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AEA\AkAES\Working Documents\Data &amp; Analysis\Non-residential buildings\Building inventories\"/>
    </mc:Choice>
  </mc:AlternateContent>
  <bookViews>
    <workbookView xWindow="0" yWindow="0" windowWidth="12525" windowHeight="24435"/>
  </bookViews>
  <sheets>
    <sheet name="ConsolidList from all source" sheetId="3" r:id="rId1"/>
    <sheet name="Building Use Averages" sheetId="7" r:id="rId2"/>
    <sheet name="ARIS" sheetId="9" r:id="rId3"/>
    <sheet name="EUS" sheetId="8" r:id="rId4"/>
    <sheet name="Sheet1" sheetId="5" r:id="rId5"/>
    <sheet name="Sheet2" sheetId="6" r:id="rId6"/>
    <sheet name="Master List of NonRes from Reg" sheetId="1" r:id="rId7"/>
    <sheet name="Lookup for use classification" sheetId="4" r:id="rId8"/>
  </sheets>
  <externalReferences>
    <externalReference r:id="rId9"/>
    <externalReference r:id="rId10"/>
    <externalReference r:id="rId11"/>
    <externalReference r:id="rId12"/>
  </externalReferences>
  <definedNames>
    <definedName name="_xlnm._FilterDatabase" localSheetId="0" hidden="1">'ConsolidList from all source'!$A$1:$R$5301</definedName>
    <definedName name="_xlnm._FilterDatabase" localSheetId="6" hidden="1">'Master List of NonRes from Reg'!$A$1:$F$2576</definedName>
  </definedNames>
  <calcPr calcId="152511"/>
  <pivotCaches>
    <pivotCache cacheId="4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195" i="3" l="1"/>
  <c r="D2272" i="3"/>
  <c r="D2225" i="3"/>
  <c r="D2206" i="3"/>
  <c r="D2098" i="3"/>
  <c r="D2097" i="3"/>
  <c r="D2101" i="3"/>
  <c r="D2108" i="3"/>
  <c r="D2152" i="3"/>
  <c r="D2305" i="3"/>
  <c r="D2158" i="3"/>
  <c r="D2276" i="3"/>
  <c r="D2135" i="3"/>
  <c r="D2253" i="3"/>
  <c r="D2131" i="3"/>
  <c r="D2147" i="3"/>
  <c r="D2231" i="3"/>
  <c r="D2103" i="3"/>
  <c r="D2130" i="3"/>
  <c r="D2331" i="3"/>
  <c r="D2123" i="3"/>
  <c r="D2221" i="3"/>
  <c r="D2126" i="3"/>
  <c r="D2324" i="3"/>
  <c r="D2102" i="3"/>
  <c r="D2209" i="3"/>
  <c r="D2199" i="3"/>
  <c r="D2124" i="3"/>
  <c r="D2148" i="3"/>
  <c r="D2201" i="3"/>
  <c r="D2244" i="3"/>
  <c r="D2224" i="3"/>
  <c r="D2322" i="3"/>
  <c r="D2115" i="3"/>
  <c r="D2114" i="3"/>
  <c r="D2113" i="3"/>
  <c r="D2212" i="3"/>
  <c r="D2205" i="3"/>
  <c r="D2262" i="3"/>
  <c r="D2151" i="3"/>
  <c r="D2144" i="3"/>
  <c r="D2223" i="3"/>
  <c r="D2239" i="3"/>
  <c r="D2238" i="3"/>
  <c r="D2287" i="3"/>
  <c r="D2229" i="3"/>
  <c r="D2251" i="3"/>
  <c r="D2203" i="3"/>
  <c r="D2263" i="3"/>
  <c r="D2248" i="3"/>
  <c r="D2317" i="3"/>
  <c r="D2316" i="3"/>
  <c r="D2309" i="3"/>
  <c r="D2318" i="3"/>
  <c r="D2310" i="3"/>
  <c r="D2299" i="3"/>
  <c r="D2312" i="3"/>
  <c r="D2304" i="3"/>
  <c r="D2301" i="3"/>
  <c r="D2275" i="3"/>
  <c r="D2274" i="3"/>
  <c r="D2136" i="3"/>
  <c r="D2259" i="3"/>
  <c r="D2232" i="3"/>
  <c r="D2240" i="3"/>
  <c r="D2268" i="3"/>
  <c r="D2242" i="3"/>
  <c r="D2256" i="3"/>
  <c r="D2290" i="3"/>
  <c r="D2226" i="3"/>
  <c r="D2122" i="3"/>
  <c r="D2197" i="3"/>
  <c r="D2250" i="3"/>
  <c r="D2213" i="3"/>
  <c r="D2120" i="3"/>
  <c r="D2200" i="3"/>
  <c r="D2128" i="3"/>
  <c r="D2132" i="3"/>
  <c r="D2288" i="3"/>
  <c r="D2273" i="3"/>
  <c r="D2155" i="3"/>
  <c r="D2283" i="3"/>
  <c r="D2139" i="3"/>
  <c r="D2207" i="3"/>
  <c r="D2109" i="3"/>
  <c r="D2211" i="3"/>
  <c r="D2106" i="3"/>
  <c r="D2105" i="3"/>
  <c r="D2217" i="3"/>
  <c r="D2227" i="3"/>
  <c r="D2246" i="3"/>
  <c r="D2255" i="3"/>
  <c r="D2260" i="3"/>
  <c r="D2234" i="3"/>
  <c r="D2230" i="3"/>
  <c r="D2146" i="3"/>
  <c r="D2266" i="3"/>
  <c r="D2237" i="3"/>
  <c r="D2243" i="3"/>
  <c r="D2258" i="3"/>
  <c r="D2271" i="3"/>
  <c r="D2286" i="3"/>
  <c r="D2294" i="3"/>
  <c r="D2202" i="3"/>
  <c r="D2315" i="3"/>
  <c r="D2314" i="3"/>
  <c r="D2228" i="3"/>
  <c r="D2267" i="3"/>
  <c r="D2215" i="3"/>
  <c r="D2204" i="3"/>
  <c r="D2313" i="3"/>
  <c r="D2308" i="3"/>
  <c r="D2279" i="3"/>
  <c r="D2096" i="3"/>
  <c r="D2208" i="3"/>
  <c r="D2156" i="3"/>
  <c r="D2149" i="3"/>
  <c r="D2214" i="3"/>
  <c r="D2303" i="3"/>
  <c r="D2284" i="3"/>
  <c r="D2216" i="3"/>
  <c r="D2252" i="3"/>
  <c r="D2073" i="3"/>
  <c r="D2236" i="3"/>
  <c r="D2285" i="3"/>
  <c r="D2129" i="3"/>
  <c r="D2247" i="3"/>
  <c r="D2119" i="3"/>
  <c r="D2138" i="3"/>
  <c r="D2137" i="3"/>
  <c r="D2093" i="3"/>
  <c r="D2278" i="3"/>
  <c r="D2134" i="3"/>
  <c r="D2328" i="3"/>
  <c r="D2254" i="3"/>
  <c r="D2121" i="3"/>
  <c r="D2166" i="3"/>
  <c r="D2178" i="3"/>
  <c r="D2180" i="3"/>
  <c r="D2170" i="3"/>
  <c r="D2176" i="3"/>
  <c r="D2175" i="3"/>
  <c r="D2174" i="3"/>
  <c r="D2173" i="3"/>
  <c r="D2165" i="3"/>
  <c r="D2162" i="3"/>
  <c r="D2185" i="3"/>
  <c r="D2182" i="3"/>
  <c r="D2184" i="3"/>
  <c r="D2188" i="3"/>
  <c r="D2187" i="3"/>
  <c r="D2192" i="3"/>
  <c r="D2186" i="3"/>
  <c r="D2160" i="3"/>
  <c r="D2159" i="3"/>
  <c r="D2191" i="3"/>
  <c r="D2193" i="3"/>
  <c r="D2194" i="3"/>
  <c r="D2181" i="3"/>
  <c r="D2183" i="3"/>
  <c r="D2189" i="3"/>
  <c r="D2190" i="3"/>
  <c r="D2161" i="3"/>
  <c r="D2164" i="3"/>
  <c r="D2171" i="3"/>
  <c r="D2169" i="3"/>
  <c r="D2167" i="3"/>
  <c r="D2179" i="3"/>
  <c r="D2177" i="3"/>
  <c r="D2172" i="3"/>
  <c r="D2168" i="3"/>
  <c r="D2163" i="3"/>
  <c r="D2089" i="3"/>
  <c r="D2143" i="3"/>
  <c r="D2292" i="3"/>
  <c r="D2291" i="3"/>
  <c r="D2104" i="3"/>
  <c r="D2111" i="3"/>
  <c r="D2100" i="3"/>
  <c r="D2142" i="3"/>
  <c r="D2090" i="3"/>
  <c r="D2249" i="3"/>
  <c r="D2269" i="3"/>
  <c r="D2264" i="3"/>
  <c r="D2210" i="3"/>
  <c r="D2099" i="3"/>
  <c r="D2107" i="3"/>
  <c r="D2140" i="3"/>
  <c r="D2241" i="3"/>
  <c r="D2157" i="3"/>
  <c r="D2319" i="3"/>
  <c r="D2110" i="3"/>
  <c r="D2091" i="3"/>
  <c r="D2092" i="3"/>
  <c r="D2296" i="3"/>
  <c r="D2145" i="3"/>
  <c r="D2117" i="3"/>
  <c r="D2306" i="3"/>
  <c r="D2095" i="3"/>
  <c r="D2265" i="3"/>
  <c r="D2125" i="3"/>
  <c r="D2321" i="3"/>
  <c r="D2325" i="3"/>
  <c r="D2281" i="3"/>
  <c r="D2307" i="3"/>
  <c r="D2300" i="3"/>
  <c r="D2297" i="3"/>
  <c r="D2298" i="3"/>
  <c r="D2289" i="3"/>
  <c r="D2233" i="3"/>
  <c r="D2220" i="3"/>
  <c r="D2235" i="3"/>
  <c r="D2219" i="3"/>
  <c r="D2222" i="3"/>
  <c r="D2153" i="3"/>
  <c r="D2154" i="3"/>
  <c r="D2218" i="3"/>
  <c r="D2198" i="3"/>
  <c r="D2277" i="3"/>
  <c r="D2088" i="3"/>
  <c r="D2320" i="3"/>
  <c r="D2257" i="3"/>
  <c r="D2196" i="3"/>
  <c r="D2323" i="3"/>
  <c r="D2295" i="3"/>
  <c r="D2302" i="3"/>
  <c r="D2311" i="3"/>
  <c r="D2127" i="3"/>
  <c r="D2141" i="3"/>
  <c r="D2116" i="3"/>
  <c r="D2071" i="3"/>
  <c r="D2112" i="3"/>
  <c r="D2133" i="3"/>
  <c r="D2118" i="3"/>
  <c r="E2366" i="3"/>
  <c r="E2370" i="3"/>
  <c r="E2360" i="3"/>
  <c r="E2364" i="3"/>
  <c r="E2348" i="3"/>
  <c r="E2362" i="3"/>
  <c r="E2353" i="3"/>
  <c r="E2363" i="3"/>
  <c r="E2358" i="3"/>
  <c r="E2365" i="3"/>
  <c r="E2347" i="3"/>
  <c r="E2372" i="3"/>
  <c r="E2373" i="3"/>
  <c r="E2359" i="3"/>
  <c r="E2350" i="3"/>
  <c r="E2352" i="3"/>
  <c r="E2367" i="3"/>
  <c r="E2351" i="3"/>
  <c r="E2354" i="3"/>
  <c r="E2356" i="3"/>
  <c r="E2369" i="3"/>
  <c r="E2355" i="3"/>
  <c r="E2349" i="3"/>
  <c r="E944" i="3" l="1"/>
  <c r="E949" i="3"/>
  <c r="E945" i="3"/>
  <c r="E942" i="3"/>
  <c r="E946" i="3"/>
  <c r="E962" i="3"/>
  <c r="E948" i="3"/>
  <c r="E961" i="3"/>
  <c r="E936" i="3"/>
  <c r="E947" i="3"/>
  <c r="E941" i="3"/>
  <c r="E950" i="3"/>
  <c r="E943" i="3"/>
  <c r="E940" i="3"/>
  <c r="E964" i="3"/>
  <c r="E938" i="3"/>
  <c r="D1958" i="3" l="1"/>
  <c r="D1956" i="3"/>
  <c r="D1961" i="3"/>
  <c r="D5301" i="3"/>
  <c r="D5225" i="3"/>
  <c r="D5226" i="3"/>
  <c r="D5227" i="3"/>
  <c r="D5228" i="3"/>
  <c r="D5229" i="3"/>
  <c r="D5230" i="3"/>
  <c r="D5294" i="3"/>
  <c r="D5295" i="3"/>
  <c r="D5231" i="3"/>
  <c r="D5232" i="3"/>
  <c r="D5233" i="3"/>
  <c r="D5234" i="3"/>
  <c r="D5236" i="3"/>
  <c r="D5211" i="3"/>
  <c r="D5212" i="3"/>
  <c r="D5296" i="3"/>
  <c r="D5237" i="3"/>
  <c r="D5221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7" i="3"/>
  <c r="D5258" i="3"/>
  <c r="D5259" i="3"/>
  <c r="D5260" i="3"/>
  <c r="D5261" i="3"/>
  <c r="D5297" i="3"/>
  <c r="D5263" i="3"/>
  <c r="D5264" i="3"/>
  <c r="D5265" i="3"/>
  <c r="D5266" i="3"/>
  <c r="D5267" i="3"/>
  <c r="D5268" i="3"/>
  <c r="D5269" i="3"/>
  <c r="D5298" i="3"/>
  <c r="D5213" i="3"/>
  <c r="D5270" i="3"/>
  <c r="D5271" i="3"/>
  <c r="D5272" i="3"/>
  <c r="D5273" i="3"/>
  <c r="D5274" i="3"/>
  <c r="D5275" i="3"/>
  <c r="D5276" i="3"/>
  <c r="D5214" i="3"/>
  <c r="D5278" i="3"/>
  <c r="D5279" i="3"/>
  <c r="D5280" i="3"/>
  <c r="D5281" i="3"/>
  <c r="D5282" i="3"/>
  <c r="D5283" i="3"/>
  <c r="D5284" i="3"/>
  <c r="D5285" i="3"/>
  <c r="D5286" i="3"/>
  <c r="D5287" i="3"/>
  <c r="D5290" i="3"/>
  <c r="D5291" i="3"/>
  <c r="D5292" i="3"/>
  <c r="D5293" i="3"/>
  <c r="D5300" i="3"/>
  <c r="E1006" i="3"/>
  <c r="A2" i="9" l="1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1" i="9"/>
  <c r="B3450" i="3" l="1"/>
  <c r="B3115" i="3"/>
  <c r="B2477" i="3"/>
  <c r="B623" i="3"/>
  <c r="B3054" i="3"/>
  <c r="B1917" i="3"/>
  <c r="B2512" i="3"/>
  <c r="B2014" i="3"/>
  <c r="B1923" i="3"/>
  <c r="B2526" i="3"/>
  <c r="B1700" i="3"/>
  <c r="B4177" i="3"/>
  <c r="B1629" i="3"/>
  <c r="B428" i="3"/>
  <c r="B1892" i="3"/>
  <c r="B310" i="3"/>
  <c r="B3792" i="3"/>
  <c r="B303" i="3"/>
  <c r="B3508" i="3"/>
  <c r="B1878" i="3"/>
  <c r="B4467" i="3"/>
  <c r="B617" i="3"/>
  <c r="B2402" i="3"/>
  <c r="B3118" i="3"/>
  <c r="B622" i="3"/>
  <c r="B922" i="3"/>
  <c r="B215" i="3"/>
  <c r="B4487" i="3"/>
  <c r="B199" i="3"/>
  <c r="B2261" i="3"/>
  <c r="B4475" i="3"/>
  <c r="B439" i="3"/>
  <c r="B1908" i="3"/>
  <c r="B3424" i="3"/>
  <c r="B4490" i="3"/>
  <c r="B627" i="3"/>
  <c r="B4115" i="3"/>
  <c r="B330" i="3"/>
  <c r="B3442" i="3"/>
  <c r="B165" i="3"/>
  <c r="B179" i="3"/>
  <c r="B320" i="3"/>
  <c r="B351" i="3"/>
  <c r="B350" i="3"/>
  <c r="B328" i="3"/>
  <c r="B2555" i="3"/>
  <c r="B1217" i="3"/>
  <c r="B1170" i="3"/>
  <c r="B1925" i="3"/>
  <c r="B340" i="3"/>
  <c r="B349" i="3"/>
  <c r="B1928" i="3"/>
  <c r="B317" i="3"/>
  <c r="B4491" i="3"/>
  <c r="B1893" i="3"/>
  <c r="B432" i="3"/>
  <c r="B3758" i="3"/>
  <c r="B38" i="3"/>
  <c r="B3479" i="3"/>
  <c r="B3690" i="3"/>
  <c r="B2499" i="3"/>
  <c r="B3412" i="3"/>
  <c r="B989" i="3"/>
  <c r="B1748" i="3"/>
  <c r="B1218" i="3"/>
  <c r="B1904" i="3"/>
  <c r="B2451" i="3"/>
  <c r="B717" i="3"/>
  <c r="B3904" i="3"/>
  <c r="B3650" i="3"/>
  <c r="B3843" i="3"/>
  <c r="B27" i="3"/>
  <c r="B1515" i="3"/>
  <c r="B335" i="3"/>
  <c r="B346" i="3"/>
  <c r="B3527" i="3"/>
  <c r="B345" i="3"/>
  <c r="B297" i="3"/>
  <c r="B860" i="3"/>
  <c r="B2826" i="3"/>
  <c r="B3526" i="3"/>
  <c r="B3133" i="3"/>
  <c r="B1755" i="3"/>
  <c r="B2082" i="3"/>
  <c r="B1811" i="3"/>
  <c r="B1885" i="3"/>
  <c r="B2084" i="3"/>
  <c r="B176" i="3"/>
  <c r="B3114" i="3"/>
  <c r="B3237" i="3"/>
  <c r="B1758" i="3"/>
  <c r="B2514" i="3"/>
  <c r="B3842" i="3"/>
  <c r="B1941" i="3"/>
  <c r="B4493" i="3"/>
  <c r="B1924" i="3"/>
  <c r="B4180" i="3"/>
  <c r="B326" i="3"/>
  <c r="B3786" i="3"/>
  <c r="B337" i="3"/>
  <c r="B4178" i="3"/>
  <c r="B65" i="3"/>
  <c r="B1898" i="3"/>
  <c r="B332" i="3"/>
  <c r="B2716" i="3"/>
  <c r="B298" i="3"/>
  <c r="B1986" i="3"/>
  <c r="B2566" i="3"/>
  <c r="B170" i="3"/>
  <c r="B3532" i="3"/>
  <c r="B1816" i="3"/>
  <c r="B160" i="3"/>
  <c r="B313" i="3"/>
  <c r="B37" i="3"/>
  <c r="B329" i="3"/>
  <c r="B854" i="3"/>
  <c r="B299" i="3"/>
  <c r="B1890" i="3"/>
  <c r="B992" i="3"/>
  <c r="B2617" i="3"/>
  <c r="B2327" i="3"/>
  <c r="B2094" i="3"/>
  <c r="B2712" i="3"/>
  <c r="B4485" i="3"/>
  <c r="B1303" i="3"/>
  <c r="B1912" i="3"/>
  <c r="B169" i="3"/>
  <c r="B4480" i="3"/>
  <c r="B4483" i="3"/>
  <c r="B2326" i="3"/>
  <c r="B4061" i="3"/>
  <c r="B3116" i="3"/>
  <c r="B217" i="3"/>
  <c r="B1995" i="3"/>
  <c r="B3841" i="3"/>
  <c r="B1881" i="3"/>
  <c r="B746" i="3"/>
  <c r="B1371" i="3"/>
  <c r="B1554" i="3"/>
  <c r="B970" i="3"/>
  <c r="B3290" i="3"/>
  <c r="B3026" i="3"/>
  <c r="B2837" i="3"/>
  <c r="B3274" i="3"/>
  <c r="B1715" i="3"/>
  <c r="B2977" i="3"/>
  <c r="B91" i="3"/>
  <c r="B1125" i="3"/>
  <c r="B1579" i="3"/>
  <c r="B2941" i="3"/>
  <c r="B4131" i="3"/>
  <c r="B218" i="3"/>
  <c r="B3440" i="3"/>
  <c r="B3694" i="3"/>
  <c r="B3027" i="3"/>
  <c r="B2516" i="3"/>
  <c r="B3346" i="3"/>
  <c r="B4477" i="3"/>
  <c r="B2699" i="3"/>
  <c r="B2971" i="3"/>
  <c r="B1894" i="3"/>
  <c r="B2521" i="3"/>
  <c r="B1751" i="3"/>
  <c r="B1900" i="3"/>
  <c r="B3436" i="3"/>
  <c r="B2551" i="3"/>
  <c r="B1851" i="3"/>
  <c r="B960" i="3"/>
  <c r="B4117" i="3"/>
  <c r="B2910" i="3"/>
  <c r="B1178" i="3"/>
  <c r="B4494" i="3"/>
  <c r="B1691" i="3"/>
  <c r="B4179" i="3"/>
  <c r="B88" i="3"/>
  <c r="B1916" i="3"/>
  <c r="B3791" i="3"/>
  <c r="B78" i="3"/>
  <c r="B2544" i="3"/>
  <c r="B1869" i="3"/>
  <c r="B2715" i="3"/>
  <c r="B971" i="3"/>
  <c r="B858" i="3"/>
  <c r="B3052" i="3"/>
  <c r="B225" i="3"/>
  <c r="B2606" i="3"/>
  <c r="B3634" i="3"/>
  <c r="B404" i="3"/>
  <c r="B1705" i="3"/>
  <c r="B4047" i="3"/>
  <c r="B1895" i="3"/>
  <c r="B1884" i="3"/>
  <c r="B3692" i="3"/>
  <c r="B1914" i="3"/>
  <c r="B203" i="3"/>
  <c r="B1809" i="3"/>
  <c r="B761" i="3"/>
  <c r="B1992" i="3"/>
  <c r="B3016" i="3"/>
  <c r="B1902" i="3"/>
  <c r="B3303" i="3"/>
  <c r="B1879" i="3"/>
  <c r="B972" i="3"/>
  <c r="B2962" i="3"/>
  <c r="B2503" i="3"/>
  <c r="B1930" i="3"/>
  <c r="B2505" i="3"/>
  <c r="B3209" i="3"/>
  <c r="B2679" i="3"/>
  <c r="B1749" i="3"/>
  <c r="B3435" i="3"/>
  <c r="B4183" i="3"/>
  <c r="B982" i="3"/>
  <c r="B1888" i="3"/>
  <c r="B3304" i="3"/>
  <c r="B3481" i="3"/>
  <c r="B4436" i="3"/>
  <c r="B931" i="3"/>
  <c r="B1169" i="3"/>
  <c r="B2518" i="3"/>
  <c r="B1762" i="3"/>
  <c r="B750" i="3"/>
  <c r="B3655" i="3"/>
  <c r="B3554" i="3"/>
  <c r="B3031" i="3"/>
  <c r="B1556" i="3"/>
  <c r="B1214" i="3"/>
  <c r="B3491" i="3"/>
  <c r="B1018" i="3"/>
  <c r="B1757" i="3"/>
  <c r="B3748" i="3"/>
  <c r="B150" i="3"/>
  <c r="B4154" i="3"/>
  <c r="B1645" i="3"/>
  <c r="B3470" i="3"/>
  <c r="B2686" i="3"/>
  <c r="B929" i="3"/>
  <c r="B1746" i="3"/>
  <c r="B3905" i="3"/>
  <c r="B3327" i="3"/>
  <c r="B175" i="3"/>
  <c r="B1686" i="3"/>
  <c r="B969" i="3"/>
  <c r="B1283" i="3"/>
  <c r="B994" i="3"/>
  <c r="B1936" i="3"/>
  <c r="B1571" i="3"/>
  <c r="B1699" i="3"/>
  <c r="B1952" i="3"/>
  <c r="B221" i="3"/>
  <c r="B2557" i="3"/>
  <c r="B1677" i="3"/>
  <c r="B848" i="3"/>
  <c r="B1369" i="3"/>
  <c r="B2869" i="3"/>
  <c r="B1348" i="3"/>
  <c r="B4456" i="3"/>
  <c r="B1678" i="3"/>
  <c r="B1896" i="3"/>
  <c r="B200" i="3"/>
  <c r="B4114" i="3"/>
  <c r="B2569" i="3"/>
  <c r="B433" i="3"/>
  <c r="B3046" i="3"/>
  <c r="B1709" i="3"/>
  <c r="B1821" i="3"/>
  <c r="B1219" i="3"/>
  <c r="B3823" i="3"/>
  <c r="B3691" i="3"/>
  <c r="B958" i="3"/>
  <c r="B3437" i="3"/>
  <c r="B1701" i="3"/>
  <c r="B628" i="3"/>
  <c r="B101" i="3"/>
  <c r="B4479" i="3"/>
  <c r="B3566" i="3"/>
  <c r="B4036" i="3"/>
  <c r="B2474" i="3"/>
  <c r="B4464" i="3"/>
  <c r="B1664" i="3"/>
  <c r="B1897" i="3"/>
  <c r="B4463" i="3"/>
  <c r="B1179" i="3"/>
  <c r="B2473" i="3"/>
  <c r="B1913" i="3"/>
  <c r="B3918" i="3"/>
  <c r="B1918" i="3"/>
  <c r="B4459" i="3"/>
  <c r="B1723" i="3"/>
  <c r="B959" i="3"/>
  <c r="B2504" i="3"/>
  <c r="B1907" i="3"/>
  <c r="B115" i="3"/>
  <c r="B2497" i="3"/>
  <c r="B1886" i="3"/>
  <c r="B1887" i="3"/>
  <c r="B1920" i="3"/>
  <c r="B2078" i="3"/>
  <c r="B3250" i="3"/>
  <c r="B100" i="3"/>
  <c r="B2647" i="3"/>
  <c r="B3556" i="3"/>
  <c r="B1745" i="3"/>
  <c r="B1372" i="3"/>
  <c r="B3926" i="3"/>
  <c r="B2338" i="3"/>
  <c r="B1668" i="3"/>
  <c r="B261" i="3"/>
  <c r="B3273" i="3"/>
  <c r="B4484" i="3"/>
  <c r="B4033" i="3"/>
  <c r="B4204" i="3"/>
  <c r="B817" i="3"/>
  <c r="B3100" i="3"/>
  <c r="B2282" i="3"/>
  <c r="B2556" i="3"/>
  <c r="B1020" i="3"/>
  <c r="B2" i="3"/>
  <c r="B3047" i="3"/>
  <c r="B2380" i="3"/>
  <c r="B1021" i="3"/>
  <c r="B1003" i="3"/>
  <c r="B4" i="3"/>
  <c r="B1899" i="3"/>
  <c r="B2967" i="3"/>
  <c r="B1855" i="3"/>
  <c r="B2562" i="3"/>
  <c r="B1687" i="3"/>
  <c r="B2714" i="3"/>
  <c r="B2383" i="3"/>
  <c r="B2547" i="3"/>
  <c r="B1810" i="3"/>
  <c r="B4410" i="3"/>
  <c r="B201" i="3"/>
  <c r="B1486" i="3"/>
  <c r="B4181" i="3"/>
  <c r="B1919" i="3"/>
  <c r="B2086" i="3"/>
  <c r="B1906" i="3"/>
  <c r="B2498" i="3"/>
  <c r="B1910" i="3"/>
  <c r="B1590" i="3"/>
  <c r="B438" i="3"/>
  <c r="B794" i="3"/>
  <c r="B1741" i="3"/>
  <c r="B3693" i="3"/>
  <c r="B2541" i="3"/>
  <c r="B405" i="3"/>
  <c r="B991" i="3"/>
  <c r="B3420" i="3"/>
  <c r="B1901" i="3"/>
  <c r="B661" i="3"/>
  <c r="B1922" i="3"/>
  <c r="B1891" i="3"/>
  <c r="B3441" i="3"/>
  <c r="B301" i="3"/>
  <c r="B3654" i="3"/>
  <c r="B289" i="3"/>
  <c r="B1175" i="3"/>
  <c r="B3783" i="3"/>
  <c r="B1552" i="3"/>
  <c r="B360" i="3"/>
  <c r="B2726" i="3"/>
  <c r="B344" i="3"/>
  <c r="B3025" i="3"/>
  <c r="B1702" i="3"/>
  <c r="B321" i="3"/>
  <c r="B3635" i="3"/>
  <c r="B1654" i="3"/>
  <c r="B173" i="3"/>
  <c r="B322" i="3"/>
  <c r="B331" i="3"/>
  <c r="B4197" i="3"/>
  <c r="B1589" i="3"/>
  <c r="B693" i="3"/>
  <c r="B1708" i="3"/>
  <c r="B3524" i="3"/>
  <c r="B1991" i="3"/>
  <c r="B314" i="3"/>
  <c r="B171" i="3"/>
  <c r="B343" i="3"/>
  <c r="B4382" i="3"/>
  <c r="B1982" i="3"/>
  <c r="B180" i="3"/>
  <c r="B334" i="3"/>
  <c r="B353" i="3"/>
  <c r="B336" i="3"/>
  <c r="B3795" i="3"/>
  <c r="B4458" i="3"/>
  <c r="B4468" i="3"/>
  <c r="B3517" i="3"/>
  <c r="B51" i="3"/>
  <c r="B4470" i="3"/>
  <c r="B354" i="3"/>
  <c r="B1926" i="3"/>
  <c r="B3439" i="3"/>
  <c r="B926" i="3"/>
  <c r="B935" i="3"/>
  <c r="B2973" i="3"/>
  <c r="B924" i="3"/>
  <c r="B216" i="3"/>
  <c r="B1756" i="3"/>
  <c r="B3549" i="3"/>
  <c r="B3451" i="3"/>
  <c r="B1690" i="3"/>
  <c r="B1660" i="3"/>
  <c r="B3880" i="3"/>
  <c r="B1211" i="3"/>
  <c r="B209" i="3"/>
  <c r="B3028" i="3"/>
  <c r="B2025" i="3"/>
  <c r="B2961" i="3"/>
  <c r="B4482" i="3"/>
  <c r="B4088" i="3"/>
  <c r="B2490" i="3"/>
  <c r="B1284" i="3"/>
  <c r="B86" i="3"/>
  <c r="B1729" i="3"/>
  <c r="B4034" i="3"/>
  <c r="B1915" i="3"/>
  <c r="B2538" i="3"/>
  <c r="B2979" i="3"/>
  <c r="B2570" i="3"/>
  <c r="B2085" i="3"/>
  <c r="B4116" i="3"/>
  <c r="B3777" i="3"/>
  <c r="B4476" i="3"/>
  <c r="B434" i="3"/>
  <c r="B731" i="3"/>
  <c r="B3132" i="3"/>
  <c r="B2899" i="3"/>
  <c r="B2561" i="3"/>
  <c r="B2563" i="3"/>
  <c r="B3017" i="3"/>
  <c r="B4454" i="3"/>
  <c r="B1984" i="3"/>
  <c r="B1883" i="3"/>
  <c r="B4478" i="3"/>
  <c r="B2523" i="3"/>
  <c r="B2833" i="3"/>
  <c r="B3794" i="3"/>
  <c r="B3302" i="3"/>
  <c r="B1876" i="3"/>
  <c r="B2076" i="3"/>
  <c r="B2077" i="3"/>
  <c r="B1489" i="3"/>
  <c r="B2083" i="3"/>
  <c r="B1921" i="3"/>
  <c r="B2080" i="3"/>
  <c r="B2081" i="3"/>
  <c r="B2495" i="3"/>
  <c r="B1166" i="3"/>
  <c r="B1318" i="3"/>
  <c r="B3689" i="3"/>
  <c r="B1880" i="3"/>
  <c r="B4198" i="3"/>
  <c r="B1889" i="3"/>
  <c r="B990" i="3"/>
  <c r="B2049" i="3"/>
  <c r="B1909" i="3"/>
  <c r="B2502" i="3"/>
  <c r="B1877" i="3"/>
  <c r="B2900" i="3"/>
  <c r="B4213" i="3"/>
  <c r="B2976" i="3"/>
  <c r="B1245" i="3"/>
  <c r="B3059" i="3"/>
  <c r="B1271" i="3"/>
  <c r="B928" i="3"/>
  <c r="B1555" i="3"/>
  <c r="B1389" i="3"/>
  <c r="B667" i="3"/>
  <c r="B3480" i="3"/>
  <c r="B4495" i="3"/>
  <c r="B4054" i="3"/>
  <c r="B1322" i="3"/>
  <c r="B849" i="3"/>
  <c r="B1905" i="3"/>
  <c r="B2361" i="3"/>
  <c r="B1981" i="3"/>
  <c r="B2075" i="3"/>
  <c r="B207" i="3"/>
  <c r="B2522" i="3"/>
  <c r="B997" i="3"/>
  <c r="B2560" i="3"/>
  <c r="B210" i="3"/>
  <c r="B435" i="3"/>
  <c r="B2550" i="3"/>
  <c r="B2806" i="3"/>
  <c r="B4069" i="3"/>
  <c r="B2528" i="3"/>
  <c r="B2902" i="3"/>
  <c r="B2507" i="3"/>
  <c r="B2079" i="3"/>
  <c r="B1587" i="3"/>
  <c r="B2532" i="3"/>
  <c r="B3512" i="3"/>
  <c r="B4199" i="3"/>
  <c r="B1393" i="3"/>
  <c r="B1599" i="3"/>
  <c r="B3784" i="3"/>
  <c r="B2052" i="3"/>
  <c r="B1374" i="3"/>
  <c r="B2520" i="3"/>
  <c r="B164" i="3"/>
  <c r="B3789" i="3"/>
  <c r="B135" i="3"/>
  <c r="B178" i="3"/>
  <c r="B1747" i="3"/>
  <c r="B342" i="3"/>
  <c r="B3768" i="3"/>
  <c r="B1927" i="3"/>
  <c r="B3759" i="3"/>
  <c r="B323" i="3"/>
  <c r="B2270" i="3"/>
  <c r="B347" i="3"/>
  <c r="B333" i="3"/>
  <c r="B1281" i="3"/>
  <c r="B348" i="3"/>
  <c r="B338" i="3"/>
  <c r="B339" i="3"/>
  <c r="B327" i="3"/>
  <c r="B341" i="3"/>
  <c r="B1911" i="3"/>
  <c r="B2565" i="3"/>
  <c r="B993" i="3"/>
  <c r="B1959" i="3"/>
  <c r="B1744" i="3"/>
  <c r="B84" i="3"/>
  <c r="B4486" i="3"/>
  <c r="B1002" i="3"/>
  <c r="B3840" i="3"/>
  <c r="B2087" i="3"/>
  <c r="B4497" i="3"/>
  <c r="B1996" i="3"/>
  <c r="B1215" i="3"/>
  <c r="B4165" i="3"/>
  <c r="B3767" i="3"/>
  <c r="B1390" i="3"/>
  <c r="B748" i="3"/>
  <c r="B4481" i="3"/>
  <c r="B2558" i="3"/>
  <c r="B1364" i="3"/>
  <c r="B3656" i="3"/>
  <c r="B4409" i="3"/>
  <c r="B1875" i="3"/>
  <c r="B2525" i="3"/>
  <c r="B3267" i="3"/>
  <c r="B3057" i="3"/>
  <c r="B4208" i="3"/>
  <c r="B3438" i="3"/>
  <c r="B3770" i="3"/>
  <c r="B3444" i="3"/>
  <c r="B3138" i="3"/>
  <c r="B923" i="3"/>
  <c r="B1929" i="3"/>
  <c r="B2713" i="3"/>
  <c r="B3555" i="3"/>
  <c r="B2972" i="3"/>
  <c r="B3761" i="3"/>
  <c r="B4469" i="3"/>
  <c r="B325" i="3"/>
  <c r="B4192" i="3"/>
  <c r="B1163" i="3"/>
  <c r="B1874" i="3"/>
  <c r="B324" i="3"/>
  <c r="B1972" i="3"/>
  <c r="B3053" i="3"/>
  <c r="B2956" i="3"/>
  <c r="B4450" i="3"/>
  <c r="B1754" i="3"/>
  <c r="B1261" i="3"/>
  <c r="B3061" i="3"/>
  <c r="B4492" i="3"/>
  <c r="B177" i="3"/>
  <c r="B3513" i="3"/>
  <c r="B1265" i="3"/>
  <c r="B352" i="3"/>
  <c r="B3774" i="3"/>
  <c r="B427" i="3"/>
  <c r="B645" i="3"/>
  <c r="B3504" i="3"/>
  <c r="B1903" i="3"/>
  <c r="B1934" i="3"/>
  <c r="B2527" i="3"/>
  <c r="B1022" i="3"/>
  <c r="B1971" i="3"/>
  <c r="B3663" i="3"/>
  <c r="B1882" i="3"/>
  <c r="B2571" i="3"/>
  <c r="B2524" i="3"/>
  <c r="B2464" i="3"/>
  <c r="B2625" i="3"/>
  <c r="B3360" i="3"/>
  <c r="B232" i="3"/>
  <c r="B1019" i="3"/>
  <c r="B3963" i="3"/>
  <c r="B4949" i="3"/>
  <c r="B4768" i="3"/>
  <c r="B5216" i="3"/>
  <c r="B4769" i="3"/>
  <c r="B4547" i="3"/>
  <c r="B5140" i="3"/>
  <c r="B4761" i="3"/>
  <c r="B5205" i="3"/>
  <c r="B3982" i="3"/>
  <c r="B5154" i="3"/>
  <c r="B5207" i="3"/>
  <c r="B4939" i="3"/>
  <c r="B4013" i="3"/>
  <c r="B4757" i="3"/>
  <c r="B3993" i="3"/>
  <c r="B4675" i="3"/>
  <c r="B3974" i="3"/>
  <c r="B3972" i="3"/>
  <c r="B4578" i="3"/>
  <c r="B5220" i="3"/>
  <c r="B5139" i="3"/>
  <c r="B3975" i="3"/>
  <c r="B4938" i="3"/>
  <c r="B4929" i="3"/>
  <c r="B4701" i="3"/>
  <c r="B4943" i="3"/>
  <c r="B4006" i="3"/>
  <c r="B4942" i="3"/>
  <c r="B4760" i="3"/>
  <c r="B4822" i="3"/>
  <c r="B4611" i="3"/>
  <c r="B4604" i="3"/>
  <c r="B4620" i="3"/>
  <c r="B4808" i="3"/>
  <c r="B5141" i="3"/>
  <c r="B4700" i="3"/>
  <c r="B5215" i="3"/>
  <c r="B5209" i="3"/>
  <c r="B4948" i="3"/>
  <c r="B5142" i="3"/>
  <c r="B4928" i="3"/>
  <c r="B4623" i="3"/>
  <c r="B5151" i="3"/>
  <c r="B4927" i="3"/>
  <c r="B4758" i="3"/>
  <c r="B4756" i="3"/>
  <c r="B5222" i="3"/>
  <c r="B4005" i="3"/>
  <c r="B4941" i="3"/>
  <c r="B4937" i="3"/>
  <c r="B4946" i="3"/>
  <c r="B4011" i="3"/>
  <c r="B4782" i="3"/>
  <c r="B5204" i="3"/>
  <c r="B5206" i="3"/>
  <c r="B4830" i="3"/>
  <c r="B4796" i="3"/>
  <c r="B4690" i="3"/>
  <c r="B4759" i="3"/>
  <c r="B4763" i="3"/>
  <c r="B4018" i="3"/>
  <c r="B5219" i="3"/>
  <c r="B4920" i="3"/>
  <c r="B5202" i="3"/>
  <c r="B4788" i="3"/>
  <c r="B3973" i="3"/>
  <c r="B3946" i="3"/>
  <c r="B4591" i="3"/>
  <c r="B4702" i="3"/>
  <c r="B5210" i="3"/>
  <c r="B5203" i="3"/>
  <c r="B4004" i="3"/>
  <c r="B5224" i="3"/>
  <c r="B4945" i="3"/>
  <c r="B5150" i="3"/>
  <c r="B4799" i="3"/>
  <c r="B4601" i="3"/>
  <c r="B4613" i="3"/>
  <c r="B5155" i="3"/>
  <c r="B5181" i="3"/>
  <c r="B5167" i="3"/>
  <c r="B5218" i="3"/>
  <c r="B4766" i="3"/>
  <c r="B5165" i="3"/>
  <c r="B5161" i="3"/>
  <c r="B4884" i="3"/>
  <c r="B4657" i="3"/>
  <c r="B4859" i="3"/>
  <c r="B4692" i="3"/>
  <c r="B5223" i="3"/>
  <c r="B4851" i="3"/>
  <c r="B4933" i="3"/>
  <c r="B5162" i="3"/>
  <c r="B4012" i="3"/>
  <c r="B4755" i="3"/>
  <c r="B5147" i="3"/>
  <c r="B4010" i="3"/>
  <c r="B5208" i="3"/>
  <c r="B4553" i="3"/>
  <c r="B4691" i="3"/>
  <c r="B5192" i="3"/>
  <c r="B5176" i="3"/>
  <c r="B5157" i="3"/>
  <c r="B4940" i="3"/>
  <c r="B5149" i="3"/>
  <c r="B4860" i="3"/>
  <c r="B4931" i="3"/>
  <c r="B7" i="3"/>
  <c r="B8" i="3"/>
  <c r="B48" i="3"/>
  <c r="B117" i="3"/>
  <c r="B4687" i="3"/>
  <c r="B5175" i="3"/>
  <c r="B1350" i="3"/>
  <c r="B4703" i="3"/>
  <c r="B1243" i="3"/>
  <c r="B102" i="3"/>
  <c r="B930" i="3"/>
  <c r="B3787" i="3"/>
  <c r="B2437" i="3"/>
  <c r="B1278" i="3"/>
  <c r="B2027" i="3"/>
  <c r="B3130" i="3"/>
  <c r="B183" i="3"/>
  <c r="B4617" i="3"/>
  <c r="B3446" i="3"/>
  <c r="B118" i="3"/>
  <c r="B4686" i="3"/>
  <c r="B4685" i="3"/>
  <c r="B3979" i="3"/>
  <c r="B5182" i="3"/>
  <c r="B5187" i="3"/>
  <c r="B2720" i="3"/>
  <c r="B688" i="3"/>
  <c r="B3458" i="3"/>
  <c r="B1255" i="3"/>
  <c r="B227" i="3"/>
  <c r="B663" i="3"/>
  <c r="B5183" i="3"/>
  <c r="B3869" i="3"/>
  <c r="B3953" i="3"/>
  <c r="B2937" i="3"/>
  <c r="B4070" i="3"/>
  <c r="B2492" i="3"/>
  <c r="B2484" i="3"/>
  <c r="B5172" i="3"/>
  <c r="B1659" i="3"/>
  <c r="B1648" i="3"/>
  <c r="B2942" i="3"/>
  <c r="B3956" i="3"/>
  <c r="B1676" i="3"/>
  <c r="B675" i="3"/>
  <c r="B4865" i="3"/>
  <c r="B3739" i="3"/>
  <c r="B2335" i="3"/>
  <c r="B255" i="3"/>
  <c r="B3958" i="3"/>
  <c r="B2854" i="3"/>
  <c r="B5193" i="3"/>
  <c r="B4725" i="3"/>
  <c r="B2930" i="3"/>
  <c r="B4855" i="3"/>
  <c r="B1570" i="3"/>
  <c r="B260" i="3"/>
  <c r="B4532" i="3"/>
  <c r="B2730" i="3"/>
  <c r="B4108" i="3"/>
  <c r="B105" i="3"/>
  <c r="B1641" i="3"/>
  <c r="B796" i="3"/>
  <c r="B5194" i="3"/>
  <c r="B2040" i="3"/>
  <c r="B692" i="3"/>
  <c r="B3242" i="3"/>
  <c r="B3287" i="3"/>
  <c r="B4146" i="3"/>
  <c r="B193" i="3"/>
  <c r="B3881" i="3"/>
  <c r="B3879" i="3"/>
  <c r="B2905" i="3"/>
  <c r="B2895" i="3"/>
  <c r="B1582" i="3"/>
  <c r="B1461" i="3"/>
  <c r="B1462" i="3"/>
  <c r="B4689" i="3"/>
  <c r="B873" i="3"/>
  <c r="B1266" i="3"/>
  <c r="B1834" i="3"/>
  <c r="B145" i="3"/>
  <c r="B2491" i="3"/>
  <c r="B3136" i="3"/>
  <c r="B2036" i="3"/>
  <c r="B4699" i="3"/>
  <c r="B795" i="3"/>
  <c r="B797" i="3"/>
  <c r="B648" i="3"/>
  <c r="B653" i="3"/>
  <c r="B3475" i="3"/>
  <c r="B1155" i="3"/>
  <c r="B1683" i="3"/>
  <c r="B362" i="3"/>
  <c r="B1136" i="3"/>
  <c r="B1673" i="3"/>
  <c r="B3467" i="3"/>
  <c r="B5171" i="3"/>
  <c r="B122" i="3"/>
  <c r="B3960" i="3"/>
  <c r="B3970" i="3"/>
  <c r="B3499" i="3"/>
  <c r="B2855" i="3"/>
  <c r="B855" i="3"/>
  <c r="B1569" i="3"/>
  <c r="B1864" i="3"/>
  <c r="B4688" i="3"/>
  <c r="B1680" i="3"/>
  <c r="B2898" i="3"/>
  <c r="B2764" i="3"/>
  <c r="B1581" i="3"/>
  <c r="B124" i="3"/>
  <c r="B757" i="3"/>
  <c r="B4096" i="3"/>
  <c r="B655" i="3"/>
  <c r="B1118" i="3"/>
  <c r="B3882" i="3"/>
  <c r="B3875" i="3"/>
  <c r="B5195" i="3"/>
  <c r="B3755" i="3"/>
  <c r="B670" i="3"/>
  <c r="B1464" i="3"/>
  <c r="B1276" i="3"/>
  <c r="B4064" i="3"/>
  <c r="B4048" i="3"/>
  <c r="B2629" i="3"/>
  <c r="B2623" i="3"/>
  <c r="B2721" i="3"/>
  <c r="B4101" i="3"/>
  <c r="B4099" i="3"/>
  <c r="B1681" i="3"/>
  <c r="B3800" i="3"/>
  <c r="B1333" i="3"/>
  <c r="B4127" i="3"/>
  <c r="B3129" i="3"/>
  <c r="B5153" i="3"/>
  <c r="B1847" i="3"/>
  <c r="B1976" i="3"/>
  <c r="B4132" i="3"/>
  <c r="B256" i="3"/>
  <c r="B2059" i="3"/>
  <c r="B253" i="3"/>
  <c r="B302" i="3"/>
  <c r="B1573" i="3"/>
  <c r="B4706" i="3"/>
  <c r="B4861" i="3"/>
  <c r="B241" i="3"/>
  <c r="B87" i="3"/>
  <c r="B966" i="3"/>
  <c r="B2636" i="3"/>
  <c r="B2336" i="3"/>
  <c r="B2041" i="3"/>
  <c r="B5186" i="3"/>
  <c r="B4669" i="3"/>
  <c r="B758" i="3"/>
  <c r="B5188" i="3"/>
  <c r="B2065" i="3"/>
  <c r="B3463" i="3"/>
  <c r="B4845" i="3"/>
  <c r="B636" i="3"/>
  <c r="B983" i="3"/>
  <c r="B1989" i="3"/>
  <c r="B2649" i="3"/>
  <c r="B4622" i="3"/>
  <c r="B141" i="3"/>
  <c r="B1275" i="3"/>
  <c r="B3919" i="3"/>
  <c r="B3753" i="3"/>
  <c r="B1272" i="3"/>
  <c r="B1119" i="3"/>
  <c r="B664" i="3"/>
  <c r="B939" i="3"/>
  <c r="B1828" i="3"/>
  <c r="B4618" i="3"/>
  <c r="B1716" i="3"/>
  <c r="B2070" i="3"/>
  <c r="B106" i="3"/>
  <c r="B1988" i="3"/>
  <c r="B4721" i="3"/>
  <c r="B4748" i="3"/>
  <c r="B956" i="3"/>
  <c r="B1470" i="3"/>
  <c r="B1269" i="3"/>
  <c r="B1246" i="3"/>
  <c r="B5189" i="3"/>
  <c r="B2874" i="3"/>
  <c r="B4171" i="3"/>
  <c r="B103" i="3"/>
  <c r="B3818" i="3"/>
  <c r="B4105" i="3"/>
  <c r="B1274" i="3"/>
  <c r="B4727" i="3"/>
  <c r="B3204" i="3"/>
  <c r="B652" i="3"/>
  <c r="B3935" i="3"/>
  <c r="B2630" i="3"/>
  <c r="B4164" i="3"/>
  <c r="B1471" i="3"/>
  <c r="B1977" i="3"/>
  <c r="B967" i="3"/>
  <c r="B3651" i="3"/>
  <c r="B1997" i="3"/>
  <c r="B4106" i="3"/>
  <c r="B4853" i="3"/>
  <c r="B120" i="3"/>
  <c r="B121" i="3"/>
  <c r="B3951" i="3"/>
  <c r="B4073" i="3"/>
  <c r="B1647" i="3"/>
  <c r="B1953" i="3"/>
  <c r="B3464" i="3"/>
  <c r="B1459" i="3"/>
  <c r="B4658" i="3"/>
  <c r="B4862" i="3"/>
  <c r="B1824" i="3"/>
  <c r="B1848" i="3"/>
  <c r="B3793" i="3"/>
  <c r="B1141" i="3"/>
  <c r="B4100" i="3"/>
  <c r="B3868" i="3"/>
  <c r="B1697" i="3"/>
  <c r="B2446" i="3"/>
  <c r="B1247" i="3"/>
  <c r="B921" i="3"/>
  <c r="B4058" i="3"/>
  <c r="B1849" i="3"/>
  <c r="B1753" i="3"/>
  <c r="B2066" i="3"/>
  <c r="B4667" i="3"/>
  <c r="B2028" i="3"/>
  <c r="B194" i="3"/>
  <c r="B4864" i="3"/>
  <c r="B3472" i="3"/>
  <c r="B1867" i="3"/>
  <c r="B4134" i="3"/>
  <c r="B818" i="3"/>
  <c r="B4717" i="3"/>
  <c r="B2045" i="3"/>
  <c r="B3980" i="3"/>
  <c r="B119" i="3"/>
  <c r="B968" i="3"/>
  <c r="B821" i="3"/>
  <c r="B116" i="3"/>
  <c r="B4670" i="3"/>
  <c r="B1134" i="3"/>
  <c r="B104" i="3"/>
  <c r="B1144" i="3"/>
  <c r="B4854" i="3"/>
  <c r="B3981" i="3"/>
  <c r="B662" i="3"/>
  <c r="B1117" i="3"/>
  <c r="B2334" i="3"/>
  <c r="B2483" i="3"/>
  <c r="B3285" i="3"/>
  <c r="B4162" i="3"/>
  <c r="B4846" i="3"/>
  <c r="B1139" i="3"/>
  <c r="B2768" i="3"/>
  <c r="B2472" i="3"/>
  <c r="B144" i="3"/>
  <c r="B1385" i="3"/>
  <c r="B644" i="3"/>
  <c r="B1129" i="3"/>
  <c r="B1148" i="3"/>
  <c r="B987" i="3"/>
  <c r="B4155" i="3"/>
  <c r="B4072" i="3"/>
  <c r="B1147" i="3"/>
  <c r="B985" i="3"/>
  <c r="B1361" i="3"/>
  <c r="B1131" i="3"/>
  <c r="B656" i="3"/>
  <c r="B3462" i="3"/>
  <c r="B252" i="3"/>
  <c r="B1150" i="3"/>
  <c r="B1140" i="3"/>
  <c r="B1574" i="3"/>
  <c r="B978" i="3"/>
  <c r="B4107" i="3"/>
  <c r="B1853" i="3"/>
  <c r="B937" i="3"/>
  <c r="B2055" i="3"/>
  <c r="B4728" i="3"/>
  <c r="B654" i="3"/>
  <c r="B3796" i="3"/>
  <c r="B3603" i="3"/>
  <c r="B3134" i="3"/>
  <c r="B3128" i="3"/>
  <c r="B1963" i="3"/>
  <c r="B3565" i="3"/>
  <c r="B1130" i="3"/>
  <c r="B3941" i="3"/>
  <c r="B2476" i="3"/>
  <c r="B1498" i="3"/>
  <c r="B3838" i="3"/>
  <c r="B1137" i="3"/>
  <c r="B1151" i="3"/>
  <c r="B1152" i="3"/>
  <c r="B981" i="3"/>
  <c r="B4102" i="3"/>
  <c r="B2056" i="3"/>
  <c r="B5173" i="3"/>
  <c r="B871" i="3"/>
  <c r="B697" i="3"/>
  <c r="B4671" i="3"/>
  <c r="B2482" i="3"/>
  <c r="B4003" i="3"/>
  <c r="B1153" i="3"/>
  <c r="B4124" i="3"/>
  <c r="B1116" i="3"/>
  <c r="B2946" i="3"/>
  <c r="B4603" i="3"/>
  <c r="B979" i="3"/>
  <c r="B5169" i="3"/>
  <c r="B1222" i="3"/>
  <c r="B1248" i="3"/>
  <c r="B4128" i="3"/>
  <c r="B236" i="3"/>
  <c r="B1331" i="3"/>
  <c r="B355" i="3"/>
  <c r="B1133" i="3"/>
  <c r="B3870" i="3"/>
  <c r="B2048" i="3"/>
  <c r="B1413" i="3"/>
  <c r="B1638" i="3"/>
  <c r="B4160" i="3"/>
  <c r="B143" i="3"/>
  <c r="B1132" i="3"/>
  <c r="B5185" i="3"/>
  <c r="B3747" i="3"/>
  <c r="B643" i="3"/>
  <c r="B4666" i="3"/>
  <c r="B4030" i="3"/>
  <c r="B4144" i="3"/>
  <c r="B3283" i="3"/>
  <c r="B2718" i="3"/>
  <c r="B4542" i="3"/>
  <c r="B4530" i="3"/>
  <c r="B3990" i="3"/>
  <c r="B2444" i="3"/>
  <c r="B2333" i="3"/>
  <c r="B4079" i="3"/>
  <c r="B4052" i="3"/>
  <c r="B1568" i="3"/>
  <c r="B3461" i="3"/>
  <c r="B4852" i="3"/>
  <c r="B1135" i="3"/>
  <c r="B3485" i="3"/>
  <c r="B951" i="3"/>
  <c r="B843" i="3"/>
  <c r="B844" i="3"/>
  <c r="B4150" i="3"/>
  <c r="B4151" i="3"/>
  <c r="B633" i="3"/>
  <c r="B646" i="3"/>
  <c r="B666" i="3"/>
  <c r="B1120" i="3"/>
  <c r="B1338" i="3"/>
  <c r="B1577" i="3"/>
  <c r="B1642" i="3"/>
  <c r="B1787" i="3"/>
  <c r="B2337" i="3"/>
  <c r="B2448" i="3"/>
  <c r="B2486" i="3"/>
  <c r="B2685" i="3"/>
  <c r="B2724" i="3"/>
  <c r="B3288" i="3"/>
  <c r="B3465" i="3"/>
  <c r="B3765" i="3"/>
  <c r="B3925" i="3"/>
  <c r="B3994" i="3"/>
  <c r="B4059" i="3"/>
  <c r="B4085" i="3"/>
  <c r="B4118" i="3"/>
  <c r="B4129" i="3"/>
  <c r="B4152" i="3"/>
  <c r="B4536" i="3"/>
  <c r="B4673" i="3"/>
  <c r="B4693" i="3"/>
  <c r="B5179" i="3"/>
  <c r="B5190" i="3"/>
  <c r="B1121" i="3"/>
  <c r="B975" i="3"/>
  <c r="B3995" i="3"/>
  <c r="B1974" i="3"/>
  <c r="B4546" i="3"/>
  <c r="B1122" i="3"/>
  <c r="B1123" i="3"/>
  <c r="B2449" i="3"/>
  <c r="B4086" i="3"/>
  <c r="B4166" i="3"/>
  <c r="B3998" i="3"/>
  <c r="B4680" i="3"/>
  <c r="B254" i="3"/>
  <c r="B823" i="3"/>
  <c r="B154" i="3"/>
  <c r="B1225" i="3"/>
  <c r="B1233" i="3"/>
  <c r="B2487" i="3"/>
  <c r="B4158" i="3"/>
  <c r="B2488" i="3"/>
  <c r="B4066" i="3"/>
  <c r="B1978" i="3"/>
  <c r="B676" i="3"/>
  <c r="B2901" i="3"/>
  <c r="B4723" i="3"/>
  <c r="B677" i="3"/>
  <c r="B162" i="3"/>
  <c r="B300" i="3"/>
  <c r="B875" i="3"/>
  <c r="B1124" i="3"/>
  <c r="B1226" i="3"/>
  <c r="B1346" i="3"/>
  <c r="B2051" i="3"/>
  <c r="B3185" i="3"/>
  <c r="B3749" i="3"/>
  <c r="B3914" i="3"/>
  <c r="B4087" i="3"/>
  <c r="B3511" i="3"/>
  <c r="B123" i="3"/>
  <c r="B148" i="3"/>
  <c r="B1649" i="3"/>
  <c r="B2023" i="3"/>
  <c r="B3294" i="3"/>
  <c r="B678" i="3"/>
  <c r="B684" i="3"/>
  <c r="B820" i="3"/>
  <c r="B657" i="3"/>
  <c r="B710" i="3"/>
  <c r="B4704" i="3"/>
  <c r="B2954" i="3"/>
  <c r="B1234" i="3"/>
  <c r="B4111" i="3"/>
  <c r="B1975" i="3"/>
  <c r="B682" i="3"/>
  <c r="B1334" i="3"/>
  <c r="B2031" i="3"/>
  <c r="B4858" i="3"/>
  <c r="B1674" i="3"/>
  <c r="B1868" i="3"/>
  <c r="B3498" i="3"/>
  <c r="B3506" i="3"/>
  <c r="B3864" i="3"/>
  <c r="B3999" i="3"/>
  <c r="B5191" i="3"/>
  <c r="B4867" i="3"/>
  <c r="B1114" i="3"/>
  <c r="B1227" i="3"/>
  <c r="B4662" i="3"/>
  <c r="B1407" i="3"/>
  <c r="B846" i="3"/>
  <c r="B4567" i="3"/>
  <c r="B4674" i="3"/>
  <c r="B149" i="3"/>
  <c r="B699" i="3"/>
  <c r="B2489" i="3"/>
  <c r="B4153" i="3"/>
  <c r="B1347" i="3"/>
  <c r="B825" i="3"/>
  <c r="B826" i="3"/>
  <c r="B828" i="3"/>
  <c r="B4077" i="3"/>
  <c r="B4720" i="3"/>
  <c r="B973" i="3"/>
  <c r="B290" i="3"/>
  <c r="B1339" i="3"/>
  <c r="B1965" i="3"/>
  <c r="B641" i="3"/>
  <c r="B647" i="3"/>
  <c r="B1643" i="3"/>
  <c r="B2717" i="3"/>
  <c r="B3989" i="3"/>
  <c r="B4130" i="3"/>
  <c r="B842" i="3"/>
  <c r="B2729" i="3"/>
  <c r="B3466" i="3"/>
  <c r="B3500" i="3"/>
  <c r="B3628" i="3"/>
  <c r="B4056" i="3"/>
  <c r="B4081" i="3"/>
  <c r="B4626" i="3"/>
  <c r="B4627" i="3"/>
  <c r="B1279" i="3"/>
  <c r="B1578" i="3"/>
  <c r="B1675" i="3"/>
  <c r="B3750" i="3"/>
  <c r="B4568" i="3"/>
  <c r="B4663" i="3"/>
  <c r="B658" i="3"/>
  <c r="B659" i="3"/>
  <c r="B1224" i="3"/>
  <c r="B1277" i="3"/>
  <c r="B1388" i="3"/>
  <c r="B1397" i="3"/>
  <c r="B1644" i="3"/>
  <c r="B1743" i="3"/>
  <c r="B2450" i="3"/>
  <c r="B3819" i="3"/>
  <c r="B4074" i="3"/>
  <c r="B4527" i="3"/>
  <c r="B4868" i="3"/>
  <c r="B925" i="3"/>
  <c r="B1228" i="3"/>
  <c r="B2030" i="3"/>
  <c r="B5164" i="3"/>
  <c r="B4139" i="3"/>
  <c r="B2480" i="3"/>
  <c r="B4078" i="3"/>
  <c r="B4112" i="3"/>
  <c r="B4569" i="3"/>
  <c r="B3468" i="3"/>
  <c r="B632" i="3"/>
  <c r="B977" i="3"/>
  <c r="B2032" i="3"/>
  <c r="B1469" i="3"/>
  <c r="B4140" i="3"/>
  <c r="B4141" i="3"/>
  <c r="B4142" i="3"/>
  <c r="B4528" i="3"/>
  <c r="B4529" i="3"/>
  <c r="B4570" i="3"/>
  <c r="B291" i="3"/>
  <c r="B1095" i="3"/>
  <c r="B1684" i="3"/>
  <c r="B2069" i="3"/>
  <c r="B2927" i="3"/>
  <c r="B4809" i="3"/>
  <c r="B4810" i="3"/>
  <c r="B5196" i="3"/>
  <c r="B137" i="3"/>
  <c r="B356" i="3"/>
  <c r="B861" i="3"/>
  <c r="B2058" i="3"/>
  <c r="B4082" i="3"/>
  <c r="B4664" i="3"/>
  <c r="B4743" i="3"/>
  <c r="B4789" i="3"/>
  <c r="B4113" i="3"/>
  <c r="B642" i="3"/>
  <c r="B4049" i="3"/>
  <c r="B4050" i="3"/>
  <c r="B4122" i="3"/>
  <c r="B711" i="3"/>
  <c r="B1807" i="3"/>
  <c r="B4550" i="3"/>
  <c r="B4143" i="3"/>
  <c r="B4621" i="3"/>
  <c r="B73" i="3"/>
  <c r="B74" i="3"/>
  <c r="B107" i="3"/>
  <c r="B286" i="3"/>
  <c r="B1112" i="3"/>
  <c r="B1405" i="3"/>
  <c r="B1473" i="3"/>
  <c r="B2829" i="3"/>
  <c r="B2848" i="3"/>
  <c r="B3111" i="3"/>
  <c r="B3239" i="3"/>
  <c r="B3592" i="3"/>
  <c r="B3715" i="3"/>
  <c r="B3733" i="3"/>
  <c r="B3874" i="3"/>
  <c r="B3954" i="3"/>
  <c r="B4136" i="3"/>
  <c r="B2865" i="3"/>
  <c r="B4063" i="3"/>
  <c r="B4123" i="3"/>
  <c r="B5184" i="3"/>
  <c r="B1358" i="3"/>
  <c r="B3996" i="3"/>
  <c r="B683" i="3"/>
  <c r="B927" i="3"/>
  <c r="B2458" i="3"/>
  <c r="B2727" i="3"/>
  <c r="B2909" i="3"/>
  <c r="B3952" i="3"/>
  <c r="B4588" i="3"/>
  <c r="B4842" i="3"/>
  <c r="B4848" i="3"/>
  <c r="B2725" i="3"/>
  <c r="B3186" i="3"/>
  <c r="B3289" i="3"/>
  <c r="B3658" i="3"/>
  <c r="B4681" i="3"/>
  <c r="B155" i="3"/>
  <c r="B2481" i="3"/>
  <c r="B4094" i="3"/>
  <c r="B151" i="3"/>
  <c r="B1386" i="3"/>
  <c r="B1505" i="3"/>
  <c r="B4000" i="3"/>
  <c r="B712" i="3"/>
  <c r="B1232" i="3"/>
  <c r="B2671" i="3"/>
  <c r="B304" i="3"/>
  <c r="B3788" i="3"/>
  <c r="B1685" i="3"/>
  <c r="B4060" i="3"/>
  <c r="B1286" i="3"/>
  <c r="B3751" i="3"/>
  <c r="B4779" i="3"/>
  <c r="B3474" i="3"/>
  <c r="B847" i="3"/>
  <c r="B1474" i="3"/>
  <c r="B2060" i="3"/>
  <c r="B3187" i="3"/>
  <c r="B3522" i="3"/>
  <c r="B3775" i="3"/>
  <c r="B4539" i="3"/>
  <c r="B3286" i="3"/>
  <c r="B3955" i="3"/>
  <c r="B1229" i="3"/>
  <c r="B161" i="3"/>
  <c r="B879" i="3"/>
  <c r="B1376" i="3"/>
  <c r="B1475" i="3"/>
  <c r="B2050" i="3"/>
  <c r="B3108" i="3"/>
  <c r="B3205" i="3"/>
  <c r="B3716" i="3"/>
  <c r="B4752" i="3"/>
  <c r="B974" i="3"/>
  <c r="B1115" i="3"/>
  <c r="B1351" i="3"/>
  <c r="B2866" i="3"/>
  <c r="B760" i="3"/>
  <c r="B163" i="3"/>
  <c r="B5180" i="3"/>
  <c r="B3469" i="3"/>
  <c r="B1128" i="3"/>
  <c r="B4159" i="3"/>
  <c r="B1249" i="3"/>
  <c r="B2061" i="3"/>
  <c r="B2067" i="3"/>
  <c r="B2068" i="3"/>
  <c r="B3752" i="3"/>
  <c r="B3766" i="3"/>
  <c r="B5156" i="3"/>
  <c r="B3514" i="3"/>
  <c r="B2620" i="3"/>
  <c r="B2339" i="3"/>
  <c r="B3515" i="3"/>
  <c r="B4076" i="3"/>
  <c r="B4133" i="3"/>
  <c r="B4488" i="3"/>
  <c r="B660" i="3"/>
  <c r="B673" i="3"/>
  <c r="B1230" i="3"/>
  <c r="B1349" i="3"/>
  <c r="B1398" i="3"/>
  <c r="B1456" i="3"/>
  <c r="B1584" i="3"/>
  <c r="B1650" i="3"/>
  <c r="B2459" i="3"/>
  <c r="B2469" i="3"/>
  <c r="B2493" i="3"/>
  <c r="B2944" i="3"/>
  <c r="B3043" i="3"/>
  <c r="B3176" i="3"/>
  <c r="B3295" i="3"/>
  <c r="B3477" i="3"/>
  <c r="B3779" i="3"/>
  <c r="B3937" i="3"/>
  <c r="B4001" i="3"/>
  <c r="B4067" i="3"/>
  <c r="B4089" i="3"/>
  <c r="B4120" i="3"/>
  <c r="B4135" i="3"/>
  <c r="B4169" i="3"/>
  <c r="B4540" i="3"/>
  <c r="B4628" i="3"/>
  <c r="B4697" i="3"/>
  <c r="B4863" i="3"/>
  <c r="B5197" i="3"/>
  <c r="B3785" i="3"/>
  <c r="B4119" i="3"/>
  <c r="B1663" i="3"/>
  <c r="B4849" i="3"/>
  <c r="B2340" i="3"/>
  <c r="B292" i="3"/>
  <c r="B1561" i="3"/>
  <c r="B5148" i="3"/>
  <c r="B2707" i="3"/>
  <c r="B2867" i="3"/>
  <c r="B1476" i="3"/>
  <c r="B651" i="3"/>
  <c r="B856" i="3"/>
  <c r="B1250" i="3"/>
  <c r="B762" i="3"/>
  <c r="B1409" i="3"/>
  <c r="B4794" i="3"/>
  <c r="B681" i="3"/>
  <c r="B857" i="3"/>
  <c r="B965" i="3"/>
  <c r="B988" i="3"/>
  <c r="B1472" i="3"/>
  <c r="B1742" i="3"/>
  <c r="B2062" i="3"/>
  <c r="B2896" i="3"/>
  <c r="B2978" i="3"/>
  <c r="B3493" i="3"/>
  <c r="B3494" i="3"/>
  <c r="B4090" i="3"/>
  <c r="B4172" i="3"/>
  <c r="B4660" i="3"/>
  <c r="B174" i="3"/>
  <c r="B686" i="3"/>
  <c r="B3754" i="3"/>
  <c r="B4869" i="3"/>
  <c r="B3478" i="3"/>
  <c r="B1149" i="3"/>
  <c r="B3790" i="3"/>
  <c r="B309" i="3"/>
  <c r="B3523" i="3"/>
  <c r="B4602" i="3"/>
  <c r="B687" i="3"/>
  <c r="B3507" i="3"/>
  <c r="B2462" i="3"/>
  <c r="B4055" i="3"/>
  <c r="B1985" i="3"/>
  <c r="B2332" i="3"/>
  <c r="B2026" i="3"/>
  <c r="B4002" i="3"/>
  <c r="B139" i="3"/>
  <c r="B2046" i="3"/>
  <c r="B980" i="3"/>
  <c r="B367" i="3"/>
  <c r="B2033" i="3"/>
  <c r="B2470" i="3"/>
  <c r="B3071" i="3"/>
  <c r="B3103" i="3"/>
  <c r="B4682" i="3"/>
  <c r="B4844" i="3"/>
  <c r="B3105" i="3"/>
  <c r="B316" i="3"/>
  <c r="B3529" i="3"/>
  <c r="B5158" i="3"/>
  <c r="B3776" i="3"/>
  <c r="B3282" i="3"/>
  <c r="B222" i="3"/>
  <c r="B1342" i="3"/>
  <c r="B2047" i="3"/>
  <c r="B2955" i="3"/>
  <c r="B3831" i="3"/>
  <c r="B3986" i="3"/>
  <c r="B4021" i="3"/>
  <c r="B4027" i="3"/>
  <c r="B4870" i="3"/>
  <c r="B4168" i="3"/>
  <c r="B668" i="3"/>
  <c r="B1410" i="3"/>
  <c r="B2795" i="3"/>
  <c r="B1154" i="3"/>
  <c r="B2029" i="3"/>
  <c r="B4156" i="3"/>
  <c r="B5159" i="3"/>
  <c r="B1445" i="3"/>
  <c r="B2463" i="3"/>
  <c r="B2705" i="3"/>
  <c r="B1345" i="3"/>
  <c r="B1966" i="3"/>
  <c r="B2719" i="3"/>
  <c r="B4533" i="3"/>
  <c r="B4661" i="3"/>
  <c r="B1990" i="3"/>
  <c r="B3652" i="3"/>
  <c r="B694" i="3"/>
  <c r="B2868" i="3"/>
  <c r="B1696" i="3"/>
  <c r="B1698" i="3"/>
  <c r="B198" i="3"/>
  <c r="B305" i="3"/>
  <c r="B1394" i="3"/>
  <c r="B2341" i="3"/>
  <c r="B3291" i="3"/>
  <c r="B4092" i="3"/>
  <c r="B5163" i="3"/>
  <c r="B4137" i="3"/>
  <c r="B4057" i="3"/>
  <c r="B669" i="3"/>
  <c r="B685" i="3"/>
  <c r="B3516" i="3"/>
  <c r="B1979" i="3"/>
  <c r="B159" i="3"/>
  <c r="B3782" i="3"/>
  <c r="B166" i="3"/>
  <c r="B1752" i="3"/>
  <c r="B4571" i="3"/>
  <c r="B3780" i="3"/>
  <c r="B1980" i="3"/>
  <c r="B3060" i="3"/>
  <c r="B3525" i="3"/>
  <c r="B5166" i="3"/>
  <c r="B1987" i="3"/>
  <c r="B4051" i="3"/>
  <c r="B3756" i="3"/>
  <c r="B4093" i="3"/>
  <c r="B1145" i="3"/>
  <c r="B3293" i="3"/>
  <c r="B2471" i="3"/>
  <c r="B2706" i="3"/>
  <c r="B3104" i="3"/>
  <c r="B4665" i="3"/>
  <c r="B4780" i="3"/>
  <c r="B3769" i="3"/>
  <c r="B219" i="3"/>
  <c r="B4062" i="3"/>
  <c r="B4065" i="3"/>
  <c r="B1967" i="3"/>
  <c r="B1968" i="3"/>
  <c r="B1583" i="3"/>
  <c r="B3471" i="3"/>
  <c r="B3486" i="3"/>
  <c r="B3997" i="3"/>
  <c r="B1138" i="3"/>
  <c r="B1969" i="3"/>
  <c r="B833" i="3"/>
  <c r="B1231" i="3"/>
  <c r="B4083" i="3"/>
  <c r="B4541" i="3"/>
  <c r="B4710" i="3"/>
  <c r="B4847" i="3"/>
  <c r="B1477" i="3"/>
  <c r="B4538" i="3"/>
  <c r="B187" i="3"/>
  <c r="B184" i="3"/>
  <c r="B1146" i="3"/>
  <c r="B4084" i="3"/>
  <c r="B1973" i="3"/>
  <c r="B5152" i="3"/>
  <c r="B167" i="3"/>
  <c r="B976" i="3"/>
  <c r="B1478" i="3"/>
  <c r="B1479" i="3"/>
  <c r="B3528" i="3"/>
  <c r="B1480" i="3"/>
  <c r="B2063" i="3"/>
  <c r="B3657" i="3"/>
  <c r="B3505" i="3"/>
  <c r="B3873" i="3"/>
  <c r="B4711" i="3"/>
  <c r="B4080" i="3"/>
  <c r="B3762" i="3"/>
  <c r="B168" i="3"/>
  <c r="B1481" i="3"/>
  <c r="B4091" i="3"/>
  <c r="B293" i="3"/>
  <c r="B2401" i="3"/>
  <c r="B1223" i="3"/>
  <c r="B4850" i="3"/>
  <c r="B1411" i="3"/>
  <c r="B679" i="3"/>
  <c r="B3984" i="3"/>
  <c r="B4024" i="3"/>
  <c r="B4871" i="3"/>
  <c r="B3773" i="3"/>
  <c r="B1983" i="3"/>
  <c r="B3520" i="3"/>
  <c r="B1412" i="3"/>
  <c r="B3575" i="3"/>
  <c r="B172" i="3"/>
  <c r="B4684" i="3"/>
  <c r="B1482" i="3"/>
  <c r="B1483" i="3"/>
  <c r="B4866" i="3"/>
  <c r="B1970" i="3"/>
  <c r="B1375" i="3"/>
  <c r="B4750" i="3"/>
  <c r="B1235" i="3"/>
  <c r="B2870" i="3"/>
  <c r="B1484" i="3"/>
  <c r="B3502" i="3"/>
  <c r="B3576" i="3"/>
  <c r="B3815" i="3"/>
  <c r="B142" i="3"/>
  <c r="B156" i="3"/>
  <c r="B4026" i="3"/>
  <c r="B2445" i="3"/>
  <c r="B157" i="3"/>
  <c r="B1252" i="3"/>
  <c r="B2475" i="3"/>
  <c r="B1651" i="3"/>
  <c r="B674" i="3"/>
  <c r="B4856" i="3"/>
  <c r="B755" i="3"/>
  <c r="B294" i="3"/>
  <c r="B2413" i="3"/>
  <c r="B5160" i="3"/>
  <c r="B185" i="3"/>
  <c r="B2035" i="3"/>
  <c r="B756" i="3"/>
  <c r="B4841" i="3"/>
  <c r="B4781" i="3"/>
  <c r="B85" i="3"/>
  <c r="B3781" i="3"/>
  <c r="B202" i="3"/>
  <c r="B3503" i="3"/>
  <c r="B3760" i="3"/>
  <c r="B1488" i="3"/>
  <c r="B1354" i="3"/>
  <c r="B1142" i="3"/>
  <c r="B1490" i="3"/>
  <c r="B4713" i="3"/>
  <c r="B3143" i="3"/>
  <c r="B55" i="3"/>
  <c r="B56" i="3"/>
  <c r="B61" i="3"/>
  <c r="B66" i="3"/>
  <c r="B97" i="3"/>
  <c r="B146" i="3"/>
  <c r="B147" i="3"/>
  <c r="B152" i="3"/>
  <c r="B153" i="3"/>
  <c r="B186" i="3"/>
  <c r="B188" i="3"/>
  <c r="B189" i="3"/>
  <c r="B190" i="3"/>
  <c r="B191" i="3"/>
  <c r="B192" i="3"/>
  <c r="B195" i="3"/>
  <c r="B196" i="3"/>
  <c r="B197" i="3"/>
  <c r="B212" i="3"/>
  <c r="B214" i="3"/>
  <c r="B223" i="3"/>
  <c r="B239" i="3"/>
  <c r="B263" i="3"/>
  <c r="B296" i="3"/>
  <c r="B307" i="3"/>
  <c r="B308" i="3"/>
  <c r="B312" i="3"/>
  <c r="B315" i="3"/>
  <c r="B318" i="3"/>
  <c r="B368" i="3"/>
  <c r="B369" i="3"/>
  <c r="B370" i="3"/>
  <c r="B631" i="3"/>
  <c r="B634" i="3"/>
  <c r="B635" i="3"/>
  <c r="B649" i="3"/>
  <c r="B650" i="3"/>
  <c r="B665" i="3"/>
  <c r="B671" i="3"/>
  <c r="B672" i="3"/>
  <c r="B680" i="3"/>
  <c r="B759" i="3"/>
  <c r="B850" i="3"/>
  <c r="B932" i="3"/>
  <c r="B933" i="3"/>
  <c r="B934" i="3"/>
  <c r="B1126" i="3"/>
  <c r="B1127" i="3"/>
  <c r="B1143" i="3"/>
  <c r="B1287" i="3"/>
  <c r="B1332" i="3"/>
  <c r="B1335" i="3"/>
  <c r="B1336" i="3"/>
  <c r="B1337" i="3"/>
  <c r="B1340" i="3"/>
  <c r="B1341" i="3"/>
  <c r="B1343" i="3"/>
  <c r="B1344" i="3"/>
  <c r="B1384" i="3"/>
  <c r="B1403" i="3"/>
  <c r="B1404" i="3"/>
  <c r="B1406" i="3"/>
  <c r="B1491" i="3"/>
  <c r="B1492" i="3"/>
  <c r="B1493" i="3"/>
  <c r="B1494" i="3"/>
  <c r="B1495" i="3"/>
  <c r="B1575" i="3"/>
  <c r="B1576" i="3"/>
  <c r="B1585" i="3"/>
  <c r="B1640" i="3"/>
  <c r="B1646" i="3"/>
  <c r="B1669" i="3"/>
  <c r="B1688" i="3"/>
  <c r="B1689" i="3"/>
  <c r="B1692" i="3"/>
  <c r="B1693" i="3"/>
  <c r="B1694" i="3"/>
  <c r="B1695" i="3"/>
  <c r="B1710" i="3"/>
  <c r="B1717" i="3"/>
  <c r="B1718" i="3"/>
  <c r="B1719" i="3"/>
  <c r="B1720" i="3"/>
  <c r="B1721" i="3"/>
  <c r="B1722" i="3"/>
  <c r="B1750" i="3"/>
  <c r="B1812" i="3"/>
  <c r="B1813" i="3"/>
  <c r="B1814" i="3"/>
  <c r="B1815" i="3"/>
  <c r="B1870" i="3"/>
  <c r="B1872" i="3"/>
  <c r="B1938" i="3"/>
  <c r="B1939" i="3"/>
  <c r="B1960" i="3"/>
  <c r="B1964" i="3"/>
  <c r="B2342" i="3"/>
  <c r="B2343" i="3"/>
  <c r="B2384" i="3"/>
  <c r="B2403" i="3"/>
  <c r="B2423" i="3"/>
  <c r="B2447" i="3"/>
  <c r="B2452" i="3"/>
  <c r="B2453" i="3"/>
  <c r="B2454" i="3"/>
  <c r="B2455" i="3"/>
  <c r="B2456" i="3"/>
  <c r="B2457" i="3"/>
  <c r="B2461" i="3"/>
  <c r="B2465" i="3"/>
  <c r="B2466" i="3"/>
  <c r="B2467" i="3"/>
  <c r="B2468" i="3"/>
  <c r="B2478" i="3"/>
  <c r="B2479" i="3"/>
  <c r="B2485" i="3"/>
  <c r="B2611" i="3"/>
  <c r="B2672" i="3"/>
  <c r="B2703" i="3"/>
  <c r="B2722" i="3"/>
  <c r="B2723" i="3"/>
  <c r="B2728" i="3"/>
  <c r="B2769" i="3"/>
  <c r="B2770" i="3"/>
  <c r="B2771" i="3"/>
  <c r="B2796" i="3"/>
  <c r="B2797" i="3"/>
  <c r="B2798" i="3"/>
  <c r="B2799" i="3"/>
  <c r="B2800" i="3"/>
  <c r="B2801" i="3"/>
  <c r="B2816" i="3"/>
  <c r="B2827" i="3"/>
  <c r="B2839" i="3"/>
  <c r="B2840" i="3"/>
  <c r="B2849" i="3"/>
  <c r="B2885" i="3"/>
  <c r="B2886" i="3"/>
  <c r="B2912" i="3"/>
  <c r="B2913" i="3"/>
  <c r="B2914" i="3"/>
  <c r="B2931" i="3"/>
  <c r="B3062" i="3"/>
  <c r="B3073" i="3"/>
  <c r="B3074" i="3"/>
  <c r="B3075" i="3"/>
  <c r="B3076" i="3"/>
  <c r="B3077" i="3"/>
  <c r="B3091" i="3"/>
  <c r="B3106" i="3"/>
  <c r="B3107" i="3"/>
  <c r="B3140" i="3"/>
  <c r="B3162" i="3"/>
  <c r="B3178" i="3"/>
  <c r="B3184" i="3"/>
  <c r="B3191" i="3"/>
  <c r="B3192" i="3"/>
  <c r="B3213" i="3"/>
  <c r="B3292" i="3"/>
  <c r="B3452" i="3"/>
  <c r="B3453" i="3"/>
  <c r="B3473" i="3"/>
  <c r="B3476" i="3"/>
  <c r="B3495" i="3"/>
  <c r="B3509" i="3"/>
  <c r="B3510" i="3"/>
  <c r="B3518" i="3"/>
  <c r="B3519" i="3"/>
  <c r="B3521" i="3"/>
  <c r="B3558" i="3"/>
  <c r="B3559" i="3"/>
  <c r="B3577" i="3"/>
  <c r="B3588" i="3"/>
  <c r="B3604" i="3"/>
  <c r="B3626" i="3"/>
  <c r="B3642" i="3"/>
  <c r="B3643" i="3"/>
  <c r="B3653" i="3"/>
  <c r="B3659" i="3"/>
  <c r="B3660" i="3"/>
  <c r="B3661" i="3"/>
  <c r="B3670" i="3"/>
  <c r="B3671" i="3"/>
  <c r="B3686" i="3"/>
  <c r="B3701" i="3"/>
  <c r="B3702" i="3"/>
  <c r="B3703" i="3"/>
  <c r="B3757" i="3"/>
  <c r="B3763" i="3"/>
  <c r="B3764" i="3"/>
  <c r="B3771" i="3"/>
  <c r="B3772" i="3"/>
  <c r="B3778" i="3"/>
  <c r="B3798" i="3"/>
  <c r="B3816" i="3"/>
  <c r="B3817" i="3"/>
  <c r="B3824" i="3"/>
  <c r="B3845" i="3"/>
  <c r="B3850" i="3"/>
  <c r="B3851" i="3"/>
  <c r="B3859" i="3"/>
  <c r="B3862" i="3"/>
  <c r="B3863" i="3"/>
  <c r="B3871" i="3"/>
  <c r="B3897" i="3"/>
  <c r="B3898" i="3"/>
  <c r="B3978" i="3"/>
  <c r="B3991" i="3"/>
  <c r="B3992" i="3"/>
  <c r="B4007" i="3"/>
  <c r="B4019" i="3"/>
  <c r="B4020" i="3"/>
  <c r="B4041" i="3"/>
  <c r="B4042" i="3"/>
  <c r="B4044" i="3"/>
  <c r="B4071" i="3"/>
  <c r="B4075" i="3"/>
  <c r="B4095" i="3"/>
  <c r="B4098" i="3"/>
  <c r="B4103" i="3"/>
  <c r="B4104" i="3"/>
  <c r="B4109" i="3"/>
  <c r="B4145" i="3"/>
  <c r="B4147" i="3"/>
  <c r="B4148" i="3"/>
  <c r="B4149" i="3"/>
  <c r="B4157" i="3"/>
  <c r="B4161" i="3"/>
  <c r="B4163" i="3"/>
  <c r="B4167" i="3"/>
  <c r="B4170" i="3"/>
  <c r="B4498" i="3"/>
  <c r="B4506" i="3"/>
  <c r="B4520" i="3"/>
  <c r="B4521" i="3"/>
  <c r="B4531" i="3"/>
  <c r="B4534" i="3"/>
  <c r="B4535" i="3"/>
  <c r="B4537" i="3"/>
  <c r="B4558" i="3"/>
  <c r="B4672" i="3"/>
  <c r="B4676" i="3"/>
  <c r="B4677" i="3"/>
  <c r="B4678" i="3"/>
  <c r="B4679" i="3"/>
  <c r="B4683" i="3"/>
  <c r="B4705" i="3"/>
  <c r="B4707" i="3"/>
  <c r="B4708" i="3"/>
  <c r="B4709" i="3"/>
  <c r="B4714" i="3"/>
  <c r="B4718" i="3"/>
  <c r="B4802" i="3"/>
  <c r="B4831" i="3"/>
  <c r="B4832" i="3"/>
  <c r="B4843" i="3"/>
  <c r="B4857" i="3"/>
  <c r="B4930" i="3"/>
  <c r="B4932" i="3"/>
  <c r="B5168" i="3"/>
  <c r="B5170" i="3"/>
  <c r="B5174" i="3"/>
  <c r="B5177" i="3"/>
  <c r="B5178" i="3"/>
  <c r="B5200" i="3"/>
  <c r="B5201" i="3"/>
  <c r="B18" i="3"/>
  <c r="B22" i="3"/>
  <c r="B9" i="3"/>
  <c r="B23" i="3"/>
  <c r="B49" i="3"/>
  <c r="B50" i="3"/>
  <c r="B46" i="3"/>
  <c r="B47" i="3"/>
  <c r="B26" i="3"/>
  <c r="B28" i="3"/>
  <c r="B29" i="3"/>
  <c r="B33" i="3"/>
  <c r="B34" i="3"/>
  <c r="B39" i="3"/>
  <c r="B40" i="3"/>
  <c r="B42" i="3"/>
  <c r="B43" i="3"/>
  <c r="B44" i="3"/>
  <c r="B60" i="3"/>
  <c r="B54" i="3"/>
  <c r="B3" i="3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2" i="8"/>
  <c r="G1386" i="8"/>
  <c r="G1385" i="8"/>
  <c r="B8" i="5" l="1"/>
  <c r="C8" i="5"/>
  <c r="B2" i="5"/>
  <c r="C2" i="5"/>
  <c r="B3" i="5"/>
  <c r="C3" i="5"/>
  <c r="B4" i="5"/>
  <c r="C4" i="5"/>
  <c r="B5" i="5"/>
  <c r="C5" i="5"/>
  <c r="B6" i="5"/>
  <c r="C6" i="5"/>
  <c r="B7" i="5"/>
  <c r="C7" i="5"/>
  <c r="B9" i="5"/>
  <c r="C9" i="5"/>
  <c r="B10" i="5"/>
  <c r="C10" i="5"/>
  <c r="B11" i="5"/>
  <c r="C11" i="5"/>
  <c r="B12" i="5"/>
  <c r="C12" i="5"/>
  <c r="B13" i="5"/>
  <c r="C13" i="5"/>
  <c r="B14" i="5"/>
  <c r="C14" i="5"/>
  <c r="B15" i="5"/>
  <c r="C15" i="5"/>
  <c r="B16" i="5"/>
  <c r="C16" i="5"/>
  <c r="B17" i="5"/>
  <c r="C17" i="5"/>
  <c r="B18" i="5"/>
  <c r="C18" i="5"/>
  <c r="B19" i="5"/>
  <c r="C19" i="5"/>
  <c r="B20" i="5"/>
  <c r="C20" i="5"/>
  <c r="B21" i="5"/>
  <c r="C21" i="5"/>
  <c r="B22" i="5"/>
  <c r="C22" i="5"/>
  <c r="B23" i="5"/>
  <c r="C23" i="5"/>
  <c r="B24" i="5"/>
  <c r="C24" i="5"/>
  <c r="B25" i="5"/>
  <c r="C25" i="5"/>
  <c r="B26" i="5"/>
  <c r="C26" i="5"/>
  <c r="B27" i="5"/>
  <c r="C27" i="5"/>
  <c r="B28" i="5"/>
  <c r="C28" i="5"/>
  <c r="B29" i="5"/>
  <c r="C29" i="5"/>
  <c r="B30" i="5"/>
  <c r="C30" i="5"/>
  <c r="B31" i="5"/>
  <c r="C31" i="5"/>
  <c r="B32" i="5"/>
  <c r="C32" i="5"/>
  <c r="B33" i="5"/>
  <c r="C33" i="5"/>
  <c r="B34" i="5"/>
  <c r="C34" i="5"/>
  <c r="B35" i="5"/>
  <c r="C35" i="5"/>
  <c r="B36" i="5"/>
  <c r="C36" i="5"/>
  <c r="B37" i="5"/>
  <c r="C37" i="5"/>
  <c r="B38" i="5"/>
  <c r="C38" i="5"/>
  <c r="B39" i="5"/>
  <c r="C39" i="5"/>
  <c r="B40" i="5"/>
  <c r="C40" i="5"/>
  <c r="B41" i="5"/>
  <c r="C41" i="5"/>
  <c r="B42" i="5"/>
  <c r="C42" i="5"/>
  <c r="B43" i="5"/>
  <c r="C43" i="5"/>
  <c r="B44" i="5"/>
  <c r="C44" i="5"/>
  <c r="B45" i="5"/>
  <c r="C45" i="5"/>
  <c r="B46" i="5"/>
  <c r="C46" i="5"/>
  <c r="B47" i="5"/>
  <c r="C47" i="5"/>
  <c r="B48" i="5"/>
  <c r="C48" i="5"/>
  <c r="B49" i="5"/>
  <c r="C49" i="5"/>
  <c r="B50" i="5"/>
  <c r="C50" i="5"/>
  <c r="B51" i="5"/>
  <c r="C51" i="5"/>
  <c r="B52" i="5"/>
  <c r="C52" i="5"/>
  <c r="B53" i="5"/>
  <c r="C53" i="5"/>
  <c r="B54" i="5"/>
  <c r="C54" i="5"/>
  <c r="B55" i="5"/>
  <c r="C55" i="5"/>
  <c r="B56" i="5"/>
  <c r="C56" i="5"/>
  <c r="B57" i="5"/>
  <c r="C57" i="5"/>
  <c r="B58" i="5"/>
  <c r="C58" i="5"/>
  <c r="B59" i="5"/>
  <c r="C59" i="5"/>
  <c r="B60" i="5"/>
  <c r="C60" i="5"/>
  <c r="B61" i="5"/>
  <c r="C61" i="5"/>
  <c r="B62" i="5"/>
  <c r="C62" i="5"/>
  <c r="B63" i="5"/>
  <c r="C63" i="5"/>
  <c r="B64" i="5"/>
  <c r="C64" i="5"/>
  <c r="B65" i="5"/>
  <c r="C65" i="5"/>
  <c r="B66" i="5"/>
  <c r="C66" i="5"/>
  <c r="B67" i="5"/>
  <c r="C67" i="5"/>
  <c r="B68" i="5"/>
  <c r="C68" i="5"/>
  <c r="B69" i="5"/>
  <c r="C69" i="5"/>
  <c r="B70" i="5"/>
  <c r="C70" i="5"/>
  <c r="B71" i="5"/>
  <c r="C71" i="5"/>
  <c r="B72" i="5"/>
  <c r="C72" i="5"/>
  <c r="B73" i="5"/>
  <c r="C73" i="5"/>
  <c r="B74" i="5"/>
  <c r="C74" i="5"/>
  <c r="B75" i="5"/>
  <c r="C75" i="5"/>
  <c r="B76" i="5"/>
  <c r="C76" i="5"/>
  <c r="B77" i="5"/>
  <c r="C77" i="5"/>
  <c r="B78" i="5"/>
  <c r="C78" i="5"/>
  <c r="B79" i="5"/>
  <c r="C79" i="5"/>
  <c r="B80" i="5"/>
  <c r="C80" i="5"/>
  <c r="B81" i="5"/>
  <c r="C81" i="5"/>
  <c r="B82" i="5"/>
  <c r="C82" i="5"/>
  <c r="B83" i="5"/>
  <c r="C83" i="5"/>
  <c r="B84" i="5"/>
  <c r="C84" i="5"/>
  <c r="B85" i="5"/>
  <c r="C85" i="5"/>
  <c r="B86" i="5"/>
  <c r="C86" i="5"/>
  <c r="B87" i="5"/>
  <c r="C87" i="5"/>
  <c r="B88" i="5"/>
  <c r="C88" i="5"/>
  <c r="B89" i="5"/>
  <c r="C89" i="5"/>
  <c r="B90" i="5"/>
  <c r="C90" i="5"/>
  <c r="B91" i="5"/>
  <c r="C91" i="5"/>
  <c r="B92" i="5"/>
  <c r="C92" i="5"/>
  <c r="B93" i="5"/>
  <c r="C93" i="5"/>
  <c r="B94" i="5"/>
  <c r="C94" i="5"/>
  <c r="B95" i="5"/>
  <c r="C95" i="5"/>
  <c r="B96" i="5"/>
  <c r="C96" i="5"/>
  <c r="B97" i="5"/>
  <c r="C97" i="5"/>
  <c r="B98" i="5"/>
  <c r="C98" i="5"/>
  <c r="B99" i="5"/>
  <c r="C99" i="5"/>
  <c r="B100" i="5"/>
  <c r="C100" i="5"/>
  <c r="B101" i="5"/>
  <c r="C101" i="5"/>
  <c r="B102" i="5"/>
  <c r="C102" i="5"/>
  <c r="B103" i="5"/>
  <c r="C103" i="5"/>
  <c r="B104" i="5"/>
  <c r="C104" i="5"/>
  <c r="B105" i="5"/>
  <c r="C105" i="5"/>
  <c r="B106" i="5"/>
  <c r="C106" i="5"/>
  <c r="B107" i="5"/>
  <c r="C107" i="5"/>
  <c r="B108" i="5"/>
  <c r="C108" i="5"/>
  <c r="B109" i="5"/>
  <c r="C109" i="5"/>
  <c r="B110" i="5"/>
  <c r="C110" i="5"/>
  <c r="B111" i="5"/>
  <c r="C111" i="5"/>
  <c r="B112" i="5"/>
  <c r="C112" i="5"/>
  <c r="B113" i="5"/>
  <c r="C113" i="5"/>
  <c r="B114" i="5"/>
  <c r="C114" i="5"/>
  <c r="B115" i="5"/>
  <c r="C115" i="5"/>
  <c r="B116" i="5"/>
  <c r="C116" i="5"/>
  <c r="B117" i="5"/>
  <c r="C117" i="5"/>
  <c r="B118" i="5"/>
  <c r="C118" i="5"/>
  <c r="B119" i="5"/>
  <c r="C119" i="5"/>
  <c r="B120" i="5"/>
  <c r="C120" i="5"/>
  <c r="B121" i="5"/>
  <c r="C121" i="5"/>
  <c r="B122" i="5"/>
  <c r="C122" i="5"/>
  <c r="B123" i="5"/>
  <c r="C123" i="5"/>
  <c r="B124" i="5"/>
  <c r="C124" i="5"/>
  <c r="B125" i="5"/>
  <c r="C125" i="5"/>
  <c r="B126" i="5"/>
  <c r="C126" i="5"/>
  <c r="B127" i="5"/>
  <c r="C127" i="5"/>
  <c r="B128" i="5"/>
  <c r="C128" i="5"/>
  <c r="B129" i="5"/>
  <c r="C129" i="5"/>
  <c r="B130" i="5"/>
  <c r="C130" i="5"/>
  <c r="B131" i="5"/>
  <c r="C131" i="5"/>
  <c r="B132" i="5"/>
  <c r="C132" i="5"/>
  <c r="B133" i="5"/>
  <c r="C133" i="5"/>
  <c r="B134" i="5"/>
  <c r="C134" i="5"/>
  <c r="B135" i="5"/>
  <c r="C135" i="5"/>
  <c r="B136" i="5"/>
  <c r="C136" i="5"/>
  <c r="B137" i="5"/>
  <c r="C137" i="5"/>
  <c r="B138" i="5"/>
  <c r="C138" i="5"/>
  <c r="B139" i="5"/>
  <c r="C139" i="5"/>
  <c r="B140" i="5"/>
  <c r="C140" i="5"/>
  <c r="B141" i="5"/>
  <c r="C141" i="5"/>
  <c r="B142" i="5"/>
  <c r="C142" i="5"/>
  <c r="B143" i="5"/>
  <c r="C143" i="5"/>
  <c r="B144" i="5"/>
  <c r="C144" i="5"/>
  <c r="B145" i="5"/>
  <c r="C145" i="5"/>
  <c r="B146" i="5"/>
  <c r="C146" i="5"/>
  <c r="B147" i="5"/>
  <c r="C147" i="5"/>
  <c r="B148" i="5"/>
  <c r="C148" i="5"/>
  <c r="B149" i="5"/>
  <c r="C149" i="5"/>
  <c r="B150" i="5"/>
  <c r="C150" i="5"/>
  <c r="B151" i="5"/>
  <c r="C151" i="5"/>
  <c r="B152" i="5"/>
  <c r="C152" i="5"/>
  <c r="B153" i="5"/>
  <c r="C153" i="5"/>
  <c r="B154" i="5"/>
  <c r="C154" i="5"/>
  <c r="B155" i="5"/>
  <c r="C155" i="5"/>
  <c r="B156" i="5"/>
  <c r="C156" i="5"/>
  <c r="B157" i="5"/>
  <c r="C157" i="5"/>
  <c r="B158" i="5"/>
  <c r="C158" i="5"/>
  <c r="B159" i="5"/>
  <c r="C159" i="5"/>
  <c r="B160" i="5"/>
  <c r="C160" i="5"/>
  <c r="B161" i="5"/>
  <c r="C161" i="5"/>
  <c r="B162" i="5"/>
  <c r="C162" i="5"/>
  <c r="B163" i="5"/>
  <c r="C163" i="5"/>
  <c r="B164" i="5"/>
  <c r="C164" i="5"/>
  <c r="B165" i="5"/>
  <c r="C165" i="5"/>
  <c r="B166" i="5"/>
  <c r="C166" i="5"/>
  <c r="B167" i="5"/>
  <c r="C167" i="5"/>
  <c r="B168" i="5"/>
  <c r="C168" i="5"/>
  <c r="B169" i="5"/>
  <c r="C169" i="5"/>
  <c r="B170" i="5"/>
  <c r="C170" i="5"/>
  <c r="B171" i="5"/>
  <c r="C171" i="5"/>
  <c r="B172" i="5"/>
  <c r="C172" i="5"/>
  <c r="B173" i="5"/>
  <c r="C173" i="5"/>
  <c r="B174" i="5"/>
  <c r="C174" i="5"/>
  <c r="B175" i="5"/>
  <c r="C175" i="5"/>
  <c r="B176" i="5"/>
  <c r="C176" i="5"/>
  <c r="B177" i="5"/>
  <c r="C177" i="5"/>
  <c r="B178" i="5"/>
  <c r="C178" i="5"/>
  <c r="B179" i="5"/>
  <c r="C179" i="5"/>
  <c r="B180" i="5"/>
  <c r="C180" i="5"/>
  <c r="B181" i="5"/>
  <c r="C181" i="5"/>
  <c r="B182" i="5"/>
  <c r="C182" i="5"/>
  <c r="B183" i="5"/>
  <c r="C183" i="5"/>
  <c r="B184" i="5"/>
  <c r="C184" i="5"/>
  <c r="B185" i="5"/>
  <c r="C185" i="5"/>
  <c r="B186" i="5"/>
  <c r="C186" i="5"/>
  <c r="B187" i="5"/>
  <c r="C187" i="5"/>
  <c r="B188" i="5"/>
  <c r="C188" i="5"/>
  <c r="B189" i="5"/>
  <c r="C189" i="5"/>
  <c r="B190" i="5"/>
  <c r="C190" i="5"/>
  <c r="B191" i="5"/>
  <c r="C191" i="5"/>
  <c r="B192" i="5"/>
  <c r="C192" i="5"/>
  <c r="B193" i="5"/>
  <c r="C193" i="5"/>
  <c r="B194" i="5"/>
  <c r="C194" i="5"/>
  <c r="B195" i="5"/>
  <c r="C195" i="5"/>
  <c r="B196" i="5"/>
  <c r="C196" i="5"/>
  <c r="B197" i="5"/>
  <c r="C197" i="5"/>
  <c r="B198" i="5"/>
  <c r="C198" i="5"/>
  <c r="B199" i="5"/>
  <c r="C199" i="5"/>
  <c r="B200" i="5"/>
  <c r="C200" i="5"/>
  <c r="B201" i="5"/>
  <c r="C201" i="5"/>
  <c r="B202" i="5"/>
  <c r="C202" i="5"/>
  <c r="B203" i="5"/>
  <c r="C203" i="5"/>
  <c r="B204" i="5"/>
  <c r="C204" i="5"/>
  <c r="B205" i="5"/>
  <c r="C205" i="5"/>
  <c r="B206" i="5"/>
  <c r="C206" i="5"/>
  <c r="B207" i="5"/>
  <c r="C207" i="5"/>
  <c r="B208" i="5"/>
  <c r="C208" i="5"/>
  <c r="B209" i="5"/>
  <c r="C209" i="5"/>
  <c r="B210" i="5"/>
  <c r="C210" i="5"/>
  <c r="B211" i="5"/>
  <c r="C211" i="5"/>
  <c r="B212" i="5"/>
  <c r="C212" i="5"/>
  <c r="B213" i="5"/>
  <c r="C213" i="5"/>
  <c r="B214" i="5"/>
  <c r="C214" i="5"/>
  <c r="B215" i="5"/>
  <c r="C215" i="5"/>
  <c r="B216" i="5"/>
  <c r="C216" i="5"/>
  <c r="B217" i="5"/>
  <c r="C217" i="5"/>
  <c r="B218" i="5"/>
  <c r="C218" i="5"/>
  <c r="B219" i="5"/>
  <c r="C219" i="5"/>
  <c r="B220" i="5"/>
  <c r="C220" i="5"/>
  <c r="B221" i="5"/>
  <c r="C221" i="5"/>
  <c r="B222" i="5"/>
  <c r="C222" i="5"/>
  <c r="B223" i="5"/>
  <c r="C223" i="5"/>
  <c r="B224" i="5"/>
  <c r="C224" i="5"/>
  <c r="B225" i="5"/>
  <c r="C225" i="5"/>
  <c r="B226" i="5"/>
  <c r="C226" i="5"/>
  <c r="B227" i="5"/>
  <c r="C227" i="5"/>
  <c r="B228" i="5"/>
  <c r="C228" i="5"/>
  <c r="B229" i="5"/>
  <c r="C229" i="5"/>
  <c r="B230" i="5"/>
  <c r="C230" i="5"/>
  <c r="B231" i="5"/>
  <c r="C231" i="5"/>
  <c r="B232" i="5"/>
  <c r="C232" i="5"/>
  <c r="B233" i="5"/>
  <c r="C233" i="5"/>
  <c r="B234" i="5"/>
  <c r="C234" i="5"/>
  <c r="B235" i="5"/>
  <c r="C235" i="5"/>
  <c r="B236" i="5"/>
  <c r="C236" i="5"/>
  <c r="B237" i="5"/>
  <c r="C237" i="5"/>
  <c r="B238" i="5"/>
  <c r="C238" i="5"/>
  <c r="B239" i="5"/>
  <c r="C239" i="5"/>
  <c r="B240" i="5"/>
  <c r="C240" i="5"/>
  <c r="B241" i="5"/>
  <c r="C241" i="5"/>
  <c r="B242" i="5"/>
  <c r="C242" i="5"/>
  <c r="B243" i="5"/>
  <c r="C243" i="5"/>
  <c r="B244" i="5"/>
  <c r="C244" i="5"/>
  <c r="B245" i="5"/>
  <c r="C245" i="5"/>
  <c r="B246" i="5"/>
  <c r="C246" i="5"/>
  <c r="B247" i="5"/>
  <c r="C247" i="5"/>
  <c r="B248" i="5"/>
  <c r="C248" i="5"/>
  <c r="B249" i="5"/>
  <c r="C249" i="5"/>
  <c r="B250" i="5"/>
  <c r="C250" i="5"/>
  <c r="B251" i="5"/>
  <c r="C251" i="5"/>
  <c r="B252" i="5"/>
  <c r="C252" i="5"/>
  <c r="B253" i="5"/>
  <c r="C253" i="5"/>
  <c r="B254" i="5"/>
  <c r="C254" i="5"/>
  <c r="B255" i="5"/>
  <c r="C255" i="5"/>
  <c r="B256" i="5"/>
  <c r="C256" i="5"/>
  <c r="B257" i="5"/>
  <c r="C257" i="5"/>
  <c r="B258" i="5"/>
  <c r="C258" i="5"/>
  <c r="B259" i="5"/>
  <c r="C259" i="5"/>
  <c r="B260" i="5"/>
  <c r="C260" i="5"/>
  <c r="B261" i="5"/>
  <c r="C261" i="5"/>
  <c r="B262" i="5"/>
  <c r="C262" i="5"/>
  <c r="B263" i="5"/>
  <c r="C263" i="5"/>
  <c r="B264" i="5"/>
  <c r="C264" i="5"/>
  <c r="B265" i="5"/>
  <c r="C265" i="5"/>
  <c r="B266" i="5"/>
  <c r="C266" i="5"/>
  <c r="B267" i="5"/>
  <c r="C267" i="5"/>
  <c r="B268" i="5"/>
  <c r="C268" i="5"/>
  <c r="B269" i="5"/>
  <c r="C269" i="5"/>
  <c r="B270" i="5"/>
  <c r="C270" i="5"/>
  <c r="B271" i="5"/>
  <c r="C271" i="5"/>
  <c r="B272" i="5"/>
  <c r="C272" i="5"/>
  <c r="B273" i="5"/>
  <c r="C273" i="5"/>
  <c r="B274" i="5"/>
  <c r="C274" i="5"/>
  <c r="B275" i="5"/>
  <c r="C275" i="5"/>
  <c r="B276" i="5"/>
  <c r="C276" i="5"/>
  <c r="B277" i="5"/>
  <c r="C277" i="5"/>
  <c r="B278" i="5"/>
  <c r="C278" i="5"/>
  <c r="B279" i="5"/>
  <c r="C279" i="5"/>
  <c r="B280" i="5"/>
  <c r="C280" i="5"/>
  <c r="B281" i="5"/>
  <c r="C281" i="5"/>
  <c r="B282" i="5"/>
  <c r="C282" i="5"/>
  <c r="B283" i="5"/>
  <c r="C283" i="5"/>
  <c r="B284" i="5"/>
  <c r="C284" i="5"/>
  <c r="B285" i="5"/>
  <c r="C285" i="5"/>
  <c r="B286" i="5"/>
  <c r="C286" i="5"/>
  <c r="B287" i="5"/>
  <c r="C287" i="5"/>
  <c r="B288" i="5"/>
  <c r="C288" i="5"/>
  <c r="B289" i="5"/>
  <c r="C289" i="5"/>
  <c r="B290" i="5"/>
  <c r="C290" i="5"/>
  <c r="B291" i="5"/>
  <c r="C291" i="5"/>
  <c r="B292" i="5"/>
  <c r="C292" i="5"/>
  <c r="B293" i="5"/>
  <c r="C293" i="5"/>
  <c r="B294" i="5"/>
  <c r="C294" i="5"/>
  <c r="B295" i="5"/>
  <c r="C295" i="5"/>
  <c r="B296" i="5"/>
  <c r="C296" i="5"/>
  <c r="B297" i="5"/>
  <c r="C297" i="5"/>
  <c r="B298" i="5"/>
  <c r="C298" i="5"/>
  <c r="B299" i="5"/>
  <c r="C299" i="5"/>
  <c r="B300" i="5"/>
  <c r="C300" i="5"/>
  <c r="B301" i="5"/>
  <c r="C301" i="5"/>
  <c r="B302" i="5"/>
  <c r="C302" i="5"/>
  <c r="B303" i="5"/>
  <c r="C303" i="5"/>
  <c r="B304" i="5"/>
  <c r="C304" i="5"/>
  <c r="B305" i="5"/>
  <c r="C305" i="5"/>
  <c r="B306" i="5"/>
  <c r="C306" i="5"/>
  <c r="B307" i="5"/>
  <c r="C307" i="5"/>
  <c r="B308" i="5"/>
  <c r="C308" i="5"/>
  <c r="B309" i="5"/>
  <c r="C309" i="5"/>
  <c r="B310" i="5"/>
  <c r="C310" i="5"/>
  <c r="B311" i="5"/>
  <c r="C311" i="5"/>
  <c r="B312" i="5"/>
  <c r="C312" i="5"/>
  <c r="B313" i="5"/>
  <c r="C313" i="5"/>
  <c r="B314" i="5"/>
  <c r="C314" i="5"/>
  <c r="B315" i="5"/>
  <c r="C315" i="5"/>
  <c r="B316" i="5"/>
  <c r="C316" i="5"/>
  <c r="B317" i="5"/>
  <c r="C317" i="5"/>
  <c r="B318" i="5"/>
  <c r="C318" i="5"/>
  <c r="B319" i="5"/>
  <c r="C319" i="5"/>
  <c r="B320" i="5"/>
  <c r="C320" i="5"/>
  <c r="B321" i="5"/>
  <c r="C321" i="5"/>
  <c r="B322" i="5"/>
  <c r="C322" i="5"/>
  <c r="B323" i="5"/>
  <c r="C323" i="5"/>
  <c r="B324" i="5"/>
  <c r="C324" i="5"/>
  <c r="B325" i="5"/>
  <c r="C325" i="5"/>
  <c r="B326" i="5"/>
  <c r="C326" i="5"/>
  <c r="B327" i="5"/>
  <c r="C327" i="5"/>
  <c r="B328" i="5"/>
  <c r="C328" i="5"/>
  <c r="B329" i="5"/>
  <c r="C329" i="5"/>
  <c r="B330" i="5"/>
  <c r="C330" i="5"/>
  <c r="B331" i="5"/>
  <c r="C331" i="5"/>
  <c r="B332" i="5"/>
  <c r="C332" i="5"/>
  <c r="B333" i="5"/>
  <c r="C333" i="5"/>
  <c r="B334" i="5"/>
  <c r="C334" i="5"/>
  <c r="B335" i="5"/>
  <c r="C335" i="5"/>
  <c r="B336" i="5"/>
  <c r="C336" i="5"/>
  <c r="B337" i="5"/>
  <c r="C337" i="5"/>
  <c r="B338" i="5"/>
  <c r="C338" i="5"/>
  <c r="B339" i="5"/>
  <c r="C339" i="5"/>
  <c r="B340" i="5"/>
  <c r="C340" i="5"/>
  <c r="B341" i="5"/>
  <c r="C341" i="5"/>
  <c r="B342" i="5"/>
  <c r="C342" i="5"/>
  <c r="B343" i="5"/>
  <c r="C343" i="5"/>
  <c r="B344" i="5"/>
  <c r="C344" i="5"/>
  <c r="B345" i="5"/>
  <c r="C345" i="5"/>
  <c r="B346" i="5"/>
  <c r="C346" i="5"/>
  <c r="B347" i="5"/>
  <c r="C347" i="5"/>
  <c r="B348" i="5"/>
  <c r="C348" i="5"/>
  <c r="B349" i="5"/>
  <c r="C349" i="5"/>
  <c r="B350" i="5"/>
  <c r="C350" i="5"/>
  <c r="B351" i="5"/>
  <c r="C351" i="5"/>
  <c r="B352" i="5"/>
  <c r="C352" i="5"/>
  <c r="B353" i="5"/>
  <c r="C353" i="5"/>
  <c r="B354" i="5"/>
  <c r="C354" i="5"/>
  <c r="B355" i="5"/>
  <c r="C355" i="5"/>
  <c r="B356" i="5"/>
  <c r="C356" i="5"/>
  <c r="B357" i="5"/>
  <c r="C357" i="5"/>
  <c r="B358" i="5"/>
  <c r="C358" i="5"/>
  <c r="B359" i="5"/>
  <c r="C359" i="5"/>
  <c r="B360" i="5"/>
  <c r="C360" i="5"/>
  <c r="B361" i="5"/>
  <c r="C361" i="5"/>
  <c r="B362" i="5"/>
  <c r="C362" i="5"/>
  <c r="B363" i="5"/>
  <c r="C363" i="5"/>
  <c r="B364" i="5"/>
  <c r="C364" i="5"/>
  <c r="B365" i="5"/>
  <c r="C365" i="5"/>
  <c r="B366" i="5"/>
  <c r="C366" i="5"/>
  <c r="B367" i="5"/>
  <c r="C367" i="5"/>
  <c r="B368" i="5"/>
  <c r="C368" i="5"/>
  <c r="B369" i="5"/>
  <c r="C369" i="5"/>
  <c r="B370" i="5"/>
  <c r="C370" i="5"/>
  <c r="B371" i="5"/>
  <c r="C371" i="5"/>
  <c r="B372" i="5"/>
  <c r="C372" i="5"/>
  <c r="B373" i="5"/>
  <c r="C373" i="5"/>
  <c r="B374" i="5"/>
  <c r="C374" i="5"/>
  <c r="B375" i="5"/>
  <c r="C375" i="5"/>
  <c r="B376" i="5"/>
  <c r="C376" i="5"/>
  <c r="B377" i="5"/>
  <c r="C377" i="5"/>
  <c r="B378" i="5"/>
  <c r="C378" i="5"/>
  <c r="B379" i="5"/>
  <c r="C379" i="5"/>
  <c r="B380" i="5"/>
  <c r="C380" i="5"/>
  <c r="B381" i="5"/>
  <c r="C381" i="5"/>
  <c r="B382" i="5"/>
  <c r="C382" i="5"/>
  <c r="B383" i="5"/>
  <c r="C383" i="5"/>
  <c r="B384" i="5"/>
  <c r="C384" i="5"/>
  <c r="B385" i="5"/>
  <c r="C385" i="5"/>
  <c r="B386" i="5"/>
  <c r="C386" i="5"/>
  <c r="B387" i="5"/>
  <c r="C387" i="5"/>
  <c r="B388" i="5"/>
  <c r="C388" i="5"/>
  <c r="B389" i="5"/>
  <c r="C389" i="5"/>
  <c r="B390" i="5"/>
  <c r="C390" i="5"/>
  <c r="B391" i="5"/>
  <c r="C391" i="5"/>
  <c r="B392" i="5"/>
  <c r="C392" i="5"/>
  <c r="B393" i="5"/>
  <c r="C393" i="5"/>
  <c r="B394" i="5"/>
  <c r="C394" i="5"/>
  <c r="B395" i="5"/>
  <c r="C395" i="5"/>
  <c r="B396" i="5"/>
  <c r="C396" i="5"/>
  <c r="B397" i="5"/>
  <c r="C397" i="5"/>
  <c r="B398" i="5"/>
  <c r="C398" i="5"/>
  <c r="B399" i="5"/>
  <c r="C399" i="5"/>
  <c r="B400" i="5"/>
  <c r="C400" i="5"/>
  <c r="B401" i="5"/>
  <c r="C401" i="5"/>
  <c r="B402" i="5"/>
  <c r="C402" i="5"/>
  <c r="B403" i="5"/>
  <c r="C403" i="5"/>
  <c r="B404" i="5"/>
  <c r="C404" i="5"/>
  <c r="B405" i="5"/>
  <c r="C405" i="5"/>
  <c r="B406" i="5"/>
  <c r="C406" i="5"/>
  <c r="B407" i="5"/>
  <c r="C407" i="5"/>
  <c r="B408" i="5"/>
  <c r="C408" i="5"/>
  <c r="B409" i="5"/>
  <c r="C409" i="5"/>
  <c r="B410" i="5"/>
  <c r="C410" i="5"/>
  <c r="B411" i="5"/>
  <c r="C411" i="5"/>
  <c r="B412" i="5"/>
  <c r="C412" i="5"/>
  <c r="B413" i="5"/>
  <c r="C413" i="5"/>
  <c r="B414" i="5"/>
  <c r="C414" i="5"/>
  <c r="B415" i="5"/>
  <c r="C415" i="5"/>
  <c r="B416" i="5"/>
  <c r="C416" i="5"/>
  <c r="B417" i="5"/>
  <c r="C417" i="5"/>
  <c r="B418" i="5"/>
  <c r="C418" i="5"/>
  <c r="B419" i="5"/>
  <c r="C419" i="5"/>
  <c r="B420" i="5"/>
  <c r="C420" i="5"/>
  <c r="B421" i="5"/>
  <c r="C421" i="5"/>
  <c r="B422" i="5"/>
  <c r="C422" i="5"/>
  <c r="B423" i="5"/>
  <c r="C423" i="5"/>
  <c r="B424" i="5"/>
  <c r="C424" i="5"/>
  <c r="B425" i="5"/>
  <c r="C425" i="5"/>
  <c r="B426" i="5"/>
  <c r="C426" i="5"/>
  <c r="B427" i="5"/>
  <c r="C427" i="5"/>
  <c r="B428" i="5"/>
  <c r="C428" i="5"/>
  <c r="B429" i="5"/>
  <c r="C429" i="5"/>
  <c r="B430" i="5"/>
  <c r="C430" i="5"/>
  <c r="B431" i="5"/>
  <c r="C431" i="5"/>
  <c r="B432" i="5"/>
  <c r="C432" i="5"/>
  <c r="B433" i="5"/>
  <c r="C433" i="5"/>
  <c r="B434" i="5"/>
  <c r="C434" i="5"/>
  <c r="B435" i="5"/>
  <c r="C435" i="5"/>
  <c r="B436" i="5"/>
  <c r="C436" i="5"/>
  <c r="B437" i="5"/>
  <c r="C437" i="5"/>
  <c r="B438" i="5"/>
  <c r="C438" i="5"/>
  <c r="B439" i="5"/>
  <c r="C439" i="5"/>
  <c r="B440" i="5"/>
  <c r="C440" i="5"/>
  <c r="B441" i="5"/>
  <c r="C441" i="5"/>
  <c r="B442" i="5"/>
  <c r="C442" i="5"/>
  <c r="B443" i="5"/>
  <c r="C443" i="5"/>
  <c r="B444" i="5"/>
  <c r="C444" i="5"/>
  <c r="B445" i="5"/>
  <c r="C445" i="5"/>
  <c r="B446" i="5"/>
  <c r="C446" i="5"/>
  <c r="B447" i="5"/>
  <c r="C447" i="5"/>
  <c r="B448" i="5"/>
  <c r="C448" i="5"/>
  <c r="B449" i="5"/>
  <c r="C449" i="5"/>
  <c r="B450" i="5"/>
  <c r="C450" i="5"/>
  <c r="B451" i="5"/>
  <c r="C451" i="5"/>
  <c r="B452" i="5"/>
  <c r="C452" i="5"/>
  <c r="B453" i="5"/>
  <c r="C453" i="5"/>
  <c r="B454" i="5"/>
  <c r="C454" i="5"/>
  <c r="B455" i="5"/>
  <c r="C455" i="5"/>
  <c r="B456" i="5"/>
  <c r="C456" i="5"/>
  <c r="B457" i="5"/>
  <c r="C457" i="5"/>
  <c r="B458" i="5"/>
  <c r="C458" i="5"/>
  <c r="B459" i="5"/>
  <c r="C459" i="5"/>
  <c r="B460" i="5"/>
  <c r="C460" i="5"/>
  <c r="B461" i="5"/>
  <c r="C461" i="5"/>
  <c r="B462" i="5"/>
  <c r="C462" i="5"/>
  <c r="B463" i="5"/>
  <c r="C463" i="5"/>
  <c r="B464" i="5"/>
  <c r="C464" i="5"/>
  <c r="B465" i="5"/>
  <c r="C465" i="5"/>
  <c r="B466" i="5"/>
  <c r="C466" i="5"/>
  <c r="B467" i="5"/>
  <c r="C467" i="5"/>
  <c r="B468" i="5"/>
  <c r="C468" i="5"/>
  <c r="B469" i="5"/>
  <c r="C469" i="5"/>
  <c r="B470" i="5"/>
  <c r="C470" i="5"/>
  <c r="B471" i="5"/>
  <c r="C471" i="5"/>
  <c r="B472" i="5"/>
  <c r="C472" i="5"/>
  <c r="B473" i="5"/>
  <c r="C473" i="5"/>
  <c r="B474" i="5"/>
  <c r="C474" i="5"/>
  <c r="B475" i="5"/>
  <c r="C475" i="5"/>
  <c r="B476" i="5"/>
  <c r="C476" i="5"/>
  <c r="B477" i="5"/>
  <c r="C477" i="5"/>
  <c r="B478" i="5"/>
  <c r="C478" i="5"/>
  <c r="B479" i="5"/>
  <c r="C479" i="5"/>
  <c r="B480" i="5"/>
  <c r="C480" i="5"/>
  <c r="B481" i="5"/>
  <c r="C481" i="5"/>
  <c r="B482" i="5"/>
  <c r="C482" i="5"/>
  <c r="B483" i="5"/>
  <c r="C483" i="5"/>
  <c r="B484" i="5"/>
  <c r="C484" i="5"/>
  <c r="B485" i="5"/>
  <c r="C485" i="5"/>
  <c r="B486" i="5"/>
  <c r="C486" i="5"/>
  <c r="B487" i="5"/>
  <c r="C487" i="5"/>
  <c r="B488" i="5"/>
  <c r="C488" i="5"/>
  <c r="B489" i="5"/>
  <c r="C489" i="5"/>
  <c r="B490" i="5"/>
  <c r="C490" i="5"/>
  <c r="B491" i="5"/>
  <c r="C491" i="5"/>
  <c r="B492" i="5"/>
  <c r="C492" i="5"/>
  <c r="B493" i="5"/>
  <c r="C493" i="5"/>
  <c r="B494" i="5"/>
  <c r="C494" i="5"/>
  <c r="B495" i="5"/>
  <c r="C495" i="5"/>
  <c r="B496" i="5"/>
  <c r="C496" i="5"/>
  <c r="B497" i="5"/>
  <c r="C497" i="5"/>
  <c r="B498" i="5"/>
  <c r="C498" i="5"/>
  <c r="B499" i="5"/>
  <c r="C499" i="5"/>
  <c r="B500" i="5"/>
  <c r="C500" i="5"/>
  <c r="B501" i="5"/>
  <c r="C501" i="5"/>
  <c r="B502" i="5"/>
  <c r="C502" i="5"/>
  <c r="B503" i="5"/>
  <c r="C503" i="5"/>
  <c r="B504" i="5"/>
  <c r="C504" i="5"/>
  <c r="B505" i="5"/>
  <c r="C505" i="5"/>
  <c r="B506" i="5"/>
  <c r="C506" i="5"/>
  <c r="B507" i="5"/>
  <c r="C507" i="5"/>
  <c r="B508" i="5"/>
  <c r="C508" i="5"/>
  <c r="B509" i="5"/>
  <c r="C509" i="5"/>
  <c r="B510" i="5"/>
  <c r="C510" i="5"/>
  <c r="B511" i="5"/>
  <c r="C511" i="5"/>
  <c r="B512" i="5"/>
  <c r="C512" i="5"/>
  <c r="B513" i="5"/>
  <c r="C513" i="5"/>
  <c r="B514" i="5"/>
  <c r="C514" i="5"/>
  <c r="B515" i="5"/>
  <c r="C515" i="5"/>
  <c r="B516" i="5"/>
  <c r="C516" i="5"/>
  <c r="B517" i="5"/>
  <c r="C517" i="5"/>
  <c r="B518" i="5"/>
  <c r="C518" i="5"/>
  <c r="B519" i="5"/>
  <c r="C519" i="5"/>
  <c r="B520" i="5"/>
  <c r="C520" i="5"/>
  <c r="B521" i="5"/>
  <c r="C521" i="5"/>
  <c r="B522" i="5"/>
  <c r="C522" i="5"/>
  <c r="B523" i="5"/>
  <c r="C523" i="5"/>
  <c r="B524" i="5"/>
  <c r="C524" i="5"/>
  <c r="B525" i="5"/>
  <c r="C525" i="5"/>
  <c r="B526" i="5"/>
  <c r="C526" i="5"/>
  <c r="B527" i="5"/>
  <c r="C527" i="5"/>
  <c r="B528" i="5"/>
  <c r="C528" i="5"/>
  <c r="B529" i="5"/>
  <c r="C529" i="5"/>
  <c r="B530" i="5"/>
  <c r="C530" i="5"/>
  <c r="B531" i="5"/>
  <c r="C531" i="5"/>
  <c r="B532" i="5"/>
  <c r="C532" i="5"/>
  <c r="B533" i="5"/>
  <c r="C533" i="5"/>
  <c r="B534" i="5"/>
  <c r="C534" i="5"/>
  <c r="B535" i="5"/>
  <c r="C535" i="5"/>
  <c r="B536" i="5"/>
  <c r="C536" i="5"/>
  <c r="B537" i="5"/>
  <c r="C537" i="5"/>
  <c r="B538" i="5"/>
  <c r="C538" i="5"/>
  <c r="B539" i="5"/>
  <c r="C539" i="5"/>
  <c r="B540" i="5"/>
  <c r="C540" i="5"/>
  <c r="B541" i="5"/>
  <c r="C541" i="5"/>
  <c r="B542" i="5"/>
  <c r="C542" i="5"/>
  <c r="B543" i="5"/>
  <c r="C543" i="5"/>
  <c r="B544" i="5"/>
  <c r="C544" i="5"/>
  <c r="B545" i="5"/>
  <c r="C545" i="5"/>
  <c r="B546" i="5"/>
  <c r="C546" i="5"/>
  <c r="B547" i="5"/>
  <c r="C547" i="5"/>
  <c r="B548" i="5"/>
  <c r="C548" i="5"/>
  <c r="B549" i="5"/>
  <c r="C549" i="5"/>
  <c r="B550" i="5"/>
  <c r="C550" i="5"/>
  <c r="B551" i="5"/>
  <c r="C551" i="5"/>
  <c r="B552" i="5"/>
  <c r="C552" i="5"/>
  <c r="B553" i="5"/>
  <c r="C553" i="5"/>
  <c r="B554" i="5"/>
  <c r="C554" i="5"/>
  <c r="B555" i="5"/>
  <c r="C555" i="5"/>
  <c r="B556" i="5"/>
  <c r="C556" i="5"/>
  <c r="B557" i="5"/>
  <c r="C557" i="5"/>
  <c r="B558" i="5"/>
  <c r="C558" i="5"/>
  <c r="B559" i="5"/>
  <c r="C559" i="5"/>
  <c r="B560" i="5"/>
  <c r="C560" i="5"/>
  <c r="B561" i="5"/>
  <c r="C561" i="5"/>
  <c r="B562" i="5"/>
  <c r="C562" i="5"/>
  <c r="B563" i="5"/>
  <c r="C563" i="5"/>
  <c r="B564" i="5"/>
  <c r="C564" i="5"/>
  <c r="B565" i="5"/>
  <c r="C565" i="5"/>
  <c r="B566" i="5"/>
  <c r="C566" i="5"/>
  <c r="B567" i="5"/>
  <c r="C567" i="5"/>
  <c r="B568" i="5"/>
  <c r="C568" i="5"/>
  <c r="B569" i="5"/>
  <c r="C569" i="5"/>
  <c r="B570" i="5"/>
  <c r="C570" i="5"/>
  <c r="B571" i="5"/>
  <c r="C571" i="5"/>
  <c r="B572" i="5"/>
  <c r="C572" i="5"/>
  <c r="B573" i="5"/>
  <c r="C573" i="5"/>
  <c r="B574" i="5"/>
  <c r="C574" i="5"/>
  <c r="B575" i="5"/>
  <c r="C575" i="5"/>
  <c r="B576" i="5"/>
  <c r="C576" i="5"/>
  <c r="B577" i="5"/>
  <c r="C577" i="5"/>
  <c r="B578" i="5"/>
  <c r="C578" i="5"/>
  <c r="B579" i="5"/>
  <c r="C579" i="5"/>
  <c r="B580" i="5"/>
  <c r="C580" i="5"/>
  <c r="B581" i="5"/>
  <c r="C581" i="5"/>
  <c r="B582" i="5"/>
  <c r="C582" i="5"/>
  <c r="B583" i="5"/>
  <c r="C583" i="5"/>
  <c r="B584" i="5"/>
  <c r="C584" i="5"/>
  <c r="B585" i="5"/>
  <c r="C585" i="5"/>
  <c r="B586" i="5"/>
  <c r="C586" i="5"/>
  <c r="B587" i="5"/>
  <c r="C587" i="5"/>
  <c r="B588" i="5"/>
  <c r="C588" i="5"/>
  <c r="B589" i="5"/>
  <c r="C589" i="5"/>
  <c r="B590" i="5"/>
  <c r="C590" i="5"/>
  <c r="B591" i="5"/>
  <c r="C591" i="5"/>
  <c r="B592" i="5"/>
  <c r="C592" i="5"/>
  <c r="B593" i="5"/>
  <c r="C593" i="5"/>
  <c r="B594" i="5"/>
  <c r="C594" i="5"/>
  <c r="B595" i="5"/>
  <c r="C595" i="5"/>
  <c r="B596" i="5"/>
  <c r="C596" i="5"/>
  <c r="B597" i="5"/>
  <c r="C597" i="5"/>
  <c r="B598" i="5"/>
  <c r="C598" i="5"/>
  <c r="B599" i="5"/>
  <c r="C599" i="5"/>
  <c r="B600" i="5"/>
  <c r="C600" i="5"/>
  <c r="B601" i="5"/>
  <c r="C601" i="5"/>
  <c r="B602" i="5"/>
  <c r="C602" i="5"/>
  <c r="B603" i="5"/>
  <c r="C603" i="5"/>
  <c r="B604" i="5"/>
  <c r="C604" i="5"/>
  <c r="B605" i="5"/>
  <c r="C605" i="5"/>
  <c r="B606" i="5"/>
  <c r="C606" i="5"/>
  <c r="B607" i="5"/>
  <c r="C607" i="5"/>
  <c r="B608" i="5"/>
  <c r="C608" i="5"/>
  <c r="B609" i="5"/>
  <c r="C609" i="5"/>
  <c r="B610" i="5"/>
  <c r="C610" i="5"/>
  <c r="B611" i="5"/>
  <c r="C611" i="5"/>
  <c r="B612" i="5"/>
  <c r="C612" i="5"/>
  <c r="B613" i="5"/>
  <c r="C613" i="5"/>
  <c r="B614" i="5"/>
  <c r="C614" i="5"/>
  <c r="B615" i="5"/>
  <c r="C615" i="5"/>
  <c r="B616" i="5"/>
  <c r="C616" i="5"/>
  <c r="B617" i="5"/>
  <c r="C617" i="5"/>
  <c r="B618" i="5"/>
  <c r="C618" i="5"/>
  <c r="B619" i="5"/>
  <c r="C619" i="5"/>
  <c r="B620" i="5"/>
  <c r="C620" i="5"/>
  <c r="B621" i="5"/>
  <c r="C621" i="5"/>
  <c r="B622" i="5"/>
  <c r="C622" i="5"/>
  <c r="B623" i="5"/>
  <c r="C623" i="5"/>
  <c r="B624" i="5"/>
  <c r="C624" i="5"/>
  <c r="B625" i="5"/>
  <c r="C625" i="5"/>
  <c r="B626" i="5"/>
  <c r="C626" i="5"/>
  <c r="B627" i="5"/>
  <c r="C627" i="5"/>
  <c r="B628" i="5"/>
  <c r="C628" i="5"/>
  <c r="B629" i="5"/>
  <c r="C629" i="5"/>
  <c r="B630" i="5"/>
  <c r="C630" i="5"/>
  <c r="B631" i="5"/>
  <c r="C631" i="5"/>
  <c r="B632" i="5"/>
  <c r="C632" i="5"/>
  <c r="B633" i="5"/>
  <c r="C633" i="5"/>
  <c r="B634" i="5"/>
  <c r="C634" i="5"/>
  <c r="B635" i="5"/>
  <c r="C635" i="5"/>
  <c r="B636" i="5"/>
  <c r="C636" i="5"/>
  <c r="B637" i="5"/>
  <c r="C637" i="5"/>
  <c r="B638" i="5"/>
  <c r="C638" i="5"/>
  <c r="B639" i="5"/>
  <c r="C639" i="5"/>
  <c r="B640" i="5"/>
  <c r="C640" i="5"/>
  <c r="B641" i="5"/>
  <c r="C641" i="5"/>
  <c r="B642" i="5"/>
  <c r="C642" i="5"/>
  <c r="B643" i="5"/>
  <c r="C643" i="5"/>
  <c r="B644" i="5"/>
  <c r="C644" i="5"/>
  <c r="B645" i="5"/>
  <c r="C645" i="5"/>
  <c r="B646" i="5"/>
  <c r="C646" i="5"/>
  <c r="B647" i="5"/>
  <c r="C647" i="5"/>
  <c r="B648" i="5"/>
  <c r="C648" i="5"/>
  <c r="B649" i="5"/>
  <c r="C649" i="5"/>
  <c r="B650" i="5"/>
  <c r="C650" i="5"/>
  <c r="B651" i="5"/>
  <c r="C651" i="5"/>
  <c r="B652" i="5"/>
  <c r="C652" i="5"/>
  <c r="B653" i="5"/>
  <c r="C653" i="5"/>
  <c r="B654" i="5"/>
  <c r="C654" i="5"/>
  <c r="B655" i="5"/>
  <c r="C655" i="5"/>
  <c r="B656" i="5"/>
  <c r="C656" i="5"/>
  <c r="B657" i="5"/>
  <c r="C657" i="5"/>
  <c r="B658" i="5"/>
  <c r="C658" i="5"/>
  <c r="B659" i="5"/>
  <c r="C659" i="5"/>
  <c r="B660" i="5"/>
  <c r="C660" i="5"/>
  <c r="B661" i="5"/>
  <c r="C661" i="5"/>
  <c r="B662" i="5"/>
  <c r="C662" i="5"/>
  <c r="B663" i="5"/>
  <c r="C663" i="5"/>
  <c r="B664" i="5"/>
  <c r="C664" i="5"/>
  <c r="B665" i="5"/>
  <c r="C665" i="5"/>
  <c r="B666" i="5"/>
  <c r="C666" i="5"/>
  <c r="B667" i="5"/>
  <c r="C667" i="5"/>
  <c r="B668" i="5"/>
  <c r="C668" i="5"/>
  <c r="B669" i="5"/>
  <c r="C669" i="5"/>
  <c r="B670" i="5"/>
  <c r="C670" i="5"/>
  <c r="B671" i="5"/>
  <c r="C671" i="5"/>
  <c r="B672" i="5"/>
  <c r="C672" i="5"/>
  <c r="B673" i="5"/>
  <c r="C673" i="5"/>
  <c r="B674" i="5"/>
  <c r="C674" i="5"/>
  <c r="B675" i="5"/>
  <c r="C675" i="5"/>
  <c r="B676" i="5"/>
  <c r="C676" i="5"/>
  <c r="B677" i="5"/>
  <c r="C677" i="5"/>
  <c r="B678" i="5"/>
  <c r="C678" i="5"/>
  <c r="B679" i="5"/>
  <c r="C679" i="5"/>
  <c r="B680" i="5"/>
  <c r="C680" i="5"/>
  <c r="B681" i="5"/>
  <c r="C681" i="5"/>
  <c r="B682" i="5"/>
  <c r="C682" i="5"/>
  <c r="B683" i="5"/>
  <c r="C683" i="5"/>
  <c r="B684" i="5"/>
  <c r="C684" i="5"/>
  <c r="B685" i="5"/>
  <c r="C685" i="5"/>
  <c r="B686" i="5"/>
  <c r="C686" i="5"/>
  <c r="B687" i="5"/>
  <c r="C687" i="5"/>
  <c r="B688" i="5"/>
  <c r="C688" i="5"/>
  <c r="B689" i="5"/>
  <c r="C689" i="5"/>
  <c r="B690" i="5"/>
  <c r="C690" i="5"/>
  <c r="B691" i="5"/>
  <c r="C691" i="5"/>
  <c r="B692" i="5"/>
  <c r="C692" i="5"/>
  <c r="B693" i="5"/>
  <c r="C693" i="5"/>
  <c r="B694" i="5"/>
  <c r="C694" i="5"/>
  <c r="B695" i="5"/>
  <c r="C695" i="5"/>
  <c r="B696" i="5"/>
  <c r="C696" i="5"/>
  <c r="B697" i="5"/>
  <c r="C697" i="5"/>
  <c r="B698" i="5"/>
  <c r="C698" i="5"/>
  <c r="B699" i="5"/>
  <c r="C699" i="5"/>
  <c r="B700" i="5"/>
  <c r="C700" i="5"/>
  <c r="B701" i="5"/>
  <c r="C701" i="5"/>
  <c r="B702" i="5"/>
  <c r="C702" i="5"/>
  <c r="B703" i="5"/>
  <c r="C703" i="5"/>
  <c r="B704" i="5"/>
  <c r="C704" i="5"/>
  <c r="B705" i="5"/>
  <c r="C705" i="5"/>
  <c r="B706" i="5"/>
  <c r="C706" i="5"/>
  <c r="B707" i="5"/>
  <c r="C707" i="5"/>
  <c r="B708" i="5"/>
  <c r="C708" i="5"/>
  <c r="B709" i="5"/>
  <c r="C709" i="5"/>
  <c r="B710" i="5"/>
  <c r="C710" i="5"/>
  <c r="B711" i="5"/>
  <c r="C711" i="5"/>
  <c r="B712" i="5"/>
  <c r="C712" i="5"/>
  <c r="B713" i="5"/>
  <c r="C713" i="5"/>
  <c r="B714" i="5"/>
  <c r="C714" i="5"/>
  <c r="B715" i="5"/>
  <c r="C715" i="5"/>
  <c r="B716" i="5"/>
  <c r="C716" i="5"/>
  <c r="B717" i="5"/>
  <c r="C717" i="5"/>
  <c r="B718" i="5"/>
  <c r="C718" i="5"/>
  <c r="B719" i="5"/>
  <c r="C719" i="5"/>
  <c r="B720" i="5"/>
  <c r="C720" i="5"/>
  <c r="B721" i="5"/>
  <c r="C721" i="5"/>
  <c r="B722" i="5"/>
  <c r="C722" i="5"/>
  <c r="B723" i="5"/>
  <c r="C723" i="5"/>
  <c r="B724" i="5"/>
  <c r="C724" i="5"/>
  <c r="B725" i="5"/>
  <c r="C725" i="5"/>
  <c r="B726" i="5"/>
  <c r="C726" i="5"/>
  <c r="B727" i="5"/>
  <c r="C727" i="5"/>
  <c r="B728" i="5"/>
  <c r="C728" i="5"/>
  <c r="B729" i="5"/>
  <c r="C729" i="5"/>
  <c r="B730" i="5"/>
  <c r="C730" i="5"/>
  <c r="B731" i="5"/>
  <c r="C731" i="5"/>
  <c r="B732" i="5"/>
  <c r="C732" i="5"/>
  <c r="B733" i="5"/>
  <c r="C733" i="5"/>
  <c r="B734" i="5"/>
  <c r="C734" i="5"/>
  <c r="B735" i="5"/>
  <c r="C735" i="5"/>
  <c r="B736" i="5"/>
  <c r="C736" i="5"/>
  <c r="B737" i="5"/>
  <c r="C737" i="5"/>
  <c r="B738" i="5"/>
  <c r="C738" i="5"/>
  <c r="B739" i="5"/>
  <c r="C739" i="5"/>
  <c r="B740" i="5"/>
  <c r="C740" i="5"/>
  <c r="B741" i="5"/>
  <c r="C741" i="5"/>
  <c r="B742" i="5"/>
  <c r="C742" i="5"/>
  <c r="B743" i="5"/>
  <c r="C743" i="5"/>
  <c r="B744" i="5"/>
  <c r="C744" i="5"/>
  <c r="B745" i="5"/>
  <c r="C745" i="5"/>
  <c r="B746" i="5"/>
  <c r="C746" i="5"/>
  <c r="B747" i="5"/>
  <c r="C747" i="5"/>
  <c r="B748" i="5"/>
  <c r="C748" i="5"/>
  <c r="B749" i="5"/>
  <c r="C749" i="5"/>
  <c r="B750" i="5"/>
  <c r="C750" i="5"/>
  <c r="B751" i="5"/>
  <c r="C751" i="5"/>
  <c r="B752" i="5"/>
  <c r="C752" i="5"/>
  <c r="B753" i="5"/>
  <c r="C753" i="5"/>
  <c r="B754" i="5"/>
  <c r="C754" i="5"/>
  <c r="B755" i="5"/>
  <c r="C755" i="5"/>
  <c r="B756" i="5"/>
  <c r="C756" i="5"/>
  <c r="B757" i="5"/>
  <c r="C757" i="5"/>
  <c r="B758" i="5"/>
  <c r="C758" i="5"/>
  <c r="B759" i="5"/>
  <c r="C759" i="5"/>
  <c r="B760" i="5"/>
  <c r="C760" i="5"/>
  <c r="B761" i="5"/>
  <c r="C761" i="5"/>
  <c r="B762" i="5"/>
  <c r="C762" i="5"/>
  <c r="B763" i="5"/>
  <c r="C763" i="5"/>
  <c r="B764" i="5"/>
  <c r="C764" i="5"/>
  <c r="B765" i="5"/>
  <c r="C765" i="5"/>
  <c r="B766" i="5"/>
  <c r="C766" i="5"/>
  <c r="B767" i="5"/>
  <c r="C767" i="5"/>
  <c r="B768" i="5"/>
  <c r="C768" i="5"/>
  <c r="B769" i="5"/>
  <c r="C769" i="5"/>
  <c r="B770" i="5"/>
  <c r="C770" i="5"/>
  <c r="B771" i="5"/>
  <c r="C771" i="5"/>
  <c r="B772" i="5"/>
  <c r="C772" i="5"/>
  <c r="B773" i="5"/>
  <c r="C773" i="5"/>
  <c r="B774" i="5"/>
  <c r="C774" i="5"/>
  <c r="B775" i="5"/>
  <c r="C775" i="5"/>
  <c r="B776" i="5"/>
  <c r="C776" i="5"/>
  <c r="B777" i="5"/>
  <c r="C777" i="5"/>
  <c r="B778" i="5"/>
  <c r="C778" i="5"/>
  <c r="B779" i="5"/>
  <c r="C779" i="5"/>
  <c r="B780" i="5"/>
  <c r="C780" i="5"/>
  <c r="B781" i="5"/>
  <c r="C781" i="5"/>
  <c r="B782" i="5"/>
  <c r="C782" i="5"/>
  <c r="B783" i="5"/>
  <c r="C783" i="5"/>
  <c r="B784" i="5"/>
  <c r="C784" i="5"/>
  <c r="B785" i="5"/>
  <c r="C785" i="5"/>
  <c r="B786" i="5"/>
  <c r="C786" i="5"/>
  <c r="B787" i="5"/>
  <c r="C787" i="5"/>
  <c r="B788" i="5"/>
  <c r="C788" i="5"/>
  <c r="B789" i="5"/>
  <c r="C789" i="5"/>
  <c r="B790" i="5"/>
  <c r="C790" i="5"/>
  <c r="B791" i="5"/>
  <c r="C791" i="5"/>
  <c r="B792" i="5"/>
  <c r="C792" i="5"/>
  <c r="B793" i="5"/>
  <c r="C793" i="5"/>
  <c r="B794" i="5"/>
  <c r="C794" i="5"/>
  <c r="B795" i="5"/>
  <c r="C795" i="5"/>
  <c r="B796" i="5"/>
  <c r="C796" i="5"/>
  <c r="B797" i="5"/>
  <c r="C797" i="5"/>
  <c r="B798" i="5"/>
  <c r="C798" i="5"/>
  <c r="B799" i="5"/>
  <c r="C799" i="5"/>
  <c r="B800" i="5"/>
  <c r="C800" i="5"/>
  <c r="B801" i="5"/>
  <c r="C801" i="5"/>
  <c r="B802" i="5"/>
  <c r="C802" i="5"/>
  <c r="B803" i="5"/>
  <c r="C803" i="5"/>
  <c r="B804" i="5"/>
  <c r="C804" i="5"/>
  <c r="B805" i="5"/>
  <c r="C805" i="5"/>
  <c r="B806" i="5"/>
  <c r="C806" i="5"/>
  <c r="B807" i="5"/>
  <c r="C807" i="5"/>
  <c r="B808" i="5"/>
  <c r="C808" i="5"/>
  <c r="B809" i="5"/>
  <c r="C809" i="5"/>
  <c r="B810" i="5"/>
  <c r="C810" i="5"/>
  <c r="B811" i="5"/>
  <c r="C811" i="5"/>
  <c r="B812" i="5"/>
  <c r="C812" i="5"/>
  <c r="B813" i="5"/>
  <c r="C813" i="5"/>
  <c r="B814" i="5"/>
  <c r="C814" i="5"/>
  <c r="B815" i="5"/>
  <c r="C815" i="5"/>
  <c r="B816" i="5"/>
  <c r="C816" i="5"/>
  <c r="B817" i="5"/>
  <c r="C817" i="5"/>
  <c r="B818" i="5"/>
  <c r="C818" i="5"/>
  <c r="B819" i="5"/>
  <c r="C819" i="5"/>
  <c r="B820" i="5"/>
  <c r="C820" i="5"/>
  <c r="B821" i="5"/>
  <c r="C821" i="5"/>
  <c r="B822" i="5"/>
  <c r="C822" i="5"/>
  <c r="B823" i="5"/>
  <c r="C823" i="5"/>
  <c r="B824" i="5"/>
  <c r="C824" i="5"/>
  <c r="B825" i="5"/>
  <c r="C825" i="5"/>
  <c r="B826" i="5"/>
  <c r="C826" i="5"/>
  <c r="B827" i="5"/>
  <c r="C827" i="5"/>
  <c r="B828" i="5"/>
  <c r="C828" i="5"/>
  <c r="B829" i="5"/>
  <c r="C829" i="5"/>
  <c r="B830" i="5"/>
  <c r="C830" i="5"/>
  <c r="B831" i="5"/>
  <c r="C831" i="5"/>
  <c r="B832" i="5"/>
  <c r="C832" i="5"/>
  <c r="B833" i="5"/>
  <c r="C833" i="5"/>
  <c r="B834" i="5"/>
  <c r="C834" i="5"/>
  <c r="B835" i="5"/>
  <c r="C835" i="5"/>
  <c r="B836" i="5"/>
  <c r="C836" i="5"/>
  <c r="B837" i="5"/>
  <c r="C837" i="5"/>
  <c r="B838" i="5"/>
  <c r="C838" i="5"/>
  <c r="B839" i="5"/>
  <c r="C839" i="5"/>
  <c r="B840" i="5"/>
  <c r="C840" i="5"/>
  <c r="B841" i="5"/>
  <c r="C841" i="5"/>
  <c r="B842" i="5"/>
  <c r="C842" i="5"/>
  <c r="B843" i="5"/>
  <c r="C843" i="5"/>
  <c r="B844" i="5"/>
  <c r="C844" i="5"/>
  <c r="B845" i="5"/>
  <c r="C845" i="5"/>
  <c r="B846" i="5"/>
  <c r="C846" i="5"/>
  <c r="B847" i="5"/>
  <c r="C847" i="5"/>
  <c r="B848" i="5"/>
  <c r="C848" i="5"/>
  <c r="B849" i="5"/>
  <c r="C849" i="5"/>
  <c r="B850" i="5"/>
  <c r="C850" i="5"/>
  <c r="B851" i="5"/>
  <c r="C851" i="5"/>
  <c r="B852" i="5"/>
  <c r="C852" i="5"/>
  <c r="B853" i="5"/>
  <c r="C853" i="5"/>
  <c r="B854" i="5"/>
  <c r="C854" i="5"/>
  <c r="B855" i="5"/>
  <c r="C855" i="5"/>
  <c r="B856" i="5"/>
  <c r="C856" i="5"/>
  <c r="B857" i="5"/>
  <c r="C857" i="5"/>
  <c r="B858" i="5"/>
  <c r="C858" i="5"/>
  <c r="B859" i="5"/>
  <c r="C859" i="5"/>
  <c r="B860" i="5"/>
  <c r="C860" i="5"/>
  <c r="B861" i="5"/>
  <c r="C861" i="5"/>
  <c r="B862" i="5"/>
  <c r="C862" i="5"/>
  <c r="B863" i="5"/>
  <c r="C863" i="5"/>
  <c r="B864" i="5"/>
  <c r="C864" i="5"/>
  <c r="B865" i="5"/>
  <c r="C865" i="5"/>
  <c r="B866" i="5"/>
  <c r="C866" i="5"/>
  <c r="B867" i="5"/>
  <c r="C867" i="5"/>
  <c r="B868" i="5"/>
  <c r="C868" i="5"/>
  <c r="B869" i="5"/>
  <c r="C869" i="5"/>
  <c r="B870" i="5"/>
  <c r="C870" i="5"/>
  <c r="B871" i="5"/>
  <c r="C871" i="5"/>
  <c r="B872" i="5"/>
  <c r="C872" i="5"/>
  <c r="B873" i="5"/>
  <c r="C873" i="5"/>
  <c r="B874" i="5"/>
  <c r="C874" i="5"/>
  <c r="B875" i="5"/>
  <c r="C875" i="5"/>
  <c r="B876" i="5"/>
  <c r="C876" i="5"/>
  <c r="B877" i="5"/>
  <c r="C877" i="5"/>
  <c r="B878" i="5"/>
  <c r="C878" i="5"/>
  <c r="B879" i="5"/>
  <c r="C879" i="5"/>
  <c r="B880" i="5"/>
  <c r="C880" i="5"/>
  <c r="B881" i="5"/>
  <c r="C881" i="5"/>
  <c r="B882" i="5"/>
  <c r="C882" i="5"/>
  <c r="B883" i="5"/>
  <c r="C883" i="5"/>
  <c r="B884" i="5"/>
  <c r="C884" i="5"/>
  <c r="B885" i="5"/>
  <c r="C885" i="5"/>
  <c r="B886" i="5"/>
  <c r="C886" i="5"/>
  <c r="B887" i="5"/>
  <c r="C887" i="5"/>
  <c r="B888" i="5"/>
  <c r="C888" i="5"/>
  <c r="B889" i="5"/>
  <c r="C889" i="5"/>
  <c r="B890" i="5"/>
  <c r="C890" i="5"/>
  <c r="B891" i="5"/>
  <c r="C891" i="5"/>
  <c r="B892" i="5"/>
  <c r="C892" i="5"/>
  <c r="B893" i="5"/>
  <c r="C893" i="5"/>
  <c r="B894" i="5"/>
  <c r="C894" i="5"/>
  <c r="B895" i="5"/>
  <c r="C895" i="5"/>
  <c r="B896" i="5"/>
  <c r="C896" i="5"/>
  <c r="B897" i="5"/>
  <c r="C897" i="5"/>
  <c r="B898" i="5"/>
  <c r="C898" i="5"/>
  <c r="B899" i="5"/>
  <c r="C899" i="5"/>
  <c r="B900" i="5"/>
  <c r="C900" i="5"/>
  <c r="B901" i="5"/>
  <c r="C901" i="5"/>
  <c r="B902" i="5"/>
  <c r="C902" i="5"/>
  <c r="B903" i="5"/>
  <c r="C903" i="5"/>
  <c r="B904" i="5"/>
  <c r="C904" i="5"/>
  <c r="B905" i="5"/>
  <c r="C905" i="5"/>
  <c r="B906" i="5"/>
  <c r="C906" i="5"/>
  <c r="B907" i="5"/>
  <c r="C907" i="5"/>
  <c r="B908" i="5"/>
  <c r="C908" i="5"/>
  <c r="B909" i="5"/>
  <c r="C909" i="5"/>
  <c r="B910" i="5"/>
  <c r="C910" i="5"/>
  <c r="B911" i="5"/>
  <c r="C911" i="5"/>
  <c r="B912" i="5"/>
  <c r="C912" i="5"/>
  <c r="B913" i="5"/>
  <c r="C913" i="5"/>
  <c r="B914" i="5"/>
  <c r="C914" i="5"/>
  <c r="B915" i="5"/>
  <c r="C915" i="5"/>
  <c r="B916" i="5"/>
  <c r="C916" i="5"/>
  <c r="B917" i="5"/>
  <c r="C917" i="5"/>
  <c r="B918" i="5"/>
  <c r="C918" i="5"/>
  <c r="B919" i="5"/>
  <c r="C919" i="5"/>
  <c r="B920" i="5"/>
  <c r="C920" i="5"/>
  <c r="B921" i="5"/>
  <c r="C921" i="5"/>
  <c r="B922" i="5"/>
  <c r="C922" i="5"/>
  <c r="B923" i="5"/>
  <c r="C923" i="5"/>
  <c r="B924" i="5"/>
  <c r="C924" i="5"/>
  <c r="B925" i="5"/>
  <c r="C925" i="5"/>
  <c r="B926" i="5"/>
  <c r="C926" i="5"/>
  <c r="B927" i="5"/>
  <c r="C927" i="5"/>
  <c r="B928" i="5"/>
  <c r="C928" i="5"/>
  <c r="B929" i="5"/>
  <c r="C929" i="5"/>
  <c r="B930" i="5"/>
  <c r="C930" i="5"/>
  <c r="B931" i="5"/>
  <c r="C931" i="5"/>
  <c r="B932" i="5"/>
  <c r="C932" i="5"/>
  <c r="B933" i="5"/>
  <c r="C933" i="5"/>
  <c r="B934" i="5"/>
  <c r="C934" i="5"/>
  <c r="B935" i="5"/>
  <c r="C935" i="5"/>
  <c r="B936" i="5"/>
  <c r="C936" i="5"/>
  <c r="B937" i="5"/>
  <c r="C937" i="5"/>
  <c r="B938" i="5"/>
  <c r="C938" i="5"/>
  <c r="B939" i="5"/>
  <c r="C939" i="5"/>
  <c r="B940" i="5"/>
  <c r="C940" i="5"/>
  <c r="B941" i="5"/>
  <c r="C941" i="5"/>
  <c r="B942" i="5"/>
  <c r="C942" i="5"/>
  <c r="B943" i="5"/>
  <c r="C943" i="5"/>
  <c r="B944" i="5"/>
  <c r="C944" i="5"/>
  <c r="B945" i="5"/>
  <c r="C945" i="5"/>
  <c r="B946" i="5"/>
  <c r="C946" i="5"/>
  <c r="B947" i="5"/>
  <c r="C947" i="5"/>
  <c r="B948" i="5"/>
  <c r="C948" i="5"/>
  <c r="B949" i="5"/>
  <c r="C949" i="5"/>
  <c r="B950" i="5"/>
  <c r="C950" i="5"/>
  <c r="B951" i="5"/>
  <c r="C951" i="5"/>
  <c r="B952" i="5"/>
  <c r="C952" i="5"/>
  <c r="B953" i="5"/>
  <c r="C953" i="5"/>
  <c r="B954" i="5"/>
  <c r="C954" i="5"/>
  <c r="B955" i="5"/>
  <c r="C955" i="5"/>
  <c r="B956" i="5"/>
  <c r="C956" i="5"/>
  <c r="B957" i="5"/>
  <c r="C957" i="5"/>
  <c r="B958" i="5"/>
  <c r="C958" i="5"/>
  <c r="B959" i="5"/>
  <c r="C959" i="5"/>
  <c r="B960" i="5"/>
  <c r="C960" i="5"/>
  <c r="B961" i="5"/>
  <c r="C961" i="5"/>
  <c r="B962" i="5"/>
  <c r="C962" i="5"/>
  <c r="B963" i="5"/>
  <c r="C963" i="5"/>
  <c r="B964" i="5"/>
  <c r="C964" i="5"/>
  <c r="B965" i="5"/>
  <c r="C965" i="5"/>
  <c r="B966" i="5"/>
  <c r="C966" i="5"/>
  <c r="B967" i="5"/>
  <c r="C967" i="5"/>
  <c r="B968" i="5"/>
  <c r="C968" i="5"/>
  <c r="B969" i="5"/>
  <c r="C969" i="5"/>
  <c r="B970" i="5"/>
  <c r="C970" i="5"/>
  <c r="B971" i="5"/>
  <c r="C971" i="5"/>
  <c r="B972" i="5"/>
  <c r="C972" i="5"/>
  <c r="B973" i="5"/>
  <c r="C973" i="5"/>
  <c r="B974" i="5"/>
  <c r="C974" i="5"/>
  <c r="B975" i="5"/>
  <c r="C975" i="5"/>
  <c r="B976" i="5"/>
  <c r="C976" i="5"/>
  <c r="B977" i="5"/>
  <c r="C977" i="5"/>
  <c r="B978" i="5"/>
  <c r="C978" i="5"/>
  <c r="B979" i="5"/>
  <c r="C979" i="5"/>
  <c r="B980" i="5"/>
  <c r="C980" i="5"/>
  <c r="B981" i="5"/>
  <c r="C981" i="5"/>
  <c r="B982" i="5"/>
  <c r="C982" i="5"/>
  <c r="B983" i="5"/>
  <c r="C983" i="5"/>
  <c r="B984" i="5"/>
  <c r="C984" i="5"/>
  <c r="B985" i="5"/>
  <c r="C985" i="5"/>
  <c r="B986" i="5"/>
  <c r="C986" i="5"/>
  <c r="B987" i="5"/>
  <c r="C987" i="5"/>
  <c r="B988" i="5"/>
  <c r="C988" i="5"/>
  <c r="B989" i="5"/>
  <c r="C989" i="5"/>
  <c r="B990" i="5"/>
  <c r="C990" i="5"/>
  <c r="B991" i="5"/>
  <c r="C991" i="5"/>
  <c r="B992" i="5"/>
  <c r="C992" i="5"/>
  <c r="B993" i="5"/>
  <c r="C993" i="5"/>
  <c r="B994" i="5"/>
  <c r="C994" i="5"/>
  <c r="B995" i="5"/>
  <c r="C995" i="5"/>
  <c r="B996" i="5"/>
  <c r="C996" i="5"/>
  <c r="B997" i="5"/>
  <c r="C997" i="5"/>
  <c r="B998" i="5"/>
  <c r="C998" i="5"/>
  <c r="B999" i="5"/>
  <c r="C999" i="5"/>
  <c r="B1000" i="5"/>
  <c r="C1000" i="5"/>
  <c r="B1001" i="5"/>
  <c r="C1001" i="5"/>
  <c r="B1002" i="5"/>
  <c r="C1002" i="5"/>
  <c r="B1003" i="5"/>
  <c r="C1003" i="5"/>
  <c r="B1004" i="5"/>
  <c r="C1004" i="5"/>
  <c r="B1005" i="5"/>
  <c r="C1005" i="5"/>
  <c r="B1006" i="5"/>
  <c r="C1006" i="5"/>
  <c r="B1007" i="5"/>
  <c r="C1007" i="5"/>
  <c r="B1008" i="5"/>
  <c r="C1008" i="5"/>
  <c r="B1009" i="5"/>
  <c r="C1009" i="5"/>
  <c r="B1010" i="5"/>
  <c r="C1010" i="5"/>
  <c r="B1011" i="5"/>
  <c r="C1011" i="5"/>
  <c r="B1012" i="5"/>
  <c r="C1012" i="5"/>
  <c r="B1013" i="5"/>
  <c r="C1013" i="5"/>
  <c r="B1014" i="5"/>
  <c r="C1014" i="5"/>
  <c r="B1015" i="5"/>
  <c r="C1015" i="5"/>
  <c r="B1016" i="5"/>
  <c r="C1016" i="5"/>
  <c r="B1017" i="5"/>
  <c r="C1017" i="5"/>
  <c r="B1018" i="5"/>
  <c r="C1018" i="5"/>
  <c r="B1019" i="5"/>
  <c r="C1019" i="5"/>
  <c r="B1020" i="5"/>
  <c r="C1020" i="5"/>
  <c r="B1021" i="5"/>
  <c r="C1021" i="5"/>
  <c r="B1022" i="5"/>
  <c r="C1022" i="5"/>
  <c r="B1023" i="5"/>
  <c r="C1023" i="5"/>
  <c r="B1024" i="5"/>
  <c r="C1024" i="5"/>
  <c r="B1025" i="5"/>
  <c r="C1025" i="5"/>
  <c r="B1026" i="5"/>
  <c r="C1026" i="5"/>
  <c r="B1027" i="5"/>
  <c r="C1027" i="5"/>
  <c r="B1028" i="5"/>
  <c r="C1028" i="5"/>
  <c r="B1029" i="5"/>
  <c r="C1029" i="5"/>
  <c r="B1030" i="5"/>
  <c r="C1030" i="5"/>
  <c r="B1031" i="5"/>
  <c r="C1031" i="5"/>
  <c r="B1032" i="5"/>
  <c r="C1032" i="5"/>
  <c r="B1033" i="5"/>
  <c r="C1033" i="5"/>
  <c r="B1034" i="5"/>
  <c r="C1034" i="5"/>
  <c r="B1035" i="5"/>
  <c r="C1035" i="5"/>
  <c r="B1036" i="5"/>
  <c r="C1036" i="5"/>
  <c r="B1037" i="5"/>
  <c r="C1037" i="5"/>
  <c r="B1038" i="5"/>
  <c r="C1038" i="5"/>
  <c r="B1039" i="5"/>
  <c r="C1039" i="5"/>
  <c r="B1040" i="5"/>
  <c r="C1040" i="5"/>
  <c r="B1041" i="5"/>
  <c r="C1041" i="5"/>
  <c r="B1042" i="5"/>
  <c r="C1042" i="5"/>
  <c r="B1043" i="5"/>
  <c r="C1043" i="5"/>
  <c r="B1044" i="5"/>
  <c r="C1044" i="5"/>
  <c r="B1045" i="5"/>
  <c r="C1045" i="5"/>
  <c r="B1046" i="5"/>
  <c r="C1046" i="5"/>
  <c r="B1047" i="5"/>
  <c r="C1047" i="5"/>
  <c r="B1048" i="5"/>
  <c r="C1048" i="5"/>
  <c r="B1049" i="5"/>
  <c r="C1049" i="5"/>
  <c r="B1050" i="5"/>
  <c r="C1050" i="5"/>
  <c r="B1051" i="5"/>
  <c r="C1051" i="5"/>
  <c r="B1052" i="5"/>
  <c r="C1052" i="5"/>
  <c r="B1053" i="5"/>
  <c r="C1053" i="5"/>
  <c r="B1054" i="5"/>
  <c r="C1054" i="5"/>
  <c r="B1055" i="5"/>
  <c r="C1055" i="5"/>
  <c r="B1056" i="5"/>
  <c r="C1056" i="5"/>
  <c r="B1057" i="5"/>
  <c r="C1057" i="5"/>
  <c r="B1058" i="5"/>
  <c r="C1058" i="5"/>
  <c r="B1059" i="5"/>
  <c r="C1059" i="5"/>
  <c r="B1060" i="5"/>
  <c r="C1060" i="5"/>
  <c r="B1061" i="5"/>
  <c r="C1061" i="5"/>
  <c r="B1062" i="5"/>
  <c r="C1062" i="5"/>
  <c r="B1063" i="5"/>
  <c r="C1063" i="5"/>
  <c r="B1064" i="5"/>
  <c r="C1064" i="5"/>
  <c r="B1065" i="5"/>
  <c r="C1065" i="5"/>
  <c r="B1066" i="5"/>
  <c r="C1066" i="5"/>
  <c r="B1067" i="5"/>
  <c r="C1067" i="5"/>
  <c r="B1068" i="5"/>
  <c r="C1068" i="5"/>
  <c r="B1069" i="5"/>
  <c r="C1069" i="5"/>
  <c r="B1070" i="5"/>
  <c r="C1070" i="5"/>
  <c r="B1071" i="5"/>
  <c r="C1071" i="5"/>
  <c r="B1072" i="5"/>
  <c r="C1072" i="5"/>
  <c r="B1073" i="5"/>
  <c r="C1073" i="5"/>
  <c r="B1074" i="5"/>
  <c r="C1074" i="5"/>
  <c r="B1075" i="5"/>
  <c r="C1075" i="5"/>
  <c r="B1076" i="5"/>
  <c r="C1076" i="5"/>
  <c r="B1077" i="5"/>
  <c r="C1077" i="5"/>
  <c r="B1078" i="5"/>
  <c r="C1078" i="5"/>
  <c r="B1079" i="5"/>
  <c r="C1079" i="5"/>
  <c r="B1080" i="5"/>
  <c r="C1080" i="5"/>
  <c r="B1081" i="5"/>
  <c r="C1081" i="5"/>
  <c r="B1082" i="5"/>
  <c r="C1082" i="5"/>
  <c r="B1083" i="5"/>
  <c r="C1083" i="5"/>
  <c r="B1084" i="5"/>
  <c r="C1084" i="5"/>
  <c r="B1085" i="5"/>
  <c r="C1085" i="5"/>
  <c r="B1086" i="5"/>
  <c r="C1086" i="5"/>
  <c r="B1087" i="5"/>
  <c r="C1087" i="5"/>
  <c r="B1088" i="5"/>
  <c r="C1088" i="5"/>
  <c r="B1089" i="5"/>
  <c r="C1089" i="5"/>
  <c r="B1090" i="5"/>
  <c r="C1090" i="5"/>
  <c r="B1091" i="5"/>
  <c r="C1091" i="5"/>
  <c r="B1092" i="5"/>
  <c r="C1092" i="5"/>
  <c r="B1093" i="5"/>
  <c r="C1093" i="5"/>
  <c r="B1094" i="5"/>
  <c r="C1094" i="5"/>
  <c r="B1095" i="5"/>
  <c r="C1095" i="5"/>
  <c r="B1096" i="5"/>
  <c r="C1096" i="5"/>
  <c r="B1097" i="5"/>
  <c r="C1097" i="5"/>
  <c r="B1098" i="5"/>
  <c r="C1098" i="5"/>
  <c r="B1099" i="5"/>
  <c r="C1099" i="5"/>
  <c r="B1100" i="5"/>
  <c r="C1100" i="5"/>
  <c r="B1101" i="5"/>
  <c r="C1101" i="5"/>
  <c r="B1102" i="5"/>
  <c r="C1102" i="5"/>
  <c r="B1103" i="5"/>
  <c r="C1103" i="5"/>
  <c r="B1104" i="5"/>
  <c r="C1104" i="5"/>
  <c r="B1105" i="5"/>
  <c r="C1105" i="5"/>
  <c r="B1106" i="5"/>
  <c r="C1106" i="5"/>
  <c r="B1107" i="5"/>
  <c r="C1107" i="5"/>
  <c r="B1108" i="5"/>
  <c r="C1108" i="5"/>
  <c r="B1109" i="5"/>
  <c r="C1109" i="5"/>
  <c r="B1110" i="5"/>
  <c r="C1110" i="5"/>
  <c r="B1111" i="5"/>
  <c r="C1111" i="5"/>
  <c r="B1112" i="5"/>
  <c r="C1112" i="5"/>
  <c r="B1113" i="5"/>
  <c r="C1113" i="5"/>
  <c r="B1114" i="5"/>
  <c r="C1114" i="5"/>
  <c r="B1115" i="5"/>
  <c r="C1115" i="5"/>
  <c r="B1116" i="5"/>
  <c r="C1116" i="5"/>
  <c r="B1117" i="5"/>
  <c r="C1117" i="5"/>
  <c r="B1118" i="5"/>
  <c r="C1118" i="5"/>
  <c r="B1119" i="5"/>
  <c r="C1119" i="5"/>
  <c r="B1120" i="5"/>
  <c r="C1120" i="5"/>
  <c r="B1121" i="5"/>
  <c r="C1121" i="5"/>
  <c r="B1122" i="5"/>
  <c r="C1122" i="5"/>
  <c r="B1123" i="5"/>
  <c r="C1123" i="5"/>
  <c r="B1124" i="5"/>
  <c r="C1124" i="5"/>
  <c r="B1125" i="5"/>
  <c r="C1125" i="5"/>
  <c r="B1126" i="5"/>
  <c r="C1126" i="5"/>
  <c r="B1127" i="5"/>
  <c r="C1127" i="5"/>
  <c r="B1128" i="5"/>
  <c r="C1128" i="5"/>
  <c r="B1129" i="5"/>
  <c r="C1129" i="5"/>
  <c r="B1130" i="5"/>
  <c r="C1130" i="5"/>
  <c r="B1131" i="5"/>
  <c r="C1131" i="5"/>
  <c r="B1132" i="5"/>
  <c r="C1132" i="5"/>
  <c r="B1133" i="5"/>
  <c r="C1133" i="5"/>
  <c r="B1134" i="5"/>
  <c r="C1134" i="5"/>
  <c r="B1135" i="5"/>
  <c r="C1135" i="5"/>
  <c r="B1136" i="5"/>
  <c r="C1136" i="5"/>
  <c r="B1137" i="5"/>
  <c r="C1137" i="5"/>
  <c r="B1138" i="5"/>
  <c r="C1138" i="5"/>
  <c r="B1139" i="5"/>
  <c r="C1139" i="5"/>
  <c r="B1140" i="5"/>
  <c r="C1140" i="5"/>
  <c r="B1141" i="5"/>
  <c r="C1141" i="5"/>
  <c r="B1142" i="5"/>
  <c r="C1142" i="5"/>
  <c r="B1143" i="5"/>
  <c r="C1143" i="5"/>
  <c r="B1144" i="5"/>
  <c r="C1144" i="5"/>
  <c r="B1145" i="5"/>
  <c r="C1145" i="5"/>
  <c r="B1146" i="5"/>
  <c r="C1146" i="5"/>
  <c r="B1147" i="5"/>
  <c r="C1147" i="5"/>
  <c r="B1148" i="5"/>
  <c r="C1148" i="5"/>
  <c r="B1149" i="5"/>
  <c r="C1149" i="5"/>
  <c r="B1150" i="5"/>
  <c r="C1150" i="5"/>
  <c r="B1151" i="5"/>
  <c r="C1151" i="5"/>
  <c r="B1152" i="5"/>
  <c r="C1152" i="5"/>
  <c r="B1153" i="5"/>
  <c r="C1153" i="5"/>
  <c r="B1154" i="5"/>
  <c r="C1154" i="5"/>
  <c r="B1155" i="5"/>
  <c r="C1155" i="5"/>
  <c r="B1156" i="5"/>
  <c r="C1156" i="5"/>
  <c r="B1157" i="5"/>
  <c r="C1157" i="5"/>
  <c r="B1158" i="5"/>
  <c r="C1158" i="5"/>
  <c r="B1159" i="5"/>
  <c r="C1159" i="5"/>
  <c r="B1160" i="5"/>
  <c r="C1160" i="5"/>
  <c r="B1161" i="5"/>
  <c r="C1161" i="5"/>
  <c r="B1162" i="5"/>
  <c r="C1162" i="5"/>
  <c r="B1163" i="5"/>
  <c r="C1163" i="5"/>
  <c r="B1164" i="5"/>
  <c r="C1164" i="5"/>
  <c r="B1165" i="5"/>
  <c r="C1165" i="5"/>
  <c r="B1166" i="5"/>
  <c r="C1166" i="5"/>
  <c r="B1167" i="5"/>
  <c r="C1167" i="5"/>
  <c r="B1168" i="5"/>
  <c r="C1168" i="5"/>
  <c r="B1169" i="5"/>
  <c r="C1169" i="5"/>
  <c r="B1170" i="5"/>
  <c r="C1170" i="5"/>
  <c r="B1171" i="5"/>
  <c r="C1171" i="5"/>
  <c r="B1172" i="5"/>
  <c r="C1172" i="5"/>
  <c r="B1173" i="5"/>
  <c r="C1173" i="5"/>
  <c r="B1174" i="5"/>
  <c r="C1174" i="5"/>
  <c r="B1175" i="5"/>
  <c r="C1175" i="5"/>
  <c r="B1176" i="5"/>
  <c r="C1176" i="5"/>
  <c r="B1177" i="5"/>
  <c r="C1177" i="5"/>
  <c r="B1178" i="5"/>
  <c r="C1178" i="5"/>
  <c r="B1179" i="5"/>
  <c r="C1179" i="5"/>
  <c r="B1180" i="5"/>
  <c r="C1180" i="5"/>
  <c r="B1181" i="5"/>
  <c r="C1181" i="5"/>
  <c r="B1182" i="5"/>
  <c r="C1182" i="5"/>
  <c r="B1183" i="5"/>
  <c r="C1183" i="5"/>
  <c r="B1184" i="5"/>
  <c r="C1184" i="5"/>
  <c r="B1185" i="5"/>
  <c r="C1185" i="5"/>
  <c r="B1186" i="5"/>
  <c r="C1186" i="5"/>
  <c r="B1187" i="5"/>
  <c r="C1187" i="5"/>
  <c r="B1188" i="5"/>
  <c r="C1188" i="5"/>
  <c r="B1189" i="5"/>
  <c r="C1189" i="5"/>
  <c r="B1190" i="5"/>
  <c r="C1190" i="5"/>
  <c r="B1191" i="5"/>
  <c r="C1191" i="5"/>
  <c r="B1192" i="5"/>
  <c r="C1192" i="5"/>
  <c r="B1193" i="5"/>
  <c r="C1193" i="5"/>
  <c r="B1194" i="5"/>
  <c r="C1194" i="5"/>
  <c r="B1195" i="5"/>
  <c r="C1195" i="5"/>
  <c r="B1196" i="5"/>
  <c r="C1196" i="5"/>
  <c r="B1197" i="5"/>
  <c r="C1197" i="5"/>
  <c r="B1198" i="5"/>
  <c r="C1198" i="5"/>
  <c r="B1199" i="5"/>
  <c r="C1199" i="5"/>
  <c r="B1200" i="5"/>
  <c r="C1200" i="5"/>
  <c r="B1201" i="5"/>
  <c r="C1201" i="5"/>
  <c r="B1202" i="5"/>
  <c r="C1202" i="5"/>
  <c r="B1203" i="5"/>
  <c r="C1203" i="5"/>
  <c r="B1204" i="5"/>
  <c r="C1204" i="5"/>
  <c r="B1205" i="5"/>
  <c r="C1205" i="5"/>
  <c r="B1206" i="5"/>
  <c r="C1206" i="5"/>
  <c r="B1207" i="5"/>
  <c r="C1207" i="5"/>
  <c r="B1208" i="5"/>
  <c r="C1208" i="5"/>
  <c r="B1209" i="5"/>
  <c r="C1209" i="5"/>
  <c r="B1210" i="5"/>
  <c r="C1210" i="5"/>
  <c r="B1211" i="5"/>
  <c r="C1211" i="5"/>
  <c r="B1212" i="5"/>
  <c r="C1212" i="5"/>
  <c r="B1213" i="5"/>
  <c r="C1213" i="5"/>
  <c r="B1214" i="5"/>
  <c r="C1214" i="5"/>
  <c r="B1215" i="5"/>
  <c r="C1215" i="5"/>
  <c r="B1216" i="5"/>
  <c r="C1216" i="5"/>
  <c r="B1217" i="5"/>
  <c r="C1217" i="5"/>
  <c r="B1218" i="5"/>
  <c r="C1218" i="5"/>
  <c r="B1219" i="5"/>
  <c r="C1219" i="5"/>
  <c r="B1220" i="5"/>
  <c r="C1220" i="5"/>
  <c r="B1221" i="5"/>
  <c r="C1221" i="5"/>
  <c r="B1222" i="5"/>
  <c r="C1222" i="5"/>
  <c r="B1223" i="5"/>
  <c r="C1223" i="5"/>
  <c r="B1224" i="5"/>
  <c r="C1224" i="5"/>
  <c r="B1225" i="5"/>
  <c r="C1225" i="5"/>
  <c r="B1226" i="5"/>
  <c r="C1226" i="5"/>
  <c r="B1227" i="5"/>
  <c r="C1227" i="5"/>
  <c r="B1228" i="5"/>
  <c r="C1228" i="5"/>
  <c r="B1229" i="5"/>
  <c r="C1229" i="5"/>
  <c r="B1230" i="5"/>
  <c r="C1230" i="5"/>
  <c r="B1231" i="5"/>
  <c r="C1231" i="5"/>
  <c r="B1232" i="5"/>
  <c r="C1232" i="5"/>
  <c r="B1233" i="5"/>
  <c r="C1233" i="5"/>
  <c r="B1234" i="5"/>
  <c r="C1234" i="5"/>
  <c r="B1235" i="5"/>
  <c r="C1235" i="5"/>
  <c r="B1236" i="5"/>
  <c r="C1236" i="5"/>
  <c r="B1237" i="5"/>
  <c r="C1237" i="5"/>
  <c r="B1238" i="5"/>
  <c r="C1238" i="5"/>
  <c r="B1239" i="5"/>
  <c r="C1239" i="5"/>
  <c r="B1240" i="5"/>
  <c r="C1240" i="5"/>
  <c r="B1241" i="5"/>
  <c r="C1241" i="5"/>
  <c r="B1242" i="5"/>
  <c r="C1242" i="5"/>
  <c r="B1243" i="5"/>
  <c r="C1243" i="5"/>
  <c r="B1244" i="5"/>
  <c r="C1244" i="5"/>
  <c r="B1245" i="5"/>
  <c r="C1245" i="5"/>
  <c r="B1246" i="5"/>
  <c r="C1246" i="5"/>
  <c r="B1247" i="5"/>
  <c r="C1247" i="5"/>
  <c r="B1248" i="5"/>
  <c r="C1248" i="5"/>
  <c r="B1249" i="5"/>
  <c r="C1249" i="5"/>
  <c r="B1250" i="5"/>
  <c r="C1250" i="5"/>
  <c r="B1251" i="5"/>
  <c r="C1251" i="5"/>
  <c r="B1252" i="5"/>
  <c r="C1252" i="5"/>
  <c r="B1253" i="5"/>
  <c r="C1253" i="5"/>
  <c r="B1254" i="5"/>
  <c r="C1254" i="5"/>
  <c r="B1255" i="5"/>
  <c r="C1255" i="5"/>
  <c r="B1256" i="5"/>
  <c r="C1256" i="5"/>
  <c r="B1257" i="5"/>
  <c r="C1257" i="5"/>
  <c r="B1258" i="5"/>
  <c r="C1258" i="5"/>
  <c r="B1259" i="5"/>
  <c r="C1259" i="5"/>
  <c r="B1260" i="5"/>
  <c r="C1260" i="5"/>
  <c r="B1261" i="5"/>
  <c r="C1261" i="5"/>
  <c r="B1262" i="5"/>
  <c r="C1262" i="5"/>
  <c r="B1263" i="5"/>
  <c r="C1263" i="5"/>
  <c r="B1264" i="5"/>
  <c r="C1264" i="5"/>
  <c r="B1265" i="5"/>
  <c r="C1265" i="5"/>
  <c r="B1266" i="5"/>
  <c r="C1266" i="5"/>
  <c r="B1267" i="5"/>
  <c r="C1267" i="5"/>
  <c r="B1268" i="5"/>
  <c r="C1268" i="5"/>
  <c r="B1269" i="5"/>
  <c r="C1269" i="5"/>
  <c r="B1270" i="5"/>
  <c r="C1270" i="5"/>
  <c r="B1271" i="5"/>
  <c r="C1271" i="5"/>
  <c r="B1272" i="5"/>
  <c r="C1272" i="5"/>
  <c r="B1273" i="5"/>
  <c r="C1273" i="5"/>
  <c r="B1274" i="5"/>
  <c r="C1274" i="5"/>
  <c r="B1275" i="5"/>
  <c r="C1275" i="5"/>
  <c r="B1276" i="5"/>
  <c r="C1276" i="5"/>
  <c r="B1277" i="5"/>
  <c r="C1277" i="5"/>
  <c r="B1278" i="5"/>
  <c r="C1278" i="5"/>
  <c r="B1279" i="5"/>
  <c r="C1279" i="5"/>
  <c r="B1280" i="5"/>
  <c r="C1280" i="5"/>
  <c r="B1281" i="5"/>
  <c r="C1281" i="5"/>
  <c r="B1282" i="5"/>
  <c r="C1282" i="5"/>
  <c r="B1283" i="5"/>
  <c r="C1283" i="5"/>
  <c r="B1284" i="5"/>
  <c r="C1284" i="5"/>
  <c r="B1285" i="5"/>
  <c r="C1285" i="5"/>
  <c r="B1286" i="5"/>
  <c r="C1286" i="5"/>
  <c r="B1287" i="5"/>
  <c r="C1287" i="5"/>
  <c r="B1288" i="5"/>
  <c r="C1288" i="5"/>
  <c r="B1289" i="5"/>
  <c r="C1289" i="5"/>
  <c r="B1290" i="5"/>
  <c r="C1290" i="5"/>
  <c r="B1291" i="5"/>
  <c r="C1291" i="5"/>
  <c r="B1292" i="5"/>
  <c r="C1292" i="5"/>
  <c r="B1293" i="5"/>
  <c r="C1293" i="5"/>
  <c r="B1294" i="5"/>
  <c r="C1294" i="5"/>
  <c r="B1295" i="5"/>
  <c r="C1295" i="5"/>
  <c r="B1296" i="5"/>
  <c r="C1296" i="5"/>
  <c r="B1297" i="5"/>
  <c r="C1297" i="5"/>
  <c r="B1298" i="5"/>
  <c r="C1298" i="5"/>
  <c r="B1299" i="5"/>
  <c r="C1299" i="5"/>
  <c r="B1300" i="5"/>
  <c r="C1300" i="5"/>
  <c r="B1301" i="5"/>
  <c r="C1301" i="5"/>
  <c r="B1302" i="5"/>
  <c r="C1302" i="5"/>
  <c r="B1303" i="5"/>
  <c r="C1303" i="5"/>
  <c r="B1304" i="5"/>
  <c r="C1304" i="5"/>
  <c r="B1305" i="5"/>
  <c r="C1305" i="5"/>
  <c r="B1306" i="5"/>
  <c r="C1306" i="5"/>
  <c r="B1307" i="5"/>
  <c r="C1307" i="5"/>
  <c r="B1308" i="5"/>
  <c r="C1308" i="5"/>
  <c r="B1309" i="5"/>
  <c r="C1309" i="5"/>
  <c r="B1310" i="5"/>
  <c r="C1310" i="5"/>
  <c r="B1311" i="5"/>
  <c r="C1311" i="5"/>
  <c r="B1312" i="5"/>
  <c r="C1312" i="5"/>
  <c r="B1313" i="5"/>
  <c r="C1313" i="5"/>
  <c r="B1314" i="5"/>
  <c r="C1314" i="5"/>
  <c r="B1315" i="5"/>
  <c r="C1315" i="5"/>
  <c r="B1316" i="5"/>
  <c r="C1316" i="5"/>
  <c r="B1317" i="5"/>
  <c r="C1317" i="5"/>
  <c r="B1318" i="5"/>
  <c r="C1318" i="5"/>
  <c r="B1319" i="5"/>
  <c r="C1319" i="5"/>
  <c r="B1320" i="5"/>
  <c r="C1320" i="5"/>
  <c r="B1321" i="5"/>
  <c r="C1321" i="5"/>
  <c r="B1322" i="5"/>
  <c r="C1322" i="5"/>
  <c r="B1323" i="5"/>
  <c r="C1323" i="5"/>
  <c r="B1324" i="5"/>
  <c r="C1324" i="5"/>
  <c r="B1325" i="5"/>
  <c r="C1325" i="5"/>
  <c r="B1326" i="5"/>
  <c r="C1326" i="5"/>
  <c r="B1327" i="5"/>
  <c r="C1327" i="5"/>
  <c r="B1328" i="5"/>
  <c r="C1328" i="5"/>
  <c r="B1329" i="5"/>
  <c r="C1329" i="5"/>
  <c r="B1330" i="5"/>
  <c r="C1330" i="5"/>
  <c r="B1331" i="5"/>
  <c r="C1331" i="5"/>
  <c r="B1332" i="5"/>
  <c r="C1332" i="5"/>
  <c r="B1333" i="5"/>
  <c r="C1333" i="5"/>
  <c r="B1334" i="5"/>
  <c r="C1334" i="5"/>
  <c r="B1335" i="5"/>
  <c r="C1335" i="5"/>
  <c r="B1336" i="5"/>
  <c r="C1336" i="5"/>
  <c r="B1337" i="5"/>
  <c r="C1337" i="5"/>
  <c r="B1338" i="5"/>
  <c r="C1338" i="5"/>
  <c r="B1339" i="5"/>
  <c r="C1339" i="5"/>
  <c r="B1340" i="5"/>
  <c r="C1340" i="5"/>
  <c r="B1341" i="5"/>
  <c r="C1341" i="5"/>
  <c r="B1342" i="5"/>
  <c r="C1342" i="5"/>
  <c r="B1343" i="5"/>
  <c r="C1343" i="5"/>
  <c r="B1344" i="5"/>
  <c r="C1344" i="5"/>
  <c r="B1345" i="5"/>
  <c r="C1345" i="5"/>
  <c r="B1346" i="5"/>
  <c r="C1346" i="5"/>
  <c r="B1347" i="5"/>
  <c r="C1347" i="5"/>
  <c r="B1348" i="5"/>
  <c r="C1348" i="5"/>
  <c r="B1349" i="5"/>
  <c r="C1349" i="5"/>
  <c r="B1350" i="5"/>
  <c r="C1350" i="5"/>
  <c r="B1351" i="5"/>
  <c r="C1351" i="5"/>
  <c r="B1352" i="5"/>
  <c r="C1352" i="5"/>
  <c r="B1353" i="5"/>
  <c r="C1353" i="5"/>
  <c r="B1354" i="5"/>
  <c r="C1354" i="5"/>
  <c r="B1355" i="5"/>
  <c r="C1355" i="5"/>
  <c r="B1356" i="5"/>
  <c r="C1356" i="5"/>
  <c r="B1357" i="5"/>
  <c r="C1357" i="5"/>
  <c r="B1358" i="5"/>
  <c r="C1358" i="5"/>
  <c r="B1359" i="5"/>
  <c r="C1359" i="5"/>
  <c r="B1360" i="5"/>
  <c r="C1360" i="5"/>
  <c r="B1361" i="5"/>
  <c r="C1361" i="5"/>
  <c r="B1362" i="5"/>
  <c r="C1362" i="5"/>
  <c r="B1363" i="5"/>
  <c r="C1363" i="5"/>
  <c r="B1364" i="5"/>
  <c r="C1364" i="5"/>
  <c r="B1365" i="5"/>
  <c r="C1365" i="5"/>
  <c r="B1366" i="5"/>
  <c r="C1366" i="5"/>
  <c r="B1367" i="5"/>
  <c r="C1367" i="5"/>
  <c r="B1368" i="5"/>
  <c r="C1368" i="5"/>
  <c r="B1369" i="5"/>
  <c r="C1369" i="5"/>
  <c r="B1370" i="5"/>
  <c r="C1370" i="5"/>
  <c r="B1371" i="5"/>
  <c r="C1371" i="5"/>
  <c r="B1372" i="5"/>
  <c r="C1372" i="5"/>
  <c r="B1373" i="5"/>
  <c r="C1373" i="5"/>
  <c r="B1374" i="5"/>
  <c r="C1374" i="5"/>
  <c r="B1375" i="5"/>
  <c r="C1375" i="5"/>
  <c r="B1376" i="5"/>
  <c r="C1376" i="5"/>
  <c r="B1377" i="5"/>
  <c r="C1377" i="5"/>
  <c r="B1378" i="5"/>
  <c r="C1378" i="5"/>
  <c r="B1379" i="5"/>
  <c r="C1379" i="5"/>
  <c r="B1380" i="5"/>
  <c r="C1380" i="5"/>
  <c r="B1381" i="5"/>
  <c r="C1381" i="5"/>
  <c r="B1382" i="5"/>
  <c r="C1382" i="5"/>
  <c r="B1383" i="5"/>
  <c r="C1383" i="5"/>
  <c r="B1384" i="5"/>
  <c r="C1384" i="5"/>
  <c r="B1385" i="5"/>
  <c r="C1385" i="5"/>
  <c r="B1386" i="5"/>
  <c r="C1386" i="5"/>
  <c r="B1387" i="5"/>
  <c r="C1387" i="5"/>
  <c r="B1388" i="5"/>
  <c r="C1388" i="5"/>
  <c r="B1389" i="5"/>
  <c r="C1389" i="5"/>
  <c r="B1390" i="5"/>
  <c r="C1390" i="5"/>
  <c r="B1391" i="5"/>
  <c r="C1391" i="5"/>
  <c r="B1392" i="5"/>
  <c r="C1392" i="5"/>
  <c r="B1393" i="5"/>
  <c r="C1393" i="5"/>
  <c r="B1394" i="5"/>
  <c r="C1394" i="5"/>
  <c r="B1395" i="5"/>
  <c r="C1395" i="5"/>
  <c r="B1396" i="5"/>
  <c r="C1396" i="5"/>
  <c r="B1397" i="5"/>
  <c r="C1397" i="5"/>
  <c r="B1398" i="5"/>
  <c r="C1398" i="5"/>
  <c r="B1399" i="5"/>
  <c r="C1399" i="5"/>
  <c r="B1400" i="5"/>
  <c r="C1400" i="5"/>
  <c r="B1401" i="5"/>
  <c r="C1401" i="5"/>
  <c r="B1402" i="5"/>
  <c r="C1402" i="5"/>
  <c r="B1403" i="5"/>
  <c r="C1403" i="5"/>
  <c r="B1404" i="5"/>
  <c r="C1404" i="5"/>
  <c r="B1405" i="5"/>
  <c r="C1405" i="5"/>
  <c r="B1406" i="5"/>
  <c r="C1406" i="5"/>
  <c r="B1407" i="5"/>
  <c r="C1407" i="5"/>
  <c r="B1408" i="5"/>
  <c r="C1408" i="5"/>
  <c r="B1409" i="5"/>
  <c r="C1409" i="5"/>
  <c r="B1410" i="5"/>
  <c r="C1410" i="5"/>
  <c r="B1411" i="5"/>
  <c r="C1411" i="5"/>
  <c r="B1412" i="5"/>
  <c r="C1412" i="5"/>
  <c r="B1413" i="5"/>
  <c r="C1413" i="5"/>
  <c r="B1414" i="5"/>
  <c r="C1414" i="5"/>
  <c r="B1415" i="5"/>
  <c r="C1415" i="5"/>
  <c r="B1416" i="5"/>
  <c r="C1416" i="5"/>
  <c r="B1417" i="5"/>
  <c r="C1417" i="5"/>
  <c r="B1418" i="5"/>
  <c r="C1418" i="5"/>
  <c r="B1419" i="5"/>
  <c r="C1419" i="5"/>
  <c r="B1420" i="5"/>
  <c r="C1420" i="5"/>
  <c r="B1421" i="5"/>
  <c r="C1421" i="5"/>
  <c r="B1422" i="5"/>
  <c r="C1422" i="5"/>
  <c r="B1423" i="5"/>
  <c r="C1423" i="5"/>
  <c r="B1424" i="5"/>
  <c r="C1424" i="5"/>
  <c r="B1425" i="5"/>
  <c r="C1425" i="5"/>
  <c r="B1426" i="5"/>
  <c r="C1426" i="5"/>
  <c r="B1427" i="5"/>
  <c r="C1427" i="5"/>
  <c r="B1428" i="5"/>
  <c r="C1428" i="5"/>
  <c r="B1429" i="5"/>
  <c r="C1429" i="5"/>
  <c r="B1430" i="5"/>
  <c r="C1430" i="5"/>
  <c r="B1431" i="5"/>
  <c r="C1431" i="5"/>
  <c r="B1432" i="5"/>
  <c r="C1432" i="5"/>
  <c r="B1433" i="5"/>
  <c r="C1433" i="5"/>
  <c r="B1434" i="5"/>
  <c r="C1434" i="5"/>
  <c r="B1435" i="5"/>
  <c r="C1435" i="5"/>
  <c r="B1436" i="5"/>
  <c r="C1436" i="5"/>
  <c r="B1437" i="5"/>
  <c r="C1437" i="5"/>
  <c r="B1438" i="5"/>
  <c r="C1438" i="5"/>
  <c r="B1439" i="5"/>
  <c r="C1439" i="5"/>
  <c r="B1440" i="5"/>
  <c r="C1440" i="5"/>
  <c r="B1441" i="5"/>
  <c r="C1441" i="5"/>
  <c r="B1442" i="5"/>
  <c r="C1442" i="5"/>
  <c r="B1443" i="5"/>
  <c r="C1443" i="5"/>
  <c r="B1444" i="5"/>
  <c r="C1444" i="5"/>
  <c r="B1445" i="5"/>
  <c r="C1445" i="5"/>
  <c r="B1446" i="5"/>
  <c r="C1446" i="5"/>
  <c r="B1447" i="5"/>
  <c r="C1447" i="5"/>
  <c r="B1448" i="5"/>
  <c r="C1448" i="5"/>
  <c r="B1449" i="5"/>
  <c r="C1449" i="5"/>
  <c r="B1450" i="5"/>
  <c r="C1450" i="5"/>
  <c r="B1451" i="5"/>
  <c r="C1451" i="5"/>
  <c r="B1452" i="5"/>
  <c r="C1452" i="5"/>
  <c r="B1453" i="5"/>
  <c r="C1453" i="5"/>
  <c r="B1454" i="5"/>
  <c r="C1454" i="5"/>
  <c r="B1455" i="5"/>
  <c r="C1455" i="5"/>
  <c r="B1456" i="5"/>
  <c r="C1456" i="5"/>
  <c r="B1457" i="5"/>
  <c r="C1457" i="5"/>
  <c r="B1458" i="5"/>
  <c r="C1458" i="5"/>
  <c r="B1459" i="5"/>
  <c r="C1459" i="5"/>
  <c r="B1460" i="5"/>
  <c r="C1460" i="5"/>
  <c r="B1461" i="5"/>
  <c r="C1461" i="5"/>
  <c r="B1462" i="5"/>
  <c r="C1462" i="5"/>
  <c r="B1463" i="5"/>
  <c r="C1463" i="5"/>
  <c r="B1464" i="5"/>
  <c r="C1464" i="5"/>
  <c r="B1465" i="5"/>
  <c r="C1465" i="5"/>
  <c r="B1466" i="5"/>
  <c r="C1466" i="5"/>
  <c r="B1467" i="5"/>
  <c r="C1467" i="5"/>
  <c r="B1468" i="5"/>
  <c r="C1468" i="5"/>
  <c r="B1469" i="5"/>
  <c r="C1469" i="5"/>
  <c r="B1470" i="5"/>
  <c r="C1470" i="5"/>
  <c r="B1471" i="5"/>
  <c r="C1471" i="5"/>
  <c r="B1472" i="5"/>
  <c r="C1472" i="5"/>
  <c r="B1473" i="5"/>
  <c r="C1473" i="5"/>
  <c r="B1474" i="5"/>
  <c r="C1474" i="5"/>
  <c r="B1475" i="5"/>
  <c r="C1475" i="5"/>
  <c r="B1476" i="5"/>
  <c r="C1476" i="5"/>
  <c r="B1477" i="5"/>
  <c r="C1477" i="5"/>
  <c r="B1478" i="5"/>
  <c r="C1478" i="5"/>
  <c r="B1479" i="5"/>
  <c r="C1479" i="5"/>
  <c r="B1480" i="5"/>
  <c r="C1480" i="5"/>
  <c r="B1481" i="5"/>
  <c r="C1481" i="5"/>
  <c r="B1482" i="5"/>
  <c r="C1482" i="5"/>
  <c r="B1483" i="5"/>
  <c r="C1483" i="5"/>
  <c r="B1484" i="5"/>
  <c r="C1484" i="5"/>
  <c r="B1485" i="5"/>
  <c r="C1485" i="5"/>
  <c r="B1486" i="5"/>
  <c r="C1486" i="5"/>
  <c r="B1487" i="5"/>
  <c r="C1487" i="5"/>
  <c r="B1488" i="5"/>
  <c r="C1488" i="5"/>
  <c r="B1489" i="5"/>
  <c r="C1489" i="5"/>
  <c r="B1490" i="5"/>
  <c r="C1490" i="5"/>
  <c r="B1491" i="5"/>
  <c r="C1491" i="5"/>
  <c r="B1492" i="5"/>
  <c r="C1492" i="5"/>
  <c r="B1493" i="5"/>
  <c r="C1493" i="5"/>
  <c r="B1494" i="5"/>
  <c r="C1494" i="5"/>
  <c r="B1495" i="5"/>
  <c r="C1495" i="5"/>
  <c r="B1496" i="5"/>
  <c r="C1496" i="5"/>
  <c r="B1497" i="5"/>
  <c r="C1497" i="5"/>
  <c r="B1498" i="5"/>
  <c r="C1498" i="5"/>
  <c r="B1499" i="5"/>
  <c r="C1499" i="5"/>
  <c r="B1500" i="5"/>
  <c r="C1500" i="5"/>
  <c r="B1501" i="5"/>
  <c r="C1501" i="5"/>
  <c r="B1502" i="5"/>
  <c r="C1502" i="5"/>
  <c r="B1503" i="5"/>
  <c r="C1503" i="5"/>
  <c r="B1504" i="5"/>
  <c r="C1504" i="5"/>
  <c r="B1505" i="5"/>
  <c r="C1505" i="5"/>
  <c r="B1506" i="5"/>
  <c r="C1506" i="5"/>
  <c r="B1507" i="5"/>
  <c r="C1507" i="5"/>
  <c r="B1508" i="5"/>
  <c r="C1508" i="5"/>
  <c r="B1509" i="5"/>
  <c r="C1509" i="5"/>
  <c r="B1510" i="5"/>
  <c r="C1510" i="5"/>
  <c r="B1511" i="5"/>
  <c r="C1511" i="5"/>
  <c r="B1512" i="5"/>
  <c r="C1512" i="5"/>
  <c r="B1513" i="5"/>
  <c r="C1513" i="5"/>
  <c r="B1514" i="5"/>
  <c r="C1514" i="5"/>
  <c r="B1515" i="5"/>
  <c r="C1515" i="5"/>
  <c r="B1516" i="5"/>
  <c r="C1516" i="5"/>
  <c r="B1517" i="5"/>
  <c r="C1517" i="5"/>
  <c r="B1518" i="5"/>
  <c r="C1518" i="5"/>
  <c r="B1519" i="5"/>
  <c r="C1519" i="5"/>
  <c r="B1520" i="5"/>
  <c r="C1520" i="5"/>
  <c r="B1521" i="5"/>
  <c r="C1521" i="5"/>
  <c r="B1522" i="5"/>
  <c r="C1522" i="5"/>
  <c r="B1523" i="5"/>
  <c r="C1523" i="5"/>
  <c r="B1524" i="5"/>
  <c r="C1524" i="5"/>
  <c r="B1525" i="5"/>
  <c r="C1525" i="5"/>
  <c r="B1526" i="5"/>
  <c r="C1526" i="5"/>
  <c r="B1527" i="5"/>
  <c r="C1527" i="5"/>
  <c r="B1528" i="5"/>
  <c r="C1528" i="5"/>
  <c r="B1529" i="5"/>
  <c r="C1529" i="5"/>
  <c r="B1530" i="5"/>
  <c r="C1530" i="5"/>
  <c r="B1531" i="5"/>
  <c r="C1531" i="5"/>
  <c r="B1532" i="5"/>
  <c r="C1532" i="5"/>
  <c r="B1533" i="5"/>
  <c r="C1533" i="5"/>
  <c r="B1534" i="5"/>
  <c r="C1534" i="5"/>
  <c r="B1535" i="5"/>
  <c r="C1535" i="5"/>
  <c r="B1536" i="5"/>
  <c r="C1536" i="5"/>
  <c r="B1537" i="5"/>
  <c r="C1537" i="5"/>
  <c r="B1538" i="5"/>
  <c r="C1538" i="5"/>
  <c r="B1539" i="5"/>
  <c r="C1539" i="5"/>
  <c r="B1540" i="5"/>
  <c r="C1540" i="5"/>
  <c r="B1541" i="5"/>
  <c r="C1541" i="5"/>
  <c r="B1542" i="5"/>
  <c r="C1542" i="5"/>
  <c r="B1543" i="5"/>
  <c r="C1543" i="5"/>
  <c r="B1544" i="5"/>
  <c r="C1544" i="5"/>
  <c r="B1545" i="5"/>
  <c r="C1545" i="5"/>
  <c r="B1546" i="5"/>
  <c r="C1546" i="5"/>
  <c r="B1547" i="5"/>
  <c r="C1547" i="5"/>
  <c r="B1548" i="5"/>
  <c r="C1548" i="5"/>
  <c r="B1549" i="5"/>
  <c r="C1549" i="5"/>
  <c r="B1550" i="5"/>
  <c r="C1550" i="5"/>
  <c r="B1551" i="5"/>
  <c r="C1551" i="5"/>
  <c r="B1552" i="5"/>
  <c r="C1552" i="5"/>
  <c r="B1553" i="5"/>
  <c r="C1553" i="5"/>
  <c r="B1554" i="5"/>
  <c r="C1554" i="5"/>
  <c r="B1555" i="5"/>
  <c r="C1555" i="5"/>
  <c r="B1556" i="5"/>
  <c r="C1556" i="5"/>
  <c r="B1557" i="5"/>
  <c r="C1557" i="5"/>
  <c r="B1558" i="5"/>
  <c r="C1558" i="5"/>
  <c r="B1559" i="5"/>
  <c r="C1559" i="5"/>
  <c r="B1560" i="5"/>
  <c r="C1560" i="5"/>
  <c r="B1561" i="5"/>
  <c r="C1561" i="5"/>
  <c r="B1562" i="5"/>
  <c r="C1562" i="5"/>
  <c r="B1563" i="5"/>
  <c r="C1563" i="5"/>
  <c r="B1564" i="5"/>
  <c r="C1564" i="5"/>
  <c r="B1565" i="5"/>
  <c r="C1565" i="5"/>
  <c r="B1566" i="5"/>
  <c r="C1566" i="5"/>
  <c r="B1567" i="5"/>
  <c r="C1567" i="5"/>
  <c r="B1568" i="5"/>
  <c r="C1568" i="5"/>
  <c r="B1569" i="5"/>
  <c r="C1569" i="5"/>
  <c r="B1570" i="5"/>
  <c r="C1570" i="5"/>
  <c r="B1571" i="5"/>
  <c r="C1571" i="5"/>
  <c r="B1572" i="5"/>
  <c r="C1572" i="5"/>
  <c r="B1573" i="5"/>
  <c r="C1573" i="5"/>
  <c r="B1574" i="5"/>
  <c r="C1574" i="5"/>
  <c r="B1575" i="5"/>
  <c r="C1575" i="5"/>
  <c r="B1576" i="5"/>
  <c r="C1576" i="5"/>
  <c r="B1577" i="5"/>
  <c r="C1577" i="5"/>
  <c r="B1578" i="5"/>
  <c r="C1578" i="5"/>
  <c r="B1579" i="5"/>
  <c r="C1579" i="5"/>
  <c r="B1580" i="5"/>
  <c r="C1580" i="5"/>
  <c r="B1581" i="5"/>
  <c r="C1581" i="5"/>
  <c r="B1582" i="5"/>
  <c r="C1582" i="5"/>
  <c r="B1583" i="5"/>
  <c r="C1583" i="5"/>
  <c r="B1584" i="5"/>
  <c r="C1584" i="5"/>
  <c r="B1585" i="5"/>
  <c r="C1585" i="5"/>
  <c r="B1586" i="5"/>
  <c r="C1586" i="5"/>
  <c r="B1587" i="5"/>
  <c r="C1587" i="5"/>
  <c r="B1588" i="5"/>
  <c r="C1588" i="5"/>
  <c r="B1589" i="5"/>
  <c r="C1589" i="5"/>
  <c r="B1590" i="5"/>
  <c r="C1590" i="5"/>
  <c r="B1591" i="5"/>
  <c r="C1591" i="5"/>
  <c r="B1592" i="5"/>
  <c r="C1592" i="5"/>
  <c r="B1593" i="5"/>
  <c r="C1593" i="5"/>
  <c r="B1594" i="5"/>
  <c r="C1594" i="5"/>
  <c r="B1595" i="5"/>
  <c r="C1595" i="5"/>
  <c r="B1596" i="5"/>
  <c r="C1596" i="5"/>
  <c r="B1597" i="5"/>
  <c r="C1597" i="5"/>
  <c r="B1598" i="5"/>
  <c r="C1598" i="5"/>
  <c r="B1599" i="5"/>
  <c r="C1599" i="5"/>
  <c r="B1600" i="5"/>
  <c r="C1600" i="5"/>
  <c r="B1601" i="5"/>
  <c r="C1601" i="5"/>
  <c r="B1602" i="5"/>
  <c r="C1602" i="5"/>
  <c r="B1603" i="5"/>
  <c r="C1603" i="5"/>
  <c r="B1604" i="5"/>
  <c r="C1604" i="5"/>
  <c r="B1605" i="5"/>
  <c r="C1605" i="5"/>
  <c r="B1606" i="5"/>
  <c r="C1606" i="5"/>
  <c r="B1607" i="5"/>
  <c r="C1607" i="5"/>
  <c r="B1608" i="5"/>
  <c r="C1608" i="5"/>
  <c r="B1609" i="5"/>
  <c r="C1609" i="5"/>
  <c r="B1610" i="5"/>
  <c r="C1610" i="5"/>
  <c r="B1611" i="5"/>
  <c r="C1611" i="5"/>
  <c r="B1612" i="5"/>
  <c r="C1612" i="5"/>
  <c r="B1613" i="5"/>
  <c r="C1613" i="5"/>
  <c r="B1614" i="5"/>
  <c r="C1614" i="5"/>
  <c r="B1615" i="5"/>
  <c r="C1615" i="5"/>
  <c r="B1616" i="5"/>
  <c r="C1616" i="5"/>
  <c r="B1617" i="5"/>
  <c r="C1617" i="5"/>
  <c r="B1618" i="5"/>
  <c r="C1618" i="5"/>
  <c r="B1619" i="5"/>
  <c r="C1619" i="5"/>
  <c r="B1620" i="5"/>
  <c r="C1620" i="5"/>
  <c r="B1621" i="5"/>
  <c r="C1621" i="5"/>
  <c r="B1622" i="5"/>
  <c r="C1622" i="5"/>
  <c r="B1623" i="5"/>
  <c r="C1623" i="5"/>
  <c r="B1624" i="5"/>
  <c r="C1624" i="5"/>
  <c r="B1625" i="5"/>
  <c r="C1625" i="5"/>
  <c r="B1626" i="5"/>
  <c r="C1626" i="5"/>
  <c r="B1627" i="5"/>
  <c r="C1627" i="5"/>
  <c r="B1628" i="5"/>
  <c r="C1628" i="5"/>
  <c r="B1629" i="5"/>
  <c r="C1629" i="5"/>
  <c r="B1630" i="5"/>
  <c r="C1630" i="5"/>
  <c r="B1631" i="5"/>
  <c r="C1631" i="5"/>
  <c r="B1632" i="5"/>
  <c r="C1632" i="5"/>
  <c r="B1633" i="5"/>
  <c r="C1633" i="5"/>
  <c r="B1634" i="5"/>
  <c r="C1634" i="5"/>
  <c r="B1635" i="5"/>
  <c r="C1635" i="5"/>
  <c r="B1636" i="5"/>
  <c r="C1636" i="5"/>
  <c r="B1637" i="5"/>
  <c r="C1637" i="5"/>
  <c r="B1638" i="5"/>
  <c r="C1638" i="5"/>
  <c r="B1639" i="5"/>
  <c r="C1639" i="5"/>
  <c r="B1640" i="5"/>
  <c r="C1640" i="5"/>
  <c r="B1641" i="5"/>
  <c r="C1641" i="5"/>
  <c r="B1642" i="5"/>
  <c r="C1642" i="5"/>
  <c r="B1643" i="5"/>
  <c r="C1643" i="5"/>
  <c r="B1644" i="5"/>
  <c r="C1644" i="5"/>
  <c r="B1645" i="5"/>
  <c r="C1645" i="5"/>
  <c r="B1646" i="5"/>
  <c r="C1646" i="5"/>
  <c r="B1647" i="5"/>
  <c r="C1647" i="5"/>
  <c r="B1648" i="5"/>
  <c r="C1648" i="5"/>
  <c r="B1649" i="5"/>
  <c r="C1649" i="5"/>
  <c r="B1650" i="5"/>
  <c r="C1650" i="5"/>
  <c r="B1651" i="5"/>
  <c r="C1651" i="5"/>
  <c r="B1652" i="5"/>
  <c r="C1652" i="5"/>
  <c r="B1653" i="5"/>
  <c r="C1653" i="5"/>
  <c r="B1654" i="5"/>
  <c r="C1654" i="5"/>
  <c r="B1655" i="5"/>
  <c r="C1655" i="5"/>
  <c r="B1656" i="5"/>
  <c r="C1656" i="5"/>
  <c r="B1657" i="5"/>
  <c r="C1657" i="5"/>
  <c r="B1658" i="5"/>
  <c r="C1658" i="5"/>
  <c r="B1659" i="5"/>
  <c r="C1659" i="5"/>
  <c r="B1660" i="5"/>
  <c r="C1660" i="5"/>
  <c r="B1661" i="5"/>
  <c r="C1661" i="5"/>
  <c r="B1662" i="5"/>
  <c r="C1662" i="5"/>
  <c r="B1663" i="5"/>
  <c r="C1663" i="5"/>
  <c r="B1664" i="5"/>
  <c r="C1664" i="5"/>
  <c r="B1665" i="5"/>
  <c r="C1665" i="5"/>
  <c r="B1666" i="5"/>
  <c r="C1666" i="5"/>
  <c r="B1667" i="5"/>
  <c r="C1667" i="5"/>
  <c r="B1668" i="5"/>
  <c r="C1668" i="5"/>
  <c r="B1669" i="5"/>
  <c r="C1669" i="5"/>
  <c r="B1670" i="5"/>
  <c r="C1670" i="5"/>
  <c r="B1671" i="5"/>
  <c r="C1671" i="5"/>
  <c r="B1672" i="5"/>
  <c r="C1672" i="5"/>
  <c r="B1673" i="5"/>
  <c r="C1673" i="5"/>
  <c r="B1674" i="5"/>
  <c r="C1674" i="5"/>
  <c r="B1675" i="5"/>
  <c r="C1675" i="5"/>
  <c r="B1676" i="5"/>
  <c r="C1676" i="5"/>
  <c r="B1677" i="5"/>
  <c r="C1677" i="5"/>
  <c r="B1678" i="5"/>
  <c r="C1678" i="5"/>
  <c r="B1679" i="5"/>
  <c r="C1679" i="5"/>
  <c r="B1680" i="5"/>
  <c r="C1680" i="5"/>
  <c r="B1681" i="5"/>
  <c r="C1681" i="5"/>
  <c r="B1682" i="5"/>
  <c r="C1682" i="5"/>
  <c r="B1683" i="5"/>
  <c r="C1683" i="5"/>
  <c r="B1684" i="5"/>
  <c r="C1684" i="5"/>
  <c r="B1685" i="5"/>
  <c r="C1685" i="5"/>
  <c r="B1686" i="5"/>
  <c r="C1686" i="5"/>
  <c r="B1687" i="5"/>
  <c r="C1687" i="5"/>
  <c r="B1688" i="5"/>
  <c r="C1688" i="5"/>
  <c r="B1689" i="5"/>
  <c r="C1689" i="5"/>
  <c r="B1690" i="5"/>
  <c r="C1690" i="5"/>
  <c r="B1691" i="5"/>
  <c r="C1691" i="5"/>
  <c r="B1692" i="5"/>
  <c r="C1692" i="5"/>
  <c r="B1693" i="5"/>
  <c r="C1693" i="5"/>
  <c r="B1694" i="5"/>
  <c r="C1694" i="5"/>
  <c r="B1695" i="5"/>
  <c r="C1695" i="5"/>
  <c r="B1696" i="5"/>
  <c r="C1696" i="5"/>
  <c r="B1697" i="5"/>
  <c r="C1697" i="5"/>
  <c r="B1698" i="5"/>
  <c r="C1698" i="5"/>
  <c r="B1699" i="5"/>
  <c r="C1699" i="5"/>
  <c r="B1700" i="5"/>
  <c r="C1700" i="5"/>
  <c r="B1701" i="5"/>
  <c r="C1701" i="5"/>
  <c r="B1702" i="5"/>
  <c r="C1702" i="5"/>
  <c r="B1703" i="5"/>
  <c r="C1703" i="5"/>
  <c r="B1704" i="5"/>
  <c r="C1704" i="5"/>
  <c r="B1705" i="5"/>
  <c r="C1705" i="5"/>
  <c r="B1706" i="5"/>
  <c r="C1706" i="5"/>
  <c r="B1707" i="5"/>
  <c r="C1707" i="5"/>
  <c r="B1708" i="5"/>
  <c r="C1708" i="5"/>
  <c r="B1709" i="5"/>
  <c r="C1709" i="5"/>
  <c r="B1710" i="5"/>
  <c r="C1710" i="5"/>
  <c r="B1711" i="5"/>
  <c r="C1711" i="5"/>
  <c r="B1712" i="5"/>
  <c r="C1712" i="5"/>
  <c r="B1713" i="5"/>
  <c r="C1713" i="5"/>
  <c r="B1714" i="5"/>
  <c r="C1714" i="5"/>
  <c r="B1715" i="5"/>
  <c r="C1715" i="5"/>
  <c r="B1716" i="5"/>
  <c r="C1716" i="5"/>
  <c r="B1717" i="5"/>
  <c r="C1717" i="5"/>
  <c r="B1718" i="5"/>
  <c r="C1718" i="5"/>
  <c r="B1719" i="5"/>
  <c r="C1719" i="5"/>
  <c r="B1720" i="5"/>
  <c r="C1720" i="5"/>
  <c r="B1721" i="5"/>
  <c r="C1721" i="5"/>
  <c r="B1722" i="5"/>
  <c r="C1722" i="5"/>
  <c r="B1723" i="5"/>
  <c r="C1723" i="5"/>
  <c r="B1724" i="5"/>
  <c r="C1724" i="5"/>
  <c r="B1725" i="5"/>
  <c r="C1725" i="5"/>
  <c r="B1726" i="5"/>
  <c r="C1726" i="5"/>
  <c r="B1727" i="5"/>
  <c r="C1727" i="5"/>
  <c r="B1728" i="5"/>
  <c r="C1728" i="5"/>
  <c r="B1729" i="5"/>
  <c r="C1729" i="5"/>
  <c r="B1730" i="5"/>
  <c r="C1730" i="5"/>
  <c r="B1731" i="5"/>
  <c r="C1731" i="5"/>
  <c r="B1732" i="5"/>
  <c r="C1732" i="5"/>
  <c r="B1733" i="5"/>
  <c r="C1733" i="5"/>
  <c r="B1734" i="5"/>
  <c r="C1734" i="5"/>
  <c r="B1735" i="5"/>
  <c r="C1735" i="5"/>
  <c r="B1736" i="5"/>
  <c r="C1736" i="5"/>
  <c r="B1737" i="5"/>
  <c r="C1737" i="5"/>
  <c r="B1738" i="5"/>
  <c r="C1738" i="5"/>
  <c r="B1739" i="5"/>
  <c r="C1739" i="5"/>
  <c r="B1740" i="5"/>
  <c r="C1740" i="5"/>
  <c r="B1741" i="5"/>
  <c r="C1741" i="5"/>
  <c r="B1742" i="5"/>
  <c r="C1742" i="5"/>
  <c r="B1743" i="5"/>
  <c r="C1743" i="5"/>
  <c r="B1744" i="5"/>
  <c r="C1744" i="5"/>
  <c r="B1745" i="5"/>
  <c r="C1745" i="5"/>
  <c r="B1746" i="5"/>
  <c r="C1746" i="5"/>
  <c r="B1747" i="5"/>
  <c r="C1747" i="5"/>
  <c r="B1748" i="5"/>
  <c r="C1748" i="5"/>
  <c r="B1749" i="5"/>
  <c r="C1749" i="5"/>
  <c r="B1750" i="5"/>
  <c r="C1750" i="5"/>
  <c r="B1751" i="5"/>
  <c r="C1751" i="5"/>
  <c r="B1752" i="5"/>
  <c r="C1752" i="5"/>
  <c r="B1753" i="5"/>
  <c r="C1753" i="5"/>
  <c r="B1754" i="5"/>
  <c r="C1754" i="5"/>
  <c r="B1755" i="5"/>
  <c r="C1755" i="5"/>
  <c r="B1756" i="5"/>
  <c r="C1756" i="5"/>
  <c r="B1757" i="5"/>
  <c r="C1757" i="5"/>
  <c r="B1758" i="5"/>
  <c r="C1758" i="5"/>
  <c r="B1759" i="5"/>
  <c r="C1759" i="5"/>
  <c r="B1760" i="5"/>
  <c r="C1760" i="5"/>
  <c r="B1761" i="5"/>
  <c r="C1761" i="5"/>
  <c r="B1762" i="5"/>
  <c r="C1762" i="5"/>
  <c r="B1763" i="5"/>
  <c r="C1763" i="5"/>
  <c r="B1764" i="5"/>
  <c r="C1764" i="5"/>
  <c r="B1765" i="5"/>
  <c r="C1765" i="5"/>
  <c r="B1766" i="5"/>
  <c r="C1766" i="5"/>
  <c r="B1767" i="5"/>
  <c r="C1767" i="5"/>
  <c r="B1768" i="5"/>
  <c r="C1768" i="5"/>
  <c r="B1769" i="5"/>
  <c r="C1769" i="5"/>
  <c r="B1770" i="5"/>
  <c r="C1770" i="5"/>
  <c r="B1771" i="5"/>
  <c r="C1771" i="5"/>
  <c r="B1772" i="5"/>
  <c r="C1772" i="5"/>
  <c r="B1773" i="5"/>
  <c r="C1773" i="5"/>
  <c r="B1774" i="5"/>
  <c r="C1774" i="5"/>
  <c r="B1775" i="5"/>
  <c r="C1775" i="5"/>
  <c r="B1776" i="5"/>
  <c r="C1776" i="5"/>
  <c r="B1777" i="5"/>
  <c r="C1777" i="5"/>
  <c r="B1778" i="5"/>
  <c r="C1778" i="5"/>
  <c r="B1779" i="5"/>
  <c r="C1779" i="5"/>
  <c r="B1780" i="5"/>
  <c r="C1780" i="5"/>
  <c r="B1781" i="5"/>
  <c r="C1781" i="5"/>
  <c r="B1782" i="5"/>
  <c r="C1782" i="5"/>
  <c r="B1783" i="5"/>
  <c r="C1783" i="5"/>
  <c r="B1784" i="5"/>
  <c r="C1784" i="5"/>
  <c r="B1785" i="5"/>
  <c r="C1785" i="5"/>
  <c r="B1786" i="5"/>
  <c r="C1786" i="5"/>
  <c r="B1787" i="5"/>
  <c r="C1787" i="5"/>
  <c r="B1788" i="5"/>
  <c r="C1788" i="5"/>
  <c r="B1789" i="5"/>
  <c r="C1789" i="5"/>
  <c r="B1790" i="5"/>
  <c r="C1790" i="5"/>
  <c r="B1791" i="5"/>
  <c r="C1791" i="5"/>
  <c r="B1792" i="5"/>
  <c r="C1792" i="5"/>
  <c r="B1793" i="5"/>
  <c r="C1793" i="5"/>
  <c r="B1794" i="5"/>
  <c r="C1794" i="5"/>
  <c r="B1795" i="5"/>
  <c r="C1795" i="5"/>
  <c r="B1796" i="5"/>
  <c r="C1796" i="5"/>
  <c r="B1797" i="5"/>
  <c r="C1797" i="5"/>
  <c r="B1798" i="5"/>
  <c r="C1798" i="5"/>
  <c r="B1799" i="5"/>
  <c r="C1799" i="5"/>
  <c r="B1800" i="5"/>
  <c r="C1800" i="5"/>
  <c r="B1801" i="5"/>
  <c r="C1801" i="5"/>
  <c r="B1802" i="5"/>
  <c r="C1802" i="5"/>
  <c r="B1803" i="5"/>
  <c r="C1803" i="5"/>
  <c r="B1804" i="5"/>
  <c r="C1804" i="5"/>
  <c r="B1805" i="5"/>
  <c r="C1805" i="5"/>
  <c r="B1806" i="5"/>
  <c r="C1806" i="5"/>
  <c r="B1807" i="5"/>
  <c r="C1807" i="5"/>
  <c r="B1808" i="5"/>
  <c r="C1808" i="5"/>
  <c r="B1809" i="5"/>
  <c r="C1809" i="5"/>
  <c r="B1810" i="5"/>
  <c r="C1810" i="5"/>
  <c r="B1811" i="5"/>
  <c r="C1811" i="5"/>
  <c r="B1812" i="5"/>
  <c r="C1812" i="5"/>
  <c r="B1813" i="5"/>
  <c r="C1813" i="5"/>
  <c r="B1814" i="5"/>
  <c r="C1814" i="5"/>
  <c r="B1815" i="5"/>
  <c r="C1815" i="5"/>
  <c r="B1816" i="5"/>
  <c r="C1816" i="5"/>
  <c r="B1817" i="5"/>
  <c r="C1817" i="5"/>
  <c r="B1818" i="5"/>
  <c r="C1818" i="5"/>
  <c r="B1819" i="5"/>
  <c r="C1819" i="5"/>
  <c r="B1820" i="5"/>
  <c r="C1820" i="5"/>
  <c r="B1821" i="5"/>
  <c r="C1821" i="5"/>
  <c r="B1822" i="5"/>
  <c r="C1822" i="5"/>
  <c r="B1823" i="5"/>
  <c r="C1823" i="5"/>
  <c r="B1824" i="5"/>
  <c r="C1824" i="5"/>
  <c r="B1825" i="5"/>
  <c r="C1825" i="5"/>
  <c r="B1826" i="5"/>
  <c r="C1826" i="5"/>
  <c r="B1827" i="5"/>
  <c r="C1827" i="5"/>
  <c r="B1828" i="5"/>
  <c r="C1828" i="5"/>
  <c r="B1829" i="5"/>
  <c r="C1829" i="5"/>
  <c r="B1830" i="5"/>
  <c r="C1830" i="5"/>
  <c r="B1831" i="5"/>
  <c r="C1831" i="5"/>
  <c r="B1832" i="5"/>
  <c r="C1832" i="5"/>
  <c r="B1833" i="5"/>
  <c r="C1833" i="5"/>
  <c r="B1834" i="5"/>
  <c r="C1834" i="5"/>
  <c r="B1835" i="5"/>
  <c r="C1835" i="5"/>
  <c r="B1836" i="5"/>
  <c r="C1836" i="5"/>
  <c r="B1837" i="5"/>
  <c r="C1837" i="5"/>
  <c r="B1838" i="5"/>
  <c r="C1838" i="5"/>
  <c r="B1839" i="5"/>
  <c r="C1839" i="5"/>
  <c r="B1840" i="5"/>
  <c r="C1840" i="5"/>
  <c r="B1841" i="5"/>
  <c r="C1841" i="5"/>
  <c r="B1842" i="5"/>
  <c r="C1842" i="5"/>
  <c r="B1843" i="5"/>
  <c r="C1843" i="5"/>
  <c r="B1844" i="5"/>
  <c r="C1844" i="5"/>
  <c r="B1845" i="5"/>
  <c r="C1845" i="5"/>
  <c r="B1846" i="5"/>
  <c r="C1846" i="5"/>
  <c r="B1847" i="5"/>
  <c r="C1847" i="5"/>
  <c r="B1848" i="5"/>
  <c r="C1848" i="5"/>
  <c r="B1849" i="5"/>
  <c r="C1849" i="5"/>
  <c r="B1850" i="5"/>
  <c r="C1850" i="5"/>
  <c r="B1851" i="5"/>
  <c r="C1851" i="5"/>
  <c r="B1852" i="5"/>
  <c r="C1852" i="5"/>
  <c r="B1853" i="5"/>
  <c r="C1853" i="5"/>
  <c r="B1854" i="5"/>
  <c r="C1854" i="5"/>
  <c r="B1855" i="5"/>
  <c r="C1855" i="5"/>
  <c r="B1856" i="5"/>
  <c r="C1856" i="5"/>
  <c r="B1857" i="5"/>
  <c r="C1857" i="5"/>
  <c r="B1858" i="5"/>
  <c r="C1858" i="5"/>
  <c r="B1859" i="5"/>
  <c r="C1859" i="5"/>
  <c r="B1860" i="5"/>
  <c r="C1860" i="5"/>
  <c r="B1861" i="5"/>
  <c r="C1861" i="5"/>
  <c r="B1862" i="5"/>
  <c r="C1862" i="5"/>
  <c r="B1863" i="5"/>
  <c r="C1863" i="5"/>
  <c r="B1864" i="5"/>
  <c r="C1864" i="5"/>
  <c r="B1865" i="5"/>
  <c r="C1865" i="5"/>
  <c r="B1866" i="5"/>
  <c r="C1866" i="5"/>
  <c r="B1867" i="5"/>
  <c r="C1867" i="5"/>
  <c r="B1868" i="5"/>
  <c r="C1868" i="5"/>
  <c r="B1869" i="5"/>
  <c r="C1869" i="5"/>
  <c r="B1870" i="5"/>
  <c r="C1870" i="5"/>
  <c r="B1871" i="5"/>
  <c r="C1871" i="5"/>
  <c r="B1872" i="5"/>
  <c r="C1872" i="5"/>
  <c r="B1873" i="5"/>
  <c r="C1873" i="5"/>
  <c r="B1874" i="5"/>
  <c r="C1874" i="5"/>
  <c r="B1875" i="5"/>
  <c r="C1875" i="5"/>
  <c r="B1876" i="5"/>
  <c r="C1876" i="5"/>
  <c r="B1877" i="5"/>
  <c r="C1877" i="5"/>
  <c r="B1878" i="5"/>
  <c r="C1878" i="5"/>
  <c r="B1879" i="5"/>
  <c r="C1879" i="5"/>
  <c r="B1880" i="5"/>
  <c r="C1880" i="5"/>
  <c r="B1881" i="5"/>
  <c r="C1881" i="5"/>
  <c r="B1882" i="5"/>
  <c r="C1882" i="5"/>
  <c r="B1883" i="5"/>
  <c r="C1883" i="5"/>
  <c r="B1884" i="5"/>
  <c r="C1884" i="5"/>
  <c r="B1885" i="5"/>
  <c r="C1885" i="5"/>
  <c r="B1886" i="5"/>
  <c r="C1886" i="5"/>
  <c r="B1887" i="5"/>
  <c r="C1887" i="5"/>
  <c r="B1888" i="5"/>
  <c r="C1888" i="5"/>
  <c r="B1889" i="5"/>
  <c r="C1889" i="5"/>
  <c r="B1890" i="5"/>
  <c r="C1890" i="5"/>
  <c r="B1891" i="5"/>
  <c r="C1891" i="5"/>
  <c r="B1892" i="5"/>
  <c r="C1892" i="5"/>
  <c r="B1893" i="5"/>
  <c r="C1893" i="5"/>
  <c r="B1894" i="5"/>
  <c r="C1894" i="5"/>
  <c r="B1895" i="5"/>
  <c r="C1895" i="5"/>
  <c r="B1896" i="5"/>
  <c r="C1896" i="5"/>
  <c r="B1897" i="5"/>
  <c r="C1897" i="5"/>
  <c r="B1898" i="5"/>
  <c r="C1898" i="5"/>
  <c r="B1899" i="5"/>
  <c r="C1899" i="5"/>
  <c r="B1900" i="5"/>
  <c r="C1900" i="5"/>
  <c r="B1901" i="5"/>
  <c r="C1901" i="5"/>
  <c r="B1902" i="5"/>
  <c r="C1902" i="5"/>
  <c r="B1903" i="5"/>
  <c r="C1903" i="5"/>
  <c r="B1904" i="5"/>
  <c r="C1904" i="5"/>
  <c r="B1905" i="5"/>
  <c r="C1905" i="5"/>
  <c r="B1906" i="5"/>
  <c r="C1906" i="5"/>
  <c r="B1907" i="5"/>
  <c r="C1907" i="5"/>
  <c r="B1908" i="5"/>
  <c r="C1908" i="5"/>
  <c r="B1909" i="5"/>
  <c r="C1909" i="5"/>
  <c r="B1910" i="5"/>
  <c r="C1910" i="5"/>
  <c r="B1911" i="5"/>
  <c r="C1911" i="5"/>
  <c r="B1912" i="5"/>
  <c r="C1912" i="5"/>
  <c r="B1913" i="5"/>
  <c r="C1913" i="5"/>
  <c r="B1914" i="5"/>
  <c r="C1914" i="5"/>
  <c r="B1915" i="5"/>
  <c r="C1915" i="5"/>
  <c r="B1916" i="5"/>
  <c r="C1916" i="5"/>
  <c r="B1917" i="5"/>
  <c r="C1917" i="5"/>
  <c r="B1918" i="5"/>
  <c r="C1918" i="5"/>
  <c r="B1919" i="5"/>
  <c r="C1919" i="5"/>
  <c r="B1920" i="5"/>
  <c r="C1920" i="5"/>
  <c r="B1921" i="5"/>
  <c r="C1921" i="5"/>
  <c r="B1922" i="5"/>
  <c r="C1922" i="5"/>
  <c r="B1923" i="5"/>
  <c r="C1923" i="5"/>
  <c r="B1924" i="5"/>
  <c r="C1924" i="5"/>
  <c r="B1925" i="5"/>
  <c r="C1925" i="5"/>
  <c r="B1926" i="5"/>
  <c r="C1926" i="5"/>
  <c r="B1927" i="5"/>
  <c r="C1927" i="5"/>
  <c r="B1928" i="5"/>
  <c r="C1928" i="5"/>
  <c r="B1929" i="5"/>
  <c r="C1929" i="5"/>
  <c r="B1930" i="5"/>
  <c r="C1930" i="5"/>
  <c r="B1931" i="5"/>
  <c r="C1931" i="5"/>
  <c r="B1932" i="5"/>
  <c r="C1932" i="5"/>
  <c r="B1933" i="5"/>
  <c r="C1933" i="5"/>
  <c r="B1934" i="5"/>
  <c r="C1934" i="5"/>
  <c r="B1935" i="5"/>
  <c r="C1935" i="5"/>
  <c r="B1936" i="5"/>
  <c r="C1936" i="5"/>
  <c r="B1937" i="5"/>
  <c r="C1937" i="5"/>
  <c r="B1938" i="5"/>
  <c r="C1938" i="5"/>
  <c r="B1939" i="5"/>
  <c r="C1939" i="5"/>
  <c r="B1940" i="5"/>
  <c r="C1940" i="5"/>
  <c r="B1941" i="5"/>
  <c r="C1941" i="5"/>
  <c r="B1942" i="5"/>
  <c r="C1942" i="5"/>
  <c r="B1943" i="5"/>
  <c r="C1943" i="5"/>
  <c r="B1944" i="5"/>
  <c r="C1944" i="5"/>
  <c r="B1945" i="5"/>
  <c r="C1945" i="5"/>
  <c r="B1946" i="5"/>
  <c r="C1946" i="5"/>
  <c r="B1947" i="5"/>
  <c r="C1947" i="5"/>
  <c r="B1948" i="5"/>
  <c r="C1948" i="5"/>
  <c r="B1949" i="5"/>
  <c r="C1949" i="5"/>
  <c r="B1950" i="5"/>
  <c r="C1950" i="5"/>
  <c r="B1951" i="5"/>
  <c r="C1951" i="5"/>
  <c r="B1952" i="5"/>
  <c r="C1952" i="5"/>
  <c r="B1953" i="5"/>
  <c r="C1953" i="5"/>
  <c r="B1954" i="5"/>
  <c r="C1954" i="5"/>
  <c r="B1955" i="5"/>
  <c r="C1955" i="5"/>
  <c r="B1956" i="5"/>
  <c r="C1956" i="5"/>
  <c r="B1957" i="5"/>
  <c r="C1957" i="5"/>
  <c r="B1958" i="5"/>
  <c r="C1958" i="5"/>
  <c r="B1959" i="5"/>
  <c r="C1959" i="5"/>
  <c r="B1960" i="5"/>
  <c r="C1960" i="5"/>
  <c r="B1961" i="5"/>
  <c r="C1961" i="5"/>
  <c r="B1962" i="5"/>
  <c r="C1962" i="5"/>
  <c r="B1963" i="5"/>
  <c r="C1963" i="5"/>
  <c r="B1964" i="5"/>
  <c r="C1964" i="5"/>
  <c r="B1965" i="5"/>
  <c r="C1965" i="5"/>
  <c r="B1966" i="5"/>
  <c r="C1966" i="5"/>
  <c r="B1967" i="5"/>
  <c r="C1967" i="5"/>
  <c r="B1968" i="5"/>
  <c r="C1968" i="5"/>
  <c r="B1969" i="5"/>
  <c r="C1969" i="5"/>
  <c r="B1970" i="5"/>
  <c r="C1970" i="5"/>
  <c r="B1971" i="5"/>
  <c r="C1971" i="5"/>
  <c r="B1972" i="5"/>
  <c r="C1972" i="5"/>
  <c r="B1973" i="5"/>
  <c r="C1973" i="5"/>
  <c r="B1974" i="5"/>
  <c r="C1974" i="5"/>
  <c r="B1975" i="5"/>
  <c r="C1975" i="5"/>
  <c r="B1976" i="5"/>
  <c r="C1976" i="5"/>
  <c r="B1977" i="5"/>
  <c r="C1977" i="5"/>
  <c r="B1978" i="5"/>
  <c r="C1978" i="5"/>
  <c r="B1979" i="5"/>
  <c r="C1979" i="5"/>
  <c r="B1980" i="5"/>
  <c r="C1980" i="5"/>
  <c r="B1981" i="5"/>
  <c r="C1981" i="5"/>
  <c r="B1982" i="5"/>
  <c r="C1982" i="5"/>
  <c r="B1983" i="5"/>
  <c r="C1983" i="5"/>
  <c r="B1984" i="5"/>
  <c r="C1984" i="5"/>
  <c r="B1985" i="5"/>
  <c r="C1985" i="5"/>
  <c r="B1986" i="5"/>
  <c r="C1986" i="5"/>
  <c r="B1987" i="5"/>
  <c r="C1987" i="5"/>
  <c r="B1988" i="5"/>
  <c r="C1988" i="5"/>
  <c r="B1989" i="5"/>
  <c r="C1989" i="5"/>
  <c r="B1990" i="5"/>
  <c r="C1990" i="5"/>
  <c r="B1991" i="5"/>
  <c r="C1991" i="5"/>
  <c r="B1992" i="5"/>
  <c r="C1992" i="5"/>
  <c r="B1993" i="5"/>
  <c r="C1993" i="5"/>
  <c r="B1994" i="5"/>
  <c r="C1994" i="5"/>
  <c r="B1995" i="5"/>
  <c r="C1995" i="5"/>
  <c r="B1996" i="5"/>
  <c r="C1996" i="5"/>
  <c r="B1997" i="5"/>
  <c r="C1997" i="5"/>
  <c r="B1998" i="5"/>
  <c r="C1998" i="5"/>
  <c r="B1999" i="5"/>
  <c r="C1999" i="5"/>
  <c r="B2000" i="5"/>
  <c r="C2000" i="5"/>
  <c r="B2001" i="5"/>
  <c r="C2001" i="5"/>
  <c r="B2002" i="5"/>
  <c r="C2002" i="5"/>
  <c r="B2003" i="5"/>
  <c r="C2003" i="5"/>
  <c r="B2004" i="5"/>
  <c r="C2004" i="5"/>
  <c r="B2005" i="5"/>
  <c r="C2005" i="5"/>
  <c r="B2006" i="5"/>
  <c r="C2006" i="5"/>
  <c r="B2007" i="5"/>
  <c r="C2007" i="5"/>
  <c r="B2008" i="5"/>
  <c r="C2008" i="5"/>
  <c r="B2009" i="5"/>
  <c r="C2009" i="5"/>
  <c r="B2010" i="5"/>
  <c r="C2010" i="5"/>
  <c r="B2011" i="5"/>
  <c r="C2011" i="5"/>
  <c r="B2012" i="5"/>
  <c r="C2012" i="5"/>
  <c r="B2013" i="5"/>
  <c r="C2013" i="5"/>
  <c r="B2014" i="5"/>
  <c r="C2014" i="5"/>
  <c r="B2015" i="5"/>
  <c r="C2015" i="5"/>
  <c r="B2016" i="5"/>
  <c r="C2016" i="5"/>
  <c r="B2017" i="5"/>
  <c r="C2017" i="5"/>
  <c r="B2018" i="5"/>
  <c r="C2018" i="5"/>
  <c r="B2019" i="5"/>
  <c r="C2019" i="5"/>
  <c r="B2020" i="5"/>
  <c r="C2020" i="5"/>
  <c r="B2021" i="5"/>
  <c r="C2021" i="5"/>
  <c r="B2022" i="5"/>
  <c r="C2022" i="5"/>
  <c r="B2023" i="5"/>
  <c r="C2023" i="5"/>
  <c r="B2024" i="5"/>
  <c r="C2024" i="5"/>
  <c r="B2025" i="5"/>
  <c r="C2025" i="5"/>
  <c r="B2026" i="5"/>
  <c r="C2026" i="5"/>
  <c r="B2027" i="5"/>
  <c r="C2027" i="5"/>
  <c r="B2028" i="5"/>
  <c r="C2028" i="5"/>
  <c r="B2029" i="5"/>
  <c r="C2029" i="5"/>
  <c r="B2030" i="5"/>
  <c r="C2030" i="5"/>
  <c r="B2031" i="5"/>
  <c r="C2031" i="5"/>
  <c r="B2032" i="5"/>
  <c r="C2032" i="5"/>
  <c r="B2033" i="5"/>
  <c r="C2033" i="5"/>
  <c r="B2034" i="5"/>
  <c r="C2034" i="5"/>
  <c r="B2035" i="5"/>
  <c r="C2035" i="5"/>
  <c r="B2036" i="5"/>
  <c r="C2036" i="5"/>
  <c r="B2037" i="5"/>
  <c r="C2037" i="5"/>
  <c r="B2038" i="5"/>
  <c r="C2038" i="5"/>
  <c r="B2039" i="5"/>
  <c r="C2039" i="5"/>
  <c r="B2040" i="5"/>
  <c r="C2040" i="5"/>
  <c r="B2041" i="5"/>
  <c r="C2041" i="5"/>
  <c r="B2042" i="5"/>
  <c r="C2042" i="5"/>
  <c r="B2043" i="5"/>
  <c r="C2043" i="5"/>
  <c r="B2044" i="5"/>
  <c r="C2044" i="5"/>
  <c r="B2045" i="5"/>
  <c r="C2045" i="5"/>
  <c r="B2046" i="5"/>
  <c r="C2046" i="5"/>
  <c r="B2047" i="5"/>
  <c r="C2047" i="5"/>
  <c r="B2048" i="5"/>
  <c r="C2048" i="5"/>
  <c r="B2049" i="5"/>
  <c r="C2049" i="5"/>
  <c r="B2050" i="5"/>
  <c r="C2050" i="5"/>
  <c r="B2051" i="5"/>
  <c r="C2051" i="5"/>
  <c r="B2052" i="5"/>
  <c r="C2052" i="5"/>
  <c r="B2053" i="5"/>
  <c r="C2053" i="5"/>
  <c r="B2054" i="5"/>
  <c r="C2054" i="5"/>
  <c r="B2055" i="5"/>
  <c r="C2055" i="5"/>
  <c r="B2056" i="5"/>
  <c r="C2056" i="5"/>
  <c r="B2057" i="5"/>
  <c r="C2057" i="5"/>
  <c r="B2058" i="5"/>
  <c r="C2058" i="5"/>
  <c r="B2059" i="5"/>
  <c r="C2059" i="5"/>
  <c r="B2060" i="5"/>
  <c r="C2060" i="5"/>
  <c r="B2061" i="5"/>
  <c r="C2061" i="5"/>
  <c r="B2062" i="5"/>
  <c r="C2062" i="5"/>
  <c r="B2063" i="5"/>
  <c r="C2063" i="5"/>
  <c r="B2064" i="5"/>
  <c r="C2064" i="5"/>
  <c r="B2065" i="5"/>
  <c r="C2065" i="5"/>
  <c r="B2066" i="5"/>
  <c r="C2066" i="5"/>
  <c r="B2067" i="5"/>
  <c r="C2067" i="5"/>
  <c r="B2068" i="5"/>
  <c r="C2068" i="5"/>
  <c r="B2069" i="5"/>
  <c r="C2069" i="5"/>
  <c r="B2070" i="5"/>
  <c r="C2070" i="5"/>
  <c r="B2071" i="5"/>
  <c r="C2071" i="5"/>
  <c r="B2072" i="5"/>
  <c r="C2072" i="5"/>
  <c r="B2073" i="5"/>
  <c r="C2073" i="5"/>
  <c r="B2074" i="5"/>
  <c r="C2074" i="5"/>
  <c r="B2075" i="5"/>
  <c r="C2075" i="5"/>
  <c r="B2076" i="5"/>
  <c r="C2076" i="5"/>
  <c r="B2077" i="5"/>
  <c r="C2077" i="5"/>
  <c r="B2078" i="5"/>
  <c r="C2078" i="5"/>
  <c r="B2079" i="5"/>
  <c r="C2079" i="5"/>
  <c r="B2080" i="5"/>
  <c r="C2080" i="5"/>
  <c r="B2081" i="5"/>
  <c r="C2081" i="5"/>
  <c r="B2082" i="5"/>
  <c r="C2082" i="5"/>
  <c r="B2083" i="5"/>
  <c r="C2083" i="5"/>
  <c r="B2084" i="5"/>
  <c r="C2084" i="5"/>
  <c r="B2085" i="5"/>
  <c r="C2085" i="5"/>
  <c r="B2086" i="5"/>
  <c r="C2086" i="5"/>
  <c r="B2087" i="5"/>
  <c r="C2087" i="5"/>
  <c r="B2088" i="5"/>
  <c r="C2088" i="5"/>
  <c r="B2089" i="5"/>
  <c r="C2089" i="5"/>
  <c r="B2090" i="5"/>
  <c r="C2090" i="5"/>
  <c r="B2091" i="5"/>
  <c r="C2091" i="5"/>
  <c r="B2092" i="5"/>
  <c r="C2092" i="5"/>
  <c r="B2093" i="5"/>
  <c r="C2093" i="5"/>
  <c r="B2094" i="5"/>
  <c r="C2094" i="5"/>
  <c r="B2095" i="5"/>
  <c r="C2095" i="5"/>
  <c r="B2096" i="5"/>
  <c r="C2096" i="5"/>
  <c r="B2097" i="5"/>
  <c r="C2097" i="5"/>
  <c r="B2098" i="5"/>
  <c r="C2098" i="5"/>
  <c r="B2099" i="5"/>
  <c r="C2099" i="5"/>
  <c r="B2100" i="5"/>
  <c r="C2100" i="5"/>
  <c r="B2101" i="5"/>
  <c r="C2101" i="5"/>
  <c r="B2102" i="5"/>
  <c r="C2102" i="5"/>
  <c r="B2103" i="5"/>
  <c r="C2103" i="5"/>
  <c r="B2104" i="5"/>
  <c r="C2104" i="5"/>
  <c r="B2105" i="5"/>
  <c r="C2105" i="5"/>
  <c r="B2106" i="5"/>
  <c r="C2106" i="5"/>
  <c r="B2107" i="5"/>
  <c r="C2107" i="5"/>
  <c r="B2108" i="5"/>
  <c r="C2108" i="5"/>
  <c r="B2109" i="5"/>
  <c r="C2109" i="5"/>
  <c r="B2110" i="5"/>
  <c r="C2110" i="5"/>
  <c r="B2111" i="5"/>
  <c r="C2111" i="5"/>
  <c r="B2112" i="5"/>
  <c r="C2112" i="5"/>
  <c r="B2113" i="5"/>
  <c r="C2113" i="5"/>
  <c r="B2114" i="5"/>
  <c r="C2114" i="5"/>
  <c r="B2115" i="5"/>
  <c r="C2115" i="5"/>
  <c r="B2116" i="5"/>
  <c r="C2116" i="5"/>
  <c r="B2117" i="5"/>
  <c r="C2117" i="5"/>
  <c r="B2118" i="5"/>
  <c r="C2118" i="5"/>
  <c r="B2119" i="5"/>
  <c r="C2119" i="5"/>
  <c r="B2120" i="5"/>
  <c r="C2120" i="5"/>
  <c r="B2121" i="5"/>
  <c r="C2121" i="5"/>
  <c r="B2122" i="5"/>
  <c r="C2122" i="5"/>
  <c r="B2123" i="5"/>
  <c r="C2123" i="5"/>
  <c r="B2124" i="5"/>
  <c r="C2124" i="5"/>
  <c r="B2125" i="5"/>
  <c r="C2125" i="5"/>
  <c r="B2126" i="5"/>
  <c r="C2126" i="5"/>
  <c r="B2127" i="5"/>
  <c r="C2127" i="5"/>
  <c r="B2128" i="5"/>
  <c r="C2128" i="5"/>
  <c r="B2129" i="5"/>
  <c r="C2129" i="5"/>
  <c r="B2130" i="5"/>
  <c r="C2130" i="5"/>
  <c r="B2131" i="5"/>
  <c r="C2131" i="5"/>
  <c r="B2132" i="5"/>
  <c r="C2132" i="5"/>
  <c r="B2133" i="5"/>
  <c r="C2133" i="5"/>
  <c r="B2134" i="5"/>
  <c r="C2134" i="5"/>
  <c r="B2135" i="5"/>
  <c r="C2135" i="5"/>
  <c r="B2136" i="5"/>
  <c r="C2136" i="5"/>
  <c r="B2137" i="5"/>
  <c r="C2137" i="5"/>
  <c r="B2138" i="5"/>
  <c r="C2138" i="5"/>
  <c r="B2139" i="5"/>
  <c r="C2139" i="5"/>
  <c r="B2140" i="5"/>
  <c r="C2140" i="5"/>
  <c r="B2141" i="5"/>
  <c r="C2141" i="5"/>
  <c r="B2142" i="5"/>
  <c r="C2142" i="5"/>
  <c r="B2143" i="5"/>
  <c r="C2143" i="5"/>
  <c r="B2144" i="5"/>
  <c r="C2144" i="5"/>
  <c r="B2145" i="5"/>
  <c r="C2145" i="5"/>
  <c r="B2146" i="5"/>
  <c r="C2146" i="5"/>
  <c r="B2147" i="5"/>
  <c r="C2147" i="5"/>
  <c r="B2148" i="5"/>
  <c r="C2148" i="5"/>
  <c r="B2149" i="5"/>
  <c r="C2149" i="5"/>
  <c r="B2150" i="5"/>
  <c r="C2150" i="5"/>
  <c r="B2151" i="5"/>
  <c r="C2151" i="5"/>
  <c r="B2152" i="5"/>
  <c r="C2152" i="5"/>
  <c r="B2153" i="5"/>
  <c r="C2153" i="5"/>
  <c r="B2154" i="5"/>
  <c r="C2154" i="5"/>
  <c r="B2155" i="5"/>
  <c r="C2155" i="5"/>
  <c r="B2156" i="5"/>
  <c r="C2156" i="5"/>
  <c r="B2157" i="5"/>
  <c r="C2157" i="5"/>
  <c r="B2158" i="5"/>
  <c r="C2158" i="5"/>
  <c r="B2159" i="5"/>
  <c r="C2159" i="5"/>
  <c r="B2160" i="5"/>
  <c r="C2160" i="5"/>
  <c r="B2161" i="5"/>
  <c r="C2161" i="5"/>
  <c r="B2162" i="5"/>
  <c r="C2162" i="5"/>
  <c r="B2163" i="5"/>
  <c r="C2163" i="5"/>
  <c r="B2164" i="5"/>
  <c r="C2164" i="5"/>
  <c r="B2165" i="5"/>
  <c r="C2165" i="5"/>
  <c r="B2166" i="5"/>
  <c r="C2166" i="5"/>
  <c r="B2167" i="5"/>
  <c r="C2167" i="5"/>
  <c r="B2168" i="5"/>
  <c r="C2168" i="5"/>
  <c r="B2169" i="5"/>
  <c r="C2169" i="5"/>
  <c r="B2170" i="5"/>
  <c r="C2170" i="5"/>
  <c r="B2171" i="5"/>
  <c r="C2171" i="5"/>
  <c r="B2172" i="5"/>
  <c r="C2172" i="5"/>
  <c r="B2173" i="5"/>
  <c r="C2173" i="5"/>
  <c r="B2174" i="5"/>
  <c r="C2174" i="5"/>
  <c r="B2175" i="5"/>
  <c r="C2175" i="5"/>
  <c r="B2176" i="5"/>
  <c r="C2176" i="5"/>
  <c r="B2177" i="5"/>
  <c r="C2177" i="5"/>
  <c r="B2178" i="5"/>
  <c r="C2178" i="5"/>
  <c r="B2179" i="5"/>
  <c r="C2179" i="5"/>
  <c r="B2180" i="5"/>
  <c r="C2180" i="5"/>
  <c r="B2181" i="5"/>
  <c r="C2181" i="5"/>
  <c r="B2182" i="5"/>
  <c r="C2182" i="5"/>
  <c r="B2183" i="5"/>
  <c r="C2183" i="5"/>
  <c r="B2184" i="5"/>
  <c r="C2184" i="5"/>
  <c r="B2185" i="5"/>
  <c r="C2185" i="5"/>
  <c r="B2186" i="5"/>
  <c r="C2186" i="5"/>
  <c r="B2187" i="5"/>
  <c r="C2187" i="5"/>
  <c r="B2188" i="5"/>
  <c r="C2188" i="5"/>
  <c r="B2189" i="5"/>
  <c r="C2189" i="5"/>
  <c r="B2190" i="5"/>
  <c r="C2190" i="5"/>
  <c r="B2191" i="5"/>
  <c r="C2191" i="5"/>
  <c r="B2192" i="5"/>
  <c r="C2192" i="5"/>
  <c r="B2193" i="5"/>
  <c r="C2193" i="5"/>
  <c r="B2194" i="5"/>
  <c r="C2194" i="5"/>
  <c r="B2195" i="5"/>
  <c r="C2195" i="5"/>
  <c r="B2196" i="5"/>
  <c r="C2196" i="5"/>
  <c r="B2197" i="5"/>
  <c r="C2197" i="5"/>
  <c r="B2198" i="5"/>
  <c r="C2198" i="5"/>
  <c r="B2199" i="5"/>
  <c r="C2199" i="5"/>
  <c r="B2200" i="5"/>
  <c r="C2200" i="5"/>
  <c r="B2201" i="5"/>
  <c r="C2201" i="5"/>
  <c r="B2202" i="5"/>
  <c r="C2202" i="5"/>
  <c r="B2203" i="5"/>
  <c r="C2203" i="5"/>
  <c r="B2204" i="5"/>
  <c r="C2204" i="5"/>
  <c r="B2205" i="5"/>
  <c r="C2205" i="5"/>
  <c r="B2206" i="5"/>
  <c r="C2206" i="5"/>
  <c r="B2207" i="5"/>
  <c r="C2207" i="5"/>
  <c r="B2208" i="5"/>
  <c r="C2208" i="5"/>
  <c r="B2209" i="5"/>
  <c r="C2209" i="5"/>
  <c r="B2210" i="5"/>
  <c r="C2210" i="5"/>
  <c r="B2211" i="5"/>
  <c r="C2211" i="5"/>
  <c r="B2212" i="5"/>
  <c r="C2212" i="5"/>
  <c r="B2213" i="5"/>
  <c r="C2213" i="5"/>
  <c r="B2214" i="5"/>
  <c r="C2214" i="5"/>
  <c r="B2215" i="5"/>
  <c r="C2215" i="5"/>
  <c r="B2216" i="5"/>
  <c r="C2216" i="5"/>
  <c r="B2217" i="5"/>
  <c r="C2217" i="5"/>
  <c r="B2218" i="5"/>
  <c r="C2218" i="5"/>
  <c r="B2219" i="5"/>
  <c r="C2219" i="5"/>
  <c r="B2220" i="5"/>
  <c r="C2220" i="5"/>
  <c r="B2221" i="5"/>
  <c r="C2221" i="5"/>
  <c r="B2222" i="5"/>
  <c r="C2222" i="5"/>
  <c r="B2223" i="5"/>
  <c r="C2223" i="5"/>
  <c r="B2224" i="5"/>
  <c r="C2224" i="5"/>
  <c r="B2225" i="5"/>
  <c r="C2225" i="5"/>
  <c r="B2226" i="5"/>
  <c r="C2226" i="5"/>
  <c r="B2227" i="5"/>
  <c r="C2227" i="5"/>
  <c r="B2228" i="5"/>
  <c r="C2228" i="5"/>
  <c r="B2229" i="5"/>
  <c r="C2229" i="5"/>
  <c r="B2230" i="5"/>
  <c r="C2230" i="5"/>
  <c r="B2231" i="5"/>
  <c r="C2231" i="5"/>
  <c r="B2232" i="5"/>
  <c r="C2232" i="5"/>
  <c r="B2233" i="5"/>
  <c r="C2233" i="5"/>
  <c r="B2234" i="5"/>
  <c r="C2234" i="5"/>
  <c r="B2235" i="5"/>
  <c r="C2235" i="5"/>
  <c r="B2236" i="5"/>
  <c r="C2236" i="5"/>
  <c r="B2237" i="5"/>
  <c r="C2237" i="5"/>
  <c r="B2238" i="5"/>
  <c r="C2238" i="5"/>
  <c r="B2239" i="5"/>
  <c r="C2239" i="5"/>
  <c r="B2240" i="5"/>
  <c r="C2240" i="5"/>
  <c r="B2241" i="5"/>
  <c r="C2241" i="5"/>
  <c r="B2242" i="5"/>
  <c r="C2242" i="5"/>
  <c r="B2243" i="5"/>
  <c r="C2243" i="5"/>
  <c r="B2244" i="5"/>
  <c r="C2244" i="5"/>
  <c r="B2245" i="5"/>
  <c r="C2245" i="5"/>
  <c r="B2246" i="5"/>
  <c r="C2246" i="5"/>
  <c r="B2247" i="5"/>
  <c r="C2247" i="5"/>
  <c r="B2248" i="5"/>
  <c r="C2248" i="5"/>
  <c r="B2249" i="5"/>
  <c r="C2249" i="5"/>
  <c r="B2250" i="5"/>
  <c r="C2250" i="5"/>
  <c r="B2251" i="5"/>
  <c r="C2251" i="5"/>
  <c r="B2252" i="5"/>
  <c r="C2252" i="5"/>
  <c r="B2253" i="5"/>
  <c r="C2253" i="5"/>
  <c r="B2254" i="5"/>
  <c r="C2254" i="5"/>
  <c r="B2255" i="5"/>
  <c r="C2255" i="5"/>
  <c r="B2256" i="5"/>
  <c r="C2256" i="5"/>
  <c r="B2257" i="5"/>
  <c r="C2257" i="5"/>
  <c r="B2258" i="5"/>
  <c r="C2258" i="5"/>
  <c r="B2259" i="5"/>
  <c r="C2259" i="5"/>
  <c r="B2260" i="5"/>
  <c r="C2260" i="5"/>
  <c r="B2261" i="5"/>
  <c r="C2261" i="5"/>
  <c r="B2262" i="5"/>
  <c r="C2262" i="5"/>
  <c r="B2263" i="5"/>
  <c r="C2263" i="5"/>
  <c r="B2264" i="5"/>
  <c r="C2264" i="5"/>
  <c r="B2265" i="5"/>
  <c r="C2265" i="5"/>
  <c r="B2266" i="5"/>
  <c r="C2266" i="5"/>
  <c r="B2267" i="5"/>
  <c r="C2267" i="5"/>
  <c r="B2268" i="5"/>
  <c r="C2268" i="5"/>
  <c r="B2269" i="5"/>
  <c r="C2269" i="5"/>
  <c r="B2270" i="5"/>
  <c r="C2270" i="5"/>
  <c r="B2271" i="5"/>
  <c r="C2271" i="5"/>
  <c r="B2272" i="5"/>
  <c r="C2272" i="5"/>
  <c r="B2273" i="5"/>
  <c r="C2273" i="5"/>
  <c r="B2274" i="5"/>
  <c r="C2274" i="5"/>
  <c r="B2275" i="5"/>
  <c r="C2275" i="5"/>
  <c r="B2276" i="5"/>
  <c r="C2276" i="5"/>
  <c r="B2277" i="5"/>
  <c r="C2277" i="5"/>
  <c r="B2278" i="5"/>
  <c r="C2278" i="5"/>
  <c r="B2279" i="5"/>
  <c r="C2279" i="5"/>
  <c r="B2280" i="5"/>
  <c r="C2280" i="5"/>
  <c r="B2281" i="5"/>
  <c r="C2281" i="5"/>
  <c r="B2282" i="5"/>
  <c r="C2282" i="5"/>
  <c r="B2283" i="5"/>
  <c r="C2283" i="5"/>
  <c r="B2284" i="5"/>
  <c r="C2284" i="5"/>
  <c r="B2285" i="5"/>
  <c r="C2285" i="5"/>
  <c r="B2286" i="5"/>
  <c r="C2286" i="5"/>
  <c r="B2287" i="5"/>
  <c r="C2287" i="5"/>
  <c r="B2288" i="5"/>
  <c r="C2288" i="5"/>
  <c r="B2289" i="5"/>
  <c r="C2289" i="5"/>
  <c r="B2290" i="5"/>
  <c r="C2290" i="5"/>
  <c r="B2291" i="5"/>
  <c r="C2291" i="5"/>
  <c r="B2292" i="5"/>
  <c r="C2292" i="5"/>
  <c r="B2293" i="5"/>
  <c r="C2293" i="5"/>
  <c r="B2294" i="5"/>
  <c r="C2294" i="5"/>
  <c r="B2295" i="5"/>
  <c r="C2295" i="5"/>
  <c r="B2296" i="5"/>
  <c r="C2296" i="5"/>
  <c r="B2297" i="5"/>
  <c r="C2297" i="5"/>
  <c r="B2298" i="5"/>
  <c r="C2298" i="5"/>
  <c r="B2299" i="5"/>
  <c r="C2299" i="5"/>
  <c r="B2300" i="5"/>
  <c r="C2300" i="5"/>
  <c r="B2301" i="5"/>
  <c r="C2301" i="5"/>
  <c r="B2302" i="5"/>
  <c r="C2302" i="5"/>
  <c r="B2303" i="5"/>
  <c r="C2303" i="5"/>
  <c r="B2304" i="5"/>
  <c r="C2304" i="5"/>
  <c r="B2305" i="5"/>
  <c r="C2305" i="5"/>
  <c r="B2306" i="5"/>
  <c r="C2306" i="5"/>
  <c r="B2307" i="5"/>
  <c r="C2307" i="5"/>
  <c r="B2308" i="5"/>
  <c r="C2308" i="5"/>
  <c r="B2309" i="5"/>
  <c r="C2309" i="5"/>
  <c r="B2310" i="5"/>
  <c r="C2310" i="5"/>
  <c r="B2311" i="5"/>
  <c r="C2311" i="5"/>
  <c r="B2312" i="5"/>
  <c r="C2312" i="5"/>
  <c r="B2313" i="5"/>
  <c r="C2313" i="5"/>
  <c r="B2314" i="5"/>
  <c r="C2314" i="5"/>
  <c r="B2315" i="5"/>
  <c r="C2315" i="5"/>
  <c r="B2316" i="5"/>
  <c r="C2316" i="5"/>
  <c r="B2317" i="5"/>
  <c r="C2317" i="5"/>
  <c r="B2318" i="5"/>
  <c r="C2318" i="5"/>
  <c r="B2319" i="5"/>
  <c r="C2319" i="5"/>
  <c r="B2320" i="5"/>
  <c r="C2320" i="5"/>
  <c r="B2321" i="5"/>
  <c r="C2321" i="5"/>
  <c r="B2322" i="5"/>
  <c r="C2322" i="5"/>
  <c r="B2323" i="5"/>
  <c r="C2323" i="5"/>
  <c r="B2324" i="5"/>
  <c r="C2324" i="5"/>
  <c r="B2325" i="5"/>
  <c r="C2325" i="5"/>
  <c r="B2326" i="5"/>
  <c r="C2326" i="5"/>
  <c r="B2327" i="5"/>
  <c r="C2327" i="5"/>
  <c r="B2328" i="5"/>
  <c r="C2328" i="5"/>
  <c r="B2329" i="5"/>
  <c r="C2329" i="5"/>
  <c r="B2330" i="5"/>
  <c r="C2330" i="5"/>
  <c r="B2331" i="5"/>
  <c r="C2331" i="5"/>
  <c r="B2332" i="5"/>
  <c r="C2332" i="5"/>
  <c r="B2333" i="5"/>
  <c r="C2333" i="5"/>
  <c r="B2334" i="5"/>
  <c r="C2334" i="5"/>
  <c r="B2335" i="5"/>
  <c r="C2335" i="5"/>
  <c r="B2336" i="5"/>
  <c r="C2336" i="5"/>
  <c r="B2337" i="5"/>
  <c r="C2337" i="5"/>
  <c r="B2338" i="5"/>
  <c r="C2338" i="5"/>
  <c r="B2339" i="5"/>
  <c r="C2339" i="5"/>
  <c r="B2340" i="5"/>
  <c r="C2340" i="5"/>
  <c r="B2341" i="5"/>
  <c r="C2341" i="5"/>
  <c r="B2342" i="5"/>
  <c r="C2342" i="5"/>
  <c r="B2343" i="5"/>
  <c r="C2343" i="5"/>
  <c r="B2344" i="5"/>
  <c r="C2344" i="5"/>
  <c r="B2345" i="5"/>
  <c r="C2345" i="5"/>
  <c r="B2346" i="5"/>
  <c r="C2346" i="5"/>
  <c r="B2347" i="5"/>
  <c r="C2347" i="5"/>
  <c r="B2348" i="5"/>
  <c r="C2348" i="5"/>
  <c r="B2349" i="5"/>
  <c r="C2349" i="5"/>
  <c r="B2350" i="5"/>
  <c r="C2350" i="5"/>
  <c r="B2351" i="5"/>
  <c r="C2351" i="5"/>
  <c r="B2352" i="5"/>
  <c r="C2352" i="5"/>
  <c r="B2353" i="5"/>
  <c r="C2353" i="5"/>
  <c r="B2354" i="5"/>
  <c r="C2354" i="5"/>
  <c r="B2355" i="5"/>
  <c r="C2355" i="5"/>
  <c r="B2356" i="5"/>
  <c r="C2356" i="5"/>
  <c r="B2357" i="5"/>
  <c r="C2357" i="5"/>
  <c r="B2358" i="5"/>
  <c r="C2358" i="5"/>
  <c r="B2359" i="5"/>
  <c r="C2359" i="5"/>
  <c r="B2360" i="5"/>
  <c r="C2360" i="5"/>
  <c r="B2361" i="5"/>
  <c r="C2361" i="5"/>
  <c r="B2362" i="5"/>
  <c r="C2362" i="5"/>
  <c r="B2363" i="5"/>
  <c r="C2363" i="5"/>
  <c r="B2364" i="5"/>
  <c r="C2364" i="5"/>
  <c r="B2365" i="5"/>
  <c r="C2365" i="5"/>
  <c r="B2366" i="5"/>
  <c r="C2366" i="5"/>
  <c r="B2367" i="5"/>
  <c r="C2367" i="5"/>
  <c r="B2368" i="5"/>
  <c r="C2368" i="5"/>
  <c r="B2369" i="5"/>
  <c r="C2369" i="5"/>
  <c r="B2370" i="5"/>
  <c r="C2370" i="5"/>
  <c r="B2371" i="5"/>
  <c r="C2371" i="5"/>
  <c r="B2372" i="5"/>
  <c r="C2372" i="5"/>
  <c r="B2373" i="5"/>
  <c r="C2373" i="5"/>
  <c r="B2374" i="5"/>
  <c r="C2374" i="5"/>
  <c r="B2375" i="5"/>
  <c r="C2375" i="5"/>
  <c r="B2376" i="5"/>
  <c r="C2376" i="5"/>
  <c r="B2377" i="5"/>
  <c r="C2377" i="5"/>
  <c r="B2378" i="5"/>
  <c r="C2378" i="5"/>
  <c r="B2379" i="5"/>
  <c r="C2379" i="5"/>
  <c r="B2380" i="5"/>
  <c r="C2380" i="5"/>
  <c r="B2381" i="5"/>
  <c r="C2381" i="5"/>
  <c r="B2382" i="5"/>
  <c r="C2382" i="5"/>
  <c r="B2383" i="5"/>
  <c r="C2383" i="5"/>
  <c r="B2384" i="5"/>
  <c r="C2384" i="5"/>
  <c r="B2385" i="5"/>
  <c r="C2385" i="5"/>
  <c r="B2386" i="5"/>
  <c r="C2386" i="5"/>
  <c r="B2387" i="5"/>
  <c r="C2387" i="5"/>
  <c r="B2388" i="5"/>
  <c r="C2388" i="5"/>
  <c r="B2389" i="5"/>
  <c r="C2389" i="5"/>
  <c r="B2390" i="5"/>
  <c r="C2390" i="5"/>
  <c r="B2391" i="5"/>
  <c r="C2391" i="5"/>
  <c r="B2392" i="5"/>
  <c r="C2392" i="5"/>
  <c r="B2393" i="5"/>
  <c r="C2393" i="5"/>
  <c r="B2394" i="5"/>
  <c r="C2394" i="5"/>
  <c r="B2395" i="5"/>
  <c r="C2395" i="5"/>
  <c r="B2396" i="5"/>
  <c r="C2396" i="5"/>
  <c r="B2397" i="5"/>
  <c r="C2397" i="5"/>
  <c r="B2398" i="5"/>
  <c r="C2398" i="5"/>
  <c r="B2399" i="5"/>
  <c r="C2399" i="5"/>
  <c r="B2400" i="5"/>
  <c r="C2400" i="5"/>
  <c r="B2401" i="5"/>
  <c r="C2401" i="5"/>
  <c r="B2402" i="5"/>
  <c r="C2402" i="5"/>
  <c r="B2403" i="5"/>
  <c r="C2403" i="5"/>
  <c r="B2404" i="5"/>
  <c r="C2404" i="5"/>
  <c r="B2405" i="5"/>
  <c r="C2405" i="5"/>
  <c r="B2406" i="5"/>
  <c r="C2406" i="5"/>
  <c r="B2407" i="5"/>
  <c r="C2407" i="5"/>
  <c r="B2408" i="5"/>
  <c r="C2408" i="5"/>
  <c r="B2409" i="5"/>
  <c r="C2409" i="5"/>
  <c r="B2410" i="5"/>
  <c r="C2410" i="5"/>
  <c r="B2411" i="5"/>
  <c r="C2411" i="5"/>
  <c r="B2412" i="5"/>
  <c r="C2412" i="5"/>
  <c r="B2413" i="5"/>
  <c r="C2413" i="5"/>
  <c r="B2414" i="5"/>
  <c r="C2414" i="5"/>
  <c r="B2415" i="5"/>
  <c r="C2415" i="5"/>
  <c r="B2416" i="5"/>
  <c r="C2416" i="5"/>
  <c r="B2417" i="5"/>
  <c r="C2417" i="5"/>
  <c r="B2418" i="5"/>
  <c r="C2418" i="5"/>
  <c r="B2419" i="5"/>
  <c r="C2419" i="5"/>
  <c r="B2420" i="5"/>
  <c r="C2420" i="5"/>
  <c r="B2421" i="5"/>
  <c r="C2421" i="5"/>
  <c r="B2422" i="5"/>
  <c r="C2422" i="5"/>
  <c r="B2423" i="5"/>
  <c r="C2423" i="5"/>
  <c r="B2424" i="5"/>
  <c r="C2424" i="5"/>
  <c r="B2425" i="5"/>
  <c r="C2425" i="5"/>
  <c r="B2426" i="5"/>
  <c r="C2426" i="5"/>
  <c r="B2427" i="5"/>
  <c r="C2427" i="5"/>
  <c r="B2428" i="5"/>
  <c r="C2428" i="5"/>
  <c r="B2429" i="5"/>
  <c r="C2429" i="5"/>
  <c r="B2430" i="5"/>
  <c r="C2430" i="5"/>
  <c r="B2431" i="5"/>
  <c r="C2431" i="5"/>
  <c r="B2432" i="5"/>
  <c r="C2432" i="5"/>
  <c r="B2433" i="5"/>
  <c r="C2433" i="5"/>
  <c r="B2434" i="5"/>
  <c r="C2434" i="5"/>
  <c r="B2435" i="5"/>
  <c r="C2435" i="5"/>
  <c r="B2436" i="5"/>
  <c r="C2436" i="5"/>
  <c r="B2437" i="5"/>
  <c r="C2437" i="5"/>
  <c r="B2438" i="5"/>
  <c r="C2438" i="5"/>
  <c r="B2439" i="5"/>
  <c r="C2439" i="5"/>
  <c r="B2440" i="5"/>
  <c r="C2440" i="5"/>
  <c r="B2441" i="5"/>
  <c r="C2441" i="5"/>
  <c r="B2442" i="5"/>
  <c r="C2442" i="5"/>
  <c r="B2443" i="5"/>
  <c r="C2443" i="5"/>
  <c r="B2444" i="5"/>
  <c r="C2444" i="5"/>
  <c r="B2445" i="5"/>
  <c r="C2445" i="5"/>
  <c r="B2446" i="5"/>
  <c r="C2446" i="5"/>
  <c r="B2447" i="5"/>
  <c r="C2447" i="5"/>
  <c r="B2448" i="5"/>
  <c r="C2448" i="5"/>
  <c r="B2449" i="5"/>
  <c r="C2449" i="5"/>
  <c r="B2450" i="5"/>
  <c r="C2450" i="5"/>
  <c r="B2451" i="5"/>
  <c r="C2451" i="5"/>
  <c r="B2452" i="5"/>
  <c r="C2452" i="5"/>
  <c r="B2453" i="5"/>
  <c r="C2453" i="5"/>
  <c r="B2454" i="5"/>
  <c r="C2454" i="5"/>
  <c r="B2455" i="5"/>
  <c r="C2455" i="5"/>
  <c r="B2456" i="5"/>
  <c r="C2456" i="5"/>
  <c r="B2457" i="5"/>
  <c r="C2457" i="5"/>
  <c r="B2458" i="5"/>
  <c r="C2458" i="5"/>
  <c r="B2459" i="5"/>
  <c r="C2459" i="5"/>
  <c r="B2460" i="5"/>
  <c r="C2460" i="5"/>
  <c r="B2461" i="5"/>
  <c r="C2461" i="5"/>
  <c r="B2462" i="5"/>
  <c r="C2462" i="5"/>
  <c r="B2463" i="5"/>
  <c r="C2463" i="5"/>
  <c r="B2464" i="5"/>
  <c r="C2464" i="5"/>
  <c r="B2465" i="5"/>
  <c r="C2465" i="5"/>
  <c r="B2466" i="5"/>
  <c r="C2466" i="5"/>
  <c r="B2467" i="5"/>
  <c r="C2467" i="5"/>
  <c r="B2468" i="5"/>
  <c r="C2468" i="5"/>
  <c r="B2469" i="5"/>
  <c r="C2469" i="5"/>
  <c r="B2470" i="5"/>
  <c r="C2470" i="5"/>
  <c r="B2471" i="5"/>
  <c r="C2471" i="5"/>
  <c r="B2472" i="5"/>
  <c r="C2472" i="5"/>
  <c r="B2473" i="5"/>
  <c r="C2473" i="5"/>
  <c r="B2474" i="5"/>
  <c r="C2474" i="5"/>
  <c r="B2475" i="5"/>
  <c r="C2475" i="5"/>
  <c r="B2476" i="5"/>
  <c r="C2476" i="5"/>
  <c r="B2477" i="5"/>
  <c r="C2477" i="5"/>
  <c r="B2478" i="5"/>
  <c r="C2478" i="5"/>
  <c r="B2479" i="5"/>
  <c r="C2479" i="5"/>
  <c r="B2480" i="5"/>
  <c r="C2480" i="5"/>
  <c r="B2481" i="5"/>
  <c r="C2481" i="5"/>
  <c r="B2482" i="5"/>
  <c r="C2482" i="5"/>
  <c r="B2483" i="5"/>
  <c r="C2483" i="5"/>
  <c r="B2484" i="5"/>
  <c r="C2484" i="5"/>
  <c r="B2485" i="5"/>
  <c r="C2485" i="5"/>
  <c r="B2486" i="5"/>
  <c r="C2486" i="5"/>
  <c r="B2487" i="5"/>
  <c r="C2487" i="5"/>
  <c r="B2488" i="5"/>
  <c r="C2488" i="5"/>
  <c r="B2489" i="5"/>
  <c r="C2489" i="5"/>
  <c r="B2490" i="5"/>
  <c r="C2490" i="5"/>
  <c r="B2491" i="5"/>
  <c r="C2491" i="5"/>
  <c r="B2492" i="5"/>
  <c r="C2492" i="5"/>
  <c r="B2493" i="5"/>
  <c r="C2493" i="5"/>
  <c r="B2494" i="5"/>
  <c r="C2494" i="5"/>
  <c r="B2495" i="5"/>
  <c r="C2495" i="5"/>
  <c r="B2496" i="5"/>
  <c r="C2496" i="5"/>
  <c r="B2497" i="5"/>
  <c r="C2497" i="5"/>
  <c r="B2498" i="5"/>
  <c r="C2498" i="5"/>
  <c r="B2499" i="5"/>
  <c r="C2499" i="5"/>
  <c r="B2500" i="5"/>
  <c r="C2500" i="5"/>
  <c r="B2501" i="5"/>
  <c r="C2501" i="5"/>
  <c r="B2502" i="5"/>
  <c r="C2502" i="5"/>
  <c r="B2503" i="5"/>
  <c r="C2503" i="5"/>
  <c r="B2504" i="5"/>
  <c r="C2504" i="5"/>
  <c r="B2505" i="5"/>
  <c r="C2505" i="5"/>
  <c r="B2506" i="5"/>
  <c r="C2506" i="5"/>
  <c r="B2507" i="5"/>
  <c r="C2507" i="5"/>
  <c r="B2508" i="5"/>
  <c r="C2508" i="5"/>
  <c r="B2509" i="5"/>
  <c r="C2509" i="5"/>
  <c r="B2510" i="5"/>
  <c r="C2510" i="5"/>
  <c r="B2511" i="5"/>
  <c r="C2511" i="5"/>
  <c r="B2512" i="5"/>
  <c r="C2512" i="5"/>
  <c r="B2513" i="5"/>
  <c r="C2513" i="5"/>
  <c r="B2514" i="5"/>
  <c r="C2514" i="5"/>
  <c r="B2515" i="5"/>
  <c r="C2515" i="5"/>
  <c r="B2516" i="5"/>
  <c r="C2516" i="5"/>
  <c r="B2517" i="5"/>
  <c r="C2517" i="5"/>
  <c r="B2518" i="5"/>
  <c r="C2518" i="5"/>
  <c r="B2519" i="5"/>
  <c r="C2519" i="5"/>
  <c r="B2520" i="5"/>
  <c r="C2520" i="5"/>
  <c r="B2521" i="5"/>
  <c r="C2521" i="5"/>
  <c r="B2522" i="5"/>
  <c r="C2522" i="5"/>
  <c r="B2523" i="5"/>
  <c r="C2523" i="5"/>
  <c r="B2524" i="5"/>
  <c r="C2524" i="5"/>
  <c r="B2525" i="5"/>
  <c r="C2525" i="5"/>
  <c r="B2526" i="5"/>
  <c r="C2526" i="5"/>
  <c r="B2527" i="5"/>
  <c r="C2527" i="5"/>
  <c r="B2528" i="5"/>
  <c r="C2528" i="5"/>
  <c r="B2529" i="5"/>
  <c r="C2529" i="5"/>
  <c r="B2530" i="5"/>
  <c r="C2530" i="5"/>
  <c r="B2531" i="5"/>
  <c r="C2531" i="5"/>
  <c r="B2532" i="5"/>
  <c r="C2532" i="5"/>
  <c r="B2533" i="5"/>
  <c r="C2533" i="5"/>
  <c r="B2534" i="5"/>
  <c r="C2534" i="5"/>
  <c r="B2535" i="5"/>
  <c r="C2535" i="5"/>
  <c r="B2536" i="5"/>
  <c r="C2536" i="5"/>
  <c r="B2537" i="5"/>
  <c r="C2537" i="5"/>
  <c r="B2538" i="5"/>
  <c r="C2538" i="5"/>
  <c r="B2539" i="5"/>
  <c r="C2539" i="5"/>
  <c r="B2540" i="5"/>
  <c r="C2540" i="5"/>
  <c r="B2541" i="5"/>
  <c r="C2541" i="5"/>
  <c r="B2542" i="5"/>
  <c r="C2542" i="5"/>
  <c r="B2543" i="5"/>
  <c r="C2543" i="5"/>
  <c r="B2544" i="5"/>
  <c r="C2544" i="5"/>
  <c r="B2545" i="5"/>
  <c r="C2545" i="5"/>
  <c r="B2546" i="5"/>
  <c r="C2546" i="5"/>
  <c r="B2547" i="5"/>
  <c r="C2547" i="5"/>
  <c r="B2548" i="5"/>
  <c r="C2548" i="5"/>
  <c r="B2549" i="5"/>
  <c r="C2549" i="5"/>
  <c r="B2550" i="5"/>
  <c r="C2550" i="5"/>
  <c r="B2551" i="5"/>
  <c r="C2551" i="5"/>
  <c r="B2552" i="5"/>
  <c r="C2552" i="5"/>
  <c r="B2553" i="5"/>
  <c r="C2553" i="5"/>
  <c r="B2554" i="5"/>
  <c r="C2554" i="5"/>
  <c r="B2555" i="5"/>
  <c r="C2555" i="5"/>
  <c r="B2556" i="5"/>
  <c r="C2556" i="5"/>
  <c r="B2557" i="5"/>
  <c r="C2557" i="5"/>
  <c r="B2558" i="5"/>
  <c r="C2558" i="5"/>
  <c r="B2559" i="5"/>
  <c r="C2559" i="5"/>
  <c r="B2560" i="5"/>
  <c r="C2560" i="5"/>
  <c r="B2561" i="5"/>
  <c r="C2561" i="5"/>
  <c r="B2562" i="5"/>
  <c r="C2562" i="5"/>
  <c r="B2563" i="5"/>
  <c r="C2563" i="5"/>
  <c r="B2564" i="5"/>
  <c r="C2564" i="5"/>
  <c r="B2565" i="5"/>
  <c r="C2565" i="5"/>
  <c r="B2566" i="5"/>
  <c r="C2566" i="5"/>
  <c r="B2567" i="5"/>
  <c r="C2567" i="5"/>
  <c r="B2568" i="5"/>
  <c r="C2568" i="5"/>
  <c r="B2569" i="5"/>
  <c r="C2569" i="5"/>
  <c r="B2570" i="5"/>
  <c r="C2570" i="5"/>
  <c r="B2571" i="5"/>
  <c r="C2571" i="5"/>
  <c r="B2572" i="5"/>
  <c r="C2572" i="5"/>
  <c r="B2573" i="5"/>
  <c r="C2573" i="5"/>
  <c r="B2574" i="5"/>
  <c r="C2574" i="5"/>
  <c r="B2575" i="5"/>
  <c r="C2575" i="5"/>
  <c r="B2576" i="5"/>
  <c r="C2576" i="5"/>
  <c r="B2577" i="5"/>
  <c r="C2577" i="5"/>
  <c r="B2578" i="5"/>
  <c r="C2578" i="5"/>
  <c r="B2579" i="5"/>
  <c r="C2579" i="5"/>
  <c r="B2580" i="5"/>
  <c r="C2580" i="5"/>
  <c r="B2581" i="5"/>
  <c r="C2581" i="5"/>
  <c r="B2582" i="5"/>
  <c r="C2582" i="5"/>
  <c r="B2583" i="5"/>
  <c r="C2583" i="5"/>
  <c r="B2584" i="5"/>
  <c r="C2584" i="5"/>
  <c r="B2585" i="5"/>
  <c r="C2585" i="5"/>
  <c r="B2586" i="5"/>
  <c r="C2586" i="5"/>
  <c r="B2587" i="5"/>
  <c r="C2587" i="5"/>
  <c r="B2588" i="5"/>
  <c r="C2588" i="5"/>
  <c r="B2589" i="5"/>
  <c r="C2589" i="5"/>
  <c r="B2590" i="5"/>
  <c r="C2590" i="5"/>
  <c r="B2591" i="5"/>
  <c r="C2591" i="5"/>
  <c r="B2592" i="5"/>
  <c r="C2592" i="5"/>
  <c r="B2593" i="5"/>
  <c r="C2593" i="5"/>
  <c r="B2594" i="5"/>
  <c r="C2594" i="5"/>
  <c r="B2595" i="5"/>
  <c r="C2595" i="5"/>
  <c r="B2596" i="5"/>
  <c r="C2596" i="5"/>
  <c r="B2597" i="5"/>
  <c r="C2597" i="5"/>
  <c r="B2598" i="5"/>
  <c r="C2598" i="5"/>
  <c r="B2599" i="5"/>
  <c r="C2599" i="5"/>
  <c r="B2600" i="5"/>
  <c r="C2600" i="5"/>
  <c r="B2601" i="5"/>
  <c r="C2601" i="5"/>
  <c r="B2602" i="5"/>
  <c r="C2602" i="5"/>
  <c r="B2603" i="5"/>
  <c r="C2603" i="5"/>
  <c r="B2604" i="5"/>
  <c r="C2604" i="5"/>
  <c r="B2605" i="5"/>
  <c r="C2605" i="5"/>
  <c r="B2606" i="5"/>
  <c r="C2606" i="5"/>
  <c r="B2607" i="5"/>
  <c r="C2607" i="5"/>
  <c r="B2608" i="5"/>
  <c r="C2608" i="5"/>
  <c r="B2609" i="5"/>
  <c r="C2609" i="5"/>
  <c r="B2610" i="5"/>
  <c r="C2610" i="5"/>
  <c r="B2611" i="5"/>
  <c r="C2611" i="5"/>
  <c r="B2612" i="5"/>
  <c r="C2612" i="5"/>
  <c r="B2613" i="5"/>
  <c r="C2613" i="5"/>
  <c r="B2614" i="5"/>
  <c r="C2614" i="5"/>
  <c r="B2615" i="5"/>
  <c r="C2615" i="5"/>
  <c r="B2616" i="5"/>
  <c r="C2616" i="5"/>
  <c r="B2617" i="5"/>
  <c r="C2617" i="5"/>
  <c r="B2618" i="5"/>
  <c r="C2618" i="5"/>
  <c r="B2619" i="5"/>
  <c r="C2619" i="5"/>
  <c r="B2620" i="5"/>
  <c r="C2620" i="5"/>
  <c r="B2621" i="5"/>
  <c r="C2621" i="5"/>
  <c r="B2622" i="5"/>
  <c r="C2622" i="5"/>
  <c r="B2623" i="5"/>
  <c r="C2623" i="5"/>
  <c r="B2624" i="5"/>
  <c r="C2624" i="5"/>
  <c r="B2625" i="5"/>
  <c r="C2625" i="5"/>
  <c r="B2626" i="5"/>
  <c r="C2626" i="5"/>
  <c r="B2627" i="5"/>
  <c r="C2627" i="5"/>
  <c r="B2628" i="5"/>
  <c r="C2628" i="5"/>
  <c r="B2629" i="5"/>
  <c r="C2629" i="5"/>
  <c r="B2630" i="5"/>
  <c r="C2630" i="5"/>
  <c r="B2631" i="5"/>
  <c r="C2631" i="5"/>
  <c r="B2632" i="5"/>
  <c r="C2632" i="5"/>
  <c r="B2633" i="5"/>
  <c r="C2633" i="5"/>
  <c r="B2634" i="5"/>
  <c r="C2634" i="5"/>
  <c r="B2635" i="5"/>
  <c r="C2635" i="5"/>
  <c r="B2636" i="5"/>
  <c r="C2636" i="5"/>
  <c r="B2637" i="5"/>
  <c r="C2637" i="5"/>
  <c r="B2638" i="5"/>
  <c r="C2638" i="5"/>
  <c r="B2639" i="5"/>
  <c r="C2639" i="5"/>
  <c r="B2640" i="5"/>
  <c r="C2640" i="5"/>
  <c r="B2641" i="5"/>
  <c r="C2641" i="5"/>
  <c r="B2642" i="5"/>
  <c r="C2642" i="5"/>
  <c r="B2643" i="5"/>
  <c r="C2643" i="5"/>
  <c r="B2644" i="5"/>
  <c r="C2644" i="5"/>
  <c r="B2645" i="5"/>
  <c r="C2645" i="5"/>
  <c r="B2646" i="5"/>
  <c r="C2646" i="5"/>
  <c r="B2647" i="5"/>
  <c r="C2647" i="5"/>
  <c r="B2648" i="5"/>
  <c r="C2648" i="5"/>
  <c r="B2649" i="5"/>
  <c r="C2649" i="5"/>
  <c r="B2650" i="5"/>
  <c r="C2650" i="5"/>
  <c r="B2651" i="5"/>
  <c r="C2651" i="5"/>
  <c r="B2652" i="5"/>
  <c r="C2652" i="5"/>
  <c r="B2653" i="5"/>
  <c r="C2653" i="5"/>
  <c r="B2654" i="5"/>
  <c r="C2654" i="5"/>
  <c r="B2655" i="5"/>
  <c r="C2655" i="5"/>
  <c r="B2656" i="5"/>
  <c r="C2656" i="5"/>
  <c r="B2657" i="5"/>
  <c r="C2657" i="5"/>
  <c r="B2658" i="5"/>
  <c r="C2658" i="5"/>
  <c r="B2659" i="5"/>
  <c r="C2659" i="5"/>
  <c r="B2660" i="5"/>
  <c r="C2660" i="5"/>
  <c r="B2661" i="5"/>
  <c r="C2661" i="5"/>
  <c r="B2662" i="5"/>
  <c r="C2662" i="5"/>
  <c r="B2663" i="5"/>
  <c r="C2663" i="5"/>
  <c r="B2664" i="5"/>
  <c r="C2664" i="5"/>
  <c r="B2665" i="5"/>
  <c r="C2665" i="5"/>
  <c r="B2666" i="5"/>
  <c r="C2666" i="5"/>
  <c r="B2667" i="5"/>
  <c r="C2667" i="5"/>
  <c r="B2668" i="5"/>
  <c r="C2668" i="5"/>
  <c r="B2669" i="5"/>
  <c r="C2669" i="5"/>
  <c r="B2670" i="5"/>
  <c r="C2670" i="5"/>
  <c r="B2671" i="5"/>
  <c r="C2671" i="5"/>
  <c r="B2672" i="5"/>
  <c r="C2672" i="5"/>
  <c r="B2673" i="5"/>
  <c r="C2673" i="5"/>
  <c r="B2674" i="5"/>
  <c r="C2674" i="5"/>
  <c r="B2675" i="5"/>
  <c r="C2675" i="5"/>
  <c r="B2676" i="5"/>
  <c r="C2676" i="5"/>
  <c r="B2677" i="5"/>
  <c r="C2677" i="5"/>
  <c r="B2678" i="5"/>
  <c r="C2678" i="5"/>
  <c r="B2679" i="5"/>
  <c r="C2679" i="5"/>
  <c r="B2680" i="5"/>
  <c r="C2680" i="5"/>
  <c r="B2681" i="5"/>
  <c r="C2681" i="5"/>
  <c r="B2682" i="5"/>
  <c r="C2682" i="5"/>
  <c r="B2683" i="5"/>
  <c r="C2683" i="5"/>
  <c r="B2684" i="5"/>
  <c r="C2684" i="5"/>
  <c r="B2685" i="5"/>
  <c r="C2685" i="5"/>
  <c r="B2686" i="5"/>
  <c r="C2686" i="5"/>
  <c r="B2687" i="5"/>
  <c r="C2687" i="5"/>
  <c r="B2688" i="5"/>
  <c r="C2688" i="5"/>
  <c r="B2689" i="5"/>
  <c r="C2689" i="5"/>
  <c r="B2690" i="5"/>
  <c r="C2690" i="5"/>
  <c r="B2691" i="5"/>
  <c r="C2691" i="5"/>
  <c r="B2692" i="5"/>
  <c r="C2692" i="5"/>
  <c r="B2693" i="5"/>
  <c r="C2693" i="5"/>
  <c r="B2694" i="5"/>
  <c r="C2694" i="5"/>
  <c r="B2695" i="5"/>
  <c r="C2695" i="5"/>
  <c r="B2696" i="5"/>
  <c r="C2696" i="5"/>
  <c r="B2697" i="5"/>
  <c r="C2697" i="5"/>
  <c r="B2698" i="5"/>
  <c r="C2698" i="5"/>
  <c r="B2699" i="5"/>
  <c r="C2699" i="5"/>
  <c r="B2700" i="5"/>
  <c r="C2700" i="5"/>
  <c r="B2701" i="5"/>
  <c r="C2701" i="5"/>
  <c r="B2702" i="5"/>
  <c r="C2702" i="5"/>
  <c r="B2703" i="5"/>
  <c r="C2703" i="5"/>
  <c r="B2704" i="5"/>
  <c r="C2704" i="5"/>
  <c r="B2705" i="5"/>
  <c r="C2705" i="5"/>
  <c r="B2706" i="5"/>
  <c r="C2706" i="5"/>
  <c r="B2707" i="5"/>
  <c r="C2707" i="5"/>
  <c r="B2708" i="5"/>
  <c r="C2708" i="5"/>
  <c r="B2709" i="5"/>
  <c r="C2709" i="5"/>
  <c r="B2710" i="5"/>
  <c r="C2710" i="5"/>
  <c r="B2711" i="5"/>
  <c r="C2711" i="5"/>
  <c r="B2712" i="5"/>
  <c r="C2712" i="5"/>
  <c r="B2713" i="5"/>
  <c r="C2713" i="5"/>
  <c r="B2714" i="5"/>
  <c r="C2714" i="5"/>
  <c r="B2715" i="5"/>
  <c r="C2715" i="5"/>
  <c r="B2716" i="5"/>
  <c r="C2716" i="5"/>
  <c r="B2717" i="5"/>
  <c r="C2717" i="5"/>
  <c r="B2718" i="5"/>
  <c r="C2718" i="5"/>
  <c r="B2719" i="5"/>
  <c r="C2719" i="5"/>
  <c r="B2720" i="5"/>
  <c r="C2720" i="5"/>
  <c r="B2721" i="5"/>
  <c r="C2721" i="5"/>
  <c r="B2722" i="5"/>
  <c r="C2722" i="5"/>
  <c r="B2723" i="5"/>
  <c r="C2723" i="5"/>
  <c r="B2724" i="5"/>
  <c r="C2724" i="5"/>
  <c r="B2725" i="5"/>
  <c r="C2725" i="5"/>
  <c r="B2726" i="5"/>
  <c r="C2726" i="5"/>
  <c r="B2727" i="5"/>
  <c r="C2727" i="5"/>
  <c r="B2728" i="5"/>
  <c r="C2728" i="5"/>
  <c r="B2729" i="5"/>
  <c r="C2729" i="5"/>
  <c r="B2730" i="5"/>
  <c r="C2730" i="5"/>
  <c r="B2731" i="5"/>
  <c r="C2731" i="5"/>
  <c r="B2732" i="5"/>
  <c r="C2732" i="5"/>
  <c r="B2733" i="5"/>
  <c r="C2733" i="5"/>
  <c r="B2734" i="5"/>
  <c r="C2734" i="5"/>
  <c r="B2735" i="5"/>
  <c r="C2735" i="5"/>
  <c r="B2736" i="5"/>
  <c r="C2736" i="5"/>
  <c r="B2737" i="5"/>
  <c r="C2737" i="5"/>
  <c r="B2738" i="5"/>
  <c r="C2738" i="5"/>
  <c r="B2739" i="5"/>
  <c r="C2739" i="5"/>
  <c r="B2740" i="5"/>
  <c r="C2740" i="5"/>
  <c r="B2741" i="5"/>
  <c r="C2741" i="5"/>
  <c r="B2742" i="5"/>
  <c r="C2742" i="5"/>
  <c r="B2743" i="5"/>
  <c r="C2743" i="5"/>
  <c r="B2744" i="5"/>
  <c r="C2744" i="5"/>
  <c r="B2745" i="5"/>
  <c r="C2745" i="5"/>
  <c r="B2746" i="5"/>
  <c r="C2746" i="5"/>
  <c r="B2747" i="5"/>
  <c r="C2747" i="5"/>
  <c r="B2748" i="5"/>
  <c r="C2748" i="5"/>
  <c r="B2749" i="5"/>
  <c r="C2749" i="5"/>
  <c r="B2750" i="5"/>
  <c r="C2750" i="5"/>
  <c r="B2751" i="5"/>
  <c r="C2751" i="5"/>
  <c r="B2752" i="5"/>
  <c r="C2752" i="5"/>
  <c r="B2753" i="5"/>
  <c r="C2753" i="5"/>
  <c r="B2754" i="5"/>
  <c r="C2754" i="5"/>
  <c r="B2755" i="5"/>
  <c r="C2755" i="5"/>
  <c r="B2756" i="5"/>
  <c r="C2756" i="5"/>
  <c r="B2757" i="5"/>
  <c r="C2757" i="5"/>
  <c r="B2758" i="5"/>
  <c r="C2758" i="5"/>
  <c r="B2759" i="5"/>
  <c r="C2759" i="5"/>
  <c r="B2760" i="5"/>
  <c r="C2760" i="5"/>
  <c r="B2761" i="5"/>
  <c r="C2761" i="5"/>
  <c r="B2762" i="5"/>
  <c r="C2762" i="5"/>
  <c r="B2763" i="5"/>
  <c r="C2763" i="5"/>
  <c r="B2764" i="5"/>
  <c r="C2764" i="5"/>
  <c r="B2765" i="5"/>
  <c r="C2765" i="5"/>
  <c r="B2766" i="5"/>
  <c r="C2766" i="5"/>
  <c r="B2767" i="5"/>
  <c r="C2767" i="5"/>
  <c r="B2768" i="5"/>
  <c r="C2768" i="5"/>
  <c r="B2769" i="5"/>
  <c r="C2769" i="5"/>
  <c r="B2770" i="5"/>
  <c r="C2770" i="5"/>
  <c r="B2771" i="5"/>
  <c r="C2771" i="5"/>
  <c r="B2772" i="5"/>
  <c r="C2772" i="5"/>
  <c r="B2773" i="5"/>
  <c r="C2773" i="5"/>
  <c r="B2774" i="5"/>
  <c r="C2774" i="5"/>
  <c r="B2775" i="5"/>
  <c r="C2775" i="5"/>
  <c r="B2776" i="5"/>
  <c r="C2776" i="5"/>
  <c r="B2777" i="5"/>
  <c r="C2777" i="5"/>
  <c r="B2778" i="5"/>
  <c r="C2778" i="5"/>
  <c r="B2779" i="5"/>
  <c r="C2779" i="5"/>
  <c r="B2780" i="5"/>
  <c r="C2780" i="5"/>
  <c r="B2781" i="5"/>
  <c r="C2781" i="5"/>
  <c r="B2782" i="5"/>
  <c r="C2782" i="5"/>
  <c r="B2783" i="5"/>
  <c r="C2783" i="5"/>
  <c r="B2784" i="5"/>
  <c r="C2784" i="5"/>
  <c r="B2785" i="5"/>
  <c r="C2785" i="5"/>
  <c r="B2786" i="5"/>
  <c r="C2786" i="5"/>
  <c r="B2787" i="5"/>
  <c r="C2787" i="5"/>
  <c r="B2788" i="5"/>
  <c r="C2788" i="5"/>
  <c r="B2789" i="5"/>
  <c r="C2789" i="5"/>
  <c r="B2790" i="5"/>
  <c r="C2790" i="5"/>
  <c r="B2791" i="5"/>
  <c r="C2791" i="5"/>
  <c r="B2792" i="5"/>
  <c r="C2792" i="5"/>
  <c r="B2793" i="5"/>
  <c r="C2793" i="5"/>
  <c r="B2794" i="5"/>
  <c r="C2794" i="5"/>
  <c r="B2795" i="5"/>
  <c r="C2795" i="5"/>
  <c r="B2796" i="5"/>
  <c r="C2796" i="5"/>
  <c r="B2797" i="5"/>
  <c r="C2797" i="5"/>
  <c r="B2798" i="5"/>
  <c r="C2798" i="5"/>
  <c r="B2799" i="5"/>
  <c r="C2799" i="5"/>
  <c r="B2800" i="5"/>
  <c r="C2800" i="5"/>
  <c r="B2801" i="5"/>
  <c r="C2801" i="5"/>
  <c r="B2802" i="5"/>
  <c r="C2802" i="5"/>
  <c r="B2803" i="5"/>
  <c r="C2803" i="5"/>
  <c r="B2804" i="5"/>
  <c r="C2804" i="5"/>
  <c r="B2805" i="5"/>
  <c r="C2805" i="5"/>
  <c r="B2806" i="5"/>
  <c r="C2806" i="5"/>
  <c r="B2807" i="5"/>
  <c r="C2807" i="5"/>
  <c r="B2808" i="5"/>
  <c r="C2808" i="5"/>
  <c r="B2809" i="5"/>
  <c r="C2809" i="5"/>
  <c r="B2810" i="5"/>
  <c r="C2810" i="5"/>
  <c r="B2811" i="5"/>
  <c r="C2811" i="5"/>
  <c r="B2812" i="5"/>
  <c r="C2812" i="5"/>
  <c r="B2813" i="5"/>
  <c r="C2813" i="5"/>
  <c r="B2814" i="5"/>
  <c r="C2814" i="5"/>
  <c r="B2815" i="5"/>
  <c r="C2815" i="5"/>
  <c r="B2816" i="5"/>
  <c r="C2816" i="5"/>
  <c r="B2817" i="5"/>
  <c r="C2817" i="5"/>
  <c r="B2818" i="5"/>
  <c r="C2818" i="5"/>
  <c r="B2819" i="5"/>
  <c r="C2819" i="5"/>
  <c r="B2820" i="5"/>
  <c r="C2820" i="5"/>
  <c r="B2821" i="5"/>
  <c r="C2821" i="5"/>
  <c r="B2822" i="5"/>
  <c r="C2822" i="5"/>
  <c r="B2823" i="5"/>
  <c r="C2823" i="5"/>
  <c r="B2824" i="5"/>
  <c r="C2824" i="5"/>
  <c r="B2825" i="5"/>
  <c r="C2825" i="5"/>
  <c r="B2826" i="5"/>
  <c r="C2826" i="5"/>
  <c r="B2827" i="5"/>
  <c r="C2827" i="5"/>
  <c r="B2828" i="5"/>
  <c r="C2828" i="5"/>
  <c r="B2829" i="5"/>
  <c r="C2829" i="5"/>
  <c r="B2830" i="5"/>
  <c r="C2830" i="5"/>
  <c r="B2831" i="5"/>
  <c r="C2831" i="5"/>
  <c r="B2832" i="5"/>
  <c r="C2832" i="5"/>
  <c r="B2833" i="5"/>
  <c r="C2833" i="5"/>
  <c r="B2834" i="5"/>
  <c r="C2834" i="5"/>
  <c r="B2835" i="5"/>
  <c r="C2835" i="5"/>
  <c r="B2836" i="5"/>
  <c r="C2836" i="5"/>
  <c r="B2837" i="5"/>
  <c r="C2837" i="5"/>
  <c r="B2838" i="5"/>
  <c r="C2838" i="5"/>
  <c r="B2839" i="5"/>
  <c r="C2839" i="5"/>
  <c r="B2840" i="5"/>
  <c r="C2840" i="5"/>
  <c r="B2841" i="5"/>
  <c r="C2841" i="5"/>
  <c r="B2842" i="5"/>
  <c r="C2842" i="5"/>
  <c r="B2843" i="5"/>
  <c r="C2843" i="5"/>
  <c r="B2844" i="5"/>
  <c r="C2844" i="5"/>
  <c r="B2845" i="5"/>
  <c r="C2845" i="5"/>
  <c r="B2846" i="5"/>
  <c r="C2846" i="5"/>
  <c r="B2847" i="5"/>
  <c r="C2847" i="5"/>
  <c r="B2848" i="5"/>
  <c r="C2848" i="5"/>
  <c r="B2849" i="5"/>
  <c r="C2849" i="5"/>
  <c r="B2850" i="5"/>
  <c r="C2850" i="5"/>
  <c r="B2851" i="5"/>
  <c r="C2851" i="5"/>
  <c r="B2852" i="5"/>
  <c r="C2852" i="5"/>
  <c r="B2853" i="5"/>
  <c r="C2853" i="5"/>
  <c r="B2854" i="5"/>
  <c r="C2854" i="5"/>
  <c r="B2855" i="5"/>
  <c r="C2855" i="5"/>
  <c r="B2856" i="5"/>
  <c r="C2856" i="5"/>
  <c r="B2857" i="5"/>
  <c r="C2857" i="5"/>
  <c r="B2858" i="5"/>
  <c r="C2858" i="5"/>
  <c r="B2859" i="5"/>
  <c r="C2859" i="5"/>
  <c r="B2860" i="5"/>
  <c r="C2860" i="5"/>
  <c r="B2861" i="5"/>
  <c r="C2861" i="5"/>
  <c r="B2862" i="5"/>
  <c r="C2862" i="5"/>
  <c r="B2863" i="5"/>
  <c r="C2863" i="5"/>
  <c r="B2864" i="5"/>
  <c r="C2864" i="5"/>
  <c r="B2865" i="5"/>
  <c r="C2865" i="5"/>
  <c r="B2866" i="5"/>
  <c r="C2866" i="5"/>
  <c r="B2867" i="5"/>
  <c r="C2867" i="5"/>
  <c r="B2868" i="5"/>
  <c r="C2868" i="5"/>
  <c r="B2869" i="5"/>
  <c r="C2869" i="5"/>
  <c r="B2870" i="5"/>
  <c r="C2870" i="5"/>
  <c r="B2871" i="5"/>
  <c r="C2871" i="5"/>
  <c r="B2872" i="5"/>
  <c r="C2872" i="5"/>
  <c r="B2873" i="5"/>
  <c r="C2873" i="5"/>
  <c r="B2874" i="5"/>
  <c r="C2874" i="5"/>
  <c r="B2875" i="5"/>
  <c r="C2875" i="5"/>
  <c r="B2876" i="5"/>
  <c r="C2876" i="5"/>
  <c r="B2877" i="5"/>
  <c r="C2877" i="5"/>
  <c r="B2878" i="5"/>
  <c r="C2878" i="5"/>
  <c r="B2879" i="5"/>
  <c r="C2879" i="5"/>
  <c r="B2880" i="5"/>
  <c r="C2880" i="5"/>
  <c r="B2881" i="5"/>
  <c r="C2881" i="5"/>
  <c r="B2882" i="5"/>
  <c r="C2882" i="5"/>
  <c r="B2883" i="5"/>
  <c r="C2883" i="5"/>
  <c r="B2884" i="5"/>
  <c r="C2884" i="5"/>
  <c r="B2885" i="5"/>
  <c r="C2885" i="5"/>
  <c r="B2886" i="5"/>
  <c r="C2886" i="5"/>
  <c r="B2887" i="5"/>
  <c r="C2887" i="5"/>
  <c r="B2888" i="5"/>
  <c r="C2888" i="5"/>
  <c r="B2889" i="5"/>
  <c r="C2889" i="5"/>
  <c r="B2890" i="5"/>
  <c r="C2890" i="5"/>
  <c r="B2891" i="5"/>
  <c r="C2891" i="5"/>
  <c r="B2892" i="5"/>
  <c r="C2892" i="5"/>
  <c r="B2893" i="5"/>
  <c r="C2893" i="5"/>
  <c r="B2894" i="5"/>
  <c r="C2894" i="5"/>
  <c r="B2895" i="5"/>
  <c r="C2895" i="5"/>
  <c r="B2896" i="5"/>
  <c r="C2896" i="5"/>
  <c r="B2897" i="5"/>
  <c r="C2897" i="5"/>
  <c r="B2898" i="5"/>
  <c r="C2898" i="5"/>
  <c r="B2899" i="5"/>
  <c r="C2899" i="5"/>
  <c r="B2900" i="5"/>
  <c r="C2900" i="5"/>
  <c r="B2901" i="5"/>
  <c r="C2901" i="5"/>
  <c r="B2902" i="5"/>
  <c r="C2902" i="5"/>
  <c r="B2903" i="5"/>
  <c r="C2903" i="5"/>
  <c r="B2904" i="5"/>
  <c r="C2904" i="5"/>
  <c r="B2905" i="5"/>
  <c r="C2905" i="5"/>
  <c r="B2906" i="5"/>
  <c r="C2906" i="5"/>
  <c r="B2907" i="5"/>
  <c r="C2907" i="5"/>
  <c r="B2908" i="5"/>
  <c r="C2908" i="5"/>
  <c r="B2909" i="5"/>
  <c r="C2909" i="5"/>
  <c r="B2910" i="5"/>
  <c r="C2910" i="5"/>
  <c r="B2911" i="5"/>
  <c r="C2911" i="5"/>
  <c r="B2912" i="5"/>
  <c r="C2912" i="5"/>
  <c r="B2913" i="5"/>
  <c r="C2913" i="5"/>
  <c r="B2914" i="5"/>
  <c r="C2914" i="5"/>
  <c r="B2915" i="5"/>
  <c r="C2915" i="5"/>
  <c r="B2916" i="5"/>
  <c r="C2916" i="5"/>
  <c r="B2917" i="5"/>
  <c r="C2917" i="5"/>
  <c r="B2918" i="5"/>
  <c r="C2918" i="5"/>
  <c r="B2919" i="5"/>
  <c r="C2919" i="5"/>
  <c r="B2920" i="5"/>
  <c r="C2920" i="5"/>
  <c r="B2921" i="5"/>
  <c r="C2921" i="5"/>
  <c r="B2922" i="5"/>
  <c r="C2922" i="5"/>
  <c r="B2923" i="5"/>
  <c r="C2923" i="5"/>
  <c r="B2924" i="5"/>
  <c r="C2924" i="5"/>
  <c r="B2925" i="5"/>
  <c r="C2925" i="5"/>
  <c r="B2926" i="5"/>
  <c r="C2926" i="5"/>
  <c r="B2927" i="5"/>
  <c r="C2927" i="5"/>
  <c r="B2928" i="5"/>
  <c r="C2928" i="5"/>
  <c r="B2929" i="5"/>
  <c r="C2929" i="5"/>
  <c r="B2930" i="5"/>
  <c r="C2930" i="5"/>
  <c r="B2931" i="5"/>
  <c r="C2931" i="5"/>
  <c r="B2932" i="5"/>
  <c r="C2932" i="5"/>
  <c r="B2933" i="5"/>
  <c r="C2933" i="5"/>
  <c r="B2934" i="5"/>
  <c r="C2934" i="5"/>
  <c r="B2935" i="5"/>
  <c r="C2935" i="5"/>
  <c r="B2936" i="5"/>
  <c r="C2936" i="5"/>
  <c r="B2937" i="5"/>
  <c r="C2937" i="5"/>
  <c r="B2938" i="5"/>
  <c r="C2938" i="5"/>
  <c r="B2939" i="5"/>
  <c r="C2939" i="5"/>
  <c r="B2940" i="5"/>
  <c r="C2940" i="5"/>
  <c r="B2941" i="5"/>
  <c r="C2941" i="5"/>
  <c r="B2942" i="5"/>
  <c r="C2942" i="5"/>
  <c r="B2943" i="5"/>
  <c r="C2943" i="5"/>
  <c r="B2944" i="5"/>
  <c r="C2944" i="5"/>
  <c r="B2945" i="5"/>
  <c r="C2945" i="5"/>
  <c r="B2946" i="5"/>
  <c r="C2946" i="5"/>
  <c r="B2947" i="5"/>
  <c r="C2947" i="5"/>
  <c r="B2948" i="5"/>
  <c r="C2948" i="5"/>
  <c r="B2949" i="5"/>
  <c r="C2949" i="5"/>
  <c r="B2950" i="5"/>
  <c r="C2950" i="5"/>
  <c r="B2951" i="5"/>
  <c r="C2951" i="5"/>
  <c r="B2952" i="5"/>
  <c r="C2952" i="5"/>
  <c r="B2953" i="5"/>
  <c r="C2953" i="5"/>
  <c r="B2954" i="5"/>
  <c r="C2954" i="5"/>
  <c r="B2955" i="5"/>
  <c r="C2955" i="5"/>
  <c r="B2956" i="5"/>
  <c r="C2956" i="5"/>
  <c r="B2957" i="5"/>
  <c r="C2957" i="5"/>
  <c r="B2958" i="5"/>
  <c r="C2958" i="5"/>
  <c r="B2959" i="5"/>
  <c r="C2959" i="5"/>
  <c r="B2960" i="5"/>
  <c r="C2960" i="5"/>
  <c r="B2961" i="5"/>
  <c r="C2961" i="5"/>
  <c r="B2962" i="5"/>
  <c r="C2962" i="5"/>
  <c r="B2963" i="5"/>
  <c r="C2963" i="5"/>
  <c r="B2964" i="5"/>
  <c r="C2964" i="5"/>
  <c r="B2965" i="5"/>
  <c r="C2965" i="5"/>
  <c r="B2966" i="5"/>
  <c r="C2966" i="5"/>
  <c r="B2967" i="5"/>
  <c r="C2967" i="5"/>
  <c r="B2968" i="5"/>
  <c r="C2968" i="5"/>
  <c r="B2969" i="5"/>
  <c r="C2969" i="5"/>
  <c r="B2970" i="5"/>
  <c r="C2970" i="5"/>
  <c r="B2971" i="5"/>
  <c r="C2971" i="5"/>
  <c r="B2972" i="5"/>
  <c r="C2972" i="5"/>
  <c r="B2973" i="5"/>
  <c r="C2973" i="5"/>
  <c r="B2974" i="5"/>
  <c r="C2974" i="5"/>
  <c r="B2975" i="5"/>
  <c r="C2975" i="5"/>
  <c r="B2976" i="5"/>
  <c r="C2976" i="5"/>
  <c r="B2977" i="5"/>
  <c r="C2977" i="5"/>
  <c r="B2978" i="5"/>
  <c r="C2978" i="5"/>
  <c r="B2979" i="5"/>
  <c r="C2979" i="5"/>
  <c r="B2980" i="5"/>
  <c r="C2980" i="5"/>
  <c r="B2981" i="5"/>
  <c r="C2981" i="5"/>
  <c r="B2982" i="5"/>
  <c r="C2982" i="5"/>
  <c r="B2983" i="5"/>
  <c r="C2983" i="5"/>
  <c r="B2984" i="5"/>
  <c r="C2984" i="5"/>
  <c r="B2985" i="5"/>
  <c r="C2985" i="5"/>
  <c r="B2986" i="5"/>
  <c r="C2986" i="5"/>
  <c r="B2987" i="5"/>
  <c r="C2987" i="5"/>
  <c r="B2988" i="5"/>
  <c r="C2988" i="5"/>
  <c r="B2989" i="5"/>
  <c r="C2989" i="5"/>
  <c r="B2990" i="5"/>
  <c r="C2990" i="5"/>
  <c r="B2991" i="5"/>
  <c r="C2991" i="5"/>
  <c r="B2992" i="5"/>
  <c r="C2992" i="5"/>
  <c r="B2993" i="5"/>
  <c r="C2993" i="5"/>
  <c r="B2994" i="5"/>
  <c r="C2994" i="5"/>
  <c r="B2995" i="5"/>
  <c r="C2995" i="5"/>
  <c r="B2996" i="5"/>
  <c r="C2996" i="5"/>
  <c r="B2997" i="5"/>
  <c r="C2997" i="5"/>
  <c r="B2998" i="5"/>
  <c r="C2998" i="5"/>
  <c r="B2999" i="5"/>
  <c r="C2999" i="5"/>
  <c r="B3000" i="5"/>
  <c r="C3000" i="5"/>
  <c r="B3001" i="5"/>
  <c r="C3001" i="5"/>
  <c r="B3002" i="5"/>
  <c r="C3002" i="5"/>
  <c r="B3003" i="5"/>
  <c r="C3003" i="5"/>
  <c r="B3004" i="5"/>
  <c r="C3004" i="5"/>
  <c r="B3005" i="5"/>
  <c r="C3005" i="5"/>
  <c r="B3006" i="5"/>
  <c r="C3006" i="5"/>
  <c r="B3007" i="5"/>
  <c r="C3007" i="5"/>
  <c r="B3008" i="5"/>
  <c r="C3008" i="5"/>
  <c r="B3009" i="5"/>
  <c r="C3009" i="5"/>
  <c r="B3010" i="5"/>
  <c r="C3010" i="5"/>
  <c r="B3011" i="5"/>
  <c r="C3011" i="5"/>
  <c r="B3012" i="5"/>
  <c r="C3012" i="5"/>
  <c r="B3013" i="5"/>
  <c r="C3013" i="5"/>
  <c r="B3014" i="5"/>
  <c r="C3014" i="5"/>
  <c r="B3015" i="5"/>
  <c r="C3015" i="5"/>
  <c r="B3016" i="5"/>
  <c r="C3016" i="5"/>
  <c r="B3017" i="5"/>
  <c r="C3017" i="5"/>
  <c r="B3018" i="5"/>
  <c r="C3018" i="5"/>
  <c r="B3019" i="5"/>
  <c r="C3019" i="5"/>
  <c r="B3020" i="5"/>
  <c r="C3020" i="5"/>
  <c r="B3021" i="5"/>
  <c r="C3021" i="5"/>
  <c r="B3022" i="5"/>
  <c r="C3022" i="5"/>
  <c r="B3023" i="5"/>
  <c r="C3023" i="5"/>
  <c r="B3024" i="5"/>
  <c r="C3024" i="5"/>
  <c r="B3025" i="5"/>
  <c r="C3025" i="5"/>
  <c r="B3026" i="5"/>
  <c r="C3026" i="5"/>
  <c r="B3027" i="5"/>
  <c r="C3027" i="5"/>
  <c r="B3028" i="5"/>
  <c r="C3028" i="5"/>
  <c r="B3029" i="5"/>
  <c r="C3029" i="5"/>
  <c r="B3030" i="5"/>
  <c r="C3030" i="5"/>
  <c r="B3031" i="5"/>
  <c r="C3031" i="5"/>
  <c r="B3032" i="5"/>
  <c r="C3032" i="5"/>
  <c r="B3033" i="5"/>
  <c r="C3033" i="5"/>
  <c r="B3034" i="5"/>
  <c r="C3034" i="5"/>
  <c r="B3035" i="5"/>
  <c r="C3035" i="5"/>
  <c r="B3036" i="5"/>
  <c r="C3036" i="5"/>
  <c r="B3037" i="5"/>
  <c r="C3037" i="5"/>
  <c r="B3038" i="5"/>
  <c r="C3038" i="5"/>
  <c r="B3039" i="5"/>
  <c r="C3039" i="5"/>
  <c r="B3040" i="5"/>
  <c r="C3040" i="5"/>
  <c r="B3041" i="5"/>
  <c r="C3041" i="5"/>
  <c r="B3042" i="5"/>
  <c r="C3042" i="5"/>
  <c r="B3043" i="5"/>
  <c r="C3043" i="5"/>
  <c r="B3044" i="5"/>
  <c r="C3044" i="5"/>
  <c r="B3045" i="5"/>
  <c r="C3045" i="5"/>
  <c r="B3046" i="5"/>
  <c r="C3046" i="5"/>
  <c r="B3047" i="5"/>
  <c r="C3047" i="5"/>
  <c r="B3048" i="5"/>
  <c r="C3048" i="5"/>
  <c r="B3049" i="5"/>
  <c r="C3049" i="5"/>
  <c r="B3050" i="5"/>
  <c r="C3050" i="5"/>
  <c r="B3051" i="5"/>
  <c r="C3051" i="5"/>
  <c r="B3052" i="5"/>
  <c r="C3052" i="5"/>
  <c r="B3053" i="5"/>
  <c r="C3053" i="5"/>
  <c r="B3054" i="5"/>
  <c r="C3054" i="5"/>
  <c r="B3055" i="5"/>
  <c r="C3055" i="5"/>
  <c r="B3056" i="5"/>
  <c r="C3056" i="5"/>
  <c r="B3057" i="5"/>
  <c r="C3057" i="5"/>
  <c r="B3058" i="5"/>
  <c r="C3058" i="5"/>
  <c r="B3059" i="5"/>
  <c r="C3059" i="5"/>
  <c r="B3060" i="5"/>
  <c r="C3060" i="5"/>
  <c r="B3061" i="5"/>
  <c r="C3061" i="5"/>
  <c r="B3062" i="5"/>
  <c r="C3062" i="5"/>
  <c r="B3063" i="5"/>
  <c r="C3063" i="5"/>
  <c r="B3064" i="5"/>
  <c r="C3064" i="5"/>
  <c r="B3065" i="5"/>
  <c r="C3065" i="5"/>
  <c r="B3066" i="5"/>
  <c r="C3066" i="5"/>
  <c r="B3067" i="5"/>
  <c r="C3067" i="5"/>
  <c r="B3068" i="5"/>
  <c r="C3068" i="5"/>
  <c r="B3069" i="5"/>
  <c r="C3069" i="5"/>
  <c r="B3070" i="5"/>
  <c r="C3070" i="5"/>
  <c r="B3071" i="5"/>
  <c r="C3071" i="5"/>
  <c r="B3072" i="5"/>
  <c r="C3072" i="5"/>
  <c r="B3073" i="5"/>
  <c r="C3073" i="5"/>
  <c r="B3074" i="5"/>
  <c r="C3074" i="5"/>
  <c r="B3075" i="5"/>
  <c r="C3075" i="5"/>
  <c r="B3076" i="5"/>
  <c r="C3076" i="5"/>
  <c r="B3077" i="5"/>
  <c r="C3077" i="5"/>
  <c r="B3078" i="5"/>
  <c r="C3078" i="5"/>
  <c r="B3079" i="5"/>
  <c r="C3079" i="5"/>
  <c r="B3080" i="5"/>
  <c r="C3080" i="5"/>
  <c r="B3081" i="5"/>
  <c r="C3081" i="5"/>
  <c r="B3082" i="5"/>
  <c r="C3082" i="5"/>
  <c r="B3083" i="5"/>
  <c r="C3083" i="5"/>
  <c r="B3084" i="5"/>
  <c r="C3084" i="5"/>
  <c r="B3085" i="5"/>
  <c r="C3085" i="5"/>
  <c r="B3086" i="5"/>
  <c r="C3086" i="5"/>
  <c r="B3087" i="5"/>
  <c r="C3087" i="5"/>
  <c r="B3088" i="5"/>
  <c r="C3088" i="5"/>
  <c r="B3089" i="5"/>
  <c r="C3089" i="5"/>
  <c r="B3090" i="5"/>
  <c r="C3090" i="5"/>
  <c r="B3091" i="5"/>
  <c r="C3091" i="5"/>
  <c r="B3092" i="5"/>
  <c r="C3092" i="5"/>
  <c r="B3093" i="5"/>
  <c r="C3093" i="5"/>
  <c r="B3094" i="5"/>
  <c r="C3094" i="5"/>
  <c r="B3095" i="5"/>
  <c r="C3095" i="5"/>
  <c r="B3096" i="5"/>
  <c r="C3096" i="5"/>
  <c r="B3097" i="5"/>
  <c r="C3097" i="5"/>
  <c r="B3098" i="5"/>
  <c r="C3098" i="5"/>
  <c r="B3099" i="5"/>
  <c r="C3099" i="5"/>
  <c r="B3100" i="5"/>
  <c r="C3100" i="5"/>
  <c r="B3101" i="5"/>
  <c r="C3101" i="5"/>
  <c r="B3102" i="5"/>
  <c r="C3102" i="5"/>
  <c r="B3103" i="5"/>
  <c r="C3103" i="5"/>
  <c r="B3104" i="5"/>
  <c r="C3104" i="5"/>
  <c r="B3105" i="5"/>
  <c r="C3105" i="5"/>
  <c r="B3106" i="5"/>
  <c r="C3106" i="5"/>
  <c r="B3107" i="5"/>
  <c r="C3107" i="5"/>
  <c r="B3108" i="5"/>
  <c r="C3108" i="5"/>
  <c r="B3109" i="5"/>
  <c r="C3109" i="5"/>
  <c r="B3110" i="5"/>
  <c r="C3110" i="5"/>
  <c r="B3111" i="5"/>
  <c r="C3111" i="5"/>
  <c r="B3112" i="5"/>
  <c r="C3112" i="5"/>
  <c r="B3113" i="5"/>
  <c r="C3113" i="5"/>
  <c r="B3114" i="5"/>
  <c r="C3114" i="5"/>
  <c r="B3115" i="5"/>
  <c r="C3115" i="5"/>
  <c r="B3116" i="5"/>
  <c r="C3116" i="5"/>
  <c r="B3117" i="5"/>
  <c r="C3117" i="5"/>
  <c r="B3118" i="5"/>
  <c r="C3118" i="5"/>
  <c r="B3119" i="5"/>
  <c r="C3119" i="5"/>
  <c r="B3120" i="5"/>
  <c r="C3120" i="5"/>
  <c r="B3121" i="5"/>
  <c r="C3121" i="5"/>
  <c r="B3122" i="5"/>
  <c r="C3122" i="5"/>
  <c r="B3123" i="5"/>
  <c r="C3123" i="5"/>
  <c r="B3124" i="5"/>
  <c r="C3124" i="5"/>
  <c r="B3125" i="5"/>
  <c r="C3125" i="5"/>
  <c r="B3126" i="5"/>
  <c r="C3126" i="5"/>
  <c r="B3127" i="5"/>
  <c r="C3127" i="5"/>
  <c r="B3128" i="5"/>
  <c r="C3128" i="5"/>
  <c r="B3129" i="5"/>
  <c r="C3129" i="5"/>
  <c r="B3130" i="5"/>
  <c r="C3130" i="5"/>
  <c r="B3131" i="5"/>
  <c r="C3131" i="5"/>
  <c r="B3132" i="5"/>
  <c r="C3132" i="5"/>
  <c r="B3133" i="5"/>
  <c r="C3133" i="5"/>
  <c r="B3134" i="5"/>
  <c r="C3134" i="5"/>
  <c r="B3135" i="5"/>
  <c r="C3135" i="5"/>
  <c r="B3136" i="5"/>
  <c r="C3136" i="5"/>
  <c r="B3137" i="5"/>
  <c r="C3137" i="5"/>
  <c r="B3138" i="5"/>
  <c r="C3138" i="5"/>
  <c r="B3139" i="5"/>
  <c r="C3139" i="5"/>
  <c r="B3140" i="5"/>
  <c r="C3140" i="5"/>
  <c r="B3141" i="5"/>
  <c r="C3141" i="5"/>
  <c r="B3142" i="5"/>
  <c r="C3142" i="5"/>
  <c r="B3143" i="5"/>
  <c r="C3143" i="5"/>
  <c r="B3144" i="5"/>
  <c r="C3144" i="5"/>
  <c r="B3145" i="5"/>
  <c r="C3145" i="5"/>
  <c r="B3146" i="5"/>
  <c r="C3146" i="5"/>
  <c r="B3147" i="5"/>
  <c r="C3147" i="5"/>
  <c r="B3148" i="5"/>
  <c r="C3148" i="5"/>
  <c r="B3149" i="5"/>
  <c r="C3149" i="5"/>
  <c r="B3150" i="5"/>
  <c r="C3150" i="5"/>
  <c r="B3151" i="5"/>
  <c r="C3151" i="5"/>
  <c r="B3152" i="5"/>
  <c r="C3152" i="5"/>
  <c r="B3153" i="5"/>
  <c r="C3153" i="5"/>
  <c r="B3154" i="5"/>
  <c r="C3154" i="5"/>
  <c r="B3155" i="5"/>
  <c r="C3155" i="5"/>
  <c r="B3156" i="5"/>
  <c r="C3156" i="5"/>
  <c r="B3157" i="5"/>
  <c r="C3157" i="5"/>
  <c r="B3158" i="5"/>
  <c r="C3158" i="5"/>
  <c r="B3159" i="5"/>
  <c r="C3159" i="5"/>
  <c r="B3160" i="5"/>
  <c r="C3160" i="5"/>
  <c r="B3161" i="5"/>
  <c r="C3161" i="5"/>
  <c r="B3162" i="5"/>
  <c r="C3162" i="5"/>
  <c r="B3163" i="5"/>
  <c r="C3163" i="5"/>
  <c r="B3164" i="5"/>
  <c r="C3164" i="5"/>
  <c r="B3165" i="5"/>
  <c r="C3165" i="5"/>
  <c r="B3166" i="5"/>
  <c r="C3166" i="5"/>
  <c r="B3167" i="5"/>
  <c r="C3167" i="5"/>
  <c r="B3168" i="5"/>
  <c r="C3168" i="5"/>
  <c r="B3169" i="5"/>
  <c r="C3169" i="5"/>
  <c r="B3170" i="5"/>
  <c r="C3170" i="5"/>
  <c r="B3171" i="5"/>
  <c r="C3171" i="5"/>
  <c r="B3172" i="5"/>
  <c r="C3172" i="5"/>
  <c r="B3173" i="5"/>
  <c r="C3173" i="5"/>
  <c r="B3174" i="5"/>
  <c r="C3174" i="5"/>
  <c r="B3175" i="5"/>
  <c r="C3175" i="5"/>
  <c r="B3176" i="5"/>
  <c r="C3176" i="5"/>
  <c r="B3177" i="5"/>
  <c r="C3177" i="5"/>
  <c r="B3178" i="5"/>
  <c r="C3178" i="5"/>
  <c r="B3179" i="5"/>
  <c r="C3179" i="5"/>
  <c r="B3180" i="5"/>
  <c r="C3180" i="5"/>
  <c r="B3181" i="5"/>
  <c r="C3181" i="5"/>
  <c r="B3182" i="5"/>
  <c r="C3182" i="5"/>
  <c r="B3183" i="5"/>
  <c r="C3183" i="5"/>
  <c r="B3184" i="5"/>
  <c r="C3184" i="5"/>
  <c r="B3185" i="5"/>
  <c r="C3185" i="5"/>
  <c r="B3186" i="5"/>
  <c r="C3186" i="5"/>
  <c r="B3187" i="5"/>
  <c r="C3187" i="5"/>
  <c r="B3188" i="5"/>
  <c r="C3188" i="5"/>
  <c r="B3189" i="5"/>
  <c r="C3189" i="5"/>
  <c r="B3190" i="5"/>
  <c r="C3190" i="5"/>
  <c r="B3191" i="5"/>
  <c r="C3191" i="5"/>
  <c r="B3192" i="5"/>
  <c r="C3192" i="5"/>
  <c r="B3193" i="5"/>
  <c r="C3193" i="5"/>
  <c r="B3194" i="5"/>
  <c r="C3194" i="5"/>
  <c r="B3195" i="5"/>
  <c r="C3195" i="5"/>
  <c r="B3196" i="5"/>
  <c r="C3196" i="5"/>
  <c r="B3197" i="5"/>
  <c r="C3197" i="5"/>
  <c r="B3198" i="5"/>
  <c r="C3198" i="5"/>
  <c r="B3199" i="5"/>
  <c r="C3199" i="5"/>
  <c r="B3200" i="5"/>
  <c r="C3200" i="5"/>
  <c r="B3201" i="5"/>
  <c r="C3201" i="5"/>
  <c r="B3202" i="5"/>
  <c r="C3202" i="5"/>
  <c r="B3203" i="5"/>
  <c r="C3203" i="5"/>
  <c r="B3204" i="5"/>
  <c r="C3204" i="5"/>
  <c r="B3205" i="5"/>
  <c r="C3205" i="5"/>
  <c r="B3206" i="5"/>
  <c r="C3206" i="5"/>
  <c r="B3207" i="5"/>
  <c r="C3207" i="5"/>
  <c r="B3208" i="5"/>
  <c r="C3208" i="5"/>
  <c r="B3209" i="5"/>
  <c r="C3209" i="5"/>
  <c r="B3210" i="5"/>
  <c r="C3210" i="5"/>
  <c r="B3211" i="5"/>
  <c r="C3211" i="5"/>
  <c r="B3212" i="5"/>
  <c r="C3212" i="5"/>
  <c r="B3213" i="5"/>
  <c r="C3213" i="5"/>
  <c r="B3214" i="5"/>
  <c r="C3214" i="5"/>
  <c r="B3215" i="5"/>
  <c r="C3215" i="5"/>
  <c r="B3216" i="5"/>
  <c r="C3216" i="5"/>
  <c r="B3217" i="5"/>
  <c r="C3217" i="5"/>
  <c r="B3218" i="5"/>
  <c r="C3218" i="5"/>
  <c r="B3219" i="5"/>
  <c r="C3219" i="5"/>
  <c r="B3220" i="5"/>
  <c r="C3220" i="5"/>
  <c r="B3221" i="5"/>
  <c r="C3221" i="5"/>
  <c r="B3222" i="5"/>
  <c r="C3222" i="5"/>
  <c r="B3223" i="5"/>
  <c r="C3223" i="5"/>
  <c r="B3224" i="5"/>
  <c r="C3224" i="5"/>
  <c r="B3225" i="5"/>
  <c r="C3225" i="5"/>
  <c r="B3226" i="5"/>
  <c r="C3226" i="5"/>
  <c r="B3227" i="5"/>
  <c r="C3227" i="5"/>
  <c r="B3228" i="5"/>
  <c r="C3228" i="5"/>
  <c r="B3229" i="5"/>
  <c r="C3229" i="5"/>
  <c r="B3230" i="5"/>
  <c r="C3230" i="5"/>
  <c r="B3231" i="5"/>
  <c r="C3231" i="5"/>
  <c r="B3232" i="5"/>
  <c r="C3232" i="5"/>
  <c r="B3233" i="5"/>
  <c r="C3233" i="5"/>
  <c r="B3234" i="5"/>
  <c r="C3234" i="5"/>
  <c r="B3235" i="5"/>
  <c r="C3235" i="5"/>
  <c r="B3236" i="5"/>
  <c r="C3236" i="5"/>
  <c r="B3237" i="5"/>
  <c r="C3237" i="5"/>
  <c r="B3238" i="5"/>
  <c r="C3238" i="5"/>
  <c r="B3239" i="5"/>
  <c r="C3239" i="5"/>
  <c r="B3240" i="5"/>
  <c r="C3240" i="5"/>
  <c r="B3241" i="5"/>
  <c r="C3241" i="5"/>
  <c r="B3242" i="5"/>
  <c r="C3242" i="5"/>
  <c r="B3243" i="5"/>
  <c r="C3243" i="5"/>
  <c r="B3244" i="5"/>
  <c r="C3244" i="5"/>
  <c r="B3245" i="5"/>
  <c r="C3245" i="5"/>
  <c r="B3246" i="5"/>
  <c r="C3246" i="5"/>
  <c r="B3247" i="5"/>
  <c r="C3247" i="5"/>
  <c r="B3248" i="5"/>
  <c r="C3248" i="5"/>
  <c r="B3249" i="5"/>
  <c r="C3249" i="5"/>
  <c r="B3250" i="5"/>
  <c r="C3250" i="5"/>
  <c r="B3251" i="5"/>
  <c r="C3251" i="5"/>
  <c r="B3252" i="5"/>
  <c r="C3252" i="5"/>
  <c r="B3253" i="5"/>
  <c r="C3253" i="5"/>
  <c r="B3254" i="5"/>
  <c r="C3254" i="5"/>
  <c r="B3255" i="5"/>
  <c r="C3255" i="5"/>
  <c r="B3256" i="5"/>
  <c r="C3256" i="5"/>
  <c r="B3257" i="5"/>
  <c r="C3257" i="5"/>
  <c r="B3258" i="5"/>
  <c r="C3258" i="5"/>
  <c r="B3259" i="5"/>
  <c r="C3259" i="5"/>
  <c r="B3260" i="5"/>
  <c r="C3260" i="5"/>
  <c r="B3261" i="5"/>
  <c r="C3261" i="5"/>
  <c r="B3262" i="5"/>
  <c r="C3262" i="5"/>
  <c r="B3263" i="5"/>
  <c r="C3263" i="5"/>
  <c r="B3264" i="5"/>
  <c r="C3264" i="5"/>
  <c r="B3265" i="5"/>
  <c r="C3265" i="5"/>
  <c r="B3266" i="5"/>
  <c r="C3266" i="5"/>
  <c r="B3267" i="5"/>
  <c r="C3267" i="5"/>
  <c r="B3268" i="5"/>
  <c r="C3268" i="5"/>
  <c r="B3269" i="5"/>
  <c r="C3269" i="5"/>
  <c r="B3270" i="5"/>
  <c r="C3270" i="5"/>
  <c r="B3271" i="5"/>
  <c r="C3271" i="5"/>
  <c r="B3272" i="5"/>
  <c r="C3272" i="5"/>
  <c r="B3273" i="5"/>
  <c r="C3273" i="5"/>
  <c r="B3274" i="5"/>
  <c r="C3274" i="5"/>
  <c r="B3275" i="5"/>
  <c r="C3275" i="5"/>
  <c r="B3276" i="5"/>
  <c r="C3276" i="5"/>
  <c r="B3277" i="5"/>
  <c r="C3277" i="5"/>
  <c r="B3278" i="5"/>
  <c r="C3278" i="5"/>
  <c r="B3279" i="5"/>
  <c r="C3279" i="5"/>
  <c r="B3280" i="5"/>
  <c r="C3280" i="5"/>
  <c r="B3281" i="5"/>
  <c r="C3281" i="5"/>
  <c r="B3282" i="5"/>
  <c r="C3282" i="5"/>
  <c r="B3283" i="5"/>
  <c r="C3283" i="5"/>
  <c r="B3284" i="5"/>
  <c r="C3284" i="5"/>
  <c r="B3285" i="5"/>
  <c r="C3285" i="5"/>
  <c r="B3286" i="5"/>
  <c r="C3286" i="5"/>
  <c r="B3287" i="5"/>
  <c r="C3287" i="5"/>
  <c r="B3288" i="5"/>
  <c r="C3288" i="5"/>
  <c r="B3289" i="5"/>
  <c r="C3289" i="5"/>
  <c r="B3290" i="5"/>
  <c r="C3290" i="5"/>
  <c r="B3291" i="5"/>
  <c r="C3291" i="5"/>
  <c r="B3292" i="5"/>
  <c r="C3292" i="5"/>
  <c r="B3293" i="5"/>
  <c r="C3293" i="5"/>
  <c r="B3294" i="5"/>
  <c r="C3294" i="5"/>
  <c r="B3295" i="5"/>
  <c r="C3295" i="5"/>
  <c r="B3296" i="5"/>
  <c r="C3296" i="5"/>
  <c r="B3297" i="5"/>
  <c r="C3297" i="5"/>
  <c r="B3298" i="5"/>
  <c r="C3298" i="5"/>
  <c r="B3299" i="5"/>
  <c r="C3299" i="5"/>
  <c r="B3300" i="5"/>
  <c r="C3300" i="5"/>
  <c r="B3301" i="5"/>
  <c r="C3301" i="5"/>
  <c r="B3302" i="5"/>
  <c r="C3302" i="5"/>
  <c r="B3303" i="5"/>
  <c r="C3303" i="5"/>
  <c r="B3304" i="5"/>
  <c r="C3304" i="5"/>
  <c r="B3305" i="5"/>
  <c r="C3305" i="5"/>
  <c r="B3306" i="5"/>
  <c r="C3306" i="5"/>
  <c r="B3307" i="5"/>
  <c r="C3307" i="5"/>
  <c r="B3308" i="5"/>
  <c r="C3308" i="5"/>
  <c r="B3309" i="5"/>
  <c r="C3309" i="5"/>
  <c r="B3310" i="5"/>
  <c r="C3310" i="5"/>
  <c r="B3311" i="5"/>
  <c r="C3311" i="5"/>
  <c r="B3312" i="5"/>
  <c r="C3312" i="5"/>
  <c r="B3313" i="5"/>
  <c r="C3313" i="5"/>
  <c r="B3314" i="5"/>
  <c r="C3314" i="5"/>
  <c r="B3315" i="5"/>
  <c r="C3315" i="5"/>
  <c r="B3316" i="5"/>
  <c r="C3316" i="5"/>
  <c r="B3317" i="5"/>
  <c r="C3317" i="5"/>
  <c r="B3318" i="5"/>
  <c r="C3318" i="5"/>
  <c r="B3319" i="5"/>
  <c r="C3319" i="5"/>
  <c r="B3320" i="5"/>
  <c r="C3320" i="5"/>
  <c r="B3321" i="5"/>
  <c r="C3321" i="5"/>
  <c r="B3322" i="5"/>
  <c r="C3322" i="5"/>
  <c r="B3323" i="5"/>
  <c r="C3323" i="5"/>
  <c r="B3324" i="5"/>
  <c r="C3324" i="5"/>
  <c r="B3325" i="5"/>
  <c r="C3325" i="5"/>
  <c r="B3326" i="5"/>
  <c r="C3326" i="5"/>
  <c r="B3327" i="5"/>
  <c r="C3327" i="5"/>
  <c r="B3328" i="5"/>
  <c r="C3328" i="5"/>
  <c r="B3329" i="5"/>
  <c r="C3329" i="5"/>
  <c r="B3330" i="5"/>
  <c r="C3330" i="5"/>
  <c r="B3331" i="5"/>
  <c r="C3331" i="5"/>
  <c r="B3332" i="5"/>
  <c r="C3332" i="5"/>
  <c r="B3333" i="5"/>
  <c r="C3333" i="5"/>
  <c r="B3334" i="5"/>
  <c r="C3334" i="5"/>
  <c r="B3335" i="5"/>
  <c r="C3335" i="5"/>
  <c r="B3336" i="5"/>
  <c r="C3336" i="5"/>
  <c r="B3337" i="5"/>
  <c r="C3337" i="5"/>
  <c r="B3338" i="5"/>
  <c r="C3338" i="5"/>
  <c r="B3339" i="5"/>
  <c r="C3339" i="5"/>
  <c r="B3340" i="5"/>
  <c r="C3340" i="5"/>
  <c r="B3341" i="5"/>
  <c r="C3341" i="5"/>
  <c r="B3342" i="5"/>
  <c r="C3342" i="5"/>
  <c r="B3343" i="5"/>
  <c r="C3343" i="5"/>
  <c r="B3344" i="5"/>
  <c r="C3344" i="5"/>
  <c r="B3345" i="5"/>
  <c r="C3345" i="5"/>
  <c r="B3346" i="5"/>
  <c r="C3346" i="5"/>
  <c r="B3347" i="5"/>
  <c r="C3347" i="5"/>
  <c r="B3348" i="5"/>
  <c r="C3348" i="5"/>
  <c r="B3349" i="5"/>
  <c r="C3349" i="5"/>
  <c r="B3350" i="5"/>
  <c r="C3350" i="5"/>
  <c r="B3351" i="5"/>
  <c r="C3351" i="5"/>
  <c r="B3352" i="5"/>
  <c r="C3352" i="5"/>
  <c r="B3353" i="5"/>
  <c r="C3353" i="5"/>
  <c r="B3354" i="5"/>
  <c r="C3354" i="5"/>
  <c r="B3355" i="5"/>
  <c r="C3355" i="5"/>
  <c r="B3356" i="5"/>
  <c r="C3356" i="5"/>
  <c r="B3357" i="5"/>
  <c r="C3357" i="5"/>
  <c r="B3358" i="5"/>
  <c r="C3358" i="5"/>
  <c r="B3359" i="5"/>
  <c r="C3359" i="5"/>
  <c r="B3360" i="5"/>
  <c r="C3360" i="5"/>
  <c r="B3361" i="5"/>
  <c r="C3361" i="5"/>
  <c r="B3362" i="5"/>
  <c r="C3362" i="5"/>
  <c r="B3363" i="5"/>
  <c r="C3363" i="5"/>
  <c r="B3364" i="5"/>
  <c r="C3364" i="5"/>
  <c r="B3365" i="5"/>
  <c r="C3365" i="5"/>
  <c r="B3366" i="5"/>
  <c r="C3366" i="5"/>
  <c r="B3367" i="5"/>
  <c r="C3367" i="5"/>
  <c r="B3368" i="5"/>
  <c r="C3368" i="5"/>
  <c r="B3369" i="5"/>
  <c r="C3369" i="5"/>
  <c r="B3370" i="5"/>
  <c r="C3370" i="5"/>
  <c r="B3371" i="5"/>
  <c r="C3371" i="5"/>
  <c r="B3372" i="5"/>
  <c r="C3372" i="5"/>
  <c r="B3373" i="5"/>
  <c r="C3373" i="5"/>
  <c r="B3374" i="5"/>
  <c r="C3374" i="5"/>
  <c r="B3375" i="5"/>
  <c r="C3375" i="5"/>
  <c r="B3376" i="5"/>
  <c r="C3376" i="5"/>
  <c r="B3377" i="5"/>
  <c r="C3377" i="5"/>
  <c r="B3378" i="5"/>
  <c r="C3378" i="5"/>
  <c r="B3379" i="5"/>
  <c r="C3379" i="5"/>
  <c r="B3380" i="5"/>
  <c r="C3380" i="5"/>
  <c r="B3381" i="5"/>
  <c r="C3381" i="5"/>
  <c r="B3382" i="5"/>
  <c r="C3382" i="5"/>
  <c r="B3383" i="5"/>
  <c r="C3383" i="5"/>
  <c r="B3384" i="5"/>
  <c r="C3384" i="5"/>
  <c r="B3385" i="5"/>
  <c r="C3385" i="5"/>
  <c r="B3386" i="5"/>
  <c r="C3386" i="5"/>
  <c r="B3387" i="5"/>
  <c r="C3387" i="5"/>
  <c r="B3388" i="5"/>
  <c r="C3388" i="5"/>
  <c r="B3389" i="5"/>
  <c r="C3389" i="5"/>
  <c r="B3390" i="5"/>
  <c r="C3390" i="5"/>
  <c r="B3391" i="5"/>
  <c r="C3391" i="5"/>
  <c r="B3392" i="5"/>
  <c r="C3392" i="5"/>
  <c r="B3393" i="5"/>
  <c r="C3393" i="5"/>
  <c r="B3394" i="5"/>
  <c r="C3394" i="5"/>
  <c r="B3395" i="5"/>
  <c r="C3395" i="5"/>
  <c r="B3396" i="5"/>
  <c r="C3396" i="5"/>
  <c r="B3397" i="5"/>
  <c r="C3397" i="5"/>
  <c r="B3398" i="5"/>
  <c r="C3398" i="5"/>
  <c r="B3399" i="5"/>
  <c r="C3399" i="5"/>
  <c r="B3400" i="5"/>
  <c r="C3400" i="5"/>
  <c r="B3401" i="5"/>
  <c r="C3401" i="5"/>
  <c r="B3402" i="5"/>
  <c r="C3402" i="5"/>
  <c r="B3403" i="5"/>
  <c r="C3403" i="5"/>
  <c r="B3404" i="5"/>
  <c r="C3404" i="5"/>
  <c r="B3405" i="5"/>
  <c r="C3405" i="5"/>
  <c r="B3406" i="5"/>
  <c r="C3406" i="5"/>
  <c r="B3407" i="5"/>
  <c r="C3407" i="5"/>
  <c r="B3408" i="5"/>
  <c r="C3408" i="5"/>
  <c r="B3409" i="5"/>
  <c r="C3409" i="5"/>
  <c r="B3410" i="5"/>
  <c r="C3410" i="5"/>
  <c r="B3411" i="5"/>
  <c r="C3411" i="5"/>
  <c r="B3412" i="5"/>
  <c r="C3412" i="5"/>
  <c r="B3413" i="5"/>
  <c r="C3413" i="5"/>
  <c r="B3414" i="5"/>
  <c r="C3414" i="5"/>
  <c r="B3415" i="5"/>
  <c r="C3415" i="5"/>
  <c r="B3416" i="5"/>
  <c r="C3416" i="5"/>
  <c r="B3417" i="5"/>
  <c r="C3417" i="5"/>
  <c r="B3418" i="5"/>
  <c r="C3418" i="5"/>
  <c r="B3419" i="5"/>
  <c r="C3419" i="5"/>
  <c r="B3420" i="5"/>
  <c r="C3420" i="5"/>
  <c r="B3421" i="5"/>
  <c r="C3421" i="5"/>
  <c r="B3422" i="5"/>
  <c r="C3422" i="5"/>
  <c r="B3423" i="5"/>
  <c r="C3423" i="5"/>
  <c r="B3424" i="5"/>
  <c r="C3424" i="5"/>
  <c r="B3425" i="5"/>
  <c r="C3425" i="5"/>
  <c r="B3426" i="5"/>
  <c r="C3426" i="5"/>
  <c r="B3427" i="5"/>
  <c r="C3427" i="5"/>
  <c r="B3428" i="5"/>
  <c r="C3428" i="5"/>
  <c r="B3429" i="5"/>
  <c r="C3429" i="5"/>
  <c r="B3430" i="5"/>
  <c r="C3430" i="5"/>
  <c r="B3431" i="5"/>
  <c r="C3431" i="5"/>
  <c r="B3432" i="5"/>
  <c r="C3432" i="5"/>
  <c r="B3433" i="5"/>
  <c r="C3433" i="5"/>
  <c r="B3434" i="5"/>
  <c r="C3434" i="5"/>
  <c r="B3435" i="5"/>
  <c r="C3435" i="5"/>
  <c r="B3436" i="5"/>
  <c r="C3436" i="5"/>
  <c r="B3437" i="5"/>
  <c r="C3437" i="5"/>
  <c r="B3438" i="5"/>
  <c r="C3438" i="5"/>
  <c r="B3439" i="5"/>
  <c r="C3439" i="5"/>
  <c r="B3440" i="5"/>
  <c r="C3440" i="5"/>
  <c r="B3441" i="5"/>
  <c r="C3441" i="5"/>
  <c r="B3442" i="5"/>
  <c r="C3442" i="5"/>
  <c r="B3443" i="5"/>
  <c r="C3443" i="5"/>
  <c r="B3444" i="5"/>
  <c r="C3444" i="5"/>
  <c r="B3445" i="5"/>
  <c r="C3445" i="5"/>
  <c r="B3446" i="5"/>
  <c r="C3446" i="5"/>
  <c r="B3447" i="5"/>
  <c r="C3447" i="5"/>
  <c r="B3448" i="5"/>
  <c r="C3448" i="5"/>
  <c r="B3449" i="5"/>
  <c r="C3449" i="5"/>
  <c r="B3450" i="5"/>
  <c r="C3450" i="5"/>
  <c r="B3451" i="5"/>
  <c r="C3451" i="5"/>
  <c r="B3452" i="5"/>
  <c r="C3452" i="5"/>
  <c r="B3453" i="5"/>
  <c r="C3453" i="5"/>
  <c r="B3454" i="5"/>
  <c r="C3454" i="5"/>
  <c r="B3455" i="5"/>
  <c r="C3455" i="5"/>
  <c r="B3456" i="5"/>
  <c r="C3456" i="5"/>
  <c r="B3457" i="5"/>
  <c r="C3457" i="5"/>
  <c r="B3458" i="5"/>
  <c r="C3458" i="5"/>
  <c r="B3459" i="5"/>
  <c r="C3459" i="5"/>
  <c r="B3460" i="5"/>
  <c r="C3460" i="5"/>
  <c r="B3461" i="5"/>
  <c r="C3461" i="5"/>
  <c r="B3462" i="5"/>
  <c r="C3462" i="5"/>
  <c r="B3463" i="5"/>
  <c r="C3463" i="5"/>
  <c r="B3464" i="5"/>
  <c r="C3464" i="5"/>
  <c r="B3465" i="5"/>
  <c r="C3465" i="5"/>
  <c r="B3466" i="5"/>
  <c r="C3466" i="5"/>
  <c r="B3467" i="5"/>
  <c r="C3467" i="5"/>
  <c r="B3468" i="5"/>
  <c r="C3468" i="5"/>
  <c r="B3469" i="5"/>
  <c r="C3469" i="5"/>
  <c r="B3470" i="5"/>
  <c r="C3470" i="5"/>
  <c r="B3471" i="5"/>
  <c r="C3471" i="5"/>
  <c r="B3472" i="5"/>
  <c r="C3472" i="5"/>
  <c r="B3473" i="5"/>
  <c r="C3473" i="5"/>
  <c r="B3474" i="5"/>
  <c r="C3474" i="5"/>
  <c r="B3475" i="5"/>
  <c r="C3475" i="5"/>
  <c r="B3476" i="5"/>
  <c r="C3476" i="5"/>
  <c r="B3477" i="5"/>
  <c r="C3477" i="5"/>
  <c r="B3478" i="5"/>
  <c r="C3478" i="5"/>
  <c r="B3479" i="5"/>
  <c r="C3479" i="5"/>
  <c r="B3480" i="5"/>
  <c r="C3480" i="5"/>
  <c r="B3481" i="5"/>
  <c r="C3481" i="5"/>
  <c r="B3482" i="5"/>
  <c r="C3482" i="5"/>
  <c r="B3483" i="5"/>
  <c r="C3483" i="5"/>
  <c r="B3484" i="5"/>
  <c r="C3484" i="5"/>
  <c r="B3485" i="5"/>
  <c r="C3485" i="5"/>
  <c r="B3486" i="5"/>
  <c r="C3486" i="5"/>
  <c r="B3487" i="5"/>
  <c r="C3487" i="5"/>
  <c r="B3488" i="5"/>
  <c r="C3488" i="5"/>
  <c r="B3489" i="5"/>
  <c r="C3489" i="5"/>
  <c r="B3490" i="5"/>
  <c r="C3490" i="5"/>
  <c r="B3491" i="5"/>
  <c r="C3491" i="5"/>
  <c r="B3492" i="5"/>
  <c r="C3492" i="5"/>
  <c r="B3493" i="5"/>
  <c r="C3493" i="5"/>
  <c r="B3494" i="5"/>
  <c r="C3494" i="5"/>
  <c r="B3495" i="5"/>
  <c r="C3495" i="5"/>
  <c r="B3496" i="5"/>
  <c r="C3496" i="5"/>
  <c r="B3497" i="5"/>
  <c r="C3497" i="5"/>
  <c r="B3498" i="5"/>
  <c r="C3498" i="5"/>
  <c r="B3499" i="5"/>
  <c r="C3499" i="5"/>
  <c r="B3500" i="5"/>
  <c r="C3500" i="5"/>
  <c r="B3501" i="5"/>
  <c r="C3501" i="5"/>
  <c r="B3502" i="5"/>
  <c r="C3502" i="5"/>
  <c r="B3503" i="5"/>
  <c r="C3503" i="5"/>
  <c r="B3504" i="5"/>
  <c r="C3504" i="5"/>
  <c r="B3505" i="5"/>
  <c r="C3505" i="5"/>
  <c r="B3506" i="5"/>
  <c r="C3506" i="5"/>
  <c r="B3507" i="5"/>
  <c r="C3507" i="5"/>
  <c r="B3508" i="5"/>
  <c r="C3508" i="5"/>
  <c r="B3509" i="5"/>
  <c r="C3509" i="5"/>
  <c r="B3510" i="5"/>
  <c r="C3510" i="5"/>
  <c r="B3511" i="5"/>
  <c r="C3511" i="5"/>
  <c r="B3512" i="5"/>
  <c r="C3512" i="5"/>
  <c r="B3513" i="5"/>
  <c r="C3513" i="5"/>
  <c r="B3514" i="5"/>
  <c r="C3514" i="5"/>
  <c r="B3515" i="5"/>
  <c r="C3515" i="5"/>
  <c r="B3516" i="5"/>
  <c r="C3516" i="5"/>
  <c r="B3517" i="5"/>
  <c r="C3517" i="5"/>
  <c r="B3518" i="5"/>
  <c r="C3518" i="5"/>
  <c r="B3519" i="5"/>
  <c r="C3519" i="5"/>
  <c r="B3520" i="5"/>
  <c r="C3520" i="5"/>
  <c r="B3521" i="5"/>
  <c r="C3521" i="5"/>
  <c r="B3522" i="5"/>
  <c r="C3522" i="5"/>
  <c r="B3523" i="5"/>
  <c r="C3523" i="5"/>
  <c r="B3524" i="5"/>
  <c r="C3524" i="5"/>
  <c r="B3525" i="5"/>
  <c r="C3525" i="5"/>
  <c r="B3526" i="5"/>
  <c r="C3526" i="5"/>
  <c r="B3527" i="5"/>
  <c r="C3527" i="5"/>
  <c r="B3528" i="5"/>
  <c r="C3528" i="5"/>
  <c r="B3529" i="5"/>
  <c r="C3529" i="5"/>
  <c r="B3530" i="5"/>
  <c r="C3530" i="5"/>
  <c r="B3531" i="5"/>
  <c r="C3531" i="5"/>
  <c r="B3532" i="5"/>
  <c r="C3532" i="5"/>
  <c r="B3533" i="5"/>
  <c r="C3533" i="5"/>
  <c r="B3534" i="5"/>
  <c r="C3534" i="5"/>
  <c r="B3535" i="5"/>
  <c r="C3535" i="5"/>
  <c r="B3536" i="5"/>
  <c r="C3536" i="5"/>
  <c r="B3537" i="5"/>
  <c r="C3537" i="5"/>
  <c r="B3538" i="5"/>
  <c r="C3538" i="5"/>
  <c r="B3539" i="5"/>
  <c r="C3539" i="5"/>
  <c r="B3540" i="5"/>
  <c r="C3540" i="5"/>
  <c r="B3541" i="5"/>
  <c r="C3541" i="5"/>
  <c r="B3542" i="5"/>
  <c r="C3542" i="5"/>
  <c r="B3543" i="5"/>
  <c r="C3543" i="5"/>
  <c r="B3544" i="5"/>
  <c r="C3544" i="5"/>
  <c r="B3545" i="5"/>
  <c r="C3545" i="5"/>
  <c r="B3546" i="5"/>
  <c r="C3546" i="5"/>
  <c r="B3547" i="5"/>
  <c r="C3547" i="5"/>
  <c r="B3548" i="5"/>
  <c r="C3548" i="5"/>
  <c r="B3549" i="5"/>
  <c r="C3549" i="5"/>
  <c r="B3550" i="5"/>
  <c r="C3550" i="5"/>
  <c r="B3551" i="5"/>
  <c r="C3551" i="5"/>
  <c r="B3552" i="5"/>
  <c r="C3552" i="5"/>
  <c r="B3553" i="5"/>
  <c r="C3553" i="5"/>
  <c r="B3554" i="5"/>
  <c r="C3554" i="5"/>
  <c r="B3555" i="5"/>
  <c r="C3555" i="5"/>
  <c r="B3556" i="5"/>
  <c r="C3556" i="5"/>
  <c r="B3557" i="5"/>
  <c r="C3557" i="5"/>
  <c r="B3558" i="5"/>
  <c r="C3558" i="5"/>
  <c r="B3559" i="5"/>
  <c r="C3559" i="5"/>
  <c r="B3560" i="5"/>
  <c r="C3560" i="5"/>
  <c r="B3561" i="5"/>
  <c r="C3561" i="5"/>
  <c r="B3562" i="5"/>
  <c r="C3562" i="5"/>
  <c r="B3563" i="5"/>
  <c r="C3563" i="5"/>
  <c r="B3564" i="5"/>
  <c r="C3564" i="5"/>
  <c r="B3565" i="5"/>
  <c r="C3565" i="5"/>
  <c r="B3566" i="5"/>
  <c r="C3566" i="5"/>
  <c r="B3567" i="5"/>
  <c r="C3567" i="5"/>
  <c r="B3568" i="5"/>
  <c r="C3568" i="5"/>
  <c r="B3569" i="5"/>
  <c r="C3569" i="5"/>
  <c r="B3570" i="5"/>
  <c r="C3570" i="5"/>
  <c r="B3571" i="5"/>
  <c r="C3571" i="5"/>
  <c r="B3572" i="5"/>
  <c r="C3572" i="5"/>
  <c r="B3573" i="5"/>
  <c r="C3573" i="5"/>
  <c r="B3574" i="5"/>
  <c r="C3574" i="5"/>
  <c r="B3575" i="5"/>
  <c r="C3575" i="5"/>
  <c r="B3576" i="5"/>
  <c r="C3576" i="5"/>
  <c r="B3577" i="5"/>
  <c r="C3577" i="5"/>
  <c r="B3578" i="5"/>
  <c r="C3578" i="5"/>
  <c r="B3579" i="5"/>
  <c r="C3579" i="5"/>
  <c r="B3580" i="5"/>
  <c r="C3580" i="5"/>
  <c r="B3581" i="5"/>
  <c r="C3581" i="5"/>
  <c r="B3582" i="5"/>
  <c r="C3582" i="5"/>
  <c r="B3583" i="5"/>
  <c r="C3583" i="5"/>
  <c r="B3584" i="5"/>
  <c r="C3584" i="5"/>
  <c r="B3585" i="5"/>
  <c r="C3585" i="5"/>
  <c r="B3586" i="5"/>
  <c r="C3586" i="5"/>
  <c r="B3587" i="5"/>
  <c r="C3587" i="5"/>
  <c r="B3588" i="5"/>
  <c r="C3588" i="5"/>
  <c r="B3589" i="5"/>
  <c r="C3589" i="5"/>
  <c r="B3590" i="5"/>
  <c r="C3590" i="5"/>
  <c r="B3591" i="5"/>
  <c r="C3591" i="5"/>
  <c r="B3592" i="5"/>
  <c r="C3592" i="5"/>
  <c r="B3593" i="5"/>
  <c r="C3593" i="5"/>
  <c r="B3594" i="5"/>
  <c r="C3594" i="5"/>
  <c r="B3595" i="5"/>
  <c r="C3595" i="5"/>
  <c r="B3596" i="5"/>
  <c r="C3596" i="5"/>
  <c r="B3597" i="5"/>
  <c r="C3597" i="5"/>
  <c r="B3598" i="5"/>
  <c r="C3598" i="5"/>
  <c r="B3599" i="5"/>
  <c r="C3599" i="5"/>
  <c r="B3600" i="5"/>
  <c r="C3600" i="5"/>
  <c r="B3601" i="5"/>
  <c r="C3601" i="5"/>
  <c r="B3602" i="5"/>
  <c r="C3602" i="5"/>
  <c r="B3603" i="5"/>
  <c r="C3603" i="5"/>
  <c r="B3604" i="5"/>
  <c r="C3604" i="5"/>
  <c r="B3605" i="5"/>
  <c r="C3605" i="5"/>
  <c r="B3606" i="5"/>
  <c r="C3606" i="5"/>
  <c r="B3607" i="5"/>
  <c r="C3607" i="5"/>
  <c r="B3608" i="5"/>
  <c r="C3608" i="5"/>
  <c r="B3609" i="5"/>
  <c r="C3609" i="5"/>
  <c r="B3610" i="5"/>
  <c r="C3610" i="5"/>
  <c r="B3611" i="5"/>
  <c r="C3611" i="5"/>
  <c r="B3612" i="5"/>
  <c r="C3612" i="5"/>
  <c r="B3613" i="5"/>
  <c r="C3613" i="5"/>
  <c r="B3614" i="5"/>
  <c r="C3614" i="5"/>
  <c r="B3615" i="5"/>
  <c r="C3615" i="5"/>
  <c r="B3616" i="5"/>
  <c r="C3616" i="5"/>
  <c r="B3617" i="5"/>
  <c r="C3617" i="5"/>
  <c r="B3618" i="5"/>
  <c r="C3618" i="5"/>
  <c r="B3619" i="5"/>
  <c r="C3619" i="5"/>
  <c r="B3620" i="5"/>
  <c r="C3620" i="5"/>
  <c r="B3621" i="5"/>
  <c r="C3621" i="5"/>
  <c r="B3622" i="5"/>
  <c r="C3622" i="5"/>
  <c r="B3623" i="5"/>
  <c r="C3623" i="5"/>
  <c r="B3624" i="5"/>
  <c r="C3624" i="5"/>
  <c r="B3625" i="5"/>
  <c r="C3625" i="5"/>
  <c r="B3626" i="5"/>
  <c r="C3626" i="5"/>
  <c r="B3627" i="5"/>
  <c r="C3627" i="5"/>
  <c r="B3628" i="5"/>
  <c r="C3628" i="5"/>
  <c r="B3629" i="5"/>
  <c r="C3629" i="5"/>
  <c r="B3630" i="5"/>
  <c r="C3630" i="5"/>
  <c r="B3631" i="5"/>
  <c r="C3631" i="5"/>
  <c r="B3632" i="5"/>
  <c r="C3632" i="5"/>
  <c r="B3633" i="5"/>
  <c r="C3633" i="5"/>
  <c r="B3634" i="5"/>
  <c r="C3634" i="5"/>
  <c r="B3635" i="5"/>
  <c r="C3635" i="5"/>
  <c r="B3636" i="5"/>
  <c r="C3636" i="5"/>
  <c r="B3637" i="5"/>
  <c r="C3637" i="5"/>
  <c r="B3638" i="5"/>
  <c r="C3638" i="5"/>
  <c r="B3639" i="5"/>
  <c r="C3639" i="5"/>
  <c r="B3640" i="5"/>
  <c r="C3640" i="5"/>
  <c r="B3641" i="5"/>
  <c r="C3641" i="5"/>
  <c r="B3642" i="5"/>
  <c r="C3642" i="5"/>
  <c r="B3643" i="5"/>
  <c r="C3643" i="5"/>
  <c r="B3644" i="5"/>
  <c r="C3644" i="5"/>
  <c r="B3645" i="5"/>
  <c r="C3645" i="5"/>
  <c r="B3646" i="5"/>
  <c r="C3646" i="5"/>
  <c r="B3647" i="5"/>
  <c r="C3647" i="5"/>
  <c r="B3648" i="5"/>
  <c r="C3648" i="5"/>
  <c r="B3649" i="5"/>
  <c r="C3649" i="5"/>
  <c r="B3650" i="5"/>
  <c r="C3650" i="5"/>
  <c r="B3651" i="5"/>
  <c r="C3651" i="5"/>
  <c r="B3652" i="5"/>
  <c r="C3652" i="5"/>
  <c r="B3653" i="5"/>
  <c r="C3653" i="5"/>
  <c r="B3654" i="5"/>
  <c r="C3654" i="5"/>
  <c r="B3655" i="5"/>
  <c r="C3655" i="5"/>
  <c r="B3656" i="5"/>
  <c r="C3656" i="5"/>
  <c r="B3657" i="5"/>
  <c r="C3657" i="5"/>
  <c r="B3658" i="5"/>
  <c r="C3658" i="5"/>
  <c r="B3659" i="5"/>
  <c r="C3659" i="5"/>
  <c r="B3660" i="5"/>
  <c r="C3660" i="5"/>
  <c r="B3661" i="5"/>
  <c r="C3661" i="5"/>
  <c r="B3662" i="5"/>
  <c r="C3662" i="5"/>
  <c r="B3663" i="5"/>
  <c r="C3663" i="5"/>
  <c r="B3664" i="5"/>
  <c r="C3664" i="5"/>
  <c r="B3665" i="5"/>
  <c r="C3665" i="5"/>
  <c r="B3666" i="5"/>
  <c r="C3666" i="5"/>
  <c r="B3667" i="5"/>
  <c r="C3667" i="5"/>
  <c r="B3668" i="5"/>
  <c r="C3668" i="5"/>
  <c r="B3669" i="5"/>
  <c r="C3669" i="5"/>
  <c r="B3670" i="5"/>
  <c r="C3670" i="5"/>
  <c r="B3671" i="5"/>
  <c r="C3671" i="5"/>
  <c r="B3672" i="5"/>
  <c r="C3672" i="5"/>
  <c r="B3673" i="5"/>
  <c r="C3673" i="5"/>
  <c r="B3674" i="5"/>
  <c r="C3674" i="5"/>
  <c r="B3675" i="5"/>
  <c r="C3675" i="5"/>
  <c r="B3676" i="5"/>
  <c r="C3676" i="5"/>
  <c r="B3677" i="5"/>
  <c r="C3677" i="5"/>
  <c r="B3678" i="5"/>
  <c r="C3678" i="5"/>
  <c r="B3679" i="5"/>
  <c r="C3679" i="5"/>
  <c r="B3680" i="5"/>
  <c r="C3680" i="5"/>
  <c r="B3681" i="5"/>
  <c r="C3681" i="5"/>
  <c r="B3682" i="5"/>
  <c r="C3682" i="5"/>
  <c r="B3683" i="5"/>
  <c r="C3683" i="5"/>
  <c r="B3684" i="5"/>
  <c r="C3684" i="5"/>
  <c r="B3685" i="5"/>
  <c r="C3685" i="5"/>
  <c r="B3686" i="5"/>
  <c r="C3686" i="5"/>
  <c r="B3687" i="5"/>
  <c r="C3687" i="5"/>
  <c r="B3688" i="5"/>
  <c r="C3688" i="5"/>
  <c r="B3689" i="5"/>
  <c r="C3689" i="5"/>
  <c r="B3690" i="5"/>
  <c r="C3690" i="5"/>
  <c r="B3691" i="5"/>
  <c r="C3691" i="5"/>
  <c r="B3692" i="5"/>
  <c r="C3692" i="5"/>
  <c r="B3693" i="5"/>
  <c r="C3693" i="5"/>
  <c r="B3694" i="5"/>
  <c r="C3694" i="5"/>
  <c r="B3695" i="5"/>
  <c r="C3695" i="5"/>
  <c r="B3696" i="5"/>
  <c r="C3696" i="5"/>
  <c r="B3697" i="5"/>
  <c r="C3697" i="5"/>
  <c r="B3698" i="5"/>
  <c r="C3698" i="5"/>
  <c r="B3699" i="5"/>
  <c r="C3699" i="5"/>
  <c r="B3700" i="5"/>
  <c r="C3700" i="5"/>
  <c r="B3701" i="5"/>
  <c r="C3701" i="5"/>
  <c r="B3702" i="5"/>
  <c r="C3702" i="5"/>
  <c r="B3703" i="5"/>
  <c r="C3703" i="5"/>
  <c r="B3704" i="5"/>
  <c r="C3704" i="5"/>
  <c r="B3705" i="5"/>
  <c r="C3705" i="5"/>
  <c r="B3706" i="5"/>
  <c r="C3706" i="5"/>
  <c r="B3707" i="5"/>
  <c r="C3707" i="5"/>
  <c r="B3708" i="5"/>
  <c r="C3708" i="5"/>
  <c r="B3709" i="5"/>
  <c r="C3709" i="5"/>
  <c r="B3710" i="5"/>
  <c r="C3710" i="5"/>
  <c r="B3711" i="5"/>
  <c r="C3711" i="5"/>
  <c r="B3712" i="5"/>
  <c r="C3712" i="5"/>
  <c r="B3713" i="5"/>
  <c r="C3713" i="5"/>
  <c r="B3714" i="5"/>
  <c r="C3714" i="5"/>
  <c r="B3715" i="5"/>
  <c r="C3715" i="5"/>
  <c r="B3716" i="5"/>
  <c r="C3716" i="5"/>
  <c r="B3717" i="5"/>
  <c r="C3717" i="5"/>
  <c r="B3718" i="5"/>
  <c r="C3718" i="5"/>
  <c r="B3719" i="5"/>
  <c r="C3719" i="5"/>
  <c r="B3720" i="5"/>
  <c r="C3720" i="5"/>
  <c r="B3721" i="5"/>
  <c r="C3721" i="5"/>
  <c r="B3722" i="5"/>
  <c r="C3722" i="5"/>
  <c r="B3723" i="5"/>
  <c r="C3723" i="5"/>
  <c r="B3724" i="5"/>
  <c r="C3724" i="5"/>
  <c r="B3725" i="5"/>
  <c r="C3725" i="5"/>
  <c r="B3726" i="5"/>
  <c r="C3726" i="5"/>
  <c r="B3727" i="5"/>
  <c r="C3727" i="5"/>
  <c r="B3728" i="5"/>
  <c r="C3728" i="5"/>
  <c r="B3729" i="5"/>
  <c r="C3729" i="5"/>
  <c r="B3730" i="5"/>
  <c r="C3730" i="5"/>
  <c r="B3731" i="5"/>
  <c r="C3731" i="5"/>
  <c r="B3732" i="5"/>
  <c r="C3732" i="5"/>
  <c r="B3733" i="5"/>
  <c r="C3733" i="5"/>
  <c r="B3734" i="5"/>
  <c r="C3734" i="5"/>
  <c r="B3735" i="5"/>
  <c r="C3735" i="5"/>
  <c r="B3736" i="5"/>
  <c r="C3736" i="5"/>
  <c r="B3737" i="5"/>
  <c r="C3737" i="5"/>
  <c r="B3738" i="5"/>
  <c r="C3738" i="5"/>
  <c r="B3739" i="5"/>
  <c r="C3739" i="5"/>
  <c r="B3740" i="5"/>
  <c r="C3740" i="5"/>
  <c r="B3741" i="5"/>
  <c r="C3741" i="5"/>
  <c r="B3742" i="5"/>
  <c r="C3742" i="5"/>
  <c r="B3743" i="5"/>
  <c r="C3743" i="5"/>
  <c r="B3744" i="5"/>
  <c r="C3744" i="5"/>
  <c r="B3745" i="5"/>
  <c r="C3745" i="5"/>
  <c r="B3746" i="5"/>
  <c r="C3746" i="5"/>
  <c r="B3747" i="5"/>
  <c r="C3747" i="5"/>
  <c r="B3748" i="5"/>
  <c r="C3748" i="5"/>
  <c r="B3749" i="5"/>
  <c r="C3749" i="5"/>
  <c r="B3750" i="5"/>
  <c r="C3750" i="5"/>
  <c r="B3751" i="5"/>
  <c r="C3751" i="5"/>
  <c r="B3752" i="5"/>
  <c r="C3752" i="5"/>
  <c r="B3753" i="5"/>
  <c r="C3753" i="5"/>
  <c r="B3754" i="5"/>
  <c r="C3754" i="5"/>
  <c r="B3755" i="5"/>
  <c r="C3755" i="5"/>
  <c r="B3756" i="5"/>
  <c r="C3756" i="5"/>
  <c r="B3757" i="5"/>
  <c r="C3757" i="5"/>
  <c r="B3758" i="5"/>
  <c r="C3758" i="5"/>
  <c r="B3759" i="5"/>
  <c r="C3759" i="5"/>
  <c r="B3760" i="5"/>
  <c r="C3760" i="5"/>
  <c r="B3761" i="5"/>
  <c r="C3761" i="5"/>
  <c r="B3762" i="5"/>
  <c r="C3762" i="5"/>
  <c r="B3763" i="5"/>
  <c r="C3763" i="5"/>
  <c r="B3764" i="5"/>
  <c r="C3764" i="5"/>
  <c r="B3765" i="5"/>
  <c r="C3765" i="5"/>
  <c r="B3766" i="5"/>
  <c r="C3766" i="5"/>
  <c r="B3767" i="5"/>
  <c r="C3767" i="5"/>
  <c r="B3768" i="5"/>
  <c r="C3768" i="5"/>
  <c r="B3769" i="5"/>
  <c r="C3769" i="5"/>
  <c r="B3770" i="5"/>
  <c r="C3770" i="5"/>
  <c r="B3771" i="5"/>
  <c r="C3771" i="5"/>
  <c r="B3772" i="5"/>
  <c r="C3772" i="5"/>
  <c r="B3773" i="5"/>
  <c r="C3773" i="5"/>
  <c r="B3774" i="5"/>
  <c r="C3774" i="5"/>
  <c r="B3775" i="5"/>
  <c r="C3775" i="5"/>
  <c r="B3776" i="5"/>
  <c r="C3776" i="5"/>
  <c r="B3777" i="5"/>
  <c r="C3777" i="5"/>
  <c r="B3778" i="5"/>
  <c r="C3778" i="5"/>
  <c r="B3779" i="5"/>
  <c r="C3779" i="5"/>
  <c r="B3780" i="5"/>
  <c r="C3780" i="5"/>
  <c r="B3781" i="5"/>
  <c r="C3781" i="5"/>
  <c r="B3782" i="5"/>
  <c r="C3782" i="5"/>
  <c r="B3783" i="5"/>
  <c r="C3783" i="5"/>
  <c r="B3784" i="5"/>
  <c r="C3784" i="5"/>
  <c r="B3785" i="5"/>
  <c r="C3785" i="5"/>
  <c r="B3786" i="5"/>
  <c r="C3786" i="5"/>
  <c r="B3787" i="5"/>
  <c r="C3787" i="5"/>
  <c r="B3788" i="5"/>
  <c r="C3788" i="5"/>
  <c r="B3789" i="5"/>
  <c r="C3789" i="5"/>
  <c r="B3790" i="5"/>
  <c r="C3790" i="5"/>
  <c r="B3791" i="5"/>
  <c r="C3791" i="5"/>
  <c r="B3792" i="5"/>
  <c r="C3792" i="5"/>
  <c r="B3793" i="5"/>
  <c r="C3793" i="5"/>
  <c r="B3794" i="5"/>
  <c r="C3794" i="5"/>
  <c r="B3795" i="5"/>
  <c r="C3795" i="5"/>
  <c r="B3796" i="5"/>
  <c r="C3796" i="5"/>
  <c r="B3797" i="5"/>
  <c r="C3797" i="5"/>
  <c r="B3798" i="5"/>
  <c r="C3798" i="5"/>
  <c r="B3799" i="5"/>
  <c r="C3799" i="5"/>
  <c r="B3800" i="5"/>
  <c r="C3800" i="5"/>
  <c r="B3801" i="5"/>
  <c r="C3801" i="5"/>
  <c r="B3802" i="5"/>
  <c r="C3802" i="5"/>
  <c r="B3803" i="5"/>
  <c r="C3803" i="5"/>
  <c r="B3804" i="5"/>
  <c r="C3804" i="5"/>
  <c r="B3805" i="5"/>
  <c r="C3805" i="5"/>
  <c r="B3806" i="5"/>
  <c r="C3806" i="5"/>
  <c r="B3807" i="5"/>
  <c r="C3807" i="5"/>
  <c r="B3808" i="5"/>
  <c r="C3808" i="5"/>
  <c r="B3809" i="5"/>
  <c r="C3809" i="5"/>
  <c r="B3810" i="5"/>
  <c r="C3810" i="5"/>
  <c r="B3811" i="5"/>
  <c r="C3811" i="5"/>
  <c r="B3812" i="5"/>
  <c r="C3812" i="5"/>
  <c r="B3813" i="5"/>
  <c r="C3813" i="5"/>
  <c r="B3814" i="5"/>
  <c r="C3814" i="5"/>
  <c r="B3815" i="5"/>
  <c r="C3815" i="5"/>
  <c r="B3816" i="5"/>
  <c r="C3816" i="5"/>
  <c r="B3817" i="5"/>
  <c r="C3817" i="5"/>
  <c r="B3818" i="5"/>
  <c r="C3818" i="5"/>
  <c r="B3819" i="5"/>
  <c r="C3819" i="5"/>
  <c r="B3820" i="5"/>
  <c r="C3820" i="5"/>
  <c r="B3821" i="5"/>
  <c r="C3821" i="5"/>
  <c r="B3822" i="5"/>
  <c r="C3822" i="5"/>
  <c r="B3823" i="5"/>
  <c r="C3823" i="5"/>
  <c r="B3824" i="5"/>
  <c r="C3824" i="5"/>
  <c r="B3825" i="5"/>
  <c r="C3825" i="5"/>
  <c r="B3826" i="5"/>
  <c r="C3826" i="5"/>
  <c r="B3827" i="5"/>
  <c r="C3827" i="5"/>
  <c r="B3828" i="5"/>
  <c r="C3828" i="5"/>
  <c r="B3829" i="5"/>
  <c r="C3829" i="5"/>
  <c r="B3830" i="5"/>
  <c r="C3830" i="5"/>
  <c r="B3831" i="5"/>
  <c r="C3831" i="5"/>
  <c r="B3832" i="5"/>
  <c r="C3832" i="5"/>
  <c r="B3833" i="5"/>
  <c r="C3833" i="5"/>
  <c r="B3834" i="5"/>
  <c r="C3834" i="5"/>
  <c r="B3835" i="5"/>
  <c r="C3835" i="5"/>
  <c r="B3836" i="5"/>
  <c r="C3836" i="5"/>
  <c r="B3837" i="5"/>
  <c r="C3837" i="5"/>
  <c r="B3838" i="5"/>
  <c r="C3838" i="5"/>
  <c r="B3839" i="5"/>
  <c r="C3839" i="5"/>
  <c r="B3840" i="5"/>
  <c r="C3840" i="5"/>
  <c r="B3841" i="5"/>
  <c r="C3841" i="5"/>
  <c r="B3842" i="5"/>
  <c r="C3842" i="5"/>
  <c r="B3843" i="5"/>
  <c r="C3843" i="5"/>
  <c r="B3844" i="5"/>
  <c r="C3844" i="5"/>
  <c r="B3845" i="5"/>
  <c r="C3845" i="5"/>
  <c r="B3846" i="5"/>
  <c r="C3846" i="5"/>
  <c r="B3847" i="5"/>
  <c r="C3847" i="5"/>
  <c r="B3848" i="5"/>
  <c r="C3848" i="5"/>
  <c r="B3849" i="5"/>
  <c r="C3849" i="5"/>
  <c r="B3850" i="5"/>
  <c r="C3850" i="5"/>
  <c r="B3851" i="5"/>
  <c r="C3851" i="5"/>
  <c r="B3852" i="5"/>
  <c r="C3852" i="5"/>
  <c r="B3853" i="5"/>
  <c r="C3853" i="5"/>
  <c r="B3854" i="5"/>
  <c r="C3854" i="5"/>
  <c r="B3855" i="5"/>
  <c r="C3855" i="5"/>
  <c r="B3856" i="5"/>
  <c r="C3856" i="5"/>
  <c r="B3857" i="5"/>
  <c r="C3857" i="5"/>
  <c r="B3858" i="5"/>
  <c r="C3858" i="5"/>
  <c r="B3859" i="5"/>
  <c r="C3859" i="5"/>
  <c r="B3860" i="5"/>
  <c r="C3860" i="5"/>
  <c r="B3861" i="5"/>
  <c r="C3861" i="5"/>
  <c r="B3862" i="5"/>
  <c r="C3862" i="5"/>
  <c r="B3863" i="5"/>
  <c r="C3863" i="5"/>
  <c r="B3864" i="5"/>
  <c r="C3864" i="5"/>
  <c r="B3865" i="5"/>
  <c r="C3865" i="5"/>
  <c r="B3866" i="5"/>
  <c r="C3866" i="5"/>
  <c r="B3867" i="5"/>
  <c r="C3867" i="5"/>
  <c r="B3868" i="5"/>
  <c r="C3868" i="5"/>
  <c r="B3869" i="5"/>
  <c r="C3869" i="5"/>
  <c r="B3870" i="5"/>
  <c r="C3870" i="5"/>
  <c r="B3871" i="5"/>
  <c r="C3871" i="5"/>
  <c r="B3872" i="5"/>
  <c r="C3872" i="5"/>
  <c r="B3873" i="5"/>
  <c r="C3873" i="5"/>
  <c r="B3874" i="5"/>
  <c r="C3874" i="5"/>
  <c r="B3875" i="5"/>
  <c r="C3875" i="5"/>
  <c r="B3876" i="5"/>
  <c r="C3876" i="5"/>
  <c r="B3877" i="5"/>
  <c r="C3877" i="5"/>
  <c r="B3878" i="5"/>
  <c r="C3878" i="5"/>
  <c r="B3879" i="5"/>
  <c r="C3879" i="5"/>
  <c r="B3880" i="5"/>
  <c r="C3880" i="5"/>
  <c r="B3881" i="5"/>
  <c r="C3881" i="5"/>
  <c r="B3882" i="5"/>
  <c r="C3882" i="5"/>
  <c r="B3883" i="5"/>
  <c r="C3883" i="5"/>
  <c r="B3884" i="5"/>
  <c r="C3884" i="5"/>
  <c r="B3885" i="5"/>
  <c r="C3885" i="5"/>
  <c r="B3886" i="5"/>
  <c r="C3886" i="5"/>
  <c r="B3887" i="5"/>
  <c r="C3887" i="5"/>
  <c r="B3888" i="5"/>
  <c r="C3888" i="5"/>
  <c r="B3889" i="5"/>
  <c r="C3889" i="5"/>
  <c r="B3890" i="5"/>
  <c r="C3890" i="5"/>
  <c r="B3891" i="5"/>
  <c r="C3891" i="5"/>
  <c r="B3892" i="5"/>
  <c r="C3892" i="5"/>
  <c r="B3893" i="5"/>
  <c r="C3893" i="5"/>
  <c r="B3894" i="5"/>
  <c r="C3894" i="5"/>
  <c r="B3895" i="5"/>
  <c r="C3895" i="5"/>
  <c r="B3896" i="5"/>
  <c r="C3896" i="5"/>
  <c r="B3897" i="5"/>
  <c r="C3897" i="5"/>
  <c r="B3898" i="5"/>
  <c r="C3898" i="5"/>
  <c r="B3899" i="5"/>
  <c r="C3899" i="5"/>
  <c r="B3900" i="5"/>
  <c r="C3900" i="5"/>
  <c r="B3901" i="5"/>
  <c r="C3901" i="5"/>
  <c r="B3902" i="5"/>
  <c r="C3902" i="5"/>
  <c r="B3903" i="5"/>
  <c r="C3903" i="5"/>
  <c r="B3904" i="5"/>
  <c r="C3904" i="5"/>
  <c r="B3905" i="5"/>
  <c r="C3905" i="5"/>
  <c r="B3906" i="5"/>
  <c r="C3906" i="5"/>
  <c r="B3907" i="5"/>
  <c r="C3907" i="5"/>
  <c r="B3908" i="5"/>
  <c r="C3908" i="5"/>
  <c r="B3909" i="5"/>
  <c r="C3909" i="5"/>
  <c r="B3910" i="5"/>
  <c r="C3910" i="5"/>
  <c r="B3911" i="5"/>
  <c r="C3911" i="5"/>
  <c r="B3912" i="5"/>
  <c r="C3912" i="5"/>
  <c r="B3913" i="5"/>
  <c r="C3913" i="5"/>
  <c r="B3914" i="5"/>
  <c r="C3914" i="5"/>
  <c r="B3915" i="5"/>
  <c r="C3915" i="5"/>
  <c r="B3916" i="5"/>
  <c r="C3916" i="5"/>
  <c r="B3917" i="5"/>
  <c r="C3917" i="5"/>
  <c r="B3918" i="5"/>
  <c r="C3918" i="5"/>
  <c r="B3919" i="5"/>
  <c r="C3919" i="5"/>
  <c r="B3920" i="5"/>
  <c r="C3920" i="5"/>
  <c r="B3921" i="5"/>
  <c r="C3921" i="5"/>
  <c r="B3922" i="5"/>
  <c r="C3922" i="5"/>
  <c r="B3923" i="5"/>
  <c r="C3923" i="5"/>
  <c r="B3924" i="5"/>
  <c r="C3924" i="5"/>
  <c r="B3925" i="5"/>
  <c r="C3925" i="5"/>
  <c r="B3926" i="5"/>
  <c r="C3926" i="5"/>
  <c r="B3927" i="5"/>
  <c r="C3927" i="5"/>
  <c r="B3928" i="5"/>
  <c r="C3928" i="5"/>
  <c r="B3929" i="5"/>
  <c r="C3929" i="5"/>
  <c r="B3930" i="5"/>
  <c r="C3930" i="5"/>
  <c r="B3931" i="5"/>
  <c r="C3931" i="5"/>
  <c r="B3932" i="5"/>
  <c r="C3932" i="5"/>
  <c r="B3933" i="5"/>
  <c r="C3933" i="5"/>
  <c r="B3934" i="5"/>
  <c r="C3934" i="5"/>
  <c r="B3935" i="5"/>
  <c r="C3935" i="5"/>
  <c r="B3936" i="5"/>
  <c r="C3936" i="5"/>
  <c r="B3937" i="5"/>
  <c r="C3937" i="5"/>
  <c r="B3938" i="5"/>
  <c r="C3938" i="5"/>
  <c r="B3939" i="5"/>
  <c r="C3939" i="5"/>
  <c r="B3940" i="5"/>
  <c r="C3940" i="5"/>
  <c r="B3941" i="5"/>
  <c r="C3941" i="5"/>
  <c r="B3942" i="5"/>
  <c r="C3942" i="5"/>
  <c r="B3943" i="5"/>
  <c r="C3943" i="5"/>
  <c r="B3944" i="5"/>
  <c r="C3944" i="5"/>
  <c r="B3945" i="5"/>
  <c r="C3945" i="5"/>
  <c r="B3946" i="5"/>
  <c r="C3946" i="5"/>
  <c r="B3947" i="5"/>
  <c r="C3947" i="5"/>
  <c r="B3948" i="5"/>
  <c r="C3948" i="5"/>
  <c r="B3949" i="5"/>
  <c r="C3949" i="5"/>
  <c r="B3950" i="5"/>
  <c r="C3950" i="5"/>
  <c r="B3951" i="5"/>
  <c r="C3951" i="5"/>
  <c r="B3952" i="5"/>
  <c r="C3952" i="5"/>
  <c r="B3953" i="5"/>
  <c r="C3953" i="5"/>
  <c r="B3954" i="5"/>
  <c r="C3954" i="5"/>
  <c r="B3955" i="5"/>
  <c r="C3955" i="5"/>
  <c r="B3956" i="5"/>
  <c r="C3956" i="5"/>
  <c r="B3957" i="5"/>
  <c r="C3957" i="5"/>
  <c r="B3958" i="5"/>
  <c r="C3958" i="5"/>
  <c r="B3959" i="5"/>
  <c r="C3959" i="5"/>
  <c r="B3960" i="5"/>
  <c r="C3960" i="5"/>
  <c r="B3961" i="5"/>
  <c r="C3961" i="5"/>
  <c r="B3962" i="5"/>
  <c r="C3962" i="5"/>
  <c r="B3963" i="5"/>
  <c r="C3963" i="5"/>
  <c r="B3964" i="5"/>
  <c r="C3964" i="5"/>
  <c r="B3965" i="5"/>
  <c r="C3965" i="5"/>
  <c r="B3966" i="5"/>
  <c r="C3966" i="5"/>
  <c r="B3967" i="5"/>
  <c r="C3967" i="5"/>
  <c r="B3968" i="5"/>
  <c r="C3968" i="5"/>
  <c r="B3969" i="5"/>
  <c r="C3969" i="5"/>
  <c r="B3970" i="5"/>
  <c r="C3970" i="5"/>
  <c r="B3971" i="5"/>
  <c r="C3971" i="5"/>
  <c r="B3972" i="5"/>
  <c r="C3972" i="5"/>
  <c r="B3973" i="5"/>
  <c r="C3973" i="5"/>
  <c r="B3974" i="5"/>
  <c r="C3974" i="5"/>
  <c r="B3975" i="5"/>
  <c r="C3975" i="5"/>
  <c r="B3976" i="5"/>
  <c r="C3976" i="5"/>
  <c r="B3977" i="5"/>
  <c r="C3977" i="5"/>
  <c r="B3978" i="5"/>
  <c r="C3978" i="5"/>
  <c r="B3979" i="5"/>
  <c r="C3979" i="5"/>
  <c r="B3980" i="5"/>
  <c r="C3980" i="5"/>
  <c r="B3981" i="5"/>
  <c r="C3981" i="5"/>
  <c r="B3982" i="5"/>
  <c r="C3982" i="5"/>
  <c r="B3983" i="5"/>
  <c r="C3983" i="5"/>
  <c r="B3984" i="5"/>
  <c r="C3984" i="5"/>
  <c r="B3985" i="5"/>
  <c r="C3985" i="5"/>
  <c r="B3986" i="5"/>
  <c r="C3986" i="5"/>
  <c r="B3987" i="5"/>
  <c r="C3987" i="5"/>
  <c r="B3988" i="5"/>
  <c r="C3988" i="5"/>
  <c r="B3989" i="5"/>
  <c r="C3989" i="5"/>
  <c r="B3990" i="5"/>
  <c r="C3990" i="5"/>
  <c r="B3991" i="5"/>
  <c r="C3991" i="5"/>
  <c r="B3992" i="5"/>
  <c r="C3992" i="5"/>
  <c r="B3993" i="5"/>
  <c r="C3993" i="5"/>
  <c r="B3994" i="5"/>
  <c r="C3994" i="5"/>
  <c r="B3995" i="5"/>
  <c r="C3995" i="5"/>
  <c r="B3996" i="5"/>
  <c r="C3996" i="5"/>
  <c r="B3997" i="5"/>
  <c r="C3997" i="5"/>
  <c r="B3998" i="5"/>
  <c r="C3998" i="5"/>
  <c r="B3999" i="5"/>
  <c r="C3999" i="5"/>
  <c r="B4000" i="5"/>
  <c r="C4000" i="5"/>
  <c r="B4001" i="5"/>
  <c r="C4001" i="5"/>
  <c r="B4002" i="5"/>
  <c r="C4002" i="5"/>
  <c r="B4003" i="5"/>
  <c r="C4003" i="5"/>
  <c r="B4004" i="5"/>
  <c r="C4004" i="5"/>
  <c r="B4005" i="5"/>
  <c r="C4005" i="5"/>
  <c r="B4006" i="5"/>
  <c r="C4006" i="5"/>
  <c r="B4007" i="5"/>
  <c r="C4007" i="5"/>
  <c r="B4008" i="5"/>
  <c r="C4008" i="5"/>
  <c r="B4009" i="5"/>
  <c r="C4009" i="5"/>
  <c r="B4010" i="5"/>
  <c r="C4010" i="5"/>
  <c r="B4011" i="5"/>
  <c r="C4011" i="5"/>
  <c r="B4012" i="5"/>
  <c r="C4012" i="5"/>
  <c r="B4013" i="5"/>
  <c r="C4013" i="5"/>
  <c r="B4014" i="5"/>
  <c r="C4014" i="5"/>
  <c r="B4015" i="5"/>
  <c r="C4015" i="5"/>
  <c r="B4016" i="5"/>
  <c r="C4016" i="5"/>
  <c r="B4017" i="5"/>
  <c r="C4017" i="5"/>
  <c r="B4018" i="5"/>
  <c r="C4018" i="5"/>
  <c r="B4019" i="5"/>
  <c r="C4019" i="5"/>
  <c r="B4020" i="5"/>
  <c r="C4020" i="5"/>
  <c r="B4021" i="5"/>
  <c r="C4021" i="5"/>
  <c r="B4022" i="5"/>
  <c r="C4022" i="5"/>
  <c r="B4023" i="5"/>
  <c r="C4023" i="5"/>
  <c r="B4024" i="5"/>
  <c r="C4024" i="5"/>
  <c r="B4025" i="5"/>
  <c r="C4025" i="5"/>
  <c r="B4026" i="5"/>
  <c r="C4026" i="5"/>
  <c r="B4027" i="5"/>
  <c r="C4027" i="5"/>
  <c r="B4028" i="5"/>
  <c r="C4028" i="5"/>
  <c r="B4029" i="5"/>
  <c r="C4029" i="5"/>
  <c r="B4030" i="5"/>
  <c r="C4030" i="5"/>
  <c r="B4031" i="5"/>
  <c r="C4031" i="5"/>
  <c r="B4032" i="5"/>
  <c r="C4032" i="5"/>
  <c r="B4033" i="5"/>
  <c r="C4033" i="5"/>
  <c r="B4034" i="5"/>
  <c r="C4034" i="5"/>
  <c r="B4035" i="5"/>
  <c r="C4035" i="5"/>
  <c r="B4036" i="5"/>
  <c r="C4036" i="5"/>
  <c r="B4037" i="5"/>
  <c r="C4037" i="5"/>
  <c r="B4038" i="5"/>
  <c r="C4038" i="5"/>
  <c r="B4039" i="5"/>
  <c r="C4039" i="5"/>
  <c r="B4040" i="5"/>
  <c r="C4040" i="5"/>
  <c r="B4041" i="5"/>
  <c r="C4041" i="5"/>
  <c r="B4042" i="5"/>
  <c r="C4042" i="5"/>
  <c r="B4043" i="5"/>
  <c r="C4043" i="5"/>
  <c r="B4044" i="5"/>
  <c r="C4044" i="5"/>
  <c r="B4045" i="5"/>
  <c r="C4045" i="5"/>
  <c r="B4046" i="5"/>
  <c r="C4046" i="5"/>
  <c r="B4047" i="5"/>
  <c r="C4047" i="5"/>
  <c r="B4048" i="5"/>
  <c r="C4048" i="5"/>
  <c r="B4049" i="5"/>
  <c r="C4049" i="5"/>
  <c r="B4050" i="5"/>
  <c r="C4050" i="5"/>
  <c r="B4051" i="5"/>
  <c r="C4051" i="5"/>
  <c r="B4052" i="5"/>
  <c r="C4052" i="5"/>
  <c r="B4053" i="5"/>
  <c r="C4053" i="5"/>
  <c r="B4054" i="5"/>
  <c r="C4054" i="5"/>
  <c r="B4055" i="5"/>
  <c r="C4055" i="5"/>
  <c r="B4056" i="5"/>
  <c r="C4056" i="5"/>
  <c r="B4057" i="5"/>
  <c r="C4057" i="5"/>
  <c r="B4058" i="5"/>
  <c r="C4058" i="5"/>
  <c r="B4059" i="5"/>
  <c r="C4059" i="5"/>
  <c r="B4060" i="5"/>
  <c r="C4060" i="5"/>
  <c r="B4061" i="5"/>
  <c r="C4061" i="5"/>
  <c r="B4062" i="5"/>
  <c r="C4062" i="5"/>
  <c r="B4063" i="5"/>
  <c r="C4063" i="5"/>
  <c r="B4064" i="5"/>
  <c r="C4064" i="5"/>
  <c r="B4065" i="5"/>
  <c r="C4065" i="5"/>
  <c r="B4066" i="5"/>
  <c r="C4066" i="5"/>
  <c r="B4067" i="5"/>
  <c r="C4067" i="5"/>
  <c r="B4068" i="5"/>
  <c r="C4068" i="5"/>
  <c r="B4069" i="5"/>
  <c r="C4069" i="5"/>
  <c r="B4070" i="5"/>
  <c r="C4070" i="5"/>
  <c r="B4071" i="5"/>
  <c r="C4071" i="5"/>
  <c r="B4072" i="5"/>
  <c r="C4072" i="5"/>
  <c r="B4073" i="5"/>
  <c r="C4073" i="5"/>
  <c r="B4074" i="5"/>
  <c r="C4074" i="5"/>
  <c r="B4075" i="5"/>
  <c r="C4075" i="5"/>
  <c r="B4076" i="5"/>
  <c r="C4076" i="5"/>
  <c r="B4077" i="5"/>
  <c r="C4077" i="5"/>
  <c r="B4078" i="5"/>
  <c r="C4078" i="5"/>
  <c r="B4079" i="5"/>
  <c r="C4079" i="5"/>
  <c r="B4080" i="5"/>
  <c r="C4080" i="5"/>
  <c r="B4081" i="5"/>
  <c r="C4081" i="5"/>
  <c r="B4082" i="5"/>
  <c r="C4082" i="5"/>
  <c r="B4083" i="5"/>
  <c r="C4083" i="5"/>
  <c r="B4084" i="5"/>
  <c r="C4084" i="5"/>
  <c r="B4085" i="5"/>
  <c r="C4085" i="5"/>
  <c r="B4086" i="5"/>
  <c r="C4086" i="5"/>
  <c r="B4087" i="5"/>
  <c r="C4087" i="5"/>
  <c r="B4088" i="5"/>
  <c r="C4088" i="5"/>
  <c r="B4089" i="5"/>
  <c r="C4089" i="5"/>
  <c r="B4090" i="5"/>
  <c r="C4090" i="5"/>
  <c r="B4091" i="5"/>
  <c r="C4091" i="5"/>
  <c r="B4092" i="5"/>
  <c r="C4092" i="5"/>
  <c r="B4093" i="5"/>
  <c r="C4093" i="5"/>
  <c r="B4094" i="5"/>
  <c r="C4094" i="5"/>
  <c r="B4095" i="5"/>
  <c r="C4095" i="5"/>
  <c r="B4096" i="5"/>
  <c r="C4096" i="5"/>
  <c r="B4097" i="5"/>
  <c r="C4097" i="5"/>
  <c r="B4098" i="5"/>
  <c r="C4098" i="5"/>
  <c r="B4099" i="5"/>
  <c r="C4099" i="5"/>
  <c r="B4100" i="5"/>
  <c r="C4100" i="5"/>
  <c r="B4101" i="5"/>
  <c r="C4101" i="5"/>
  <c r="B4102" i="5"/>
  <c r="C4102" i="5"/>
  <c r="B4103" i="5"/>
  <c r="C4103" i="5"/>
  <c r="B4104" i="5"/>
  <c r="C4104" i="5"/>
  <c r="B4105" i="5"/>
  <c r="C4105" i="5"/>
  <c r="B4106" i="5"/>
  <c r="C4106" i="5"/>
  <c r="B4107" i="5"/>
  <c r="C4107" i="5"/>
  <c r="B4108" i="5"/>
  <c r="C4108" i="5"/>
  <c r="B4109" i="5"/>
  <c r="C4109" i="5"/>
  <c r="B4110" i="5"/>
  <c r="C4110" i="5"/>
  <c r="B4111" i="5"/>
  <c r="C4111" i="5"/>
  <c r="B4112" i="5"/>
  <c r="C4112" i="5"/>
  <c r="B4113" i="5"/>
  <c r="C4113" i="5"/>
  <c r="B4114" i="5"/>
  <c r="C4114" i="5"/>
  <c r="B4115" i="5"/>
  <c r="C4115" i="5"/>
  <c r="B4116" i="5"/>
  <c r="C4116" i="5"/>
  <c r="B4117" i="5"/>
  <c r="C4117" i="5"/>
  <c r="B4118" i="5"/>
  <c r="C4118" i="5"/>
  <c r="B4119" i="5"/>
  <c r="C4119" i="5"/>
  <c r="B4120" i="5"/>
  <c r="C4120" i="5"/>
  <c r="B4121" i="5"/>
  <c r="C4121" i="5"/>
  <c r="B4122" i="5"/>
  <c r="C4122" i="5"/>
  <c r="B4123" i="5"/>
  <c r="C4123" i="5"/>
  <c r="B4124" i="5"/>
  <c r="C4124" i="5"/>
  <c r="B4125" i="5"/>
  <c r="C4125" i="5"/>
  <c r="B4126" i="5"/>
  <c r="C4126" i="5"/>
  <c r="B4127" i="5"/>
  <c r="C4127" i="5"/>
  <c r="B4128" i="5"/>
  <c r="C4128" i="5"/>
  <c r="B4129" i="5"/>
  <c r="C4129" i="5"/>
  <c r="B4130" i="5"/>
  <c r="C4130" i="5"/>
  <c r="B4131" i="5"/>
  <c r="C4131" i="5"/>
  <c r="B4132" i="5"/>
  <c r="C4132" i="5"/>
  <c r="B4133" i="5"/>
  <c r="C4133" i="5"/>
  <c r="B4134" i="5"/>
  <c r="C4134" i="5"/>
  <c r="B4135" i="5"/>
  <c r="C4135" i="5"/>
  <c r="B4136" i="5"/>
  <c r="C4136" i="5"/>
  <c r="B4137" i="5"/>
  <c r="C4137" i="5"/>
  <c r="B4138" i="5"/>
  <c r="C4138" i="5"/>
  <c r="B4139" i="5"/>
  <c r="C4139" i="5"/>
  <c r="B4140" i="5"/>
  <c r="C4140" i="5"/>
  <c r="B4141" i="5"/>
  <c r="C4141" i="5"/>
  <c r="B4142" i="5"/>
  <c r="C4142" i="5"/>
  <c r="B4143" i="5"/>
  <c r="C4143" i="5"/>
  <c r="B4144" i="5"/>
  <c r="C4144" i="5"/>
  <c r="B4145" i="5"/>
  <c r="C4145" i="5"/>
  <c r="B4146" i="5"/>
  <c r="C4146" i="5"/>
  <c r="B4147" i="5"/>
  <c r="C4147" i="5"/>
  <c r="B4148" i="5"/>
  <c r="C4148" i="5"/>
  <c r="B4149" i="5"/>
  <c r="C4149" i="5"/>
  <c r="B4150" i="5"/>
  <c r="C4150" i="5"/>
  <c r="B4151" i="5"/>
  <c r="C4151" i="5"/>
  <c r="B4152" i="5"/>
  <c r="C4152" i="5"/>
  <c r="B4153" i="5"/>
  <c r="C4153" i="5"/>
  <c r="B4154" i="5"/>
  <c r="C4154" i="5"/>
  <c r="B4155" i="5"/>
  <c r="C4155" i="5"/>
  <c r="B4156" i="5"/>
  <c r="C4156" i="5"/>
  <c r="B4157" i="5"/>
  <c r="C4157" i="5"/>
  <c r="B4158" i="5"/>
  <c r="C4158" i="5"/>
  <c r="B4159" i="5"/>
  <c r="C4159" i="5"/>
  <c r="B4160" i="5"/>
  <c r="C4160" i="5"/>
  <c r="B4161" i="5"/>
  <c r="C4161" i="5"/>
  <c r="B4162" i="5"/>
  <c r="C4162" i="5"/>
  <c r="B4163" i="5"/>
  <c r="C4163" i="5"/>
  <c r="B4164" i="5"/>
  <c r="C4164" i="5"/>
  <c r="B4165" i="5"/>
  <c r="C4165" i="5"/>
  <c r="B4166" i="5"/>
  <c r="C4166" i="5"/>
  <c r="B4167" i="5"/>
  <c r="C4167" i="5"/>
  <c r="B4168" i="5"/>
  <c r="C4168" i="5"/>
  <c r="B4169" i="5"/>
  <c r="C4169" i="5"/>
  <c r="B4170" i="5"/>
  <c r="C4170" i="5"/>
  <c r="B4171" i="5"/>
  <c r="C4171" i="5"/>
  <c r="B4172" i="5"/>
  <c r="C4172" i="5"/>
  <c r="B4173" i="5"/>
  <c r="C4173" i="5"/>
  <c r="B4174" i="5"/>
  <c r="C4174" i="5"/>
  <c r="B4175" i="5"/>
  <c r="C4175" i="5"/>
  <c r="B4176" i="5"/>
  <c r="C4176" i="5"/>
  <c r="B4177" i="5"/>
  <c r="C4177" i="5"/>
  <c r="B4178" i="5"/>
  <c r="C4178" i="5"/>
  <c r="B4179" i="5"/>
  <c r="C4179" i="5"/>
  <c r="B4180" i="5"/>
  <c r="C4180" i="5"/>
  <c r="B4181" i="5"/>
  <c r="C4181" i="5"/>
  <c r="B4182" i="5"/>
  <c r="C4182" i="5"/>
  <c r="B4183" i="5"/>
  <c r="C4183" i="5"/>
  <c r="B4184" i="5"/>
  <c r="C4184" i="5"/>
  <c r="B4185" i="5"/>
  <c r="C4185" i="5"/>
  <c r="B4186" i="5"/>
  <c r="C4186" i="5"/>
  <c r="B4187" i="5"/>
  <c r="C4187" i="5"/>
  <c r="B4188" i="5"/>
  <c r="C4188" i="5"/>
  <c r="B4189" i="5"/>
  <c r="C4189" i="5"/>
  <c r="B4190" i="5"/>
  <c r="C4190" i="5"/>
  <c r="B4191" i="5"/>
  <c r="C4191" i="5"/>
  <c r="B4192" i="5"/>
  <c r="C4192" i="5"/>
  <c r="B4193" i="5"/>
  <c r="C4193" i="5"/>
  <c r="B4194" i="5"/>
  <c r="C4194" i="5"/>
  <c r="B4195" i="5"/>
  <c r="C4195" i="5"/>
  <c r="B4196" i="5"/>
  <c r="C4196" i="5"/>
  <c r="B4197" i="5"/>
  <c r="C4197" i="5"/>
  <c r="B4198" i="5"/>
  <c r="C4198" i="5"/>
  <c r="B4199" i="5"/>
  <c r="C4199" i="5"/>
  <c r="B4200" i="5"/>
  <c r="C4200" i="5"/>
  <c r="B4201" i="5"/>
  <c r="C4201" i="5"/>
  <c r="B4202" i="5"/>
  <c r="C4202" i="5"/>
  <c r="B4203" i="5"/>
  <c r="C4203" i="5"/>
  <c r="B4204" i="5"/>
  <c r="C4204" i="5"/>
  <c r="B4205" i="5"/>
  <c r="C4205" i="5"/>
  <c r="B4206" i="5"/>
  <c r="C4206" i="5"/>
  <c r="B4207" i="5"/>
  <c r="C4207" i="5"/>
  <c r="B4208" i="5"/>
  <c r="C4208" i="5"/>
  <c r="B4209" i="5"/>
  <c r="C4209" i="5"/>
  <c r="B4210" i="5"/>
  <c r="C4210" i="5"/>
  <c r="B4211" i="5"/>
  <c r="C4211" i="5"/>
  <c r="B4212" i="5"/>
  <c r="C4212" i="5"/>
  <c r="B4213" i="5"/>
  <c r="C4213" i="5"/>
  <c r="B4214" i="5"/>
  <c r="C4214" i="5"/>
  <c r="B4215" i="5"/>
  <c r="C4215" i="5"/>
  <c r="B4216" i="5"/>
  <c r="C4216" i="5"/>
  <c r="B4217" i="5"/>
  <c r="C4217" i="5"/>
  <c r="B4218" i="5"/>
  <c r="C4218" i="5"/>
  <c r="B4219" i="5"/>
  <c r="C4219" i="5"/>
  <c r="B4220" i="5"/>
  <c r="C4220" i="5"/>
  <c r="B4221" i="5"/>
  <c r="C4221" i="5"/>
  <c r="B4222" i="5"/>
  <c r="C4222" i="5"/>
  <c r="B4223" i="5"/>
  <c r="C4223" i="5"/>
  <c r="B4224" i="5"/>
  <c r="C4224" i="5"/>
  <c r="B4225" i="5"/>
  <c r="C4225" i="5"/>
  <c r="B4226" i="5"/>
  <c r="C4226" i="5"/>
  <c r="B4227" i="5"/>
  <c r="C4227" i="5"/>
  <c r="B4228" i="5"/>
  <c r="C4228" i="5"/>
  <c r="B4229" i="5"/>
  <c r="C4229" i="5"/>
  <c r="B4230" i="5"/>
  <c r="C4230" i="5"/>
  <c r="B4231" i="5"/>
  <c r="C4231" i="5"/>
  <c r="B4232" i="5"/>
  <c r="C4232" i="5"/>
  <c r="B4233" i="5"/>
  <c r="C4233" i="5"/>
  <c r="B4234" i="5"/>
  <c r="C4234" i="5"/>
  <c r="B4235" i="5"/>
  <c r="C4235" i="5"/>
  <c r="B4236" i="5"/>
  <c r="C4236" i="5"/>
  <c r="B4237" i="5"/>
  <c r="C4237" i="5"/>
  <c r="B4238" i="5"/>
  <c r="C4238" i="5"/>
  <c r="B4239" i="5"/>
  <c r="C4239" i="5"/>
  <c r="B4240" i="5"/>
  <c r="C4240" i="5"/>
  <c r="B4241" i="5"/>
  <c r="C4241" i="5"/>
  <c r="B4242" i="5"/>
  <c r="C4242" i="5"/>
  <c r="B4243" i="5"/>
  <c r="C4243" i="5"/>
  <c r="B4244" i="5"/>
  <c r="C4244" i="5"/>
  <c r="B4245" i="5"/>
  <c r="C4245" i="5"/>
  <c r="B4246" i="5"/>
  <c r="C4246" i="5"/>
  <c r="B4247" i="5"/>
  <c r="C4247" i="5"/>
  <c r="B4248" i="5"/>
  <c r="C4248" i="5"/>
  <c r="B4249" i="5"/>
  <c r="C4249" i="5"/>
  <c r="B4250" i="5"/>
  <c r="C4250" i="5"/>
  <c r="B4251" i="5"/>
  <c r="C4251" i="5"/>
  <c r="B4252" i="5"/>
  <c r="C4252" i="5"/>
  <c r="B4253" i="5"/>
  <c r="C4253" i="5"/>
  <c r="B4254" i="5"/>
  <c r="C4254" i="5"/>
  <c r="B4255" i="5"/>
  <c r="C4255" i="5"/>
  <c r="B4256" i="5"/>
  <c r="C4256" i="5"/>
  <c r="B4257" i="5"/>
  <c r="C4257" i="5"/>
  <c r="B4258" i="5"/>
  <c r="C4258" i="5"/>
  <c r="B4259" i="5"/>
  <c r="C4259" i="5"/>
  <c r="B4260" i="5"/>
  <c r="C4260" i="5"/>
  <c r="B4261" i="5"/>
  <c r="C4261" i="5"/>
  <c r="B4262" i="5"/>
  <c r="C4262" i="5"/>
  <c r="B4263" i="5"/>
  <c r="C4263" i="5"/>
  <c r="B4264" i="5"/>
  <c r="C4264" i="5"/>
  <c r="B4265" i="5"/>
  <c r="C4265" i="5"/>
  <c r="B4266" i="5"/>
  <c r="C4266" i="5"/>
  <c r="B4267" i="5"/>
  <c r="C4267" i="5"/>
  <c r="B4268" i="5"/>
  <c r="C4268" i="5"/>
  <c r="B4269" i="5"/>
  <c r="C4269" i="5"/>
  <c r="B4270" i="5"/>
  <c r="C4270" i="5"/>
  <c r="B4271" i="5"/>
  <c r="C4271" i="5"/>
  <c r="B4272" i="5"/>
  <c r="C4272" i="5"/>
  <c r="B4273" i="5"/>
  <c r="C4273" i="5"/>
  <c r="B4274" i="5"/>
  <c r="C4274" i="5"/>
  <c r="B4275" i="5"/>
  <c r="C4275" i="5"/>
  <c r="B4276" i="5"/>
  <c r="C4276" i="5"/>
  <c r="B4277" i="5"/>
  <c r="C4277" i="5"/>
  <c r="B4278" i="5"/>
  <c r="C4278" i="5"/>
  <c r="B4279" i="5"/>
  <c r="C4279" i="5"/>
  <c r="B4280" i="5"/>
  <c r="C4280" i="5"/>
  <c r="B4281" i="5"/>
  <c r="C4281" i="5"/>
  <c r="B4282" i="5"/>
  <c r="C4282" i="5"/>
  <c r="B4283" i="5"/>
  <c r="C4283" i="5"/>
  <c r="B4284" i="5"/>
  <c r="C4284" i="5"/>
  <c r="B4285" i="5"/>
  <c r="C4285" i="5"/>
  <c r="B4286" i="5"/>
  <c r="C4286" i="5"/>
  <c r="B4287" i="5"/>
  <c r="C4287" i="5"/>
  <c r="B4288" i="5"/>
  <c r="C4288" i="5"/>
  <c r="B4289" i="5"/>
  <c r="C4289" i="5"/>
  <c r="B4290" i="5"/>
  <c r="C4290" i="5"/>
  <c r="B4291" i="5"/>
  <c r="C4291" i="5"/>
  <c r="B4292" i="5"/>
  <c r="C4292" i="5"/>
  <c r="B4293" i="5"/>
  <c r="C4293" i="5"/>
  <c r="B4294" i="5"/>
  <c r="C4294" i="5"/>
  <c r="B4295" i="5"/>
  <c r="C4295" i="5"/>
  <c r="B4296" i="5"/>
  <c r="C4296" i="5"/>
  <c r="B4297" i="5"/>
  <c r="C4297" i="5"/>
  <c r="B4298" i="5"/>
  <c r="C4298" i="5"/>
  <c r="B4299" i="5"/>
  <c r="C4299" i="5"/>
  <c r="B4300" i="5"/>
  <c r="C4300" i="5"/>
  <c r="B4301" i="5"/>
  <c r="C4301" i="5"/>
  <c r="B4302" i="5"/>
  <c r="C4302" i="5"/>
  <c r="B4303" i="5"/>
  <c r="C4303" i="5"/>
  <c r="B4304" i="5"/>
  <c r="C4304" i="5"/>
  <c r="B4305" i="5"/>
  <c r="C4305" i="5"/>
  <c r="B4306" i="5"/>
  <c r="C4306" i="5"/>
  <c r="B4307" i="5"/>
  <c r="C4307" i="5"/>
  <c r="B4308" i="5"/>
  <c r="C4308" i="5"/>
  <c r="B4309" i="5"/>
  <c r="C4309" i="5"/>
  <c r="B4310" i="5"/>
  <c r="C4310" i="5"/>
  <c r="B4311" i="5"/>
  <c r="C4311" i="5"/>
  <c r="B4312" i="5"/>
  <c r="C4312" i="5"/>
  <c r="B4313" i="5"/>
  <c r="C4313" i="5"/>
  <c r="B4314" i="5"/>
  <c r="C4314" i="5"/>
  <c r="B4315" i="5"/>
  <c r="C4315" i="5"/>
  <c r="B4316" i="5"/>
  <c r="C4316" i="5"/>
  <c r="B4317" i="5"/>
  <c r="C4317" i="5"/>
  <c r="B4318" i="5"/>
  <c r="C4318" i="5"/>
  <c r="B4319" i="5"/>
  <c r="C4319" i="5"/>
  <c r="B4320" i="5"/>
  <c r="C4320" i="5"/>
  <c r="B4321" i="5"/>
  <c r="C4321" i="5"/>
  <c r="B4322" i="5"/>
  <c r="C4322" i="5"/>
  <c r="B4323" i="5"/>
  <c r="C4323" i="5"/>
  <c r="B4324" i="5"/>
  <c r="C4324" i="5"/>
  <c r="B4325" i="5"/>
  <c r="C4325" i="5"/>
  <c r="B4326" i="5"/>
  <c r="C4326" i="5"/>
  <c r="B4327" i="5"/>
  <c r="C4327" i="5"/>
  <c r="B4328" i="5"/>
  <c r="C4328" i="5"/>
  <c r="B4329" i="5"/>
  <c r="C4329" i="5"/>
  <c r="B4330" i="5"/>
  <c r="C4330" i="5"/>
  <c r="B4331" i="5"/>
  <c r="C4331" i="5"/>
  <c r="B4332" i="5"/>
  <c r="C4332" i="5"/>
  <c r="B4333" i="5"/>
  <c r="C4333" i="5"/>
  <c r="B4334" i="5"/>
  <c r="C4334" i="5"/>
  <c r="B4335" i="5"/>
  <c r="C4335" i="5"/>
  <c r="B4336" i="5"/>
  <c r="C4336" i="5"/>
  <c r="B4337" i="5"/>
  <c r="C4337" i="5"/>
  <c r="B4338" i="5"/>
  <c r="C4338" i="5"/>
  <c r="B4339" i="5"/>
  <c r="C4339" i="5"/>
  <c r="B4340" i="5"/>
  <c r="C4340" i="5"/>
  <c r="B4341" i="5"/>
  <c r="C4341" i="5"/>
  <c r="B4342" i="5"/>
  <c r="C4342" i="5"/>
  <c r="B4343" i="5"/>
  <c r="C4343" i="5"/>
  <c r="B4344" i="5"/>
  <c r="C4344" i="5"/>
  <c r="B4345" i="5"/>
  <c r="C4345" i="5"/>
  <c r="B4346" i="5"/>
  <c r="C4346" i="5"/>
  <c r="B4347" i="5"/>
  <c r="C4347" i="5"/>
  <c r="B4348" i="5"/>
  <c r="C4348" i="5"/>
  <c r="B4349" i="5"/>
  <c r="C4349" i="5"/>
  <c r="B4350" i="5"/>
  <c r="C4350" i="5"/>
  <c r="B4351" i="5"/>
  <c r="C4351" i="5"/>
  <c r="B4352" i="5"/>
  <c r="C4352" i="5"/>
  <c r="B4353" i="5"/>
  <c r="C4353" i="5"/>
  <c r="B4354" i="5"/>
  <c r="C4354" i="5"/>
  <c r="B4355" i="5"/>
  <c r="C4355" i="5"/>
  <c r="B4356" i="5"/>
  <c r="C4356" i="5"/>
  <c r="B4357" i="5"/>
  <c r="C4357" i="5"/>
  <c r="B4358" i="5"/>
  <c r="C4358" i="5"/>
  <c r="B4359" i="5"/>
  <c r="C4359" i="5"/>
  <c r="B4360" i="5"/>
  <c r="C4360" i="5"/>
  <c r="B4361" i="5"/>
  <c r="C4361" i="5"/>
  <c r="B4362" i="5"/>
  <c r="C4362" i="5"/>
  <c r="B4363" i="5"/>
  <c r="C4363" i="5"/>
  <c r="B4364" i="5"/>
  <c r="C4364" i="5"/>
  <c r="B4365" i="5"/>
  <c r="C4365" i="5"/>
  <c r="B4366" i="5"/>
  <c r="C4366" i="5"/>
  <c r="B4367" i="5"/>
  <c r="C4367" i="5"/>
  <c r="B4368" i="5"/>
  <c r="C4368" i="5"/>
  <c r="B4369" i="5"/>
  <c r="C4369" i="5"/>
  <c r="B4370" i="5"/>
  <c r="C4370" i="5"/>
  <c r="B4371" i="5"/>
  <c r="C4371" i="5"/>
  <c r="B4372" i="5"/>
  <c r="C4372" i="5"/>
  <c r="B4373" i="5"/>
  <c r="C4373" i="5"/>
  <c r="B4374" i="5"/>
  <c r="C4374" i="5"/>
  <c r="B4375" i="5"/>
  <c r="C4375" i="5"/>
  <c r="B4376" i="5"/>
  <c r="C4376" i="5"/>
  <c r="B4377" i="5"/>
  <c r="C4377" i="5"/>
  <c r="B4378" i="5"/>
  <c r="C4378" i="5"/>
  <c r="B4379" i="5"/>
  <c r="C4379" i="5"/>
  <c r="B4380" i="5"/>
  <c r="C4380" i="5"/>
  <c r="B4381" i="5"/>
  <c r="C4381" i="5"/>
  <c r="B4382" i="5"/>
  <c r="C4382" i="5"/>
  <c r="B4383" i="5"/>
  <c r="C4383" i="5"/>
  <c r="B4384" i="5"/>
  <c r="C4384" i="5"/>
  <c r="B4385" i="5"/>
  <c r="C4385" i="5"/>
  <c r="B4386" i="5"/>
  <c r="C4386" i="5"/>
  <c r="B4387" i="5"/>
  <c r="C4387" i="5"/>
  <c r="B4388" i="5"/>
  <c r="C4388" i="5"/>
  <c r="B4389" i="5"/>
  <c r="C4389" i="5"/>
  <c r="B4390" i="5"/>
  <c r="C4390" i="5"/>
  <c r="B4391" i="5"/>
  <c r="C4391" i="5"/>
  <c r="B4392" i="5"/>
  <c r="C4392" i="5"/>
  <c r="B4393" i="5"/>
  <c r="C4393" i="5"/>
  <c r="B4394" i="5"/>
  <c r="C4394" i="5"/>
  <c r="B4395" i="5"/>
  <c r="C4395" i="5"/>
  <c r="B4396" i="5"/>
  <c r="C4396" i="5"/>
  <c r="B4397" i="5"/>
  <c r="C4397" i="5"/>
  <c r="B4398" i="5"/>
  <c r="C4398" i="5"/>
  <c r="B4399" i="5"/>
  <c r="C4399" i="5"/>
  <c r="B4400" i="5"/>
  <c r="C4400" i="5"/>
  <c r="B4401" i="5"/>
  <c r="C4401" i="5"/>
  <c r="B4402" i="5"/>
  <c r="C4402" i="5"/>
  <c r="B4403" i="5"/>
  <c r="C4403" i="5"/>
  <c r="B4404" i="5"/>
  <c r="C4404" i="5"/>
  <c r="B4405" i="5"/>
  <c r="C4405" i="5"/>
  <c r="B4406" i="5"/>
  <c r="C4406" i="5"/>
  <c r="B4407" i="5"/>
  <c r="C4407" i="5"/>
  <c r="B4408" i="5"/>
  <c r="C4408" i="5"/>
  <c r="B4409" i="5"/>
  <c r="C4409" i="5"/>
  <c r="B4410" i="5"/>
  <c r="C4410" i="5"/>
  <c r="B4411" i="5"/>
  <c r="C4411" i="5"/>
  <c r="B4412" i="5"/>
  <c r="C4412" i="5"/>
  <c r="B4413" i="5"/>
  <c r="C4413" i="5"/>
  <c r="B4414" i="5"/>
  <c r="C4414" i="5"/>
  <c r="B4415" i="5"/>
  <c r="C4415" i="5"/>
  <c r="B4416" i="5"/>
  <c r="C4416" i="5"/>
  <c r="B4417" i="5"/>
  <c r="C4417" i="5"/>
  <c r="B4418" i="5"/>
  <c r="C4418" i="5"/>
  <c r="B4419" i="5"/>
  <c r="C4419" i="5"/>
  <c r="B4420" i="5"/>
  <c r="C4420" i="5"/>
  <c r="B4421" i="5"/>
  <c r="C4421" i="5"/>
  <c r="B4422" i="5"/>
  <c r="C4422" i="5"/>
  <c r="B4423" i="5"/>
  <c r="C4423" i="5"/>
  <c r="B4424" i="5"/>
  <c r="C4424" i="5"/>
  <c r="B4425" i="5"/>
  <c r="C4425" i="5"/>
  <c r="B4426" i="5"/>
  <c r="C4426" i="5"/>
  <c r="B4427" i="5"/>
  <c r="C4427" i="5"/>
  <c r="B4428" i="5"/>
  <c r="C4428" i="5"/>
  <c r="B4429" i="5"/>
  <c r="C4429" i="5"/>
  <c r="B4430" i="5"/>
  <c r="C4430" i="5"/>
  <c r="B4431" i="5"/>
  <c r="C4431" i="5"/>
  <c r="B4432" i="5"/>
  <c r="C4432" i="5"/>
  <c r="B4433" i="5"/>
  <c r="C4433" i="5"/>
  <c r="B4434" i="5"/>
  <c r="C4434" i="5"/>
  <c r="B4435" i="5"/>
  <c r="C4435" i="5"/>
  <c r="B4436" i="5"/>
  <c r="C4436" i="5"/>
  <c r="B4437" i="5"/>
  <c r="C4437" i="5"/>
  <c r="B4438" i="5"/>
  <c r="C4438" i="5"/>
  <c r="B4439" i="5"/>
  <c r="C4439" i="5"/>
  <c r="B4440" i="5"/>
  <c r="C4440" i="5"/>
  <c r="B4441" i="5"/>
  <c r="C4441" i="5"/>
  <c r="B4442" i="5"/>
  <c r="C4442" i="5"/>
  <c r="B4443" i="5"/>
  <c r="C4443" i="5"/>
  <c r="B4444" i="5"/>
  <c r="C4444" i="5"/>
  <c r="B4445" i="5"/>
  <c r="C4445" i="5"/>
  <c r="B4446" i="5"/>
  <c r="C4446" i="5"/>
  <c r="B4447" i="5"/>
  <c r="C4447" i="5"/>
  <c r="B4448" i="5"/>
  <c r="C4448" i="5"/>
  <c r="B4449" i="5"/>
  <c r="C4449" i="5"/>
  <c r="B4450" i="5"/>
  <c r="C4450" i="5"/>
  <c r="B4451" i="5"/>
  <c r="C4451" i="5"/>
  <c r="B4452" i="5"/>
  <c r="C4452" i="5"/>
  <c r="B4453" i="5"/>
  <c r="C4453" i="5"/>
  <c r="B4454" i="5"/>
  <c r="C4454" i="5"/>
  <c r="B4455" i="5"/>
  <c r="C4455" i="5"/>
  <c r="B4456" i="5"/>
  <c r="C4456" i="5"/>
  <c r="B4457" i="5"/>
  <c r="C4457" i="5"/>
  <c r="B4458" i="5"/>
  <c r="C4458" i="5"/>
  <c r="B4459" i="5"/>
  <c r="C4459" i="5"/>
  <c r="B4460" i="5"/>
  <c r="C4460" i="5"/>
  <c r="B4461" i="5"/>
  <c r="C4461" i="5"/>
  <c r="B4462" i="5"/>
  <c r="C4462" i="5"/>
  <c r="B4463" i="5"/>
  <c r="C4463" i="5"/>
  <c r="B4464" i="5"/>
  <c r="C4464" i="5"/>
  <c r="B4465" i="5"/>
  <c r="C4465" i="5"/>
  <c r="B4466" i="5"/>
  <c r="C4466" i="5"/>
  <c r="B4467" i="5"/>
  <c r="C4467" i="5"/>
  <c r="B4468" i="5"/>
  <c r="C4468" i="5"/>
  <c r="B4469" i="5"/>
  <c r="C4469" i="5"/>
  <c r="B4470" i="5"/>
  <c r="C4470" i="5"/>
  <c r="B4471" i="5"/>
  <c r="C4471" i="5"/>
  <c r="B4472" i="5"/>
  <c r="C4472" i="5"/>
  <c r="B4473" i="5"/>
  <c r="C4473" i="5"/>
  <c r="B4474" i="5"/>
  <c r="C4474" i="5"/>
  <c r="B4475" i="5"/>
  <c r="C4475" i="5"/>
  <c r="B4476" i="5"/>
  <c r="C4476" i="5"/>
  <c r="B4477" i="5"/>
  <c r="C4477" i="5"/>
  <c r="B4478" i="5"/>
  <c r="C4478" i="5"/>
  <c r="B4479" i="5"/>
  <c r="C4479" i="5"/>
  <c r="B4480" i="5"/>
  <c r="C4480" i="5"/>
  <c r="B4481" i="5"/>
  <c r="C4481" i="5"/>
  <c r="B4482" i="5"/>
  <c r="C4482" i="5"/>
  <c r="B4483" i="5"/>
  <c r="C4483" i="5"/>
  <c r="B4484" i="5"/>
  <c r="C4484" i="5"/>
  <c r="B4485" i="5"/>
  <c r="C4485" i="5"/>
  <c r="B4486" i="5"/>
  <c r="C4486" i="5"/>
  <c r="B4487" i="5"/>
  <c r="C4487" i="5"/>
  <c r="B4488" i="5"/>
  <c r="C4488" i="5"/>
  <c r="B4489" i="5"/>
  <c r="C4489" i="5"/>
  <c r="B4490" i="5"/>
  <c r="C4490" i="5"/>
  <c r="B4491" i="5"/>
  <c r="C4491" i="5"/>
  <c r="B4492" i="5"/>
  <c r="C4492" i="5"/>
  <c r="B4493" i="5"/>
  <c r="C4493" i="5"/>
  <c r="B4494" i="5"/>
  <c r="C4494" i="5"/>
  <c r="B4495" i="5"/>
  <c r="C4495" i="5"/>
  <c r="B4496" i="5"/>
  <c r="C4496" i="5"/>
  <c r="B4497" i="5"/>
  <c r="C4497" i="5"/>
  <c r="B4498" i="5"/>
  <c r="C4498" i="5"/>
  <c r="B4499" i="5"/>
  <c r="C4499" i="5"/>
  <c r="B4500" i="5"/>
  <c r="C4500" i="5"/>
  <c r="B4501" i="5"/>
  <c r="C4501" i="5"/>
  <c r="B4502" i="5"/>
  <c r="C4502" i="5"/>
  <c r="B4503" i="5"/>
  <c r="C4503" i="5"/>
  <c r="B4504" i="5"/>
  <c r="C4504" i="5"/>
  <c r="B4505" i="5"/>
  <c r="C4505" i="5"/>
  <c r="B4506" i="5"/>
  <c r="C4506" i="5"/>
  <c r="B4507" i="5"/>
  <c r="C4507" i="5"/>
  <c r="B4508" i="5"/>
  <c r="C4508" i="5"/>
  <c r="B4509" i="5"/>
  <c r="C4509" i="5"/>
  <c r="B4510" i="5"/>
  <c r="C4510" i="5"/>
  <c r="B4511" i="5"/>
  <c r="C4511" i="5"/>
  <c r="B4512" i="5"/>
  <c r="C4512" i="5"/>
  <c r="B4513" i="5"/>
  <c r="C4513" i="5"/>
  <c r="B4514" i="5"/>
  <c r="C4514" i="5"/>
  <c r="B4515" i="5"/>
  <c r="C4515" i="5"/>
  <c r="B4516" i="5"/>
  <c r="C4516" i="5"/>
  <c r="B4517" i="5"/>
  <c r="C4517" i="5"/>
  <c r="B4518" i="5"/>
  <c r="C4518" i="5"/>
  <c r="B4519" i="5"/>
  <c r="C4519" i="5"/>
  <c r="B4520" i="5"/>
  <c r="C4520" i="5"/>
  <c r="B4521" i="5"/>
  <c r="C4521" i="5"/>
  <c r="B4522" i="5"/>
  <c r="C4522" i="5"/>
  <c r="B4523" i="5"/>
  <c r="C4523" i="5"/>
  <c r="B4524" i="5"/>
  <c r="C4524" i="5"/>
  <c r="B4525" i="5"/>
  <c r="C4525" i="5"/>
  <c r="B4526" i="5"/>
  <c r="C4526" i="5"/>
  <c r="B4527" i="5"/>
  <c r="C4527" i="5"/>
  <c r="B4528" i="5"/>
  <c r="C4528" i="5"/>
  <c r="B4529" i="5"/>
  <c r="C4529" i="5"/>
  <c r="B4530" i="5"/>
  <c r="C4530" i="5"/>
  <c r="B4531" i="5"/>
  <c r="C4531" i="5"/>
  <c r="B4532" i="5"/>
  <c r="C4532" i="5"/>
  <c r="B4533" i="5"/>
  <c r="C4533" i="5"/>
  <c r="B4534" i="5"/>
  <c r="C4534" i="5"/>
  <c r="B4535" i="5"/>
  <c r="C4535" i="5"/>
  <c r="B4536" i="5"/>
  <c r="C4536" i="5"/>
  <c r="B4537" i="5"/>
  <c r="C4537" i="5"/>
  <c r="B4538" i="5"/>
  <c r="C4538" i="5"/>
  <c r="B4539" i="5"/>
  <c r="C4539" i="5"/>
  <c r="B4540" i="5"/>
  <c r="C4540" i="5"/>
  <c r="B4541" i="5"/>
  <c r="C4541" i="5"/>
  <c r="B4542" i="5"/>
  <c r="C4542" i="5"/>
  <c r="B4543" i="5"/>
  <c r="C4543" i="5"/>
  <c r="B4544" i="5"/>
  <c r="C4544" i="5"/>
  <c r="B4545" i="5"/>
  <c r="C4545" i="5"/>
  <c r="B4546" i="5"/>
  <c r="C4546" i="5"/>
  <c r="B4547" i="5"/>
  <c r="C4547" i="5"/>
  <c r="B4548" i="5"/>
  <c r="C4548" i="5"/>
  <c r="B4549" i="5"/>
  <c r="C4549" i="5"/>
  <c r="B4550" i="5"/>
  <c r="C4550" i="5"/>
  <c r="B4551" i="5"/>
  <c r="C4551" i="5"/>
  <c r="B4552" i="5"/>
  <c r="C4552" i="5"/>
  <c r="B4553" i="5"/>
  <c r="C4553" i="5"/>
  <c r="B4554" i="5"/>
  <c r="C4554" i="5"/>
  <c r="B4555" i="5"/>
  <c r="C4555" i="5"/>
  <c r="B4556" i="5"/>
  <c r="C4556" i="5"/>
  <c r="B4557" i="5"/>
  <c r="C4557" i="5"/>
  <c r="B4558" i="5"/>
  <c r="C4558" i="5"/>
  <c r="B4559" i="5"/>
  <c r="C4559" i="5"/>
  <c r="B4560" i="5"/>
  <c r="C4560" i="5"/>
  <c r="B4561" i="5"/>
  <c r="C4561" i="5"/>
  <c r="B4562" i="5"/>
  <c r="C4562" i="5"/>
  <c r="B4563" i="5"/>
  <c r="C4563" i="5"/>
  <c r="B4564" i="5"/>
  <c r="C4564" i="5"/>
  <c r="B4565" i="5"/>
  <c r="C4565" i="5"/>
  <c r="B4566" i="5"/>
  <c r="C4566" i="5"/>
  <c r="B4567" i="5"/>
  <c r="C4567" i="5"/>
  <c r="B4568" i="5"/>
  <c r="C4568" i="5"/>
  <c r="B4569" i="5"/>
  <c r="C4569" i="5"/>
  <c r="B4570" i="5"/>
  <c r="C4570" i="5"/>
  <c r="B4571" i="5"/>
  <c r="C4571" i="5"/>
  <c r="B4572" i="5"/>
  <c r="C4572" i="5"/>
  <c r="B4573" i="5"/>
  <c r="C4573" i="5"/>
  <c r="B4574" i="5"/>
  <c r="C4574" i="5"/>
  <c r="B4575" i="5"/>
  <c r="C4575" i="5"/>
  <c r="B4576" i="5"/>
  <c r="C4576" i="5"/>
  <c r="B4577" i="5"/>
  <c r="C4577" i="5"/>
  <c r="B4578" i="5"/>
  <c r="C4578" i="5"/>
  <c r="B4579" i="5"/>
  <c r="C4579" i="5"/>
  <c r="B4580" i="5"/>
  <c r="C4580" i="5"/>
  <c r="B4581" i="5"/>
  <c r="C4581" i="5"/>
  <c r="B4582" i="5"/>
  <c r="C4582" i="5"/>
  <c r="B4583" i="5"/>
  <c r="C4583" i="5"/>
  <c r="B4584" i="5"/>
  <c r="C4584" i="5"/>
  <c r="B4585" i="5"/>
  <c r="C4585" i="5"/>
  <c r="B4586" i="5"/>
  <c r="C4586" i="5"/>
  <c r="B4587" i="5"/>
  <c r="C4587" i="5"/>
  <c r="B4588" i="5"/>
  <c r="C4588" i="5"/>
  <c r="B4589" i="5"/>
  <c r="C4589" i="5"/>
  <c r="B4590" i="5"/>
  <c r="C4590" i="5"/>
  <c r="B4591" i="5"/>
  <c r="C4591" i="5"/>
  <c r="B4592" i="5"/>
  <c r="C4592" i="5"/>
  <c r="B4593" i="5"/>
  <c r="C4593" i="5"/>
  <c r="B4594" i="5"/>
  <c r="C4594" i="5"/>
  <c r="B4595" i="5"/>
  <c r="C4595" i="5"/>
  <c r="B4596" i="5"/>
  <c r="C4596" i="5"/>
  <c r="B4597" i="5"/>
  <c r="C4597" i="5"/>
  <c r="B4598" i="5"/>
  <c r="C4598" i="5"/>
  <c r="B4599" i="5"/>
  <c r="C4599" i="5"/>
  <c r="B4600" i="5"/>
  <c r="C4600" i="5"/>
  <c r="B4601" i="5"/>
  <c r="C4601" i="5"/>
  <c r="B4602" i="5"/>
  <c r="C4602" i="5"/>
  <c r="B4603" i="5"/>
  <c r="C4603" i="5"/>
  <c r="B4604" i="5"/>
  <c r="C4604" i="5"/>
  <c r="B4605" i="5"/>
  <c r="C4605" i="5"/>
  <c r="B4606" i="5"/>
  <c r="C4606" i="5"/>
  <c r="B4607" i="5"/>
  <c r="C4607" i="5"/>
  <c r="B4608" i="5"/>
  <c r="C4608" i="5"/>
  <c r="B4609" i="5"/>
  <c r="C4609" i="5"/>
  <c r="B4610" i="5"/>
  <c r="C4610" i="5"/>
  <c r="B4611" i="5"/>
  <c r="C4611" i="5"/>
  <c r="B4612" i="5"/>
  <c r="C4612" i="5"/>
  <c r="B4613" i="5"/>
  <c r="C4613" i="5"/>
  <c r="B4614" i="5"/>
  <c r="C4614" i="5"/>
  <c r="B4615" i="5"/>
  <c r="C4615" i="5"/>
  <c r="B4616" i="5"/>
  <c r="C4616" i="5"/>
  <c r="B4617" i="5"/>
  <c r="C4617" i="5"/>
  <c r="B4618" i="5"/>
  <c r="C4618" i="5"/>
  <c r="B4619" i="5"/>
  <c r="C4619" i="5"/>
  <c r="B4620" i="5"/>
  <c r="C4620" i="5"/>
  <c r="B4621" i="5"/>
  <c r="C4621" i="5"/>
  <c r="B4622" i="5"/>
  <c r="C4622" i="5"/>
  <c r="B4623" i="5"/>
  <c r="C4623" i="5"/>
  <c r="B4624" i="5"/>
  <c r="C4624" i="5"/>
  <c r="B4625" i="5"/>
  <c r="C4625" i="5"/>
  <c r="B4626" i="5"/>
  <c r="C4626" i="5"/>
  <c r="B4627" i="5"/>
  <c r="C4627" i="5"/>
  <c r="B4628" i="5"/>
  <c r="C4628" i="5"/>
  <c r="B4629" i="5"/>
  <c r="C4629" i="5"/>
  <c r="B4630" i="5"/>
  <c r="C4630" i="5"/>
  <c r="B4631" i="5"/>
  <c r="C4631" i="5"/>
  <c r="B4632" i="5"/>
  <c r="C4632" i="5"/>
  <c r="B4633" i="5"/>
  <c r="C4633" i="5"/>
  <c r="B4634" i="5"/>
  <c r="C4634" i="5"/>
  <c r="B4635" i="5"/>
  <c r="C4635" i="5"/>
  <c r="B4636" i="5"/>
  <c r="C4636" i="5"/>
  <c r="B4637" i="5"/>
  <c r="C4637" i="5"/>
  <c r="B4638" i="5"/>
  <c r="C4638" i="5"/>
  <c r="B4639" i="5"/>
  <c r="C4639" i="5"/>
  <c r="B4640" i="5"/>
  <c r="C4640" i="5"/>
  <c r="B4641" i="5"/>
  <c r="C4641" i="5"/>
  <c r="B4642" i="5"/>
  <c r="C4642" i="5"/>
  <c r="B4643" i="5"/>
  <c r="C4643" i="5"/>
  <c r="B4644" i="5"/>
  <c r="C4644" i="5"/>
  <c r="B4645" i="5"/>
  <c r="C4645" i="5"/>
  <c r="B4646" i="5"/>
  <c r="C4646" i="5"/>
  <c r="B4647" i="5"/>
  <c r="C4647" i="5"/>
  <c r="B4648" i="5"/>
  <c r="C4648" i="5"/>
  <c r="B4649" i="5"/>
  <c r="C4649" i="5"/>
  <c r="B4650" i="5"/>
  <c r="C4650" i="5"/>
  <c r="B4651" i="5"/>
  <c r="C4651" i="5"/>
  <c r="B4652" i="5"/>
  <c r="C4652" i="5"/>
  <c r="B4653" i="5"/>
  <c r="C4653" i="5"/>
  <c r="B4654" i="5"/>
  <c r="C4654" i="5"/>
  <c r="B4655" i="5"/>
  <c r="C4655" i="5"/>
  <c r="B4656" i="5"/>
  <c r="C4656" i="5"/>
  <c r="B4657" i="5"/>
  <c r="C4657" i="5"/>
  <c r="B4658" i="5"/>
  <c r="C4658" i="5"/>
  <c r="B4659" i="5"/>
  <c r="C4659" i="5"/>
  <c r="B4660" i="5"/>
  <c r="C4660" i="5"/>
  <c r="B4661" i="5"/>
  <c r="C4661" i="5"/>
  <c r="B4662" i="5"/>
  <c r="C4662" i="5"/>
  <c r="B4663" i="5"/>
  <c r="C4663" i="5"/>
  <c r="B4664" i="5"/>
  <c r="C4664" i="5"/>
  <c r="B4665" i="5"/>
  <c r="C4665" i="5"/>
  <c r="B4666" i="5"/>
  <c r="C4666" i="5"/>
  <c r="B4667" i="5"/>
  <c r="C4667" i="5"/>
  <c r="B4668" i="5"/>
  <c r="C4668" i="5"/>
  <c r="B4669" i="5"/>
  <c r="C4669" i="5"/>
  <c r="B4670" i="5"/>
  <c r="C4670" i="5"/>
  <c r="B4671" i="5"/>
  <c r="C4671" i="5"/>
  <c r="B4672" i="5"/>
  <c r="C4672" i="5"/>
  <c r="B4673" i="5"/>
  <c r="C4673" i="5"/>
  <c r="B4674" i="5"/>
  <c r="C4674" i="5"/>
  <c r="B4675" i="5"/>
  <c r="C4675" i="5"/>
  <c r="B4676" i="5"/>
  <c r="C4676" i="5"/>
  <c r="B4677" i="5"/>
  <c r="C4677" i="5"/>
  <c r="B4678" i="5"/>
  <c r="C4678" i="5"/>
  <c r="B4679" i="5"/>
  <c r="C4679" i="5"/>
  <c r="B4680" i="5"/>
  <c r="C4680" i="5"/>
  <c r="B4681" i="5"/>
  <c r="C4681" i="5"/>
  <c r="B4682" i="5"/>
  <c r="C4682" i="5"/>
  <c r="B4683" i="5"/>
  <c r="C4683" i="5"/>
  <c r="B4684" i="5"/>
  <c r="C4684" i="5"/>
  <c r="B4685" i="5"/>
  <c r="C4685" i="5"/>
  <c r="B4686" i="5"/>
  <c r="C4686" i="5"/>
  <c r="B4687" i="5"/>
  <c r="C4687" i="5"/>
  <c r="B4688" i="5"/>
  <c r="C4688" i="5"/>
  <c r="B4689" i="5"/>
  <c r="C4689" i="5"/>
  <c r="B4690" i="5"/>
  <c r="C4690" i="5"/>
  <c r="B4691" i="5"/>
  <c r="C4691" i="5"/>
  <c r="B4692" i="5"/>
  <c r="C4692" i="5"/>
  <c r="B4693" i="5"/>
  <c r="C4693" i="5"/>
  <c r="B4694" i="5"/>
  <c r="C4694" i="5"/>
  <c r="B4695" i="5"/>
  <c r="C4695" i="5"/>
  <c r="B4696" i="5"/>
  <c r="C4696" i="5"/>
  <c r="B4697" i="5"/>
  <c r="C4697" i="5"/>
  <c r="B4698" i="5"/>
  <c r="C4698" i="5"/>
  <c r="B4699" i="5"/>
  <c r="C4699" i="5"/>
  <c r="B4700" i="5"/>
  <c r="C4700" i="5"/>
  <c r="B4701" i="5"/>
  <c r="C4701" i="5"/>
  <c r="B4702" i="5"/>
  <c r="C4702" i="5"/>
  <c r="B4703" i="5"/>
  <c r="C4703" i="5"/>
  <c r="B4704" i="5"/>
  <c r="C4704" i="5"/>
  <c r="B4705" i="5"/>
  <c r="C4705" i="5"/>
  <c r="B4706" i="5"/>
  <c r="C4706" i="5"/>
  <c r="B4707" i="5"/>
  <c r="C4707" i="5"/>
  <c r="B4708" i="5"/>
  <c r="C4708" i="5"/>
  <c r="B4709" i="5"/>
  <c r="C4709" i="5"/>
  <c r="B4710" i="5"/>
  <c r="C4710" i="5"/>
  <c r="B4711" i="5"/>
  <c r="C4711" i="5"/>
  <c r="B4712" i="5"/>
  <c r="C4712" i="5"/>
  <c r="B4713" i="5"/>
  <c r="C4713" i="5"/>
  <c r="B4714" i="5"/>
  <c r="C4714" i="5"/>
  <c r="B4715" i="5"/>
  <c r="C4715" i="5"/>
  <c r="B4716" i="5"/>
  <c r="C4716" i="5"/>
  <c r="B4717" i="5"/>
  <c r="C4717" i="5"/>
  <c r="B4718" i="5"/>
  <c r="C4718" i="5"/>
  <c r="B4719" i="5"/>
  <c r="C4719" i="5"/>
  <c r="B4720" i="5"/>
  <c r="C4720" i="5"/>
  <c r="B4721" i="5"/>
  <c r="C4721" i="5"/>
  <c r="B4722" i="5"/>
  <c r="C4722" i="5"/>
  <c r="B4723" i="5"/>
  <c r="C4723" i="5"/>
  <c r="B4724" i="5"/>
  <c r="C4724" i="5"/>
  <c r="B4725" i="5"/>
  <c r="C4725" i="5"/>
  <c r="B4726" i="5"/>
  <c r="C4726" i="5"/>
  <c r="B4727" i="5"/>
  <c r="C4727" i="5"/>
  <c r="B4728" i="5"/>
  <c r="C4728" i="5"/>
  <c r="B4729" i="5"/>
  <c r="C4729" i="5"/>
  <c r="B4730" i="5"/>
  <c r="C4730" i="5"/>
  <c r="B4731" i="5"/>
  <c r="C4731" i="5"/>
  <c r="B4732" i="5"/>
  <c r="C4732" i="5"/>
  <c r="B4733" i="5"/>
  <c r="C4733" i="5"/>
  <c r="B4734" i="5"/>
  <c r="C4734" i="5"/>
  <c r="B4735" i="5"/>
  <c r="C4735" i="5"/>
  <c r="B4736" i="5"/>
  <c r="C4736" i="5"/>
  <c r="B4737" i="5"/>
  <c r="C4737" i="5"/>
  <c r="B4738" i="5"/>
  <c r="C4738" i="5"/>
  <c r="B4739" i="5"/>
  <c r="C4739" i="5"/>
  <c r="B4740" i="5"/>
  <c r="C4740" i="5"/>
  <c r="B4741" i="5"/>
  <c r="C4741" i="5"/>
  <c r="B4742" i="5"/>
  <c r="C4742" i="5"/>
  <c r="B4743" i="5"/>
  <c r="C4743" i="5"/>
  <c r="B4744" i="5"/>
  <c r="C4744" i="5"/>
  <c r="B4745" i="5"/>
  <c r="C4745" i="5"/>
  <c r="B4746" i="5"/>
  <c r="C4746" i="5"/>
  <c r="B4747" i="5"/>
  <c r="C4747" i="5"/>
  <c r="B4748" i="5"/>
  <c r="C4748" i="5"/>
  <c r="B4749" i="5"/>
  <c r="C4749" i="5"/>
  <c r="B4750" i="5"/>
  <c r="C4750" i="5"/>
  <c r="B4751" i="5"/>
  <c r="C4751" i="5"/>
  <c r="B4752" i="5"/>
  <c r="C4752" i="5"/>
  <c r="B4753" i="5"/>
  <c r="C4753" i="5"/>
  <c r="B4754" i="5"/>
  <c r="C4754" i="5"/>
  <c r="B4755" i="5"/>
  <c r="C4755" i="5"/>
  <c r="B4756" i="5"/>
  <c r="C4756" i="5"/>
  <c r="B4757" i="5"/>
  <c r="C4757" i="5"/>
  <c r="B4758" i="5"/>
  <c r="C4758" i="5"/>
  <c r="B4759" i="5"/>
  <c r="C4759" i="5"/>
  <c r="B4760" i="5"/>
  <c r="C4760" i="5"/>
  <c r="B4761" i="5"/>
  <c r="C4761" i="5"/>
  <c r="B4762" i="5"/>
  <c r="C4762" i="5"/>
  <c r="B4763" i="5"/>
  <c r="C4763" i="5"/>
  <c r="B4764" i="5"/>
  <c r="C4764" i="5"/>
  <c r="B4765" i="5"/>
  <c r="C4765" i="5"/>
  <c r="B4766" i="5"/>
  <c r="C4766" i="5"/>
  <c r="B4767" i="5"/>
  <c r="C4767" i="5"/>
  <c r="B4768" i="5"/>
  <c r="C4768" i="5"/>
  <c r="B4769" i="5"/>
  <c r="C4769" i="5"/>
  <c r="B4770" i="5"/>
  <c r="C4770" i="5"/>
  <c r="B4771" i="5"/>
  <c r="C4771" i="5"/>
  <c r="B4772" i="5"/>
  <c r="C4772" i="5"/>
  <c r="B4773" i="5"/>
  <c r="C4773" i="5"/>
  <c r="B4774" i="5"/>
  <c r="C4774" i="5"/>
  <c r="B4775" i="5"/>
  <c r="C4775" i="5"/>
  <c r="B4776" i="5"/>
  <c r="C4776" i="5"/>
  <c r="B4777" i="5"/>
  <c r="C4777" i="5"/>
  <c r="B4778" i="5"/>
  <c r="C4778" i="5"/>
  <c r="B4779" i="5"/>
  <c r="C4779" i="5"/>
  <c r="B4780" i="5"/>
  <c r="C4780" i="5"/>
  <c r="B4781" i="5"/>
  <c r="C4781" i="5"/>
  <c r="B4782" i="5"/>
  <c r="C4782" i="5"/>
  <c r="B4783" i="5"/>
  <c r="C4783" i="5"/>
  <c r="B4784" i="5"/>
  <c r="C4784" i="5"/>
  <c r="B4785" i="5"/>
  <c r="C4785" i="5"/>
  <c r="B4786" i="5"/>
  <c r="C4786" i="5"/>
  <c r="B4787" i="5"/>
  <c r="C4787" i="5"/>
  <c r="B4788" i="5"/>
  <c r="C4788" i="5"/>
  <c r="B4789" i="5"/>
  <c r="C4789" i="5"/>
  <c r="B4790" i="5"/>
  <c r="C4790" i="5"/>
  <c r="B4791" i="5"/>
  <c r="C4791" i="5"/>
  <c r="B4792" i="5"/>
  <c r="C4792" i="5"/>
  <c r="B4793" i="5"/>
  <c r="C4793" i="5"/>
  <c r="B4794" i="5"/>
  <c r="C4794" i="5"/>
  <c r="B4795" i="5"/>
  <c r="C4795" i="5"/>
  <c r="B4796" i="5"/>
  <c r="C4796" i="5"/>
  <c r="B4797" i="5"/>
  <c r="C4797" i="5"/>
  <c r="B4798" i="5"/>
  <c r="C4798" i="5"/>
  <c r="B4799" i="5"/>
  <c r="C4799" i="5"/>
  <c r="B4800" i="5"/>
  <c r="C4800" i="5"/>
  <c r="B4801" i="5"/>
  <c r="C4801" i="5"/>
  <c r="B4802" i="5"/>
  <c r="C4802" i="5"/>
  <c r="B4803" i="5"/>
  <c r="C4803" i="5"/>
  <c r="B4804" i="5"/>
  <c r="C4804" i="5"/>
  <c r="B4805" i="5"/>
  <c r="C4805" i="5"/>
  <c r="B4806" i="5"/>
  <c r="C4806" i="5"/>
  <c r="B4807" i="5"/>
  <c r="C4807" i="5"/>
  <c r="B4808" i="5"/>
  <c r="C4808" i="5"/>
  <c r="B4809" i="5"/>
  <c r="C4809" i="5"/>
  <c r="B4810" i="5"/>
  <c r="C4810" i="5"/>
  <c r="B4811" i="5"/>
  <c r="C4811" i="5"/>
  <c r="B4812" i="5"/>
  <c r="C4812" i="5"/>
  <c r="B4813" i="5"/>
  <c r="C4813" i="5"/>
  <c r="B4814" i="5"/>
  <c r="C4814" i="5"/>
  <c r="B4815" i="5"/>
  <c r="C4815" i="5"/>
  <c r="B4816" i="5"/>
  <c r="C4816" i="5"/>
  <c r="B4817" i="5"/>
  <c r="C4817" i="5"/>
  <c r="B4818" i="5"/>
  <c r="C4818" i="5"/>
  <c r="B4819" i="5"/>
  <c r="C4819" i="5"/>
  <c r="B4820" i="5"/>
  <c r="C4820" i="5"/>
  <c r="B4821" i="5"/>
  <c r="C4821" i="5"/>
  <c r="B4822" i="5"/>
  <c r="C4822" i="5"/>
  <c r="B4823" i="5"/>
  <c r="C4823" i="5"/>
  <c r="B4824" i="5"/>
  <c r="C4824" i="5"/>
  <c r="B4825" i="5"/>
  <c r="C4825" i="5"/>
  <c r="B4826" i="5"/>
  <c r="C4826" i="5"/>
  <c r="B4827" i="5"/>
  <c r="C4827" i="5"/>
  <c r="B4828" i="5"/>
  <c r="C4828" i="5"/>
  <c r="B4829" i="5"/>
  <c r="C4829" i="5"/>
  <c r="B4830" i="5"/>
  <c r="C4830" i="5"/>
  <c r="B4831" i="5"/>
  <c r="C4831" i="5"/>
  <c r="B4832" i="5"/>
  <c r="C4832" i="5"/>
  <c r="B4833" i="5"/>
  <c r="C4833" i="5"/>
  <c r="B4834" i="5"/>
  <c r="C4834" i="5"/>
  <c r="B4835" i="5"/>
  <c r="C4835" i="5"/>
  <c r="B4836" i="5"/>
  <c r="C4836" i="5"/>
  <c r="B4837" i="5"/>
  <c r="C4837" i="5"/>
  <c r="B4838" i="5"/>
  <c r="C4838" i="5"/>
  <c r="B4839" i="5"/>
  <c r="C4839" i="5"/>
  <c r="B4840" i="5"/>
  <c r="C4840" i="5"/>
  <c r="B4841" i="5"/>
  <c r="C4841" i="5"/>
  <c r="B4842" i="5"/>
  <c r="C4842" i="5"/>
  <c r="B4843" i="5"/>
  <c r="C4843" i="5"/>
  <c r="B4844" i="5"/>
  <c r="C4844" i="5"/>
  <c r="B4845" i="5"/>
  <c r="C4845" i="5"/>
  <c r="B4846" i="5"/>
  <c r="C4846" i="5"/>
  <c r="B4847" i="5"/>
  <c r="C4847" i="5"/>
  <c r="B4848" i="5"/>
  <c r="C4848" i="5"/>
  <c r="B4849" i="5"/>
  <c r="C4849" i="5"/>
  <c r="B4850" i="5"/>
  <c r="C4850" i="5"/>
  <c r="B4851" i="5"/>
  <c r="C4851" i="5"/>
  <c r="B4852" i="5"/>
  <c r="C4852" i="5"/>
  <c r="B4853" i="5"/>
  <c r="C4853" i="5"/>
  <c r="B4854" i="5"/>
  <c r="C4854" i="5"/>
  <c r="B4855" i="5"/>
  <c r="C4855" i="5"/>
  <c r="B4856" i="5"/>
  <c r="C4856" i="5"/>
  <c r="B4857" i="5"/>
  <c r="C4857" i="5"/>
  <c r="B4858" i="5"/>
  <c r="C4858" i="5"/>
  <c r="B4859" i="5"/>
  <c r="C4859" i="5"/>
  <c r="B4860" i="5"/>
  <c r="C4860" i="5"/>
  <c r="B4861" i="5"/>
  <c r="C4861" i="5"/>
  <c r="B4862" i="5"/>
  <c r="C4862" i="5"/>
  <c r="B4863" i="5"/>
  <c r="C4863" i="5"/>
  <c r="B4864" i="5"/>
  <c r="C4864" i="5"/>
  <c r="B4865" i="5"/>
  <c r="C4865" i="5"/>
  <c r="B4866" i="5"/>
  <c r="C4866" i="5"/>
  <c r="B4867" i="5"/>
  <c r="C4867" i="5"/>
  <c r="B4868" i="5"/>
  <c r="C4868" i="5"/>
  <c r="B4869" i="5"/>
  <c r="C4869" i="5"/>
  <c r="B4870" i="5"/>
  <c r="C4870" i="5"/>
  <c r="B4871" i="5"/>
  <c r="C4871" i="5"/>
  <c r="B4872" i="5"/>
  <c r="C4872" i="5"/>
  <c r="B4873" i="5"/>
  <c r="C4873" i="5"/>
  <c r="B4874" i="5"/>
  <c r="C4874" i="5"/>
  <c r="B4875" i="5"/>
  <c r="C4875" i="5"/>
  <c r="B4876" i="5"/>
  <c r="C4876" i="5"/>
  <c r="B4877" i="5"/>
  <c r="C4877" i="5"/>
  <c r="B4878" i="5"/>
  <c r="C4878" i="5"/>
  <c r="B4879" i="5"/>
  <c r="C4879" i="5"/>
  <c r="B4880" i="5"/>
  <c r="C4880" i="5"/>
  <c r="B4881" i="5"/>
  <c r="C4881" i="5"/>
  <c r="B4882" i="5"/>
  <c r="C4882" i="5"/>
  <c r="B4883" i="5"/>
  <c r="C4883" i="5"/>
  <c r="B4884" i="5"/>
  <c r="C4884" i="5"/>
  <c r="B4885" i="5"/>
  <c r="C4885" i="5"/>
  <c r="B4886" i="5"/>
  <c r="C4886" i="5"/>
  <c r="B4887" i="5"/>
  <c r="C4887" i="5"/>
  <c r="B4888" i="5"/>
  <c r="C4888" i="5"/>
  <c r="B4889" i="5"/>
  <c r="C4889" i="5"/>
  <c r="B4890" i="5"/>
  <c r="C4890" i="5"/>
  <c r="B4891" i="5"/>
  <c r="C4891" i="5"/>
  <c r="B4892" i="5"/>
  <c r="C4892" i="5"/>
  <c r="B4893" i="5"/>
  <c r="C4893" i="5"/>
  <c r="B4894" i="5"/>
  <c r="C4894" i="5"/>
  <c r="B4895" i="5"/>
  <c r="C4895" i="5"/>
  <c r="B4896" i="5"/>
  <c r="C4896" i="5"/>
  <c r="B4897" i="5"/>
  <c r="C4897" i="5"/>
  <c r="B4898" i="5"/>
  <c r="C4898" i="5"/>
  <c r="B4899" i="5"/>
  <c r="C4899" i="5"/>
  <c r="B4900" i="5"/>
  <c r="C4900" i="5"/>
  <c r="B4901" i="5"/>
  <c r="C4901" i="5"/>
  <c r="B4902" i="5"/>
  <c r="C4902" i="5"/>
  <c r="D5200" i="3"/>
  <c r="D383" i="3" l="1"/>
  <c r="D437" i="3"/>
  <c r="D370" i="3"/>
  <c r="C2555" i="1"/>
  <c r="D3" i="3"/>
  <c r="E3041" i="3" l="1"/>
  <c r="D879" i="3" l="1"/>
  <c r="D722" i="3"/>
  <c r="D5146" i="3" l="1"/>
  <c r="D5143" i="3"/>
  <c r="D5144" i="3"/>
  <c r="D5145" i="3"/>
  <c r="D4944" i="3"/>
  <c r="D4947" i="3"/>
  <c r="D4934" i="3"/>
  <c r="D4911" i="3"/>
  <c r="D4925" i="3"/>
  <c r="D4924" i="3"/>
  <c r="D4878" i="3"/>
  <c r="D4910" i="3"/>
  <c r="D4909" i="3"/>
  <c r="D4879" i="3"/>
  <c r="D4908" i="3"/>
  <c r="D4873" i="3"/>
  <c r="D4877" i="3"/>
  <c r="D4876" i="3"/>
  <c r="D4919" i="3"/>
  <c r="D4907" i="3"/>
  <c r="D4906" i="3"/>
  <c r="D4916" i="3"/>
  <c r="D4875" i="3"/>
  <c r="D4915" i="3"/>
  <c r="D4905" i="3"/>
  <c r="D4904" i="3"/>
  <c r="D4921" i="3"/>
  <c r="D4903" i="3"/>
  <c r="D4902" i="3"/>
  <c r="D4901" i="3"/>
  <c r="D4900" i="3"/>
  <c r="D4899" i="3"/>
  <c r="D4898" i="3"/>
  <c r="D4883" i="3"/>
  <c r="D4914" i="3"/>
  <c r="D4882" i="3"/>
  <c r="D4897" i="3"/>
  <c r="D4896" i="3"/>
  <c r="D4881" i="3"/>
  <c r="D4895" i="3"/>
  <c r="D4894" i="3"/>
  <c r="D4893" i="3"/>
  <c r="D4892" i="3"/>
  <c r="D4913" i="3"/>
  <c r="D4891" i="3"/>
  <c r="D4890" i="3"/>
  <c r="D4880" i="3"/>
  <c r="D4918" i="3"/>
  <c r="D4912" i="3"/>
  <c r="D4922" i="3"/>
  <c r="D4872" i="3"/>
  <c r="D4889" i="3"/>
  <c r="D4923" i="3"/>
  <c r="D4888" i="3"/>
  <c r="D4887" i="3"/>
  <c r="D4917" i="3"/>
  <c r="D4886" i="3"/>
  <c r="D4885" i="3"/>
  <c r="D4840" i="3"/>
  <c r="D4839" i="3"/>
  <c r="D4828" i="3"/>
  <c r="D4829" i="3"/>
  <c r="D4826" i="3"/>
  <c r="D4835" i="3"/>
  <c r="D4834" i="3"/>
  <c r="D4824" i="3"/>
  <c r="D4823" i="3"/>
  <c r="D4833" i="3"/>
  <c r="D4827" i="3"/>
  <c r="D4836" i="3"/>
  <c r="D4825" i="3"/>
  <c r="D4837" i="3"/>
  <c r="D4838" i="3"/>
  <c r="D4821" i="3"/>
  <c r="D4820" i="3"/>
  <c r="D4818" i="3"/>
  <c r="D4815" i="3"/>
  <c r="D4817" i="3"/>
  <c r="D4812" i="3"/>
  <c r="D4816" i="3"/>
  <c r="D4811" i="3"/>
  <c r="D4804" i="3"/>
  <c r="D4801" i="3"/>
  <c r="D4795" i="3"/>
  <c r="D4793" i="3"/>
  <c r="D4791" i="3"/>
  <c r="D4783" i="3"/>
  <c r="D4784" i="3"/>
  <c r="D4785" i="3"/>
  <c r="D4790" i="3"/>
  <c r="D4786" i="3"/>
  <c r="D4787" i="3"/>
  <c r="D4765" i="3"/>
  <c r="D4778" i="3"/>
  <c r="D4762" i="3"/>
  <c r="D4764" i="3"/>
  <c r="D4770" i="3"/>
  <c r="D4767" i="3"/>
  <c r="D4742" i="3"/>
  <c r="D4741" i="3"/>
  <c r="D4740" i="3"/>
  <c r="D4751" i="3"/>
  <c r="D4754" i="3"/>
  <c r="D4739" i="3"/>
  <c r="D4722" i="3"/>
  <c r="D4738" i="3"/>
  <c r="D4737" i="3"/>
  <c r="D4747" i="3"/>
  <c r="D4746" i="3"/>
  <c r="D4719" i="3"/>
  <c r="D4749" i="3"/>
  <c r="D4715" i="3"/>
  <c r="D4745" i="3"/>
  <c r="D4736" i="3"/>
  <c r="D4735" i="3"/>
  <c r="D4734" i="3"/>
  <c r="D4733" i="3"/>
  <c r="D4716" i="3"/>
  <c r="D4753" i="3"/>
  <c r="D4726" i="3"/>
  <c r="D4732" i="3"/>
  <c r="D4712" i="3"/>
  <c r="D4731" i="3"/>
  <c r="D4724" i="3"/>
  <c r="D4730" i="3"/>
  <c r="D4729" i="3"/>
  <c r="D4744" i="3"/>
  <c r="D4698" i="3"/>
  <c r="D4696" i="3"/>
  <c r="D4694" i="3"/>
  <c r="D4695" i="3"/>
  <c r="D4647" i="3"/>
  <c r="D4655" i="3"/>
  <c r="D4653" i="3"/>
  <c r="D4651" i="3"/>
  <c r="D4652" i="3"/>
  <c r="D4650" i="3"/>
  <c r="D4656" i="3"/>
  <c r="D4648" i="3"/>
  <c r="D4646" i="3"/>
  <c r="D4649" i="3"/>
  <c r="D4654" i="3"/>
  <c r="D4659" i="3"/>
  <c r="D4645" i="3"/>
  <c r="D4643" i="3"/>
  <c r="D4642" i="3"/>
  <c r="D4633" i="3"/>
  <c r="D4635" i="3"/>
  <c r="D4641" i="3"/>
  <c r="D4644" i="3"/>
  <c r="D4632" i="3"/>
  <c r="D4639" i="3"/>
  <c r="D4640" i="3"/>
  <c r="D4638" i="3"/>
  <c r="D4631" i="3"/>
  <c r="D4637" i="3"/>
  <c r="D4634" i="3"/>
  <c r="D4636" i="3"/>
  <c r="D4612" i="3"/>
  <c r="D4608" i="3"/>
  <c r="D4616" i="3"/>
  <c r="D4605" i="3"/>
  <c r="D4625" i="3"/>
  <c r="D4610" i="3"/>
  <c r="D4607" i="3"/>
  <c r="D4624" i="3"/>
  <c r="D4629" i="3"/>
  <c r="D4615" i="3"/>
  <c r="D4614" i="3"/>
  <c r="D4606" i="3"/>
  <c r="D4619" i="3"/>
  <c r="D4609" i="3"/>
  <c r="D4600" i="3"/>
  <c r="D4598" i="3"/>
  <c r="D4596" i="3"/>
  <c r="D4595" i="3"/>
  <c r="D4592" i="3"/>
  <c r="D4594" i="3"/>
  <c r="D4593" i="3"/>
  <c r="D4599" i="3"/>
  <c r="D4597" i="3"/>
  <c r="D4582" i="3"/>
  <c r="D4589" i="3"/>
  <c r="D4581" i="3"/>
  <c r="D4573" i="3"/>
  <c r="D4566" i="3"/>
  <c r="D4587" i="3"/>
  <c r="D4576" i="3"/>
  <c r="D4574" i="3"/>
  <c r="D4577" i="3"/>
  <c r="D4580" i="3"/>
  <c r="D4586" i="3"/>
  <c r="D4579" i="3"/>
  <c r="D4575" i="3"/>
  <c r="D4585" i="3"/>
  <c r="D4584" i="3"/>
  <c r="D4572" i="3"/>
  <c r="D4583" i="3"/>
  <c r="D4564" i="3"/>
  <c r="D4563" i="3"/>
  <c r="D4556" i="3"/>
  <c r="D4555" i="3"/>
  <c r="D4562" i="3"/>
  <c r="D4554" i="3"/>
  <c r="D4561" i="3"/>
  <c r="D4560" i="3"/>
  <c r="D4557" i="3"/>
  <c r="D4559" i="3"/>
  <c r="D4552" i="3"/>
  <c r="D4549" i="3"/>
  <c r="D4543" i="3"/>
  <c r="D4551" i="3"/>
  <c r="D4548" i="3"/>
  <c r="D4545" i="3"/>
  <c r="D4544" i="3"/>
  <c r="D4523" i="3"/>
  <c r="D4526" i="3"/>
  <c r="D4518" i="3"/>
  <c r="D4525" i="3"/>
  <c r="D4505" i="3"/>
  <c r="D4517" i="3"/>
  <c r="D4516" i="3"/>
  <c r="D4515" i="3"/>
  <c r="D4514" i="3"/>
  <c r="D4503" i="3"/>
  <c r="D4513" i="3"/>
  <c r="D4512" i="3"/>
  <c r="D4511" i="3"/>
  <c r="D4510" i="3"/>
  <c r="D4524" i="3"/>
  <c r="D4501" i="3"/>
  <c r="D4504" i="3"/>
  <c r="D4522" i="3"/>
  <c r="D4509" i="3"/>
  <c r="D4508" i="3"/>
  <c r="D4502" i="3"/>
  <c r="D4507" i="3"/>
  <c r="D4500" i="3"/>
  <c r="D4121" i="3"/>
  <c r="D4008" i="3"/>
  <c r="D4015" i="3"/>
  <c r="D4016" i="3"/>
  <c r="D4009" i="3"/>
  <c r="D3968" i="3"/>
  <c r="D3988" i="3"/>
  <c r="D3966" i="3"/>
  <c r="D3971" i="3"/>
  <c r="D3977" i="3"/>
  <c r="D3967" i="3"/>
  <c r="D3965" i="3"/>
  <c r="D3969" i="3"/>
  <c r="D3985" i="3"/>
  <c r="D3987" i="3"/>
  <c r="D3962" i="3"/>
  <c r="D3983" i="3"/>
  <c r="D3976" i="3"/>
  <c r="D3964" i="3"/>
  <c r="D3944" i="3"/>
  <c r="D3940" i="3"/>
  <c r="D3947" i="3"/>
  <c r="D3945" i="3"/>
  <c r="D3948" i="3"/>
  <c r="D3942" i="3"/>
  <c r="D3950" i="3"/>
  <c r="D3943" i="3"/>
  <c r="D3949" i="3"/>
  <c r="D3938" i="3"/>
  <c r="D3939" i="3"/>
  <c r="D3931" i="3"/>
  <c r="D3933" i="3"/>
  <c r="D3924" i="3"/>
  <c r="D3932" i="3"/>
  <c r="D3923" i="3"/>
  <c r="D3922" i="3"/>
  <c r="D3930" i="3"/>
  <c r="D3929" i="3"/>
  <c r="D3928" i="3"/>
  <c r="D3934" i="3"/>
  <c r="D3921" i="3"/>
  <c r="D3927" i="3"/>
  <c r="D3936" i="3"/>
  <c r="D3913" i="3"/>
  <c r="D3907" i="3"/>
  <c r="D3917" i="3"/>
  <c r="D3911" i="3"/>
  <c r="D3906" i="3"/>
  <c r="D3915" i="3"/>
  <c r="D3912" i="3"/>
  <c r="D3916" i="3"/>
  <c r="D3910" i="3"/>
  <c r="D3909" i="3"/>
  <c r="D3908" i="3"/>
  <c r="D3896" i="3"/>
  <c r="D3900" i="3"/>
  <c r="D3893" i="3"/>
  <c r="D3895" i="3"/>
  <c r="D3899" i="3"/>
  <c r="D3894" i="3"/>
  <c r="D3901" i="3"/>
  <c r="D3902" i="3"/>
  <c r="D3888" i="3"/>
  <c r="D3887" i="3"/>
  <c r="D3885" i="3"/>
  <c r="D3890" i="3"/>
  <c r="D3891" i="3"/>
  <c r="D3886" i="3"/>
  <c r="D3892" i="3"/>
  <c r="D3889" i="3"/>
  <c r="D3884" i="3"/>
  <c r="D3883" i="3"/>
  <c r="D3877" i="3"/>
  <c r="D3878" i="3"/>
  <c r="D3837" i="3"/>
  <c r="D3867" i="3"/>
  <c r="D3858" i="3"/>
  <c r="D3849" i="3"/>
  <c r="D3857" i="3"/>
  <c r="D3865" i="3"/>
  <c r="D3861" i="3"/>
  <c r="D3846" i="3"/>
  <c r="D3836" i="3"/>
  <c r="D3866" i="3"/>
  <c r="D3844" i="3"/>
  <c r="D3856" i="3"/>
  <c r="D3835" i="3"/>
  <c r="D3860" i="3"/>
  <c r="D3839" i="3"/>
  <c r="D3848" i="3"/>
  <c r="D3855" i="3"/>
  <c r="D3847" i="3"/>
  <c r="D3854" i="3"/>
  <c r="D3853" i="3"/>
  <c r="D3852" i="3"/>
  <c r="D3834" i="3"/>
  <c r="D3830" i="3"/>
  <c r="D3827" i="3"/>
  <c r="D3829" i="3"/>
  <c r="D3833" i="3"/>
  <c r="D3822" i="3"/>
  <c r="D3832" i="3"/>
  <c r="D3826" i="3"/>
  <c r="D3821" i="3"/>
  <c r="D3825" i="3"/>
  <c r="D3828" i="3"/>
  <c r="D3802" i="3"/>
  <c r="D3799" i="3"/>
  <c r="D3810" i="3"/>
  <c r="D3809" i="3"/>
  <c r="D3813" i="3"/>
  <c r="D3808" i="3"/>
  <c r="D3814" i="3"/>
  <c r="D3807" i="3"/>
  <c r="D3812" i="3"/>
  <c r="D3803" i="3"/>
  <c r="D3801" i="3"/>
  <c r="D3811" i="3"/>
  <c r="D3806" i="3"/>
  <c r="D3805" i="3"/>
  <c r="D3804" i="3"/>
  <c r="D3745" i="3"/>
  <c r="D3741" i="3"/>
  <c r="D3742" i="3"/>
  <c r="D3737" i="3"/>
  <c r="D3736" i="3"/>
  <c r="D3744" i="3"/>
  <c r="D3738" i="3"/>
  <c r="D3743" i="3"/>
  <c r="D3734" i="3"/>
  <c r="D3719" i="3"/>
  <c r="D3731" i="3"/>
  <c r="D3725" i="3"/>
  <c r="D3732" i="3"/>
  <c r="D3723" i="3"/>
  <c r="D3724" i="3"/>
  <c r="D3727" i="3"/>
  <c r="D3728" i="3"/>
  <c r="D3730" i="3"/>
  <c r="D3721" i="3"/>
  <c r="D3726" i="3"/>
  <c r="D3729" i="3"/>
  <c r="D3722" i="3"/>
  <c r="D3714" i="3"/>
  <c r="D3699" i="3"/>
  <c r="D3712" i="3"/>
  <c r="D3709" i="3"/>
  <c r="D3713" i="3"/>
  <c r="D3708" i="3"/>
  <c r="D3707" i="3"/>
  <c r="D3698" i="3"/>
  <c r="D3700" i="3"/>
  <c r="D3706" i="3"/>
  <c r="D3697" i="3"/>
  <c r="D3695" i="3"/>
  <c r="D3705" i="3"/>
  <c r="D3696" i="3"/>
  <c r="D3711" i="3"/>
  <c r="D3710" i="3"/>
  <c r="D3704" i="3"/>
  <c r="D3666" i="3"/>
  <c r="D3681" i="3"/>
  <c r="D3680" i="3"/>
  <c r="D3679" i="3"/>
  <c r="D3678" i="3"/>
  <c r="D3684" i="3"/>
  <c r="D3687" i="3"/>
  <c r="D3685" i="3"/>
  <c r="D3664" i="3"/>
  <c r="D3682" i="3"/>
  <c r="D3688" i="3"/>
  <c r="D3677" i="3"/>
  <c r="D3668" i="3"/>
  <c r="D3662" i="3"/>
  <c r="D3669" i="3"/>
  <c r="D3676" i="3"/>
  <c r="D3683" i="3"/>
  <c r="D3675" i="3"/>
  <c r="D3674" i="3"/>
  <c r="D3665" i="3"/>
  <c r="D3667" i="3"/>
  <c r="D3673" i="3"/>
  <c r="D3672" i="3"/>
  <c r="D3639" i="3"/>
  <c r="D3649" i="3"/>
  <c r="D3637" i="3"/>
  <c r="D3636" i="3"/>
  <c r="D3648" i="3"/>
  <c r="D3647" i="3"/>
  <c r="D3645" i="3"/>
  <c r="D3641" i="3"/>
  <c r="D3640" i="3"/>
  <c r="D3646" i="3"/>
  <c r="D3644" i="3"/>
  <c r="D3638" i="3"/>
  <c r="D3629" i="3"/>
  <c r="D3605" i="3"/>
  <c r="D3610" i="3"/>
  <c r="D3621" i="3"/>
  <c r="D3620" i="3"/>
  <c r="D3633" i="3"/>
  <c r="D3609" i="3"/>
  <c r="D3632" i="3"/>
  <c r="D3625" i="3"/>
  <c r="D3619" i="3"/>
  <c r="D3618" i="3"/>
  <c r="D3617" i="3"/>
  <c r="D3616" i="3"/>
  <c r="D3624" i="3"/>
  <c r="D3627" i="3"/>
  <c r="D3608" i="3"/>
  <c r="D3607" i="3"/>
  <c r="D3623" i="3"/>
  <c r="D3606" i="3"/>
  <c r="D3615" i="3"/>
  <c r="D3622" i="3"/>
  <c r="D3614" i="3"/>
  <c r="D3613" i="3"/>
  <c r="D3612" i="3"/>
  <c r="D3631" i="3"/>
  <c r="D3611" i="3"/>
  <c r="D3602" i="3"/>
  <c r="D3601" i="3"/>
  <c r="D3598" i="3"/>
  <c r="D3597" i="3"/>
  <c r="D3596" i="3"/>
  <c r="D3594" i="3"/>
  <c r="D3573" i="3"/>
  <c r="D3591" i="3"/>
  <c r="D3586" i="3"/>
  <c r="D3585" i="3"/>
  <c r="D3568" i="3"/>
  <c r="D3587" i="3"/>
  <c r="D3572" i="3"/>
  <c r="D3590" i="3"/>
  <c r="D3570" i="3"/>
  <c r="D3584" i="3"/>
  <c r="D3564" i="3"/>
  <c r="D3563" i="3"/>
  <c r="D3583" i="3"/>
  <c r="D3582" i="3"/>
  <c r="D3567" i="3"/>
  <c r="D3581" i="3"/>
  <c r="D3580" i="3"/>
  <c r="D3589" i="3"/>
  <c r="D3569" i="3"/>
  <c r="D3593" i="3"/>
  <c r="D3574" i="3"/>
  <c r="D3571" i="3"/>
  <c r="D3579" i="3"/>
  <c r="D3578" i="3"/>
  <c r="D3560" i="3"/>
  <c r="D3561" i="3"/>
  <c r="D3562" i="3"/>
  <c r="D3552" i="3"/>
  <c r="D3551" i="3"/>
  <c r="D3548" i="3"/>
  <c r="D3547" i="3"/>
  <c r="D3535" i="3"/>
  <c r="D3541" i="3"/>
  <c r="D3543" i="3"/>
  <c r="D3540" i="3"/>
  <c r="D3539" i="3"/>
  <c r="D3546" i="3"/>
  <c r="D3542" i="3"/>
  <c r="D3545" i="3"/>
  <c r="D3537" i="3"/>
  <c r="D3534" i="3"/>
  <c r="D3531" i="3"/>
  <c r="D3530" i="3"/>
  <c r="D3544" i="3"/>
  <c r="D3536" i="3"/>
  <c r="D3538" i="3"/>
  <c r="D3497" i="3"/>
  <c r="D3487" i="3"/>
  <c r="D3484" i="3"/>
  <c r="D3496" i="3"/>
  <c r="D3490" i="3"/>
  <c r="D3492" i="3"/>
  <c r="D3489" i="3"/>
  <c r="D3488" i="3"/>
  <c r="D3482" i="3"/>
  <c r="D3483" i="3"/>
  <c r="D3460" i="3"/>
  <c r="D3457" i="3"/>
  <c r="D3456" i="3"/>
  <c r="D3459" i="3"/>
  <c r="D3455" i="3"/>
  <c r="D3449" i="3"/>
  <c r="D3447" i="3"/>
  <c r="D3448" i="3"/>
  <c r="D3454" i="3"/>
  <c r="D3445" i="3"/>
  <c r="D3279" i="3"/>
  <c r="D3280" i="3"/>
  <c r="D3268" i="3"/>
  <c r="D3272" i="3"/>
  <c r="D3271" i="3"/>
  <c r="D3277" i="3"/>
  <c r="D3276" i="3"/>
  <c r="D3269" i="3"/>
  <c r="D3270" i="3"/>
  <c r="D3275" i="3"/>
  <c r="D3264" i="3"/>
  <c r="D3261" i="3"/>
  <c r="D3263" i="3"/>
  <c r="D3260" i="3"/>
  <c r="D3248" i="3"/>
  <c r="D3259" i="3"/>
  <c r="D3254" i="3"/>
  <c r="D3253" i="3"/>
  <c r="D3246" i="3"/>
  <c r="D3243" i="3"/>
  <c r="D3247" i="3"/>
  <c r="D3255" i="3"/>
  <c r="D3252" i="3"/>
  <c r="D3258" i="3"/>
  <c r="D3256" i="3"/>
  <c r="D3257" i="3"/>
  <c r="D3249" i="3"/>
  <c r="D3262" i="3"/>
  <c r="D3233" i="3"/>
  <c r="D3241" i="3"/>
  <c r="D3229" i="3"/>
  <c r="D3230" i="3"/>
  <c r="D3238" i="3"/>
  <c r="D3226" i="3"/>
  <c r="D3240" i="3"/>
  <c r="D3236" i="3"/>
  <c r="D3234" i="3"/>
  <c r="D3225" i="3"/>
  <c r="D3223" i="3"/>
  <c r="D3212" i="3"/>
  <c r="D3218" i="3"/>
  <c r="D3217" i="3"/>
  <c r="D3221" i="3"/>
  <c r="D3219" i="3"/>
  <c r="D3220" i="3"/>
  <c r="D3216" i="3"/>
  <c r="D3215" i="3"/>
  <c r="D3211" i="3"/>
  <c r="D3208" i="3"/>
  <c r="D3207" i="3"/>
  <c r="D3224" i="3"/>
  <c r="D3210" i="3"/>
  <c r="D3222" i="3"/>
  <c r="D3214" i="3"/>
  <c r="D3206" i="3"/>
  <c r="D3203" i="3"/>
  <c r="D3198" i="3"/>
  <c r="D3199" i="3"/>
  <c r="D3197" i="3"/>
  <c r="D3196" i="3"/>
  <c r="D3183" i="3"/>
  <c r="D3188" i="3"/>
  <c r="D3182" i="3"/>
  <c r="D3181" i="3"/>
  <c r="D3177" i="3"/>
  <c r="D3180" i="3"/>
  <c r="D3202" i="3"/>
  <c r="D3190" i="3"/>
  <c r="D3201" i="3"/>
  <c r="D3179" i="3"/>
  <c r="D3189" i="3"/>
  <c r="D3195" i="3"/>
  <c r="D3194" i="3"/>
  <c r="D3200" i="3"/>
  <c r="D3193" i="3"/>
  <c r="D3175" i="3"/>
  <c r="D3164" i="3"/>
  <c r="D3169" i="3"/>
  <c r="D3168" i="3"/>
  <c r="D3161" i="3"/>
  <c r="D3171" i="3"/>
  <c r="D3172" i="3"/>
  <c r="D3174" i="3"/>
  <c r="D3173" i="3"/>
  <c r="D3148" i="3"/>
  <c r="D3154" i="3"/>
  <c r="D3158" i="3"/>
  <c r="D3163" i="3"/>
  <c r="D3144" i="3"/>
  <c r="D3150" i="3"/>
  <c r="D3155" i="3"/>
  <c r="D3146" i="3"/>
  <c r="D3153" i="3"/>
  <c r="D3159" i="3"/>
  <c r="D3156" i="3"/>
  <c r="D3165" i="3"/>
  <c r="D3142" i="3"/>
  <c r="D3149" i="3"/>
  <c r="D3157" i="3"/>
  <c r="D3167" i="3"/>
  <c r="D3147" i="3"/>
  <c r="D3160" i="3"/>
  <c r="D3166" i="3"/>
  <c r="D3145" i="3"/>
  <c r="D3151" i="3"/>
  <c r="D3137" i="3"/>
  <c r="D3141" i="3"/>
  <c r="D3135" i="3"/>
  <c r="D3139" i="3"/>
  <c r="D3125" i="3"/>
  <c r="D3127" i="3"/>
  <c r="D3121" i="3"/>
  <c r="D3120" i="3"/>
  <c r="D3122" i="3"/>
  <c r="D3126" i="3"/>
  <c r="D3123" i="3"/>
  <c r="D3124" i="3"/>
  <c r="D3117" i="3"/>
  <c r="D3112" i="3"/>
  <c r="D3110" i="3"/>
  <c r="D3090" i="3"/>
  <c r="D3066" i="3"/>
  <c r="D3089" i="3"/>
  <c r="D3088" i="3"/>
  <c r="D3098" i="3"/>
  <c r="D3101" i="3"/>
  <c r="D3087" i="3"/>
  <c r="D3086" i="3"/>
  <c r="D3069" i="3"/>
  <c r="D3072" i="3"/>
  <c r="D3085" i="3"/>
  <c r="D3084" i="3"/>
  <c r="D3097" i="3"/>
  <c r="D3096" i="3"/>
  <c r="D3083" i="3"/>
  <c r="D3063" i="3"/>
  <c r="D3095" i="3"/>
  <c r="D3094" i="3"/>
  <c r="D3070" i="3"/>
  <c r="D3082" i="3"/>
  <c r="D3067" i="3"/>
  <c r="D3081" i="3"/>
  <c r="D3080" i="3"/>
  <c r="D3064" i="3"/>
  <c r="D3093" i="3"/>
  <c r="D3092" i="3"/>
  <c r="D3079" i="3"/>
  <c r="D3065" i="3"/>
  <c r="D3068" i="3"/>
  <c r="D3078" i="3"/>
  <c r="D3099" i="3"/>
  <c r="D3056" i="3"/>
  <c r="D3050" i="3"/>
  <c r="D3049" i="3"/>
  <c r="D3048" i="3"/>
  <c r="D3058" i="3"/>
  <c r="D3051" i="3"/>
  <c r="D3055" i="3"/>
  <c r="D3034" i="3"/>
  <c r="D3044" i="3"/>
  <c r="D3036" i="3"/>
  <c r="D3040" i="3"/>
  <c r="D3042" i="3"/>
  <c r="D3041" i="3"/>
  <c r="D3029" i="3"/>
  <c r="D3037" i="3"/>
  <c r="D3039" i="3"/>
  <c r="D3038" i="3"/>
  <c r="D3033" i="3"/>
  <c r="D3035" i="3"/>
  <c r="D3032" i="3"/>
  <c r="D3022" i="3"/>
  <c r="D3021" i="3"/>
  <c r="D3015" i="3"/>
  <c r="D3020" i="3"/>
  <c r="D3019" i="3"/>
  <c r="D3024" i="3"/>
  <c r="D3023" i="3"/>
  <c r="D3018" i="3"/>
  <c r="D3014" i="3"/>
  <c r="D3000" i="3"/>
  <c r="D2986" i="3"/>
  <c r="D2985" i="3"/>
  <c r="D2999" i="3"/>
  <c r="D3011" i="3"/>
  <c r="D3010" i="3"/>
  <c r="D3006" i="3"/>
  <c r="D3005" i="3"/>
  <c r="D3009" i="3"/>
  <c r="D2987" i="3"/>
  <c r="D3013" i="3"/>
  <c r="D2998" i="3"/>
  <c r="D2997" i="3"/>
  <c r="D2984" i="3"/>
  <c r="D2996" i="3"/>
  <c r="D2982" i="3"/>
  <c r="D2995" i="3"/>
  <c r="D2994" i="3"/>
  <c r="D2993" i="3"/>
  <c r="D2992" i="3"/>
  <c r="D2991" i="3"/>
  <c r="D3008" i="3"/>
  <c r="D3004" i="3"/>
  <c r="D2990" i="3"/>
  <c r="D3002" i="3"/>
  <c r="D2983" i="3"/>
  <c r="D2989" i="3"/>
  <c r="D2988" i="3"/>
  <c r="D3001" i="3"/>
  <c r="D3007" i="3"/>
  <c r="D3003" i="3"/>
  <c r="D2959" i="3"/>
  <c r="D2968" i="3"/>
  <c r="D2963" i="3"/>
  <c r="D2970" i="3"/>
  <c r="D2960" i="3"/>
  <c r="D2966" i="3"/>
  <c r="D2953" i="3"/>
  <c r="D2964" i="3"/>
  <c r="D2965" i="3"/>
  <c r="D2980" i="3"/>
  <c r="D2969" i="3"/>
  <c r="D2975" i="3"/>
  <c r="D2974" i="3"/>
  <c r="D2950" i="3"/>
  <c r="D2951" i="3"/>
  <c r="D2952" i="3"/>
  <c r="D2949" i="3"/>
  <c r="D2947" i="3"/>
  <c r="D2948" i="3"/>
  <c r="D2945" i="3"/>
  <c r="D2939" i="3"/>
  <c r="D2935" i="3"/>
  <c r="D2938" i="3"/>
  <c r="D2943" i="3"/>
  <c r="D2940" i="3"/>
  <c r="D2932" i="3"/>
  <c r="D2907" i="3"/>
  <c r="D2926" i="3"/>
  <c r="D2911" i="3"/>
  <c r="D2925" i="3"/>
  <c r="D2924" i="3"/>
  <c r="D2923" i="3"/>
  <c r="D2929" i="3"/>
  <c r="D2922" i="3"/>
  <c r="D2921" i="3"/>
  <c r="D2906" i="3"/>
  <c r="D2928" i="3"/>
  <c r="D2920" i="3"/>
  <c r="D2919" i="3"/>
  <c r="D2918" i="3"/>
  <c r="D2903" i="3"/>
  <c r="D2917" i="3"/>
  <c r="D2916" i="3"/>
  <c r="D2934" i="3"/>
  <c r="D2904" i="3"/>
  <c r="D2915" i="3"/>
  <c r="D2908" i="3"/>
  <c r="D2897" i="3"/>
  <c r="D2893" i="3"/>
  <c r="D2889" i="3"/>
  <c r="D2892" i="3"/>
  <c r="D2894" i="3"/>
  <c r="D2891" i="3"/>
  <c r="D2890" i="3"/>
  <c r="D2878" i="3"/>
  <c r="D2887" i="3"/>
  <c r="D2877" i="3"/>
  <c r="D2871" i="3"/>
  <c r="D2883" i="3"/>
  <c r="D2882" i="3"/>
  <c r="D2881" i="3"/>
  <c r="D2888" i="3"/>
  <c r="D2880" i="3"/>
  <c r="D2884" i="3"/>
  <c r="D2879" i="3"/>
  <c r="D2876" i="3"/>
  <c r="D2875" i="3"/>
  <c r="D2864" i="3"/>
  <c r="D2863" i="3"/>
  <c r="D2858" i="3"/>
  <c r="D2857" i="3"/>
  <c r="D2856" i="3"/>
  <c r="D2860" i="3"/>
  <c r="D2862" i="3"/>
  <c r="D2859" i="3"/>
  <c r="D2861" i="3"/>
  <c r="D2845" i="3"/>
  <c r="D2836" i="3"/>
  <c r="D2852" i="3"/>
  <c r="E2843" i="3"/>
  <c r="D2843" i="3"/>
  <c r="D2835" i="3"/>
  <c r="D2844" i="3"/>
  <c r="D2851" i="3"/>
  <c r="D2850" i="3"/>
  <c r="D2832" i="3"/>
  <c r="D2838" i="3"/>
  <c r="D2834" i="3"/>
  <c r="E2842" i="3"/>
  <c r="D2842" i="3"/>
  <c r="D2841" i="3"/>
  <c r="D2846" i="3"/>
  <c r="D2847" i="3"/>
  <c r="D2830" i="3"/>
  <c r="D2814" i="3"/>
  <c r="D2809" i="3"/>
  <c r="D2822" i="3"/>
  <c r="D2823" i="3"/>
  <c r="D2808" i="3"/>
  <c r="D2825" i="3"/>
  <c r="D2821" i="3"/>
  <c r="D2804" i="3"/>
  <c r="D2802" i="3"/>
  <c r="D2820" i="3"/>
  <c r="D2803" i="3"/>
  <c r="D2805" i="3"/>
  <c r="D2819" i="3"/>
  <c r="D2818" i="3"/>
  <c r="D2824" i="3"/>
  <c r="D2807" i="3"/>
  <c r="D2828" i="3"/>
  <c r="D2810" i="3"/>
  <c r="D2815" i="3"/>
  <c r="D2812" i="3"/>
  <c r="D2817" i="3"/>
  <c r="D2811" i="3"/>
  <c r="D2813" i="3"/>
  <c r="D2794" i="3"/>
  <c r="D2793" i="3"/>
  <c r="D2789" i="3"/>
  <c r="D2790" i="3"/>
  <c r="D2787" i="3"/>
  <c r="D2781" i="3"/>
  <c r="D2776" i="3"/>
  <c r="D2785" i="3"/>
  <c r="D2780" i="3"/>
  <c r="D2779" i="3"/>
  <c r="D2784" i="3"/>
  <c r="D2783" i="3"/>
  <c r="D2778" i="3"/>
  <c r="D2792" i="3"/>
  <c r="D2777" i="3"/>
  <c r="D2782" i="3"/>
  <c r="D2775" i="3"/>
  <c r="D2788" i="3"/>
  <c r="D2791" i="3"/>
  <c r="D2786" i="3"/>
  <c r="D2750" i="3"/>
  <c r="D2773" i="3"/>
  <c r="D2772" i="3"/>
  <c r="D2763" i="3"/>
  <c r="D2762" i="3"/>
  <c r="D2751" i="3"/>
  <c r="D2766" i="3"/>
  <c r="D2754" i="3"/>
  <c r="D2761" i="3"/>
  <c r="D2760" i="3"/>
  <c r="D2759" i="3"/>
  <c r="D2758" i="3"/>
  <c r="D2753" i="3"/>
  <c r="D2765" i="3"/>
  <c r="D2757" i="3"/>
  <c r="D2752" i="3"/>
  <c r="D2756" i="3"/>
  <c r="D2755" i="3"/>
  <c r="D2767" i="3"/>
  <c r="D2748" i="3"/>
  <c r="D2741" i="3"/>
  <c r="D2747" i="3"/>
  <c r="D2746" i="3"/>
  <c r="D2745" i="3"/>
  <c r="D2743" i="3"/>
  <c r="D2738" i="3"/>
  <c r="D2736" i="3"/>
  <c r="D2734" i="3"/>
  <c r="D2744" i="3"/>
  <c r="D2740" i="3"/>
  <c r="D2737" i="3"/>
  <c r="D2739" i="3"/>
  <c r="D2731" i="3"/>
  <c r="D2742" i="3"/>
  <c r="D2732" i="3"/>
  <c r="D2733" i="3"/>
  <c r="D2735" i="3"/>
  <c r="D2708" i="3"/>
  <c r="D2710" i="3"/>
  <c r="D2698" i="3"/>
  <c r="D2697" i="3"/>
  <c r="D2709" i="3"/>
  <c r="D2696" i="3"/>
  <c r="D2704" i="3"/>
  <c r="D2684" i="3"/>
  <c r="D2695" i="3"/>
  <c r="D2694" i="3"/>
  <c r="D2693" i="3"/>
  <c r="D2692" i="3"/>
  <c r="D2691" i="3"/>
  <c r="D2682" i="3"/>
  <c r="D2681" i="3"/>
  <c r="D2702" i="3"/>
  <c r="D2700" i="3"/>
  <c r="D2680" i="3"/>
  <c r="D2678" i="3"/>
  <c r="D2701" i="3"/>
  <c r="D2690" i="3"/>
  <c r="D2683" i="3"/>
  <c r="D2689" i="3"/>
  <c r="D2688" i="3"/>
  <c r="D2687" i="3"/>
  <c r="D2644" i="3"/>
  <c r="D2674" i="3"/>
  <c r="D2670" i="3"/>
  <c r="D2660" i="3"/>
  <c r="D2659" i="3"/>
  <c r="D2658" i="3"/>
  <c r="D2669" i="3"/>
  <c r="D2657" i="3"/>
  <c r="D2646" i="3"/>
  <c r="D2676" i="3"/>
  <c r="D2673" i="3"/>
  <c r="D2651" i="3"/>
  <c r="D2668" i="3"/>
  <c r="D2656" i="3"/>
  <c r="D2665" i="3"/>
  <c r="D2655" i="3"/>
  <c r="D2667" i="3"/>
  <c r="D2666" i="3"/>
  <c r="D2664" i="3"/>
  <c r="D2663" i="3"/>
  <c r="D2662" i="3"/>
  <c r="D2648" i="3"/>
  <c r="D2654" i="3"/>
  <c r="D2661" i="3"/>
  <c r="D2650" i="3"/>
  <c r="D2653" i="3"/>
  <c r="D2652" i="3"/>
  <c r="D2641" i="3"/>
  <c r="D2639" i="3"/>
  <c r="D2618" i="3"/>
  <c r="D2635" i="3"/>
  <c r="D2637" i="3"/>
  <c r="E2638" i="3"/>
  <c r="D2638" i="3"/>
  <c r="D2622" i="3"/>
  <c r="D2628" i="3"/>
  <c r="D2627" i="3"/>
  <c r="D2621" i="3"/>
  <c r="D2624" i="3"/>
  <c r="D2634" i="3"/>
  <c r="D2633" i="3"/>
  <c r="E2619" i="3"/>
  <c r="D2619" i="3"/>
  <c r="D2640" i="3"/>
  <c r="D2632" i="3"/>
  <c r="D2631" i="3"/>
  <c r="D2626" i="3"/>
  <c r="D2610" i="3"/>
  <c r="D2614" i="3"/>
  <c r="D2612" i="3"/>
  <c r="D2601" i="3"/>
  <c r="D2603" i="3"/>
  <c r="D2605" i="3"/>
  <c r="D2602" i="3"/>
  <c r="D2604" i="3"/>
  <c r="D2615" i="3"/>
  <c r="D2608" i="3"/>
  <c r="D2609" i="3"/>
  <c r="D2613" i="3"/>
  <c r="D2607" i="3"/>
  <c r="D2577" i="3"/>
  <c r="D2535" i="3"/>
  <c r="D2552" i="3"/>
  <c r="D2517" i="3"/>
  <c r="D2600" i="3"/>
  <c r="D2599" i="3"/>
  <c r="D2598" i="3"/>
  <c r="D2597" i="3"/>
  <c r="D2578" i="3"/>
  <c r="D2567" i="3"/>
  <c r="D2543" i="3"/>
  <c r="D2539" i="3"/>
  <c r="D2568" i="3"/>
  <c r="D2546" i="3"/>
  <c r="D2534" i="3"/>
  <c r="D2554" i="3"/>
  <c r="D2529" i="3"/>
  <c r="D2515" i="3"/>
  <c r="D2545" i="3"/>
  <c r="D2553" i="3"/>
  <c r="D2596" i="3"/>
  <c r="D2510" i="3"/>
  <c r="D2501" i="3"/>
  <c r="D2548" i="3"/>
  <c r="D2549" i="3"/>
  <c r="D2494" i="3"/>
  <c r="D2540" i="3"/>
  <c r="D2530" i="3"/>
  <c r="D2595" i="3"/>
  <c r="D2531" i="3"/>
  <c r="D2533" i="3"/>
  <c r="D2594" i="3"/>
  <c r="D2564" i="3"/>
  <c r="D2572" i="3"/>
  <c r="D2537" i="3"/>
  <c r="D819" i="3"/>
  <c r="D2519" i="3"/>
  <c r="D2542" i="3"/>
  <c r="D2593" i="3"/>
  <c r="D2559" i="3"/>
  <c r="D2511" i="3"/>
  <c r="D2509" i="3"/>
  <c r="D2513" i="3"/>
  <c r="D2536" i="3"/>
  <c r="D2592" i="3"/>
  <c r="D2591" i="3"/>
  <c r="D2590" i="3"/>
  <c r="D2589" i="3"/>
  <c r="D2588" i="3"/>
  <c r="D2587" i="3"/>
  <c r="D2586" i="3"/>
  <c r="D2440" i="3"/>
  <c r="D2432" i="3"/>
  <c r="D2412" i="3"/>
  <c r="D2431" i="3"/>
  <c r="D2430" i="3"/>
  <c r="D2439" i="3"/>
  <c r="D2442" i="3"/>
  <c r="D2441" i="3"/>
  <c r="D2414" i="3"/>
  <c r="D2429" i="3"/>
  <c r="D2422" i="3"/>
  <c r="D2443" i="3"/>
  <c r="D2434" i="3"/>
  <c r="D2411" i="3"/>
  <c r="D2428" i="3"/>
  <c r="D2427" i="3"/>
  <c r="D2438" i="3"/>
  <c r="D2426" i="3"/>
  <c r="D2425" i="3"/>
  <c r="D2433" i="3"/>
  <c r="D2421" i="3"/>
  <c r="D2420" i="3"/>
  <c r="D2416" i="3"/>
  <c r="D2417" i="3"/>
  <c r="D2436" i="3"/>
  <c r="D2424" i="3"/>
  <c r="D2419" i="3"/>
  <c r="D2410" i="3"/>
  <c r="D2406" i="3"/>
  <c r="D2398" i="3"/>
  <c r="D2379" i="3"/>
  <c r="D2397" i="3"/>
  <c r="D2396" i="3"/>
  <c r="D2399" i="3"/>
  <c r="D2374" i="3"/>
  <c r="D2395" i="3"/>
  <c r="D2407" i="3"/>
  <c r="D2377" i="3"/>
  <c r="D2382" i="3"/>
  <c r="D2394" i="3"/>
  <c r="D2376" i="3"/>
  <c r="D2381" i="3"/>
  <c r="D2378" i="3"/>
  <c r="D2393" i="3"/>
  <c r="D2392" i="3"/>
  <c r="D2409" i="3"/>
  <c r="D2391" i="3"/>
  <c r="D2400" i="3"/>
  <c r="D2408" i="3"/>
  <c r="D2390" i="3"/>
  <c r="D2404" i="3"/>
  <c r="D2389" i="3"/>
  <c r="D2388" i="3"/>
  <c r="D2387" i="3"/>
  <c r="D2386" i="3"/>
  <c r="D2385" i="3"/>
  <c r="D2405" i="3"/>
  <c r="D2357" i="3"/>
  <c r="D2371" i="3"/>
  <c r="D2346" i="3"/>
  <c r="D2344" i="3"/>
  <c r="D2368" i="3"/>
  <c r="D2057" i="3"/>
  <c r="D2054" i="3"/>
  <c r="D2064" i="3"/>
  <c r="D2043" i="3"/>
  <c r="D2039" i="3"/>
  <c r="D2037" i="3"/>
  <c r="D2042" i="3"/>
  <c r="D2038" i="3"/>
  <c r="D2044" i="3"/>
  <c r="D2016" i="3"/>
  <c r="D2022" i="3"/>
  <c r="D2015" i="3"/>
  <c r="D2021" i="3"/>
  <c r="D2019" i="3"/>
  <c r="D2013" i="3"/>
  <c r="D2012" i="3"/>
  <c r="D2011" i="3"/>
  <c r="D2018" i="3"/>
  <c r="D2020" i="3"/>
  <c r="D2017" i="3"/>
  <c r="D2006" i="3"/>
  <c r="D2010" i="3"/>
  <c r="D2004" i="3"/>
  <c r="D2009" i="3"/>
  <c r="D2002" i="3"/>
  <c r="D2000" i="3"/>
  <c r="D2001" i="3"/>
  <c r="D1998" i="3"/>
  <c r="D2005" i="3"/>
  <c r="D2003" i="3"/>
  <c r="D2007" i="3"/>
  <c r="D2008" i="3"/>
  <c r="D1999" i="3"/>
  <c r="D1865" i="3"/>
  <c r="D1854" i="3"/>
  <c r="D1863" i="3"/>
  <c r="D1862" i="3"/>
  <c r="D1845" i="3"/>
  <c r="D1861" i="3"/>
  <c r="D1844" i="3"/>
  <c r="D1852" i="3"/>
  <c r="D1843" i="3"/>
  <c r="D1846" i="3"/>
  <c r="D1860" i="3"/>
  <c r="D1842" i="3"/>
  <c r="D1859" i="3"/>
  <c r="D1866" i="3"/>
  <c r="D1850" i="3"/>
  <c r="D1858" i="3"/>
  <c r="D1841" i="3"/>
  <c r="D1857" i="3"/>
  <c r="D1871" i="3"/>
  <c r="D1856" i="3"/>
  <c r="D1839" i="3"/>
  <c r="D1833" i="3"/>
  <c r="D1837" i="3"/>
  <c r="D1827" i="3"/>
  <c r="D1832" i="3"/>
  <c r="D1831" i="3"/>
  <c r="D1820" i="3"/>
  <c r="D1822" i="3"/>
  <c r="D1835" i="3"/>
  <c r="D1823" i="3"/>
  <c r="D1819" i="3"/>
  <c r="D1818" i="3"/>
  <c r="D1817" i="3"/>
  <c r="D1830" i="3"/>
  <c r="D1829" i="3"/>
  <c r="D1838" i="3"/>
  <c r="D1826" i="3"/>
  <c r="D1836" i="3"/>
  <c r="D1825" i="3"/>
  <c r="D1808" i="3"/>
  <c r="D1783" i="3"/>
  <c r="D1800" i="3"/>
  <c r="D1806" i="3"/>
  <c r="D1805" i="3"/>
  <c r="D1799" i="3"/>
  <c r="D1790" i="3"/>
  <c r="D1804" i="3"/>
  <c r="D1803" i="3"/>
  <c r="D1788" i="3"/>
  <c r="D1786" i="3"/>
  <c r="D1782" i="3"/>
  <c r="D1781" i="3"/>
  <c r="D1791" i="3"/>
  <c r="D1794" i="3"/>
  <c r="D1785" i="3"/>
  <c r="D1798" i="3"/>
  <c r="D1793" i="3"/>
  <c r="D1789" i="3"/>
  <c r="D1795" i="3"/>
  <c r="D1797" i="3"/>
  <c r="D1796" i="3"/>
  <c r="D1780" i="3"/>
  <c r="D1784" i="3"/>
  <c r="D1802" i="3"/>
  <c r="D1801" i="3"/>
  <c r="D1792" i="3"/>
  <c r="D1778" i="3"/>
  <c r="D1767" i="3"/>
  <c r="D1777" i="3"/>
  <c r="D1775" i="3"/>
  <c r="D1773" i="3"/>
  <c r="D1771" i="3"/>
  <c r="D1770" i="3"/>
  <c r="D1765" i="3"/>
  <c r="D1766" i="3"/>
  <c r="D1772" i="3"/>
  <c r="D1768" i="3"/>
  <c r="D1776" i="3"/>
  <c r="D1769" i="3"/>
  <c r="D1761" i="3"/>
  <c r="D1764" i="3"/>
  <c r="D1763" i="3"/>
  <c r="D1760" i="3"/>
  <c r="D1759" i="3"/>
  <c r="D1736" i="3"/>
  <c r="D1724" i="3"/>
  <c r="D1738" i="3"/>
  <c r="D1740" i="3"/>
  <c r="D1739" i="3"/>
  <c r="D1727" i="3"/>
  <c r="D1726" i="3"/>
  <c r="D1733" i="3"/>
  <c r="D1732" i="3"/>
  <c r="D1731" i="3"/>
  <c r="D1734" i="3"/>
  <c r="D1725" i="3"/>
  <c r="D1735" i="3"/>
  <c r="D1730" i="3"/>
  <c r="D1737" i="3"/>
  <c r="D1728" i="3"/>
  <c r="D1713" i="3"/>
  <c r="D1712" i="3"/>
  <c r="D1714" i="3"/>
  <c r="D1679" i="3"/>
  <c r="D1682" i="3"/>
  <c r="D1672" i="3"/>
  <c r="D1670" i="3"/>
  <c r="D1666" i="3"/>
  <c r="D1671" i="3"/>
  <c r="D1665" i="3"/>
  <c r="D1667" i="3"/>
  <c r="D1662" i="3"/>
  <c r="D1658" i="3"/>
  <c r="D1657" i="3"/>
  <c r="D1656" i="3"/>
  <c r="D1655" i="3"/>
  <c r="D1637" i="3"/>
  <c r="D1628" i="3"/>
  <c r="D1598" i="3"/>
  <c r="D1636" i="3"/>
  <c r="D1622" i="3"/>
  <c r="D1621" i="3"/>
  <c r="D1620" i="3"/>
  <c r="D1597" i="3"/>
  <c r="D1619" i="3"/>
  <c r="D1632" i="3"/>
  <c r="D1618" i="3"/>
  <c r="D1635" i="3"/>
  <c r="D1617" i="3"/>
  <c r="D1596" i="3"/>
  <c r="D1616" i="3"/>
  <c r="D1615" i="3"/>
  <c r="D1614" i="3"/>
  <c r="D1613" i="3"/>
  <c r="D1625" i="3"/>
  <c r="D1612" i="3"/>
  <c r="D1611" i="3"/>
  <c r="D1631" i="3"/>
  <c r="D1610" i="3"/>
  <c r="D1609" i="3"/>
  <c r="D1608" i="3"/>
  <c r="D1627" i="3"/>
  <c r="D1626" i="3"/>
  <c r="D1607" i="3"/>
  <c r="D1606" i="3"/>
  <c r="D1595" i="3"/>
  <c r="D1605" i="3"/>
  <c r="D1594" i="3"/>
  <c r="D1624" i="3"/>
  <c r="D1623" i="3"/>
  <c r="D1586" i="3"/>
  <c r="D1630" i="3"/>
  <c r="D1588" i="3"/>
  <c r="D1634" i="3"/>
  <c r="D1604" i="3"/>
  <c r="D1593" i="3"/>
  <c r="D1603" i="3"/>
  <c r="D1602" i="3"/>
  <c r="D1601" i="3"/>
  <c r="D1592" i="3"/>
  <c r="D1633" i="3"/>
  <c r="D1600" i="3"/>
  <c r="D1591" i="3"/>
  <c r="D1567" i="3"/>
  <c r="D1562" i="3"/>
  <c r="D1513" i="3"/>
  <c r="D1545" i="3"/>
  <c r="D1504" i="3"/>
  <c r="D1510" i="3"/>
  <c r="D1516" i="3"/>
  <c r="D1544" i="3"/>
  <c r="D1543" i="3"/>
  <c r="D1557" i="3"/>
  <c r="D1542" i="3"/>
  <c r="D1506" i="3"/>
  <c r="D1563" i="3"/>
  <c r="D1541" i="3"/>
  <c r="D1566" i="3"/>
  <c r="D1540" i="3"/>
  <c r="D1539" i="3"/>
  <c r="D1551" i="3"/>
  <c r="D1507" i="3"/>
  <c r="D1512" i="3"/>
  <c r="D1549" i="3"/>
  <c r="D1509" i="3"/>
  <c r="D1497" i="3"/>
  <c r="D1508" i="3"/>
  <c r="D1503" i="3"/>
  <c r="D1502" i="3"/>
  <c r="D1538" i="3"/>
  <c r="D1537" i="3"/>
  <c r="D1536" i="3"/>
  <c r="D1514" i="3"/>
  <c r="D1535" i="3"/>
  <c r="D1534" i="3"/>
  <c r="D1533" i="3"/>
  <c r="D1532" i="3"/>
  <c r="D1531" i="3"/>
  <c r="D1560" i="3"/>
  <c r="D1559" i="3"/>
  <c r="D1530" i="3"/>
  <c r="D1548" i="3"/>
  <c r="D1529" i="3"/>
  <c r="D1550" i="3"/>
  <c r="D1565" i="3"/>
  <c r="D1528" i="3"/>
  <c r="D1527" i="3"/>
  <c r="D1526" i="3"/>
  <c r="D1496" i="3"/>
  <c r="D1525" i="3"/>
  <c r="D1524" i="3"/>
  <c r="D1523" i="3"/>
  <c r="D1547" i="3"/>
  <c r="D1564" i="3"/>
  <c r="D1499" i="3"/>
  <c r="D1546" i="3"/>
  <c r="D1522" i="3"/>
  <c r="D1521" i="3"/>
  <c r="D1520" i="3"/>
  <c r="D1519" i="3"/>
  <c r="D1518" i="3"/>
  <c r="D1517" i="3"/>
  <c r="D1558" i="3"/>
  <c r="D1501" i="3"/>
  <c r="D1465" i="3"/>
  <c r="D1467" i="3"/>
  <c r="D1468" i="3"/>
  <c r="D1463" i="3"/>
  <c r="D1466" i="3"/>
  <c r="D1452" i="3"/>
  <c r="D1458" i="3"/>
  <c r="D1442" i="3"/>
  <c r="D1441" i="3"/>
  <c r="D1427" i="3"/>
  <c r="D1429" i="3"/>
  <c r="D1422" i="3"/>
  <c r="D1421" i="3"/>
  <c r="D1446" i="3"/>
  <c r="D1424" i="3"/>
  <c r="D1415" i="3"/>
  <c r="D1414" i="3"/>
  <c r="D1443" i="3"/>
  <c r="D1440" i="3"/>
  <c r="D1439" i="3"/>
  <c r="D1438" i="3"/>
  <c r="D1417" i="3"/>
  <c r="D1416" i="3"/>
  <c r="D1454" i="3"/>
  <c r="D1437" i="3"/>
  <c r="D1430" i="3"/>
  <c r="D1426" i="3"/>
  <c r="D1436" i="3"/>
  <c r="D1455" i="3"/>
  <c r="D1451" i="3"/>
  <c r="D1435" i="3"/>
  <c r="D1434" i="3"/>
  <c r="D1433" i="3"/>
  <c r="D1418" i="3"/>
  <c r="D1450" i="3"/>
  <c r="D1428" i="3"/>
  <c r="D1432" i="3"/>
  <c r="D1420" i="3"/>
  <c r="D1444" i="3"/>
  <c r="D1431" i="3"/>
  <c r="D1449" i="3"/>
  <c r="D1448" i="3"/>
  <c r="D1447" i="3"/>
  <c r="D1457" i="3"/>
  <c r="D1419" i="3"/>
  <c r="D1423" i="3"/>
  <c r="D1425" i="3"/>
  <c r="D1453" i="3"/>
  <c r="D1408" i="3"/>
  <c r="D1392" i="3"/>
  <c r="D1391" i="3"/>
  <c r="D1401" i="3"/>
  <c r="D1399" i="3"/>
  <c r="D1400" i="3"/>
  <c r="D1387" i="3"/>
  <c r="D1396" i="3"/>
  <c r="D1395" i="3"/>
  <c r="D1402" i="3"/>
  <c r="D1381" i="3"/>
  <c r="D1382" i="3"/>
  <c r="D1383" i="3"/>
  <c r="D1378" i="3"/>
  <c r="D1379" i="3"/>
  <c r="D1377" i="3"/>
  <c r="D1356" i="3"/>
  <c r="D1368" i="3"/>
  <c r="D1353" i="3"/>
  <c r="D1365" i="3"/>
  <c r="D1367" i="3"/>
  <c r="D1363" i="3"/>
  <c r="D1370" i="3"/>
  <c r="D1357" i="3"/>
  <c r="D1373" i="3"/>
  <c r="D1362" i="3"/>
  <c r="D1360" i="3"/>
  <c r="D1355" i="3"/>
  <c r="D1366" i="3"/>
  <c r="D1359" i="3"/>
  <c r="D1352" i="3"/>
  <c r="D1317" i="3"/>
  <c r="D1328" i="3"/>
  <c r="D1330" i="3"/>
  <c r="D1316" i="3"/>
  <c r="D1327" i="3"/>
  <c r="D1315" i="3"/>
  <c r="D1326" i="3"/>
  <c r="D1325" i="3"/>
  <c r="D1324" i="3"/>
  <c r="D1329" i="3"/>
  <c r="D1320" i="3"/>
  <c r="D1319" i="3"/>
  <c r="D1323" i="3"/>
  <c r="D1321" i="3"/>
  <c r="D1314" i="3"/>
  <c r="D1311" i="3"/>
  <c r="D1312" i="3"/>
  <c r="D1301" i="3"/>
  <c r="D1309" i="3"/>
  <c r="D1306" i="3"/>
  <c r="D1307" i="3"/>
  <c r="D1300" i="3"/>
  <c r="D1302" i="3"/>
  <c r="D1304" i="3"/>
  <c r="D1313" i="3"/>
  <c r="D1308" i="3"/>
  <c r="D1305" i="3"/>
  <c r="D1310" i="3"/>
  <c r="D1297" i="3"/>
  <c r="D1298" i="3"/>
  <c r="D1295" i="3"/>
  <c r="D1290" i="3"/>
  <c r="D1288" i="3"/>
  <c r="D1294" i="3"/>
  <c r="D1293" i="3"/>
  <c r="D1292" i="3"/>
  <c r="D1296" i="3"/>
  <c r="D1299" i="3"/>
  <c r="D1282" i="3"/>
  <c r="D1280" i="3"/>
  <c r="D1289" i="3"/>
  <c r="D1291" i="3"/>
  <c r="D1259" i="3"/>
  <c r="D1273" i="3"/>
  <c r="D1270" i="3"/>
  <c r="D1264" i="3"/>
  <c r="D1268" i="3"/>
  <c r="D1251" i="3"/>
  <c r="D1256" i="3"/>
  <c r="D1263" i="3"/>
  <c r="D1257" i="3"/>
  <c r="D1267" i="3"/>
  <c r="D1254" i="3"/>
  <c r="D1260" i="3"/>
  <c r="D1258" i="3"/>
  <c r="D1262" i="3"/>
  <c r="D1242" i="3"/>
  <c r="D1244" i="3"/>
  <c r="D1241" i="3"/>
  <c r="D1237" i="3"/>
  <c r="D1239" i="3"/>
  <c r="D1240" i="3"/>
  <c r="D1238" i="3"/>
  <c r="D1236" i="3"/>
  <c r="D1209" i="3"/>
  <c r="D1202" i="3"/>
  <c r="D1201" i="3"/>
  <c r="D1200" i="3"/>
  <c r="D1174" i="3"/>
  <c r="D1176" i="3"/>
  <c r="D1177" i="3"/>
  <c r="D1204" i="3"/>
  <c r="D1158" i="3"/>
  <c r="D1199" i="3"/>
  <c r="D1160" i="3"/>
  <c r="D1162" i="3"/>
  <c r="D1161" i="3"/>
  <c r="D1159" i="3"/>
  <c r="D1210" i="3"/>
  <c r="D1213" i="3"/>
  <c r="D1198" i="3"/>
  <c r="D1197" i="3"/>
  <c r="D1173" i="3"/>
  <c r="D1216" i="3"/>
  <c r="D1208" i="3"/>
  <c r="D1172" i="3"/>
  <c r="D1203" i="3"/>
  <c r="D1196" i="3"/>
  <c r="D1195" i="3"/>
  <c r="D1168" i="3"/>
  <c r="D1194" i="3"/>
  <c r="D1221" i="3"/>
  <c r="D1193" i="3"/>
  <c r="D1157" i="3"/>
  <c r="D1192" i="3"/>
  <c r="D1191" i="3"/>
  <c r="D1207" i="3"/>
  <c r="D1164" i="3"/>
  <c r="D1190" i="3"/>
  <c r="D1189" i="3"/>
  <c r="D1171" i="3"/>
  <c r="D1167" i="3"/>
  <c r="D1212" i="3"/>
  <c r="D1188" i="3"/>
  <c r="D1205" i="3"/>
  <c r="D1187" i="3"/>
  <c r="D1156" i="3"/>
  <c r="D1220" i="3"/>
  <c r="D1186" i="3"/>
  <c r="D1185" i="3"/>
  <c r="D1206" i="3"/>
  <c r="D1184" i="3"/>
  <c r="D1183" i="3"/>
  <c r="D1182" i="3"/>
  <c r="D1181" i="3"/>
  <c r="D1180" i="3"/>
  <c r="D1113" i="3"/>
  <c r="D1111" i="3"/>
  <c r="D1100" i="3"/>
  <c r="D1108" i="3"/>
  <c r="D1094" i="3"/>
  <c r="D1104" i="3"/>
  <c r="D1097" i="3"/>
  <c r="D1107" i="3"/>
  <c r="D1103" i="3"/>
  <c r="D1110" i="3"/>
  <c r="D1099" i="3"/>
  <c r="D1096" i="3"/>
  <c r="D1098" i="3"/>
  <c r="D1101" i="3"/>
  <c r="D1109" i="3"/>
  <c r="D1106" i="3"/>
  <c r="D1102" i="3"/>
  <c r="D1105" i="3"/>
  <c r="D998" i="3"/>
  <c r="D1004" i="3"/>
  <c r="D999" i="3"/>
  <c r="D995" i="3"/>
  <c r="D1001" i="3"/>
  <c r="D1000" i="3"/>
  <c r="D996" i="3"/>
  <c r="D2053" i="3"/>
  <c r="D986" i="3"/>
  <c r="D984" i="3"/>
  <c r="D955" i="3"/>
  <c r="D954" i="3"/>
  <c r="D953" i="3"/>
  <c r="D952" i="3"/>
  <c r="D963" i="3"/>
  <c r="D957" i="3"/>
  <c r="D893" i="3"/>
  <c r="D903" i="3"/>
  <c r="D920" i="3"/>
  <c r="D918" i="3"/>
  <c r="D902" i="3"/>
  <c r="D890" i="3"/>
  <c r="D889" i="3"/>
  <c r="D908" i="3"/>
  <c r="D885" i="3"/>
  <c r="D907" i="3"/>
  <c r="D901" i="3"/>
  <c r="D919" i="3"/>
  <c r="D912" i="3"/>
  <c r="D917" i="3"/>
  <c r="D916" i="3"/>
  <c r="D915" i="3"/>
  <c r="D881" i="3"/>
  <c r="D882" i="3"/>
  <c r="D880" i="3"/>
  <c r="D883" i="3"/>
  <c r="D900" i="3"/>
  <c r="D899" i="3"/>
  <c r="D891" i="3"/>
  <c r="D888" i="3"/>
  <c r="D906" i="3"/>
  <c r="D905" i="3"/>
  <c r="D911" i="3"/>
  <c r="D887" i="3"/>
  <c r="D914" i="3"/>
  <c r="D910" i="3"/>
  <c r="D892" i="3"/>
  <c r="D898" i="3"/>
  <c r="D897" i="3"/>
  <c r="D896" i="3"/>
  <c r="D909" i="3"/>
  <c r="D895" i="3"/>
  <c r="D913" i="3"/>
  <c r="D884" i="3"/>
  <c r="D886" i="3"/>
  <c r="D904" i="3"/>
  <c r="D894" i="3"/>
  <c r="D878" i="3"/>
  <c r="D874" i="3"/>
  <c r="D877" i="3"/>
  <c r="D876" i="3"/>
  <c r="D872" i="3"/>
  <c r="D870" i="3"/>
  <c r="D863" i="3"/>
  <c r="D867" i="3"/>
  <c r="D865" i="3"/>
  <c r="D864" i="3"/>
  <c r="D869" i="3"/>
  <c r="D866" i="3"/>
  <c r="D868" i="3"/>
  <c r="D838" i="3"/>
  <c r="D841" i="3"/>
  <c r="D852" i="3"/>
  <c r="D836" i="3"/>
  <c r="D837" i="3"/>
  <c r="D845" i="3"/>
  <c r="D851" i="3"/>
  <c r="D839" i="3"/>
  <c r="D840" i="3"/>
  <c r="D853" i="3"/>
  <c r="D824" i="3"/>
  <c r="D832" i="3"/>
  <c r="D831" i="3"/>
  <c r="D830" i="3"/>
  <c r="D827" i="3"/>
  <c r="D835" i="3"/>
  <c r="D822" i="3"/>
  <c r="D829" i="3"/>
  <c r="D834" i="3"/>
  <c r="D816" i="3"/>
  <c r="D805" i="3"/>
  <c r="D809" i="3"/>
  <c r="D802" i="3"/>
  <c r="D810" i="3"/>
  <c r="D812" i="3"/>
  <c r="D793" i="3"/>
  <c r="D792" i="3"/>
  <c r="D808" i="3"/>
  <c r="D803" i="3"/>
  <c r="D815" i="3"/>
  <c r="D799" i="3"/>
  <c r="D798" i="3"/>
  <c r="D801" i="3"/>
  <c r="D800" i="3"/>
  <c r="D791" i="3"/>
  <c r="D811" i="3"/>
  <c r="D814" i="3"/>
  <c r="D807" i="3"/>
  <c r="D804" i="3"/>
  <c r="D806" i="3"/>
  <c r="D813" i="3"/>
  <c r="D790" i="3"/>
  <c r="D783" i="3"/>
  <c r="D789" i="3"/>
  <c r="D780" i="3"/>
  <c r="D773" i="3"/>
  <c r="D779" i="3"/>
  <c r="D778" i="3"/>
  <c r="D786" i="3"/>
  <c r="D767" i="3"/>
  <c r="D772" i="3"/>
  <c r="D777" i="3"/>
  <c r="D788" i="3"/>
  <c r="D771" i="3"/>
  <c r="D770" i="3"/>
  <c r="D776" i="3"/>
  <c r="D775" i="3"/>
  <c r="D785" i="3"/>
  <c r="D784" i="3"/>
  <c r="D769" i="3"/>
  <c r="D782" i="3"/>
  <c r="D768" i="3"/>
  <c r="D781" i="3"/>
  <c r="D774" i="3"/>
  <c r="D765" i="3"/>
  <c r="D766" i="3"/>
  <c r="D764" i="3"/>
  <c r="D754" i="3"/>
  <c r="D752" i="3"/>
  <c r="D751" i="3"/>
  <c r="D743" i="3"/>
  <c r="D739" i="3"/>
  <c r="D742" i="3"/>
  <c r="D738" i="3"/>
  <c r="D730" i="3"/>
  <c r="D737" i="3"/>
  <c r="D727" i="3"/>
  <c r="D741" i="3"/>
  <c r="D736" i="3"/>
  <c r="D740" i="3"/>
  <c r="D728" i="3"/>
  <c r="D729" i="3"/>
  <c r="D735" i="3"/>
  <c r="D734" i="3"/>
  <c r="D733" i="3"/>
  <c r="D732" i="3"/>
  <c r="D726" i="3"/>
  <c r="D725" i="3"/>
  <c r="D724" i="3"/>
  <c r="D720" i="3"/>
  <c r="D719" i="3"/>
  <c r="D721" i="3"/>
  <c r="D716" i="3"/>
  <c r="D715" i="3"/>
  <c r="D723" i="3"/>
  <c r="D708" i="3"/>
  <c r="D714" i="3"/>
  <c r="D705" i="3"/>
  <c r="D701" i="3"/>
  <c r="D713" i="3"/>
  <c r="D700" i="3"/>
  <c r="D704" i="3"/>
  <c r="D703" i="3"/>
  <c r="D706" i="3"/>
  <c r="D709" i="3"/>
  <c r="D698" i="3"/>
  <c r="D707" i="3"/>
  <c r="D702" i="3"/>
  <c r="D696" i="3"/>
  <c r="D689" i="3"/>
  <c r="D695" i="3"/>
  <c r="D690" i="3"/>
  <c r="D691" i="3"/>
  <c r="D639" i="3"/>
  <c r="D638" i="3"/>
  <c r="D640" i="3"/>
  <c r="D637" i="3"/>
  <c r="D590" i="3"/>
  <c r="D629" i="3"/>
  <c r="D436" i="3"/>
  <c r="D430" i="3"/>
  <c r="D589" i="3"/>
  <c r="D426" i="3"/>
  <c r="D613" i="3"/>
  <c r="D614" i="3"/>
  <c r="D431" i="3"/>
  <c r="D425" i="3"/>
  <c r="D615" i="3"/>
  <c r="D429" i="3"/>
  <c r="D394" i="3"/>
  <c r="D424" i="3"/>
  <c r="D366" i="3"/>
  <c r="D365" i="3"/>
  <c r="D364" i="3"/>
  <c r="D359" i="3"/>
  <c r="D361" i="3"/>
  <c r="D357" i="3"/>
  <c r="D363" i="3"/>
  <c r="D358" i="3"/>
  <c r="D283" i="3"/>
  <c r="D271" i="3"/>
  <c r="D287" i="3"/>
  <c r="D278" i="3"/>
  <c r="D285" i="3"/>
  <c r="D273" i="3"/>
  <c r="D282" i="3"/>
  <c r="D284" i="3"/>
  <c r="D270" i="3"/>
  <c r="D281" i="3"/>
  <c r="D280" i="3"/>
  <c r="D288" i="3"/>
  <c r="D277" i="3"/>
  <c r="D268" i="3"/>
  <c r="D272" i="3"/>
  <c r="D267" i="3"/>
  <c r="D279" i="3"/>
  <c r="D269" i="3"/>
  <c r="D276" i="3"/>
  <c r="D275" i="3"/>
  <c r="D274" i="3"/>
  <c r="D264" i="3"/>
  <c r="D262" i="3"/>
  <c r="D257" i="3"/>
  <c r="D259" i="3"/>
  <c r="D258" i="3"/>
  <c r="D251" i="3"/>
  <c r="D249" i="3"/>
  <c r="D250" i="3"/>
  <c r="D240" i="3"/>
  <c r="D238" i="3"/>
  <c r="D237" i="3"/>
  <c r="D247" i="3"/>
  <c r="D246" i="3"/>
  <c r="D248" i="3"/>
  <c r="D242" i="3"/>
  <c r="D244" i="3"/>
  <c r="D245" i="3"/>
  <c r="D243" i="3"/>
  <c r="D231" i="3"/>
  <c r="D235" i="3"/>
  <c r="D228" i="3"/>
  <c r="D234" i="3"/>
  <c r="D229" i="3"/>
  <c r="D226" i="3"/>
  <c r="D230" i="3"/>
  <c r="D233" i="3"/>
  <c r="D224" i="3"/>
  <c r="D205" i="3"/>
  <c r="D213" i="3"/>
  <c r="D220" i="3"/>
  <c r="D204" i="3"/>
  <c r="D206" i="3"/>
  <c r="D208" i="3"/>
  <c r="D211" i="3"/>
  <c r="D140" i="3"/>
  <c r="D130" i="3"/>
  <c r="D134" i="3"/>
  <c r="D132" i="3"/>
  <c r="D133" i="3"/>
  <c r="D129" i="3"/>
  <c r="D127" i="3"/>
  <c r="D138" i="3"/>
  <c r="D136" i="3"/>
  <c r="D126" i="3"/>
  <c r="D128" i="3"/>
  <c r="D131" i="3"/>
  <c r="D111" i="3"/>
  <c r="D112" i="3"/>
  <c r="D114" i="3"/>
  <c r="D113" i="3"/>
  <c r="D108" i="3"/>
  <c r="D109" i="3"/>
  <c r="D110" i="3"/>
  <c r="D99" i="3"/>
  <c r="D93" i="3"/>
  <c r="D95" i="3"/>
  <c r="D92" i="3"/>
  <c r="D90" i="3"/>
  <c r="D94" i="3"/>
  <c r="D96" i="3"/>
  <c r="D98" i="3"/>
  <c r="D89" i="3"/>
  <c r="D80" i="3"/>
  <c r="D83" i="3"/>
  <c r="D82" i="3"/>
  <c r="D81" i="3"/>
  <c r="D79" i="3"/>
  <c r="D72" i="3"/>
  <c r="D71" i="3"/>
  <c r="D58" i="3"/>
  <c r="D69" i="3"/>
  <c r="D63" i="3"/>
  <c r="D76" i="3"/>
  <c r="D52" i="3"/>
  <c r="D68" i="3"/>
  <c r="D67" i="3"/>
  <c r="D62" i="3"/>
  <c r="D59" i="3"/>
  <c r="D57" i="3"/>
  <c r="D64" i="3"/>
  <c r="D70" i="3"/>
  <c r="D75" i="3"/>
  <c r="D77" i="3"/>
  <c r="D32" i="3"/>
  <c r="D35" i="3"/>
  <c r="D30" i="3"/>
  <c r="D41" i="3"/>
  <c r="D36" i="3"/>
  <c r="D45" i="3"/>
  <c r="D31" i="3"/>
  <c r="D25" i="3"/>
  <c r="D15" i="3"/>
  <c r="D14" i="3"/>
  <c r="D19" i="3"/>
  <c r="D10" i="3"/>
  <c r="D24" i="3"/>
  <c r="D11" i="3"/>
  <c r="D12" i="3"/>
  <c r="D13" i="3"/>
  <c r="D17" i="3"/>
  <c r="D16" i="3"/>
  <c r="D21" i="3"/>
  <c r="D20" i="3"/>
  <c r="D5" i="3"/>
  <c r="D6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" i="1"/>
  <c r="D3871" i="3"/>
  <c r="E3651" i="3"/>
  <c r="D3653" i="3"/>
  <c r="D3501" i="3"/>
  <c r="D2797" i="3"/>
  <c r="D2796" i="3"/>
  <c r="D2795" i="3"/>
  <c r="D1963" i="3"/>
  <c r="D1964" i="3"/>
  <c r="D978" i="3"/>
  <c r="D5147" i="3"/>
  <c r="D5150" i="3"/>
  <c r="D5148" i="3"/>
  <c r="D4601" i="3"/>
  <c r="D4527" i="3"/>
  <c r="D4178" i="3"/>
  <c r="D4177" i="3"/>
  <c r="D3989" i="3"/>
  <c r="D3758" i="3"/>
  <c r="D3178" i="3"/>
  <c r="D2717" i="3"/>
  <c r="D2476" i="3"/>
  <c r="D641" i="3"/>
  <c r="D290" i="3"/>
  <c r="D291" i="3"/>
  <c r="D4604" i="3"/>
  <c r="D4170" i="3"/>
  <c r="D4032" i="3"/>
  <c r="D4031" i="3"/>
  <c r="E3657" i="3"/>
  <c r="D2512" i="3"/>
  <c r="D2026" i="3"/>
  <c r="D320" i="3"/>
  <c r="D297" i="3"/>
  <c r="D4163" i="3"/>
  <c r="D3604" i="3"/>
  <c r="D3184" i="3"/>
  <c r="D2461" i="3"/>
  <c r="D1742" i="3"/>
  <c r="D1688" i="3"/>
  <c r="D823" i="3"/>
  <c r="D5187" i="3"/>
  <c r="D5171" i="3"/>
  <c r="D5153" i="3"/>
  <c r="D4937" i="3"/>
  <c r="D4686" i="3"/>
  <c r="D4670" i="3"/>
  <c r="D4204" i="3"/>
  <c r="D4149" i="3"/>
  <c r="D4100" i="3"/>
  <c r="D4099" i="3"/>
  <c r="D4081" i="3"/>
  <c r="D4056" i="3"/>
  <c r="D4035" i="3"/>
  <c r="D3960" i="3"/>
  <c r="D3845" i="3"/>
  <c r="D3798" i="3"/>
  <c r="D3764" i="3"/>
  <c r="D3510" i="3"/>
  <c r="D3509" i="3"/>
  <c r="D3507" i="3"/>
  <c r="D3464" i="3"/>
  <c r="D3302" i="3"/>
  <c r="D3304" i="3"/>
  <c r="D3286" i="3"/>
  <c r="D3185" i="3"/>
  <c r="D3107" i="3"/>
  <c r="D3106" i="3"/>
  <c r="D2720" i="3"/>
  <c r="D2525" i="3"/>
  <c r="D2524" i="3"/>
  <c r="D2478" i="3"/>
  <c r="D2447" i="3"/>
  <c r="D2335" i="3"/>
  <c r="D2094" i="3"/>
  <c r="D1974" i="3"/>
  <c r="D1977" i="3"/>
  <c r="D1976" i="3"/>
  <c r="D1939" i="3"/>
  <c r="D1938" i="3"/>
  <c r="D1851" i="3"/>
  <c r="D1814" i="3"/>
  <c r="D1813" i="3"/>
  <c r="D1689" i="3"/>
  <c r="D1575" i="3"/>
  <c r="D1388" i="3"/>
  <c r="D1358" i="3"/>
  <c r="D1334" i="3"/>
  <c r="D1248" i="3"/>
  <c r="D1134" i="3"/>
  <c r="D1119" i="3"/>
  <c r="D922" i="3"/>
  <c r="D826" i="3"/>
  <c r="D762" i="3"/>
  <c r="D688" i="3"/>
  <c r="D675" i="3"/>
  <c r="D663" i="3"/>
  <c r="D303" i="3"/>
  <c r="D299" i="3"/>
  <c r="D255" i="3"/>
  <c r="D227" i="3"/>
  <c r="D188" i="3"/>
  <c r="D161" i="3"/>
  <c r="D145" i="3"/>
  <c r="D87" i="3"/>
  <c r="D55" i="3"/>
  <c r="D54" i="3"/>
  <c r="D56" i="3"/>
  <c r="D34" i="3"/>
  <c r="D33" i="3"/>
  <c r="D5223" i="3"/>
  <c r="D5224" i="3"/>
  <c r="D5222" i="3"/>
  <c r="D5209" i="3"/>
  <c r="D5208" i="3"/>
  <c r="D5207" i="3"/>
  <c r="D5191" i="3"/>
  <c r="D5192" i="3"/>
  <c r="D5190" i="3"/>
  <c r="D5176" i="3"/>
  <c r="D5175" i="3"/>
  <c r="D5160" i="3"/>
  <c r="D5161" i="3"/>
  <c r="D5156" i="3"/>
  <c r="D5157" i="3"/>
  <c r="D5159" i="3"/>
  <c r="D5158" i="3"/>
  <c r="D4943" i="3"/>
  <c r="D4941" i="3"/>
  <c r="D4938" i="3"/>
  <c r="D4945" i="3"/>
  <c r="D4940" i="3"/>
  <c r="D4949" i="3"/>
  <c r="D4948" i="3"/>
  <c r="D4942" i="3"/>
  <c r="D4939" i="3"/>
  <c r="D4946" i="3"/>
  <c r="D4930" i="3"/>
  <c r="D4884" i="3"/>
  <c r="D4861" i="3"/>
  <c r="D4860" i="3"/>
  <c r="D4859" i="3"/>
  <c r="D4858" i="3"/>
  <c r="D4844" i="3"/>
  <c r="D4843" i="3"/>
  <c r="D4832" i="3"/>
  <c r="D4831" i="3"/>
  <c r="D4830" i="3"/>
  <c r="D4798" i="3"/>
  <c r="D4799" i="3"/>
  <c r="D4769" i="3"/>
  <c r="D4775" i="3"/>
  <c r="D4774" i="3"/>
  <c r="D4773" i="3"/>
  <c r="D4772" i="3"/>
  <c r="D4771" i="3"/>
  <c r="D4768" i="3"/>
  <c r="D4766" i="3"/>
  <c r="D4725" i="3"/>
  <c r="D4727" i="3"/>
  <c r="D4728" i="3"/>
  <c r="D4723" i="3"/>
  <c r="D4703" i="3"/>
  <c r="D4705" i="3"/>
  <c r="D4704" i="3"/>
  <c r="D4693" i="3"/>
  <c r="D4687" i="3"/>
  <c r="D4676" i="3"/>
  <c r="D4674" i="3"/>
  <c r="D4675" i="3"/>
  <c r="D4673" i="3"/>
  <c r="D4657" i="3"/>
  <c r="D4613" i="3"/>
  <c r="D4611" i="3"/>
  <c r="D4578" i="3"/>
  <c r="D4558" i="3"/>
  <c r="D4547" i="3"/>
  <c r="D4546" i="3"/>
  <c r="D4536" i="3"/>
  <c r="D4017" i="3"/>
  <c r="D4013" i="3"/>
  <c r="D4011" i="3"/>
  <c r="D4010" i="3"/>
  <c r="D4012" i="3"/>
  <c r="D4014" i="3"/>
  <c r="D3993" i="3"/>
  <c r="D3972" i="3"/>
  <c r="D3973" i="3"/>
  <c r="D3975" i="3"/>
  <c r="D3974" i="3"/>
  <c r="D3946" i="3"/>
  <c r="D4506" i="3"/>
  <c r="D4498" i="3"/>
  <c r="D4497" i="3"/>
  <c r="D4491" i="3"/>
  <c r="D4490" i="3"/>
  <c r="D4479" i="3"/>
  <c r="D4480" i="3"/>
  <c r="D4482" i="3"/>
  <c r="D4481" i="3"/>
  <c r="D4409" i="3"/>
  <c r="D4410" i="3"/>
  <c r="D4213" i="3"/>
  <c r="D4382" i="3"/>
  <c r="D4165" i="3"/>
  <c r="D4166" i="3"/>
  <c r="D4153" i="3"/>
  <c r="D4154" i="3"/>
  <c r="D4152" i="3"/>
  <c r="D4151" i="3"/>
  <c r="D4150" i="3"/>
  <c r="D4130" i="3"/>
  <c r="D4131" i="3"/>
  <c r="D4129" i="3"/>
  <c r="D4118" i="3"/>
  <c r="D4102" i="3"/>
  <c r="D4101" i="3"/>
  <c r="D4104" i="3"/>
  <c r="D4103" i="3"/>
  <c r="D4087" i="3"/>
  <c r="D4089" i="3"/>
  <c r="D4088" i="3"/>
  <c r="D4086" i="3"/>
  <c r="D4085" i="3"/>
  <c r="D4071" i="3"/>
  <c r="D4062" i="3"/>
  <c r="D4060" i="3"/>
  <c r="D4061" i="3"/>
  <c r="D4059" i="3"/>
  <c r="D4038" i="3"/>
  <c r="D4040" i="3"/>
  <c r="D4039" i="3"/>
  <c r="D4037" i="3"/>
  <c r="D4042" i="3"/>
  <c r="D4036" i="3"/>
  <c r="D4041" i="3"/>
  <c r="D3996" i="3"/>
  <c r="D3995" i="3"/>
  <c r="D3994" i="3"/>
  <c r="D3970" i="3"/>
  <c r="D3978" i="3"/>
  <c r="D3926" i="3"/>
  <c r="D3925" i="3"/>
  <c r="D3898" i="3"/>
  <c r="D3897" i="3"/>
  <c r="D3873" i="3"/>
  <c r="D3851" i="3"/>
  <c r="D3850" i="3"/>
  <c r="D3824" i="3"/>
  <c r="D3823" i="3"/>
  <c r="D3786" i="3"/>
  <c r="D3785" i="3"/>
  <c r="D3768" i="3"/>
  <c r="D3770" i="3"/>
  <c r="D3766" i="3"/>
  <c r="D3772" i="3"/>
  <c r="D3771" i="3"/>
  <c r="D3767" i="3"/>
  <c r="D3769" i="3"/>
  <c r="D3765" i="3"/>
  <c r="D3748" i="3"/>
  <c r="D3703" i="3"/>
  <c r="D3702" i="3"/>
  <c r="D3701" i="3"/>
  <c r="D3692" i="3"/>
  <c r="D3691" i="3"/>
  <c r="D3671" i="3"/>
  <c r="D3670" i="3"/>
  <c r="D3661" i="3"/>
  <c r="D3659" i="3"/>
  <c r="D3658" i="3"/>
  <c r="D3660" i="3"/>
  <c r="D3643" i="3"/>
  <c r="D3642" i="3"/>
  <c r="D3634" i="3"/>
  <c r="D3577" i="3"/>
  <c r="D3576" i="3"/>
  <c r="D3575" i="3"/>
  <c r="D3516" i="3"/>
  <c r="D3517" i="3"/>
  <c r="D3519" i="3"/>
  <c r="D3518" i="3"/>
  <c r="D3513" i="3"/>
  <c r="D3512" i="3"/>
  <c r="D3515" i="3"/>
  <c r="D3514" i="3"/>
  <c r="D3511" i="3"/>
  <c r="D3486" i="3"/>
  <c r="D3485" i="3"/>
  <c r="D3466" i="3"/>
  <c r="D3468" i="3"/>
  <c r="D3471" i="3"/>
  <c r="D3467" i="3"/>
  <c r="D3470" i="3"/>
  <c r="D3469" i="3"/>
  <c r="D3465" i="3"/>
  <c r="D3453" i="3"/>
  <c r="D3452" i="3"/>
  <c r="D3450" i="3"/>
  <c r="D3451" i="3"/>
  <c r="D3412" i="3"/>
  <c r="D3346" i="3"/>
  <c r="D3327" i="3"/>
  <c r="D3360" i="3"/>
  <c r="D3420" i="3"/>
  <c r="D3424" i="3"/>
  <c r="D3289" i="3"/>
  <c r="D3290" i="3"/>
  <c r="D3288" i="3"/>
  <c r="D3273" i="3"/>
  <c r="D3274" i="3"/>
  <c r="D3232" i="3"/>
  <c r="D3213" i="3"/>
  <c r="D3192" i="3"/>
  <c r="D3191" i="3"/>
  <c r="D3162" i="3"/>
  <c r="D3138" i="3"/>
  <c r="D3132" i="3"/>
  <c r="D3119" i="3"/>
  <c r="D3077" i="3"/>
  <c r="D3076" i="3"/>
  <c r="D3075" i="3"/>
  <c r="D3074" i="3"/>
  <c r="D3073" i="3"/>
  <c r="D3071" i="3"/>
  <c r="D3062" i="3"/>
  <c r="D3054" i="3"/>
  <c r="D2967" i="3"/>
  <c r="D2941" i="3"/>
  <c r="D2909" i="3"/>
  <c r="D2914" i="3"/>
  <c r="D2913" i="3"/>
  <c r="D2912" i="3"/>
  <c r="D2910" i="3"/>
  <c r="D2895" i="3"/>
  <c r="D2896" i="3"/>
  <c r="D2855" i="3"/>
  <c r="D2840" i="3"/>
  <c r="D2839" i="3"/>
  <c r="D2837" i="3"/>
  <c r="D2816" i="3"/>
  <c r="D2798" i="3"/>
  <c r="D2725" i="3"/>
  <c r="D2726" i="3"/>
  <c r="D2724" i="3"/>
  <c r="D2712" i="3"/>
  <c r="D2686" i="3"/>
  <c r="D2685" i="3"/>
  <c r="D2625" i="3"/>
  <c r="D2611" i="3"/>
  <c r="D2547" i="3"/>
  <c r="D2544" i="3"/>
  <c r="D2532" i="3"/>
  <c r="D2541" i="3"/>
  <c r="D2550" i="3"/>
  <c r="D2538" i="3"/>
  <c r="D2489" i="3"/>
  <c r="D2490" i="3"/>
  <c r="D2488" i="3"/>
  <c r="D2487" i="3"/>
  <c r="D2486" i="3"/>
  <c r="D2466" i="3"/>
  <c r="D2464" i="3"/>
  <c r="D2465" i="3"/>
  <c r="D2450" i="3"/>
  <c r="D2453" i="3"/>
  <c r="D2452" i="3"/>
  <c r="D2451" i="3"/>
  <c r="D2449" i="3"/>
  <c r="D2448" i="3"/>
  <c r="D2423" i="3"/>
  <c r="D2384" i="3"/>
  <c r="D2383" i="3"/>
  <c r="D2361" i="3"/>
  <c r="D2338" i="3"/>
  <c r="D2340" i="3"/>
  <c r="D2339" i="3"/>
  <c r="D2337" i="3"/>
  <c r="D2282" i="3"/>
  <c r="D2261" i="3"/>
  <c r="D2270" i="3"/>
  <c r="D2055" i="3"/>
  <c r="D2056" i="3"/>
  <c r="D2052" i="3"/>
  <c r="D1979" i="3"/>
  <c r="D1981" i="3"/>
  <c r="D1980" i="3"/>
  <c r="D1978" i="3"/>
  <c r="D1941" i="3"/>
  <c r="D1905" i="3"/>
  <c r="D1897" i="3"/>
  <c r="D1900" i="3"/>
  <c r="D1911" i="3"/>
  <c r="D1910" i="3"/>
  <c r="D1895" i="3"/>
  <c r="D1892" i="3"/>
  <c r="D1899" i="3"/>
  <c r="D1893" i="3"/>
  <c r="D1901" i="3"/>
  <c r="D1907" i="3"/>
  <c r="D1908" i="3"/>
  <c r="D1898" i="3"/>
  <c r="D1894" i="3"/>
  <c r="D1904" i="3"/>
  <c r="D1902" i="3"/>
  <c r="D1896" i="3"/>
  <c r="D1906" i="3"/>
  <c r="D1909" i="3"/>
  <c r="D1903" i="3"/>
  <c r="D1872" i="3"/>
  <c r="D1855" i="3"/>
  <c r="D1828" i="3"/>
  <c r="D1815" i="3"/>
  <c r="D1787" i="3"/>
  <c r="D1758" i="3"/>
  <c r="D1747" i="3"/>
  <c r="D1750" i="3"/>
  <c r="D1748" i="3"/>
  <c r="D1749" i="3"/>
  <c r="D1729" i="3"/>
  <c r="D1718" i="3"/>
  <c r="D1717" i="3"/>
  <c r="D1710" i="3"/>
  <c r="D1705" i="3"/>
  <c r="D1691" i="3"/>
  <c r="D1695" i="3"/>
  <c r="D1694" i="3"/>
  <c r="D1693" i="3"/>
  <c r="D1692" i="3"/>
  <c r="D1690" i="3"/>
  <c r="D1678" i="3"/>
  <c r="D1676" i="3"/>
  <c r="D1675" i="3"/>
  <c r="D1677" i="3"/>
  <c r="D1668" i="3"/>
  <c r="D1654" i="3"/>
  <c r="D1643" i="3"/>
  <c r="D1644" i="3"/>
  <c r="D1645" i="3"/>
  <c r="D1646" i="3"/>
  <c r="D1642" i="3"/>
  <c r="D1599" i="3"/>
  <c r="D1585" i="3"/>
  <c r="D1578" i="3"/>
  <c r="D1579" i="3"/>
  <c r="D1577" i="3"/>
  <c r="D1511" i="3"/>
  <c r="D1515" i="3"/>
  <c r="D1505" i="3"/>
  <c r="D1394" i="3"/>
  <c r="D1393" i="3"/>
  <c r="D1384" i="3"/>
  <c r="D1364" i="3"/>
  <c r="D1341" i="3"/>
  <c r="D1340" i="3"/>
  <c r="D1339" i="3"/>
  <c r="D1338" i="3"/>
  <c r="D1322" i="3"/>
  <c r="D1261" i="3"/>
  <c r="D1249" i="3"/>
  <c r="D1229" i="3"/>
  <c r="D1178" i="3"/>
  <c r="D1175" i="3"/>
  <c r="D1179" i="3"/>
  <c r="D1136" i="3"/>
  <c r="D1141" i="3"/>
  <c r="D1140" i="3"/>
  <c r="D1139" i="3"/>
  <c r="D1138" i="3"/>
  <c r="D1135" i="3"/>
  <c r="D1143" i="3"/>
  <c r="D1137" i="3"/>
  <c r="D1142" i="3"/>
  <c r="D1124" i="3"/>
  <c r="D1125" i="3"/>
  <c r="D1123" i="3"/>
  <c r="D1122" i="3"/>
  <c r="D1121" i="3"/>
  <c r="D1120" i="3"/>
  <c r="D997" i="3"/>
  <c r="D993" i="3"/>
  <c r="D994" i="3"/>
  <c r="D976" i="3"/>
  <c r="D975" i="3"/>
  <c r="D956" i="3"/>
  <c r="D959" i="3"/>
  <c r="D960" i="3"/>
  <c r="D951" i="3"/>
  <c r="D958" i="3"/>
  <c r="D928" i="3"/>
  <c r="D927" i="3"/>
  <c r="D925" i="3"/>
  <c r="D926" i="3"/>
  <c r="D929" i="3"/>
  <c r="D849" i="3"/>
  <c r="D850" i="3"/>
  <c r="D847" i="3"/>
  <c r="D846" i="3"/>
  <c r="D848" i="3"/>
  <c r="D844" i="3"/>
  <c r="D843" i="3"/>
  <c r="D828" i="3"/>
  <c r="D759" i="3"/>
  <c r="D750" i="3"/>
  <c r="D731" i="3"/>
  <c r="D693" i="3"/>
  <c r="D694" i="3"/>
  <c r="D692" i="3"/>
  <c r="D680" i="3"/>
  <c r="D679" i="3"/>
  <c r="D678" i="3"/>
  <c r="D677" i="3"/>
  <c r="D676" i="3"/>
  <c r="D669" i="3"/>
  <c r="D668" i="3"/>
  <c r="D667" i="3"/>
  <c r="D666" i="3"/>
  <c r="D650" i="3"/>
  <c r="D649" i="3"/>
  <c r="D647" i="3"/>
  <c r="D645" i="3"/>
  <c r="D648" i="3"/>
  <c r="D646" i="3"/>
  <c r="D635" i="3"/>
  <c r="D634" i="3"/>
  <c r="D633" i="3"/>
  <c r="D435" i="3"/>
  <c r="D428" i="3"/>
  <c r="D439" i="3"/>
  <c r="D438" i="3"/>
  <c r="D427" i="3"/>
  <c r="D432" i="3"/>
  <c r="D434" i="3"/>
  <c r="D433" i="3"/>
  <c r="D360" i="3"/>
  <c r="D332" i="3"/>
  <c r="D340" i="3"/>
  <c r="D339" i="3"/>
  <c r="D335" i="3"/>
  <c r="D329" i="3"/>
  <c r="D333" i="3"/>
  <c r="D341" i="3"/>
  <c r="D331" i="3"/>
  <c r="D334" i="3"/>
  <c r="D338" i="3"/>
  <c r="D336" i="3"/>
  <c r="D337" i="3"/>
  <c r="D330" i="3"/>
  <c r="D318" i="3"/>
  <c r="D307" i="3"/>
  <c r="D306" i="3"/>
  <c r="D305" i="3"/>
  <c r="D304" i="3"/>
  <c r="D260" i="3"/>
  <c r="D261" i="3"/>
  <c r="D232" i="3"/>
  <c r="D209" i="3"/>
  <c r="D212" i="3"/>
  <c r="D210" i="3"/>
  <c r="D207" i="3"/>
  <c r="D191" i="3"/>
  <c r="D190" i="3"/>
  <c r="D189" i="3"/>
  <c r="D192" i="3"/>
  <c r="D168" i="3"/>
  <c r="D165" i="3"/>
  <c r="D169" i="3"/>
  <c r="D167" i="3"/>
  <c r="D163" i="3"/>
  <c r="D164" i="3"/>
  <c r="D166" i="3"/>
  <c r="D162" i="3"/>
  <c r="D149" i="3"/>
  <c r="D150" i="3"/>
  <c r="D151" i="3"/>
  <c r="D148" i="3"/>
  <c r="D135" i="3"/>
  <c r="D121" i="3"/>
  <c r="D120" i="3"/>
  <c r="D97" i="3"/>
  <c r="D91" i="3"/>
  <c r="D60" i="3"/>
  <c r="D61" i="3"/>
  <c r="D40" i="3"/>
  <c r="D38" i="3"/>
  <c r="D37" i="3"/>
  <c r="D39" i="3"/>
  <c r="D4" i="3"/>
  <c r="D5201" i="3"/>
  <c r="D5183" i="3"/>
  <c r="D5162" i="3"/>
  <c r="D5163" i="3"/>
  <c r="D5138" i="3"/>
  <c r="D4931" i="3"/>
  <c r="D4932" i="3"/>
  <c r="D4862" i="3"/>
  <c r="D4802" i="3"/>
  <c r="D4776" i="3"/>
  <c r="D4743" i="3"/>
  <c r="D4709" i="3"/>
  <c r="D4708" i="3"/>
  <c r="D4707" i="3"/>
  <c r="D4618" i="3"/>
  <c r="D4520" i="3"/>
  <c r="D4519" i="3"/>
  <c r="D4521" i="3"/>
  <c r="D4456" i="3"/>
  <c r="D4458" i="3"/>
  <c r="D4172" i="3"/>
  <c r="D4133" i="3"/>
  <c r="D4107" i="3"/>
  <c r="D4043" i="3"/>
  <c r="D4044" i="3"/>
  <c r="D3979" i="3"/>
  <c r="D3879" i="3"/>
  <c r="D3859" i="3"/>
  <c r="D3787" i="3"/>
  <c r="D3521" i="3"/>
  <c r="D3091" i="3"/>
  <c r="D2799" i="3"/>
  <c r="D2727" i="3"/>
  <c r="D2699" i="3"/>
  <c r="D2551" i="3"/>
  <c r="D2468" i="3"/>
  <c r="D2454" i="3"/>
  <c r="D2060" i="3"/>
  <c r="D2030" i="3"/>
  <c r="D1913" i="3"/>
  <c r="D1914" i="3"/>
  <c r="D1722" i="3"/>
  <c r="D1721" i="3"/>
  <c r="D1719" i="3"/>
  <c r="D1397" i="3"/>
  <c r="D1369" i="3"/>
  <c r="D1343" i="3"/>
  <c r="D1266" i="3"/>
  <c r="D1250" i="3"/>
  <c r="D1230" i="3"/>
  <c r="D1145" i="3"/>
  <c r="D934" i="3"/>
  <c r="D933" i="3"/>
  <c r="D932" i="3"/>
  <c r="D833" i="3"/>
  <c r="D636" i="3"/>
  <c r="D308" i="3"/>
  <c r="D214" i="3"/>
  <c r="D66" i="3"/>
  <c r="D43" i="3"/>
  <c r="D44" i="3"/>
  <c r="D4777" i="3"/>
  <c r="D3862" i="3"/>
  <c r="D3474" i="3"/>
  <c r="D3436" i="3"/>
  <c r="D3237" i="3"/>
  <c r="D2800" i="3"/>
  <c r="D2403" i="3"/>
  <c r="D1960" i="3"/>
  <c r="D1926" i="3"/>
  <c r="D1918" i="3"/>
  <c r="D48" i="3"/>
  <c r="D3982" i="3"/>
  <c r="D4493" i="3"/>
  <c r="D4492" i="3"/>
  <c r="D3635" i="3"/>
  <c r="D3440" i="3"/>
  <c r="D2899" i="3"/>
  <c r="D1629" i="3"/>
  <c r="D1374" i="3"/>
  <c r="D1271" i="3"/>
  <c r="D854" i="3"/>
  <c r="D623" i="3"/>
  <c r="D622" i="3"/>
  <c r="D5195" i="3"/>
  <c r="D5178" i="3"/>
  <c r="D4866" i="3"/>
  <c r="D4750" i="3"/>
  <c r="D4710" i="3"/>
  <c r="D4679" i="3"/>
  <c r="D4538" i="3"/>
  <c r="D4168" i="3"/>
  <c r="D4157" i="3"/>
  <c r="D4156" i="3"/>
  <c r="D4135" i="3"/>
  <c r="D4119" i="3"/>
  <c r="D4092" i="3"/>
  <c r="D4065" i="3"/>
  <c r="D4046" i="3"/>
  <c r="D4045" i="3"/>
  <c r="D4026" i="3"/>
  <c r="D3997" i="3"/>
  <c r="D3984" i="3"/>
  <c r="D3953" i="3"/>
  <c r="D3935" i="3"/>
  <c r="D3870" i="3"/>
  <c r="D3863" i="3"/>
  <c r="D3818" i="3"/>
  <c r="D3793" i="3"/>
  <c r="D3778" i="3"/>
  <c r="D3528" i="3"/>
  <c r="D3476" i="3"/>
  <c r="D3293" i="3"/>
  <c r="D3204" i="3"/>
  <c r="D3060" i="3"/>
  <c r="D2801" i="3"/>
  <c r="D2768" i="3"/>
  <c r="D2730" i="3"/>
  <c r="D2705" i="3"/>
  <c r="D2706" i="3"/>
  <c r="D2492" i="3"/>
  <c r="D2457" i="3"/>
  <c r="D2437" i="3"/>
  <c r="D2067" i="3"/>
  <c r="D2068" i="3"/>
  <c r="D1988" i="3"/>
  <c r="D1583" i="3"/>
  <c r="D1403" i="3"/>
  <c r="D1404" i="3"/>
  <c r="D1375" i="3"/>
  <c r="D1345" i="3"/>
  <c r="D1272" i="3"/>
  <c r="D1232" i="3"/>
  <c r="D1127" i="3"/>
  <c r="D855" i="3"/>
  <c r="D672" i="3"/>
  <c r="D656" i="3"/>
  <c r="D315" i="3"/>
  <c r="D219" i="3"/>
  <c r="D153" i="3"/>
  <c r="D137" i="3"/>
  <c r="D102" i="3"/>
  <c r="D103" i="3"/>
  <c r="D104" i="3"/>
  <c r="D49" i="3"/>
  <c r="D22" i="3"/>
  <c r="D5210" i="3"/>
  <c r="D5139" i="3"/>
  <c r="D5141" i="3"/>
  <c r="D5140" i="3"/>
  <c r="D4789" i="3"/>
  <c r="D4487" i="3"/>
  <c r="D4047" i="3"/>
  <c r="D3998" i="3"/>
  <c r="D3794" i="3"/>
  <c r="D3795" i="3"/>
  <c r="D3478" i="3"/>
  <c r="D3442" i="3"/>
  <c r="D3441" i="3"/>
  <c r="D3133" i="3"/>
  <c r="D3100" i="3"/>
  <c r="D2979" i="3"/>
  <c r="D2900" i="3"/>
  <c r="D2716" i="3"/>
  <c r="D2715" i="3"/>
  <c r="D2570" i="3"/>
  <c r="D2571" i="3"/>
  <c r="D2569" i="3"/>
  <c r="D2473" i="3"/>
  <c r="D2070" i="3"/>
  <c r="D1991" i="3"/>
  <c r="D1989" i="3"/>
  <c r="D1928" i="3"/>
  <c r="D1869" i="3"/>
  <c r="D1816" i="3"/>
  <c r="D1708" i="3"/>
  <c r="D1709" i="3"/>
  <c r="D1348" i="3"/>
  <c r="D1219" i="3"/>
  <c r="D1218" i="3"/>
  <c r="D1003" i="3"/>
  <c r="D972" i="3"/>
  <c r="D935" i="3"/>
  <c r="D628" i="3"/>
  <c r="D627" i="3"/>
  <c r="D354" i="3"/>
  <c r="D317" i="3"/>
  <c r="D221" i="3"/>
  <c r="D180" i="3"/>
  <c r="D105" i="3"/>
  <c r="D106" i="3"/>
  <c r="D84" i="3"/>
  <c r="D1445" i="1" l="1"/>
  <c r="D1435" i="1"/>
  <c r="D1269" i="1"/>
  <c r="D1257" i="1"/>
</calcChain>
</file>

<file path=xl/sharedStrings.xml><?xml version="1.0" encoding="utf-8"?>
<sst xmlns="http://schemas.openxmlformats.org/spreadsheetml/2006/main" count="60750" uniqueCount="6428">
  <si>
    <t>Akiachak</t>
  </si>
  <si>
    <t>Building Name or Location</t>
  </si>
  <si>
    <t>Square Feet</t>
  </si>
  <si>
    <t>Audited?</t>
  </si>
  <si>
    <t>Retrofits Done?</t>
  </si>
  <si>
    <t>City Office</t>
  </si>
  <si>
    <t>Yes</t>
  </si>
  <si>
    <t>Fire Station</t>
  </si>
  <si>
    <t>Jail House</t>
  </si>
  <si>
    <t>Townhall</t>
  </si>
  <si>
    <t>Yes, AHFC-C</t>
  </si>
  <si>
    <t>No</t>
  </si>
  <si>
    <t>Upper Kalskag Clinic</t>
  </si>
  <si>
    <t>Upper Kalskag Lift Station</t>
  </si>
  <si>
    <t>Yes, Nortech</t>
  </si>
  <si>
    <t>Upper Kalskag Tribal Office</t>
  </si>
  <si>
    <t>Akiak</t>
  </si>
  <si>
    <t>Akiak K-12 School</t>
  </si>
  <si>
    <t>Akiak Native Community</t>
  </si>
  <si>
    <t>Akiak Village Council</t>
  </si>
  <si>
    <t>Akiak Water Plant</t>
  </si>
  <si>
    <t>ANTHC Storage</t>
  </si>
  <si>
    <t>Armory</t>
  </si>
  <si>
    <t>City of Akiak Building</t>
  </si>
  <si>
    <t>Community Building</t>
  </si>
  <si>
    <t>Early Childhood Office</t>
  </si>
  <si>
    <t>Generator Set (2)</t>
  </si>
  <si>
    <t>Head Start</t>
  </si>
  <si>
    <t>Health Clinic</t>
  </si>
  <si>
    <t>Kokarmuit Corporation</t>
  </si>
  <si>
    <t>Movarian Church</t>
  </si>
  <si>
    <t>Old Church</t>
  </si>
  <si>
    <t>Old High School Wood Shop</t>
  </si>
  <si>
    <t>Old Kokarmuit Storage</t>
  </si>
  <si>
    <t>Old Post Office</t>
  </si>
  <si>
    <t>Old Power Plant</t>
  </si>
  <si>
    <t>Old Youth Center</t>
  </si>
  <si>
    <t>Post Office</t>
  </si>
  <si>
    <t>Sre Building #1 (Heated)</t>
  </si>
  <si>
    <t>Sre Building #2 (Heated)</t>
  </si>
  <si>
    <t>Stephen Ivans/Sons Store</t>
  </si>
  <si>
    <t>Storage Van</t>
  </si>
  <si>
    <t>United Utilities</t>
  </si>
  <si>
    <t>Alakanuk</t>
  </si>
  <si>
    <t>Airport Electrical</t>
  </si>
  <si>
    <t>Annex Store</t>
  </si>
  <si>
    <t>Annex Store Garage</t>
  </si>
  <si>
    <t>Annex Store Warehouse</t>
  </si>
  <si>
    <t>City Hall</t>
  </si>
  <si>
    <t>Corporation Office</t>
  </si>
  <si>
    <t>Elementary Classroom Building</t>
  </si>
  <si>
    <t>Garage/Maintenance Shop</t>
  </si>
  <si>
    <t>Garage/Wood Shop</t>
  </si>
  <si>
    <t>Native Store</t>
  </si>
  <si>
    <t>Native Store Warehouse</t>
  </si>
  <si>
    <t>Police Dept.</t>
  </si>
  <si>
    <t>Remote Classroom Building</t>
  </si>
  <si>
    <t>Sauna &amp; Laundry</t>
  </si>
  <si>
    <t>School</t>
  </si>
  <si>
    <t>SREB Bldg.</t>
  </si>
  <si>
    <t>Tribal Offices</t>
  </si>
  <si>
    <t>Utility Building</t>
  </si>
  <si>
    <t>Village Corporation</t>
  </si>
  <si>
    <t>Village Council</t>
  </si>
  <si>
    <t>Washeteria</t>
  </si>
  <si>
    <t>Water &amp; Sewer</t>
  </si>
  <si>
    <t>Water Treatment Plant</t>
  </si>
  <si>
    <t>Aniak</t>
  </si>
  <si>
    <t>Aniak Administration Building</t>
  </si>
  <si>
    <t>Aniak District Shop</t>
  </si>
  <si>
    <t>Aniak Hangar</t>
  </si>
  <si>
    <t>Aniak Jr/Sr High School (AJSHS)</t>
  </si>
  <si>
    <t>Auntie Mary Nicoli Elementary School</t>
  </si>
  <si>
    <t>CLARA MORGAN HEALTH CLINIC</t>
  </si>
  <si>
    <t>Cold Storage</t>
  </si>
  <si>
    <t>COMMUNITY BUILDING</t>
  </si>
  <si>
    <t>District Office Building (DO)</t>
  </si>
  <si>
    <t>District Shop/Bus Barn</t>
  </si>
  <si>
    <t>District Storage Building</t>
  </si>
  <si>
    <t>Generator Shed</t>
  </si>
  <si>
    <t>Joe Parent RVEC/Aniak Middle School</t>
  </si>
  <si>
    <t>Sand Storage</t>
  </si>
  <si>
    <t>Sre Building</t>
  </si>
  <si>
    <t>Atmautluak</t>
  </si>
  <si>
    <t>All Atmautluak Bldg.</t>
  </si>
  <si>
    <t>Army National Guard</t>
  </si>
  <si>
    <t>Atc Shop</t>
  </si>
  <si>
    <t>Atmautluak Clinic</t>
  </si>
  <si>
    <t>Bingo Hall</t>
  </si>
  <si>
    <t>Elementary School</t>
  </si>
  <si>
    <t>Generator Module</t>
  </si>
  <si>
    <t>Joanne A Alexie Memorial School</t>
  </si>
  <si>
    <t>Joint Utilities</t>
  </si>
  <si>
    <t>Moravian Church</t>
  </si>
  <si>
    <t>Portable Classroom #1</t>
  </si>
  <si>
    <t>Portable Classroom #2</t>
  </si>
  <si>
    <t>Public Safety Building</t>
  </si>
  <si>
    <t>Russian Orthodox Church</t>
  </si>
  <si>
    <t>Sre Building (Heated)</t>
  </si>
  <si>
    <t>Storage Warehouse</t>
  </si>
  <si>
    <t>Utility Warehouse</t>
  </si>
  <si>
    <t>Warehouse</t>
  </si>
  <si>
    <t>Bethel</t>
  </si>
  <si>
    <t>ADF&amp;G Game Insp. Station</t>
  </si>
  <si>
    <t>ARFF Bldg</t>
  </si>
  <si>
    <t>Bethel Bunkhouse 125B</t>
  </si>
  <si>
    <t>Bethel Bunkhouse 145A</t>
  </si>
  <si>
    <t>Bethel Office Lease</t>
  </si>
  <si>
    <t>Bethel Shop</t>
  </si>
  <si>
    <t>Bethel Storage Facility</t>
  </si>
  <si>
    <t>Bethel Youth Facility</t>
  </si>
  <si>
    <t>Bus Barn</t>
  </si>
  <si>
    <t>City Shop</t>
  </si>
  <si>
    <t>Combined Facility</t>
  </si>
  <si>
    <t>Community Services Health Service Bldg</t>
  </si>
  <si>
    <t>Court Building</t>
  </si>
  <si>
    <t>Dog Pound</t>
  </si>
  <si>
    <t>Fire Dept</t>
  </si>
  <si>
    <t>Landfill Building</t>
  </si>
  <si>
    <t>Log Cabin</t>
  </si>
  <si>
    <t>Maintenance Shop/SEF</t>
  </si>
  <si>
    <t>Police Annex</t>
  </si>
  <si>
    <t>Police Department</t>
  </si>
  <si>
    <t>Port Bldg</t>
  </si>
  <si>
    <t>Sackett Hall</t>
  </si>
  <si>
    <t>Sand Storage (Heated)</t>
  </si>
  <si>
    <t>SRE Bldg</t>
  </si>
  <si>
    <t>Utility Maintenance Building</t>
  </si>
  <si>
    <t>Voc-Tech Bldg.</t>
  </si>
  <si>
    <t>Yukon Kuskokwim Correctional Center (YKCC)</t>
  </si>
  <si>
    <t>Yup'ik Museum, Library &amp; Cultural Center</t>
  </si>
  <si>
    <t>Chefornak</t>
  </si>
  <si>
    <t>Apt. Storage</t>
  </si>
  <si>
    <t>Chefornak Elementary School</t>
  </si>
  <si>
    <t>Chefornak High School</t>
  </si>
  <si>
    <t>City Building</t>
  </si>
  <si>
    <t>IGAP Bldg.</t>
  </si>
  <si>
    <t>Tribal Council</t>
  </si>
  <si>
    <t>Chevak</t>
  </si>
  <si>
    <t>CMTRS Building</t>
  </si>
  <si>
    <t>SRE Building #1 (Heated)</t>
  </si>
  <si>
    <t>SRE Building #2</t>
  </si>
  <si>
    <t>Tribal Office Bldg</t>
  </si>
  <si>
    <t>Vacuum Plant</t>
  </si>
  <si>
    <t>Water Plant</t>
  </si>
  <si>
    <t>Chuathbaluk</t>
  </si>
  <si>
    <t>Chapel</t>
  </si>
  <si>
    <t>Clinic</t>
  </si>
  <si>
    <t>Crow Village Sam School</t>
  </si>
  <si>
    <t>Grocery Store</t>
  </si>
  <si>
    <t>Lift Station</t>
  </si>
  <si>
    <t>SRE Building #1</t>
  </si>
  <si>
    <t>SRE Building #2 (Heated)</t>
  </si>
  <si>
    <t>Tribal Office</t>
  </si>
  <si>
    <t>Crooked Creek</t>
  </si>
  <si>
    <t>Airport Hanger</t>
  </si>
  <si>
    <t>Aviation Maintenance Bldg</t>
  </si>
  <si>
    <t>Bush-Tell</t>
  </si>
  <si>
    <t>Catholic Church</t>
  </si>
  <si>
    <t>Generator Building</t>
  </si>
  <si>
    <t>Jonnite John Sr. School</t>
  </si>
  <si>
    <t>New Post Office</t>
  </si>
  <si>
    <t>Orthodox Church</t>
  </si>
  <si>
    <t>Portable Classroom</t>
  </si>
  <si>
    <t>Power Plant</t>
  </si>
  <si>
    <t>Shop/Bus Barn</t>
  </si>
  <si>
    <t>SRE Building</t>
  </si>
  <si>
    <t>Thomas Lodge</t>
  </si>
  <si>
    <t>Thomas Trading Post</t>
  </si>
  <si>
    <t>USPS/Community Hall/Office</t>
  </si>
  <si>
    <t>Village Council Building</t>
  </si>
  <si>
    <t>Eek</t>
  </si>
  <si>
    <t>City of Eek Bldg</t>
  </si>
  <si>
    <t>City/Tribal Office</t>
  </si>
  <si>
    <t>Eek Clinic</t>
  </si>
  <si>
    <t>Eek High School</t>
  </si>
  <si>
    <t>Eek Portable Classrooms</t>
  </si>
  <si>
    <t>Eek Preschool</t>
  </si>
  <si>
    <t>Eek School</t>
  </si>
  <si>
    <t>Eek Water Treatment Plant/Washeteria</t>
  </si>
  <si>
    <t>Fire Dept.</t>
  </si>
  <si>
    <t>IGAP Office/AVCP/Child Care</t>
  </si>
  <si>
    <t>Iqfijouaq Company, Inc.</t>
  </si>
  <si>
    <t>Jail</t>
  </si>
  <si>
    <t>Laundromat</t>
  </si>
  <si>
    <t>Maintenance Shop</t>
  </si>
  <si>
    <t>SSR Building #2</t>
  </si>
  <si>
    <t>Warehouse BIA</t>
  </si>
  <si>
    <t>Emmonak</t>
  </si>
  <si>
    <t>City Hall/Hotel/Community Center</t>
  </si>
  <si>
    <t>Community Center</t>
  </si>
  <si>
    <t>Emmonak Area Office</t>
  </si>
  <si>
    <t>Emmonak Armory</t>
  </si>
  <si>
    <t>Emmonak Bunkhouse</t>
  </si>
  <si>
    <t>Emmonak Store</t>
  </si>
  <si>
    <t>Generator Building/Adjacent Container </t>
  </si>
  <si>
    <t>High School Building &amp; Administration </t>
  </si>
  <si>
    <t>Native Village Office</t>
  </si>
  <si>
    <t>Office/Bunkhouse</t>
  </si>
  <si>
    <t>Old ADFG Bunkhouse</t>
  </si>
  <si>
    <t>Old ADFG Office</t>
  </si>
  <si>
    <t>Public Safety Bldg.</t>
  </si>
  <si>
    <t>Public Works</t>
  </si>
  <si>
    <t>SREB Bldg</t>
  </si>
  <si>
    <t>Sub Gas Station 2 - Tank Facility</t>
  </si>
  <si>
    <t>Walk-in Freezer - High School </t>
  </si>
  <si>
    <t>Warm Storage 2 </t>
  </si>
  <si>
    <t>Warm Storage </t>
  </si>
  <si>
    <t>Goodnews Bay</t>
  </si>
  <si>
    <t>City Complex</t>
  </si>
  <si>
    <t>General Store and Office Building</t>
  </si>
  <si>
    <t>Generator Module </t>
  </si>
  <si>
    <t>Mist Module </t>
  </si>
  <si>
    <t>Public Safety</t>
  </si>
  <si>
    <t>Shop Building </t>
  </si>
  <si>
    <t>SRE Building (Heated)</t>
  </si>
  <si>
    <t>Hooper Bay</t>
  </si>
  <si>
    <t>City of Hooper Bay Public Safety</t>
  </si>
  <si>
    <t>Hooper Bay K-12 School</t>
  </si>
  <si>
    <t>Hooper Bay SRC</t>
  </si>
  <si>
    <t>Old Washeteria</t>
  </si>
  <si>
    <t xml:space="preserve"> </t>
  </si>
  <si>
    <t>Rippie Rama</t>
  </si>
  <si>
    <t xml:space="preserve">    </t>
  </si>
  <si>
    <t>Youth and Elder Center</t>
  </si>
  <si>
    <t>Kasigluk</t>
  </si>
  <si>
    <t>Akula Elitnaurvik School</t>
  </si>
  <si>
    <t>Generator/Water Treatment Building</t>
  </si>
  <si>
    <t>Housing Authority Building</t>
  </si>
  <si>
    <t>Kasigluk School K-12</t>
  </si>
  <si>
    <t>Mist Module</t>
  </si>
  <si>
    <t>Police Station</t>
  </si>
  <si>
    <t>Shop/Storage Building</t>
  </si>
  <si>
    <t>Storage Building</t>
  </si>
  <si>
    <t>Vocational Ed Shop</t>
  </si>
  <si>
    <t>Water Treatment</t>
  </si>
  <si>
    <t>Kipnuk</t>
  </si>
  <si>
    <t>ANTHC Office</t>
  </si>
  <si>
    <t>ANTHC Pump House &amp; Fuel Tanks</t>
  </si>
  <si>
    <t>Armory Bldgs.</t>
  </si>
  <si>
    <t>Corp. Office</t>
  </si>
  <si>
    <t>Corp. Warehouses</t>
  </si>
  <si>
    <t>Council</t>
  </si>
  <si>
    <t>FAA Conex</t>
  </si>
  <si>
    <t>Generators</t>
  </si>
  <si>
    <t>Halibut Plant</t>
  </si>
  <si>
    <t>Hardware Store</t>
  </si>
  <si>
    <t>Lodge &amp; Garage</t>
  </si>
  <si>
    <t>Moravian Church Bldgs.</t>
  </si>
  <si>
    <t>New Washeteria</t>
  </si>
  <si>
    <t>Repair Shop</t>
  </si>
  <si>
    <t>School Bldgs.</t>
  </si>
  <si>
    <t>Storage</t>
  </si>
  <si>
    <t>Storage 2</t>
  </si>
  <si>
    <t>Store</t>
  </si>
  <si>
    <t>Teacher Housing</t>
  </si>
  <si>
    <t>Trading Company</t>
  </si>
  <si>
    <t>Tribal Bldg/Old School</t>
  </si>
  <si>
    <t>United Utilities Inc. Conex</t>
  </si>
  <si>
    <t>Water Plant, Storage &amp; Repair Shop</t>
  </si>
  <si>
    <t>Kongiganak</t>
  </si>
  <si>
    <t xml:space="preserve"> AT&amp;T Facility</t>
  </si>
  <si>
    <t>Airport Maintenance Bldg</t>
  </si>
  <si>
    <t>Child Welfare Office</t>
  </si>
  <si>
    <t>Fuel Tank Farm</t>
  </si>
  <si>
    <t>Moravian Church Parsonage</t>
  </si>
  <si>
    <t>Moravian Church Warehouse</t>
  </si>
  <si>
    <t>New Armory</t>
  </si>
  <si>
    <t>Old Armory</t>
  </si>
  <si>
    <t xml:space="preserve">Old Marina Fuel Station </t>
  </si>
  <si>
    <t>PHS Bldg</t>
  </si>
  <si>
    <t>Power Co. Office</t>
  </si>
  <si>
    <t>Safe Water Storage</t>
  </si>
  <si>
    <t>Safe Water/Laundromat</t>
  </si>
  <si>
    <t>School Power Plant</t>
  </si>
  <si>
    <t>Search &amp; Seizure</t>
  </si>
  <si>
    <t>Tribal Bldg</t>
  </si>
  <si>
    <t>United Utilities Inc</t>
  </si>
  <si>
    <t>Variety Store</t>
  </si>
  <si>
    <t>Water Treatment Plant/Tribal Offices/Hotel</t>
  </si>
  <si>
    <t>Kotlik</t>
  </si>
  <si>
    <t>AC Company</t>
  </si>
  <si>
    <t>Airport Maintenance Bldg.</t>
  </si>
  <si>
    <t>BMS Office</t>
  </si>
  <si>
    <t>Cable System Bldg.</t>
  </si>
  <si>
    <t>City Lodge</t>
  </si>
  <si>
    <t>Community Hall</t>
  </si>
  <si>
    <t>Corporation Tank Farm Office</t>
  </si>
  <si>
    <t>Corportation Store</t>
  </si>
  <si>
    <t>Gen. Bldg.</t>
  </si>
  <si>
    <t>Kotlik K-12 School 1</t>
  </si>
  <si>
    <t>Kotlik Laufkak</t>
  </si>
  <si>
    <t>Kwipak Inc.</t>
  </si>
  <si>
    <t>Old City Shop</t>
  </si>
  <si>
    <t>Old High School</t>
  </si>
  <si>
    <t>Quarters</t>
  </si>
  <si>
    <t>School Shop</t>
  </si>
  <si>
    <t>Suana/Washeteria</t>
  </si>
  <si>
    <t>Teen Center</t>
  </si>
  <si>
    <t>Utility Shop</t>
  </si>
  <si>
    <t>Water Pump</t>
  </si>
  <si>
    <t>Kwethluk</t>
  </si>
  <si>
    <t>ANICA Store</t>
  </si>
  <si>
    <t>Band Room</t>
  </si>
  <si>
    <t>Boat House</t>
  </si>
  <si>
    <t>Kwethluk BIA School</t>
  </si>
  <si>
    <t>Kwethluk Community School</t>
  </si>
  <si>
    <t>Old Fire Station</t>
  </si>
  <si>
    <t>Old Head Start</t>
  </si>
  <si>
    <t>Power House</t>
  </si>
  <si>
    <t>Propane House</t>
  </si>
  <si>
    <t>Sports Store</t>
  </si>
  <si>
    <t>Sports Store Office</t>
  </si>
  <si>
    <t>Tank Farm #1</t>
  </si>
  <si>
    <t>Tank Farm #2</t>
  </si>
  <si>
    <t>Tank Farm #3</t>
  </si>
  <si>
    <t>Vocational Education Shop</t>
  </si>
  <si>
    <t>Betty Guy Memorial  Health Clinic</t>
  </si>
  <si>
    <t>Kwigillingok</t>
  </si>
  <si>
    <t>BIA Fuel Storage (not in use)</t>
  </si>
  <si>
    <t>Chief Paul Memorial School</t>
  </si>
  <si>
    <t>Co-op Store</t>
  </si>
  <si>
    <t>IRA Council Office</t>
  </si>
  <si>
    <t>IRA Council Storage</t>
  </si>
  <si>
    <t>IRA Property</t>
  </si>
  <si>
    <t>IRA Rental House &amp; Storage</t>
  </si>
  <si>
    <t>Jail (not in use)</t>
  </si>
  <si>
    <t>K12 School/Housing/Power/Storage</t>
  </si>
  <si>
    <t>Moravian Church Parsonage &amp; Storage</t>
  </si>
  <si>
    <t>Old BIA Property</t>
  </si>
  <si>
    <t>Old Head start Bldg</t>
  </si>
  <si>
    <t>Proposed Fisheries Support Ctr.</t>
  </si>
  <si>
    <t>Public Safety Bldg</t>
  </si>
  <si>
    <t>Water treatment plant</t>
  </si>
  <si>
    <t>Lime Village</t>
  </si>
  <si>
    <t>Airport Storage</t>
  </si>
  <si>
    <t>Hazmat Storage</t>
  </si>
  <si>
    <t>Shop</t>
  </si>
  <si>
    <t>Teacher's Quarters</t>
  </si>
  <si>
    <t>United Utility Line</t>
  </si>
  <si>
    <t>Water Bldg.</t>
  </si>
  <si>
    <t>Lower Kalskag</t>
  </si>
  <si>
    <t>Bingo Hall/Community Center/Offices</t>
  </si>
  <si>
    <t>City office</t>
  </si>
  <si>
    <t>Code Red Building</t>
  </si>
  <si>
    <t xml:space="preserve"> Yes, AHFC-C</t>
  </si>
  <si>
    <t>Some</t>
  </si>
  <si>
    <t>Joseph and Olinga Gregory School</t>
  </si>
  <si>
    <t>Lower Kalskag Health Clinic</t>
  </si>
  <si>
    <t>Lower Kalskag Tribal Office</t>
  </si>
  <si>
    <t>Lower Kalskag Water Treatment Plant</t>
  </si>
  <si>
    <t>Portable Unit #1</t>
  </si>
  <si>
    <t>Portable Unit #2</t>
  </si>
  <si>
    <t>Portable Unit #3</t>
  </si>
  <si>
    <t>Zackar Levi Elementary School</t>
  </si>
  <si>
    <t>ZLES Generator/Storage Building</t>
  </si>
  <si>
    <t>ZLES Portable Classroom</t>
  </si>
  <si>
    <t>Marshall</t>
  </si>
  <si>
    <t>Corporation Store</t>
  </si>
  <si>
    <t>Marshall Agnes Boliver Health Clinic</t>
  </si>
  <si>
    <t>Marshall K-12 School</t>
  </si>
  <si>
    <t>Office Building</t>
  </si>
  <si>
    <t>Water Treatment  Plant/System</t>
  </si>
  <si>
    <t>AVEC Power Plant, Crew Quarters, Storage</t>
  </si>
  <si>
    <t>Church &amp; Parsonage</t>
  </si>
  <si>
    <t>City Fuel Tanks</t>
  </si>
  <si>
    <t>City Garage</t>
  </si>
  <si>
    <t>FAA Facilities</t>
  </si>
  <si>
    <t>Fish Plant Storage</t>
  </si>
  <si>
    <t>Fishery Plant</t>
  </si>
  <si>
    <t>Fuel Pump Header</t>
  </si>
  <si>
    <t>Game Room</t>
  </si>
  <si>
    <t>Garage</t>
  </si>
  <si>
    <t>Gas Station</t>
  </si>
  <si>
    <t>High School, Tank Farm, Storage</t>
  </si>
  <si>
    <t>New Clinic</t>
  </si>
  <si>
    <t>NRSP Reindeer Plant</t>
  </si>
  <si>
    <t>Office</t>
  </si>
  <si>
    <t>Old City Garage</t>
  </si>
  <si>
    <t>Propane Fill Station</t>
  </si>
  <si>
    <t>School Sewage Lift Station</t>
  </si>
  <si>
    <t>Sewer Transfer Station</t>
  </si>
  <si>
    <t>Storage Facility</t>
  </si>
  <si>
    <t>Store Fuel Tank</t>
  </si>
  <si>
    <t>Store Storage</t>
  </si>
  <si>
    <t>Store Warehouse</t>
  </si>
  <si>
    <t>Mekoryuk</t>
  </si>
  <si>
    <t>US Post Office</t>
  </si>
  <si>
    <t>Utilities Facilities</t>
  </si>
  <si>
    <t>Mountain Village</t>
  </si>
  <si>
    <t>Central Office 1&amp;2</t>
  </si>
  <si>
    <t>City Jail</t>
  </si>
  <si>
    <t>City Shop &amp; Garage</t>
  </si>
  <si>
    <t>Community Center/Hall</t>
  </si>
  <si>
    <t>Ignatius Beans School</t>
  </si>
  <si>
    <t>Lower Yukon School Dist. Office</t>
  </si>
  <si>
    <t>Old School</t>
  </si>
  <si>
    <t>Old School Dist. Main Office</t>
  </si>
  <si>
    <t>Recreation Center</t>
  </si>
  <si>
    <t>SREB</t>
  </si>
  <si>
    <t>Napakiak</t>
  </si>
  <si>
    <t>SRE Bldg 1</t>
  </si>
  <si>
    <t>SRE Bldg 2 (Heated)</t>
  </si>
  <si>
    <t>Yes, EECBG</t>
  </si>
  <si>
    <t>Napaskiak</t>
  </si>
  <si>
    <t>East Watering Point</t>
  </si>
  <si>
    <t>Napaskiak Clinic</t>
  </si>
  <si>
    <t>Napaskiak East Wellhouse Water Plant</t>
  </si>
  <si>
    <t>Napaskiak West Well Water Plant</t>
  </si>
  <si>
    <t>Public Safety Building/Jail</t>
  </si>
  <si>
    <t>SRE Bldg.</t>
  </si>
  <si>
    <t>Washeteria &amp; Lift Station</t>
  </si>
  <si>
    <t>West Watering Point</t>
  </si>
  <si>
    <t>Newtok</t>
  </si>
  <si>
    <t>Bingo and Community Hall</t>
  </si>
  <si>
    <t>Yes, VEEP</t>
  </si>
  <si>
    <t>1 of 2</t>
  </si>
  <si>
    <t>Community Store</t>
  </si>
  <si>
    <t>Manguan Newtok Health Clinic</t>
  </si>
  <si>
    <t>Newtok Tribal Court</t>
  </si>
  <si>
    <t>Newtok Tribal Office and IGAP</t>
  </si>
  <si>
    <t>Newtok Washeteria and Water Plant</t>
  </si>
  <si>
    <t>Tom's Store</t>
  </si>
  <si>
    <t>2 of 3</t>
  </si>
  <si>
    <t>Tribal Council Office</t>
  </si>
  <si>
    <t>Unusraq Power Company Office</t>
  </si>
  <si>
    <t>only 1</t>
  </si>
  <si>
    <t>Sre building</t>
  </si>
  <si>
    <t>Nightmute</t>
  </si>
  <si>
    <t>Chinuruk Inc. Village Store</t>
  </si>
  <si>
    <t>City Office Bldg.</t>
  </si>
  <si>
    <t>Community Catholic Church</t>
  </si>
  <si>
    <t>Community Catholic Church Housing</t>
  </si>
  <si>
    <t>Headstart Bldg</t>
  </si>
  <si>
    <t>Joseph Post Memorial Bldg.</t>
  </si>
  <si>
    <t>Native Village of Umkumiut Office Bldg</t>
  </si>
  <si>
    <t>Nightmute School</t>
  </si>
  <si>
    <t>SRE Bldg. 1 (Heated)</t>
  </si>
  <si>
    <t>SRE Bldg. 2</t>
  </si>
  <si>
    <t>Traditional Council</t>
  </si>
  <si>
    <t>Traditional Council Offices</t>
  </si>
  <si>
    <t xml:space="preserve">VPSO Bldg. </t>
  </si>
  <si>
    <t>Warm Storage</t>
  </si>
  <si>
    <t>Water Treatment Plant/Bunkhouse</t>
  </si>
  <si>
    <t>Watering Point</t>
  </si>
  <si>
    <t>Nunam Iqua</t>
  </si>
  <si>
    <t>City Hotel</t>
  </si>
  <si>
    <t>NIPY Bldg</t>
  </si>
  <si>
    <t>Tribal Office/Community Hall</t>
  </si>
  <si>
    <t>Water Treatment Plant/Washeteria</t>
  </si>
  <si>
    <t>Nunapitchuk</t>
  </si>
  <si>
    <t>Nunapitchuk IRA Bingo Hall</t>
  </si>
  <si>
    <t>Sre Building #1</t>
  </si>
  <si>
    <t>Sre Building #2</t>
  </si>
  <si>
    <t>Tribal Office Building</t>
  </si>
  <si>
    <t>WTP-Washeteria</t>
  </si>
  <si>
    <t>Watering Plant</t>
  </si>
  <si>
    <t>Oscarville</t>
  </si>
  <si>
    <t>Qugcuun Memorial School</t>
  </si>
  <si>
    <t>School Greenhouse</t>
  </si>
  <si>
    <t>School Warehouse/Pump/Generator</t>
  </si>
  <si>
    <t>Watering Point/Warehouse</t>
  </si>
  <si>
    <t>Pilot Station</t>
  </si>
  <si>
    <t>All Bldgs.</t>
  </si>
  <si>
    <t>ATCO Bldg.</t>
  </si>
  <si>
    <t>Dome</t>
  </si>
  <si>
    <t>Pilot Station Health Clinic</t>
  </si>
  <si>
    <t>Pilot Station IGAP/ICWA Bldg</t>
  </si>
  <si>
    <t>Pilot Station Lift Station</t>
  </si>
  <si>
    <t>Temp. Police Station</t>
  </si>
  <si>
    <t>Tutalgag Cablevision Office</t>
  </si>
  <si>
    <t>Water &amp; Sewer System/Water Plant</t>
  </si>
  <si>
    <t>Pitkas Point</t>
  </si>
  <si>
    <t>Church</t>
  </si>
  <si>
    <t>Fire station Site</t>
  </si>
  <si>
    <t>Native Corp. Office</t>
  </si>
  <si>
    <t>School Tank Farm</t>
  </si>
  <si>
    <t>Platinum</t>
  </si>
  <si>
    <t>Arviq Inc.</t>
  </si>
  <si>
    <t>Quinhagak</t>
  </si>
  <si>
    <t>NVK Main Building</t>
  </si>
  <si>
    <t>Quinhagak Bingo Hall</t>
  </si>
  <si>
    <t>Quinhagak Kindergarten</t>
  </si>
  <si>
    <t>Quinhagak Police Station</t>
  </si>
  <si>
    <t>Quinhagak School</t>
  </si>
  <si>
    <t>Quinhagak Teen Center</t>
  </si>
  <si>
    <t>Quinhagak Washeteria</t>
  </si>
  <si>
    <t>Quinhagak Water Plant</t>
  </si>
  <si>
    <t>Red Devil</t>
  </si>
  <si>
    <t>Bulk Fuel Storage</t>
  </si>
  <si>
    <t>Equip. Storage</t>
  </si>
  <si>
    <t>George Willis Sr. School</t>
  </si>
  <si>
    <t>Grader Bldg.</t>
  </si>
  <si>
    <t>Red Devil Lodge</t>
  </si>
  <si>
    <t>SRE Bldg. (Heated)</t>
  </si>
  <si>
    <t>Traditional Office</t>
  </si>
  <si>
    <t>Russian Mission</t>
  </si>
  <si>
    <t>AVEC Electric Power Plant</t>
  </si>
  <si>
    <t>Gymnasium</t>
  </si>
  <si>
    <t>K12 School</t>
  </si>
  <si>
    <t>Old Log Mission Building (vacant)</t>
  </si>
  <si>
    <t>Old Mission</t>
  </si>
  <si>
    <t>Public Safety/ Bingo Hall</t>
  </si>
  <si>
    <t>Russian Mission Corp. Store</t>
  </si>
  <si>
    <t>United Utilities Telephone</t>
  </si>
  <si>
    <t>Saint Mary's</t>
  </si>
  <si>
    <t>Algaaciq Tribal Office</t>
  </si>
  <si>
    <t>ARFF Building</t>
  </si>
  <si>
    <t>Bunkhouse</t>
  </si>
  <si>
    <t>City Office/Community Center</t>
  </si>
  <si>
    <t>Cold Storage Building</t>
  </si>
  <si>
    <t>Equip Storage</t>
  </si>
  <si>
    <t>Fire/Police Station</t>
  </si>
  <si>
    <t>Headstart Daycare</t>
  </si>
  <si>
    <t>Heat Recovery Building</t>
  </si>
  <si>
    <t>Living Quarters</t>
  </si>
  <si>
    <t>Old Library</t>
  </si>
  <si>
    <t>St. Mary's 3-Bay Shop</t>
  </si>
  <si>
    <t>St. Mary's SRC</t>
  </si>
  <si>
    <t>Town Shop</t>
  </si>
  <si>
    <t>Utility Pump Station</t>
  </si>
  <si>
    <t>Yupiit of Andreafsky</t>
  </si>
  <si>
    <t>Scammon Bay</t>
  </si>
  <si>
    <t>Askinuk Corporation Office</t>
  </si>
  <si>
    <t>Scammon Bay K-12 School</t>
  </si>
  <si>
    <t>Sleetmute</t>
  </si>
  <si>
    <t>Jack Egnaty Sr. School</t>
  </si>
  <si>
    <t>Stony River</t>
  </si>
  <si>
    <t>Bushtell</t>
  </si>
  <si>
    <t>Generator</t>
  </si>
  <si>
    <t>Gusty Michael School</t>
  </si>
  <si>
    <t>MKEC Tank Farm</t>
  </si>
  <si>
    <t>MKEG/Village/School Fill Point</t>
  </si>
  <si>
    <t>Storage Bldg.</t>
  </si>
  <si>
    <t>Toksook Bay</t>
  </si>
  <si>
    <t>Building 1</t>
  </si>
  <si>
    <t>Building 2</t>
  </si>
  <si>
    <t>Generator/Warehouse</t>
  </si>
  <si>
    <t>Nelson Island Area School</t>
  </si>
  <si>
    <t>Special Ed. Building</t>
  </si>
  <si>
    <t>Sub-Regional Clinic</t>
  </si>
  <si>
    <t>Tribal Office &amp; Community Center</t>
  </si>
  <si>
    <t>Tuluksak</t>
  </si>
  <si>
    <t>High School Generator Bldg</t>
  </si>
  <si>
    <t>K-12 School</t>
  </si>
  <si>
    <t>Tuluksak Early Childhood Training Center</t>
  </si>
  <si>
    <t>Tuluksak Health Clinic</t>
  </si>
  <si>
    <t>Tuluksak Tribal Council</t>
  </si>
  <si>
    <t>Voc Ed Building</t>
  </si>
  <si>
    <t>Water Plant &amp; Wash</t>
  </si>
  <si>
    <t>Tuntutuliak</t>
  </si>
  <si>
    <t>Community Bldg.</t>
  </si>
  <si>
    <t>SRE Bldg. 1</t>
  </si>
  <si>
    <t>SRE Bldg. 2 (Heated)</t>
  </si>
  <si>
    <t>VPSO Bldg.</t>
  </si>
  <si>
    <t>Water Plant &amp; Washeteria</t>
  </si>
  <si>
    <t>Tununak</t>
  </si>
  <si>
    <t>Paul Albert Memorial School</t>
  </si>
  <si>
    <t>Tribal Police Office</t>
  </si>
  <si>
    <t>Water Plant, Washeteria &amp; Well House</t>
  </si>
  <si>
    <t>Upper Kalskag</t>
  </si>
  <si>
    <t>Chenega Bay</t>
  </si>
  <si>
    <t>Chenega Bay Community School</t>
  </si>
  <si>
    <t>Hazardous Waste Bldg</t>
  </si>
  <si>
    <t>Info Center</t>
  </si>
  <si>
    <t>John M. Totemoff Museum</t>
  </si>
  <si>
    <t>Native Village of Chenega Office</t>
  </si>
  <si>
    <t>Nicholas Kompkoff Clinic</t>
  </si>
  <si>
    <t>Rec Center</t>
  </si>
  <si>
    <t>School Generator, Fuel Tanks &amp; Storage</t>
  </si>
  <si>
    <t>Sea Lion Subsistence Processing Plant</t>
  </si>
  <si>
    <t>Tribal Council Maint. Bldg</t>
  </si>
  <si>
    <t>United Utilities Inc.</t>
  </si>
  <si>
    <t>Village Generator &amp; Fuel Storage</t>
  </si>
  <si>
    <t>Cordova</t>
  </si>
  <si>
    <t>Airport Sand Storage</t>
  </si>
  <si>
    <t>ARFF Bldg.</t>
  </si>
  <si>
    <t>Community Medical Center</t>
  </si>
  <si>
    <t>Yes (AHFC-C)</t>
  </si>
  <si>
    <t>Not Known</t>
  </si>
  <si>
    <t>Cordova Bunkhouse</t>
  </si>
  <si>
    <t>Cordova Headquarters</t>
  </si>
  <si>
    <t>Cordova Jr/Sr High School</t>
  </si>
  <si>
    <t>Cordova Labor Hall</t>
  </si>
  <si>
    <t>Cordova Warehouse</t>
  </si>
  <si>
    <t>Eyak Lake A/P SRE Bldg.</t>
  </si>
  <si>
    <t>Mt. Eccles Elementary</t>
  </si>
  <si>
    <t>Shoreside/Alaska Marine Lines Bldg</t>
  </si>
  <si>
    <t>Yes (ACEA)</t>
  </si>
  <si>
    <t>Tatitlek</t>
  </si>
  <si>
    <t>Airport</t>
  </si>
  <si>
    <t>Assisted Living/Laundromat</t>
  </si>
  <si>
    <t>Community School</t>
  </si>
  <si>
    <t>Community School Voc. Lab</t>
  </si>
  <si>
    <t>Copper Valley Telephone</t>
  </si>
  <si>
    <t>Fire Hall</t>
  </si>
  <si>
    <t>Generator Facility</t>
  </si>
  <si>
    <t>Mariculture Processing Facility</t>
  </si>
  <si>
    <t>Native Village of Tatitlek Office</t>
  </si>
  <si>
    <t>Oil Spill Response Storage</t>
  </si>
  <si>
    <t>Tatitlek Native Corp.</t>
  </si>
  <si>
    <t>Village Community Center</t>
  </si>
  <si>
    <t>Village Gospel Chapel</t>
  </si>
  <si>
    <t>Valdez</t>
  </si>
  <si>
    <t>Airport Equipment Shop</t>
  </si>
  <si>
    <t>Buildings Crew Shop</t>
  </si>
  <si>
    <t>Combined Facilities</t>
  </si>
  <si>
    <t>DOT&amp;PF Headqaurters Bldg.</t>
  </si>
  <si>
    <t>Epiphany Lutheran Church</t>
  </si>
  <si>
    <t>Growden-Harrison Bldg.</t>
  </si>
  <si>
    <t>Maintenance Shop (Hwy. Crew)</t>
  </si>
  <si>
    <t>Rogue's Garden Bldg.</t>
  </si>
  <si>
    <t>SEF Maintenance Shop</t>
  </si>
  <si>
    <t>Steam Plant</t>
  </si>
  <si>
    <t>Supply Bldg.</t>
  </si>
  <si>
    <t>Valdez Diesel Plant</t>
  </si>
  <si>
    <t>Kodiak</t>
  </si>
  <si>
    <t>Akhiok</t>
  </si>
  <si>
    <t>Generator Power house</t>
  </si>
  <si>
    <t>Kaguyak Tribal Office</t>
  </si>
  <si>
    <t>Medical Clinic/BHA</t>
  </si>
  <si>
    <t>New clinic</t>
  </si>
  <si>
    <t>New Water Treatment Pump House</t>
  </si>
  <si>
    <t>School Generator Shed</t>
  </si>
  <si>
    <t>Tribal Council Office/ Post Office/ City Office/ VPSO</t>
  </si>
  <si>
    <t>Tsunami Building</t>
  </si>
  <si>
    <t>Old water treatment building</t>
  </si>
  <si>
    <t>Karluk</t>
  </si>
  <si>
    <t>Fuel Tank</t>
  </si>
  <si>
    <t>Lodge 1</t>
  </si>
  <si>
    <t>Lodge 2</t>
  </si>
  <si>
    <t>Lodge 3</t>
  </si>
  <si>
    <t>Pump House</t>
  </si>
  <si>
    <t>School Generator</t>
  </si>
  <si>
    <t>Tribal Council Garage</t>
  </si>
  <si>
    <t>Water Storage Tank</t>
  </si>
  <si>
    <t>1211 Father Herman St Sewer Lift</t>
  </si>
  <si>
    <t>2578 Metrokin Wy Sewer Lift Station</t>
  </si>
  <si>
    <t>2821 Spruce Cape Sewage Plant</t>
  </si>
  <si>
    <t>3010 Spruce Cape Rd Pump Sta 2</t>
  </si>
  <si>
    <t>315 Seabreeze Cir Sewer Lift</t>
  </si>
  <si>
    <t>3565 Sean Cir Sewer Lift Sta</t>
  </si>
  <si>
    <t>3880 Woodland Dr Pump Sta</t>
  </si>
  <si>
    <t>4152 E Rezanof Dr Pump Station</t>
  </si>
  <si>
    <t>438 Teal Way Sewer Lift Sta</t>
  </si>
  <si>
    <t>511 Marine Way Sewer Lift Sta</t>
  </si>
  <si>
    <t>518 Mozart Cir Sewer Lift</t>
  </si>
  <si>
    <t>Animal Shelter</t>
  </si>
  <si>
    <t>Baranoff Park Rec Facility</t>
  </si>
  <si>
    <t>Baranoff Park-Office, Comfort Station, Storage</t>
  </si>
  <si>
    <t>Baranov Museum</t>
  </si>
  <si>
    <t>Bayside Fire Station</t>
  </si>
  <si>
    <t>AHFC (2012)</t>
  </si>
  <si>
    <t>Unknown</t>
  </si>
  <si>
    <t>Y</t>
  </si>
  <si>
    <t>Beaver Lake Loop Rd Sewer Lift</t>
  </si>
  <si>
    <t>Brother Francis Shelter</t>
  </si>
  <si>
    <t>Chamber Office/ Ferry Terminal</t>
  </si>
  <si>
    <t>Chiniak School</t>
  </si>
  <si>
    <t>In progress</t>
  </si>
  <si>
    <t>Chlorinator Building</t>
  </si>
  <si>
    <t>City Dock Warehouse</t>
  </si>
  <si>
    <t>City Police Station/Jail</t>
  </si>
  <si>
    <t>Cliffside Rd Sewer Lift Station</t>
  </si>
  <si>
    <t>Comfort Station (Restroom)</t>
  </si>
  <si>
    <t>Communications Building Including Antennas &amp; Fence</t>
  </si>
  <si>
    <t>Dog Bay Sewer Lift Pump #2</t>
  </si>
  <si>
    <t>Emergency Generator Building</t>
  </si>
  <si>
    <t>Harbormaster Building</t>
  </si>
  <si>
    <t>Headstart Preschool</t>
  </si>
  <si>
    <t>KIB Admin Building</t>
  </si>
  <si>
    <t>Complete</t>
  </si>
  <si>
    <t>Kodiak College - Benny Benson</t>
  </si>
  <si>
    <t>Kodiak College - Campus Center</t>
  </si>
  <si>
    <t>Kodiak College- Technology Center</t>
  </si>
  <si>
    <t>Kodiak Middle School</t>
  </si>
  <si>
    <t>KPD Barn/Storage Facility</t>
  </si>
  <si>
    <t>Larch Sewer Lift</t>
  </si>
  <si>
    <t>Library</t>
  </si>
  <si>
    <t>Lift Station/ SD#2 - Contents Only</t>
  </si>
  <si>
    <t>Lift Station/City #4 - Contents Only</t>
  </si>
  <si>
    <t>Lift Station/City #5- Contents Only</t>
  </si>
  <si>
    <t>Main Elementary</t>
  </si>
  <si>
    <t>In Progress</t>
  </si>
  <si>
    <t>Monashka Creek Pump Station</t>
  </si>
  <si>
    <t>Peterson Elementary</t>
  </si>
  <si>
    <t>Pier 3 Maintenance Shop</t>
  </si>
  <si>
    <t>Pier 3 Office</t>
  </si>
  <si>
    <t>Pillar Creek Pump Station</t>
  </si>
  <si>
    <t>Pillar Mtn Chlorinator</t>
  </si>
  <si>
    <t>Portable Security Shed</t>
  </si>
  <si>
    <t>Public Library</t>
  </si>
  <si>
    <t>Public Restrooms</t>
  </si>
  <si>
    <t>Public Works Garage</t>
  </si>
  <si>
    <t>Public Works Warehouse</t>
  </si>
  <si>
    <t>Pump Station</t>
  </si>
  <si>
    <t>Rec Facility/East Additional Park</t>
  </si>
  <si>
    <t>Salt Storage Bldg. (PW Yard)</t>
  </si>
  <si>
    <t>Sewage Treatment Plant</t>
  </si>
  <si>
    <t>Sewer Lift 1-Harry Neilsen Ave By Pond</t>
  </si>
  <si>
    <t>Sewer Lift 2-Sut Larsen Way-End Of Road</t>
  </si>
  <si>
    <t>Sewer Lift Station-By Elks</t>
  </si>
  <si>
    <t>Shelikof St Sewer Lift</t>
  </si>
  <si>
    <t>St. Herman Harbor Office</t>
  </si>
  <si>
    <t>Utility Enclosure &amp; Restroom</t>
  </si>
  <si>
    <t>UV Water Treatment w/ Generator</t>
  </si>
  <si>
    <t>Women's Bay Volunteer Fire Department</t>
  </si>
  <si>
    <t>Larsen Bay</t>
  </si>
  <si>
    <t>Boat Harbor Shed</t>
  </si>
  <si>
    <t>Cannery</t>
  </si>
  <si>
    <t>City Generator Plant</t>
  </si>
  <si>
    <t>City Maintenance Bldg</t>
  </si>
  <si>
    <t>City Offices</t>
  </si>
  <si>
    <t>City Storage</t>
  </si>
  <si>
    <t>Fire Hall &amp; VPSO Bldg</t>
  </si>
  <si>
    <t>Fish Processing 1</t>
  </si>
  <si>
    <t>Fish Processing 2</t>
  </si>
  <si>
    <t>Larsen Bay Lodge</t>
  </si>
  <si>
    <t>Kodiak Legends Lodge</t>
  </si>
  <si>
    <t>Kodiak Charters</t>
  </si>
  <si>
    <t>Foxtail Lodge</t>
  </si>
  <si>
    <t>Kodiak Lodge</t>
  </si>
  <si>
    <t>Kodiak Island Resort</t>
  </si>
  <si>
    <t>Old Baptist Church (Storage)</t>
  </si>
  <si>
    <t>Old Water Storage tank</t>
  </si>
  <si>
    <t>Tank Farm</t>
  </si>
  <si>
    <t>Tsunami Bldg</t>
  </si>
  <si>
    <t>Old Harbor</t>
  </si>
  <si>
    <t>Art Studio</t>
  </si>
  <si>
    <t>AVEC Fuel Tanks</t>
  </si>
  <si>
    <t>AVEC Generator</t>
  </si>
  <si>
    <t>City Dock</t>
  </si>
  <si>
    <t xml:space="preserve">City Offices / Fire Hall / Public Safety </t>
  </si>
  <si>
    <t>VEEP (2005-06)</t>
  </si>
  <si>
    <t>Community Shop</t>
  </si>
  <si>
    <t>Cultural Center</t>
  </si>
  <si>
    <t>Finest Fish Shop</t>
  </si>
  <si>
    <t>KANA Preschool</t>
  </si>
  <si>
    <t>Gwendolooks Grocery</t>
  </si>
  <si>
    <t>Oil Spill Conex</t>
  </si>
  <si>
    <t>Old Clinic</t>
  </si>
  <si>
    <t>Old Harbor School</t>
  </si>
  <si>
    <t>Senior Center</t>
  </si>
  <si>
    <t>School Gymnasium</t>
  </si>
  <si>
    <t>The Fish Guy</t>
  </si>
  <si>
    <t>Tidal Wave</t>
  </si>
  <si>
    <t>Tribal Council Food Bank</t>
  </si>
  <si>
    <t>Water Treatment Bldg</t>
  </si>
  <si>
    <t>768 sq ft</t>
  </si>
  <si>
    <t>Ouzinkie</t>
  </si>
  <si>
    <t>ANTHC Garage</t>
  </si>
  <si>
    <t>ANTHC housing by water plant</t>
  </si>
  <si>
    <t>Automotive Shop</t>
  </si>
  <si>
    <t>B&amp;B(s)</t>
  </si>
  <si>
    <t>Bulk Fuel Tanks</t>
  </si>
  <si>
    <t>City Maintenance Building</t>
  </si>
  <si>
    <t>City Office/ Mayor's home</t>
  </si>
  <si>
    <t>Corporations Office building</t>
  </si>
  <si>
    <t>Corporations Wearhouse</t>
  </si>
  <si>
    <t>EPA Multi-Use/VPSO</t>
  </si>
  <si>
    <t>Grader Building</t>
  </si>
  <si>
    <t xml:space="preserve">New garage building </t>
  </si>
  <si>
    <t>Oil Spill Response Center</t>
  </si>
  <si>
    <t>Old Russian Orthodox Church</t>
  </si>
  <si>
    <t>Ouzinkie School</t>
  </si>
  <si>
    <t>Pump House/ New water treatment plant</t>
  </si>
  <si>
    <t>Septic Storage Building</t>
  </si>
  <si>
    <t>Studio</t>
  </si>
  <si>
    <t>Subsistence Freeze Facility</t>
  </si>
  <si>
    <t>Tribal Cultural Center/ Tribal offices/ elder lunch program/ library</t>
  </si>
  <si>
    <t>Tribal Health Clinic</t>
  </si>
  <si>
    <t>Warehouse and Multi-use Building</t>
  </si>
  <si>
    <t>Port Lions</t>
  </si>
  <si>
    <t>Aleut Dance B&amp;B/Charters</t>
  </si>
  <si>
    <t>B&amp;B</t>
  </si>
  <si>
    <t>Camai House</t>
  </si>
  <si>
    <t>Fuel dispensing building by dock</t>
  </si>
  <si>
    <t>Harbor Master Building</t>
  </si>
  <si>
    <t>Hillside Bible Chapel</t>
  </si>
  <si>
    <t>Kodiak Paradise Lodge</t>
  </si>
  <si>
    <t>Kodiak Wilderness Adventures</t>
  </si>
  <si>
    <t>Library/Comm. Hall/City Office</t>
  </si>
  <si>
    <t>EECBG</t>
  </si>
  <si>
    <t>Interior Lighting Retrofit</t>
  </si>
  <si>
    <t>New Water Treatment Bldg and sewage lift station</t>
  </si>
  <si>
    <t>Port Lions Lodge</t>
  </si>
  <si>
    <t>Port Lions School</t>
  </si>
  <si>
    <t xml:space="preserve">Street lights </t>
  </si>
  <si>
    <t>Tribal Building</t>
  </si>
  <si>
    <t>VPSO and Firehall</t>
  </si>
  <si>
    <t>Water and electric building by dock</t>
  </si>
  <si>
    <t>Wilderness Beach Lodge</t>
  </si>
  <si>
    <t>Alatna</t>
  </si>
  <si>
    <t>Bulk fuel facility  (inoperable but has electric)</t>
  </si>
  <si>
    <t>Safe House</t>
  </si>
  <si>
    <t>Yes; VEEP</t>
  </si>
  <si>
    <t>Washeteria/Clinic</t>
  </si>
  <si>
    <t>Allakaket School (Boiler Bldg.)</t>
  </si>
  <si>
    <t>Yes; Nortech</t>
  </si>
  <si>
    <t>Allakaket School (Bus Barn)</t>
  </si>
  <si>
    <t>Allakaket School (High School)</t>
  </si>
  <si>
    <t>Allakaket School (Main Bldg.)</t>
  </si>
  <si>
    <t>J&amp;S Store</t>
  </si>
  <si>
    <t>Mental Health Bldg.</t>
  </si>
  <si>
    <t>Shed</t>
  </si>
  <si>
    <t>Yes  (ANTHC)</t>
  </si>
  <si>
    <t>Planned for 2015</t>
  </si>
  <si>
    <t>Allakaket</t>
  </si>
  <si>
    <t>Anvik</t>
  </si>
  <si>
    <t>Blackwell School</t>
  </si>
  <si>
    <t>Christ Church</t>
  </si>
  <si>
    <t>Yes; EAoA</t>
  </si>
  <si>
    <t>Dely Ges Corp. Office &amp; Store</t>
  </si>
  <si>
    <t>Tribal Community Hall</t>
  </si>
  <si>
    <t>Wireless Network Bldg.</t>
  </si>
  <si>
    <t>Arctic Village</t>
  </si>
  <si>
    <t>Arctic Landromat</t>
  </si>
  <si>
    <t>Arctic Village K-12 School</t>
  </si>
  <si>
    <t>Council Bldg.</t>
  </si>
  <si>
    <t>Midnight Sun Native Store</t>
  </si>
  <si>
    <t>Native Store/Youth Center</t>
  </si>
  <si>
    <t>New Church</t>
  </si>
  <si>
    <t>Old School Maintenance Garage</t>
  </si>
  <si>
    <t>Water Storage &amp; Garage</t>
  </si>
  <si>
    <t>Beaver</t>
  </si>
  <si>
    <t>Airport Equip. Storage</t>
  </si>
  <si>
    <t>Clinton Victor Wiehl Multipurpose Bldg./Council Office/Clinic</t>
  </si>
  <si>
    <t>Yes; Ameresco</t>
  </si>
  <si>
    <t>Cruikshank School</t>
  </si>
  <si>
    <t>Power Plant &amp; Garage</t>
  </si>
  <si>
    <t>Utility House</t>
  </si>
  <si>
    <t>Water Treat. Plant, Washeteria, &amp; Lift Station</t>
  </si>
  <si>
    <t>Airport Equipment Storage</t>
  </si>
  <si>
    <t>DOT Hanger</t>
  </si>
  <si>
    <t>GCI Dish Bldg.</t>
  </si>
  <si>
    <t>Birch Creek</t>
  </si>
  <si>
    <t>Central Corner</t>
  </si>
  <si>
    <t>Circle Museum</t>
  </si>
  <si>
    <t>Facilities ATCO - 2 Bedroom</t>
  </si>
  <si>
    <t>Far North Market</t>
  </si>
  <si>
    <t>Generator Bldg.</t>
  </si>
  <si>
    <t>Maintenance Shop/Garage HWY</t>
  </si>
  <si>
    <t>Central</t>
  </si>
  <si>
    <t>Airport Storage Bldg.</t>
  </si>
  <si>
    <t>CNC Store</t>
  </si>
  <si>
    <t>Lift Station Building</t>
  </si>
  <si>
    <t xml:space="preserve">Storage </t>
  </si>
  <si>
    <t>Tsuk Taih School</t>
  </si>
  <si>
    <t>United Utilities Building</t>
  </si>
  <si>
    <t>Youth Center</t>
  </si>
  <si>
    <t>Chalkyitsik</t>
  </si>
  <si>
    <t>? Maybe youth center above typo?</t>
  </si>
  <si>
    <t>Circle K-12 School</t>
  </si>
  <si>
    <t>Holy Trinity Church</t>
  </si>
  <si>
    <t>VPSO Housing</t>
  </si>
  <si>
    <t>Circle</t>
  </si>
  <si>
    <t>Community Center &amp; Clinic</t>
  </si>
  <si>
    <t>Dot Lake Chapel, Parsonage &amp; Trailer</t>
  </si>
  <si>
    <t xml:space="preserve">Dot Lake School </t>
  </si>
  <si>
    <t>Dot Lake Village Council Office</t>
  </si>
  <si>
    <t>Hockey Shed</t>
  </si>
  <si>
    <t>Storage Units</t>
  </si>
  <si>
    <t>Utility Building/Laundromat</t>
  </si>
  <si>
    <t>Dot Lake</t>
  </si>
  <si>
    <t>Adult training center (planned)</t>
  </si>
  <si>
    <t>Airport Lighting</t>
  </si>
  <si>
    <t>Bunk House</t>
  </si>
  <si>
    <t>City Hall (New Addition)</t>
  </si>
  <si>
    <t>Yes; EECBG</t>
  </si>
  <si>
    <t>Eagle Community School</t>
  </si>
  <si>
    <t>Maintenance Shop/Office</t>
  </si>
  <si>
    <t>Multipurpose (Village)</t>
  </si>
  <si>
    <t>Old School House</t>
  </si>
  <si>
    <t>Redman Hall</t>
  </si>
  <si>
    <t>Store/Laundromat</t>
  </si>
  <si>
    <t>Tribal Hall</t>
  </si>
  <si>
    <t>Village Garage</t>
  </si>
  <si>
    <t>Village well-house</t>
  </si>
  <si>
    <t>VPSO</t>
  </si>
  <si>
    <t>Washeteria (under construction)</t>
  </si>
  <si>
    <t>Well House</t>
  </si>
  <si>
    <t>Eagle</t>
  </si>
  <si>
    <t>Frank Tobuk Sr. Clinic</t>
  </si>
  <si>
    <t>SAFE House</t>
  </si>
  <si>
    <t>5 star, 2013-14</t>
  </si>
  <si>
    <t>Evansville-Bettles</t>
  </si>
  <si>
    <t>AC Commercial Company Store</t>
  </si>
  <si>
    <t>Addie Shewfelt Bldg.</t>
  </si>
  <si>
    <t>ANTHC Warm Storage</t>
  </si>
  <si>
    <t>Arctic Circle Baptist Church</t>
  </si>
  <si>
    <t>Assembly of God Church</t>
  </si>
  <si>
    <t>CATG Natural Resource Dept.</t>
  </si>
  <si>
    <t>Community Kitchen</t>
  </si>
  <si>
    <t>District Office</t>
  </si>
  <si>
    <t>Education Department</t>
  </si>
  <si>
    <t>Elder Kitchen</t>
  </si>
  <si>
    <t>Elder's Bldg.</t>
  </si>
  <si>
    <t>Episcopal Church</t>
  </si>
  <si>
    <t>F&amp;G Storage</t>
  </si>
  <si>
    <t>Fort Yukon School</t>
  </si>
  <si>
    <t>Fuel Company</t>
  </si>
  <si>
    <t>Gwandak Public Broadcasting &amp; CATG Bldg.</t>
  </si>
  <si>
    <t>Gym</t>
  </si>
  <si>
    <t>Learning Center</t>
  </si>
  <si>
    <t>Liquor Store</t>
  </si>
  <si>
    <t>Old Clinic Shop</t>
  </si>
  <si>
    <t>Pump Station 2</t>
  </si>
  <si>
    <t>Red Recycling Bldg.</t>
  </si>
  <si>
    <t>Fort Yukon</t>
  </si>
  <si>
    <t>Richard C. Carroll Community Center</t>
  </si>
  <si>
    <t>School Bus Barn</t>
  </si>
  <si>
    <t>Utility Office</t>
  </si>
  <si>
    <t>Vocational Education Bldg. (New)</t>
  </si>
  <si>
    <t>Vocational Education Bldg. (Old)</t>
  </si>
  <si>
    <t>Vocational Education Dorms</t>
  </si>
  <si>
    <t>Vocational Education Shops</t>
  </si>
  <si>
    <t>Youth R Us</t>
  </si>
  <si>
    <t>Administrative Office</t>
  </si>
  <si>
    <t>Archie's Store</t>
  </si>
  <si>
    <t>Arctic Circle Air Service</t>
  </si>
  <si>
    <t>Assisted Living Center</t>
  </si>
  <si>
    <t>Aviation Tech Lab</t>
  </si>
  <si>
    <t>Birchwood Adult Dorm</t>
  </si>
  <si>
    <t>Birchwood Hall</t>
  </si>
  <si>
    <t>BLM Building</t>
  </si>
  <si>
    <t>Carpenter Main</t>
  </si>
  <si>
    <t>Community Mess Hall</t>
  </si>
  <si>
    <t>Cosmetology Bldg.</t>
  </si>
  <si>
    <t>Crowley</t>
  </si>
  <si>
    <t>Dining Hall</t>
  </si>
  <si>
    <t>DOT Shop</t>
  </si>
  <si>
    <t>Early Learning Center</t>
  </si>
  <si>
    <t>Edgar Nollner Health Clinic</t>
  </si>
  <si>
    <t>Edward G Pitka Sr. Airport</t>
  </si>
  <si>
    <t>Elder Housing Center</t>
  </si>
  <si>
    <t>Evert Air Alaska</t>
  </si>
  <si>
    <t>F&amp;W Storage Hangar</t>
  </si>
  <si>
    <t>Fire Department</t>
  </si>
  <si>
    <t>Frontier Flying Service</t>
  </si>
  <si>
    <t>Galena Bible Church</t>
  </si>
  <si>
    <t>Galena Day Care</t>
  </si>
  <si>
    <t>Galena Liquor Store</t>
  </si>
  <si>
    <t>Galena Store</t>
  </si>
  <si>
    <t>Galena USAF Base</t>
  </si>
  <si>
    <t>Gana-A'Yoo Limited</t>
  </si>
  <si>
    <t>GILA Auto Shop</t>
  </si>
  <si>
    <t>GILA Composite Bldg.</t>
  </si>
  <si>
    <t>GILA Gym</t>
  </si>
  <si>
    <t>GILA Headquarters</t>
  </si>
  <si>
    <t>GILA Iditarod Hall</t>
  </si>
  <si>
    <t>GILA School</t>
  </si>
  <si>
    <t>GM Auto Tech Lab</t>
  </si>
  <si>
    <t>Galena</t>
  </si>
  <si>
    <t xml:space="preserve">Joey's </t>
  </si>
  <si>
    <t>K&amp;W Services (maintenance shop attached)</t>
  </si>
  <si>
    <t>KIYU Radio Station</t>
  </si>
  <si>
    <t>Large Steel Garage/Shop Facility</t>
  </si>
  <si>
    <t>Large Steel Work Shop</t>
  </si>
  <si>
    <t>Larson Community Hall</t>
  </si>
  <si>
    <t>Louden House Garage</t>
  </si>
  <si>
    <t>Louden Office Storage</t>
  </si>
  <si>
    <t>Louden Tribal Council Office</t>
  </si>
  <si>
    <t>Maintenance Shop (New)</t>
  </si>
  <si>
    <t>Mental Health Clinic</t>
  </si>
  <si>
    <t>Munitions Bldg.</t>
  </si>
  <si>
    <t>Old Dining Hall</t>
  </si>
  <si>
    <t>Old Shop</t>
  </si>
  <si>
    <t>Old Supply</t>
  </si>
  <si>
    <t>Petroleum, Oils, &amp; Lubricants Bldg.</t>
  </si>
  <si>
    <t>Ptarmigan Hall</t>
  </si>
  <si>
    <t>Ravn Air</t>
  </si>
  <si>
    <t>Red Shed Storage Bldg.</t>
  </si>
  <si>
    <t>Service/Maint. Shop City Garage</t>
  </si>
  <si>
    <t>Service/Maint. Shop State Garage</t>
  </si>
  <si>
    <t>SHS Storage</t>
  </si>
  <si>
    <t>SHS Vocational</t>
  </si>
  <si>
    <t>Sidney Huntington Elementary</t>
  </si>
  <si>
    <t>Sidney Huntington High School</t>
  </si>
  <si>
    <t>Student Dormitory</t>
  </si>
  <si>
    <t>Suzuki Tech Lab</t>
  </si>
  <si>
    <t>Sweetsirs</t>
  </si>
  <si>
    <t>Swimming Pool</t>
  </si>
  <si>
    <t>Yes; Amer./Nort.</t>
  </si>
  <si>
    <t>Trooper Housing</t>
  </si>
  <si>
    <t>Two Seasons</t>
  </si>
  <si>
    <t>UAF Interior Aleutians Campus</t>
  </si>
  <si>
    <t>US Fish &amp; Wildlife</t>
  </si>
  <si>
    <t>Vehicle Maintenance</t>
  </si>
  <si>
    <t>Warm Storage Bldg.</t>
  </si>
  <si>
    <t>Yes; ANTHC</t>
  </si>
  <si>
    <t>David-Louis Memorial School</t>
  </si>
  <si>
    <t>Equipment Storage Bldg.</t>
  </si>
  <si>
    <t>Generator/Boiler Bldg.</t>
  </si>
  <si>
    <t>Post Office/City Offices/Rental Rooms</t>
  </si>
  <si>
    <t>St. Paul's Church</t>
  </si>
  <si>
    <t>Grayling</t>
  </si>
  <si>
    <t>Healy Lake School (closed 2009)</t>
  </si>
  <si>
    <t>Tribal Office (needs repair)</t>
  </si>
  <si>
    <t>Healy Lake</t>
  </si>
  <si>
    <t>Bush Tel</t>
  </si>
  <si>
    <t>Deloycheet</t>
  </si>
  <si>
    <t>Holy Cross K-12 School</t>
  </si>
  <si>
    <t>Holy Cross Oil</t>
  </si>
  <si>
    <t>Wood Shop/Storage</t>
  </si>
  <si>
    <t>YKHC Clinic</t>
  </si>
  <si>
    <t>Holy Cross</t>
  </si>
  <si>
    <t>City Hall/Village Council/Post Office</t>
  </si>
  <si>
    <t>Community / Tribal Hall</t>
  </si>
  <si>
    <t>Health Clinic/Computer Lab</t>
  </si>
  <si>
    <t>Johnny Oldman School</t>
  </si>
  <si>
    <t>Hughes</t>
  </si>
  <si>
    <t>Airport Equipment Bldg.</t>
  </si>
  <si>
    <t>Bifelt Enterprises Store</t>
  </si>
  <si>
    <t>Community Church</t>
  </si>
  <si>
    <t>Dakli Bldg.</t>
  </si>
  <si>
    <t>Elder's Center</t>
  </si>
  <si>
    <t>Gas &amp; Oil Office</t>
  </si>
  <si>
    <t>Good Shepard Mission</t>
  </si>
  <si>
    <t>Head Start Bldg.</t>
  </si>
  <si>
    <t>Jimmy Huntington Elementary School</t>
  </si>
  <si>
    <t>Jimmy Huntington High School</t>
  </si>
  <si>
    <t>Jimmy Huntington School Gym</t>
  </si>
  <si>
    <t>Jimmy Huntington School Maintenance Shop</t>
  </si>
  <si>
    <t>Jimmy Huntington School Wood Shop</t>
  </si>
  <si>
    <t>Old Clinic/Tribal Office</t>
  </si>
  <si>
    <t>Old Environmental Office</t>
  </si>
  <si>
    <t>R&amp;M Mercantile Store</t>
  </si>
  <si>
    <t>RJ's Store</t>
  </si>
  <si>
    <t>St. Francis Church</t>
  </si>
  <si>
    <t>Storage Shop</t>
  </si>
  <si>
    <t>Tribal Family &amp; Youth Services Bldg.</t>
  </si>
  <si>
    <t>Water Treatment Plant &amp; Washeteria</t>
  </si>
  <si>
    <t>Yes; ANTHC/EAoA</t>
  </si>
  <si>
    <t>Huslia</t>
  </si>
  <si>
    <t>Heritage Center</t>
  </si>
  <si>
    <t>Kaltag Fish Plant</t>
  </si>
  <si>
    <t>Kaltag School</t>
  </si>
  <si>
    <t>Ski House</t>
  </si>
  <si>
    <t>Vocational Education</t>
  </si>
  <si>
    <t>Washeteria &amp; Water Treatment Plant</t>
  </si>
  <si>
    <t>Youth &amp; Learning Center</t>
  </si>
  <si>
    <t>Kaltag</t>
  </si>
  <si>
    <t>City &amp; Tribal Office</t>
  </si>
  <si>
    <t>New</t>
  </si>
  <si>
    <t>Ella B. Vernetti School</t>
  </si>
  <si>
    <t>Headstart Bldg/residential building</t>
  </si>
  <si>
    <t>Kateel Enterprise</t>
  </si>
  <si>
    <t>National Guard Armory</t>
  </si>
  <si>
    <t>St. Patrick's Church</t>
  </si>
  <si>
    <t>Storage 1</t>
  </si>
  <si>
    <t>Storage 3</t>
  </si>
  <si>
    <t>Washeteria/Water Treatment Plant</t>
  </si>
  <si>
    <t>Koyukuk</t>
  </si>
  <si>
    <t>Clinic/Washeteria MVC</t>
  </si>
  <si>
    <t>Cold Storage Bldg.</t>
  </si>
  <si>
    <t>Gladys Dart School</t>
  </si>
  <si>
    <t>Maintenance Shop/Bunkhouse</t>
  </si>
  <si>
    <t>MVC Offices</t>
  </si>
  <si>
    <t>Old School Storage</t>
  </si>
  <si>
    <t>Transit Shop (School)</t>
  </si>
  <si>
    <t>Manley Hot Springs</t>
  </si>
  <si>
    <t>McGrath</t>
  </si>
  <si>
    <t>8-Ball Teen Center</t>
  </si>
  <si>
    <t>Athletic Equipment Storage</t>
  </si>
  <si>
    <t>Captain Snow Center</t>
  </si>
  <si>
    <t>Equipment Shop</t>
  </si>
  <si>
    <t>Garage &amp; Maintenance Shop</t>
  </si>
  <si>
    <t>Hotel McGrath</t>
  </si>
  <si>
    <t>Iditarod Area School District Office</t>
  </si>
  <si>
    <t>McGrath Biologist House</t>
  </si>
  <si>
    <t>McGrath Health Center</t>
  </si>
  <si>
    <t>McGrath Public Safety Storage</t>
  </si>
  <si>
    <t>McGrath RTH</t>
  </si>
  <si>
    <t>McGrath School</t>
  </si>
  <si>
    <t>McGrath Shed</t>
  </si>
  <si>
    <t>MNV Tribal Office</t>
  </si>
  <si>
    <t>Multipurpose Bldg.</t>
  </si>
  <si>
    <t>Pre-School</t>
  </si>
  <si>
    <t>Warehouse/Shop</t>
  </si>
  <si>
    <t>Arts and Crafts</t>
  </si>
  <si>
    <t>Assembly of God</t>
  </si>
  <si>
    <t>On track 2015</t>
  </si>
  <si>
    <t>Minto Episcopal Church</t>
  </si>
  <si>
    <t>Minto Lakeview Lodge</t>
  </si>
  <si>
    <t>Minto Northfork Store and Fuel</t>
  </si>
  <si>
    <t>33x52</t>
  </si>
  <si>
    <t>Minto School</t>
  </si>
  <si>
    <t>Storage 5</t>
  </si>
  <si>
    <t>Storage 6</t>
  </si>
  <si>
    <t>Worship Center</t>
  </si>
  <si>
    <t>Minto</t>
  </si>
  <si>
    <t>Admin. Office</t>
  </si>
  <si>
    <t>Bars (2)</t>
  </si>
  <si>
    <t>Civic Center</t>
  </si>
  <si>
    <t>Fire Station/Hall</t>
  </si>
  <si>
    <t>GVEA Office</t>
  </si>
  <si>
    <t>Hotel</t>
  </si>
  <si>
    <t>Main Shop</t>
  </si>
  <si>
    <t>Mayor's Office</t>
  </si>
  <si>
    <t>Multipurpose Bldg. (Clinic)</t>
  </si>
  <si>
    <t>Multipurpose Bldg. (Kitchen)</t>
  </si>
  <si>
    <t>Multipurpose Bldg. (Tribal Office)</t>
  </si>
  <si>
    <t>Nenana City School &amp; Gym</t>
  </si>
  <si>
    <t>Nenana RTH</t>
  </si>
  <si>
    <t>Old Airport Shop</t>
  </si>
  <si>
    <t>Railbelt Mental Health Bldg.</t>
  </si>
  <si>
    <t>Sewer Treatment Plant</t>
  </si>
  <si>
    <t>Student Living Center</t>
  </si>
  <si>
    <t>Teen Recreation Center</t>
  </si>
  <si>
    <t>Visitor Center</t>
  </si>
  <si>
    <t>Nenana</t>
  </si>
  <si>
    <t>Boiler Room Bldg.</t>
  </si>
  <si>
    <t>Nikolai Community Center</t>
  </si>
  <si>
    <t>Shop Bldg.</t>
  </si>
  <si>
    <t>Top of the Kuskokwim School</t>
  </si>
  <si>
    <t>Nikolai</t>
  </si>
  <si>
    <t>Airport &amp; Equipment Storage</t>
  </si>
  <si>
    <t>BIA Office</t>
  </si>
  <si>
    <t>Clinic &amp; Washeteria</t>
  </si>
  <si>
    <t>Naabia Niign, Store</t>
  </si>
  <si>
    <t>Northway Pentecostal Church</t>
  </si>
  <si>
    <t>Northway Sewer Plant</t>
  </si>
  <si>
    <t>School Garage</t>
  </si>
  <si>
    <t>Shop &amp; Garage</t>
  </si>
  <si>
    <t>Teacher Housing Duplex</t>
  </si>
  <si>
    <t>Walter Northway School</t>
  </si>
  <si>
    <t>Water/Sewer truck garage</t>
  </si>
  <si>
    <t>Northway</t>
  </si>
  <si>
    <t>Adult Rec Center</t>
  </si>
  <si>
    <t>Andrew K. Demoski School</t>
  </si>
  <si>
    <t>Bus Barn/Storage</t>
  </si>
  <si>
    <t>City Council Office</t>
  </si>
  <si>
    <t>City Maintenance Shop</t>
  </si>
  <si>
    <t>Nulato City Office</t>
  </si>
  <si>
    <t>Nulato Downtown Water Plant &amp; Laundromat</t>
  </si>
  <si>
    <t>Nulato Health Clinic</t>
  </si>
  <si>
    <t>Nulato Liquor Store</t>
  </si>
  <si>
    <t>Nulato New Town Water Plant</t>
  </si>
  <si>
    <t>Nulato Tribal Office</t>
  </si>
  <si>
    <t>Old State Shop</t>
  </si>
  <si>
    <t>Small Depot Buildings</t>
  </si>
  <si>
    <t>Teen Rec Center</t>
  </si>
  <si>
    <t>VPSO Office</t>
  </si>
  <si>
    <t>Nulato</t>
  </si>
  <si>
    <t>None</t>
  </si>
  <si>
    <t>Multipurpose Bldg/School</t>
  </si>
  <si>
    <t>Rampart</t>
  </si>
  <si>
    <t>Dineega Duplex</t>
  </si>
  <si>
    <t>Equipment Storage</t>
  </si>
  <si>
    <t>Fire Hall/ambulance garage</t>
  </si>
  <si>
    <t>Main Bus Storage</t>
  </si>
  <si>
    <t>Merreline A. Kangas School</t>
  </si>
  <si>
    <t>Ruby City Office</t>
  </si>
  <si>
    <t>Ruby Community Hall</t>
  </si>
  <si>
    <t>Ruby Washeteria</t>
  </si>
  <si>
    <t>Ski Shed</t>
  </si>
  <si>
    <t>Ruby</t>
  </si>
  <si>
    <t>VPSO Building (not open in 2015)</t>
  </si>
  <si>
    <t>Innoko River School</t>
  </si>
  <si>
    <t>Shageluk Classroom</t>
  </si>
  <si>
    <t>Shageluk</t>
  </si>
  <si>
    <t>Stevens Village</t>
  </si>
  <si>
    <t>Barge Ramp Pad Bldg.</t>
  </si>
  <si>
    <t>Clinic/IRA Offices</t>
  </si>
  <si>
    <t>Electrical Bldg.</t>
  </si>
  <si>
    <t>Sewer Lift Station</t>
  </si>
  <si>
    <t>Stevens School Gym</t>
  </si>
  <si>
    <t>Stevens Village School (closed)</t>
  </si>
  <si>
    <t>Storage (Old VPSO)</t>
  </si>
  <si>
    <t>Old Generator Bldg.</t>
  </si>
  <si>
    <t>School Garage/Generator Plant</t>
  </si>
  <si>
    <t>School Storage Bldg.</t>
  </si>
  <si>
    <t>Shop/Garage</t>
  </si>
  <si>
    <t>Takotna Community Assoc. Office Bldg./Lodge</t>
  </si>
  <si>
    <t>Takotna K-12 School</t>
  </si>
  <si>
    <t>Takotna Tribal Office</t>
  </si>
  <si>
    <t>Tire Shop</t>
  </si>
  <si>
    <t>Woodshop</t>
  </si>
  <si>
    <t>Takotna</t>
  </si>
  <si>
    <t>Fire Safety VPSO</t>
  </si>
  <si>
    <t>Multipurpose building</t>
  </si>
  <si>
    <t>Tanacross Inc. Building</t>
  </si>
  <si>
    <t>Tanacross School</t>
  </si>
  <si>
    <t>Tanacross</t>
  </si>
  <si>
    <t>Elders Residential facility/Dina'Dilna'Kka'Ya</t>
  </si>
  <si>
    <t>Fire Hall/VPSO</t>
  </si>
  <si>
    <t>Laundromat/Water Treatment Plant</t>
  </si>
  <si>
    <t>Maudrey J. Sommer K-12 School 1</t>
  </si>
  <si>
    <t>Yes; AHFC</t>
  </si>
  <si>
    <t>Mechanical/Laundry Bldg.</t>
  </si>
  <si>
    <t>Post office</t>
  </si>
  <si>
    <t>Power Bldg.</t>
  </si>
  <si>
    <t>Public Safety Bldg. (Jail)</t>
  </si>
  <si>
    <t>St. James Episcopal Church</t>
  </si>
  <si>
    <t>Storage Trailer 2</t>
  </si>
  <si>
    <t>Storage Trailer 3</t>
  </si>
  <si>
    <t>Tanana Health Center</t>
  </si>
  <si>
    <t>Tozitna</t>
  </si>
  <si>
    <t>Vocational Education Bldg.</t>
  </si>
  <si>
    <t>Tanana</t>
  </si>
  <si>
    <t>Airport SRE Bldg.</t>
  </si>
  <si>
    <t>Old Hall/Community Center</t>
  </si>
  <si>
    <t>Recycle Center (no power)</t>
  </si>
  <si>
    <t>Sewer Haul</t>
  </si>
  <si>
    <t>Tetlin Hall</t>
  </si>
  <si>
    <t>Tetlin</t>
  </si>
  <si>
    <t>Building Maintenance Shop</t>
  </si>
  <si>
    <t>District Wide Storage</t>
  </si>
  <si>
    <t>Fish and Game (new)</t>
  </si>
  <si>
    <t>Fish and Game (old)</t>
  </si>
  <si>
    <t>RurALCAP Head Start and Service Center</t>
  </si>
  <si>
    <t>State Court House</t>
  </si>
  <si>
    <t>Tok Area Office</t>
  </si>
  <si>
    <t>Tok Athletic Facility</t>
  </si>
  <si>
    <t>Tok Dog Musher's Hall</t>
  </si>
  <si>
    <t>Tok Main Office</t>
  </si>
  <si>
    <t>Tok School</t>
  </si>
  <si>
    <t>Tok School Garage</t>
  </si>
  <si>
    <t>Tok Visitors Center</t>
  </si>
  <si>
    <t>Tox School Boardroom Bldg.</t>
  </si>
  <si>
    <t>Upper Tanana Health Center (TCC)</t>
  </si>
  <si>
    <t>USPS</t>
  </si>
  <si>
    <t>Warm Storage Bldg</t>
  </si>
  <si>
    <t>Weigh Station, Inspection Bldg.</t>
  </si>
  <si>
    <t>Weigh Station, Scale House</t>
  </si>
  <si>
    <t>West Office Shop</t>
  </si>
  <si>
    <t>Tok</t>
  </si>
  <si>
    <t>John Fredson School</t>
  </si>
  <si>
    <t>Myra Roberts Clinic</t>
  </si>
  <si>
    <t>Venetie</t>
  </si>
  <si>
    <t>Chignik Bay</t>
  </si>
  <si>
    <t>ACS Phone Co.</t>
  </si>
  <si>
    <t>Chignik Bible Church</t>
  </si>
  <si>
    <t>Chignik Lagoon School</t>
  </si>
  <si>
    <t>Fire &amp; Heavy Equip. Storage</t>
  </si>
  <si>
    <t>Fire Equip. Bldg</t>
  </si>
  <si>
    <t>GCI Phone Co.</t>
  </si>
  <si>
    <t>Incinerator</t>
  </si>
  <si>
    <t>IRA Office</t>
  </si>
  <si>
    <t>New Water Pumphouse</t>
  </si>
  <si>
    <t>Old Tank Farm</t>
  </si>
  <si>
    <t>Old Village Post Office</t>
  </si>
  <si>
    <t>Pumphouse</t>
  </si>
  <si>
    <t>School Generator Building</t>
  </si>
  <si>
    <t>School Powerhouse</t>
  </si>
  <si>
    <t>Subsistence Bldg</t>
  </si>
  <si>
    <t>Village Council Office</t>
  </si>
  <si>
    <t>Village Generator</t>
  </si>
  <si>
    <t>Village Water Source</t>
  </si>
  <si>
    <t>Chignik Lagoon</t>
  </si>
  <si>
    <t>Bed &amp; Breakfast</t>
  </si>
  <si>
    <t>Boat Storage Area</t>
  </si>
  <si>
    <t>Chignik Lake Clinic</t>
  </si>
  <si>
    <t>Chignik Lake K-12</t>
  </si>
  <si>
    <t>Code Red Bldg.</t>
  </si>
  <si>
    <t>DOT Grader Storage</t>
  </si>
  <si>
    <t>IGAP Building</t>
  </si>
  <si>
    <t>Metal Shop</t>
  </si>
  <si>
    <t>Post Office, Store, &amp; Dwelling</t>
  </si>
  <si>
    <t>Power Plant/Water Laundry</t>
  </si>
  <si>
    <t>State of AK Storage Building</t>
  </si>
  <si>
    <t>Sub Building</t>
  </si>
  <si>
    <t>Subsistence Bldg./Teen Center</t>
  </si>
  <si>
    <t>Chignik Lake</t>
  </si>
  <si>
    <t>Carpenter Shop</t>
  </si>
  <si>
    <t>Commercial Steakhouse</t>
  </si>
  <si>
    <t>Fisherman Bunkhouse</t>
  </si>
  <si>
    <t>Fishery Connexes</t>
  </si>
  <si>
    <t>Maint. Shop</t>
  </si>
  <si>
    <t>Mechanic Bunkhouse</t>
  </si>
  <si>
    <t>Mechanist Generator/Storage</t>
  </si>
  <si>
    <t>Old Bunkhouse</t>
  </si>
  <si>
    <t>Old Mess Hall</t>
  </si>
  <si>
    <t>Old Movie Hall</t>
  </si>
  <si>
    <t>Powerhouse</t>
  </si>
  <si>
    <t>Rental House</t>
  </si>
  <si>
    <t>Saguyak Inc. Bldg.</t>
  </si>
  <si>
    <t>School Fuel Pumphouse</t>
  </si>
  <si>
    <t>School Generator Bldg</t>
  </si>
  <si>
    <t>School Storage Bldg</t>
  </si>
  <si>
    <t>State Storage Bldg 1</t>
  </si>
  <si>
    <t>State Storage Bldg 2</t>
  </si>
  <si>
    <t>Storage/Bunk</t>
  </si>
  <si>
    <t>Trident Water Pumphouse</t>
  </si>
  <si>
    <t>USPO</t>
  </si>
  <si>
    <t>Village Council Camp</t>
  </si>
  <si>
    <t>Village Council Clinic &amp; Center</t>
  </si>
  <si>
    <t>Village Council Generator House</t>
  </si>
  <si>
    <t>Village Council Office 1</t>
  </si>
  <si>
    <t>Village Council Office 2</t>
  </si>
  <si>
    <t>Watchman House</t>
  </si>
  <si>
    <t>Water &amp; Sewer Plant</t>
  </si>
  <si>
    <t>Water Station</t>
  </si>
  <si>
    <t>Way Station</t>
  </si>
  <si>
    <t>SRE Bldg 2 West (Heated)</t>
  </si>
  <si>
    <t>Clark's Point</t>
  </si>
  <si>
    <t>Admin. Bldg</t>
  </si>
  <si>
    <t>Admin. Offices, MS &amp; HS</t>
  </si>
  <si>
    <t>Admin/Classroom Bldg</t>
  </si>
  <si>
    <t>AK DOT &amp; Public Fac.</t>
  </si>
  <si>
    <t>AKDF&amp;G</t>
  </si>
  <si>
    <t>Alascom</t>
  </si>
  <si>
    <t>Bahai Church</t>
  </si>
  <si>
    <t xml:space="preserve">Ball Bros. Inc. Bldg. </t>
  </si>
  <si>
    <t>Big Foot Retail</t>
  </si>
  <si>
    <t>Boat Storage</t>
  </si>
  <si>
    <t>Bristol Inn</t>
  </si>
  <si>
    <t>City Dock Bldg.</t>
  </si>
  <si>
    <t>Commercial Company Bldg.</t>
  </si>
  <si>
    <t>Court Bldg.</t>
  </si>
  <si>
    <t>Dillingham Health Center</t>
  </si>
  <si>
    <t>Dillingham Post Office</t>
  </si>
  <si>
    <t>Dillingham RTH Unit</t>
  </si>
  <si>
    <t>Electric Coop.</t>
  </si>
  <si>
    <t>George/Joann Nelson Commercial Rental</t>
  </si>
  <si>
    <t>Icicle Seafoods</t>
  </si>
  <si>
    <t>Jim B. Storage</t>
  </si>
  <si>
    <t>Kallstrom Camp</t>
  </si>
  <si>
    <t>Kanakanak Hospital</t>
  </si>
  <si>
    <t>Kanquiqutaq Bldg.</t>
  </si>
  <si>
    <t>L&amp;M Supply</t>
  </si>
  <si>
    <t>Dillingham</t>
  </si>
  <si>
    <t>Medical Office</t>
  </si>
  <si>
    <t>Middle/High School</t>
  </si>
  <si>
    <t>Morovian Church</t>
  </si>
  <si>
    <t>N&amp;N Market</t>
  </si>
  <si>
    <t>Office Bldg.</t>
  </si>
  <si>
    <t>Peter Pan Seafoods Bldg.</t>
  </si>
  <si>
    <t>PHS Quonset Bldg.</t>
  </si>
  <si>
    <t xml:space="preserve">Police Dept. </t>
  </si>
  <si>
    <t>Public Safety Dept.</t>
  </si>
  <si>
    <t>School ATCO Trailer</t>
  </si>
  <si>
    <t>School Dist. Office</t>
  </si>
  <si>
    <t>School Storage</t>
  </si>
  <si>
    <t>Schroeder Garage</t>
  </si>
  <si>
    <t>Sea Inn</t>
  </si>
  <si>
    <t>Smith's Duplex</t>
  </si>
  <si>
    <t>South Shore House</t>
  </si>
  <si>
    <t>SW Region School</t>
  </si>
  <si>
    <t>Territorial School</t>
  </si>
  <si>
    <t>University of Alaska Bldg.</t>
  </si>
  <si>
    <t>Village Corp. Office</t>
  </si>
  <si>
    <t>Ward Bldg.</t>
  </si>
  <si>
    <t>Warm Sand Storage</t>
  </si>
  <si>
    <t>Warm Storage (Heated)</t>
  </si>
  <si>
    <t>Wells Fargo</t>
  </si>
  <si>
    <t>Wren Aircraft</t>
  </si>
  <si>
    <t>Church (Baptist)</t>
  </si>
  <si>
    <t>City Hall/Office</t>
  </si>
  <si>
    <t>City Shop/Maint. Building</t>
  </si>
  <si>
    <t>City Warehouse</t>
  </si>
  <si>
    <t>Egegik K-12 School</t>
  </si>
  <si>
    <t>Egegik School/Multi-Purpose/Powerhouse</t>
  </si>
  <si>
    <t>Fisherman's Lodge</t>
  </si>
  <si>
    <t>Incinerator Bldg.</t>
  </si>
  <si>
    <t>School Gym</t>
  </si>
  <si>
    <t>Egegik</t>
  </si>
  <si>
    <t>City Office Bldg</t>
  </si>
  <si>
    <t>Clinic (Old)</t>
  </si>
  <si>
    <t>Country Time Store</t>
  </si>
  <si>
    <t>Ekwok K-12 School</t>
  </si>
  <si>
    <t>ENL Bldg.</t>
  </si>
  <si>
    <t>Green Chapel</t>
  </si>
  <si>
    <t>Maaluq Lodge</t>
  </si>
  <si>
    <t>R. Orthodox Church</t>
  </si>
  <si>
    <t>School Gen. Bldg.</t>
  </si>
  <si>
    <t>SRE Bldg (Heated)</t>
  </si>
  <si>
    <t>Storage Bldg (Heated)</t>
  </si>
  <si>
    <t>William Nelson School</t>
  </si>
  <si>
    <t>Ekwok</t>
  </si>
  <si>
    <t>Aircraft Hanger &amp; Council Office</t>
  </si>
  <si>
    <t>Airport/Tourism Facility</t>
  </si>
  <si>
    <t>Yes; Lights</t>
  </si>
  <si>
    <t>AKDF&amp;G Bunkhouse</t>
  </si>
  <si>
    <t>Community Hall/EPA Office/Post Office/Store</t>
  </si>
  <si>
    <t>DOT&amp;PF Storage Bldg</t>
  </si>
  <si>
    <t>Igiugig Boarding House B&amp;B</t>
  </si>
  <si>
    <t>Kvichak Cabins B&amp;B</t>
  </si>
  <si>
    <t>New Village Health Clinic</t>
  </si>
  <si>
    <t>Yes; DOE</t>
  </si>
  <si>
    <t>Old Creek Lodge</t>
  </si>
  <si>
    <t>Old Village Health Clinic</t>
  </si>
  <si>
    <t>School &amp; Library</t>
  </si>
  <si>
    <t>School (New)</t>
  </si>
  <si>
    <t>Sewage Lift Station</t>
  </si>
  <si>
    <t>Smokehouse</t>
  </si>
  <si>
    <t>Smokehouse &amp; Fish Racks</t>
  </si>
  <si>
    <t>Storage Bldg</t>
  </si>
  <si>
    <t>Village Council Multipurpose Bldg</t>
  </si>
  <si>
    <t>Washeteria/Pumphouse</t>
  </si>
  <si>
    <t>Igiugig</t>
  </si>
  <si>
    <t>10,000 G. Fuel Station</t>
  </si>
  <si>
    <t>2,000 G. Fuel Storage</t>
  </si>
  <si>
    <t>Air Taxi</t>
  </si>
  <si>
    <t>Airport Hotel Weathered Inn</t>
  </si>
  <si>
    <t>Baptist Church</t>
  </si>
  <si>
    <t>BB Sports Fishing</t>
  </si>
  <si>
    <t>Council Office Bldg 1&amp;2</t>
  </si>
  <si>
    <t>Council Office Bldg 3</t>
  </si>
  <si>
    <t>DOT Maint. &amp; Fire Station</t>
  </si>
  <si>
    <t>Fisheries Research Instit.</t>
  </si>
  <si>
    <t>FlyFish AK Red Quill Lodge</t>
  </si>
  <si>
    <t>GC Sat. Dishes</t>
  </si>
  <si>
    <t>Gram's Café &amp; B&amp;B</t>
  </si>
  <si>
    <t>Iliaska Lodge</t>
  </si>
  <si>
    <t>INL Offices/Village Shop</t>
  </si>
  <si>
    <t>Rainbow King Lodge</t>
  </si>
  <si>
    <t>Roadhouse B&amp;B</t>
  </si>
  <si>
    <t>SRE/Office</t>
  </si>
  <si>
    <t>Talarik Creek Lodge</t>
  </si>
  <si>
    <t>TelAK Tower</t>
  </si>
  <si>
    <t>Test Wells</t>
  </si>
  <si>
    <t>Trading Co.</t>
  </si>
  <si>
    <t>Village Council &amp; Comm. Bldg</t>
  </si>
  <si>
    <t>Iliamna</t>
  </si>
  <si>
    <t>AC Comp. Store</t>
  </si>
  <si>
    <t>Airport Light Building</t>
  </si>
  <si>
    <t>Airport Terminal</t>
  </si>
  <si>
    <t>AK Fish &amp; Game</t>
  </si>
  <si>
    <t>AK State Troopers</t>
  </si>
  <si>
    <t>ARFF/Maint. Bldg.</t>
  </si>
  <si>
    <t>Becharof Refuge Admin. Building</t>
  </si>
  <si>
    <t>Borough Police Dept.</t>
  </si>
  <si>
    <t>Bristol Bay Telephone</t>
  </si>
  <si>
    <t>Chain Storage Bldg.</t>
  </si>
  <si>
    <t>Community Church &amp; Parsonage</t>
  </si>
  <si>
    <t>District Central Office</t>
  </si>
  <si>
    <t>DOT &amp; PF Building</t>
  </si>
  <si>
    <t>Electrical Storage Shed</t>
  </si>
  <si>
    <t>FAA Building</t>
  </si>
  <si>
    <t>Fitness Center</t>
  </si>
  <si>
    <t>King Salmon Public Safety (PS) Office</t>
  </si>
  <si>
    <t>Lake &amp; Penn. Borough Admin. &amp; School Dist. Bldg.</t>
  </si>
  <si>
    <t>Paug-Vik Inc.</t>
  </si>
  <si>
    <t>Restaurants</t>
  </si>
  <si>
    <t>SAVEC Bldg</t>
  </si>
  <si>
    <t>United Pent. Church</t>
  </si>
  <si>
    <t>US Parks Service Housing</t>
  </si>
  <si>
    <t>Village Council &amp; Clinic</t>
  </si>
  <si>
    <t>White Storage Bldg.</t>
  </si>
  <si>
    <t xml:space="preserve">Yellow Storage </t>
  </si>
  <si>
    <t>King Salmon</t>
  </si>
  <si>
    <t>EPA Office</t>
  </si>
  <si>
    <t>Kokhanok School (2008)</t>
  </si>
  <si>
    <t>Old Clinic (VPSO housing/office and itinerant housing)</t>
  </si>
  <si>
    <t>Old Powerhouse (Electrical Storage)</t>
  </si>
  <si>
    <t>Old Pre-School (Shop/Library/Itinerant Housing)</t>
  </si>
  <si>
    <t>Pump house</t>
  </si>
  <si>
    <t>School Duplex 1</t>
  </si>
  <si>
    <t>School Duplex 2</t>
  </si>
  <si>
    <t>School Duplex 3</t>
  </si>
  <si>
    <t>Kokhanok</t>
  </si>
  <si>
    <t>Airport Maint. Bldg.</t>
  </si>
  <si>
    <t>AT&amp;T Facility/Council House</t>
  </si>
  <si>
    <t>Aviation Storage</t>
  </si>
  <si>
    <t>Child Welfare Office (Old Clinic)</t>
  </si>
  <si>
    <t>Church Parsonage</t>
  </si>
  <si>
    <t>Church Warehouse</t>
  </si>
  <si>
    <t>Comm. Bldg.</t>
  </si>
  <si>
    <t>Comm. Center</t>
  </si>
  <si>
    <t>Koliganek Clinic</t>
  </si>
  <si>
    <t>Koliganek K-12 School</t>
  </si>
  <si>
    <t>Koliganek School</t>
  </si>
  <si>
    <t>M&amp;H Variety Store</t>
  </si>
  <si>
    <t>Police Station/VPSO</t>
  </si>
  <si>
    <t>Storage Building #3</t>
  </si>
  <si>
    <t>Koliganek</t>
  </si>
  <si>
    <t>Andrews Provisions Store</t>
  </si>
  <si>
    <t>AT&amp;T Alascom</t>
  </si>
  <si>
    <t>Generator Bldg</t>
  </si>
  <si>
    <t>Levelock K-12</t>
  </si>
  <si>
    <t>LNL Office/Hotel</t>
  </si>
  <si>
    <t>LNL Storage</t>
  </si>
  <si>
    <t>LNL Storage 2</t>
  </si>
  <si>
    <t>Old Portable Classroom (Kitchen)</t>
  </si>
  <si>
    <t>Rainbow Hall Rec. Center</t>
  </si>
  <si>
    <t>SRE Bldg. #2 (Heated)</t>
  </si>
  <si>
    <t>State of AK Storage Bldg. 2</t>
  </si>
  <si>
    <t>Village Council Storage</t>
  </si>
  <si>
    <t>Levelock</t>
  </si>
  <si>
    <t>Airport Waiting Room</t>
  </si>
  <si>
    <t>BBNA Head Start</t>
  </si>
  <si>
    <t>BBNA Youth, TCSW, &amp; Health Families</t>
  </si>
  <si>
    <t>Central Water/ Sewer Plant</t>
  </si>
  <si>
    <t>City-KMD Pump Station</t>
  </si>
  <si>
    <t>GCI-Earth Station</t>
  </si>
  <si>
    <t>Housing Water/ Sewer Plant</t>
  </si>
  <si>
    <t>Manokotak K-12</t>
  </si>
  <si>
    <t>Manokotak School Buildings</t>
  </si>
  <si>
    <t>Manokotak Village Clinic</t>
  </si>
  <si>
    <t>Manuquutag Trading Co.</t>
  </si>
  <si>
    <t>MNL Gas Pumphouse</t>
  </si>
  <si>
    <t>MNL Powerplant</t>
  </si>
  <si>
    <t>Natives Ltd. Office</t>
  </si>
  <si>
    <t>Natives Ltd. Shop</t>
  </si>
  <si>
    <t>Natives Ltd. Shop 2</t>
  </si>
  <si>
    <t>New Fire Hall</t>
  </si>
  <si>
    <t>Nushagak Telephone Earth Station</t>
  </si>
  <si>
    <t>Old Condemned School</t>
  </si>
  <si>
    <t>Old SWRS Maint. Bldg</t>
  </si>
  <si>
    <t>Other</t>
  </si>
  <si>
    <t>Pumphouse 1 VEEP</t>
  </si>
  <si>
    <t>VPSO/Police Station</t>
  </si>
  <si>
    <t>Water Tank Valve House VEEP</t>
  </si>
  <si>
    <t>Manokotak</t>
  </si>
  <si>
    <t>BBB Fire Station</t>
  </si>
  <si>
    <t>Boys &amp; Girls Club</t>
  </si>
  <si>
    <t>Bristol Bay Borough Offices</t>
  </si>
  <si>
    <t>Camai Comm. Health Center</t>
  </si>
  <si>
    <t>Christian Learning Center</t>
  </si>
  <si>
    <t>Church (LDS)</t>
  </si>
  <si>
    <t>Church (Orthodox)</t>
  </si>
  <si>
    <t>Comm. Bible Camp</t>
  </si>
  <si>
    <t>Dept. Transportation</t>
  </si>
  <si>
    <t>District Office Bldg.</t>
  </si>
  <si>
    <t>DOT Bldgs.</t>
  </si>
  <si>
    <t>Equipment Warm Storage</t>
  </si>
  <si>
    <t>Equipment Warm Storage (South)</t>
  </si>
  <si>
    <t>Family Fish Plant</t>
  </si>
  <si>
    <t>Hilltop Church</t>
  </si>
  <si>
    <t>Historical Orthodox Church</t>
  </si>
  <si>
    <t>KAKM Radio Station</t>
  </si>
  <si>
    <t>Living Water Fellowship Church</t>
  </si>
  <si>
    <t>Martin Monson Library</t>
  </si>
  <si>
    <t>Museum</t>
  </si>
  <si>
    <t>Naknek Electric Ass.</t>
  </si>
  <si>
    <t>Public Works Bldg.</t>
  </si>
  <si>
    <t>Seafood Processor Bldg.</t>
  </si>
  <si>
    <t>Sewer Bldg.</t>
  </si>
  <si>
    <t>Soul Hanson Church</t>
  </si>
  <si>
    <t>Telephone Bldg.</t>
  </si>
  <si>
    <t>Village Council Office / Clinic</t>
  </si>
  <si>
    <t>Naknek</t>
  </si>
  <si>
    <t>AK State Trooper Bldg.</t>
  </si>
  <si>
    <t>City Council</t>
  </si>
  <si>
    <t>General Store</t>
  </si>
  <si>
    <t>INNEC Office Building</t>
  </si>
  <si>
    <t>BEES certified</t>
  </si>
  <si>
    <t>INNEC PowerPlant</t>
  </si>
  <si>
    <t>Newhalen House</t>
  </si>
  <si>
    <t>Newhalen K-12</t>
  </si>
  <si>
    <t>Newhalen Tribal Council</t>
  </si>
  <si>
    <t>Public Safety/Fire Hall</t>
  </si>
  <si>
    <t>Teacher Housing 1</t>
  </si>
  <si>
    <t>Teacher Housing 2</t>
  </si>
  <si>
    <t xml:space="preserve">Teen Center </t>
  </si>
  <si>
    <t>Water plant</t>
  </si>
  <si>
    <t>Newhalen</t>
  </si>
  <si>
    <t>AVEC Power plant</t>
  </si>
  <si>
    <t>City Dump</t>
  </si>
  <si>
    <t>City Equip. Shed</t>
  </si>
  <si>
    <t>FRC/Clinic</t>
  </si>
  <si>
    <t>Headstart</t>
  </si>
  <si>
    <t>High School</t>
  </si>
  <si>
    <t>Other Bldgs.</t>
  </si>
  <si>
    <t>P-Store</t>
  </si>
  <si>
    <t>Public Store</t>
  </si>
  <si>
    <t>School K-12</t>
  </si>
  <si>
    <t>School Shed</t>
  </si>
  <si>
    <t>SRE Building 1 (Heated)</t>
  </si>
  <si>
    <t>Sunday School</t>
  </si>
  <si>
    <t>TANF</t>
  </si>
  <si>
    <t>VPSO Bldg</t>
  </si>
  <si>
    <t>Water Pump house</t>
  </si>
  <si>
    <t>New Stuyahok</t>
  </si>
  <si>
    <t>Backup Gen. Shed for School</t>
  </si>
  <si>
    <t>Chedda &amp; Cheds B&amp;B</t>
  </si>
  <si>
    <t>City &amp; Tribal Offices</t>
  </si>
  <si>
    <t>Grocery Store &amp; Coop/Post Office</t>
  </si>
  <si>
    <t>Nondalton Doll Factory</t>
  </si>
  <si>
    <t>Village Comm. Center</t>
  </si>
  <si>
    <t>Nondalton</t>
  </si>
  <si>
    <t>Boat &amp; Barge Landing/Storage</t>
  </si>
  <si>
    <t>Greenhouse</t>
  </si>
  <si>
    <t>Library &amp; Apts.</t>
  </si>
  <si>
    <t>Main Office</t>
  </si>
  <si>
    <t>Russian Orthodox Church (Old)</t>
  </si>
  <si>
    <t>Storage Shed/EMS building</t>
  </si>
  <si>
    <t>Village Council/Clinic/Comm. Center</t>
  </si>
  <si>
    <t>Pedro Bay</t>
  </si>
  <si>
    <t>AT&amp;T Alascom Sat. Dish</t>
  </si>
  <si>
    <t>Cannery - City Shops (5)</t>
  </si>
  <si>
    <t>City Office Building</t>
  </si>
  <si>
    <t>DOT Grader Bldg</t>
  </si>
  <si>
    <t>DOT State Buildings (2)</t>
  </si>
  <si>
    <t>GCI Sat. Dish</t>
  </si>
  <si>
    <t>Gen. Bldg</t>
  </si>
  <si>
    <t>Perryville School (k-12)</t>
  </si>
  <si>
    <t>PPNC Building</t>
  </si>
  <si>
    <t>Pump Station/Water Treatment</t>
  </si>
  <si>
    <t>School Tank Farm/Generator</t>
  </si>
  <si>
    <t>State of AK Warehouse, Storage #1</t>
  </si>
  <si>
    <t>State of AK Warehouse, Storage #2</t>
  </si>
  <si>
    <t>Tsunami Shelter</t>
  </si>
  <si>
    <t>VC Office/Oceanside Corp. Bldg</t>
  </si>
  <si>
    <t>Perryville</t>
  </si>
  <si>
    <t>Cannery Bldg./City Shops</t>
  </si>
  <si>
    <t>City Bldg.</t>
  </si>
  <si>
    <t>City Power Plant &amp; Tank</t>
  </si>
  <si>
    <t>Clinic &amp; Council Office</t>
  </si>
  <si>
    <t>Pilot Point K-12</t>
  </si>
  <si>
    <t>PPNC Bldg.</t>
  </si>
  <si>
    <t>State Warehouse</t>
  </si>
  <si>
    <t>Workshop/Storage/Powerhouse</t>
  </si>
  <si>
    <t>Pilot Point</t>
  </si>
  <si>
    <t>AK Ventures</t>
  </si>
  <si>
    <t>B&amp;B 2</t>
  </si>
  <si>
    <t>Bible Camp &amp; Church</t>
  </si>
  <si>
    <t>Community Center/Post Office</t>
  </si>
  <si>
    <t>Fuel Storage</t>
  </si>
  <si>
    <t>Fuel Storage 2</t>
  </si>
  <si>
    <t>NPS Bldg</t>
  </si>
  <si>
    <t>Old Harden Burs Cabin Site</t>
  </si>
  <si>
    <t>Park Service Fuel Storage</t>
  </si>
  <si>
    <t>Park Service Sewage Lagoon</t>
  </si>
  <si>
    <t>Port Alsworth Improvement Bldg./Fire Dept.</t>
  </si>
  <si>
    <t>Tanalian Electric Coop</t>
  </si>
  <si>
    <t>Tanalian School</t>
  </si>
  <si>
    <t>Tanalian School (new)</t>
  </si>
  <si>
    <t>The Farm B&amp;B/Lodge</t>
  </si>
  <si>
    <t>Port Alsworth</t>
  </si>
  <si>
    <t>Airport ARFF Bldg.</t>
  </si>
  <si>
    <t>City &amp; Village Council Bldg.</t>
  </si>
  <si>
    <t>GCI Bldg.</t>
  </si>
  <si>
    <t>Gift Store</t>
  </si>
  <si>
    <t>Grocery Store &amp; Post Office</t>
  </si>
  <si>
    <t>Meshik K-12</t>
  </si>
  <si>
    <t>New Church (Orthodox)</t>
  </si>
  <si>
    <t>St. Agafia Church</t>
  </si>
  <si>
    <t>Port Heiden</t>
  </si>
  <si>
    <t>Apt. Complex</t>
  </si>
  <si>
    <t>Bar</t>
  </si>
  <si>
    <t>Borough Apts.</t>
  </si>
  <si>
    <t>Borough Shop</t>
  </si>
  <si>
    <t>Church (Lutheran)</t>
  </si>
  <si>
    <t>Clinic / Tribal Bldg. / Comm. Center</t>
  </si>
  <si>
    <t>Fish Proc. Plant</t>
  </si>
  <si>
    <t>Kodiak Adventures Processing Plant</t>
  </si>
  <si>
    <t>Landfill</t>
  </si>
  <si>
    <t>Naknek Electric Assoc. / Telephone Coop. Shop</t>
  </si>
  <si>
    <t>Northland LLC Barge Services</t>
  </si>
  <si>
    <t>Old Hanger</t>
  </si>
  <si>
    <t>Old Trident Seafoods Processing Plant</t>
  </si>
  <si>
    <t>State DOT &amp; PF Garage</t>
  </si>
  <si>
    <t>Telephone Coop.</t>
  </si>
  <si>
    <t>Tribal Office Bldg.</t>
  </si>
  <si>
    <t>Tribal Storage Garage</t>
  </si>
  <si>
    <t>Trident Seafoods Proc. Plant</t>
  </si>
  <si>
    <t>Water &amp; Sewer Shop</t>
  </si>
  <si>
    <t>South Naknek</t>
  </si>
  <si>
    <t>AC Store</t>
  </si>
  <si>
    <t>Assembly Of God Church</t>
  </si>
  <si>
    <t>AVEC Elec. Plant</t>
  </si>
  <si>
    <t>AVEC Tank Farm</t>
  </si>
  <si>
    <t>BBHA rentals</t>
  </si>
  <si>
    <t>Beacon Tower</t>
  </si>
  <si>
    <t>City Duplex</t>
  </si>
  <si>
    <t>City Maint. Bldg</t>
  </si>
  <si>
    <t>City Old School</t>
  </si>
  <si>
    <t>City Police &amp; Fire Station</t>
  </si>
  <si>
    <t>City Quarters</t>
  </si>
  <si>
    <t>City Water &amp; Sewer Bldg</t>
  </si>
  <si>
    <t>Coupchiak Bldg 1</t>
  </si>
  <si>
    <t>Coupchiak Bldg 2</t>
  </si>
  <si>
    <t>Double Wide Trailer</t>
  </si>
  <si>
    <t>Family Resource Center</t>
  </si>
  <si>
    <t>GCI Station</t>
  </si>
  <si>
    <t>New School</t>
  </si>
  <si>
    <t>New School Gym</t>
  </si>
  <si>
    <t>Police &amp; Fire Bldg</t>
  </si>
  <si>
    <t>Senior Center/Clinic</t>
  </si>
  <si>
    <t>Senior Housing</t>
  </si>
  <si>
    <t>Seventh Day Ad. Church</t>
  </si>
  <si>
    <t>SWRSD housing</t>
  </si>
  <si>
    <t>TNL Garage</t>
  </si>
  <si>
    <t>TNL Office</t>
  </si>
  <si>
    <t>Togiak Head Start</t>
  </si>
  <si>
    <t>Togiak Water Tank</t>
  </si>
  <si>
    <t>Trading Store</t>
  </si>
  <si>
    <t>UUI Station</t>
  </si>
  <si>
    <t>Yellow Bldg</t>
  </si>
  <si>
    <t>Togiak</t>
  </si>
  <si>
    <t>Airport &amp; State Storage Bldg</t>
  </si>
  <si>
    <t>Native Corp.</t>
  </si>
  <si>
    <t>Propane Farm (shed)</t>
  </si>
  <si>
    <t>School Fuel Storage</t>
  </si>
  <si>
    <t xml:space="preserve">Tank Farm </t>
  </si>
  <si>
    <t>Twin Hills K-12</t>
  </si>
  <si>
    <t>UUI</t>
  </si>
  <si>
    <t>Village Council Offices</t>
  </si>
  <si>
    <t>Village Generator Building</t>
  </si>
  <si>
    <t>Twin Hills</t>
  </si>
  <si>
    <t>Unalaska</t>
  </si>
  <si>
    <t>Aerology Museum</t>
  </si>
  <si>
    <t>Alyeska Seafood, LLC.</t>
  </si>
  <si>
    <t>Amaknak Fire Station</t>
  </si>
  <si>
    <t>Ballyhoo Dock</t>
  </si>
  <si>
    <t>Bowling Alley</t>
  </si>
  <si>
    <t>C&amp;M Breakwater</t>
  </si>
  <si>
    <t>Carl E. Moses Small Boar Harbor</t>
  </si>
  <si>
    <t>Carl's Bayview Inn</t>
  </si>
  <si>
    <t>Chemical Storage Bldg.</t>
  </si>
  <si>
    <t>Church of the Holy Ascension, Russian Orthodox</t>
  </si>
  <si>
    <t>Dutch Harbor Post Office</t>
  </si>
  <si>
    <t>Eagle's View Elementary Achigaalux</t>
  </si>
  <si>
    <t>Employee Housing</t>
  </si>
  <si>
    <t>Father Ishmail Gromoff Senior Center</t>
  </si>
  <si>
    <t>Iliuliuk Medical Center</t>
  </si>
  <si>
    <t>Museum of the Aleutians/WWII Nat'l. Park</t>
  </si>
  <si>
    <t>North Pacific Fuel</t>
  </si>
  <si>
    <t>OC Office</t>
  </si>
  <si>
    <t>Off Shore Systems Inc.</t>
  </si>
  <si>
    <t>Oonalaska Wellness Center</t>
  </si>
  <si>
    <t>Ounalashka Corporation Office</t>
  </si>
  <si>
    <t>Qawalangin Tribal Office</t>
  </si>
  <si>
    <t>Radiant Heating Fuel Service</t>
  </si>
  <si>
    <t>Robert Storrs Int'l. Small Boat Harbor</t>
  </si>
  <si>
    <t>Royal Aleutian Seafoods</t>
  </si>
  <si>
    <t>Seaplane Base</t>
  </si>
  <si>
    <t>State Troopers Post</t>
  </si>
  <si>
    <t>The Grand Aleutian</t>
  </si>
  <si>
    <t>Trident Bunkhouse</t>
  </si>
  <si>
    <t>Trident Seafoods</t>
  </si>
  <si>
    <t>Unalaska Airport</t>
  </si>
  <si>
    <t>Unalaska City Hall</t>
  </si>
  <si>
    <t>Unalaska City School (High School)</t>
  </si>
  <si>
    <t>Unalaska Community Broadcasting Inc.</t>
  </si>
  <si>
    <t>Unalaska Light Cargo Dock</t>
  </si>
  <si>
    <t>Unalaska Marine Center</t>
  </si>
  <si>
    <t>Unalaska Police Dept. (Public Safety Bldg.)</t>
  </si>
  <si>
    <t>Unalaska Pre-School/Head Start</t>
  </si>
  <si>
    <t>Unalaska School Dist. Office</t>
  </si>
  <si>
    <t>Unisea Inn</t>
  </si>
  <si>
    <t>Unisea Seafoods</t>
  </si>
  <si>
    <t>University of Alaska (UAF)</t>
  </si>
  <si>
    <t>Unlaska Electric Utility</t>
  </si>
  <si>
    <t>US Coast Guard Dock</t>
  </si>
  <si>
    <t>Walkabout (Alt. School)</t>
  </si>
  <si>
    <t>Wastewater Treatment Facility</t>
  </si>
  <si>
    <t>Water Treatment Facility</t>
  </si>
  <si>
    <t>Westward Seafoods</t>
  </si>
  <si>
    <t>Fire Station 1</t>
  </si>
  <si>
    <t>Fire Station 2</t>
  </si>
  <si>
    <t>Landfills</t>
  </si>
  <si>
    <t>Machine Shop</t>
  </si>
  <si>
    <t>Machine Shop 1</t>
  </si>
  <si>
    <t>Machine Shop 2</t>
  </si>
  <si>
    <t>Polar Star</t>
  </si>
  <si>
    <t>Pribilof Island School District Office</t>
  </si>
  <si>
    <t>Public Works Bldg./Maintenance Bldg. 1</t>
  </si>
  <si>
    <t>Public Works Bldg./Maintenance Bldg. 2</t>
  </si>
  <si>
    <t>Saint Paul School</t>
  </si>
  <si>
    <t>Tanadguisiz Corporation</t>
  </si>
  <si>
    <t>Tribal Admin. Office</t>
  </si>
  <si>
    <t>Saint Paul</t>
  </si>
  <si>
    <t>Carpentry Shop</t>
  </si>
  <si>
    <t>Fish Plant</t>
  </si>
  <si>
    <t>Recreation Hall/Admin Office</t>
  </si>
  <si>
    <t>St. George Hotel</t>
  </si>
  <si>
    <t>St. George Island School</t>
  </si>
  <si>
    <t>Tanaq Corp. Office Bldg.</t>
  </si>
  <si>
    <t>Saint George</t>
  </si>
  <si>
    <t>AEB Office Building</t>
  </si>
  <si>
    <t>Aleutians East Borough District Office 1</t>
  </si>
  <si>
    <t>Aleutians East Borough District Office 2</t>
  </si>
  <si>
    <t>ARFF (Aircraft Rescue &amp; Firefighting) Bldg.</t>
  </si>
  <si>
    <t>Bozo Burgers</t>
  </si>
  <si>
    <t>Community Recreation Center</t>
  </si>
  <si>
    <t>Harbor Café</t>
  </si>
  <si>
    <t>Recycling Center</t>
  </si>
  <si>
    <t>Sand Point Office</t>
  </si>
  <si>
    <t>Sand Point School</t>
  </si>
  <si>
    <t>Sand Point Tavern</t>
  </si>
  <si>
    <t>Toys Plus</t>
  </si>
  <si>
    <t>Trident Store/Facility</t>
  </si>
  <si>
    <t>Unga Office</t>
  </si>
  <si>
    <t>Sand Point</t>
  </si>
  <si>
    <t>Nikolski School</t>
  </si>
  <si>
    <t>Nikolski</t>
  </si>
  <si>
    <t>Council Office</t>
  </si>
  <si>
    <t>Nelson Lagoon School</t>
  </si>
  <si>
    <t>Nelson Lagoon Storage Co.</t>
  </si>
  <si>
    <t>Village Public Safety Office</t>
  </si>
  <si>
    <t>Nelson Lagoon</t>
  </si>
  <si>
    <t>Bible Chapel Church</t>
  </si>
  <si>
    <t>King Cove Corp. Hotel</t>
  </si>
  <si>
    <t>King Cove K-12 School 2</t>
  </si>
  <si>
    <t>King Cove K-12 School 1</t>
  </si>
  <si>
    <t>King Cove</t>
  </si>
  <si>
    <t>Bering Pacific Seafoods Bunkhouse</t>
  </si>
  <si>
    <t>Bering Pacific Seafoods Multipurpose</t>
  </si>
  <si>
    <t>Bering Pacific Seafoods Plant</t>
  </si>
  <si>
    <t>City Office/Community Center 1</t>
  </si>
  <si>
    <t>City Office/Community Center 2</t>
  </si>
  <si>
    <t>Clinic/Medical Center</t>
  </si>
  <si>
    <t>Clinic/Public Safety Office</t>
  </si>
  <si>
    <t>False Pass City Hall</t>
  </si>
  <si>
    <t>False Pass Public Safety Bldg. 1</t>
  </si>
  <si>
    <t>False Pass Public Safety Bldg. 2</t>
  </si>
  <si>
    <t>False Pass Public Safety Bldg. 3</t>
  </si>
  <si>
    <t>False Pass School 1</t>
  </si>
  <si>
    <t>False Pass School 2</t>
  </si>
  <si>
    <t>Isanotski Office/Triplex</t>
  </si>
  <si>
    <t>Library/Post Office</t>
  </si>
  <si>
    <t>Tribal Office/Warehouse</t>
  </si>
  <si>
    <t>False Pass</t>
  </si>
  <si>
    <t>City Housing Duplex</t>
  </si>
  <si>
    <t>Cold Bay RTH</t>
  </si>
  <si>
    <t>Cold Bay School</t>
  </si>
  <si>
    <t>Living Quarters 4</t>
  </si>
  <si>
    <t>Living Quarters 5</t>
  </si>
  <si>
    <t>Living Quarters 6</t>
  </si>
  <si>
    <t>Living Quarters 9</t>
  </si>
  <si>
    <t>Old CFR Bldg.</t>
  </si>
  <si>
    <t>Cold Bay</t>
  </si>
  <si>
    <t>ARCS Bldg.</t>
  </si>
  <si>
    <t>Atxam Bldg.</t>
  </si>
  <si>
    <t>City of Atka (office)</t>
  </si>
  <si>
    <t>Yakov E. Netsvetov School</t>
  </si>
  <si>
    <t>Atka</t>
  </si>
  <si>
    <t>Akutan K-12 School</t>
  </si>
  <si>
    <t>Nurse Duplex</t>
  </si>
  <si>
    <t>Public Library/Museum</t>
  </si>
  <si>
    <t>SRE/Sand Storage Bldg. (Heated)</t>
  </si>
  <si>
    <t>VPSO Duplex</t>
  </si>
  <si>
    <t>VPSO Office/Garage</t>
  </si>
  <si>
    <t>Akutan</t>
  </si>
  <si>
    <t>Bering Hill Chapel/Tsunami Shelter</t>
  </si>
  <si>
    <t>EMS Bldg./Line Shack</t>
  </si>
  <si>
    <t>Lift Station 12</t>
  </si>
  <si>
    <t>Lift Station 13</t>
  </si>
  <si>
    <t>Lift Station 7</t>
  </si>
  <si>
    <t>Lift Station 9</t>
  </si>
  <si>
    <t>Maintenance Shop/Aleut Corp.?/telephone</t>
  </si>
  <si>
    <t>12,000 (?)</t>
  </si>
  <si>
    <t>Pat Kelly Airport Terminal</t>
  </si>
  <si>
    <t>Pressure Reducing Valve 1</t>
  </si>
  <si>
    <t>Adak</t>
  </si>
  <si>
    <t>Chistochina</t>
  </si>
  <si>
    <t>Chitina</t>
  </si>
  <si>
    <t>Copper Center</t>
  </si>
  <si>
    <t>Gakona</t>
  </si>
  <si>
    <t>Glennallen</t>
  </si>
  <si>
    <t>Gulkana</t>
  </si>
  <si>
    <t>Kenny Lake</t>
  </si>
  <si>
    <t>McCarthy</t>
  </si>
  <si>
    <t>Mentasta</t>
  </si>
  <si>
    <t>Silver Springs</t>
  </si>
  <si>
    <t>Slana</t>
  </si>
  <si>
    <t>Tazlina</t>
  </si>
  <si>
    <t>Dumpster/Recycling Center</t>
  </si>
  <si>
    <t>Fire Equip. Storage</t>
  </si>
  <si>
    <t>MSTC Offices</t>
  </si>
  <si>
    <t>Power &amp; Tel. Generator</t>
  </si>
  <si>
    <t xml:space="preserve">Rec. Center </t>
  </si>
  <si>
    <t>RV/Campground</t>
  </si>
  <si>
    <t>Village Office/Clinic</t>
  </si>
  <si>
    <t>Chitina Community Hall</t>
  </si>
  <si>
    <t>Chitina Corporation Office</t>
  </si>
  <si>
    <t>Chitina Health Clinic</t>
  </si>
  <si>
    <t>Gilpatrick's Hotel</t>
  </si>
  <si>
    <t>Gilpatrick's Hotel Chitina</t>
  </si>
  <si>
    <t>Holiness Church</t>
  </si>
  <si>
    <t>Tamal Building</t>
  </si>
  <si>
    <t>Uncle Tom's Tavern</t>
  </si>
  <si>
    <t>Wrangell View Store</t>
  </si>
  <si>
    <t>Copper Center Post Office</t>
  </si>
  <si>
    <t>Copper Center School</t>
  </si>
  <si>
    <t>Copper River Princess Wilderness Lodge</t>
  </si>
  <si>
    <t>CRNA Office</t>
  </si>
  <si>
    <t>Fire Barn</t>
  </si>
  <si>
    <t>Kenny Lake Mercantile</t>
  </si>
  <si>
    <t>Kluti Kaah Health Clinic</t>
  </si>
  <si>
    <t>Kluti Kaah Health Community Hall</t>
  </si>
  <si>
    <t>Princess Lodge Maintenance Shop</t>
  </si>
  <si>
    <t>Buster Gene Memorial Facility (NV of Gakona)</t>
  </si>
  <si>
    <t>Fire Barn #1</t>
  </si>
  <si>
    <t>Fire Office Training Center</t>
  </si>
  <si>
    <t>Gakona Lodge (comemrcial, summer only)</t>
  </si>
  <si>
    <t>Gakona Lodge Bar (commercial)</t>
  </si>
  <si>
    <t>Recreation Center (NV of Gakona)</t>
  </si>
  <si>
    <t>Child Advocacy Center (OCS)</t>
  </si>
  <si>
    <t>New Garage (NV of Gakona)</t>
  </si>
  <si>
    <t>ADF&amp;G Offices</t>
  </si>
  <si>
    <t>ADF&amp;G Quarters</t>
  </si>
  <si>
    <t>ADF&amp;G Storage</t>
  </si>
  <si>
    <t>AHTNA Office</t>
  </si>
  <si>
    <t>Alascom Bldg.</t>
  </si>
  <si>
    <t>Auto Repair Shop</t>
  </si>
  <si>
    <t>Auto Shop</t>
  </si>
  <si>
    <t>Beauty Shop</t>
  </si>
  <si>
    <t>BLM Offices</t>
  </si>
  <si>
    <t>BLM Shops</t>
  </si>
  <si>
    <t>Bus Garage Storage</t>
  </si>
  <si>
    <t>Café</t>
  </si>
  <si>
    <t>Caribou Café</t>
  </si>
  <si>
    <t>Caribou Gift Store</t>
  </si>
  <si>
    <t>Caribou Hotel</t>
  </si>
  <si>
    <t>Community College</t>
  </si>
  <si>
    <t>CRSD District Office</t>
  </si>
  <si>
    <t>CVCC/Visitor Center</t>
  </si>
  <si>
    <t>CVE Co-op Office</t>
  </si>
  <si>
    <t>CVE Gen. Plant</t>
  </si>
  <si>
    <t>CVE Shops</t>
  </si>
  <si>
    <t>Fireworks Stand</t>
  </si>
  <si>
    <t>Gas Station/Gift Shop</t>
  </si>
  <si>
    <t>Glennallen Chiropractic</t>
  </si>
  <si>
    <t>Glennallen K-12 School</t>
  </si>
  <si>
    <t>KCAM Radio Station (Old)</t>
  </si>
  <si>
    <t>Laundry Mat/DMV</t>
  </si>
  <si>
    <t>Library/Cabin</t>
  </si>
  <si>
    <t>Library/LIO</t>
  </si>
  <si>
    <t>Lumber Yard</t>
  </si>
  <si>
    <t>Medical Center</t>
  </si>
  <si>
    <t>Office Space</t>
  </si>
  <si>
    <t>Offices</t>
  </si>
  <si>
    <t>Park Serv. Shop</t>
  </si>
  <si>
    <t>Recycle &amp; Storage Van</t>
  </si>
  <si>
    <t>Rental Cabins</t>
  </si>
  <si>
    <t>Retail Store</t>
  </si>
  <si>
    <t>RV Park</t>
  </si>
  <si>
    <t>School Dist.</t>
  </si>
  <si>
    <t>SEND Intl. Offices</t>
  </si>
  <si>
    <t>Shops</t>
  </si>
  <si>
    <t>Six Plex</t>
  </si>
  <si>
    <t>State Job Service</t>
  </si>
  <si>
    <t>Telephone Co-op Office/Yard</t>
  </si>
  <si>
    <t>Tennis Court</t>
  </si>
  <si>
    <t>Golden Spruce Cabins</t>
  </si>
  <si>
    <t>Kenny Lake Community Chapel</t>
  </si>
  <si>
    <t>Kenny Lake Community Hall</t>
  </si>
  <si>
    <t>Kenny Lake Laundry and Hotel</t>
  </si>
  <si>
    <t>Kenny Lake Library</t>
  </si>
  <si>
    <t>Kenny Lake School</t>
  </si>
  <si>
    <t>Manager's Country Store</t>
  </si>
  <si>
    <t>Mountain View Baptist Church</t>
  </si>
  <si>
    <t>Multi Purpose Bldg</t>
  </si>
  <si>
    <t>Old Community Hall</t>
  </si>
  <si>
    <t>Regal Enterprises Shop</t>
  </si>
  <si>
    <t>Regal Sawmill</t>
  </si>
  <si>
    <t>Regal Sawmill Kiln</t>
  </si>
  <si>
    <t>SAPA School</t>
  </si>
  <si>
    <t>SAPA Worship Center</t>
  </si>
  <si>
    <t>Terry's Greenhouse</t>
  </si>
  <si>
    <t>Warehouse Moulder Bldg</t>
  </si>
  <si>
    <t>Wenger's Country Store</t>
  </si>
  <si>
    <t>Neil's Generator building</t>
  </si>
  <si>
    <t>Kennicott Glacier Lodge</t>
  </si>
  <si>
    <t>McCarthy Lodge</t>
  </si>
  <si>
    <t>Snow removal equipment building</t>
  </si>
  <si>
    <t>Tony Zack's meeting House</t>
  </si>
  <si>
    <t>McCarthy Museum</t>
  </si>
  <si>
    <t>Community Garage</t>
  </si>
  <si>
    <t>CVT Building</t>
  </si>
  <si>
    <t>Day Care &amp; Elder - Preschool</t>
  </si>
  <si>
    <t>Freeze</t>
  </si>
  <si>
    <t>Mentasta Lake School</t>
  </si>
  <si>
    <t>Mt. Drum Lutheran Church</t>
  </si>
  <si>
    <t>Slana K-12 School</t>
  </si>
  <si>
    <t>Emergency Power Plant</t>
  </si>
  <si>
    <t>Housing Authority Office</t>
  </si>
  <si>
    <t>Sand shed</t>
  </si>
  <si>
    <t>Soil Lab #3</t>
  </si>
  <si>
    <t>Soil Test Lab #1</t>
  </si>
  <si>
    <t>Soil Test Lab #2</t>
  </si>
  <si>
    <t>Tazlina Community Hall</t>
  </si>
  <si>
    <t>Tazlina River Campground</t>
  </si>
  <si>
    <t>Tazlina Trading Post</t>
  </si>
  <si>
    <t>Tire Storage Building</t>
  </si>
  <si>
    <t>AHFC</t>
  </si>
  <si>
    <t>Community</t>
  </si>
  <si>
    <t>City</t>
  </si>
  <si>
    <t>Building Type</t>
  </si>
  <si>
    <t>Fuel Oil (gal)</t>
  </si>
  <si>
    <t>HW District (gal HF Eq)</t>
  </si>
  <si>
    <t>Electric (kWh)</t>
  </si>
  <si>
    <t>Natural Gas (ccf)</t>
  </si>
  <si>
    <t>Propane (gal)</t>
  </si>
  <si>
    <t>HW District (gal HF equiv)</t>
  </si>
  <si>
    <t>IMPLEMENTATION COST</t>
  </si>
  <si>
    <t>Warehousing</t>
  </si>
  <si>
    <t>AKUTAN</t>
  </si>
  <si>
    <t>SRE/Sand Storage Building (Heated)*Central Region</t>
  </si>
  <si>
    <t>EQUIPMENT STORAGE</t>
  </si>
  <si>
    <t>Aleknagik</t>
  </si>
  <si>
    <t>Warm Storage Building</t>
  </si>
  <si>
    <t>Airport Stg</t>
  </si>
  <si>
    <t>Ambler</t>
  </si>
  <si>
    <t>Storage building</t>
  </si>
  <si>
    <t>ANAKTUVUK PASS</t>
  </si>
  <si>
    <t>Warm StorageNorth Slope Borough</t>
  </si>
  <si>
    <t>Shop/Sef Building    Fy07</t>
  </si>
  <si>
    <t>ANIAK</t>
  </si>
  <si>
    <t>Sand Storage #2533003511*Central Region</t>
  </si>
  <si>
    <t>Sre Building Fy09</t>
  </si>
  <si>
    <t>WAREHOUSE</t>
  </si>
  <si>
    <t>Atqasuk</t>
  </si>
  <si>
    <t>ATQASUK</t>
  </si>
  <si>
    <t>Warm StorageAtqasuk</t>
  </si>
  <si>
    <t>BARROW</t>
  </si>
  <si>
    <t>Health CentralNorth Slope Borough</t>
  </si>
  <si>
    <t>Barrow</t>
  </si>
  <si>
    <t>C Street Shops Warehouse</t>
  </si>
  <si>
    <t>DMS Equipment Storage Shop Building</t>
  </si>
  <si>
    <t>BETHEL</t>
  </si>
  <si>
    <t>Bethel Storage FacilityDept. of Fish &amp; Game</t>
  </si>
  <si>
    <t>Sand Storage (Heated) #2521000130*Central Region</t>
  </si>
  <si>
    <t>Brevig Mission</t>
  </si>
  <si>
    <t>Storage Buildin BIA</t>
  </si>
  <si>
    <t>Portable Storage</t>
  </si>
  <si>
    <t>Buckland</t>
  </si>
  <si>
    <t>Cantwell</t>
  </si>
  <si>
    <t>STORAGE SHED</t>
  </si>
  <si>
    <t>STORAGE BLDG</t>
  </si>
  <si>
    <t>Maintenance Shed</t>
  </si>
  <si>
    <t>AIRPORT STORAGE BUILDING</t>
  </si>
  <si>
    <t>Apt Stg</t>
  </si>
  <si>
    <t>Chicken</t>
  </si>
  <si>
    <t>APT EQUIP</t>
  </si>
  <si>
    <t>Chiniak</t>
  </si>
  <si>
    <t>generator shed</t>
  </si>
  <si>
    <t>SAND SHED</t>
  </si>
  <si>
    <t>Coffman Cove</t>
  </si>
  <si>
    <t>COFFMAN COVE</t>
  </si>
  <si>
    <t>Coffman Cove Storage &amp; EMSCoffman Cove</t>
  </si>
  <si>
    <t>COLD BAY</t>
  </si>
  <si>
    <t>Sand Storage #2533000815*Central Region</t>
  </si>
  <si>
    <t>Warm Storage #2533000213*Central Region</t>
  </si>
  <si>
    <t>Coldfoot</t>
  </si>
  <si>
    <t>COLD STG</t>
  </si>
  <si>
    <t>CORDOVA</t>
  </si>
  <si>
    <t>Airport Sand Storage #2523000524*Northern Region</t>
  </si>
  <si>
    <t>Deering</t>
  </si>
  <si>
    <t>Delta Junction</t>
  </si>
  <si>
    <t>Maintenance Quonset Hut</t>
  </si>
  <si>
    <t>WARM STORAGE</t>
  </si>
  <si>
    <t>DILLINGHAM</t>
  </si>
  <si>
    <t>ShopAlaska State Parks</t>
  </si>
  <si>
    <t>Warm Sand Storage #2533000870*Central Region</t>
  </si>
  <si>
    <t>Warm Storage (Heated) #2531000131*Central Region</t>
  </si>
  <si>
    <t>Diomede</t>
  </si>
  <si>
    <t>Shack</t>
  </si>
  <si>
    <t>Elim</t>
  </si>
  <si>
    <t>ATV Storage Building</t>
  </si>
  <si>
    <t>Van Garage Building</t>
  </si>
  <si>
    <t>SNOW REMOVAL EQUIP BLDG</t>
  </si>
  <si>
    <t>ELIM</t>
  </si>
  <si>
    <t>Storage Building/SRE Building #2523000656*Northern Region</t>
  </si>
  <si>
    <t>SAND/STGE</t>
  </si>
  <si>
    <t>Gambell</t>
  </si>
  <si>
    <t>Golovin</t>
  </si>
  <si>
    <t>EQUIPMENT STG BLDG</t>
  </si>
  <si>
    <t>EQUIP GARAGE</t>
  </si>
  <si>
    <t>Gustavus</t>
  </si>
  <si>
    <t>Gustavus Old DOT Shop</t>
  </si>
  <si>
    <t>HAINES</t>
  </si>
  <si>
    <t>Garage/Storage #2549000426Southeast Region</t>
  </si>
  <si>
    <t>Cold Storage Building #2513000429Southeast Region</t>
  </si>
  <si>
    <t>HOONAH</t>
  </si>
  <si>
    <t>Harbor WarehouseCity of Hoonah</t>
  </si>
  <si>
    <t>AIRPORT STORAGE BLDG</t>
  </si>
  <si>
    <t>APT EQUIP BLDG</t>
  </si>
  <si>
    <t>HYDER</t>
  </si>
  <si>
    <t>Shop/Warehouse #2513000456Southeast Region</t>
  </si>
  <si>
    <t>Iliamna Post Office</t>
  </si>
  <si>
    <t>Sre/Office  Building Fy09 (Heated)</t>
  </si>
  <si>
    <t>ILIAMNA</t>
  </si>
  <si>
    <t>Storage #2533000461*Central Region</t>
  </si>
  <si>
    <t>JUNEAU</t>
  </si>
  <si>
    <t>JSD Maintenance BuildingCBJ</t>
  </si>
  <si>
    <t>Harbor Masters officeCBJ</t>
  </si>
  <si>
    <t>Bus BarnCBJ</t>
  </si>
  <si>
    <t>Salt StorageCBJ</t>
  </si>
  <si>
    <t>Kaktovik</t>
  </si>
  <si>
    <t>Public Works Warm Storage/Vehicle Maintence FacilityMunicipal Government/Subdivision</t>
  </si>
  <si>
    <t>Garage/Warehouse</t>
  </si>
  <si>
    <t>KAKTOVIK</t>
  </si>
  <si>
    <t>Power Plant and Haz Waste StorageKaktovik</t>
  </si>
  <si>
    <t>Kasaan</t>
  </si>
  <si>
    <t>Kasaan City Shop No. 2</t>
  </si>
  <si>
    <t>Kasaan City Shop No. 1</t>
  </si>
  <si>
    <t>Kiana</t>
  </si>
  <si>
    <t>KING SALMON</t>
  </si>
  <si>
    <t>Kivalina</t>
  </si>
  <si>
    <t>Storage bldg.</t>
  </si>
  <si>
    <t>KLAWOCK</t>
  </si>
  <si>
    <t>Storage #2513000570Southeast Region</t>
  </si>
  <si>
    <t>Kobuk</t>
  </si>
  <si>
    <t>KODIAK</t>
  </si>
  <si>
    <t>Sand Storage #2533000013*Central Region</t>
  </si>
  <si>
    <t>Equipment Storage (Heated) #2533000012*Central Region</t>
  </si>
  <si>
    <t>Chemical Storage #2531000154*Central Region</t>
  </si>
  <si>
    <t>Sre Building #1   (Heated)</t>
  </si>
  <si>
    <t>KOTZEBUE</t>
  </si>
  <si>
    <t>Sand Storage Building #2521000136*Northern Region</t>
  </si>
  <si>
    <t>Cold Storage Building #U252303477*Northern Region</t>
  </si>
  <si>
    <t>Koyuk</t>
  </si>
  <si>
    <t>MANLEY Hot springs</t>
  </si>
  <si>
    <t>Cold Storage Building #2523000661*Northern Region</t>
  </si>
  <si>
    <t>Sre Building    Fy09 (Heated)</t>
  </si>
  <si>
    <t>Equipment ShopCity of McGrath</t>
  </si>
  <si>
    <t>MCGRATH</t>
  </si>
  <si>
    <t>McGrath ShedDept. of Fish &amp; Game</t>
  </si>
  <si>
    <t>Mcgrath</t>
  </si>
  <si>
    <t>Sand Storage    Fy07  (Heated)</t>
  </si>
  <si>
    <t>Sand Storage (Heated) #2533000620*Central Region</t>
  </si>
  <si>
    <t>MOUNTAIN VILLAGE</t>
  </si>
  <si>
    <t>City Shop and GarageCity of Mountain Village</t>
  </si>
  <si>
    <t>NAKNEK</t>
  </si>
  <si>
    <t>Equipment Warm Storage #2533000644*Central Region</t>
  </si>
  <si>
    <t>NELCHINA</t>
  </si>
  <si>
    <t>Cold Storage Building #2523000653*Northern Region</t>
  </si>
  <si>
    <t>Sre Building  #2   Fy08</t>
  </si>
  <si>
    <t>Noatak</t>
  </si>
  <si>
    <t>NOME</t>
  </si>
  <si>
    <t>Airport Storage (Gas Station) #2523003477*Northern Region</t>
  </si>
  <si>
    <t>Sand Storage #2523000685*Northern Region</t>
  </si>
  <si>
    <t>Noorvik</t>
  </si>
  <si>
    <t>Water storage bldg.</t>
  </si>
  <si>
    <t>AIRPORT EQUIPMENT STORAGE</t>
  </si>
  <si>
    <t>QUONSET BLDG</t>
  </si>
  <si>
    <t>Water/Sewer Garage</t>
  </si>
  <si>
    <t>Nuiqsut</t>
  </si>
  <si>
    <t>Sre Building #1 Fy08/09 (Heated)</t>
  </si>
  <si>
    <t>Sre Building #2 Fy08/09</t>
  </si>
  <si>
    <t>Sre Building #2 Fy07 (Heated)</t>
  </si>
  <si>
    <t>Point Hope</t>
  </si>
  <si>
    <t>POINT HOPE</t>
  </si>
  <si>
    <t>Point Lay</t>
  </si>
  <si>
    <t>POINT LAY</t>
  </si>
  <si>
    <t>DMS WarehousePoint Lay</t>
  </si>
  <si>
    <t>Warm StoragePoint Lay</t>
  </si>
  <si>
    <t>Port Graham</t>
  </si>
  <si>
    <t>Portage Creek</t>
  </si>
  <si>
    <t>Sre Building    Fy06 (Heated)</t>
  </si>
  <si>
    <t>ARFF BUILDING</t>
  </si>
  <si>
    <t>Saint Michael</t>
  </si>
  <si>
    <t>Storage Old Jail</t>
  </si>
  <si>
    <t>EQUIPMENT STORAGE BLDG</t>
  </si>
  <si>
    <t>BIA House/Storage</t>
  </si>
  <si>
    <t>Fuel Storage Building</t>
  </si>
  <si>
    <t>SAND POINT</t>
  </si>
  <si>
    <t>Sand Storage (Heated) #2531000110*Central Region</t>
  </si>
  <si>
    <t>Savoonga</t>
  </si>
  <si>
    <t>Storage Buliding</t>
  </si>
  <si>
    <t>Selawik</t>
  </si>
  <si>
    <t>Seldovia</t>
  </si>
  <si>
    <t>Sre Building Fy11 (Heated)</t>
  </si>
  <si>
    <t>Shaktoolik</t>
  </si>
  <si>
    <t>Portable Trailer</t>
  </si>
  <si>
    <t>Shishmaref</t>
  </si>
  <si>
    <t>Shungnak</t>
  </si>
  <si>
    <t>SKAGWAY</t>
  </si>
  <si>
    <t>Cold Storage #2513000833Southeast Region</t>
  </si>
  <si>
    <t>Skwentna</t>
  </si>
  <si>
    <t>Polar StarCity of Saint Paul</t>
  </si>
  <si>
    <t>Stebbins</t>
  </si>
  <si>
    <t>Stebbins Native Corporation Warehouse</t>
  </si>
  <si>
    <t>APT EQP BLD</t>
  </si>
  <si>
    <t>Sre Building (Heated) Fy2012</t>
  </si>
  <si>
    <t>Storage Trailer #2</t>
  </si>
  <si>
    <t>Storage Trailer #3</t>
  </si>
  <si>
    <t>TIRE STORAGE BLDG</t>
  </si>
  <si>
    <t>TAZLINA</t>
  </si>
  <si>
    <t>Teller</t>
  </si>
  <si>
    <t>AIRPORT SREB</t>
  </si>
  <si>
    <t>TOK</t>
  </si>
  <si>
    <t>Sre Building  #1</t>
  </si>
  <si>
    <t>Sre Building  #2  (Heated)</t>
  </si>
  <si>
    <t>Ugashik</t>
  </si>
  <si>
    <t>Equipment Storage Building</t>
  </si>
  <si>
    <t>Unalakleet</t>
  </si>
  <si>
    <t>Wood Storage Building</t>
  </si>
  <si>
    <t>Cold Storage Metal</t>
  </si>
  <si>
    <t>District Warehouse</t>
  </si>
  <si>
    <t>Baylor Facility</t>
  </si>
  <si>
    <t>VALDEZ</t>
  </si>
  <si>
    <t>Airport Sand Storage #2523001208*Northern Region</t>
  </si>
  <si>
    <t>Sand Storage #2523000933*Northern Region</t>
  </si>
  <si>
    <t>Sand Storage #2523000924*Northern Region</t>
  </si>
  <si>
    <t>Wales</t>
  </si>
  <si>
    <t>Utility Storage Building</t>
  </si>
  <si>
    <t>White Mountain</t>
  </si>
  <si>
    <t>WRANGELL</t>
  </si>
  <si>
    <t>Sand &amp; Chemical Storage #2513000966*Southeast Region</t>
  </si>
  <si>
    <t>GENERGE'S ENTERPRISES STORE</t>
  </si>
  <si>
    <t>Ambler Native Store</t>
  </si>
  <si>
    <t>Taksiigvik Store</t>
  </si>
  <si>
    <t>Beluga</t>
  </si>
  <si>
    <t>General Store - 2 bldgs</t>
  </si>
  <si>
    <t>Brevig Muit Store</t>
  </si>
  <si>
    <t>Buckland Native Store</t>
  </si>
  <si>
    <t>Deering Native Store</t>
  </si>
  <si>
    <t>IGA Foodliner</t>
  </si>
  <si>
    <t>Retail - Other</t>
  </si>
  <si>
    <t>Northern Lights Dairy</t>
  </si>
  <si>
    <t>Diomede Native Store</t>
  </si>
  <si>
    <t>Elim Native Store</t>
  </si>
  <si>
    <t>Gambell Native Store</t>
  </si>
  <si>
    <t>Chinik Eskimo Community Store</t>
  </si>
  <si>
    <t>Iliamna Trading Company</t>
  </si>
  <si>
    <t>Kaktovik Store</t>
  </si>
  <si>
    <t>Kiana Trading Post</t>
  </si>
  <si>
    <t>Kivalina Native Store</t>
  </si>
  <si>
    <t>Harry O'Brown Trading Post</t>
  </si>
  <si>
    <t>Kobuk Store</t>
  </si>
  <si>
    <t>Koyuk Native Store</t>
  </si>
  <si>
    <t>Lake Louise</t>
  </si>
  <si>
    <t>Denny Bush Store</t>
  </si>
  <si>
    <t>Noatak Native Store</t>
  </si>
  <si>
    <t>Noorvik Native Store</t>
  </si>
  <si>
    <t>Morris Trading Post</t>
  </si>
  <si>
    <t>Pt. Hope Native Store</t>
  </si>
  <si>
    <t>Pt. Lay Native Store</t>
  </si>
  <si>
    <t>Port Graham General Store</t>
  </si>
  <si>
    <t>Settlers Cove Market</t>
  </si>
  <si>
    <t>Port Protection</t>
  </si>
  <si>
    <t>Village Store</t>
  </si>
  <si>
    <t>Rotmans Store</t>
  </si>
  <si>
    <t>IRA Fuel Prjt</t>
  </si>
  <si>
    <t>Cra B Pot Grocery</t>
  </si>
  <si>
    <t>Shaktoolik Native Store</t>
  </si>
  <si>
    <t>Shishmaref Native Store</t>
  </si>
  <si>
    <t>Nayokpuk General Store</t>
  </si>
  <si>
    <t>Shungnak Native Store</t>
  </si>
  <si>
    <t>Stebbins Native Store</t>
  </si>
  <si>
    <t>Teller Native Store</t>
  </si>
  <si>
    <t>Thorne Bay</t>
  </si>
  <si>
    <t>Thorne Bay Market</t>
  </si>
  <si>
    <t>Wales Native Store</t>
  </si>
  <si>
    <t>White Mountain Native Store</t>
  </si>
  <si>
    <t>Willow Creek</t>
  </si>
  <si>
    <t>Tri-PlexNorth Slope Borough</t>
  </si>
  <si>
    <t>Residential - Multi-Family</t>
  </si>
  <si>
    <t>Transient HousingNorth Slope Borough</t>
  </si>
  <si>
    <t>5-PlexNorth Slope Borough</t>
  </si>
  <si>
    <t>47802 Aniak RTHState of Alaska</t>
  </si>
  <si>
    <t>47805 Aniak RTHState of Alaska</t>
  </si>
  <si>
    <t>47801 Aniak RTHState of Alaska</t>
  </si>
  <si>
    <t>Teacher HousingAtqasuk</t>
  </si>
  <si>
    <t>School District 5-plexAtqasuk</t>
  </si>
  <si>
    <t>Assisted Living ComplexNorth Slope Borough</t>
  </si>
  <si>
    <t>Bethel Bunkhouse 125-ADept. of Fish &amp; Game</t>
  </si>
  <si>
    <t>Bethel Bunkhouse 145-ADept. of Fish &amp; Game</t>
  </si>
  <si>
    <t>CHITINA</t>
  </si>
  <si>
    <t>Chitina BunkhouseDept. of Fish &amp; Game</t>
  </si>
  <si>
    <t>47839 Cold Bay RTHState of Alaska</t>
  </si>
  <si>
    <t>Living Quarters #9 Jerry #2533000199*Central Region</t>
  </si>
  <si>
    <t>47848 Cordova RTHState of Alaska</t>
  </si>
  <si>
    <t>47855 Dillingham RTH Unit 380State of Alaska</t>
  </si>
  <si>
    <t>47854 Dillingham RTH Unit 342State of Alaska</t>
  </si>
  <si>
    <t>EAGLE</t>
  </si>
  <si>
    <t>Bunkhouse #2521000145*Northern Region</t>
  </si>
  <si>
    <t>EMMONAK</t>
  </si>
  <si>
    <t>Emmonak BunkhouseDept. of Fish &amp; Game</t>
  </si>
  <si>
    <t>GALENA</t>
  </si>
  <si>
    <t>GILA Iditarod HallCity of Galena SD</t>
  </si>
  <si>
    <t>Trooper Housing #2521000126*Northern Region</t>
  </si>
  <si>
    <t>47872 Galena RTHState of Alaska</t>
  </si>
  <si>
    <t>47870 Galena RTHState of Alaska</t>
  </si>
  <si>
    <t>47871 Galena RTHState of Alaska</t>
  </si>
  <si>
    <t>GLENNALLEN</t>
  </si>
  <si>
    <t>Glennallen BunkhouseDept. of Fish &amp; Game</t>
  </si>
  <si>
    <t>Abercrombie Ammo BunkerAlaska State Parks</t>
  </si>
  <si>
    <t>Kotzebue</t>
  </si>
  <si>
    <t>Alaska Technical Center DormitoryNorthwest Arctic Borough School District</t>
  </si>
  <si>
    <t>Maintenance Shop/Bunkhouse #2523000615*Northern Region</t>
  </si>
  <si>
    <t>47898 McGrath RTHState of Alaska</t>
  </si>
  <si>
    <t>Nome BunkhouseDept. of Fish &amp; Game</t>
  </si>
  <si>
    <t>NORTHWAY</t>
  </si>
  <si>
    <t>47907 Northway RTHState of Alaska</t>
  </si>
  <si>
    <t>NUIQsUT</t>
  </si>
  <si>
    <t>Itinerant HousingNuiqsut</t>
  </si>
  <si>
    <t>NUIQSUT</t>
  </si>
  <si>
    <t>5-plexNuiqsut</t>
  </si>
  <si>
    <t>PAXSON</t>
  </si>
  <si>
    <t>Large Bunkhouse #2523001179*Northern Region</t>
  </si>
  <si>
    <t>Teacher 4 plexPoint Lay</t>
  </si>
  <si>
    <t>SITKA</t>
  </si>
  <si>
    <t>Heritage Hall, Bldg. 295Mt. Edgecumbe High School</t>
  </si>
  <si>
    <t>Boy's Dormitory, Bldg. 292Mt. Edgecumbe High School</t>
  </si>
  <si>
    <t>Ivy Hall, Bldg. 297Mt. Edgecumbe High School</t>
  </si>
  <si>
    <t>Main Girl's Dormitory, Bldg. 293Mt. Edgecumbe High School</t>
  </si>
  <si>
    <t>SLANA</t>
  </si>
  <si>
    <t>Bunkhouse #2523000202*Northern Region</t>
  </si>
  <si>
    <t>Converted Bunkhouse*Northern Region</t>
  </si>
  <si>
    <t>Bunkhouse #2523000764*Northern Region</t>
  </si>
  <si>
    <t>TANANA</t>
  </si>
  <si>
    <t>Teacher Housing #1City of Tanana</t>
  </si>
  <si>
    <t>UNALASKA</t>
  </si>
  <si>
    <t>Employee Housing*Central Region</t>
  </si>
  <si>
    <t>WAINWRIGHT</t>
  </si>
  <si>
    <t>Teacher 5-plexWainwright</t>
  </si>
  <si>
    <t>EMS Building/Line Shack</t>
  </si>
  <si>
    <t>NATIVE COMMUNITY JAIL</t>
  </si>
  <si>
    <t>DISTRICT OFFICE</t>
  </si>
  <si>
    <t>ARMORY</t>
  </si>
  <si>
    <t>ALAKANUK</t>
  </si>
  <si>
    <t>Sauna and LaundryCity of Alakanuk</t>
  </si>
  <si>
    <t>Police DepartmentCity of Alakanuk</t>
  </si>
  <si>
    <t>Police StationANAKTUVUK PASS</t>
  </si>
  <si>
    <t>Fire StationNorth Slope Borough</t>
  </si>
  <si>
    <t>Anaktuvuk Pass</t>
  </si>
  <si>
    <t>Fire station</t>
  </si>
  <si>
    <t>Public safety</t>
  </si>
  <si>
    <t>Anaktuvuk Pass Fire DepartmentMunicipal Government/Subdivision</t>
  </si>
  <si>
    <t>Angoon</t>
  </si>
  <si>
    <t>Angoon Public Safety</t>
  </si>
  <si>
    <t>47311 Aniak Public Safety OfficeState of Alaska</t>
  </si>
  <si>
    <t>Police DepartmentAtqasuk</t>
  </si>
  <si>
    <t>Public safety Office</t>
  </si>
  <si>
    <t>Search &amp; rescue facility</t>
  </si>
  <si>
    <t>Fire Dept.Atqasuk</t>
  </si>
  <si>
    <t>Police StationBARROW</t>
  </si>
  <si>
    <t>Fire Station #1North Slope Borough</t>
  </si>
  <si>
    <t>Police HutNorth Slope Borough</t>
  </si>
  <si>
    <t>Browerville Fire StationNorth Slope Borough</t>
  </si>
  <si>
    <t>Transit BuildingNorth Slope Borough</t>
  </si>
  <si>
    <t>NSB Bus Storage Facility</t>
  </si>
  <si>
    <t>NSB Fire Department</t>
  </si>
  <si>
    <t>YKCCDepartment of Corrections</t>
  </si>
  <si>
    <t>Bethel Youth FacilityDHSS</t>
  </si>
  <si>
    <t>VPO Office</t>
  </si>
  <si>
    <t>Airport Fire Building</t>
  </si>
  <si>
    <t>Arff Building</t>
  </si>
  <si>
    <t>Old Cfr Building</t>
  </si>
  <si>
    <t>Resuce Squad Station</t>
  </si>
  <si>
    <t>COURT HOUSE</t>
  </si>
  <si>
    <t>47341 Dillingham PS OfficeState of Alaska</t>
  </si>
  <si>
    <t>Public SafetyCity of Emmonak</t>
  </si>
  <si>
    <t>47346 Emmonak ArmoryState of Alaska</t>
  </si>
  <si>
    <t>Fire Barn #2</t>
  </si>
  <si>
    <t>Fire Safety Building</t>
  </si>
  <si>
    <t>GOODNEWS BAY</t>
  </si>
  <si>
    <t>Public Safety BuildingTribal Government - ANTHC</t>
  </si>
  <si>
    <t>Ben Neely Safety Building</t>
  </si>
  <si>
    <t>Old DOT Shop</t>
  </si>
  <si>
    <t>Maintenance Station</t>
  </si>
  <si>
    <t>Hoonah</t>
  </si>
  <si>
    <t>Airport Utility</t>
  </si>
  <si>
    <t>HOOPER BAY</t>
  </si>
  <si>
    <t>Public Safety BuildingCity of Hooper Bay</t>
  </si>
  <si>
    <t>Police StationCBJ</t>
  </si>
  <si>
    <t>LCCCDepartment of Corrections</t>
  </si>
  <si>
    <t>Auke Bay Fire StationCBJ</t>
  </si>
  <si>
    <t>Glacier Fire StationCBJ</t>
  </si>
  <si>
    <t>Juneau Fire StationCBJ</t>
  </si>
  <si>
    <t>Hagevig Fire Training CenterCBJ</t>
  </si>
  <si>
    <t>Lynn Canal Fire StationCBJ</t>
  </si>
  <si>
    <t>Public Safety BuildingDOA</t>
  </si>
  <si>
    <t>47068 DPS-HQ JuneauState of Alaska</t>
  </si>
  <si>
    <t>47119 JS Office - JuneauState of Alaska</t>
  </si>
  <si>
    <t>Douglas Fire Station/ LibraryCBJ</t>
  </si>
  <si>
    <t>Court Plaza Parking GarageDOA</t>
  </si>
  <si>
    <t>KAKE</t>
  </si>
  <si>
    <t>Police Station/Fire HallCity of Kake</t>
  </si>
  <si>
    <t>Kake</t>
  </si>
  <si>
    <t>Court House</t>
  </si>
  <si>
    <t>Public Works Warm StorageKaktovik</t>
  </si>
  <si>
    <t>Police StationKaktovik</t>
  </si>
  <si>
    <t>KALTAG</t>
  </si>
  <si>
    <t>Kasaan Fire Hall</t>
  </si>
  <si>
    <t>KETCHIKAN</t>
  </si>
  <si>
    <t>Ketchikan Correctional CenterSOA</t>
  </si>
  <si>
    <t>47126 A Detachment HQState of Alaska</t>
  </si>
  <si>
    <t>Arff/Maintenance Building</t>
  </si>
  <si>
    <t>47351 King Salmon PS OfficeState of Alaska</t>
  </si>
  <si>
    <t>Bristol Bay Borough Police Department</t>
  </si>
  <si>
    <t>Klawock</t>
  </si>
  <si>
    <t>Sand &amp; Chemical Storage</t>
  </si>
  <si>
    <t>Old Kodiak Police DeptCity of Kodiak</t>
  </si>
  <si>
    <t>Police BarnCity of Kodiak</t>
  </si>
  <si>
    <t>Women's Bay Volunteer Fire DepartmentMunicipal Government/Subdivision</t>
  </si>
  <si>
    <t>New Kodiak Police DeptCity of Kodiak</t>
  </si>
  <si>
    <t>Womens Bay Fire StationKodiak Island Borough</t>
  </si>
  <si>
    <t>Fire StationCity of Kodiak</t>
  </si>
  <si>
    <t>Bayside Fire StationMunicipal Government/Subdivision</t>
  </si>
  <si>
    <t>Bayside Fire HallKodiak Island Borough</t>
  </si>
  <si>
    <t>47361 Kodiak Public Safety OfficeState of Alaska</t>
  </si>
  <si>
    <t>47372 Kotzebue DPS HangarState of Alaska</t>
  </si>
  <si>
    <t>Armory Building</t>
  </si>
  <si>
    <t>LARSEN BAY</t>
  </si>
  <si>
    <t>Public SafetyCity of Larsen Bay</t>
  </si>
  <si>
    <t>47382 McGrath Public Safety StorageState of Alaska</t>
  </si>
  <si>
    <t>City JailCity of Mountain Village</t>
  </si>
  <si>
    <t>Newtok Tribal CourtTribal Government - ANTHC</t>
  </si>
  <si>
    <t>Nome Youth FaciltyDHSS</t>
  </si>
  <si>
    <t>47402 Nome Public Safety Office - 2State of Alaska</t>
  </si>
  <si>
    <t>Nome</t>
  </si>
  <si>
    <t>Nome Volunteer Fire Station</t>
  </si>
  <si>
    <t>Icy View Fire Station</t>
  </si>
  <si>
    <t>Boiler/generator/fire pump module</t>
  </si>
  <si>
    <t>Fire DepartmentNuiqsut</t>
  </si>
  <si>
    <t>Police Dept. ResidencePoint Hope</t>
  </si>
  <si>
    <t>Fire StationPoint Hope</t>
  </si>
  <si>
    <t>Police Dept.Point Lay</t>
  </si>
  <si>
    <t>Fire DepartmentPoint Lay</t>
  </si>
  <si>
    <t>Port Lions Fire Department</t>
  </si>
  <si>
    <t>QUINHAGAK</t>
  </si>
  <si>
    <t>Public SafetyCity of Quinhagak</t>
  </si>
  <si>
    <t>Public Works Bldg</t>
  </si>
  <si>
    <t>Pub Saf Bldg</t>
  </si>
  <si>
    <t>Fire DepartmentCity of Sitka</t>
  </si>
  <si>
    <t>47142 DPS AcademyState of Alaska</t>
  </si>
  <si>
    <t>Police StationMunicipality of Skagway</t>
  </si>
  <si>
    <t>Fire StationCity of Saint Paul</t>
  </si>
  <si>
    <t>Public Works- Maintenance Building</t>
  </si>
  <si>
    <t>Public Safety Bldg (Jail)City of Tanana</t>
  </si>
  <si>
    <t>Tenakee Springs</t>
  </si>
  <si>
    <t>TENAKEE SPRINGS</t>
  </si>
  <si>
    <t>Tenakee Springs Community BuildingCity of Tenakee Springs</t>
  </si>
  <si>
    <t>Tenakee Springs Fire HallCity of Tenakee Springs</t>
  </si>
  <si>
    <t>Togiak Police Department</t>
  </si>
  <si>
    <t>Tuntutliak</t>
  </si>
  <si>
    <t>Tuntutuliak VPSO BuildingTribal Government - ANTHC</t>
  </si>
  <si>
    <t>Red Code Building-Shack</t>
  </si>
  <si>
    <t>UPPER KALSKAG</t>
  </si>
  <si>
    <t>Jail HouseCity of Upper Kalskag</t>
  </si>
  <si>
    <t>Police StationWainwright</t>
  </si>
  <si>
    <t>Wainwright</t>
  </si>
  <si>
    <t>Old IRA Buliding - WMO VFD</t>
  </si>
  <si>
    <t>WOMENS BAY</t>
  </si>
  <si>
    <t>Womans Bay Fire StationKodiak Island Borough</t>
  </si>
  <si>
    <t>Yakutat</t>
  </si>
  <si>
    <t>Public Assembly</t>
  </si>
  <si>
    <t>St. John's Episcopal Church</t>
  </si>
  <si>
    <t>MORVARIA CHURCH</t>
  </si>
  <si>
    <t>TRIBAL COUNCIL BUILDING</t>
  </si>
  <si>
    <t>AKIAK</t>
  </si>
  <si>
    <t>Akiak Native CommunityTribal Government - ANTHC</t>
  </si>
  <si>
    <t>Aleknagik Community Center</t>
  </si>
  <si>
    <t>Ambler Friends Church</t>
  </si>
  <si>
    <t>City Community  HallNorth Slope Borough</t>
  </si>
  <si>
    <t>Simon Paneak MuseumNorth Slope Borough</t>
  </si>
  <si>
    <t>USDW</t>
  </si>
  <si>
    <t>Angoon Revival Center Church</t>
  </si>
  <si>
    <t>Angon Assembly of God</t>
  </si>
  <si>
    <t>Angoon Tribal Center</t>
  </si>
  <si>
    <t>Angoon City Hall</t>
  </si>
  <si>
    <t>USDW Building</t>
  </si>
  <si>
    <t>Youth CenterNorth Slope Borough</t>
  </si>
  <si>
    <t>Barrow Rec. CenterNorth Slope Borough</t>
  </si>
  <si>
    <t>Bettles</t>
  </si>
  <si>
    <t>Brevig Mission Lutheran Church</t>
  </si>
  <si>
    <t>Multipurpose Building</t>
  </si>
  <si>
    <t>Buckland Friends Church</t>
  </si>
  <si>
    <t>Cantwell Community Hall</t>
  </si>
  <si>
    <t>New Covenant Alliance Church</t>
  </si>
  <si>
    <t>Coffman Cove LibraryCoffman Cove</t>
  </si>
  <si>
    <t>Community Library</t>
  </si>
  <si>
    <t>Community Baptist Church</t>
  </si>
  <si>
    <t>Recreational Center</t>
  </si>
  <si>
    <t>Deering Friends Church</t>
  </si>
  <si>
    <t>First Baptist Church</t>
  </si>
  <si>
    <t>Living Waters Assembly of God</t>
  </si>
  <si>
    <t>Delta Junction Library</t>
  </si>
  <si>
    <t>Diomede Catholic Church</t>
  </si>
  <si>
    <t>Recreation Building</t>
  </si>
  <si>
    <t>Dot Lake Chapel</t>
  </si>
  <si>
    <t>Dot Lake Village</t>
  </si>
  <si>
    <t>Health Clinic/Community Hall</t>
  </si>
  <si>
    <t>Dry Creek</t>
  </si>
  <si>
    <t>Hangar/Community Bldg</t>
  </si>
  <si>
    <t>Old School HouseCity of Eagle</t>
  </si>
  <si>
    <t>Eagle Village</t>
  </si>
  <si>
    <t>Edna Bay</t>
  </si>
  <si>
    <t>Edna Bay Alliance Church</t>
  </si>
  <si>
    <t>General Store/Post Office/Lodge</t>
  </si>
  <si>
    <t>Elim Covenant Church</t>
  </si>
  <si>
    <t>Community CenterCity of Emmonak</t>
  </si>
  <si>
    <t>City Office/Larson Center</t>
  </si>
  <si>
    <t>COMBINED FACILITY</t>
  </si>
  <si>
    <t>Buster Gene Memorial Facility</t>
  </si>
  <si>
    <t>Gambell 7th Day Adventist Church</t>
  </si>
  <si>
    <t>Community HallTribal Government - ANTHC</t>
  </si>
  <si>
    <t>Chinik Eskimo Community Building</t>
  </si>
  <si>
    <t>Gulkana Chapel</t>
  </si>
  <si>
    <t>Hollis</t>
  </si>
  <si>
    <t>Hollis Community Church</t>
  </si>
  <si>
    <t>Community Council</t>
  </si>
  <si>
    <t>Hollis Fire Hall</t>
  </si>
  <si>
    <t>Hollis Public Library</t>
  </si>
  <si>
    <t>Youth CenterCity of Hoonah</t>
  </si>
  <si>
    <t>Village Council Multipurpose Building</t>
  </si>
  <si>
    <t>Iliamna Baptist Church</t>
  </si>
  <si>
    <t>Zach Gordon Youth CenterCBJ</t>
  </si>
  <si>
    <t>Centennial HallCBJ</t>
  </si>
  <si>
    <t>Library/Parking GarageCBJ</t>
  </si>
  <si>
    <t>Community BuildingCity of Kake</t>
  </si>
  <si>
    <t>4800</t>
  </si>
  <si>
    <t>Community CenterCity of Kaktovik</t>
  </si>
  <si>
    <t>Kasaan Library</t>
  </si>
  <si>
    <t>Old Kenny Lake Community Hall</t>
  </si>
  <si>
    <t>Kiana Friends Church</t>
  </si>
  <si>
    <t>Kiana Baptist Church</t>
  </si>
  <si>
    <t>Clans House</t>
  </si>
  <si>
    <t>Parks &amp; Rec Teen CenterCity of Kodiak</t>
  </si>
  <si>
    <t>KOTLIK</t>
  </si>
  <si>
    <t>Teen CenterCity of Kotlik</t>
  </si>
  <si>
    <t>Koyuk Covenant Church</t>
  </si>
  <si>
    <t>Pool Hall</t>
  </si>
  <si>
    <t>Lake Louise State Recreation Site</t>
  </si>
  <si>
    <t>8-Ball Teen CenterCity of McGrath</t>
  </si>
  <si>
    <t>Mountain Village Community Center</t>
  </si>
  <si>
    <t>Naknek Community Bible Chapel</t>
  </si>
  <si>
    <t>Nanwalek</t>
  </si>
  <si>
    <t>Nanwalek Community Hall</t>
  </si>
  <si>
    <t>Naukati Bay</t>
  </si>
  <si>
    <t>Naukati Community Church</t>
  </si>
  <si>
    <t>Naukati Connection/Post Office</t>
  </si>
  <si>
    <t>Bingo and Community HallTribal Government - ANTHC</t>
  </si>
  <si>
    <t>Noatak Friends Church</t>
  </si>
  <si>
    <t>Nome Community Recreation Center</t>
  </si>
  <si>
    <t>Noorvik Friends Church</t>
  </si>
  <si>
    <t>Noorvik Community Building</t>
  </si>
  <si>
    <t>Northway Village</t>
  </si>
  <si>
    <t>Grocery/Office</t>
  </si>
  <si>
    <t>Nuiqsut Presbeterian Church</t>
  </si>
  <si>
    <t>NUNAPITCHUK</t>
  </si>
  <si>
    <t>Three Saints Orthodox Church</t>
  </si>
  <si>
    <t>PETERSBURG</t>
  </si>
  <si>
    <t>Aquatic CenterCity of Petersburg</t>
  </si>
  <si>
    <t>Point Baker</t>
  </si>
  <si>
    <t>Point Baker Community</t>
  </si>
  <si>
    <t>Pt. Lay Baptist Church</t>
  </si>
  <si>
    <t>St. Peter and Paul Orthodox Church</t>
  </si>
  <si>
    <t>Frnds Church</t>
  </si>
  <si>
    <t>Comm. Hall</t>
  </si>
  <si>
    <t>Seldovia Bible Chapel</t>
  </si>
  <si>
    <t>Alaska Tribal Cache Bldg.</t>
  </si>
  <si>
    <t>Shaktoolik Native Corporation</t>
  </si>
  <si>
    <t>The Annex</t>
  </si>
  <si>
    <t>Shishmaref Lutheran Church</t>
  </si>
  <si>
    <t>Shungnak Friends Church</t>
  </si>
  <si>
    <t>Coffee House</t>
  </si>
  <si>
    <t>Sitka Senior CenterCity of Sitka</t>
  </si>
  <si>
    <t>Public LibraryCity of Sitka</t>
  </si>
  <si>
    <t>Centennial BuildingCity of Sitka</t>
  </si>
  <si>
    <t>City HallCity of Sitka</t>
  </si>
  <si>
    <t>Stratton LibraryEducation &amp; Early Development - Libraries, Archives, and Museums</t>
  </si>
  <si>
    <t>Recreation CenterMunicipality of Skagway</t>
  </si>
  <si>
    <t>Skagway LibraryMunicipality of Skagway</t>
  </si>
  <si>
    <t>AB Hall, Vistors CenterMunicipality of Skagway</t>
  </si>
  <si>
    <t>South Naknek Lutheran Church</t>
  </si>
  <si>
    <t>Bristol Bay Borough Library</t>
  </si>
  <si>
    <t>South Naknek Library</t>
  </si>
  <si>
    <t>Civic CenterCity of Saint Paul</t>
  </si>
  <si>
    <t>Teller Lutheran Church</t>
  </si>
  <si>
    <t>Tenakee City Office/Library</t>
  </si>
  <si>
    <t>Church of Thorne Bay</t>
  </si>
  <si>
    <t>St. John Catholic Church</t>
  </si>
  <si>
    <t>Thorne Bay Baptist Church</t>
  </si>
  <si>
    <t>Thorne Bay Public Library</t>
  </si>
  <si>
    <t>TOKSOOK BAY</t>
  </si>
  <si>
    <t>Tooksook Bay Tribal Office and Community HallTribal Government - ANTHC</t>
  </si>
  <si>
    <t>TULUKSAK</t>
  </si>
  <si>
    <t>Unalakleet Covenant Church</t>
  </si>
  <si>
    <t>TownhallTribal Government - ANTHC</t>
  </si>
  <si>
    <t>Community CenterWainwright</t>
  </si>
  <si>
    <t>Wales Lutheran Church</t>
  </si>
  <si>
    <t>Whale Pass</t>
  </si>
  <si>
    <t>Whale Pass Bible Church</t>
  </si>
  <si>
    <t>White Mountain Covenant Church</t>
  </si>
  <si>
    <t>Wiseman</t>
  </si>
  <si>
    <t>Community Association</t>
  </si>
  <si>
    <t>ADAK</t>
  </si>
  <si>
    <t>SRE Building #2531000118*Central Region</t>
  </si>
  <si>
    <t>Maintenance Shop/SEF #2531000119*Central Region</t>
  </si>
  <si>
    <t>UNITED UTILITIES</t>
  </si>
  <si>
    <t>AKIACHAK</t>
  </si>
  <si>
    <t>SRE Building #1 (Heated) #2531000158Central Region</t>
  </si>
  <si>
    <t>SRE Building #2 #2531000159Central Region</t>
  </si>
  <si>
    <t>VILLAGE SHOP</t>
  </si>
  <si>
    <t>UNITITED UTILITIES</t>
  </si>
  <si>
    <t>CITY OF AKIAK BUILDING</t>
  </si>
  <si>
    <t>AIRPORT ELECTRICAL</t>
  </si>
  <si>
    <t>SREB Building #2523000007*Northern Region</t>
  </si>
  <si>
    <t>City of Alakanuk</t>
  </si>
  <si>
    <t>South Shore Maintenance Building</t>
  </si>
  <si>
    <t>North Shore Maintenance Building</t>
  </si>
  <si>
    <t>ALLAKAKET</t>
  </si>
  <si>
    <t>SREB Building #2523000017*Northern Region</t>
  </si>
  <si>
    <t>Boiler module</t>
  </si>
  <si>
    <t>AMBLER</t>
  </si>
  <si>
    <t>SREB Building #2523001164*Northern Region</t>
  </si>
  <si>
    <t>Maintenance shop</t>
  </si>
  <si>
    <t>Fuel Station</t>
  </si>
  <si>
    <t>Dental BuildingNorth Slope Borough</t>
  </si>
  <si>
    <t>NSB Vocational Shop</t>
  </si>
  <si>
    <t>Maint. And Operations ShopNorth Slope Borough</t>
  </si>
  <si>
    <t>Operations &amp; Maint. ShopNorth Slope Borough</t>
  </si>
  <si>
    <t>Heavy Equipment Shop</t>
  </si>
  <si>
    <t>Inside Passage Electric Cooperative</t>
  </si>
  <si>
    <t>Angoon City Shop</t>
  </si>
  <si>
    <t>Angoon Oil</t>
  </si>
  <si>
    <t>Angoon Trading Company</t>
  </si>
  <si>
    <t>SRE Building #2533000102Central Region</t>
  </si>
  <si>
    <t>Snow Removal Equip Building SEF #2531000150*Central Region</t>
  </si>
  <si>
    <t>City of Aniak</t>
  </si>
  <si>
    <t>Maintenance Shop/SEF #2531000150Central Region</t>
  </si>
  <si>
    <t>ANVIK</t>
  </si>
  <si>
    <t>SREB Building #2523000025*Northern Region</t>
  </si>
  <si>
    <t>ATKA</t>
  </si>
  <si>
    <t>SRE Building #2533000693*Central Region</t>
  </si>
  <si>
    <t>Vacuum Building</t>
  </si>
  <si>
    <t>USDW Building (Public Works Building)</t>
  </si>
  <si>
    <t>Attu Station</t>
  </si>
  <si>
    <t>Coast Guard Loran Station</t>
  </si>
  <si>
    <t>Fuel Truck BuildingNorth Slope Borough</t>
  </si>
  <si>
    <t>NSB Search and Rescue BuildingMunicipal Government/Subdivision</t>
  </si>
  <si>
    <t>Search and RescueNorth Slope Borough</t>
  </si>
  <si>
    <t>Beach Rd Sanitation 3490North Slope Borough</t>
  </si>
  <si>
    <t>Wellness CenterNorth Slope Borough</t>
  </si>
  <si>
    <t>AWICNorth Slope Borough</t>
  </si>
  <si>
    <t>Heritage CenterNorth Slope Borough</t>
  </si>
  <si>
    <t>ARFF Building #2523000075*Northern Region</t>
  </si>
  <si>
    <t>CMI Day PprogramNorth Slope Borough</t>
  </si>
  <si>
    <t>Heavy Equipment Shop Building</t>
  </si>
  <si>
    <t>Shop, Shipping &amp; ReceivingNorth Slope Borough</t>
  </si>
  <si>
    <t>C Avenue ShopsNorth Slope Borough</t>
  </si>
  <si>
    <t>NSB Light Equipment Shop</t>
  </si>
  <si>
    <t>BEAVER</t>
  </si>
  <si>
    <t>SREB Building #2523000177*Northern Region</t>
  </si>
  <si>
    <t>ARFF Building #2533000032*Central Region</t>
  </si>
  <si>
    <t>Combined Facility #1101000103*Central Region</t>
  </si>
  <si>
    <t>SRE Building #2533000122Central Region</t>
  </si>
  <si>
    <t>ADF&amp;G Game Insp. Station #2533003518Central Region</t>
  </si>
  <si>
    <t>Bethel City Shop</t>
  </si>
  <si>
    <t>City ShopCity of Bethel</t>
  </si>
  <si>
    <t>Bethel ShopDept. of Fish &amp; Game</t>
  </si>
  <si>
    <t>Maintenance Shop/SEF #2533000124*Central Region</t>
  </si>
  <si>
    <t>Alaska Power Building</t>
  </si>
  <si>
    <t>Jespersen Aircraft Services</t>
  </si>
  <si>
    <t>W&amp;S Camp</t>
  </si>
  <si>
    <t>BREVIG MISSION</t>
  </si>
  <si>
    <t>SREB Building #2523003492*Northern Region</t>
  </si>
  <si>
    <t>Mechanical Building</t>
  </si>
  <si>
    <t>Other Garage</t>
  </si>
  <si>
    <t>BUCKLAND</t>
  </si>
  <si>
    <t>SREB Building #2523003495*Northern Region</t>
  </si>
  <si>
    <t>Shop 2</t>
  </si>
  <si>
    <t>Shop 1</t>
  </si>
  <si>
    <t>EAST FORK WAYSIDE</t>
  </si>
  <si>
    <t>JUNE CREEK WAYSIDE</t>
  </si>
  <si>
    <t>PARKS HWY MP 238 WAYSIDE</t>
  </si>
  <si>
    <t>GARAGE</t>
  </si>
  <si>
    <t>Tesoro Gas Station</t>
  </si>
  <si>
    <t>SHOP/GARAGE HWY</t>
  </si>
  <si>
    <t>CENTRAL</t>
  </si>
  <si>
    <t>Maintenance Shop #2523000160*Northern Region</t>
  </si>
  <si>
    <t>CITY BUILDING</t>
  </si>
  <si>
    <t>CHENEGA BAY</t>
  </si>
  <si>
    <t>SRE Building #2 (Heated) #2531000135*Central Region</t>
  </si>
  <si>
    <t>CHEVAK</t>
  </si>
  <si>
    <t>Chickaloon</t>
  </si>
  <si>
    <t>Bay View Suites</t>
  </si>
  <si>
    <t>EPA building</t>
  </si>
  <si>
    <t>COPPER RIVER CAMPGROUND</t>
  </si>
  <si>
    <t>O'BRIEN CREEK CAMPGROUND</t>
  </si>
  <si>
    <t>SREB Building #2523001098*Northern Region</t>
  </si>
  <si>
    <t>Taral Building</t>
  </si>
  <si>
    <t>Spirit Mountain Artworks</t>
  </si>
  <si>
    <t>Chitina 1 Stop</t>
  </si>
  <si>
    <t>Maintenance Shop #2523000183*Northern Region</t>
  </si>
  <si>
    <t>Coffman Cove Building*Southeast Region</t>
  </si>
  <si>
    <t>Coffman Cove Ferry TerminalCoffman Cove</t>
  </si>
  <si>
    <t>Business Training Center</t>
  </si>
  <si>
    <t>Ferry Terminal</t>
  </si>
  <si>
    <t>Coffman Cove City ShopCoffman Cove</t>
  </si>
  <si>
    <t>ARFF Building #2533001117*Central Region</t>
  </si>
  <si>
    <t>Gas Pump House</t>
  </si>
  <si>
    <t>Old CFR Building #U253300850*Central Region</t>
  </si>
  <si>
    <t>Maintenance Shop/SEF #2533000211*Central Region</t>
  </si>
  <si>
    <t>INCINERATOR</t>
  </si>
  <si>
    <t>SHOP</t>
  </si>
  <si>
    <t>SREB Building #2531000101*Northern Region</t>
  </si>
  <si>
    <t>Eyak Lake A/P SRE Building #2521000127*Northern Region</t>
  </si>
  <si>
    <t>Maintenance Shop #2523000227*Northern Region</t>
  </si>
  <si>
    <t>Sprinkler van</t>
  </si>
  <si>
    <t>DEERING</t>
  </si>
  <si>
    <t>SREB Building #2523001165*Northern Region</t>
  </si>
  <si>
    <t>Craft/maintenance shop</t>
  </si>
  <si>
    <t>Ice Rink</t>
  </si>
  <si>
    <t>ASPHALT BOILER BLDG</t>
  </si>
  <si>
    <t>MAIN GARAGE/POWER</t>
  </si>
  <si>
    <t>NAPA Buffalo Center</t>
  </si>
  <si>
    <t>Delta Building Supply</t>
  </si>
  <si>
    <t>Interior Building Supplies</t>
  </si>
  <si>
    <t>Maintenance Bldg/Carport and Shop</t>
  </si>
  <si>
    <t>ARFF Building #2533001113*Central Region</t>
  </si>
  <si>
    <t>South Shore HouseAlaska State Parks</t>
  </si>
  <si>
    <t>Maintenance Shop/SEF #2533000269*Central Region</t>
  </si>
  <si>
    <t>Kiln</t>
  </si>
  <si>
    <t>Maintenance Shop #2523000275*Northern Region</t>
  </si>
  <si>
    <t>EEK</t>
  </si>
  <si>
    <t>MAINTENANCE SHOP</t>
  </si>
  <si>
    <t>EKWOK</t>
  </si>
  <si>
    <t>SRE Building (Heated) #2533000900*Central Region</t>
  </si>
  <si>
    <t>SREB Building #2523000920*Northern Region</t>
  </si>
  <si>
    <t>Excursion Inlet</t>
  </si>
  <si>
    <t>No contact info</t>
  </si>
  <si>
    <t>FALSE PASS</t>
  </si>
  <si>
    <t>SRE Building #2533000232Central Region</t>
  </si>
  <si>
    <t>BUTLER BLDG</t>
  </si>
  <si>
    <t>Maintenance Shop #2523000998*Northern Region</t>
  </si>
  <si>
    <t>GILA Auto ShopCity of Galena</t>
  </si>
  <si>
    <t>GAMBELL</t>
  </si>
  <si>
    <t>SREB Building #2523003479*Northern Region</t>
  </si>
  <si>
    <t>BIA Shop</t>
  </si>
  <si>
    <t>Game Creek</t>
  </si>
  <si>
    <t>Glennallen GarageDept. of Fish &amp; Game</t>
  </si>
  <si>
    <t>Golovin Power Utility Generator Building</t>
  </si>
  <si>
    <t>GOLOVIN</t>
  </si>
  <si>
    <t>SREB Building #2523000598*Northern Region</t>
  </si>
  <si>
    <t>SRE Building (Heated) #2533000420Central Region</t>
  </si>
  <si>
    <t>GRAYLING</t>
  </si>
  <si>
    <t>SREB Building #2523000579*Northern Region</t>
  </si>
  <si>
    <t>GULKANA</t>
  </si>
  <si>
    <t>Equipment Garage #2523000414*Northern Region</t>
  </si>
  <si>
    <t>Wood Boiler Building</t>
  </si>
  <si>
    <t>Equipment Shop #2523000505*Northern Region</t>
  </si>
  <si>
    <t>GUSTAVUS</t>
  </si>
  <si>
    <t>Utility Building #2513000417Southeast Region</t>
  </si>
  <si>
    <t>City of Gustavus</t>
  </si>
  <si>
    <t>Gustavus Elec Generator Building</t>
  </si>
  <si>
    <t>Gustavus Elec Intake Building</t>
  </si>
  <si>
    <t>Hydro Power House</t>
  </si>
  <si>
    <t>Airport Maintenance Shop #2513000839*Southeast Region</t>
  </si>
  <si>
    <t>Main Garage #2513000427*Southeast Region</t>
  </si>
  <si>
    <t>Halibut Cove</t>
  </si>
  <si>
    <t>Forest Sevice Housing</t>
  </si>
  <si>
    <t>HOLY CROSS</t>
  </si>
  <si>
    <t>SREB Building #2521000114*Northern Region</t>
  </si>
  <si>
    <t>Hoonah Gym and PoolMunicipal Government/Subdivision</t>
  </si>
  <si>
    <t>Airport Utility #2513000452*Southeast Region</t>
  </si>
  <si>
    <t>Cannery Site</t>
  </si>
  <si>
    <t>City ShopCity of Hoonah</t>
  </si>
  <si>
    <t>Rippie RamaCity of Hooper Bay</t>
  </si>
  <si>
    <t>Hydaburg</t>
  </si>
  <si>
    <t>Hydaburg Cooperative Association</t>
  </si>
  <si>
    <t>Airport/Tourism Support Facility</t>
  </si>
  <si>
    <t>Maintenance Shop/SEF #2533000157*Central Region</t>
  </si>
  <si>
    <t>Ivanof Bay</t>
  </si>
  <si>
    <t>N/A</t>
  </si>
  <si>
    <t>Augustus Brown SwimminCBJ</t>
  </si>
  <si>
    <t>AirportCBJ</t>
  </si>
  <si>
    <t>Treadwell Ice ArenaCBJ</t>
  </si>
  <si>
    <t>Valley Maint BuildingCBJ</t>
  </si>
  <si>
    <t>CBJ Municipal BuildingCBJ</t>
  </si>
  <si>
    <t>EaglecrestCBJ</t>
  </si>
  <si>
    <t>AMHS Maintenance Building #2549000953*Southeast Region</t>
  </si>
  <si>
    <t>Miller HouseCBJ</t>
  </si>
  <si>
    <t>Highways Complex (7-Mile) #2513000493*Southeast Region</t>
  </si>
  <si>
    <t>DOT&amp;PF 7-mile #2513000493Southeast Region</t>
  </si>
  <si>
    <t>Lemon Creek CC ACI LaundrySOA</t>
  </si>
  <si>
    <t>SAGACBJ</t>
  </si>
  <si>
    <t>City MuseumCBJ</t>
  </si>
  <si>
    <t>Riverside Drive GreenhouseCBJ</t>
  </si>
  <si>
    <t>Utility Building #2513000840Southeast Region</t>
  </si>
  <si>
    <t>Alaska State Museum &amp; AnnexDOA</t>
  </si>
  <si>
    <t>Museum ExpansionDOA</t>
  </si>
  <si>
    <t>Lemon Creek Utility ShopCBJ</t>
  </si>
  <si>
    <t>Airport Maint ShopCBJ</t>
  </si>
  <si>
    <t>Douglas Maint ShopCBJ</t>
  </si>
  <si>
    <t>Kake City ShopCity of Kake</t>
  </si>
  <si>
    <t>Old Gen. Wash.</t>
  </si>
  <si>
    <t>Public WorksKaktovik</t>
  </si>
  <si>
    <t>KENNY LAKE</t>
  </si>
  <si>
    <t>Equipment Garage #2521000156*Northern Region</t>
  </si>
  <si>
    <t>Ferry Terminal #2549000536*AMHS</t>
  </si>
  <si>
    <t>Maintenance Shop #MO00000526*Southeast Region</t>
  </si>
  <si>
    <t>Maintenance ShopKetchikan Gateway Borough</t>
  </si>
  <si>
    <t>New boiler module</t>
  </si>
  <si>
    <t>Old boiler module</t>
  </si>
  <si>
    <t>KIANA</t>
  </si>
  <si>
    <t>SREB Building #2523001162*Northern Region</t>
  </si>
  <si>
    <t>KING COVE</t>
  </si>
  <si>
    <t>SRE Building (Heated) #2531000153*Central Region</t>
  </si>
  <si>
    <t>ARFF/Maintenance Building #2533001116*Central Region</t>
  </si>
  <si>
    <t>King Salmon Visitor Ctr</t>
  </si>
  <si>
    <t>5 Additional Buidlings</t>
  </si>
  <si>
    <t>Generator van</t>
  </si>
  <si>
    <t>KIVALINA</t>
  </si>
  <si>
    <t>SREB Building #2523001125*Northern Region</t>
  </si>
  <si>
    <t>Heavy Equipment Building</t>
  </si>
  <si>
    <t>Klawock Cooperative Association</t>
  </si>
  <si>
    <t>Maintenance Shop #2513000565*Southeast Region</t>
  </si>
  <si>
    <t>Public Works Shop</t>
  </si>
  <si>
    <t>Generator bldg.</t>
  </si>
  <si>
    <t>KOBUK</t>
  </si>
  <si>
    <t>SREB Building #2523003480*Northern Region</t>
  </si>
  <si>
    <t>Ice RinkCity of Kodiak</t>
  </si>
  <si>
    <t>Kodiak Near Island Research Facility &amp; LabDept. of Fish &amp; Game</t>
  </si>
  <si>
    <t>Baler LandfillKodiak Island Borough</t>
  </si>
  <si>
    <t>Abercrombie Dr Pkg LAlaska State Parks</t>
  </si>
  <si>
    <t>Griffin Building #601000575*Central Region</t>
  </si>
  <si>
    <t>Highway Maintenance Shop/SEF #2533000581*Central Region</t>
  </si>
  <si>
    <t>KOLIGANEK</t>
  </si>
  <si>
    <t>SRE Building #2533001120*Central Region</t>
  </si>
  <si>
    <t>4 buildings</t>
  </si>
  <si>
    <t>SREB Building #2523003233*Northern Region</t>
  </si>
  <si>
    <t>ARFF #2521000131*Northern Region</t>
  </si>
  <si>
    <t>KOYUK</t>
  </si>
  <si>
    <t>SREB Building #2523001166*Northern Region</t>
  </si>
  <si>
    <t>Denny Bush Shop</t>
  </si>
  <si>
    <t>City of Larsen Bay</t>
  </si>
  <si>
    <t>LEVELOCK</t>
  </si>
  <si>
    <t>SRE Building #2 (Heated) #2531000121*Central Region</t>
  </si>
  <si>
    <t>LVTC Shop</t>
  </si>
  <si>
    <t>Transit Shop</t>
  </si>
  <si>
    <t>MANOKOTAK</t>
  </si>
  <si>
    <t>SRE Building (Heated) #2009005122*Central Region</t>
  </si>
  <si>
    <t>Manokotak Trading Co.</t>
  </si>
  <si>
    <t>MARSHALL</t>
  </si>
  <si>
    <t>SREB Building #2521000115*Northern Region</t>
  </si>
  <si>
    <t>Maintenance Shop/SEF #2533000619*Central Region</t>
  </si>
  <si>
    <t>MINTO</t>
  </si>
  <si>
    <t>SREB Building #2523003599*Northern Region</t>
  </si>
  <si>
    <t>Mud Bay</t>
  </si>
  <si>
    <t>Admin. Builing</t>
  </si>
  <si>
    <t>Alaska General Seafoods</t>
  </si>
  <si>
    <t>Heart of The Shire</t>
  </si>
  <si>
    <t>Leader Creek Fisheries</t>
  </si>
  <si>
    <t>Naknek Family Fisheries</t>
  </si>
  <si>
    <t>Naknek Native Village</t>
  </si>
  <si>
    <t>Maintenance Shop #2523000651*Northern Region</t>
  </si>
  <si>
    <t>NELSON LAGOON</t>
  </si>
  <si>
    <t>SRE Building #2533001122*Central Region</t>
  </si>
  <si>
    <t>Child Welfare</t>
  </si>
  <si>
    <t>Panarqukuk Limited Village Str</t>
  </si>
  <si>
    <t>City of Newhalen</t>
  </si>
  <si>
    <t>NIKOLAI</t>
  </si>
  <si>
    <t>SRE Building #2 (Heated) #2331000112*Central Region</t>
  </si>
  <si>
    <t>SRE Building #1 #2533001176Central Region</t>
  </si>
  <si>
    <t>NOATAK</t>
  </si>
  <si>
    <t>SREB Building #2523000591*Northern Region</t>
  </si>
  <si>
    <t>Maintenance/generator shop</t>
  </si>
  <si>
    <t>AMCCDepartment of Corrections</t>
  </si>
  <si>
    <t>ARFF #2521000132*Northern Region</t>
  </si>
  <si>
    <t>Materials Test Lab #2523000600*Northern Region</t>
  </si>
  <si>
    <t>Airport Lighting Vault #2523000676*Northern Region</t>
  </si>
  <si>
    <t>Facilities Maintenance Shop #2523000679*Northern Region</t>
  </si>
  <si>
    <t>SEF Maintenance Shop #2523000678*Northern Region</t>
  </si>
  <si>
    <t>NONDALTON</t>
  </si>
  <si>
    <t>SRE Building #2 (Heated) #2531000120*Central Region</t>
  </si>
  <si>
    <t>SRE Building #1 #2533000387*Central Region</t>
  </si>
  <si>
    <t>Lift station bldg.</t>
  </si>
  <si>
    <t>NOORVIK</t>
  </si>
  <si>
    <t>SREB Building #2521000111*Northern Region</t>
  </si>
  <si>
    <t>Snow Machine Building</t>
  </si>
  <si>
    <t>Noorvik City Garage</t>
  </si>
  <si>
    <t>Old garage</t>
  </si>
  <si>
    <t>ASPHALT BIOLER BLDG</t>
  </si>
  <si>
    <t>SHOP &amp; GARAGE</t>
  </si>
  <si>
    <t>Old generator building</t>
  </si>
  <si>
    <t>Housing Maintenance</t>
  </si>
  <si>
    <t>Telephone BuildingNuiqsut</t>
  </si>
  <si>
    <t>Search and RescueNuiqsut</t>
  </si>
  <si>
    <t>Nuiqsut Assembly of God</t>
  </si>
  <si>
    <t>O&amp;M &amp; Equipment ShopNuiqsut</t>
  </si>
  <si>
    <t>Old Harbor Tribal</t>
  </si>
  <si>
    <t>gym</t>
  </si>
  <si>
    <t>Food Bank</t>
  </si>
  <si>
    <t>Maintenance Shop #2523000722*Northern Region</t>
  </si>
  <si>
    <t>PEDRO BAY</t>
  </si>
  <si>
    <t>SRE Building (Heated) #2533000726*Central Region</t>
  </si>
  <si>
    <t>Pelican</t>
  </si>
  <si>
    <t>Chicobi Charters</t>
  </si>
  <si>
    <t>Cross Sound Seafoods</t>
  </si>
  <si>
    <t>Breseman's Liquor</t>
  </si>
  <si>
    <t>Stone Soup Designs</t>
  </si>
  <si>
    <t>AARF Building #2513000959*Southeast Region</t>
  </si>
  <si>
    <t>Maintenance Shop #2513000727*Southeast Region</t>
  </si>
  <si>
    <t>PLATINUM</t>
  </si>
  <si>
    <t>SRE Building (Heated) #2533000125*Central Region</t>
  </si>
  <si>
    <t>SREB Building #2521000107*Northern Region</t>
  </si>
  <si>
    <t>Pt. Hope Assembly of God</t>
  </si>
  <si>
    <t>Airport Terminal Buliding</t>
  </si>
  <si>
    <t>PW Shop (Old USDW)Point Hope</t>
  </si>
  <si>
    <t>Heavy Equip Shop IPoint Hope</t>
  </si>
  <si>
    <t>PW ShopPoint Lay</t>
  </si>
  <si>
    <t>PORT HEIDEN</t>
  </si>
  <si>
    <t>Airport ARFF Building #2533001185*Central Region</t>
  </si>
  <si>
    <t>city</t>
  </si>
  <si>
    <t>Kodiak Area Native Assn/Bha</t>
  </si>
  <si>
    <t>Port Lions Harbor Master</t>
  </si>
  <si>
    <t>Begich Boggs Visitor Center</t>
  </si>
  <si>
    <t>RUBY</t>
  </si>
  <si>
    <t>RUSSIaN MISSION</t>
  </si>
  <si>
    <t>SREB Building #2521000119*Northern Region</t>
  </si>
  <si>
    <t>Apt. Pump House</t>
  </si>
  <si>
    <t>ARFF Building #2531000111*Central Region</t>
  </si>
  <si>
    <t>SAVOONGA</t>
  </si>
  <si>
    <t>SREB Building #2523003400*Northern Region</t>
  </si>
  <si>
    <t>SELAWIK</t>
  </si>
  <si>
    <t>SREB Building #2523001167*Northern Region</t>
  </si>
  <si>
    <t>Herring Bay Mercantile</t>
  </si>
  <si>
    <t>Washdown Bldg</t>
  </si>
  <si>
    <t>Altitude Bldg.</t>
  </si>
  <si>
    <t>Multipurpose Bldg</t>
  </si>
  <si>
    <t>SHAGELUK</t>
  </si>
  <si>
    <t>SHAKTOOLIK</t>
  </si>
  <si>
    <t>SREB Building #2521000109*Northern Region</t>
  </si>
  <si>
    <t>Fuel Distribution Building</t>
  </si>
  <si>
    <t>Cable Shack</t>
  </si>
  <si>
    <t>SHISHMAREF</t>
  </si>
  <si>
    <t>SREB Building #2523001168*Northern Region</t>
  </si>
  <si>
    <t>SHUNGNAK</t>
  </si>
  <si>
    <t>SREB Building #2523003404*Northern Region</t>
  </si>
  <si>
    <t>Sheldon Jackson MuseumEducation &amp; Early Development, Libraries, Archives &amp; Museums</t>
  </si>
  <si>
    <t>Airport Electric Vault #2513000271Southeast Region</t>
  </si>
  <si>
    <t>Airport AARF Shop #2513000270*Southeast Region</t>
  </si>
  <si>
    <t>Airport Maintenance Shop #2513000838Southeast Region</t>
  </si>
  <si>
    <t>Sitka AirportCity of Sitka</t>
  </si>
  <si>
    <t>Public WorksMunicipality of Skagway</t>
  </si>
  <si>
    <t>12 Mile BuildingSoutheast Region</t>
  </si>
  <si>
    <t>Maintenance Shop #2513000835*Southeast Region</t>
  </si>
  <si>
    <t>Highway Maintenance Shop #2513000836*Southeast Region</t>
  </si>
  <si>
    <t>Generator Building #2523000539*Northern Region</t>
  </si>
  <si>
    <t>Maintenance Shop #2523000838*Northern Region</t>
  </si>
  <si>
    <t>SLEETMUTE</t>
  </si>
  <si>
    <t>SRE Building #2533001199*Central Region</t>
  </si>
  <si>
    <t>United States Postal Service</t>
  </si>
  <si>
    <t>SRE Building #2531000148*Central Region</t>
  </si>
  <si>
    <t>St Mary's SRE BuildingNorthern Region</t>
  </si>
  <si>
    <t>SREB Building #2523000763*Northern Region</t>
  </si>
  <si>
    <t>SEF Maintenance Shop #2523000766*Northern Region</t>
  </si>
  <si>
    <t>St. Mary's 3-Bay ShopNorthern Region</t>
  </si>
  <si>
    <t>SREB Building #2523000699*Northern Region</t>
  </si>
  <si>
    <t>Public WorksCity of Saint Paul</t>
  </si>
  <si>
    <t>LandfillsCity of Saint Paul</t>
  </si>
  <si>
    <t>AARF Building #2533001206*Central Region</t>
  </si>
  <si>
    <t>SRE Building (Heated) #2531000134*Central Region</t>
  </si>
  <si>
    <t>SRE Building (Heated) #2533000430*Central Region</t>
  </si>
  <si>
    <t>Machine ShopCity of Saint Paul</t>
  </si>
  <si>
    <t>ELECTRICAL SERVICE BLDG</t>
  </si>
  <si>
    <t>Electrical Building</t>
  </si>
  <si>
    <t>STEVENS VILLAGE</t>
  </si>
  <si>
    <t>SREB Building #2523000709*Northern Region</t>
  </si>
  <si>
    <t>TAKOTNA</t>
  </si>
  <si>
    <t>SRE Building (Heated) #2533003519*Central Region</t>
  </si>
  <si>
    <t>Mechanical/LaundryCity of Tanana</t>
  </si>
  <si>
    <t>SREB Building #2521000138*Northern Region</t>
  </si>
  <si>
    <t>Maintenance Shop #2523000859*Northern Region</t>
  </si>
  <si>
    <t>TELLER</t>
  </si>
  <si>
    <t>SREB Building #2523001163*Northern Region</t>
  </si>
  <si>
    <t>Bath House Building</t>
  </si>
  <si>
    <t>TETLIN</t>
  </si>
  <si>
    <t>Island Plumbing &amp; Heating, LLC</t>
  </si>
  <si>
    <t>City of Thorne Bay</t>
  </si>
  <si>
    <t>The Thorne Bay Boat Works</t>
  </si>
  <si>
    <t>New garage</t>
  </si>
  <si>
    <t>family resource center</t>
  </si>
  <si>
    <t>Boys and Girls Club</t>
  </si>
  <si>
    <t>City Maintenance shop</t>
  </si>
  <si>
    <t>Weigh Station - Scale House #2523000889*Northern Region</t>
  </si>
  <si>
    <t>Weigh Station- Inspection Building #2523000890*Northern Region</t>
  </si>
  <si>
    <t>Maintenance Shop #2523000884*Northern Region</t>
  </si>
  <si>
    <t>Tuluksak Early Childhood Training CenterTribal Government - ANTHC</t>
  </si>
  <si>
    <t>TWIN HILLS</t>
  </si>
  <si>
    <t>SRE Building #2533001216*Central Region</t>
  </si>
  <si>
    <t>Tyonek</t>
  </si>
  <si>
    <t>Fish Processing Plant</t>
  </si>
  <si>
    <t>UNALAKLEET</t>
  </si>
  <si>
    <t>SREB Building (new) #2523001129*Northern Region</t>
  </si>
  <si>
    <t>SREB Building (Old) #2523001135*Northern Region</t>
  </si>
  <si>
    <t>unalaska</t>
  </si>
  <si>
    <t>Maintenance Shop/SEF #2533001215*Central Region</t>
  </si>
  <si>
    <t>City of Kalskag</t>
  </si>
  <si>
    <t>DOT&amp;PF Headquarters Building #2523000930*Northern Region</t>
  </si>
  <si>
    <t>Supply Building #2523001157*Northern Region</t>
  </si>
  <si>
    <t>ARFF Building #2523000732*Northern Region</t>
  </si>
  <si>
    <t>Combined Facilities*Northern Region</t>
  </si>
  <si>
    <t>Steam Plant*Northern Region</t>
  </si>
  <si>
    <t>Maintenance Shop (new addition) #2523000957*Northern Region</t>
  </si>
  <si>
    <t>SEF Maintenance Shop #2523000931*Northern Region</t>
  </si>
  <si>
    <t>Airport Equipment Shop #2523001159*Northern Region</t>
  </si>
  <si>
    <t>Buildings Crew Shop #2523001160*Northern Region</t>
  </si>
  <si>
    <t>Maintenance Shop (Hwy Crew) #2523000932*Northern Region</t>
  </si>
  <si>
    <t>Facility Maint.Wainwright</t>
  </si>
  <si>
    <t>City Buidling</t>
  </si>
  <si>
    <t>B&amp;C Quikstop</t>
  </si>
  <si>
    <t>Maint. ShopWainwright</t>
  </si>
  <si>
    <t>Vehicle Maintenance Shop</t>
  </si>
  <si>
    <t>Cable TV Trailer</t>
  </si>
  <si>
    <t>WALES</t>
  </si>
  <si>
    <t>SREB Building #2523000936*Northern Region</t>
  </si>
  <si>
    <t>WHITE MOUNTAIN</t>
  </si>
  <si>
    <t>SREB Building #2523000400*Northern Region</t>
  </si>
  <si>
    <t>Old AARF Building #2513000947Southeast Region</t>
  </si>
  <si>
    <t>AARF Building #2513000965*Southeast Region</t>
  </si>
  <si>
    <t>Snow Removal Equipment Building #2513000949*Southeast Region</t>
  </si>
  <si>
    <t>YAKUTAT</t>
  </si>
  <si>
    <t>A/P ARFF Building #2513000970Southeast Region</t>
  </si>
  <si>
    <t>Yakutat Airport CFR*Southeast Region</t>
  </si>
  <si>
    <t>Maintenance Shop #2513000955*Southeast Region</t>
  </si>
  <si>
    <t>POST OFFICE</t>
  </si>
  <si>
    <t>Village Corporation (Akiachak, Limited)</t>
  </si>
  <si>
    <t>OLD POST OFFICE</t>
  </si>
  <si>
    <t>KOKARMUIT CORPORATION</t>
  </si>
  <si>
    <t>Alakanuk Tribal OfficeTribal Government - ANTHC</t>
  </si>
  <si>
    <t>South Shore Office Building II</t>
  </si>
  <si>
    <t>South Shore Office Building I</t>
  </si>
  <si>
    <t>Ambler Post Office</t>
  </si>
  <si>
    <t>Ivisaapaat Tribal Council Office</t>
  </si>
  <si>
    <t>Mayors Conference &amp; Liason OfficeNorth Slope Borough</t>
  </si>
  <si>
    <t>Angoon Post Office</t>
  </si>
  <si>
    <t>Village Council Bldg</t>
  </si>
  <si>
    <t>Atxam Corporation</t>
  </si>
  <si>
    <t>ARCS Building</t>
  </si>
  <si>
    <t>Liason OfficeAtqasuk</t>
  </si>
  <si>
    <t>Post Office (City-owned)Atqasuk</t>
  </si>
  <si>
    <t>Office Building - Atqasuk Tribal Office</t>
  </si>
  <si>
    <t>Mayor's CenterAtqasuk</t>
  </si>
  <si>
    <t>Warehouse/Shop/ConnexNorth Slope Borough</t>
  </si>
  <si>
    <t>Bus Barns and ShopsNorth Slope Borough</t>
  </si>
  <si>
    <t>NSB OfficeNorth Slope Borough</t>
  </si>
  <si>
    <t>Public Works BuildingNorth Slope Borough</t>
  </si>
  <si>
    <t>Senior CenterNorth Slope Borough</t>
  </si>
  <si>
    <t>NSB Public Works BuildingMunicipal Government/Subdivision</t>
  </si>
  <si>
    <t>Bethel Courthouse</t>
  </si>
  <si>
    <t>Bethel City Hall</t>
  </si>
  <si>
    <t>Buckland Post Office</t>
  </si>
  <si>
    <t>Native Village of Buckland Office</t>
  </si>
  <si>
    <t>Contaractor Office</t>
  </si>
  <si>
    <t>Tribal Office BuildingCHEVAK</t>
  </si>
  <si>
    <t>CMTRS BuildingTribal Government - ANTHC</t>
  </si>
  <si>
    <t>Chignik</t>
  </si>
  <si>
    <t>city office building</t>
  </si>
  <si>
    <t>Cheeshna Admin Office</t>
  </si>
  <si>
    <t>MSTC admin office</t>
  </si>
  <si>
    <t>Administrative Trailor</t>
  </si>
  <si>
    <t>Coffman Cove Post OfficeCoffman Cove</t>
  </si>
  <si>
    <t>Coffman Cove City OfficeCoffman Cove</t>
  </si>
  <si>
    <t>Coffman Cove Business Training CenterCoffman Cove</t>
  </si>
  <si>
    <t>Deering Post Office</t>
  </si>
  <si>
    <t>Smith's DuplexAlaska State Parks</t>
  </si>
  <si>
    <t>Diomede Native Corporation Building</t>
  </si>
  <si>
    <t>Native Village of Diomede Office</t>
  </si>
  <si>
    <t>Village council Office</t>
  </si>
  <si>
    <t>Logging and Milling Associates Shop offices and lumber storage</t>
  </si>
  <si>
    <t>Eek City Office/Tribal OfficeTribal Government - ANTHC</t>
  </si>
  <si>
    <t>IGAP BuildingTribal Government - ANTHC</t>
  </si>
  <si>
    <t>CITY OF EEK BUILDING</t>
  </si>
  <si>
    <t>IQFIJOUAQ COMPANY, INC.</t>
  </si>
  <si>
    <t>Elim Post Office</t>
  </si>
  <si>
    <t>Native Village of Elim Office</t>
  </si>
  <si>
    <t>Elim Native Corporation Office</t>
  </si>
  <si>
    <t>Retail and Offices Complex</t>
  </si>
  <si>
    <t>New ADFG Office</t>
  </si>
  <si>
    <t>City Office/Community CenterCity of False Pass</t>
  </si>
  <si>
    <t>GILA HeadquartersCity of Galena</t>
  </si>
  <si>
    <t>Gambell Post Office</t>
  </si>
  <si>
    <t>Municipal Building</t>
  </si>
  <si>
    <t>Qerngughvik Building</t>
  </si>
  <si>
    <t>Tribal OfficeTribal Government - ANTHC</t>
  </si>
  <si>
    <t>Native Village of Gambell Office</t>
  </si>
  <si>
    <t>Sivuqaq Inc.</t>
  </si>
  <si>
    <t>Glennallen Area OfficeDept. of Fish &amp; Game</t>
  </si>
  <si>
    <t>District OfficeCopper River School District</t>
  </si>
  <si>
    <t>Tribal OfficeGOODNEWS BAY</t>
  </si>
  <si>
    <t>Gustavus Electric Office</t>
  </si>
  <si>
    <t>Chilkat Bald Eagle Preserve CabinAlaska State Parks</t>
  </si>
  <si>
    <t>Police StatioinCity of Hoonah</t>
  </si>
  <si>
    <t>City HallCity of Hoonah</t>
  </si>
  <si>
    <t>Harbor BuildingCity of Hoonah</t>
  </si>
  <si>
    <t>Hoonah Indian Association</t>
  </si>
  <si>
    <t>City OfficeCity of Hooper Bay</t>
  </si>
  <si>
    <t>Haida Corporation Office</t>
  </si>
  <si>
    <t>SRE/Office #2533000157*Central Region</t>
  </si>
  <si>
    <t>Council Office Building III</t>
  </si>
  <si>
    <t>Council Office Building I</t>
  </si>
  <si>
    <t>Eagle BeachAlaska State Parks</t>
  </si>
  <si>
    <t>Juneau CommunityDOA</t>
  </si>
  <si>
    <t>AMHS Reservation Building #2549000952*Southeast Region</t>
  </si>
  <si>
    <t>State Office BuildingDOA</t>
  </si>
  <si>
    <t>State Office Building #2DOA</t>
  </si>
  <si>
    <t>Dimond Court House BuildingDOA</t>
  </si>
  <si>
    <t>Alaska Office BuildingDOA</t>
  </si>
  <si>
    <t>Court Plaza BuildingDOA</t>
  </si>
  <si>
    <t>Douglas Island BuildingDOA</t>
  </si>
  <si>
    <t>Community BuildingDOA</t>
  </si>
  <si>
    <t>Archives &amp; Records BuildingDOA</t>
  </si>
  <si>
    <t>Kake CourthouseCity of Kake</t>
  </si>
  <si>
    <t>Kake Tribal Corporation Office</t>
  </si>
  <si>
    <t>Organized Village of Kake Office</t>
  </si>
  <si>
    <t>Telephone building</t>
  </si>
  <si>
    <t>Kaktovik Store Office</t>
  </si>
  <si>
    <t>City OfficeCity of Kaltag</t>
  </si>
  <si>
    <t>IRA Tribal Office</t>
  </si>
  <si>
    <t>DOT Transportation Office</t>
  </si>
  <si>
    <t>Kasaan City Hall/Clinic</t>
  </si>
  <si>
    <t>Ketchikan Court/Office #8 #MO00000893*Southeast Region</t>
  </si>
  <si>
    <t>City OfficeCity of Saxman</t>
  </si>
  <si>
    <t>Clan HouseAlaska State Parks</t>
  </si>
  <si>
    <t>Kiana Post Office</t>
  </si>
  <si>
    <t>District OfficeLake &amp; Peninsula School Dist</t>
  </si>
  <si>
    <t>Kivalina Post Office</t>
  </si>
  <si>
    <t>Klawock Heenya Corporation</t>
  </si>
  <si>
    <t>Klukwan</t>
  </si>
  <si>
    <t>Chilkat Indian Village IRA Office</t>
  </si>
  <si>
    <t>Kobuk Traditional Council Office</t>
  </si>
  <si>
    <t>Regional Office #1101000571*Central Region</t>
  </si>
  <si>
    <t>State Court/Office Building #MO00000573*Central Region</t>
  </si>
  <si>
    <t>Public Works BuildingCity of Kodiak</t>
  </si>
  <si>
    <t>Admin BuildingKodiak Island Borough</t>
  </si>
  <si>
    <t>Kodiak Island Borough Admin BldgMunicipal Government/Subdivision</t>
  </si>
  <si>
    <t>Borough BuildingKodiak Island Borough</t>
  </si>
  <si>
    <t>School Dist Business OfficeKodiak Island Borough</t>
  </si>
  <si>
    <t>Harbor Dog BayCity of Kodiak</t>
  </si>
  <si>
    <t>Abercrombie OfficeAlaska State Parks</t>
  </si>
  <si>
    <t>Parks &amp; Recreation OfficeCity of Kodiak</t>
  </si>
  <si>
    <t>Project OfficeKodiak Island Borough</t>
  </si>
  <si>
    <t>Harbor Main OfficeCity of Kodiak</t>
  </si>
  <si>
    <t>Koyuk Post Office</t>
  </si>
  <si>
    <t>Koyuk IRA Kiniaq Building</t>
  </si>
  <si>
    <t>City of Koyuk</t>
  </si>
  <si>
    <t>Koyuk Native Corporation</t>
  </si>
  <si>
    <t>Village Public Safety Officer</t>
  </si>
  <si>
    <t>Lower Kalskag Tribal OfficeTribal Government - ANTHC</t>
  </si>
  <si>
    <t>Captain Snow CenterCity of McGrath</t>
  </si>
  <si>
    <t>MNV Tribal OfficeMcGrath Native Village</t>
  </si>
  <si>
    <t>Mountain Village City Office</t>
  </si>
  <si>
    <t>Central Office 1&amp;2City of Mountain Village</t>
  </si>
  <si>
    <t>English Bay Corporation Store</t>
  </si>
  <si>
    <t>English Bay Native Corporation</t>
  </si>
  <si>
    <t>Napaskiak Tribal CouncilTribal Government - ANTHC</t>
  </si>
  <si>
    <t>Oscarville Tribal OfficeTribal Government - ANTHC</t>
  </si>
  <si>
    <t>Stu Ltd/TANF</t>
  </si>
  <si>
    <t>Newtok Tribal Office and IGAPTribal Government - ANTHC</t>
  </si>
  <si>
    <t>Nightmute Traditional CouncilTribal Government - ANTHC</t>
  </si>
  <si>
    <t>Noatak Post Office</t>
  </si>
  <si>
    <t>IRA Building</t>
  </si>
  <si>
    <t>State Office Building #2523000671*Northern Region</t>
  </si>
  <si>
    <t>New Warm Storage &amp; Highway Office #2524000925*Northern Region</t>
  </si>
  <si>
    <t>Nome City Hall &amp; Senior Center</t>
  </si>
  <si>
    <t>Noorvik Post Office</t>
  </si>
  <si>
    <t>Noorvik Native Village Office</t>
  </si>
  <si>
    <t>City OfficeNuiqsut</t>
  </si>
  <si>
    <t>Telephone building #301</t>
  </si>
  <si>
    <t>Reli Office</t>
  </si>
  <si>
    <t>Nulato Tribal OfficeTribal Government - ANTHC</t>
  </si>
  <si>
    <t>NUNAM IQUA</t>
  </si>
  <si>
    <t>City ComplexCity of Nunam Iqua</t>
  </si>
  <si>
    <t>Tribal Office/Community HallTribal Government - ANTHC</t>
  </si>
  <si>
    <t>Tribal Office BuildingNUNAPITCHUK</t>
  </si>
  <si>
    <t>Nunapitchuk IRA Bingo HallTribal Government - ANTHC</t>
  </si>
  <si>
    <t>Ouzinkie Public Safety Officer</t>
  </si>
  <si>
    <t>Pitkas Point Native Corporation Office</t>
  </si>
  <si>
    <t>Pt. Hope Post Office</t>
  </si>
  <si>
    <t>Mayor's Conf.Point Lay</t>
  </si>
  <si>
    <t>City CablePoint Lay</t>
  </si>
  <si>
    <t>Port Alexander</t>
  </si>
  <si>
    <t>Native Village of Port Graham</t>
  </si>
  <si>
    <t>Port Graham Village Corporation Office</t>
  </si>
  <si>
    <t>PORT LIONS</t>
  </si>
  <si>
    <t>City ShopCity of Port Lions</t>
  </si>
  <si>
    <t>Public Safety BuildingCity of Port Lions</t>
  </si>
  <si>
    <t>LibraryCity of Port Lions</t>
  </si>
  <si>
    <t>Harbor Master BuildingCity of Port Lions</t>
  </si>
  <si>
    <t>Ruby City OfficeCity of Ruby</t>
  </si>
  <si>
    <t>City of Saint Michael</t>
  </si>
  <si>
    <t>Native Village of Saint Michael</t>
  </si>
  <si>
    <t>Sand Point OfficeAleutians East Borough</t>
  </si>
  <si>
    <t>Aleutians East Borough District Office</t>
  </si>
  <si>
    <t>IRA Bldg</t>
  </si>
  <si>
    <t>NANA Res.</t>
  </si>
  <si>
    <t>Harbor Office</t>
  </si>
  <si>
    <t>City OfficeCity of Shageluk</t>
  </si>
  <si>
    <t>Post OfficeFederal Government</t>
  </si>
  <si>
    <t>Tribal Office BuildingShaktoolik</t>
  </si>
  <si>
    <t>Native Village of Shaktoolik Office</t>
  </si>
  <si>
    <t>Shishmaref Post Office</t>
  </si>
  <si>
    <t>Shishmaref Native Corporation</t>
  </si>
  <si>
    <t>City of Shishmaref</t>
  </si>
  <si>
    <t>Native Village of Shishmaref</t>
  </si>
  <si>
    <t>Office/Warehouse/Garage #2513000831Southeast Region</t>
  </si>
  <si>
    <t>Old SitkaAlaska State Parks</t>
  </si>
  <si>
    <t>Public Services Office ShopCity of Sitka</t>
  </si>
  <si>
    <t>McCabe City HallMunicipality of Skagway</t>
  </si>
  <si>
    <t>Little Dippers Day CareMunicipality of Skagway</t>
  </si>
  <si>
    <t>Sleetmute Tribal OfficeTribal Government - ANTHC</t>
  </si>
  <si>
    <t>Pitkus Point Tribal OfficeTribal Government - ANTHC</t>
  </si>
  <si>
    <t>City HallCity of Saint Paul</t>
  </si>
  <si>
    <t>PSD District OfficePribilof School District</t>
  </si>
  <si>
    <t>Stebbins Native Corporation Office</t>
  </si>
  <si>
    <t>Stebbins Community Association</t>
  </si>
  <si>
    <t>Stebbins City Office</t>
  </si>
  <si>
    <t>Stebbins Housing Authority Office</t>
  </si>
  <si>
    <t>Fire Hall/Village Public Safety Office</t>
  </si>
  <si>
    <t>70</t>
  </si>
  <si>
    <t>Teller Post Office</t>
  </si>
  <si>
    <t>Teller Traditional Council Office</t>
  </si>
  <si>
    <t>Teller Traditional Council Office #2</t>
  </si>
  <si>
    <t>native limited office</t>
  </si>
  <si>
    <t>Tok Area OfficeDept. of Fish &amp; Game</t>
  </si>
  <si>
    <t>Tuntutuliak Community BuildingTribal Government - ANTHC</t>
  </si>
  <si>
    <t>Tununak Tribal Pollice OfficeTribal Government - ANTHC</t>
  </si>
  <si>
    <t>Native Village of Unalakleet Office Building</t>
  </si>
  <si>
    <t>Old City Office Building</t>
  </si>
  <si>
    <t>Unalakleet Native Corporation</t>
  </si>
  <si>
    <t>Upper Kalskag Tribal OfficeTribal Government - ANTHC</t>
  </si>
  <si>
    <t>City OfficeCity of Upper Kalskag</t>
  </si>
  <si>
    <t>Bunkhouse/Office #2523001161*Northern Region</t>
  </si>
  <si>
    <t>City BuildingWainwright</t>
  </si>
  <si>
    <t>City OfficeWainwright</t>
  </si>
  <si>
    <t>Council Office Building</t>
  </si>
  <si>
    <t>Wales Post Office</t>
  </si>
  <si>
    <t>Native Village of Wales</t>
  </si>
  <si>
    <t>Wales Native Corporation</t>
  </si>
  <si>
    <t>Wales City Office Building</t>
  </si>
  <si>
    <t>White Mountain Post Office</t>
  </si>
  <si>
    <t>Igaluinmiut Tribal Center</t>
  </si>
  <si>
    <t>Yakutat City OfficesCity and Borough of Yakutat</t>
  </si>
  <si>
    <t>Yakutat Courthouse &amp; ApartmentCity and Borough of Yakutat</t>
  </si>
  <si>
    <t>Health Clinic &amp; MorgueAtqasuk</t>
  </si>
  <si>
    <t>Health Care - Nursing/Residential Care</t>
  </si>
  <si>
    <t>Vet ClinicNorth Slope Borough</t>
  </si>
  <si>
    <t>Dillingham Health CenterDHSS</t>
  </si>
  <si>
    <t>Health ClinicTribal Government - ANTHC</t>
  </si>
  <si>
    <t>Juneau Pioneer HomeDHSS</t>
  </si>
  <si>
    <t>Johnson Youth CenterDHSS</t>
  </si>
  <si>
    <t>Juneau Health CenterDHSS</t>
  </si>
  <si>
    <t>Ketchikan Pioneer HomeDHSS</t>
  </si>
  <si>
    <t>Ketchikan Youth FacilityDHSS</t>
  </si>
  <si>
    <t>Ketchikan Health CenterDHSS</t>
  </si>
  <si>
    <t>Oscarville Health ClinicTribal Government - ANTHC</t>
  </si>
  <si>
    <t>Shaktoolik Health ClinicTribal Government - ANTHC</t>
  </si>
  <si>
    <t>Sitka Health CenterDHSS</t>
  </si>
  <si>
    <t>Sitka Pioneer HomeDHSS</t>
  </si>
  <si>
    <t>New Skagway Health ClinicMunicipality of Skagway</t>
  </si>
  <si>
    <t>Tuluksak Health ClinicTribal Government - ANTHC</t>
  </si>
  <si>
    <t>Health Care - Hospitals</t>
  </si>
  <si>
    <t>Alakanuk ClinicTribal Government - ANTHC</t>
  </si>
  <si>
    <t>Ambler Clinic</t>
  </si>
  <si>
    <t>Health Center</t>
  </si>
  <si>
    <t>Angoon Health Center</t>
  </si>
  <si>
    <t>Village Clinic</t>
  </si>
  <si>
    <t>Hospital WarehouseNorth Slope Borough</t>
  </si>
  <si>
    <t>Tigautchiaq Amagiaq Health Clinic</t>
  </si>
  <si>
    <t>Chefornak ClinicTribal Government - ANTHC</t>
  </si>
  <si>
    <t>Yane Daah School</t>
  </si>
  <si>
    <t>Health &amp; Social Services Bldg</t>
  </si>
  <si>
    <t>CRNA clinic space</t>
  </si>
  <si>
    <t>Chuathbaluk Health ClinicTribal Government - ANTHC</t>
  </si>
  <si>
    <t>Kluti Kaah Health C linic</t>
  </si>
  <si>
    <t>Cordova CMCMunicipal Government/Subdivision</t>
  </si>
  <si>
    <t>Community Medical CenterCity of Cordova</t>
  </si>
  <si>
    <t>Pauline Aliitchaq Barr Health Clinic</t>
  </si>
  <si>
    <t>Eek Health ClinicTribal Government - ANTHC</t>
  </si>
  <si>
    <t>Elim Clinic</t>
  </si>
  <si>
    <t>Evansville Clinic</t>
  </si>
  <si>
    <t>Gambell Health Clinic</t>
  </si>
  <si>
    <t>Golovin Clinic</t>
  </si>
  <si>
    <t>Gustavus Clinic</t>
  </si>
  <si>
    <t>Haines Health ClinicSouth East Alaska Regional Health Consortium</t>
  </si>
  <si>
    <t>Hoonah Health Center</t>
  </si>
  <si>
    <t>Hydaburg Health Center</t>
  </si>
  <si>
    <t>Iliamna Clinic</t>
  </si>
  <si>
    <t>Bartlett Memorial HospitalCBJ</t>
  </si>
  <si>
    <t>Alcohol Rehab CenterCBJ</t>
  </si>
  <si>
    <t>Ethel Lund Medical CenterSouth East Alaska Regional Health Consortium</t>
  </si>
  <si>
    <t>Juneau Behavioral Health ClinicSouth East Alaska Regional Health Consortium</t>
  </si>
  <si>
    <t>Health CenterKaktovik</t>
  </si>
  <si>
    <t>Health ClinicCity of Kaltag</t>
  </si>
  <si>
    <t>Kiana Clinic</t>
  </si>
  <si>
    <t>Kivalina Clinic</t>
  </si>
  <si>
    <t>KLUKWAN</t>
  </si>
  <si>
    <t>Klukwan Health ClinicSouth East Alaska Regional Health Consortium</t>
  </si>
  <si>
    <t>Kobuk Clinic</t>
  </si>
  <si>
    <t>KONGIGANAK</t>
  </si>
  <si>
    <t>Kongiginak Health ClinicTribal Government - ANTHC</t>
  </si>
  <si>
    <t>Kongiginak</t>
  </si>
  <si>
    <t>Koyuk Clinic</t>
  </si>
  <si>
    <t>LOWER KALSKAG</t>
  </si>
  <si>
    <t>Lower Kalskag Health ClinicTribal Government - ANTHC</t>
  </si>
  <si>
    <t>Marshall Agnes Boliver Health ClinicTribal Government - ANTHC</t>
  </si>
  <si>
    <t>Health ClinicMinto Village Council</t>
  </si>
  <si>
    <t>Behavioral Health Offices</t>
  </si>
  <si>
    <t>Nanwalek Clinic</t>
  </si>
  <si>
    <t>Napskiak ClinicTribal Government - ANTHC</t>
  </si>
  <si>
    <t>New Stuyahok Clinic</t>
  </si>
  <si>
    <t>Manguan Newtok Health ClinicTribal Government - ANTHC</t>
  </si>
  <si>
    <t>Nightmute Health ClinicTribal Government - ANTHC</t>
  </si>
  <si>
    <t>Esther Barger Memorial Health Center</t>
  </si>
  <si>
    <t>Nondalton Clinic</t>
  </si>
  <si>
    <t>Sally Harvey Memorial Health Clinic</t>
  </si>
  <si>
    <t>Nulato Health ClinicTribal Government - ANTHC</t>
  </si>
  <si>
    <t>Ouzinkie Clinic</t>
  </si>
  <si>
    <t>Pilot Station Health ClinicTribal Government - ANTHC</t>
  </si>
  <si>
    <t>Pt. Hope Clinic</t>
  </si>
  <si>
    <t>ClinicCity of Ruby</t>
  </si>
  <si>
    <t>RUSSIAN MISSION</t>
  </si>
  <si>
    <t>Russian Mission ClinicTribal Government - ANTHC</t>
  </si>
  <si>
    <t>New Health ClinicTribal Government - ANTHC</t>
  </si>
  <si>
    <t>ClinicCity of Shageluk</t>
  </si>
  <si>
    <t>Shishmaref Clinic</t>
  </si>
  <si>
    <t>Shungnak Clinic</t>
  </si>
  <si>
    <t>Sleetmute Health ClinicTribal Government - ANTHC</t>
  </si>
  <si>
    <t>Stebbins Clinic</t>
  </si>
  <si>
    <t>Teller Clinic</t>
  </si>
  <si>
    <t>Teller Health ClinicTribal Government - ANTHC</t>
  </si>
  <si>
    <t>Tenakee Springs Clinic</t>
  </si>
  <si>
    <t>Health Clinic &amp; Dental Trailer</t>
  </si>
  <si>
    <t>Togiak Dental Clinic</t>
  </si>
  <si>
    <t>Toksook Bay Sub-Regional ClinicYukon Kuskokwim Health Corporation</t>
  </si>
  <si>
    <t>Tuntutuliak Health ClinicTribal Government - ANTHC</t>
  </si>
  <si>
    <t>Tununak Health ClinicTribal Government - ANTHC</t>
  </si>
  <si>
    <t>Indian Creek Health Clinic</t>
  </si>
  <si>
    <t>Catherine Alexie ClinicNative Village of Kalskag (Upper)</t>
  </si>
  <si>
    <t>Upper Kalskag ClinicTribal Government - ANTHC</t>
  </si>
  <si>
    <t>Wales Clinic</t>
  </si>
  <si>
    <t>Bus Barn, Old ShopAtqasuk</t>
  </si>
  <si>
    <t>Barrow Fire Department</t>
  </si>
  <si>
    <t>Fat Albert's</t>
  </si>
  <si>
    <t>Food Service and Drinking Places</t>
  </si>
  <si>
    <t>Gakona Lodge Restaurant</t>
  </si>
  <si>
    <t>Totem Trail Café</t>
  </si>
  <si>
    <t>Baranof MuseumCity of Kodiak</t>
  </si>
  <si>
    <t>Shoshanna View Bar</t>
  </si>
  <si>
    <t>Rose's Bar &amp; Grill</t>
  </si>
  <si>
    <t>Mad Fish Restaurant</t>
  </si>
  <si>
    <t>Dining Facility, Bldg. 290Mt. Edgecumbe High School</t>
  </si>
  <si>
    <t>Bus BarnCity of Tanana</t>
  </si>
  <si>
    <t>BB101 - Admin/Classroom BuildingUniversity of Alaska Fairbanks</t>
  </si>
  <si>
    <t>Education - University</t>
  </si>
  <si>
    <t>KE003 - Robertson BuildingUniversity of Alaska Southeast</t>
  </si>
  <si>
    <t>KE002 - Paul BuildingUniversity of Alaska Southeast</t>
  </si>
  <si>
    <t>KE001 - Ziegler BuildingUniversity of Alaska Southeast</t>
  </si>
  <si>
    <t>FS916 - Owen, Alfred A BuildingUniversity of Alaska Fairbanks</t>
  </si>
  <si>
    <t>KO102 - Vocational Technology BuildingUniversity of Alaska Anchorage</t>
  </si>
  <si>
    <t>KO101 - Benson, Benny BuildingUniversity of Alaska Anchorage</t>
  </si>
  <si>
    <t>KO105 - Adult Learning CenterUniversity of Alaska Anchorage</t>
  </si>
  <si>
    <t>SC101 - Hangar 332University of Alaska Southeast</t>
  </si>
  <si>
    <t>Akhiok School</t>
  </si>
  <si>
    <t>Education - K - 12</t>
  </si>
  <si>
    <t>Akiachak K-12 SchoolYupiit School District</t>
  </si>
  <si>
    <t>OLD HIGH SCHOOL SHOP</t>
  </si>
  <si>
    <t>YOUTH &amp; ELDERS BUILDING</t>
  </si>
  <si>
    <t>Akiak K-12 SchoolYupiit School District</t>
  </si>
  <si>
    <t>Akutan K-12 SchoolAleutians East Borough School District</t>
  </si>
  <si>
    <t>ALEKNAGIK</t>
  </si>
  <si>
    <t>Aleknagik K-12 SchoolRegional Education Attendance Area</t>
  </si>
  <si>
    <t>Old high school</t>
  </si>
  <si>
    <t>Nunamuit SchoolNorth Slope Borough</t>
  </si>
  <si>
    <t>School classrooms</t>
  </si>
  <si>
    <t>Gymnasium and pool</t>
  </si>
  <si>
    <t>Anchor Point</t>
  </si>
  <si>
    <t>Anderson</t>
  </si>
  <si>
    <t>Angoon Elementary</t>
  </si>
  <si>
    <t>Angoon High School</t>
  </si>
  <si>
    <t>Angoon Elementary Gym</t>
  </si>
  <si>
    <t>Angoon School District Office</t>
  </si>
  <si>
    <t>Auntie Mary Nicoli Elementary School (AMNES)Kuspuk School District</t>
  </si>
  <si>
    <t>AniaK</t>
  </si>
  <si>
    <t>District Office Building (DO)Kuspuk School District</t>
  </si>
  <si>
    <t>District Shop/Bus BarnKuspuk School District</t>
  </si>
  <si>
    <t>Aniak Jr/Sr High School (AJSHS)Kuspuk School District</t>
  </si>
  <si>
    <t>Joe Parent Regional Vocational Education Center/Aniak Middle School</t>
  </si>
  <si>
    <t>Blackwell SchoolIditarod Area School District</t>
  </si>
  <si>
    <t>Arctic Village k-12 School</t>
  </si>
  <si>
    <t>Yakov E Netsvetov School</t>
  </si>
  <si>
    <t>ELEMENTARY SCHOOL</t>
  </si>
  <si>
    <t>School Service Garage</t>
  </si>
  <si>
    <t>School Maintenance Building</t>
  </si>
  <si>
    <t>Meade River SchoolAtqasuk</t>
  </si>
  <si>
    <t>Transient Housing/PlayroomAtqasuk</t>
  </si>
  <si>
    <t>School - Utility Building</t>
  </si>
  <si>
    <t>BIA School</t>
  </si>
  <si>
    <t>Voc Ed Metal Shop</t>
  </si>
  <si>
    <t>Voc Ed Wood Shop</t>
  </si>
  <si>
    <t>Buckland SchoolNorthwest Arctic Borough School District</t>
  </si>
  <si>
    <t>Cantwell School</t>
  </si>
  <si>
    <t>147</t>
  </si>
  <si>
    <t>Glacier View School</t>
  </si>
  <si>
    <t>Sutton Elementary</t>
  </si>
  <si>
    <t>Chignik BayLake &amp; Peninsula School Dist</t>
  </si>
  <si>
    <t>Chignik LakeLake &amp; Peninsula School Dist</t>
  </si>
  <si>
    <t>CHINIAK</t>
  </si>
  <si>
    <t>ChiniakKodiak Island Borough</t>
  </si>
  <si>
    <t>chiniak School</t>
  </si>
  <si>
    <t>Chistochina School</t>
  </si>
  <si>
    <t>Crow Village Sam School (CVSS)Kuspuk School District</t>
  </si>
  <si>
    <t>184</t>
  </si>
  <si>
    <t>Warehouse </t>
  </si>
  <si>
    <t>Howard Valentine K-12 School</t>
  </si>
  <si>
    <t>COPPER CENTER</t>
  </si>
  <si>
    <t>Copper Center SchoolCopper River School District</t>
  </si>
  <si>
    <t>Kenny Lake K-12Copper River School District</t>
  </si>
  <si>
    <t>Jr/Sr High SchoolCordova School District</t>
  </si>
  <si>
    <t>Mt. Eccles ElementaryCordova School District</t>
  </si>
  <si>
    <t>Hollis SchoolSoutheast Island School District</t>
  </si>
  <si>
    <t>CRAIG</t>
  </si>
  <si>
    <t>shop buildingCraig City School District</t>
  </si>
  <si>
    <t>Craig High SchoolCity of Craig</t>
  </si>
  <si>
    <t>Craig Elementary SchoolCity of Craig</t>
  </si>
  <si>
    <t>Craig Middle SchoolCity of Craig</t>
  </si>
  <si>
    <t>modular classroom 1Craig City School District</t>
  </si>
  <si>
    <t>PORTABLE CLASSROOM</t>
  </si>
  <si>
    <t>Photo lab</t>
  </si>
  <si>
    <t>Teacher housing duplex (teen center)</t>
  </si>
  <si>
    <t>Vocation Business Education Bldg</t>
  </si>
  <si>
    <t>Delta Junction Elementary</t>
  </si>
  <si>
    <t>Delta Junction Middle/High School</t>
  </si>
  <si>
    <t>Vocational Agriculture Bldg</t>
  </si>
  <si>
    <t>Delta Career Advancement Center</t>
  </si>
  <si>
    <t>Old Elementary SchoolDillingham City School Dist</t>
  </si>
  <si>
    <t>Elem. School Building</t>
  </si>
  <si>
    <t>High School Building</t>
  </si>
  <si>
    <t>Dot Lake School</t>
  </si>
  <si>
    <t>DOT LAKE village</t>
  </si>
  <si>
    <t>Dot Lake SchoolAlaska Gateway School District</t>
  </si>
  <si>
    <t>Eagle Community SchoolAlaska Gateway School District</t>
  </si>
  <si>
    <t>Edna Bay School</t>
  </si>
  <si>
    <t>Eek High SchoolLower Kuskokwim School Distrcit</t>
  </si>
  <si>
    <t>Egegik School/multi-purpose/power houseLake and Peninsula School District</t>
  </si>
  <si>
    <t>Ekwok K-12 SchoolRegional Education Attendance Area</t>
  </si>
  <si>
    <t>False Pass School</t>
  </si>
  <si>
    <t>gymnasium</t>
  </si>
  <si>
    <t>New vocationsl Education Bldg.</t>
  </si>
  <si>
    <t>275</t>
  </si>
  <si>
    <t>Older vocational Education Bldg.</t>
  </si>
  <si>
    <t>Sidney Huntington Elementary SchCity of Galena</t>
  </si>
  <si>
    <t>Sidney Huntington Jr/Sr High SchCity of Galena</t>
  </si>
  <si>
    <t>GILA Composite BuildingCity of Galena</t>
  </si>
  <si>
    <t>GILA GymCity of Galena</t>
  </si>
  <si>
    <t>Headquarters</t>
  </si>
  <si>
    <t>Cosmetology</t>
  </si>
  <si>
    <t>Student Union</t>
  </si>
  <si>
    <t>Hangar</t>
  </si>
  <si>
    <t>Munitions</t>
  </si>
  <si>
    <t>Iditarod Hall</t>
  </si>
  <si>
    <t>Med Aid</t>
  </si>
  <si>
    <t>GILA Rec Hall</t>
  </si>
  <si>
    <t>Petroleum Oils and Lubricants Bldg</t>
  </si>
  <si>
    <t>Glennallen K-12Copper River School District</t>
  </si>
  <si>
    <t>David Louis Memorial SchoolIditarod Area School District</t>
  </si>
  <si>
    <t>Generator/Boiler Building</t>
  </si>
  <si>
    <t>Gustavus SchoolChatham School District</t>
  </si>
  <si>
    <t>Gustavus School GymChatham School District</t>
  </si>
  <si>
    <t>K-12 SchoolHaines Borough</t>
  </si>
  <si>
    <t>Vocational Education BuildingHaines Borough</t>
  </si>
  <si>
    <t>Healy</t>
  </si>
  <si>
    <t>Hollis School</t>
  </si>
  <si>
    <t>Holy Cross SchoolIditarod Area School District</t>
  </si>
  <si>
    <t>Hoonah SD all BldgsCity of Hoonah</t>
  </si>
  <si>
    <t>Hooper BayLower Yukon School District</t>
  </si>
  <si>
    <t>HYDABURG</t>
  </si>
  <si>
    <t>High SchoolHydaburg School District</t>
  </si>
  <si>
    <t>ElementaryHydaburg School District</t>
  </si>
  <si>
    <t>Memorial GymHydaburg School District</t>
  </si>
  <si>
    <t>IgiugigLake &amp; Peninsula School Dist</t>
  </si>
  <si>
    <t>Juneau</t>
  </si>
  <si>
    <t>Kake School District all bldgsCity of Kake</t>
  </si>
  <si>
    <t>Harold Kaveolook SchoolKaktovik</t>
  </si>
  <si>
    <t>School 1982 Section</t>
  </si>
  <si>
    <t>School 1964 Section</t>
  </si>
  <si>
    <t>School Library</t>
  </si>
  <si>
    <t>School 1981 Section</t>
  </si>
  <si>
    <t>Kalskag</t>
  </si>
  <si>
    <t>KarlukKodiak Island Borough</t>
  </si>
  <si>
    <t>Kasaan SchoolSoutheast Island School District</t>
  </si>
  <si>
    <t>Akiuk</t>
  </si>
  <si>
    <t>Akula Elitnaurvik School </t>
  </si>
  <si>
    <t>Kenny Lake School K-12</t>
  </si>
  <si>
    <t>Houghtaling ElementaryKetchikan Gateway Borough</t>
  </si>
  <si>
    <t>Revilla High SchoolKetchikan Gateway Borough</t>
  </si>
  <si>
    <t>Fawn Mountain ElementaryKetchikan Gateway Borough</t>
  </si>
  <si>
    <t>Valley Park ElementaryKetchikan Gateway Borough</t>
  </si>
  <si>
    <t>Schoenbar Middle SchoolKetchikan Gateway Borough</t>
  </si>
  <si>
    <t>Point Higgins ElementaryKetchikan Gateway Borough</t>
  </si>
  <si>
    <t>New school</t>
  </si>
  <si>
    <t>Industrial arts classroom</t>
  </si>
  <si>
    <t>Klukwan School GymChatham School District</t>
  </si>
  <si>
    <t>Klukwan School</t>
  </si>
  <si>
    <t>Modular classroom</t>
  </si>
  <si>
    <t>East ElementaryKodiak Island Borough</t>
  </si>
  <si>
    <t>Kodiak High SchoolKodiak Island Borough</t>
  </si>
  <si>
    <t>Main ElementaryKodiak Island Borough</t>
  </si>
  <si>
    <t>North Star ElementaryKodiak Island Borough</t>
  </si>
  <si>
    <t>Peterson ElementaryKodiak Island Borough</t>
  </si>
  <si>
    <t>KokhanokLake &amp; Peninsula School Dist</t>
  </si>
  <si>
    <t>Koliganek K-12Regional Education Attendance Area</t>
  </si>
  <si>
    <t>Kotlik K-12 SchoolLower Yukon School District</t>
  </si>
  <si>
    <t>Larsen BayKodiak Island Borough</t>
  </si>
  <si>
    <t>LevelockLake &amp; Peninsula School Dist</t>
  </si>
  <si>
    <t>Zackar Levi Elementary School (ZLES)Kuspuk School District</t>
  </si>
  <si>
    <t>29005003  ZLES Generator/Storage Building</t>
  </si>
  <si>
    <t>29005004  ZLES Portable Classroom</t>
  </si>
  <si>
    <t>29004003  Shop/Bus Barn</t>
  </si>
  <si>
    <t>29004008  Joseph and Olinga Gregory School</t>
  </si>
  <si>
    <t>Manokotak K-12 SchoolRegional Education Attendance Area</t>
  </si>
  <si>
    <t>IASDistrict Office BuildingIditarod Area School District</t>
  </si>
  <si>
    <t>IASD District Office BuildingIditarod Area School District</t>
  </si>
  <si>
    <t>McGrath SchoolIditarod Area School District</t>
  </si>
  <si>
    <t>MENTASTA LAKE</t>
  </si>
  <si>
    <t>Mentasta Lake School 1Alaska Gateway School District</t>
  </si>
  <si>
    <t>Mentasta Lake School 2Alaska Gateway School District</t>
  </si>
  <si>
    <t>METLAKATLA</t>
  </si>
  <si>
    <t>District Office BuildingAnnette Island School District</t>
  </si>
  <si>
    <t>Richard Johnson ElementaryAnnette Island</t>
  </si>
  <si>
    <t>Metlakatla High SchoolAnnette Island</t>
  </si>
  <si>
    <t>Charles Leask Middle SchoolAnnette Island</t>
  </si>
  <si>
    <t>Moose Pass</t>
  </si>
  <si>
    <t>MOSQUITO LAKE</t>
  </si>
  <si>
    <t>Mosquito Lake SchoolHaines Borough</t>
  </si>
  <si>
    <t>LYSD District OfficeLower Yukon School District</t>
  </si>
  <si>
    <t>Naukati School</t>
  </si>
  <si>
    <t>Nelchina</t>
  </si>
  <si>
    <t>Chief Ivan Blunka School</t>
  </si>
  <si>
    <t>NewhalenLake &amp; Peninsula School Dist</t>
  </si>
  <si>
    <t>Joseph Post Memorial Building</t>
  </si>
  <si>
    <t>Nikiski</t>
  </si>
  <si>
    <t>Nikolaevsk</t>
  </si>
  <si>
    <t>Top of the Kuskokwim SchoolIditarod Area School District</t>
  </si>
  <si>
    <t>Ninilchik</t>
  </si>
  <si>
    <t>Elem. &amp; High School</t>
  </si>
  <si>
    <t>Middle School</t>
  </si>
  <si>
    <t>NondaltonLake &amp; Peninsula School Dist</t>
  </si>
  <si>
    <t>Northway SchoolAlaska Gateway School District</t>
  </si>
  <si>
    <t>Northway GarageAlaska Gateway School District</t>
  </si>
  <si>
    <t>Northway Hockey ShedAlaska Gateway School District</t>
  </si>
  <si>
    <t>Trapper SchoolNuiqsut</t>
  </si>
  <si>
    <t>Old HarborKodiak Island Borough</t>
  </si>
  <si>
    <t>PELICAN</t>
  </si>
  <si>
    <t>Middle SchoolPelican</t>
  </si>
  <si>
    <t>Pelican High SchoolPelican</t>
  </si>
  <si>
    <t>Music BuildingPelican</t>
  </si>
  <si>
    <t>Perryville SchoolLake and Peninsula School District</t>
  </si>
  <si>
    <t>Steadman ElementaryCity of Petersburg</t>
  </si>
  <si>
    <t>Petersburg HS - MSCity of Petersburg</t>
  </si>
  <si>
    <t>Pilot PointLake &amp; Peninsula School Dist</t>
  </si>
  <si>
    <t>School Utility BuildingPoint Hope</t>
  </si>
  <si>
    <t>Tikigaq SchoolPoint Hope</t>
  </si>
  <si>
    <t>Teacher 5-plexPoint Hope</t>
  </si>
  <si>
    <t>Cully School</t>
  </si>
  <si>
    <t>Port Alexander School</t>
  </si>
  <si>
    <t>Port Graham School</t>
  </si>
  <si>
    <t>Port Protection School</t>
  </si>
  <si>
    <t>Russian Mission K-12 SchoolLower Yukon School District</t>
  </si>
  <si>
    <t>St. Paul Island School</t>
  </si>
  <si>
    <t>Saint PAUL</t>
  </si>
  <si>
    <t>St. Paul SchoolPribilof School District</t>
  </si>
  <si>
    <t>Salcha</t>
  </si>
  <si>
    <t>Port House #1</t>
  </si>
  <si>
    <t>Port House #2</t>
  </si>
  <si>
    <t>Scammon Bay K-12 SchoolLower Yukon School District</t>
  </si>
  <si>
    <t>Industrial arts shop</t>
  </si>
  <si>
    <t>Administration Bldg.</t>
  </si>
  <si>
    <t>Seward</t>
  </si>
  <si>
    <t>Innoko River SchoolIditarod Area School District</t>
  </si>
  <si>
    <t>Sheldon Point</t>
  </si>
  <si>
    <t>Port Classroom #1</t>
  </si>
  <si>
    <t>Port Classroom #2</t>
  </si>
  <si>
    <t>Port Classroom #3</t>
  </si>
  <si>
    <t>Main Boiler Plant, Bldg. 289Mt. Edgecumbe High School</t>
  </si>
  <si>
    <t>Maintenance, Bldg. 301Mt. Edgecumbe High School</t>
  </si>
  <si>
    <t>Sitka</t>
  </si>
  <si>
    <t>Main Academic Building, Bldg. 1330Mt. Edgecumbe High School</t>
  </si>
  <si>
    <t>Kuspik Hall, Bldg. 299Mt. Edgecumbe High School</t>
  </si>
  <si>
    <t>Gymnasium, Bldg. 1331Mt. Edgecumbe High School</t>
  </si>
  <si>
    <t>Skagway K-12City of Skagway</t>
  </si>
  <si>
    <t>Slana K-12Copper River School District</t>
  </si>
  <si>
    <t>Jack Egnaty Sr. School (JESS)Kuspuk School District</t>
  </si>
  <si>
    <t>Stevens Village School</t>
  </si>
  <si>
    <t>105</t>
  </si>
  <si>
    <t>Gusty Michael School (GMS)Kuspuk School District</t>
  </si>
  <si>
    <t>Sutton</t>
  </si>
  <si>
    <t>Takotna Classroom</t>
  </si>
  <si>
    <t>Takotna School</t>
  </si>
  <si>
    <t>Talkeetna</t>
  </si>
  <si>
    <t>School ShopCity of Tanana</t>
  </si>
  <si>
    <t>Maudrey J. Sommer K-12 School</t>
  </si>
  <si>
    <t>Vocation Education Building</t>
  </si>
  <si>
    <t>Tenakee School</t>
  </si>
  <si>
    <t>Tetlin SchoolAlaska Gateway School District</t>
  </si>
  <si>
    <t>Thorne Bay SchoolSoutheast Island School District</t>
  </si>
  <si>
    <t>Thorne Bay School gym officeSoutheast Island School District</t>
  </si>
  <si>
    <t>Thorne Bay School ShopSoutheast Island School District</t>
  </si>
  <si>
    <t>classrooms</t>
  </si>
  <si>
    <t>Togiak k-12 School</t>
  </si>
  <si>
    <t>Togiak Headstart</t>
  </si>
  <si>
    <t>District Wide StorageAlaska Gateway School District</t>
  </si>
  <si>
    <t>Boardroom BuildingAlaska Gateway School District</t>
  </si>
  <si>
    <t>West Office ShopAlaska Gateway School District</t>
  </si>
  <si>
    <t>Tok Main OfficeAlaska Gateway School District</t>
  </si>
  <si>
    <t>Tok SchoolAlaska Gateway School District</t>
  </si>
  <si>
    <t>Tok School Athletic FacilityAlaska Gateway School District</t>
  </si>
  <si>
    <t>Tok School GarageAlaska Gateway School District</t>
  </si>
  <si>
    <t>SPECIAL ED BUILDING</t>
  </si>
  <si>
    <t>NELSON ISLAND AREA SCHOOL</t>
  </si>
  <si>
    <t>Trapper Creek</t>
  </si>
  <si>
    <t>VOC ED BUILDING</t>
  </si>
  <si>
    <t>Twin Hills K-12Regional Education Attendance Area</t>
  </si>
  <si>
    <t>Unalakleet Elementary</t>
  </si>
  <si>
    <t>Hanger/Distance Center</t>
  </si>
  <si>
    <t>VENETIE</t>
  </si>
  <si>
    <t>John Fredson SchoolYukon Flats School District</t>
  </si>
  <si>
    <t>School GarageWainwright</t>
  </si>
  <si>
    <t>School StorageWainwright</t>
  </si>
  <si>
    <t>Kali SchoolPoint Lay</t>
  </si>
  <si>
    <t>SchoolPoint Hope</t>
  </si>
  <si>
    <t>WHALE PASS</t>
  </si>
  <si>
    <t>Whale PassSoutheast Island School District</t>
  </si>
  <si>
    <t>Whittier</t>
  </si>
  <si>
    <t>Willow</t>
  </si>
  <si>
    <t>Wrangel PoolCity and Borough of Wrangell</t>
  </si>
  <si>
    <t>Evergeen Elementary - IntermediateCity and Borough of Wrangell</t>
  </si>
  <si>
    <t>Wrangell High SchoolCity and Borough of Wrangell</t>
  </si>
  <si>
    <t>Stikine Middle SchoolCity and Borough of Wrangell</t>
  </si>
  <si>
    <t>Yakutat School ModularsCity and Borough of Yakutat</t>
  </si>
  <si>
    <t>Yakutat Junior &amp; High SchoolCity and Borough of Yakutat</t>
  </si>
  <si>
    <t>Yakutat Elementary SchoolCity and Borough of Yakutat</t>
  </si>
  <si>
    <t>Vocational Education Building wood shopCity and Borough of Yakutat</t>
  </si>
  <si>
    <t>TEACHER HOUSING</t>
  </si>
  <si>
    <t>Accomodation Services</t>
  </si>
  <si>
    <t>Kobuk River Lodge</t>
  </si>
  <si>
    <t>Chuit River Lodge</t>
  </si>
  <si>
    <t>Caraway Alaska Cache</t>
  </si>
  <si>
    <t>Bettles Lodge</t>
  </si>
  <si>
    <t>FACILITIES ATCO - 2 BEDROOM</t>
  </si>
  <si>
    <t>Trailer Bunkhouse</t>
  </si>
  <si>
    <t>HOUSING</t>
  </si>
  <si>
    <t>Princess Lodge Maintenance shop</t>
  </si>
  <si>
    <t>New ADFG Bunkhouse</t>
  </si>
  <si>
    <t>Gakona Lodge</t>
  </si>
  <si>
    <t>Gakona Lodge Bar</t>
  </si>
  <si>
    <t>Trooper House (1 of the 4 units)</t>
  </si>
  <si>
    <t>Marsh Creek Inn</t>
  </si>
  <si>
    <t>Waldo Audi Hotel</t>
  </si>
  <si>
    <t>Kenny Lake Laundry/Hotel</t>
  </si>
  <si>
    <t>Kobuk Hotel</t>
  </si>
  <si>
    <t>Lodge Lake Louise</t>
  </si>
  <si>
    <t>Lodge The Evergreen Point</t>
  </si>
  <si>
    <t>Lodge Wolverine</t>
  </si>
  <si>
    <t>Nanuq Bed &amp; Breakfast</t>
  </si>
  <si>
    <t>Highliner Lodge &amp; Charters Inc.</t>
  </si>
  <si>
    <t>J &amp; S Lodging</t>
  </si>
  <si>
    <t>Lisianski Inlet Wilderness Lodge &amp; Charters</t>
  </si>
  <si>
    <t>WOXOF Lodge</t>
  </si>
  <si>
    <t>Calder Mountain Lodge</t>
  </si>
  <si>
    <t>The Outpost at Point Baker: Shop</t>
  </si>
  <si>
    <t>The Outpost at Point Baker: Shop/Power House</t>
  </si>
  <si>
    <t>The Outpost at Point Baker: Laundry/Shower Facility</t>
  </si>
  <si>
    <t>The Outpost at Point Baker: Restaurant</t>
  </si>
  <si>
    <t>The Outpost at Point Baker: Residence/Lodge</t>
  </si>
  <si>
    <t>The Outpost at Point Baker: Bar/Store</t>
  </si>
  <si>
    <t>Portage Creek General Store and Lodge</t>
  </si>
  <si>
    <t>LIVING QUARTERS</t>
  </si>
  <si>
    <t>McCoys Lodge</t>
  </si>
  <si>
    <t>Seldovia Boardwalk Hotel</t>
  </si>
  <si>
    <t>All Season Construction/Lodge</t>
  </si>
  <si>
    <t>Davis Rentals</t>
  </si>
  <si>
    <t>McFarland's FLOATEL/Baskets &amp; Bullets</t>
  </si>
  <si>
    <t>Building</t>
  </si>
  <si>
    <t>Jimmy Huntington School</t>
  </si>
  <si>
    <t>Saxman</t>
  </si>
  <si>
    <t>Bars</t>
  </si>
  <si>
    <t>Saint GEORGE</t>
  </si>
  <si>
    <t>Saint MICHAEL</t>
  </si>
  <si>
    <t>lodge</t>
  </si>
  <si>
    <t>inn</t>
  </si>
  <si>
    <t>University</t>
  </si>
  <si>
    <t>Restaurant</t>
  </si>
  <si>
    <t>café</t>
  </si>
  <si>
    <t>tavern</t>
  </si>
  <si>
    <t>Hospital</t>
  </si>
  <si>
    <t>Health</t>
  </si>
  <si>
    <t>Corporation</t>
  </si>
  <si>
    <t>Corp</t>
  </si>
  <si>
    <t>Hall</t>
  </si>
  <si>
    <t>Recreation</t>
  </si>
  <si>
    <t>chapel</t>
  </si>
  <si>
    <t>library</t>
  </si>
  <si>
    <t>senior</t>
  </si>
  <si>
    <t>youth</t>
  </si>
  <si>
    <t>teen</t>
  </si>
  <si>
    <t>Police</t>
  </si>
  <si>
    <t>Fire</t>
  </si>
  <si>
    <t>Court</t>
  </si>
  <si>
    <t>safety</t>
  </si>
  <si>
    <t>Dormitory</t>
  </si>
  <si>
    <t>Water</t>
  </si>
  <si>
    <t>Sewer</t>
  </si>
  <si>
    <t>Treatment</t>
  </si>
  <si>
    <t>market</t>
  </si>
  <si>
    <t>trading</t>
  </si>
  <si>
    <t>mercantile</t>
  </si>
  <si>
    <t>Powerplant</t>
  </si>
  <si>
    <t>AK MORAVIAN CHURCH</t>
  </si>
  <si>
    <t>AK MORAVIAN CHURCH        361</t>
  </si>
  <si>
    <t>AK MORAVIAN CHURCH (SEM)</t>
  </si>
  <si>
    <t>BETHEL CATHOLIC CHURCH</t>
  </si>
  <si>
    <t>BETHEL CATHOLIC CHURCH (SOCIAL HALL)</t>
  </si>
  <si>
    <t>BETHEL COMM ASSEMBLY OF GOD-PARSONAGE</t>
  </si>
  <si>
    <t>BETHEL COMMUNITY ASSEMBLY</t>
  </si>
  <si>
    <t>BETHEL EVAN CONVANANT CHURCH</t>
  </si>
  <si>
    <t>BETHEL EVANELICAL CHURCH</t>
  </si>
  <si>
    <t>BETHEL IND BAPTIST CHURCH</t>
  </si>
  <si>
    <t>BETHEL INDEPENDENT BAPTIST CH</t>
  </si>
  <si>
    <t>BETHEL KOREAN CHURCH</t>
  </si>
  <si>
    <t>BETHEL MORAVIAN CHURCH</t>
  </si>
  <si>
    <t>BETHEL MORAVIAN CHURCH    331</t>
  </si>
  <si>
    <t>BETHEL UNITED PENTECOSTAL CHUR</t>
  </si>
  <si>
    <t>CHURCH OF GOD</t>
  </si>
  <si>
    <t>SEVENTH DAY ADVENTIST CHURCH</t>
  </si>
  <si>
    <t>THE CHURCH OF JC OF L-D S</t>
  </si>
  <si>
    <t>TRINITY LIFE CHURCH</t>
  </si>
  <si>
    <t>CITY OF BETHEL AQUATIC CENTER</t>
  </si>
  <si>
    <t>CITY OF BETHEL COURTHOUSE</t>
  </si>
  <si>
    <t>CITY OF BETHEL DOCK</t>
  </si>
  <si>
    <t>CITY OF BETHEL SR CENTER</t>
  </si>
  <si>
    <t>CITY OF BETHEL TRANSIT</t>
  </si>
  <si>
    <t>USA POOLS OF GEORGIA</t>
  </si>
  <si>
    <t>AC COMPANY</t>
  </si>
  <si>
    <t>AC COMPANY-BY159</t>
  </si>
  <si>
    <t>AC Q-STOP</t>
  </si>
  <si>
    <t>ALASKA AIRLINES</t>
  </si>
  <si>
    <t>ALASKA COMMERCIAL CO.</t>
  </si>
  <si>
    <t>ALASKA HOVERCRAFT</t>
  </si>
  <si>
    <t>ALASKA MARINE LINES INC.</t>
  </si>
  <si>
    <t>ALASKA VILLAGE ELECTRIC COOPERATIVE</t>
  </si>
  <si>
    <t>ANGSTMAN, MYRON</t>
  </si>
  <si>
    <t>ANVIL, CARL JR.</t>
  </si>
  <si>
    <t>AT&amp;T</t>
  </si>
  <si>
    <t>AVCP  INCORPORATED</t>
  </si>
  <si>
    <t>AVCP - REGIONAL HOUSING AUTH.</t>
  </si>
  <si>
    <t>AVCP HEADSTART</t>
  </si>
  <si>
    <t>AVCP INC</t>
  </si>
  <si>
    <t>AVCP INC AIRCRAFT MAINT SCHOOL</t>
  </si>
  <si>
    <t>AVCP-RHA</t>
  </si>
  <si>
    <t>AVCPRHA RENTALS</t>
  </si>
  <si>
    <t>AYALPIK HOME</t>
  </si>
  <si>
    <t>B.C.S.FOUNDATION INC</t>
  </si>
  <si>
    <t>B.C.S.FOUNDATION INC-BAUTISTA</t>
  </si>
  <si>
    <t>B.C.S.FOUNDATION INC-MALONE HM</t>
  </si>
  <si>
    <t>BACK CREEK MARINE-HONDA MAN</t>
  </si>
  <si>
    <t>BENTLEY, MILLIE D.</t>
  </si>
  <si>
    <t>BERING MARINE CORPORATION (trailor)</t>
  </si>
  <si>
    <t>BERING MARINE/ARTIC GULL</t>
  </si>
  <si>
    <t>BERING SEA ANIMAL CLINIC</t>
  </si>
  <si>
    <t>BETHEL BROADCASTING INC</t>
  </si>
  <si>
    <t>BETHEL LEAGUE INC (ONC)</t>
  </si>
  <si>
    <t>BETHEL LIONS CLUB</t>
  </si>
  <si>
    <t>BETHEL NATIVE CORPORATION</t>
  </si>
  <si>
    <t>BETHEL PACKING &amp; DELIVERY</t>
  </si>
  <si>
    <t>BETHEL/UNIT LLC - BETHEL YOUTH FACILITY</t>
  </si>
  <si>
    <t>BNC</t>
  </si>
  <si>
    <t>BNC APTS/TOWNHOUSE</t>
  </si>
  <si>
    <t>BNC OFFICE COMPLEX</t>
  </si>
  <si>
    <t>BRADBURY RENTALS</t>
  </si>
  <si>
    <t>BRADBURY RENTALS/ LORIN L. BRADBURY</t>
  </si>
  <si>
    <t>BTP LLC</t>
  </si>
  <si>
    <t>COASTAL VILLAGES SEAFOODS</t>
  </si>
  <si>
    <t>CONNIE'S PLACE/SOON B PANG</t>
  </si>
  <si>
    <t>CORINA'S CASE LOT GROCERIES</t>
  </si>
  <si>
    <t>COURTNEY'S AUTO &amp; DIESEL</t>
  </si>
  <si>
    <t>CROWLEY MARINE SERVICE</t>
  </si>
  <si>
    <t>CROWLEY MARINE-OFFICE</t>
  </si>
  <si>
    <t>CROWLEY PETROLEUM DIST.</t>
  </si>
  <si>
    <t>D&amp;G EXPRESS</t>
  </si>
  <si>
    <t>DALE CONSTRUCTION LLC.</t>
  </si>
  <si>
    <t>DELTA WESTERN INC</t>
  </si>
  <si>
    <t>DEMA, SHPETIM</t>
  </si>
  <si>
    <t>DEPENDABLE FREIGHT</t>
  </si>
  <si>
    <t>DESERET ENTERPRISE</t>
  </si>
  <si>
    <t>FAULKNER WALSH CONSTRUCTORS</t>
  </si>
  <si>
    <t>FIRST NATIONAL BANK ALASKA</t>
  </si>
  <si>
    <t>FLIGHT ALASKA INC./ YUTE AIR</t>
  </si>
  <si>
    <t>GCI CABLE VISION</t>
  </si>
  <si>
    <t>GCI DUMPSTER</t>
  </si>
  <si>
    <t>GOLDEN EAGLE UNLIMITED LLC</t>
  </si>
  <si>
    <t>GRANT AVIATION</t>
  </si>
  <si>
    <t>GRANT AVIATION INC.</t>
  </si>
  <si>
    <t>GUINN RENTALS</t>
  </si>
  <si>
    <t>GUINN, JIM</t>
  </si>
  <si>
    <t>HAGELAND AVIATION</t>
  </si>
  <si>
    <t>HAGELAND AVIATION SERVICES INC</t>
  </si>
  <si>
    <t>HALE, H CONTRACTING JOSEPH</t>
  </si>
  <si>
    <t>HASTIE, JOHN</t>
  </si>
  <si>
    <t>HOFFMAN, LYMAN &amp; LILLIAN</t>
  </si>
  <si>
    <t>ICE TECHNICAL SERVICES</t>
  </si>
  <si>
    <t>JOE'S RENTALS</t>
  </si>
  <si>
    <t>JOHNSON DRILLING SERVICE</t>
  </si>
  <si>
    <t>J-STYLE</t>
  </si>
  <si>
    <t>KATHY HELGESEN</t>
  </si>
  <si>
    <t>KIM-JEOUN/ QUICK STOP, LESLIE</t>
  </si>
  <si>
    <t>KNIK CONSTRUCTION</t>
  </si>
  <si>
    <t>KNIK CONSTRUCTION (camp)</t>
  </si>
  <si>
    <t>KNIK CONSTRUCTION (office)</t>
  </si>
  <si>
    <t>KRIEDERS RENTALS</t>
  </si>
  <si>
    <t>KUSKOKWIM SEAFOODS / FAULKNER WALSH</t>
  </si>
  <si>
    <t>L A AUTO REPAIR SHOP</t>
  </si>
  <si>
    <t>LEFNER INVESTMENTS</t>
  </si>
  <si>
    <t>LEINBERGER, DAN</t>
  </si>
  <si>
    <t>LIFEMED ALASKA LLC</t>
  </si>
  <si>
    <t>LONG HOUSE BETHEL HOTEL</t>
  </si>
  <si>
    <t>MARK, CHESTER</t>
  </si>
  <si>
    <t>NAPA AUTO PARTS</t>
  </si>
  <si>
    <t>NORTH STAR GAS</t>
  </si>
  <si>
    <t>NORTH STAR MGMT INC LULU HERR</t>
  </si>
  <si>
    <t>NORTHERN LIGHTS WATER</t>
  </si>
  <si>
    <t>NORTHLAND SERVICES</t>
  </si>
  <si>
    <t>NUNAPITCHUK LIMITED-ED 250</t>
  </si>
  <si>
    <t>ONC</t>
  </si>
  <si>
    <t>PROP SHOP</t>
  </si>
  <si>
    <t>RENFRO'S ALASKAN ADVENTURES</t>
  </si>
  <si>
    <t>RIVER CITY RENTALS</t>
  </si>
  <si>
    <t>RIVERSIDE APT/MICHAEL WADE RENFRO</t>
  </si>
  <si>
    <t>RYAN AIR INC</t>
  </si>
  <si>
    <t>SAMMY'S MARKET</t>
  </si>
  <si>
    <t>SEA COAST TRANSPORTATION LLC</t>
  </si>
  <si>
    <t>SOA PUBLIC SAFTEY, RURAL TH</t>
  </si>
  <si>
    <t>SUITE 881 LLC</t>
  </si>
  <si>
    <t>TBI CONSTRUCTION</t>
  </si>
  <si>
    <t>THE LUMBER YARD</t>
  </si>
  <si>
    <t>THE MORAVIAN BOOKSTORE</t>
  </si>
  <si>
    <t>THE PLUMBERS</t>
  </si>
  <si>
    <t>TRANQUILITY DAY SPA &amp; SALON</t>
  </si>
  <si>
    <t>TUNDRA CENTER/GEO CARE INC.</t>
  </si>
  <si>
    <t>TUNDRA INVESTMENTS LLC</t>
  </si>
  <si>
    <t>TUNDRA WOMENS COALITION</t>
  </si>
  <si>
    <t>TUNISTA INC</t>
  </si>
  <si>
    <t>UNITED-KUC INC.</t>
  </si>
  <si>
    <t>VENES, ELIAS</t>
  </si>
  <si>
    <t>VFW POST 10041</t>
  </si>
  <si>
    <t>VOICE FOR CHRIST MIN.</t>
  </si>
  <si>
    <t>WELLS FARGO</t>
  </si>
  <si>
    <t>WINDY CITY PROPERTIES</t>
  </si>
  <si>
    <t>YKHC</t>
  </si>
  <si>
    <t>YKHC - 1360 CALIST DR.(SOBERING CTR)</t>
  </si>
  <si>
    <t>YKHC - 5106 NEQLERNAQ</t>
  </si>
  <si>
    <t>YKHC - BCS CAMAI A&amp;B</t>
  </si>
  <si>
    <t>YKHC - CONSTRUCTION</t>
  </si>
  <si>
    <t>YKHC 5815B TUUT</t>
  </si>
  <si>
    <t>YKHC PREMATERNAL/LONG TERM CARE</t>
  </si>
  <si>
    <t>YUKON HELICOPTERS INC.</t>
  </si>
  <si>
    <t>YUKON KUSKOKWIM HEALTH CORP 1102</t>
  </si>
  <si>
    <t>YUTANA BARGE LINE</t>
  </si>
  <si>
    <t>YUUT ELITNAURVIAT - PLC</t>
  </si>
  <si>
    <t>YUUT YAQUNGVIAT LLC</t>
  </si>
  <si>
    <t>YUUT YAQUNGVIAT LLC ACCT#2</t>
  </si>
  <si>
    <t>FAA AAC ACCTG OFC</t>
  </si>
  <si>
    <t>US FISH &amp; WILDLIFE</t>
  </si>
  <si>
    <t>US FISH &amp; WILDLIFE HANGER</t>
  </si>
  <si>
    <t>US FISH &amp; WILDLIFE HEADGTRS</t>
  </si>
  <si>
    <t>BETHEL FAMILY CLINIC</t>
  </si>
  <si>
    <t>YKDRH</t>
  </si>
  <si>
    <t>YKHC- 5004B KANGUQ</t>
  </si>
  <si>
    <t>YKHC- 5015A NEQLERNAQ</t>
  </si>
  <si>
    <t>YKHC- 5015B NEQLERNAQ</t>
  </si>
  <si>
    <t>YKHC- 5017A NEQLERNAQ</t>
  </si>
  <si>
    <t>YKHC 5418B NOEL POLTY</t>
  </si>
  <si>
    <t>YKHC 5440A PAUL JOHN</t>
  </si>
  <si>
    <t>YKHC 5440B PAUL JOHN</t>
  </si>
  <si>
    <t>YKHC 5444A PAUL JOHN</t>
  </si>
  <si>
    <t>YKHC 5444B PAUL JOHN</t>
  </si>
  <si>
    <t>YKHC- 5447 A PAUL JOHN</t>
  </si>
  <si>
    <t>YKHC 5448A PAUL JOHN</t>
  </si>
  <si>
    <t>YKHC 5456B PAUL JOHN</t>
  </si>
  <si>
    <t>YKHC 5535A ISAAC HAWK</t>
  </si>
  <si>
    <t>YKHC 5535B ISAAC HAWK</t>
  </si>
  <si>
    <t>YKHC 5537A ISAAC</t>
  </si>
  <si>
    <t>YKHC 5537B ISAAC HAWK</t>
  </si>
  <si>
    <t>YKHC 5603A UQSUQAK</t>
  </si>
  <si>
    <t>YKHC 5603B UQSUQAK</t>
  </si>
  <si>
    <t>YKHC 5700A NEQLEQ</t>
  </si>
  <si>
    <t>YKHC 5700B NEQLEQ</t>
  </si>
  <si>
    <t>YKHC 5706A NEQLEQ</t>
  </si>
  <si>
    <t>YKHC 5706B NEQLEQ</t>
  </si>
  <si>
    <t>YKHC 5812A TUUT</t>
  </si>
  <si>
    <t>YKHC 5812B TUUTANGAYAK</t>
  </si>
  <si>
    <t>YKHC 5816A TUUTANGAYAK</t>
  </si>
  <si>
    <t>YKHC 5816B TUUTANGAYAK</t>
  </si>
  <si>
    <t>YKHC 5817 A+B TUUT</t>
  </si>
  <si>
    <t>YKHC 5917 NACAULLEK</t>
  </si>
  <si>
    <t>YKHC 5919A NACAULLEK</t>
  </si>
  <si>
    <t>YKHC 5919B NACAULLEK</t>
  </si>
  <si>
    <t>YKHC 837 STATE</t>
  </si>
  <si>
    <t>YKHC 841 STATE</t>
  </si>
  <si>
    <t>YKHC DUMPSTERS @ NEW BLDG</t>
  </si>
  <si>
    <t>YKHC HOSPITAL FIN BLDG</t>
  </si>
  <si>
    <t>YKHC HOSPITAL FIN BLDG 800</t>
  </si>
  <si>
    <t>YKHC HOSPITAL FIN BLDG 904</t>
  </si>
  <si>
    <t>YKHC MAIN HOSPITAL</t>
  </si>
  <si>
    <t>YKHC MCCANN TREATMENT CTR</t>
  </si>
  <si>
    <t>YKHC MORGAN HOUSE</t>
  </si>
  <si>
    <t>YKHC PATC NEW BLDG</t>
  </si>
  <si>
    <t>YKHC PATC OLD BLDG</t>
  </si>
  <si>
    <t>YKHC-5017B NEQLERNAQ</t>
  </si>
  <si>
    <t>123 BBQ EXPRESS</t>
  </si>
  <si>
    <t>CASA TERIYAKI - STEVE CHUNG</t>
  </si>
  <si>
    <t>CHOPSTIX RESTAURANT/SO RIM PARK</t>
  </si>
  <si>
    <t>FILI'S PIZZA LLC</t>
  </si>
  <si>
    <t>FRONT STREET CAFE/KIM/ZHEN JIWEN</t>
  </si>
  <si>
    <t>JASKOWIAK, JAMES</t>
  </si>
  <si>
    <t>KARGAS, MARO-DIMITRI'S REST.</t>
  </si>
  <si>
    <t>SAM'S RESTAURANT</t>
  </si>
  <si>
    <t>TUNDRA RESTAURANT/C.YAK</t>
  </si>
  <si>
    <t>KUSKOKWIM CAMPMUS - MAIN</t>
  </si>
  <si>
    <t>KUSKOKWIM CAMPMUS - SHOP</t>
  </si>
  <si>
    <t>KUSKOKWIM CAMPUS - CU CENTER</t>
  </si>
  <si>
    <t>KUSKOKWIM CAMPUS - DORM</t>
  </si>
  <si>
    <t>KUSKOKWIM CAMPUS - YLC</t>
  </si>
  <si>
    <t>LKSD BUILDING # 110</t>
  </si>
  <si>
    <t>LKSD GARBAGE SERVICES</t>
  </si>
  <si>
    <t>LKSD KILBUCK SEWER ONLY</t>
  </si>
  <si>
    <t>LKSD/HS/PRIM</t>
  </si>
  <si>
    <t>LOWER KUSKOKWIM SCHOOL DISTRICT</t>
  </si>
  <si>
    <t>YUUT ELINAURVAIT - DORM</t>
  </si>
  <si>
    <t>YUUT ELITNAURVAIT/DORM</t>
  </si>
  <si>
    <t>ALASKA STATE TROOPERS</t>
  </si>
  <si>
    <t>SOA DOT</t>
  </si>
  <si>
    <t>SOA DOT- FIREHOUSE</t>
  </si>
  <si>
    <t>STATE OF ALASKA DMVA</t>
  </si>
  <si>
    <t>STATE OF ALASKA DOMVA/FMD</t>
  </si>
  <si>
    <t>Bethel Utility Records</t>
  </si>
  <si>
    <t>Nome Property Assessor</t>
  </si>
  <si>
    <t>CITY OF NOME</t>
  </si>
  <si>
    <t>NOME ESKIMO COMMUNITY</t>
  </si>
  <si>
    <t>EVANGELICAL COVENANT CHURCH</t>
  </si>
  <si>
    <t>BIBLE BAPTIST CHURCH</t>
  </si>
  <si>
    <t>UNIVERSITY OF ALASKA FAIRBANKS</t>
  </si>
  <si>
    <t>STATE OF ALASKA: DOT&amp;PF</t>
  </si>
  <si>
    <t>EMMONS, CARL</t>
  </si>
  <si>
    <t>JOHNSON, THOMAS</t>
  </si>
  <si>
    <t>CARTER, COLBY</t>
  </si>
  <si>
    <t>FOSTER AVIATION</t>
  </si>
  <si>
    <t>CPD ALASKA LLC</t>
  </si>
  <si>
    <t>MOODY, FRED</t>
  </si>
  <si>
    <t>CROWLEY MARINE SERVICES INC.</t>
  </si>
  <si>
    <t>EGGART, LAWRENCE D.</t>
  </si>
  <si>
    <t>MINIX, ESTATE OF LILLIAN</t>
  </si>
  <si>
    <t>GREEN, LOUIS H.</t>
  </si>
  <si>
    <t>SCHICK, ROBERT CLINTON</t>
  </si>
  <si>
    <t>LONGLEY SR., GARY T. &amp; KAREN M</t>
  </si>
  <si>
    <t>PARSONS, ANTHONY &amp; DEBRA</t>
  </si>
  <si>
    <t>MOODY, FRED &amp; PHYLLIS D.</t>
  </si>
  <si>
    <t>PUSHCAR, JERRY</t>
  </si>
  <si>
    <t>RASMUSSEN, LEO B. &amp; ERNA S.</t>
  </si>
  <si>
    <t>BEY, KIRSTEN J.</t>
  </si>
  <si>
    <t>NOET, ERIK R.</t>
  </si>
  <si>
    <t>SMITH, TIMOTHY E. &amp; RITA R.</t>
  </si>
  <si>
    <t>UNITED METHODIST WOMEN</t>
  </si>
  <si>
    <t>NORTHWEST COMPANY INTERNATIONA</t>
  </si>
  <si>
    <t>OKLEASIK, LAVONNE</t>
  </si>
  <si>
    <t>JAMES SR., MARTIN &amp; PATRICIA</t>
  </si>
  <si>
    <t>SACKETT, MARK R. &amp; WINDROW</t>
  </si>
  <si>
    <t>SACKETT, MARK R.</t>
  </si>
  <si>
    <t>ANDERSON, RALPH S. &amp; IRENE A.</t>
  </si>
  <si>
    <t>LARSON &amp; TIMBERS INC.</t>
  </si>
  <si>
    <t>JOHNSON, MATTHEW B.</t>
  </si>
  <si>
    <t>OUTSIDERS CONSTRUCTION INC.</t>
  </si>
  <si>
    <t>MARBLE JR., CHARLES E.</t>
  </si>
  <si>
    <t>KING ISLAND NATIVE CORP.</t>
  </si>
  <si>
    <t>KIM, KYUNG SUB</t>
  </si>
  <si>
    <t>HALL, ULYSSES L.</t>
  </si>
  <si>
    <t>ROWE, JAMES D. &amp; CHRISTINE L.</t>
  </si>
  <si>
    <t>KNODEL, PATRICK</t>
  </si>
  <si>
    <t>PIONEERS OF ALASKA IGLOO #1</t>
  </si>
  <si>
    <t>WELLS FARGO BANK/NBA/THOMPSON</t>
  </si>
  <si>
    <t>GOLD COAST CINEMA LLC</t>
  </si>
  <si>
    <t>NANUAQ INC.</t>
  </si>
  <si>
    <t>BERING STRAITS DEVELOPMENT COR</t>
  </si>
  <si>
    <t>NORTON SOUND ECONOMIC DEVELOPM</t>
  </si>
  <si>
    <t>NATIONAL WEATHER SERVICE</t>
  </si>
  <si>
    <t>U.S. POSTAL SERVICE</t>
  </si>
  <si>
    <t>NOME AVIATION AND MILITARY MUS</t>
  </si>
  <si>
    <t>READER, CHARLES J.</t>
  </si>
  <si>
    <t>EVERGREEN HELICOPTERS OF ALASK</t>
  </si>
  <si>
    <t>GAMBELL PROPERTIES LLC</t>
  </si>
  <si>
    <t>PEGGY'S RENTALS LLC</t>
  </si>
  <si>
    <t>BOARD OF TRADE INC.</t>
  </si>
  <si>
    <t>ARCTIC TRANSPORTATION SERVICES</t>
  </si>
  <si>
    <t>PISCOYA, ROY &amp; CAROL J.</t>
  </si>
  <si>
    <t>OLSON VENTURES LLC</t>
  </si>
  <si>
    <t>FRONTIER FLYING SERVICE INC.</t>
  </si>
  <si>
    <t>ALASKA AIRLINES INC.</t>
  </si>
  <si>
    <t>BERING AIR INC.</t>
  </si>
  <si>
    <t>NORTON SOUND HEALTH CORP.</t>
  </si>
  <si>
    <t>TRIGG, BARBARA</t>
  </si>
  <si>
    <t>OUTWATER, ISABELLE J.</t>
  </si>
  <si>
    <t>NORTON BASIN SERVICES</t>
  </si>
  <si>
    <t>BUILDERS INDUSTRIAL SUPPLY</t>
  </si>
  <si>
    <t>NEC PILOT - DO NOT MAIL</t>
  </si>
  <si>
    <t>WEST, GLADYS NADINA</t>
  </si>
  <si>
    <t>KAWERAK INC.</t>
  </si>
  <si>
    <t>HAHN-GREENLY, TRUSTEE FOR</t>
  </si>
  <si>
    <t>KRIER INVESTMENTS INC.</t>
  </si>
  <si>
    <t>CO-OP SMALL BOAT FISHERMEN'S A</t>
  </si>
  <si>
    <t>UNITED METHODIST CHURCH BOARD</t>
  </si>
  <si>
    <t>FERGERSON, MARY MARGARET</t>
  </si>
  <si>
    <t>OUR SAVIOR'S LUTHERAN CHURCH</t>
  </si>
  <si>
    <t>CREDIT UNION 1</t>
  </si>
  <si>
    <t>GOODWIN, EMMA C.</t>
  </si>
  <si>
    <t>COLORADO HOUSING PARTNERS LLC</t>
  </si>
  <si>
    <t>ARCTIC BROADCASTING ASSN.</t>
  </si>
  <si>
    <t>NORTON SOUND G-O DEVELOPMENT L</t>
  </si>
  <si>
    <t>CROWDER, CAROLYN J.</t>
  </si>
  <si>
    <t>POMERANZ, RANDALL &amp; KATHRYN</t>
  </si>
  <si>
    <t>U.S. DEPT.OF INTERIOR N.P.S</t>
  </si>
  <si>
    <t>JOHNSON, THOMAS &amp; MYRTLE</t>
  </si>
  <si>
    <t>HOWELL JR., WILLIAM F.</t>
  </si>
  <si>
    <t>CHURCH OF THE NAZARENE</t>
  </si>
  <si>
    <t>ARCTIC NATIVE BROTHERHOOD CHAR</t>
  </si>
  <si>
    <t>RIVER OF LIFE ASSEMBLY OF GOD</t>
  </si>
  <si>
    <t>BSRHA</t>
  </si>
  <si>
    <t>MICHELS, TERRANCE L. &amp; DENISE</t>
  </si>
  <si>
    <t>CITY OF NOME/HIGH SCHOOL COMPL</t>
  </si>
  <si>
    <t>Sitka Property Assessor</t>
  </si>
  <si>
    <t xml:space="preserve"> BARGER</t>
  </si>
  <si>
    <t>RUSSIAN BISHOP'S HOUSENATIONAL PARK SERVICE</t>
  </si>
  <si>
    <t xml:space="preserve"> SALVATION ARMY</t>
  </si>
  <si>
    <t>SMCR COTTAGES NEAR ASTBARANOF ISLAND HOUSING AUTHORITY</t>
  </si>
  <si>
    <t>BEHIND SHEETKA KWANCITY &amp; BOROUGH OF SITKA</t>
  </si>
  <si>
    <t>RECYCLING CENTERCITY &amp; BOROUGH OF SITKA</t>
  </si>
  <si>
    <t>GRID EXTENSIONCITY &amp; BOROUGH OF SITKA</t>
  </si>
  <si>
    <t xml:space="preserve"> SITKA TRIBE OF ALASKA</t>
  </si>
  <si>
    <t>COAST GUARD GAZEBO/ATSCITY &amp; BOROUGH OF SITKA</t>
  </si>
  <si>
    <t xml:space="preserve"> EPISCOPAL CHURCH</t>
  </si>
  <si>
    <t>PATIENT HOUSING FACILITYS.E.A.R.H.C.</t>
  </si>
  <si>
    <t>FIREHALLCITY &amp; BOROUGH OF SITKA</t>
  </si>
  <si>
    <t xml:space="preserve"> BARANOF ISLAND HOUSING AUTHORITY</t>
  </si>
  <si>
    <t>SITKA COMM HOSPITALCITY &amp; BOROUGH OF SITKA</t>
  </si>
  <si>
    <t xml:space="preserve"> COMMON AREA MONASTERY ST TOWNHOMES</t>
  </si>
  <si>
    <t xml:space="preserve"> BALOVICH</t>
  </si>
  <si>
    <t xml:space="preserve"> A &amp; B ENTERPRISES, LLC</t>
  </si>
  <si>
    <t xml:space="preserve"> KOOTZNAHOO FORTRESS OF THE BEAR</t>
  </si>
  <si>
    <t xml:space="preserve"> ALASKA RENT-A-CAR</t>
  </si>
  <si>
    <t xml:space="preserve"> ALLEN PROPERTIES, LLC</t>
  </si>
  <si>
    <t xml:space="preserve"> BERGE</t>
  </si>
  <si>
    <t>NORTHSTAR RENT-A-CARRODGERS</t>
  </si>
  <si>
    <t xml:space="preserve"> KRAUSE</t>
  </si>
  <si>
    <t xml:space="preserve"> FISH EYE COFFEE, LLC</t>
  </si>
  <si>
    <t>SITKA ANIMAL HOSPITALHUNT</t>
  </si>
  <si>
    <t>ATTN: TAX DEPT.TELEPHONE UTILITIES OF NORTHLAND</t>
  </si>
  <si>
    <t xml:space="preserve"> CHINALSKI</t>
  </si>
  <si>
    <t xml:space="preserve"> SILVER BAY SEAFOODS, LLC</t>
  </si>
  <si>
    <t xml:space="preserve"> DIDRICKSON</t>
  </si>
  <si>
    <t xml:space="preserve"> GROSS</t>
  </si>
  <si>
    <t xml:space="preserve"> GANGLE</t>
  </si>
  <si>
    <t xml:space="preserve"> CHATHAM CANNERY, LTD.</t>
  </si>
  <si>
    <t xml:space="preserve"> MCGRAW</t>
  </si>
  <si>
    <t xml:space="preserve"> BEZEZEKOFF</t>
  </si>
  <si>
    <t xml:space="preserve"> SITKA'S WOMEN'S CLUB</t>
  </si>
  <si>
    <t xml:space="preserve"> WESTPHAL</t>
  </si>
  <si>
    <t>AIRPORT LEASEFALSE ISLAND WILDERNESS LODGE, LLC</t>
  </si>
  <si>
    <t xml:space="preserve"> ARMSTRONG-KETA, INC.</t>
  </si>
  <si>
    <t>AIRPORT LEASEHOLDHARRIS AIRCRAFT SERVICES, INC.</t>
  </si>
  <si>
    <t xml:space="preserve"> HAMES CORPORATION</t>
  </si>
  <si>
    <t>NUGGET RESTAURANTCOLTON</t>
  </si>
  <si>
    <t xml:space="preserve"> RICHTER</t>
  </si>
  <si>
    <t xml:space="preserve"> NESS</t>
  </si>
  <si>
    <t>DENCO ENTERPRISESDENKINGER</t>
  </si>
  <si>
    <t xml:space="preserve"> ETULAIN</t>
  </si>
  <si>
    <t xml:space="preserve"> YOON/SOE</t>
  </si>
  <si>
    <t xml:space="preserve"> MILLER</t>
  </si>
  <si>
    <t>EKLBRY,FOX,TURLEY,LISTON,FORTUNE, FOX</t>
  </si>
  <si>
    <t>HARRIS ISLAND FLOATFOSTER,BORLAND,FORST,BONE</t>
  </si>
  <si>
    <t>PARADISE COURTBURGESS</t>
  </si>
  <si>
    <t>DUDS 'N SUDSSITKA LAUNDRY PROPERTY, LLC</t>
  </si>
  <si>
    <t xml:space="preserve"> AMERICAN LEGION, SITKA POST #13</t>
  </si>
  <si>
    <t xml:space="preserve"> ALASKA AIRLINES, INC.</t>
  </si>
  <si>
    <t xml:space="preserve"> TISHER</t>
  </si>
  <si>
    <t xml:space="preserve"> ALPS FEDERAL CREDIT UNION</t>
  </si>
  <si>
    <t>SITKA ELEC SHOPHELEM</t>
  </si>
  <si>
    <t>C/O KERRY KAMPSCHROEDERATLANTIC AVIATION</t>
  </si>
  <si>
    <t xml:space="preserve"> J &amp; S PROPERTIES, LLC</t>
  </si>
  <si>
    <t>STEDMAN INSURANCE AGENCYSTEDMAN</t>
  </si>
  <si>
    <t>SNOWDEN RENTAL (G.WOOD)SNOWDEN GROUP, LLC</t>
  </si>
  <si>
    <t xml:space="preserve"> 4607 HALIBUT PT. ROAD, SITKA, LLC</t>
  </si>
  <si>
    <t xml:space="preserve"> TARANOFF</t>
  </si>
  <si>
    <t>APARTMENT, THESITKA HERITAGE PROPERTIES, LLC</t>
  </si>
  <si>
    <t xml:space="preserve"> MCNITT</t>
  </si>
  <si>
    <t xml:space="preserve"> BURGESS</t>
  </si>
  <si>
    <t xml:space="preserve"> THIELKE</t>
  </si>
  <si>
    <t xml:space="preserve"> WHITE</t>
  </si>
  <si>
    <t>BIORKA MANORHAMES CORPORATION</t>
  </si>
  <si>
    <t xml:space="preserve"> WHITE HOUSE, LLC</t>
  </si>
  <si>
    <t xml:space="preserve"> MYER/QUINTIN</t>
  </si>
  <si>
    <t xml:space="preserve"> HAGAN</t>
  </si>
  <si>
    <t xml:space="preserve"> HAMES/ANDERSON/LUENOR RENTALS, LLC</t>
  </si>
  <si>
    <t xml:space="preserve"> SNOWDEN GROUP, LLC</t>
  </si>
  <si>
    <t xml:space="preserve"> BOWEN</t>
  </si>
  <si>
    <t>BROWN APTS(#34-49)BROWN APARTMENTS, LLC</t>
  </si>
  <si>
    <t xml:space="preserve"> WILLIAMSON</t>
  </si>
  <si>
    <t xml:space="preserve"> SITKA ART REALTY ASSOC.,LLC</t>
  </si>
  <si>
    <t xml:space="preserve"> KATLIAN COMMERCIAL PROPERTIES,LLC</t>
  </si>
  <si>
    <t xml:space="preserve"> DENHERDER</t>
  </si>
  <si>
    <t xml:space="preserve"> SHAFFER</t>
  </si>
  <si>
    <t xml:space="preserve"> HARANG</t>
  </si>
  <si>
    <t xml:space="preserve"> NORTH PACIFIC SEAFOODS, INC.</t>
  </si>
  <si>
    <t xml:space="preserve"> GREER</t>
  </si>
  <si>
    <t xml:space="preserve"> SMITH</t>
  </si>
  <si>
    <t xml:space="preserve"> APATHY/KNUTH</t>
  </si>
  <si>
    <t xml:space="preserve"> ARCHIBALD</t>
  </si>
  <si>
    <t xml:space="preserve"> BOYER</t>
  </si>
  <si>
    <t xml:space="preserve"> BUDD</t>
  </si>
  <si>
    <t xml:space="preserve"> GWINN/PURSER</t>
  </si>
  <si>
    <t xml:space="preserve"> HOEHN</t>
  </si>
  <si>
    <t xml:space="preserve"> PADDOCK LIVING TRUST</t>
  </si>
  <si>
    <t xml:space="preserve"> PARRISH</t>
  </si>
  <si>
    <t xml:space="preserve"> PHILLIPS</t>
  </si>
  <si>
    <t xml:space="preserve"> RENNIE/LARSEN</t>
  </si>
  <si>
    <t xml:space="preserve"> TUTTLE</t>
  </si>
  <si>
    <t xml:space="preserve"> TYDINGCO TRUST</t>
  </si>
  <si>
    <t xml:space="preserve"> VALENSI/HARGIS</t>
  </si>
  <si>
    <t xml:space="preserve"> WALKER</t>
  </si>
  <si>
    <t xml:space="preserve"> ARNOLD</t>
  </si>
  <si>
    <t xml:space="preserve"> MIYASATO/OLSON</t>
  </si>
  <si>
    <t>K.I.F.W.MEDIA LIMITED</t>
  </si>
  <si>
    <t xml:space="preserve"> HERFORTH/JONES</t>
  </si>
  <si>
    <t xml:space="preserve"> SITKA COUNSELING &amp; PREV.SERV.,INC.</t>
  </si>
  <si>
    <t xml:space="preserve"> FONTENOT</t>
  </si>
  <si>
    <t xml:space="preserve"> ANDERSEN/ANDERSEN</t>
  </si>
  <si>
    <t>KLAG BAY T48S R57EKIMSHAN CORPORATION</t>
  </si>
  <si>
    <t>KLAG BAYKIMSHAN CORPORATION</t>
  </si>
  <si>
    <t xml:space="preserve"> BARRON</t>
  </si>
  <si>
    <t xml:space="preserve"> ROSE</t>
  </si>
  <si>
    <t xml:space="preserve"> SCOTT</t>
  </si>
  <si>
    <t xml:space="preserve"> SMITH RENTALS, LLC</t>
  </si>
  <si>
    <t xml:space="preserve"> THOMAS</t>
  </si>
  <si>
    <t xml:space="preserve"> S. E. REGION EMS COUNCIL</t>
  </si>
  <si>
    <t xml:space="preserve"> SITKA HERITAGE PROPERTIES, LLC</t>
  </si>
  <si>
    <t xml:space="preserve"> ROBINSON</t>
  </si>
  <si>
    <t xml:space="preserve"> LUTHERAN CHURCH</t>
  </si>
  <si>
    <t xml:space="preserve"> WEST TRUST</t>
  </si>
  <si>
    <t>% JONESJONES/WHITE LIVING TRUST</t>
  </si>
  <si>
    <t xml:space="preserve"> COLLIVER</t>
  </si>
  <si>
    <t>DBA SITKA BOTTLING CO.CALHOUN</t>
  </si>
  <si>
    <t xml:space="preserve"> MARTIN REVOCABLE TRUST</t>
  </si>
  <si>
    <t>COMMON AREA SIT COMM CONDMATTINGLY/BERGEY</t>
  </si>
  <si>
    <t xml:space="preserve"> DAPCEVICH/ANDERSEN</t>
  </si>
  <si>
    <t xml:space="preserve"> CARBILLON</t>
  </si>
  <si>
    <t xml:space="preserve"> CEDARLEAF</t>
  </si>
  <si>
    <t xml:space="preserve"> DUCLOS REV. TRUST/HURTADO</t>
  </si>
  <si>
    <t xml:space="preserve"> HAUCK</t>
  </si>
  <si>
    <t xml:space="preserve"> MICHAEL</t>
  </si>
  <si>
    <t xml:space="preserve"> SUMABAT FAMILY TRUST</t>
  </si>
  <si>
    <t>BROWN APTS(#1-14)BROWN APARTMENTS, LLC</t>
  </si>
  <si>
    <t xml:space="preserve"> MATTINGLY/BERGEY</t>
  </si>
  <si>
    <t xml:space="preserve"> LITMAN</t>
  </si>
  <si>
    <t xml:space="preserve"> DELGADO</t>
  </si>
  <si>
    <t xml:space="preserve"> GIGLIA</t>
  </si>
  <si>
    <t xml:space="preserve"> HELLER</t>
  </si>
  <si>
    <t xml:space="preserve"> JOHNSON/PHILLIPS</t>
  </si>
  <si>
    <t xml:space="preserve"> STATON</t>
  </si>
  <si>
    <t xml:space="preserve"> COX</t>
  </si>
  <si>
    <t xml:space="preserve"> MCMASTER</t>
  </si>
  <si>
    <t xml:space="preserve"> KAINULAINEN FAMILY TRUST</t>
  </si>
  <si>
    <t xml:space="preserve"> EMTER FAMILY LIVING TRUST</t>
  </si>
  <si>
    <t>NEW ARCHANGEL BLDGANDERSEN</t>
  </si>
  <si>
    <t>ATTN: PROPERTY TAX ADMINALASKA AIRLINES, INC.</t>
  </si>
  <si>
    <t xml:space="preserve"> BERLAD/BRODIGAN</t>
  </si>
  <si>
    <t xml:space="preserve"> LOYAL ORDER OF MOOSE, INC.</t>
  </si>
  <si>
    <t>ERNIE'S BARFILLER</t>
  </si>
  <si>
    <t xml:space="preserve"> BARRY</t>
  </si>
  <si>
    <t xml:space="preserve"> RADZIUKINAS</t>
  </si>
  <si>
    <t xml:space="preserve"> RAVEN RADIO FOUNDATION, INC.</t>
  </si>
  <si>
    <t>RUSSIAN CHURCH RECTORYORTHODOX CHURCH IN AMERICA</t>
  </si>
  <si>
    <t xml:space="preserve"> ORTHODOX CHURCH OF AMERICA</t>
  </si>
  <si>
    <t xml:space="preserve"> TRUJILLO</t>
  </si>
  <si>
    <t xml:space="preserve"> JD RENTALS, LLC</t>
  </si>
  <si>
    <t xml:space="preserve"> RENTAL TOO, LLC</t>
  </si>
  <si>
    <t xml:space="preserve"> ABBEY RAIN HOLDINGS, LLC</t>
  </si>
  <si>
    <t xml:space="preserve"> RUDD</t>
  </si>
  <si>
    <t xml:space="preserve"> J.L. RENTALS, LLC</t>
  </si>
  <si>
    <t xml:space="preserve"> ASH/REEVE</t>
  </si>
  <si>
    <t xml:space="preserve"> MARTIN JOINT LIVING TRUST</t>
  </si>
  <si>
    <t xml:space="preserve"> SUAREZ/OWEN</t>
  </si>
  <si>
    <t xml:space="preserve"> HELEM</t>
  </si>
  <si>
    <t xml:space="preserve"> STROEMER</t>
  </si>
  <si>
    <t xml:space="preserve"> JANSSEN</t>
  </si>
  <si>
    <t xml:space="preserve"> MCLEOD</t>
  </si>
  <si>
    <t>BROWN APTS(#15-26)BROWN APARTMENTS, LLC</t>
  </si>
  <si>
    <t xml:space="preserve"> BAUDER/VOSBURG</t>
  </si>
  <si>
    <t>DAILY SITKA SENTINELNEWSPAPER PROPERTIES, LLC</t>
  </si>
  <si>
    <t xml:space="preserve"> HAYASHI/ATKINSON</t>
  </si>
  <si>
    <t>R &amp; B RENTALSREEDER/LINCOLN PLACE, LLC</t>
  </si>
  <si>
    <t xml:space="preserve"> HALIBUT POINT MARINE SERVICES, LLC</t>
  </si>
  <si>
    <t xml:space="preserve"> DAVIDSON</t>
  </si>
  <si>
    <t xml:space="preserve"> HERNANDEZ</t>
  </si>
  <si>
    <t xml:space="preserve"> MARINER ENTERPRISES</t>
  </si>
  <si>
    <t xml:space="preserve"> ROBARDS</t>
  </si>
  <si>
    <t xml:space="preserve"> EGGLESTON/NEDHAM</t>
  </si>
  <si>
    <t xml:space="preserve"> MT. VERSTOVIA BUILDING CORP</t>
  </si>
  <si>
    <t xml:space="preserve"> HANDERSON/LUNDGREN</t>
  </si>
  <si>
    <t xml:space="preserve"> SITKA ROCK SUITES, LLC</t>
  </si>
  <si>
    <t xml:space="preserve"> ALASKA PREMIER CHARTERS, INC.</t>
  </si>
  <si>
    <t xml:space="preserve"> YEARWOOD/FLEGLER</t>
  </si>
  <si>
    <t>COVE MARINA % M.CLEMENTZCOVE MARINA, INC</t>
  </si>
  <si>
    <t xml:space="preserve"> OLD HARBOR BOOKS, INC.</t>
  </si>
  <si>
    <t>MARINE SERV CENTER LEASENORTH PACIFIC SEAFOODS, INC.</t>
  </si>
  <si>
    <t>MARINE SERV CENTER LEASESEAFOOD PRODUCERS COOPERATIVE</t>
  </si>
  <si>
    <t xml:space="preserve"> FISHERMAN'S QUAY, LLC</t>
  </si>
  <si>
    <t xml:space="preserve"> ALASKA MARINE SAFETY EDUC ASSOC</t>
  </si>
  <si>
    <t>S-22, T 50S, R 65ESEALASKA CORPORATION</t>
  </si>
  <si>
    <t xml:space="preserve"> 115 HARVEST WAY, LLC</t>
  </si>
  <si>
    <t>ATTN: ACCTS PAYABLESEARHC AIRPORT LEASE</t>
  </si>
  <si>
    <t xml:space="preserve"> ORCA HOLDINGS, LLC</t>
  </si>
  <si>
    <t xml:space="preserve"> STRAGIER SANITATION SERVICES, INC.</t>
  </si>
  <si>
    <t xml:space="preserve"> PREWITT FAMILY TRUST</t>
  </si>
  <si>
    <t xml:space="preserve"> HANSEN &amp; HANSEN ENTERPRISE, LLC</t>
  </si>
  <si>
    <t>ATTN: PROPERTY TAX ADMINALASKA AIRLINES, INC</t>
  </si>
  <si>
    <t xml:space="preserve"> DANIELS</t>
  </si>
  <si>
    <t xml:space="preserve"> OLSON/ALLEN-OLSON</t>
  </si>
  <si>
    <t>C/O OPABICKAR</t>
  </si>
  <si>
    <t xml:space="preserve"> LINCOLN PLACE, LLC</t>
  </si>
  <si>
    <t xml:space="preserve"> DAVIS, INC.</t>
  </si>
  <si>
    <t>PIONEER BARSULSER/HEIM</t>
  </si>
  <si>
    <t xml:space="preserve"> PARKER</t>
  </si>
  <si>
    <t xml:space="preserve"> SITKA CHRISTIAN CENTER,INC.</t>
  </si>
  <si>
    <t>S.P.A.T.S. LEASEHOLDS.P.A.T.S.</t>
  </si>
  <si>
    <t xml:space="preserve"> SITKA CHURCH OF THE NAZARENE</t>
  </si>
  <si>
    <t xml:space="preserve"> ISLAND FEVER DIVING &amp; ADVENTURES</t>
  </si>
  <si>
    <t xml:space="preserve"> TOTTEN FAMILY PARTNERS, LTD.</t>
  </si>
  <si>
    <t xml:space="preserve"> SITKA PROFESSIONAL CENTER BLDG, LLC</t>
  </si>
  <si>
    <t xml:space="preserve"> VENNEBERG BUILDING, LLC</t>
  </si>
  <si>
    <t xml:space="preserve"> ANDERSEN</t>
  </si>
  <si>
    <t xml:space="preserve"> SEALING COVE HEATED STORAGE, LLC</t>
  </si>
  <si>
    <t xml:space="preserve"> SITKA MOTOR SUPPLY, INC.</t>
  </si>
  <si>
    <t xml:space="preserve"> YOUTH ADVOCATES OF SITKA, INC.</t>
  </si>
  <si>
    <t>LODGE #1662SITKA AK LODGE #1662, BPO OF ELKS</t>
  </si>
  <si>
    <t xml:space="preserve"> STOCKEL</t>
  </si>
  <si>
    <t>ALLEN MARINE TOURS, INC.ALLEN PROPERTIES, LLC</t>
  </si>
  <si>
    <t xml:space="preserve"> SITKA SPORTSMEN'S ASSOCIATION</t>
  </si>
  <si>
    <t>H.W.H. CO.HAMES/HARANG</t>
  </si>
  <si>
    <t xml:space="preserve"> NEW ARCHANGEL DANCERS</t>
  </si>
  <si>
    <t xml:space="preserve"> DENKINGER</t>
  </si>
  <si>
    <t xml:space="preserve"> SITKA DENTAL CLINIC</t>
  </si>
  <si>
    <t xml:space="preserve"> SATRE-ELERDING PARTNERSHIP</t>
  </si>
  <si>
    <t xml:space="preserve"> SITKANS AGAINST FAMILY VIOLENCE</t>
  </si>
  <si>
    <t>BROWN APARTMENTS(#27-33)BROWN APARTMENTS, LLC</t>
  </si>
  <si>
    <t xml:space="preserve"> FINN</t>
  </si>
  <si>
    <t xml:space="preserve"> WILMAC CORPORATION</t>
  </si>
  <si>
    <t xml:space="preserve"> CASTLE HILL, LLC</t>
  </si>
  <si>
    <t xml:space="preserve"> HORAN</t>
  </si>
  <si>
    <t xml:space="preserve"> SITKA BAZAAR BUILDING, LLC</t>
  </si>
  <si>
    <t xml:space="preserve"> VAN WINKLE</t>
  </si>
  <si>
    <t xml:space="preserve"> SITKA SUPER 8 MOTEL</t>
  </si>
  <si>
    <t xml:space="preserve"> VILLANDRE</t>
  </si>
  <si>
    <t xml:space="preserve"> FONDELL</t>
  </si>
  <si>
    <t>TRIERSCHIELD BUILDINGTRIERSCHIELD/MC GRAW</t>
  </si>
  <si>
    <t xml:space="preserve"> JOSCOTT, LLC</t>
  </si>
  <si>
    <t xml:space="preserve"> LUENOR RENTALS, LLC</t>
  </si>
  <si>
    <t xml:space="preserve"> BORLAND</t>
  </si>
  <si>
    <t>MCDONALD'S SITKAMCDONALD'S CORP.,LESSEE-WHITE</t>
  </si>
  <si>
    <t xml:space="preserve"> ROBERTSON</t>
  </si>
  <si>
    <t xml:space="preserve"> TRIPLE C VENTURES, INC.</t>
  </si>
  <si>
    <t>Valdez Property Asseessor</t>
  </si>
  <si>
    <t>ALYESKA TERMINAL 0060030027 ST</t>
  </si>
  <si>
    <t>300 NEW OFFICE BUILDING</t>
  </si>
  <si>
    <t>ALYESKA TERMINAL 0060030023</t>
  </si>
  <si>
    <t>ALYESKA TERMINAL 0060030028</t>
  </si>
  <si>
    <t>ALYESKA TERMINAL 0060030030</t>
  </si>
  <si>
    <t>ALYESKA TERMINAL  0060030040</t>
  </si>
  <si>
    <t>ALYESKA TERMINAL 0060030041</t>
  </si>
  <si>
    <t>ALYESKA TERMINAL 0060030052</t>
  </si>
  <si>
    <t>ALYESKA TERMINAL 0060030044</t>
  </si>
  <si>
    <t>ALYESKA TERMINAL 0060030043</t>
  </si>
  <si>
    <t>ALYESKA TERMINAL 0060030048</t>
  </si>
  <si>
    <t>ALYESKA TERMINAL 0060030049</t>
  </si>
  <si>
    <t>ALYESKA TERMINAL 0060030050</t>
  </si>
  <si>
    <t>ALYESKA TERM 0060030057</t>
  </si>
  <si>
    <t>RICHARDSON HWY (00000233700)</t>
  </si>
  <si>
    <t>S HARBOR DR (00000340060)</t>
  </si>
  <si>
    <t>1460 CONTAINER TERMINAL RD</t>
  </si>
  <si>
    <t>2075 MINERAL CREEK LOOP RD</t>
  </si>
  <si>
    <t>1880 RICHARDSON HWY</t>
  </si>
  <si>
    <t>2055 MINERAL CREEK LOOP RD</t>
  </si>
  <si>
    <t>200 GLACIER HAUL RD (00791160033)</t>
  </si>
  <si>
    <t>1065 Salcha Way</t>
  </si>
  <si>
    <t>3001 RICHARDSON HWY</t>
  </si>
  <si>
    <t>3181 RICHARDSON HWY</t>
  </si>
  <si>
    <t>5270 PRIVATE DR</t>
  </si>
  <si>
    <t>500 S SAWMILL DR</t>
  </si>
  <si>
    <t>276 E EGAN DR</t>
  </si>
  <si>
    <t>1555 MINERAL CREEK LOOP RD</t>
  </si>
  <si>
    <t>460 N HARBOR DR</t>
  </si>
  <si>
    <t>209 S HARBOR DR (04950000040)</t>
  </si>
  <si>
    <t>412 FERRY TERMINAL WAY</t>
  </si>
  <si>
    <t>1460 CONTAINER TERMINAL RD (05640000001)</t>
  </si>
  <si>
    <t>209 S HARBOR DR (05640000002)</t>
  </si>
  <si>
    <t>200 S HARBOR DR (05640000003)</t>
  </si>
  <si>
    <t>1460 CONTAINER TERMINAL RD (05640000004)</t>
  </si>
  <si>
    <t>328 FIDALGO DR</t>
  </si>
  <si>
    <t>220 S HARBOR DR</t>
  </si>
  <si>
    <t>219 S HARBOR DR</t>
  </si>
  <si>
    <t>214 S HARBOR DR</t>
  </si>
  <si>
    <t>2501 DAYVILLE RD</t>
  </si>
  <si>
    <t>230 E EGAN DR</t>
  </si>
  <si>
    <t>164 E EGAN DR</t>
  </si>
  <si>
    <t>200 S HARBOR DR (06740000000)</t>
  </si>
  <si>
    <t>5 MILE NW PORT VALDEZ</t>
  </si>
  <si>
    <t>1815 MINERAL CREEK LOOP RD</t>
  </si>
  <si>
    <t>3210 RICHARDSON HWY (35630020040)</t>
  </si>
  <si>
    <t>1200 VALDEZ AIRPORT RD</t>
  </si>
  <si>
    <t>110 HANGAR WAY</t>
  </si>
  <si>
    <t>VALDEZ AIRPORT RD (36281000011)</t>
  </si>
  <si>
    <t>130 HANGAR WAY</t>
  </si>
  <si>
    <t>288 VALDEZ AIRPORT RD</t>
  </si>
  <si>
    <t>290 VALDEZ AIRPORT RD</t>
  </si>
  <si>
    <t>294 VALDEZ AIRPORT RD</t>
  </si>
  <si>
    <t>VALDEZ AIRPORT RD (36283000001)</t>
  </si>
  <si>
    <t>296 AIRPORT RD</t>
  </si>
  <si>
    <t>VALDEZ AIRPORT RD (36283000021)</t>
  </si>
  <si>
    <t>500 AIRPORT RD</t>
  </si>
  <si>
    <t>2020 MINERAL CREEK LOOP RD</t>
  </si>
  <si>
    <t>1920 MINERAL CREEK LOOP RD (36820000051)</t>
  </si>
  <si>
    <t>1890 MINERAL CREEK LOOP RD (36820000080)</t>
  </si>
  <si>
    <t>1800 MINERAL CREEK LOOP RD</t>
  </si>
  <si>
    <t>1775 MINERAL CREEK LOOP RD</t>
  </si>
  <si>
    <t>91 VALDEZ GLACIER RD (36820050010)</t>
  </si>
  <si>
    <t>210 VALDEZ AIRPORT RD</t>
  </si>
  <si>
    <t>260 VALDEZ AIRPORT RD</t>
  </si>
  <si>
    <t>615 VALDEZ AIRPORT RD</t>
  </si>
  <si>
    <t>325 VALDEZ AIRPORT RD</t>
  </si>
  <si>
    <t>1011 SALCHA WAY</t>
  </si>
  <si>
    <t>1740 HOMESTEAD RD (51130110000)</t>
  </si>
  <si>
    <t>1900 RICHARDSON-BLDG ONLY HWY</t>
  </si>
  <si>
    <t>105 VALDEZ AIRPORT RD</t>
  </si>
  <si>
    <t>255 VALDEZ AIRPORT RD</t>
  </si>
  <si>
    <t>3066 BERING ST</t>
  </si>
  <si>
    <t>3054 BERING ST</t>
  </si>
  <si>
    <t>210 S HARBOR DR</t>
  </si>
  <si>
    <t>222 S HARBOR DR</t>
  </si>
  <si>
    <t>239 S HARBOR DR</t>
  </si>
  <si>
    <t>225 S HARBOR DR</t>
  </si>
  <si>
    <t>121 N HARBOR DR</t>
  </si>
  <si>
    <t>205 CHITINA DR</t>
  </si>
  <si>
    <t>203 CHITINA DR</t>
  </si>
  <si>
    <t>244 KOBUK DR</t>
  </si>
  <si>
    <t>224 KOBUK DR</t>
  </si>
  <si>
    <t>218 KOBUK DR</t>
  </si>
  <si>
    <t>200 KOBUK DR</t>
  </si>
  <si>
    <t>255 N HARBOR DR</t>
  </si>
  <si>
    <t>241 N HARBOR DR</t>
  </si>
  <si>
    <t>237 N HARBOR DR (70300400171)</t>
  </si>
  <si>
    <t>225 N HARBOR DR (70300400180)</t>
  </si>
  <si>
    <t>217 N HARBOR DR</t>
  </si>
  <si>
    <t>205 N HARBOR DR (70300400210)</t>
  </si>
  <si>
    <t>213 MEALS AVE (70400240010)</t>
  </si>
  <si>
    <t>126 PIONEER DR</t>
  </si>
  <si>
    <t>148 PIONEER DR</t>
  </si>
  <si>
    <t>206 MEALS AVE</t>
  </si>
  <si>
    <t>113 FAIRBANKS DR</t>
  </si>
  <si>
    <t>131 FAIRBANKS DR</t>
  </si>
  <si>
    <t>165 FAIRBANKS DR</t>
  </si>
  <si>
    <t>310 PIONEER DR (70400270010)</t>
  </si>
  <si>
    <t>309 FAIRBANKS DR</t>
  </si>
  <si>
    <t>329 FAIRBANKS DR</t>
  </si>
  <si>
    <t>339 FAIRBANKS DR</t>
  </si>
  <si>
    <t>367 FAIRBANKS DR</t>
  </si>
  <si>
    <t>121 HAZELET AVE</t>
  </si>
  <si>
    <t>111 HAZELET AVE</t>
  </si>
  <si>
    <t>101 HAZELET AVE</t>
  </si>
  <si>
    <t>101 EGAN DR</t>
  </si>
  <si>
    <t>121 EGAN DR</t>
  </si>
  <si>
    <t>128 CHENGA AVE</t>
  </si>
  <si>
    <t>106 CHENEGA AVE</t>
  </si>
  <si>
    <t>104 CHENEGA AVE</t>
  </si>
  <si>
    <t>212 FAIRBANKS DR</t>
  </si>
  <si>
    <t>217 EGAN DR</t>
  </si>
  <si>
    <t>117 TATITLEK AVE (70400310010)</t>
  </si>
  <si>
    <t>301 EGAN DR</t>
  </si>
  <si>
    <t>321 EGAN DR</t>
  </si>
  <si>
    <t>339 EGAN DR</t>
  </si>
  <si>
    <t>354 FAIRBANKS DR</t>
  </si>
  <si>
    <t>337 EGAN DR</t>
  </si>
  <si>
    <t>130 S MEALS AVE (70400320040)</t>
  </si>
  <si>
    <t>118 EGAN DR</t>
  </si>
  <si>
    <t>120 EGAN DR (70400330041)</t>
  </si>
  <si>
    <t>142 EGAN DR</t>
  </si>
  <si>
    <t>200 EGAN DR</t>
  </si>
  <si>
    <t>210 EGAN DR (70400330150)</t>
  </si>
  <si>
    <t>127 S MEALS AVE (70400330200)</t>
  </si>
  <si>
    <t>113 GALENA DR</t>
  </si>
  <si>
    <t>127 GALENA DR</t>
  </si>
  <si>
    <t>141 GALENA DR (70400330270)</t>
  </si>
  <si>
    <t>157 GALENA DR</t>
  </si>
  <si>
    <t>159 GALENA DR</t>
  </si>
  <si>
    <t>221 TATITLEK AVE</t>
  </si>
  <si>
    <t>310 EGAN DR (70400340020)</t>
  </si>
  <si>
    <t>328 EGAN DR</t>
  </si>
  <si>
    <t>400 EGAN DR</t>
  </si>
  <si>
    <t>313 GALENA DR (70400340130)</t>
  </si>
  <si>
    <t>325 GALENA DR</t>
  </si>
  <si>
    <t>205 S MEALS AVE (70400350021)</t>
  </si>
  <si>
    <t>224 GALENA DR</t>
  </si>
  <si>
    <t>316 GALENA DR (70400350170)</t>
  </si>
  <si>
    <t>235 FIDALGO DR</t>
  </si>
  <si>
    <t>240 FIDALGO DR</t>
  </si>
  <si>
    <t>FIDALGO DR (70400360100)</t>
  </si>
  <si>
    <t>250 FIDALGO DR</t>
  </si>
  <si>
    <t>287 WYATT WAY</t>
  </si>
  <si>
    <t>436 FERRY TERMINAL WAY</t>
  </si>
  <si>
    <t>180 S MEALS AVE</t>
  </si>
  <si>
    <t>100 N HARBOR DR</t>
  </si>
  <si>
    <t>207 KOBUK DR</t>
  </si>
  <si>
    <t>702 W EGAN DR</t>
  </si>
  <si>
    <t>602 W EGAN DR</t>
  </si>
  <si>
    <t>313 MEALS AVE</t>
  </si>
  <si>
    <t>501 E BREMNER ST</t>
  </si>
  <si>
    <t>515 MEALS AVE</t>
  </si>
  <si>
    <t>101 E CHENA ST (70600030051)</t>
  </si>
  <si>
    <t>751 MEALS AVE</t>
  </si>
  <si>
    <t>139 E PIONEER DR (70600040040)</t>
  </si>
  <si>
    <t>131 E PIONEER DR (70600040050)</t>
  </si>
  <si>
    <t>101 MEALS AVE</t>
  </si>
  <si>
    <t>540 ATIGUN DR</t>
  </si>
  <si>
    <t>673 ATIGUN DR</t>
  </si>
  <si>
    <t>7145 RICHARDSON HWY</t>
  </si>
  <si>
    <t>1800 HOMESTEAD RD</t>
  </si>
  <si>
    <t>1685 MINERAL CREEK LOOP RD (71080000010)</t>
  </si>
  <si>
    <t>1695 MINERAL CREEK LOOP RD</t>
  </si>
  <si>
    <t>527 W EGAN DR</t>
  </si>
  <si>
    <t>436 HAZELET AVE</t>
  </si>
  <si>
    <t>101 S HAZELET AVE</t>
  </si>
  <si>
    <t>402 W EGAN DR</t>
  </si>
  <si>
    <t>534 W PIONEER DR</t>
  </si>
  <si>
    <t>535 W EGAN DR</t>
  </si>
  <si>
    <t>1901 HOMESTEAD RD (71220000010)</t>
  </si>
  <si>
    <t>1971 HOMESTEAD RD</t>
  </si>
  <si>
    <t>1870 HOMESTEAD RD</t>
  </si>
  <si>
    <t>100 SAWMILL DR</t>
  </si>
  <si>
    <t>500 SAWMILL DR</t>
  </si>
  <si>
    <t>150 9TH ST (71230020030)</t>
  </si>
  <si>
    <t>450 9TH ST</t>
  </si>
  <si>
    <t>900 SAWMILL DR</t>
  </si>
  <si>
    <t>905 SAWMILL DR</t>
  </si>
  <si>
    <t>455 9TH ST</t>
  </si>
  <si>
    <t>1500 SAWMILL DR</t>
  </si>
  <si>
    <t>1495 SAWMILL DR</t>
  </si>
  <si>
    <t>2300 RICHARDSON HWY</t>
  </si>
  <si>
    <t>2310 RICHARDSON HWY (71500300070)</t>
  </si>
  <si>
    <t>2340 RICHARDSON HWY (71500330050)</t>
  </si>
  <si>
    <t>75 COPPER AVE</t>
  </si>
  <si>
    <t>2305 RICHARDSON HWY</t>
  </si>
  <si>
    <t>2309 10TH ST (71501090171)</t>
  </si>
  <si>
    <t>1425 RICHARDSON HWY</t>
  </si>
  <si>
    <t>1464 RICHARDSON HWY</t>
  </si>
  <si>
    <t>1460 RICHARDSON HWY</t>
  </si>
  <si>
    <t>1450 RICHARDSON HWY (71600020057)</t>
  </si>
  <si>
    <t>1392 RICHARDSON HWY</t>
  </si>
  <si>
    <t>1410 RICHARDSON (SP 1) HWY</t>
  </si>
  <si>
    <t>1400 RICHARDSON HWY</t>
  </si>
  <si>
    <t>1340 RICHARDSON HWY</t>
  </si>
  <si>
    <t>1352 RICHARDSON HWY</t>
  </si>
  <si>
    <t>1314 RICHARDSON HWY (71600020104)</t>
  </si>
  <si>
    <t>1413 MINERAL CREEK LOOP RD (71600020110)</t>
  </si>
  <si>
    <t>1363 MINERAL CREEK LOOP RD (71600020120)</t>
  </si>
  <si>
    <t>1337 MINERAL CREEK LOOP RD (71600020140)</t>
  </si>
  <si>
    <t>1323 MINERAL CREEK LOOP RD</t>
  </si>
  <si>
    <t>1301 MINERAL CREEK LOOP RD</t>
  </si>
  <si>
    <t>1423 MINERAL CREEK LOOP RD</t>
  </si>
  <si>
    <t>Data Source</t>
  </si>
  <si>
    <t>Regional Planners</t>
  </si>
  <si>
    <t>Population</t>
  </si>
  <si>
    <t>Region</t>
  </si>
  <si>
    <t>Energy Region</t>
  </si>
  <si>
    <t>Population (2013)</t>
  </si>
  <si>
    <t>Aleutians</t>
  </si>
  <si>
    <t>Lower Yukon-Kuskokwim</t>
  </si>
  <si>
    <t>Yukon-Koyukuk/Upper Tanana</t>
  </si>
  <si>
    <t>Alcan Border</t>
  </si>
  <si>
    <t>Bristol Bay</t>
  </si>
  <si>
    <t>Aleneva</t>
  </si>
  <si>
    <t>Northwest Arctic</t>
  </si>
  <si>
    <t>North Slope</t>
  </si>
  <si>
    <t>Southeast</t>
  </si>
  <si>
    <t>Bering Straits</t>
  </si>
  <si>
    <t>Chenega</t>
  </si>
  <si>
    <t>Copper River/Chugach</t>
  </si>
  <si>
    <t>Covenant Life</t>
  </si>
  <si>
    <t>Craig</t>
  </si>
  <si>
    <t>Elfin Cove</t>
  </si>
  <si>
    <t>Evansville</t>
  </si>
  <si>
    <t>Haines</t>
  </si>
  <si>
    <t>Hobart Bay</t>
  </si>
  <si>
    <t>Hyder</t>
  </si>
  <si>
    <t>Ketchikan</t>
  </si>
  <si>
    <t>Kodiak Station</t>
  </si>
  <si>
    <t>Kupreanof</t>
  </si>
  <si>
    <t>Lake Minchumina</t>
  </si>
  <si>
    <t>Livengood</t>
  </si>
  <si>
    <t>Lutak</t>
  </si>
  <si>
    <t>Mendeltna</t>
  </si>
  <si>
    <t>Mentasta Lake</t>
  </si>
  <si>
    <t>Metlakatla</t>
  </si>
  <si>
    <t>Mosquito Lake</t>
  </si>
  <si>
    <t>New Allakaket</t>
  </si>
  <si>
    <t>Northway Junction</t>
  </si>
  <si>
    <t>Paxson</t>
  </si>
  <si>
    <t>Petersburg</t>
  </si>
  <si>
    <t>Pope-Vannoy Landing</t>
  </si>
  <si>
    <t>Prudhoe Bay</t>
  </si>
  <si>
    <t>Red Dog Mine</t>
  </si>
  <si>
    <t>Skagway</t>
  </si>
  <si>
    <t>St. George</t>
  </si>
  <si>
    <t>St. Mary's</t>
  </si>
  <si>
    <t>St. Michael</t>
  </si>
  <si>
    <t>St. Paul</t>
  </si>
  <si>
    <t>Tolsona</t>
  </si>
  <si>
    <t>Tonsina</t>
  </si>
  <si>
    <t>Womens Bay</t>
  </si>
  <si>
    <t>Wrangell</t>
  </si>
  <si>
    <t>Row Labels</t>
  </si>
  <si>
    <t>(blank)</t>
  </si>
  <si>
    <t>Grand Total</t>
  </si>
  <si>
    <t>Average of Square Feet</t>
  </si>
  <si>
    <t>Average of Fuel Oil (gal)</t>
  </si>
  <si>
    <t>ANTHC</t>
  </si>
  <si>
    <t>ARIS</t>
  </si>
  <si>
    <t>NAVISION CODE</t>
  </si>
  <si>
    <t>BuildingName</t>
  </si>
  <si>
    <t>BuildingAddress</t>
  </si>
  <si>
    <t>Stories</t>
  </si>
  <si>
    <t>Size</t>
  </si>
  <si>
    <t>YearBuilt</t>
  </si>
  <si>
    <t>BTCode</t>
  </si>
  <si>
    <t>BuildingType</t>
  </si>
  <si>
    <t>STCode</t>
  </si>
  <si>
    <t>SubType</t>
  </si>
  <si>
    <t>CatCode</t>
  </si>
  <si>
    <t>Category</t>
  </si>
  <si>
    <t>OwnerName</t>
  </si>
  <si>
    <t>ContactName</t>
  </si>
  <si>
    <t>ContactJobTitle</t>
  </si>
  <si>
    <t>ContactPhone</t>
  </si>
  <si>
    <t>ContactEmail</t>
  </si>
  <si>
    <t>NatGas_CubYds</t>
  </si>
  <si>
    <t>Propane_Gal</t>
  </si>
  <si>
    <t>FuelOil_Gal</t>
  </si>
  <si>
    <t>Gasoline_Gal</t>
  </si>
  <si>
    <t>Fuel_Other</t>
  </si>
  <si>
    <t>Fuel_TotAnnualCost</t>
  </si>
  <si>
    <t>Annual_Electricity_KWH</t>
  </si>
  <si>
    <t>Annual_Electricity_Cost</t>
  </si>
  <si>
    <t>Additional_Information</t>
  </si>
  <si>
    <t>Bering Hill Chapel (Tsunami Shelter)</t>
  </si>
  <si>
    <t>Bering Hill</t>
  </si>
  <si>
    <t>Institutional</t>
  </si>
  <si>
    <t>Public Order and Safety</t>
  </si>
  <si>
    <t>Public Building</t>
  </si>
  <si>
    <t>City of Adak</t>
  </si>
  <si>
    <t>Layton Lockett</t>
  </si>
  <si>
    <t>City Manager</t>
  </si>
  <si>
    <t>592-4501</t>
  </si>
  <si>
    <t>llockett@adak-ak.gov</t>
  </si>
  <si>
    <t>Private</t>
  </si>
  <si>
    <t>100 Mechanical Street</t>
  </si>
  <si>
    <t>Multipurpose</t>
  </si>
  <si>
    <t>592-4500</t>
  </si>
  <si>
    <t>5000</t>
  </si>
  <si>
    <t>Public Works Road</t>
  </si>
  <si>
    <t>Service</t>
  </si>
  <si>
    <t>Automotive Oriented Services</t>
  </si>
  <si>
    <t>592-4502</t>
  </si>
  <si>
    <t>917</t>
  </si>
  <si>
    <t>W. Mechancial Street</t>
  </si>
  <si>
    <t>592-4503</t>
  </si>
  <si>
    <t>Supply Road</t>
  </si>
  <si>
    <t>Miscellaneous</t>
  </si>
  <si>
    <t>592-4505</t>
  </si>
  <si>
    <t>592-4506</t>
  </si>
  <si>
    <t>Bayshore Highway</t>
  </si>
  <si>
    <t>592-4507</t>
  </si>
  <si>
    <t>Fuel Ops Pier. No heat necessary; electricity disconnected</t>
  </si>
  <si>
    <t>592-4508</t>
  </si>
  <si>
    <t>100 Airport Way</t>
  </si>
  <si>
    <t>Commercial Building</t>
  </si>
  <si>
    <t>592-4504</t>
  </si>
  <si>
    <t>4651</t>
  </si>
  <si>
    <t>Pressure Reducing Valve #1</t>
  </si>
  <si>
    <t>123 B street</t>
  </si>
  <si>
    <t>Education</t>
  </si>
  <si>
    <t>Kodiak Island Borough School District</t>
  </si>
  <si>
    <t>6000</t>
  </si>
  <si>
    <t>Mercantile and Retail</t>
  </si>
  <si>
    <t>Food Retail</t>
  </si>
  <si>
    <t>ANICA</t>
  </si>
  <si>
    <t>300</t>
  </si>
  <si>
    <t>Warehouse and Storage</t>
  </si>
  <si>
    <t>Warehouse - General</t>
  </si>
  <si>
    <t>Industrial</t>
  </si>
  <si>
    <t>State of Alaska</t>
  </si>
  <si>
    <t>Religious Worship</t>
  </si>
  <si>
    <t>Episcopal Diocese of Alaska</t>
  </si>
  <si>
    <t>100</t>
  </si>
  <si>
    <t>USPS Akhiok Post Office</t>
  </si>
  <si>
    <t>165 D St</t>
  </si>
  <si>
    <t>#6 Main St</t>
  </si>
  <si>
    <t>Service - Other</t>
  </si>
  <si>
    <t>City of Allakaket</t>
  </si>
  <si>
    <t>7000</t>
  </si>
  <si>
    <t>AKIACHAK K-12 SCHOOL</t>
  </si>
  <si>
    <t>1ST AND MAIN ST</t>
  </si>
  <si>
    <t>GENERATOR SETS</t>
  </si>
  <si>
    <t>200 PHILLIPS ST.</t>
  </si>
  <si>
    <t>7 Church St.</t>
  </si>
  <si>
    <t>500 PHILLIPS ST</t>
  </si>
  <si>
    <t>POWER PLANT</t>
  </si>
  <si>
    <t>Lodging</t>
  </si>
  <si>
    <t>Dormitories</t>
  </si>
  <si>
    <t>ANTHC STORAGE</t>
  </si>
  <si>
    <t>City of Akiak</t>
  </si>
  <si>
    <t>52028 MAIN AIRPORT</t>
  </si>
  <si>
    <t>CITY OF AKIAK</t>
  </si>
  <si>
    <t>600</t>
  </si>
  <si>
    <t>EARLY CHILDHOOD OFFICE</t>
  </si>
  <si>
    <t>101 AIRPORT ROAD</t>
  </si>
  <si>
    <t>GENERATOR SETS (2) TOTAL</t>
  </si>
  <si>
    <t>1 KILBUCK ROAD</t>
  </si>
  <si>
    <t>HEAD START</t>
  </si>
  <si>
    <t>HEALTH CLINIC</t>
  </si>
  <si>
    <t>Health Care</t>
  </si>
  <si>
    <t>Health Care - Inpatient</t>
  </si>
  <si>
    <t>101 KOKARMUIT ST.</t>
  </si>
  <si>
    <t>MOVARIAN CHURCH</t>
  </si>
  <si>
    <t>OLD CHURCH</t>
  </si>
  <si>
    <t>OLD HIGH SCHOOL WOOD SHOP</t>
  </si>
  <si>
    <t>OLD KOKARMUIT STORAGE</t>
  </si>
  <si>
    <t>OLD POWER PLANT</t>
  </si>
  <si>
    <t>OLD YOUTH CENTER</t>
  </si>
  <si>
    <t>250 OFF DOOPS STREET</t>
  </si>
  <si>
    <t>STEPHEN IVANS/SONS STORE</t>
  </si>
  <si>
    <t>STORAGE VAN</t>
  </si>
  <si>
    <t>1920</t>
  </si>
  <si>
    <t>195</t>
  </si>
  <si>
    <t>540</t>
  </si>
  <si>
    <t>1260</t>
  </si>
  <si>
    <t>ELEMENTARY CLASSROOM BUILDING</t>
  </si>
  <si>
    <t>189 ANDERSON ST</t>
  </si>
  <si>
    <t>GARAGE/MAINTENANCE SHOP</t>
  </si>
  <si>
    <t>GARAGE/WOOD SHOP</t>
  </si>
  <si>
    <t>3840</t>
  </si>
  <si>
    <t>1800</t>
  </si>
  <si>
    <t>REMOTE CLASSROOM BUILDING</t>
  </si>
  <si>
    <t>SCHOOL</t>
  </si>
  <si>
    <t>TRIBAL OFFICES</t>
  </si>
  <si>
    <t>UTILITY BUILDING</t>
  </si>
  <si>
    <t>Alatna Tribe</t>
  </si>
  <si>
    <t>1 cord every two months Oct - April</t>
  </si>
  <si>
    <t>Washeteria/clinic</t>
  </si>
  <si>
    <t>Health Care - Outpatient</t>
  </si>
  <si>
    <t>Native Village of Aleknagik</t>
  </si>
  <si>
    <t>700</t>
  </si>
  <si>
    <t>Aleknagik Schoolhouse Inn</t>
  </si>
  <si>
    <t>PO Box 116</t>
  </si>
  <si>
    <t>City of Aleknagik</t>
  </si>
  <si>
    <t>3300</t>
  </si>
  <si>
    <t>3500</t>
  </si>
  <si>
    <t>Aleknagik Natives Limited</t>
  </si>
  <si>
    <t>2250</t>
  </si>
  <si>
    <t>950</t>
  </si>
  <si>
    <t>Allakaket School</t>
  </si>
  <si>
    <t>Yukon/Koyukuk School District</t>
  </si>
  <si>
    <t>Classrooms/Water Plant</t>
  </si>
  <si>
    <t>Ambler Baptist Church</t>
  </si>
  <si>
    <t>110 Main St.</t>
  </si>
  <si>
    <t>Maniilaq Association</t>
  </si>
  <si>
    <t>4200</t>
  </si>
  <si>
    <t>USPS Ambler Ave.</t>
  </si>
  <si>
    <t>660</t>
  </si>
  <si>
    <t>Northwest Arctic Borough School District</t>
  </si>
  <si>
    <t>City of Ambler</t>
  </si>
  <si>
    <t>Native Village of Ambler</t>
  </si>
  <si>
    <t>11 Ambler Ave.</t>
  </si>
  <si>
    <t>Hotel/Motel</t>
  </si>
  <si>
    <t>Henry Gentemenn</t>
  </si>
  <si>
    <t>1500</t>
  </si>
  <si>
    <t>Wood: 10 cords/year</t>
  </si>
  <si>
    <t>30000</t>
  </si>
  <si>
    <t>Anaktuvuk Pass Fire Department</t>
  </si>
  <si>
    <t>City of Anaktuvuk Pass</t>
  </si>
  <si>
    <t>Blk. 15, Lt. 1; Plat 85</t>
  </si>
  <si>
    <t>North Slope Borough</t>
  </si>
  <si>
    <t>Tract G, Plat 91-13</t>
  </si>
  <si>
    <t>Tract F, Plat 75-1</t>
  </si>
  <si>
    <t>Blk. 10, Lt. 1; Plat 88</t>
  </si>
  <si>
    <t>Blk 1, Lt. 6A; Plat 88-5</t>
  </si>
  <si>
    <t>Blk. 9, Lt. 4; USS 448</t>
  </si>
  <si>
    <t>Institutional - Other</t>
  </si>
  <si>
    <t>Tract E1, Plat 88-4</t>
  </si>
  <si>
    <t>Blk. 7, Lt. 11A; Plat 83</t>
  </si>
  <si>
    <t>Sewer Treatment Building</t>
  </si>
  <si>
    <t>Blk. 15, Lt. 2A; Plat 85</t>
  </si>
  <si>
    <t>Water Treatment Building</t>
  </si>
  <si>
    <t>City of Angoon</t>
  </si>
  <si>
    <t>240</t>
  </si>
  <si>
    <t>725 Relay Rd, Angoon, AK 99820</t>
  </si>
  <si>
    <t>SEARHC</t>
  </si>
  <si>
    <t>Waste Heat:  $45,658.81 per year</t>
  </si>
  <si>
    <t>705 Aandeinatt St, Angoon, A=K 99820</t>
  </si>
  <si>
    <t>?</t>
  </si>
  <si>
    <t>145 Kootznawoo Road, Angoon, AK 99820</t>
  </si>
  <si>
    <t>315 Heendae Road, PO BOX 328, Angoon, AK 99820</t>
  </si>
  <si>
    <t>3000</t>
  </si>
  <si>
    <t>Angoon Water Plant</t>
  </si>
  <si>
    <t>Iditarod School District</t>
  </si>
  <si>
    <t>Aniak High School</t>
  </si>
  <si>
    <t>Auntie Mary Nicoli Elementary</t>
  </si>
  <si>
    <t>Refrigerated Warehouse</t>
  </si>
  <si>
    <t>Episcopal Church of Alaska</t>
  </si>
  <si>
    <t>20</t>
  </si>
  <si>
    <t>wood-1 cord</t>
  </si>
  <si>
    <t>9998 Main St</t>
  </si>
  <si>
    <t>363</t>
  </si>
  <si>
    <t>Arctic Laundromat</t>
  </si>
  <si>
    <t>Arctic Village Council</t>
  </si>
  <si>
    <t>Yukon Flats School District</t>
  </si>
  <si>
    <t>21262</t>
  </si>
  <si>
    <t>Communication</t>
  </si>
  <si>
    <t>US Postal Service</t>
  </si>
  <si>
    <t>1250</t>
  </si>
  <si>
    <t>10 cords wood</t>
  </si>
  <si>
    <t>Water Storage and Garage</t>
  </si>
  <si>
    <t>City of Atka</t>
  </si>
  <si>
    <t>electric heat</t>
  </si>
  <si>
    <t>361 King Salmon Land</t>
  </si>
  <si>
    <t>1200</t>
  </si>
  <si>
    <t>900 B Kaankux St.</t>
  </si>
  <si>
    <t>500</t>
  </si>
  <si>
    <t>Aleution Region School District</t>
  </si>
  <si>
    <t>ARMY NATIONAL GUARD</t>
  </si>
  <si>
    <t>ATC SHOP</t>
  </si>
  <si>
    <t>ATMAUTLUAK CLINIC</t>
  </si>
  <si>
    <t>BINGO HALL</t>
  </si>
  <si>
    <t>GENERATOR MODULE</t>
  </si>
  <si>
    <t>JOANNE A ALEXIE MEMORIAL SCHOOL</t>
  </si>
  <si>
    <t>LAUNDROMAT (Washeteria)</t>
  </si>
  <si>
    <t>MORAVIAN CHURCH</t>
  </si>
  <si>
    <t>PORTABLE CLASSROOM #1</t>
  </si>
  <si>
    <t>PORTABLE CLASSROOM #2</t>
  </si>
  <si>
    <t>6500 ATMAUTLUAK RD</t>
  </si>
  <si>
    <t>PUBLIC SAFETY BUILDING</t>
  </si>
  <si>
    <t>RUSSIAN ORTHODOX CHURCH</t>
  </si>
  <si>
    <t>STORAGE WAREHOUSE</t>
  </si>
  <si>
    <t>UTILITY WAREHOUSE</t>
  </si>
  <si>
    <t>Atqasuk Chapel</t>
  </si>
  <si>
    <t>5010 Ekosik St.</t>
  </si>
  <si>
    <t>City of Atqasuk</t>
  </si>
  <si>
    <t>Meade River School</t>
  </si>
  <si>
    <t>Treatment Plant</t>
  </si>
  <si>
    <t>Water Utility Building</t>
  </si>
  <si>
    <t>AIRPORT EQUIP STORAGE</t>
  </si>
  <si>
    <t>ANTHC? TCC?</t>
  </si>
  <si>
    <t>694</t>
  </si>
  <si>
    <t>23654</t>
  </si>
  <si>
    <t>3431</t>
  </si>
  <si>
    <t>Water/Sewer Bldg</t>
  </si>
  <si>
    <t>Ben Caraway</t>
  </si>
  <si>
    <t>10 cords of wood/year</t>
  </si>
  <si>
    <t>$120.00 on wood/month</t>
  </si>
  <si>
    <t>Food Services</t>
  </si>
  <si>
    <t>Bar/Lounge</t>
  </si>
  <si>
    <t>Linda Klas</t>
  </si>
  <si>
    <t>Lot 9A, Block 101, Bettles Airport</t>
  </si>
  <si>
    <t>City of Bettles</t>
  </si>
  <si>
    <t>1400</t>
  </si>
  <si>
    <t>Alaska Power and Telephone</t>
  </si>
  <si>
    <t>heat provided by waste heat from the power station</t>
  </si>
  <si>
    <t>AIRPORT EQUIPMENT STG</t>
  </si>
  <si>
    <t>Dot Hanger</t>
  </si>
  <si>
    <t>GCI Dish Bldg</t>
  </si>
  <si>
    <t>#2 Port Clarence</t>
  </si>
  <si>
    <t>Congregation</t>
  </si>
  <si>
    <t>2000</t>
  </si>
  <si>
    <t>Mission St. 1</t>
  </si>
  <si>
    <t>Brevig Mission Native Corporation</t>
  </si>
  <si>
    <t>Mission St. #1 &amp; Agiapuk Ave.</t>
  </si>
  <si>
    <t>City of Brevig Mission</t>
  </si>
  <si>
    <t>W. Clarence Rd.</t>
  </si>
  <si>
    <t>4236</t>
  </si>
  <si>
    <t>N. Tuttu St.</t>
  </si>
  <si>
    <t>E. Clarence Rd.</t>
  </si>
  <si>
    <t>Bering Strait School District</t>
  </si>
  <si>
    <t>35797</t>
  </si>
  <si>
    <t>Clarence Rd &amp; Kugshi Rd.</t>
  </si>
  <si>
    <t>Pinguk Ave.</t>
  </si>
  <si>
    <t>#1 Mission St.</t>
  </si>
  <si>
    <t>990</t>
  </si>
  <si>
    <t>Water Plant Rd.</t>
  </si>
  <si>
    <t>General Delivery</t>
  </si>
  <si>
    <t>Friends Church</t>
  </si>
  <si>
    <t>1000</t>
  </si>
  <si>
    <t>Native Village of Buckland</t>
  </si>
  <si>
    <t>17 Betty Ave.</t>
  </si>
  <si>
    <t>371</t>
  </si>
  <si>
    <t>City of Buckland</t>
  </si>
  <si>
    <t>1540</t>
  </si>
  <si>
    <t>40000</t>
  </si>
  <si>
    <t>School-Boiler Module #1</t>
  </si>
  <si>
    <t>School-Boiler Module #2</t>
  </si>
  <si>
    <t>School-Boiler Module #3</t>
  </si>
  <si>
    <t>School-Fire Pump Van</t>
  </si>
  <si>
    <t>School-Generator Van</t>
  </si>
  <si>
    <t>School-Lift Station Building</t>
  </si>
  <si>
    <t>School-Maintenance Shop</t>
  </si>
  <si>
    <t>9 Hillside Rd</t>
  </si>
  <si>
    <t>4000</t>
  </si>
  <si>
    <t xml:space="preserve">Institutional </t>
  </si>
  <si>
    <t>Denali Borough School District</t>
  </si>
  <si>
    <t>Native Village of Cantwell</t>
  </si>
  <si>
    <t>MP 185.5 Parks Hwy</t>
  </si>
  <si>
    <t>Parking</t>
  </si>
  <si>
    <t>MP 135 Denali Hwy</t>
  </si>
  <si>
    <t>MP 269 Parks Hwy</t>
  </si>
  <si>
    <t>MP 238 Parks Hwy</t>
  </si>
  <si>
    <t>U.S. Postal Service</t>
  </si>
  <si>
    <t>493</t>
  </si>
  <si>
    <t>Alec John</t>
  </si>
  <si>
    <t>John Howard</t>
  </si>
  <si>
    <t>PO Box 30189</t>
  </si>
  <si>
    <t>Circle District Historical Society</t>
  </si>
  <si>
    <t>560</t>
  </si>
  <si>
    <t>Frank Steuver</t>
  </si>
  <si>
    <t>GENERATOR BLDG</t>
  </si>
  <si>
    <t>MP 127 Steese Hwy</t>
  </si>
  <si>
    <t>STORAGE</t>
  </si>
  <si>
    <t>Chalkyitsik Native Corporation</t>
  </si>
  <si>
    <t>Chalkyitsik Tribal Village Council</t>
  </si>
  <si>
    <t>Yukon Flats School Disrtict</t>
  </si>
  <si>
    <t>School Building</t>
  </si>
  <si>
    <t>#1 Marten hill Dr.</t>
  </si>
  <si>
    <t>11250</t>
  </si>
  <si>
    <t>Storage and Itinerant</t>
  </si>
  <si>
    <t>CHEFORNAK ELEMENTARY SCHOOL</t>
  </si>
  <si>
    <t>101 MUDDY ST</t>
  </si>
  <si>
    <t>CHEFORNAK HIGH SCHOOL</t>
  </si>
  <si>
    <t>102 VILLAGE ROAD</t>
  </si>
  <si>
    <t>623 Main St.</t>
  </si>
  <si>
    <t>Native Village of Chenega</t>
  </si>
  <si>
    <t>Sre Building  #2  Fy06 (Heated)</t>
  </si>
  <si>
    <t>Sre Building #2   Fy07</t>
  </si>
  <si>
    <t>Mat-Su Borough</t>
  </si>
  <si>
    <t>11,148gal DF/year</t>
  </si>
  <si>
    <t>16166 N Glenn Hwy, Sutton</t>
  </si>
  <si>
    <t>1321</t>
  </si>
  <si>
    <t>11672 N. Wright Way, Sutton, AK</t>
  </si>
  <si>
    <t>13,127gal Diesel Fuel/year</t>
  </si>
  <si>
    <t>952</t>
  </si>
  <si>
    <t>MP 66 Taylor Hwy</t>
  </si>
  <si>
    <t>105 woody lane</t>
  </si>
  <si>
    <t xml:space="preserve">Chignik Lake Traditional Council </t>
  </si>
  <si>
    <t>P.O. Box 33</t>
  </si>
  <si>
    <t>36158 Chiniak HW</t>
  </si>
  <si>
    <t>Kodiak Island School District</t>
  </si>
  <si>
    <t>Cheeshna Tribe</t>
  </si>
  <si>
    <t>Copper River School District</t>
  </si>
  <si>
    <t>3465</t>
  </si>
  <si>
    <t>Chitina Village Council</t>
  </si>
  <si>
    <t>Corner of Edgerton Hwy and O'Brien Creek Road</t>
  </si>
  <si>
    <t>Mark Hemm</t>
  </si>
  <si>
    <t>Chitian Village council</t>
  </si>
  <si>
    <t>2521</t>
  </si>
  <si>
    <t>Chitina Corporation</t>
  </si>
  <si>
    <t>Mile 28./7 Edgerton hwy</t>
  </si>
  <si>
    <t>Mile 28.7, Edgerton Hwy.</t>
  </si>
  <si>
    <t>Beverly Harris</t>
  </si>
  <si>
    <t>Chitina Volunteer Fire Dept</t>
  </si>
  <si>
    <t>Susan Gilpatrick</t>
  </si>
  <si>
    <t>Robert Durr</t>
  </si>
  <si>
    <t>MAINT SHOP</t>
  </si>
  <si>
    <t>400 D Street</t>
  </si>
  <si>
    <t>Mile 33 Edgerton Hwy</t>
  </si>
  <si>
    <t>Art Koeninger</t>
  </si>
  <si>
    <t>MP 28 Edgerton Hwy</t>
  </si>
  <si>
    <t>Mile 33.5 Edgerton Hwy.m Chitina, 99566</t>
  </si>
  <si>
    <t>Mile 33.5 Edgerton Hwy</t>
  </si>
  <si>
    <t>Tom Westner</t>
  </si>
  <si>
    <t>Mile 32.4 Edgerton Hwy, Chitina</t>
  </si>
  <si>
    <t>Taral Enterprises LLC</t>
  </si>
  <si>
    <t>794</t>
  </si>
  <si>
    <t>CHAPEL</t>
  </si>
  <si>
    <t>CLINIC</t>
  </si>
  <si>
    <t>CROW VILLAGE SAM SCHOOL</t>
  </si>
  <si>
    <t>GROCERY STORE</t>
  </si>
  <si>
    <t>Circle Native Community</t>
  </si>
  <si>
    <t>10766</t>
  </si>
  <si>
    <t>Episcopal Diocese in Alaska</t>
  </si>
  <si>
    <t>Wood: less than one cord</t>
  </si>
  <si>
    <t>Brian Asplund</t>
  </si>
  <si>
    <t>650</t>
  </si>
  <si>
    <t>Sre Building #1  East   Fy06</t>
  </si>
  <si>
    <t>Sre Building #2  West  Fy06  (Heated)</t>
  </si>
  <si>
    <t>P.O. Box 18135
Coffman Cove, AK 99918</t>
  </si>
  <si>
    <t>P.O. Box 18002
Coffman Cove, AK 99918</t>
  </si>
  <si>
    <t>2839</t>
  </si>
  <si>
    <t>105A Sea Otter Dr.
Coffman Cove, AK 99918</t>
  </si>
  <si>
    <t>Christian Missionary Alliance</t>
  </si>
  <si>
    <t>200</t>
  </si>
  <si>
    <t>Storage &amp; EMS</t>
  </si>
  <si>
    <t>100 St. Louis Road</t>
  </si>
  <si>
    <t>3451</t>
  </si>
  <si>
    <t>City of Cold Bay</t>
  </si>
  <si>
    <t>2177</t>
  </si>
  <si>
    <t>108 Water Street</t>
  </si>
  <si>
    <t>1804</t>
  </si>
  <si>
    <t>1682</t>
  </si>
  <si>
    <t>Aleutians East Borough</t>
  </si>
  <si>
    <t>5767</t>
  </si>
  <si>
    <t>1262</t>
  </si>
  <si>
    <t>Maintenance Shop/Sef</t>
  </si>
  <si>
    <t>1668</t>
  </si>
  <si>
    <t>City of Marshall</t>
  </si>
  <si>
    <t>GEN BLDG</t>
  </si>
  <si>
    <t>MP 174.8 Dalton Hwy</t>
  </si>
  <si>
    <t>Mile 102 Old Richardson Hwy</t>
  </si>
  <si>
    <t>Mile 106 Old Richardson Hwy</t>
  </si>
  <si>
    <t>9042</t>
  </si>
  <si>
    <t>Brenwick Craig Road</t>
  </si>
  <si>
    <t>Princess Cruises</t>
  </si>
  <si>
    <t>16000</t>
  </si>
  <si>
    <t>Mile 104 Old Richardson Hwy</t>
  </si>
  <si>
    <t>CRNA</t>
  </si>
  <si>
    <t>4566</t>
  </si>
  <si>
    <t>Copper Center Volunteer Fire Dept</t>
  </si>
  <si>
    <t>Kluti Kahh Village</t>
  </si>
  <si>
    <t>Kluti Kaah Village</t>
  </si>
  <si>
    <t>1405</t>
  </si>
  <si>
    <t>Native Village of Kluti Kaah</t>
  </si>
  <si>
    <t>4416</t>
  </si>
  <si>
    <t>5400</t>
  </si>
  <si>
    <t>Aviation Mantenance Bldg</t>
  </si>
  <si>
    <t>GENERATOR BUILDING</t>
  </si>
  <si>
    <t>JONNITE JOHN SR. SCHOOL</t>
  </si>
  <si>
    <t>SHOP/BUS BARN</t>
  </si>
  <si>
    <t>VILLAGE COUNCIL BUILDING</t>
  </si>
  <si>
    <t>Building 50 Main St.</t>
  </si>
  <si>
    <t>City of Deering</t>
  </si>
  <si>
    <t>Native Village of Deering</t>
  </si>
  <si>
    <t>59 B Main St.</t>
  </si>
  <si>
    <t>23 Main St.</t>
  </si>
  <si>
    <t>15000</t>
  </si>
  <si>
    <t>Vacuum Sewer Building</t>
  </si>
  <si>
    <t>Washeteria and Water Treatment Plant</t>
  </si>
  <si>
    <t>2288 Deborah Street</t>
  </si>
  <si>
    <t>City of Delta Junction</t>
  </si>
  <si>
    <t>4360</t>
  </si>
  <si>
    <t>2287 Deborah Street</t>
  </si>
  <si>
    <t>P.O. Box 1069</t>
  </si>
  <si>
    <t>Roy and Janell Gilbertson</t>
  </si>
  <si>
    <t>5200</t>
  </si>
  <si>
    <t>Delta Greely School District</t>
  </si>
  <si>
    <t>4770</t>
  </si>
  <si>
    <t>30679</t>
  </si>
  <si>
    <t>2291 Deborah Street</t>
  </si>
  <si>
    <t>2610 Isabell Ave</t>
  </si>
  <si>
    <t>24000</t>
  </si>
  <si>
    <t>1325 Delta Ave.</t>
  </si>
  <si>
    <t>8938</t>
  </si>
  <si>
    <t>Mile 267 Richardson Hwy</t>
  </si>
  <si>
    <t>4500</t>
  </si>
  <si>
    <t>Sports Facilities</t>
  </si>
  <si>
    <t>266 Richardson Hwy</t>
  </si>
  <si>
    <t>Ed Larson</t>
  </si>
  <si>
    <t>9000</t>
  </si>
  <si>
    <t>Doug Fett</t>
  </si>
  <si>
    <t>2500</t>
  </si>
  <si>
    <t>26625 Richardson Hwy</t>
  </si>
  <si>
    <t>Alaska District Council of Assemblies of God</t>
  </si>
  <si>
    <t>3846</t>
  </si>
  <si>
    <t>MP 265 Richardson Hwy</t>
  </si>
  <si>
    <t>680</t>
  </si>
  <si>
    <t>1585 Richarson Hwy</t>
  </si>
  <si>
    <t>Troxell Hebert</t>
  </si>
  <si>
    <t>HC 60 Box 33005887</t>
  </si>
  <si>
    <t>Lintelman Family</t>
  </si>
  <si>
    <t>13846</t>
  </si>
  <si>
    <t>3600</t>
  </si>
  <si>
    <t>1328 Richardson Hwy</t>
  </si>
  <si>
    <t>8865</t>
  </si>
  <si>
    <t>5012</t>
  </si>
  <si>
    <t>Delta Junction Chamber of Commerce</t>
  </si>
  <si>
    <t>4285</t>
  </si>
  <si>
    <t>7410</t>
  </si>
  <si>
    <t>City of Diomede</t>
  </si>
  <si>
    <t>Ingalik Native Corporation</t>
  </si>
  <si>
    <t>17326</t>
  </si>
  <si>
    <t>Native Village of Diomede</t>
  </si>
  <si>
    <t>1361.5 Alaska Hwy</t>
  </si>
  <si>
    <t>unknown</t>
  </si>
  <si>
    <t>165</t>
  </si>
  <si>
    <t>MP 1360 Alaska Hwy</t>
  </si>
  <si>
    <t>Alaska Gateway School District</t>
  </si>
  <si>
    <t>Hockey  Shed</t>
  </si>
  <si>
    <t>1361 Alaksa Hwy</t>
  </si>
  <si>
    <t>Dan James</t>
  </si>
  <si>
    <t>Dot Lake Village Council</t>
  </si>
  <si>
    <t>2661</t>
  </si>
  <si>
    <t>1861</t>
  </si>
  <si>
    <t>Logging and Milling Associates</t>
  </si>
  <si>
    <t>44 miles south of Delta</t>
  </si>
  <si>
    <t>Brad Cox</t>
  </si>
  <si>
    <t>18000</t>
  </si>
  <si>
    <t>wood chips</t>
  </si>
  <si>
    <t>AIRPORT LIGHTING</t>
  </si>
  <si>
    <t>City of Eagle</t>
  </si>
  <si>
    <t>350</t>
  </si>
  <si>
    <t>100 School Road</t>
  </si>
  <si>
    <t>1839</t>
  </si>
  <si>
    <t>OFFICE</t>
  </si>
  <si>
    <t>Eagle Historical Society</t>
  </si>
  <si>
    <t>SHOP/OFFICE</t>
  </si>
  <si>
    <t>MP 161 Taylor Hwy</t>
  </si>
  <si>
    <t>Dennis Layman</t>
  </si>
  <si>
    <t>375</t>
  </si>
  <si>
    <t>Village of Eagle</t>
  </si>
  <si>
    <t>P.O. Box EDB
Edna Bay, AK 99950</t>
  </si>
  <si>
    <t>1032</t>
  </si>
  <si>
    <t>203 W Davidson Ave</t>
  </si>
  <si>
    <t>Myla Poelstra</t>
  </si>
  <si>
    <t>26000</t>
  </si>
  <si>
    <t>EEK SCHOOL</t>
  </si>
  <si>
    <t>103 VILLAGE RD</t>
  </si>
  <si>
    <t>102 MAIN ST</t>
  </si>
  <si>
    <t>Laundramat</t>
  </si>
  <si>
    <t>WAREHOUSE BIA</t>
  </si>
  <si>
    <t>Sre Building  (Heated)</t>
  </si>
  <si>
    <t>Native Village of Elim</t>
  </si>
  <si>
    <t>City of Elim</t>
  </si>
  <si>
    <t>Covenant Church</t>
  </si>
  <si>
    <t>Elim Native Corporation</t>
  </si>
  <si>
    <t>505 Moses Pt. Rd.</t>
  </si>
  <si>
    <t>40</t>
  </si>
  <si>
    <t>101 Main St.</t>
  </si>
  <si>
    <t>23293</t>
  </si>
  <si>
    <t>P.O. Box 70</t>
  </si>
  <si>
    <t>1155</t>
  </si>
  <si>
    <t>STORAGE BUILDING</t>
  </si>
  <si>
    <t>City of Emmonak</t>
  </si>
  <si>
    <t>Emmonak Village</t>
  </si>
  <si>
    <t>Emmonak School </t>
  </si>
  <si>
    <t>Lower Yukon School District</t>
  </si>
  <si>
    <t>Alaska Department of Fish and Game</t>
  </si>
  <si>
    <t>150</t>
  </si>
  <si>
    <t>Emmonak Corporation</t>
  </si>
  <si>
    <t>4622</t>
  </si>
  <si>
    <t>Evansville Tribal Council</t>
  </si>
  <si>
    <t>wood supplement</t>
  </si>
  <si>
    <t>City of False Pass</t>
  </si>
  <si>
    <t>Fire House/Public Safety Bldg</t>
  </si>
  <si>
    <t>Isanotski Corporation</t>
  </si>
  <si>
    <t>Isanotski Corporation Office</t>
  </si>
  <si>
    <t>City of Fort Yukon</t>
  </si>
  <si>
    <t>Ft. Yukon Airport</t>
  </si>
  <si>
    <t>255 Main St.</t>
  </si>
  <si>
    <t>Yukon Flats School Dirstrict</t>
  </si>
  <si>
    <t>F&amp;G STORAGE</t>
  </si>
  <si>
    <t>East 3rd Ave.</t>
  </si>
  <si>
    <t>28337</t>
  </si>
  <si>
    <t>Gakona Village council</t>
  </si>
  <si>
    <t>1837</t>
  </si>
  <si>
    <t>Mile 2.2 Tok Cutoff</t>
  </si>
  <si>
    <t>Gakona Volunteer Fire Dept.</t>
  </si>
  <si>
    <t>Mile 128 Old Richardson Hwy</t>
  </si>
  <si>
    <t>2147</t>
  </si>
  <si>
    <t>Mile 2 Tok Cutoff</t>
  </si>
  <si>
    <t>Lodging - Other</t>
  </si>
  <si>
    <t>Greg Marshall</t>
  </si>
  <si>
    <t>2411</t>
  </si>
  <si>
    <t>wood: 42 cords heats all 3 buildings for 1 year</t>
  </si>
  <si>
    <t>602</t>
  </si>
  <si>
    <t>Gakona Village Council</t>
  </si>
  <si>
    <t>copper River Basin Rural Housing Authority</t>
  </si>
  <si>
    <t>1028</t>
  </si>
  <si>
    <t>Galena City School District</t>
  </si>
  <si>
    <t>Composite Building</t>
  </si>
  <si>
    <t>MAINTENANCE SHOP (NEW)</t>
  </si>
  <si>
    <t>Galena Airport</t>
  </si>
  <si>
    <t>OLD SHOP</t>
  </si>
  <si>
    <t>Gana-A'Yoo, Ltd</t>
  </si>
  <si>
    <t>8000</t>
  </si>
  <si>
    <t>SHS Elementary and HS</t>
  </si>
  <si>
    <t>WARM STORAGE BLDG</t>
  </si>
  <si>
    <t>P.O. Box 189</t>
  </si>
  <si>
    <t>City of Gambell</t>
  </si>
  <si>
    <t>5 Main St.</t>
  </si>
  <si>
    <t>900</t>
  </si>
  <si>
    <t>800</t>
  </si>
  <si>
    <t>P.O. Box 109</t>
  </si>
  <si>
    <t>9998 Post Office Rd.</t>
  </si>
  <si>
    <t>64664</t>
  </si>
  <si>
    <t>P.O. Box 90</t>
  </si>
  <si>
    <t>Native Village of Gambell</t>
  </si>
  <si>
    <t>P.O. Box 215</t>
  </si>
  <si>
    <t>P.O. Box 62020</t>
  </si>
  <si>
    <t>Chinik Eskimo Community</t>
  </si>
  <si>
    <t>2400</t>
  </si>
  <si>
    <t>City of Golovin</t>
  </si>
  <si>
    <t>413</t>
  </si>
  <si>
    <t>Amuktoolik St.</t>
  </si>
  <si>
    <t>544</t>
  </si>
  <si>
    <t>29639</t>
  </si>
  <si>
    <t>City of Goodnews Bay</t>
  </si>
  <si>
    <t>Kuitsarak Incorporated</t>
  </si>
  <si>
    <t>Native Village of Goodnews Bay</t>
  </si>
  <si>
    <t>Kuitsarak, Inc.</t>
  </si>
  <si>
    <t>400</t>
  </si>
  <si>
    <t>Lower Kuskokwim School District</t>
  </si>
  <si>
    <t>Hee-Yea-Lingde Corporation</t>
  </si>
  <si>
    <t>EQUIPMENT STROAGE BLDG</t>
  </si>
  <si>
    <t>City of Grayling</t>
  </si>
  <si>
    <t>St. Pauls Church</t>
  </si>
  <si>
    <t>Gulkana Village council</t>
  </si>
  <si>
    <t>686</t>
  </si>
  <si>
    <t>EQUIPMENT SHOP</t>
  </si>
  <si>
    <t>491</t>
  </si>
  <si>
    <t>1146</t>
  </si>
  <si>
    <t>695</t>
  </si>
  <si>
    <t>3106</t>
  </si>
  <si>
    <t>MP 118 Richardson Hwy</t>
  </si>
  <si>
    <t>866</t>
  </si>
  <si>
    <t>60</t>
  </si>
  <si>
    <t>64 cords of wood used to heat 7 buildings.</t>
  </si>
  <si>
    <t>0</t>
  </si>
  <si>
    <t>Airport Maint Shop</t>
  </si>
  <si>
    <t>AK DOT&amp;PF</t>
  </si>
  <si>
    <t>Gustavus Airport Maintenance Shop</t>
  </si>
  <si>
    <t>Gustavus Main Station</t>
  </si>
  <si>
    <t>135303</t>
  </si>
  <si>
    <t>Gustavus School</t>
  </si>
  <si>
    <t>Gustavus School Anex</t>
  </si>
  <si>
    <t>Gustavus School Gym</t>
  </si>
  <si>
    <t>Gustavus Utility Building</t>
  </si>
  <si>
    <t>0788RM31</t>
  </si>
  <si>
    <t>2612</t>
  </si>
  <si>
    <t>Healy Lake Village</t>
  </si>
  <si>
    <t>Mendas Cha-ag Native Corporation</t>
  </si>
  <si>
    <t>Healy Lake School</t>
  </si>
  <si>
    <t>Outbuilding</t>
  </si>
  <si>
    <t>7 Aurora Drive</t>
  </si>
  <si>
    <t>P.O. Box 803
Craig, AK 99921</t>
  </si>
  <si>
    <t>1730</t>
  </si>
  <si>
    <t>City of Holy Cross</t>
  </si>
  <si>
    <t>Deloycheet incorporated</t>
  </si>
  <si>
    <t>Holy Cross Village</t>
  </si>
  <si>
    <t>Huna Totem Corporation</t>
  </si>
  <si>
    <t>P.O. Box 360</t>
  </si>
  <si>
    <t>City of Hoonah</t>
  </si>
  <si>
    <t>568 Raven Dr.</t>
  </si>
  <si>
    <t>SEARHC admin, Hoonah Indian Association holds title to building and land</t>
  </si>
  <si>
    <t>254 Roosevelt St.</t>
  </si>
  <si>
    <t>2902</t>
  </si>
  <si>
    <t>City of Hughes</t>
  </si>
  <si>
    <t>Hughes Village</t>
  </si>
  <si>
    <t>K'oyitl'ots'ina, Limited</t>
  </si>
  <si>
    <t>Hughes School</t>
  </si>
  <si>
    <t>City of Huslia</t>
  </si>
  <si>
    <t>Huslia Village</t>
  </si>
  <si>
    <t>Good Shepherd Mission</t>
  </si>
  <si>
    <t>Storage #1</t>
  </si>
  <si>
    <t>Storage #2</t>
  </si>
  <si>
    <t>Eight Street Extension</t>
  </si>
  <si>
    <t>City of Hydaburg</t>
  </si>
  <si>
    <t>Shop/Warehouse</t>
  </si>
  <si>
    <t>P.O. Box 4008</t>
  </si>
  <si>
    <t>Igiugig Village Council</t>
  </si>
  <si>
    <t>Village of Iliamna</t>
  </si>
  <si>
    <t>Council Office Building II</t>
  </si>
  <si>
    <t>2900</t>
  </si>
  <si>
    <t>Baptist Missions</t>
  </si>
  <si>
    <t>Murdle Anelon</t>
  </si>
  <si>
    <t>5500</t>
  </si>
  <si>
    <t>Bay View Incorporated</t>
  </si>
  <si>
    <t>City of Kake</t>
  </si>
  <si>
    <t>277 Front St.</t>
  </si>
  <si>
    <t>374 Keku Rd.</t>
  </si>
  <si>
    <t>Kake Tribal Corporation</t>
  </si>
  <si>
    <t>City of Kaktovik</t>
  </si>
  <si>
    <t>SKW Eskimos</t>
  </si>
  <si>
    <t>UIC Construction</t>
  </si>
  <si>
    <t>4089 Hulattula Ave</t>
  </si>
  <si>
    <t>Kaktovik Inupiut Corporation</t>
  </si>
  <si>
    <t>2150</t>
  </si>
  <si>
    <t>Tract B-1</t>
  </si>
  <si>
    <t>LT 1 I.C. #1250</t>
  </si>
  <si>
    <t>Tract B-2</t>
  </si>
  <si>
    <t>Tract F</t>
  </si>
  <si>
    <t>Kaktovik Kikikoh Store</t>
  </si>
  <si>
    <t>614 6th St.</t>
  </si>
  <si>
    <t>750</t>
  </si>
  <si>
    <t>506 5th St.</t>
  </si>
  <si>
    <t>Sims Family</t>
  </si>
  <si>
    <t>510 5th St.</t>
  </si>
  <si>
    <t>New Generator Building</t>
  </si>
  <si>
    <t>Blk. 1 Lt. 4C</t>
  </si>
  <si>
    <t>Blk. 1 Lt. 4B</t>
  </si>
  <si>
    <t>Tract E</t>
  </si>
  <si>
    <t>Blk X, Lt X</t>
  </si>
  <si>
    <t>Tract A</t>
  </si>
  <si>
    <t>834 8th St.</t>
  </si>
  <si>
    <t>2011 Lake Rd.</t>
  </si>
  <si>
    <t>Waldo Audi</t>
  </si>
  <si>
    <t>7300</t>
  </si>
  <si>
    <t>Plat 2000-2</t>
  </si>
  <si>
    <t>City of Kaltag</t>
  </si>
  <si>
    <t>EQUIP STORAGE</t>
  </si>
  <si>
    <t>Village of Kaltag</t>
  </si>
  <si>
    <t>2200</t>
  </si>
  <si>
    <t>karluk School</t>
  </si>
  <si>
    <t>825 Karluk Avenue</t>
  </si>
  <si>
    <t>Barry C. Stewart School</t>
  </si>
  <si>
    <t>Box KXA
Kasaan, AK 99950-0340</t>
  </si>
  <si>
    <t>1082</t>
  </si>
  <si>
    <t>Kasaan Rd.
Kasaan, AK 99950</t>
  </si>
  <si>
    <t>Alaska State DOT&amp;PF</t>
  </si>
  <si>
    <t>1st &amp; Jones
Kasaan, AK 99950</t>
  </si>
  <si>
    <t>Organized Village of Kasaan</t>
  </si>
  <si>
    <t>210</t>
  </si>
  <si>
    <t>3rd &amp; Jones
Kasaan, AK 99950</t>
  </si>
  <si>
    <t>City of Kasaan</t>
  </si>
  <si>
    <t>P.O. Box 344-KXA
Kasaan, AK 99950</t>
  </si>
  <si>
    <t>3rd St.
Kasaan, AK 99950</t>
  </si>
  <si>
    <t>4th &amp; Main
Kasaan, AK 99950</t>
  </si>
  <si>
    <t>Kasigluk Incorporated</t>
  </si>
  <si>
    <t>Kasigluk Traditional Council</t>
  </si>
  <si>
    <t>550</t>
  </si>
  <si>
    <t>Generator/Water Treatment Building </t>
  </si>
  <si>
    <t>K-3 School </t>
  </si>
  <si>
    <t>1310</t>
  </si>
  <si>
    <t>Shop/Storage Building </t>
  </si>
  <si>
    <t>Storage Building </t>
  </si>
  <si>
    <t>Vocational Ed Shop </t>
  </si>
  <si>
    <t>Water Treatment </t>
  </si>
  <si>
    <t>MP 7 Edgerton HWY</t>
  </si>
  <si>
    <t>Kenny Lake Volunteer Fire Dept</t>
  </si>
  <si>
    <t>1373</t>
  </si>
  <si>
    <t>Patty Ryan</t>
  </si>
  <si>
    <t>Mile 10 Edgerton Hwy</t>
  </si>
  <si>
    <t>Mile 7.5 Edgerton Hwy</t>
  </si>
  <si>
    <t>K.L. Community League</t>
  </si>
  <si>
    <t>Mile 7.5 Old Edgerton Hwy. HC 60 Box 231, Cooper Center</t>
  </si>
  <si>
    <t>3070</t>
  </si>
  <si>
    <t>Mile 7.2 Edgerton Hwy</t>
  </si>
  <si>
    <t>Carl Pauley</t>
  </si>
  <si>
    <t>Non profit Library Services, Inc</t>
  </si>
  <si>
    <t>2946</t>
  </si>
  <si>
    <t>Mile 6 Edgerton Hwy</t>
  </si>
  <si>
    <t>27397</t>
  </si>
  <si>
    <t>10.3 mile</t>
  </si>
  <si>
    <t>.5 Edgerton Hwy</t>
  </si>
  <si>
    <t>Mile 13 HC 60 B</t>
  </si>
  <si>
    <t>3</t>
  </si>
  <si>
    <t>Old Comunnity Hall</t>
  </si>
  <si>
    <t>Regal Enterprises</t>
  </si>
  <si>
    <t>Mile 13 Edgerton Hwy</t>
  </si>
  <si>
    <t>9800</t>
  </si>
  <si>
    <t>SAPA</t>
  </si>
  <si>
    <t>Mile 13 hC 60 Box 289</t>
  </si>
  <si>
    <t>Mile 4.5 Old Edgerton Road</t>
  </si>
  <si>
    <t>Terry Allen</t>
  </si>
  <si>
    <t>mile 4.5 Old Edgerton St. Road, Cooper Center</t>
  </si>
  <si>
    <t>1739</t>
  </si>
  <si>
    <t>Mile 10.3 Edgerton Hwy</t>
  </si>
  <si>
    <t>John Wenger</t>
  </si>
  <si>
    <t>wood heat: 10 - 12 cords of wood/year</t>
  </si>
  <si>
    <t>City of Kiana</t>
  </si>
  <si>
    <t>1272</t>
  </si>
  <si>
    <t>130 Casinoff Way</t>
  </si>
  <si>
    <t>P.O. Box 95</t>
  </si>
  <si>
    <t>9998 Kozack and Paylor Rd.</t>
  </si>
  <si>
    <t>60000</t>
  </si>
  <si>
    <t>King Cove K-12 School</t>
  </si>
  <si>
    <t>Aluetions East Borough</t>
  </si>
  <si>
    <t>1927</t>
  </si>
  <si>
    <t>Sre Building    Fy07 (Heated)</t>
  </si>
  <si>
    <t>PO Box 1, King Salmon, AK 99613</t>
  </si>
  <si>
    <t>Rodney Enevoldsen</t>
  </si>
  <si>
    <t>Chain Storage Bldg</t>
  </si>
  <si>
    <t>King Salmon Community Church &amp; Parsonage</t>
  </si>
  <si>
    <t>King Salmon, AK 99549</t>
  </si>
  <si>
    <t>King Salmon Airport Bldg 1</t>
  </si>
  <si>
    <t>Bill Martin</t>
  </si>
  <si>
    <t>Paug-Vik Inc LTD</t>
  </si>
  <si>
    <t>United Pentecostal Church</t>
  </si>
  <si>
    <t>5 1/2 Mile Penninsula Hwy</t>
  </si>
  <si>
    <t>Andy Hall</t>
  </si>
  <si>
    <t>White Storage Bldg</t>
  </si>
  <si>
    <t>Yellow Storage</t>
  </si>
  <si>
    <t>Native Village of Kipnuk</t>
  </si>
  <si>
    <t>Kugkaktlik Limited</t>
  </si>
  <si>
    <t>Generator Building </t>
  </si>
  <si>
    <t>Portable Classroom </t>
  </si>
  <si>
    <t>9998 Kipnuk Way</t>
  </si>
  <si>
    <t>Rocky Mountain School </t>
  </si>
  <si>
    <t>S.T.P. Building #1 (small) </t>
  </si>
  <si>
    <t>S.T.P. Building (large-sum l995) </t>
  </si>
  <si>
    <t>City of Kivalina</t>
  </si>
  <si>
    <t>50079 Bering St.</t>
  </si>
  <si>
    <t>2640</t>
  </si>
  <si>
    <t>8 Bering St.</t>
  </si>
  <si>
    <t>55000</t>
  </si>
  <si>
    <t>550 Summit St.</t>
  </si>
  <si>
    <t>City of Klawock</t>
  </si>
  <si>
    <t>Head Start/Boys &amp; Girls Club</t>
  </si>
  <si>
    <t>7054 Klawock - Hollis Hwy</t>
  </si>
  <si>
    <t>Klukwan Health Center</t>
  </si>
  <si>
    <t>11 Chilkat Ave, Klukwan, AK</t>
  </si>
  <si>
    <t>7800</t>
  </si>
  <si>
    <t>Klukwan School Gym</t>
  </si>
  <si>
    <t>3720</t>
  </si>
  <si>
    <t>City of Kobuk</t>
  </si>
  <si>
    <t>123 Kobuk River Rd.</t>
  </si>
  <si>
    <t>May Bernhardt</t>
  </si>
  <si>
    <t>51003 Main St.</t>
  </si>
  <si>
    <t>Airport Rd. #37</t>
  </si>
  <si>
    <t>Ida Ross</t>
  </si>
  <si>
    <t>100 Main St.</t>
  </si>
  <si>
    <t>12000</t>
  </si>
  <si>
    <t>Kokhanok Village</t>
  </si>
  <si>
    <t>New Koliganek Village Council</t>
  </si>
  <si>
    <t>530</t>
  </si>
  <si>
    <t>Waste Oil</t>
  </si>
  <si>
    <t>50</t>
  </si>
  <si>
    <t>Waste Heat</t>
  </si>
  <si>
    <t>1060</t>
  </si>
  <si>
    <t>2100</t>
  </si>
  <si>
    <t>1270</t>
  </si>
  <si>
    <t>Qemirtalek Coast Corporation</t>
  </si>
  <si>
    <t>Native Village of Kongiganak</t>
  </si>
  <si>
    <t>Ayagina'ar Elitnaurvik K-12 School </t>
  </si>
  <si>
    <t>Dick R. Kiunya Memorial School </t>
  </si>
  <si>
    <t>Food Storage </t>
  </si>
  <si>
    <t>Plumbing Storage </t>
  </si>
  <si>
    <t>Storage </t>
  </si>
  <si>
    <t>Vehicle Storage </t>
  </si>
  <si>
    <t>Water Treatment Complex </t>
  </si>
  <si>
    <t>Village of Kotlik</t>
  </si>
  <si>
    <t>City of Kotlik</t>
  </si>
  <si>
    <t>Food Storage Converted Classroom </t>
  </si>
  <si>
    <t>Kotlik K-12 School </t>
  </si>
  <si>
    <t>Maintenance Shop </t>
  </si>
  <si>
    <t>New Vocational Education Building </t>
  </si>
  <si>
    <t>Warm Storage/Generator Building </t>
  </si>
  <si>
    <t>Water Equipment Building </t>
  </si>
  <si>
    <t>40861</t>
  </si>
  <si>
    <t>Lake Ave. and Polar St.</t>
  </si>
  <si>
    <t>Native Village of Koyuk</t>
  </si>
  <si>
    <t>2nd and Birch</t>
  </si>
  <si>
    <t>1110</t>
  </si>
  <si>
    <t>2nd and Cottonwood St.</t>
  </si>
  <si>
    <t>Birch and 1st St.</t>
  </si>
  <si>
    <t>2nd and Spruce</t>
  </si>
  <si>
    <t>City of Koyukuk</t>
  </si>
  <si>
    <t>Koyukuk Native Village</t>
  </si>
  <si>
    <t>AIRPORT ELECTRICAL BLDG</t>
  </si>
  <si>
    <t>Storage Building #1</t>
  </si>
  <si>
    <t>Storage Shed #2</t>
  </si>
  <si>
    <t>Storage Shed #3</t>
  </si>
  <si>
    <t>City of Kwethluk</t>
  </si>
  <si>
    <t>Organized Village of Kwethluk</t>
  </si>
  <si>
    <t>Band Room </t>
  </si>
  <si>
    <t>Kwethluk, Inc.</t>
  </si>
  <si>
    <t>Kwethluk BIA School </t>
  </si>
  <si>
    <t>Kwethluk Community School </t>
  </si>
  <si>
    <t>Vocational Education Shop </t>
  </si>
  <si>
    <t>Kwik Incorporated</t>
  </si>
  <si>
    <t>Native Village of Kwigillingok</t>
  </si>
  <si>
    <t>Chief Paul Memorial School </t>
  </si>
  <si>
    <t>Food Storage/Freezer </t>
  </si>
  <si>
    <t>Kwigillingok School </t>
  </si>
  <si>
    <t>Woodshop </t>
  </si>
  <si>
    <t>AK State Parks &amp; Outdoor rec.</t>
  </si>
  <si>
    <t>8 Main St</t>
  </si>
  <si>
    <t>Larsen Bay School</t>
  </si>
  <si>
    <t>120 Larsen Bay St.</t>
  </si>
  <si>
    <t>9047</t>
  </si>
  <si>
    <t>PO Box 144</t>
  </si>
  <si>
    <t>Levelock Natives Limited</t>
  </si>
  <si>
    <t>Levelock Village</t>
  </si>
  <si>
    <t>Lime Village Company</t>
  </si>
  <si>
    <t>Lime Village Traditional Council</t>
  </si>
  <si>
    <t>LVTC Community Hall</t>
  </si>
  <si>
    <t>792</t>
  </si>
  <si>
    <t>LVTC Washeteria</t>
  </si>
  <si>
    <t>Village of Lower Kalskag</t>
  </si>
  <si>
    <t>29004002  Portable Unit #1</t>
  </si>
  <si>
    <t>Kuspuk School District</t>
  </si>
  <si>
    <t>29004004  Generator Shed</t>
  </si>
  <si>
    <t>29004006  Portable Unit #2</t>
  </si>
  <si>
    <t>29004007  Portable Unit #3</t>
  </si>
  <si>
    <t>29005001  Zackar Levi Elementary School</t>
  </si>
  <si>
    <t>City of Lower Kalskag</t>
  </si>
  <si>
    <t>Punista</t>
  </si>
  <si>
    <t>1900</t>
  </si>
  <si>
    <t>149.5 Mile Elliott Highway - Nside</t>
  </si>
  <si>
    <t>Manley Village Council</t>
  </si>
  <si>
    <t>149.5 Mile Elliott Highway - Sside</t>
  </si>
  <si>
    <t>MP 149 Elliott Hwy</t>
  </si>
  <si>
    <t>City of Manokotak</t>
  </si>
  <si>
    <t>Electric</t>
  </si>
  <si>
    <t>Central Water/Sewer Plant</t>
  </si>
  <si>
    <t>Housing Water/Sewer Plant</t>
  </si>
  <si>
    <t>See Notes</t>
  </si>
  <si>
    <t>Manokotak Natives Limited</t>
  </si>
  <si>
    <t>Manokotak Village</t>
  </si>
  <si>
    <t>Native Village of Marshall</t>
  </si>
  <si>
    <t>Maserculiq Inc.</t>
  </si>
  <si>
    <t>425</t>
  </si>
  <si>
    <t>Mccarthy</t>
  </si>
  <si>
    <t>Richard Kirkwood</t>
  </si>
  <si>
    <t>10959 Northfleet Dr., Anchorage</t>
  </si>
  <si>
    <t>Neil Darish</t>
  </si>
  <si>
    <t>101 Kennicott Ave., McCarthy</t>
  </si>
  <si>
    <t>MP 0 McCarthy Road</t>
  </si>
  <si>
    <t>Mcgrath House</t>
  </si>
  <si>
    <t>Outdoor Classroom</t>
  </si>
  <si>
    <t>Preschool</t>
  </si>
  <si>
    <t>Storage #5</t>
  </si>
  <si>
    <t>Storage #6</t>
  </si>
  <si>
    <t>Voc Ed Shop</t>
  </si>
  <si>
    <t>Mile One Peninsula Highway</t>
  </si>
  <si>
    <t>Naknek, AK 99633</t>
  </si>
  <si>
    <t>eseta sherman</t>
  </si>
  <si>
    <t>Living Water Fellowship</t>
  </si>
  <si>
    <t>P.O. Box 177</t>
  </si>
  <si>
    <t>Richard Sherman</t>
  </si>
  <si>
    <t>1 Ralphs Rd Lot 10A</t>
  </si>
  <si>
    <t>1 Stenball St</t>
  </si>
  <si>
    <t>Naknek School</t>
  </si>
  <si>
    <t>School House Rd. #2</t>
  </si>
  <si>
    <t>Bristol Bay School District</t>
  </si>
  <si>
    <t>$35000 waste heat from electric company</t>
  </si>
  <si>
    <t>Maqiq St.</t>
  </si>
  <si>
    <t>Nanwalek IRA Council</t>
  </si>
  <si>
    <t>Native Village of Nanwalek</t>
  </si>
  <si>
    <t>Box NKI
Naukati, AK 99950-0550</t>
  </si>
  <si>
    <t>Box NKI 430
Naukati, AK 99950-0550</t>
  </si>
  <si>
    <t>Barbra Richter</t>
  </si>
  <si>
    <t>7235</t>
  </si>
  <si>
    <t>Native Village of Nelson Lagoon</t>
  </si>
  <si>
    <t>6310</t>
  </si>
  <si>
    <t>City of Nenana</t>
  </si>
  <si>
    <t>Nenana Native Association</t>
  </si>
  <si>
    <t>Sixth and D Street</t>
  </si>
  <si>
    <t>336 Bridge Street</t>
  </si>
  <si>
    <t>SAND STORAGE</t>
  </si>
  <si>
    <t>335 Bridge Street</t>
  </si>
  <si>
    <t>Box 9</t>
  </si>
  <si>
    <t>Panarqukuk LTD</t>
  </si>
  <si>
    <t>49 Alder Street</t>
  </si>
  <si>
    <t>Box 119</t>
  </si>
  <si>
    <t>Box 29/400 Avec Rd</t>
  </si>
  <si>
    <t>SWRSD</t>
  </si>
  <si>
    <t>Box 117</t>
  </si>
  <si>
    <t>BBNA</t>
  </si>
  <si>
    <t>Box 94</t>
  </si>
  <si>
    <t>Box 50</t>
  </si>
  <si>
    <t>Stuyahok LTD</t>
  </si>
  <si>
    <t>Box 9998</t>
  </si>
  <si>
    <t>U.S. Postal Svc</t>
  </si>
  <si>
    <t>Box 10</t>
  </si>
  <si>
    <t>City of New Stuyahok</t>
  </si>
  <si>
    <t>New Stuyahok, AK 99636</t>
  </si>
  <si>
    <t>Boys &amp; Girls, New Stuyahok, AK 99636</t>
  </si>
  <si>
    <t>Old Airport Way</t>
  </si>
  <si>
    <t>Main St</t>
  </si>
  <si>
    <t>9 Adler St</t>
  </si>
  <si>
    <t>Sre Building #1    Fy08 (Heated)</t>
  </si>
  <si>
    <t>P.O. Box 165</t>
  </si>
  <si>
    <t>P.O. Box 90021</t>
  </si>
  <si>
    <t>Nick Pom</t>
  </si>
  <si>
    <t>570</t>
  </si>
  <si>
    <t>Sre Building  #1  (Heated)</t>
  </si>
  <si>
    <t>Sre Building  #2</t>
  </si>
  <si>
    <t>Boiler Room Building</t>
  </si>
  <si>
    <t>Top of the Kuskokwim School;</t>
  </si>
  <si>
    <t>Native Village of Nikolski</t>
  </si>
  <si>
    <t>90 Aaksiak Rd.</t>
  </si>
  <si>
    <t>Native Village of Noatak</t>
  </si>
  <si>
    <t>583</t>
  </si>
  <si>
    <t>78 Government St.</t>
  </si>
  <si>
    <t>123 Main St.</t>
  </si>
  <si>
    <t>4400</t>
  </si>
  <si>
    <t>City of Nondalton</t>
  </si>
  <si>
    <t>Kijik Corporation</t>
  </si>
  <si>
    <t>Nondalton Village</t>
  </si>
  <si>
    <t>270</t>
  </si>
  <si>
    <t>320</t>
  </si>
  <si>
    <t>20 Fireweed Dr.</t>
  </si>
  <si>
    <t>City of Noorvik</t>
  </si>
  <si>
    <t>99 Fireweed Dr.</t>
  </si>
  <si>
    <t>Pauline Morris</t>
  </si>
  <si>
    <t>Noorvik Native Village</t>
  </si>
  <si>
    <t>1897 Tundra</t>
  </si>
  <si>
    <t>70000</t>
  </si>
  <si>
    <t>Northway Village Council</t>
  </si>
  <si>
    <t>Firehall</t>
  </si>
  <si>
    <t>Northway School</t>
  </si>
  <si>
    <t>Alaska Gateway Schools</t>
  </si>
  <si>
    <t>MP 1256 Alaska Hwy</t>
  </si>
  <si>
    <t>Northway Natives</t>
  </si>
  <si>
    <t>760</t>
  </si>
  <si>
    <t>Kuukpik Corporation</t>
  </si>
  <si>
    <t>Native Village of Nuiqsut</t>
  </si>
  <si>
    <t>City of Nuiqsut</t>
  </si>
  <si>
    <t>Blk. 3 Lt. 9A</t>
  </si>
  <si>
    <t>Tract 2</t>
  </si>
  <si>
    <t>School Tract</t>
  </si>
  <si>
    <t>Blk. 3 Lt. 5A</t>
  </si>
  <si>
    <t>Tract 6</t>
  </si>
  <si>
    <t>Tract 4</t>
  </si>
  <si>
    <t>Lift station</t>
  </si>
  <si>
    <t>Nanuq Bed &amp; Breakfest</t>
  </si>
  <si>
    <t>New Water treatment building</t>
  </si>
  <si>
    <t>Blk. 3 Lt. 11</t>
  </si>
  <si>
    <t>Airport tract</t>
  </si>
  <si>
    <t>School Vocational Shop</t>
  </si>
  <si>
    <t>Blk. 5 Lt. 5</t>
  </si>
  <si>
    <t>Blk. 2 Lt. 1</t>
  </si>
  <si>
    <t>Water treatment</t>
  </si>
  <si>
    <t>City of Nulato</t>
  </si>
  <si>
    <t>Nulato Tribal Council</t>
  </si>
  <si>
    <t>City of Nunam Iqua</t>
  </si>
  <si>
    <t>P.O. Box 26</t>
  </si>
  <si>
    <t>Waste Heat $2300</t>
  </si>
  <si>
    <t>124 Old Harbor St.</t>
  </si>
  <si>
    <t>7382</t>
  </si>
  <si>
    <t>Old Harbor Senior Citizen Center</t>
  </si>
  <si>
    <t>Old Harbor, AK 99643</t>
  </si>
  <si>
    <t>149 Old Harbor St, Old Harbor</t>
  </si>
  <si>
    <t>14 Elderberry Rd</t>
  </si>
  <si>
    <t>P.O. Box 6129</t>
  </si>
  <si>
    <t>Oscarville Native Corporation</t>
  </si>
  <si>
    <t>PO Box 149</t>
  </si>
  <si>
    <t>Ouzinkie, AK 99644</t>
  </si>
  <si>
    <t>165 Ouzinkie St.</t>
  </si>
  <si>
    <t>6175</t>
  </si>
  <si>
    <t>Pedro Bay Native Corporation</t>
  </si>
  <si>
    <t>Pedro Bay Village</t>
  </si>
  <si>
    <t>P.O.  Box 1
Pelican, AK 99832</t>
  </si>
  <si>
    <t>P.O.  Box 765
Pelican, AK 99832</t>
  </si>
  <si>
    <t>Gale Corbin</t>
  </si>
  <si>
    <t>P.O.  Box 211434
Auke Bay, AK 99821</t>
  </si>
  <si>
    <t>Greg &amp; Donica Jerue</t>
  </si>
  <si>
    <t>P.O.  Box 203
Pelican, AK 99832</t>
  </si>
  <si>
    <t>P.O.  Box 103
Pelican, AK 99832</t>
  </si>
  <si>
    <t>P.O.  Box 775
Pelican, AK 99832</t>
  </si>
  <si>
    <t>P.O.  Box 707
Pelican, AK 99832</t>
  </si>
  <si>
    <t>P.O.  Box 619
Pelican, AK 99832</t>
  </si>
  <si>
    <t>Deb Spencer &amp; Keith Heller</t>
  </si>
  <si>
    <t>Pelican School</t>
  </si>
  <si>
    <t>101 Salmon Way
Pelican, AK 99832</t>
  </si>
  <si>
    <t>Native Villate of Perryville</t>
  </si>
  <si>
    <t>Oceanside Native Corp.</t>
  </si>
  <si>
    <t>City of Pilot Point</t>
  </si>
  <si>
    <t>Native Village of Pilot Point</t>
  </si>
  <si>
    <t>Pilot Point Native Corporation</t>
  </si>
  <si>
    <t>P.O. Box 184</t>
  </si>
  <si>
    <t>Pitka's Point Native Corporations</t>
  </si>
  <si>
    <t>1 Village Rd.</t>
  </si>
  <si>
    <t>P.O. Box 130
Point Baker, AK 99927</t>
  </si>
  <si>
    <t>Herb &amp; Judy Hoyte</t>
  </si>
  <si>
    <t>P.O. Box 147
Point Baker, AK 99927</t>
  </si>
  <si>
    <t>Robert Searing</t>
  </si>
  <si>
    <t>P.O. Box 89
Point Baker, AK 99927</t>
  </si>
  <si>
    <t>Pat Miller</t>
  </si>
  <si>
    <t>Ilisagvik College</t>
  </si>
  <si>
    <t>Native Village of Point Hope</t>
  </si>
  <si>
    <t>Tikigag</t>
  </si>
  <si>
    <t>City of Point Hope</t>
  </si>
  <si>
    <t>Native Village of Point Lay</t>
  </si>
  <si>
    <t>2 buildings</t>
  </si>
  <si>
    <t>Cully Corporation</t>
  </si>
  <si>
    <t>Nick Serino</t>
  </si>
  <si>
    <t>Box 8170
Port Alexander, AK 99836</t>
  </si>
  <si>
    <t>6055</t>
  </si>
  <si>
    <t>NPS Bldgs</t>
  </si>
  <si>
    <t>NPS</t>
  </si>
  <si>
    <t>12,000gal  Diesel</t>
  </si>
  <si>
    <t>Lake &amp; Pen School District</t>
  </si>
  <si>
    <t>1154</t>
  </si>
  <si>
    <t>Residential</t>
  </si>
  <si>
    <t>63754 Mumchuck Rd.</t>
  </si>
  <si>
    <t>Port Graham Corporation</t>
  </si>
  <si>
    <t>Kenai Peninsula Borough School District</t>
  </si>
  <si>
    <t>207 Spruce Dr</t>
  </si>
  <si>
    <t>316 Hillside St</t>
  </si>
  <si>
    <t>501 Malina Rd</t>
  </si>
  <si>
    <t>PO Box 110</t>
  </si>
  <si>
    <t>Marine St</t>
  </si>
  <si>
    <t>Port Lions Health Clinic</t>
  </si>
  <si>
    <t>PO Box 12</t>
  </si>
  <si>
    <t>2010 Airport Road</t>
  </si>
  <si>
    <t>8030</t>
  </si>
  <si>
    <t>610 Main St</t>
  </si>
  <si>
    <t>Box PPV
Port Protection, AK 99950-0108</t>
  </si>
  <si>
    <t>Port Protection Community Association</t>
  </si>
  <si>
    <t>2592</t>
  </si>
  <si>
    <t>Jack Mason</t>
  </si>
  <si>
    <t>26280</t>
  </si>
  <si>
    <t>Lezlie Murray</t>
  </si>
  <si>
    <t>Carter Rd. P.O. Box 149, Quinhagak, AK</t>
  </si>
  <si>
    <t>George Johnson Plod</t>
  </si>
  <si>
    <t>1010</t>
  </si>
  <si>
    <t>AIRPORT EQUIPMENTSTG</t>
  </si>
  <si>
    <t>Red Devil People &amp; Community</t>
  </si>
  <si>
    <t>Village of Red Devil</t>
  </si>
  <si>
    <t>Storage Shed</t>
  </si>
  <si>
    <t>Iqurmuit Traditional Council</t>
  </si>
  <si>
    <t>Russian Mission Native Corp.</t>
  </si>
  <si>
    <t>Tanaq Corporation</t>
  </si>
  <si>
    <t>City of St. George</t>
  </si>
  <si>
    <t>Aleutian Pribiloff Island Association</t>
  </si>
  <si>
    <t>Aleau Community of St. George</t>
  </si>
  <si>
    <t>2281</t>
  </si>
  <si>
    <t>Sre Building (New) Fy07 (Heated)</t>
  </si>
  <si>
    <t>Pribiloff Island School</t>
  </si>
  <si>
    <t>7787</t>
  </si>
  <si>
    <t>378</t>
  </si>
  <si>
    <t>Tanaq Corporation Office Bldg</t>
  </si>
  <si>
    <t>City of St. Mary's</t>
  </si>
  <si>
    <t>3200</t>
  </si>
  <si>
    <t>Algaaciq Native Village</t>
  </si>
  <si>
    <t>450</t>
  </si>
  <si>
    <t>St. Mary's Native Corporation</t>
  </si>
  <si>
    <t>TOWN SHOP</t>
  </si>
  <si>
    <t>50156</t>
  </si>
  <si>
    <t>City of St Paul</t>
  </si>
  <si>
    <t>Landills</t>
  </si>
  <si>
    <t>Aleut Community of St. Paul</t>
  </si>
  <si>
    <t>13164</t>
  </si>
  <si>
    <t>Tribal Admin Office</t>
  </si>
  <si>
    <t>Qaguntaygungin Tribe</t>
  </si>
  <si>
    <t>38000</t>
  </si>
  <si>
    <t>Sand Storage  (Heated)</t>
  </si>
  <si>
    <t>Box 100</t>
  </si>
  <si>
    <t>Box 59</t>
  </si>
  <si>
    <t>Hanger</t>
  </si>
  <si>
    <t>DOT</t>
  </si>
  <si>
    <t>#11 Airport Rd</t>
  </si>
  <si>
    <t>City of Savoonga</t>
  </si>
  <si>
    <t>Rural Cap</t>
  </si>
  <si>
    <t>Box 151</t>
  </si>
  <si>
    <t>Box 120</t>
  </si>
  <si>
    <t>IRA</t>
  </si>
  <si>
    <t>Box 237</t>
  </si>
  <si>
    <t>7th Day Adv.</t>
  </si>
  <si>
    <t>Box 200</t>
  </si>
  <si>
    <t>BSSD</t>
  </si>
  <si>
    <t>64663</t>
  </si>
  <si>
    <t>Askinuk Corporation</t>
  </si>
  <si>
    <t>City of Scammon Bay</t>
  </si>
  <si>
    <t>Native Village of Scammon Bay</t>
  </si>
  <si>
    <t>Box 969</t>
  </si>
  <si>
    <t>Rotmans</t>
  </si>
  <si>
    <t xml:space="preserve">Lodging </t>
  </si>
  <si>
    <t>Joe/Della McCoy</t>
  </si>
  <si>
    <t>Box 80</t>
  </si>
  <si>
    <t>Box 199</t>
  </si>
  <si>
    <t>Friends Way</t>
  </si>
  <si>
    <t>Friends LLC</t>
  </si>
  <si>
    <t>NWASD</t>
  </si>
  <si>
    <t>Box 99</t>
  </si>
  <si>
    <t>City of Selawik</t>
  </si>
  <si>
    <t>Box 60</t>
  </si>
  <si>
    <t>NANA</t>
  </si>
  <si>
    <t>Box 180</t>
  </si>
  <si>
    <t>Maniilaq Assc.</t>
  </si>
  <si>
    <t>206 Main Street, Seldovia, AK</t>
  </si>
  <si>
    <t>Seldovia Village</t>
  </si>
  <si>
    <t>958</t>
  </si>
  <si>
    <t>2236</t>
  </si>
  <si>
    <t>City of Seldovia</t>
  </si>
  <si>
    <t>1123</t>
  </si>
  <si>
    <t>5430</t>
  </si>
  <si>
    <t>4 cord of wood/year</t>
  </si>
  <si>
    <t>2561</t>
  </si>
  <si>
    <t>Lower Filteration Bldg.</t>
  </si>
  <si>
    <t>1981</t>
  </si>
  <si>
    <t>9338</t>
  </si>
  <si>
    <t>251 Main Street</t>
  </si>
  <si>
    <t>1145</t>
  </si>
  <si>
    <t>357 Iliamna Street</t>
  </si>
  <si>
    <t>1984</t>
  </si>
  <si>
    <t>P.O. Box 10</t>
  </si>
  <si>
    <t>City of Shaktoolik</t>
  </si>
  <si>
    <t>18500</t>
  </si>
  <si>
    <t>14614</t>
  </si>
  <si>
    <t>P.O. Box 100</t>
  </si>
  <si>
    <t>1165</t>
  </si>
  <si>
    <t>Shaktoolik Clinic</t>
  </si>
  <si>
    <t>Native Village of Shaktoolik</t>
  </si>
  <si>
    <t>1452</t>
  </si>
  <si>
    <t>1404 Main St.</t>
  </si>
  <si>
    <t>15 Airport Dr.</t>
  </si>
  <si>
    <t>606 Main St.</t>
  </si>
  <si>
    <t>Seaview Lane #1</t>
  </si>
  <si>
    <t>39122</t>
  </si>
  <si>
    <t>Jane</t>
  </si>
  <si>
    <t>Percy Nayokpuk</t>
  </si>
  <si>
    <t>P.O. Box 72007</t>
  </si>
  <si>
    <t>101 Cannery Lane</t>
  </si>
  <si>
    <t>P.O. Box 72067</t>
  </si>
  <si>
    <t>SNC Portable Classroom</t>
  </si>
  <si>
    <t>City of Shungnak</t>
  </si>
  <si>
    <t>2145</t>
  </si>
  <si>
    <t>80 Back St.</t>
  </si>
  <si>
    <t>Mile 104.5 Old Richardson Hwy., Silver Springs Subdivision</t>
  </si>
  <si>
    <t>Jim Horrell</t>
  </si>
  <si>
    <t>Mile 104.5 Old Richardson Hwy</t>
  </si>
  <si>
    <t>Fire Dept. Association</t>
  </si>
  <si>
    <t>Mt Drum Lutheran Church</t>
  </si>
  <si>
    <t>1913</t>
  </si>
  <si>
    <t>Mt. View Lutheran Church</t>
  </si>
  <si>
    <t>Mile 104.5 Old Rock Hwy. Silver Springs Subdivision</t>
  </si>
  <si>
    <t>Village of Sleetmute</t>
  </si>
  <si>
    <t>Bristol Bay Borough Libraries</t>
  </si>
  <si>
    <t>South Naknek, AK 99670</t>
  </si>
  <si>
    <t>P.O. Box 70045</t>
  </si>
  <si>
    <t>47288</t>
  </si>
  <si>
    <t>Stebbins Catholic Church</t>
  </si>
  <si>
    <t>Stebbins Native Corporation</t>
  </si>
  <si>
    <t>Dinyea Corp</t>
  </si>
  <si>
    <t>BARGE RAMP PAD BLDG</t>
  </si>
  <si>
    <t>SREB BUILDING</t>
  </si>
  <si>
    <t>40916</t>
  </si>
  <si>
    <t>Village of Stony River</t>
  </si>
  <si>
    <t>Sre Building (To Be Removed From Inventory)</t>
  </si>
  <si>
    <t>249 2nd St.</t>
  </si>
  <si>
    <t>City of Tanana</t>
  </si>
  <si>
    <t>1700</t>
  </si>
  <si>
    <t>249 3rd st.</t>
  </si>
  <si>
    <t>No Heat</t>
  </si>
  <si>
    <t>Power Building</t>
  </si>
  <si>
    <t>Tanana School District</t>
  </si>
  <si>
    <t>Local Congregation</t>
  </si>
  <si>
    <t>250</t>
  </si>
  <si>
    <t>Washateria/Water Plant</t>
  </si>
  <si>
    <t>Tatitlek Native Corporation</t>
  </si>
  <si>
    <t>Tatitlek Airport</t>
  </si>
  <si>
    <t>CARPENTER SHOP</t>
  </si>
  <si>
    <t>EMERGENCY POWER PLANT</t>
  </si>
  <si>
    <t>Tazlina Tribe</t>
  </si>
  <si>
    <t>Copper River Housing Authority</t>
  </si>
  <si>
    <t>MP 110 Richardson Hwy</t>
  </si>
  <si>
    <t>SOIL LAB # 3</t>
  </si>
  <si>
    <t>SOIL TEST LAB # 1</t>
  </si>
  <si>
    <t>SOIL TEST LAB # 2</t>
  </si>
  <si>
    <t>Native Village of Tazlina</t>
  </si>
  <si>
    <t>2440</t>
  </si>
  <si>
    <t>TAZLINA RIVER CAMPGROUND</t>
  </si>
  <si>
    <t>MP 110.6 Richardson Hwy</t>
  </si>
  <si>
    <t>Horrell Family</t>
  </si>
  <si>
    <t>Tazlina Village Council</t>
  </si>
  <si>
    <t>City of Teller</t>
  </si>
  <si>
    <t>37792</t>
  </si>
  <si>
    <t>School Bus Garage</t>
  </si>
  <si>
    <t>Teller Traditional</t>
  </si>
  <si>
    <t>1320</t>
  </si>
  <si>
    <t>P.O. Box 7
Tenakee Springs, AK 99841</t>
  </si>
  <si>
    <t>P.O. Box 596
Tenakee Springs, AK 99841</t>
  </si>
  <si>
    <t>P.O. Box 43
Tenakee Springs, AK 99841</t>
  </si>
  <si>
    <t>610</t>
  </si>
  <si>
    <t>P.O. Box 52
Tenakee Springs, AK 99841</t>
  </si>
  <si>
    <t>848</t>
  </si>
  <si>
    <t>283</t>
  </si>
  <si>
    <t>P.O. Box 19490
Thorne Bay, AK 99919</t>
  </si>
  <si>
    <t>P.O. Box 19110
Thorne Bay, AK 99919</t>
  </si>
  <si>
    <t>P.O. Box 19225
Thorne Bay, AK 99919</t>
  </si>
  <si>
    <t>Bud &amp; Teri Willard</t>
  </si>
  <si>
    <t>P.O. Box 19149
Thorne Bay, AK 99919</t>
  </si>
  <si>
    <t>Jim &amp; Jeannie McFarland</t>
  </si>
  <si>
    <t>Shoreline Dr.
Thorne Bay, AK</t>
  </si>
  <si>
    <t>1515 Shoreline Dr.
Thorne Bay, AK 99919</t>
  </si>
  <si>
    <t>P.O. Box 19509
Thorne Bay, AK 99919</t>
  </si>
  <si>
    <t>P.O. Box 19409
Thorne Bay, AK 99919</t>
  </si>
  <si>
    <t>Ben Williams</t>
  </si>
  <si>
    <t>174 Anderson St.</t>
  </si>
  <si>
    <t>Togiak, AK 99678</t>
  </si>
  <si>
    <t>Darrell Thompson</t>
  </si>
  <si>
    <t>1 Main St.</t>
  </si>
  <si>
    <t>South West Region School District</t>
  </si>
  <si>
    <t>po box 150 togiak ak 99678</t>
  </si>
  <si>
    <t>599994</t>
  </si>
  <si>
    <t>728960</t>
  </si>
  <si>
    <t>1st. Ave F St.</t>
  </si>
  <si>
    <t>101 Headstart Ln.</t>
  </si>
  <si>
    <t>201 Main St.</t>
  </si>
  <si>
    <t>Fast Food</t>
  </si>
  <si>
    <t>370 AIRPORT RD</t>
  </si>
  <si>
    <t>101 VILLAGE RD</t>
  </si>
  <si>
    <t>GENERATOR/WAREHOUSE</t>
  </si>
  <si>
    <t>HIGH SCHOOL GENERATOR BLDG</t>
  </si>
  <si>
    <t>K-12 SCHOOL</t>
  </si>
  <si>
    <t>120 VILLAGE RD</t>
  </si>
  <si>
    <t>PAUL ALBERT MEMORIAL SCHOOL</t>
  </si>
  <si>
    <t>Twin Hills Native Corporation</t>
  </si>
  <si>
    <t>Twin Hills Village</t>
  </si>
  <si>
    <t>Tyonek Native Corp</t>
  </si>
  <si>
    <t>Southcentral Foundation</t>
  </si>
  <si>
    <t>Ugashik Village Council</t>
  </si>
  <si>
    <t>Rolland Briggs</t>
  </si>
  <si>
    <t>City of Unalakleet</t>
  </si>
  <si>
    <t>Native Village of Unalakleet</t>
  </si>
  <si>
    <t>78450</t>
  </si>
  <si>
    <t>P.O. Box 270</t>
  </si>
  <si>
    <t>209 Main St.</t>
  </si>
  <si>
    <t>Native Village of Venetie Tribal Gov.</t>
  </si>
  <si>
    <t>222</t>
  </si>
  <si>
    <t>30052</t>
  </si>
  <si>
    <t>Olgoonik Corporation</t>
  </si>
  <si>
    <t>City of Wainwright</t>
  </si>
  <si>
    <t>1212 Airport Rd.</t>
  </si>
  <si>
    <t>Wainwright Traditional Council</t>
  </si>
  <si>
    <t>120</t>
  </si>
  <si>
    <t>EQUIP STORAGE BLD</t>
  </si>
  <si>
    <t>16847</t>
  </si>
  <si>
    <t>01 Airport Way</t>
  </si>
  <si>
    <t>10000</t>
  </si>
  <si>
    <t>P.O. Box 489</t>
  </si>
  <si>
    <t>City of Wales</t>
  </si>
  <si>
    <t>P.O. Box 529</t>
  </si>
  <si>
    <t>60 ft. West of Church</t>
  </si>
  <si>
    <t>Whale Pass Community Accociation</t>
  </si>
  <si>
    <t>David West</t>
  </si>
  <si>
    <t>Whale Pass School</t>
  </si>
  <si>
    <t>130 Rocky Road</t>
  </si>
  <si>
    <t>City of White Mountain</t>
  </si>
  <si>
    <t>1370</t>
  </si>
  <si>
    <t>101 White Mtn. Hill Road</t>
  </si>
  <si>
    <t>Native Village of White Mountain</t>
  </si>
  <si>
    <t>1885</t>
  </si>
  <si>
    <t>32535</t>
  </si>
  <si>
    <t>1311</t>
  </si>
  <si>
    <t>Simon Blvd #1</t>
  </si>
  <si>
    <t>P.O. Box 84030</t>
  </si>
  <si>
    <t>Yakutat Elementary</t>
  </si>
  <si>
    <t>Yakutat School District</t>
  </si>
  <si>
    <t>Yakutat High School</t>
  </si>
  <si>
    <t>AARF Building</t>
  </si>
  <si>
    <t xml:space="preserve">YKSD </t>
  </si>
  <si>
    <t>AkhiokKodiak Island Borough</t>
  </si>
  <si>
    <t>Akiak Water PlantTribal Government - ANTHC</t>
  </si>
  <si>
    <t>SRE Building #1 (Heated) #2533003407Central Region</t>
  </si>
  <si>
    <t>Alakanuk WasheteriaTribal Government - ANTHC</t>
  </si>
  <si>
    <t>Alakanuk Water Treatment PlantTribal Government - ANTHC</t>
  </si>
  <si>
    <t>Water and SewerCity of Alakanuk</t>
  </si>
  <si>
    <t>Allakaket SchoolYukon Koyukuk School District</t>
  </si>
  <si>
    <t>Health  ClinicNorth Slope Borough</t>
  </si>
  <si>
    <t>Nunamiut SchoolNorth Slope Borough</t>
  </si>
  <si>
    <t>Sewage Treatment PlantNorth Slope Borough</t>
  </si>
  <si>
    <t>Kuspuk School District Office</t>
  </si>
  <si>
    <t>Arctic Village School</t>
  </si>
  <si>
    <t>Sewage Treatment PlantAtqasuk</t>
  </si>
  <si>
    <t>USDW ShopAtqasuk</t>
  </si>
  <si>
    <t>Water Treatment PlantAtqasuk</t>
  </si>
  <si>
    <t>Kiitka SchoolNorth Slope Borough</t>
  </si>
  <si>
    <t>Cruikshank SchoolYukon Flats School District</t>
  </si>
  <si>
    <t>Bethel Bunkhouse 125-BDept. of Fish &amp; Game</t>
  </si>
  <si>
    <t>Bethel Bunkhouse 145-BDept. of Fish &amp; Game</t>
  </si>
  <si>
    <t>Sand Storage #2533000123*Central Region</t>
  </si>
  <si>
    <t>Water Treatment PlantCity of Bethel</t>
  </si>
  <si>
    <t>Chefornak IGAP BuildingTribal Government - ANTHC</t>
  </si>
  <si>
    <t>Chefornak Tribal CouncilTribal Government - ANTHC</t>
  </si>
  <si>
    <t>Chefornak WasheteriaTribal Government - ANTHC</t>
  </si>
  <si>
    <t>Chefornak Water Treatment PlantTribal Government - ANTHC</t>
  </si>
  <si>
    <t>Vacuum PlantTribal Government - ANTHC</t>
  </si>
  <si>
    <t>Chignik LagoonLake &amp; Peninsula School Dist</t>
  </si>
  <si>
    <t>Chiniak SchoolKodiak Island Borough</t>
  </si>
  <si>
    <t>ChistochinaCopper River School District</t>
  </si>
  <si>
    <t>Chuathbaluk Water Treatment PlantTribal Government - ANTHC</t>
  </si>
  <si>
    <t>CLARK'S POINT</t>
  </si>
  <si>
    <t>SRE Building #2 West (Heated) #2531000133*Central Region</t>
  </si>
  <si>
    <t>Coffman Cove Water Treatment PlantCoffman Cove</t>
  </si>
  <si>
    <t>Howard Valentine K-12 SchoolSoutheast Island School District</t>
  </si>
  <si>
    <t>Cold Bay SchoolAleutians East Borough School District</t>
  </si>
  <si>
    <t>Living Quarters #4 Jorge #2533000200*Central Region</t>
  </si>
  <si>
    <t>Living Quarters #5 Jeff #2533000201*Central Region</t>
  </si>
  <si>
    <t>Living Quarters #6 Paul #2533000198*Central Region</t>
  </si>
  <si>
    <t>ARFF Building #2523000856*Northern Region</t>
  </si>
  <si>
    <t>Admin Offices, MS, &amp; HSDillingham City School Dist</t>
  </si>
  <si>
    <t>Elementary SchoolDillingham City School Dist</t>
  </si>
  <si>
    <t>City Hall (new addition)City of Eagle</t>
  </si>
  <si>
    <t>Fire HallCity of Eagle</t>
  </si>
  <si>
    <t>LibraryCity of Eagle</t>
  </si>
  <si>
    <t>WellhouseCity of Eagle</t>
  </si>
  <si>
    <t>Edna Bay SchoolSoutheast Island School District</t>
  </si>
  <si>
    <t>SRE Building #1 (Heated) #2531000122Central Region</t>
  </si>
  <si>
    <t>Water Treatment Plant/WasheteriaEek</t>
  </si>
  <si>
    <t>Elim Aniguiin School</t>
  </si>
  <si>
    <t>Emmonak Area OfficeDept. of Fish &amp; Game</t>
  </si>
  <si>
    <t>False Pass K-12 SchoolAleutians East Borough School District</t>
  </si>
  <si>
    <t>Public Safety BuildingCity of False Pass</t>
  </si>
  <si>
    <t>FORT YUKON</t>
  </si>
  <si>
    <t>Combined Facility #MO00000218*Northern Region</t>
  </si>
  <si>
    <t>SREB Building #2521000149*Northern Region</t>
  </si>
  <si>
    <t>Old DOT Shop #2513000418Southeast Region</t>
  </si>
  <si>
    <t>Hoonah City SchoolsMunicipal Government/Subdivision</t>
  </si>
  <si>
    <t>Sewer Treatment PlantCity of Hoonah</t>
  </si>
  <si>
    <t>Water Treatment PlantCity of Hoonah</t>
  </si>
  <si>
    <t>Hooper Bay Washeteria</t>
  </si>
  <si>
    <t>Maintenance Shop*Central Region</t>
  </si>
  <si>
    <t>Old WasheteriaCity of Hooper Bay</t>
  </si>
  <si>
    <t>WasheteriaCity of Hooper Bay</t>
  </si>
  <si>
    <t>HUGHES</t>
  </si>
  <si>
    <t>Storage Building #2523000454*Northern Region</t>
  </si>
  <si>
    <t>HUSLIA</t>
  </si>
  <si>
    <t>City OfficeHuslia City Council</t>
  </si>
  <si>
    <t>Community HallHuslia City Council</t>
  </si>
  <si>
    <t>Huslia Schools (6 bldgs)Yukon Koyukuk School District</t>
  </si>
  <si>
    <t>Huslia Water TreatmentHuslia City Council</t>
  </si>
  <si>
    <t>SREB Building #2523000455*Northern Region</t>
  </si>
  <si>
    <t>Auke Bay Sewer PlantCBJ</t>
  </si>
  <si>
    <t>Mendenhall WWTPCBJ</t>
  </si>
  <si>
    <t>Thane WWTPCBJ</t>
  </si>
  <si>
    <t>City Hall/Community HallCity of Kake</t>
  </si>
  <si>
    <t>Kake Water DamCity of Kake</t>
  </si>
  <si>
    <t>Kake Water Treatment PlantCity of Kake</t>
  </si>
  <si>
    <t>Sewer BuildingCity of Kake</t>
  </si>
  <si>
    <t>Fire DeptKaktovik</t>
  </si>
  <si>
    <t>New Water Treatment PlantKaktovik</t>
  </si>
  <si>
    <t>Sewage Treatment PlantKaktovik</t>
  </si>
  <si>
    <t>Washeteria, Old Power PlantKaktovik</t>
  </si>
  <si>
    <t>Fire HallCity of Kaltag</t>
  </si>
  <si>
    <t>Kaltag SchoolYukon Koyukuk School District</t>
  </si>
  <si>
    <t>SREB Building #2523000503*Northern Region</t>
  </si>
  <si>
    <t>Ketchikan State Court and OfficeSOA</t>
  </si>
  <si>
    <t>King Cove K-12 SchoolAleutians East Borough School District</t>
  </si>
  <si>
    <t>Sand Storage #U253303527Central Region</t>
  </si>
  <si>
    <t>KIPNUK</t>
  </si>
  <si>
    <t>Police DepartmentTribal Government - ANTHC</t>
  </si>
  <si>
    <t>Tribal Building-Old SchoolKIPNUK</t>
  </si>
  <si>
    <t>Kodiak Middle SchoolKodiak Island Borough</t>
  </si>
  <si>
    <t>Kodiak Middle SchoolRegional Education Attendance Area</t>
  </si>
  <si>
    <t>LibraryCity of Kodiak</t>
  </si>
  <si>
    <t>Waste Water Treatment PltCity of Kodiak</t>
  </si>
  <si>
    <t>SRE Building*Central Region</t>
  </si>
  <si>
    <t>Kongiginak Water Treatment Plant, Tribal Offices, and Hotel</t>
  </si>
  <si>
    <t>Kongiginak Water Treatment Plant, Tribal Offices, and HotelTribal Government - ANTHC</t>
  </si>
  <si>
    <t>Alaska Technical Center DormitoryRegional Education Attendance Area</t>
  </si>
  <si>
    <t>Koyuk-Malemute School</t>
  </si>
  <si>
    <t>Koyukuk WasheteriaCity of Koyukuk</t>
  </si>
  <si>
    <t>City OfficesCity of Larsen Bay</t>
  </si>
  <si>
    <t>Tsunami ShelterCity of Larsen Bay</t>
  </si>
  <si>
    <t>Lower Kalskag Water Treatment PlantTribal Government - ANTHC</t>
  </si>
  <si>
    <t>Marshall Water SystemTribal Government - ANTHC</t>
  </si>
  <si>
    <t>MCCARTHY</t>
  </si>
  <si>
    <t>SREB Building #2523000704*Northern Region</t>
  </si>
  <si>
    <t>SREB Building #2521000146*Northern Region</t>
  </si>
  <si>
    <t>Community Hall/CenterCity of Mountain Village</t>
  </si>
  <si>
    <t>Fire StationCity of Mountain Village</t>
  </si>
  <si>
    <t>Health ClinicCity of Mountain Village</t>
  </si>
  <si>
    <t>Ignatius Beans Memorial SchoolLower Yukon School District</t>
  </si>
  <si>
    <t>Lower Yukon School District Main Office</t>
  </si>
  <si>
    <t>Recreation CenterCity of Mountain Village</t>
  </si>
  <si>
    <t>District Office BuildingBristol Bay Borough SD</t>
  </si>
  <si>
    <t>Equipment Warm Storage (South) #2533001121Central Region</t>
  </si>
  <si>
    <t>K-12 SchoolBristol Bay Borough SD</t>
  </si>
  <si>
    <t>NAPAKIAK</t>
  </si>
  <si>
    <t>SRE Building #2 (Heated) #2531000129Central Region</t>
  </si>
  <si>
    <t>Napaskiak East Wellhouse Water PlantTribal Government - ANTHC</t>
  </si>
  <si>
    <t>Napaskiak West Well Water PlantTribal Government - ANTHC</t>
  </si>
  <si>
    <t>Napskiak Washeteria and Lift StationTribal Government - ANTHC</t>
  </si>
  <si>
    <t>NAUKATI bay</t>
  </si>
  <si>
    <t>Naukati  K-12Southeast Island School District</t>
  </si>
  <si>
    <t>Cold Storage Building- Wash House #U2523000652*Northern Region</t>
  </si>
  <si>
    <t>NEW STUYAHOK</t>
  </si>
  <si>
    <t>SRE Building #1 (Heated) #2009005126*Central Region</t>
  </si>
  <si>
    <t>NEWTOK</t>
  </si>
  <si>
    <t>Newtok Washeteria and Water PlantTribal Government - ANTHC</t>
  </si>
  <si>
    <t>Nightmute Watering PointTribal Government - ANTHC</t>
  </si>
  <si>
    <t>SRE Building #1 (Heated) #2533001173Central Region</t>
  </si>
  <si>
    <t>SRE Building #2 #2533001174Central Region</t>
  </si>
  <si>
    <t>Maintenance Shop #2523000687*Northern Region</t>
  </si>
  <si>
    <t>Northway Sewer PlantAlaska Gateway School District</t>
  </si>
  <si>
    <t>Health ClinicNuiqsut</t>
  </si>
  <si>
    <t>Housing MaintNuiqsut</t>
  </si>
  <si>
    <t>Police DepartmentNuiqsut</t>
  </si>
  <si>
    <t>Power PlantNuiqsut</t>
  </si>
  <si>
    <t>Sewer Treatment PlantNuiqsut</t>
  </si>
  <si>
    <t>Water Treatment PlantNuiqsut</t>
  </si>
  <si>
    <t>Nulato Downtown Water Plant and LaundramatTribal Government - ANTHC</t>
  </si>
  <si>
    <t>Nulato New Town Water PlantTribal Government - ANTHC</t>
  </si>
  <si>
    <t>Nulato SchoolsYukon Koyukuk School District</t>
  </si>
  <si>
    <t>Nulato SchoolYukon Koyukuk School District</t>
  </si>
  <si>
    <t>Nunam Iqua ClinicTribal Government - ANTHC</t>
  </si>
  <si>
    <t>WTP/WasheteriaNunam Iqua</t>
  </si>
  <si>
    <t>WTP-WasheteriaNunapitchuk</t>
  </si>
  <si>
    <t>OuzinkieKodiak Island Borough</t>
  </si>
  <si>
    <t>Generator Building #2523000726*Northern Region</t>
  </si>
  <si>
    <t>SRE Building #2 (Heated) #2533001217*Central Region</t>
  </si>
  <si>
    <t>PILOT STATION</t>
  </si>
  <si>
    <t>Community CenterCity of Pilot Station</t>
  </si>
  <si>
    <t>DomeCity of Pilot Station</t>
  </si>
  <si>
    <t>Pilot Station IGAP/ICWA BuildingTribal Government - ANTHC</t>
  </si>
  <si>
    <t>Pilot Station Lift StationTribal Government - ANTHC</t>
  </si>
  <si>
    <t>Public SafetyCity of Pilot Station</t>
  </si>
  <si>
    <t>SREB Building #2523000759*Northern Region</t>
  </si>
  <si>
    <t>Water Treatment PlantCity of Pilot Station</t>
  </si>
  <si>
    <t>Fire StationWainwright</t>
  </si>
  <si>
    <t>Old WasheteriaPoint Hope</t>
  </si>
  <si>
    <t>Police DeptPoint Hope</t>
  </si>
  <si>
    <t>Sewer PlantPoint Hope</t>
  </si>
  <si>
    <t>Warm StoragePoint Hope</t>
  </si>
  <si>
    <t>Water Treatment PlantPoint Hope</t>
  </si>
  <si>
    <t>Health Dept, MorguePoint Lay</t>
  </si>
  <si>
    <t>Old Water Treatment PlantPoint Lay</t>
  </si>
  <si>
    <t>Sewer TreatmentPoint Lay</t>
  </si>
  <si>
    <t>Water Treatment PlantPoint Lay</t>
  </si>
  <si>
    <t>PORT ALEXANDER</t>
  </si>
  <si>
    <t>Port Alexander SchoolSoutheast Island School District</t>
  </si>
  <si>
    <t>Port LionsKodiak Island Borough</t>
  </si>
  <si>
    <t>Water BuildingCity of Port Lions</t>
  </si>
  <si>
    <t>PORT PROTECTION</t>
  </si>
  <si>
    <t>Port Protection SchoolSoutheast Island School District</t>
  </si>
  <si>
    <t>Water Treatment PlantCity of Quinhagak</t>
  </si>
  <si>
    <t>RAMPART</t>
  </si>
  <si>
    <t>SREB Building #2523000670*Northern Region</t>
  </si>
  <si>
    <t>Airport Maint Bldg #2523000755*Northern Region</t>
  </si>
  <si>
    <t>Ruby SchoolYukon Koyukuk School District</t>
  </si>
  <si>
    <t>Russian Mission Water Treatment PlantTribal Government - ANTHC</t>
  </si>
  <si>
    <t>District OfficeAleutians East Borough School District</t>
  </si>
  <si>
    <t>Sand Point K-12 SchoolAleutians East Borough School District</t>
  </si>
  <si>
    <t>SREB Building #2521000117*Northern Region</t>
  </si>
  <si>
    <t>Shaktoolik Water Treatment PlantTribal Government - ANTHC</t>
  </si>
  <si>
    <t>Shishmaref School</t>
  </si>
  <si>
    <t>Gym and ClassroomsState of Alaska</t>
  </si>
  <si>
    <t>Waste Water Treatment PlantCity of Sitka</t>
  </si>
  <si>
    <t>Wastewater TreatmentMunicipality of Skagway</t>
  </si>
  <si>
    <t>Sleetmute Water Treatment PlantTribal Government - ANTHC</t>
  </si>
  <si>
    <t>Water Treatment Plant &amp; WasheteriaSt. Mary's</t>
  </si>
  <si>
    <t>STEBBINS</t>
  </si>
  <si>
    <t>SREB Building #2523001127*Northern Region</t>
  </si>
  <si>
    <t>Stebbins K-12 School (Tukurngailnguq School)</t>
  </si>
  <si>
    <t>City OfficeCity of Tanana</t>
  </si>
  <si>
    <t>City ShopCity of Tanana</t>
  </si>
  <si>
    <t>Liquor StoreCity of Tanana</t>
  </si>
  <si>
    <t>MJS SchoolCity of Tanana</t>
  </si>
  <si>
    <t>Warehouse #2523000866*Northern Region</t>
  </si>
  <si>
    <t>SREB Building #2521000123*Northern Region</t>
  </si>
  <si>
    <t>Building Maintenance Shop #2523000760*Northern Region</t>
  </si>
  <si>
    <t>Combined Facility #MO00000129*Northern Region</t>
  </si>
  <si>
    <t>Tok Athletic FacilityAlaska Gateway School District</t>
  </si>
  <si>
    <t>Warm Storage Building #2523000887*Northern Region</t>
  </si>
  <si>
    <t>Tooksook Bay Water Treatment PlantTribal Government - ANTHC</t>
  </si>
  <si>
    <t>Recreation CenterTribal Government - ANTHC</t>
  </si>
  <si>
    <t>Tuluksak Tribal CouncilTribal Government - ANTHC</t>
  </si>
  <si>
    <t>Tuluksak Water Treatment Plant and WasheteriaTribal Government - ANTHC</t>
  </si>
  <si>
    <t>Tuntutuliak Water Plant and WasheteriaTribal Government - ANTHC</t>
  </si>
  <si>
    <t>Tununak Water Treatment Plant &amp; Well HouseTribal Government - ANTHC</t>
  </si>
  <si>
    <t>Upper Kalskag Lift StationTribal Government - ANTHC</t>
  </si>
  <si>
    <t>Health Clinic &amp; MorgueWainwright</t>
  </si>
  <si>
    <t>Sewage PlantWainwright</t>
  </si>
  <si>
    <t>Wainwright Alak School</t>
  </si>
  <si>
    <t>Water Treatment PlantWainwright</t>
  </si>
  <si>
    <t>Wales School</t>
  </si>
  <si>
    <t>Evergeen Elem - Primary BldgCity and Borough of Wrangell</t>
  </si>
  <si>
    <t>Maintenance Shop #2513000955Southeast Region</t>
  </si>
  <si>
    <t>Saint MARY'S</t>
  </si>
  <si>
    <t>City of Sand Point</t>
  </si>
  <si>
    <t>AEA Personnel</t>
  </si>
  <si>
    <t>YKSD</t>
  </si>
  <si>
    <t>Dept. of Ed</t>
  </si>
  <si>
    <t>End Use Study</t>
  </si>
  <si>
    <t>First Bank</t>
  </si>
  <si>
    <t>Craig Childcare Center</t>
  </si>
  <si>
    <t>City Gym/Rec Center</t>
  </si>
  <si>
    <t>Craig Police Station</t>
  </si>
  <si>
    <t>Craig Presbyterian Church</t>
  </si>
  <si>
    <t>POWER Thrift Store / Food Bank</t>
  </si>
  <si>
    <t>Old ClinicEMS</t>
  </si>
  <si>
    <t>A&amp;M Inc.</t>
  </si>
  <si>
    <t>Ruth Anne's Restaurant</t>
  </si>
  <si>
    <t>Ruth Anne's Hotel</t>
  </si>
  <si>
    <t>JT Brown's Grocery and Hardware</t>
  </si>
  <si>
    <t>Industrial Crane on Dock</t>
  </si>
  <si>
    <t>Shaan Seet Industial Dock</t>
  </si>
  <si>
    <t>Temsco Office?</t>
  </si>
  <si>
    <t>Haida Way Lodge</t>
  </si>
  <si>
    <t>Sunnahae Lodge</t>
  </si>
  <si>
    <t>Moose Lodge</t>
  </si>
  <si>
    <t>Seventh Day Adventist</t>
  </si>
  <si>
    <t>Church of God</t>
  </si>
  <si>
    <t>AP&amp;T Office and Outbuilding</t>
  </si>
  <si>
    <t>AP&amp;T  Gen Set and Garage</t>
  </si>
  <si>
    <t>Seaplane Terminal</t>
  </si>
  <si>
    <t>Harbor Store / Bunkhouse</t>
  </si>
  <si>
    <t>Blue Heron</t>
  </si>
  <si>
    <t>Craig Ranger Station</t>
  </si>
  <si>
    <t>US Forest Service Office</t>
  </si>
  <si>
    <t xml:space="preserve">USFS Apts. </t>
  </si>
  <si>
    <t xml:space="preserve"> Shelter Cove Lodge and Restaurant</t>
  </si>
  <si>
    <t>Craig Bible Church</t>
  </si>
  <si>
    <t>AK Corp - Seventh Day Adventist</t>
  </si>
  <si>
    <t>Craig Aquatic Center</t>
  </si>
  <si>
    <t>Harbor Master</t>
  </si>
  <si>
    <t>Westwind Plaza (2 buildings) Mixed use</t>
  </si>
  <si>
    <t>Steelhead Machine Honda Shop</t>
  </si>
  <si>
    <t>CohoMental  Health Clinic</t>
  </si>
  <si>
    <t>Thomspon House Grocery and Liquor Store</t>
  </si>
  <si>
    <t>Annie Betty's Diner</t>
  </si>
  <si>
    <t>Wells Fargo Bank</t>
  </si>
  <si>
    <t>Craig Tribal Association</t>
  </si>
  <si>
    <t>NAPA Hardware Store</t>
  </si>
  <si>
    <t>Tyler Rental Warehouse and Shoe (2 buildings)</t>
  </si>
  <si>
    <t>Shaub-Ellison</t>
  </si>
  <si>
    <t>City Shops and Garage, warehouse, office (3 buildings)</t>
  </si>
  <si>
    <t>POW Laundry mat, dry storage &amp; Realty Office</t>
  </si>
  <si>
    <t>EC Phillips and Son Warehouse, garage and trailers</t>
  </si>
  <si>
    <t>True Value Hardware, Mini storage and 3 warehouses</t>
  </si>
  <si>
    <t>JS Warehouse Industrial Complex</t>
  </si>
  <si>
    <t>New Hope Baptist Church</t>
  </si>
  <si>
    <t>Jehovah's Witness</t>
  </si>
  <si>
    <t>Log Cabin Sporting Goods</t>
  </si>
  <si>
    <t>Seaside Suites &amp; Charters</t>
  </si>
  <si>
    <t>Brown Lodge</t>
  </si>
  <si>
    <t>Victoria's Designs</t>
  </si>
  <si>
    <t>Storage Triplex</t>
  </si>
  <si>
    <t xml:space="preserve">A&amp;B Apts. </t>
  </si>
  <si>
    <t>AML Warehouse</t>
  </si>
  <si>
    <t>Arrowhead LP Gas</t>
  </si>
  <si>
    <t>Zat's Pizza</t>
  </si>
  <si>
    <t>School District Heat Building</t>
  </si>
  <si>
    <t>Island Original Retail and SEARHC Behavioral Health Clinic</t>
  </si>
  <si>
    <t>Mercury Outboard store and Garage</t>
  </si>
  <si>
    <t>Craig Cable</t>
  </si>
  <si>
    <t>Eagles Nest Enterprise and Accounting Services</t>
  </si>
  <si>
    <t>Water St. Café and apts.</t>
  </si>
  <si>
    <t>Harbor Place Lodging</t>
  </si>
  <si>
    <t>Thomas &amp; Son Electric</t>
  </si>
  <si>
    <t>Bucareli Bay</t>
  </si>
  <si>
    <t>Silver Bay Seafood Processing (Main building, office, ice mahcine building and 7 trailers)</t>
  </si>
  <si>
    <t>Petro Marine Warehouse and Offices</t>
  </si>
  <si>
    <t>Otis' Storage</t>
  </si>
  <si>
    <t>Noyes  Island Smokehouse</t>
  </si>
  <si>
    <t>Stone Art of AK</t>
  </si>
  <si>
    <t>Shaan Seet Warehouse</t>
  </si>
  <si>
    <t>Island Repair Garage and Office</t>
  </si>
  <si>
    <t>Dockside Café</t>
  </si>
  <si>
    <t>Craig Inn</t>
  </si>
  <si>
    <t>Craig Public Health Clinic</t>
  </si>
  <si>
    <t>Bar &amp; Liquor &amp; Quickstop &amp; apt.</t>
  </si>
  <si>
    <t>Ice House</t>
  </si>
  <si>
    <t>Harriett Hall / SE Alaska State Fairgrountds</t>
  </si>
  <si>
    <t>Chilkoot Indian Association Office</t>
  </si>
  <si>
    <t>Takshanuk Watershed Office Building</t>
  </si>
  <si>
    <t>American Bald Eagle Foundation</t>
  </si>
  <si>
    <t>City &amp; Borough of Yakutat</t>
  </si>
  <si>
    <t>DEPT OF PUBLIC SAFETY</t>
  </si>
  <si>
    <t>COMMERCIAL</t>
  </si>
  <si>
    <t>N.O.A.A.</t>
  </si>
  <si>
    <t>PUBLIC WORKS</t>
  </si>
  <si>
    <t>NEW DPS BLDG</t>
  </si>
  <si>
    <t>ST ANNS CHURCH</t>
  </si>
  <si>
    <t>BOROUGH HALL</t>
  </si>
  <si>
    <t>HEADSTART BUILDING</t>
  </si>
  <si>
    <t>ACS</t>
  </si>
  <si>
    <t>ALASKA COMMERCIAL CO</t>
  </si>
  <si>
    <t>AK EXPEDITION CO</t>
  </si>
  <si>
    <t>THE YAKUTAT LODGE</t>
  </si>
  <si>
    <t>ANB HALL</t>
  </si>
  <si>
    <t>AT &amp; T ALASCOM</t>
  </si>
  <si>
    <t>ATFM CORPORTATION</t>
  </si>
  <si>
    <t>B&amp;T AUTO PUMP LLC</t>
  </si>
  <si>
    <t>Broken Oar Enterprises</t>
  </si>
  <si>
    <t>BURNHAM CONSTR. SRV.</t>
  </si>
  <si>
    <t>HANGAR</t>
  </si>
  <si>
    <t>SPORTFISH CMP</t>
  </si>
  <si>
    <t>DRY BAY FISHERIES LLC</t>
  </si>
  <si>
    <t>CAR RENTAL</t>
  </si>
  <si>
    <t>FISH &amp; GAME CAMP</t>
  </si>
  <si>
    <t>J&amp;S Mining LLC</t>
  </si>
  <si>
    <t>LAKESIDE CHAPEL</t>
  </si>
  <si>
    <t>LATTER-DAY SAINTS</t>
  </si>
  <si>
    <t>PRESBYTERIAN CHURCH</t>
  </si>
  <si>
    <t>3 RIVERS LODGE</t>
  </si>
  <si>
    <t>AK Gulf Coast Adventures/</t>
  </si>
  <si>
    <t>AK WILDERNESS</t>
  </si>
  <si>
    <t>SITUK EQUIPMENT INC</t>
  </si>
  <si>
    <t>STATE OF ALASKA</t>
  </si>
  <si>
    <t>TEJEDA</t>
  </si>
  <si>
    <t>The Resort at Monti Bay</t>
  </si>
  <si>
    <t>TSIVAT RIVER LODGE</t>
  </si>
  <si>
    <t>U.S. GEOLOGICAL SURVEY</t>
  </si>
  <si>
    <t>US FOREST SERVICE</t>
  </si>
  <si>
    <t>WRANGELL ST ELIAN NAT.PK.</t>
  </si>
  <si>
    <t>YAK-TAT KWAAN</t>
  </si>
  <si>
    <t>SENIOR CTZ HOUSING</t>
  </si>
  <si>
    <t>SM BOAT HBR</t>
  </si>
  <si>
    <t>WTR TNK-ARCO</t>
  </si>
  <si>
    <t>AML WAREHS</t>
  </si>
  <si>
    <t>GLACIER BEAR</t>
  </si>
  <si>
    <t>COMM PROP</t>
  </si>
  <si>
    <t>MARINE TERM-YKI</t>
  </si>
  <si>
    <t>Yakutat Property Assessor</t>
  </si>
  <si>
    <t>Kake Community Center / City Hall</t>
  </si>
  <si>
    <t>Community Liquor Store</t>
  </si>
  <si>
    <t>SEARHC Clinic</t>
  </si>
  <si>
    <t>Boys and Girls Club (Same as Youth Center)?</t>
  </si>
  <si>
    <t>Water Front Lodge</t>
  </si>
  <si>
    <t>Gunnuk Creek Hatchery</t>
  </si>
  <si>
    <t>KTC Gas Station</t>
  </si>
  <si>
    <t>SOS Value Mart</t>
  </si>
  <si>
    <t>Sagebrush Dry Goods</t>
  </si>
  <si>
    <t>Lighthouse Baptist Church</t>
  </si>
  <si>
    <t>IPEC Building &amp; Power Plant</t>
  </si>
  <si>
    <t>VPSO Building?</t>
  </si>
  <si>
    <t>Church?</t>
  </si>
  <si>
    <t>Youth Center?</t>
  </si>
  <si>
    <t>Salvation Army?</t>
  </si>
  <si>
    <t>Calvary Chapel Assembly of God?</t>
  </si>
  <si>
    <t>Keex Kwaan Lodge</t>
  </si>
  <si>
    <t>OVK Tribal Office</t>
  </si>
  <si>
    <t>SEC/REAP</t>
  </si>
  <si>
    <t>Cold Bay Bearfoot Inn Store Bar Hotel</t>
  </si>
  <si>
    <t>Cold Bay Church</t>
  </si>
  <si>
    <t>Cold Bay Clinic</t>
  </si>
  <si>
    <t>Cold Bay FAA Garage Shop</t>
  </si>
  <si>
    <t>Cold Bay Borough Terminal Bldg - FAA NOAA</t>
  </si>
  <si>
    <t>Cold Bay Frosty Fuel Shop</t>
  </si>
  <si>
    <t>Cold Bay G&amp;K Power Office</t>
  </si>
  <si>
    <t>Cold Bay Lodge - 4 Bldgs</t>
  </si>
  <si>
    <t>Cold Bay PenAir Terminal</t>
  </si>
  <si>
    <t>Cold Bay Post Office</t>
  </si>
  <si>
    <t>Cold Bay Reeve Terminal</t>
  </si>
  <si>
    <t>Cold Bay SofA Firshery Office</t>
  </si>
  <si>
    <t>Cold Bay SofA Garage/Shop</t>
  </si>
  <si>
    <t>Cold Bay SofA Shop</t>
  </si>
  <si>
    <t>Cold Bay USFWS</t>
  </si>
  <si>
    <t>Cold Bay US Coast Guard hangar</t>
  </si>
  <si>
    <t>AC Store - King Cove</t>
  </si>
  <si>
    <t>Aleutians East Borough Office</t>
  </si>
  <si>
    <t>Bingo Hall - KC Corp</t>
  </si>
  <si>
    <t>Dave Bash Auto Supplies</t>
  </si>
  <si>
    <t>Gould Store</t>
  </si>
  <si>
    <t>Harbor Master House - King Cove</t>
  </si>
  <si>
    <t>Harbor Warehouse - King Cove</t>
  </si>
  <si>
    <t>Heart Lake Apartments - King Cove Corp</t>
  </si>
  <si>
    <t>Melanie and Connie's Bar</t>
  </si>
  <si>
    <t>Peter Pan Fish Processing - King Cove</t>
  </si>
  <si>
    <t>PPSF Bunk House (Old King Cove School)</t>
  </si>
  <si>
    <t>PPSF Carpenter Shop</t>
  </si>
  <si>
    <t>PPSF Laundry Room</t>
  </si>
  <si>
    <t>PPSF Mess Hall</t>
  </si>
  <si>
    <t>PPSF Powerhouse - King Cove</t>
  </si>
  <si>
    <t>Professional Bldg - Aleutian Housing Authority</t>
  </si>
  <si>
    <t>Rec Dept - City of King Cove</t>
  </si>
  <si>
    <t>St Herman's Orth Church - King Cove</t>
  </si>
  <si>
    <t>KETCHIKAN GATEWAY BOROUGH</t>
  </si>
  <si>
    <t>CHURCH JAMES F &amp; NICOLE</t>
  </si>
  <si>
    <t>ODMARK WILLIAM T &amp; LUELLA</t>
  </si>
  <si>
    <t>ISLEY B S &amp;RICHARDS S A LE &amp;WEBBY R</t>
  </si>
  <si>
    <t>SILVER KING LODGE - LESSEE</t>
  </si>
  <si>
    <t>KENNEDY PATRICIA L &amp; WIXOM DAN H CO</t>
  </si>
  <si>
    <t>STAGE PHILIP</t>
  </si>
  <si>
    <t>MCROBERTS ROBERT</t>
  </si>
  <si>
    <t>OCEANSALASKA - LESSEE</t>
  </si>
  <si>
    <t>GCI CABLE INC</t>
  </si>
  <si>
    <t>FAMILY VILLAGE LLC</t>
  </si>
  <si>
    <t>FIRST ASSEMBLY OF GOD CHURCH</t>
  </si>
  <si>
    <t>GILSON JOHNY V &amp; LINDA</t>
  </si>
  <si>
    <t>VISION PARTNERS PROPERTY MANAGEMENT</t>
  </si>
  <si>
    <t>KETCHIKAN INDIAN CORPORATION</t>
  </si>
  <si>
    <t>COMMUNITY CONNECTIONS INC</t>
  </si>
  <si>
    <t>CORP OF THE CATHOLIC BISHOP OF JUNE</t>
  </si>
  <si>
    <t>MADISON LUMBER &amp; HARDWARE IN</t>
  </si>
  <si>
    <t>CEDAR POINT DEVELOPMENT INC</t>
  </si>
  <si>
    <t>BK BUILDING LLC</t>
  </si>
  <si>
    <t>SNOW WYNELLE</t>
  </si>
  <si>
    <t>SNYDER JEANNE M</t>
  </si>
  <si>
    <t>PYLES TERRY ALAN &amp; CHERYL ANN</t>
  </si>
  <si>
    <t>CARR-GOTTSTEIN FOODS CO</t>
  </si>
  <si>
    <t>THE PLAZA LLC</t>
  </si>
  <si>
    <t>RAINBIRD COMMUNITY BROADCASTING COR</t>
  </si>
  <si>
    <t>CP INC</t>
  </si>
  <si>
    <t>FIRST BAPTIST CHURCH</t>
  </si>
  <si>
    <t>LEWIS HARLEY E JR</t>
  </si>
  <si>
    <t>TONGASS FEDERAL CREDIT UNION</t>
  </si>
  <si>
    <t>DOCK STREET BUILDING CORPORATION</t>
  </si>
  <si>
    <t>KETCHIKAN ENTERTAINMENT CENTER LLC</t>
  </si>
  <si>
    <t>KAMM STEVE &amp; LESLEY</t>
  </si>
  <si>
    <t>ECPS INC</t>
  </si>
  <si>
    <t>TRIDENT SEAFOODS CORPORATION</t>
  </si>
  <si>
    <t>HANSEN BAY COMPANY LLC</t>
  </si>
  <si>
    <t>SURVEY POINT HOLDINGS INC</t>
  </si>
  <si>
    <t>KETCHIKAN DOCK COMPANY LLC</t>
  </si>
  <si>
    <t>1601 TONGASS LLC</t>
  </si>
  <si>
    <t>SOUTHEAST FUNERAL &amp; CREMATION</t>
  </si>
  <si>
    <t>FLORA JOHN T</t>
  </si>
  <si>
    <t>ALCAN FOREST PRODUCTS</t>
  </si>
  <si>
    <t>BURTON &amp; GOODMAN LLC</t>
  </si>
  <si>
    <t>OLIVER MARVIN</t>
  </si>
  <si>
    <t>REID BUILDING PARTNERSHIP LLC</t>
  </si>
  <si>
    <t>CITY OF KETCHIKAN</t>
  </si>
  <si>
    <t>THE BAYSIDE LLC</t>
  </si>
  <si>
    <t>AMRAPUR LLC</t>
  </si>
  <si>
    <t>HARDCASTLE RICHARD F</t>
  </si>
  <si>
    <t>DOCKSIDE BUILDING LLC</t>
  </si>
  <si>
    <t>KETCHIKAN BEAR FALLS PROPERTY LLC</t>
  </si>
  <si>
    <t>SLMP LLC</t>
  </si>
  <si>
    <t>U S UNITED STATES OF AMERICA</t>
  </si>
  <si>
    <t>ADAMS RICHARD C &amp; VIRGINIA</t>
  </si>
  <si>
    <t>BROWN DAVID K &amp; RENEE M</t>
  </si>
  <si>
    <t>KEENE H CLAY &amp; MARY C</t>
  </si>
  <si>
    <t>P &amp; P DEVELOPMENT LLC</t>
  </si>
  <si>
    <t>WALKER INVESTMENTS LLC</t>
  </si>
  <si>
    <t>JPJ LLC</t>
  </si>
  <si>
    <t>GOULD JEDD</t>
  </si>
  <si>
    <t>RHODES FREDRICK V</t>
  </si>
  <si>
    <t>RHODES FRED</t>
  </si>
  <si>
    <t>MICHALSEN DANIEL E &amp; MICHALSEN ERIK</t>
  </si>
  <si>
    <t>CURRALL GEOFFREY G &amp; KEENE H CLAY</t>
  </si>
  <si>
    <t>BERTO ROBERT &amp; DEBRA</t>
  </si>
  <si>
    <t>TYLER RENTAL INC</t>
  </si>
  <si>
    <t>STRUNK RON</t>
  </si>
  <si>
    <t>SOUTHEAST SEA KAYAKS LLC</t>
  </si>
  <si>
    <t>LAKE GARY M &amp; LEILANI J</t>
  </si>
  <si>
    <t>KIRBY KIM</t>
  </si>
  <si>
    <t>STRUNK LESTER R &amp; SHARON B</t>
  </si>
  <si>
    <t>MCQUARRIE LARRY G</t>
  </si>
  <si>
    <t>FORD ROBERT E</t>
  </si>
  <si>
    <t>BRAY JAMES R &amp; LAUREL J</t>
  </si>
  <si>
    <t>FOX RUSSELL E &amp; DORIS C</t>
  </si>
  <si>
    <t>SIMPSON OLGA K</t>
  </si>
  <si>
    <t>MCQUARRIELARRY G</t>
  </si>
  <si>
    <t>CARSON CRAIG &amp; CINDY &amp;</t>
  </si>
  <si>
    <t>WOODWRIGHT CONSTRUCTION</t>
  </si>
  <si>
    <t>THOMAS KIRK M &amp; PAMELA K TRUSTEES</t>
  </si>
  <si>
    <t>KETCHIKAN READY MIX &amp; QUARRY INC</t>
  </si>
  <si>
    <t>EICHNER &amp; EICHNER LLC</t>
  </si>
  <si>
    <t>WAL-MART STORES # DIVISION-STORE</t>
  </si>
  <si>
    <t>S &amp; S GENERAL CONTRACTORS &amp; EQUIPME</t>
  </si>
  <si>
    <t>WUTZKE RICHARD R &amp; DEEDRA M</t>
  </si>
  <si>
    <t>CAPE FOX CORPORATION</t>
  </si>
  <si>
    <t>SHAUGHNESSY PATRICIA L</t>
  </si>
  <si>
    <t>SMART CONSTRUCTION &amp; EQUIPMENT RENT</t>
  </si>
  <si>
    <t>MILLER BRADLEY E &amp; KATHY M</t>
  </si>
  <si>
    <t>SELEY LOG &amp; LUMBER LTD - SUBLESSEE</t>
  </si>
  <si>
    <t>CHAIKIN RAPHAEL LIVING TRUST</t>
  </si>
  <si>
    <t>SILVER KING LODGE INC</t>
  </si>
  <si>
    <t>NAHA BAY LAND COMPANY LLC</t>
  </si>
  <si>
    <t>RICE ROBERT K &amp; RICE JOHN M &amp; MAURE</t>
  </si>
  <si>
    <t>HACK 3</t>
  </si>
  <si>
    <t>NORTHWEST DISCOVERY JOINT VENTURE</t>
  </si>
  <si>
    <t>NEUMANN &amp; PINKEPANK &amp; AEGERTER</t>
  </si>
  <si>
    <t>U S FOREST SERVICE</t>
  </si>
  <si>
    <t>BONNA INCORPORATED C/O TECK COMINCO</t>
  </si>
  <si>
    <t>MISTY FJORDS LLC</t>
  </si>
  <si>
    <t>MISTY FJORDS LLC LESSEE</t>
  </si>
  <si>
    <t>POINT LAVINA COMMERCIAL CHARTERS IN</t>
  </si>
  <si>
    <t>HIR HIDDEN INLET RESORT LLC</t>
  </si>
  <si>
    <t>CAPE FOX COPORATION</t>
  </si>
  <si>
    <t>POOL JOHN CHARLES</t>
  </si>
  <si>
    <t>ALASKA TRAVEL ADVENTURES INC</t>
  </si>
  <si>
    <t>POWER SYSTEMS &amp; SUPPLIES OF ALASKA</t>
  </si>
  <si>
    <t>SCHADE JOERGEN</t>
  </si>
  <si>
    <t>BOYER TOWING INC</t>
  </si>
  <si>
    <t>WARD CREEK WAREHOUSING</t>
  </si>
  <si>
    <t>JOHNSON REVOCABLE TRUST</t>
  </si>
  <si>
    <t>HENDERSON DARREN</t>
  </si>
  <si>
    <t>MCCLENNAN CLINT &amp; CHRISSIE</t>
  </si>
  <si>
    <t>WILHELM CHRISTOPHER J &amp; TIA A</t>
  </si>
  <si>
    <t>FOUR SEAS INVESTORS LLC</t>
  </si>
  <si>
    <t>ELLIOT ENTERPRISES LLC</t>
  </si>
  <si>
    <t>GGATS LLC</t>
  </si>
  <si>
    <t>SOUTH EAST CAR CRUSHERS INC</t>
  </si>
  <si>
    <t>ENTWIT  EDWARD J &amp; SHIRLEY A&amp; JOHN</t>
  </si>
  <si>
    <t>HAMLIN EDWARD D &amp; ROSANNA M</t>
  </si>
  <si>
    <t>HAMLIN EDWARD D &amp; ROSANNA M - LESSE</t>
  </si>
  <si>
    <t>SINGELL LLC</t>
  </si>
  <si>
    <t>SINGSTAD KRIS J &amp; GELLINGS LEO</t>
  </si>
  <si>
    <t>KASE LLC</t>
  </si>
  <si>
    <t>SE ALASKA PROPERTIES</t>
  </si>
  <si>
    <t>EVERGREEN TIMBER LIMITED PARTNERSHI</t>
  </si>
  <si>
    <t>BRUSICH CREDIT TRUST &amp;</t>
  </si>
  <si>
    <t>OAKSMITH STANLEY A III &amp; BONNIE</t>
  </si>
  <si>
    <t>MELOCHE ERNEST B</t>
  </si>
  <si>
    <t>MOSSBURG EARL</t>
  </si>
  <si>
    <t>HOLSTON ROB</t>
  </si>
  <si>
    <t>KETCHIKAN ROD &amp; GUN CLUB</t>
  </si>
  <si>
    <t>WALTERS ROGER A &amp; SHIRLEY A</t>
  </si>
  <si>
    <t>BOLES GARY &amp; VONA</t>
  </si>
  <si>
    <t>SHRUM STEELE K</t>
  </si>
  <si>
    <t>LIGHTHOUSE CHEVRON INC</t>
  </si>
  <si>
    <t>DIESEL DOC INC</t>
  </si>
  <si>
    <t>KACENAS WILLIAM B &amp; SHARON R</t>
  </si>
  <si>
    <t>SALMON FALLS INC</t>
  </si>
  <si>
    <t>PALMER RON</t>
  </si>
  <si>
    <t>SELEY PROPERTIES LTD - LESSEE</t>
  </si>
  <si>
    <t>SELEY PROPERTIES LTD</t>
  </si>
  <si>
    <t>DURETTE ROBERT R SR &amp; JACQUELINE M</t>
  </si>
  <si>
    <t>HANSEN NEAL K &amp; IDONNA</t>
  </si>
  <si>
    <t>PHILLIPS JAMES S &amp; DEBBIE G</t>
  </si>
  <si>
    <t>CLEANING SVS DBA HUMMINGBIRD SVS</t>
  </si>
  <si>
    <t>NELSON DARREN W &amp; WOLK-NELSON CATHE</t>
  </si>
  <si>
    <t>STAMM LUCAS C</t>
  </si>
  <si>
    <t>MOORE CHRISTOPHER O</t>
  </si>
  <si>
    <t>SMITH ROBERT W &amp; STATTER ANITA L</t>
  </si>
  <si>
    <t>MOORE PATRICK R &amp; BROWN TEDI M</t>
  </si>
  <si>
    <t>BROWN TEDI &amp; MOORE PATRICK R</t>
  </si>
  <si>
    <t>MOORE PATRICK R &amp; BROWN TEDI</t>
  </si>
  <si>
    <t>ENRIGHT TWO LLC</t>
  </si>
  <si>
    <t>LEASK EDWARD C</t>
  </si>
  <si>
    <t>VALENTINE DAVID B &amp; REBECCA E</t>
  </si>
  <si>
    <t>MOORE GRETCHEN</t>
  </si>
  <si>
    <t>ENRIGHT MILES D &amp; TRACY A</t>
  </si>
  <si>
    <t>VOELZ DANIEL J</t>
  </si>
  <si>
    <t>LAST FRONTIER LLC</t>
  </si>
  <si>
    <t>BERG JUDY HENLEY</t>
  </si>
  <si>
    <t>WEIBER THELMA LYNN &amp; TOSTENRUDE DAV</t>
  </si>
  <si>
    <t>KARLSON JOHN D</t>
  </si>
  <si>
    <t>NORTH TONGASS BAPTIST CHURCH</t>
  </si>
  <si>
    <t>WELK HEIDI &amp; WEDEKIND JEFFREY &amp;</t>
  </si>
  <si>
    <t>SOUTHEAST EXPOSURE SEA KAYAK COMPAN</t>
  </si>
  <si>
    <t>KNUDSON COVE MARINA LLC</t>
  </si>
  <si>
    <t>KNUDSON COVE MARINA LLC - LESSEE</t>
  </si>
  <si>
    <t>CHRISTOPHER JOHN &amp; MARION</t>
  </si>
  <si>
    <t>CLOVER PASS COMMUNITY CHURCH</t>
  </si>
  <si>
    <t>MATTLE PAUL &amp; KAREN JNT REVOC TRUST</t>
  </si>
  <si>
    <t>KNUDSON COVE LODGING LLC - LESSEE</t>
  </si>
  <si>
    <t>SAFE MINI STORAGE OF HUNTSVILLE LLC</t>
  </si>
  <si>
    <t>MORAN WILLIAM &amp; ANITA JOINT REVOCAB</t>
  </si>
  <si>
    <t>CLOVER PASS INVESTMENTS LLC</t>
  </si>
  <si>
    <t>ENRIGHT ARNE P &amp; BENNETT JILL L TRU</t>
  </si>
  <si>
    <t>EDWARDS MARK &amp; MIRIAM</t>
  </si>
  <si>
    <t>HARRISON GREG</t>
  </si>
  <si>
    <t>GOSNELL L C &amp; SONS INC</t>
  </si>
  <si>
    <t>ARS INVESTMENT LLC</t>
  </si>
  <si>
    <t>ALASKA RAINFOREST SANCTUARY LLC</t>
  </si>
  <si>
    <t>JACKSON JOHN H &amp; JACKSON MAUREEN G</t>
  </si>
  <si>
    <t>CAPE FOX HERITAGE FOUNDATION INC</t>
  </si>
  <si>
    <t>H &amp; A DEVELOPMENT LLC</t>
  </si>
  <si>
    <t>Ketchikan Property Assessor</t>
  </si>
  <si>
    <t>YKHC website</t>
  </si>
  <si>
    <t>Other K-12 buildings (minus ones in ARIS)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</si>
</sst>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0"/>
      <name val="Times New Roman"/>
      <family val="1"/>
    </font>
    <font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Arial"/>
      <family val="2"/>
    </font>
    <font>
      <sz val="10"/>
      <name val="MS Sans Serif"/>
      <family val="2"/>
    </font>
    <font>
      <b/>
      <sz val="10"/>
      <name val="Arial"/>
      <family val="2"/>
    </font>
    <font>
      <b/>
      <sz val="11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11"/>
      <name val="Calibri (Body)"/>
    </font>
    <font>
      <b/>
      <sz val="10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 style="hair">
        <color theme="1" tint="0.499984740745262"/>
      </top>
      <bottom style="hair">
        <color theme="1" tint="0.499984740745262"/>
      </bottom>
      <diagonal/>
    </border>
    <border>
      <left/>
      <right/>
      <top/>
      <bottom style="hair">
        <color theme="1" tint="0.499984740745262"/>
      </bottom>
      <diagonal/>
    </border>
    <border>
      <left/>
      <right/>
      <top style="thin">
        <color theme="8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44" fontId="1" fillId="0" borderId="0" applyFont="0" applyFill="0" applyBorder="0" applyAlignment="0" applyProtection="0"/>
  </cellStyleXfs>
  <cellXfs count="332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4" fillId="0" borderId="0" xfId="0" applyFont="1"/>
    <xf numFmtId="164" fontId="4" fillId="0" borderId="0" xfId="1" applyNumberFormat="1" applyFont="1"/>
    <xf numFmtId="0" fontId="4" fillId="0" borderId="0" xfId="0" applyFont="1" applyBorder="1"/>
    <xf numFmtId="164" fontId="4" fillId="0" borderId="0" xfId="1" applyNumberFormat="1" applyFont="1" applyBorder="1"/>
    <xf numFmtId="0" fontId="4" fillId="0" borderId="0" xfId="0" applyNumberFormat="1" applyFont="1"/>
    <xf numFmtId="0" fontId="6" fillId="0" borderId="0" xfId="0" applyFont="1" applyFill="1" applyBorder="1" applyAlignment="1">
      <alignment horizontal="left"/>
    </xf>
    <xf numFmtId="0" fontId="4" fillId="0" borderId="2" xfId="0" applyFont="1" applyBorder="1"/>
    <xf numFmtId="164" fontId="4" fillId="0" borderId="2" xfId="1" applyNumberFormat="1" applyFont="1" applyBorder="1"/>
    <xf numFmtId="0" fontId="4" fillId="0" borderId="1" xfId="0" applyFont="1" applyBorder="1"/>
    <xf numFmtId="164" fontId="4" fillId="0" borderId="1" xfId="1" applyNumberFormat="1" applyFont="1" applyBorder="1"/>
    <xf numFmtId="0" fontId="5" fillId="0" borderId="0" xfId="0" applyFont="1" applyAlignment="1">
      <alignment horizontal="left"/>
    </xf>
    <xf numFmtId="0" fontId="7" fillId="0" borderId="1" xfId="0" applyFont="1" applyBorder="1" applyAlignment="1">
      <alignment horizontal="left" vertical="center"/>
    </xf>
    <xf numFmtId="3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3" fontId="7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64" fontId="7" fillId="0" borderId="1" xfId="1" applyNumberFormat="1" applyFont="1" applyBorder="1" applyAlignment="1">
      <alignment horizontal="left" vertical="center"/>
    </xf>
    <xf numFmtId="0" fontId="7" fillId="0" borderId="1" xfId="0" applyFont="1" applyBorder="1" applyAlignment="1">
      <alignment vertical="center" wrapText="1"/>
    </xf>
    <xf numFmtId="164" fontId="7" fillId="0" borderId="1" xfId="1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left" vertical="top"/>
    </xf>
    <xf numFmtId="3" fontId="8" fillId="0" borderId="1" xfId="0" applyNumberFormat="1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8" fillId="0" borderId="2" xfId="0" applyFont="1" applyBorder="1" applyAlignment="1">
      <alignment horizontal="left" vertical="top"/>
    </xf>
    <xf numFmtId="3" fontId="8" fillId="0" borderId="0" xfId="0" applyNumberFormat="1" applyFont="1" applyBorder="1" applyAlignment="1">
      <alignment horizontal="center" vertical="top"/>
    </xf>
    <xf numFmtId="0" fontId="8" fillId="0" borderId="1" xfId="2" applyNumberFormat="1" applyFont="1" applyFill="1" applyBorder="1" applyAlignment="1"/>
    <xf numFmtId="3" fontId="8" fillId="0" borderId="1" xfId="1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 vertical="top"/>
    </xf>
    <xf numFmtId="3" fontId="8" fillId="0" borderId="1" xfId="1" applyNumberFormat="1" applyFont="1" applyBorder="1" applyAlignment="1">
      <alignment horizontal="center" vertical="top"/>
    </xf>
    <xf numFmtId="3" fontId="8" fillId="0" borderId="2" xfId="1" applyNumberFormat="1" applyFont="1" applyBorder="1" applyAlignment="1">
      <alignment horizontal="center" vertical="top"/>
    </xf>
    <xf numFmtId="0" fontId="7" fillId="0" borderId="1" xfId="0" applyFont="1" applyFill="1" applyBorder="1" applyAlignment="1">
      <alignment horizontal="left" vertical="center"/>
    </xf>
    <xf numFmtId="3" fontId="7" fillId="0" borderId="1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left" vertical="center"/>
    </xf>
    <xf numFmtId="3" fontId="7" fillId="0" borderId="2" xfId="0" applyNumberFormat="1" applyFont="1" applyFill="1" applyBorder="1" applyAlignment="1">
      <alignment horizontal="center" vertical="center"/>
    </xf>
    <xf numFmtId="0" fontId="8" fillId="0" borderId="0" xfId="0" applyFont="1" applyBorder="1" applyAlignment="1">
      <alignment horizontal="left" vertical="top"/>
    </xf>
    <xf numFmtId="0" fontId="8" fillId="0" borderId="0" xfId="0" applyFont="1" applyBorder="1" applyAlignment="1">
      <alignment horizontal="center" vertical="top"/>
    </xf>
    <xf numFmtId="3" fontId="8" fillId="0" borderId="2" xfId="0" applyNumberFormat="1" applyFont="1" applyBorder="1" applyAlignment="1">
      <alignment horizontal="center" vertical="top"/>
    </xf>
    <xf numFmtId="0" fontId="8" fillId="0" borderId="1" xfId="0" applyFont="1" applyFill="1" applyBorder="1" applyAlignment="1">
      <alignment horizontal="left" vertical="top"/>
    </xf>
    <xf numFmtId="3" fontId="8" fillId="0" borderId="1" xfId="0" applyNumberFormat="1" applyFont="1" applyBorder="1" applyAlignment="1">
      <alignment horizontal="center"/>
    </xf>
    <xf numFmtId="0" fontId="8" fillId="0" borderId="1" xfId="0" applyFont="1" applyBorder="1"/>
    <xf numFmtId="0" fontId="8" fillId="0" borderId="1" xfId="0" applyFont="1" applyFill="1" applyBorder="1"/>
    <xf numFmtId="3" fontId="8" fillId="0" borderId="1" xfId="1" applyNumberFormat="1" applyFont="1" applyFill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 vertical="top"/>
    </xf>
    <xf numFmtId="164" fontId="8" fillId="0" borderId="1" xfId="1" applyNumberFormat="1" applyFont="1" applyBorder="1" applyAlignment="1">
      <alignment horizontal="center"/>
    </xf>
    <xf numFmtId="0" fontId="8" fillId="0" borderId="2" xfId="0" applyFont="1" applyBorder="1"/>
    <xf numFmtId="164" fontId="8" fillId="0" borderId="2" xfId="1" applyNumberFormat="1" applyFont="1" applyBorder="1" applyAlignment="1">
      <alignment horizontal="center"/>
    </xf>
    <xf numFmtId="0" fontId="5" fillId="0" borderId="0" xfId="0" applyFont="1"/>
    <xf numFmtId="0" fontId="5" fillId="0" borderId="1" xfId="0" applyFont="1" applyBorder="1" applyAlignment="1">
      <alignment horizontal="right"/>
    </xf>
    <xf numFmtId="0" fontId="5" fillId="0" borderId="1" xfId="0" applyFont="1" applyBorder="1"/>
    <xf numFmtId="164" fontId="8" fillId="0" borderId="1" xfId="1" applyNumberFormat="1" applyFont="1" applyBorder="1" applyAlignment="1">
      <alignment horizontal="right" vertical="top"/>
    </xf>
    <xf numFmtId="164" fontId="8" fillId="0" borderId="2" xfId="1" applyNumberFormat="1" applyFont="1" applyBorder="1" applyAlignment="1">
      <alignment horizontal="right" vertical="top"/>
    </xf>
    <xf numFmtId="0" fontId="5" fillId="0" borderId="2" xfId="0" applyFont="1" applyBorder="1"/>
    <xf numFmtId="0" fontId="8" fillId="0" borderId="1" xfId="0" applyFont="1" applyBorder="1" applyAlignment="1">
      <alignment horizontal="left"/>
    </xf>
    <xf numFmtId="3" fontId="8" fillId="0" borderId="1" xfId="1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Border="1" applyAlignment="1">
      <alignment horizontal="center"/>
    </xf>
    <xf numFmtId="0" fontId="8" fillId="0" borderId="3" xfId="0" applyFont="1" applyFill="1" applyBorder="1" applyAlignment="1">
      <alignment horizontal="left" vertical="top"/>
    </xf>
    <xf numFmtId="3" fontId="5" fillId="0" borderId="1" xfId="0" applyNumberFormat="1" applyFont="1" applyBorder="1" applyAlignment="1">
      <alignment horizontal="center"/>
    </xf>
    <xf numFmtId="3" fontId="5" fillId="0" borderId="2" xfId="0" applyNumberFormat="1" applyFont="1" applyBorder="1" applyAlignment="1">
      <alignment horizontal="center"/>
    </xf>
    <xf numFmtId="0" fontId="8" fillId="0" borderId="3" xfId="0" applyFont="1" applyBorder="1" applyAlignment="1">
      <alignment horizontal="left" vertical="top"/>
    </xf>
    <xf numFmtId="3" fontId="5" fillId="0" borderId="0" xfId="0" applyNumberFormat="1" applyFont="1" applyBorder="1" applyAlignment="1">
      <alignment horizontal="center"/>
    </xf>
    <xf numFmtId="0" fontId="5" fillId="0" borderId="0" xfId="0" applyFont="1" applyBorder="1"/>
    <xf numFmtId="3" fontId="8" fillId="0" borderId="1" xfId="0" applyNumberFormat="1" applyFont="1" applyFill="1" applyBorder="1" applyAlignment="1">
      <alignment horizontal="center" vertical="top"/>
    </xf>
    <xf numFmtId="0" fontId="9" fillId="0" borderId="1" xfId="0" applyFont="1" applyFill="1" applyBorder="1" applyAlignment="1">
      <alignment horizontal="center" vertical="top"/>
    </xf>
    <xf numFmtId="3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1" xfId="0" applyFont="1" applyBorder="1" applyAlignment="1">
      <alignment horizontal="left" vertical="center"/>
    </xf>
    <xf numFmtId="3" fontId="8" fillId="0" borderId="1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8" fillId="0" borderId="2" xfId="0" applyFont="1" applyBorder="1" applyAlignment="1">
      <alignment horizontal="right" vertical="top"/>
    </xf>
    <xf numFmtId="0" fontId="8" fillId="0" borderId="1" xfId="0" applyFont="1" applyBorder="1" applyAlignment="1">
      <alignment horizontal="right" vertical="top"/>
    </xf>
    <xf numFmtId="0" fontId="5" fillId="0" borderId="1" xfId="0" applyFont="1" applyFill="1" applyBorder="1"/>
    <xf numFmtId="0" fontId="5" fillId="0" borderId="2" xfId="0" applyFont="1" applyFill="1" applyBorder="1"/>
    <xf numFmtId="0" fontId="5" fillId="0" borderId="2" xfId="0" applyFont="1" applyBorder="1" applyAlignment="1">
      <alignment horizontal="right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top"/>
    </xf>
    <xf numFmtId="0" fontId="7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center"/>
    </xf>
    <xf numFmtId="37" fontId="8" fillId="0" borderId="1" xfId="1" applyNumberFormat="1" applyFont="1" applyBorder="1" applyAlignment="1">
      <alignment horizontal="center"/>
    </xf>
    <xf numFmtId="0" fontId="7" fillId="0" borderId="0" xfId="0" applyFont="1" applyBorder="1" applyAlignment="1">
      <alignment horizontal="left" vertical="center"/>
    </xf>
    <xf numFmtId="0" fontId="8" fillId="0" borderId="1" xfId="0" applyFont="1" applyBorder="1" applyAlignment="1">
      <alignment vertical="center"/>
    </xf>
    <xf numFmtId="37" fontId="8" fillId="0" borderId="1" xfId="1" applyNumberFormat="1" applyFont="1" applyBorder="1" applyAlignment="1">
      <alignment horizontal="center" vertical="top"/>
    </xf>
    <xf numFmtId="37" fontId="8" fillId="0" borderId="0" xfId="1" applyNumberFormat="1" applyFont="1" applyBorder="1" applyAlignment="1">
      <alignment horizontal="center" vertical="top"/>
    </xf>
    <xf numFmtId="0" fontId="5" fillId="0" borderId="1" xfId="0" applyFont="1" applyBorder="1" applyAlignment="1">
      <alignment vertical="center"/>
    </xf>
    <xf numFmtId="0" fontId="8" fillId="0" borderId="2" xfId="0" applyFont="1" applyFill="1" applyBorder="1" applyAlignment="1">
      <alignment horizontal="left" vertical="top"/>
    </xf>
    <xf numFmtId="0" fontId="5" fillId="0" borderId="2" xfId="0" applyFont="1" applyBorder="1" applyAlignment="1">
      <alignment horizontal="center"/>
    </xf>
    <xf numFmtId="3" fontId="7" fillId="0" borderId="0" xfId="0" applyNumberFormat="1" applyFont="1" applyBorder="1" applyAlignment="1">
      <alignment horizontal="center" vertical="center"/>
    </xf>
    <xf numFmtId="0" fontId="8" fillId="0" borderId="1" xfId="0" applyFont="1" applyFill="1" applyBorder="1" applyAlignment="1">
      <alignment horizontal="left"/>
    </xf>
    <xf numFmtId="3" fontId="8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3" fontId="7" fillId="0" borderId="0" xfId="0" applyNumberFormat="1" applyFont="1" applyFill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5" fillId="0" borderId="2" xfId="0" applyFont="1" applyBorder="1" applyAlignment="1">
      <alignment horizontal="center" vertical="top"/>
    </xf>
    <xf numFmtId="0" fontId="7" fillId="2" borderId="1" xfId="0" applyFont="1" applyFill="1" applyBorder="1" applyAlignment="1">
      <alignment horizontal="left" vertical="center"/>
    </xf>
    <xf numFmtId="3" fontId="7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/>
    </xf>
    <xf numFmtId="3" fontId="7" fillId="2" borderId="0" xfId="0" applyNumberFormat="1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left" vertical="center"/>
    </xf>
    <xf numFmtId="3" fontId="7" fillId="2" borderId="2" xfId="0" applyNumberFormat="1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top"/>
    </xf>
    <xf numFmtId="0" fontId="7" fillId="0" borderId="1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/>
    </xf>
    <xf numFmtId="0" fontId="5" fillId="0" borderId="1" xfId="0" applyFont="1" applyFill="1" applyBorder="1" applyAlignment="1">
      <alignment vertical="center"/>
    </xf>
    <xf numFmtId="0" fontId="8" fillId="0" borderId="1" xfId="0" applyNumberFormat="1" applyFont="1" applyFill="1" applyBorder="1" applyAlignment="1">
      <alignment horizontal="left"/>
    </xf>
    <xf numFmtId="3" fontId="8" fillId="0" borderId="0" xfId="1" applyNumberFormat="1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5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3" fontId="7" fillId="0" borderId="0" xfId="0" applyNumberFormat="1" applyFont="1" applyBorder="1" applyAlignment="1">
      <alignment vertical="center"/>
    </xf>
    <xf numFmtId="3" fontId="5" fillId="0" borderId="0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10" fillId="0" borderId="0" xfId="0" applyFont="1"/>
    <xf numFmtId="0" fontId="4" fillId="0" borderId="0" xfId="0" applyFont="1" applyFill="1"/>
    <xf numFmtId="164" fontId="4" fillId="0" borderId="0" xfId="1" applyNumberFormat="1" applyFont="1" applyFill="1"/>
    <xf numFmtId="0" fontId="4" fillId="0" borderId="1" xfId="0" applyFont="1" applyFill="1" applyBorder="1"/>
    <xf numFmtId="164" fontId="4" fillId="0" borderId="1" xfId="1" applyNumberFormat="1" applyFont="1" applyFill="1" applyBorder="1"/>
    <xf numFmtId="0" fontId="4" fillId="0" borderId="0" xfId="0" applyFont="1" applyFill="1" applyBorder="1"/>
    <xf numFmtId="0" fontId="0" fillId="0" borderId="0" xfId="0" applyAlignment="1">
      <alignment horizontal="center"/>
    </xf>
    <xf numFmtId="164" fontId="4" fillId="0" borderId="0" xfId="1" applyNumberFormat="1" applyFont="1" applyFill="1" applyBorder="1"/>
    <xf numFmtId="0" fontId="0" fillId="0" borderId="0" xfId="0" pivotButton="1"/>
    <xf numFmtId="0" fontId="0" fillId="0" borderId="0" xfId="0" applyNumberFormat="1"/>
    <xf numFmtId="0" fontId="2" fillId="0" borderId="0" xfId="0" applyFont="1"/>
    <xf numFmtId="4" fontId="4" fillId="0" borderId="0" xfId="0" applyNumberFormat="1" applyFont="1" applyAlignment="1" applyProtection="1">
      <alignment vertical="center"/>
    </xf>
    <xf numFmtId="165" fontId="0" fillId="0" borderId="0" xfId="3" applyNumberFormat="1" applyFont="1"/>
    <xf numFmtId="0" fontId="11" fillId="0" borderId="0" xfId="0" applyFont="1"/>
    <xf numFmtId="0" fontId="4" fillId="0" borderId="4" xfId="0" applyFont="1" applyFill="1" applyBorder="1"/>
    <xf numFmtId="0" fontId="12" fillId="0" borderId="0" xfId="0" applyFont="1" applyAlignment="1">
      <alignment horizontal="center" wrapText="1"/>
    </xf>
    <xf numFmtId="0" fontId="4" fillId="0" borderId="6" xfId="0" applyFont="1" applyBorder="1"/>
    <xf numFmtId="0" fontId="6" fillId="0" borderId="6" xfId="0" applyFont="1" applyFill="1" applyBorder="1" applyAlignment="1">
      <alignment horizontal="left"/>
    </xf>
    <xf numFmtId="164" fontId="4" fillId="0" borderId="6" xfId="1" applyNumberFormat="1" applyFont="1" applyBorder="1"/>
    <xf numFmtId="0" fontId="4" fillId="0" borderId="8" xfId="0" applyFont="1" applyBorder="1"/>
    <xf numFmtId="164" fontId="4" fillId="0" borderId="8" xfId="1" applyNumberFormat="1" applyFont="1" applyBorder="1"/>
    <xf numFmtId="0" fontId="13" fillId="0" borderId="0" xfId="0" applyFont="1" applyFill="1" applyAlignment="1">
      <alignment horizontal="center" wrapText="1"/>
    </xf>
    <xf numFmtId="0" fontId="13" fillId="0" borderId="0" xfId="0" applyFont="1" applyAlignment="1">
      <alignment horizontal="center" wrapText="1"/>
    </xf>
    <xf numFmtId="164" fontId="13" fillId="0" borderId="0" xfId="1" applyNumberFormat="1" applyFont="1" applyAlignment="1">
      <alignment horizontal="center" wrapText="1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 wrapText="1"/>
    </xf>
    <xf numFmtId="164" fontId="13" fillId="0" borderId="0" xfId="1" applyNumberFormat="1" applyFont="1" applyBorder="1" applyAlignment="1">
      <alignment horizontal="center" wrapText="1"/>
    </xf>
    <xf numFmtId="0" fontId="13" fillId="0" borderId="0" xfId="0" applyFont="1"/>
    <xf numFmtId="0" fontId="15" fillId="0" borderId="4" xfId="0" applyFont="1" applyFill="1" applyBorder="1"/>
    <xf numFmtId="0" fontId="15" fillId="0" borderId="0" xfId="0" applyFont="1" applyBorder="1"/>
    <xf numFmtId="164" fontId="15" fillId="0" borderId="0" xfId="1" applyNumberFormat="1" applyFont="1" applyBorder="1"/>
    <xf numFmtId="43" fontId="15" fillId="0" borderId="0" xfId="0" applyNumberFormat="1" applyFont="1" applyBorder="1"/>
    <xf numFmtId="0" fontId="15" fillId="0" borderId="0" xfId="0" applyFont="1"/>
    <xf numFmtId="0" fontId="15" fillId="0" borderId="4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16" fillId="0" borderId="0" xfId="0" applyFont="1" applyBorder="1" applyAlignment="1">
      <alignment horizontal="left" vertical="center"/>
    </xf>
    <xf numFmtId="3" fontId="16" fillId="0" borderId="0" xfId="0" applyNumberFormat="1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164" fontId="16" fillId="0" borderId="0" xfId="1" applyNumberFormat="1" applyFont="1" applyBorder="1" applyAlignment="1">
      <alignment horizontal="left" vertical="center"/>
    </xf>
    <xf numFmtId="0" fontId="16" fillId="0" borderId="0" xfId="0" applyFont="1" applyBorder="1" applyAlignment="1">
      <alignment vertical="center" wrapText="1"/>
    </xf>
    <xf numFmtId="164" fontId="16" fillId="0" borderId="0" xfId="1" applyNumberFormat="1" applyFont="1" applyBorder="1" applyAlignment="1">
      <alignment horizontal="center" vertical="center"/>
    </xf>
    <xf numFmtId="0" fontId="17" fillId="0" borderId="0" xfId="0" applyFont="1" applyBorder="1" applyAlignment="1">
      <alignment horizontal="left" vertical="top"/>
    </xf>
    <xf numFmtId="3" fontId="17" fillId="0" borderId="0" xfId="0" applyNumberFormat="1" applyFont="1" applyBorder="1" applyAlignment="1">
      <alignment horizontal="center" vertical="top"/>
    </xf>
    <xf numFmtId="0" fontId="17" fillId="0" borderId="0" xfId="0" applyFont="1" applyBorder="1" applyAlignment="1">
      <alignment horizontal="center" vertical="top"/>
    </xf>
    <xf numFmtId="0" fontId="17" fillId="0" borderId="0" xfId="2" applyNumberFormat="1" applyFont="1" applyFill="1" applyBorder="1" applyAlignment="1"/>
    <xf numFmtId="3" fontId="17" fillId="0" borderId="0" xfId="1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 vertical="top"/>
    </xf>
    <xf numFmtId="3" fontId="17" fillId="0" borderId="0" xfId="1" applyNumberFormat="1" applyFont="1" applyBorder="1" applyAlignment="1">
      <alignment horizontal="center" vertical="top"/>
    </xf>
    <xf numFmtId="0" fontId="16" fillId="0" borderId="0" xfId="0" applyFont="1" applyFill="1" applyBorder="1" applyAlignment="1">
      <alignment horizontal="left" vertical="center"/>
    </xf>
    <xf numFmtId="3" fontId="16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left"/>
    </xf>
    <xf numFmtId="164" fontId="15" fillId="2" borderId="0" xfId="1" applyNumberFormat="1" applyFont="1" applyFill="1" applyBorder="1" applyAlignment="1">
      <alignment horizontal="center"/>
    </xf>
    <xf numFmtId="0" fontId="15" fillId="0" borderId="0" xfId="0" applyFont="1" applyFill="1" applyAlignment="1">
      <alignment horizontal="left"/>
    </xf>
    <xf numFmtId="0" fontId="15" fillId="0" borderId="0" xfId="0" applyFont="1" applyFill="1" applyBorder="1"/>
    <xf numFmtId="164" fontId="15" fillId="0" borderId="0" xfId="1" applyNumberFormat="1" applyFont="1"/>
    <xf numFmtId="0" fontId="17" fillId="0" borderId="0" xfId="0" applyFont="1" applyFill="1" applyBorder="1" applyAlignment="1">
      <alignment horizontal="left" vertical="top"/>
    </xf>
    <xf numFmtId="3" fontId="17" fillId="0" borderId="0" xfId="0" applyNumberFormat="1" applyFont="1" applyBorder="1" applyAlignment="1">
      <alignment horizontal="center"/>
    </xf>
    <xf numFmtId="0" fontId="17" fillId="0" borderId="0" xfId="0" applyFont="1" applyBorder="1"/>
    <xf numFmtId="0" fontId="15" fillId="0" borderId="0" xfId="0" applyFont="1" applyFill="1"/>
    <xf numFmtId="0" fontId="17" fillId="0" borderId="0" xfId="0" applyFont="1" applyFill="1" applyBorder="1"/>
    <xf numFmtId="3" fontId="17" fillId="0" borderId="0" xfId="1" applyNumberFormat="1" applyFont="1" applyFill="1" applyBorder="1" applyAlignment="1">
      <alignment horizontal="center" vertical="center"/>
    </xf>
    <xf numFmtId="164" fontId="17" fillId="0" borderId="0" xfId="1" applyNumberFormat="1" applyFont="1" applyBorder="1" applyAlignment="1">
      <alignment horizontal="center" vertical="top"/>
    </xf>
    <xf numFmtId="164" fontId="17" fillId="0" borderId="0" xfId="1" applyNumberFormat="1" applyFont="1" applyBorder="1" applyAlignment="1">
      <alignment horizontal="center"/>
    </xf>
    <xf numFmtId="0" fontId="15" fillId="0" borderId="0" xfId="0" applyFont="1" applyBorder="1" applyAlignment="1">
      <alignment horizontal="right"/>
    </xf>
    <xf numFmtId="164" fontId="17" fillId="0" borderId="0" xfId="1" applyNumberFormat="1" applyFont="1" applyBorder="1" applyAlignment="1">
      <alignment horizontal="right" vertical="top"/>
    </xf>
    <xf numFmtId="0" fontId="17" fillId="0" borderId="0" xfId="0" applyFont="1" applyBorder="1" applyAlignment="1">
      <alignment horizontal="left"/>
    </xf>
    <xf numFmtId="3" fontId="17" fillId="0" borderId="0" xfId="1" applyNumberFormat="1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15" fillId="0" borderId="0" xfId="0" applyFont="1" applyBorder="1" applyAlignment="1">
      <alignment wrapText="1"/>
    </xf>
    <xf numFmtId="0" fontId="18" fillId="0" borderId="0" xfId="0" applyFont="1" applyFill="1" applyBorder="1"/>
    <xf numFmtId="0" fontId="18" fillId="0" borderId="0" xfId="0" applyFont="1" applyBorder="1"/>
    <xf numFmtId="3" fontId="15" fillId="0" borderId="0" xfId="0" applyNumberFormat="1" applyFont="1" applyBorder="1" applyAlignment="1">
      <alignment horizontal="center"/>
    </xf>
    <xf numFmtId="0" fontId="15" fillId="3" borderId="0" xfId="0" applyFont="1" applyFill="1"/>
    <xf numFmtId="3" fontId="17" fillId="0" borderId="0" xfId="0" applyNumberFormat="1" applyFont="1" applyFill="1" applyBorder="1" applyAlignment="1">
      <alignment horizontal="center" vertical="top"/>
    </xf>
    <xf numFmtId="0" fontId="19" fillId="0" borderId="0" xfId="0" applyFont="1" applyFill="1" applyBorder="1" applyAlignment="1">
      <alignment horizontal="center" vertical="top"/>
    </xf>
    <xf numFmtId="0" fontId="17" fillId="0" borderId="0" xfId="0" applyFont="1" applyBorder="1" applyAlignment="1">
      <alignment horizontal="left" vertical="center"/>
    </xf>
    <xf numFmtId="3" fontId="17" fillId="0" borderId="0" xfId="0" applyNumberFormat="1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7" fillId="0" borderId="0" xfId="0" applyFont="1" applyBorder="1" applyAlignment="1">
      <alignment horizontal="right" vertical="top"/>
    </xf>
    <xf numFmtId="164" fontId="15" fillId="0" borderId="0" xfId="1" applyNumberFormat="1" applyFont="1" applyFill="1" applyBorder="1"/>
    <xf numFmtId="43" fontId="15" fillId="0" borderId="0" xfId="0" applyNumberFormat="1" applyFont="1" applyFill="1" applyBorder="1"/>
    <xf numFmtId="3" fontId="15" fillId="0" borderId="0" xfId="0" applyNumberFormat="1" applyFont="1" applyBorder="1"/>
    <xf numFmtId="0" fontId="16" fillId="0" borderId="0" xfId="0" applyFont="1" applyBorder="1" applyAlignment="1">
      <alignment horizontal="left" vertical="top"/>
    </xf>
    <xf numFmtId="0" fontId="16" fillId="0" borderId="0" xfId="0" applyFont="1" applyBorder="1" applyAlignment="1">
      <alignment horizontal="center" vertical="top"/>
    </xf>
    <xf numFmtId="0" fontId="15" fillId="0" borderId="0" xfId="0" applyFont="1" applyBorder="1" applyAlignment="1">
      <alignment horizontal="center"/>
    </xf>
    <xf numFmtId="0" fontId="15" fillId="0" borderId="2" xfId="0" applyFont="1" applyBorder="1"/>
    <xf numFmtId="164" fontId="15" fillId="0" borderId="2" xfId="1" applyNumberFormat="1" applyFont="1" applyBorder="1"/>
    <xf numFmtId="0" fontId="15" fillId="0" borderId="1" xfId="0" applyFont="1" applyBorder="1"/>
    <xf numFmtId="164" fontId="15" fillId="0" borderId="1" xfId="1" applyNumberFormat="1" applyFont="1" applyBorder="1"/>
    <xf numFmtId="0" fontId="20" fillId="0" borderId="1" xfId="0" applyFont="1" applyBorder="1"/>
    <xf numFmtId="0" fontId="20" fillId="0" borderId="0" xfId="0" applyFont="1" applyBorder="1"/>
    <xf numFmtId="3" fontId="20" fillId="0" borderId="1" xfId="0" applyNumberFormat="1" applyFont="1" applyBorder="1"/>
    <xf numFmtId="0" fontId="20" fillId="0" borderId="1" xfId="0" applyFont="1" applyFill="1" applyBorder="1"/>
    <xf numFmtId="0" fontId="20" fillId="0" borderId="2" xfId="0" applyFont="1" applyBorder="1"/>
    <xf numFmtId="0" fontId="15" fillId="0" borderId="1" xfId="0" applyFont="1" applyFill="1" applyBorder="1"/>
    <xf numFmtId="164" fontId="15" fillId="0" borderId="1" xfId="1" applyNumberFormat="1" applyFont="1" applyFill="1" applyBorder="1"/>
    <xf numFmtId="164" fontId="15" fillId="2" borderId="1" xfId="1" applyNumberFormat="1" applyFont="1" applyFill="1" applyBorder="1" applyAlignment="1">
      <alignment horizontal="center"/>
    </xf>
    <xf numFmtId="0" fontId="16" fillId="0" borderId="1" xfId="0" applyFont="1" applyFill="1" applyBorder="1" applyAlignment="1">
      <alignment horizontal="left" vertical="center"/>
    </xf>
    <xf numFmtId="3" fontId="16" fillId="0" borderId="1" xfId="0" applyNumberFormat="1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left" vertical="center"/>
    </xf>
    <xf numFmtId="3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left" vertical="top"/>
    </xf>
    <xf numFmtId="3" fontId="17" fillId="0" borderId="1" xfId="0" applyNumberFormat="1" applyFont="1" applyBorder="1" applyAlignment="1">
      <alignment horizontal="center" vertical="top"/>
    </xf>
    <xf numFmtId="0" fontId="17" fillId="0" borderId="2" xfId="0" applyFont="1" applyBorder="1" applyAlignment="1">
      <alignment horizontal="left" vertical="top"/>
    </xf>
    <xf numFmtId="164" fontId="17" fillId="0" borderId="1" xfId="1" applyNumberFormat="1" applyFont="1" applyBorder="1" applyAlignment="1">
      <alignment horizontal="right" vertical="top"/>
    </xf>
    <xf numFmtId="0" fontId="17" fillId="0" borderId="1" xfId="0" applyFont="1" applyBorder="1" applyAlignment="1">
      <alignment horizontal="right" vertical="top"/>
    </xf>
    <xf numFmtId="0" fontId="21" fillId="0" borderId="1" xfId="0" applyFont="1" applyFill="1" applyBorder="1" applyAlignment="1" applyProtection="1">
      <alignment vertical="center"/>
    </xf>
    <xf numFmtId="0" fontId="21" fillId="0" borderId="1" xfId="0" applyFont="1" applyFill="1" applyBorder="1" applyAlignment="1" applyProtection="1">
      <alignment horizontal="right" vertical="center"/>
    </xf>
    <xf numFmtId="0" fontId="21" fillId="0" borderId="0" xfId="0" applyFont="1" applyFill="1" applyBorder="1" applyAlignment="1" applyProtection="1">
      <alignment vertical="center"/>
    </xf>
    <xf numFmtId="0" fontId="15" fillId="0" borderId="0" xfId="0" applyFont="1" applyBorder="1" applyAlignment="1"/>
    <xf numFmtId="0" fontId="21" fillId="0" borderId="2" xfId="0" applyFont="1" applyFill="1" applyBorder="1" applyAlignment="1" applyProtection="1">
      <alignment vertical="center"/>
    </xf>
    <xf numFmtId="0" fontId="21" fillId="0" borderId="2" xfId="0" applyFont="1" applyFill="1" applyBorder="1" applyAlignment="1" applyProtection="1">
      <alignment horizontal="right" vertical="center"/>
    </xf>
    <xf numFmtId="0" fontId="15" fillId="0" borderId="2" xfId="0" applyFont="1" applyBorder="1" applyAlignment="1"/>
    <xf numFmtId="0" fontId="21" fillId="0" borderId="0" xfId="0" applyFont="1" applyFill="1" applyBorder="1" applyAlignment="1" applyProtection="1">
      <alignment horizontal="right" vertical="center"/>
    </xf>
    <xf numFmtId="0" fontId="15" fillId="0" borderId="1" xfId="0" applyFont="1" applyBorder="1" applyAlignment="1"/>
    <xf numFmtId="0" fontId="21" fillId="0" borderId="3" xfId="0" applyFont="1" applyFill="1" applyBorder="1" applyAlignment="1" applyProtection="1">
      <alignment vertical="center"/>
    </xf>
    <xf numFmtId="0" fontId="15" fillId="0" borderId="1" xfId="0" applyFont="1" applyBorder="1" applyAlignment="1">
      <alignment wrapText="1"/>
    </xf>
    <xf numFmtId="0" fontId="16" fillId="0" borderId="2" xfId="0" applyFont="1" applyBorder="1" applyAlignment="1">
      <alignment horizontal="left" vertical="center"/>
    </xf>
    <xf numFmtId="3" fontId="16" fillId="0" borderId="2" xfId="0" applyNumberFormat="1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left" vertical="center"/>
    </xf>
    <xf numFmtId="0" fontId="17" fillId="0" borderId="1" xfId="0" applyFont="1" applyBorder="1" applyAlignment="1">
      <alignment horizontal="center" vertical="top"/>
    </xf>
    <xf numFmtId="0" fontId="17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vertical="center"/>
    </xf>
    <xf numFmtId="0" fontId="17" fillId="0" borderId="1" xfId="0" applyFont="1" applyFill="1" applyBorder="1" applyAlignment="1">
      <alignment horizontal="left" vertical="top"/>
    </xf>
    <xf numFmtId="0" fontId="17" fillId="0" borderId="2" xfId="0" applyFont="1" applyBorder="1" applyAlignment="1">
      <alignment horizontal="left" vertical="center"/>
    </xf>
    <xf numFmtId="3" fontId="17" fillId="0" borderId="2" xfId="0" applyNumberFormat="1" applyFont="1" applyBorder="1" applyAlignment="1">
      <alignment horizontal="center" vertical="top"/>
    </xf>
    <xf numFmtId="0" fontId="17" fillId="0" borderId="2" xfId="0" applyFont="1" applyBorder="1" applyAlignment="1">
      <alignment horizontal="center" vertical="top"/>
    </xf>
    <xf numFmtId="37" fontId="17" fillId="0" borderId="1" xfId="1" applyNumberFormat="1" applyFont="1" applyBorder="1" applyAlignment="1">
      <alignment horizontal="center" vertical="top"/>
    </xf>
    <xf numFmtId="37" fontId="17" fillId="0" borderId="2" xfId="1" applyNumberFormat="1" applyFont="1" applyBorder="1" applyAlignment="1">
      <alignment horizontal="center" vertical="top"/>
    </xf>
    <xf numFmtId="0" fontId="15" fillId="0" borderId="3" xfId="0" applyFont="1" applyBorder="1"/>
    <xf numFmtId="164" fontId="15" fillId="0" borderId="3" xfId="1" applyNumberFormat="1" applyFont="1" applyBorder="1"/>
    <xf numFmtId="0" fontId="15" fillId="0" borderId="1" xfId="0" applyFont="1" applyBorder="1" applyAlignment="1">
      <alignment vertical="center"/>
    </xf>
    <xf numFmtId="0" fontId="15" fillId="0" borderId="2" xfId="0" applyFont="1" applyBorder="1" applyAlignment="1">
      <alignment vertical="center"/>
    </xf>
    <xf numFmtId="0" fontId="16" fillId="0" borderId="2" xfId="0" applyFont="1" applyFill="1" applyBorder="1" applyAlignment="1">
      <alignment horizontal="left" vertical="center"/>
    </xf>
    <xf numFmtId="0" fontId="16" fillId="0" borderId="2" xfId="0" applyFont="1" applyFill="1" applyBorder="1" applyAlignment="1">
      <alignment horizontal="center" vertical="center"/>
    </xf>
    <xf numFmtId="0" fontId="15" fillId="0" borderId="2" xfId="0" applyFont="1" applyFill="1" applyBorder="1"/>
    <xf numFmtId="164" fontId="15" fillId="0" borderId="2" xfId="1" applyNumberFormat="1" applyFont="1" applyFill="1" applyBorder="1"/>
    <xf numFmtId="3" fontId="16" fillId="0" borderId="2" xfId="0" applyNumberFormat="1" applyFont="1" applyFill="1" applyBorder="1" applyAlignment="1">
      <alignment horizontal="center" vertical="center"/>
    </xf>
    <xf numFmtId="0" fontId="17" fillId="0" borderId="1" xfId="0" applyFont="1" applyBorder="1" applyAlignment="1">
      <alignment horizontal="left"/>
    </xf>
    <xf numFmtId="3" fontId="17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3" fontId="15" fillId="0" borderId="1" xfId="0" applyNumberFormat="1" applyFont="1" applyBorder="1" applyAlignment="1">
      <alignment horizontal="center"/>
    </xf>
    <xf numFmtId="3" fontId="17" fillId="0" borderId="1" xfId="1" applyNumberFormat="1" applyFont="1" applyBorder="1" applyAlignment="1">
      <alignment horizontal="center" vertical="top"/>
    </xf>
    <xf numFmtId="3" fontId="17" fillId="0" borderId="1" xfId="1" applyNumberFormat="1" applyFont="1" applyBorder="1" applyAlignment="1">
      <alignment horizontal="center"/>
    </xf>
    <xf numFmtId="3" fontId="17" fillId="0" borderId="2" xfId="1" applyNumberFormat="1" applyFont="1" applyBorder="1" applyAlignment="1">
      <alignment horizontal="center" vertical="top"/>
    </xf>
    <xf numFmtId="164" fontId="15" fillId="0" borderId="0" xfId="1" applyNumberFormat="1" applyFont="1" applyFill="1"/>
    <xf numFmtId="0" fontId="17" fillId="0" borderId="1" xfId="0" applyFont="1" applyFill="1" applyBorder="1" applyAlignment="1">
      <alignment horizontal="left"/>
    </xf>
    <xf numFmtId="3" fontId="17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right"/>
    </xf>
    <xf numFmtId="3" fontId="15" fillId="0" borderId="1" xfId="0" applyNumberFormat="1" applyFont="1" applyBorder="1" applyAlignment="1">
      <alignment horizontal="center" vertical="top"/>
    </xf>
    <xf numFmtId="0" fontId="15" fillId="0" borderId="1" xfId="0" applyFont="1" applyBorder="1" applyAlignment="1">
      <alignment horizontal="center" vertical="top"/>
    </xf>
    <xf numFmtId="0" fontId="17" fillId="0" borderId="2" xfId="0" applyFont="1" applyFill="1" applyBorder="1" applyAlignment="1">
      <alignment horizontal="left" vertical="top"/>
    </xf>
    <xf numFmtId="3" fontId="17" fillId="0" borderId="1" xfId="0" applyNumberFormat="1" applyFont="1" applyFill="1" applyBorder="1" applyAlignment="1">
      <alignment horizontal="center" vertical="top"/>
    </xf>
    <xf numFmtId="0" fontId="16" fillId="2" borderId="1" xfId="0" applyFont="1" applyFill="1" applyBorder="1" applyAlignment="1">
      <alignment horizontal="left" vertical="center"/>
    </xf>
    <xf numFmtId="3" fontId="16" fillId="2" borderId="1" xfId="0" applyNumberFormat="1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7" fillId="0" borderId="1" xfId="0" applyFont="1" applyBorder="1"/>
    <xf numFmtId="3" fontId="17" fillId="0" borderId="2" xfId="0" applyNumberFormat="1" applyFont="1" applyFill="1" applyBorder="1" applyAlignment="1">
      <alignment horizontal="center" vertical="top"/>
    </xf>
    <xf numFmtId="0" fontId="17" fillId="0" borderId="2" xfId="0" applyFont="1" applyFill="1" applyBorder="1" applyAlignment="1">
      <alignment horizontal="center" vertical="top"/>
    </xf>
    <xf numFmtId="0" fontId="17" fillId="0" borderId="1" xfId="0" applyFont="1" applyFill="1" applyBorder="1" applyAlignment="1">
      <alignment horizontal="center" vertical="top"/>
    </xf>
    <xf numFmtId="0" fontId="16" fillId="0" borderId="0" xfId="0" applyFont="1" applyBorder="1" applyAlignment="1">
      <alignment horizontal="left" vertical="center" wrapText="1"/>
    </xf>
    <xf numFmtId="0" fontId="15" fillId="0" borderId="0" xfId="0" applyFont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7" fillId="0" borderId="0" xfId="0" applyNumberFormat="1" applyFont="1" applyFill="1" applyBorder="1" applyAlignment="1">
      <alignment horizontal="left"/>
    </xf>
    <xf numFmtId="0" fontId="17" fillId="0" borderId="0" xfId="0" applyNumberFormat="1" applyFont="1" applyFill="1" applyBorder="1" applyAlignment="1">
      <alignment horizontal="center"/>
    </xf>
    <xf numFmtId="0" fontId="17" fillId="0" borderId="5" xfId="0" applyFont="1" applyBorder="1" applyAlignment="1">
      <alignment horizontal="left" vertical="top"/>
    </xf>
    <xf numFmtId="0" fontId="4" fillId="0" borderId="5" xfId="0" applyFont="1" applyBorder="1"/>
    <xf numFmtId="3" fontId="17" fillId="0" borderId="5" xfId="0" applyNumberFormat="1" applyFont="1" applyBorder="1" applyAlignment="1">
      <alignment horizontal="center" vertical="top"/>
    </xf>
    <xf numFmtId="0" fontId="15" fillId="0" borderId="6" xfId="0" applyFont="1" applyBorder="1"/>
    <xf numFmtId="164" fontId="15" fillId="0" borderId="6" xfId="1" applyNumberFormat="1" applyFont="1" applyBorder="1"/>
    <xf numFmtId="0" fontId="17" fillId="0" borderId="6" xfId="0" applyFont="1" applyBorder="1" applyAlignment="1">
      <alignment horizontal="left" vertical="top"/>
    </xf>
    <xf numFmtId="3" fontId="17" fillId="0" borderId="6" xfId="0" applyNumberFormat="1" applyFont="1" applyBorder="1" applyAlignment="1">
      <alignment horizontal="center" vertical="top"/>
    </xf>
    <xf numFmtId="0" fontId="16" fillId="0" borderId="6" xfId="0" applyFont="1" applyBorder="1" applyAlignment="1">
      <alignment horizontal="left" vertical="center"/>
    </xf>
    <xf numFmtId="0" fontId="15" fillId="0" borderId="6" xfId="0" applyFont="1" applyBorder="1" applyAlignment="1">
      <alignment vertical="center"/>
    </xf>
    <xf numFmtId="3" fontId="16" fillId="0" borderId="6" xfId="0" applyNumberFormat="1" applyFont="1" applyBorder="1" applyAlignment="1">
      <alignment horizontal="center" vertical="center"/>
    </xf>
    <xf numFmtId="3" fontId="16" fillId="0" borderId="6" xfId="0" applyNumberFormat="1" applyFont="1" applyBorder="1" applyAlignment="1">
      <alignment vertical="center"/>
    </xf>
    <xf numFmtId="3" fontId="15" fillId="0" borderId="6" xfId="0" applyNumberFormat="1" applyFont="1" applyBorder="1" applyAlignment="1">
      <alignment horizontal="center" vertical="center"/>
    </xf>
    <xf numFmtId="0" fontId="16" fillId="0" borderId="7" xfId="0" applyFont="1" applyBorder="1" applyAlignment="1">
      <alignment horizontal="left" vertical="center"/>
    </xf>
    <xf numFmtId="0" fontId="4" fillId="0" borderId="7" xfId="0" applyFont="1" applyBorder="1"/>
    <xf numFmtId="3" fontId="16" fillId="0" borderId="7" xfId="0" applyNumberFormat="1" applyFont="1" applyBorder="1" applyAlignment="1">
      <alignment horizontal="center" vertical="center"/>
    </xf>
    <xf numFmtId="0" fontId="16" fillId="0" borderId="5" xfId="0" applyFont="1" applyBorder="1" applyAlignment="1">
      <alignment horizontal="left" vertical="center"/>
    </xf>
    <xf numFmtId="0" fontId="15" fillId="0" borderId="5" xfId="0" applyFont="1" applyBorder="1" applyAlignment="1">
      <alignment vertical="center"/>
    </xf>
    <xf numFmtId="0" fontId="15" fillId="0" borderId="8" xfId="0" applyFont="1" applyBorder="1"/>
    <xf numFmtId="164" fontId="15" fillId="0" borderId="8" xfId="1" applyNumberFormat="1" applyFont="1" applyBorder="1"/>
    <xf numFmtId="0" fontId="16" fillId="0" borderId="8" xfId="0" applyFont="1" applyBorder="1" applyAlignment="1">
      <alignment horizontal="left" vertical="center"/>
    </xf>
    <xf numFmtId="3" fontId="16" fillId="0" borderId="8" xfId="0" applyNumberFormat="1" applyFont="1" applyBorder="1" applyAlignment="1">
      <alignment horizontal="center" vertical="center"/>
    </xf>
    <xf numFmtId="0" fontId="15" fillId="0" borderId="9" xfId="0" applyFont="1" applyBorder="1"/>
    <xf numFmtId="164" fontId="15" fillId="0" borderId="9" xfId="1" applyNumberFormat="1" applyFont="1" applyBorder="1"/>
    <xf numFmtId="0" fontId="15" fillId="0" borderId="10" xfId="0" applyFont="1" applyBorder="1"/>
    <xf numFmtId="164" fontId="15" fillId="0" borderId="10" xfId="1" applyNumberFormat="1" applyFont="1" applyBorder="1"/>
  </cellXfs>
  <cellStyles count="4">
    <cellStyle name="Comma" xfId="1" builtinId="3"/>
    <cellStyle name="Currency" xfId="3" builtinId="4"/>
    <cellStyle name="Normal" xfId="0" builtinId="0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EA/AkAES/Working%20Documents/Data%20&amp;%20Analysis/Evaluation%20Tool/NonRes%20Building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orthern%20Econ%20comm/Building%20Inventory_Craig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orthern%20Econ%20comm/Building%20Inventory_Hain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Building%20Inventory%20Cold%20Bay%2010-13-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nRes Data to Model"/>
      <sheetName val="Community Summaries (Pivottable"/>
      <sheetName val="NonRes Model Data"/>
      <sheetName val="Avg sf"/>
      <sheetName val="EUI"/>
      <sheetName val="NonRes Assumptions"/>
      <sheetName val="Data w assumptions"/>
      <sheetName val="HDD"/>
      <sheetName val="Data w assum meta"/>
      <sheetName val="Consolidated Data"/>
      <sheetName val="W&amp;WW"/>
      <sheetName val="Lookup for use classification"/>
      <sheetName val="Estimate Imputed Values"/>
      <sheetName val="Regional Plan inventory"/>
      <sheetName val="EUS building inventory"/>
      <sheetName val="ARIS NonRes"/>
      <sheetName val="Hughes"/>
      <sheetName val="YKSD 2014"/>
      <sheetName val="Schools"/>
      <sheetName val="ANTHC Clinics"/>
      <sheetName val="ANTHC other tribal"/>
      <sheetName val="Popula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Accomodation Services</v>
          </cell>
          <cell r="B1" t="str">
            <v>Bed &amp; Breakfast</v>
          </cell>
          <cell r="C1" t="str">
            <v>Hotel</v>
          </cell>
          <cell r="D1" t="str">
            <v>lodge</v>
          </cell>
          <cell r="E1" t="str">
            <v>inn</v>
          </cell>
        </row>
        <row r="2">
          <cell r="A2" t="str">
            <v>Education - K - 12</v>
          </cell>
          <cell r="B2" t="str">
            <v>School</v>
          </cell>
        </row>
        <row r="3">
          <cell r="A3" t="str">
            <v>Education - University</v>
          </cell>
          <cell r="B3" t="str">
            <v>University</v>
          </cell>
        </row>
        <row r="4">
          <cell r="A4" t="str">
            <v>Food Service and Drinking Places</v>
          </cell>
          <cell r="B4" t="str">
            <v>Bar</v>
          </cell>
          <cell r="C4" t="str">
            <v>Restaurant</v>
          </cell>
          <cell r="D4" t="str">
            <v>café</v>
          </cell>
          <cell r="E4" t="str">
            <v>tavern</v>
          </cell>
        </row>
        <row r="5">
          <cell r="A5" t="str">
            <v>Health Care - Hospitals</v>
          </cell>
          <cell r="B5" t="str">
            <v>Clinic</v>
          </cell>
          <cell r="C5" t="str">
            <v>Hospital</v>
          </cell>
          <cell r="D5" t="str">
            <v>Health</v>
          </cell>
        </row>
        <row r="7">
          <cell r="A7" t="str">
            <v>Office</v>
          </cell>
          <cell r="B7" t="str">
            <v>Office</v>
          </cell>
          <cell r="C7" t="str">
            <v>Corporation</v>
          </cell>
          <cell r="D7" t="str">
            <v>Corp</v>
          </cell>
        </row>
        <row r="9">
          <cell r="A9" t="str">
            <v>Public Assembly</v>
          </cell>
          <cell r="B9" t="str">
            <v>Hall</v>
          </cell>
          <cell r="C9" t="str">
            <v>Council</v>
          </cell>
          <cell r="D9" t="str">
            <v>Church</v>
          </cell>
          <cell r="E9" t="str">
            <v>Community</v>
          </cell>
          <cell r="F9" t="str">
            <v>Recreation</v>
          </cell>
          <cell r="G9" t="str">
            <v>chapel</v>
          </cell>
          <cell r="H9" t="str">
            <v>library</v>
          </cell>
          <cell r="I9" t="str">
            <v>senior</v>
          </cell>
          <cell r="J9" t="str">
            <v>youth</v>
          </cell>
          <cell r="K9" t="str">
            <v>teen</v>
          </cell>
        </row>
        <row r="10">
          <cell r="A10" t="str">
            <v>Public Safety</v>
          </cell>
          <cell r="B10" t="str">
            <v>Police</v>
          </cell>
          <cell r="C10" t="str">
            <v>Fire</v>
          </cell>
          <cell r="D10" t="str">
            <v>Court</v>
          </cell>
          <cell r="E10" t="str">
            <v>safety</v>
          </cell>
          <cell r="F10" t="str">
            <v>VPSO</v>
          </cell>
          <cell r="G10" t="str">
            <v>Armory</v>
          </cell>
        </row>
        <row r="11">
          <cell r="A11" t="str">
            <v>Residential - Multi-Family</v>
          </cell>
          <cell r="B11" t="str">
            <v>Dormitory</v>
          </cell>
          <cell r="C11" t="str">
            <v>Bunkhouse</v>
          </cell>
        </row>
        <row r="12">
          <cell r="A12" t="str">
            <v>Warehousing</v>
          </cell>
          <cell r="B12" t="str">
            <v>Warehouse</v>
          </cell>
          <cell r="C12" t="str">
            <v>Storage</v>
          </cell>
        </row>
        <row r="13">
          <cell r="A13" t="str">
            <v>Water &amp; Sewer</v>
          </cell>
          <cell r="B13" t="str">
            <v>Water</v>
          </cell>
          <cell r="C13" t="str">
            <v>Sewer</v>
          </cell>
          <cell r="D13" t="str">
            <v>Treatment</v>
          </cell>
          <cell r="E13" t="str">
            <v>Washeteria</v>
          </cell>
        </row>
        <row r="14">
          <cell r="A14" t="str">
            <v>Retail - Other</v>
          </cell>
          <cell r="B14" t="str">
            <v>Store</v>
          </cell>
          <cell r="C14" t="str">
            <v>market</v>
          </cell>
          <cell r="D14" t="str">
            <v>trading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dg Inventory Main"/>
      <sheetName val="Sheet1"/>
      <sheetName val="Categories"/>
      <sheetName val="Street light types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dg Inventory Main"/>
      <sheetName val="Categories"/>
      <sheetName val="Street light types"/>
    </sheetNames>
    <sheetDataSet>
      <sheetData sheetId="0"/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dg Inventory Main"/>
      <sheetName val="Categories"/>
      <sheetName val="Street light types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eil McMahon" refreshedDate="42324.64196134259" createdVersion="5" refreshedVersion="5" minRefreshableVersion="3" recordCount="4903">
  <cacheSource type="worksheet">
    <worksheetSource ref="A1:S1048576" sheet="Sheet1"/>
  </cacheSource>
  <cacheFields count="19">
    <cacheField name="City" numFmtId="0">
      <sharedItems containsBlank="1"/>
    </cacheField>
    <cacheField name="Population" numFmtId="0">
      <sharedItems containsString="0" containsBlank="1" containsNumber="1" containsInteger="1" minValue="2" maxValue="33064"/>
    </cacheField>
    <cacheField name="Region" numFmtId="0">
      <sharedItems containsBlank="1"/>
    </cacheField>
    <cacheField name="Building" numFmtId="0">
      <sharedItems containsBlank="1"/>
    </cacheField>
    <cacheField name="Building Type" numFmtId="0">
      <sharedItems containsBlank="1" count="19">
        <s v="Accomodation Services"/>
        <s v="Education - K - 12"/>
        <s v="Education - University"/>
        <s v="Food Service and Drinking Places"/>
        <s v="Health Care - Hospitals"/>
        <s v="Health Care - Nursing/Residential Care"/>
        <s v="Office"/>
        <s v="Other"/>
        <s v="Public Assembly"/>
        <s v="Public Safety"/>
        <s v="Residential - Multi-Family"/>
        <s v="Retail - Other"/>
        <s v="Warehousing"/>
        <s v="Water &amp; Sewer"/>
        <m/>
        <s v="Education--K-12" u="1"/>
        <s v="Retail- Other" u="1"/>
        <s v="Education - K - 13" u="1"/>
        <s v="Education- K - 12" u="1"/>
      </sharedItems>
    </cacheField>
    <cacheField name="Square Feet" numFmtId="0">
      <sharedItems containsBlank="1" containsMixedTypes="1" containsNumber="1" minValue="0" maxValue="989909"/>
    </cacheField>
    <cacheField name="Audited?" numFmtId="0">
      <sharedItems containsBlank="1"/>
    </cacheField>
    <cacheField name="Retrofits Done?" numFmtId="0">
      <sharedItems containsBlank="1" containsMixedTypes="1" containsNumber="1" containsInteger="1" minValue="2014" maxValue="2014"/>
    </cacheField>
    <cacheField name="Fuel Oil (gal)" numFmtId="0">
      <sharedItems containsString="0" containsBlank="1" containsNumber="1" minValue="100" maxValue="168865.57664233577"/>
    </cacheField>
    <cacheField name="HW District (gal HF Eq)" numFmtId="0">
      <sharedItems containsBlank="1" containsMixedTypes="1" containsNumber="1" minValue="1815.9420289855072" maxValue="28563.478260869564"/>
    </cacheField>
    <cacheField name="Electric (kWh)" numFmtId="0">
      <sharedItems containsString="0" containsBlank="1" containsNumber="1" minValue="180" maxValue="5472699.253849999"/>
    </cacheField>
    <cacheField name="Natural Gas (ccf)" numFmtId="0">
      <sharedItems containsString="0" containsBlank="1" containsNumber="1" minValue="1288.21" maxValue="217115.40666666665"/>
    </cacheField>
    <cacheField name="Propane (gal)" numFmtId="0">
      <sharedItems containsBlank="1" containsMixedTypes="1" containsNumber="1" minValue="26.892885245901642" maxValue="1976.3085245901641"/>
    </cacheField>
    <cacheField name="Fuel Oil (gal)2" numFmtId="0">
      <sharedItems containsString="0" containsBlank="1" containsNumber="1" containsInteger="1" minValue="78" maxValue="1584"/>
    </cacheField>
    <cacheField name="HW District (gal HF equiv)" numFmtId="0">
      <sharedItems containsNonDate="0" containsString="0" containsBlank="1"/>
    </cacheField>
    <cacheField name="Electric (kWh)2" numFmtId="0">
      <sharedItems containsString="0" containsBlank="1" containsNumber="1" minValue="385" maxValue="34957"/>
    </cacheField>
    <cacheField name="Natural Gas (ccf)2" numFmtId="0">
      <sharedItems containsNonDate="0" containsString="0" containsBlank="1"/>
    </cacheField>
    <cacheField name="Propane (gal)2" numFmtId="0">
      <sharedItems containsNonDate="0" containsString="0" containsBlank="1"/>
    </cacheField>
    <cacheField name="IMPLEMENTATION COST" numFmtId="0">
      <sharedItems containsString="0" containsBlank="1" containsNumber="1" containsInteger="1" minValue="400" maxValue="153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03">
  <r>
    <s v="Akiachak"/>
    <n v="675"/>
    <s v="Lower Yukon-Kuskokwim"/>
    <s v="TEACHER HOUSING"/>
    <x v="0"/>
    <m/>
    <m/>
    <m/>
    <m/>
    <m/>
    <m/>
    <m/>
    <m/>
    <m/>
    <m/>
    <m/>
    <m/>
    <m/>
    <m/>
  </r>
  <r>
    <s v="Ambler"/>
    <n v="264"/>
    <s v="Northwest Arctic"/>
    <s v="Kobuk River Lodge"/>
    <x v="0"/>
    <n v="2000"/>
    <m/>
    <m/>
    <n v="1500"/>
    <m/>
    <m/>
    <m/>
    <m/>
    <m/>
    <m/>
    <m/>
    <m/>
    <m/>
    <m/>
  </r>
  <r>
    <s v="Beluga"/>
    <n v="77"/>
    <s v="Yukon-Koyukuk/Upper Tanana"/>
    <s v="Caraway Alaska Cache"/>
    <x v="0"/>
    <n v="3000"/>
    <m/>
    <m/>
    <m/>
    <m/>
    <m/>
    <m/>
    <m/>
    <m/>
    <m/>
    <m/>
    <m/>
    <m/>
    <m/>
  </r>
  <r>
    <s v="Beluga"/>
    <n v="77"/>
    <s v="Yukon-Koyukuk/Upper Tanana"/>
    <s v="Chuit River Lodge"/>
    <x v="0"/>
    <m/>
    <m/>
    <m/>
    <m/>
    <m/>
    <m/>
    <m/>
    <m/>
    <m/>
    <m/>
    <m/>
    <m/>
    <m/>
    <m/>
  </r>
  <r>
    <s v="Bethel"/>
    <n v="6278"/>
    <s v="Lower Yukon-Kuskokwim"/>
    <s v="GUINN RENTALS"/>
    <x v="0"/>
    <m/>
    <m/>
    <m/>
    <m/>
    <m/>
    <m/>
    <m/>
    <m/>
    <m/>
    <m/>
    <m/>
    <m/>
    <m/>
    <m/>
  </r>
  <r>
    <s v="Bethel"/>
    <n v="6278"/>
    <s v="Lower Yukon-Kuskokwim"/>
    <s v="GUINN, JIM"/>
    <x v="0"/>
    <m/>
    <m/>
    <m/>
    <m/>
    <m/>
    <m/>
    <m/>
    <m/>
    <m/>
    <m/>
    <m/>
    <m/>
    <m/>
    <m/>
  </r>
  <r>
    <s v="Bethel"/>
    <n v="6278"/>
    <s v="Lower Yukon-Kuskokwim"/>
    <s v="LONG HOUSE BETHEL HOTEL"/>
    <x v="0"/>
    <m/>
    <m/>
    <m/>
    <m/>
    <m/>
    <m/>
    <m/>
    <m/>
    <m/>
    <m/>
    <m/>
    <m/>
    <m/>
    <m/>
  </r>
  <r>
    <s v="Bettles"/>
    <n v="14"/>
    <s v="Yukon-Koyukuk/Upper Tanana"/>
    <s v="Bettles Lodge"/>
    <x v="0"/>
    <m/>
    <m/>
    <m/>
    <m/>
    <m/>
    <m/>
    <m/>
    <m/>
    <m/>
    <m/>
    <m/>
    <m/>
    <m/>
    <m/>
  </r>
  <r>
    <s v="Central"/>
    <n v="91"/>
    <s v="Yukon-Koyukuk/Upper Tanana"/>
    <s v="FACILITIES ATCO - 2 BEDROOM"/>
    <x v="0"/>
    <n v="360"/>
    <m/>
    <m/>
    <m/>
    <m/>
    <m/>
    <m/>
    <m/>
    <m/>
    <m/>
    <m/>
    <m/>
    <m/>
    <m/>
  </r>
  <r>
    <s v="Chignik Lake"/>
    <n v="76"/>
    <s v="Bristol Bay"/>
    <s v="Bed &amp; Breakfast"/>
    <x v="0"/>
    <m/>
    <m/>
    <m/>
    <m/>
    <m/>
    <m/>
    <m/>
    <m/>
    <m/>
    <m/>
    <m/>
    <m/>
    <m/>
    <m/>
  </r>
  <r>
    <s v="Chignik Lake"/>
    <n v="76"/>
    <s v="Bristol Bay"/>
    <s v="Hotel"/>
    <x v="0"/>
    <m/>
    <m/>
    <m/>
    <m/>
    <m/>
    <m/>
    <m/>
    <m/>
    <m/>
    <m/>
    <m/>
    <m/>
    <m/>
    <m/>
  </r>
  <r>
    <s v="Chitina"/>
    <n v="132"/>
    <s v="Copper River/Chugach"/>
    <s v="Gilpatrick's Hotel Chitina"/>
    <x v="0"/>
    <n v="8000"/>
    <m/>
    <m/>
    <m/>
    <m/>
    <m/>
    <m/>
    <m/>
    <m/>
    <m/>
    <m/>
    <m/>
    <m/>
    <m/>
  </r>
  <r>
    <s v="Chitina"/>
    <n v="132"/>
    <s v="Copper River/Chugach"/>
    <s v="Gilpatrick's Hotel"/>
    <x v="0"/>
    <n v="13500"/>
    <m/>
    <m/>
    <m/>
    <m/>
    <m/>
    <m/>
    <m/>
    <m/>
    <m/>
    <m/>
    <m/>
    <m/>
    <m/>
  </r>
  <r>
    <s v="Coldfoot"/>
    <n v="11"/>
    <s v="Yukon-Koyukuk/Upper Tanana"/>
    <s v="Trailer Bunkhouse"/>
    <x v="0"/>
    <n v="616"/>
    <m/>
    <m/>
    <m/>
    <m/>
    <m/>
    <m/>
    <m/>
    <m/>
    <m/>
    <m/>
    <m/>
    <m/>
    <m/>
  </r>
  <r>
    <s v="Coldfoot"/>
    <n v="11"/>
    <s v="Yukon-Koyukuk/Upper Tanana"/>
    <s v="HOUSING"/>
    <x v="0"/>
    <n v="1632"/>
    <m/>
    <m/>
    <m/>
    <m/>
    <m/>
    <m/>
    <m/>
    <m/>
    <m/>
    <m/>
    <m/>
    <m/>
    <m/>
  </r>
  <r>
    <s v="Copper Center"/>
    <n v="315"/>
    <s v="Copper River/Chugach"/>
    <s v="Princess Lodge Maintenance shop"/>
    <x v="0"/>
    <n v="3850"/>
    <m/>
    <m/>
    <n v="5400"/>
    <m/>
    <m/>
    <m/>
    <m/>
    <m/>
    <m/>
    <m/>
    <m/>
    <m/>
    <m/>
  </r>
  <r>
    <s v="Copper Center"/>
    <n v="315"/>
    <s v="Copper River/Chugach"/>
    <s v="Copper River Princess Wilderness Lodge"/>
    <x v="0"/>
    <n v="61300"/>
    <m/>
    <m/>
    <n v="16000"/>
    <m/>
    <n v="560000"/>
    <m/>
    <m/>
    <m/>
    <m/>
    <m/>
    <m/>
    <m/>
    <m/>
  </r>
  <r>
    <s v="Crooked Creek"/>
    <n v="93"/>
    <s v="Lower Yukon-Kuskokwim"/>
    <s v="Thomas Lodge"/>
    <x v="0"/>
    <m/>
    <m/>
    <m/>
    <m/>
    <m/>
    <m/>
    <m/>
    <m/>
    <m/>
    <m/>
    <m/>
    <m/>
    <m/>
    <m/>
  </r>
  <r>
    <s v="Dillingham"/>
    <n v="2395"/>
    <s v="Bristol Bay"/>
    <s v="Bristol Inn"/>
    <x v="0"/>
    <m/>
    <m/>
    <m/>
    <m/>
    <m/>
    <m/>
    <m/>
    <m/>
    <m/>
    <m/>
    <m/>
    <m/>
    <m/>
    <m/>
  </r>
  <r>
    <s v="Dillingham"/>
    <n v="2395"/>
    <s v="Bristol Bay"/>
    <s v="Hotel"/>
    <x v="0"/>
    <m/>
    <m/>
    <m/>
    <m/>
    <m/>
    <m/>
    <m/>
    <m/>
    <m/>
    <m/>
    <m/>
    <m/>
    <m/>
    <m/>
  </r>
  <r>
    <s v="Dillingham"/>
    <n v="2395"/>
    <s v="Bristol Bay"/>
    <s v="Sea Inn"/>
    <x v="0"/>
    <m/>
    <m/>
    <m/>
    <m/>
    <m/>
    <m/>
    <m/>
    <m/>
    <m/>
    <m/>
    <m/>
    <m/>
    <m/>
    <m/>
  </r>
  <r>
    <s v="Egegik"/>
    <n v="112"/>
    <s v="Bristol Bay"/>
    <s v="Fisherman's Lodge"/>
    <x v="0"/>
    <n v="4124"/>
    <m/>
    <m/>
    <m/>
    <m/>
    <m/>
    <m/>
    <m/>
    <m/>
    <m/>
    <m/>
    <m/>
    <m/>
    <m/>
  </r>
  <r>
    <s v="Ekwok"/>
    <n v="115"/>
    <s v="Bristol Bay"/>
    <s v="Maaluq Lodge"/>
    <x v="0"/>
    <m/>
    <m/>
    <m/>
    <m/>
    <m/>
    <m/>
    <m/>
    <m/>
    <m/>
    <m/>
    <m/>
    <m/>
    <m/>
    <m/>
  </r>
  <r>
    <s v="Emmonak"/>
    <n v="811"/>
    <s v="Lower Yukon-Kuskokwim"/>
    <s v="Old ADFG Bunkhouse"/>
    <x v="0"/>
    <n v="750"/>
    <m/>
    <m/>
    <n v="150"/>
    <m/>
    <m/>
    <m/>
    <m/>
    <m/>
    <m/>
    <m/>
    <m/>
    <m/>
    <m/>
  </r>
  <r>
    <s v="Emmonak"/>
    <n v="811"/>
    <s v="Lower Yukon-Kuskokwim"/>
    <s v="New ADFG Bunkhouse"/>
    <x v="0"/>
    <n v="1650"/>
    <m/>
    <m/>
    <m/>
    <m/>
    <n v="3000"/>
    <m/>
    <m/>
    <m/>
    <m/>
    <m/>
    <m/>
    <m/>
    <m/>
  </r>
  <r>
    <s v="Emmonak"/>
    <n v="811"/>
    <s v="Lower Yukon-Kuskokwim"/>
    <s v="City Hall/Hotel/Community Center"/>
    <x v="0"/>
    <n v="4210"/>
    <s v="Yes"/>
    <m/>
    <m/>
    <m/>
    <m/>
    <m/>
    <m/>
    <m/>
    <m/>
    <m/>
    <m/>
    <m/>
    <m/>
  </r>
  <r>
    <s v="Gakona"/>
    <n v="217"/>
    <s v="Copper River/Chugach"/>
    <s v="Gakona Lodge"/>
    <x v="0"/>
    <n v="5900"/>
    <m/>
    <m/>
    <n v="2411"/>
    <m/>
    <m/>
    <m/>
    <m/>
    <m/>
    <m/>
    <m/>
    <m/>
    <m/>
    <m/>
  </r>
  <r>
    <s v="Galena"/>
    <n v="483"/>
    <s v="Yukon-Koyukuk/Upper Tanana"/>
    <s v="Trooper House (1 of the 4 units)"/>
    <x v="0"/>
    <n v="1104"/>
    <m/>
    <m/>
    <m/>
    <m/>
    <m/>
    <m/>
    <m/>
    <m/>
    <m/>
    <m/>
    <m/>
    <m/>
    <m/>
  </r>
  <r>
    <s v="Glennallen"/>
    <n v="514"/>
    <s v="Copper River/Chugach"/>
    <s v="Caribou Hotel"/>
    <x v="0"/>
    <m/>
    <m/>
    <m/>
    <m/>
    <m/>
    <m/>
    <m/>
    <m/>
    <m/>
    <m/>
    <m/>
    <m/>
    <m/>
    <m/>
  </r>
  <r>
    <s v="Igiugig"/>
    <n v="44"/>
    <s v="Bristol Bay"/>
    <s v="Lodge 1"/>
    <x v="0"/>
    <m/>
    <m/>
    <m/>
    <m/>
    <m/>
    <m/>
    <m/>
    <m/>
    <m/>
    <m/>
    <m/>
    <m/>
    <m/>
    <m/>
  </r>
  <r>
    <s v="Igiugig"/>
    <n v="44"/>
    <s v="Bristol Bay"/>
    <s v="Lodge 2"/>
    <x v="0"/>
    <m/>
    <m/>
    <m/>
    <m/>
    <m/>
    <m/>
    <m/>
    <m/>
    <m/>
    <m/>
    <m/>
    <m/>
    <m/>
    <m/>
  </r>
  <r>
    <s v="Igiugig"/>
    <n v="44"/>
    <s v="Bristol Bay"/>
    <s v="Old Creek Lodge"/>
    <x v="0"/>
    <m/>
    <m/>
    <m/>
    <m/>
    <m/>
    <m/>
    <m/>
    <m/>
    <m/>
    <m/>
    <m/>
    <m/>
    <m/>
    <m/>
  </r>
  <r>
    <s v="Iliamna"/>
    <n v="97"/>
    <s v="Bristol Bay"/>
    <s v="Airport Hotel Weathered Inn"/>
    <x v="0"/>
    <m/>
    <m/>
    <m/>
    <m/>
    <m/>
    <m/>
    <m/>
    <m/>
    <m/>
    <m/>
    <m/>
    <m/>
    <m/>
    <m/>
  </r>
  <r>
    <s v="Iliamna"/>
    <n v="97"/>
    <s v="Bristol Bay"/>
    <s v="FlyFish AK Red Quill Lodge"/>
    <x v="0"/>
    <m/>
    <m/>
    <m/>
    <m/>
    <m/>
    <m/>
    <m/>
    <m/>
    <m/>
    <m/>
    <m/>
    <m/>
    <m/>
    <m/>
  </r>
  <r>
    <s v="Iliamna"/>
    <n v="97"/>
    <s v="Bristol Bay"/>
    <s v="Iliaska Lodge"/>
    <x v="0"/>
    <m/>
    <m/>
    <m/>
    <m/>
    <m/>
    <m/>
    <m/>
    <m/>
    <m/>
    <m/>
    <m/>
    <m/>
    <m/>
    <m/>
  </r>
  <r>
    <s v="Iliamna"/>
    <n v="97"/>
    <s v="Bristol Bay"/>
    <s v="Rainbow King Lodge"/>
    <x v="0"/>
    <m/>
    <m/>
    <m/>
    <m/>
    <m/>
    <m/>
    <m/>
    <m/>
    <m/>
    <m/>
    <m/>
    <m/>
    <m/>
    <m/>
  </r>
  <r>
    <s v="Iliamna"/>
    <n v="97"/>
    <s v="Bristol Bay"/>
    <s v="Talarik Creek Lodge"/>
    <x v="0"/>
    <m/>
    <m/>
    <m/>
    <m/>
    <m/>
    <m/>
    <m/>
    <m/>
    <m/>
    <m/>
    <m/>
    <m/>
    <m/>
    <m/>
  </r>
  <r>
    <s v="Kaktovik"/>
    <n v="262"/>
    <s v="North Slope"/>
    <s v="Waldo Audi Hotel"/>
    <x v="0"/>
    <n v="8290"/>
    <m/>
    <m/>
    <n v="7300"/>
    <m/>
    <m/>
    <m/>
    <m/>
    <m/>
    <m/>
    <m/>
    <m/>
    <m/>
    <m/>
  </r>
  <r>
    <s v="Kaktovik"/>
    <n v="262"/>
    <s v="North Slope"/>
    <s v="Marsh Creek Inn"/>
    <x v="0"/>
    <m/>
    <m/>
    <m/>
    <m/>
    <m/>
    <m/>
    <m/>
    <m/>
    <m/>
    <m/>
    <m/>
    <m/>
    <m/>
    <m/>
  </r>
  <r>
    <s v="Karluk"/>
    <n v="43"/>
    <s v="Kodiak"/>
    <s v="Lodge 1"/>
    <x v="0"/>
    <m/>
    <m/>
    <m/>
    <m/>
    <m/>
    <m/>
    <m/>
    <m/>
    <m/>
    <m/>
    <m/>
    <m/>
    <m/>
    <m/>
  </r>
  <r>
    <s v="Karluk"/>
    <n v="43"/>
    <s v="Kodiak"/>
    <s v="Lodge 2"/>
    <x v="0"/>
    <m/>
    <m/>
    <m/>
    <m/>
    <m/>
    <m/>
    <m/>
    <m/>
    <m/>
    <m/>
    <m/>
    <m/>
    <m/>
    <m/>
  </r>
  <r>
    <s v="Karluk"/>
    <n v="43"/>
    <s v="Kodiak"/>
    <s v="Lodge 3"/>
    <x v="0"/>
    <m/>
    <m/>
    <m/>
    <m/>
    <m/>
    <m/>
    <m/>
    <m/>
    <m/>
    <m/>
    <m/>
    <m/>
    <m/>
    <m/>
  </r>
  <r>
    <s v="Kenny Lake"/>
    <n v="341"/>
    <s v="Copper River/Chugach"/>
    <s v="Kenny Lake Laundry/Hotel"/>
    <x v="0"/>
    <n v="1750"/>
    <m/>
    <m/>
    <n v="3070"/>
    <m/>
    <n v="66713"/>
    <m/>
    <m/>
    <m/>
    <m/>
    <m/>
    <m/>
    <m/>
    <m/>
  </r>
  <r>
    <s v="King Cove"/>
    <n v="934"/>
    <s v="Aleutians"/>
    <s v="King Cove Corp. Hotel"/>
    <x v="0"/>
    <n v="8768"/>
    <m/>
    <s v="Yes; VEEP"/>
    <m/>
    <m/>
    <m/>
    <m/>
    <m/>
    <m/>
    <m/>
    <m/>
    <m/>
    <m/>
    <m/>
  </r>
  <r>
    <s v="Kipnuk"/>
    <n v="656"/>
    <s v="Lower Yukon-Kuskokwim"/>
    <s v="Lodge &amp; Garage"/>
    <x v="0"/>
    <m/>
    <m/>
    <m/>
    <m/>
    <m/>
    <m/>
    <m/>
    <m/>
    <m/>
    <m/>
    <m/>
    <m/>
    <m/>
    <m/>
  </r>
  <r>
    <s v="Kobuk"/>
    <n v="159"/>
    <s v="Northwest Arctic"/>
    <s v="Kobuk Hotel"/>
    <x v="0"/>
    <m/>
    <m/>
    <m/>
    <m/>
    <m/>
    <m/>
    <m/>
    <m/>
    <m/>
    <m/>
    <m/>
    <m/>
    <m/>
    <m/>
  </r>
  <r>
    <s v="Kongiganak"/>
    <n v="456"/>
    <s v="Lower Yukon-Kuskokwim"/>
    <s v="Water Treatment Plant/Tribal Offices/Hotel"/>
    <x v="0"/>
    <n v="8903"/>
    <s v="Yes"/>
    <m/>
    <m/>
    <m/>
    <m/>
    <m/>
    <m/>
    <m/>
    <m/>
    <m/>
    <m/>
    <m/>
    <m/>
  </r>
  <r>
    <s v="Kotlik"/>
    <n v="644"/>
    <s v="Lower Yukon-Kuskokwim"/>
    <s v="City Lodge"/>
    <x v="0"/>
    <m/>
    <m/>
    <m/>
    <m/>
    <m/>
    <m/>
    <m/>
    <m/>
    <m/>
    <m/>
    <m/>
    <m/>
    <m/>
    <m/>
  </r>
  <r>
    <s v="Lake Louise"/>
    <n v="349"/>
    <s v="Lower Yukon-Kuskokwim"/>
    <s v="Lodge Lake Louise"/>
    <x v="0"/>
    <n v="3300"/>
    <m/>
    <m/>
    <m/>
    <m/>
    <m/>
    <m/>
    <m/>
    <m/>
    <m/>
    <m/>
    <m/>
    <m/>
    <m/>
  </r>
  <r>
    <s v="Lake Louise"/>
    <n v="349"/>
    <s v="Lower Yukon-Kuskokwim"/>
    <s v="Lodge The Evergreen Point"/>
    <x v="0"/>
    <m/>
    <m/>
    <m/>
    <m/>
    <m/>
    <m/>
    <m/>
    <m/>
    <m/>
    <m/>
    <m/>
    <m/>
    <m/>
    <m/>
  </r>
  <r>
    <s v="Lake Louise"/>
    <n v="349"/>
    <s v="Lower Yukon-Kuskokwim"/>
    <s v="Lodge Wolverine"/>
    <x v="0"/>
    <m/>
    <m/>
    <m/>
    <m/>
    <m/>
    <m/>
    <m/>
    <m/>
    <m/>
    <m/>
    <m/>
    <m/>
    <m/>
    <m/>
  </r>
  <r>
    <s v="Larsen Bay"/>
    <n v="88"/>
    <s v="Kodiak"/>
    <s v="Foxtail Lodge"/>
    <x v="0"/>
    <m/>
    <m/>
    <m/>
    <m/>
    <m/>
    <m/>
    <m/>
    <m/>
    <m/>
    <m/>
    <m/>
    <m/>
    <m/>
    <m/>
  </r>
  <r>
    <s v="Larsen Bay"/>
    <n v="88"/>
    <s v="Kodiak"/>
    <s v="Kodiak Legends Lodge"/>
    <x v="0"/>
    <m/>
    <m/>
    <m/>
    <m/>
    <m/>
    <m/>
    <m/>
    <m/>
    <m/>
    <m/>
    <m/>
    <m/>
    <m/>
    <m/>
  </r>
  <r>
    <s v="Larsen Bay"/>
    <n v="88"/>
    <s v="Kodiak"/>
    <s v="Kodiak Lodge"/>
    <x v="0"/>
    <m/>
    <m/>
    <m/>
    <m/>
    <m/>
    <m/>
    <m/>
    <m/>
    <m/>
    <m/>
    <m/>
    <m/>
    <m/>
    <m/>
  </r>
  <r>
    <s v="Larsen Bay"/>
    <n v="88"/>
    <s v="Kodiak"/>
    <s v="Larsen Bay Lodge"/>
    <x v="0"/>
    <m/>
    <m/>
    <m/>
    <m/>
    <m/>
    <m/>
    <m/>
    <m/>
    <m/>
    <m/>
    <m/>
    <m/>
    <m/>
    <m/>
  </r>
  <r>
    <s v="Levelock"/>
    <n v="79"/>
    <s v="Bristol Bay"/>
    <s v="LNL Office/Hotel"/>
    <x v="0"/>
    <m/>
    <m/>
    <m/>
    <m/>
    <m/>
    <m/>
    <m/>
    <m/>
    <m/>
    <m/>
    <m/>
    <m/>
    <m/>
    <m/>
  </r>
  <r>
    <s v="McCarthy"/>
    <n v="36"/>
    <s v="Copper River/Chugach"/>
    <s v="McCarthy Lodge"/>
    <x v="0"/>
    <n v="15000"/>
    <m/>
    <m/>
    <n v="15000"/>
    <m/>
    <m/>
    <m/>
    <m/>
    <m/>
    <m/>
    <m/>
    <m/>
    <m/>
    <m/>
  </r>
  <r>
    <s v="McCarthy"/>
    <n v="36"/>
    <s v="Copper River/Chugach"/>
    <s v="Kennicott Glacier Lodge"/>
    <x v="0"/>
    <n v="16000"/>
    <m/>
    <m/>
    <m/>
    <m/>
    <m/>
    <m/>
    <m/>
    <m/>
    <m/>
    <m/>
    <m/>
    <m/>
    <m/>
  </r>
  <r>
    <s v="McGrath"/>
    <n v="320"/>
    <s v="Yukon-Koyukuk/Upper Tanana"/>
    <s v="Hotel McGrath"/>
    <x v="0"/>
    <m/>
    <m/>
    <m/>
    <m/>
    <m/>
    <m/>
    <m/>
    <m/>
    <m/>
    <m/>
    <m/>
    <m/>
    <m/>
    <m/>
  </r>
  <r>
    <s v="Minto"/>
    <n v="214"/>
    <s v="Yukon-Koyukuk/Upper Tanana"/>
    <s v="Minto Lakeview Lodge"/>
    <x v="0"/>
    <n v="10000"/>
    <s v="Yes"/>
    <s v="Yes"/>
    <m/>
    <m/>
    <m/>
    <m/>
    <m/>
    <m/>
    <m/>
    <m/>
    <m/>
    <m/>
    <m/>
  </r>
  <r>
    <s v="Nenana"/>
    <n v="45"/>
    <s v="Aleutians"/>
    <s v="Hotel"/>
    <x v="0"/>
    <m/>
    <m/>
    <m/>
    <m/>
    <m/>
    <m/>
    <m/>
    <m/>
    <m/>
    <m/>
    <m/>
    <m/>
    <m/>
    <m/>
  </r>
  <r>
    <s v="Newhalen"/>
    <n v="214"/>
    <s v="Bristol Bay"/>
    <s v="INNEC Office Building"/>
    <x v="0"/>
    <n v="2700"/>
    <m/>
    <s v="BEES certified"/>
    <m/>
    <m/>
    <m/>
    <m/>
    <m/>
    <m/>
    <m/>
    <m/>
    <m/>
    <m/>
    <m/>
  </r>
  <r>
    <s v="Newhalen"/>
    <n v="214"/>
    <s v="Bristol Bay"/>
    <s v="INNEC PowerPlant"/>
    <x v="0"/>
    <n v="3500"/>
    <m/>
    <m/>
    <m/>
    <m/>
    <m/>
    <m/>
    <m/>
    <m/>
    <m/>
    <m/>
    <m/>
    <m/>
    <m/>
  </r>
  <r>
    <s v="Nuiqsut"/>
    <n v="452"/>
    <s v="North Slope"/>
    <s v="Nanuq Bed &amp; Breakfast"/>
    <x v="0"/>
    <m/>
    <m/>
    <m/>
    <m/>
    <m/>
    <m/>
    <m/>
    <m/>
    <m/>
    <m/>
    <m/>
    <m/>
    <m/>
    <m/>
  </r>
  <r>
    <s v="Nunam Iqua"/>
    <n v="211"/>
    <s v="Lower Yukon-Kuskokwim"/>
    <s v="City Hotel"/>
    <x v="0"/>
    <n v="1050"/>
    <m/>
    <m/>
    <m/>
    <m/>
    <m/>
    <m/>
    <m/>
    <m/>
    <m/>
    <m/>
    <m/>
    <m/>
    <m/>
  </r>
  <r>
    <s v="Old Harbor"/>
    <n v="225"/>
    <s v="Kodiak"/>
    <s v="Lodge 1"/>
    <x v="0"/>
    <m/>
    <m/>
    <m/>
    <m/>
    <m/>
    <m/>
    <m/>
    <m/>
    <m/>
    <m/>
    <m/>
    <m/>
    <m/>
    <m/>
  </r>
  <r>
    <s v="Old Harbor"/>
    <n v="225"/>
    <s v="Kodiak"/>
    <s v="Lodge 2"/>
    <x v="0"/>
    <m/>
    <m/>
    <m/>
    <m/>
    <m/>
    <m/>
    <m/>
    <m/>
    <m/>
    <m/>
    <m/>
    <m/>
    <m/>
    <m/>
  </r>
  <r>
    <s v="Pelican"/>
    <n v="79"/>
    <s v="Southeast"/>
    <s v="Lisianski Inlet Wilderness Lodge &amp; Charters"/>
    <x v="0"/>
    <n v="2400"/>
    <m/>
    <m/>
    <n v="2190"/>
    <m/>
    <m/>
    <m/>
    <m/>
    <m/>
    <m/>
    <m/>
    <m/>
    <m/>
    <m/>
  </r>
  <r>
    <s v="Pelican"/>
    <n v="79"/>
    <s v="Southeast"/>
    <s v="J &amp; S Lodging"/>
    <x v="0"/>
    <n v="3800"/>
    <m/>
    <m/>
    <m/>
    <m/>
    <n v="6000"/>
    <m/>
    <m/>
    <m/>
    <m/>
    <m/>
    <m/>
    <m/>
    <m/>
  </r>
  <r>
    <s v="Pelican"/>
    <n v="79"/>
    <s v="Southeast"/>
    <s v="Highliner Lodge &amp; Charters Inc."/>
    <x v="0"/>
    <m/>
    <m/>
    <m/>
    <m/>
    <m/>
    <m/>
    <m/>
    <m/>
    <m/>
    <m/>
    <m/>
    <m/>
    <m/>
    <m/>
  </r>
  <r>
    <s v="Point Baker"/>
    <n v="15"/>
    <s v="Southeast"/>
    <s v="The Outpost at Point Baker: Shop"/>
    <x v="0"/>
    <n v="320"/>
    <m/>
    <m/>
    <m/>
    <m/>
    <m/>
    <m/>
    <m/>
    <m/>
    <m/>
    <m/>
    <m/>
    <m/>
    <m/>
  </r>
  <r>
    <s v="Point Baker"/>
    <n v="15"/>
    <s v="Southeast"/>
    <s v="The Outpost at Point Baker: Shop/Power House"/>
    <x v="0"/>
    <n v="768"/>
    <m/>
    <m/>
    <m/>
    <m/>
    <m/>
    <m/>
    <m/>
    <m/>
    <m/>
    <m/>
    <m/>
    <m/>
    <m/>
  </r>
  <r>
    <s v="Point Baker"/>
    <n v="15"/>
    <s v="Southeast"/>
    <s v="The Outpost at Point Baker: Laundry/Shower Facility"/>
    <x v="0"/>
    <n v="1440"/>
    <m/>
    <m/>
    <m/>
    <m/>
    <m/>
    <m/>
    <m/>
    <m/>
    <m/>
    <m/>
    <m/>
    <m/>
    <m/>
  </r>
  <r>
    <s v="Point Baker"/>
    <n v="15"/>
    <s v="Southeast"/>
    <s v="The Outpost at Point Baker: Restaurant"/>
    <x v="0"/>
    <n v="1800"/>
    <m/>
    <m/>
    <m/>
    <m/>
    <m/>
    <m/>
    <m/>
    <m/>
    <m/>
    <m/>
    <m/>
    <m/>
    <m/>
  </r>
  <r>
    <s v="Point Baker"/>
    <n v="15"/>
    <s v="Southeast"/>
    <s v="WOXOF Lodge"/>
    <x v="0"/>
    <n v="2400"/>
    <m/>
    <m/>
    <n v="1500"/>
    <m/>
    <m/>
    <m/>
    <m/>
    <m/>
    <m/>
    <m/>
    <m/>
    <m/>
    <m/>
  </r>
  <r>
    <s v="Point Baker"/>
    <n v="15"/>
    <s v="Southeast"/>
    <s v="The Outpost at Point Baker: Residence/Lodge"/>
    <x v="0"/>
    <n v="2500"/>
    <m/>
    <m/>
    <m/>
    <m/>
    <m/>
    <m/>
    <m/>
    <m/>
    <m/>
    <m/>
    <m/>
    <m/>
    <m/>
  </r>
  <r>
    <s v="Point Baker"/>
    <n v="15"/>
    <s v="Southeast"/>
    <s v="Calder Mountain Lodge"/>
    <x v="0"/>
    <n v="4800"/>
    <m/>
    <m/>
    <n v="1000"/>
    <m/>
    <m/>
    <m/>
    <n v="1500"/>
    <m/>
    <m/>
    <m/>
    <m/>
    <m/>
    <m/>
  </r>
  <r>
    <s v="Point Baker"/>
    <n v="15"/>
    <s v="Southeast"/>
    <s v="The Outpost at Point Baker: Bar/Store"/>
    <x v="0"/>
    <n v="4800"/>
    <m/>
    <m/>
    <m/>
    <m/>
    <m/>
    <m/>
    <m/>
    <m/>
    <m/>
    <m/>
    <m/>
    <m/>
    <m/>
  </r>
  <r>
    <s v="Port Alsworth"/>
    <n v="168"/>
    <s v="Bristol Bay"/>
    <s v="The Farm B&amp;B/Lodge"/>
    <x v="0"/>
    <m/>
    <m/>
    <m/>
    <m/>
    <m/>
    <m/>
    <m/>
    <m/>
    <m/>
    <m/>
    <m/>
    <m/>
    <m/>
    <m/>
  </r>
  <r>
    <s v="Port Lions"/>
    <n v="188"/>
    <s v="Kodiak"/>
    <s v="Kodiak Paradise Lodge"/>
    <x v="0"/>
    <m/>
    <m/>
    <m/>
    <m/>
    <m/>
    <m/>
    <m/>
    <m/>
    <m/>
    <m/>
    <m/>
    <m/>
    <m/>
    <m/>
  </r>
  <r>
    <s v="Port Lions"/>
    <n v="188"/>
    <s v="Kodiak"/>
    <s v="Port Lions Lodge"/>
    <x v="0"/>
    <m/>
    <m/>
    <m/>
    <m/>
    <m/>
    <m/>
    <m/>
    <m/>
    <m/>
    <m/>
    <m/>
    <m/>
    <m/>
    <m/>
  </r>
  <r>
    <s v="Port Lions"/>
    <n v="188"/>
    <s v="Kodiak"/>
    <s v="Wilderness Beach Lodge"/>
    <x v="0"/>
    <m/>
    <m/>
    <m/>
    <m/>
    <m/>
    <m/>
    <m/>
    <m/>
    <m/>
    <m/>
    <m/>
    <m/>
    <m/>
    <m/>
  </r>
  <r>
    <s v="Portage Creek"/>
    <n v="2"/>
    <s v="Bristol Bay"/>
    <s v="Portage Creek General Store and Lodge"/>
    <x v="0"/>
    <m/>
    <m/>
    <m/>
    <m/>
    <m/>
    <m/>
    <m/>
    <m/>
    <m/>
    <m/>
    <m/>
    <m/>
    <m/>
    <m/>
  </r>
  <r>
    <s v="Red Devil"/>
    <n v="18"/>
    <s v="Lower Yukon-Kuskokwim"/>
    <s v="Red Devil Lodge"/>
    <x v="0"/>
    <m/>
    <m/>
    <m/>
    <m/>
    <m/>
    <m/>
    <m/>
    <m/>
    <m/>
    <m/>
    <m/>
    <m/>
    <m/>
    <m/>
  </r>
  <r>
    <s v="Saint George"/>
    <n v="312"/>
    <s v="Lower Yukon-Kuskokwim"/>
    <s v="St. George Hotel"/>
    <x v="0"/>
    <m/>
    <m/>
    <m/>
    <m/>
    <m/>
    <m/>
    <m/>
    <m/>
    <m/>
    <m/>
    <m/>
    <m/>
    <m/>
    <m/>
  </r>
  <r>
    <s v="Saint Mary's"/>
    <n v="312"/>
    <s v="Lower Yukon-Kuskokwim"/>
    <s v="LIVING QUARTERS"/>
    <x v="0"/>
    <n v="1530"/>
    <m/>
    <m/>
    <m/>
    <m/>
    <m/>
    <m/>
    <m/>
    <m/>
    <m/>
    <m/>
    <m/>
    <m/>
    <m/>
  </r>
  <r>
    <s v="Savoonga"/>
    <n v="718"/>
    <s v="Bering Straits"/>
    <s v="City Lodge"/>
    <x v="0"/>
    <n v="726"/>
    <m/>
    <m/>
    <n v="1040"/>
    <m/>
    <m/>
    <m/>
    <m/>
    <m/>
    <m/>
    <m/>
    <m/>
    <m/>
    <m/>
  </r>
  <r>
    <s v="Selawik"/>
    <n v="872"/>
    <s v="Northwest Arctic"/>
    <s v="McCoys Lodge"/>
    <x v="0"/>
    <n v="1920"/>
    <m/>
    <m/>
    <m/>
    <m/>
    <m/>
    <m/>
    <m/>
    <m/>
    <m/>
    <m/>
    <m/>
    <m/>
    <m/>
  </r>
  <r>
    <s v="Seldovia"/>
    <n v="872"/>
    <s v="Northwest Arctic"/>
    <s v="Seldovia Boardwalk Hotel"/>
    <x v="0"/>
    <m/>
    <m/>
    <m/>
    <m/>
    <m/>
    <m/>
    <m/>
    <m/>
    <m/>
    <m/>
    <m/>
    <m/>
    <m/>
    <m/>
  </r>
  <r>
    <s v="Sitka"/>
    <n v="9039"/>
    <s v="Southeast"/>
    <s v="AIRPORT LEASEFALSE ISLAND WILDERNESS LODGE, LLC"/>
    <x v="0"/>
    <n v="1602"/>
    <m/>
    <m/>
    <m/>
    <m/>
    <m/>
    <m/>
    <m/>
    <m/>
    <m/>
    <m/>
    <m/>
    <m/>
    <m/>
  </r>
  <r>
    <s v="Sitka"/>
    <n v="9039"/>
    <s v="Southeast"/>
    <s v=" GWINN/PURSER"/>
    <x v="0"/>
    <n v="1882"/>
    <m/>
    <m/>
    <m/>
    <m/>
    <m/>
    <m/>
    <m/>
    <m/>
    <m/>
    <m/>
    <m/>
    <m/>
    <m/>
  </r>
  <r>
    <s v="Sitka"/>
    <n v="9039"/>
    <s v="Southeast"/>
    <s v="LODGE #1662SITKA AK LODGE #1662, BPO OF ELKS"/>
    <x v="0"/>
    <n v="14626"/>
    <m/>
    <m/>
    <m/>
    <m/>
    <m/>
    <m/>
    <m/>
    <m/>
    <m/>
    <m/>
    <m/>
    <m/>
    <m/>
  </r>
  <r>
    <s v="Sitka"/>
    <n v="9039"/>
    <s v="Southeast"/>
    <s v=" FINN"/>
    <x v="0"/>
    <n v="19304"/>
    <m/>
    <m/>
    <m/>
    <m/>
    <m/>
    <m/>
    <m/>
    <m/>
    <m/>
    <m/>
    <m/>
    <m/>
    <m/>
  </r>
  <r>
    <s v="Takotna"/>
    <n v="56"/>
    <s v="Yukon-Koyukuk/Upper Tanana"/>
    <s v="Takotna Community Assoc. Office Bldg./Lodge"/>
    <x v="0"/>
    <m/>
    <m/>
    <s v="Yes; VEEP"/>
    <m/>
    <m/>
    <m/>
    <m/>
    <m/>
    <m/>
    <m/>
    <m/>
    <m/>
    <m/>
    <m/>
  </r>
  <r>
    <s v="Tenakee Springs"/>
    <n v="141"/>
    <s v="Southeast"/>
    <s v="All Season Construction/Lodge"/>
    <x v="0"/>
    <n v="3000"/>
    <m/>
    <m/>
    <m/>
    <m/>
    <m/>
    <m/>
    <m/>
    <m/>
    <m/>
    <m/>
    <m/>
    <m/>
    <m/>
  </r>
  <r>
    <s v="Tenakee Springs"/>
    <n v="141"/>
    <s v="Southeast"/>
    <s v="Davis Rentals"/>
    <x v="0"/>
    <m/>
    <m/>
    <m/>
    <m/>
    <m/>
    <m/>
    <m/>
    <m/>
    <m/>
    <m/>
    <m/>
    <m/>
    <m/>
    <m/>
  </r>
  <r>
    <s v="Thorne Bay"/>
    <n v="518"/>
    <s v="Southeast"/>
    <s v="McFarland's FLOATEL/Baskets &amp; Bullets"/>
    <x v="0"/>
    <n v="1600"/>
    <m/>
    <m/>
    <n v="660"/>
    <m/>
    <m/>
    <m/>
    <m/>
    <m/>
    <m/>
    <m/>
    <m/>
    <m/>
    <m/>
  </r>
  <r>
    <s v="Unalaska"/>
    <n v="4737"/>
    <s v="Aleutians"/>
    <s v="Carl's Bayview Inn"/>
    <x v="0"/>
    <m/>
    <m/>
    <m/>
    <m/>
    <m/>
    <m/>
    <m/>
    <m/>
    <m/>
    <m/>
    <m/>
    <m/>
    <m/>
    <m/>
  </r>
  <r>
    <s v="Unalaska"/>
    <n v="4737"/>
    <s v="Aleutians"/>
    <s v="Unisea Inn"/>
    <x v="0"/>
    <m/>
    <m/>
    <m/>
    <m/>
    <m/>
    <m/>
    <m/>
    <m/>
    <m/>
    <m/>
    <m/>
    <m/>
    <m/>
    <m/>
  </r>
  <r>
    <s v="Akhiok"/>
    <n v="85"/>
    <s v="Kodiak"/>
    <s v="Akhiok School"/>
    <x v="1"/>
    <n v="8450"/>
    <m/>
    <m/>
    <n v="6000"/>
    <m/>
    <n v="70160"/>
    <m/>
    <m/>
    <m/>
    <m/>
    <m/>
    <m/>
    <m/>
    <m/>
  </r>
  <r>
    <s v="Akhiok"/>
    <n v="85"/>
    <s v="Kodiak"/>
    <s v="School Generator Shed"/>
    <x v="1"/>
    <m/>
    <m/>
    <m/>
    <m/>
    <m/>
    <m/>
    <m/>
    <m/>
    <m/>
    <m/>
    <m/>
    <m/>
    <m/>
    <m/>
  </r>
  <r>
    <s v="AKIACHAK"/>
    <n v="675"/>
    <s v="Lower Yukon-Kuskokwim"/>
    <s v="Akiachak K-12 SchoolYupiit School District"/>
    <x v="1"/>
    <n v="42404"/>
    <m/>
    <m/>
    <m/>
    <m/>
    <n v="361437.91957866668"/>
    <m/>
    <m/>
    <m/>
    <m/>
    <m/>
    <m/>
    <m/>
    <m/>
  </r>
  <r>
    <s v="Akiachak"/>
    <n v="675"/>
    <s v="Lower Yukon-Kuskokwim"/>
    <s v="OLD HIGH SCHOOL SHOP"/>
    <x v="1"/>
    <m/>
    <m/>
    <m/>
    <m/>
    <m/>
    <m/>
    <m/>
    <m/>
    <m/>
    <m/>
    <m/>
    <m/>
    <m/>
    <m/>
  </r>
  <r>
    <s v="Akiachak"/>
    <n v="675"/>
    <s v="Lower Yukon-Kuskokwim"/>
    <s v="YOUTH &amp; ELDERS BUILDING"/>
    <x v="1"/>
    <m/>
    <m/>
    <m/>
    <m/>
    <m/>
    <m/>
    <m/>
    <m/>
    <m/>
    <m/>
    <m/>
    <m/>
    <m/>
    <m/>
  </r>
  <r>
    <s v="AKIAK"/>
    <n v="355"/>
    <s v="Lower Yukon-Kuskokwim"/>
    <s v="Akiak K-12 SchoolYupiit School District"/>
    <x v="1"/>
    <n v="29659"/>
    <m/>
    <m/>
    <m/>
    <m/>
    <n v="194196.41441866668"/>
    <m/>
    <m/>
    <m/>
    <m/>
    <m/>
    <m/>
    <m/>
    <m/>
  </r>
  <r>
    <s v="Akiak"/>
    <n v="355"/>
    <s v="Lower Yukon-Kuskokwim"/>
    <s v="Old High School Wood Shop"/>
    <x v="1"/>
    <m/>
    <m/>
    <m/>
    <m/>
    <m/>
    <m/>
    <m/>
    <m/>
    <m/>
    <m/>
    <m/>
    <m/>
    <m/>
    <m/>
  </r>
  <r>
    <s v="AKUTAN"/>
    <n v="1154"/>
    <s v="Aleutians"/>
    <s v="Akutan K-12 SchoolAleutians East Borough School District"/>
    <x v="1"/>
    <n v="11425"/>
    <m/>
    <m/>
    <n v="3205.2554744525546"/>
    <m/>
    <n v="31146.946986666662"/>
    <m/>
    <m/>
    <m/>
    <m/>
    <m/>
    <m/>
    <m/>
    <m/>
  </r>
  <r>
    <s v="Alakanuk"/>
    <n v="704"/>
    <s v="Lower Yukon-Kuskokwim"/>
    <s v="School"/>
    <x v="1"/>
    <n v="28942"/>
    <m/>
    <m/>
    <m/>
    <m/>
    <m/>
    <m/>
    <m/>
    <m/>
    <m/>
    <m/>
    <m/>
    <m/>
    <m/>
  </r>
  <r>
    <s v="ALEKNAGIK"/>
    <n v="211"/>
    <s v="Bristol Bay"/>
    <s v="Aleknagik K-12 SchoolRegional Education Attendance Area"/>
    <x v="1"/>
    <n v="12426"/>
    <m/>
    <m/>
    <n v="11300"/>
    <m/>
    <n v="108440.97595999998"/>
    <m/>
    <m/>
    <m/>
    <m/>
    <m/>
    <m/>
    <m/>
    <m/>
  </r>
  <r>
    <s v="Allakaket"/>
    <n v="108"/>
    <s v="Yukon-Koyukuk/Upper Tanana"/>
    <s v="School"/>
    <x v="1"/>
    <n v="19330"/>
    <m/>
    <m/>
    <n v="20000"/>
    <m/>
    <n v="174469.71428571429"/>
    <m/>
    <m/>
    <m/>
    <m/>
    <m/>
    <m/>
    <m/>
    <m/>
  </r>
  <r>
    <s v="Ambler"/>
    <n v="264"/>
    <s v="Northwest Arctic"/>
    <s v="Old high school"/>
    <x v="1"/>
    <n v="13100"/>
    <m/>
    <m/>
    <m/>
    <m/>
    <n v="140231"/>
    <m/>
    <m/>
    <m/>
    <m/>
    <m/>
    <m/>
    <m/>
    <m/>
  </r>
  <r>
    <s v="Ambler"/>
    <n v="264"/>
    <s v="Northwest Arctic"/>
    <s v="New School"/>
    <x v="1"/>
    <n v="23444"/>
    <m/>
    <m/>
    <n v="30000"/>
    <m/>
    <n v="224816"/>
    <m/>
    <m/>
    <m/>
    <m/>
    <m/>
    <m/>
    <m/>
    <m/>
  </r>
  <r>
    <s v="Anaktuvuk Pass"/>
    <n v="358"/>
    <s v="North Slope"/>
    <s v="Gymnasium and pool"/>
    <x v="1"/>
    <n v="13284"/>
    <m/>
    <m/>
    <m/>
    <m/>
    <m/>
    <m/>
    <m/>
    <m/>
    <m/>
    <m/>
    <m/>
    <m/>
    <m/>
  </r>
  <r>
    <s v="Anaktuvuk Pass"/>
    <n v="358"/>
    <s v="North Slope"/>
    <s v="School classrooms"/>
    <x v="1"/>
    <n v="15048"/>
    <m/>
    <m/>
    <m/>
    <m/>
    <n v="179840"/>
    <m/>
    <m/>
    <m/>
    <m/>
    <m/>
    <m/>
    <m/>
    <m/>
  </r>
  <r>
    <s v="Anaktuvuk Pass"/>
    <n v="358"/>
    <s v="North Slope"/>
    <s v="Nunamuit SchoolNorth Slope Borough"/>
    <x v="1"/>
    <n v="36047"/>
    <m/>
    <m/>
    <n v="29030.481751824816"/>
    <n v="3008.695652173913"/>
    <n v="369043.32136"/>
    <m/>
    <m/>
    <m/>
    <m/>
    <m/>
    <m/>
    <m/>
    <m/>
  </r>
  <r>
    <s v="Anchor Point"/>
    <n v="358"/>
    <s v="North Slope"/>
    <m/>
    <x v="1"/>
    <n v="25348"/>
    <m/>
    <m/>
    <m/>
    <m/>
    <m/>
    <m/>
    <m/>
    <m/>
    <m/>
    <m/>
    <m/>
    <m/>
    <m/>
  </r>
  <r>
    <s v="Anderson"/>
    <n v="358"/>
    <s v="North Slope"/>
    <m/>
    <x v="1"/>
    <n v="41066"/>
    <m/>
    <m/>
    <m/>
    <m/>
    <m/>
    <m/>
    <m/>
    <m/>
    <m/>
    <m/>
    <m/>
    <m/>
    <m/>
  </r>
  <r>
    <s v="Angoon"/>
    <n v="438"/>
    <s v="Southeast"/>
    <s v="Angoon Elementary Gym"/>
    <x v="1"/>
    <n v="5600"/>
    <m/>
    <m/>
    <n v="240"/>
    <m/>
    <m/>
    <m/>
    <m/>
    <m/>
    <m/>
    <m/>
    <m/>
    <m/>
    <m/>
  </r>
  <r>
    <s v="Angoon"/>
    <n v="438"/>
    <s v="Southeast"/>
    <s v="Angoon Elementary"/>
    <x v="1"/>
    <n v="6175"/>
    <m/>
    <m/>
    <m/>
    <m/>
    <n v="80000"/>
    <m/>
    <m/>
    <m/>
    <m/>
    <m/>
    <m/>
    <m/>
    <m/>
  </r>
  <r>
    <s v="Angoon"/>
    <n v="438"/>
    <s v="Southeast"/>
    <s v="Angoon High School"/>
    <x v="1"/>
    <n v="24420"/>
    <m/>
    <m/>
    <m/>
    <m/>
    <n v="98500"/>
    <m/>
    <m/>
    <m/>
    <m/>
    <m/>
    <m/>
    <m/>
    <m/>
  </r>
  <r>
    <s v="Angoon"/>
    <n v="438"/>
    <s v="Southeast"/>
    <s v="Angoon School District Office"/>
    <x v="1"/>
    <m/>
    <m/>
    <m/>
    <m/>
    <m/>
    <n v="11000"/>
    <m/>
    <m/>
    <m/>
    <m/>
    <m/>
    <m/>
    <m/>
    <m/>
  </r>
  <r>
    <s v="Aniak"/>
    <n v="546"/>
    <s v="Lower Yukon-Kuskokwim"/>
    <s v="District Storage Building"/>
    <x v="1"/>
    <n v="4000"/>
    <m/>
    <m/>
    <m/>
    <m/>
    <m/>
    <m/>
    <m/>
    <m/>
    <m/>
    <m/>
    <m/>
    <m/>
    <m/>
  </r>
  <r>
    <s v="ANIAK"/>
    <n v="546"/>
    <s v="Lower Yukon-Kuskokwim"/>
    <s v="District Shop/Bus BarnKuspuk School District"/>
    <x v="1"/>
    <n v="7400"/>
    <m/>
    <m/>
    <n v="2300.5255474452556"/>
    <m/>
    <n v="10473.094256999997"/>
    <m/>
    <m/>
    <m/>
    <m/>
    <m/>
    <m/>
    <m/>
    <m/>
  </r>
  <r>
    <s v="AniaK"/>
    <n v="546"/>
    <s v="Lower Yukon-Kuskokwim"/>
    <s v="District Office Building (DO)Kuspuk School District"/>
    <x v="1"/>
    <n v="12576"/>
    <m/>
    <m/>
    <n v="2933.8686131386862"/>
    <m/>
    <n v="18360.165239999998"/>
    <m/>
    <m/>
    <m/>
    <m/>
    <m/>
    <m/>
    <m/>
    <m/>
  </r>
  <r>
    <s v="Aniak"/>
    <n v="546"/>
    <s v="Lower Yukon-Kuskokwim"/>
    <s v="Auntie Mary Nicoli Elementary School (AMNES)Kuspuk School District"/>
    <x v="1"/>
    <n v="19471"/>
    <m/>
    <m/>
    <n v="9007.4744525547449"/>
    <m/>
    <n v="49107.774908666659"/>
    <m/>
    <n v="213.08124972677595"/>
    <m/>
    <m/>
    <m/>
    <m/>
    <m/>
    <m/>
  </r>
  <r>
    <s v="Aniak"/>
    <n v="546"/>
    <s v="Lower Yukon-Kuskokwim"/>
    <s v="Joe Parent Regional Vocational Education Center/Aniak Middle School"/>
    <x v="1"/>
    <n v="31900"/>
    <m/>
    <m/>
    <m/>
    <m/>
    <m/>
    <m/>
    <m/>
    <m/>
    <m/>
    <m/>
    <m/>
    <m/>
    <m/>
  </r>
  <r>
    <s v="Aniak"/>
    <n v="546"/>
    <s v="Lower Yukon-Kuskokwim"/>
    <s v="Aniak Jr/Sr High School (AJSHS)Kuspuk School District"/>
    <x v="1"/>
    <n v="40080.800000000003"/>
    <m/>
    <m/>
    <n v="6122.1021897810215"/>
    <m/>
    <n v="53867.15146666667"/>
    <m/>
    <n v="236.64000000000001"/>
    <m/>
    <m/>
    <m/>
    <m/>
    <m/>
    <m/>
  </r>
  <r>
    <s v="Anvik"/>
    <n v="80"/>
    <s v="Yukon-Koyukuk/Upper Tanana"/>
    <s v="Blackwell School"/>
    <x v="1"/>
    <n v="10298"/>
    <s v="Yes; Nortech"/>
    <m/>
    <m/>
    <m/>
    <m/>
    <m/>
    <m/>
    <m/>
    <m/>
    <m/>
    <m/>
    <m/>
    <m/>
  </r>
  <r>
    <s v="Anvik"/>
    <n v="80"/>
    <s v="Yukon-Koyukuk/Upper Tanana"/>
    <s v="Blackwell SchoolIditarod Area School District"/>
    <x v="1"/>
    <n v="16314.3"/>
    <m/>
    <m/>
    <n v="4269.5255474452551"/>
    <m/>
    <n v="34652.061572749997"/>
    <m/>
    <m/>
    <m/>
    <m/>
    <m/>
    <m/>
    <m/>
    <m/>
  </r>
  <r>
    <s v="Arctic Village"/>
    <n v="175"/>
    <s v="Yukon-Koyukuk/Upper Tanana"/>
    <s v="Arctic Village k-12 School"/>
    <x v="1"/>
    <n v="13868"/>
    <m/>
    <m/>
    <n v="21262"/>
    <m/>
    <n v="96593"/>
    <m/>
    <m/>
    <m/>
    <m/>
    <m/>
    <m/>
    <m/>
    <m/>
  </r>
  <r>
    <s v="Arctic Village"/>
    <n v="175"/>
    <s v="Yukon-Koyukuk/Upper Tanana"/>
    <s v="Old High School"/>
    <x v="1"/>
    <m/>
    <m/>
    <s v="Yes; VEEP"/>
    <m/>
    <m/>
    <m/>
    <m/>
    <m/>
    <m/>
    <m/>
    <m/>
    <m/>
    <m/>
    <m/>
  </r>
  <r>
    <s v="Arctic Village"/>
    <n v="175"/>
    <s v="Yukon-Koyukuk/Upper Tanana"/>
    <s v="Old School Maintenance Garage"/>
    <x v="1"/>
    <m/>
    <m/>
    <s v="Yes; VEEP"/>
    <m/>
    <m/>
    <m/>
    <m/>
    <m/>
    <m/>
    <m/>
    <m/>
    <m/>
    <m/>
    <m/>
  </r>
  <r>
    <s v="Atka"/>
    <n v="67"/>
    <s v="Aleutians"/>
    <s v="Yakov E Netsvetov School"/>
    <x v="1"/>
    <n v="8130"/>
    <m/>
    <m/>
    <n v="5000"/>
    <m/>
    <n v="30950"/>
    <m/>
    <m/>
    <m/>
    <m/>
    <m/>
    <m/>
    <m/>
    <m/>
  </r>
  <r>
    <s v="Atmautluak"/>
    <n v="305"/>
    <s v="Lower Yukon-Kuskokwim"/>
    <s v="Portable Classroom #1"/>
    <x v="1"/>
    <n v="1200"/>
    <m/>
    <m/>
    <m/>
    <m/>
    <m/>
    <m/>
    <m/>
    <m/>
    <m/>
    <m/>
    <m/>
    <m/>
    <m/>
  </r>
  <r>
    <s v="Atmautluak"/>
    <n v="305"/>
    <s v="Lower Yukon-Kuskokwim"/>
    <s v="Elementary School"/>
    <x v="1"/>
    <n v="3406"/>
    <m/>
    <m/>
    <m/>
    <m/>
    <m/>
    <m/>
    <m/>
    <m/>
    <m/>
    <m/>
    <m/>
    <m/>
    <m/>
  </r>
  <r>
    <s v="Atmautluak"/>
    <n v="305"/>
    <s v="Lower Yukon-Kuskokwim"/>
    <s v="Joanne A Alexie Memorial School"/>
    <x v="1"/>
    <n v="12470"/>
    <m/>
    <m/>
    <m/>
    <m/>
    <m/>
    <m/>
    <m/>
    <m/>
    <m/>
    <m/>
    <m/>
    <m/>
    <m/>
  </r>
  <r>
    <s v="Atqasuk"/>
    <n v="248"/>
    <s v="North Slope"/>
    <s v="School Maintenance Building"/>
    <x v="1"/>
    <n v="640"/>
    <m/>
    <m/>
    <m/>
    <m/>
    <m/>
    <m/>
    <m/>
    <m/>
    <m/>
    <m/>
    <m/>
    <m/>
    <m/>
  </r>
  <r>
    <s v="ATQASUK"/>
    <n v="248"/>
    <s v="North Slope"/>
    <s v="Transient Housing/PlayroomAtqasuk"/>
    <x v="1"/>
    <n v="640"/>
    <m/>
    <m/>
    <m/>
    <m/>
    <n v="3567.5321074999993"/>
    <m/>
    <m/>
    <m/>
    <m/>
    <m/>
    <m/>
    <m/>
    <m/>
  </r>
  <r>
    <s v="Atqasuk"/>
    <n v="248"/>
    <s v="North Slope"/>
    <s v="School Service Garage"/>
    <x v="1"/>
    <n v="960"/>
    <m/>
    <m/>
    <m/>
    <m/>
    <m/>
    <m/>
    <m/>
    <m/>
    <m/>
    <m/>
    <m/>
    <m/>
    <m/>
  </r>
  <r>
    <s v="Atqasuk"/>
    <n v="248"/>
    <s v="North Slope"/>
    <s v="School - Utility Building"/>
    <x v="1"/>
    <n v="2160"/>
    <m/>
    <m/>
    <m/>
    <m/>
    <m/>
    <m/>
    <m/>
    <m/>
    <m/>
    <m/>
    <m/>
    <m/>
    <m/>
  </r>
  <r>
    <s v="Atqasuk"/>
    <n v="248"/>
    <s v="North Slope"/>
    <s v="BIA School"/>
    <x v="1"/>
    <n v="8556"/>
    <m/>
    <m/>
    <m/>
    <m/>
    <m/>
    <m/>
    <m/>
    <m/>
    <m/>
    <m/>
    <m/>
    <m/>
    <m/>
  </r>
  <r>
    <s v="Atqasuk"/>
    <n v="248"/>
    <s v="North Slope"/>
    <s v="Elementary School"/>
    <x v="1"/>
    <n v="21045"/>
    <m/>
    <m/>
    <m/>
    <m/>
    <m/>
    <m/>
    <m/>
    <m/>
    <m/>
    <m/>
    <m/>
    <m/>
    <m/>
  </r>
  <r>
    <s v="ATQASUK"/>
    <n v="248"/>
    <s v="North Slope"/>
    <s v="Meade River SchoolAtqasuk"/>
    <x v="1"/>
    <n v="38140"/>
    <m/>
    <m/>
    <n v="65770.518248175184"/>
    <n v="20000"/>
    <n v="390183.51161999995"/>
    <m/>
    <m/>
    <m/>
    <m/>
    <m/>
    <m/>
    <m/>
    <m/>
  </r>
  <r>
    <s v="Atqasuk"/>
    <n v="248"/>
    <s v="North Slope"/>
    <s v="Gymnasium"/>
    <x v="1"/>
    <m/>
    <m/>
    <m/>
    <m/>
    <m/>
    <m/>
    <m/>
    <m/>
    <m/>
    <m/>
    <m/>
    <m/>
    <m/>
    <m/>
  </r>
  <r>
    <s v="Barrow"/>
    <n v="4514"/>
    <s v="North Slope"/>
    <m/>
    <x v="1"/>
    <n v="433780"/>
    <m/>
    <m/>
    <m/>
    <m/>
    <m/>
    <m/>
    <m/>
    <m/>
    <m/>
    <m/>
    <m/>
    <m/>
    <m/>
  </r>
  <r>
    <s v="Beaver"/>
    <n v="77"/>
    <s v="Yukon-Koyukuk/Upper Tanana"/>
    <s v="Cruikshank School"/>
    <x v="1"/>
    <n v="10130"/>
    <m/>
    <m/>
    <n v="23654"/>
    <m/>
    <n v="65941"/>
    <m/>
    <m/>
    <m/>
    <m/>
    <m/>
    <m/>
    <m/>
    <m/>
  </r>
  <r>
    <s v="Bethel"/>
    <n v="6278"/>
    <s v="Lower Yukon-Kuskokwim"/>
    <m/>
    <x v="1"/>
    <n v="259758"/>
    <m/>
    <m/>
    <m/>
    <m/>
    <m/>
    <m/>
    <m/>
    <m/>
    <m/>
    <m/>
    <m/>
    <m/>
    <m/>
  </r>
  <r>
    <s v="Bethel"/>
    <n v="6278"/>
    <s v="Lower Yukon-Kuskokwim"/>
    <s v="AVCP INC AIRCRAFT MAINT SCHOOL"/>
    <x v="1"/>
    <m/>
    <m/>
    <m/>
    <m/>
    <m/>
    <m/>
    <m/>
    <m/>
    <m/>
    <m/>
    <m/>
    <m/>
    <m/>
    <m/>
  </r>
  <r>
    <s v="Brevig Mission"/>
    <n v="445"/>
    <s v="Bering Straits"/>
    <s v="School Garage"/>
    <x v="1"/>
    <n v="672"/>
    <m/>
    <m/>
    <m/>
    <m/>
    <m/>
    <m/>
    <m/>
    <m/>
    <m/>
    <m/>
    <m/>
    <m/>
    <m/>
  </r>
  <r>
    <s v="Brevig Mission"/>
    <n v="445"/>
    <s v="Bering Straits"/>
    <s v="Voc Ed Wood Shop"/>
    <x v="1"/>
    <n v="1008"/>
    <m/>
    <m/>
    <m/>
    <m/>
    <m/>
    <m/>
    <m/>
    <m/>
    <m/>
    <m/>
    <m/>
    <m/>
    <m/>
  </r>
  <r>
    <s v="Brevig Mission"/>
    <n v="445"/>
    <s v="Bering Straits"/>
    <s v="K-12 School"/>
    <x v="1"/>
    <n v="25792"/>
    <m/>
    <m/>
    <n v="35797"/>
    <m/>
    <n v="235147"/>
    <m/>
    <m/>
    <m/>
    <m/>
    <m/>
    <m/>
    <m/>
    <m/>
  </r>
  <r>
    <s v="BUCKLAND"/>
    <n v="487"/>
    <s v="Northwest Arctic"/>
    <s v="Buckland SchoolNorthwest Arctic Borough School District"/>
    <x v="1"/>
    <n v="48225"/>
    <m/>
    <m/>
    <n v="65473.927007299273"/>
    <m/>
    <n v="336986.03284699999"/>
    <m/>
    <m/>
    <m/>
    <m/>
    <m/>
    <m/>
    <m/>
    <m/>
  </r>
  <r>
    <s v="Cantwell"/>
    <n v="487"/>
    <s v="Northwest Arctic"/>
    <s v="Cantwell School"/>
    <x v="1"/>
    <n v="17141"/>
    <m/>
    <m/>
    <m/>
    <m/>
    <m/>
    <m/>
    <m/>
    <m/>
    <m/>
    <m/>
    <m/>
    <m/>
    <m/>
  </r>
  <r>
    <s v="Central"/>
    <n v="91"/>
    <s v="Yukon-Koyukuk/Upper Tanana"/>
    <m/>
    <x v="1"/>
    <n v="4256"/>
    <m/>
    <m/>
    <m/>
    <m/>
    <m/>
    <m/>
    <m/>
    <m/>
    <m/>
    <m/>
    <m/>
    <m/>
    <m/>
  </r>
  <r>
    <s v="Chalkyitsik"/>
    <n v="72"/>
    <s v="Yukon-Koyukuk/Upper Tanana"/>
    <s v="Tsuk Taih School"/>
    <x v="1"/>
    <n v="9854"/>
    <m/>
    <m/>
    <n v="11250"/>
    <m/>
    <n v="77423"/>
    <m/>
    <s v="147"/>
    <m/>
    <m/>
    <m/>
    <m/>
    <m/>
    <m/>
  </r>
  <r>
    <s v="Chefornak"/>
    <n v="436"/>
    <s v="Lower Yukon-Kuskokwim"/>
    <s v="Chefornak Elementary School"/>
    <x v="1"/>
    <n v="2000"/>
    <m/>
    <m/>
    <m/>
    <m/>
    <m/>
    <m/>
    <m/>
    <m/>
    <m/>
    <m/>
    <m/>
    <m/>
    <m/>
  </r>
  <r>
    <s v="Chefornak"/>
    <n v="436"/>
    <s v="Lower Yukon-Kuskokwim"/>
    <s v="Chefornak High School"/>
    <x v="1"/>
    <n v="17571"/>
    <m/>
    <m/>
    <m/>
    <m/>
    <m/>
    <m/>
    <m/>
    <m/>
    <m/>
    <m/>
    <m/>
    <m/>
    <m/>
  </r>
  <r>
    <s v="Chenega Bay"/>
    <n v="63"/>
    <s v="Copper River/Chugach"/>
    <s v="Chenega Bay Community School"/>
    <x v="1"/>
    <n v="8892"/>
    <m/>
    <m/>
    <m/>
    <m/>
    <m/>
    <m/>
    <m/>
    <m/>
    <m/>
    <m/>
    <m/>
    <m/>
    <m/>
  </r>
  <r>
    <s v="Chenega Bay"/>
    <n v="63"/>
    <s v="Copper River/Chugach"/>
    <s v="School Generator, Fuel Tanks &amp; Storage"/>
    <x v="1"/>
    <m/>
    <m/>
    <m/>
    <m/>
    <m/>
    <m/>
    <m/>
    <m/>
    <m/>
    <m/>
    <m/>
    <m/>
    <m/>
    <m/>
  </r>
  <r>
    <s v="Chevak"/>
    <n v="984"/>
    <s v="Lower Yukon-Kuskokwim"/>
    <m/>
    <x v="1"/>
    <n v="69419"/>
    <m/>
    <m/>
    <m/>
    <m/>
    <m/>
    <m/>
    <m/>
    <m/>
    <m/>
    <m/>
    <m/>
    <m/>
    <m/>
  </r>
  <r>
    <s v="Chickaloon"/>
    <n v="984"/>
    <s v="Lower Yukon-Kuskokwim"/>
    <s v="Glacier View School"/>
    <x v="1"/>
    <n v="20343"/>
    <m/>
    <m/>
    <m/>
    <m/>
    <n v="168960"/>
    <m/>
    <m/>
    <m/>
    <m/>
    <m/>
    <m/>
    <m/>
    <m/>
  </r>
  <r>
    <s v="Chickaloon"/>
    <n v="984"/>
    <s v="Lower Yukon-Kuskokwim"/>
    <s v="Sutton Elementary"/>
    <x v="1"/>
    <n v="25414"/>
    <m/>
    <m/>
    <m/>
    <m/>
    <n v="174400"/>
    <m/>
    <m/>
    <m/>
    <m/>
    <m/>
    <m/>
    <m/>
    <m/>
  </r>
  <r>
    <s v="Chignik"/>
    <n v="92"/>
    <s v="Bristol Bay"/>
    <s v="Chignik BayLake &amp; Peninsula School Dist"/>
    <x v="1"/>
    <n v="23900"/>
    <m/>
    <m/>
    <n v="6926.9489051094888"/>
    <m/>
    <n v="46560.419039999993"/>
    <m/>
    <m/>
    <m/>
    <m/>
    <m/>
    <m/>
    <m/>
    <m/>
  </r>
  <r>
    <s v="Chignik Bay"/>
    <n v="92"/>
    <s v="Bristol Bay"/>
    <m/>
    <x v="1"/>
    <n v="21937"/>
    <m/>
    <m/>
    <m/>
    <m/>
    <m/>
    <m/>
    <m/>
    <m/>
    <m/>
    <m/>
    <m/>
    <m/>
    <m/>
  </r>
  <r>
    <s v="Chignik Lagoon"/>
    <n v="78"/>
    <s v="Bristol Bay"/>
    <s v="School Powerhouse"/>
    <x v="1"/>
    <n v="240"/>
    <m/>
    <m/>
    <m/>
    <m/>
    <m/>
    <m/>
    <m/>
    <m/>
    <m/>
    <m/>
    <m/>
    <m/>
    <m/>
  </r>
  <r>
    <s v="Chignik Lagoon"/>
    <n v="78"/>
    <s v="Bristol Bay"/>
    <s v="Chignik Lagoon School"/>
    <x v="1"/>
    <n v="12878"/>
    <m/>
    <m/>
    <m/>
    <m/>
    <m/>
    <m/>
    <m/>
    <m/>
    <m/>
    <m/>
    <m/>
    <m/>
    <m/>
  </r>
  <r>
    <s v="Chignik Lake"/>
    <n v="76"/>
    <s v="Bristol Bay"/>
    <s v="School Generator Building"/>
    <x v="1"/>
    <n v="800"/>
    <m/>
    <m/>
    <m/>
    <m/>
    <m/>
    <m/>
    <m/>
    <m/>
    <m/>
    <m/>
    <m/>
    <m/>
    <m/>
  </r>
  <r>
    <s v="Chignik Lake"/>
    <n v="76"/>
    <s v="Bristol Bay"/>
    <s v="School Shop"/>
    <x v="1"/>
    <n v="1440"/>
    <m/>
    <m/>
    <m/>
    <m/>
    <m/>
    <m/>
    <m/>
    <m/>
    <m/>
    <m/>
    <m/>
    <m/>
    <m/>
  </r>
  <r>
    <s v="Chignik Lake"/>
    <n v="76"/>
    <s v="Bristol Bay"/>
    <s v="Chignik LakeLake &amp; Peninsula School Dist"/>
    <x v="1"/>
    <n v="21270"/>
    <m/>
    <m/>
    <n v="20550.312408759128"/>
    <m/>
    <n v="5969.0537209999993"/>
    <m/>
    <m/>
    <m/>
    <m/>
    <m/>
    <m/>
    <m/>
    <m/>
  </r>
  <r>
    <s v="CHINIAK"/>
    <n v="48"/>
    <s v="Kodiak"/>
    <s v="ChiniakKodiak Island Borough"/>
    <x v="1"/>
    <n v="7682"/>
    <m/>
    <m/>
    <n v="1655.9416058394161"/>
    <m/>
    <n v="13972.819093433334"/>
    <m/>
    <m/>
    <m/>
    <m/>
    <m/>
    <m/>
    <m/>
    <m/>
  </r>
  <r>
    <s v="Chiniak"/>
    <n v="48"/>
    <s v="Kodiak"/>
    <s v="chiniak School"/>
    <x v="1"/>
    <n v="8450"/>
    <m/>
    <m/>
    <n v="3000"/>
    <m/>
    <n v="37856"/>
    <m/>
    <m/>
    <m/>
    <m/>
    <m/>
    <m/>
    <m/>
    <m/>
  </r>
  <r>
    <s v="Chiniak"/>
    <n v="48"/>
    <s v="Kodiak"/>
    <s v="Chiniak School"/>
    <x v="1"/>
    <n v="8450"/>
    <s v="AHFC (2012)"/>
    <s v="In progress"/>
    <m/>
    <m/>
    <m/>
    <m/>
    <m/>
    <m/>
    <m/>
    <m/>
    <m/>
    <m/>
    <m/>
  </r>
  <r>
    <s v="Chistochina"/>
    <n v="95"/>
    <s v="Copper River/Chugach"/>
    <s v="Chistochina School"/>
    <x v="1"/>
    <n v="5640"/>
    <m/>
    <m/>
    <n v="3465"/>
    <m/>
    <n v="20165"/>
    <m/>
    <m/>
    <m/>
    <m/>
    <m/>
    <m/>
    <m/>
    <m/>
  </r>
  <r>
    <s v="Chistochina"/>
    <n v="95"/>
    <s v="Copper River/Chugach"/>
    <s v="Elementary School"/>
    <x v="1"/>
    <m/>
    <m/>
    <m/>
    <m/>
    <m/>
    <m/>
    <m/>
    <m/>
    <m/>
    <m/>
    <m/>
    <m/>
    <m/>
    <m/>
  </r>
  <r>
    <s v="Chuathbaluk"/>
    <n v="127"/>
    <s v="Lower Yukon-Kuskokwim"/>
    <s v="Crow Village Sam School (CVSS)Kuspuk School District"/>
    <x v="1"/>
    <n v="10451.5"/>
    <m/>
    <m/>
    <n v="3756.2189781021898"/>
    <m/>
    <n v="27629.915040666663"/>
    <m/>
    <m/>
    <m/>
    <m/>
    <m/>
    <m/>
    <m/>
    <m/>
  </r>
  <r>
    <s v="Circle"/>
    <n v="107"/>
    <s v="Yukon-Koyukuk/Upper Tanana"/>
    <s v="Circle K-12 School"/>
    <x v="1"/>
    <n v="9206"/>
    <m/>
    <m/>
    <n v="10766"/>
    <m/>
    <n v="70131"/>
    <m/>
    <s v="184"/>
    <m/>
    <m/>
    <m/>
    <m/>
    <m/>
    <m/>
  </r>
  <r>
    <s v="Clark's Point"/>
    <n v="54"/>
    <s v="Bristol Bay"/>
    <s v="School Fuel Pumphouse"/>
    <x v="1"/>
    <n v="64"/>
    <m/>
    <m/>
    <m/>
    <m/>
    <m/>
    <m/>
    <m/>
    <m/>
    <m/>
    <m/>
    <m/>
    <m/>
    <m/>
  </r>
  <r>
    <s v="Clark's Point"/>
    <n v="54"/>
    <s v="Bristol Bay"/>
    <s v="School Storage Bldg"/>
    <x v="1"/>
    <n v="265"/>
    <m/>
    <m/>
    <m/>
    <m/>
    <m/>
    <m/>
    <m/>
    <m/>
    <m/>
    <m/>
    <m/>
    <m/>
    <m/>
  </r>
  <r>
    <s v="Clark's Point"/>
    <n v="54"/>
    <s v="Bristol Bay"/>
    <s v="School Generator Bldg"/>
    <x v="1"/>
    <n v="365"/>
    <m/>
    <m/>
    <m/>
    <m/>
    <m/>
    <m/>
    <m/>
    <m/>
    <m/>
    <m/>
    <m/>
    <m/>
    <m/>
  </r>
  <r>
    <s v="Clark's Point"/>
    <n v="54"/>
    <s v="Bristol Bay"/>
    <s v="School"/>
    <x v="1"/>
    <n v="9676"/>
    <m/>
    <m/>
    <m/>
    <m/>
    <m/>
    <m/>
    <m/>
    <m/>
    <m/>
    <m/>
    <m/>
    <m/>
    <m/>
  </r>
  <r>
    <s v="Coffman Cove"/>
    <n v="163"/>
    <s v="Southeast"/>
    <s v="Howard Valentine K-12 School"/>
    <x v="1"/>
    <n v="9708"/>
    <m/>
    <m/>
    <n v="2839"/>
    <m/>
    <n v="40016"/>
    <m/>
    <m/>
    <m/>
    <m/>
    <m/>
    <m/>
    <m/>
    <m/>
  </r>
  <r>
    <s v="Cold Bay"/>
    <n v="85"/>
    <s v="Aleutians"/>
    <s v="Cold Bay School"/>
    <x v="1"/>
    <n v="10000"/>
    <m/>
    <m/>
    <n v="5767"/>
    <m/>
    <n v="57447"/>
    <m/>
    <m/>
    <m/>
    <m/>
    <m/>
    <m/>
    <m/>
    <m/>
  </r>
  <r>
    <s v="Copper Center"/>
    <n v="315"/>
    <s v="Copper River/Chugach"/>
    <s v="Head Start"/>
    <x v="1"/>
    <n v="2887.08"/>
    <m/>
    <m/>
    <m/>
    <m/>
    <m/>
    <m/>
    <m/>
    <m/>
    <m/>
    <m/>
    <m/>
    <m/>
    <m/>
  </r>
  <r>
    <s v="Copper Center"/>
    <n v="315"/>
    <s v="Copper River/Chugach"/>
    <s v="Copper Center School"/>
    <x v="1"/>
    <n v="8234"/>
    <m/>
    <m/>
    <n v="9042"/>
    <m/>
    <n v="62480"/>
    <m/>
    <m/>
    <m/>
    <m/>
    <m/>
    <m/>
    <m/>
    <m/>
  </r>
  <r>
    <s v="COPPER CENTER"/>
    <n v="315"/>
    <s v="Copper River/Chugach"/>
    <s v="Copper Center SchoolCopper River School District"/>
    <x v="1"/>
    <n v="8234"/>
    <m/>
    <m/>
    <n v="14373.080291970804"/>
    <m/>
    <n v="61520.553679999997"/>
    <m/>
    <m/>
    <m/>
    <m/>
    <m/>
    <m/>
    <m/>
    <m/>
  </r>
  <r>
    <s v="CORDOVA"/>
    <n v="2302"/>
    <s v="Copper River/Chugach"/>
    <s v="Mt. Eccles ElementaryCordova School District"/>
    <x v="1"/>
    <n v="46009"/>
    <m/>
    <m/>
    <n v="11332.408759124088"/>
    <m/>
    <n v="158510.42658100001"/>
    <m/>
    <m/>
    <m/>
    <m/>
    <m/>
    <m/>
    <m/>
    <m/>
  </r>
  <r>
    <s v="Cordova"/>
    <n v="2302"/>
    <s v="Copper River/Chugach"/>
    <s v="Jr/Sr High SchoolCordova School District"/>
    <x v="1"/>
    <n v="52956"/>
    <m/>
    <m/>
    <n v="37035.788321167885"/>
    <m/>
    <n v="251834.26670775001"/>
    <m/>
    <m/>
    <m/>
    <m/>
    <m/>
    <m/>
    <m/>
    <m/>
  </r>
  <r>
    <s v="CRAIG"/>
    <n v="1195"/>
    <s v="Southeast"/>
    <s v="shop buildingCraig City School District"/>
    <x v="1"/>
    <n v="1500"/>
    <m/>
    <m/>
    <n v="844.02919708029196"/>
    <m/>
    <m/>
    <m/>
    <m/>
    <m/>
    <m/>
    <m/>
    <m/>
    <m/>
    <m/>
  </r>
  <r>
    <s v="CRAIG"/>
    <n v="1195"/>
    <s v="Southeast"/>
    <s v="modular classroom 1Craig City School District"/>
    <x v="1"/>
    <n v="5544"/>
    <m/>
    <m/>
    <n v="705.76642335766428"/>
    <m/>
    <m/>
    <m/>
    <m/>
    <m/>
    <m/>
    <m/>
    <m/>
    <m/>
    <m/>
  </r>
  <r>
    <s v="CRAIG"/>
    <n v="1195"/>
    <s v="Southeast"/>
    <s v="Craig Middle SchoolCity of Craig"/>
    <x v="1"/>
    <n v="15857"/>
    <m/>
    <m/>
    <n v="2382.2627737226276"/>
    <m/>
    <m/>
    <m/>
    <m/>
    <m/>
    <m/>
    <m/>
    <m/>
    <m/>
    <m/>
  </r>
  <r>
    <s v="CRAIG"/>
    <n v="1195"/>
    <s v="Southeast"/>
    <s v="Craig Elementary SchoolCity of Craig"/>
    <x v="1"/>
    <n v="16659"/>
    <m/>
    <m/>
    <n v="3183.8978102189781"/>
    <m/>
    <m/>
    <m/>
    <m/>
    <m/>
    <m/>
    <m/>
    <m/>
    <m/>
    <m/>
  </r>
  <r>
    <s v="CRAIG"/>
    <n v="1195"/>
    <s v="Southeast"/>
    <s v="Craig High SchoolCity of Craig"/>
    <x v="1"/>
    <n v="44492"/>
    <m/>
    <m/>
    <n v="16436.890510948906"/>
    <m/>
    <m/>
    <m/>
    <m/>
    <m/>
    <m/>
    <m/>
    <m/>
    <m/>
    <m/>
  </r>
  <r>
    <s v="Crooked Creek"/>
    <n v="93"/>
    <s v="Lower Yukon-Kuskokwim"/>
    <s v="PORTABLE CLASSROOM"/>
    <x v="1"/>
    <n v="960"/>
    <m/>
    <m/>
    <m/>
    <m/>
    <m/>
    <m/>
    <m/>
    <m/>
    <m/>
    <m/>
    <m/>
    <m/>
    <m/>
  </r>
  <r>
    <s v="Crooked Creek"/>
    <n v="93"/>
    <s v="Lower Yukon-Kuskokwim"/>
    <s v="Jonnite John Sr. School"/>
    <x v="1"/>
    <n v="8170"/>
    <m/>
    <m/>
    <m/>
    <m/>
    <m/>
    <m/>
    <m/>
    <m/>
    <m/>
    <m/>
    <m/>
    <m/>
    <m/>
  </r>
  <r>
    <s v="Deering"/>
    <n v="139"/>
    <s v="Northwest Arctic"/>
    <s v="Photo lab"/>
    <x v="1"/>
    <n v="496"/>
    <m/>
    <m/>
    <m/>
    <m/>
    <m/>
    <m/>
    <m/>
    <m/>
    <m/>
    <m/>
    <m/>
    <m/>
    <m/>
  </r>
  <r>
    <s v="Deering"/>
    <n v="139"/>
    <s v="Northwest Arctic"/>
    <s v="Teacher housing duplex (teen center)"/>
    <x v="1"/>
    <n v="1632"/>
    <m/>
    <m/>
    <m/>
    <m/>
    <m/>
    <m/>
    <m/>
    <m/>
    <m/>
    <m/>
    <m/>
    <m/>
    <m/>
  </r>
  <r>
    <s v="Deering"/>
    <n v="139"/>
    <s v="Northwest Arctic"/>
    <s v="School"/>
    <x v="1"/>
    <n v="11431"/>
    <m/>
    <m/>
    <n v="15000"/>
    <m/>
    <n v="115502"/>
    <m/>
    <m/>
    <m/>
    <m/>
    <m/>
    <m/>
    <m/>
    <m/>
  </r>
  <r>
    <s v="Delta Junction"/>
    <n v="139"/>
    <s v="Northwest Arctic"/>
    <s v="Vocation Business Education Bldg"/>
    <x v="1"/>
    <n v="4900"/>
    <m/>
    <m/>
    <n v="4285"/>
    <m/>
    <n v="84991"/>
    <m/>
    <m/>
    <m/>
    <m/>
    <m/>
    <m/>
    <m/>
    <m/>
  </r>
  <r>
    <s v="Delta Junction"/>
    <n v="139"/>
    <s v="Northwest Arctic"/>
    <s v="Vocational Agriculture Bldg"/>
    <x v="1"/>
    <n v="8786"/>
    <m/>
    <m/>
    <n v="7410"/>
    <m/>
    <n v="62000"/>
    <m/>
    <m/>
    <m/>
    <m/>
    <m/>
    <m/>
    <m/>
    <m/>
  </r>
  <r>
    <s v="Delta Junction"/>
    <n v="139"/>
    <s v="Northwest Arctic"/>
    <s v="Delta Career Advancement Center"/>
    <x v="1"/>
    <n v="9600"/>
    <m/>
    <m/>
    <n v="4770"/>
    <m/>
    <n v="41193"/>
    <m/>
    <m/>
    <m/>
    <m/>
    <m/>
    <m/>
    <m/>
    <m/>
  </r>
  <r>
    <s v="Delta Junction"/>
    <n v="139"/>
    <s v="Northwest Arctic"/>
    <s v="Delta Junction Elementary"/>
    <x v="1"/>
    <n v="42500"/>
    <m/>
    <m/>
    <n v="30679"/>
    <m/>
    <n v="422240"/>
    <m/>
    <m/>
    <m/>
    <m/>
    <m/>
    <m/>
    <m/>
    <m/>
  </r>
  <r>
    <s v="Delta Junction"/>
    <n v="139"/>
    <s v="Northwest Arctic"/>
    <s v="Delta Junction Middle/High School"/>
    <x v="1"/>
    <n v="76683"/>
    <m/>
    <m/>
    <n v="24000"/>
    <m/>
    <n v="621600"/>
    <m/>
    <m/>
    <m/>
    <m/>
    <m/>
    <m/>
    <m/>
    <m/>
  </r>
  <r>
    <s v="Dillingham"/>
    <n v="2395"/>
    <s v="Bristol Bay"/>
    <s v="School ATCO Trailer"/>
    <x v="1"/>
    <n v="960"/>
    <m/>
    <m/>
    <m/>
    <m/>
    <m/>
    <m/>
    <m/>
    <m/>
    <m/>
    <m/>
    <m/>
    <m/>
    <m/>
  </r>
  <r>
    <s v="Dillingham"/>
    <n v="2395"/>
    <s v="Bristol Bay"/>
    <s v="School Storage"/>
    <x v="1"/>
    <n v="1600"/>
    <m/>
    <m/>
    <m/>
    <m/>
    <m/>
    <m/>
    <m/>
    <m/>
    <m/>
    <m/>
    <m/>
    <m/>
    <m/>
  </r>
  <r>
    <s v="Dillingham"/>
    <n v="2395"/>
    <s v="Bristol Bay"/>
    <s v="School Dist. Office"/>
    <x v="1"/>
    <n v="4598"/>
    <m/>
    <m/>
    <m/>
    <m/>
    <m/>
    <m/>
    <m/>
    <m/>
    <m/>
    <m/>
    <m/>
    <m/>
    <m/>
  </r>
  <r>
    <s v="Dillingham"/>
    <n v="2395"/>
    <s v="Bristol Bay"/>
    <s v="School Shop"/>
    <x v="1"/>
    <n v="8500"/>
    <m/>
    <m/>
    <m/>
    <m/>
    <m/>
    <m/>
    <m/>
    <m/>
    <m/>
    <m/>
    <m/>
    <m/>
    <m/>
  </r>
  <r>
    <s v="DILLINGHAM"/>
    <n v="2395"/>
    <s v="Bristol Bay"/>
    <s v="Old Elementary SchoolDillingham City School Dist"/>
    <x v="1"/>
    <n v="11100"/>
    <m/>
    <m/>
    <m/>
    <m/>
    <n v="43689.393200999999"/>
    <m/>
    <m/>
    <m/>
    <m/>
    <m/>
    <m/>
    <m/>
    <m/>
  </r>
  <r>
    <s v="Dillingham"/>
    <n v="2395"/>
    <s v="Bristol Bay"/>
    <s v="Elementary School"/>
    <x v="1"/>
    <n v="29659"/>
    <m/>
    <m/>
    <m/>
    <m/>
    <m/>
    <m/>
    <m/>
    <m/>
    <m/>
    <m/>
    <m/>
    <m/>
    <m/>
  </r>
  <r>
    <s v="DILLINGHAM"/>
    <n v="2395"/>
    <s v="Bristol Bay"/>
    <s v="Middle/High School"/>
    <x v="1"/>
    <n v="75578"/>
    <m/>
    <m/>
    <m/>
    <n v="28563.478260869564"/>
    <n v="508324.57487999997"/>
    <m/>
    <m/>
    <m/>
    <m/>
    <m/>
    <m/>
    <m/>
    <m/>
  </r>
  <r>
    <s v="Dillingham"/>
    <n v="2395"/>
    <s v="Bristol Bay"/>
    <s v="SW Region School"/>
    <x v="1"/>
    <m/>
    <m/>
    <m/>
    <m/>
    <m/>
    <m/>
    <m/>
    <m/>
    <m/>
    <m/>
    <m/>
    <m/>
    <m/>
    <m/>
  </r>
  <r>
    <s v="Diomede"/>
    <n v="119"/>
    <s v="Bering Straits"/>
    <s v="Elem. School Building"/>
    <x v="1"/>
    <n v="6026"/>
    <m/>
    <m/>
    <n v="17326"/>
    <m/>
    <m/>
    <m/>
    <m/>
    <m/>
    <m/>
    <m/>
    <m/>
    <m/>
    <m/>
  </r>
  <r>
    <s v="Diomede"/>
    <n v="119"/>
    <s v="Bering Straits"/>
    <s v="High School Building"/>
    <x v="1"/>
    <n v="8880"/>
    <m/>
    <m/>
    <m/>
    <m/>
    <m/>
    <m/>
    <m/>
    <m/>
    <m/>
    <m/>
    <m/>
    <m/>
    <m/>
  </r>
  <r>
    <s v="Dot Lake"/>
    <n v="19"/>
    <s v="Yukon-Koyukuk/Upper Tanana"/>
    <s v="Dot Lake School"/>
    <x v="1"/>
    <n v="11330"/>
    <m/>
    <m/>
    <m/>
    <m/>
    <n v="25558.32"/>
    <m/>
    <m/>
    <m/>
    <m/>
    <m/>
    <m/>
    <m/>
    <m/>
  </r>
  <r>
    <s v="DOT LAKE village"/>
    <n v="50"/>
    <s v="Yukon-Koyukuk/Upper Tanana"/>
    <s v="Dot Lake SchoolAlaska Gateway School District"/>
    <x v="1"/>
    <n v="640"/>
    <m/>
    <m/>
    <m/>
    <m/>
    <m/>
    <m/>
    <m/>
    <m/>
    <m/>
    <m/>
    <m/>
    <m/>
    <m/>
  </r>
  <r>
    <s v="Eagle"/>
    <n v="93"/>
    <s v="Yukon-Koyukuk/Upper Tanana"/>
    <s v="Old School House"/>
    <x v="1"/>
    <n v="1350"/>
    <m/>
    <m/>
    <m/>
    <m/>
    <m/>
    <m/>
    <m/>
    <m/>
    <m/>
    <m/>
    <m/>
    <m/>
    <m/>
  </r>
  <r>
    <s v="Eagle"/>
    <n v="93"/>
    <s v="Yukon-Koyukuk/Upper Tanana"/>
    <s v="School"/>
    <x v="1"/>
    <n v="15140"/>
    <m/>
    <m/>
    <m/>
    <m/>
    <n v="48309"/>
    <m/>
    <m/>
    <m/>
    <m/>
    <m/>
    <m/>
    <m/>
    <m/>
  </r>
  <r>
    <s v="EAGLE"/>
    <n v="93"/>
    <s v="Yukon-Koyukuk/Upper Tanana"/>
    <s v="Eagle Community SchoolAlaska Gateway School District"/>
    <x v="1"/>
    <n v="17092"/>
    <m/>
    <m/>
    <n v="5359.6480291970802"/>
    <s v="Unknown"/>
    <n v="72880.65591999999"/>
    <m/>
    <n v="50.11377049180328"/>
    <m/>
    <m/>
    <m/>
    <m/>
    <m/>
    <m/>
  </r>
  <r>
    <s v="Edna Bay"/>
    <n v="49"/>
    <s v="Southeast"/>
    <s v="Edna Bay School"/>
    <x v="1"/>
    <n v="1584"/>
    <m/>
    <m/>
    <n v="1032"/>
    <m/>
    <m/>
    <m/>
    <m/>
    <m/>
    <m/>
    <m/>
    <m/>
    <m/>
    <m/>
  </r>
  <r>
    <s v="Eek"/>
    <n v="356"/>
    <s v="Lower Yukon-Kuskokwim"/>
    <s v="PORTABLE CLASSROOM"/>
    <x v="1"/>
    <n v="740"/>
    <m/>
    <m/>
    <m/>
    <m/>
    <m/>
    <m/>
    <m/>
    <m/>
    <m/>
    <m/>
    <m/>
    <m/>
    <m/>
  </r>
  <r>
    <s v="Eek"/>
    <n v="356"/>
    <s v="Lower Yukon-Kuskokwim"/>
    <s v="Eek Preschool"/>
    <x v="1"/>
    <n v="1364"/>
    <m/>
    <m/>
    <m/>
    <m/>
    <m/>
    <m/>
    <m/>
    <m/>
    <m/>
    <m/>
    <m/>
    <m/>
    <m/>
  </r>
  <r>
    <s v="EEK"/>
    <n v="356"/>
    <s v="Lower Yukon-Kuskokwim"/>
    <s v="Eek High SchoolLower Kuskokwim School Distrcit"/>
    <x v="1"/>
    <n v="10677"/>
    <m/>
    <m/>
    <m/>
    <m/>
    <n v="125222.12698899998"/>
    <m/>
    <m/>
    <m/>
    <m/>
    <m/>
    <m/>
    <m/>
    <m/>
  </r>
  <r>
    <s v="Eek"/>
    <n v="356"/>
    <s v="Lower Yukon-Kuskokwim"/>
    <s v="Eek School"/>
    <x v="1"/>
    <n v="20531"/>
    <m/>
    <m/>
    <m/>
    <m/>
    <m/>
    <m/>
    <m/>
    <m/>
    <m/>
    <m/>
    <m/>
    <m/>
    <m/>
  </r>
  <r>
    <s v="Egegik"/>
    <n v="112"/>
    <s v="Bristol Bay"/>
    <s v="School Gym"/>
    <x v="1"/>
    <n v="3600"/>
    <m/>
    <m/>
    <m/>
    <m/>
    <m/>
    <m/>
    <m/>
    <m/>
    <m/>
    <m/>
    <m/>
    <m/>
    <m/>
  </r>
  <r>
    <s v="Egegik"/>
    <n v="112"/>
    <s v="Bristol Bay"/>
    <s v="Egegik K-12 School"/>
    <x v="1"/>
    <n v="9651"/>
    <s v="Yes"/>
    <m/>
    <m/>
    <m/>
    <m/>
    <m/>
    <m/>
    <m/>
    <m/>
    <m/>
    <m/>
    <m/>
    <m/>
  </r>
  <r>
    <s v="Egegik"/>
    <n v="112"/>
    <s v="Bristol Bay"/>
    <s v="Egegik School/multi-purpose/power houseLake and Peninsula School District"/>
    <x v="1"/>
    <n v="10251"/>
    <m/>
    <m/>
    <n v="7600.5407299270082"/>
    <m/>
    <n v="34325.487259449998"/>
    <m/>
    <m/>
    <m/>
    <m/>
    <m/>
    <m/>
    <m/>
    <m/>
  </r>
  <r>
    <s v="Ekwok"/>
    <n v="115"/>
    <s v="Bristol Bay"/>
    <s v="School Gen. Bldg."/>
    <x v="1"/>
    <n v="720"/>
    <m/>
    <m/>
    <m/>
    <m/>
    <m/>
    <m/>
    <m/>
    <m/>
    <m/>
    <m/>
    <m/>
    <m/>
    <m/>
  </r>
  <r>
    <s v="Ekwok"/>
    <n v="115"/>
    <s v="Bristol Bay"/>
    <s v="William Nelson School"/>
    <x v="1"/>
    <n v="9644"/>
    <m/>
    <m/>
    <m/>
    <m/>
    <m/>
    <m/>
    <m/>
    <m/>
    <m/>
    <m/>
    <m/>
    <m/>
    <m/>
  </r>
  <r>
    <s v="EKWOK"/>
    <n v="115"/>
    <s v="Bristol Bay"/>
    <s v="Ekwok K-12 SchoolRegional Education Attendance Area"/>
    <x v="1"/>
    <n v="15795"/>
    <m/>
    <m/>
    <n v="23700"/>
    <m/>
    <n v="99630.896670000002"/>
    <m/>
    <m/>
    <m/>
    <m/>
    <m/>
    <m/>
    <m/>
    <m/>
  </r>
  <r>
    <s v="Elim"/>
    <n v="352"/>
    <s v="Bering Straits"/>
    <s v="K-12 School"/>
    <x v="1"/>
    <n v="29941"/>
    <m/>
    <m/>
    <n v="23293"/>
    <m/>
    <n v="221761"/>
    <m/>
    <m/>
    <m/>
    <m/>
    <m/>
    <m/>
    <m/>
    <m/>
  </r>
  <r>
    <s v="Emmonak"/>
    <n v="811"/>
    <s v="Lower Yukon-Kuskokwim"/>
    <s v="School"/>
    <x v="1"/>
    <n v="20000"/>
    <s v="Yes"/>
    <m/>
    <m/>
    <m/>
    <m/>
    <m/>
    <m/>
    <m/>
    <m/>
    <m/>
    <m/>
    <m/>
    <m/>
  </r>
  <r>
    <s v="Emmonak"/>
    <n v="811"/>
    <s v="Lower Yukon-Kuskokwim"/>
    <m/>
    <x v="1"/>
    <n v="34678"/>
    <m/>
    <m/>
    <m/>
    <m/>
    <m/>
    <m/>
    <m/>
    <m/>
    <m/>
    <m/>
    <m/>
    <m/>
    <m/>
  </r>
  <r>
    <s v="Emmonak"/>
    <n v="811"/>
    <s v="Lower Yukon-Kuskokwim"/>
    <s v="High School Building &amp; Administration "/>
    <x v="1"/>
    <m/>
    <m/>
    <m/>
    <m/>
    <m/>
    <m/>
    <m/>
    <m/>
    <m/>
    <m/>
    <m/>
    <m/>
    <m/>
    <m/>
  </r>
  <r>
    <s v="Emmonak"/>
    <n v="811"/>
    <s v="Lower Yukon-Kuskokwim"/>
    <s v="Walk-in Freezer - High School "/>
    <x v="1"/>
    <m/>
    <m/>
    <m/>
    <m/>
    <m/>
    <m/>
    <m/>
    <m/>
    <m/>
    <m/>
    <m/>
    <m/>
    <m/>
    <m/>
  </r>
  <r>
    <s v="False Pass"/>
    <n v="40"/>
    <s v="Aleutians"/>
    <s v="False Pass School"/>
    <x v="1"/>
    <n v="9584"/>
    <m/>
    <m/>
    <n v="4200"/>
    <m/>
    <n v="24099"/>
    <m/>
    <m/>
    <m/>
    <m/>
    <m/>
    <m/>
    <m/>
    <m/>
  </r>
  <r>
    <s v="Fort Yukon"/>
    <n v="590"/>
    <s v="Yukon-Koyukuk/Upper Tanana"/>
    <s v="Older vocational Education Bldg."/>
    <x v="1"/>
    <n v="2304"/>
    <m/>
    <m/>
    <m/>
    <m/>
    <m/>
    <m/>
    <m/>
    <m/>
    <m/>
    <m/>
    <m/>
    <m/>
    <m/>
  </r>
  <r>
    <s v="Fort Yukon"/>
    <n v="590"/>
    <s v="Yukon-Koyukuk/Upper Tanana"/>
    <s v="District Office"/>
    <x v="1"/>
    <n v="3268"/>
    <m/>
    <m/>
    <m/>
    <m/>
    <m/>
    <m/>
    <m/>
    <m/>
    <m/>
    <m/>
    <m/>
    <m/>
    <m/>
  </r>
  <r>
    <s v="Fort Yukon"/>
    <n v="590"/>
    <s v="Yukon-Koyukuk/Upper Tanana"/>
    <s v="New vocationsl Education Bldg."/>
    <x v="1"/>
    <n v="9147"/>
    <m/>
    <m/>
    <m/>
    <m/>
    <n v="46783"/>
    <m/>
    <m/>
    <m/>
    <m/>
    <m/>
    <m/>
    <m/>
    <m/>
  </r>
  <r>
    <s v="Fort Yukon"/>
    <n v="590"/>
    <s v="Yukon-Koyukuk/Upper Tanana"/>
    <s v="gymnasium"/>
    <x v="1"/>
    <n v="10000"/>
    <m/>
    <m/>
    <m/>
    <m/>
    <n v="77645"/>
    <m/>
    <m/>
    <m/>
    <m/>
    <m/>
    <m/>
    <m/>
    <m/>
  </r>
  <r>
    <s v="Fort Yukon"/>
    <n v="590"/>
    <s v="Yukon-Koyukuk/Upper Tanana"/>
    <s v="Fort Yukon School"/>
    <x v="1"/>
    <n v="32000"/>
    <m/>
    <m/>
    <n v="28337"/>
    <m/>
    <n v="64885"/>
    <m/>
    <s v="275"/>
    <m/>
    <m/>
    <m/>
    <m/>
    <m/>
    <m/>
  </r>
  <r>
    <s v="Fort Yukon"/>
    <n v="590"/>
    <s v="Yukon-Koyukuk/Upper Tanana"/>
    <s v="School Bus Barn"/>
    <x v="1"/>
    <m/>
    <m/>
    <s v="Yes; VEEP"/>
    <m/>
    <m/>
    <m/>
    <m/>
    <m/>
    <m/>
    <m/>
    <m/>
    <m/>
    <m/>
    <m/>
  </r>
  <r>
    <s v="Fort Yukon"/>
    <n v="590"/>
    <s v="Yukon-Koyukuk/Upper Tanana"/>
    <s v="School Shop"/>
    <x v="1"/>
    <m/>
    <m/>
    <s v="Yes; VEEP"/>
    <m/>
    <m/>
    <m/>
    <m/>
    <m/>
    <m/>
    <m/>
    <m/>
    <m/>
    <m/>
    <m/>
  </r>
  <r>
    <s v="Gakona"/>
    <n v="217"/>
    <s v="Copper River/Chugach"/>
    <m/>
    <x v="1"/>
    <n v="6663"/>
    <m/>
    <m/>
    <m/>
    <m/>
    <m/>
    <m/>
    <m/>
    <m/>
    <m/>
    <m/>
    <m/>
    <m/>
    <m/>
  </r>
  <r>
    <s v="Galena"/>
    <n v="483"/>
    <s v="Yukon-Koyukuk/Upper Tanana"/>
    <s v="Cosmetology"/>
    <x v="1"/>
    <n v="1500"/>
    <m/>
    <m/>
    <m/>
    <m/>
    <n v="7757"/>
    <m/>
    <m/>
    <m/>
    <m/>
    <m/>
    <m/>
    <m/>
    <m/>
  </r>
  <r>
    <s v="Galena"/>
    <n v="483"/>
    <s v="Yukon-Koyukuk/Upper Tanana"/>
    <s v="SHS Storage"/>
    <x v="1"/>
    <n v="1600"/>
    <m/>
    <m/>
    <m/>
    <m/>
    <n v="11113"/>
    <m/>
    <m/>
    <m/>
    <m/>
    <m/>
    <m/>
    <m/>
    <m/>
  </r>
  <r>
    <s v="Galena"/>
    <n v="483"/>
    <s v="Yukon-Koyukuk/Upper Tanana"/>
    <s v="Carpenter Main"/>
    <x v="1"/>
    <n v="2227"/>
    <m/>
    <m/>
    <m/>
    <m/>
    <n v="2149"/>
    <m/>
    <m/>
    <m/>
    <m/>
    <m/>
    <m/>
    <m/>
    <m/>
  </r>
  <r>
    <s v="Galena"/>
    <n v="483"/>
    <s v="Yukon-Koyukuk/Upper Tanana"/>
    <s v="Hangar"/>
    <x v="1"/>
    <n v="6080"/>
    <m/>
    <m/>
    <m/>
    <m/>
    <n v="21300"/>
    <m/>
    <m/>
    <m/>
    <m/>
    <m/>
    <m/>
    <m/>
    <m/>
  </r>
  <r>
    <s v="Galena"/>
    <n v="483"/>
    <s v="Yukon-Koyukuk/Upper Tanana"/>
    <s v="Student Union"/>
    <x v="1"/>
    <n v="6531"/>
    <m/>
    <m/>
    <m/>
    <m/>
    <n v="27008"/>
    <m/>
    <m/>
    <m/>
    <m/>
    <m/>
    <m/>
    <m/>
    <m/>
  </r>
  <r>
    <s v="Galena"/>
    <n v="483"/>
    <s v="Yukon-Koyukuk/Upper Tanana"/>
    <s v="Med Aid"/>
    <x v="1"/>
    <n v="6625"/>
    <m/>
    <m/>
    <m/>
    <m/>
    <n v="6265"/>
    <m/>
    <m/>
    <m/>
    <m/>
    <m/>
    <m/>
    <m/>
    <m/>
  </r>
  <r>
    <s v="Galena"/>
    <n v="483"/>
    <s v="Yukon-Koyukuk/Upper Tanana"/>
    <s v="Vehicle Maintenance"/>
    <x v="1"/>
    <n v="6720"/>
    <m/>
    <m/>
    <m/>
    <m/>
    <n v="16977"/>
    <m/>
    <m/>
    <m/>
    <m/>
    <m/>
    <m/>
    <m/>
    <m/>
  </r>
  <r>
    <s v="Galena"/>
    <n v="483"/>
    <s v="Yukon-Koyukuk/Upper Tanana"/>
    <s v="Swimming Pool"/>
    <x v="1"/>
    <n v="7800"/>
    <m/>
    <m/>
    <m/>
    <m/>
    <m/>
    <m/>
    <m/>
    <m/>
    <m/>
    <m/>
    <m/>
    <m/>
    <m/>
  </r>
  <r>
    <s v="Galena"/>
    <n v="483"/>
    <s v="Yukon-Koyukuk/Upper Tanana"/>
    <s v="Munitions"/>
    <x v="1"/>
    <n v="10623"/>
    <m/>
    <m/>
    <m/>
    <m/>
    <n v="13443"/>
    <m/>
    <m/>
    <m/>
    <m/>
    <m/>
    <m/>
    <m/>
    <m/>
  </r>
  <r>
    <s v="Galena"/>
    <n v="483"/>
    <s v="Yukon-Koyukuk/Upper Tanana"/>
    <s v="Two Seasons"/>
    <x v="1"/>
    <n v="10662"/>
    <m/>
    <m/>
    <m/>
    <m/>
    <n v="141067"/>
    <m/>
    <m/>
    <m/>
    <m/>
    <m/>
    <m/>
    <m/>
    <m/>
  </r>
  <r>
    <s v="Galena"/>
    <n v="483"/>
    <s v="Yukon-Koyukuk/Upper Tanana"/>
    <s v="Headquarters"/>
    <x v="1"/>
    <n v="12000"/>
    <m/>
    <m/>
    <m/>
    <m/>
    <n v="73440"/>
    <m/>
    <m/>
    <m/>
    <m/>
    <m/>
    <m/>
    <m/>
    <m/>
  </r>
  <r>
    <s v="GALENA"/>
    <n v="483"/>
    <s v="Yukon-Koyukuk/Upper Tanana"/>
    <s v="GILA GymCity of Galena"/>
    <x v="1"/>
    <n v="15124"/>
    <m/>
    <m/>
    <n v="3149.9753518248176"/>
    <s v="Unknown"/>
    <n v="39028.351105500005"/>
    <m/>
    <m/>
    <m/>
    <m/>
    <m/>
    <m/>
    <m/>
    <m/>
  </r>
  <r>
    <s v="GALENA"/>
    <n v="483"/>
    <s v="Yukon-Koyukuk/Upper Tanana"/>
    <s v="Sidney Huntington Elementary SchCity of Galena"/>
    <x v="1"/>
    <n v="15501"/>
    <m/>
    <m/>
    <n v="10120.738686131386"/>
    <m/>
    <n v="122004.09812466665"/>
    <m/>
    <m/>
    <m/>
    <m/>
    <m/>
    <m/>
    <m/>
    <m/>
  </r>
  <r>
    <s v="Galena"/>
    <n v="483"/>
    <s v="Yukon-Koyukuk/Upper Tanana"/>
    <s v="GILA Composite BuildingCity of Galena"/>
    <x v="1"/>
    <n v="17592"/>
    <m/>
    <m/>
    <n v="20626.243851094892"/>
    <s v="Unknown"/>
    <n v="93220.838979999971"/>
    <m/>
    <m/>
    <m/>
    <m/>
    <m/>
    <m/>
    <m/>
    <m/>
  </r>
  <r>
    <s v="Galena"/>
    <n v="483"/>
    <s v="Yukon-Koyukuk/Upper Tanana"/>
    <s v="Iditarod Hall"/>
    <x v="1"/>
    <n v="32774"/>
    <m/>
    <m/>
    <m/>
    <m/>
    <n v="32600"/>
    <m/>
    <m/>
    <m/>
    <m/>
    <m/>
    <m/>
    <m/>
    <m/>
  </r>
  <r>
    <s v="GALENA"/>
    <n v="483"/>
    <s v="Yukon-Koyukuk/Upper Tanana"/>
    <s v="Sidney Huntington Jr/Sr High SchCity of Galena"/>
    <x v="1"/>
    <n v="33776"/>
    <m/>
    <m/>
    <n v="14091.240875912408"/>
    <m/>
    <n v="198249.41665617496"/>
    <m/>
    <m/>
    <m/>
    <m/>
    <m/>
    <m/>
    <m/>
    <m/>
  </r>
  <r>
    <s v="Galena"/>
    <n v="483"/>
    <s v="Yukon-Koyukuk/Upper Tanana"/>
    <s v="Ptarmigan Hall"/>
    <x v="1"/>
    <n v="58494"/>
    <m/>
    <m/>
    <m/>
    <m/>
    <n v="207021"/>
    <m/>
    <m/>
    <m/>
    <m/>
    <m/>
    <m/>
    <m/>
    <m/>
  </r>
  <r>
    <s v="Galena"/>
    <n v="483"/>
    <s v="Yukon-Koyukuk/Upper Tanana"/>
    <s v="Birchwood Hall"/>
    <x v="1"/>
    <m/>
    <m/>
    <m/>
    <m/>
    <m/>
    <n v="5217"/>
    <m/>
    <m/>
    <m/>
    <m/>
    <m/>
    <m/>
    <m/>
    <m/>
  </r>
  <r>
    <s v="Galena"/>
    <n v="483"/>
    <s v="Yukon-Koyukuk/Upper Tanana"/>
    <s v="GILA Rec Hall"/>
    <x v="1"/>
    <m/>
    <m/>
    <m/>
    <m/>
    <m/>
    <n v="38595"/>
    <m/>
    <m/>
    <m/>
    <m/>
    <m/>
    <m/>
    <m/>
    <m/>
  </r>
  <r>
    <s v="Galena"/>
    <n v="483"/>
    <s v="Yukon-Koyukuk/Upper Tanana"/>
    <s v="Old Supply"/>
    <x v="1"/>
    <m/>
    <m/>
    <m/>
    <m/>
    <m/>
    <n v="8048"/>
    <m/>
    <m/>
    <m/>
    <m/>
    <m/>
    <m/>
    <m/>
    <m/>
  </r>
  <r>
    <s v="Galena"/>
    <n v="483"/>
    <s v="Yukon-Koyukuk/Upper Tanana"/>
    <s v="Petroleum Oils and Lubricants Bldg"/>
    <x v="1"/>
    <m/>
    <m/>
    <m/>
    <m/>
    <m/>
    <n v="686"/>
    <m/>
    <m/>
    <m/>
    <m/>
    <m/>
    <m/>
    <m/>
    <m/>
  </r>
  <r>
    <s v="Galena"/>
    <n v="483"/>
    <s v="Yukon-Koyukuk/Upper Tanana"/>
    <s v="SHS Vocational"/>
    <x v="1"/>
    <m/>
    <m/>
    <m/>
    <m/>
    <m/>
    <n v="20003"/>
    <m/>
    <m/>
    <m/>
    <m/>
    <m/>
    <m/>
    <m/>
    <m/>
  </r>
  <r>
    <s v="Gambell"/>
    <n v="722"/>
    <s v="Bering Straits"/>
    <s v="K-12 School"/>
    <x v="1"/>
    <n v="42245"/>
    <m/>
    <m/>
    <n v="64664"/>
    <m/>
    <n v="332781"/>
    <m/>
    <m/>
    <m/>
    <m/>
    <m/>
    <m/>
    <m/>
    <m/>
  </r>
  <r>
    <s v="GLENNALLEN"/>
    <n v="514"/>
    <s v="Copper River/Chugach"/>
    <s v="Glennallen K-12Copper River School District"/>
    <x v="1"/>
    <n v="78073"/>
    <m/>
    <m/>
    <n v="81145.500729927007"/>
    <m/>
    <n v="471612.24447199999"/>
    <m/>
    <m/>
    <m/>
    <m/>
    <m/>
    <m/>
    <m/>
    <m/>
  </r>
  <r>
    <s v="Golovin"/>
    <n v="181"/>
    <s v="Bering Straits"/>
    <s v="K-12 School"/>
    <x v="1"/>
    <n v="21858"/>
    <m/>
    <m/>
    <n v="29639"/>
    <m/>
    <m/>
    <m/>
    <m/>
    <m/>
    <m/>
    <m/>
    <m/>
    <m/>
    <m/>
  </r>
  <r>
    <s v="Golovin"/>
    <n v="181"/>
    <s v="Bering Straits"/>
    <m/>
    <x v="1"/>
    <n v="24050"/>
    <m/>
    <m/>
    <m/>
    <m/>
    <m/>
    <m/>
    <m/>
    <m/>
    <m/>
    <m/>
    <m/>
    <m/>
    <m/>
  </r>
  <r>
    <s v="Goodnews Bay"/>
    <n v="268"/>
    <s v="Lower Yukon-Kuskokwim"/>
    <m/>
    <x v="1"/>
    <n v="16970"/>
    <m/>
    <m/>
    <m/>
    <m/>
    <m/>
    <m/>
    <m/>
    <m/>
    <m/>
    <m/>
    <m/>
    <m/>
    <m/>
  </r>
  <r>
    <s v="Grayling"/>
    <n v="188"/>
    <s v="Yukon-Koyukuk/Upper Tanana"/>
    <s v="Generator/Boiler Building"/>
    <x v="1"/>
    <n v="2064"/>
    <m/>
    <m/>
    <m/>
    <m/>
    <m/>
    <m/>
    <m/>
    <m/>
    <m/>
    <m/>
    <m/>
    <m/>
    <m/>
  </r>
  <r>
    <s v="GRAYLING"/>
    <n v="188"/>
    <s v="Yukon-Koyukuk/Upper Tanana"/>
    <s v="David Louis Memorial SchoolIditarod Area School District"/>
    <x v="1"/>
    <n v="21370"/>
    <m/>
    <m/>
    <n v="6471.7848992700729"/>
    <m/>
    <n v="37463.837317999998"/>
    <m/>
    <m/>
    <m/>
    <m/>
    <m/>
    <m/>
    <m/>
    <m/>
  </r>
  <r>
    <s v="GUSTAVUS"/>
    <n v="502"/>
    <s v="Southeast"/>
    <s v="Gustavus School GymChatham School District"/>
    <x v="1"/>
    <n v="6970"/>
    <m/>
    <m/>
    <n v="1217.0496350364963"/>
    <m/>
    <m/>
    <m/>
    <m/>
    <m/>
    <m/>
    <m/>
    <m/>
    <m/>
    <m/>
  </r>
  <r>
    <s v="GUSTAVUS"/>
    <n v="502"/>
    <s v="Southeast"/>
    <s v="Gustavus SchoolChatham School District"/>
    <x v="1"/>
    <n v="10103"/>
    <m/>
    <m/>
    <n v="5121.8890510948904"/>
    <m/>
    <m/>
    <m/>
    <m/>
    <m/>
    <m/>
    <m/>
    <m/>
    <m/>
    <m/>
  </r>
  <r>
    <s v="HAINES"/>
    <n v="1809"/>
    <s v="Southeast"/>
    <s v="Vocational Education BuildingHaines Borough"/>
    <x v="1"/>
    <n v="5000"/>
    <m/>
    <m/>
    <n v="1818.3722627737227"/>
    <m/>
    <m/>
    <m/>
    <m/>
    <m/>
    <m/>
    <m/>
    <m/>
    <m/>
    <m/>
  </r>
  <r>
    <s v="HAINES"/>
    <n v="1809"/>
    <s v="Southeast"/>
    <s v="K-12 SchoolHaines Borough"/>
    <x v="1"/>
    <n v="94612"/>
    <m/>
    <m/>
    <n v="30885.735766423357"/>
    <m/>
    <n v="898008.08199999994"/>
    <m/>
    <m/>
    <m/>
    <m/>
    <m/>
    <m/>
    <m/>
    <m/>
  </r>
  <r>
    <s v="Healy"/>
    <n v="1809"/>
    <s v="Southeast"/>
    <m/>
    <x v="1"/>
    <n v="50966"/>
    <m/>
    <m/>
    <m/>
    <m/>
    <m/>
    <m/>
    <m/>
    <m/>
    <m/>
    <m/>
    <m/>
    <m/>
    <m/>
  </r>
  <r>
    <s v="Healy Lake"/>
    <n v="13"/>
    <s v="Yukon-Koyukuk/Upper Tanana"/>
    <s v="Healy Lake School (closed 2009)"/>
    <x v="1"/>
    <n v="7600"/>
    <m/>
    <m/>
    <m/>
    <m/>
    <m/>
    <m/>
    <m/>
    <m/>
    <m/>
    <m/>
    <m/>
    <m/>
    <m/>
  </r>
  <r>
    <s v="Hollis"/>
    <n v="120"/>
    <s v="Southeast"/>
    <s v="Hollis SchoolSoutheast Island School District"/>
    <x v="1"/>
    <n v="3160"/>
    <m/>
    <m/>
    <n v="875.26598540145983"/>
    <m/>
    <n v="18334.735008199998"/>
    <m/>
    <n v="26.892885245901642"/>
    <m/>
    <m/>
    <m/>
    <m/>
    <m/>
    <m/>
  </r>
  <r>
    <s v="Hollis"/>
    <n v="120"/>
    <s v="Southeast"/>
    <s v="Hollis School"/>
    <x v="1"/>
    <n v="3160"/>
    <m/>
    <m/>
    <n v="1730"/>
    <m/>
    <n v="1730"/>
    <m/>
    <m/>
    <m/>
    <m/>
    <m/>
    <m/>
    <m/>
    <m/>
  </r>
  <r>
    <s v="HOLY CROSS"/>
    <n v="167"/>
    <s v="Yukon-Koyukuk/Upper Tanana"/>
    <s v="Holy Cross SchoolIditarod Area School District"/>
    <x v="1"/>
    <n v="19580"/>
    <m/>
    <m/>
    <n v="9406.1947445255464"/>
    <m/>
    <n v="77855.033533999987"/>
    <m/>
    <n v="331.33278688524587"/>
    <m/>
    <m/>
    <m/>
    <m/>
    <m/>
    <m/>
  </r>
  <r>
    <s v="HOONAH"/>
    <n v="798"/>
    <s v="Southeast"/>
    <s v="Hoonah SD all BldgsCity of Hoonah"/>
    <x v="1"/>
    <n v="85963"/>
    <m/>
    <m/>
    <n v="23404.708029197081"/>
    <m/>
    <n v="332202.98979999998"/>
    <m/>
    <m/>
    <m/>
    <m/>
    <m/>
    <m/>
    <m/>
    <m/>
  </r>
  <r>
    <s v="HOOPER BAY"/>
    <n v="1134"/>
    <s v="Lower Yukon-Kuskokwim"/>
    <s v="Hooper BayLower Yukon School District"/>
    <x v="1"/>
    <n v="75829"/>
    <m/>
    <m/>
    <n v="61112.627737226278"/>
    <m/>
    <n v="342840.41886933328"/>
    <m/>
    <m/>
    <m/>
    <m/>
    <m/>
    <m/>
    <m/>
    <m/>
  </r>
  <r>
    <s v="Hughes"/>
    <n v="88"/>
    <s v="Yukon-Koyukuk/Upper Tanana"/>
    <s v="Johnny Oldman School"/>
    <x v="1"/>
    <n v="10848"/>
    <s v="Yes"/>
    <s v="Yes; VEEP"/>
    <m/>
    <m/>
    <m/>
    <m/>
    <m/>
    <m/>
    <m/>
    <m/>
    <m/>
    <m/>
    <m/>
  </r>
  <r>
    <s v="Hughes"/>
    <n v="88"/>
    <s v="Yukon-Koyukuk/Upper Tanana"/>
    <m/>
    <x v="1"/>
    <n v="12328"/>
    <m/>
    <m/>
    <n v="7000"/>
    <m/>
    <n v="32838"/>
    <m/>
    <m/>
    <m/>
    <m/>
    <m/>
    <m/>
    <m/>
    <m/>
  </r>
  <r>
    <s v="Huslia"/>
    <n v="322"/>
    <s v="Yukon-Koyukuk/Upper Tanana"/>
    <s v="Jimmy Huntington School"/>
    <x v="1"/>
    <n v="24419"/>
    <m/>
    <m/>
    <n v="20000"/>
    <m/>
    <n v="181892"/>
    <m/>
    <m/>
    <m/>
    <m/>
    <m/>
    <m/>
    <m/>
    <m/>
  </r>
  <r>
    <s v="HYDABURG"/>
    <n v="405"/>
    <s v="Southeast"/>
    <s v="High SchoolHydaburg School District"/>
    <x v="1"/>
    <n v="9372"/>
    <m/>
    <m/>
    <n v="6695.1941605839411"/>
    <m/>
    <n v="168868.18646666664"/>
    <m/>
    <m/>
    <m/>
    <m/>
    <m/>
    <m/>
    <m/>
    <m/>
  </r>
  <r>
    <s v="HYDABURG"/>
    <n v="405"/>
    <s v="Southeast"/>
    <s v="Memorial GymHydaburg School District"/>
    <x v="1"/>
    <n v="14525"/>
    <m/>
    <m/>
    <n v="7658.1197080291977"/>
    <m/>
    <m/>
    <m/>
    <m/>
    <m/>
    <m/>
    <m/>
    <m/>
    <m/>
    <m/>
  </r>
  <r>
    <s v="HYDABURG"/>
    <n v="405"/>
    <s v="Southeast"/>
    <s v="ElementaryHydaburg School District"/>
    <x v="1"/>
    <n v="21465"/>
    <m/>
    <m/>
    <n v="15630.356204379563"/>
    <m/>
    <n v="194139.24723749998"/>
    <m/>
    <m/>
    <m/>
    <m/>
    <m/>
    <m/>
    <m/>
    <m/>
  </r>
  <r>
    <s v="Igiugig"/>
    <n v="44"/>
    <s v="Bristol Bay"/>
    <s v="School Generator Bldg"/>
    <x v="1"/>
    <n v="800"/>
    <m/>
    <m/>
    <m/>
    <m/>
    <m/>
    <m/>
    <m/>
    <m/>
    <m/>
    <m/>
    <m/>
    <m/>
    <m/>
  </r>
  <r>
    <s v="Igiugig"/>
    <n v="44"/>
    <s v="Bristol Bay"/>
    <s v="IgiugigLake &amp; Peninsula School Dist"/>
    <x v="1"/>
    <n v="9384"/>
    <m/>
    <m/>
    <n v="3605.8802919708032"/>
    <m/>
    <n v="25145.411305199996"/>
    <m/>
    <m/>
    <m/>
    <m/>
    <m/>
    <m/>
    <m/>
    <m/>
  </r>
  <r>
    <s v="Igiugig"/>
    <n v="44"/>
    <s v="Bristol Bay"/>
    <s v="School &amp; Library"/>
    <x v="1"/>
    <m/>
    <m/>
    <m/>
    <m/>
    <m/>
    <m/>
    <m/>
    <m/>
    <m/>
    <m/>
    <m/>
    <m/>
    <m/>
    <m/>
  </r>
  <r>
    <s v="Juneau"/>
    <n v="33064"/>
    <s v="Southeast"/>
    <m/>
    <x v="1"/>
    <n v="989909"/>
    <m/>
    <m/>
    <m/>
    <m/>
    <m/>
    <m/>
    <m/>
    <m/>
    <m/>
    <m/>
    <m/>
    <m/>
    <m/>
  </r>
  <r>
    <s v="KAKE"/>
    <n v="598"/>
    <s v="Southeast"/>
    <s v="Kake School District all bldgsCity of Kake"/>
    <x v="1"/>
    <n v="83200"/>
    <m/>
    <m/>
    <n v="24782.919708029196"/>
    <m/>
    <n v="203175.16189333331"/>
    <m/>
    <m/>
    <m/>
    <m/>
    <m/>
    <m/>
    <m/>
    <m/>
  </r>
  <r>
    <s v="Kaktovik"/>
    <n v="262"/>
    <s v="North Slope"/>
    <s v="School Garage"/>
    <x v="1"/>
    <n v="664"/>
    <m/>
    <m/>
    <m/>
    <m/>
    <n v="441"/>
    <m/>
    <m/>
    <m/>
    <m/>
    <m/>
    <m/>
    <m/>
    <m/>
  </r>
  <r>
    <s v="Kaktovik"/>
    <n v="262"/>
    <s v="North Slope"/>
    <s v="School 1964 Section"/>
    <x v="1"/>
    <n v="3718"/>
    <m/>
    <m/>
    <m/>
    <m/>
    <m/>
    <m/>
    <m/>
    <m/>
    <m/>
    <m/>
    <m/>
    <m/>
    <m/>
  </r>
  <r>
    <s v="Kaktovik"/>
    <n v="262"/>
    <s v="North Slope"/>
    <s v="School Gym"/>
    <x v="1"/>
    <n v="5524"/>
    <m/>
    <m/>
    <m/>
    <m/>
    <m/>
    <m/>
    <m/>
    <m/>
    <m/>
    <m/>
    <m/>
    <m/>
    <m/>
  </r>
  <r>
    <s v="Kaktovik"/>
    <n v="262"/>
    <s v="North Slope"/>
    <s v="School Library"/>
    <x v="1"/>
    <n v="5545"/>
    <m/>
    <m/>
    <m/>
    <m/>
    <m/>
    <m/>
    <m/>
    <m/>
    <m/>
    <m/>
    <m/>
    <m/>
    <m/>
  </r>
  <r>
    <s v="Kaktovik"/>
    <n v="262"/>
    <s v="North Slope"/>
    <s v="School 1982 Section"/>
    <x v="1"/>
    <n v="5980"/>
    <m/>
    <m/>
    <m/>
    <m/>
    <n v="446640"/>
    <m/>
    <m/>
    <m/>
    <m/>
    <m/>
    <m/>
    <m/>
    <m/>
  </r>
  <r>
    <s v="Kaktovik"/>
    <n v="262"/>
    <s v="North Slope"/>
    <s v="School 1981 Section"/>
    <x v="1"/>
    <n v="11179"/>
    <m/>
    <m/>
    <m/>
    <m/>
    <m/>
    <m/>
    <m/>
    <m/>
    <m/>
    <m/>
    <m/>
    <m/>
    <m/>
  </r>
  <r>
    <s v="KAKTOVIK"/>
    <n v="262"/>
    <s v="North Slope"/>
    <s v="Harold Kaveolook SchoolKaktovik"/>
    <x v="1"/>
    <n v="39452"/>
    <m/>
    <m/>
    <n v="14145.678832116788"/>
    <m/>
    <n v="792452.63200949994"/>
    <m/>
    <m/>
    <m/>
    <m/>
    <m/>
    <m/>
    <m/>
    <m/>
  </r>
  <r>
    <s v="Kalskag"/>
    <n v="262"/>
    <s v="North Slope"/>
    <m/>
    <x v="1"/>
    <n v="6696"/>
    <m/>
    <m/>
    <m/>
    <m/>
    <m/>
    <m/>
    <m/>
    <m/>
    <m/>
    <m/>
    <m/>
    <m/>
    <m/>
  </r>
  <r>
    <s v="Kaltag"/>
    <n v="184"/>
    <s v="Yukon-Koyukuk/Upper Tanana"/>
    <m/>
    <x v="1"/>
    <n v="24733"/>
    <m/>
    <m/>
    <n v="18000"/>
    <m/>
    <n v="262036"/>
    <m/>
    <m/>
    <m/>
    <m/>
    <m/>
    <m/>
    <m/>
    <m/>
  </r>
  <r>
    <s v="Karluk"/>
    <n v="43"/>
    <s v="Kodiak"/>
    <s v="KarlukKodiak Island Borough"/>
    <x v="1"/>
    <n v="7522"/>
    <m/>
    <m/>
    <n v="6106.36496350365"/>
    <m/>
    <n v="57667.519003000001"/>
    <m/>
    <m/>
    <m/>
    <m/>
    <m/>
    <m/>
    <m/>
    <m/>
  </r>
  <r>
    <s v="Karluk"/>
    <n v="43"/>
    <s v="Kodiak"/>
    <s v="School Generator"/>
    <x v="1"/>
    <m/>
    <m/>
    <m/>
    <m/>
    <m/>
    <m/>
    <m/>
    <m/>
    <m/>
    <m/>
    <m/>
    <m/>
    <m/>
    <m/>
  </r>
  <r>
    <s v="Kasaan"/>
    <n v="75"/>
    <s v="Southeast"/>
    <s v="Kasaan SchoolSoutheast Island School District"/>
    <x v="1"/>
    <n v="2320"/>
    <m/>
    <m/>
    <n v="741.41605839416059"/>
    <m/>
    <n v="6756.7058141999996"/>
    <m/>
    <n v="125.15901639344261"/>
    <m/>
    <m/>
    <m/>
    <m/>
    <m/>
    <m/>
  </r>
  <r>
    <s v="Kasigluk"/>
    <n v="599"/>
    <s v="Lower Yukon-Kuskokwim"/>
    <s v="Akiuk"/>
    <x v="1"/>
    <n v="21428"/>
    <m/>
    <m/>
    <m/>
    <m/>
    <m/>
    <m/>
    <m/>
    <m/>
    <m/>
    <m/>
    <m/>
    <m/>
    <m/>
  </r>
  <r>
    <s v="Kasigluk"/>
    <n v="599"/>
    <s v="Lower Yukon-Kuskokwim"/>
    <s v="Akula Elitnaurvik School "/>
    <x v="1"/>
    <n v="25332"/>
    <m/>
    <m/>
    <m/>
    <m/>
    <m/>
    <m/>
    <m/>
    <m/>
    <m/>
    <m/>
    <m/>
    <m/>
    <m/>
  </r>
  <r>
    <s v="Kenny Lake"/>
    <n v="341"/>
    <s v="Copper River/Chugach"/>
    <s v="SAPA School"/>
    <x v="1"/>
    <n v="2880"/>
    <m/>
    <m/>
    <m/>
    <m/>
    <m/>
    <m/>
    <m/>
    <m/>
    <m/>
    <m/>
    <m/>
    <m/>
    <m/>
  </r>
  <r>
    <s v="Kenny Lake"/>
    <n v="341"/>
    <s v="Copper River/Chugach"/>
    <s v="Regal Enterprises Shop"/>
    <x v="1"/>
    <n v="3200"/>
    <m/>
    <m/>
    <m/>
    <m/>
    <n v="8417"/>
    <m/>
    <m/>
    <m/>
    <m/>
    <m/>
    <m/>
    <m/>
    <m/>
  </r>
  <r>
    <s v="Kenny Lake"/>
    <n v="341"/>
    <s v="Copper River/Chugach"/>
    <s v="Kenny Lake K-12Copper River School District"/>
    <x v="1"/>
    <n v="34170"/>
    <m/>
    <m/>
    <n v="47778.065693430661"/>
    <m/>
    <n v="224342.01906000002"/>
    <m/>
    <m/>
    <m/>
    <m/>
    <m/>
    <m/>
    <m/>
    <m/>
  </r>
  <r>
    <s v="Kenny Lake"/>
    <n v="341"/>
    <s v="Copper River/Chugach"/>
    <s v="Kenny Lake School K-12"/>
    <x v="1"/>
    <n v="34170"/>
    <m/>
    <m/>
    <n v="27397"/>
    <m/>
    <n v="228940"/>
    <m/>
    <m/>
    <m/>
    <m/>
    <m/>
    <m/>
    <m/>
    <m/>
  </r>
  <r>
    <s v="KETCHIKAN"/>
    <n v="8313"/>
    <s v="Southeast"/>
    <s v="Revilla High SchoolKetchikan Gateway Borough"/>
    <x v="1"/>
    <n v="10000"/>
    <m/>
    <m/>
    <n v="4245.1970802919714"/>
    <m/>
    <n v="112145.50930050001"/>
    <m/>
    <m/>
    <m/>
    <m/>
    <m/>
    <m/>
    <m/>
    <m/>
  </r>
  <r>
    <s v="KETCHIKAN"/>
    <n v="8313"/>
    <s v="Southeast"/>
    <s v="Fawn Mountain ElementaryKetchikan Gateway Borough"/>
    <x v="1"/>
    <n v="37500"/>
    <m/>
    <m/>
    <n v="11176.706569343067"/>
    <m/>
    <n v="361566.25406699994"/>
    <m/>
    <m/>
    <m/>
    <m/>
    <m/>
    <m/>
    <m/>
    <m/>
  </r>
  <r>
    <s v="KETCHIKAN"/>
    <n v="8313"/>
    <s v="Southeast"/>
    <s v="Valley Park ElementaryKetchikan Gateway Borough"/>
    <x v="1"/>
    <n v="40686"/>
    <m/>
    <m/>
    <n v="11813.068613138686"/>
    <m/>
    <n v="330049.47041849996"/>
    <m/>
    <m/>
    <m/>
    <m/>
    <m/>
    <m/>
    <m/>
    <m/>
  </r>
  <r>
    <s v="KETCHIKAN"/>
    <n v="8313"/>
    <s v="Southeast"/>
    <s v="Point Higgins ElementaryKetchikan Gateway Borough"/>
    <x v="1"/>
    <n v="55040"/>
    <m/>
    <m/>
    <n v="14475.229197080293"/>
    <m/>
    <n v="376656.88988149998"/>
    <m/>
    <m/>
    <m/>
    <m/>
    <m/>
    <m/>
    <m/>
    <m/>
  </r>
  <r>
    <s v="KETCHIKAN"/>
    <n v="8313"/>
    <s v="Southeast"/>
    <s v="Houghtaling ElementaryKetchikan Gateway Borough"/>
    <x v="1"/>
    <n v="62500"/>
    <m/>
    <m/>
    <n v="43311.319708029201"/>
    <m/>
    <n v="1143917.7951674999"/>
    <m/>
    <m/>
    <m/>
    <m/>
    <m/>
    <m/>
    <m/>
    <m/>
  </r>
  <r>
    <s v="KETCHIKAN"/>
    <n v="8313"/>
    <s v="Southeast"/>
    <s v="Schoenbar Middle SchoolKetchikan Gateway Borough"/>
    <x v="1"/>
    <n v="66048"/>
    <m/>
    <m/>
    <n v="16391.509489051095"/>
    <m/>
    <n v="485047.36538699997"/>
    <m/>
    <m/>
    <m/>
    <m/>
    <m/>
    <m/>
    <m/>
    <m/>
  </r>
  <r>
    <s v="Kiana"/>
    <n v="406"/>
    <s v="Northwest Arctic"/>
    <s v="Industrial arts classroom"/>
    <x v="1"/>
    <n v="2829"/>
    <m/>
    <m/>
    <m/>
    <m/>
    <m/>
    <m/>
    <m/>
    <m/>
    <m/>
    <m/>
    <m/>
    <m/>
    <m/>
  </r>
  <r>
    <s v="Kiana"/>
    <n v="406"/>
    <s v="Northwest Arctic"/>
    <s v="New school"/>
    <x v="1"/>
    <n v="36311"/>
    <m/>
    <m/>
    <n v="60000"/>
    <m/>
    <n v="303377"/>
    <m/>
    <m/>
    <m/>
    <m/>
    <m/>
    <m/>
    <m/>
    <m/>
  </r>
  <r>
    <s v="King Cove"/>
    <n v="934"/>
    <s v="Aleutians"/>
    <s v="King Cove K-12 School 2"/>
    <x v="1"/>
    <n v="43843"/>
    <m/>
    <m/>
    <m/>
    <m/>
    <m/>
    <m/>
    <m/>
    <m/>
    <m/>
    <m/>
    <m/>
    <m/>
    <m/>
  </r>
  <r>
    <s v="King Salmon"/>
    <n v="337"/>
    <s v="Bristol Bay"/>
    <s v="School Storage Bldg."/>
    <x v="1"/>
    <n v="1400"/>
    <m/>
    <m/>
    <m/>
    <m/>
    <m/>
    <m/>
    <m/>
    <m/>
    <m/>
    <m/>
    <m/>
    <m/>
    <m/>
  </r>
  <r>
    <s v="King Salmon"/>
    <n v="337"/>
    <s v="Bristol Bay"/>
    <s v="School"/>
    <x v="1"/>
    <n v="13440"/>
    <m/>
    <m/>
    <m/>
    <m/>
    <m/>
    <m/>
    <m/>
    <m/>
    <m/>
    <m/>
    <m/>
    <m/>
    <m/>
  </r>
  <r>
    <s v="King Salmon"/>
    <n v="337"/>
    <s v="Bristol Bay"/>
    <s v="Lake &amp; Penn. Borough Admin. &amp; School Dist. Bldg."/>
    <x v="1"/>
    <m/>
    <m/>
    <m/>
    <m/>
    <m/>
    <m/>
    <m/>
    <m/>
    <m/>
    <m/>
    <m/>
    <m/>
    <m/>
    <m/>
  </r>
  <r>
    <s v="Kipnuk"/>
    <n v="656"/>
    <s v="Lower Yukon-Kuskokwim"/>
    <s v="Tribal Bldg/Old School"/>
    <x v="1"/>
    <n v="8000"/>
    <s v="Yes"/>
    <m/>
    <m/>
    <m/>
    <m/>
    <m/>
    <m/>
    <m/>
    <m/>
    <m/>
    <m/>
    <m/>
    <m/>
  </r>
  <r>
    <s v="Kipnuk"/>
    <n v="656"/>
    <s v="Lower Yukon-Kuskokwim"/>
    <m/>
    <x v="1"/>
    <n v="21420"/>
    <m/>
    <m/>
    <m/>
    <m/>
    <m/>
    <m/>
    <m/>
    <m/>
    <m/>
    <m/>
    <m/>
    <m/>
    <m/>
  </r>
  <r>
    <s v="Kipnuk"/>
    <n v="656"/>
    <s v="Lower Yukon-Kuskokwim"/>
    <s v="School Bldgs."/>
    <x v="1"/>
    <m/>
    <m/>
    <m/>
    <m/>
    <m/>
    <m/>
    <m/>
    <m/>
    <m/>
    <m/>
    <m/>
    <m/>
    <m/>
    <m/>
  </r>
  <r>
    <s v="Kivalina"/>
    <n v="402"/>
    <s v="Northwest Arctic"/>
    <s v="School"/>
    <x v="1"/>
    <n v="14400"/>
    <m/>
    <m/>
    <n v="55000"/>
    <m/>
    <n v="345335"/>
    <m/>
    <m/>
    <m/>
    <m/>
    <m/>
    <m/>
    <m/>
    <m/>
  </r>
  <r>
    <s v="Klawock"/>
    <n v="786"/>
    <s v="Southeast"/>
    <s v="School"/>
    <x v="1"/>
    <n v="48850"/>
    <m/>
    <m/>
    <m/>
    <m/>
    <m/>
    <m/>
    <m/>
    <m/>
    <m/>
    <m/>
    <m/>
    <m/>
    <m/>
  </r>
  <r>
    <s v="KLUKWAN"/>
    <n v="93"/>
    <s v="Southeast"/>
    <s v="Klukwan School GymChatham School District"/>
    <x v="1"/>
    <n v="6000"/>
    <m/>
    <m/>
    <n v="5649.7927007299268"/>
    <m/>
    <m/>
    <m/>
    <m/>
    <m/>
    <m/>
    <m/>
    <m/>
    <m/>
    <m/>
  </r>
  <r>
    <s v="Klukwan"/>
    <n v="93"/>
    <s v="Southeast"/>
    <m/>
    <x v="1"/>
    <n v="16700"/>
    <m/>
    <m/>
    <m/>
    <m/>
    <m/>
    <m/>
    <m/>
    <m/>
    <m/>
    <m/>
    <m/>
    <m/>
    <m/>
  </r>
  <r>
    <s v="Klukwan"/>
    <n v="93"/>
    <s v="Southeast"/>
    <s v="Klukwan School"/>
    <x v="1"/>
    <m/>
    <m/>
    <m/>
    <n v="7800"/>
    <m/>
    <m/>
    <m/>
    <m/>
    <m/>
    <m/>
    <m/>
    <m/>
    <m/>
    <m/>
  </r>
  <r>
    <s v="Kobuk"/>
    <n v="159"/>
    <s v="Northwest Arctic"/>
    <s v="Modular classroom"/>
    <x v="1"/>
    <n v="864"/>
    <m/>
    <m/>
    <m/>
    <m/>
    <m/>
    <m/>
    <m/>
    <m/>
    <m/>
    <m/>
    <m/>
    <m/>
    <m/>
  </r>
  <r>
    <s v="Kobuk"/>
    <n v="159"/>
    <s v="Northwest Arctic"/>
    <s v="Modular classroom"/>
    <x v="1"/>
    <n v="1260"/>
    <m/>
    <m/>
    <m/>
    <m/>
    <m/>
    <m/>
    <m/>
    <m/>
    <m/>
    <m/>
    <m/>
    <m/>
    <m/>
  </r>
  <r>
    <s v="Kobuk"/>
    <n v="159"/>
    <s v="Northwest Arctic"/>
    <s v="School"/>
    <x v="1"/>
    <n v="5459"/>
    <m/>
    <m/>
    <n v="12000"/>
    <m/>
    <n v="89440"/>
    <m/>
    <m/>
    <m/>
    <m/>
    <m/>
    <m/>
    <m/>
    <m/>
  </r>
  <r>
    <s v="Kodiak"/>
    <n v="6338"/>
    <s v="Kodiak"/>
    <s v="Headstart Preschool"/>
    <x v="1"/>
    <n v="2604"/>
    <m/>
    <m/>
    <m/>
    <m/>
    <m/>
    <m/>
    <m/>
    <m/>
    <m/>
    <m/>
    <m/>
    <m/>
    <m/>
  </r>
  <r>
    <s v="KODIAK"/>
    <n v="6338"/>
    <s v="Kodiak"/>
    <s v="Main ElementaryKodiak Island Borough"/>
    <x v="1"/>
    <n v="37062"/>
    <m/>
    <m/>
    <n v="20088.087591240874"/>
    <m/>
    <n v="209480.45673571425"/>
    <m/>
    <m/>
    <m/>
    <m/>
    <m/>
    <m/>
    <m/>
    <m/>
  </r>
  <r>
    <s v="KODIAK"/>
    <n v="6338"/>
    <s v="Kodiak"/>
    <s v="North Star ElementaryKodiak Island Borough"/>
    <x v="1"/>
    <n v="39600"/>
    <m/>
    <m/>
    <n v="11727.091970802921"/>
    <m/>
    <n v="210555.22831333333"/>
    <m/>
    <m/>
    <m/>
    <m/>
    <m/>
    <m/>
    <m/>
    <m/>
  </r>
  <r>
    <s v="KODIAK"/>
    <n v="6338"/>
    <s v="Kodiak"/>
    <s v="East ElementaryKodiak Island Borough"/>
    <x v="1"/>
    <n v="39842"/>
    <m/>
    <m/>
    <n v="15305.987737226276"/>
    <m/>
    <n v="293166.43841559999"/>
    <m/>
    <m/>
    <m/>
    <m/>
    <m/>
    <m/>
    <m/>
    <m/>
  </r>
  <r>
    <s v="KODIAK"/>
    <n v="6338"/>
    <s v="Kodiak"/>
    <s v="Peterson ElementaryKodiak Island Borough"/>
    <x v="1"/>
    <n v="42283"/>
    <m/>
    <m/>
    <n v="28053.218978102188"/>
    <m/>
    <n v="218173.82056399999"/>
    <m/>
    <m/>
    <m/>
    <m/>
    <m/>
    <m/>
    <m/>
    <m/>
  </r>
  <r>
    <s v="Kodiak"/>
    <n v="6338"/>
    <s v="Kodiak"/>
    <s v="Kodiak Middle School"/>
    <x v="1"/>
    <n v="60876"/>
    <s v="AHFC (2012)"/>
    <s v="In progress"/>
    <n v="19997.653138686132"/>
    <m/>
    <n v="672906.05610000005"/>
    <m/>
    <m/>
    <m/>
    <m/>
    <m/>
    <m/>
    <m/>
    <m/>
  </r>
  <r>
    <s v="KODIAK"/>
    <n v="6338"/>
    <s v="Kodiak"/>
    <s v="Kodiak High SchoolKodiak Island Borough"/>
    <x v="1"/>
    <n v="175587"/>
    <m/>
    <m/>
    <n v="98113.416058394156"/>
    <m/>
    <n v="1183677.3196666664"/>
    <m/>
    <m/>
    <m/>
    <m/>
    <m/>
    <m/>
    <m/>
    <m/>
  </r>
  <r>
    <s v="Kokhanok"/>
    <n v="174"/>
    <s v="Bristol Bay"/>
    <s v="School Generator Building"/>
    <x v="1"/>
    <n v="800"/>
    <m/>
    <m/>
    <m/>
    <m/>
    <m/>
    <m/>
    <m/>
    <m/>
    <m/>
    <m/>
    <m/>
    <m/>
    <m/>
  </r>
  <r>
    <s v="Kokhanok"/>
    <n v="174"/>
    <s v="Bristol Bay"/>
    <s v="School Duplex 1"/>
    <x v="1"/>
    <n v="1053"/>
    <m/>
    <m/>
    <m/>
    <m/>
    <m/>
    <m/>
    <m/>
    <m/>
    <m/>
    <m/>
    <m/>
    <m/>
    <m/>
  </r>
  <r>
    <s v="Kokhanok"/>
    <n v="174"/>
    <s v="Bristol Bay"/>
    <s v="School Duplex 3"/>
    <x v="1"/>
    <n v="1396"/>
    <m/>
    <m/>
    <m/>
    <m/>
    <m/>
    <m/>
    <m/>
    <m/>
    <m/>
    <m/>
    <m/>
    <m/>
    <m/>
  </r>
  <r>
    <s v="Kokhanok"/>
    <n v="174"/>
    <s v="Bristol Bay"/>
    <s v="Old Pre-School (Shop/Library/Itinerant Housing)"/>
    <x v="1"/>
    <n v="1449"/>
    <m/>
    <m/>
    <m/>
    <m/>
    <m/>
    <m/>
    <m/>
    <m/>
    <m/>
    <m/>
    <m/>
    <m/>
    <m/>
  </r>
  <r>
    <s v="Kokhanok"/>
    <n v="174"/>
    <s v="Bristol Bay"/>
    <s v="School Duplex 2"/>
    <x v="1"/>
    <n v="2152"/>
    <m/>
    <m/>
    <m/>
    <m/>
    <m/>
    <m/>
    <m/>
    <m/>
    <m/>
    <m/>
    <m/>
    <m/>
    <m/>
  </r>
  <r>
    <s v="Kokhanok"/>
    <n v="174"/>
    <s v="Bristol Bay"/>
    <s v="KokhanokLake &amp; Peninsula School Dist"/>
    <x v="1"/>
    <n v="21880"/>
    <m/>
    <m/>
    <n v="4321.3138686131388"/>
    <m/>
    <n v="72008.31473566666"/>
    <m/>
    <m/>
    <m/>
    <m/>
    <m/>
    <m/>
    <m/>
    <m/>
  </r>
  <r>
    <s v="Koliganek"/>
    <n v="229"/>
    <s v="Bristol Bay"/>
    <s v="Koliganek K-12Regional Education Attendance Area"/>
    <x v="1"/>
    <n v="4705"/>
    <m/>
    <m/>
    <n v="27965.693430656935"/>
    <m/>
    <n v="157588.91865374998"/>
    <m/>
    <m/>
    <m/>
    <m/>
    <m/>
    <m/>
    <m/>
    <m/>
  </r>
  <r>
    <s v="Koliganek"/>
    <n v="229"/>
    <s v="Bristol Bay"/>
    <s v="School Power Plant"/>
    <x v="1"/>
    <m/>
    <m/>
    <m/>
    <m/>
    <m/>
    <m/>
    <m/>
    <m/>
    <m/>
    <m/>
    <m/>
    <m/>
    <m/>
    <m/>
  </r>
  <r>
    <s v="Kongiganak"/>
    <n v="456"/>
    <s v="Lower Yukon-Kuskokwim"/>
    <s v="School"/>
    <x v="1"/>
    <n v="18141"/>
    <m/>
    <m/>
    <m/>
    <m/>
    <m/>
    <m/>
    <m/>
    <m/>
    <m/>
    <m/>
    <m/>
    <m/>
    <m/>
  </r>
  <r>
    <s v="Kongiganak"/>
    <n v="456"/>
    <s v="Lower Yukon-Kuskokwim"/>
    <s v="School Power Plant"/>
    <x v="1"/>
    <m/>
    <m/>
    <m/>
    <m/>
    <m/>
    <m/>
    <m/>
    <m/>
    <m/>
    <m/>
    <m/>
    <m/>
    <m/>
    <m/>
  </r>
  <r>
    <s v="KOTLIK"/>
    <n v="644"/>
    <s v="Lower Yukon-Kuskokwim"/>
    <s v="Kotlik K-12 SchoolLower Yukon School District"/>
    <x v="1"/>
    <n v="40047"/>
    <m/>
    <m/>
    <n v="11549.158377737225"/>
    <m/>
    <n v="212651.91385000001"/>
    <m/>
    <m/>
    <m/>
    <m/>
    <m/>
    <m/>
    <m/>
    <m/>
  </r>
  <r>
    <s v="Kotzebue"/>
    <n v="3202"/>
    <s v="Northwest Arctic"/>
    <m/>
    <x v="1"/>
    <n v="229186"/>
    <m/>
    <m/>
    <m/>
    <m/>
    <m/>
    <m/>
    <m/>
    <m/>
    <m/>
    <m/>
    <m/>
    <m/>
    <m/>
  </r>
  <r>
    <s v="Koyuk"/>
    <n v="342"/>
    <s v="Bering Straits"/>
    <s v="School Garage"/>
    <x v="1"/>
    <n v="672"/>
    <m/>
    <m/>
    <m/>
    <m/>
    <m/>
    <m/>
    <m/>
    <m/>
    <m/>
    <m/>
    <m/>
    <m/>
    <m/>
  </r>
  <r>
    <s v="Koyuk"/>
    <n v="342"/>
    <s v="Bering Straits"/>
    <s v="K-12 School"/>
    <x v="1"/>
    <n v="28291"/>
    <m/>
    <m/>
    <n v="40861"/>
    <m/>
    <n v="242761"/>
    <m/>
    <m/>
    <m/>
    <m/>
    <m/>
    <m/>
    <m/>
    <m/>
  </r>
  <r>
    <s v="Koyukuk"/>
    <n v="89"/>
    <s v="Yukon-Koyukuk/Upper Tanana"/>
    <s v="Ella B. Vernetti School"/>
    <x v="1"/>
    <n v="13896"/>
    <s v="Yes; EAoA"/>
    <m/>
    <n v="9500"/>
    <m/>
    <n v="43333.2"/>
    <m/>
    <m/>
    <m/>
    <m/>
    <m/>
    <m/>
    <m/>
    <m/>
  </r>
  <r>
    <s v="Kwethluk"/>
    <n v="783"/>
    <s v="Lower Yukon-Kuskokwim"/>
    <s v="Kwethluk Community School"/>
    <x v="1"/>
    <n v="34786"/>
    <m/>
    <m/>
    <m/>
    <m/>
    <m/>
    <m/>
    <m/>
    <m/>
    <m/>
    <m/>
    <m/>
    <m/>
    <m/>
  </r>
  <r>
    <s v="Kwigillingok"/>
    <n v="349"/>
    <s v="Lower Yukon-Kuskokwim"/>
    <s v="Chief Paul Memorial School"/>
    <x v="1"/>
    <n v="17220"/>
    <m/>
    <m/>
    <m/>
    <m/>
    <m/>
    <m/>
    <m/>
    <m/>
    <m/>
    <m/>
    <m/>
    <m/>
    <m/>
  </r>
  <r>
    <s v="Larsen Bay"/>
    <n v="88"/>
    <s v="Kodiak"/>
    <s v="Larsen BayKodiak Island Borough"/>
    <x v="1"/>
    <n v="20018"/>
    <m/>
    <m/>
    <n v="15819.608759124087"/>
    <m/>
    <n v="72367.651261142848"/>
    <m/>
    <m/>
    <m/>
    <m/>
    <m/>
    <m/>
    <m/>
    <m/>
  </r>
  <r>
    <s v="Levelock"/>
    <n v="79"/>
    <s v="Bristol Bay"/>
    <s v="LevelockLake &amp; Peninsula School Dist"/>
    <x v="1"/>
    <n v="22942"/>
    <m/>
    <m/>
    <n v="7671.67299270073"/>
    <m/>
    <n v="50059.450530999995"/>
    <m/>
    <m/>
    <m/>
    <m/>
    <m/>
    <m/>
    <m/>
    <m/>
  </r>
  <r>
    <s v="Lime Village"/>
    <n v="25"/>
    <s v="Lower Yukon-Kuskokwim"/>
    <s v="School"/>
    <x v="1"/>
    <n v="2245"/>
    <m/>
    <m/>
    <m/>
    <m/>
    <m/>
    <m/>
    <m/>
    <m/>
    <m/>
    <m/>
    <m/>
    <m/>
    <m/>
  </r>
  <r>
    <s v="Lower Kalskag"/>
    <n v="302"/>
    <s v="Lower Yukon-Kuskokwim"/>
    <s v="29005003  ZLES Generator/Storage Building"/>
    <x v="1"/>
    <n v="1128"/>
    <m/>
    <m/>
    <m/>
    <m/>
    <m/>
    <m/>
    <m/>
    <m/>
    <m/>
    <m/>
    <m/>
    <m/>
    <m/>
  </r>
  <r>
    <s v="Lower Kalskag"/>
    <n v="302"/>
    <s v="Lower Yukon-Kuskokwim"/>
    <s v="29005004  ZLES Portable Classroom"/>
    <x v="1"/>
    <n v="1680"/>
    <m/>
    <m/>
    <m/>
    <m/>
    <m/>
    <m/>
    <m/>
    <m/>
    <m/>
    <m/>
    <m/>
    <m/>
    <m/>
  </r>
  <r>
    <s v="Lower Kalskag"/>
    <n v="302"/>
    <s v="Lower Yukon-Kuskokwim"/>
    <s v="29004003  Shop/Bus Barn"/>
    <x v="1"/>
    <n v="2200"/>
    <m/>
    <m/>
    <m/>
    <m/>
    <m/>
    <m/>
    <m/>
    <m/>
    <m/>
    <m/>
    <m/>
    <m/>
    <m/>
  </r>
  <r>
    <s v="Lower Kalskag"/>
    <n v="302"/>
    <s v="Lower Yukon-Kuskokwim"/>
    <s v="29004008  Joseph and Olinga Gregory School"/>
    <x v="1"/>
    <n v="3850"/>
    <m/>
    <m/>
    <m/>
    <m/>
    <m/>
    <m/>
    <m/>
    <m/>
    <m/>
    <m/>
    <m/>
    <m/>
    <m/>
  </r>
  <r>
    <s v="LOWER KALSKAG"/>
    <n v="302"/>
    <s v="Lower Yukon-Kuskokwim"/>
    <s v="Zackar Levi Elementary School (ZLES)Kuspuk School District"/>
    <x v="1"/>
    <n v="7743"/>
    <m/>
    <m/>
    <n v="2396.9529927007297"/>
    <m/>
    <n v="28064.919248666665"/>
    <m/>
    <m/>
    <m/>
    <m/>
    <m/>
    <m/>
    <m/>
    <m/>
  </r>
  <r>
    <s v="Lower Kalskag"/>
    <n v="302"/>
    <s v="Lower Yukon-Kuskokwim"/>
    <m/>
    <x v="1"/>
    <n v="11508"/>
    <m/>
    <m/>
    <m/>
    <m/>
    <m/>
    <m/>
    <m/>
    <m/>
    <m/>
    <m/>
    <m/>
    <m/>
    <m/>
  </r>
  <r>
    <s v="Manley Hot Springs"/>
    <n v="127"/>
    <s v="Yukon-Koyukuk/Upper Tanana"/>
    <s v="Old School Storage"/>
    <x v="1"/>
    <n v="1200"/>
    <m/>
    <m/>
    <m/>
    <m/>
    <m/>
    <m/>
    <m/>
    <m/>
    <m/>
    <m/>
    <m/>
    <m/>
    <m/>
  </r>
  <r>
    <s v="Manley Hot Springs"/>
    <n v="127"/>
    <s v="Yukon-Koyukuk/Upper Tanana"/>
    <s v="Transit Shop (School)"/>
    <x v="1"/>
    <n v="2000"/>
    <m/>
    <m/>
    <m/>
    <m/>
    <m/>
    <m/>
    <m/>
    <m/>
    <m/>
    <m/>
    <m/>
    <m/>
    <m/>
  </r>
  <r>
    <s v="Manley Hot Springs"/>
    <n v="127"/>
    <s v="Yukon-Koyukuk/Upper Tanana"/>
    <s v="Gladys Dart School"/>
    <x v="1"/>
    <n v="7123"/>
    <m/>
    <m/>
    <n v="11000"/>
    <m/>
    <n v="49251.42857142858"/>
    <m/>
    <m/>
    <m/>
    <m/>
    <m/>
    <m/>
    <m/>
    <m/>
  </r>
  <r>
    <s v="Manokotak"/>
    <n v="492"/>
    <s v="Bristol Bay"/>
    <s v="Manokotak K-12 SchoolRegional Education Attendance Area"/>
    <x v="1"/>
    <n v="37696"/>
    <m/>
    <m/>
    <n v="24975"/>
    <m/>
    <n v="314291.82904049999"/>
    <m/>
    <m/>
    <m/>
    <m/>
    <m/>
    <m/>
    <m/>
    <m/>
  </r>
  <r>
    <s v="Marshall"/>
    <n v="473"/>
    <s v="Lower Yukon-Kuskokwim"/>
    <s v="Marshall K-12 School"/>
    <x v="1"/>
    <n v="41487"/>
    <m/>
    <m/>
    <m/>
    <m/>
    <m/>
    <m/>
    <m/>
    <m/>
    <m/>
    <m/>
    <m/>
    <m/>
    <m/>
  </r>
  <r>
    <s v="McGrath"/>
    <n v="320"/>
    <s v="Yukon-Koyukuk/Upper Tanana"/>
    <s v="Athletic Equipment Storage"/>
    <x v="1"/>
    <n v="410"/>
    <m/>
    <m/>
    <m/>
    <m/>
    <m/>
    <m/>
    <m/>
    <m/>
    <m/>
    <m/>
    <m/>
    <m/>
    <m/>
  </r>
  <r>
    <s v="McGrath"/>
    <n v="320"/>
    <s v="Yukon-Koyukuk/Upper Tanana"/>
    <s v="Warehouse/Shop"/>
    <x v="1"/>
    <n v="3200"/>
    <m/>
    <m/>
    <m/>
    <m/>
    <m/>
    <m/>
    <m/>
    <m/>
    <m/>
    <m/>
    <m/>
    <m/>
    <m/>
  </r>
  <r>
    <s v="MCGRATH"/>
    <n v="320"/>
    <s v="Yukon-Koyukuk/Upper Tanana"/>
    <s v="IASDistrict Office BuildingIditarod Area School District"/>
    <x v="1"/>
    <n v="4900"/>
    <m/>
    <m/>
    <m/>
    <m/>
    <n v="32053.621813333331"/>
    <m/>
    <m/>
    <m/>
    <m/>
    <m/>
    <m/>
    <m/>
    <m/>
  </r>
  <r>
    <s v="MCGRATH"/>
    <n v="320"/>
    <s v="Yukon-Koyukuk/Upper Tanana"/>
    <s v="IASD District Office BuildingIditarod Area School District"/>
    <x v="1"/>
    <n v="9830"/>
    <m/>
    <m/>
    <m/>
    <n v="4345.9938217391309"/>
    <n v="55610.500489999991"/>
    <m/>
    <m/>
    <m/>
    <m/>
    <m/>
    <m/>
    <m/>
    <m/>
  </r>
  <r>
    <s v="McGrath"/>
    <n v="320"/>
    <s v="Yukon-Koyukuk/Upper Tanana"/>
    <s v="McGrath SchoolIditarod Area School District"/>
    <x v="1"/>
    <n v="38100"/>
    <m/>
    <m/>
    <n v="10128.830189781022"/>
    <s v="Unknown"/>
    <n v="131961.18764000002"/>
    <m/>
    <m/>
    <m/>
    <m/>
    <m/>
    <m/>
    <m/>
    <m/>
  </r>
  <r>
    <s v="McGrath"/>
    <n v="320"/>
    <s v="Yukon-Koyukuk/Upper Tanana"/>
    <s v="Pre-School"/>
    <x v="1"/>
    <m/>
    <m/>
    <m/>
    <m/>
    <m/>
    <m/>
    <m/>
    <m/>
    <m/>
    <m/>
    <m/>
    <m/>
    <m/>
    <m/>
  </r>
  <r>
    <s v="Mekoryuk"/>
    <n v="201"/>
    <s v="Lower Yukon-Kuskokwim"/>
    <s v="High School, Tank Farm, Storage"/>
    <x v="1"/>
    <n v="17040"/>
    <m/>
    <m/>
    <m/>
    <m/>
    <m/>
    <m/>
    <m/>
    <m/>
    <m/>
    <m/>
    <m/>
    <m/>
    <m/>
  </r>
  <r>
    <s v="Mentasta"/>
    <n v="39"/>
    <s v="Copper River/Chugach"/>
    <s v="Day Care &amp; Elder - Preschool"/>
    <x v="1"/>
    <m/>
    <m/>
    <m/>
    <m/>
    <m/>
    <m/>
    <m/>
    <m/>
    <m/>
    <m/>
    <m/>
    <m/>
    <m/>
    <m/>
  </r>
  <r>
    <s v="MENTASTA LAKE"/>
    <n v="127"/>
    <s v="Copper River/Chugach"/>
    <s v="Mentasta Lake School 1Alaska Gateway School District"/>
    <x v="1"/>
    <n v="11040"/>
    <m/>
    <m/>
    <n v="7638.4016058394163"/>
    <m/>
    <n v="75880.107922149997"/>
    <m/>
    <n v="318.38547540983609"/>
    <m/>
    <m/>
    <m/>
    <m/>
    <m/>
    <m/>
  </r>
  <r>
    <s v="MENTASTA LAKE"/>
    <n v="127"/>
    <s v="Copper River/Chugach"/>
    <s v="Mentasta Lake School 2Alaska Gateway School District"/>
    <x v="1"/>
    <n v="14155"/>
    <m/>
    <m/>
    <n v="4532.7290510948906"/>
    <m/>
    <n v="43300.389699999992"/>
    <m/>
    <n v="248.77967213114755"/>
    <m/>
    <m/>
    <m/>
    <m/>
    <m/>
    <m/>
  </r>
  <r>
    <s v="METLAKATLA"/>
    <n v="1471"/>
    <s v="Southeast"/>
    <s v="District Office BuildingAnnette Island School District"/>
    <x v="1"/>
    <n v="1485"/>
    <m/>
    <m/>
    <m/>
    <m/>
    <n v="29722.267497999994"/>
    <m/>
    <m/>
    <m/>
    <m/>
    <m/>
    <m/>
    <m/>
    <m/>
  </r>
  <r>
    <s v="METLAKATLA"/>
    <n v="1471"/>
    <s v="Southeast"/>
    <s v="Charles Leask Middle SchoolAnnette Island"/>
    <x v="1"/>
    <n v="11000"/>
    <m/>
    <m/>
    <n v="750.95474452554743"/>
    <m/>
    <n v="42890.386010000002"/>
    <m/>
    <m/>
    <m/>
    <m/>
    <m/>
    <m/>
    <m/>
    <m/>
  </r>
  <r>
    <s v="METLAKATLA"/>
    <n v="1471"/>
    <s v="Southeast"/>
    <s v="Richard Johnson ElementaryAnnette Island"/>
    <x v="1"/>
    <n v="24414"/>
    <m/>
    <m/>
    <n v="1137.2875912408758"/>
    <m/>
    <n v="416083.74471999996"/>
    <m/>
    <m/>
    <m/>
    <m/>
    <m/>
    <m/>
    <m/>
    <m/>
  </r>
  <r>
    <s v="METLAKATLA"/>
    <n v="1471"/>
    <s v="Southeast"/>
    <s v="Metlakatla High SchoolAnnette Island"/>
    <x v="1"/>
    <n v="41000"/>
    <m/>
    <m/>
    <n v="683.22043795620436"/>
    <m/>
    <n v="292262.63034000003"/>
    <m/>
    <m/>
    <m/>
    <m/>
    <m/>
    <m/>
    <m/>
    <m/>
  </r>
  <r>
    <s v="Minto"/>
    <n v="214"/>
    <s v="Yukon-Koyukuk/Upper Tanana"/>
    <s v="Minto School"/>
    <x v="1"/>
    <n v="20000"/>
    <m/>
    <m/>
    <n v="17000"/>
    <m/>
    <n v="74665.333333333343"/>
    <m/>
    <m/>
    <m/>
    <m/>
    <m/>
    <m/>
    <m/>
    <m/>
  </r>
  <r>
    <s v="Moose Pass"/>
    <n v="214"/>
    <s v="Yukon-Koyukuk/Upper Tanana"/>
    <m/>
    <x v="1"/>
    <n v="8989"/>
    <m/>
    <m/>
    <m/>
    <m/>
    <m/>
    <m/>
    <m/>
    <m/>
    <m/>
    <m/>
    <m/>
    <m/>
    <m/>
  </r>
  <r>
    <s v="MOSQUITO LAKE"/>
    <n v="266"/>
    <s v="Southeast"/>
    <s v="Mosquito Lake SchoolHaines Borough"/>
    <x v="1"/>
    <n v="6392"/>
    <m/>
    <m/>
    <n v="3411.8145985401457"/>
    <m/>
    <n v="34580.311220000003"/>
    <m/>
    <m/>
    <m/>
    <m/>
    <m/>
    <m/>
    <m/>
    <m/>
  </r>
  <r>
    <s v="MOUNTAIN VILLAGE"/>
    <n v="862"/>
    <s v="Lower Yukon-Kuskokwim"/>
    <s v="LYSD District OfficeLower Yukon School District"/>
    <x v="1"/>
    <n v="14000"/>
    <m/>
    <m/>
    <n v="2806.6861313868612"/>
    <m/>
    <n v="4937.3777693333323"/>
    <m/>
    <m/>
    <m/>
    <m/>
    <m/>
    <m/>
    <m/>
    <m/>
  </r>
  <r>
    <s v="Mountain Village"/>
    <n v="862"/>
    <s v="Lower Yukon-Kuskokwim"/>
    <s v="Ignatius Beans School"/>
    <x v="1"/>
    <n v="51500"/>
    <s v="Yes"/>
    <m/>
    <m/>
    <m/>
    <m/>
    <m/>
    <m/>
    <m/>
    <m/>
    <m/>
    <m/>
    <m/>
    <m/>
  </r>
  <r>
    <s v="Mountain Village"/>
    <n v="862"/>
    <s v="Lower Yukon-Kuskokwim"/>
    <s v="Old School"/>
    <x v="1"/>
    <m/>
    <m/>
    <m/>
    <m/>
    <m/>
    <m/>
    <m/>
    <m/>
    <m/>
    <m/>
    <m/>
    <m/>
    <m/>
    <m/>
  </r>
  <r>
    <s v="Mountain Village"/>
    <n v="862"/>
    <s v="Lower Yukon-Kuskokwim"/>
    <s v="Old School Dist. Main Office"/>
    <x v="1"/>
    <m/>
    <m/>
    <m/>
    <m/>
    <m/>
    <m/>
    <m/>
    <m/>
    <m/>
    <m/>
    <m/>
    <m/>
    <m/>
    <m/>
  </r>
  <r>
    <s v="Naknek"/>
    <n v="521"/>
    <s v="Bristol Bay"/>
    <s v="K-12 School"/>
    <x v="1"/>
    <n v="90200"/>
    <m/>
    <m/>
    <m/>
    <m/>
    <m/>
    <m/>
    <m/>
    <m/>
    <m/>
    <m/>
    <m/>
    <m/>
    <m/>
  </r>
  <r>
    <s v="Nanwalek"/>
    <n v="521"/>
    <s v="Bristol Bay"/>
    <m/>
    <x v="1"/>
    <n v="14832"/>
    <m/>
    <m/>
    <m/>
    <m/>
    <m/>
    <m/>
    <m/>
    <m/>
    <m/>
    <m/>
    <m/>
    <m/>
    <m/>
  </r>
  <r>
    <s v="Napakiak"/>
    <n v="362"/>
    <s v="Lower Yukon-Kuskokwim"/>
    <m/>
    <x v="1"/>
    <n v="25167"/>
    <m/>
    <m/>
    <m/>
    <m/>
    <m/>
    <m/>
    <m/>
    <m/>
    <m/>
    <m/>
    <m/>
    <m/>
    <m/>
  </r>
  <r>
    <s v="Napaskiak"/>
    <n v="442"/>
    <s v="Lower Yukon-Kuskokwim"/>
    <m/>
    <x v="1"/>
    <n v="22170"/>
    <m/>
    <m/>
    <m/>
    <m/>
    <m/>
    <m/>
    <m/>
    <m/>
    <m/>
    <m/>
    <m/>
    <m/>
    <m/>
  </r>
  <r>
    <s v="Naukati Bay"/>
    <n v="123"/>
    <s v="Southeast"/>
    <s v="Naukati School"/>
    <x v="1"/>
    <n v="11982"/>
    <m/>
    <m/>
    <n v="7235"/>
    <m/>
    <n v="67248"/>
    <m/>
    <m/>
    <m/>
    <m/>
    <m/>
    <m/>
    <m/>
    <m/>
  </r>
  <r>
    <s v="Nelchina"/>
    <n v="71"/>
    <s v="Copper River/Chugach"/>
    <m/>
    <x v="1"/>
    <n v="2200"/>
    <m/>
    <m/>
    <m/>
    <m/>
    <m/>
    <m/>
    <m/>
    <m/>
    <m/>
    <m/>
    <m/>
    <m/>
    <m/>
  </r>
  <r>
    <s v="Nelson Lagoon"/>
    <n v="45"/>
    <s v="Aleutians"/>
    <s v="Nelson Lagoon School"/>
    <x v="1"/>
    <n v="5776"/>
    <m/>
    <m/>
    <n v="6310"/>
    <m/>
    <n v="48080"/>
    <m/>
    <m/>
    <m/>
    <m/>
    <m/>
    <m/>
    <m/>
    <m/>
  </r>
  <r>
    <s v="Nenana"/>
    <n v="45"/>
    <s v="Aleutians"/>
    <m/>
    <x v="1"/>
    <n v="70707"/>
    <m/>
    <m/>
    <m/>
    <m/>
    <m/>
    <m/>
    <m/>
    <m/>
    <m/>
    <m/>
    <m/>
    <m/>
    <m/>
  </r>
  <r>
    <s v="Nenana"/>
    <n v="45"/>
    <s v="Aleutians"/>
    <s v="Nenana City School &amp; Gym"/>
    <x v="1"/>
    <n v="108700"/>
    <s v="Yes; Nortech"/>
    <m/>
    <m/>
    <m/>
    <m/>
    <m/>
    <m/>
    <m/>
    <m/>
    <m/>
    <m/>
    <m/>
    <m/>
  </r>
  <r>
    <s v="New Stuyahok"/>
    <n v="500"/>
    <s v="Bristol Bay"/>
    <s v="Headstart"/>
    <x v="1"/>
    <n v="2000"/>
    <m/>
    <m/>
    <m/>
    <m/>
    <m/>
    <m/>
    <m/>
    <m/>
    <m/>
    <m/>
    <m/>
    <m/>
    <m/>
  </r>
  <r>
    <s v="New Stuyahok"/>
    <n v="500"/>
    <s v="Bristol Bay"/>
    <s v="School K-12"/>
    <x v="1"/>
    <n v="49738"/>
    <m/>
    <m/>
    <m/>
    <m/>
    <m/>
    <m/>
    <m/>
    <m/>
    <m/>
    <m/>
    <m/>
    <m/>
    <m/>
  </r>
  <r>
    <s v="New Stuyahok"/>
    <n v="500"/>
    <s v="Bristol Bay"/>
    <s v="Chief Ivan Blunka School"/>
    <x v="1"/>
    <m/>
    <m/>
    <m/>
    <m/>
    <m/>
    <m/>
    <m/>
    <m/>
    <m/>
    <m/>
    <m/>
    <m/>
    <m/>
    <m/>
  </r>
  <r>
    <s v="New Stuyahok"/>
    <n v="500"/>
    <s v="Bristol Bay"/>
    <s v="High School"/>
    <x v="1"/>
    <m/>
    <m/>
    <m/>
    <m/>
    <m/>
    <m/>
    <m/>
    <m/>
    <m/>
    <m/>
    <m/>
    <m/>
    <m/>
    <m/>
  </r>
  <r>
    <s v="New Stuyahok"/>
    <n v="500"/>
    <s v="Bristol Bay"/>
    <s v="School Gym"/>
    <x v="1"/>
    <m/>
    <m/>
    <m/>
    <m/>
    <m/>
    <m/>
    <m/>
    <m/>
    <m/>
    <m/>
    <m/>
    <m/>
    <m/>
    <m/>
  </r>
  <r>
    <s v="New Stuyahok"/>
    <n v="500"/>
    <s v="Bristol Bay"/>
    <s v="School Shed"/>
    <x v="1"/>
    <m/>
    <m/>
    <m/>
    <m/>
    <m/>
    <m/>
    <m/>
    <m/>
    <m/>
    <m/>
    <m/>
    <m/>
    <m/>
    <m/>
  </r>
  <r>
    <s v="New Stuyahok"/>
    <n v="500"/>
    <s v="Bristol Bay"/>
    <s v="School Storage Bldg"/>
    <x v="1"/>
    <m/>
    <m/>
    <m/>
    <m/>
    <m/>
    <m/>
    <m/>
    <m/>
    <m/>
    <m/>
    <m/>
    <m/>
    <m/>
    <m/>
  </r>
  <r>
    <s v="New Stuyahok"/>
    <n v="500"/>
    <s v="Bristol Bay"/>
    <s v="Sunday School"/>
    <x v="1"/>
    <m/>
    <m/>
    <m/>
    <m/>
    <m/>
    <m/>
    <m/>
    <m/>
    <m/>
    <m/>
    <m/>
    <m/>
    <m/>
    <m/>
  </r>
  <r>
    <s v="Newhalen"/>
    <n v="214"/>
    <s v="Bristol Bay"/>
    <s v="NewhalenLake &amp; Peninsula School Dist"/>
    <x v="1"/>
    <n v="28692"/>
    <m/>
    <m/>
    <n v="11228.8"/>
    <m/>
    <n v="120126.29112786667"/>
    <m/>
    <m/>
    <m/>
    <m/>
    <m/>
    <m/>
    <m/>
    <m/>
  </r>
  <r>
    <s v="Newtok"/>
    <n v="400"/>
    <s v="Lower Yukon-Kuskokwim"/>
    <s v="School"/>
    <x v="1"/>
    <n v="20000"/>
    <s v="Yes, VEEP"/>
    <s v="1 of 2"/>
    <m/>
    <m/>
    <m/>
    <m/>
    <m/>
    <m/>
    <m/>
    <m/>
    <m/>
    <m/>
    <m/>
  </r>
  <r>
    <s v="Newtok"/>
    <n v="400"/>
    <s v="Lower Yukon-Kuskokwim"/>
    <m/>
    <x v="1"/>
    <n v="25158"/>
    <m/>
    <m/>
    <m/>
    <m/>
    <m/>
    <m/>
    <m/>
    <m/>
    <m/>
    <m/>
    <m/>
    <m/>
    <m/>
  </r>
  <r>
    <s v="Nightmute"/>
    <n v="281"/>
    <s v="Lower Yukon-Kuskokwim"/>
    <s v="Joseph Post Memorial Building"/>
    <x v="1"/>
    <n v="2000"/>
    <m/>
    <m/>
    <n v="570"/>
    <m/>
    <n v="7200"/>
    <m/>
    <m/>
    <m/>
    <m/>
    <m/>
    <m/>
    <m/>
    <m/>
  </r>
  <r>
    <s v="Nightmute"/>
    <n v="281"/>
    <s v="Lower Yukon-Kuskokwim"/>
    <s v="Nightmute School"/>
    <x v="1"/>
    <n v="9554"/>
    <m/>
    <m/>
    <m/>
    <m/>
    <m/>
    <m/>
    <m/>
    <m/>
    <m/>
    <m/>
    <m/>
    <m/>
    <m/>
  </r>
  <r>
    <s v="Nightmute"/>
    <n v="281"/>
    <s v="Lower Yukon-Kuskokwim"/>
    <m/>
    <x v="1"/>
    <n v="16209"/>
    <m/>
    <m/>
    <m/>
    <m/>
    <m/>
    <m/>
    <m/>
    <m/>
    <m/>
    <m/>
    <m/>
    <m/>
    <m/>
  </r>
  <r>
    <s v="Nikiski"/>
    <n v="281"/>
    <s v="Lower Yukon-Kuskokwim"/>
    <m/>
    <x v="1"/>
    <n v="167504"/>
    <m/>
    <m/>
    <m/>
    <m/>
    <m/>
    <m/>
    <m/>
    <m/>
    <m/>
    <m/>
    <m/>
    <m/>
    <m/>
  </r>
  <r>
    <s v="Nikolaevsk"/>
    <n v="281"/>
    <s v="Lower Yukon-Kuskokwim"/>
    <m/>
    <x v="1"/>
    <n v="21449"/>
    <m/>
    <m/>
    <m/>
    <m/>
    <m/>
    <m/>
    <m/>
    <m/>
    <m/>
    <m/>
    <m/>
    <m/>
    <m/>
  </r>
  <r>
    <s v="Nikolai"/>
    <n v="108"/>
    <s v="Yukon-Koyukuk/Upper Tanana"/>
    <s v="Top of the Kuskokwim SchoolIditarod Area School District"/>
    <x v="1"/>
    <n v="8400"/>
    <m/>
    <m/>
    <n v="5009.3105318039625"/>
    <m/>
    <n v="40561.079541428568"/>
    <m/>
    <m/>
    <m/>
    <m/>
    <m/>
    <m/>
    <m/>
    <m/>
  </r>
  <r>
    <s v="Nikolai"/>
    <n v="108"/>
    <s v="Yukon-Koyukuk/Upper Tanana"/>
    <s v="Top of the Kuskokwim School"/>
    <x v="1"/>
    <n v="12349"/>
    <s v="Yes; Nortech"/>
    <m/>
    <m/>
    <m/>
    <m/>
    <m/>
    <m/>
    <m/>
    <m/>
    <m/>
    <m/>
    <m/>
    <m/>
  </r>
  <r>
    <s v="Nikolski"/>
    <n v="18"/>
    <s v="Aleutians"/>
    <s v="Nikolski School"/>
    <x v="1"/>
    <n v="3497"/>
    <m/>
    <s v="Yes"/>
    <m/>
    <m/>
    <m/>
    <m/>
    <m/>
    <m/>
    <m/>
    <m/>
    <m/>
    <m/>
    <m/>
  </r>
  <r>
    <s v="Ninilchik"/>
    <n v="18"/>
    <s v="Aleutians"/>
    <m/>
    <x v="1"/>
    <n v="55277"/>
    <m/>
    <m/>
    <m/>
    <m/>
    <m/>
    <m/>
    <m/>
    <m/>
    <m/>
    <m/>
    <m/>
    <m/>
    <m/>
  </r>
  <r>
    <s v="Noatak"/>
    <n v="562"/>
    <s v="Northwest Arctic"/>
    <s v="Middle School"/>
    <x v="1"/>
    <n v="3120"/>
    <m/>
    <m/>
    <m/>
    <m/>
    <m/>
    <m/>
    <m/>
    <m/>
    <m/>
    <m/>
    <m/>
    <m/>
    <m/>
  </r>
  <r>
    <s v="Noatak"/>
    <n v="562"/>
    <s v="Northwest Arctic"/>
    <s v="Elem. &amp; High School"/>
    <x v="1"/>
    <n v="11461"/>
    <m/>
    <m/>
    <n v="40000"/>
    <m/>
    <n v="416654"/>
    <m/>
    <m/>
    <m/>
    <m/>
    <m/>
    <m/>
    <m/>
    <m/>
  </r>
  <r>
    <s v="Noatak"/>
    <n v="562"/>
    <s v="Northwest Arctic"/>
    <m/>
    <x v="1"/>
    <n v="51564"/>
    <m/>
    <m/>
    <m/>
    <m/>
    <m/>
    <m/>
    <m/>
    <m/>
    <m/>
    <m/>
    <m/>
    <m/>
    <m/>
  </r>
  <r>
    <s v="Nome"/>
    <n v="3659"/>
    <s v="Bering Straits"/>
    <s v="CITY OF NOME/HIGH SCHOOL COMPL"/>
    <x v="1"/>
    <n v="162302"/>
    <m/>
    <m/>
    <m/>
    <m/>
    <m/>
    <m/>
    <m/>
    <m/>
    <m/>
    <m/>
    <m/>
    <m/>
    <m/>
  </r>
  <r>
    <s v="Nome"/>
    <n v="3659"/>
    <s v="Bering Straits"/>
    <m/>
    <x v="1"/>
    <n v="222742"/>
    <m/>
    <m/>
    <m/>
    <m/>
    <m/>
    <m/>
    <m/>
    <m/>
    <m/>
    <m/>
    <m/>
    <m/>
    <m/>
  </r>
  <r>
    <s v="Nondalton"/>
    <n v="165"/>
    <s v="Bristol Bay"/>
    <s v="NondaltonLake &amp; Peninsula School Dist"/>
    <x v="1"/>
    <n v="21744"/>
    <s v="Yes"/>
    <m/>
    <n v="12340.683211678832"/>
    <m/>
    <n v="62255.92696496666"/>
    <m/>
    <m/>
    <m/>
    <m/>
    <m/>
    <m/>
    <m/>
    <m/>
  </r>
  <r>
    <s v="Nondalton"/>
    <n v="165"/>
    <s v="Bristol Bay"/>
    <s v="Backup Gen. Shed for School"/>
    <x v="1"/>
    <m/>
    <m/>
    <m/>
    <m/>
    <m/>
    <m/>
    <m/>
    <m/>
    <m/>
    <m/>
    <m/>
    <m/>
    <m/>
    <m/>
  </r>
  <r>
    <s v="Noorvik"/>
    <n v="641"/>
    <s v="Northwest Arctic"/>
    <s v="School"/>
    <x v="1"/>
    <n v="61300"/>
    <m/>
    <m/>
    <n v="70000"/>
    <m/>
    <n v="402400"/>
    <m/>
    <m/>
    <m/>
    <m/>
    <m/>
    <m/>
    <m/>
    <m/>
  </r>
  <r>
    <s v="NORTHWAY"/>
    <n v="80"/>
    <s v="Yukon-Koyukuk/Upper Tanana"/>
    <s v="Northway Hockey ShedAlaska Gateway School District"/>
    <x v="1"/>
    <n v="640"/>
    <m/>
    <m/>
    <m/>
    <m/>
    <m/>
    <m/>
    <m/>
    <m/>
    <m/>
    <m/>
    <m/>
    <m/>
    <m/>
  </r>
  <r>
    <s v="NORTHWAY"/>
    <n v="80"/>
    <s v="Yukon-Koyukuk/Upper Tanana"/>
    <s v="Northway GarageAlaska Gateway School District"/>
    <x v="1"/>
    <n v="1280"/>
    <m/>
    <m/>
    <n v="996.26277372262768"/>
    <m/>
    <m/>
    <m/>
    <m/>
    <m/>
    <m/>
    <m/>
    <m/>
    <m/>
    <m/>
  </r>
  <r>
    <s v="NORTHWAY"/>
    <n v="80"/>
    <s v="Yukon-Koyukuk/Upper Tanana"/>
    <s v="Northway SchoolAlaska Gateway School District"/>
    <x v="1"/>
    <n v="28654"/>
    <m/>
    <m/>
    <n v="15875.030239833159"/>
    <m/>
    <n v="161947.17179714283"/>
    <m/>
    <n v="276.90491803278684"/>
    <m/>
    <m/>
    <m/>
    <m/>
    <m/>
    <m/>
  </r>
  <r>
    <s v="Nuiqsut"/>
    <n v="452"/>
    <s v="North Slope"/>
    <s v="School Gym"/>
    <x v="1"/>
    <n v="12096"/>
    <m/>
    <m/>
    <m/>
    <m/>
    <m/>
    <m/>
    <m/>
    <m/>
    <m/>
    <m/>
    <m/>
    <m/>
    <m/>
  </r>
  <r>
    <s v="Nuiqsut"/>
    <n v="452"/>
    <s v="North Slope"/>
    <s v="School"/>
    <x v="1"/>
    <n v="31968"/>
    <m/>
    <m/>
    <m/>
    <m/>
    <n v="163436"/>
    <m/>
    <m/>
    <m/>
    <m/>
    <m/>
    <m/>
    <m/>
    <m/>
  </r>
  <r>
    <s v="NUIQsUT"/>
    <n v="452"/>
    <s v="North Slope"/>
    <s v="Trapper SchoolNuiqsut"/>
    <x v="1"/>
    <n v="51665"/>
    <m/>
    <m/>
    <n v="62841.094890510947"/>
    <m/>
    <n v="487804.39020000002"/>
    <n v="66728.2"/>
    <n v="1203.9344262295083"/>
    <m/>
    <m/>
    <m/>
    <m/>
    <m/>
    <m/>
  </r>
  <r>
    <s v="Nulato"/>
    <n v="262"/>
    <s v="Yukon-Koyukuk/Upper Tanana"/>
    <s v="Andrew K. Demoski School"/>
    <x v="1"/>
    <n v="24971"/>
    <s v="Yes; Nortech"/>
    <m/>
    <n v="25000"/>
    <m/>
    <n v="243770.66666666669"/>
    <m/>
    <m/>
    <m/>
    <m/>
    <m/>
    <m/>
    <m/>
    <m/>
  </r>
  <r>
    <s v="Nunapitchuk"/>
    <n v="551"/>
    <s v="Lower Yukon-Kuskokwim"/>
    <m/>
    <x v="1"/>
    <n v="31458"/>
    <m/>
    <m/>
    <m/>
    <m/>
    <m/>
    <m/>
    <m/>
    <m/>
    <m/>
    <m/>
    <m/>
    <m/>
    <m/>
  </r>
  <r>
    <s v="Old Harbor"/>
    <n v="225"/>
    <s v="Kodiak"/>
    <s v="Old Harbor School"/>
    <x v="1"/>
    <n v="10511"/>
    <m/>
    <m/>
    <n v="7382"/>
    <m/>
    <n v="118289"/>
    <m/>
    <m/>
    <m/>
    <m/>
    <m/>
    <m/>
    <m/>
    <m/>
  </r>
  <r>
    <s v="Old Harbor"/>
    <n v="225"/>
    <s v="Kodiak"/>
    <s v="Old HarborKodiak Island Borough"/>
    <x v="1"/>
    <n v="16046"/>
    <m/>
    <m/>
    <n v="5114.5985401459857"/>
    <m/>
    <n v="66190.262373666657"/>
    <m/>
    <m/>
    <m/>
    <m/>
    <m/>
    <m/>
    <m/>
    <m/>
  </r>
  <r>
    <s v="Old Harbor"/>
    <n v="225"/>
    <s v="Kodiak"/>
    <s v="KANA Preschool"/>
    <x v="1"/>
    <m/>
    <s v="VEEP (2005-06)"/>
    <s v="Y"/>
    <m/>
    <m/>
    <m/>
    <m/>
    <m/>
    <m/>
    <m/>
    <m/>
    <m/>
    <m/>
    <m/>
  </r>
  <r>
    <s v="Old Harbor"/>
    <n v="225"/>
    <s v="Kodiak"/>
    <s v="School Gymnasium"/>
    <x v="1"/>
    <m/>
    <s v="VEEP (2005-06)"/>
    <s v="Y"/>
    <m/>
    <m/>
    <m/>
    <m/>
    <m/>
    <m/>
    <m/>
    <m/>
    <m/>
    <m/>
    <m/>
  </r>
  <r>
    <s v="Oscarville"/>
    <n v="61"/>
    <s v="Lower Yukon-Kuskokwim"/>
    <m/>
    <x v="1"/>
    <n v="5768"/>
    <m/>
    <m/>
    <m/>
    <m/>
    <m/>
    <m/>
    <m/>
    <m/>
    <m/>
    <m/>
    <m/>
    <m/>
    <m/>
  </r>
  <r>
    <s v="Oscarville"/>
    <n v="61"/>
    <s v="Lower Yukon-Kuskokwim"/>
    <s v="Qugcuun Memorial School"/>
    <x v="1"/>
    <m/>
    <m/>
    <m/>
    <m/>
    <m/>
    <m/>
    <m/>
    <m/>
    <m/>
    <m/>
    <m/>
    <m/>
    <m/>
    <m/>
  </r>
  <r>
    <s v="Oscarville"/>
    <n v="61"/>
    <s v="Lower Yukon-Kuskokwim"/>
    <s v="School Greenhouse"/>
    <x v="1"/>
    <m/>
    <m/>
    <m/>
    <m/>
    <m/>
    <m/>
    <m/>
    <m/>
    <m/>
    <m/>
    <m/>
    <m/>
    <m/>
    <m/>
  </r>
  <r>
    <s v="Oscarville"/>
    <n v="61"/>
    <s v="Lower Yukon-Kuskokwim"/>
    <s v="School Warehouse/Pump/Generator"/>
    <x v="1"/>
    <m/>
    <m/>
    <m/>
    <m/>
    <m/>
    <m/>
    <m/>
    <m/>
    <m/>
    <m/>
    <m/>
    <m/>
    <m/>
    <m/>
  </r>
  <r>
    <s v="Ouzinkie"/>
    <n v="185"/>
    <s v="Kodiak"/>
    <s v="Ouzinkie School"/>
    <x v="1"/>
    <n v="16918"/>
    <m/>
    <m/>
    <n v="6175"/>
    <m/>
    <n v="118999"/>
    <m/>
    <m/>
    <m/>
    <m/>
    <m/>
    <m/>
    <m/>
    <m/>
  </r>
  <r>
    <s v="Pedro Bay"/>
    <n v="42"/>
    <s v="Bristol Bay"/>
    <s v="School"/>
    <x v="1"/>
    <n v="7520"/>
    <m/>
    <m/>
    <m/>
    <m/>
    <m/>
    <m/>
    <m/>
    <m/>
    <m/>
    <m/>
    <m/>
    <m/>
    <m/>
  </r>
  <r>
    <s v="Pedro Bay"/>
    <n v="42"/>
    <s v="Bristol Bay"/>
    <s v="School Gen. Bldg."/>
    <x v="1"/>
    <m/>
    <m/>
    <m/>
    <m/>
    <m/>
    <m/>
    <m/>
    <m/>
    <m/>
    <m/>
    <m/>
    <m/>
    <m/>
    <m/>
  </r>
  <r>
    <s v="PELICAN"/>
    <n v="79"/>
    <s v="Southeast"/>
    <s v="Music BuildingPelican"/>
    <x v="1"/>
    <n v="488"/>
    <m/>
    <m/>
    <m/>
    <m/>
    <m/>
    <m/>
    <m/>
    <m/>
    <m/>
    <m/>
    <m/>
    <m/>
    <m/>
  </r>
  <r>
    <s v="PELICAN"/>
    <n v="79"/>
    <s v="Southeast"/>
    <s v="Middle SchoolPelican"/>
    <x v="1"/>
    <n v="3024"/>
    <m/>
    <m/>
    <n v="619.21167883211683"/>
    <m/>
    <n v="6588.0592919999999"/>
    <m/>
    <m/>
    <m/>
    <m/>
    <m/>
    <m/>
    <m/>
    <m/>
  </r>
  <r>
    <s v="PELICAN"/>
    <n v="79"/>
    <s v="Southeast"/>
    <s v="Pelican High SchoolPelican"/>
    <x v="1"/>
    <n v="15670"/>
    <m/>
    <m/>
    <n v="2877.3430656934306"/>
    <m/>
    <n v="30059.603867333335"/>
    <m/>
    <m/>
    <m/>
    <m/>
    <m/>
    <m/>
    <m/>
    <m/>
  </r>
  <r>
    <s v="Perryville"/>
    <n v="120"/>
    <s v="Bristol Bay"/>
    <s v="Perryville School (k-12)"/>
    <x v="1"/>
    <n v="16904"/>
    <m/>
    <m/>
    <m/>
    <m/>
    <m/>
    <m/>
    <m/>
    <m/>
    <m/>
    <m/>
    <m/>
    <m/>
    <m/>
  </r>
  <r>
    <s v="Perryville"/>
    <n v="120"/>
    <s v="Bristol Bay"/>
    <s v="Perryville SchoolLake and Peninsula School District"/>
    <x v="1"/>
    <n v="23204"/>
    <m/>
    <m/>
    <n v="9566.7626277372256"/>
    <m/>
    <n v="52322.654232983325"/>
    <m/>
    <m/>
    <m/>
    <m/>
    <m/>
    <m/>
    <m/>
    <m/>
  </r>
  <r>
    <s v="Perryville"/>
    <n v="120"/>
    <s v="Bristol Bay"/>
    <s v="School Tank Farm/Generator"/>
    <x v="1"/>
    <m/>
    <m/>
    <m/>
    <m/>
    <m/>
    <m/>
    <m/>
    <m/>
    <m/>
    <m/>
    <m/>
    <m/>
    <m/>
    <m/>
  </r>
  <r>
    <s v="PETERSBURG"/>
    <n v="2957"/>
    <s v="Southeast"/>
    <s v="Steadman ElementaryCity of Petersburg"/>
    <x v="1"/>
    <n v="34419"/>
    <m/>
    <m/>
    <n v="24667.235036496353"/>
    <m/>
    <n v="369702.50228525"/>
    <m/>
    <m/>
    <m/>
    <m/>
    <m/>
    <m/>
    <m/>
    <m/>
  </r>
  <r>
    <s v="PETERSBURG"/>
    <n v="2957"/>
    <s v="Southeast"/>
    <s v="Petersburg HS - MSCity of Petersburg"/>
    <x v="1"/>
    <n v="63865"/>
    <m/>
    <m/>
    <n v="111495.69781021898"/>
    <m/>
    <n v="683513.7179417666"/>
    <m/>
    <m/>
    <m/>
    <m/>
    <m/>
    <m/>
    <m/>
    <m/>
  </r>
  <r>
    <s v="Pilot Point"/>
    <n v="70"/>
    <s v="Bristol Bay"/>
    <s v="Pilot PointLake &amp; Peninsula School Dist"/>
    <x v="1"/>
    <n v="10957"/>
    <m/>
    <m/>
    <n v="1083.3313868613138"/>
    <m/>
    <n v="30506.941226666666"/>
    <m/>
    <m/>
    <m/>
    <m/>
    <m/>
    <m/>
    <m/>
    <m/>
  </r>
  <r>
    <s v="Pilot Station"/>
    <n v="628"/>
    <s v="Lower Yukon-Kuskokwim"/>
    <m/>
    <x v="1"/>
    <n v="48855"/>
    <m/>
    <m/>
    <m/>
    <m/>
    <m/>
    <m/>
    <m/>
    <m/>
    <m/>
    <m/>
    <m/>
    <m/>
    <m/>
  </r>
  <r>
    <s v="Pitkas Point"/>
    <n v="96"/>
    <s v="Lower Yukon-Kuskokwim"/>
    <m/>
    <x v="1"/>
    <n v="15021"/>
    <m/>
    <m/>
    <m/>
    <m/>
    <m/>
    <m/>
    <m/>
    <m/>
    <m/>
    <m/>
    <m/>
    <m/>
    <m/>
  </r>
  <r>
    <s v="Pitkas Point"/>
    <n v="96"/>
    <s v="Lower Yukon-Kuskokwim"/>
    <s v="School Shop"/>
    <x v="1"/>
    <m/>
    <m/>
    <m/>
    <m/>
    <m/>
    <m/>
    <m/>
    <m/>
    <m/>
    <m/>
    <m/>
    <m/>
    <m/>
    <m/>
  </r>
  <r>
    <s v="Pitkas Point"/>
    <n v="96"/>
    <s v="Lower Yukon-Kuskokwim"/>
    <s v="School Tank Farm"/>
    <x v="1"/>
    <m/>
    <m/>
    <m/>
    <m/>
    <m/>
    <m/>
    <m/>
    <m/>
    <m/>
    <m/>
    <m/>
    <m/>
    <m/>
    <m/>
  </r>
  <r>
    <s v="Platinum"/>
    <n v="63"/>
    <s v="Lower Yukon-Kuskokwim"/>
    <m/>
    <x v="1"/>
    <n v="4678"/>
    <m/>
    <m/>
    <m/>
    <m/>
    <m/>
    <m/>
    <m/>
    <m/>
    <m/>
    <m/>
    <m/>
    <m/>
    <m/>
  </r>
  <r>
    <s v="POINT HOPE"/>
    <n v="683"/>
    <s v="North Slope"/>
    <s v="School Utility BuildingPoint Hope"/>
    <x v="1"/>
    <n v="1680"/>
    <m/>
    <m/>
    <m/>
    <m/>
    <n v="10371.093338999999"/>
    <m/>
    <m/>
    <m/>
    <m/>
    <m/>
    <m/>
    <m/>
    <m/>
  </r>
  <r>
    <s v="POINT HOPE"/>
    <n v="683"/>
    <s v="North Slope"/>
    <s v="Teacher 5-plexPoint Hope"/>
    <x v="1"/>
    <n v="5184"/>
    <m/>
    <m/>
    <m/>
    <m/>
    <n v="45422.408798000004"/>
    <m/>
    <m/>
    <m/>
    <m/>
    <m/>
    <m/>
    <m/>
    <m/>
  </r>
  <r>
    <s v="Point Hope"/>
    <n v="683"/>
    <s v="North Slope"/>
    <s v="School"/>
    <x v="1"/>
    <n v="32334"/>
    <m/>
    <m/>
    <m/>
    <m/>
    <n v="322026"/>
    <m/>
    <m/>
    <m/>
    <m/>
    <m/>
    <m/>
    <m/>
    <m/>
  </r>
  <r>
    <s v="POINT HOPE"/>
    <n v="683"/>
    <s v="North Slope"/>
    <s v="Tikigaq SchoolPoint Hope"/>
    <x v="1"/>
    <n v="67520"/>
    <m/>
    <m/>
    <m/>
    <m/>
    <n v="724566.52104000002"/>
    <m/>
    <m/>
    <m/>
    <m/>
    <m/>
    <m/>
    <m/>
    <m/>
  </r>
  <r>
    <s v="Point Lay"/>
    <n v="215"/>
    <s v="North Slope"/>
    <s v="Cully School"/>
    <x v="1"/>
    <n v="29644"/>
    <m/>
    <m/>
    <m/>
    <m/>
    <n v="231997"/>
    <m/>
    <m/>
    <m/>
    <m/>
    <m/>
    <m/>
    <m/>
    <m/>
  </r>
  <r>
    <s v="Port Alexander"/>
    <n v="66"/>
    <s v="Southeast"/>
    <s v="Port Alexander School"/>
    <x v="1"/>
    <n v="4100"/>
    <m/>
    <m/>
    <n v="6055"/>
    <m/>
    <m/>
    <m/>
    <m/>
    <m/>
    <m/>
    <m/>
    <m/>
    <m/>
    <m/>
  </r>
  <r>
    <s v="Port Alexander"/>
    <n v="66"/>
    <s v="Southeast"/>
    <m/>
    <x v="1"/>
    <n v="6630"/>
    <m/>
    <m/>
    <m/>
    <m/>
    <m/>
    <m/>
    <m/>
    <m/>
    <m/>
    <m/>
    <m/>
    <m/>
    <m/>
  </r>
  <r>
    <s v="Port Alsworth"/>
    <n v="168"/>
    <s v="Bristol Bay"/>
    <s v="Tanalian School"/>
    <x v="1"/>
    <n v="8580"/>
    <m/>
    <m/>
    <n v="1154"/>
    <m/>
    <n v="77000"/>
    <m/>
    <m/>
    <m/>
    <m/>
    <m/>
    <m/>
    <m/>
    <m/>
  </r>
  <r>
    <s v="Port Graham"/>
    <n v="168"/>
    <s v="Bristol Bay"/>
    <s v="Port Graham School"/>
    <x v="1"/>
    <n v="12568"/>
    <m/>
    <m/>
    <m/>
    <m/>
    <m/>
    <m/>
    <m/>
    <m/>
    <m/>
    <m/>
    <m/>
    <m/>
    <m/>
  </r>
  <r>
    <s v="Port Heiden"/>
    <n v="118"/>
    <s v="Bristol Bay"/>
    <s v="Meshik K-12"/>
    <x v="1"/>
    <n v="15435"/>
    <m/>
    <m/>
    <m/>
    <m/>
    <m/>
    <m/>
    <m/>
    <m/>
    <m/>
    <m/>
    <m/>
    <m/>
    <m/>
  </r>
  <r>
    <s v="Port Lions"/>
    <n v="188"/>
    <s v="Kodiak"/>
    <s v="Port Lions School"/>
    <x v="1"/>
    <n v="21697"/>
    <m/>
    <m/>
    <n v="8030"/>
    <m/>
    <n v="105760"/>
    <m/>
    <m/>
    <m/>
    <m/>
    <m/>
    <m/>
    <m/>
    <m/>
  </r>
  <r>
    <s v="Port Protection"/>
    <n v="57"/>
    <s v="Southeast"/>
    <s v="Port Protection School"/>
    <x v="1"/>
    <n v="2302"/>
    <m/>
    <m/>
    <n v="2592"/>
    <m/>
    <m/>
    <m/>
    <m/>
    <m/>
    <m/>
    <m/>
    <m/>
    <m/>
    <m/>
  </r>
  <r>
    <s v="Portage Creek"/>
    <n v="2"/>
    <s v="Bristol Bay"/>
    <m/>
    <x v="1"/>
    <n v="2731"/>
    <m/>
    <m/>
    <m/>
    <m/>
    <m/>
    <m/>
    <m/>
    <m/>
    <m/>
    <m/>
    <m/>
    <m/>
    <m/>
  </r>
  <r>
    <s v="Quinhagak"/>
    <n v="690"/>
    <s v="Lower Yukon-Kuskokwim"/>
    <s v="Quinhagak Teen Center"/>
    <x v="1"/>
    <n v="2400"/>
    <m/>
    <m/>
    <n v="1000"/>
    <m/>
    <m/>
    <m/>
    <m/>
    <m/>
    <m/>
    <m/>
    <m/>
    <m/>
    <m/>
  </r>
  <r>
    <s v="Quinhagak"/>
    <n v="690"/>
    <s v="Lower Yukon-Kuskokwim"/>
    <s v="Quinhagak School"/>
    <x v="1"/>
    <n v="24634"/>
    <m/>
    <m/>
    <m/>
    <m/>
    <m/>
    <m/>
    <m/>
    <m/>
    <m/>
    <m/>
    <m/>
    <m/>
    <m/>
  </r>
  <r>
    <s v="Rampart"/>
    <n v="32"/>
    <s v="Yukon-Koyukuk/Upper Tanana"/>
    <s v="Multipurpose Bldg/School"/>
    <x v="1"/>
    <n v="7200"/>
    <m/>
    <m/>
    <m/>
    <m/>
    <m/>
    <m/>
    <m/>
    <m/>
    <m/>
    <m/>
    <m/>
    <m/>
    <m/>
  </r>
  <r>
    <s v="Red Devil"/>
    <n v="18"/>
    <s v="Lower Yukon-Kuskokwim"/>
    <s v="George Willis Sr. School"/>
    <x v="1"/>
    <n v="6218"/>
    <m/>
    <m/>
    <m/>
    <m/>
    <m/>
    <m/>
    <m/>
    <m/>
    <m/>
    <m/>
    <m/>
    <m/>
    <m/>
  </r>
  <r>
    <s v="Ruby"/>
    <n v="202"/>
    <s v="Yukon-Koyukuk/Upper Tanana"/>
    <s v="Merreline A. Kangas School"/>
    <x v="1"/>
    <n v="18739"/>
    <m/>
    <m/>
    <n v="11000"/>
    <m/>
    <n v="190668"/>
    <m/>
    <m/>
    <m/>
    <m/>
    <m/>
    <m/>
    <m/>
    <m/>
  </r>
  <r>
    <s v="RUSSIAN MISSION"/>
    <n v="312"/>
    <s v="Lower Yukon-Kuskokwim"/>
    <s v="Russian Mission K-12 SchoolLower Yukon School District"/>
    <x v="1"/>
    <n v="34800"/>
    <m/>
    <m/>
    <n v="8183.7591240875909"/>
    <m/>
    <n v="244169.69750749998"/>
    <m/>
    <m/>
    <m/>
    <m/>
    <m/>
    <m/>
    <m/>
    <m/>
  </r>
  <r>
    <s v="Saint George"/>
    <n v="312"/>
    <s v="Lower Yukon-Kuskokwim"/>
    <s v="St. George Island School"/>
    <x v="1"/>
    <n v="14352"/>
    <m/>
    <m/>
    <n v="7787"/>
    <m/>
    <n v="36160"/>
    <m/>
    <m/>
    <m/>
    <m/>
    <m/>
    <m/>
    <m/>
    <m/>
  </r>
  <r>
    <s v="Saint Mary's"/>
    <n v="312"/>
    <s v="Lower Yukon-Kuskokwim"/>
    <s v="Headstart Daycare"/>
    <x v="1"/>
    <n v="2000"/>
    <m/>
    <m/>
    <n v="450"/>
    <m/>
    <n v="1500"/>
    <m/>
    <m/>
    <m/>
    <m/>
    <m/>
    <m/>
    <m/>
    <m/>
  </r>
  <r>
    <s v="Saint Mary's"/>
    <n v="312"/>
    <s v="Lower Yukon-Kuskokwim"/>
    <m/>
    <x v="1"/>
    <n v="49153"/>
    <m/>
    <m/>
    <m/>
    <m/>
    <m/>
    <m/>
    <m/>
    <m/>
    <m/>
    <m/>
    <m/>
    <m/>
    <m/>
  </r>
  <r>
    <s v="Saint Michael"/>
    <n v="312"/>
    <s v="Lower Yukon-Kuskokwim"/>
    <s v="School Garage"/>
    <x v="1"/>
    <n v="672"/>
    <m/>
    <m/>
    <m/>
    <m/>
    <m/>
    <m/>
    <m/>
    <m/>
    <m/>
    <m/>
    <m/>
    <m/>
    <m/>
  </r>
  <r>
    <s v="Saint Michael"/>
    <n v="312"/>
    <s v="Lower Yukon-Kuskokwim"/>
    <s v="K-12 School"/>
    <x v="1"/>
    <n v="37836"/>
    <m/>
    <m/>
    <n v="50156"/>
    <m/>
    <n v="281807"/>
    <m/>
    <m/>
    <m/>
    <m/>
    <m/>
    <m/>
    <m/>
    <m/>
  </r>
  <r>
    <s v="Saint Paul"/>
    <n v="312"/>
    <s v="Lower Yukon-Kuskokwim"/>
    <s v="St. Paul Island School"/>
    <x v="1"/>
    <n v="22000"/>
    <m/>
    <m/>
    <n v="13164"/>
    <m/>
    <n v="195360"/>
    <m/>
    <m/>
    <m/>
    <m/>
    <m/>
    <m/>
    <m/>
    <m/>
  </r>
  <r>
    <s v="Saint PAUL"/>
    <n v="312"/>
    <s v="Lower Yukon-Kuskokwim"/>
    <s v="St. Paul SchoolPribilof School District"/>
    <x v="1"/>
    <n v="33050"/>
    <m/>
    <m/>
    <n v="7976.1401459854014"/>
    <m/>
    <n v="128187.82034666666"/>
    <m/>
    <m/>
    <m/>
    <m/>
    <m/>
    <m/>
    <m/>
    <m/>
  </r>
  <r>
    <s v="Salcha"/>
    <n v="312"/>
    <s v="Lower Yukon-Kuskokwim"/>
    <m/>
    <x v="1"/>
    <n v="13608"/>
    <m/>
    <m/>
    <m/>
    <m/>
    <m/>
    <m/>
    <m/>
    <m/>
    <m/>
    <m/>
    <m/>
    <m/>
    <m/>
  </r>
  <r>
    <s v="Sand Point"/>
    <n v="1018"/>
    <s v="Aleutians"/>
    <s v="Sand Point School"/>
    <x v="1"/>
    <n v="47000"/>
    <m/>
    <m/>
    <n v="38000"/>
    <m/>
    <n v="301800"/>
    <m/>
    <m/>
    <m/>
    <m/>
    <m/>
    <m/>
    <m/>
    <m/>
  </r>
  <r>
    <s v="Savoonga"/>
    <n v="718"/>
    <s v="Bering Straits"/>
    <s v="Port House #1"/>
    <x v="1"/>
    <n v="1008"/>
    <m/>
    <m/>
    <m/>
    <m/>
    <m/>
    <m/>
    <m/>
    <m/>
    <m/>
    <m/>
    <m/>
    <m/>
    <m/>
  </r>
  <r>
    <s v="Savoonga"/>
    <n v="718"/>
    <s v="Bering Straits"/>
    <s v="Port House #2"/>
    <x v="1"/>
    <n v="1008"/>
    <m/>
    <m/>
    <m/>
    <m/>
    <m/>
    <m/>
    <m/>
    <m/>
    <m/>
    <m/>
    <m/>
    <m/>
    <m/>
  </r>
  <r>
    <s v="Savoonga"/>
    <n v="718"/>
    <s v="Bering Straits"/>
    <s v="Headstart"/>
    <x v="1"/>
    <n v="4776"/>
    <m/>
    <m/>
    <m/>
    <m/>
    <m/>
    <m/>
    <m/>
    <m/>
    <m/>
    <m/>
    <m/>
    <m/>
    <m/>
  </r>
  <r>
    <s v="Savoonga"/>
    <n v="718"/>
    <s v="Bering Straits"/>
    <s v="K-12 School"/>
    <x v="1"/>
    <n v="54300"/>
    <m/>
    <m/>
    <n v="64663"/>
    <m/>
    <n v="332781"/>
    <m/>
    <m/>
    <m/>
    <m/>
    <m/>
    <m/>
    <m/>
    <m/>
  </r>
  <r>
    <s v="Scammon Bay"/>
    <n v="518"/>
    <s v="Lower Yukon-Kuskokwim"/>
    <s v="Scammon Bay K-12 SchoolLower Yukon School District"/>
    <x v="1"/>
    <n v="54247"/>
    <m/>
    <m/>
    <n v="19889.434371289535"/>
    <m/>
    <n v="311858.80670399999"/>
    <m/>
    <m/>
    <m/>
    <m/>
    <m/>
    <m/>
    <m/>
    <m/>
  </r>
  <r>
    <s v="Selawik"/>
    <n v="872"/>
    <s v="Northwest Arctic"/>
    <s v="Industrial arts shop"/>
    <x v="1"/>
    <n v="600"/>
    <m/>
    <m/>
    <m/>
    <m/>
    <m/>
    <m/>
    <m/>
    <m/>
    <m/>
    <m/>
    <m/>
    <m/>
    <m/>
  </r>
  <r>
    <s v="Selawik"/>
    <n v="872"/>
    <s v="Northwest Arctic"/>
    <s v="Modular classroom"/>
    <x v="1"/>
    <n v="864"/>
    <m/>
    <m/>
    <m/>
    <m/>
    <m/>
    <m/>
    <m/>
    <m/>
    <m/>
    <m/>
    <m/>
    <m/>
    <m/>
  </r>
  <r>
    <s v="Selawik"/>
    <n v="872"/>
    <s v="Northwest Arctic"/>
    <s v="School"/>
    <x v="1"/>
    <n v="52975"/>
    <m/>
    <m/>
    <n v="60000"/>
    <m/>
    <n v="389590"/>
    <m/>
    <m/>
    <m/>
    <m/>
    <m/>
    <m/>
    <m/>
    <m/>
  </r>
  <r>
    <s v="Seldovia"/>
    <n v="872"/>
    <s v="Northwest Arctic"/>
    <s v="Administration Bldg."/>
    <x v="1"/>
    <n v="6500"/>
    <m/>
    <m/>
    <n v="958"/>
    <m/>
    <n v="39011"/>
    <m/>
    <m/>
    <m/>
    <m/>
    <m/>
    <m/>
    <m/>
    <m/>
  </r>
  <r>
    <s v="Seldovia"/>
    <n v="872"/>
    <s v="Northwest Arctic"/>
    <m/>
    <x v="1"/>
    <n v="59208"/>
    <m/>
    <m/>
    <m/>
    <m/>
    <m/>
    <m/>
    <m/>
    <m/>
    <m/>
    <m/>
    <m/>
    <m/>
    <m/>
  </r>
  <r>
    <s v="Seward"/>
    <n v="872"/>
    <s v="Northwest Arctic"/>
    <m/>
    <x v="1"/>
    <n v="165072"/>
    <m/>
    <m/>
    <m/>
    <m/>
    <m/>
    <m/>
    <m/>
    <m/>
    <m/>
    <m/>
    <m/>
    <m/>
    <m/>
  </r>
  <r>
    <s v="Shageluk"/>
    <n v="76"/>
    <s v="Yukon-Koyukuk/Upper Tanana"/>
    <s v="Garage"/>
    <x v="1"/>
    <n v="432"/>
    <m/>
    <m/>
    <m/>
    <m/>
    <m/>
    <m/>
    <m/>
    <m/>
    <m/>
    <m/>
    <m/>
    <m/>
    <m/>
  </r>
  <r>
    <s v="Shageluk"/>
    <n v="76"/>
    <s v="Yukon-Koyukuk/Upper Tanana"/>
    <s v="Generator Building"/>
    <x v="1"/>
    <n v="864"/>
    <m/>
    <m/>
    <m/>
    <m/>
    <m/>
    <m/>
    <m/>
    <m/>
    <m/>
    <m/>
    <m/>
    <m/>
    <m/>
  </r>
  <r>
    <s v="Shageluk"/>
    <n v="76"/>
    <s v="Yukon-Koyukuk/Upper Tanana"/>
    <s v="Shageluk Classroom"/>
    <x v="1"/>
    <n v="1004"/>
    <m/>
    <m/>
    <m/>
    <m/>
    <m/>
    <m/>
    <m/>
    <m/>
    <m/>
    <m/>
    <m/>
    <m/>
    <m/>
  </r>
  <r>
    <s v="SHAGELUK"/>
    <n v="76"/>
    <s v="Yukon-Koyukuk/Upper Tanana"/>
    <s v="Innoko River SchoolIditarod Area School District"/>
    <x v="1"/>
    <n v="13770"/>
    <s v="Yes; Nortech"/>
    <m/>
    <n v="3103.2608133472368"/>
    <m/>
    <n v="31534.426789999998"/>
    <m/>
    <m/>
    <m/>
    <m/>
    <m/>
    <m/>
    <m/>
    <m/>
  </r>
  <r>
    <s v="Shaktoolik"/>
    <n v="272"/>
    <s v="Bering Straits"/>
    <s v="Portable Classroom"/>
    <x v="1"/>
    <n v="1008"/>
    <m/>
    <m/>
    <m/>
    <m/>
    <m/>
    <m/>
    <m/>
    <m/>
    <m/>
    <m/>
    <m/>
    <m/>
    <m/>
  </r>
  <r>
    <s v="Shaktoolik"/>
    <n v="272"/>
    <s v="Bering Straits"/>
    <s v="Voc Ed Building"/>
    <x v="1"/>
    <n v="1152"/>
    <m/>
    <m/>
    <m/>
    <m/>
    <m/>
    <m/>
    <m/>
    <m/>
    <m/>
    <m/>
    <m/>
    <m/>
    <m/>
  </r>
  <r>
    <s v="Shaktoolik"/>
    <n v="272"/>
    <s v="Bering Straits"/>
    <s v="K-12 School"/>
    <x v="1"/>
    <n v="16435"/>
    <m/>
    <m/>
    <n v="14614"/>
    <m/>
    <n v="135400"/>
    <m/>
    <m/>
    <m/>
    <m/>
    <m/>
    <m/>
    <m/>
    <m/>
  </r>
  <r>
    <s v="Sheldon Point"/>
    <n v="272"/>
    <s v="Bering Straits"/>
    <m/>
    <x v="1"/>
    <n v="26334"/>
    <m/>
    <m/>
    <m/>
    <m/>
    <m/>
    <m/>
    <m/>
    <m/>
    <m/>
    <m/>
    <m/>
    <m/>
    <m/>
  </r>
  <r>
    <s v="Shishmaref"/>
    <n v="598"/>
    <s v="Bering Straits"/>
    <s v="Voc Ed Metal Shop"/>
    <x v="1"/>
    <n v="850"/>
    <m/>
    <m/>
    <m/>
    <m/>
    <m/>
    <m/>
    <m/>
    <m/>
    <m/>
    <m/>
    <m/>
    <m/>
    <m/>
  </r>
  <r>
    <s v="Shishmaref"/>
    <n v="598"/>
    <s v="Bering Straits"/>
    <s v="Port Classroom #1"/>
    <x v="1"/>
    <n v="944"/>
    <m/>
    <m/>
    <m/>
    <m/>
    <m/>
    <m/>
    <m/>
    <m/>
    <m/>
    <m/>
    <m/>
    <m/>
    <m/>
  </r>
  <r>
    <s v="Shishmaref"/>
    <n v="598"/>
    <s v="Bering Straits"/>
    <s v="Port Classroom #2"/>
    <x v="1"/>
    <n v="944"/>
    <m/>
    <m/>
    <m/>
    <m/>
    <m/>
    <m/>
    <m/>
    <m/>
    <m/>
    <m/>
    <m/>
    <m/>
    <m/>
  </r>
  <r>
    <s v="Shishmaref"/>
    <n v="598"/>
    <s v="Bering Straits"/>
    <s v="Port Classroom #3"/>
    <x v="1"/>
    <n v="944"/>
    <m/>
    <m/>
    <m/>
    <m/>
    <m/>
    <m/>
    <m/>
    <m/>
    <m/>
    <m/>
    <m/>
    <m/>
    <m/>
  </r>
  <r>
    <s v="Shishmaref"/>
    <n v="598"/>
    <s v="Bering Straits"/>
    <s v="Voc Ed Wood Shop"/>
    <x v="1"/>
    <n v="1056"/>
    <m/>
    <m/>
    <m/>
    <m/>
    <m/>
    <m/>
    <m/>
    <m/>
    <m/>
    <m/>
    <m/>
    <m/>
    <m/>
  </r>
  <r>
    <s v="Shishmaref"/>
    <n v="598"/>
    <s v="Bering Straits"/>
    <s v="K-12 School"/>
    <x v="1"/>
    <n v="25350"/>
    <m/>
    <m/>
    <n v="39122"/>
    <m/>
    <n v="233142"/>
    <m/>
    <m/>
    <m/>
    <m/>
    <m/>
    <m/>
    <m/>
    <m/>
  </r>
  <r>
    <s v="Shungnak"/>
    <n v="294"/>
    <s v="Northwest Arctic"/>
    <s v="School"/>
    <x v="1"/>
    <n v="22228"/>
    <m/>
    <m/>
    <n v="30000"/>
    <m/>
    <n v="224611"/>
    <m/>
    <m/>
    <m/>
    <m/>
    <m/>
    <m/>
    <m/>
    <m/>
  </r>
  <r>
    <s v="SITKA"/>
    <n v="9039"/>
    <s v="Southeast"/>
    <s v="Main Boiler Plant, Bldg. 289Mt. Edgecumbe High School"/>
    <x v="1"/>
    <n v="3711"/>
    <m/>
    <m/>
    <n v="112195.82530413626"/>
    <m/>
    <n v="116601.19225842855"/>
    <m/>
    <m/>
    <m/>
    <m/>
    <m/>
    <m/>
    <m/>
    <m/>
  </r>
  <r>
    <s v="SITKA"/>
    <n v="9039"/>
    <s v="Southeast"/>
    <s v="Maintenance, Bldg. 301Mt. Edgecumbe High School"/>
    <x v="1"/>
    <n v="10254"/>
    <m/>
    <m/>
    <m/>
    <m/>
    <n v="23584.612259600002"/>
    <m/>
    <m/>
    <m/>
    <m/>
    <m/>
    <m/>
    <m/>
    <m/>
  </r>
  <r>
    <s v="SITKA"/>
    <n v="9039"/>
    <s v="Southeast"/>
    <s v="Kuspik Hall, Bldg. 299Mt. Edgecumbe High School"/>
    <x v="1"/>
    <n v="21500"/>
    <m/>
    <m/>
    <n v="2855"/>
    <m/>
    <n v="54395.156218666663"/>
    <m/>
    <m/>
    <m/>
    <m/>
    <m/>
    <m/>
    <m/>
    <m/>
  </r>
  <r>
    <s v="SITKA"/>
    <n v="9039"/>
    <s v="Southeast"/>
    <s v="Main Academic Building, Bldg. 1330Mt. Edgecumbe High School"/>
    <x v="1"/>
    <n v="30597"/>
    <m/>
    <m/>
    <m/>
    <m/>
    <n v="256136.30520599993"/>
    <m/>
    <m/>
    <m/>
    <m/>
    <m/>
    <m/>
    <m/>
    <m/>
  </r>
  <r>
    <s v="SITKA"/>
    <n v="9039"/>
    <s v="Southeast"/>
    <s v="Gymnasium, Bldg. 1331Mt. Edgecumbe High School"/>
    <x v="1"/>
    <n v="53826"/>
    <m/>
    <m/>
    <n v="10996.466666666667"/>
    <m/>
    <n v="114407.02965399998"/>
    <m/>
    <m/>
    <m/>
    <m/>
    <m/>
    <m/>
    <m/>
    <m/>
  </r>
  <r>
    <s v="Sitka"/>
    <n v="9039"/>
    <s v="Southeast"/>
    <m/>
    <x v="1"/>
    <n v="357412"/>
    <m/>
    <m/>
    <m/>
    <m/>
    <m/>
    <m/>
    <m/>
    <m/>
    <m/>
    <m/>
    <m/>
    <m/>
    <m/>
  </r>
  <r>
    <s v="SKAGWAY"/>
    <n v="927"/>
    <s v="Southeast"/>
    <s v="Skagway K-12City of Skagway"/>
    <x v="1"/>
    <n v="39500"/>
    <m/>
    <m/>
    <n v="7992.6481751824822"/>
    <m/>
    <n v="151868.03346666667"/>
    <m/>
    <m/>
    <m/>
    <m/>
    <m/>
    <m/>
    <m/>
    <m/>
  </r>
  <r>
    <s v="Slana"/>
    <n v="139"/>
    <s v="Copper River/Chugach"/>
    <s v="Slana K-12Copper River School District"/>
    <x v="1"/>
    <n v="8400"/>
    <m/>
    <m/>
    <n v="3228.1167883211679"/>
    <n v="4710.144927536232"/>
    <n v="65155.586394999998"/>
    <m/>
    <m/>
    <m/>
    <m/>
    <m/>
    <m/>
    <m/>
    <m/>
  </r>
  <r>
    <s v="Sleetmute"/>
    <n v="103"/>
    <s v="Lower Yukon-Kuskokwim"/>
    <s v="Jack Egnaty Sr. School (JESS)Kuspuk School District"/>
    <x v="1"/>
    <n v="8799"/>
    <m/>
    <m/>
    <n v="2568.7007299270072"/>
    <m/>
    <n v="18774.1692004"/>
    <m/>
    <n v="94.709508196721316"/>
    <m/>
    <m/>
    <m/>
    <m/>
    <m/>
    <m/>
  </r>
  <r>
    <s v="South Naknek"/>
    <n v="75"/>
    <s v="Bristol Bay"/>
    <s v="Elementary School"/>
    <x v="1"/>
    <n v="6960"/>
    <m/>
    <m/>
    <m/>
    <m/>
    <m/>
    <m/>
    <m/>
    <m/>
    <m/>
    <m/>
    <m/>
    <m/>
    <m/>
  </r>
  <r>
    <s v="Stebbins"/>
    <n v="593"/>
    <s v="Bering Straits"/>
    <s v="School Garage"/>
    <x v="1"/>
    <n v="800"/>
    <m/>
    <m/>
    <m/>
    <m/>
    <m/>
    <m/>
    <m/>
    <m/>
    <m/>
    <m/>
    <m/>
    <m/>
    <m/>
  </r>
  <r>
    <s v="Stebbins"/>
    <n v="593"/>
    <s v="Bering Straits"/>
    <s v="Portable Classroom #1"/>
    <x v="1"/>
    <n v="944"/>
    <m/>
    <m/>
    <m/>
    <m/>
    <m/>
    <m/>
    <m/>
    <m/>
    <m/>
    <m/>
    <m/>
    <m/>
    <m/>
  </r>
  <r>
    <s v="Stebbins"/>
    <n v="593"/>
    <s v="Bering Straits"/>
    <s v="Portable Classroom #2"/>
    <x v="1"/>
    <n v="944"/>
    <m/>
    <m/>
    <m/>
    <m/>
    <m/>
    <m/>
    <m/>
    <m/>
    <m/>
    <m/>
    <m/>
    <m/>
    <m/>
  </r>
  <r>
    <s v="Stebbins"/>
    <n v="593"/>
    <s v="Bering Straits"/>
    <s v="K-12 School"/>
    <x v="1"/>
    <n v="35061"/>
    <m/>
    <m/>
    <n v="47288"/>
    <m/>
    <n v="309971"/>
    <m/>
    <m/>
    <m/>
    <m/>
    <m/>
    <m/>
    <m/>
    <m/>
  </r>
  <r>
    <s v="Stevens Village"/>
    <n v="65"/>
    <s v="Yukon-Koyukuk/Upper Tanana"/>
    <s v="Stevens Village School"/>
    <x v="1"/>
    <n v="9200"/>
    <m/>
    <m/>
    <n v="40916"/>
    <m/>
    <n v="40916"/>
    <m/>
    <s v="105"/>
    <m/>
    <m/>
    <m/>
    <m/>
    <m/>
    <m/>
  </r>
  <r>
    <s v="Stevens Village"/>
    <n v="65"/>
    <s v="Yukon-Koyukuk/Upper Tanana"/>
    <s v="Stevens School Gym"/>
    <x v="1"/>
    <m/>
    <m/>
    <s v="Yes; VEEP"/>
    <m/>
    <m/>
    <m/>
    <m/>
    <m/>
    <m/>
    <m/>
    <m/>
    <m/>
    <m/>
    <m/>
  </r>
  <r>
    <s v="Stony River"/>
    <n v="40"/>
    <s v="Lower Yukon-Kuskokwim"/>
    <s v="Gusty Michael School (GMS)Kuspuk School District"/>
    <x v="1"/>
    <n v="7771"/>
    <m/>
    <m/>
    <n v="3706.9839416058394"/>
    <m/>
    <n v="16775.951216600002"/>
    <m/>
    <m/>
    <m/>
    <m/>
    <m/>
    <m/>
    <m/>
    <m/>
  </r>
  <r>
    <s v="Stony River"/>
    <n v="40"/>
    <s v="Lower Yukon-Kuskokwim"/>
    <s v="MKEG/Village/School Fill Point"/>
    <x v="1"/>
    <m/>
    <m/>
    <m/>
    <m/>
    <m/>
    <m/>
    <m/>
    <m/>
    <m/>
    <m/>
    <m/>
    <m/>
    <m/>
    <m/>
  </r>
  <r>
    <s v="Stony River"/>
    <n v="40"/>
    <s v="Lower Yukon-Kuskokwim"/>
    <s v="School"/>
    <x v="1"/>
    <m/>
    <m/>
    <m/>
    <m/>
    <m/>
    <m/>
    <m/>
    <m/>
    <m/>
    <m/>
    <m/>
    <m/>
    <m/>
    <m/>
  </r>
  <r>
    <s v="Stony River"/>
    <n v="40"/>
    <s v="Lower Yukon-Kuskokwim"/>
    <s v="School Tank Farm"/>
    <x v="1"/>
    <m/>
    <m/>
    <m/>
    <m/>
    <m/>
    <m/>
    <m/>
    <m/>
    <m/>
    <m/>
    <m/>
    <m/>
    <m/>
    <m/>
  </r>
  <r>
    <s v="Sutton"/>
    <n v="40"/>
    <s v="Lower Yukon-Kuskokwim"/>
    <m/>
    <x v="1"/>
    <n v="25414"/>
    <m/>
    <m/>
    <m/>
    <m/>
    <m/>
    <m/>
    <m/>
    <m/>
    <m/>
    <m/>
    <m/>
    <m/>
    <m/>
  </r>
  <r>
    <s v="Takotna"/>
    <n v="56"/>
    <s v="Yukon-Koyukuk/Upper Tanana"/>
    <s v="Generator Building"/>
    <x v="1"/>
    <n v="540"/>
    <m/>
    <m/>
    <m/>
    <m/>
    <m/>
    <m/>
    <m/>
    <m/>
    <m/>
    <m/>
    <m/>
    <m/>
    <m/>
  </r>
  <r>
    <s v="Takotna"/>
    <n v="56"/>
    <s v="Yukon-Koyukuk/Upper Tanana"/>
    <s v="Shop/Garage"/>
    <x v="1"/>
    <n v="768"/>
    <m/>
    <m/>
    <m/>
    <m/>
    <m/>
    <m/>
    <m/>
    <m/>
    <m/>
    <m/>
    <m/>
    <m/>
    <m/>
  </r>
  <r>
    <s v="Takotna"/>
    <n v="56"/>
    <s v="Yukon-Koyukuk/Upper Tanana"/>
    <s v="High School"/>
    <x v="1"/>
    <n v="864"/>
    <m/>
    <m/>
    <m/>
    <m/>
    <m/>
    <m/>
    <m/>
    <m/>
    <m/>
    <m/>
    <m/>
    <m/>
    <m/>
  </r>
  <r>
    <s v="Takotna"/>
    <n v="56"/>
    <s v="Yukon-Koyukuk/Upper Tanana"/>
    <s v="Takotna Classroom"/>
    <x v="1"/>
    <n v="950"/>
    <m/>
    <m/>
    <m/>
    <m/>
    <m/>
    <m/>
    <m/>
    <m/>
    <m/>
    <m/>
    <m/>
    <m/>
    <m/>
  </r>
  <r>
    <s v="Takotna"/>
    <n v="56"/>
    <s v="Yukon-Koyukuk/Upper Tanana"/>
    <s v="Takotna School"/>
    <x v="1"/>
    <n v="4500"/>
    <m/>
    <m/>
    <m/>
    <m/>
    <m/>
    <m/>
    <m/>
    <m/>
    <m/>
    <m/>
    <m/>
    <m/>
    <m/>
  </r>
  <r>
    <s v="Talkeetna"/>
    <n v="56"/>
    <s v="Yukon-Koyukuk/Upper Tanana"/>
    <m/>
    <x v="1"/>
    <n v="28595"/>
    <m/>
    <m/>
    <m/>
    <m/>
    <m/>
    <m/>
    <m/>
    <m/>
    <m/>
    <m/>
    <m/>
    <m/>
    <m/>
  </r>
  <r>
    <s v="Tanacross"/>
    <n v="137"/>
    <s v="Yukon-Koyukuk/Upper Tanana"/>
    <s v="Tanacross School"/>
    <x v="1"/>
    <n v="7538"/>
    <m/>
    <m/>
    <n v="4251"/>
    <m/>
    <n v="44475.398809999999"/>
    <m/>
    <m/>
    <m/>
    <m/>
    <m/>
    <m/>
    <m/>
    <m/>
  </r>
  <r>
    <s v="Tanana"/>
    <n v="238"/>
    <s v="Yukon-Koyukuk/Upper Tanana"/>
    <s v="School Shop"/>
    <x v="1"/>
    <n v="1500"/>
    <m/>
    <m/>
    <m/>
    <m/>
    <m/>
    <m/>
    <m/>
    <m/>
    <m/>
    <m/>
    <m/>
    <m/>
    <m/>
  </r>
  <r>
    <s v="TANANA"/>
    <n v="238"/>
    <s v="Yukon-Koyukuk/Upper Tanana"/>
    <s v="School ShopCity of Tanana"/>
    <x v="1"/>
    <n v="1500"/>
    <m/>
    <m/>
    <m/>
    <m/>
    <n v="503.50453149999998"/>
    <m/>
    <m/>
    <m/>
    <m/>
    <m/>
    <m/>
    <m/>
    <m/>
  </r>
  <r>
    <s v="Tanana"/>
    <n v="238"/>
    <s v="Yukon-Koyukuk/Upper Tanana"/>
    <s v="Vocation Education Building"/>
    <x v="1"/>
    <n v="2610"/>
    <m/>
    <m/>
    <m/>
    <m/>
    <m/>
    <m/>
    <m/>
    <m/>
    <m/>
    <m/>
    <m/>
    <m/>
    <m/>
  </r>
  <r>
    <s v="Tanana"/>
    <n v="238"/>
    <s v="Yukon-Koyukuk/Upper Tanana"/>
    <s v="Maudrey J. Sommer K-12 School"/>
    <x v="1"/>
    <n v="24700"/>
    <m/>
    <m/>
    <n v="15000"/>
    <m/>
    <n v="118000"/>
    <m/>
    <m/>
    <m/>
    <m/>
    <m/>
    <m/>
    <m/>
    <m/>
  </r>
  <r>
    <s v="Tatitlek"/>
    <n v="87"/>
    <s v="Copper River/Chugach"/>
    <s v="School"/>
    <x v="1"/>
    <n v="14972"/>
    <m/>
    <m/>
    <m/>
    <m/>
    <m/>
    <m/>
    <m/>
    <m/>
    <m/>
    <m/>
    <m/>
    <m/>
    <m/>
  </r>
  <r>
    <s v="Tatitlek"/>
    <n v="87"/>
    <s v="Copper River/Chugach"/>
    <s v="Community School Voc. Lab"/>
    <x v="1"/>
    <m/>
    <m/>
    <m/>
    <m/>
    <m/>
    <m/>
    <m/>
    <m/>
    <m/>
    <m/>
    <m/>
    <m/>
    <m/>
    <m/>
  </r>
  <r>
    <s v="Teller"/>
    <n v="241"/>
    <s v="Bering Straits"/>
    <s v="K-12 School"/>
    <x v="1"/>
    <n v="22045"/>
    <m/>
    <m/>
    <n v="37792"/>
    <m/>
    <n v="226075"/>
    <m/>
    <m/>
    <m/>
    <m/>
    <m/>
    <m/>
    <m/>
    <m/>
  </r>
  <r>
    <s v="Tenakee Springs"/>
    <n v="141"/>
    <s v="Southeast"/>
    <s v="Tenakee School"/>
    <x v="1"/>
    <n v="10520"/>
    <m/>
    <m/>
    <m/>
    <m/>
    <m/>
    <m/>
    <m/>
    <m/>
    <m/>
    <m/>
    <m/>
    <m/>
    <m/>
  </r>
  <r>
    <s v="TETLIN"/>
    <n v="112"/>
    <s v="Yukon-Koyukuk/Upper Tanana"/>
    <s v="Tetlin SchoolAlaska Gateway School District"/>
    <x v="1"/>
    <n v="11776"/>
    <m/>
    <m/>
    <n v="10545.162043795621"/>
    <m/>
    <n v="84983.104835200007"/>
    <m/>
    <n v="874.85901639344263"/>
    <m/>
    <m/>
    <m/>
    <m/>
    <m/>
    <m/>
  </r>
  <r>
    <s v="Thorne Bay"/>
    <n v="518"/>
    <s v="Southeast"/>
    <s v="Thorne Bay School ShopSoutheast Island School District"/>
    <x v="1"/>
    <n v="8227"/>
    <m/>
    <m/>
    <n v="357.30569343065696"/>
    <m/>
    <m/>
    <m/>
    <m/>
    <m/>
    <m/>
    <m/>
    <m/>
    <m/>
    <m/>
  </r>
  <r>
    <s v="Thorne Bay"/>
    <n v="518"/>
    <s v="Southeast"/>
    <s v="Thorne Bay School gym officeSoutheast Island School District"/>
    <x v="1"/>
    <n v="19902"/>
    <m/>
    <m/>
    <n v="5286.8890510948904"/>
    <m/>
    <n v="81376.272373999993"/>
    <m/>
    <m/>
    <m/>
    <m/>
    <m/>
    <m/>
    <m/>
    <m/>
  </r>
  <r>
    <s v="Thorne Bay"/>
    <n v="518"/>
    <s v="Southeast"/>
    <s v="Thorne Bay SchoolSoutheast Island School District"/>
    <x v="1"/>
    <n v="21750"/>
    <m/>
    <m/>
    <n v="6512.6102189781022"/>
    <m/>
    <n v="128607.51245279999"/>
    <m/>
    <m/>
    <m/>
    <m/>
    <m/>
    <m/>
    <m/>
    <m/>
  </r>
  <r>
    <s v="Togiak"/>
    <n v="878"/>
    <s v="Bristol Bay"/>
    <s v="classrooms"/>
    <x v="1"/>
    <n v="7370"/>
    <m/>
    <m/>
    <m/>
    <m/>
    <m/>
    <m/>
    <m/>
    <m/>
    <m/>
    <m/>
    <m/>
    <m/>
    <m/>
  </r>
  <r>
    <s v="Togiak"/>
    <n v="878"/>
    <s v="Bristol Bay"/>
    <s v="City Old School"/>
    <x v="1"/>
    <n v="17061"/>
    <m/>
    <m/>
    <m/>
    <m/>
    <m/>
    <m/>
    <m/>
    <m/>
    <m/>
    <m/>
    <m/>
    <m/>
    <m/>
  </r>
  <r>
    <s v="Togiak"/>
    <n v="878"/>
    <s v="Bristol Bay"/>
    <s v="Togiak k-12 School"/>
    <x v="1"/>
    <n v="70205"/>
    <m/>
    <m/>
    <m/>
    <m/>
    <m/>
    <m/>
    <m/>
    <m/>
    <m/>
    <m/>
    <m/>
    <m/>
    <m/>
  </r>
  <r>
    <s v="Togiak"/>
    <n v="878"/>
    <s v="Bristol Bay"/>
    <s v="New School Gym"/>
    <x v="1"/>
    <m/>
    <m/>
    <m/>
    <m/>
    <m/>
    <m/>
    <m/>
    <m/>
    <m/>
    <m/>
    <m/>
    <m/>
    <m/>
    <m/>
  </r>
  <r>
    <s v="Togiak"/>
    <n v="878"/>
    <s v="Bristol Bay"/>
    <s v="Togiak Headstart"/>
    <x v="1"/>
    <m/>
    <m/>
    <m/>
    <m/>
    <m/>
    <m/>
    <m/>
    <m/>
    <m/>
    <m/>
    <m/>
    <m/>
    <m/>
    <m/>
  </r>
  <r>
    <s v="TOK"/>
    <n v="1267"/>
    <s v="Yukon-Koyukuk/Upper Tanana"/>
    <s v="District Wide StorageAlaska Gateway School District"/>
    <x v="1"/>
    <n v="650"/>
    <m/>
    <m/>
    <n v="330.39985401459859"/>
    <m/>
    <n v="16418.472772249999"/>
    <m/>
    <n v="874.85901639344263"/>
    <m/>
    <m/>
    <m/>
    <m/>
    <m/>
    <m/>
  </r>
  <r>
    <s v="TOK"/>
    <n v="1267"/>
    <s v="Yukon-Koyukuk/Upper Tanana"/>
    <s v="Tok School GarageAlaska Gateway School District"/>
    <x v="1"/>
    <n v="1408"/>
    <m/>
    <m/>
    <n v="1219.4005839416059"/>
    <m/>
    <n v="2017.7181592999998"/>
    <m/>
    <n v="874.85901639344263"/>
    <m/>
    <m/>
    <m/>
    <m/>
    <m/>
    <m/>
  </r>
  <r>
    <s v="TOK"/>
    <n v="1267"/>
    <s v="Yukon-Koyukuk/Upper Tanana"/>
    <s v="Boardroom BuildingAlaska Gateway School District"/>
    <x v="1"/>
    <n v="2400"/>
    <m/>
    <m/>
    <n v="523.95810218978113"/>
    <m/>
    <n v="30993.988934599998"/>
    <m/>
    <n v="874.85901639344263"/>
    <m/>
    <m/>
    <m/>
    <m/>
    <m/>
    <m/>
  </r>
  <r>
    <s v="TOK"/>
    <n v="1267"/>
    <s v="Yukon-Koyukuk/Upper Tanana"/>
    <s v="Tok Main OfficeAlaska Gateway School District"/>
    <x v="1"/>
    <n v="2500"/>
    <m/>
    <m/>
    <n v="812.41182481751821"/>
    <m/>
    <n v="14088.146803899997"/>
    <m/>
    <n v="874.85901639344263"/>
    <m/>
    <m/>
    <m/>
    <m/>
    <m/>
    <m/>
  </r>
  <r>
    <s v="TOK"/>
    <n v="1267"/>
    <s v="Yukon-Koyukuk/Upper Tanana"/>
    <s v="West Office ShopAlaska Gateway School District"/>
    <x v="1"/>
    <n v="2500"/>
    <m/>
    <m/>
    <n v="1238.1214598540148"/>
    <m/>
    <n v="32249.755246649998"/>
    <m/>
    <n v="874.85901639344263"/>
    <m/>
    <m/>
    <m/>
    <m/>
    <m/>
    <m/>
  </r>
  <r>
    <s v="TOK"/>
    <n v="1267"/>
    <s v="Yukon-Koyukuk/Upper Tanana"/>
    <s v="Tok School Athletic FacilityAlaska Gateway School District"/>
    <x v="1"/>
    <n v="29810"/>
    <m/>
    <m/>
    <n v="9998.7591240875918"/>
    <m/>
    <n v="57058.333532099998"/>
    <m/>
    <n v="874.85901639344263"/>
    <m/>
    <m/>
    <m/>
    <m/>
    <m/>
    <m/>
  </r>
  <r>
    <s v="Tok"/>
    <n v="1267"/>
    <s v="Yukon-Koyukuk/Upper Tanana"/>
    <s v="Tok SchoolAlaska Gateway School District"/>
    <x v="1"/>
    <n v="74618.5"/>
    <m/>
    <m/>
    <n v="69287.150364963512"/>
    <m/>
    <n v="392283.53051999997"/>
    <m/>
    <m/>
    <m/>
    <m/>
    <m/>
    <m/>
    <m/>
    <m/>
  </r>
  <r>
    <s v="Toksook Bay"/>
    <n v="630"/>
    <s v="Lower Yukon-Kuskokwim"/>
    <s v="SPECIAL ED BUILDING"/>
    <x v="1"/>
    <n v="1440"/>
    <m/>
    <m/>
    <m/>
    <m/>
    <m/>
    <m/>
    <m/>
    <m/>
    <m/>
    <m/>
    <m/>
    <m/>
    <m/>
  </r>
  <r>
    <s v="Toksook Bay"/>
    <n v="630"/>
    <s v="Lower Yukon-Kuskokwim"/>
    <s v="ELEMENTARY SCHOOL"/>
    <x v="1"/>
    <n v="5016"/>
    <m/>
    <m/>
    <m/>
    <m/>
    <m/>
    <m/>
    <m/>
    <m/>
    <m/>
    <m/>
    <m/>
    <m/>
    <m/>
  </r>
  <r>
    <s v="Toksook Bay"/>
    <n v="630"/>
    <s v="Lower Yukon-Kuskokwim"/>
    <s v="NELSON ISLAND AREA SCHOOL"/>
    <x v="1"/>
    <n v="27995"/>
    <m/>
    <m/>
    <m/>
    <m/>
    <m/>
    <m/>
    <m/>
    <m/>
    <m/>
    <m/>
    <m/>
    <m/>
    <m/>
  </r>
  <r>
    <s v="Trapper Creek"/>
    <n v="86"/>
    <s v="Copper River/Chugach"/>
    <m/>
    <x v="1"/>
    <n v="16080"/>
    <m/>
    <m/>
    <m/>
    <m/>
    <m/>
    <m/>
    <m/>
    <m/>
    <m/>
    <m/>
    <m/>
    <m/>
    <m/>
  </r>
  <r>
    <s v="Tuluksak"/>
    <n v="380"/>
    <s v="Lower Yukon-Kuskokwim"/>
    <s v="High School Generator Bldg"/>
    <x v="1"/>
    <n v="320"/>
    <m/>
    <m/>
    <m/>
    <m/>
    <m/>
    <m/>
    <m/>
    <m/>
    <m/>
    <m/>
    <m/>
    <m/>
    <m/>
  </r>
  <r>
    <s v="Tuluksak"/>
    <n v="380"/>
    <s v="Lower Yukon-Kuskokwim"/>
    <s v="VOC ED BUILDING"/>
    <x v="1"/>
    <n v="2320"/>
    <m/>
    <m/>
    <m/>
    <m/>
    <m/>
    <m/>
    <m/>
    <m/>
    <m/>
    <m/>
    <m/>
    <m/>
    <m/>
  </r>
  <r>
    <s v="Tuluksak"/>
    <n v="380"/>
    <s v="Lower Yukon-Kuskokwim"/>
    <s v="K-12 School"/>
    <x v="1"/>
    <n v="42404"/>
    <m/>
    <m/>
    <m/>
    <m/>
    <m/>
    <m/>
    <m/>
    <m/>
    <m/>
    <m/>
    <m/>
    <m/>
    <m/>
  </r>
  <r>
    <s v="Tuntutuliak"/>
    <n v="417"/>
    <s v="Lower Yukon-Kuskokwim"/>
    <m/>
    <x v="1"/>
    <n v="19822"/>
    <m/>
    <m/>
    <m/>
    <m/>
    <m/>
    <m/>
    <m/>
    <m/>
    <m/>
    <m/>
    <m/>
    <m/>
    <m/>
  </r>
  <r>
    <s v="Tununak"/>
    <n v="352"/>
    <s v="Lower Yukon-Kuskokwim"/>
    <s v="Paul Albert Memorial School"/>
    <x v="1"/>
    <n v="19382"/>
    <m/>
    <m/>
    <m/>
    <m/>
    <m/>
    <m/>
    <m/>
    <m/>
    <m/>
    <m/>
    <m/>
    <m/>
    <m/>
  </r>
  <r>
    <s v="TWIN HILLS"/>
    <n v="82"/>
    <s v="Bristol Bay"/>
    <s v="Twin Hills K-12Regional Education Attendance Area"/>
    <x v="1"/>
    <n v="6499"/>
    <s v="Yes"/>
    <m/>
    <n v="12116.058394160584"/>
    <m/>
    <n v="14970.13473"/>
    <m/>
    <m/>
    <m/>
    <m/>
    <m/>
    <m/>
    <m/>
    <m/>
  </r>
  <r>
    <s v="Twin Hills"/>
    <n v="82"/>
    <s v="Bristol Bay"/>
    <s v="School Fuel Storage"/>
    <x v="1"/>
    <m/>
    <m/>
    <m/>
    <m/>
    <m/>
    <m/>
    <m/>
    <m/>
    <m/>
    <m/>
    <m/>
    <m/>
    <m/>
    <m/>
  </r>
  <r>
    <s v="Twin Hills"/>
    <n v="82"/>
    <s v="Bristol Bay"/>
    <s v="School Generator"/>
    <x v="1"/>
    <m/>
    <m/>
    <m/>
    <m/>
    <m/>
    <m/>
    <m/>
    <m/>
    <m/>
    <m/>
    <m/>
    <m/>
    <m/>
    <m/>
  </r>
  <r>
    <s v="Tyonek"/>
    <n v="82"/>
    <s v="Bristol Bay"/>
    <m/>
    <x v="1"/>
    <n v="25976"/>
    <m/>
    <m/>
    <m/>
    <m/>
    <m/>
    <m/>
    <m/>
    <m/>
    <m/>
    <m/>
    <m/>
    <m/>
    <m/>
  </r>
  <r>
    <s v="Unalakleet"/>
    <n v="701"/>
    <s v="Bering Straits"/>
    <s v="Voc Ed Wood Shop"/>
    <x v="1"/>
    <n v="1200"/>
    <m/>
    <m/>
    <m/>
    <m/>
    <m/>
    <m/>
    <m/>
    <m/>
    <m/>
    <m/>
    <m/>
    <m/>
    <m/>
  </r>
  <r>
    <s v="Unalakleet"/>
    <n v="701"/>
    <s v="Bering Straits"/>
    <s v="Voc Ed Metal Shop"/>
    <x v="1"/>
    <n v="2088"/>
    <m/>
    <m/>
    <m/>
    <m/>
    <m/>
    <m/>
    <m/>
    <m/>
    <m/>
    <m/>
    <m/>
    <m/>
    <m/>
  </r>
  <r>
    <s v="Unalakleet"/>
    <n v="701"/>
    <s v="Bering Straits"/>
    <s v="Hanger/Distance Center"/>
    <x v="1"/>
    <n v="9000"/>
    <m/>
    <m/>
    <m/>
    <m/>
    <m/>
    <m/>
    <m/>
    <m/>
    <m/>
    <m/>
    <m/>
    <m/>
    <m/>
  </r>
  <r>
    <s v="Unalakleet"/>
    <n v="701"/>
    <s v="Bering Straits"/>
    <s v="Unalakleet Elementary"/>
    <x v="1"/>
    <n v="26513"/>
    <m/>
    <m/>
    <n v="28910"/>
    <m/>
    <n v="289641.60762999998"/>
    <m/>
    <m/>
    <m/>
    <m/>
    <m/>
    <m/>
    <m/>
    <m/>
  </r>
  <r>
    <s v="Unalakleet"/>
    <n v="701"/>
    <s v="Bering Straits"/>
    <s v="K-12 School"/>
    <x v="1"/>
    <n v="46200"/>
    <m/>
    <m/>
    <n v="78450"/>
    <m/>
    <m/>
    <m/>
    <m/>
    <m/>
    <m/>
    <m/>
    <m/>
    <m/>
    <m/>
  </r>
  <r>
    <s v="Unalaska"/>
    <n v="4737"/>
    <s v="Aleutians"/>
    <m/>
    <x v="1"/>
    <n v="79780"/>
    <m/>
    <m/>
    <m/>
    <m/>
    <m/>
    <m/>
    <m/>
    <m/>
    <m/>
    <m/>
    <m/>
    <m/>
    <m/>
  </r>
  <r>
    <s v="Unalaska"/>
    <n v="4737"/>
    <s v="Aleutians"/>
    <s v="Unalaska City School (High School)"/>
    <x v="1"/>
    <m/>
    <m/>
    <m/>
    <m/>
    <m/>
    <m/>
    <m/>
    <m/>
    <m/>
    <m/>
    <m/>
    <m/>
    <m/>
    <m/>
  </r>
  <r>
    <s v="Unalaska"/>
    <n v="4737"/>
    <s v="Aleutians"/>
    <s v="Unalaska Pre-School/Head Start"/>
    <x v="1"/>
    <m/>
    <m/>
    <m/>
    <m/>
    <m/>
    <m/>
    <m/>
    <m/>
    <m/>
    <m/>
    <m/>
    <m/>
    <m/>
    <m/>
  </r>
  <r>
    <s v="Unalaska"/>
    <n v="4737"/>
    <s v="Aleutians"/>
    <s v="Unalaska School Dist. Office"/>
    <x v="1"/>
    <m/>
    <m/>
    <m/>
    <m/>
    <m/>
    <m/>
    <m/>
    <m/>
    <m/>
    <m/>
    <m/>
    <m/>
    <m/>
    <m/>
  </r>
  <r>
    <s v="Unalaska"/>
    <n v="4737"/>
    <s v="Aleutians"/>
    <s v="Walkabout (Alt. School)"/>
    <x v="1"/>
    <m/>
    <m/>
    <m/>
    <m/>
    <m/>
    <m/>
    <m/>
    <m/>
    <m/>
    <m/>
    <m/>
    <m/>
    <m/>
    <m/>
  </r>
  <r>
    <s v="Valdez"/>
    <n v="4101"/>
    <s v="Copper River/Chugach"/>
    <m/>
    <x v="1"/>
    <n v="248692"/>
    <m/>
    <m/>
    <m/>
    <m/>
    <m/>
    <m/>
    <m/>
    <m/>
    <m/>
    <m/>
    <m/>
    <m/>
    <m/>
  </r>
  <r>
    <s v="VENETIE"/>
    <n v="197"/>
    <s v="Yukon-Koyukuk/Upper Tanana"/>
    <s v="John Fredson SchoolYukon Flats School District"/>
    <x v="1"/>
    <n v="21920"/>
    <s v="Yes; Nortech"/>
    <m/>
    <n v="25055.17372262774"/>
    <m/>
    <n v="54900.494100000004"/>
    <m/>
    <n v="401.31147540983608"/>
    <m/>
    <m/>
    <m/>
    <m/>
    <m/>
    <m/>
  </r>
  <r>
    <s v="WAINWRIGHT"/>
    <n v="543"/>
    <s v="North Slope"/>
    <s v="School StorageWainwright"/>
    <x v="1"/>
    <n v="1200"/>
    <m/>
    <m/>
    <m/>
    <m/>
    <m/>
    <m/>
    <m/>
    <m/>
    <m/>
    <m/>
    <m/>
    <m/>
    <m/>
  </r>
  <r>
    <s v="Wainwright"/>
    <n v="543"/>
    <s v="North Slope"/>
    <s v="School Maintenance Building"/>
    <x v="1"/>
    <n v="2160"/>
    <m/>
    <m/>
    <m/>
    <m/>
    <m/>
    <m/>
    <m/>
    <m/>
    <m/>
    <m/>
    <m/>
    <m/>
    <m/>
  </r>
  <r>
    <s v="WAINWRIGHT"/>
    <n v="543"/>
    <s v="North Slope"/>
    <s v="Kali SchoolPoint Lay"/>
    <x v="1"/>
    <n v="35558"/>
    <m/>
    <m/>
    <n v="12714.875912408759"/>
    <m/>
    <n v="549444.94495999999"/>
    <m/>
    <m/>
    <m/>
    <m/>
    <m/>
    <m/>
    <m/>
    <m/>
  </r>
  <r>
    <s v="WAINWRIGHT"/>
    <n v="543"/>
    <s v="North Slope"/>
    <s v="School GarageWainwright"/>
    <x v="1"/>
    <n v="55545"/>
    <m/>
    <m/>
    <n v="33317.956204379559"/>
    <m/>
    <n v="6178.5556064999992"/>
    <m/>
    <m/>
    <m/>
    <m/>
    <m/>
    <m/>
    <m/>
    <m/>
  </r>
  <r>
    <s v="WAINWRIGHT"/>
    <n v="543"/>
    <s v="North Slope"/>
    <s v="SchoolPoint Hope"/>
    <x v="1"/>
    <n v="64895"/>
    <m/>
    <m/>
    <m/>
    <m/>
    <n v="728406.55559999996"/>
    <m/>
    <m/>
    <m/>
    <m/>
    <m/>
    <m/>
    <m/>
    <m/>
  </r>
  <r>
    <s v="Wales"/>
    <n v="150"/>
    <s v="Bering Straits"/>
    <s v="K-12 School"/>
    <x v="1"/>
    <n v="13182"/>
    <m/>
    <m/>
    <n v="16847"/>
    <m/>
    <n v="104408"/>
    <m/>
    <m/>
    <m/>
    <m/>
    <m/>
    <m/>
    <m/>
    <m/>
  </r>
  <r>
    <s v="WHALE PASS"/>
    <n v="39"/>
    <s v="Southeast"/>
    <s v="Whale PassSoutheast Island School District"/>
    <x v="1"/>
    <n v="4360"/>
    <m/>
    <m/>
    <m/>
    <m/>
    <n v="2245.0702054499998"/>
    <m/>
    <m/>
    <m/>
    <m/>
    <m/>
    <m/>
    <m/>
    <m/>
  </r>
  <r>
    <s v="White Mountain"/>
    <n v="197"/>
    <s v="Bering Straits"/>
    <s v="Voc Ed Building"/>
    <x v="1"/>
    <n v="1152"/>
    <m/>
    <m/>
    <m/>
    <m/>
    <m/>
    <m/>
    <m/>
    <m/>
    <m/>
    <m/>
    <m/>
    <m/>
    <m/>
  </r>
  <r>
    <s v="White Mountain"/>
    <n v="197"/>
    <s v="Bering Straits"/>
    <s v="K-12 School"/>
    <x v="1"/>
    <n v="17485"/>
    <m/>
    <m/>
    <n v="32535"/>
    <m/>
    <m/>
    <m/>
    <m/>
    <m/>
    <m/>
    <m/>
    <m/>
    <m/>
    <m/>
  </r>
  <r>
    <s v="Whittier"/>
    <n v="197"/>
    <s v="Bering Straits"/>
    <m/>
    <x v="1"/>
    <n v="22793"/>
    <m/>
    <m/>
    <m/>
    <m/>
    <m/>
    <m/>
    <m/>
    <m/>
    <m/>
    <m/>
    <m/>
    <m/>
    <m/>
  </r>
  <r>
    <s v="Willow"/>
    <n v="197"/>
    <s v="Bering Straits"/>
    <m/>
    <x v="1"/>
    <n v="33797"/>
    <m/>
    <m/>
    <m/>
    <m/>
    <m/>
    <m/>
    <m/>
    <m/>
    <m/>
    <m/>
    <m/>
    <m/>
    <m/>
  </r>
  <r>
    <s v="WRANGELL"/>
    <n v="2456"/>
    <s v="Southeast"/>
    <s v="Stikine Middle SchoolCity and Borough of Wrangell"/>
    <x v="1"/>
    <n v="20967"/>
    <m/>
    <m/>
    <n v="7338.0437956204378"/>
    <m/>
    <n v="119487.07537399999"/>
    <m/>
    <m/>
    <m/>
    <m/>
    <m/>
    <m/>
    <m/>
    <m/>
  </r>
  <r>
    <s v="WRANGELL"/>
    <n v="2456"/>
    <s v="Southeast"/>
    <s v="Wrangel PoolCity and Borough of Wrangell"/>
    <x v="1"/>
    <n v="21000"/>
    <m/>
    <m/>
    <n v="23924.277372262775"/>
    <m/>
    <n v="257102.31390000001"/>
    <m/>
    <m/>
    <m/>
    <m/>
    <m/>
    <m/>
    <m/>
    <m/>
  </r>
  <r>
    <s v="WRANGELL"/>
    <n v="2456"/>
    <s v="Southeast"/>
    <s v="Evergeen Elementary - IntermediateCity and Borough of Wrangell"/>
    <x v="1"/>
    <n v="24533"/>
    <m/>
    <m/>
    <n v="11635.2700729927"/>
    <m/>
    <n v="153661.38293999998"/>
    <m/>
    <m/>
    <m/>
    <m/>
    <m/>
    <m/>
    <m/>
    <m/>
  </r>
  <r>
    <s v="WRANGELL"/>
    <n v="2456"/>
    <s v="Southeast"/>
    <s v="Wrangell High SchoolCity and Borough of Wrangell"/>
    <x v="1"/>
    <n v="58096"/>
    <m/>
    <m/>
    <n v="47903.817518248179"/>
    <m/>
    <n v="362433.59491333336"/>
    <m/>
    <m/>
    <m/>
    <m/>
    <m/>
    <m/>
    <m/>
    <m/>
  </r>
  <r>
    <s v="YAKUTAT"/>
    <n v="622"/>
    <s v="Southeast"/>
    <s v="Yakutat School ModularsCity and Borough of Yakutat"/>
    <x v="1"/>
    <n v="1540"/>
    <m/>
    <m/>
    <n v="240.05693430656936"/>
    <m/>
    <n v="22148.9793273"/>
    <m/>
    <m/>
    <m/>
    <m/>
    <m/>
    <m/>
    <m/>
    <m/>
  </r>
  <r>
    <s v="YAKUTAT"/>
    <n v="622"/>
    <s v="Southeast"/>
    <s v="Vocational Education Building wood shopCity and Borough of Yakutat"/>
    <x v="1"/>
    <n v="20381"/>
    <m/>
    <m/>
    <m/>
    <m/>
    <n v="17920.16128"/>
    <m/>
    <m/>
    <m/>
    <m/>
    <m/>
    <m/>
    <m/>
    <m/>
  </r>
  <r>
    <s v="YAKUTAT"/>
    <n v="622"/>
    <s v="Southeast"/>
    <s v="Yakutat Elementary SchoolCity and Borough of Yakutat"/>
    <x v="1"/>
    <n v="23051"/>
    <m/>
    <m/>
    <n v="1820.0583941605839"/>
    <s v="Unknown"/>
    <n v="138961.25063999998"/>
    <m/>
    <m/>
    <m/>
    <m/>
    <m/>
    <m/>
    <m/>
    <m/>
  </r>
  <r>
    <s v="Yakutat"/>
    <n v="622"/>
    <s v="Southeast"/>
    <s v="Yakutat Junior &amp; High SchoolCity and Borough of Yakutat"/>
    <x v="1"/>
    <n v="29853"/>
    <m/>
    <m/>
    <m/>
    <m/>
    <n v="252393.02837783331"/>
    <m/>
    <m/>
    <m/>
    <m/>
    <m/>
    <m/>
    <m/>
    <m/>
  </r>
  <r>
    <s v="Atmautluak"/>
    <n v="305"/>
    <s v="Lower Yukon-Kuskokwim"/>
    <s v="Portable Classroom #2"/>
    <x v="1"/>
    <n v="1200"/>
    <m/>
    <m/>
    <m/>
    <m/>
    <m/>
    <m/>
    <m/>
    <m/>
    <m/>
    <m/>
    <m/>
    <m/>
    <m/>
  </r>
  <r>
    <s v="DILLINGHAM"/>
    <n v="2395"/>
    <s v="Bristol Bay"/>
    <s v="BB101 - Admin/Classroom BuildingUniversity of Alaska Fairbanks"/>
    <x v="2"/>
    <n v="12525"/>
    <m/>
    <m/>
    <n v="20559.949739311785"/>
    <m/>
    <n v="124441.11995999997"/>
    <m/>
    <m/>
    <m/>
    <m/>
    <m/>
    <m/>
    <m/>
    <m/>
  </r>
  <r>
    <s v="KETCHIKAN"/>
    <n v="8313"/>
    <s v="Southeast"/>
    <s v="KE002 - Paul BuildingUniversity of Alaska Southeast"/>
    <x v="2"/>
    <n v="12488"/>
    <m/>
    <m/>
    <n v="18167.718686131386"/>
    <m/>
    <n v="150930.94169958332"/>
    <m/>
    <m/>
    <m/>
    <m/>
    <m/>
    <m/>
    <m/>
    <m/>
  </r>
  <r>
    <s v="KETCHIKAN"/>
    <n v="8313"/>
    <s v="Southeast"/>
    <s v="KE003 - Robertson BuildingUniversity of Alaska Southeast"/>
    <x v="2"/>
    <n v="13390"/>
    <m/>
    <m/>
    <n v="24613.809416058393"/>
    <m/>
    <n v="182843.31224166663"/>
    <m/>
    <m/>
    <m/>
    <m/>
    <m/>
    <m/>
    <m/>
    <m/>
  </r>
  <r>
    <s v="KETCHIKAN"/>
    <n v="8313"/>
    <s v="Southeast"/>
    <s v="KE001 - Ziegler BuildingUniversity of Alaska Southeast"/>
    <x v="2"/>
    <n v="13928"/>
    <m/>
    <m/>
    <n v="14917.299562043798"/>
    <m/>
    <n v="148397.4188980833"/>
    <m/>
    <m/>
    <m/>
    <m/>
    <m/>
    <m/>
    <m/>
    <m/>
  </r>
  <r>
    <s v="KODIAK"/>
    <n v="6338"/>
    <s v="Kodiak"/>
    <s v="KO102 - Vocational Technology BuildingUniversity of Alaska Anchorage"/>
    <x v="2"/>
    <n v="13664"/>
    <m/>
    <m/>
    <n v="9663.9416058394163"/>
    <m/>
    <n v="148484.47920542859"/>
    <m/>
    <m/>
    <m/>
    <m/>
    <m/>
    <m/>
    <m/>
    <m/>
  </r>
  <r>
    <s v="KODIAK"/>
    <n v="6338"/>
    <s v="Kodiak"/>
    <s v="KO105 - Adult Learning CenterUniversity of Alaska Anchorage"/>
    <x v="2"/>
    <n v="14916"/>
    <m/>
    <m/>
    <n v="10564.129301355579"/>
    <m/>
    <n v="138575.24716600002"/>
    <m/>
    <m/>
    <m/>
    <m/>
    <m/>
    <m/>
    <m/>
    <m/>
  </r>
  <r>
    <s v="KODIAK"/>
    <n v="6338"/>
    <s v="Kodiak"/>
    <s v="KO101 - Benson, Benny BuildingUniversity of Alaska Anchorage"/>
    <x v="2"/>
    <n v="15350"/>
    <m/>
    <m/>
    <n v="10872.037539103234"/>
    <m/>
    <n v="142612.28349899998"/>
    <m/>
    <m/>
    <m/>
    <m/>
    <m/>
    <m/>
    <m/>
    <m/>
  </r>
  <r>
    <s v="Kodiak"/>
    <n v="6338"/>
    <s v="Kodiak"/>
    <s v="Kodiak College - Benny Benson"/>
    <x v="2"/>
    <n v="15530"/>
    <m/>
    <m/>
    <m/>
    <m/>
    <m/>
    <m/>
    <m/>
    <m/>
    <m/>
    <m/>
    <m/>
    <m/>
    <m/>
  </r>
  <r>
    <s v="KODIAK"/>
    <n v="6338"/>
    <s v="Kodiak"/>
    <s v="FS916 - Owen, Alfred A BuildingUniversity of Alaska Fairbanks"/>
    <x v="2"/>
    <n v="20856"/>
    <m/>
    <m/>
    <n v="32096.314285714281"/>
    <m/>
    <n v="501723.01546650002"/>
    <m/>
    <m/>
    <m/>
    <m/>
    <m/>
    <m/>
    <m/>
    <m/>
  </r>
  <r>
    <s v="Kodiak"/>
    <n v="6338"/>
    <s v="Kodiak"/>
    <s v="KIB Admin Building"/>
    <x v="2"/>
    <n v="28567"/>
    <s v="AHFC (2012)"/>
    <s v="Complete"/>
    <m/>
    <m/>
    <m/>
    <m/>
    <m/>
    <m/>
    <m/>
    <m/>
    <m/>
    <m/>
    <m/>
  </r>
  <r>
    <s v="Nome"/>
    <n v="3659"/>
    <s v="Bering Straits"/>
    <s v="UNIVERSITY OF ALASKA FAIRBANKS"/>
    <x v="2"/>
    <n v="0"/>
    <m/>
    <m/>
    <m/>
    <m/>
    <m/>
    <m/>
    <m/>
    <m/>
    <m/>
    <m/>
    <m/>
    <m/>
    <m/>
  </r>
  <r>
    <s v="SITKA"/>
    <n v="9039"/>
    <s v="Southeast"/>
    <s v="SC101 - Hangar 332University of Alaska Southeast"/>
    <x v="2"/>
    <n v="68058"/>
    <m/>
    <m/>
    <n v="14094.522500000001"/>
    <m/>
    <n v="504392.53949200001"/>
    <m/>
    <m/>
    <m/>
    <m/>
    <m/>
    <m/>
    <m/>
    <m/>
  </r>
  <r>
    <s v="Unalaska"/>
    <n v="4737"/>
    <s v="Aleutians"/>
    <s v="University of Alaska (UAF)"/>
    <x v="2"/>
    <m/>
    <m/>
    <m/>
    <m/>
    <m/>
    <m/>
    <m/>
    <m/>
    <m/>
    <m/>
    <m/>
    <m/>
    <m/>
    <m/>
  </r>
  <r>
    <s v="Bethel"/>
    <n v="6278"/>
    <s v="Lower Yukon-Kuskokwim"/>
    <s v="KUSKOKWIM CAMPMUS - MAIN"/>
    <x v="1"/>
    <m/>
    <m/>
    <m/>
    <m/>
    <m/>
    <m/>
    <m/>
    <m/>
    <m/>
    <m/>
    <m/>
    <m/>
    <m/>
    <m/>
  </r>
  <r>
    <s v="Bethel"/>
    <n v="6278"/>
    <s v="Lower Yukon-Kuskokwim"/>
    <s v="KUSKOKWIM CAMPMUS - SHOP"/>
    <x v="1"/>
    <m/>
    <m/>
    <m/>
    <m/>
    <m/>
    <m/>
    <m/>
    <m/>
    <m/>
    <m/>
    <m/>
    <m/>
    <m/>
    <m/>
  </r>
  <r>
    <s v="Bethel"/>
    <n v="6278"/>
    <s v="Lower Yukon-Kuskokwim"/>
    <s v="KUSKOKWIM CAMPUS - CU CENTER"/>
    <x v="1"/>
    <m/>
    <m/>
    <m/>
    <m/>
    <m/>
    <m/>
    <m/>
    <m/>
    <m/>
    <m/>
    <m/>
    <m/>
    <m/>
    <m/>
  </r>
  <r>
    <s v="Bethel"/>
    <n v="6278"/>
    <s v="Lower Yukon-Kuskokwim"/>
    <s v="KUSKOKWIM CAMPUS - DORM"/>
    <x v="1"/>
    <m/>
    <m/>
    <m/>
    <m/>
    <m/>
    <m/>
    <m/>
    <m/>
    <m/>
    <m/>
    <m/>
    <m/>
    <m/>
    <m/>
  </r>
  <r>
    <s v="Bethel"/>
    <n v="6278"/>
    <s v="Lower Yukon-Kuskokwim"/>
    <s v="KUSKOKWIM CAMPUS - YLC"/>
    <x v="1"/>
    <m/>
    <m/>
    <m/>
    <m/>
    <m/>
    <m/>
    <m/>
    <m/>
    <m/>
    <m/>
    <m/>
    <m/>
    <m/>
    <m/>
  </r>
  <r>
    <s v="Bethel"/>
    <n v="6278"/>
    <s v="Lower Yukon-Kuskokwim"/>
    <s v="LKSD BUILDING # 110"/>
    <x v="1"/>
    <m/>
    <m/>
    <m/>
    <m/>
    <m/>
    <m/>
    <m/>
    <m/>
    <m/>
    <m/>
    <m/>
    <m/>
    <m/>
    <m/>
  </r>
  <r>
    <s v="Bethel"/>
    <n v="6278"/>
    <s v="Lower Yukon-Kuskokwim"/>
    <s v="LKSD GARBAGE SERVICES"/>
    <x v="1"/>
    <m/>
    <m/>
    <m/>
    <m/>
    <m/>
    <m/>
    <m/>
    <m/>
    <m/>
    <m/>
    <m/>
    <m/>
    <m/>
    <m/>
  </r>
  <r>
    <s v="Bethel"/>
    <n v="6278"/>
    <s v="Lower Yukon-Kuskokwim"/>
    <s v="LKSD KILBUCK SEWER ONLY"/>
    <x v="1"/>
    <m/>
    <m/>
    <m/>
    <m/>
    <m/>
    <m/>
    <m/>
    <m/>
    <m/>
    <m/>
    <m/>
    <m/>
    <m/>
    <m/>
  </r>
  <r>
    <s v="Bethel"/>
    <n v="6278"/>
    <s v="Lower Yukon-Kuskokwim"/>
    <s v="LKSD/HS/PRIM"/>
    <x v="1"/>
    <m/>
    <m/>
    <m/>
    <m/>
    <m/>
    <m/>
    <m/>
    <m/>
    <m/>
    <m/>
    <m/>
    <m/>
    <m/>
    <m/>
  </r>
  <r>
    <s v="Bethel"/>
    <n v="6278"/>
    <s v="Lower Yukon-Kuskokwim"/>
    <s v="LOWER KUSKOKWIM SCHOOL DISTRICT"/>
    <x v="1"/>
    <m/>
    <m/>
    <m/>
    <m/>
    <m/>
    <m/>
    <m/>
    <m/>
    <m/>
    <m/>
    <m/>
    <m/>
    <m/>
    <m/>
  </r>
  <r>
    <s v="Bethel"/>
    <n v="6278"/>
    <s v="Lower Yukon-Kuskokwim"/>
    <s v="YUUT ELINAURVAIT - DORM"/>
    <x v="1"/>
    <m/>
    <m/>
    <m/>
    <m/>
    <m/>
    <m/>
    <m/>
    <m/>
    <m/>
    <m/>
    <m/>
    <m/>
    <m/>
    <m/>
  </r>
  <r>
    <s v="Bethel"/>
    <n v="6278"/>
    <s v="Lower Yukon-Kuskokwim"/>
    <s v="YUUT ELITNAURVAIT/DORM"/>
    <x v="1"/>
    <m/>
    <m/>
    <m/>
    <m/>
    <m/>
    <m/>
    <m/>
    <m/>
    <m/>
    <m/>
    <m/>
    <m/>
    <m/>
    <m/>
  </r>
  <r>
    <s v="Kodiak"/>
    <n v="6338"/>
    <s v="Kodiak"/>
    <s v="Main Elementary"/>
    <x v="1"/>
    <n v="37062"/>
    <s v="AHFC (2012)"/>
    <s v="In progress"/>
    <m/>
    <m/>
    <m/>
    <m/>
    <m/>
    <m/>
    <m/>
    <m/>
    <m/>
    <m/>
    <m/>
  </r>
  <r>
    <s v="Kodiak"/>
    <n v="6338"/>
    <s v="Kodiak"/>
    <s v="Peterson Elementary"/>
    <x v="1"/>
    <n v="42283"/>
    <s v="AHFC (2012)"/>
    <s v="In progress"/>
    <m/>
    <m/>
    <m/>
    <m/>
    <m/>
    <m/>
    <m/>
    <m/>
    <m/>
    <m/>
    <m/>
  </r>
  <r>
    <s v="ATQASUK"/>
    <n v="248"/>
    <s v="North Slope"/>
    <s v="Bus Barn, Old ShopAtqasuk"/>
    <x v="3"/>
    <n v="3040"/>
    <m/>
    <m/>
    <m/>
    <m/>
    <n v="12137.109232999999"/>
    <m/>
    <m/>
    <m/>
    <m/>
    <m/>
    <m/>
    <m/>
    <m/>
  </r>
  <r>
    <s v="Barrow"/>
    <n v="4514"/>
    <s v="North Slope"/>
    <s v="Barrow Fire Department"/>
    <x v="3"/>
    <n v="6848"/>
    <m/>
    <m/>
    <m/>
    <m/>
    <n v="43110.387990000003"/>
    <n v="5108.25"/>
    <m/>
    <m/>
    <m/>
    <m/>
    <m/>
    <m/>
    <m/>
  </r>
  <r>
    <s v="Beluga"/>
    <n v="77"/>
    <s v="Yukon-Koyukuk/Upper Tanana"/>
    <s v="Fat Albert's"/>
    <x v="3"/>
    <m/>
    <m/>
    <m/>
    <m/>
    <m/>
    <m/>
    <m/>
    <m/>
    <m/>
    <m/>
    <m/>
    <m/>
    <m/>
    <m/>
  </r>
  <r>
    <s v="Bethel"/>
    <n v="6278"/>
    <s v="Lower Yukon-Kuskokwim"/>
    <s v="Bus Barn"/>
    <x v="3"/>
    <n v="4800"/>
    <m/>
    <m/>
    <m/>
    <m/>
    <m/>
    <m/>
    <m/>
    <m/>
    <m/>
    <m/>
    <m/>
    <m/>
    <m/>
  </r>
  <r>
    <s v="Bethel"/>
    <n v="6278"/>
    <s v="Lower Yukon-Kuskokwim"/>
    <s v="YUTANA BARGE LINE"/>
    <x v="3"/>
    <m/>
    <m/>
    <m/>
    <m/>
    <m/>
    <m/>
    <m/>
    <m/>
    <m/>
    <m/>
    <m/>
    <m/>
    <m/>
    <m/>
  </r>
  <r>
    <s v="Bethel"/>
    <n v="6278"/>
    <s v="Lower Yukon-Kuskokwim"/>
    <s v="123 BBQ EXPRESS"/>
    <x v="3"/>
    <m/>
    <m/>
    <m/>
    <m/>
    <m/>
    <m/>
    <m/>
    <m/>
    <m/>
    <m/>
    <m/>
    <m/>
    <m/>
    <m/>
  </r>
  <r>
    <s v="Bethel"/>
    <n v="6278"/>
    <s v="Lower Yukon-Kuskokwim"/>
    <s v="CASA TERIYAKI - STEVE CHUNG"/>
    <x v="3"/>
    <m/>
    <m/>
    <m/>
    <m/>
    <m/>
    <m/>
    <m/>
    <m/>
    <m/>
    <m/>
    <m/>
    <m/>
    <m/>
    <m/>
  </r>
  <r>
    <s v="Bethel"/>
    <n v="6278"/>
    <s v="Lower Yukon-Kuskokwim"/>
    <s v="CHOPSTIX RESTAURANT/SO RIM PARK"/>
    <x v="3"/>
    <m/>
    <m/>
    <m/>
    <m/>
    <m/>
    <m/>
    <m/>
    <m/>
    <m/>
    <m/>
    <m/>
    <m/>
    <m/>
    <m/>
  </r>
  <r>
    <s v="Bethel"/>
    <n v="6278"/>
    <s v="Lower Yukon-Kuskokwim"/>
    <s v="FILI'S PIZZA LLC"/>
    <x v="3"/>
    <m/>
    <m/>
    <m/>
    <m/>
    <m/>
    <m/>
    <m/>
    <m/>
    <m/>
    <m/>
    <m/>
    <m/>
    <m/>
    <m/>
  </r>
  <r>
    <s v="Bethel"/>
    <n v="6278"/>
    <s v="Lower Yukon-Kuskokwim"/>
    <s v="FRONT STREET CAFE/KIM/ZHEN JIWEN"/>
    <x v="3"/>
    <m/>
    <m/>
    <m/>
    <m/>
    <m/>
    <m/>
    <m/>
    <m/>
    <m/>
    <m/>
    <m/>
    <m/>
    <m/>
    <m/>
  </r>
  <r>
    <s v="Bethel"/>
    <n v="6278"/>
    <s v="Lower Yukon-Kuskokwim"/>
    <s v="JASKOWIAK, JAMES"/>
    <x v="3"/>
    <m/>
    <m/>
    <m/>
    <m/>
    <m/>
    <m/>
    <m/>
    <m/>
    <m/>
    <m/>
    <m/>
    <m/>
    <m/>
    <m/>
  </r>
  <r>
    <s v="Bethel"/>
    <n v="6278"/>
    <s v="Lower Yukon-Kuskokwim"/>
    <s v="KARGAS, MARO-DIMITRI'S REST."/>
    <x v="3"/>
    <m/>
    <m/>
    <m/>
    <m/>
    <m/>
    <m/>
    <m/>
    <m/>
    <m/>
    <m/>
    <m/>
    <m/>
    <m/>
    <m/>
  </r>
  <r>
    <s v="Bethel"/>
    <n v="6278"/>
    <s v="Lower Yukon-Kuskokwim"/>
    <s v="SAM'S RESTAURANT"/>
    <x v="3"/>
    <m/>
    <m/>
    <m/>
    <m/>
    <m/>
    <m/>
    <m/>
    <m/>
    <m/>
    <m/>
    <m/>
    <m/>
    <m/>
    <m/>
  </r>
  <r>
    <s v="Bethel"/>
    <n v="6278"/>
    <s v="Lower Yukon-Kuskokwim"/>
    <s v="TUNDRA RESTAURANT/C.YAK"/>
    <x v="3"/>
    <m/>
    <m/>
    <m/>
    <m/>
    <m/>
    <m/>
    <m/>
    <m/>
    <m/>
    <m/>
    <m/>
    <m/>
    <m/>
    <m/>
  </r>
  <r>
    <s v="Central"/>
    <n v="91"/>
    <s v="Yukon-Koyukuk/Upper Tanana"/>
    <s v="Central Corner"/>
    <x v="3"/>
    <n v="2500"/>
    <m/>
    <m/>
    <m/>
    <m/>
    <m/>
    <m/>
    <m/>
    <m/>
    <m/>
    <m/>
    <m/>
    <m/>
    <m/>
  </r>
  <r>
    <s v="Central"/>
    <n v="91"/>
    <s v="Yukon-Koyukuk/Upper Tanana"/>
    <s v="Far North Market"/>
    <x v="3"/>
    <n v="2640"/>
    <m/>
    <m/>
    <m/>
    <m/>
    <m/>
    <m/>
    <m/>
    <m/>
    <m/>
    <m/>
    <m/>
    <m/>
    <m/>
  </r>
  <r>
    <s v="Chitina"/>
    <n v="132"/>
    <s v="Copper River/Chugach"/>
    <s v="Uncle Tom's Tavern"/>
    <x v="3"/>
    <m/>
    <m/>
    <m/>
    <m/>
    <m/>
    <m/>
    <m/>
    <m/>
    <m/>
    <m/>
    <m/>
    <m/>
    <m/>
    <m/>
  </r>
  <r>
    <s v="Crooked Creek"/>
    <n v="93"/>
    <s v="Lower Yukon-Kuskokwim"/>
    <s v="Shop/Bus Barn"/>
    <x v="3"/>
    <n v="2304"/>
    <m/>
    <m/>
    <m/>
    <m/>
    <m/>
    <m/>
    <m/>
    <m/>
    <m/>
    <m/>
    <m/>
    <m/>
    <m/>
  </r>
  <r>
    <s v="Gakona"/>
    <n v="217"/>
    <s v="Copper River/Chugach"/>
    <s v="Gakona Lodge Bar"/>
    <x v="3"/>
    <n v="850"/>
    <m/>
    <m/>
    <n v="602"/>
    <m/>
    <m/>
    <m/>
    <m/>
    <m/>
    <m/>
    <m/>
    <m/>
    <m/>
    <m/>
  </r>
  <r>
    <s v="Gakona"/>
    <n v="217"/>
    <s v="Copper River/Chugach"/>
    <s v="Gakona Lodge Restaurant"/>
    <x v="3"/>
    <n v="1500"/>
    <m/>
    <m/>
    <n v="602"/>
    <m/>
    <m/>
    <m/>
    <m/>
    <m/>
    <m/>
    <m/>
    <m/>
    <m/>
    <m/>
  </r>
  <r>
    <s v="Glennallen"/>
    <n v="514"/>
    <s v="Copper River/Chugach"/>
    <s v="Caribou Café"/>
    <x v="3"/>
    <m/>
    <m/>
    <m/>
    <m/>
    <m/>
    <m/>
    <m/>
    <m/>
    <m/>
    <m/>
    <m/>
    <m/>
    <m/>
    <m/>
  </r>
  <r>
    <s v="Iliamna"/>
    <n v="97"/>
    <s v="Bristol Bay"/>
    <s v="Gram's Café &amp; B&amp;B"/>
    <x v="3"/>
    <m/>
    <m/>
    <m/>
    <m/>
    <m/>
    <m/>
    <m/>
    <m/>
    <m/>
    <m/>
    <m/>
    <m/>
    <m/>
    <m/>
  </r>
  <r>
    <s v="Kasaan"/>
    <n v="75"/>
    <s v="Southeast"/>
    <s v="Totem Trail Café"/>
    <x v="3"/>
    <n v="2835"/>
    <m/>
    <m/>
    <m/>
    <m/>
    <n v="6132"/>
    <m/>
    <m/>
    <m/>
    <m/>
    <m/>
    <m/>
    <m/>
    <m/>
  </r>
  <r>
    <s v="Kenny Lake"/>
    <n v="341"/>
    <s v="Copper River/Chugach"/>
    <s v="Golden Spruce Cabins"/>
    <x v="3"/>
    <n v="1600"/>
    <m/>
    <m/>
    <m/>
    <m/>
    <m/>
    <m/>
    <m/>
    <m/>
    <m/>
    <m/>
    <m/>
    <m/>
    <m/>
  </r>
  <r>
    <s v="King Salmon"/>
    <n v="337"/>
    <s v="Bristol Bay"/>
    <s v="Restaurants"/>
    <x v="3"/>
    <m/>
    <m/>
    <m/>
    <m/>
    <m/>
    <m/>
    <m/>
    <m/>
    <m/>
    <m/>
    <m/>
    <m/>
    <m/>
    <m/>
  </r>
  <r>
    <s v="Kodiak"/>
    <n v="6338"/>
    <s v="Kodiak"/>
    <s v="Baranoff Park-Office, Comfort Station, Storage"/>
    <x v="3"/>
    <n v="1456"/>
    <m/>
    <m/>
    <m/>
    <m/>
    <m/>
    <m/>
    <m/>
    <m/>
    <m/>
    <m/>
    <m/>
    <m/>
    <m/>
  </r>
  <r>
    <s v="Kodiak"/>
    <n v="6338"/>
    <s v="Kodiak"/>
    <s v="KPD Barn/Storage Facility"/>
    <x v="3"/>
    <n v="2600"/>
    <m/>
    <m/>
    <m/>
    <m/>
    <m/>
    <m/>
    <m/>
    <m/>
    <m/>
    <m/>
    <m/>
    <m/>
    <m/>
  </r>
  <r>
    <s v="Kodiak"/>
    <n v="6338"/>
    <s v="Kodiak"/>
    <s v="Baranov Museum"/>
    <x v="3"/>
    <n v="3608"/>
    <m/>
    <m/>
    <m/>
    <m/>
    <m/>
    <m/>
    <m/>
    <m/>
    <m/>
    <m/>
    <m/>
    <m/>
    <m/>
  </r>
  <r>
    <s v="KODIAK"/>
    <n v="6338"/>
    <s v="Kodiak"/>
    <s v="Baranof MuseumCity of Kodiak"/>
    <x v="3"/>
    <n v="5236"/>
    <m/>
    <m/>
    <n v="3390.087591240876"/>
    <m/>
    <n v="20202.181818000001"/>
    <m/>
    <m/>
    <m/>
    <m/>
    <m/>
    <m/>
    <m/>
    <m/>
  </r>
  <r>
    <s v="Kodiak"/>
    <n v="6338"/>
    <s v="Kodiak"/>
    <s v="Baranoff Park Rec Facility"/>
    <x v="3"/>
    <n v="25578"/>
    <m/>
    <m/>
    <m/>
    <m/>
    <m/>
    <m/>
    <m/>
    <m/>
    <m/>
    <m/>
    <m/>
    <m/>
    <m/>
  </r>
  <r>
    <s v="Lower Kalskag"/>
    <n v="302"/>
    <s v="Lower Yukon-Kuskokwim"/>
    <s v="Shop/Bus Barn"/>
    <x v="3"/>
    <n v="2200"/>
    <s v="Yes"/>
    <m/>
    <m/>
    <m/>
    <m/>
    <m/>
    <m/>
    <m/>
    <m/>
    <m/>
    <m/>
    <m/>
    <m/>
  </r>
  <r>
    <s v="Manley Hot Springs"/>
    <n v="127"/>
    <s v="Yukon-Koyukuk/Upper Tanana"/>
    <s v="Bus Barn"/>
    <x v="3"/>
    <m/>
    <m/>
    <m/>
    <m/>
    <m/>
    <m/>
    <m/>
    <m/>
    <m/>
    <m/>
    <m/>
    <m/>
    <m/>
    <m/>
  </r>
  <r>
    <s v="Nenana"/>
    <n v="45"/>
    <s v="Aleutians"/>
    <s v="Bars"/>
    <x v="3"/>
    <m/>
    <m/>
    <m/>
    <m/>
    <m/>
    <m/>
    <m/>
    <m/>
    <m/>
    <m/>
    <m/>
    <m/>
    <m/>
    <m/>
  </r>
  <r>
    <s v="Nome"/>
    <n v="3659"/>
    <s v="Bering Straits"/>
    <s v="TRIGG, BARBARA"/>
    <x v="3"/>
    <n v="0"/>
    <m/>
    <m/>
    <m/>
    <m/>
    <m/>
    <m/>
    <m/>
    <m/>
    <m/>
    <m/>
    <m/>
    <m/>
    <m/>
  </r>
  <r>
    <s v="Northway Village"/>
    <n v="90"/>
    <s v="Yukon-Koyukuk/Upper Tanana"/>
    <s v="Shoshanna View Bar"/>
    <x v="3"/>
    <n v="480"/>
    <m/>
    <m/>
    <m/>
    <m/>
    <m/>
    <m/>
    <m/>
    <m/>
    <m/>
    <m/>
    <m/>
    <m/>
    <m/>
  </r>
  <r>
    <s v="Nulato"/>
    <n v="262"/>
    <s v="Yukon-Koyukuk/Upper Tanana"/>
    <s v="Bus Barn/Storage"/>
    <x v="3"/>
    <n v="1536"/>
    <m/>
    <m/>
    <m/>
    <m/>
    <m/>
    <m/>
    <m/>
    <m/>
    <m/>
    <m/>
    <m/>
    <m/>
    <m/>
  </r>
  <r>
    <s v="Pedro Bay"/>
    <n v="42"/>
    <s v="Bristol Bay"/>
    <s v="Boat &amp; Barge Landing/Storage"/>
    <x v="3"/>
    <m/>
    <m/>
    <m/>
    <m/>
    <m/>
    <m/>
    <m/>
    <m/>
    <m/>
    <m/>
    <m/>
    <m/>
    <m/>
    <m/>
  </r>
  <r>
    <s v="Pelican"/>
    <n v="79"/>
    <s v="Southeast"/>
    <s v="Rose's Bar &amp; Grill"/>
    <x v="3"/>
    <n v="7000"/>
    <m/>
    <m/>
    <m/>
    <m/>
    <m/>
    <m/>
    <m/>
    <m/>
    <m/>
    <m/>
    <m/>
    <m/>
    <m/>
  </r>
  <r>
    <s v="Sand Point"/>
    <n v="1018"/>
    <s v="Aleutians"/>
    <s v="Harbor Café"/>
    <x v="3"/>
    <m/>
    <m/>
    <m/>
    <m/>
    <m/>
    <m/>
    <m/>
    <m/>
    <m/>
    <m/>
    <m/>
    <m/>
    <m/>
    <m/>
  </r>
  <r>
    <s v="Sand Point"/>
    <n v="1018"/>
    <s v="Aleutians"/>
    <s v="Sand Point Tavern"/>
    <x v="3"/>
    <m/>
    <m/>
    <m/>
    <m/>
    <m/>
    <m/>
    <m/>
    <m/>
    <m/>
    <m/>
    <m/>
    <m/>
    <m/>
    <m/>
  </r>
  <r>
    <s v="Seldovia"/>
    <n v="872"/>
    <s v="Northwest Arctic"/>
    <s v="Mad Fish Restaurant"/>
    <x v="3"/>
    <m/>
    <m/>
    <m/>
    <m/>
    <m/>
    <m/>
    <m/>
    <m/>
    <m/>
    <m/>
    <m/>
    <m/>
    <m/>
    <m/>
  </r>
  <r>
    <s v="Shungnak"/>
    <n v="294"/>
    <s v="Northwest Arctic"/>
    <s v="Coffee House"/>
    <x v="3"/>
    <m/>
    <m/>
    <m/>
    <m/>
    <m/>
    <m/>
    <m/>
    <m/>
    <m/>
    <m/>
    <m/>
    <m/>
    <m/>
    <m/>
  </r>
  <r>
    <s v="Silver Springs"/>
    <n v="114"/>
    <s v="Copper River/Chugach"/>
    <s v="Fire Barn"/>
    <x v="3"/>
    <m/>
    <m/>
    <m/>
    <m/>
    <m/>
    <m/>
    <m/>
    <m/>
    <m/>
    <m/>
    <m/>
    <m/>
    <m/>
    <m/>
  </r>
  <r>
    <s v="Sitka"/>
    <n v="9039"/>
    <s v="Southeast"/>
    <s v=" BARANOF ISLAND HOUSING AUTHORITY"/>
    <x v="3"/>
    <n v="180"/>
    <m/>
    <m/>
    <m/>
    <m/>
    <m/>
    <m/>
    <m/>
    <m/>
    <m/>
    <m/>
    <m/>
    <m/>
    <m/>
  </r>
  <r>
    <s v="Sitka"/>
    <n v="9039"/>
    <s v="Southeast"/>
    <s v=" BARRON"/>
    <x v="3"/>
    <n v="1120"/>
    <m/>
    <m/>
    <m/>
    <m/>
    <m/>
    <m/>
    <m/>
    <m/>
    <m/>
    <m/>
    <m/>
    <m/>
    <m/>
  </r>
  <r>
    <s v="Sitka"/>
    <n v="9039"/>
    <s v="Southeast"/>
    <s v="NUGGET RESTAURANTCOLTON"/>
    <x v="3"/>
    <n v="1728"/>
    <m/>
    <m/>
    <m/>
    <m/>
    <m/>
    <m/>
    <m/>
    <m/>
    <m/>
    <m/>
    <m/>
    <m/>
    <m/>
  </r>
  <r>
    <s v="Sitka"/>
    <n v="9039"/>
    <s v="Southeast"/>
    <s v=" FISH EYE COFFEE, LLC"/>
    <x v="3"/>
    <n v="2490"/>
    <m/>
    <m/>
    <m/>
    <m/>
    <m/>
    <m/>
    <m/>
    <m/>
    <m/>
    <m/>
    <m/>
    <m/>
    <m/>
  </r>
  <r>
    <s v="Sitka"/>
    <n v="9039"/>
    <s v="Southeast"/>
    <s v=" AMERICAN LEGION, SITKA POST #13"/>
    <x v="3"/>
    <n v="2746"/>
    <m/>
    <m/>
    <m/>
    <m/>
    <m/>
    <m/>
    <m/>
    <m/>
    <m/>
    <m/>
    <m/>
    <m/>
    <m/>
  </r>
  <r>
    <s v="Sitka"/>
    <n v="9039"/>
    <s v="Southeast"/>
    <s v="ERNIE'S BARFILLER"/>
    <x v="3"/>
    <n v="3968"/>
    <m/>
    <m/>
    <m/>
    <m/>
    <m/>
    <m/>
    <m/>
    <m/>
    <m/>
    <m/>
    <m/>
    <m/>
    <m/>
  </r>
  <r>
    <s v="Sitka"/>
    <n v="9039"/>
    <s v="Southeast"/>
    <s v=" ROBARDS"/>
    <x v="3"/>
    <n v="6000"/>
    <m/>
    <m/>
    <m/>
    <m/>
    <m/>
    <m/>
    <m/>
    <m/>
    <m/>
    <m/>
    <m/>
    <m/>
    <m/>
  </r>
  <r>
    <s v="Sitka"/>
    <n v="9039"/>
    <s v="Southeast"/>
    <s v="PIONEER BARSULSER/HEIM"/>
    <x v="3"/>
    <n v="10944"/>
    <m/>
    <m/>
    <m/>
    <m/>
    <m/>
    <m/>
    <m/>
    <m/>
    <m/>
    <m/>
    <m/>
    <m/>
    <m/>
  </r>
  <r>
    <s v="SITKA"/>
    <n v="9039"/>
    <s v="Southeast"/>
    <s v="Dining Facility, Bldg. 290Mt. Edgecumbe High School"/>
    <x v="3"/>
    <n v="16790"/>
    <m/>
    <m/>
    <m/>
    <m/>
    <n v="106276.4564795"/>
    <m/>
    <m/>
    <m/>
    <m/>
    <m/>
    <m/>
    <m/>
    <m/>
  </r>
  <r>
    <s v="Sitka"/>
    <n v="9039"/>
    <s v="Southeast"/>
    <s v="MCDONALD'S SITKAMCDONALD'S CORP.,LESSEE-WHITE"/>
    <x v="3"/>
    <n v="43705"/>
    <m/>
    <m/>
    <m/>
    <m/>
    <m/>
    <m/>
    <m/>
    <m/>
    <m/>
    <m/>
    <m/>
    <m/>
    <m/>
  </r>
  <r>
    <s v="South Naknek"/>
    <n v="75"/>
    <s v="Bristol Bay"/>
    <s v="Bar"/>
    <x v="3"/>
    <m/>
    <m/>
    <m/>
    <m/>
    <m/>
    <m/>
    <m/>
    <m/>
    <m/>
    <m/>
    <m/>
    <m/>
    <m/>
    <m/>
  </r>
  <r>
    <s v="South Naknek"/>
    <n v="75"/>
    <s v="Bristol Bay"/>
    <s v="Northland LLC Barge Services"/>
    <x v="3"/>
    <m/>
    <m/>
    <m/>
    <m/>
    <m/>
    <m/>
    <m/>
    <m/>
    <m/>
    <m/>
    <m/>
    <m/>
    <m/>
    <m/>
  </r>
  <r>
    <s v="Stevens Village"/>
    <n v="65"/>
    <s v="Yukon-Koyukuk/Upper Tanana"/>
    <s v="Barge Ramp Pad Bldg."/>
    <x v="3"/>
    <n v="768"/>
    <m/>
    <m/>
    <m/>
    <m/>
    <m/>
    <m/>
    <m/>
    <m/>
    <m/>
    <m/>
    <m/>
    <m/>
    <m/>
  </r>
  <r>
    <s v="TANANA"/>
    <n v="238"/>
    <s v="Yukon-Koyukuk/Upper Tanana"/>
    <s v="Bus BarnCity of Tanana"/>
    <x v="3"/>
    <n v="714"/>
    <m/>
    <m/>
    <m/>
    <m/>
    <n v="1341.0120689999999"/>
    <m/>
    <m/>
    <m/>
    <m/>
    <m/>
    <m/>
    <m/>
    <m/>
  </r>
  <r>
    <s v="Akhiok"/>
    <n v="85"/>
    <s v="Kodiak"/>
    <s v="New clinic"/>
    <x v="4"/>
    <n v="1750"/>
    <m/>
    <m/>
    <m/>
    <m/>
    <m/>
    <m/>
    <m/>
    <m/>
    <m/>
    <m/>
    <m/>
    <m/>
    <m/>
  </r>
  <r>
    <s v="Akhiok"/>
    <n v="85"/>
    <s v="Kodiak"/>
    <s v="Medical Clinic/BHA"/>
    <x v="4"/>
    <n v="2400"/>
    <m/>
    <m/>
    <m/>
    <m/>
    <m/>
    <m/>
    <m/>
    <m/>
    <m/>
    <m/>
    <m/>
    <m/>
    <m/>
  </r>
  <r>
    <s v="Akiachak"/>
    <n v="675"/>
    <s v="Lower Yukon-Kuskokwim"/>
    <s v="Upper Kalskag Clinic"/>
    <x v="4"/>
    <n v="2335"/>
    <s v="Yes, AHFC-C"/>
    <s v="No"/>
    <m/>
    <m/>
    <m/>
    <m/>
    <m/>
    <m/>
    <m/>
    <m/>
    <m/>
    <m/>
    <m/>
  </r>
  <r>
    <s v="Akiak"/>
    <n v="355"/>
    <s v="Lower Yukon-Kuskokwim"/>
    <s v="Health Clinic"/>
    <x v="4"/>
    <n v="2350"/>
    <m/>
    <m/>
    <n v="728"/>
    <m/>
    <n v="26989"/>
    <m/>
    <m/>
    <n v="662"/>
    <m/>
    <n v="22174"/>
    <m/>
    <m/>
    <n v="5410"/>
  </r>
  <r>
    <s v="Akutan"/>
    <n v="1154"/>
    <s v="Aleutians"/>
    <s v="Clinic"/>
    <x v="4"/>
    <n v="1448"/>
    <m/>
    <m/>
    <m/>
    <m/>
    <m/>
    <m/>
    <m/>
    <m/>
    <m/>
    <m/>
    <m/>
    <m/>
    <m/>
  </r>
  <r>
    <s v="Alakanuk"/>
    <n v="704"/>
    <s v="Lower Yukon-Kuskokwim"/>
    <s v="Alakanuk ClinicTribal Government - ANTHC"/>
    <x v="4"/>
    <n v="1737.04"/>
    <m/>
    <m/>
    <n v="1053.1094890510949"/>
    <m/>
    <n v="10457.593385"/>
    <m/>
    <m/>
    <m/>
    <m/>
    <m/>
    <m/>
    <m/>
    <m/>
  </r>
  <r>
    <s v="Alatna"/>
    <n v="26"/>
    <s v="Yukon-Koyukuk/Upper Tanana"/>
    <s v="Washeteria/Clinic"/>
    <x v="4"/>
    <m/>
    <m/>
    <s v="Yes; VEEP"/>
    <m/>
    <m/>
    <m/>
    <m/>
    <m/>
    <m/>
    <m/>
    <m/>
    <m/>
    <m/>
    <m/>
  </r>
  <r>
    <s v="Aleknagik"/>
    <n v="211"/>
    <s v="Bristol Bay"/>
    <s v="Clinic"/>
    <x v="4"/>
    <n v="3500"/>
    <m/>
    <m/>
    <n v="3500"/>
    <m/>
    <n v="17900"/>
    <m/>
    <m/>
    <m/>
    <m/>
    <m/>
    <m/>
    <m/>
    <m/>
  </r>
  <r>
    <s v="Allakaket"/>
    <n v="108"/>
    <s v="Yukon-Koyukuk/Upper Tanana"/>
    <s v="Clinic"/>
    <x v="4"/>
    <m/>
    <m/>
    <m/>
    <m/>
    <m/>
    <m/>
    <m/>
    <m/>
    <m/>
    <m/>
    <m/>
    <m/>
    <m/>
    <m/>
  </r>
  <r>
    <s v="Allakaket"/>
    <n v="108"/>
    <s v="Yukon-Koyukuk/Upper Tanana"/>
    <s v="Mental Health Bldg."/>
    <x v="4"/>
    <m/>
    <m/>
    <s v="Yes; VEEP"/>
    <m/>
    <m/>
    <m/>
    <m/>
    <m/>
    <m/>
    <m/>
    <m/>
    <m/>
    <m/>
    <m/>
  </r>
  <r>
    <s v="Ambler"/>
    <n v="264"/>
    <s v="Northwest Arctic"/>
    <s v="Ambler Clinic"/>
    <x v="4"/>
    <n v="5000"/>
    <m/>
    <m/>
    <n v="4200"/>
    <m/>
    <n v="66000"/>
    <m/>
    <m/>
    <m/>
    <m/>
    <m/>
    <m/>
    <m/>
    <m/>
  </r>
  <r>
    <s v="Anaktuvuk Pass"/>
    <n v="358"/>
    <s v="North Slope"/>
    <s v="Health Center"/>
    <x v="4"/>
    <n v="4400"/>
    <m/>
    <m/>
    <m/>
    <m/>
    <n v="32960"/>
    <m/>
    <m/>
    <m/>
    <m/>
    <m/>
    <m/>
    <m/>
    <m/>
  </r>
  <r>
    <s v="Angoon"/>
    <n v="438"/>
    <s v="Southeast"/>
    <s v="Angoon Health Center"/>
    <x v="4"/>
    <n v="6125"/>
    <m/>
    <m/>
    <m/>
    <m/>
    <m/>
    <m/>
    <m/>
    <m/>
    <m/>
    <m/>
    <m/>
    <m/>
    <m/>
  </r>
  <r>
    <s v="Aniak"/>
    <n v="546"/>
    <s v="Lower Yukon-Kuskokwim"/>
    <s v="CLARA MORGAN HEALTH CLINIC"/>
    <x v="4"/>
    <m/>
    <m/>
    <m/>
    <m/>
    <m/>
    <m/>
    <m/>
    <m/>
    <m/>
    <m/>
    <m/>
    <m/>
    <m/>
    <m/>
  </r>
  <r>
    <s v="Anvik"/>
    <n v="80"/>
    <s v="Yukon-Koyukuk/Upper Tanana"/>
    <s v="Clinic"/>
    <x v="4"/>
    <n v="1056"/>
    <s v="Yes; EAoA"/>
    <m/>
    <m/>
    <m/>
    <m/>
    <m/>
    <m/>
    <m/>
    <m/>
    <m/>
    <m/>
    <m/>
    <m/>
  </r>
  <r>
    <s v="Arctic Village"/>
    <n v="175"/>
    <s v="Yukon-Koyukuk/Upper Tanana"/>
    <s v="Village Clinic"/>
    <x v="4"/>
    <m/>
    <m/>
    <m/>
    <m/>
    <m/>
    <m/>
    <m/>
    <m/>
    <m/>
    <m/>
    <m/>
    <m/>
    <m/>
    <m/>
  </r>
  <r>
    <s v="Atka"/>
    <n v="67"/>
    <s v="Aleutians"/>
    <s v="Clinic"/>
    <x v="4"/>
    <n v="1980"/>
    <m/>
    <m/>
    <n v="1200"/>
    <m/>
    <n v="14329"/>
    <m/>
    <m/>
    <m/>
    <m/>
    <m/>
    <m/>
    <m/>
    <m/>
  </r>
  <r>
    <s v="Atmautluak"/>
    <n v="305"/>
    <s v="Lower Yukon-Kuskokwim"/>
    <s v="Atmautluak Clinic"/>
    <x v="4"/>
    <m/>
    <m/>
    <m/>
    <m/>
    <m/>
    <m/>
    <m/>
    <m/>
    <m/>
    <m/>
    <m/>
    <m/>
    <m/>
    <m/>
  </r>
  <r>
    <s v="BARROW"/>
    <n v="4514"/>
    <s v="North Slope"/>
    <s v="Hospital WarehouseNorth Slope Borough"/>
    <x v="4"/>
    <n v="1824"/>
    <m/>
    <m/>
    <m/>
    <m/>
    <n v="7600.0683999999992"/>
    <n v="3624.04"/>
    <m/>
    <m/>
    <m/>
    <m/>
    <m/>
    <m/>
    <m/>
  </r>
  <r>
    <s v="Beaver"/>
    <n v="77"/>
    <s v="Yukon-Koyukuk/Upper Tanana"/>
    <s v="Clinic"/>
    <x v="4"/>
    <n v="1000"/>
    <m/>
    <m/>
    <m/>
    <m/>
    <m/>
    <m/>
    <m/>
    <m/>
    <m/>
    <m/>
    <m/>
    <m/>
    <m/>
  </r>
  <r>
    <s v="Beaver"/>
    <n v="77"/>
    <s v="Yukon-Koyukuk/Upper Tanana"/>
    <s v="Clinton Victor Wiehl Multipurpose Bldg./Council Office/Clinic"/>
    <x v="4"/>
    <n v="5440"/>
    <s v="Yes; Ameresco"/>
    <m/>
    <m/>
    <m/>
    <m/>
    <m/>
    <m/>
    <m/>
    <m/>
    <m/>
    <m/>
    <m/>
    <m/>
  </r>
  <r>
    <s v="Bethel"/>
    <n v="6278"/>
    <s v="Lower Yukon-Kuskokwim"/>
    <s v="Community Services Health Service Bldg"/>
    <x v="4"/>
    <n v="67000"/>
    <m/>
    <m/>
    <m/>
    <m/>
    <m/>
    <m/>
    <m/>
    <m/>
    <m/>
    <m/>
    <m/>
    <m/>
    <m/>
  </r>
  <r>
    <s v="Bethel"/>
    <n v="6278"/>
    <s v="Lower Yukon-Kuskokwim"/>
    <s v="BERING SEA ANIMAL CLINIC"/>
    <x v="4"/>
    <m/>
    <m/>
    <m/>
    <m/>
    <m/>
    <m/>
    <m/>
    <m/>
    <m/>
    <m/>
    <m/>
    <m/>
    <m/>
    <m/>
  </r>
  <r>
    <s v="Bethel"/>
    <n v="6278"/>
    <s v="Lower Yukon-Kuskokwim"/>
    <s v="YUKON KUSKOKWIM HEALTH CORP 1102"/>
    <x v="4"/>
    <m/>
    <m/>
    <m/>
    <m/>
    <m/>
    <m/>
    <m/>
    <m/>
    <m/>
    <m/>
    <m/>
    <m/>
    <m/>
    <m/>
  </r>
  <r>
    <s v="Bethel"/>
    <n v="6278"/>
    <s v="Lower Yukon-Kuskokwim"/>
    <s v="BETHEL FAMILY CLINIC"/>
    <x v="4"/>
    <m/>
    <m/>
    <m/>
    <m/>
    <m/>
    <m/>
    <m/>
    <m/>
    <m/>
    <m/>
    <m/>
    <m/>
    <m/>
    <m/>
  </r>
  <r>
    <s v="Bethel"/>
    <n v="6278"/>
    <s v="Lower Yukon-Kuskokwim"/>
    <s v="YKDRH"/>
    <x v="4"/>
    <m/>
    <m/>
    <m/>
    <m/>
    <m/>
    <m/>
    <m/>
    <m/>
    <m/>
    <m/>
    <m/>
    <m/>
    <m/>
    <m/>
  </r>
  <r>
    <s v="Bethel"/>
    <n v="6278"/>
    <s v="Lower Yukon-Kuskokwim"/>
    <s v="YKHC"/>
    <x v="4"/>
    <m/>
    <m/>
    <m/>
    <m/>
    <m/>
    <m/>
    <m/>
    <m/>
    <m/>
    <m/>
    <m/>
    <m/>
    <m/>
    <m/>
  </r>
  <r>
    <s v="Bethel"/>
    <n v="6278"/>
    <s v="Lower Yukon-Kuskokwim"/>
    <s v="YKHC"/>
    <x v="4"/>
    <m/>
    <m/>
    <m/>
    <m/>
    <m/>
    <m/>
    <m/>
    <m/>
    <m/>
    <m/>
    <m/>
    <m/>
    <m/>
    <m/>
  </r>
  <r>
    <s v="Bethel"/>
    <n v="6278"/>
    <s v="Lower Yukon-Kuskokwim"/>
    <s v="YKHC"/>
    <x v="4"/>
    <m/>
    <m/>
    <m/>
    <m/>
    <m/>
    <m/>
    <m/>
    <m/>
    <m/>
    <m/>
    <m/>
    <m/>
    <m/>
    <m/>
  </r>
  <r>
    <s v="Bethel"/>
    <n v="6278"/>
    <s v="Lower Yukon-Kuskokwim"/>
    <s v="YKHC- 5004B KANGUQ"/>
    <x v="4"/>
    <m/>
    <m/>
    <m/>
    <m/>
    <m/>
    <m/>
    <m/>
    <m/>
    <m/>
    <m/>
    <m/>
    <m/>
    <m/>
    <m/>
  </r>
  <r>
    <s v="Bethel"/>
    <n v="6278"/>
    <s v="Lower Yukon-Kuskokwim"/>
    <s v="YKHC- 5015A NEQLERNAQ"/>
    <x v="4"/>
    <m/>
    <m/>
    <m/>
    <m/>
    <m/>
    <m/>
    <m/>
    <m/>
    <m/>
    <m/>
    <m/>
    <m/>
    <m/>
    <m/>
  </r>
  <r>
    <s v="Bethel"/>
    <n v="6278"/>
    <s v="Lower Yukon-Kuskokwim"/>
    <s v="YKHC- 5015B NEQLERNAQ"/>
    <x v="4"/>
    <m/>
    <m/>
    <m/>
    <m/>
    <m/>
    <m/>
    <m/>
    <m/>
    <m/>
    <m/>
    <m/>
    <m/>
    <m/>
    <m/>
  </r>
  <r>
    <s v="Bethel"/>
    <n v="6278"/>
    <s v="Lower Yukon-Kuskokwim"/>
    <s v="YKHC- 5017A NEQLERNAQ"/>
    <x v="4"/>
    <m/>
    <m/>
    <m/>
    <m/>
    <m/>
    <m/>
    <m/>
    <m/>
    <m/>
    <m/>
    <m/>
    <m/>
    <m/>
    <m/>
  </r>
  <r>
    <s v="Bethel"/>
    <n v="6278"/>
    <s v="Lower Yukon-Kuskokwim"/>
    <s v="YKHC 5418B NOEL POLTY"/>
    <x v="4"/>
    <m/>
    <m/>
    <m/>
    <m/>
    <m/>
    <m/>
    <m/>
    <m/>
    <m/>
    <m/>
    <m/>
    <m/>
    <m/>
    <m/>
  </r>
  <r>
    <s v="Bethel"/>
    <n v="6278"/>
    <s v="Lower Yukon-Kuskokwim"/>
    <s v="YKHC 5440A PAUL JOHN"/>
    <x v="4"/>
    <m/>
    <m/>
    <m/>
    <m/>
    <m/>
    <m/>
    <m/>
    <m/>
    <m/>
    <m/>
    <m/>
    <m/>
    <m/>
    <m/>
  </r>
  <r>
    <s v="Bethel"/>
    <n v="6278"/>
    <s v="Lower Yukon-Kuskokwim"/>
    <s v="YKHC 5440B PAUL JOHN"/>
    <x v="4"/>
    <m/>
    <m/>
    <m/>
    <m/>
    <m/>
    <m/>
    <m/>
    <m/>
    <m/>
    <m/>
    <m/>
    <m/>
    <m/>
    <m/>
  </r>
  <r>
    <s v="Bethel"/>
    <n v="6278"/>
    <s v="Lower Yukon-Kuskokwim"/>
    <s v="YKHC 5444A PAUL JOHN"/>
    <x v="4"/>
    <m/>
    <m/>
    <m/>
    <m/>
    <m/>
    <m/>
    <m/>
    <m/>
    <m/>
    <m/>
    <m/>
    <m/>
    <m/>
    <m/>
  </r>
  <r>
    <s v="Bethel"/>
    <n v="6278"/>
    <s v="Lower Yukon-Kuskokwim"/>
    <s v="YKHC 5444B PAUL JOHN"/>
    <x v="4"/>
    <m/>
    <m/>
    <m/>
    <m/>
    <m/>
    <m/>
    <m/>
    <m/>
    <m/>
    <m/>
    <m/>
    <m/>
    <m/>
    <m/>
  </r>
  <r>
    <s v="Bethel"/>
    <n v="6278"/>
    <s v="Lower Yukon-Kuskokwim"/>
    <s v="YKHC- 5447 A PAUL JOHN"/>
    <x v="4"/>
    <m/>
    <m/>
    <m/>
    <m/>
    <m/>
    <m/>
    <m/>
    <m/>
    <m/>
    <m/>
    <m/>
    <m/>
    <m/>
    <m/>
  </r>
  <r>
    <s v="Bethel"/>
    <n v="6278"/>
    <s v="Lower Yukon-Kuskokwim"/>
    <s v="YKHC 5448A PAUL JOHN"/>
    <x v="4"/>
    <m/>
    <m/>
    <m/>
    <m/>
    <m/>
    <m/>
    <m/>
    <m/>
    <m/>
    <m/>
    <m/>
    <m/>
    <m/>
    <m/>
  </r>
  <r>
    <s v="Bethel"/>
    <n v="6278"/>
    <s v="Lower Yukon-Kuskokwim"/>
    <s v="YKHC 5456B PAUL JOHN"/>
    <x v="4"/>
    <m/>
    <m/>
    <m/>
    <m/>
    <m/>
    <m/>
    <m/>
    <m/>
    <m/>
    <m/>
    <m/>
    <m/>
    <m/>
    <m/>
  </r>
  <r>
    <s v="Bethel"/>
    <n v="6278"/>
    <s v="Lower Yukon-Kuskokwim"/>
    <s v="YKHC 5535A ISAAC HAWK"/>
    <x v="4"/>
    <m/>
    <m/>
    <m/>
    <m/>
    <m/>
    <m/>
    <m/>
    <m/>
    <m/>
    <m/>
    <m/>
    <m/>
    <m/>
    <m/>
  </r>
  <r>
    <s v="Bethel"/>
    <n v="6278"/>
    <s v="Lower Yukon-Kuskokwim"/>
    <s v="YKHC 5535B ISAAC HAWK"/>
    <x v="4"/>
    <m/>
    <m/>
    <m/>
    <m/>
    <m/>
    <m/>
    <m/>
    <m/>
    <m/>
    <m/>
    <m/>
    <m/>
    <m/>
    <m/>
  </r>
  <r>
    <s v="Bethel"/>
    <n v="6278"/>
    <s v="Lower Yukon-Kuskokwim"/>
    <s v="YKHC 5537A ISAAC"/>
    <x v="4"/>
    <m/>
    <m/>
    <m/>
    <m/>
    <m/>
    <m/>
    <m/>
    <m/>
    <m/>
    <m/>
    <m/>
    <m/>
    <m/>
    <m/>
  </r>
  <r>
    <s v="Bethel"/>
    <n v="6278"/>
    <s v="Lower Yukon-Kuskokwim"/>
    <s v="YKHC 5537B ISAAC HAWK"/>
    <x v="4"/>
    <m/>
    <m/>
    <m/>
    <m/>
    <m/>
    <m/>
    <m/>
    <m/>
    <m/>
    <m/>
    <m/>
    <m/>
    <m/>
    <m/>
  </r>
  <r>
    <s v="Bethel"/>
    <n v="6278"/>
    <s v="Lower Yukon-Kuskokwim"/>
    <s v="YKHC 5603A UQSUQAK"/>
    <x v="4"/>
    <m/>
    <m/>
    <m/>
    <m/>
    <m/>
    <m/>
    <m/>
    <m/>
    <m/>
    <m/>
    <m/>
    <m/>
    <m/>
    <m/>
  </r>
  <r>
    <s v="Bethel"/>
    <n v="6278"/>
    <s v="Lower Yukon-Kuskokwim"/>
    <s v="YKHC 5603B UQSUQAK"/>
    <x v="4"/>
    <m/>
    <m/>
    <m/>
    <m/>
    <m/>
    <m/>
    <m/>
    <m/>
    <m/>
    <m/>
    <m/>
    <m/>
    <m/>
    <m/>
  </r>
  <r>
    <s v="Bethel"/>
    <n v="6278"/>
    <s v="Lower Yukon-Kuskokwim"/>
    <s v="YKHC 5700A NEQLEQ"/>
    <x v="4"/>
    <m/>
    <m/>
    <m/>
    <m/>
    <m/>
    <m/>
    <m/>
    <m/>
    <m/>
    <m/>
    <m/>
    <m/>
    <m/>
    <m/>
  </r>
  <r>
    <s v="Bethel"/>
    <n v="6278"/>
    <s v="Lower Yukon-Kuskokwim"/>
    <s v="YKHC 5700B NEQLEQ"/>
    <x v="4"/>
    <m/>
    <m/>
    <m/>
    <m/>
    <m/>
    <m/>
    <m/>
    <m/>
    <m/>
    <m/>
    <m/>
    <m/>
    <m/>
    <m/>
  </r>
  <r>
    <s v="Bethel"/>
    <n v="6278"/>
    <s v="Lower Yukon-Kuskokwim"/>
    <s v="YKHC 5706A NEQLEQ"/>
    <x v="4"/>
    <m/>
    <m/>
    <m/>
    <m/>
    <m/>
    <m/>
    <m/>
    <m/>
    <m/>
    <m/>
    <m/>
    <m/>
    <m/>
    <m/>
  </r>
  <r>
    <s v="Bethel"/>
    <n v="6278"/>
    <s v="Lower Yukon-Kuskokwim"/>
    <s v="YKHC 5706B NEQLEQ"/>
    <x v="4"/>
    <m/>
    <m/>
    <m/>
    <m/>
    <m/>
    <m/>
    <m/>
    <m/>
    <m/>
    <m/>
    <m/>
    <m/>
    <m/>
    <m/>
  </r>
  <r>
    <s v="Bethel"/>
    <n v="6278"/>
    <s v="Lower Yukon-Kuskokwim"/>
    <s v="YKHC 5812A TUUT"/>
    <x v="4"/>
    <m/>
    <m/>
    <m/>
    <m/>
    <m/>
    <m/>
    <m/>
    <m/>
    <m/>
    <m/>
    <m/>
    <m/>
    <m/>
    <m/>
  </r>
  <r>
    <s v="Bethel"/>
    <n v="6278"/>
    <s v="Lower Yukon-Kuskokwim"/>
    <s v="YKHC 5812B TUUTANGAYAK"/>
    <x v="4"/>
    <m/>
    <m/>
    <m/>
    <m/>
    <m/>
    <m/>
    <m/>
    <m/>
    <m/>
    <m/>
    <m/>
    <m/>
    <m/>
    <m/>
  </r>
  <r>
    <s v="Bethel"/>
    <n v="6278"/>
    <s v="Lower Yukon-Kuskokwim"/>
    <s v="YKHC 5816A TUUTANGAYAK"/>
    <x v="4"/>
    <m/>
    <m/>
    <m/>
    <m/>
    <m/>
    <m/>
    <m/>
    <m/>
    <m/>
    <m/>
    <m/>
    <m/>
    <m/>
    <m/>
  </r>
  <r>
    <s v="Bethel"/>
    <n v="6278"/>
    <s v="Lower Yukon-Kuskokwim"/>
    <s v="YKHC 5816B TUUTANGAYAK"/>
    <x v="4"/>
    <m/>
    <m/>
    <m/>
    <m/>
    <m/>
    <m/>
    <m/>
    <m/>
    <m/>
    <m/>
    <m/>
    <m/>
    <m/>
    <m/>
  </r>
  <r>
    <s v="Bethel"/>
    <n v="6278"/>
    <s v="Lower Yukon-Kuskokwim"/>
    <s v="YKHC 5817 A+B TUUT"/>
    <x v="4"/>
    <m/>
    <m/>
    <m/>
    <m/>
    <m/>
    <m/>
    <m/>
    <m/>
    <m/>
    <m/>
    <m/>
    <m/>
    <m/>
    <m/>
  </r>
  <r>
    <s v="Bethel"/>
    <n v="6278"/>
    <s v="Lower Yukon-Kuskokwim"/>
    <s v="YKHC 5917 NACAULLEK"/>
    <x v="4"/>
    <m/>
    <m/>
    <m/>
    <m/>
    <m/>
    <m/>
    <m/>
    <m/>
    <m/>
    <m/>
    <m/>
    <m/>
    <m/>
    <m/>
  </r>
  <r>
    <s v="Bethel"/>
    <n v="6278"/>
    <s v="Lower Yukon-Kuskokwim"/>
    <s v="YKHC 5919A NACAULLEK"/>
    <x v="4"/>
    <m/>
    <m/>
    <m/>
    <m/>
    <m/>
    <m/>
    <m/>
    <m/>
    <m/>
    <m/>
    <m/>
    <m/>
    <m/>
    <m/>
  </r>
  <r>
    <s v="Bethel"/>
    <n v="6278"/>
    <s v="Lower Yukon-Kuskokwim"/>
    <s v="YKHC 5919B NACAULLEK"/>
    <x v="4"/>
    <m/>
    <m/>
    <m/>
    <m/>
    <m/>
    <m/>
    <m/>
    <m/>
    <m/>
    <m/>
    <m/>
    <m/>
    <m/>
    <m/>
  </r>
  <r>
    <s v="Bethel"/>
    <n v="6278"/>
    <s v="Lower Yukon-Kuskokwim"/>
    <s v="YKHC 837 STATE"/>
    <x v="4"/>
    <m/>
    <m/>
    <m/>
    <m/>
    <m/>
    <m/>
    <m/>
    <m/>
    <m/>
    <m/>
    <m/>
    <m/>
    <m/>
    <m/>
  </r>
  <r>
    <s v="Bethel"/>
    <n v="6278"/>
    <s v="Lower Yukon-Kuskokwim"/>
    <s v="YKHC 841 STATE"/>
    <x v="4"/>
    <m/>
    <m/>
    <m/>
    <m/>
    <m/>
    <m/>
    <m/>
    <m/>
    <m/>
    <m/>
    <m/>
    <m/>
    <m/>
    <m/>
  </r>
  <r>
    <s v="Bethel"/>
    <n v="6278"/>
    <s v="Lower Yukon-Kuskokwim"/>
    <s v="YKHC DUMPSTERS @ NEW BLDG"/>
    <x v="4"/>
    <m/>
    <m/>
    <m/>
    <m/>
    <m/>
    <m/>
    <m/>
    <m/>
    <m/>
    <m/>
    <m/>
    <m/>
    <m/>
    <m/>
  </r>
  <r>
    <s v="Bethel"/>
    <n v="6278"/>
    <s v="Lower Yukon-Kuskokwim"/>
    <s v="YKHC HOSPITAL FIN BLDG"/>
    <x v="4"/>
    <m/>
    <m/>
    <m/>
    <m/>
    <m/>
    <m/>
    <m/>
    <m/>
    <m/>
    <m/>
    <m/>
    <m/>
    <m/>
    <m/>
  </r>
  <r>
    <s v="Bethel"/>
    <n v="6278"/>
    <s v="Lower Yukon-Kuskokwim"/>
    <s v="YKHC HOSPITAL FIN BLDG 800"/>
    <x v="4"/>
    <m/>
    <m/>
    <m/>
    <m/>
    <m/>
    <m/>
    <m/>
    <m/>
    <m/>
    <m/>
    <m/>
    <m/>
    <m/>
    <m/>
  </r>
  <r>
    <s v="Bethel"/>
    <n v="6278"/>
    <s v="Lower Yukon-Kuskokwim"/>
    <s v="YKHC HOSPITAL FIN BLDG 904"/>
    <x v="4"/>
    <m/>
    <m/>
    <m/>
    <m/>
    <m/>
    <m/>
    <m/>
    <m/>
    <m/>
    <m/>
    <m/>
    <m/>
    <m/>
    <m/>
  </r>
  <r>
    <s v="Bethel"/>
    <n v="6278"/>
    <s v="Lower Yukon-Kuskokwim"/>
    <s v="YKHC MAIN HOSPITAL"/>
    <x v="4"/>
    <m/>
    <m/>
    <m/>
    <m/>
    <m/>
    <m/>
    <m/>
    <m/>
    <m/>
    <m/>
    <m/>
    <m/>
    <m/>
    <m/>
  </r>
  <r>
    <s v="Bethel"/>
    <n v="6278"/>
    <s v="Lower Yukon-Kuskokwim"/>
    <s v="YKHC MCCANN TREATMENT CTR"/>
    <x v="4"/>
    <m/>
    <m/>
    <m/>
    <m/>
    <m/>
    <m/>
    <m/>
    <m/>
    <m/>
    <m/>
    <m/>
    <m/>
    <m/>
    <m/>
  </r>
  <r>
    <s v="Bethel"/>
    <n v="6278"/>
    <s v="Lower Yukon-Kuskokwim"/>
    <s v="YKHC MORGAN HOUSE"/>
    <x v="4"/>
    <m/>
    <m/>
    <m/>
    <m/>
    <m/>
    <m/>
    <m/>
    <m/>
    <m/>
    <m/>
    <m/>
    <m/>
    <m/>
    <m/>
  </r>
  <r>
    <s v="Bethel"/>
    <n v="6278"/>
    <s v="Lower Yukon-Kuskokwim"/>
    <s v="YKHC PATC NEW BLDG"/>
    <x v="4"/>
    <m/>
    <m/>
    <m/>
    <m/>
    <m/>
    <m/>
    <m/>
    <m/>
    <m/>
    <m/>
    <m/>
    <m/>
    <m/>
    <m/>
  </r>
  <r>
    <s v="Bethel"/>
    <n v="6278"/>
    <s v="Lower Yukon-Kuskokwim"/>
    <s v="YKHC PATC OLD BLDG"/>
    <x v="4"/>
    <m/>
    <m/>
    <m/>
    <m/>
    <m/>
    <m/>
    <m/>
    <m/>
    <m/>
    <m/>
    <m/>
    <m/>
    <m/>
    <m/>
  </r>
  <r>
    <s v="Bethel"/>
    <n v="6278"/>
    <s v="Lower Yukon-Kuskokwim"/>
    <s v="YKHC-5017B NEQLERNAQ"/>
    <x v="4"/>
    <m/>
    <m/>
    <m/>
    <m/>
    <m/>
    <m/>
    <m/>
    <m/>
    <m/>
    <m/>
    <m/>
    <m/>
    <m/>
    <m/>
  </r>
  <r>
    <s v="Brevig Mission"/>
    <n v="445"/>
    <s v="Bering Straits"/>
    <s v="Clinic"/>
    <x v="4"/>
    <m/>
    <m/>
    <m/>
    <n v="4236"/>
    <m/>
    <m/>
    <m/>
    <m/>
    <m/>
    <m/>
    <m/>
    <m/>
    <m/>
    <m/>
  </r>
  <r>
    <s v="Buckland"/>
    <n v="487"/>
    <s v="Northwest Arctic"/>
    <s v="Tigautchiaq Amagiaq Health Clinic"/>
    <x v="4"/>
    <n v="5000"/>
    <m/>
    <m/>
    <n v="4000"/>
    <m/>
    <n v="24000"/>
    <m/>
    <m/>
    <m/>
    <m/>
    <m/>
    <m/>
    <m/>
    <m/>
  </r>
  <r>
    <s v="Chalkyitsik"/>
    <n v="72"/>
    <s v="Yukon-Koyukuk/Upper Tanana"/>
    <s v="Clinic"/>
    <x v="4"/>
    <m/>
    <m/>
    <m/>
    <m/>
    <m/>
    <m/>
    <m/>
    <m/>
    <m/>
    <m/>
    <m/>
    <m/>
    <m/>
    <m/>
  </r>
  <r>
    <s v="Chefornak"/>
    <n v="436"/>
    <s v="Lower Yukon-Kuskokwim"/>
    <s v="Chefornak ClinicTribal Government - ANTHC"/>
    <x v="4"/>
    <n v="2351"/>
    <m/>
    <m/>
    <n v="503.43065693430657"/>
    <m/>
    <n v="23581.211349999998"/>
    <m/>
    <m/>
    <m/>
    <m/>
    <m/>
    <m/>
    <m/>
    <m/>
  </r>
  <r>
    <s v="Chenega Bay"/>
    <n v="63"/>
    <s v="Copper River/Chugach"/>
    <s v="Nicholas Kompkoff Clinic"/>
    <x v="4"/>
    <m/>
    <m/>
    <m/>
    <m/>
    <m/>
    <m/>
    <m/>
    <m/>
    <m/>
    <m/>
    <m/>
    <m/>
    <m/>
    <m/>
  </r>
  <r>
    <s v="Chevak"/>
    <n v="984"/>
    <s v="Lower Yukon-Kuskokwim"/>
    <m/>
    <x v="4"/>
    <n v="2400"/>
    <m/>
    <m/>
    <n v="1962"/>
    <m/>
    <n v="36202"/>
    <m/>
    <m/>
    <n v="1319"/>
    <m/>
    <n v="20899"/>
    <m/>
    <m/>
    <n v="13500"/>
  </r>
  <r>
    <s v="Chickaloon"/>
    <n v="984"/>
    <s v="Lower Yukon-Kuskokwim"/>
    <s v="Yane Daah School"/>
    <x v="4"/>
    <n v="5376"/>
    <m/>
    <m/>
    <n v="952"/>
    <m/>
    <n v="19706"/>
    <m/>
    <m/>
    <m/>
    <m/>
    <m/>
    <m/>
    <m/>
    <m/>
  </r>
  <r>
    <s v="Chickaloon"/>
    <n v="984"/>
    <s v="Lower Yukon-Kuskokwim"/>
    <s v="Health &amp; Social Services Bldg"/>
    <x v="4"/>
    <m/>
    <m/>
    <m/>
    <n v="1321"/>
    <m/>
    <n v="13683"/>
    <m/>
    <m/>
    <m/>
    <m/>
    <m/>
    <m/>
    <m/>
    <m/>
  </r>
  <r>
    <s v="Chignik Lagoon"/>
    <n v="78"/>
    <s v="Bristol Bay"/>
    <s v="Clinic"/>
    <x v="4"/>
    <n v="1302"/>
    <m/>
    <m/>
    <m/>
    <m/>
    <m/>
    <m/>
    <m/>
    <m/>
    <m/>
    <m/>
    <m/>
    <m/>
    <m/>
  </r>
  <r>
    <s v="Chignik Lake"/>
    <n v="76"/>
    <s v="Bristol Bay"/>
    <s v="Chignik Lake Clinic"/>
    <x v="4"/>
    <n v="2400"/>
    <m/>
    <m/>
    <n v="660"/>
    <m/>
    <m/>
    <m/>
    <m/>
    <m/>
    <m/>
    <m/>
    <m/>
    <m/>
    <m/>
  </r>
  <r>
    <s v="Chistochina"/>
    <n v="95"/>
    <s v="Copper River/Chugach"/>
    <s v="CRNA clinic space"/>
    <x v="4"/>
    <n v="200"/>
    <m/>
    <m/>
    <m/>
    <m/>
    <m/>
    <m/>
    <m/>
    <m/>
    <m/>
    <m/>
    <m/>
    <m/>
    <m/>
  </r>
  <r>
    <s v="Chistochina"/>
    <n v="95"/>
    <s v="Copper River/Chugach"/>
    <s v="Village Office/Clinic"/>
    <x v="4"/>
    <m/>
    <m/>
    <m/>
    <m/>
    <m/>
    <m/>
    <m/>
    <m/>
    <m/>
    <m/>
    <m/>
    <m/>
    <m/>
    <m/>
  </r>
  <r>
    <s v="Chitina"/>
    <n v="132"/>
    <s v="Copper River/Chugach"/>
    <s v="Chitina Health Clinic"/>
    <x v="4"/>
    <n v="2500"/>
    <m/>
    <m/>
    <m/>
    <m/>
    <m/>
    <m/>
    <m/>
    <m/>
    <m/>
    <m/>
    <m/>
    <m/>
    <m/>
  </r>
  <r>
    <s v="Chuathbaluk"/>
    <n v="127"/>
    <s v="Lower Yukon-Kuskokwim"/>
    <s v="Chuathbaluk Health ClinicTribal Government - ANTHC"/>
    <x v="4"/>
    <n v="2068"/>
    <m/>
    <m/>
    <m/>
    <m/>
    <n v="12396.611715000001"/>
    <m/>
    <m/>
    <m/>
    <m/>
    <m/>
    <m/>
    <m/>
    <m/>
  </r>
  <r>
    <s v="Chuathbaluk"/>
    <n v="127"/>
    <s v="Lower Yukon-Kuskokwim"/>
    <m/>
    <x v="4"/>
    <n v="2068"/>
    <m/>
    <m/>
    <n v="889"/>
    <m/>
    <n v="28340"/>
    <m/>
    <m/>
    <n v="971"/>
    <m/>
    <n v="11826"/>
    <m/>
    <m/>
    <n v="9070"/>
  </r>
  <r>
    <s v="Circle"/>
    <n v="107"/>
    <s v="Yukon-Koyukuk/Upper Tanana"/>
    <s v="Clinic"/>
    <x v="4"/>
    <m/>
    <m/>
    <m/>
    <m/>
    <m/>
    <m/>
    <m/>
    <m/>
    <m/>
    <m/>
    <m/>
    <m/>
    <m/>
    <m/>
  </r>
  <r>
    <s v="Clark's Point"/>
    <n v="54"/>
    <s v="Bristol Bay"/>
    <s v="Clinic"/>
    <x v="4"/>
    <n v="1604"/>
    <m/>
    <m/>
    <m/>
    <m/>
    <m/>
    <m/>
    <m/>
    <m/>
    <m/>
    <m/>
    <m/>
    <m/>
    <m/>
  </r>
  <r>
    <s v="Clark's Point"/>
    <n v="54"/>
    <s v="Bristol Bay"/>
    <s v="Village Council Clinic &amp; Center"/>
    <x v="4"/>
    <m/>
    <m/>
    <m/>
    <m/>
    <m/>
    <m/>
    <m/>
    <m/>
    <m/>
    <m/>
    <m/>
    <m/>
    <m/>
    <m/>
  </r>
  <r>
    <s v="Cold Bay"/>
    <n v="85"/>
    <s v="Aleutians"/>
    <s v="Clinic"/>
    <x v="4"/>
    <n v="3400"/>
    <m/>
    <m/>
    <n v="1682"/>
    <m/>
    <n v="22036"/>
    <m/>
    <m/>
    <m/>
    <m/>
    <m/>
    <m/>
    <m/>
    <m/>
  </r>
  <r>
    <s v="Copper Center"/>
    <n v="315"/>
    <s v="Copper River/Chugach"/>
    <s v="Kluti Kaah Health C linic"/>
    <x v="4"/>
    <n v="932.4"/>
    <m/>
    <m/>
    <n v="1405"/>
    <m/>
    <n v="10962"/>
    <m/>
    <m/>
    <m/>
    <m/>
    <m/>
    <m/>
    <m/>
    <m/>
  </r>
  <r>
    <s v="CORDOVA"/>
    <n v="2302"/>
    <s v="Copper River/Chugach"/>
    <s v="Community Medical CenterCity of Cordova"/>
    <x v="4"/>
    <n v="53700"/>
    <m/>
    <m/>
    <n v="35171.255474452555"/>
    <m/>
    <n v="577065.19354000001"/>
    <m/>
    <m/>
    <m/>
    <m/>
    <m/>
    <m/>
    <m/>
    <m/>
  </r>
  <r>
    <s v="Cordova"/>
    <n v="2302"/>
    <s v="Copper River/Chugach"/>
    <s v="Cordova CMCMunicipal Government/Subdivision"/>
    <x v="4"/>
    <n v="53700"/>
    <m/>
    <m/>
    <n v="32846"/>
    <m/>
    <n v="585485.26931999996"/>
    <m/>
    <m/>
    <m/>
    <m/>
    <m/>
    <m/>
    <m/>
    <m/>
  </r>
  <r>
    <s v="Crooked Creek"/>
    <n v="93"/>
    <s v="Lower Yukon-Kuskokwim"/>
    <s v="Health Clinic"/>
    <x v="4"/>
    <m/>
    <m/>
    <m/>
    <m/>
    <m/>
    <m/>
    <m/>
    <m/>
    <m/>
    <m/>
    <m/>
    <m/>
    <m/>
    <m/>
  </r>
  <r>
    <s v="Deering"/>
    <n v="139"/>
    <s v="Northwest Arctic"/>
    <s v="Pauline Aliitchaq Barr Health Clinic"/>
    <x v="4"/>
    <n v="5000"/>
    <m/>
    <m/>
    <n v="4000"/>
    <m/>
    <n v="38400"/>
    <m/>
    <m/>
    <m/>
    <m/>
    <m/>
    <m/>
    <m/>
    <m/>
  </r>
  <r>
    <s v="Dillingham"/>
    <n v="2395"/>
    <s v="Bristol Bay"/>
    <s v="Dillingham Health Center"/>
    <x v="4"/>
    <n v="1296"/>
    <m/>
    <m/>
    <m/>
    <m/>
    <m/>
    <m/>
    <m/>
    <m/>
    <m/>
    <m/>
    <m/>
    <m/>
    <m/>
  </r>
  <r>
    <s v="Dillingham"/>
    <n v="2395"/>
    <s v="Bristol Bay"/>
    <s v="Kanakanak Hospital"/>
    <x v="4"/>
    <n v="125996"/>
    <m/>
    <m/>
    <m/>
    <m/>
    <m/>
    <m/>
    <m/>
    <m/>
    <m/>
    <m/>
    <m/>
    <m/>
    <m/>
  </r>
  <r>
    <s v="Diomede"/>
    <n v="119"/>
    <s v="Bering Straits"/>
    <s v="Clinic"/>
    <x v="4"/>
    <n v="800"/>
    <m/>
    <m/>
    <m/>
    <m/>
    <m/>
    <m/>
    <m/>
    <m/>
    <m/>
    <m/>
    <m/>
    <m/>
    <m/>
  </r>
  <r>
    <s v="Dot Lake"/>
    <n v="19"/>
    <s v="Yukon-Koyukuk/Upper Tanana"/>
    <s v="Community Center &amp; Clinic"/>
    <x v="4"/>
    <m/>
    <m/>
    <m/>
    <m/>
    <m/>
    <m/>
    <m/>
    <m/>
    <m/>
    <m/>
    <m/>
    <m/>
    <m/>
    <m/>
  </r>
  <r>
    <s v="Eagle"/>
    <n v="93"/>
    <s v="Yukon-Koyukuk/Upper Tanana"/>
    <s v="Clinic"/>
    <x v="4"/>
    <m/>
    <m/>
    <s v="Yes; EECBG"/>
    <m/>
    <m/>
    <m/>
    <m/>
    <m/>
    <m/>
    <m/>
    <m/>
    <m/>
    <m/>
    <m/>
  </r>
  <r>
    <s v="Eagle Village"/>
    <n v="53"/>
    <s v="Yukon-Koyukuk/Upper Tanana"/>
    <s v="Health Clinic"/>
    <x v="4"/>
    <n v="2072"/>
    <m/>
    <m/>
    <n v="2000"/>
    <m/>
    <m/>
    <m/>
    <m/>
    <m/>
    <m/>
    <m/>
    <m/>
    <m/>
    <m/>
  </r>
  <r>
    <s v="Eek"/>
    <n v="356"/>
    <s v="Lower Yukon-Kuskokwim"/>
    <s v="Eek Health ClinicTribal Government - ANTHC"/>
    <x v="4"/>
    <n v="2350"/>
    <m/>
    <m/>
    <n v="1445.2554744525548"/>
    <m/>
    <n v="14910.134189999999"/>
    <m/>
    <m/>
    <m/>
    <m/>
    <m/>
    <m/>
    <m/>
    <m/>
  </r>
  <r>
    <s v="Egegik"/>
    <n v="112"/>
    <s v="Bristol Bay"/>
    <s v="Clinic"/>
    <x v="4"/>
    <n v="2497"/>
    <m/>
    <m/>
    <m/>
    <m/>
    <m/>
    <m/>
    <m/>
    <m/>
    <m/>
    <m/>
    <m/>
    <m/>
    <m/>
  </r>
  <r>
    <s v="Ekwok"/>
    <n v="115"/>
    <s v="Bristol Bay"/>
    <s v="Clinic"/>
    <x v="4"/>
    <n v="1636"/>
    <m/>
    <m/>
    <m/>
    <m/>
    <m/>
    <m/>
    <m/>
    <m/>
    <m/>
    <m/>
    <m/>
    <m/>
    <m/>
  </r>
  <r>
    <s v="Ekwok"/>
    <n v="115"/>
    <s v="Bristol Bay"/>
    <s v="Clinic (Old)"/>
    <x v="4"/>
    <m/>
    <m/>
    <m/>
    <m/>
    <m/>
    <m/>
    <m/>
    <m/>
    <m/>
    <m/>
    <m/>
    <m/>
    <m/>
    <m/>
  </r>
  <r>
    <s v="Elim"/>
    <n v="352"/>
    <s v="Bering Straits"/>
    <s v="Elim Clinic"/>
    <x v="4"/>
    <m/>
    <m/>
    <m/>
    <m/>
    <m/>
    <m/>
    <m/>
    <m/>
    <m/>
    <m/>
    <m/>
    <m/>
    <m/>
    <m/>
  </r>
  <r>
    <s v="Evansville-Bettles"/>
    <n v="2"/>
    <s v="Yukon-Koyukuk/Upper Tanana"/>
    <s v="Evansville Clinic"/>
    <x v="4"/>
    <n v="480"/>
    <m/>
    <m/>
    <m/>
    <m/>
    <m/>
    <m/>
    <m/>
    <m/>
    <m/>
    <m/>
    <m/>
    <m/>
    <m/>
  </r>
  <r>
    <s v="False Pass"/>
    <n v="40"/>
    <s v="Aleutians"/>
    <s v="Medical Center"/>
    <x v="4"/>
    <n v="1280"/>
    <m/>
    <m/>
    <m/>
    <m/>
    <n v="10455"/>
    <m/>
    <m/>
    <m/>
    <m/>
    <m/>
    <m/>
    <m/>
    <m/>
  </r>
  <r>
    <s v="False Pass"/>
    <n v="40"/>
    <s v="Aleutians"/>
    <s v="Clinic/Public Safety Office"/>
    <x v="4"/>
    <n v="4629"/>
    <m/>
    <m/>
    <m/>
    <m/>
    <m/>
    <m/>
    <m/>
    <m/>
    <m/>
    <m/>
    <m/>
    <m/>
    <m/>
  </r>
  <r>
    <s v="Fort Yukon"/>
    <n v="590"/>
    <s v="Yukon-Koyukuk/Upper Tanana"/>
    <s v="New Clinic"/>
    <x v="4"/>
    <m/>
    <m/>
    <s v="Yes; VEEP"/>
    <m/>
    <m/>
    <m/>
    <m/>
    <m/>
    <m/>
    <m/>
    <m/>
    <m/>
    <m/>
    <m/>
  </r>
  <r>
    <s v="Fort Yukon"/>
    <n v="590"/>
    <s v="Yukon-Koyukuk/Upper Tanana"/>
    <s v="Old Clinic Shop"/>
    <x v="4"/>
    <m/>
    <m/>
    <s v="Yes; VEEP"/>
    <m/>
    <m/>
    <m/>
    <m/>
    <m/>
    <m/>
    <m/>
    <m/>
    <m/>
    <m/>
    <m/>
  </r>
  <r>
    <s v="Galena"/>
    <n v="483"/>
    <s v="Yukon-Koyukuk/Upper Tanana"/>
    <s v="Edgar Nollner Health Clinic"/>
    <x v="4"/>
    <n v="10500"/>
    <s v="Yes; Ameresco"/>
    <m/>
    <m/>
    <m/>
    <m/>
    <m/>
    <m/>
    <m/>
    <m/>
    <m/>
    <m/>
    <m/>
    <m/>
  </r>
  <r>
    <s v="Galena"/>
    <n v="483"/>
    <s v="Yukon-Koyukuk/Upper Tanana"/>
    <s v="Mental Health Clinic"/>
    <x v="4"/>
    <m/>
    <m/>
    <m/>
    <m/>
    <m/>
    <m/>
    <m/>
    <m/>
    <m/>
    <m/>
    <m/>
    <m/>
    <m/>
    <m/>
  </r>
  <r>
    <s v="Gambell"/>
    <n v="722"/>
    <s v="Bering Straits"/>
    <s v="Gambell Health Clinic"/>
    <x v="4"/>
    <n v="2200"/>
    <m/>
    <m/>
    <n v="800"/>
    <m/>
    <n v="30019"/>
    <m/>
    <m/>
    <m/>
    <m/>
    <m/>
    <m/>
    <m/>
    <m/>
  </r>
  <r>
    <s v="Golovin"/>
    <n v="181"/>
    <s v="Bering Straits"/>
    <s v="Golovin Clinic"/>
    <x v="4"/>
    <m/>
    <m/>
    <m/>
    <m/>
    <m/>
    <m/>
    <m/>
    <m/>
    <m/>
    <m/>
    <m/>
    <m/>
    <m/>
    <m/>
  </r>
  <r>
    <s v="Goodnews Bay"/>
    <n v="268"/>
    <s v="Lower Yukon-Kuskokwim"/>
    <s v="Health ClinicTribal Government - ANTHC"/>
    <x v="4"/>
    <n v="2572"/>
    <m/>
    <m/>
    <n v="2127"/>
    <m/>
    <n v="14673"/>
    <m/>
    <m/>
    <n v="751"/>
    <m/>
    <n v="13505"/>
    <m/>
    <m/>
    <n v="800"/>
  </r>
  <r>
    <s v="Grayling"/>
    <n v="188"/>
    <s v="Yukon-Koyukuk/Upper Tanana"/>
    <s v="Clinic"/>
    <x v="4"/>
    <m/>
    <s v="Yes; ANTHC"/>
    <m/>
    <m/>
    <m/>
    <m/>
    <m/>
    <m/>
    <m/>
    <m/>
    <m/>
    <m/>
    <m/>
    <m/>
  </r>
  <r>
    <s v="Gulkana"/>
    <n v="117"/>
    <s v="Copper River/Chugach"/>
    <s v="Health Clinic"/>
    <x v="4"/>
    <n v="840"/>
    <m/>
    <m/>
    <n v="695"/>
    <m/>
    <n v="10161"/>
    <m/>
    <m/>
    <m/>
    <m/>
    <m/>
    <m/>
    <m/>
    <m/>
  </r>
  <r>
    <s v="Gustavus"/>
    <n v="502"/>
    <s v="Southeast"/>
    <s v="Gustavus Clinic"/>
    <x v="4"/>
    <m/>
    <m/>
    <m/>
    <m/>
    <m/>
    <m/>
    <m/>
    <m/>
    <m/>
    <m/>
    <m/>
    <m/>
    <m/>
    <m/>
  </r>
  <r>
    <s v="HAINES"/>
    <n v="1809"/>
    <s v="Southeast"/>
    <s v="Haines Health ClinicSouth East Alaska Regional Health Consortium"/>
    <x v="4"/>
    <n v="10947"/>
    <m/>
    <m/>
    <n v="4502.8379562043801"/>
    <m/>
    <n v="93168.838511999988"/>
    <m/>
    <m/>
    <m/>
    <m/>
    <m/>
    <m/>
    <m/>
    <m/>
  </r>
  <r>
    <s v="Holy Cross"/>
    <n v="167"/>
    <s v="Yukon-Koyukuk/Upper Tanana"/>
    <s v="YKHC Clinic"/>
    <x v="4"/>
    <m/>
    <m/>
    <m/>
    <m/>
    <m/>
    <m/>
    <m/>
    <m/>
    <m/>
    <m/>
    <m/>
    <m/>
    <m/>
    <m/>
  </r>
  <r>
    <s v="Hoonah"/>
    <n v="798"/>
    <s v="Southeast"/>
    <s v="Hoonah Health Center"/>
    <x v="4"/>
    <n v="2400"/>
    <m/>
    <m/>
    <m/>
    <m/>
    <m/>
    <m/>
    <m/>
    <m/>
    <m/>
    <m/>
    <m/>
    <m/>
    <m/>
  </r>
  <r>
    <s v="Hughes"/>
    <n v="88"/>
    <s v="Yukon-Koyukuk/Upper Tanana"/>
    <s v="Health Clinic/Computer Lab"/>
    <x v="4"/>
    <n v="1679"/>
    <s v="Yes"/>
    <s v="Yes; VEEP"/>
    <m/>
    <m/>
    <m/>
    <m/>
    <m/>
    <m/>
    <m/>
    <m/>
    <m/>
    <m/>
    <m/>
  </r>
  <r>
    <s v="Huslia"/>
    <n v="322"/>
    <s v="Yukon-Koyukuk/Upper Tanana"/>
    <s v="Clinic"/>
    <x v="4"/>
    <n v="2657"/>
    <s v="Yes; EAoA"/>
    <m/>
    <m/>
    <m/>
    <m/>
    <m/>
    <m/>
    <m/>
    <m/>
    <m/>
    <m/>
    <m/>
    <m/>
  </r>
  <r>
    <s v="Huslia"/>
    <n v="322"/>
    <s v="Yukon-Koyukuk/Upper Tanana"/>
    <s v="Old Clinic/Tribal Office"/>
    <x v="4"/>
    <m/>
    <m/>
    <s v="Yes; VEEP"/>
    <m/>
    <m/>
    <m/>
    <m/>
    <m/>
    <m/>
    <m/>
    <m/>
    <m/>
    <m/>
    <m/>
  </r>
  <r>
    <s v="Hydaburg"/>
    <n v="405"/>
    <s v="Southeast"/>
    <s v="Hydaburg Health Center"/>
    <x v="4"/>
    <m/>
    <m/>
    <m/>
    <m/>
    <m/>
    <m/>
    <m/>
    <m/>
    <m/>
    <m/>
    <m/>
    <m/>
    <m/>
    <m/>
  </r>
  <r>
    <s v="Igiugig"/>
    <n v="44"/>
    <s v="Bristol Bay"/>
    <s v="Old Village Health Clinic"/>
    <x v="4"/>
    <n v="1100"/>
    <m/>
    <m/>
    <m/>
    <m/>
    <m/>
    <m/>
    <m/>
    <m/>
    <m/>
    <m/>
    <m/>
    <m/>
    <m/>
  </r>
  <r>
    <s v="Igiugig"/>
    <n v="44"/>
    <s v="Bristol Bay"/>
    <s v="New Village Health Clinic"/>
    <x v="4"/>
    <n v="1500"/>
    <m/>
    <m/>
    <n v="2500"/>
    <m/>
    <m/>
    <m/>
    <m/>
    <m/>
    <m/>
    <m/>
    <m/>
    <m/>
    <m/>
  </r>
  <r>
    <s v="Iliamna"/>
    <n v="97"/>
    <s v="Bristol Bay"/>
    <s v="Iliamna Clinic"/>
    <x v="4"/>
    <n v="900"/>
    <m/>
    <m/>
    <n v="1200"/>
    <m/>
    <n v="14000"/>
    <m/>
    <m/>
    <m/>
    <m/>
    <m/>
    <m/>
    <m/>
    <m/>
  </r>
  <r>
    <s v="JUNEAU"/>
    <n v="33064"/>
    <s v="Southeast"/>
    <s v="Alcohol Rehab CenterCBJ"/>
    <x v="4"/>
    <n v="10176"/>
    <m/>
    <m/>
    <m/>
    <m/>
    <n v="189785.708056"/>
    <m/>
    <m/>
    <m/>
    <m/>
    <m/>
    <m/>
    <m/>
    <m/>
  </r>
  <r>
    <s v="JUNEAU"/>
    <n v="33064"/>
    <s v="Southeast"/>
    <s v="Juneau Behavioral Health ClinicSouth East Alaska Regional Health Consortium"/>
    <x v="4"/>
    <n v="16487"/>
    <m/>
    <m/>
    <n v="3701.3"/>
    <m/>
    <n v="144261.29833999998"/>
    <m/>
    <m/>
    <m/>
    <m/>
    <m/>
    <m/>
    <m/>
    <m/>
  </r>
  <r>
    <s v="JUNEAU"/>
    <n v="33064"/>
    <s v="Southeast"/>
    <s v="Ethel Lund Medical CenterSouth East Alaska Regional Health Consortium"/>
    <x v="4"/>
    <n v="32195"/>
    <m/>
    <m/>
    <n v="10245.75"/>
    <m/>
    <n v="468308.21473599999"/>
    <m/>
    <m/>
    <m/>
    <m/>
    <m/>
    <m/>
    <m/>
    <m/>
  </r>
  <r>
    <s v="JUNEAU"/>
    <n v="33064"/>
    <s v="Southeast"/>
    <s v="Bartlett Memorial HospitalCBJ"/>
    <x v="4"/>
    <n v="58069"/>
    <m/>
    <m/>
    <n v="168865.57664233577"/>
    <m/>
    <n v="4618091.5624500001"/>
    <m/>
    <m/>
    <m/>
    <m/>
    <m/>
    <m/>
    <m/>
    <m/>
  </r>
  <r>
    <s v="Kaktovik"/>
    <n v="262"/>
    <s v="North Slope"/>
    <s v="Health Center"/>
    <x v="4"/>
    <n v="6430"/>
    <m/>
    <m/>
    <m/>
    <m/>
    <n v="53280"/>
    <m/>
    <m/>
    <m/>
    <m/>
    <m/>
    <m/>
    <m/>
    <m/>
  </r>
  <r>
    <s v="KAKTOVIK"/>
    <n v="262"/>
    <s v="North Slope"/>
    <s v="Health CenterKaktovik"/>
    <x v="4"/>
    <n v="6430"/>
    <m/>
    <m/>
    <m/>
    <m/>
    <n v="92880.835919999998"/>
    <m/>
    <m/>
    <m/>
    <m/>
    <m/>
    <m/>
    <m/>
    <m/>
  </r>
  <r>
    <s v="KALTAG"/>
    <n v="184"/>
    <s v="Yukon-Koyukuk/Upper Tanana"/>
    <s v="Health ClinicCity of Kaltag"/>
    <x v="4"/>
    <n v="1125"/>
    <m/>
    <m/>
    <n v="457.34306569343067"/>
    <m/>
    <n v="7316.7325166666651"/>
    <m/>
    <m/>
    <m/>
    <m/>
    <m/>
    <m/>
    <m/>
    <m/>
  </r>
  <r>
    <s v="Kiana"/>
    <n v="406"/>
    <s v="Northwest Arctic"/>
    <s v="Kiana Clinic"/>
    <x v="4"/>
    <n v="5000"/>
    <m/>
    <m/>
    <n v="4000"/>
    <m/>
    <n v="51600"/>
    <m/>
    <m/>
    <m/>
    <m/>
    <m/>
    <m/>
    <m/>
    <m/>
  </r>
  <r>
    <s v="King Salmon"/>
    <n v="337"/>
    <s v="Bristol Bay"/>
    <s v="Health Clinic"/>
    <x v="4"/>
    <n v="1098"/>
    <m/>
    <m/>
    <m/>
    <m/>
    <m/>
    <m/>
    <m/>
    <m/>
    <m/>
    <m/>
    <m/>
    <m/>
    <m/>
  </r>
  <r>
    <s v="King Salmon"/>
    <n v="337"/>
    <s v="Bristol Bay"/>
    <s v="Village Council &amp; Clinic"/>
    <x v="4"/>
    <m/>
    <m/>
    <m/>
    <m/>
    <m/>
    <m/>
    <m/>
    <m/>
    <m/>
    <m/>
    <m/>
    <m/>
    <m/>
    <m/>
  </r>
  <r>
    <s v="Kipnuk"/>
    <n v="656"/>
    <s v="Lower Yukon-Kuskokwim"/>
    <m/>
    <x v="4"/>
    <n v="2884"/>
    <m/>
    <m/>
    <n v="926"/>
    <m/>
    <n v="27181"/>
    <m/>
    <m/>
    <n v="919"/>
    <m/>
    <n v="18018"/>
    <m/>
    <m/>
    <n v="4100"/>
  </r>
  <r>
    <s v="Kipnuk"/>
    <n v="656"/>
    <s v="Lower Yukon-Kuskokwim"/>
    <s v="Clinic"/>
    <x v="4"/>
    <n v="3200"/>
    <s v="Yes"/>
    <m/>
    <m/>
    <m/>
    <m/>
    <m/>
    <m/>
    <m/>
    <m/>
    <m/>
    <m/>
    <m/>
    <m/>
  </r>
  <r>
    <s v="Kivalina"/>
    <n v="402"/>
    <s v="Northwest Arctic"/>
    <s v="Kivalina Clinic"/>
    <x v="4"/>
    <n v="14500"/>
    <m/>
    <m/>
    <m/>
    <m/>
    <m/>
    <m/>
    <m/>
    <m/>
    <m/>
    <m/>
    <m/>
    <m/>
    <m/>
  </r>
  <r>
    <s v="Klawock"/>
    <n v="786"/>
    <s v="Southeast"/>
    <s v="Old Clinic"/>
    <x v="4"/>
    <m/>
    <m/>
    <m/>
    <m/>
    <m/>
    <m/>
    <m/>
    <m/>
    <m/>
    <m/>
    <m/>
    <m/>
    <m/>
    <m/>
  </r>
  <r>
    <s v="KLUKWAN"/>
    <n v="93"/>
    <s v="Southeast"/>
    <s v="Klukwan Health ClinicSouth East Alaska Regional Health Consortium"/>
    <x v="4"/>
    <n v="2400"/>
    <m/>
    <m/>
    <n v="382.76788321167885"/>
    <m/>
    <n v="14067.459939333334"/>
    <m/>
    <m/>
    <m/>
    <m/>
    <m/>
    <m/>
    <m/>
    <m/>
  </r>
  <r>
    <s v="Kobuk"/>
    <n v="159"/>
    <s v="Northwest Arctic"/>
    <s v="Kobuk Clinic"/>
    <x v="4"/>
    <n v="5000"/>
    <m/>
    <m/>
    <n v="4000"/>
    <m/>
    <n v="51600"/>
    <m/>
    <m/>
    <m/>
    <m/>
    <m/>
    <m/>
    <m/>
    <m/>
  </r>
  <r>
    <s v="Kokhanok"/>
    <n v="174"/>
    <s v="Bristol Bay"/>
    <s v="Clinic"/>
    <x v="4"/>
    <n v="2583"/>
    <m/>
    <m/>
    <m/>
    <m/>
    <m/>
    <m/>
    <m/>
    <m/>
    <m/>
    <m/>
    <m/>
    <m/>
    <m/>
  </r>
  <r>
    <s v="Kokhanok"/>
    <n v="174"/>
    <s v="Bristol Bay"/>
    <s v="Old Clinic (VPSO housing/office and itinerant housing)"/>
    <x v="4"/>
    <m/>
    <m/>
    <m/>
    <m/>
    <m/>
    <m/>
    <m/>
    <m/>
    <m/>
    <m/>
    <m/>
    <m/>
    <m/>
    <m/>
  </r>
  <r>
    <s v="Koliganek"/>
    <n v="229"/>
    <s v="Bristol Bay"/>
    <s v="Child Welfare Office (Old Clinic)"/>
    <x v="4"/>
    <n v="1280"/>
    <m/>
    <m/>
    <m/>
    <m/>
    <m/>
    <m/>
    <m/>
    <m/>
    <m/>
    <m/>
    <m/>
    <m/>
    <m/>
  </r>
  <r>
    <s v="Koliganek"/>
    <n v="229"/>
    <s v="Bristol Bay"/>
    <s v="Koliganek Clinic"/>
    <x v="4"/>
    <n v="1900"/>
    <m/>
    <m/>
    <m/>
    <m/>
    <n v="24000"/>
    <m/>
    <m/>
    <m/>
    <m/>
    <m/>
    <m/>
    <m/>
    <m/>
  </r>
  <r>
    <s v="Koliganek"/>
    <n v="229"/>
    <s v="Bristol Bay"/>
    <s v="Clinic"/>
    <x v="4"/>
    <n v="2500"/>
    <m/>
    <m/>
    <m/>
    <m/>
    <m/>
    <m/>
    <m/>
    <m/>
    <m/>
    <m/>
    <m/>
    <m/>
    <m/>
  </r>
  <r>
    <s v="Koliganek"/>
    <n v="229"/>
    <s v="Bristol Bay"/>
    <s v="Koliganek Clinic"/>
    <x v="4"/>
    <n v="2583"/>
    <m/>
    <m/>
    <m/>
    <m/>
    <m/>
    <m/>
    <m/>
    <m/>
    <m/>
    <m/>
    <m/>
    <m/>
    <m/>
  </r>
  <r>
    <s v="Kongiganak"/>
    <n v="456"/>
    <s v="Lower Yukon-Kuskokwim"/>
    <s v="Health Clinic"/>
    <x v="4"/>
    <n v="1350"/>
    <s v="Yes"/>
    <m/>
    <m/>
    <m/>
    <m/>
    <m/>
    <m/>
    <m/>
    <m/>
    <m/>
    <m/>
    <m/>
    <m/>
  </r>
  <r>
    <s v="KONGIGANAK"/>
    <n v="456"/>
    <s v="Lower Yukon-Kuskokwim"/>
    <s v="Kongiginak Health ClinicTribal Government - ANTHC"/>
    <x v="4"/>
    <n v="1350"/>
    <m/>
    <m/>
    <n v="578.10218978102193"/>
    <m/>
    <m/>
    <m/>
    <m/>
    <m/>
    <m/>
    <m/>
    <m/>
    <m/>
    <m/>
  </r>
  <r>
    <s v="Kongiginak"/>
    <n v="456"/>
    <s v="Lower Yukon-Kuskokwim"/>
    <m/>
    <x v="4"/>
    <n v="1350"/>
    <m/>
    <m/>
    <n v="599"/>
    <m/>
    <n v="8012"/>
    <m/>
    <m/>
    <n v="510"/>
    <m/>
    <n v="6541"/>
    <m/>
    <m/>
    <n v="1500"/>
  </r>
  <r>
    <s v="Kotlik"/>
    <n v="644"/>
    <s v="Lower Yukon-Kuskokwim"/>
    <s v="Clinic"/>
    <x v="4"/>
    <m/>
    <m/>
    <m/>
    <m/>
    <m/>
    <m/>
    <m/>
    <m/>
    <m/>
    <m/>
    <m/>
    <m/>
    <m/>
    <m/>
  </r>
  <r>
    <s v="Koyuk"/>
    <n v="342"/>
    <s v="Bering Straits"/>
    <s v="Koyuk Clinic"/>
    <x v="4"/>
    <n v="3720"/>
    <m/>
    <m/>
    <m/>
    <m/>
    <n v="19638"/>
    <m/>
    <m/>
    <m/>
    <m/>
    <m/>
    <m/>
    <m/>
    <m/>
  </r>
  <r>
    <s v="Koyukuk"/>
    <n v="89"/>
    <s v="Yukon-Koyukuk/Upper Tanana"/>
    <s v="Clinic"/>
    <x v="4"/>
    <n v="1407"/>
    <s v="Yes; EAoA"/>
    <s v="New"/>
    <m/>
    <m/>
    <m/>
    <m/>
    <m/>
    <m/>
    <m/>
    <m/>
    <m/>
    <m/>
    <m/>
  </r>
  <r>
    <s v="Kwethluk"/>
    <n v="783"/>
    <s v="Lower Yukon-Kuskokwim"/>
    <s v="Betty Guy Memorial  Health Clinic"/>
    <x v="4"/>
    <m/>
    <m/>
    <m/>
    <m/>
    <m/>
    <m/>
    <m/>
    <m/>
    <m/>
    <m/>
    <m/>
    <m/>
    <m/>
    <m/>
  </r>
  <r>
    <s v="Larsen Bay"/>
    <n v="88"/>
    <s v="Kodiak"/>
    <s v="Clinic"/>
    <x v="4"/>
    <n v="2464"/>
    <m/>
    <m/>
    <m/>
    <m/>
    <m/>
    <m/>
    <m/>
    <m/>
    <m/>
    <m/>
    <m/>
    <m/>
    <m/>
  </r>
  <r>
    <s v="Levelock"/>
    <n v="79"/>
    <s v="Bristol Bay"/>
    <s v="Clinic"/>
    <x v="4"/>
    <n v="1679"/>
    <m/>
    <m/>
    <m/>
    <m/>
    <m/>
    <m/>
    <m/>
    <m/>
    <m/>
    <m/>
    <m/>
    <m/>
    <m/>
  </r>
  <r>
    <s v="Lime Village"/>
    <n v="25"/>
    <s v="Lower Yukon-Kuskokwim"/>
    <s v="Clinic"/>
    <x v="4"/>
    <n v="760"/>
    <m/>
    <m/>
    <n v="500"/>
    <m/>
    <n v="1700"/>
    <m/>
    <m/>
    <m/>
    <m/>
    <m/>
    <m/>
    <m/>
    <m/>
  </r>
  <r>
    <s v="Lower Kalskag"/>
    <n v="302"/>
    <s v="Lower Yukon-Kuskokwim"/>
    <s v="Lower Kalskag Health ClinicTribal Government - ANTHC"/>
    <x v="4"/>
    <n v="1030"/>
    <m/>
    <m/>
    <n v="848"/>
    <m/>
    <n v="14094"/>
    <m/>
    <m/>
    <n v="689"/>
    <m/>
    <n v="8175"/>
    <m/>
    <m/>
    <n v="2422"/>
  </r>
  <r>
    <s v="Manley Hot Springs"/>
    <n v="127"/>
    <s v="Yukon-Koyukuk/Upper Tanana"/>
    <s v="Clinic/Washeteria MVC"/>
    <x v="4"/>
    <n v="1400"/>
    <m/>
    <m/>
    <m/>
    <m/>
    <m/>
    <m/>
    <m/>
    <m/>
    <m/>
    <m/>
    <m/>
    <m/>
    <m/>
  </r>
  <r>
    <s v="Manokotak"/>
    <n v="492"/>
    <s v="Bristol Bay"/>
    <s v="Manokotak Village Clinic"/>
    <x v="4"/>
    <n v="2583"/>
    <m/>
    <m/>
    <m/>
    <m/>
    <m/>
    <m/>
    <m/>
    <m/>
    <m/>
    <m/>
    <m/>
    <m/>
    <m/>
  </r>
  <r>
    <s v="Manokotak"/>
    <n v="492"/>
    <s v="Bristol Bay"/>
    <s v="BBNA Youth, TCSW, &amp; Health Families"/>
    <x v="4"/>
    <m/>
    <m/>
    <m/>
    <m/>
    <m/>
    <m/>
    <m/>
    <m/>
    <m/>
    <m/>
    <m/>
    <m/>
    <m/>
    <m/>
  </r>
  <r>
    <s v="Marshall"/>
    <n v="473"/>
    <s v="Lower Yukon-Kuskokwim"/>
    <s v="Marshall Agnes Boliver Health ClinicTribal Government - ANTHC"/>
    <x v="4"/>
    <n v="2422"/>
    <m/>
    <m/>
    <n v="1314"/>
    <m/>
    <n v="18239"/>
    <m/>
    <m/>
    <n v="1069"/>
    <m/>
    <n v="17954"/>
    <m/>
    <m/>
    <n v="3260"/>
  </r>
  <r>
    <s v="McGrath"/>
    <n v="320"/>
    <s v="Yukon-Koyukuk/Upper Tanana"/>
    <s v="McGrath Health Center"/>
    <x v="4"/>
    <n v="6100"/>
    <m/>
    <m/>
    <m/>
    <m/>
    <m/>
    <m/>
    <m/>
    <m/>
    <m/>
    <m/>
    <m/>
    <m/>
    <m/>
  </r>
  <r>
    <s v="Mekoryuk"/>
    <n v="201"/>
    <s v="Lower Yukon-Kuskokwim"/>
    <s v="New Clinic"/>
    <x v="4"/>
    <m/>
    <m/>
    <m/>
    <m/>
    <m/>
    <m/>
    <m/>
    <m/>
    <m/>
    <m/>
    <m/>
    <m/>
    <m/>
    <m/>
  </r>
  <r>
    <s v="MENTASTA LAKE"/>
    <n v="127"/>
    <s v="Copper River/Chugach"/>
    <s v="Clinic"/>
    <x v="4"/>
    <m/>
    <m/>
    <m/>
    <m/>
    <m/>
    <m/>
    <m/>
    <m/>
    <m/>
    <m/>
    <m/>
    <m/>
    <m/>
    <m/>
  </r>
  <r>
    <s v="MINTO"/>
    <n v="214"/>
    <s v="Yukon-Koyukuk/Upper Tanana"/>
    <s v="Health ClinicMinto Village Council"/>
    <x v="4"/>
    <n v="2076"/>
    <m/>
    <m/>
    <n v="705.28467153284669"/>
    <m/>
    <n v="15466.139193999999"/>
    <m/>
    <m/>
    <m/>
    <m/>
    <m/>
    <m/>
    <m/>
    <m/>
  </r>
  <r>
    <s v="Mountain Village"/>
    <n v="862"/>
    <s v="Lower Yukon-Kuskokwim"/>
    <s v="Health Clinic"/>
    <x v="4"/>
    <n v="1932"/>
    <m/>
    <m/>
    <m/>
    <m/>
    <m/>
    <m/>
    <m/>
    <m/>
    <m/>
    <m/>
    <m/>
    <m/>
    <m/>
  </r>
  <r>
    <s v="Naknek"/>
    <n v="521"/>
    <s v="Bristol Bay"/>
    <s v="Clinic"/>
    <x v="4"/>
    <n v="1098"/>
    <m/>
    <m/>
    <m/>
    <m/>
    <m/>
    <m/>
    <m/>
    <m/>
    <m/>
    <m/>
    <m/>
    <m/>
    <m/>
  </r>
  <r>
    <s v="Naknek"/>
    <n v="521"/>
    <s v="Bristol Bay"/>
    <s v="Camai Comm. Health Center"/>
    <x v="4"/>
    <m/>
    <m/>
    <m/>
    <m/>
    <m/>
    <m/>
    <m/>
    <m/>
    <m/>
    <m/>
    <m/>
    <m/>
    <m/>
    <m/>
  </r>
  <r>
    <s v="Naknek"/>
    <n v="521"/>
    <s v="Bristol Bay"/>
    <s v="Village Council Office / Clinic"/>
    <x v="4"/>
    <m/>
    <m/>
    <m/>
    <m/>
    <m/>
    <m/>
    <m/>
    <m/>
    <m/>
    <m/>
    <m/>
    <m/>
    <m/>
    <m/>
  </r>
  <r>
    <s v="Nanwalek"/>
    <n v="521"/>
    <s v="Bristol Bay"/>
    <s v="Behavioral Health Offices"/>
    <x v="4"/>
    <n v="3000"/>
    <m/>
    <m/>
    <m/>
    <m/>
    <m/>
    <m/>
    <m/>
    <m/>
    <m/>
    <m/>
    <m/>
    <m/>
    <m/>
  </r>
  <r>
    <s v="Nanwalek"/>
    <n v="521"/>
    <s v="Bristol Bay"/>
    <s v="Nanwalek Clinic"/>
    <x v="4"/>
    <n v="5000"/>
    <m/>
    <m/>
    <m/>
    <m/>
    <m/>
    <m/>
    <m/>
    <m/>
    <m/>
    <m/>
    <m/>
    <m/>
    <m/>
  </r>
  <r>
    <s v="Napaskiak"/>
    <n v="442"/>
    <s v="Lower Yukon-Kuskokwim"/>
    <s v="Napskiak ClinicTribal Government - ANTHC"/>
    <x v="4"/>
    <n v="2295"/>
    <m/>
    <m/>
    <n v="1117.6642335766423"/>
    <m/>
    <n v="16456.148689999998"/>
    <m/>
    <m/>
    <m/>
    <m/>
    <m/>
    <m/>
    <m/>
    <m/>
  </r>
  <r>
    <s v="Nelson Lagoon"/>
    <n v="45"/>
    <s v="Aleutians"/>
    <s v="Health Clinic"/>
    <x v="4"/>
    <m/>
    <m/>
    <m/>
    <m/>
    <m/>
    <m/>
    <m/>
    <m/>
    <m/>
    <m/>
    <m/>
    <m/>
    <m/>
    <m/>
  </r>
  <r>
    <s v="Nenana"/>
    <n v="45"/>
    <s v="Aleutians"/>
    <s v="Multipurpose Bldg. (Clinic)"/>
    <x v="4"/>
    <n v="3250"/>
    <s v="Yes; ANTHC"/>
    <m/>
    <m/>
    <m/>
    <m/>
    <m/>
    <m/>
    <m/>
    <m/>
    <m/>
    <m/>
    <m/>
    <m/>
  </r>
  <r>
    <s v="Nenana"/>
    <n v="45"/>
    <s v="Aleutians"/>
    <s v="Clinic"/>
    <x v="4"/>
    <m/>
    <m/>
    <m/>
    <m/>
    <m/>
    <m/>
    <m/>
    <m/>
    <m/>
    <m/>
    <m/>
    <m/>
    <m/>
    <m/>
  </r>
  <r>
    <s v="Nenana"/>
    <n v="45"/>
    <s v="Aleutians"/>
    <s v="Railbelt Mental Health Bldg."/>
    <x v="4"/>
    <m/>
    <m/>
    <m/>
    <m/>
    <m/>
    <m/>
    <m/>
    <m/>
    <m/>
    <m/>
    <m/>
    <m/>
    <m/>
    <m/>
  </r>
  <r>
    <s v="New Stuyahok"/>
    <n v="500"/>
    <s v="Bristol Bay"/>
    <s v="New Stuyahok Clinic"/>
    <x v="4"/>
    <m/>
    <m/>
    <m/>
    <m/>
    <m/>
    <m/>
    <m/>
    <m/>
    <m/>
    <m/>
    <m/>
    <m/>
    <m/>
    <m/>
  </r>
  <r>
    <s v="Newhalen"/>
    <n v="214"/>
    <s v="Bristol Bay"/>
    <s v="Clinic"/>
    <x v="4"/>
    <n v="754"/>
    <m/>
    <m/>
    <m/>
    <m/>
    <m/>
    <m/>
    <m/>
    <m/>
    <m/>
    <m/>
    <m/>
    <m/>
    <m/>
  </r>
  <r>
    <s v="Newhalen"/>
    <n v="214"/>
    <s v="Bristol Bay"/>
    <s v="New Clinic"/>
    <x v="4"/>
    <n v="1440"/>
    <m/>
    <m/>
    <m/>
    <m/>
    <m/>
    <m/>
    <m/>
    <m/>
    <m/>
    <m/>
    <m/>
    <m/>
    <m/>
  </r>
  <r>
    <s v="Newtok"/>
    <n v="400"/>
    <s v="Lower Yukon-Kuskokwim"/>
    <s v="Manguan Newtok Health ClinicTribal Government - ANTHC"/>
    <x v="4"/>
    <n v="2422"/>
    <m/>
    <m/>
    <n v="1946"/>
    <m/>
    <n v="16554"/>
    <m/>
    <m/>
    <n v="1430"/>
    <m/>
    <n v="15246"/>
    <m/>
    <m/>
    <n v="5100"/>
  </r>
  <r>
    <s v="Nightmute"/>
    <n v="281"/>
    <s v="Lower Yukon-Kuskokwim"/>
    <s v="Nightmute Health ClinicTribal Government - ANTHC"/>
    <x v="4"/>
    <n v="1740"/>
    <m/>
    <m/>
    <n v="930"/>
    <m/>
    <n v="14119"/>
    <m/>
    <m/>
    <n v="697"/>
    <m/>
    <n v="12599"/>
    <m/>
    <m/>
    <n v="5620"/>
  </r>
  <r>
    <s v="Nikolai"/>
    <n v="108"/>
    <s v="Yukon-Koyukuk/Upper Tanana"/>
    <s v="Clinic"/>
    <x v="4"/>
    <m/>
    <m/>
    <m/>
    <m/>
    <m/>
    <m/>
    <m/>
    <m/>
    <m/>
    <m/>
    <m/>
    <m/>
    <m/>
    <m/>
  </r>
  <r>
    <s v="Noatak"/>
    <n v="562"/>
    <s v="Northwest Arctic"/>
    <s v="Esther Barger Memorial Health Center"/>
    <x v="4"/>
    <n v="5000"/>
    <m/>
    <m/>
    <n v="4000"/>
    <m/>
    <n v="50400"/>
    <m/>
    <m/>
    <m/>
    <m/>
    <m/>
    <m/>
    <m/>
    <m/>
  </r>
  <r>
    <s v="Nome"/>
    <n v="3659"/>
    <s v="Bering Straits"/>
    <s v="NORTON SOUND HEALTH CORP."/>
    <x v="4"/>
    <n v="0"/>
    <m/>
    <m/>
    <m/>
    <m/>
    <m/>
    <m/>
    <m/>
    <m/>
    <m/>
    <m/>
    <m/>
    <m/>
    <m/>
  </r>
  <r>
    <s v="Nome"/>
    <n v="3659"/>
    <s v="Bering Straits"/>
    <s v="NORTON SOUND HEALTH CORP."/>
    <x v="4"/>
    <n v="0"/>
    <m/>
    <m/>
    <m/>
    <m/>
    <m/>
    <m/>
    <m/>
    <m/>
    <m/>
    <m/>
    <m/>
    <m/>
    <m/>
  </r>
  <r>
    <s v="Nome"/>
    <n v="3659"/>
    <s v="Bering Straits"/>
    <s v="NORTON SOUND HEALTH CORP."/>
    <x v="4"/>
    <n v="9924"/>
    <m/>
    <m/>
    <m/>
    <m/>
    <m/>
    <m/>
    <m/>
    <m/>
    <m/>
    <m/>
    <m/>
    <m/>
    <m/>
  </r>
  <r>
    <s v="Nome"/>
    <n v="3659"/>
    <s v="Bering Straits"/>
    <s v="NORTON SOUND HEALTH CORP."/>
    <x v="4"/>
    <n v="9932"/>
    <m/>
    <m/>
    <m/>
    <m/>
    <m/>
    <m/>
    <m/>
    <m/>
    <m/>
    <m/>
    <m/>
    <m/>
    <m/>
  </r>
  <r>
    <s v="Nondalton"/>
    <n v="165"/>
    <s v="Bristol Bay"/>
    <s v="Nondalton Clinic"/>
    <x v="4"/>
    <n v="1200"/>
    <m/>
    <m/>
    <n v="270"/>
    <m/>
    <n v="13900"/>
    <m/>
    <m/>
    <m/>
    <m/>
    <m/>
    <m/>
    <m/>
    <m/>
  </r>
  <r>
    <s v="Nondalton"/>
    <n v="165"/>
    <s v="Bristol Bay"/>
    <s v="Clinic"/>
    <x v="4"/>
    <n v="2683"/>
    <m/>
    <m/>
    <m/>
    <m/>
    <m/>
    <m/>
    <m/>
    <m/>
    <m/>
    <m/>
    <m/>
    <m/>
    <m/>
  </r>
  <r>
    <s v="Noorvik"/>
    <n v="641"/>
    <s v="Northwest Arctic"/>
    <s v="Sally Harvey Memorial Health Clinic"/>
    <x v="4"/>
    <n v="7500"/>
    <m/>
    <m/>
    <n v="5000"/>
    <m/>
    <n v="50400"/>
    <m/>
    <m/>
    <m/>
    <m/>
    <m/>
    <m/>
    <m/>
    <m/>
  </r>
  <r>
    <s v="Northway"/>
    <n v="80"/>
    <s v="Yukon-Koyukuk/Upper Tanana"/>
    <s v="Clinic &amp; Washeteria"/>
    <x v="4"/>
    <m/>
    <m/>
    <m/>
    <m/>
    <m/>
    <m/>
    <m/>
    <m/>
    <m/>
    <m/>
    <m/>
    <m/>
    <m/>
    <m/>
  </r>
  <r>
    <s v="Nuiqsut"/>
    <n v="452"/>
    <s v="North Slope"/>
    <s v="Health Clinic"/>
    <x v="4"/>
    <n v="7080"/>
    <m/>
    <m/>
    <m/>
    <m/>
    <n v="14192"/>
    <m/>
    <m/>
    <m/>
    <m/>
    <m/>
    <m/>
    <m/>
    <m/>
  </r>
  <r>
    <s v="Nulato"/>
    <n v="262"/>
    <s v="Yukon-Koyukuk/Upper Tanana"/>
    <s v="Nulato Health ClinicTribal Government - ANTHC"/>
    <x v="4"/>
    <n v="2340"/>
    <m/>
    <m/>
    <m/>
    <m/>
    <n v="10864.09719"/>
    <m/>
    <m/>
    <m/>
    <m/>
    <m/>
    <m/>
    <m/>
    <m/>
  </r>
  <r>
    <s v="Nunam Iqua"/>
    <n v="211"/>
    <s v="Lower Yukon-Kuskokwim"/>
    <s v="Clinic"/>
    <x v="4"/>
    <n v="1714"/>
    <s v="Yes"/>
    <m/>
    <m/>
    <m/>
    <m/>
    <m/>
    <m/>
    <m/>
    <m/>
    <m/>
    <m/>
    <m/>
    <m/>
  </r>
  <r>
    <s v="Old Harbor"/>
    <n v="225"/>
    <s v="Kodiak"/>
    <s v="Clinic"/>
    <x v="4"/>
    <m/>
    <m/>
    <m/>
    <m/>
    <m/>
    <m/>
    <m/>
    <m/>
    <m/>
    <m/>
    <m/>
    <m/>
    <m/>
    <m/>
  </r>
  <r>
    <s v="Old Harbor"/>
    <n v="225"/>
    <s v="Kodiak"/>
    <s v="Old Clinic"/>
    <x v="4"/>
    <m/>
    <s v="VEEP (2005-06)"/>
    <s v="Y"/>
    <m/>
    <m/>
    <m/>
    <m/>
    <m/>
    <m/>
    <m/>
    <m/>
    <m/>
    <m/>
    <m/>
  </r>
  <r>
    <s v="Oscarville"/>
    <n v="61"/>
    <s v="Lower Yukon-Kuskokwim"/>
    <s v="Clinic"/>
    <x v="4"/>
    <n v="520"/>
    <s v="Yes"/>
    <m/>
    <n v="650"/>
    <m/>
    <n v="3053"/>
    <m/>
    <m/>
    <n v="385"/>
    <m/>
    <n v="2528"/>
    <m/>
    <m/>
    <n v="12557"/>
  </r>
  <r>
    <s v="Ouzinkie"/>
    <n v="185"/>
    <s v="Kodiak"/>
    <s v="Ouzinkie Clinic"/>
    <x v="4"/>
    <m/>
    <m/>
    <m/>
    <m/>
    <m/>
    <m/>
    <m/>
    <m/>
    <m/>
    <m/>
    <m/>
    <m/>
    <m/>
    <m/>
  </r>
  <r>
    <s v="Ouzinkie"/>
    <n v="185"/>
    <s v="Kodiak"/>
    <s v="Tribal Health Clinic"/>
    <x v="4"/>
    <m/>
    <m/>
    <m/>
    <m/>
    <m/>
    <m/>
    <m/>
    <m/>
    <m/>
    <m/>
    <m/>
    <m/>
    <m/>
    <m/>
  </r>
  <r>
    <s v="Pedro Bay"/>
    <n v="42"/>
    <s v="Bristol Bay"/>
    <s v="Village Council/Clinic/Comm. Center"/>
    <x v="4"/>
    <n v="797"/>
    <m/>
    <m/>
    <m/>
    <m/>
    <m/>
    <m/>
    <m/>
    <m/>
    <m/>
    <m/>
    <m/>
    <m/>
    <m/>
  </r>
  <r>
    <s v="Perryville"/>
    <n v="120"/>
    <s v="Bristol Bay"/>
    <s v="Clinic"/>
    <x v="4"/>
    <n v="4413"/>
    <m/>
    <m/>
    <m/>
    <m/>
    <m/>
    <m/>
    <m/>
    <m/>
    <m/>
    <m/>
    <m/>
    <m/>
    <m/>
  </r>
  <r>
    <s v="Pilot Point"/>
    <n v="70"/>
    <s v="Bristol Bay"/>
    <s v="Clinic &amp; Council Office"/>
    <x v="4"/>
    <n v="2540"/>
    <m/>
    <m/>
    <m/>
    <m/>
    <m/>
    <m/>
    <m/>
    <m/>
    <m/>
    <m/>
    <m/>
    <m/>
    <m/>
  </r>
  <r>
    <s v="Pilot Station"/>
    <n v="628"/>
    <s v="Lower Yukon-Kuskokwim"/>
    <s v="Pilot Station Health ClinicTribal Government - ANTHC"/>
    <x v="4"/>
    <n v="2295"/>
    <m/>
    <m/>
    <n v="2094"/>
    <m/>
    <n v="35027"/>
    <m/>
    <m/>
    <n v="1187"/>
    <m/>
    <n v="34957"/>
    <m/>
    <m/>
    <n v="5010"/>
  </r>
  <r>
    <s v="Pitkas Point"/>
    <n v="96"/>
    <s v="Lower Yukon-Kuskokwim"/>
    <s v="Clinic"/>
    <x v="4"/>
    <m/>
    <m/>
    <m/>
    <m/>
    <m/>
    <m/>
    <m/>
    <m/>
    <m/>
    <m/>
    <m/>
    <m/>
    <m/>
    <m/>
  </r>
  <r>
    <s v="Point Hope"/>
    <n v="683"/>
    <s v="North Slope"/>
    <s v="Health Clinic"/>
    <x v="4"/>
    <n v="7476"/>
    <m/>
    <m/>
    <m/>
    <m/>
    <n v="37517"/>
    <m/>
    <m/>
    <m/>
    <m/>
    <m/>
    <m/>
    <m/>
    <m/>
  </r>
  <r>
    <s v="Point Hope"/>
    <n v="683"/>
    <s v="North Slope"/>
    <s v="Pt. Hope Clinic"/>
    <x v="4"/>
    <m/>
    <m/>
    <m/>
    <m/>
    <m/>
    <n v="86400"/>
    <m/>
    <m/>
    <m/>
    <m/>
    <m/>
    <m/>
    <m/>
    <m/>
  </r>
  <r>
    <s v="Point Lay"/>
    <n v="215"/>
    <s v="North Slope"/>
    <s v="Health Clinic"/>
    <x v="4"/>
    <n v="4400"/>
    <m/>
    <m/>
    <m/>
    <m/>
    <n v="1443"/>
    <m/>
    <m/>
    <m/>
    <m/>
    <m/>
    <m/>
    <m/>
    <m/>
  </r>
  <r>
    <s v="Port Heiden"/>
    <n v="118"/>
    <s v="Bristol Bay"/>
    <s v="Clinic"/>
    <x v="4"/>
    <n v="2099"/>
    <m/>
    <m/>
    <m/>
    <m/>
    <m/>
    <m/>
    <m/>
    <m/>
    <m/>
    <m/>
    <m/>
    <m/>
    <m/>
  </r>
  <r>
    <s v="Port Lions"/>
    <n v="188"/>
    <s v="Kodiak"/>
    <s v="Health Clinic"/>
    <x v="4"/>
    <n v="2552"/>
    <m/>
    <m/>
    <m/>
    <m/>
    <m/>
    <m/>
    <m/>
    <m/>
    <m/>
    <m/>
    <m/>
    <m/>
    <m/>
  </r>
  <r>
    <s v="Rampart"/>
    <n v="32"/>
    <s v="Yukon-Koyukuk/Upper Tanana"/>
    <s v="Clinic"/>
    <x v="4"/>
    <n v="672"/>
    <s v="None"/>
    <s v="None"/>
    <m/>
    <m/>
    <m/>
    <m/>
    <m/>
    <m/>
    <m/>
    <m/>
    <m/>
    <m/>
    <m/>
  </r>
  <r>
    <s v="RUBY"/>
    <n v="202"/>
    <s v="Yukon-Koyukuk/Upper Tanana"/>
    <s v="ClinicCity of Ruby"/>
    <x v="4"/>
    <n v="1000"/>
    <m/>
    <m/>
    <n v="134.4087591240876"/>
    <m/>
    <n v="851.00765899999988"/>
    <m/>
    <m/>
    <m/>
    <m/>
    <m/>
    <m/>
    <m/>
    <m/>
  </r>
  <r>
    <s v="Russian Mission"/>
    <n v="312"/>
    <s v="Lower Yukon-Kuskokwim"/>
    <s v="Clinic"/>
    <x v="4"/>
    <n v="2000"/>
    <m/>
    <m/>
    <n v="1500"/>
    <m/>
    <m/>
    <m/>
    <m/>
    <m/>
    <m/>
    <m/>
    <m/>
    <m/>
    <m/>
  </r>
  <r>
    <s v="Russian Mission"/>
    <n v="312"/>
    <s v="Lower Yukon-Kuskokwim"/>
    <s v="Russian Mission ClinicTribal Government - ANTHC"/>
    <x v="4"/>
    <n v="2068"/>
    <m/>
    <m/>
    <n v="970"/>
    <m/>
    <n v="17006"/>
    <m/>
    <m/>
    <n v="830"/>
    <m/>
    <n v="13793"/>
    <m/>
    <m/>
    <n v="647"/>
  </r>
  <r>
    <s v="Saint George"/>
    <n v="312"/>
    <s v="Lower Yukon-Kuskokwim"/>
    <s v="Health Clinic"/>
    <x v="4"/>
    <n v="3675"/>
    <m/>
    <m/>
    <m/>
    <m/>
    <m/>
    <m/>
    <m/>
    <m/>
    <m/>
    <m/>
    <m/>
    <m/>
    <m/>
  </r>
  <r>
    <s v="Savoonga"/>
    <n v="718"/>
    <s v="Bering Straits"/>
    <m/>
    <x v="4"/>
    <n v="1048"/>
    <m/>
    <m/>
    <n v="1800"/>
    <m/>
    <n v="19188"/>
    <m/>
    <m/>
    <n v="1196"/>
    <m/>
    <n v="10466"/>
    <m/>
    <m/>
    <n v="18960"/>
  </r>
  <r>
    <s v="SAVOONGA"/>
    <n v="718"/>
    <s v="Bering Straits"/>
    <s v="New Health ClinicTribal Government - ANTHC"/>
    <x v="4"/>
    <n v="2048"/>
    <m/>
    <m/>
    <n v="1594.5985401459855"/>
    <m/>
    <n v="10282.592176249998"/>
    <m/>
    <m/>
    <m/>
    <m/>
    <m/>
    <m/>
    <m/>
    <m/>
  </r>
  <r>
    <s v="Savoonga"/>
    <n v="718"/>
    <s v="Bering Straits"/>
    <s v="Clinic"/>
    <x v="4"/>
    <n v="2700"/>
    <m/>
    <m/>
    <m/>
    <m/>
    <m/>
    <m/>
    <m/>
    <m/>
    <m/>
    <m/>
    <m/>
    <m/>
    <m/>
  </r>
  <r>
    <s v="Selawik"/>
    <n v="872"/>
    <s v="Northwest Arctic"/>
    <s v="Clinic"/>
    <x v="4"/>
    <n v="7400"/>
    <m/>
    <m/>
    <m/>
    <m/>
    <m/>
    <m/>
    <m/>
    <m/>
    <m/>
    <m/>
    <m/>
    <m/>
    <m/>
  </r>
  <r>
    <s v="SHAGELUK"/>
    <n v="76"/>
    <s v="Yukon-Koyukuk/Upper Tanana"/>
    <s v="ClinicCity of Shageluk"/>
    <x v="4"/>
    <n v="1400"/>
    <m/>
    <m/>
    <m/>
    <m/>
    <n v="13701.123308999999"/>
    <m/>
    <m/>
    <m/>
    <m/>
    <m/>
    <m/>
    <m/>
    <m/>
  </r>
  <r>
    <s v="Shaktoolik"/>
    <n v="272"/>
    <s v="Bering Straits"/>
    <s v="Shaktoolik Health ClinicTribal Government - ANTHC"/>
    <x v="4"/>
    <n v="1793"/>
    <m/>
    <m/>
    <n v="1503"/>
    <m/>
    <n v="12022"/>
    <m/>
    <m/>
    <n v="892"/>
    <m/>
    <n v="12022"/>
    <m/>
    <m/>
    <n v="13352"/>
  </r>
  <r>
    <s v="Shishmaref"/>
    <n v="598"/>
    <s v="Bering Straits"/>
    <s v="Shishmaref Clinic"/>
    <x v="4"/>
    <m/>
    <m/>
    <m/>
    <m/>
    <m/>
    <m/>
    <m/>
    <m/>
    <m/>
    <m/>
    <m/>
    <m/>
    <m/>
    <m/>
  </r>
  <r>
    <s v="Shungnak"/>
    <n v="294"/>
    <s v="Northwest Arctic"/>
    <s v="Shungnak Clinic"/>
    <x v="4"/>
    <n v="5000"/>
    <m/>
    <m/>
    <n v="4000"/>
    <m/>
    <n v="31200"/>
    <m/>
    <m/>
    <m/>
    <m/>
    <m/>
    <m/>
    <m/>
    <m/>
  </r>
  <r>
    <s v="Shungnak"/>
    <n v="294"/>
    <s v="Northwest Arctic"/>
    <s v="Old Clinic"/>
    <x v="4"/>
    <m/>
    <m/>
    <m/>
    <m/>
    <m/>
    <m/>
    <m/>
    <m/>
    <m/>
    <m/>
    <m/>
    <m/>
    <m/>
    <m/>
  </r>
  <r>
    <s v="Sitka"/>
    <n v="9039"/>
    <s v="Southeast"/>
    <s v="SITKA ANIMAL HOSPITALHUNT"/>
    <x v="4"/>
    <n v="1860"/>
    <m/>
    <m/>
    <m/>
    <m/>
    <m/>
    <m/>
    <m/>
    <m/>
    <m/>
    <m/>
    <m/>
    <m/>
    <m/>
  </r>
  <r>
    <s v="Sitka"/>
    <n v="9039"/>
    <s v="Southeast"/>
    <s v="SITKA COMM HOSPITALCITY &amp; BOROUGH OF SITKA"/>
    <x v="4"/>
    <n v="2800"/>
    <m/>
    <m/>
    <m/>
    <m/>
    <m/>
    <m/>
    <m/>
    <m/>
    <m/>
    <m/>
    <m/>
    <m/>
    <m/>
  </r>
  <r>
    <s v="Sitka"/>
    <n v="9039"/>
    <s v="Southeast"/>
    <s v=" SITKA DENTAL CLINIC"/>
    <x v="4"/>
    <n v="6400"/>
    <m/>
    <m/>
    <m/>
    <m/>
    <m/>
    <m/>
    <m/>
    <m/>
    <m/>
    <m/>
    <m/>
    <m/>
    <m/>
  </r>
  <r>
    <s v="Sleetmute"/>
    <n v="103"/>
    <s v="Lower Yukon-Kuskokwim"/>
    <s v="Sleetmute Health ClinicTribal Government - ANTHC"/>
    <x v="4"/>
    <n v="1734"/>
    <m/>
    <m/>
    <n v="1192.3357664233577"/>
    <m/>
    <n v="5827.0521499999995"/>
    <m/>
    <m/>
    <m/>
    <m/>
    <m/>
    <m/>
    <m/>
    <m/>
  </r>
  <r>
    <s v="South Naknek"/>
    <n v="75"/>
    <s v="Bristol Bay"/>
    <s v="Clinic / Tribal Bldg. / Comm. Center"/>
    <x v="4"/>
    <n v="3020"/>
    <s v="Yes"/>
    <m/>
    <m/>
    <m/>
    <m/>
    <m/>
    <m/>
    <m/>
    <m/>
    <m/>
    <m/>
    <m/>
    <m/>
  </r>
  <r>
    <s v="Stebbins"/>
    <n v="593"/>
    <s v="Bering Straits"/>
    <s v="Stebbins Clinic"/>
    <x v="4"/>
    <m/>
    <m/>
    <m/>
    <m/>
    <m/>
    <m/>
    <m/>
    <m/>
    <m/>
    <m/>
    <m/>
    <m/>
    <m/>
    <m/>
  </r>
  <r>
    <s v="Stevens Village"/>
    <n v="65"/>
    <s v="Yukon-Koyukuk/Upper Tanana"/>
    <s v="Clinic/IRA Offices"/>
    <x v="4"/>
    <m/>
    <m/>
    <s v="Yes; VEEP"/>
    <m/>
    <m/>
    <m/>
    <m/>
    <m/>
    <m/>
    <m/>
    <m/>
    <m/>
    <m/>
    <m/>
  </r>
  <r>
    <s v="Stony River"/>
    <n v="40"/>
    <s v="Lower Yukon-Kuskokwim"/>
    <s v="Clinic"/>
    <x v="4"/>
    <m/>
    <m/>
    <m/>
    <m/>
    <m/>
    <m/>
    <m/>
    <m/>
    <m/>
    <m/>
    <m/>
    <m/>
    <m/>
    <m/>
  </r>
  <r>
    <s v="Takotna"/>
    <n v="56"/>
    <s v="Yukon-Koyukuk/Upper Tanana"/>
    <s v="Clinic"/>
    <x v="4"/>
    <m/>
    <m/>
    <m/>
    <m/>
    <m/>
    <m/>
    <m/>
    <m/>
    <m/>
    <m/>
    <m/>
    <m/>
    <m/>
    <m/>
  </r>
  <r>
    <s v="Tanana"/>
    <n v="238"/>
    <s v="Yukon-Koyukuk/Upper Tanana"/>
    <s v="Tanana Health Center"/>
    <x v="4"/>
    <m/>
    <m/>
    <m/>
    <m/>
    <m/>
    <m/>
    <m/>
    <m/>
    <m/>
    <m/>
    <m/>
    <m/>
    <m/>
    <m/>
  </r>
  <r>
    <s v="Tazlina"/>
    <n v="295"/>
    <s v="Copper River/Chugach"/>
    <s v="Health Clinic"/>
    <x v="4"/>
    <n v="1176"/>
    <m/>
    <m/>
    <m/>
    <m/>
    <m/>
    <m/>
    <m/>
    <m/>
    <m/>
    <m/>
    <m/>
    <m/>
    <m/>
  </r>
  <r>
    <s v="Teller"/>
    <n v="241"/>
    <s v="Bering Straits"/>
    <s v="Teller Clinic"/>
    <x v="4"/>
    <n v="2000"/>
    <m/>
    <m/>
    <n v="3000"/>
    <m/>
    <n v="20400"/>
    <m/>
    <m/>
    <m/>
    <m/>
    <m/>
    <m/>
    <m/>
    <m/>
  </r>
  <r>
    <s v="Teller"/>
    <n v="241"/>
    <s v="Bering Straits"/>
    <s v="Teller Health ClinicTribal Government - ANTHC"/>
    <x v="4"/>
    <n v="2615"/>
    <m/>
    <m/>
    <n v="1603"/>
    <m/>
    <n v="18113"/>
    <m/>
    <m/>
    <n v="1022"/>
    <m/>
    <n v="16879"/>
    <m/>
    <m/>
    <n v="12260"/>
  </r>
  <r>
    <s v="Tenakee Springs"/>
    <n v="141"/>
    <s v="Southeast"/>
    <s v="Tenakee Springs Clinic"/>
    <x v="4"/>
    <n v="900"/>
    <m/>
    <m/>
    <n v="283"/>
    <m/>
    <n v="2200"/>
    <m/>
    <m/>
    <m/>
    <m/>
    <m/>
    <m/>
    <m/>
    <m/>
  </r>
  <r>
    <s v="Togiak"/>
    <n v="878"/>
    <s v="Bristol Bay"/>
    <s v="Clinic"/>
    <x v="4"/>
    <n v="1000"/>
    <m/>
    <m/>
    <m/>
    <m/>
    <m/>
    <m/>
    <m/>
    <m/>
    <m/>
    <m/>
    <m/>
    <m/>
    <m/>
  </r>
  <r>
    <s v="Togiak"/>
    <n v="878"/>
    <s v="Bristol Bay"/>
    <s v="Health Clinic &amp; Dental Trailer"/>
    <x v="4"/>
    <m/>
    <m/>
    <m/>
    <n v="3000"/>
    <m/>
    <n v="135000"/>
    <m/>
    <m/>
    <m/>
    <m/>
    <m/>
    <m/>
    <m/>
    <m/>
  </r>
  <r>
    <s v="Togiak"/>
    <n v="878"/>
    <s v="Bristol Bay"/>
    <s v="Senior Center/Clinic"/>
    <x v="4"/>
    <m/>
    <m/>
    <m/>
    <m/>
    <m/>
    <m/>
    <m/>
    <m/>
    <m/>
    <m/>
    <m/>
    <m/>
    <m/>
    <m/>
  </r>
  <r>
    <s v="Togiak"/>
    <n v="878"/>
    <s v="Bristol Bay"/>
    <s v="Togiak Dental Clinic"/>
    <x v="4"/>
    <m/>
    <m/>
    <m/>
    <m/>
    <m/>
    <m/>
    <m/>
    <m/>
    <m/>
    <m/>
    <m/>
    <m/>
    <m/>
    <m/>
  </r>
  <r>
    <s v="Tok"/>
    <n v="1267"/>
    <s v="Yukon-Koyukuk/Upper Tanana"/>
    <s v="Upper Tanana Health Center (TCC)"/>
    <x v="4"/>
    <m/>
    <m/>
    <m/>
    <m/>
    <m/>
    <m/>
    <m/>
    <m/>
    <m/>
    <m/>
    <m/>
    <m/>
    <m/>
    <m/>
  </r>
  <r>
    <s v="TOKSOOK BAY"/>
    <n v="630"/>
    <s v="Lower Yukon-Kuskokwim"/>
    <s v="Toksook Bay Sub-Regional ClinicYukon Kuskokwim Health Corporation"/>
    <x v="4"/>
    <n v="10416"/>
    <m/>
    <m/>
    <n v="8156.9191240875907"/>
    <m/>
    <n v="135593.220328"/>
    <m/>
    <m/>
    <m/>
    <m/>
    <m/>
    <m/>
    <m/>
    <m/>
  </r>
  <r>
    <s v="Tuntutuliak"/>
    <n v="417"/>
    <s v="Lower Yukon-Kuskokwim"/>
    <s v="Tuntutuliak Health ClinicTribal Government - ANTHC"/>
    <x v="4"/>
    <n v="2214"/>
    <m/>
    <m/>
    <m/>
    <m/>
    <n v="21986.19846"/>
    <m/>
    <m/>
    <m/>
    <m/>
    <m/>
    <m/>
    <m/>
    <m/>
  </r>
  <r>
    <s v="Tununak"/>
    <n v="352"/>
    <s v="Lower Yukon-Kuskokwim"/>
    <s v="Tununak Health ClinicTribal Government - ANTHC"/>
    <x v="4"/>
    <n v="2422"/>
    <m/>
    <m/>
    <n v="801"/>
    <m/>
    <n v="26391"/>
    <m/>
    <m/>
    <n v="938"/>
    <m/>
    <n v="13670"/>
    <m/>
    <m/>
    <n v="4025"/>
  </r>
  <r>
    <s v="Twin Hills"/>
    <n v="82"/>
    <s v="Bristol Bay"/>
    <s v="Clinic"/>
    <x v="4"/>
    <n v="1604"/>
    <m/>
    <m/>
    <m/>
    <m/>
    <m/>
    <m/>
    <m/>
    <m/>
    <m/>
    <m/>
    <m/>
    <m/>
    <m/>
  </r>
  <r>
    <s v="Tyonek"/>
    <n v="82"/>
    <s v="Bristol Bay"/>
    <s v="Indian Creek Health Clinic"/>
    <x v="4"/>
    <n v="1200"/>
    <m/>
    <m/>
    <m/>
    <m/>
    <m/>
    <m/>
    <m/>
    <m/>
    <m/>
    <m/>
    <m/>
    <m/>
    <m/>
  </r>
  <r>
    <s v="Upper Kalskag"/>
    <n v="222"/>
    <s v="Lower Yukon-Kuskokwim"/>
    <s v="Upper Kalskag ClinicTribal Government - ANTHC"/>
    <x v="4"/>
    <n v="2335"/>
    <m/>
    <m/>
    <n v="1255"/>
    <m/>
    <n v="17050"/>
    <m/>
    <m/>
    <n v="1021"/>
    <m/>
    <n v="12243"/>
    <m/>
    <m/>
    <n v="7150"/>
  </r>
  <r>
    <s v="Upper Kalskag"/>
    <n v="222"/>
    <s v="Lower Yukon-Kuskokwim"/>
    <s v="Catherine Alexie ClinicNative Village of Kalskag (Upper)"/>
    <x v="4"/>
    <n v="2550"/>
    <m/>
    <m/>
    <n v="722.30057493917286"/>
    <m/>
    <n v="17247.155222999998"/>
    <m/>
    <m/>
    <m/>
    <m/>
    <m/>
    <m/>
    <m/>
    <m/>
  </r>
  <r>
    <s v="Venetie"/>
    <n v="197"/>
    <s v="Yukon-Koyukuk/Upper Tanana"/>
    <s v="Myra Roberts Clinic"/>
    <x v="4"/>
    <m/>
    <m/>
    <m/>
    <m/>
    <m/>
    <m/>
    <m/>
    <m/>
    <m/>
    <m/>
    <m/>
    <m/>
    <m/>
    <m/>
  </r>
  <r>
    <s v="Wainwright"/>
    <n v="543"/>
    <s v="North Slope"/>
    <s v="Health Clinic"/>
    <x v="4"/>
    <n v="6430"/>
    <m/>
    <m/>
    <m/>
    <m/>
    <n v="4940"/>
    <m/>
    <m/>
    <m/>
    <m/>
    <m/>
    <m/>
    <m/>
    <m/>
  </r>
  <r>
    <s v="Wales"/>
    <n v="150"/>
    <s v="Bering Straits"/>
    <s v="Wales Clinic"/>
    <x v="4"/>
    <m/>
    <m/>
    <m/>
    <m/>
    <m/>
    <m/>
    <m/>
    <m/>
    <m/>
    <m/>
    <m/>
    <m/>
    <m/>
    <m/>
  </r>
  <r>
    <s v="White Mountain"/>
    <n v="197"/>
    <s v="Bering Straits"/>
    <s v="New Clinic"/>
    <x v="4"/>
    <n v="2570"/>
    <m/>
    <m/>
    <n v="1311"/>
    <m/>
    <n v="16464"/>
    <m/>
    <m/>
    <m/>
    <m/>
    <m/>
    <m/>
    <m/>
    <m/>
  </r>
  <r>
    <s v="ATQASUK"/>
    <n v="248"/>
    <s v="North Slope"/>
    <s v="Health Clinic &amp; MorgueAtqasuk"/>
    <x v="5"/>
    <n v="4400"/>
    <m/>
    <m/>
    <m/>
    <m/>
    <n v="8415.0757350000003"/>
    <m/>
    <m/>
    <m/>
    <m/>
    <m/>
    <m/>
    <m/>
    <m/>
  </r>
  <r>
    <s v="BARROW"/>
    <n v="4514"/>
    <s v="North Slope"/>
    <s v="Vet ClinicNorth Slope Borough"/>
    <x v="5"/>
    <n v="2828"/>
    <m/>
    <m/>
    <m/>
    <m/>
    <n v="49480.445319999992"/>
    <n v="7660.66"/>
    <m/>
    <m/>
    <m/>
    <m/>
    <m/>
    <m/>
    <m/>
  </r>
  <r>
    <s v="DILLINGHAM"/>
    <n v="2395"/>
    <s v="Bristol Bay"/>
    <s v="Dillingham Health CenterDHSS"/>
    <x v="5"/>
    <n v="1296"/>
    <m/>
    <m/>
    <n v="480.28729927007299"/>
    <m/>
    <n v="9322.8839052000003"/>
    <m/>
    <m/>
    <m/>
    <m/>
    <m/>
    <m/>
    <m/>
    <m/>
  </r>
  <r>
    <s v="JUNEAU"/>
    <n v="33064"/>
    <s v="Southeast"/>
    <s v="Juneau Health CenterDHSS"/>
    <x v="5"/>
    <n v="9246"/>
    <m/>
    <m/>
    <m/>
    <m/>
    <n v="123863.6147625"/>
    <m/>
    <m/>
    <m/>
    <m/>
    <m/>
    <m/>
    <m/>
    <m/>
  </r>
  <r>
    <s v="JUNEAU"/>
    <n v="33064"/>
    <s v="Southeast"/>
    <s v="Johnson Youth CenterDHSS"/>
    <x v="5"/>
    <n v="20657"/>
    <m/>
    <m/>
    <n v="8348.4700729927008"/>
    <m/>
    <n v="369007.32103599998"/>
    <m/>
    <m/>
    <m/>
    <m/>
    <m/>
    <m/>
    <m/>
    <m/>
  </r>
  <r>
    <s v="JUNEAU"/>
    <n v="33064"/>
    <s v="Southeast"/>
    <s v="Juneau Pioneer HomeDHSS"/>
    <x v="5"/>
    <n v="42444"/>
    <m/>
    <m/>
    <n v="25189.020437956202"/>
    <m/>
    <n v="764992.1348672501"/>
    <m/>
    <m/>
    <m/>
    <m/>
    <m/>
    <m/>
    <m/>
    <m/>
  </r>
  <r>
    <s v="KETCHIKAN"/>
    <n v="8313"/>
    <s v="Southeast"/>
    <s v="Ketchikan Youth FacilityDHSS"/>
    <x v="5"/>
    <n v="6460"/>
    <m/>
    <m/>
    <n v="4395.4750000000004"/>
    <m/>
    <n v="100420.90377999999"/>
    <m/>
    <m/>
    <m/>
    <m/>
    <m/>
    <m/>
    <m/>
    <m/>
  </r>
  <r>
    <s v="KETCHIKAN"/>
    <n v="8313"/>
    <s v="Southeast"/>
    <s v="Ketchikan Health CenterDHSS"/>
    <x v="5"/>
    <n v="7107"/>
    <m/>
    <m/>
    <n v="2283.6999999999998"/>
    <m/>
    <n v="43480.391319999995"/>
    <m/>
    <m/>
    <m/>
    <m/>
    <m/>
    <m/>
    <m/>
    <m/>
  </r>
  <r>
    <s v="KETCHIKAN"/>
    <n v="8313"/>
    <s v="Southeast"/>
    <s v="Ketchikan Pioneer HomeDHSS"/>
    <x v="5"/>
    <n v="31787"/>
    <m/>
    <m/>
    <n v="13678.596350364964"/>
    <m/>
    <n v="610285.49251999997"/>
    <m/>
    <m/>
    <m/>
    <m/>
    <m/>
    <m/>
    <m/>
    <m/>
  </r>
  <r>
    <s v="Napaskiak"/>
    <n v="442"/>
    <s v="Lower Yukon-Kuskokwim"/>
    <s v="Oscarville Health ClinicTribal Government - ANTHC"/>
    <x v="5"/>
    <n v="520"/>
    <m/>
    <m/>
    <n v="626.27737226277372"/>
    <m/>
    <m/>
    <m/>
    <m/>
    <m/>
    <m/>
    <m/>
    <m/>
    <m/>
    <m/>
  </r>
  <r>
    <s v="SITKA"/>
    <n v="9039"/>
    <s v="Southeast"/>
    <s v="Sitka Health CenterDHSS"/>
    <x v="5"/>
    <n v="3204"/>
    <m/>
    <m/>
    <m/>
    <m/>
    <n v="55925.503325000005"/>
    <m/>
    <m/>
    <m/>
    <m/>
    <m/>
    <m/>
    <m/>
    <m/>
  </r>
  <r>
    <s v="SITKA"/>
    <n v="9039"/>
    <s v="Southeast"/>
    <s v="Sitka Pioneer HomeDHSS"/>
    <x v="5"/>
    <n v="83121"/>
    <m/>
    <m/>
    <n v="29587.237956204375"/>
    <m/>
    <n v="738265.1443264999"/>
    <m/>
    <m/>
    <m/>
    <m/>
    <m/>
    <m/>
    <m/>
    <m/>
  </r>
  <r>
    <s v="SKAGWAY"/>
    <n v="927"/>
    <s v="Southeast"/>
    <s v="New Skagway Health ClinicMunicipality of Skagway"/>
    <x v="5"/>
    <n v="13541"/>
    <m/>
    <m/>
    <n v="2810.4919708029197"/>
    <m/>
    <n v="51040.459359999993"/>
    <m/>
    <m/>
    <m/>
    <m/>
    <m/>
    <m/>
    <m/>
    <m/>
  </r>
  <r>
    <s v="Tuluksak"/>
    <n v="380"/>
    <s v="Lower Yukon-Kuskokwim"/>
    <s v="Tuluksak Health ClinicTribal Government - ANTHC"/>
    <x v="5"/>
    <n v="768"/>
    <m/>
    <m/>
    <n v="544.37956204379566"/>
    <m/>
    <n v="9010.0810899999997"/>
    <m/>
    <m/>
    <m/>
    <m/>
    <m/>
    <m/>
    <m/>
    <m/>
  </r>
  <r>
    <s v="Akhiok"/>
    <n v="85"/>
    <s v="Kodiak"/>
    <s v="Kaguyak Tribal Office"/>
    <x v="6"/>
    <n v="1000"/>
    <m/>
    <m/>
    <m/>
    <m/>
    <m/>
    <m/>
    <m/>
    <m/>
    <m/>
    <m/>
    <m/>
    <m/>
    <m/>
  </r>
  <r>
    <s v="Akhiok"/>
    <n v="85"/>
    <s v="Kodiak"/>
    <s v="Tribal Council Office/ Post Office/ City Office/ VPSO"/>
    <x v="6"/>
    <n v="1152"/>
    <m/>
    <m/>
    <m/>
    <m/>
    <m/>
    <m/>
    <m/>
    <m/>
    <m/>
    <m/>
    <m/>
    <m/>
    <m/>
  </r>
  <r>
    <s v="Akiachak"/>
    <n v="675"/>
    <s v="Lower Yukon-Kuskokwim"/>
    <s v="City Office"/>
    <x v="6"/>
    <n v="960"/>
    <m/>
    <m/>
    <m/>
    <m/>
    <m/>
    <m/>
    <m/>
    <m/>
    <m/>
    <m/>
    <m/>
    <m/>
    <m/>
  </r>
  <r>
    <s v="Akiachak"/>
    <n v="675"/>
    <s v="Lower Yukon-Kuskokwim"/>
    <s v="Upper Kalskag Tribal Office"/>
    <x v="6"/>
    <n v="6376"/>
    <s v="Yes, AHFC-C"/>
    <s v="No"/>
    <m/>
    <m/>
    <m/>
    <m/>
    <m/>
    <m/>
    <m/>
    <m/>
    <m/>
    <m/>
    <m/>
  </r>
  <r>
    <s v="Akiachak"/>
    <n v="675"/>
    <s v="Lower Yukon-Kuskokwim"/>
    <s v="POST OFFICE"/>
    <x v="6"/>
    <m/>
    <m/>
    <m/>
    <m/>
    <m/>
    <m/>
    <m/>
    <m/>
    <m/>
    <m/>
    <m/>
    <m/>
    <m/>
    <m/>
  </r>
  <r>
    <s v="Akiachak"/>
    <n v="675"/>
    <s v="Lower Yukon-Kuskokwim"/>
    <s v="Village Corporation (Akiachak, Limited)"/>
    <x v="6"/>
    <m/>
    <m/>
    <m/>
    <m/>
    <m/>
    <m/>
    <m/>
    <m/>
    <m/>
    <m/>
    <m/>
    <m/>
    <m/>
    <m/>
  </r>
  <r>
    <s v="Akiak"/>
    <n v="355"/>
    <s v="Lower Yukon-Kuskokwim"/>
    <s v="Early Childhood Office"/>
    <x v="6"/>
    <m/>
    <m/>
    <m/>
    <m/>
    <m/>
    <m/>
    <m/>
    <m/>
    <m/>
    <m/>
    <m/>
    <m/>
    <m/>
    <m/>
  </r>
  <r>
    <s v="Akiak"/>
    <n v="355"/>
    <s v="Lower Yukon-Kuskokwim"/>
    <s v="KOKARMUIT CORPORATION"/>
    <x v="6"/>
    <m/>
    <m/>
    <m/>
    <n v="5000"/>
    <m/>
    <m/>
    <m/>
    <m/>
    <m/>
    <m/>
    <m/>
    <m/>
    <m/>
    <m/>
  </r>
  <r>
    <s v="Akiak"/>
    <n v="355"/>
    <s v="Lower Yukon-Kuskokwim"/>
    <s v="Kokarmuit Corporation"/>
    <x v="6"/>
    <m/>
    <m/>
    <m/>
    <m/>
    <m/>
    <m/>
    <m/>
    <m/>
    <m/>
    <m/>
    <m/>
    <m/>
    <m/>
    <m/>
  </r>
  <r>
    <s v="Akiak"/>
    <n v="355"/>
    <s v="Lower Yukon-Kuskokwim"/>
    <s v="OLD POST OFFICE"/>
    <x v="6"/>
    <m/>
    <m/>
    <m/>
    <m/>
    <m/>
    <m/>
    <m/>
    <m/>
    <m/>
    <m/>
    <m/>
    <m/>
    <m/>
    <m/>
  </r>
  <r>
    <s v="Akiak"/>
    <n v="355"/>
    <s v="Lower Yukon-Kuskokwim"/>
    <s v="Post Office"/>
    <x v="6"/>
    <m/>
    <m/>
    <m/>
    <m/>
    <m/>
    <m/>
    <m/>
    <m/>
    <m/>
    <m/>
    <m/>
    <m/>
    <m/>
    <m/>
  </r>
  <r>
    <s v="Akutan"/>
    <n v="1154"/>
    <s v="Aleutians"/>
    <s v="VPSO Office/Garage"/>
    <x v="6"/>
    <n v="1021"/>
    <m/>
    <m/>
    <m/>
    <m/>
    <m/>
    <m/>
    <m/>
    <m/>
    <m/>
    <m/>
    <m/>
    <m/>
    <m/>
  </r>
  <r>
    <s v="Alakanuk"/>
    <n v="704"/>
    <s v="Lower Yukon-Kuskokwim"/>
    <s v="Corporation Office"/>
    <x v="6"/>
    <n v="960"/>
    <m/>
    <m/>
    <n v="1260"/>
    <m/>
    <m/>
    <m/>
    <m/>
    <m/>
    <m/>
    <m/>
    <m/>
    <m/>
    <m/>
  </r>
  <r>
    <s v="Alakanuk"/>
    <n v="704"/>
    <s v="Lower Yukon-Kuskokwim"/>
    <s v="Alakanuk Tribal OfficeTribal Government - ANTHC"/>
    <x v="6"/>
    <n v="4092"/>
    <m/>
    <m/>
    <n v="2880.8759124087592"/>
    <m/>
    <n v="17341.656219999997"/>
    <m/>
    <m/>
    <m/>
    <m/>
    <m/>
    <m/>
    <m/>
    <m/>
  </r>
  <r>
    <s v="Alatna"/>
    <n v="26"/>
    <s v="Yukon-Koyukuk/Upper Tanana"/>
    <s v="Tribal Council Office"/>
    <x v="6"/>
    <m/>
    <m/>
    <s v="Yes; VEEP"/>
    <m/>
    <m/>
    <m/>
    <m/>
    <m/>
    <m/>
    <m/>
    <m/>
    <m/>
    <m/>
    <m/>
  </r>
  <r>
    <s v="Aleknagik"/>
    <n v="211"/>
    <s v="Bristol Bay"/>
    <s v="South Shore Office Building I"/>
    <x v="6"/>
    <n v="240"/>
    <m/>
    <m/>
    <n v="100"/>
    <m/>
    <m/>
    <m/>
    <m/>
    <m/>
    <m/>
    <m/>
    <m/>
    <m/>
    <m/>
  </r>
  <r>
    <s v="Aleknagik"/>
    <n v="211"/>
    <s v="Bristol Bay"/>
    <s v="South Shore Office Building II"/>
    <x v="6"/>
    <n v="600"/>
    <m/>
    <m/>
    <n v="275"/>
    <m/>
    <n v="275"/>
    <m/>
    <m/>
    <m/>
    <m/>
    <m/>
    <m/>
    <m/>
    <m/>
  </r>
  <r>
    <s v="Aleknagik"/>
    <n v="211"/>
    <s v="Bristol Bay"/>
    <s v="City Office"/>
    <x v="6"/>
    <n v="3300"/>
    <m/>
    <m/>
    <n v="3300"/>
    <m/>
    <n v="16800"/>
    <m/>
    <m/>
    <m/>
    <m/>
    <m/>
    <m/>
    <m/>
    <m/>
  </r>
  <r>
    <s v="Allakaket"/>
    <n v="108"/>
    <s v="Yukon-Koyukuk/Upper Tanana"/>
    <s v="City Office"/>
    <x v="6"/>
    <m/>
    <m/>
    <s v="Yes; VEEP"/>
    <m/>
    <m/>
    <m/>
    <m/>
    <m/>
    <m/>
    <m/>
    <m/>
    <m/>
    <m/>
    <m/>
  </r>
  <r>
    <s v="Allakaket"/>
    <n v="108"/>
    <s v="Yukon-Koyukuk/Upper Tanana"/>
    <s v="Post Office"/>
    <x v="6"/>
    <m/>
    <m/>
    <s v="Yes; VEEP"/>
    <m/>
    <m/>
    <m/>
    <m/>
    <m/>
    <m/>
    <m/>
    <m/>
    <m/>
    <m/>
    <m/>
  </r>
  <r>
    <s v="Allakaket"/>
    <n v="108"/>
    <s v="Yukon-Koyukuk/Upper Tanana"/>
    <s v="Tribal Office"/>
    <x v="6"/>
    <m/>
    <m/>
    <s v="Yes; VEEP"/>
    <m/>
    <m/>
    <m/>
    <m/>
    <m/>
    <m/>
    <m/>
    <m/>
    <m/>
    <m/>
    <m/>
  </r>
  <r>
    <s v="Ambler"/>
    <n v="264"/>
    <s v="Northwest Arctic"/>
    <s v="Ambler Post Office"/>
    <x v="6"/>
    <n v="480"/>
    <m/>
    <m/>
    <n v="660"/>
    <m/>
    <n v="6000"/>
    <m/>
    <m/>
    <m/>
    <m/>
    <m/>
    <m/>
    <m/>
    <m/>
  </r>
  <r>
    <s v="Ambler"/>
    <n v="264"/>
    <s v="Northwest Arctic"/>
    <s v="City Office Building"/>
    <x v="6"/>
    <m/>
    <m/>
    <m/>
    <m/>
    <m/>
    <m/>
    <m/>
    <m/>
    <m/>
    <m/>
    <m/>
    <m/>
    <m/>
    <m/>
  </r>
  <r>
    <s v="Ambler"/>
    <n v="264"/>
    <s v="Northwest Arctic"/>
    <s v="Ivisaapaat Tribal Council Office"/>
    <x v="6"/>
    <m/>
    <m/>
    <m/>
    <m/>
    <m/>
    <m/>
    <m/>
    <m/>
    <m/>
    <m/>
    <m/>
    <m/>
    <m/>
    <m/>
  </r>
  <r>
    <s v="ANAKTUVUK PASS"/>
    <n v="358"/>
    <s v="North Slope"/>
    <s v="Mayors Conference &amp; Liason OfficeNorth Slope Borough"/>
    <x v="6"/>
    <n v="1566"/>
    <m/>
    <m/>
    <m/>
    <m/>
    <n v="13601.122409"/>
    <m/>
    <m/>
    <m/>
    <m/>
    <m/>
    <m/>
    <m/>
    <m/>
  </r>
  <r>
    <s v="Anaktuvuk Pass"/>
    <n v="358"/>
    <s v="North Slope"/>
    <s v="Post Office"/>
    <x v="6"/>
    <n v="1566"/>
    <m/>
    <m/>
    <m/>
    <m/>
    <m/>
    <m/>
    <m/>
    <m/>
    <m/>
    <m/>
    <m/>
    <m/>
    <m/>
  </r>
  <r>
    <s v="Angoon"/>
    <n v="438"/>
    <s v="Southeast"/>
    <s v="Angoon Post Office"/>
    <x v="6"/>
    <m/>
    <m/>
    <m/>
    <m/>
    <m/>
    <m/>
    <m/>
    <m/>
    <m/>
    <m/>
    <m/>
    <m/>
    <m/>
    <m/>
  </r>
  <r>
    <s v="Anvik"/>
    <n v="80"/>
    <s v="Yukon-Koyukuk/Upper Tanana"/>
    <s v="Post Office"/>
    <x v="6"/>
    <n v="560"/>
    <m/>
    <m/>
    <n v="363"/>
    <m/>
    <n v="3000"/>
    <m/>
    <m/>
    <m/>
    <m/>
    <m/>
    <m/>
    <m/>
    <m/>
  </r>
  <r>
    <s v="Anvik"/>
    <n v="80"/>
    <s v="Yukon-Koyukuk/Upper Tanana"/>
    <s v="Tribal Office"/>
    <x v="6"/>
    <n v="1338"/>
    <s v="Yes; EAoA"/>
    <m/>
    <m/>
    <m/>
    <m/>
    <m/>
    <m/>
    <m/>
    <m/>
    <m/>
    <m/>
    <m/>
    <m/>
  </r>
  <r>
    <s v="Anvik"/>
    <n v="80"/>
    <s v="Yukon-Koyukuk/Upper Tanana"/>
    <s v="Dely Ges Corp. Office &amp; Store"/>
    <x v="6"/>
    <n v="1500"/>
    <s v="Yes; EAoA"/>
    <m/>
    <m/>
    <m/>
    <m/>
    <m/>
    <m/>
    <m/>
    <m/>
    <m/>
    <m/>
    <m/>
    <m/>
  </r>
  <r>
    <s v="Anvik"/>
    <n v="80"/>
    <s v="Yukon-Koyukuk/Upper Tanana"/>
    <s v="City Office"/>
    <x v="6"/>
    <n v="3856"/>
    <s v="Yes; EAoA"/>
    <m/>
    <m/>
    <m/>
    <m/>
    <m/>
    <m/>
    <m/>
    <m/>
    <m/>
    <m/>
    <m/>
    <m/>
  </r>
  <r>
    <s v="Arctic Village"/>
    <n v="175"/>
    <s v="Yukon-Koyukuk/Upper Tanana"/>
    <s v="Post Office"/>
    <x v="6"/>
    <n v="920"/>
    <m/>
    <m/>
    <m/>
    <m/>
    <m/>
    <m/>
    <m/>
    <m/>
    <m/>
    <m/>
    <m/>
    <m/>
    <m/>
  </r>
  <r>
    <s v="Arctic Village"/>
    <n v="175"/>
    <s v="Yukon-Koyukuk/Upper Tanana"/>
    <s v="Village Council Bldg"/>
    <x v="6"/>
    <n v="1200"/>
    <m/>
    <m/>
    <n v="1250"/>
    <m/>
    <n v="4500"/>
    <m/>
    <m/>
    <m/>
    <m/>
    <m/>
    <m/>
    <m/>
    <m/>
  </r>
  <r>
    <s v="Atka"/>
    <n v="67"/>
    <s v="Aleutians"/>
    <s v="ARCS Building"/>
    <x v="6"/>
    <n v="200"/>
    <m/>
    <m/>
    <m/>
    <m/>
    <n v="12138"/>
    <m/>
    <m/>
    <m/>
    <m/>
    <m/>
    <m/>
    <m/>
    <m/>
  </r>
  <r>
    <s v="Atka"/>
    <n v="67"/>
    <s v="Aleutians"/>
    <s v="Post Office"/>
    <x v="6"/>
    <n v="600"/>
    <m/>
    <m/>
    <n v="500"/>
    <m/>
    <n v="2412"/>
    <m/>
    <m/>
    <m/>
    <m/>
    <m/>
    <m/>
    <m/>
    <m/>
  </r>
  <r>
    <s v="Atka"/>
    <n v="67"/>
    <s v="Aleutians"/>
    <s v="Atxam Corporation"/>
    <x v="6"/>
    <n v="1400"/>
    <m/>
    <m/>
    <n v="1200"/>
    <m/>
    <n v="2200"/>
    <m/>
    <m/>
    <m/>
    <m/>
    <m/>
    <m/>
    <m/>
    <m/>
  </r>
  <r>
    <s v="Atka"/>
    <n v="67"/>
    <s v="Aleutians"/>
    <s v="City of Atka (office)"/>
    <x v="6"/>
    <n v="1920"/>
    <m/>
    <m/>
    <m/>
    <m/>
    <m/>
    <m/>
    <m/>
    <m/>
    <m/>
    <m/>
    <m/>
    <m/>
    <m/>
  </r>
  <r>
    <s v="Atmautluak"/>
    <n v="305"/>
    <s v="Lower Yukon-Kuskokwim"/>
    <s v="Post Office"/>
    <x v="6"/>
    <m/>
    <m/>
    <m/>
    <m/>
    <m/>
    <m/>
    <m/>
    <m/>
    <m/>
    <m/>
    <m/>
    <m/>
    <m/>
    <m/>
  </r>
  <r>
    <s v="Atmautluak"/>
    <n v="305"/>
    <s v="Lower Yukon-Kuskokwim"/>
    <s v="Village Corporation"/>
    <x v="6"/>
    <m/>
    <m/>
    <m/>
    <m/>
    <m/>
    <m/>
    <m/>
    <m/>
    <m/>
    <m/>
    <m/>
    <m/>
    <m/>
    <m/>
  </r>
  <r>
    <s v="ATQASUK"/>
    <n v="248"/>
    <s v="North Slope"/>
    <s v="Liason OfficeAtqasuk"/>
    <x v="6"/>
    <n v="320"/>
    <m/>
    <m/>
    <m/>
    <m/>
    <n v="8051.5724635000006"/>
    <m/>
    <m/>
    <m/>
    <m/>
    <m/>
    <m/>
    <m/>
    <m/>
  </r>
  <r>
    <s v="Atqasuk"/>
    <n v="248"/>
    <s v="North Slope"/>
    <s v="Office Building - Atqasuk Tribal Office"/>
    <x v="6"/>
    <n v="320"/>
    <m/>
    <m/>
    <m/>
    <m/>
    <n v="8192"/>
    <m/>
    <m/>
    <m/>
    <m/>
    <m/>
    <m/>
    <m/>
    <m/>
  </r>
  <r>
    <s v="ATQASUK"/>
    <n v="248"/>
    <s v="North Slope"/>
    <s v="Mayor's CenterAtqasuk"/>
    <x v="6"/>
    <n v="400"/>
    <m/>
    <m/>
    <m/>
    <m/>
    <n v="6627.5596475000002"/>
    <m/>
    <m/>
    <m/>
    <m/>
    <m/>
    <m/>
    <m/>
    <m/>
  </r>
  <r>
    <s v="Atqasuk"/>
    <n v="248"/>
    <s v="North Slope"/>
    <s v="City Office"/>
    <x v="6"/>
    <n v="2000"/>
    <m/>
    <m/>
    <n v="1200"/>
    <m/>
    <m/>
    <m/>
    <m/>
    <m/>
    <m/>
    <m/>
    <m/>
    <m/>
    <m/>
  </r>
  <r>
    <s v="ATQASUK"/>
    <n v="248"/>
    <s v="North Slope"/>
    <s v="Post Office (City-owned)Atqasuk"/>
    <x v="6"/>
    <n v="4752"/>
    <m/>
    <m/>
    <m/>
    <m/>
    <n v="3392.0305279999998"/>
    <m/>
    <m/>
    <m/>
    <m/>
    <m/>
    <m/>
    <m/>
    <m/>
  </r>
  <r>
    <s v="BARROW"/>
    <n v="4514"/>
    <s v="North Slope"/>
    <s v="NSB OfficeNorth Slope Borough"/>
    <x v="6"/>
    <n v="5778"/>
    <m/>
    <m/>
    <m/>
    <m/>
    <n v="63136.318221749993"/>
    <n v="29855.454999999998"/>
    <m/>
    <m/>
    <m/>
    <m/>
    <m/>
    <m/>
    <m/>
  </r>
  <r>
    <s v="BARROW"/>
    <n v="4514"/>
    <s v="North Slope"/>
    <s v="Bus Barns and ShopsNorth Slope Borough"/>
    <x v="6"/>
    <n v="7193"/>
    <m/>
    <m/>
    <m/>
    <m/>
    <n v="89391.304514500007"/>
    <n v="46587.729999999996"/>
    <m/>
    <m/>
    <m/>
    <m/>
    <m/>
    <m/>
    <m/>
  </r>
  <r>
    <s v="Barrow"/>
    <n v="4514"/>
    <s v="North Slope"/>
    <s v="NSB Public Works BuildingMunicipal Government/Subdivision"/>
    <x v="6"/>
    <n v="22704"/>
    <m/>
    <m/>
    <m/>
    <m/>
    <n v="223730.01238"/>
    <n v="28490.559999999998"/>
    <m/>
    <m/>
    <m/>
    <m/>
    <m/>
    <m/>
    <m/>
  </r>
  <r>
    <s v="BARROW"/>
    <n v="4514"/>
    <s v="North Slope"/>
    <s v="Public Works BuildingNorth Slope Borough"/>
    <x v="6"/>
    <n v="22704"/>
    <m/>
    <m/>
    <m/>
    <m/>
    <n v="233822.10438"/>
    <n v="26374.25"/>
    <m/>
    <m/>
    <m/>
    <m/>
    <m/>
    <m/>
    <m/>
  </r>
  <r>
    <s v="BARROW"/>
    <n v="4514"/>
    <s v="North Slope"/>
    <s v="Warehouse/Shop/ConnexNorth Slope Borough"/>
    <x v="6"/>
    <n v="26414"/>
    <m/>
    <m/>
    <m/>
    <m/>
    <n v="395913.56319000002"/>
    <n v="70075.88"/>
    <m/>
    <m/>
    <m/>
    <m/>
    <m/>
    <m/>
    <m/>
  </r>
  <r>
    <s v="BARROW"/>
    <n v="4514"/>
    <s v="North Slope"/>
    <s v="Senior CenterNorth Slope Borough"/>
    <x v="6"/>
    <n v="40686"/>
    <m/>
    <m/>
    <m/>
    <m/>
    <n v="410673.69602999999"/>
    <n v="62944.42"/>
    <m/>
    <m/>
    <m/>
    <m/>
    <m/>
    <m/>
    <m/>
  </r>
  <r>
    <s v="Bethel"/>
    <n v="6278"/>
    <s v="Lower Yukon-Kuskokwim"/>
    <s v="Bethel City Hall"/>
    <x v="6"/>
    <n v="7623"/>
    <m/>
    <m/>
    <n v="4554"/>
    <m/>
    <n v="74388.668319999997"/>
    <m/>
    <m/>
    <m/>
    <m/>
    <m/>
    <m/>
    <m/>
    <m/>
  </r>
  <r>
    <s v="Bethel"/>
    <n v="6278"/>
    <s v="Lower Yukon-Kuskokwim"/>
    <s v="Bethel Courthouse"/>
    <x v="6"/>
    <n v="28820"/>
    <m/>
    <m/>
    <n v="29284.729927007298"/>
    <m/>
    <n v="374883.37391999998"/>
    <m/>
    <m/>
    <m/>
    <m/>
    <m/>
    <m/>
    <m/>
    <m/>
  </r>
  <r>
    <s v="Bethel"/>
    <n v="6278"/>
    <s v="Lower Yukon-Kuskokwim"/>
    <s v="Bethel Office Lease"/>
    <x v="6"/>
    <m/>
    <m/>
    <m/>
    <m/>
    <m/>
    <m/>
    <m/>
    <m/>
    <m/>
    <m/>
    <m/>
    <m/>
    <m/>
    <m/>
  </r>
  <r>
    <s v="Bethel"/>
    <n v="6278"/>
    <s v="Lower Yukon-Kuskokwim"/>
    <s v="AVCP  INCORPORATED"/>
    <x v="6"/>
    <m/>
    <m/>
    <m/>
    <m/>
    <m/>
    <m/>
    <m/>
    <m/>
    <m/>
    <m/>
    <m/>
    <m/>
    <m/>
    <m/>
  </r>
  <r>
    <s v="Bethel"/>
    <n v="6278"/>
    <s v="Lower Yukon-Kuskokwim"/>
    <s v="BERING MARINE CORPORATION (trailor)"/>
    <x v="6"/>
    <m/>
    <m/>
    <m/>
    <m/>
    <m/>
    <m/>
    <m/>
    <m/>
    <m/>
    <m/>
    <m/>
    <m/>
    <m/>
    <m/>
  </r>
  <r>
    <s v="Bethel"/>
    <n v="6278"/>
    <s v="Lower Yukon-Kuskokwim"/>
    <s v="BETHEL NATIVE CORPORATION"/>
    <x v="6"/>
    <m/>
    <m/>
    <m/>
    <m/>
    <m/>
    <m/>
    <m/>
    <m/>
    <m/>
    <m/>
    <m/>
    <m/>
    <m/>
    <m/>
  </r>
  <r>
    <s v="Bethel"/>
    <n v="6278"/>
    <s v="Lower Yukon-Kuskokwim"/>
    <s v="BNC OFFICE COMPLEX"/>
    <x v="6"/>
    <m/>
    <m/>
    <m/>
    <m/>
    <m/>
    <m/>
    <m/>
    <m/>
    <m/>
    <m/>
    <m/>
    <m/>
    <m/>
    <m/>
  </r>
  <r>
    <s v="Bethel"/>
    <n v="6278"/>
    <s v="Lower Yukon-Kuskokwim"/>
    <s v="CROWLEY MARINE-OFFICE"/>
    <x v="6"/>
    <m/>
    <m/>
    <m/>
    <m/>
    <m/>
    <m/>
    <m/>
    <m/>
    <m/>
    <m/>
    <m/>
    <m/>
    <m/>
    <m/>
  </r>
  <r>
    <s v="Bethel"/>
    <n v="6278"/>
    <s v="Lower Yukon-Kuskokwim"/>
    <s v="KNIK CONSTRUCTION (office)"/>
    <x v="6"/>
    <m/>
    <m/>
    <m/>
    <m/>
    <m/>
    <m/>
    <m/>
    <m/>
    <m/>
    <m/>
    <m/>
    <m/>
    <m/>
    <m/>
  </r>
  <r>
    <s v="Bethel"/>
    <n v="6278"/>
    <s v="Lower Yukon-Kuskokwim"/>
    <s v="FAA AAC ACCTG OFC"/>
    <x v="6"/>
    <m/>
    <m/>
    <m/>
    <m/>
    <m/>
    <m/>
    <m/>
    <m/>
    <m/>
    <m/>
    <m/>
    <m/>
    <m/>
    <m/>
  </r>
  <r>
    <s v="Bethel"/>
    <n v="6278"/>
    <s v="Lower Yukon-Kuskokwim"/>
    <s v="FAA AAC ACCTG OFC"/>
    <x v="6"/>
    <m/>
    <m/>
    <m/>
    <m/>
    <m/>
    <m/>
    <m/>
    <m/>
    <m/>
    <m/>
    <m/>
    <m/>
    <m/>
    <m/>
  </r>
  <r>
    <s v="Bethel"/>
    <n v="6278"/>
    <s v="Lower Yukon-Kuskokwim"/>
    <s v="FAA AAC ACCTG OFC"/>
    <x v="6"/>
    <m/>
    <m/>
    <m/>
    <m/>
    <m/>
    <m/>
    <m/>
    <m/>
    <m/>
    <m/>
    <m/>
    <m/>
    <m/>
    <m/>
  </r>
  <r>
    <s v="Bethel"/>
    <n v="6278"/>
    <s v="Lower Yukon-Kuskokwim"/>
    <s v="FAA AAC ACCTG OFC"/>
    <x v="6"/>
    <m/>
    <m/>
    <m/>
    <m/>
    <m/>
    <m/>
    <m/>
    <m/>
    <m/>
    <m/>
    <m/>
    <m/>
    <m/>
    <m/>
  </r>
  <r>
    <s v="Bethel"/>
    <n v="6278"/>
    <s v="Lower Yukon-Kuskokwim"/>
    <s v="FAA AAC ACCTG OFC"/>
    <x v="6"/>
    <m/>
    <m/>
    <m/>
    <m/>
    <m/>
    <m/>
    <m/>
    <m/>
    <m/>
    <m/>
    <m/>
    <m/>
    <m/>
    <m/>
  </r>
  <r>
    <s v="Bethel"/>
    <n v="6278"/>
    <s v="Lower Yukon-Kuskokwim"/>
    <s v="US FISH &amp; WILDLIFE"/>
    <x v="6"/>
    <m/>
    <m/>
    <m/>
    <m/>
    <m/>
    <m/>
    <m/>
    <m/>
    <m/>
    <m/>
    <m/>
    <m/>
    <m/>
    <m/>
  </r>
  <r>
    <s v="Bethel"/>
    <n v="6278"/>
    <s v="Lower Yukon-Kuskokwim"/>
    <s v="US FISH &amp; WILDLIFE HANGER"/>
    <x v="6"/>
    <m/>
    <m/>
    <m/>
    <m/>
    <m/>
    <m/>
    <m/>
    <m/>
    <m/>
    <m/>
    <m/>
    <m/>
    <m/>
    <m/>
  </r>
  <r>
    <s v="Bethel"/>
    <n v="6278"/>
    <s v="Lower Yukon-Kuskokwim"/>
    <s v="US FISH &amp; WILDLIFE HEADGTRS"/>
    <x v="6"/>
    <m/>
    <m/>
    <m/>
    <m/>
    <m/>
    <m/>
    <m/>
    <m/>
    <m/>
    <m/>
    <m/>
    <m/>
    <m/>
    <m/>
  </r>
  <r>
    <s v="Bethel"/>
    <n v="6278"/>
    <s v="Lower Yukon-Kuskokwim"/>
    <s v="USPS"/>
    <x v="6"/>
    <m/>
    <m/>
    <m/>
    <m/>
    <m/>
    <m/>
    <m/>
    <m/>
    <m/>
    <m/>
    <m/>
    <m/>
    <m/>
    <m/>
  </r>
  <r>
    <s v="Bethel"/>
    <n v="6278"/>
    <s v="Lower Yukon-Kuskokwim"/>
    <s v="SOA DOT"/>
    <x v="6"/>
    <m/>
    <m/>
    <m/>
    <m/>
    <m/>
    <m/>
    <m/>
    <m/>
    <m/>
    <m/>
    <m/>
    <m/>
    <m/>
    <m/>
  </r>
  <r>
    <s v="Bethel"/>
    <n v="6278"/>
    <s v="Lower Yukon-Kuskokwim"/>
    <s v="STATE OF ALASKA DMVA"/>
    <x v="6"/>
    <m/>
    <m/>
    <m/>
    <m/>
    <m/>
    <m/>
    <m/>
    <m/>
    <m/>
    <m/>
    <m/>
    <m/>
    <m/>
    <m/>
  </r>
  <r>
    <s v="Bethel"/>
    <n v="6278"/>
    <s v="Lower Yukon-Kuskokwim"/>
    <s v="STATE OF ALASKA DOMVA/FMD"/>
    <x v="6"/>
    <m/>
    <m/>
    <m/>
    <m/>
    <m/>
    <m/>
    <m/>
    <m/>
    <m/>
    <m/>
    <m/>
    <m/>
    <m/>
    <m/>
  </r>
  <r>
    <s v="Bettles"/>
    <n v="14"/>
    <s v="Yukon-Koyukuk/Upper Tanana"/>
    <s v="Post Office"/>
    <x v="6"/>
    <n v="893"/>
    <m/>
    <m/>
    <m/>
    <m/>
    <n v="1188"/>
    <m/>
    <m/>
    <m/>
    <m/>
    <m/>
    <m/>
    <m/>
    <m/>
  </r>
  <r>
    <s v="Buckland"/>
    <n v="487"/>
    <s v="Northwest Arctic"/>
    <s v="Buckland Post Office"/>
    <x v="6"/>
    <n v="480"/>
    <m/>
    <m/>
    <n v="371"/>
    <m/>
    <m/>
    <m/>
    <m/>
    <m/>
    <m/>
    <m/>
    <m/>
    <m/>
    <m/>
  </r>
  <r>
    <s v="Buckland"/>
    <n v="487"/>
    <s v="Northwest Arctic"/>
    <s v="Native Village of Buckland Office"/>
    <x v="6"/>
    <n v="1480"/>
    <m/>
    <m/>
    <n v="1540"/>
    <m/>
    <m/>
    <m/>
    <m/>
    <m/>
    <m/>
    <m/>
    <m/>
    <m/>
    <m/>
  </r>
  <r>
    <s v="Buckland"/>
    <n v="487"/>
    <s v="Northwest Arctic"/>
    <s v="City Office Building"/>
    <x v="6"/>
    <m/>
    <m/>
    <m/>
    <m/>
    <m/>
    <m/>
    <m/>
    <m/>
    <m/>
    <m/>
    <m/>
    <m/>
    <m/>
    <m/>
  </r>
  <r>
    <s v="Cantwell"/>
    <n v="487"/>
    <s v="Northwest Arctic"/>
    <s v="Post Office"/>
    <x v="6"/>
    <n v="960"/>
    <m/>
    <m/>
    <n v="493"/>
    <m/>
    <n v="20461"/>
    <m/>
    <m/>
    <m/>
    <m/>
    <m/>
    <m/>
    <m/>
    <m/>
  </r>
  <r>
    <s v="Central"/>
    <n v="91"/>
    <s v="Yukon-Koyukuk/Upper Tanana"/>
    <s v="Post Office"/>
    <x v="6"/>
    <n v="1350"/>
    <m/>
    <m/>
    <n v="300"/>
    <m/>
    <n v="20400"/>
    <m/>
    <m/>
    <m/>
    <m/>
    <m/>
    <m/>
    <m/>
    <m/>
  </r>
  <r>
    <s v="Chalkyitsik"/>
    <n v="72"/>
    <s v="Yukon-Koyukuk/Upper Tanana"/>
    <s v="Contaractor Office"/>
    <x v="6"/>
    <n v="576"/>
    <m/>
    <m/>
    <m/>
    <m/>
    <m/>
    <m/>
    <m/>
    <m/>
    <m/>
    <m/>
    <m/>
    <m/>
    <m/>
  </r>
  <r>
    <s v="Chalkyitsik"/>
    <n v="72"/>
    <s v="Yukon-Koyukuk/Upper Tanana"/>
    <s v="Post Office"/>
    <x v="6"/>
    <m/>
    <m/>
    <m/>
    <m/>
    <m/>
    <m/>
    <m/>
    <m/>
    <m/>
    <m/>
    <m/>
    <m/>
    <m/>
    <m/>
  </r>
  <r>
    <s v="Chalkyitsik"/>
    <n v="72"/>
    <s v="Yukon-Koyukuk/Upper Tanana"/>
    <s v="Tribal Council Office"/>
    <x v="6"/>
    <m/>
    <m/>
    <m/>
    <m/>
    <m/>
    <m/>
    <m/>
    <m/>
    <m/>
    <m/>
    <m/>
    <m/>
    <m/>
    <m/>
  </r>
  <r>
    <s v="Chefornak"/>
    <n v="436"/>
    <s v="Lower Yukon-Kuskokwim"/>
    <m/>
    <x v="6"/>
    <n v="805"/>
    <m/>
    <m/>
    <n v="641"/>
    <m/>
    <n v="3709"/>
    <m/>
    <m/>
    <n v="414"/>
    <m/>
    <n v="3479"/>
    <m/>
    <m/>
    <n v="8441"/>
  </r>
  <r>
    <s v="Chefornak"/>
    <n v="436"/>
    <s v="Lower Yukon-Kuskokwim"/>
    <s v="Corporation Office"/>
    <x v="6"/>
    <n v="3200"/>
    <m/>
    <m/>
    <m/>
    <m/>
    <m/>
    <m/>
    <m/>
    <m/>
    <m/>
    <m/>
    <m/>
    <m/>
    <m/>
  </r>
  <r>
    <s v="Chenega Bay"/>
    <n v="63"/>
    <s v="Copper River/Chugach"/>
    <s v="Native Village of Chenega Office"/>
    <x v="6"/>
    <m/>
    <m/>
    <m/>
    <m/>
    <m/>
    <m/>
    <m/>
    <m/>
    <m/>
    <m/>
    <m/>
    <m/>
    <m/>
    <m/>
  </r>
  <r>
    <s v="Chevak"/>
    <n v="984"/>
    <s v="Lower Yukon-Kuskokwim"/>
    <s v="CMTRS BuildingTribal Government - ANTHC"/>
    <x v="6"/>
    <n v="920"/>
    <m/>
    <m/>
    <n v="578.10218978102193"/>
    <m/>
    <n v="1030.00927"/>
    <m/>
    <m/>
    <m/>
    <m/>
    <m/>
    <m/>
    <m/>
    <m/>
  </r>
  <r>
    <s v="Chevak"/>
    <n v="984"/>
    <s v="Lower Yukon-Kuskokwim"/>
    <m/>
    <x v="6"/>
    <n v="920"/>
    <m/>
    <m/>
    <n v="923"/>
    <m/>
    <n v="2951"/>
    <m/>
    <m/>
    <n v="395"/>
    <m/>
    <n v="1129.2"/>
    <m/>
    <m/>
    <n v="18678"/>
  </r>
  <r>
    <s v="CHEVAK"/>
    <n v="984"/>
    <s v="Lower Yukon-Kuskokwim"/>
    <s v="Tribal Office BuildingCHEVAK"/>
    <x v="6"/>
    <n v="2400"/>
    <m/>
    <m/>
    <n v="1353.7226277372263"/>
    <m/>
    <n v="4312.0386614999998"/>
    <m/>
    <m/>
    <m/>
    <m/>
    <m/>
    <m/>
    <m/>
    <m/>
  </r>
  <r>
    <s v="Chevak"/>
    <n v="984"/>
    <s v="Lower Yukon-Kuskokwim"/>
    <m/>
    <x v="6"/>
    <n v="2400"/>
    <m/>
    <m/>
    <n v="1527"/>
    <m/>
    <n v="9565"/>
    <m/>
    <m/>
    <n v="906"/>
    <m/>
    <n v="2973.2000000000003"/>
    <m/>
    <m/>
    <n v="15586"/>
  </r>
  <r>
    <s v="Chignik"/>
    <n v="92"/>
    <s v="Bristol Bay"/>
    <s v="city office building"/>
    <x v="6"/>
    <n v="2300"/>
    <m/>
    <m/>
    <m/>
    <m/>
    <m/>
    <m/>
    <m/>
    <m/>
    <m/>
    <m/>
    <m/>
    <m/>
    <m/>
  </r>
  <r>
    <s v="Chignik Bay"/>
    <n v="92"/>
    <s v="Bristol Bay"/>
    <s v="VPSO Office"/>
    <x v="6"/>
    <n v="1141"/>
    <m/>
    <m/>
    <m/>
    <m/>
    <m/>
    <m/>
    <m/>
    <m/>
    <m/>
    <m/>
    <m/>
    <m/>
    <m/>
  </r>
  <r>
    <s v="Chignik Lagoon"/>
    <n v="78"/>
    <s v="Bristol Bay"/>
    <s v="IRA Office"/>
    <x v="6"/>
    <m/>
    <m/>
    <m/>
    <m/>
    <m/>
    <m/>
    <m/>
    <m/>
    <m/>
    <m/>
    <m/>
    <m/>
    <m/>
    <m/>
  </r>
  <r>
    <s v="Chignik Lagoon"/>
    <n v="78"/>
    <s v="Bristol Bay"/>
    <s v="New Post Office"/>
    <x v="6"/>
    <m/>
    <m/>
    <m/>
    <m/>
    <m/>
    <m/>
    <m/>
    <m/>
    <m/>
    <m/>
    <m/>
    <m/>
    <m/>
    <m/>
  </r>
  <r>
    <s v="Chignik Lagoon"/>
    <n v="78"/>
    <s v="Bristol Bay"/>
    <s v="Old Village Post Office"/>
    <x v="6"/>
    <m/>
    <m/>
    <m/>
    <m/>
    <m/>
    <m/>
    <m/>
    <m/>
    <m/>
    <m/>
    <m/>
    <m/>
    <m/>
    <m/>
  </r>
  <r>
    <s v="Chignik Lagoon"/>
    <n v="78"/>
    <s v="Bristol Bay"/>
    <s v="Village Council Office"/>
    <x v="6"/>
    <m/>
    <m/>
    <m/>
    <m/>
    <m/>
    <m/>
    <m/>
    <m/>
    <m/>
    <m/>
    <m/>
    <m/>
    <m/>
    <m/>
  </r>
  <r>
    <s v="Chignik Lake"/>
    <n v="76"/>
    <s v="Bristol Bay"/>
    <s v="IGAP Building"/>
    <x v="6"/>
    <n v="1200"/>
    <m/>
    <m/>
    <n v="550"/>
    <m/>
    <m/>
    <m/>
    <m/>
    <m/>
    <m/>
    <m/>
    <m/>
    <m/>
    <m/>
  </r>
  <r>
    <s v="Chignik Lake"/>
    <n v="76"/>
    <s v="Bristol Bay"/>
    <s v="Sub Building"/>
    <x v="6"/>
    <n v="2500"/>
    <m/>
    <m/>
    <n v="660"/>
    <m/>
    <n v="1500"/>
    <m/>
    <m/>
    <m/>
    <m/>
    <m/>
    <m/>
    <m/>
    <m/>
  </r>
  <r>
    <s v="Chignik Lake"/>
    <n v="76"/>
    <s v="Bristol Bay"/>
    <s v="Office"/>
    <x v="6"/>
    <m/>
    <m/>
    <m/>
    <m/>
    <m/>
    <m/>
    <m/>
    <m/>
    <m/>
    <m/>
    <m/>
    <m/>
    <m/>
    <m/>
  </r>
  <r>
    <s v="Chignik Lake"/>
    <n v="76"/>
    <s v="Bristol Bay"/>
    <s v="Post Office, Store, &amp; Dwelling"/>
    <x v="6"/>
    <m/>
    <m/>
    <m/>
    <m/>
    <m/>
    <m/>
    <m/>
    <m/>
    <m/>
    <m/>
    <m/>
    <m/>
    <m/>
    <m/>
  </r>
  <r>
    <s v="Chistochina"/>
    <n v="95"/>
    <s v="Copper River/Chugach"/>
    <s v="Cheeshna Admin Office"/>
    <x v="6"/>
    <n v="600"/>
    <m/>
    <m/>
    <m/>
    <m/>
    <m/>
    <m/>
    <m/>
    <m/>
    <m/>
    <m/>
    <m/>
    <m/>
    <m/>
  </r>
  <r>
    <s v="Chistochina"/>
    <n v="95"/>
    <s v="Copper River/Chugach"/>
    <s v="MSTC admin office"/>
    <x v="6"/>
    <n v="600"/>
    <m/>
    <m/>
    <m/>
    <m/>
    <m/>
    <m/>
    <m/>
    <m/>
    <m/>
    <m/>
    <m/>
    <m/>
    <m/>
  </r>
  <r>
    <s v="Chistochina"/>
    <n v="95"/>
    <s v="Copper River/Chugach"/>
    <s v="MSTC Offices"/>
    <x v="6"/>
    <m/>
    <m/>
    <m/>
    <m/>
    <m/>
    <m/>
    <m/>
    <m/>
    <m/>
    <m/>
    <m/>
    <m/>
    <m/>
    <m/>
  </r>
  <r>
    <s v="Chitina"/>
    <n v="132"/>
    <s v="Copper River/Chugach"/>
    <s v="Chitina Corporation Office"/>
    <x v="6"/>
    <n v="360"/>
    <m/>
    <m/>
    <m/>
    <m/>
    <m/>
    <m/>
    <m/>
    <m/>
    <m/>
    <m/>
    <m/>
    <m/>
    <m/>
  </r>
  <r>
    <s v="Chitina"/>
    <n v="132"/>
    <s v="Copper River/Chugach"/>
    <s v="Post Office"/>
    <x v="6"/>
    <n v="576"/>
    <m/>
    <m/>
    <m/>
    <m/>
    <m/>
    <m/>
    <m/>
    <m/>
    <m/>
    <m/>
    <m/>
    <m/>
    <m/>
  </r>
  <r>
    <s v="Chitina"/>
    <n v="132"/>
    <s v="Copper River/Chugach"/>
    <s v="Administrative Trailor"/>
    <x v="6"/>
    <n v="720"/>
    <m/>
    <m/>
    <m/>
    <m/>
    <n v="1459"/>
    <m/>
    <m/>
    <m/>
    <m/>
    <m/>
    <m/>
    <m/>
    <m/>
  </r>
  <r>
    <s v="Chuathbaluk"/>
    <n v="127"/>
    <s v="Lower Yukon-Kuskokwim"/>
    <s v="CITY BUILDING"/>
    <x v="6"/>
    <n v="1000"/>
    <m/>
    <m/>
    <m/>
    <m/>
    <m/>
    <m/>
    <m/>
    <m/>
    <m/>
    <m/>
    <m/>
    <m/>
    <m/>
  </r>
  <r>
    <s v="Chuathbaluk"/>
    <n v="127"/>
    <s v="Lower Yukon-Kuskokwim"/>
    <s v="Tribal Office"/>
    <x v="6"/>
    <n v="1265"/>
    <s v="Yes"/>
    <m/>
    <m/>
    <m/>
    <m/>
    <m/>
    <m/>
    <m/>
    <m/>
    <m/>
    <m/>
    <m/>
    <m/>
  </r>
  <r>
    <s v="Chuathbaluk"/>
    <n v="127"/>
    <s v="Lower Yukon-Kuskokwim"/>
    <m/>
    <x v="6"/>
    <n v="1265"/>
    <m/>
    <m/>
    <n v="738"/>
    <m/>
    <n v="7149"/>
    <m/>
    <m/>
    <n v="540"/>
    <m/>
    <n v="4903"/>
    <m/>
    <m/>
    <n v="9282"/>
  </r>
  <r>
    <s v="Circle"/>
    <n v="107"/>
    <s v="Yukon-Koyukuk/Upper Tanana"/>
    <s v="Post Office"/>
    <x v="6"/>
    <n v="600"/>
    <m/>
    <m/>
    <n v="650"/>
    <m/>
    <n v="13474"/>
    <m/>
    <m/>
    <m/>
    <m/>
    <m/>
    <m/>
    <m/>
    <m/>
  </r>
  <r>
    <s v="Circle"/>
    <n v="107"/>
    <s v="Yukon-Koyukuk/Upper Tanana"/>
    <s v="Tribal Office"/>
    <x v="6"/>
    <m/>
    <m/>
    <m/>
    <m/>
    <m/>
    <m/>
    <m/>
    <m/>
    <m/>
    <m/>
    <m/>
    <m/>
    <m/>
    <m/>
  </r>
  <r>
    <s v="Clark's Point"/>
    <n v="54"/>
    <s v="Bristol Bay"/>
    <s v="City Office"/>
    <x v="6"/>
    <n v="419"/>
    <m/>
    <m/>
    <m/>
    <m/>
    <m/>
    <m/>
    <m/>
    <m/>
    <m/>
    <m/>
    <m/>
    <m/>
    <m/>
  </r>
  <r>
    <s v="Clark's Point"/>
    <n v="54"/>
    <s v="Bristol Bay"/>
    <s v="Office"/>
    <x v="6"/>
    <m/>
    <m/>
    <m/>
    <m/>
    <m/>
    <m/>
    <m/>
    <m/>
    <m/>
    <m/>
    <m/>
    <m/>
    <m/>
    <m/>
  </r>
  <r>
    <s v="Clark's Point"/>
    <n v="54"/>
    <s v="Bristol Bay"/>
    <s v="Old Post Office"/>
    <x v="6"/>
    <m/>
    <m/>
    <m/>
    <m/>
    <m/>
    <m/>
    <m/>
    <m/>
    <m/>
    <m/>
    <m/>
    <m/>
    <m/>
    <m/>
  </r>
  <r>
    <s v="Clark's Point"/>
    <n v="54"/>
    <s v="Bristol Bay"/>
    <s v="Village Council Office 1"/>
    <x v="6"/>
    <m/>
    <m/>
    <m/>
    <m/>
    <m/>
    <m/>
    <m/>
    <m/>
    <m/>
    <m/>
    <m/>
    <m/>
    <m/>
    <m/>
  </r>
  <r>
    <s v="Clark's Point"/>
    <n v="54"/>
    <s v="Bristol Bay"/>
    <s v="Village Council Office 2"/>
    <x v="6"/>
    <m/>
    <m/>
    <m/>
    <m/>
    <m/>
    <m/>
    <m/>
    <m/>
    <m/>
    <m/>
    <m/>
    <m/>
    <m/>
    <m/>
  </r>
  <r>
    <s v="COFFMAN COVE"/>
    <n v="163"/>
    <s v="Southeast"/>
    <s v="Coffman Cove Post OfficeCoffman Cove"/>
    <x v="6"/>
    <n v="500"/>
    <m/>
    <m/>
    <n v="206.09343065693429"/>
    <m/>
    <n v="3696.5332684999998"/>
    <m/>
    <m/>
    <m/>
    <m/>
    <m/>
    <m/>
    <m/>
    <m/>
  </r>
  <r>
    <s v="COFFMAN COVE"/>
    <n v="163"/>
    <s v="Southeast"/>
    <s v="Coffman Cove Business Training CenterCoffman Cove"/>
    <x v="6"/>
    <n v="840"/>
    <m/>
    <m/>
    <n v="252.58248175182484"/>
    <m/>
    <n v="2982.5268424999995"/>
    <m/>
    <m/>
    <m/>
    <m/>
    <m/>
    <m/>
    <m/>
    <m/>
  </r>
  <r>
    <s v="COFFMAN COVE"/>
    <n v="163"/>
    <s v="Southeast"/>
    <s v="Coffman Cove City OfficeCoffman Cove"/>
    <x v="6"/>
    <n v="920"/>
    <m/>
    <m/>
    <n v="377.78978102189785"/>
    <m/>
    <n v="7899.5710954999995"/>
    <m/>
    <m/>
    <m/>
    <m/>
    <m/>
    <m/>
    <m/>
    <m/>
  </r>
  <r>
    <s v="Copper Center"/>
    <n v="315"/>
    <s v="Copper River/Chugach"/>
    <s v="Copper Center Post Office"/>
    <x v="6"/>
    <n v="2400"/>
    <m/>
    <m/>
    <m/>
    <m/>
    <m/>
    <m/>
    <m/>
    <m/>
    <m/>
    <m/>
    <m/>
    <m/>
    <m/>
  </r>
  <r>
    <s v="Copper Center"/>
    <n v="315"/>
    <s v="Copper River/Chugach"/>
    <s v="CRNA Office"/>
    <x v="6"/>
    <n v="18000"/>
    <m/>
    <m/>
    <n v="4566"/>
    <m/>
    <n v="99268"/>
    <m/>
    <m/>
    <m/>
    <m/>
    <m/>
    <m/>
    <m/>
    <m/>
  </r>
  <r>
    <s v="Crooked Creek"/>
    <n v="93"/>
    <s v="Lower Yukon-Kuskokwim"/>
    <s v="New Post Office"/>
    <x v="6"/>
    <m/>
    <m/>
    <m/>
    <m/>
    <m/>
    <m/>
    <m/>
    <m/>
    <m/>
    <m/>
    <m/>
    <m/>
    <m/>
    <m/>
  </r>
  <r>
    <s v="Crooked Creek"/>
    <n v="93"/>
    <s v="Lower Yukon-Kuskokwim"/>
    <s v="USPS/Community Hall/Office"/>
    <x v="6"/>
    <m/>
    <m/>
    <m/>
    <m/>
    <m/>
    <m/>
    <m/>
    <m/>
    <m/>
    <m/>
    <m/>
    <m/>
    <m/>
    <m/>
  </r>
  <r>
    <s v="Deering"/>
    <n v="139"/>
    <s v="Northwest Arctic"/>
    <s v="City Office Building"/>
    <x v="6"/>
    <n v="1800"/>
    <m/>
    <m/>
    <n v="1000"/>
    <m/>
    <m/>
    <m/>
    <m/>
    <m/>
    <m/>
    <m/>
    <m/>
    <m/>
    <m/>
  </r>
  <r>
    <s v="Deering"/>
    <n v="139"/>
    <s v="Northwest Arctic"/>
    <s v="Deering Post Office"/>
    <x v="6"/>
    <m/>
    <m/>
    <m/>
    <n v="1500"/>
    <m/>
    <m/>
    <m/>
    <m/>
    <m/>
    <m/>
    <m/>
    <m/>
    <m/>
    <m/>
  </r>
  <r>
    <s v="Delta Junction"/>
    <n v="139"/>
    <s v="Northwest Arctic"/>
    <s v="Post Office"/>
    <x v="6"/>
    <n v="3000"/>
    <m/>
    <m/>
    <n v="3600"/>
    <m/>
    <n v="7200"/>
    <m/>
    <m/>
    <m/>
    <m/>
    <m/>
    <m/>
    <m/>
    <m/>
  </r>
  <r>
    <s v="DILLINGHAM"/>
    <n v="2395"/>
    <s v="Bristol Bay"/>
    <s v="Smith's DuplexAlaska State Parks"/>
    <x v="6"/>
    <n v="720"/>
    <m/>
    <m/>
    <n v="358.26277372262774"/>
    <m/>
    <n v="2197.2697752499994"/>
    <m/>
    <m/>
    <m/>
    <m/>
    <m/>
    <m/>
    <m/>
    <m/>
  </r>
  <r>
    <s v="Dillingham"/>
    <n v="2395"/>
    <s v="Bristol Bay"/>
    <s v="Admin. Offices, MS &amp; HS"/>
    <x v="6"/>
    <n v="75578"/>
    <m/>
    <m/>
    <m/>
    <m/>
    <m/>
    <m/>
    <m/>
    <m/>
    <m/>
    <m/>
    <m/>
    <m/>
    <m/>
  </r>
  <r>
    <s v="Dillingham"/>
    <n v="2395"/>
    <s v="Bristol Bay"/>
    <s v="Dillingham Post Office"/>
    <x v="6"/>
    <m/>
    <m/>
    <m/>
    <m/>
    <m/>
    <m/>
    <m/>
    <m/>
    <m/>
    <m/>
    <m/>
    <m/>
    <m/>
    <m/>
  </r>
  <r>
    <s v="Dillingham"/>
    <n v="2395"/>
    <s v="Bristol Bay"/>
    <s v="Medical Office"/>
    <x v="6"/>
    <m/>
    <m/>
    <m/>
    <m/>
    <m/>
    <m/>
    <m/>
    <m/>
    <m/>
    <m/>
    <m/>
    <m/>
    <m/>
    <m/>
  </r>
  <r>
    <s v="Dillingham"/>
    <n v="2395"/>
    <s v="Bristol Bay"/>
    <s v="Office Bldg."/>
    <x v="6"/>
    <m/>
    <m/>
    <m/>
    <m/>
    <m/>
    <m/>
    <m/>
    <m/>
    <m/>
    <m/>
    <m/>
    <m/>
    <m/>
    <m/>
  </r>
  <r>
    <s v="Dillingham"/>
    <n v="2395"/>
    <s v="Bristol Bay"/>
    <s v="Village Corp. Office"/>
    <x v="6"/>
    <m/>
    <m/>
    <m/>
    <m/>
    <m/>
    <m/>
    <m/>
    <m/>
    <m/>
    <m/>
    <m/>
    <m/>
    <m/>
    <m/>
  </r>
  <r>
    <s v="Diomede"/>
    <n v="119"/>
    <s v="Bering Straits"/>
    <s v="Utility Office"/>
    <x v="6"/>
    <n v="240"/>
    <m/>
    <m/>
    <m/>
    <m/>
    <m/>
    <m/>
    <m/>
    <m/>
    <m/>
    <m/>
    <m/>
    <m/>
    <m/>
  </r>
  <r>
    <s v="Diomede"/>
    <n v="119"/>
    <s v="Bering Straits"/>
    <s v="Diomede Native Corporation Building"/>
    <x v="6"/>
    <n v="320"/>
    <m/>
    <m/>
    <m/>
    <m/>
    <m/>
    <m/>
    <m/>
    <m/>
    <m/>
    <m/>
    <m/>
    <m/>
    <m/>
  </r>
  <r>
    <s v="Diomede"/>
    <n v="119"/>
    <s v="Bering Straits"/>
    <s v="City Office Building"/>
    <x v="6"/>
    <n v="500"/>
    <m/>
    <m/>
    <m/>
    <m/>
    <m/>
    <m/>
    <m/>
    <m/>
    <m/>
    <m/>
    <m/>
    <m/>
    <m/>
  </r>
  <r>
    <s v="Diomede"/>
    <n v="119"/>
    <s v="Bering Straits"/>
    <s v="Native Village of Diomede Office"/>
    <x v="6"/>
    <n v="840"/>
    <m/>
    <m/>
    <m/>
    <m/>
    <m/>
    <m/>
    <m/>
    <m/>
    <m/>
    <m/>
    <m/>
    <m/>
    <m/>
  </r>
  <r>
    <s v="Dot Lake"/>
    <n v="19"/>
    <s v="Yukon-Koyukuk/Upper Tanana"/>
    <s v="Post Office"/>
    <x v="6"/>
    <n v="1000"/>
    <m/>
    <m/>
    <m/>
    <m/>
    <m/>
    <m/>
    <m/>
    <m/>
    <m/>
    <m/>
    <m/>
    <m/>
    <m/>
  </r>
  <r>
    <s v="Dot Lake"/>
    <n v="19"/>
    <s v="Yukon-Koyukuk/Upper Tanana"/>
    <s v="Dot Lake Village Council Office"/>
    <x v="6"/>
    <m/>
    <m/>
    <m/>
    <m/>
    <m/>
    <m/>
    <m/>
    <m/>
    <m/>
    <m/>
    <m/>
    <m/>
    <m/>
    <m/>
  </r>
  <r>
    <s v="Dot Lake Village"/>
    <n v="50"/>
    <s v="Yukon-Koyukuk/Upper Tanana"/>
    <s v="Village council Office"/>
    <x v="6"/>
    <n v="1500"/>
    <m/>
    <m/>
    <n v="1861"/>
    <m/>
    <n v="8210"/>
    <m/>
    <m/>
    <m/>
    <m/>
    <m/>
    <m/>
    <m/>
    <m/>
  </r>
  <r>
    <s v="Dry Creek"/>
    <n v="104"/>
    <s v="Yukon-Koyukuk/Upper Tanana"/>
    <s v="Logging and Milling Associates Shop offices and lumber storage"/>
    <x v="6"/>
    <m/>
    <m/>
    <m/>
    <n v="18000"/>
    <m/>
    <m/>
    <m/>
    <m/>
    <m/>
    <m/>
    <m/>
    <m/>
    <m/>
    <m/>
  </r>
  <r>
    <s v="Eagle"/>
    <n v="93"/>
    <s v="Yukon-Koyukuk/Upper Tanana"/>
    <s v="City Hall"/>
    <x v="6"/>
    <n v="384"/>
    <m/>
    <m/>
    <n v="350"/>
    <m/>
    <n v="1215"/>
    <m/>
    <m/>
    <m/>
    <m/>
    <m/>
    <m/>
    <m/>
    <m/>
  </r>
  <r>
    <s v="Eagle"/>
    <n v="93"/>
    <s v="Yukon-Koyukuk/Upper Tanana"/>
    <s v="Office"/>
    <x v="6"/>
    <n v="1018"/>
    <m/>
    <m/>
    <m/>
    <m/>
    <m/>
    <m/>
    <m/>
    <m/>
    <m/>
    <m/>
    <m/>
    <m/>
    <m/>
  </r>
  <r>
    <s v="Eagle"/>
    <n v="93"/>
    <s v="Yukon-Koyukuk/Upper Tanana"/>
    <s v="Maintenance Shop/Office"/>
    <x v="6"/>
    <n v="3040"/>
    <m/>
    <m/>
    <m/>
    <m/>
    <m/>
    <m/>
    <m/>
    <m/>
    <m/>
    <m/>
    <m/>
    <m/>
    <m/>
  </r>
  <r>
    <s v="Eek"/>
    <n v="356"/>
    <s v="Lower Yukon-Kuskokwim"/>
    <s v="Eek City Office/Tribal OfficeTribal Government - ANTHC"/>
    <x v="6"/>
    <n v="805"/>
    <m/>
    <m/>
    <n v="971.21167883211683"/>
    <m/>
    <n v="3959.5346099999997"/>
    <m/>
    <m/>
    <m/>
    <m/>
    <m/>
    <m/>
    <m/>
    <m/>
  </r>
  <r>
    <s v="Eek"/>
    <n v="356"/>
    <s v="Lower Yukon-Kuskokwim"/>
    <s v="IGAP BuildingTribal Government - ANTHC"/>
    <x v="6"/>
    <n v="961"/>
    <m/>
    <m/>
    <n v="900"/>
    <m/>
    <n v="5199"/>
    <m/>
    <m/>
    <n v="528"/>
    <m/>
    <n v="3920"/>
    <m/>
    <m/>
    <n v="6114"/>
  </r>
  <r>
    <s v="Eek"/>
    <n v="356"/>
    <s v="Lower Yukon-Kuskokwim"/>
    <s v="CITY OF EEK BUILDING"/>
    <x v="6"/>
    <n v="1440"/>
    <m/>
    <m/>
    <m/>
    <m/>
    <m/>
    <m/>
    <m/>
    <m/>
    <m/>
    <m/>
    <m/>
    <m/>
    <m/>
  </r>
  <r>
    <s v="Eek"/>
    <n v="356"/>
    <s v="Lower Yukon-Kuskokwim"/>
    <s v="IQFIJOUAQ COMPANY, INC."/>
    <x v="6"/>
    <m/>
    <m/>
    <m/>
    <m/>
    <m/>
    <m/>
    <m/>
    <m/>
    <m/>
    <m/>
    <m/>
    <m/>
    <m/>
    <m/>
  </r>
  <r>
    <s v="Egegik"/>
    <n v="112"/>
    <s v="Bristol Bay"/>
    <s v="City Hall/Office"/>
    <x v="6"/>
    <n v="2500"/>
    <m/>
    <m/>
    <m/>
    <m/>
    <m/>
    <m/>
    <m/>
    <m/>
    <m/>
    <m/>
    <m/>
    <m/>
    <m/>
  </r>
  <r>
    <s v="Egegik"/>
    <n v="112"/>
    <s v="Bristol Bay"/>
    <s v="Post Office"/>
    <x v="6"/>
    <m/>
    <m/>
    <m/>
    <m/>
    <m/>
    <m/>
    <m/>
    <m/>
    <m/>
    <m/>
    <m/>
    <m/>
    <m/>
    <m/>
  </r>
  <r>
    <s v="Ekwok"/>
    <n v="115"/>
    <s v="Bristol Bay"/>
    <s v="City Office Bldg"/>
    <x v="6"/>
    <m/>
    <m/>
    <m/>
    <m/>
    <m/>
    <m/>
    <m/>
    <m/>
    <m/>
    <m/>
    <m/>
    <m/>
    <m/>
    <m/>
  </r>
  <r>
    <s v="Elim"/>
    <n v="352"/>
    <s v="Bering Straits"/>
    <s v="Native Village of Elim Office"/>
    <x v="6"/>
    <n v="432"/>
    <m/>
    <m/>
    <n v="1155"/>
    <m/>
    <m/>
    <m/>
    <m/>
    <m/>
    <m/>
    <m/>
    <m/>
    <m/>
    <m/>
  </r>
  <r>
    <s v="Elim"/>
    <n v="352"/>
    <s v="Bering Straits"/>
    <s v="Elim Post Office"/>
    <x v="6"/>
    <n v="450"/>
    <m/>
    <m/>
    <m/>
    <m/>
    <m/>
    <m/>
    <m/>
    <m/>
    <m/>
    <m/>
    <m/>
    <m/>
    <m/>
  </r>
  <r>
    <s v="Elim"/>
    <n v="352"/>
    <s v="Bering Straits"/>
    <s v="City Office Building"/>
    <x v="6"/>
    <m/>
    <m/>
    <m/>
    <m/>
    <m/>
    <m/>
    <m/>
    <m/>
    <m/>
    <m/>
    <m/>
    <m/>
    <m/>
    <m/>
  </r>
  <r>
    <s v="Elim"/>
    <n v="352"/>
    <s v="Bering Straits"/>
    <s v="Elim Native Corporation Office"/>
    <x v="6"/>
    <m/>
    <m/>
    <m/>
    <m/>
    <m/>
    <m/>
    <m/>
    <m/>
    <m/>
    <m/>
    <m/>
    <m/>
    <m/>
    <m/>
  </r>
  <r>
    <s v="Elim"/>
    <n v="352"/>
    <s v="Bering Straits"/>
    <s v="VPSO Office"/>
    <x v="6"/>
    <m/>
    <m/>
    <m/>
    <m/>
    <m/>
    <m/>
    <m/>
    <m/>
    <m/>
    <m/>
    <m/>
    <m/>
    <m/>
    <m/>
  </r>
  <r>
    <s v="Emmonak"/>
    <n v="811"/>
    <s v="Lower Yukon-Kuskokwim"/>
    <s v="Old ADFG Office"/>
    <x v="6"/>
    <n v="400"/>
    <m/>
    <m/>
    <m/>
    <m/>
    <m/>
    <m/>
    <m/>
    <m/>
    <m/>
    <m/>
    <m/>
    <m/>
    <m/>
  </r>
  <r>
    <s v="Emmonak"/>
    <n v="811"/>
    <s v="Lower Yukon-Kuskokwim"/>
    <s v="Emmonak Area Office"/>
    <x v="6"/>
    <n v="1161"/>
    <m/>
    <m/>
    <m/>
    <m/>
    <m/>
    <m/>
    <m/>
    <m/>
    <m/>
    <m/>
    <m/>
    <m/>
    <m/>
  </r>
  <r>
    <s v="Emmonak"/>
    <n v="811"/>
    <s v="Lower Yukon-Kuskokwim"/>
    <s v="New ADFG Office"/>
    <x v="6"/>
    <n v="1161"/>
    <m/>
    <m/>
    <m/>
    <m/>
    <n v="3700"/>
    <m/>
    <m/>
    <m/>
    <m/>
    <m/>
    <m/>
    <m/>
    <m/>
  </r>
  <r>
    <s v="Emmonak"/>
    <n v="811"/>
    <s v="Lower Yukon-Kuskokwim"/>
    <s v="Native Village Office"/>
    <x v="6"/>
    <n v="2400"/>
    <s v="Yes"/>
    <m/>
    <m/>
    <m/>
    <m/>
    <m/>
    <m/>
    <m/>
    <m/>
    <m/>
    <m/>
    <m/>
    <m/>
  </r>
  <r>
    <s v="Emmonak"/>
    <n v="811"/>
    <s v="Lower Yukon-Kuskokwim"/>
    <s v="Retail and Offices Complex"/>
    <x v="6"/>
    <n v="11200"/>
    <m/>
    <m/>
    <n v="4622"/>
    <m/>
    <n v="260149"/>
    <m/>
    <m/>
    <m/>
    <m/>
    <m/>
    <m/>
    <m/>
    <m/>
  </r>
  <r>
    <s v="Emmonak"/>
    <n v="811"/>
    <s v="Lower Yukon-Kuskokwim"/>
    <s v="Office/Bunkhouse"/>
    <x v="6"/>
    <n v="11895"/>
    <m/>
    <m/>
    <m/>
    <m/>
    <m/>
    <m/>
    <m/>
    <m/>
    <m/>
    <m/>
    <m/>
    <m/>
    <m/>
  </r>
  <r>
    <s v="Emmonak"/>
    <n v="811"/>
    <s v="Lower Yukon-Kuskokwim"/>
    <s v="Post Office"/>
    <x v="6"/>
    <m/>
    <m/>
    <m/>
    <m/>
    <m/>
    <m/>
    <m/>
    <m/>
    <m/>
    <m/>
    <m/>
    <m/>
    <m/>
    <m/>
  </r>
  <r>
    <s v="Evansville-Bettles"/>
    <n v="2"/>
    <s v="Yukon-Koyukuk/Upper Tanana"/>
    <s v="Tribal Office"/>
    <x v="6"/>
    <n v="1950"/>
    <s v="5 star, 2013-14"/>
    <s v="No"/>
    <m/>
    <m/>
    <m/>
    <m/>
    <m/>
    <m/>
    <m/>
    <m/>
    <m/>
    <m/>
    <m/>
  </r>
  <r>
    <s v="False Pass"/>
    <n v="40"/>
    <s v="Aleutians"/>
    <s v="Post Office"/>
    <x v="6"/>
    <n v="800"/>
    <m/>
    <m/>
    <m/>
    <m/>
    <n v="8068"/>
    <m/>
    <m/>
    <m/>
    <m/>
    <m/>
    <m/>
    <m/>
    <m/>
  </r>
  <r>
    <s v="FALSE PASS"/>
    <n v="40"/>
    <s v="Aleutians"/>
    <s v="City Office/Community CenterCity of False Pass"/>
    <x v="6"/>
    <n v="2448"/>
    <m/>
    <m/>
    <n v="871.00729927007296"/>
    <m/>
    <n v="8423.575811499999"/>
    <m/>
    <m/>
    <m/>
    <m/>
    <m/>
    <m/>
    <m/>
    <m/>
  </r>
  <r>
    <s v="False Pass"/>
    <n v="40"/>
    <s v="Aleutians"/>
    <s v="False Pass City Hall"/>
    <x v="6"/>
    <n v="2448"/>
    <m/>
    <m/>
    <n v="1108"/>
    <m/>
    <n v="7040.0633600000001"/>
    <m/>
    <m/>
    <m/>
    <m/>
    <m/>
    <m/>
    <m/>
    <m/>
  </r>
  <r>
    <s v="False Pass"/>
    <n v="40"/>
    <s v="Aleutians"/>
    <s v="Isanotski Office/Triplex"/>
    <x v="6"/>
    <m/>
    <m/>
    <s v="Yes; VEEP"/>
    <m/>
    <m/>
    <m/>
    <m/>
    <m/>
    <m/>
    <m/>
    <m/>
    <m/>
    <m/>
    <m/>
  </r>
  <r>
    <s v="False Pass"/>
    <n v="40"/>
    <s v="Aleutians"/>
    <s v="Tribal Office/Warehouse"/>
    <x v="6"/>
    <m/>
    <m/>
    <s v="Yes; VEEP"/>
    <m/>
    <m/>
    <m/>
    <m/>
    <m/>
    <m/>
    <m/>
    <m/>
    <m/>
    <m/>
    <m/>
  </r>
  <r>
    <s v="Fort Yukon"/>
    <n v="590"/>
    <s v="Yukon-Koyukuk/Upper Tanana"/>
    <s v="District Office"/>
    <x v="6"/>
    <n v="3268"/>
    <m/>
    <m/>
    <m/>
    <m/>
    <m/>
    <m/>
    <m/>
    <m/>
    <m/>
    <m/>
    <m/>
    <m/>
    <m/>
  </r>
  <r>
    <s v="Fort Yukon"/>
    <n v="590"/>
    <s v="Yukon-Koyukuk/Upper Tanana"/>
    <s v="ANTHC Office"/>
    <x v="6"/>
    <m/>
    <m/>
    <s v="Yes; VEEP"/>
    <m/>
    <m/>
    <m/>
    <m/>
    <m/>
    <m/>
    <m/>
    <m/>
    <m/>
    <m/>
    <m/>
  </r>
  <r>
    <s v="Fort Yukon"/>
    <n v="590"/>
    <s v="Yukon-Koyukuk/Upper Tanana"/>
    <s v="City Offices"/>
    <x v="6"/>
    <m/>
    <m/>
    <s v="Yes; VEEP"/>
    <m/>
    <m/>
    <m/>
    <m/>
    <m/>
    <m/>
    <m/>
    <m/>
    <m/>
    <m/>
    <m/>
  </r>
  <r>
    <s v="Fort Yukon"/>
    <n v="590"/>
    <s v="Yukon-Koyukuk/Upper Tanana"/>
    <s v="Tribal Office"/>
    <x v="6"/>
    <m/>
    <s v="Yes; Ameresco"/>
    <s v="Yes; VEEP"/>
    <m/>
    <m/>
    <m/>
    <m/>
    <m/>
    <m/>
    <m/>
    <m/>
    <m/>
    <m/>
    <m/>
  </r>
  <r>
    <s v="Fort Yukon"/>
    <n v="590"/>
    <s v="Yukon-Koyukuk/Upper Tanana"/>
    <s v="Utility Office"/>
    <x v="6"/>
    <m/>
    <m/>
    <s v="Yes; VEEP"/>
    <m/>
    <m/>
    <m/>
    <m/>
    <m/>
    <m/>
    <m/>
    <m/>
    <m/>
    <m/>
    <m/>
  </r>
  <r>
    <s v="Gakona"/>
    <n v="217"/>
    <s v="Copper River/Chugach"/>
    <s v="Fire Office Training Center"/>
    <x v="6"/>
    <n v="928"/>
    <m/>
    <m/>
    <m/>
    <m/>
    <m/>
    <m/>
    <m/>
    <m/>
    <m/>
    <m/>
    <m/>
    <m/>
    <m/>
  </r>
  <r>
    <s v="Gakona"/>
    <n v="217"/>
    <s v="Copper River/Chugach"/>
    <s v="Village Council Office"/>
    <x v="6"/>
    <m/>
    <m/>
    <m/>
    <n v="1028"/>
    <m/>
    <n v="6773"/>
    <m/>
    <m/>
    <m/>
    <m/>
    <m/>
    <m/>
    <m/>
    <m/>
  </r>
  <r>
    <s v="Galena"/>
    <n v="483"/>
    <s v="Yukon-Koyukuk/Upper Tanana"/>
    <s v="Post Office"/>
    <x v="6"/>
    <n v="800"/>
    <m/>
    <m/>
    <n v="8000"/>
    <m/>
    <n v="8400"/>
    <m/>
    <m/>
    <m/>
    <m/>
    <m/>
    <m/>
    <m/>
    <m/>
  </r>
  <r>
    <s v="Galena"/>
    <n v="483"/>
    <s v="Yukon-Koyukuk/Upper Tanana"/>
    <s v="City Offices"/>
    <x v="6"/>
    <n v="1280"/>
    <m/>
    <m/>
    <m/>
    <m/>
    <m/>
    <m/>
    <m/>
    <m/>
    <m/>
    <m/>
    <m/>
    <m/>
    <m/>
  </r>
  <r>
    <s v="Galena"/>
    <n v="483"/>
    <s v="Yukon-Koyukuk/Upper Tanana"/>
    <s v="GILA HeadquartersCity of Galena"/>
    <x v="6"/>
    <n v="6268"/>
    <m/>
    <m/>
    <n v="7011.2779562043797"/>
    <s v="Unknown"/>
    <n v="50112.451007999996"/>
    <m/>
    <m/>
    <m/>
    <m/>
    <m/>
    <m/>
    <m/>
    <m/>
  </r>
  <r>
    <s v="Galena"/>
    <n v="483"/>
    <s v="Yukon-Koyukuk/Upper Tanana"/>
    <s v="Administrative Office"/>
    <x v="6"/>
    <m/>
    <m/>
    <m/>
    <m/>
    <m/>
    <m/>
    <m/>
    <m/>
    <m/>
    <m/>
    <m/>
    <m/>
    <m/>
    <m/>
  </r>
  <r>
    <s v="Galena"/>
    <n v="483"/>
    <s v="Yukon-Koyukuk/Upper Tanana"/>
    <s v="Louden Office Storage"/>
    <x v="6"/>
    <m/>
    <m/>
    <m/>
    <m/>
    <m/>
    <m/>
    <m/>
    <m/>
    <m/>
    <m/>
    <m/>
    <m/>
    <m/>
    <m/>
  </r>
  <r>
    <s v="Galena"/>
    <n v="483"/>
    <s v="Yukon-Koyukuk/Upper Tanana"/>
    <s v="Louden Tribal Council Office"/>
    <x v="6"/>
    <m/>
    <m/>
    <m/>
    <m/>
    <m/>
    <m/>
    <m/>
    <m/>
    <m/>
    <m/>
    <m/>
    <m/>
    <m/>
    <m/>
  </r>
  <r>
    <s v="Gambell"/>
    <n v="722"/>
    <s v="Bering Straits"/>
    <s v="Qerngughvik Building"/>
    <x v="6"/>
    <n v="2160"/>
    <m/>
    <m/>
    <n v="500"/>
    <m/>
    <n v="7413"/>
    <m/>
    <m/>
    <m/>
    <m/>
    <m/>
    <m/>
    <m/>
    <m/>
  </r>
  <r>
    <s v="Gambell"/>
    <n v="722"/>
    <s v="Bering Straits"/>
    <s v="Tribal OfficeTribal Government - ANTHC"/>
    <x v="6"/>
    <n v="2408"/>
    <m/>
    <m/>
    <n v="1754.5401459854015"/>
    <m/>
    <n v="2679.0235249999996"/>
    <m/>
    <m/>
    <m/>
    <m/>
    <m/>
    <m/>
    <m/>
    <m/>
  </r>
  <r>
    <s v="Gambell"/>
    <n v="722"/>
    <s v="Bering Straits"/>
    <m/>
    <x v="6"/>
    <n v="2408"/>
    <m/>
    <m/>
    <n v="1877"/>
    <m/>
    <n v="5494"/>
    <m/>
    <m/>
    <n v="1352"/>
    <m/>
    <n v="5012"/>
    <m/>
    <m/>
    <n v="9366"/>
  </r>
  <r>
    <s v="Gambell"/>
    <n v="722"/>
    <s v="Bering Straits"/>
    <s v="Municipal Building"/>
    <x v="6"/>
    <n v="3600"/>
    <m/>
    <m/>
    <n v="1200"/>
    <m/>
    <n v="16919"/>
    <m/>
    <m/>
    <m/>
    <m/>
    <m/>
    <m/>
    <m/>
    <m/>
  </r>
  <r>
    <s v="Gambell"/>
    <n v="722"/>
    <s v="Bering Straits"/>
    <s v="Gambell Post Office"/>
    <x v="6"/>
    <m/>
    <m/>
    <m/>
    <m/>
    <m/>
    <m/>
    <m/>
    <m/>
    <m/>
    <m/>
    <m/>
    <m/>
    <m/>
    <m/>
  </r>
  <r>
    <s v="Gambell"/>
    <n v="722"/>
    <s v="Bering Straits"/>
    <s v="Native Village of Gambell Office"/>
    <x v="6"/>
    <m/>
    <m/>
    <m/>
    <m/>
    <m/>
    <m/>
    <m/>
    <m/>
    <m/>
    <m/>
    <m/>
    <m/>
    <m/>
    <m/>
  </r>
  <r>
    <s v="Gambell"/>
    <n v="722"/>
    <s v="Bering Straits"/>
    <s v="Sivuqaq Inc."/>
    <x v="6"/>
    <m/>
    <m/>
    <m/>
    <n v="5200"/>
    <m/>
    <m/>
    <m/>
    <m/>
    <m/>
    <m/>
    <m/>
    <m/>
    <m/>
    <m/>
  </r>
  <r>
    <s v="GLENNALLEN"/>
    <n v="514"/>
    <s v="Copper River/Chugach"/>
    <s v="Glennallen Area OfficeDept. of Fish &amp; Game"/>
    <x v="6"/>
    <n v="3500"/>
    <m/>
    <m/>
    <m/>
    <m/>
    <n v="19648.176831999997"/>
    <m/>
    <m/>
    <m/>
    <m/>
    <m/>
    <m/>
    <m/>
    <m/>
  </r>
  <r>
    <s v="GLENNALLEN"/>
    <n v="514"/>
    <s v="Copper River/Chugach"/>
    <s v="District OfficeCopper River School District"/>
    <x v="6"/>
    <n v="16608"/>
    <m/>
    <m/>
    <n v="17807.014598540147"/>
    <m/>
    <n v="88210.043883249979"/>
    <m/>
    <m/>
    <m/>
    <m/>
    <m/>
    <m/>
    <m/>
    <m/>
  </r>
  <r>
    <s v="Glennallen"/>
    <n v="514"/>
    <s v="Copper River/Chugach"/>
    <s v="ADF&amp;G Offices"/>
    <x v="6"/>
    <m/>
    <m/>
    <m/>
    <m/>
    <m/>
    <m/>
    <m/>
    <m/>
    <m/>
    <m/>
    <m/>
    <m/>
    <m/>
    <m/>
  </r>
  <r>
    <s v="Glennallen"/>
    <n v="514"/>
    <s v="Copper River/Chugach"/>
    <s v="AHTNA Office"/>
    <x v="6"/>
    <m/>
    <m/>
    <m/>
    <m/>
    <m/>
    <m/>
    <m/>
    <m/>
    <m/>
    <m/>
    <m/>
    <m/>
    <m/>
    <m/>
  </r>
  <r>
    <s v="Glennallen"/>
    <n v="514"/>
    <s v="Copper River/Chugach"/>
    <s v="BLM Offices"/>
    <x v="6"/>
    <m/>
    <m/>
    <m/>
    <m/>
    <m/>
    <m/>
    <m/>
    <m/>
    <m/>
    <m/>
    <m/>
    <m/>
    <m/>
    <m/>
  </r>
  <r>
    <s v="Glennallen"/>
    <n v="514"/>
    <s v="Copper River/Chugach"/>
    <s v="CRSD District Office"/>
    <x v="6"/>
    <m/>
    <s v="AHFC"/>
    <m/>
    <m/>
    <m/>
    <m/>
    <m/>
    <m/>
    <m/>
    <m/>
    <m/>
    <m/>
    <m/>
    <m/>
  </r>
  <r>
    <s v="Glennallen"/>
    <n v="514"/>
    <s v="Copper River/Chugach"/>
    <s v="CVE Co-op Office"/>
    <x v="6"/>
    <m/>
    <m/>
    <m/>
    <m/>
    <m/>
    <m/>
    <m/>
    <m/>
    <m/>
    <m/>
    <m/>
    <m/>
    <m/>
    <m/>
  </r>
  <r>
    <s v="Glennallen"/>
    <n v="514"/>
    <s v="Copper River/Chugach"/>
    <s v="Offices"/>
    <x v="6"/>
    <m/>
    <m/>
    <m/>
    <m/>
    <m/>
    <m/>
    <m/>
    <m/>
    <m/>
    <m/>
    <m/>
    <m/>
    <m/>
    <m/>
  </r>
  <r>
    <s v="Glennallen"/>
    <n v="514"/>
    <s v="Copper River/Chugach"/>
    <s v="SEND Intl. Offices"/>
    <x v="6"/>
    <m/>
    <m/>
    <m/>
    <m/>
    <m/>
    <m/>
    <m/>
    <m/>
    <m/>
    <m/>
    <m/>
    <m/>
    <m/>
    <m/>
  </r>
  <r>
    <s v="Glennallen"/>
    <n v="514"/>
    <s v="Copper River/Chugach"/>
    <s v="Telephone Co-op Office/Yard"/>
    <x v="6"/>
    <m/>
    <m/>
    <m/>
    <m/>
    <m/>
    <m/>
    <m/>
    <m/>
    <m/>
    <m/>
    <m/>
    <m/>
    <m/>
    <m/>
  </r>
  <r>
    <s v="Golovin"/>
    <n v="181"/>
    <s v="Bering Straits"/>
    <s v="City Office Building"/>
    <x v="6"/>
    <n v="2520"/>
    <m/>
    <m/>
    <n v="544"/>
    <m/>
    <m/>
    <m/>
    <m/>
    <m/>
    <m/>
    <m/>
    <m/>
    <m/>
    <m/>
  </r>
  <r>
    <s v="Goodnews Bay"/>
    <n v="268"/>
    <s v="Lower Yukon-Kuskokwim"/>
    <s v="Tribal OfficeGOODNEWS BAY"/>
    <x v="6"/>
    <n v="1608"/>
    <m/>
    <m/>
    <n v="783"/>
    <m/>
    <n v="3018"/>
    <m/>
    <m/>
    <n v="626"/>
    <m/>
    <n v="2982"/>
    <m/>
    <m/>
    <n v="400"/>
  </r>
  <r>
    <s v="Grayling"/>
    <n v="188"/>
    <s v="Yukon-Koyukuk/Upper Tanana"/>
    <s v="Post Office/City Offices/Rental Rooms"/>
    <x v="6"/>
    <m/>
    <m/>
    <m/>
    <m/>
    <m/>
    <m/>
    <m/>
    <m/>
    <m/>
    <m/>
    <m/>
    <m/>
    <m/>
    <m/>
  </r>
  <r>
    <s v="Gulkana"/>
    <n v="117"/>
    <s v="Copper River/Chugach"/>
    <s v="Village Council Office"/>
    <x v="6"/>
    <n v="480"/>
    <m/>
    <m/>
    <m/>
    <m/>
    <m/>
    <m/>
    <m/>
    <m/>
    <m/>
    <m/>
    <m/>
    <m/>
    <m/>
  </r>
  <r>
    <s v="Gustavus"/>
    <n v="502"/>
    <s v="Southeast"/>
    <s v="Gustavus Electric Office"/>
    <x v="6"/>
    <m/>
    <m/>
    <m/>
    <m/>
    <m/>
    <m/>
    <m/>
    <m/>
    <m/>
    <m/>
    <m/>
    <m/>
    <m/>
    <m/>
  </r>
  <r>
    <s v="HAINES"/>
    <n v="1809"/>
    <s v="Southeast"/>
    <s v="Chilkat Bald Eagle Preserve CabinAlaska State Parks"/>
    <x v="6"/>
    <n v="1600"/>
    <m/>
    <m/>
    <m/>
    <m/>
    <n v="1172.5105524999999"/>
    <m/>
    <n v="60.297049180327875"/>
    <m/>
    <m/>
    <m/>
    <m/>
    <m/>
    <m/>
  </r>
  <r>
    <s v="Healy Lake"/>
    <n v="13"/>
    <s v="Yukon-Koyukuk/Upper Tanana"/>
    <s v="Tribal Office (needs repair)"/>
    <x v="6"/>
    <m/>
    <m/>
    <m/>
    <m/>
    <m/>
    <m/>
    <m/>
    <m/>
    <m/>
    <m/>
    <m/>
    <m/>
    <m/>
    <m/>
  </r>
  <r>
    <s v="Holy Cross"/>
    <n v="167"/>
    <s v="Yukon-Koyukuk/Upper Tanana"/>
    <s v="City Office"/>
    <x v="6"/>
    <n v="770"/>
    <s v="Yes; Ameresco"/>
    <m/>
    <m/>
    <m/>
    <m/>
    <m/>
    <m/>
    <m/>
    <m/>
    <m/>
    <m/>
    <m/>
    <m/>
  </r>
  <r>
    <s v="Holy Cross"/>
    <n v="167"/>
    <s v="Yukon-Koyukuk/Upper Tanana"/>
    <s v="Post Office"/>
    <x v="6"/>
    <m/>
    <m/>
    <m/>
    <m/>
    <m/>
    <m/>
    <m/>
    <m/>
    <m/>
    <m/>
    <m/>
    <m/>
    <m/>
    <m/>
  </r>
  <r>
    <s v="Holy Cross"/>
    <n v="167"/>
    <s v="Yukon-Koyukuk/Upper Tanana"/>
    <s v="Tribal Office"/>
    <x v="6"/>
    <m/>
    <m/>
    <m/>
    <m/>
    <m/>
    <m/>
    <m/>
    <m/>
    <m/>
    <m/>
    <m/>
    <m/>
    <m/>
    <m/>
  </r>
  <r>
    <s v="Hoonah"/>
    <n v="798"/>
    <s v="Southeast"/>
    <s v="Hoonah Indian Association"/>
    <x v="6"/>
    <n v="800"/>
    <m/>
    <m/>
    <m/>
    <m/>
    <n v="516"/>
    <m/>
    <m/>
    <m/>
    <m/>
    <m/>
    <m/>
    <m/>
    <m/>
  </r>
  <r>
    <s v="HOONAH"/>
    <n v="798"/>
    <s v="Southeast"/>
    <s v="Police StatioinCity of Hoonah"/>
    <x v="6"/>
    <n v="1440"/>
    <m/>
    <m/>
    <n v="367.43693430656936"/>
    <m/>
    <n v="34731.227579699997"/>
    <m/>
    <m/>
    <m/>
    <m/>
    <m/>
    <m/>
    <m/>
    <m/>
  </r>
  <r>
    <s v="HOONAH"/>
    <n v="798"/>
    <s v="Southeast"/>
    <s v="Harbor BuildingCity of Hoonah"/>
    <x v="6"/>
    <n v="1543"/>
    <m/>
    <m/>
    <n v="733.29854014598538"/>
    <m/>
    <n v="6652.0548723500006"/>
    <m/>
    <n v="39.120344262295085"/>
    <m/>
    <m/>
    <m/>
    <m/>
    <m/>
    <m/>
  </r>
  <r>
    <s v="HOONAH"/>
    <n v="798"/>
    <s v="Southeast"/>
    <s v="City HallCity of Hoonah"/>
    <x v="6"/>
    <n v="2784"/>
    <m/>
    <m/>
    <n v="1029.2386861313869"/>
    <m/>
    <n v="28771.618933449998"/>
    <m/>
    <m/>
    <m/>
    <m/>
    <m/>
    <m/>
    <m/>
    <m/>
  </r>
  <r>
    <s v="HOOPER BAY"/>
    <n v="1134"/>
    <s v="Lower Yukon-Kuskokwim"/>
    <s v="City OfficeCity of Hooper Bay"/>
    <x v="6"/>
    <n v="820"/>
    <m/>
    <m/>
    <n v="236.54014598540147"/>
    <m/>
    <n v="3224.0290159999995"/>
    <m/>
    <m/>
    <m/>
    <m/>
    <m/>
    <m/>
    <m/>
    <m/>
  </r>
  <r>
    <s v="Hooper Bay"/>
    <n v="1134"/>
    <s v="Lower Yukon-Kuskokwim"/>
    <s v="City of Hooper Bay Public Safety"/>
    <x v="6"/>
    <n v="2200"/>
    <s v="Yes"/>
    <m/>
    <n v="920.37722627737219"/>
    <m/>
    <n v="6404.0570499999994"/>
    <m/>
    <m/>
    <m/>
    <m/>
    <m/>
    <m/>
    <m/>
    <m/>
  </r>
  <r>
    <s v="Hughes"/>
    <n v="88"/>
    <s v="Yukon-Koyukuk/Upper Tanana"/>
    <s v="Tribal Office"/>
    <x v="6"/>
    <n v="1374"/>
    <s v="Yes"/>
    <s v="Yes; VEEP"/>
    <m/>
    <m/>
    <m/>
    <m/>
    <m/>
    <m/>
    <m/>
    <m/>
    <m/>
    <m/>
    <m/>
  </r>
  <r>
    <s v="Hughes"/>
    <n v="88"/>
    <s v="Yukon-Koyukuk/Upper Tanana"/>
    <s v="City Hall/Village Council/Post Office"/>
    <x v="6"/>
    <n v="3456"/>
    <s v="Yes"/>
    <s v="Yes; VEEP"/>
    <m/>
    <m/>
    <m/>
    <m/>
    <m/>
    <m/>
    <m/>
    <m/>
    <m/>
    <m/>
    <m/>
  </r>
  <r>
    <s v="Huslia"/>
    <n v="322"/>
    <s v="Yukon-Koyukuk/Upper Tanana"/>
    <s v="Old Environmental Office"/>
    <x v="6"/>
    <n v="775"/>
    <s v="Yes; EAoA"/>
    <m/>
    <m/>
    <m/>
    <m/>
    <m/>
    <m/>
    <m/>
    <m/>
    <m/>
    <m/>
    <m/>
    <m/>
  </r>
  <r>
    <s v="Huslia"/>
    <n v="322"/>
    <s v="Yukon-Koyukuk/Upper Tanana"/>
    <s v="Tribal Office"/>
    <x v="6"/>
    <n v="1624"/>
    <s v="Yes; EAoA"/>
    <s v="Yes; VEEP"/>
    <m/>
    <m/>
    <m/>
    <m/>
    <m/>
    <m/>
    <m/>
    <m/>
    <m/>
    <m/>
    <m/>
  </r>
  <r>
    <s v="Huslia"/>
    <n v="322"/>
    <s v="Yukon-Koyukuk/Upper Tanana"/>
    <s v="City Office"/>
    <x v="6"/>
    <n v="1664"/>
    <s v="Yes; EAoA"/>
    <s v="Yes; VEEP"/>
    <m/>
    <m/>
    <m/>
    <m/>
    <m/>
    <m/>
    <m/>
    <m/>
    <m/>
    <m/>
    <m/>
  </r>
  <r>
    <s v="Huslia"/>
    <n v="322"/>
    <s v="Yukon-Koyukuk/Upper Tanana"/>
    <s v="Gas &amp; Oil Office"/>
    <x v="6"/>
    <m/>
    <m/>
    <s v="Yes; VEEP"/>
    <m/>
    <m/>
    <m/>
    <m/>
    <m/>
    <m/>
    <m/>
    <m/>
    <m/>
    <m/>
    <m/>
  </r>
  <r>
    <s v="Huslia"/>
    <n v="322"/>
    <s v="Yukon-Koyukuk/Upper Tanana"/>
    <s v="Post Office"/>
    <x v="6"/>
    <m/>
    <m/>
    <m/>
    <m/>
    <m/>
    <m/>
    <m/>
    <m/>
    <m/>
    <m/>
    <m/>
    <m/>
    <m/>
    <m/>
  </r>
  <r>
    <s v="Hydaburg"/>
    <n v="405"/>
    <s v="Southeast"/>
    <s v="City Office Building"/>
    <x v="6"/>
    <m/>
    <m/>
    <m/>
    <m/>
    <m/>
    <m/>
    <m/>
    <m/>
    <m/>
    <m/>
    <m/>
    <m/>
    <m/>
    <m/>
  </r>
  <r>
    <s v="Hydaburg"/>
    <n v="405"/>
    <s v="Southeast"/>
    <s v="Haida Corporation Office"/>
    <x v="6"/>
    <m/>
    <m/>
    <m/>
    <m/>
    <m/>
    <m/>
    <m/>
    <m/>
    <m/>
    <m/>
    <m/>
    <m/>
    <m/>
    <m/>
  </r>
  <r>
    <s v="Igiugig"/>
    <n v="44"/>
    <s v="Bristol Bay"/>
    <s v="Aircraft Hanger &amp; Council Office"/>
    <x v="6"/>
    <m/>
    <m/>
    <m/>
    <m/>
    <m/>
    <m/>
    <m/>
    <m/>
    <m/>
    <m/>
    <m/>
    <m/>
    <m/>
    <m/>
  </r>
  <r>
    <s v="Igiugig"/>
    <n v="44"/>
    <s v="Bristol Bay"/>
    <s v="Community Hall/EPA Office/Post Office/Store"/>
    <x v="6"/>
    <m/>
    <m/>
    <m/>
    <m/>
    <m/>
    <m/>
    <m/>
    <m/>
    <m/>
    <m/>
    <m/>
    <m/>
    <m/>
    <m/>
  </r>
  <r>
    <s v="Iliamna"/>
    <n v="97"/>
    <s v="Bristol Bay"/>
    <s v="Council Office Building I"/>
    <x v="6"/>
    <n v="1800"/>
    <m/>
    <m/>
    <n v="2500"/>
    <m/>
    <n v="5200"/>
    <m/>
    <m/>
    <m/>
    <m/>
    <m/>
    <m/>
    <m/>
    <m/>
  </r>
  <r>
    <s v="Iliamna"/>
    <n v="97"/>
    <s v="Bristol Bay"/>
    <s v="Council Office Building III"/>
    <x v="6"/>
    <n v="2100"/>
    <m/>
    <m/>
    <n v="2900"/>
    <m/>
    <n v="6100"/>
    <m/>
    <m/>
    <m/>
    <m/>
    <m/>
    <m/>
    <m/>
    <m/>
  </r>
  <r>
    <s v="Iliamna"/>
    <n v="97"/>
    <s v="Bristol Bay"/>
    <s v="Council Office Bldg 1&amp;2"/>
    <x v="6"/>
    <n v="3600"/>
    <m/>
    <m/>
    <m/>
    <m/>
    <m/>
    <m/>
    <m/>
    <m/>
    <m/>
    <m/>
    <m/>
    <m/>
    <m/>
  </r>
  <r>
    <s v="ILIAMNA"/>
    <n v="97"/>
    <s v="Bristol Bay"/>
    <s v="SRE/Office #2533000157*Central Region"/>
    <x v="6"/>
    <n v="5495"/>
    <m/>
    <m/>
    <n v="2216.0583941605842"/>
    <m/>
    <m/>
    <m/>
    <m/>
    <m/>
    <m/>
    <m/>
    <m/>
    <m/>
    <m/>
  </r>
  <r>
    <s v="Iliamna"/>
    <n v="97"/>
    <s v="Bristol Bay"/>
    <s v="INL Offices/Village Shop"/>
    <x v="6"/>
    <m/>
    <m/>
    <m/>
    <m/>
    <m/>
    <m/>
    <m/>
    <m/>
    <m/>
    <m/>
    <m/>
    <m/>
    <m/>
    <m/>
  </r>
  <r>
    <s v="JUNEAU"/>
    <n v="33064"/>
    <s v="Southeast"/>
    <s v="Eagle BeachAlaska State Parks"/>
    <x v="6"/>
    <n v="1100"/>
    <m/>
    <m/>
    <n v="540.86824817518243"/>
    <m/>
    <n v="7644.5688004999993"/>
    <m/>
    <n v="32.606557377049178"/>
    <m/>
    <m/>
    <m/>
    <m/>
    <m/>
    <m/>
  </r>
  <r>
    <s v="JUNEAU"/>
    <n v="33064"/>
    <s v="Southeast"/>
    <s v="AMHS Reservation Building #2549000952*Southeast Region"/>
    <x v="6"/>
    <n v="8464"/>
    <m/>
    <m/>
    <n v="6801.6131386861307"/>
    <m/>
    <n v="51420.462779999994"/>
    <m/>
    <m/>
    <m/>
    <m/>
    <m/>
    <m/>
    <m/>
    <m/>
  </r>
  <r>
    <s v="JUNEAU"/>
    <n v="33064"/>
    <s v="Southeast"/>
    <s v="Juneau CommunityDOA"/>
    <x v="6"/>
    <n v="22400"/>
    <m/>
    <m/>
    <n v="5693.5357664233579"/>
    <m/>
    <n v="142501.2825"/>
    <m/>
    <m/>
    <m/>
    <m/>
    <m/>
    <m/>
    <m/>
    <m/>
  </r>
  <r>
    <s v="JUNEAU"/>
    <n v="33064"/>
    <s v="Southeast"/>
    <s v="Alaska Office BuildingDOA"/>
    <x v="6"/>
    <m/>
    <m/>
    <m/>
    <n v="11975.063795620439"/>
    <m/>
    <n v="501988.51785599987"/>
    <m/>
    <m/>
    <m/>
    <m/>
    <m/>
    <m/>
    <m/>
    <m/>
  </r>
  <r>
    <s v="JUNEAU"/>
    <n v="33064"/>
    <s v="Southeast"/>
    <s v="Archives &amp; Records BuildingDOA"/>
    <x v="6"/>
    <m/>
    <m/>
    <m/>
    <n v="8722.0661313868623"/>
    <m/>
    <n v="85617.437216666644"/>
    <m/>
    <m/>
    <m/>
    <m/>
    <m/>
    <m/>
    <m/>
    <m/>
  </r>
  <r>
    <s v="JUNEAU"/>
    <n v="33064"/>
    <s v="Southeast"/>
    <s v="Community BuildingDOA"/>
    <x v="6"/>
    <m/>
    <m/>
    <m/>
    <n v="5163.5"/>
    <m/>
    <n v="127927.98467483332"/>
    <m/>
    <m/>
    <m/>
    <m/>
    <m/>
    <m/>
    <m/>
    <m/>
  </r>
  <r>
    <s v="JUNEAU"/>
    <n v="33064"/>
    <s v="Southeast"/>
    <s v="Court Plaza BuildingDOA"/>
    <x v="6"/>
    <m/>
    <m/>
    <m/>
    <n v="13236.434160583942"/>
    <m/>
    <n v="421540.46049666661"/>
    <m/>
    <m/>
    <m/>
    <m/>
    <m/>
    <m/>
    <m/>
    <m/>
  </r>
  <r>
    <s v="JUNEAU"/>
    <n v="33064"/>
    <s v="Southeast"/>
    <s v="Dimond Court House BuildingDOA"/>
    <x v="6"/>
    <m/>
    <m/>
    <m/>
    <n v="69359.101897810207"/>
    <m/>
    <n v="1042665.383904"/>
    <m/>
    <m/>
    <m/>
    <m/>
    <m/>
    <m/>
    <m/>
    <m/>
  </r>
  <r>
    <s v="JUNEAU"/>
    <n v="33064"/>
    <s v="Southeast"/>
    <s v="Douglas Island BuildingDOA"/>
    <x v="6"/>
    <m/>
    <m/>
    <m/>
    <n v="15007.335401459854"/>
    <m/>
    <n v="398403.58559999999"/>
    <m/>
    <m/>
    <m/>
    <m/>
    <m/>
    <m/>
    <m/>
    <m/>
  </r>
  <r>
    <s v="JUNEAU"/>
    <n v="33064"/>
    <s v="Southeast"/>
    <s v="State Office Building #2DOA"/>
    <x v="6"/>
    <m/>
    <m/>
    <m/>
    <n v="34129.595620437954"/>
    <m/>
    <n v="1202310.8207"/>
    <m/>
    <m/>
    <m/>
    <m/>
    <m/>
    <m/>
    <m/>
    <m/>
  </r>
  <r>
    <s v="JUNEAU"/>
    <n v="33064"/>
    <s v="Southeast"/>
    <s v="State Office BuildingDOA"/>
    <x v="6"/>
    <m/>
    <m/>
    <m/>
    <n v="123267.71240875912"/>
    <m/>
    <n v="5472699.253849999"/>
    <m/>
    <m/>
    <m/>
    <m/>
    <m/>
    <m/>
    <m/>
    <m/>
  </r>
  <r>
    <s v="KAKE"/>
    <n v="598"/>
    <s v="Southeast"/>
    <s v="Kake CourthouseCity of Kake"/>
    <x v="6"/>
    <n v="1800"/>
    <m/>
    <m/>
    <n v="1636.5109489051094"/>
    <m/>
    <n v="7039.7300236666661"/>
    <m/>
    <m/>
    <m/>
    <m/>
    <m/>
    <m/>
    <m/>
    <m/>
  </r>
  <r>
    <s v="Kake"/>
    <n v="598"/>
    <s v="Southeast"/>
    <s v="Kake Tribal Corporation Office"/>
    <x v="6"/>
    <m/>
    <m/>
    <m/>
    <m/>
    <m/>
    <m/>
    <m/>
    <m/>
    <m/>
    <m/>
    <m/>
    <m/>
    <m/>
    <m/>
  </r>
  <r>
    <s v="Kake"/>
    <n v="598"/>
    <s v="Southeast"/>
    <s v="Organized Village of Kake Office"/>
    <x v="6"/>
    <m/>
    <m/>
    <m/>
    <m/>
    <m/>
    <m/>
    <m/>
    <m/>
    <m/>
    <m/>
    <m/>
    <m/>
    <m/>
    <m/>
  </r>
  <r>
    <s v="Kaktovik"/>
    <n v="262"/>
    <s v="North Slope"/>
    <s v="Kaktovik Store Office"/>
    <x v="6"/>
    <n v="144"/>
    <m/>
    <m/>
    <m/>
    <m/>
    <m/>
    <m/>
    <m/>
    <m/>
    <m/>
    <m/>
    <m/>
    <m/>
    <m/>
  </r>
  <r>
    <s v="Kaktovik"/>
    <n v="262"/>
    <s v="North Slope"/>
    <s v="Telephone building"/>
    <x v="6"/>
    <n v="440"/>
    <m/>
    <m/>
    <m/>
    <m/>
    <m/>
    <m/>
    <m/>
    <m/>
    <m/>
    <m/>
    <m/>
    <m/>
    <m/>
  </r>
  <r>
    <s v="Kaktovik"/>
    <n v="262"/>
    <s v="North Slope"/>
    <s v="Tribal Office"/>
    <x v="6"/>
    <n v="900"/>
    <m/>
    <m/>
    <n v="1200"/>
    <m/>
    <m/>
    <m/>
    <m/>
    <m/>
    <m/>
    <m/>
    <m/>
    <m/>
    <m/>
  </r>
  <r>
    <s v="Kaktovik"/>
    <n v="262"/>
    <s v="North Slope"/>
    <s v="Corporation Office"/>
    <x v="6"/>
    <n v="3000"/>
    <m/>
    <m/>
    <n v="2150"/>
    <m/>
    <m/>
    <m/>
    <m/>
    <m/>
    <m/>
    <m/>
    <m/>
    <m/>
    <m/>
  </r>
  <r>
    <s v="KALTAG"/>
    <n v="184"/>
    <s v="Yukon-Koyukuk/Upper Tanana"/>
    <s v="City OfficeCity of Kaltag"/>
    <x v="6"/>
    <n v="2176"/>
    <m/>
    <m/>
    <n v="623.38686131386862"/>
    <m/>
    <n v="4462.7068306666661"/>
    <m/>
    <m/>
    <m/>
    <m/>
    <m/>
    <m/>
    <m/>
    <m/>
  </r>
  <r>
    <s v="Kaltag"/>
    <n v="184"/>
    <s v="Yukon-Koyukuk/Upper Tanana"/>
    <s v="Tribal Office"/>
    <x v="6"/>
    <n v="4000"/>
    <m/>
    <m/>
    <n v="2200"/>
    <m/>
    <n v="13200"/>
    <m/>
    <m/>
    <m/>
    <m/>
    <m/>
    <m/>
    <m/>
    <m/>
  </r>
  <r>
    <s v="Kaltag"/>
    <n v="184"/>
    <s v="Yukon-Koyukuk/Upper Tanana"/>
    <s v="Post Office"/>
    <x v="6"/>
    <m/>
    <m/>
    <m/>
    <m/>
    <m/>
    <m/>
    <m/>
    <m/>
    <m/>
    <m/>
    <m/>
    <m/>
    <m/>
    <m/>
  </r>
  <r>
    <s v="Karluk"/>
    <n v="43"/>
    <s v="Kodiak"/>
    <s v="Tribal Council Office"/>
    <x v="6"/>
    <m/>
    <m/>
    <m/>
    <m/>
    <m/>
    <m/>
    <m/>
    <m/>
    <m/>
    <m/>
    <m/>
    <m/>
    <m/>
    <m/>
  </r>
  <r>
    <s v="Kasaan"/>
    <n v="75"/>
    <s v="Southeast"/>
    <s v="IRA Tribal Office"/>
    <x v="6"/>
    <n v="1924"/>
    <m/>
    <m/>
    <n v="210"/>
    <m/>
    <n v="9230"/>
    <m/>
    <m/>
    <m/>
    <m/>
    <m/>
    <m/>
    <m/>
    <m/>
  </r>
  <r>
    <s v="Kasaan"/>
    <n v="75"/>
    <s v="Southeast"/>
    <s v="Kasaan City Hall/Clinic"/>
    <x v="6"/>
    <n v="2550"/>
    <m/>
    <m/>
    <n v="3000"/>
    <m/>
    <n v="2800"/>
    <m/>
    <m/>
    <m/>
    <m/>
    <m/>
    <m/>
    <m/>
    <m/>
  </r>
  <r>
    <s v="Kasaan"/>
    <n v="75"/>
    <s v="Southeast"/>
    <s v="DOT Transportation Office"/>
    <x v="6"/>
    <n v="3360"/>
    <m/>
    <m/>
    <m/>
    <m/>
    <n v="7812"/>
    <m/>
    <m/>
    <m/>
    <m/>
    <m/>
    <m/>
    <m/>
    <m/>
  </r>
  <r>
    <s v="Kasigluk"/>
    <n v="599"/>
    <s v="Lower Yukon-Kuskokwim"/>
    <s v="Housing Authority Building"/>
    <x v="6"/>
    <n v="1000"/>
    <m/>
    <m/>
    <n v="660"/>
    <m/>
    <m/>
    <m/>
    <m/>
    <m/>
    <m/>
    <m/>
    <m/>
    <m/>
    <m/>
  </r>
  <r>
    <s v="KETCHIKAN"/>
    <n v="8313"/>
    <s v="Southeast"/>
    <s v="Clan HouseAlaska State Parks"/>
    <x v="6"/>
    <n v="2718"/>
    <m/>
    <m/>
    <n v="134.36058394160585"/>
    <m/>
    <n v="15170.136529999998"/>
    <m/>
    <m/>
    <m/>
    <m/>
    <m/>
    <m/>
    <m/>
    <m/>
  </r>
  <r>
    <s v="KETCHIKAN"/>
    <n v="8313"/>
    <s v="Southeast"/>
    <s v="Ketchikan Court/Office #8 #MO00000893*Southeast Region"/>
    <x v="6"/>
    <n v="36218"/>
    <m/>
    <m/>
    <n v="17204.776277372264"/>
    <m/>
    <n v="376059.88450849993"/>
    <m/>
    <m/>
    <m/>
    <m/>
    <m/>
    <m/>
    <m/>
    <m/>
  </r>
  <r>
    <s v="Kiana"/>
    <n v="406"/>
    <s v="Northwest Arctic"/>
    <s v="Kiana Post Office"/>
    <x v="6"/>
    <n v="480"/>
    <m/>
    <m/>
    <n v="500"/>
    <m/>
    <n v="400"/>
    <m/>
    <m/>
    <m/>
    <m/>
    <m/>
    <m/>
    <m/>
    <m/>
  </r>
  <r>
    <s v="Kiana"/>
    <n v="406"/>
    <s v="Northwest Arctic"/>
    <s v="City Office Building"/>
    <x v="6"/>
    <n v="2688"/>
    <m/>
    <m/>
    <n v="1272"/>
    <m/>
    <m/>
    <m/>
    <m/>
    <m/>
    <m/>
    <m/>
    <m/>
    <m/>
    <m/>
  </r>
  <r>
    <s v="King Cove"/>
    <n v="934"/>
    <s v="Aleutians"/>
    <s v="Tribal Office"/>
    <x v="6"/>
    <n v="2172"/>
    <m/>
    <s v="Yes; VEEP"/>
    <m/>
    <m/>
    <m/>
    <m/>
    <m/>
    <m/>
    <m/>
    <m/>
    <m/>
    <m/>
    <m/>
  </r>
  <r>
    <s v="King Salmon"/>
    <n v="337"/>
    <s v="Bristol Bay"/>
    <s v="District OfficeLake &amp; Peninsula School Dist"/>
    <x v="6"/>
    <n v="12000"/>
    <m/>
    <m/>
    <n v="2972.7299270072995"/>
    <m/>
    <n v="56324.173579666669"/>
    <m/>
    <m/>
    <m/>
    <m/>
    <m/>
    <m/>
    <m/>
    <m/>
  </r>
  <r>
    <s v="King Salmon"/>
    <n v="337"/>
    <s v="Bristol Bay"/>
    <s v="King Salmon Public Safety (PS) Office"/>
    <x v="6"/>
    <m/>
    <m/>
    <m/>
    <m/>
    <m/>
    <m/>
    <m/>
    <m/>
    <m/>
    <m/>
    <m/>
    <m/>
    <m/>
    <m/>
  </r>
  <r>
    <s v="King Salmon"/>
    <n v="337"/>
    <s v="Bristol Bay"/>
    <s v="Post Office"/>
    <x v="6"/>
    <m/>
    <m/>
    <m/>
    <m/>
    <m/>
    <m/>
    <m/>
    <m/>
    <m/>
    <m/>
    <m/>
    <m/>
    <m/>
    <m/>
  </r>
  <r>
    <s v="Kipnuk"/>
    <n v="656"/>
    <s v="Lower Yukon-Kuskokwim"/>
    <s v="City Office"/>
    <x v="6"/>
    <n v="2000"/>
    <s v="Yes"/>
    <m/>
    <m/>
    <m/>
    <m/>
    <m/>
    <m/>
    <m/>
    <m/>
    <m/>
    <m/>
    <m/>
    <m/>
  </r>
  <r>
    <s v="Kipnuk"/>
    <n v="656"/>
    <s v="Lower Yukon-Kuskokwim"/>
    <m/>
    <x v="6"/>
    <n v="8000"/>
    <m/>
    <m/>
    <m/>
    <m/>
    <n v="138972"/>
    <m/>
    <m/>
    <m/>
    <m/>
    <n v="34159"/>
    <m/>
    <m/>
    <n v="153200"/>
  </r>
  <r>
    <s v="Kipnuk"/>
    <n v="656"/>
    <s v="Lower Yukon-Kuskokwim"/>
    <s v="ANTHC Office"/>
    <x v="6"/>
    <m/>
    <m/>
    <m/>
    <m/>
    <m/>
    <m/>
    <m/>
    <m/>
    <m/>
    <m/>
    <m/>
    <m/>
    <m/>
    <m/>
  </r>
  <r>
    <s v="Kipnuk"/>
    <n v="656"/>
    <s v="Lower Yukon-Kuskokwim"/>
    <s v="Corp. Office"/>
    <x v="6"/>
    <m/>
    <m/>
    <m/>
    <m/>
    <m/>
    <m/>
    <m/>
    <m/>
    <m/>
    <m/>
    <m/>
    <m/>
    <m/>
    <m/>
  </r>
  <r>
    <s v="Kipnuk"/>
    <n v="656"/>
    <s v="Lower Yukon-Kuskokwim"/>
    <s v="Corp. Warehouses"/>
    <x v="6"/>
    <m/>
    <m/>
    <m/>
    <m/>
    <m/>
    <m/>
    <m/>
    <m/>
    <m/>
    <m/>
    <m/>
    <m/>
    <m/>
    <m/>
  </r>
  <r>
    <s v="Kipnuk"/>
    <n v="656"/>
    <s v="Lower Yukon-Kuskokwim"/>
    <s v="Post Office"/>
    <x v="6"/>
    <m/>
    <m/>
    <m/>
    <m/>
    <m/>
    <m/>
    <m/>
    <m/>
    <m/>
    <m/>
    <m/>
    <m/>
    <m/>
    <m/>
  </r>
  <r>
    <s v="Kivalina"/>
    <n v="402"/>
    <s v="Northwest Arctic"/>
    <s v="City Office Building"/>
    <x v="6"/>
    <n v="1120"/>
    <m/>
    <m/>
    <n v="2640"/>
    <m/>
    <n v="10800"/>
    <m/>
    <m/>
    <m/>
    <m/>
    <m/>
    <m/>
    <m/>
    <m/>
  </r>
  <r>
    <s v="Kivalina"/>
    <n v="402"/>
    <s v="Northwest Arctic"/>
    <s v="Kivalina Post Office"/>
    <x v="6"/>
    <m/>
    <m/>
    <m/>
    <m/>
    <m/>
    <m/>
    <m/>
    <m/>
    <m/>
    <m/>
    <m/>
    <m/>
    <m/>
    <m/>
  </r>
  <r>
    <s v="Klawock"/>
    <n v="786"/>
    <s v="Southeast"/>
    <s v="City Office Building"/>
    <x v="6"/>
    <n v="2700"/>
    <m/>
    <m/>
    <m/>
    <m/>
    <m/>
    <m/>
    <m/>
    <m/>
    <m/>
    <m/>
    <m/>
    <m/>
    <m/>
  </r>
  <r>
    <s v="Klawock"/>
    <n v="786"/>
    <s v="Southeast"/>
    <s v="Klawock Heenya Corporation"/>
    <x v="6"/>
    <n v="3500"/>
    <m/>
    <m/>
    <m/>
    <m/>
    <m/>
    <m/>
    <m/>
    <m/>
    <m/>
    <m/>
    <m/>
    <m/>
    <m/>
  </r>
  <r>
    <s v="Klukwan"/>
    <n v="93"/>
    <s v="Southeast"/>
    <s v="Chilkat Indian Village IRA Office"/>
    <x v="6"/>
    <m/>
    <m/>
    <m/>
    <m/>
    <m/>
    <m/>
    <m/>
    <m/>
    <m/>
    <m/>
    <m/>
    <m/>
    <m/>
    <m/>
  </r>
  <r>
    <s v="Kobuk"/>
    <n v="159"/>
    <s v="Northwest Arctic"/>
    <s v="Kobuk Traditional Council Office"/>
    <x v="6"/>
    <n v="920"/>
    <m/>
    <m/>
    <n v="400"/>
    <m/>
    <n v="52000"/>
    <m/>
    <m/>
    <m/>
    <m/>
    <m/>
    <m/>
    <m/>
    <m/>
  </r>
  <r>
    <s v="Kobuk"/>
    <n v="159"/>
    <s v="Northwest Arctic"/>
    <s v="City Office Building"/>
    <x v="6"/>
    <m/>
    <m/>
    <m/>
    <m/>
    <m/>
    <m/>
    <m/>
    <m/>
    <m/>
    <m/>
    <m/>
    <m/>
    <m/>
    <m/>
  </r>
  <r>
    <s v="KODIAK"/>
    <n v="6338"/>
    <s v="Kodiak"/>
    <s v="Project OfficeKodiak Island Borough"/>
    <x v="6"/>
    <n v="747"/>
    <m/>
    <m/>
    <n v="216.72408759124087"/>
    <m/>
    <n v="2773.0249569999996"/>
    <m/>
    <m/>
    <m/>
    <m/>
    <m/>
    <m/>
    <m/>
    <m/>
  </r>
  <r>
    <s v="Kodiak"/>
    <n v="6338"/>
    <s v="Kodiak"/>
    <s v="Pier 3 Office"/>
    <x v="6"/>
    <n v="1000"/>
    <m/>
    <m/>
    <m/>
    <m/>
    <m/>
    <m/>
    <m/>
    <m/>
    <m/>
    <m/>
    <m/>
    <m/>
    <m/>
  </r>
  <r>
    <s v="KODIAK"/>
    <n v="6338"/>
    <s v="Kodiak"/>
    <s v="Harbor Dog BayCity of Kodiak"/>
    <x v="6"/>
    <n v="1200"/>
    <m/>
    <m/>
    <n v="1170.1751824817518"/>
    <m/>
    <n v="8474.5762704999997"/>
    <m/>
    <m/>
    <m/>
    <m/>
    <m/>
    <m/>
    <m/>
    <m/>
  </r>
  <r>
    <s v="Kodiak"/>
    <n v="6338"/>
    <s v="Kodiak"/>
    <s v="St. Herman Harbor Office"/>
    <x v="6"/>
    <n v="1200"/>
    <m/>
    <m/>
    <m/>
    <m/>
    <m/>
    <m/>
    <m/>
    <m/>
    <m/>
    <m/>
    <m/>
    <m/>
    <m/>
  </r>
  <r>
    <s v="KODIAK"/>
    <n v="6338"/>
    <s v="Kodiak"/>
    <s v="Parks &amp; Recreation OfficeCity of Kodiak"/>
    <x v="6"/>
    <n v="1456"/>
    <m/>
    <m/>
    <n v="516.91970802919707"/>
    <m/>
    <n v="7856.5707084999995"/>
    <m/>
    <m/>
    <m/>
    <m/>
    <m/>
    <m/>
    <m/>
    <m/>
  </r>
  <r>
    <s v="Kodiak"/>
    <n v="6338"/>
    <s v="Kodiak"/>
    <s v="Chamber Office/ Ferry Terminal"/>
    <x v="6"/>
    <n v="1792"/>
    <m/>
    <m/>
    <m/>
    <m/>
    <m/>
    <m/>
    <m/>
    <m/>
    <m/>
    <m/>
    <m/>
    <m/>
    <m/>
  </r>
  <r>
    <s v="KODIAK"/>
    <n v="6338"/>
    <s v="Kodiak"/>
    <s v="Abercrombie OfficeAlaska State Parks"/>
    <x v="6"/>
    <n v="1848"/>
    <m/>
    <m/>
    <m/>
    <m/>
    <n v="10137.091232999999"/>
    <m/>
    <m/>
    <m/>
    <m/>
    <m/>
    <m/>
    <m/>
    <m/>
  </r>
  <r>
    <s v="KODIAK"/>
    <n v="6338"/>
    <s v="Kodiak"/>
    <s v="Harbor Main OfficeCity of Kodiak"/>
    <x v="6"/>
    <n v="3631"/>
    <m/>
    <m/>
    <n v="1745.3868613138686"/>
    <m/>
    <n v="8430.0758699999988"/>
    <m/>
    <m/>
    <m/>
    <m/>
    <m/>
    <m/>
    <m/>
    <m/>
  </r>
  <r>
    <s v="KODIAK"/>
    <n v="6338"/>
    <s v="Kodiak"/>
    <s v="Public Works BuildingCity of Kodiak"/>
    <x v="6"/>
    <n v="8224"/>
    <m/>
    <m/>
    <n v="5413.9270072992704"/>
    <m/>
    <n v="132701.19429999997"/>
    <m/>
    <m/>
    <m/>
    <m/>
    <m/>
    <m/>
    <m/>
    <m/>
  </r>
  <r>
    <s v="KODIAK"/>
    <n v="6338"/>
    <s v="Kodiak"/>
    <s v="School Dist Business OfficeKodiak Island Borough"/>
    <x v="6"/>
    <n v="8323"/>
    <m/>
    <m/>
    <n v="7218.440875912409"/>
    <m/>
    <n v="59945.872841333323"/>
    <m/>
    <m/>
    <m/>
    <m/>
    <m/>
    <m/>
    <m/>
    <m/>
  </r>
  <r>
    <s v="KODIAK"/>
    <n v="6338"/>
    <s v="Kodiak"/>
    <s v="Regional Office #1101000571*Central Region"/>
    <x v="6"/>
    <n v="10440"/>
    <m/>
    <m/>
    <n v="3546.9941605839417"/>
    <m/>
    <m/>
    <m/>
    <m/>
    <m/>
    <m/>
    <m/>
    <m/>
    <m/>
    <m/>
  </r>
  <r>
    <s v="KODIAK"/>
    <n v="6338"/>
    <s v="Kodiak"/>
    <s v="State Court/Office Building #MO00000573*Central Region"/>
    <x v="6"/>
    <n v="13400"/>
    <m/>
    <m/>
    <n v="4359.227737226277"/>
    <m/>
    <m/>
    <m/>
    <m/>
    <m/>
    <m/>
    <m/>
    <m/>
    <m/>
    <m/>
  </r>
  <r>
    <s v="KODIAK"/>
    <n v="6338"/>
    <s v="Kodiak"/>
    <s v="Admin BuildingKodiak Island Borough"/>
    <x v="6"/>
    <n v="27279"/>
    <m/>
    <m/>
    <n v="20238.875912408759"/>
    <m/>
    <n v="418974.770739"/>
    <m/>
    <m/>
    <m/>
    <m/>
    <m/>
    <m/>
    <m/>
    <m/>
  </r>
  <r>
    <s v="KODIAK"/>
    <n v="6338"/>
    <s v="Kodiak"/>
    <s v="Borough BuildingKodiak Island Borough"/>
    <x v="6"/>
    <n v="27279"/>
    <m/>
    <m/>
    <n v="20238.875912408759"/>
    <m/>
    <n v="279316.51382599998"/>
    <m/>
    <m/>
    <m/>
    <m/>
    <m/>
    <m/>
    <m/>
    <m/>
  </r>
  <r>
    <s v="Kodiak"/>
    <n v="6338"/>
    <s v="Kodiak"/>
    <s v="Kodiak Island Borough Admin BldgMunicipal Government/Subdivision"/>
    <x v="6"/>
    <n v="28567.000199999999"/>
    <m/>
    <m/>
    <n v="22639"/>
    <m/>
    <n v="424665.82312999998"/>
    <m/>
    <m/>
    <m/>
    <m/>
    <m/>
    <m/>
    <m/>
    <m/>
  </r>
  <r>
    <s v="Kokhanok"/>
    <n v="174"/>
    <s v="Bristol Bay"/>
    <s v="EPA Office"/>
    <x v="6"/>
    <n v="759"/>
    <m/>
    <m/>
    <m/>
    <m/>
    <m/>
    <m/>
    <m/>
    <m/>
    <m/>
    <m/>
    <m/>
    <m/>
    <m/>
  </r>
  <r>
    <s v="Kokhanok"/>
    <n v="174"/>
    <s v="Bristol Bay"/>
    <s v="Village Council Office"/>
    <x v="6"/>
    <n v="1173"/>
    <m/>
    <m/>
    <m/>
    <m/>
    <m/>
    <m/>
    <m/>
    <m/>
    <m/>
    <m/>
    <m/>
    <m/>
    <m/>
  </r>
  <r>
    <s v="Koliganek"/>
    <n v="229"/>
    <s v="Bristol Bay"/>
    <s v="Office Building"/>
    <x v="6"/>
    <n v="1300"/>
    <m/>
    <m/>
    <n v="1060"/>
    <m/>
    <n v="3600"/>
    <m/>
    <m/>
    <m/>
    <m/>
    <m/>
    <m/>
    <m/>
    <m/>
  </r>
  <r>
    <s v="Kongiganak"/>
    <n v="456"/>
    <s v="Lower Yukon-Kuskokwim"/>
    <s v="Post Office"/>
    <x v="6"/>
    <n v="1656"/>
    <m/>
    <m/>
    <n v="1500"/>
    <m/>
    <m/>
    <m/>
    <m/>
    <m/>
    <m/>
    <m/>
    <m/>
    <m/>
    <m/>
  </r>
  <r>
    <s v="Kongiganak"/>
    <n v="456"/>
    <s v="Lower Yukon-Kuskokwim"/>
    <s v="Child Welfare Office"/>
    <x v="6"/>
    <m/>
    <m/>
    <m/>
    <m/>
    <m/>
    <m/>
    <m/>
    <m/>
    <m/>
    <m/>
    <m/>
    <m/>
    <m/>
    <m/>
  </r>
  <r>
    <s v="Kongiganak"/>
    <n v="456"/>
    <s v="Lower Yukon-Kuskokwim"/>
    <s v="Power Co. Office"/>
    <x v="6"/>
    <m/>
    <m/>
    <m/>
    <m/>
    <m/>
    <m/>
    <m/>
    <m/>
    <m/>
    <m/>
    <m/>
    <m/>
    <m/>
    <m/>
  </r>
  <r>
    <s v="Kotlik"/>
    <n v="644"/>
    <s v="Lower Yukon-Kuskokwim"/>
    <s v="Corporation Tank Farm Office"/>
    <x v="6"/>
    <n v="320"/>
    <m/>
    <m/>
    <m/>
    <m/>
    <m/>
    <m/>
    <m/>
    <m/>
    <m/>
    <m/>
    <m/>
    <m/>
    <m/>
  </r>
  <r>
    <s v="Kotlik"/>
    <n v="644"/>
    <s v="Lower Yukon-Kuskokwim"/>
    <s v="Corportation Store"/>
    <x v="6"/>
    <n v="4966"/>
    <m/>
    <m/>
    <m/>
    <m/>
    <m/>
    <m/>
    <m/>
    <m/>
    <m/>
    <m/>
    <m/>
    <m/>
    <m/>
  </r>
  <r>
    <s v="Kotlik"/>
    <n v="644"/>
    <s v="Lower Yukon-Kuskokwim"/>
    <s v="BMS Office"/>
    <x v="6"/>
    <m/>
    <m/>
    <m/>
    <m/>
    <m/>
    <m/>
    <m/>
    <m/>
    <m/>
    <m/>
    <m/>
    <m/>
    <m/>
    <m/>
  </r>
  <r>
    <s v="Kotlik"/>
    <n v="644"/>
    <s v="Lower Yukon-Kuskokwim"/>
    <s v="Post Office"/>
    <x v="6"/>
    <m/>
    <m/>
    <m/>
    <m/>
    <m/>
    <m/>
    <m/>
    <m/>
    <m/>
    <m/>
    <m/>
    <m/>
    <m/>
    <m/>
  </r>
  <r>
    <s v="Koyuk"/>
    <n v="342"/>
    <s v="Bering Straits"/>
    <s v="Koyuk Post Office"/>
    <x v="6"/>
    <n v="1200"/>
    <m/>
    <m/>
    <n v="300"/>
    <m/>
    <m/>
    <m/>
    <m/>
    <m/>
    <m/>
    <m/>
    <m/>
    <m/>
    <m/>
  </r>
  <r>
    <s v="Koyuk"/>
    <n v="342"/>
    <s v="Bering Straits"/>
    <s v="Koyuk IRA Kiniaq Building"/>
    <x v="6"/>
    <n v="3200"/>
    <m/>
    <m/>
    <n v="1110"/>
    <m/>
    <n v="12240"/>
    <m/>
    <m/>
    <m/>
    <m/>
    <m/>
    <m/>
    <m/>
    <m/>
  </r>
  <r>
    <s v="Koyuk"/>
    <n v="342"/>
    <s v="Bering Straits"/>
    <s v="City of Koyuk"/>
    <x v="6"/>
    <m/>
    <m/>
    <m/>
    <m/>
    <m/>
    <m/>
    <m/>
    <m/>
    <m/>
    <m/>
    <m/>
    <m/>
    <m/>
    <m/>
  </r>
  <r>
    <s v="Koyuk"/>
    <n v="342"/>
    <s v="Bering Straits"/>
    <s v="Koyuk Native Corporation"/>
    <x v="6"/>
    <m/>
    <m/>
    <m/>
    <m/>
    <m/>
    <m/>
    <m/>
    <m/>
    <m/>
    <m/>
    <m/>
    <m/>
    <m/>
    <m/>
  </r>
  <r>
    <s v="Koyukuk"/>
    <n v="89"/>
    <s v="Yukon-Koyukuk/Upper Tanana"/>
    <s v="City &amp; Tribal Office"/>
    <x v="6"/>
    <n v="2050"/>
    <s v="Yes; EAoA"/>
    <n v="2014"/>
    <m/>
    <m/>
    <m/>
    <m/>
    <m/>
    <m/>
    <m/>
    <m/>
    <m/>
    <m/>
    <m/>
  </r>
  <r>
    <s v="Koyukuk"/>
    <n v="89"/>
    <s v="Yukon-Koyukuk/Upper Tanana"/>
    <s v="Post Office"/>
    <x v="6"/>
    <m/>
    <m/>
    <m/>
    <m/>
    <m/>
    <m/>
    <m/>
    <m/>
    <m/>
    <m/>
    <m/>
    <m/>
    <m/>
    <m/>
  </r>
  <r>
    <s v="Kwethluk"/>
    <n v="783"/>
    <s v="Lower Yukon-Kuskokwim"/>
    <s v="Sports Store Office"/>
    <x v="6"/>
    <n v="1600"/>
    <m/>
    <m/>
    <m/>
    <m/>
    <m/>
    <m/>
    <m/>
    <m/>
    <m/>
    <m/>
    <m/>
    <m/>
    <m/>
  </r>
  <r>
    <s v="Kwethluk"/>
    <n v="783"/>
    <s v="Lower Yukon-Kuskokwim"/>
    <s v="City Office"/>
    <x v="6"/>
    <n v="1800"/>
    <m/>
    <m/>
    <m/>
    <m/>
    <m/>
    <m/>
    <m/>
    <m/>
    <m/>
    <m/>
    <m/>
    <m/>
    <m/>
  </r>
  <r>
    <s v="Kwigillingok"/>
    <n v="349"/>
    <s v="Lower Yukon-Kuskokwim"/>
    <s v="IRA Council Office"/>
    <x v="6"/>
    <m/>
    <m/>
    <m/>
    <m/>
    <m/>
    <m/>
    <m/>
    <m/>
    <m/>
    <m/>
    <m/>
    <m/>
    <m/>
    <m/>
  </r>
  <r>
    <s v="Kwigillingok"/>
    <n v="349"/>
    <s v="Lower Yukon-Kuskokwim"/>
    <s v="Post Office"/>
    <x v="6"/>
    <m/>
    <m/>
    <m/>
    <m/>
    <m/>
    <m/>
    <m/>
    <m/>
    <m/>
    <m/>
    <m/>
    <m/>
    <m/>
    <m/>
  </r>
  <r>
    <s v="Larsen Bay"/>
    <n v="88"/>
    <s v="Kodiak"/>
    <s v="Post Office"/>
    <x v="6"/>
    <n v="1344"/>
    <m/>
    <m/>
    <m/>
    <m/>
    <m/>
    <m/>
    <m/>
    <m/>
    <m/>
    <m/>
    <m/>
    <m/>
    <m/>
  </r>
  <r>
    <s v="Larsen Bay"/>
    <n v="88"/>
    <s v="Kodiak"/>
    <s v="Tribal Office"/>
    <x v="6"/>
    <n v="2832"/>
    <m/>
    <m/>
    <m/>
    <m/>
    <m/>
    <m/>
    <m/>
    <m/>
    <m/>
    <m/>
    <m/>
    <m/>
    <m/>
  </r>
  <r>
    <s v="Larsen Bay"/>
    <n v="88"/>
    <s v="Kodiak"/>
    <s v="City Offices"/>
    <x v="6"/>
    <n v="42743"/>
    <m/>
    <m/>
    <m/>
    <m/>
    <m/>
    <m/>
    <m/>
    <m/>
    <m/>
    <m/>
    <m/>
    <m/>
    <m/>
  </r>
  <r>
    <s v="Levelock"/>
    <n v="79"/>
    <s v="Bristol Bay"/>
    <s v="Post Office"/>
    <x v="6"/>
    <m/>
    <m/>
    <m/>
    <m/>
    <m/>
    <m/>
    <m/>
    <m/>
    <m/>
    <m/>
    <m/>
    <m/>
    <m/>
    <m/>
  </r>
  <r>
    <s v="Levelock"/>
    <n v="79"/>
    <s v="Bristol Bay"/>
    <s v="Village Council Office"/>
    <x v="6"/>
    <m/>
    <m/>
    <m/>
    <m/>
    <m/>
    <m/>
    <m/>
    <m/>
    <m/>
    <m/>
    <m/>
    <m/>
    <m/>
    <m/>
  </r>
  <r>
    <s v="Lower Kalskag"/>
    <n v="302"/>
    <s v="Lower Yukon-Kuskokwim"/>
    <s v="Lower Kalskag Tribal OfficeTribal Government - ANTHC"/>
    <x v="6"/>
    <n v="700"/>
    <m/>
    <m/>
    <n v="357"/>
    <m/>
    <n v="6459"/>
    <m/>
    <m/>
    <n v="263"/>
    <m/>
    <n v="5635"/>
    <m/>
    <m/>
    <n v="852"/>
  </r>
  <r>
    <s v="Lower Kalskag"/>
    <n v="302"/>
    <s v="Lower Yukon-Kuskokwim"/>
    <s v="Post Office"/>
    <x v="6"/>
    <n v="2075"/>
    <m/>
    <m/>
    <n v="1900"/>
    <m/>
    <n v="19924"/>
    <m/>
    <m/>
    <m/>
    <m/>
    <m/>
    <m/>
    <m/>
    <m/>
  </r>
  <r>
    <s v="Lower Kalskag"/>
    <n v="302"/>
    <s v="Lower Yukon-Kuskokwim"/>
    <s v="Bingo Hall/Community Center/Offices"/>
    <x v="6"/>
    <m/>
    <m/>
    <m/>
    <m/>
    <m/>
    <m/>
    <m/>
    <m/>
    <m/>
    <m/>
    <m/>
    <m/>
    <m/>
    <m/>
  </r>
  <r>
    <s v="Lower Kalskag"/>
    <n v="302"/>
    <s v="Lower Yukon-Kuskokwim"/>
    <s v="City office"/>
    <x v="6"/>
    <m/>
    <m/>
    <m/>
    <m/>
    <m/>
    <m/>
    <m/>
    <m/>
    <m/>
    <m/>
    <m/>
    <m/>
    <m/>
    <m/>
  </r>
  <r>
    <s v="Lower Kalskag"/>
    <n v="302"/>
    <s v="Lower Yukon-Kuskokwim"/>
    <s v="Tribal Office"/>
    <x v="6"/>
    <m/>
    <m/>
    <m/>
    <m/>
    <m/>
    <m/>
    <m/>
    <m/>
    <m/>
    <m/>
    <m/>
    <m/>
    <m/>
    <m/>
  </r>
  <r>
    <s v="Manley Hot Springs"/>
    <n v="127"/>
    <s v="Yukon-Koyukuk/Upper Tanana"/>
    <s v="MVC Offices"/>
    <x v="6"/>
    <n v="820"/>
    <m/>
    <m/>
    <m/>
    <m/>
    <m/>
    <m/>
    <m/>
    <m/>
    <m/>
    <m/>
    <m/>
    <m/>
    <m/>
  </r>
  <r>
    <s v="Manokotak"/>
    <n v="492"/>
    <s v="Bristol Bay"/>
    <s v="City Office"/>
    <x v="6"/>
    <n v="1930"/>
    <m/>
    <m/>
    <n v="600"/>
    <m/>
    <n v="3600"/>
    <m/>
    <m/>
    <m/>
    <m/>
    <m/>
    <m/>
    <m/>
    <m/>
  </r>
  <r>
    <s v="Manokotak"/>
    <n v="492"/>
    <s v="Bristol Bay"/>
    <s v="Natives Ltd. Office"/>
    <x v="6"/>
    <m/>
    <m/>
    <m/>
    <m/>
    <m/>
    <m/>
    <m/>
    <m/>
    <m/>
    <m/>
    <m/>
    <m/>
    <m/>
    <m/>
  </r>
  <r>
    <s v="Manokotak"/>
    <n v="492"/>
    <s v="Bristol Bay"/>
    <s v="Village Council Office"/>
    <x v="6"/>
    <m/>
    <m/>
    <m/>
    <m/>
    <m/>
    <m/>
    <m/>
    <m/>
    <m/>
    <m/>
    <m/>
    <m/>
    <m/>
    <m/>
  </r>
  <r>
    <s v="Marshall"/>
    <n v="473"/>
    <s v="Lower Yukon-Kuskokwim"/>
    <s v="Office Building"/>
    <x v="6"/>
    <n v="480"/>
    <m/>
    <m/>
    <n v="400"/>
    <m/>
    <n v="1498"/>
    <m/>
    <m/>
    <m/>
    <m/>
    <m/>
    <m/>
    <m/>
    <m/>
  </r>
  <r>
    <s v="Marshall"/>
    <n v="473"/>
    <s v="Lower Yukon-Kuskokwim"/>
    <s v="Corporation Store"/>
    <x v="6"/>
    <n v="960"/>
    <m/>
    <m/>
    <m/>
    <m/>
    <m/>
    <m/>
    <m/>
    <m/>
    <m/>
    <m/>
    <m/>
    <m/>
    <m/>
  </r>
  <r>
    <s v="Marshall"/>
    <n v="473"/>
    <s v="Lower Yukon-Kuskokwim"/>
    <s v="Post Office"/>
    <x v="6"/>
    <m/>
    <m/>
    <m/>
    <m/>
    <m/>
    <m/>
    <m/>
    <m/>
    <m/>
    <m/>
    <m/>
    <m/>
    <m/>
    <m/>
  </r>
  <r>
    <s v="MCGRATH"/>
    <n v="320"/>
    <s v="Yukon-Koyukuk/Upper Tanana"/>
    <s v="MNV Tribal OfficeMcGrath Native Village"/>
    <x v="6"/>
    <n v="6000"/>
    <m/>
    <m/>
    <n v="834.87591240875918"/>
    <m/>
    <n v="8080.0727199999983"/>
    <m/>
    <m/>
    <m/>
    <m/>
    <m/>
    <m/>
    <m/>
    <m/>
  </r>
  <r>
    <s v="McGrath"/>
    <n v="320"/>
    <s v="Yukon-Koyukuk/Upper Tanana"/>
    <s v="Captain Snow CenterCity of McGrath"/>
    <x v="6"/>
    <n v="14300"/>
    <m/>
    <m/>
    <n v="9335.7080291970797"/>
    <m/>
    <n v="141094.269837"/>
    <m/>
    <m/>
    <m/>
    <m/>
    <m/>
    <m/>
    <m/>
    <m/>
  </r>
  <r>
    <s v="Mekoryuk"/>
    <n v="201"/>
    <s v="Lower Yukon-Kuskokwim"/>
    <s v="City Office"/>
    <x v="6"/>
    <n v="1848"/>
    <m/>
    <m/>
    <m/>
    <m/>
    <m/>
    <m/>
    <m/>
    <m/>
    <m/>
    <m/>
    <m/>
    <m/>
    <m/>
  </r>
  <r>
    <s v="Mekoryuk"/>
    <n v="201"/>
    <s v="Lower Yukon-Kuskokwim"/>
    <s v="Office"/>
    <x v="6"/>
    <m/>
    <m/>
    <m/>
    <m/>
    <m/>
    <m/>
    <m/>
    <m/>
    <m/>
    <m/>
    <m/>
    <m/>
    <m/>
    <m/>
  </r>
  <r>
    <s v="Mekoryuk"/>
    <n v="201"/>
    <s v="Lower Yukon-Kuskokwim"/>
    <s v="Tribal Offices"/>
    <x v="6"/>
    <m/>
    <m/>
    <m/>
    <m/>
    <m/>
    <m/>
    <m/>
    <m/>
    <m/>
    <m/>
    <m/>
    <m/>
    <m/>
    <m/>
  </r>
  <r>
    <s v="Mekoryuk"/>
    <n v="201"/>
    <s v="Lower Yukon-Kuskokwim"/>
    <s v="US Post Office"/>
    <x v="6"/>
    <m/>
    <m/>
    <m/>
    <m/>
    <m/>
    <m/>
    <m/>
    <m/>
    <m/>
    <m/>
    <m/>
    <m/>
    <m/>
    <m/>
  </r>
  <r>
    <s v="MENTASTA LAKE"/>
    <n v="127"/>
    <s v="Copper River/Chugach"/>
    <s v="Council Office"/>
    <x v="6"/>
    <m/>
    <m/>
    <m/>
    <m/>
    <m/>
    <m/>
    <m/>
    <m/>
    <m/>
    <m/>
    <m/>
    <m/>
    <m/>
    <m/>
  </r>
  <r>
    <s v="Mountain Village"/>
    <n v="862"/>
    <s v="Lower Yukon-Kuskokwim"/>
    <s v="Mountain Village City Office"/>
    <x v="6"/>
    <n v="3680"/>
    <m/>
    <m/>
    <n v="4108.3795620437959"/>
    <m/>
    <n v="19606.177039999999"/>
    <m/>
    <m/>
    <m/>
    <m/>
    <m/>
    <m/>
    <m/>
    <m/>
  </r>
  <r>
    <s v="MOUNTAIN VILLAGE"/>
    <n v="862"/>
    <s v="Lower Yukon-Kuskokwim"/>
    <s v="Central Office 1&amp;2City of Mountain Village"/>
    <x v="6"/>
    <n v="5200"/>
    <m/>
    <m/>
    <m/>
    <m/>
    <n v="19830.6784745"/>
    <m/>
    <m/>
    <m/>
    <m/>
    <m/>
    <m/>
    <m/>
    <m/>
  </r>
  <r>
    <s v="Naknek"/>
    <n v="521"/>
    <s v="Bristol Bay"/>
    <s v="District Office Bldg."/>
    <x v="6"/>
    <n v="2912"/>
    <m/>
    <m/>
    <m/>
    <m/>
    <m/>
    <m/>
    <m/>
    <m/>
    <m/>
    <m/>
    <m/>
    <m/>
    <m/>
  </r>
  <r>
    <s v="Naknek"/>
    <n v="521"/>
    <s v="Bristol Bay"/>
    <s v="Bristol Bay Borough Offices"/>
    <x v="6"/>
    <m/>
    <m/>
    <m/>
    <m/>
    <m/>
    <m/>
    <m/>
    <m/>
    <m/>
    <m/>
    <m/>
    <m/>
    <m/>
    <m/>
  </r>
  <r>
    <s v="Naknek"/>
    <n v="521"/>
    <s v="Bristol Bay"/>
    <s v="Post Office"/>
    <x v="6"/>
    <m/>
    <m/>
    <m/>
    <m/>
    <m/>
    <m/>
    <m/>
    <m/>
    <m/>
    <m/>
    <m/>
    <m/>
    <m/>
    <m/>
  </r>
  <r>
    <s v="Nanwalek"/>
    <n v="521"/>
    <s v="Bristol Bay"/>
    <s v="IRA Council Office"/>
    <x v="6"/>
    <n v="3039"/>
    <m/>
    <m/>
    <m/>
    <m/>
    <m/>
    <m/>
    <m/>
    <m/>
    <m/>
    <m/>
    <m/>
    <m/>
    <m/>
  </r>
  <r>
    <s v="Nanwalek"/>
    <n v="521"/>
    <s v="Bristol Bay"/>
    <s v="English Bay Corporation Store"/>
    <x v="6"/>
    <m/>
    <m/>
    <m/>
    <m/>
    <m/>
    <m/>
    <m/>
    <m/>
    <m/>
    <m/>
    <m/>
    <m/>
    <m/>
    <m/>
  </r>
  <r>
    <s v="Nanwalek"/>
    <n v="521"/>
    <s v="Bristol Bay"/>
    <s v="English Bay Native Corporation"/>
    <x v="6"/>
    <m/>
    <m/>
    <m/>
    <m/>
    <m/>
    <m/>
    <m/>
    <m/>
    <m/>
    <m/>
    <m/>
    <m/>
    <m/>
    <m/>
  </r>
  <r>
    <s v="Napaskiak"/>
    <n v="442"/>
    <s v="Lower Yukon-Kuskokwim"/>
    <s v="Oscarville Tribal OfficeTribal Government - ANTHC"/>
    <x v="6"/>
    <n v="420"/>
    <m/>
    <m/>
    <n v="794.8905109489051"/>
    <m/>
    <m/>
    <m/>
    <m/>
    <m/>
    <m/>
    <m/>
    <m/>
    <m/>
    <m/>
  </r>
  <r>
    <s v="Napaskiak"/>
    <n v="442"/>
    <s v="Lower Yukon-Kuskokwim"/>
    <s v="City Office"/>
    <x v="6"/>
    <n v="912"/>
    <m/>
    <m/>
    <m/>
    <m/>
    <m/>
    <m/>
    <m/>
    <m/>
    <m/>
    <m/>
    <m/>
    <m/>
    <m/>
  </r>
  <r>
    <s v="Napaskiak"/>
    <n v="442"/>
    <s v="Lower Yukon-Kuskokwim"/>
    <s v="Napaskiak Tribal CouncilTribal Government - ANTHC"/>
    <x v="6"/>
    <n v="920"/>
    <m/>
    <m/>
    <n v="358.90510948905109"/>
    <m/>
    <n v="3750.0337499999996"/>
    <m/>
    <m/>
    <m/>
    <m/>
    <m/>
    <m/>
    <m/>
    <m/>
  </r>
  <r>
    <s v="Nelson Lagoon"/>
    <n v="45"/>
    <s v="Aleutians"/>
    <s v="Council Office"/>
    <x v="6"/>
    <n v="660"/>
    <m/>
    <m/>
    <n v="660"/>
    <m/>
    <n v="5700"/>
    <m/>
    <m/>
    <m/>
    <m/>
    <m/>
    <m/>
    <m/>
    <m/>
  </r>
  <r>
    <s v="Nelson Lagoon"/>
    <n v="45"/>
    <s v="Aleutians"/>
    <s v="Village Public Safety Office"/>
    <x v="6"/>
    <m/>
    <m/>
    <m/>
    <m/>
    <m/>
    <m/>
    <m/>
    <m/>
    <m/>
    <m/>
    <m/>
    <m/>
    <m/>
    <m/>
  </r>
  <r>
    <s v="Nenana"/>
    <n v="45"/>
    <s v="Aleutians"/>
    <s v="GVEA Office"/>
    <x v="6"/>
    <n v="800"/>
    <m/>
    <m/>
    <m/>
    <m/>
    <m/>
    <m/>
    <m/>
    <m/>
    <m/>
    <m/>
    <m/>
    <m/>
    <m/>
  </r>
  <r>
    <s v="Nenana"/>
    <n v="45"/>
    <s v="Aleutians"/>
    <s v="Multipurpose Bldg. (Tribal Office)"/>
    <x v="6"/>
    <n v="1075"/>
    <s v="Yes; ANTHC"/>
    <m/>
    <m/>
    <m/>
    <m/>
    <m/>
    <m/>
    <m/>
    <m/>
    <m/>
    <m/>
    <m/>
    <m/>
  </r>
  <r>
    <s v="Nenana"/>
    <n v="45"/>
    <s v="Aleutians"/>
    <s v="Admin. Office"/>
    <x v="6"/>
    <n v="2039"/>
    <m/>
    <m/>
    <m/>
    <m/>
    <m/>
    <m/>
    <m/>
    <m/>
    <m/>
    <m/>
    <m/>
    <m/>
    <m/>
  </r>
  <r>
    <s v="Nenana"/>
    <n v="45"/>
    <s v="Aleutians"/>
    <m/>
    <x v="6"/>
    <n v="5400"/>
    <m/>
    <m/>
    <n v="2550"/>
    <m/>
    <n v="41046"/>
    <m/>
    <m/>
    <n v="1584"/>
    <m/>
    <n v="26407"/>
    <m/>
    <m/>
    <n v="46069"/>
  </r>
  <r>
    <s v="Nenana"/>
    <n v="45"/>
    <s v="Aleutians"/>
    <s v="Mayor's Office"/>
    <x v="6"/>
    <m/>
    <m/>
    <m/>
    <m/>
    <m/>
    <m/>
    <m/>
    <m/>
    <m/>
    <m/>
    <m/>
    <m/>
    <m/>
    <m/>
  </r>
  <r>
    <s v="Nenana"/>
    <n v="45"/>
    <s v="Aleutians"/>
    <s v="Post Office"/>
    <x v="6"/>
    <m/>
    <m/>
    <m/>
    <m/>
    <m/>
    <m/>
    <m/>
    <m/>
    <m/>
    <m/>
    <m/>
    <m/>
    <m/>
    <m/>
  </r>
  <r>
    <s v="New Stuyahok"/>
    <n v="500"/>
    <s v="Bristol Bay"/>
    <s v="Post Office"/>
    <x v="6"/>
    <n v="320"/>
    <m/>
    <m/>
    <m/>
    <m/>
    <m/>
    <m/>
    <m/>
    <m/>
    <m/>
    <m/>
    <m/>
    <m/>
    <m/>
  </r>
  <r>
    <s v="New Stuyahok"/>
    <n v="500"/>
    <s v="Bristol Bay"/>
    <s v="Stu Ltd/TANF"/>
    <x v="6"/>
    <n v="1230"/>
    <m/>
    <m/>
    <m/>
    <m/>
    <m/>
    <m/>
    <m/>
    <m/>
    <m/>
    <m/>
    <m/>
    <m/>
    <m/>
  </r>
  <r>
    <s v="New Stuyahok"/>
    <n v="500"/>
    <s v="Bristol Bay"/>
    <s v="City Office"/>
    <x v="6"/>
    <n v="1500"/>
    <m/>
    <m/>
    <m/>
    <m/>
    <m/>
    <m/>
    <m/>
    <m/>
    <m/>
    <m/>
    <m/>
    <m/>
    <m/>
  </r>
  <r>
    <s v="Newtok"/>
    <n v="400"/>
    <s v="Lower Yukon-Kuskokwim"/>
    <s v="Unusraq Power Company Office"/>
    <x v="6"/>
    <n v="750"/>
    <s v="Yes, VEEP"/>
    <s v="Yes"/>
    <m/>
    <m/>
    <m/>
    <m/>
    <m/>
    <m/>
    <m/>
    <m/>
    <m/>
    <m/>
    <m/>
  </r>
  <r>
    <s v="Newtok"/>
    <n v="400"/>
    <s v="Lower Yukon-Kuskokwim"/>
    <s v="Tribal Council Office"/>
    <x v="6"/>
    <n v="875"/>
    <s v="Yes, VEEP"/>
    <s v="Yes"/>
    <m/>
    <m/>
    <m/>
    <m/>
    <m/>
    <m/>
    <m/>
    <m/>
    <m/>
    <m/>
    <m/>
  </r>
  <r>
    <s v="Newtok"/>
    <n v="400"/>
    <s v="Lower Yukon-Kuskokwim"/>
    <s v="Newtok Tribal Office and IGAPTribal Government - ANTHC"/>
    <x v="6"/>
    <n v="1152"/>
    <m/>
    <m/>
    <n v="880"/>
    <m/>
    <n v="4861"/>
    <m/>
    <m/>
    <n v="713"/>
    <m/>
    <n v="3314"/>
    <m/>
    <m/>
    <n v="1170"/>
  </r>
  <r>
    <s v="Nightmute"/>
    <n v="281"/>
    <s v="Lower Yukon-Kuskokwim"/>
    <s v="Post Office"/>
    <x v="6"/>
    <n v="529"/>
    <m/>
    <s v="Yes"/>
    <m/>
    <m/>
    <m/>
    <m/>
    <m/>
    <m/>
    <m/>
    <m/>
    <m/>
    <m/>
    <m/>
  </r>
  <r>
    <s v="Nightmute"/>
    <n v="281"/>
    <s v="Lower Yukon-Kuskokwim"/>
    <s v="Native Village of Umkumiut Office Bldg"/>
    <x v="6"/>
    <n v="696"/>
    <m/>
    <s v="Yes"/>
    <m/>
    <m/>
    <m/>
    <m/>
    <m/>
    <m/>
    <m/>
    <m/>
    <m/>
    <m/>
    <m/>
  </r>
  <r>
    <s v="Nightmute"/>
    <n v="281"/>
    <s v="Lower Yukon-Kuskokwim"/>
    <s v="Traditional Council Offices"/>
    <x v="6"/>
    <n v="989"/>
    <m/>
    <s v="Yes"/>
    <m/>
    <m/>
    <m/>
    <m/>
    <m/>
    <m/>
    <m/>
    <m/>
    <m/>
    <m/>
    <m/>
  </r>
  <r>
    <s v="Nightmute"/>
    <n v="281"/>
    <s v="Lower Yukon-Kuskokwim"/>
    <s v="City Office Bldg."/>
    <x v="6"/>
    <n v="1053"/>
    <m/>
    <s v="Yes"/>
    <m/>
    <m/>
    <m/>
    <m/>
    <m/>
    <m/>
    <m/>
    <m/>
    <m/>
    <m/>
    <m/>
  </r>
  <r>
    <s v="Nightmute"/>
    <n v="281"/>
    <s v="Lower Yukon-Kuskokwim"/>
    <s v="Nightmute Traditional CouncilTribal Government - ANTHC"/>
    <x v="6"/>
    <n v="1141"/>
    <m/>
    <m/>
    <n v="438.39416058394158"/>
    <m/>
    <n v="3030.0272699999996"/>
    <m/>
    <m/>
    <m/>
    <m/>
    <m/>
    <m/>
    <m/>
    <m/>
  </r>
  <r>
    <s v="Nightmute"/>
    <n v="281"/>
    <s v="Lower Yukon-Kuskokwim"/>
    <s v="Tribal Office"/>
    <x v="6"/>
    <n v="1141"/>
    <m/>
    <m/>
    <n v="833"/>
    <m/>
    <n v="5262"/>
    <m/>
    <m/>
    <n v="595"/>
    <m/>
    <n v="5069"/>
    <m/>
    <m/>
    <n v="4831"/>
  </r>
  <r>
    <s v="Nikolai"/>
    <n v="108"/>
    <s v="Yukon-Koyukuk/Upper Tanana"/>
    <s v="City Office Bldg."/>
    <x v="6"/>
    <n v="4050"/>
    <s v="Yes; Ameresco"/>
    <m/>
    <m/>
    <m/>
    <m/>
    <m/>
    <m/>
    <m/>
    <m/>
    <m/>
    <m/>
    <m/>
    <m/>
  </r>
  <r>
    <s v="Nikolai"/>
    <n v="108"/>
    <s v="Yukon-Koyukuk/Upper Tanana"/>
    <s v="Post Office"/>
    <x v="6"/>
    <m/>
    <m/>
    <m/>
    <m/>
    <m/>
    <m/>
    <m/>
    <m/>
    <m/>
    <m/>
    <m/>
    <m/>
    <m/>
    <m/>
  </r>
  <r>
    <s v="Nikolski"/>
    <n v="18"/>
    <s v="Aleutians"/>
    <s v="Tribal Office/Community Hall"/>
    <x v="6"/>
    <n v="2400"/>
    <m/>
    <s v="Yes"/>
    <m/>
    <m/>
    <m/>
    <m/>
    <m/>
    <m/>
    <m/>
    <m/>
    <m/>
    <m/>
    <m/>
  </r>
  <r>
    <s v="Noatak"/>
    <n v="562"/>
    <s v="Northwest Arctic"/>
    <s v="Noatak Post Office"/>
    <x v="6"/>
    <n v="1512"/>
    <m/>
    <m/>
    <m/>
    <m/>
    <m/>
    <m/>
    <m/>
    <m/>
    <m/>
    <m/>
    <m/>
    <m/>
    <m/>
  </r>
  <r>
    <s v="Noatak"/>
    <n v="562"/>
    <s v="Northwest Arctic"/>
    <s v="IRA Building"/>
    <x v="6"/>
    <n v="2592"/>
    <m/>
    <m/>
    <n v="583"/>
    <m/>
    <m/>
    <m/>
    <m/>
    <m/>
    <m/>
    <m/>
    <m/>
    <m/>
    <m/>
  </r>
  <r>
    <s v="Nome"/>
    <n v="3659"/>
    <s v="Bering Straits"/>
    <s v="KING ISLAND NATIVE CORP."/>
    <x v="6"/>
    <n v="8406"/>
    <m/>
    <m/>
    <m/>
    <m/>
    <m/>
    <m/>
    <m/>
    <m/>
    <m/>
    <m/>
    <m/>
    <m/>
    <m/>
  </r>
  <r>
    <s v="NOME"/>
    <n v="3659"/>
    <s v="Bering Straits"/>
    <s v="New Warm Storage &amp; Highway Office #2524000925*Northern Region"/>
    <x v="6"/>
    <n v="12140"/>
    <m/>
    <m/>
    <n v="9047.9255474452548"/>
    <m/>
    <n v="74400.669599999994"/>
    <m/>
    <m/>
    <m/>
    <m/>
    <m/>
    <m/>
    <m/>
    <m/>
  </r>
  <r>
    <s v="Nome"/>
    <n v="3659"/>
    <s v="Bering Straits"/>
    <s v="Nome City Hall &amp; Senior Center"/>
    <x v="6"/>
    <n v="13346"/>
    <m/>
    <m/>
    <n v="8149"/>
    <m/>
    <n v="174372.56845999998"/>
    <m/>
    <m/>
    <m/>
    <m/>
    <m/>
    <m/>
    <m/>
    <m/>
  </r>
  <r>
    <s v="NOME"/>
    <n v="3659"/>
    <s v="Bering Straits"/>
    <s v="State Office Building #2523000671*Northern Region"/>
    <x v="6"/>
    <n v="16600"/>
    <m/>
    <m/>
    <n v="15320.141605839415"/>
    <m/>
    <n v="172747.554714"/>
    <m/>
    <m/>
    <m/>
    <m/>
    <m/>
    <m/>
    <m/>
    <m/>
  </r>
  <r>
    <s v="Nondalton"/>
    <n v="165"/>
    <s v="Bristol Bay"/>
    <s v="City &amp; Tribal Offices"/>
    <x v="6"/>
    <m/>
    <m/>
    <m/>
    <m/>
    <m/>
    <m/>
    <m/>
    <m/>
    <m/>
    <m/>
    <m/>
    <m/>
    <m/>
    <m/>
  </r>
  <r>
    <s v="Nondalton"/>
    <n v="165"/>
    <s v="Bristol Bay"/>
    <s v="Grocery Store &amp; Coop/Post Office"/>
    <x v="6"/>
    <m/>
    <m/>
    <m/>
    <m/>
    <m/>
    <m/>
    <m/>
    <m/>
    <m/>
    <m/>
    <m/>
    <m/>
    <m/>
    <m/>
  </r>
  <r>
    <s v="Noorvik"/>
    <n v="641"/>
    <s v="Northwest Arctic"/>
    <s v="Noorvik Native Village Office"/>
    <x v="6"/>
    <n v="1404"/>
    <m/>
    <m/>
    <n v="1400"/>
    <m/>
    <n v="7564"/>
    <m/>
    <m/>
    <m/>
    <m/>
    <m/>
    <m/>
    <m/>
    <m/>
  </r>
  <r>
    <s v="Noorvik"/>
    <n v="641"/>
    <s v="Northwest Arctic"/>
    <s v="Noorvik Post Office"/>
    <x v="6"/>
    <m/>
    <m/>
    <m/>
    <n v="2400"/>
    <m/>
    <n v="7800"/>
    <m/>
    <m/>
    <m/>
    <m/>
    <m/>
    <m/>
    <m/>
    <m/>
  </r>
  <r>
    <s v="Northway"/>
    <n v="80"/>
    <s v="Yukon-Koyukuk/Upper Tanana"/>
    <s v="BIA Office"/>
    <x v="6"/>
    <m/>
    <m/>
    <m/>
    <m/>
    <m/>
    <m/>
    <m/>
    <m/>
    <m/>
    <m/>
    <m/>
    <m/>
    <m/>
    <m/>
  </r>
  <r>
    <s v="Northway"/>
    <n v="80"/>
    <s v="Yukon-Koyukuk/Upper Tanana"/>
    <s v="Post Office"/>
    <x v="6"/>
    <m/>
    <m/>
    <m/>
    <m/>
    <m/>
    <m/>
    <m/>
    <m/>
    <m/>
    <m/>
    <m/>
    <m/>
    <m/>
    <m/>
  </r>
  <r>
    <s v="Northway Village"/>
    <n v="90"/>
    <s v="Yukon-Koyukuk/Upper Tanana"/>
    <s v="Post Office"/>
    <x v="6"/>
    <n v="320"/>
    <m/>
    <m/>
    <n v="760"/>
    <m/>
    <n v="5634"/>
    <m/>
    <m/>
    <m/>
    <m/>
    <m/>
    <m/>
    <m/>
    <m/>
  </r>
  <r>
    <s v="Nuiqsut"/>
    <n v="452"/>
    <s v="North Slope"/>
    <s v="Telephone building #301"/>
    <x v="6"/>
    <n v="480"/>
    <m/>
    <m/>
    <m/>
    <m/>
    <m/>
    <m/>
    <m/>
    <m/>
    <m/>
    <m/>
    <m/>
    <m/>
    <m/>
  </r>
  <r>
    <s v="Nuiqsut"/>
    <n v="452"/>
    <s v="North Slope"/>
    <s v="Reli Office"/>
    <x v="6"/>
    <n v="2640"/>
    <m/>
    <m/>
    <m/>
    <m/>
    <m/>
    <m/>
    <m/>
    <m/>
    <m/>
    <m/>
    <m/>
    <m/>
    <m/>
  </r>
  <r>
    <s v="NUIQsUT"/>
    <n v="452"/>
    <s v="North Slope"/>
    <s v="City OfficeNuiqsut"/>
    <x v="6"/>
    <n v="6250"/>
    <m/>
    <m/>
    <m/>
    <m/>
    <n v="50642.955782499994"/>
    <m/>
    <m/>
    <m/>
    <m/>
    <m/>
    <m/>
    <m/>
    <m/>
  </r>
  <r>
    <s v="Nuiqsut"/>
    <n v="452"/>
    <s v="North Slope"/>
    <s v="Office Building"/>
    <x v="6"/>
    <m/>
    <m/>
    <m/>
    <m/>
    <m/>
    <m/>
    <m/>
    <m/>
    <m/>
    <m/>
    <m/>
    <m/>
    <m/>
    <m/>
  </r>
  <r>
    <s v="Nuiqsut"/>
    <n v="452"/>
    <s v="North Slope"/>
    <s v="Post Office"/>
    <x v="6"/>
    <m/>
    <m/>
    <m/>
    <m/>
    <m/>
    <m/>
    <m/>
    <m/>
    <m/>
    <m/>
    <m/>
    <m/>
    <m/>
    <m/>
  </r>
  <r>
    <s v="Nulato"/>
    <n v="262"/>
    <s v="Yukon-Koyukuk/Upper Tanana"/>
    <s v="Nulato Tribal OfficeTribal Government - ANTHC"/>
    <x v="6"/>
    <n v="2320"/>
    <m/>
    <m/>
    <n v="998"/>
    <m/>
    <n v="11474"/>
    <m/>
    <m/>
    <n v="817"/>
    <m/>
    <n v="10072"/>
    <m/>
    <m/>
    <n v="805"/>
  </r>
  <r>
    <s v="Nulato"/>
    <n v="262"/>
    <s v="Yukon-Koyukuk/Upper Tanana"/>
    <s v="City Council Office"/>
    <x v="6"/>
    <m/>
    <m/>
    <m/>
    <m/>
    <m/>
    <m/>
    <m/>
    <m/>
    <m/>
    <m/>
    <m/>
    <m/>
    <m/>
    <m/>
  </r>
  <r>
    <s v="Nulato"/>
    <n v="262"/>
    <s v="Yukon-Koyukuk/Upper Tanana"/>
    <s v="VPSO Office"/>
    <x v="6"/>
    <m/>
    <m/>
    <m/>
    <m/>
    <m/>
    <m/>
    <m/>
    <m/>
    <m/>
    <m/>
    <m/>
    <m/>
    <m/>
    <m/>
  </r>
  <r>
    <s v="NUNAM IQUA"/>
    <n v="211"/>
    <s v="Lower Yukon-Kuskokwim"/>
    <s v="City ComplexCity of Nunam Iqua"/>
    <x v="6"/>
    <n v="870"/>
    <m/>
    <m/>
    <n v="255.93547445255476"/>
    <m/>
    <n v="10683.096146999998"/>
    <m/>
    <m/>
    <m/>
    <m/>
    <m/>
    <m/>
    <m/>
    <m/>
  </r>
  <r>
    <s v="Nunam Iqua"/>
    <n v="211"/>
    <s v="Lower Yukon-Kuskokwim"/>
    <s v="Tribal Office/Community HallTribal Government - ANTHC"/>
    <x v="6"/>
    <n v="2640"/>
    <m/>
    <m/>
    <n v="1060"/>
    <m/>
    <n v="13220"/>
    <m/>
    <m/>
    <n v="831"/>
    <m/>
    <n v="12214"/>
    <m/>
    <m/>
    <n v="7302"/>
  </r>
  <r>
    <s v="Nunapitchuk"/>
    <n v="551"/>
    <s v="Lower Yukon-Kuskokwim"/>
    <s v="Nunapitchuk IRA Bingo HallTribal Government - ANTHC"/>
    <x v="6"/>
    <n v="1200"/>
    <m/>
    <m/>
    <n v="681.64029197080288"/>
    <m/>
    <n v="1142.0099849999999"/>
    <m/>
    <m/>
    <m/>
    <m/>
    <m/>
    <m/>
    <m/>
    <m/>
  </r>
  <r>
    <s v="NUNAPITCHUK"/>
    <n v="551"/>
    <s v="Lower Yukon-Kuskokwim"/>
    <s v="Tribal Office BuildingNUNAPITCHUK"/>
    <x v="6"/>
    <n v="1824"/>
    <m/>
    <m/>
    <n v="324.70072992700727"/>
    <m/>
    <n v="9848.0887785000014"/>
    <m/>
    <m/>
    <m/>
    <m/>
    <m/>
    <m/>
    <m/>
    <m/>
  </r>
  <r>
    <s v="Old Harbor"/>
    <n v="225"/>
    <s v="Kodiak"/>
    <s v="City Offices / Fire Hall / Public Safety "/>
    <x v="6"/>
    <n v="2304"/>
    <s v="VEEP (2005-06)"/>
    <s v="Y"/>
    <m/>
    <m/>
    <m/>
    <m/>
    <m/>
    <m/>
    <m/>
    <m/>
    <m/>
    <m/>
    <m/>
  </r>
  <r>
    <s v="Old Harbor"/>
    <n v="225"/>
    <s v="Kodiak"/>
    <s v="Post Office"/>
    <x v="6"/>
    <m/>
    <m/>
    <m/>
    <m/>
    <m/>
    <m/>
    <m/>
    <m/>
    <m/>
    <m/>
    <m/>
    <m/>
    <m/>
    <m/>
  </r>
  <r>
    <s v="Old Harbor"/>
    <n v="225"/>
    <s v="Kodiak"/>
    <s v="Tribal Council Office"/>
    <x v="6"/>
    <m/>
    <s v="VEEP (2005-06)"/>
    <s v="Y"/>
    <m/>
    <m/>
    <m/>
    <m/>
    <m/>
    <m/>
    <m/>
    <m/>
    <m/>
    <m/>
    <m/>
  </r>
  <r>
    <s v="Oscarville"/>
    <n v="61"/>
    <s v="Lower Yukon-Kuskokwim"/>
    <s v="Tribal Office"/>
    <x v="6"/>
    <n v="420"/>
    <s v="Yes"/>
    <m/>
    <n v="752"/>
    <m/>
    <n v="1559"/>
    <m/>
    <m/>
    <n v="365"/>
    <m/>
    <n v="1070"/>
    <m/>
    <m/>
    <n v="11048"/>
  </r>
  <r>
    <s v="Ouzinkie"/>
    <n v="185"/>
    <s v="Kodiak"/>
    <s v="City Office/ Mayor's home"/>
    <x v="6"/>
    <m/>
    <m/>
    <m/>
    <m/>
    <m/>
    <m/>
    <m/>
    <m/>
    <m/>
    <m/>
    <m/>
    <m/>
    <m/>
    <m/>
  </r>
  <r>
    <s v="Ouzinkie"/>
    <n v="185"/>
    <s v="Kodiak"/>
    <s v="Corporations Office building"/>
    <x v="6"/>
    <m/>
    <m/>
    <m/>
    <m/>
    <m/>
    <m/>
    <m/>
    <m/>
    <m/>
    <m/>
    <m/>
    <m/>
    <m/>
    <m/>
  </r>
  <r>
    <s v="Ouzinkie"/>
    <n v="185"/>
    <s v="Kodiak"/>
    <s v="Corporations Wearhouse"/>
    <x v="6"/>
    <m/>
    <m/>
    <m/>
    <m/>
    <m/>
    <m/>
    <m/>
    <m/>
    <m/>
    <m/>
    <m/>
    <m/>
    <m/>
    <m/>
  </r>
  <r>
    <s v="Ouzinkie"/>
    <n v="185"/>
    <s v="Kodiak"/>
    <s v="Post Office"/>
    <x v="6"/>
    <m/>
    <m/>
    <m/>
    <m/>
    <m/>
    <m/>
    <m/>
    <m/>
    <m/>
    <m/>
    <m/>
    <m/>
    <m/>
    <m/>
  </r>
  <r>
    <s v="Ouzinkie"/>
    <n v="185"/>
    <s v="Kodiak"/>
    <s v="Tribal Cultural Center/ Tribal offices/ elder lunch program/ library"/>
    <x v="6"/>
    <m/>
    <m/>
    <m/>
    <m/>
    <m/>
    <m/>
    <m/>
    <m/>
    <m/>
    <m/>
    <m/>
    <m/>
    <m/>
    <m/>
  </r>
  <r>
    <s v="Pedro Bay"/>
    <n v="42"/>
    <s v="Bristol Bay"/>
    <s v="Main Office"/>
    <x v="6"/>
    <m/>
    <s v="Yes"/>
    <s v="Yes"/>
    <m/>
    <m/>
    <m/>
    <m/>
    <m/>
    <m/>
    <m/>
    <m/>
    <m/>
    <m/>
    <m/>
  </r>
  <r>
    <s v="Pedro Bay"/>
    <n v="42"/>
    <s v="Bristol Bay"/>
    <s v="Post Office"/>
    <x v="6"/>
    <m/>
    <m/>
    <m/>
    <m/>
    <m/>
    <m/>
    <m/>
    <m/>
    <m/>
    <m/>
    <m/>
    <m/>
    <m/>
    <m/>
  </r>
  <r>
    <s v="Perryville"/>
    <n v="120"/>
    <s v="Bristol Bay"/>
    <s v="VC Office/Oceanside Corp. Bldg"/>
    <x v="6"/>
    <n v="10000"/>
    <m/>
    <m/>
    <m/>
    <m/>
    <m/>
    <m/>
    <m/>
    <m/>
    <m/>
    <m/>
    <m/>
    <m/>
    <m/>
  </r>
  <r>
    <s v="Perryville"/>
    <n v="120"/>
    <s v="Bristol Bay"/>
    <s v="City Office Building"/>
    <x v="6"/>
    <m/>
    <m/>
    <m/>
    <m/>
    <m/>
    <m/>
    <m/>
    <m/>
    <m/>
    <m/>
    <m/>
    <m/>
    <m/>
    <m/>
  </r>
  <r>
    <s v="Perryville"/>
    <n v="120"/>
    <s v="Bristol Bay"/>
    <s v="Post Office"/>
    <x v="6"/>
    <m/>
    <m/>
    <m/>
    <m/>
    <m/>
    <m/>
    <m/>
    <m/>
    <m/>
    <m/>
    <m/>
    <m/>
    <m/>
    <m/>
  </r>
  <r>
    <s v="Pilot Point"/>
    <n v="70"/>
    <s v="Bristol Bay"/>
    <s v="City Office Bldg."/>
    <x v="6"/>
    <n v="3400"/>
    <m/>
    <m/>
    <m/>
    <m/>
    <m/>
    <m/>
    <m/>
    <m/>
    <m/>
    <m/>
    <m/>
    <m/>
    <m/>
  </r>
  <r>
    <s v="Pilot Point"/>
    <n v="70"/>
    <s v="Bristol Bay"/>
    <s v="Old Post Office"/>
    <x v="6"/>
    <m/>
    <m/>
    <m/>
    <m/>
    <m/>
    <m/>
    <m/>
    <m/>
    <m/>
    <m/>
    <m/>
    <m/>
    <m/>
    <m/>
  </r>
  <r>
    <s v="Pilot Point"/>
    <n v="70"/>
    <s v="Bristol Bay"/>
    <s v="Post Office"/>
    <x v="6"/>
    <m/>
    <m/>
    <m/>
    <m/>
    <m/>
    <m/>
    <m/>
    <m/>
    <m/>
    <m/>
    <m/>
    <m/>
    <m/>
    <m/>
  </r>
  <r>
    <s v="Pilot Point"/>
    <n v="70"/>
    <s v="Bristol Bay"/>
    <s v="VPSO Office"/>
    <x v="6"/>
    <m/>
    <m/>
    <m/>
    <m/>
    <m/>
    <m/>
    <m/>
    <m/>
    <m/>
    <m/>
    <m/>
    <m/>
    <m/>
    <m/>
  </r>
  <r>
    <s v="Pilot Station"/>
    <n v="628"/>
    <s v="Lower Yukon-Kuskokwim"/>
    <s v="Tutalgag Cablevision Office"/>
    <x v="6"/>
    <n v="144"/>
    <s v="Yes"/>
    <m/>
    <m/>
    <m/>
    <m/>
    <m/>
    <m/>
    <m/>
    <m/>
    <m/>
    <m/>
    <m/>
    <m/>
  </r>
  <r>
    <s v="Pilot Station"/>
    <n v="628"/>
    <s v="Lower Yukon-Kuskokwim"/>
    <m/>
    <x v="6"/>
    <n v="600"/>
    <m/>
    <m/>
    <n v="549"/>
    <m/>
    <n v="3993"/>
    <m/>
    <m/>
    <n v="384"/>
    <m/>
    <n v="3116"/>
    <m/>
    <m/>
    <n v="6050"/>
  </r>
  <r>
    <s v="Pilot Station"/>
    <n v="628"/>
    <s v="Lower Yukon-Kuskokwim"/>
    <s v="City Office"/>
    <x v="6"/>
    <n v="5280"/>
    <s v="Yes"/>
    <m/>
    <m/>
    <m/>
    <m/>
    <m/>
    <m/>
    <m/>
    <m/>
    <m/>
    <m/>
    <m/>
    <m/>
  </r>
  <r>
    <s v="Pitkas Point"/>
    <n v="96"/>
    <s v="Lower Yukon-Kuskokwim"/>
    <s v="Pitkas Point Native Corporation Office"/>
    <x v="6"/>
    <n v="320"/>
    <m/>
    <m/>
    <n v="500"/>
    <m/>
    <m/>
    <m/>
    <m/>
    <m/>
    <m/>
    <m/>
    <m/>
    <m/>
    <m/>
  </r>
  <r>
    <s v="Pitkas Point"/>
    <n v="96"/>
    <s v="Lower Yukon-Kuskokwim"/>
    <s v="Tribal Council Office"/>
    <x v="6"/>
    <n v="2695"/>
    <s v="Yes"/>
    <m/>
    <m/>
    <m/>
    <m/>
    <m/>
    <m/>
    <m/>
    <m/>
    <m/>
    <m/>
    <m/>
    <m/>
  </r>
  <r>
    <s v="Pitkas Point"/>
    <n v="96"/>
    <s v="Lower Yukon-Kuskokwim"/>
    <m/>
    <x v="6"/>
    <n v="2695"/>
    <m/>
    <m/>
    <n v="1584"/>
    <m/>
    <n v="10088"/>
    <m/>
    <m/>
    <n v="1064"/>
    <m/>
    <n v="4372"/>
    <m/>
    <m/>
    <n v="16809"/>
  </r>
  <r>
    <s v="Platinum"/>
    <n v="63"/>
    <s v="Lower Yukon-Kuskokwim"/>
    <s v="Arviq Inc."/>
    <x v="6"/>
    <n v="1600"/>
    <m/>
    <m/>
    <n v="34000"/>
    <m/>
    <n v="148000"/>
    <m/>
    <m/>
    <m/>
    <m/>
    <m/>
    <m/>
    <m/>
    <m/>
  </r>
  <r>
    <s v="Point Hope"/>
    <n v="683"/>
    <s v="North Slope"/>
    <s v="Pt. Hope Post Office"/>
    <x v="6"/>
    <m/>
    <m/>
    <m/>
    <m/>
    <m/>
    <m/>
    <m/>
    <m/>
    <m/>
    <m/>
    <m/>
    <m/>
    <m/>
    <m/>
  </r>
  <r>
    <s v="POINT LAY"/>
    <n v="215"/>
    <s v="North Slope"/>
    <s v="Mayor's Conf.Point Lay"/>
    <x v="6"/>
    <n v="1008"/>
    <m/>
    <m/>
    <m/>
    <m/>
    <n v="12317.110853"/>
    <m/>
    <m/>
    <m/>
    <m/>
    <m/>
    <m/>
    <m/>
    <m/>
  </r>
  <r>
    <s v="POINT LAY"/>
    <n v="215"/>
    <s v="North Slope"/>
    <s v="City CablePoint Lay"/>
    <x v="6"/>
    <n v="1320"/>
    <m/>
    <m/>
    <m/>
    <m/>
    <n v="1291.0116189999999"/>
    <m/>
    <m/>
    <m/>
    <m/>
    <m/>
    <m/>
    <m/>
    <m/>
  </r>
  <r>
    <s v="Port Alexander"/>
    <n v="66"/>
    <s v="Southeast"/>
    <s v="City Office"/>
    <x v="6"/>
    <m/>
    <m/>
    <m/>
    <m/>
    <m/>
    <m/>
    <m/>
    <m/>
    <m/>
    <m/>
    <m/>
    <m/>
    <m/>
    <m/>
  </r>
  <r>
    <s v="Port Alsworth"/>
    <n v="168"/>
    <s v="Bristol Bay"/>
    <s v="Community Center/Post Office"/>
    <x v="6"/>
    <m/>
    <m/>
    <m/>
    <m/>
    <m/>
    <m/>
    <m/>
    <m/>
    <m/>
    <m/>
    <m/>
    <m/>
    <m/>
    <m/>
  </r>
  <r>
    <s v="Port Graham"/>
    <n v="168"/>
    <s v="Bristol Bay"/>
    <s v="Native Village of Port Graham"/>
    <x v="6"/>
    <m/>
    <m/>
    <m/>
    <m/>
    <m/>
    <m/>
    <m/>
    <m/>
    <m/>
    <m/>
    <m/>
    <m/>
    <m/>
    <m/>
  </r>
  <r>
    <s v="Port Graham"/>
    <n v="168"/>
    <s v="Bristol Bay"/>
    <s v="Port Graham Village Corporation Office"/>
    <x v="6"/>
    <m/>
    <m/>
    <m/>
    <m/>
    <m/>
    <m/>
    <m/>
    <m/>
    <m/>
    <m/>
    <m/>
    <m/>
    <m/>
    <m/>
  </r>
  <r>
    <s v="Port Heiden"/>
    <n v="118"/>
    <s v="Bristol Bay"/>
    <s v="Grocery Store &amp; Post Office"/>
    <x v="6"/>
    <m/>
    <m/>
    <m/>
    <m/>
    <m/>
    <m/>
    <m/>
    <m/>
    <m/>
    <m/>
    <m/>
    <m/>
    <m/>
    <m/>
  </r>
  <r>
    <s v="PORT LIONS"/>
    <n v="188"/>
    <s v="Kodiak"/>
    <s v="City ShopCity of Port Lions"/>
    <x v="6"/>
    <n v="1681"/>
    <m/>
    <m/>
    <n v="145.99625839416058"/>
    <m/>
    <n v="8459.0761309999998"/>
    <m/>
    <m/>
    <m/>
    <m/>
    <m/>
    <m/>
    <m/>
    <m/>
  </r>
  <r>
    <s v="PORT LIONS"/>
    <n v="188"/>
    <s v="Kodiak"/>
    <s v="Public Safety BuildingCity of Port Lions"/>
    <x v="6"/>
    <n v="1700"/>
    <m/>
    <m/>
    <n v="505.69489051094888"/>
    <m/>
    <n v="6142.0552779999998"/>
    <m/>
    <m/>
    <m/>
    <m/>
    <m/>
    <m/>
    <m/>
    <m/>
  </r>
  <r>
    <s v="PORT LIONS"/>
    <n v="188"/>
    <s v="Kodiak"/>
    <s v="LibraryCity of Port Lions"/>
    <x v="6"/>
    <n v="2000"/>
    <m/>
    <m/>
    <n v="375.67007299270074"/>
    <m/>
    <n v="5285.5475694999996"/>
    <m/>
    <m/>
    <m/>
    <m/>
    <m/>
    <m/>
    <m/>
    <m/>
  </r>
  <r>
    <s v="PORT LIONS"/>
    <n v="188"/>
    <s v="Kodiak"/>
    <s v="Harbor Master BuildingCity of Port Lions"/>
    <x v="6"/>
    <n v="3500"/>
    <m/>
    <m/>
    <n v="315.54744525547443"/>
    <m/>
    <n v="2163.0194669999996"/>
    <m/>
    <m/>
    <m/>
    <m/>
    <m/>
    <m/>
    <m/>
    <m/>
  </r>
  <r>
    <s v="Port Lions"/>
    <n v="188"/>
    <s v="Kodiak"/>
    <s v="Library/Comm. Hall/City Office"/>
    <x v="6"/>
    <n v="4800"/>
    <s v="EECBG"/>
    <s v="Interior Lighting Retrofit"/>
    <m/>
    <m/>
    <m/>
    <m/>
    <m/>
    <m/>
    <m/>
    <m/>
    <m/>
    <m/>
    <m/>
  </r>
  <r>
    <s v="Port Lions"/>
    <n v="188"/>
    <s v="Kodiak"/>
    <s v="City Office"/>
    <x v="6"/>
    <m/>
    <m/>
    <m/>
    <m/>
    <m/>
    <m/>
    <m/>
    <m/>
    <m/>
    <m/>
    <m/>
    <m/>
    <m/>
    <m/>
  </r>
  <r>
    <s v="Port Lions"/>
    <n v="188"/>
    <s v="Kodiak"/>
    <s v="Post Office"/>
    <x v="6"/>
    <m/>
    <m/>
    <m/>
    <m/>
    <m/>
    <m/>
    <m/>
    <m/>
    <m/>
    <m/>
    <m/>
    <m/>
    <m/>
    <m/>
  </r>
  <r>
    <s v="Port Protection"/>
    <n v="57"/>
    <s v="Southeast"/>
    <s v="Community Association"/>
    <x v="6"/>
    <n v="2000"/>
    <m/>
    <m/>
    <n v="375"/>
    <m/>
    <m/>
    <m/>
    <m/>
    <m/>
    <m/>
    <m/>
    <m/>
    <m/>
    <m/>
  </r>
  <r>
    <s v="Rampart"/>
    <n v="32"/>
    <s v="Yukon-Koyukuk/Upper Tanana"/>
    <s v="Post Office"/>
    <x v="6"/>
    <n v="1020"/>
    <s v="None"/>
    <s v="None"/>
    <m/>
    <m/>
    <m/>
    <m/>
    <m/>
    <m/>
    <m/>
    <m/>
    <m/>
    <m/>
    <m/>
  </r>
  <r>
    <s v="Rampart"/>
    <n v="32"/>
    <s v="Yukon-Koyukuk/Upper Tanana"/>
    <s v="Tribal Office"/>
    <x v="6"/>
    <n v="1600"/>
    <s v="None"/>
    <s v="None"/>
    <m/>
    <m/>
    <m/>
    <m/>
    <m/>
    <m/>
    <m/>
    <m/>
    <m/>
    <m/>
    <m/>
  </r>
  <r>
    <s v="Red Devil"/>
    <n v="18"/>
    <s v="Lower Yukon-Kuskokwim"/>
    <s v="Post Office"/>
    <x v="6"/>
    <m/>
    <m/>
    <m/>
    <m/>
    <m/>
    <m/>
    <m/>
    <m/>
    <m/>
    <m/>
    <m/>
    <m/>
    <m/>
    <m/>
  </r>
  <r>
    <s v="Red Devil"/>
    <n v="18"/>
    <s v="Lower Yukon-Kuskokwim"/>
    <s v="Traditional Office"/>
    <x v="6"/>
    <m/>
    <m/>
    <m/>
    <m/>
    <m/>
    <m/>
    <m/>
    <m/>
    <m/>
    <m/>
    <m/>
    <m/>
    <m/>
    <m/>
  </r>
  <r>
    <s v="RUBY"/>
    <n v="202"/>
    <s v="Yukon-Koyukuk/Upper Tanana"/>
    <s v="Ruby City OfficeCity of Ruby"/>
    <x v="6"/>
    <n v="3200"/>
    <m/>
    <m/>
    <n v="1094.5401459854015"/>
    <m/>
    <n v="4576.5411885000003"/>
    <m/>
    <m/>
    <m/>
    <m/>
    <m/>
    <m/>
    <m/>
    <m/>
  </r>
  <r>
    <s v="Russian Mission"/>
    <n v="312"/>
    <s v="Lower Yukon-Kuskokwim"/>
    <s v="City Office"/>
    <x v="6"/>
    <m/>
    <m/>
    <m/>
    <m/>
    <m/>
    <m/>
    <m/>
    <m/>
    <m/>
    <m/>
    <m/>
    <m/>
    <m/>
    <m/>
  </r>
  <r>
    <s v="Russian Mission"/>
    <n v="312"/>
    <s v="Lower Yukon-Kuskokwim"/>
    <s v="Old Post Office"/>
    <x v="6"/>
    <m/>
    <m/>
    <m/>
    <m/>
    <m/>
    <m/>
    <m/>
    <m/>
    <m/>
    <m/>
    <m/>
    <m/>
    <m/>
    <m/>
  </r>
  <r>
    <s v="Russian Mission"/>
    <n v="312"/>
    <s v="Lower Yukon-Kuskokwim"/>
    <s v="Post Office"/>
    <x v="6"/>
    <m/>
    <m/>
    <m/>
    <m/>
    <m/>
    <m/>
    <m/>
    <m/>
    <m/>
    <m/>
    <m/>
    <m/>
    <m/>
    <m/>
  </r>
  <r>
    <s v="Russian Mission"/>
    <n v="312"/>
    <s v="Lower Yukon-Kuskokwim"/>
    <s v="Russian Mission Corp. Store"/>
    <x v="6"/>
    <m/>
    <m/>
    <m/>
    <m/>
    <m/>
    <m/>
    <m/>
    <m/>
    <m/>
    <m/>
    <m/>
    <m/>
    <m/>
    <m/>
  </r>
  <r>
    <s v="Saint George"/>
    <n v="312"/>
    <s v="Lower Yukon-Kuskokwim"/>
    <s v="City Office"/>
    <x v="6"/>
    <m/>
    <m/>
    <m/>
    <m/>
    <m/>
    <m/>
    <m/>
    <m/>
    <m/>
    <m/>
    <m/>
    <m/>
    <m/>
    <m/>
  </r>
  <r>
    <s v="Saint George"/>
    <n v="312"/>
    <s v="Lower Yukon-Kuskokwim"/>
    <s v="Tanaq Corp. Office Bldg."/>
    <x v="6"/>
    <m/>
    <m/>
    <m/>
    <m/>
    <m/>
    <m/>
    <m/>
    <m/>
    <m/>
    <m/>
    <m/>
    <m/>
    <m/>
    <m/>
  </r>
  <r>
    <s v="Saint Mary's"/>
    <n v="312"/>
    <s v="Lower Yukon-Kuskokwim"/>
    <s v="Council Office"/>
    <x v="6"/>
    <n v="600"/>
    <m/>
    <m/>
    <n v="500"/>
    <m/>
    <n v="3000"/>
    <m/>
    <m/>
    <m/>
    <m/>
    <m/>
    <m/>
    <m/>
    <m/>
  </r>
  <r>
    <s v="Saint Mary's"/>
    <n v="312"/>
    <s v="Lower Yukon-Kuskokwim"/>
    <s v="Algaaciq Tribal Office"/>
    <x v="6"/>
    <n v="650"/>
    <m/>
    <m/>
    <n v="470"/>
    <m/>
    <n v="2506"/>
    <m/>
    <m/>
    <n v="392"/>
    <m/>
    <n v="1511"/>
    <m/>
    <m/>
    <n v="1060"/>
  </r>
  <r>
    <s v="Saint Mary's"/>
    <n v="312"/>
    <s v="Lower Yukon-Kuskokwim"/>
    <s v="Old Post Office"/>
    <x v="6"/>
    <n v="1800"/>
    <m/>
    <m/>
    <n v="700"/>
    <m/>
    <n v="3400"/>
    <m/>
    <m/>
    <m/>
    <m/>
    <m/>
    <m/>
    <m/>
    <m/>
  </r>
  <r>
    <s v="Saint Mary's"/>
    <n v="312"/>
    <s v="Lower Yukon-Kuskokwim"/>
    <m/>
    <x v="6"/>
    <n v="1920"/>
    <m/>
    <m/>
    <n v="1120"/>
    <m/>
    <n v="10614"/>
    <m/>
    <m/>
    <n v="869"/>
    <m/>
    <n v="10358"/>
    <m/>
    <m/>
    <n v="2000"/>
  </r>
  <r>
    <s v="Saint Mary's"/>
    <n v="312"/>
    <s v="Lower Yukon-Kuskokwim"/>
    <s v="City Office/Community Center"/>
    <x v="6"/>
    <n v="2200"/>
    <m/>
    <m/>
    <m/>
    <m/>
    <m/>
    <m/>
    <m/>
    <m/>
    <m/>
    <m/>
    <m/>
    <m/>
    <m/>
  </r>
  <r>
    <s v="Saint Mary's"/>
    <n v="312"/>
    <s v="Lower Yukon-Kuskokwim"/>
    <s v="Pitkus Point Tribal OfficeTribal Government - ANTHC"/>
    <x v="6"/>
    <n v="2695"/>
    <m/>
    <m/>
    <n v="1613.8686131386862"/>
    <m/>
    <n v="4573.54108825"/>
    <m/>
    <m/>
    <m/>
    <m/>
    <m/>
    <m/>
    <m/>
    <m/>
  </r>
  <r>
    <s v="Saint Michael"/>
    <n v="312"/>
    <s v="Lower Yukon-Kuskokwim"/>
    <s v="City of Saint Michael"/>
    <x v="6"/>
    <m/>
    <m/>
    <m/>
    <m/>
    <m/>
    <m/>
    <m/>
    <m/>
    <m/>
    <m/>
    <m/>
    <m/>
    <m/>
    <m/>
  </r>
  <r>
    <s v="Saint Michael"/>
    <n v="312"/>
    <s v="Lower Yukon-Kuskokwim"/>
    <s v="Native Village of Saint Michael"/>
    <x v="6"/>
    <m/>
    <m/>
    <m/>
    <m/>
    <m/>
    <m/>
    <m/>
    <m/>
    <m/>
    <m/>
    <m/>
    <m/>
    <m/>
    <m/>
  </r>
  <r>
    <s v="Saint Paul"/>
    <n v="312"/>
    <s v="Lower Yukon-Kuskokwim"/>
    <s v="PSD District OfficePribilof School District"/>
    <x v="6"/>
    <n v="3566.5"/>
    <m/>
    <m/>
    <n v="3054.4058394160584"/>
    <m/>
    <n v="5330.1907028571422"/>
    <m/>
    <m/>
    <m/>
    <m/>
    <m/>
    <m/>
    <m/>
    <m/>
  </r>
  <r>
    <s v="Saint Paul"/>
    <n v="312"/>
    <s v="Lower Yukon-Kuskokwim"/>
    <s v="City HallCity of Saint Paul"/>
    <x v="6"/>
    <n v="14000"/>
    <m/>
    <m/>
    <n v="6948.7883211678836"/>
    <m/>
    <n v="114768.5329075"/>
    <m/>
    <m/>
    <m/>
    <m/>
    <m/>
    <m/>
    <m/>
    <m/>
  </r>
  <r>
    <s v="Saint Paul"/>
    <n v="312"/>
    <s v="Lower Yukon-Kuskokwim"/>
    <s v="Tanadguisiz Corporation"/>
    <x v="6"/>
    <m/>
    <m/>
    <m/>
    <m/>
    <m/>
    <m/>
    <m/>
    <m/>
    <m/>
    <m/>
    <m/>
    <m/>
    <m/>
    <m/>
  </r>
  <r>
    <s v="Saint Paul"/>
    <n v="312"/>
    <s v="Lower Yukon-Kuskokwim"/>
    <s v="Tribal Admin. Office"/>
    <x v="6"/>
    <m/>
    <m/>
    <m/>
    <m/>
    <m/>
    <m/>
    <m/>
    <m/>
    <m/>
    <m/>
    <m/>
    <m/>
    <m/>
    <m/>
  </r>
  <r>
    <s v="SAND POINT"/>
    <n v="1018"/>
    <s v="Aleutians"/>
    <s v="Sand Point OfficeAleutians East Borough"/>
    <x v="6"/>
    <n v="2700"/>
    <m/>
    <m/>
    <n v="1252.5547445255474"/>
    <m/>
    <n v="25492.229427999999"/>
    <m/>
    <m/>
    <m/>
    <m/>
    <m/>
    <m/>
    <m/>
    <m/>
  </r>
  <r>
    <s v="Sand Point"/>
    <n v="1018"/>
    <s v="Aleutians"/>
    <s v="Aleutians East Borough District Office"/>
    <x v="6"/>
    <n v="3739"/>
    <m/>
    <m/>
    <n v="1279"/>
    <m/>
    <n v="25631.229800000001"/>
    <m/>
    <m/>
    <m/>
    <m/>
    <m/>
    <m/>
    <m/>
    <m/>
  </r>
  <r>
    <s v="Sand Point"/>
    <n v="1018"/>
    <s v="Aleutians"/>
    <s v="Unga Office"/>
    <x v="6"/>
    <m/>
    <m/>
    <m/>
    <m/>
    <m/>
    <m/>
    <m/>
    <m/>
    <m/>
    <m/>
    <m/>
    <m/>
    <m/>
    <m/>
  </r>
  <r>
    <s v="Savoonga"/>
    <n v="718"/>
    <s v="Bering Straits"/>
    <s v="Post Office"/>
    <x v="6"/>
    <n v="720"/>
    <m/>
    <m/>
    <m/>
    <m/>
    <m/>
    <m/>
    <m/>
    <m/>
    <m/>
    <m/>
    <m/>
    <m/>
    <m/>
  </r>
  <r>
    <s v="Savoonga"/>
    <n v="718"/>
    <s v="Bering Straits"/>
    <s v="IRA Bldg"/>
    <x v="6"/>
    <n v="4176"/>
    <m/>
    <m/>
    <m/>
    <m/>
    <m/>
    <m/>
    <m/>
    <m/>
    <m/>
    <m/>
    <m/>
    <m/>
    <m/>
  </r>
  <r>
    <s v="Savoonga"/>
    <n v="718"/>
    <s v="Bering Straits"/>
    <s v="City Office"/>
    <x v="6"/>
    <n v="7500"/>
    <m/>
    <m/>
    <n v="2860"/>
    <m/>
    <m/>
    <m/>
    <m/>
    <m/>
    <m/>
    <m/>
    <m/>
    <m/>
    <m/>
  </r>
  <r>
    <s v="Saxman"/>
    <n v="411"/>
    <s v="Southeast"/>
    <s v="City OfficeCity of Saxman"/>
    <x v="6"/>
    <n v="2555"/>
    <m/>
    <m/>
    <m/>
    <m/>
    <n v="20441.517305333331"/>
    <m/>
    <m/>
    <m/>
    <m/>
    <m/>
    <m/>
    <m/>
    <m/>
  </r>
  <r>
    <s v="Scammon Bay"/>
    <n v="518"/>
    <s v="Lower Yukon-Kuskokwim"/>
    <s v="Askinuk Corporation Office"/>
    <x v="6"/>
    <n v="480"/>
    <m/>
    <m/>
    <n v="400"/>
    <m/>
    <m/>
    <m/>
    <m/>
    <m/>
    <m/>
    <m/>
    <m/>
    <m/>
    <m/>
  </r>
  <r>
    <s v="Selawik"/>
    <n v="872"/>
    <s v="Northwest Arctic"/>
    <s v="Post Office"/>
    <x v="6"/>
    <n v="720"/>
    <m/>
    <m/>
    <m/>
    <m/>
    <m/>
    <m/>
    <m/>
    <m/>
    <m/>
    <m/>
    <m/>
    <m/>
    <m/>
  </r>
  <r>
    <s v="Selawik"/>
    <n v="872"/>
    <s v="Northwest Arctic"/>
    <s v="NANA Res."/>
    <x v="6"/>
    <n v="1000"/>
    <m/>
    <m/>
    <m/>
    <m/>
    <m/>
    <m/>
    <m/>
    <m/>
    <m/>
    <m/>
    <m/>
    <m/>
    <m/>
  </r>
  <r>
    <s v="Selawik"/>
    <n v="872"/>
    <s v="Northwest Arctic"/>
    <s v="IRA Bldg"/>
    <x v="6"/>
    <n v="6000"/>
    <m/>
    <m/>
    <m/>
    <m/>
    <m/>
    <m/>
    <m/>
    <m/>
    <m/>
    <m/>
    <m/>
    <m/>
    <m/>
  </r>
  <r>
    <s v="Selawik"/>
    <n v="872"/>
    <s v="Northwest Arctic"/>
    <s v="City Office"/>
    <x v="6"/>
    <n v="6400"/>
    <m/>
    <m/>
    <m/>
    <m/>
    <m/>
    <m/>
    <m/>
    <m/>
    <m/>
    <m/>
    <m/>
    <m/>
    <m/>
  </r>
  <r>
    <s v="Seldovia"/>
    <n v="872"/>
    <s v="Northwest Arctic"/>
    <s v="Post Office"/>
    <x v="6"/>
    <n v="1000"/>
    <m/>
    <m/>
    <n v="1145"/>
    <m/>
    <n v="10905"/>
    <m/>
    <m/>
    <m/>
    <m/>
    <m/>
    <m/>
    <m/>
    <m/>
  </r>
  <r>
    <s v="Seldovia"/>
    <n v="872"/>
    <s v="Northwest Arctic"/>
    <s v="Harbor Office"/>
    <x v="6"/>
    <m/>
    <m/>
    <m/>
    <n v="2561"/>
    <m/>
    <m/>
    <m/>
    <m/>
    <m/>
    <m/>
    <m/>
    <m/>
    <m/>
    <m/>
  </r>
  <r>
    <s v="SHAGELUK"/>
    <n v="76"/>
    <s v="Yukon-Koyukuk/Upper Tanana"/>
    <s v="Post OfficeFederal Government"/>
    <x v="6"/>
    <n v="1500"/>
    <m/>
    <m/>
    <n v="2383.7080291970801"/>
    <m/>
    <m/>
    <m/>
    <m/>
    <m/>
    <m/>
    <m/>
    <m/>
    <m/>
    <m/>
  </r>
  <r>
    <s v="SHAGELUK"/>
    <n v="76"/>
    <s v="Yukon-Koyukuk/Upper Tanana"/>
    <s v="City OfficeCity of Shageluk"/>
    <x v="6"/>
    <n v="1800"/>
    <m/>
    <m/>
    <n v="2344.5255474452556"/>
    <m/>
    <n v="14466.130193999999"/>
    <m/>
    <m/>
    <m/>
    <m/>
    <m/>
    <m/>
    <m/>
    <m/>
  </r>
  <r>
    <s v="Shaktoolik"/>
    <n v="272"/>
    <s v="Bering Straits"/>
    <s v="Tribal Office BuildingShaktoolik"/>
    <x v="6"/>
    <n v="1064"/>
    <m/>
    <m/>
    <n v="1155"/>
    <m/>
    <n v="7040"/>
    <m/>
    <m/>
    <n v="883"/>
    <m/>
    <n v="5135"/>
    <m/>
    <m/>
    <n v="3371"/>
  </r>
  <r>
    <s v="Shaktoolik"/>
    <n v="272"/>
    <s v="Bering Straits"/>
    <s v="Native Village of Shaktoolik Office"/>
    <x v="6"/>
    <n v="1200"/>
    <m/>
    <m/>
    <n v="1165"/>
    <m/>
    <m/>
    <m/>
    <m/>
    <m/>
    <m/>
    <m/>
    <m/>
    <m/>
    <m/>
  </r>
  <r>
    <s v="Shaktoolik"/>
    <n v="272"/>
    <s v="Bering Straits"/>
    <s v="City Office Building"/>
    <x v="6"/>
    <n v="2400"/>
    <m/>
    <m/>
    <n v="18500"/>
    <m/>
    <m/>
    <m/>
    <m/>
    <m/>
    <m/>
    <m/>
    <m/>
    <m/>
    <m/>
  </r>
  <r>
    <s v="Shishmaref"/>
    <n v="598"/>
    <s v="Bering Straits"/>
    <s v="Shishmaref Native Corporation"/>
    <x v="6"/>
    <n v="600"/>
    <m/>
    <m/>
    <n v="600"/>
    <m/>
    <m/>
    <m/>
    <m/>
    <m/>
    <m/>
    <m/>
    <m/>
    <m/>
    <m/>
  </r>
  <r>
    <s v="Shishmaref"/>
    <n v="598"/>
    <s v="Bering Straits"/>
    <s v="City of Shishmaref"/>
    <x v="6"/>
    <m/>
    <m/>
    <m/>
    <m/>
    <m/>
    <m/>
    <m/>
    <m/>
    <m/>
    <m/>
    <m/>
    <m/>
    <m/>
    <m/>
  </r>
  <r>
    <s v="Shishmaref"/>
    <n v="598"/>
    <s v="Bering Straits"/>
    <s v="Native Village of Shishmaref"/>
    <x v="6"/>
    <m/>
    <m/>
    <m/>
    <m/>
    <m/>
    <m/>
    <m/>
    <m/>
    <m/>
    <m/>
    <m/>
    <m/>
    <m/>
    <m/>
  </r>
  <r>
    <s v="Shishmaref"/>
    <n v="598"/>
    <s v="Bering Straits"/>
    <s v="Shishmaref Post Office"/>
    <x v="6"/>
    <m/>
    <m/>
    <m/>
    <m/>
    <m/>
    <m/>
    <m/>
    <m/>
    <m/>
    <m/>
    <m/>
    <m/>
    <m/>
    <m/>
  </r>
  <r>
    <s v="Shungnak"/>
    <n v="294"/>
    <s v="Northwest Arctic"/>
    <s v="City Office Building"/>
    <x v="6"/>
    <m/>
    <m/>
    <m/>
    <n v="2145"/>
    <m/>
    <m/>
    <m/>
    <m/>
    <m/>
    <m/>
    <m/>
    <m/>
    <m/>
    <m/>
  </r>
  <r>
    <s v="SITKA"/>
    <n v="9039"/>
    <s v="Southeast"/>
    <s v="Old SitkaAlaska State Parks"/>
    <x v="6"/>
    <n v="700"/>
    <m/>
    <m/>
    <m/>
    <m/>
    <n v="12322.610902499999"/>
    <m/>
    <m/>
    <m/>
    <m/>
    <m/>
    <m/>
    <m/>
    <m/>
  </r>
  <r>
    <s v="Sitka"/>
    <n v="9039"/>
    <s v="Southeast"/>
    <s v="BIORKA MANORHAMES CORPORATION"/>
    <x v="6"/>
    <n v="809"/>
    <m/>
    <m/>
    <m/>
    <m/>
    <m/>
    <m/>
    <m/>
    <m/>
    <m/>
    <m/>
    <m/>
    <m/>
    <m/>
  </r>
  <r>
    <s v="Sitka"/>
    <n v="9039"/>
    <s v="Southeast"/>
    <s v="KLAG BAYKIMSHAN CORPORATION"/>
    <x v="6"/>
    <n v="1112"/>
    <m/>
    <m/>
    <m/>
    <m/>
    <m/>
    <m/>
    <m/>
    <m/>
    <m/>
    <m/>
    <m/>
    <m/>
    <m/>
  </r>
  <r>
    <s v="Sitka"/>
    <n v="9039"/>
    <s v="Southeast"/>
    <s v=" HAMES CORPORATION"/>
    <x v="6"/>
    <n v="1907"/>
    <m/>
    <m/>
    <m/>
    <m/>
    <m/>
    <m/>
    <m/>
    <m/>
    <m/>
    <m/>
    <m/>
    <m/>
    <m/>
  </r>
  <r>
    <s v="Sitka"/>
    <n v="9039"/>
    <s v="Southeast"/>
    <s v=" HAMES CORPORATION"/>
    <x v="6"/>
    <n v="2450"/>
    <m/>
    <m/>
    <m/>
    <m/>
    <m/>
    <m/>
    <m/>
    <m/>
    <m/>
    <m/>
    <m/>
    <m/>
    <m/>
  </r>
  <r>
    <s v="SITKA"/>
    <n v="9039"/>
    <s v="Southeast"/>
    <s v="Office/Warehouse/Garage #2513000831Southeast Region"/>
    <x v="6"/>
    <n v="3100"/>
    <m/>
    <m/>
    <n v="1473.15"/>
    <m/>
    <n v="38852.349667999995"/>
    <m/>
    <m/>
    <m/>
    <m/>
    <m/>
    <m/>
    <m/>
    <m/>
  </r>
  <r>
    <s v="Sitka"/>
    <n v="9039"/>
    <s v="Southeast"/>
    <s v="KLAG BAY T48S R57EKIMSHAN CORPORATION"/>
    <x v="6"/>
    <n v="4083"/>
    <m/>
    <m/>
    <m/>
    <m/>
    <m/>
    <m/>
    <m/>
    <m/>
    <m/>
    <m/>
    <m/>
    <m/>
    <m/>
  </r>
  <r>
    <s v="Sitka"/>
    <n v="9039"/>
    <s v="Southeast"/>
    <s v=" MT. VERSTOVIA BUILDING CORP"/>
    <x v="6"/>
    <n v="7200"/>
    <m/>
    <m/>
    <m/>
    <m/>
    <m/>
    <m/>
    <m/>
    <m/>
    <m/>
    <m/>
    <m/>
    <m/>
    <m/>
  </r>
  <r>
    <s v="Sitka"/>
    <n v="9039"/>
    <s v="Southeast"/>
    <s v="S-22, T 50S, R 65ESEALASKA CORPORATION"/>
    <x v="6"/>
    <n v="7205"/>
    <m/>
    <m/>
    <m/>
    <m/>
    <m/>
    <m/>
    <m/>
    <m/>
    <m/>
    <m/>
    <m/>
    <m/>
    <m/>
  </r>
  <r>
    <s v="SITKA"/>
    <n v="9039"/>
    <s v="Southeast"/>
    <s v="Public Services Office ShopCity of Sitka"/>
    <x v="6"/>
    <n v="20440"/>
    <m/>
    <m/>
    <n v="7467.1532846715327"/>
    <m/>
    <n v="56040.504359999999"/>
    <m/>
    <m/>
    <m/>
    <m/>
    <m/>
    <m/>
    <m/>
    <m/>
  </r>
  <r>
    <s v="Sitka"/>
    <n v="9039"/>
    <s v="Southeast"/>
    <s v=" WILMAC CORPORATION"/>
    <x v="6"/>
    <n v="23032"/>
    <m/>
    <m/>
    <m/>
    <m/>
    <m/>
    <m/>
    <m/>
    <m/>
    <m/>
    <m/>
    <m/>
    <m/>
    <m/>
  </r>
  <r>
    <s v="SKAGWAY"/>
    <n v="927"/>
    <s v="Southeast"/>
    <s v="Little Dippers Day CareMunicipality of Skagway"/>
    <x v="6"/>
    <n v="2045"/>
    <m/>
    <m/>
    <n v="1306.3664233576644"/>
    <m/>
    <n v="7290.0656099999997"/>
    <m/>
    <m/>
    <m/>
    <m/>
    <m/>
    <m/>
    <m/>
    <m/>
  </r>
  <r>
    <s v="SKAGWAY"/>
    <n v="927"/>
    <s v="Southeast"/>
    <s v="McCabe City HallMunicipality of Skagway"/>
    <x v="6"/>
    <n v="5625"/>
    <m/>
    <m/>
    <n v="6686.7635036496349"/>
    <m/>
    <n v="100592.90532800001"/>
    <m/>
    <m/>
    <m/>
    <m/>
    <m/>
    <m/>
    <m/>
    <m/>
  </r>
  <r>
    <s v="Sleetmute"/>
    <n v="103"/>
    <s v="Lower Yukon-Kuskokwim"/>
    <s v="Sleetmute Tribal OfficeTribal Government - ANTHC"/>
    <x v="6"/>
    <n v="2232"/>
    <m/>
    <m/>
    <n v="1069"/>
    <m/>
    <n v="10564"/>
    <m/>
    <m/>
    <n v="959"/>
    <m/>
    <n v="5656"/>
    <m/>
    <m/>
    <n v="7595"/>
  </r>
  <r>
    <s v="South Naknek"/>
    <n v="75"/>
    <s v="Bristol Bay"/>
    <s v="Tribal Office Bldg."/>
    <x v="6"/>
    <m/>
    <m/>
    <m/>
    <m/>
    <m/>
    <m/>
    <m/>
    <m/>
    <m/>
    <m/>
    <m/>
    <m/>
    <m/>
    <m/>
  </r>
  <r>
    <s v="Stebbins"/>
    <n v="593"/>
    <s v="Bering Straits"/>
    <s v="Stebbins Native Corporation Office"/>
    <x v="6"/>
    <n v="3000"/>
    <m/>
    <m/>
    <n v="500"/>
    <m/>
    <m/>
    <m/>
    <m/>
    <m/>
    <m/>
    <m/>
    <m/>
    <m/>
    <m/>
  </r>
  <r>
    <s v="Stebbins"/>
    <n v="593"/>
    <s v="Bering Straits"/>
    <s v="Stebbins Community Association"/>
    <x v="6"/>
    <n v="3750"/>
    <m/>
    <m/>
    <m/>
    <m/>
    <m/>
    <m/>
    <m/>
    <m/>
    <m/>
    <m/>
    <m/>
    <m/>
    <m/>
  </r>
  <r>
    <s v="Stebbins"/>
    <n v="593"/>
    <s v="Bering Straits"/>
    <s v="Stebbins City Office"/>
    <x v="6"/>
    <m/>
    <m/>
    <m/>
    <m/>
    <m/>
    <m/>
    <m/>
    <m/>
    <m/>
    <m/>
    <m/>
    <m/>
    <m/>
    <m/>
  </r>
  <r>
    <s v="Stebbins"/>
    <n v="593"/>
    <s v="Bering Straits"/>
    <s v="Stebbins Housing Authority Office"/>
    <x v="6"/>
    <m/>
    <m/>
    <m/>
    <m/>
    <m/>
    <m/>
    <m/>
    <m/>
    <m/>
    <m/>
    <m/>
    <m/>
    <m/>
    <m/>
  </r>
  <r>
    <s v="Takotna"/>
    <n v="56"/>
    <s v="Yukon-Koyukuk/Upper Tanana"/>
    <s v="Takotna Tribal Office"/>
    <x v="6"/>
    <m/>
    <m/>
    <s v="Yes; VEEP"/>
    <m/>
    <m/>
    <m/>
    <m/>
    <m/>
    <m/>
    <m/>
    <m/>
    <m/>
    <m/>
    <m/>
  </r>
  <r>
    <s v="Tanacross"/>
    <n v="137"/>
    <s v="Yukon-Koyukuk/Upper Tanana"/>
    <s v="Post Office"/>
    <x v="6"/>
    <m/>
    <m/>
    <m/>
    <m/>
    <m/>
    <m/>
    <m/>
    <m/>
    <m/>
    <m/>
    <m/>
    <m/>
    <m/>
    <m/>
  </r>
  <r>
    <s v="Tanana"/>
    <n v="238"/>
    <s v="Yukon-Koyukuk/Upper Tanana"/>
    <s v="City Office"/>
    <x v="6"/>
    <n v="1300"/>
    <m/>
    <m/>
    <m/>
    <m/>
    <m/>
    <m/>
    <m/>
    <m/>
    <m/>
    <m/>
    <m/>
    <m/>
    <m/>
  </r>
  <r>
    <s v="Tanana"/>
    <n v="238"/>
    <s v="Yukon-Koyukuk/Upper Tanana"/>
    <s v="Post office"/>
    <x v="6"/>
    <m/>
    <m/>
    <m/>
    <m/>
    <m/>
    <m/>
    <m/>
    <m/>
    <m/>
    <m/>
    <m/>
    <m/>
    <m/>
    <m/>
  </r>
  <r>
    <s v="Tanana"/>
    <n v="238"/>
    <s v="Yukon-Koyukuk/Upper Tanana"/>
    <s v="Tribal Office"/>
    <x v="6"/>
    <m/>
    <m/>
    <m/>
    <m/>
    <m/>
    <m/>
    <m/>
    <m/>
    <m/>
    <m/>
    <m/>
    <m/>
    <m/>
    <m/>
  </r>
  <r>
    <s v="Tatitlek"/>
    <n v="87"/>
    <s v="Copper River/Chugach"/>
    <s v="Native Village of Tatitlek Office"/>
    <x v="6"/>
    <m/>
    <m/>
    <m/>
    <m/>
    <m/>
    <m/>
    <m/>
    <m/>
    <m/>
    <m/>
    <m/>
    <m/>
    <m/>
    <m/>
  </r>
  <r>
    <s v="Tatitlek"/>
    <n v="87"/>
    <s v="Copper River/Chugach"/>
    <s v="Tatitlek Native Corp."/>
    <x v="6"/>
    <m/>
    <m/>
    <m/>
    <m/>
    <m/>
    <m/>
    <m/>
    <m/>
    <m/>
    <m/>
    <m/>
    <m/>
    <m/>
    <m/>
  </r>
  <r>
    <s v="Tazlina"/>
    <n v="295"/>
    <s v="Copper River/Chugach"/>
    <s v="Tribal Office"/>
    <x v="6"/>
    <n v="840"/>
    <m/>
    <m/>
    <m/>
    <m/>
    <m/>
    <m/>
    <m/>
    <m/>
    <m/>
    <m/>
    <m/>
    <m/>
    <m/>
  </r>
  <r>
    <s v="Tazlina"/>
    <n v="295"/>
    <s v="Copper River/Chugach"/>
    <s v="Housing Authority Office"/>
    <x v="6"/>
    <n v="2000"/>
    <m/>
    <m/>
    <m/>
    <m/>
    <m/>
    <m/>
    <m/>
    <m/>
    <m/>
    <m/>
    <m/>
    <m/>
    <m/>
  </r>
  <r>
    <s v="Teller"/>
    <n v="241"/>
    <s v="Bering Straits"/>
    <s v="Teller Traditional Council Office #2"/>
    <x v="6"/>
    <n v="500"/>
    <m/>
    <m/>
    <n v="1320"/>
    <m/>
    <m/>
    <m/>
    <m/>
    <m/>
    <m/>
    <m/>
    <m/>
    <m/>
    <m/>
  </r>
  <r>
    <s v="Teller"/>
    <n v="241"/>
    <s v="Bering Straits"/>
    <s v="Teller Post Office"/>
    <x v="6"/>
    <n v="1000"/>
    <m/>
    <m/>
    <n v="3600"/>
    <m/>
    <n v="5920"/>
    <m/>
    <m/>
    <m/>
    <m/>
    <m/>
    <m/>
    <m/>
    <m/>
  </r>
  <r>
    <s v="Teller"/>
    <n v="241"/>
    <s v="Bering Straits"/>
    <s v="Teller Traditional Council Office"/>
    <x v="6"/>
    <n v="1000"/>
    <m/>
    <m/>
    <n v="12000"/>
    <m/>
    <n v="6000"/>
    <m/>
    <m/>
    <m/>
    <m/>
    <m/>
    <m/>
    <m/>
    <m/>
  </r>
  <r>
    <s v="Teller"/>
    <n v="241"/>
    <s v="Bering Straits"/>
    <s v="City Office Building"/>
    <x v="6"/>
    <m/>
    <m/>
    <m/>
    <m/>
    <m/>
    <m/>
    <m/>
    <m/>
    <m/>
    <m/>
    <m/>
    <m/>
    <m/>
    <m/>
  </r>
  <r>
    <s v="Tenakee Springs"/>
    <n v="141"/>
    <s v="Southeast"/>
    <s v="Post Office"/>
    <x v="6"/>
    <n v="600"/>
    <m/>
    <m/>
    <n v="275"/>
    <m/>
    <n v="2100"/>
    <m/>
    <m/>
    <m/>
    <m/>
    <m/>
    <m/>
    <m/>
    <m/>
  </r>
  <r>
    <s v="Togiak"/>
    <n v="878"/>
    <s v="Bristol Bay"/>
    <s v="native limited office"/>
    <x v="6"/>
    <n v="600"/>
    <m/>
    <m/>
    <m/>
    <m/>
    <m/>
    <m/>
    <m/>
    <m/>
    <m/>
    <m/>
    <m/>
    <m/>
    <m/>
  </r>
  <r>
    <s v="Togiak"/>
    <n v="878"/>
    <s v="Bristol Bay"/>
    <s v="city office building"/>
    <x v="6"/>
    <n v="1800"/>
    <m/>
    <m/>
    <n v="1800"/>
    <m/>
    <n v="6800"/>
    <m/>
    <m/>
    <m/>
    <m/>
    <m/>
    <m/>
    <m/>
    <m/>
  </r>
  <r>
    <s v="Togiak"/>
    <n v="878"/>
    <s v="Bristol Bay"/>
    <s v="TNL Office"/>
    <x v="6"/>
    <m/>
    <m/>
    <m/>
    <m/>
    <m/>
    <m/>
    <m/>
    <m/>
    <m/>
    <m/>
    <m/>
    <m/>
    <m/>
    <m/>
  </r>
  <r>
    <s v="TOK"/>
    <n v="1267"/>
    <s v="Yukon-Koyukuk/Upper Tanana"/>
    <s v="Tok Area OfficeDept. of Fish &amp; Game"/>
    <x v="6"/>
    <n v="1674"/>
    <m/>
    <m/>
    <n v="1357.6248175182482"/>
    <m/>
    <n v="8928.6803574000005"/>
    <m/>
    <m/>
    <m/>
    <m/>
    <m/>
    <m/>
    <m/>
    <m/>
  </r>
  <r>
    <s v="Tok"/>
    <n v="1267"/>
    <s v="Yukon-Koyukuk/Upper Tanana"/>
    <s v="Tok Main Office"/>
    <x v="6"/>
    <n v="2500"/>
    <m/>
    <m/>
    <m/>
    <m/>
    <m/>
    <m/>
    <m/>
    <m/>
    <m/>
    <m/>
    <m/>
    <m/>
    <m/>
  </r>
  <r>
    <s v="Tok"/>
    <n v="1267"/>
    <s v="Yukon-Koyukuk/Upper Tanana"/>
    <s v="West Office Shop"/>
    <x v="6"/>
    <n v="2500"/>
    <m/>
    <m/>
    <m/>
    <m/>
    <m/>
    <m/>
    <m/>
    <m/>
    <m/>
    <m/>
    <m/>
    <m/>
    <m/>
  </r>
  <r>
    <s v="Toksook Bay"/>
    <n v="630"/>
    <s v="Lower Yukon-Kuskokwim"/>
    <s v="Village Corporation"/>
    <x v="6"/>
    <m/>
    <m/>
    <m/>
    <m/>
    <m/>
    <m/>
    <m/>
    <m/>
    <m/>
    <m/>
    <m/>
    <m/>
    <m/>
    <m/>
  </r>
  <r>
    <s v="Tuluksak"/>
    <n v="380"/>
    <s v="Lower Yukon-Kuskokwim"/>
    <s v="Village Corporation"/>
    <x v="6"/>
    <n v="1800"/>
    <m/>
    <m/>
    <n v="895"/>
    <m/>
    <n v="6570"/>
    <m/>
    <m/>
    <n v="725"/>
    <m/>
    <n v="6532"/>
    <m/>
    <m/>
    <n v="500"/>
  </r>
  <r>
    <s v="Tuntutliak"/>
    <n v="380"/>
    <s v="Lower Yukon-Kuskokwim"/>
    <s v="Tuntutuliak Community BuildingTribal Government - ANTHC"/>
    <x v="6"/>
    <n v="1947"/>
    <m/>
    <m/>
    <n v="1838"/>
    <m/>
    <n v="11333"/>
    <m/>
    <m/>
    <n v="1265"/>
    <m/>
    <n v="10253"/>
    <m/>
    <m/>
    <n v="23263"/>
  </r>
  <r>
    <s v="Tununak"/>
    <n v="352"/>
    <s v="Lower Yukon-Kuskokwim"/>
    <s v="Tribal Office"/>
    <x v="6"/>
    <n v="1599"/>
    <m/>
    <m/>
    <n v="1451"/>
    <m/>
    <n v="4838"/>
    <m/>
    <m/>
    <n v="595"/>
    <m/>
    <n v="4319"/>
    <m/>
    <m/>
    <n v="53837"/>
  </r>
  <r>
    <s v="Tununak"/>
    <n v="352"/>
    <s v="Lower Yukon-Kuskokwim"/>
    <s v="Village Corporation"/>
    <x v="6"/>
    <m/>
    <m/>
    <m/>
    <m/>
    <m/>
    <m/>
    <m/>
    <m/>
    <m/>
    <m/>
    <m/>
    <m/>
    <m/>
    <m/>
  </r>
  <r>
    <s v="Twin Hills"/>
    <n v="82"/>
    <s v="Bristol Bay"/>
    <s v="Village Council Offices"/>
    <x v="6"/>
    <n v="2400"/>
    <m/>
    <m/>
    <m/>
    <m/>
    <m/>
    <m/>
    <m/>
    <m/>
    <m/>
    <m/>
    <m/>
    <m/>
    <m/>
  </r>
  <r>
    <s v="Twin Hills"/>
    <n v="82"/>
    <s v="Bristol Bay"/>
    <s v="Native Corp."/>
    <x v="6"/>
    <m/>
    <m/>
    <m/>
    <m/>
    <m/>
    <m/>
    <m/>
    <m/>
    <m/>
    <m/>
    <m/>
    <m/>
    <m/>
    <m/>
  </r>
  <r>
    <s v="Unalakleet"/>
    <n v="701"/>
    <s v="Bering Straits"/>
    <s v="Native Village of Unalakleet Office Building"/>
    <x v="6"/>
    <n v="1500"/>
    <m/>
    <m/>
    <n v="2250"/>
    <m/>
    <m/>
    <m/>
    <m/>
    <m/>
    <m/>
    <m/>
    <m/>
    <m/>
    <m/>
  </r>
  <r>
    <s v="Unalakleet"/>
    <n v="701"/>
    <s v="Bering Straits"/>
    <s v="City Office Building"/>
    <x v="6"/>
    <n v="1600"/>
    <m/>
    <m/>
    <n v="4000"/>
    <m/>
    <m/>
    <m/>
    <m/>
    <m/>
    <m/>
    <m/>
    <m/>
    <m/>
    <m/>
  </r>
  <r>
    <s v="Unalakleet"/>
    <n v="701"/>
    <s v="Bering Straits"/>
    <s v="Old City Office Building"/>
    <x v="6"/>
    <n v="2000"/>
    <m/>
    <m/>
    <n v="500"/>
    <m/>
    <m/>
    <m/>
    <m/>
    <m/>
    <m/>
    <m/>
    <m/>
    <m/>
    <m/>
  </r>
  <r>
    <s v="Unalakleet"/>
    <n v="701"/>
    <s v="Bering Straits"/>
    <s v="District Office"/>
    <x v="6"/>
    <n v="17545"/>
    <m/>
    <m/>
    <m/>
    <m/>
    <m/>
    <m/>
    <m/>
    <m/>
    <m/>
    <m/>
    <m/>
    <m/>
    <m/>
  </r>
  <r>
    <s v="Unalakleet"/>
    <n v="701"/>
    <s v="Bering Straits"/>
    <s v="Unalakleet Native Corporation"/>
    <x v="6"/>
    <m/>
    <m/>
    <m/>
    <m/>
    <m/>
    <m/>
    <m/>
    <m/>
    <m/>
    <m/>
    <m/>
    <m/>
    <m/>
    <m/>
  </r>
  <r>
    <s v="Unalaska"/>
    <n v="4737"/>
    <s v="Aleutians"/>
    <s v="Dutch Harbor Post Office"/>
    <x v="6"/>
    <m/>
    <m/>
    <m/>
    <m/>
    <m/>
    <m/>
    <m/>
    <m/>
    <m/>
    <m/>
    <m/>
    <m/>
    <m/>
    <m/>
  </r>
  <r>
    <s v="Unalaska"/>
    <n v="4737"/>
    <s v="Aleutians"/>
    <s v="OC Office"/>
    <x v="6"/>
    <m/>
    <m/>
    <m/>
    <m/>
    <m/>
    <m/>
    <m/>
    <m/>
    <m/>
    <m/>
    <m/>
    <m/>
    <m/>
    <m/>
  </r>
  <r>
    <s v="Unalaska"/>
    <n v="4737"/>
    <s v="Aleutians"/>
    <s v="Ounalashka Corporation Office"/>
    <x v="6"/>
    <m/>
    <m/>
    <m/>
    <m/>
    <m/>
    <m/>
    <m/>
    <m/>
    <m/>
    <m/>
    <m/>
    <m/>
    <m/>
    <m/>
  </r>
  <r>
    <s v="Unalaska"/>
    <n v="4737"/>
    <s v="Aleutians"/>
    <s v="Qawalangin Tribal Office"/>
    <x v="6"/>
    <m/>
    <m/>
    <m/>
    <m/>
    <m/>
    <m/>
    <m/>
    <m/>
    <m/>
    <m/>
    <m/>
    <m/>
    <m/>
    <m/>
  </r>
  <r>
    <s v="UPPER KALSKAG"/>
    <n v="222"/>
    <s v="Lower Yukon-Kuskokwim"/>
    <s v="City OfficeCity of Upper Kalskag"/>
    <x v="6"/>
    <n v="960"/>
    <m/>
    <m/>
    <m/>
    <m/>
    <n v="1502.5135224999999"/>
    <m/>
    <m/>
    <m/>
    <m/>
    <m/>
    <m/>
    <m/>
    <m/>
  </r>
  <r>
    <s v="Upper Kalskag"/>
    <n v="222"/>
    <s v="Lower Yukon-Kuskokwim"/>
    <s v="Upper Kalskag Tribal OfficeTribal Government - ANTHC"/>
    <x v="6"/>
    <n v="6376"/>
    <m/>
    <m/>
    <n v="4170.0437956204378"/>
    <m/>
    <n v="10731.0957"/>
    <m/>
    <m/>
    <m/>
    <m/>
    <m/>
    <m/>
    <m/>
    <m/>
  </r>
  <r>
    <s v="Valdez"/>
    <n v="4101"/>
    <s v="Copper River/Chugach"/>
    <s v="Bunkhouse/Office #2523001161*Northern Region"/>
    <x v="6"/>
    <n v="5888"/>
    <m/>
    <m/>
    <n v="4241.2948905109479"/>
    <m/>
    <m/>
    <m/>
    <m/>
    <m/>
    <m/>
    <m/>
    <m/>
    <m/>
    <m/>
  </r>
  <r>
    <s v="Wainwright"/>
    <n v="543"/>
    <s v="North Slope"/>
    <s v="Council Office Building"/>
    <x v="6"/>
    <n v="800"/>
    <m/>
    <m/>
    <n v="1200"/>
    <m/>
    <m/>
    <m/>
    <m/>
    <m/>
    <m/>
    <m/>
    <m/>
    <m/>
    <m/>
  </r>
  <r>
    <s v="WAINWRIGHT"/>
    <n v="543"/>
    <s v="North Slope"/>
    <s v="City BuildingWainwright"/>
    <x v="6"/>
    <n v="2632"/>
    <m/>
    <m/>
    <m/>
    <m/>
    <n v="15919.143270999999"/>
    <m/>
    <m/>
    <m/>
    <m/>
    <m/>
    <m/>
    <m/>
    <m/>
  </r>
  <r>
    <s v="WAINWRIGHT"/>
    <n v="543"/>
    <s v="North Slope"/>
    <s v="City OfficeWainwright"/>
    <x v="6"/>
    <n v="3696"/>
    <m/>
    <m/>
    <m/>
    <m/>
    <n v="10392.093527999999"/>
    <m/>
    <m/>
    <m/>
    <m/>
    <m/>
    <m/>
    <m/>
    <m/>
  </r>
  <r>
    <s v="Wales"/>
    <n v="150"/>
    <s v="Bering Straits"/>
    <s v="Wales Post Office"/>
    <x v="6"/>
    <n v="900"/>
    <m/>
    <m/>
    <n v="700"/>
    <m/>
    <n v="5640"/>
    <m/>
    <m/>
    <m/>
    <m/>
    <m/>
    <m/>
    <m/>
    <m/>
  </r>
  <r>
    <s v="Wales"/>
    <n v="150"/>
    <s v="Bering Straits"/>
    <s v="Wales Native Corporation"/>
    <x v="6"/>
    <n v="1000"/>
    <m/>
    <m/>
    <n v="400"/>
    <m/>
    <m/>
    <m/>
    <m/>
    <m/>
    <m/>
    <m/>
    <m/>
    <m/>
    <m/>
  </r>
  <r>
    <s v="Wales"/>
    <n v="150"/>
    <s v="Bering Straits"/>
    <s v="Native Village of Wales"/>
    <x v="6"/>
    <n v="3600"/>
    <m/>
    <m/>
    <n v="10000"/>
    <m/>
    <m/>
    <m/>
    <m/>
    <m/>
    <m/>
    <m/>
    <m/>
    <m/>
    <m/>
  </r>
  <r>
    <s v="Wales"/>
    <n v="150"/>
    <s v="Bering Straits"/>
    <s v="Wales City Office Building"/>
    <x v="6"/>
    <m/>
    <m/>
    <m/>
    <m/>
    <m/>
    <m/>
    <m/>
    <m/>
    <m/>
    <m/>
    <m/>
    <m/>
    <m/>
    <m/>
  </r>
  <r>
    <s v="White Mountain"/>
    <n v="197"/>
    <s v="Bering Straits"/>
    <s v="White Mountain Post Office"/>
    <x v="6"/>
    <n v="600"/>
    <m/>
    <m/>
    <n v="300"/>
    <m/>
    <m/>
    <m/>
    <m/>
    <m/>
    <m/>
    <m/>
    <m/>
    <m/>
    <m/>
  </r>
  <r>
    <s v="White Mountain"/>
    <n v="197"/>
    <s v="Bering Straits"/>
    <s v="City Office Building"/>
    <x v="6"/>
    <n v="2440"/>
    <m/>
    <m/>
    <n v="1370"/>
    <m/>
    <n v="10982"/>
    <m/>
    <m/>
    <m/>
    <m/>
    <m/>
    <m/>
    <m/>
    <m/>
  </r>
  <r>
    <s v="White Mountain"/>
    <n v="197"/>
    <s v="Bering Straits"/>
    <s v="Igaluinmiut Tribal Center"/>
    <x v="6"/>
    <n v="3444"/>
    <m/>
    <m/>
    <n v="1885"/>
    <m/>
    <n v="15670"/>
    <m/>
    <m/>
    <m/>
    <m/>
    <m/>
    <m/>
    <m/>
    <m/>
  </r>
  <r>
    <s v="YAKUTAT"/>
    <n v="622"/>
    <s v="Southeast"/>
    <s v="Yakutat City OfficesCity and Borough of Yakutat"/>
    <x v="6"/>
    <n v="1610"/>
    <m/>
    <m/>
    <n v="1894.04"/>
    <m/>
    <n v="11829.606465499999"/>
    <m/>
    <m/>
    <m/>
    <m/>
    <m/>
    <m/>
    <m/>
    <m/>
  </r>
  <r>
    <s v="YAKUTAT"/>
    <n v="622"/>
    <s v="Southeast"/>
    <s v="Yakutat Courthouse &amp; ApartmentCity and Borough of Yakutat"/>
    <x v="6"/>
    <n v="5508"/>
    <m/>
    <m/>
    <n v="2116"/>
    <m/>
    <n v="27285.745569499999"/>
    <m/>
    <m/>
    <m/>
    <m/>
    <m/>
    <m/>
    <m/>
    <m/>
  </r>
  <r>
    <s v="Adak"/>
    <n v="283"/>
    <s v="Aleutians"/>
    <s v="City Shop"/>
    <x v="7"/>
    <n v="8081"/>
    <m/>
    <m/>
    <n v="917"/>
    <m/>
    <n v="8440"/>
    <m/>
    <m/>
    <m/>
    <m/>
    <m/>
    <m/>
    <m/>
    <m/>
  </r>
  <r>
    <s v="ADAK"/>
    <n v="283"/>
    <s v="Aleutians"/>
    <s v="Maintenance Shop/SEF #2531000119*Central Region"/>
    <x v="7"/>
    <n v="12000"/>
    <m/>
    <m/>
    <n v="3625.182481751825"/>
    <m/>
    <n v="30040.270359999995"/>
    <m/>
    <m/>
    <m/>
    <m/>
    <m/>
    <m/>
    <m/>
    <m/>
  </r>
  <r>
    <s v="Adak"/>
    <n v="283"/>
    <s v="Aleutians"/>
    <s v="Pat Kelly Airport Terminal"/>
    <x v="7"/>
    <n v="15000"/>
    <m/>
    <m/>
    <m/>
    <m/>
    <m/>
    <m/>
    <m/>
    <m/>
    <m/>
    <m/>
    <m/>
    <m/>
    <m/>
  </r>
  <r>
    <s v="Akhiok"/>
    <n v="85"/>
    <s v="Kodiak"/>
    <s v="Tsunami Building"/>
    <x v="7"/>
    <n v="1152"/>
    <m/>
    <m/>
    <m/>
    <m/>
    <m/>
    <m/>
    <m/>
    <m/>
    <m/>
    <m/>
    <m/>
    <m/>
    <m/>
  </r>
  <r>
    <s v="Akhiok"/>
    <n v="85"/>
    <s v="Kodiak"/>
    <s v="Garage"/>
    <x v="7"/>
    <m/>
    <m/>
    <m/>
    <m/>
    <m/>
    <m/>
    <m/>
    <m/>
    <m/>
    <m/>
    <m/>
    <m/>
    <m/>
    <m/>
  </r>
  <r>
    <s v="Akhiok"/>
    <n v="85"/>
    <s v="Kodiak"/>
    <s v="Generator Power house"/>
    <x v="7"/>
    <m/>
    <m/>
    <m/>
    <m/>
    <m/>
    <m/>
    <m/>
    <m/>
    <m/>
    <m/>
    <m/>
    <m/>
    <m/>
    <m/>
  </r>
  <r>
    <s v="Akiachak"/>
    <n v="675"/>
    <s v="Lower Yukon-Kuskokwim"/>
    <s v="Upper Kalskag Lift Station"/>
    <x v="7"/>
    <n v="30"/>
    <s v="Yes, Nortech"/>
    <s v="No"/>
    <m/>
    <m/>
    <m/>
    <m/>
    <m/>
    <m/>
    <m/>
    <m/>
    <m/>
    <m/>
    <m/>
  </r>
  <r>
    <s v="Akiachak"/>
    <n v="675"/>
    <s v="Lower Yukon-Kuskokwim"/>
    <s v="Jail House"/>
    <x v="7"/>
    <n v="576"/>
    <m/>
    <m/>
    <m/>
    <m/>
    <m/>
    <m/>
    <m/>
    <m/>
    <m/>
    <m/>
    <m/>
    <m/>
    <m/>
  </r>
  <r>
    <s v="AKIACHAK"/>
    <n v="675"/>
    <s v="Lower Yukon-Kuskokwim"/>
    <s v="SRE Building #1 (Heated) #2531000158Central Region"/>
    <x v="7"/>
    <n v="1250"/>
    <m/>
    <m/>
    <m/>
    <m/>
    <n v="5645.5508095000005"/>
    <m/>
    <m/>
    <m/>
    <m/>
    <m/>
    <m/>
    <m/>
    <m/>
  </r>
  <r>
    <s v="AKIACHAK"/>
    <n v="675"/>
    <s v="Lower Yukon-Kuskokwim"/>
    <s v="SRE Building #2 #2531000159Central Region"/>
    <x v="7"/>
    <n v="1250"/>
    <m/>
    <m/>
    <m/>
    <m/>
    <n v="2014.0181259999997"/>
    <m/>
    <m/>
    <m/>
    <m/>
    <m/>
    <m/>
    <m/>
    <m/>
  </r>
  <r>
    <s v="Akiachak"/>
    <n v="675"/>
    <s v="Lower Yukon-Kuskokwim"/>
    <s v="UNITED UTILITIES"/>
    <x v="7"/>
    <m/>
    <m/>
    <m/>
    <m/>
    <m/>
    <m/>
    <m/>
    <m/>
    <m/>
    <m/>
    <m/>
    <m/>
    <m/>
    <m/>
  </r>
  <r>
    <s v="Akiachak"/>
    <n v="675"/>
    <s v="Lower Yukon-Kuskokwim"/>
    <s v="VILLAGE SHOP"/>
    <x v="7"/>
    <m/>
    <m/>
    <m/>
    <m/>
    <m/>
    <m/>
    <m/>
    <m/>
    <m/>
    <m/>
    <m/>
    <m/>
    <m/>
    <m/>
  </r>
  <r>
    <s v="Akiak"/>
    <n v="355"/>
    <s v="Lower Yukon-Kuskokwim"/>
    <s v="Generator Set (2)"/>
    <x v="7"/>
    <n v="320"/>
    <m/>
    <m/>
    <m/>
    <m/>
    <m/>
    <m/>
    <m/>
    <m/>
    <m/>
    <m/>
    <m/>
    <m/>
    <m/>
  </r>
  <r>
    <s v="Akiak"/>
    <n v="355"/>
    <s v="Lower Yukon-Kuskokwim"/>
    <s v="CITY OF AKIAK BUILDING"/>
    <x v="7"/>
    <n v="1920"/>
    <m/>
    <m/>
    <n v="600"/>
    <m/>
    <m/>
    <m/>
    <m/>
    <m/>
    <m/>
    <m/>
    <m/>
    <m/>
    <m/>
  </r>
  <r>
    <s v="Akiak"/>
    <n v="355"/>
    <s v="Lower Yukon-Kuskokwim"/>
    <s v="Head Start"/>
    <x v="7"/>
    <m/>
    <m/>
    <m/>
    <m/>
    <m/>
    <m/>
    <m/>
    <m/>
    <m/>
    <m/>
    <m/>
    <m/>
    <m/>
    <m/>
  </r>
  <r>
    <s v="Akiak"/>
    <n v="355"/>
    <s v="Lower Yukon-Kuskokwim"/>
    <s v="Old Power Plant"/>
    <x v="7"/>
    <m/>
    <m/>
    <m/>
    <m/>
    <m/>
    <m/>
    <m/>
    <m/>
    <m/>
    <m/>
    <m/>
    <m/>
    <m/>
    <m/>
  </r>
  <r>
    <s v="Akiak"/>
    <n v="355"/>
    <s v="Lower Yukon-Kuskokwim"/>
    <s v="UNITITED UTILITIES"/>
    <x v="7"/>
    <m/>
    <m/>
    <m/>
    <m/>
    <m/>
    <m/>
    <m/>
    <m/>
    <m/>
    <m/>
    <m/>
    <m/>
    <m/>
    <m/>
  </r>
  <r>
    <s v="Akutan"/>
    <n v="1154"/>
    <s v="Aleutians"/>
    <s v="Nurse Duplex"/>
    <x v="7"/>
    <n v="941"/>
    <m/>
    <m/>
    <m/>
    <m/>
    <m/>
    <m/>
    <m/>
    <m/>
    <m/>
    <m/>
    <m/>
    <m/>
    <m/>
  </r>
  <r>
    <s v="Alakanuk"/>
    <n v="704"/>
    <s v="Lower Yukon-Kuskokwim"/>
    <s v="Airport Electrical"/>
    <x v="7"/>
    <n v="96"/>
    <m/>
    <m/>
    <m/>
    <m/>
    <m/>
    <m/>
    <m/>
    <m/>
    <m/>
    <m/>
    <m/>
    <m/>
    <m/>
  </r>
  <r>
    <s v="Alakanuk"/>
    <n v="704"/>
    <s v="Lower Yukon-Kuskokwim"/>
    <s v="Garage/Wood Shop"/>
    <x v="7"/>
    <n v="410"/>
    <m/>
    <m/>
    <m/>
    <m/>
    <m/>
    <m/>
    <m/>
    <m/>
    <m/>
    <m/>
    <m/>
    <m/>
    <m/>
  </r>
  <r>
    <s v="ALAKANUK"/>
    <n v="704"/>
    <s v="Lower Yukon-Kuskokwim"/>
    <s v="SREB Building #2523000007*Northern Region"/>
    <x v="7"/>
    <n v="1104"/>
    <m/>
    <m/>
    <n v="963.50364963503648"/>
    <m/>
    <n v="6847.5616275000002"/>
    <m/>
    <m/>
    <m/>
    <m/>
    <m/>
    <m/>
    <m/>
    <m/>
  </r>
  <r>
    <s v="Alakanuk"/>
    <n v="704"/>
    <s v="Lower Yukon-Kuskokwim"/>
    <s v="Remote Classroom Building"/>
    <x v="7"/>
    <n v="1120"/>
    <m/>
    <m/>
    <m/>
    <m/>
    <m/>
    <m/>
    <m/>
    <m/>
    <m/>
    <m/>
    <m/>
    <m/>
    <m/>
  </r>
  <r>
    <s v="Alakanuk"/>
    <n v="704"/>
    <s v="Lower Yukon-Kuskokwim"/>
    <s v="Utility Building"/>
    <x v="7"/>
    <n v="1440"/>
    <m/>
    <m/>
    <m/>
    <m/>
    <m/>
    <m/>
    <m/>
    <m/>
    <m/>
    <m/>
    <m/>
    <m/>
    <m/>
  </r>
  <r>
    <s v="Alakanuk"/>
    <n v="704"/>
    <s v="Lower Yukon-Kuskokwim"/>
    <s v="Garage/Maintenance Shop"/>
    <x v="7"/>
    <n v="2300"/>
    <s v="Yes"/>
    <m/>
    <m/>
    <m/>
    <m/>
    <m/>
    <m/>
    <m/>
    <m/>
    <m/>
    <m/>
    <m/>
    <m/>
  </r>
  <r>
    <s v="Alakanuk"/>
    <n v="704"/>
    <s v="Lower Yukon-Kuskokwim"/>
    <s v="Sauna &amp; Laundry"/>
    <x v="7"/>
    <n v="4800"/>
    <m/>
    <m/>
    <m/>
    <m/>
    <m/>
    <m/>
    <m/>
    <m/>
    <m/>
    <m/>
    <m/>
    <m/>
    <m/>
  </r>
  <r>
    <s v="Alakanuk"/>
    <n v="704"/>
    <s v="Lower Yukon-Kuskokwim"/>
    <s v="Elementary Classroom Building"/>
    <x v="7"/>
    <n v="9000"/>
    <s v="Yes"/>
    <m/>
    <m/>
    <m/>
    <m/>
    <m/>
    <m/>
    <m/>
    <m/>
    <m/>
    <m/>
    <m/>
    <m/>
  </r>
  <r>
    <s v="Alakanuk"/>
    <n v="704"/>
    <s v="Lower Yukon-Kuskokwim"/>
    <s v="City of Alakanuk"/>
    <x v="7"/>
    <m/>
    <m/>
    <m/>
    <m/>
    <m/>
    <m/>
    <m/>
    <m/>
    <m/>
    <m/>
    <m/>
    <m/>
    <m/>
    <m/>
  </r>
  <r>
    <s v="Alatna"/>
    <n v="26"/>
    <s v="Yukon-Koyukuk/Upper Tanana"/>
    <s v="Bulk fuel facility  (inoperable but has electric)"/>
    <x v="7"/>
    <m/>
    <m/>
    <m/>
    <m/>
    <m/>
    <m/>
    <m/>
    <m/>
    <m/>
    <m/>
    <m/>
    <m/>
    <m/>
    <m/>
  </r>
  <r>
    <s v="Alatna"/>
    <n v="26"/>
    <s v="Yukon-Koyukuk/Upper Tanana"/>
    <s v="Safe House"/>
    <x v="7"/>
    <m/>
    <m/>
    <s v="Yes; VEEP"/>
    <m/>
    <m/>
    <m/>
    <m/>
    <m/>
    <m/>
    <m/>
    <m/>
    <m/>
    <m/>
    <m/>
  </r>
  <r>
    <s v="Aleknagik"/>
    <n v="211"/>
    <s v="Bristol Bay"/>
    <s v="South Shore Maintenance Building"/>
    <x v="7"/>
    <n v="2250"/>
    <m/>
    <m/>
    <n v="2250"/>
    <m/>
    <n v="11400"/>
    <m/>
    <m/>
    <m/>
    <m/>
    <m/>
    <m/>
    <m/>
    <m/>
  </r>
  <r>
    <s v="Aleknagik"/>
    <n v="211"/>
    <s v="Bristol Bay"/>
    <s v="North Shore Maintenance Building"/>
    <x v="7"/>
    <n v="2300"/>
    <m/>
    <m/>
    <n v="2250"/>
    <m/>
    <n v="11600"/>
    <m/>
    <m/>
    <m/>
    <m/>
    <m/>
    <m/>
    <m/>
    <m/>
  </r>
  <r>
    <s v="Allakaket"/>
    <n v="108"/>
    <s v="Yukon-Koyukuk/Upper Tanana"/>
    <s v="Airport Electrical"/>
    <x v="7"/>
    <n v="96"/>
    <m/>
    <m/>
    <m/>
    <m/>
    <m/>
    <m/>
    <m/>
    <m/>
    <m/>
    <m/>
    <m/>
    <m/>
    <m/>
  </r>
  <r>
    <s v="Allakaket"/>
    <n v="108"/>
    <s v="Yukon-Koyukuk/Upper Tanana"/>
    <s v="Shed"/>
    <x v="7"/>
    <n v="192"/>
    <m/>
    <m/>
    <m/>
    <m/>
    <m/>
    <m/>
    <m/>
    <m/>
    <m/>
    <m/>
    <m/>
    <m/>
    <m/>
  </r>
  <r>
    <s v="Allakaket"/>
    <n v="108"/>
    <s v="Yukon-Koyukuk/Upper Tanana"/>
    <s v="Power House"/>
    <x v="7"/>
    <n v="450"/>
    <m/>
    <m/>
    <m/>
    <m/>
    <m/>
    <m/>
    <m/>
    <m/>
    <m/>
    <m/>
    <m/>
    <m/>
    <m/>
  </r>
  <r>
    <s v="Allakaket"/>
    <n v="108"/>
    <s v="Yukon-Koyukuk/Upper Tanana"/>
    <s v="Shop"/>
    <x v="7"/>
    <n v="510"/>
    <m/>
    <m/>
    <m/>
    <m/>
    <m/>
    <m/>
    <m/>
    <m/>
    <m/>
    <m/>
    <m/>
    <m/>
    <m/>
  </r>
  <r>
    <s v="ALLAKAKET"/>
    <n v="108"/>
    <s v="Yukon-Koyukuk/Upper Tanana"/>
    <s v="SREB Building #2523000017*Northern Region"/>
    <x v="7"/>
    <n v="2852"/>
    <m/>
    <m/>
    <m/>
    <m/>
    <n v="16446.148013999999"/>
    <m/>
    <m/>
    <m/>
    <m/>
    <m/>
    <m/>
    <m/>
    <m/>
  </r>
  <r>
    <s v="Ambler"/>
    <n v="264"/>
    <s v="Northwest Arctic"/>
    <s v="AIRPORT ELECTRICAL"/>
    <x v="7"/>
    <n v="336"/>
    <m/>
    <m/>
    <m/>
    <m/>
    <m/>
    <m/>
    <m/>
    <m/>
    <m/>
    <m/>
    <m/>
    <m/>
    <m/>
  </r>
  <r>
    <s v="Ambler"/>
    <n v="264"/>
    <s v="Northwest Arctic"/>
    <s v="Maintenance shop"/>
    <x v="7"/>
    <n v="576"/>
    <m/>
    <m/>
    <m/>
    <m/>
    <m/>
    <m/>
    <m/>
    <m/>
    <m/>
    <m/>
    <m/>
    <m/>
    <m/>
  </r>
  <r>
    <s v="AMBLER"/>
    <n v="264"/>
    <s v="Northwest Arctic"/>
    <s v="SREB Building #2523001164*Northern Region"/>
    <x v="7"/>
    <n v="1260"/>
    <m/>
    <m/>
    <n v="963.50364963503648"/>
    <m/>
    <n v="6219.0559709999998"/>
    <m/>
    <m/>
    <m/>
    <m/>
    <m/>
    <m/>
    <m/>
    <m/>
  </r>
  <r>
    <s v="Ambler"/>
    <n v="264"/>
    <s v="Northwest Arctic"/>
    <s v="Boiler module"/>
    <x v="7"/>
    <n v="1275"/>
    <m/>
    <m/>
    <m/>
    <m/>
    <m/>
    <m/>
    <m/>
    <m/>
    <m/>
    <m/>
    <m/>
    <m/>
    <m/>
  </r>
  <r>
    <s v="Anaktuvuk Pass"/>
    <n v="358"/>
    <s v="North Slope"/>
    <s v="Fuel Station"/>
    <x v="7"/>
    <n v="315"/>
    <m/>
    <m/>
    <m/>
    <m/>
    <n v="9845"/>
    <m/>
    <m/>
    <m/>
    <m/>
    <m/>
    <m/>
    <m/>
    <m/>
  </r>
  <r>
    <s v="Anaktuvuk Pass"/>
    <n v="358"/>
    <s v="North Slope"/>
    <s v="Museum"/>
    <x v="7"/>
    <n v="1704"/>
    <m/>
    <m/>
    <m/>
    <m/>
    <m/>
    <m/>
    <m/>
    <m/>
    <m/>
    <m/>
    <m/>
    <m/>
    <m/>
  </r>
  <r>
    <s v="ANAKTUVUK PASS"/>
    <n v="358"/>
    <s v="North Slope"/>
    <s v="Dental BuildingNorth Slope Borough"/>
    <x v="7"/>
    <n v="2112"/>
    <m/>
    <m/>
    <m/>
    <m/>
    <n v="7497.0674729999992"/>
    <m/>
    <m/>
    <m/>
    <m/>
    <m/>
    <m/>
    <m/>
    <m/>
  </r>
  <r>
    <s v="ANAKTUVUK PASS"/>
    <n v="358"/>
    <s v="North Slope"/>
    <s v="Operations &amp; Maint. ShopNorth Slope Borough"/>
    <x v="7"/>
    <n v="3876"/>
    <m/>
    <m/>
    <m/>
    <m/>
    <n v="43000.386999999995"/>
    <m/>
    <m/>
    <m/>
    <m/>
    <m/>
    <m/>
    <m/>
    <m/>
  </r>
  <r>
    <s v="Anaktuvuk Pass"/>
    <n v="358"/>
    <s v="North Slope"/>
    <s v="Generator Building"/>
    <x v="7"/>
    <n v="4483"/>
    <m/>
    <m/>
    <m/>
    <m/>
    <m/>
    <m/>
    <m/>
    <m/>
    <m/>
    <m/>
    <m/>
    <m/>
    <m/>
  </r>
  <r>
    <s v="Anaktuvuk Pass"/>
    <n v="358"/>
    <s v="North Slope"/>
    <s v="NSB Vocational Shop"/>
    <x v="7"/>
    <n v="6480"/>
    <m/>
    <m/>
    <m/>
    <m/>
    <m/>
    <m/>
    <m/>
    <m/>
    <m/>
    <m/>
    <m/>
    <m/>
    <m/>
  </r>
  <r>
    <s v="Anaktuvuk Pass"/>
    <n v="358"/>
    <s v="North Slope"/>
    <s v="Heavy Equipment Shop"/>
    <x v="7"/>
    <n v="7659"/>
    <m/>
    <m/>
    <m/>
    <m/>
    <m/>
    <m/>
    <m/>
    <m/>
    <m/>
    <m/>
    <m/>
    <m/>
    <m/>
  </r>
  <r>
    <s v="ANAKTUVUK PASS"/>
    <n v="358"/>
    <s v="North Slope"/>
    <s v="Maint. And Operations ShopNorth Slope Borough"/>
    <x v="7"/>
    <n v="16021"/>
    <m/>
    <m/>
    <n v="3732.1313868613138"/>
    <m/>
    <n v="185695.67124599998"/>
    <m/>
    <m/>
    <m/>
    <m/>
    <m/>
    <m/>
    <m/>
    <m/>
  </r>
  <r>
    <s v="Angoon"/>
    <n v="438"/>
    <s v="Southeast"/>
    <s v="Angoon City Shop"/>
    <x v="7"/>
    <m/>
    <m/>
    <m/>
    <m/>
    <m/>
    <m/>
    <m/>
    <m/>
    <m/>
    <m/>
    <m/>
    <m/>
    <m/>
    <m/>
  </r>
  <r>
    <s v="Angoon"/>
    <n v="438"/>
    <s v="Southeast"/>
    <s v="Angoon Oil"/>
    <x v="7"/>
    <m/>
    <m/>
    <m/>
    <m/>
    <m/>
    <m/>
    <m/>
    <m/>
    <m/>
    <m/>
    <m/>
    <m/>
    <m/>
    <m/>
  </r>
  <r>
    <s v="Angoon"/>
    <n v="438"/>
    <s v="Southeast"/>
    <s v="Angoon Trading Company"/>
    <x v="7"/>
    <m/>
    <m/>
    <m/>
    <m/>
    <m/>
    <m/>
    <m/>
    <m/>
    <m/>
    <m/>
    <m/>
    <m/>
    <m/>
    <m/>
  </r>
  <r>
    <s v="Angoon"/>
    <n v="438"/>
    <s v="Southeast"/>
    <s v="Inside Passage Electric Cooperative"/>
    <x v="7"/>
    <m/>
    <m/>
    <m/>
    <m/>
    <m/>
    <m/>
    <m/>
    <m/>
    <m/>
    <m/>
    <m/>
    <m/>
    <m/>
    <m/>
  </r>
  <r>
    <s v="Aniak"/>
    <n v="546"/>
    <s v="Lower Yukon-Kuskokwim"/>
    <s v="Generator Shed"/>
    <x v="7"/>
    <n v="336"/>
    <m/>
    <m/>
    <m/>
    <m/>
    <m/>
    <m/>
    <m/>
    <m/>
    <m/>
    <m/>
    <m/>
    <m/>
    <m/>
  </r>
  <r>
    <s v="Aniak"/>
    <n v="546"/>
    <s v="Lower Yukon-Kuskokwim"/>
    <s v="Aniak Hangar"/>
    <x v="7"/>
    <n v="1440"/>
    <m/>
    <m/>
    <m/>
    <m/>
    <m/>
    <m/>
    <m/>
    <m/>
    <m/>
    <m/>
    <m/>
    <m/>
    <m/>
  </r>
  <r>
    <s v="ANIAK"/>
    <n v="546"/>
    <s v="Lower Yukon-Kuskokwim"/>
    <s v="SRE Building #2533000102Central Region"/>
    <x v="7"/>
    <n v="3200"/>
    <m/>
    <m/>
    <n v="4576.2569343065688"/>
    <m/>
    <m/>
    <m/>
    <m/>
    <m/>
    <m/>
    <m/>
    <m/>
    <m/>
    <m/>
  </r>
  <r>
    <s v="Aniak"/>
    <n v="546"/>
    <s v="Lower Yukon-Kuskokwim"/>
    <s v="Aniak District Shop"/>
    <x v="7"/>
    <n v="7400"/>
    <m/>
    <m/>
    <m/>
    <m/>
    <m/>
    <m/>
    <m/>
    <m/>
    <m/>
    <m/>
    <m/>
    <m/>
    <m/>
  </r>
  <r>
    <s v="ANIAK"/>
    <n v="546"/>
    <s v="Lower Yukon-Kuskokwim"/>
    <s v="Maintenance Shop/SEF #2531000150Central Region"/>
    <x v="7"/>
    <n v="8100"/>
    <m/>
    <m/>
    <n v="591.06131386861307"/>
    <m/>
    <n v="9977.189793900001"/>
    <m/>
    <m/>
    <m/>
    <m/>
    <m/>
    <m/>
    <m/>
    <m/>
  </r>
  <r>
    <s v="ANIAK"/>
    <n v="546"/>
    <s v="Lower Yukon-Kuskokwim"/>
    <s v="Snow Removal Equip Building SEF #2531000150*Central Region"/>
    <x v="7"/>
    <n v="8100"/>
    <m/>
    <m/>
    <n v="9633.109489051094"/>
    <m/>
    <m/>
    <m/>
    <m/>
    <m/>
    <m/>
    <m/>
    <m/>
    <m/>
    <m/>
  </r>
  <r>
    <s v="Aniak"/>
    <n v="546"/>
    <s v="Lower Yukon-Kuskokwim"/>
    <s v="Aniak Administration Building"/>
    <x v="7"/>
    <n v="11500"/>
    <m/>
    <m/>
    <m/>
    <m/>
    <m/>
    <m/>
    <m/>
    <m/>
    <m/>
    <m/>
    <m/>
    <m/>
    <m/>
  </r>
  <r>
    <s v="Aniak"/>
    <n v="546"/>
    <s v="Lower Yukon-Kuskokwim"/>
    <s v="City of Aniak"/>
    <x v="7"/>
    <m/>
    <m/>
    <m/>
    <m/>
    <m/>
    <m/>
    <m/>
    <m/>
    <m/>
    <m/>
    <m/>
    <m/>
    <m/>
    <m/>
  </r>
  <r>
    <s v="Anvik"/>
    <n v="80"/>
    <s v="Yukon-Koyukuk/Upper Tanana"/>
    <s v="Wireless Network Bldg."/>
    <x v="7"/>
    <n v="256"/>
    <s v="Yes; EAoA"/>
    <m/>
    <m/>
    <m/>
    <m/>
    <m/>
    <m/>
    <m/>
    <m/>
    <m/>
    <m/>
    <m/>
    <m/>
  </r>
  <r>
    <s v="ANVIK"/>
    <n v="80"/>
    <s v="Yukon-Koyukuk/Upper Tanana"/>
    <s v="SREB Building #2523000025*Northern Region"/>
    <x v="7"/>
    <n v="2000"/>
    <m/>
    <m/>
    <n v="963.50364963503648"/>
    <m/>
    <n v="2934.026406"/>
    <m/>
    <m/>
    <m/>
    <m/>
    <m/>
    <m/>
    <m/>
    <m/>
  </r>
  <r>
    <s v="Arctic Village"/>
    <n v="175"/>
    <s v="Yukon-Koyukuk/Upper Tanana"/>
    <s v="Garage"/>
    <x v="7"/>
    <n v="992"/>
    <m/>
    <m/>
    <m/>
    <m/>
    <m/>
    <m/>
    <m/>
    <m/>
    <m/>
    <m/>
    <m/>
    <m/>
    <m/>
  </r>
  <r>
    <s v="Arctic Village"/>
    <n v="175"/>
    <s v="Yukon-Koyukuk/Upper Tanana"/>
    <s v="Arctic Landromat"/>
    <x v="7"/>
    <m/>
    <m/>
    <m/>
    <m/>
    <m/>
    <m/>
    <m/>
    <m/>
    <m/>
    <m/>
    <m/>
    <m/>
    <m/>
    <m/>
  </r>
  <r>
    <s v="Atka"/>
    <n v="67"/>
    <s v="Aleutians"/>
    <s v="ARCS Bldg."/>
    <x v="7"/>
    <n v="200"/>
    <m/>
    <m/>
    <m/>
    <m/>
    <m/>
    <m/>
    <m/>
    <m/>
    <m/>
    <m/>
    <m/>
    <m/>
    <m/>
  </r>
  <r>
    <s v="Atka"/>
    <n v="67"/>
    <s v="Aleutians"/>
    <s v="Atxam Bldg."/>
    <x v="7"/>
    <n v="1400"/>
    <m/>
    <m/>
    <m/>
    <m/>
    <m/>
    <m/>
    <m/>
    <m/>
    <m/>
    <m/>
    <m/>
    <m/>
    <m/>
  </r>
  <r>
    <s v="Atka"/>
    <n v="67"/>
    <s v="Aleutians"/>
    <s v="Shop/Garage"/>
    <x v="7"/>
    <n v="2400"/>
    <m/>
    <m/>
    <n v="500"/>
    <m/>
    <n v="691"/>
    <m/>
    <m/>
    <m/>
    <m/>
    <m/>
    <m/>
    <m/>
    <m/>
  </r>
  <r>
    <s v="ATKA"/>
    <n v="67"/>
    <s v="Aleutians"/>
    <s v="SRE Building #2533000693*Central Region"/>
    <x v="7"/>
    <n v="4250"/>
    <m/>
    <m/>
    <n v="970.72992700729924"/>
    <m/>
    <m/>
    <m/>
    <m/>
    <m/>
    <m/>
    <m/>
    <m/>
    <m/>
    <m/>
  </r>
  <r>
    <s v="Atmautluak"/>
    <n v="305"/>
    <s v="Lower Yukon-Kuskokwim"/>
    <s v="Generator Module"/>
    <x v="7"/>
    <n v="320"/>
    <m/>
    <m/>
    <m/>
    <m/>
    <m/>
    <m/>
    <m/>
    <m/>
    <m/>
    <m/>
    <m/>
    <m/>
    <m/>
  </r>
  <r>
    <s v="Atmautluak"/>
    <n v="305"/>
    <s v="Lower Yukon-Kuskokwim"/>
    <s v="Sre Building (Heated)"/>
    <x v="7"/>
    <n v="1104"/>
    <m/>
    <m/>
    <m/>
    <m/>
    <m/>
    <m/>
    <m/>
    <m/>
    <m/>
    <m/>
    <m/>
    <m/>
    <m/>
  </r>
  <r>
    <s v="Atmautluak"/>
    <n v="305"/>
    <s v="Lower Yukon-Kuskokwim"/>
    <s v="All Atmautluak Bldg."/>
    <x v="7"/>
    <n v="20195"/>
    <m/>
    <m/>
    <m/>
    <m/>
    <m/>
    <m/>
    <m/>
    <m/>
    <m/>
    <m/>
    <m/>
    <m/>
    <m/>
  </r>
  <r>
    <s v="Atmautluak"/>
    <n v="305"/>
    <s v="Lower Yukon-Kuskokwim"/>
    <s v="Army National Guard"/>
    <x v="7"/>
    <m/>
    <m/>
    <m/>
    <m/>
    <m/>
    <m/>
    <m/>
    <m/>
    <m/>
    <m/>
    <m/>
    <m/>
    <m/>
    <m/>
  </r>
  <r>
    <s v="Atmautluak"/>
    <n v="305"/>
    <s v="Lower Yukon-Kuskokwim"/>
    <s v="Atc Shop"/>
    <x v="7"/>
    <m/>
    <m/>
    <m/>
    <m/>
    <m/>
    <m/>
    <m/>
    <m/>
    <m/>
    <m/>
    <m/>
    <m/>
    <m/>
    <m/>
  </r>
  <r>
    <s v="Atmautluak"/>
    <n v="305"/>
    <s v="Lower Yukon-Kuskokwim"/>
    <s v="Joint Utilities"/>
    <x v="7"/>
    <m/>
    <m/>
    <m/>
    <m/>
    <m/>
    <m/>
    <m/>
    <m/>
    <m/>
    <m/>
    <m/>
    <m/>
    <m/>
    <m/>
  </r>
  <r>
    <s v="Atmautluak"/>
    <n v="305"/>
    <s v="Lower Yukon-Kuskokwim"/>
    <s v="United Utilities"/>
    <x v="7"/>
    <m/>
    <m/>
    <m/>
    <m/>
    <m/>
    <m/>
    <m/>
    <m/>
    <m/>
    <m/>
    <m/>
    <m/>
    <m/>
    <m/>
  </r>
  <r>
    <s v="Atqasuk"/>
    <n v="248"/>
    <s v="North Slope"/>
    <s v="Vacuum Building"/>
    <x v="7"/>
    <n v="1320"/>
    <m/>
    <m/>
    <m/>
    <m/>
    <n v="64536"/>
    <m/>
    <m/>
    <m/>
    <m/>
    <m/>
    <m/>
    <m/>
    <m/>
  </r>
  <r>
    <s v="Atqasuk"/>
    <n v="248"/>
    <s v="North Slope"/>
    <s v="Generator Building"/>
    <x v="7"/>
    <n v="4000"/>
    <m/>
    <m/>
    <m/>
    <m/>
    <m/>
    <m/>
    <m/>
    <m/>
    <m/>
    <m/>
    <m/>
    <m/>
    <m/>
  </r>
  <r>
    <s v="Atqasuk"/>
    <n v="248"/>
    <s v="North Slope"/>
    <s v="USDW Building (Public Works Building)"/>
    <x v="7"/>
    <n v="17424"/>
    <m/>
    <m/>
    <n v="16605"/>
    <n v="4947.826086956522"/>
    <n v="128076.15267499999"/>
    <m/>
    <m/>
    <m/>
    <m/>
    <m/>
    <m/>
    <m/>
    <m/>
  </r>
  <r>
    <s v="Atqasuk"/>
    <n v="248"/>
    <s v="North Slope"/>
    <s v="Museum"/>
    <x v="7"/>
    <m/>
    <m/>
    <m/>
    <m/>
    <m/>
    <m/>
    <m/>
    <m/>
    <m/>
    <m/>
    <m/>
    <m/>
    <m/>
    <m/>
  </r>
  <r>
    <s v="Attu Station"/>
    <n v="248"/>
    <s v="North Slope"/>
    <s v="Coast Guard Loran Station"/>
    <x v="7"/>
    <m/>
    <m/>
    <m/>
    <m/>
    <m/>
    <m/>
    <m/>
    <m/>
    <m/>
    <m/>
    <m/>
    <m/>
    <m/>
    <m/>
  </r>
  <r>
    <s v="BARROW"/>
    <n v="4514"/>
    <s v="North Slope"/>
    <s v="CMI Day PprogramNorth Slope Borough"/>
    <x v="7"/>
    <n v="1072"/>
    <m/>
    <m/>
    <m/>
    <m/>
    <n v="6206.7225266666665"/>
    <n v="2599.4499999999998"/>
    <m/>
    <m/>
    <m/>
    <m/>
    <m/>
    <m/>
    <m/>
  </r>
  <r>
    <s v="BARROW"/>
    <n v="4514"/>
    <s v="North Slope"/>
    <s v="Fuel Truck BuildingNorth Slope Borough"/>
    <x v="7"/>
    <n v="2000"/>
    <m/>
    <m/>
    <m/>
    <m/>
    <n v="46220.415979999991"/>
    <n v="11659.06"/>
    <m/>
    <m/>
    <m/>
    <m/>
    <m/>
    <m/>
    <m/>
  </r>
  <r>
    <s v="BARROW"/>
    <n v="4514"/>
    <s v="North Slope"/>
    <s v="AWICNorth Slope Borough"/>
    <x v="7"/>
    <n v="2946"/>
    <m/>
    <m/>
    <m/>
    <m/>
    <n v="27950.251549999997"/>
    <n v="5171.95"/>
    <m/>
    <m/>
    <m/>
    <m/>
    <m/>
    <m/>
    <m/>
  </r>
  <r>
    <s v="Barrow"/>
    <n v="4514"/>
    <s v="North Slope"/>
    <s v="NSB Light Equipment Shop"/>
    <x v="7"/>
    <n v="5520"/>
    <m/>
    <m/>
    <m/>
    <m/>
    <m/>
    <m/>
    <m/>
    <m/>
    <m/>
    <m/>
    <m/>
    <m/>
    <m/>
  </r>
  <r>
    <s v="BARROW"/>
    <n v="4514"/>
    <s v="North Slope"/>
    <s v="ARFF Building #2523000075*Northern Region"/>
    <x v="7"/>
    <n v="9600"/>
    <m/>
    <m/>
    <m/>
    <m/>
    <n v="68400.615600000005"/>
    <n v="24722.95"/>
    <m/>
    <m/>
    <m/>
    <m/>
    <m/>
    <m/>
    <m/>
  </r>
  <r>
    <s v="BARROW"/>
    <n v="4514"/>
    <s v="North Slope"/>
    <s v="Wellness CenterNorth Slope Borough"/>
    <x v="7"/>
    <n v="9912"/>
    <m/>
    <m/>
    <m/>
    <m/>
    <n v="98814.222653333331"/>
    <n v="15042.51"/>
    <m/>
    <m/>
    <m/>
    <m/>
    <m/>
    <m/>
    <m/>
  </r>
  <r>
    <s v="Barrow"/>
    <n v="4514"/>
    <s v="North Slope"/>
    <s v="Heavy Equipment Shop Building"/>
    <x v="7"/>
    <n v="10680"/>
    <m/>
    <m/>
    <m/>
    <m/>
    <n v="199891.79900999996"/>
    <n v="44111.76"/>
    <m/>
    <m/>
    <m/>
    <m/>
    <m/>
    <m/>
    <m/>
  </r>
  <r>
    <s v="BARROW"/>
    <n v="4514"/>
    <s v="North Slope"/>
    <s v="Search and RescueNorth Slope Borough"/>
    <x v="7"/>
    <n v="13706"/>
    <m/>
    <m/>
    <m/>
    <m/>
    <n v="270002.43"/>
    <n v="42558.95"/>
    <m/>
    <m/>
    <m/>
    <m/>
    <m/>
    <m/>
    <m/>
  </r>
  <r>
    <s v="Barrow"/>
    <n v="4514"/>
    <s v="North Slope"/>
    <s v="NSB Search and Rescue BuildingMunicipal Government/Subdivision"/>
    <x v="7"/>
    <n v="13824"/>
    <m/>
    <m/>
    <m/>
    <m/>
    <n v="277022.49317999999"/>
    <n v="40598.46"/>
    <m/>
    <m/>
    <m/>
    <m/>
    <m/>
    <m/>
    <m/>
  </r>
  <r>
    <s v="BARROW"/>
    <n v="4514"/>
    <s v="North Slope"/>
    <s v="Beach Rd Sanitation 3490North Slope Borough"/>
    <x v="7"/>
    <n v="17152"/>
    <m/>
    <m/>
    <m/>
    <m/>
    <n v="302982.72682000004"/>
    <n v="217115.40666666665"/>
    <m/>
    <m/>
    <m/>
    <m/>
    <m/>
    <m/>
    <m/>
  </r>
  <r>
    <s v="BARROW"/>
    <n v="4514"/>
    <s v="North Slope"/>
    <s v="Shop, Shipping &amp; ReceivingNorth Slope Borough"/>
    <x v="7"/>
    <n v="21610"/>
    <m/>
    <m/>
    <m/>
    <m/>
    <n v="175225.577016"/>
    <n v="20899.969999999998"/>
    <m/>
    <m/>
    <m/>
    <m/>
    <m/>
    <m/>
    <m/>
  </r>
  <r>
    <s v="BARROW"/>
    <n v="4514"/>
    <s v="North Slope"/>
    <s v="C Avenue ShopsNorth Slope Borough"/>
    <x v="7"/>
    <n v="24214"/>
    <m/>
    <m/>
    <m/>
    <m/>
    <n v="66250.596250000002"/>
    <n v="36128.19"/>
    <m/>
    <m/>
    <m/>
    <m/>
    <m/>
    <m/>
    <m/>
  </r>
  <r>
    <s v="BARROW"/>
    <n v="4514"/>
    <s v="North Slope"/>
    <s v="Heritage CenterNorth Slope Borough"/>
    <x v="7"/>
    <n v="32477"/>
    <m/>
    <m/>
    <m/>
    <m/>
    <n v="304969.41136666667"/>
    <n v="29540.629999999997"/>
    <m/>
    <m/>
    <m/>
    <m/>
    <m/>
    <m/>
    <m/>
  </r>
  <r>
    <s v="Beaver"/>
    <n v="77"/>
    <s v="Yukon-Koyukuk/Upper Tanana"/>
    <s v="Airport Electrical"/>
    <x v="7"/>
    <n v="96"/>
    <m/>
    <m/>
    <m/>
    <m/>
    <m/>
    <m/>
    <m/>
    <m/>
    <m/>
    <m/>
    <m/>
    <m/>
    <m/>
  </r>
  <r>
    <s v="Beaver"/>
    <n v="77"/>
    <s v="Yukon-Koyukuk/Upper Tanana"/>
    <s v="Utility House"/>
    <x v="7"/>
    <n v="800"/>
    <m/>
    <m/>
    <m/>
    <m/>
    <m/>
    <m/>
    <m/>
    <m/>
    <m/>
    <m/>
    <m/>
    <m/>
    <m/>
  </r>
  <r>
    <s v="BEAVER"/>
    <n v="77"/>
    <s v="Yukon-Koyukuk/Upper Tanana"/>
    <s v="SREB Building #2523000177*Northern Region"/>
    <x v="7"/>
    <n v="1200"/>
    <m/>
    <m/>
    <m/>
    <m/>
    <n v="14486.130373999998"/>
    <m/>
    <m/>
    <m/>
    <m/>
    <m/>
    <m/>
    <m/>
    <m/>
  </r>
  <r>
    <s v="Beaver"/>
    <n v="77"/>
    <s v="Yukon-Koyukuk/Upper Tanana"/>
    <s v="Power Plant &amp; Garage"/>
    <x v="7"/>
    <n v="1880"/>
    <s v="Yes; Ameresco"/>
    <m/>
    <m/>
    <m/>
    <m/>
    <m/>
    <m/>
    <m/>
    <m/>
    <m/>
    <m/>
    <m/>
    <m/>
  </r>
  <r>
    <s v="Bethel"/>
    <n v="6278"/>
    <s v="Lower Yukon-Kuskokwim"/>
    <s v="Landfill Building"/>
    <x v="7"/>
    <n v="200"/>
    <m/>
    <m/>
    <m/>
    <m/>
    <m/>
    <m/>
    <m/>
    <m/>
    <m/>
    <m/>
    <m/>
    <m/>
    <m/>
  </r>
  <r>
    <s v="Bethel"/>
    <n v="6278"/>
    <s v="Lower Yukon-Kuskokwim"/>
    <s v="Port Bldg"/>
    <x v="7"/>
    <n v="384"/>
    <m/>
    <m/>
    <m/>
    <m/>
    <m/>
    <m/>
    <m/>
    <m/>
    <m/>
    <m/>
    <m/>
    <m/>
    <m/>
  </r>
  <r>
    <s v="BETHEL"/>
    <n v="6278"/>
    <s v="Lower Yukon-Kuskokwim"/>
    <s v="ADF&amp;G Game Insp. Station #2533003518Central Region"/>
    <x v="7"/>
    <n v="600"/>
    <m/>
    <m/>
    <m/>
    <m/>
    <n v="729.00656100000003"/>
    <m/>
    <m/>
    <m/>
    <m/>
    <m/>
    <m/>
    <m/>
    <m/>
  </r>
  <r>
    <s v="BETHEL"/>
    <n v="6278"/>
    <s v="Lower Yukon-Kuskokwim"/>
    <s v="Bethel ShopDept. of Fish &amp; Game"/>
    <x v="7"/>
    <n v="1296"/>
    <m/>
    <m/>
    <m/>
    <m/>
    <n v="8172.8735551999998"/>
    <m/>
    <m/>
    <m/>
    <m/>
    <m/>
    <m/>
    <m/>
    <m/>
  </r>
  <r>
    <s v="Bethel"/>
    <n v="6278"/>
    <s v="Lower Yukon-Kuskokwim"/>
    <s v="Dog Pound"/>
    <x v="7"/>
    <n v="1536"/>
    <m/>
    <m/>
    <m/>
    <m/>
    <m/>
    <m/>
    <m/>
    <m/>
    <m/>
    <m/>
    <m/>
    <m/>
    <m/>
  </r>
  <r>
    <s v="Bethel"/>
    <n v="6278"/>
    <s v="Lower Yukon-Kuskokwim"/>
    <s v="Utility Maintenance Building"/>
    <x v="7"/>
    <n v="1600"/>
    <m/>
    <m/>
    <m/>
    <m/>
    <m/>
    <m/>
    <m/>
    <m/>
    <m/>
    <m/>
    <m/>
    <m/>
    <m/>
  </r>
  <r>
    <s v="Bethel"/>
    <n v="6278"/>
    <s v="Lower Yukon-Kuskokwim"/>
    <s v="Log Cabin"/>
    <x v="7"/>
    <n v="1941"/>
    <m/>
    <m/>
    <m/>
    <m/>
    <m/>
    <m/>
    <m/>
    <m/>
    <m/>
    <m/>
    <m/>
    <m/>
    <m/>
  </r>
  <r>
    <s v="BETHEL"/>
    <n v="6278"/>
    <s v="Lower Yukon-Kuskokwim"/>
    <s v="SRE Building #2533000122Central Region"/>
    <x v="7"/>
    <n v="2400"/>
    <m/>
    <m/>
    <m/>
    <m/>
    <n v="10535.094815"/>
    <m/>
    <m/>
    <m/>
    <m/>
    <m/>
    <m/>
    <m/>
    <m/>
  </r>
  <r>
    <s v="BETHEL"/>
    <n v="6278"/>
    <s v="Lower Yukon-Kuskokwim"/>
    <s v="ARFF Building #2533000032*Central Region"/>
    <x v="7"/>
    <n v="3200"/>
    <m/>
    <m/>
    <n v="3237.1153284671532"/>
    <m/>
    <n v="40901.368109000003"/>
    <m/>
    <m/>
    <m/>
    <m/>
    <m/>
    <m/>
    <m/>
    <m/>
  </r>
  <r>
    <s v="BETHEL"/>
    <n v="6278"/>
    <s v="Lower Yukon-Kuskokwim"/>
    <s v="Combined Facility #1101000103*Central Region"/>
    <x v="7"/>
    <n v="3627"/>
    <m/>
    <m/>
    <n v="3048.3007299270075"/>
    <m/>
    <n v="16972.652752499998"/>
    <m/>
    <m/>
    <m/>
    <m/>
    <m/>
    <m/>
    <m/>
    <m/>
  </r>
  <r>
    <s v="BETHEL"/>
    <n v="6278"/>
    <s v="Lower Yukon-Kuskokwim"/>
    <s v="Maintenance Shop/SEF #2533000124*Central Region"/>
    <x v="7"/>
    <n v="4800"/>
    <m/>
    <m/>
    <n v="11396.738686131386"/>
    <m/>
    <n v="15969.643725499998"/>
    <m/>
    <m/>
    <m/>
    <m/>
    <m/>
    <m/>
    <m/>
    <m/>
  </r>
  <r>
    <s v="Bethel"/>
    <n v="6278"/>
    <s v="Lower Yukon-Kuskokwim"/>
    <s v="Voc-Tech Bldg."/>
    <x v="7"/>
    <n v="12123"/>
    <m/>
    <m/>
    <m/>
    <m/>
    <m/>
    <m/>
    <m/>
    <m/>
    <m/>
    <m/>
    <m/>
    <m/>
    <m/>
  </r>
  <r>
    <s v="Bethel"/>
    <n v="6278"/>
    <s v="Lower Yukon-Kuskokwim"/>
    <s v="Yukon Kuskokwim Correctional Center (YKCC)"/>
    <x v="7"/>
    <n v="27240"/>
    <m/>
    <m/>
    <m/>
    <m/>
    <m/>
    <m/>
    <m/>
    <m/>
    <m/>
    <m/>
    <m/>
    <m/>
    <m/>
  </r>
  <r>
    <s v="Bethel"/>
    <n v="6278"/>
    <s v="Lower Yukon-Kuskokwim"/>
    <s v="Bethel City Shop"/>
    <x v="7"/>
    <n v="29940"/>
    <m/>
    <m/>
    <n v="20067"/>
    <m/>
    <n v="342803.08519999997"/>
    <m/>
    <m/>
    <m/>
    <m/>
    <m/>
    <m/>
    <m/>
    <m/>
  </r>
  <r>
    <s v="BETHEL"/>
    <n v="6278"/>
    <s v="Lower Yukon-Kuskokwim"/>
    <s v="City ShopCity of Bethel"/>
    <x v="7"/>
    <n v="35925"/>
    <m/>
    <m/>
    <n v="15192.65401459854"/>
    <m/>
    <n v="340683.06611999992"/>
    <m/>
    <m/>
    <m/>
    <m/>
    <m/>
    <m/>
    <m/>
    <m/>
  </r>
  <r>
    <s v="Bethel"/>
    <n v="6278"/>
    <s v="Lower Yukon-Kuskokwim"/>
    <s v="CITY OF BETHEL AQUATIC CENTER"/>
    <x v="7"/>
    <m/>
    <m/>
    <m/>
    <m/>
    <m/>
    <m/>
    <m/>
    <m/>
    <m/>
    <m/>
    <m/>
    <m/>
    <m/>
    <m/>
  </r>
  <r>
    <s v="Bethel"/>
    <n v="6278"/>
    <s v="Lower Yukon-Kuskokwim"/>
    <s v="CITY OF BETHEL DOCK"/>
    <x v="7"/>
    <m/>
    <m/>
    <m/>
    <m/>
    <m/>
    <m/>
    <m/>
    <m/>
    <m/>
    <m/>
    <m/>
    <m/>
    <m/>
    <m/>
  </r>
  <r>
    <s v="Bethel"/>
    <n v="6278"/>
    <s v="Lower Yukon-Kuskokwim"/>
    <s v="CITY OF BETHEL SR CENTER"/>
    <x v="7"/>
    <m/>
    <m/>
    <m/>
    <m/>
    <m/>
    <m/>
    <m/>
    <m/>
    <m/>
    <m/>
    <m/>
    <m/>
    <m/>
    <m/>
  </r>
  <r>
    <s v="Bethel"/>
    <n v="6278"/>
    <s v="Lower Yukon-Kuskokwim"/>
    <s v="CITY OF BETHEL TRANSIT"/>
    <x v="7"/>
    <m/>
    <m/>
    <m/>
    <m/>
    <m/>
    <m/>
    <m/>
    <m/>
    <m/>
    <m/>
    <m/>
    <m/>
    <m/>
    <m/>
  </r>
  <r>
    <s v="Bethel"/>
    <n v="6278"/>
    <s v="Lower Yukon-Kuskokwim"/>
    <s v="USA POOLS OF GEORGIA"/>
    <x v="7"/>
    <m/>
    <m/>
    <m/>
    <m/>
    <m/>
    <m/>
    <m/>
    <m/>
    <m/>
    <m/>
    <m/>
    <m/>
    <m/>
    <m/>
  </r>
  <r>
    <s v="Bethel"/>
    <n v="6278"/>
    <s v="Lower Yukon-Kuskokwim"/>
    <s v="AC COMPANY-BY159"/>
    <x v="7"/>
    <m/>
    <m/>
    <m/>
    <m/>
    <m/>
    <m/>
    <m/>
    <m/>
    <m/>
    <m/>
    <m/>
    <m/>
    <m/>
    <m/>
  </r>
  <r>
    <s v="Bethel"/>
    <n v="6278"/>
    <s v="Lower Yukon-Kuskokwim"/>
    <s v="AC Q-STOP"/>
    <x v="7"/>
    <m/>
    <m/>
    <m/>
    <m/>
    <m/>
    <m/>
    <m/>
    <m/>
    <m/>
    <m/>
    <m/>
    <m/>
    <m/>
    <m/>
  </r>
  <r>
    <s v="Bethel"/>
    <n v="6278"/>
    <s v="Lower Yukon-Kuskokwim"/>
    <s v="ALASKA AIRLINES"/>
    <x v="7"/>
    <m/>
    <m/>
    <m/>
    <m/>
    <m/>
    <m/>
    <m/>
    <m/>
    <m/>
    <m/>
    <m/>
    <m/>
    <m/>
    <m/>
  </r>
  <r>
    <s v="Bethel"/>
    <n v="6278"/>
    <s v="Lower Yukon-Kuskokwim"/>
    <s v="ALASKA COMMERCIAL CO."/>
    <x v="7"/>
    <m/>
    <m/>
    <m/>
    <m/>
    <m/>
    <m/>
    <m/>
    <m/>
    <m/>
    <m/>
    <m/>
    <m/>
    <m/>
    <m/>
  </r>
  <r>
    <s v="Bethel"/>
    <n v="6278"/>
    <s v="Lower Yukon-Kuskokwim"/>
    <s v="ALASKA COMMERCIAL CO."/>
    <x v="7"/>
    <m/>
    <m/>
    <m/>
    <m/>
    <m/>
    <m/>
    <m/>
    <m/>
    <m/>
    <m/>
    <m/>
    <m/>
    <m/>
    <m/>
  </r>
  <r>
    <s v="Bethel"/>
    <n v="6278"/>
    <s v="Lower Yukon-Kuskokwim"/>
    <s v="ALASKA HOVERCRAFT"/>
    <x v="7"/>
    <m/>
    <m/>
    <m/>
    <m/>
    <m/>
    <m/>
    <m/>
    <m/>
    <m/>
    <m/>
    <m/>
    <m/>
    <m/>
    <m/>
  </r>
  <r>
    <s v="Bethel"/>
    <n v="6278"/>
    <s v="Lower Yukon-Kuskokwim"/>
    <s v="ALASKA HOVERCRAFT"/>
    <x v="7"/>
    <m/>
    <m/>
    <m/>
    <m/>
    <m/>
    <m/>
    <m/>
    <m/>
    <m/>
    <m/>
    <m/>
    <m/>
    <m/>
    <m/>
  </r>
  <r>
    <s v="Bethel"/>
    <n v="6278"/>
    <s v="Lower Yukon-Kuskokwim"/>
    <s v="ALASKA MARINE LINES INC."/>
    <x v="7"/>
    <m/>
    <m/>
    <m/>
    <m/>
    <m/>
    <m/>
    <m/>
    <m/>
    <m/>
    <m/>
    <m/>
    <m/>
    <m/>
    <m/>
  </r>
  <r>
    <s v="Bethel"/>
    <n v="6278"/>
    <s v="Lower Yukon-Kuskokwim"/>
    <s v="ALASKA VILLAGE ELECTRIC COOPERATIVE"/>
    <x v="7"/>
    <m/>
    <m/>
    <m/>
    <m/>
    <m/>
    <m/>
    <m/>
    <m/>
    <m/>
    <m/>
    <m/>
    <m/>
    <m/>
    <m/>
  </r>
  <r>
    <s v="Bethel"/>
    <n v="6278"/>
    <s v="Lower Yukon-Kuskokwim"/>
    <s v="ANGSTMAN, MYRON"/>
    <x v="7"/>
    <m/>
    <m/>
    <m/>
    <m/>
    <m/>
    <m/>
    <m/>
    <m/>
    <m/>
    <m/>
    <m/>
    <m/>
    <m/>
    <m/>
  </r>
  <r>
    <s v="Bethel"/>
    <n v="6278"/>
    <s v="Lower Yukon-Kuskokwim"/>
    <s v="ANVIL, CARL JR."/>
    <x v="7"/>
    <m/>
    <m/>
    <m/>
    <m/>
    <m/>
    <m/>
    <m/>
    <m/>
    <m/>
    <m/>
    <m/>
    <m/>
    <m/>
    <m/>
  </r>
  <r>
    <s v="Bethel"/>
    <n v="6278"/>
    <s v="Lower Yukon-Kuskokwim"/>
    <s v="AT&amp;T"/>
    <x v="7"/>
    <m/>
    <m/>
    <m/>
    <m/>
    <m/>
    <m/>
    <m/>
    <m/>
    <m/>
    <m/>
    <m/>
    <m/>
    <m/>
    <m/>
  </r>
  <r>
    <s v="Bethel"/>
    <n v="6278"/>
    <s v="Lower Yukon-Kuskokwim"/>
    <s v="AVCP - REGIONAL HOUSING AUTH."/>
    <x v="7"/>
    <m/>
    <m/>
    <m/>
    <m/>
    <m/>
    <m/>
    <m/>
    <m/>
    <m/>
    <m/>
    <m/>
    <m/>
    <m/>
    <m/>
  </r>
  <r>
    <s v="Bethel"/>
    <n v="6278"/>
    <s v="Lower Yukon-Kuskokwim"/>
    <s v="AVCP HEADSTART"/>
    <x v="7"/>
    <m/>
    <m/>
    <m/>
    <m/>
    <m/>
    <m/>
    <m/>
    <m/>
    <m/>
    <m/>
    <m/>
    <m/>
    <m/>
    <m/>
  </r>
  <r>
    <s v="Bethel"/>
    <n v="6278"/>
    <s v="Lower Yukon-Kuskokwim"/>
    <s v="AVCP INC"/>
    <x v="7"/>
    <m/>
    <m/>
    <m/>
    <m/>
    <m/>
    <m/>
    <m/>
    <m/>
    <m/>
    <m/>
    <m/>
    <m/>
    <m/>
    <m/>
  </r>
  <r>
    <s v="Bethel"/>
    <n v="6278"/>
    <s v="Lower Yukon-Kuskokwim"/>
    <s v="AVCP-RHA"/>
    <x v="7"/>
    <m/>
    <m/>
    <m/>
    <m/>
    <m/>
    <m/>
    <m/>
    <m/>
    <m/>
    <m/>
    <m/>
    <m/>
    <m/>
    <m/>
  </r>
  <r>
    <s v="Bethel"/>
    <n v="6278"/>
    <s v="Lower Yukon-Kuskokwim"/>
    <s v="AVCPRHA RENTALS"/>
    <x v="7"/>
    <m/>
    <m/>
    <m/>
    <m/>
    <m/>
    <m/>
    <m/>
    <m/>
    <m/>
    <m/>
    <m/>
    <m/>
    <m/>
    <m/>
  </r>
  <r>
    <s v="Bethel"/>
    <n v="6278"/>
    <s v="Lower Yukon-Kuskokwim"/>
    <s v="AYALPIK HOME"/>
    <x v="7"/>
    <m/>
    <m/>
    <m/>
    <m/>
    <m/>
    <m/>
    <m/>
    <m/>
    <m/>
    <m/>
    <m/>
    <m/>
    <m/>
    <m/>
  </r>
  <r>
    <s v="Bethel"/>
    <n v="6278"/>
    <s v="Lower Yukon-Kuskokwim"/>
    <s v="B.C.S.FOUNDATION INC"/>
    <x v="7"/>
    <m/>
    <m/>
    <m/>
    <m/>
    <m/>
    <m/>
    <m/>
    <m/>
    <m/>
    <m/>
    <m/>
    <m/>
    <m/>
    <m/>
  </r>
  <r>
    <s v="Bethel"/>
    <n v="6278"/>
    <s v="Lower Yukon-Kuskokwim"/>
    <s v="B.C.S.FOUNDATION INC"/>
    <x v="7"/>
    <m/>
    <m/>
    <m/>
    <m/>
    <m/>
    <m/>
    <m/>
    <m/>
    <m/>
    <m/>
    <m/>
    <m/>
    <m/>
    <m/>
  </r>
  <r>
    <s v="Bethel"/>
    <n v="6278"/>
    <s v="Lower Yukon-Kuskokwim"/>
    <s v="B.C.S.FOUNDATION INC-BAUTISTA"/>
    <x v="7"/>
    <m/>
    <m/>
    <m/>
    <m/>
    <m/>
    <m/>
    <m/>
    <m/>
    <m/>
    <m/>
    <m/>
    <m/>
    <m/>
    <m/>
  </r>
  <r>
    <s v="Bethel"/>
    <n v="6278"/>
    <s v="Lower Yukon-Kuskokwim"/>
    <s v="B.C.S.FOUNDATION INC-MALONE HM"/>
    <x v="7"/>
    <m/>
    <m/>
    <m/>
    <m/>
    <m/>
    <m/>
    <m/>
    <m/>
    <m/>
    <m/>
    <m/>
    <m/>
    <m/>
    <m/>
  </r>
  <r>
    <s v="Bethel"/>
    <n v="6278"/>
    <s v="Lower Yukon-Kuskokwim"/>
    <s v="BACK CREEK MARINE-HONDA MAN"/>
    <x v="7"/>
    <m/>
    <m/>
    <m/>
    <m/>
    <m/>
    <m/>
    <m/>
    <m/>
    <m/>
    <m/>
    <m/>
    <m/>
    <m/>
    <m/>
  </r>
  <r>
    <s v="Bethel"/>
    <n v="6278"/>
    <s v="Lower Yukon-Kuskokwim"/>
    <s v="BENTLEY, MILLIE D."/>
    <x v="7"/>
    <m/>
    <m/>
    <m/>
    <m/>
    <m/>
    <m/>
    <m/>
    <m/>
    <m/>
    <m/>
    <m/>
    <m/>
    <m/>
    <m/>
  </r>
  <r>
    <s v="Bethel"/>
    <n v="6278"/>
    <s v="Lower Yukon-Kuskokwim"/>
    <s v="BERING MARINE/ARTIC GULL"/>
    <x v="7"/>
    <m/>
    <m/>
    <m/>
    <m/>
    <m/>
    <m/>
    <m/>
    <m/>
    <m/>
    <m/>
    <m/>
    <m/>
    <m/>
    <m/>
  </r>
  <r>
    <s v="Bethel"/>
    <n v="6278"/>
    <s v="Lower Yukon-Kuskokwim"/>
    <s v="BETHEL BROADCASTING INC"/>
    <x v="7"/>
    <m/>
    <m/>
    <m/>
    <m/>
    <m/>
    <m/>
    <m/>
    <m/>
    <m/>
    <m/>
    <m/>
    <m/>
    <m/>
    <m/>
  </r>
  <r>
    <s v="Bethel"/>
    <n v="6278"/>
    <s v="Lower Yukon-Kuskokwim"/>
    <s v="BETHEL LEAGUE INC (ONC)"/>
    <x v="7"/>
    <m/>
    <m/>
    <m/>
    <m/>
    <m/>
    <m/>
    <m/>
    <m/>
    <m/>
    <m/>
    <m/>
    <m/>
    <m/>
    <m/>
  </r>
  <r>
    <s v="Bethel"/>
    <n v="6278"/>
    <s v="Lower Yukon-Kuskokwim"/>
    <s v="BETHEL LIONS CLUB"/>
    <x v="7"/>
    <m/>
    <m/>
    <m/>
    <m/>
    <m/>
    <m/>
    <m/>
    <m/>
    <m/>
    <m/>
    <m/>
    <m/>
    <m/>
    <m/>
  </r>
  <r>
    <s v="Bethel"/>
    <n v="6278"/>
    <s v="Lower Yukon-Kuskokwim"/>
    <s v="BETHEL PACKING &amp; DELIVERY"/>
    <x v="7"/>
    <m/>
    <m/>
    <m/>
    <m/>
    <m/>
    <m/>
    <m/>
    <m/>
    <m/>
    <m/>
    <m/>
    <m/>
    <m/>
    <m/>
  </r>
  <r>
    <s v="Bethel"/>
    <n v="6278"/>
    <s v="Lower Yukon-Kuskokwim"/>
    <s v="BNC"/>
    <x v="7"/>
    <m/>
    <m/>
    <m/>
    <m/>
    <m/>
    <m/>
    <m/>
    <m/>
    <m/>
    <m/>
    <m/>
    <m/>
    <m/>
    <m/>
  </r>
  <r>
    <s v="Bethel"/>
    <n v="6278"/>
    <s v="Lower Yukon-Kuskokwim"/>
    <s v="BNC APTS/TOWNHOUSE"/>
    <x v="7"/>
    <m/>
    <m/>
    <m/>
    <m/>
    <m/>
    <m/>
    <m/>
    <m/>
    <m/>
    <m/>
    <m/>
    <m/>
    <m/>
    <m/>
  </r>
  <r>
    <s v="Bethel"/>
    <n v="6278"/>
    <s v="Lower Yukon-Kuskokwim"/>
    <s v="BRADBURY RENTALS"/>
    <x v="7"/>
    <m/>
    <m/>
    <m/>
    <m/>
    <m/>
    <m/>
    <m/>
    <m/>
    <m/>
    <m/>
    <m/>
    <m/>
    <m/>
    <m/>
  </r>
  <r>
    <s v="Bethel"/>
    <n v="6278"/>
    <s v="Lower Yukon-Kuskokwim"/>
    <s v="BRADBURY RENTALS/ LORIN L. BRADBURY"/>
    <x v="7"/>
    <m/>
    <m/>
    <m/>
    <m/>
    <m/>
    <m/>
    <m/>
    <m/>
    <m/>
    <m/>
    <m/>
    <m/>
    <m/>
    <m/>
  </r>
  <r>
    <s v="Bethel"/>
    <n v="6278"/>
    <s v="Lower Yukon-Kuskokwim"/>
    <s v="BTP LLC"/>
    <x v="7"/>
    <m/>
    <m/>
    <m/>
    <m/>
    <m/>
    <m/>
    <m/>
    <m/>
    <m/>
    <m/>
    <m/>
    <m/>
    <m/>
    <m/>
  </r>
  <r>
    <s v="Bethel"/>
    <n v="6278"/>
    <s v="Lower Yukon-Kuskokwim"/>
    <s v="BTP LLC"/>
    <x v="7"/>
    <m/>
    <m/>
    <m/>
    <m/>
    <m/>
    <m/>
    <m/>
    <m/>
    <m/>
    <m/>
    <m/>
    <m/>
    <m/>
    <m/>
  </r>
  <r>
    <s v="Bethel"/>
    <n v="6278"/>
    <s v="Lower Yukon-Kuskokwim"/>
    <s v="BTP LLC"/>
    <x v="7"/>
    <m/>
    <m/>
    <m/>
    <m/>
    <m/>
    <m/>
    <m/>
    <m/>
    <m/>
    <m/>
    <m/>
    <m/>
    <m/>
    <m/>
  </r>
  <r>
    <s v="Bethel"/>
    <n v="6278"/>
    <s v="Lower Yukon-Kuskokwim"/>
    <s v="BTP LLC"/>
    <x v="7"/>
    <m/>
    <m/>
    <m/>
    <m/>
    <m/>
    <m/>
    <m/>
    <m/>
    <m/>
    <m/>
    <m/>
    <m/>
    <m/>
    <m/>
  </r>
  <r>
    <s v="Bethel"/>
    <n v="6278"/>
    <s v="Lower Yukon-Kuskokwim"/>
    <s v="BTP LLC"/>
    <x v="7"/>
    <m/>
    <m/>
    <m/>
    <m/>
    <m/>
    <m/>
    <m/>
    <m/>
    <m/>
    <m/>
    <m/>
    <m/>
    <m/>
    <m/>
  </r>
  <r>
    <s v="Bethel"/>
    <n v="6278"/>
    <s v="Lower Yukon-Kuskokwim"/>
    <s v="BTP LLC"/>
    <x v="7"/>
    <m/>
    <m/>
    <m/>
    <m/>
    <m/>
    <m/>
    <m/>
    <m/>
    <m/>
    <m/>
    <m/>
    <m/>
    <m/>
    <m/>
  </r>
  <r>
    <s v="Bethel"/>
    <n v="6278"/>
    <s v="Lower Yukon-Kuskokwim"/>
    <s v="BTP LLC"/>
    <x v="7"/>
    <m/>
    <m/>
    <m/>
    <m/>
    <m/>
    <m/>
    <m/>
    <m/>
    <m/>
    <m/>
    <m/>
    <m/>
    <m/>
    <m/>
  </r>
  <r>
    <s v="Bethel"/>
    <n v="6278"/>
    <s v="Lower Yukon-Kuskokwim"/>
    <s v="BTP LLC"/>
    <x v="7"/>
    <m/>
    <m/>
    <m/>
    <m/>
    <m/>
    <m/>
    <m/>
    <m/>
    <m/>
    <m/>
    <m/>
    <m/>
    <m/>
    <m/>
  </r>
  <r>
    <s v="Bethel"/>
    <n v="6278"/>
    <s v="Lower Yukon-Kuskokwim"/>
    <s v="BTP LLC"/>
    <x v="7"/>
    <m/>
    <m/>
    <m/>
    <m/>
    <m/>
    <m/>
    <m/>
    <m/>
    <m/>
    <m/>
    <m/>
    <m/>
    <m/>
    <m/>
  </r>
  <r>
    <s v="Bethel"/>
    <n v="6278"/>
    <s v="Lower Yukon-Kuskokwim"/>
    <s v="COASTAL VILLAGES SEAFOODS"/>
    <x v="7"/>
    <m/>
    <m/>
    <m/>
    <m/>
    <m/>
    <m/>
    <m/>
    <m/>
    <m/>
    <m/>
    <m/>
    <m/>
    <m/>
    <m/>
  </r>
  <r>
    <s v="Bethel"/>
    <n v="6278"/>
    <s v="Lower Yukon-Kuskokwim"/>
    <s v="CONNIE'S PLACE/SOON B PANG"/>
    <x v="7"/>
    <m/>
    <m/>
    <m/>
    <m/>
    <m/>
    <m/>
    <m/>
    <m/>
    <m/>
    <m/>
    <m/>
    <m/>
    <m/>
    <m/>
  </r>
  <r>
    <s v="Bethel"/>
    <n v="6278"/>
    <s v="Lower Yukon-Kuskokwim"/>
    <s v="CORINA'S CASE LOT GROCERIES"/>
    <x v="7"/>
    <m/>
    <m/>
    <m/>
    <m/>
    <m/>
    <m/>
    <m/>
    <m/>
    <m/>
    <m/>
    <m/>
    <m/>
    <m/>
    <m/>
  </r>
  <r>
    <s v="Bethel"/>
    <n v="6278"/>
    <s v="Lower Yukon-Kuskokwim"/>
    <s v="CROWLEY MARINE SERVICE"/>
    <x v="7"/>
    <m/>
    <m/>
    <m/>
    <m/>
    <m/>
    <m/>
    <m/>
    <m/>
    <m/>
    <m/>
    <m/>
    <m/>
    <m/>
    <m/>
  </r>
  <r>
    <s v="Bethel"/>
    <n v="6278"/>
    <s v="Lower Yukon-Kuskokwim"/>
    <s v="CROWLEY PETROLEUM DIST."/>
    <x v="7"/>
    <m/>
    <m/>
    <m/>
    <m/>
    <m/>
    <m/>
    <m/>
    <m/>
    <m/>
    <m/>
    <m/>
    <m/>
    <m/>
    <m/>
  </r>
  <r>
    <s v="Bethel"/>
    <n v="6278"/>
    <s v="Lower Yukon-Kuskokwim"/>
    <s v="D&amp;G EXPRESS"/>
    <x v="7"/>
    <m/>
    <m/>
    <m/>
    <m/>
    <m/>
    <m/>
    <m/>
    <m/>
    <m/>
    <m/>
    <m/>
    <m/>
    <m/>
    <m/>
  </r>
  <r>
    <s v="Bethel"/>
    <n v="6278"/>
    <s v="Lower Yukon-Kuskokwim"/>
    <s v="DALE CONSTRUCTION LLC."/>
    <x v="7"/>
    <m/>
    <m/>
    <m/>
    <m/>
    <m/>
    <m/>
    <m/>
    <m/>
    <m/>
    <m/>
    <m/>
    <m/>
    <m/>
    <m/>
  </r>
  <r>
    <s v="Bethel"/>
    <n v="6278"/>
    <s v="Lower Yukon-Kuskokwim"/>
    <s v="DELTA WESTERN INC"/>
    <x v="7"/>
    <m/>
    <m/>
    <m/>
    <m/>
    <m/>
    <m/>
    <m/>
    <m/>
    <m/>
    <m/>
    <m/>
    <m/>
    <m/>
    <m/>
  </r>
  <r>
    <s v="Bethel"/>
    <n v="6278"/>
    <s v="Lower Yukon-Kuskokwim"/>
    <s v="DELTA WESTERN INC"/>
    <x v="7"/>
    <m/>
    <m/>
    <m/>
    <m/>
    <m/>
    <m/>
    <m/>
    <m/>
    <m/>
    <m/>
    <m/>
    <m/>
    <m/>
    <m/>
  </r>
  <r>
    <s v="Bethel"/>
    <n v="6278"/>
    <s v="Lower Yukon-Kuskokwim"/>
    <s v="DEMA, SHPETIM"/>
    <x v="7"/>
    <m/>
    <m/>
    <m/>
    <m/>
    <m/>
    <m/>
    <m/>
    <m/>
    <m/>
    <m/>
    <m/>
    <m/>
    <m/>
    <m/>
  </r>
  <r>
    <s v="Bethel"/>
    <n v="6278"/>
    <s v="Lower Yukon-Kuskokwim"/>
    <s v="DEPENDABLE FREIGHT"/>
    <x v="7"/>
    <m/>
    <m/>
    <m/>
    <m/>
    <m/>
    <m/>
    <m/>
    <m/>
    <m/>
    <m/>
    <m/>
    <m/>
    <m/>
    <m/>
  </r>
  <r>
    <s v="Bethel"/>
    <n v="6278"/>
    <s v="Lower Yukon-Kuskokwim"/>
    <s v="DESERET ENTERPRISE"/>
    <x v="7"/>
    <m/>
    <m/>
    <m/>
    <m/>
    <m/>
    <m/>
    <m/>
    <m/>
    <m/>
    <m/>
    <m/>
    <m/>
    <m/>
    <m/>
  </r>
  <r>
    <s v="Bethel"/>
    <n v="6278"/>
    <s v="Lower Yukon-Kuskokwim"/>
    <s v="FAULKNER WALSH CONSTRUCTORS"/>
    <x v="7"/>
    <m/>
    <m/>
    <m/>
    <m/>
    <m/>
    <m/>
    <m/>
    <m/>
    <m/>
    <m/>
    <m/>
    <m/>
    <m/>
    <m/>
  </r>
  <r>
    <s v="Bethel"/>
    <n v="6278"/>
    <s v="Lower Yukon-Kuskokwim"/>
    <s v="FAULKNER WALSH CONSTRUCTORS"/>
    <x v="7"/>
    <m/>
    <m/>
    <m/>
    <m/>
    <m/>
    <m/>
    <m/>
    <m/>
    <m/>
    <m/>
    <m/>
    <m/>
    <m/>
    <m/>
  </r>
  <r>
    <s v="Bethel"/>
    <n v="6278"/>
    <s v="Lower Yukon-Kuskokwim"/>
    <s v="FAULKNER WALSH CONSTRUCTORS"/>
    <x v="7"/>
    <m/>
    <m/>
    <m/>
    <m/>
    <m/>
    <m/>
    <m/>
    <m/>
    <m/>
    <m/>
    <m/>
    <m/>
    <m/>
    <m/>
  </r>
  <r>
    <s v="Bethel"/>
    <n v="6278"/>
    <s v="Lower Yukon-Kuskokwim"/>
    <s v="FAULKNER WALSH CONSTRUCTORS"/>
    <x v="7"/>
    <m/>
    <m/>
    <m/>
    <m/>
    <m/>
    <m/>
    <m/>
    <m/>
    <m/>
    <m/>
    <m/>
    <m/>
    <m/>
    <m/>
  </r>
  <r>
    <s v="Bethel"/>
    <n v="6278"/>
    <s v="Lower Yukon-Kuskokwim"/>
    <s v="FIRST NATIONAL BANK ALASKA"/>
    <x v="7"/>
    <m/>
    <m/>
    <m/>
    <m/>
    <m/>
    <m/>
    <m/>
    <m/>
    <m/>
    <m/>
    <m/>
    <m/>
    <m/>
    <m/>
  </r>
  <r>
    <s v="Bethel"/>
    <n v="6278"/>
    <s v="Lower Yukon-Kuskokwim"/>
    <s v="FIRST NATIONAL BANK ALASKA"/>
    <x v="7"/>
    <m/>
    <m/>
    <m/>
    <m/>
    <m/>
    <m/>
    <m/>
    <m/>
    <m/>
    <m/>
    <m/>
    <m/>
    <m/>
    <m/>
  </r>
  <r>
    <s v="Bethel"/>
    <n v="6278"/>
    <s v="Lower Yukon-Kuskokwim"/>
    <s v="FLIGHT ALASKA INC./ YUTE AIR"/>
    <x v="7"/>
    <m/>
    <m/>
    <m/>
    <m/>
    <m/>
    <m/>
    <m/>
    <m/>
    <m/>
    <m/>
    <m/>
    <m/>
    <m/>
    <m/>
  </r>
  <r>
    <s v="Bethel"/>
    <n v="6278"/>
    <s v="Lower Yukon-Kuskokwim"/>
    <s v="GCI CABLE VISION"/>
    <x v="7"/>
    <m/>
    <m/>
    <m/>
    <m/>
    <m/>
    <m/>
    <m/>
    <m/>
    <m/>
    <m/>
    <m/>
    <m/>
    <m/>
    <m/>
  </r>
  <r>
    <s v="Bethel"/>
    <n v="6278"/>
    <s v="Lower Yukon-Kuskokwim"/>
    <s v="GCI DUMPSTER"/>
    <x v="7"/>
    <m/>
    <m/>
    <m/>
    <m/>
    <m/>
    <m/>
    <m/>
    <m/>
    <m/>
    <m/>
    <m/>
    <m/>
    <m/>
    <m/>
  </r>
  <r>
    <s v="Bethel"/>
    <n v="6278"/>
    <s v="Lower Yukon-Kuskokwim"/>
    <s v="GOLDEN EAGLE UNLIMITED LLC"/>
    <x v="7"/>
    <m/>
    <m/>
    <m/>
    <m/>
    <m/>
    <m/>
    <m/>
    <m/>
    <m/>
    <m/>
    <m/>
    <m/>
    <m/>
    <m/>
  </r>
  <r>
    <s v="Bethel"/>
    <n v="6278"/>
    <s v="Lower Yukon-Kuskokwim"/>
    <s v="GOLDEN EAGLE UNLIMITED LLC"/>
    <x v="7"/>
    <m/>
    <m/>
    <m/>
    <m/>
    <m/>
    <m/>
    <m/>
    <m/>
    <m/>
    <m/>
    <m/>
    <m/>
    <m/>
    <m/>
  </r>
  <r>
    <s v="Bethel"/>
    <n v="6278"/>
    <s v="Lower Yukon-Kuskokwim"/>
    <s v="GRANT AVIATION"/>
    <x v="7"/>
    <m/>
    <m/>
    <m/>
    <m/>
    <m/>
    <m/>
    <m/>
    <m/>
    <m/>
    <m/>
    <m/>
    <m/>
    <m/>
    <m/>
  </r>
  <r>
    <s v="Bethel"/>
    <n v="6278"/>
    <s v="Lower Yukon-Kuskokwim"/>
    <s v="GRANT AVIATION"/>
    <x v="7"/>
    <m/>
    <m/>
    <m/>
    <m/>
    <m/>
    <m/>
    <m/>
    <m/>
    <m/>
    <m/>
    <m/>
    <m/>
    <m/>
    <m/>
  </r>
  <r>
    <s v="Bethel"/>
    <n v="6278"/>
    <s v="Lower Yukon-Kuskokwim"/>
    <s v="GRANT AVIATION"/>
    <x v="7"/>
    <m/>
    <m/>
    <m/>
    <m/>
    <m/>
    <m/>
    <m/>
    <m/>
    <m/>
    <m/>
    <m/>
    <m/>
    <m/>
    <m/>
  </r>
  <r>
    <s v="Bethel"/>
    <n v="6278"/>
    <s v="Lower Yukon-Kuskokwim"/>
    <s v="GRANT AVIATION"/>
    <x v="7"/>
    <m/>
    <m/>
    <m/>
    <m/>
    <m/>
    <m/>
    <m/>
    <m/>
    <m/>
    <m/>
    <m/>
    <m/>
    <m/>
    <m/>
  </r>
  <r>
    <s v="Bethel"/>
    <n v="6278"/>
    <s v="Lower Yukon-Kuskokwim"/>
    <s v="GRANT AVIATION INC."/>
    <x v="7"/>
    <m/>
    <m/>
    <m/>
    <m/>
    <m/>
    <m/>
    <m/>
    <m/>
    <m/>
    <m/>
    <m/>
    <m/>
    <m/>
    <m/>
  </r>
  <r>
    <s v="Bethel"/>
    <n v="6278"/>
    <s v="Lower Yukon-Kuskokwim"/>
    <s v="HAGELAND AVIATION"/>
    <x v="7"/>
    <m/>
    <m/>
    <m/>
    <m/>
    <m/>
    <m/>
    <m/>
    <m/>
    <m/>
    <m/>
    <m/>
    <m/>
    <m/>
    <m/>
  </r>
  <r>
    <s v="Bethel"/>
    <n v="6278"/>
    <s v="Lower Yukon-Kuskokwim"/>
    <s v="HAGELAND AVIATION"/>
    <x v="7"/>
    <m/>
    <m/>
    <m/>
    <m/>
    <m/>
    <m/>
    <m/>
    <m/>
    <m/>
    <m/>
    <m/>
    <m/>
    <m/>
    <m/>
  </r>
  <r>
    <s v="Bethel"/>
    <n v="6278"/>
    <s v="Lower Yukon-Kuskokwim"/>
    <s v="HAGELAND AVIATION"/>
    <x v="7"/>
    <m/>
    <m/>
    <m/>
    <m/>
    <m/>
    <m/>
    <m/>
    <m/>
    <m/>
    <m/>
    <m/>
    <m/>
    <m/>
    <m/>
  </r>
  <r>
    <s v="Bethel"/>
    <n v="6278"/>
    <s v="Lower Yukon-Kuskokwim"/>
    <s v="HAGELAND AVIATION SERVICES INC"/>
    <x v="7"/>
    <m/>
    <m/>
    <m/>
    <m/>
    <m/>
    <m/>
    <m/>
    <m/>
    <m/>
    <m/>
    <m/>
    <m/>
    <m/>
    <m/>
  </r>
  <r>
    <s v="Bethel"/>
    <n v="6278"/>
    <s v="Lower Yukon-Kuskokwim"/>
    <s v="HALE, H CONTRACTING JOSEPH"/>
    <x v="7"/>
    <m/>
    <m/>
    <m/>
    <m/>
    <m/>
    <m/>
    <m/>
    <m/>
    <m/>
    <m/>
    <m/>
    <m/>
    <m/>
    <m/>
  </r>
  <r>
    <s v="Bethel"/>
    <n v="6278"/>
    <s v="Lower Yukon-Kuskokwim"/>
    <s v="HASTIE, JOHN"/>
    <x v="7"/>
    <m/>
    <m/>
    <m/>
    <m/>
    <m/>
    <m/>
    <m/>
    <m/>
    <m/>
    <m/>
    <m/>
    <m/>
    <m/>
    <m/>
  </r>
  <r>
    <s v="Bethel"/>
    <n v="6278"/>
    <s v="Lower Yukon-Kuskokwim"/>
    <s v="HOFFMAN, LYMAN &amp; LILLIAN"/>
    <x v="7"/>
    <m/>
    <m/>
    <m/>
    <m/>
    <m/>
    <m/>
    <m/>
    <m/>
    <m/>
    <m/>
    <m/>
    <m/>
    <m/>
    <m/>
  </r>
  <r>
    <s v="Bethel"/>
    <n v="6278"/>
    <s v="Lower Yukon-Kuskokwim"/>
    <s v="ICE TECHNICAL SERVICES"/>
    <x v="7"/>
    <m/>
    <m/>
    <m/>
    <m/>
    <m/>
    <m/>
    <m/>
    <m/>
    <m/>
    <m/>
    <m/>
    <m/>
    <m/>
    <m/>
  </r>
  <r>
    <s v="Bethel"/>
    <n v="6278"/>
    <s v="Lower Yukon-Kuskokwim"/>
    <s v="JOE'S RENTALS"/>
    <x v="7"/>
    <m/>
    <m/>
    <m/>
    <m/>
    <m/>
    <m/>
    <m/>
    <m/>
    <m/>
    <m/>
    <m/>
    <m/>
    <m/>
    <m/>
  </r>
  <r>
    <s v="Bethel"/>
    <n v="6278"/>
    <s v="Lower Yukon-Kuskokwim"/>
    <s v="JOE'S RENTALS"/>
    <x v="7"/>
    <m/>
    <m/>
    <m/>
    <m/>
    <m/>
    <m/>
    <m/>
    <m/>
    <m/>
    <m/>
    <m/>
    <m/>
    <m/>
    <m/>
  </r>
  <r>
    <s v="Bethel"/>
    <n v="6278"/>
    <s v="Lower Yukon-Kuskokwim"/>
    <s v="JOHNSON DRILLING SERVICE"/>
    <x v="7"/>
    <m/>
    <m/>
    <m/>
    <m/>
    <m/>
    <m/>
    <m/>
    <m/>
    <m/>
    <m/>
    <m/>
    <m/>
    <m/>
    <m/>
  </r>
  <r>
    <s v="Bethel"/>
    <n v="6278"/>
    <s v="Lower Yukon-Kuskokwim"/>
    <s v="J-STYLE"/>
    <x v="7"/>
    <m/>
    <m/>
    <m/>
    <m/>
    <m/>
    <m/>
    <m/>
    <m/>
    <m/>
    <m/>
    <m/>
    <m/>
    <m/>
    <m/>
  </r>
  <r>
    <s v="Bethel"/>
    <n v="6278"/>
    <s v="Lower Yukon-Kuskokwim"/>
    <s v="KATHY HELGESEN"/>
    <x v="7"/>
    <m/>
    <m/>
    <m/>
    <m/>
    <m/>
    <m/>
    <m/>
    <m/>
    <m/>
    <m/>
    <m/>
    <m/>
    <m/>
    <m/>
  </r>
  <r>
    <s v="Bethel"/>
    <n v="6278"/>
    <s v="Lower Yukon-Kuskokwim"/>
    <s v="KIM-JEOUN/ QUICK STOP, LESLIE"/>
    <x v="7"/>
    <m/>
    <m/>
    <m/>
    <m/>
    <m/>
    <m/>
    <m/>
    <m/>
    <m/>
    <m/>
    <m/>
    <m/>
    <m/>
    <m/>
  </r>
  <r>
    <s v="Bethel"/>
    <n v="6278"/>
    <s v="Lower Yukon-Kuskokwim"/>
    <s v="KNIK CONSTRUCTION"/>
    <x v="7"/>
    <m/>
    <m/>
    <m/>
    <m/>
    <m/>
    <m/>
    <m/>
    <m/>
    <m/>
    <m/>
    <m/>
    <m/>
    <m/>
    <m/>
  </r>
  <r>
    <s v="Bethel"/>
    <n v="6278"/>
    <s v="Lower Yukon-Kuskokwim"/>
    <s v="KNIK CONSTRUCTION"/>
    <x v="7"/>
    <m/>
    <m/>
    <m/>
    <m/>
    <m/>
    <m/>
    <m/>
    <m/>
    <m/>
    <m/>
    <m/>
    <m/>
    <m/>
    <m/>
  </r>
  <r>
    <s v="Bethel"/>
    <n v="6278"/>
    <s v="Lower Yukon-Kuskokwim"/>
    <s v="KNIK CONSTRUCTION (camp)"/>
    <x v="7"/>
    <m/>
    <m/>
    <m/>
    <m/>
    <m/>
    <m/>
    <m/>
    <m/>
    <m/>
    <m/>
    <m/>
    <m/>
    <m/>
    <m/>
  </r>
  <r>
    <s v="Bethel"/>
    <n v="6278"/>
    <s v="Lower Yukon-Kuskokwim"/>
    <s v="KRIEDERS RENTALS"/>
    <x v="7"/>
    <m/>
    <m/>
    <m/>
    <m/>
    <m/>
    <m/>
    <m/>
    <m/>
    <m/>
    <m/>
    <m/>
    <m/>
    <m/>
    <m/>
  </r>
  <r>
    <s v="Bethel"/>
    <n v="6278"/>
    <s v="Lower Yukon-Kuskokwim"/>
    <s v="KUSKOKWIM SEAFOODS / FAULKNER WALSH"/>
    <x v="7"/>
    <m/>
    <m/>
    <m/>
    <m/>
    <m/>
    <m/>
    <m/>
    <m/>
    <m/>
    <m/>
    <m/>
    <m/>
    <m/>
    <m/>
  </r>
  <r>
    <s v="Bethel"/>
    <n v="6278"/>
    <s v="Lower Yukon-Kuskokwim"/>
    <s v="L A AUTO REPAIR SHOP"/>
    <x v="7"/>
    <m/>
    <m/>
    <m/>
    <m/>
    <m/>
    <m/>
    <m/>
    <m/>
    <m/>
    <m/>
    <m/>
    <m/>
    <m/>
    <m/>
  </r>
  <r>
    <s v="Bethel"/>
    <n v="6278"/>
    <s v="Lower Yukon-Kuskokwim"/>
    <s v="LEFNER INVESTMENTS"/>
    <x v="7"/>
    <m/>
    <m/>
    <m/>
    <m/>
    <m/>
    <m/>
    <m/>
    <m/>
    <m/>
    <m/>
    <m/>
    <m/>
    <m/>
    <m/>
  </r>
  <r>
    <s v="Bethel"/>
    <n v="6278"/>
    <s v="Lower Yukon-Kuskokwim"/>
    <s v="LEINBERGER, DAN"/>
    <x v="7"/>
    <m/>
    <m/>
    <m/>
    <m/>
    <m/>
    <m/>
    <m/>
    <m/>
    <m/>
    <m/>
    <m/>
    <m/>
    <m/>
    <m/>
  </r>
  <r>
    <s v="Bethel"/>
    <n v="6278"/>
    <s v="Lower Yukon-Kuskokwim"/>
    <s v="LIFEMED ALASKA LLC"/>
    <x v="7"/>
    <m/>
    <m/>
    <m/>
    <m/>
    <m/>
    <m/>
    <m/>
    <m/>
    <m/>
    <m/>
    <m/>
    <m/>
    <m/>
    <m/>
  </r>
  <r>
    <s v="Bethel"/>
    <n v="6278"/>
    <s v="Lower Yukon-Kuskokwim"/>
    <s v="MARK, CHESTER"/>
    <x v="7"/>
    <m/>
    <m/>
    <m/>
    <m/>
    <m/>
    <m/>
    <m/>
    <m/>
    <m/>
    <m/>
    <m/>
    <m/>
    <m/>
    <m/>
  </r>
  <r>
    <s v="Bethel"/>
    <n v="6278"/>
    <s v="Lower Yukon-Kuskokwim"/>
    <s v="NAPA AUTO PARTS"/>
    <x v="7"/>
    <m/>
    <m/>
    <m/>
    <m/>
    <m/>
    <m/>
    <m/>
    <m/>
    <m/>
    <m/>
    <m/>
    <m/>
    <m/>
    <m/>
  </r>
  <r>
    <s v="Bethel"/>
    <n v="6278"/>
    <s v="Lower Yukon-Kuskokwim"/>
    <s v="NORTH STAR GAS"/>
    <x v="7"/>
    <m/>
    <m/>
    <m/>
    <m/>
    <m/>
    <m/>
    <m/>
    <m/>
    <m/>
    <m/>
    <m/>
    <m/>
    <m/>
    <m/>
  </r>
  <r>
    <s v="Bethel"/>
    <n v="6278"/>
    <s v="Lower Yukon-Kuskokwim"/>
    <s v="NORTH STAR MGMT INC LULU HERR"/>
    <x v="7"/>
    <m/>
    <m/>
    <m/>
    <m/>
    <m/>
    <m/>
    <m/>
    <m/>
    <m/>
    <m/>
    <m/>
    <m/>
    <m/>
    <m/>
  </r>
  <r>
    <s v="Bethel"/>
    <n v="6278"/>
    <s v="Lower Yukon-Kuskokwim"/>
    <s v="NORTHLAND SERVICES"/>
    <x v="7"/>
    <m/>
    <m/>
    <m/>
    <m/>
    <m/>
    <m/>
    <m/>
    <m/>
    <m/>
    <m/>
    <m/>
    <m/>
    <m/>
    <m/>
  </r>
  <r>
    <s v="Bethel"/>
    <n v="6278"/>
    <s v="Lower Yukon-Kuskokwim"/>
    <s v="NORTHLAND SERVICES"/>
    <x v="7"/>
    <m/>
    <m/>
    <m/>
    <m/>
    <m/>
    <m/>
    <m/>
    <m/>
    <m/>
    <m/>
    <m/>
    <m/>
    <m/>
    <m/>
  </r>
  <r>
    <s v="Bethel"/>
    <n v="6278"/>
    <s v="Lower Yukon-Kuskokwim"/>
    <s v="NUNAPITCHUK LIMITED-ED 250"/>
    <x v="7"/>
    <m/>
    <m/>
    <m/>
    <m/>
    <m/>
    <m/>
    <m/>
    <m/>
    <m/>
    <m/>
    <m/>
    <m/>
    <m/>
    <m/>
  </r>
  <r>
    <s v="Bethel"/>
    <n v="6278"/>
    <s v="Lower Yukon-Kuskokwim"/>
    <s v="ONC"/>
    <x v="7"/>
    <m/>
    <m/>
    <m/>
    <m/>
    <m/>
    <m/>
    <m/>
    <m/>
    <m/>
    <m/>
    <m/>
    <m/>
    <m/>
    <m/>
  </r>
  <r>
    <s v="Bethel"/>
    <n v="6278"/>
    <s v="Lower Yukon-Kuskokwim"/>
    <s v="PROP SHOP"/>
    <x v="7"/>
    <m/>
    <m/>
    <m/>
    <m/>
    <m/>
    <m/>
    <m/>
    <m/>
    <m/>
    <m/>
    <m/>
    <m/>
    <m/>
    <m/>
  </r>
  <r>
    <s v="Bethel"/>
    <n v="6278"/>
    <s v="Lower Yukon-Kuskokwim"/>
    <s v="RENFRO'S ALASKAN ADVENTURES"/>
    <x v="7"/>
    <m/>
    <m/>
    <m/>
    <m/>
    <m/>
    <m/>
    <m/>
    <m/>
    <m/>
    <m/>
    <m/>
    <m/>
    <m/>
    <m/>
  </r>
  <r>
    <s v="Bethel"/>
    <n v="6278"/>
    <s v="Lower Yukon-Kuskokwim"/>
    <s v="RIVER CITY RENTALS"/>
    <x v="7"/>
    <m/>
    <m/>
    <m/>
    <m/>
    <m/>
    <m/>
    <m/>
    <m/>
    <m/>
    <m/>
    <m/>
    <m/>
    <m/>
    <m/>
  </r>
  <r>
    <s v="Bethel"/>
    <n v="6278"/>
    <s v="Lower Yukon-Kuskokwim"/>
    <s v="RIVER CITY RENTALS"/>
    <x v="7"/>
    <m/>
    <m/>
    <m/>
    <m/>
    <m/>
    <m/>
    <m/>
    <m/>
    <m/>
    <m/>
    <m/>
    <m/>
    <m/>
    <m/>
  </r>
  <r>
    <s v="Bethel"/>
    <n v="6278"/>
    <s v="Lower Yukon-Kuskokwim"/>
    <s v="RIVERSIDE APT/MICHAEL WADE RENFRO"/>
    <x v="7"/>
    <m/>
    <m/>
    <m/>
    <m/>
    <m/>
    <m/>
    <m/>
    <m/>
    <m/>
    <m/>
    <m/>
    <m/>
    <m/>
    <m/>
  </r>
  <r>
    <s v="Bethel"/>
    <n v="6278"/>
    <s v="Lower Yukon-Kuskokwim"/>
    <s v="RYAN AIR INC"/>
    <x v="7"/>
    <m/>
    <m/>
    <m/>
    <m/>
    <m/>
    <m/>
    <m/>
    <m/>
    <m/>
    <m/>
    <m/>
    <m/>
    <m/>
    <m/>
  </r>
  <r>
    <s v="Bethel"/>
    <n v="6278"/>
    <s v="Lower Yukon-Kuskokwim"/>
    <s v="SEA COAST TRANSPORTATION LLC"/>
    <x v="7"/>
    <m/>
    <m/>
    <m/>
    <m/>
    <m/>
    <m/>
    <m/>
    <m/>
    <m/>
    <m/>
    <m/>
    <m/>
    <m/>
    <m/>
  </r>
  <r>
    <s v="Bethel"/>
    <n v="6278"/>
    <s v="Lower Yukon-Kuskokwim"/>
    <s v="SOA PUBLIC SAFTEY, RURAL TH"/>
    <x v="7"/>
    <m/>
    <m/>
    <m/>
    <m/>
    <m/>
    <m/>
    <m/>
    <m/>
    <m/>
    <m/>
    <m/>
    <m/>
    <m/>
    <m/>
  </r>
  <r>
    <s v="Bethel"/>
    <n v="6278"/>
    <s v="Lower Yukon-Kuskokwim"/>
    <s v="SUITE 881 LLC"/>
    <x v="7"/>
    <m/>
    <m/>
    <m/>
    <m/>
    <m/>
    <m/>
    <m/>
    <m/>
    <m/>
    <m/>
    <m/>
    <m/>
    <m/>
    <m/>
  </r>
  <r>
    <s v="Bethel"/>
    <n v="6278"/>
    <s v="Lower Yukon-Kuskokwim"/>
    <s v="SUITE 881 LLC"/>
    <x v="7"/>
    <m/>
    <m/>
    <m/>
    <m/>
    <m/>
    <m/>
    <m/>
    <m/>
    <m/>
    <m/>
    <m/>
    <m/>
    <m/>
    <m/>
  </r>
  <r>
    <s v="Bethel"/>
    <n v="6278"/>
    <s v="Lower Yukon-Kuskokwim"/>
    <s v="TBI CONSTRUCTION"/>
    <x v="7"/>
    <m/>
    <m/>
    <m/>
    <m/>
    <m/>
    <m/>
    <m/>
    <m/>
    <m/>
    <m/>
    <m/>
    <m/>
    <m/>
    <m/>
  </r>
  <r>
    <s v="Bethel"/>
    <n v="6278"/>
    <s v="Lower Yukon-Kuskokwim"/>
    <s v="THE LUMBER YARD"/>
    <x v="7"/>
    <m/>
    <m/>
    <m/>
    <m/>
    <m/>
    <m/>
    <m/>
    <m/>
    <m/>
    <m/>
    <m/>
    <m/>
    <m/>
    <m/>
  </r>
  <r>
    <s v="Bethel"/>
    <n v="6278"/>
    <s v="Lower Yukon-Kuskokwim"/>
    <s v="THE LUMBER YARD"/>
    <x v="7"/>
    <m/>
    <m/>
    <m/>
    <m/>
    <m/>
    <m/>
    <m/>
    <m/>
    <m/>
    <m/>
    <m/>
    <m/>
    <m/>
    <m/>
  </r>
  <r>
    <s v="Bethel"/>
    <n v="6278"/>
    <s v="Lower Yukon-Kuskokwim"/>
    <s v="THE PLUMBERS"/>
    <x v="7"/>
    <m/>
    <m/>
    <m/>
    <m/>
    <m/>
    <m/>
    <m/>
    <m/>
    <m/>
    <m/>
    <m/>
    <m/>
    <m/>
    <m/>
  </r>
  <r>
    <s v="Bethel"/>
    <n v="6278"/>
    <s v="Lower Yukon-Kuskokwim"/>
    <s v="THE PLUMBERS"/>
    <x v="7"/>
    <m/>
    <m/>
    <m/>
    <m/>
    <m/>
    <m/>
    <m/>
    <m/>
    <m/>
    <m/>
    <m/>
    <m/>
    <m/>
    <m/>
  </r>
  <r>
    <s v="Bethel"/>
    <n v="6278"/>
    <s v="Lower Yukon-Kuskokwim"/>
    <s v="TRANQUILITY DAY SPA &amp; SALON"/>
    <x v="7"/>
    <m/>
    <m/>
    <m/>
    <m/>
    <m/>
    <m/>
    <m/>
    <m/>
    <m/>
    <m/>
    <m/>
    <m/>
    <m/>
    <m/>
  </r>
  <r>
    <s v="Bethel"/>
    <n v="6278"/>
    <s v="Lower Yukon-Kuskokwim"/>
    <s v="TUNDRA CENTER/GEO CARE INC."/>
    <x v="7"/>
    <m/>
    <m/>
    <m/>
    <m/>
    <m/>
    <m/>
    <m/>
    <m/>
    <m/>
    <m/>
    <m/>
    <m/>
    <m/>
    <m/>
  </r>
  <r>
    <s v="Bethel"/>
    <n v="6278"/>
    <s v="Lower Yukon-Kuskokwim"/>
    <s v="TUNDRA CENTER/GEO CARE INC."/>
    <x v="7"/>
    <m/>
    <m/>
    <m/>
    <m/>
    <m/>
    <m/>
    <m/>
    <m/>
    <m/>
    <m/>
    <m/>
    <m/>
    <m/>
    <m/>
  </r>
  <r>
    <s v="Bethel"/>
    <n v="6278"/>
    <s v="Lower Yukon-Kuskokwim"/>
    <s v="TUNDRA INVESTMENTS LLC"/>
    <x v="7"/>
    <m/>
    <m/>
    <m/>
    <m/>
    <m/>
    <m/>
    <m/>
    <m/>
    <m/>
    <m/>
    <m/>
    <m/>
    <m/>
    <m/>
  </r>
  <r>
    <s v="Bethel"/>
    <n v="6278"/>
    <s v="Lower Yukon-Kuskokwim"/>
    <s v="TUNDRA WOMENS COALITION"/>
    <x v="7"/>
    <m/>
    <m/>
    <m/>
    <m/>
    <m/>
    <m/>
    <m/>
    <m/>
    <m/>
    <m/>
    <m/>
    <m/>
    <m/>
    <m/>
  </r>
  <r>
    <s v="Bethel"/>
    <n v="6278"/>
    <s v="Lower Yukon-Kuskokwim"/>
    <s v="TUNDRA WOMENS COALITION"/>
    <x v="7"/>
    <m/>
    <m/>
    <m/>
    <m/>
    <m/>
    <m/>
    <m/>
    <m/>
    <m/>
    <m/>
    <m/>
    <m/>
    <m/>
    <m/>
  </r>
  <r>
    <s v="Bethel"/>
    <n v="6278"/>
    <s v="Lower Yukon-Kuskokwim"/>
    <s v="TUNDRA WOMENS COALITION"/>
    <x v="7"/>
    <m/>
    <m/>
    <m/>
    <m/>
    <m/>
    <m/>
    <m/>
    <m/>
    <m/>
    <m/>
    <m/>
    <m/>
    <m/>
    <m/>
  </r>
  <r>
    <s v="Bethel"/>
    <n v="6278"/>
    <s v="Lower Yukon-Kuskokwim"/>
    <s v="TUNISTA INC"/>
    <x v="7"/>
    <m/>
    <m/>
    <m/>
    <m/>
    <m/>
    <m/>
    <m/>
    <m/>
    <m/>
    <m/>
    <m/>
    <m/>
    <m/>
    <m/>
  </r>
  <r>
    <s v="Bethel"/>
    <n v="6278"/>
    <s v="Lower Yukon-Kuskokwim"/>
    <s v="TUNISTA INC"/>
    <x v="7"/>
    <m/>
    <m/>
    <m/>
    <m/>
    <m/>
    <m/>
    <m/>
    <m/>
    <m/>
    <m/>
    <m/>
    <m/>
    <m/>
    <m/>
  </r>
  <r>
    <s v="Bethel"/>
    <n v="6278"/>
    <s v="Lower Yukon-Kuskokwim"/>
    <s v="UNITED UTILITIES"/>
    <x v="7"/>
    <m/>
    <m/>
    <m/>
    <m/>
    <m/>
    <m/>
    <m/>
    <m/>
    <m/>
    <m/>
    <m/>
    <m/>
    <m/>
    <m/>
  </r>
  <r>
    <s v="Bethel"/>
    <n v="6278"/>
    <s v="Lower Yukon-Kuskokwim"/>
    <s v="UNITED-KUC INC."/>
    <x v="7"/>
    <m/>
    <m/>
    <m/>
    <m/>
    <m/>
    <m/>
    <m/>
    <m/>
    <m/>
    <m/>
    <m/>
    <m/>
    <m/>
    <m/>
  </r>
  <r>
    <s v="Bethel"/>
    <n v="6278"/>
    <s v="Lower Yukon-Kuskokwim"/>
    <s v="UNITED-KUC INC."/>
    <x v="7"/>
    <m/>
    <m/>
    <m/>
    <m/>
    <m/>
    <m/>
    <m/>
    <m/>
    <m/>
    <m/>
    <m/>
    <m/>
    <m/>
    <m/>
  </r>
  <r>
    <s v="Bethel"/>
    <n v="6278"/>
    <s v="Lower Yukon-Kuskokwim"/>
    <s v="VENES, ELIAS"/>
    <x v="7"/>
    <m/>
    <m/>
    <m/>
    <m/>
    <m/>
    <m/>
    <m/>
    <m/>
    <m/>
    <m/>
    <m/>
    <m/>
    <m/>
    <m/>
  </r>
  <r>
    <s v="Bethel"/>
    <n v="6278"/>
    <s v="Lower Yukon-Kuskokwim"/>
    <s v="VFW POST 10041"/>
    <x v="7"/>
    <m/>
    <m/>
    <m/>
    <m/>
    <m/>
    <m/>
    <m/>
    <m/>
    <m/>
    <m/>
    <m/>
    <m/>
    <m/>
    <m/>
  </r>
  <r>
    <s v="Bethel"/>
    <n v="6278"/>
    <s v="Lower Yukon-Kuskokwim"/>
    <s v="VOICE FOR CHRIST MIN."/>
    <x v="7"/>
    <m/>
    <m/>
    <m/>
    <m/>
    <m/>
    <m/>
    <m/>
    <m/>
    <m/>
    <m/>
    <m/>
    <m/>
    <m/>
    <m/>
  </r>
  <r>
    <s v="Bethel"/>
    <n v="6278"/>
    <s v="Lower Yukon-Kuskokwim"/>
    <s v="WELLS FARGO"/>
    <x v="7"/>
    <m/>
    <m/>
    <m/>
    <m/>
    <m/>
    <m/>
    <m/>
    <m/>
    <m/>
    <m/>
    <m/>
    <m/>
    <m/>
    <m/>
  </r>
  <r>
    <s v="Bethel"/>
    <n v="6278"/>
    <s v="Lower Yukon-Kuskokwim"/>
    <s v="WINDY CITY PROPERTIES"/>
    <x v="7"/>
    <m/>
    <m/>
    <m/>
    <m/>
    <m/>
    <m/>
    <m/>
    <m/>
    <m/>
    <m/>
    <m/>
    <m/>
    <m/>
    <m/>
  </r>
  <r>
    <s v="Bethel"/>
    <n v="6278"/>
    <s v="Lower Yukon-Kuskokwim"/>
    <s v="YKHC"/>
    <x v="7"/>
    <m/>
    <m/>
    <m/>
    <m/>
    <m/>
    <m/>
    <m/>
    <m/>
    <m/>
    <m/>
    <m/>
    <m/>
    <m/>
    <m/>
  </r>
  <r>
    <s v="Bethel"/>
    <n v="6278"/>
    <s v="Lower Yukon-Kuskokwim"/>
    <s v="YKHC - 1360 CALIST DR.(SOBERING CTR)"/>
    <x v="7"/>
    <m/>
    <m/>
    <m/>
    <m/>
    <m/>
    <m/>
    <m/>
    <m/>
    <m/>
    <m/>
    <m/>
    <m/>
    <m/>
    <m/>
  </r>
  <r>
    <s v="Bethel"/>
    <n v="6278"/>
    <s v="Lower Yukon-Kuskokwim"/>
    <s v="YKHC - 5106 NEQLERNAQ"/>
    <x v="7"/>
    <m/>
    <m/>
    <m/>
    <m/>
    <m/>
    <m/>
    <m/>
    <m/>
    <m/>
    <m/>
    <m/>
    <m/>
    <m/>
    <m/>
  </r>
  <r>
    <s v="Bethel"/>
    <n v="6278"/>
    <s v="Lower Yukon-Kuskokwim"/>
    <s v="YKHC - BCS CAMAI A&amp;B"/>
    <x v="7"/>
    <m/>
    <m/>
    <m/>
    <m/>
    <m/>
    <m/>
    <m/>
    <m/>
    <m/>
    <m/>
    <m/>
    <m/>
    <m/>
    <m/>
  </r>
  <r>
    <s v="Bethel"/>
    <n v="6278"/>
    <s v="Lower Yukon-Kuskokwim"/>
    <s v="YKHC - CONSTRUCTION"/>
    <x v="7"/>
    <m/>
    <m/>
    <m/>
    <m/>
    <m/>
    <m/>
    <m/>
    <m/>
    <m/>
    <m/>
    <m/>
    <m/>
    <m/>
    <m/>
  </r>
  <r>
    <s v="Bethel"/>
    <n v="6278"/>
    <s v="Lower Yukon-Kuskokwim"/>
    <s v="YKHC 5815B TUUT"/>
    <x v="7"/>
    <m/>
    <m/>
    <m/>
    <m/>
    <m/>
    <m/>
    <m/>
    <m/>
    <m/>
    <m/>
    <m/>
    <m/>
    <m/>
    <m/>
  </r>
  <r>
    <s v="Bethel"/>
    <n v="6278"/>
    <s v="Lower Yukon-Kuskokwim"/>
    <s v="YKHC PREMATERNAL/LONG TERM CARE"/>
    <x v="7"/>
    <m/>
    <m/>
    <m/>
    <m/>
    <m/>
    <m/>
    <m/>
    <m/>
    <m/>
    <m/>
    <m/>
    <m/>
    <m/>
    <m/>
  </r>
  <r>
    <s v="Bethel"/>
    <n v="6278"/>
    <s v="Lower Yukon-Kuskokwim"/>
    <s v="YUKON HELICOPTERS INC."/>
    <x v="7"/>
    <m/>
    <m/>
    <m/>
    <m/>
    <m/>
    <m/>
    <m/>
    <m/>
    <m/>
    <m/>
    <m/>
    <m/>
    <m/>
    <m/>
  </r>
  <r>
    <s v="Bethel"/>
    <n v="6278"/>
    <s v="Lower Yukon-Kuskokwim"/>
    <s v="YUUT ELITNAURVIAT - PLC"/>
    <x v="7"/>
    <m/>
    <m/>
    <m/>
    <m/>
    <m/>
    <m/>
    <m/>
    <m/>
    <m/>
    <m/>
    <m/>
    <m/>
    <m/>
    <m/>
  </r>
  <r>
    <s v="Bethel"/>
    <n v="6278"/>
    <s v="Lower Yukon-Kuskokwim"/>
    <s v="YUUT YAQUNGVIAT LLC"/>
    <x v="7"/>
    <m/>
    <m/>
    <m/>
    <m/>
    <m/>
    <m/>
    <m/>
    <m/>
    <m/>
    <m/>
    <m/>
    <m/>
    <m/>
    <m/>
  </r>
  <r>
    <s v="Bethel"/>
    <n v="6278"/>
    <s v="Lower Yukon-Kuskokwim"/>
    <s v="YUUT YAQUNGVIAT LLC ACCT#2"/>
    <x v="7"/>
    <m/>
    <m/>
    <m/>
    <m/>
    <m/>
    <m/>
    <m/>
    <m/>
    <m/>
    <m/>
    <m/>
    <m/>
    <m/>
    <m/>
  </r>
  <r>
    <s v="Bettles"/>
    <n v="14"/>
    <s v="Yukon-Koyukuk/Upper Tanana"/>
    <s v="AIRPORT ELECTRICAL"/>
    <x v="7"/>
    <n v="96"/>
    <m/>
    <m/>
    <m/>
    <m/>
    <m/>
    <m/>
    <m/>
    <m/>
    <m/>
    <m/>
    <m/>
    <m/>
    <m/>
  </r>
  <r>
    <s v="Bettles"/>
    <n v="14"/>
    <s v="Yukon-Koyukuk/Upper Tanana"/>
    <s v="Alaska Power Building"/>
    <x v="7"/>
    <m/>
    <m/>
    <m/>
    <m/>
    <m/>
    <m/>
    <m/>
    <m/>
    <m/>
    <m/>
    <m/>
    <m/>
    <m/>
    <m/>
  </r>
  <r>
    <s v="Bettles"/>
    <n v="14"/>
    <s v="Yukon-Koyukuk/Upper Tanana"/>
    <s v="Jespersen Aircraft Services"/>
    <x v="7"/>
    <m/>
    <m/>
    <m/>
    <m/>
    <m/>
    <m/>
    <m/>
    <m/>
    <m/>
    <m/>
    <m/>
    <m/>
    <m/>
    <m/>
  </r>
  <r>
    <s v="Birch Creek"/>
    <n v="23"/>
    <s v="Yukon-Koyukuk/Upper Tanana"/>
    <s v="Airport Electrical"/>
    <x v="7"/>
    <n v="96"/>
    <m/>
    <m/>
    <m/>
    <m/>
    <m/>
    <m/>
    <m/>
    <m/>
    <m/>
    <m/>
    <m/>
    <m/>
    <m/>
  </r>
  <r>
    <s v="Birch Creek"/>
    <n v="23"/>
    <s v="Yukon-Koyukuk/Upper Tanana"/>
    <s v="DOT Hanger"/>
    <x v="7"/>
    <m/>
    <m/>
    <m/>
    <m/>
    <m/>
    <m/>
    <m/>
    <m/>
    <m/>
    <m/>
    <m/>
    <m/>
    <m/>
    <m/>
  </r>
  <r>
    <s v="Birch Creek"/>
    <n v="23"/>
    <s v="Yukon-Koyukuk/Upper Tanana"/>
    <s v="GCI Dish Bldg."/>
    <x v="7"/>
    <m/>
    <m/>
    <m/>
    <m/>
    <m/>
    <m/>
    <m/>
    <m/>
    <m/>
    <m/>
    <m/>
    <m/>
    <m/>
    <m/>
  </r>
  <r>
    <s v="Brevig Mission"/>
    <n v="445"/>
    <s v="Bering Straits"/>
    <s v="AIRPORT ELECTRICAL"/>
    <x v="7"/>
    <n v="96"/>
    <m/>
    <m/>
    <m/>
    <m/>
    <m/>
    <m/>
    <m/>
    <m/>
    <m/>
    <m/>
    <m/>
    <m/>
    <m/>
  </r>
  <r>
    <s v="BREVIG MISSION"/>
    <n v="445"/>
    <s v="Bering Straits"/>
    <s v="SREB Building #2523003492*Northern Region"/>
    <x v="7"/>
    <n v="96"/>
    <m/>
    <m/>
    <m/>
    <m/>
    <n v="8316.5748485000004"/>
    <m/>
    <m/>
    <m/>
    <m/>
    <m/>
    <m/>
    <m/>
    <m/>
  </r>
  <r>
    <s v="Brevig Mission"/>
    <n v="445"/>
    <s v="Bering Straits"/>
    <s v="Mechanical Building"/>
    <x v="7"/>
    <n v="672"/>
    <m/>
    <m/>
    <m/>
    <m/>
    <m/>
    <m/>
    <m/>
    <m/>
    <m/>
    <m/>
    <m/>
    <m/>
    <m/>
  </r>
  <r>
    <s v="Brevig Mission"/>
    <n v="445"/>
    <s v="Bering Straits"/>
    <s v="Garage"/>
    <x v="7"/>
    <m/>
    <m/>
    <m/>
    <m/>
    <m/>
    <m/>
    <m/>
    <m/>
    <m/>
    <m/>
    <m/>
    <m/>
    <m/>
    <m/>
  </r>
  <r>
    <s v="Brevig Mission"/>
    <n v="445"/>
    <s v="Bering Straits"/>
    <s v="Other Garage"/>
    <x v="7"/>
    <m/>
    <m/>
    <m/>
    <m/>
    <m/>
    <m/>
    <m/>
    <m/>
    <m/>
    <m/>
    <m/>
    <m/>
    <m/>
    <m/>
  </r>
  <r>
    <s v="Brevig Mission"/>
    <n v="445"/>
    <s v="Bering Straits"/>
    <s v="W&amp;S Camp"/>
    <x v="7"/>
    <m/>
    <m/>
    <m/>
    <n v="660"/>
    <m/>
    <m/>
    <m/>
    <m/>
    <m/>
    <m/>
    <m/>
    <m/>
    <m/>
    <m/>
  </r>
  <r>
    <s v="Buckland"/>
    <n v="487"/>
    <s v="Northwest Arctic"/>
    <s v="AIRPORT ELECTRICAL"/>
    <x v="7"/>
    <n v="96"/>
    <m/>
    <m/>
    <m/>
    <m/>
    <m/>
    <m/>
    <m/>
    <m/>
    <m/>
    <m/>
    <m/>
    <m/>
    <m/>
  </r>
  <r>
    <s v="BUCKLAND"/>
    <n v="487"/>
    <s v="Northwest Arctic"/>
    <s v="SREB Building #2523003495*Northern Region"/>
    <x v="7"/>
    <n v="2000"/>
    <m/>
    <m/>
    <n v="963.50364963503648"/>
    <m/>
    <n v="6645.0598049999999"/>
    <m/>
    <m/>
    <m/>
    <m/>
    <m/>
    <m/>
    <m/>
    <m/>
  </r>
  <r>
    <s v="Buckland"/>
    <n v="487"/>
    <s v="Northwest Arctic"/>
    <s v="Shop 2"/>
    <x v="7"/>
    <n v="3250"/>
    <m/>
    <m/>
    <m/>
    <m/>
    <m/>
    <m/>
    <m/>
    <m/>
    <m/>
    <m/>
    <m/>
    <m/>
    <m/>
  </r>
  <r>
    <s v="Buckland"/>
    <n v="487"/>
    <s v="Northwest Arctic"/>
    <s v="Shop 1"/>
    <x v="7"/>
    <n v="4200"/>
    <m/>
    <m/>
    <m/>
    <m/>
    <m/>
    <m/>
    <m/>
    <m/>
    <m/>
    <m/>
    <m/>
    <m/>
    <m/>
  </r>
  <r>
    <s v="Cantwell"/>
    <n v="487"/>
    <s v="Northwest Arctic"/>
    <s v="EAST FORK WAYSIDE"/>
    <x v="7"/>
    <n v="272"/>
    <m/>
    <m/>
    <m/>
    <m/>
    <m/>
    <m/>
    <m/>
    <m/>
    <m/>
    <m/>
    <m/>
    <m/>
    <m/>
  </r>
  <r>
    <s v="Cantwell"/>
    <n v="487"/>
    <s v="Northwest Arctic"/>
    <s v="PARKS HWY MP 238 WAYSIDE"/>
    <x v="7"/>
    <n v="305"/>
    <m/>
    <m/>
    <m/>
    <m/>
    <m/>
    <m/>
    <m/>
    <m/>
    <m/>
    <m/>
    <m/>
    <m/>
    <m/>
  </r>
  <r>
    <s v="Cantwell"/>
    <n v="487"/>
    <s v="Northwest Arctic"/>
    <s v="JUNE CREEK WAYSIDE"/>
    <x v="7"/>
    <n v="345"/>
    <m/>
    <m/>
    <m/>
    <m/>
    <m/>
    <m/>
    <m/>
    <m/>
    <m/>
    <m/>
    <m/>
    <m/>
    <m/>
  </r>
  <r>
    <s v="Cantwell"/>
    <n v="487"/>
    <s v="Northwest Arctic"/>
    <s v="GARAGE"/>
    <x v="7"/>
    <n v="9180"/>
    <m/>
    <m/>
    <m/>
    <m/>
    <m/>
    <m/>
    <m/>
    <m/>
    <m/>
    <m/>
    <m/>
    <m/>
    <m/>
  </r>
  <r>
    <s v="Cantwell"/>
    <n v="487"/>
    <s v="Northwest Arctic"/>
    <s v="Tesoro Gas Station"/>
    <x v="7"/>
    <m/>
    <m/>
    <m/>
    <m/>
    <m/>
    <m/>
    <m/>
    <m/>
    <m/>
    <m/>
    <m/>
    <m/>
    <m/>
    <m/>
  </r>
  <r>
    <s v="Central"/>
    <n v="91"/>
    <s v="Yukon-Koyukuk/Upper Tanana"/>
    <s v="Generator Bldg."/>
    <x v="7"/>
    <n v="300"/>
    <m/>
    <m/>
    <m/>
    <m/>
    <m/>
    <m/>
    <m/>
    <m/>
    <m/>
    <m/>
    <m/>
    <m/>
    <m/>
  </r>
  <r>
    <s v="Central"/>
    <n v="91"/>
    <s v="Yukon-Koyukuk/Upper Tanana"/>
    <s v="Facilities ATCO - 2 Bedroom"/>
    <x v="7"/>
    <n v="360"/>
    <m/>
    <m/>
    <m/>
    <m/>
    <m/>
    <m/>
    <m/>
    <m/>
    <m/>
    <m/>
    <m/>
    <m/>
    <m/>
  </r>
  <r>
    <s v="Central"/>
    <n v="91"/>
    <s v="Yukon-Koyukuk/Upper Tanana"/>
    <s v="Central Corner"/>
    <x v="7"/>
    <n v="2500"/>
    <m/>
    <m/>
    <m/>
    <m/>
    <m/>
    <m/>
    <m/>
    <m/>
    <m/>
    <m/>
    <m/>
    <m/>
    <m/>
  </r>
  <r>
    <s v="Central"/>
    <n v="91"/>
    <s v="Yukon-Koyukuk/Upper Tanana"/>
    <s v="Circle Museum"/>
    <x v="7"/>
    <n v="2544"/>
    <m/>
    <m/>
    <n v="560"/>
    <m/>
    <n v="1500"/>
    <m/>
    <m/>
    <m/>
    <m/>
    <m/>
    <m/>
    <m/>
    <m/>
  </r>
  <r>
    <s v="CENTRAL"/>
    <n v="91"/>
    <s v="Yukon-Koyukuk/Upper Tanana"/>
    <s v="Maintenance Shop #2523000160*Northern Region"/>
    <x v="7"/>
    <n v="3840"/>
    <m/>
    <m/>
    <m/>
    <m/>
    <n v="54618.491561999996"/>
    <m/>
    <m/>
    <m/>
    <m/>
    <m/>
    <m/>
    <m/>
    <m/>
  </r>
  <r>
    <s v="Central"/>
    <n v="91"/>
    <s v="Yukon-Koyukuk/Upper Tanana"/>
    <s v="SHOP/GARAGE HWY"/>
    <x v="7"/>
    <n v="3840"/>
    <m/>
    <m/>
    <m/>
    <m/>
    <m/>
    <m/>
    <m/>
    <m/>
    <m/>
    <m/>
    <m/>
    <m/>
    <m/>
  </r>
  <r>
    <s v="Chalkyitsik"/>
    <n v="72"/>
    <s v="Yukon-Koyukuk/Upper Tanana"/>
    <s v="Airport Electrical"/>
    <x v="7"/>
    <n v="96"/>
    <m/>
    <m/>
    <m/>
    <m/>
    <m/>
    <m/>
    <m/>
    <m/>
    <m/>
    <m/>
    <m/>
    <m/>
    <m/>
  </r>
  <r>
    <s v="Chalkyitsik"/>
    <n v="72"/>
    <s v="Yukon-Koyukuk/Upper Tanana"/>
    <s v="Garage"/>
    <x v="7"/>
    <n v="400"/>
    <m/>
    <m/>
    <m/>
    <m/>
    <m/>
    <m/>
    <m/>
    <m/>
    <m/>
    <m/>
    <m/>
    <m/>
    <m/>
  </r>
  <r>
    <s v="Chalkyitsik"/>
    <n v="72"/>
    <s v="Yukon-Koyukuk/Upper Tanana"/>
    <s v="Lift Station Building"/>
    <x v="7"/>
    <m/>
    <m/>
    <m/>
    <m/>
    <m/>
    <m/>
    <m/>
    <m/>
    <m/>
    <m/>
    <m/>
    <m/>
    <m/>
    <m/>
  </r>
  <r>
    <s v="Chalkyitsik"/>
    <n v="72"/>
    <s v="Yukon-Koyukuk/Upper Tanana"/>
    <s v="United Utilities Building"/>
    <x v="7"/>
    <m/>
    <m/>
    <m/>
    <m/>
    <m/>
    <m/>
    <m/>
    <m/>
    <m/>
    <m/>
    <m/>
    <m/>
    <m/>
    <m/>
  </r>
  <r>
    <s v="Chefornak"/>
    <n v="436"/>
    <s v="Lower Yukon-Kuskokwim"/>
    <s v="IGAP Bldg."/>
    <x v="7"/>
    <n v="805"/>
    <s v="Yes"/>
    <m/>
    <m/>
    <m/>
    <m/>
    <m/>
    <m/>
    <m/>
    <m/>
    <m/>
    <m/>
    <m/>
    <m/>
  </r>
  <r>
    <s v="Chefornak"/>
    <n v="436"/>
    <s v="Lower Yukon-Kuskokwim"/>
    <s v="City Building"/>
    <x v="7"/>
    <m/>
    <m/>
    <m/>
    <m/>
    <m/>
    <m/>
    <m/>
    <m/>
    <m/>
    <m/>
    <m/>
    <m/>
    <m/>
    <m/>
  </r>
  <r>
    <s v="Chenega Bay"/>
    <n v="63"/>
    <s v="Copper River/Chugach"/>
    <s v="SRE Bldg 1"/>
    <x v="7"/>
    <n v="1104"/>
    <m/>
    <m/>
    <m/>
    <m/>
    <m/>
    <m/>
    <m/>
    <m/>
    <m/>
    <m/>
    <m/>
    <m/>
    <m/>
  </r>
  <r>
    <s v="CHENEGA BAY"/>
    <n v="63"/>
    <s v="Copper River/Chugach"/>
    <s v="SRE Building #2 (Heated) #2531000135*Central Region"/>
    <x v="7"/>
    <n v="2000"/>
    <m/>
    <m/>
    <n v="3199.3620437956201"/>
    <m/>
    <m/>
    <m/>
    <m/>
    <m/>
    <m/>
    <m/>
    <m/>
    <m/>
    <m/>
  </r>
  <r>
    <s v="Chenega Bay"/>
    <n v="63"/>
    <s v="Copper River/Chugach"/>
    <s v="Gas Station"/>
    <x v="7"/>
    <m/>
    <m/>
    <m/>
    <m/>
    <m/>
    <m/>
    <m/>
    <m/>
    <m/>
    <m/>
    <m/>
    <m/>
    <m/>
    <m/>
  </r>
  <r>
    <s v="Chenega Bay"/>
    <n v="63"/>
    <s v="Copper River/Chugach"/>
    <s v="Hazardous Waste Bldg"/>
    <x v="7"/>
    <m/>
    <m/>
    <m/>
    <m/>
    <m/>
    <m/>
    <m/>
    <m/>
    <m/>
    <m/>
    <m/>
    <m/>
    <m/>
    <m/>
  </r>
  <r>
    <s v="Chenega Bay"/>
    <n v="63"/>
    <s v="Copper River/Chugach"/>
    <s v="Info Center"/>
    <x v="7"/>
    <m/>
    <m/>
    <m/>
    <m/>
    <m/>
    <m/>
    <m/>
    <m/>
    <m/>
    <m/>
    <m/>
    <m/>
    <m/>
    <m/>
  </r>
  <r>
    <s v="Chenega Bay"/>
    <n v="63"/>
    <s v="Copper River/Chugach"/>
    <s v="John M. Totemoff Museum"/>
    <x v="7"/>
    <m/>
    <m/>
    <m/>
    <m/>
    <m/>
    <m/>
    <m/>
    <m/>
    <m/>
    <m/>
    <m/>
    <m/>
    <m/>
    <m/>
  </r>
  <r>
    <s v="Chenega Bay"/>
    <n v="63"/>
    <s v="Copper River/Chugach"/>
    <s v="Rec Center"/>
    <x v="7"/>
    <m/>
    <m/>
    <m/>
    <m/>
    <m/>
    <m/>
    <m/>
    <m/>
    <m/>
    <m/>
    <m/>
    <m/>
    <m/>
    <m/>
  </r>
  <r>
    <s v="Chenega Bay"/>
    <n v="63"/>
    <s v="Copper River/Chugach"/>
    <s v="Sea Lion Subsistence Processing Plant"/>
    <x v="7"/>
    <m/>
    <m/>
    <m/>
    <m/>
    <m/>
    <m/>
    <m/>
    <m/>
    <m/>
    <m/>
    <m/>
    <m/>
    <m/>
    <m/>
  </r>
  <r>
    <s v="Chenega Bay"/>
    <n v="63"/>
    <s v="Copper River/Chugach"/>
    <s v="Teacher Housing"/>
    <x v="7"/>
    <m/>
    <m/>
    <m/>
    <m/>
    <m/>
    <m/>
    <m/>
    <m/>
    <m/>
    <m/>
    <m/>
    <m/>
    <m/>
    <m/>
  </r>
  <r>
    <s v="Chenega Bay"/>
    <n v="63"/>
    <s v="Copper River/Chugach"/>
    <s v="United Utilities Inc."/>
    <x v="7"/>
    <m/>
    <m/>
    <m/>
    <m/>
    <m/>
    <m/>
    <m/>
    <m/>
    <m/>
    <m/>
    <m/>
    <m/>
    <m/>
    <m/>
  </r>
  <r>
    <s v="CHEVAK"/>
    <n v="984"/>
    <s v="Lower Yukon-Kuskokwim"/>
    <s v="CMTRS Building"/>
    <x v="7"/>
    <n v="920"/>
    <m/>
    <m/>
    <n v="578.10218978102193"/>
    <m/>
    <n v="1030.00927"/>
    <m/>
    <m/>
    <m/>
    <m/>
    <m/>
    <m/>
    <m/>
    <m/>
  </r>
  <r>
    <s v="Chevak"/>
    <n v="984"/>
    <s v="Lower Yukon-Kuskokwim"/>
    <s v="SRE Building #1 (Heated)"/>
    <x v="7"/>
    <m/>
    <s v="No"/>
    <m/>
    <m/>
    <m/>
    <m/>
    <m/>
    <m/>
    <m/>
    <m/>
    <m/>
    <m/>
    <m/>
    <m/>
  </r>
  <r>
    <s v="Chevak"/>
    <n v="984"/>
    <s v="Lower Yukon-Kuskokwim"/>
    <s v="SRE Building #2"/>
    <x v="7"/>
    <m/>
    <s v="No"/>
    <m/>
    <m/>
    <m/>
    <m/>
    <m/>
    <m/>
    <m/>
    <m/>
    <m/>
    <m/>
    <m/>
    <m/>
  </r>
  <r>
    <s v="Chickaloon"/>
    <n v="984"/>
    <s v="Lower Yukon-Kuskokwim"/>
    <s v="Bay View Suites"/>
    <x v="7"/>
    <m/>
    <m/>
    <m/>
    <m/>
    <m/>
    <m/>
    <m/>
    <m/>
    <m/>
    <m/>
    <m/>
    <m/>
    <m/>
    <m/>
  </r>
  <r>
    <s v="Chignik Lagoon"/>
    <n v="78"/>
    <s v="Bristol Bay"/>
    <s v="ACS Phone Co."/>
    <x v="7"/>
    <m/>
    <m/>
    <m/>
    <m/>
    <m/>
    <m/>
    <m/>
    <m/>
    <m/>
    <m/>
    <m/>
    <m/>
    <m/>
    <m/>
  </r>
  <r>
    <s v="Chignik Lagoon"/>
    <n v="78"/>
    <s v="Bristol Bay"/>
    <s v="GCI Phone Co."/>
    <x v="7"/>
    <m/>
    <m/>
    <m/>
    <m/>
    <m/>
    <m/>
    <m/>
    <m/>
    <m/>
    <m/>
    <m/>
    <m/>
    <m/>
    <m/>
  </r>
  <r>
    <s v="Chignik Lagoon"/>
    <n v="78"/>
    <s v="Bristol Bay"/>
    <s v="Incinerator"/>
    <x v="7"/>
    <m/>
    <m/>
    <m/>
    <m/>
    <m/>
    <m/>
    <m/>
    <m/>
    <m/>
    <m/>
    <m/>
    <m/>
    <m/>
    <m/>
  </r>
  <r>
    <s v="Chignik Lagoon"/>
    <n v="78"/>
    <s v="Bristol Bay"/>
    <s v="Old Tank Farm"/>
    <x v="7"/>
    <m/>
    <m/>
    <m/>
    <m/>
    <m/>
    <m/>
    <m/>
    <m/>
    <m/>
    <m/>
    <m/>
    <m/>
    <m/>
    <m/>
  </r>
  <r>
    <s v="Chignik Lagoon"/>
    <n v="78"/>
    <s v="Bristol Bay"/>
    <s v="Subsistence Bldg"/>
    <x v="7"/>
    <m/>
    <m/>
    <m/>
    <m/>
    <m/>
    <m/>
    <m/>
    <m/>
    <m/>
    <m/>
    <m/>
    <m/>
    <m/>
    <m/>
  </r>
  <r>
    <s v="Chignik Lagoon"/>
    <n v="78"/>
    <s v="Bristol Bay"/>
    <s v="Teacher Housing"/>
    <x v="7"/>
    <m/>
    <m/>
    <m/>
    <m/>
    <m/>
    <m/>
    <m/>
    <m/>
    <m/>
    <m/>
    <m/>
    <m/>
    <m/>
    <m/>
  </r>
  <r>
    <s v="Chignik Lagoon"/>
    <n v="78"/>
    <s v="Bristol Bay"/>
    <s v="Village Generator"/>
    <x v="7"/>
    <m/>
    <m/>
    <m/>
    <m/>
    <m/>
    <m/>
    <m/>
    <m/>
    <m/>
    <m/>
    <m/>
    <m/>
    <m/>
    <m/>
  </r>
  <r>
    <s v="Chignik Lake"/>
    <n v="76"/>
    <s v="Bristol Bay"/>
    <s v="IGAP Building"/>
    <x v="7"/>
    <n v="1200"/>
    <m/>
    <m/>
    <m/>
    <m/>
    <m/>
    <m/>
    <m/>
    <m/>
    <m/>
    <m/>
    <m/>
    <m/>
    <m/>
  </r>
  <r>
    <s v="Chignik Lake"/>
    <n v="76"/>
    <s v="Bristol Bay"/>
    <s v="Metal Shop"/>
    <x v="7"/>
    <n v="2500"/>
    <m/>
    <m/>
    <m/>
    <m/>
    <m/>
    <m/>
    <m/>
    <m/>
    <m/>
    <m/>
    <m/>
    <m/>
    <m/>
  </r>
  <r>
    <s v="Chignik Lake"/>
    <n v="76"/>
    <s v="Bristol Bay"/>
    <s v="Sub Building"/>
    <x v="7"/>
    <n v="2500"/>
    <m/>
    <m/>
    <m/>
    <m/>
    <m/>
    <m/>
    <m/>
    <m/>
    <m/>
    <m/>
    <m/>
    <m/>
    <m/>
  </r>
  <r>
    <s v="Chignik Lake"/>
    <n v="76"/>
    <s v="Bristol Bay"/>
    <s v="Pump House"/>
    <x v="7"/>
    <n v="12000"/>
    <m/>
    <m/>
    <m/>
    <m/>
    <m/>
    <m/>
    <m/>
    <m/>
    <m/>
    <m/>
    <m/>
    <m/>
    <m/>
  </r>
  <r>
    <s v="Chignik Lake"/>
    <n v="76"/>
    <s v="Bristol Bay"/>
    <s v="Code Red Bldg."/>
    <x v="7"/>
    <m/>
    <m/>
    <m/>
    <m/>
    <m/>
    <m/>
    <m/>
    <m/>
    <m/>
    <m/>
    <m/>
    <m/>
    <m/>
    <m/>
  </r>
  <r>
    <s v="Chignik Lake"/>
    <n v="76"/>
    <s v="Bristol Bay"/>
    <s v="Teacher Housing"/>
    <x v="7"/>
    <m/>
    <m/>
    <m/>
    <m/>
    <m/>
    <m/>
    <m/>
    <m/>
    <m/>
    <m/>
    <m/>
    <m/>
    <m/>
    <m/>
  </r>
  <r>
    <s v="Chistochina"/>
    <n v="95"/>
    <s v="Copper River/Chugach"/>
    <s v="EPA building"/>
    <x v="7"/>
    <n v="600"/>
    <m/>
    <m/>
    <m/>
    <m/>
    <m/>
    <m/>
    <m/>
    <m/>
    <m/>
    <m/>
    <m/>
    <m/>
    <m/>
  </r>
  <r>
    <s v="Chistochina"/>
    <n v="95"/>
    <s v="Copper River/Chugach"/>
    <s v="Dumpster/Recycling Center"/>
    <x v="7"/>
    <m/>
    <m/>
    <m/>
    <m/>
    <m/>
    <m/>
    <m/>
    <m/>
    <m/>
    <m/>
    <m/>
    <m/>
    <m/>
    <m/>
  </r>
  <r>
    <s v="Chistochina"/>
    <n v="95"/>
    <s v="Copper River/Chugach"/>
    <s v="Power &amp; Tel. Generator"/>
    <x v="7"/>
    <m/>
    <m/>
    <m/>
    <m/>
    <m/>
    <m/>
    <m/>
    <m/>
    <m/>
    <m/>
    <m/>
    <m/>
    <m/>
    <m/>
  </r>
  <r>
    <s v="Chistochina"/>
    <n v="95"/>
    <s v="Copper River/Chugach"/>
    <s v="Rec. Center "/>
    <x v="7"/>
    <m/>
    <m/>
    <m/>
    <m/>
    <m/>
    <m/>
    <m/>
    <m/>
    <m/>
    <m/>
    <m/>
    <m/>
    <m/>
    <m/>
  </r>
  <r>
    <s v="Chistochina"/>
    <n v="95"/>
    <s v="Copper River/Chugach"/>
    <s v="RV/Campground"/>
    <x v="7"/>
    <m/>
    <m/>
    <m/>
    <m/>
    <m/>
    <m/>
    <m/>
    <m/>
    <m/>
    <m/>
    <m/>
    <m/>
    <m/>
    <m/>
  </r>
  <r>
    <s v="Chitina"/>
    <n v="132"/>
    <s v="Copper River/Chugach"/>
    <s v="COPPER RIVER CAMPGROUND"/>
    <x v="7"/>
    <n v="72"/>
    <m/>
    <m/>
    <m/>
    <m/>
    <m/>
    <m/>
    <m/>
    <m/>
    <m/>
    <m/>
    <m/>
    <m/>
    <m/>
  </r>
  <r>
    <s v="Chitina"/>
    <n v="132"/>
    <s v="Copper River/Chugach"/>
    <s v="O'BRIEN CREEK CAMPGROUND"/>
    <x v="7"/>
    <n v="72"/>
    <m/>
    <m/>
    <m/>
    <m/>
    <m/>
    <m/>
    <m/>
    <m/>
    <m/>
    <m/>
    <m/>
    <m/>
    <m/>
  </r>
  <r>
    <s v="Chitina"/>
    <n v="132"/>
    <s v="Copper River/Chugach"/>
    <s v="Generator Building"/>
    <x v="7"/>
    <n v="280"/>
    <m/>
    <m/>
    <m/>
    <m/>
    <m/>
    <m/>
    <m/>
    <m/>
    <m/>
    <m/>
    <m/>
    <m/>
    <m/>
  </r>
  <r>
    <s v="Chitina"/>
    <n v="132"/>
    <s v="Copper River/Chugach"/>
    <s v="Taral Building"/>
    <x v="7"/>
    <n v="540"/>
    <m/>
    <m/>
    <m/>
    <m/>
    <m/>
    <m/>
    <m/>
    <m/>
    <m/>
    <m/>
    <m/>
    <m/>
    <m/>
  </r>
  <r>
    <s v="Chitina"/>
    <n v="132"/>
    <s v="Copper River/Chugach"/>
    <s v="Spirit Mountain Artworks"/>
    <x v="7"/>
    <n v="1500"/>
    <m/>
    <m/>
    <m/>
    <m/>
    <m/>
    <m/>
    <m/>
    <m/>
    <m/>
    <m/>
    <m/>
    <m/>
    <m/>
  </r>
  <r>
    <s v="CHITINA"/>
    <n v="132"/>
    <s v="Copper River/Chugach"/>
    <s v="SREB Building #2523001098*Northern Region"/>
    <x v="7"/>
    <n v="2400"/>
    <m/>
    <m/>
    <n v="2298.0525547445254"/>
    <m/>
    <m/>
    <m/>
    <m/>
    <m/>
    <m/>
    <m/>
    <m/>
    <m/>
    <m/>
  </r>
  <r>
    <s v="CHITINA"/>
    <n v="132"/>
    <s v="Copper River/Chugach"/>
    <s v="Maintenance Shop #2523000183*Northern Region"/>
    <x v="7"/>
    <n v="3600"/>
    <m/>
    <m/>
    <n v="2303.8335766423356"/>
    <m/>
    <n v="31056.279503999998"/>
    <m/>
    <m/>
    <m/>
    <m/>
    <m/>
    <m/>
    <m/>
    <m/>
  </r>
  <r>
    <s v="Chitina"/>
    <n v="132"/>
    <s v="Copper River/Chugach"/>
    <s v="Chitina 1 Stop"/>
    <x v="7"/>
    <m/>
    <m/>
    <m/>
    <m/>
    <m/>
    <m/>
    <m/>
    <m/>
    <m/>
    <m/>
    <m/>
    <m/>
    <m/>
    <m/>
  </r>
  <r>
    <s v="Chuathbaluk"/>
    <n v="127"/>
    <s v="Lower Yukon-Kuskokwim"/>
    <s v="Lift Station"/>
    <x v="7"/>
    <n v="225"/>
    <s v="Yes"/>
    <m/>
    <m/>
    <m/>
    <m/>
    <m/>
    <m/>
    <m/>
    <m/>
    <m/>
    <m/>
    <m/>
    <m/>
  </r>
  <r>
    <s v="Chuathbaluk"/>
    <n v="127"/>
    <s v="Lower Yukon-Kuskokwim"/>
    <s v="SRE Building #1"/>
    <x v="7"/>
    <n v="960"/>
    <m/>
    <m/>
    <m/>
    <m/>
    <m/>
    <m/>
    <m/>
    <m/>
    <m/>
    <m/>
    <m/>
    <m/>
    <m/>
  </r>
  <r>
    <s v="Chuathbaluk"/>
    <n v="127"/>
    <s v="Lower Yukon-Kuskokwim"/>
    <s v="City Building"/>
    <x v="7"/>
    <n v="1000"/>
    <m/>
    <m/>
    <m/>
    <m/>
    <m/>
    <m/>
    <m/>
    <m/>
    <m/>
    <m/>
    <m/>
    <m/>
    <m/>
  </r>
  <r>
    <s v="Chuathbaluk"/>
    <n v="127"/>
    <s v="Lower Yukon-Kuskokwim"/>
    <s v="SRE Building #2 (Heated)"/>
    <x v="7"/>
    <m/>
    <m/>
    <m/>
    <m/>
    <m/>
    <m/>
    <m/>
    <m/>
    <m/>
    <m/>
    <m/>
    <m/>
    <m/>
    <m/>
  </r>
  <r>
    <s v="Clark's Point"/>
    <n v="54"/>
    <s v="Bristol Bay"/>
    <s v="Powerhouse"/>
    <x v="7"/>
    <n v="616"/>
    <m/>
    <m/>
    <m/>
    <m/>
    <m/>
    <m/>
    <m/>
    <m/>
    <m/>
    <m/>
    <m/>
    <m/>
    <m/>
  </r>
  <r>
    <s v="Clark's Point"/>
    <n v="54"/>
    <s v="Bristol Bay"/>
    <s v="Maint. Shop"/>
    <x v="7"/>
    <n v="880"/>
    <m/>
    <m/>
    <m/>
    <m/>
    <m/>
    <m/>
    <m/>
    <m/>
    <m/>
    <m/>
    <m/>
    <m/>
    <m/>
  </r>
  <r>
    <s v="Clark's Point"/>
    <n v="54"/>
    <s v="Bristol Bay"/>
    <s v="SRE Bldg 2 West (Heated)"/>
    <x v="7"/>
    <n v="1250"/>
    <m/>
    <m/>
    <m/>
    <m/>
    <m/>
    <m/>
    <m/>
    <m/>
    <m/>
    <m/>
    <m/>
    <m/>
    <m/>
  </r>
  <r>
    <s v="Clark's Point"/>
    <n v="54"/>
    <s v="Bristol Bay"/>
    <s v="Carpenter Shop"/>
    <x v="7"/>
    <m/>
    <m/>
    <m/>
    <m/>
    <m/>
    <m/>
    <m/>
    <m/>
    <m/>
    <m/>
    <m/>
    <m/>
    <m/>
    <m/>
  </r>
  <r>
    <s v="Clark's Point"/>
    <n v="54"/>
    <s v="Bristol Bay"/>
    <s v="Commercial Steakhouse"/>
    <x v="7"/>
    <m/>
    <m/>
    <m/>
    <m/>
    <m/>
    <m/>
    <m/>
    <m/>
    <m/>
    <m/>
    <m/>
    <m/>
    <m/>
    <m/>
  </r>
  <r>
    <s v="Clark's Point"/>
    <n v="54"/>
    <s v="Bristol Bay"/>
    <s v="Fishery Connexes"/>
    <x v="7"/>
    <m/>
    <m/>
    <m/>
    <m/>
    <m/>
    <m/>
    <m/>
    <m/>
    <m/>
    <m/>
    <m/>
    <m/>
    <m/>
    <m/>
  </r>
  <r>
    <s v="Clark's Point"/>
    <n v="54"/>
    <s v="Bristol Bay"/>
    <s v="Generator Shed"/>
    <x v="7"/>
    <m/>
    <m/>
    <m/>
    <m/>
    <m/>
    <m/>
    <m/>
    <m/>
    <m/>
    <m/>
    <m/>
    <m/>
    <m/>
    <m/>
  </r>
  <r>
    <s v="Clark's Point"/>
    <n v="54"/>
    <s v="Bristol Bay"/>
    <s v="Laundromat"/>
    <x v="7"/>
    <m/>
    <m/>
    <m/>
    <m/>
    <m/>
    <m/>
    <m/>
    <m/>
    <m/>
    <m/>
    <m/>
    <m/>
    <m/>
    <m/>
  </r>
  <r>
    <s v="Clark's Point"/>
    <n v="54"/>
    <s v="Bristol Bay"/>
    <s v="Rental House"/>
    <x v="7"/>
    <m/>
    <m/>
    <m/>
    <m/>
    <m/>
    <m/>
    <m/>
    <m/>
    <m/>
    <m/>
    <m/>
    <m/>
    <m/>
    <m/>
  </r>
  <r>
    <s v="Clark's Point"/>
    <n v="54"/>
    <s v="Bristol Bay"/>
    <s v="Saguyak Inc. Bldg."/>
    <x v="7"/>
    <m/>
    <m/>
    <m/>
    <m/>
    <m/>
    <m/>
    <m/>
    <m/>
    <m/>
    <m/>
    <m/>
    <m/>
    <m/>
    <m/>
  </r>
  <r>
    <s v="Clark's Point"/>
    <n v="54"/>
    <s v="Bristol Bay"/>
    <s v="USPO"/>
    <x v="7"/>
    <m/>
    <m/>
    <m/>
    <m/>
    <m/>
    <m/>
    <m/>
    <m/>
    <m/>
    <m/>
    <m/>
    <m/>
    <m/>
    <m/>
  </r>
  <r>
    <s v="Clark's Point"/>
    <n v="54"/>
    <s v="Bristol Bay"/>
    <s v="Watchman House"/>
    <x v="7"/>
    <m/>
    <m/>
    <m/>
    <m/>
    <m/>
    <m/>
    <m/>
    <m/>
    <m/>
    <m/>
    <m/>
    <m/>
    <m/>
    <m/>
  </r>
  <r>
    <s v="Clark's Point"/>
    <n v="54"/>
    <s v="Bristol Bay"/>
    <s v="Way Station"/>
    <x v="7"/>
    <m/>
    <m/>
    <m/>
    <m/>
    <m/>
    <m/>
    <m/>
    <m/>
    <m/>
    <m/>
    <m/>
    <m/>
    <m/>
    <m/>
  </r>
  <r>
    <s v="Coffman Cove"/>
    <n v="163"/>
    <s v="Southeast"/>
    <s v="Business Training Center"/>
    <x v="7"/>
    <n v="840"/>
    <m/>
    <m/>
    <m/>
    <m/>
    <m/>
    <m/>
    <m/>
    <m/>
    <m/>
    <m/>
    <m/>
    <m/>
    <m/>
  </r>
  <r>
    <s v="COFFMAN COVE"/>
    <n v="163"/>
    <s v="Southeast"/>
    <s v="Coffman Cove Ferry TerminalCoffman Cove"/>
    <x v="7"/>
    <n v="1200"/>
    <m/>
    <m/>
    <n v="311.50072992700728"/>
    <m/>
    <n v="11613.604521499999"/>
    <m/>
    <m/>
    <m/>
    <m/>
    <m/>
    <m/>
    <m/>
    <m/>
  </r>
  <r>
    <s v="Coffman Cove"/>
    <n v="163"/>
    <s v="Southeast"/>
    <s v="Ferry Terminal"/>
    <x v="7"/>
    <n v="1200"/>
    <m/>
    <m/>
    <m/>
    <m/>
    <m/>
    <m/>
    <m/>
    <m/>
    <m/>
    <m/>
    <m/>
    <m/>
    <m/>
  </r>
  <r>
    <s v="COFFMAN COVE"/>
    <n v="163"/>
    <s v="Southeast"/>
    <s v="Coffman Cove City ShopCoffman Cove"/>
    <x v="7"/>
    <n v="2000"/>
    <m/>
    <m/>
    <n v="574.77810218978107"/>
    <m/>
    <n v="9453.5850814999994"/>
    <m/>
    <m/>
    <m/>
    <m/>
    <m/>
    <m/>
    <m/>
    <m/>
  </r>
  <r>
    <s v="COFFMAN COVE"/>
    <n v="163"/>
    <s v="Southeast"/>
    <s v="Coffman Cove Building*Southeast Region"/>
    <x v="7"/>
    <n v="2200"/>
    <m/>
    <m/>
    <n v="983.15912408759118"/>
    <m/>
    <n v="41177.370593"/>
    <m/>
    <m/>
    <m/>
    <m/>
    <m/>
    <m/>
    <m/>
    <m/>
  </r>
  <r>
    <s v="Cold Bay"/>
    <n v="85"/>
    <s v="Aleutians"/>
    <s v="Gas Pump House"/>
    <x v="7"/>
    <n v="64"/>
    <m/>
    <m/>
    <m/>
    <m/>
    <m/>
    <m/>
    <m/>
    <m/>
    <m/>
    <m/>
    <m/>
    <m/>
    <m/>
  </r>
  <r>
    <s v="Cold Bay"/>
    <n v="85"/>
    <s v="Aleutians"/>
    <s v="Living Quarters 4"/>
    <x v="7"/>
    <n v="1820"/>
    <m/>
    <m/>
    <m/>
    <m/>
    <m/>
    <m/>
    <m/>
    <m/>
    <m/>
    <m/>
    <m/>
    <m/>
    <m/>
  </r>
  <r>
    <s v="Cold Bay"/>
    <n v="85"/>
    <s v="Aleutians"/>
    <s v="Living Quarters 5"/>
    <x v="7"/>
    <n v="1820"/>
    <m/>
    <m/>
    <m/>
    <m/>
    <m/>
    <m/>
    <m/>
    <m/>
    <m/>
    <m/>
    <m/>
    <m/>
    <m/>
  </r>
  <r>
    <s v="Cold Bay"/>
    <n v="85"/>
    <s v="Aleutians"/>
    <s v="Living Quarters 6"/>
    <x v="7"/>
    <n v="1820"/>
    <m/>
    <m/>
    <m/>
    <m/>
    <m/>
    <m/>
    <m/>
    <m/>
    <m/>
    <m/>
    <m/>
    <m/>
    <m/>
  </r>
  <r>
    <s v="Cold Bay"/>
    <n v="85"/>
    <s v="Aleutians"/>
    <s v="Living Quarters 9"/>
    <x v="7"/>
    <n v="1820"/>
    <m/>
    <m/>
    <m/>
    <m/>
    <m/>
    <m/>
    <m/>
    <m/>
    <m/>
    <m/>
    <m/>
    <m/>
    <m/>
  </r>
  <r>
    <s v="Cold Bay"/>
    <n v="85"/>
    <s v="Aleutians"/>
    <s v="City Shop"/>
    <x v="7"/>
    <n v="2000"/>
    <m/>
    <m/>
    <n v="1804"/>
    <m/>
    <m/>
    <m/>
    <m/>
    <m/>
    <m/>
    <m/>
    <m/>
    <m/>
    <m/>
  </r>
  <r>
    <s v="Cold Bay"/>
    <n v="85"/>
    <s v="Aleutians"/>
    <s v="City Housing Duplex"/>
    <x v="7"/>
    <n v="2400"/>
    <m/>
    <m/>
    <m/>
    <m/>
    <m/>
    <m/>
    <m/>
    <m/>
    <m/>
    <m/>
    <m/>
    <m/>
    <m/>
  </r>
  <r>
    <s v="COLD BAY"/>
    <n v="85"/>
    <s v="Aleutians"/>
    <s v="ARFF Building #2533001117*Central Region"/>
    <x v="7"/>
    <n v="3731"/>
    <m/>
    <m/>
    <n v="4270.729927007299"/>
    <m/>
    <m/>
    <m/>
    <m/>
    <m/>
    <m/>
    <m/>
    <m/>
    <m/>
    <m/>
  </r>
  <r>
    <s v="Cold Bay"/>
    <n v="85"/>
    <s v="Aleutians"/>
    <s v="Maintenance Shop"/>
    <x v="7"/>
    <n v="5400"/>
    <m/>
    <m/>
    <m/>
    <m/>
    <m/>
    <m/>
    <m/>
    <m/>
    <m/>
    <m/>
    <m/>
    <m/>
    <m/>
  </r>
  <r>
    <s v="COLD BAY"/>
    <n v="85"/>
    <s v="Aleutians"/>
    <s v="Maintenance Shop/SEF #2533000211*Central Region"/>
    <x v="7"/>
    <n v="5400"/>
    <m/>
    <m/>
    <n v="9698.1459854014593"/>
    <m/>
    <m/>
    <m/>
    <m/>
    <m/>
    <m/>
    <m/>
    <m/>
    <m/>
    <m/>
  </r>
  <r>
    <s v="COLD BAY"/>
    <n v="85"/>
    <s v="Aleutians"/>
    <s v="Old CFR Building #U253300850*Central Region"/>
    <x v="7"/>
    <n v="5560"/>
    <m/>
    <m/>
    <n v="2286.3941605839418"/>
    <m/>
    <m/>
    <m/>
    <m/>
    <m/>
    <m/>
    <m/>
    <m/>
    <m/>
    <m/>
  </r>
  <r>
    <s v="Cold Bay"/>
    <n v="85"/>
    <s v="Aleutians"/>
    <s v="Cold Bay RTH"/>
    <x v="7"/>
    <m/>
    <m/>
    <m/>
    <m/>
    <m/>
    <m/>
    <m/>
    <m/>
    <m/>
    <m/>
    <m/>
    <m/>
    <m/>
    <m/>
  </r>
  <r>
    <s v="Coldfoot"/>
    <n v="11"/>
    <s v="Yukon-Koyukuk/Upper Tanana"/>
    <s v="INCINERATOR"/>
    <x v="7"/>
    <n v="100"/>
    <m/>
    <m/>
    <m/>
    <m/>
    <m/>
    <m/>
    <m/>
    <m/>
    <m/>
    <m/>
    <m/>
    <m/>
    <m/>
  </r>
  <r>
    <s v="Coldfoot"/>
    <n v="11"/>
    <s v="Yukon-Koyukuk/Upper Tanana"/>
    <s v="SHOP"/>
    <x v="7"/>
    <n v="6500"/>
    <m/>
    <m/>
    <m/>
    <m/>
    <m/>
    <m/>
    <m/>
    <m/>
    <m/>
    <m/>
    <m/>
    <m/>
    <m/>
  </r>
  <r>
    <s v="Copper Center"/>
    <n v="315"/>
    <s v="Copper River/Chugach"/>
    <s v="Head Start"/>
    <x v="7"/>
    <n v="2887"/>
    <m/>
    <m/>
    <m/>
    <m/>
    <m/>
    <m/>
    <m/>
    <m/>
    <m/>
    <m/>
    <m/>
    <m/>
    <m/>
  </r>
  <r>
    <s v="CORDOVA"/>
    <n v="2302"/>
    <s v="Copper River/Chugach"/>
    <s v="Eyak Lake A/P SRE Building #2521000127*Northern Region"/>
    <x v="7"/>
    <n v="2400"/>
    <m/>
    <m/>
    <n v="310.63357664233581"/>
    <m/>
    <m/>
    <m/>
    <m/>
    <m/>
    <m/>
    <m/>
    <m/>
    <m/>
    <m/>
  </r>
  <r>
    <s v="CORDOVA"/>
    <n v="2302"/>
    <s v="Copper River/Chugach"/>
    <s v="SREB Building #2531000101*Northern Region"/>
    <x v="7"/>
    <n v="2852"/>
    <m/>
    <m/>
    <n v="1538.6671532846715"/>
    <m/>
    <n v="74531.670778999993"/>
    <m/>
    <m/>
    <m/>
    <m/>
    <m/>
    <m/>
    <m/>
    <m/>
  </r>
  <r>
    <s v="Cordova"/>
    <n v="2302"/>
    <s v="Copper River/Chugach"/>
    <s v="Cordova Headquarters"/>
    <x v="7"/>
    <n v="3920"/>
    <m/>
    <m/>
    <m/>
    <m/>
    <m/>
    <m/>
    <m/>
    <m/>
    <m/>
    <m/>
    <m/>
    <m/>
    <m/>
  </r>
  <r>
    <s v="Cordova"/>
    <n v="2302"/>
    <s v="Copper River/Chugach"/>
    <s v="ARFF Bldg."/>
    <x v="7"/>
    <n v="5456"/>
    <m/>
    <m/>
    <m/>
    <m/>
    <m/>
    <m/>
    <m/>
    <m/>
    <m/>
    <m/>
    <m/>
    <m/>
    <m/>
  </r>
  <r>
    <s v="CORDOVA"/>
    <n v="2302"/>
    <s v="Copper River/Chugach"/>
    <s v="Maintenance Shop #2523000227*Northern Region"/>
    <x v="7"/>
    <n v="5536"/>
    <m/>
    <m/>
    <n v="6806.8160583941608"/>
    <m/>
    <n v="56113.005012500005"/>
    <m/>
    <m/>
    <m/>
    <m/>
    <m/>
    <m/>
    <m/>
    <m/>
  </r>
  <r>
    <s v="Cordova"/>
    <n v="2302"/>
    <s v="Copper River/Chugach"/>
    <s v="Shoreside/Alaska Marine Lines Bldg"/>
    <x v="7"/>
    <m/>
    <s v="Yes (ACEA)"/>
    <s v="Not Known"/>
    <m/>
    <m/>
    <m/>
    <m/>
    <m/>
    <m/>
    <m/>
    <m/>
    <m/>
    <m/>
    <m/>
  </r>
  <r>
    <s v="Crooked Creek"/>
    <n v="93"/>
    <s v="Lower Yukon-Kuskokwim"/>
    <s v="Generator Building"/>
    <x v="7"/>
    <n v="288"/>
    <m/>
    <m/>
    <m/>
    <m/>
    <m/>
    <m/>
    <m/>
    <m/>
    <m/>
    <m/>
    <m/>
    <m/>
    <m/>
  </r>
  <r>
    <s v="Crooked Creek"/>
    <n v="93"/>
    <s v="Lower Yukon-Kuskokwim"/>
    <s v="Aviation Maintenance Bldg"/>
    <x v="7"/>
    <n v="960"/>
    <m/>
    <m/>
    <m/>
    <m/>
    <m/>
    <m/>
    <m/>
    <m/>
    <m/>
    <m/>
    <m/>
    <m/>
    <m/>
  </r>
  <r>
    <s v="Crooked Creek"/>
    <n v="93"/>
    <s v="Lower Yukon-Kuskokwim"/>
    <s v="Portable Classroom"/>
    <x v="7"/>
    <n v="960"/>
    <m/>
    <m/>
    <m/>
    <m/>
    <m/>
    <m/>
    <m/>
    <m/>
    <m/>
    <m/>
    <m/>
    <m/>
    <m/>
  </r>
  <r>
    <s v="Crooked Creek"/>
    <n v="93"/>
    <s v="Lower Yukon-Kuskokwim"/>
    <s v="SRE Building"/>
    <x v="7"/>
    <n v="1104"/>
    <m/>
    <m/>
    <m/>
    <m/>
    <m/>
    <m/>
    <m/>
    <m/>
    <m/>
    <m/>
    <m/>
    <m/>
    <m/>
  </r>
  <r>
    <s v="Crooked Creek"/>
    <n v="93"/>
    <s v="Lower Yukon-Kuskokwim"/>
    <s v="Airport Hanger"/>
    <x v="7"/>
    <m/>
    <m/>
    <m/>
    <m/>
    <m/>
    <m/>
    <m/>
    <m/>
    <m/>
    <m/>
    <m/>
    <m/>
    <m/>
    <m/>
  </r>
  <r>
    <s v="Crooked Creek"/>
    <n v="93"/>
    <s v="Lower Yukon-Kuskokwim"/>
    <s v="Bush-Tell"/>
    <x v="7"/>
    <m/>
    <m/>
    <m/>
    <m/>
    <m/>
    <m/>
    <m/>
    <m/>
    <m/>
    <m/>
    <m/>
    <m/>
    <m/>
    <m/>
  </r>
  <r>
    <s v="Crooked Creek"/>
    <n v="93"/>
    <s v="Lower Yukon-Kuskokwim"/>
    <s v="Power Plant"/>
    <x v="7"/>
    <m/>
    <m/>
    <m/>
    <m/>
    <m/>
    <m/>
    <m/>
    <m/>
    <m/>
    <m/>
    <m/>
    <m/>
    <m/>
    <m/>
  </r>
  <r>
    <s v="Crooked Creek"/>
    <n v="93"/>
    <s v="Lower Yukon-Kuskokwim"/>
    <s v="Thomas Trading Post"/>
    <x v="7"/>
    <m/>
    <m/>
    <m/>
    <m/>
    <m/>
    <m/>
    <m/>
    <m/>
    <m/>
    <m/>
    <m/>
    <m/>
    <m/>
    <m/>
  </r>
  <r>
    <s v="Deering"/>
    <n v="139"/>
    <s v="Northwest Arctic"/>
    <s v="AIRPORT ELECTRICAL"/>
    <x v="7"/>
    <n v="96"/>
    <m/>
    <m/>
    <m/>
    <m/>
    <m/>
    <m/>
    <m/>
    <m/>
    <m/>
    <m/>
    <m/>
    <m/>
    <m/>
  </r>
  <r>
    <s v="Deering"/>
    <n v="139"/>
    <s v="Northwest Arctic"/>
    <s v="Pump house"/>
    <x v="7"/>
    <n v="98"/>
    <m/>
    <m/>
    <m/>
    <m/>
    <m/>
    <m/>
    <m/>
    <m/>
    <m/>
    <m/>
    <m/>
    <m/>
    <m/>
  </r>
  <r>
    <s v="Deering"/>
    <n v="139"/>
    <s v="Northwest Arctic"/>
    <s v="Boiler module"/>
    <x v="7"/>
    <n v="160"/>
    <m/>
    <m/>
    <m/>
    <m/>
    <m/>
    <m/>
    <m/>
    <m/>
    <m/>
    <m/>
    <m/>
    <m/>
    <m/>
  </r>
  <r>
    <s v="Deering"/>
    <n v="139"/>
    <s v="Northwest Arctic"/>
    <s v="Sprinkler van"/>
    <x v="7"/>
    <n v="160"/>
    <m/>
    <m/>
    <m/>
    <m/>
    <m/>
    <m/>
    <m/>
    <m/>
    <m/>
    <m/>
    <m/>
    <m/>
    <m/>
  </r>
  <r>
    <s v="Deering"/>
    <n v="139"/>
    <s v="Northwest Arctic"/>
    <s v="Craft/maintenance shop"/>
    <x v="7"/>
    <n v="320"/>
    <m/>
    <m/>
    <m/>
    <m/>
    <m/>
    <m/>
    <m/>
    <m/>
    <m/>
    <m/>
    <m/>
    <m/>
    <m/>
  </r>
  <r>
    <s v="DEERING"/>
    <n v="139"/>
    <s v="Northwest Arctic"/>
    <s v="SREB Building #2523001165*Northern Region"/>
    <x v="7"/>
    <n v="1760"/>
    <m/>
    <m/>
    <n v="963.50364963503648"/>
    <m/>
    <n v="3614.5325305000001"/>
    <m/>
    <m/>
    <m/>
    <m/>
    <m/>
    <m/>
    <m/>
    <m/>
  </r>
  <r>
    <s v="Delta Junction"/>
    <n v="139"/>
    <s v="Northwest Arctic"/>
    <s v="ASPHALT BOILER BLDG"/>
    <x v="7"/>
    <n v="36"/>
    <m/>
    <m/>
    <m/>
    <m/>
    <m/>
    <m/>
    <m/>
    <m/>
    <m/>
    <m/>
    <m/>
    <m/>
    <m/>
  </r>
  <r>
    <s v="Delta Junction"/>
    <n v="139"/>
    <s v="Northwest Arctic"/>
    <s v="Maintenance Bldg/Carport and Shop"/>
    <x v="7"/>
    <n v="1000"/>
    <m/>
    <m/>
    <n v="694"/>
    <m/>
    <m/>
    <m/>
    <m/>
    <m/>
    <m/>
    <m/>
    <m/>
    <m/>
    <m/>
  </r>
  <r>
    <s v="Delta Junction"/>
    <n v="139"/>
    <s v="Northwest Arctic"/>
    <s v="Public Works Bldg"/>
    <x v="7"/>
    <n v="3600"/>
    <m/>
    <m/>
    <n v="8865"/>
    <m/>
    <m/>
    <m/>
    <m/>
    <m/>
    <m/>
    <m/>
    <m/>
    <m/>
    <m/>
  </r>
  <r>
    <s v="Delta Junction"/>
    <n v="139"/>
    <s v="Northwest Arctic"/>
    <s v="MAIN GARAGE/POWER"/>
    <x v="7"/>
    <n v="5876"/>
    <m/>
    <m/>
    <m/>
    <m/>
    <m/>
    <m/>
    <m/>
    <m/>
    <m/>
    <m/>
    <m/>
    <m/>
    <m/>
  </r>
  <r>
    <s v="Delta Junction"/>
    <n v="139"/>
    <s v="Northwest Arctic"/>
    <s v="NAPA Buffalo Center"/>
    <x v="7"/>
    <n v="6000"/>
    <m/>
    <m/>
    <n v="4000"/>
    <m/>
    <n v="53845"/>
    <m/>
    <m/>
    <m/>
    <m/>
    <m/>
    <m/>
    <m/>
    <m/>
  </r>
  <r>
    <s v="Delta Junction"/>
    <n v="139"/>
    <s v="Northwest Arctic"/>
    <s v="Delta Building Supply"/>
    <x v="7"/>
    <n v="17000"/>
    <m/>
    <m/>
    <n v="5200"/>
    <m/>
    <m/>
    <m/>
    <m/>
    <m/>
    <m/>
    <m/>
    <m/>
    <m/>
    <m/>
  </r>
  <r>
    <s v="Delta Junction"/>
    <n v="139"/>
    <s v="Northwest Arctic"/>
    <s v="Interior Building Supplies"/>
    <x v="7"/>
    <n v="20000"/>
    <m/>
    <m/>
    <n v="2500"/>
    <m/>
    <m/>
    <m/>
    <m/>
    <m/>
    <m/>
    <m/>
    <m/>
    <m/>
    <m/>
  </r>
  <r>
    <s v="Delta Junction"/>
    <n v="139"/>
    <s v="Northwest Arctic"/>
    <s v="Ice Rink"/>
    <x v="7"/>
    <n v="45000"/>
    <m/>
    <m/>
    <m/>
    <m/>
    <n v="45217"/>
    <m/>
    <m/>
    <m/>
    <m/>
    <m/>
    <m/>
    <m/>
    <m/>
  </r>
  <r>
    <s v="Delta Junction"/>
    <n v="139"/>
    <s v="Northwest Arctic"/>
    <s v="Visitor Center"/>
    <x v="7"/>
    <m/>
    <m/>
    <m/>
    <m/>
    <m/>
    <m/>
    <m/>
    <m/>
    <m/>
    <m/>
    <m/>
    <m/>
    <m/>
    <m/>
  </r>
  <r>
    <s v="Dillingham"/>
    <n v="2395"/>
    <s v="Bristol Bay"/>
    <s v="Smith's Duplex"/>
    <x v="7"/>
    <n v="720"/>
    <m/>
    <m/>
    <m/>
    <m/>
    <m/>
    <m/>
    <m/>
    <m/>
    <m/>
    <m/>
    <m/>
    <m/>
    <m/>
  </r>
  <r>
    <s v="DILLINGHAM"/>
    <n v="2395"/>
    <s v="Bristol Bay"/>
    <s v="South Shore HouseAlaska State Parks"/>
    <x v="7"/>
    <n v="720"/>
    <m/>
    <m/>
    <m/>
    <m/>
    <n v="1399.0125909999997"/>
    <m/>
    <m/>
    <m/>
    <m/>
    <m/>
    <m/>
    <m/>
    <m/>
  </r>
  <r>
    <s v="Dillingham"/>
    <n v="2395"/>
    <s v="Bristol Bay"/>
    <s v="Shop"/>
    <x v="7"/>
    <n v="1200"/>
    <m/>
    <m/>
    <m/>
    <m/>
    <m/>
    <m/>
    <m/>
    <m/>
    <m/>
    <m/>
    <m/>
    <m/>
    <m/>
  </r>
  <r>
    <s v="DILLINGHAM"/>
    <n v="2395"/>
    <s v="Bristol Bay"/>
    <s v="Maintenance Shop/SEF #2533000269*Central Region"/>
    <x v="7"/>
    <n v="4800"/>
    <m/>
    <m/>
    <n v="2459.1182481751825"/>
    <m/>
    <n v="9815.5883395000001"/>
    <m/>
    <m/>
    <m/>
    <m/>
    <m/>
    <m/>
    <m/>
    <m/>
  </r>
  <r>
    <s v="DILLINGHAM"/>
    <n v="2395"/>
    <s v="Bristol Bay"/>
    <s v="ARFF Building #2533001113*Central Region"/>
    <x v="7"/>
    <n v="7042"/>
    <m/>
    <m/>
    <n v="7449.1839416058392"/>
    <m/>
    <n v="20922.688302500002"/>
    <m/>
    <m/>
    <m/>
    <m/>
    <m/>
    <m/>
    <m/>
    <m/>
  </r>
  <r>
    <s v="Dillingham"/>
    <n v="2395"/>
    <s v="Bristol Bay"/>
    <s v="Admin. Bldg"/>
    <x v="7"/>
    <n v="11100"/>
    <m/>
    <m/>
    <m/>
    <m/>
    <m/>
    <m/>
    <m/>
    <m/>
    <m/>
    <m/>
    <m/>
    <m/>
    <m/>
  </r>
  <r>
    <s v="Dillingham"/>
    <n v="2395"/>
    <s v="Bristol Bay"/>
    <s v="Admin/Classroom Bldg"/>
    <x v="7"/>
    <n v="12525"/>
    <m/>
    <m/>
    <m/>
    <m/>
    <m/>
    <m/>
    <m/>
    <m/>
    <m/>
    <m/>
    <m/>
    <m/>
    <m/>
  </r>
  <r>
    <s v="Dillingham"/>
    <n v="2395"/>
    <s v="Bristol Bay"/>
    <s v="AK DOT &amp; Public Fac."/>
    <x v="7"/>
    <m/>
    <m/>
    <m/>
    <m/>
    <m/>
    <m/>
    <m/>
    <m/>
    <m/>
    <m/>
    <m/>
    <m/>
    <m/>
    <m/>
  </r>
  <r>
    <s v="Dillingham"/>
    <n v="2395"/>
    <s v="Bristol Bay"/>
    <s v="AKDF&amp;G"/>
    <x v="7"/>
    <m/>
    <m/>
    <m/>
    <m/>
    <m/>
    <m/>
    <m/>
    <m/>
    <m/>
    <m/>
    <m/>
    <m/>
    <m/>
    <m/>
  </r>
  <r>
    <s v="Dillingham"/>
    <n v="2395"/>
    <s v="Bristol Bay"/>
    <s v="Alascom"/>
    <x v="7"/>
    <m/>
    <m/>
    <m/>
    <m/>
    <m/>
    <m/>
    <m/>
    <m/>
    <m/>
    <m/>
    <m/>
    <m/>
    <m/>
    <m/>
  </r>
  <r>
    <s v="Dillingham"/>
    <n v="2395"/>
    <s v="Bristol Bay"/>
    <s v="Ball Bros. Inc. Bldg. "/>
    <x v="7"/>
    <m/>
    <m/>
    <m/>
    <m/>
    <m/>
    <m/>
    <m/>
    <m/>
    <m/>
    <m/>
    <m/>
    <m/>
    <m/>
    <m/>
  </r>
  <r>
    <s v="Dillingham"/>
    <n v="2395"/>
    <s v="Bristol Bay"/>
    <s v="Big Foot Retail"/>
    <x v="7"/>
    <m/>
    <m/>
    <m/>
    <m/>
    <m/>
    <m/>
    <m/>
    <m/>
    <m/>
    <m/>
    <m/>
    <m/>
    <m/>
    <m/>
  </r>
  <r>
    <s v="Dillingham"/>
    <n v="2395"/>
    <s v="Bristol Bay"/>
    <s v="City Dock Bldg."/>
    <x v="7"/>
    <m/>
    <m/>
    <m/>
    <m/>
    <m/>
    <m/>
    <m/>
    <m/>
    <m/>
    <m/>
    <m/>
    <m/>
    <m/>
    <m/>
  </r>
  <r>
    <s v="Dillingham"/>
    <n v="2395"/>
    <s v="Bristol Bay"/>
    <s v="Commercial Company Bldg."/>
    <x v="7"/>
    <m/>
    <m/>
    <m/>
    <m/>
    <m/>
    <m/>
    <m/>
    <m/>
    <m/>
    <m/>
    <m/>
    <m/>
    <m/>
    <m/>
  </r>
  <r>
    <s v="Dillingham"/>
    <n v="2395"/>
    <s v="Bristol Bay"/>
    <s v="Dillingham RTH Unit"/>
    <x v="7"/>
    <m/>
    <m/>
    <m/>
    <m/>
    <m/>
    <m/>
    <m/>
    <m/>
    <m/>
    <m/>
    <m/>
    <m/>
    <m/>
    <m/>
  </r>
  <r>
    <s v="Dillingham"/>
    <n v="2395"/>
    <s v="Bristol Bay"/>
    <s v="Electric Coop."/>
    <x v="7"/>
    <m/>
    <m/>
    <m/>
    <m/>
    <m/>
    <m/>
    <m/>
    <m/>
    <m/>
    <m/>
    <m/>
    <m/>
    <m/>
    <m/>
  </r>
  <r>
    <s v="Dillingham"/>
    <n v="2395"/>
    <s v="Bristol Bay"/>
    <s v="Garage"/>
    <x v="7"/>
    <m/>
    <m/>
    <m/>
    <m/>
    <m/>
    <m/>
    <m/>
    <m/>
    <m/>
    <m/>
    <m/>
    <m/>
    <m/>
    <m/>
  </r>
  <r>
    <s v="Dillingham"/>
    <n v="2395"/>
    <s v="Bristol Bay"/>
    <s v="George/Joann Nelson Commercial Rental"/>
    <x v="7"/>
    <m/>
    <m/>
    <m/>
    <m/>
    <m/>
    <m/>
    <m/>
    <m/>
    <m/>
    <m/>
    <m/>
    <m/>
    <m/>
    <m/>
  </r>
  <r>
    <s v="Dillingham"/>
    <n v="2395"/>
    <s v="Bristol Bay"/>
    <s v="Icicle Seafoods"/>
    <x v="7"/>
    <m/>
    <m/>
    <m/>
    <m/>
    <m/>
    <m/>
    <m/>
    <m/>
    <m/>
    <m/>
    <m/>
    <m/>
    <m/>
    <m/>
  </r>
  <r>
    <s v="Dillingham"/>
    <n v="2395"/>
    <s v="Bristol Bay"/>
    <s v="Kallstrom Camp"/>
    <x v="7"/>
    <m/>
    <m/>
    <m/>
    <m/>
    <m/>
    <m/>
    <m/>
    <m/>
    <m/>
    <m/>
    <m/>
    <m/>
    <m/>
    <m/>
  </r>
  <r>
    <s v="Dillingham"/>
    <n v="2395"/>
    <s v="Bristol Bay"/>
    <s v="Kanquiqutaq Bldg."/>
    <x v="7"/>
    <m/>
    <m/>
    <m/>
    <m/>
    <m/>
    <m/>
    <m/>
    <m/>
    <m/>
    <m/>
    <m/>
    <m/>
    <m/>
    <m/>
  </r>
  <r>
    <s v="Dillingham"/>
    <n v="2395"/>
    <s v="Bristol Bay"/>
    <s v="L&amp;M Supply"/>
    <x v="7"/>
    <m/>
    <m/>
    <m/>
    <m/>
    <m/>
    <m/>
    <m/>
    <m/>
    <m/>
    <m/>
    <m/>
    <m/>
    <m/>
    <m/>
  </r>
  <r>
    <s v="Dillingham"/>
    <n v="2395"/>
    <s v="Bristol Bay"/>
    <s v="Peter Pan Seafoods Bldg."/>
    <x v="7"/>
    <m/>
    <m/>
    <m/>
    <m/>
    <m/>
    <m/>
    <m/>
    <m/>
    <m/>
    <m/>
    <m/>
    <m/>
    <m/>
    <m/>
  </r>
  <r>
    <s v="Dillingham"/>
    <n v="2395"/>
    <s v="Bristol Bay"/>
    <s v="PHS Quonset Bldg."/>
    <x v="7"/>
    <m/>
    <m/>
    <m/>
    <m/>
    <m/>
    <m/>
    <m/>
    <m/>
    <m/>
    <m/>
    <m/>
    <m/>
    <m/>
    <m/>
  </r>
  <r>
    <s v="Dillingham"/>
    <n v="2395"/>
    <s v="Bristol Bay"/>
    <s v="Schroeder Garage"/>
    <x v="7"/>
    <m/>
    <m/>
    <m/>
    <m/>
    <m/>
    <m/>
    <m/>
    <m/>
    <m/>
    <m/>
    <m/>
    <m/>
    <m/>
    <m/>
  </r>
  <r>
    <s v="Dillingham"/>
    <n v="2395"/>
    <s v="Bristol Bay"/>
    <s v="Ward Bldg."/>
    <x v="7"/>
    <m/>
    <m/>
    <m/>
    <m/>
    <m/>
    <m/>
    <m/>
    <m/>
    <m/>
    <m/>
    <m/>
    <m/>
    <m/>
    <m/>
  </r>
  <r>
    <s v="Dillingham"/>
    <n v="2395"/>
    <s v="Bristol Bay"/>
    <s v="Wells Fargo"/>
    <x v="7"/>
    <m/>
    <m/>
    <m/>
    <m/>
    <m/>
    <m/>
    <m/>
    <m/>
    <m/>
    <m/>
    <m/>
    <m/>
    <m/>
    <m/>
  </r>
  <r>
    <s v="Dillingham"/>
    <n v="2395"/>
    <s v="Bristol Bay"/>
    <s v="Wren Aircraft"/>
    <x v="7"/>
    <m/>
    <m/>
    <m/>
    <m/>
    <m/>
    <m/>
    <m/>
    <m/>
    <m/>
    <m/>
    <m/>
    <m/>
    <m/>
    <m/>
  </r>
  <r>
    <s v="Diomede"/>
    <n v="119"/>
    <s v="Bering Straits"/>
    <s v="Mechanical Building"/>
    <x v="7"/>
    <n v="1540"/>
    <m/>
    <m/>
    <m/>
    <m/>
    <m/>
    <m/>
    <m/>
    <m/>
    <m/>
    <m/>
    <m/>
    <m/>
    <m/>
  </r>
  <r>
    <s v="Dot Lake"/>
    <n v="19"/>
    <s v="Yukon-Koyukuk/Upper Tanana"/>
    <s v="Hockey Shed"/>
    <x v="7"/>
    <n v="640"/>
    <m/>
    <m/>
    <m/>
    <m/>
    <m/>
    <m/>
    <m/>
    <m/>
    <m/>
    <m/>
    <m/>
    <m/>
    <m/>
  </r>
  <r>
    <s v="Dot Lake"/>
    <n v="19"/>
    <s v="Yukon-Koyukuk/Upper Tanana"/>
    <s v="Garage"/>
    <x v="7"/>
    <m/>
    <m/>
    <m/>
    <m/>
    <m/>
    <m/>
    <m/>
    <m/>
    <m/>
    <m/>
    <m/>
    <m/>
    <m/>
    <m/>
  </r>
  <r>
    <s v="Dot Lake"/>
    <n v="19"/>
    <s v="Yukon-Koyukuk/Upper Tanana"/>
    <s v="Safe House"/>
    <x v="7"/>
    <m/>
    <m/>
    <m/>
    <m/>
    <m/>
    <m/>
    <m/>
    <m/>
    <m/>
    <m/>
    <m/>
    <m/>
    <m/>
    <m/>
  </r>
  <r>
    <s v="Dot Lake"/>
    <n v="19"/>
    <s v="Yukon-Koyukuk/Upper Tanana"/>
    <s v="Utility Building/Laundromat"/>
    <x v="7"/>
    <m/>
    <m/>
    <m/>
    <m/>
    <m/>
    <m/>
    <m/>
    <m/>
    <m/>
    <m/>
    <m/>
    <m/>
    <m/>
    <m/>
  </r>
  <r>
    <s v="Dry Creek"/>
    <n v="104"/>
    <s v="Yukon-Koyukuk/Upper Tanana"/>
    <s v="Kiln"/>
    <x v="7"/>
    <n v="1800"/>
    <m/>
    <m/>
    <m/>
    <m/>
    <m/>
    <m/>
    <m/>
    <m/>
    <m/>
    <m/>
    <m/>
    <m/>
    <m/>
  </r>
  <r>
    <s v="Eagle"/>
    <n v="93"/>
    <s v="Yukon-Koyukuk/Upper Tanana"/>
    <s v="Airport Lighting"/>
    <x v="7"/>
    <n v="96"/>
    <m/>
    <m/>
    <m/>
    <m/>
    <m/>
    <m/>
    <m/>
    <m/>
    <m/>
    <m/>
    <m/>
    <m/>
    <m/>
  </r>
  <r>
    <s v="Eagle"/>
    <n v="93"/>
    <s v="Yukon-Koyukuk/Upper Tanana"/>
    <s v="Well House"/>
    <x v="7"/>
    <n v="684"/>
    <m/>
    <m/>
    <m/>
    <m/>
    <m/>
    <m/>
    <m/>
    <m/>
    <m/>
    <m/>
    <m/>
    <m/>
    <m/>
  </r>
  <r>
    <s v="Eagle"/>
    <n v="93"/>
    <s v="Yukon-Koyukuk/Upper Tanana"/>
    <s v="Bunk House"/>
    <x v="7"/>
    <n v="1018"/>
    <m/>
    <m/>
    <m/>
    <m/>
    <m/>
    <m/>
    <m/>
    <m/>
    <m/>
    <m/>
    <m/>
    <m/>
    <m/>
  </r>
  <r>
    <s v="EAGLE"/>
    <n v="93"/>
    <s v="Yukon-Koyukuk/Upper Tanana"/>
    <s v="Maintenance Shop #2523000275*Northern Region"/>
    <x v="7"/>
    <n v="3040"/>
    <m/>
    <m/>
    <m/>
    <m/>
    <m/>
    <m/>
    <m/>
    <m/>
    <m/>
    <m/>
    <m/>
    <m/>
    <m/>
  </r>
  <r>
    <s v="Eagle"/>
    <n v="93"/>
    <s v="Yukon-Koyukuk/Upper Tanana"/>
    <s v="Adult training center (planned)"/>
    <x v="7"/>
    <m/>
    <m/>
    <m/>
    <m/>
    <m/>
    <m/>
    <m/>
    <m/>
    <m/>
    <m/>
    <m/>
    <m/>
    <m/>
    <m/>
  </r>
  <r>
    <s v="Eagle"/>
    <n v="93"/>
    <s v="Yukon-Koyukuk/Upper Tanana"/>
    <s v="Multipurpose (Village)"/>
    <x v="7"/>
    <m/>
    <m/>
    <m/>
    <m/>
    <m/>
    <m/>
    <m/>
    <m/>
    <m/>
    <m/>
    <m/>
    <m/>
    <m/>
    <m/>
  </r>
  <r>
    <s v="Eagle"/>
    <n v="93"/>
    <s v="Yukon-Koyukuk/Upper Tanana"/>
    <s v="Village Garage"/>
    <x v="7"/>
    <m/>
    <m/>
    <m/>
    <m/>
    <m/>
    <m/>
    <m/>
    <m/>
    <m/>
    <m/>
    <m/>
    <m/>
    <m/>
    <m/>
  </r>
  <r>
    <s v="Eek"/>
    <n v="356"/>
    <s v="Lower Yukon-Kuskokwim"/>
    <s v="Maintenance Shop"/>
    <x v="7"/>
    <n v="480"/>
    <m/>
    <m/>
    <m/>
    <m/>
    <m/>
    <m/>
    <m/>
    <m/>
    <m/>
    <m/>
    <m/>
    <m/>
    <m/>
  </r>
  <r>
    <s v="Eek"/>
    <n v="356"/>
    <s v="Lower Yukon-Kuskokwim"/>
    <s v="Eek Portable Classrooms"/>
    <x v="7"/>
    <n v="740"/>
    <m/>
    <m/>
    <m/>
    <m/>
    <m/>
    <m/>
    <m/>
    <m/>
    <m/>
    <m/>
    <m/>
    <m/>
    <m/>
  </r>
  <r>
    <s v="Eek"/>
    <n v="356"/>
    <s v="Lower Yukon-Kuskokwim"/>
    <s v="SRE Building #1 (Heated)"/>
    <x v="7"/>
    <n v="1104"/>
    <m/>
    <m/>
    <m/>
    <m/>
    <m/>
    <m/>
    <m/>
    <m/>
    <m/>
    <m/>
    <m/>
    <m/>
    <m/>
  </r>
  <r>
    <s v="Eek"/>
    <n v="356"/>
    <s v="Lower Yukon-Kuskokwim"/>
    <s v="City of Eek Bldg"/>
    <x v="7"/>
    <n v="1440"/>
    <m/>
    <m/>
    <m/>
    <m/>
    <m/>
    <m/>
    <m/>
    <m/>
    <m/>
    <m/>
    <m/>
    <m/>
    <m/>
  </r>
  <r>
    <s v="Eek"/>
    <n v="356"/>
    <s v="Lower Yukon-Kuskokwim"/>
    <s v="Iqfijouaq Company, Inc."/>
    <x v="7"/>
    <m/>
    <m/>
    <m/>
    <m/>
    <m/>
    <m/>
    <m/>
    <m/>
    <m/>
    <m/>
    <m/>
    <m/>
    <m/>
    <m/>
  </r>
  <r>
    <s v="Eek"/>
    <n v="356"/>
    <s v="Lower Yukon-Kuskokwim"/>
    <s v="Jail"/>
    <x v="7"/>
    <m/>
    <m/>
    <m/>
    <m/>
    <m/>
    <m/>
    <m/>
    <m/>
    <m/>
    <m/>
    <m/>
    <m/>
    <m/>
    <m/>
  </r>
  <r>
    <s v="Eek"/>
    <n v="356"/>
    <s v="Lower Yukon-Kuskokwim"/>
    <s v="Laundromat"/>
    <x v="7"/>
    <m/>
    <m/>
    <m/>
    <m/>
    <m/>
    <m/>
    <m/>
    <m/>
    <m/>
    <m/>
    <m/>
    <m/>
    <m/>
    <m/>
  </r>
  <r>
    <s v="Eek"/>
    <n v="356"/>
    <s v="Lower Yukon-Kuskokwim"/>
    <s v="SSR Building #2"/>
    <x v="7"/>
    <m/>
    <m/>
    <m/>
    <m/>
    <m/>
    <m/>
    <m/>
    <m/>
    <m/>
    <m/>
    <m/>
    <m/>
    <m/>
    <m/>
  </r>
  <r>
    <s v="Egegik"/>
    <n v="112"/>
    <s v="Bristol Bay"/>
    <s v="Incinerator Bldg."/>
    <x v="7"/>
    <n v="1200"/>
    <m/>
    <m/>
    <m/>
    <m/>
    <m/>
    <m/>
    <m/>
    <m/>
    <m/>
    <m/>
    <m/>
    <m/>
    <m/>
  </r>
  <r>
    <s v="Egegik"/>
    <n v="112"/>
    <s v="Bristol Bay"/>
    <s v="City Shop/Maint. Building"/>
    <x v="7"/>
    <n v="4000"/>
    <m/>
    <m/>
    <m/>
    <m/>
    <m/>
    <m/>
    <m/>
    <m/>
    <m/>
    <m/>
    <m/>
    <m/>
    <m/>
  </r>
  <r>
    <s v="Egegik"/>
    <n v="112"/>
    <s v="Bristol Bay"/>
    <s v="Power Plant"/>
    <x v="7"/>
    <m/>
    <m/>
    <m/>
    <m/>
    <m/>
    <m/>
    <m/>
    <m/>
    <m/>
    <m/>
    <m/>
    <m/>
    <m/>
    <m/>
  </r>
  <r>
    <s v="EKWOK"/>
    <n v="115"/>
    <s v="Bristol Bay"/>
    <s v="SRE Building (Heated) #2533000900*Central Region"/>
    <x v="7"/>
    <n v="1200"/>
    <m/>
    <m/>
    <n v="1927.007299270073"/>
    <m/>
    <n v="2106.0189540000001"/>
    <m/>
    <m/>
    <m/>
    <m/>
    <m/>
    <m/>
    <m/>
    <m/>
  </r>
  <r>
    <s v="Ekwok"/>
    <n v="115"/>
    <s v="Bristol Bay"/>
    <s v="City Shop"/>
    <x v="7"/>
    <m/>
    <m/>
    <m/>
    <m/>
    <m/>
    <m/>
    <m/>
    <m/>
    <m/>
    <m/>
    <m/>
    <m/>
    <m/>
    <m/>
  </r>
  <r>
    <s v="Ekwok"/>
    <n v="115"/>
    <s v="Bristol Bay"/>
    <s v="ENL Bldg."/>
    <x v="7"/>
    <m/>
    <m/>
    <m/>
    <m/>
    <m/>
    <m/>
    <m/>
    <m/>
    <m/>
    <m/>
    <m/>
    <m/>
    <m/>
    <m/>
  </r>
  <r>
    <s v="Ekwok"/>
    <n v="115"/>
    <s v="Bristol Bay"/>
    <s v="Fuel Tank Farm"/>
    <x v="7"/>
    <m/>
    <m/>
    <m/>
    <m/>
    <m/>
    <m/>
    <m/>
    <m/>
    <m/>
    <m/>
    <m/>
    <m/>
    <m/>
    <m/>
  </r>
  <r>
    <s v="Elim"/>
    <n v="352"/>
    <s v="Bering Straits"/>
    <s v="AIRPORT ELECTRICAL"/>
    <x v="7"/>
    <n v="96"/>
    <m/>
    <m/>
    <m/>
    <m/>
    <m/>
    <m/>
    <m/>
    <m/>
    <m/>
    <m/>
    <m/>
    <m/>
    <m/>
  </r>
  <r>
    <s v="Elim"/>
    <n v="352"/>
    <s v="Bering Straits"/>
    <s v="Mechanical Building"/>
    <x v="7"/>
    <n v="650"/>
    <m/>
    <m/>
    <m/>
    <m/>
    <m/>
    <m/>
    <m/>
    <m/>
    <m/>
    <m/>
    <m/>
    <m/>
    <m/>
  </r>
  <r>
    <s v="Elim"/>
    <n v="352"/>
    <s v="Bering Straits"/>
    <s v="Boys &amp; Girls Club"/>
    <x v="7"/>
    <m/>
    <m/>
    <m/>
    <m/>
    <m/>
    <m/>
    <m/>
    <m/>
    <m/>
    <m/>
    <m/>
    <m/>
    <m/>
    <m/>
  </r>
  <r>
    <s v="Elim"/>
    <n v="352"/>
    <s v="Bering Straits"/>
    <s v="City Shop"/>
    <x v="7"/>
    <m/>
    <m/>
    <m/>
    <m/>
    <m/>
    <m/>
    <m/>
    <m/>
    <m/>
    <m/>
    <m/>
    <m/>
    <m/>
    <m/>
  </r>
  <r>
    <s v="EMMONAK"/>
    <n v="811"/>
    <s v="Lower Yukon-Kuskokwim"/>
    <s v="SREB Building #2523000920*Northern Region"/>
    <x v="7"/>
    <n v="1600"/>
    <m/>
    <m/>
    <n v="2408.7591240875913"/>
    <m/>
    <n v="14935.134414999999"/>
    <m/>
    <m/>
    <m/>
    <m/>
    <m/>
    <m/>
    <m/>
    <m/>
  </r>
  <r>
    <s v="Emmonak"/>
    <n v="811"/>
    <s v="Lower Yukon-Kuskokwim"/>
    <s v="Public Works"/>
    <x v="7"/>
    <n v="2400"/>
    <s v="Yes"/>
    <m/>
    <m/>
    <m/>
    <m/>
    <m/>
    <m/>
    <m/>
    <m/>
    <m/>
    <m/>
    <m/>
    <m/>
  </r>
  <r>
    <s v="Emmonak"/>
    <n v="811"/>
    <s v="Lower Yukon-Kuskokwim"/>
    <s v="Generator Building/Adjacent Container "/>
    <x v="7"/>
    <m/>
    <m/>
    <m/>
    <m/>
    <m/>
    <m/>
    <m/>
    <m/>
    <m/>
    <m/>
    <m/>
    <m/>
    <m/>
    <m/>
  </r>
  <r>
    <s v="Emmonak"/>
    <n v="811"/>
    <s v="Lower Yukon-Kuskokwim"/>
    <s v="Power Plant"/>
    <x v="7"/>
    <m/>
    <m/>
    <m/>
    <m/>
    <m/>
    <m/>
    <m/>
    <m/>
    <m/>
    <m/>
    <m/>
    <m/>
    <m/>
    <m/>
  </r>
  <r>
    <s v="Emmonak"/>
    <n v="811"/>
    <s v="Lower Yukon-Kuskokwim"/>
    <s v="Sub Gas Station 2 - Tank Facility"/>
    <x v="7"/>
    <m/>
    <m/>
    <m/>
    <m/>
    <m/>
    <m/>
    <m/>
    <m/>
    <m/>
    <m/>
    <m/>
    <m/>
    <m/>
    <m/>
  </r>
  <r>
    <s v="Evansville-Bettles"/>
    <n v="2"/>
    <s v="Yukon-Koyukuk/Upper Tanana"/>
    <s v="SAFE House"/>
    <x v="7"/>
    <n v="400"/>
    <s v="No"/>
    <m/>
    <m/>
    <m/>
    <m/>
    <m/>
    <m/>
    <m/>
    <m/>
    <m/>
    <m/>
    <m/>
    <m/>
  </r>
  <r>
    <s v="Evansville-Bettles"/>
    <n v="2"/>
    <s v="Yukon-Koyukuk/Upper Tanana"/>
    <s v="Maintenance Shop"/>
    <x v="7"/>
    <n v="864"/>
    <m/>
    <s v="No"/>
    <m/>
    <m/>
    <m/>
    <m/>
    <m/>
    <m/>
    <m/>
    <m/>
    <m/>
    <m/>
    <m/>
  </r>
  <r>
    <s v="Excursion Inlet"/>
    <n v="8"/>
    <s v="Southeast"/>
    <s v="No contact info"/>
    <x v="7"/>
    <m/>
    <m/>
    <m/>
    <m/>
    <m/>
    <m/>
    <m/>
    <m/>
    <m/>
    <m/>
    <m/>
    <m/>
    <m/>
    <m/>
  </r>
  <r>
    <s v="FALSE PASS"/>
    <n v="40"/>
    <s v="Aleutians"/>
    <s v="SRE Building #2533000232Central Region"/>
    <x v="7"/>
    <n v="1104"/>
    <m/>
    <m/>
    <m/>
    <m/>
    <n v="5946.5535184999999"/>
    <m/>
    <m/>
    <m/>
    <m/>
    <m/>
    <m/>
    <m/>
    <m/>
  </r>
  <r>
    <s v="False Pass"/>
    <n v="40"/>
    <s v="Aleutians"/>
    <s v="Bering Pacific Seafoods Multipurpose"/>
    <x v="7"/>
    <n v="4000"/>
    <m/>
    <m/>
    <m/>
    <m/>
    <m/>
    <m/>
    <m/>
    <m/>
    <m/>
    <m/>
    <m/>
    <m/>
    <m/>
  </r>
  <r>
    <s v="False Pass"/>
    <n v="40"/>
    <s v="Aleutians"/>
    <s v="City Shop"/>
    <x v="7"/>
    <n v="4000"/>
    <m/>
    <m/>
    <m/>
    <m/>
    <n v="33178"/>
    <m/>
    <m/>
    <m/>
    <m/>
    <m/>
    <m/>
    <m/>
    <m/>
  </r>
  <r>
    <s v="False Pass"/>
    <n v="40"/>
    <s v="Aleutians"/>
    <s v="Bering Pacific Seafoods Plant"/>
    <x v="7"/>
    <n v="13200"/>
    <m/>
    <m/>
    <m/>
    <m/>
    <m/>
    <m/>
    <m/>
    <m/>
    <m/>
    <m/>
    <m/>
    <m/>
    <m/>
  </r>
  <r>
    <s v="Fort Yukon"/>
    <n v="590"/>
    <s v="Yukon-Koyukuk/Upper Tanana"/>
    <s v="Airport Electrical"/>
    <x v="7"/>
    <n v="176"/>
    <m/>
    <m/>
    <m/>
    <m/>
    <m/>
    <m/>
    <m/>
    <m/>
    <m/>
    <m/>
    <m/>
    <m/>
    <m/>
  </r>
  <r>
    <s v="Fort Yukon"/>
    <n v="590"/>
    <s v="Yukon-Koyukuk/Upper Tanana"/>
    <s v="SRE Bldg."/>
    <x v="7"/>
    <n v="2000"/>
    <m/>
    <m/>
    <m/>
    <m/>
    <m/>
    <m/>
    <m/>
    <m/>
    <m/>
    <m/>
    <m/>
    <m/>
    <m/>
  </r>
  <r>
    <s v="Fort Yukon"/>
    <n v="590"/>
    <s v="Yukon-Koyukuk/Upper Tanana"/>
    <s v="Addie Shewfelt Bldg."/>
    <x v="7"/>
    <n v="2059"/>
    <s v="Yes; Ameresco"/>
    <m/>
    <m/>
    <m/>
    <m/>
    <m/>
    <m/>
    <m/>
    <m/>
    <m/>
    <m/>
    <m/>
    <m/>
  </r>
  <r>
    <s v="Fort Yukon"/>
    <n v="590"/>
    <s v="Yukon-Koyukuk/Upper Tanana"/>
    <s v="Gwandak Public Broadcasting &amp; CATG Bldg."/>
    <x v="7"/>
    <n v="2188"/>
    <s v="Yes; Ameresco"/>
    <m/>
    <m/>
    <m/>
    <m/>
    <m/>
    <m/>
    <m/>
    <m/>
    <m/>
    <m/>
    <m/>
    <m/>
  </r>
  <r>
    <s v="Fort Yukon"/>
    <n v="590"/>
    <s v="Yukon-Koyukuk/Upper Tanana"/>
    <s v="Vocational Education Bldg. (Old)"/>
    <x v="7"/>
    <n v="2304"/>
    <m/>
    <s v="Yes; VEEP"/>
    <m/>
    <m/>
    <m/>
    <m/>
    <m/>
    <m/>
    <m/>
    <m/>
    <m/>
    <m/>
    <m/>
  </r>
  <r>
    <s v="Fort Yukon"/>
    <n v="590"/>
    <s v="Yukon-Koyukuk/Upper Tanana"/>
    <s v="Combined Facility"/>
    <x v="7"/>
    <n v="3472"/>
    <m/>
    <m/>
    <m/>
    <m/>
    <m/>
    <m/>
    <m/>
    <m/>
    <m/>
    <m/>
    <m/>
    <m/>
    <m/>
  </r>
  <r>
    <s v="Fort Yukon"/>
    <n v="590"/>
    <s v="Yukon-Koyukuk/Upper Tanana"/>
    <s v="Vocational Education Bldg. (New)"/>
    <x v="7"/>
    <n v="9147"/>
    <m/>
    <s v="Yes; VEEP"/>
    <m/>
    <m/>
    <m/>
    <m/>
    <m/>
    <m/>
    <m/>
    <m/>
    <m/>
    <m/>
    <m/>
  </r>
  <r>
    <s v="Fort Yukon"/>
    <n v="590"/>
    <s v="Yukon-Koyukuk/Upper Tanana"/>
    <s v="Gym"/>
    <x v="7"/>
    <n v="10000"/>
    <m/>
    <m/>
    <m/>
    <m/>
    <m/>
    <m/>
    <m/>
    <m/>
    <m/>
    <m/>
    <m/>
    <m/>
    <m/>
  </r>
  <r>
    <s v="Fort Yukon"/>
    <n v="590"/>
    <s v="Yukon-Koyukuk/Upper Tanana"/>
    <s v="CATG Natural Resource Dept."/>
    <x v="7"/>
    <m/>
    <m/>
    <s v="Yes; VEEP"/>
    <m/>
    <m/>
    <m/>
    <m/>
    <m/>
    <m/>
    <m/>
    <m/>
    <m/>
    <m/>
    <m/>
  </r>
  <r>
    <s v="Fort Yukon"/>
    <n v="590"/>
    <s v="Yukon-Koyukuk/Upper Tanana"/>
    <s v="City Shop"/>
    <x v="7"/>
    <m/>
    <m/>
    <s v="Yes; VEEP"/>
    <m/>
    <m/>
    <m/>
    <m/>
    <m/>
    <m/>
    <m/>
    <m/>
    <m/>
    <m/>
    <m/>
  </r>
  <r>
    <s v="Fort Yukon"/>
    <n v="590"/>
    <s v="Yukon-Koyukuk/Upper Tanana"/>
    <s v="Education Department"/>
    <x v="7"/>
    <m/>
    <m/>
    <s v="Yes; VEEP"/>
    <m/>
    <m/>
    <m/>
    <m/>
    <m/>
    <m/>
    <m/>
    <m/>
    <m/>
    <m/>
    <m/>
  </r>
  <r>
    <s v="Fort Yukon"/>
    <n v="590"/>
    <s v="Yukon-Koyukuk/Upper Tanana"/>
    <s v="Elder Kitchen"/>
    <x v="7"/>
    <m/>
    <m/>
    <s v="Yes; VEEP"/>
    <m/>
    <m/>
    <m/>
    <m/>
    <m/>
    <m/>
    <m/>
    <m/>
    <m/>
    <m/>
    <m/>
  </r>
  <r>
    <s v="Fort Yukon"/>
    <n v="590"/>
    <s v="Yukon-Koyukuk/Upper Tanana"/>
    <s v="Elder's Bldg."/>
    <x v="7"/>
    <m/>
    <m/>
    <s v="Yes; VEEP"/>
    <m/>
    <m/>
    <m/>
    <m/>
    <m/>
    <m/>
    <m/>
    <m/>
    <m/>
    <m/>
    <m/>
  </r>
  <r>
    <s v="Fort Yukon"/>
    <n v="590"/>
    <s v="Yukon-Koyukuk/Upper Tanana"/>
    <s v="Fuel Company"/>
    <x v="7"/>
    <m/>
    <m/>
    <s v="Yes; VEEP"/>
    <m/>
    <m/>
    <m/>
    <m/>
    <m/>
    <m/>
    <m/>
    <m/>
    <m/>
    <m/>
    <m/>
  </r>
  <r>
    <s v="Fort Yukon"/>
    <n v="590"/>
    <s v="Yukon-Koyukuk/Upper Tanana"/>
    <s v="Learning Center"/>
    <x v="7"/>
    <m/>
    <m/>
    <s v="Yes; VEEP"/>
    <m/>
    <m/>
    <m/>
    <m/>
    <m/>
    <m/>
    <m/>
    <m/>
    <m/>
    <m/>
    <m/>
  </r>
  <r>
    <s v="Fort Yukon"/>
    <n v="590"/>
    <s v="Yukon-Koyukuk/Upper Tanana"/>
    <s v="Power House"/>
    <x v="7"/>
    <m/>
    <s v="Yes; Ameresco"/>
    <m/>
    <m/>
    <m/>
    <m/>
    <m/>
    <m/>
    <m/>
    <m/>
    <m/>
    <m/>
    <m/>
    <m/>
  </r>
  <r>
    <s v="Fort Yukon"/>
    <n v="590"/>
    <s v="Yukon-Koyukuk/Upper Tanana"/>
    <s v="Pump Station 2"/>
    <x v="7"/>
    <m/>
    <m/>
    <s v="Yes; VEEP"/>
    <m/>
    <m/>
    <m/>
    <m/>
    <m/>
    <m/>
    <m/>
    <m/>
    <m/>
    <m/>
    <m/>
  </r>
  <r>
    <s v="Fort Yukon"/>
    <n v="590"/>
    <s v="Yukon-Koyukuk/Upper Tanana"/>
    <s v="Red Recycling Bldg."/>
    <x v="7"/>
    <m/>
    <m/>
    <s v="Yes; VEEP"/>
    <m/>
    <m/>
    <m/>
    <m/>
    <m/>
    <m/>
    <m/>
    <m/>
    <m/>
    <m/>
    <m/>
  </r>
  <r>
    <s v="Fort Yukon"/>
    <n v="590"/>
    <s v="Yukon-Koyukuk/Upper Tanana"/>
    <s v="Vocational Education Dorms"/>
    <x v="7"/>
    <m/>
    <m/>
    <s v="Yes; VEEP"/>
    <m/>
    <m/>
    <m/>
    <m/>
    <m/>
    <m/>
    <m/>
    <m/>
    <m/>
    <m/>
    <m/>
  </r>
  <r>
    <s v="Fort Yukon"/>
    <n v="590"/>
    <s v="Yukon-Koyukuk/Upper Tanana"/>
    <s v="Vocational Education Shops"/>
    <x v="7"/>
    <m/>
    <m/>
    <s v="Yes; VEEP"/>
    <m/>
    <m/>
    <m/>
    <m/>
    <m/>
    <m/>
    <m/>
    <m/>
    <m/>
    <m/>
    <m/>
  </r>
  <r>
    <s v="Gakona"/>
    <n v="217"/>
    <s v="Copper River/Chugach"/>
    <s v="New Garage (NV of Gakona)"/>
    <x v="7"/>
    <n v="864"/>
    <m/>
    <m/>
    <m/>
    <m/>
    <m/>
    <m/>
    <m/>
    <m/>
    <m/>
    <m/>
    <m/>
    <m/>
    <m/>
  </r>
  <r>
    <s v="Gakona"/>
    <n v="217"/>
    <s v="Copper River/Chugach"/>
    <s v="Buster Gene Memorial Facility (NV of Gakona)"/>
    <x v="7"/>
    <n v="6000"/>
    <m/>
    <m/>
    <m/>
    <m/>
    <m/>
    <m/>
    <m/>
    <m/>
    <m/>
    <m/>
    <m/>
    <m/>
    <m/>
  </r>
  <r>
    <s v="Gakona"/>
    <n v="217"/>
    <s v="Copper River/Chugach"/>
    <s v="Child Advocacy Center (OCS)"/>
    <x v="7"/>
    <m/>
    <m/>
    <m/>
    <m/>
    <m/>
    <m/>
    <m/>
    <m/>
    <m/>
    <m/>
    <m/>
    <m/>
    <m/>
    <m/>
  </r>
  <r>
    <s v="Galena"/>
    <n v="483"/>
    <s v="Yukon-Koyukuk/Upper Tanana"/>
    <s v="UAF Interior Aleutians Campus"/>
    <x v="7"/>
    <n v="1104"/>
    <m/>
    <m/>
    <m/>
    <m/>
    <m/>
    <m/>
    <m/>
    <m/>
    <m/>
    <m/>
    <m/>
    <m/>
    <m/>
  </r>
  <r>
    <s v="Galena"/>
    <n v="483"/>
    <s v="Yukon-Koyukuk/Upper Tanana"/>
    <s v="BUTLER BLDG"/>
    <x v="7"/>
    <n v="1280"/>
    <m/>
    <m/>
    <m/>
    <m/>
    <m/>
    <m/>
    <m/>
    <m/>
    <m/>
    <m/>
    <m/>
    <m/>
    <m/>
  </r>
  <r>
    <s v="Galena"/>
    <n v="483"/>
    <s v="Yukon-Koyukuk/Upper Tanana"/>
    <s v="SHS Vocational"/>
    <x v="7"/>
    <n v="2160"/>
    <m/>
    <m/>
    <m/>
    <m/>
    <m/>
    <m/>
    <m/>
    <m/>
    <m/>
    <m/>
    <m/>
    <m/>
    <m/>
  </r>
  <r>
    <s v="Galena"/>
    <n v="483"/>
    <s v="Yukon-Koyukuk/Upper Tanana"/>
    <s v="Petroleum, Oils, &amp; Lubricants Bldg."/>
    <x v="7"/>
    <n v="3500"/>
    <m/>
    <m/>
    <m/>
    <m/>
    <m/>
    <m/>
    <m/>
    <m/>
    <m/>
    <m/>
    <m/>
    <m/>
    <m/>
  </r>
  <r>
    <s v="Galena"/>
    <n v="483"/>
    <s v="Yukon-Koyukuk/Upper Tanana"/>
    <s v="Maintenance Shop (New)"/>
    <x v="7"/>
    <n v="4235"/>
    <s v="Yes; Ameresco"/>
    <m/>
    <m/>
    <m/>
    <m/>
    <m/>
    <m/>
    <m/>
    <m/>
    <m/>
    <m/>
    <m/>
    <m/>
  </r>
  <r>
    <s v="Galena"/>
    <n v="483"/>
    <s v="Yukon-Koyukuk/Upper Tanana"/>
    <s v="Munitions Bldg."/>
    <x v="7"/>
    <n v="5400"/>
    <m/>
    <m/>
    <m/>
    <m/>
    <m/>
    <m/>
    <m/>
    <m/>
    <m/>
    <m/>
    <m/>
    <m/>
    <m/>
  </r>
  <r>
    <s v="Galena"/>
    <n v="483"/>
    <s v="Yukon-Koyukuk/Upper Tanana"/>
    <s v="Two Seasons"/>
    <x v="7"/>
    <n v="7800"/>
    <m/>
    <m/>
    <m/>
    <m/>
    <m/>
    <m/>
    <m/>
    <m/>
    <m/>
    <m/>
    <m/>
    <m/>
    <m/>
  </r>
  <r>
    <s v="Galena"/>
    <n v="483"/>
    <s v="Yukon-Koyukuk/Upper Tanana"/>
    <s v="GILA Auto ShopCity of Galena"/>
    <x v="7"/>
    <n v="8125"/>
    <m/>
    <m/>
    <n v="9425.9562043795613"/>
    <s v="Unknown"/>
    <n v="14341.12914225"/>
    <m/>
    <m/>
    <m/>
    <m/>
    <m/>
    <m/>
    <m/>
    <m/>
  </r>
  <r>
    <s v="Galena"/>
    <n v="483"/>
    <s v="Yukon-Koyukuk/Upper Tanana"/>
    <s v="Old Supply"/>
    <x v="7"/>
    <n v="10623"/>
    <m/>
    <m/>
    <m/>
    <m/>
    <m/>
    <m/>
    <m/>
    <m/>
    <m/>
    <m/>
    <m/>
    <m/>
    <m/>
  </r>
  <r>
    <s v="Galena"/>
    <n v="483"/>
    <s v="Yukon-Koyukuk/Upper Tanana"/>
    <s v="Vehicle Maintenance"/>
    <x v="7"/>
    <n v="10662"/>
    <m/>
    <m/>
    <m/>
    <m/>
    <m/>
    <m/>
    <m/>
    <m/>
    <m/>
    <m/>
    <m/>
    <m/>
    <m/>
  </r>
  <r>
    <s v="Galena"/>
    <n v="483"/>
    <s v="Yukon-Koyukuk/Upper Tanana"/>
    <s v="KIYU Radio Station"/>
    <x v="7"/>
    <n v="12536"/>
    <s v="Yes; Nortech"/>
    <m/>
    <m/>
    <m/>
    <m/>
    <m/>
    <m/>
    <m/>
    <m/>
    <m/>
    <m/>
    <m/>
    <m/>
  </r>
  <r>
    <s v="GALENA"/>
    <n v="483"/>
    <s v="Yukon-Koyukuk/Upper Tanana"/>
    <s v="Maintenance Shop #2523000998*Northern Region"/>
    <x v="7"/>
    <n v="21228"/>
    <m/>
    <m/>
    <m/>
    <m/>
    <n v="77558.698021999997"/>
    <m/>
    <m/>
    <m/>
    <m/>
    <m/>
    <m/>
    <m/>
    <m/>
  </r>
  <r>
    <s v="Galena"/>
    <n v="483"/>
    <s v="Yukon-Koyukuk/Upper Tanana"/>
    <s v="Trooper Housing"/>
    <x v="7"/>
    <n v="33776"/>
    <s v="Yes; Amer./Nort."/>
    <m/>
    <m/>
    <m/>
    <m/>
    <m/>
    <m/>
    <m/>
    <m/>
    <m/>
    <m/>
    <m/>
    <m/>
  </r>
  <r>
    <s v="Galena"/>
    <n v="483"/>
    <s v="Yukon-Koyukuk/Upper Tanana"/>
    <s v="Arctic Circle Air Service"/>
    <x v="7"/>
    <m/>
    <m/>
    <m/>
    <m/>
    <m/>
    <m/>
    <m/>
    <m/>
    <m/>
    <m/>
    <m/>
    <m/>
    <m/>
    <m/>
  </r>
  <r>
    <s v="Galena"/>
    <n v="483"/>
    <s v="Yukon-Koyukuk/Upper Tanana"/>
    <s v="Assisted Living Center"/>
    <x v="7"/>
    <m/>
    <m/>
    <m/>
    <m/>
    <m/>
    <m/>
    <m/>
    <m/>
    <m/>
    <m/>
    <m/>
    <m/>
    <m/>
    <m/>
  </r>
  <r>
    <s v="Galena"/>
    <n v="483"/>
    <s v="Yukon-Koyukuk/Upper Tanana"/>
    <s v="Aviation Tech Lab"/>
    <x v="7"/>
    <m/>
    <m/>
    <m/>
    <m/>
    <m/>
    <m/>
    <m/>
    <m/>
    <m/>
    <m/>
    <m/>
    <m/>
    <m/>
    <m/>
  </r>
  <r>
    <s v="Galena"/>
    <n v="483"/>
    <s v="Yukon-Koyukuk/Upper Tanana"/>
    <s v="Birchwood Adult Dorm"/>
    <x v="7"/>
    <m/>
    <m/>
    <m/>
    <m/>
    <m/>
    <m/>
    <m/>
    <m/>
    <m/>
    <m/>
    <m/>
    <m/>
    <m/>
    <m/>
  </r>
  <r>
    <s v="Galena"/>
    <n v="483"/>
    <s v="Yukon-Koyukuk/Upper Tanana"/>
    <s v="BLM Building"/>
    <x v="7"/>
    <m/>
    <m/>
    <m/>
    <m/>
    <m/>
    <m/>
    <m/>
    <m/>
    <m/>
    <m/>
    <m/>
    <m/>
    <m/>
    <m/>
  </r>
  <r>
    <s v="Galena"/>
    <n v="483"/>
    <s v="Yukon-Koyukuk/Upper Tanana"/>
    <s v="Carpenter Main"/>
    <x v="7"/>
    <m/>
    <m/>
    <m/>
    <m/>
    <m/>
    <m/>
    <m/>
    <m/>
    <m/>
    <m/>
    <m/>
    <m/>
    <m/>
    <m/>
  </r>
  <r>
    <s v="Galena"/>
    <n v="483"/>
    <s v="Yukon-Koyukuk/Upper Tanana"/>
    <s v="Crowley"/>
    <x v="7"/>
    <m/>
    <m/>
    <m/>
    <m/>
    <m/>
    <m/>
    <m/>
    <m/>
    <m/>
    <m/>
    <m/>
    <m/>
    <m/>
    <m/>
  </r>
  <r>
    <s v="Galena"/>
    <n v="483"/>
    <s v="Yukon-Koyukuk/Upper Tanana"/>
    <s v="DOT Shop"/>
    <x v="7"/>
    <m/>
    <m/>
    <m/>
    <m/>
    <m/>
    <m/>
    <m/>
    <m/>
    <m/>
    <m/>
    <m/>
    <m/>
    <m/>
    <m/>
  </r>
  <r>
    <s v="Galena"/>
    <n v="483"/>
    <s v="Yukon-Koyukuk/Upper Tanana"/>
    <s v="Early Learning Center"/>
    <x v="7"/>
    <m/>
    <m/>
    <m/>
    <m/>
    <m/>
    <m/>
    <m/>
    <m/>
    <m/>
    <m/>
    <m/>
    <m/>
    <m/>
    <m/>
  </r>
  <r>
    <s v="Galena"/>
    <n v="483"/>
    <s v="Yukon-Koyukuk/Upper Tanana"/>
    <s v="Edward G Pitka Sr. Airport"/>
    <x v="7"/>
    <m/>
    <m/>
    <m/>
    <m/>
    <m/>
    <m/>
    <m/>
    <m/>
    <m/>
    <m/>
    <m/>
    <m/>
    <m/>
    <m/>
  </r>
  <r>
    <s v="Galena"/>
    <n v="483"/>
    <s v="Yukon-Koyukuk/Upper Tanana"/>
    <s v="Elder Housing Center"/>
    <x v="7"/>
    <m/>
    <m/>
    <m/>
    <m/>
    <m/>
    <m/>
    <m/>
    <m/>
    <m/>
    <m/>
    <m/>
    <m/>
    <m/>
    <m/>
  </r>
  <r>
    <s v="Galena"/>
    <n v="483"/>
    <s v="Yukon-Koyukuk/Upper Tanana"/>
    <s v="Evert Air Alaska"/>
    <x v="7"/>
    <m/>
    <m/>
    <m/>
    <m/>
    <m/>
    <m/>
    <m/>
    <m/>
    <m/>
    <m/>
    <m/>
    <m/>
    <m/>
    <m/>
  </r>
  <r>
    <s v="Galena"/>
    <n v="483"/>
    <s v="Yukon-Koyukuk/Upper Tanana"/>
    <s v="Frontier Flying Service"/>
    <x v="7"/>
    <m/>
    <m/>
    <m/>
    <m/>
    <m/>
    <m/>
    <m/>
    <m/>
    <m/>
    <m/>
    <m/>
    <m/>
    <m/>
    <m/>
  </r>
  <r>
    <s v="Galena"/>
    <n v="483"/>
    <s v="Yukon-Koyukuk/Upper Tanana"/>
    <s v="Galena Day Care"/>
    <x v="7"/>
    <m/>
    <m/>
    <m/>
    <m/>
    <m/>
    <m/>
    <m/>
    <m/>
    <m/>
    <m/>
    <m/>
    <m/>
    <m/>
    <m/>
  </r>
  <r>
    <s v="Galena"/>
    <n v="483"/>
    <s v="Yukon-Koyukuk/Upper Tanana"/>
    <s v="Galena USAF Base"/>
    <x v="7"/>
    <m/>
    <m/>
    <m/>
    <m/>
    <m/>
    <m/>
    <m/>
    <m/>
    <m/>
    <m/>
    <m/>
    <m/>
    <m/>
    <m/>
  </r>
  <r>
    <s v="Galena"/>
    <n v="483"/>
    <s v="Yukon-Koyukuk/Upper Tanana"/>
    <s v="Gana-A'Yoo Limited"/>
    <x v="7"/>
    <m/>
    <m/>
    <m/>
    <m/>
    <m/>
    <m/>
    <m/>
    <m/>
    <m/>
    <m/>
    <m/>
    <m/>
    <m/>
    <m/>
  </r>
  <r>
    <s v="Galena"/>
    <n v="483"/>
    <s v="Yukon-Koyukuk/Upper Tanana"/>
    <s v="GM Auto Tech Lab"/>
    <x v="7"/>
    <m/>
    <m/>
    <m/>
    <m/>
    <m/>
    <m/>
    <m/>
    <m/>
    <m/>
    <m/>
    <m/>
    <m/>
    <m/>
    <m/>
  </r>
  <r>
    <s v="Galena"/>
    <n v="483"/>
    <s v="Yukon-Koyukuk/Upper Tanana"/>
    <s v="Joey's "/>
    <x v="7"/>
    <m/>
    <m/>
    <m/>
    <m/>
    <m/>
    <m/>
    <m/>
    <m/>
    <m/>
    <m/>
    <m/>
    <m/>
    <m/>
    <m/>
  </r>
  <r>
    <s v="Galena"/>
    <n v="483"/>
    <s v="Yukon-Koyukuk/Upper Tanana"/>
    <s v="K&amp;W Services (maintenance shop attached)"/>
    <x v="7"/>
    <m/>
    <m/>
    <m/>
    <m/>
    <m/>
    <m/>
    <m/>
    <m/>
    <m/>
    <m/>
    <m/>
    <m/>
    <m/>
    <m/>
  </r>
  <r>
    <s v="Galena"/>
    <n v="483"/>
    <s v="Yukon-Koyukuk/Upper Tanana"/>
    <s v="Large Steel Garage/Shop Facility"/>
    <x v="7"/>
    <m/>
    <m/>
    <m/>
    <m/>
    <m/>
    <m/>
    <m/>
    <m/>
    <m/>
    <m/>
    <m/>
    <m/>
    <m/>
    <m/>
  </r>
  <r>
    <s v="Galena"/>
    <n v="483"/>
    <s v="Yukon-Koyukuk/Upper Tanana"/>
    <s v="Large Steel Work Shop"/>
    <x v="7"/>
    <m/>
    <m/>
    <m/>
    <m/>
    <m/>
    <m/>
    <m/>
    <m/>
    <m/>
    <m/>
    <m/>
    <m/>
    <m/>
    <m/>
  </r>
  <r>
    <s v="Galena"/>
    <n v="483"/>
    <s v="Yukon-Koyukuk/Upper Tanana"/>
    <s v="Louden House Garage"/>
    <x v="7"/>
    <m/>
    <m/>
    <m/>
    <m/>
    <m/>
    <m/>
    <m/>
    <m/>
    <m/>
    <m/>
    <m/>
    <m/>
    <m/>
    <m/>
  </r>
  <r>
    <s v="Galena"/>
    <n v="483"/>
    <s v="Yukon-Koyukuk/Upper Tanana"/>
    <s v="Power Plant"/>
    <x v="7"/>
    <m/>
    <m/>
    <m/>
    <m/>
    <m/>
    <m/>
    <m/>
    <m/>
    <m/>
    <m/>
    <m/>
    <m/>
    <m/>
    <m/>
  </r>
  <r>
    <s v="Galena"/>
    <n v="483"/>
    <s v="Yukon-Koyukuk/Upper Tanana"/>
    <s v="Ravn Air"/>
    <x v="7"/>
    <m/>
    <m/>
    <m/>
    <m/>
    <m/>
    <m/>
    <m/>
    <m/>
    <m/>
    <m/>
    <m/>
    <m/>
    <m/>
    <m/>
  </r>
  <r>
    <s v="Galena"/>
    <n v="483"/>
    <s v="Yukon-Koyukuk/Upper Tanana"/>
    <s v="Service/Maint. Shop City Garage"/>
    <x v="7"/>
    <m/>
    <m/>
    <m/>
    <m/>
    <m/>
    <m/>
    <m/>
    <m/>
    <m/>
    <m/>
    <m/>
    <m/>
    <m/>
    <m/>
  </r>
  <r>
    <s v="Galena"/>
    <n v="483"/>
    <s v="Yukon-Koyukuk/Upper Tanana"/>
    <s v="Steam Plant"/>
    <x v="7"/>
    <m/>
    <s v="Yes; Ameresco"/>
    <m/>
    <m/>
    <m/>
    <m/>
    <m/>
    <m/>
    <m/>
    <m/>
    <m/>
    <m/>
    <m/>
    <m/>
  </r>
  <r>
    <s v="Galena"/>
    <n v="483"/>
    <s v="Yukon-Koyukuk/Upper Tanana"/>
    <s v="Suzuki Tech Lab"/>
    <x v="7"/>
    <m/>
    <m/>
    <m/>
    <m/>
    <m/>
    <m/>
    <m/>
    <m/>
    <m/>
    <m/>
    <m/>
    <m/>
    <m/>
    <m/>
  </r>
  <r>
    <s v="Galena"/>
    <n v="483"/>
    <s v="Yukon-Koyukuk/Upper Tanana"/>
    <s v="Sweetsirs"/>
    <x v="7"/>
    <m/>
    <m/>
    <m/>
    <m/>
    <m/>
    <m/>
    <m/>
    <m/>
    <m/>
    <m/>
    <m/>
    <m/>
    <m/>
    <m/>
  </r>
  <r>
    <s v="Galena"/>
    <n v="483"/>
    <s v="Yukon-Koyukuk/Upper Tanana"/>
    <s v="US Fish &amp; Wildlife"/>
    <x v="7"/>
    <m/>
    <m/>
    <m/>
    <m/>
    <m/>
    <m/>
    <m/>
    <m/>
    <m/>
    <m/>
    <m/>
    <m/>
    <m/>
    <m/>
  </r>
  <r>
    <s v="Gambell"/>
    <n v="722"/>
    <s v="Bering Straits"/>
    <s v="AIRPORT ELECTRICAL"/>
    <x v="7"/>
    <n v="96"/>
    <m/>
    <m/>
    <m/>
    <m/>
    <m/>
    <m/>
    <m/>
    <m/>
    <m/>
    <m/>
    <m/>
    <m/>
    <m/>
  </r>
  <r>
    <s v="Gambell"/>
    <n v="722"/>
    <s v="Bering Straits"/>
    <s v="BIA Shop"/>
    <x v="7"/>
    <n v="760"/>
    <m/>
    <m/>
    <m/>
    <m/>
    <m/>
    <m/>
    <m/>
    <m/>
    <m/>
    <m/>
    <m/>
    <m/>
    <m/>
  </r>
  <r>
    <s v="GAMBELL"/>
    <n v="722"/>
    <s v="Bering Straits"/>
    <s v="SREB Building #2523003479*Northern Region"/>
    <x v="7"/>
    <n v="2000"/>
    <m/>
    <m/>
    <n v="963.50364963503648"/>
    <m/>
    <n v="3146.0283140000001"/>
    <m/>
    <m/>
    <m/>
    <m/>
    <m/>
    <m/>
    <m/>
    <m/>
  </r>
  <r>
    <s v="Game Creek"/>
    <n v="27"/>
    <s v="Southeast"/>
    <s v="No contact info"/>
    <x v="7"/>
    <m/>
    <m/>
    <m/>
    <m/>
    <m/>
    <m/>
    <m/>
    <m/>
    <m/>
    <m/>
    <m/>
    <m/>
    <m/>
    <m/>
  </r>
  <r>
    <s v="GLENNALLEN"/>
    <n v="514"/>
    <s v="Copper River/Chugach"/>
    <s v="Glennallen GarageDept. of Fish &amp; Game"/>
    <x v="7"/>
    <n v="1200"/>
    <m/>
    <m/>
    <m/>
    <m/>
    <n v="4571.8411461999995"/>
    <m/>
    <m/>
    <m/>
    <m/>
    <m/>
    <m/>
    <m/>
    <m/>
  </r>
  <r>
    <s v="Glennallen"/>
    <n v="514"/>
    <s v="Copper River/Chugach"/>
    <s v="ADF&amp;G Quarters"/>
    <x v="7"/>
    <m/>
    <m/>
    <m/>
    <m/>
    <m/>
    <m/>
    <m/>
    <m/>
    <m/>
    <m/>
    <m/>
    <m/>
    <m/>
    <m/>
  </r>
  <r>
    <s v="Glennallen"/>
    <n v="514"/>
    <s v="Copper River/Chugach"/>
    <s v="Alascom Bldg."/>
    <x v="7"/>
    <m/>
    <m/>
    <m/>
    <m/>
    <m/>
    <m/>
    <m/>
    <m/>
    <m/>
    <m/>
    <m/>
    <m/>
    <m/>
    <m/>
  </r>
  <r>
    <s v="Glennallen"/>
    <n v="514"/>
    <s v="Copper River/Chugach"/>
    <s v="Auto Repair Shop"/>
    <x v="7"/>
    <m/>
    <m/>
    <m/>
    <m/>
    <m/>
    <m/>
    <m/>
    <m/>
    <m/>
    <m/>
    <m/>
    <m/>
    <m/>
    <m/>
  </r>
  <r>
    <s v="Glennallen"/>
    <n v="514"/>
    <s v="Copper River/Chugach"/>
    <s v="Beauty Shop"/>
    <x v="7"/>
    <m/>
    <m/>
    <m/>
    <m/>
    <m/>
    <m/>
    <m/>
    <m/>
    <m/>
    <m/>
    <m/>
    <m/>
    <m/>
    <m/>
  </r>
  <r>
    <s v="Glennallen"/>
    <n v="514"/>
    <s v="Copper River/Chugach"/>
    <s v="BLM Shops"/>
    <x v="7"/>
    <m/>
    <m/>
    <m/>
    <m/>
    <m/>
    <m/>
    <m/>
    <m/>
    <m/>
    <m/>
    <m/>
    <m/>
    <m/>
    <m/>
  </r>
  <r>
    <s v="Glennallen"/>
    <n v="514"/>
    <s v="Copper River/Chugach"/>
    <s v="CVCC/Visitor Center"/>
    <x v="7"/>
    <m/>
    <m/>
    <m/>
    <m/>
    <m/>
    <m/>
    <m/>
    <m/>
    <m/>
    <m/>
    <m/>
    <m/>
    <m/>
    <m/>
  </r>
  <r>
    <s v="Glennallen"/>
    <n v="514"/>
    <s v="Copper River/Chugach"/>
    <s v="CVE Gen. Plant"/>
    <x v="7"/>
    <m/>
    <m/>
    <m/>
    <m/>
    <m/>
    <m/>
    <m/>
    <m/>
    <m/>
    <m/>
    <m/>
    <m/>
    <m/>
    <m/>
  </r>
  <r>
    <s v="Glennallen"/>
    <n v="514"/>
    <s v="Copper River/Chugach"/>
    <s v="CVE Shops"/>
    <x v="7"/>
    <m/>
    <m/>
    <m/>
    <m/>
    <m/>
    <m/>
    <m/>
    <m/>
    <m/>
    <m/>
    <m/>
    <m/>
    <m/>
    <m/>
  </r>
  <r>
    <s v="Glennallen"/>
    <n v="514"/>
    <s v="Copper River/Chugach"/>
    <s v="Gas Station"/>
    <x v="7"/>
    <m/>
    <m/>
    <m/>
    <m/>
    <m/>
    <m/>
    <m/>
    <m/>
    <m/>
    <m/>
    <m/>
    <m/>
    <m/>
    <m/>
  </r>
  <r>
    <s v="Glennallen"/>
    <n v="514"/>
    <s v="Copper River/Chugach"/>
    <s v="Gas Station/Gift Shop"/>
    <x v="7"/>
    <m/>
    <m/>
    <m/>
    <m/>
    <m/>
    <m/>
    <m/>
    <m/>
    <m/>
    <m/>
    <m/>
    <m/>
    <m/>
    <m/>
  </r>
  <r>
    <s v="Glennallen"/>
    <n v="514"/>
    <s v="Copper River/Chugach"/>
    <s v="Glennallen Chiropractic"/>
    <x v="7"/>
    <m/>
    <m/>
    <m/>
    <m/>
    <m/>
    <m/>
    <m/>
    <m/>
    <m/>
    <m/>
    <m/>
    <m/>
    <m/>
    <m/>
  </r>
  <r>
    <s v="Glennallen"/>
    <n v="514"/>
    <s v="Copper River/Chugach"/>
    <s v="KCAM Radio Station (Old)"/>
    <x v="7"/>
    <m/>
    <m/>
    <m/>
    <m/>
    <m/>
    <m/>
    <m/>
    <m/>
    <m/>
    <m/>
    <m/>
    <m/>
    <m/>
    <m/>
  </r>
  <r>
    <s v="Glennallen"/>
    <n v="514"/>
    <s v="Copper River/Chugach"/>
    <s v="Laundry Mat/DMV"/>
    <x v="7"/>
    <m/>
    <m/>
    <m/>
    <m/>
    <m/>
    <m/>
    <m/>
    <m/>
    <m/>
    <m/>
    <m/>
    <m/>
    <m/>
    <m/>
  </r>
  <r>
    <s v="Glennallen"/>
    <n v="514"/>
    <s v="Copper River/Chugach"/>
    <s v="Log Cabin"/>
    <x v="7"/>
    <m/>
    <m/>
    <m/>
    <m/>
    <m/>
    <m/>
    <m/>
    <m/>
    <m/>
    <m/>
    <m/>
    <m/>
    <m/>
    <m/>
  </r>
  <r>
    <s v="Glennallen"/>
    <n v="514"/>
    <s v="Copper River/Chugach"/>
    <s v="Lumber Yard"/>
    <x v="7"/>
    <m/>
    <m/>
    <m/>
    <m/>
    <m/>
    <m/>
    <m/>
    <m/>
    <m/>
    <m/>
    <m/>
    <m/>
    <m/>
    <m/>
  </r>
  <r>
    <s v="Glennallen"/>
    <n v="514"/>
    <s v="Copper River/Chugach"/>
    <s v="Maint. Shop"/>
    <x v="7"/>
    <m/>
    <m/>
    <m/>
    <m/>
    <m/>
    <m/>
    <m/>
    <m/>
    <m/>
    <m/>
    <m/>
    <m/>
    <m/>
    <m/>
  </r>
  <r>
    <s v="Glennallen"/>
    <n v="514"/>
    <s v="Copper River/Chugach"/>
    <s v="Medical Center"/>
    <x v="7"/>
    <m/>
    <m/>
    <m/>
    <m/>
    <m/>
    <m/>
    <m/>
    <m/>
    <m/>
    <m/>
    <m/>
    <m/>
    <m/>
    <m/>
  </r>
  <r>
    <s v="Glennallen"/>
    <n v="514"/>
    <s v="Copper River/Chugach"/>
    <s v="Park Serv. Shop"/>
    <x v="7"/>
    <m/>
    <m/>
    <m/>
    <m/>
    <m/>
    <m/>
    <m/>
    <m/>
    <m/>
    <m/>
    <m/>
    <m/>
    <m/>
    <m/>
  </r>
  <r>
    <s v="Glennallen"/>
    <n v="514"/>
    <s v="Copper River/Chugach"/>
    <s v="Rental Cabins"/>
    <x v="7"/>
    <m/>
    <m/>
    <m/>
    <m/>
    <m/>
    <m/>
    <m/>
    <m/>
    <m/>
    <m/>
    <m/>
    <m/>
    <m/>
    <m/>
  </r>
  <r>
    <s v="Glennallen"/>
    <n v="514"/>
    <s v="Copper River/Chugach"/>
    <s v="RV Park"/>
    <x v="7"/>
    <m/>
    <m/>
    <m/>
    <m/>
    <m/>
    <m/>
    <m/>
    <m/>
    <m/>
    <m/>
    <m/>
    <m/>
    <m/>
    <m/>
  </r>
  <r>
    <s v="Glennallen"/>
    <n v="514"/>
    <s v="Copper River/Chugach"/>
    <s v="Shops"/>
    <x v="7"/>
    <m/>
    <m/>
    <m/>
    <m/>
    <m/>
    <m/>
    <m/>
    <m/>
    <m/>
    <m/>
    <m/>
    <m/>
    <m/>
    <m/>
  </r>
  <r>
    <s v="Glennallen"/>
    <n v="514"/>
    <s v="Copper River/Chugach"/>
    <s v="Six Plex"/>
    <x v="7"/>
    <m/>
    <m/>
    <m/>
    <m/>
    <m/>
    <m/>
    <m/>
    <m/>
    <m/>
    <m/>
    <m/>
    <m/>
    <m/>
    <m/>
  </r>
  <r>
    <s v="Glennallen"/>
    <n v="514"/>
    <s v="Copper River/Chugach"/>
    <s v="State Job Service"/>
    <x v="7"/>
    <m/>
    <m/>
    <m/>
    <m/>
    <m/>
    <m/>
    <m/>
    <m/>
    <m/>
    <m/>
    <m/>
    <m/>
    <m/>
    <m/>
  </r>
  <r>
    <s v="Golovin"/>
    <n v="181"/>
    <s v="Bering Straits"/>
    <s v="AIRPORT ELECTRICAL"/>
    <x v="7"/>
    <n v="96"/>
    <m/>
    <m/>
    <m/>
    <m/>
    <m/>
    <m/>
    <m/>
    <m/>
    <m/>
    <m/>
    <m/>
    <m/>
    <m/>
  </r>
  <r>
    <s v="Golovin"/>
    <n v="181"/>
    <s v="Bering Straits"/>
    <s v="Maintenance shop"/>
    <x v="7"/>
    <n v="672"/>
    <m/>
    <m/>
    <m/>
    <m/>
    <m/>
    <m/>
    <m/>
    <m/>
    <m/>
    <m/>
    <m/>
    <m/>
    <m/>
  </r>
  <r>
    <s v="Golovin"/>
    <n v="181"/>
    <s v="Bering Straits"/>
    <s v="Mechanical Building"/>
    <x v="7"/>
    <n v="800"/>
    <m/>
    <m/>
    <m/>
    <m/>
    <m/>
    <m/>
    <m/>
    <m/>
    <m/>
    <m/>
    <m/>
    <m/>
    <m/>
  </r>
  <r>
    <s v="GOLOVIN"/>
    <n v="181"/>
    <s v="Bering Straits"/>
    <s v="SREB Building #2523000598*Northern Region"/>
    <x v="7"/>
    <n v="2000"/>
    <m/>
    <m/>
    <n v="963.50364963503648"/>
    <m/>
    <n v="3208.0288719999999"/>
    <m/>
    <m/>
    <m/>
    <m/>
    <m/>
    <m/>
    <m/>
    <m/>
  </r>
  <r>
    <s v="Golovin"/>
    <n v="181"/>
    <s v="Bering Straits"/>
    <s v="Golovin Power Utility Generator Building"/>
    <x v="7"/>
    <m/>
    <m/>
    <m/>
    <m/>
    <m/>
    <m/>
    <m/>
    <m/>
    <m/>
    <m/>
    <m/>
    <m/>
    <m/>
    <m/>
  </r>
  <r>
    <s v="GOODNEWS BAY"/>
    <n v="268"/>
    <s v="Lower Yukon-Kuskokwim"/>
    <s v="SRE Building (Heated) #2533000420Central Region"/>
    <x v="7"/>
    <n v="2200"/>
    <m/>
    <m/>
    <m/>
    <m/>
    <n v="2113.0190169999996"/>
    <m/>
    <m/>
    <m/>
    <m/>
    <m/>
    <m/>
    <m/>
    <m/>
  </r>
  <r>
    <s v="Goodnews Bay"/>
    <n v="268"/>
    <s v="Lower Yukon-Kuskokwim"/>
    <s v="City Complex"/>
    <x v="7"/>
    <n v="4219"/>
    <m/>
    <m/>
    <m/>
    <m/>
    <m/>
    <m/>
    <m/>
    <m/>
    <m/>
    <m/>
    <m/>
    <m/>
    <m/>
  </r>
  <r>
    <s v="Goodnews Bay"/>
    <n v="268"/>
    <s v="Lower Yukon-Kuskokwim"/>
    <s v="Generator Module "/>
    <x v="7"/>
    <m/>
    <m/>
    <m/>
    <m/>
    <m/>
    <m/>
    <m/>
    <m/>
    <m/>
    <m/>
    <m/>
    <m/>
    <m/>
    <m/>
  </r>
  <r>
    <s v="Goodnews Bay"/>
    <n v="268"/>
    <s v="Lower Yukon-Kuskokwim"/>
    <s v="Mist Module "/>
    <x v="7"/>
    <m/>
    <m/>
    <m/>
    <m/>
    <m/>
    <m/>
    <m/>
    <m/>
    <m/>
    <m/>
    <m/>
    <m/>
    <m/>
    <m/>
  </r>
  <r>
    <s v="Goodnews Bay"/>
    <n v="268"/>
    <s v="Lower Yukon-Kuskokwim"/>
    <s v="Shop Building "/>
    <x v="7"/>
    <m/>
    <m/>
    <m/>
    <m/>
    <m/>
    <m/>
    <m/>
    <m/>
    <m/>
    <m/>
    <m/>
    <m/>
    <m/>
    <m/>
  </r>
  <r>
    <s v="Grayling"/>
    <n v="188"/>
    <s v="Yukon-Koyukuk/Upper Tanana"/>
    <s v="Airport Electrical"/>
    <x v="7"/>
    <n v="96"/>
    <m/>
    <m/>
    <m/>
    <m/>
    <m/>
    <m/>
    <m/>
    <m/>
    <m/>
    <m/>
    <m/>
    <m/>
    <m/>
  </r>
  <r>
    <s v="GRAYLING"/>
    <n v="188"/>
    <s v="Yukon-Koyukuk/Upper Tanana"/>
    <s v="SREB Building #2523000579*Northern Region"/>
    <x v="7"/>
    <n v="2000"/>
    <m/>
    <m/>
    <n v="963.50364963503648"/>
    <m/>
    <n v="3203.5288314999998"/>
    <m/>
    <m/>
    <m/>
    <m/>
    <m/>
    <m/>
    <m/>
    <m/>
  </r>
  <r>
    <s v="Gulkana"/>
    <n v="117"/>
    <s v="Copper River/Chugach"/>
    <s v="Wood Boiler Building"/>
    <x v="7"/>
    <n v="768"/>
    <m/>
    <m/>
    <m/>
    <m/>
    <n v="12818"/>
    <m/>
    <m/>
    <m/>
    <m/>
    <m/>
    <m/>
    <m/>
    <m/>
  </r>
  <r>
    <s v="Gulkana"/>
    <n v="117"/>
    <s v="Copper River/Chugach"/>
    <s v="Garage"/>
    <x v="7"/>
    <n v="1280"/>
    <m/>
    <m/>
    <n v="491"/>
    <m/>
    <n v="7932"/>
    <m/>
    <m/>
    <m/>
    <m/>
    <m/>
    <m/>
    <m/>
    <m/>
  </r>
  <r>
    <s v="GULKANA"/>
    <n v="117"/>
    <s v="Copper River/Chugach"/>
    <s v="Equipment Garage #2523000414*Northern Region"/>
    <x v="7"/>
    <n v="1380"/>
    <m/>
    <m/>
    <n v="2239.7798540145982"/>
    <m/>
    <n v="6927.8623502"/>
    <m/>
    <m/>
    <m/>
    <m/>
    <m/>
    <m/>
    <m/>
    <m/>
  </r>
  <r>
    <s v="GULKANA"/>
    <n v="117"/>
    <s v="Copper River/Chugach"/>
    <s v="Equipment Shop #2523000505*Northern Region"/>
    <x v="7"/>
    <n v="2400"/>
    <m/>
    <s v=" "/>
    <n v="2758.7556788321167"/>
    <m/>
    <n v="4495.0404550000003"/>
    <m/>
    <m/>
    <m/>
    <m/>
    <m/>
    <m/>
    <m/>
    <m/>
  </r>
  <r>
    <s v="Gulkana"/>
    <n v="117"/>
    <s v="Copper River/Chugach"/>
    <s v="Maint. Shop"/>
    <x v="7"/>
    <m/>
    <m/>
    <m/>
    <m/>
    <m/>
    <m/>
    <m/>
    <m/>
    <m/>
    <m/>
    <m/>
    <m/>
    <m/>
    <m/>
  </r>
  <r>
    <s v="GUSTAVUS"/>
    <n v="502"/>
    <s v="Southeast"/>
    <s v="Utility Building #2513000417Southeast Region"/>
    <x v="7"/>
    <n v="760"/>
    <m/>
    <m/>
    <n v="171.14744525547445"/>
    <m/>
    <m/>
    <m/>
    <m/>
    <m/>
    <m/>
    <m/>
    <m/>
    <m/>
    <m/>
  </r>
  <r>
    <s v="GUSTAVUS"/>
    <n v="502"/>
    <s v="Southeast"/>
    <s v="Airport Maintenance Shop #2513000839*Southeast Region"/>
    <x v="7"/>
    <n v="4200"/>
    <m/>
    <m/>
    <n v="2736.974695863747"/>
    <m/>
    <n v="32055.538497249996"/>
    <m/>
    <m/>
    <m/>
    <m/>
    <m/>
    <m/>
    <m/>
    <m/>
  </r>
  <r>
    <s v="Gustavus"/>
    <n v="502"/>
    <s v="Southeast"/>
    <s v="City of Gustavus"/>
    <x v="7"/>
    <m/>
    <m/>
    <m/>
    <m/>
    <m/>
    <m/>
    <m/>
    <m/>
    <m/>
    <m/>
    <m/>
    <m/>
    <m/>
    <m/>
  </r>
  <r>
    <s v="Gustavus"/>
    <n v="502"/>
    <s v="Southeast"/>
    <s v="Gustavus Elec Generator Building"/>
    <x v="7"/>
    <m/>
    <m/>
    <m/>
    <m/>
    <m/>
    <m/>
    <m/>
    <m/>
    <m/>
    <m/>
    <m/>
    <m/>
    <m/>
    <m/>
  </r>
  <r>
    <s v="Gustavus"/>
    <n v="502"/>
    <s v="Southeast"/>
    <s v="Gustavus Elec Intake Building"/>
    <x v="7"/>
    <m/>
    <m/>
    <m/>
    <m/>
    <m/>
    <m/>
    <m/>
    <m/>
    <m/>
    <m/>
    <m/>
    <m/>
    <m/>
    <m/>
  </r>
  <r>
    <s v="Gustavus"/>
    <n v="502"/>
    <s v="Southeast"/>
    <s v="Hydro Power House"/>
    <x v="7"/>
    <m/>
    <m/>
    <m/>
    <m/>
    <m/>
    <m/>
    <m/>
    <m/>
    <m/>
    <m/>
    <m/>
    <m/>
    <m/>
    <m/>
  </r>
  <r>
    <s v="HAINES"/>
    <n v="1809"/>
    <s v="Southeast"/>
    <s v="Main Garage #2513000427*Southeast Region"/>
    <x v="7"/>
    <n v="6400"/>
    <m/>
    <m/>
    <n v="4605.6051094890518"/>
    <m/>
    <n v="27913.251217000001"/>
    <m/>
    <m/>
    <m/>
    <m/>
    <m/>
    <m/>
    <m/>
    <m/>
  </r>
  <r>
    <s v="Halibut Cove"/>
    <n v="1809"/>
    <s v="Southeast"/>
    <s v="USPS"/>
    <x v="7"/>
    <m/>
    <m/>
    <m/>
    <m/>
    <m/>
    <m/>
    <m/>
    <m/>
    <m/>
    <m/>
    <m/>
    <m/>
    <m/>
    <m/>
  </r>
  <r>
    <s v="Hollis"/>
    <n v="120"/>
    <s v="Southeast"/>
    <s v="Ferry Terminal"/>
    <x v="7"/>
    <m/>
    <m/>
    <m/>
    <m/>
    <m/>
    <m/>
    <m/>
    <m/>
    <m/>
    <m/>
    <m/>
    <m/>
    <m/>
    <m/>
  </r>
  <r>
    <s v="Hollis"/>
    <n v="120"/>
    <s v="Southeast"/>
    <s v="Forest Sevice Housing"/>
    <x v="7"/>
    <m/>
    <m/>
    <m/>
    <m/>
    <m/>
    <m/>
    <m/>
    <m/>
    <m/>
    <m/>
    <m/>
    <m/>
    <m/>
    <m/>
  </r>
  <r>
    <s v="Holy Cross"/>
    <n v="167"/>
    <s v="Yukon-Koyukuk/Upper Tanana"/>
    <s v="Airport Electrical"/>
    <x v="7"/>
    <n v="96"/>
    <m/>
    <m/>
    <m/>
    <m/>
    <m/>
    <m/>
    <m/>
    <m/>
    <m/>
    <m/>
    <m/>
    <m/>
    <m/>
  </r>
  <r>
    <s v="HOLY CROSS"/>
    <n v="167"/>
    <s v="Yukon-Koyukuk/Upper Tanana"/>
    <s v="SREB Building #2521000114*Northern Region"/>
    <x v="7"/>
    <n v="2000"/>
    <m/>
    <m/>
    <n v="1156.2043795620439"/>
    <m/>
    <n v="3497.031473"/>
    <m/>
    <m/>
    <m/>
    <m/>
    <m/>
    <m/>
    <m/>
    <m/>
  </r>
  <r>
    <s v="Holy Cross"/>
    <n v="167"/>
    <s v="Yukon-Koyukuk/Upper Tanana"/>
    <s v="Bush Tel"/>
    <x v="7"/>
    <m/>
    <m/>
    <m/>
    <m/>
    <m/>
    <m/>
    <m/>
    <m/>
    <m/>
    <m/>
    <m/>
    <m/>
    <m/>
    <m/>
  </r>
  <r>
    <s v="Holy Cross"/>
    <n v="167"/>
    <s v="Yukon-Koyukuk/Upper Tanana"/>
    <s v="Deloycheet"/>
    <x v="7"/>
    <m/>
    <m/>
    <m/>
    <m/>
    <m/>
    <m/>
    <m/>
    <m/>
    <m/>
    <m/>
    <m/>
    <m/>
    <m/>
    <m/>
  </r>
  <r>
    <s v="Holy Cross"/>
    <n v="167"/>
    <s v="Yukon-Koyukuk/Upper Tanana"/>
    <s v="Holy Cross Oil"/>
    <x v="7"/>
    <m/>
    <m/>
    <m/>
    <m/>
    <m/>
    <m/>
    <m/>
    <m/>
    <m/>
    <m/>
    <m/>
    <m/>
    <m/>
    <m/>
  </r>
  <r>
    <s v="Holy Cross"/>
    <n v="167"/>
    <s v="Yukon-Koyukuk/Upper Tanana"/>
    <s v="Lift Station"/>
    <x v="7"/>
    <m/>
    <m/>
    <m/>
    <m/>
    <m/>
    <m/>
    <m/>
    <m/>
    <m/>
    <m/>
    <m/>
    <m/>
    <m/>
    <m/>
  </r>
  <r>
    <s v="HOONAH"/>
    <n v="798"/>
    <s v="Southeast"/>
    <s v="City ShopCity of Hoonah"/>
    <x v="7"/>
    <n v="3504"/>
    <m/>
    <m/>
    <m/>
    <m/>
    <n v="10118.4860553"/>
    <m/>
    <m/>
    <m/>
    <m/>
    <m/>
    <m/>
    <m/>
    <m/>
  </r>
  <r>
    <s v="HOONAH"/>
    <n v="798"/>
    <s v="Southeast"/>
    <s v="Airport Utility #2513000452*Southeast Region"/>
    <x v="7"/>
    <n v="4000"/>
    <m/>
    <m/>
    <n v="5321.2231143552308"/>
    <m/>
    <m/>
    <m/>
    <m/>
    <m/>
    <m/>
    <m/>
    <m/>
    <m/>
    <m/>
  </r>
  <r>
    <s v="Hoonah"/>
    <n v="798"/>
    <s v="Southeast"/>
    <s v="Hoonah Gym and PoolMunicipal Government/Subdivision"/>
    <x v="7"/>
    <n v="27725"/>
    <m/>
    <m/>
    <n v="11893"/>
    <m/>
    <n v="87425.788289999997"/>
    <m/>
    <m/>
    <m/>
    <m/>
    <m/>
    <m/>
    <m/>
    <m/>
  </r>
  <r>
    <s v="Hoonah"/>
    <n v="798"/>
    <s v="Southeast"/>
    <s v="Cannery Site"/>
    <x v="7"/>
    <m/>
    <m/>
    <m/>
    <m/>
    <m/>
    <m/>
    <m/>
    <m/>
    <m/>
    <m/>
    <m/>
    <m/>
    <m/>
    <m/>
  </r>
  <r>
    <s v="HOOPER BAY"/>
    <n v="1134"/>
    <s v="Lower Yukon-Kuskokwim"/>
    <s v="Rippie RamaCity of Hooper Bay"/>
    <x v="7"/>
    <n v="1000"/>
    <m/>
    <m/>
    <n v="276.84671532846716"/>
    <m/>
    <n v="1491.0134190000001"/>
    <m/>
    <m/>
    <m/>
    <m/>
    <m/>
    <m/>
    <m/>
    <m/>
  </r>
  <r>
    <s v="Hooper Bay"/>
    <n v="1134"/>
    <s v="Lower Yukon-Kuskokwim"/>
    <s v="Hooper Bay SRC"/>
    <x v="7"/>
    <n v="11800"/>
    <m/>
    <m/>
    <m/>
    <m/>
    <m/>
    <m/>
    <m/>
    <m/>
    <m/>
    <m/>
    <m/>
    <m/>
    <m/>
  </r>
  <r>
    <s v="Hooper Bay"/>
    <n v="1134"/>
    <s v="Lower Yukon-Kuskokwim"/>
    <s v="Maintenance Shop"/>
    <x v="7"/>
    <n v="19360"/>
    <m/>
    <m/>
    <m/>
    <m/>
    <m/>
    <m/>
    <m/>
    <m/>
    <m/>
    <m/>
    <m/>
    <m/>
    <m/>
  </r>
  <r>
    <s v="Hughes"/>
    <n v="88"/>
    <s v="Yukon-Koyukuk/Upper Tanana"/>
    <s v="Airport Electrical"/>
    <x v="7"/>
    <n v="96"/>
    <m/>
    <m/>
    <m/>
    <m/>
    <m/>
    <m/>
    <m/>
    <m/>
    <m/>
    <m/>
    <m/>
    <m/>
    <m/>
  </r>
  <r>
    <s v="Hughes"/>
    <n v="88"/>
    <s v="Yukon-Koyukuk/Upper Tanana"/>
    <s v="Power House"/>
    <x v="7"/>
    <n v="448"/>
    <m/>
    <m/>
    <m/>
    <m/>
    <m/>
    <m/>
    <m/>
    <m/>
    <m/>
    <m/>
    <m/>
    <m/>
    <m/>
  </r>
  <r>
    <s v="Hughes"/>
    <n v="88"/>
    <s v="Yukon-Koyukuk/Upper Tanana"/>
    <s v="Safe House"/>
    <x v="7"/>
    <m/>
    <m/>
    <s v="Yes; VEEP"/>
    <m/>
    <m/>
    <m/>
    <m/>
    <m/>
    <m/>
    <m/>
    <m/>
    <m/>
    <m/>
    <m/>
  </r>
  <r>
    <s v="Huslia"/>
    <n v="322"/>
    <s v="Yukon-Koyukuk/Upper Tanana"/>
    <s v="AIRPORT ELECTRICAL"/>
    <x v="7"/>
    <n v="96"/>
    <m/>
    <m/>
    <m/>
    <m/>
    <m/>
    <m/>
    <m/>
    <m/>
    <m/>
    <m/>
    <m/>
    <m/>
    <m/>
  </r>
  <r>
    <s v="Huslia"/>
    <n v="322"/>
    <s v="Yukon-Koyukuk/Upper Tanana"/>
    <s v="Power House"/>
    <x v="7"/>
    <n v="480"/>
    <m/>
    <m/>
    <m/>
    <m/>
    <m/>
    <m/>
    <m/>
    <m/>
    <m/>
    <m/>
    <m/>
    <m/>
    <m/>
  </r>
  <r>
    <s v="Huslia"/>
    <n v="322"/>
    <s v="Yukon-Koyukuk/Upper Tanana"/>
    <s v="Dakli Bldg."/>
    <x v="7"/>
    <n v="810"/>
    <s v="Yes; EAoA"/>
    <m/>
    <m/>
    <m/>
    <m/>
    <m/>
    <m/>
    <m/>
    <m/>
    <m/>
    <m/>
    <m/>
    <m/>
  </r>
  <r>
    <s v="Huslia"/>
    <n v="322"/>
    <s v="Yukon-Koyukuk/Upper Tanana"/>
    <s v="SRE Bldg."/>
    <x v="7"/>
    <n v="1040"/>
    <m/>
    <m/>
    <m/>
    <m/>
    <m/>
    <m/>
    <m/>
    <m/>
    <m/>
    <m/>
    <m/>
    <m/>
    <m/>
  </r>
  <r>
    <s v="Huslia"/>
    <n v="322"/>
    <s v="Yukon-Koyukuk/Upper Tanana"/>
    <s v="Head Start Bldg."/>
    <x v="7"/>
    <n v="1536"/>
    <s v="Yes; EAoA"/>
    <s v="Yes; VEEP"/>
    <m/>
    <m/>
    <m/>
    <m/>
    <m/>
    <m/>
    <m/>
    <m/>
    <m/>
    <m/>
    <m/>
  </r>
  <r>
    <s v="Huslia"/>
    <n v="322"/>
    <s v="Yukon-Koyukuk/Upper Tanana"/>
    <s v="Airport Equipment Bldg."/>
    <x v="7"/>
    <m/>
    <m/>
    <m/>
    <m/>
    <m/>
    <m/>
    <m/>
    <m/>
    <m/>
    <m/>
    <m/>
    <m/>
    <m/>
    <m/>
  </r>
  <r>
    <s v="Huslia"/>
    <n v="322"/>
    <s v="Yukon-Koyukuk/Upper Tanana"/>
    <s v="Elder's Center"/>
    <x v="7"/>
    <m/>
    <m/>
    <m/>
    <m/>
    <m/>
    <m/>
    <m/>
    <m/>
    <m/>
    <m/>
    <m/>
    <m/>
    <m/>
    <m/>
  </r>
  <r>
    <s v="Huslia"/>
    <n v="322"/>
    <s v="Yukon-Koyukuk/Upper Tanana"/>
    <s v="Good Shepard Mission"/>
    <x v="7"/>
    <m/>
    <m/>
    <m/>
    <m/>
    <m/>
    <m/>
    <m/>
    <m/>
    <m/>
    <m/>
    <m/>
    <m/>
    <m/>
    <m/>
  </r>
  <r>
    <s v="Hydaburg"/>
    <n v="405"/>
    <s v="Southeast"/>
    <s v="Hydaburg Cooperative Association"/>
    <x v="7"/>
    <m/>
    <m/>
    <m/>
    <m/>
    <m/>
    <m/>
    <m/>
    <m/>
    <m/>
    <m/>
    <m/>
    <m/>
    <m/>
    <m/>
  </r>
  <r>
    <s v="Igiugig"/>
    <n v="44"/>
    <s v="Bristol Bay"/>
    <s v="SRE Bldg"/>
    <x v="7"/>
    <n v="1104"/>
    <m/>
    <m/>
    <m/>
    <m/>
    <m/>
    <m/>
    <m/>
    <m/>
    <m/>
    <m/>
    <m/>
    <m/>
    <m/>
  </r>
  <r>
    <s v="Igiugig"/>
    <n v="44"/>
    <s v="Bristol Bay"/>
    <s v="Airport/Tourism Support Facility"/>
    <x v="7"/>
    <m/>
    <m/>
    <m/>
    <n v="1684.8"/>
    <m/>
    <n v="20382"/>
    <m/>
    <m/>
    <m/>
    <m/>
    <m/>
    <m/>
    <m/>
    <m/>
  </r>
  <r>
    <s v="Igiugig"/>
    <n v="44"/>
    <s v="Bristol Bay"/>
    <s v="Igiugig Boarding House B&amp;B"/>
    <x v="7"/>
    <m/>
    <m/>
    <m/>
    <m/>
    <m/>
    <m/>
    <m/>
    <m/>
    <m/>
    <m/>
    <m/>
    <m/>
    <m/>
    <m/>
  </r>
  <r>
    <s v="Igiugig"/>
    <n v="44"/>
    <s v="Bristol Bay"/>
    <s v="Kvichak Cabins B&amp;B"/>
    <x v="7"/>
    <m/>
    <m/>
    <m/>
    <m/>
    <m/>
    <m/>
    <m/>
    <m/>
    <m/>
    <m/>
    <m/>
    <m/>
    <m/>
    <m/>
  </r>
  <r>
    <s v="Igiugig"/>
    <n v="44"/>
    <s v="Bristol Bay"/>
    <s v="Smokehouse"/>
    <x v="7"/>
    <m/>
    <m/>
    <m/>
    <m/>
    <m/>
    <m/>
    <m/>
    <m/>
    <m/>
    <m/>
    <m/>
    <m/>
    <m/>
    <m/>
  </r>
  <r>
    <s v="Igiugig"/>
    <n v="44"/>
    <s v="Bristol Bay"/>
    <s v="Smokehouse &amp; Fish Racks"/>
    <x v="7"/>
    <m/>
    <m/>
    <m/>
    <m/>
    <m/>
    <m/>
    <m/>
    <m/>
    <m/>
    <m/>
    <m/>
    <m/>
    <m/>
    <m/>
  </r>
  <r>
    <s v="Igiugig"/>
    <n v="44"/>
    <s v="Bristol Bay"/>
    <s v="Teacher Housing"/>
    <x v="7"/>
    <m/>
    <m/>
    <m/>
    <m/>
    <m/>
    <m/>
    <m/>
    <m/>
    <m/>
    <m/>
    <m/>
    <m/>
    <m/>
    <m/>
  </r>
  <r>
    <s v="Iliamna"/>
    <n v="97"/>
    <s v="Bristol Bay"/>
    <s v="Iliamna Post Office"/>
    <x v="7"/>
    <n v="3500"/>
    <m/>
    <m/>
    <n v="5500"/>
    <m/>
    <n v="1000"/>
    <m/>
    <m/>
    <m/>
    <m/>
    <m/>
    <m/>
    <m/>
    <m/>
  </r>
  <r>
    <s v="Iliamna"/>
    <n v="97"/>
    <s v="Bristol Bay"/>
    <s v="Trading Co."/>
    <x v="7"/>
    <n v="5000"/>
    <m/>
    <m/>
    <m/>
    <m/>
    <m/>
    <m/>
    <m/>
    <m/>
    <m/>
    <m/>
    <m/>
    <m/>
    <m/>
  </r>
  <r>
    <s v="ILIAMNA"/>
    <n v="97"/>
    <s v="Bristol Bay"/>
    <s v="Maintenance Shop/SEF #2533000157*Central Region"/>
    <x v="7"/>
    <n v="5495"/>
    <m/>
    <m/>
    <n v="4511.9912408759128"/>
    <m/>
    <m/>
    <m/>
    <m/>
    <m/>
    <m/>
    <m/>
    <m/>
    <m/>
    <m/>
  </r>
  <r>
    <s v="Iliamna"/>
    <n v="97"/>
    <s v="Bristol Bay"/>
    <s v="10,000 G. Fuel Station"/>
    <x v="7"/>
    <m/>
    <m/>
    <m/>
    <m/>
    <m/>
    <m/>
    <m/>
    <m/>
    <m/>
    <m/>
    <m/>
    <m/>
    <m/>
    <m/>
  </r>
  <r>
    <s v="Iliamna"/>
    <n v="97"/>
    <s v="Bristol Bay"/>
    <s v="Air Taxi"/>
    <x v="7"/>
    <m/>
    <m/>
    <m/>
    <m/>
    <m/>
    <m/>
    <m/>
    <m/>
    <m/>
    <m/>
    <m/>
    <m/>
    <m/>
    <m/>
  </r>
  <r>
    <s v="Iliamna"/>
    <n v="97"/>
    <s v="Bristol Bay"/>
    <s v="BB Sports Fishing"/>
    <x v="7"/>
    <m/>
    <m/>
    <m/>
    <m/>
    <m/>
    <m/>
    <m/>
    <m/>
    <m/>
    <m/>
    <m/>
    <m/>
    <m/>
    <m/>
  </r>
  <r>
    <s v="Iliamna"/>
    <n v="97"/>
    <s v="Bristol Bay"/>
    <s v="Fisheries Research Instit."/>
    <x v="7"/>
    <m/>
    <m/>
    <m/>
    <m/>
    <m/>
    <m/>
    <m/>
    <m/>
    <m/>
    <m/>
    <m/>
    <m/>
    <m/>
    <m/>
  </r>
  <r>
    <s v="Iliamna"/>
    <n v="97"/>
    <s v="Bristol Bay"/>
    <s v="GC Sat. Dishes"/>
    <x v="7"/>
    <m/>
    <m/>
    <m/>
    <m/>
    <m/>
    <m/>
    <m/>
    <m/>
    <m/>
    <m/>
    <m/>
    <m/>
    <m/>
    <m/>
  </r>
  <r>
    <s v="Iliamna"/>
    <n v="97"/>
    <s v="Bristol Bay"/>
    <s v="Roadhouse B&amp;B"/>
    <x v="7"/>
    <m/>
    <m/>
    <m/>
    <m/>
    <m/>
    <m/>
    <m/>
    <m/>
    <m/>
    <m/>
    <m/>
    <m/>
    <m/>
    <m/>
  </r>
  <r>
    <s v="Iliamna"/>
    <n v="97"/>
    <s v="Bristol Bay"/>
    <s v="TelAK Tower"/>
    <x v="7"/>
    <m/>
    <m/>
    <m/>
    <m/>
    <m/>
    <m/>
    <m/>
    <m/>
    <m/>
    <m/>
    <m/>
    <m/>
    <m/>
    <m/>
  </r>
  <r>
    <s v="Iliamna"/>
    <n v="97"/>
    <s v="Bristol Bay"/>
    <s v="Test Wells"/>
    <x v="7"/>
    <m/>
    <m/>
    <m/>
    <m/>
    <m/>
    <m/>
    <m/>
    <m/>
    <m/>
    <m/>
    <m/>
    <m/>
    <m/>
    <m/>
  </r>
  <r>
    <s v="Ivanof Bay"/>
    <n v="7"/>
    <s v="Bristol Bay"/>
    <s v="N/A"/>
    <x v="7"/>
    <m/>
    <m/>
    <m/>
    <m/>
    <m/>
    <m/>
    <m/>
    <m/>
    <m/>
    <m/>
    <m/>
    <m/>
    <m/>
    <m/>
  </r>
  <r>
    <s v="JUNEAU"/>
    <n v="33064"/>
    <s v="Southeast"/>
    <s v="Riverside Drive GreenhouseCBJ"/>
    <x v="7"/>
    <n v="1800"/>
    <m/>
    <m/>
    <m/>
    <m/>
    <n v="6370.0573299999987"/>
    <m/>
    <m/>
    <m/>
    <m/>
    <m/>
    <m/>
    <m/>
    <m/>
  </r>
  <r>
    <s v="JUNEAU"/>
    <n v="33064"/>
    <s v="Southeast"/>
    <s v="SAGACBJ"/>
    <x v="7"/>
    <n v="3380"/>
    <m/>
    <m/>
    <m/>
    <m/>
    <n v="28131.753183500001"/>
    <m/>
    <m/>
    <m/>
    <m/>
    <m/>
    <m/>
    <m/>
    <m/>
  </r>
  <r>
    <s v="JUNEAU"/>
    <n v="33064"/>
    <s v="Southeast"/>
    <s v="AMHS Maintenance Building #2549000953*Southeast Region"/>
    <x v="7"/>
    <n v="5000"/>
    <m/>
    <m/>
    <n v="1606.1094890510949"/>
    <m/>
    <n v="65200.586799999997"/>
    <m/>
    <m/>
    <m/>
    <m/>
    <m/>
    <m/>
    <m/>
    <m/>
  </r>
  <r>
    <s v="JUNEAU"/>
    <n v="33064"/>
    <s v="Southeast"/>
    <s v="Utility Building #2513000840Southeast Region"/>
    <x v="7"/>
    <n v="5037"/>
    <m/>
    <m/>
    <n v="5071.3992700729923"/>
    <m/>
    <m/>
    <m/>
    <m/>
    <m/>
    <m/>
    <m/>
    <m/>
    <m/>
    <m/>
  </r>
  <r>
    <s v="JUNEAU"/>
    <n v="33064"/>
    <s v="Southeast"/>
    <s v="Valley Maint BuildingCBJ"/>
    <x v="7"/>
    <n v="6040"/>
    <m/>
    <m/>
    <n v="2856.7883211678832"/>
    <m/>
    <n v="124821.12337999999"/>
    <m/>
    <m/>
    <m/>
    <m/>
    <m/>
    <m/>
    <m/>
    <m/>
  </r>
  <r>
    <s v="JUNEAU"/>
    <n v="33064"/>
    <s v="Southeast"/>
    <s v="Airport Maint ShopCBJ"/>
    <x v="7"/>
    <n v="6400"/>
    <m/>
    <m/>
    <n v="6775.3576642335765"/>
    <m/>
    <n v="64574.581165999996"/>
    <m/>
    <m/>
    <m/>
    <m/>
    <m/>
    <m/>
    <m/>
    <m/>
  </r>
  <r>
    <s v="JUNEAU"/>
    <n v="33064"/>
    <s v="Southeast"/>
    <s v="Miller HouseCBJ"/>
    <x v="7"/>
    <n v="6460"/>
    <m/>
    <m/>
    <m/>
    <m/>
    <n v="71233.641097"/>
    <m/>
    <m/>
    <m/>
    <m/>
    <m/>
    <m/>
    <m/>
    <m/>
  </r>
  <r>
    <s v="JUNEAU"/>
    <n v="33064"/>
    <s v="Southeast"/>
    <s v="City MuseumCBJ"/>
    <x v="7"/>
    <n v="6747"/>
    <m/>
    <m/>
    <n v="3829.4452554744526"/>
    <m/>
    <n v="44250.898254499996"/>
    <m/>
    <m/>
    <m/>
    <m/>
    <m/>
    <m/>
    <m/>
    <m/>
  </r>
  <r>
    <s v="JUNEAU"/>
    <n v="33064"/>
    <s v="Southeast"/>
    <s v="Lemon Creek Utility ShopCBJ"/>
    <x v="7"/>
    <n v="7274"/>
    <m/>
    <m/>
    <n v="1850.8905109489051"/>
    <m/>
    <n v="87520.787679999994"/>
    <m/>
    <m/>
    <m/>
    <m/>
    <m/>
    <m/>
    <m/>
    <m/>
  </r>
  <r>
    <s v="JUNEAU"/>
    <n v="33064"/>
    <s v="Southeast"/>
    <s v="Lemon Creek CC ACI LaundrySOA"/>
    <x v="7"/>
    <n v="9066"/>
    <m/>
    <m/>
    <n v="46955.386861313869"/>
    <m/>
    <n v="80155.721395"/>
    <m/>
    <m/>
    <m/>
    <m/>
    <m/>
    <m/>
    <m/>
    <m/>
  </r>
  <r>
    <s v="JUNEAU"/>
    <n v="33064"/>
    <s v="Southeast"/>
    <s v="CBJ Municipal BuildingCBJ"/>
    <x v="7"/>
    <n v="16312"/>
    <m/>
    <m/>
    <n v="7724.4087591240877"/>
    <m/>
    <n v="298957.69059499999"/>
    <m/>
    <m/>
    <m/>
    <m/>
    <m/>
    <m/>
    <m/>
    <m/>
  </r>
  <r>
    <s v="JUNEAU"/>
    <n v="33064"/>
    <s v="Southeast"/>
    <s v="Augustus Brown SwimminCBJ"/>
    <x v="7"/>
    <n v="17362"/>
    <m/>
    <m/>
    <n v="34542.087591240874"/>
    <m/>
    <n v="518164.66343999997"/>
    <m/>
    <m/>
    <m/>
    <m/>
    <m/>
    <m/>
    <m/>
    <m/>
  </r>
  <r>
    <s v="JUNEAU"/>
    <n v="33064"/>
    <s v="Southeast"/>
    <s v="EaglecrestCBJ"/>
    <x v="7"/>
    <n v="17378"/>
    <m/>
    <m/>
    <n v="1565.2116788321168"/>
    <m/>
    <n v="261304.8517225"/>
    <m/>
    <m/>
    <m/>
    <m/>
    <m/>
    <m/>
    <m/>
    <m/>
  </r>
  <r>
    <s v="JUNEAU"/>
    <n v="33064"/>
    <s v="Southeast"/>
    <s v="Douglas Maint ShopCBJ"/>
    <x v="7"/>
    <n v="18780"/>
    <m/>
    <m/>
    <n v="2728.1605839416056"/>
    <m/>
    <n v="31895.287055000001"/>
    <m/>
    <m/>
    <m/>
    <m/>
    <m/>
    <m/>
    <m/>
    <m/>
  </r>
  <r>
    <s v="JUNEAU"/>
    <n v="33064"/>
    <s v="Southeast"/>
    <s v="Treadwell Ice ArenaCBJ"/>
    <x v="7"/>
    <n v="32268"/>
    <m/>
    <m/>
    <n v="14698.7299270073"/>
    <m/>
    <n v="680286.12251999986"/>
    <m/>
    <m/>
    <m/>
    <m/>
    <m/>
    <m/>
    <m/>
    <m/>
  </r>
  <r>
    <s v="JUNEAU"/>
    <n v="33064"/>
    <s v="Southeast"/>
    <s v="DOT&amp;PF 7-mile #2513000493Southeast Region"/>
    <x v="7"/>
    <n v="48100"/>
    <m/>
    <m/>
    <n v="10887.65"/>
    <m/>
    <n v="497164.47444000002"/>
    <m/>
    <m/>
    <m/>
    <m/>
    <m/>
    <m/>
    <m/>
    <m/>
  </r>
  <r>
    <s v="JUNEAU"/>
    <n v="33064"/>
    <s v="Southeast"/>
    <s v="Highways Complex (7-Mile) #2513000493*Southeast Region"/>
    <x v="7"/>
    <n v="48100"/>
    <m/>
    <m/>
    <n v="24153.013138686129"/>
    <m/>
    <n v="509524.58567999996"/>
    <m/>
    <m/>
    <m/>
    <m/>
    <m/>
    <m/>
    <m/>
    <m/>
  </r>
  <r>
    <s v="JUNEAU"/>
    <n v="33064"/>
    <s v="Southeast"/>
    <s v="AirportCBJ"/>
    <x v="7"/>
    <n v="81334"/>
    <m/>
    <m/>
    <n v="66453.328467153289"/>
    <m/>
    <n v="2138659.2477600002"/>
    <m/>
    <m/>
    <m/>
    <m/>
    <m/>
    <m/>
    <m/>
    <m/>
  </r>
  <r>
    <s v="JUNEAU"/>
    <n v="33064"/>
    <s v="Southeast"/>
    <s v="Alaska State Museum &amp; AnnexDOA"/>
    <x v="7"/>
    <m/>
    <m/>
    <m/>
    <n v="16359.605474452554"/>
    <m/>
    <n v="452092.06879200001"/>
    <m/>
    <m/>
    <m/>
    <m/>
    <m/>
    <m/>
    <m/>
    <m/>
  </r>
  <r>
    <s v="JUNEAU"/>
    <n v="33064"/>
    <s v="Southeast"/>
    <s v="Museum ExpansionDOA"/>
    <x v="7"/>
    <m/>
    <m/>
    <m/>
    <m/>
    <m/>
    <n v="15838.142541999998"/>
    <m/>
    <m/>
    <m/>
    <m/>
    <m/>
    <m/>
    <m/>
    <m/>
  </r>
  <r>
    <s v="KAKE"/>
    <n v="598"/>
    <s v="Southeast"/>
    <s v="Kake City ShopCity of Kake"/>
    <x v="7"/>
    <n v="2010"/>
    <m/>
    <m/>
    <n v="325.18248175182481"/>
    <m/>
    <n v="6320.0568799999992"/>
    <m/>
    <m/>
    <m/>
    <m/>
    <m/>
    <m/>
    <m/>
    <m/>
  </r>
  <r>
    <s v="Kake"/>
    <n v="598"/>
    <s v="Southeast"/>
    <s v="City Shop"/>
    <x v="7"/>
    <n v="3600"/>
    <m/>
    <m/>
    <m/>
    <m/>
    <m/>
    <m/>
    <m/>
    <m/>
    <m/>
    <m/>
    <m/>
    <m/>
    <m/>
  </r>
  <r>
    <s v="Kaktovik"/>
    <n v="262"/>
    <s v="North Slope"/>
    <s v="Fuel Station"/>
    <x v="7"/>
    <n v="270"/>
    <m/>
    <m/>
    <m/>
    <m/>
    <n v="4537"/>
    <m/>
    <m/>
    <m/>
    <m/>
    <m/>
    <m/>
    <m/>
    <m/>
  </r>
  <r>
    <s v="Kaktovik"/>
    <n v="262"/>
    <s v="North Slope"/>
    <s v="Heavy Equipment Shop"/>
    <x v="7"/>
    <n v="4320"/>
    <m/>
    <m/>
    <m/>
    <m/>
    <m/>
    <m/>
    <m/>
    <m/>
    <m/>
    <m/>
    <m/>
    <m/>
    <m/>
  </r>
  <r>
    <s v="Kaktovik"/>
    <n v="262"/>
    <s v="North Slope"/>
    <s v="Old Gen. Wash."/>
    <x v="7"/>
    <n v="4580"/>
    <m/>
    <m/>
    <m/>
    <m/>
    <m/>
    <m/>
    <m/>
    <m/>
    <m/>
    <m/>
    <m/>
    <m/>
    <m/>
  </r>
  <r>
    <s v="KAKTOVIK"/>
    <n v="262"/>
    <s v="North Slope"/>
    <s v="Public WorksKaktovik"/>
    <x v="7"/>
    <n v="13117"/>
    <m/>
    <m/>
    <n v="3568.3357664233577"/>
    <m/>
    <n v="223408.01065400001"/>
    <m/>
    <m/>
    <m/>
    <m/>
    <m/>
    <m/>
    <m/>
    <m/>
  </r>
  <r>
    <s v="Kaltag"/>
    <n v="184"/>
    <s v="Yukon-Koyukuk/Upper Tanana"/>
    <s v="Airport Electrical"/>
    <x v="7"/>
    <n v="96"/>
    <m/>
    <m/>
    <m/>
    <m/>
    <m/>
    <m/>
    <m/>
    <m/>
    <m/>
    <m/>
    <m/>
    <m/>
    <m/>
  </r>
  <r>
    <s v="Kaltag"/>
    <n v="184"/>
    <s v="Yukon-Koyukuk/Upper Tanana"/>
    <s v="Ski House"/>
    <x v="7"/>
    <n v="320"/>
    <m/>
    <m/>
    <m/>
    <m/>
    <m/>
    <m/>
    <m/>
    <m/>
    <m/>
    <m/>
    <m/>
    <m/>
    <m/>
  </r>
  <r>
    <s v="Kaltag"/>
    <n v="184"/>
    <s v="Yukon-Koyukuk/Upper Tanana"/>
    <s v="Power House"/>
    <x v="7"/>
    <n v="384"/>
    <m/>
    <m/>
    <m/>
    <m/>
    <m/>
    <m/>
    <m/>
    <m/>
    <m/>
    <m/>
    <m/>
    <m/>
    <m/>
  </r>
  <r>
    <s v="Kaltag"/>
    <n v="184"/>
    <s v="Yukon-Koyukuk/Upper Tanana"/>
    <s v="SRE Bldg."/>
    <x v="7"/>
    <n v="1200"/>
    <m/>
    <m/>
    <m/>
    <m/>
    <m/>
    <m/>
    <m/>
    <m/>
    <m/>
    <m/>
    <m/>
    <m/>
    <m/>
  </r>
  <r>
    <s v="Kaltag"/>
    <n v="184"/>
    <s v="Yukon-Koyukuk/Upper Tanana"/>
    <s v="Heritage Center"/>
    <x v="7"/>
    <n v="2400"/>
    <m/>
    <m/>
    <m/>
    <m/>
    <m/>
    <m/>
    <m/>
    <m/>
    <m/>
    <m/>
    <m/>
    <m/>
    <m/>
  </r>
  <r>
    <s v="Kaltag"/>
    <n v="184"/>
    <s v="Yukon-Koyukuk/Upper Tanana"/>
    <s v="Vocational Education"/>
    <x v="7"/>
    <n v="2400"/>
    <m/>
    <m/>
    <m/>
    <m/>
    <m/>
    <m/>
    <m/>
    <m/>
    <m/>
    <m/>
    <m/>
    <m/>
    <m/>
  </r>
  <r>
    <s v="Kaltag"/>
    <n v="184"/>
    <s v="Yukon-Koyukuk/Upper Tanana"/>
    <s v="Kaltag Fish Plant"/>
    <x v="7"/>
    <n v="4800"/>
    <m/>
    <m/>
    <m/>
    <m/>
    <m/>
    <m/>
    <m/>
    <m/>
    <m/>
    <m/>
    <m/>
    <m/>
    <m/>
  </r>
  <r>
    <s v="Karluk"/>
    <n v="43"/>
    <s v="Kodiak"/>
    <s v="Airport Maintenance Bldg"/>
    <x v="7"/>
    <m/>
    <m/>
    <m/>
    <m/>
    <m/>
    <m/>
    <m/>
    <m/>
    <m/>
    <m/>
    <m/>
    <m/>
    <m/>
    <m/>
  </r>
  <r>
    <s v="Karluk"/>
    <n v="43"/>
    <s v="Kodiak"/>
    <s v="Fuel Tank"/>
    <x v="7"/>
    <m/>
    <m/>
    <m/>
    <m/>
    <m/>
    <m/>
    <m/>
    <m/>
    <m/>
    <m/>
    <m/>
    <m/>
    <m/>
    <m/>
  </r>
  <r>
    <s v="Karluk"/>
    <n v="43"/>
    <s v="Kodiak"/>
    <s v="Pump House"/>
    <x v="7"/>
    <m/>
    <m/>
    <m/>
    <m/>
    <m/>
    <m/>
    <m/>
    <m/>
    <m/>
    <m/>
    <m/>
    <m/>
    <m/>
    <m/>
  </r>
  <r>
    <s v="Kasigluk"/>
    <n v="599"/>
    <s v="Lower Yukon-Kuskokwim"/>
    <s v="Sre Building"/>
    <x v="7"/>
    <n v="1104"/>
    <m/>
    <m/>
    <m/>
    <m/>
    <m/>
    <m/>
    <m/>
    <m/>
    <m/>
    <m/>
    <m/>
    <m/>
    <m/>
  </r>
  <r>
    <s v="Kasigluk"/>
    <n v="599"/>
    <s v="Lower Yukon-Kuskokwim"/>
    <s v="Mist Module"/>
    <x v="7"/>
    <m/>
    <m/>
    <m/>
    <m/>
    <m/>
    <m/>
    <m/>
    <m/>
    <m/>
    <m/>
    <m/>
    <m/>
    <m/>
    <m/>
  </r>
  <r>
    <s v="Kasigluk"/>
    <n v="599"/>
    <s v="Lower Yukon-Kuskokwim"/>
    <s v="Vocational Ed Shop"/>
    <x v="7"/>
    <m/>
    <m/>
    <m/>
    <m/>
    <m/>
    <m/>
    <m/>
    <m/>
    <m/>
    <m/>
    <m/>
    <m/>
    <m/>
    <m/>
  </r>
  <r>
    <s v="Kenny Lake"/>
    <n v="341"/>
    <s v="Copper River/Chugach"/>
    <s v="Regal Sawmill Kiln"/>
    <x v="7"/>
    <n v="320"/>
    <m/>
    <m/>
    <m/>
    <m/>
    <n v="9520"/>
    <m/>
    <m/>
    <m/>
    <m/>
    <m/>
    <m/>
    <m/>
    <m/>
  </r>
  <r>
    <s v="KENNY LAKE"/>
    <n v="341"/>
    <s v="Copper River/Chugach"/>
    <s v="Equipment Garage #2521000156*Northern Region"/>
    <x v="7"/>
    <n v="1440"/>
    <m/>
    <m/>
    <m/>
    <m/>
    <m/>
    <m/>
    <m/>
    <m/>
    <m/>
    <m/>
    <m/>
    <m/>
    <m/>
  </r>
  <r>
    <s v="Kenny Lake"/>
    <n v="341"/>
    <s v="Copper River/Chugach"/>
    <s v="Kenny Lake Mercantile"/>
    <x v="7"/>
    <n v="1783"/>
    <m/>
    <m/>
    <m/>
    <m/>
    <m/>
    <m/>
    <m/>
    <m/>
    <m/>
    <m/>
    <m/>
    <m/>
    <m/>
  </r>
  <r>
    <s v="Kenny Lake"/>
    <n v="341"/>
    <s v="Copper River/Chugach"/>
    <s v="Multi Purpose Bldg"/>
    <x v="7"/>
    <n v="2400"/>
    <m/>
    <m/>
    <m/>
    <m/>
    <m/>
    <m/>
    <m/>
    <m/>
    <m/>
    <m/>
    <m/>
    <m/>
    <m/>
  </r>
  <r>
    <s v="Kenny Lake"/>
    <n v="341"/>
    <s v="Copper River/Chugach"/>
    <s v="Terry's Greenhouse"/>
    <x v="7"/>
    <n v="2600"/>
    <m/>
    <m/>
    <n v="6000"/>
    <m/>
    <n v="3000"/>
    <m/>
    <m/>
    <m/>
    <m/>
    <m/>
    <m/>
    <m/>
    <m/>
  </r>
  <r>
    <s v="Kenny Lake"/>
    <n v="341"/>
    <s v="Copper River/Chugach"/>
    <s v="Regal Sawmill"/>
    <x v="7"/>
    <n v="3200"/>
    <m/>
    <m/>
    <n v="9800"/>
    <m/>
    <n v="12998"/>
    <m/>
    <m/>
    <m/>
    <m/>
    <m/>
    <m/>
    <m/>
    <m/>
  </r>
  <r>
    <s v="Kenny Lake"/>
    <n v="341"/>
    <s v="Copper River/Chugach"/>
    <s v="SAPA Worship Center"/>
    <x v="7"/>
    <n v="6912"/>
    <m/>
    <m/>
    <m/>
    <m/>
    <m/>
    <m/>
    <m/>
    <m/>
    <m/>
    <m/>
    <m/>
    <m/>
    <m/>
  </r>
  <r>
    <s v="KETCHIKAN"/>
    <n v="8313"/>
    <s v="Southeast"/>
    <s v="Maintenance Shop #MO00000526*Southeast Region"/>
    <x v="7"/>
    <n v="5300"/>
    <m/>
    <m/>
    <n v="4129.1284671532849"/>
    <m/>
    <n v="42991.386918999997"/>
    <m/>
    <m/>
    <m/>
    <m/>
    <m/>
    <m/>
    <m/>
    <m/>
  </r>
  <r>
    <s v="KETCHIKAN"/>
    <n v="8313"/>
    <s v="Southeast"/>
    <s v="Ferry Terminal #2549000536*AMHS"/>
    <x v="7"/>
    <n v="6800"/>
    <m/>
    <m/>
    <m/>
    <m/>
    <m/>
    <m/>
    <m/>
    <m/>
    <m/>
    <m/>
    <m/>
    <m/>
    <m/>
  </r>
  <r>
    <s v="KETCHIKAN"/>
    <n v="8313"/>
    <s v="Southeast"/>
    <s v="Maintenance ShopKetchikan Gateway Borough"/>
    <x v="7"/>
    <n v="11140"/>
    <m/>
    <m/>
    <n v="1984.6569343065694"/>
    <m/>
    <n v="32760.294839999999"/>
    <m/>
    <m/>
    <m/>
    <m/>
    <m/>
    <m/>
    <m/>
    <m/>
  </r>
  <r>
    <s v="Kiana"/>
    <n v="406"/>
    <s v="Northwest Arctic"/>
    <s v="AIRPORT ELECTRICAL"/>
    <x v="7"/>
    <n v="96"/>
    <m/>
    <m/>
    <m/>
    <m/>
    <m/>
    <m/>
    <m/>
    <m/>
    <m/>
    <m/>
    <m/>
    <m/>
    <m/>
  </r>
  <r>
    <s v="KIANA"/>
    <n v="406"/>
    <s v="Northwest Arctic"/>
    <s v="SREB Building #2523001162*Northern Region"/>
    <x v="7"/>
    <n v="1260"/>
    <m/>
    <m/>
    <n v="963.50364963503648"/>
    <m/>
    <m/>
    <m/>
    <m/>
    <m/>
    <m/>
    <m/>
    <m/>
    <m/>
    <m/>
  </r>
  <r>
    <s v="Kiana"/>
    <n v="406"/>
    <s v="Northwest Arctic"/>
    <s v="New boiler module"/>
    <x v="7"/>
    <n v="1920"/>
    <m/>
    <m/>
    <m/>
    <m/>
    <m/>
    <m/>
    <m/>
    <m/>
    <m/>
    <m/>
    <m/>
    <m/>
    <m/>
  </r>
  <r>
    <s v="Kiana"/>
    <n v="406"/>
    <s v="Northwest Arctic"/>
    <s v="Old boiler module"/>
    <x v="7"/>
    <n v="2108"/>
    <m/>
    <m/>
    <m/>
    <m/>
    <m/>
    <m/>
    <m/>
    <m/>
    <m/>
    <m/>
    <m/>
    <m/>
    <m/>
  </r>
  <r>
    <s v="KING COVE"/>
    <n v="934"/>
    <s v="Aleutians"/>
    <s v="SRE Building (Heated) #2531000153*Central Region"/>
    <x v="7"/>
    <n v="2200"/>
    <m/>
    <m/>
    <n v="3118.6686131386859"/>
    <m/>
    <n v="3229.0290610000002"/>
    <m/>
    <m/>
    <m/>
    <m/>
    <m/>
    <m/>
    <m/>
    <m/>
  </r>
  <r>
    <s v="KING SALMON"/>
    <n v="337"/>
    <s v="Bristol Bay"/>
    <s v="ARFF/Maintenance Building #2533001116*Central Region"/>
    <x v="7"/>
    <n v="8611"/>
    <m/>
    <m/>
    <n v="6638.8613138686133"/>
    <m/>
    <n v="26065.234584999998"/>
    <m/>
    <m/>
    <m/>
    <m/>
    <m/>
    <m/>
    <m/>
    <m/>
  </r>
  <r>
    <s v="King Salmon"/>
    <n v="337"/>
    <s v="Bristol Bay"/>
    <s v="Airport Light Building"/>
    <x v="7"/>
    <m/>
    <m/>
    <m/>
    <m/>
    <m/>
    <m/>
    <m/>
    <m/>
    <m/>
    <m/>
    <m/>
    <m/>
    <m/>
    <m/>
  </r>
  <r>
    <s v="King Salmon"/>
    <n v="337"/>
    <s v="Bristol Bay"/>
    <s v="Airport Terminal"/>
    <x v="7"/>
    <m/>
    <m/>
    <m/>
    <m/>
    <m/>
    <m/>
    <m/>
    <m/>
    <m/>
    <m/>
    <m/>
    <m/>
    <m/>
    <m/>
  </r>
  <r>
    <s v="King Salmon"/>
    <n v="337"/>
    <s v="Bristol Bay"/>
    <s v="AK Fish &amp; Game"/>
    <x v="7"/>
    <m/>
    <m/>
    <m/>
    <m/>
    <m/>
    <m/>
    <m/>
    <m/>
    <m/>
    <m/>
    <m/>
    <m/>
    <m/>
    <m/>
  </r>
  <r>
    <s v="King Salmon"/>
    <n v="337"/>
    <s v="Bristol Bay"/>
    <s v="AK State Troopers"/>
    <x v="7"/>
    <m/>
    <m/>
    <m/>
    <m/>
    <m/>
    <m/>
    <m/>
    <m/>
    <m/>
    <m/>
    <m/>
    <m/>
    <m/>
    <m/>
  </r>
  <r>
    <s v="King Salmon"/>
    <n v="337"/>
    <s v="Bristol Bay"/>
    <s v="Becharof Refuge Admin. Building"/>
    <x v="7"/>
    <m/>
    <m/>
    <m/>
    <m/>
    <m/>
    <m/>
    <m/>
    <m/>
    <m/>
    <m/>
    <m/>
    <m/>
    <m/>
    <m/>
  </r>
  <r>
    <s v="King Salmon"/>
    <n v="337"/>
    <s v="Bristol Bay"/>
    <s v="Bristol Bay Telephone"/>
    <x v="7"/>
    <m/>
    <m/>
    <m/>
    <m/>
    <m/>
    <m/>
    <m/>
    <m/>
    <m/>
    <m/>
    <m/>
    <m/>
    <m/>
    <m/>
  </r>
  <r>
    <s v="King Salmon"/>
    <n v="337"/>
    <s v="Bristol Bay"/>
    <s v="DOT &amp; PF Building"/>
    <x v="7"/>
    <m/>
    <m/>
    <m/>
    <m/>
    <m/>
    <m/>
    <m/>
    <m/>
    <m/>
    <m/>
    <m/>
    <m/>
    <m/>
    <m/>
  </r>
  <r>
    <s v="King Salmon"/>
    <n v="337"/>
    <s v="Bristol Bay"/>
    <s v="FAA Building"/>
    <x v="7"/>
    <m/>
    <m/>
    <m/>
    <m/>
    <m/>
    <m/>
    <m/>
    <m/>
    <m/>
    <m/>
    <m/>
    <m/>
    <m/>
    <m/>
  </r>
  <r>
    <s v="King Salmon"/>
    <n v="337"/>
    <s v="Bristol Bay"/>
    <s v="Fitness Center"/>
    <x v="7"/>
    <m/>
    <m/>
    <m/>
    <m/>
    <m/>
    <m/>
    <m/>
    <m/>
    <m/>
    <m/>
    <m/>
    <m/>
    <m/>
    <m/>
  </r>
  <r>
    <s v="King Salmon"/>
    <n v="337"/>
    <s v="Bristol Bay"/>
    <s v="King Salmon Visitor Ctr"/>
    <x v="7"/>
    <m/>
    <m/>
    <m/>
    <m/>
    <m/>
    <m/>
    <m/>
    <m/>
    <m/>
    <m/>
    <m/>
    <m/>
    <m/>
    <m/>
  </r>
  <r>
    <s v="King Salmon"/>
    <n v="337"/>
    <s v="Bristol Bay"/>
    <s v="Paug-Vik Inc."/>
    <x v="7"/>
    <m/>
    <m/>
    <m/>
    <m/>
    <m/>
    <m/>
    <m/>
    <m/>
    <m/>
    <m/>
    <m/>
    <m/>
    <m/>
    <m/>
  </r>
  <r>
    <s v="King Salmon"/>
    <n v="337"/>
    <s v="Bristol Bay"/>
    <s v="SAVEC Bldg"/>
    <x v="7"/>
    <m/>
    <m/>
    <m/>
    <m/>
    <m/>
    <m/>
    <m/>
    <m/>
    <m/>
    <m/>
    <m/>
    <m/>
    <m/>
    <m/>
  </r>
  <r>
    <s v="King Salmon"/>
    <n v="337"/>
    <s v="Bristol Bay"/>
    <s v="US Fish &amp; Wildlife"/>
    <x v="7"/>
    <m/>
    <m/>
    <m/>
    <m/>
    <m/>
    <m/>
    <m/>
    <m/>
    <m/>
    <m/>
    <m/>
    <m/>
    <m/>
    <m/>
  </r>
  <r>
    <s v="King Salmon"/>
    <n v="337"/>
    <s v="Bristol Bay"/>
    <s v="US Parks Service Housing"/>
    <x v="7"/>
    <m/>
    <m/>
    <m/>
    <m/>
    <m/>
    <m/>
    <m/>
    <m/>
    <m/>
    <m/>
    <m/>
    <m/>
    <m/>
    <m/>
  </r>
  <r>
    <s v="King Salmon"/>
    <n v="337"/>
    <s v="Bristol Bay"/>
    <s v="Visitor Center"/>
    <x v="7"/>
    <m/>
    <m/>
    <m/>
    <m/>
    <m/>
    <m/>
    <m/>
    <m/>
    <m/>
    <m/>
    <m/>
    <m/>
    <m/>
    <m/>
  </r>
  <r>
    <s v="Kipnuk"/>
    <n v="656"/>
    <s v="Lower Yukon-Kuskokwim"/>
    <s v="5 Additional Buidlings"/>
    <x v="7"/>
    <m/>
    <m/>
    <m/>
    <m/>
    <m/>
    <m/>
    <m/>
    <m/>
    <m/>
    <m/>
    <m/>
    <m/>
    <m/>
    <m/>
  </r>
  <r>
    <s v="Kipnuk"/>
    <n v="656"/>
    <s v="Lower Yukon-Kuskokwim"/>
    <s v="ANTHC Pump House &amp; Fuel Tanks"/>
    <x v="7"/>
    <m/>
    <m/>
    <m/>
    <m/>
    <m/>
    <m/>
    <m/>
    <m/>
    <m/>
    <m/>
    <m/>
    <m/>
    <m/>
    <m/>
  </r>
  <r>
    <s v="Kipnuk"/>
    <n v="656"/>
    <s v="Lower Yukon-Kuskokwim"/>
    <s v="FAA Conex"/>
    <x v="7"/>
    <m/>
    <m/>
    <m/>
    <m/>
    <m/>
    <m/>
    <m/>
    <m/>
    <m/>
    <m/>
    <m/>
    <m/>
    <m/>
    <m/>
  </r>
  <r>
    <s v="Kipnuk"/>
    <n v="656"/>
    <s v="Lower Yukon-Kuskokwim"/>
    <s v="Generators"/>
    <x v="7"/>
    <m/>
    <m/>
    <m/>
    <m/>
    <m/>
    <m/>
    <m/>
    <m/>
    <m/>
    <m/>
    <m/>
    <m/>
    <m/>
    <m/>
  </r>
  <r>
    <s v="Kipnuk"/>
    <n v="656"/>
    <s v="Lower Yukon-Kuskokwim"/>
    <s v="Halibut Plant"/>
    <x v="7"/>
    <m/>
    <m/>
    <m/>
    <m/>
    <m/>
    <m/>
    <m/>
    <m/>
    <m/>
    <m/>
    <m/>
    <m/>
    <m/>
    <m/>
  </r>
  <r>
    <s v="Kipnuk"/>
    <n v="656"/>
    <s v="Lower Yukon-Kuskokwim"/>
    <s v="Jail House"/>
    <x v="7"/>
    <m/>
    <m/>
    <m/>
    <m/>
    <m/>
    <m/>
    <m/>
    <m/>
    <m/>
    <m/>
    <m/>
    <m/>
    <m/>
    <m/>
  </r>
  <r>
    <s v="Kipnuk"/>
    <n v="656"/>
    <s v="Lower Yukon-Kuskokwim"/>
    <s v="Repair Shop"/>
    <x v="7"/>
    <m/>
    <m/>
    <m/>
    <m/>
    <m/>
    <m/>
    <m/>
    <m/>
    <m/>
    <m/>
    <m/>
    <m/>
    <m/>
    <m/>
  </r>
  <r>
    <s v="Kipnuk"/>
    <n v="656"/>
    <s v="Lower Yukon-Kuskokwim"/>
    <s v="Teacher Housing"/>
    <x v="7"/>
    <m/>
    <m/>
    <m/>
    <m/>
    <m/>
    <m/>
    <m/>
    <m/>
    <m/>
    <m/>
    <m/>
    <m/>
    <m/>
    <m/>
  </r>
  <r>
    <s v="Kipnuk"/>
    <n v="656"/>
    <s v="Lower Yukon-Kuskokwim"/>
    <s v="Trading Company"/>
    <x v="7"/>
    <m/>
    <m/>
    <m/>
    <m/>
    <m/>
    <m/>
    <m/>
    <m/>
    <m/>
    <m/>
    <m/>
    <m/>
    <m/>
    <m/>
  </r>
  <r>
    <s v="Kipnuk"/>
    <n v="656"/>
    <s v="Lower Yukon-Kuskokwim"/>
    <s v="United Utilities Inc. Conex"/>
    <x v="7"/>
    <m/>
    <m/>
    <m/>
    <m/>
    <m/>
    <m/>
    <m/>
    <m/>
    <m/>
    <m/>
    <m/>
    <m/>
    <m/>
    <m/>
  </r>
  <r>
    <s v="Kivalina"/>
    <n v="402"/>
    <s v="Northwest Arctic"/>
    <s v="AIRPORT ELECTRICAL"/>
    <x v="7"/>
    <n v="96"/>
    <m/>
    <m/>
    <m/>
    <m/>
    <m/>
    <m/>
    <m/>
    <m/>
    <m/>
    <m/>
    <m/>
    <m/>
    <m/>
  </r>
  <r>
    <s v="Kivalina"/>
    <n v="402"/>
    <s v="Northwest Arctic"/>
    <s v="Generator van"/>
    <x v="7"/>
    <n v="160"/>
    <m/>
    <m/>
    <m/>
    <m/>
    <m/>
    <m/>
    <m/>
    <m/>
    <m/>
    <m/>
    <m/>
    <m/>
    <m/>
  </r>
  <r>
    <s v="Kivalina"/>
    <n v="402"/>
    <s v="Northwest Arctic"/>
    <s v="Maintenance shop"/>
    <x v="7"/>
    <n v="800"/>
    <m/>
    <m/>
    <m/>
    <m/>
    <m/>
    <m/>
    <m/>
    <m/>
    <m/>
    <m/>
    <m/>
    <m/>
    <m/>
  </r>
  <r>
    <s v="KIVALINA"/>
    <n v="402"/>
    <s v="Northwest Arctic"/>
    <s v="SREB Building #2523001125*Northern Region"/>
    <x v="7"/>
    <n v="2000"/>
    <m/>
    <m/>
    <n v="867.1532846715329"/>
    <m/>
    <n v="3014.0271259999995"/>
    <m/>
    <m/>
    <m/>
    <m/>
    <m/>
    <m/>
    <m/>
    <m/>
  </r>
  <r>
    <s v="Kivalina"/>
    <n v="402"/>
    <s v="Northwest Arctic"/>
    <s v="Garage"/>
    <x v="7"/>
    <m/>
    <m/>
    <m/>
    <m/>
    <m/>
    <m/>
    <m/>
    <m/>
    <m/>
    <m/>
    <m/>
    <m/>
    <m/>
    <m/>
  </r>
  <r>
    <s v="Kivalina"/>
    <n v="402"/>
    <s v="Northwest Arctic"/>
    <s v="Heavy Equipment Building"/>
    <x v="7"/>
    <m/>
    <m/>
    <m/>
    <m/>
    <m/>
    <m/>
    <m/>
    <m/>
    <m/>
    <m/>
    <m/>
    <m/>
    <m/>
    <m/>
  </r>
  <r>
    <s v="KLAWOCK"/>
    <n v="786"/>
    <s v="Southeast"/>
    <s v="Maintenance Shop #2513000565*Southeast Region"/>
    <x v="7"/>
    <n v="4800"/>
    <m/>
    <m/>
    <n v="2649.7591240875909"/>
    <m/>
    <m/>
    <m/>
    <m/>
    <m/>
    <m/>
    <m/>
    <m/>
    <m/>
    <m/>
  </r>
  <r>
    <s v="Klawock"/>
    <n v="786"/>
    <s v="Southeast"/>
    <s v="Klawock Cooperative Association"/>
    <x v="7"/>
    <m/>
    <m/>
    <m/>
    <m/>
    <m/>
    <m/>
    <m/>
    <m/>
    <m/>
    <m/>
    <m/>
    <m/>
    <m/>
    <m/>
  </r>
  <r>
    <s v="Klawock"/>
    <n v="786"/>
    <s v="Southeast"/>
    <s v="Public Works Shop"/>
    <x v="7"/>
    <m/>
    <m/>
    <m/>
    <m/>
    <m/>
    <m/>
    <m/>
    <m/>
    <m/>
    <m/>
    <m/>
    <m/>
    <m/>
    <m/>
  </r>
  <r>
    <s v="Kobuk"/>
    <n v="159"/>
    <s v="Northwest Arctic"/>
    <s v="AIRPORT ELECTRICAL"/>
    <x v="7"/>
    <n v="96"/>
    <m/>
    <m/>
    <m/>
    <m/>
    <m/>
    <m/>
    <m/>
    <m/>
    <m/>
    <m/>
    <m/>
    <m/>
    <m/>
  </r>
  <r>
    <s v="Kobuk"/>
    <n v="159"/>
    <s v="Northwest Arctic"/>
    <s v="Generator bldg."/>
    <x v="7"/>
    <n v="240"/>
    <m/>
    <m/>
    <m/>
    <m/>
    <m/>
    <m/>
    <m/>
    <m/>
    <m/>
    <m/>
    <m/>
    <m/>
    <m/>
  </r>
  <r>
    <s v="Kobuk"/>
    <n v="159"/>
    <s v="Northwest Arctic"/>
    <s v="Boiler module"/>
    <x v="7"/>
    <n v="256"/>
    <m/>
    <m/>
    <m/>
    <m/>
    <m/>
    <m/>
    <m/>
    <m/>
    <m/>
    <m/>
    <m/>
    <m/>
    <m/>
  </r>
  <r>
    <s v="Kobuk"/>
    <n v="159"/>
    <s v="Northwest Arctic"/>
    <s v="Maintenance shop"/>
    <x v="7"/>
    <n v="576"/>
    <m/>
    <m/>
    <m/>
    <m/>
    <m/>
    <m/>
    <m/>
    <m/>
    <m/>
    <m/>
    <m/>
    <m/>
    <m/>
  </r>
  <r>
    <s v="KOBUK"/>
    <n v="159"/>
    <s v="Northwest Arctic"/>
    <s v="SREB Building #2523003480*Northern Region"/>
    <x v="7"/>
    <n v="2000"/>
    <m/>
    <m/>
    <n v="963.50364963503648"/>
    <m/>
    <n v="6084.5547605000002"/>
    <m/>
    <m/>
    <m/>
    <m/>
    <m/>
    <m/>
    <m/>
    <m/>
  </r>
  <r>
    <s v="Kodiak"/>
    <n v="6338"/>
    <s v="Kodiak"/>
    <s v="Portable Security Shed"/>
    <x v="7"/>
    <n v="64"/>
    <m/>
    <m/>
    <m/>
    <m/>
    <m/>
    <m/>
    <m/>
    <m/>
    <m/>
    <m/>
    <m/>
    <m/>
    <m/>
  </r>
  <r>
    <s v="Kodiak"/>
    <n v="6338"/>
    <s v="Kodiak"/>
    <s v="Emergency Generator Building"/>
    <x v="7"/>
    <n v="128"/>
    <m/>
    <m/>
    <m/>
    <m/>
    <m/>
    <m/>
    <m/>
    <m/>
    <m/>
    <m/>
    <m/>
    <m/>
    <m/>
  </r>
  <r>
    <s v="Kodiak"/>
    <n v="6338"/>
    <s v="Kodiak"/>
    <s v="Communications Building Including Antennas &amp; Fence"/>
    <x v="7"/>
    <n v="160"/>
    <m/>
    <m/>
    <m/>
    <m/>
    <m/>
    <m/>
    <m/>
    <m/>
    <m/>
    <m/>
    <m/>
    <m/>
    <m/>
  </r>
  <r>
    <s v="KODIAK"/>
    <n v="6338"/>
    <s v="Kodiak"/>
    <s v="Abercrombie Dr Pkg LAlaska State Parks"/>
    <x v="7"/>
    <n v="180"/>
    <m/>
    <m/>
    <m/>
    <m/>
    <n v="191.66839166666665"/>
    <m/>
    <m/>
    <m/>
    <m/>
    <m/>
    <m/>
    <m/>
    <m/>
  </r>
  <r>
    <s v="Kodiak"/>
    <n v="6338"/>
    <s v="Kodiak"/>
    <s v="Comfort Station (Restroom)"/>
    <x v="7"/>
    <n v="350"/>
    <m/>
    <m/>
    <m/>
    <m/>
    <m/>
    <m/>
    <m/>
    <m/>
    <m/>
    <m/>
    <m/>
    <m/>
    <m/>
  </r>
  <r>
    <s v="Kodiak"/>
    <n v="6338"/>
    <s v="Kodiak"/>
    <s v="Public Restrooms"/>
    <x v="7"/>
    <n v="350"/>
    <m/>
    <m/>
    <m/>
    <m/>
    <m/>
    <m/>
    <m/>
    <m/>
    <m/>
    <m/>
    <m/>
    <m/>
    <m/>
  </r>
  <r>
    <s v="Kodiak"/>
    <n v="6338"/>
    <s v="Kodiak"/>
    <s v="Utility Enclosure &amp; Restroom"/>
    <x v="7"/>
    <n v="836"/>
    <m/>
    <m/>
    <m/>
    <m/>
    <m/>
    <m/>
    <m/>
    <m/>
    <m/>
    <m/>
    <m/>
    <m/>
    <m/>
  </r>
  <r>
    <s v="Kodiak"/>
    <n v="6338"/>
    <s v="Kodiak"/>
    <s v="Animal Shelter"/>
    <x v="7"/>
    <n v="1040"/>
    <m/>
    <m/>
    <m/>
    <m/>
    <m/>
    <m/>
    <m/>
    <m/>
    <m/>
    <m/>
    <m/>
    <m/>
    <m/>
  </r>
  <r>
    <s v="Kodiak"/>
    <n v="6338"/>
    <s v="Kodiak"/>
    <s v="Chlorinator Building"/>
    <x v="7"/>
    <n v="1339"/>
    <m/>
    <m/>
    <m/>
    <m/>
    <m/>
    <m/>
    <m/>
    <m/>
    <m/>
    <m/>
    <m/>
    <m/>
    <m/>
  </r>
  <r>
    <s v="KODIAK"/>
    <n v="6338"/>
    <s v="Kodiak"/>
    <s v="Ice RinkCity of Kodiak"/>
    <x v="7"/>
    <n v="1373"/>
    <m/>
    <m/>
    <n v="1672.6423357664235"/>
    <m/>
    <n v="211753.905768"/>
    <m/>
    <m/>
    <m/>
    <m/>
    <m/>
    <m/>
    <m/>
    <m/>
  </r>
  <r>
    <s v="Kodiak"/>
    <n v="6338"/>
    <s v="Kodiak"/>
    <s v="Pump Station"/>
    <x v="7"/>
    <n v="2519"/>
    <m/>
    <m/>
    <m/>
    <m/>
    <m/>
    <m/>
    <m/>
    <m/>
    <m/>
    <m/>
    <m/>
    <m/>
    <m/>
  </r>
  <r>
    <s v="Kodiak"/>
    <n v="6338"/>
    <s v="Kodiak"/>
    <s v="Harbormaster Building"/>
    <x v="7"/>
    <n v="2604"/>
    <m/>
    <m/>
    <m/>
    <m/>
    <m/>
    <m/>
    <m/>
    <m/>
    <m/>
    <m/>
    <m/>
    <m/>
    <m/>
  </r>
  <r>
    <s v="KODIAK"/>
    <n v="6338"/>
    <s v="Kodiak"/>
    <s v="Baler LandfillKodiak Island Borough"/>
    <x v="7"/>
    <n v="4800"/>
    <m/>
    <m/>
    <n v="25007.592700729929"/>
    <m/>
    <n v="85078.099029333331"/>
    <m/>
    <m/>
    <m/>
    <m/>
    <m/>
    <m/>
    <m/>
    <m/>
  </r>
  <r>
    <s v="Kodiak"/>
    <n v="6338"/>
    <s v="Kodiak"/>
    <s v="Brother Francis Shelter"/>
    <x v="7"/>
    <n v="5044"/>
    <m/>
    <m/>
    <m/>
    <m/>
    <m/>
    <m/>
    <m/>
    <m/>
    <m/>
    <m/>
    <m/>
    <m/>
    <m/>
  </r>
  <r>
    <s v="Kodiak"/>
    <n v="6338"/>
    <s v="Kodiak"/>
    <s v="Rec Facility/East Additional Park"/>
    <x v="7"/>
    <n v="5500"/>
    <m/>
    <m/>
    <m/>
    <m/>
    <m/>
    <m/>
    <m/>
    <m/>
    <m/>
    <m/>
    <m/>
    <m/>
    <m/>
  </r>
  <r>
    <s v="KODIAK"/>
    <n v="6338"/>
    <s v="Kodiak"/>
    <s v="Griffin Building #601000575*Central Region"/>
    <x v="7"/>
    <n v="7200"/>
    <m/>
    <m/>
    <n v="3407.2379562043793"/>
    <m/>
    <m/>
    <m/>
    <m/>
    <m/>
    <m/>
    <m/>
    <m/>
    <m/>
    <m/>
  </r>
  <r>
    <s v="Kodiak"/>
    <n v="6338"/>
    <s v="Kodiak"/>
    <s v="Pier 3 Maintenance Shop"/>
    <x v="7"/>
    <n v="7200"/>
    <m/>
    <m/>
    <m/>
    <m/>
    <m/>
    <m/>
    <m/>
    <m/>
    <m/>
    <m/>
    <m/>
    <m/>
    <m/>
  </r>
  <r>
    <s v="Kodiak"/>
    <n v="6338"/>
    <s v="Kodiak"/>
    <s v="Public Works Garage"/>
    <x v="7"/>
    <n v="8302"/>
    <m/>
    <m/>
    <m/>
    <m/>
    <m/>
    <m/>
    <m/>
    <m/>
    <m/>
    <m/>
    <m/>
    <m/>
    <m/>
  </r>
  <r>
    <s v="KODIAK"/>
    <n v="6338"/>
    <s v="Kodiak"/>
    <s v="Highway Maintenance Shop/SEF #2533000581*Central Region"/>
    <x v="7"/>
    <n v="9570"/>
    <m/>
    <m/>
    <n v="7143.8978102189785"/>
    <m/>
    <m/>
    <m/>
    <m/>
    <m/>
    <m/>
    <m/>
    <m/>
    <m/>
    <m/>
  </r>
  <r>
    <s v="Kodiak"/>
    <n v="6338"/>
    <s v="Kodiak"/>
    <s v="Kodiak College- Technology Center"/>
    <x v="7"/>
    <n v="13664"/>
    <m/>
    <m/>
    <m/>
    <m/>
    <m/>
    <m/>
    <m/>
    <m/>
    <m/>
    <m/>
    <m/>
    <m/>
    <m/>
  </r>
  <r>
    <s v="Kodiak"/>
    <n v="6338"/>
    <s v="Kodiak"/>
    <s v="Kodiak College - Campus Center"/>
    <x v="7"/>
    <n v="14916"/>
    <m/>
    <m/>
    <m/>
    <m/>
    <m/>
    <m/>
    <m/>
    <m/>
    <m/>
    <m/>
    <m/>
    <m/>
    <m/>
  </r>
  <r>
    <s v="KODIAK"/>
    <n v="6338"/>
    <s v="Kodiak"/>
    <s v="Kodiak Near Island Research Facility &amp; LabDept. of Fish &amp; Game"/>
    <x v="7"/>
    <n v="15000"/>
    <m/>
    <m/>
    <n v="14309.242335766423"/>
    <m/>
    <n v="277402.49660000001"/>
    <m/>
    <m/>
    <m/>
    <m/>
    <m/>
    <m/>
    <m/>
    <m/>
  </r>
  <r>
    <s v="Kokhanok"/>
    <n v="174"/>
    <s v="Bristol Bay"/>
    <s v="N/A"/>
    <x v="7"/>
    <m/>
    <m/>
    <m/>
    <m/>
    <m/>
    <m/>
    <m/>
    <m/>
    <m/>
    <m/>
    <m/>
    <m/>
    <m/>
    <m/>
  </r>
  <r>
    <s v="Kokhanok"/>
    <n v="174"/>
    <s v="Bristol Bay"/>
    <s v="SRE Bldg."/>
    <x v="7"/>
    <m/>
    <m/>
    <m/>
    <m/>
    <m/>
    <m/>
    <m/>
    <m/>
    <m/>
    <m/>
    <m/>
    <m/>
    <m/>
    <m/>
  </r>
  <r>
    <s v="Koliganek"/>
    <n v="229"/>
    <s v="Bristol Bay"/>
    <s v="City Maintenance Shop"/>
    <x v="7"/>
    <n v="770"/>
    <m/>
    <m/>
    <m/>
    <m/>
    <m/>
    <m/>
    <m/>
    <m/>
    <m/>
    <m/>
    <m/>
    <m/>
    <m/>
  </r>
  <r>
    <s v="KOLIGANEK"/>
    <n v="229"/>
    <s v="Bristol Bay"/>
    <s v="SRE Building #2533001120*Central Region"/>
    <x v="7"/>
    <n v="1104"/>
    <m/>
    <m/>
    <n v="1927.007299270073"/>
    <m/>
    <m/>
    <m/>
    <m/>
    <m/>
    <m/>
    <m/>
    <m/>
    <m/>
    <m/>
  </r>
  <r>
    <s v="Koliganek"/>
    <n v="229"/>
    <s v="Bristol Bay"/>
    <s v="Airport Maint. Bldg."/>
    <x v="7"/>
    <m/>
    <m/>
    <m/>
    <m/>
    <m/>
    <m/>
    <m/>
    <m/>
    <m/>
    <m/>
    <m/>
    <m/>
    <m/>
    <m/>
  </r>
  <r>
    <s v="Koliganek"/>
    <n v="229"/>
    <s v="Bristol Bay"/>
    <s v="Comm. Bldg."/>
    <x v="7"/>
    <m/>
    <m/>
    <m/>
    <m/>
    <m/>
    <m/>
    <m/>
    <m/>
    <m/>
    <m/>
    <m/>
    <m/>
    <m/>
    <m/>
  </r>
  <r>
    <s v="Koliganek"/>
    <n v="229"/>
    <s v="Bristol Bay"/>
    <s v="Comm. Center"/>
    <x v="7"/>
    <m/>
    <m/>
    <m/>
    <m/>
    <m/>
    <m/>
    <m/>
    <m/>
    <m/>
    <m/>
    <m/>
    <m/>
    <m/>
    <m/>
  </r>
  <r>
    <s v="Kongiganak"/>
    <n v="456"/>
    <s v="Lower Yukon-Kuskokwim"/>
    <s v=" AT&amp;T Facility"/>
    <x v="7"/>
    <m/>
    <m/>
    <m/>
    <m/>
    <m/>
    <m/>
    <m/>
    <m/>
    <m/>
    <m/>
    <m/>
    <m/>
    <m/>
    <m/>
  </r>
  <r>
    <s v="Kongiganak"/>
    <n v="456"/>
    <s v="Lower Yukon-Kuskokwim"/>
    <s v="Airport Maintenance Bldg"/>
    <x v="7"/>
    <m/>
    <m/>
    <m/>
    <m/>
    <m/>
    <m/>
    <m/>
    <m/>
    <m/>
    <m/>
    <m/>
    <m/>
    <m/>
    <m/>
  </r>
  <r>
    <s v="Kongiganak"/>
    <n v="456"/>
    <s v="Lower Yukon-Kuskokwim"/>
    <s v="Fuel Tank Farm"/>
    <x v="7"/>
    <m/>
    <m/>
    <m/>
    <m/>
    <m/>
    <m/>
    <m/>
    <m/>
    <m/>
    <m/>
    <m/>
    <m/>
    <m/>
    <m/>
  </r>
  <r>
    <s v="Kongiganak"/>
    <n v="456"/>
    <s v="Lower Yukon-Kuskokwim"/>
    <s v="Old Marina Fuel Station "/>
    <x v="7"/>
    <m/>
    <m/>
    <m/>
    <m/>
    <m/>
    <m/>
    <m/>
    <m/>
    <m/>
    <m/>
    <m/>
    <m/>
    <m/>
    <m/>
  </r>
  <r>
    <s v="Kongiganak"/>
    <n v="456"/>
    <s v="Lower Yukon-Kuskokwim"/>
    <s v="PHS Bldg"/>
    <x v="7"/>
    <m/>
    <m/>
    <m/>
    <m/>
    <m/>
    <m/>
    <m/>
    <m/>
    <m/>
    <m/>
    <m/>
    <m/>
    <m/>
    <m/>
  </r>
  <r>
    <s v="Kongiganak"/>
    <n v="456"/>
    <s v="Lower Yukon-Kuskokwim"/>
    <s v="Search &amp; Seizure"/>
    <x v="7"/>
    <m/>
    <m/>
    <m/>
    <m/>
    <m/>
    <m/>
    <m/>
    <m/>
    <m/>
    <m/>
    <m/>
    <m/>
    <m/>
    <m/>
  </r>
  <r>
    <s v="Kongiganak"/>
    <n v="456"/>
    <s v="Lower Yukon-Kuskokwim"/>
    <s v="Teacher Housing"/>
    <x v="7"/>
    <m/>
    <m/>
    <m/>
    <m/>
    <m/>
    <m/>
    <m/>
    <m/>
    <m/>
    <m/>
    <m/>
    <m/>
    <m/>
    <m/>
  </r>
  <r>
    <s v="Kongiganak"/>
    <n v="456"/>
    <s v="Lower Yukon-Kuskokwim"/>
    <s v="Tribal Bldg"/>
    <x v="7"/>
    <m/>
    <m/>
    <m/>
    <m/>
    <m/>
    <m/>
    <m/>
    <m/>
    <m/>
    <m/>
    <m/>
    <m/>
    <m/>
    <m/>
  </r>
  <r>
    <s v="Kongiganak"/>
    <n v="456"/>
    <s v="Lower Yukon-Kuskokwim"/>
    <s v="United Utilities Inc"/>
    <x v="7"/>
    <m/>
    <m/>
    <m/>
    <m/>
    <m/>
    <m/>
    <m/>
    <m/>
    <m/>
    <m/>
    <m/>
    <m/>
    <m/>
    <m/>
  </r>
  <r>
    <s v="Kotlik"/>
    <n v="644"/>
    <s v="Lower Yukon-Kuskokwim"/>
    <s v="AIRPORT ELECTRICAL"/>
    <x v="7"/>
    <n v="96"/>
    <m/>
    <m/>
    <m/>
    <m/>
    <m/>
    <m/>
    <m/>
    <m/>
    <m/>
    <m/>
    <m/>
    <m/>
    <m/>
  </r>
  <r>
    <s v="KOTLIK"/>
    <n v="644"/>
    <s v="Lower Yukon-Kuskokwim"/>
    <s v="SREB Building #2523003233*Northern Region"/>
    <x v="7"/>
    <n v="2200"/>
    <m/>
    <m/>
    <n v="963.50364963503648"/>
    <m/>
    <n v="11521.603693499997"/>
    <m/>
    <m/>
    <m/>
    <m/>
    <m/>
    <m/>
    <m/>
    <m/>
  </r>
  <r>
    <s v="Kotlik"/>
    <n v="644"/>
    <s v="Lower Yukon-Kuskokwim"/>
    <s v="AC Company"/>
    <x v="7"/>
    <m/>
    <m/>
    <m/>
    <m/>
    <m/>
    <m/>
    <m/>
    <m/>
    <m/>
    <m/>
    <m/>
    <m/>
    <m/>
    <m/>
  </r>
  <r>
    <s v="Kotlik"/>
    <n v="644"/>
    <s v="Lower Yukon-Kuskokwim"/>
    <s v="Airport Maintenance Bldg."/>
    <x v="7"/>
    <m/>
    <m/>
    <m/>
    <m/>
    <m/>
    <m/>
    <m/>
    <m/>
    <m/>
    <m/>
    <m/>
    <m/>
    <m/>
    <m/>
  </r>
  <r>
    <s v="Kotlik"/>
    <n v="644"/>
    <s v="Lower Yukon-Kuskokwim"/>
    <s v="Army National Guard"/>
    <x v="7"/>
    <m/>
    <m/>
    <m/>
    <m/>
    <m/>
    <m/>
    <m/>
    <m/>
    <m/>
    <m/>
    <m/>
    <m/>
    <m/>
    <m/>
  </r>
  <r>
    <s v="Kotlik"/>
    <n v="644"/>
    <s v="Lower Yukon-Kuskokwim"/>
    <s v="Cable System Bldg."/>
    <x v="7"/>
    <m/>
    <m/>
    <m/>
    <m/>
    <m/>
    <m/>
    <m/>
    <m/>
    <m/>
    <m/>
    <m/>
    <m/>
    <m/>
    <m/>
  </r>
  <r>
    <s v="Kotlik"/>
    <n v="644"/>
    <s v="Lower Yukon-Kuskokwim"/>
    <s v="Gen. Bldg."/>
    <x v="7"/>
    <m/>
    <m/>
    <m/>
    <m/>
    <m/>
    <m/>
    <m/>
    <m/>
    <m/>
    <m/>
    <m/>
    <m/>
    <m/>
    <m/>
  </r>
  <r>
    <s v="Kotlik"/>
    <n v="644"/>
    <s v="Lower Yukon-Kuskokwim"/>
    <s v="Head Start"/>
    <x v="7"/>
    <m/>
    <m/>
    <m/>
    <m/>
    <m/>
    <m/>
    <m/>
    <m/>
    <m/>
    <m/>
    <m/>
    <m/>
    <m/>
    <m/>
  </r>
  <r>
    <s v="Kotlik"/>
    <n v="644"/>
    <s v="Lower Yukon-Kuskokwim"/>
    <s v="Kotlik Laufkak"/>
    <x v="7"/>
    <m/>
    <m/>
    <m/>
    <m/>
    <m/>
    <m/>
    <m/>
    <m/>
    <m/>
    <m/>
    <m/>
    <m/>
    <m/>
    <m/>
  </r>
  <r>
    <s v="Kotlik"/>
    <n v="644"/>
    <s v="Lower Yukon-Kuskokwim"/>
    <s v="Kwipak Inc."/>
    <x v="7"/>
    <m/>
    <m/>
    <m/>
    <m/>
    <m/>
    <m/>
    <m/>
    <m/>
    <m/>
    <m/>
    <m/>
    <m/>
    <m/>
    <m/>
  </r>
  <r>
    <s v="Kotlik"/>
    <n v="644"/>
    <s v="Lower Yukon-Kuskokwim"/>
    <s v="Old City Shop"/>
    <x v="7"/>
    <m/>
    <m/>
    <m/>
    <m/>
    <m/>
    <m/>
    <m/>
    <m/>
    <m/>
    <m/>
    <m/>
    <m/>
    <m/>
    <m/>
  </r>
  <r>
    <s v="Kotlik"/>
    <n v="644"/>
    <s v="Lower Yukon-Kuskokwim"/>
    <s v="Quarters"/>
    <x v="7"/>
    <m/>
    <m/>
    <m/>
    <m/>
    <m/>
    <m/>
    <m/>
    <m/>
    <m/>
    <m/>
    <m/>
    <m/>
    <m/>
    <m/>
  </r>
  <r>
    <s v="Kotlik"/>
    <n v="644"/>
    <s v="Lower Yukon-Kuskokwim"/>
    <s v="Teacher Housing"/>
    <x v="7"/>
    <m/>
    <m/>
    <m/>
    <m/>
    <m/>
    <m/>
    <m/>
    <m/>
    <m/>
    <m/>
    <m/>
    <m/>
    <m/>
    <m/>
  </r>
  <r>
    <s v="Kotlik"/>
    <n v="644"/>
    <s v="Lower Yukon-Kuskokwim"/>
    <s v="Utility Shop"/>
    <x v="7"/>
    <m/>
    <m/>
    <m/>
    <m/>
    <m/>
    <m/>
    <m/>
    <m/>
    <m/>
    <m/>
    <m/>
    <m/>
    <m/>
    <m/>
  </r>
  <r>
    <s v="KOTZEBUE"/>
    <n v="3202"/>
    <s v="Northwest Arctic"/>
    <s v="ARFF #2521000131*Northern Region"/>
    <x v="7"/>
    <n v="16221"/>
    <m/>
    <m/>
    <n v="15166.655474452553"/>
    <m/>
    <n v="199801.79819999996"/>
    <m/>
    <m/>
    <m/>
    <m/>
    <m/>
    <m/>
    <m/>
    <m/>
  </r>
  <r>
    <s v="Koyuk"/>
    <n v="342"/>
    <s v="Bering Straits"/>
    <s v="AIRPORT ELECTRICAL"/>
    <x v="7"/>
    <n v="96"/>
    <m/>
    <m/>
    <m/>
    <m/>
    <m/>
    <m/>
    <m/>
    <m/>
    <m/>
    <m/>
    <m/>
    <m/>
    <m/>
  </r>
  <r>
    <s v="Koyuk"/>
    <n v="342"/>
    <s v="Bering Straits"/>
    <s v="Mechanical Building"/>
    <x v="7"/>
    <n v="1224"/>
    <m/>
    <m/>
    <m/>
    <m/>
    <m/>
    <m/>
    <m/>
    <m/>
    <m/>
    <m/>
    <m/>
    <m/>
    <m/>
  </r>
  <r>
    <s v="KOYUK"/>
    <n v="342"/>
    <s v="Bering Straits"/>
    <s v="SREB Building #2523001166*Northern Region"/>
    <x v="7"/>
    <n v="1260"/>
    <m/>
    <m/>
    <m/>
    <m/>
    <n v="6678.0601019999995"/>
    <m/>
    <m/>
    <m/>
    <m/>
    <m/>
    <m/>
    <m/>
    <m/>
  </r>
  <r>
    <s v="Koyukuk"/>
    <n v="89"/>
    <s v="Yukon-Koyukuk/Upper Tanana"/>
    <s v="Airport Electrical"/>
    <x v="7"/>
    <n v="144"/>
    <m/>
    <m/>
    <m/>
    <m/>
    <m/>
    <m/>
    <m/>
    <m/>
    <m/>
    <m/>
    <m/>
    <m/>
    <m/>
  </r>
  <r>
    <s v="Koyukuk"/>
    <n v="89"/>
    <s v="Yukon-Koyukuk/Upper Tanana"/>
    <s v="Power House"/>
    <x v="7"/>
    <n v="512"/>
    <s v="Yes; EAoA"/>
    <m/>
    <m/>
    <m/>
    <m/>
    <m/>
    <m/>
    <m/>
    <m/>
    <m/>
    <m/>
    <m/>
    <m/>
  </r>
  <r>
    <s v="Koyukuk"/>
    <n v="89"/>
    <s v="Yukon-Koyukuk/Upper Tanana"/>
    <s v="Headstart Bldg/residential building"/>
    <x v="7"/>
    <n v="912"/>
    <s v="Yes; EAoA"/>
    <m/>
    <m/>
    <m/>
    <m/>
    <m/>
    <m/>
    <m/>
    <m/>
    <m/>
    <m/>
    <m/>
    <m/>
  </r>
  <r>
    <s v="Koyukuk"/>
    <n v="89"/>
    <s v="Yukon-Koyukuk/Upper Tanana"/>
    <s v="SRE Bldg."/>
    <x v="7"/>
    <n v="2000"/>
    <m/>
    <m/>
    <m/>
    <m/>
    <m/>
    <m/>
    <m/>
    <m/>
    <m/>
    <m/>
    <m/>
    <m/>
    <m/>
  </r>
  <r>
    <s v="Koyukuk"/>
    <n v="89"/>
    <s v="Yukon-Koyukuk/Upper Tanana"/>
    <s v="Gas Station"/>
    <x v="7"/>
    <m/>
    <m/>
    <m/>
    <m/>
    <m/>
    <m/>
    <m/>
    <m/>
    <m/>
    <m/>
    <m/>
    <m/>
    <m/>
    <m/>
  </r>
  <r>
    <s v="Koyukuk"/>
    <n v="89"/>
    <s v="Yukon-Koyukuk/Upper Tanana"/>
    <s v="Kateel Enterprise"/>
    <x v="7"/>
    <m/>
    <m/>
    <m/>
    <m/>
    <m/>
    <m/>
    <m/>
    <m/>
    <m/>
    <m/>
    <m/>
    <m/>
    <m/>
    <m/>
  </r>
  <r>
    <s v="Koyukuk"/>
    <n v="89"/>
    <s v="Yukon-Koyukuk/Upper Tanana"/>
    <s v="Teacher Housing"/>
    <x v="7"/>
    <m/>
    <s v="Yes; EAoA"/>
    <m/>
    <m/>
    <m/>
    <m/>
    <m/>
    <m/>
    <m/>
    <m/>
    <m/>
    <m/>
    <m/>
    <m/>
  </r>
  <r>
    <s v="Kwethluk"/>
    <n v="783"/>
    <s v="Lower Yukon-Kuskokwim"/>
    <s v="Old Head Start"/>
    <x v="7"/>
    <n v="3000"/>
    <m/>
    <m/>
    <m/>
    <m/>
    <m/>
    <m/>
    <m/>
    <m/>
    <m/>
    <m/>
    <m/>
    <m/>
    <m/>
  </r>
  <r>
    <s v="Kwethluk"/>
    <n v="783"/>
    <s v="Lower Yukon-Kuskokwim"/>
    <s v="Propane House"/>
    <x v="7"/>
    <n v="8000"/>
    <m/>
    <m/>
    <m/>
    <m/>
    <m/>
    <m/>
    <m/>
    <m/>
    <m/>
    <m/>
    <m/>
    <m/>
    <m/>
  </r>
  <r>
    <s v="Kwethluk"/>
    <n v="783"/>
    <s v="Lower Yukon-Kuskokwim"/>
    <s v="Band Room"/>
    <x v="7"/>
    <m/>
    <m/>
    <m/>
    <m/>
    <m/>
    <m/>
    <m/>
    <m/>
    <m/>
    <m/>
    <m/>
    <m/>
    <m/>
    <m/>
  </r>
  <r>
    <s v="Kwethluk"/>
    <n v="783"/>
    <s v="Lower Yukon-Kuskokwim"/>
    <s v="Boat House"/>
    <x v="7"/>
    <m/>
    <m/>
    <m/>
    <m/>
    <m/>
    <m/>
    <m/>
    <m/>
    <m/>
    <m/>
    <m/>
    <m/>
    <m/>
    <m/>
  </r>
  <r>
    <s v="Kwethluk"/>
    <n v="783"/>
    <s v="Lower Yukon-Kuskokwim"/>
    <s v="Generator Module"/>
    <x v="7"/>
    <m/>
    <m/>
    <m/>
    <m/>
    <m/>
    <m/>
    <m/>
    <m/>
    <m/>
    <m/>
    <m/>
    <m/>
    <m/>
    <m/>
  </r>
  <r>
    <s v="Kwethluk"/>
    <n v="783"/>
    <s v="Lower Yukon-Kuskokwim"/>
    <s v="Portable Classroom"/>
    <x v="7"/>
    <m/>
    <m/>
    <m/>
    <m/>
    <m/>
    <m/>
    <m/>
    <m/>
    <m/>
    <m/>
    <m/>
    <m/>
    <m/>
    <m/>
  </r>
  <r>
    <s v="Kwethluk"/>
    <n v="783"/>
    <s v="Lower Yukon-Kuskokwim"/>
    <s v="Portable Classroom"/>
    <x v="7"/>
    <m/>
    <m/>
    <m/>
    <m/>
    <m/>
    <m/>
    <m/>
    <m/>
    <m/>
    <m/>
    <m/>
    <m/>
    <m/>
    <m/>
  </r>
  <r>
    <s v="Kwethluk"/>
    <n v="783"/>
    <s v="Lower Yukon-Kuskokwim"/>
    <s v="Portable Classroom"/>
    <x v="7"/>
    <m/>
    <m/>
    <m/>
    <m/>
    <m/>
    <m/>
    <m/>
    <m/>
    <m/>
    <m/>
    <m/>
    <m/>
    <m/>
    <m/>
  </r>
  <r>
    <s v="Kwethluk"/>
    <n v="783"/>
    <s v="Lower Yukon-Kuskokwim"/>
    <s v="Portable Classroom"/>
    <x v="7"/>
    <m/>
    <m/>
    <m/>
    <m/>
    <m/>
    <m/>
    <m/>
    <m/>
    <m/>
    <m/>
    <m/>
    <m/>
    <m/>
    <m/>
  </r>
  <r>
    <s v="Kwethluk"/>
    <n v="783"/>
    <s v="Lower Yukon-Kuskokwim"/>
    <s v="Sre Building (Heated)"/>
    <x v="7"/>
    <m/>
    <m/>
    <m/>
    <m/>
    <m/>
    <m/>
    <m/>
    <m/>
    <m/>
    <m/>
    <m/>
    <m/>
    <m/>
    <m/>
  </r>
  <r>
    <s v="Kwethluk"/>
    <n v="783"/>
    <s v="Lower Yukon-Kuskokwim"/>
    <s v="Vocational Education Shop"/>
    <x v="7"/>
    <m/>
    <m/>
    <m/>
    <m/>
    <m/>
    <m/>
    <m/>
    <m/>
    <m/>
    <m/>
    <m/>
    <m/>
    <m/>
    <m/>
  </r>
  <r>
    <s v="Kwigillingok"/>
    <n v="349"/>
    <s v="Lower Yukon-Kuskokwim"/>
    <s v="IRA Property"/>
    <x v="7"/>
    <m/>
    <m/>
    <m/>
    <m/>
    <m/>
    <m/>
    <m/>
    <m/>
    <m/>
    <m/>
    <m/>
    <m/>
    <m/>
    <m/>
  </r>
  <r>
    <s v="Kwigillingok"/>
    <n v="349"/>
    <s v="Lower Yukon-Kuskokwim"/>
    <s v="Jail (not in use)"/>
    <x v="7"/>
    <m/>
    <m/>
    <m/>
    <m/>
    <m/>
    <m/>
    <m/>
    <m/>
    <m/>
    <m/>
    <m/>
    <m/>
    <m/>
    <m/>
  </r>
  <r>
    <s v="Kwigillingok"/>
    <n v="349"/>
    <s v="Lower Yukon-Kuskokwim"/>
    <s v="Old BIA Property"/>
    <x v="7"/>
    <m/>
    <m/>
    <m/>
    <m/>
    <m/>
    <m/>
    <m/>
    <m/>
    <m/>
    <m/>
    <m/>
    <m/>
    <m/>
    <m/>
  </r>
  <r>
    <s v="Kwigillingok"/>
    <n v="349"/>
    <s v="Lower Yukon-Kuskokwim"/>
    <s v="Old Head start Bldg"/>
    <x v="7"/>
    <m/>
    <m/>
    <m/>
    <m/>
    <m/>
    <m/>
    <m/>
    <m/>
    <m/>
    <m/>
    <m/>
    <m/>
    <m/>
    <m/>
  </r>
  <r>
    <s v="Kwigillingok"/>
    <n v="349"/>
    <s v="Lower Yukon-Kuskokwim"/>
    <s v="Proposed Fisheries Support Ctr."/>
    <x v="7"/>
    <m/>
    <m/>
    <m/>
    <m/>
    <m/>
    <m/>
    <m/>
    <m/>
    <m/>
    <m/>
    <m/>
    <m/>
    <m/>
    <m/>
  </r>
  <r>
    <s v="Lake Louise"/>
    <n v="349"/>
    <s v="Lower Yukon-Kuskokwim"/>
    <s v="Denny Bush Shop"/>
    <x v="7"/>
    <m/>
    <m/>
    <m/>
    <m/>
    <m/>
    <m/>
    <m/>
    <m/>
    <m/>
    <m/>
    <m/>
    <m/>
    <m/>
    <m/>
  </r>
  <r>
    <s v="Larsen Bay"/>
    <n v="88"/>
    <s v="Kodiak"/>
    <s v="Boat Harbor Shed"/>
    <x v="7"/>
    <n v="80"/>
    <m/>
    <m/>
    <m/>
    <m/>
    <m/>
    <m/>
    <m/>
    <m/>
    <m/>
    <m/>
    <m/>
    <m/>
    <m/>
  </r>
  <r>
    <s v="Larsen Bay"/>
    <n v="88"/>
    <s v="Kodiak"/>
    <s v="City Generator Plant"/>
    <x v="7"/>
    <n v="476"/>
    <m/>
    <m/>
    <m/>
    <m/>
    <m/>
    <m/>
    <m/>
    <m/>
    <m/>
    <m/>
    <m/>
    <m/>
    <m/>
  </r>
  <r>
    <s v="Larsen Bay"/>
    <n v="88"/>
    <s v="Kodiak"/>
    <s v="Airport Maintenance Bldg"/>
    <x v="7"/>
    <n v="1344"/>
    <m/>
    <m/>
    <m/>
    <m/>
    <m/>
    <m/>
    <m/>
    <m/>
    <m/>
    <m/>
    <m/>
    <m/>
    <m/>
  </r>
  <r>
    <s v="Larsen Bay"/>
    <n v="88"/>
    <s v="Kodiak"/>
    <s v="Tsunami Bldg"/>
    <x v="7"/>
    <n v="1680"/>
    <m/>
    <m/>
    <m/>
    <m/>
    <m/>
    <m/>
    <m/>
    <m/>
    <m/>
    <m/>
    <m/>
    <m/>
    <m/>
  </r>
  <r>
    <s v="Larsen Bay"/>
    <n v="88"/>
    <s v="Kodiak"/>
    <s v="City Maintenance Bldg"/>
    <x v="7"/>
    <n v="2170"/>
    <m/>
    <m/>
    <m/>
    <m/>
    <m/>
    <m/>
    <m/>
    <m/>
    <m/>
    <m/>
    <m/>
    <m/>
    <m/>
  </r>
  <r>
    <s v="Larsen Bay"/>
    <n v="88"/>
    <s v="Kodiak"/>
    <s v="Cannery"/>
    <x v="7"/>
    <m/>
    <m/>
    <m/>
    <m/>
    <m/>
    <m/>
    <m/>
    <m/>
    <m/>
    <m/>
    <m/>
    <m/>
    <m/>
    <m/>
  </r>
  <r>
    <s v="Larsen Bay"/>
    <n v="88"/>
    <s v="Kodiak"/>
    <s v="City of Larsen Bay"/>
    <x v="7"/>
    <m/>
    <m/>
    <m/>
    <m/>
    <m/>
    <m/>
    <m/>
    <m/>
    <m/>
    <m/>
    <m/>
    <m/>
    <m/>
    <m/>
  </r>
  <r>
    <s v="Larsen Bay"/>
    <n v="88"/>
    <s v="Kodiak"/>
    <s v="Fish Processing 1"/>
    <x v="7"/>
    <m/>
    <m/>
    <m/>
    <m/>
    <m/>
    <m/>
    <m/>
    <m/>
    <m/>
    <m/>
    <m/>
    <m/>
    <m/>
    <m/>
  </r>
  <r>
    <s v="Larsen Bay"/>
    <n v="88"/>
    <s v="Kodiak"/>
    <s v="Fish Processing 2"/>
    <x v="7"/>
    <m/>
    <m/>
    <m/>
    <m/>
    <m/>
    <m/>
    <m/>
    <m/>
    <m/>
    <m/>
    <m/>
    <m/>
    <m/>
    <m/>
  </r>
  <r>
    <s v="Larsen Bay"/>
    <n v="88"/>
    <s v="Kodiak"/>
    <s v="Kodiak Charters"/>
    <x v="7"/>
    <m/>
    <m/>
    <m/>
    <m/>
    <m/>
    <m/>
    <m/>
    <m/>
    <m/>
    <m/>
    <m/>
    <m/>
    <m/>
    <m/>
  </r>
  <r>
    <s v="Larsen Bay"/>
    <n v="88"/>
    <s v="Kodiak"/>
    <s v="Kodiak Island Resort"/>
    <x v="7"/>
    <m/>
    <m/>
    <m/>
    <m/>
    <m/>
    <m/>
    <m/>
    <m/>
    <m/>
    <m/>
    <m/>
    <m/>
    <m/>
    <m/>
  </r>
  <r>
    <s v="Larsen Bay"/>
    <n v="88"/>
    <s v="Kodiak"/>
    <s v="Tank Farm"/>
    <x v="7"/>
    <m/>
    <m/>
    <m/>
    <m/>
    <m/>
    <m/>
    <m/>
    <m/>
    <m/>
    <m/>
    <m/>
    <m/>
    <m/>
    <m/>
  </r>
  <r>
    <s v="Levelock"/>
    <n v="79"/>
    <s v="Bristol Bay"/>
    <s v="Generator Bldg"/>
    <x v="7"/>
    <n v="1200"/>
    <m/>
    <m/>
    <m/>
    <m/>
    <m/>
    <m/>
    <m/>
    <m/>
    <m/>
    <m/>
    <m/>
    <m/>
    <m/>
  </r>
  <r>
    <s v="LEVELOCK"/>
    <n v="79"/>
    <s v="Bristol Bay"/>
    <s v="SRE Building #2 (Heated) #2531000121*Central Region"/>
    <x v="7"/>
    <n v="1200"/>
    <m/>
    <m/>
    <n v="818.978102189781"/>
    <m/>
    <m/>
    <m/>
    <m/>
    <m/>
    <m/>
    <m/>
    <m/>
    <m/>
    <m/>
  </r>
  <r>
    <s v="Levelock"/>
    <n v="79"/>
    <s v="Bristol Bay"/>
    <s v="AT&amp;T Alascom"/>
    <x v="7"/>
    <m/>
    <m/>
    <m/>
    <m/>
    <m/>
    <m/>
    <m/>
    <m/>
    <m/>
    <m/>
    <m/>
    <m/>
    <m/>
    <m/>
  </r>
  <r>
    <s v="Levelock"/>
    <n v="79"/>
    <s v="Bristol Bay"/>
    <s v="N/A"/>
    <x v="7"/>
    <m/>
    <m/>
    <m/>
    <m/>
    <m/>
    <m/>
    <m/>
    <m/>
    <m/>
    <m/>
    <m/>
    <m/>
    <m/>
    <m/>
  </r>
  <r>
    <s v="Levelock"/>
    <n v="79"/>
    <s v="Bristol Bay"/>
    <s v="N/A"/>
    <x v="7"/>
    <m/>
    <m/>
    <m/>
    <m/>
    <m/>
    <m/>
    <m/>
    <m/>
    <m/>
    <m/>
    <m/>
    <m/>
    <m/>
    <m/>
  </r>
  <r>
    <s v="Lime Village"/>
    <n v="25"/>
    <s v="Lower Yukon-Kuskokwim"/>
    <s v="LVTC Shop"/>
    <x v="7"/>
    <n v="792"/>
    <m/>
    <m/>
    <n v="792"/>
    <m/>
    <n v="1800"/>
    <m/>
    <m/>
    <m/>
    <m/>
    <m/>
    <m/>
    <m/>
    <m/>
  </r>
  <r>
    <s v="Lime Village"/>
    <n v="25"/>
    <s v="Lower Yukon-Kuskokwim"/>
    <s v="Shop"/>
    <x v="7"/>
    <n v="792"/>
    <m/>
    <m/>
    <m/>
    <m/>
    <m/>
    <m/>
    <m/>
    <m/>
    <m/>
    <m/>
    <m/>
    <m/>
    <m/>
  </r>
  <r>
    <s v="Lime Village"/>
    <n v="25"/>
    <s v="Lower Yukon-Kuskokwim"/>
    <s v="Teacher's Quarters"/>
    <x v="7"/>
    <m/>
    <m/>
    <m/>
    <m/>
    <m/>
    <m/>
    <m/>
    <m/>
    <m/>
    <m/>
    <m/>
    <m/>
    <m/>
    <m/>
  </r>
  <r>
    <s v="Lime Village"/>
    <n v="25"/>
    <s v="Lower Yukon-Kuskokwim"/>
    <s v="United Utility Line"/>
    <x v="7"/>
    <m/>
    <m/>
    <m/>
    <m/>
    <m/>
    <m/>
    <m/>
    <m/>
    <m/>
    <m/>
    <m/>
    <m/>
    <m/>
    <m/>
  </r>
  <r>
    <s v="Lower Kalskag"/>
    <n v="302"/>
    <s v="Lower Yukon-Kuskokwim"/>
    <s v="ZLES Portable Classroom"/>
    <x v="7"/>
    <n v="1680"/>
    <m/>
    <m/>
    <m/>
    <m/>
    <m/>
    <m/>
    <m/>
    <m/>
    <m/>
    <m/>
    <m/>
    <m/>
    <m/>
  </r>
  <r>
    <s v="Lower Kalskag"/>
    <n v="302"/>
    <s v="Lower Yukon-Kuskokwim"/>
    <s v="Code Red Building"/>
    <x v="7"/>
    <m/>
    <m/>
    <m/>
    <m/>
    <m/>
    <m/>
    <m/>
    <m/>
    <m/>
    <m/>
    <m/>
    <m/>
    <m/>
    <m/>
  </r>
  <r>
    <s v="Lower Kalskag"/>
    <n v="302"/>
    <s v="Lower Yukon-Kuskokwim"/>
    <s v="Generator Shed"/>
    <x v="7"/>
    <m/>
    <s v="Yes"/>
    <m/>
    <m/>
    <m/>
    <m/>
    <m/>
    <m/>
    <m/>
    <m/>
    <m/>
    <m/>
    <m/>
    <m/>
  </r>
  <r>
    <s v="Lower Kalskag"/>
    <n v="302"/>
    <s v="Lower Yukon-Kuskokwim"/>
    <s v="Portable Unit #1"/>
    <x v="7"/>
    <m/>
    <m/>
    <m/>
    <m/>
    <m/>
    <m/>
    <m/>
    <m/>
    <m/>
    <m/>
    <m/>
    <m/>
    <m/>
    <m/>
  </r>
  <r>
    <s v="Lower Kalskag"/>
    <n v="302"/>
    <s v="Lower Yukon-Kuskokwim"/>
    <s v="Portable Unit #2"/>
    <x v="7"/>
    <m/>
    <m/>
    <m/>
    <m/>
    <m/>
    <m/>
    <m/>
    <m/>
    <m/>
    <m/>
    <m/>
    <m/>
    <m/>
    <m/>
  </r>
  <r>
    <s v="Lower Kalskag"/>
    <n v="302"/>
    <s v="Lower Yukon-Kuskokwim"/>
    <s v="Portable Unit #3"/>
    <x v="7"/>
    <m/>
    <m/>
    <m/>
    <m/>
    <m/>
    <m/>
    <m/>
    <m/>
    <m/>
    <m/>
    <m/>
    <m/>
    <m/>
    <m/>
  </r>
  <r>
    <s v="Manley Hot Springs"/>
    <n v="127"/>
    <s v="Yukon-Koyukuk/Upper Tanana"/>
    <s v="Shed"/>
    <x v="7"/>
    <n v="100"/>
    <m/>
    <m/>
    <m/>
    <m/>
    <m/>
    <m/>
    <m/>
    <m/>
    <m/>
    <m/>
    <m/>
    <m/>
    <m/>
  </r>
  <r>
    <s v="Manley Hot Springs"/>
    <n v="127"/>
    <s v="Yukon-Koyukuk/Upper Tanana"/>
    <s v="Generator Shed"/>
    <x v="7"/>
    <n v="360"/>
    <m/>
    <m/>
    <m/>
    <m/>
    <m/>
    <m/>
    <m/>
    <m/>
    <m/>
    <m/>
    <m/>
    <m/>
    <m/>
  </r>
  <r>
    <s v="Manley Hot Springs"/>
    <n v="127"/>
    <s v="Yukon-Koyukuk/Upper Tanana"/>
    <s v="Transit Shop"/>
    <x v="7"/>
    <n v="2000"/>
    <m/>
    <m/>
    <n v="600"/>
    <m/>
    <m/>
    <m/>
    <m/>
    <m/>
    <m/>
    <m/>
    <m/>
    <m/>
    <m/>
  </r>
  <r>
    <s v="Manley Hot Springs"/>
    <n v="127"/>
    <s v="Yukon-Koyukuk/Upper Tanana"/>
    <s v="MAINTENANCE SHOP"/>
    <x v="7"/>
    <n v="2400"/>
    <m/>
    <m/>
    <m/>
    <m/>
    <m/>
    <m/>
    <m/>
    <m/>
    <m/>
    <m/>
    <m/>
    <m/>
    <m/>
  </r>
  <r>
    <s v="Manokotak"/>
    <n v="492"/>
    <s v="Bristol Bay"/>
    <s v="Airport Waiting Room"/>
    <x v="7"/>
    <n v="960"/>
    <m/>
    <m/>
    <m/>
    <m/>
    <m/>
    <m/>
    <m/>
    <m/>
    <m/>
    <m/>
    <m/>
    <m/>
    <m/>
  </r>
  <r>
    <s v="Manokotak"/>
    <n v="492"/>
    <s v="Bristol Bay"/>
    <s v="Maintenance Shop"/>
    <x v="7"/>
    <n v="1200"/>
    <m/>
    <m/>
    <m/>
    <m/>
    <n v="3900"/>
    <m/>
    <m/>
    <m/>
    <m/>
    <m/>
    <m/>
    <m/>
    <m/>
  </r>
  <r>
    <s v="MANOKOTAK"/>
    <n v="492"/>
    <s v="Bristol Bay"/>
    <s v="SRE Building (Heated) #2009005122*Central Region"/>
    <x v="7"/>
    <n v="2200"/>
    <m/>
    <m/>
    <n v="2391.8978102189781"/>
    <m/>
    <m/>
    <m/>
    <m/>
    <m/>
    <m/>
    <m/>
    <m/>
    <m/>
    <m/>
  </r>
  <r>
    <s v="Manokotak"/>
    <n v="492"/>
    <s v="Bristol Bay"/>
    <s v="Other"/>
    <x v="7"/>
    <n v="2600"/>
    <m/>
    <m/>
    <m/>
    <m/>
    <m/>
    <m/>
    <m/>
    <m/>
    <m/>
    <m/>
    <m/>
    <m/>
    <m/>
  </r>
  <r>
    <s v="Manokotak"/>
    <n v="492"/>
    <s v="Bristol Bay"/>
    <s v="BBNA Head Start"/>
    <x v="7"/>
    <m/>
    <m/>
    <m/>
    <m/>
    <m/>
    <m/>
    <m/>
    <m/>
    <m/>
    <m/>
    <m/>
    <m/>
    <m/>
    <m/>
  </r>
  <r>
    <s v="Manokotak"/>
    <n v="492"/>
    <s v="Bristol Bay"/>
    <s v="City-KMD Pump Station"/>
    <x v="7"/>
    <m/>
    <m/>
    <m/>
    <m/>
    <m/>
    <m/>
    <m/>
    <m/>
    <m/>
    <m/>
    <m/>
    <m/>
    <m/>
    <m/>
  </r>
  <r>
    <s v="Manokotak"/>
    <n v="492"/>
    <s v="Bristol Bay"/>
    <s v="GCI-Earth Station"/>
    <x v="7"/>
    <m/>
    <m/>
    <m/>
    <m/>
    <m/>
    <m/>
    <m/>
    <m/>
    <m/>
    <m/>
    <m/>
    <m/>
    <m/>
    <m/>
  </r>
  <r>
    <s v="Manokotak"/>
    <n v="492"/>
    <s v="Bristol Bay"/>
    <s v="Manokotak Trading Co."/>
    <x v="7"/>
    <m/>
    <m/>
    <m/>
    <m/>
    <m/>
    <m/>
    <m/>
    <m/>
    <m/>
    <m/>
    <m/>
    <m/>
    <m/>
    <m/>
  </r>
  <r>
    <s v="Manokotak"/>
    <n v="492"/>
    <s v="Bristol Bay"/>
    <s v="Manuquutag Trading Co."/>
    <x v="7"/>
    <m/>
    <m/>
    <m/>
    <m/>
    <m/>
    <m/>
    <m/>
    <m/>
    <m/>
    <m/>
    <m/>
    <m/>
    <m/>
    <m/>
  </r>
  <r>
    <s v="Manokotak"/>
    <n v="492"/>
    <s v="Bristol Bay"/>
    <s v="MNL Gas Pumphouse"/>
    <x v="7"/>
    <m/>
    <m/>
    <m/>
    <m/>
    <m/>
    <m/>
    <m/>
    <m/>
    <m/>
    <m/>
    <m/>
    <m/>
    <m/>
    <m/>
  </r>
  <r>
    <s v="Manokotak"/>
    <n v="492"/>
    <s v="Bristol Bay"/>
    <s v="MNL Powerplant"/>
    <x v="7"/>
    <m/>
    <m/>
    <m/>
    <m/>
    <m/>
    <m/>
    <m/>
    <m/>
    <m/>
    <m/>
    <m/>
    <m/>
    <m/>
    <m/>
  </r>
  <r>
    <s v="Manokotak"/>
    <n v="492"/>
    <s v="Bristol Bay"/>
    <s v="N/A"/>
    <x v="7"/>
    <m/>
    <m/>
    <m/>
    <m/>
    <m/>
    <m/>
    <m/>
    <m/>
    <m/>
    <m/>
    <m/>
    <m/>
    <m/>
    <m/>
  </r>
  <r>
    <s v="Manokotak"/>
    <n v="492"/>
    <s v="Bristol Bay"/>
    <s v="N/A"/>
    <x v="7"/>
    <m/>
    <m/>
    <m/>
    <m/>
    <m/>
    <m/>
    <m/>
    <m/>
    <m/>
    <m/>
    <m/>
    <m/>
    <m/>
    <m/>
  </r>
  <r>
    <s v="Manokotak"/>
    <n v="492"/>
    <s v="Bristol Bay"/>
    <s v="Natives Ltd. Shop"/>
    <x v="7"/>
    <m/>
    <m/>
    <m/>
    <m/>
    <m/>
    <m/>
    <m/>
    <m/>
    <m/>
    <m/>
    <m/>
    <m/>
    <m/>
    <m/>
  </r>
  <r>
    <s v="Manokotak"/>
    <n v="492"/>
    <s v="Bristol Bay"/>
    <s v="Natives Ltd. Shop 2"/>
    <x v="7"/>
    <m/>
    <m/>
    <m/>
    <m/>
    <m/>
    <m/>
    <m/>
    <m/>
    <m/>
    <m/>
    <m/>
    <m/>
    <m/>
    <m/>
  </r>
  <r>
    <s v="Manokotak"/>
    <n v="492"/>
    <s v="Bristol Bay"/>
    <s v="Nushagak Telephone Earth Station"/>
    <x v="7"/>
    <m/>
    <m/>
    <m/>
    <m/>
    <m/>
    <m/>
    <m/>
    <m/>
    <m/>
    <m/>
    <m/>
    <m/>
    <m/>
    <m/>
  </r>
  <r>
    <s v="Manokotak"/>
    <n v="492"/>
    <s v="Bristol Bay"/>
    <s v="Old Head Start"/>
    <x v="7"/>
    <m/>
    <m/>
    <m/>
    <m/>
    <m/>
    <m/>
    <m/>
    <m/>
    <m/>
    <m/>
    <m/>
    <m/>
    <m/>
    <m/>
  </r>
  <r>
    <s v="Manokotak"/>
    <n v="492"/>
    <s v="Bristol Bay"/>
    <s v="Old SWRS Maint. Bldg"/>
    <x v="7"/>
    <m/>
    <m/>
    <m/>
    <m/>
    <m/>
    <m/>
    <m/>
    <m/>
    <m/>
    <m/>
    <m/>
    <m/>
    <m/>
    <m/>
  </r>
  <r>
    <s v="Manokotak"/>
    <n v="492"/>
    <s v="Bristol Bay"/>
    <s v="USPS"/>
    <x v="7"/>
    <m/>
    <m/>
    <m/>
    <m/>
    <m/>
    <m/>
    <m/>
    <m/>
    <m/>
    <m/>
    <m/>
    <m/>
    <m/>
    <m/>
  </r>
  <r>
    <s v="Marshall"/>
    <n v="473"/>
    <s v="Lower Yukon-Kuskokwim"/>
    <s v="Airport Electrical"/>
    <x v="7"/>
    <n v="96"/>
    <m/>
    <m/>
    <m/>
    <m/>
    <m/>
    <m/>
    <m/>
    <m/>
    <m/>
    <m/>
    <m/>
    <m/>
    <m/>
  </r>
  <r>
    <s v="MARSHALL"/>
    <n v="473"/>
    <s v="Lower Yukon-Kuskokwim"/>
    <s v="SREB Building #2521000115*Northern Region"/>
    <x v="7"/>
    <n v="2000"/>
    <m/>
    <m/>
    <n v="963.50364963503648"/>
    <m/>
    <n v="4511.5406034999996"/>
    <m/>
    <m/>
    <m/>
    <m/>
    <m/>
    <m/>
    <m/>
    <m/>
  </r>
  <r>
    <s v="McCarthy"/>
    <n v="36"/>
    <s v="Copper River/Chugach"/>
    <s v="Neil's Generator building"/>
    <x v="7"/>
    <n v="140"/>
    <m/>
    <m/>
    <m/>
    <m/>
    <m/>
    <m/>
    <m/>
    <m/>
    <m/>
    <m/>
    <m/>
    <m/>
    <m/>
  </r>
  <r>
    <s v="McCarthy"/>
    <n v="36"/>
    <s v="Copper River/Chugach"/>
    <s v="Snow removal equipment building"/>
    <x v="7"/>
    <n v="2400"/>
    <m/>
    <m/>
    <m/>
    <m/>
    <m/>
    <m/>
    <m/>
    <m/>
    <m/>
    <m/>
    <m/>
    <m/>
    <m/>
  </r>
  <r>
    <s v="McCarthy"/>
    <n v="36"/>
    <s v="Copper River/Chugach"/>
    <s v="McCarthy Museum"/>
    <x v="7"/>
    <m/>
    <m/>
    <m/>
    <m/>
    <m/>
    <m/>
    <m/>
    <m/>
    <m/>
    <m/>
    <m/>
    <m/>
    <m/>
    <m/>
  </r>
  <r>
    <s v="McCarthy"/>
    <n v="36"/>
    <s v="Copper River/Chugach"/>
    <s v="Tony Zack's meeting House"/>
    <x v="7"/>
    <m/>
    <m/>
    <m/>
    <m/>
    <m/>
    <m/>
    <m/>
    <m/>
    <m/>
    <m/>
    <m/>
    <m/>
    <m/>
    <m/>
  </r>
  <r>
    <s v="McGrath"/>
    <n v="320"/>
    <s v="Yukon-Koyukuk/Upper Tanana"/>
    <s v="McGrath Shed"/>
    <x v="7"/>
    <n v="500"/>
    <m/>
    <m/>
    <m/>
    <m/>
    <m/>
    <m/>
    <m/>
    <m/>
    <m/>
    <m/>
    <m/>
    <m/>
    <m/>
  </r>
  <r>
    <s v="McGrath"/>
    <n v="320"/>
    <s v="Yukon-Koyukuk/Upper Tanana"/>
    <s v="Garage &amp; Maintenance Shop"/>
    <x v="7"/>
    <n v="1500"/>
    <m/>
    <m/>
    <m/>
    <m/>
    <m/>
    <m/>
    <m/>
    <m/>
    <m/>
    <m/>
    <m/>
    <m/>
    <m/>
  </r>
  <r>
    <s v="McGrath"/>
    <n v="320"/>
    <s v="Yukon-Koyukuk/Upper Tanana"/>
    <s v="Equipment Shop"/>
    <x v="7"/>
    <n v="2000"/>
    <m/>
    <m/>
    <m/>
    <m/>
    <m/>
    <m/>
    <m/>
    <m/>
    <m/>
    <m/>
    <m/>
    <m/>
    <m/>
  </r>
  <r>
    <s v="McGrath"/>
    <n v="320"/>
    <s v="Yukon-Koyukuk/Upper Tanana"/>
    <s v="McGrath Biologist House"/>
    <x v="7"/>
    <n v="2384"/>
    <m/>
    <m/>
    <m/>
    <m/>
    <m/>
    <m/>
    <m/>
    <m/>
    <m/>
    <m/>
    <m/>
    <m/>
    <m/>
  </r>
  <r>
    <s v="MCGRATH"/>
    <n v="320"/>
    <s v="Yukon-Koyukuk/Upper Tanana"/>
    <s v="Maintenance Shop/SEF #2533000619*Central Region"/>
    <x v="7"/>
    <n v="4048"/>
    <m/>
    <m/>
    <n v="4301.0481751824818"/>
    <m/>
    <n v="12222.109998"/>
    <m/>
    <m/>
    <m/>
    <m/>
    <m/>
    <m/>
    <m/>
    <m/>
  </r>
  <r>
    <s v="McGrath"/>
    <n v="320"/>
    <s v="Yukon-Koyukuk/Upper Tanana"/>
    <s v="Multipurpose Bldg."/>
    <x v="7"/>
    <n v="9360"/>
    <m/>
    <m/>
    <m/>
    <m/>
    <m/>
    <m/>
    <m/>
    <m/>
    <m/>
    <m/>
    <m/>
    <m/>
    <m/>
  </r>
  <r>
    <s v="McGrath"/>
    <n v="320"/>
    <s v="Yukon-Koyukuk/Upper Tanana"/>
    <s v="Captain Snow Center"/>
    <x v="7"/>
    <n v="14300"/>
    <m/>
    <m/>
    <m/>
    <m/>
    <m/>
    <m/>
    <m/>
    <m/>
    <m/>
    <m/>
    <m/>
    <m/>
    <m/>
  </r>
  <r>
    <s v="McGrath"/>
    <n v="320"/>
    <s v="Yukon-Koyukuk/Upper Tanana"/>
    <s v="McGrath RTH"/>
    <x v="7"/>
    <m/>
    <m/>
    <m/>
    <m/>
    <m/>
    <m/>
    <m/>
    <m/>
    <m/>
    <m/>
    <m/>
    <m/>
    <m/>
    <m/>
  </r>
  <r>
    <s v="Mekoryuk"/>
    <n v="201"/>
    <s v="Lower Yukon-Kuskokwim"/>
    <s v="SRE Bldg"/>
    <x v="7"/>
    <n v="2400"/>
    <m/>
    <m/>
    <m/>
    <m/>
    <m/>
    <m/>
    <m/>
    <m/>
    <m/>
    <m/>
    <m/>
    <m/>
    <m/>
  </r>
  <r>
    <s v="Mekoryuk"/>
    <n v="201"/>
    <s v="Lower Yukon-Kuskokwim"/>
    <s v="City Fuel Tanks"/>
    <x v="7"/>
    <m/>
    <m/>
    <m/>
    <m/>
    <m/>
    <m/>
    <m/>
    <m/>
    <m/>
    <m/>
    <m/>
    <m/>
    <m/>
    <m/>
  </r>
  <r>
    <s v="Mekoryuk"/>
    <n v="201"/>
    <s v="Lower Yukon-Kuskokwim"/>
    <s v="City Garage"/>
    <x v="7"/>
    <m/>
    <m/>
    <m/>
    <m/>
    <m/>
    <m/>
    <m/>
    <m/>
    <m/>
    <m/>
    <m/>
    <m/>
    <m/>
    <m/>
  </r>
  <r>
    <s v="Mekoryuk"/>
    <n v="201"/>
    <s v="Lower Yukon-Kuskokwim"/>
    <s v="FAA Facilities"/>
    <x v="7"/>
    <m/>
    <m/>
    <m/>
    <m/>
    <m/>
    <m/>
    <m/>
    <m/>
    <m/>
    <m/>
    <m/>
    <m/>
    <m/>
    <m/>
  </r>
  <r>
    <s v="Mekoryuk"/>
    <n v="201"/>
    <s v="Lower Yukon-Kuskokwim"/>
    <s v="Fishery Plant"/>
    <x v="7"/>
    <m/>
    <m/>
    <m/>
    <m/>
    <m/>
    <m/>
    <m/>
    <m/>
    <m/>
    <m/>
    <m/>
    <m/>
    <m/>
    <m/>
  </r>
  <r>
    <s v="Mekoryuk"/>
    <n v="201"/>
    <s v="Lower Yukon-Kuskokwim"/>
    <s v="Fuel Pump Header"/>
    <x v="7"/>
    <m/>
    <m/>
    <m/>
    <m/>
    <m/>
    <m/>
    <m/>
    <m/>
    <m/>
    <m/>
    <m/>
    <m/>
    <m/>
    <m/>
  </r>
  <r>
    <s v="Mekoryuk"/>
    <n v="201"/>
    <s v="Lower Yukon-Kuskokwim"/>
    <s v="Game Room"/>
    <x v="7"/>
    <m/>
    <m/>
    <m/>
    <m/>
    <m/>
    <m/>
    <m/>
    <m/>
    <m/>
    <m/>
    <m/>
    <m/>
    <m/>
    <m/>
  </r>
  <r>
    <s v="Mekoryuk"/>
    <n v="201"/>
    <s v="Lower Yukon-Kuskokwim"/>
    <s v="Garage"/>
    <x v="7"/>
    <m/>
    <m/>
    <m/>
    <m/>
    <m/>
    <m/>
    <m/>
    <m/>
    <m/>
    <m/>
    <m/>
    <m/>
    <m/>
    <m/>
  </r>
  <r>
    <s v="Mekoryuk"/>
    <n v="201"/>
    <s v="Lower Yukon-Kuskokwim"/>
    <s v="Gas Station"/>
    <x v="7"/>
    <m/>
    <m/>
    <m/>
    <m/>
    <m/>
    <m/>
    <m/>
    <m/>
    <m/>
    <m/>
    <m/>
    <m/>
    <m/>
    <m/>
  </r>
  <r>
    <s v="Mekoryuk"/>
    <n v="201"/>
    <s v="Lower Yukon-Kuskokwim"/>
    <s v="NRSP Reindeer Plant"/>
    <x v="7"/>
    <m/>
    <m/>
    <m/>
    <m/>
    <m/>
    <m/>
    <m/>
    <m/>
    <m/>
    <m/>
    <m/>
    <m/>
    <m/>
    <m/>
  </r>
  <r>
    <s v="Mekoryuk"/>
    <n v="201"/>
    <s v="Lower Yukon-Kuskokwim"/>
    <s v="Old City Garage"/>
    <x v="7"/>
    <m/>
    <m/>
    <m/>
    <m/>
    <m/>
    <m/>
    <m/>
    <m/>
    <m/>
    <m/>
    <m/>
    <m/>
    <m/>
    <m/>
  </r>
  <r>
    <s v="Mekoryuk"/>
    <n v="201"/>
    <s v="Lower Yukon-Kuskokwim"/>
    <s v="Propane Fill Station"/>
    <x v="7"/>
    <m/>
    <m/>
    <m/>
    <m/>
    <m/>
    <m/>
    <m/>
    <m/>
    <m/>
    <m/>
    <m/>
    <m/>
    <m/>
    <m/>
  </r>
  <r>
    <s v="Mekoryuk"/>
    <n v="201"/>
    <s v="Lower Yukon-Kuskokwim"/>
    <s v="Teacher's Quarters"/>
    <x v="7"/>
    <m/>
    <m/>
    <m/>
    <m/>
    <m/>
    <m/>
    <m/>
    <m/>
    <m/>
    <m/>
    <m/>
    <m/>
    <m/>
    <m/>
  </r>
  <r>
    <s v="Mekoryuk"/>
    <n v="201"/>
    <s v="Lower Yukon-Kuskokwim"/>
    <s v="Utilities Facilities"/>
    <x v="7"/>
    <m/>
    <m/>
    <m/>
    <m/>
    <m/>
    <m/>
    <m/>
    <m/>
    <m/>
    <m/>
    <m/>
    <m/>
    <m/>
    <m/>
  </r>
  <r>
    <s v="MENTASTA LAKE"/>
    <n v="127"/>
    <s v="Copper River/Chugach"/>
    <s v="CVT Building"/>
    <x v="7"/>
    <m/>
    <m/>
    <m/>
    <m/>
    <m/>
    <m/>
    <m/>
    <m/>
    <m/>
    <m/>
    <m/>
    <m/>
    <m/>
    <m/>
  </r>
  <r>
    <s v="MENTASTA LAKE"/>
    <n v="127"/>
    <s v="Copper River/Chugach"/>
    <s v="Freeze"/>
    <x v="7"/>
    <m/>
    <m/>
    <m/>
    <m/>
    <m/>
    <m/>
    <m/>
    <m/>
    <m/>
    <m/>
    <m/>
    <m/>
    <m/>
    <m/>
  </r>
  <r>
    <s v="MENTASTA LAKE"/>
    <n v="127"/>
    <s v="Copper River/Chugach"/>
    <s v="Laundromat"/>
    <x v="7"/>
    <m/>
    <m/>
    <m/>
    <m/>
    <m/>
    <m/>
    <m/>
    <m/>
    <m/>
    <m/>
    <m/>
    <m/>
    <m/>
    <m/>
  </r>
  <r>
    <s v="Minto"/>
    <n v="214"/>
    <s v="Yukon-Koyukuk/Upper Tanana"/>
    <s v="Airport Electrical"/>
    <x v="7"/>
    <n v="166"/>
    <m/>
    <m/>
    <m/>
    <m/>
    <m/>
    <m/>
    <m/>
    <m/>
    <m/>
    <m/>
    <m/>
    <m/>
    <m/>
  </r>
  <r>
    <s v="Minto"/>
    <n v="214"/>
    <s v="Yukon-Koyukuk/Upper Tanana"/>
    <s v="Assembly of God"/>
    <x v="7"/>
    <n v="1400"/>
    <m/>
    <m/>
    <m/>
    <m/>
    <m/>
    <m/>
    <m/>
    <m/>
    <m/>
    <m/>
    <m/>
    <m/>
    <m/>
  </r>
  <r>
    <s v="Minto"/>
    <n v="214"/>
    <s v="Yukon-Koyukuk/Upper Tanana"/>
    <s v="Worship Center"/>
    <x v="7"/>
    <n v="2000"/>
    <m/>
    <m/>
    <m/>
    <m/>
    <m/>
    <m/>
    <m/>
    <m/>
    <m/>
    <m/>
    <m/>
    <m/>
    <m/>
  </r>
  <r>
    <s v="Minto"/>
    <n v="214"/>
    <s v="Yukon-Koyukuk/Upper Tanana"/>
    <s v="Arts and Crafts"/>
    <x v="7"/>
    <m/>
    <s v="Yes"/>
    <m/>
    <m/>
    <m/>
    <m/>
    <m/>
    <m/>
    <m/>
    <m/>
    <m/>
    <m/>
    <m/>
    <m/>
  </r>
  <r>
    <s v="Minto"/>
    <n v="214"/>
    <s v="Yukon-Koyukuk/Upper Tanana"/>
    <s v="Vocational Education Shop"/>
    <x v="7"/>
    <m/>
    <m/>
    <m/>
    <m/>
    <m/>
    <m/>
    <m/>
    <m/>
    <m/>
    <m/>
    <m/>
    <m/>
    <m/>
    <m/>
  </r>
  <r>
    <s v="MOUNTAIN VILLAGE"/>
    <n v="862"/>
    <s v="Lower Yukon-Kuskokwim"/>
    <s v="SREB Building #2523003599*Northern Region"/>
    <x v="7"/>
    <n v="1100"/>
    <m/>
    <m/>
    <n v="963.50364963503648"/>
    <m/>
    <n v="9015.5811395000001"/>
    <m/>
    <m/>
    <m/>
    <m/>
    <m/>
    <m/>
    <m/>
    <m/>
  </r>
  <r>
    <s v="Mountain Village"/>
    <n v="862"/>
    <s v="Lower Yukon-Kuskokwim"/>
    <s v="City Shop &amp; Garage"/>
    <x v="7"/>
    <n v="2800"/>
    <m/>
    <m/>
    <m/>
    <m/>
    <m/>
    <m/>
    <m/>
    <m/>
    <m/>
    <m/>
    <m/>
    <m/>
    <m/>
  </r>
  <r>
    <s v="Mud Bay"/>
    <n v="198"/>
    <s v="Southeast"/>
    <s v="No contact info"/>
    <x v="7"/>
    <m/>
    <m/>
    <m/>
    <m/>
    <m/>
    <m/>
    <m/>
    <m/>
    <m/>
    <m/>
    <m/>
    <m/>
    <m/>
    <m/>
  </r>
  <r>
    <s v="Naknek"/>
    <n v="521"/>
    <s v="Bristol Bay"/>
    <s v="Family Fish Plant"/>
    <x v="7"/>
    <n v="579"/>
    <m/>
    <m/>
    <m/>
    <m/>
    <m/>
    <m/>
    <m/>
    <m/>
    <m/>
    <m/>
    <m/>
    <m/>
    <m/>
  </r>
  <r>
    <s v="Naknek"/>
    <n v="521"/>
    <s v="Bristol Bay"/>
    <s v="Admin. Builing"/>
    <x v="7"/>
    <n v="3000"/>
    <m/>
    <m/>
    <m/>
    <m/>
    <m/>
    <m/>
    <m/>
    <m/>
    <m/>
    <m/>
    <m/>
    <m/>
    <m/>
  </r>
  <r>
    <s v="Naknek"/>
    <n v="521"/>
    <s v="Bristol Bay"/>
    <s v="Other"/>
    <x v="7"/>
    <n v="15636"/>
    <m/>
    <m/>
    <m/>
    <m/>
    <m/>
    <m/>
    <m/>
    <m/>
    <m/>
    <m/>
    <m/>
    <m/>
    <m/>
  </r>
  <r>
    <s v="Naknek"/>
    <n v="521"/>
    <s v="Bristol Bay"/>
    <s v="Alaska General Seafoods"/>
    <x v="7"/>
    <m/>
    <m/>
    <m/>
    <m/>
    <m/>
    <m/>
    <m/>
    <m/>
    <m/>
    <m/>
    <m/>
    <m/>
    <m/>
    <m/>
  </r>
  <r>
    <s v="Naknek"/>
    <n v="521"/>
    <s v="Bristol Bay"/>
    <s v="Boys &amp; Girls Club"/>
    <x v="7"/>
    <m/>
    <m/>
    <m/>
    <m/>
    <m/>
    <m/>
    <m/>
    <m/>
    <m/>
    <m/>
    <m/>
    <m/>
    <m/>
    <m/>
  </r>
  <r>
    <s v="Naknek"/>
    <n v="521"/>
    <s v="Bristol Bay"/>
    <s v="Christian Learning Center"/>
    <x v="7"/>
    <m/>
    <m/>
    <m/>
    <m/>
    <m/>
    <m/>
    <m/>
    <m/>
    <m/>
    <m/>
    <m/>
    <m/>
    <m/>
    <m/>
  </r>
  <r>
    <s v="Naknek"/>
    <n v="521"/>
    <s v="Bristol Bay"/>
    <s v="Comm. Bible Camp"/>
    <x v="7"/>
    <m/>
    <m/>
    <m/>
    <m/>
    <m/>
    <m/>
    <m/>
    <m/>
    <m/>
    <m/>
    <m/>
    <m/>
    <m/>
    <m/>
  </r>
  <r>
    <s v="Naknek"/>
    <n v="521"/>
    <s v="Bristol Bay"/>
    <s v="Dept. Transportation"/>
    <x v="7"/>
    <m/>
    <m/>
    <m/>
    <m/>
    <m/>
    <m/>
    <m/>
    <m/>
    <m/>
    <m/>
    <m/>
    <m/>
    <m/>
    <m/>
  </r>
  <r>
    <s v="Naknek"/>
    <n v="521"/>
    <s v="Bristol Bay"/>
    <s v="DOT Bldgs."/>
    <x v="7"/>
    <m/>
    <m/>
    <m/>
    <m/>
    <m/>
    <m/>
    <m/>
    <m/>
    <m/>
    <m/>
    <m/>
    <m/>
    <m/>
    <m/>
  </r>
  <r>
    <s v="Naknek"/>
    <n v="521"/>
    <s v="Bristol Bay"/>
    <s v="Heart of The Shire"/>
    <x v="7"/>
    <m/>
    <m/>
    <m/>
    <m/>
    <m/>
    <m/>
    <m/>
    <m/>
    <m/>
    <m/>
    <m/>
    <m/>
    <m/>
    <m/>
  </r>
  <r>
    <s v="Naknek"/>
    <n v="521"/>
    <s v="Bristol Bay"/>
    <s v="KAKM Radio Station"/>
    <x v="7"/>
    <m/>
    <m/>
    <m/>
    <m/>
    <m/>
    <m/>
    <m/>
    <m/>
    <m/>
    <m/>
    <m/>
    <m/>
    <m/>
    <m/>
  </r>
  <r>
    <s v="Naknek"/>
    <n v="521"/>
    <s v="Bristol Bay"/>
    <s v="Leader Creek Fisheries"/>
    <x v="7"/>
    <m/>
    <m/>
    <m/>
    <m/>
    <m/>
    <m/>
    <m/>
    <m/>
    <m/>
    <m/>
    <m/>
    <m/>
    <m/>
    <m/>
  </r>
  <r>
    <s v="Naknek"/>
    <n v="521"/>
    <s v="Bristol Bay"/>
    <s v="Museum"/>
    <x v="7"/>
    <m/>
    <m/>
    <m/>
    <m/>
    <m/>
    <m/>
    <m/>
    <m/>
    <m/>
    <m/>
    <m/>
    <m/>
    <m/>
    <m/>
  </r>
  <r>
    <s v="Naknek"/>
    <n v="521"/>
    <s v="Bristol Bay"/>
    <s v="Naknek Electric Ass."/>
    <x v="7"/>
    <m/>
    <m/>
    <m/>
    <m/>
    <m/>
    <m/>
    <m/>
    <m/>
    <m/>
    <m/>
    <m/>
    <m/>
    <m/>
    <m/>
  </r>
  <r>
    <s v="Naknek"/>
    <n v="521"/>
    <s v="Bristol Bay"/>
    <s v="Naknek Family Fisheries"/>
    <x v="7"/>
    <m/>
    <m/>
    <m/>
    <m/>
    <m/>
    <m/>
    <m/>
    <m/>
    <m/>
    <m/>
    <m/>
    <m/>
    <m/>
    <m/>
  </r>
  <r>
    <s v="Naknek"/>
    <n v="521"/>
    <s v="Bristol Bay"/>
    <s v="Naknek Native Village"/>
    <x v="7"/>
    <m/>
    <m/>
    <m/>
    <m/>
    <m/>
    <m/>
    <m/>
    <m/>
    <m/>
    <m/>
    <m/>
    <m/>
    <m/>
    <m/>
  </r>
  <r>
    <s v="Naknek"/>
    <n v="521"/>
    <s v="Bristol Bay"/>
    <s v="Public Works Bldg."/>
    <x v="7"/>
    <m/>
    <m/>
    <m/>
    <m/>
    <m/>
    <m/>
    <m/>
    <m/>
    <m/>
    <m/>
    <m/>
    <m/>
    <m/>
    <m/>
  </r>
  <r>
    <s v="Naknek"/>
    <n v="521"/>
    <s v="Bristol Bay"/>
    <s v="Seafood Processor Bldg."/>
    <x v="7"/>
    <m/>
    <m/>
    <m/>
    <m/>
    <m/>
    <m/>
    <m/>
    <m/>
    <m/>
    <m/>
    <m/>
    <m/>
    <m/>
    <m/>
  </r>
  <r>
    <s v="Naknek"/>
    <n v="521"/>
    <s v="Bristol Bay"/>
    <s v="Swimming Pool"/>
    <x v="7"/>
    <m/>
    <m/>
    <m/>
    <m/>
    <m/>
    <m/>
    <m/>
    <m/>
    <m/>
    <m/>
    <m/>
    <m/>
    <m/>
    <m/>
  </r>
  <r>
    <s v="Naknek"/>
    <n v="521"/>
    <s v="Bristol Bay"/>
    <s v="Telephone Bldg."/>
    <x v="7"/>
    <m/>
    <m/>
    <m/>
    <m/>
    <m/>
    <m/>
    <m/>
    <m/>
    <m/>
    <m/>
    <m/>
    <m/>
    <m/>
    <m/>
  </r>
  <r>
    <s v="Naknek"/>
    <n v="521"/>
    <s v="Bristol Bay"/>
    <s v="Well House"/>
    <x v="7"/>
    <m/>
    <m/>
    <m/>
    <m/>
    <m/>
    <m/>
    <m/>
    <m/>
    <m/>
    <m/>
    <m/>
    <m/>
    <m/>
    <m/>
  </r>
  <r>
    <s v="Napakiak"/>
    <n v="362"/>
    <s v="Lower Yukon-Kuskokwim"/>
    <s v="SRE Bldg 2 (Heated)"/>
    <x v="7"/>
    <n v="1200"/>
    <m/>
    <m/>
    <m/>
    <m/>
    <m/>
    <m/>
    <m/>
    <m/>
    <m/>
    <m/>
    <m/>
    <m/>
    <m/>
  </r>
  <r>
    <s v="Napaskiak"/>
    <n v="442"/>
    <s v="Lower Yukon-Kuskokwim"/>
    <m/>
    <x v="7"/>
    <n v="920"/>
    <m/>
    <m/>
    <n v="810"/>
    <m/>
    <n v="4718"/>
    <m/>
    <m/>
    <n v="788"/>
    <m/>
    <n v="3095"/>
    <m/>
    <m/>
    <n v="775"/>
  </r>
  <r>
    <s v="Napaskiak"/>
    <n v="442"/>
    <s v="Lower Yukon-Kuskokwim"/>
    <s v="SRE Bldg."/>
    <x v="7"/>
    <n v="1104"/>
    <m/>
    <m/>
    <m/>
    <m/>
    <m/>
    <m/>
    <m/>
    <m/>
    <m/>
    <m/>
    <m/>
    <m/>
    <m/>
  </r>
  <r>
    <s v="NELCHINA"/>
    <n v="71"/>
    <s v="Copper River/Chugach"/>
    <s v="Maintenance Shop #2523000651*Northern Region"/>
    <x v="7"/>
    <n v="3780"/>
    <m/>
    <m/>
    <n v="3474.9529927007293"/>
    <m/>
    <n v="28096.252864000002"/>
    <m/>
    <m/>
    <m/>
    <m/>
    <m/>
    <m/>
    <m/>
    <m/>
  </r>
  <r>
    <s v="NELSON LAGOON"/>
    <n v="45"/>
    <s v="Aleutians"/>
    <s v="SRE Building #2533001122*Central Region"/>
    <x v="7"/>
    <n v="1104"/>
    <m/>
    <m/>
    <n v="135.85401459854015"/>
    <m/>
    <m/>
    <m/>
    <m/>
    <m/>
    <m/>
    <m/>
    <m/>
    <m/>
    <m/>
  </r>
  <r>
    <s v="Nenana"/>
    <n v="45"/>
    <s v="Aleutians"/>
    <s v="Multipurpose Bldg. (Kitchen)"/>
    <x v="7"/>
    <n v="1075"/>
    <s v="Yes; ANTHC"/>
    <m/>
    <m/>
    <m/>
    <m/>
    <m/>
    <m/>
    <m/>
    <m/>
    <m/>
    <m/>
    <m/>
    <m/>
  </r>
  <r>
    <s v="Nenana"/>
    <n v="45"/>
    <s v="Aleutians"/>
    <s v="Main Shop"/>
    <x v="7"/>
    <n v="2200"/>
    <m/>
    <m/>
    <m/>
    <m/>
    <m/>
    <m/>
    <m/>
    <m/>
    <m/>
    <m/>
    <m/>
    <m/>
    <m/>
  </r>
  <r>
    <s v="Nenana"/>
    <n v="45"/>
    <s v="Aleutians"/>
    <s v="Cultural Center"/>
    <x v="7"/>
    <n v="3600"/>
    <m/>
    <m/>
    <m/>
    <m/>
    <m/>
    <m/>
    <m/>
    <m/>
    <m/>
    <m/>
    <m/>
    <m/>
    <m/>
  </r>
  <r>
    <s v="Nenana"/>
    <n v="45"/>
    <s v="Aleutians"/>
    <s v="Old Airport Shop"/>
    <x v="7"/>
    <n v="3600"/>
    <m/>
    <m/>
    <m/>
    <m/>
    <m/>
    <m/>
    <m/>
    <m/>
    <m/>
    <m/>
    <m/>
    <m/>
    <m/>
  </r>
  <r>
    <s v="Nenana"/>
    <n v="45"/>
    <s v="Aleutians"/>
    <s v="Maintenance Shop"/>
    <x v="7"/>
    <n v="3800"/>
    <m/>
    <m/>
    <m/>
    <m/>
    <m/>
    <m/>
    <m/>
    <m/>
    <m/>
    <m/>
    <m/>
    <m/>
    <m/>
  </r>
  <r>
    <s v="Nenana"/>
    <n v="45"/>
    <s v="Aleutians"/>
    <s v="Civic Center"/>
    <x v="7"/>
    <n v="7000"/>
    <s v="Yes; Nortech"/>
    <m/>
    <m/>
    <m/>
    <m/>
    <m/>
    <m/>
    <m/>
    <m/>
    <m/>
    <m/>
    <m/>
    <m/>
  </r>
  <r>
    <s v="Nenana"/>
    <n v="45"/>
    <s v="Aleutians"/>
    <s v="Student Living Center"/>
    <x v="7"/>
    <n v="31734"/>
    <m/>
    <m/>
    <m/>
    <m/>
    <m/>
    <m/>
    <m/>
    <m/>
    <m/>
    <m/>
    <m/>
    <m/>
    <m/>
  </r>
  <r>
    <s v="Nenana"/>
    <n v="45"/>
    <s v="Aleutians"/>
    <s v="Nenana RTH"/>
    <x v="7"/>
    <m/>
    <m/>
    <m/>
    <m/>
    <m/>
    <m/>
    <m/>
    <m/>
    <m/>
    <m/>
    <m/>
    <m/>
    <m/>
    <m/>
  </r>
  <r>
    <s v="Nenana"/>
    <n v="45"/>
    <s v="Aleutians"/>
    <s v="Visitor Center"/>
    <x v="7"/>
    <m/>
    <m/>
    <m/>
    <m/>
    <m/>
    <m/>
    <m/>
    <m/>
    <m/>
    <m/>
    <m/>
    <m/>
    <m/>
    <m/>
  </r>
  <r>
    <s v="Nenana"/>
    <n v="45"/>
    <s v="Aleutians"/>
    <s v="Visitor Center"/>
    <x v="7"/>
    <m/>
    <m/>
    <m/>
    <m/>
    <m/>
    <m/>
    <m/>
    <m/>
    <m/>
    <m/>
    <m/>
    <m/>
    <m/>
    <m/>
  </r>
  <r>
    <s v="New Stuyahok"/>
    <n v="500"/>
    <s v="Bristol Bay"/>
    <s v="SRE Building 1 (Heated)"/>
    <x v="7"/>
    <n v="1200"/>
    <m/>
    <m/>
    <m/>
    <m/>
    <m/>
    <m/>
    <m/>
    <m/>
    <m/>
    <m/>
    <m/>
    <m/>
    <m/>
  </r>
  <r>
    <s v="New Stuyahok"/>
    <n v="500"/>
    <s v="Bristol Bay"/>
    <s v="Headstart"/>
    <x v="7"/>
    <n v="2000"/>
    <m/>
    <m/>
    <m/>
    <m/>
    <m/>
    <m/>
    <m/>
    <m/>
    <m/>
    <m/>
    <m/>
    <m/>
    <m/>
  </r>
  <r>
    <s v="New Stuyahok"/>
    <n v="500"/>
    <s v="Bristol Bay"/>
    <s v="Other Bldgs."/>
    <x v="7"/>
    <n v="11567"/>
    <m/>
    <m/>
    <m/>
    <m/>
    <m/>
    <m/>
    <m/>
    <m/>
    <m/>
    <m/>
    <m/>
    <m/>
    <m/>
  </r>
  <r>
    <s v="New Stuyahok"/>
    <n v="500"/>
    <s v="Bristol Bay"/>
    <s v="Boys &amp; Girls Club"/>
    <x v="7"/>
    <m/>
    <m/>
    <m/>
    <m/>
    <m/>
    <m/>
    <m/>
    <m/>
    <m/>
    <m/>
    <m/>
    <m/>
    <m/>
    <m/>
  </r>
  <r>
    <s v="New Stuyahok"/>
    <n v="500"/>
    <s v="Bristol Bay"/>
    <s v="Child Welfare"/>
    <x v="7"/>
    <m/>
    <m/>
    <m/>
    <m/>
    <m/>
    <m/>
    <m/>
    <m/>
    <m/>
    <m/>
    <m/>
    <m/>
    <m/>
    <m/>
  </r>
  <r>
    <s v="New Stuyahok"/>
    <n v="500"/>
    <s v="Bristol Bay"/>
    <s v="City Dump"/>
    <x v="7"/>
    <m/>
    <m/>
    <m/>
    <m/>
    <m/>
    <m/>
    <m/>
    <m/>
    <m/>
    <m/>
    <m/>
    <m/>
    <m/>
    <m/>
  </r>
  <r>
    <s v="New Stuyahok"/>
    <n v="500"/>
    <s v="Bristol Bay"/>
    <s v="City Equip. Shed"/>
    <x v="7"/>
    <m/>
    <m/>
    <m/>
    <m/>
    <m/>
    <m/>
    <m/>
    <m/>
    <m/>
    <m/>
    <m/>
    <m/>
    <m/>
    <m/>
  </r>
  <r>
    <s v="New Stuyahok"/>
    <n v="500"/>
    <s v="Bristol Bay"/>
    <s v="Panarqukuk Limited Village Str"/>
    <x v="7"/>
    <m/>
    <m/>
    <m/>
    <m/>
    <m/>
    <m/>
    <m/>
    <m/>
    <m/>
    <m/>
    <m/>
    <m/>
    <m/>
    <m/>
  </r>
  <r>
    <s v="New Stuyahok"/>
    <n v="500"/>
    <s v="Bristol Bay"/>
    <s v="TANF"/>
    <x v="7"/>
    <m/>
    <m/>
    <m/>
    <m/>
    <m/>
    <m/>
    <m/>
    <m/>
    <m/>
    <m/>
    <m/>
    <m/>
    <m/>
    <m/>
  </r>
  <r>
    <s v="New Stuyahok"/>
    <n v="500"/>
    <s v="Bristol Bay"/>
    <s v="Tribal Bldg"/>
    <x v="7"/>
    <m/>
    <m/>
    <m/>
    <m/>
    <m/>
    <m/>
    <m/>
    <m/>
    <m/>
    <m/>
    <m/>
    <m/>
    <m/>
    <m/>
  </r>
  <r>
    <s v="New Stuyahok"/>
    <n v="500"/>
    <s v="Bristol Bay"/>
    <s v="USPS"/>
    <x v="7"/>
    <m/>
    <m/>
    <m/>
    <m/>
    <m/>
    <m/>
    <m/>
    <m/>
    <m/>
    <m/>
    <m/>
    <m/>
    <m/>
    <m/>
  </r>
  <r>
    <s v="Newhalen"/>
    <n v="214"/>
    <s v="Bristol Bay"/>
    <s v="Teacher Housing 2"/>
    <x v="7"/>
    <n v="1768"/>
    <m/>
    <m/>
    <m/>
    <m/>
    <m/>
    <m/>
    <m/>
    <m/>
    <m/>
    <m/>
    <m/>
    <m/>
    <m/>
  </r>
  <r>
    <s v="Newhalen"/>
    <n v="214"/>
    <s v="Bristol Bay"/>
    <s v="AK State Trooper Bldg."/>
    <x v="7"/>
    <m/>
    <m/>
    <m/>
    <m/>
    <m/>
    <m/>
    <m/>
    <m/>
    <m/>
    <m/>
    <m/>
    <m/>
    <m/>
    <m/>
  </r>
  <r>
    <s v="Newhalen"/>
    <n v="214"/>
    <s v="Bristol Bay"/>
    <s v="City of Newhalen"/>
    <x v="7"/>
    <m/>
    <m/>
    <m/>
    <m/>
    <m/>
    <m/>
    <m/>
    <m/>
    <m/>
    <m/>
    <m/>
    <m/>
    <m/>
    <m/>
  </r>
  <r>
    <s v="Newhalen"/>
    <n v="214"/>
    <s v="Bristol Bay"/>
    <s v="Newhalen House"/>
    <x v="7"/>
    <m/>
    <m/>
    <m/>
    <m/>
    <m/>
    <m/>
    <m/>
    <m/>
    <m/>
    <m/>
    <m/>
    <m/>
    <m/>
    <m/>
  </r>
  <r>
    <s v="Newhalen"/>
    <n v="214"/>
    <s v="Bristol Bay"/>
    <s v="Newhalen K-12"/>
    <x v="7"/>
    <m/>
    <m/>
    <m/>
    <m/>
    <m/>
    <m/>
    <m/>
    <m/>
    <m/>
    <m/>
    <m/>
    <m/>
    <m/>
    <m/>
  </r>
  <r>
    <s v="Newhalen"/>
    <n v="214"/>
    <s v="Bristol Bay"/>
    <s v="Pumphouse"/>
    <x v="7"/>
    <m/>
    <m/>
    <m/>
    <m/>
    <m/>
    <m/>
    <m/>
    <m/>
    <m/>
    <m/>
    <m/>
    <m/>
    <m/>
    <m/>
  </r>
  <r>
    <s v="Newhalen"/>
    <n v="214"/>
    <s v="Bristol Bay"/>
    <s v="Teacher Housing 1"/>
    <x v="7"/>
    <m/>
    <m/>
    <m/>
    <m/>
    <m/>
    <m/>
    <m/>
    <m/>
    <m/>
    <m/>
    <m/>
    <m/>
    <m/>
    <m/>
  </r>
  <r>
    <s v="Newtok"/>
    <n v="400"/>
    <s v="Lower Yukon-Kuskokwim"/>
    <m/>
    <x v="7"/>
    <n v="437"/>
    <m/>
    <m/>
    <n v="402"/>
    <m/>
    <n v="1626"/>
    <m/>
    <m/>
    <n v="347"/>
    <m/>
    <n v="922"/>
    <m/>
    <m/>
    <n v="3591"/>
  </r>
  <r>
    <s v="Newtok"/>
    <n v="400"/>
    <s v="Lower Yukon-Kuskokwim"/>
    <s v="Sre building"/>
    <x v="7"/>
    <n v="1104"/>
    <s v="No"/>
    <m/>
    <m/>
    <m/>
    <m/>
    <m/>
    <m/>
    <m/>
    <m/>
    <m/>
    <m/>
    <m/>
    <m/>
  </r>
  <r>
    <s v="Nightmute"/>
    <n v="281"/>
    <s v="Lower Yukon-Kuskokwim"/>
    <s v="Headstart Bldg"/>
    <x v="7"/>
    <n v="805"/>
    <m/>
    <s v="Yes"/>
    <m/>
    <m/>
    <m/>
    <m/>
    <m/>
    <m/>
    <m/>
    <m/>
    <m/>
    <m/>
    <m/>
  </r>
  <r>
    <s v="Nightmute"/>
    <n v="281"/>
    <s v="Lower Yukon-Kuskokwim"/>
    <s v="SRE Bldg. 1 (Heated)"/>
    <x v="7"/>
    <n v="1250"/>
    <m/>
    <m/>
    <m/>
    <m/>
    <m/>
    <m/>
    <m/>
    <m/>
    <m/>
    <m/>
    <m/>
    <m/>
    <m/>
  </r>
  <r>
    <s v="Nightmute"/>
    <n v="281"/>
    <s v="Lower Yukon-Kuskokwim"/>
    <s v="SRE Bldg. 2"/>
    <x v="7"/>
    <n v="1250"/>
    <m/>
    <m/>
    <m/>
    <m/>
    <m/>
    <m/>
    <m/>
    <m/>
    <m/>
    <m/>
    <m/>
    <m/>
    <m/>
  </r>
  <r>
    <s v="Nightmute"/>
    <n v="281"/>
    <s v="Lower Yukon-Kuskokwim"/>
    <s v="Joseph Post Memorial Bldg."/>
    <x v="7"/>
    <n v="2000"/>
    <m/>
    <m/>
    <m/>
    <m/>
    <m/>
    <m/>
    <m/>
    <m/>
    <m/>
    <m/>
    <m/>
    <m/>
    <m/>
  </r>
  <r>
    <s v="Nikolai"/>
    <n v="108"/>
    <s v="Yukon-Koyukuk/Upper Tanana"/>
    <s v="Shop Bldg."/>
    <x v="7"/>
    <n v="216"/>
    <m/>
    <m/>
    <m/>
    <m/>
    <m/>
    <m/>
    <m/>
    <m/>
    <m/>
    <m/>
    <m/>
    <m/>
    <m/>
  </r>
  <r>
    <s v="NIKOLAI"/>
    <n v="108"/>
    <s v="Yukon-Koyukuk/Upper Tanana"/>
    <s v="SRE Building #1 #2533001176Central Region"/>
    <x v="7"/>
    <n v="800"/>
    <m/>
    <m/>
    <n v="1037.4043795620437"/>
    <m/>
    <n v="428.50385649999993"/>
    <m/>
    <m/>
    <m/>
    <m/>
    <m/>
    <m/>
    <m/>
    <m/>
  </r>
  <r>
    <s v="NIKOLAI"/>
    <n v="108"/>
    <s v="Yukon-Koyukuk/Upper Tanana"/>
    <s v="SRE Building #2 (Heated) #2331000112*Central Region"/>
    <x v="7"/>
    <n v="2700"/>
    <m/>
    <m/>
    <n v="837.60583941605842"/>
    <m/>
    <n v="3257.5293174999997"/>
    <m/>
    <m/>
    <m/>
    <m/>
    <m/>
    <m/>
    <m/>
    <m/>
  </r>
  <r>
    <s v="Nikolai"/>
    <n v="108"/>
    <s v="Yukon-Koyukuk/Upper Tanana"/>
    <s v="Boiler Room Bldg."/>
    <x v="7"/>
    <m/>
    <m/>
    <m/>
    <m/>
    <m/>
    <m/>
    <m/>
    <m/>
    <m/>
    <m/>
    <m/>
    <m/>
    <m/>
    <m/>
  </r>
  <r>
    <s v="Nikolai"/>
    <n v="108"/>
    <s v="Yukon-Koyukuk/Upper Tanana"/>
    <s v="Maintenance Shop"/>
    <x v="7"/>
    <m/>
    <s v="Yes; Ameresco"/>
    <m/>
    <m/>
    <m/>
    <m/>
    <m/>
    <m/>
    <m/>
    <m/>
    <m/>
    <m/>
    <m/>
    <m/>
  </r>
  <r>
    <s v="Nikolski"/>
    <n v="18"/>
    <s v="Aleutians"/>
    <s v="Teacher Housing"/>
    <x v="7"/>
    <m/>
    <m/>
    <s v="Yes"/>
    <m/>
    <m/>
    <m/>
    <m/>
    <m/>
    <m/>
    <m/>
    <m/>
    <m/>
    <m/>
    <m/>
  </r>
  <r>
    <s v="Noatak"/>
    <n v="562"/>
    <s v="Northwest Arctic"/>
    <s v="AIRPORT ELECTRICAL"/>
    <x v="7"/>
    <n v="96"/>
    <m/>
    <m/>
    <m/>
    <m/>
    <m/>
    <m/>
    <m/>
    <m/>
    <m/>
    <m/>
    <m/>
    <m/>
    <m/>
  </r>
  <r>
    <s v="Noatak"/>
    <n v="562"/>
    <s v="Northwest Arctic"/>
    <s v="Maintenance/generator shop"/>
    <x v="7"/>
    <n v="1240"/>
    <m/>
    <m/>
    <m/>
    <m/>
    <m/>
    <m/>
    <m/>
    <m/>
    <m/>
    <m/>
    <m/>
    <m/>
    <m/>
  </r>
  <r>
    <s v="NOATAK"/>
    <n v="562"/>
    <s v="Northwest Arctic"/>
    <s v="SREB Building #2523000591*Northern Region"/>
    <x v="7"/>
    <n v="2000"/>
    <m/>
    <m/>
    <n v="719.01459854014604"/>
    <m/>
    <n v="4829.5434654999999"/>
    <m/>
    <m/>
    <m/>
    <m/>
    <m/>
    <m/>
    <m/>
    <m/>
  </r>
  <r>
    <s v="Nome"/>
    <n v="3659"/>
    <s v="Bering Straits"/>
    <s v="JOHNSON, THOMAS"/>
    <x v="7"/>
    <n v="576"/>
    <m/>
    <m/>
    <m/>
    <m/>
    <m/>
    <m/>
    <m/>
    <m/>
    <m/>
    <m/>
    <m/>
    <m/>
    <m/>
  </r>
  <r>
    <s v="Nome"/>
    <n v="3659"/>
    <s v="Bering Straits"/>
    <s v="CARTER, COLBY"/>
    <x v="7"/>
    <n v="576"/>
    <m/>
    <m/>
    <m/>
    <m/>
    <m/>
    <m/>
    <m/>
    <m/>
    <m/>
    <m/>
    <m/>
    <m/>
    <m/>
  </r>
  <r>
    <s v="Nome"/>
    <n v="3659"/>
    <s v="Bering Straits"/>
    <s v="PEGGY'S RENTALS LLC"/>
    <x v="7"/>
    <n v="576"/>
    <m/>
    <m/>
    <m/>
    <m/>
    <m/>
    <m/>
    <m/>
    <m/>
    <m/>
    <m/>
    <m/>
    <m/>
    <m/>
  </r>
  <r>
    <s v="Nome"/>
    <n v="3659"/>
    <s v="Bering Straits"/>
    <s v="HAHN-GREENLY, TRUSTEE FOR"/>
    <x v="7"/>
    <n v="600"/>
    <m/>
    <m/>
    <m/>
    <m/>
    <m/>
    <m/>
    <m/>
    <m/>
    <m/>
    <m/>
    <m/>
    <m/>
    <m/>
  </r>
  <r>
    <s v="Nome"/>
    <n v="3659"/>
    <s v="Bering Straits"/>
    <s v="KRIER INVESTMENTS INC."/>
    <x v="7"/>
    <n v="602"/>
    <m/>
    <m/>
    <m/>
    <m/>
    <m/>
    <m/>
    <m/>
    <m/>
    <m/>
    <m/>
    <m/>
    <m/>
    <m/>
  </r>
  <r>
    <s v="Nome"/>
    <n v="3659"/>
    <s v="Bering Straits"/>
    <s v="BEY, KIRSTEN J."/>
    <x v="7"/>
    <n v="720"/>
    <m/>
    <m/>
    <m/>
    <m/>
    <m/>
    <m/>
    <m/>
    <m/>
    <m/>
    <m/>
    <m/>
    <m/>
    <m/>
  </r>
  <r>
    <s v="Nome"/>
    <n v="3659"/>
    <s v="Bering Straits"/>
    <s v="CITY OF NOME"/>
    <x v="7"/>
    <n v="735"/>
    <m/>
    <m/>
    <m/>
    <m/>
    <m/>
    <m/>
    <m/>
    <m/>
    <m/>
    <m/>
    <m/>
    <m/>
    <m/>
  </r>
  <r>
    <s v="Nome"/>
    <n v="3659"/>
    <s v="Bering Straits"/>
    <s v="NORTON BASIN SERVICES"/>
    <x v="7"/>
    <n v="750"/>
    <m/>
    <m/>
    <m/>
    <m/>
    <m/>
    <m/>
    <m/>
    <m/>
    <m/>
    <m/>
    <m/>
    <m/>
    <m/>
  </r>
  <r>
    <s v="Nome"/>
    <n v="3659"/>
    <s v="Bering Straits"/>
    <s v="UNITED METHODIST WOMEN"/>
    <x v="7"/>
    <n v="756"/>
    <m/>
    <m/>
    <m/>
    <m/>
    <m/>
    <m/>
    <m/>
    <m/>
    <m/>
    <m/>
    <m/>
    <m/>
    <m/>
  </r>
  <r>
    <s v="Nome"/>
    <n v="3659"/>
    <s v="Bering Straits"/>
    <s v="NATIONAL WEATHER SERVICE"/>
    <x v="7"/>
    <n v="775"/>
    <m/>
    <m/>
    <m/>
    <m/>
    <m/>
    <m/>
    <m/>
    <m/>
    <m/>
    <m/>
    <m/>
    <m/>
    <m/>
  </r>
  <r>
    <s v="Nome"/>
    <n v="3659"/>
    <s v="Bering Straits"/>
    <s v="JAMES SR., MARTIN &amp; PATRICIA"/>
    <x v="7"/>
    <n v="784"/>
    <m/>
    <m/>
    <m/>
    <m/>
    <m/>
    <m/>
    <m/>
    <m/>
    <m/>
    <m/>
    <m/>
    <m/>
    <m/>
  </r>
  <r>
    <s v="Nome"/>
    <n v="3659"/>
    <s v="Bering Straits"/>
    <s v="STATE OF ALASKA: DOT&amp;PF"/>
    <x v="7"/>
    <n v="800"/>
    <m/>
    <m/>
    <m/>
    <m/>
    <m/>
    <m/>
    <m/>
    <m/>
    <m/>
    <m/>
    <m/>
    <m/>
    <m/>
  </r>
  <r>
    <s v="Nome"/>
    <n v="3659"/>
    <s v="Bering Straits"/>
    <s v="BUILDERS INDUSTRIAL SUPPLY"/>
    <x v="7"/>
    <n v="800"/>
    <m/>
    <m/>
    <m/>
    <m/>
    <m/>
    <m/>
    <m/>
    <m/>
    <m/>
    <m/>
    <m/>
    <m/>
    <m/>
  </r>
  <r>
    <s v="Nome"/>
    <n v="3659"/>
    <s v="Bering Straits"/>
    <s v="CO-OP SMALL BOAT FISHERMEN'S A"/>
    <x v="7"/>
    <n v="816"/>
    <m/>
    <m/>
    <m/>
    <m/>
    <m/>
    <m/>
    <m/>
    <m/>
    <m/>
    <m/>
    <m/>
    <m/>
    <m/>
  </r>
  <r>
    <s v="Nome"/>
    <n v="3659"/>
    <s v="Bering Straits"/>
    <s v="NOET, ERIK R."/>
    <x v="7"/>
    <n v="847"/>
    <m/>
    <m/>
    <m/>
    <m/>
    <m/>
    <m/>
    <m/>
    <m/>
    <m/>
    <m/>
    <m/>
    <m/>
    <m/>
  </r>
  <r>
    <s v="Nome"/>
    <n v="3659"/>
    <s v="Bering Straits"/>
    <s v="PUSHCAR, JERRY"/>
    <x v="7"/>
    <n v="886"/>
    <m/>
    <m/>
    <m/>
    <m/>
    <m/>
    <m/>
    <m/>
    <m/>
    <m/>
    <m/>
    <m/>
    <m/>
    <m/>
  </r>
  <r>
    <s v="Nome"/>
    <n v="3659"/>
    <s v="Bering Straits"/>
    <s v="OKLEASIK, LAVONNE"/>
    <x v="7"/>
    <n v="936"/>
    <m/>
    <m/>
    <m/>
    <m/>
    <m/>
    <m/>
    <m/>
    <m/>
    <m/>
    <m/>
    <m/>
    <m/>
    <m/>
  </r>
  <r>
    <s v="Nome"/>
    <n v="3659"/>
    <s v="Bering Straits"/>
    <s v="CITY OF NOME"/>
    <x v="7"/>
    <n v="936"/>
    <m/>
    <m/>
    <m/>
    <m/>
    <m/>
    <m/>
    <m/>
    <m/>
    <m/>
    <m/>
    <m/>
    <m/>
    <m/>
  </r>
  <r>
    <s v="Nome"/>
    <n v="3659"/>
    <s v="Bering Straits"/>
    <s v="LONGLEY SR., GARY T. &amp; KAREN M"/>
    <x v="7"/>
    <n v="938"/>
    <m/>
    <m/>
    <m/>
    <m/>
    <m/>
    <m/>
    <m/>
    <m/>
    <m/>
    <m/>
    <m/>
    <m/>
    <m/>
  </r>
  <r>
    <s v="Nome"/>
    <n v="3659"/>
    <s v="Bering Straits"/>
    <s v="LARSON &amp; TIMBERS INC."/>
    <x v="7"/>
    <n v="1000"/>
    <m/>
    <m/>
    <m/>
    <m/>
    <m/>
    <m/>
    <m/>
    <m/>
    <m/>
    <m/>
    <m/>
    <m/>
    <m/>
  </r>
  <r>
    <s v="Nome"/>
    <n v="3659"/>
    <s v="Bering Straits"/>
    <s v="SCHICK, ROBERT CLINTON"/>
    <x v="7"/>
    <n v="1024"/>
    <m/>
    <m/>
    <m/>
    <m/>
    <m/>
    <m/>
    <m/>
    <m/>
    <m/>
    <m/>
    <m/>
    <m/>
    <m/>
  </r>
  <r>
    <s v="Nome"/>
    <n v="3659"/>
    <s v="Bering Straits"/>
    <s v="UNITED METHODIST WOMEN"/>
    <x v="7"/>
    <n v="1128"/>
    <m/>
    <m/>
    <m/>
    <m/>
    <m/>
    <m/>
    <m/>
    <m/>
    <m/>
    <m/>
    <m/>
    <m/>
    <m/>
  </r>
  <r>
    <s v="NOME"/>
    <n v="3659"/>
    <s v="Bering Straits"/>
    <s v="Airport Lighting Vault #2523000676*Northern Region"/>
    <x v="7"/>
    <n v="1225"/>
    <m/>
    <m/>
    <n v="1148.9781021897811"/>
    <m/>
    <m/>
    <m/>
    <m/>
    <m/>
    <m/>
    <m/>
    <m/>
    <m/>
    <m/>
  </r>
  <r>
    <s v="Nome"/>
    <n v="3659"/>
    <s v="Bering Straits"/>
    <s v="FERGERSON, MARY MARGARET"/>
    <x v="7"/>
    <n v="1246"/>
    <m/>
    <m/>
    <m/>
    <m/>
    <m/>
    <m/>
    <m/>
    <m/>
    <m/>
    <m/>
    <m/>
    <m/>
    <m/>
  </r>
  <r>
    <s v="Nome"/>
    <n v="3659"/>
    <s v="Bering Straits"/>
    <s v="MINIX, ESTATE OF LILLIAN"/>
    <x v="7"/>
    <n v="1250"/>
    <m/>
    <m/>
    <m/>
    <m/>
    <m/>
    <m/>
    <m/>
    <m/>
    <m/>
    <m/>
    <m/>
    <m/>
    <m/>
  </r>
  <r>
    <s v="Nome"/>
    <n v="3659"/>
    <s v="Bering Straits"/>
    <s v="PARSONS, ANTHONY &amp; DEBRA"/>
    <x v="7"/>
    <n v="1267"/>
    <m/>
    <m/>
    <m/>
    <m/>
    <m/>
    <m/>
    <m/>
    <m/>
    <m/>
    <m/>
    <m/>
    <m/>
    <m/>
  </r>
  <r>
    <s v="Nome"/>
    <n v="3659"/>
    <s v="Bering Straits"/>
    <s v="ANDERSON, RALPH S. &amp; IRENE A."/>
    <x v="7"/>
    <n v="1280"/>
    <m/>
    <m/>
    <m/>
    <m/>
    <m/>
    <m/>
    <m/>
    <m/>
    <m/>
    <m/>
    <m/>
    <m/>
    <m/>
  </r>
  <r>
    <s v="Nome"/>
    <n v="3659"/>
    <s v="Bering Straits"/>
    <s v="MOODY, FRED &amp; PHYLLIS D."/>
    <x v="7"/>
    <n v="1290"/>
    <m/>
    <m/>
    <m/>
    <m/>
    <m/>
    <m/>
    <m/>
    <m/>
    <m/>
    <m/>
    <m/>
    <m/>
    <m/>
  </r>
  <r>
    <s v="Nome"/>
    <n v="3659"/>
    <s v="Bering Straits"/>
    <s v="CROWLEY MARINE SERVICES INC."/>
    <x v="7"/>
    <n v="1352"/>
    <m/>
    <m/>
    <m/>
    <m/>
    <m/>
    <m/>
    <m/>
    <m/>
    <m/>
    <m/>
    <m/>
    <m/>
    <m/>
  </r>
  <r>
    <s v="Nome"/>
    <n v="3659"/>
    <s v="Bering Straits"/>
    <s v="EMMONS, CARL"/>
    <x v="7"/>
    <n v="1445"/>
    <m/>
    <m/>
    <m/>
    <m/>
    <m/>
    <m/>
    <m/>
    <m/>
    <m/>
    <m/>
    <m/>
    <m/>
    <m/>
  </r>
  <r>
    <s v="Nome"/>
    <n v="3659"/>
    <s v="Bering Straits"/>
    <s v="EGGART, LAWRENCE D."/>
    <x v="7"/>
    <n v="1527"/>
    <m/>
    <m/>
    <m/>
    <m/>
    <m/>
    <m/>
    <m/>
    <m/>
    <m/>
    <m/>
    <m/>
    <m/>
    <m/>
  </r>
  <r>
    <s v="Nome"/>
    <n v="3659"/>
    <s v="Bering Straits"/>
    <s v="KIM, KYUNG SUB"/>
    <x v="7"/>
    <n v="1554"/>
    <m/>
    <m/>
    <m/>
    <m/>
    <m/>
    <m/>
    <m/>
    <m/>
    <m/>
    <m/>
    <m/>
    <m/>
    <m/>
  </r>
  <r>
    <s v="Nome"/>
    <n v="3659"/>
    <s v="Bering Straits"/>
    <s v="MARBLE JR., CHARLES E."/>
    <x v="7"/>
    <n v="1600"/>
    <m/>
    <m/>
    <m/>
    <m/>
    <m/>
    <m/>
    <m/>
    <m/>
    <m/>
    <m/>
    <m/>
    <m/>
    <m/>
  </r>
  <r>
    <s v="Nome"/>
    <n v="3659"/>
    <s v="Bering Straits"/>
    <s v="STATE OF ALASKA: DOT&amp;PF"/>
    <x v="7"/>
    <n v="1600"/>
    <m/>
    <m/>
    <m/>
    <m/>
    <m/>
    <m/>
    <m/>
    <m/>
    <m/>
    <m/>
    <m/>
    <m/>
    <m/>
  </r>
  <r>
    <s v="Nome"/>
    <n v="3659"/>
    <s v="Bering Straits"/>
    <s v="CITY OF NOME"/>
    <x v="7"/>
    <n v="1681"/>
    <m/>
    <m/>
    <m/>
    <m/>
    <m/>
    <m/>
    <m/>
    <m/>
    <m/>
    <m/>
    <m/>
    <m/>
    <m/>
  </r>
  <r>
    <s v="Nome"/>
    <n v="3659"/>
    <s v="Bering Straits"/>
    <s v="PISCOYA, ROY &amp; CAROL J."/>
    <x v="7"/>
    <n v="1696"/>
    <m/>
    <m/>
    <m/>
    <m/>
    <m/>
    <m/>
    <m/>
    <m/>
    <m/>
    <m/>
    <m/>
    <m/>
    <m/>
  </r>
  <r>
    <s v="Nome"/>
    <n v="3659"/>
    <s v="Bering Straits"/>
    <s v="NANUAQ INC."/>
    <x v="7"/>
    <n v="1800"/>
    <m/>
    <m/>
    <m/>
    <m/>
    <m/>
    <m/>
    <m/>
    <m/>
    <m/>
    <m/>
    <m/>
    <m/>
    <m/>
  </r>
  <r>
    <s v="Nome"/>
    <n v="3659"/>
    <s v="Bering Straits"/>
    <s v="JOHNSON, MATTHEW B."/>
    <x v="7"/>
    <n v="1905"/>
    <m/>
    <m/>
    <m/>
    <m/>
    <m/>
    <m/>
    <m/>
    <m/>
    <m/>
    <m/>
    <m/>
    <m/>
    <m/>
  </r>
  <r>
    <s v="Nome"/>
    <n v="3659"/>
    <s v="Bering Straits"/>
    <s v="CREDIT UNION 1"/>
    <x v="7"/>
    <n v="1920"/>
    <m/>
    <m/>
    <m/>
    <m/>
    <m/>
    <m/>
    <m/>
    <m/>
    <m/>
    <m/>
    <m/>
    <m/>
    <m/>
  </r>
  <r>
    <s v="Nome"/>
    <n v="3659"/>
    <s v="Bering Straits"/>
    <s v="NORTHWEST COMPANY INTERNATIONA"/>
    <x v="7"/>
    <n v="1944"/>
    <m/>
    <m/>
    <m/>
    <m/>
    <m/>
    <m/>
    <m/>
    <m/>
    <m/>
    <m/>
    <m/>
    <m/>
    <m/>
  </r>
  <r>
    <s v="Nome"/>
    <n v="3659"/>
    <s v="Bering Straits"/>
    <s v="FOSTER AVIATION"/>
    <x v="7"/>
    <n v="1992"/>
    <m/>
    <m/>
    <m/>
    <m/>
    <m/>
    <m/>
    <m/>
    <m/>
    <m/>
    <m/>
    <m/>
    <m/>
    <m/>
  </r>
  <r>
    <s v="NOME"/>
    <n v="3659"/>
    <s v="Bering Straits"/>
    <s v="Facilities Maintenance Shop #2523000679*Northern Region"/>
    <x v="7"/>
    <n v="2000"/>
    <m/>
    <m/>
    <n v="1202.7416058394158"/>
    <m/>
    <n v="29171.262538999996"/>
    <m/>
    <m/>
    <m/>
    <m/>
    <m/>
    <m/>
    <m/>
    <m/>
  </r>
  <r>
    <s v="Nome"/>
    <n v="3659"/>
    <s v="Bering Straits"/>
    <s v="GRANT AVIATION"/>
    <x v="7"/>
    <n v="2024"/>
    <m/>
    <m/>
    <m/>
    <m/>
    <m/>
    <m/>
    <m/>
    <m/>
    <m/>
    <m/>
    <m/>
    <m/>
    <m/>
  </r>
  <r>
    <s v="Nome"/>
    <n v="3659"/>
    <s v="Bering Straits"/>
    <s v="CROWLEY MARINE SERVICES INC."/>
    <x v="7"/>
    <n v="2048"/>
    <m/>
    <m/>
    <m/>
    <m/>
    <m/>
    <m/>
    <m/>
    <m/>
    <m/>
    <m/>
    <m/>
    <m/>
    <m/>
  </r>
  <r>
    <s v="Nome"/>
    <n v="3659"/>
    <s v="Bering Straits"/>
    <s v="KAWERAK INC."/>
    <x v="7"/>
    <n v="2080"/>
    <m/>
    <m/>
    <m/>
    <m/>
    <m/>
    <m/>
    <m/>
    <m/>
    <m/>
    <m/>
    <m/>
    <m/>
    <m/>
  </r>
  <r>
    <s v="Nome"/>
    <n v="3659"/>
    <s v="Bering Straits"/>
    <s v="GOODWIN, EMMA C."/>
    <x v="7"/>
    <n v="2080"/>
    <m/>
    <m/>
    <m/>
    <m/>
    <m/>
    <m/>
    <m/>
    <m/>
    <m/>
    <m/>
    <m/>
    <m/>
    <m/>
  </r>
  <r>
    <s v="Nome"/>
    <n v="3659"/>
    <s v="Bering Straits"/>
    <s v="COLORADO HOUSING PARTNERS LLC"/>
    <x v="7"/>
    <n v="2100"/>
    <m/>
    <m/>
    <m/>
    <m/>
    <m/>
    <m/>
    <m/>
    <m/>
    <m/>
    <m/>
    <m/>
    <m/>
    <m/>
  </r>
  <r>
    <s v="Nome"/>
    <n v="3659"/>
    <s v="Bering Straits"/>
    <s v="WELLS FARGO BANK/NBA/THOMPSON"/>
    <x v="7"/>
    <n v="2220"/>
    <m/>
    <m/>
    <m/>
    <m/>
    <m/>
    <m/>
    <m/>
    <m/>
    <m/>
    <m/>
    <m/>
    <m/>
    <m/>
  </r>
  <r>
    <s v="Nome"/>
    <n v="3659"/>
    <s v="Bering Straits"/>
    <s v="ARCTIC BROADCASTING ASSN."/>
    <x v="7"/>
    <n v="2275"/>
    <m/>
    <m/>
    <m/>
    <m/>
    <m/>
    <m/>
    <m/>
    <m/>
    <m/>
    <m/>
    <m/>
    <m/>
    <m/>
  </r>
  <r>
    <s v="Nome"/>
    <n v="3659"/>
    <s v="Bering Straits"/>
    <s v="GREEN, LOUIS H."/>
    <x v="7"/>
    <n v="2307"/>
    <m/>
    <m/>
    <m/>
    <m/>
    <m/>
    <m/>
    <m/>
    <m/>
    <m/>
    <m/>
    <m/>
    <m/>
    <m/>
  </r>
  <r>
    <s v="Nome"/>
    <n v="3659"/>
    <s v="Bering Straits"/>
    <s v="BERING STRAITS DEVELOPMENT COR"/>
    <x v="7"/>
    <n v="2320"/>
    <m/>
    <m/>
    <m/>
    <m/>
    <m/>
    <m/>
    <m/>
    <m/>
    <m/>
    <m/>
    <m/>
    <m/>
    <m/>
  </r>
  <r>
    <s v="Nome"/>
    <n v="3659"/>
    <s v="Bering Straits"/>
    <s v="ROWE, JAMES D. &amp; CHRISTINE L."/>
    <x v="7"/>
    <n v="2400"/>
    <m/>
    <m/>
    <m/>
    <m/>
    <m/>
    <m/>
    <m/>
    <m/>
    <m/>
    <m/>
    <m/>
    <m/>
    <m/>
  </r>
  <r>
    <s v="Nome"/>
    <n v="3659"/>
    <s v="Bering Straits"/>
    <s v="CITY OF NOME"/>
    <x v="7"/>
    <n v="2400"/>
    <m/>
    <m/>
    <m/>
    <m/>
    <m/>
    <m/>
    <m/>
    <m/>
    <m/>
    <m/>
    <m/>
    <m/>
    <m/>
  </r>
  <r>
    <s v="Nome"/>
    <n v="3659"/>
    <s v="Bering Straits"/>
    <s v="EVERGREEN HELICOPTERS OF ALASK"/>
    <x v="7"/>
    <n v="2400"/>
    <m/>
    <m/>
    <m/>
    <m/>
    <m/>
    <m/>
    <m/>
    <m/>
    <m/>
    <m/>
    <m/>
    <m/>
    <m/>
  </r>
  <r>
    <s v="Nome"/>
    <n v="3659"/>
    <s v="Bering Straits"/>
    <s v="NORTON SOUND G-O DEVELOPMENT L"/>
    <x v="7"/>
    <n v="2400"/>
    <m/>
    <m/>
    <m/>
    <m/>
    <m/>
    <m/>
    <m/>
    <m/>
    <m/>
    <m/>
    <m/>
    <m/>
    <m/>
  </r>
  <r>
    <s v="NOME"/>
    <n v="3659"/>
    <s v="Bering Straits"/>
    <s v="Materials Test Lab #2523000600*Northern Region"/>
    <x v="7"/>
    <n v="2500"/>
    <m/>
    <m/>
    <n v="1186.8437956204377"/>
    <m/>
    <n v="10866.097793999998"/>
    <m/>
    <m/>
    <m/>
    <m/>
    <m/>
    <m/>
    <m/>
    <m/>
  </r>
  <r>
    <s v="Nome"/>
    <n v="3659"/>
    <s v="Bering Straits"/>
    <s v="KNODEL, PATRICK"/>
    <x v="7"/>
    <n v="2560"/>
    <m/>
    <m/>
    <m/>
    <m/>
    <m/>
    <m/>
    <m/>
    <m/>
    <m/>
    <m/>
    <m/>
    <m/>
    <m/>
  </r>
  <r>
    <s v="Nome"/>
    <n v="3659"/>
    <s v="Bering Straits"/>
    <s v="SACKETT, MARK R."/>
    <x v="7"/>
    <n v="3020"/>
    <m/>
    <m/>
    <m/>
    <m/>
    <m/>
    <m/>
    <m/>
    <m/>
    <m/>
    <m/>
    <m/>
    <m/>
    <m/>
  </r>
  <r>
    <s v="Nome"/>
    <n v="3659"/>
    <s v="Bering Straits"/>
    <s v="JOHNSON, MATTHEW B."/>
    <x v="7"/>
    <n v="3250"/>
    <m/>
    <m/>
    <m/>
    <m/>
    <m/>
    <m/>
    <m/>
    <m/>
    <m/>
    <m/>
    <m/>
    <m/>
    <m/>
  </r>
  <r>
    <s v="Nome"/>
    <n v="3659"/>
    <s v="Bering Straits"/>
    <s v="NORTON BASIN SERVICES"/>
    <x v="7"/>
    <n v="3269"/>
    <m/>
    <m/>
    <m/>
    <m/>
    <m/>
    <m/>
    <m/>
    <m/>
    <m/>
    <m/>
    <m/>
    <m/>
    <m/>
  </r>
  <r>
    <s v="Nome"/>
    <n v="3659"/>
    <s v="Bering Straits"/>
    <s v="MOODY, FRED"/>
    <x v="7"/>
    <n v="3573"/>
    <m/>
    <m/>
    <m/>
    <m/>
    <m/>
    <m/>
    <m/>
    <m/>
    <m/>
    <m/>
    <m/>
    <m/>
    <m/>
  </r>
  <r>
    <s v="Nome"/>
    <n v="3659"/>
    <s v="Bering Straits"/>
    <s v="ROWE, JAMES D. &amp; CHRISTINE L."/>
    <x v="7"/>
    <n v="3600"/>
    <m/>
    <m/>
    <m/>
    <m/>
    <m/>
    <m/>
    <m/>
    <m/>
    <m/>
    <m/>
    <m/>
    <m/>
    <m/>
  </r>
  <r>
    <s v="Nome"/>
    <n v="3659"/>
    <s v="Bering Straits"/>
    <s v="BERING STRAITS DEVELOPMENT COR"/>
    <x v="7"/>
    <n v="3640"/>
    <m/>
    <m/>
    <m/>
    <m/>
    <m/>
    <m/>
    <m/>
    <m/>
    <m/>
    <m/>
    <m/>
    <m/>
    <m/>
  </r>
  <r>
    <s v="Nome"/>
    <n v="3659"/>
    <s v="Bering Straits"/>
    <s v="RASMUSSEN, LEO B. &amp; ERNA S."/>
    <x v="7"/>
    <n v="3680"/>
    <m/>
    <m/>
    <m/>
    <m/>
    <m/>
    <m/>
    <m/>
    <m/>
    <m/>
    <m/>
    <m/>
    <m/>
    <m/>
  </r>
  <r>
    <s v="Nome"/>
    <n v="3659"/>
    <s v="Bering Straits"/>
    <s v="ARCTIC BROADCASTING ASSN."/>
    <x v="7"/>
    <n v="3738"/>
    <m/>
    <m/>
    <m/>
    <m/>
    <m/>
    <m/>
    <m/>
    <m/>
    <m/>
    <m/>
    <m/>
    <m/>
    <m/>
  </r>
  <r>
    <s v="Nome"/>
    <n v="3659"/>
    <s v="Bering Straits"/>
    <s v="CROWDER, CAROLYN J."/>
    <x v="7"/>
    <n v="3800"/>
    <m/>
    <m/>
    <m/>
    <m/>
    <m/>
    <m/>
    <m/>
    <m/>
    <m/>
    <m/>
    <m/>
    <m/>
    <m/>
  </r>
  <r>
    <s v="Nome"/>
    <n v="3659"/>
    <s v="Bering Straits"/>
    <s v="POMERANZ, RANDALL &amp; KATHRYN"/>
    <x v="7"/>
    <n v="3808"/>
    <m/>
    <m/>
    <m/>
    <m/>
    <m/>
    <m/>
    <m/>
    <m/>
    <m/>
    <m/>
    <m/>
    <m/>
    <m/>
  </r>
  <r>
    <s v="Nome"/>
    <n v="3659"/>
    <s v="Bering Straits"/>
    <s v="PIONEERS OF ALASKA IGLOO #1"/>
    <x v="7"/>
    <n v="3984"/>
    <m/>
    <m/>
    <m/>
    <m/>
    <m/>
    <m/>
    <m/>
    <m/>
    <m/>
    <m/>
    <m/>
    <m/>
    <m/>
  </r>
  <r>
    <s v="Nome"/>
    <n v="3659"/>
    <s v="Bering Straits"/>
    <s v="CITY OF NOME"/>
    <x v="7"/>
    <n v="4000"/>
    <m/>
    <m/>
    <m/>
    <m/>
    <m/>
    <m/>
    <m/>
    <m/>
    <m/>
    <m/>
    <m/>
    <m/>
    <m/>
  </r>
  <r>
    <s v="Nome"/>
    <n v="3659"/>
    <s v="Bering Straits"/>
    <s v="U.S. DEPT.OF INTERIOR N.P.S"/>
    <x v="7"/>
    <n v="4128"/>
    <m/>
    <m/>
    <m/>
    <m/>
    <m/>
    <m/>
    <m/>
    <m/>
    <m/>
    <m/>
    <m/>
    <m/>
    <m/>
  </r>
  <r>
    <s v="Nome"/>
    <n v="3659"/>
    <s v="Bering Straits"/>
    <s v="ARCTIC TRANSPORTATION SERVICES"/>
    <x v="7"/>
    <n v="4212"/>
    <m/>
    <m/>
    <m/>
    <m/>
    <m/>
    <m/>
    <m/>
    <m/>
    <m/>
    <m/>
    <m/>
    <m/>
    <m/>
  </r>
  <r>
    <s v="Nome"/>
    <n v="3659"/>
    <s v="Bering Straits"/>
    <s v="READER, CHARLES J."/>
    <x v="7"/>
    <n v="4224"/>
    <m/>
    <m/>
    <m/>
    <m/>
    <m/>
    <m/>
    <m/>
    <m/>
    <m/>
    <m/>
    <m/>
    <m/>
    <m/>
  </r>
  <r>
    <s v="Nome"/>
    <n v="3659"/>
    <s v="Bering Straits"/>
    <s v="BERING STRAITS DEVELOPMENT COR"/>
    <x v="7"/>
    <n v="4224"/>
    <m/>
    <m/>
    <m/>
    <m/>
    <m/>
    <m/>
    <m/>
    <m/>
    <m/>
    <m/>
    <m/>
    <m/>
    <m/>
  </r>
  <r>
    <s v="Nome"/>
    <n v="3659"/>
    <s v="Bering Straits"/>
    <s v="CITY OF NOME"/>
    <x v="7"/>
    <n v="4320"/>
    <m/>
    <m/>
    <m/>
    <m/>
    <m/>
    <m/>
    <m/>
    <m/>
    <m/>
    <m/>
    <m/>
    <m/>
    <m/>
  </r>
  <r>
    <s v="Nome"/>
    <n v="3659"/>
    <s v="Bering Straits"/>
    <s v="BOARD OF TRADE INC."/>
    <x v="7"/>
    <n v="4410"/>
    <m/>
    <m/>
    <m/>
    <m/>
    <m/>
    <m/>
    <m/>
    <m/>
    <m/>
    <m/>
    <m/>
    <m/>
    <m/>
  </r>
  <r>
    <s v="Nome"/>
    <n v="3659"/>
    <s v="Bering Straits"/>
    <s v="JOHNSON, THOMAS &amp; MYRTLE"/>
    <x v="7"/>
    <n v="4420"/>
    <m/>
    <m/>
    <m/>
    <m/>
    <m/>
    <m/>
    <m/>
    <m/>
    <m/>
    <m/>
    <m/>
    <m/>
    <m/>
  </r>
  <r>
    <s v="Nome"/>
    <n v="3659"/>
    <s v="Bering Straits"/>
    <s v="FRONTIER FLYING SERVICE INC."/>
    <x v="7"/>
    <n v="4672"/>
    <m/>
    <m/>
    <m/>
    <m/>
    <m/>
    <m/>
    <m/>
    <m/>
    <m/>
    <m/>
    <m/>
    <m/>
    <m/>
  </r>
  <r>
    <s v="Nome"/>
    <n v="3659"/>
    <s v="Bering Straits"/>
    <s v="STATE OF ALASKA: DOT&amp;PF"/>
    <x v="7"/>
    <n v="4800"/>
    <m/>
    <m/>
    <m/>
    <m/>
    <m/>
    <m/>
    <m/>
    <m/>
    <m/>
    <m/>
    <m/>
    <m/>
    <m/>
  </r>
  <r>
    <s v="Nome"/>
    <n v="3659"/>
    <s v="Bering Straits"/>
    <s v="NANUAQ INC."/>
    <x v="7"/>
    <n v="4800"/>
    <m/>
    <m/>
    <m/>
    <m/>
    <m/>
    <m/>
    <m/>
    <m/>
    <m/>
    <m/>
    <m/>
    <m/>
    <m/>
  </r>
  <r>
    <s v="Nome"/>
    <n v="3659"/>
    <s v="Bering Straits"/>
    <s v="UNITED METHODIST WOMEN"/>
    <x v="7"/>
    <n v="4800"/>
    <m/>
    <m/>
    <m/>
    <m/>
    <m/>
    <m/>
    <m/>
    <m/>
    <m/>
    <m/>
    <m/>
    <m/>
    <m/>
  </r>
  <r>
    <s v="Nome"/>
    <n v="3659"/>
    <s v="Bering Straits"/>
    <s v="HOWELL JR., WILLIAM F."/>
    <x v="7"/>
    <n v="4826"/>
    <m/>
    <m/>
    <m/>
    <m/>
    <m/>
    <m/>
    <m/>
    <m/>
    <m/>
    <m/>
    <m/>
    <m/>
    <m/>
  </r>
  <r>
    <s v="Nome"/>
    <n v="3659"/>
    <s v="Bering Straits"/>
    <s v="SMITH, TIMOTHY E. &amp; RITA R."/>
    <x v="7"/>
    <n v="4960"/>
    <m/>
    <m/>
    <m/>
    <m/>
    <m/>
    <m/>
    <m/>
    <m/>
    <m/>
    <m/>
    <m/>
    <m/>
    <m/>
  </r>
  <r>
    <s v="Nome"/>
    <n v="3659"/>
    <s v="Bering Straits"/>
    <s v="ARCTIC NATIVE BROTHERHOOD CHAR"/>
    <x v="7"/>
    <n v="5200"/>
    <m/>
    <m/>
    <m/>
    <m/>
    <m/>
    <m/>
    <m/>
    <m/>
    <m/>
    <m/>
    <m/>
    <m/>
    <m/>
  </r>
  <r>
    <s v="Nome"/>
    <n v="3659"/>
    <s v="Bering Straits"/>
    <s v="RIVER OF LIFE ASSEMBLY OF GOD"/>
    <x v="7"/>
    <n v="5760"/>
    <m/>
    <m/>
    <m/>
    <m/>
    <m/>
    <m/>
    <m/>
    <m/>
    <m/>
    <m/>
    <m/>
    <m/>
    <m/>
  </r>
  <r>
    <s v="Nome"/>
    <n v="3659"/>
    <s v="Bering Straits"/>
    <s v="GOLD COAST CINEMA LLC"/>
    <x v="7"/>
    <n v="5762"/>
    <m/>
    <m/>
    <m/>
    <m/>
    <m/>
    <m/>
    <m/>
    <m/>
    <m/>
    <m/>
    <m/>
    <m/>
    <m/>
  </r>
  <r>
    <s v="Nome"/>
    <n v="3659"/>
    <s v="Bering Straits"/>
    <s v="NOME AVIATION AND MILITARY MUS"/>
    <x v="7"/>
    <n v="6080"/>
    <m/>
    <m/>
    <m/>
    <m/>
    <m/>
    <m/>
    <m/>
    <m/>
    <m/>
    <m/>
    <m/>
    <m/>
    <m/>
  </r>
  <r>
    <s v="Nome"/>
    <n v="3659"/>
    <s v="Bering Straits"/>
    <s v="NEC PILOT - DO NOT MAIL"/>
    <x v="7"/>
    <n v="6340"/>
    <m/>
    <m/>
    <m/>
    <m/>
    <m/>
    <m/>
    <m/>
    <m/>
    <m/>
    <m/>
    <m/>
    <m/>
    <m/>
  </r>
  <r>
    <s v="Nome"/>
    <n v="3659"/>
    <s v="Bering Straits"/>
    <s v="ALASKA AIRLINES INC."/>
    <x v="7"/>
    <n v="6600"/>
    <m/>
    <m/>
    <m/>
    <m/>
    <m/>
    <m/>
    <m/>
    <m/>
    <m/>
    <m/>
    <m/>
    <m/>
    <m/>
  </r>
  <r>
    <s v="Nome"/>
    <n v="3659"/>
    <s v="Bering Straits"/>
    <s v="GAMBELL PROPERTIES LLC"/>
    <x v="7"/>
    <n v="7280"/>
    <m/>
    <m/>
    <m/>
    <m/>
    <m/>
    <m/>
    <m/>
    <m/>
    <m/>
    <m/>
    <m/>
    <m/>
    <m/>
  </r>
  <r>
    <s v="Nome"/>
    <n v="3659"/>
    <s v="Bering Straits"/>
    <s v="CITY OF NOME"/>
    <x v="7"/>
    <n v="7410"/>
    <m/>
    <m/>
    <m/>
    <m/>
    <m/>
    <m/>
    <m/>
    <m/>
    <m/>
    <m/>
    <m/>
    <m/>
    <m/>
  </r>
  <r>
    <s v="Nome"/>
    <n v="3659"/>
    <s v="Bering Straits"/>
    <s v="BSRHA"/>
    <x v="7"/>
    <n v="8000"/>
    <m/>
    <m/>
    <m/>
    <m/>
    <m/>
    <m/>
    <m/>
    <m/>
    <m/>
    <m/>
    <m/>
    <m/>
    <m/>
  </r>
  <r>
    <s v="Nome"/>
    <n v="3659"/>
    <s v="Bering Straits"/>
    <s v="OLSON VENTURES LLC"/>
    <x v="7"/>
    <n v="8432"/>
    <m/>
    <m/>
    <m/>
    <m/>
    <m/>
    <m/>
    <m/>
    <m/>
    <m/>
    <m/>
    <m/>
    <m/>
    <m/>
  </r>
  <r>
    <s v="Nome"/>
    <n v="3659"/>
    <s v="Bering Straits"/>
    <s v="BERING STRAITS DEVELOPMENT COR"/>
    <x v="7"/>
    <n v="8460"/>
    <m/>
    <m/>
    <m/>
    <m/>
    <m/>
    <m/>
    <m/>
    <m/>
    <m/>
    <m/>
    <m/>
    <m/>
    <m/>
  </r>
  <r>
    <s v="Nome"/>
    <n v="3659"/>
    <s v="Bering Straits"/>
    <s v="U.S. POSTAL SERVICE"/>
    <x v="7"/>
    <n v="8533"/>
    <m/>
    <m/>
    <m/>
    <m/>
    <m/>
    <m/>
    <m/>
    <m/>
    <m/>
    <m/>
    <m/>
    <m/>
    <m/>
  </r>
  <r>
    <s v="Nome"/>
    <n v="3659"/>
    <s v="Bering Straits"/>
    <s v="STATE OF ALASKA: DOT&amp;PF"/>
    <x v="7"/>
    <n v="8652"/>
    <m/>
    <m/>
    <m/>
    <m/>
    <m/>
    <m/>
    <m/>
    <m/>
    <m/>
    <m/>
    <m/>
    <m/>
    <m/>
  </r>
  <r>
    <s v="Nome"/>
    <n v="3659"/>
    <s v="Bering Straits"/>
    <s v="NORTON SOUND ECONOMIC DEVELOPM"/>
    <x v="7"/>
    <n v="9075"/>
    <m/>
    <m/>
    <m/>
    <m/>
    <m/>
    <m/>
    <m/>
    <m/>
    <m/>
    <m/>
    <m/>
    <m/>
    <m/>
  </r>
  <r>
    <s v="Nome"/>
    <n v="3659"/>
    <s v="Bering Straits"/>
    <s v="OUTSIDERS CONSTRUCTION INC."/>
    <x v="7"/>
    <n v="9600"/>
    <m/>
    <m/>
    <m/>
    <m/>
    <m/>
    <m/>
    <m/>
    <m/>
    <m/>
    <m/>
    <m/>
    <m/>
    <m/>
  </r>
  <r>
    <s v="Nome"/>
    <n v="3659"/>
    <s v="Bering Straits"/>
    <s v="HAGELAND AVIATION SERVICES INC"/>
    <x v="7"/>
    <n v="9920"/>
    <m/>
    <m/>
    <m/>
    <m/>
    <m/>
    <m/>
    <m/>
    <m/>
    <m/>
    <m/>
    <m/>
    <m/>
    <m/>
  </r>
  <r>
    <s v="Nome"/>
    <n v="3659"/>
    <s v="Bering Straits"/>
    <s v="HAGELAND AVIATION SERVICES INC"/>
    <x v="7"/>
    <n v="10400"/>
    <m/>
    <m/>
    <m/>
    <m/>
    <m/>
    <m/>
    <m/>
    <m/>
    <m/>
    <m/>
    <m/>
    <m/>
    <m/>
  </r>
  <r>
    <s v="Nome"/>
    <n v="3659"/>
    <s v="Bering Straits"/>
    <s v="ARCTIC TRANSPORTATION SERVICES"/>
    <x v="7"/>
    <n v="10400"/>
    <m/>
    <m/>
    <m/>
    <m/>
    <m/>
    <m/>
    <m/>
    <m/>
    <m/>
    <m/>
    <m/>
    <m/>
    <m/>
  </r>
  <r>
    <s v="Nome"/>
    <n v="3659"/>
    <s v="Bering Straits"/>
    <s v="MICHELS, TERRANCE L. &amp; DENISE"/>
    <x v="7"/>
    <n v="10436"/>
    <m/>
    <m/>
    <m/>
    <m/>
    <m/>
    <m/>
    <m/>
    <m/>
    <m/>
    <m/>
    <m/>
    <m/>
    <m/>
  </r>
  <r>
    <s v="Nome"/>
    <n v="3659"/>
    <s v="Bering Straits"/>
    <s v="BERING STRAITS DEVELOPMENT COR"/>
    <x v="7"/>
    <n v="10624"/>
    <m/>
    <m/>
    <m/>
    <m/>
    <m/>
    <m/>
    <m/>
    <m/>
    <m/>
    <m/>
    <m/>
    <m/>
    <m/>
  </r>
  <r>
    <s v="Nome"/>
    <n v="3659"/>
    <s v="Bering Straits"/>
    <s v="CPD ALASKA LLC"/>
    <x v="7"/>
    <n v="10840"/>
    <m/>
    <m/>
    <m/>
    <m/>
    <m/>
    <m/>
    <m/>
    <m/>
    <m/>
    <m/>
    <m/>
    <m/>
    <m/>
  </r>
  <r>
    <s v="Nome"/>
    <n v="3659"/>
    <s v="Bering Straits"/>
    <s v="SACKETT, MARK R. &amp; WINDROW"/>
    <x v="7"/>
    <n v="11518"/>
    <m/>
    <m/>
    <m/>
    <m/>
    <m/>
    <m/>
    <m/>
    <m/>
    <m/>
    <m/>
    <m/>
    <m/>
    <m/>
  </r>
  <r>
    <s v="Nome"/>
    <n v="3659"/>
    <s v="Bering Straits"/>
    <s v="KAWERAK INC."/>
    <x v="7"/>
    <n v="12194"/>
    <m/>
    <m/>
    <m/>
    <m/>
    <m/>
    <m/>
    <m/>
    <m/>
    <m/>
    <m/>
    <m/>
    <m/>
    <m/>
  </r>
  <r>
    <s v="Nome"/>
    <n v="3659"/>
    <s v="Bering Straits"/>
    <s v="BERING AIR INC."/>
    <x v="7"/>
    <n v="12400"/>
    <m/>
    <m/>
    <m/>
    <m/>
    <m/>
    <m/>
    <m/>
    <m/>
    <m/>
    <m/>
    <m/>
    <m/>
    <m/>
  </r>
  <r>
    <s v="Nome"/>
    <n v="3659"/>
    <s v="Bering Straits"/>
    <s v="WEST, GLADYS NADINA"/>
    <x v="7"/>
    <n v="12796"/>
    <m/>
    <m/>
    <m/>
    <m/>
    <m/>
    <m/>
    <m/>
    <m/>
    <m/>
    <m/>
    <m/>
    <m/>
    <m/>
  </r>
  <r>
    <s v="NOME"/>
    <n v="3659"/>
    <s v="Bering Straits"/>
    <s v="SEF Maintenance Shop #2523000678*Northern Region"/>
    <x v="7"/>
    <n v="13013"/>
    <m/>
    <m/>
    <n v="18981.551824817514"/>
    <m/>
    <n v="103800.9342"/>
    <m/>
    <m/>
    <m/>
    <m/>
    <m/>
    <m/>
    <m/>
    <m/>
  </r>
  <r>
    <s v="Nome"/>
    <n v="3659"/>
    <s v="Bering Straits"/>
    <s v="NANUAQ INC."/>
    <x v="7"/>
    <n v="13885"/>
    <m/>
    <m/>
    <m/>
    <m/>
    <m/>
    <m/>
    <m/>
    <m/>
    <m/>
    <m/>
    <m/>
    <m/>
    <m/>
  </r>
  <r>
    <s v="Nome"/>
    <n v="3659"/>
    <s v="Bering Straits"/>
    <s v="CITY OF NOME"/>
    <x v="7"/>
    <n v="14144"/>
    <m/>
    <m/>
    <m/>
    <m/>
    <m/>
    <m/>
    <m/>
    <m/>
    <m/>
    <m/>
    <m/>
    <m/>
    <m/>
  </r>
  <r>
    <s v="Nome"/>
    <n v="3659"/>
    <s v="Bering Straits"/>
    <s v="CITY OF NOME"/>
    <x v="7"/>
    <n v="14580"/>
    <m/>
    <m/>
    <m/>
    <m/>
    <m/>
    <m/>
    <m/>
    <m/>
    <m/>
    <m/>
    <m/>
    <m/>
    <m/>
  </r>
  <r>
    <s v="Nome"/>
    <n v="3659"/>
    <s v="Bering Straits"/>
    <s v="CITY OF NOME"/>
    <x v="7"/>
    <n v="14818"/>
    <m/>
    <m/>
    <m/>
    <m/>
    <m/>
    <m/>
    <m/>
    <m/>
    <m/>
    <m/>
    <m/>
    <m/>
    <m/>
  </r>
  <r>
    <s v="Nome"/>
    <n v="3659"/>
    <s v="Bering Straits"/>
    <s v="CITY OF NOME"/>
    <x v="7"/>
    <n v="15350"/>
    <m/>
    <m/>
    <m/>
    <m/>
    <m/>
    <m/>
    <m/>
    <m/>
    <m/>
    <m/>
    <m/>
    <m/>
    <m/>
  </r>
  <r>
    <s v="Nome"/>
    <n v="3659"/>
    <s v="Bering Straits"/>
    <s v="NANUAQ INC."/>
    <x v="7"/>
    <n v="15600"/>
    <m/>
    <m/>
    <m/>
    <m/>
    <m/>
    <m/>
    <m/>
    <m/>
    <m/>
    <m/>
    <m/>
    <m/>
    <m/>
  </r>
  <r>
    <s v="Nome"/>
    <n v="3659"/>
    <s v="Bering Straits"/>
    <s v="STATE OF ALASKA: DOT&amp;PF"/>
    <x v="7"/>
    <n v="16150"/>
    <m/>
    <m/>
    <m/>
    <m/>
    <m/>
    <m/>
    <m/>
    <m/>
    <m/>
    <m/>
    <m/>
    <m/>
    <m/>
  </r>
  <r>
    <s v="NOME"/>
    <n v="3659"/>
    <s v="Bering Straits"/>
    <s v="ARFF #2521000132*Northern Region"/>
    <x v="7"/>
    <n v="25523"/>
    <m/>
    <m/>
    <n v="35686.48905109489"/>
    <m/>
    <n v="306522.75867999997"/>
    <m/>
    <m/>
    <m/>
    <m/>
    <m/>
    <m/>
    <m/>
    <m/>
  </r>
  <r>
    <s v="Nome"/>
    <n v="3659"/>
    <s v="Bering Straits"/>
    <s v="STATE OF ALASKA: DOT&amp;PF"/>
    <x v="7"/>
    <n v="25750"/>
    <m/>
    <m/>
    <m/>
    <m/>
    <m/>
    <m/>
    <m/>
    <m/>
    <m/>
    <m/>
    <m/>
    <m/>
    <m/>
  </r>
  <r>
    <s v="Nome"/>
    <n v="3659"/>
    <s v="Bering Straits"/>
    <s v="NANUAQ INC."/>
    <x v="7"/>
    <n v="27345"/>
    <m/>
    <m/>
    <m/>
    <m/>
    <m/>
    <m/>
    <m/>
    <m/>
    <m/>
    <m/>
    <m/>
    <m/>
    <m/>
  </r>
  <r>
    <s v="Nome"/>
    <n v="3659"/>
    <s v="Bering Straits"/>
    <s v="BERING STRAITS DEVELOPMENT COR"/>
    <x v="7"/>
    <n v="32979"/>
    <m/>
    <m/>
    <m/>
    <m/>
    <m/>
    <m/>
    <m/>
    <m/>
    <m/>
    <m/>
    <m/>
    <m/>
    <m/>
  </r>
  <r>
    <s v="NOME"/>
    <n v="3659"/>
    <s v="Bering Straits"/>
    <s v="AMCCDepartment of Corrections"/>
    <x v="7"/>
    <n v="33475"/>
    <m/>
    <m/>
    <n v="40987.180291970799"/>
    <m/>
    <n v="501601.76437525003"/>
    <m/>
    <m/>
    <m/>
    <m/>
    <m/>
    <m/>
    <m/>
    <m/>
  </r>
  <r>
    <s v="NONDALTON"/>
    <n v="165"/>
    <s v="Bristol Bay"/>
    <s v="SRE Building #1 #2533000387*Central Region"/>
    <x v="7"/>
    <n v="1104"/>
    <m/>
    <m/>
    <n v="289.05109489051097"/>
    <m/>
    <m/>
    <m/>
    <m/>
    <m/>
    <m/>
    <m/>
    <m/>
    <m/>
    <m/>
  </r>
  <r>
    <s v="NONDALTON"/>
    <n v="165"/>
    <s v="Bristol Bay"/>
    <s v="SRE Building #2 (Heated) #2531000120*Central Region"/>
    <x v="7"/>
    <n v="1200"/>
    <m/>
    <m/>
    <n v="289.05109489051097"/>
    <m/>
    <n v="3845.0346049999998"/>
    <m/>
    <m/>
    <m/>
    <m/>
    <m/>
    <m/>
    <m/>
    <m/>
  </r>
  <r>
    <s v="Nondalton"/>
    <n v="165"/>
    <s v="Bristol Bay"/>
    <s v="Chedda &amp; Cheds B&amp;B"/>
    <x v="7"/>
    <m/>
    <m/>
    <m/>
    <m/>
    <m/>
    <m/>
    <m/>
    <m/>
    <m/>
    <m/>
    <m/>
    <m/>
    <m/>
    <m/>
  </r>
  <r>
    <s v="Nondalton"/>
    <n v="165"/>
    <s v="Bristol Bay"/>
    <s v="N/A"/>
    <x v="7"/>
    <m/>
    <m/>
    <m/>
    <m/>
    <m/>
    <m/>
    <m/>
    <m/>
    <m/>
    <m/>
    <m/>
    <m/>
    <m/>
    <m/>
  </r>
  <r>
    <s v="Nondalton"/>
    <n v="165"/>
    <s v="Bristol Bay"/>
    <s v="N/A"/>
    <x v="7"/>
    <m/>
    <m/>
    <m/>
    <m/>
    <m/>
    <m/>
    <m/>
    <m/>
    <m/>
    <m/>
    <m/>
    <m/>
    <m/>
    <m/>
  </r>
  <r>
    <s v="Nondalton"/>
    <n v="165"/>
    <s v="Bristol Bay"/>
    <s v="Nondalton Doll Factory"/>
    <x v="7"/>
    <m/>
    <m/>
    <m/>
    <m/>
    <m/>
    <m/>
    <m/>
    <m/>
    <m/>
    <m/>
    <m/>
    <m/>
    <m/>
    <m/>
  </r>
  <r>
    <s v="Nondalton"/>
    <n v="165"/>
    <s v="Bristol Bay"/>
    <s v="Teacher Housing"/>
    <x v="7"/>
    <m/>
    <m/>
    <m/>
    <m/>
    <m/>
    <m/>
    <m/>
    <m/>
    <m/>
    <m/>
    <m/>
    <m/>
    <m/>
    <m/>
  </r>
  <r>
    <s v="Nondalton"/>
    <n v="165"/>
    <s v="Bristol Bay"/>
    <s v="Village Comm. Center"/>
    <x v="7"/>
    <m/>
    <m/>
    <m/>
    <m/>
    <m/>
    <m/>
    <m/>
    <m/>
    <m/>
    <m/>
    <m/>
    <m/>
    <m/>
    <m/>
  </r>
  <r>
    <s v="Noorvik"/>
    <n v="641"/>
    <s v="Northwest Arctic"/>
    <s v="AIRPORT ELECTRICAL"/>
    <x v="7"/>
    <n v="96"/>
    <m/>
    <m/>
    <m/>
    <m/>
    <m/>
    <m/>
    <m/>
    <m/>
    <m/>
    <m/>
    <m/>
    <m/>
    <m/>
  </r>
  <r>
    <s v="Noorvik"/>
    <n v="641"/>
    <s v="Northwest Arctic"/>
    <s v="Maintenance shop"/>
    <x v="7"/>
    <n v="720"/>
    <m/>
    <m/>
    <m/>
    <m/>
    <m/>
    <m/>
    <m/>
    <m/>
    <m/>
    <m/>
    <m/>
    <m/>
    <m/>
  </r>
  <r>
    <s v="Noorvik"/>
    <n v="641"/>
    <s v="Northwest Arctic"/>
    <s v="Snow Machine Building"/>
    <x v="7"/>
    <n v="750"/>
    <m/>
    <m/>
    <n v="700"/>
    <m/>
    <n v="5307"/>
    <m/>
    <m/>
    <m/>
    <m/>
    <m/>
    <m/>
    <m/>
    <m/>
  </r>
  <r>
    <s v="Noorvik"/>
    <n v="641"/>
    <s v="Northwest Arctic"/>
    <s v="Old garage"/>
    <x v="7"/>
    <n v="875"/>
    <m/>
    <m/>
    <m/>
    <m/>
    <m/>
    <m/>
    <m/>
    <m/>
    <m/>
    <m/>
    <m/>
    <m/>
    <m/>
  </r>
  <r>
    <s v="Noorvik"/>
    <n v="641"/>
    <s v="Northwest Arctic"/>
    <s v="Lift station bldg."/>
    <x v="7"/>
    <n v="1728"/>
    <m/>
    <m/>
    <m/>
    <m/>
    <m/>
    <m/>
    <m/>
    <m/>
    <m/>
    <m/>
    <m/>
    <m/>
    <m/>
  </r>
  <r>
    <s v="NOORVIK"/>
    <n v="641"/>
    <s v="Northwest Arctic"/>
    <s v="SREB Building #2521000111*Northern Region"/>
    <x v="7"/>
    <n v="2000"/>
    <m/>
    <m/>
    <n v="963.50364963503648"/>
    <m/>
    <n v="4855.5436994999991"/>
    <m/>
    <m/>
    <m/>
    <m/>
    <m/>
    <m/>
    <m/>
    <m/>
  </r>
  <r>
    <s v="Noorvik"/>
    <n v="641"/>
    <s v="Northwest Arctic"/>
    <s v="Noorvik City Garage"/>
    <x v="7"/>
    <n v="5600"/>
    <m/>
    <m/>
    <m/>
    <m/>
    <n v="6198"/>
    <m/>
    <m/>
    <m/>
    <m/>
    <m/>
    <m/>
    <m/>
    <m/>
  </r>
  <r>
    <s v="Northway"/>
    <n v="80"/>
    <s v="Yukon-Koyukuk/Upper Tanana"/>
    <s v="ASPHALT BIOLER BLDG"/>
    <x v="7"/>
    <n v="36"/>
    <m/>
    <m/>
    <m/>
    <m/>
    <m/>
    <m/>
    <m/>
    <m/>
    <m/>
    <m/>
    <m/>
    <m/>
    <m/>
  </r>
  <r>
    <s v="Northway"/>
    <n v="80"/>
    <s v="Yukon-Koyukuk/Upper Tanana"/>
    <s v="SHOP &amp; GARAGE"/>
    <x v="7"/>
    <n v="5653"/>
    <m/>
    <m/>
    <m/>
    <m/>
    <m/>
    <m/>
    <m/>
    <m/>
    <m/>
    <m/>
    <m/>
    <m/>
    <m/>
  </r>
  <r>
    <s v="Northway"/>
    <n v="80"/>
    <s v="Yukon-Koyukuk/Upper Tanana"/>
    <s v="Teacher Housing Duplex"/>
    <x v="7"/>
    <m/>
    <m/>
    <m/>
    <m/>
    <m/>
    <m/>
    <m/>
    <m/>
    <m/>
    <m/>
    <m/>
    <m/>
    <m/>
    <m/>
  </r>
  <r>
    <s v="Nuiqsut"/>
    <n v="452"/>
    <s v="North Slope"/>
    <s v="Gas Station"/>
    <x v="7"/>
    <n v="328"/>
    <m/>
    <m/>
    <m/>
    <m/>
    <m/>
    <m/>
    <m/>
    <m/>
    <m/>
    <m/>
    <m/>
    <m/>
    <m/>
  </r>
  <r>
    <s v="NUIQsUT"/>
    <n v="452"/>
    <s v="North Slope"/>
    <s v="Telephone BuildingNuiqsut"/>
    <x v="7"/>
    <n v="480"/>
    <m/>
    <m/>
    <m/>
    <m/>
    <n v="8350.5751545000003"/>
    <m/>
    <m/>
    <m/>
    <m/>
    <m/>
    <m/>
    <m/>
    <m/>
  </r>
  <r>
    <s v="NUIQSUT"/>
    <n v="452"/>
    <s v="North Slope"/>
    <s v="Search and RescueNuiqsut"/>
    <x v="7"/>
    <n v="1560"/>
    <m/>
    <m/>
    <m/>
    <m/>
    <n v="14012.126107999999"/>
    <m/>
    <m/>
    <m/>
    <m/>
    <m/>
    <m/>
    <m/>
    <m/>
  </r>
  <r>
    <s v="Nuiqsut"/>
    <n v="452"/>
    <s v="North Slope"/>
    <s v="Old generator building"/>
    <x v="7"/>
    <n v="1820"/>
    <m/>
    <m/>
    <m/>
    <m/>
    <m/>
    <m/>
    <m/>
    <m/>
    <m/>
    <m/>
    <m/>
    <m/>
    <m/>
  </r>
  <r>
    <s v="Nuiqsut"/>
    <n v="452"/>
    <s v="North Slope"/>
    <s v="Housing Maintenance"/>
    <x v="7"/>
    <n v="1920"/>
    <m/>
    <m/>
    <m/>
    <m/>
    <m/>
    <m/>
    <m/>
    <m/>
    <m/>
    <m/>
    <m/>
    <m/>
    <m/>
  </r>
  <r>
    <s v="Nuiqsut"/>
    <n v="452"/>
    <s v="North Slope"/>
    <s v="Heavy Equipment Shop"/>
    <x v="7"/>
    <n v="4280"/>
    <m/>
    <m/>
    <m/>
    <m/>
    <m/>
    <m/>
    <m/>
    <m/>
    <m/>
    <m/>
    <m/>
    <m/>
    <m/>
  </r>
  <r>
    <s v="NUIQsUT"/>
    <n v="452"/>
    <s v="North Slope"/>
    <s v="O&amp;M &amp; Equipment ShopNuiqsut"/>
    <x v="7"/>
    <n v="23754"/>
    <m/>
    <m/>
    <m/>
    <m/>
    <n v="208899.38007749998"/>
    <m/>
    <m/>
    <m/>
    <m/>
    <m/>
    <m/>
    <m/>
    <m/>
  </r>
  <r>
    <s v="Nuiqsut"/>
    <n v="452"/>
    <s v="North Slope"/>
    <s v="City Building"/>
    <x v="7"/>
    <m/>
    <m/>
    <m/>
    <m/>
    <m/>
    <m/>
    <m/>
    <m/>
    <m/>
    <m/>
    <m/>
    <m/>
    <m/>
    <m/>
  </r>
  <r>
    <s v="Nuiqsut"/>
    <n v="452"/>
    <s v="North Slope"/>
    <s v="Nuiqsut Assembly of God"/>
    <x v="7"/>
    <m/>
    <m/>
    <m/>
    <m/>
    <m/>
    <m/>
    <m/>
    <m/>
    <m/>
    <m/>
    <m/>
    <m/>
    <m/>
    <m/>
  </r>
  <r>
    <s v="Nulato"/>
    <n v="262"/>
    <s v="Yukon-Koyukuk/Upper Tanana"/>
    <s v="Airport Electrical"/>
    <x v="7"/>
    <n v="96"/>
    <m/>
    <m/>
    <m/>
    <m/>
    <m/>
    <m/>
    <m/>
    <m/>
    <m/>
    <m/>
    <m/>
    <m/>
    <m/>
  </r>
  <r>
    <s v="Nulato"/>
    <n v="262"/>
    <s v="Yukon-Koyukuk/Upper Tanana"/>
    <s v="City Maintenance Shop"/>
    <x v="7"/>
    <n v="4800"/>
    <m/>
    <m/>
    <m/>
    <m/>
    <m/>
    <m/>
    <m/>
    <m/>
    <m/>
    <m/>
    <m/>
    <m/>
    <m/>
  </r>
  <r>
    <s v="Nulato"/>
    <n v="262"/>
    <s v="Yukon-Koyukuk/Upper Tanana"/>
    <s v="Adult Rec Center"/>
    <x v="7"/>
    <m/>
    <m/>
    <m/>
    <m/>
    <m/>
    <m/>
    <m/>
    <m/>
    <m/>
    <m/>
    <m/>
    <m/>
    <m/>
    <m/>
  </r>
  <r>
    <s v="Nulato"/>
    <n v="262"/>
    <s v="Yukon-Koyukuk/Upper Tanana"/>
    <s v="Old State Shop"/>
    <x v="7"/>
    <m/>
    <m/>
    <m/>
    <m/>
    <m/>
    <m/>
    <m/>
    <m/>
    <m/>
    <m/>
    <m/>
    <m/>
    <m/>
    <m/>
  </r>
  <r>
    <s v="Nulato"/>
    <n v="262"/>
    <s v="Yukon-Koyukuk/Upper Tanana"/>
    <s v="Small Depot Buildings"/>
    <x v="7"/>
    <m/>
    <m/>
    <m/>
    <m/>
    <m/>
    <m/>
    <m/>
    <m/>
    <m/>
    <m/>
    <m/>
    <m/>
    <m/>
    <m/>
  </r>
  <r>
    <s v="Nunam Iqua"/>
    <n v="211"/>
    <s v="Lower Yukon-Kuskokwim"/>
    <s v="NIPY Bldg"/>
    <x v="7"/>
    <n v="1200"/>
    <m/>
    <m/>
    <m/>
    <m/>
    <m/>
    <m/>
    <m/>
    <m/>
    <m/>
    <m/>
    <m/>
    <m/>
    <m/>
  </r>
  <r>
    <s v="Old Harbor"/>
    <n v="225"/>
    <s v="Kodiak"/>
    <s v="City Shop"/>
    <x v="7"/>
    <n v="2304"/>
    <m/>
    <m/>
    <m/>
    <m/>
    <m/>
    <m/>
    <m/>
    <m/>
    <m/>
    <m/>
    <m/>
    <m/>
    <m/>
  </r>
  <r>
    <s v="Old Harbor"/>
    <n v="225"/>
    <s v="Kodiak"/>
    <s v="Old Harbor Tribal"/>
    <x v="7"/>
    <n v="10000"/>
    <m/>
    <m/>
    <m/>
    <m/>
    <m/>
    <m/>
    <m/>
    <m/>
    <m/>
    <m/>
    <m/>
    <m/>
    <m/>
  </r>
  <r>
    <s v="Old Harbor"/>
    <n v="225"/>
    <s v="Kodiak"/>
    <s v="gym"/>
    <x v="7"/>
    <n v="12160"/>
    <m/>
    <m/>
    <m/>
    <m/>
    <m/>
    <m/>
    <m/>
    <m/>
    <m/>
    <m/>
    <m/>
    <m/>
    <m/>
  </r>
  <r>
    <s v="Old Harbor"/>
    <n v="225"/>
    <s v="Kodiak"/>
    <s v="Art Studio"/>
    <x v="7"/>
    <m/>
    <m/>
    <m/>
    <m/>
    <m/>
    <m/>
    <m/>
    <m/>
    <m/>
    <m/>
    <m/>
    <m/>
    <m/>
    <m/>
  </r>
  <r>
    <s v="Old Harbor"/>
    <n v="225"/>
    <s v="Kodiak"/>
    <s v="City Dock"/>
    <x v="7"/>
    <m/>
    <m/>
    <m/>
    <m/>
    <m/>
    <m/>
    <m/>
    <m/>
    <m/>
    <m/>
    <m/>
    <m/>
    <m/>
    <m/>
  </r>
  <r>
    <s v="Old Harbor"/>
    <n v="225"/>
    <s v="Kodiak"/>
    <s v="Cultural Center"/>
    <x v="7"/>
    <m/>
    <m/>
    <m/>
    <m/>
    <m/>
    <m/>
    <m/>
    <m/>
    <m/>
    <m/>
    <m/>
    <m/>
    <m/>
    <m/>
  </r>
  <r>
    <s v="Old Harbor"/>
    <n v="225"/>
    <s v="Kodiak"/>
    <s v="Finest Fish Shop"/>
    <x v="7"/>
    <m/>
    <m/>
    <m/>
    <m/>
    <m/>
    <m/>
    <m/>
    <m/>
    <m/>
    <m/>
    <m/>
    <m/>
    <m/>
    <m/>
  </r>
  <r>
    <s v="Old Harbor"/>
    <n v="225"/>
    <s v="Kodiak"/>
    <s v="Food Bank"/>
    <x v="7"/>
    <m/>
    <m/>
    <m/>
    <m/>
    <m/>
    <m/>
    <m/>
    <m/>
    <m/>
    <m/>
    <m/>
    <m/>
    <m/>
    <m/>
  </r>
  <r>
    <s v="Old Harbor"/>
    <n v="225"/>
    <s v="Kodiak"/>
    <s v="Gas Station"/>
    <x v="7"/>
    <m/>
    <m/>
    <m/>
    <m/>
    <m/>
    <m/>
    <m/>
    <m/>
    <m/>
    <m/>
    <m/>
    <m/>
    <m/>
    <m/>
  </r>
  <r>
    <s v="Old Harbor"/>
    <n v="225"/>
    <s v="Kodiak"/>
    <s v="Gwendolooks Grocery"/>
    <x v="7"/>
    <m/>
    <m/>
    <m/>
    <m/>
    <m/>
    <m/>
    <m/>
    <m/>
    <m/>
    <m/>
    <m/>
    <m/>
    <m/>
    <m/>
  </r>
  <r>
    <s v="Old Harbor"/>
    <n v="225"/>
    <s v="Kodiak"/>
    <s v="Oil Spill Conex"/>
    <x v="7"/>
    <m/>
    <m/>
    <m/>
    <m/>
    <m/>
    <m/>
    <m/>
    <m/>
    <m/>
    <m/>
    <m/>
    <m/>
    <m/>
    <m/>
  </r>
  <r>
    <s v="Old Harbor"/>
    <n v="225"/>
    <s v="Kodiak"/>
    <s v="The Fish Guy"/>
    <x v="7"/>
    <m/>
    <m/>
    <m/>
    <m/>
    <m/>
    <m/>
    <m/>
    <m/>
    <m/>
    <m/>
    <m/>
    <m/>
    <m/>
    <m/>
  </r>
  <r>
    <s v="Old Harbor"/>
    <n v="225"/>
    <s v="Kodiak"/>
    <s v="Tidal Wave"/>
    <x v="7"/>
    <m/>
    <m/>
    <m/>
    <m/>
    <m/>
    <m/>
    <m/>
    <m/>
    <m/>
    <m/>
    <m/>
    <m/>
    <m/>
    <m/>
  </r>
  <r>
    <s v="Oscarville"/>
    <n v="61"/>
    <s v="Lower Yukon-Kuskokwim"/>
    <s v="United Utilities"/>
    <x v="7"/>
    <m/>
    <m/>
    <m/>
    <m/>
    <m/>
    <m/>
    <m/>
    <m/>
    <m/>
    <m/>
    <m/>
    <m/>
    <m/>
    <m/>
  </r>
  <r>
    <s v="Ouzinkie"/>
    <n v="185"/>
    <s v="Kodiak"/>
    <s v="ANTHC Garage"/>
    <x v="7"/>
    <m/>
    <m/>
    <m/>
    <m/>
    <m/>
    <m/>
    <m/>
    <m/>
    <m/>
    <m/>
    <m/>
    <m/>
    <m/>
    <m/>
  </r>
  <r>
    <s v="Ouzinkie"/>
    <n v="185"/>
    <s v="Kodiak"/>
    <s v="Automotive Shop"/>
    <x v="7"/>
    <m/>
    <m/>
    <m/>
    <m/>
    <m/>
    <m/>
    <m/>
    <m/>
    <m/>
    <m/>
    <m/>
    <m/>
    <m/>
    <m/>
  </r>
  <r>
    <s v="Ouzinkie"/>
    <n v="185"/>
    <s v="Kodiak"/>
    <s v="B&amp;B(s)"/>
    <x v="7"/>
    <m/>
    <m/>
    <m/>
    <m/>
    <m/>
    <m/>
    <m/>
    <m/>
    <m/>
    <m/>
    <m/>
    <m/>
    <m/>
    <m/>
  </r>
  <r>
    <s v="Ouzinkie"/>
    <n v="185"/>
    <s v="Kodiak"/>
    <s v="Bulk Fuel Tanks"/>
    <x v="7"/>
    <m/>
    <m/>
    <m/>
    <m/>
    <m/>
    <m/>
    <m/>
    <m/>
    <m/>
    <m/>
    <m/>
    <m/>
    <m/>
    <m/>
  </r>
  <r>
    <s v="Ouzinkie"/>
    <n v="185"/>
    <s v="Kodiak"/>
    <s v="City Maintenance Building"/>
    <x v="7"/>
    <m/>
    <m/>
    <m/>
    <m/>
    <m/>
    <m/>
    <m/>
    <m/>
    <m/>
    <m/>
    <m/>
    <m/>
    <m/>
    <m/>
  </r>
  <r>
    <s v="Ouzinkie"/>
    <n v="185"/>
    <s v="Kodiak"/>
    <s v="Generator Building"/>
    <x v="7"/>
    <m/>
    <m/>
    <m/>
    <m/>
    <m/>
    <m/>
    <m/>
    <m/>
    <m/>
    <m/>
    <m/>
    <m/>
    <m/>
    <m/>
  </r>
  <r>
    <s v="Ouzinkie"/>
    <n v="185"/>
    <s v="Kodiak"/>
    <s v="Grader Building"/>
    <x v="7"/>
    <m/>
    <m/>
    <m/>
    <m/>
    <m/>
    <m/>
    <m/>
    <m/>
    <m/>
    <m/>
    <m/>
    <m/>
    <m/>
    <m/>
  </r>
  <r>
    <s v="Ouzinkie"/>
    <n v="185"/>
    <s v="Kodiak"/>
    <s v="New garage building "/>
    <x v="7"/>
    <m/>
    <m/>
    <m/>
    <m/>
    <m/>
    <m/>
    <m/>
    <m/>
    <m/>
    <m/>
    <m/>
    <m/>
    <m/>
    <m/>
  </r>
  <r>
    <s v="Ouzinkie"/>
    <n v="185"/>
    <s v="Kodiak"/>
    <s v="Oil Spill Response Center"/>
    <x v="7"/>
    <m/>
    <m/>
    <m/>
    <m/>
    <m/>
    <m/>
    <m/>
    <m/>
    <m/>
    <m/>
    <m/>
    <m/>
    <m/>
    <m/>
  </r>
  <r>
    <s v="Ouzinkie"/>
    <n v="185"/>
    <s v="Kodiak"/>
    <s v="Studio"/>
    <x v="7"/>
    <m/>
    <m/>
    <m/>
    <m/>
    <m/>
    <m/>
    <m/>
    <m/>
    <m/>
    <m/>
    <m/>
    <m/>
    <m/>
    <m/>
  </r>
  <r>
    <s v="Ouzinkie"/>
    <n v="185"/>
    <s v="Kodiak"/>
    <s v="Subsistence Freeze Facility"/>
    <x v="7"/>
    <m/>
    <m/>
    <m/>
    <m/>
    <m/>
    <m/>
    <m/>
    <m/>
    <m/>
    <m/>
    <m/>
    <m/>
    <m/>
    <m/>
  </r>
  <r>
    <s v="PAXSON"/>
    <n v="33"/>
    <s v="Copper River/Chugach"/>
    <s v="Maintenance Shop #2523000722*Northern Region"/>
    <x v="7"/>
    <n v="3800"/>
    <m/>
    <m/>
    <n v="4490.1197080291977"/>
    <m/>
    <n v="55466.2991922"/>
    <m/>
    <m/>
    <m/>
    <m/>
    <m/>
    <m/>
    <m/>
    <m/>
  </r>
  <r>
    <s v="Pedro Bay"/>
    <n v="42"/>
    <s v="Bristol Bay"/>
    <s v="Greenhouse"/>
    <x v="7"/>
    <m/>
    <m/>
    <m/>
    <m/>
    <m/>
    <m/>
    <m/>
    <m/>
    <m/>
    <m/>
    <m/>
    <m/>
    <m/>
    <m/>
  </r>
  <r>
    <s v="Pedro Bay"/>
    <n v="42"/>
    <s v="Bristol Bay"/>
    <s v="N/A"/>
    <x v="7"/>
    <m/>
    <m/>
    <m/>
    <m/>
    <m/>
    <m/>
    <m/>
    <m/>
    <m/>
    <m/>
    <m/>
    <m/>
    <m/>
    <m/>
  </r>
  <r>
    <s v="Pedro Bay"/>
    <n v="42"/>
    <s v="Bristol Bay"/>
    <s v="N/A"/>
    <x v="7"/>
    <m/>
    <m/>
    <m/>
    <m/>
    <m/>
    <m/>
    <m/>
    <m/>
    <m/>
    <m/>
    <m/>
    <m/>
    <m/>
    <m/>
  </r>
  <r>
    <s v="Pedro Bay"/>
    <n v="42"/>
    <s v="Bristol Bay"/>
    <s v="Power Plant"/>
    <x v="7"/>
    <m/>
    <m/>
    <m/>
    <m/>
    <m/>
    <m/>
    <m/>
    <m/>
    <m/>
    <m/>
    <m/>
    <m/>
    <m/>
    <m/>
  </r>
  <r>
    <s v="Pelican"/>
    <n v="79"/>
    <s v="Southeast"/>
    <s v="Cross Sound Seafoods"/>
    <x v="7"/>
    <n v="1250"/>
    <m/>
    <m/>
    <m/>
    <m/>
    <m/>
    <m/>
    <m/>
    <m/>
    <m/>
    <m/>
    <m/>
    <m/>
    <m/>
  </r>
  <r>
    <s v="Pelican"/>
    <n v="79"/>
    <s v="Southeast"/>
    <s v="Breseman's Liquor"/>
    <x v="7"/>
    <m/>
    <m/>
    <m/>
    <m/>
    <m/>
    <m/>
    <m/>
    <m/>
    <m/>
    <m/>
    <m/>
    <m/>
    <m/>
    <m/>
  </r>
  <r>
    <s v="Pelican"/>
    <n v="79"/>
    <s v="Southeast"/>
    <s v="Chicobi Charters"/>
    <x v="7"/>
    <m/>
    <m/>
    <m/>
    <m/>
    <m/>
    <m/>
    <m/>
    <m/>
    <m/>
    <m/>
    <m/>
    <m/>
    <m/>
    <m/>
  </r>
  <r>
    <s v="Pelican"/>
    <n v="79"/>
    <s v="Southeast"/>
    <s v="Stone Soup Designs"/>
    <x v="7"/>
    <m/>
    <m/>
    <m/>
    <m/>
    <m/>
    <m/>
    <m/>
    <m/>
    <m/>
    <m/>
    <m/>
    <m/>
    <m/>
    <m/>
  </r>
  <r>
    <s v="Perryville"/>
    <n v="120"/>
    <s v="Bristol Bay"/>
    <s v="Gen. Bldg"/>
    <x v="7"/>
    <n v="800"/>
    <m/>
    <m/>
    <m/>
    <m/>
    <m/>
    <m/>
    <m/>
    <m/>
    <m/>
    <m/>
    <m/>
    <m/>
    <m/>
  </r>
  <r>
    <s v="Perryville"/>
    <n v="120"/>
    <s v="Bristol Bay"/>
    <s v="AT&amp;T Alascom Sat. Dish"/>
    <x v="7"/>
    <m/>
    <m/>
    <m/>
    <m/>
    <m/>
    <m/>
    <m/>
    <m/>
    <m/>
    <m/>
    <m/>
    <m/>
    <m/>
    <m/>
  </r>
  <r>
    <s v="Perryville"/>
    <n v="120"/>
    <s v="Bristol Bay"/>
    <s v="Cannery - City Shops (5)"/>
    <x v="7"/>
    <m/>
    <m/>
    <m/>
    <m/>
    <m/>
    <m/>
    <m/>
    <m/>
    <m/>
    <m/>
    <m/>
    <m/>
    <m/>
    <m/>
  </r>
  <r>
    <s v="Perryville"/>
    <n v="120"/>
    <s v="Bristol Bay"/>
    <s v="DOT Grader Bldg"/>
    <x v="7"/>
    <m/>
    <m/>
    <m/>
    <m/>
    <m/>
    <m/>
    <m/>
    <m/>
    <m/>
    <m/>
    <m/>
    <m/>
    <m/>
    <m/>
  </r>
  <r>
    <s v="Perryville"/>
    <n v="120"/>
    <s v="Bristol Bay"/>
    <s v="DOT State Buildings (2)"/>
    <x v="7"/>
    <m/>
    <m/>
    <m/>
    <m/>
    <m/>
    <m/>
    <m/>
    <m/>
    <m/>
    <m/>
    <m/>
    <m/>
    <m/>
    <m/>
  </r>
  <r>
    <s v="Perryville"/>
    <n v="120"/>
    <s v="Bristol Bay"/>
    <s v="GCI Sat. Dish"/>
    <x v="7"/>
    <m/>
    <m/>
    <m/>
    <m/>
    <m/>
    <m/>
    <m/>
    <m/>
    <m/>
    <m/>
    <m/>
    <m/>
    <m/>
    <m/>
  </r>
  <r>
    <s v="Perryville"/>
    <n v="120"/>
    <s v="Bristol Bay"/>
    <s v="N/A"/>
    <x v="7"/>
    <m/>
    <m/>
    <m/>
    <m/>
    <m/>
    <m/>
    <m/>
    <m/>
    <m/>
    <m/>
    <m/>
    <m/>
    <m/>
    <m/>
  </r>
  <r>
    <s v="Perryville"/>
    <n v="120"/>
    <s v="Bristol Bay"/>
    <s v="N/A"/>
    <x v="7"/>
    <m/>
    <m/>
    <m/>
    <m/>
    <m/>
    <m/>
    <m/>
    <m/>
    <m/>
    <m/>
    <m/>
    <m/>
    <m/>
    <m/>
  </r>
  <r>
    <s v="Perryville"/>
    <n v="120"/>
    <s v="Bristol Bay"/>
    <s v="PPNC Building"/>
    <x v="7"/>
    <m/>
    <m/>
    <m/>
    <m/>
    <m/>
    <m/>
    <m/>
    <m/>
    <m/>
    <m/>
    <m/>
    <m/>
    <m/>
    <m/>
  </r>
  <r>
    <s v="Perryville"/>
    <n v="120"/>
    <s v="Bristol Bay"/>
    <s v="Subsistence Bldg"/>
    <x v="7"/>
    <m/>
    <m/>
    <m/>
    <m/>
    <m/>
    <m/>
    <m/>
    <m/>
    <m/>
    <m/>
    <m/>
    <m/>
    <m/>
    <m/>
  </r>
  <r>
    <s v="Perryville"/>
    <n v="120"/>
    <s v="Bristol Bay"/>
    <s v="Teacher Housing"/>
    <x v="7"/>
    <m/>
    <m/>
    <m/>
    <m/>
    <m/>
    <m/>
    <m/>
    <m/>
    <m/>
    <m/>
    <m/>
    <m/>
    <m/>
    <m/>
  </r>
  <r>
    <s v="Perryville"/>
    <n v="120"/>
    <s v="Bristol Bay"/>
    <s v="Teacher Housing 2"/>
    <x v="7"/>
    <m/>
    <m/>
    <m/>
    <m/>
    <m/>
    <m/>
    <m/>
    <m/>
    <m/>
    <m/>
    <m/>
    <m/>
    <m/>
    <m/>
  </r>
  <r>
    <s v="Perryville"/>
    <n v="120"/>
    <s v="Bristol Bay"/>
    <s v="Tsunami Shelter"/>
    <x v="7"/>
    <m/>
    <m/>
    <m/>
    <m/>
    <m/>
    <m/>
    <m/>
    <m/>
    <m/>
    <m/>
    <m/>
    <m/>
    <m/>
    <m/>
  </r>
  <r>
    <s v="PETERSBURG"/>
    <n v="2957"/>
    <s v="Southeast"/>
    <s v="AARF Building #2513000959*Southeast Region"/>
    <x v="7"/>
    <n v="3500"/>
    <m/>
    <m/>
    <n v="4115.0999999999995"/>
    <m/>
    <n v="114874.16719153331"/>
    <m/>
    <m/>
    <m/>
    <m/>
    <m/>
    <m/>
    <m/>
    <m/>
  </r>
  <r>
    <s v="PETERSBURG"/>
    <n v="2957"/>
    <s v="Southeast"/>
    <s v="Maintenance Shop #2513000727*Southeast Region"/>
    <x v="7"/>
    <n v="4500"/>
    <m/>
    <m/>
    <n v="5453.5270072992698"/>
    <m/>
    <n v="63895.825057249989"/>
    <m/>
    <m/>
    <m/>
    <m/>
    <m/>
    <m/>
    <m/>
    <m/>
  </r>
  <r>
    <s v="Pilot Point"/>
    <n v="70"/>
    <s v="Bristol Bay"/>
    <s v="Pilot Point K-12"/>
    <x v="7"/>
    <n v="10957"/>
    <m/>
    <m/>
    <m/>
    <m/>
    <m/>
    <m/>
    <m/>
    <m/>
    <m/>
    <m/>
    <m/>
    <m/>
    <m/>
  </r>
  <r>
    <s v="Pilot Point"/>
    <n v="70"/>
    <s v="Bristol Bay"/>
    <s v="Cannery Bldg./City Shops"/>
    <x v="7"/>
    <m/>
    <m/>
    <m/>
    <m/>
    <m/>
    <m/>
    <m/>
    <m/>
    <m/>
    <m/>
    <m/>
    <m/>
    <m/>
    <m/>
  </r>
  <r>
    <s v="Pilot Point"/>
    <n v="70"/>
    <s v="Bristol Bay"/>
    <s v="City Power Plant &amp; Tank"/>
    <x v="7"/>
    <m/>
    <m/>
    <m/>
    <m/>
    <m/>
    <m/>
    <m/>
    <m/>
    <m/>
    <m/>
    <m/>
    <m/>
    <m/>
    <m/>
  </r>
  <r>
    <s v="Pilot Point"/>
    <n v="70"/>
    <s v="Bristol Bay"/>
    <s v="N/A"/>
    <x v="7"/>
    <m/>
    <m/>
    <m/>
    <m/>
    <m/>
    <m/>
    <m/>
    <m/>
    <m/>
    <m/>
    <m/>
    <m/>
    <m/>
    <m/>
  </r>
  <r>
    <s v="Pilot Point"/>
    <n v="70"/>
    <s v="Bristol Bay"/>
    <s v="N/A"/>
    <x v="7"/>
    <m/>
    <m/>
    <m/>
    <m/>
    <m/>
    <m/>
    <m/>
    <m/>
    <m/>
    <m/>
    <m/>
    <m/>
    <m/>
    <m/>
  </r>
  <r>
    <s v="Pilot Point"/>
    <n v="70"/>
    <s v="Bristol Bay"/>
    <s v="N/A"/>
    <x v="7"/>
    <m/>
    <m/>
    <m/>
    <m/>
    <m/>
    <m/>
    <m/>
    <m/>
    <m/>
    <m/>
    <m/>
    <m/>
    <m/>
    <m/>
  </r>
  <r>
    <s v="Pilot Point"/>
    <n v="70"/>
    <s v="Bristol Bay"/>
    <s v="Old Power Plant"/>
    <x v="7"/>
    <m/>
    <m/>
    <m/>
    <m/>
    <m/>
    <m/>
    <m/>
    <m/>
    <m/>
    <m/>
    <m/>
    <m/>
    <m/>
    <m/>
  </r>
  <r>
    <s v="Pilot Point"/>
    <n v="70"/>
    <s v="Bristol Bay"/>
    <s v="Power Plant"/>
    <x v="7"/>
    <m/>
    <m/>
    <m/>
    <m/>
    <m/>
    <m/>
    <m/>
    <m/>
    <m/>
    <m/>
    <m/>
    <m/>
    <m/>
    <m/>
  </r>
  <r>
    <s v="Pilot Point"/>
    <n v="70"/>
    <s v="Bristol Bay"/>
    <s v="PPNC Bldg."/>
    <x v="7"/>
    <m/>
    <m/>
    <m/>
    <m/>
    <m/>
    <m/>
    <m/>
    <m/>
    <m/>
    <m/>
    <m/>
    <m/>
    <m/>
    <m/>
  </r>
  <r>
    <s v="Pilot Point"/>
    <n v="70"/>
    <s v="Bristol Bay"/>
    <s v="Teacher Housing"/>
    <x v="7"/>
    <m/>
    <m/>
    <m/>
    <m/>
    <m/>
    <m/>
    <m/>
    <m/>
    <m/>
    <m/>
    <m/>
    <m/>
    <m/>
    <m/>
  </r>
  <r>
    <s v="Pilot Station"/>
    <n v="628"/>
    <s v="Lower Yukon-Kuskokwim"/>
    <s v="Airport Electrical"/>
    <x v="7"/>
    <n v="96"/>
    <m/>
    <m/>
    <m/>
    <m/>
    <m/>
    <m/>
    <m/>
    <m/>
    <m/>
    <m/>
    <m/>
    <m/>
    <m/>
  </r>
  <r>
    <s v="Pilot Station"/>
    <n v="628"/>
    <s v="Lower Yukon-Kuskokwim"/>
    <s v="Pilot Station Lift Station"/>
    <x v="7"/>
    <n v="128"/>
    <s v="Yes"/>
    <m/>
    <m/>
    <m/>
    <m/>
    <m/>
    <m/>
    <m/>
    <m/>
    <m/>
    <m/>
    <m/>
    <m/>
  </r>
  <r>
    <s v="Pilot Station"/>
    <n v="628"/>
    <s v="Lower Yukon-Kuskokwim"/>
    <s v="Pilot Station IGAP/ICWA Bldg"/>
    <x v="7"/>
    <n v="600"/>
    <s v="Yes"/>
    <m/>
    <m/>
    <m/>
    <m/>
    <m/>
    <m/>
    <m/>
    <m/>
    <m/>
    <m/>
    <m/>
    <m/>
  </r>
  <r>
    <s v="Pilot Station"/>
    <n v="628"/>
    <s v="Lower Yukon-Kuskokwim"/>
    <s v="SREB Bldg."/>
    <x v="7"/>
    <n v="1104"/>
    <m/>
    <m/>
    <m/>
    <m/>
    <m/>
    <m/>
    <m/>
    <m/>
    <m/>
    <m/>
    <m/>
    <m/>
    <m/>
  </r>
  <r>
    <s v="Pilot Station"/>
    <n v="628"/>
    <s v="Lower Yukon-Kuskokwim"/>
    <s v="ATCO Bldg."/>
    <x v="7"/>
    <n v="1210"/>
    <s v="Yes"/>
    <m/>
    <m/>
    <m/>
    <m/>
    <m/>
    <m/>
    <m/>
    <m/>
    <m/>
    <m/>
    <m/>
    <m/>
  </r>
  <r>
    <s v="Pilot Station"/>
    <n v="628"/>
    <s v="Lower Yukon-Kuskokwim"/>
    <s v="Garage/Maintenance Shop"/>
    <x v="7"/>
    <n v="2016"/>
    <s v="Yes"/>
    <m/>
    <m/>
    <m/>
    <m/>
    <m/>
    <m/>
    <m/>
    <m/>
    <m/>
    <m/>
    <m/>
    <m/>
  </r>
  <r>
    <s v="Pilot Station"/>
    <n v="628"/>
    <s v="Lower Yukon-Kuskokwim"/>
    <s v="Dome"/>
    <x v="7"/>
    <n v="2025"/>
    <m/>
    <m/>
    <m/>
    <m/>
    <m/>
    <m/>
    <m/>
    <m/>
    <m/>
    <m/>
    <m/>
    <m/>
    <m/>
  </r>
  <r>
    <s v="Pilot Station"/>
    <n v="628"/>
    <s v="Lower Yukon-Kuskokwim"/>
    <s v="All Bldgs."/>
    <x v="7"/>
    <n v="9250"/>
    <m/>
    <m/>
    <m/>
    <m/>
    <m/>
    <m/>
    <m/>
    <m/>
    <m/>
    <m/>
    <m/>
    <m/>
    <m/>
  </r>
  <r>
    <s v="Pitkas Point"/>
    <n v="96"/>
    <s v="Lower Yukon-Kuskokwim"/>
    <s v="Teacher Housing"/>
    <x v="7"/>
    <m/>
    <m/>
    <m/>
    <m/>
    <m/>
    <m/>
    <m/>
    <m/>
    <m/>
    <m/>
    <m/>
    <m/>
    <m/>
    <m/>
  </r>
  <r>
    <s v="PLATINUM"/>
    <n v="63"/>
    <s v="Lower Yukon-Kuskokwim"/>
    <s v="SRE Building (Heated) #2533000125*Central Region"/>
    <x v="7"/>
    <n v="2200"/>
    <m/>
    <m/>
    <n v="950.01459854014604"/>
    <m/>
    <m/>
    <m/>
    <m/>
    <m/>
    <m/>
    <m/>
    <m/>
    <m/>
    <m/>
  </r>
  <r>
    <s v="Point Hope"/>
    <n v="683"/>
    <s v="North Slope"/>
    <s v="AIRPORT ELECTRICAL"/>
    <x v="7"/>
    <n v="96"/>
    <m/>
    <m/>
    <m/>
    <m/>
    <m/>
    <m/>
    <m/>
    <m/>
    <m/>
    <m/>
    <m/>
    <m/>
    <m/>
  </r>
  <r>
    <s v="Point Hope"/>
    <n v="683"/>
    <s v="North Slope"/>
    <s v="Airport Terminal Buliding"/>
    <x v="7"/>
    <n v="1800"/>
    <m/>
    <m/>
    <m/>
    <m/>
    <m/>
    <m/>
    <m/>
    <m/>
    <m/>
    <m/>
    <m/>
    <m/>
    <m/>
  </r>
  <r>
    <s v="POINT HOPE"/>
    <n v="683"/>
    <s v="North Slope"/>
    <s v="SREB Building #2521000107*Northern Region"/>
    <x v="7"/>
    <n v="2000"/>
    <m/>
    <m/>
    <n v="963.50364963503648"/>
    <m/>
    <n v="6580.5592244999998"/>
    <m/>
    <m/>
    <m/>
    <m/>
    <m/>
    <m/>
    <m/>
    <m/>
  </r>
  <r>
    <s v="POINT HOPE"/>
    <n v="683"/>
    <s v="North Slope"/>
    <s v="Heavy Equip Shop IPoint Hope"/>
    <x v="7"/>
    <n v="4560"/>
    <m/>
    <m/>
    <m/>
    <m/>
    <n v="29955.119593649997"/>
    <m/>
    <m/>
    <m/>
    <m/>
    <m/>
    <m/>
    <m/>
    <m/>
  </r>
  <r>
    <s v="Point Hope"/>
    <n v="683"/>
    <s v="North Slope"/>
    <s v="Generator Building"/>
    <x v="7"/>
    <n v="5072"/>
    <m/>
    <m/>
    <m/>
    <m/>
    <m/>
    <m/>
    <m/>
    <m/>
    <m/>
    <m/>
    <m/>
    <m/>
    <m/>
  </r>
  <r>
    <s v="POINT HOPE"/>
    <n v="683"/>
    <s v="North Slope"/>
    <s v="PW Shop (Old USDW)Point Hope"/>
    <x v="7"/>
    <n v="13850"/>
    <m/>
    <m/>
    <n v="10598.540145985402"/>
    <m/>
    <n v="131481.18331999998"/>
    <m/>
    <m/>
    <m/>
    <m/>
    <m/>
    <m/>
    <m/>
    <m/>
  </r>
  <r>
    <s v="Point Hope"/>
    <n v="683"/>
    <s v="North Slope"/>
    <s v="4 buildings"/>
    <x v="7"/>
    <m/>
    <m/>
    <m/>
    <m/>
    <m/>
    <m/>
    <m/>
    <m/>
    <m/>
    <m/>
    <m/>
    <m/>
    <m/>
    <m/>
  </r>
  <r>
    <s v="Point Hope"/>
    <n v="683"/>
    <s v="North Slope"/>
    <s v="Pt. Hope Assembly of God"/>
    <x v="7"/>
    <m/>
    <m/>
    <m/>
    <m/>
    <m/>
    <m/>
    <m/>
    <m/>
    <m/>
    <m/>
    <m/>
    <m/>
    <m/>
    <m/>
  </r>
  <r>
    <s v="Point Lay"/>
    <n v="215"/>
    <s v="North Slope"/>
    <s v="Generator Building"/>
    <x v="7"/>
    <n v="2014"/>
    <m/>
    <m/>
    <m/>
    <m/>
    <m/>
    <m/>
    <m/>
    <m/>
    <m/>
    <m/>
    <m/>
    <m/>
    <m/>
  </r>
  <r>
    <s v="POINT LAY"/>
    <n v="215"/>
    <s v="North Slope"/>
    <s v="PW ShopPoint Lay"/>
    <x v="7"/>
    <n v="17219"/>
    <m/>
    <m/>
    <m/>
    <m/>
    <n v="108720.97847999999"/>
    <m/>
    <m/>
    <m/>
    <m/>
    <m/>
    <m/>
    <m/>
    <m/>
  </r>
  <r>
    <s v="Port Alsworth"/>
    <n v="168"/>
    <s v="Bristol Bay"/>
    <s v="USPS"/>
    <x v="7"/>
    <n v="200"/>
    <m/>
    <m/>
    <m/>
    <m/>
    <m/>
    <m/>
    <m/>
    <m/>
    <m/>
    <m/>
    <m/>
    <m/>
    <m/>
  </r>
  <r>
    <s v="Port Alsworth"/>
    <n v="168"/>
    <s v="Bristol Bay"/>
    <s v="NPS Bldg"/>
    <x v="7"/>
    <n v="5788"/>
    <m/>
    <m/>
    <m/>
    <m/>
    <m/>
    <m/>
    <m/>
    <m/>
    <m/>
    <m/>
    <m/>
    <m/>
    <m/>
  </r>
  <r>
    <s v="Port Alsworth"/>
    <n v="168"/>
    <s v="Bristol Bay"/>
    <s v="AK Ventures"/>
    <x v="7"/>
    <m/>
    <m/>
    <m/>
    <m/>
    <m/>
    <m/>
    <m/>
    <m/>
    <m/>
    <m/>
    <m/>
    <m/>
    <m/>
    <m/>
  </r>
  <r>
    <s v="Port Alsworth"/>
    <n v="168"/>
    <s v="Bristol Bay"/>
    <s v="B&amp;B"/>
    <x v="7"/>
    <m/>
    <m/>
    <m/>
    <m/>
    <m/>
    <m/>
    <m/>
    <m/>
    <m/>
    <m/>
    <m/>
    <m/>
    <m/>
    <m/>
  </r>
  <r>
    <s v="Port Alsworth"/>
    <n v="168"/>
    <s v="Bristol Bay"/>
    <s v="B&amp;B 2"/>
    <x v="7"/>
    <m/>
    <m/>
    <m/>
    <m/>
    <m/>
    <m/>
    <m/>
    <m/>
    <m/>
    <m/>
    <m/>
    <m/>
    <m/>
    <m/>
  </r>
  <r>
    <s v="Port Alsworth"/>
    <n v="168"/>
    <s v="Bristol Bay"/>
    <s v="Old Harden Burs Cabin Site"/>
    <x v="7"/>
    <m/>
    <m/>
    <m/>
    <m/>
    <m/>
    <m/>
    <m/>
    <m/>
    <m/>
    <m/>
    <m/>
    <m/>
    <m/>
    <m/>
  </r>
  <r>
    <s v="Port Alsworth"/>
    <n v="168"/>
    <s v="Bristol Bay"/>
    <s v="Park Service Sewage Lagoon"/>
    <x v="7"/>
    <m/>
    <m/>
    <m/>
    <m/>
    <m/>
    <m/>
    <m/>
    <m/>
    <m/>
    <m/>
    <m/>
    <m/>
    <m/>
    <m/>
  </r>
  <r>
    <s v="Port Alsworth"/>
    <n v="168"/>
    <s v="Bristol Bay"/>
    <s v="Tanalian Electric Coop"/>
    <x v="7"/>
    <m/>
    <m/>
    <m/>
    <m/>
    <m/>
    <m/>
    <m/>
    <m/>
    <m/>
    <m/>
    <m/>
    <m/>
    <m/>
    <m/>
  </r>
  <r>
    <s v="Port Alsworth"/>
    <n v="168"/>
    <s v="Bristol Bay"/>
    <s v="Teacher Housing"/>
    <x v="7"/>
    <m/>
    <m/>
    <m/>
    <m/>
    <m/>
    <m/>
    <m/>
    <m/>
    <m/>
    <m/>
    <m/>
    <m/>
    <m/>
    <m/>
  </r>
  <r>
    <s v="PORT HEIDEN"/>
    <n v="118"/>
    <s v="Bristol Bay"/>
    <s v="Airport ARFF Building #2533001185*Central Region"/>
    <x v="7"/>
    <n v="3200"/>
    <m/>
    <m/>
    <n v="3787.0173722627737"/>
    <m/>
    <m/>
    <m/>
    <m/>
    <m/>
    <m/>
    <m/>
    <m/>
    <m/>
    <m/>
  </r>
  <r>
    <s v="Port Heiden"/>
    <n v="118"/>
    <s v="Bristol Bay"/>
    <s v="city"/>
    <x v="7"/>
    <m/>
    <m/>
    <m/>
    <m/>
    <m/>
    <m/>
    <m/>
    <m/>
    <m/>
    <m/>
    <m/>
    <m/>
    <m/>
    <m/>
  </r>
  <r>
    <s v="Port Heiden"/>
    <n v="118"/>
    <s v="Bristol Bay"/>
    <s v="City Shop"/>
    <x v="7"/>
    <m/>
    <m/>
    <m/>
    <m/>
    <m/>
    <m/>
    <m/>
    <m/>
    <m/>
    <m/>
    <m/>
    <m/>
    <m/>
    <m/>
  </r>
  <r>
    <s v="Port Heiden"/>
    <n v="118"/>
    <s v="Bristol Bay"/>
    <s v="GCI Bldg."/>
    <x v="7"/>
    <m/>
    <m/>
    <m/>
    <m/>
    <m/>
    <m/>
    <m/>
    <m/>
    <m/>
    <m/>
    <m/>
    <m/>
    <m/>
    <m/>
  </r>
  <r>
    <s v="Port Heiden"/>
    <n v="118"/>
    <s v="Bristol Bay"/>
    <s v="Power Plant"/>
    <x v="7"/>
    <m/>
    <m/>
    <m/>
    <m/>
    <m/>
    <m/>
    <m/>
    <m/>
    <m/>
    <m/>
    <m/>
    <m/>
    <m/>
    <m/>
  </r>
  <r>
    <s v="Port Lions"/>
    <n v="188"/>
    <s v="Kodiak"/>
    <s v="City Shop"/>
    <x v="7"/>
    <n v="1681"/>
    <m/>
    <m/>
    <m/>
    <m/>
    <m/>
    <m/>
    <m/>
    <m/>
    <m/>
    <m/>
    <m/>
    <m/>
    <m/>
  </r>
  <r>
    <s v="Port Lions"/>
    <n v="188"/>
    <s v="Kodiak"/>
    <s v="Harbor Master Building"/>
    <x v="7"/>
    <n v="2076"/>
    <m/>
    <m/>
    <m/>
    <m/>
    <m/>
    <m/>
    <m/>
    <m/>
    <m/>
    <m/>
    <m/>
    <m/>
    <m/>
  </r>
  <r>
    <s v="Port Lions"/>
    <n v="188"/>
    <s v="Kodiak"/>
    <s v="Tribal Building"/>
    <x v="7"/>
    <n v="5200"/>
    <m/>
    <m/>
    <m/>
    <m/>
    <m/>
    <m/>
    <m/>
    <m/>
    <m/>
    <m/>
    <m/>
    <m/>
    <m/>
  </r>
  <r>
    <s v="Port Lions"/>
    <n v="188"/>
    <s v="Kodiak"/>
    <s v="Aleut Dance B&amp;B/Charters"/>
    <x v="7"/>
    <m/>
    <m/>
    <m/>
    <m/>
    <m/>
    <m/>
    <m/>
    <m/>
    <m/>
    <m/>
    <m/>
    <m/>
    <m/>
    <m/>
  </r>
  <r>
    <s v="Port Lions"/>
    <n v="188"/>
    <s v="Kodiak"/>
    <s v="B&amp;B"/>
    <x v="7"/>
    <m/>
    <m/>
    <m/>
    <m/>
    <m/>
    <m/>
    <m/>
    <m/>
    <m/>
    <m/>
    <m/>
    <m/>
    <m/>
    <m/>
  </r>
  <r>
    <s v="Port Lions"/>
    <n v="188"/>
    <s v="Kodiak"/>
    <s v="Camai House"/>
    <x v="7"/>
    <m/>
    <m/>
    <m/>
    <m/>
    <m/>
    <m/>
    <m/>
    <m/>
    <m/>
    <m/>
    <m/>
    <m/>
    <m/>
    <m/>
  </r>
  <r>
    <s v="Port Lions"/>
    <n v="188"/>
    <s v="Kodiak"/>
    <s v="Fuel dispensing building by dock"/>
    <x v="7"/>
    <m/>
    <m/>
    <m/>
    <m/>
    <m/>
    <m/>
    <m/>
    <m/>
    <m/>
    <m/>
    <m/>
    <m/>
    <m/>
    <m/>
  </r>
  <r>
    <s v="Port Lions"/>
    <n v="188"/>
    <s v="Kodiak"/>
    <s v="Kodiak Area Native Assn/Bha"/>
    <x v="7"/>
    <m/>
    <m/>
    <m/>
    <m/>
    <m/>
    <m/>
    <m/>
    <m/>
    <m/>
    <m/>
    <m/>
    <m/>
    <m/>
    <m/>
  </r>
  <r>
    <s v="Port Lions"/>
    <n v="188"/>
    <s v="Kodiak"/>
    <s v="Kodiak Wilderness Adventures"/>
    <x v="7"/>
    <m/>
    <m/>
    <m/>
    <m/>
    <m/>
    <m/>
    <m/>
    <m/>
    <m/>
    <m/>
    <m/>
    <m/>
    <m/>
    <m/>
  </r>
  <r>
    <s v="Port Lions"/>
    <n v="188"/>
    <s v="Kodiak"/>
    <s v="Port Lions Harbor Master"/>
    <x v="7"/>
    <m/>
    <m/>
    <m/>
    <m/>
    <m/>
    <m/>
    <m/>
    <m/>
    <m/>
    <m/>
    <m/>
    <m/>
    <m/>
    <m/>
  </r>
  <r>
    <s v="Port Lions"/>
    <n v="188"/>
    <s v="Kodiak"/>
    <s v="Street lights "/>
    <x v="7"/>
    <m/>
    <m/>
    <m/>
    <m/>
    <m/>
    <m/>
    <m/>
    <m/>
    <m/>
    <m/>
    <m/>
    <m/>
    <m/>
    <m/>
  </r>
  <r>
    <s v="Portage Creek"/>
    <n v="2"/>
    <s v="Bristol Bay"/>
    <s v="Begich Boggs Visitor Center"/>
    <x v="7"/>
    <n v="7250"/>
    <m/>
    <m/>
    <m/>
    <m/>
    <m/>
    <m/>
    <m/>
    <m/>
    <m/>
    <m/>
    <m/>
    <m/>
    <m/>
  </r>
  <r>
    <s v="Quinhagak"/>
    <n v="690"/>
    <s v="Lower Yukon-Kuskokwim"/>
    <s v="Quinhagak Kindergarten"/>
    <x v="7"/>
    <n v="1200"/>
    <m/>
    <m/>
    <m/>
    <m/>
    <m/>
    <m/>
    <m/>
    <m/>
    <m/>
    <m/>
    <m/>
    <m/>
    <m/>
  </r>
  <r>
    <s v="Quinhagak"/>
    <n v="690"/>
    <s v="Lower Yukon-Kuskokwim"/>
    <s v="NVK Main Building"/>
    <x v="7"/>
    <n v="1920"/>
    <s v="No"/>
    <m/>
    <m/>
    <m/>
    <m/>
    <m/>
    <m/>
    <m/>
    <m/>
    <m/>
    <m/>
    <m/>
    <m/>
  </r>
  <r>
    <s v="Rampart"/>
    <n v="32"/>
    <s v="Yukon-Koyukuk/Upper Tanana"/>
    <s v="Airport Electrical"/>
    <x v="7"/>
    <n v="96"/>
    <s v="None"/>
    <s v="None"/>
    <m/>
    <m/>
    <m/>
    <m/>
    <m/>
    <m/>
    <m/>
    <m/>
    <m/>
    <m/>
    <m/>
  </r>
  <r>
    <s v="Rampart"/>
    <n v="32"/>
    <s v="Yukon-Koyukuk/Upper Tanana"/>
    <s v="Laundromat"/>
    <x v="7"/>
    <n v="6000"/>
    <s v="None"/>
    <s v="None"/>
    <m/>
    <m/>
    <m/>
    <m/>
    <m/>
    <m/>
    <m/>
    <m/>
    <m/>
    <m/>
    <m/>
  </r>
  <r>
    <s v="Red Devil"/>
    <n v="18"/>
    <s v="Lower Yukon-Kuskokwim"/>
    <s v="Grader Bldg."/>
    <x v="7"/>
    <m/>
    <m/>
    <m/>
    <m/>
    <m/>
    <m/>
    <m/>
    <m/>
    <m/>
    <m/>
    <m/>
    <m/>
    <m/>
    <m/>
  </r>
  <r>
    <s v="Red Devil"/>
    <n v="18"/>
    <s v="Lower Yukon-Kuskokwim"/>
    <s v="N/A"/>
    <x v="7"/>
    <m/>
    <m/>
    <m/>
    <m/>
    <m/>
    <m/>
    <m/>
    <m/>
    <m/>
    <m/>
    <m/>
    <m/>
    <m/>
    <m/>
  </r>
  <r>
    <s v="Red Devil"/>
    <n v="18"/>
    <s v="Lower Yukon-Kuskokwim"/>
    <s v="N/A"/>
    <x v="7"/>
    <m/>
    <m/>
    <m/>
    <m/>
    <m/>
    <m/>
    <m/>
    <m/>
    <m/>
    <m/>
    <m/>
    <m/>
    <m/>
    <m/>
  </r>
  <r>
    <s v="Red Devil"/>
    <n v="18"/>
    <s v="Lower Yukon-Kuskokwim"/>
    <s v="SRE Bldg. (Heated)"/>
    <x v="7"/>
    <m/>
    <m/>
    <m/>
    <m/>
    <m/>
    <m/>
    <m/>
    <m/>
    <m/>
    <m/>
    <m/>
    <m/>
    <m/>
    <m/>
  </r>
  <r>
    <s v="Ruby"/>
    <n v="202"/>
    <s v="Yukon-Koyukuk/Upper Tanana"/>
    <s v="Power House"/>
    <x v="7"/>
    <n v="720"/>
    <m/>
    <m/>
    <m/>
    <m/>
    <m/>
    <m/>
    <m/>
    <m/>
    <m/>
    <m/>
    <m/>
    <m/>
    <m/>
  </r>
  <r>
    <s v="Ruby"/>
    <n v="202"/>
    <s v="Yukon-Koyukuk/Upper Tanana"/>
    <s v="Ski Shed"/>
    <x v="7"/>
    <n v="912"/>
    <m/>
    <m/>
    <m/>
    <m/>
    <m/>
    <m/>
    <m/>
    <m/>
    <m/>
    <m/>
    <m/>
    <m/>
    <m/>
  </r>
  <r>
    <s v="Ruby"/>
    <n v="202"/>
    <s v="Yukon-Koyukuk/Upper Tanana"/>
    <s v="Airport Maintenance Bldg."/>
    <x v="7"/>
    <n v="2400"/>
    <m/>
    <m/>
    <m/>
    <m/>
    <m/>
    <m/>
    <m/>
    <m/>
    <m/>
    <m/>
    <m/>
    <m/>
    <m/>
  </r>
  <r>
    <s v="Ruby"/>
    <n v="202"/>
    <s v="Yukon-Koyukuk/Upper Tanana"/>
    <s v="City Shop"/>
    <x v="7"/>
    <m/>
    <m/>
    <m/>
    <m/>
    <m/>
    <m/>
    <m/>
    <m/>
    <m/>
    <m/>
    <m/>
    <m/>
    <m/>
    <m/>
  </r>
  <r>
    <s v="Ruby"/>
    <n v="202"/>
    <s v="Yukon-Koyukuk/Upper Tanana"/>
    <s v="Dineega Duplex"/>
    <x v="7"/>
    <m/>
    <m/>
    <m/>
    <m/>
    <m/>
    <m/>
    <m/>
    <m/>
    <m/>
    <m/>
    <m/>
    <m/>
    <m/>
    <m/>
  </r>
  <r>
    <s v="Russian Mission"/>
    <n v="312"/>
    <s v="Lower Yukon-Kuskokwim"/>
    <s v="AIRPORT ELECTRICAL"/>
    <x v="7"/>
    <n v="96"/>
    <m/>
    <m/>
    <m/>
    <m/>
    <m/>
    <m/>
    <m/>
    <m/>
    <m/>
    <m/>
    <m/>
    <m/>
    <m/>
  </r>
  <r>
    <s v="RUSSIaN MISSION"/>
    <n v="312"/>
    <s v="Lower Yukon-Kuskokwim"/>
    <s v="SREB Building #2521000119*Northern Region"/>
    <x v="7"/>
    <n v="2000"/>
    <m/>
    <m/>
    <n v="937.97080291970804"/>
    <m/>
    <n v="11409.6026855"/>
    <m/>
    <m/>
    <m/>
    <m/>
    <m/>
    <m/>
    <m/>
    <m/>
  </r>
  <r>
    <s v="Russian Mission"/>
    <n v="312"/>
    <s v="Lower Yukon-Kuskokwim"/>
    <s v="AVEC Electric Power Plant"/>
    <x v="7"/>
    <m/>
    <m/>
    <m/>
    <m/>
    <m/>
    <m/>
    <m/>
    <m/>
    <m/>
    <m/>
    <m/>
    <m/>
    <m/>
    <m/>
  </r>
  <r>
    <s v="Russian Mission"/>
    <n v="312"/>
    <s v="Lower Yukon-Kuskokwim"/>
    <s v="Gymnasium"/>
    <x v="7"/>
    <m/>
    <m/>
    <m/>
    <m/>
    <m/>
    <m/>
    <m/>
    <m/>
    <m/>
    <m/>
    <m/>
    <m/>
    <m/>
    <m/>
  </r>
  <r>
    <s v="Russian Mission"/>
    <n v="312"/>
    <s v="Lower Yukon-Kuskokwim"/>
    <s v="Old Log Mission Building (vacant)"/>
    <x v="7"/>
    <m/>
    <m/>
    <m/>
    <m/>
    <m/>
    <m/>
    <m/>
    <m/>
    <m/>
    <m/>
    <m/>
    <m/>
    <m/>
    <m/>
  </r>
  <r>
    <s v="Russian Mission"/>
    <n v="312"/>
    <s v="Lower Yukon-Kuskokwim"/>
    <s v="Old Mission"/>
    <x v="7"/>
    <m/>
    <m/>
    <m/>
    <m/>
    <m/>
    <m/>
    <m/>
    <m/>
    <m/>
    <m/>
    <m/>
    <m/>
    <m/>
    <m/>
  </r>
  <r>
    <s v="Russian Mission"/>
    <n v="312"/>
    <s v="Lower Yukon-Kuskokwim"/>
    <s v="United Utilities Telephone"/>
    <x v="7"/>
    <m/>
    <m/>
    <m/>
    <m/>
    <m/>
    <m/>
    <m/>
    <m/>
    <m/>
    <m/>
    <m/>
    <m/>
    <m/>
    <m/>
  </r>
  <r>
    <s v="Saint George"/>
    <n v="312"/>
    <s v="Lower Yukon-Kuskokwim"/>
    <s v="Public Works Bldg."/>
    <x v="7"/>
    <n v="1200"/>
    <m/>
    <m/>
    <m/>
    <m/>
    <m/>
    <m/>
    <m/>
    <m/>
    <m/>
    <m/>
    <m/>
    <m/>
    <m/>
  </r>
  <r>
    <s v="Saint George"/>
    <n v="312"/>
    <s v="Lower Yukon-Kuskokwim"/>
    <s v="SRE Bldg."/>
    <x v="7"/>
    <n v="4250"/>
    <m/>
    <m/>
    <m/>
    <m/>
    <m/>
    <m/>
    <m/>
    <m/>
    <m/>
    <m/>
    <m/>
    <m/>
    <m/>
  </r>
  <r>
    <s v="Saint GEORGE"/>
    <n v="312"/>
    <s v="Lower Yukon-Kuskokwim"/>
    <s v="SRE Building #2531000148*Central Region"/>
    <x v="7"/>
    <n v="4250"/>
    <m/>
    <m/>
    <n v="3957.4467153284668"/>
    <m/>
    <m/>
    <m/>
    <m/>
    <m/>
    <m/>
    <m/>
    <m/>
    <m/>
    <m/>
  </r>
  <r>
    <s v="Saint George"/>
    <n v="312"/>
    <s v="Lower Yukon-Kuskokwim"/>
    <s v="Power Plant"/>
    <x v="7"/>
    <n v="6000"/>
    <m/>
    <m/>
    <m/>
    <m/>
    <m/>
    <m/>
    <m/>
    <m/>
    <m/>
    <m/>
    <m/>
    <m/>
    <m/>
  </r>
  <r>
    <s v="Saint George"/>
    <n v="312"/>
    <s v="Lower Yukon-Kuskokwim"/>
    <s v="Carpentry Shop"/>
    <x v="7"/>
    <m/>
    <m/>
    <m/>
    <m/>
    <m/>
    <m/>
    <m/>
    <m/>
    <m/>
    <m/>
    <m/>
    <m/>
    <m/>
    <m/>
  </r>
  <r>
    <s v="Saint George"/>
    <n v="312"/>
    <s v="Lower Yukon-Kuskokwim"/>
    <s v="Fish Plant"/>
    <x v="7"/>
    <m/>
    <m/>
    <m/>
    <m/>
    <m/>
    <m/>
    <m/>
    <m/>
    <m/>
    <m/>
    <m/>
    <m/>
    <m/>
    <m/>
  </r>
  <r>
    <s v="Saint Mary's"/>
    <n v="312"/>
    <s v="Lower Yukon-Kuskokwim"/>
    <s v="Airport Electrical"/>
    <x v="7"/>
    <n v="96"/>
    <m/>
    <m/>
    <m/>
    <m/>
    <m/>
    <m/>
    <m/>
    <m/>
    <m/>
    <m/>
    <m/>
    <m/>
    <m/>
  </r>
  <r>
    <s v="Saint Mary's"/>
    <n v="312"/>
    <s v="Lower Yukon-Kuskokwim"/>
    <s v="Heat Recovery Building"/>
    <x v="7"/>
    <n v="225"/>
    <m/>
    <m/>
    <m/>
    <m/>
    <m/>
    <m/>
    <m/>
    <m/>
    <m/>
    <m/>
    <m/>
    <m/>
    <m/>
  </r>
  <r>
    <s v="Saint Mary's"/>
    <n v="312"/>
    <s v="Lower Yukon-Kuskokwim"/>
    <s v="Utility Pump Station"/>
    <x v="7"/>
    <n v="300"/>
    <m/>
    <m/>
    <m/>
    <m/>
    <m/>
    <m/>
    <m/>
    <m/>
    <m/>
    <m/>
    <m/>
    <m/>
    <m/>
  </r>
  <r>
    <s v="Saint Mary's"/>
    <n v="312"/>
    <s v="Lower Yukon-Kuskokwim"/>
    <s v="Living Quarters"/>
    <x v="7"/>
    <n v="1530"/>
    <m/>
    <m/>
    <m/>
    <m/>
    <m/>
    <m/>
    <m/>
    <m/>
    <m/>
    <m/>
    <m/>
    <m/>
    <m/>
  </r>
  <r>
    <s v="Saint Mary's"/>
    <n v="312"/>
    <s v="Lower Yukon-Kuskokwim"/>
    <s v="Yupiit of Andreafsky"/>
    <x v="7"/>
    <n v="1920"/>
    <s v="Yes"/>
    <m/>
    <m/>
    <m/>
    <m/>
    <m/>
    <m/>
    <m/>
    <m/>
    <m/>
    <m/>
    <m/>
    <m/>
  </r>
  <r>
    <s v="Saint Mary's"/>
    <n v="312"/>
    <s v="Lower Yukon-Kuskokwim"/>
    <s v="Headstart Daycare"/>
    <x v="7"/>
    <n v="2000"/>
    <m/>
    <m/>
    <m/>
    <m/>
    <m/>
    <m/>
    <m/>
    <m/>
    <m/>
    <m/>
    <m/>
    <m/>
    <m/>
  </r>
  <r>
    <s v="Saint Mary's"/>
    <n v="312"/>
    <s v="Lower Yukon-Kuskokwim"/>
    <s v="Maintenance Shop"/>
    <x v="7"/>
    <n v="2260"/>
    <m/>
    <m/>
    <n v="700"/>
    <m/>
    <m/>
    <m/>
    <m/>
    <m/>
    <m/>
    <m/>
    <m/>
    <m/>
    <m/>
  </r>
  <r>
    <s v="Saint Mary's"/>
    <n v="312"/>
    <s v="Lower Yukon-Kuskokwim"/>
    <s v="Town Shop"/>
    <x v="7"/>
    <n v="2400"/>
    <m/>
    <m/>
    <m/>
    <m/>
    <m/>
    <m/>
    <m/>
    <m/>
    <m/>
    <m/>
    <m/>
    <m/>
    <m/>
  </r>
  <r>
    <s v="Saint Mary's"/>
    <n v="312"/>
    <s v="Lower Yukon-Kuskokwim"/>
    <s v="SEF Maintenance Shop #2523000766*Northern Region"/>
    <x v="7"/>
    <n v="2720"/>
    <m/>
    <m/>
    <n v="3716.3877372262773"/>
    <m/>
    <n v="47708.429371999999"/>
    <m/>
    <m/>
    <m/>
    <m/>
    <m/>
    <m/>
    <m/>
    <m/>
  </r>
  <r>
    <s v="Saint Mary's"/>
    <n v="312"/>
    <s v="Lower Yukon-Kuskokwim"/>
    <s v="St. Mary's 3-Bay ShopNorthern Region"/>
    <x v="7"/>
    <n v="2720"/>
    <m/>
    <m/>
    <n v="1311.7283211678832"/>
    <m/>
    <m/>
    <m/>
    <m/>
    <m/>
    <m/>
    <m/>
    <m/>
    <m/>
    <m/>
  </r>
  <r>
    <s v="Saint Mary's"/>
    <n v="312"/>
    <s v="Lower Yukon-Kuskokwim"/>
    <s v="ARFF Building"/>
    <x v="7"/>
    <n v="3200"/>
    <m/>
    <m/>
    <m/>
    <m/>
    <m/>
    <m/>
    <m/>
    <m/>
    <m/>
    <m/>
    <m/>
    <m/>
    <m/>
  </r>
  <r>
    <s v="Saint Mary's"/>
    <n v="312"/>
    <s v="Lower Yukon-Kuskokwim"/>
    <s v="SREB Building #2523000763*Northern Region"/>
    <x v="7"/>
    <n v="3200"/>
    <m/>
    <m/>
    <n v="3106.5766423357663"/>
    <m/>
    <m/>
    <m/>
    <m/>
    <m/>
    <m/>
    <m/>
    <m/>
    <m/>
    <m/>
  </r>
  <r>
    <s v="Saint Mary's"/>
    <n v="312"/>
    <s v="Lower Yukon-Kuskokwim"/>
    <s v="St Mary's SRE BuildingNorthern Region"/>
    <x v="7"/>
    <n v="3200"/>
    <m/>
    <m/>
    <n v="1238.1503649635035"/>
    <m/>
    <n v="24845.723609499997"/>
    <m/>
    <m/>
    <m/>
    <m/>
    <m/>
    <m/>
    <m/>
    <m/>
  </r>
  <r>
    <s v="Saint Mary's"/>
    <n v="312"/>
    <s v="Lower Yukon-Kuskokwim"/>
    <s v="St. Mary's SRC"/>
    <x v="7"/>
    <n v="10800"/>
    <m/>
    <m/>
    <m/>
    <m/>
    <m/>
    <m/>
    <m/>
    <m/>
    <m/>
    <m/>
    <m/>
    <m/>
    <m/>
  </r>
  <r>
    <s v="Saint Mary's"/>
    <n v="312"/>
    <s v="Lower Yukon-Kuskokwim"/>
    <s v="N/A"/>
    <x v="7"/>
    <m/>
    <m/>
    <m/>
    <m/>
    <m/>
    <m/>
    <m/>
    <m/>
    <m/>
    <m/>
    <m/>
    <m/>
    <m/>
    <m/>
  </r>
  <r>
    <s v="Saint Michael"/>
    <n v="312"/>
    <s v="Lower Yukon-Kuskokwim"/>
    <s v="AIRPORT ELECTRICAL"/>
    <x v="7"/>
    <n v="96"/>
    <m/>
    <m/>
    <m/>
    <m/>
    <m/>
    <m/>
    <m/>
    <m/>
    <m/>
    <m/>
    <m/>
    <m/>
    <m/>
  </r>
  <r>
    <s v="Saint MICHAEL"/>
    <n v="312"/>
    <s v="Lower Yukon-Kuskokwim"/>
    <s v="SREB Building #2523000699*Northern Region"/>
    <x v="7"/>
    <n v="96"/>
    <m/>
    <m/>
    <n v="963.50364963503648"/>
    <m/>
    <n v="3587.5322875000002"/>
    <m/>
    <m/>
    <m/>
    <m/>
    <m/>
    <m/>
    <m/>
    <m/>
  </r>
  <r>
    <s v="Saint Michael"/>
    <n v="312"/>
    <s v="Lower Yukon-Kuskokwim"/>
    <s v="Apt. Pump House"/>
    <x v="7"/>
    <n v="120"/>
    <m/>
    <m/>
    <m/>
    <m/>
    <m/>
    <m/>
    <m/>
    <m/>
    <m/>
    <m/>
    <m/>
    <m/>
    <m/>
  </r>
  <r>
    <s v="Saint Michael"/>
    <n v="312"/>
    <s v="Lower Yukon-Kuskokwim"/>
    <s v="Mechanical Building"/>
    <x v="7"/>
    <n v="1170"/>
    <m/>
    <m/>
    <m/>
    <m/>
    <m/>
    <m/>
    <m/>
    <m/>
    <m/>
    <m/>
    <m/>
    <m/>
    <m/>
  </r>
  <r>
    <s v="Saint Paul"/>
    <n v="312"/>
    <s v="Lower Yukon-Kuskokwim"/>
    <s v="Civic Center"/>
    <x v="7"/>
    <n v="1200"/>
    <m/>
    <m/>
    <m/>
    <m/>
    <m/>
    <m/>
    <m/>
    <m/>
    <m/>
    <m/>
    <m/>
    <m/>
    <m/>
  </r>
  <r>
    <s v="Saint Paul"/>
    <n v="312"/>
    <s v="Lower Yukon-Kuskokwim"/>
    <s v="AARF Building #2533001206*Central Region"/>
    <x v="7"/>
    <n v="3200"/>
    <m/>
    <m/>
    <n v="6900.8540145985398"/>
    <m/>
    <m/>
    <m/>
    <m/>
    <m/>
    <m/>
    <m/>
    <m/>
    <m/>
    <m/>
  </r>
  <r>
    <s v="Saint Paul"/>
    <n v="312"/>
    <s v="Lower Yukon-Kuskokwim"/>
    <s v="SRE Building (Heated) #2531000134*Central Region"/>
    <x v="7"/>
    <n v="3500"/>
    <m/>
    <m/>
    <n v="6163.0029197080294"/>
    <m/>
    <m/>
    <m/>
    <m/>
    <m/>
    <m/>
    <m/>
    <m/>
    <m/>
    <m/>
  </r>
  <r>
    <s v="Saint Paul"/>
    <n v="312"/>
    <s v="Lower Yukon-Kuskokwim"/>
    <s v="LandfillsCity of Saint Paul"/>
    <x v="7"/>
    <n v="4400"/>
    <m/>
    <m/>
    <m/>
    <m/>
    <n v="8919.5802754999986"/>
    <m/>
    <m/>
    <m/>
    <m/>
    <m/>
    <m/>
    <m/>
    <m/>
  </r>
  <r>
    <s v="Saint Paul"/>
    <n v="312"/>
    <s v="Lower Yukon-Kuskokwim"/>
    <s v="SRE Building (Heated) #2533000430*Central Region"/>
    <x v="7"/>
    <n v="5160"/>
    <m/>
    <m/>
    <n v="3839.8510948905109"/>
    <m/>
    <m/>
    <m/>
    <m/>
    <m/>
    <m/>
    <m/>
    <m/>
    <m/>
    <m/>
  </r>
  <r>
    <s v="Saint Paul"/>
    <n v="312"/>
    <s v="Lower Yukon-Kuskokwim"/>
    <s v="Public WorksCity of Saint Paul"/>
    <x v="7"/>
    <n v="9725"/>
    <m/>
    <m/>
    <m/>
    <s v="Unknown"/>
    <n v="48457.769449333333"/>
    <m/>
    <m/>
    <m/>
    <m/>
    <m/>
    <m/>
    <m/>
    <m/>
  </r>
  <r>
    <s v="Saint Paul"/>
    <n v="312"/>
    <s v="Lower Yukon-Kuskokwim"/>
    <s v="Polar Star"/>
    <x v="7"/>
    <n v="12000"/>
    <m/>
    <m/>
    <m/>
    <m/>
    <m/>
    <m/>
    <m/>
    <m/>
    <m/>
    <m/>
    <m/>
    <m/>
    <m/>
  </r>
  <r>
    <s v="Saint Paul"/>
    <n v="312"/>
    <s v="Lower Yukon-Kuskokwim"/>
    <s v="Machine Shop 1"/>
    <x v="7"/>
    <n v="21800"/>
    <m/>
    <m/>
    <m/>
    <m/>
    <m/>
    <m/>
    <m/>
    <m/>
    <m/>
    <m/>
    <m/>
    <m/>
    <m/>
  </r>
  <r>
    <s v="Saint Paul"/>
    <n v="312"/>
    <s v="Lower Yukon-Kuskokwim"/>
    <s v="Machine ShopCity of Saint Paul"/>
    <x v="7"/>
    <n v="21990"/>
    <m/>
    <m/>
    <m/>
    <s v="Unknown"/>
    <n v="39895.358879199994"/>
    <m/>
    <m/>
    <m/>
    <m/>
    <m/>
    <m/>
    <m/>
    <m/>
  </r>
  <r>
    <s v="SAND POINT"/>
    <n v="1018"/>
    <s v="Aleutians"/>
    <s v="ARFF Building #2531000111*Central Region"/>
    <x v="7"/>
    <n v="5369"/>
    <m/>
    <m/>
    <n v="5164.3795620437959"/>
    <m/>
    <m/>
    <m/>
    <m/>
    <m/>
    <m/>
    <m/>
    <m/>
    <m/>
    <m/>
  </r>
  <r>
    <s v="Sand Point"/>
    <n v="1018"/>
    <s v="Aleutians"/>
    <s v="Airport Terminal"/>
    <x v="7"/>
    <m/>
    <m/>
    <m/>
    <m/>
    <m/>
    <m/>
    <m/>
    <m/>
    <m/>
    <m/>
    <m/>
    <m/>
    <m/>
    <m/>
  </r>
  <r>
    <s v="Sand Point"/>
    <n v="1018"/>
    <s v="Aleutians"/>
    <s v="Bozo Burgers"/>
    <x v="7"/>
    <m/>
    <m/>
    <m/>
    <m/>
    <m/>
    <m/>
    <m/>
    <m/>
    <m/>
    <m/>
    <m/>
    <m/>
    <m/>
    <m/>
  </r>
  <r>
    <s v="Sand Point"/>
    <n v="1018"/>
    <s v="Aleutians"/>
    <s v="City Building"/>
    <x v="7"/>
    <m/>
    <m/>
    <m/>
    <m/>
    <m/>
    <m/>
    <m/>
    <m/>
    <m/>
    <m/>
    <m/>
    <m/>
    <m/>
    <m/>
  </r>
  <r>
    <s v="Sand Point"/>
    <n v="1018"/>
    <s v="Aleutians"/>
    <s v="City Shop"/>
    <x v="7"/>
    <m/>
    <m/>
    <m/>
    <m/>
    <m/>
    <m/>
    <m/>
    <m/>
    <m/>
    <m/>
    <m/>
    <m/>
    <m/>
    <m/>
  </r>
  <r>
    <s v="Sand Point"/>
    <n v="1018"/>
    <s v="Aleutians"/>
    <s v="Recycling Center"/>
    <x v="7"/>
    <m/>
    <m/>
    <m/>
    <m/>
    <m/>
    <m/>
    <m/>
    <m/>
    <m/>
    <m/>
    <m/>
    <m/>
    <m/>
    <m/>
  </r>
  <r>
    <s v="Sand Point"/>
    <n v="1018"/>
    <s v="Aleutians"/>
    <s v="Toys Plus"/>
    <x v="7"/>
    <m/>
    <m/>
    <m/>
    <m/>
    <m/>
    <m/>
    <m/>
    <m/>
    <m/>
    <m/>
    <m/>
    <m/>
    <m/>
    <m/>
  </r>
  <r>
    <s v="Savoonga"/>
    <n v="718"/>
    <s v="Bering Straits"/>
    <s v="AIRPORT ELECTRICAL"/>
    <x v="7"/>
    <n v="96"/>
    <m/>
    <m/>
    <m/>
    <m/>
    <m/>
    <m/>
    <m/>
    <m/>
    <m/>
    <m/>
    <m/>
    <m/>
    <m/>
  </r>
  <r>
    <s v="Savoonga"/>
    <n v="718"/>
    <s v="Bering Straits"/>
    <s v="Mechanical Building"/>
    <x v="7"/>
    <n v="1428"/>
    <m/>
    <m/>
    <m/>
    <m/>
    <m/>
    <m/>
    <m/>
    <m/>
    <m/>
    <m/>
    <m/>
    <m/>
    <m/>
  </r>
  <r>
    <s v="SAVOONGA"/>
    <n v="718"/>
    <s v="Bering Straits"/>
    <s v="SREB Building #2523003400*Northern Region"/>
    <x v="7"/>
    <n v="2000"/>
    <m/>
    <m/>
    <n v="963.50364963503648"/>
    <m/>
    <n v="12148.109332"/>
    <m/>
    <m/>
    <m/>
    <m/>
    <m/>
    <m/>
    <m/>
    <m/>
  </r>
  <r>
    <s v="Savoonga"/>
    <n v="718"/>
    <s v="Bering Straits"/>
    <s v="DOT Hanger"/>
    <x v="7"/>
    <n v="5400"/>
    <m/>
    <m/>
    <m/>
    <m/>
    <m/>
    <m/>
    <m/>
    <m/>
    <m/>
    <m/>
    <m/>
    <m/>
    <m/>
  </r>
  <r>
    <s v="Scammon Bay"/>
    <n v="518"/>
    <s v="Lower Yukon-Kuskokwim"/>
    <s v="N/A"/>
    <x v="7"/>
    <m/>
    <m/>
    <m/>
    <m/>
    <m/>
    <m/>
    <m/>
    <m/>
    <m/>
    <m/>
    <m/>
    <m/>
    <m/>
    <m/>
  </r>
  <r>
    <s v="Selawik"/>
    <n v="872"/>
    <s v="Northwest Arctic"/>
    <s v="AIRPORT ELECTRICAL"/>
    <x v="7"/>
    <n v="96"/>
    <m/>
    <m/>
    <m/>
    <m/>
    <m/>
    <m/>
    <m/>
    <m/>
    <m/>
    <m/>
    <m/>
    <m/>
    <m/>
  </r>
  <r>
    <s v="Selawik"/>
    <n v="872"/>
    <s v="Northwest Arctic"/>
    <s v="Generator van"/>
    <x v="7"/>
    <n v="160"/>
    <m/>
    <m/>
    <m/>
    <m/>
    <m/>
    <m/>
    <m/>
    <m/>
    <m/>
    <m/>
    <m/>
    <m/>
    <m/>
  </r>
  <r>
    <s v="Selawik"/>
    <n v="872"/>
    <s v="Northwest Arctic"/>
    <s v="Maintenance shop"/>
    <x v="7"/>
    <n v="320"/>
    <m/>
    <m/>
    <m/>
    <m/>
    <m/>
    <m/>
    <m/>
    <m/>
    <m/>
    <m/>
    <m/>
    <m/>
    <m/>
  </r>
  <r>
    <s v="SELAWIK"/>
    <n v="872"/>
    <s v="Northwest Arctic"/>
    <s v="SREB Building #2523001167*Northern Region"/>
    <x v="7"/>
    <n v="1260"/>
    <m/>
    <m/>
    <n v="963.50364963503648"/>
    <m/>
    <n v="12680.614124499998"/>
    <m/>
    <m/>
    <m/>
    <m/>
    <m/>
    <m/>
    <m/>
    <m/>
  </r>
  <r>
    <s v="Selawik"/>
    <n v="872"/>
    <s v="Northwest Arctic"/>
    <s v="DOT Hanger"/>
    <x v="7"/>
    <n v="2000"/>
    <m/>
    <m/>
    <m/>
    <m/>
    <m/>
    <m/>
    <m/>
    <m/>
    <m/>
    <m/>
    <m/>
    <m/>
    <m/>
  </r>
  <r>
    <s v="Seldovia"/>
    <n v="872"/>
    <s v="Northwest Arctic"/>
    <s v="Altitude Bldg."/>
    <x v="7"/>
    <m/>
    <m/>
    <m/>
    <n v="1123"/>
    <m/>
    <m/>
    <m/>
    <m/>
    <m/>
    <m/>
    <m/>
    <m/>
    <m/>
    <m/>
  </r>
  <r>
    <s v="Seldovia"/>
    <n v="872"/>
    <s v="Northwest Arctic"/>
    <s v="Herring Bay Mercantile"/>
    <x v="7"/>
    <m/>
    <m/>
    <m/>
    <m/>
    <m/>
    <m/>
    <m/>
    <m/>
    <m/>
    <m/>
    <m/>
    <m/>
    <m/>
    <m/>
  </r>
  <r>
    <s v="Seldovia"/>
    <n v="872"/>
    <s v="Northwest Arctic"/>
    <s v="Multipurpose Bldg"/>
    <x v="7"/>
    <m/>
    <m/>
    <m/>
    <n v="9338"/>
    <m/>
    <m/>
    <m/>
    <m/>
    <m/>
    <m/>
    <m/>
    <m/>
    <m/>
    <m/>
  </r>
  <r>
    <s v="Seldovia"/>
    <n v="872"/>
    <s v="Northwest Arctic"/>
    <s v="Washdown Bldg"/>
    <x v="7"/>
    <m/>
    <m/>
    <m/>
    <m/>
    <m/>
    <m/>
    <m/>
    <m/>
    <m/>
    <m/>
    <m/>
    <m/>
    <m/>
    <m/>
  </r>
  <r>
    <s v="Shageluk"/>
    <n v="76"/>
    <s v="Yukon-Koyukuk/Upper Tanana"/>
    <s v="AIRPORT ELECTRICAL"/>
    <x v="7"/>
    <n v="96"/>
    <m/>
    <m/>
    <m/>
    <m/>
    <m/>
    <m/>
    <m/>
    <m/>
    <m/>
    <m/>
    <m/>
    <m/>
    <m/>
  </r>
  <r>
    <s v="Shaktoolik"/>
    <n v="272"/>
    <s v="Bering Straits"/>
    <s v="AIRPORT ELECTRICAL"/>
    <x v="7"/>
    <n v="96"/>
    <m/>
    <m/>
    <m/>
    <m/>
    <m/>
    <m/>
    <m/>
    <m/>
    <m/>
    <m/>
    <m/>
    <m/>
    <m/>
  </r>
  <r>
    <s v="Shaktoolik"/>
    <n v="272"/>
    <s v="Bering Straits"/>
    <s v="Mechanical Building"/>
    <x v="7"/>
    <n v="702"/>
    <m/>
    <m/>
    <m/>
    <m/>
    <m/>
    <m/>
    <m/>
    <m/>
    <m/>
    <m/>
    <m/>
    <m/>
    <m/>
  </r>
  <r>
    <s v="SHAKTOOLIK"/>
    <n v="272"/>
    <s v="Bering Straits"/>
    <s v="SREB Building #2521000109*Northern Region"/>
    <x v="7"/>
    <n v="2000"/>
    <m/>
    <m/>
    <n v="963.50364963503648"/>
    <m/>
    <n v="16085.644769499999"/>
    <m/>
    <m/>
    <m/>
    <m/>
    <m/>
    <m/>
    <m/>
    <m/>
  </r>
  <r>
    <s v="Shishmaref"/>
    <n v="598"/>
    <s v="Bering Straits"/>
    <s v="Fuel Distribution Building"/>
    <x v="7"/>
    <n v="80"/>
    <m/>
    <m/>
    <m/>
    <m/>
    <m/>
    <m/>
    <m/>
    <m/>
    <m/>
    <m/>
    <m/>
    <m/>
    <m/>
  </r>
  <r>
    <s v="Shishmaref"/>
    <n v="598"/>
    <s v="Bering Straits"/>
    <s v="Cable Shack"/>
    <x v="7"/>
    <n v="90"/>
    <m/>
    <m/>
    <m/>
    <m/>
    <m/>
    <m/>
    <m/>
    <m/>
    <m/>
    <m/>
    <m/>
    <m/>
    <m/>
  </r>
  <r>
    <s v="Shishmaref"/>
    <n v="598"/>
    <s v="Bering Straits"/>
    <s v="AIRPORT ELECTRICAL"/>
    <x v="7"/>
    <n v="96"/>
    <m/>
    <m/>
    <m/>
    <m/>
    <m/>
    <m/>
    <m/>
    <m/>
    <m/>
    <m/>
    <m/>
    <m/>
    <m/>
  </r>
  <r>
    <s v="Shishmaref"/>
    <n v="598"/>
    <s v="Bering Straits"/>
    <s v="Mechanical Building"/>
    <x v="7"/>
    <n v="576"/>
    <m/>
    <m/>
    <m/>
    <m/>
    <m/>
    <m/>
    <m/>
    <m/>
    <m/>
    <m/>
    <m/>
    <m/>
    <m/>
  </r>
  <r>
    <s v="SHISHMAREF"/>
    <n v="598"/>
    <s v="Bering Straits"/>
    <s v="SREB Building #2523001168*Northern Region"/>
    <x v="7"/>
    <n v="1760"/>
    <m/>
    <m/>
    <n v="963.50364963503648"/>
    <m/>
    <n v="7889.571005499999"/>
    <m/>
    <m/>
    <m/>
    <m/>
    <m/>
    <m/>
    <m/>
    <m/>
  </r>
  <r>
    <s v="SHUNGNAK"/>
    <n v="294"/>
    <s v="Northwest Arctic"/>
    <s v="SREB Building #2523003404*Northern Region"/>
    <x v="7"/>
    <n v="96"/>
    <m/>
    <m/>
    <n v="963.50364963503648"/>
    <m/>
    <n v="2869.0258210000002"/>
    <m/>
    <m/>
    <m/>
    <m/>
    <m/>
    <m/>
    <m/>
    <m/>
  </r>
  <r>
    <s v="Shungnak"/>
    <n v="294"/>
    <s v="Northwest Arctic"/>
    <s v="Sprinkler van"/>
    <x v="7"/>
    <n v="160"/>
    <m/>
    <m/>
    <m/>
    <m/>
    <m/>
    <m/>
    <m/>
    <m/>
    <m/>
    <m/>
    <m/>
    <m/>
    <m/>
  </r>
  <r>
    <s v="Sitka"/>
    <n v="9039"/>
    <s v="Southeast"/>
    <s v=" BARGER"/>
    <x v="7"/>
    <n v="100"/>
    <m/>
    <m/>
    <m/>
    <m/>
    <m/>
    <m/>
    <m/>
    <m/>
    <m/>
    <m/>
    <m/>
    <m/>
    <m/>
  </r>
  <r>
    <s v="Sitka"/>
    <n v="9039"/>
    <s v="Southeast"/>
    <s v=" COMMON AREA MONASTERY ST TOWNHOMES"/>
    <x v="7"/>
    <n v="160"/>
    <m/>
    <m/>
    <m/>
    <m/>
    <m/>
    <m/>
    <m/>
    <m/>
    <m/>
    <m/>
    <m/>
    <m/>
    <m/>
  </r>
  <r>
    <s v="Sitka"/>
    <n v="9039"/>
    <s v="Southeast"/>
    <s v=" SITKA'S WOMEN'S CLUB"/>
    <x v="7"/>
    <n v="295"/>
    <m/>
    <m/>
    <m/>
    <m/>
    <m/>
    <m/>
    <m/>
    <m/>
    <m/>
    <m/>
    <m/>
    <m/>
    <m/>
  </r>
  <r>
    <s v="SITKA"/>
    <n v="9039"/>
    <s v="Southeast"/>
    <s v="Airport Electric Vault #2513000271Southeast Region"/>
    <x v="7"/>
    <n v="400"/>
    <m/>
    <m/>
    <m/>
    <m/>
    <m/>
    <m/>
    <m/>
    <m/>
    <m/>
    <m/>
    <m/>
    <m/>
    <m/>
  </r>
  <r>
    <s v="Sitka"/>
    <n v="9039"/>
    <s v="Southeast"/>
    <s v="RUSSIAN BISHOP'S HOUSENATIONAL PARK SERVICE"/>
    <x v="7"/>
    <n v="540"/>
    <m/>
    <m/>
    <m/>
    <m/>
    <m/>
    <m/>
    <m/>
    <m/>
    <m/>
    <m/>
    <m/>
    <m/>
    <m/>
  </r>
  <r>
    <s v="Sitka"/>
    <n v="9039"/>
    <s v="Southeast"/>
    <s v=" ALLEN PROPERTIES, LLC"/>
    <x v="7"/>
    <n v="540"/>
    <m/>
    <m/>
    <m/>
    <m/>
    <m/>
    <m/>
    <m/>
    <m/>
    <m/>
    <m/>
    <m/>
    <m/>
    <m/>
  </r>
  <r>
    <s v="Sitka"/>
    <n v="9039"/>
    <s v="Southeast"/>
    <s v=" BALOVICH"/>
    <x v="7"/>
    <n v="648"/>
    <m/>
    <m/>
    <m/>
    <m/>
    <m/>
    <m/>
    <m/>
    <m/>
    <m/>
    <m/>
    <m/>
    <m/>
    <m/>
  </r>
  <r>
    <s v="Sitka"/>
    <n v="9039"/>
    <s v="Southeast"/>
    <s v=" BALOVICH"/>
    <x v="7"/>
    <n v="768"/>
    <m/>
    <m/>
    <m/>
    <m/>
    <m/>
    <m/>
    <m/>
    <m/>
    <m/>
    <m/>
    <m/>
    <m/>
    <m/>
  </r>
  <r>
    <s v="Sitka"/>
    <n v="9039"/>
    <s v="Southeast"/>
    <s v="SITKA ELEC SHOPHELEM"/>
    <x v="7"/>
    <n v="792"/>
    <m/>
    <m/>
    <m/>
    <m/>
    <m/>
    <m/>
    <m/>
    <m/>
    <m/>
    <m/>
    <m/>
    <m/>
    <m/>
  </r>
  <r>
    <s v="Sitka"/>
    <n v="9039"/>
    <s v="Southeast"/>
    <s v="C/O KERRY KAMPSCHROEDERATLANTIC AVIATION"/>
    <x v="7"/>
    <n v="792"/>
    <m/>
    <m/>
    <m/>
    <m/>
    <m/>
    <m/>
    <m/>
    <m/>
    <m/>
    <m/>
    <m/>
    <m/>
    <m/>
  </r>
  <r>
    <s v="Sitka"/>
    <n v="9039"/>
    <s v="Southeast"/>
    <s v=" J &amp; S PROPERTIES, LLC"/>
    <x v="7"/>
    <n v="809"/>
    <m/>
    <m/>
    <m/>
    <m/>
    <m/>
    <m/>
    <m/>
    <m/>
    <m/>
    <m/>
    <m/>
    <m/>
    <m/>
  </r>
  <r>
    <s v="Sitka"/>
    <n v="9039"/>
    <s v="Southeast"/>
    <s v="STEDMAN INSURANCE AGENCYSTEDMAN"/>
    <x v="7"/>
    <n v="809"/>
    <m/>
    <m/>
    <m/>
    <m/>
    <m/>
    <m/>
    <m/>
    <m/>
    <m/>
    <m/>
    <m/>
    <m/>
    <m/>
  </r>
  <r>
    <s v="Sitka"/>
    <n v="9039"/>
    <s v="Southeast"/>
    <s v="SNOWDEN RENTAL (G.WOOD)SNOWDEN GROUP, LLC"/>
    <x v="7"/>
    <n v="809"/>
    <m/>
    <m/>
    <m/>
    <m/>
    <m/>
    <m/>
    <m/>
    <m/>
    <m/>
    <m/>
    <m/>
    <m/>
    <m/>
  </r>
  <r>
    <s v="Sitka"/>
    <n v="9039"/>
    <s v="Southeast"/>
    <s v=" 4607 HALIBUT PT. ROAD, SITKA, LLC"/>
    <x v="7"/>
    <n v="809"/>
    <m/>
    <m/>
    <m/>
    <m/>
    <m/>
    <m/>
    <m/>
    <m/>
    <m/>
    <m/>
    <m/>
    <m/>
    <m/>
  </r>
  <r>
    <s v="Sitka"/>
    <n v="9039"/>
    <s v="Southeast"/>
    <s v=" TARANOFF"/>
    <x v="7"/>
    <n v="809"/>
    <m/>
    <m/>
    <m/>
    <m/>
    <m/>
    <m/>
    <m/>
    <m/>
    <m/>
    <m/>
    <m/>
    <m/>
    <m/>
  </r>
  <r>
    <s v="Sitka"/>
    <n v="9039"/>
    <s v="Southeast"/>
    <s v=" MCNITT"/>
    <x v="7"/>
    <n v="809"/>
    <m/>
    <m/>
    <m/>
    <m/>
    <m/>
    <m/>
    <m/>
    <m/>
    <m/>
    <m/>
    <m/>
    <m/>
    <m/>
  </r>
  <r>
    <s v="Sitka"/>
    <n v="9039"/>
    <s v="Southeast"/>
    <s v=" BURGESS"/>
    <x v="7"/>
    <n v="809"/>
    <m/>
    <m/>
    <m/>
    <m/>
    <m/>
    <m/>
    <m/>
    <m/>
    <m/>
    <m/>
    <m/>
    <m/>
    <m/>
  </r>
  <r>
    <s v="Sitka"/>
    <n v="9039"/>
    <s v="Southeast"/>
    <s v=" THIELKE"/>
    <x v="7"/>
    <n v="809"/>
    <m/>
    <m/>
    <m/>
    <m/>
    <m/>
    <m/>
    <m/>
    <m/>
    <m/>
    <m/>
    <m/>
    <m/>
    <m/>
  </r>
  <r>
    <s v="Sitka"/>
    <n v="9039"/>
    <s v="Southeast"/>
    <s v=" WHITE"/>
    <x v="7"/>
    <n v="809"/>
    <m/>
    <m/>
    <m/>
    <m/>
    <m/>
    <m/>
    <m/>
    <m/>
    <m/>
    <m/>
    <m/>
    <m/>
    <m/>
  </r>
  <r>
    <s v="Sitka"/>
    <n v="9039"/>
    <s v="Southeast"/>
    <s v=" WHITE HOUSE, LLC"/>
    <x v="7"/>
    <n v="809"/>
    <m/>
    <m/>
    <m/>
    <m/>
    <m/>
    <m/>
    <m/>
    <m/>
    <m/>
    <m/>
    <m/>
    <m/>
    <m/>
  </r>
  <r>
    <s v="Sitka"/>
    <n v="9039"/>
    <s v="Southeast"/>
    <s v=" MYER/QUINTIN"/>
    <x v="7"/>
    <n v="809"/>
    <m/>
    <m/>
    <m/>
    <m/>
    <m/>
    <m/>
    <m/>
    <m/>
    <m/>
    <m/>
    <m/>
    <m/>
    <m/>
  </r>
  <r>
    <s v="Sitka"/>
    <n v="9039"/>
    <s v="Southeast"/>
    <s v=" HAGAN"/>
    <x v="7"/>
    <n v="809"/>
    <m/>
    <m/>
    <m/>
    <m/>
    <m/>
    <m/>
    <m/>
    <m/>
    <m/>
    <m/>
    <m/>
    <m/>
    <m/>
  </r>
  <r>
    <s v="Sitka"/>
    <n v="9039"/>
    <s v="Southeast"/>
    <s v=" HAMES/ANDERSON/LUENOR RENTALS, LLC"/>
    <x v="7"/>
    <n v="809"/>
    <m/>
    <m/>
    <m/>
    <m/>
    <m/>
    <m/>
    <m/>
    <m/>
    <m/>
    <m/>
    <m/>
    <m/>
    <m/>
  </r>
  <r>
    <s v="Sitka"/>
    <n v="9039"/>
    <s v="Southeast"/>
    <s v=" BALOVICH"/>
    <x v="7"/>
    <n v="809"/>
    <m/>
    <m/>
    <m/>
    <m/>
    <m/>
    <m/>
    <m/>
    <m/>
    <m/>
    <m/>
    <m/>
    <m/>
    <m/>
  </r>
  <r>
    <s v="Sitka"/>
    <n v="9039"/>
    <s v="Southeast"/>
    <s v=" SNOWDEN GROUP, LLC"/>
    <x v="7"/>
    <n v="809"/>
    <m/>
    <m/>
    <m/>
    <m/>
    <m/>
    <m/>
    <m/>
    <m/>
    <m/>
    <m/>
    <m/>
    <m/>
    <m/>
  </r>
  <r>
    <s v="Sitka"/>
    <n v="9039"/>
    <s v="Southeast"/>
    <s v=" BOWEN"/>
    <x v="7"/>
    <n v="821"/>
    <m/>
    <m/>
    <m/>
    <m/>
    <m/>
    <m/>
    <m/>
    <m/>
    <m/>
    <m/>
    <m/>
    <m/>
    <m/>
  </r>
  <r>
    <s v="Sitka"/>
    <n v="9039"/>
    <s v="Southeast"/>
    <s v=" CHINALSKI"/>
    <x v="7"/>
    <n v="825"/>
    <m/>
    <m/>
    <m/>
    <m/>
    <m/>
    <m/>
    <m/>
    <m/>
    <m/>
    <m/>
    <m/>
    <m/>
    <m/>
  </r>
  <r>
    <s v="Sitka"/>
    <n v="9039"/>
    <s v="Southeast"/>
    <s v=" KOOTZNAHOO FORTRESS OF THE BEAR"/>
    <x v="7"/>
    <n v="864"/>
    <m/>
    <m/>
    <m/>
    <m/>
    <m/>
    <m/>
    <m/>
    <m/>
    <m/>
    <m/>
    <m/>
    <m/>
    <m/>
  </r>
  <r>
    <s v="Sitka"/>
    <n v="9039"/>
    <s v="Southeast"/>
    <s v=" ALASKA AIRLINES, INC."/>
    <x v="7"/>
    <n v="933"/>
    <m/>
    <m/>
    <m/>
    <m/>
    <m/>
    <m/>
    <m/>
    <m/>
    <m/>
    <m/>
    <m/>
    <m/>
    <m/>
  </r>
  <r>
    <s v="Sitka"/>
    <n v="9039"/>
    <s v="Southeast"/>
    <s v=" SHAFFER"/>
    <x v="7"/>
    <n v="933"/>
    <m/>
    <m/>
    <m/>
    <m/>
    <m/>
    <m/>
    <m/>
    <m/>
    <m/>
    <m/>
    <m/>
    <m/>
    <m/>
  </r>
  <r>
    <s v="Sitka"/>
    <n v="9039"/>
    <s v="Southeast"/>
    <s v=" THOMAS"/>
    <x v="7"/>
    <n v="960"/>
    <m/>
    <m/>
    <m/>
    <m/>
    <m/>
    <m/>
    <m/>
    <m/>
    <m/>
    <m/>
    <m/>
    <m/>
    <m/>
  </r>
  <r>
    <s v="Sitka"/>
    <n v="9039"/>
    <s v="Southeast"/>
    <s v=" BERGE"/>
    <x v="7"/>
    <n v="968"/>
    <m/>
    <m/>
    <m/>
    <m/>
    <m/>
    <m/>
    <m/>
    <m/>
    <m/>
    <m/>
    <m/>
    <m/>
    <m/>
  </r>
  <r>
    <s v="Sitka"/>
    <n v="9039"/>
    <s v="Southeast"/>
    <s v=" HARANG"/>
    <x v="7"/>
    <n v="1036"/>
    <m/>
    <m/>
    <m/>
    <m/>
    <m/>
    <m/>
    <m/>
    <m/>
    <m/>
    <m/>
    <m/>
    <m/>
    <m/>
  </r>
  <r>
    <s v="Sitka"/>
    <n v="9039"/>
    <s v="Southeast"/>
    <s v=" NORTH PACIFIC SEAFOODS, INC."/>
    <x v="7"/>
    <n v="1036"/>
    <m/>
    <m/>
    <m/>
    <m/>
    <m/>
    <m/>
    <m/>
    <m/>
    <m/>
    <m/>
    <m/>
    <m/>
    <m/>
  </r>
  <r>
    <s v="Sitka"/>
    <n v="9039"/>
    <s v="Southeast"/>
    <s v=" GREER"/>
    <x v="7"/>
    <n v="1036"/>
    <m/>
    <m/>
    <m/>
    <m/>
    <m/>
    <m/>
    <m/>
    <m/>
    <m/>
    <m/>
    <m/>
    <m/>
    <m/>
  </r>
  <r>
    <s v="Sitka"/>
    <n v="9039"/>
    <s v="Southeast"/>
    <s v=" SMITH"/>
    <x v="7"/>
    <n v="1036"/>
    <m/>
    <m/>
    <m/>
    <m/>
    <m/>
    <m/>
    <m/>
    <m/>
    <m/>
    <m/>
    <m/>
    <m/>
    <m/>
  </r>
  <r>
    <s v="Sitka"/>
    <n v="9039"/>
    <s v="Southeast"/>
    <s v=" APATHY/KNUTH"/>
    <x v="7"/>
    <n v="1036"/>
    <m/>
    <m/>
    <m/>
    <m/>
    <m/>
    <m/>
    <m/>
    <m/>
    <m/>
    <m/>
    <m/>
    <m/>
    <m/>
  </r>
  <r>
    <s v="Sitka"/>
    <n v="9039"/>
    <s v="Southeast"/>
    <s v=" ARCHIBALD"/>
    <x v="7"/>
    <n v="1036"/>
    <m/>
    <m/>
    <m/>
    <m/>
    <m/>
    <m/>
    <m/>
    <m/>
    <m/>
    <m/>
    <m/>
    <m/>
    <m/>
  </r>
  <r>
    <s v="Sitka"/>
    <n v="9039"/>
    <s v="Southeast"/>
    <s v=" BOYER"/>
    <x v="7"/>
    <n v="1036"/>
    <m/>
    <m/>
    <m/>
    <m/>
    <m/>
    <m/>
    <m/>
    <m/>
    <m/>
    <m/>
    <m/>
    <m/>
    <m/>
  </r>
  <r>
    <s v="Sitka"/>
    <n v="9039"/>
    <s v="Southeast"/>
    <s v=" BUDD"/>
    <x v="7"/>
    <n v="1036"/>
    <m/>
    <m/>
    <m/>
    <m/>
    <m/>
    <m/>
    <m/>
    <m/>
    <m/>
    <m/>
    <m/>
    <m/>
    <m/>
  </r>
  <r>
    <s v="Sitka"/>
    <n v="9039"/>
    <s v="Southeast"/>
    <s v=" ALASKA RENT-A-CAR"/>
    <x v="7"/>
    <n v="1050"/>
    <m/>
    <m/>
    <m/>
    <m/>
    <m/>
    <m/>
    <m/>
    <m/>
    <m/>
    <m/>
    <m/>
    <m/>
    <m/>
  </r>
  <r>
    <s v="Sitka"/>
    <n v="9039"/>
    <s v="Southeast"/>
    <s v=" HARANG"/>
    <x v="7"/>
    <n v="1116"/>
    <m/>
    <m/>
    <m/>
    <m/>
    <m/>
    <m/>
    <m/>
    <m/>
    <m/>
    <m/>
    <m/>
    <m/>
    <m/>
  </r>
  <r>
    <s v="Sitka"/>
    <n v="9039"/>
    <s v="Southeast"/>
    <s v="COMMON AREA SIT COMM CONDMATTINGLY/BERGEY"/>
    <x v="7"/>
    <n v="1116"/>
    <m/>
    <m/>
    <m/>
    <m/>
    <m/>
    <m/>
    <m/>
    <m/>
    <m/>
    <m/>
    <m/>
    <m/>
    <m/>
  </r>
  <r>
    <s v="Sitka"/>
    <n v="9039"/>
    <s v="Southeast"/>
    <s v=" DAPCEVICH/ANDERSEN"/>
    <x v="7"/>
    <n v="1116"/>
    <m/>
    <m/>
    <m/>
    <m/>
    <m/>
    <m/>
    <m/>
    <m/>
    <m/>
    <m/>
    <m/>
    <m/>
    <m/>
  </r>
  <r>
    <s v="Sitka"/>
    <n v="9039"/>
    <s v="Southeast"/>
    <s v=" ROSE"/>
    <x v="7"/>
    <n v="1120"/>
    <m/>
    <m/>
    <m/>
    <m/>
    <m/>
    <m/>
    <m/>
    <m/>
    <m/>
    <m/>
    <m/>
    <m/>
    <m/>
  </r>
  <r>
    <s v="Sitka"/>
    <n v="9039"/>
    <s v="Southeast"/>
    <s v=" SCOTT"/>
    <x v="7"/>
    <n v="1120"/>
    <m/>
    <m/>
    <m/>
    <m/>
    <m/>
    <m/>
    <m/>
    <m/>
    <m/>
    <m/>
    <m/>
    <m/>
    <m/>
  </r>
  <r>
    <s v="Sitka"/>
    <n v="9039"/>
    <s v="Southeast"/>
    <s v=" SNOWDEN GROUP, LLC"/>
    <x v="7"/>
    <n v="1120"/>
    <m/>
    <m/>
    <m/>
    <m/>
    <m/>
    <m/>
    <m/>
    <m/>
    <m/>
    <m/>
    <m/>
    <m/>
    <m/>
  </r>
  <r>
    <s v="Sitka"/>
    <n v="9039"/>
    <s v="Southeast"/>
    <s v=" YOON/SOE"/>
    <x v="7"/>
    <n v="1160"/>
    <m/>
    <m/>
    <m/>
    <m/>
    <m/>
    <m/>
    <m/>
    <m/>
    <m/>
    <m/>
    <m/>
    <m/>
    <m/>
  </r>
  <r>
    <s v="Sitka"/>
    <n v="9039"/>
    <s v="Southeast"/>
    <s v=" FONTENOT"/>
    <x v="7"/>
    <n v="1189"/>
    <m/>
    <m/>
    <m/>
    <m/>
    <m/>
    <m/>
    <m/>
    <m/>
    <m/>
    <m/>
    <m/>
    <m/>
    <m/>
  </r>
  <r>
    <s v="Sitka"/>
    <n v="9039"/>
    <s v="Southeast"/>
    <s v=" WEST TRUST"/>
    <x v="7"/>
    <n v="1256"/>
    <m/>
    <m/>
    <m/>
    <m/>
    <m/>
    <m/>
    <m/>
    <m/>
    <m/>
    <m/>
    <m/>
    <m/>
    <m/>
  </r>
  <r>
    <s v="Sitka"/>
    <n v="9039"/>
    <s v="Southeast"/>
    <s v=" DUCLOS REV. TRUST/HURTADO"/>
    <x v="7"/>
    <n v="1256"/>
    <m/>
    <m/>
    <m/>
    <m/>
    <m/>
    <m/>
    <m/>
    <m/>
    <m/>
    <m/>
    <m/>
    <m/>
    <m/>
  </r>
  <r>
    <s v="Sitka"/>
    <n v="9039"/>
    <s v="Southeast"/>
    <s v="BROWN APTS(#1-14)BROWN APARTMENTS, LLC"/>
    <x v="7"/>
    <n v="1256"/>
    <m/>
    <m/>
    <m/>
    <m/>
    <m/>
    <m/>
    <m/>
    <m/>
    <m/>
    <m/>
    <m/>
    <m/>
    <m/>
  </r>
  <r>
    <s v="Sitka"/>
    <n v="9039"/>
    <s v="Southeast"/>
    <s v=" TYDINGCO TRUST"/>
    <x v="7"/>
    <n v="1268"/>
    <m/>
    <m/>
    <m/>
    <m/>
    <m/>
    <m/>
    <m/>
    <m/>
    <m/>
    <m/>
    <m/>
    <m/>
    <m/>
  </r>
  <r>
    <s v="Sitka"/>
    <n v="9039"/>
    <s v="Southeast"/>
    <s v=" VALENSI/HARGIS"/>
    <x v="7"/>
    <n v="1268"/>
    <m/>
    <m/>
    <m/>
    <m/>
    <m/>
    <m/>
    <m/>
    <m/>
    <m/>
    <m/>
    <m/>
    <m/>
    <m/>
  </r>
  <r>
    <s v="Sitka"/>
    <n v="9039"/>
    <s v="Southeast"/>
    <s v=" WALKER"/>
    <x v="7"/>
    <n v="1268"/>
    <m/>
    <m/>
    <m/>
    <m/>
    <m/>
    <m/>
    <m/>
    <m/>
    <m/>
    <m/>
    <m/>
    <m/>
    <m/>
  </r>
  <r>
    <s v="Sitka"/>
    <n v="9039"/>
    <s v="Southeast"/>
    <s v=" ARNOLD"/>
    <x v="7"/>
    <n v="1268"/>
    <m/>
    <m/>
    <m/>
    <m/>
    <m/>
    <m/>
    <m/>
    <m/>
    <m/>
    <m/>
    <m/>
    <m/>
    <m/>
  </r>
  <r>
    <s v="Sitka"/>
    <n v="9039"/>
    <s v="Southeast"/>
    <s v=" MIYASATO/OLSON"/>
    <x v="7"/>
    <n v="1268"/>
    <m/>
    <m/>
    <m/>
    <m/>
    <m/>
    <m/>
    <m/>
    <m/>
    <m/>
    <m/>
    <m/>
    <m/>
    <m/>
  </r>
  <r>
    <s v="Sitka"/>
    <n v="9039"/>
    <s v="Southeast"/>
    <s v=" MILLER"/>
    <x v="7"/>
    <n v="1268"/>
    <m/>
    <m/>
    <m/>
    <m/>
    <m/>
    <m/>
    <m/>
    <m/>
    <m/>
    <m/>
    <m/>
    <m/>
    <m/>
  </r>
  <r>
    <s v="Sitka"/>
    <n v="9039"/>
    <s v="Southeast"/>
    <s v="K.I.F.W.MEDIA LIMITED"/>
    <x v="7"/>
    <n v="1268"/>
    <m/>
    <m/>
    <m/>
    <m/>
    <m/>
    <m/>
    <m/>
    <m/>
    <m/>
    <m/>
    <m/>
    <m/>
    <m/>
  </r>
  <r>
    <s v="Sitka"/>
    <n v="9039"/>
    <s v="Southeast"/>
    <s v=" HERFORTH/JONES"/>
    <x v="7"/>
    <n v="1268"/>
    <m/>
    <m/>
    <m/>
    <m/>
    <m/>
    <m/>
    <m/>
    <m/>
    <m/>
    <m/>
    <m/>
    <m/>
    <m/>
  </r>
  <r>
    <s v="Sitka"/>
    <n v="9039"/>
    <s v="Southeast"/>
    <s v=" MCGRAW"/>
    <x v="7"/>
    <n v="1296"/>
    <m/>
    <m/>
    <m/>
    <m/>
    <m/>
    <m/>
    <m/>
    <m/>
    <m/>
    <m/>
    <m/>
    <m/>
    <m/>
  </r>
  <r>
    <s v="Sitka"/>
    <n v="9039"/>
    <s v="Southeast"/>
    <s v=" MARTIN JOINT LIVING TRUST"/>
    <x v="7"/>
    <n v="1312"/>
    <m/>
    <m/>
    <m/>
    <m/>
    <m/>
    <m/>
    <m/>
    <m/>
    <m/>
    <m/>
    <m/>
    <m/>
    <m/>
  </r>
  <r>
    <s v="Sitka"/>
    <n v="9039"/>
    <s v="Southeast"/>
    <s v="ATTN: TAX DEPT.TELEPHONE UTILITIES OF NORTHLAND"/>
    <x v="7"/>
    <n v="1386"/>
    <m/>
    <m/>
    <m/>
    <m/>
    <m/>
    <m/>
    <m/>
    <m/>
    <m/>
    <m/>
    <m/>
    <m/>
    <m/>
  </r>
  <r>
    <s v="Sitka"/>
    <n v="9039"/>
    <s v="Southeast"/>
    <s v="DUDS 'N SUDSSITKA LAUNDRY PROPERTY, LLC"/>
    <x v="7"/>
    <n v="1426"/>
    <m/>
    <m/>
    <m/>
    <m/>
    <m/>
    <m/>
    <m/>
    <m/>
    <m/>
    <m/>
    <m/>
    <m/>
    <m/>
  </r>
  <r>
    <s v="Sitka"/>
    <n v="9039"/>
    <s v="Southeast"/>
    <s v=" SITKA ART REALTY ASSOC.,LLC"/>
    <x v="7"/>
    <n v="1464"/>
    <m/>
    <m/>
    <m/>
    <m/>
    <m/>
    <m/>
    <m/>
    <m/>
    <m/>
    <m/>
    <m/>
    <m/>
    <m/>
  </r>
  <r>
    <s v="Sitka"/>
    <n v="9039"/>
    <s v="Southeast"/>
    <s v=" SALVATION ARMY"/>
    <x v="7"/>
    <n v="1536"/>
    <m/>
    <m/>
    <m/>
    <m/>
    <m/>
    <m/>
    <m/>
    <m/>
    <m/>
    <m/>
    <m/>
    <m/>
    <m/>
  </r>
  <r>
    <s v="Sitka"/>
    <n v="9039"/>
    <s v="Southeast"/>
    <s v="TRIERSCHIELD BUILDINGTRIERSCHIELD/MC GRAW"/>
    <x v="7"/>
    <n v="1536"/>
    <m/>
    <m/>
    <m/>
    <m/>
    <m/>
    <m/>
    <m/>
    <m/>
    <m/>
    <m/>
    <m/>
    <m/>
    <m/>
  </r>
  <r>
    <s v="Sitka"/>
    <n v="9039"/>
    <s v="Southeast"/>
    <s v=" STATON"/>
    <x v="7"/>
    <n v="1554"/>
    <m/>
    <m/>
    <m/>
    <m/>
    <m/>
    <m/>
    <m/>
    <m/>
    <m/>
    <m/>
    <m/>
    <m/>
    <m/>
  </r>
  <r>
    <s v="Sitka"/>
    <n v="9039"/>
    <s v="Southeast"/>
    <s v=" GIGLIA"/>
    <x v="7"/>
    <n v="1616"/>
    <m/>
    <m/>
    <m/>
    <m/>
    <m/>
    <m/>
    <m/>
    <m/>
    <m/>
    <m/>
    <m/>
    <m/>
    <m/>
  </r>
  <r>
    <s v="Sitka"/>
    <n v="9039"/>
    <s v="Southeast"/>
    <s v=" COX"/>
    <x v="7"/>
    <n v="1616"/>
    <m/>
    <m/>
    <m/>
    <m/>
    <m/>
    <m/>
    <m/>
    <m/>
    <m/>
    <m/>
    <m/>
    <m/>
    <m/>
  </r>
  <r>
    <s v="Sitka"/>
    <n v="9039"/>
    <s v="Southeast"/>
    <s v=" COX"/>
    <x v="7"/>
    <n v="1616"/>
    <m/>
    <m/>
    <m/>
    <m/>
    <m/>
    <m/>
    <m/>
    <m/>
    <m/>
    <m/>
    <m/>
    <m/>
    <m/>
  </r>
  <r>
    <s v="Sitka"/>
    <n v="9039"/>
    <s v="Southeast"/>
    <s v=" BARRY"/>
    <x v="7"/>
    <n v="1638"/>
    <m/>
    <m/>
    <m/>
    <m/>
    <m/>
    <m/>
    <m/>
    <m/>
    <m/>
    <m/>
    <m/>
    <m/>
    <m/>
  </r>
  <r>
    <s v="Sitka"/>
    <n v="9039"/>
    <s v="Southeast"/>
    <s v="SMCR COTTAGES NEAR ASTBARANOF ISLAND HOUSING AUTHORITY"/>
    <x v="7"/>
    <n v="1698"/>
    <m/>
    <m/>
    <m/>
    <m/>
    <m/>
    <m/>
    <m/>
    <m/>
    <m/>
    <m/>
    <m/>
    <m/>
    <m/>
  </r>
  <r>
    <s v="Sitka"/>
    <n v="9039"/>
    <s v="Southeast"/>
    <s v=" VILLANDRE"/>
    <x v="7"/>
    <n v="1750"/>
    <m/>
    <m/>
    <m/>
    <m/>
    <m/>
    <m/>
    <m/>
    <m/>
    <m/>
    <m/>
    <m/>
    <m/>
    <m/>
  </r>
  <r>
    <s v="Sitka"/>
    <n v="9039"/>
    <s v="Southeast"/>
    <s v=" RICHTER"/>
    <x v="7"/>
    <n v="1760"/>
    <m/>
    <m/>
    <m/>
    <m/>
    <m/>
    <m/>
    <m/>
    <m/>
    <m/>
    <m/>
    <m/>
    <m/>
    <m/>
  </r>
  <r>
    <s v="Sitka"/>
    <n v="9039"/>
    <s v="Southeast"/>
    <s v=" PADDOCK LIVING TRUST"/>
    <x v="7"/>
    <n v="1800"/>
    <m/>
    <m/>
    <m/>
    <m/>
    <m/>
    <m/>
    <m/>
    <m/>
    <m/>
    <m/>
    <m/>
    <m/>
    <m/>
  </r>
  <r>
    <s v="Sitka"/>
    <n v="9039"/>
    <s v="Southeast"/>
    <s v=" NESS"/>
    <x v="7"/>
    <n v="1920"/>
    <m/>
    <m/>
    <m/>
    <m/>
    <m/>
    <m/>
    <m/>
    <m/>
    <m/>
    <m/>
    <m/>
    <m/>
    <m/>
  </r>
  <r>
    <s v="Sitka"/>
    <n v="9039"/>
    <s v="Southeast"/>
    <s v=" SUMABAT FAMILY TRUST"/>
    <x v="7"/>
    <n v="1920"/>
    <m/>
    <m/>
    <m/>
    <m/>
    <m/>
    <m/>
    <m/>
    <m/>
    <m/>
    <m/>
    <m/>
    <m/>
    <m/>
  </r>
  <r>
    <s v="Sitka"/>
    <n v="9039"/>
    <s v="Southeast"/>
    <s v=" KRAUSE"/>
    <x v="7"/>
    <n v="2000"/>
    <m/>
    <m/>
    <m/>
    <m/>
    <m/>
    <m/>
    <m/>
    <m/>
    <m/>
    <m/>
    <m/>
    <m/>
    <m/>
  </r>
  <r>
    <s v="Sitka"/>
    <n v="9039"/>
    <s v="Southeast"/>
    <s v=" KATLIAN COMMERCIAL PROPERTIES,LLC"/>
    <x v="7"/>
    <n v="2015"/>
    <m/>
    <m/>
    <m/>
    <m/>
    <m/>
    <m/>
    <m/>
    <m/>
    <m/>
    <m/>
    <m/>
    <m/>
    <m/>
  </r>
  <r>
    <s v="Sitka"/>
    <n v="9039"/>
    <s v="Southeast"/>
    <s v=" PADDOCK LIVING TRUST"/>
    <x v="7"/>
    <n v="2200"/>
    <m/>
    <m/>
    <m/>
    <m/>
    <m/>
    <m/>
    <m/>
    <m/>
    <m/>
    <m/>
    <m/>
    <m/>
    <m/>
  </r>
  <r>
    <s v="Sitka"/>
    <n v="9039"/>
    <s v="Southeast"/>
    <s v=" SMITH RENTALS, LLC"/>
    <x v="7"/>
    <n v="2330"/>
    <m/>
    <m/>
    <m/>
    <m/>
    <m/>
    <m/>
    <m/>
    <m/>
    <m/>
    <m/>
    <m/>
    <m/>
    <m/>
  </r>
  <r>
    <s v="Sitka"/>
    <n v="9039"/>
    <s v="Southeast"/>
    <s v=" ROBINSON"/>
    <x v="7"/>
    <n v="2337"/>
    <m/>
    <m/>
    <m/>
    <m/>
    <m/>
    <m/>
    <m/>
    <m/>
    <m/>
    <m/>
    <m/>
    <m/>
    <m/>
  </r>
  <r>
    <s v="Sitka"/>
    <n v="9039"/>
    <s v="Southeast"/>
    <s v="BEHIND SHEETKA KWANCITY &amp; BOROUGH OF SITKA"/>
    <x v="7"/>
    <n v="2374"/>
    <m/>
    <m/>
    <m/>
    <m/>
    <m/>
    <m/>
    <m/>
    <m/>
    <m/>
    <m/>
    <m/>
    <m/>
    <m/>
  </r>
  <r>
    <s v="Sitka"/>
    <n v="9039"/>
    <s v="Southeast"/>
    <s v=" HAYASHI/ATKINSON"/>
    <x v="7"/>
    <n v="2380"/>
    <m/>
    <m/>
    <m/>
    <m/>
    <m/>
    <m/>
    <m/>
    <m/>
    <m/>
    <m/>
    <m/>
    <m/>
    <m/>
  </r>
  <r>
    <s v="Sitka"/>
    <n v="9039"/>
    <s v="Southeast"/>
    <s v=" ETULAIN"/>
    <x v="7"/>
    <n v="2400"/>
    <m/>
    <m/>
    <m/>
    <m/>
    <m/>
    <m/>
    <m/>
    <m/>
    <m/>
    <m/>
    <m/>
    <m/>
    <m/>
  </r>
  <r>
    <s v="Sitka"/>
    <n v="9039"/>
    <s v="Southeast"/>
    <s v=" SITKA COUNSELING &amp; PREV.SERV.,INC."/>
    <x v="7"/>
    <n v="2400"/>
    <m/>
    <m/>
    <m/>
    <m/>
    <m/>
    <m/>
    <m/>
    <m/>
    <m/>
    <m/>
    <m/>
    <m/>
    <m/>
  </r>
  <r>
    <s v="Sitka"/>
    <n v="9039"/>
    <s v="Southeast"/>
    <s v="PATIENT HOUSING FACILITYS.E.A.R.H.C."/>
    <x v="7"/>
    <n v="2412"/>
    <m/>
    <m/>
    <m/>
    <m/>
    <m/>
    <m/>
    <m/>
    <m/>
    <m/>
    <m/>
    <m/>
    <m/>
    <m/>
  </r>
  <r>
    <s v="Sitka"/>
    <n v="9039"/>
    <s v="Southeast"/>
    <s v=" BEZEZEKOFF"/>
    <x v="7"/>
    <n v="2448"/>
    <m/>
    <m/>
    <m/>
    <m/>
    <m/>
    <m/>
    <m/>
    <m/>
    <m/>
    <m/>
    <m/>
    <m/>
    <m/>
  </r>
  <r>
    <s v="Sitka"/>
    <n v="9039"/>
    <s v="Southeast"/>
    <s v="AIRPORT LEASEHOLDHARRIS AIRCRAFT SERVICES, INC."/>
    <x v="7"/>
    <n v="2450"/>
    <m/>
    <m/>
    <m/>
    <m/>
    <m/>
    <m/>
    <m/>
    <m/>
    <m/>
    <m/>
    <m/>
    <m/>
    <m/>
  </r>
  <r>
    <s v="Sitka"/>
    <n v="9039"/>
    <s v="Southeast"/>
    <s v=" SITKA HERITAGE PROPERTIES, LLC"/>
    <x v="7"/>
    <n v="2500"/>
    <m/>
    <m/>
    <m/>
    <m/>
    <m/>
    <m/>
    <m/>
    <m/>
    <m/>
    <m/>
    <m/>
    <m/>
    <m/>
  </r>
  <r>
    <s v="Sitka"/>
    <n v="9039"/>
    <s v="Southeast"/>
    <s v=" TUTTLE"/>
    <x v="7"/>
    <n v="2508"/>
    <m/>
    <m/>
    <m/>
    <m/>
    <m/>
    <m/>
    <m/>
    <m/>
    <m/>
    <m/>
    <m/>
    <m/>
    <m/>
  </r>
  <r>
    <s v="Sitka"/>
    <n v="9039"/>
    <s v="Southeast"/>
    <s v=" SMITH RENTALS, LLC"/>
    <x v="7"/>
    <n v="2533"/>
    <m/>
    <m/>
    <m/>
    <m/>
    <m/>
    <m/>
    <m/>
    <m/>
    <m/>
    <m/>
    <m/>
    <m/>
    <m/>
  </r>
  <r>
    <s v="Sitka"/>
    <n v="9039"/>
    <s v="Southeast"/>
    <s v=" MILLER"/>
    <x v="7"/>
    <n v="2580"/>
    <m/>
    <m/>
    <m/>
    <m/>
    <m/>
    <m/>
    <m/>
    <m/>
    <m/>
    <m/>
    <m/>
    <m/>
    <m/>
  </r>
  <r>
    <s v="Sitka"/>
    <n v="9039"/>
    <s v="Southeast"/>
    <s v=" SMITH RENTALS, LLC"/>
    <x v="7"/>
    <n v="2581"/>
    <m/>
    <m/>
    <m/>
    <m/>
    <m/>
    <m/>
    <m/>
    <m/>
    <m/>
    <m/>
    <m/>
    <m/>
    <m/>
  </r>
  <r>
    <s v="Sitka"/>
    <n v="9039"/>
    <s v="Southeast"/>
    <s v=" HARANG"/>
    <x v="7"/>
    <n v="2594"/>
    <m/>
    <m/>
    <m/>
    <m/>
    <m/>
    <m/>
    <m/>
    <m/>
    <m/>
    <m/>
    <m/>
    <m/>
    <m/>
  </r>
  <r>
    <s v="Sitka"/>
    <n v="9039"/>
    <s v="Southeast"/>
    <s v="DENCO ENTERPRISESDENKINGER"/>
    <x v="7"/>
    <n v="2600"/>
    <m/>
    <m/>
    <m/>
    <m/>
    <m/>
    <m/>
    <m/>
    <m/>
    <m/>
    <m/>
    <m/>
    <m/>
    <m/>
  </r>
  <r>
    <s v="Sitka"/>
    <n v="9039"/>
    <s v="Southeast"/>
    <s v=" ARMSTRONG-KETA, INC."/>
    <x v="7"/>
    <n v="2650"/>
    <m/>
    <m/>
    <m/>
    <m/>
    <m/>
    <m/>
    <m/>
    <m/>
    <m/>
    <m/>
    <m/>
    <m/>
    <m/>
  </r>
  <r>
    <s v="Sitka"/>
    <n v="9039"/>
    <s v="Southeast"/>
    <s v=" GROSS"/>
    <x v="7"/>
    <n v="2720"/>
    <m/>
    <m/>
    <m/>
    <m/>
    <m/>
    <m/>
    <m/>
    <m/>
    <m/>
    <m/>
    <m/>
    <m/>
    <m/>
  </r>
  <r>
    <s v="Sitka"/>
    <n v="9039"/>
    <s v="Southeast"/>
    <s v=" KAINULAINEN FAMILY TRUST"/>
    <x v="7"/>
    <n v="2770"/>
    <m/>
    <m/>
    <m/>
    <m/>
    <m/>
    <m/>
    <m/>
    <m/>
    <m/>
    <m/>
    <m/>
    <m/>
    <m/>
  </r>
  <r>
    <s v="Sitka"/>
    <n v="9039"/>
    <s v="Southeast"/>
    <s v=" WESTPHAL"/>
    <x v="7"/>
    <n v="2800"/>
    <m/>
    <m/>
    <m/>
    <m/>
    <m/>
    <m/>
    <m/>
    <m/>
    <m/>
    <m/>
    <m/>
    <m/>
    <m/>
  </r>
  <r>
    <s v="Sitka"/>
    <n v="9039"/>
    <s v="Southeast"/>
    <s v=" MATTINGLY/BERGEY"/>
    <x v="7"/>
    <n v="2904"/>
    <m/>
    <m/>
    <m/>
    <m/>
    <m/>
    <m/>
    <m/>
    <m/>
    <m/>
    <m/>
    <m/>
    <m/>
    <m/>
  </r>
  <r>
    <s v="Sitka"/>
    <n v="9039"/>
    <s v="Southeast"/>
    <s v=" SILVER BAY SEAFOODS, LLC"/>
    <x v="7"/>
    <n v="3000"/>
    <m/>
    <m/>
    <m/>
    <m/>
    <m/>
    <m/>
    <m/>
    <m/>
    <m/>
    <m/>
    <m/>
    <m/>
    <m/>
  </r>
  <r>
    <s v="Sitka"/>
    <n v="9039"/>
    <s v="Southeast"/>
    <s v=" WILLIAMSON"/>
    <x v="7"/>
    <n v="3000"/>
    <m/>
    <m/>
    <m/>
    <m/>
    <m/>
    <m/>
    <m/>
    <m/>
    <m/>
    <m/>
    <m/>
    <m/>
    <m/>
  </r>
  <r>
    <s v="Sitka"/>
    <n v="9039"/>
    <s v="Southeast"/>
    <s v="NEW ARCHANGEL BLDGANDERSEN"/>
    <x v="7"/>
    <n v="3042"/>
    <m/>
    <m/>
    <m/>
    <m/>
    <m/>
    <m/>
    <m/>
    <m/>
    <m/>
    <m/>
    <m/>
    <m/>
    <m/>
  </r>
  <r>
    <s v="Sitka"/>
    <n v="9039"/>
    <s v="Southeast"/>
    <s v=" ANDERSEN/ANDERSEN"/>
    <x v="7"/>
    <n v="3255"/>
    <m/>
    <m/>
    <m/>
    <m/>
    <m/>
    <m/>
    <m/>
    <m/>
    <m/>
    <m/>
    <m/>
    <m/>
    <m/>
  </r>
  <r>
    <s v="Sitka"/>
    <n v="9039"/>
    <s v="Southeast"/>
    <s v=" TISHER"/>
    <x v="7"/>
    <n v="3264"/>
    <m/>
    <m/>
    <m/>
    <m/>
    <m/>
    <m/>
    <m/>
    <m/>
    <m/>
    <m/>
    <m/>
    <m/>
    <m/>
  </r>
  <r>
    <s v="Sitka"/>
    <n v="9039"/>
    <s v="Southeast"/>
    <s v=" OLSON/ALLEN-OLSON"/>
    <x v="7"/>
    <n v="3312"/>
    <m/>
    <m/>
    <m/>
    <m/>
    <m/>
    <m/>
    <m/>
    <m/>
    <m/>
    <m/>
    <m/>
    <m/>
    <m/>
  </r>
  <r>
    <s v="Sitka"/>
    <n v="9039"/>
    <s v="Southeast"/>
    <s v=" HARANG"/>
    <x v="7"/>
    <n v="3436"/>
    <m/>
    <m/>
    <m/>
    <m/>
    <m/>
    <m/>
    <m/>
    <m/>
    <m/>
    <m/>
    <m/>
    <m/>
    <m/>
  </r>
  <r>
    <s v="Sitka"/>
    <n v="9039"/>
    <s v="Southeast"/>
    <s v=" EGGLESTON/NEDHAM"/>
    <x v="7"/>
    <n v="3456"/>
    <m/>
    <m/>
    <m/>
    <m/>
    <m/>
    <m/>
    <m/>
    <m/>
    <m/>
    <m/>
    <m/>
    <m/>
    <m/>
  </r>
  <r>
    <s v="Sitka"/>
    <n v="9039"/>
    <s v="Southeast"/>
    <s v=" CHATHAM CANNERY, LTD."/>
    <x v="7"/>
    <n v="3510"/>
    <m/>
    <m/>
    <m/>
    <m/>
    <m/>
    <m/>
    <m/>
    <m/>
    <m/>
    <m/>
    <m/>
    <m/>
    <m/>
  </r>
  <r>
    <s v="Sitka"/>
    <n v="9039"/>
    <s v="Southeast"/>
    <s v="S.P.A.T.S. LEASEHOLDS.P.A.T.S."/>
    <x v="7"/>
    <n v="3544"/>
    <m/>
    <m/>
    <m/>
    <m/>
    <m/>
    <m/>
    <m/>
    <m/>
    <m/>
    <m/>
    <m/>
    <m/>
    <m/>
  </r>
  <r>
    <s v="Sitka"/>
    <n v="9039"/>
    <s v="Southeast"/>
    <s v=" PHILLIPS"/>
    <x v="7"/>
    <n v="3583"/>
    <m/>
    <m/>
    <m/>
    <m/>
    <m/>
    <m/>
    <m/>
    <m/>
    <m/>
    <m/>
    <m/>
    <m/>
    <m/>
  </r>
  <r>
    <s v="Sitka"/>
    <n v="9039"/>
    <s v="Southeast"/>
    <s v=" CARBILLON"/>
    <x v="7"/>
    <n v="3640"/>
    <m/>
    <m/>
    <m/>
    <m/>
    <m/>
    <m/>
    <m/>
    <m/>
    <m/>
    <m/>
    <m/>
    <m/>
    <m/>
  </r>
  <r>
    <s v="Sitka"/>
    <n v="9039"/>
    <s v="Southeast"/>
    <s v=" DENHERDER"/>
    <x v="7"/>
    <n v="3732"/>
    <m/>
    <m/>
    <m/>
    <m/>
    <m/>
    <m/>
    <m/>
    <m/>
    <m/>
    <m/>
    <m/>
    <m/>
    <m/>
  </r>
  <r>
    <s v="Sitka"/>
    <n v="9039"/>
    <s v="Southeast"/>
    <s v=" RADZIUKINAS"/>
    <x v="7"/>
    <n v="3732"/>
    <m/>
    <m/>
    <m/>
    <m/>
    <m/>
    <m/>
    <m/>
    <m/>
    <m/>
    <m/>
    <m/>
    <m/>
    <m/>
  </r>
  <r>
    <s v="Sitka"/>
    <n v="9039"/>
    <s v="Southeast"/>
    <s v=" HOEHN"/>
    <x v="7"/>
    <n v="3840"/>
    <m/>
    <m/>
    <m/>
    <m/>
    <m/>
    <m/>
    <m/>
    <m/>
    <m/>
    <m/>
    <m/>
    <m/>
    <m/>
  </r>
  <r>
    <s v="Sitka"/>
    <n v="9039"/>
    <s v="Southeast"/>
    <s v=" HAUCK"/>
    <x v="7"/>
    <n v="3840"/>
    <m/>
    <m/>
    <m/>
    <m/>
    <m/>
    <m/>
    <m/>
    <m/>
    <m/>
    <m/>
    <m/>
    <m/>
    <m/>
  </r>
  <r>
    <s v="Sitka"/>
    <n v="9039"/>
    <s v="Southeast"/>
    <s v="DAILY SITKA SENTINELNEWSPAPER PROPERTIES, LLC"/>
    <x v="7"/>
    <n v="3945"/>
    <m/>
    <m/>
    <m/>
    <m/>
    <m/>
    <m/>
    <m/>
    <m/>
    <m/>
    <m/>
    <m/>
    <m/>
    <m/>
  </r>
  <r>
    <s v="Sitka"/>
    <n v="9039"/>
    <s v="Southeast"/>
    <s v=" RUDD"/>
    <x v="7"/>
    <n v="3984"/>
    <m/>
    <m/>
    <m/>
    <m/>
    <m/>
    <m/>
    <m/>
    <m/>
    <m/>
    <m/>
    <m/>
    <m/>
    <m/>
  </r>
  <r>
    <s v="Sitka"/>
    <n v="9039"/>
    <s v="Southeast"/>
    <s v=" SUAREZ/OWEN"/>
    <x v="7"/>
    <n v="4000"/>
    <m/>
    <m/>
    <m/>
    <m/>
    <m/>
    <m/>
    <m/>
    <m/>
    <m/>
    <m/>
    <m/>
    <m/>
    <m/>
  </r>
  <r>
    <s v="Sitka"/>
    <n v="9039"/>
    <s v="Southeast"/>
    <s v=" HANDERSON/LUNDGREN"/>
    <x v="7"/>
    <n v="4048"/>
    <m/>
    <m/>
    <m/>
    <m/>
    <m/>
    <m/>
    <m/>
    <m/>
    <m/>
    <m/>
    <m/>
    <m/>
    <m/>
  </r>
  <r>
    <s v="Sitka"/>
    <n v="9039"/>
    <s v="Southeast"/>
    <s v=" DELGADO"/>
    <x v="7"/>
    <n v="4054"/>
    <m/>
    <m/>
    <m/>
    <m/>
    <m/>
    <m/>
    <m/>
    <m/>
    <m/>
    <m/>
    <m/>
    <m/>
    <m/>
  </r>
  <r>
    <s v="Sitka"/>
    <n v="9039"/>
    <s v="Southeast"/>
    <s v=" BAUDER/VOSBURG"/>
    <x v="7"/>
    <n v="4066"/>
    <m/>
    <m/>
    <m/>
    <m/>
    <m/>
    <m/>
    <m/>
    <m/>
    <m/>
    <m/>
    <m/>
    <m/>
    <m/>
  </r>
  <r>
    <s v="Sitka"/>
    <n v="9039"/>
    <s v="Southeast"/>
    <s v=" SITKA TRIBE OF ALASKA"/>
    <x v="7"/>
    <n v="4080"/>
    <m/>
    <m/>
    <m/>
    <m/>
    <m/>
    <m/>
    <m/>
    <m/>
    <m/>
    <m/>
    <m/>
    <m/>
    <m/>
  </r>
  <r>
    <s v="Sitka"/>
    <n v="9039"/>
    <s v="Southeast"/>
    <s v=" HELLER"/>
    <x v="7"/>
    <n v="4200"/>
    <m/>
    <m/>
    <m/>
    <m/>
    <m/>
    <m/>
    <m/>
    <m/>
    <m/>
    <m/>
    <m/>
    <m/>
    <m/>
  </r>
  <r>
    <s v="Sitka"/>
    <n v="9039"/>
    <s v="Southeast"/>
    <s v=" HALIBUT POINT MARINE SERVICES, LLC"/>
    <x v="7"/>
    <n v="4200"/>
    <m/>
    <m/>
    <m/>
    <m/>
    <m/>
    <m/>
    <m/>
    <m/>
    <m/>
    <m/>
    <m/>
    <m/>
    <m/>
  </r>
  <r>
    <s v="Sitka"/>
    <n v="9039"/>
    <s v="Southeast"/>
    <s v="EKLBRY,FOX,TURLEY,LISTON,FORTUNE, FOX"/>
    <x v="7"/>
    <n v="4300"/>
    <m/>
    <m/>
    <m/>
    <m/>
    <m/>
    <m/>
    <m/>
    <m/>
    <m/>
    <m/>
    <m/>
    <m/>
    <m/>
  </r>
  <r>
    <s v="Sitka"/>
    <n v="9039"/>
    <s v="Southeast"/>
    <s v=" DAVIS, INC."/>
    <x v="7"/>
    <n v="4311"/>
    <m/>
    <m/>
    <m/>
    <m/>
    <m/>
    <m/>
    <m/>
    <m/>
    <m/>
    <m/>
    <m/>
    <m/>
    <m/>
  </r>
  <r>
    <s v="Sitka"/>
    <n v="9039"/>
    <s v="Southeast"/>
    <s v=" EMTER FAMILY LIVING TRUST"/>
    <x v="7"/>
    <n v="4352"/>
    <m/>
    <m/>
    <m/>
    <m/>
    <m/>
    <m/>
    <m/>
    <m/>
    <m/>
    <m/>
    <m/>
    <m/>
    <m/>
  </r>
  <r>
    <s v="Sitka"/>
    <n v="9039"/>
    <s v="Southeast"/>
    <s v=" MARTIN REVOCABLE TRUST"/>
    <x v="7"/>
    <n v="4370"/>
    <m/>
    <m/>
    <m/>
    <m/>
    <m/>
    <m/>
    <m/>
    <m/>
    <m/>
    <m/>
    <m/>
    <m/>
    <m/>
  </r>
  <r>
    <s v="Sitka"/>
    <n v="9039"/>
    <s v="Southeast"/>
    <s v=" TOTTEN FAMILY PARTNERS, LTD."/>
    <x v="7"/>
    <n v="4382"/>
    <m/>
    <m/>
    <m/>
    <m/>
    <m/>
    <m/>
    <m/>
    <m/>
    <m/>
    <m/>
    <m/>
    <m/>
    <m/>
  </r>
  <r>
    <s v="Sitka"/>
    <n v="9039"/>
    <s v="Southeast"/>
    <s v=" SITKA SPORTSMEN'S ASSOCIATION"/>
    <x v="7"/>
    <n v="4390"/>
    <m/>
    <m/>
    <m/>
    <m/>
    <m/>
    <m/>
    <m/>
    <m/>
    <m/>
    <m/>
    <m/>
    <m/>
    <m/>
  </r>
  <r>
    <s v="Sitka"/>
    <n v="9039"/>
    <s v="Southeast"/>
    <s v=" MICHAEL"/>
    <x v="7"/>
    <n v="4400"/>
    <m/>
    <m/>
    <m/>
    <m/>
    <m/>
    <m/>
    <m/>
    <m/>
    <m/>
    <m/>
    <m/>
    <m/>
    <m/>
  </r>
  <r>
    <s v="Sitka"/>
    <n v="9039"/>
    <s v="Southeast"/>
    <s v=" RAVEN RADIO FOUNDATION, INC."/>
    <x v="7"/>
    <n v="4409"/>
    <m/>
    <m/>
    <m/>
    <m/>
    <m/>
    <m/>
    <m/>
    <m/>
    <m/>
    <m/>
    <m/>
    <m/>
    <m/>
  </r>
  <r>
    <s v="Sitka"/>
    <n v="9039"/>
    <s v="Southeast"/>
    <s v="ATTN: PROPERTY TAX ADMINALASKA AIRLINES, INC."/>
    <x v="7"/>
    <n v="4473"/>
    <m/>
    <m/>
    <m/>
    <m/>
    <m/>
    <m/>
    <m/>
    <m/>
    <m/>
    <m/>
    <m/>
    <m/>
    <m/>
  </r>
  <r>
    <s v="Sitka"/>
    <n v="9039"/>
    <s v="Southeast"/>
    <s v=" TRUJILLO"/>
    <x v="7"/>
    <n v="4560"/>
    <m/>
    <m/>
    <m/>
    <m/>
    <m/>
    <m/>
    <m/>
    <m/>
    <m/>
    <m/>
    <m/>
    <m/>
    <m/>
  </r>
  <r>
    <s v="Sitka"/>
    <n v="9039"/>
    <s v="Southeast"/>
    <s v=" JD RENTALS, LLC"/>
    <x v="7"/>
    <n v="4560"/>
    <m/>
    <m/>
    <m/>
    <m/>
    <m/>
    <m/>
    <m/>
    <m/>
    <m/>
    <m/>
    <m/>
    <m/>
    <m/>
  </r>
  <r>
    <s v="Sitka"/>
    <n v="9039"/>
    <s v="Southeast"/>
    <s v="ATTN: TAX DEPT.TELEPHONE UTILITIES OF NORTHLAND"/>
    <x v="7"/>
    <n v="4565"/>
    <m/>
    <m/>
    <m/>
    <m/>
    <m/>
    <m/>
    <m/>
    <m/>
    <m/>
    <m/>
    <m/>
    <m/>
    <m/>
  </r>
  <r>
    <s v="Sitka"/>
    <n v="9039"/>
    <s v="Southeast"/>
    <s v="BROWN APTS(#15-26)BROWN APARTMENTS, LLC"/>
    <x v="7"/>
    <n v="4608"/>
    <m/>
    <m/>
    <m/>
    <m/>
    <m/>
    <m/>
    <m/>
    <m/>
    <m/>
    <m/>
    <m/>
    <m/>
    <m/>
  </r>
  <r>
    <s v="Sitka"/>
    <n v="9039"/>
    <s v="Southeast"/>
    <s v=" MILLER"/>
    <x v="7"/>
    <n v="4640"/>
    <m/>
    <m/>
    <m/>
    <m/>
    <m/>
    <m/>
    <m/>
    <m/>
    <m/>
    <m/>
    <m/>
    <m/>
    <m/>
  </r>
  <r>
    <s v="Sitka"/>
    <n v="9039"/>
    <s v="Southeast"/>
    <s v=" THOMAS"/>
    <x v="7"/>
    <n v="4640"/>
    <m/>
    <m/>
    <m/>
    <m/>
    <m/>
    <m/>
    <m/>
    <m/>
    <m/>
    <m/>
    <m/>
    <m/>
    <m/>
  </r>
  <r>
    <s v="Sitka"/>
    <n v="9039"/>
    <s v="Southeast"/>
    <s v=" SITKA MOTOR SUPPLY, INC."/>
    <x v="7"/>
    <n v="4695"/>
    <m/>
    <m/>
    <m/>
    <m/>
    <m/>
    <m/>
    <m/>
    <m/>
    <m/>
    <m/>
    <m/>
    <m/>
    <m/>
  </r>
  <r>
    <s v="Sitka"/>
    <n v="9039"/>
    <s v="Southeast"/>
    <s v=" SMITH"/>
    <x v="7"/>
    <n v="4712"/>
    <m/>
    <m/>
    <m/>
    <m/>
    <m/>
    <m/>
    <m/>
    <m/>
    <m/>
    <m/>
    <m/>
    <m/>
    <m/>
  </r>
  <r>
    <s v="Sitka"/>
    <n v="9039"/>
    <s v="Southeast"/>
    <s v=" ANDERSEN"/>
    <x v="7"/>
    <n v="4790"/>
    <m/>
    <m/>
    <m/>
    <m/>
    <m/>
    <m/>
    <m/>
    <m/>
    <m/>
    <m/>
    <m/>
    <m/>
    <m/>
  </r>
  <r>
    <s v="Sitka"/>
    <n v="9039"/>
    <s v="Southeast"/>
    <s v=" KAINULAINEN FAMILY TRUST"/>
    <x v="7"/>
    <n v="4804"/>
    <m/>
    <m/>
    <m/>
    <m/>
    <m/>
    <m/>
    <m/>
    <m/>
    <m/>
    <m/>
    <m/>
    <m/>
    <m/>
  </r>
  <r>
    <s v="Sitka"/>
    <n v="9039"/>
    <s v="Southeast"/>
    <s v=" GANGLE"/>
    <x v="7"/>
    <n v="4900"/>
    <m/>
    <m/>
    <m/>
    <m/>
    <m/>
    <m/>
    <m/>
    <m/>
    <m/>
    <m/>
    <m/>
    <m/>
    <m/>
  </r>
  <r>
    <s v="Sitka"/>
    <n v="9039"/>
    <s v="Southeast"/>
    <s v=" JOHNSON/PHILLIPS"/>
    <x v="7"/>
    <n v="5000"/>
    <m/>
    <m/>
    <m/>
    <m/>
    <m/>
    <m/>
    <m/>
    <m/>
    <m/>
    <m/>
    <m/>
    <m/>
    <m/>
  </r>
  <r>
    <s v="Sitka"/>
    <n v="9039"/>
    <s v="Southeast"/>
    <s v=" HERNANDEZ"/>
    <x v="7"/>
    <n v="5011"/>
    <m/>
    <m/>
    <m/>
    <m/>
    <m/>
    <m/>
    <m/>
    <m/>
    <m/>
    <m/>
    <m/>
    <m/>
    <m/>
  </r>
  <r>
    <s v="Sitka"/>
    <n v="9039"/>
    <s v="Southeast"/>
    <s v=" SITKA ROCK SUITES, LLC"/>
    <x v="7"/>
    <n v="5040"/>
    <m/>
    <m/>
    <m/>
    <m/>
    <m/>
    <m/>
    <m/>
    <m/>
    <m/>
    <m/>
    <m/>
    <m/>
    <m/>
  </r>
  <r>
    <s v="Sitka"/>
    <n v="9039"/>
    <s v="Southeast"/>
    <s v=" BERLAD/BRODIGAN"/>
    <x v="7"/>
    <n v="5220"/>
    <m/>
    <m/>
    <m/>
    <m/>
    <m/>
    <m/>
    <m/>
    <m/>
    <m/>
    <m/>
    <m/>
    <m/>
    <m/>
  </r>
  <r>
    <s v="Sitka"/>
    <n v="9039"/>
    <s v="Southeast"/>
    <s v=" SITKA SUPER 8 MOTEL"/>
    <x v="7"/>
    <n v="5220"/>
    <m/>
    <m/>
    <m/>
    <m/>
    <m/>
    <m/>
    <m/>
    <m/>
    <m/>
    <m/>
    <m/>
    <m/>
    <m/>
  </r>
  <r>
    <s v="Sitka"/>
    <n v="9039"/>
    <s v="Southeast"/>
    <s v=" SMITH"/>
    <x v="7"/>
    <n v="5248"/>
    <m/>
    <m/>
    <m/>
    <m/>
    <m/>
    <m/>
    <m/>
    <m/>
    <m/>
    <m/>
    <m/>
    <m/>
    <m/>
  </r>
  <r>
    <s v="Sitka"/>
    <n v="9039"/>
    <s v="Southeast"/>
    <s v=" MCLEOD"/>
    <x v="7"/>
    <n v="5298"/>
    <m/>
    <m/>
    <m/>
    <m/>
    <m/>
    <m/>
    <m/>
    <m/>
    <m/>
    <m/>
    <m/>
    <m/>
    <m/>
  </r>
  <r>
    <s v="Sitka"/>
    <n v="9039"/>
    <s v="Southeast"/>
    <s v="COVE MARINA % M.CLEMENTZCOVE MARINA, INC"/>
    <x v="7"/>
    <n v="5400"/>
    <m/>
    <m/>
    <m/>
    <m/>
    <m/>
    <m/>
    <m/>
    <m/>
    <m/>
    <m/>
    <m/>
    <m/>
    <m/>
  </r>
  <r>
    <s v="Sitka"/>
    <n v="9039"/>
    <s v="Southeast"/>
    <s v="MARINE SERV CENTER LEASESEAFOOD PRODUCERS COOPERATIVE"/>
    <x v="7"/>
    <n v="5440"/>
    <m/>
    <m/>
    <m/>
    <m/>
    <m/>
    <m/>
    <m/>
    <m/>
    <m/>
    <m/>
    <m/>
    <m/>
    <m/>
  </r>
  <r>
    <s v="Sitka"/>
    <n v="9039"/>
    <s v="Southeast"/>
    <s v=" PARRISH"/>
    <x v="7"/>
    <n v="5600"/>
    <m/>
    <m/>
    <m/>
    <m/>
    <m/>
    <m/>
    <m/>
    <m/>
    <m/>
    <m/>
    <m/>
    <m/>
    <m/>
  </r>
  <r>
    <s v="Sitka"/>
    <n v="9039"/>
    <s v="Southeast"/>
    <s v=" RENNIE/LARSEN"/>
    <x v="7"/>
    <n v="5624"/>
    <m/>
    <m/>
    <m/>
    <m/>
    <m/>
    <m/>
    <m/>
    <m/>
    <m/>
    <m/>
    <m/>
    <m/>
    <m/>
  </r>
  <r>
    <s v="Sitka"/>
    <n v="9039"/>
    <s v="Southeast"/>
    <s v=" FISHERMAN'S QUAY, LLC"/>
    <x v="7"/>
    <n v="5642"/>
    <m/>
    <m/>
    <m/>
    <m/>
    <m/>
    <m/>
    <m/>
    <m/>
    <m/>
    <m/>
    <m/>
    <m/>
    <m/>
  </r>
  <r>
    <s v="Sitka"/>
    <n v="9039"/>
    <s v="Southeast"/>
    <s v=" HARANG"/>
    <x v="7"/>
    <n v="5740"/>
    <m/>
    <m/>
    <m/>
    <m/>
    <m/>
    <m/>
    <m/>
    <m/>
    <m/>
    <m/>
    <m/>
    <m/>
    <m/>
  </r>
  <r>
    <s v="Sitka"/>
    <n v="9039"/>
    <s v="Southeast"/>
    <s v=" DANIELS"/>
    <x v="7"/>
    <n v="5740"/>
    <m/>
    <m/>
    <m/>
    <m/>
    <m/>
    <m/>
    <m/>
    <m/>
    <m/>
    <m/>
    <m/>
    <m/>
    <m/>
  </r>
  <r>
    <s v="Sitka"/>
    <n v="9039"/>
    <s v="Southeast"/>
    <s v=" ALPS FEDERAL CREDIT UNION"/>
    <x v="7"/>
    <n v="5760"/>
    <m/>
    <m/>
    <m/>
    <m/>
    <m/>
    <m/>
    <m/>
    <m/>
    <m/>
    <m/>
    <m/>
    <m/>
    <m/>
  </r>
  <r>
    <s v="Sitka"/>
    <n v="9039"/>
    <s v="Southeast"/>
    <s v="ATTN: ACCTS PAYABLESEARHC AIRPORT LEASE"/>
    <x v="7"/>
    <n v="5940"/>
    <m/>
    <m/>
    <m/>
    <m/>
    <m/>
    <m/>
    <m/>
    <m/>
    <m/>
    <m/>
    <m/>
    <m/>
    <m/>
  </r>
  <r>
    <s v="Sitka"/>
    <n v="9039"/>
    <s v="Southeast"/>
    <s v=" J.L. RENTALS, LLC"/>
    <x v="7"/>
    <n v="5988"/>
    <m/>
    <m/>
    <m/>
    <m/>
    <m/>
    <m/>
    <m/>
    <m/>
    <m/>
    <m/>
    <m/>
    <m/>
    <m/>
  </r>
  <r>
    <s v="Sitka"/>
    <n v="9039"/>
    <s v="Southeast"/>
    <s v="% JONESJONES/WHITE LIVING TRUST"/>
    <x v="7"/>
    <n v="6000"/>
    <m/>
    <m/>
    <m/>
    <m/>
    <m/>
    <m/>
    <m/>
    <m/>
    <m/>
    <m/>
    <m/>
    <m/>
    <m/>
  </r>
  <r>
    <s v="Sitka"/>
    <n v="9039"/>
    <s v="Southeast"/>
    <s v=" CEDARLEAF"/>
    <x v="7"/>
    <n v="6000"/>
    <m/>
    <m/>
    <m/>
    <m/>
    <m/>
    <m/>
    <m/>
    <m/>
    <m/>
    <m/>
    <m/>
    <m/>
    <m/>
  </r>
  <r>
    <s v="Sitka"/>
    <n v="9039"/>
    <s v="Southeast"/>
    <s v=" MILLER"/>
    <x v="7"/>
    <n v="6000"/>
    <m/>
    <m/>
    <m/>
    <m/>
    <m/>
    <m/>
    <m/>
    <m/>
    <m/>
    <m/>
    <m/>
    <m/>
    <m/>
  </r>
  <r>
    <s v="Sitka"/>
    <n v="9039"/>
    <s v="Southeast"/>
    <s v=" JANSSEN"/>
    <x v="7"/>
    <n v="6000"/>
    <m/>
    <m/>
    <m/>
    <m/>
    <m/>
    <m/>
    <m/>
    <m/>
    <m/>
    <m/>
    <m/>
    <m/>
    <m/>
  </r>
  <r>
    <s v="Sitka"/>
    <n v="9039"/>
    <s v="Southeast"/>
    <s v=" STROEMER"/>
    <x v="7"/>
    <n v="6060"/>
    <m/>
    <m/>
    <m/>
    <m/>
    <m/>
    <m/>
    <m/>
    <m/>
    <m/>
    <m/>
    <m/>
    <m/>
    <m/>
  </r>
  <r>
    <s v="Sitka"/>
    <n v="9039"/>
    <s v="Southeast"/>
    <s v=" DIDRICKSON"/>
    <x v="7"/>
    <n v="6160"/>
    <m/>
    <m/>
    <m/>
    <m/>
    <m/>
    <m/>
    <m/>
    <m/>
    <m/>
    <m/>
    <m/>
    <m/>
    <m/>
  </r>
  <r>
    <s v="Sitka"/>
    <n v="9039"/>
    <s v="Southeast"/>
    <s v=" COLLIVER"/>
    <x v="7"/>
    <n v="6291"/>
    <m/>
    <m/>
    <m/>
    <m/>
    <m/>
    <m/>
    <m/>
    <m/>
    <m/>
    <m/>
    <m/>
    <m/>
    <m/>
  </r>
  <r>
    <s v="Sitka"/>
    <n v="9039"/>
    <s v="Southeast"/>
    <s v=" RENTAL TOO, LLC"/>
    <x v="7"/>
    <n v="6400"/>
    <m/>
    <m/>
    <m/>
    <m/>
    <m/>
    <m/>
    <m/>
    <m/>
    <m/>
    <m/>
    <m/>
    <m/>
    <m/>
  </r>
  <r>
    <s v="SITKA"/>
    <n v="9039"/>
    <s v="Southeast"/>
    <s v="Sheldon Jackson MuseumEducation &amp; Early Development, Libraries, Archives &amp; Museums"/>
    <x v="7"/>
    <n v="6500"/>
    <m/>
    <m/>
    <m/>
    <m/>
    <n v="2983.6935196666664"/>
    <m/>
    <m/>
    <m/>
    <m/>
    <m/>
    <m/>
    <m/>
    <m/>
  </r>
  <r>
    <s v="Sitka"/>
    <n v="9039"/>
    <s v="Southeast"/>
    <s v=" ABBEY RAIN HOLDINGS, LLC"/>
    <x v="7"/>
    <n v="6625"/>
    <m/>
    <m/>
    <m/>
    <m/>
    <m/>
    <m/>
    <m/>
    <m/>
    <m/>
    <m/>
    <m/>
    <m/>
    <m/>
  </r>
  <r>
    <s v="Sitka"/>
    <n v="9039"/>
    <s v="Southeast"/>
    <s v=" LINCOLN PLACE, LLC"/>
    <x v="7"/>
    <n v="6735"/>
    <m/>
    <m/>
    <m/>
    <m/>
    <m/>
    <m/>
    <m/>
    <m/>
    <m/>
    <m/>
    <m/>
    <m/>
    <m/>
  </r>
  <r>
    <s v="Sitka"/>
    <n v="9039"/>
    <s v="Southeast"/>
    <s v="DBA SITKA BOTTLING CO.CALHOUN"/>
    <x v="7"/>
    <n v="6782"/>
    <m/>
    <m/>
    <m/>
    <m/>
    <m/>
    <m/>
    <m/>
    <m/>
    <m/>
    <m/>
    <m/>
    <m/>
    <m/>
  </r>
  <r>
    <s v="Sitka"/>
    <n v="9039"/>
    <s v="Southeast"/>
    <s v=" ALASKA PREMIER CHARTERS, INC."/>
    <x v="7"/>
    <n v="6870"/>
    <m/>
    <m/>
    <m/>
    <m/>
    <m/>
    <m/>
    <m/>
    <m/>
    <m/>
    <m/>
    <m/>
    <m/>
    <m/>
  </r>
  <r>
    <s v="Sitka"/>
    <n v="9039"/>
    <s v="Southeast"/>
    <s v=" ISLAND FEVER DIVING &amp; ADVENTURES"/>
    <x v="7"/>
    <n v="6900"/>
    <m/>
    <m/>
    <m/>
    <m/>
    <m/>
    <m/>
    <m/>
    <m/>
    <m/>
    <m/>
    <m/>
    <m/>
    <m/>
  </r>
  <r>
    <s v="Sitka"/>
    <n v="9039"/>
    <s v="Southeast"/>
    <s v=" LOYAL ORDER OF MOOSE, INC."/>
    <x v="7"/>
    <n v="6920"/>
    <m/>
    <m/>
    <m/>
    <m/>
    <m/>
    <m/>
    <m/>
    <m/>
    <m/>
    <m/>
    <m/>
    <m/>
    <m/>
  </r>
  <r>
    <s v="Sitka"/>
    <n v="9039"/>
    <s v="Southeast"/>
    <s v=" DAVIDSON"/>
    <x v="7"/>
    <n v="7000"/>
    <m/>
    <m/>
    <m/>
    <m/>
    <m/>
    <m/>
    <m/>
    <m/>
    <m/>
    <m/>
    <m/>
    <m/>
    <m/>
  </r>
  <r>
    <s v="Sitka"/>
    <n v="9039"/>
    <s v="Southeast"/>
    <s v=" MARINER ENTERPRISES"/>
    <x v="7"/>
    <n v="7000"/>
    <m/>
    <m/>
    <m/>
    <m/>
    <m/>
    <m/>
    <m/>
    <m/>
    <m/>
    <m/>
    <m/>
    <m/>
    <m/>
  </r>
  <r>
    <s v="Sitka"/>
    <n v="9039"/>
    <s v="Southeast"/>
    <s v=" PARKER"/>
    <x v="7"/>
    <n v="7032"/>
    <m/>
    <m/>
    <m/>
    <m/>
    <m/>
    <m/>
    <m/>
    <m/>
    <m/>
    <m/>
    <m/>
    <m/>
    <m/>
  </r>
  <r>
    <s v="Sitka"/>
    <n v="9039"/>
    <s v="Southeast"/>
    <s v=" SITKA COUNSELING &amp; PREV.SERV.,INC."/>
    <x v="7"/>
    <n v="7040"/>
    <m/>
    <m/>
    <m/>
    <m/>
    <m/>
    <m/>
    <m/>
    <m/>
    <m/>
    <m/>
    <m/>
    <m/>
    <m/>
  </r>
  <r>
    <s v="Sitka"/>
    <n v="9039"/>
    <s v="Southeast"/>
    <s v=" CASTLE HILL, LLC"/>
    <x v="7"/>
    <n v="7235"/>
    <m/>
    <m/>
    <m/>
    <m/>
    <m/>
    <m/>
    <m/>
    <m/>
    <m/>
    <m/>
    <m/>
    <m/>
    <m/>
  </r>
  <r>
    <s v="Sitka"/>
    <n v="9039"/>
    <s v="Southeast"/>
    <s v=" MCMASTER"/>
    <x v="7"/>
    <n v="7296"/>
    <m/>
    <m/>
    <m/>
    <m/>
    <m/>
    <m/>
    <m/>
    <m/>
    <m/>
    <m/>
    <m/>
    <m/>
    <m/>
  </r>
  <r>
    <s v="Sitka"/>
    <n v="9039"/>
    <s v="Southeast"/>
    <s v=" SMITH RENTALS, LLC"/>
    <x v="7"/>
    <n v="7400"/>
    <m/>
    <m/>
    <m/>
    <m/>
    <m/>
    <m/>
    <m/>
    <m/>
    <m/>
    <m/>
    <m/>
    <m/>
    <m/>
  </r>
  <r>
    <s v="Sitka"/>
    <n v="9039"/>
    <s v="Southeast"/>
    <s v=" OLD HARBOR BOOKS, INC."/>
    <x v="7"/>
    <n v="7447"/>
    <m/>
    <m/>
    <m/>
    <m/>
    <m/>
    <m/>
    <m/>
    <m/>
    <m/>
    <m/>
    <m/>
    <m/>
    <m/>
  </r>
  <r>
    <s v="Sitka"/>
    <n v="9039"/>
    <s v="Southeast"/>
    <s v=" VENNEBERG BUILDING, LLC"/>
    <x v="7"/>
    <n v="7453"/>
    <m/>
    <m/>
    <m/>
    <m/>
    <m/>
    <m/>
    <m/>
    <m/>
    <m/>
    <m/>
    <m/>
    <m/>
    <m/>
  </r>
  <r>
    <s v="Sitka"/>
    <n v="9039"/>
    <s v="Southeast"/>
    <s v=" HORAN"/>
    <x v="7"/>
    <n v="7464"/>
    <m/>
    <m/>
    <m/>
    <m/>
    <m/>
    <m/>
    <m/>
    <m/>
    <m/>
    <m/>
    <m/>
    <m/>
    <m/>
  </r>
  <r>
    <s v="Sitka"/>
    <n v="9039"/>
    <s v="Southeast"/>
    <s v=" HANSEN &amp; HANSEN ENTERPRISE, LLC"/>
    <x v="7"/>
    <n v="7471"/>
    <m/>
    <m/>
    <m/>
    <m/>
    <m/>
    <m/>
    <m/>
    <m/>
    <m/>
    <m/>
    <m/>
    <m/>
    <m/>
  </r>
  <r>
    <s v="Sitka"/>
    <n v="9039"/>
    <s v="Southeast"/>
    <s v="R &amp; B RENTALSREEDER/LINCOLN PLACE, LLC"/>
    <x v="7"/>
    <n v="7551"/>
    <m/>
    <m/>
    <m/>
    <m/>
    <m/>
    <m/>
    <m/>
    <m/>
    <m/>
    <m/>
    <m/>
    <m/>
    <m/>
  </r>
  <r>
    <s v="Sitka"/>
    <n v="9039"/>
    <s v="Southeast"/>
    <s v=" 115 HARVEST WAY, LLC"/>
    <x v="7"/>
    <n v="7560"/>
    <m/>
    <m/>
    <m/>
    <m/>
    <m/>
    <m/>
    <m/>
    <m/>
    <m/>
    <m/>
    <m/>
    <m/>
    <m/>
  </r>
  <r>
    <s v="Sitka"/>
    <n v="9039"/>
    <s v="Southeast"/>
    <s v=" MATTINGLY/BERGEY"/>
    <x v="7"/>
    <n v="7620"/>
    <m/>
    <m/>
    <m/>
    <m/>
    <m/>
    <m/>
    <m/>
    <m/>
    <m/>
    <m/>
    <m/>
    <m/>
    <m/>
  </r>
  <r>
    <s v="Sitka"/>
    <n v="9039"/>
    <s v="Southeast"/>
    <s v=" STATON"/>
    <x v="7"/>
    <n v="7674"/>
    <m/>
    <m/>
    <m/>
    <m/>
    <m/>
    <m/>
    <m/>
    <m/>
    <m/>
    <m/>
    <m/>
    <m/>
    <m/>
  </r>
  <r>
    <s v="Sitka"/>
    <n v="9039"/>
    <s v="Southeast"/>
    <s v="C/O OPABICKAR"/>
    <x v="7"/>
    <n v="7700"/>
    <m/>
    <m/>
    <m/>
    <m/>
    <m/>
    <m/>
    <m/>
    <m/>
    <m/>
    <m/>
    <m/>
    <m/>
    <m/>
  </r>
  <r>
    <s v="Sitka"/>
    <n v="9039"/>
    <s v="Southeast"/>
    <s v=" VAN WINKLE"/>
    <x v="7"/>
    <n v="7800"/>
    <m/>
    <m/>
    <m/>
    <m/>
    <m/>
    <m/>
    <m/>
    <m/>
    <m/>
    <m/>
    <m/>
    <m/>
    <m/>
  </r>
  <r>
    <s v="Sitka"/>
    <n v="9039"/>
    <s v="Southeast"/>
    <s v="RECYCLING CENTERCITY &amp; BOROUGH OF SITKA"/>
    <x v="7"/>
    <n v="7820"/>
    <m/>
    <m/>
    <m/>
    <m/>
    <m/>
    <m/>
    <m/>
    <m/>
    <m/>
    <m/>
    <m/>
    <m/>
    <m/>
  </r>
  <r>
    <s v="Sitka"/>
    <n v="9039"/>
    <s v="Southeast"/>
    <s v="MARINE SERV CENTER LEASENORTH PACIFIC SEAFOODS, INC."/>
    <x v="7"/>
    <n v="7920"/>
    <m/>
    <m/>
    <m/>
    <m/>
    <m/>
    <m/>
    <m/>
    <m/>
    <m/>
    <m/>
    <m/>
    <m/>
    <m/>
  </r>
  <r>
    <s v="Sitka"/>
    <n v="9039"/>
    <s v="Southeast"/>
    <s v=" ALASKA PREMIER CHARTERS, INC."/>
    <x v="7"/>
    <n v="7978"/>
    <m/>
    <m/>
    <m/>
    <m/>
    <m/>
    <m/>
    <m/>
    <m/>
    <m/>
    <m/>
    <m/>
    <m/>
    <m/>
  </r>
  <r>
    <s v="SITKA"/>
    <n v="9039"/>
    <s v="Southeast"/>
    <s v="Airport AARF Shop #2513000270*Southeast Region"/>
    <x v="7"/>
    <n v="8000"/>
    <m/>
    <m/>
    <n v="8210.2992700729919"/>
    <m/>
    <n v="229287.71357085"/>
    <m/>
    <m/>
    <m/>
    <m/>
    <m/>
    <m/>
    <m/>
    <m/>
  </r>
  <r>
    <s v="SITKA"/>
    <n v="9039"/>
    <s v="Southeast"/>
    <s v="Airport Maintenance Shop #2513000838Southeast Region"/>
    <x v="7"/>
    <n v="8000"/>
    <m/>
    <m/>
    <n v="3262.4250000000002"/>
    <m/>
    <m/>
    <m/>
    <m/>
    <m/>
    <m/>
    <m/>
    <m/>
    <m/>
    <m/>
  </r>
  <r>
    <s v="Sitka"/>
    <n v="9039"/>
    <s v="Southeast"/>
    <s v=" ASH/REEVE"/>
    <x v="7"/>
    <n v="8220"/>
    <m/>
    <m/>
    <m/>
    <m/>
    <m/>
    <m/>
    <m/>
    <m/>
    <m/>
    <m/>
    <m/>
    <m/>
    <m/>
  </r>
  <r>
    <s v="Sitka"/>
    <n v="9039"/>
    <s v="Southeast"/>
    <s v=" LITMAN"/>
    <x v="7"/>
    <n v="8240"/>
    <m/>
    <m/>
    <m/>
    <m/>
    <m/>
    <m/>
    <m/>
    <m/>
    <m/>
    <m/>
    <m/>
    <m/>
    <m/>
  </r>
  <r>
    <s v="Sitka"/>
    <n v="9039"/>
    <s v="Southeast"/>
    <s v="GRID EXTENSIONCITY &amp; BOROUGH OF SITKA"/>
    <x v="7"/>
    <n v="8300"/>
    <m/>
    <m/>
    <m/>
    <m/>
    <m/>
    <m/>
    <m/>
    <m/>
    <m/>
    <m/>
    <m/>
    <m/>
    <m/>
  </r>
  <r>
    <s v="Sitka"/>
    <n v="9039"/>
    <s v="Southeast"/>
    <s v=" MILLER"/>
    <x v="7"/>
    <n v="8400"/>
    <m/>
    <m/>
    <m/>
    <m/>
    <m/>
    <m/>
    <m/>
    <m/>
    <m/>
    <m/>
    <m/>
    <m/>
    <m/>
  </r>
  <r>
    <s v="Sitka"/>
    <n v="9039"/>
    <s v="Southeast"/>
    <s v=" YEARWOOD/FLEGLER"/>
    <x v="7"/>
    <n v="8595"/>
    <m/>
    <m/>
    <m/>
    <m/>
    <m/>
    <m/>
    <m/>
    <m/>
    <m/>
    <m/>
    <m/>
    <m/>
    <m/>
  </r>
  <r>
    <s v="Sitka"/>
    <n v="9039"/>
    <s v="Southeast"/>
    <s v=" MCGRAW"/>
    <x v="7"/>
    <n v="8659"/>
    <m/>
    <m/>
    <m/>
    <m/>
    <m/>
    <m/>
    <m/>
    <m/>
    <m/>
    <m/>
    <m/>
    <m/>
    <m/>
  </r>
  <r>
    <s v="Sitka"/>
    <n v="9039"/>
    <s v="Southeast"/>
    <s v=" PREWITT FAMILY TRUST"/>
    <x v="7"/>
    <n v="8680"/>
    <m/>
    <m/>
    <m/>
    <m/>
    <m/>
    <m/>
    <m/>
    <m/>
    <m/>
    <m/>
    <m/>
    <m/>
    <m/>
  </r>
  <r>
    <s v="Sitka"/>
    <n v="9039"/>
    <s v="Southeast"/>
    <s v="ATTN: PROPERTY TAX ADMINALASKA AIRLINES, INC"/>
    <x v="7"/>
    <n v="8714"/>
    <m/>
    <m/>
    <m/>
    <m/>
    <m/>
    <m/>
    <m/>
    <m/>
    <m/>
    <m/>
    <m/>
    <m/>
    <m/>
  </r>
  <r>
    <s v="Sitka"/>
    <n v="9039"/>
    <s v="Southeast"/>
    <s v=" SITKA TRIBE OF ALASKA"/>
    <x v="7"/>
    <n v="8730"/>
    <m/>
    <m/>
    <m/>
    <m/>
    <m/>
    <m/>
    <m/>
    <m/>
    <m/>
    <m/>
    <m/>
    <m/>
    <m/>
  </r>
  <r>
    <s v="Sitka"/>
    <n v="9039"/>
    <s v="Southeast"/>
    <s v=" NEW ARCHANGEL DANCERS"/>
    <x v="7"/>
    <n v="8790"/>
    <m/>
    <m/>
    <m/>
    <m/>
    <m/>
    <m/>
    <m/>
    <m/>
    <m/>
    <m/>
    <m/>
    <m/>
    <m/>
  </r>
  <r>
    <s v="Sitka"/>
    <n v="9039"/>
    <s v="Southeast"/>
    <s v=" STRAGIER SANITATION SERVICES, INC."/>
    <x v="7"/>
    <n v="9460"/>
    <m/>
    <m/>
    <m/>
    <m/>
    <m/>
    <m/>
    <m/>
    <m/>
    <m/>
    <m/>
    <m/>
    <m/>
    <m/>
  </r>
  <r>
    <s v="Sitka"/>
    <n v="9039"/>
    <s v="Southeast"/>
    <s v=" SMITH"/>
    <x v="7"/>
    <n v="10512"/>
    <m/>
    <m/>
    <m/>
    <m/>
    <m/>
    <m/>
    <m/>
    <m/>
    <m/>
    <m/>
    <m/>
    <m/>
    <m/>
  </r>
  <r>
    <s v="Sitka"/>
    <n v="9039"/>
    <s v="Southeast"/>
    <s v=" SITKA PROFESSIONAL CENTER BLDG, LLC"/>
    <x v="7"/>
    <n v="11203"/>
    <m/>
    <m/>
    <m/>
    <m/>
    <m/>
    <m/>
    <m/>
    <m/>
    <m/>
    <m/>
    <m/>
    <m/>
    <m/>
  </r>
  <r>
    <s v="Sitka"/>
    <n v="9039"/>
    <s v="Southeast"/>
    <s v="ALLEN MARINE TOURS, INC.ALLEN PROPERTIES, LLC"/>
    <x v="7"/>
    <n v="12134"/>
    <m/>
    <m/>
    <m/>
    <m/>
    <m/>
    <m/>
    <m/>
    <m/>
    <m/>
    <m/>
    <m/>
    <m/>
    <m/>
  </r>
  <r>
    <s v="Sitka"/>
    <n v="9039"/>
    <s v="Southeast"/>
    <s v=" STOCKEL"/>
    <x v="7"/>
    <n v="12500"/>
    <m/>
    <m/>
    <m/>
    <m/>
    <m/>
    <m/>
    <m/>
    <m/>
    <m/>
    <m/>
    <m/>
    <m/>
    <m/>
  </r>
  <r>
    <s v="Sitka"/>
    <n v="9039"/>
    <s v="Southeast"/>
    <s v=" SITKA BAZAAR BUILDING, LLC"/>
    <x v="7"/>
    <n v="13068"/>
    <m/>
    <m/>
    <m/>
    <m/>
    <m/>
    <m/>
    <m/>
    <m/>
    <m/>
    <m/>
    <m/>
    <m/>
    <m/>
  </r>
  <r>
    <s v="Sitka"/>
    <n v="9039"/>
    <s v="Southeast"/>
    <s v=" FONDELL"/>
    <x v="7"/>
    <n v="13582"/>
    <m/>
    <m/>
    <m/>
    <m/>
    <m/>
    <m/>
    <m/>
    <m/>
    <m/>
    <m/>
    <m/>
    <m/>
    <m/>
  </r>
  <r>
    <s v="Sitka"/>
    <n v="9039"/>
    <s v="Southeast"/>
    <s v="HARRIS ISLAND FLOATFOSTER,BORLAND,FORST,BONE"/>
    <x v="7"/>
    <n v="13896"/>
    <m/>
    <m/>
    <m/>
    <m/>
    <m/>
    <m/>
    <m/>
    <m/>
    <m/>
    <m/>
    <m/>
    <m/>
    <m/>
  </r>
  <r>
    <s v="Sitka"/>
    <n v="9039"/>
    <s v="Southeast"/>
    <s v=" HELEM"/>
    <x v="7"/>
    <n v="14000"/>
    <m/>
    <m/>
    <m/>
    <m/>
    <m/>
    <m/>
    <m/>
    <m/>
    <m/>
    <m/>
    <m/>
    <m/>
    <m/>
  </r>
  <r>
    <s v="Sitka"/>
    <n v="9039"/>
    <s v="Southeast"/>
    <s v="BROWN APARTMENTS(#27-33)BROWN APARTMENTS, LLC"/>
    <x v="7"/>
    <n v="14000"/>
    <m/>
    <m/>
    <m/>
    <m/>
    <m/>
    <m/>
    <m/>
    <m/>
    <m/>
    <m/>
    <m/>
    <m/>
    <m/>
  </r>
  <r>
    <s v="Sitka"/>
    <n v="9039"/>
    <s v="Southeast"/>
    <s v=" ORCA HOLDINGS, LLC"/>
    <x v="7"/>
    <n v="14211"/>
    <m/>
    <m/>
    <m/>
    <m/>
    <m/>
    <m/>
    <m/>
    <m/>
    <m/>
    <m/>
    <m/>
    <m/>
    <m/>
  </r>
  <r>
    <s v="Sitka"/>
    <n v="9039"/>
    <s v="Southeast"/>
    <s v=" SNOWDEN GROUP, LLC"/>
    <x v="7"/>
    <n v="15000"/>
    <m/>
    <m/>
    <m/>
    <m/>
    <m/>
    <m/>
    <m/>
    <m/>
    <m/>
    <m/>
    <m/>
    <m/>
    <m/>
  </r>
  <r>
    <s v="Sitka"/>
    <n v="9039"/>
    <s v="Southeast"/>
    <s v="ATTN: TAX DEPT.TELEPHONE UTILITIES OF NORTHLAND"/>
    <x v="7"/>
    <n v="17735"/>
    <m/>
    <m/>
    <m/>
    <m/>
    <m/>
    <m/>
    <m/>
    <m/>
    <m/>
    <m/>
    <m/>
    <m/>
    <m/>
  </r>
  <r>
    <s v="Sitka"/>
    <n v="9039"/>
    <s v="Southeast"/>
    <s v=" A &amp; B ENTERPRISES, LLC"/>
    <x v="7"/>
    <n v="17920"/>
    <m/>
    <m/>
    <m/>
    <m/>
    <m/>
    <m/>
    <m/>
    <m/>
    <m/>
    <m/>
    <m/>
    <m/>
    <m/>
  </r>
  <r>
    <s v="Sitka"/>
    <n v="9039"/>
    <s v="Southeast"/>
    <s v=" SATRE-ELERDING PARTNERSHIP"/>
    <x v="7"/>
    <n v="20000"/>
    <m/>
    <m/>
    <m/>
    <m/>
    <m/>
    <m/>
    <m/>
    <m/>
    <m/>
    <m/>
    <m/>
    <m/>
    <m/>
  </r>
  <r>
    <s v="SITKA"/>
    <n v="9039"/>
    <s v="Southeast"/>
    <s v="Sitka AirportCity of Sitka"/>
    <x v="7"/>
    <n v="20500"/>
    <m/>
    <m/>
    <n v="16861.313868613139"/>
    <m/>
    <n v="513904.62509999995"/>
    <m/>
    <m/>
    <m/>
    <m/>
    <m/>
    <m/>
    <m/>
    <m/>
  </r>
  <r>
    <s v="Sitka"/>
    <n v="9039"/>
    <s v="Southeast"/>
    <s v=" DENKINGER"/>
    <x v="7"/>
    <n v="21120"/>
    <m/>
    <m/>
    <m/>
    <m/>
    <m/>
    <m/>
    <m/>
    <m/>
    <m/>
    <m/>
    <m/>
    <m/>
    <m/>
  </r>
  <r>
    <s v="Sitka"/>
    <n v="9039"/>
    <s v="Southeast"/>
    <s v=" SITKANS AGAINST FAMILY VIOLENCE"/>
    <x v="7"/>
    <n v="22537"/>
    <m/>
    <m/>
    <m/>
    <m/>
    <m/>
    <m/>
    <m/>
    <m/>
    <m/>
    <m/>
    <m/>
    <m/>
    <m/>
  </r>
  <r>
    <s v="Sitka"/>
    <n v="9039"/>
    <s v="Southeast"/>
    <s v=" JOSCOTT, LLC"/>
    <x v="7"/>
    <n v="25073"/>
    <m/>
    <m/>
    <m/>
    <m/>
    <m/>
    <m/>
    <m/>
    <m/>
    <m/>
    <m/>
    <m/>
    <m/>
    <m/>
  </r>
  <r>
    <s v="Sitka"/>
    <n v="9039"/>
    <s v="Southeast"/>
    <s v="H.W.H. CO.HAMES/HARANG"/>
    <x v="7"/>
    <n v="30439"/>
    <m/>
    <m/>
    <m/>
    <m/>
    <m/>
    <m/>
    <m/>
    <m/>
    <m/>
    <m/>
    <m/>
    <m/>
    <m/>
  </r>
  <r>
    <s v="Sitka"/>
    <n v="9039"/>
    <s v="Southeast"/>
    <s v=" A &amp; B ENTERPRISES, LLC"/>
    <x v="7"/>
    <n v="35520"/>
    <m/>
    <m/>
    <m/>
    <m/>
    <m/>
    <m/>
    <m/>
    <m/>
    <m/>
    <m/>
    <m/>
    <m/>
    <m/>
  </r>
  <r>
    <s v="Sitka"/>
    <n v="9039"/>
    <s v="Southeast"/>
    <s v=" BORLAND"/>
    <x v="7"/>
    <n v="36784"/>
    <m/>
    <m/>
    <m/>
    <m/>
    <m/>
    <m/>
    <m/>
    <m/>
    <m/>
    <m/>
    <m/>
    <m/>
    <m/>
  </r>
  <r>
    <s v="Sitka"/>
    <n v="9039"/>
    <s v="Southeast"/>
    <s v=" TRIPLE C VENTURES, INC."/>
    <x v="7"/>
    <n v="41631"/>
    <m/>
    <m/>
    <m/>
    <m/>
    <m/>
    <m/>
    <m/>
    <m/>
    <m/>
    <m/>
    <m/>
    <m/>
    <m/>
  </r>
  <r>
    <s v="Sitka"/>
    <n v="9039"/>
    <s v="Southeast"/>
    <s v="COAST GUARD GAZEBO/ATSCITY &amp; BOROUGH OF SITKA"/>
    <x v="7"/>
    <n v="50000"/>
    <m/>
    <m/>
    <m/>
    <m/>
    <m/>
    <m/>
    <m/>
    <m/>
    <m/>
    <m/>
    <m/>
    <m/>
    <m/>
  </r>
  <r>
    <s v="Sitka"/>
    <n v="9039"/>
    <s v="Southeast"/>
    <s v=" ROBERTSON"/>
    <x v="7"/>
    <n v="60677"/>
    <m/>
    <m/>
    <m/>
    <m/>
    <m/>
    <m/>
    <m/>
    <m/>
    <m/>
    <m/>
    <m/>
    <m/>
    <m/>
  </r>
  <r>
    <s v="Sitka"/>
    <n v="9039"/>
    <s v="Southeast"/>
    <s v=" LUENOR RENTALS, LLC"/>
    <x v="7"/>
    <n v="75200"/>
    <m/>
    <m/>
    <m/>
    <m/>
    <m/>
    <m/>
    <m/>
    <m/>
    <m/>
    <m/>
    <m/>
    <m/>
    <m/>
  </r>
  <r>
    <s v="SKAGWAY"/>
    <n v="927"/>
    <s v="Southeast"/>
    <s v="Highway Maintenance Shop #2513000836*Southeast Region"/>
    <x v="7"/>
    <n v="720"/>
    <m/>
    <m/>
    <n v="4856.3386861313866"/>
    <m/>
    <m/>
    <m/>
    <m/>
    <m/>
    <m/>
    <m/>
    <m/>
    <m/>
    <m/>
  </r>
  <r>
    <s v="SKAGWAY"/>
    <n v="927"/>
    <s v="Southeast"/>
    <s v="Maintenance Shop #2513000835*Southeast Region"/>
    <x v="7"/>
    <n v="4800"/>
    <m/>
    <m/>
    <n v="2879.2007299270072"/>
    <m/>
    <n v="79329.213956499996"/>
    <n v="22588.921599999998"/>
    <m/>
    <m/>
    <m/>
    <m/>
    <m/>
    <m/>
    <m/>
  </r>
  <r>
    <s v="SKAGWAY"/>
    <n v="927"/>
    <s v="Southeast"/>
    <s v="Public WorksMunicipality of Skagway"/>
    <x v="7"/>
    <n v="6180"/>
    <m/>
    <m/>
    <n v="1782.4817518248176"/>
    <m/>
    <n v="25179.726615499996"/>
    <m/>
    <m/>
    <m/>
    <m/>
    <m/>
    <m/>
    <m/>
    <m/>
  </r>
  <r>
    <s v="SKAGWAY"/>
    <n v="927"/>
    <s v="Southeast"/>
    <s v="12 Mile BuildingSoutheast Region"/>
    <x v="7"/>
    <m/>
    <m/>
    <m/>
    <n v="940.02700729927005"/>
    <m/>
    <m/>
    <m/>
    <m/>
    <m/>
    <m/>
    <m/>
    <m/>
    <m/>
    <m/>
  </r>
  <r>
    <s v="SLANA"/>
    <n v="139"/>
    <s v="Copper River/Chugach"/>
    <s v="Generator Building #2523000539*Northern Region"/>
    <x v="7"/>
    <n v="352"/>
    <m/>
    <m/>
    <m/>
    <m/>
    <m/>
    <m/>
    <m/>
    <m/>
    <m/>
    <m/>
    <m/>
    <m/>
    <m/>
  </r>
  <r>
    <s v="SLANA"/>
    <n v="139"/>
    <s v="Copper River/Chugach"/>
    <s v="Maintenance Shop #2523000838*Northern Region"/>
    <x v="7"/>
    <n v="4704"/>
    <m/>
    <m/>
    <m/>
    <m/>
    <n v="47696.429263999991"/>
    <m/>
    <m/>
    <m/>
    <m/>
    <m/>
    <m/>
    <m/>
    <m/>
  </r>
  <r>
    <s v="SLEETMUTE"/>
    <n v="103"/>
    <s v="Lower Yukon-Kuskokwim"/>
    <s v="SRE Building #2533001199*Central Region"/>
    <x v="7"/>
    <n v="960"/>
    <m/>
    <m/>
    <n v="481.75182481751824"/>
    <m/>
    <m/>
    <m/>
    <m/>
    <m/>
    <m/>
    <m/>
    <m/>
    <m/>
    <m/>
  </r>
  <r>
    <s v="Sleetmute"/>
    <n v="103"/>
    <s v="Lower Yukon-Kuskokwim"/>
    <s v="N/A"/>
    <x v="7"/>
    <m/>
    <m/>
    <m/>
    <m/>
    <m/>
    <m/>
    <m/>
    <m/>
    <m/>
    <m/>
    <m/>
    <m/>
    <m/>
    <m/>
  </r>
  <r>
    <s v="South Naknek"/>
    <n v="75"/>
    <s v="Bristol Bay"/>
    <s v="Apt. Complex"/>
    <x v="7"/>
    <m/>
    <m/>
    <m/>
    <m/>
    <m/>
    <m/>
    <m/>
    <m/>
    <m/>
    <m/>
    <m/>
    <m/>
    <m/>
    <m/>
  </r>
  <r>
    <s v="South Naknek"/>
    <n v="75"/>
    <s v="Bristol Bay"/>
    <s v="Borough Apts."/>
    <x v="7"/>
    <m/>
    <m/>
    <m/>
    <m/>
    <m/>
    <m/>
    <m/>
    <m/>
    <m/>
    <m/>
    <m/>
    <m/>
    <m/>
    <m/>
  </r>
  <r>
    <s v="South Naknek"/>
    <n v="75"/>
    <s v="Bristol Bay"/>
    <s v="Borough Shop"/>
    <x v="7"/>
    <m/>
    <m/>
    <m/>
    <m/>
    <m/>
    <m/>
    <m/>
    <m/>
    <m/>
    <m/>
    <m/>
    <m/>
    <m/>
    <m/>
  </r>
  <r>
    <s v="South Naknek"/>
    <n v="75"/>
    <s v="Bristol Bay"/>
    <s v="Fish Proc. Plant"/>
    <x v="7"/>
    <m/>
    <m/>
    <m/>
    <m/>
    <m/>
    <m/>
    <m/>
    <m/>
    <m/>
    <m/>
    <m/>
    <m/>
    <m/>
    <m/>
  </r>
  <r>
    <s v="South Naknek"/>
    <n v="75"/>
    <s v="Bristol Bay"/>
    <s v="Kodiak Adventures Processing Plant"/>
    <x v="7"/>
    <m/>
    <m/>
    <m/>
    <m/>
    <m/>
    <m/>
    <m/>
    <m/>
    <m/>
    <m/>
    <m/>
    <m/>
    <m/>
    <m/>
  </r>
  <r>
    <s v="South Naknek"/>
    <n v="75"/>
    <s v="Bristol Bay"/>
    <s v="Landfill"/>
    <x v="7"/>
    <m/>
    <m/>
    <m/>
    <m/>
    <m/>
    <m/>
    <m/>
    <m/>
    <m/>
    <m/>
    <m/>
    <m/>
    <m/>
    <m/>
  </r>
  <r>
    <s v="South Naknek"/>
    <n v="75"/>
    <s v="Bristol Bay"/>
    <s v="Naknek Electric Assoc. / Telephone Coop. Shop"/>
    <x v="7"/>
    <m/>
    <m/>
    <m/>
    <m/>
    <m/>
    <m/>
    <m/>
    <m/>
    <m/>
    <m/>
    <m/>
    <m/>
    <m/>
    <m/>
  </r>
  <r>
    <s v="South Naknek"/>
    <n v="75"/>
    <s v="Bristol Bay"/>
    <s v="Old Hanger"/>
    <x v="7"/>
    <m/>
    <m/>
    <m/>
    <m/>
    <m/>
    <m/>
    <m/>
    <m/>
    <m/>
    <m/>
    <m/>
    <m/>
    <m/>
    <m/>
  </r>
  <r>
    <s v="South Naknek"/>
    <n v="75"/>
    <s v="Bristol Bay"/>
    <s v="Old Trident Seafoods Processing Plant"/>
    <x v="7"/>
    <m/>
    <m/>
    <m/>
    <m/>
    <m/>
    <m/>
    <m/>
    <m/>
    <m/>
    <m/>
    <m/>
    <m/>
    <m/>
    <m/>
  </r>
  <r>
    <s v="South Naknek"/>
    <n v="75"/>
    <s v="Bristol Bay"/>
    <s v="State DOT &amp; PF Garage"/>
    <x v="7"/>
    <m/>
    <m/>
    <m/>
    <m/>
    <m/>
    <m/>
    <m/>
    <m/>
    <m/>
    <m/>
    <m/>
    <m/>
    <m/>
    <m/>
  </r>
  <r>
    <s v="South Naknek"/>
    <n v="75"/>
    <s v="Bristol Bay"/>
    <s v="Telephone Coop."/>
    <x v="7"/>
    <m/>
    <m/>
    <m/>
    <m/>
    <m/>
    <m/>
    <m/>
    <m/>
    <m/>
    <m/>
    <m/>
    <m/>
    <m/>
    <m/>
  </r>
  <r>
    <s v="South Naknek"/>
    <n v="75"/>
    <s v="Bristol Bay"/>
    <s v="Trident Seafoods Proc. Plant"/>
    <x v="7"/>
    <m/>
    <m/>
    <m/>
    <m/>
    <m/>
    <m/>
    <m/>
    <m/>
    <m/>
    <m/>
    <m/>
    <m/>
    <m/>
    <m/>
  </r>
  <r>
    <s v="South Naknek"/>
    <n v="75"/>
    <s v="Bristol Bay"/>
    <s v="United States Postal Service"/>
    <x v="7"/>
    <m/>
    <m/>
    <m/>
    <m/>
    <m/>
    <m/>
    <m/>
    <m/>
    <m/>
    <m/>
    <m/>
    <m/>
    <m/>
    <m/>
  </r>
  <r>
    <s v="Stebbins"/>
    <n v="593"/>
    <s v="Bering Straits"/>
    <s v="ELECTRICAL SERVICE BLDG"/>
    <x v="7"/>
    <n v="96"/>
    <m/>
    <m/>
    <m/>
    <m/>
    <m/>
    <m/>
    <m/>
    <m/>
    <m/>
    <m/>
    <m/>
    <m/>
    <m/>
  </r>
  <r>
    <s v="Stevens Village"/>
    <n v="65"/>
    <s v="Yukon-Koyukuk/Upper Tanana"/>
    <s v="Electrical Building"/>
    <x v="7"/>
    <n v="144"/>
    <m/>
    <m/>
    <m/>
    <m/>
    <m/>
    <m/>
    <m/>
    <m/>
    <m/>
    <m/>
    <m/>
    <m/>
    <m/>
  </r>
  <r>
    <s v="STEVENS VILLAGE"/>
    <n v="65"/>
    <s v="Yukon-Koyukuk/Upper Tanana"/>
    <s v="SREB Building #2523000709*Northern Region"/>
    <x v="7"/>
    <n v="2000"/>
    <m/>
    <m/>
    <m/>
    <m/>
    <n v="9289.0836010000003"/>
    <m/>
    <m/>
    <m/>
    <m/>
    <m/>
    <m/>
    <m/>
    <m/>
  </r>
  <r>
    <s v="Stony River"/>
    <n v="40"/>
    <s v="Lower Yukon-Kuskokwim"/>
    <s v="Bushtell"/>
    <x v="7"/>
    <m/>
    <m/>
    <m/>
    <m/>
    <m/>
    <m/>
    <m/>
    <m/>
    <m/>
    <m/>
    <m/>
    <m/>
    <m/>
    <m/>
  </r>
  <r>
    <s v="Stony River"/>
    <n v="40"/>
    <s v="Lower Yukon-Kuskokwim"/>
    <s v="Generator"/>
    <x v="7"/>
    <m/>
    <m/>
    <m/>
    <m/>
    <m/>
    <m/>
    <m/>
    <m/>
    <m/>
    <m/>
    <m/>
    <m/>
    <m/>
    <m/>
  </r>
  <r>
    <s v="Stony River"/>
    <n v="40"/>
    <s v="Lower Yukon-Kuskokwim"/>
    <s v="MKEC Tank Farm"/>
    <x v="7"/>
    <m/>
    <m/>
    <m/>
    <m/>
    <m/>
    <m/>
    <m/>
    <m/>
    <m/>
    <m/>
    <m/>
    <m/>
    <m/>
    <m/>
  </r>
  <r>
    <s v="Stony River"/>
    <n v="40"/>
    <s v="Lower Yukon-Kuskokwim"/>
    <s v="N/A"/>
    <x v="7"/>
    <m/>
    <m/>
    <m/>
    <m/>
    <m/>
    <m/>
    <m/>
    <m/>
    <m/>
    <m/>
    <m/>
    <m/>
    <m/>
    <m/>
  </r>
  <r>
    <s v="Takotna"/>
    <n v="56"/>
    <s v="Yukon-Koyukuk/Upper Tanana"/>
    <s v="Power Plant"/>
    <x v="7"/>
    <n v="54"/>
    <m/>
    <m/>
    <m/>
    <m/>
    <m/>
    <m/>
    <m/>
    <m/>
    <m/>
    <m/>
    <m/>
    <m/>
    <m/>
  </r>
  <r>
    <s v="Takotna"/>
    <n v="56"/>
    <s v="Yukon-Koyukuk/Upper Tanana"/>
    <s v="Generator Bldg."/>
    <x v="7"/>
    <n v="540"/>
    <m/>
    <m/>
    <m/>
    <m/>
    <m/>
    <m/>
    <m/>
    <m/>
    <m/>
    <m/>
    <m/>
    <m/>
    <m/>
  </r>
  <r>
    <s v="Takotna"/>
    <n v="56"/>
    <s v="Yukon-Koyukuk/Upper Tanana"/>
    <s v="Shop/Garage"/>
    <x v="7"/>
    <n v="768"/>
    <m/>
    <m/>
    <m/>
    <m/>
    <m/>
    <m/>
    <m/>
    <m/>
    <m/>
    <m/>
    <m/>
    <m/>
    <m/>
  </r>
  <r>
    <s v="Takotna"/>
    <n v="56"/>
    <s v="Yukon-Koyukuk/Upper Tanana"/>
    <s v="Old Shop"/>
    <x v="7"/>
    <n v="1200"/>
    <m/>
    <m/>
    <m/>
    <m/>
    <m/>
    <m/>
    <m/>
    <m/>
    <m/>
    <m/>
    <m/>
    <m/>
    <m/>
  </r>
  <r>
    <s v="TAKOTNA"/>
    <n v="56"/>
    <s v="Yukon-Koyukuk/Upper Tanana"/>
    <s v="SRE Building (Heated) #2533003519*Central Region"/>
    <x v="7"/>
    <n v="2200"/>
    <m/>
    <m/>
    <n v="1461.6350364963503"/>
    <m/>
    <m/>
    <m/>
    <m/>
    <m/>
    <m/>
    <m/>
    <m/>
    <m/>
    <m/>
  </r>
  <r>
    <s v="Takotna"/>
    <n v="56"/>
    <s v="Yukon-Koyukuk/Upper Tanana"/>
    <s v="Gymnasium"/>
    <x v="7"/>
    <m/>
    <m/>
    <m/>
    <m/>
    <m/>
    <m/>
    <m/>
    <m/>
    <m/>
    <m/>
    <m/>
    <m/>
    <m/>
    <m/>
  </r>
  <r>
    <s v="Takotna"/>
    <n v="56"/>
    <s v="Yukon-Koyukuk/Upper Tanana"/>
    <s v="Old Generator Bldg."/>
    <x v="7"/>
    <m/>
    <m/>
    <s v="Yes; VEEP"/>
    <m/>
    <m/>
    <m/>
    <m/>
    <m/>
    <m/>
    <m/>
    <m/>
    <m/>
    <m/>
    <m/>
  </r>
  <r>
    <s v="Takotna"/>
    <n v="56"/>
    <s v="Yukon-Koyukuk/Upper Tanana"/>
    <s v="Tire Shop"/>
    <x v="7"/>
    <m/>
    <m/>
    <s v="Yes; VEEP"/>
    <m/>
    <m/>
    <m/>
    <m/>
    <m/>
    <m/>
    <m/>
    <m/>
    <m/>
    <m/>
    <m/>
  </r>
  <r>
    <s v="Takotna"/>
    <n v="56"/>
    <s v="Yukon-Koyukuk/Upper Tanana"/>
    <s v="Woodshop"/>
    <x v="7"/>
    <m/>
    <m/>
    <s v="Yes; VEEP"/>
    <m/>
    <m/>
    <m/>
    <m/>
    <m/>
    <m/>
    <m/>
    <m/>
    <m/>
    <m/>
    <m/>
  </r>
  <r>
    <s v="Tanacross"/>
    <n v="137"/>
    <s v="Yukon-Koyukuk/Upper Tanana"/>
    <s v="Garage"/>
    <x v="7"/>
    <m/>
    <m/>
    <m/>
    <m/>
    <m/>
    <m/>
    <m/>
    <m/>
    <m/>
    <m/>
    <m/>
    <m/>
    <m/>
    <m/>
  </r>
  <r>
    <s v="Tanacross"/>
    <n v="137"/>
    <s v="Yukon-Koyukuk/Upper Tanana"/>
    <s v="Multipurpose building"/>
    <x v="7"/>
    <m/>
    <m/>
    <m/>
    <m/>
    <m/>
    <m/>
    <m/>
    <m/>
    <m/>
    <m/>
    <m/>
    <m/>
    <m/>
    <m/>
  </r>
  <r>
    <s v="Tanacross"/>
    <n v="137"/>
    <s v="Yukon-Koyukuk/Upper Tanana"/>
    <s v="Safe House"/>
    <x v="7"/>
    <m/>
    <m/>
    <m/>
    <m/>
    <m/>
    <m/>
    <m/>
    <m/>
    <m/>
    <m/>
    <m/>
    <m/>
    <m/>
    <m/>
  </r>
  <r>
    <s v="Tanacross"/>
    <n v="137"/>
    <s v="Yukon-Koyukuk/Upper Tanana"/>
    <s v="Tanacross Inc. Building"/>
    <x v="7"/>
    <m/>
    <m/>
    <m/>
    <m/>
    <m/>
    <m/>
    <m/>
    <m/>
    <m/>
    <m/>
    <m/>
    <m/>
    <m/>
    <m/>
  </r>
  <r>
    <s v="Tanana"/>
    <n v="238"/>
    <s v="Yukon-Koyukuk/Upper Tanana"/>
    <s v="Airport Electrical"/>
    <x v="7"/>
    <n v="144"/>
    <m/>
    <m/>
    <m/>
    <m/>
    <m/>
    <m/>
    <m/>
    <m/>
    <m/>
    <m/>
    <m/>
    <m/>
    <m/>
  </r>
  <r>
    <s v="Tanana"/>
    <n v="238"/>
    <s v="Yukon-Koyukuk/Upper Tanana"/>
    <s v="Power Bldg."/>
    <x v="7"/>
    <n v="310"/>
    <m/>
    <m/>
    <m/>
    <m/>
    <m/>
    <m/>
    <m/>
    <m/>
    <m/>
    <m/>
    <m/>
    <m/>
    <m/>
  </r>
  <r>
    <s v="TANANA"/>
    <n v="238"/>
    <s v="Yukon-Koyukuk/Upper Tanana"/>
    <s v="Mechanical/LaundryCity of Tanana"/>
    <x v="7"/>
    <n v="320"/>
    <m/>
    <m/>
    <m/>
    <m/>
    <n v="4420.0397799999992"/>
    <m/>
    <m/>
    <m/>
    <m/>
    <m/>
    <m/>
    <m/>
    <m/>
  </r>
  <r>
    <s v="Tanana"/>
    <n v="238"/>
    <s v="Yukon-Koyukuk/Upper Tanana"/>
    <s v="Vocational Education Bldg."/>
    <x v="7"/>
    <n v="1500"/>
    <m/>
    <m/>
    <m/>
    <m/>
    <m/>
    <m/>
    <m/>
    <m/>
    <m/>
    <m/>
    <m/>
    <m/>
    <m/>
  </r>
  <r>
    <s v="TANANA"/>
    <n v="238"/>
    <s v="Yukon-Koyukuk/Upper Tanana"/>
    <s v="SREB Building #2521000138*Northern Region"/>
    <x v="7"/>
    <n v="2000"/>
    <m/>
    <m/>
    <m/>
    <m/>
    <n v="2749.0247409999997"/>
    <m/>
    <m/>
    <m/>
    <m/>
    <m/>
    <m/>
    <m/>
    <m/>
  </r>
  <r>
    <s v="Tanana"/>
    <n v="238"/>
    <s v="Yukon-Koyukuk/Upper Tanana"/>
    <s v="City Shop"/>
    <x v="7"/>
    <n v="2400"/>
    <m/>
    <m/>
    <m/>
    <m/>
    <m/>
    <m/>
    <m/>
    <m/>
    <m/>
    <m/>
    <m/>
    <m/>
    <m/>
  </r>
  <r>
    <s v="Tanana"/>
    <n v="238"/>
    <s v="Yukon-Koyukuk/Upper Tanana"/>
    <s v="Elders Residential facility/Dina'Dilna'Kka'Ya"/>
    <x v="7"/>
    <m/>
    <m/>
    <m/>
    <m/>
    <m/>
    <m/>
    <m/>
    <m/>
    <m/>
    <m/>
    <m/>
    <m/>
    <m/>
    <m/>
  </r>
  <r>
    <s v="Tanana"/>
    <n v="238"/>
    <s v="Yukon-Koyukuk/Upper Tanana"/>
    <s v="Tozitna"/>
    <x v="7"/>
    <m/>
    <m/>
    <m/>
    <m/>
    <m/>
    <m/>
    <m/>
    <m/>
    <m/>
    <m/>
    <m/>
    <m/>
    <m/>
    <m/>
  </r>
  <r>
    <s v="Tatitlek"/>
    <n v="87"/>
    <s v="Copper River/Chugach"/>
    <s v="Airport Electrical"/>
    <x v="7"/>
    <n v="80"/>
    <m/>
    <m/>
    <m/>
    <m/>
    <m/>
    <m/>
    <m/>
    <m/>
    <m/>
    <m/>
    <m/>
    <m/>
    <m/>
  </r>
  <r>
    <s v="Tatitlek"/>
    <n v="87"/>
    <s v="Copper River/Chugach"/>
    <s v="SREB"/>
    <x v="7"/>
    <n v="3250"/>
    <m/>
    <m/>
    <m/>
    <m/>
    <m/>
    <m/>
    <m/>
    <m/>
    <m/>
    <m/>
    <m/>
    <m/>
    <m/>
  </r>
  <r>
    <s v="Tatitlek"/>
    <n v="87"/>
    <s v="Copper River/Chugach"/>
    <s v="Airport"/>
    <x v="7"/>
    <m/>
    <m/>
    <m/>
    <m/>
    <m/>
    <m/>
    <m/>
    <m/>
    <m/>
    <m/>
    <m/>
    <m/>
    <m/>
    <m/>
  </r>
  <r>
    <s v="Tatitlek"/>
    <n v="87"/>
    <s v="Copper River/Chugach"/>
    <s v="Assisted Living/Laundromat"/>
    <x v="7"/>
    <m/>
    <m/>
    <m/>
    <m/>
    <m/>
    <m/>
    <m/>
    <m/>
    <m/>
    <m/>
    <m/>
    <m/>
    <m/>
    <m/>
  </r>
  <r>
    <s v="Tatitlek"/>
    <n v="87"/>
    <s v="Copper River/Chugach"/>
    <s v="Copper Valley Telephone"/>
    <x v="7"/>
    <m/>
    <m/>
    <m/>
    <m/>
    <m/>
    <m/>
    <m/>
    <m/>
    <m/>
    <m/>
    <m/>
    <m/>
    <m/>
    <m/>
  </r>
  <r>
    <s v="Tatitlek"/>
    <n v="87"/>
    <s v="Copper River/Chugach"/>
    <s v="Mariculture Processing Facility"/>
    <x v="7"/>
    <m/>
    <m/>
    <m/>
    <m/>
    <m/>
    <m/>
    <m/>
    <m/>
    <m/>
    <m/>
    <m/>
    <m/>
    <m/>
    <m/>
  </r>
  <r>
    <s v="Tazlina"/>
    <n v="295"/>
    <s v="Copper River/Chugach"/>
    <s v="Emergency Power Plant"/>
    <x v="7"/>
    <n v="96"/>
    <m/>
    <m/>
    <m/>
    <m/>
    <m/>
    <m/>
    <m/>
    <m/>
    <m/>
    <m/>
    <m/>
    <m/>
    <m/>
  </r>
  <r>
    <s v="Tazlina"/>
    <n v="295"/>
    <s v="Copper River/Chugach"/>
    <s v="Soil Lab #3"/>
    <x v="7"/>
    <n v="320"/>
    <m/>
    <m/>
    <m/>
    <m/>
    <m/>
    <m/>
    <m/>
    <m/>
    <m/>
    <m/>
    <m/>
    <m/>
    <m/>
  </r>
  <r>
    <s v="Tazlina"/>
    <n v="295"/>
    <s v="Copper River/Chugach"/>
    <s v="Soil Test Lab #2"/>
    <x v="7"/>
    <n v="320"/>
    <m/>
    <m/>
    <m/>
    <m/>
    <m/>
    <m/>
    <m/>
    <m/>
    <m/>
    <m/>
    <m/>
    <m/>
    <m/>
  </r>
  <r>
    <s v="Tazlina"/>
    <n v="295"/>
    <s v="Copper River/Chugach"/>
    <s v="Soil Test Lab #1"/>
    <x v="7"/>
    <n v="500"/>
    <m/>
    <m/>
    <m/>
    <m/>
    <m/>
    <m/>
    <m/>
    <m/>
    <m/>
    <m/>
    <m/>
    <m/>
    <m/>
  </r>
  <r>
    <s v="Tazlina"/>
    <n v="295"/>
    <s v="Copper River/Chugach"/>
    <s v="Tazlina River Campground"/>
    <x v="7"/>
    <n v="672"/>
    <m/>
    <m/>
    <m/>
    <m/>
    <m/>
    <m/>
    <m/>
    <m/>
    <m/>
    <m/>
    <m/>
    <m/>
    <m/>
  </r>
  <r>
    <s v="Tazlina"/>
    <n v="295"/>
    <s v="Copper River/Chugach"/>
    <s v="Carpenter Shop"/>
    <x v="7"/>
    <n v="960"/>
    <m/>
    <m/>
    <m/>
    <m/>
    <m/>
    <m/>
    <m/>
    <m/>
    <m/>
    <m/>
    <m/>
    <m/>
    <m/>
  </r>
  <r>
    <s v="Tazlina"/>
    <n v="295"/>
    <s v="Copper River/Chugach"/>
    <s v="Tazlina Trading Post"/>
    <x v="7"/>
    <n v="3790"/>
    <m/>
    <m/>
    <m/>
    <m/>
    <m/>
    <m/>
    <m/>
    <m/>
    <m/>
    <m/>
    <m/>
    <m/>
    <m/>
  </r>
  <r>
    <s v="Tazlina"/>
    <n v="295"/>
    <s v="Copper River/Chugach"/>
    <s v="Sand shed"/>
    <x v="7"/>
    <n v="5000"/>
    <m/>
    <m/>
    <m/>
    <m/>
    <m/>
    <m/>
    <m/>
    <m/>
    <m/>
    <m/>
    <m/>
    <m/>
    <m/>
  </r>
  <r>
    <s v="TAZLINA"/>
    <n v="295"/>
    <s v="Copper River/Chugach"/>
    <s v="Maintenance Shop #2523000859*Northern Region"/>
    <x v="7"/>
    <n v="11200"/>
    <m/>
    <m/>
    <n v="8017.2817518248166"/>
    <m/>
    <n v="127356.31286316668"/>
    <m/>
    <m/>
    <m/>
    <m/>
    <m/>
    <m/>
    <m/>
    <m/>
  </r>
  <r>
    <s v="Teller"/>
    <n v="241"/>
    <s v="Bering Straits"/>
    <s v="AIRPORT ELECTRICAL"/>
    <x v="7"/>
    <n v="96"/>
    <m/>
    <m/>
    <m/>
    <m/>
    <m/>
    <m/>
    <m/>
    <m/>
    <m/>
    <m/>
    <m/>
    <m/>
    <m/>
  </r>
  <r>
    <s v="Teller"/>
    <n v="241"/>
    <s v="Bering Straits"/>
    <s v="Mechanical Building"/>
    <x v="7"/>
    <n v="560"/>
    <m/>
    <m/>
    <m/>
    <m/>
    <m/>
    <m/>
    <m/>
    <m/>
    <m/>
    <m/>
    <m/>
    <m/>
    <m/>
  </r>
  <r>
    <s v="TELLER"/>
    <n v="241"/>
    <s v="Bering Straits"/>
    <s v="SREB Building #2523001163*Northern Region"/>
    <x v="7"/>
    <n v="1258"/>
    <m/>
    <m/>
    <n v="963.50364963503648"/>
    <m/>
    <n v="24782.723042499998"/>
    <m/>
    <m/>
    <m/>
    <m/>
    <m/>
    <m/>
    <m/>
    <m/>
  </r>
  <r>
    <s v="Teller"/>
    <n v="241"/>
    <s v="Bering Straits"/>
    <s v="City Garage"/>
    <x v="7"/>
    <m/>
    <m/>
    <m/>
    <m/>
    <m/>
    <m/>
    <m/>
    <m/>
    <m/>
    <m/>
    <m/>
    <m/>
    <m/>
    <m/>
  </r>
  <r>
    <s v="Tenakee Springs"/>
    <n v="141"/>
    <s v="Southeast"/>
    <s v="Bath House Building"/>
    <x v="7"/>
    <n v="400"/>
    <m/>
    <m/>
    <n v="100"/>
    <m/>
    <n v="180"/>
    <m/>
    <m/>
    <m/>
    <m/>
    <m/>
    <m/>
    <m/>
    <m/>
  </r>
  <r>
    <s v="Tetlin"/>
    <n v="112"/>
    <s v="Yukon-Koyukuk/Upper Tanana"/>
    <s v="AIRPORT ELECTRICAL"/>
    <x v="7"/>
    <n v="96"/>
    <m/>
    <m/>
    <m/>
    <m/>
    <m/>
    <m/>
    <m/>
    <m/>
    <m/>
    <m/>
    <m/>
    <m/>
    <m/>
  </r>
  <r>
    <s v="Tetlin"/>
    <n v="112"/>
    <s v="Yukon-Koyukuk/Upper Tanana"/>
    <s v="Recycle Center (no power)"/>
    <x v="7"/>
    <m/>
    <s v="No"/>
    <s v="No"/>
    <m/>
    <m/>
    <m/>
    <m/>
    <m/>
    <m/>
    <m/>
    <m/>
    <m/>
    <m/>
    <m/>
  </r>
  <r>
    <s v="Thorne Bay"/>
    <n v="518"/>
    <s v="Southeast"/>
    <s v="The Thorne Bay Boat Works"/>
    <x v="7"/>
    <n v="360"/>
    <m/>
    <m/>
    <n v="165"/>
    <m/>
    <m/>
    <m/>
    <m/>
    <m/>
    <m/>
    <m/>
    <m/>
    <m/>
    <m/>
  </r>
  <r>
    <s v="Thorne Bay"/>
    <n v="518"/>
    <s v="Southeast"/>
    <s v="Island Plumbing &amp; Heating, LLC"/>
    <x v="7"/>
    <n v="400"/>
    <m/>
    <m/>
    <m/>
    <m/>
    <m/>
    <m/>
    <m/>
    <m/>
    <m/>
    <m/>
    <m/>
    <m/>
    <m/>
  </r>
  <r>
    <s v="Thorne Bay"/>
    <n v="518"/>
    <s v="Southeast"/>
    <s v="City of Thorne Bay"/>
    <x v="7"/>
    <m/>
    <m/>
    <m/>
    <m/>
    <m/>
    <m/>
    <m/>
    <m/>
    <m/>
    <m/>
    <m/>
    <m/>
    <m/>
    <m/>
  </r>
  <r>
    <s v="Togiak"/>
    <n v="878"/>
    <s v="Bristol Bay"/>
    <s v="New garage"/>
    <x v="7"/>
    <n v="288"/>
    <m/>
    <m/>
    <m/>
    <m/>
    <m/>
    <m/>
    <m/>
    <m/>
    <m/>
    <m/>
    <m/>
    <m/>
    <m/>
  </r>
  <r>
    <s v="Togiak"/>
    <n v="878"/>
    <s v="Bristol Bay"/>
    <s v="City Duplex"/>
    <x v="7"/>
    <n v="1169"/>
    <m/>
    <m/>
    <m/>
    <m/>
    <m/>
    <m/>
    <m/>
    <m/>
    <m/>
    <m/>
    <m/>
    <m/>
    <m/>
  </r>
  <r>
    <s v="Togiak"/>
    <n v="878"/>
    <s v="Bristol Bay"/>
    <s v="City Maintenance shop"/>
    <x v="7"/>
    <n v="1200"/>
    <m/>
    <m/>
    <n v="500"/>
    <m/>
    <n v="2800"/>
    <m/>
    <m/>
    <m/>
    <m/>
    <m/>
    <m/>
    <m/>
    <m/>
  </r>
  <r>
    <s v="Togiak"/>
    <n v="878"/>
    <s v="Bristol Bay"/>
    <s v="City Shop"/>
    <x v="7"/>
    <n v="1200"/>
    <m/>
    <m/>
    <m/>
    <m/>
    <m/>
    <m/>
    <m/>
    <m/>
    <m/>
    <m/>
    <m/>
    <m/>
    <m/>
  </r>
  <r>
    <s v="Togiak"/>
    <n v="878"/>
    <s v="Bristol Bay"/>
    <s v="Boys and Girls Club"/>
    <x v="7"/>
    <n v="2400"/>
    <m/>
    <m/>
    <n v="2000"/>
    <m/>
    <n v="2100"/>
    <m/>
    <m/>
    <m/>
    <m/>
    <m/>
    <m/>
    <m/>
    <m/>
  </r>
  <r>
    <s v="Togiak"/>
    <n v="878"/>
    <s v="Bristol Bay"/>
    <s v="family resource center"/>
    <x v="7"/>
    <n v="6800"/>
    <m/>
    <m/>
    <n v="6000"/>
    <m/>
    <n v="13500"/>
    <m/>
    <m/>
    <m/>
    <m/>
    <m/>
    <m/>
    <m/>
    <m/>
  </r>
  <r>
    <s v="Togiak"/>
    <n v="878"/>
    <s v="Bristol Bay"/>
    <s v="BBHA rentals"/>
    <x v="7"/>
    <m/>
    <m/>
    <m/>
    <m/>
    <m/>
    <m/>
    <m/>
    <m/>
    <m/>
    <m/>
    <m/>
    <m/>
    <m/>
    <m/>
  </r>
  <r>
    <s v="Togiak"/>
    <n v="878"/>
    <s v="Bristol Bay"/>
    <s v="Beacon Tower"/>
    <x v="7"/>
    <m/>
    <m/>
    <m/>
    <m/>
    <m/>
    <m/>
    <m/>
    <m/>
    <m/>
    <m/>
    <m/>
    <m/>
    <m/>
    <m/>
  </r>
  <r>
    <s v="Togiak"/>
    <n v="878"/>
    <s v="Bristol Bay"/>
    <s v="City Garage"/>
    <x v="7"/>
    <m/>
    <m/>
    <m/>
    <m/>
    <m/>
    <m/>
    <m/>
    <m/>
    <m/>
    <m/>
    <m/>
    <m/>
    <m/>
    <m/>
  </r>
  <r>
    <s v="Togiak"/>
    <n v="878"/>
    <s v="Bristol Bay"/>
    <s v="City Quarters"/>
    <x v="7"/>
    <m/>
    <m/>
    <m/>
    <m/>
    <m/>
    <m/>
    <m/>
    <m/>
    <m/>
    <m/>
    <m/>
    <m/>
    <m/>
    <m/>
  </r>
  <r>
    <s v="Togiak"/>
    <n v="878"/>
    <s v="Bristol Bay"/>
    <s v="Coupchiak Bldg 1"/>
    <x v="7"/>
    <m/>
    <m/>
    <m/>
    <m/>
    <m/>
    <m/>
    <m/>
    <m/>
    <m/>
    <m/>
    <m/>
    <m/>
    <m/>
    <m/>
  </r>
  <r>
    <s v="Togiak"/>
    <n v="878"/>
    <s v="Bristol Bay"/>
    <s v="Coupchiak Bldg 2"/>
    <x v="7"/>
    <m/>
    <m/>
    <m/>
    <m/>
    <m/>
    <m/>
    <m/>
    <m/>
    <m/>
    <m/>
    <m/>
    <m/>
    <m/>
    <m/>
  </r>
  <r>
    <s v="Togiak"/>
    <n v="878"/>
    <s v="Bristol Bay"/>
    <s v="Double Wide Trailer"/>
    <x v="7"/>
    <m/>
    <m/>
    <m/>
    <m/>
    <m/>
    <m/>
    <m/>
    <m/>
    <m/>
    <m/>
    <m/>
    <m/>
    <m/>
    <m/>
  </r>
  <r>
    <s v="Togiak"/>
    <n v="878"/>
    <s v="Bristol Bay"/>
    <s v="GCI Station"/>
    <x v="7"/>
    <m/>
    <m/>
    <m/>
    <m/>
    <m/>
    <m/>
    <m/>
    <m/>
    <m/>
    <m/>
    <m/>
    <m/>
    <m/>
    <m/>
  </r>
  <r>
    <s v="Togiak"/>
    <n v="878"/>
    <s v="Bristol Bay"/>
    <s v="SWRSD housing"/>
    <x v="7"/>
    <m/>
    <m/>
    <m/>
    <m/>
    <m/>
    <m/>
    <m/>
    <m/>
    <m/>
    <m/>
    <m/>
    <m/>
    <m/>
    <m/>
  </r>
  <r>
    <s v="Togiak"/>
    <n v="878"/>
    <s v="Bristol Bay"/>
    <s v="TNL Garage"/>
    <x v="7"/>
    <m/>
    <m/>
    <m/>
    <m/>
    <m/>
    <m/>
    <m/>
    <m/>
    <m/>
    <m/>
    <m/>
    <m/>
    <m/>
    <m/>
  </r>
  <r>
    <s v="Togiak"/>
    <n v="878"/>
    <s v="Bristol Bay"/>
    <s v="Togiak Head Start"/>
    <x v="7"/>
    <m/>
    <m/>
    <m/>
    <m/>
    <m/>
    <m/>
    <m/>
    <m/>
    <m/>
    <m/>
    <m/>
    <m/>
    <m/>
    <m/>
  </r>
  <r>
    <s v="Togiak"/>
    <n v="878"/>
    <s v="Bristol Bay"/>
    <s v="USPS"/>
    <x v="7"/>
    <m/>
    <m/>
    <m/>
    <m/>
    <m/>
    <m/>
    <m/>
    <m/>
    <m/>
    <m/>
    <m/>
    <m/>
    <m/>
    <m/>
  </r>
  <r>
    <s v="Togiak"/>
    <n v="878"/>
    <s v="Bristol Bay"/>
    <s v="UUI Station"/>
    <x v="7"/>
    <m/>
    <m/>
    <m/>
    <m/>
    <m/>
    <m/>
    <m/>
    <m/>
    <m/>
    <m/>
    <m/>
    <m/>
    <m/>
    <m/>
  </r>
  <r>
    <s v="Togiak"/>
    <n v="878"/>
    <s v="Bristol Bay"/>
    <s v="Yellow Bldg"/>
    <x v="7"/>
    <m/>
    <m/>
    <m/>
    <m/>
    <m/>
    <m/>
    <m/>
    <m/>
    <m/>
    <m/>
    <m/>
    <m/>
    <m/>
    <m/>
  </r>
  <r>
    <s v="TOK"/>
    <n v="1267"/>
    <s v="Yukon-Koyukuk/Upper Tanana"/>
    <s v="Weigh Station - Scale House #2523000889*Northern Region"/>
    <x v="7"/>
    <n v="1320"/>
    <m/>
    <m/>
    <m/>
    <m/>
    <m/>
    <m/>
    <m/>
    <m/>
    <m/>
    <m/>
    <m/>
    <m/>
    <m/>
  </r>
  <r>
    <s v="Tok"/>
    <n v="1267"/>
    <s v="Yukon-Koyukuk/Upper Tanana"/>
    <s v="Building Maintenance Shop"/>
    <x v="7"/>
    <n v="2240"/>
    <m/>
    <m/>
    <m/>
    <m/>
    <m/>
    <m/>
    <m/>
    <m/>
    <m/>
    <m/>
    <m/>
    <m/>
    <m/>
  </r>
  <r>
    <s v="TOK"/>
    <n v="1267"/>
    <s v="Yukon-Koyukuk/Upper Tanana"/>
    <s v="Weigh Station- Inspection Building #2523000890*Northern Region"/>
    <x v="7"/>
    <n v="4260"/>
    <m/>
    <m/>
    <m/>
    <m/>
    <m/>
    <m/>
    <m/>
    <m/>
    <m/>
    <m/>
    <m/>
    <m/>
    <m/>
  </r>
  <r>
    <s v="TOK"/>
    <n v="1267"/>
    <s v="Yukon-Koyukuk/Upper Tanana"/>
    <s v="Maintenance Shop #2523000884*Northern Region"/>
    <x v="7"/>
    <n v="9600"/>
    <m/>
    <m/>
    <m/>
    <m/>
    <m/>
    <m/>
    <m/>
    <m/>
    <m/>
    <m/>
    <m/>
    <m/>
    <m/>
  </r>
  <r>
    <s v="Tok"/>
    <n v="1267"/>
    <s v="Yukon-Koyukuk/Upper Tanana"/>
    <s v="Combined Facility"/>
    <x v="7"/>
    <n v="10934"/>
    <m/>
    <m/>
    <m/>
    <m/>
    <m/>
    <m/>
    <m/>
    <m/>
    <m/>
    <m/>
    <m/>
    <m/>
    <m/>
  </r>
  <r>
    <s v="Tok"/>
    <n v="1267"/>
    <s v="Yukon-Koyukuk/Upper Tanana"/>
    <s v="Fish and Game (new)"/>
    <x v="7"/>
    <m/>
    <m/>
    <m/>
    <m/>
    <m/>
    <m/>
    <m/>
    <m/>
    <m/>
    <m/>
    <m/>
    <m/>
    <m/>
    <m/>
  </r>
  <r>
    <s v="Tok"/>
    <n v="1267"/>
    <s v="Yukon-Koyukuk/Upper Tanana"/>
    <s v="Fish and Game (old)"/>
    <x v="7"/>
    <m/>
    <m/>
    <m/>
    <m/>
    <m/>
    <m/>
    <m/>
    <m/>
    <m/>
    <m/>
    <m/>
    <m/>
    <m/>
    <m/>
  </r>
  <r>
    <s v="Tok"/>
    <n v="1267"/>
    <s v="Yukon-Koyukuk/Upper Tanana"/>
    <s v="RurALCAP Head Start and Service Center"/>
    <x v="7"/>
    <m/>
    <m/>
    <m/>
    <m/>
    <m/>
    <m/>
    <m/>
    <m/>
    <m/>
    <m/>
    <m/>
    <m/>
    <m/>
    <m/>
  </r>
  <r>
    <s v="Tok"/>
    <n v="1267"/>
    <s v="Yukon-Koyukuk/Upper Tanana"/>
    <s v="Tok Visitors Center"/>
    <x v="7"/>
    <m/>
    <m/>
    <m/>
    <m/>
    <m/>
    <m/>
    <m/>
    <m/>
    <m/>
    <m/>
    <m/>
    <m/>
    <m/>
    <m/>
  </r>
  <r>
    <s v="Tok"/>
    <n v="1267"/>
    <s v="Yukon-Koyukuk/Upper Tanana"/>
    <s v="USPS"/>
    <x v="7"/>
    <m/>
    <m/>
    <m/>
    <m/>
    <m/>
    <m/>
    <m/>
    <m/>
    <m/>
    <m/>
    <m/>
    <m/>
    <m/>
    <m/>
  </r>
  <r>
    <s v="Toksook Bay"/>
    <n v="630"/>
    <s v="Lower Yukon-Kuskokwim"/>
    <s v="SRE Building (Heated)"/>
    <x v="7"/>
    <n v="1104"/>
    <m/>
    <m/>
    <m/>
    <m/>
    <m/>
    <m/>
    <m/>
    <m/>
    <m/>
    <m/>
    <m/>
    <m/>
    <m/>
  </r>
  <r>
    <s v="Toksook Bay"/>
    <n v="630"/>
    <s v="Lower Yukon-Kuskokwim"/>
    <s v="Special Ed. Building"/>
    <x v="7"/>
    <n v="1440"/>
    <m/>
    <m/>
    <m/>
    <m/>
    <m/>
    <m/>
    <m/>
    <m/>
    <m/>
    <m/>
    <m/>
    <m/>
    <m/>
  </r>
  <r>
    <s v="Toksook Bay"/>
    <n v="630"/>
    <s v="Lower Yukon-Kuskokwim"/>
    <s v="Building 2"/>
    <x v="7"/>
    <n v="2000"/>
    <m/>
    <m/>
    <m/>
    <m/>
    <m/>
    <m/>
    <m/>
    <m/>
    <m/>
    <m/>
    <m/>
    <m/>
    <m/>
  </r>
  <r>
    <s v="Toksook Bay"/>
    <n v="630"/>
    <s v="Lower Yukon-Kuskokwim"/>
    <s v="Building 1"/>
    <x v="7"/>
    <n v="120000"/>
    <m/>
    <m/>
    <m/>
    <m/>
    <m/>
    <m/>
    <m/>
    <m/>
    <m/>
    <m/>
    <m/>
    <m/>
    <m/>
  </r>
  <r>
    <s v="TULUKSAK"/>
    <n v="380"/>
    <s v="Lower Yukon-Kuskokwim"/>
    <s v="Tuluksak Early Childhood Training CenterTribal Government - ANTHC"/>
    <x v="7"/>
    <n v="768"/>
    <m/>
    <m/>
    <m/>
    <m/>
    <n v="1884.0166629999999"/>
    <m/>
    <m/>
    <m/>
    <m/>
    <m/>
    <m/>
    <m/>
    <m/>
  </r>
  <r>
    <s v="Tuluksak"/>
    <n v="380"/>
    <s v="Lower Yukon-Kuskokwim"/>
    <m/>
    <x v="7"/>
    <n v="768"/>
    <m/>
    <m/>
    <n v="753"/>
    <m/>
    <n v="4986"/>
    <m/>
    <m/>
    <n v="482"/>
    <m/>
    <n v="3885"/>
    <m/>
    <m/>
    <n v="5387"/>
  </r>
  <r>
    <s v="Tununak"/>
    <n v="352"/>
    <s v="Lower Yukon-Kuskokwim"/>
    <s v="Generator Module"/>
    <x v="7"/>
    <n v="160"/>
    <m/>
    <m/>
    <m/>
    <m/>
    <m/>
    <m/>
    <m/>
    <m/>
    <m/>
    <m/>
    <m/>
    <m/>
    <m/>
  </r>
  <r>
    <s v="Tununak"/>
    <n v="352"/>
    <s v="Lower Yukon-Kuskokwim"/>
    <s v="Utility Building"/>
    <x v="7"/>
    <n v="532"/>
    <m/>
    <m/>
    <m/>
    <m/>
    <m/>
    <m/>
    <m/>
    <m/>
    <m/>
    <m/>
    <m/>
    <m/>
    <m/>
  </r>
  <r>
    <s v="Twin Hills"/>
    <n v="82"/>
    <s v="Bristol Bay"/>
    <s v="Village Generator Building"/>
    <x v="7"/>
    <n v="384"/>
    <m/>
    <m/>
    <m/>
    <m/>
    <m/>
    <m/>
    <m/>
    <m/>
    <m/>
    <m/>
    <m/>
    <m/>
    <m/>
  </r>
  <r>
    <s v="Twin Hills"/>
    <n v="82"/>
    <s v="Bristol Bay"/>
    <s v="Village Garage"/>
    <x v="7"/>
    <n v="768"/>
    <m/>
    <m/>
    <m/>
    <m/>
    <m/>
    <m/>
    <m/>
    <m/>
    <m/>
    <m/>
    <m/>
    <m/>
    <m/>
  </r>
  <r>
    <s v="TWIN HILLS"/>
    <n v="82"/>
    <s v="Bristol Bay"/>
    <s v="SRE Building #2533001216*Central Region"/>
    <x v="7"/>
    <n v="1104"/>
    <m/>
    <m/>
    <n v="482.13722627737229"/>
    <m/>
    <m/>
    <m/>
    <m/>
    <m/>
    <m/>
    <m/>
    <m/>
    <m/>
    <m/>
  </r>
  <r>
    <s v="Twin Hills"/>
    <n v="82"/>
    <s v="Bristol Bay"/>
    <s v="N/A"/>
    <x v="7"/>
    <m/>
    <m/>
    <m/>
    <m/>
    <m/>
    <m/>
    <m/>
    <m/>
    <m/>
    <m/>
    <m/>
    <m/>
    <m/>
    <m/>
  </r>
  <r>
    <s v="Twin Hills"/>
    <n v="82"/>
    <s v="Bristol Bay"/>
    <s v="N/A"/>
    <x v="7"/>
    <m/>
    <m/>
    <m/>
    <m/>
    <m/>
    <m/>
    <m/>
    <m/>
    <m/>
    <m/>
    <m/>
    <m/>
    <m/>
    <m/>
  </r>
  <r>
    <s v="Twin Hills"/>
    <n v="82"/>
    <s v="Bristol Bay"/>
    <s v="Propane Farm (shed)"/>
    <x v="7"/>
    <m/>
    <m/>
    <m/>
    <m/>
    <m/>
    <m/>
    <m/>
    <m/>
    <m/>
    <m/>
    <m/>
    <m/>
    <m/>
    <m/>
  </r>
  <r>
    <s v="Twin Hills"/>
    <n v="82"/>
    <s v="Bristol Bay"/>
    <s v="Tank Farm "/>
    <x v="7"/>
    <m/>
    <m/>
    <m/>
    <m/>
    <m/>
    <m/>
    <m/>
    <m/>
    <m/>
    <m/>
    <m/>
    <m/>
    <m/>
    <m/>
  </r>
  <r>
    <s v="Twin Hills"/>
    <n v="82"/>
    <s v="Bristol Bay"/>
    <s v="UUI"/>
    <x v="7"/>
    <m/>
    <m/>
    <m/>
    <m/>
    <m/>
    <m/>
    <m/>
    <m/>
    <m/>
    <m/>
    <m/>
    <m/>
    <m/>
    <m/>
  </r>
  <r>
    <s v="Tyonek"/>
    <n v="82"/>
    <s v="Bristol Bay"/>
    <s v="USPS"/>
    <x v="7"/>
    <m/>
    <m/>
    <m/>
    <m/>
    <m/>
    <m/>
    <m/>
    <m/>
    <m/>
    <m/>
    <m/>
    <m/>
    <m/>
    <m/>
  </r>
  <r>
    <s v="Ugashik"/>
    <n v="13"/>
    <s v="Bristol Bay"/>
    <s v="Fish Processing Plant"/>
    <x v="7"/>
    <n v="3000"/>
    <m/>
    <m/>
    <m/>
    <m/>
    <m/>
    <m/>
    <m/>
    <m/>
    <m/>
    <m/>
    <m/>
    <m/>
    <m/>
  </r>
  <r>
    <s v="Unalakleet"/>
    <n v="701"/>
    <s v="Bering Straits"/>
    <s v="Fuel Distribution Building"/>
    <x v="7"/>
    <n v="450"/>
    <m/>
    <m/>
    <m/>
    <m/>
    <m/>
    <m/>
    <m/>
    <m/>
    <m/>
    <m/>
    <m/>
    <m/>
    <m/>
  </r>
  <r>
    <s v="UNALAKLEET"/>
    <n v="701"/>
    <s v="Bering Straits"/>
    <s v="SREB Building (new) #2523001129*Northern Region"/>
    <x v="7"/>
    <n v="2400"/>
    <m/>
    <m/>
    <n v="9163.5604379562046"/>
    <m/>
    <n v="59621.536588999996"/>
    <m/>
    <m/>
    <m/>
    <m/>
    <m/>
    <m/>
    <m/>
    <m/>
  </r>
  <r>
    <s v="UNALAKLEET"/>
    <n v="701"/>
    <s v="Bering Straits"/>
    <s v="SREB Building (Old) #2523001135*Northern Region"/>
    <x v="7"/>
    <n v="10320"/>
    <m/>
    <m/>
    <n v="1444.051094890511"/>
    <m/>
    <n v="12327.610947499999"/>
    <m/>
    <m/>
    <m/>
    <m/>
    <m/>
    <m/>
    <m/>
    <m/>
  </r>
  <r>
    <s v="Unalakleet"/>
    <n v="701"/>
    <s v="Bering Straits"/>
    <s v="Fish Plant"/>
    <x v="7"/>
    <n v="12000"/>
    <m/>
    <m/>
    <n v="1200"/>
    <m/>
    <m/>
    <m/>
    <m/>
    <m/>
    <m/>
    <m/>
    <m/>
    <m/>
    <m/>
  </r>
  <r>
    <s v="unalaska"/>
    <n v="4737"/>
    <s v="Aleutians"/>
    <s v="Maintenance Shop/SEF #2533001215*Central Region"/>
    <x v="7"/>
    <n v="2925"/>
    <m/>
    <m/>
    <n v="6960.0131386861322"/>
    <m/>
    <m/>
    <m/>
    <m/>
    <m/>
    <m/>
    <m/>
    <m/>
    <m/>
    <m/>
  </r>
  <r>
    <s v="Unalaska"/>
    <n v="4737"/>
    <s v="Aleutians"/>
    <s v="Aerology Museum"/>
    <x v="7"/>
    <n v="4236"/>
    <m/>
    <m/>
    <m/>
    <m/>
    <m/>
    <m/>
    <m/>
    <m/>
    <m/>
    <m/>
    <m/>
    <m/>
    <m/>
  </r>
  <r>
    <s v="Unalaska"/>
    <n v="4737"/>
    <s v="Aleutians"/>
    <s v="Alyeska Seafood, LLC."/>
    <x v="7"/>
    <m/>
    <m/>
    <m/>
    <m/>
    <m/>
    <m/>
    <m/>
    <m/>
    <m/>
    <m/>
    <m/>
    <m/>
    <m/>
    <m/>
  </r>
  <r>
    <s v="Unalaska"/>
    <n v="4737"/>
    <s v="Aleutians"/>
    <s v="Ballyhoo Dock"/>
    <x v="7"/>
    <m/>
    <m/>
    <m/>
    <m/>
    <m/>
    <m/>
    <m/>
    <m/>
    <m/>
    <m/>
    <m/>
    <m/>
    <m/>
    <m/>
  </r>
  <r>
    <s v="Unalaska"/>
    <n v="4737"/>
    <s v="Aleutians"/>
    <s v="Bowling Alley"/>
    <x v="7"/>
    <m/>
    <m/>
    <m/>
    <m/>
    <m/>
    <m/>
    <m/>
    <m/>
    <m/>
    <m/>
    <m/>
    <m/>
    <m/>
    <m/>
  </r>
  <r>
    <s v="Unalaska"/>
    <n v="4737"/>
    <s v="Aleutians"/>
    <s v="Carl E. Moses Small Boar Harbor"/>
    <x v="7"/>
    <m/>
    <m/>
    <m/>
    <m/>
    <m/>
    <m/>
    <m/>
    <m/>
    <m/>
    <m/>
    <m/>
    <m/>
    <m/>
    <m/>
  </r>
  <r>
    <s v="Unalaska"/>
    <n v="4737"/>
    <s v="Aleutians"/>
    <s v="Eagle's View Elementary Achigaalux"/>
    <x v="7"/>
    <m/>
    <m/>
    <m/>
    <m/>
    <m/>
    <m/>
    <m/>
    <m/>
    <m/>
    <m/>
    <m/>
    <m/>
    <m/>
    <m/>
  </r>
  <r>
    <s v="Unalaska"/>
    <n v="4737"/>
    <s v="Aleutians"/>
    <s v="Employee Housing"/>
    <x v="7"/>
    <m/>
    <m/>
    <m/>
    <m/>
    <m/>
    <m/>
    <m/>
    <m/>
    <m/>
    <m/>
    <m/>
    <m/>
    <m/>
    <m/>
  </r>
  <r>
    <s v="Unalaska"/>
    <n v="4737"/>
    <s v="Aleutians"/>
    <s v="Icicle Seafoods"/>
    <x v="7"/>
    <m/>
    <m/>
    <m/>
    <m/>
    <m/>
    <m/>
    <m/>
    <m/>
    <m/>
    <m/>
    <m/>
    <m/>
    <m/>
    <m/>
  </r>
  <r>
    <s v="Unalaska"/>
    <n v="4737"/>
    <s v="Aleutians"/>
    <s v="Iliuliuk Medical Center"/>
    <x v="7"/>
    <m/>
    <m/>
    <m/>
    <m/>
    <m/>
    <m/>
    <m/>
    <m/>
    <m/>
    <m/>
    <m/>
    <m/>
    <m/>
    <m/>
  </r>
  <r>
    <s v="Unalaska"/>
    <n v="4737"/>
    <s v="Aleutians"/>
    <s v="Museum of the Aleutians/WWII Nat'l. Park"/>
    <x v="7"/>
    <m/>
    <m/>
    <m/>
    <m/>
    <m/>
    <m/>
    <m/>
    <m/>
    <m/>
    <m/>
    <m/>
    <m/>
    <m/>
    <m/>
  </r>
  <r>
    <s v="Unalaska"/>
    <n v="4737"/>
    <s v="Aleutians"/>
    <s v="North Pacific Fuel"/>
    <x v="7"/>
    <m/>
    <m/>
    <m/>
    <m/>
    <m/>
    <m/>
    <m/>
    <m/>
    <m/>
    <m/>
    <m/>
    <m/>
    <m/>
    <m/>
  </r>
  <r>
    <s v="Unalaska"/>
    <n v="4737"/>
    <s v="Aleutians"/>
    <s v="Off Shore Systems Inc."/>
    <x v="7"/>
    <m/>
    <m/>
    <m/>
    <m/>
    <m/>
    <m/>
    <m/>
    <m/>
    <m/>
    <m/>
    <m/>
    <m/>
    <m/>
    <m/>
  </r>
  <r>
    <s v="Unalaska"/>
    <n v="4737"/>
    <s v="Aleutians"/>
    <s v="Oonalaska Wellness Center"/>
    <x v="7"/>
    <m/>
    <m/>
    <m/>
    <m/>
    <m/>
    <m/>
    <m/>
    <m/>
    <m/>
    <m/>
    <m/>
    <m/>
    <m/>
    <m/>
  </r>
  <r>
    <s v="Unalaska"/>
    <n v="4737"/>
    <s v="Aleutians"/>
    <s v="Radiant Heating Fuel Service"/>
    <x v="7"/>
    <m/>
    <m/>
    <m/>
    <m/>
    <m/>
    <m/>
    <m/>
    <m/>
    <m/>
    <m/>
    <m/>
    <m/>
    <m/>
    <m/>
  </r>
  <r>
    <s v="Unalaska"/>
    <n v="4737"/>
    <s v="Aleutians"/>
    <s v="Robert Storrs Int'l. Small Boat Harbor"/>
    <x v="7"/>
    <m/>
    <m/>
    <m/>
    <m/>
    <m/>
    <m/>
    <m/>
    <m/>
    <m/>
    <m/>
    <m/>
    <m/>
    <m/>
    <m/>
  </r>
  <r>
    <s v="Unalaska"/>
    <n v="4737"/>
    <s v="Aleutians"/>
    <s v="Royal Aleutian Seafoods"/>
    <x v="7"/>
    <m/>
    <m/>
    <m/>
    <m/>
    <m/>
    <m/>
    <m/>
    <m/>
    <m/>
    <m/>
    <m/>
    <m/>
    <m/>
    <m/>
  </r>
  <r>
    <s v="Unalaska"/>
    <n v="4737"/>
    <s v="Aleutians"/>
    <s v="Seaplane Base"/>
    <x v="7"/>
    <m/>
    <m/>
    <m/>
    <m/>
    <m/>
    <m/>
    <m/>
    <m/>
    <m/>
    <m/>
    <m/>
    <m/>
    <m/>
    <m/>
  </r>
  <r>
    <s v="Unalaska"/>
    <n v="4737"/>
    <s v="Aleutians"/>
    <s v="State Troopers Post"/>
    <x v="7"/>
    <m/>
    <m/>
    <m/>
    <m/>
    <m/>
    <m/>
    <m/>
    <m/>
    <m/>
    <m/>
    <m/>
    <m/>
    <m/>
    <m/>
  </r>
  <r>
    <s v="Unalaska"/>
    <n v="4737"/>
    <s v="Aleutians"/>
    <s v="The Grand Aleutian"/>
    <x v="7"/>
    <m/>
    <m/>
    <m/>
    <m/>
    <m/>
    <m/>
    <m/>
    <m/>
    <m/>
    <m/>
    <m/>
    <m/>
    <m/>
    <m/>
  </r>
  <r>
    <s v="Unalaska"/>
    <n v="4737"/>
    <s v="Aleutians"/>
    <s v="Trident Seafoods"/>
    <x v="7"/>
    <m/>
    <m/>
    <m/>
    <m/>
    <m/>
    <m/>
    <m/>
    <m/>
    <m/>
    <m/>
    <m/>
    <m/>
    <m/>
    <m/>
  </r>
  <r>
    <s v="Unalaska"/>
    <n v="4737"/>
    <s v="Aleutians"/>
    <s v="Unalaska Airport"/>
    <x v="7"/>
    <m/>
    <m/>
    <m/>
    <m/>
    <m/>
    <m/>
    <m/>
    <m/>
    <m/>
    <m/>
    <m/>
    <m/>
    <m/>
    <m/>
  </r>
  <r>
    <s v="Unalaska"/>
    <n v="4737"/>
    <s v="Aleutians"/>
    <s v="Unalaska Light Cargo Dock"/>
    <x v="7"/>
    <m/>
    <m/>
    <m/>
    <m/>
    <m/>
    <m/>
    <m/>
    <m/>
    <m/>
    <m/>
    <m/>
    <m/>
    <m/>
    <m/>
  </r>
  <r>
    <s v="Unalaska"/>
    <n v="4737"/>
    <s v="Aleutians"/>
    <s v="Unalaska Marine Center"/>
    <x v="7"/>
    <m/>
    <m/>
    <m/>
    <m/>
    <m/>
    <m/>
    <m/>
    <m/>
    <m/>
    <m/>
    <m/>
    <m/>
    <m/>
    <m/>
  </r>
  <r>
    <s v="Unalaska"/>
    <n v="4737"/>
    <s v="Aleutians"/>
    <s v="Unisea Seafoods"/>
    <x v="7"/>
    <m/>
    <m/>
    <m/>
    <m/>
    <m/>
    <m/>
    <m/>
    <m/>
    <m/>
    <m/>
    <m/>
    <m/>
    <m/>
    <m/>
  </r>
  <r>
    <s v="Unalaska"/>
    <n v="4737"/>
    <s v="Aleutians"/>
    <s v="Unlaska Electric Utility"/>
    <x v="7"/>
    <m/>
    <m/>
    <m/>
    <m/>
    <m/>
    <m/>
    <m/>
    <m/>
    <m/>
    <m/>
    <m/>
    <m/>
    <m/>
    <m/>
  </r>
  <r>
    <s v="Unalaska"/>
    <n v="4737"/>
    <s v="Aleutians"/>
    <s v="US Coast Guard Dock"/>
    <x v="7"/>
    <m/>
    <m/>
    <m/>
    <m/>
    <m/>
    <m/>
    <m/>
    <m/>
    <m/>
    <m/>
    <m/>
    <m/>
    <m/>
    <m/>
  </r>
  <r>
    <s v="Unalaska"/>
    <n v="4737"/>
    <s v="Aleutians"/>
    <s v="Westward Seafoods"/>
    <x v="7"/>
    <m/>
    <m/>
    <m/>
    <m/>
    <m/>
    <m/>
    <m/>
    <m/>
    <m/>
    <m/>
    <m/>
    <m/>
    <m/>
    <m/>
  </r>
  <r>
    <s v="Upper Kalskag"/>
    <n v="222"/>
    <s v="Lower Yukon-Kuskokwim"/>
    <s v="City of Kalskag"/>
    <x v="7"/>
    <m/>
    <m/>
    <m/>
    <m/>
    <m/>
    <m/>
    <m/>
    <m/>
    <m/>
    <m/>
    <m/>
    <m/>
    <m/>
    <m/>
  </r>
  <r>
    <s v="VALDEZ"/>
    <n v="4101"/>
    <s v="Copper River/Chugach"/>
    <s v="Airport Equipment Shop #2523001159*Northern Region"/>
    <x v="7"/>
    <n v="3200"/>
    <m/>
    <m/>
    <n v="3822.7970802919708"/>
    <m/>
    <m/>
    <m/>
    <m/>
    <m/>
    <m/>
    <m/>
    <m/>
    <m/>
    <m/>
  </r>
  <r>
    <s v="VALDEZ"/>
    <n v="4101"/>
    <s v="Copper River/Chugach"/>
    <s v="Supply Building #2523001157*Northern Region"/>
    <x v="7"/>
    <n v="3200"/>
    <m/>
    <m/>
    <n v="12401.207299270072"/>
    <m/>
    <m/>
    <m/>
    <m/>
    <m/>
    <m/>
    <m/>
    <m/>
    <m/>
    <m/>
  </r>
  <r>
    <s v="Valdez"/>
    <n v="4101"/>
    <s v="Copper River/Chugach"/>
    <s v="Maintenance Shop (new addition) #2523000957*Northern Region"/>
    <x v="7"/>
    <n v="3721"/>
    <m/>
    <m/>
    <n v="13856.772262773722"/>
    <m/>
    <m/>
    <m/>
    <m/>
    <m/>
    <m/>
    <m/>
    <m/>
    <m/>
    <m/>
  </r>
  <r>
    <s v="VALDEZ"/>
    <n v="4101"/>
    <s v="Copper River/Chugach"/>
    <s v="Buildings Crew Shop #2523001160*Northern Region"/>
    <x v="7"/>
    <n v="4100"/>
    <m/>
    <m/>
    <n v="3751.2569343065693"/>
    <m/>
    <m/>
    <m/>
    <m/>
    <m/>
    <m/>
    <m/>
    <m/>
    <m/>
    <m/>
  </r>
  <r>
    <s v="VALDEZ"/>
    <n v="4101"/>
    <s v="Copper River/Chugach"/>
    <s v="ARFF Building #2523000732*Northern Region"/>
    <x v="7"/>
    <n v="6320"/>
    <m/>
    <m/>
    <n v="7402.2613138686138"/>
    <m/>
    <m/>
    <m/>
    <m/>
    <m/>
    <m/>
    <m/>
    <m/>
    <m/>
    <m/>
  </r>
  <r>
    <s v="VALDEZ"/>
    <n v="4101"/>
    <s v="Copper River/Chugach"/>
    <s v="Maintenance Shop (Hwy Crew) #2523000932*Northern Region"/>
    <x v="7"/>
    <n v="8080"/>
    <m/>
    <m/>
    <n v="5528.7766423357662"/>
    <m/>
    <m/>
    <m/>
    <m/>
    <m/>
    <m/>
    <m/>
    <m/>
    <m/>
    <m/>
  </r>
  <r>
    <s v="Valdez"/>
    <n v="4101"/>
    <s v="Copper River/Chugach"/>
    <s v="Rogue's Garden Bldg."/>
    <x v="7"/>
    <n v="8800"/>
    <m/>
    <m/>
    <m/>
    <m/>
    <m/>
    <m/>
    <m/>
    <m/>
    <m/>
    <m/>
    <m/>
    <m/>
    <m/>
  </r>
  <r>
    <s v="VALDEZ"/>
    <n v="4101"/>
    <s v="Copper River/Chugach"/>
    <s v="SEF Maintenance Shop #2523000931*Northern Region"/>
    <x v="7"/>
    <n v="8920"/>
    <m/>
    <m/>
    <n v="12401.207299270072"/>
    <m/>
    <m/>
    <m/>
    <m/>
    <m/>
    <m/>
    <m/>
    <m/>
    <m/>
    <m/>
  </r>
  <r>
    <s v="VALDEZ"/>
    <n v="4101"/>
    <s v="Copper River/Chugach"/>
    <s v="DOT&amp;PF Headquarters Building #2523000930*Northern Region"/>
    <x v="7"/>
    <n v="10188"/>
    <m/>
    <m/>
    <n v="4817.2773722627735"/>
    <m/>
    <n v="262302.36069999996"/>
    <m/>
    <m/>
    <m/>
    <m/>
    <m/>
    <m/>
    <m/>
    <m/>
  </r>
  <r>
    <s v="Valdez"/>
    <n v="4101"/>
    <s v="Copper River/Chugach"/>
    <s v="Growden-Harrison Bldg."/>
    <x v="7"/>
    <n v="30295"/>
    <m/>
    <m/>
    <m/>
    <m/>
    <m/>
    <m/>
    <m/>
    <m/>
    <m/>
    <m/>
    <m/>
    <m/>
    <m/>
  </r>
  <r>
    <s v="VALDEZ"/>
    <n v="4101"/>
    <s v="Copper River/Chugach"/>
    <s v="Combined Facilities*Northern Region"/>
    <x v="7"/>
    <m/>
    <m/>
    <m/>
    <n v="10078.199999999999"/>
    <m/>
    <n v="144768.302903"/>
    <m/>
    <m/>
    <m/>
    <m/>
    <m/>
    <m/>
    <m/>
    <m/>
  </r>
  <r>
    <s v="VALDEZ"/>
    <n v="4101"/>
    <s v="Copper River/Chugach"/>
    <s v="Steam Plant*Northern Region"/>
    <x v="7"/>
    <m/>
    <m/>
    <m/>
    <m/>
    <m/>
    <n v="15520.139679999998"/>
    <m/>
    <m/>
    <m/>
    <m/>
    <m/>
    <m/>
    <m/>
    <m/>
  </r>
  <r>
    <s v="Valdez"/>
    <n v="4101"/>
    <s v="Copper River/Chugach"/>
    <s v="Valdez Diesel Plant"/>
    <x v="7"/>
    <m/>
    <m/>
    <m/>
    <m/>
    <m/>
    <m/>
    <m/>
    <m/>
    <m/>
    <m/>
    <m/>
    <m/>
    <m/>
    <m/>
  </r>
  <r>
    <s v="Valdez"/>
    <n v="4101"/>
    <s v="Copper River/Chugach"/>
    <s v="ALYESKA TERMINAL 0060030027 ST"/>
    <x v="7"/>
    <m/>
    <m/>
    <m/>
    <m/>
    <m/>
    <m/>
    <m/>
    <m/>
    <m/>
    <m/>
    <m/>
    <m/>
    <m/>
    <m/>
  </r>
  <r>
    <s v="Valdez"/>
    <n v="4101"/>
    <s v="Copper River/Chugach"/>
    <s v="300 NEW OFFICE BUILDING"/>
    <x v="7"/>
    <m/>
    <m/>
    <m/>
    <m/>
    <m/>
    <m/>
    <m/>
    <m/>
    <m/>
    <m/>
    <m/>
    <m/>
    <m/>
    <m/>
  </r>
  <r>
    <s v="Valdez"/>
    <n v="4101"/>
    <s v="Copper River/Chugach"/>
    <s v="ALYESKA TERMINAL 0060030023"/>
    <x v="7"/>
    <m/>
    <m/>
    <m/>
    <m/>
    <m/>
    <m/>
    <m/>
    <m/>
    <m/>
    <m/>
    <m/>
    <m/>
    <m/>
    <m/>
  </r>
  <r>
    <s v="Valdez"/>
    <n v="4101"/>
    <s v="Copper River/Chugach"/>
    <s v="ALYESKA TERMINAL 0060030028"/>
    <x v="7"/>
    <m/>
    <m/>
    <m/>
    <m/>
    <m/>
    <m/>
    <m/>
    <m/>
    <m/>
    <m/>
    <m/>
    <m/>
    <m/>
    <m/>
  </r>
  <r>
    <s v="Valdez"/>
    <n v="4101"/>
    <s v="Copper River/Chugach"/>
    <s v="ALYESKA TERMINAL 0060030030"/>
    <x v="7"/>
    <m/>
    <m/>
    <m/>
    <m/>
    <m/>
    <m/>
    <m/>
    <m/>
    <m/>
    <m/>
    <m/>
    <m/>
    <m/>
    <m/>
  </r>
  <r>
    <s v="Valdez"/>
    <n v="4101"/>
    <s v="Copper River/Chugach"/>
    <s v="ALYESKA TERMINAL  0060030040"/>
    <x v="7"/>
    <m/>
    <m/>
    <m/>
    <m/>
    <m/>
    <m/>
    <m/>
    <m/>
    <m/>
    <m/>
    <m/>
    <m/>
    <m/>
    <m/>
  </r>
  <r>
    <s v="Valdez"/>
    <n v="4101"/>
    <s v="Copper River/Chugach"/>
    <s v="ALYESKA TERMINAL 0060030041"/>
    <x v="7"/>
    <m/>
    <m/>
    <m/>
    <m/>
    <m/>
    <m/>
    <m/>
    <m/>
    <m/>
    <m/>
    <m/>
    <m/>
    <m/>
    <m/>
  </r>
  <r>
    <s v="Valdez"/>
    <n v="4101"/>
    <s v="Copper River/Chugach"/>
    <s v="ALYESKA TERMINAL 0060030052"/>
    <x v="7"/>
    <m/>
    <m/>
    <m/>
    <m/>
    <m/>
    <m/>
    <m/>
    <m/>
    <m/>
    <m/>
    <m/>
    <m/>
    <m/>
    <m/>
  </r>
  <r>
    <s v="Valdez"/>
    <n v="4101"/>
    <s v="Copper River/Chugach"/>
    <s v="ALYESKA TERMINAL 0060030044"/>
    <x v="7"/>
    <m/>
    <m/>
    <m/>
    <m/>
    <m/>
    <m/>
    <m/>
    <m/>
    <m/>
    <m/>
    <m/>
    <m/>
    <m/>
    <m/>
  </r>
  <r>
    <s v="Valdez"/>
    <n v="4101"/>
    <s v="Copper River/Chugach"/>
    <s v="ALYESKA TERMINAL 0060030043"/>
    <x v="7"/>
    <m/>
    <m/>
    <m/>
    <m/>
    <m/>
    <m/>
    <m/>
    <m/>
    <m/>
    <m/>
    <m/>
    <m/>
    <m/>
    <m/>
  </r>
  <r>
    <s v="Valdez"/>
    <n v="4101"/>
    <s v="Copper River/Chugach"/>
    <s v="ALYESKA TERMINAL 0060030048"/>
    <x v="7"/>
    <m/>
    <m/>
    <m/>
    <m/>
    <m/>
    <m/>
    <m/>
    <m/>
    <m/>
    <m/>
    <m/>
    <m/>
    <m/>
    <m/>
  </r>
  <r>
    <s v="Valdez"/>
    <n v="4101"/>
    <s v="Copper River/Chugach"/>
    <s v="ALYESKA TERMINAL 0060030049"/>
    <x v="7"/>
    <m/>
    <m/>
    <m/>
    <m/>
    <m/>
    <m/>
    <m/>
    <m/>
    <m/>
    <m/>
    <m/>
    <m/>
    <m/>
    <m/>
  </r>
  <r>
    <s v="Valdez"/>
    <n v="4101"/>
    <s v="Copper River/Chugach"/>
    <s v="ALYESKA TERMINAL 0060030050"/>
    <x v="7"/>
    <m/>
    <m/>
    <m/>
    <m/>
    <m/>
    <m/>
    <m/>
    <m/>
    <m/>
    <m/>
    <m/>
    <m/>
    <m/>
    <m/>
  </r>
  <r>
    <s v="Valdez"/>
    <n v="4101"/>
    <s v="Copper River/Chugach"/>
    <s v="ALYESKA TERM 0060030057"/>
    <x v="7"/>
    <m/>
    <m/>
    <m/>
    <m/>
    <m/>
    <m/>
    <m/>
    <m/>
    <m/>
    <m/>
    <m/>
    <m/>
    <m/>
    <m/>
  </r>
  <r>
    <s v="Valdez"/>
    <n v="4101"/>
    <s v="Copper River/Chugach"/>
    <s v="RICHARDSON HWY (00000233700)"/>
    <x v="7"/>
    <m/>
    <m/>
    <m/>
    <m/>
    <m/>
    <m/>
    <m/>
    <m/>
    <m/>
    <m/>
    <m/>
    <m/>
    <m/>
    <m/>
  </r>
  <r>
    <s v="Valdez"/>
    <n v="4101"/>
    <s v="Copper River/Chugach"/>
    <s v="S HARBOR DR (00000340060)"/>
    <x v="7"/>
    <m/>
    <m/>
    <m/>
    <m/>
    <m/>
    <m/>
    <m/>
    <m/>
    <m/>
    <m/>
    <m/>
    <m/>
    <m/>
    <m/>
  </r>
  <r>
    <s v="Valdez"/>
    <n v="4101"/>
    <s v="Copper River/Chugach"/>
    <s v="1460 CONTAINER TERMINAL RD"/>
    <x v="7"/>
    <m/>
    <m/>
    <m/>
    <m/>
    <m/>
    <m/>
    <m/>
    <m/>
    <m/>
    <m/>
    <m/>
    <m/>
    <m/>
    <m/>
  </r>
  <r>
    <s v="Valdez"/>
    <n v="4101"/>
    <s v="Copper River/Chugach"/>
    <s v="2075 MINERAL CREEK LOOP RD"/>
    <x v="7"/>
    <m/>
    <m/>
    <m/>
    <m/>
    <m/>
    <m/>
    <m/>
    <m/>
    <m/>
    <m/>
    <m/>
    <m/>
    <m/>
    <m/>
  </r>
  <r>
    <s v="Valdez"/>
    <n v="4101"/>
    <s v="Copper River/Chugach"/>
    <s v="1880 RICHARDSON HWY"/>
    <x v="7"/>
    <m/>
    <m/>
    <m/>
    <m/>
    <m/>
    <m/>
    <m/>
    <m/>
    <m/>
    <m/>
    <m/>
    <m/>
    <m/>
    <m/>
  </r>
  <r>
    <s v="Valdez"/>
    <n v="4101"/>
    <s v="Copper River/Chugach"/>
    <s v="2055 MINERAL CREEK LOOP RD"/>
    <x v="7"/>
    <m/>
    <m/>
    <m/>
    <m/>
    <m/>
    <m/>
    <m/>
    <m/>
    <m/>
    <m/>
    <m/>
    <m/>
    <m/>
    <m/>
  </r>
  <r>
    <s v="Valdez"/>
    <n v="4101"/>
    <s v="Copper River/Chugach"/>
    <s v="200 GLACIER HAUL RD (00791160033)"/>
    <x v="7"/>
    <m/>
    <m/>
    <m/>
    <m/>
    <m/>
    <m/>
    <m/>
    <m/>
    <m/>
    <m/>
    <m/>
    <m/>
    <m/>
    <m/>
  </r>
  <r>
    <s v="Valdez"/>
    <n v="4101"/>
    <s v="Copper River/Chugach"/>
    <s v="1065 Salcha Way"/>
    <x v="7"/>
    <m/>
    <m/>
    <m/>
    <m/>
    <m/>
    <m/>
    <m/>
    <m/>
    <m/>
    <m/>
    <m/>
    <m/>
    <m/>
    <m/>
  </r>
  <r>
    <s v="Valdez"/>
    <n v="4101"/>
    <s v="Copper River/Chugach"/>
    <s v="3001 RICHARDSON HWY"/>
    <x v="7"/>
    <m/>
    <m/>
    <m/>
    <m/>
    <m/>
    <m/>
    <m/>
    <m/>
    <m/>
    <m/>
    <m/>
    <m/>
    <m/>
    <m/>
  </r>
  <r>
    <s v="Valdez"/>
    <n v="4101"/>
    <s v="Copper River/Chugach"/>
    <s v="3181 RICHARDSON HWY"/>
    <x v="7"/>
    <m/>
    <m/>
    <m/>
    <m/>
    <m/>
    <m/>
    <m/>
    <m/>
    <m/>
    <m/>
    <m/>
    <m/>
    <m/>
    <m/>
  </r>
  <r>
    <s v="Valdez"/>
    <n v="4101"/>
    <s v="Copper River/Chugach"/>
    <s v="5270 PRIVATE DR"/>
    <x v="7"/>
    <m/>
    <m/>
    <m/>
    <m/>
    <m/>
    <m/>
    <m/>
    <m/>
    <m/>
    <m/>
    <m/>
    <m/>
    <m/>
    <m/>
  </r>
  <r>
    <s v="Valdez"/>
    <n v="4101"/>
    <s v="Copper River/Chugach"/>
    <s v="500 S SAWMILL DR"/>
    <x v="7"/>
    <m/>
    <m/>
    <m/>
    <m/>
    <m/>
    <m/>
    <m/>
    <m/>
    <m/>
    <m/>
    <m/>
    <m/>
    <m/>
    <m/>
  </r>
  <r>
    <s v="Valdez"/>
    <n v="4101"/>
    <s v="Copper River/Chugach"/>
    <s v="276 E EGAN DR"/>
    <x v="7"/>
    <m/>
    <m/>
    <m/>
    <m/>
    <m/>
    <m/>
    <m/>
    <m/>
    <m/>
    <m/>
    <m/>
    <m/>
    <m/>
    <m/>
  </r>
  <r>
    <s v="Valdez"/>
    <n v="4101"/>
    <s v="Copper River/Chugach"/>
    <s v="1555 MINERAL CREEK LOOP RD"/>
    <x v="7"/>
    <m/>
    <m/>
    <m/>
    <m/>
    <m/>
    <m/>
    <m/>
    <m/>
    <m/>
    <m/>
    <m/>
    <m/>
    <m/>
    <m/>
  </r>
  <r>
    <s v="Valdez"/>
    <n v="4101"/>
    <s v="Copper River/Chugach"/>
    <s v="460 N HARBOR DR"/>
    <x v="7"/>
    <m/>
    <m/>
    <m/>
    <m/>
    <m/>
    <m/>
    <m/>
    <m/>
    <m/>
    <m/>
    <m/>
    <m/>
    <m/>
    <m/>
  </r>
  <r>
    <s v="Valdez"/>
    <n v="4101"/>
    <s v="Copper River/Chugach"/>
    <s v="209 S HARBOR DR (04950000040)"/>
    <x v="7"/>
    <m/>
    <m/>
    <m/>
    <m/>
    <m/>
    <m/>
    <m/>
    <m/>
    <m/>
    <m/>
    <m/>
    <m/>
    <m/>
    <m/>
  </r>
  <r>
    <s v="Valdez"/>
    <n v="4101"/>
    <s v="Copper River/Chugach"/>
    <s v="412 FERRY TERMINAL WAY"/>
    <x v="7"/>
    <m/>
    <m/>
    <m/>
    <m/>
    <m/>
    <m/>
    <m/>
    <m/>
    <m/>
    <m/>
    <m/>
    <m/>
    <m/>
    <m/>
  </r>
  <r>
    <s v="Valdez"/>
    <n v="4101"/>
    <s v="Copper River/Chugach"/>
    <s v="1460 CONTAINER TERMINAL RD (05640000001)"/>
    <x v="7"/>
    <m/>
    <m/>
    <m/>
    <m/>
    <m/>
    <m/>
    <m/>
    <m/>
    <m/>
    <m/>
    <m/>
    <m/>
    <m/>
    <m/>
  </r>
  <r>
    <s v="Valdez"/>
    <n v="4101"/>
    <s v="Copper River/Chugach"/>
    <s v="209 S HARBOR DR (05640000002)"/>
    <x v="7"/>
    <m/>
    <m/>
    <m/>
    <m/>
    <m/>
    <m/>
    <m/>
    <m/>
    <m/>
    <m/>
    <m/>
    <m/>
    <m/>
    <m/>
  </r>
  <r>
    <s v="Valdez"/>
    <n v="4101"/>
    <s v="Copper River/Chugach"/>
    <s v="200 S HARBOR DR (05640000003)"/>
    <x v="7"/>
    <m/>
    <m/>
    <m/>
    <m/>
    <m/>
    <m/>
    <m/>
    <m/>
    <m/>
    <m/>
    <m/>
    <m/>
    <m/>
    <m/>
  </r>
  <r>
    <s v="Valdez"/>
    <n v="4101"/>
    <s v="Copper River/Chugach"/>
    <s v="1460 CONTAINER TERMINAL RD (05640000004)"/>
    <x v="7"/>
    <m/>
    <m/>
    <m/>
    <m/>
    <m/>
    <m/>
    <m/>
    <m/>
    <m/>
    <m/>
    <m/>
    <m/>
    <m/>
    <m/>
  </r>
  <r>
    <s v="Valdez"/>
    <n v="4101"/>
    <s v="Copper River/Chugach"/>
    <s v="328 FIDALGO DR"/>
    <x v="7"/>
    <m/>
    <m/>
    <m/>
    <m/>
    <m/>
    <m/>
    <m/>
    <m/>
    <m/>
    <m/>
    <m/>
    <m/>
    <m/>
    <m/>
  </r>
  <r>
    <s v="Valdez"/>
    <n v="4101"/>
    <s v="Copper River/Chugach"/>
    <s v="220 S HARBOR DR"/>
    <x v="7"/>
    <m/>
    <m/>
    <m/>
    <m/>
    <m/>
    <m/>
    <m/>
    <m/>
    <m/>
    <m/>
    <m/>
    <m/>
    <m/>
    <m/>
  </r>
  <r>
    <s v="Valdez"/>
    <n v="4101"/>
    <s v="Copper River/Chugach"/>
    <s v="219 S HARBOR DR"/>
    <x v="7"/>
    <m/>
    <m/>
    <m/>
    <m/>
    <m/>
    <m/>
    <m/>
    <m/>
    <m/>
    <m/>
    <m/>
    <m/>
    <m/>
    <m/>
  </r>
  <r>
    <s v="Valdez"/>
    <n v="4101"/>
    <s v="Copper River/Chugach"/>
    <s v="214 S HARBOR DR"/>
    <x v="7"/>
    <m/>
    <m/>
    <m/>
    <m/>
    <m/>
    <m/>
    <m/>
    <m/>
    <m/>
    <m/>
    <m/>
    <m/>
    <m/>
    <m/>
  </r>
  <r>
    <s v="Valdez"/>
    <n v="4101"/>
    <s v="Copper River/Chugach"/>
    <s v="2501 DAYVILLE RD"/>
    <x v="7"/>
    <m/>
    <m/>
    <m/>
    <m/>
    <m/>
    <m/>
    <m/>
    <m/>
    <m/>
    <m/>
    <m/>
    <m/>
    <m/>
    <m/>
  </r>
  <r>
    <s v="Valdez"/>
    <n v="4101"/>
    <s v="Copper River/Chugach"/>
    <s v="230 E EGAN DR"/>
    <x v="7"/>
    <m/>
    <m/>
    <m/>
    <m/>
    <m/>
    <m/>
    <m/>
    <m/>
    <m/>
    <m/>
    <m/>
    <m/>
    <m/>
    <m/>
  </r>
  <r>
    <s v="Valdez"/>
    <n v="4101"/>
    <s v="Copper River/Chugach"/>
    <s v="164 E EGAN DR"/>
    <x v="7"/>
    <m/>
    <m/>
    <m/>
    <m/>
    <m/>
    <m/>
    <m/>
    <m/>
    <m/>
    <m/>
    <m/>
    <m/>
    <m/>
    <m/>
  </r>
  <r>
    <s v="Valdez"/>
    <n v="4101"/>
    <s v="Copper River/Chugach"/>
    <s v="200 S HARBOR DR (06740000000)"/>
    <x v="7"/>
    <m/>
    <m/>
    <m/>
    <m/>
    <m/>
    <m/>
    <m/>
    <m/>
    <m/>
    <m/>
    <m/>
    <m/>
    <m/>
    <m/>
  </r>
  <r>
    <s v="Valdez"/>
    <n v="4101"/>
    <s v="Copper River/Chugach"/>
    <s v="5 MILE NW PORT VALDEZ"/>
    <x v="7"/>
    <m/>
    <m/>
    <m/>
    <m/>
    <m/>
    <m/>
    <m/>
    <m/>
    <m/>
    <m/>
    <m/>
    <m/>
    <m/>
    <m/>
  </r>
  <r>
    <s v="Valdez"/>
    <n v="4101"/>
    <s v="Copper River/Chugach"/>
    <s v="1815 MINERAL CREEK LOOP RD"/>
    <x v="7"/>
    <m/>
    <m/>
    <m/>
    <m/>
    <m/>
    <m/>
    <m/>
    <m/>
    <m/>
    <m/>
    <m/>
    <m/>
    <m/>
    <m/>
  </r>
  <r>
    <s v="Valdez"/>
    <n v="4101"/>
    <s v="Copper River/Chugach"/>
    <s v="3210 RICHARDSON HWY (35630020040)"/>
    <x v="7"/>
    <m/>
    <m/>
    <m/>
    <m/>
    <m/>
    <m/>
    <m/>
    <m/>
    <m/>
    <m/>
    <m/>
    <m/>
    <m/>
    <m/>
  </r>
  <r>
    <s v="Valdez"/>
    <n v="4101"/>
    <s v="Copper River/Chugach"/>
    <s v="1200 VALDEZ AIRPORT RD"/>
    <x v="7"/>
    <m/>
    <m/>
    <m/>
    <m/>
    <m/>
    <m/>
    <m/>
    <m/>
    <m/>
    <m/>
    <m/>
    <m/>
    <m/>
    <m/>
  </r>
  <r>
    <s v="Valdez"/>
    <n v="4101"/>
    <s v="Copper River/Chugach"/>
    <s v="110 HANGAR WAY"/>
    <x v="7"/>
    <m/>
    <m/>
    <m/>
    <m/>
    <m/>
    <m/>
    <m/>
    <m/>
    <m/>
    <m/>
    <m/>
    <m/>
    <m/>
    <m/>
  </r>
  <r>
    <s v="Valdez"/>
    <n v="4101"/>
    <s v="Copper River/Chugach"/>
    <s v="VALDEZ AIRPORT RD (36281000011)"/>
    <x v="7"/>
    <m/>
    <m/>
    <m/>
    <m/>
    <m/>
    <m/>
    <m/>
    <m/>
    <m/>
    <m/>
    <m/>
    <m/>
    <m/>
    <m/>
  </r>
  <r>
    <s v="Valdez"/>
    <n v="4101"/>
    <s v="Copper River/Chugach"/>
    <s v="130 HANGAR WAY"/>
    <x v="7"/>
    <m/>
    <m/>
    <m/>
    <m/>
    <m/>
    <m/>
    <m/>
    <m/>
    <m/>
    <m/>
    <m/>
    <m/>
    <m/>
    <m/>
  </r>
  <r>
    <s v="Valdez"/>
    <n v="4101"/>
    <s v="Copper River/Chugach"/>
    <s v="288 VALDEZ AIRPORT RD"/>
    <x v="7"/>
    <m/>
    <m/>
    <m/>
    <m/>
    <m/>
    <m/>
    <m/>
    <m/>
    <m/>
    <m/>
    <m/>
    <m/>
    <m/>
    <m/>
  </r>
  <r>
    <s v="Valdez"/>
    <n v="4101"/>
    <s v="Copper River/Chugach"/>
    <s v="290 VALDEZ AIRPORT RD"/>
    <x v="7"/>
    <m/>
    <m/>
    <m/>
    <m/>
    <m/>
    <m/>
    <m/>
    <m/>
    <m/>
    <m/>
    <m/>
    <m/>
    <m/>
    <m/>
  </r>
  <r>
    <s v="Valdez"/>
    <n v="4101"/>
    <s v="Copper River/Chugach"/>
    <s v="294 VALDEZ AIRPORT RD"/>
    <x v="7"/>
    <m/>
    <m/>
    <m/>
    <m/>
    <m/>
    <m/>
    <m/>
    <m/>
    <m/>
    <m/>
    <m/>
    <m/>
    <m/>
    <m/>
  </r>
  <r>
    <s v="Valdez"/>
    <n v="4101"/>
    <s v="Copper River/Chugach"/>
    <s v="VALDEZ AIRPORT RD (36283000001)"/>
    <x v="7"/>
    <m/>
    <m/>
    <m/>
    <m/>
    <m/>
    <m/>
    <m/>
    <m/>
    <m/>
    <m/>
    <m/>
    <m/>
    <m/>
    <m/>
  </r>
  <r>
    <s v="Valdez"/>
    <n v="4101"/>
    <s v="Copper River/Chugach"/>
    <s v="296 AIRPORT RD"/>
    <x v="7"/>
    <m/>
    <m/>
    <m/>
    <m/>
    <m/>
    <m/>
    <m/>
    <m/>
    <m/>
    <m/>
    <m/>
    <m/>
    <m/>
    <m/>
  </r>
  <r>
    <s v="Valdez"/>
    <n v="4101"/>
    <s v="Copper River/Chugach"/>
    <s v="VALDEZ AIRPORT RD (36283000021)"/>
    <x v="7"/>
    <m/>
    <m/>
    <m/>
    <m/>
    <m/>
    <m/>
    <m/>
    <m/>
    <m/>
    <m/>
    <m/>
    <m/>
    <m/>
    <m/>
  </r>
  <r>
    <s v="Valdez"/>
    <n v="4101"/>
    <s v="Copper River/Chugach"/>
    <s v="500 AIRPORT RD"/>
    <x v="7"/>
    <m/>
    <m/>
    <m/>
    <m/>
    <m/>
    <m/>
    <m/>
    <m/>
    <m/>
    <m/>
    <m/>
    <m/>
    <m/>
    <m/>
  </r>
  <r>
    <s v="Valdez"/>
    <n v="4101"/>
    <s v="Copper River/Chugach"/>
    <s v="2020 MINERAL CREEK LOOP RD"/>
    <x v="7"/>
    <m/>
    <m/>
    <m/>
    <m/>
    <m/>
    <m/>
    <m/>
    <m/>
    <m/>
    <m/>
    <m/>
    <m/>
    <m/>
    <m/>
  </r>
  <r>
    <s v="Valdez"/>
    <n v="4101"/>
    <s v="Copper River/Chugach"/>
    <s v="1920 MINERAL CREEK LOOP RD (36820000051)"/>
    <x v="7"/>
    <m/>
    <m/>
    <m/>
    <m/>
    <m/>
    <m/>
    <m/>
    <m/>
    <m/>
    <m/>
    <m/>
    <m/>
    <m/>
    <m/>
  </r>
  <r>
    <s v="Valdez"/>
    <n v="4101"/>
    <s v="Copper River/Chugach"/>
    <s v="1890 MINERAL CREEK LOOP RD (36820000080)"/>
    <x v="7"/>
    <m/>
    <m/>
    <m/>
    <m/>
    <m/>
    <m/>
    <m/>
    <m/>
    <m/>
    <m/>
    <m/>
    <m/>
    <m/>
    <m/>
  </r>
  <r>
    <s v="Valdez"/>
    <n v="4101"/>
    <s v="Copper River/Chugach"/>
    <s v="1800 MINERAL CREEK LOOP RD"/>
    <x v="7"/>
    <m/>
    <m/>
    <m/>
    <m/>
    <m/>
    <m/>
    <m/>
    <m/>
    <m/>
    <m/>
    <m/>
    <m/>
    <m/>
    <m/>
  </r>
  <r>
    <s v="Valdez"/>
    <n v="4101"/>
    <s v="Copper River/Chugach"/>
    <s v="1775 MINERAL CREEK LOOP RD"/>
    <x v="7"/>
    <m/>
    <m/>
    <m/>
    <m/>
    <m/>
    <m/>
    <m/>
    <m/>
    <m/>
    <m/>
    <m/>
    <m/>
    <m/>
    <m/>
  </r>
  <r>
    <s v="Valdez"/>
    <n v="4101"/>
    <s v="Copper River/Chugach"/>
    <s v="91 VALDEZ GLACIER RD (36820050010)"/>
    <x v="7"/>
    <m/>
    <m/>
    <m/>
    <m/>
    <m/>
    <m/>
    <m/>
    <m/>
    <m/>
    <m/>
    <m/>
    <m/>
    <m/>
    <m/>
  </r>
  <r>
    <s v="Valdez"/>
    <n v="4101"/>
    <s v="Copper River/Chugach"/>
    <s v="210 VALDEZ AIRPORT RD"/>
    <x v="7"/>
    <m/>
    <m/>
    <m/>
    <m/>
    <m/>
    <m/>
    <m/>
    <m/>
    <m/>
    <m/>
    <m/>
    <m/>
    <m/>
    <m/>
  </r>
  <r>
    <s v="Valdez"/>
    <n v="4101"/>
    <s v="Copper River/Chugach"/>
    <s v="260 VALDEZ AIRPORT RD"/>
    <x v="7"/>
    <m/>
    <m/>
    <m/>
    <m/>
    <m/>
    <m/>
    <m/>
    <m/>
    <m/>
    <m/>
    <m/>
    <m/>
    <m/>
    <m/>
  </r>
  <r>
    <s v="Valdez"/>
    <n v="4101"/>
    <s v="Copper River/Chugach"/>
    <s v="615 VALDEZ AIRPORT RD"/>
    <x v="7"/>
    <m/>
    <m/>
    <m/>
    <m/>
    <m/>
    <m/>
    <m/>
    <m/>
    <m/>
    <m/>
    <m/>
    <m/>
    <m/>
    <m/>
  </r>
  <r>
    <s v="Valdez"/>
    <n v="4101"/>
    <s v="Copper River/Chugach"/>
    <s v="325 VALDEZ AIRPORT RD"/>
    <x v="7"/>
    <m/>
    <m/>
    <m/>
    <m/>
    <m/>
    <m/>
    <m/>
    <m/>
    <m/>
    <m/>
    <m/>
    <m/>
    <m/>
    <m/>
  </r>
  <r>
    <s v="Valdez"/>
    <n v="4101"/>
    <s v="Copper River/Chugach"/>
    <s v="1011 SALCHA WAY"/>
    <x v="7"/>
    <m/>
    <m/>
    <m/>
    <m/>
    <m/>
    <m/>
    <m/>
    <m/>
    <m/>
    <m/>
    <m/>
    <m/>
    <m/>
    <m/>
  </r>
  <r>
    <s v="Valdez"/>
    <n v="4101"/>
    <s v="Copper River/Chugach"/>
    <s v="1740 HOMESTEAD RD (51130110000)"/>
    <x v="7"/>
    <m/>
    <m/>
    <m/>
    <m/>
    <m/>
    <m/>
    <m/>
    <m/>
    <m/>
    <m/>
    <m/>
    <m/>
    <m/>
    <m/>
  </r>
  <r>
    <s v="Valdez"/>
    <n v="4101"/>
    <s v="Copper River/Chugach"/>
    <s v="1900 RICHARDSON-BLDG ONLY HWY"/>
    <x v="7"/>
    <m/>
    <m/>
    <m/>
    <m/>
    <m/>
    <m/>
    <m/>
    <m/>
    <m/>
    <m/>
    <m/>
    <m/>
    <m/>
    <m/>
  </r>
  <r>
    <s v="Valdez"/>
    <n v="4101"/>
    <s v="Copper River/Chugach"/>
    <s v="105 VALDEZ AIRPORT RD"/>
    <x v="7"/>
    <m/>
    <m/>
    <m/>
    <m/>
    <m/>
    <m/>
    <m/>
    <m/>
    <m/>
    <m/>
    <m/>
    <m/>
    <m/>
    <m/>
  </r>
  <r>
    <s v="Valdez"/>
    <n v="4101"/>
    <s v="Copper River/Chugach"/>
    <s v="255 VALDEZ AIRPORT RD"/>
    <x v="7"/>
    <m/>
    <m/>
    <m/>
    <m/>
    <m/>
    <m/>
    <m/>
    <m/>
    <m/>
    <m/>
    <m/>
    <m/>
    <m/>
    <m/>
  </r>
  <r>
    <s v="Valdez"/>
    <n v="4101"/>
    <s v="Copper River/Chugach"/>
    <s v="3066 BERING ST"/>
    <x v="7"/>
    <m/>
    <m/>
    <m/>
    <m/>
    <m/>
    <m/>
    <m/>
    <m/>
    <m/>
    <m/>
    <m/>
    <m/>
    <m/>
    <m/>
  </r>
  <r>
    <s v="Valdez"/>
    <n v="4101"/>
    <s v="Copper River/Chugach"/>
    <s v="3054 BERING ST"/>
    <x v="7"/>
    <m/>
    <m/>
    <m/>
    <m/>
    <m/>
    <m/>
    <m/>
    <m/>
    <m/>
    <m/>
    <m/>
    <m/>
    <m/>
    <m/>
  </r>
  <r>
    <s v="Valdez"/>
    <n v="4101"/>
    <s v="Copper River/Chugach"/>
    <s v="210 S HARBOR DR"/>
    <x v="7"/>
    <m/>
    <m/>
    <m/>
    <m/>
    <m/>
    <m/>
    <m/>
    <m/>
    <m/>
    <m/>
    <m/>
    <m/>
    <m/>
    <m/>
  </r>
  <r>
    <s v="Valdez"/>
    <n v="4101"/>
    <s v="Copper River/Chugach"/>
    <s v="222 S HARBOR DR"/>
    <x v="7"/>
    <m/>
    <m/>
    <m/>
    <m/>
    <m/>
    <m/>
    <m/>
    <m/>
    <m/>
    <m/>
    <m/>
    <m/>
    <m/>
    <m/>
  </r>
  <r>
    <s v="Valdez"/>
    <n v="4101"/>
    <s v="Copper River/Chugach"/>
    <s v="239 S HARBOR DR"/>
    <x v="7"/>
    <m/>
    <m/>
    <m/>
    <m/>
    <m/>
    <m/>
    <m/>
    <m/>
    <m/>
    <m/>
    <m/>
    <m/>
    <m/>
    <m/>
  </r>
  <r>
    <s v="Valdez"/>
    <n v="4101"/>
    <s v="Copper River/Chugach"/>
    <s v="225 S HARBOR DR"/>
    <x v="7"/>
    <m/>
    <m/>
    <m/>
    <m/>
    <m/>
    <m/>
    <m/>
    <m/>
    <m/>
    <m/>
    <m/>
    <m/>
    <m/>
    <m/>
  </r>
  <r>
    <s v="Valdez"/>
    <n v="4101"/>
    <s v="Copper River/Chugach"/>
    <s v="121 N HARBOR DR"/>
    <x v="7"/>
    <m/>
    <m/>
    <m/>
    <m/>
    <m/>
    <m/>
    <m/>
    <m/>
    <m/>
    <m/>
    <m/>
    <m/>
    <m/>
    <m/>
  </r>
  <r>
    <s v="Valdez"/>
    <n v="4101"/>
    <s v="Copper River/Chugach"/>
    <s v="205 CHITINA DR"/>
    <x v="7"/>
    <m/>
    <m/>
    <m/>
    <m/>
    <m/>
    <m/>
    <m/>
    <m/>
    <m/>
    <m/>
    <m/>
    <m/>
    <m/>
    <m/>
  </r>
  <r>
    <s v="Valdez"/>
    <n v="4101"/>
    <s v="Copper River/Chugach"/>
    <s v="203 CHITINA DR"/>
    <x v="7"/>
    <m/>
    <m/>
    <m/>
    <m/>
    <m/>
    <m/>
    <m/>
    <m/>
    <m/>
    <m/>
    <m/>
    <m/>
    <m/>
    <m/>
  </r>
  <r>
    <s v="Valdez"/>
    <n v="4101"/>
    <s v="Copper River/Chugach"/>
    <s v="244 KOBUK DR"/>
    <x v="7"/>
    <m/>
    <m/>
    <m/>
    <m/>
    <m/>
    <m/>
    <m/>
    <m/>
    <m/>
    <m/>
    <m/>
    <m/>
    <m/>
    <m/>
  </r>
  <r>
    <s v="Valdez"/>
    <n v="4101"/>
    <s v="Copper River/Chugach"/>
    <s v="224 KOBUK DR"/>
    <x v="7"/>
    <m/>
    <m/>
    <m/>
    <m/>
    <m/>
    <m/>
    <m/>
    <m/>
    <m/>
    <m/>
    <m/>
    <m/>
    <m/>
    <m/>
  </r>
  <r>
    <s v="Valdez"/>
    <n v="4101"/>
    <s v="Copper River/Chugach"/>
    <s v="218 KOBUK DR"/>
    <x v="7"/>
    <m/>
    <m/>
    <m/>
    <m/>
    <m/>
    <m/>
    <m/>
    <m/>
    <m/>
    <m/>
    <m/>
    <m/>
    <m/>
    <m/>
  </r>
  <r>
    <s v="Valdez"/>
    <n v="4101"/>
    <s v="Copper River/Chugach"/>
    <s v="200 KOBUK DR"/>
    <x v="7"/>
    <m/>
    <m/>
    <m/>
    <m/>
    <m/>
    <m/>
    <m/>
    <m/>
    <m/>
    <m/>
    <m/>
    <m/>
    <m/>
    <m/>
  </r>
  <r>
    <s v="Valdez"/>
    <n v="4101"/>
    <s v="Copper River/Chugach"/>
    <s v="255 N HARBOR DR"/>
    <x v="7"/>
    <m/>
    <m/>
    <m/>
    <m/>
    <m/>
    <m/>
    <m/>
    <m/>
    <m/>
    <m/>
    <m/>
    <m/>
    <m/>
    <m/>
  </r>
  <r>
    <s v="Valdez"/>
    <n v="4101"/>
    <s v="Copper River/Chugach"/>
    <s v="241 N HARBOR DR"/>
    <x v="7"/>
    <m/>
    <m/>
    <m/>
    <m/>
    <m/>
    <m/>
    <m/>
    <m/>
    <m/>
    <m/>
    <m/>
    <m/>
    <m/>
    <m/>
  </r>
  <r>
    <s v="Valdez"/>
    <n v="4101"/>
    <s v="Copper River/Chugach"/>
    <s v="237 N HARBOR DR (70300400171)"/>
    <x v="7"/>
    <m/>
    <m/>
    <m/>
    <m/>
    <m/>
    <m/>
    <m/>
    <m/>
    <m/>
    <m/>
    <m/>
    <m/>
    <m/>
    <m/>
  </r>
  <r>
    <s v="Valdez"/>
    <n v="4101"/>
    <s v="Copper River/Chugach"/>
    <s v="225 N HARBOR DR (70300400180)"/>
    <x v="7"/>
    <m/>
    <m/>
    <m/>
    <m/>
    <m/>
    <m/>
    <m/>
    <m/>
    <m/>
    <m/>
    <m/>
    <m/>
    <m/>
    <m/>
  </r>
  <r>
    <s v="Valdez"/>
    <n v="4101"/>
    <s v="Copper River/Chugach"/>
    <s v="217 N HARBOR DR"/>
    <x v="7"/>
    <m/>
    <m/>
    <m/>
    <m/>
    <m/>
    <m/>
    <m/>
    <m/>
    <m/>
    <m/>
    <m/>
    <m/>
    <m/>
    <m/>
  </r>
  <r>
    <s v="Valdez"/>
    <n v="4101"/>
    <s v="Copper River/Chugach"/>
    <s v="205 N HARBOR DR (70300400210)"/>
    <x v="7"/>
    <m/>
    <m/>
    <m/>
    <m/>
    <m/>
    <m/>
    <m/>
    <m/>
    <m/>
    <m/>
    <m/>
    <m/>
    <m/>
    <m/>
  </r>
  <r>
    <s v="Valdez"/>
    <n v="4101"/>
    <s v="Copper River/Chugach"/>
    <s v="213 MEALS AVE (70400240010)"/>
    <x v="7"/>
    <m/>
    <m/>
    <m/>
    <m/>
    <m/>
    <m/>
    <m/>
    <m/>
    <m/>
    <m/>
    <m/>
    <m/>
    <m/>
    <m/>
  </r>
  <r>
    <s v="Valdez"/>
    <n v="4101"/>
    <s v="Copper River/Chugach"/>
    <s v="126 PIONEER DR"/>
    <x v="7"/>
    <m/>
    <m/>
    <m/>
    <m/>
    <m/>
    <m/>
    <m/>
    <m/>
    <m/>
    <m/>
    <m/>
    <m/>
    <m/>
    <m/>
  </r>
  <r>
    <s v="Valdez"/>
    <n v="4101"/>
    <s v="Copper River/Chugach"/>
    <s v="148 PIONEER DR"/>
    <x v="7"/>
    <m/>
    <m/>
    <m/>
    <m/>
    <m/>
    <m/>
    <m/>
    <m/>
    <m/>
    <m/>
    <m/>
    <m/>
    <m/>
    <m/>
  </r>
  <r>
    <s v="Valdez"/>
    <n v="4101"/>
    <s v="Copper River/Chugach"/>
    <s v="206 MEALS AVE"/>
    <x v="7"/>
    <m/>
    <m/>
    <m/>
    <m/>
    <m/>
    <m/>
    <m/>
    <m/>
    <m/>
    <m/>
    <m/>
    <m/>
    <m/>
    <m/>
  </r>
  <r>
    <s v="Valdez"/>
    <n v="4101"/>
    <s v="Copper River/Chugach"/>
    <s v="113 FAIRBANKS DR"/>
    <x v="7"/>
    <m/>
    <m/>
    <m/>
    <m/>
    <m/>
    <m/>
    <m/>
    <m/>
    <m/>
    <m/>
    <m/>
    <m/>
    <m/>
    <m/>
  </r>
  <r>
    <s v="Valdez"/>
    <n v="4101"/>
    <s v="Copper River/Chugach"/>
    <s v="131 FAIRBANKS DR"/>
    <x v="7"/>
    <m/>
    <m/>
    <m/>
    <m/>
    <m/>
    <m/>
    <m/>
    <m/>
    <m/>
    <m/>
    <m/>
    <m/>
    <m/>
    <m/>
  </r>
  <r>
    <s v="Valdez"/>
    <n v="4101"/>
    <s v="Copper River/Chugach"/>
    <s v="165 FAIRBANKS DR"/>
    <x v="7"/>
    <m/>
    <m/>
    <m/>
    <m/>
    <m/>
    <m/>
    <m/>
    <m/>
    <m/>
    <m/>
    <m/>
    <m/>
    <m/>
    <m/>
  </r>
  <r>
    <s v="Valdez"/>
    <n v="4101"/>
    <s v="Copper River/Chugach"/>
    <s v="310 PIONEER DR (70400270010)"/>
    <x v="7"/>
    <m/>
    <m/>
    <m/>
    <m/>
    <m/>
    <m/>
    <m/>
    <m/>
    <m/>
    <m/>
    <m/>
    <m/>
    <m/>
    <m/>
  </r>
  <r>
    <s v="Valdez"/>
    <n v="4101"/>
    <s v="Copper River/Chugach"/>
    <s v="309 FAIRBANKS DR"/>
    <x v="7"/>
    <m/>
    <m/>
    <m/>
    <m/>
    <m/>
    <m/>
    <m/>
    <m/>
    <m/>
    <m/>
    <m/>
    <m/>
    <m/>
    <m/>
  </r>
  <r>
    <s v="Valdez"/>
    <n v="4101"/>
    <s v="Copper River/Chugach"/>
    <s v="329 FAIRBANKS DR"/>
    <x v="7"/>
    <m/>
    <m/>
    <m/>
    <m/>
    <m/>
    <m/>
    <m/>
    <m/>
    <m/>
    <m/>
    <m/>
    <m/>
    <m/>
    <m/>
  </r>
  <r>
    <s v="Valdez"/>
    <n v="4101"/>
    <s v="Copper River/Chugach"/>
    <s v="339 FAIRBANKS DR"/>
    <x v="7"/>
    <m/>
    <m/>
    <m/>
    <m/>
    <m/>
    <m/>
    <m/>
    <m/>
    <m/>
    <m/>
    <m/>
    <m/>
    <m/>
    <m/>
  </r>
  <r>
    <s v="Valdez"/>
    <n v="4101"/>
    <s v="Copper River/Chugach"/>
    <s v="367 FAIRBANKS DR"/>
    <x v="7"/>
    <m/>
    <m/>
    <m/>
    <m/>
    <m/>
    <m/>
    <m/>
    <m/>
    <m/>
    <m/>
    <m/>
    <m/>
    <m/>
    <m/>
  </r>
  <r>
    <s v="Valdez"/>
    <n v="4101"/>
    <s v="Copper River/Chugach"/>
    <s v="121 HAZELET AVE"/>
    <x v="7"/>
    <m/>
    <m/>
    <m/>
    <m/>
    <m/>
    <m/>
    <m/>
    <m/>
    <m/>
    <m/>
    <m/>
    <m/>
    <m/>
    <m/>
  </r>
  <r>
    <s v="Valdez"/>
    <n v="4101"/>
    <s v="Copper River/Chugach"/>
    <s v="111 HAZELET AVE"/>
    <x v="7"/>
    <m/>
    <m/>
    <m/>
    <m/>
    <m/>
    <m/>
    <m/>
    <m/>
    <m/>
    <m/>
    <m/>
    <m/>
    <m/>
    <m/>
  </r>
  <r>
    <s v="Valdez"/>
    <n v="4101"/>
    <s v="Copper River/Chugach"/>
    <s v="101 HAZELET AVE"/>
    <x v="7"/>
    <m/>
    <m/>
    <m/>
    <m/>
    <m/>
    <m/>
    <m/>
    <m/>
    <m/>
    <m/>
    <m/>
    <m/>
    <m/>
    <m/>
  </r>
  <r>
    <s v="Valdez"/>
    <n v="4101"/>
    <s v="Copper River/Chugach"/>
    <s v="101 EGAN DR"/>
    <x v="7"/>
    <m/>
    <m/>
    <m/>
    <m/>
    <m/>
    <m/>
    <m/>
    <m/>
    <m/>
    <m/>
    <m/>
    <m/>
    <m/>
    <m/>
  </r>
  <r>
    <s v="Valdez"/>
    <n v="4101"/>
    <s v="Copper River/Chugach"/>
    <s v="121 EGAN DR"/>
    <x v="7"/>
    <m/>
    <m/>
    <m/>
    <m/>
    <m/>
    <m/>
    <m/>
    <m/>
    <m/>
    <m/>
    <m/>
    <m/>
    <m/>
    <m/>
  </r>
  <r>
    <s v="Valdez"/>
    <n v="4101"/>
    <s v="Copper River/Chugach"/>
    <s v="128 CHENGA AVE"/>
    <x v="7"/>
    <m/>
    <m/>
    <m/>
    <m/>
    <m/>
    <m/>
    <m/>
    <m/>
    <m/>
    <m/>
    <m/>
    <m/>
    <m/>
    <m/>
  </r>
  <r>
    <s v="Valdez"/>
    <n v="4101"/>
    <s v="Copper River/Chugach"/>
    <s v="106 CHENEGA AVE"/>
    <x v="7"/>
    <m/>
    <m/>
    <m/>
    <m/>
    <m/>
    <m/>
    <m/>
    <m/>
    <m/>
    <m/>
    <m/>
    <m/>
    <m/>
    <m/>
  </r>
  <r>
    <s v="Valdez"/>
    <n v="4101"/>
    <s v="Copper River/Chugach"/>
    <s v="104 CHENEGA AVE"/>
    <x v="7"/>
    <m/>
    <m/>
    <m/>
    <m/>
    <m/>
    <m/>
    <m/>
    <m/>
    <m/>
    <m/>
    <m/>
    <m/>
    <m/>
    <m/>
  </r>
  <r>
    <s v="Valdez"/>
    <n v="4101"/>
    <s v="Copper River/Chugach"/>
    <s v="212 FAIRBANKS DR"/>
    <x v="7"/>
    <m/>
    <m/>
    <m/>
    <m/>
    <m/>
    <m/>
    <m/>
    <m/>
    <m/>
    <m/>
    <m/>
    <m/>
    <m/>
    <m/>
  </r>
  <r>
    <s v="Valdez"/>
    <n v="4101"/>
    <s v="Copper River/Chugach"/>
    <s v="217 EGAN DR"/>
    <x v="7"/>
    <m/>
    <m/>
    <m/>
    <m/>
    <m/>
    <m/>
    <m/>
    <m/>
    <m/>
    <m/>
    <m/>
    <m/>
    <m/>
    <m/>
  </r>
  <r>
    <s v="Valdez"/>
    <n v="4101"/>
    <s v="Copper River/Chugach"/>
    <s v="117 TATITLEK AVE (70400310010)"/>
    <x v="7"/>
    <m/>
    <m/>
    <m/>
    <m/>
    <m/>
    <m/>
    <m/>
    <m/>
    <m/>
    <m/>
    <m/>
    <m/>
    <m/>
    <m/>
  </r>
  <r>
    <s v="Valdez"/>
    <n v="4101"/>
    <s v="Copper River/Chugach"/>
    <s v="301 EGAN DR"/>
    <x v="7"/>
    <m/>
    <m/>
    <m/>
    <m/>
    <m/>
    <m/>
    <m/>
    <m/>
    <m/>
    <m/>
    <m/>
    <m/>
    <m/>
    <m/>
  </r>
  <r>
    <s v="Valdez"/>
    <n v="4101"/>
    <s v="Copper River/Chugach"/>
    <s v="321 EGAN DR"/>
    <x v="7"/>
    <m/>
    <m/>
    <m/>
    <m/>
    <m/>
    <m/>
    <m/>
    <m/>
    <m/>
    <m/>
    <m/>
    <m/>
    <m/>
    <m/>
  </r>
  <r>
    <s v="Valdez"/>
    <n v="4101"/>
    <s v="Copper River/Chugach"/>
    <s v="339 EGAN DR"/>
    <x v="7"/>
    <m/>
    <m/>
    <m/>
    <m/>
    <m/>
    <m/>
    <m/>
    <m/>
    <m/>
    <m/>
    <m/>
    <m/>
    <m/>
    <m/>
  </r>
  <r>
    <s v="Valdez"/>
    <n v="4101"/>
    <s v="Copper River/Chugach"/>
    <s v="354 FAIRBANKS DR"/>
    <x v="7"/>
    <m/>
    <m/>
    <m/>
    <m/>
    <m/>
    <m/>
    <m/>
    <m/>
    <m/>
    <m/>
    <m/>
    <m/>
    <m/>
    <m/>
  </r>
  <r>
    <s v="Valdez"/>
    <n v="4101"/>
    <s v="Copper River/Chugach"/>
    <s v="337 EGAN DR"/>
    <x v="7"/>
    <m/>
    <m/>
    <m/>
    <m/>
    <m/>
    <m/>
    <m/>
    <m/>
    <m/>
    <m/>
    <m/>
    <m/>
    <m/>
    <m/>
  </r>
  <r>
    <s v="Valdez"/>
    <n v="4101"/>
    <s v="Copper River/Chugach"/>
    <s v="130 S MEALS AVE (70400320040)"/>
    <x v="7"/>
    <m/>
    <m/>
    <m/>
    <m/>
    <m/>
    <m/>
    <m/>
    <m/>
    <m/>
    <m/>
    <m/>
    <m/>
    <m/>
    <m/>
  </r>
  <r>
    <s v="Valdez"/>
    <n v="4101"/>
    <s v="Copper River/Chugach"/>
    <s v="118 EGAN DR"/>
    <x v="7"/>
    <m/>
    <m/>
    <m/>
    <m/>
    <m/>
    <m/>
    <m/>
    <m/>
    <m/>
    <m/>
    <m/>
    <m/>
    <m/>
    <m/>
  </r>
  <r>
    <s v="Valdez"/>
    <n v="4101"/>
    <s v="Copper River/Chugach"/>
    <s v="120 EGAN DR (70400330041)"/>
    <x v="7"/>
    <m/>
    <m/>
    <m/>
    <m/>
    <m/>
    <m/>
    <m/>
    <m/>
    <m/>
    <m/>
    <m/>
    <m/>
    <m/>
    <m/>
  </r>
  <r>
    <s v="Valdez"/>
    <n v="4101"/>
    <s v="Copper River/Chugach"/>
    <s v="142 EGAN DR"/>
    <x v="7"/>
    <m/>
    <m/>
    <m/>
    <m/>
    <m/>
    <m/>
    <m/>
    <m/>
    <m/>
    <m/>
    <m/>
    <m/>
    <m/>
    <m/>
  </r>
  <r>
    <s v="Valdez"/>
    <n v="4101"/>
    <s v="Copper River/Chugach"/>
    <s v="200 EGAN DR"/>
    <x v="7"/>
    <m/>
    <m/>
    <m/>
    <m/>
    <m/>
    <m/>
    <m/>
    <m/>
    <m/>
    <m/>
    <m/>
    <m/>
    <m/>
    <m/>
  </r>
  <r>
    <s v="Valdez"/>
    <n v="4101"/>
    <s v="Copper River/Chugach"/>
    <s v="210 EGAN DR (70400330150)"/>
    <x v="7"/>
    <m/>
    <m/>
    <m/>
    <m/>
    <m/>
    <m/>
    <m/>
    <m/>
    <m/>
    <m/>
    <m/>
    <m/>
    <m/>
    <m/>
  </r>
  <r>
    <s v="Valdez"/>
    <n v="4101"/>
    <s v="Copper River/Chugach"/>
    <s v="127 S MEALS AVE (70400330200)"/>
    <x v="7"/>
    <m/>
    <m/>
    <m/>
    <m/>
    <m/>
    <m/>
    <m/>
    <m/>
    <m/>
    <m/>
    <m/>
    <m/>
    <m/>
    <m/>
  </r>
  <r>
    <s v="Valdez"/>
    <n v="4101"/>
    <s v="Copper River/Chugach"/>
    <s v="113 GALENA DR"/>
    <x v="7"/>
    <m/>
    <m/>
    <m/>
    <m/>
    <m/>
    <m/>
    <m/>
    <m/>
    <m/>
    <m/>
    <m/>
    <m/>
    <m/>
    <m/>
  </r>
  <r>
    <s v="Valdez"/>
    <n v="4101"/>
    <s v="Copper River/Chugach"/>
    <s v="127 GALENA DR"/>
    <x v="7"/>
    <m/>
    <m/>
    <m/>
    <m/>
    <m/>
    <m/>
    <m/>
    <m/>
    <m/>
    <m/>
    <m/>
    <m/>
    <m/>
    <m/>
  </r>
  <r>
    <s v="Valdez"/>
    <n v="4101"/>
    <s v="Copper River/Chugach"/>
    <s v="141 GALENA DR (70400330270)"/>
    <x v="7"/>
    <m/>
    <m/>
    <m/>
    <m/>
    <m/>
    <m/>
    <m/>
    <m/>
    <m/>
    <m/>
    <m/>
    <m/>
    <m/>
    <m/>
  </r>
  <r>
    <s v="Valdez"/>
    <n v="4101"/>
    <s v="Copper River/Chugach"/>
    <s v="157 GALENA DR"/>
    <x v="7"/>
    <m/>
    <m/>
    <m/>
    <m/>
    <m/>
    <m/>
    <m/>
    <m/>
    <m/>
    <m/>
    <m/>
    <m/>
    <m/>
    <m/>
  </r>
  <r>
    <s v="Valdez"/>
    <n v="4101"/>
    <s v="Copper River/Chugach"/>
    <s v="159 GALENA DR"/>
    <x v="7"/>
    <m/>
    <m/>
    <m/>
    <m/>
    <m/>
    <m/>
    <m/>
    <m/>
    <m/>
    <m/>
    <m/>
    <m/>
    <m/>
    <m/>
  </r>
  <r>
    <s v="Valdez"/>
    <n v="4101"/>
    <s v="Copper River/Chugach"/>
    <s v="221 TATITLEK AVE"/>
    <x v="7"/>
    <m/>
    <m/>
    <m/>
    <m/>
    <m/>
    <m/>
    <m/>
    <m/>
    <m/>
    <m/>
    <m/>
    <m/>
    <m/>
    <m/>
  </r>
  <r>
    <s v="Valdez"/>
    <n v="4101"/>
    <s v="Copper River/Chugach"/>
    <s v="310 EGAN DR (70400340020)"/>
    <x v="7"/>
    <m/>
    <m/>
    <m/>
    <m/>
    <m/>
    <m/>
    <m/>
    <m/>
    <m/>
    <m/>
    <m/>
    <m/>
    <m/>
    <m/>
  </r>
  <r>
    <s v="Valdez"/>
    <n v="4101"/>
    <s v="Copper River/Chugach"/>
    <s v="328 EGAN DR"/>
    <x v="7"/>
    <m/>
    <m/>
    <m/>
    <m/>
    <m/>
    <m/>
    <m/>
    <m/>
    <m/>
    <m/>
    <m/>
    <m/>
    <m/>
    <m/>
  </r>
  <r>
    <s v="Valdez"/>
    <n v="4101"/>
    <s v="Copper River/Chugach"/>
    <s v="400 EGAN DR"/>
    <x v="7"/>
    <m/>
    <m/>
    <m/>
    <m/>
    <m/>
    <m/>
    <m/>
    <m/>
    <m/>
    <m/>
    <m/>
    <m/>
    <m/>
    <m/>
  </r>
  <r>
    <s v="Valdez"/>
    <n v="4101"/>
    <s v="Copper River/Chugach"/>
    <s v="313 GALENA DR (70400340130)"/>
    <x v="7"/>
    <m/>
    <m/>
    <m/>
    <m/>
    <m/>
    <m/>
    <m/>
    <m/>
    <m/>
    <m/>
    <m/>
    <m/>
    <m/>
    <m/>
  </r>
  <r>
    <s v="Valdez"/>
    <n v="4101"/>
    <s v="Copper River/Chugach"/>
    <s v="325 GALENA DR"/>
    <x v="7"/>
    <m/>
    <m/>
    <m/>
    <m/>
    <m/>
    <m/>
    <m/>
    <m/>
    <m/>
    <m/>
    <m/>
    <m/>
    <m/>
    <m/>
  </r>
  <r>
    <s v="Valdez"/>
    <n v="4101"/>
    <s v="Copper River/Chugach"/>
    <s v="205 S MEALS AVE (70400350021)"/>
    <x v="7"/>
    <m/>
    <m/>
    <m/>
    <m/>
    <m/>
    <m/>
    <m/>
    <m/>
    <m/>
    <m/>
    <m/>
    <m/>
    <m/>
    <m/>
  </r>
  <r>
    <s v="Valdez"/>
    <n v="4101"/>
    <s v="Copper River/Chugach"/>
    <s v="224 GALENA DR"/>
    <x v="7"/>
    <m/>
    <m/>
    <m/>
    <m/>
    <m/>
    <m/>
    <m/>
    <m/>
    <m/>
    <m/>
    <m/>
    <m/>
    <m/>
    <m/>
  </r>
  <r>
    <s v="Valdez"/>
    <n v="4101"/>
    <s v="Copper River/Chugach"/>
    <s v="316 GALENA DR (70400350170)"/>
    <x v="7"/>
    <m/>
    <m/>
    <m/>
    <m/>
    <m/>
    <m/>
    <m/>
    <m/>
    <m/>
    <m/>
    <m/>
    <m/>
    <m/>
    <m/>
  </r>
  <r>
    <s v="Valdez"/>
    <n v="4101"/>
    <s v="Copper River/Chugach"/>
    <s v="235 FIDALGO DR"/>
    <x v="7"/>
    <m/>
    <m/>
    <m/>
    <m/>
    <m/>
    <m/>
    <m/>
    <m/>
    <m/>
    <m/>
    <m/>
    <m/>
    <m/>
    <m/>
  </r>
  <r>
    <s v="Valdez"/>
    <n v="4101"/>
    <s v="Copper River/Chugach"/>
    <s v="240 FIDALGO DR"/>
    <x v="7"/>
    <m/>
    <m/>
    <m/>
    <m/>
    <m/>
    <m/>
    <m/>
    <m/>
    <m/>
    <m/>
    <m/>
    <m/>
    <m/>
    <m/>
  </r>
  <r>
    <s v="Valdez"/>
    <n v="4101"/>
    <s v="Copper River/Chugach"/>
    <s v="FIDALGO DR (70400360100)"/>
    <x v="7"/>
    <m/>
    <m/>
    <m/>
    <m/>
    <m/>
    <m/>
    <m/>
    <m/>
    <m/>
    <m/>
    <m/>
    <m/>
    <m/>
    <m/>
  </r>
  <r>
    <s v="Valdez"/>
    <n v="4101"/>
    <s v="Copper River/Chugach"/>
    <s v="250 FIDALGO DR"/>
    <x v="7"/>
    <m/>
    <m/>
    <m/>
    <m/>
    <m/>
    <m/>
    <m/>
    <m/>
    <m/>
    <m/>
    <m/>
    <m/>
    <m/>
    <m/>
  </r>
  <r>
    <s v="Valdez"/>
    <n v="4101"/>
    <s v="Copper River/Chugach"/>
    <s v="287 WYATT WAY"/>
    <x v="7"/>
    <m/>
    <m/>
    <m/>
    <m/>
    <m/>
    <m/>
    <m/>
    <m/>
    <m/>
    <m/>
    <m/>
    <m/>
    <m/>
    <m/>
  </r>
  <r>
    <s v="Valdez"/>
    <n v="4101"/>
    <s v="Copper River/Chugach"/>
    <s v="436 FERRY TERMINAL WAY"/>
    <x v="7"/>
    <m/>
    <m/>
    <m/>
    <m/>
    <m/>
    <m/>
    <m/>
    <m/>
    <m/>
    <m/>
    <m/>
    <m/>
    <m/>
    <m/>
  </r>
  <r>
    <s v="Valdez"/>
    <n v="4101"/>
    <s v="Copper River/Chugach"/>
    <s v="180 S MEALS AVE"/>
    <x v="7"/>
    <m/>
    <m/>
    <m/>
    <m/>
    <m/>
    <m/>
    <m/>
    <m/>
    <m/>
    <m/>
    <m/>
    <m/>
    <m/>
    <m/>
  </r>
  <r>
    <s v="Valdez"/>
    <n v="4101"/>
    <s v="Copper River/Chugach"/>
    <s v="100 N HARBOR DR"/>
    <x v="7"/>
    <m/>
    <m/>
    <m/>
    <m/>
    <m/>
    <m/>
    <m/>
    <m/>
    <m/>
    <m/>
    <m/>
    <m/>
    <m/>
    <m/>
  </r>
  <r>
    <s v="Valdez"/>
    <n v="4101"/>
    <s v="Copper River/Chugach"/>
    <s v="207 KOBUK DR"/>
    <x v="7"/>
    <m/>
    <m/>
    <m/>
    <m/>
    <m/>
    <m/>
    <m/>
    <m/>
    <m/>
    <m/>
    <m/>
    <m/>
    <m/>
    <m/>
  </r>
  <r>
    <s v="Valdez"/>
    <n v="4101"/>
    <s v="Copper River/Chugach"/>
    <s v="702 W EGAN DR"/>
    <x v="7"/>
    <m/>
    <m/>
    <m/>
    <m/>
    <m/>
    <m/>
    <m/>
    <m/>
    <m/>
    <m/>
    <m/>
    <m/>
    <m/>
    <m/>
  </r>
  <r>
    <s v="Valdez"/>
    <n v="4101"/>
    <s v="Copper River/Chugach"/>
    <s v="602 W EGAN DR"/>
    <x v="7"/>
    <m/>
    <m/>
    <m/>
    <m/>
    <m/>
    <m/>
    <m/>
    <m/>
    <m/>
    <m/>
    <m/>
    <m/>
    <m/>
    <m/>
  </r>
  <r>
    <s v="Valdez"/>
    <n v="4101"/>
    <s v="Copper River/Chugach"/>
    <s v="313 MEALS AVE"/>
    <x v="7"/>
    <m/>
    <m/>
    <m/>
    <m/>
    <m/>
    <m/>
    <m/>
    <m/>
    <m/>
    <m/>
    <m/>
    <m/>
    <m/>
    <m/>
  </r>
  <r>
    <s v="Valdez"/>
    <n v="4101"/>
    <s v="Copper River/Chugach"/>
    <s v="501 E BREMNER ST"/>
    <x v="7"/>
    <m/>
    <m/>
    <m/>
    <m/>
    <m/>
    <m/>
    <m/>
    <m/>
    <m/>
    <m/>
    <m/>
    <m/>
    <m/>
    <m/>
  </r>
  <r>
    <s v="Valdez"/>
    <n v="4101"/>
    <s v="Copper River/Chugach"/>
    <s v="515 MEALS AVE"/>
    <x v="7"/>
    <m/>
    <m/>
    <m/>
    <m/>
    <m/>
    <m/>
    <m/>
    <m/>
    <m/>
    <m/>
    <m/>
    <m/>
    <m/>
    <m/>
  </r>
  <r>
    <s v="Valdez"/>
    <n v="4101"/>
    <s v="Copper River/Chugach"/>
    <s v="101 E CHENA ST (70600030051)"/>
    <x v="7"/>
    <m/>
    <m/>
    <m/>
    <m/>
    <m/>
    <m/>
    <m/>
    <m/>
    <m/>
    <m/>
    <m/>
    <m/>
    <m/>
    <m/>
  </r>
  <r>
    <s v="Valdez"/>
    <n v="4101"/>
    <s v="Copper River/Chugach"/>
    <s v="751 MEALS AVE"/>
    <x v="7"/>
    <m/>
    <m/>
    <m/>
    <m/>
    <m/>
    <m/>
    <m/>
    <m/>
    <m/>
    <m/>
    <m/>
    <m/>
    <m/>
    <m/>
  </r>
  <r>
    <s v="Valdez"/>
    <n v="4101"/>
    <s v="Copper River/Chugach"/>
    <s v="139 E PIONEER DR (70600040040)"/>
    <x v="7"/>
    <m/>
    <m/>
    <m/>
    <m/>
    <m/>
    <m/>
    <m/>
    <m/>
    <m/>
    <m/>
    <m/>
    <m/>
    <m/>
    <m/>
  </r>
  <r>
    <s v="Valdez"/>
    <n v="4101"/>
    <s v="Copper River/Chugach"/>
    <s v="131 E PIONEER DR (70600040050)"/>
    <x v="7"/>
    <m/>
    <m/>
    <m/>
    <m/>
    <m/>
    <m/>
    <m/>
    <m/>
    <m/>
    <m/>
    <m/>
    <m/>
    <m/>
    <m/>
  </r>
  <r>
    <s v="Valdez"/>
    <n v="4101"/>
    <s v="Copper River/Chugach"/>
    <s v="101 MEALS AVE"/>
    <x v="7"/>
    <m/>
    <m/>
    <m/>
    <m/>
    <m/>
    <m/>
    <m/>
    <m/>
    <m/>
    <m/>
    <m/>
    <m/>
    <m/>
    <m/>
  </r>
  <r>
    <s v="Valdez"/>
    <n v="4101"/>
    <s v="Copper River/Chugach"/>
    <s v="540 ATIGUN DR"/>
    <x v="7"/>
    <m/>
    <m/>
    <m/>
    <m/>
    <m/>
    <m/>
    <m/>
    <m/>
    <m/>
    <m/>
    <m/>
    <m/>
    <m/>
    <m/>
  </r>
  <r>
    <s v="Valdez"/>
    <n v="4101"/>
    <s v="Copper River/Chugach"/>
    <s v="673 ATIGUN DR"/>
    <x v="7"/>
    <m/>
    <m/>
    <m/>
    <m/>
    <m/>
    <m/>
    <m/>
    <m/>
    <m/>
    <m/>
    <m/>
    <m/>
    <m/>
    <m/>
  </r>
  <r>
    <s v="Valdez"/>
    <n v="4101"/>
    <s v="Copper River/Chugach"/>
    <s v="7145 RICHARDSON HWY"/>
    <x v="7"/>
    <m/>
    <m/>
    <m/>
    <m/>
    <m/>
    <m/>
    <m/>
    <m/>
    <m/>
    <m/>
    <m/>
    <m/>
    <m/>
    <m/>
  </r>
  <r>
    <s v="Valdez"/>
    <n v="4101"/>
    <s v="Copper River/Chugach"/>
    <s v="1800 HOMESTEAD RD"/>
    <x v="7"/>
    <m/>
    <m/>
    <m/>
    <m/>
    <m/>
    <m/>
    <m/>
    <m/>
    <m/>
    <m/>
    <m/>
    <m/>
    <m/>
    <m/>
  </r>
  <r>
    <s v="Valdez"/>
    <n v="4101"/>
    <s v="Copper River/Chugach"/>
    <s v="1685 MINERAL CREEK LOOP RD (71080000010)"/>
    <x v="7"/>
    <m/>
    <m/>
    <m/>
    <m/>
    <m/>
    <m/>
    <m/>
    <m/>
    <m/>
    <m/>
    <m/>
    <m/>
    <m/>
    <m/>
  </r>
  <r>
    <s v="Valdez"/>
    <n v="4101"/>
    <s v="Copper River/Chugach"/>
    <s v="1695 MINERAL CREEK LOOP RD"/>
    <x v="7"/>
    <m/>
    <m/>
    <m/>
    <m/>
    <m/>
    <m/>
    <m/>
    <m/>
    <m/>
    <m/>
    <m/>
    <m/>
    <m/>
    <m/>
  </r>
  <r>
    <s v="Valdez"/>
    <n v="4101"/>
    <s v="Copper River/Chugach"/>
    <s v="527 W EGAN DR"/>
    <x v="7"/>
    <m/>
    <m/>
    <m/>
    <m/>
    <m/>
    <m/>
    <m/>
    <m/>
    <m/>
    <m/>
    <m/>
    <m/>
    <m/>
    <m/>
  </r>
  <r>
    <s v="Valdez"/>
    <n v="4101"/>
    <s v="Copper River/Chugach"/>
    <s v="436 HAZELET AVE"/>
    <x v="7"/>
    <m/>
    <m/>
    <m/>
    <m/>
    <m/>
    <m/>
    <m/>
    <m/>
    <m/>
    <m/>
    <m/>
    <m/>
    <m/>
    <m/>
  </r>
  <r>
    <s v="Valdez"/>
    <n v="4101"/>
    <s v="Copper River/Chugach"/>
    <s v="101 S HAZELET AVE"/>
    <x v="7"/>
    <m/>
    <m/>
    <m/>
    <m/>
    <m/>
    <m/>
    <m/>
    <m/>
    <m/>
    <m/>
    <m/>
    <m/>
    <m/>
    <m/>
  </r>
  <r>
    <s v="Valdez"/>
    <n v="4101"/>
    <s v="Copper River/Chugach"/>
    <s v="402 W EGAN DR"/>
    <x v="7"/>
    <m/>
    <m/>
    <m/>
    <m/>
    <m/>
    <m/>
    <m/>
    <m/>
    <m/>
    <m/>
    <m/>
    <m/>
    <m/>
    <m/>
  </r>
  <r>
    <s v="Valdez"/>
    <n v="4101"/>
    <s v="Copper River/Chugach"/>
    <s v="534 W PIONEER DR"/>
    <x v="7"/>
    <m/>
    <m/>
    <m/>
    <m/>
    <m/>
    <m/>
    <m/>
    <m/>
    <m/>
    <m/>
    <m/>
    <m/>
    <m/>
    <m/>
  </r>
  <r>
    <s v="Valdez"/>
    <n v="4101"/>
    <s v="Copper River/Chugach"/>
    <s v="535 W EGAN DR"/>
    <x v="7"/>
    <m/>
    <m/>
    <m/>
    <m/>
    <m/>
    <m/>
    <m/>
    <m/>
    <m/>
    <m/>
    <m/>
    <m/>
    <m/>
    <m/>
  </r>
  <r>
    <s v="Valdez"/>
    <n v="4101"/>
    <s v="Copper River/Chugach"/>
    <s v="1901 HOMESTEAD RD (71220000010)"/>
    <x v="7"/>
    <m/>
    <m/>
    <m/>
    <m/>
    <m/>
    <m/>
    <m/>
    <m/>
    <m/>
    <m/>
    <m/>
    <m/>
    <m/>
    <m/>
  </r>
  <r>
    <s v="Valdez"/>
    <n v="4101"/>
    <s v="Copper River/Chugach"/>
    <s v="1971 HOMESTEAD RD"/>
    <x v="7"/>
    <m/>
    <m/>
    <m/>
    <m/>
    <m/>
    <m/>
    <m/>
    <m/>
    <m/>
    <m/>
    <m/>
    <m/>
    <m/>
    <m/>
  </r>
  <r>
    <s v="Valdez"/>
    <n v="4101"/>
    <s v="Copper River/Chugach"/>
    <s v="1870 HOMESTEAD RD"/>
    <x v="7"/>
    <m/>
    <m/>
    <m/>
    <m/>
    <m/>
    <m/>
    <m/>
    <m/>
    <m/>
    <m/>
    <m/>
    <m/>
    <m/>
    <m/>
  </r>
  <r>
    <s v="Valdez"/>
    <n v="4101"/>
    <s v="Copper River/Chugach"/>
    <s v="100 SAWMILL DR"/>
    <x v="7"/>
    <m/>
    <m/>
    <m/>
    <m/>
    <m/>
    <m/>
    <m/>
    <m/>
    <m/>
    <m/>
    <m/>
    <m/>
    <m/>
    <m/>
  </r>
  <r>
    <s v="Valdez"/>
    <n v="4101"/>
    <s v="Copper River/Chugach"/>
    <s v="500 SAWMILL DR"/>
    <x v="7"/>
    <m/>
    <m/>
    <m/>
    <m/>
    <m/>
    <m/>
    <m/>
    <m/>
    <m/>
    <m/>
    <m/>
    <m/>
    <m/>
    <m/>
  </r>
  <r>
    <s v="Valdez"/>
    <n v="4101"/>
    <s v="Copper River/Chugach"/>
    <s v="150 9TH ST (71230020030)"/>
    <x v="7"/>
    <m/>
    <m/>
    <m/>
    <m/>
    <m/>
    <m/>
    <m/>
    <m/>
    <m/>
    <m/>
    <m/>
    <m/>
    <m/>
    <m/>
  </r>
  <r>
    <s v="Valdez"/>
    <n v="4101"/>
    <s v="Copper River/Chugach"/>
    <s v="450 9TH ST"/>
    <x v="7"/>
    <m/>
    <m/>
    <m/>
    <m/>
    <m/>
    <m/>
    <m/>
    <m/>
    <m/>
    <m/>
    <m/>
    <m/>
    <m/>
    <m/>
  </r>
  <r>
    <s v="Valdez"/>
    <n v="4101"/>
    <s v="Copper River/Chugach"/>
    <s v="900 SAWMILL DR"/>
    <x v="7"/>
    <m/>
    <m/>
    <m/>
    <m/>
    <m/>
    <m/>
    <m/>
    <m/>
    <m/>
    <m/>
    <m/>
    <m/>
    <m/>
    <m/>
  </r>
  <r>
    <s v="Valdez"/>
    <n v="4101"/>
    <s v="Copper River/Chugach"/>
    <s v="905 SAWMILL DR"/>
    <x v="7"/>
    <m/>
    <m/>
    <m/>
    <m/>
    <m/>
    <m/>
    <m/>
    <m/>
    <m/>
    <m/>
    <m/>
    <m/>
    <m/>
    <m/>
  </r>
  <r>
    <s v="Valdez"/>
    <n v="4101"/>
    <s v="Copper River/Chugach"/>
    <s v="455 9TH ST"/>
    <x v="7"/>
    <m/>
    <m/>
    <m/>
    <m/>
    <m/>
    <m/>
    <m/>
    <m/>
    <m/>
    <m/>
    <m/>
    <m/>
    <m/>
    <m/>
  </r>
  <r>
    <s v="Valdez"/>
    <n v="4101"/>
    <s v="Copper River/Chugach"/>
    <s v="1500 SAWMILL DR"/>
    <x v="7"/>
    <m/>
    <m/>
    <m/>
    <m/>
    <m/>
    <m/>
    <m/>
    <m/>
    <m/>
    <m/>
    <m/>
    <m/>
    <m/>
    <m/>
  </r>
  <r>
    <s v="Valdez"/>
    <n v="4101"/>
    <s v="Copper River/Chugach"/>
    <s v="1495 SAWMILL DR"/>
    <x v="7"/>
    <m/>
    <m/>
    <m/>
    <m/>
    <m/>
    <m/>
    <m/>
    <m/>
    <m/>
    <m/>
    <m/>
    <m/>
    <m/>
    <m/>
  </r>
  <r>
    <s v="Valdez"/>
    <n v="4101"/>
    <s v="Copper River/Chugach"/>
    <s v="2300 RICHARDSON HWY"/>
    <x v="7"/>
    <m/>
    <m/>
    <m/>
    <m/>
    <m/>
    <m/>
    <m/>
    <m/>
    <m/>
    <m/>
    <m/>
    <m/>
    <m/>
    <m/>
  </r>
  <r>
    <s v="Valdez"/>
    <n v="4101"/>
    <s v="Copper River/Chugach"/>
    <s v="2310 RICHARDSON HWY (71500300070)"/>
    <x v="7"/>
    <m/>
    <m/>
    <m/>
    <m/>
    <m/>
    <m/>
    <m/>
    <m/>
    <m/>
    <m/>
    <m/>
    <m/>
    <m/>
    <m/>
  </r>
  <r>
    <s v="Valdez"/>
    <n v="4101"/>
    <s v="Copper River/Chugach"/>
    <s v="2340 RICHARDSON HWY (71500330050)"/>
    <x v="7"/>
    <m/>
    <m/>
    <m/>
    <m/>
    <m/>
    <m/>
    <m/>
    <m/>
    <m/>
    <m/>
    <m/>
    <m/>
    <m/>
    <m/>
  </r>
  <r>
    <s v="Valdez"/>
    <n v="4101"/>
    <s v="Copper River/Chugach"/>
    <s v="75 COPPER AVE"/>
    <x v="7"/>
    <m/>
    <m/>
    <m/>
    <m/>
    <m/>
    <m/>
    <m/>
    <m/>
    <m/>
    <m/>
    <m/>
    <m/>
    <m/>
    <m/>
  </r>
  <r>
    <s v="Valdez"/>
    <n v="4101"/>
    <s v="Copper River/Chugach"/>
    <s v="2305 RICHARDSON HWY"/>
    <x v="7"/>
    <m/>
    <m/>
    <m/>
    <m/>
    <m/>
    <m/>
    <m/>
    <m/>
    <m/>
    <m/>
    <m/>
    <m/>
    <m/>
    <m/>
  </r>
  <r>
    <s v="Valdez"/>
    <n v="4101"/>
    <s v="Copper River/Chugach"/>
    <s v="2309 10TH ST (71501090171)"/>
    <x v="7"/>
    <m/>
    <m/>
    <m/>
    <m/>
    <m/>
    <m/>
    <m/>
    <m/>
    <m/>
    <m/>
    <m/>
    <m/>
    <m/>
    <m/>
  </r>
  <r>
    <s v="Valdez"/>
    <n v="4101"/>
    <s v="Copper River/Chugach"/>
    <s v="1425 RICHARDSON HWY"/>
    <x v="7"/>
    <m/>
    <m/>
    <m/>
    <m/>
    <m/>
    <m/>
    <m/>
    <m/>
    <m/>
    <m/>
    <m/>
    <m/>
    <m/>
    <m/>
  </r>
  <r>
    <s v="Valdez"/>
    <n v="4101"/>
    <s v="Copper River/Chugach"/>
    <s v="1464 RICHARDSON HWY"/>
    <x v="7"/>
    <m/>
    <m/>
    <m/>
    <m/>
    <m/>
    <m/>
    <m/>
    <m/>
    <m/>
    <m/>
    <m/>
    <m/>
    <m/>
    <m/>
  </r>
  <r>
    <s v="Valdez"/>
    <n v="4101"/>
    <s v="Copper River/Chugach"/>
    <s v="1460 RICHARDSON HWY"/>
    <x v="7"/>
    <m/>
    <m/>
    <m/>
    <m/>
    <m/>
    <m/>
    <m/>
    <m/>
    <m/>
    <m/>
    <m/>
    <m/>
    <m/>
    <m/>
  </r>
  <r>
    <s v="Valdez"/>
    <n v="4101"/>
    <s v="Copper River/Chugach"/>
    <s v="1450 RICHARDSON HWY (71600020057)"/>
    <x v="7"/>
    <m/>
    <m/>
    <m/>
    <m/>
    <m/>
    <m/>
    <m/>
    <m/>
    <m/>
    <m/>
    <m/>
    <m/>
    <m/>
    <m/>
  </r>
  <r>
    <s v="Valdez"/>
    <n v="4101"/>
    <s v="Copper River/Chugach"/>
    <s v="1392 RICHARDSON HWY"/>
    <x v="7"/>
    <m/>
    <m/>
    <m/>
    <m/>
    <m/>
    <m/>
    <m/>
    <m/>
    <m/>
    <m/>
    <m/>
    <m/>
    <m/>
    <m/>
  </r>
  <r>
    <s v="Valdez"/>
    <n v="4101"/>
    <s v="Copper River/Chugach"/>
    <s v="1410 RICHARDSON (SP 1) HWY"/>
    <x v="7"/>
    <m/>
    <m/>
    <m/>
    <m/>
    <m/>
    <m/>
    <m/>
    <m/>
    <m/>
    <m/>
    <m/>
    <m/>
    <m/>
    <m/>
  </r>
  <r>
    <s v="Valdez"/>
    <n v="4101"/>
    <s v="Copper River/Chugach"/>
    <s v="1400 RICHARDSON HWY"/>
    <x v="7"/>
    <m/>
    <m/>
    <m/>
    <m/>
    <m/>
    <m/>
    <m/>
    <m/>
    <m/>
    <m/>
    <m/>
    <m/>
    <m/>
    <m/>
  </r>
  <r>
    <s v="Valdez"/>
    <n v="4101"/>
    <s v="Copper River/Chugach"/>
    <s v="1340 RICHARDSON HWY"/>
    <x v="7"/>
    <m/>
    <m/>
    <m/>
    <m/>
    <m/>
    <m/>
    <m/>
    <m/>
    <m/>
    <m/>
    <m/>
    <m/>
    <m/>
    <m/>
  </r>
  <r>
    <s v="Valdez"/>
    <n v="4101"/>
    <s v="Copper River/Chugach"/>
    <s v="1352 RICHARDSON HWY"/>
    <x v="7"/>
    <m/>
    <m/>
    <m/>
    <m/>
    <m/>
    <m/>
    <m/>
    <m/>
    <m/>
    <m/>
    <m/>
    <m/>
    <m/>
    <m/>
  </r>
  <r>
    <s v="Valdez"/>
    <n v="4101"/>
    <s v="Copper River/Chugach"/>
    <s v="1314 RICHARDSON HWY (71600020104)"/>
    <x v="7"/>
    <m/>
    <m/>
    <m/>
    <m/>
    <m/>
    <m/>
    <m/>
    <m/>
    <m/>
    <m/>
    <m/>
    <m/>
    <m/>
    <m/>
  </r>
  <r>
    <s v="Valdez"/>
    <n v="4101"/>
    <s v="Copper River/Chugach"/>
    <s v="1413 MINERAL CREEK LOOP RD (71600020110)"/>
    <x v="7"/>
    <m/>
    <m/>
    <m/>
    <m/>
    <m/>
    <m/>
    <m/>
    <m/>
    <m/>
    <m/>
    <m/>
    <m/>
    <m/>
    <m/>
  </r>
  <r>
    <s v="Valdez"/>
    <n v="4101"/>
    <s v="Copper River/Chugach"/>
    <s v="1363 MINERAL CREEK LOOP RD (71600020120)"/>
    <x v="7"/>
    <m/>
    <m/>
    <m/>
    <m/>
    <m/>
    <m/>
    <m/>
    <m/>
    <m/>
    <m/>
    <m/>
    <m/>
    <m/>
    <m/>
  </r>
  <r>
    <s v="Valdez"/>
    <n v="4101"/>
    <s v="Copper River/Chugach"/>
    <s v="1337 MINERAL CREEK LOOP RD (71600020140)"/>
    <x v="7"/>
    <m/>
    <m/>
    <m/>
    <m/>
    <m/>
    <m/>
    <m/>
    <m/>
    <m/>
    <m/>
    <m/>
    <m/>
    <m/>
    <m/>
  </r>
  <r>
    <s v="Valdez"/>
    <n v="4101"/>
    <s v="Copper River/Chugach"/>
    <s v="1323 MINERAL CREEK LOOP RD"/>
    <x v="7"/>
    <m/>
    <m/>
    <m/>
    <m/>
    <m/>
    <m/>
    <m/>
    <m/>
    <m/>
    <m/>
    <m/>
    <m/>
    <m/>
    <m/>
  </r>
  <r>
    <s v="Valdez"/>
    <n v="4101"/>
    <s v="Copper River/Chugach"/>
    <s v="1301 MINERAL CREEK LOOP RD"/>
    <x v="7"/>
    <m/>
    <m/>
    <m/>
    <m/>
    <m/>
    <m/>
    <m/>
    <m/>
    <m/>
    <m/>
    <m/>
    <m/>
    <m/>
    <m/>
  </r>
  <r>
    <s v="Valdez"/>
    <n v="4101"/>
    <s v="Copper River/Chugach"/>
    <s v="1423 MINERAL CREEK LOOP RD"/>
    <x v="7"/>
    <m/>
    <m/>
    <m/>
    <m/>
    <m/>
    <m/>
    <m/>
    <m/>
    <m/>
    <m/>
    <m/>
    <m/>
    <m/>
    <m/>
  </r>
  <r>
    <s v="Wainwright"/>
    <n v="543"/>
    <s v="North Slope"/>
    <s v="City Buidling"/>
    <x v="7"/>
    <n v="1800"/>
    <m/>
    <m/>
    <m/>
    <m/>
    <m/>
    <m/>
    <m/>
    <m/>
    <m/>
    <m/>
    <m/>
    <m/>
    <m/>
  </r>
  <r>
    <s v="WAINWRIGHT"/>
    <n v="543"/>
    <s v="North Slope"/>
    <s v="Facility Maint.Wainwright"/>
    <x v="7"/>
    <n v="3072"/>
    <m/>
    <m/>
    <m/>
    <m/>
    <n v="37195.834759500001"/>
    <m/>
    <m/>
    <m/>
    <m/>
    <m/>
    <m/>
    <m/>
    <m/>
  </r>
  <r>
    <s v="Wainwright"/>
    <n v="543"/>
    <s v="North Slope"/>
    <s v="Housing Maintenance"/>
    <x v="7"/>
    <n v="3072"/>
    <m/>
    <m/>
    <m/>
    <m/>
    <m/>
    <m/>
    <m/>
    <m/>
    <m/>
    <m/>
    <m/>
    <m/>
    <m/>
  </r>
  <r>
    <s v="Wainwright"/>
    <n v="543"/>
    <s v="North Slope"/>
    <s v="Generator Building"/>
    <x v="7"/>
    <n v="3376"/>
    <m/>
    <m/>
    <m/>
    <m/>
    <m/>
    <m/>
    <m/>
    <m/>
    <m/>
    <m/>
    <m/>
    <m/>
    <m/>
  </r>
  <r>
    <s v="Wainwright"/>
    <n v="543"/>
    <s v="North Slope"/>
    <s v="Vehicle Maintenance Shop"/>
    <x v="7"/>
    <n v="22440"/>
    <m/>
    <m/>
    <m/>
    <m/>
    <m/>
    <m/>
    <m/>
    <m/>
    <m/>
    <m/>
    <m/>
    <m/>
    <m/>
  </r>
  <r>
    <s v="WAINWRIGHT"/>
    <n v="543"/>
    <s v="North Slope"/>
    <s v="Maint. ShopWainwright"/>
    <x v="7"/>
    <n v="24404"/>
    <m/>
    <m/>
    <m/>
    <m/>
    <m/>
    <m/>
    <m/>
    <m/>
    <m/>
    <m/>
    <m/>
    <m/>
    <m/>
  </r>
  <r>
    <s v="Wales"/>
    <n v="150"/>
    <s v="Bering Straits"/>
    <s v="Cable TV Trailer"/>
    <x v="7"/>
    <n v="700"/>
    <m/>
    <m/>
    <n v="120"/>
    <m/>
    <m/>
    <m/>
    <m/>
    <m/>
    <m/>
    <m/>
    <m/>
    <m/>
    <m/>
  </r>
  <r>
    <s v="WALES"/>
    <n v="150"/>
    <s v="Bering Straits"/>
    <s v="SREB Building #2523000936*Northern Region"/>
    <x v="7"/>
    <n v="1760"/>
    <m/>
    <m/>
    <n v="963.50364963503648"/>
    <m/>
    <n v="2720.5244845000002"/>
    <m/>
    <m/>
    <m/>
    <m/>
    <m/>
    <m/>
    <m/>
    <m/>
  </r>
  <r>
    <s v="White Mountain"/>
    <n v="197"/>
    <s v="Bering Straits"/>
    <s v="AIRPORT ELECTRICAL"/>
    <x v="7"/>
    <n v="96"/>
    <m/>
    <m/>
    <m/>
    <m/>
    <m/>
    <m/>
    <m/>
    <m/>
    <m/>
    <m/>
    <m/>
    <m/>
    <m/>
  </r>
  <r>
    <s v="White Mountain"/>
    <n v="197"/>
    <s v="Bering Straits"/>
    <s v="Mechanical Building"/>
    <x v="7"/>
    <n v="480"/>
    <m/>
    <m/>
    <m/>
    <m/>
    <m/>
    <m/>
    <m/>
    <m/>
    <m/>
    <m/>
    <m/>
    <m/>
    <m/>
  </r>
  <r>
    <s v="WHITE MOUNTAIN"/>
    <n v="197"/>
    <s v="Bering Straits"/>
    <s v="SREB Building #2523000400*Northern Region"/>
    <x v="7"/>
    <n v="2000"/>
    <m/>
    <m/>
    <n v="963.50364963503648"/>
    <m/>
    <n v="2141.0192689999999"/>
    <m/>
    <m/>
    <m/>
    <m/>
    <m/>
    <m/>
    <m/>
    <m/>
  </r>
  <r>
    <s v="WRANGELL"/>
    <n v="2456"/>
    <s v="Southeast"/>
    <s v="Old AARF Building #2513000947Southeast Region"/>
    <x v="7"/>
    <n v="480"/>
    <m/>
    <m/>
    <m/>
    <m/>
    <n v="26400.237599999997"/>
    <m/>
    <m/>
    <m/>
    <m/>
    <m/>
    <m/>
    <m/>
    <m/>
  </r>
  <r>
    <s v="WRANGELL"/>
    <n v="2456"/>
    <s v="Southeast"/>
    <s v="AARF Building #2513000965*Southeast Region"/>
    <x v="7"/>
    <n v="3500"/>
    <m/>
    <m/>
    <n v="5096.0411192214115"/>
    <m/>
    <n v="56467.0081985"/>
    <m/>
    <m/>
    <m/>
    <m/>
    <m/>
    <m/>
    <m/>
    <m/>
  </r>
  <r>
    <s v="WRANGELL"/>
    <n v="2456"/>
    <s v="Southeast"/>
    <s v="Snow Removal Equipment Building #2513000949*Southeast Region"/>
    <x v="7"/>
    <n v="3600"/>
    <m/>
    <m/>
    <n v="7188.3"/>
    <m/>
    <n v="44185.731001333326"/>
    <m/>
    <m/>
    <m/>
    <m/>
    <m/>
    <m/>
    <m/>
    <m/>
  </r>
  <r>
    <s v="YAKUTAT"/>
    <n v="622"/>
    <s v="Southeast"/>
    <s v="A/P ARFF Building #2513000970Southeast Region"/>
    <x v="7"/>
    <n v="3500"/>
    <m/>
    <m/>
    <n v="2281.65"/>
    <m/>
    <m/>
    <m/>
    <m/>
    <m/>
    <m/>
    <m/>
    <m/>
    <m/>
    <m/>
  </r>
  <r>
    <s v="YAKUTAT"/>
    <n v="622"/>
    <s v="Southeast"/>
    <s v="Maintenance Shop #2513000955*Southeast Region"/>
    <x v="7"/>
    <n v="14960"/>
    <m/>
    <m/>
    <n v="12634.519708029196"/>
    <m/>
    <m/>
    <m/>
    <m/>
    <m/>
    <m/>
    <m/>
    <m/>
    <m/>
    <m/>
  </r>
  <r>
    <s v="YAKUTAT"/>
    <n v="622"/>
    <s v="Southeast"/>
    <s v="Yakutat Airport CFR*Southeast Region"/>
    <x v="7"/>
    <m/>
    <m/>
    <m/>
    <n v="8024.2299270072999"/>
    <m/>
    <m/>
    <m/>
    <m/>
    <m/>
    <m/>
    <m/>
    <m/>
    <m/>
    <m/>
  </r>
  <r>
    <s v="Adak"/>
    <n v="283"/>
    <s v="Aleutians"/>
    <s v="Bering Hill Chapel/Tsunami Shelter"/>
    <x v="8"/>
    <n v="15000"/>
    <m/>
    <m/>
    <m/>
    <m/>
    <m/>
    <m/>
    <m/>
    <m/>
    <m/>
    <m/>
    <m/>
    <m/>
    <m/>
  </r>
  <r>
    <s v="Adak"/>
    <n v="283"/>
    <s v="Aleutians"/>
    <s v="City Hall"/>
    <x v="8"/>
    <n v="77100"/>
    <m/>
    <m/>
    <n v="5000"/>
    <m/>
    <n v="161200"/>
    <m/>
    <m/>
    <m/>
    <m/>
    <m/>
    <m/>
    <m/>
    <m/>
  </r>
  <r>
    <s v="Akhiok"/>
    <n v="85"/>
    <s v="Kodiak"/>
    <s v="St. John's Episcopal Church"/>
    <x v="8"/>
    <n v="480"/>
    <m/>
    <m/>
    <n v="100"/>
    <m/>
    <m/>
    <m/>
    <m/>
    <m/>
    <m/>
    <m/>
    <m/>
    <m/>
    <m/>
  </r>
  <r>
    <s v="Akhiok"/>
    <n v="85"/>
    <s v="Kodiak"/>
    <s v="Teen Center"/>
    <x v="8"/>
    <n v="640"/>
    <m/>
    <m/>
    <m/>
    <m/>
    <m/>
    <m/>
    <m/>
    <m/>
    <m/>
    <m/>
    <m/>
    <m/>
    <m/>
  </r>
  <r>
    <s v="Akhiok"/>
    <n v="85"/>
    <s v="Kodiak"/>
    <s v="Church"/>
    <x v="8"/>
    <n v="1400"/>
    <m/>
    <m/>
    <m/>
    <m/>
    <m/>
    <m/>
    <m/>
    <m/>
    <m/>
    <m/>
    <m/>
    <m/>
    <m/>
  </r>
  <r>
    <s v="Akhiok"/>
    <n v="85"/>
    <s v="Kodiak"/>
    <s v="Fire Hall"/>
    <x v="8"/>
    <m/>
    <m/>
    <m/>
    <m/>
    <m/>
    <m/>
    <m/>
    <m/>
    <m/>
    <m/>
    <m/>
    <m/>
    <m/>
    <m/>
  </r>
  <r>
    <s v="Akiachak"/>
    <n v="675"/>
    <s v="Lower Yukon-Kuskokwim"/>
    <s v="Townhall"/>
    <x v="8"/>
    <n v="1158"/>
    <s v="Yes, AHFC-C"/>
    <s v="No"/>
    <m/>
    <m/>
    <m/>
    <m/>
    <m/>
    <m/>
    <m/>
    <m/>
    <m/>
    <m/>
    <m/>
  </r>
  <r>
    <s v="Akiachak"/>
    <n v="675"/>
    <s v="Lower Yukon-Kuskokwim"/>
    <s v="MORVARIA CHURCH"/>
    <x v="8"/>
    <m/>
    <m/>
    <m/>
    <m/>
    <m/>
    <m/>
    <m/>
    <m/>
    <m/>
    <m/>
    <m/>
    <m/>
    <m/>
    <m/>
  </r>
  <r>
    <s v="Akiachak"/>
    <n v="675"/>
    <s v="Lower Yukon-Kuskokwim"/>
    <s v="TRIBAL COUNCIL BUILDING"/>
    <x v="8"/>
    <m/>
    <m/>
    <m/>
    <m/>
    <m/>
    <m/>
    <m/>
    <m/>
    <m/>
    <m/>
    <m/>
    <m/>
    <m/>
    <m/>
  </r>
  <r>
    <s v="Akiachak"/>
    <n v="675"/>
    <s v="Lower Yukon-Kuskokwim"/>
    <s v="Village Council"/>
    <x v="8"/>
    <m/>
    <m/>
    <m/>
    <m/>
    <m/>
    <m/>
    <m/>
    <m/>
    <m/>
    <m/>
    <m/>
    <m/>
    <m/>
    <m/>
  </r>
  <r>
    <s v="Akiak"/>
    <n v="355"/>
    <s v="Lower Yukon-Kuskokwim"/>
    <s v="Community Building"/>
    <x v="8"/>
    <n v="2492"/>
    <m/>
    <m/>
    <m/>
    <m/>
    <m/>
    <m/>
    <m/>
    <m/>
    <m/>
    <m/>
    <m/>
    <m/>
    <m/>
  </r>
  <r>
    <s v="AKIAK"/>
    <n v="355"/>
    <s v="Lower Yukon-Kuskokwim"/>
    <s v="Akiak Native CommunityTribal Government - ANTHC"/>
    <x v="8"/>
    <n v="7900"/>
    <m/>
    <m/>
    <m/>
    <m/>
    <n v="4065.5363697499997"/>
    <m/>
    <m/>
    <m/>
    <m/>
    <m/>
    <m/>
    <m/>
    <m/>
  </r>
  <r>
    <s v="Akiak"/>
    <n v="355"/>
    <s v="Lower Yukon-Kuskokwim"/>
    <s v="Akiak Village Council"/>
    <x v="8"/>
    <m/>
    <m/>
    <m/>
    <m/>
    <m/>
    <m/>
    <m/>
    <m/>
    <m/>
    <m/>
    <m/>
    <m/>
    <m/>
    <m/>
  </r>
  <r>
    <s v="Akiak"/>
    <n v="355"/>
    <s v="Lower Yukon-Kuskokwim"/>
    <s v="Movarian Church"/>
    <x v="8"/>
    <m/>
    <m/>
    <m/>
    <m/>
    <m/>
    <m/>
    <m/>
    <m/>
    <m/>
    <m/>
    <m/>
    <m/>
    <m/>
    <m/>
  </r>
  <r>
    <s v="Akiak"/>
    <n v="355"/>
    <s v="Lower Yukon-Kuskokwim"/>
    <s v="Old Church"/>
    <x v="8"/>
    <m/>
    <m/>
    <m/>
    <m/>
    <m/>
    <m/>
    <m/>
    <m/>
    <m/>
    <m/>
    <m/>
    <m/>
    <m/>
    <m/>
  </r>
  <r>
    <s v="Akiak"/>
    <n v="355"/>
    <s v="Lower Yukon-Kuskokwim"/>
    <s v="Old Youth Center"/>
    <x v="8"/>
    <m/>
    <m/>
    <m/>
    <m/>
    <m/>
    <m/>
    <m/>
    <m/>
    <m/>
    <m/>
    <m/>
    <m/>
    <m/>
    <m/>
  </r>
  <r>
    <s v="Akutan"/>
    <n v="1154"/>
    <s v="Aleutians"/>
    <s v="Public Library/Museum"/>
    <x v="8"/>
    <n v="2860"/>
    <m/>
    <m/>
    <m/>
    <m/>
    <m/>
    <m/>
    <m/>
    <m/>
    <m/>
    <m/>
    <m/>
    <m/>
    <m/>
  </r>
  <r>
    <s v="Alakanuk"/>
    <n v="704"/>
    <s v="Lower Yukon-Kuskokwim"/>
    <s v="City Hall"/>
    <x v="8"/>
    <n v="1250"/>
    <s v="Yes"/>
    <m/>
    <m/>
    <m/>
    <m/>
    <m/>
    <m/>
    <m/>
    <m/>
    <m/>
    <m/>
    <m/>
    <m/>
  </r>
  <r>
    <s v="Alakanuk"/>
    <n v="704"/>
    <s v="Lower Yukon-Kuskokwim"/>
    <s v="Village Council"/>
    <x v="8"/>
    <m/>
    <m/>
    <m/>
    <m/>
    <m/>
    <m/>
    <m/>
    <m/>
    <m/>
    <m/>
    <m/>
    <m/>
    <m/>
    <m/>
  </r>
  <r>
    <s v="Aleknagik"/>
    <n v="211"/>
    <s v="Bristol Bay"/>
    <s v="Aleknagik Community Center"/>
    <x v="8"/>
    <n v="1730"/>
    <m/>
    <m/>
    <n v="700"/>
    <m/>
    <n v="6400"/>
    <m/>
    <m/>
    <m/>
    <m/>
    <m/>
    <m/>
    <m/>
    <m/>
  </r>
  <r>
    <s v="Allakaket"/>
    <n v="108"/>
    <s v="Yukon-Koyukuk/Upper Tanana"/>
    <s v="Community Hall"/>
    <x v="8"/>
    <m/>
    <m/>
    <s v="Yes; VEEP"/>
    <m/>
    <m/>
    <m/>
    <m/>
    <m/>
    <m/>
    <m/>
    <m/>
    <m/>
    <m/>
    <m/>
  </r>
  <r>
    <s v="Ambler"/>
    <n v="264"/>
    <s v="Northwest Arctic"/>
    <s v="Ambler Friends Church"/>
    <x v="8"/>
    <m/>
    <m/>
    <m/>
    <m/>
    <m/>
    <m/>
    <m/>
    <m/>
    <m/>
    <m/>
    <m/>
    <m/>
    <m/>
    <m/>
  </r>
  <r>
    <s v="ANAKTUVUK PASS"/>
    <n v="358"/>
    <s v="North Slope"/>
    <s v="City Community  HallNorth Slope Borough"/>
    <x v="8"/>
    <n v="2836"/>
    <m/>
    <m/>
    <m/>
    <m/>
    <n v="14646.131813999998"/>
    <m/>
    <m/>
    <m/>
    <m/>
    <m/>
    <m/>
    <m/>
    <m/>
  </r>
  <r>
    <s v="ANAKTUVUK PASS"/>
    <n v="358"/>
    <s v="North Slope"/>
    <s v="Simon Paneak MuseumNorth Slope Borough"/>
    <x v="8"/>
    <n v="5520"/>
    <m/>
    <m/>
    <m/>
    <m/>
    <n v="11907.107162999999"/>
    <m/>
    <m/>
    <m/>
    <m/>
    <m/>
    <m/>
    <m/>
    <m/>
  </r>
  <r>
    <s v="Anaktuvuk Pass"/>
    <n v="358"/>
    <s v="North Slope"/>
    <s v="USDW"/>
    <x v="8"/>
    <n v="10108"/>
    <m/>
    <m/>
    <m/>
    <m/>
    <m/>
    <m/>
    <m/>
    <m/>
    <m/>
    <m/>
    <m/>
    <m/>
    <m/>
  </r>
  <r>
    <s v="Angoon"/>
    <n v="438"/>
    <s v="Southeast"/>
    <s v="Angoon Revival Center Church"/>
    <x v="8"/>
    <n v="1152"/>
    <m/>
    <m/>
    <n v="600"/>
    <m/>
    <m/>
    <m/>
    <m/>
    <m/>
    <m/>
    <m/>
    <m/>
    <m/>
    <m/>
  </r>
  <r>
    <s v="Angoon"/>
    <n v="438"/>
    <s v="Southeast"/>
    <s v="Angoon Tribal Center"/>
    <x v="8"/>
    <n v="2700"/>
    <m/>
    <m/>
    <n v="3000"/>
    <m/>
    <m/>
    <m/>
    <m/>
    <m/>
    <m/>
    <m/>
    <m/>
    <m/>
    <m/>
  </r>
  <r>
    <s v="Angoon"/>
    <n v="438"/>
    <s v="Southeast"/>
    <s v="Angon Assembly of God"/>
    <x v="8"/>
    <m/>
    <m/>
    <m/>
    <m/>
    <m/>
    <m/>
    <m/>
    <m/>
    <m/>
    <m/>
    <m/>
    <m/>
    <m/>
    <m/>
  </r>
  <r>
    <s v="Angoon"/>
    <n v="438"/>
    <s v="Southeast"/>
    <s v="Angoon City Hall"/>
    <x v="8"/>
    <m/>
    <m/>
    <m/>
    <m/>
    <m/>
    <m/>
    <m/>
    <m/>
    <m/>
    <m/>
    <m/>
    <m/>
    <m/>
    <m/>
  </r>
  <r>
    <s v="Aniak"/>
    <n v="546"/>
    <s v="Lower Yukon-Kuskokwim"/>
    <s v="COMMUNITY BUILDING"/>
    <x v="8"/>
    <n v="2699"/>
    <m/>
    <m/>
    <m/>
    <m/>
    <m/>
    <m/>
    <m/>
    <m/>
    <m/>
    <m/>
    <m/>
    <m/>
    <m/>
  </r>
  <r>
    <s v="Aniak"/>
    <n v="546"/>
    <s v="Lower Yukon-Kuskokwim"/>
    <s v="Village Council"/>
    <x v="8"/>
    <m/>
    <m/>
    <m/>
    <m/>
    <m/>
    <m/>
    <m/>
    <m/>
    <m/>
    <m/>
    <m/>
    <m/>
    <m/>
    <m/>
  </r>
  <r>
    <s v="Anvik"/>
    <n v="80"/>
    <s v="Yukon-Koyukuk/Upper Tanana"/>
    <s v="Christ Church"/>
    <x v="8"/>
    <n v="1500"/>
    <m/>
    <m/>
    <m/>
    <m/>
    <m/>
    <m/>
    <m/>
    <m/>
    <m/>
    <m/>
    <m/>
    <m/>
    <m/>
  </r>
  <r>
    <s v="Anvik"/>
    <n v="80"/>
    <s v="Yukon-Koyukuk/Upper Tanana"/>
    <s v="Tribal Community Hall"/>
    <x v="8"/>
    <n v="3888"/>
    <s v="Yes; EAoA"/>
    <m/>
    <m/>
    <m/>
    <m/>
    <m/>
    <m/>
    <m/>
    <m/>
    <m/>
    <m/>
    <m/>
    <m/>
  </r>
  <r>
    <s v="Arctic Village"/>
    <n v="175"/>
    <s v="Yukon-Koyukuk/Upper Tanana"/>
    <s v="Council Bldg."/>
    <x v="8"/>
    <n v="1200"/>
    <m/>
    <s v="Yes; VEEP"/>
    <m/>
    <m/>
    <m/>
    <m/>
    <m/>
    <m/>
    <m/>
    <m/>
    <m/>
    <m/>
    <m/>
  </r>
  <r>
    <s v="Arctic Village"/>
    <n v="175"/>
    <s v="Yukon-Koyukuk/Upper Tanana"/>
    <s v="Community Hall"/>
    <x v="8"/>
    <m/>
    <m/>
    <s v="Yes; VEEP"/>
    <m/>
    <m/>
    <m/>
    <m/>
    <m/>
    <m/>
    <m/>
    <m/>
    <m/>
    <m/>
    <m/>
  </r>
  <r>
    <s v="Arctic Village"/>
    <n v="175"/>
    <s v="Yukon-Koyukuk/Upper Tanana"/>
    <s v="Native Store/Youth Center"/>
    <x v="8"/>
    <m/>
    <m/>
    <s v="Yes; VEEP"/>
    <m/>
    <m/>
    <m/>
    <m/>
    <m/>
    <m/>
    <m/>
    <m/>
    <m/>
    <m/>
    <m/>
  </r>
  <r>
    <s v="Arctic Village"/>
    <n v="175"/>
    <s v="Yukon-Koyukuk/Upper Tanana"/>
    <s v="New Church"/>
    <x v="8"/>
    <m/>
    <m/>
    <s v="Yes; VEEP"/>
    <m/>
    <m/>
    <m/>
    <m/>
    <m/>
    <m/>
    <m/>
    <m/>
    <m/>
    <m/>
    <m/>
  </r>
  <r>
    <s v="Atmautluak"/>
    <n v="305"/>
    <s v="Lower Yukon-Kuskokwim"/>
    <s v="Bingo Hall"/>
    <x v="8"/>
    <m/>
    <m/>
    <m/>
    <m/>
    <m/>
    <m/>
    <m/>
    <m/>
    <m/>
    <m/>
    <m/>
    <m/>
    <m/>
    <m/>
  </r>
  <r>
    <s v="Atmautluak"/>
    <n v="305"/>
    <s v="Lower Yukon-Kuskokwim"/>
    <s v="Moravian Church"/>
    <x v="8"/>
    <m/>
    <m/>
    <m/>
    <m/>
    <m/>
    <m/>
    <m/>
    <m/>
    <m/>
    <m/>
    <m/>
    <m/>
    <m/>
    <m/>
  </r>
  <r>
    <s v="Atmautluak"/>
    <n v="305"/>
    <s v="Lower Yukon-Kuskokwim"/>
    <s v="Old Church"/>
    <x v="8"/>
    <m/>
    <m/>
    <m/>
    <m/>
    <m/>
    <m/>
    <m/>
    <m/>
    <m/>
    <m/>
    <m/>
    <m/>
    <m/>
    <m/>
  </r>
  <r>
    <s v="Atmautluak"/>
    <n v="305"/>
    <s v="Lower Yukon-Kuskokwim"/>
    <s v="Russian Orthodox Church"/>
    <x v="8"/>
    <m/>
    <m/>
    <m/>
    <m/>
    <m/>
    <m/>
    <m/>
    <m/>
    <m/>
    <m/>
    <m/>
    <m/>
    <m/>
    <m/>
  </r>
  <r>
    <s v="Atmautluak"/>
    <n v="305"/>
    <s v="Lower Yukon-Kuskokwim"/>
    <s v="Village Council"/>
    <x v="8"/>
    <m/>
    <m/>
    <m/>
    <m/>
    <m/>
    <m/>
    <m/>
    <m/>
    <m/>
    <m/>
    <m/>
    <m/>
    <m/>
    <m/>
  </r>
  <r>
    <s v="Atqasuk"/>
    <n v="248"/>
    <s v="North Slope"/>
    <s v="Library"/>
    <x v="8"/>
    <m/>
    <m/>
    <m/>
    <m/>
    <m/>
    <m/>
    <m/>
    <m/>
    <m/>
    <m/>
    <m/>
    <m/>
    <m/>
    <m/>
  </r>
  <r>
    <s v="BARROW"/>
    <n v="4514"/>
    <s v="North Slope"/>
    <s v="Barrow Rec. CenterNorth Slope Borough"/>
    <x v="8"/>
    <n v="3972"/>
    <m/>
    <m/>
    <m/>
    <m/>
    <n v="44920.404279999995"/>
    <n v="10224.83"/>
    <m/>
    <m/>
    <m/>
    <m/>
    <m/>
    <m/>
    <m/>
  </r>
  <r>
    <s v="BARROW"/>
    <n v="4514"/>
    <s v="North Slope"/>
    <s v="Youth CenterNorth Slope Borough"/>
    <x v="8"/>
    <n v="5802"/>
    <m/>
    <m/>
    <m/>
    <m/>
    <n v="86974.11609333333"/>
    <n v="7620.9699999999993"/>
    <m/>
    <m/>
    <m/>
    <m/>
    <m/>
    <m/>
    <m/>
  </r>
  <r>
    <s v="Beaver"/>
    <n v="77"/>
    <s v="Yukon-Koyukuk/Upper Tanana"/>
    <s v="Community Center"/>
    <x v="8"/>
    <n v="500"/>
    <m/>
    <m/>
    <n v="694"/>
    <m/>
    <m/>
    <m/>
    <m/>
    <m/>
    <m/>
    <m/>
    <m/>
    <m/>
    <m/>
  </r>
  <r>
    <s v="Bethel"/>
    <n v="6278"/>
    <s v="Lower Yukon-Kuskokwim"/>
    <s v="Sackett Hall"/>
    <x v="8"/>
    <n v="10631"/>
    <m/>
    <m/>
    <m/>
    <m/>
    <m/>
    <m/>
    <m/>
    <m/>
    <m/>
    <m/>
    <m/>
    <m/>
    <m/>
  </r>
  <r>
    <s v="Bethel"/>
    <n v="6278"/>
    <s v="Lower Yukon-Kuskokwim"/>
    <s v="Yup'ik Museum, Library &amp; Cultural Center"/>
    <x v="8"/>
    <n v="17711"/>
    <m/>
    <m/>
    <m/>
    <m/>
    <m/>
    <m/>
    <m/>
    <m/>
    <m/>
    <m/>
    <m/>
    <m/>
    <m/>
  </r>
  <r>
    <s v="Bethel"/>
    <n v="6278"/>
    <s v="Lower Yukon-Kuskokwim"/>
    <s v="AK MORAVIAN CHURCH"/>
    <x v="8"/>
    <m/>
    <m/>
    <m/>
    <m/>
    <m/>
    <m/>
    <m/>
    <m/>
    <m/>
    <m/>
    <m/>
    <m/>
    <m/>
    <m/>
  </r>
  <r>
    <s v="Bethel"/>
    <n v="6278"/>
    <s v="Lower Yukon-Kuskokwim"/>
    <s v="AK MORAVIAN CHURCH"/>
    <x v="8"/>
    <m/>
    <m/>
    <m/>
    <m/>
    <m/>
    <m/>
    <m/>
    <m/>
    <m/>
    <m/>
    <m/>
    <m/>
    <m/>
    <m/>
  </r>
  <r>
    <s v="Bethel"/>
    <n v="6278"/>
    <s v="Lower Yukon-Kuskokwim"/>
    <s v="AK MORAVIAN CHURCH        361"/>
    <x v="8"/>
    <m/>
    <m/>
    <m/>
    <m/>
    <m/>
    <m/>
    <m/>
    <m/>
    <m/>
    <m/>
    <m/>
    <m/>
    <m/>
    <m/>
  </r>
  <r>
    <s v="Bethel"/>
    <n v="6278"/>
    <s v="Lower Yukon-Kuskokwim"/>
    <s v="AK MORAVIAN CHURCH (SEM)"/>
    <x v="8"/>
    <m/>
    <m/>
    <m/>
    <m/>
    <m/>
    <m/>
    <m/>
    <m/>
    <m/>
    <m/>
    <m/>
    <m/>
    <m/>
    <m/>
  </r>
  <r>
    <s v="Bethel"/>
    <n v="6278"/>
    <s v="Lower Yukon-Kuskokwim"/>
    <s v="BETHEL CATHOLIC CHURCH"/>
    <x v="8"/>
    <m/>
    <m/>
    <m/>
    <m/>
    <m/>
    <m/>
    <m/>
    <m/>
    <m/>
    <m/>
    <m/>
    <m/>
    <m/>
    <m/>
  </r>
  <r>
    <s v="Bethel"/>
    <n v="6278"/>
    <s v="Lower Yukon-Kuskokwim"/>
    <s v="BETHEL CATHOLIC CHURCH (SOCIAL HALL)"/>
    <x v="8"/>
    <m/>
    <m/>
    <m/>
    <m/>
    <m/>
    <m/>
    <m/>
    <m/>
    <m/>
    <m/>
    <m/>
    <m/>
    <m/>
    <m/>
  </r>
  <r>
    <s v="Bethel"/>
    <n v="6278"/>
    <s v="Lower Yukon-Kuskokwim"/>
    <s v="BETHEL COMM ASSEMBLY OF GOD-PARSONAGE"/>
    <x v="8"/>
    <m/>
    <m/>
    <m/>
    <m/>
    <m/>
    <m/>
    <m/>
    <m/>
    <m/>
    <m/>
    <m/>
    <m/>
    <m/>
    <m/>
  </r>
  <r>
    <s v="Bethel"/>
    <n v="6278"/>
    <s v="Lower Yukon-Kuskokwim"/>
    <s v="BETHEL COMMUNITY ASSEMBLY"/>
    <x v="8"/>
    <m/>
    <m/>
    <m/>
    <m/>
    <m/>
    <m/>
    <m/>
    <m/>
    <m/>
    <m/>
    <m/>
    <m/>
    <m/>
    <m/>
  </r>
  <r>
    <s v="Bethel"/>
    <n v="6278"/>
    <s v="Lower Yukon-Kuskokwim"/>
    <s v="BETHEL COMMUNITY ASSEMBLY"/>
    <x v="8"/>
    <m/>
    <m/>
    <m/>
    <m/>
    <m/>
    <m/>
    <m/>
    <m/>
    <m/>
    <m/>
    <m/>
    <m/>
    <m/>
    <m/>
  </r>
  <r>
    <s v="Bethel"/>
    <n v="6278"/>
    <s v="Lower Yukon-Kuskokwim"/>
    <s v="BETHEL EVAN CONVANANT CHURCH"/>
    <x v="8"/>
    <m/>
    <m/>
    <m/>
    <m/>
    <m/>
    <m/>
    <m/>
    <m/>
    <m/>
    <m/>
    <m/>
    <m/>
    <m/>
    <m/>
  </r>
  <r>
    <s v="Bethel"/>
    <n v="6278"/>
    <s v="Lower Yukon-Kuskokwim"/>
    <s v="BETHEL EVANELICAL CHURCH"/>
    <x v="8"/>
    <m/>
    <m/>
    <m/>
    <m/>
    <m/>
    <m/>
    <m/>
    <m/>
    <m/>
    <m/>
    <m/>
    <m/>
    <m/>
    <m/>
  </r>
  <r>
    <s v="Bethel"/>
    <n v="6278"/>
    <s v="Lower Yukon-Kuskokwim"/>
    <s v="BETHEL IND BAPTIST CHURCH"/>
    <x v="8"/>
    <m/>
    <m/>
    <m/>
    <m/>
    <m/>
    <m/>
    <m/>
    <m/>
    <m/>
    <m/>
    <m/>
    <m/>
    <m/>
    <m/>
  </r>
  <r>
    <s v="Bethel"/>
    <n v="6278"/>
    <s v="Lower Yukon-Kuskokwim"/>
    <s v="BETHEL INDEPENDENT BAPTIST CH"/>
    <x v="8"/>
    <m/>
    <m/>
    <m/>
    <m/>
    <m/>
    <m/>
    <m/>
    <m/>
    <m/>
    <m/>
    <m/>
    <m/>
    <m/>
    <m/>
  </r>
  <r>
    <s v="Bethel"/>
    <n v="6278"/>
    <s v="Lower Yukon-Kuskokwim"/>
    <s v="BETHEL KOREAN CHURCH"/>
    <x v="8"/>
    <m/>
    <m/>
    <m/>
    <m/>
    <m/>
    <m/>
    <m/>
    <m/>
    <m/>
    <m/>
    <m/>
    <m/>
    <m/>
    <m/>
  </r>
  <r>
    <s v="Bethel"/>
    <n v="6278"/>
    <s v="Lower Yukon-Kuskokwim"/>
    <s v="BETHEL MORAVIAN CHURCH"/>
    <x v="8"/>
    <m/>
    <m/>
    <m/>
    <m/>
    <m/>
    <m/>
    <m/>
    <m/>
    <m/>
    <m/>
    <m/>
    <m/>
    <m/>
    <m/>
  </r>
  <r>
    <s v="Bethel"/>
    <n v="6278"/>
    <s v="Lower Yukon-Kuskokwim"/>
    <s v="BETHEL MORAVIAN CHURCH    331"/>
    <x v="8"/>
    <m/>
    <m/>
    <m/>
    <m/>
    <m/>
    <m/>
    <m/>
    <m/>
    <m/>
    <m/>
    <m/>
    <m/>
    <m/>
    <m/>
  </r>
  <r>
    <s v="Bethel"/>
    <n v="6278"/>
    <s v="Lower Yukon-Kuskokwim"/>
    <s v="BETHEL UNITED PENTECOSTAL CHUR"/>
    <x v="8"/>
    <m/>
    <m/>
    <m/>
    <m/>
    <m/>
    <m/>
    <m/>
    <m/>
    <m/>
    <m/>
    <m/>
    <m/>
    <m/>
    <m/>
  </r>
  <r>
    <s v="Bethel"/>
    <n v="6278"/>
    <s v="Lower Yukon-Kuskokwim"/>
    <s v="CHURCH OF GOD"/>
    <x v="8"/>
    <m/>
    <m/>
    <m/>
    <m/>
    <m/>
    <m/>
    <m/>
    <m/>
    <m/>
    <m/>
    <m/>
    <m/>
    <m/>
    <m/>
  </r>
  <r>
    <s v="Bethel"/>
    <n v="6278"/>
    <s v="Lower Yukon-Kuskokwim"/>
    <s v="SEVENTH DAY ADVENTIST CHURCH"/>
    <x v="8"/>
    <m/>
    <m/>
    <m/>
    <m/>
    <m/>
    <m/>
    <m/>
    <m/>
    <m/>
    <m/>
    <m/>
    <m/>
    <m/>
    <m/>
  </r>
  <r>
    <s v="Bethel"/>
    <n v="6278"/>
    <s v="Lower Yukon-Kuskokwim"/>
    <s v="THE CHURCH OF JC OF L-D S"/>
    <x v="8"/>
    <m/>
    <m/>
    <m/>
    <m/>
    <m/>
    <m/>
    <m/>
    <m/>
    <m/>
    <m/>
    <m/>
    <m/>
    <m/>
    <m/>
  </r>
  <r>
    <s v="Bethel"/>
    <n v="6278"/>
    <s v="Lower Yukon-Kuskokwim"/>
    <s v="TRINITY LIFE CHURCH"/>
    <x v="8"/>
    <m/>
    <m/>
    <m/>
    <m/>
    <m/>
    <m/>
    <m/>
    <m/>
    <m/>
    <m/>
    <m/>
    <m/>
    <m/>
    <m/>
  </r>
  <r>
    <s v="Bethel"/>
    <n v="6278"/>
    <s v="Lower Yukon-Kuskokwim"/>
    <s v="BETHEL/UNIT LLC - BETHEL YOUTH FACILITY"/>
    <x v="8"/>
    <m/>
    <m/>
    <m/>
    <m/>
    <m/>
    <m/>
    <m/>
    <m/>
    <m/>
    <m/>
    <m/>
    <m/>
    <m/>
    <m/>
  </r>
  <r>
    <s v="Bettles"/>
    <n v="14"/>
    <s v="Yukon-Koyukuk/Upper Tanana"/>
    <s v="Fire Hall"/>
    <x v="8"/>
    <n v="2925"/>
    <m/>
    <m/>
    <n v="1400"/>
    <m/>
    <n v="7200"/>
    <m/>
    <m/>
    <m/>
    <m/>
    <m/>
    <m/>
    <m/>
    <m/>
  </r>
  <r>
    <s v="Brevig Mission"/>
    <n v="445"/>
    <s v="Bering Straits"/>
    <s v="City Office Building"/>
    <x v="8"/>
    <n v="2232"/>
    <m/>
    <m/>
    <m/>
    <m/>
    <m/>
    <m/>
    <m/>
    <m/>
    <m/>
    <m/>
    <m/>
    <m/>
    <m/>
  </r>
  <r>
    <s v="Brevig Mission"/>
    <n v="445"/>
    <s v="Bering Straits"/>
    <s v="Brevig Mission Lutheran Church"/>
    <x v="8"/>
    <n v="5000"/>
    <m/>
    <m/>
    <n v="2000"/>
    <m/>
    <n v="7200"/>
    <m/>
    <m/>
    <m/>
    <m/>
    <m/>
    <m/>
    <m/>
    <m/>
  </r>
  <r>
    <s v="Brevig Mission"/>
    <n v="445"/>
    <s v="Bering Straits"/>
    <s v="Community Hall"/>
    <x v="8"/>
    <m/>
    <m/>
    <m/>
    <n v="660"/>
    <m/>
    <m/>
    <m/>
    <m/>
    <m/>
    <m/>
    <m/>
    <m/>
    <m/>
    <m/>
  </r>
  <r>
    <s v="Brevig Mission"/>
    <n v="445"/>
    <s v="Bering Straits"/>
    <s v="Multipurpose Building"/>
    <x v="8"/>
    <m/>
    <m/>
    <m/>
    <n v="6000"/>
    <m/>
    <m/>
    <m/>
    <m/>
    <m/>
    <m/>
    <m/>
    <m/>
    <m/>
    <m/>
  </r>
  <r>
    <s v="Buckland"/>
    <n v="487"/>
    <s v="Northwest Arctic"/>
    <s v="Buckland Friends Church"/>
    <x v="8"/>
    <n v="6000"/>
    <m/>
    <m/>
    <n v="1000"/>
    <m/>
    <m/>
    <m/>
    <m/>
    <m/>
    <m/>
    <m/>
    <m/>
    <m/>
    <m/>
  </r>
  <r>
    <s v="Buckland"/>
    <n v="487"/>
    <s v="Northwest Arctic"/>
    <s v="Community Building"/>
    <x v="8"/>
    <m/>
    <m/>
    <m/>
    <m/>
    <m/>
    <m/>
    <m/>
    <m/>
    <m/>
    <m/>
    <m/>
    <m/>
    <m/>
    <m/>
  </r>
  <r>
    <s v="Cantwell"/>
    <n v="487"/>
    <s v="Northwest Arctic"/>
    <s v="Cantwell Community Hall"/>
    <x v="8"/>
    <n v="2400"/>
    <m/>
    <m/>
    <m/>
    <m/>
    <n v="18825"/>
    <m/>
    <m/>
    <m/>
    <m/>
    <m/>
    <m/>
    <m/>
    <m/>
  </r>
  <r>
    <s v="Chalkyitsik"/>
    <n v="72"/>
    <s v="Yukon-Koyukuk/Upper Tanana"/>
    <s v="Community Hall"/>
    <x v="8"/>
    <n v="2905"/>
    <m/>
    <m/>
    <m/>
    <m/>
    <m/>
    <m/>
    <m/>
    <m/>
    <m/>
    <m/>
    <m/>
    <m/>
    <m/>
  </r>
  <r>
    <s v="Chalkyitsik"/>
    <n v="72"/>
    <s v="Yukon-Koyukuk/Upper Tanana"/>
    <s v="Church"/>
    <x v="8"/>
    <m/>
    <m/>
    <m/>
    <m/>
    <m/>
    <m/>
    <m/>
    <m/>
    <m/>
    <m/>
    <m/>
    <m/>
    <m/>
    <m/>
  </r>
  <r>
    <s v="Chalkyitsik"/>
    <n v="72"/>
    <s v="Yukon-Koyukuk/Upper Tanana"/>
    <s v="Youth Center"/>
    <x v="8"/>
    <m/>
    <m/>
    <m/>
    <m/>
    <m/>
    <m/>
    <m/>
    <m/>
    <m/>
    <m/>
    <m/>
    <m/>
    <m/>
    <m/>
  </r>
  <r>
    <s v="Chefornak"/>
    <n v="436"/>
    <s v="Lower Yukon-Kuskokwim"/>
    <s v="Tribal Council"/>
    <x v="8"/>
    <n v="1034"/>
    <m/>
    <m/>
    <n v="809"/>
    <m/>
    <n v="7820"/>
    <m/>
    <m/>
    <n v="479"/>
    <m/>
    <n v="5658"/>
    <m/>
    <m/>
    <n v="19447"/>
  </r>
  <r>
    <s v="Chenega Bay"/>
    <n v="63"/>
    <s v="Copper River/Chugach"/>
    <s v="Old Church"/>
    <x v="8"/>
    <m/>
    <m/>
    <m/>
    <m/>
    <m/>
    <m/>
    <m/>
    <m/>
    <m/>
    <m/>
    <m/>
    <m/>
    <m/>
    <m/>
  </r>
  <r>
    <s v="Chenega Bay"/>
    <n v="63"/>
    <s v="Copper River/Chugach"/>
    <s v="Russian Orthodox Church"/>
    <x v="8"/>
    <m/>
    <m/>
    <m/>
    <m/>
    <m/>
    <m/>
    <m/>
    <m/>
    <m/>
    <m/>
    <m/>
    <m/>
    <m/>
    <m/>
  </r>
  <r>
    <s v="Chenega Bay"/>
    <n v="63"/>
    <s v="Copper River/Chugach"/>
    <s v="Tribal Council Maint. Bldg"/>
    <x v="8"/>
    <m/>
    <m/>
    <m/>
    <m/>
    <m/>
    <m/>
    <m/>
    <m/>
    <m/>
    <m/>
    <m/>
    <m/>
    <m/>
    <m/>
  </r>
  <r>
    <s v="Chignik Lagoon"/>
    <n v="78"/>
    <s v="Bristol Bay"/>
    <s v="Chignik Bible Church"/>
    <x v="8"/>
    <m/>
    <m/>
    <m/>
    <m/>
    <m/>
    <m/>
    <m/>
    <m/>
    <m/>
    <m/>
    <m/>
    <m/>
    <m/>
    <m/>
  </r>
  <r>
    <s v="Chignik Lagoon"/>
    <n v="78"/>
    <s v="Bristol Bay"/>
    <s v="Church"/>
    <x v="8"/>
    <m/>
    <m/>
    <m/>
    <m/>
    <m/>
    <m/>
    <m/>
    <m/>
    <m/>
    <m/>
    <m/>
    <m/>
    <m/>
    <m/>
  </r>
  <r>
    <s v="Chignik Lagoon"/>
    <n v="78"/>
    <s v="Bristol Bay"/>
    <s v="Youth Center"/>
    <x v="8"/>
    <m/>
    <m/>
    <m/>
    <m/>
    <m/>
    <m/>
    <m/>
    <m/>
    <m/>
    <m/>
    <m/>
    <m/>
    <m/>
    <m/>
  </r>
  <r>
    <s v="Chignik Lake"/>
    <n v="76"/>
    <s v="Bristol Bay"/>
    <s v="Church"/>
    <x v="8"/>
    <n v="1920"/>
    <m/>
    <m/>
    <m/>
    <m/>
    <m/>
    <m/>
    <m/>
    <m/>
    <m/>
    <m/>
    <m/>
    <m/>
    <m/>
  </r>
  <r>
    <s v="Chignik Lake"/>
    <n v="76"/>
    <s v="Bristol Bay"/>
    <s v="Community Bldg."/>
    <x v="8"/>
    <m/>
    <m/>
    <m/>
    <m/>
    <m/>
    <m/>
    <m/>
    <m/>
    <m/>
    <m/>
    <m/>
    <m/>
    <m/>
    <m/>
  </r>
  <r>
    <s v="Chignik Lake"/>
    <n v="76"/>
    <s v="Bristol Bay"/>
    <s v="Russian Orthodox Church"/>
    <x v="8"/>
    <m/>
    <m/>
    <m/>
    <m/>
    <m/>
    <m/>
    <m/>
    <m/>
    <m/>
    <m/>
    <m/>
    <m/>
    <m/>
    <m/>
  </r>
  <r>
    <s v="Chignik Lake"/>
    <n v="76"/>
    <s v="Bristol Bay"/>
    <s v="Subsistence Bldg./Teen Center"/>
    <x v="8"/>
    <m/>
    <m/>
    <m/>
    <m/>
    <m/>
    <m/>
    <m/>
    <m/>
    <m/>
    <m/>
    <m/>
    <m/>
    <m/>
    <m/>
  </r>
  <r>
    <s v="Chistochina"/>
    <n v="95"/>
    <s v="Copper River/Chugach"/>
    <s v="Community Hall"/>
    <x v="8"/>
    <n v="6000"/>
    <m/>
    <m/>
    <m/>
    <m/>
    <m/>
    <m/>
    <m/>
    <m/>
    <m/>
    <m/>
    <m/>
    <m/>
    <m/>
  </r>
  <r>
    <s v="Chistochina"/>
    <n v="95"/>
    <s v="Copper River/Chugach"/>
    <s v="Church"/>
    <x v="8"/>
    <m/>
    <m/>
    <m/>
    <m/>
    <m/>
    <m/>
    <m/>
    <m/>
    <m/>
    <m/>
    <m/>
    <m/>
    <m/>
    <m/>
  </r>
  <r>
    <s v="Chitina"/>
    <n v="132"/>
    <s v="Copper River/Chugach"/>
    <s v="Fire Hall"/>
    <x v="8"/>
    <n v="1200"/>
    <m/>
    <m/>
    <m/>
    <m/>
    <m/>
    <m/>
    <m/>
    <m/>
    <m/>
    <m/>
    <m/>
    <m/>
    <m/>
  </r>
  <r>
    <s v="Chitina"/>
    <n v="132"/>
    <s v="Copper River/Chugach"/>
    <s v="Holiness Church"/>
    <x v="8"/>
    <n v="1200"/>
    <m/>
    <m/>
    <m/>
    <m/>
    <m/>
    <m/>
    <m/>
    <m/>
    <m/>
    <m/>
    <m/>
    <m/>
    <m/>
  </r>
  <r>
    <s v="Chitina"/>
    <n v="132"/>
    <s v="Copper River/Chugach"/>
    <s v="Chitina Community Hall"/>
    <x v="8"/>
    <n v="2800"/>
    <m/>
    <m/>
    <m/>
    <m/>
    <m/>
    <m/>
    <m/>
    <m/>
    <m/>
    <m/>
    <m/>
    <m/>
    <m/>
  </r>
  <r>
    <s v="Chuathbaluk"/>
    <n v="127"/>
    <s v="Lower Yukon-Kuskokwim"/>
    <s v="Chapel"/>
    <x v="8"/>
    <n v="1200"/>
    <m/>
    <m/>
    <m/>
    <m/>
    <m/>
    <m/>
    <m/>
    <m/>
    <m/>
    <m/>
    <m/>
    <m/>
    <m/>
  </r>
  <r>
    <s v="Circle"/>
    <n v="107"/>
    <s v="Yukon-Koyukuk/Upper Tanana"/>
    <s v="Holy Trinity Church"/>
    <x v="8"/>
    <n v="320"/>
    <m/>
    <m/>
    <m/>
    <m/>
    <m/>
    <m/>
    <m/>
    <m/>
    <m/>
    <m/>
    <m/>
    <m/>
    <m/>
  </r>
  <r>
    <s v="Circle"/>
    <n v="107"/>
    <s v="Yukon-Koyukuk/Upper Tanana"/>
    <s v="Community Hall"/>
    <x v="8"/>
    <m/>
    <m/>
    <m/>
    <m/>
    <m/>
    <m/>
    <m/>
    <m/>
    <m/>
    <m/>
    <m/>
    <m/>
    <m/>
    <m/>
  </r>
  <r>
    <s v="Circle"/>
    <n v="107"/>
    <s v="Yukon-Koyukuk/Upper Tanana"/>
    <s v="Fire Hall"/>
    <x v="8"/>
    <m/>
    <m/>
    <m/>
    <m/>
    <m/>
    <m/>
    <m/>
    <m/>
    <m/>
    <m/>
    <m/>
    <m/>
    <m/>
    <m/>
  </r>
  <r>
    <s v="Clark's Point"/>
    <n v="54"/>
    <s v="Bristol Bay"/>
    <s v="Catholic Church"/>
    <x v="8"/>
    <m/>
    <m/>
    <m/>
    <m/>
    <m/>
    <m/>
    <m/>
    <m/>
    <m/>
    <m/>
    <m/>
    <m/>
    <m/>
    <m/>
  </r>
  <r>
    <s v="Clark's Point"/>
    <n v="54"/>
    <s v="Bristol Bay"/>
    <s v="Old Mess Hall"/>
    <x v="8"/>
    <m/>
    <m/>
    <m/>
    <m/>
    <m/>
    <m/>
    <m/>
    <m/>
    <m/>
    <m/>
    <m/>
    <m/>
    <m/>
    <m/>
  </r>
  <r>
    <s v="Clark's Point"/>
    <n v="54"/>
    <s v="Bristol Bay"/>
    <s v="Old Movie Hall"/>
    <x v="8"/>
    <m/>
    <m/>
    <m/>
    <m/>
    <m/>
    <m/>
    <m/>
    <m/>
    <m/>
    <m/>
    <m/>
    <m/>
    <m/>
    <m/>
  </r>
  <r>
    <s v="Clark's Point"/>
    <n v="54"/>
    <s v="Bristol Bay"/>
    <s v="Village Council Camp"/>
    <x v="8"/>
    <m/>
    <m/>
    <m/>
    <m/>
    <m/>
    <m/>
    <m/>
    <m/>
    <m/>
    <m/>
    <m/>
    <m/>
    <m/>
    <m/>
  </r>
  <r>
    <s v="Clark's Point"/>
    <n v="54"/>
    <s v="Bristol Bay"/>
    <s v="Village Council Generator House"/>
    <x v="8"/>
    <m/>
    <m/>
    <m/>
    <m/>
    <m/>
    <m/>
    <m/>
    <m/>
    <m/>
    <m/>
    <m/>
    <m/>
    <m/>
    <m/>
  </r>
  <r>
    <s v="Coffman Cove"/>
    <n v="163"/>
    <s v="Southeast"/>
    <s v="New Covenant Alliance Church"/>
    <x v="8"/>
    <n v="960"/>
    <m/>
    <m/>
    <n v="200"/>
    <m/>
    <m/>
    <m/>
    <m/>
    <m/>
    <m/>
    <m/>
    <m/>
    <m/>
    <m/>
  </r>
  <r>
    <s v="COFFMAN COVE"/>
    <n v="163"/>
    <s v="Southeast"/>
    <s v="Coffman Cove LibraryCoffman Cove"/>
    <x v="8"/>
    <n v="1120"/>
    <m/>
    <m/>
    <n v="425.48321167883211"/>
    <m/>
    <n v="7411.066699"/>
    <m/>
    <m/>
    <m/>
    <m/>
    <m/>
    <m/>
    <m/>
    <m/>
  </r>
  <r>
    <s v="Coffman Cove"/>
    <n v="163"/>
    <s v="Southeast"/>
    <s v="Community Baptist Church"/>
    <x v="8"/>
    <m/>
    <m/>
    <m/>
    <m/>
    <m/>
    <m/>
    <m/>
    <m/>
    <m/>
    <m/>
    <m/>
    <m/>
    <m/>
    <m/>
  </r>
  <r>
    <s v="Coffman Cove"/>
    <n v="163"/>
    <s v="Southeast"/>
    <s v="Community Building"/>
    <x v="8"/>
    <m/>
    <m/>
    <m/>
    <m/>
    <m/>
    <m/>
    <m/>
    <m/>
    <m/>
    <m/>
    <m/>
    <m/>
    <m/>
    <m/>
  </r>
  <r>
    <s v="Coffman Cove"/>
    <n v="163"/>
    <s v="Southeast"/>
    <s v="Recreational Center"/>
    <x v="8"/>
    <m/>
    <m/>
    <m/>
    <m/>
    <m/>
    <m/>
    <m/>
    <m/>
    <m/>
    <m/>
    <m/>
    <m/>
    <m/>
    <m/>
  </r>
  <r>
    <s v="Cold Bay"/>
    <n v="85"/>
    <s v="Aleutians"/>
    <s v="School Shop"/>
    <x v="8"/>
    <n v="2400"/>
    <m/>
    <m/>
    <m/>
    <m/>
    <m/>
    <m/>
    <m/>
    <m/>
    <m/>
    <m/>
    <m/>
    <m/>
    <m/>
  </r>
  <r>
    <s v="Cold Bay"/>
    <n v="85"/>
    <s v="Aleutians"/>
    <s v="Community Center"/>
    <x v="8"/>
    <n v="2700"/>
    <m/>
    <m/>
    <n v="1262"/>
    <m/>
    <n v="1616"/>
    <m/>
    <m/>
    <m/>
    <m/>
    <m/>
    <m/>
    <m/>
    <m/>
  </r>
  <r>
    <s v="Cold Bay"/>
    <n v="85"/>
    <s v="Aleutians"/>
    <s v="City Building"/>
    <x v="8"/>
    <n v="4350"/>
    <m/>
    <m/>
    <n v="2177"/>
    <m/>
    <n v="12774"/>
    <m/>
    <m/>
    <m/>
    <m/>
    <m/>
    <m/>
    <m/>
    <m/>
  </r>
  <r>
    <s v="Copper Center"/>
    <n v="315"/>
    <s v="Copper River/Chugach"/>
    <s v="Kluti Kaah Health Community Hall"/>
    <x v="8"/>
    <n v="4988.2"/>
    <m/>
    <m/>
    <n v="4416"/>
    <m/>
    <n v="25137"/>
    <m/>
    <m/>
    <m/>
    <m/>
    <m/>
    <m/>
    <m/>
    <m/>
  </r>
  <r>
    <s v="Cordova"/>
    <n v="2302"/>
    <s v="Copper River/Chugach"/>
    <s v="Cordova Labor Hall"/>
    <x v="8"/>
    <n v="6232"/>
    <m/>
    <m/>
    <m/>
    <m/>
    <m/>
    <m/>
    <m/>
    <m/>
    <m/>
    <m/>
    <m/>
    <m/>
    <m/>
  </r>
  <r>
    <s v="Cordova"/>
    <n v="2302"/>
    <s v="Copper River/Chugach"/>
    <s v="Community Medical Center"/>
    <x v="8"/>
    <n v="53700"/>
    <s v="Yes (AHFC-C)"/>
    <s v="Not Known"/>
    <m/>
    <m/>
    <m/>
    <m/>
    <m/>
    <m/>
    <m/>
    <m/>
    <m/>
    <m/>
    <m/>
  </r>
  <r>
    <s v="Crooked Creek"/>
    <n v="93"/>
    <s v="Lower Yukon-Kuskokwim"/>
    <s v="Catholic Church"/>
    <x v="8"/>
    <m/>
    <m/>
    <m/>
    <m/>
    <m/>
    <m/>
    <m/>
    <m/>
    <m/>
    <m/>
    <m/>
    <m/>
    <m/>
    <m/>
  </r>
  <r>
    <s v="Crooked Creek"/>
    <n v="93"/>
    <s v="Lower Yukon-Kuskokwim"/>
    <s v="Orthodox Church"/>
    <x v="8"/>
    <m/>
    <m/>
    <m/>
    <m/>
    <m/>
    <m/>
    <m/>
    <m/>
    <m/>
    <m/>
    <m/>
    <m/>
    <m/>
    <m/>
  </r>
  <r>
    <s v="Crooked Creek"/>
    <n v="93"/>
    <s v="Lower Yukon-Kuskokwim"/>
    <s v="Village Council Building"/>
    <x v="8"/>
    <m/>
    <m/>
    <m/>
    <m/>
    <m/>
    <m/>
    <m/>
    <m/>
    <m/>
    <m/>
    <m/>
    <m/>
    <m/>
    <m/>
  </r>
  <r>
    <s v="Deering"/>
    <n v="139"/>
    <s v="Northwest Arctic"/>
    <s v="Deering Friends Church"/>
    <x v="8"/>
    <m/>
    <m/>
    <m/>
    <m/>
    <m/>
    <m/>
    <m/>
    <m/>
    <m/>
    <m/>
    <m/>
    <m/>
    <m/>
    <m/>
  </r>
  <r>
    <s v="Delta Junction"/>
    <n v="139"/>
    <s v="Northwest Arctic"/>
    <s v="Living Waters Assembly of God"/>
    <x v="8"/>
    <n v="3000"/>
    <m/>
    <m/>
    <n v="3846"/>
    <m/>
    <m/>
    <m/>
    <m/>
    <m/>
    <m/>
    <m/>
    <m/>
    <m/>
    <m/>
  </r>
  <r>
    <s v="Delta Junction"/>
    <n v="139"/>
    <s v="Northwest Arctic"/>
    <s v="Delta Junction Library"/>
    <x v="8"/>
    <n v="4850"/>
    <m/>
    <m/>
    <m/>
    <m/>
    <n v="42720"/>
    <m/>
    <m/>
    <m/>
    <m/>
    <m/>
    <m/>
    <m/>
    <m/>
  </r>
  <r>
    <s v="Delta Junction"/>
    <n v="139"/>
    <s v="Northwest Arctic"/>
    <s v="Community Center"/>
    <x v="8"/>
    <n v="6264"/>
    <m/>
    <m/>
    <m/>
    <m/>
    <n v="11994"/>
    <m/>
    <m/>
    <m/>
    <m/>
    <m/>
    <m/>
    <m/>
    <m/>
  </r>
  <r>
    <s v="Delta Junction"/>
    <n v="139"/>
    <s v="Northwest Arctic"/>
    <s v="First Baptist Church"/>
    <x v="8"/>
    <n v="7000"/>
    <m/>
    <m/>
    <n v="4500"/>
    <m/>
    <n v="51020"/>
    <m/>
    <m/>
    <m/>
    <m/>
    <m/>
    <m/>
    <m/>
    <m/>
  </r>
  <r>
    <s v="Delta Junction"/>
    <n v="139"/>
    <s v="Northwest Arctic"/>
    <s v="City Hall"/>
    <x v="8"/>
    <n v="19040"/>
    <m/>
    <m/>
    <n v="4360"/>
    <m/>
    <n v="32580"/>
    <m/>
    <m/>
    <m/>
    <m/>
    <m/>
    <m/>
    <m/>
    <m/>
  </r>
  <r>
    <s v="Dillingham"/>
    <n v="2395"/>
    <s v="Bristol Bay"/>
    <s v="Library"/>
    <x v="8"/>
    <n v="4722"/>
    <m/>
    <m/>
    <m/>
    <m/>
    <m/>
    <m/>
    <m/>
    <m/>
    <m/>
    <m/>
    <m/>
    <m/>
    <m/>
  </r>
  <r>
    <s v="Dillingham"/>
    <n v="2395"/>
    <s v="Bristol Bay"/>
    <s v="Senior Center"/>
    <x v="8"/>
    <n v="7500"/>
    <m/>
    <m/>
    <m/>
    <m/>
    <m/>
    <m/>
    <m/>
    <m/>
    <m/>
    <m/>
    <m/>
    <m/>
    <m/>
  </r>
  <r>
    <s v="Dillingham"/>
    <n v="2395"/>
    <s v="Bristol Bay"/>
    <s v="City Hall"/>
    <x v="8"/>
    <n v="7515"/>
    <m/>
    <m/>
    <m/>
    <m/>
    <m/>
    <m/>
    <m/>
    <m/>
    <m/>
    <m/>
    <m/>
    <m/>
    <m/>
  </r>
  <r>
    <s v="Dillingham"/>
    <n v="2395"/>
    <s v="Bristol Bay"/>
    <s v="Bahai Church"/>
    <x v="8"/>
    <m/>
    <m/>
    <m/>
    <m/>
    <m/>
    <m/>
    <m/>
    <m/>
    <m/>
    <m/>
    <m/>
    <m/>
    <m/>
    <m/>
  </r>
  <r>
    <s v="Dillingham"/>
    <n v="2395"/>
    <s v="Bristol Bay"/>
    <s v="Fire Hall"/>
    <x v="8"/>
    <m/>
    <m/>
    <m/>
    <m/>
    <m/>
    <m/>
    <m/>
    <m/>
    <m/>
    <m/>
    <m/>
    <m/>
    <m/>
    <m/>
  </r>
  <r>
    <s v="Dillingham"/>
    <n v="2395"/>
    <s v="Bristol Bay"/>
    <s v="Morovian Church"/>
    <x v="8"/>
    <m/>
    <m/>
    <m/>
    <m/>
    <m/>
    <m/>
    <m/>
    <m/>
    <m/>
    <m/>
    <m/>
    <m/>
    <m/>
    <m/>
  </r>
  <r>
    <s v="Dillingham"/>
    <n v="2395"/>
    <s v="Bristol Bay"/>
    <s v="Youth Center"/>
    <x v="8"/>
    <m/>
    <m/>
    <m/>
    <m/>
    <m/>
    <m/>
    <m/>
    <m/>
    <m/>
    <m/>
    <m/>
    <m/>
    <m/>
    <m/>
  </r>
  <r>
    <s v="Diomede"/>
    <n v="119"/>
    <s v="Bering Straits"/>
    <s v="Recreation Building"/>
    <x v="8"/>
    <n v="2000"/>
    <m/>
    <m/>
    <m/>
    <m/>
    <m/>
    <m/>
    <m/>
    <m/>
    <m/>
    <m/>
    <m/>
    <m/>
    <m/>
  </r>
  <r>
    <s v="Diomede"/>
    <n v="119"/>
    <s v="Bering Straits"/>
    <s v="Diomede Catholic Church"/>
    <x v="8"/>
    <n v="6000"/>
    <m/>
    <m/>
    <m/>
    <m/>
    <m/>
    <m/>
    <m/>
    <m/>
    <m/>
    <m/>
    <m/>
    <m/>
    <m/>
  </r>
  <r>
    <s v="Dot Lake"/>
    <n v="19"/>
    <s v="Yukon-Koyukuk/Upper Tanana"/>
    <s v="Dot Lake Chapel"/>
    <x v="8"/>
    <n v="480"/>
    <m/>
    <m/>
    <n v="165"/>
    <m/>
    <m/>
    <m/>
    <m/>
    <m/>
    <m/>
    <m/>
    <m/>
    <m/>
    <m/>
  </r>
  <r>
    <s v="Dot Lake Village"/>
    <n v="50"/>
    <s v="Yukon-Koyukuk/Upper Tanana"/>
    <s v="Health Clinic/Community Hall"/>
    <x v="8"/>
    <n v="4400"/>
    <m/>
    <m/>
    <n v="2661"/>
    <m/>
    <n v="16129"/>
    <m/>
    <m/>
    <m/>
    <m/>
    <m/>
    <m/>
    <m/>
    <m/>
  </r>
  <r>
    <s v="Dry Creek"/>
    <n v="104"/>
    <s v="Yukon-Koyukuk/Upper Tanana"/>
    <s v="Hangar/Community Bldg"/>
    <x v="8"/>
    <n v="2250"/>
    <m/>
    <m/>
    <m/>
    <m/>
    <m/>
    <m/>
    <m/>
    <m/>
    <m/>
    <m/>
    <m/>
    <m/>
    <m/>
  </r>
  <r>
    <s v="EAGLE"/>
    <n v="93"/>
    <s v="Yukon-Koyukuk/Upper Tanana"/>
    <s v="Old School HouseCity of Eagle"/>
    <x v="8"/>
    <n v="1350"/>
    <m/>
    <m/>
    <m/>
    <m/>
    <n v="402.00361800000002"/>
    <m/>
    <m/>
    <m/>
    <m/>
    <m/>
    <m/>
    <m/>
    <m/>
  </r>
  <r>
    <s v="Eagle"/>
    <n v="93"/>
    <s v="Yukon-Koyukuk/Upper Tanana"/>
    <s v="Redman Hall"/>
    <x v="8"/>
    <n v="1475"/>
    <m/>
    <m/>
    <n v="650"/>
    <m/>
    <n v="1500"/>
    <m/>
    <m/>
    <m/>
    <m/>
    <m/>
    <m/>
    <m/>
    <m/>
  </r>
  <r>
    <s v="Eagle"/>
    <n v="93"/>
    <s v="Yukon-Koyukuk/Upper Tanana"/>
    <s v="Library"/>
    <x v="8"/>
    <n v="1500"/>
    <m/>
    <m/>
    <m/>
    <m/>
    <m/>
    <m/>
    <m/>
    <m/>
    <m/>
    <m/>
    <m/>
    <m/>
    <m/>
  </r>
  <r>
    <s v="Eagle"/>
    <n v="93"/>
    <s v="Yukon-Koyukuk/Upper Tanana"/>
    <s v="Tribal Hall"/>
    <x v="8"/>
    <m/>
    <m/>
    <s v="Yes; EECBG"/>
    <m/>
    <m/>
    <m/>
    <m/>
    <m/>
    <m/>
    <m/>
    <m/>
    <m/>
    <m/>
    <m/>
  </r>
  <r>
    <s v="Eagle Village"/>
    <n v="53"/>
    <s v="Yukon-Koyukuk/Upper Tanana"/>
    <s v="Community Hall"/>
    <x v="8"/>
    <n v="2000"/>
    <m/>
    <m/>
    <n v="1500"/>
    <m/>
    <n v="8636"/>
    <m/>
    <m/>
    <m/>
    <m/>
    <m/>
    <m/>
    <m/>
    <m/>
  </r>
  <r>
    <s v="Edna Bay"/>
    <n v="49"/>
    <s v="Southeast"/>
    <s v="General Store/Post Office/Lodge"/>
    <x v="8"/>
    <n v="800"/>
    <m/>
    <m/>
    <m/>
    <m/>
    <m/>
    <m/>
    <m/>
    <m/>
    <m/>
    <m/>
    <m/>
    <m/>
    <m/>
  </r>
  <r>
    <s v="Edna Bay"/>
    <n v="49"/>
    <s v="Southeast"/>
    <s v="Edna Bay Alliance Church"/>
    <x v="8"/>
    <n v="2025"/>
    <m/>
    <m/>
    <n v="200"/>
    <m/>
    <m/>
    <m/>
    <m/>
    <m/>
    <m/>
    <m/>
    <m/>
    <m/>
    <m/>
  </r>
  <r>
    <s v="Egegik"/>
    <n v="112"/>
    <s v="Bristol Bay"/>
    <s v="Church (Baptist)"/>
    <x v="8"/>
    <m/>
    <m/>
    <m/>
    <m/>
    <m/>
    <m/>
    <m/>
    <m/>
    <m/>
    <m/>
    <m/>
    <m/>
    <m/>
    <m/>
  </r>
  <r>
    <s v="Egegik"/>
    <n v="112"/>
    <s v="Bristol Bay"/>
    <s v="Village Council"/>
    <x v="8"/>
    <m/>
    <m/>
    <m/>
    <m/>
    <m/>
    <m/>
    <m/>
    <m/>
    <m/>
    <m/>
    <m/>
    <m/>
    <m/>
    <m/>
  </r>
  <r>
    <s v="Ekwok"/>
    <n v="115"/>
    <s v="Bristol Bay"/>
    <s v="Green Chapel"/>
    <x v="8"/>
    <m/>
    <m/>
    <m/>
    <m/>
    <m/>
    <m/>
    <m/>
    <m/>
    <m/>
    <m/>
    <m/>
    <m/>
    <m/>
    <m/>
  </r>
  <r>
    <s v="Ekwok"/>
    <n v="115"/>
    <s v="Bristol Bay"/>
    <s v="R. Orthodox Church"/>
    <x v="8"/>
    <m/>
    <m/>
    <m/>
    <m/>
    <m/>
    <m/>
    <m/>
    <m/>
    <m/>
    <m/>
    <m/>
    <m/>
    <m/>
    <m/>
  </r>
  <r>
    <s v="Ekwok"/>
    <n v="115"/>
    <s v="Bristol Bay"/>
    <s v="Village Council"/>
    <x v="8"/>
    <m/>
    <m/>
    <m/>
    <m/>
    <m/>
    <m/>
    <m/>
    <m/>
    <m/>
    <m/>
    <m/>
    <m/>
    <m/>
    <m/>
  </r>
  <r>
    <s v="Elim"/>
    <n v="352"/>
    <s v="Bering Straits"/>
    <s v="Elim Covenant Church"/>
    <x v="8"/>
    <n v="3200"/>
    <m/>
    <m/>
    <m/>
    <m/>
    <m/>
    <m/>
    <m/>
    <m/>
    <m/>
    <m/>
    <m/>
    <m/>
    <m/>
  </r>
  <r>
    <s v="Elim"/>
    <n v="352"/>
    <s v="Bering Straits"/>
    <s v="Library"/>
    <x v="8"/>
    <m/>
    <m/>
    <m/>
    <m/>
    <m/>
    <m/>
    <m/>
    <m/>
    <m/>
    <m/>
    <m/>
    <m/>
    <m/>
    <m/>
  </r>
  <r>
    <s v="EMMONAK"/>
    <n v="811"/>
    <s v="Lower Yukon-Kuskokwim"/>
    <s v="Community CenterCity of Emmonak"/>
    <x v="8"/>
    <n v="8245"/>
    <m/>
    <m/>
    <n v="2376.3372262773723"/>
    <m/>
    <n v="28736.758628499996"/>
    <m/>
    <m/>
    <m/>
    <m/>
    <m/>
    <m/>
    <m/>
    <m/>
  </r>
  <r>
    <s v="False Pass"/>
    <n v="40"/>
    <s v="Aleutians"/>
    <s v="Library"/>
    <x v="8"/>
    <n v="800"/>
    <m/>
    <m/>
    <m/>
    <m/>
    <m/>
    <m/>
    <m/>
    <m/>
    <m/>
    <m/>
    <m/>
    <m/>
    <m/>
  </r>
  <r>
    <s v="False Pass"/>
    <n v="40"/>
    <s v="Aleutians"/>
    <s v="City Office/Larson Center"/>
    <x v="8"/>
    <n v="2000"/>
    <m/>
    <m/>
    <m/>
    <m/>
    <n v="7089"/>
    <m/>
    <m/>
    <m/>
    <m/>
    <m/>
    <m/>
    <m/>
    <m/>
  </r>
  <r>
    <s v="Fort Yukon"/>
    <n v="590"/>
    <s v="Yukon-Koyukuk/Upper Tanana"/>
    <s v="Richard C. Carroll Community Center"/>
    <x v="8"/>
    <n v="1800"/>
    <s v="Yes; Ameresco"/>
    <s v="Yes; VEEP"/>
    <m/>
    <m/>
    <m/>
    <m/>
    <m/>
    <m/>
    <m/>
    <m/>
    <m/>
    <m/>
    <m/>
  </r>
  <r>
    <s v="Fort Yukon"/>
    <n v="590"/>
    <s v="Yukon-Koyukuk/Upper Tanana"/>
    <s v="City Hall"/>
    <x v="8"/>
    <n v="3120"/>
    <s v="Yes; Ameresco"/>
    <m/>
    <m/>
    <m/>
    <m/>
    <m/>
    <m/>
    <m/>
    <m/>
    <m/>
    <m/>
    <m/>
    <m/>
  </r>
  <r>
    <s v="Fort Yukon"/>
    <n v="590"/>
    <s v="Yukon-Koyukuk/Upper Tanana"/>
    <s v="COMBINED FACILITY"/>
    <x v="8"/>
    <n v="3472"/>
    <m/>
    <m/>
    <m/>
    <m/>
    <m/>
    <m/>
    <m/>
    <m/>
    <m/>
    <m/>
    <m/>
    <m/>
    <m/>
  </r>
  <r>
    <s v="Fort Yukon"/>
    <n v="590"/>
    <s v="Yukon-Koyukuk/Upper Tanana"/>
    <s v="Tribal Hall"/>
    <x v="8"/>
    <n v="4740"/>
    <s v="Yes; Ameresco"/>
    <m/>
    <m/>
    <m/>
    <m/>
    <m/>
    <m/>
    <m/>
    <m/>
    <m/>
    <m/>
    <m/>
    <m/>
  </r>
  <r>
    <s v="Fort Yukon"/>
    <n v="590"/>
    <s v="Yukon-Koyukuk/Upper Tanana"/>
    <s v="Arctic Circle Baptist Church"/>
    <x v="8"/>
    <m/>
    <m/>
    <s v="Yes; VEEP"/>
    <m/>
    <m/>
    <m/>
    <m/>
    <m/>
    <m/>
    <m/>
    <m/>
    <m/>
    <m/>
    <m/>
  </r>
  <r>
    <s v="Fort Yukon"/>
    <n v="590"/>
    <s v="Yukon-Koyukuk/Upper Tanana"/>
    <s v="Assembly of God Church"/>
    <x v="8"/>
    <m/>
    <m/>
    <s v="Yes; VEEP"/>
    <m/>
    <m/>
    <m/>
    <m/>
    <m/>
    <m/>
    <m/>
    <m/>
    <m/>
    <m/>
    <m/>
  </r>
  <r>
    <s v="Fort Yukon"/>
    <n v="590"/>
    <s v="Yukon-Koyukuk/Upper Tanana"/>
    <s v="Bingo Hall"/>
    <x v="8"/>
    <m/>
    <m/>
    <s v="Yes; VEEP"/>
    <m/>
    <m/>
    <m/>
    <m/>
    <m/>
    <m/>
    <m/>
    <m/>
    <m/>
    <m/>
    <m/>
  </r>
  <r>
    <s v="Fort Yukon"/>
    <n v="590"/>
    <s v="Yukon-Koyukuk/Upper Tanana"/>
    <s v="Community Kitchen"/>
    <x v="8"/>
    <m/>
    <m/>
    <s v="Yes; VEEP"/>
    <m/>
    <m/>
    <m/>
    <m/>
    <m/>
    <m/>
    <m/>
    <m/>
    <m/>
    <m/>
    <m/>
  </r>
  <r>
    <s v="Fort Yukon"/>
    <n v="590"/>
    <s v="Yukon-Koyukuk/Upper Tanana"/>
    <s v="Episcopal Church"/>
    <x v="8"/>
    <m/>
    <m/>
    <s v="Yes; VEEP"/>
    <m/>
    <m/>
    <m/>
    <m/>
    <m/>
    <m/>
    <m/>
    <m/>
    <m/>
    <m/>
    <m/>
  </r>
  <r>
    <s v="Fort Yukon"/>
    <n v="590"/>
    <s v="Yukon-Koyukuk/Upper Tanana"/>
    <s v="Youth R Us"/>
    <x v="8"/>
    <m/>
    <m/>
    <s v="Yes; VEEP"/>
    <m/>
    <m/>
    <m/>
    <m/>
    <m/>
    <m/>
    <m/>
    <m/>
    <m/>
    <m/>
    <m/>
  </r>
  <r>
    <s v="Gakona"/>
    <n v="217"/>
    <s v="Copper River/Chugach"/>
    <s v="Recreation Center (NV of Gakona)"/>
    <x v="8"/>
    <n v="276"/>
    <m/>
    <m/>
    <m/>
    <m/>
    <m/>
    <m/>
    <m/>
    <m/>
    <m/>
    <m/>
    <m/>
    <m/>
    <m/>
  </r>
  <r>
    <s v="Gakona"/>
    <n v="217"/>
    <s v="Copper River/Chugach"/>
    <s v="Fire Office Training Center"/>
    <x v="8"/>
    <n v="928"/>
    <m/>
    <m/>
    <m/>
    <m/>
    <m/>
    <m/>
    <m/>
    <m/>
    <m/>
    <m/>
    <m/>
    <m/>
    <m/>
  </r>
  <r>
    <s v="Gakona"/>
    <n v="217"/>
    <s v="Copper River/Chugach"/>
    <s v="Buster Gene Memorial Facility"/>
    <x v="8"/>
    <n v="4250"/>
    <m/>
    <m/>
    <n v="1837"/>
    <m/>
    <n v="28000"/>
    <m/>
    <m/>
    <m/>
    <m/>
    <m/>
    <m/>
    <m/>
    <m/>
  </r>
  <r>
    <s v="Galena"/>
    <n v="483"/>
    <s v="Yukon-Koyukuk/Upper Tanana"/>
    <s v="Catholic Church"/>
    <x v="8"/>
    <m/>
    <m/>
    <m/>
    <m/>
    <m/>
    <m/>
    <m/>
    <m/>
    <m/>
    <m/>
    <m/>
    <m/>
    <m/>
    <m/>
  </r>
  <r>
    <s v="Galena"/>
    <n v="483"/>
    <s v="Yukon-Koyukuk/Upper Tanana"/>
    <s v="Community Mess Hall"/>
    <x v="8"/>
    <m/>
    <m/>
    <m/>
    <m/>
    <m/>
    <m/>
    <m/>
    <m/>
    <m/>
    <m/>
    <m/>
    <m/>
    <m/>
    <m/>
  </r>
  <r>
    <s v="Galena"/>
    <n v="483"/>
    <s v="Yukon-Koyukuk/Upper Tanana"/>
    <s v="Galena Bible Church"/>
    <x v="8"/>
    <m/>
    <m/>
    <m/>
    <m/>
    <m/>
    <m/>
    <m/>
    <m/>
    <m/>
    <m/>
    <m/>
    <m/>
    <m/>
    <m/>
  </r>
  <r>
    <s v="Galena"/>
    <n v="483"/>
    <s v="Yukon-Koyukuk/Upper Tanana"/>
    <s v="Old Dining Hall"/>
    <x v="8"/>
    <m/>
    <m/>
    <m/>
    <m/>
    <m/>
    <m/>
    <m/>
    <m/>
    <m/>
    <m/>
    <m/>
    <m/>
    <m/>
    <m/>
  </r>
  <r>
    <s v="Gambell"/>
    <n v="722"/>
    <s v="Bering Straits"/>
    <s v="Community HallTribal Government - ANTHC"/>
    <x v="8"/>
    <n v="1650"/>
    <m/>
    <m/>
    <n v="1186"/>
    <m/>
    <n v="5091"/>
    <m/>
    <m/>
    <n v="714"/>
    <m/>
    <n v="4213"/>
    <m/>
    <m/>
    <n v="27843"/>
  </r>
  <r>
    <s v="Gambell"/>
    <n v="722"/>
    <s v="Bering Straits"/>
    <s v="Gambell 7th Day Adventist Church"/>
    <x v="8"/>
    <n v="2000"/>
    <m/>
    <m/>
    <n v="900"/>
    <m/>
    <m/>
    <m/>
    <m/>
    <m/>
    <m/>
    <m/>
    <m/>
    <m/>
    <m/>
  </r>
  <r>
    <s v="Glennallen"/>
    <n v="514"/>
    <s v="Copper River/Chugach"/>
    <s v="Church"/>
    <x v="8"/>
    <m/>
    <m/>
    <m/>
    <m/>
    <m/>
    <m/>
    <m/>
    <m/>
    <m/>
    <m/>
    <m/>
    <m/>
    <m/>
    <m/>
  </r>
  <r>
    <s v="Glennallen"/>
    <n v="514"/>
    <s v="Copper River/Chugach"/>
    <s v="Community College"/>
    <x v="8"/>
    <m/>
    <m/>
    <m/>
    <m/>
    <m/>
    <m/>
    <m/>
    <m/>
    <m/>
    <m/>
    <m/>
    <m/>
    <m/>
    <m/>
  </r>
  <r>
    <s v="Glennallen"/>
    <n v="514"/>
    <s v="Copper River/Chugach"/>
    <s v="Library/Cabin"/>
    <x v="8"/>
    <m/>
    <m/>
    <m/>
    <m/>
    <m/>
    <m/>
    <m/>
    <m/>
    <m/>
    <m/>
    <m/>
    <m/>
    <m/>
    <m/>
  </r>
  <r>
    <s v="Golovin"/>
    <n v="181"/>
    <s v="Bering Straits"/>
    <s v="Chinik Eskimo Community Building"/>
    <x v="8"/>
    <n v="4125"/>
    <m/>
    <m/>
    <n v="2400"/>
    <m/>
    <n v="24000"/>
    <m/>
    <m/>
    <m/>
    <m/>
    <m/>
    <m/>
    <m/>
    <m/>
  </r>
  <r>
    <s v="Goodnews Bay"/>
    <n v="268"/>
    <s v="Lower Yukon-Kuskokwim"/>
    <s v="General Store and Office Building"/>
    <x v="8"/>
    <n v="5664"/>
    <m/>
    <m/>
    <n v="400"/>
    <m/>
    <n v="29569"/>
    <m/>
    <m/>
    <m/>
    <m/>
    <m/>
    <m/>
    <m/>
    <m/>
  </r>
  <r>
    <s v="Grayling"/>
    <n v="188"/>
    <s v="Yukon-Koyukuk/Upper Tanana"/>
    <s v="Post Office/City Offices/Rental Rooms"/>
    <x v="8"/>
    <m/>
    <m/>
    <m/>
    <m/>
    <m/>
    <m/>
    <m/>
    <m/>
    <m/>
    <m/>
    <m/>
    <m/>
    <m/>
    <m/>
  </r>
  <r>
    <s v="Grayling"/>
    <n v="188"/>
    <s v="Yukon-Koyukuk/Upper Tanana"/>
    <s v="St. Paul's Church"/>
    <x v="8"/>
    <m/>
    <m/>
    <m/>
    <m/>
    <m/>
    <m/>
    <m/>
    <m/>
    <m/>
    <m/>
    <m/>
    <m/>
    <m/>
    <m/>
  </r>
  <r>
    <s v="Gulkana"/>
    <n v="117"/>
    <s v="Copper River/Chugach"/>
    <s v="Teen Center"/>
    <x v="8"/>
    <n v="1170"/>
    <m/>
    <m/>
    <n v="866"/>
    <m/>
    <n v="11054"/>
    <m/>
    <m/>
    <m/>
    <m/>
    <m/>
    <m/>
    <m/>
    <m/>
  </r>
  <r>
    <s v="Gulkana"/>
    <n v="117"/>
    <s v="Copper River/Chugach"/>
    <s v="Gulkana Chapel"/>
    <x v="8"/>
    <n v="2880"/>
    <m/>
    <m/>
    <n v="1146"/>
    <m/>
    <n v="6276"/>
    <m/>
    <m/>
    <m/>
    <m/>
    <m/>
    <m/>
    <m/>
    <m/>
  </r>
  <r>
    <s v="Gulkana"/>
    <n v="117"/>
    <s v="Copper River/Chugach"/>
    <s v="Community Hall"/>
    <x v="8"/>
    <m/>
    <m/>
    <m/>
    <m/>
    <m/>
    <m/>
    <m/>
    <m/>
    <m/>
    <m/>
    <m/>
    <m/>
    <m/>
    <m/>
  </r>
  <r>
    <s v="Healy Lake"/>
    <n v="13"/>
    <s v="Yukon-Koyukuk/Upper Tanana"/>
    <s v="Community Hall"/>
    <x v="8"/>
    <m/>
    <m/>
    <m/>
    <m/>
    <m/>
    <m/>
    <m/>
    <m/>
    <m/>
    <m/>
    <m/>
    <m/>
    <m/>
    <m/>
  </r>
  <r>
    <s v="Hollis"/>
    <n v="120"/>
    <s v="Southeast"/>
    <s v="Community Council"/>
    <x v="8"/>
    <m/>
    <m/>
    <m/>
    <m/>
    <m/>
    <m/>
    <m/>
    <m/>
    <m/>
    <m/>
    <m/>
    <m/>
    <m/>
    <m/>
  </r>
  <r>
    <s v="Hollis"/>
    <n v="120"/>
    <s v="Southeast"/>
    <s v="Hollis Community Church"/>
    <x v="8"/>
    <m/>
    <m/>
    <m/>
    <m/>
    <m/>
    <m/>
    <m/>
    <m/>
    <m/>
    <m/>
    <m/>
    <m/>
    <m/>
    <m/>
  </r>
  <r>
    <s v="Hollis"/>
    <n v="120"/>
    <s v="Southeast"/>
    <s v="Hollis Fire Hall"/>
    <x v="8"/>
    <m/>
    <m/>
    <m/>
    <m/>
    <m/>
    <m/>
    <m/>
    <m/>
    <m/>
    <m/>
    <m/>
    <m/>
    <m/>
    <m/>
  </r>
  <r>
    <s v="Hollis"/>
    <n v="120"/>
    <s v="Southeast"/>
    <s v="Hollis Public Library"/>
    <x v="8"/>
    <m/>
    <m/>
    <m/>
    <m/>
    <m/>
    <m/>
    <m/>
    <m/>
    <m/>
    <m/>
    <m/>
    <m/>
    <m/>
    <m/>
  </r>
  <r>
    <s v="Holy Cross"/>
    <n v="167"/>
    <s v="Yukon-Koyukuk/Upper Tanana"/>
    <s v="Community Hall"/>
    <x v="8"/>
    <n v="2640"/>
    <s v="Yes; Ameresco"/>
    <m/>
    <m/>
    <m/>
    <m/>
    <m/>
    <m/>
    <m/>
    <m/>
    <m/>
    <m/>
    <m/>
    <m/>
  </r>
  <r>
    <s v="Holy Cross"/>
    <n v="167"/>
    <s v="Yukon-Koyukuk/Upper Tanana"/>
    <s v="Catholic Church"/>
    <x v="8"/>
    <m/>
    <m/>
    <m/>
    <m/>
    <m/>
    <m/>
    <m/>
    <m/>
    <m/>
    <m/>
    <m/>
    <m/>
    <m/>
    <m/>
  </r>
  <r>
    <s v="Holy Cross"/>
    <n v="167"/>
    <s v="Yukon-Koyukuk/Upper Tanana"/>
    <s v="Youth Center"/>
    <x v="8"/>
    <m/>
    <m/>
    <m/>
    <m/>
    <m/>
    <m/>
    <m/>
    <m/>
    <m/>
    <m/>
    <m/>
    <m/>
    <m/>
    <m/>
  </r>
  <r>
    <s v="HOONAH"/>
    <n v="798"/>
    <s v="Southeast"/>
    <s v="Youth CenterCity of Hoonah"/>
    <x v="8"/>
    <n v="3200"/>
    <m/>
    <m/>
    <n v="1812.3600000000001"/>
    <m/>
    <n v="20060.550540399996"/>
    <m/>
    <m/>
    <m/>
    <m/>
    <m/>
    <m/>
    <m/>
    <m/>
  </r>
  <r>
    <s v="Hooper Bay"/>
    <n v="1134"/>
    <s v="Lower Yukon-Kuskokwim"/>
    <s v="Youth and Elder Center"/>
    <x v="8"/>
    <n v="1440"/>
    <m/>
    <m/>
    <m/>
    <m/>
    <m/>
    <m/>
    <m/>
    <m/>
    <m/>
    <m/>
    <m/>
    <m/>
    <m/>
  </r>
  <r>
    <s v="Hughes"/>
    <n v="88"/>
    <s v="Yukon-Koyukuk/Upper Tanana"/>
    <s v="Community / Tribal Hall"/>
    <x v="8"/>
    <n v="576"/>
    <s v="Yes"/>
    <m/>
    <m/>
    <m/>
    <m/>
    <m/>
    <m/>
    <m/>
    <m/>
    <m/>
    <m/>
    <m/>
    <m/>
  </r>
  <r>
    <s v="Hughes"/>
    <n v="88"/>
    <s v="Yukon-Koyukuk/Upper Tanana"/>
    <s v="St. Paul's Church"/>
    <x v="8"/>
    <m/>
    <m/>
    <m/>
    <m/>
    <m/>
    <m/>
    <m/>
    <m/>
    <m/>
    <m/>
    <m/>
    <m/>
    <m/>
    <m/>
  </r>
  <r>
    <s v="Huslia"/>
    <n v="322"/>
    <s v="Yukon-Koyukuk/Upper Tanana"/>
    <s v="Community Hall"/>
    <x v="8"/>
    <n v="309"/>
    <m/>
    <s v="Yes; VEEP"/>
    <m/>
    <m/>
    <m/>
    <m/>
    <m/>
    <m/>
    <m/>
    <m/>
    <m/>
    <m/>
    <m/>
  </r>
  <r>
    <s v="Huslia"/>
    <n v="322"/>
    <s v="Yukon-Koyukuk/Upper Tanana"/>
    <s v="Community Center"/>
    <x v="8"/>
    <n v="1374"/>
    <s v="Yes; EAoA"/>
    <m/>
    <m/>
    <m/>
    <m/>
    <m/>
    <m/>
    <m/>
    <m/>
    <m/>
    <m/>
    <m/>
    <m/>
  </r>
  <r>
    <s v="Huslia"/>
    <n v="322"/>
    <s v="Yukon-Koyukuk/Upper Tanana"/>
    <s v="Community Church"/>
    <x v="8"/>
    <m/>
    <m/>
    <s v="Yes; VEEP"/>
    <m/>
    <m/>
    <m/>
    <m/>
    <m/>
    <m/>
    <m/>
    <m/>
    <m/>
    <m/>
    <m/>
  </r>
  <r>
    <s v="Huslia"/>
    <n v="322"/>
    <s v="Yukon-Koyukuk/Upper Tanana"/>
    <s v="Episcopal Church"/>
    <x v="8"/>
    <m/>
    <m/>
    <s v="Yes; VEEP"/>
    <m/>
    <m/>
    <m/>
    <m/>
    <m/>
    <m/>
    <m/>
    <m/>
    <m/>
    <m/>
    <m/>
  </r>
  <r>
    <s v="Huslia"/>
    <n v="322"/>
    <s v="Yukon-Koyukuk/Upper Tanana"/>
    <s v="St. Francis Church"/>
    <x v="8"/>
    <m/>
    <m/>
    <m/>
    <m/>
    <m/>
    <m/>
    <m/>
    <m/>
    <m/>
    <m/>
    <m/>
    <m/>
    <m/>
    <m/>
  </r>
  <r>
    <s v="Huslia"/>
    <n v="322"/>
    <s v="Yukon-Koyukuk/Upper Tanana"/>
    <s v="Tribal Family &amp; Youth Services Bldg."/>
    <x v="8"/>
    <m/>
    <m/>
    <s v="Yes; VEEP"/>
    <m/>
    <m/>
    <m/>
    <m/>
    <m/>
    <m/>
    <m/>
    <m/>
    <m/>
    <m/>
    <m/>
  </r>
  <r>
    <s v="Igiugig"/>
    <n v="44"/>
    <s v="Bristol Bay"/>
    <s v="Village Council Multipurpose Building"/>
    <x v="8"/>
    <n v="2130"/>
    <m/>
    <m/>
    <n v="656.2"/>
    <m/>
    <n v="6654"/>
    <m/>
    <m/>
    <m/>
    <m/>
    <m/>
    <m/>
    <m/>
    <m/>
  </r>
  <r>
    <s v="Igiugig"/>
    <n v="44"/>
    <s v="Bristol Bay"/>
    <s v="Orthodox Church"/>
    <x v="8"/>
    <m/>
    <m/>
    <m/>
    <m/>
    <m/>
    <m/>
    <m/>
    <m/>
    <m/>
    <m/>
    <m/>
    <m/>
    <m/>
    <m/>
  </r>
  <r>
    <s v="Iliamna"/>
    <n v="97"/>
    <s v="Bristol Bay"/>
    <s v="Iliamna Baptist Church"/>
    <x v="8"/>
    <n v="4000"/>
    <m/>
    <m/>
    <n v="800"/>
    <m/>
    <n v="3000"/>
    <m/>
    <m/>
    <m/>
    <m/>
    <m/>
    <m/>
    <m/>
    <m/>
  </r>
  <r>
    <s v="Iliamna"/>
    <n v="97"/>
    <s v="Bristol Bay"/>
    <s v="Village Council &amp; Comm. Bldg"/>
    <x v="8"/>
    <m/>
    <m/>
    <m/>
    <m/>
    <m/>
    <m/>
    <m/>
    <m/>
    <m/>
    <m/>
    <m/>
    <m/>
    <m/>
    <m/>
  </r>
  <r>
    <s v="JUNEAU"/>
    <n v="33064"/>
    <s v="Southeast"/>
    <s v="Zach Gordon Youth CenterCBJ"/>
    <x v="8"/>
    <n v="9000"/>
    <m/>
    <m/>
    <n v="5064.6569343065694"/>
    <m/>
    <n v="43818.894366499997"/>
    <m/>
    <m/>
    <m/>
    <m/>
    <m/>
    <m/>
    <m/>
    <m/>
  </r>
  <r>
    <s v="JUNEAU"/>
    <n v="33064"/>
    <s v="Southeast"/>
    <s v="Library/Parking GarageCBJ"/>
    <x v="8"/>
    <n v="9560"/>
    <m/>
    <m/>
    <n v="7733.080291970803"/>
    <m/>
    <n v="416038.74431500002"/>
    <m/>
    <m/>
    <m/>
    <m/>
    <m/>
    <m/>
    <m/>
    <m/>
  </r>
  <r>
    <s v="JUNEAU"/>
    <n v="33064"/>
    <s v="Southeast"/>
    <s v="Centennial HallCBJ"/>
    <x v="8"/>
    <n v="30800"/>
    <m/>
    <m/>
    <n v="5715.5036496350367"/>
    <m/>
    <n v="1085759.7717499998"/>
    <m/>
    <m/>
    <m/>
    <m/>
    <m/>
    <m/>
    <m/>
    <m/>
  </r>
  <r>
    <s v="KAKE"/>
    <n v="598"/>
    <s v="Southeast"/>
    <s v="Community BuildingCity of Kake"/>
    <x v="8"/>
    <n v="3600"/>
    <m/>
    <m/>
    <n v="1897.9576642335767"/>
    <m/>
    <n v="23596.879036666662"/>
    <m/>
    <n v="1976.3085245901641"/>
    <m/>
    <m/>
    <m/>
    <m/>
    <m/>
    <m/>
  </r>
  <r>
    <s v="Kake"/>
    <n v="598"/>
    <s v="Southeast"/>
    <s v="Community Building"/>
    <x v="8"/>
    <n v="15000"/>
    <m/>
    <m/>
    <n v="2400"/>
    <m/>
    <n v="29800"/>
    <m/>
    <s v="4800"/>
    <m/>
    <m/>
    <m/>
    <m/>
    <m/>
    <m/>
  </r>
  <r>
    <s v="KAKTOVIK"/>
    <n v="262"/>
    <s v="North Slope"/>
    <s v="Community CenterCity of Kaktovik"/>
    <x v="8"/>
    <n v="7040"/>
    <m/>
    <m/>
    <m/>
    <m/>
    <n v="49606.446453999997"/>
    <m/>
    <m/>
    <m/>
    <m/>
    <m/>
    <m/>
    <m/>
    <m/>
  </r>
  <r>
    <s v="Kaktovik"/>
    <n v="262"/>
    <s v="North Slope"/>
    <s v="USDW"/>
    <x v="8"/>
    <n v="9956"/>
    <m/>
    <m/>
    <m/>
    <m/>
    <m/>
    <m/>
    <m/>
    <m/>
    <m/>
    <m/>
    <m/>
    <m/>
    <m/>
  </r>
  <r>
    <s v="Kaltag"/>
    <n v="184"/>
    <s v="Yukon-Koyukuk/Upper Tanana"/>
    <s v="Youth &amp; Learning Center"/>
    <x v="8"/>
    <n v="736"/>
    <m/>
    <m/>
    <m/>
    <m/>
    <m/>
    <m/>
    <m/>
    <m/>
    <m/>
    <m/>
    <m/>
    <m/>
    <m/>
  </r>
  <r>
    <s v="Kaltag"/>
    <n v="184"/>
    <s v="Yukon-Koyukuk/Upper Tanana"/>
    <s v="Fire Hall"/>
    <x v="8"/>
    <n v="2048"/>
    <m/>
    <m/>
    <m/>
    <m/>
    <m/>
    <m/>
    <m/>
    <m/>
    <m/>
    <m/>
    <m/>
    <m/>
    <m/>
  </r>
  <r>
    <s v="Kaltag"/>
    <n v="184"/>
    <s v="Yukon-Koyukuk/Upper Tanana"/>
    <s v="Community Hall"/>
    <x v="8"/>
    <n v="4500"/>
    <m/>
    <m/>
    <m/>
    <m/>
    <m/>
    <m/>
    <m/>
    <m/>
    <m/>
    <m/>
    <m/>
    <m/>
    <m/>
  </r>
  <r>
    <s v="Karluk"/>
    <n v="43"/>
    <s v="Kodiak"/>
    <s v="Community Hall"/>
    <x v="8"/>
    <m/>
    <m/>
    <m/>
    <m/>
    <m/>
    <m/>
    <m/>
    <m/>
    <m/>
    <m/>
    <m/>
    <m/>
    <m/>
    <m/>
  </r>
  <r>
    <s v="Karluk"/>
    <n v="43"/>
    <s v="Kodiak"/>
    <s v="Russian Orthodox Church"/>
    <x v="8"/>
    <m/>
    <m/>
    <m/>
    <m/>
    <m/>
    <m/>
    <m/>
    <m/>
    <m/>
    <m/>
    <m/>
    <m/>
    <m/>
    <m/>
  </r>
  <r>
    <s v="Karluk"/>
    <n v="43"/>
    <s v="Kodiak"/>
    <s v="Tribal Council Garage"/>
    <x v="8"/>
    <m/>
    <m/>
    <m/>
    <m/>
    <m/>
    <m/>
    <m/>
    <m/>
    <m/>
    <m/>
    <m/>
    <m/>
    <m/>
    <m/>
  </r>
  <r>
    <s v="Kasaan"/>
    <n v="75"/>
    <s v="Southeast"/>
    <s v="Kasaan Library"/>
    <x v="8"/>
    <n v="840"/>
    <m/>
    <m/>
    <m/>
    <m/>
    <n v="8700"/>
    <m/>
    <m/>
    <m/>
    <m/>
    <m/>
    <m/>
    <m/>
    <m/>
  </r>
  <r>
    <s v="Kasigluk"/>
    <n v="599"/>
    <s v="Lower Yukon-Kuskokwim"/>
    <s v="Community Center"/>
    <x v="8"/>
    <n v="4104"/>
    <m/>
    <m/>
    <n v="550"/>
    <m/>
    <m/>
    <m/>
    <m/>
    <m/>
    <m/>
    <m/>
    <m/>
    <m/>
    <m/>
  </r>
  <r>
    <s v="Kenny Lake"/>
    <n v="341"/>
    <s v="Copper River/Chugach"/>
    <s v="Old Kenny Lake Community Hall"/>
    <x v="8"/>
    <n v="1000"/>
    <m/>
    <m/>
    <m/>
    <m/>
    <n v="1560"/>
    <m/>
    <m/>
    <m/>
    <m/>
    <m/>
    <m/>
    <m/>
    <m/>
  </r>
  <r>
    <s v="Kenny Lake"/>
    <n v="341"/>
    <s v="Copper River/Chugach"/>
    <s v="Mountain View Baptist Church"/>
    <x v="8"/>
    <n v="1400"/>
    <m/>
    <m/>
    <n v="1200"/>
    <m/>
    <m/>
    <m/>
    <m/>
    <m/>
    <m/>
    <m/>
    <m/>
    <m/>
    <m/>
  </r>
  <r>
    <s v="Kenny Lake"/>
    <n v="341"/>
    <s v="Copper River/Chugach"/>
    <s v="Kenny Lake Library"/>
    <x v="8"/>
    <n v="1500"/>
    <m/>
    <m/>
    <m/>
    <m/>
    <m/>
    <m/>
    <m/>
    <m/>
    <m/>
    <m/>
    <m/>
    <m/>
    <m/>
  </r>
  <r>
    <s v="Kenny Lake"/>
    <n v="341"/>
    <s v="Copper River/Chugach"/>
    <s v="Kenny Lake Community Hall"/>
    <x v="8"/>
    <n v="1800"/>
    <m/>
    <m/>
    <m/>
    <m/>
    <m/>
    <m/>
    <m/>
    <m/>
    <m/>
    <m/>
    <m/>
    <m/>
    <m/>
  </r>
  <r>
    <s v="Kenny Lake"/>
    <n v="341"/>
    <s v="Copper River/Chugach"/>
    <s v="Multi Purpose Bldg"/>
    <x v="8"/>
    <n v="2400"/>
    <m/>
    <m/>
    <m/>
    <m/>
    <m/>
    <m/>
    <m/>
    <m/>
    <m/>
    <m/>
    <m/>
    <m/>
    <m/>
  </r>
  <r>
    <s v="Kenny Lake"/>
    <n v="341"/>
    <s v="Copper River/Chugach"/>
    <s v="SAPA Worship Center"/>
    <x v="8"/>
    <n v="6912"/>
    <m/>
    <m/>
    <m/>
    <m/>
    <m/>
    <m/>
    <m/>
    <m/>
    <m/>
    <m/>
    <m/>
    <m/>
    <m/>
  </r>
  <r>
    <s v="Kenny Lake"/>
    <n v="341"/>
    <s v="Copper River/Chugach"/>
    <s v="Kenny Lake Community Chapel"/>
    <x v="8"/>
    <n v="8496"/>
    <m/>
    <m/>
    <m/>
    <m/>
    <m/>
    <m/>
    <m/>
    <m/>
    <m/>
    <m/>
    <m/>
    <m/>
    <m/>
  </r>
  <r>
    <s v="Kiana"/>
    <n v="406"/>
    <s v="Northwest Arctic"/>
    <s v="Kiana Friends Church"/>
    <x v="8"/>
    <n v="4000"/>
    <m/>
    <m/>
    <m/>
    <m/>
    <m/>
    <m/>
    <m/>
    <m/>
    <m/>
    <m/>
    <m/>
    <m/>
    <m/>
  </r>
  <r>
    <s v="Kiana"/>
    <n v="406"/>
    <s v="Northwest Arctic"/>
    <s v="Kiana Baptist Church"/>
    <x v="8"/>
    <m/>
    <m/>
    <m/>
    <m/>
    <m/>
    <m/>
    <m/>
    <m/>
    <m/>
    <m/>
    <m/>
    <m/>
    <m/>
    <m/>
  </r>
  <r>
    <s v="King Cove"/>
    <n v="934"/>
    <s v="Aleutians"/>
    <s v="Bible Chapel Church"/>
    <x v="8"/>
    <n v="2365"/>
    <m/>
    <s v="Yes; VEEP"/>
    <m/>
    <m/>
    <m/>
    <m/>
    <m/>
    <m/>
    <m/>
    <m/>
    <m/>
    <m/>
    <m/>
  </r>
  <r>
    <s v="King Salmon"/>
    <n v="337"/>
    <s v="Bristol Bay"/>
    <s v="United Pent. Church"/>
    <x v="8"/>
    <n v="1200"/>
    <m/>
    <m/>
    <m/>
    <m/>
    <m/>
    <m/>
    <m/>
    <m/>
    <m/>
    <m/>
    <m/>
    <m/>
    <m/>
  </r>
  <r>
    <s v="King Salmon"/>
    <n v="337"/>
    <s v="Bristol Bay"/>
    <s v="Community Church &amp; Parsonage"/>
    <x v="8"/>
    <m/>
    <m/>
    <m/>
    <m/>
    <m/>
    <m/>
    <m/>
    <m/>
    <m/>
    <m/>
    <m/>
    <m/>
    <m/>
    <m/>
  </r>
  <r>
    <s v="Kipnuk"/>
    <n v="656"/>
    <s v="Lower Yukon-Kuskokwim"/>
    <s v="Council"/>
    <x v="8"/>
    <m/>
    <m/>
    <m/>
    <m/>
    <m/>
    <m/>
    <m/>
    <m/>
    <m/>
    <m/>
    <m/>
    <m/>
    <m/>
    <m/>
  </r>
  <r>
    <s v="Kipnuk"/>
    <n v="656"/>
    <s v="Lower Yukon-Kuskokwim"/>
    <s v="Moravian Church Bldgs."/>
    <x v="8"/>
    <m/>
    <m/>
    <m/>
    <m/>
    <m/>
    <m/>
    <m/>
    <m/>
    <m/>
    <m/>
    <m/>
    <m/>
    <m/>
    <m/>
  </r>
  <r>
    <s v="Kivalina"/>
    <n v="402"/>
    <s v="Northwest Arctic"/>
    <s v="Bingo Hall"/>
    <x v="8"/>
    <m/>
    <m/>
    <m/>
    <m/>
    <m/>
    <m/>
    <m/>
    <m/>
    <m/>
    <m/>
    <m/>
    <m/>
    <m/>
    <m/>
  </r>
  <r>
    <s v="Kivalina"/>
    <n v="402"/>
    <s v="Northwest Arctic"/>
    <s v="Community Building"/>
    <x v="8"/>
    <m/>
    <m/>
    <m/>
    <m/>
    <m/>
    <m/>
    <m/>
    <m/>
    <m/>
    <m/>
    <m/>
    <m/>
    <m/>
    <m/>
  </r>
  <r>
    <s v="Klawock"/>
    <n v="786"/>
    <s v="Southeast"/>
    <s v="Clans House"/>
    <x v="8"/>
    <m/>
    <m/>
    <m/>
    <m/>
    <m/>
    <m/>
    <m/>
    <m/>
    <m/>
    <m/>
    <m/>
    <m/>
    <m/>
    <m/>
  </r>
  <r>
    <s v="Klawock"/>
    <n v="786"/>
    <s v="Southeast"/>
    <s v="Library"/>
    <x v="8"/>
    <m/>
    <m/>
    <m/>
    <m/>
    <m/>
    <m/>
    <m/>
    <m/>
    <m/>
    <m/>
    <m/>
    <m/>
    <m/>
    <m/>
  </r>
  <r>
    <s v="KODIAK"/>
    <n v="6338"/>
    <s v="Kodiak"/>
    <s v="Parks &amp; Rec Teen CenterCity of Kodiak"/>
    <x v="8"/>
    <n v="7860"/>
    <m/>
    <m/>
    <n v="2129.3430656934306"/>
    <m/>
    <n v="33102.297917999997"/>
    <m/>
    <m/>
    <m/>
    <m/>
    <m/>
    <m/>
    <m/>
    <m/>
  </r>
  <r>
    <s v="Kodiak"/>
    <n v="6338"/>
    <s v="Kodiak"/>
    <s v="Teen Center"/>
    <x v="8"/>
    <n v="10500"/>
    <m/>
    <m/>
    <m/>
    <m/>
    <m/>
    <m/>
    <m/>
    <m/>
    <m/>
    <m/>
    <m/>
    <m/>
    <m/>
  </r>
  <r>
    <s v="Kodiak"/>
    <n v="6338"/>
    <s v="Kodiak"/>
    <s v="Library"/>
    <x v="8"/>
    <n v="10728"/>
    <m/>
    <m/>
    <m/>
    <m/>
    <m/>
    <m/>
    <m/>
    <m/>
    <m/>
    <m/>
    <m/>
    <m/>
    <m/>
  </r>
  <r>
    <s v="Kodiak"/>
    <n v="6338"/>
    <s v="Kodiak"/>
    <s v="Public Library"/>
    <x v="8"/>
    <n v="16000"/>
    <m/>
    <m/>
    <m/>
    <m/>
    <m/>
    <m/>
    <m/>
    <m/>
    <m/>
    <m/>
    <m/>
    <m/>
    <m/>
  </r>
  <r>
    <s v="Kokhanok"/>
    <n v="174"/>
    <s v="Bristol Bay"/>
    <s v="Community Building"/>
    <x v="8"/>
    <n v="1679"/>
    <m/>
    <m/>
    <m/>
    <m/>
    <m/>
    <m/>
    <m/>
    <m/>
    <m/>
    <m/>
    <m/>
    <m/>
    <m/>
  </r>
  <r>
    <s v="Koliganek"/>
    <n v="229"/>
    <s v="Bristol Bay"/>
    <s v="Youth Center"/>
    <x v="8"/>
    <n v="780"/>
    <m/>
    <m/>
    <n v="1060"/>
    <m/>
    <n v="2100"/>
    <m/>
    <m/>
    <m/>
    <m/>
    <m/>
    <m/>
    <m/>
    <m/>
  </r>
  <r>
    <s v="Koliganek"/>
    <n v="229"/>
    <s v="Bristol Bay"/>
    <s v="Village Council Building"/>
    <x v="8"/>
    <n v="1600"/>
    <m/>
    <m/>
    <n v="2100"/>
    <m/>
    <n v="8400"/>
    <m/>
    <m/>
    <m/>
    <m/>
    <m/>
    <m/>
    <m/>
    <m/>
  </r>
  <r>
    <s v="Koliganek"/>
    <n v="229"/>
    <s v="Bristol Bay"/>
    <s v="Assembly of God Church"/>
    <x v="8"/>
    <m/>
    <m/>
    <m/>
    <m/>
    <m/>
    <m/>
    <m/>
    <m/>
    <m/>
    <m/>
    <m/>
    <m/>
    <m/>
    <m/>
  </r>
  <r>
    <s v="Koliganek"/>
    <n v="229"/>
    <s v="Bristol Bay"/>
    <s v="AT&amp;T Facility/Council House"/>
    <x v="8"/>
    <m/>
    <m/>
    <m/>
    <m/>
    <m/>
    <m/>
    <m/>
    <m/>
    <m/>
    <m/>
    <m/>
    <m/>
    <m/>
    <m/>
  </r>
  <r>
    <s v="Koliganek"/>
    <n v="229"/>
    <s v="Bristol Bay"/>
    <s v="Church Parsonage"/>
    <x v="8"/>
    <m/>
    <m/>
    <m/>
    <m/>
    <m/>
    <m/>
    <m/>
    <m/>
    <m/>
    <m/>
    <m/>
    <m/>
    <m/>
    <m/>
  </r>
  <r>
    <s v="Koliganek"/>
    <n v="229"/>
    <s v="Bristol Bay"/>
    <s v="Church Warehouse"/>
    <x v="8"/>
    <m/>
    <m/>
    <m/>
    <m/>
    <m/>
    <m/>
    <m/>
    <m/>
    <m/>
    <m/>
    <m/>
    <m/>
    <m/>
    <m/>
  </r>
  <r>
    <s v="Koliganek"/>
    <n v="229"/>
    <s v="Bristol Bay"/>
    <s v="R. Orthodox Church"/>
    <x v="8"/>
    <m/>
    <m/>
    <m/>
    <m/>
    <m/>
    <m/>
    <m/>
    <m/>
    <m/>
    <m/>
    <m/>
    <m/>
    <m/>
    <m/>
  </r>
  <r>
    <s v="Kongiganak"/>
    <n v="456"/>
    <s v="Lower Yukon-Kuskokwim"/>
    <s v="Community Center"/>
    <x v="8"/>
    <m/>
    <m/>
    <m/>
    <m/>
    <m/>
    <m/>
    <m/>
    <m/>
    <m/>
    <m/>
    <m/>
    <m/>
    <m/>
    <m/>
  </r>
  <r>
    <s v="Kongiganak"/>
    <n v="456"/>
    <s v="Lower Yukon-Kuskokwim"/>
    <s v="Moravian Church"/>
    <x v="8"/>
    <m/>
    <m/>
    <m/>
    <m/>
    <m/>
    <m/>
    <m/>
    <m/>
    <m/>
    <m/>
    <m/>
    <m/>
    <m/>
    <m/>
  </r>
  <r>
    <s v="Kongiganak"/>
    <n v="456"/>
    <s v="Lower Yukon-Kuskokwim"/>
    <s v="Moravian Church Parsonage"/>
    <x v="8"/>
    <m/>
    <m/>
    <m/>
    <m/>
    <m/>
    <m/>
    <m/>
    <m/>
    <m/>
    <m/>
    <m/>
    <m/>
    <m/>
    <m/>
  </r>
  <r>
    <s v="Kongiganak"/>
    <n v="456"/>
    <s v="Lower Yukon-Kuskokwim"/>
    <s v="Moravian Church Warehouse"/>
    <x v="8"/>
    <m/>
    <m/>
    <m/>
    <m/>
    <m/>
    <m/>
    <m/>
    <m/>
    <m/>
    <m/>
    <m/>
    <m/>
    <m/>
    <m/>
  </r>
  <r>
    <s v="Kongiganak"/>
    <n v="456"/>
    <s v="Lower Yukon-Kuskokwim"/>
    <s v="Orthodox Church"/>
    <x v="8"/>
    <m/>
    <m/>
    <m/>
    <m/>
    <m/>
    <m/>
    <m/>
    <m/>
    <m/>
    <m/>
    <m/>
    <m/>
    <m/>
    <m/>
  </r>
  <r>
    <s v="KOTLIK"/>
    <n v="644"/>
    <s v="Lower Yukon-Kuskokwim"/>
    <s v="Teen CenterCity of Kotlik"/>
    <x v="8"/>
    <n v="1560"/>
    <m/>
    <m/>
    <n v="1387.4452554744526"/>
    <m/>
    <m/>
    <m/>
    <m/>
    <m/>
    <m/>
    <m/>
    <m/>
    <m/>
    <m/>
  </r>
  <r>
    <s v="Kotlik"/>
    <n v="644"/>
    <s v="Lower Yukon-Kuskokwim"/>
    <s v="Community Center"/>
    <x v="8"/>
    <n v="4000"/>
    <m/>
    <m/>
    <m/>
    <m/>
    <m/>
    <m/>
    <m/>
    <m/>
    <m/>
    <m/>
    <m/>
    <m/>
    <m/>
  </r>
  <r>
    <s v="Kotlik"/>
    <n v="644"/>
    <s v="Lower Yukon-Kuskokwim"/>
    <s v="City Hall"/>
    <x v="8"/>
    <n v="5000"/>
    <m/>
    <m/>
    <m/>
    <m/>
    <m/>
    <m/>
    <m/>
    <m/>
    <m/>
    <m/>
    <m/>
    <m/>
    <m/>
  </r>
  <r>
    <s v="Kotlik"/>
    <n v="644"/>
    <s v="Lower Yukon-Kuskokwim"/>
    <s v="Community Hall"/>
    <x v="8"/>
    <m/>
    <m/>
    <m/>
    <m/>
    <m/>
    <m/>
    <m/>
    <m/>
    <m/>
    <m/>
    <m/>
    <m/>
    <m/>
    <m/>
  </r>
  <r>
    <s v="Koyuk"/>
    <n v="342"/>
    <s v="Bering Straits"/>
    <s v="Pool Hall"/>
    <x v="8"/>
    <n v="1200"/>
    <m/>
    <m/>
    <m/>
    <m/>
    <m/>
    <m/>
    <m/>
    <m/>
    <m/>
    <m/>
    <m/>
    <m/>
    <m/>
  </r>
  <r>
    <s v="Koyuk"/>
    <n v="342"/>
    <s v="Bering Straits"/>
    <s v="Koyuk Covenant Church"/>
    <x v="8"/>
    <m/>
    <m/>
    <m/>
    <m/>
    <m/>
    <m/>
    <m/>
    <m/>
    <m/>
    <m/>
    <m/>
    <m/>
    <m/>
    <m/>
  </r>
  <r>
    <s v="Koyukuk"/>
    <n v="89"/>
    <s v="Yukon-Koyukuk/Upper Tanana"/>
    <s v="Community Center/Hall"/>
    <x v="8"/>
    <n v="1661"/>
    <s v="Yes; EAoA"/>
    <m/>
    <m/>
    <m/>
    <m/>
    <m/>
    <m/>
    <m/>
    <m/>
    <m/>
    <m/>
    <m/>
    <m/>
  </r>
  <r>
    <s v="Koyukuk"/>
    <n v="89"/>
    <s v="Yukon-Koyukuk/Upper Tanana"/>
    <s v="St. Patrick's Church"/>
    <x v="8"/>
    <m/>
    <m/>
    <m/>
    <m/>
    <m/>
    <m/>
    <m/>
    <m/>
    <m/>
    <m/>
    <m/>
    <m/>
    <m/>
    <m/>
  </r>
  <r>
    <s v="Kwethluk"/>
    <n v="783"/>
    <s v="Lower Yukon-Kuskokwim"/>
    <s v="Sports Store Office"/>
    <x v="8"/>
    <n v="1600"/>
    <m/>
    <m/>
    <n v="900"/>
    <m/>
    <n v="4287"/>
    <m/>
    <m/>
    <m/>
    <m/>
    <m/>
    <m/>
    <m/>
    <m/>
  </r>
  <r>
    <s v="Kwigillingok"/>
    <n v="349"/>
    <s v="Lower Yukon-Kuskokwim"/>
    <s v="IRA Council Storage"/>
    <x v="8"/>
    <m/>
    <m/>
    <m/>
    <m/>
    <m/>
    <m/>
    <m/>
    <m/>
    <m/>
    <m/>
    <m/>
    <m/>
    <m/>
    <m/>
  </r>
  <r>
    <s v="Kwigillingok"/>
    <n v="349"/>
    <s v="Lower Yukon-Kuskokwim"/>
    <s v="Moravian Church"/>
    <x v="8"/>
    <m/>
    <m/>
    <m/>
    <m/>
    <m/>
    <m/>
    <m/>
    <m/>
    <m/>
    <m/>
    <m/>
    <m/>
    <m/>
    <m/>
  </r>
  <r>
    <s v="Kwigillingok"/>
    <n v="349"/>
    <s v="Lower Yukon-Kuskokwim"/>
    <s v="Moravian Church Parsonage &amp; Storage"/>
    <x v="8"/>
    <m/>
    <m/>
    <m/>
    <m/>
    <m/>
    <m/>
    <m/>
    <m/>
    <m/>
    <m/>
    <m/>
    <m/>
    <m/>
    <m/>
  </r>
  <r>
    <s v="Kwigillingok"/>
    <n v="349"/>
    <s v="Lower Yukon-Kuskokwim"/>
    <s v="Orthodox Church"/>
    <x v="8"/>
    <m/>
    <m/>
    <m/>
    <m/>
    <m/>
    <m/>
    <m/>
    <m/>
    <m/>
    <m/>
    <m/>
    <m/>
    <m/>
    <m/>
  </r>
  <r>
    <s v="Lake Louise"/>
    <n v="349"/>
    <s v="Lower Yukon-Kuskokwim"/>
    <s v="Lake Louise State Recreation Site"/>
    <x v="8"/>
    <m/>
    <m/>
    <m/>
    <m/>
    <m/>
    <m/>
    <m/>
    <m/>
    <m/>
    <m/>
    <m/>
    <m/>
    <m/>
    <m/>
  </r>
  <r>
    <s v="Larsen Bay"/>
    <n v="88"/>
    <s v="Kodiak"/>
    <s v="Russian Orthodox Church"/>
    <x v="8"/>
    <n v="1152"/>
    <m/>
    <m/>
    <m/>
    <m/>
    <m/>
    <m/>
    <m/>
    <m/>
    <m/>
    <m/>
    <m/>
    <m/>
    <m/>
  </r>
  <r>
    <s v="Larsen Bay"/>
    <n v="88"/>
    <s v="Kodiak"/>
    <s v="Fire Hall &amp; VPSO Bldg"/>
    <x v="8"/>
    <n v="1536"/>
    <m/>
    <m/>
    <m/>
    <m/>
    <m/>
    <m/>
    <m/>
    <m/>
    <m/>
    <m/>
    <m/>
    <m/>
    <m/>
  </r>
  <r>
    <s v="Larsen Bay"/>
    <n v="88"/>
    <s v="Kodiak"/>
    <s v="Old Baptist Church (Storage)"/>
    <x v="8"/>
    <m/>
    <m/>
    <m/>
    <m/>
    <m/>
    <m/>
    <m/>
    <m/>
    <m/>
    <m/>
    <m/>
    <m/>
    <m/>
    <m/>
  </r>
  <r>
    <s v="Levelock"/>
    <n v="79"/>
    <s v="Bristol Bay"/>
    <s v="Baptist Church"/>
    <x v="8"/>
    <n v="1200"/>
    <m/>
    <m/>
    <m/>
    <m/>
    <m/>
    <m/>
    <m/>
    <m/>
    <m/>
    <m/>
    <m/>
    <m/>
    <m/>
  </r>
  <r>
    <s v="Levelock"/>
    <n v="79"/>
    <s v="Bristol Bay"/>
    <s v="Rainbow Hall Rec. Center"/>
    <x v="8"/>
    <n v="3280"/>
    <m/>
    <m/>
    <m/>
    <m/>
    <m/>
    <m/>
    <m/>
    <m/>
    <m/>
    <m/>
    <m/>
    <m/>
    <m/>
  </r>
  <r>
    <s v="Levelock"/>
    <n v="79"/>
    <s v="Bristol Bay"/>
    <s v="Orthodox Church"/>
    <x v="8"/>
    <m/>
    <m/>
    <m/>
    <m/>
    <m/>
    <m/>
    <m/>
    <m/>
    <m/>
    <m/>
    <m/>
    <m/>
    <m/>
    <m/>
  </r>
  <r>
    <s v="Levelock"/>
    <n v="79"/>
    <s v="Bristol Bay"/>
    <s v="Village Council Storage"/>
    <x v="8"/>
    <m/>
    <m/>
    <m/>
    <m/>
    <m/>
    <m/>
    <m/>
    <m/>
    <m/>
    <m/>
    <m/>
    <m/>
    <m/>
    <m/>
  </r>
  <r>
    <s v="Lime Village"/>
    <n v="25"/>
    <s v="Lower Yukon-Kuskokwim"/>
    <s v="Community Hall"/>
    <x v="8"/>
    <n v="1000"/>
    <m/>
    <m/>
    <m/>
    <m/>
    <m/>
    <m/>
    <m/>
    <m/>
    <m/>
    <m/>
    <m/>
    <m/>
    <m/>
  </r>
  <r>
    <s v="Lime Village"/>
    <n v="25"/>
    <s v="Lower Yukon-Kuskokwim"/>
    <s v="Orthodox Church"/>
    <x v="8"/>
    <m/>
    <m/>
    <m/>
    <m/>
    <m/>
    <m/>
    <m/>
    <m/>
    <m/>
    <m/>
    <m/>
    <m/>
    <m/>
    <m/>
  </r>
  <r>
    <s v="Lower Kalskag"/>
    <n v="302"/>
    <s v="Lower Yukon-Kuskokwim"/>
    <s v="Community Building"/>
    <x v="8"/>
    <n v="1375"/>
    <s v=" Yes, AHFC-C"/>
    <s v="Some"/>
    <m/>
    <m/>
    <m/>
    <m/>
    <m/>
    <m/>
    <m/>
    <m/>
    <m/>
    <m/>
    <m/>
  </r>
  <r>
    <s v="Lower Kalskag"/>
    <n v="302"/>
    <s v="Lower Yukon-Kuskokwim"/>
    <s v="Bingo Hall/Community Center/Offices"/>
    <x v="8"/>
    <m/>
    <m/>
    <m/>
    <m/>
    <m/>
    <m/>
    <m/>
    <m/>
    <m/>
    <m/>
    <m/>
    <m/>
    <m/>
    <m/>
  </r>
  <r>
    <s v="Manley Hot Springs"/>
    <n v="127"/>
    <s v="Yukon-Koyukuk/Upper Tanana"/>
    <s v="Tribal Hall"/>
    <x v="8"/>
    <n v="1200"/>
    <m/>
    <m/>
    <m/>
    <m/>
    <m/>
    <m/>
    <m/>
    <m/>
    <m/>
    <m/>
    <m/>
    <m/>
    <m/>
  </r>
  <r>
    <s v="Manley Hot Springs"/>
    <n v="127"/>
    <s v="Yukon-Koyukuk/Upper Tanana"/>
    <s v="Clinic/Washeteria MVC"/>
    <x v="8"/>
    <n v="1400"/>
    <m/>
    <m/>
    <n v="900"/>
    <m/>
    <m/>
    <m/>
    <m/>
    <m/>
    <m/>
    <m/>
    <m/>
    <m/>
    <m/>
  </r>
  <r>
    <s v="Manokotak"/>
    <n v="492"/>
    <s v="Bristol Bay"/>
    <s v="Airport Waiting Room"/>
    <x v="8"/>
    <n v="960"/>
    <m/>
    <m/>
    <m/>
    <m/>
    <n v="15300"/>
    <m/>
    <m/>
    <m/>
    <m/>
    <m/>
    <m/>
    <m/>
    <m/>
  </r>
  <r>
    <s v="Manokotak"/>
    <n v="492"/>
    <s v="Bristol Bay"/>
    <s v="Moravian Church"/>
    <x v="8"/>
    <m/>
    <m/>
    <m/>
    <m/>
    <m/>
    <m/>
    <m/>
    <m/>
    <m/>
    <m/>
    <m/>
    <m/>
    <m/>
    <m/>
  </r>
  <r>
    <s v="Manokotak"/>
    <n v="492"/>
    <s v="Bristol Bay"/>
    <s v="New Fire Hall"/>
    <x v="8"/>
    <m/>
    <m/>
    <m/>
    <m/>
    <m/>
    <m/>
    <m/>
    <m/>
    <m/>
    <m/>
    <m/>
    <m/>
    <m/>
    <m/>
  </r>
  <r>
    <s v="McCarthy"/>
    <n v="36"/>
    <s v="Copper River/Chugach"/>
    <s v="Church"/>
    <x v="8"/>
    <m/>
    <m/>
    <m/>
    <m/>
    <m/>
    <m/>
    <m/>
    <m/>
    <m/>
    <m/>
    <m/>
    <m/>
    <m/>
    <m/>
  </r>
  <r>
    <s v="McGrath"/>
    <n v="320"/>
    <s v="Yukon-Koyukuk/Upper Tanana"/>
    <s v="8-Ball Teen CenterCity of McGrath"/>
    <x v="8"/>
    <n v="2000"/>
    <m/>
    <m/>
    <n v="1482.4948905109488"/>
    <m/>
    <n v="2816.6920166666669"/>
    <m/>
    <m/>
    <m/>
    <m/>
    <m/>
    <m/>
    <m/>
    <m/>
  </r>
  <r>
    <s v="Mekoryuk"/>
    <n v="201"/>
    <s v="Lower Yukon-Kuskokwim"/>
    <s v="Church &amp; Parsonage"/>
    <x v="8"/>
    <m/>
    <m/>
    <m/>
    <m/>
    <m/>
    <m/>
    <m/>
    <m/>
    <m/>
    <m/>
    <m/>
    <m/>
    <m/>
    <m/>
  </r>
  <r>
    <s v="Mekoryuk"/>
    <n v="201"/>
    <s v="Lower Yukon-Kuskokwim"/>
    <s v="Community Hall"/>
    <x v="8"/>
    <m/>
    <m/>
    <m/>
    <m/>
    <m/>
    <m/>
    <m/>
    <m/>
    <m/>
    <m/>
    <m/>
    <m/>
    <m/>
    <m/>
  </r>
  <r>
    <s v="MENTASTA LAKE"/>
    <n v="127"/>
    <s v="Copper River/Chugach"/>
    <s v="Community Garage"/>
    <x v="8"/>
    <m/>
    <m/>
    <m/>
    <m/>
    <m/>
    <m/>
    <m/>
    <m/>
    <m/>
    <m/>
    <m/>
    <m/>
    <m/>
    <m/>
  </r>
  <r>
    <s v="MENTASTA LAKE"/>
    <n v="127"/>
    <s v="Copper River/Chugach"/>
    <s v="Community Hall"/>
    <x v="8"/>
    <m/>
    <m/>
    <m/>
    <m/>
    <m/>
    <m/>
    <m/>
    <m/>
    <m/>
    <m/>
    <m/>
    <m/>
    <m/>
    <m/>
  </r>
  <r>
    <s v="Minto"/>
    <n v="214"/>
    <s v="Yukon-Koyukuk/Upper Tanana"/>
    <s v="Minto Episcopal Church"/>
    <x v="8"/>
    <n v="1000"/>
    <m/>
    <m/>
    <m/>
    <m/>
    <m/>
    <m/>
    <m/>
    <m/>
    <m/>
    <m/>
    <m/>
    <m/>
    <m/>
  </r>
  <r>
    <s v="Minto"/>
    <n v="214"/>
    <s v="Yukon-Koyukuk/Upper Tanana"/>
    <s v="Community Hall"/>
    <x v="8"/>
    <n v="3000"/>
    <m/>
    <m/>
    <m/>
    <m/>
    <m/>
    <m/>
    <m/>
    <m/>
    <m/>
    <m/>
    <m/>
    <m/>
    <m/>
  </r>
  <r>
    <s v="Minto"/>
    <n v="214"/>
    <s v="Yukon-Koyukuk/Upper Tanana"/>
    <s v="Fire Hall"/>
    <x v="8"/>
    <m/>
    <s v="Yes"/>
    <s v="On track 2015"/>
    <m/>
    <m/>
    <m/>
    <m/>
    <m/>
    <m/>
    <m/>
    <m/>
    <m/>
    <m/>
    <m/>
  </r>
  <r>
    <s v="Minto"/>
    <n v="214"/>
    <s v="Yukon-Koyukuk/Upper Tanana"/>
    <s v="Tribal Hall"/>
    <x v="8"/>
    <m/>
    <m/>
    <m/>
    <m/>
    <m/>
    <m/>
    <m/>
    <m/>
    <m/>
    <m/>
    <m/>
    <m/>
    <m/>
    <m/>
  </r>
  <r>
    <s v="Mountain Village"/>
    <n v="862"/>
    <s v="Lower Yukon-Kuskokwim"/>
    <s v="Recreation Center"/>
    <x v="8"/>
    <n v="2800"/>
    <m/>
    <m/>
    <m/>
    <m/>
    <m/>
    <m/>
    <m/>
    <m/>
    <m/>
    <m/>
    <m/>
    <m/>
    <m/>
  </r>
  <r>
    <s v="Mountain Village"/>
    <n v="862"/>
    <s v="Lower Yukon-Kuskokwim"/>
    <s v="Mountain Village Community Center"/>
    <x v="8"/>
    <n v="5000"/>
    <m/>
    <m/>
    <n v="5914.9489051094888"/>
    <m/>
    <n v="16218.144789999998"/>
    <m/>
    <m/>
    <m/>
    <m/>
    <m/>
    <m/>
    <m/>
    <m/>
  </r>
  <r>
    <s v="Naknek"/>
    <n v="521"/>
    <s v="Bristol Bay"/>
    <s v="Church (LDS)"/>
    <x v="8"/>
    <m/>
    <m/>
    <m/>
    <m/>
    <m/>
    <m/>
    <m/>
    <m/>
    <m/>
    <m/>
    <m/>
    <m/>
    <m/>
    <m/>
  </r>
  <r>
    <s v="Naknek"/>
    <n v="521"/>
    <s v="Bristol Bay"/>
    <s v="Church (Orthodox)"/>
    <x v="8"/>
    <m/>
    <m/>
    <m/>
    <m/>
    <m/>
    <m/>
    <m/>
    <m/>
    <m/>
    <m/>
    <m/>
    <m/>
    <m/>
    <m/>
  </r>
  <r>
    <s v="Naknek"/>
    <n v="521"/>
    <s v="Bristol Bay"/>
    <s v="Hilltop Church"/>
    <x v="8"/>
    <m/>
    <m/>
    <m/>
    <m/>
    <m/>
    <m/>
    <m/>
    <m/>
    <m/>
    <m/>
    <m/>
    <m/>
    <m/>
    <m/>
  </r>
  <r>
    <s v="Naknek"/>
    <n v="521"/>
    <s v="Bristol Bay"/>
    <s v="Historical Orthodox Church"/>
    <x v="8"/>
    <m/>
    <m/>
    <m/>
    <m/>
    <m/>
    <m/>
    <m/>
    <m/>
    <m/>
    <m/>
    <m/>
    <m/>
    <m/>
    <m/>
  </r>
  <r>
    <s v="Naknek"/>
    <n v="521"/>
    <s v="Bristol Bay"/>
    <s v="Living Water Fellowship Church"/>
    <x v="8"/>
    <m/>
    <m/>
    <m/>
    <m/>
    <m/>
    <m/>
    <m/>
    <m/>
    <m/>
    <m/>
    <m/>
    <m/>
    <m/>
    <m/>
  </r>
  <r>
    <s v="Naknek"/>
    <n v="521"/>
    <s v="Bristol Bay"/>
    <s v="Martin Monson Library"/>
    <x v="8"/>
    <m/>
    <m/>
    <m/>
    <m/>
    <m/>
    <m/>
    <m/>
    <m/>
    <m/>
    <m/>
    <m/>
    <m/>
    <m/>
    <m/>
  </r>
  <r>
    <s v="Naknek"/>
    <n v="521"/>
    <s v="Bristol Bay"/>
    <s v="Naknek Community Bible Chapel"/>
    <x v="8"/>
    <m/>
    <m/>
    <m/>
    <m/>
    <m/>
    <m/>
    <m/>
    <m/>
    <m/>
    <m/>
    <m/>
    <m/>
    <m/>
    <m/>
  </r>
  <r>
    <s v="Naknek"/>
    <n v="521"/>
    <s v="Bristol Bay"/>
    <s v="Soul Hanson Church"/>
    <x v="8"/>
    <m/>
    <m/>
    <m/>
    <m/>
    <m/>
    <m/>
    <m/>
    <m/>
    <m/>
    <m/>
    <m/>
    <m/>
    <m/>
    <m/>
  </r>
  <r>
    <s v="Nanwalek"/>
    <n v="521"/>
    <s v="Bristol Bay"/>
    <s v="Nanwalek Community Hall"/>
    <x v="8"/>
    <n v="1600"/>
    <m/>
    <m/>
    <m/>
    <m/>
    <m/>
    <m/>
    <m/>
    <m/>
    <m/>
    <m/>
    <m/>
    <m/>
    <m/>
  </r>
  <r>
    <s v="Napaskiak"/>
    <n v="442"/>
    <s v="Lower Yukon-Kuskokwim"/>
    <s v="Tribal Council"/>
    <x v="8"/>
    <n v="920"/>
    <s v="Yes"/>
    <m/>
    <m/>
    <m/>
    <m/>
    <m/>
    <m/>
    <m/>
    <m/>
    <m/>
    <m/>
    <m/>
    <m/>
  </r>
  <r>
    <s v="Naukati Bay"/>
    <n v="123"/>
    <s v="Southeast"/>
    <s v="Naukati Connection/Post Office"/>
    <x v="8"/>
    <n v="400"/>
    <m/>
    <m/>
    <n v="1200"/>
    <m/>
    <m/>
    <m/>
    <m/>
    <m/>
    <m/>
    <m/>
    <m/>
    <m/>
    <m/>
  </r>
  <r>
    <s v="Naukati Bay"/>
    <n v="123"/>
    <s v="Southeast"/>
    <s v="Naukati Community Church"/>
    <x v="8"/>
    <n v="2411"/>
    <m/>
    <m/>
    <n v="240"/>
    <m/>
    <n v="8700"/>
    <m/>
    <m/>
    <m/>
    <m/>
    <m/>
    <m/>
    <m/>
    <m/>
  </r>
  <r>
    <s v="Nelson Lagoon"/>
    <n v="45"/>
    <s v="Aleutians"/>
    <s v="Community Bldg."/>
    <x v="8"/>
    <m/>
    <m/>
    <m/>
    <m/>
    <m/>
    <m/>
    <m/>
    <m/>
    <m/>
    <m/>
    <m/>
    <m/>
    <m/>
    <m/>
  </r>
  <r>
    <s v="Nenana"/>
    <n v="45"/>
    <s v="Aleutians"/>
    <s v="Library"/>
    <x v="8"/>
    <n v="2250"/>
    <m/>
    <m/>
    <m/>
    <m/>
    <m/>
    <m/>
    <m/>
    <m/>
    <m/>
    <m/>
    <m/>
    <m/>
    <m/>
  </r>
  <r>
    <s v="Nenana"/>
    <n v="45"/>
    <s v="Aleutians"/>
    <s v="City Hall"/>
    <x v="8"/>
    <n v="3680"/>
    <s v="Yes; Nortech"/>
    <m/>
    <m/>
    <m/>
    <m/>
    <m/>
    <m/>
    <m/>
    <m/>
    <m/>
    <m/>
    <m/>
    <m/>
  </r>
  <r>
    <s v="Nenana"/>
    <n v="45"/>
    <s v="Aleutians"/>
    <s v="Community Hall"/>
    <x v="8"/>
    <m/>
    <m/>
    <m/>
    <m/>
    <m/>
    <m/>
    <m/>
    <m/>
    <m/>
    <m/>
    <m/>
    <m/>
    <m/>
    <m/>
  </r>
  <r>
    <s v="Nenana"/>
    <n v="45"/>
    <s v="Aleutians"/>
    <s v="Teen Recreation Center"/>
    <x v="8"/>
    <m/>
    <m/>
    <m/>
    <m/>
    <m/>
    <m/>
    <m/>
    <m/>
    <m/>
    <m/>
    <m/>
    <m/>
    <m/>
    <m/>
  </r>
  <r>
    <s v="Nenana"/>
    <n v="45"/>
    <s v="Aleutians"/>
    <s v="Tribal Hall"/>
    <x v="8"/>
    <m/>
    <m/>
    <m/>
    <m/>
    <m/>
    <m/>
    <m/>
    <m/>
    <m/>
    <m/>
    <m/>
    <m/>
    <m/>
    <m/>
  </r>
  <r>
    <s v="New Stuyahok"/>
    <n v="500"/>
    <s v="Bristol Bay"/>
    <s v="Tribal Council"/>
    <x v="8"/>
    <n v="2500"/>
    <m/>
    <m/>
    <m/>
    <m/>
    <m/>
    <m/>
    <m/>
    <m/>
    <m/>
    <m/>
    <m/>
    <m/>
    <m/>
  </r>
  <r>
    <s v="New Stuyahok"/>
    <n v="500"/>
    <s v="Bristol Bay"/>
    <s v="Church"/>
    <x v="8"/>
    <n v="4500"/>
    <m/>
    <m/>
    <m/>
    <m/>
    <m/>
    <m/>
    <m/>
    <m/>
    <m/>
    <m/>
    <m/>
    <m/>
    <m/>
  </r>
  <r>
    <s v="New Stuyahok"/>
    <n v="500"/>
    <s v="Bristol Bay"/>
    <s v="Orthodox Church"/>
    <x v="8"/>
    <m/>
    <m/>
    <m/>
    <m/>
    <m/>
    <m/>
    <m/>
    <m/>
    <m/>
    <m/>
    <m/>
    <m/>
    <m/>
    <m/>
  </r>
  <r>
    <s v="Newhalen"/>
    <n v="214"/>
    <s v="Bristol Bay"/>
    <s v="Orthodox Church"/>
    <x v="8"/>
    <n v="1053"/>
    <m/>
    <m/>
    <m/>
    <m/>
    <m/>
    <m/>
    <m/>
    <m/>
    <m/>
    <m/>
    <m/>
    <m/>
    <m/>
  </r>
  <r>
    <s v="Newhalen"/>
    <n v="214"/>
    <s v="Bristol Bay"/>
    <s v="Newhalen Tribal Council"/>
    <x v="8"/>
    <n v="1260"/>
    <m/>
    <m/>
    <m/>
    <m/>
    <m/>
    <m/>
    <m/>
    <m/>
    <m/>
    <m/>
    <m/>
    <m/>
    <m/>
  </r>
  <r>
    <s v="Newhalen"/>
    <n v="214"/>
    <s v="Bristol Bay"/>
    <s v="Public Safety/Fire Hall"/>
    <x v="8"/>
    <n v="28692"/>
    <s v="Yes"/>
    <m/>
    <m/>
    <m/>
    <m/>
    <m/>
    <m/>
    <m/>
    <m/>
    <m/>
    <m/>
    <m/>
    <m/>
  </r>
  <r>
    <s v="Newhalen"/>
    <n v="214"/>
    <s v="Bristol Bay"/>
    <s v="City Council"/>
    <x v="8"/>
    <m/>
    <m/>
    <m/>
    <m/>
    <m/>
    <m/>
    <m/>
    <m/>
    <m/>
    <m/>
    <m/>
    <m/>
    <m/>
    <m/>
  </r>
  <r>
    <s v="Newhalen"/>
    <n v="214"/>
    <s v="Bristol Bay"/>
    <s v="Teen Center "/>
    <x v="8"/>
    <m/>
    <m/>
    <m/>
    <m/>
    <m/>
    <m/>
    <m/>
    <m/>
    <m/>
    <m/>
    <m/>
    <m/>
    <m/>
    <m/>
  </r>
  <r>
    <s v="Newtok"/>
    <n v="400"/>
    <s v="Lower Yukon-Kuskokwim"/>
    <s v="Community Center"/>
    <x v="8"/>
    <n v="1000"/>
    <s v="Yes, VEEP"/>
    <s v="1 of 2"/>
    <m/>
    <m/>
    <m/>
    <m/>
    <m/>
    <m/>
    <m/>
    <m/>
    <m/>
    <m/>
    <m/>
  </r>
  <r>
    <s v="Newtok"/>
    <n v="400"/>
    <s v="Lower Yukon-Kuskokwim"/>
    <s v="Bingo and Community HallTribal Government - ANTHC"/>
    <x v="8"/>
    <n v="1269"/>
    <m/>
    <m/>
    <n v="612"/>
    <m/>
    <n v="2754"/>
    <m/>
    <m/>
    <n v="365"/>
    <m/>
    <n v="1657"/>
    <m/>
    <m/>
    <n v="9855"/>
  </r>
  <r>
    <s v="Newtok"/>
    <n v="400"/>
    <s v="Lower Yukon-Kuskokwim"/>
    <s v="Community Store"/>
    <x v="8"/>
    <n v="1600"/>
    <s v="Yes, VEEP"/>
    <s v="1 of 2"/>
    <m/>
    <m/>
    <m/>
    <m/>
    <m/>
    <m/>
    <m/>
    <m/>
    <m/>
    <m/>
    <m/>
  </r>
  <r>
    <s v="Nightmute"/>
    <n v="281"/>
    <s v="Lower Yukon-Kuskokwim"/>
    <s v="Community Catholic Church Housing"/>
    <x v="8"/>
    <n v="537"/>
    <m/>
    <s v="Yes"/>
    <m/>
    <m/>
    <m/>
    <m/>
    <m/>
    <m/>
    <m/>
    <m/>
    <m/>
    <m/>
    <m/>
  </r>
  <r>
    <s v="Nightmute"/>
    <n v="281"/>
    <s v="Lower Yukon-Kuskokwim"/>
    <s v="Community Catholic Church"/>
    <x v="8"/>
    <n v="1107"/>
    <m/>
    <s v="Yes"/>
    <m/>
    <m/>
    <m/>
    <m/>
    <m/>
    <m/>
    <m/>
    <m/>
    <m/>
    <m/>
    <m/>
  </r>
  <r>
    <s v="Nightmute"/>
    <n v="281"/>
    <s v="Lower Yukon-Kuskokwim"/>
    <s v="Community Hall"/>
    <x v="8"/>
    <n v="1728"/>
    <m/>
    <s v="Yes"/>
    <m/>
    <m/>
    <m/>
    <m/>
    <m/>
    <m/>
    <m/>
    <m/>
    <m/>
    <m/>
    <m/>
  </r>
  <r>
    <s v="Nightmute"/>
    <n v="281"/>
    <s v="Lower Yukon-Kuskokwim"/>
    <s v="Traditional Council"/>
    <x v="8"/>
    <m/>
    <m/>
    <m/>
    <m/>
    <m/>
    <m/>
    <m/>
    <m/>
    <m/>
    <m/>
    <m/>
    <m/>
    <m/>
    <m/>
  </r>
  <r>
    <s v="Nikolai"/>
    <n v="108"/>
    <s v="Yukon-Koyukuk/Upper Tanana"/>
    <s v="Nikolai Community Center"/>
    <x v="8"/>
    <m/>
    <m/>
    <m/>
    <m/>
    <m/>
    <m/>
    <m/>
    <m/>
    <m/>
    <m/>
    <m/>
    <m/>
    <m/>
    <m/>
  </r>
  <r>
    <s v="Noatak"/>
    <n v="562"/>
    <s v="Northwest Arctic"/>
    <s v="Noatak Friends Church"/>
    <x v="8"/>
    <n v="4000"/>
    <m/>
    <m/>
    <m/>
    <m/>
    <m/>
    <m/>
    <m/>
    <m/>
    <m/>
    <m/>
    <m/>
    <m/>
    <m/>
  </r>
  <r>
    <s v="Nome"/>
    <n v="3659"/>
    <s v="Bering Straits"/>
    <s v="UNITED METHODIST CHURCH BOARD"/>
    <x v="8"/>
    <n v="1238"/>
    <m/>
    <m/>
    <m/>
    <m/>
    <m/>
    <m/>
    <m/>
    <m/>
    <m/>
    <m/>
    <m/>
    <m/>
    <m/>
  </r>
  <r>
    <s v="Nome"/>
    <n v="3659"/>
    <s v="Bering Straits"/>
    <s v="OUR SAVIOR'S LUTHERAN CHURCH"/>
    <x v="8"/>
    <n v="1248"/>
    <m/>
    <m/>
    <m/>
    <m/>
    <m/>
    <m/>
    <m/>
    <m/>
    <m/>
    <m/>
    <m/>
    <m/>
    <m/>
  </r>
  <r>
    <s v="Nome"/>
    <n v="3659"/>
    <s v="Bering Straits"/>
    <s v="EVANGELICAL COVENANT CHURCH"/>
    <x v="8"/>
    <n v="2168"/>
    <m/>
    <m/>
    <m/>
    <m/>
    <m/>
    <m/>
    <m/>
    <m/>
    <m/>
    <m/>
    <m/>
    <m/>
    <m/>
  </r>
  <r>
    <s v="Nome"/>
    <n v="3659"/>
    <s v="Bering Straits"/>
    <s v="NOME ESKIMO COMMUNITY"/>
    <x v="8"/>
    <n v="2315"/>
    <m/>
    <m/>
    <m/>
    <m/>
    <m/>
    <m/>
    <m/>
    <m/>
    <m/>
    <m/>
    <m/>
    <m/>
    <m/>
  </r>
  <r>
    <s v="Nome"/>
    <n v="3659"/>
    <s v="Bering Straits"/>
    <s v="HALL, ULYSSES L."/>
    <x v="8"/>
    <n v="2464"/>
    <m/>
    <m/>
    <m/>
    <m/>
    <m/>
    <m/>
    <m/>
    <m/>
    <m/>
    <m/>
    <m/>
    <m/>
    <m/>
  </r>
  <r>
    <s v="Nome"/>
    <n v="3659"/>
    <s v="Bering Straits"/>
    <s v="EVANGELICAL COVENANT CHURCH"/>
    <x v="8"/>
    <n v="3128"/>
    <m/>
    <m/>
    <m/>
    <m/>
    <m/>
    <m/>
    <m/>
    <m/>
    <m/>
    <m/>
    <m/>
    <m/>
    <m/>
  </r>
  <r>
    <s v="Nome"/>
    <n v="3659"/>
    <s v="Bering Straits"/>
    <s v="EVANGELICAL COVENANT CHURCH"/>
    <x v="8"/>
    <n v="3646"/>
    <m/>
    <m/>
    <m/>
    <m/>
    <m/>
    <m/>
    <m/>
    <m/>
    <m/>
    <m/>
    <m/>
    <m/>
    <m/>
  </r>
  <r>
    <s v="Nome"/>
    <n v="3659"/>
    <s v="Bering Straits"/>
    <s v="BIBLE BAPTIST CHURCH"/>
    <x v="8"/>
    <n v="3900"/>
    <m/>
    <m/>
    <m/>
    <m/>
    <m/>
    <m/>
    <m/>
    <m/>
    <m/>
    <m/>
    <m/>
    <m/>
    <m/>
  </r>
  <r>
    <s v="Nome"/>
    <n v="3659"/>
    <s v="Bering Straits"/>
    <s v="CHURCH OF THE NAZARENE"/>
    <x v="8"/>
    <n v="5200"/>
    <m/>
    <m/>
    <m/>
    <m/>
    <m/>
    <m/>
    <m/>
    <m/>
    <m/>
    <m/>
    <m/>
    <m/>
    <m/>
  </r>
  <r>
    <s v="Nome"/>
    <n v="3659"/>
    <s v="Bering Straits"/>
    <s v="OUR SAVIOR'S LUTHERAN CHURCH"/>
    <x v="8"/>
    <n v="11841"/>
    <m/>
    <m/>
    <m/>
    <m/>
    <m/>
    <m/>
    <m/>
    <m/>
    <m/>
    <m/>
    <m/>
    <m/>
    <m/>
  </r>
  <r>
    <s v="Nome"/>
    <n v="3659"/>
    <s v="Bering Straits"/>
    <s v="Nome Community Recreation Center"/>
    <x v="8"/>
    <n v="30876"/>
    <m/>
    <m/>
    <n v="13026"/>
    <m/>
    <n v="210000.89086999997"/>
    <m/>
    <m/>
    <m/>
    <m/>
    <m/>
    <m/>
    <m/>
    <m/>
  </r>
  <r>
    <s v="Nondalton"/>
    <n v="165"/>
    <s v="Bristol Bay"/>
    <s v="City Hall"/>
    <x v="8"/>
    <n v="2000"/>
    <m/>
    <m/>
    <n v="300"/>
    <m/>
    <n v="3500"/>
    <m/>
    <m/>
    <m/>
    <m/>
    <m/>
    <m/>
    <m/>
    <m/>
  </r>
  <r>
    <s v="Nondalton"/>
    <n v="165"/>
    <s v="Bristol Bay"/>
    <s v="Orthodox Church"/>
    <x v="8"/>
    <m/>
    <m/>
    <m/>
    <m/>
    <m/>
    <m/>
    <m/>
    <m/>
    <m/>
    <m/>
    <m/>
    <m/>
    <m/>
    <m/>
  </r>
  <r>
    <s v="Noorvik"/>
    <n v="641"/>
    <s v="Northwest Arctic"/>
    <s v="Noorvik Community Building"/>
    <x v="8"/>
    <n v="4800"/>
    <m/>
    <m/>
    <n v="3000"/>
    <m/>
    <n v="25794"/>
    <m/>
    <m/>
    <m/>
    <m/>
    <m/>
    <m/>
    <m/>
    <m/>
  </r>
  <r>
    <s v="Noorvik"/>
    <n v="641"/>
    <s v="Northwest Arctic"/>
    <s v="Noorvik Friends Church"/>
    <x v="8"/>
    <m/>
    <m/>
    <m/>
    <m/>
    <m/>
    <m/>
    <m/>
    <m/>
    <m/>
    <m/>
    <m/>
    <m/>
    <m/>
    <m/>
  </r>
  <r>
    <s v="Northway"/>
    <n v="80"/>
    <s v="Yukon-Koyukuk/Upper Tanana"/>
    <s v="Community Hall"/>
    <x v="8"/>
    <m/>
    <m/>
    <m/>
    <m/>
    <m/>
    <m/>
    <m/>
    <m/>
    <m/>
    <m/>
    <m/>
    <m/>
    <m/>
    <m/>
  </r>
  <r>
    <s v="Northway"/>
    <n v="80"/>
    <s v="Yukon-Koyukuk/Upper Tanana"/>
    <s v="Fire Hall"/>
    <x v="8"/>
    <m/>
    <m/>
    <m/>
    <m/>
    <m/>
    <m/>
    <m/>
    <m/>
    <m/>
    <m/>
    <m/>
    <m/>
    <m/>
    <m/>
  </r>
  <r>
    <s v="Northway"/>
    <n v="80"/>
    <s v="Yukon-Koyukuk/Upper Tanana"/>
    <s v="Northway Pentecostal Church"/>
    <x v="8"/>
    <m/>
    <m/>
    <m/>
    <m/>
    <m/>
    <m/>
    <m/>
    <m/>
    <m/>
    <m/>
    <m/>
    <m/>
    <m/>
    <m/>
  </r>
  <r>
    <s v="Northway Village"/>
    <n v="90"/>
    <s v="Yukon-Koyukuk/Upper Tanana"/>
    <s v="Grocery/Office"/>
    <x v="8"/>
    <n v="720"/>
    <m/>
    <m/>
    <m/>
    <m/>
    <m/>
    <m/>
    <m/>
    <m/>
    <m/>
    <m/>
    <m/>
    <m/>
    <m/>
  </r>
  <r>
    <s v="Nuiqsut"/>
    <n v="452"/>
    <s v="North Slope"/>
    <s v="USDW"/>
    <x v="8"/>
    <n v="9956"/>
    <m/>
    <m/>
    <m/>
    <m/>
    <m/>
    <m/>
    <m/>
    <m/>
    <m/>
    <m/>
    <m/>
    <m/>
    <m/>
  </r>
  <r>
    <s v="Nuiqsut"/>
    <n v="452"/>
    <s v="North Slope"/>
    <s v="Nuiqsut Presbeterian Church"/>
    <x v="8"/>
    <m/>
    <m/>
    <m/>
    <m/>
    <m/>
    <m/>
    <m/>
    <m/>
    <m/>
    <m/>
    <m/>
    <m/>
    <m/>
    <m/>
  </r>
  <r>
    <s v="Nulato"/>
    <n v="262"/>
    <s v="Yukon-Koyukuk/Upper Tanana"/>
    <s v="Teen Rec Center"/>
    <x v="8"/>
    <m/>
    <m/>
    <m/>
    <m/>
    <m/>
    <m/>
    <m/>
    <m/>
    <m/>
    <m/>
    <m/>
    <m/>
    <m/>
    <m/>
  </r>
  <r>
    <s v="NUNAPITCHUK"/>
    <n v="551"/>
    <s v="Lower Yukon-Kuskokwim"/>
    <s v="Nunapitchuk IRA Bingo Hall"/>
    <x v="8"/>
    <n v="1200"/>
    <m/>
    <m/>
    <n v="681.64029197080288"/>
    <m/>
    <n v="1142.010278"/>
    <m/>
    <m/>
    <m/>
    <m/>
    <m/>
    <m/>
    <m/>
    <m/>
  </r>
  <r>
    <s v="Nunapitchuk"/>
    <n v="551"/>
    <s v="Lower Yukon-Kuskokwim"/>
    <m/>
    <x v="8"/>
    <n v="1200"/>
    <m/>
    <m/>
    <n v="856"/>
    <m/>
    <n v="2451"/>
    <m/>
    <m/>
    <n v="515"/>
    <m/>
    <n v="1836"/>
    <m/>
    <m/>
    <n v="10035"/>
  </r>
  <r>
    <s v="Old Harbor"/>
    <n v="225"/>
    <s v="Kodiak"/>
    <s v="Senior Center"/>
    <x v="8"/>
    <n v="1280"/>
    <s v="VEEP (2005-06)"/>
    <s v="Y"/>
    <m/>
    <m/>
    <m/>
    <m/>
    <m/>
    <m/>
    <m/>
    <m/>
    <m/>
    <m/>
    <m/>
  </r>
  <r>
    <s v="Old Harbor"/>
    <n v="225"/>
    <s v="Kodiak"/>
    <s v="Community Shop"/>
    <x v="8"/>
    <m/>
    <m/>
    <m/>
    <m/>
    <m/>
    <m/>
    <m/>
    <m/>
    <m/>
    <m/>
    <m/>
    <m/>
    <m/>
    <m/>
  </r>
  <r>
    <s v="Old Harbor"/>
    <n v="225"/>
    <s v="Kodiak"/>
    <s v="Orthodox Church"/>
    <x v="8"/>
    <m/>
    <m/>
    <m/>
    <m/>
    <m/>
    <m/>
    <m/>
    <m/>
    <m/>
    <m/>
    <m/>
    <m/>
    <m/>
    <m/>
  </r>
  <r>
    <s v="Old Harbor"/>
    <n v="225"/>
    <s v="Kodiak"/>
    <s v="Three Saints Orthodox Church"/>
    <x v="8"/>
    <m/>
    <m/>
    <m/>
    <m/>
    <m/>
    <m/>
    <m/>
    <m/>
    <m/>
    <m/>
    <m/>
    <m/>
    <m/>
    <m/>
  </r>
  <r>
    <s v="Old Harbor"/>
    <n v="225"/>
    <s v="Kodiak"/>
    <s v="Tribal Council Food Bank"/>
    <x v="8"/>
    <m/>
    <m/>
    <m/>
    <m/>
    <m/>
    <m/>
    <m/>
    <m/>
    <m/>
    <m/>
    <m/>
    <m/>
    <m/>
    <m/>
  </r>
  <r>
    <s v="Ouzinkie"/>
    <n v="185"/>
    <s v="Kodiak"/>
    <s v="Church"/>
    <x v="8"/>
    <m/>
    <m/>
    <m/>
    <m/>
    <m/>
    <m/>
    <m/>
    <m/>
    <m/>
    <m/>
    <m/>
    <m/>
    <m/>
    <m/>
  </r>
  <r>
    <s v="Ouzinkie"/>
    <n v="185"/>
    <s v="Kodiak"/>
    <s v="Community Center"/>
    <x v="8"/>
    <m/>
    <m/>
    <m/>
    <m/>
    <m/>
    <m/>
    <m/>
    <m/>
    <m/>
    <m/>
    <m/>
    <m/>
    <m/>
    <m/>
  </r>
  <r>
    <s v="Ouzinkie"/>
    <n v="185"/>
    <s v="Kodiak"/>
    <s v="Fire Hall"/>
    <x v="8"/>
    <m/>
    <m/>
    <m/>
    <m/>
    <m/>
    <m/>
    <m/>
    <m/>
    <m/>
    <m/>
    <m/>
    <m/>
    <m/>
    <m/>
  </r>
  <r>
    <s v="Ouzinkie"/>
    <n v="185"/>
    <s v="Kodiak"/>
    <s v="Old Russian Orthodox Church"/>
    <x v="8"/>
    <m/>
    <m/>
    <m/>
    <m/>
    <m/>
    <m/>
    <m/>
    <m/>
    <m/>
    <m/>
    <m/>
    <m/>
    <m/>
    <m/>
  </r>
  <r>
    <s v="Pedro Bay"/>
    <n v="42"/>
    <s v="Bristol Bay"/>
    <s v="Library &amp; Apts."/>
    <x v="8"/>
    <m/>
    <s v="Yes"/>
    <s v="Yes"/>
    <m/>
    <m/>
    <m/>
    <m/>
    <m/>
    <m/>
    <m/>
    <m/>
    <m/>
    <m/>
    <m/>
  </r>
  <r>
    <s v="Pedro Bay"/>
    <n v="42"/>
    <s v="Bristol Bay"/>
    <s v="Russian Orthodox Church"/>
    <x v="8"/>
    <m/>
    <m/>
    <m/>
    <m/>
    <m/>
    <m/>
    <m/>
    <m/>
    <m/>
    <m/>
    <m/>
    <m/>
    <m/>
    <m/>
  </r>
  <r>
    <s v="Pedro Bay"/>
    <n v="42"/>
    <s v="Bristol Bay"/>
    <s v="Russian Orthodox Church (Old)"/>
    <x v="8"/>
    <m/>
    <m/>
    <m/>
    <m/>
    <m/>
    <m/>
    <m/>
    <m/>
    <m/>
    <m/>
    <m/>
    <m/>
    <m/>
    <m/>
  </r>
  <r>
    <s v="Perryville"/>
    <n v="120"/>
    <s v="Bristol Bay"/>
    <s v="R. Orthodox Church"/>
    <x v="8"/>
    <m/>
    <m/>
    <m/>
    <m/>
    <m/>
    <m/>
    <m/>
    <m/>
    <m/>
    <m/>
    <m/>
    <m/>
    <m/>
    <m/>
  </r>
  <r>
    <s v="PETERSBURG"/>
    <n v="2957"/>
    <s v="Southeast"/>
    <s v="Aquatic CenterCity of Petersburg"/>
    <x v="8"/>
    <n v="19200"/>
    <m/>
    <m/>
    <n v="24667.235036496353"/>
    <m/>
    <n v="923594.84226704994"/>
    <m/>
    <m/>
    <m/>
    <m/>
    <m/>
    <m/>
    <m/>
    <m/>
  </r>
  <r>
    <s v="Pilot Point"/>
    <n v="70"/>
    <s v="Bristol Bay"/>
    <s v="Church (Orthodox)"/>
    <x v="8"/>
    <m/>
    <m/>
    <m/>
    <m/>
    <m/>
    <m/>
    <m/>
    <m/>
    <m/>
    <m/>
    <m/>
    <m/>
    <m/>
    <m/>
  </r>
  <r>
    <s v="Pilot Point"/>
    <n v="70"/>
    <s v="Bristol Bay"/>
    <s v="City Hall"/>
    <x v="8"/>
    <m/>
    <m/>
    <m/>
    <m/>
    <m/>
    <m/>
    <m/>
    <m/>
    <m/>
    <m/>
    <m/>
    <m/>
    <m/>
    <m/>
  </r>
  <r>
    <s v="Pilot Station"/>
    <n v="628"/>
    <s v="Lower Yukon-Kuskokwim"/>
    <s v="Community Center"/>
    <x v="8"/>
    <n v="4200"/>
    <m/>
    <m/>
    <m/>
    <m/>
    <m/>
    <m/>
    <m/>
    <m/>
    <m/>
    <m/>
    <m/>
    <m/>
    <m/>
  </r>
  <r>
    <s v="Pitkas Point"/>
    <n v="96"/>
    <s v="Lower Yukon-Kuskokwim"/>
    <s v="Church"/>
    <x v="8"/>
    <m/>
    <m/>
    <m/>
    <m/>
    <m/>
    <m/>
    <m/>
    <m/>
    <m/>
    <m/>
    <m/>
    <m/>
    <m/>
    <m/>
  </r>
  <r>
    <s v="Point Baker"/>
    <n v="15"/>
    <s v="Southeast"/>
    <s v="Point Baker Community"/>
    <x v="8"/>
    <m/>
    <m/>
    <m/>
    <m/>
    <m/>
    <m/>
    <m/>
    <m/>
    <m/>
    <m/>
    <m/>
    <m/>
    <m/>
    <m/>
  </r>
  <r>
    <s v="Point Hope"/>
    <n v="683"/>
    <s v="North Slope"/>
    <s v="USDW Building"/>
    <x v="8"/>
    <n v="9880"/>
    <m/>
    <m/>
    <m/>
    <m/>
    <m/>
    <m/>
    <m/>
    <m/>
    <m/>
    <m/>
    <m/>
    <m/>
    <m/>
  </r>
  <r>
    <s v="Point Lay"/>
    <n v="215"/>
    <s v="North Slope"/>
    <s v="Pt. Lay Baptist Church"/>
    <x v="8"/>
    <n v="1000"/>
    <m/>
    <m/>
    <n v="200"/>
    <m/>
    <m/>
    <m/>
    <m/>
    <m/>
    <m/>
    <m/>
    <m/>
    <m/>
    <m/>
  </r>
  <r>
    <s v="Port Alsworth"/>
    <n v="168"/>
    <s v="Bristol Bay"/>
    <s v="Bible Camp &amp; Church"/>
    <x v="8"/>
    <m/>
    <m/>
    <m/>
    <m/>
    <m/>
    <m/>
    <m/>
    <m/>
    <m/>
    <m/>
    <m/>
    <m/>
    <m/>
    <m/>
  </r>
  <r>
    <s v="Port Alsworth"/>
    <n v="168"/>
    <s v="Bristol Bay"/>
    <s v="Old Church"/>
    <x v="8"/>
    <m/>
    <m/>
    <m/>
    <m/>
    <m/>
    <m/>
    <m/>
    <m/>
    <m/>
    <m/>
    <m/>
    <m/>
    <m/>
    <m/>
  </r>
  <r>
    <s v="Port Heiden"/>
    <n v="118"/>
    <s v="Bristol Bay"/>
    <s v="City &amp; Village Council Bldg."/>
    <x v="8"/>
    <m/>
    <m/>
    <m/>
    <m/>
    <m/>
    <m/>
    <m/>
    <m/>
    <m/>
    <m/>
    <m/>
    <m/>
    <m/>
    <m/>
  </r>
  <r>
    <s v="Port Heiden"/>
    <n v="118"/>
    <s v="Bristol Bay"/>
    <s v="New Church (Orthodox)"/>
    <x v="8"/>
    <m/>
    <m/>
    <m/>
    <m/>
    <m/>
    <m/>
    <m/>
    <m/>
    <m/>
    <m/>
    <m/>
    <m/>
    <m/>
    <m/>
  </r>
  <r>
    <s v="Port Heiden"/>
    <n v="118"/>
    <s v="Bristol Bay"/>
    <s v="St. Agafia Church"/>
    <x v="8"/>
    <m/>
    <m/>
    <m/>
    <m/>
    <m/>
    <m/>
    <m/>
    <m/>
    <m/>
    <m/>
    <m/>
    <m/>
    <m/>
    <m/>
  </r>
  <r>
    <s v="Port Lions"/>
    <n v="188"/>
    <s v="Kodiak"/>
    <s v="VPSO and Firehall"/>
    <x v="8"/>
    <n v="1152"/>
    <m/>
    <m/>
    <m/>
    <m/>
    <m/>
    <m/>
    <m/>
    <m/>
    <m/>
    <m/>
    <m/>
    <m/>
    <m/>
  </r>
  <r>
    <s v="Port Lions"/>
    <n v="188"/>
    <s v="Kodiak"/>
    <s v="Hillside Bible Chapel"/>
    <x v="8"/>
    <m/>
    <m/>
    <m/>
    <m/>
    <m/>
    <m/>
    <m/>
    <m/>
    <m/>
    <m/>
    <m/>
    <m/>
    <m/>
    <m/>
  </r>
  <r>
    <s v="Port Lions"/>
    <n v="188"/>
    <s v="Kodiak"/>
    <s v="Hillside Bible Chapel"/>
    <x v="8"/>
    <m/>
    <m/>
    <m/>
    <m/>
    <m/>
    <m/>
    <m/>
    <m/>
    <m/>
    <m/>
    <m/>
    <m/>
    <m/>
    <m/>
  </r>
  <r>
    <s v="Port Lions"/>
    <n v="188"/>
    <s v="Kodiak"/>
    <s v="Russian Orthodox Church"/>
    <x v="8"/>
    <m/>
    <m/>
    <m/>
    <m/>
    <m/>
    <m/>
    <m/>
    <m/>
    <m/>
    <m/>
    <m/>
    <m/>
    <m/>
    <m/>
  </r>
  <r>
    <s v="Quinhagak"/>
    <n v="690"/>
    <s v="Lower Yukon-Kuskokwim"/>
    <s v="Quinhagak Bingo Hall"/>
    <x v="8"/>
    <n v="1200"/>
    <m/>
    <m/>
    <n v="600"/>
    <m/>
    <m/>
    <m/>
    <m/>
    <m/>
    <m/>
    <m/>
    <m/>
    <m/>
    <m/>
  </r>
  <r>
    <s v="Rampart"/>
    <n v="32"/>
    <s v="Yukon-Koyukuk/Upper Tanana"/>
    <s v="Community Hall"/>
    <x v="8"/>
    <n v="1020"/>
    <s v="None"/>
    <s v="None"/>
    <m/>
    <m/>
    <m/>
    <m/>
    <m/>
    <m/>
    <m/>
    <m/>
    <m/>
    <m/>
    <m/>
  </r>
  <r>
    <s v="Ruby"/>
    <n v="202"/>
    <s v="Yukon-Koyukuk/Upper Tanana"/>
    <s v="Ruby Community Hall"/>
    <x v="8"/>
    <n v="1200"/>
    <m/>
    <m/>
    <m/>
    <m/>
    <m/>
    <m/>
    <m/>
    <m/>
    <m/>
    <m/>
    <m/>
    <m/>
    <m/>
  </r>
  <r>
    <s v="Ruby"/>
    <n v="202"/>
    <s v="Yukon-Koyukuk/Upper Tanana"/>
    <s v="Fire Hall/ambulance garage"/>
    <x v="8"/>
    <n v="1500"/>
    <m/>
    <m/>
    <m/>
    <m/>
    <m/>
    <m/>
    <m/>
    <m/>
    <m/>
    <m/>
    <m/>
    <m/>
    <m/>
  </r>
  <r>
    <s v="Russian Mission"/>
    <n v="312"/>
    <s v="Lower Yukon-Kuskokwim"/>
    <s v="Public Safety/ Bingo Hall"/>
    <x v="8"/>
    <m/>
    <m/>
    <m/>
    <m/>
    <m/>
    <m/>
    <m/>
    <m/>
    <m/>
    <m/>
    <m/>
    <m/>
    <m/>
    <m/>
  </r>
  <r>
    <s v="Russian Mission"/>
    <n v="312"/>
    <s v="Lower Yukon-Kuskokwim"/>
    <s v="Russian Orthodox Church"/>
    <x v="8"/>
    <m/>
    <m/>
    <m/>
    <m/>
    <m/>
    <m/>
    <m/>
    <m/>
    <m/>
    <m/>
    <m/>
    <m/>
    <m/>
    <m/>
  </r>
  <r>
    <s v="Saint George"/>
    <n v="312"/>
    <s v="Lower Yukon-Kuskokwim"/>
    <s v="Recreation Hall/Admin Office"/>
    <x v="8"/>
    <n v="4800"/>
    <m/>
    <m/>
    <n v="2281"/>
    <m/>
    <n v="20959"/>
    <m/>
    <m/>
    <m/>
    <m/>
    <m/>
    <m/>
    <m/>
    <m/>
  </r>
  <r>
    <s v="Saint Mary's"/>
    <n v="312"/>
    <s v="Lower Yukon-Kuskokwim"/>
    <s v="Old Library"/>
    <x v="8"/>
    <n v="360"/>
    <m/>
    <m/>
    <n v="300"/>
    <m/>
    <n v="1400"/>
    <m/>
    <m/>
    <m/>
    <m/>
    <m/>
    <m/>
    <m/>
    <m/>
  </r>
  <r>
    <s v="Saint Mary's"/>
    <n v="312"/>
    <s v="Lower Yukon-Kuskokwim"/>
    <s v="City Office/Community Center"/>
    <x v="8"/>
    <n v="2200"/>
    <m/>
    <m/>
    <n v="3200"/>
    <m/>
    <n v="19700"/>
    <m/>
    <m/>
    <m/>
    <m/>
    <m/>
    <m/>
    <m/>
    <m/>
  </r>
  <r>
    <s v="Saint Paul"/>
    <n v="312"/>
    <s v="Lower Yukon-Kuskokwim"/>
    <s v="Civic CenterCity of Saint Paul"/>
    <x v="8"/>
    <n v="1200"/>
    <m/>
    <m/>
    <n v="1589.5883211678831"/>
    <m/>
    <n v="2911.5262034999996"/>
    <m/>
    <m/>
    <m/>
    <m/>
    <m/>
    <m/>
    <m/>
    <m/>
  </r>
  <r>
    <s v="Saint Paul"/>
    <n v="312"/>
    <s v="Lower Yukon-Kuskokwim"/>
    <s v="Recreation Center"/>
    <x v="8"/>
    <m/>
    <m/>
    <m/>
    <m/>
    <m/>
    <m/>
    <m/>
    <m/>
    <m/>
    <m/>
    <m/>
    <m/>
    <m/>
    <m/>
  </r>
  <r>
    <s v="Saint Paul"/>
    <n v="312"/>
    <s v="Lower Yukon-Kuskokwim"/>
    <s v="St. Peter and Paul Orthodox Church"/>
    <x v="8"/>
    <m/>
    <m/>
    <m/>
    <m/>
    <m/>
    <m/>
    <m/>
    <m/>
    <m/>
    <m/>
    <m/>
    <m/>
    <m/>
    <m/>
  </r>
  <r>
    <s v="Sand Point"/>
    <n v="1018"/>
    <s v="Aleutians"/>
    <s v="Community Recreation Center"/>
    <x v="8"/>
    <m/>
    <m/>
    <m/>
    <m/>
    <m/>
    <m/>
    <m/>
    <m/>
    <m/>
    <m/>
    <m/>
    <m/>
    <m/>
    <m/>
  </r>
  <r>
    <s v="Sand Point"/>
    <n v="1018"/>
    <s v="Aleutians"/>
    <s v="Teen Center"/>
    <x v="8"/>
    <m/>
    <m/>
    <m/>
    <m/>
    <m/>
    <m/>
    <m/>
    <m/>
    <m/>
    <m/>
    <m/>
    <m/>
    <m/>
    <m/>
  </r>
  <r>
    <s v="Savoonga"/>
    <n v="718"/>
    <s v="Bering Straits"/>
    <s v="Church"/>
    <x v="8"/>
    <n v="1144"/>
    <m/>
    <m/>
    <m/>
    <m/>
    <m/>
    <m/>
    <m/>
    <m/>
    <m/>
    <m/>
    <m/>
    <m/>
    <m/>
  </r>
  <r>
    <s v="Scammon Bay"/>
    <n v="518"/>
    <s v="Lower Yukon-Kuskokwim"/>
    <s v="City Office"/>
    <x v="8"/>
    <n v="4000"/>
    <m/>
    <m/>
    <n v="4500"/>
    <m/>
    <m/>
    <m/>
    <m/>
    <m/>
    <m/>
    <m/>
    <m/>
    <m/>
    <m/>
  </r>
  <r>
    <s v="Selawik"/>
    <n v="872"/>
    <s v="Northwest Arctic"/>
    <s v="Comm. Hall"/>
    <x v="8"/>
    <n v="2400"/>
    <m/>
    <m/>
    <m/>
    <m/>
    <m/>
    <m/>
    <m/>
    <m/>
    <m/>
    <m/>
    <m/>
    <m/>
    <m/>
  </r>
  <r>
    <s v="Selawik"/>
    <n v="872"/>
    <s v="Northwest Arctic"/>
    <s v="Frnds Church"/>
    <x v="8"/>
    <n v="8000"/>
    <m/>
    <m/>
    <m/>
    <m/>
    <m/>
    <m/>
    <m/>
    <m/>
    <m/>
    <m/>
    <m/>
    <m/>
    <m/>
  </r>
  <r>
    <s v="Seldovia"/>
    <n v="872"/>
    <s v="Northwest Arctic"/>
    <s v="Seldovia Bible Chapel"/>
    <x v="8"/>
    <n v="3600"/>
    <m/>
    <m/>
    <n v="1984"/>
    <m/>
    <n v="21355"/>
    <m/>
    <m/>
    <m/>
    <m/>
    <m/>
    <m/>
    <m/>
    <m/>
  </r>
  <r>
    <s v="Seldovia"/>
    <n v="872"/>
    <s v="Northwest Arctic"/>
    <s v="Alaska Tribal Cache Bldg."/>
    <x v="8"/>
    <n v="7500"/>
    <m/>
    <m/>
    <n v="2236"/>
    <m/>
    <n v="68863"/>
    <m/>
    <m/>
    <m/>
    <m/>
    <m/>
    <m/>
    <m/>
    <m/>
  </r>
  <r>
    <s v="Seldovia"/>
    <n v="872"/>
    <s v="Northwest Arctic"/>
    <s v="City Hall"/>
    <x v="8"/>
    <m/>
    <m/>
    <m/>
    <n v="5430"/>
    <m/>
    <m/>
    <m/>
    <m/>
    <m/>
    <m/>
    <m/>
    <m/>
    <m/>
    <m/>
  </r>
  <r>
    <s v="Shaktoolik"/>
    <n v="272"/>
    <s v="Bering Straits"/>
    <s v="The Annex"/>
    <x v="8"/>
    <n v="1000"/>
    <m/>
    <m/>
    <n v="1200"/>
    <m/>
    <n v="7080"/>
    <m/>
    <m/>
    <m/>
    <m/>
    <m/>
    <m/>
    <m/>
    <m/>
  </r>
  <r>
    <s v="Shaktoolik"/>
    <n v="272"/>
    <s v="Bering Straits"/>
    <s v="Teen Center"/>
    <x v="8"/>
    <n v="1920"/>
    <m/>
    <m/>
    <m/>
    <m/>
    <m/>
    <m/>
    <m/>
    <m/>
    <m/>
    <m/>
    <m/>
    <m/>
    <m/>
  </r>
  <r>
    <s v="Shaktoolik"/>
    <n v="272"/>
    <s v="Bering Straits"/>
    <s v="Shaktoolik Native Corporation"/>
    <x v="8"/>
    <n v="6000"/>
    <m/>
    <m/>
    <n v="3000"/>
    <m/>
    <n v="43200"/>
    <m/>
    <m/>
    <m/>
    <m/>
    <m/>
    <m/>
    <m/>
    <m/>
  </r>
  <r>
    <s v="Shishmaref"/>
    <n v="598"/>
    <s v="Bering Straits"/>
    <s v="Shishmaref Lutheran Church"/>
    <x v="8"/>
    <n v="3000"/>
    <m/>
    <m/>
    <n v="4500"/>
    <m/>
    <n v="10800"/>
    <m/>
    <m/>
    <m/>
    <m/>
    <m/>
    <m/>
    <m/>
    <m/>
  </r>
  <r>
    <s v="Shungnak"/>
    <n v="294"/>
    <s v="Northwest Arctic"/>
    <s v="Shungnak Friends Church"/>
    <x v="8"/>
    <m/>
    <m/>
    <m/>
    <m/>
    <m/>
    <m/>
    <m/>
    <m/>
    <m/>
    <m/>
    <m/>
    <m/>
    <m/>
    <m/>
  </r>
  <r>
    <s v="Silver Springs"/>
    <n v="114"/>
    <s v="Copper River/Chugach"/>
    <s v="Mt. Drum Lutheran Church"/>
    <x v="8"/>
    <n v="1600"/>
    <m/>
    <m/>
    <n v="1913"/>
    <m/>
    <m/>
    <m/>
    <m/>
    <m/>
    <m/>
    <m/>
    <m/>
    <m/>
    <m/>
  </r>
  <r>
    <s v="Silver Springs"/>
    <n v="114"/>
    <s v="Copper River/Chugach"/>
    <s v="Fire Hall"/>
    <x v="8"/>
    <n v="2400"/>
    <m/>
    <m/>
    <m/>
    <m/>
    <m/>
    <m/>
    <m/>
    <m/>
    <m/>
    <m/>
    <m/>
    <m/>
    <m/>
  </r>
  <r>
    <s v="Sitka"/>
    <n v="9039"/>
    <s v="Southeast"/>
    <s v="FIREHALLCITY &amp; BOROUGH OF SITKA"/>
    <x v="8"/>
    <n v="120"/>
    <m/>
    <m/>
    <m/>
    <m/>
    <m/>
    <m/>
    <m/>
    <m/>
    <m/>
    <m/>
    <m/>
    <m/>
    <m/>
  </r>
  <r>
    <s v="Sitka"/>
    <n v="9039"/>
    <s v="Southeast"/>
    <s v=" EPISCOPAL CHURCH"/>
    <x v="8"/>
    <n v="1143"/>
    <m/>
    <m/>
    <m/>
    <m/>
    <m/>
    <m/>
    <m/>
    <m/>
    <m/>
    <m/>
    <m/>
    <m/>
    <m/>
  </r>
  <r>
    <s v="Sitka"/>
    <n v="9039"/>
    <s v="Southeast"/>
    <s v="RUSSIAN CHURCH RECTORYORTHODOX CHURCH IN AMERICA"/>
    <x v="8"/>
    <n v="3968"/>
    <m/>
    <m/>
    <m/>
    <m/>
    <m/>
    <m/>
    <m/>
    <m/>
    <m/>
    <m/>
    <m/>
    <m/>
    <m/>
  </r>
  <r>
    <s v="SITKA"/>
    <n v="9039"/>
    <s v="Southeast"/>
    <s v="Sitka Senior CenterCity of Sitka"/>
    <x v="8"/>
    <n v="4100"/>
    <m/>
    <m/>
    <m/>
    <m/>
    <n v="136101.2249"/>
    <m/>
    <m/>
    <m/>
    <m/>
    <m/>
    <m/>
    <m/>
    <m/>
  </r>
  <r>
    <s v="Sitka"/>
    <n v="9039"/>
    <s v="Southeast"/>
    <s v=" S. E. REGION EMS COUNCIL"/>
    <x v="8"/>
    <n v="4712"/>
    <m/>
    <m/>
    <m/>
    <m/>
    <m/>
    <m/>
    <m/>
    <m/>
    <m/>
    <m/>
    <m/>
    <m/>
    <m/>
  </r>
  <r>
    <s v="Sitka"/>
    <n v="9039"/>
    <s v="Southeast"/>
    <s v=" LUTHERAN CHURCH"/>
    <x v="8"/>
    <n v="5064"/>
    <m/>
    <m/>
    <m/>
    <m/>
    <m/>
    <m/>
    <m/>
    <m/>
    <m/>
    <m/>
    <m/>
    <m/>
    <m/>
  </r>
  <r>
    <s v="Sitka"/>
    <n v="9039"/>
    <s v="Southeast"/>
    <s v=" ORTHODOX CHURCH OF AMERICA"/>
    <x v="8"/>
    <n v="7131"/>
    <m/>
    <m/>
    <m/>
    <m/>
    <m/>
    <m/>
    <m/>
    <m/>
    <m/>
    <m/>
    <m/>
    <m/>
    <m/>
  </r>
  <r>
    <s v="SITKA"/>
    <n v="9039"/>
    <s v="Southeast"/>
    <s v="Public LibraryCity of Sitka"/>
    <x v="8"/>
    <n v="7500"/>
    <m/>
    <m/>
    <n v="4697.080291970803"/>
    <m/>
    <n v="97665.878985000003"/>
    <m/>
    <m/>
    <m/>
    <m/>
    <m/>
    <m/>
    <m/>
    <m/>
  </r>
  <r>
    <s v="Sitka"/>
    <n v="9039"/>
    <s v="Southeast"/>
    <s v=" SITKA CHURCH OF THE NAZARENE"/>
    <x v="8"/>
    <n v="8870"/>
    <m/>
    <m/>
    <m/>
    <m/>
    <m/>
    <m/>
    <m/>
    <m/>
    <m/>
    <m/>
    <m/>
    <m/>
    <m/>
  </r>
  <r>
    <s v="SITKA"/>
    <n v="9039"/>
    <s v="Southeast"/>
    <s v="Stratton LibraryEducation &amp; Early Development - Libraries, Archives, and Museums"/>
    <x v="8"/>
    <n v="11408"/>
    <m/>
    <m/>
    <n v="2611.5007299270073"/>
    <m/>
    <m/>
    <m/>
    <m/>
    <m/>
    <m/>
    <m/>
    <m/>
    <m/>
    <m/>
  </r>
  <r>
    <s v="Sitka"/>
    <n v="9039"/>
    <s v="Southeast"/>
    <s v=" YOUTH ADVOCATES OF SITKA, INC."/>
    <x v="8"/>
    <n v="16445"/>
    <m/>
    <m/>
    <m/>
    <m/>
    <m/>
    <m/>
    <m/>
    <m/>
    <m/>
    <m/>
    <m/>
    <m/>
    <m/>
  </r>
  <r>
    <s v="SITKA"/>
    <n v="9039"/>
    <s v="Southeast"/>
    <s v="City HallCity of Sitka"/>
    <x v="8"/>
    <n v="17160"/>
    <m/>
    <m/>
    <m/>
    <m/>
    <n v="383023.44717999996"/>
    <m/>
    <m/>
    <m/>
    <m/>
    <m/>
    <m/>
    <m/>
    <m/>
  </r>
  <r>
    <s v="SITKA"/>
    <n v="9039"/>
    <s v="Southeast"/>
    <s v="Centennial BuildingCity of Sitka"/>
    <x v="8"/>
    <n v="21600"/>
    <m/>
    <m/>
    <n v="8912.4087591240877"/>
    <m/>
    <n v="237202.13479999997"/>
    <m/>
    <m/>
    <m/>
    <m/>
    <m/>
    <m/>
    <m/>
    <m/>
  </r>
  <r>
    <s v="Sitka"/>
    <n v="9039"/>
    <s v="Southeast"/>
    <s v=" SITKA CHRISTIAN CENTER,INC."/>
    <x v="8"/>
    <n v="127630"/>
    <m/>
    <m/>
    <m/>
    <m/>
    <m/>
    <m/>
    <m/>
    <m/>
    <m/>
    <m/>
    <m/>
    <m/>
    <m/>
  </r>
  <r>
    <s v="SKAGWAY"/>
    <n v="927"/>
    <s v="Southeast"/>
    <s v="AB Hall, Vistors CenterMunicipality of Skagway"/>
    <x v="8"/>
    <n v="2740"/>
    <m/>
    <m/>
    <n v="2200.9795620437958"/>
    <m/>
    <n v="12328.610956499999"/>
    <m/>
    <m/>
    <m/>
    <m/>
    <m/>
    <m/>
    <m/>
    <m/>
  </r>
  <r>
    <s v="SKAGWAY"/>
    <n v="927"/>
    <s v="Southeast"/>
    <s v="Skagway LibraryMunicipality of Skagway"/>
    <x v="8"/>
    <n v="2990"/>
    <m/>
    <m/>
    <n v="1155"/>
    <m/>
    <n v="23313.709821500001"/>
    <m/>
    <m/>
    <m/>
    <m/>
    <m/>
    <m/>
    <m/>
    <m/>
  </r>
  <r>
    <s v="SKAGWAY"/>
    <n v="927"/>
    <s v="Southeast"/>
    <s v="Recreation CenterMunicipality of Skagway"/>
    <x v="8"/>
    <n v="10358"/>
    <m/>
    <m/>
    <n v="10615.642335766423"/>
    <m/>
    <n v="110443.99398700001"/>
    <m/>
    <m/>
    <m/>
    <m/>
    <m/>
    <m/>
    <m/>
    <m/>
  </r>
  <r>
    <s v="Sleetmute"/>
    <n v="103"/>
    <s v="Lower Yukon-Kuskokwim"/>
    <m/>
    <x v="8"/>
    <n v="2704"/>
    <m/>
    <m/>
    <n v="1077"/>
    <m/>
    <n v="2295"/>
    <m/>
    <m/>
    <n v="840"/>
    <m/>
    <n v="1704"/>
    <m/>
    <m/>
    <n v="3860"/>
  </r>
  <r>
    <s v="South Naknek"/>
    <n v="75"/>
    <s v="Bristol Bay"/>
    <s v="Bristol Bay Borough Library"/>
    <x v="8"/>
    <m/>
    <m/>
    <m/>
    <m/>
    <m/>
    <m/>
    <m/>
    <m/>
    <m/>
    <m/>
    <m/>
    <m/>
    <m/>
    <m/>
  </r>
  <r>
    <s v="South Naknek"/>
    <n v="75"/>
    <s v="Bristol Bay"/>
    <s v="Church (Orthodox)"/>
    <x v="8"/>
    <m/>
    <m/>
    <m/>
    <m/>
    <m/>
    <m/>
    <m/>
    <m/>
    <m/>
    <m/>
    <m/>
    <m/>
    <m/>
    <m/>
  </r>
  <r>
    <s v="South Naknek"/>
    <n v="75"/>
    <s v="Bristol Bay"/>
    <s v="South Naknek Library"/>
    <x v="8"/>
    <m/>
    <m/>
    <m/>
    <m/>
    <m/>
    <m/>
    <m/>
    <m/>
    <m/>
    <m/>
    <m/>
    <m/>
    <m/>
    <m/>
  </r>
  <r>
    <s v="South Naknek"/>
    <n v="75"/>
    <s v="Bristol Bay"/>
    <s v="South Naknek Lutheran Church"/>
    <x v="8"/>
    <m/>
    <m/>
    <m/>
    <m/>
    <m/>
    <m/>
    <m/>
    <m/>
    <m/>
    <m/>
    <m/>
    <m/>
    <m/>
    <m/>
  </r>
  <r>
    <s v="South Naknek"/>
    <n v="75"/>
    <s v="Bristol Bay"/>
    <s v="Youth Center"/>
    <x v="8"/>
    <m/>
    <m/>
    <m/>
    <m/>
    <m/>
    <m/>
    <m/>
    <m/>
    <m/>
    <m/>
    <m/>
    <m/>
    <m/>
    <m/>
  </r>
  <r>
    <s v="Stebbins"/>
    <n v="593"/>
    <s v="Bering Straits"/>
    <s v="Assembly of God Church"/>
    <x v="8"/>
    <m/>
    <m/>
    <m/>
    <m/>
    <m/>
    <m/>
    <m/>
    <m/>
    <m/>
    <m/>
    <m/>
    <m/>
    <m/>
    <m/>
  </r>
  <r>
    <s v="Stevens Village"/>
    <n v="65"/>
    <s v="Yukon-Koyukuk/Upper Tanana"/>
    <s v="Community Hall"/>
    <x v="8"/>
    <m/>
    <m/>
    <s v="Yes; VEEP"/>
    <m/>
    <m/>
    <m/>
    <m/>
    <m/>
    <m/>
    <m/>
    <m/>
    <m/>
    <m/>
    <m/>
  </r>
  <r>
    <s v="Stony River"/>
    <n v="40"/>
    <s v="Lower Yukon-Kuskokwim"/>
    <s v="Orthodox Church"/>
    <x v="8"/>
    <m/>
    <m/>
    <m/>
    <m/>
    <m/>
    <m/>
    <m/>
    <m/>
    <m/>
    <m/>
    <m/>
    <m/>
    <m/>
    <m/>
  </r>
  <r>
    <s v="Takotna"/>
    <n v="56"/>
    <s v="Yukon-Koyukuk/Upper Tanana"/>
    <s v="Church"/>
    <x v="8"/>
    <m/>
    <m/>
    <s v="Yes; VEEP"/>
    <m/>
    <m/>
    <m/>
    <m/>
    <m/>
    <m/>
    <m/>
    <m/>
    <m/>
    <m/>
    <m/>
  </r>
  <r>
    <s v="Takotna"/>
    <n v="56"/>
    <s v="Yukon-Koyukuk/Upper Tanana"/>
    <s v="Community Center"/>
    <x v="8"/>
    <m/>
    <m/>
    <s v="Yes; VEEP"/>
    <m/>
    <m/>
    <m/>
    <m/>
    <m/>
    <m/>
    <m/>
    <m/>
    <m/>
    <m/>
    <m/>
  </r>
  <r>
    <s v="Takotna"/>
    <n v="56"/>
    <s v="Yukon-Koyukuk/Upper Tanana"/>
    <s v="Fire Hall"/>
    <x v="8"/>
    <m/>
    <m/>
    <s v="Yes; VEEP"/>
    <m/>
    <m/>
    <m/>
    <m/>
    <m/>
    <m/>
    <m/>
    <m/>
    <m/>
    <m/>
    <m/>
  </r>
  <r>
    <s v="Takotna"/>
    <n v="56"/>
    <s v="Yukon-Koyukuk/Upper Tanana"/>
    <s v="Library"/>
    <x v="8"/>
    <m/>
    <m/>
    <s v="Yes; VEEP"/>
    <m/>
    <m/>
    <m/>
    <m/>
    <m/>
    <m/>
    <m/>
    <m/>
    <m/>
    <m/>
    <m/>
  </r>
  <r>
    <s v="Tanacross"/>
    <n v="137"/>
    <s v="Yukon-Koyukuk/Upper Tanana"/>
    <s v="Church"/>
    <x v="8"/>
    <m/>
    <m/>
    <m/>
    <m/>
    <m/>
    <m/>
    <m/>
    <m/>
    <m/>
    <m/>
    <m/>
    <m/>
    <m/>
    <m/>
  </r>
  <r>
    <s v="Tanacross"/>
    <n v="137"/>
    <s v="Yukon-Koyukuk/Upper Tanana"/>
    <s v="Village Council"/>
    <x v="8"/>
    <m/>
    <m/>
    <m/>
    <m/>
    <m/>
    <m/>
    <m/>
    <m/>
    <m/>
    <m/>
    <m/>
    <m/>
    <m/>
    <m/>
  </r>
  <r>
    <s v="Tanana"/>
    <n v="238"/>
    <s v="Yukon-Koyukuk/Upper Tanana"/>
    <s v="St. James Episcopal Church"/>
    <x v="8"/>
    <n v="954"/>
    <m/>
    <m/>
    <n v="250"/>
    <m/>
    <m/>
    <m/>
    <m/>
    <m/>
    <m/>
    <m/>
    <m/>
    <m/>
    <m/>
  </r>
  <r>
    <s v="Tanana"/>
    <n v="238"/>
    <s v="Yukon-Koyukuk/Upper Tanana"/>
    <s v="Fire Hall/VPSO"/>
    <x v="8"/>
    <n v="1536"/>
    <m/>
    <m/>
    <m/>
    <m/>
    <m/>
    <m/>
    <m/>
    <m/>
    <m/>
    <m/>
    <m/>
    <m/>
    <m/>
  </r>
  <r>
    <s v="Tanana"/>
    <n v="238"/>
    <s v="Yukon-Koyukuk/Upper Tanana"/>
    <s v="City Hall"/>
    <x v="8"/>
    <n v="1600"/>
    <m/>
    <m/>
    <n v="1700"/>
    <m/>
    <n v="1900"/>
    <m/>
    <m/>
    <m/>
    <m/>
    <m/>
    <m/>
    <m/>
    <m/>
  </r>
  <r>
    <s v="Tanana"/>
    <n v="238"/>
    <s v="Yukon-Koyukuk/Upper Tanana"/>
    <s v="Catholic Church"/>
    <x v="8"/>
    <n v="2000"/>
    <m/>
    <m/>
    <m/>
    <m/>
    <m/>
    <m/>
    <m/>
    <m/>
    <m/>
    <m/>
    <m/>
    <m/>
    <m/>
  </r>
  <r>
    <s v="Tatitlek"/>
    <n v="87"/>
    <s v="Copper River/Chugach"/>
    <s v="Fire Hall"/>
    <x v="8"/>
    <m/>
    <m/>
    <m/>
    <m/>
    <m/>
    <m/>
    <m/>
    <m/>
    <m/>
    <m/>
    <m/>
    <m/>
    <m/>
    <m/>
  </r>
  <r>
    <s v="Tatitlek"/>
    <n v="87"/>
    <s v="Copper River/Chugach"/>
    <s v="Orthodox Church"/>
    <x v="8"/>
    <m/>
    <m/>
    <m/>
    <m/>
    <m/>
    <m/>
    <m/>
    <m/>
    <m/>
    <m/>
    <m/>
    <m/>
    <m/>
    <m/>
  </r>
  <r>
    <s v="Tatitlek"/>
    <n v="87"/>
    <s v="Copper River/Chugach"/>
    <s v="Village Community Center"/>
    <x v="8"/>
    <m/>
    <m/>
    <m/>
    <m/>
    <m/>
    <m/>
    <m/>
    <m/>
    <m/>
    <m/>
    <m/>
    <m/>
    <m/>
    <m/>
  </r>
  <r>
    <s v="Tatitlek"/>
    <n v="87"/>
    <s v="Copper River/Chugach"/>
    <s v="Village Gospel Chapel"/>
    <x v="8"/>
    <m/>
    <m/>
    <m/>
    <m/>
    <m/>
    <m/>
    <m/>
    <m/>
    <m/>
    <m/>
    <m/>
    <m/>
    <m/>
    <m/>
  </r>
  <r>
    <s v="Tazlina"/>
    <n v="295"/>
    <s v="Copper River/Chugach"/>
    <s v="Tazlina Community Hall"/>
    <x v="8"/>
    <n v="2184"/>
    <m/>
    <m/>
    <n v="2440"/>
    <m/>
    <n v="14500"/>
    <m/>
    <m/>
    <m/>
    <m/>
    <m/>
    <m/>
    <m/>
    <m/>
  </r>
  <r>
    <s v="Tazlina"/>
    <n v="295"/>
    <s v="Copper River/Chugach"/>
    <s v="Assembly of God Church"/>
    <x v="8"/>
    <m/>
    <m/>
    <m/>
    <m/>
    <m/>
    <m/>
    <m/>
    <m/>
    <m/>
    <m/>
    <m/>
    <m/>
    <m/>
    <m/>
  </r>
  <r>
    <s v="Teller"/>
    <n v="241"/>
    <s v="Bering Straits"/>
    <s v="Community Hall"/>
    <x v="8"/>
    <m/>
    <m/>
    <m/>
    <m/>
    <m/>
    <m/>
    <m/>
    <m/>
    <m/>
    <m/>
    <m/>
    <m/>
    <m/>
    <m/>
  </r>
  <r>
    <s v="Teller"/>
    <n v="241"/>
    <s v="Bering Straits"/>
    <s v="Teller Lutheran Church"/>
    <x v="8"/>
    <m/>
    <m/>
    <m/>
    <m/>
    <m/>
    <m/>
    <m/>
    <m/>
    <m/>
    <m/>
    <m/>
    <m/>
    <m/>
    <m/>
  </r>
  <r>
    <s v="Tenakee Springs"/>
    <n v="141"/>
    <s v="Southeast"/>
    <s v="Tenakee City Office/Library"/>
    <x v="8"/>
    <n v="3000"/>
    <m/>
    <m/>
    <n v="848"/>
    <m/>
    <n v="5073"/>
    <m/>
    <m/>
    <m/>
    <m/>
    <m/>
    <m/>
    <m/>
    <m/>
  </r>
  <r>
    <s v="Tetlin"/>
    <n v="112"/>
    <s v="Yukon-Koyukuk/Upper Tanana"/>
    <s v="Old Hall/Community Center"/>
    <x v="8"/>
    <m/>
    <s v="No"/>
    <s v="No"/>
    <m/>
    <m/>
    <m/>
    <m/>
    <m/>
    <m/>
    <m/>
    <m/>
    <m/>
    <m/>
    <m/>
  </r>
  <r>
    <s v="Tetlin"/>
    <n v="112"/>
    <s v="Yukon-Koyukuk/Upper Tanana"/>
    <s v="Tetlin Hall"/>
    <x v="8"/>
    <m/>
    <s v="No"/>
    <s v="No"/>
    <m/>
    <m/>
    <m/>
    <m/>
    <m/>
    <m/>
    <m/>
    <m/>
    <m/>
    <m/>
    <m/>
  </r>
  <r>
    <s v="Thorne Bay"/>
    <n v="518"/>
    <s v="Southeast"/>
    <s v="Church of Thorne Bay"/>
    <x v="8"/>
    <n v="4800"/>
    <m/>
    <m/>
    <n v="1200"/>
    <m/>
    <n v="5020"/>
    <m/>
    <m/>
    <m/>
    <m/>
    <m/>
    <m/>
    <m/>
    <m/>
  </r>
  <r>
    <s v="Thorne Bay"/>
    <n v="518"/>
    <s v="Southeast"/>
    <s v="St. John Catholic Church"/>
    <x v="8"/>
    <m/>
    <m/>
    <m/>
    <m/>
    <m/>
    <m/>
    <m/>
    <m/>
    <m/>
    <m/>
    <m/>
    <m/>
    <m/>
    <m/>
  </r>
  <r>
    <s v="Thorne Bay"/>
    <n v="518"/>
    <s v="Southeast"/>
    <s v="Thorne Bay Baptist Church"/>
    <x v="8"/>
    <m/>
    <m/>
    <m/>
    <m/>
    <m/>
    <m/>
    <m/>
    <m/>
    <m/>
    <m/>
    <m/>
    <m/>
    <m/>
    <m/>
  </r>
  <r>
    <s v="Thorne Bay"/>
    <n v="518"/>
    <s v="Southeast"/>
    <s v="Thorne Bay Public Library"/>
    <x v="8"/>
    <m/>
    <m/>
    <m/>
    <m/>
    <m/>
    <m/>
    <m/>
    <m/>
    <m/>
    <m/>
    <m/>
    <m/>
    <m/>
    <m/>
  </r>
  <r>
    <s v="Togiak"/>
    <n v="878"/>
    <s v="Bristol Bay"/>
    <s v="Library"/>
    <x v="8"/>
    <n v="1000"/>
    <m/>
    <m/>
    <m/>
    <m/>
    <m/>
    <m/>
    <m/>
    <m/>
    <m/>
    <m/>
    <m/>
    <m/>
    <m/>
  </r>
  <r>
    <s v="Togiak"/>
    <n v="878"/>
    <s v="Bristol Bay"/>
    <s v="Assembly Of God Church"/>
    <x v="8"/>
    <m/>
    <m/>
    <m/>
    <m/>
    <m/>
    <m/>
    <m/>
    <m/>
    <m/>
    <m/>
    <m/>
    <m/>
    <m/>
    <m/>
  </r>
  <r>
    <s v="Togiak"/>
    <n v="878"/>
    <s v="Bristol Bay"/>
    <s v="Moravian Church"/>
    <x v="8"/>
    <m/>
    <m/>
    <m/>
    <m/>
    <m/>
    <m/>
    <m/>
    <m/>
    <m/>
    <m/>
    <m/>
    <m/>
    <m/>
    <m/>
  </r>
  <r>
    <s v="Togiak"/>
    <n v="878"/>
    <s v="Bristol Bay"/>
    <s v="Senior Housing"/>
    <x v="8"/>
    <m/>
    <m/>
    <m/>
    <m/>
    <m/>
    <m/>
    <m/>
    <m/>
    <m/>
    <m/>
    <m/>
    <m/>
    <m/>
    <m/>
  </r>
  <r>
    <s v="Togiak"/>
    <n v="878"/>
    <s v="Bristol Bay"/>
    <s v="Seventh Day Ad. Church"/>
    <x v="8"/>
    <m/>
    <m/>
    <m/>
    <m/>
    <m/>
    <m/>
    <m/>
    <m/>
    <m/>
    <m/>
    <m/>
    <m/>
    <m/>
    <m/>
  </r>
  <r>
    <s v="Tok"/>
    <n v="1267"/>
    <s v="Yukon-Koyukuk/Upper Tanana"/>
    <s v="Tok Dog Musher's Hall"/>
    <x v="8"/>
    <m/>
    <m/>
    <m/>
    <m/>
    <m/>
    <m/>
    <m/>
    <m/>
    <m/>
    <m/>
    <m/>
    <m/>
    <m/>
    <m/>
  </r>
  <r>
    <s v="TOKSOOK BAY"/>
    <n v="630"/>
    <s v="Lower Yukon-Kuskokwim"/>
    <s v="Tooksook Bay Tribal Office and Community HallTribal Government - ANTHC"/>
    <x v="8"/>
    <n v="4530"/>
    <s v="Yes"/>
    <m/>
    <n v="2529.1970802919709"/>
    <m/>
    <n v="10118.090476000001"/>
    <m/>
    <m/>
    <m/>
    <m/>
    <m/>
    <m/>
    <m/>
    <m/>
  </r>
  <r>
    <s v="Tuluksak"/>
    <n v="380"/>
    <s v="Lower Yukon-Kuskokwim"/>
    <s v="Recreation Center"/>
    <x v="8"/>
    <n v="1152"/>
    <m/>
    <m/>
    <n v="242"/>
    <m/>
    <n v="7442"/>
    <m/>
    <m/>
    <n v="178"/>
    <m/>
    <n v="3877"/>
    <m/>
    <m/>
    <n v="12093"/>
  </r>
  <r>
    <s v="Tuluksak"/>
    <n v="380"/>
    <s v="Lower Yukon-Kuskokwim"/>
    <s v="Tuluksak Tribal Council"/>
    <x v="8"/>
    <n v="1800"/>
    <s v="Yes"/>
    <s v="No"/>
    <m/>
    <m/>
    <m/>
    <m/>
    <m/>
    <m/>
    <m/>
    <m/>
    <m/>
    <m/>
    <m/>
  </r>
  <r>
    <s v="Tuluksak"/>
    <n v="380"/>
    <s v="Lower Yukon-Kuskokwim"/>
    <s v="Village Council"/>
    <x v="8"/>
    <m/>
    <m/>
    <m/>
    <m/>
    <m/>
    <m/>
    <m/>
    <m/>
    <m/>
    <m/>
    <m/>
    <m/>
    <m/>
    <m/>
  </r>
  <r>
    <s v="Tununak"/>
    <n v="352"/>
    <s v="Lower Yukon-Kuskokwim"/>
    <s v="Village Council"/>
    <x v="8"/>
    <m/>
    <m/>
    <m/>
    <m/>
    <m/>
    <m/>
    <m/>
    <m/>
    <m/>
    <m/>
    <m/>
    <m/>
    <m/>
    <m/>
  </r>
  <r>
    <s v="Twin Hills"/>
    <n v="82"/>
    <s v="Bristol Bay"/>
    <s v="Community Hall"/>
    <x v="8"/>
    <n v="560"/>
    <m/>
    <m/>
    <m/>
    <m/>
    <m/>
    <m/>
    <m/>
    <m/>
    <m/>
    <m/>
    <m/>
    <m/>
    <m/>
  </r>
  <r>
    <s v="Twin Hills"/>
    <n v="82"/>
    <s v="Bristol Bay"/>
    <s v="Church"/>
    <x v="8"/>
    <m/>
    <m/>
    <m/>
    <m/>
    <m/>
    <m/>
    <m/>
    <m/>
    <m/>
    <m/>
    <m/>
    <m/>
    <m/>
    <m/>
  </r>
  <r>
    <s v="Ugashik"/>
    <n v="13"/>
    <s v="Bristol Bay"/>
    <s v="Community Center"/>
    <x v="8"/>
    <n v="2400"/>
    <m/>
    <m/>
    <n v="1400"/>
    <m/>
    <m/>
    <m/>
    <m/>
    <m/>
    <m/>
    <m/>
    <m/>
    <m/>
    <m/>
  </r>
  <r>
    <s v="Unalakleet"/>
    <n v="701"/>
    <s v="Bering Straits"/>
    <s v="Library"/>
    <x v="8"/>
    <n v="900"/>
    <m/>
    <m/>
    <n v="2500"/>
    <m/>
    <m/>
    <m/>
    <m/>
    <m/>
    <m/>
    <m/>
    <m/>
    <m/>
    <m/>
  </r>
  <r>
    <s v="Unalakleet"/>
    <n v="701"/>
    <s v="Bering Straits"/>
    <s v="Unalakleet Covenant Church"/>
    <x v="8"/>
    <n v="2000"/>
    <m/>
    <m/>
    <m/>
    <m/>
    <m/>
    <m/>
    <m/>
    <m/>
    <m/>
    <m/>
    <m/>
    <m/>
    <m/>
  </r>
  <r>
    <s v="Unalakleet"/>
    <n v="701"/>
    <s v="Bering Straits"/>
    <s v="Community Hall"/>
    <x v="8"/>
    <n v="4000"/>
    <m/>
    <m/>
    <n v="3000"/>
    <m/>
    <m/>
    <m/>
    <m/>
    <m/>
    <m/>
    <m/>
    <m/>
    <m/>
    <m/>
  </r>
  <r>
    <s v="Unalaska"/>
    <n v="4737"/>
    <s v="Aleutians"/>
    <s v="Church of the Holy Ascension, Russian Orthodox"/>
    <x v="8"/>
    <m/>
    <m/>
    <m/>
    <m/>
    <m/>
    <m/>
    <m/>
    <m/>
    <m/>
    <m/>
    <m/>
    <m/>
    <m/>
    <m/>
  </r>
  <r>
    <s v="Unalaska"/>
    <n v="4737"/>
    <s v="Aleutians"/>
    <s v="Father Ishmail Gromoff Senior Center"/>
    <x v="8"/>
    <m/>
    <m/>
    <m/>
    <m/>
    <m/>
    <m/>
    <m/>
    <m/>
    <m/>
    <m/>
    <m/>
    <m/>
    <m/>
    <m/>
  </r>
  <r>
    <s v="Unalaska"/>
    <n v="4737"/>
    <s v="Aleutians"/>
    <s v="Public Library"/>
    <x v="8"/>
    <m/>
    <m/>
    <m/>
    <m/>
    <m/>
    <m/>
    <m/>
    <m/>
    <m/>
    <m/>
    <m/>
    <m/>
    <m/>
    <m/>
  </r>
  <r>
    <s v="Unalaska"/>
    <n v="4737"/>
    <s v="Aleutians"/>
    <s v="Unalaska City Hall"/>
    <x v="8"/>
    <m/>
    <m/>
    <m/>
    <m/>
    <m/>
    <m/>
    <m/>
    <m/>
    <m/>
    <m/>
    <m/>
    <m/>
    <m/>
    <m/>
  </r>
  <r>
    <s v="Unalaska"/>
    <n v="4737"/>
    <s v="Aleutians"/>
    <s v="Unalaska Community Broadcasting Inc."/>
    <x v="8"/>
    <m/>
    <m/>
    <m/>
    <m/>
    <m/>
    <m/>
    <m/>
    <m/>
    <m/>
    <m/>
    <m/>
    <m/>
    <m/>
    <m/>
  </r>
  <r>
    <s v="UPPER KALSKAG"/>
    <n v="222"/>
    <s v="Lower Yukon-Kuskokwim"/>
    <s v="TownhallTribal Government - ANTHC"/>
    <x v="8"/>
    <n v="1158"/>
    <m/>
    <m/>
    <n v="1222.6861313868612"/>
    <m/>
    <n v="418.00390849999997"/>
    <m/>
    <m/>
    <m/>
    <m/>
    <m/>
    <m/>
    <m/>
    <m/>
  </r>
  <r>
    <s v="Upper Kalskag"/>
    <n v="222"/>
    <s v="Lower Yukon-Kuskokwim"/>
    <s v="Village Council"/>
    <x v="8"/>
    <m/>
    <m/>
    <m/>
    <m/>
    <m/>
    <m/>
    <m/>
    <m/>
    <m/>
    <m/>
    <m/>
    <m/>
    <m/>
    <m/>
  </r>
  <r>
    <s v="Valdez"/>
    <n v="4101"/>
    <s v="Copper River/Chugach"/>
    <s v="Epiphany Lutheran Church"/>
    <x v="8"/>
    <n v="4000"/>
    <m/>
    <m/>
    <m/>
    <m/>
    <m/>
    <m/>
    <m/>
    <m/>
    <m/>
    <m/>
    <m/>
    <m/>
    <m/>
  </r>
  <r>
    <s v="Venetie"/>
    <n v="197"/>
    <s v="Yukon-Koyukuk/Upper Tanana"/>
    <s v="Community Hall"/>
    <x v="8"/>
    <m/>
    <m/>
    <m/>
    <m/>
    <m/>
    <m/>
    <m/>
    <m/>
    <m/>
    <m/>
    <m/>
    <m/>
    <m/>
    <m/>
  </r>
  <r>
    <s v="WAINWRIGHT"/>
    <n v="543"/>
    <s v="North Slope"/>
    <s v="Community CenterWainwright"/>
    <x v="8"/>
    <n v="2748"/>
    <m/>
    <m/>
    <m/>
    <m/>
    <n v="26122.235097999997"/>
    <m/>
    <m/>
    <m/>
    <m/>
    <m/>
    <m/>
    <m/>
    <m/>
  </r>
  <r>
    <s v="Wainwright"/>
    <n v="543"/>
    <s v="North Slope"/>
    <s v="Community Center"/>
    <x v="8"/>
    <n v="4000"/>
    <m/>
    <m/>
    <m/>
    <m/>
    <m/>
    <m/>
    <m/>
    <m/>
    <m/>
    <m/>
    <m/>
    <m/>
    <m/>
  </r>
  <r>
    <s v="Wales"/>
    <n v="150"/>
    <s v="Bering Straits"/>
    <s v="Wales Lutheran Church"/>
    <x v="8"/>
    <m/>
    <m/>
    <m/>
    <m/>
    <m/>
    <m/>
    <m/>
    <m/>
    <m/>
    <m/>
    <m/>
    <m/>
    <m/>
    <m/>
  </r>
  <r>
    <s v="Whale Pass"/>
    <n v="39"/>
    <s v="Southeast"/>
    <s v="Whale Pass Bible Church"/>
    <x v="8"/>
    <n v="600"/>
    <m/>
    <m/>
    <n v="300"/>
    <m/>
    <m/>
    <m/>
    <m/>
    <m/>
    <m/>
    <m/>
    <m/>
    <m/>
    <m/>
  </r>
  <r>
    <s v="Whale Pass"/>
    <n v="39"/>
    <s v="Southeast"/>
    <s v="Community Library"/>
    <x v="8"/>
    <n v="650"/>
    <m/>
    <m/>
    <n v="375"/>
    <m/>
    <m/>
    <m/>
    <m/>
    <m/>
    <m/>
    <m/>
    <m/>
    <m/>
    <m/>
  </r>
  <r>
    <s v="White Mountain"/>
    <n v="197"/>
    <s v="Bering Straits"/>
    <s v="White Mountain Covenant Church"/>
    <x v="8"/>
    <n v="900"/>
    <m/>
    <m/>
    <n v="500"/>
    <m/>
    <m/>
    <m/>
    <m/>
    <m/>
    <m/>
    <m/>
    <m/>
    <m/>
    <m/>
  </r>
  <r>
    <s v="Wiseman"/>
    <n v="15"/>
    <s v="Yukon-Koyukuk/Upper Tanana"/>
    <s v="Community Association"/>
    <x v="8"/>
    <m/>
    <m/>
    <m/>
    <m/>
    <m/>
    <m/>
    <m/>
    <m/>
    <m/>
    <m/>
    <m/>
    <m/>
    <m/>
    <m/>
  </r>
  <r>
    <s v="Adak"/>
    <n v="283"/>
    <s v="Aleutians"/>
    <s v="EMS Building/Line Shack"/>
    <x v="9"/>
    <n v="16800"/>
    <m/>
    <m/>
    <m/>
    <m/>
    <n v="4800"/>
    <m/>
    <m/>
    <m/>
    <m/>
    <m/>
    <m/>
    <m/>
    <m/>
  </r>
  <r>
    <s v="Akiachak"/>
    <n v="675"/>
    <s v="Lower Yukon-Kuskokwim"/>
    <s v="Fire Station"/>
    <x v="9"/>
    <n v="720"/>
    <m/>
    <m/>
    <m/>
    <m/>
    <m/>
    <m/>
    <m/>
    <m/>
    <m/>
    <m/>
    <m/>
    <m/>
    <m/>
  </r>
  <r>
    <s v="Akiachak"/>
    <n v="675"/>
    <s v="Lower Yukon-Kuskokwim"/>
    <s v="NATIVE COMMUNITY JAIL"/>
    <x v="9"/>
    <n v="2490"/>
    <m/>
    <m/>
    <m/>
    <m/>
    <m/>
    <m/>
    <m/>
    <m/>
    <m/>
    <m/>
    <m/>
    <m/>
    <m/>
  </r>
  <r>
    <s v="Akiachak"/>
    <n v="675"/>
    <s v="Lower Yukon-Kuskokwim"/>
    <s v="DISTRICT OFFICE"/>
    <x v="9"/>
    <n v="2800"/>
    <m/>
    <m/>
    <m/>
    <m/>
    <m/>
    <m/>
    <m/>
    <m/>
    <m/>
    <m/>
    <m/>
    <m/>
    <m/>
  </r>
  <r>
    <s v="Akiachak"/>
    <n v="675"/>
    <s v="Lower Yukon-Kuskokwim"/>
    <s v="ARMORY"/>
    <x v="9"/>
    <m/>
    <m/>
    <m/>
    <m/>
    <m/>
    <m/>
    <m/>
    <m/>
    <m/>
    <m/>
    <m/>
    <m/>
    <m/>
    <m/>
  </r>
  <r>
    <s v="Akiak"/>
    <n v="355"/>
    <s v="Lower Yukon-Kuskokwim"/>
    <s v="Armory"/>
    <x v="9"/>
    <m/>
    <m/>
    <m/>
    <m/>
    <m/>
    <m/>
    <m/>
    <m/>
    <m/>
    <m/>
    <m/>
    <m/>
    <m/>
    <m/>
  </r>
  <r>
    <s v="Akutan"/>
    <n v="1154"/>
    <s v="Aleutians"/>
    <s v="VPSO Duplex"/>
    <x v="9"/>
    <n v="941"/>
    <m/>
    <m/>
    <m/>
    <m/>
    <m/>
    <m/>
    <m/>
    <m/>
    <m/>
    <m/>
    <m/>
    <m/>
    <m/>
  </r>
  <r>
    <s v="ALAKANUK"/>
    <n v="704"/>
    <s v="Lower Yukon-Kuskokwim"/>
    <s v="Police DepartmentCity of Alakanuk"/>
    <x v="9"/>
    <n v="1350"/>
    <m/>
    <m/>
    <n v="520.29197080291976"/>
    <m/>
    <n v="6965.5626894999996"/>
    <m/>
    <m/>
    <m/>
    <m/>
    <m/>
    <m/>
    <m/>
    <m/>
  </r>
  <r>
    <s v="ALAKANUK"/>
    <n v="704"/>
    <s v="Lower Yukon-Kuskokwim"/>
    <s v="Sauna and LaundryCity of Alakanuk"/>
    <x v="9"/>
    <n v="4800"/>
    <m/>
    <m/>
    <n v="4614.2189781021898"/>
    <m/>
    <n v="50756.956808499992"/>
    <m/>
    <m/>
    <m/>
    <m/>
    <m/>
    <m/>
    <m/>
    <m/>
  </r>
  <r>
    <s v="ANAKTUVUK PASS"/>
    <n v="358"/>
    <s v="North Slope"/>
    <s v="Police StationANAKTUVUK PASS"/>
    <x v="9"/>
    <n v="2491"/>
    <m/>
    <m/>
    <m/>
    <m/>
    <n v="30578.775206499999"/>
    <m/>
    <m/>
    <m/>
    <m/>
    <m/>
    <m/>
    <m/>
    <m/>
  </r>
  <r>
    <s v="Anaktuvuk Pass"/>
    <n v="358"/>
    <s v="North Slope"/>
    <s v="Public safety"/>
    <x v="9"/>
    <n v="2491"/>
    <m/>
    <m/>
    <m/>
    <m/>
    <n v="14958"/>
    <m/>
    <m/>
    <m/>
    <m/>
    <m/>
    <m/>
    <m/>
    <m/>
  </r>
  <r>
    <s v="Anaktuvuk Pass"/>
    <n v="358"/>
    <s v="North Slope"/>
    <s v="Anaktuvuk Pass Fire DepartmentMunicipal Government/Subdivision"/>
    <x v="9"/>
    <n v="4577"/>
    <m/>
    <m/>
    <n v="2431"/>
    <m/>
    <n v="49537.445539999993"/>
    <m/>
    <m/>
    <m/>
    <m/>
    <m/>
    <m/>
    <m/>
    <m/>
  </r>
  <r>
    <s v="ANAKTUVUK PASS"/>
    <n v="358"/>
    <s v="North Slope"/>
    <s v="Fire StationNorth Slope Borough"/>
    <x v="9"/>
    <n v="4577"/>
    <m/>
    <m/>
    <n v="1171.1386861313867"/>
    <m/>
    <n v="49533.445797"/>
    <m/>
    <m/>
    <m/>
    <m/>
    <m/>
    <m/>
    <m/>
    <m/>
  </r>
  <r>
    <s v="Angoon"/>
    <n v="438"/>
    <s v="Southeast"/>
    <s v="Angoon Public Safety"/>
    <x v="9"/>
    <m/>
    <m/>
    <m/>
    <m/>
    <m/>
    <m/>
    <m/>
    <m/>
    <m/>
    <m/>
    <m/>
    <m/>
    <m/>
    <m/>
  </r>
  <r>
    <s v="ANIAK"/>
    <n v="546"/>
    <s v="Lower Yukon-Kuskokwim"/>
    <s v="47311 Aniak Public Safety OfficeState of Alaska"/>
    <x v="9"/>
    <m/>
    <m/>
    <m/>
    <n v="561.14452554744526"/>
    <m/>
    <n v="8221.240657166667"/>
    <m/>
    <m/>
    <m/>
    <m/>
    <m/>
    <m/>
    <m/>
    <m/>
  </r>
  <r>
    <s v="Atka"/>
    <n v="67"/>
    <s v="Aleutians"/>
    <s v="Public Safety Bldg."/>
    <x v="9"/>
    <n v="600"/>
    <m/>
    <m/>
    <m/>
    <m/>
    <m/>
    <m/>
    <m/>
    <m/>
    <m/>
    <m/>
    <m/>
    <m/>
    <m/>
  </r>
  <r>
    <s v="Atmautluak"/>
    <n v="305"/>
    <s v="Lower Yukon-Kuskokwim"/>
    <s v="Public Safety Building"/>
    <x v="9"/>
    <m/>
    <m/>
    <m/>
    <m/>
    <m/>
    <m/>
    <m/>
    <m/>
    <m/>
    <m/>
    <m/>
    <m/>
    <m/>
    <m/>
  </r>
  <r>
    <s v="Atqasuk"/>
    <n v="248"/>
    <s v="North Slope"/>
    <s v="Public safety Office"/>
    <x v="9"/>
    <n v="2604"/>
    <m/>
    <m/>
    <m/>
    <m/>
    <n v="27447"/>
    <m/>
    <m/>
    <m/>
    <m/>
    <m/>
    <m/>
    <m/>
    <m/>
  </r>
  <r>
    <s v="ATQASUK"/>
    <n v="248"/>
    <s v="North Slope"/>
    <s v="Police DepartmentAtqasuk"/>
    <x v="9"/>
    <n v="2640"/>
    <m/>
    <m/>
    <m/>
    <m/>
    <n v="65541.589868999989"/>
    <m/>
    <m/>
    <m/>
    <m/>
    <m/>
    <m/>
    <m/>
    <m/>
  </r>
  <r>
    <s v="Atqasuk"/>
    <n v="248"/>
    <s v="North Slope"/>
    <s v="Fire Dept.Atqasuk"/>
    <x v="9"/>
    <n v="4608"/>
    <m/>
    <m/>
    <n v="4304.4890510948908"/>
    <n v="1815.9420289855072"/>
    <n v="61601.554311333333"/>
    <m/>
    <m/>
    <m/>
    <m/>
    <m/>
    <m/>
    <m/>
    <m/>
  </r>
  <r>
    <s v="Atqasuk"/>
    <n v="248"/>
    <s v="North Slope"/>
    <s v="Search &amp; rescue facility"/>
    <x v="9"/>
    <m/>
    <m/>
    <m/>
    <m/>
    <m/>
    <n v="1065"/>
    <m/>
    <m/>
    <m/>
    <m/>
    <m/>
    <m/>
    <m/>
    <m/>
  </r>
  <r>
    <s v="BARROW"/>
    <n v="4514"/>
    <s v="North Slope"/>
    <s v="Transit BuildingNorth Slope Borough"/>
    <x v="9"/>
    <n v="1360"/>
    <m/>
    <m/>
    <m/>
    <m/>
    <n v="7459.0671309999989"/>
    <n v="1288.21"/>
    <m/>
    <m/>
    <m/>
    <m/>
    <m/>
    <m/>
    <m/>
  </r>
  <r>
    <s v="BARROW"/>
    <n v="4514"/>
    <s v="North Slope"/>
    <s v="Police HutNorth Slope Borough"/>
    <x v="9"/>
    <n v="4000"/>
    <m/>
    <m/>
    <m/>
    <m/>
    <n v="42605.383444999992"/>
    <n v="5377.75"/>
    <m/>
    <m/>
    <m/>
    <m/>
    <m/>
    <m/>
    <m/>
  </r>
  <r>
    <s v="BARROW"/>
    <n v="4514"/>
    <s v="North Slope"/>
    <s v="Fire Station #1North Slope Borough"/>
    <x v="9"/>
    <n v="6848"/>
    <m/>
    <m/>
    <m/>
    <m/>
    <n v="86220.775979999991"/>
    <n v="10235.119999999999"/>
    <m/>
    <m/>
    <m/>
    <m/>
    <m/>
    <m/>
    <m/>
  </r>
  <r>
    <s v="Barrow"/>
    <n v="4514"/>
    <s v="North Slope"/>
    <s v="NSB Bus Storage Facility"/>
    <x v="9"/>
    <n v="7193"/>
    <m/>
    <m/>
    <m/>
    <m/>
    <n v="92920.836280000003"/>
    <n v="14326.619999999999"/>
    <m/>
    <m/>
    <m/>
    <m/>
    <m/>
    <m/>
    <m/>
  </r>
  <r>
    <s v="BARROW"/>
    <n v="4514"/>
    <s v="North Slope"/>
    <s v="Browerville Fire StationNorth Slope Borough"/>
    <x v="9"/>
    <n v="14496"/>
    <m/>
    <m/>
    <m/>
    <m/>
    <n v="146406.317645"/>
    <n v="19919.97"/>
    <m/>
    <m/>
    <m/>
    <m/>
    <m/>
    <m/>
    <m/>
  </r>
  <r>
    <s v="Barrow"/>
    <n v="4514"/>
    <s v="North Slope"/>
    <s v="NSB Fire Department"/>
    <x v="9"/>
    <n v="14496"/>
    <m/>
    <m/>
    <m/>
    <m/>
    <n v="158251.42424999998"/>
    <n v="19958.68"/>
    <m/>
    <m/>
    <m/>
    <m/>
    <m/>
    <m/>
    <m/>
  </r>
  <r>
    <s v="BARROW"/>
    <n v="4514"/>
    <s v="North Slope"/>
    <s v="Police StationBARROW"/>
    <x v="9"/>
    <n v="17224"/>
    <m/>
    <m/>
    <m/>
    <m/>
    <n v="329652.96684999997"/>
    <n v="10235.119999999999"/>
    <m/>
    <m/>
    <m/>
    <m/>
    <m/>
    <m/>
    <m/>
  </r>
  <r>
    <s v="Bethel"/>
    <n v="6278"/>
    <s v="Lower Yukon-Kuskokwim"/>
    <s v="Police Department"/>
    <x v="9"/>
    <n v="3500"/>
    <m/>
    <m/>
    <m/>
    <m/>
    <m/>
    <m/>
    <m/>
    <m/>
    <m/>
    <m/>
    <m/>
    <m/>
    <m/>
  </r>
  <r>
    <s v="Bethel"/>
    <n v="6278"/>
    <s v="Lower Yukon-Kuskokwim"/>
    <s v="Police Annex"/>
    <x v="9"/>
    <n v="5874"/>
    <m/>
    <m/>
    <m/>
    <m/>
    <m/>
    <m/>
    <m/>
    <m/>
    <m/>
    <m/>
    <m/>
    <m/>
    <m/>
  </r>
  <r>
    <s v="Bethel"/>
    <n v="6278"/>
    <s v="Lower Yukon-Kuskokwim"/>
    <s v="Fire Dept"/>
    <x v="9"/>
    <n v="9912"/>
    <m/>
    <m/>
    <m/>
    <m/>
    <m/>
    <m/>
    <m/>
    <m/>
    <m/>
    <m/>
    <m/>
    <m/>
    <m/>
  </r>
  <r>
    <s v="Bethel"/>
    <n v="6278"/>
    <s v="Lower Yukon-Kuskokwim"/>
    <s v="Bethel Youth FacilityDHSS"/>
    <x v="9"/>
    <n v="11392"/>
    <m/>
    <m/>
    <m/>
    <s v="Unknown"/>
    <n v="158281.42452"/>
    <m/>
    <m/>
    <m/>
    <m/>
    <m/>
    <m/>
    <m/>
    <m/>
  </r>
  <r>
    <s v="BETHEL"/>
    <n v="6278"/>
    <s v="Lower Yukon-Kuskokwim"/>
    <s v="YKCCDepartment of Corrections"/>
    <x v="9"/>
    <n v="27240"/>
    <m/>
    <m/>
    <m/>
    <m/>
    <n v="1201983.5677547499"/>
    <m/>
    <m/>
    <m/>
    <m/>
    <m/>
    <m/>
    <m/>
    <m/>
  </r>
  <r>
    <s v="Bethel"/>
    <n v="6278"/>
    <s v="Lower Yukon-Kuskokwim"/>
    <s v="CITY OF BETHEL COURTHOUSE"/>
    <x v="9"/>
    <m/>
    <m/>
    <m/>
    <m/>
    <m/>
    <m/>
    <m/>
    <m/>
    <m/>
    <m/>
    <m/>
    <m/>
    <m/>
    <m/>
  </r>
  <r>
    <s v="Bethel"/>
    <n v="6278"/>
    <s v="Lower Yukon-Kuskokwim"/>
    <s v="COURTNEY'S AUTO &amp; DIESEL"/>
    <x v="9"/>
    <m/>
    <m/>
    <m/>
    <m/>
    <m/>
    <m/>
    <m/>
    <m/>
    <m/>
    <m/>
    <m/>
    <m/>
    <m/>
    <m/>
  </r>
  <r>
    <s v="Bethel"/>
    <n v="6278"/>
    <s v="Lower Yukon-Kuskokwim"/>
    <s v="ALASKA STATE TROOPERS"/>
    <x v="9"/>
    <m/>
    <m/>
    <m/>
    <m/>
    <m/>
    <m/>
    <m/>
    <m/>
    <m/>
    <m/>
    <m/>
    <m/>
    <m/>
    <m/>
  </r>
  <r>
    <s v="Bethel"/>
    <n v="6278"/>
    <s v="Lower Yukon-Kuskokwim"/>
    <s v="SOA DOT- FIREHOUSE"/>
    <x v="9"/>
    <m/>
    <m/>
    <m/>
    <m/>
    <m/>
    <m/>
    <m/>
    <m/>
    <m/>
    <m/>
    <m/>
    <m/>
    <m/>
    <m/>
  </r>
  <r>
    <s v="Brevig Mission"/>
    <n v="445"/>
    <s v="Bering Straits"/>
    <s v="VPO Office"/>
    <x v="9"/>
    <m/>
    <m/>
    <m/>
    <n v="990"/>
    <m/>
    <m/>
    <m/>
    <m/>
    <m/>
    <m/>
    <m/>
    <m/>
    <m/>
    <m/>
  </r>
  <r>
    <s v="Chignik Lagoon"/>
    <n v="78"/>
    <s v="Bristol Bay"/>
    <s v="Fire &amp; Heavy Equip. Storage"/>
    <x v="9"/>
    <m/>
    <m/>
    <m/>
    <m/>
    <m/>
    <m/>
    <m/>
    <m/>
    <m/>
    <m/>
    <m/>
    <m/>
    <m/>
    <m/>
  </r>
  <r>
    <s v="Chignik Lagoon"/>
    <n v="78"/>
    <s v="Bristol Bay"/>
    <s v="Fire Equip. Bldg"/>
    <x v="9"/>
    <m/>
    <m/>
    <m/>
    <m/>
    <m/>
    <m/>
    <m/>
    <m/>
    <m/>
    <m/>
    <m/>
    <m/>
    <m/>
    <m/>
  </r>
  <r>
    <s v="Chistochina"/>
    <n v="95"/>
    <s v="Copper River/Chugach"/>
    <s v="Fire Equip. Storage"/>
    <x v="9"/>
    <m/>
    <m/>
    <m/>
    <m/>
    <m/>
    <m/>
    <m/>
    <m/>
    <m/>
    <m/>
    <m/>
    <m/>
    <m/>
    <m/>
  </r>
  <r>
    <s v="Circle"/>
    <n v="107"/>
    <s v="Yukon-Koyukuk/Upper Tanana"/>
    <s v="VPSO Housing"/>
    <x v="9"/>
    <m/>
    <m/>
    <m/>
    <m/>
    <m/>
    <m/>
    <m/>
    <m/>
    <m/>
    <m/>
    <m/>
    <m/>
    <m/>
    <m/>
  </r>
  <r>
    <s v="Cold Bay"/>
    <n v="85"/>
    <s v="Aleutians"/>
    <s v="Airport Fire Building"/>
    <x v="9"/>
    <n v="3731"/>
    <m/>
    <m/>
    <n v="3451"/>
    <m/>
    <n v="85315"/>
    <m/>
    <m/>
    <m/>
    <m/>
    <m/>
    <m/>
    <m/>
    <m/>
  </r>
  <r>
    <s v="Cold Bay"/>
    <n v="85"/>
    <s v="Aleutians"/>
    <s v="Old Cfr Building"/>
    <x v="9"/>
    <n v="5560"/>
    <m/>
    <m/>
    <m/>
    <m/>
    <m/>
    <m/>
    <m/>
    <m/>
    <m/>
    <m/>
    <m/>
    <m/>
    <m/>
  </r>
  <r>
    <s v="Copper Center"/>
    <n v="315"/>
    <s v="Copper River/Chugach"/>
    <s v="Fire Barn"/>
    <x v="9"/>
    <n v="2400"/>
    <m/>
    <m/>
    <m/>
    <m/>
    <m/>
    <m/>
    <m/>
    <m/>
    <m/>
    <m/>
    <m/>
    <m/>
    <m/>
  </r>
  <r>
    <s v="Delta Junction"/>
    <n v="139"/>
    <s v="Northwest Arctic"/>
    <s v="COURT HOUSE"/>
    <x v="9"/>
    <n v="2550"/>
    <m/>
    <m/>
    <m/>
    <m/>
    <m/>
    <m/>
    <m/>
    <m/>
    <m/>
    <m/>
    <m/>
    <m/>
    <m/>
  </r>
  <r>
    <s v="Delta Junction"/>
    <n v="139"/>
    <s v="Northwest Arctic"/>
    <s v="Resuce Squad Station"/>
    <x v="9"/>
    <n v="2800"/>
    <m/>
    <m/>
    <n v="5012"/>
    <m/>
    <n v="16232"/>
    <m/>
    <m/>
    <m/>
    <m/>
    <m/>
    <m/>
    <m/>
    <m/>
  </r>
  <r>
    <s v="Delta Junction"/>
    <n v="139"/>
    <s v="Northwest Arctic"/>
    <s v="Fire Hall"/>
    <x v="9"/>
    <n v="6420"/>
    <m/>
    <m/>
    <n v="8938"/>
    <m/>
    <n v="29393"/>
    <m/>
    <m/>
    <m/>
    <m/>
    <m/>
    <m/>
    <m/>
    <m/>
  </r>
  <r>
    <s v="Dillingham"/>
    <n v="2395"/>
    <s v="Bristol Bay"/>
    <s v="Public Safety Dept."/>
    <x v="9"/>
    <n v="7200"/>
    <m/>
    <m/>
    <m/>
    <m/>
    <m/>
    <m/>
    <m/>
    <m/>
    <m/>
    <m/>
    <m/>
    <m/>
    <m/>
  </r>
  <r>
    <s v="DILLINGHAM"/>
    <n v="2395"/>
    <s v="Bristol Bay"/>
    <s v="47341 Dillingham PS OfficeState of Alaska"/>
    <x v="9"/>
    <m/>
    <m/>
    <m/>
    <n v="536.96058394160593"/>
    <m/>
    <n v="4906.0441539999993"/>
    <m/>
    <m/>
    <m/>
    <m/>
    <m/>
    <m/>
    <m/>
    <m/>
  </r>
  <r>
    <s v="Dillingham"/>
    <n v="2395"/>
    <s v="Bristol Bay"/>
    <s v="Court Bldg."/>
    <x v="9"/>
    <m/>
    <m/>
    <m/>
    <m/>
    <m/>
    <m/>
    <m/>
    <m/>
    <m/>
    <m/>
    <m/>
    <m/>
    <m/>
    <m/>
  </r>
  <r>
    <s v="Dillingham"/>
    <n v="2395"/>
    <s v="Bristol Bay"/>
    <s v="Police Dept. "/>
    <x v="9"/>
    <m/>
    <m/>
    <m/>
    <m/>
    <m/>
    <m/>
    <m/>
    <m/>
    <m/>
    <m/>
    <m/>
    <m/>
    <m/>
    <m/>
  </r>
  <r>
    <s v="Eagle"/>
    <n v="93"/>
    <s v="Yukon-Koyukuk/Upper Tanana"/>
    <s v="Fire Hall"/>
    <x v="9"/>
    <n v="4000"/>
    <m/>
    <m/>
    <n v="1839"/>
    <m/>
    <n v="1925"/>
    <m/>
    <m/>
    <m/>
    <m/>
    <m/>
    <m/>
    <m/>
    <m/>
  </r>
  <r>
    <s v="Eagle"/>
    <n v="93"/>
    <s v="Yukon-Koyukuk/Upper Tanana"/>
    <s v="VPSO"/>
    <x v="9"/>
    <m/>
    <m/>
    <m/>
    <m/>
    <m/>
    <m/>
    <m/>
    <m/>
    <m/>
    <m/>
    <m/>
    <m/>
    <m/>
    <m/>
  </r>
  <r>
    <s v="Eek"/>
    <n v="356"/>
    <s v="Lower Yukon-Kuskokwim"/>
    <s v="Fire Dept."/>
    <x v="9"/>
    <m/>
    <m/>
    <m/>
    <m/>
    <m/>
    <m/>
    <m/>
    <m/>
    <m/>
    <m/>
    <m/>
    <m/>
    <m/>
    <m/>
  </r>
  <r>
    <s v="Elim"/>
    <n v="352"/>
    <s v="Bering Straits"/>
    <s v="Fire Hall"/>
    <x v="9"/>
    <m/>
    <m/>
    <m/>
    <m/>
    <m/>
    <m/>
    <m/>
    <m/>
    <m/>
    <m/>
    <m/>
    <m/>
    <m/>
    <m/>
  </r>
  <r>
    <s v="Emmonak"/>
    <n v="811"/>
    <s v="Lower Yukon-Kuskokwim"/>
    <s v="Police Dept."/>
    <x v="9"/>
    <n v="2400"/>
    <s v="Yes"/>
    <m/>
    <m/>
    <m/>
    <m/>
    <m/>
    <m/>
    <m/>
    <m/>
    <m/>
    <m/>
    <m/>
    <m/>
  </r>
  <r>
    <s v="EMMONAK"/>
    <n v="811"/>
    <s v="Lower Yukon-Kuskokwim"/>
    <s v="Public SafetyCity of Emmonak"/>
    <x v="9"/>
    <n v="2635"/>
    <m/>
    <m/>
    <n v="614.13722627737229"/>
    <m/>
    <n v="32086.288774000001"/>
    <m/>
    <m/>
    <m/>
    <m/>
    <m/>
    <m/>
    <m/>
    <m/>
  </r>
  <r>
    <s v="EMMONAK"/>
    <n v="811"/>
    <s v="Lower Yukon-Kuskokwim"/>
    <s v="47346 Emmonak ArmoryState of Alaska"/>
    <x v="9"/>
    <m/>
    <m/>
    <m/>
    <n v="826.36496350364962"/>
    <m/>
    <n v="2829.0254610000002"/>
    <m/>
    <m/>
    <m/>
    <m/>
    <m/>
    <m/>
    <m/>
    <m/>
  </r>
  <r>
    <s v="False Pass"/>
    <n v="40"/>
    <s v="Aleutians"/>
    <s v="False Pass Public Safety Bldg. 2"/>
    <x v="9"/>
    <n v="2994"/>
    <m/>
    <m/>
    <m/>
    <m/>
    <m/>
    <m/>
    <m/>
    <m/>
    <m/>
    <m/>
    <m/>
    <m/>
    <m/>
  </r>
  <r>
    <s v="False Pass"/>
    <n v="40"/>
    <s v="Aleutians"/>
    <s v="False Pass Public Safety Bldg. 1"/>
    <x v="9"/>
    <n v="4591"/>
    <m/>
    <m/>
    <m/>
    <m/>
    <m/>
    <m/>
    <m/>
    <m/>
    <m/>
    <m/>
    <m/>
    <m/>
    <m/>
  </r>
  <r>
    <s v="False Pass"/>
    <n v="40"/>
    <s v="Aleutians"/>
    <s v="False Pass Public Safety Bldg. 3"/>
    <x v="9"/>
    <n v="4629"/>
    <m/>
    <m/>
    <m/>
    <m/>
    <m/>
    <m/>
    <m/>
    <m/>
    <m/>
    <m/>
    <m/>
    <m/>
    <m/>
  </r>
  <r>
    <s v="Gakona"/>
    <n v="217"/>
    <s v="Copper River/Chugach"/>
    <s v="Fire Barn #2"/>
    <x v="9"/>
    <n v="1400"/>
    <m/>
    <m/>
    <n v="2147"/>
    <m/>
    <n v="1677"/>
    <m/>
    <m/>
    <m/>
    <m/>
    <m/>
    <m/>
    <m/>
    <m/>
  </r>
  <r>
    <s v="Gakona"/>
    <n v="217"/>
    <s v="Copper River/Chugach"/>
    <s v="Fire Barn #1"/>
    <x v="9"/>
    <n v="2400"/>
    <m/>
    <m/>
    <m/>
    <m/>
    <n v="12385"/>
    <m/>
    <m/>
    <m/>
    <m/>
    <m/>
    <m/>
    <m/>
    <m/>
  </r>
  <r>
    <s v="Galena"/>
    <n v="483"/>
    <s v="Yukon-Koyukuk/Upper Tanana"/>
    <s v="Fire Department"/>
    <x v="9"/>
    <n v="1500"/>
    <m/>
    <m/>
    <m/>
    <m/>
    <m/>
    <m/>
    <m/>
    <m/>
    <m/>
    <m/>
    <m/>
    <m/>
    <m/>
  </r>
  <r>
    <s v="Galena"/>
    <n v="483"/>
    <s v="Yukon-Koyukuk/Upper Tanana"/>
    <s v="Police Station"/>
    <x v="9"/>
    <m/>
    <m/>
    <m/>
    <m/>
    <m/>
    <m/>
    <m/>
    <m/>
    <m/>
    <m/>
    <m/>
    <m/>
    <m/>
    <m/>
  </r>
  <r>
    <s v="Gambell"/>
    <n v="722"/>
    <s v="Bering Straits"/>
    <s v="Fire Safety Building"/>
    <x v="9"/>
    <n v="2160"/>
    <m/>
    <m/>
    <n v="600"/>
    <m/>
    <n v="6986"/>
    <m/>
    <m/>
    <m/>
    <m/>
    <m/>
    <m/>
    <m/>
    <m/>
  </r>
  <r>
    <s v="Glennallen"/>
    <n v="514"/>
    <s v="Copper River/Chugach"/>
    <s v="Fire Dept."/>
    <x v="9"/>
    <m/>
    <m/>
    <m/>
    <m/>
    <m/>
    <m/>
    <m/>
    <m/>
    <m/>
    <m/>
    <m/>
    <m/>
    <m/>
    <m/>
  </r>
  <r>
    <s v="Glennallen"/>
    <n v="514"/>
    <s v="Copper River/Chugach"/>
    <s v="Fireworks Stand"/>
    <x v="9"/>
    <m/>
    <m/>
    <m/>
    <m/>
    <m/>
    <m/>
    <m/>
    <m/>
    <m/>
    <m/>
    <m/>
    <m/>
    <m/>
    <m/>
  </r>
  <r>
    <s v="Glennallen"/>
    <n v="514"/>
    <s v="Copper River/Chugach"/>
    <s v="Tennis Court"/>
    <x v="9"/>
    <m/>
    <m/>
    <m/>
    <m/>
    <m/>
    <m/>
    <m/>
    <m/>
    <m/>
    <m/>
    <m/>
    <m/>
    <m/>
    <m/>
  </r>
  <r>
    <s v="GOODNEWS BAY"/>
    <n v="268"/>
    <s v="Lower Yukon-Kuskokwim"/>
    <s v="Public Safety BuildingTribal Government - ANTHC"/>
    <x v="9"/>
    <n v="600"/>
    <m/>
    <m/>
    <n v="206.1897810218978"/>
    <m/>
    <n v="938.00858849999986"/>
    <m/>
    <m/>
    <m/>
    <m/>
    <m/>
    <m/>
    <m/>
    <m/>
  </r>
  <r>
    <s v="Goodnews Bay"/>
    <n v="268"/>
    <s v="Lower Yukon-Kuskokwim"/>
    <m/>
    <x v="9"/>
    <n v="600"/>
    <m/>
    <m/>
    <n v="554"/>
    <m/>
    <n v="2184"/>
    <m/>
    <m/>
    <n v="78"/>
    <m/>
    <n v="1333"/>
    <m/>
    <m/>
    <n v="2204"/>
  </r>
  <r>
    <s v="Gulkana"/>
    <n v="117"/>
    <s v="Copper River/Chugach"/>
    <s v="Ben Neely Safety Building"/>
    <x v="9"/>
    <n v="864"/>
    <m/>
    <m/>
    <n v="686"/>
    <m/>
    <n v="8912"/>
    <m/>
    <m/>
    <m/>
    <m/>
    <m/>
    <m/>
    <m/>
    <m/>
  </r>
  <r>
    <s v="Gustavus"/>
    <n v="502"/>
    <s v="Southeast"/>
    <s v="Old DOT Shop"/>
    <x v="9"/>
    <n v="3900"/>
    <m/>
    <m/>
    <m/>
    <m/>
    <m/>
    <m/>
    <m/>
    <m/>
    <m/>
    <m/>
    <m/>
    <m/>
    <m/>
  </r>
  <r>
    <s v="Gustavus"/>
    <n v="502"/>
    <s v="Southeast"/>
    <s v="Maintenance Station"/>
    <x v="9"/>
    <m/>
    <m/>
    <m/>
    <n v="2612"/>
    <m/>
    <m/>
    <m/>
    <m/>
    <m/>
    <m/>
    <m/>
    <m/>
    <m/>
    <m/>
  </r>
  <r>
    <s v="Holy Cross"/>
    <n v="167"/>
    <s v="Yukon-Koyukuk/Upper Tanana"/>
    <s v="Armory"/>
    <x v="9"/>
    <m/>
    <m/>
    <m/>
    <m/>
    <m/>
    <m/>
    <m/>
    <m/>
    <m/>
    <m/>
    <m/>
    <m/>
    <m/>
    <m/>
  </r>
  <r>
    <s v="Hoonah"/>
    <n v="798"/>
    <s v="Southeast"/>
    <s v="Airport Utility"/>
    <x v="9"/>
    <n v="4500"/>
    <m/>
    <m/>
    <m/>
    <m/>
    <m/>
    <m/>
    <m/>
    <m/>
    <m/>
    <m/>
    <m/>
    <m/>
    <m/>
  </r>
  <r>
    <s v="Hoonah"/>
    <n v="798"/>
    <s v="Southeast"/>
    <s v="Maintenance Station"/>
    <x v="9"/>
    <m/>
    <m/>
    <m/>
    <n v="2902"/>
    <m/>
    <m/>
    <m/>
    <m/>
    <m/>
    <m/>
    <m/>
    <m/>
    <m/>
    <m/>
  </r>
  <r>
    <s v="HOOPER BAY"/>
    <n v="1134"/>
    <s v="Lower Yukon-Kuskokwim"/>
    <s v="Public Safety BuildingCity of Hooper Bay"/>
    <x v="9"/>
    <n v="2570"/>
    <m/>
    <m/>
    <n v="550.16058394160586"/>
    <m/>
    <n v="12041.608373500001"/>
    <m/>
    <m/>
    <m/>
    <m/>
    <m/>
    <m/>
    <m/>
    <m/>
  </r>
  <r>
    <s v="Huslia"/>
    <n v="322"/>
    <s v="Yukon-Koyukuk/Upper Tanana"/>
    <s v="Armory"/>
    <x v="9"/>
    <m/>
    <m/>
    <s v="Yes; VEEP"/>
    <m/>
    <m/>
    <m/>
    <m/>
    <m/>
    <m/>
    <m/>
    <m/>
    <m/>
    <m/>
    <m/>
  </r>
  <r>
    <s v="Iliamna"/>
    <n v="97"/>
    <s v="Bristol Bay"/>
    <s v="DOT Maint. &amp; Fire Station"/>
    <x v="9"/>
    <m/>
    <m/>
    <m/>
    <m/>
    <m/>
    <m/>
    <m/>
    <m/>
    <m/>
    <m/>
    <m/>
    <m/>
    <m/>
    <m/>
  </r>
  <r>
    <s v="JUNEAU"/>
    <n v="33064"/>
    <s v="Southeast"/>
    <s v="Lynn Canal Fire StationCBJ"/>
    <x v="9"/>
    <n v="3220"/>
    <m/>
    <m/>
    <n v="1479.4598540145985"/>
    <m/>
    <n v="2622.0235979999998"/>
    <m/>
    <m/>
    <m/>
    <m/>
    <m/>
    <m/>
    <m/>
    <m/>
  </r>
  <r>
    <s v="JUNEAU"/>
    <n v="33064"/>
    <s v="Southeast"/>
    <s v="Auke Bay Fire StationCBJ"/>
    <x v="9"/>
    <n v="4979"/>
    <m/>
    <m/>
    <n v="3082.7299270072995"/>
    <m/>
    <n v="63673.073052499996"/>
    <m/>
    <m/>
    <m/>
    <m/>
    <m/>
    <m/>
    <m/>
    <m/>
  </r>
  <r>
    <s v="JUNEAU"/>
    <n v="33064"/>
    <s v="Southeast"/>
    <s v="Hagevig Fire Training CenterCBJ"/>
    <x v="9"/>
    <n v="10984"/>
    <m/>
    <m/>
    <n v="1800.3065693430658"/>
    <m/>
    <n v="60935.0484105"/>
    <m/>
    <m/>
    <m/>
    <m/>
    <m/>
    <m/>
    <m/>
    <m/>
  </r>
  <r>
    <s v="JUNEAU"/>
    <n v="33064"/>
    <s v="Southeast"/>
    <s v="Douglas Fire Station/ LibraryCBJ"/>
    <x v="9"/>
    <n v="14530"/>
    <m/>
    <m/>
    <n v="8568.9197080291979"/>
    <m/>
    <n v="153961.38563999999"/>
    <m/>
    <m/>
    <m/>
    <m/>
    <m/>
    <m/>
    <m/>
    <m/>
  </r>
  <r>
    <s v="JUNEAU"/>
    <n v="33064"/>
    <s v="Southeast"/>
    <s v="Glacier Fire StationCBJ"/>
    <x v="9"/>
    <n v="18088"/>
    <m/>
    <m/>
    <n v="11792.802919708029"/>
    <m/>
    <n v="197601.27839549998"/>
    <m/>
    <m/>
    <m/>
    <m/>
    <m/>
    <m/>
    <m/>
    <m/>
  </r>
  <r>
    <s v="JUNEAU"/>
    <n v="33064"/>
    <s v="Southeast"/>
    <s v="Juneau Fire StationCBJ"/>
    <x v="9"/>
    <n v="21002"/>
    <m/>
    <m/>
    <n v="14138.934306569343"/>
    <m/>
    <n v="211481.90331999998"/>
    <m/>
    <m/>
    <m/>
    <m/>
    <m/>
    <m/>
    <m/>
    <m/>
  </r>
  <r>
    <s v="JUNEAU"/>
    <n v="33064"/>
    <s v="Southeast"/>
    <s v="Police StationCBJ"/>
    <x v="9"/>
    <n v="32430"/>
    <m/>
    <m/>
    <n v="15559.138686131388"/>
    <m/>
    <n v="555519.9996349999"/>
    <m/>
    <m/>
    <m/>
    <m/>
    <m/>
    <m/>
    <m/>
    <m/>
  </r>
  <r>
    <s v="JUNEAU"/>
    <n v="33064"/>
    <s v="Southeast"/>
    <s v="LCCCDepartment of Corrections"/>
    <x v="9"/>
    <n v="85088"/>
    <m/>
    <m/>
    <n v="86515.424817518244"/>
    <m/>
    <n v="1448871.0397219998"/>
    <m/>
    <n v="225.86311475409835"/>
    <m/>
    <m/>
    <m/>
    <m/>
    <m/>
    <m/>
  </r>
  <r>
    <s v="JUNEAU"/>
    <n v="33064"/>
    <s v="Southeast"/>
    <s v="47068 DPS-HQ JuneauState of Alaska"/>
    <x v="9"/>
    <m/>
    <m/>
    <m/>
    <m/>
    <m/>
    <m/>
    <m/>
    <m/>
    <m/>
    <m/>
    <m/>
    <m/>
    <m/>
    <m/>
  </r>
  <r>
    <s v="JUNEAU"/>
    <n v="33064"/>
    <s v="Southeast"/>
    <s v="47119 JS Office - JuneauState of Alaska"/>
    <x v="9"/>
    <m/>
    <m/>
    <m/>
    <m/>
    <m/>
    <m/>
    <m/>
    <m/>
    <m/>
    <m/>
    <m/>
    <m/>
    <m/>
    <m/>
  </r>
  <r>
    <s v="JUNEAU"/>
    <n v="33064"/>
    <s v="Southeast"/>
    <s v="Court Plaza Parking GarageDOA"/>
    <x v="9"/>
    <m/>
    <m/>
    <m/>
    <m/>
    <m/>
    <n v="19497.842145666666"/>
    <m/>
    <m/>
    <m/>
    <m/>
    <m/>
    <m/>
    <m/>
    <m/>
  </r>
  <r>
    <s v="JUNEAU"/>
    <n v="33064"/>
    <s v="Southeast"/>
    <s v="Public Safety BuildingDOA"/>
    <x v="9"/>
    <m/>
    <m/>
    <m/>
    <n v="12578.452554744526"/>
    <m/>
    <n v="302986.72685599996"/>
    <m/>
    <m/>
    <m/>
    <m/>
    <m/>
    <m/>
    <m/>
    <m/>
  </r>
  <r>
    <s v="KAKE"/>
    <n v="598"/>
    <s v="Southeast"/>
    <s v="Police Station/Fire HallCity of Kake"/>
    <x v="9"/>
    <n v="1600"/>
    <m/>
    <m/>
    <n v="346.76496350364965"/>
    <m/>
    <n v="10185.425001333333"/>
    <m/>
    <m/>
    <m/>
    <m/>
    <m/>
    <m/>
    <m/>
    <m/>
  </r>
  <r>
    <s v="Kake"/>
    <n v="598"/>
    <s v="Southeast"/>
    <s v="Court House"/>
    <x v="9"/>
    <m/>
    <m/>
    <m/>
    <m/>
    <m/>
    <m/>
    <m/>
    <m/>
    <m/>
    <m/>
    <m/>
    <m/>
    <m/>
    <m/>
  </r>
  <r>
    <s v="Kaktovik"/>
    <n v="262"/>
    <s v="North Slope"/>
    <s v="Police StationKaktovik"/>
    <x v="9"/>
    <n v="2695"/>
    <m/>
    <m/>
    <n v="5144.6423357664235"/>
    <m/>
    <n v="45441.075437333318"/>
    <m/>
    <m/>
    <m/>
    <m/>
    <m/>
    <m/>
    <m/>
    <m/>
  </r>
  <r>
    <s v="Kaktovik"/>
    <n v="262"/>
    <s v="North Slope"/>
    <s v="Public Safety Building"/>
    <x v="9"/>
    <n v="2780"/>
    <m/>
    <m/>
    <m/>
    <m/>
    <n v="24585"/>
    <m/>
    <m/>
    <m/>
    <m/>
    <m/>
    <m/>
    <m/>
    <m/>
  </r>
  <r>
    <s v="KAKTOVIK"/>
    <n v="262"/>
    <s v="North Slope"/>
    <s v="Public Works Warm StorageKaktovik"/>
    <x v="9"/>
    <n v="3800"/>
    <m/>
    <m/>
    <m/>
    <m/>
    <n v="43301.889713499993"/>
    <m/>
    <m/>
    <m/>
    <m/>
    <m/>
    <m/>
    <m/>
    <m/>
  </r>
  <r>
    <s v="Kaktovik"/>
    <n v="262"/>
    <s v="North Slope"/>
    <s v="Fire station"/>
    <x v="9"/>
    <n v="4752"/>
    <m/>
    <m/>
    <m/>
    <m/>
    <n v="39360"/>
    <m/>
    <m/>
    <m/>
    <m/>
    <m/>
    <m/>
    <m/>
    <m/>
  </r>
  <r>
    <s v="Kasaan"/>
    <n v="75"/>
    <s v="Southeast"/>
    <s v="Kasaan Fire Hall"/>
    <x v="9"/>
    <n v="450"/>
    <m/>
    <m/>
    <m/>
    <m/>
    <n v="840"/>
    <m/>
    <m/>
    <m/>
    <m/>
    <m/>
    <m/>
    <m/>
    <m/>
  </r>
  <r>
    <s v="Kasigluk"/>
    <n v="599"/>
    <s v="Lower Yukon-Kuskokwim"/>
    <s v="Police Station"/>
    <x v="9"/>
    <n v="900"/>
    <m/>
    <m/>
    <n v="1310"/>
    <m/>
    <m/>
    <m/>
    <m/>
    <m/>
    <m/>
    <m/>
    <m/>
    <m/>
    <m/>
  </r>
  <r>
    <s v="Kenny Lake"/>
    <n v="341"/>
    <s v="Copper River/Chugach"/>
    <s v="Fire Hall"/>
    <x v="9"/>
    <n v="2400"/>
    <m/>
    <m/>
    <n v="1373"/>
    <m/>
    <n v="9669"/>
    <m/>
    <m/>
    <m/>
    <m/>
    <m/>
    <m/>
    <m/>
    <m/>
  </r>
  <r>
    <s v="KETCHIKAN"/>
    <n v="8313"/>
    <s v="Southeast"/>
    <s v="47126 A Detachment HQState of Alaska"/>
    <x v="9"/>
    <n v="6700"/>
    <m/>
    <m/>
    <n v="1364.3091970802918"/>
    <m/>
    <n v="46109.414980999994"/>
    <m/>
    <m/>
    <m/>
    <m/>
    <m/>
    <m/>
    <m/>
    <m/>
  </r>
  <r>
    <s v="KETCHIKAN"/>
    <n v="8313"/>
    <s v="Southeast"/>
    <s v="Ketchikan Correctional CenterSOA"/>
    <x v="9"/>
    <n v="18092"/>
    <m/>
    <m/>
    <n v="21776.741240875912"/>
    <m/>
    <n v="387203.35979887494"/>
    <m/>
    <m/>
    <m/>
    <m/>
    <m/>
    <m/>
    <m/>
    <m/>
  </r>
  <r>
    <s v="King Cove"/>
    <n v="934"/>
    <s v="Aleutians"/>
    <s v="Public Safety Bldg."/>
    <x v="9"/>
    <n v="3180"/>
    <m/>
    <m/>
    <m/>
    <m/>
    <m/>
    <m/>
    <m/>
    <m/>
    <m/>
    <m/>
    <m/>
    <m/>
    <m/>
  </r>
  <r>
    <s v="King Salmon"/>
    <n v="337"/>
    <s v="Bristol Bay"/>
    <s v="Arff/Maintenance Building"/>
    <x v="9"/>
    <n v="8611"/>
    <m/>
    <m/>
    <m/>
    <m/>
    <m/>
    <m/>
    <m/>
    <m/>
    <m/>
    <m/>
    <m/>
    <m/>
    <m/>
  </r>
  <r>
    <s v="KING SALMON"/>
    <n v="337"/>
    <s v="Bristol Bay"/>
    <s v="47351 King Salmon PS OfficeState of Alaska"/>
    <x v="9"/>
    <m/>
    <m/>
    <m/>
    <m/>
    <m/>
    <m/>
    <m/>
    <m/>
    <m/>
    <m/>
    <m/>
    <m/>
    <m/>
    <m/>
  </r>
  <r>
    <s v="King Salmon"/>
    <n v="337"/>
    <s v="Bristol Bay"/>
    <s v="Borough Police Dept."/>
    <x v="9"/>
    <m/>
    <m/>
    <m/>
    <m/>
    <m/>
    <m/>
    <m/>
    <m/>
    <m/>
    <m/>
    <m/>
    <m/>
    <m/>
    <m/>
  </r>
  <r>
    <s v="King Salmon"/>
    <n v="337"/>
    <s v="Bristol Bay"/>
    <s v="Bristol Bay Borough Police Department"/>
    <x v="9"/>
    <m/>
    <m/>
    <m/>
    <m/>
    <m/>
    <m/>
    <m/>
    <m/>
    <m/>
    <m/>
    <m/>
    <m/>
    <m/>
    <m/>
  </r>
  <r>
    <s v="Kipnuk"/>
    <n v="656"/>
    <s v="Lower Yukon-Kuskokwim"/>
    <s v="Police Dept."/>
    <x v="9"/>
    <n v="897"/>
    <m/>
    <m/>
    <m/>
    <m/>
    <n v="22127"/>
    <m/>
    <m/>
    <n v="439"/>
    <m/>
    <n v="3309"/>
    <m/>
    <m/>
    <n v="13737"/>
  </r>
  <r>
    <s v="Kipnuk"/>
    <n v="656"/>
    <s v="Lower Yukon-Kuskokwim"/>
    <s v="Armory Bldgs."/>
    <x v="9"/>
    <m/>
    <m/>
    <m/>
    <m/>
    <m/>
    <m/>
    <m/>
    <m/>
    <m/>
    <m/>
    <m/>
    <m/>
    <m/>
    <m/>
  </r>
  <r>
    <s v="Kivalina"/>
    <n v="402"/>
    <s v="Northwest Arctic"/>
    <s v="Jail House"/>
    <x v="9"/>
    <m/>
    <m/>
    <m/>
    <m/>
    <m/>
    <m/>
    <m/>
    <m/>
    <m/>
    <m/>
    <m/>
    <m/>
    <m/>
    <m/>
  </r>
  <r>
    <s v="Klawock"/>
    <n v="786"/>
    <s v="Southeast"/>
    <s v="Storage"/>
    <x v="9"/>
    <n v="2000"/>
    <m/>
    <m/>
    <m/>
    <m/>
    <m/>
    <m/>
    <m/>
    <m/>
    <m/>
    <m/>
    <m/>
    <m/>
    <m/>
  </r>
  <r>
    <s v="Klawock"/>
    <n v="786"/>
    <s v="Southeast"/>
    <s v="Sand &amp; Chemical Storage"/>
    <x v="9"/>
    <n v="3000"/>
    <m/>
    <m/>
    <m/>
    <m/>
    <m/>
    <m/>
    <m/>
    <m/>
    <m/>
    <m/>
    <m/>
    <m/>
    <m/>
  </r>
  <r>
    <s v="Klawock"/>
    <n v="786"/>
    <s v="Southeast"/>
    <s v="Maintenance Shop"/>
    <x v="9"/>
    <n v="5000"/>
    <m/>
    <m/>
    <m/>
    <m/>
    <m/>
    <m/>
    <m/>
    <m/>
    <m/>
    <m/>
    <m/>
    <m/>
    <m/>
  </r>
  <r>
    <s v="Klawock"/>
    <n v="786"/>
    <s v="Southeast"/>
    <s v="Maintenance Station"/>
    <x v="9"/>
    <m/>
    <m/>
    <m/>
    <n v="4000"/>
    <m/>
    <m/>
    <m/>
    <m/>
    <m/>
    <m/>
    <m/>
    <m/>
    <m/>
    <m/>
  </r>
  <r>
    <s v="KODIAK"/>
    <n v="6338"/>
    <s v="Kodiak"/>
    <s v="Police BarnCity of Kodiak"/>
    <x v="9"/>
    <n v="1280"/>
    <m/>
    <m/>
    <n v="196.07299270072994"/>
    <m/>
    <n v="18729.6685655"/>
    <m/>
    <m/>
    <m/>
    <m/>
    <m/>
    <m/>
    <m/>
    <m/>
  </r>
  <r>
    <s v="KODIAK"/>
    <n v="6338"/>
    <s v="Kodiak"/>
    <s v="Women's Bay Volunteer Fire DepartmentMunicipal Government/Subdivision"/>
    <x v="9"/>
    <n v="3125.5"/>
    <m/>
    <m/>
    <n v="2243.5"/>
    <m/>
    <n v="21322.192484000003"/>
    <m/>
    <m/>
    <m/>
    <m/>
    <m/>
    <m/>
    <m/>
    <m/>
  </r>
  <r>
    <s v="KODIAK"/>
    <n v="6338"/>
    <s v="Kodiak"/>
    <s v="Womens Bay Fire StationKodiak Island Borough"/>
    <x v="9"/>
    <n v="3204"/>
    <m/>
    <m/>
    <n v="2161.6204379562046"/>
    <m/>
    <n v="14214.794598666667"/>
    <m/>
    <m/>
    <m/>
    <m/>
    <m/>
    <m/>
    <m/>
    <m/>
  </r>
  <r>
    <s v="KODIAK"/>
    <n v="6338"/>
    <s v="Kodiak"/>
    <s v="Bayside Fire StationMunicipal Government/Subdivision"/>
    <x v="9"/>
    <n v="5365.5"/>
    <m/>
    <m/>
    <n v="2179"/>
    <m/>
    <n v="8059.0722379999997"/>
    <m/>
    <m/>
    <m/>
    <m/>
    <m/>
    <m/>
    <m/>
    <m/>
  </r>
  <r>
    <s v="Kodiak"/>
    <n v="6338"/>
    <s v="Kodiak"/>
    <s v="Bayside Fire Station"/>
    <x v="9"/>
    <n v="5366"/>
    <s v="AHFC (2012)"/>
    <s v="Unknown"/>
    <m/>
    <m/>
    <m/>
    <m/>
    <m/>
    <m/>
    <m/>
    <m/>
    <m/>
    <m/>
    <m/>
  </r>
  <r>
    <s v="KODIAK"/>
    <n v="6338"/>
    <s v="Kodiak"/>
    <s v="Old Kodiak Police DeptCity of Kodiak"/>
    <x v="9"/>
    <n v="6236"/>
    <m/>
    <m/>
    <n v="8017.7956204379561"/>
    <m/>
    <n v="223422.01077999998"/>
    <m/>
    <m/>
    <m/>
    <m/>
    <m/>
    <m/>
    <m/>
    <m/>
  </r>
  <r>
    <s v="KODIAK"/>
    <n v="6338"/>
    <s v="Kodiak"/>
    <s v="Fire StationCity of Kodiak"/>
    <x v="9"/>
    <n v="7744"/>
    <m/>
    <m/>
    <n v="4053.9416058394158"/>
    <m/>
    <n v="26228.636055599996"/>
    <m/>
    <m/>
    <m/>
    <m/>
    <m/>
    <m/>
    <m/>
    <m/>
  </r>
  <r>
    <s v="KODIAK"/>
    <n v="6338"/>
    <s v="Kodiak"/>
    <s v="Bayside Fire HallKodiak Island Borough"/>
    <x v="9"/>
    <n v="15350"/>
    <m/>
    <m/>
    <n v="4654.2043795620439"/>
    <m/>
    <n v="20981.188828999995"/>
    <m/>
    <m/>
    <m/>
    <m/>
    <m/>
    <m/>
    <m/>
    <m/>
  </r>
  <r>
    <s v="Kodiak"/>
    <n v="6338"/>
    <s v="Kodiak"/>
    <s v="City Police Station/Jail"/>
    <x v="9"/>
    <n v="28150"/>
    <m/>
    <m/>
    <m/>
    <m/>
    <m/>
    <m/>
    <m/>
    <m/>
    <m/>
    <m/>
    <m/>
    <m/>
    <m/>
  </r>
  <r>
    <s v="KODIAK"/>
    <n v="6338"/>
    <s v="Kodiak"/>
    <s v="New Kodiak Police DeptCity of Kodiak"/>
    <x v="9"/>
    <n v="28150"/>
    <m/>
    <m/>
    <n v="4313.1240875912408"/>
    <m/>
    <n v="132961.19663999998"/>
    <m/>
    <m/>
    <m/>
    <m/>
    <m/>
    <m/>
    <m/>
    <m/>
  </r>
  <r>
    <s v="KODIAK"/>
    <n v="6338"/>
    <s v="Kodiak"/>
    <s v="47361 Kodiak Public Safety OfficeState of Alaska"/>
    <x v="9"/>
    <m/>
    <m/>
    <m/>
    <m/>
    <m/>
    <m/>
    <m/>
    <m/>
    <m/>
    <m/>
    <m/>
    <m/>
    <m/>
    <m/>
  </r>
  <r>
    <s v="Koliganek"/>
    <n v="229"/>
    <s v="Bristol Bay"/>
    <s v="Village Public Safety Office"/>
    <x v="9"/>
    <n v="580"/>
    <m/>
    <m/>
    <n v="1270"/>
    <m/>
    <n v="1800"/>
    <m/>
    <m/>
    <m/>
    <m/>
    <m/>
    <m/>
    <m/>
    <m/>
  </r>
  <r>
    <s v="Koliganek"/>
    <n v="229"/>
    <s v="Bristol Bay"/>
    <s v="Old Armory"/>
    <x v="9"/>
    <m/>
    <m/>
    <m/>
    <m/>
    <m/>
    <m/>
    <m/>
    <m/>
    <m/>
    <m/>
    <m/>
    <m/>
    <m/>
    <m/>
  </r>
  <r>
    <s v="Kongiganak"/>
    <n v="456"/>
    <s v="Lower Yukon-Kuskokwim"/>
    <s v="New Armory"/>
    <x v="9"/>
    <m/>
    <m/>
    <m/>
    <m/>
    <m/>
    <m/>
    <m/>
    <m/>
    <m/>
    <m/>
    <m/>
    <m/>
    <m/>
    <m/>
  </r>
  <r>
    <s v="Kongiganak"/>
    <n v="456"/>
    <s v="Lower Yukon-Kuskokwim"/>
    <s v="Old Armory"/>
    <x v="9"/>
    <m/>
    <m/>
    <m/>
    <m/>
    <m/>
    <m/>
    <m/>
    <m/>
    <m/>
    <m/>
    <m/>
    <m/>
    <m/>
    <m/>
  </r>
  <r>
    <s v="Kongiganak"/>
    <n v="456"/>
    <s v="Lower Yukon-Kuskokwim"/>
    <s v="Police Station"/>
    <x v="9"/>
    <m/>
    <m/>
    <m/>
    <m/>
    <m/>
    <m/>
    <m/>
    <m/>
    <m/>
    <m/>
    <m/>
    <m/>
    <m/>
    <m/>
  </r>
  <r>
    <s v="Kotlik"/>
    <n v="644"/>
    <s v="Lower Yukon-Kuskokwim"/>
    <s v="Police Department"/>
    <x v="9"/>
    <m/>
    <m/>
    <m/>
    <m/>
    <m/>
    <m/>
    <m/>
    <m/>
    <m/>
    <m/>
    <m/>
    <m/>
    <m/>
    <m/>
  </r>
  <r>
    <s v="Kotlik"/>
    <n v="644"/>
    <s v="Lower Yukon-Kuskokwim"/>
    <s v="Public Safety Bldg."/>
    <x v="9"/>
    <m/>
    <m/>
    <m/>
    <m/>
    <m/>
    <m/>
    <m/>
    <m/>
    <m/>
    <m/>
    <m/>
    <m/>
    <m/>
    <m/>
  </r>
  <r>
    <s v="KOTZEBUE"/>
    <n v="3202"/>
    <s v="Northwest Arctic"/>
    <s v="47372 Kotzebue DPS HangarState of Alaska"/>
    <x v="9"/>
    <m/>
    <m/>
    <m/>
    <n v="360.35036496350364"/>
    <m/>
    <n v="7184.0646559999986"/>
    <m/>
    <m/>
    <m/>
    <m/>
    <m/>
    <m/>
    <m/>
    <m/>
  </r>
  <r>
    <s v="Koyuk"/>
    <n v="342"/>
    <s v="Bering Straits"/>
    <s v="Armory Building"/>
    <x v="9"/>
    <n v="720"/>
    <m/>
    <m/>
    <m/>
    <m/>
    <m/>
    <m/>
    <m/>
    <m/>
    <m/>
    <m/>
    <m/>
    <m/>
    <m/>
  </r>
  <r>
    <s v="Koyukuk"/>
    <n v="89"/>
    <s v="Yukon-Koyukuk/Upper Tanana"/>
    <s v="National Guard Armory"/>
    <x v="9"/>
    <m/>
    <m/>
    <m/>
    <m/>
    <m/>
    <m/>
    <m/>
    <m/>
    <m/>
    <m/>
    <m/>
    <m/>
    <m/>
    <m/>
  </r>
  <r>
    <s v="Kwethluk"/>
    <n v="783"/>
    <s v="Lower Yukon-Kuskokwim"/>
    <s v="Old Fire Station"/>
    <x v="9"/>
    <n v="1500"/>
    <m/>
    <m/>
    <m/>
    <m/>
    <m/>
    <m/>
    <m/>
    <m/>
    <m/>
    <m/>
    <m/>
    <m/>
    <m/>
  </r>
  <r>
    <s v="Kwethluk"/>
    <n v="783"/>
    <s v="Lower Yukon-Kuskokwim"/>
    <s v="Public Safety Building"/>
    <x v="9"/>
    <n v="4800"/>
    <m/>
    <m/>
    <m/>
    <m/>
    <m/>
    <m/>
    <m/>
    <m/>
    <m/>
    <m/>
    <m/>
    <m/>
    <m/>
  </r>
  <r>
    <s v="Kwigillingok"/>
    <n v="349"/>
    <s v="Lower Yukon-Kuskokwim"/>
    <s v="Armory"/>
    <x v="9"/>
    <m/>
    <m/>
    <m/>
    <m/>
    <m/>
    <m/>
    <m/>
    <m/>
    <m/>
    <m/>
    <m/>
    <m/>
    <m/>
    <m/>
  </r>
  <r>
    <s v="Kwigillingok"/>
    <n v="349"/>
    <s v="Lower Yukon-Kuskokwim"/>
    <s v="Public Safety Bldg"/>
    <x v="9"/>
    <m/>
    <m/>
    <m/>
    <m/>
    <m/>
    <m/>
    <m/>
    <m/>
    <m/>
    <m/>
    <m/>
    <m/>
    <m/>
    <m/>
  </r>
  <r>
    <s v="Lake Louise"/>
    <n v="349"/>
    <s v="Lower Yukon-Kuskokwim"/>
    <s v="Public Safety Bldg."/>
    <x v="9"/>
    <m/>
    <m/>
    <m/>
    <m/>
    <m/>
    <m/>
    <m/>
    <m/>
    <m/>
    <m/>
    <m/>
    <m/>
    <m/>
    <m/>
  </r>
  <r>
    <s v="LARSEN BAY"/>
    <n v="88"/>
    <s v="Kodiak"/>
    <s v="Public SafetyCity of Larsen Bay"/>
    <x v="9"/>
    <n v="1550"/>
    <m/>
    <m/>
    <m/>
    <m/>
    <n v="57206.514853999994"/>
    <m/>
    <m/>
    <m/>
    <m/>
    <m/>
    <m/>
    <m/>
    <m/>
  </r>
  <r>
    <s v="Larsen Bay"/>
    <n v="88"/>
    <s v="Kodiak"/>
    <s v="Village Public Safety Officer"/>
    <x v="9"/>
    <m/>
    <m/>
    <m/>
    <m/>
    <m/>
    <m/>
    <m/>
    <m/>
    <m/>
    <m/>
    <m/>
    <m/>
    <m/>
    <m/>
  </r>
  <r>
    <s v="Lower Kalskag"/>
    <n v="302"/>
    <s v="Lower Yukon-Kuskokwim"/>
    <s v="Code Red Building"/>
    <x v="9"/>
    <m/>
    <m/>
    <m/>
    <m/>
    <m/>
    <m/>
    <m/>
    <m/>
    <m/>
    <m/>
    <m/>
    <m/>
    <m/>
    <m/>
  </r>
  <r>
    <s v="Manokotak"/>
    <n v="492"/>
    <s v="Bristol Bay"/>
    <s v="Police Station"/>
    <x v="9"/>
    <n v="1400"/>
    <m/>
    <m/>
    <n v="500"/>
    <m/>
    <n v="12200"/>
    <m/>
    <m/>
    <m/>
    <m/>
    <m/>
    <m/>
    <m/>
    <m/>
  </r>
  <r>
    <s v="MCGRATH"/>
    <n v="320"/>
    <s v="Yukon-Koyukuk/Upper Tanana"/>
    <s v="47382 McGrath Public Safety StorageState of Alaska"/>
    <x v="9"/>
    <m/>
    <m/>
    <m/>
    <m/>
    <m/>
    <m/>
    <m/>
    <m/>
    <m/>
    <m/>
    <m/>
    <m/>
    <m/>
    <m/>
  </r>
  <r>
    <s v="Mekoryuk"/>
    <n v="201"/>
    <s v="Lower Yukon-Kuskokwim"/>
    <s v="Armory"/>
    <x v="9"/>
    <m/>
    <m/>
    <m/>
    <m/>
    <m/>
    <m/>
    <m/>
    <m/>
    <m/>
    <m/>
    <m/>
    <m/>
    <m/>
    <m/>
  </r>
  <r>
    <s v="Mekoryuk"/>
    <n v="201"/>
    <s v="Lower Yukon-Kuskokwim"/>
    <s v="Fire Station"/>
    <x v="9"/>
    <m/>
    <m/>
    <m/>
    <m/>
    <m/>
    <m/>
    <m/>
    <m/>
    <m/>
    <m/>
    <m/>
    <m/>
    <m/>
    <m/>
  </r>
  <r>
    <s v="Mountain Village"/>
    <n v="862"/>
    <s v="Lower Yukon-Kuskokwim"/>
    <s v="Fire Station"/>
    <x v="9"/>
    <n v="600"/>
    <m/>
    <m/>
    <m/>
    <m/>
    <m/>
    <m/>
    <m/>
    <m/>
    <m/>
    <m/>
    <m/>
    <m/>
    <m/>
  </r>
  <r>
    <s v="MOUNTAIN VILLAGE"/>
    <n v="862"/>
    <s v="Lower Yukon-Kuskokwim"/>
    <s v="City JailCity of Mountain Village"/>
    <x v="9"/>
    <n v="768"/>
    <m/>
    <m/>
    <m/>
    <m/>
    <n v="2163.0194669999996"/>
    <m/>
    <m/>
    <m/>
    <m/>
    <m/>
    <m/>
    <m/>
    <m/>
  </r>
  <r>
    <s v="Naknek"/>
    <n v="521"/>
    <s v="Bristol Bay"/>
    <s v="BBB Fire Station"/>
    <x v="9"/>
    <m/>
    <m/>
    <m/>
    <m/>
    <m/>
    <m/>
    <m/>
    <m/>
    <m/>
    <m/>
    <m/>
    <m/>
    <m/>
    <m/>
  </r>
  <r>
    <s v="Napaskiak"/>
    <n v="442"/>
    <s v="Lower Yukon-Kuskokwim"/>
    <s v="Public Safety Building/Jail"/>
    <x v="9"/>
    <n v="1200"/>
    <m/>
    <m/>
    <m/>
    <m/>
    <m/>
    <m/>
    <m/>
    <m/>
    <m/>
    <m/>
    <m/>
    <m/>
    <m/>
  </r>
  <r>
    <s v="Nelson Lagoon"/>
    <n v="45"/>
    <s v="Aleutians"/>
    <s v="Village Public Safety Office"/>
    <x v="9"/>
    <m/>
    <m/>
    <m/>
    <m/>
    <m/>
    <m/>
    <m/>
    <m/>
    <m/>
    <m/>
    <m/>
    <m/>
    <m/>
    <m/>
  </r>
  <r>
    <s v="Nenana"/>
    <n v="45"/>
    <s v="Aleutians"/>
    <s v="Fire Station/Hall"/>
    <x v="9"/>
    <n v="5848"/>
    <s v="Yes; Nortech"/>
    <m/>
    <m/>
    <m/>
    <m/>
    <m/>
    <m/>
    <m/>
    <m/>
    <m/>
    <m/>
    <m/>
    <m/>
  </r>
  <r>
    <s v="New Stuyahok"/>
    <n v="500"/>
    <s v="Bristol Bay"/>
    <s v="Public Safety Building"/>
    <x v="9"/>
    <m/>
    <m/>
    <m/>
    <m/>
    <m/>
    <m/>
    <m/>
    <m/>
    <m/>
    <m/>
    <m/>
    <m/>
    <m/>
    <m/>
  </r>
  <r>
    <s v="New Stuyahok"/>
    <n v="500"/>
    <s v="Bristol Bay"/>
    <s v="VPSO Bldg"/>
    <x v="9"/>
    <m/>
    <m/>
    <m/>
    <m/>
    <m/>
    <m/>
    <m/>
    <m/>
    <m/>
    <m/>
    <m/>
    <m/>
    <m/>
    <m/>
  </r>
  <r>
    <s v="Newtok"/>
    <n v="400"/>
    <s v="Lower Yukon-Kuskokwim"/>
    <s v="Newtok Tribal CourtTribal Government - ANTHC"/>
    <x v="9"/>
    <n v="437"/>
    <m/>
    <m/>
    <n v="174.39416058394161"/>
    <m/>
    <n v="1688.0140200000001"/>
    <m/>
    <m/>
    <m/>
    <m/>
    <m/>
    <m/>
    <m/>
    <m/>
  </r>
  <r>
    <s v="Nightmute"/>
    <n v="281"/>
    <s v="Lower Yukon-Kuskokwim"/>
    <s v="VPSO Bldg. "/>
    <x v="9"/>
    <n v="361"/>
    <m/>
    <s v="Yes"/>
    <m/>
    <m/>
    <m/>
    <m/>
    <m/>
    <m/>
    <m/>
    <m/>
    <m/>
    <m/>
    <m/>
  </r>
  <r>
    <s v="Noatak"/>
    <n v="562"/>
    <s v="Northwest Arctic"/>
    <s v="Jail House"/>
    <x v="9"/>
    <m/>
    <m/>
    <m/>
    <m/>
    <m/>
    <m/>
    <m/>
    <m/>
    <m/>
    <m/>
    <m/>
    <m/>
    <m/>
    <m/>
  </r>
  <r>
    <s v="Nome"/>
    <n v="3659"/>
    <s v="Bering Straits"/>
    <s v="Icy View Fire Station"/>
    <x v="9"/>
    <n v="1684"/>
    <m/>
    <m/>
    <n v="1933"/>
    <m/>
    <n v="7360.0662399999992"/>
    <m/>
    <m/>
    <m/>
    <m/>
    <m/>
    <m/>
    <m/>
    <m/>
  </r>
  <r>
    <s v="Nome"/>
    <n v="3659"/>
    <s v="Bering Straits"/>
    <s v="Nome Volunteer Fire Station"/>
    <x v="9"/>
    <n v="6450"/>
    <m/>
    <m/>
    <n v="4340"/>
    <m/>
    <n v="41888.375819999994"/>
    <m/>
    <m/>
    <m/>
    <m/>
    <m/>
    <m/>
    <m/>
    <m/>
  </r>
  <r>
    <s v="NOME"/>
    <n v="3659"/>
    <s v="Bering Straits"/>
    <s v="Nome Youth FaciltyDHSS"/>
    <x v="9"/>
    <n v="9700"/>
    <m/>
    <m/>
    <n v="8716.9861313868623"/>
    <m/>
    <n v="107970.97172999999"/>
    <m/>
    <m/>
    <m/>
    <m/>
    <m/>
    <m/>
    <m/>
    <m/>
  </r>
  <r>
    <s v="NOME"/>
    <n v="3659"/>
    <s v="Bering Straits"/>
    <s v="47402 Nome Public Safety Office - 2State of Alaska"/>
    <x v="9"/>
    <m/>
    <m/>
    <m/>
    <m/>
    <m/>
    <m/>
    <m/>
    <m/>
    <m/>
    <m/>
    <m/>
    <m/>
    <m/>
    <m/>
  </r>
  <r>
    <s v="Noorvik"/>
    <n v="641"/>
    <s v="Northwest Arctic"/>
    <s v="Boiler/generator/fire pump module"/>
    <x v="9"/>
    <n v="1488"/>
    <m/>
    <m/>
    <m/>
    <m/>
    <n v="28456"/>
    <m/>
    <m/>
    <m/>
    <m/>
    <m/>
    <m/>
    <m/>
    <m/>
  </r>
  <r>
    <s v="Nuiqsut"/>
    <n v="452"/>
    <s v="North Slope"/>
    <s v="Search &amp; rescue facility"/>
    <x v="9"/>
    <n v="1500"/>
    <m/>
    <m/>
    <m/>
    <m/>
    <m/>
    <m/>
    <m/>
    <m/>
    <m/>
    <m/>
    <m/>
    <m/>
    <m/>
  </r>
  <r>
    <s v="Nuiqsut"/>
    <n v="452"/>
    <s v="North Slope"/>
    <s v="Public safety Office"/>
    <x v="9"/>
    <n v="2604"/>
    <m/>
    <m/>
    <m/>
    <m/>
    <n v="23169"/>
    <m/>
    <m/>
    <m/>
    <m/>
    <m/>
    <m/>
    <m/>
    <m/>
  </r>
  <r>
    <s v="NUIQsUT"/>
    <n v="452"/>
    <s v="North Slope"/>
    <s v="Fire DepartmentNuiqsut"/>
    <x v="9"/>
    <n v="4680"/>
    <m/>
    <m/>
    <m/>
    <m/>
    <n v="9971.0897389999991"/>
    <m/>
    <m/>
    <m/>
    <m/>
    <m/>
    <m/>
    <m/>
    <m/>
  </r>
  <r>
    <s v="Nuiqsut"/>
    <n v="452"/>
    <s v="North Slope"/>
    <s v="Fire station"/>
    <x v="9"/>
    <n v="4680"/>
    <m/>
    <m/>
    <m/>
    <m/>
    <n v="30268"/>
    <m/>
    <m/>
    <m/>
    <m/>
    <m/>
    <m/>
    <m/>
    <m/>
  </r>
  <r>
    <s v="Ouzinkie"/>
    <n v="185"/>
    <s v="Kodiak"/>
    <s v="Ouzinkie Public Safety Officer"/>
    <x v="9"/>
    <m/>
    <m/>
    <m/>
    <m/>
    <m/>
    <m/>
    <m/>
    <m/>
    <m/>
    <m/>
    <m/>
    <m/>
    <m/>
    <m/>
  </r>
  <r>
    <s v="Ouzinkie"/>
    <n v="185"/>
    <s v="Kodiak"/>
    <s v="EPA Multi-Use/VPSO"/>
    <x v="9"/>
    <m/>
    <m/>
    <m/>
    <m/>
    <m/>
    <m/>
    <m/>
    <m/>
    <m/>
    <m/>
    <m/>
    <m/>
    <m/>
    <m/>
  </r>
  <r>
    <s v="Perryville"/>
    <n v="120"/>
    <s v="Bristol Bay"/>
    <s v="Fire Station"/>
    <x v="9"/>
    <m/>
    <m/>
    <m/>
    <m/>
    <m/>
    <m/>
    <m/>
    <m/>
    <m/>
    <m/>
    <m/>
    <m/>
    <m/>
    <m/>
  </r>
  <r>
    <s v="Pilot Point"/>
    <n v="70"/>
    <s v="Bristol Bay"/>
    <s v="VPSO Housing"/>
    <x v="9"/>
    <m/>
    <m/>
    <m/>
    <m/>
    <m/>
    <m/>
    <m/>
    <m/>
    <m/>
    <m/>
    <m/>
    <m/>
    <m/>
    <m/>
  </r>
  <r>
    <s v="Pilot Station"/>
    <n v="628"/>
    <s v="Lower Yukon-Kuskokwim"/>
    <s v="Temp. Police Station"/>
    <x v="9"/>
    <n v="1600"/>
    <s v="Yes"/>
    <m/>
    <m/>
    <m/>
    <m/>
    <m/>
    <m/>
    <m/>
    <m/>
    <m/>
    <m/>
    <m/>
    <m/>
  </r>
  <r>
    <s v="Pilot Station"/>
    <n v="628"/>
    <s v="Lower Yukon-Kuskokwim"/>
    <s v="Public Safety Bldg."/>
    <x v="9"/>
    <n v="2025"/>
    <m/>
    <m/>
    <m/>
    <m/>
    <m/>
    <m/>
    <m/>
    <m/>
    <m/>
    <m/>
    <m/>
    <m/>
    <m/>
  </r>
  <r>
    <s v="Pitkas Point"/>
    <n v="96"/>
    <s v="Lower Yukon-Kuskokwim"/>
    <s v="Fire station Site"/>
    <x v="9"/>
    <m/>
    <m/>
    <m/>
    <m/>
    <m/>
    <m/>
    <m/>
    <m/>
    <m/>
    <m/>
    <m/>
    <m/>
    <m/>
    <m/>
  </r>
  <r>
    <s v="POINT HOPE"/>
    <n v="683"/>
    <s v="North Slope"/>
    <s v="Police Dept. ResidencePoint Hope"/>
    <x v="9"/>
    <n v="1008"/>
    <m/>
    <m/>
    <m/>
    <m/>
    <n v="25031.225278999998"/>
    <m/>
    <m/>
    <m/>
    <m/>
    <m/>
    <m/>
    <m/>
    <m/>
  </r>
  <r>
    <s v="Point Hope"/>
    <n v="683"/>
    <s v="North Slope"/>
    <s v="Search &amp; rescue facility"/>
    <x v="9"/>
    <n v="1500"/>
    <m/>
    <m/>
    <m/>
    <m/>
    <m/>
    <m/>
    <m/>
    <m/>
    <m/>
    <m/>
    <m/>
    <m/>
    <m/>
  </r>
  <r>
    <s v="Point Hope"/>
    <n v="683"/>
    <s v="North Slope"/>
    <s v="Public safety Office"/>
    <x v="9"/>
    <n v="3108"/>
    <m/>
    <m/>
    <m/>
    <m/>
    <n v="15287"/>
    <m/>
    <m/>
    <m/>
    <m/>
    <m/>
    <m/>
    <m/>
    <m/>
  </r>
  <r>
    <s v="POINT HOPE"/>
    <n v="683"/>
    <s v="North Slope"/>
    <s v="Fire StationPoint Hope"/>
    <x v="9"/>
    <n v="4608"/>
    <m/>
    <m/>
    <n v="2562.919708029197"/>
    <m/>
    <n v="63958.075617499999"/>
    <m/>
    <m/>
    <m/>
    <m/>
    <m/>
    <m/>
    <m/>
    <m/>
  </r>
  <r>
    <s v="Point Lay"/>
    <n v="215"/>
    <s v="North Slope"/>
    <s v="Search &amp; rescue facility"/>
    <x v="9"/>
    <n v="1320"/>
    <m/>
    <m/>
    <m/>
    <m/>
    <m/>
    <m/>
    <m/>
    <m/>
    <m/>
    <m/>
    <m/>
    <m/>
    <m/>
  </r>
  <r>
    <s v="POINT LAY"/>
    <n v="215"/>
    <s v="North Slope"/>
    <s v="Police Dept.Point Lay"/>
    <x v="9"/>
    <n v="2560"/>
    <m/>
    <m/>
    <m/>
    <m/>
    <n v="35859.322730999993"/>
    <m/>
    <m/>
    <m/>
    <m/>
    <m/>
    <m/>
    <m/>
    <m/>
  </r>
  <r>
    <s v="Point Lay"/>
    <n v="215"/>
    <s v="North Slope"/>
    <s v="Public safety Office"/>
    <x v="9"/>
    <n v="2560"/>
    <m/>
    <m/>
    <m/>
    <m/>
    <n v="18376"/>
    <m/>
    <m/>
    <m/>
    <m/>
    <m/>
    <m/>
    <m/>
    <m/>
  </r>
  <r>
    <s v="POINT LAY"/>
    <n v="215"/>
    <s v="North Slope"/>
    <s v="Fire DepartmentPoint Lay"/>
    <x v="9"/>
    <n v="4608"/>
    <m/>
    <m/>
    <n v="3126.087591240876"/>
    <m/>
    <n v="41973.377756999995"/>
    <m/>
    <m/>
    <m/>
    <m/>
    <m/>
    <m/>
    <m/>
    <m/>
  </r>
  <r>
    <s v="Port Alsworth"/>
    <n v="168"/>
    <s v="Bristol Bay"/>
    <s v="Port Alsworth Improvement Bldg./Fire Dept."/>
    <x v="9"/>
    <m/>
    <m/>
    <m/>
    <m/>
    <m/>
    <m/>
    <m/>
    <m/>
    <m/>
    <m/>
    <m/>
    <m/>
    <m/>
    <m/>
  </r>
  <r>
    <s v="Port Heiden"/>
    <n v="118"/>
    <s v="Bristol Bay"/>
    <s v="Arff Building"/>
    <x v="9"/>
    <n v="3200"/>
    <m/>
    <m/>
    <m/>
    <m/>
    <m/>
    <m/>
    <m/>
    <m/>
    <m/>
    <m/>
    <m/>
    <m/>
    <m/>
  </r>
  <r>
    <s v="Port Lions"/>
    <n v="188"/>
    <s v="Kodiak"/>
    <s v="Port Lions Fire Department"/>
    <x v="9"/>
    <m/>
    <m/>
    <m/>
    <m/>
    <m/>
    <m/>
    <m/>
    <m/>
    <m/>
    <m/>
    <m/>
    <m/>
    <m/>
    <m/>
  </r>
  <r>
    <s v="QUINHAGAK"/>
    <n v="690"/>
    <s v="Lower Yukon-Kuskokwim"/>
    <s v="Public SafetyCity of Quinhagak"/>
    <x v="9"/>
    <n v="1104"/>
    <m/>
    <m/>
    <n v="456.70072992700727"/>
    <m/>
    <n v="4882.5439424999995"/>
    <m/>
    <m/>
    <m/>
    <m/>
    <m/>
    <m/>
    <m/>
    <m/>
  </r>
  <r>
    <s v="Quinhagak"/>
    <n v="690"/>
    <s v="Lower Yukon-Kuskokwim"/>
    <s v="Quinhagak Police Station"/>
    <x v="9"/>
    <n v="1196"/>
    <m/>
    <m/>
    <n v="600"/>
    <m/>
    <m/>
    <m/>
    <m/>
    <m/>
    <m/>
    <m/>
    <m/>
    <m/>
    <m/>
  </r>
  <r>
    <s v="Ruby"/>
    <n v="202"/>
    <s v="Yukon-Koyukuk/Upper Tanana"/>
    <s v="VPSO Building (not open in 2015)"/>
    <x v="9"/>
    <m/>
    <m/>
    <m/>
    <m/>
    <m/>
    <m/>
    <m/>
    <m/>
    <m/>
    <m/>
    <m/>
    <m/>
    <m/>
    <m/>
  </r>
  <r>
    <s v="Russian Mission"/>
    <n v="312"/>
    <s v="Lower Yukon-Kuskokwim"/>
    <s v="Fire Station"/>
    <x v="9"/>
    <m/>
    <m/>
    <m/>
    <m/>
    <m/>
    <m/>
    <m/>
    <m/>
    <m/>
    <m/>
    <m/>
    <m/>
    <m/>
    <m/>
  </r>
  <r>
    <s v="Saint George"/>
    <n v="312"/>
    <s v="Lower Yukon-Kuskokwim"/>
    <s v="Public Works Bldg"/>
    <x v="9"/>
    <n v="1200"/>
    <m/>
    <m/>
    <m/>
    <m/>
    <m/>
    <m/>
    <m/>
    <m/>
    <m/>
    <m/>
    <m/>
    <m/>
    <m/>
  </r>
  <r>
    <s v="Saint Mary's"/>
    <n v="312"/>
    <s v="Lower Yukon-Kuskokwim"/>
    <s v="Fire/Police Station"/>
    <x v="9"/>
    <n v="1800"/>
    <m/>
    <m/>
    <n v="4000"/>
    <m/>
    <n v="7700"/>
    <m/>
    <m/>
    <m/>
    <m/>
    <m/>
    <m/>
    <m/>
    <m/>
  </r>
  <r>
    <s v="Saint Paul"/>
    <n v="312"/>
    <s v="Lower Yukon-Kuskokwim"/>
    <s v="Arff Building"/>
    <x v="9"/>
    <n v="3200"/>
    <m/>
    <m/>
    <m/>
    <m/>
    <m/>
    <m/>
    <m/>
    <m/>
    <m/>
    <m/>
    <m/>
    <m/>
    <m/>
  </r>
  <r>
    <s v="Saint Paul"/>
    <n v="312"/>
    <s v="Lower Yukon-Kuskokwim"/>
    <s v="Fire StationCity of Saint Paul"/>
    <x v="9"/>
    <n v="5947"/>
    <m/>
    <m/>
    <m/>
    <n v="3033.1884057971015"/>
    <n v="22753.704781500001"/>
    <m/>
    <m/>
    <m/>
    <m/>
    <m/>
    <m/>
    <m/>
    <m/>
  </r>
  <r>
    <s v="Saint Paul"/>
    <n v="312"/>
    <s v="Lower Yukon-Kuskokwim"/>
    <s v="Fire Station"/>
    <x v="9"/>
    <n v="5969.99"/>
    <m/>
    <m/>
    <m/>
    <n v="3071.7391304347825"/>
    <n v="25496.230050000002"/>
    <m/>
    <m/>
    <m/>
    <m/>
    <m/>
    <m/>
    <m/>
    <m/>
  </r>
  <r>
    <s v="Saint Paul"/>
    <n v="312"/>
    <s v="Lower Yukon-Kuskokwim"/>
    <s v="Public Works Bldg"/>
    <x v="9"/>
    <n v="9600"/>
    <m/>
    <m/>
    <m/>
    <m/>
    <m/>
    <m/>
    <m/>
    <m/>
    <m/>
    <m/>
    <m/>
    <m/>
    <m/>
  </r>
  <r>
    <s v="Saint Paul"/>
    <n v="312"/>
    <s v="Lower Yukon-Kuskokwim"/>
    <s v="Public Works- Maintenance Building"/>
    <x v="9"/>
    <n v="9725"/>
    <m/>
    <m/>
    <m/>
    <n v="3706.8115942028985"/>
    <n v="48292.435799999999"/>
    <m/>
    <m/>
    <m/>
    <m/>
    <m/>
    <m/>
    <m/>
    <m/>
  </r>
  <r>
    <s v="Savoonga"/>
    <n v="718"/>
    <s v="Bering Straits"/>
    <s v="Pub Saf Bldg"/>
    <x v="9"/>
    <n v="648"/>
    <m/>
    <m/>
    <n v="1040"/>
    <m/>
    <m/>
    <m/>
    <m/>
    <m/>
    <m/>
    <m/>
    <m/>
    <m/>
    <m/>
  </r>
  <r>
    <s v="Scammon Bay"/>
    <n v="518"/>
    <s v="Lower Yukon-Kuskokwim"/>
    <s v="Police Station"/>
    <x v="9"/>
    <n v="2400"/>
    <m/>
    <m/>
    <n v="2400"/>
    <m/>
    <n v="2400"/>
    <m/>
    <m/>
    <m/>
    <m/>
    <m/>
    <m/>
    <m/>
    <m/>
  </r>
  <r>
    <s v="Sitka"/>
    <n v="9039"/>
    <s v="Southeast"/>
    <s v="PARADISE COURTBURGESS"/>
    <x v="9"/>
    <n v="3424"/>
    <m/>
    <m/>
    <m/>
    <m/>
    <m/>
    <m/>
    <m/>
    <m/>
    <m/>
    <m/>
    <m/>
    <m/>
    <m/>
  </r>
  <r>
    <s v="Sitka"/>
    <n v="9039"/>
    <s v="Southeast"/>
    <s v=" ALASKA MARINE SAFETY EDUC ASSOC"/>
    <x v="9"/>
    <n v="13896"/>
    <m/>
    <m/>
    <m/>
    <m/>
    <m/>
    <m/>
    <m/>
    <m/>
    <m/>
    <m/>
    <m/>
    <m/>
    <m/>
  </r>
  <r>
    <s v="SITKA"/>
    <n v="9039"/>
    <s v="Southeast"/>
    <s v="Fire DepartmentCity of Sitka"/>
    <x v="9"/>
    <n v="15930"/>
    <m/>
    <m/>
    <n v="7033.5766423357663"/>
    <m/>
    <n v="191481.72331999999"/>
    <m/>
    <m/>
    <m/>
    <m/>
    <m/>
    <m/>
    <m/>
    <m/>
  </r>
  <r>
    <s v="SITKA"/>
    <n v="9039"/>
    <s v="Southeast"/>
    <s v="47142 DPS AcademyState of Alaska"/>
    <x v="9"/>
    <m/>
    <m/>
    <m/>
    <n v="5871.6717761557184"/>
    <m/>
    <n v="978.98214800000005"/>
    <m/>
    <n v="538.05836065573772"/>
    <m/>
    <m/>
    <m/>
    <m/>
    <m/>
    <m/>
  </r>
  <r>
    <s v="SKAGWAY"/>
    <n v="927"/>
    <s v="Southeast"/>
    <s v="Police StationMunicipality of Skagway"/>
    <x v="9"/>
    <n v="2000"/>
    <m/>
    <m/>
    <n v="248.58394160583941"/>
    <m/>
    <n v="54178.987606499999"/>
    <m/>
    <m/>
    <m/>
    <m/>
    <m/>
    <m/>
    <m/>
    <m/>
  </r>
  <r>
    <s v="South Naknek"/>
    <n v="75"/>
    <s v="Bristol Bay"/>
    <s v="Fire Station"/>
    <x v="9"/>
    <m/>
    <m/>
    <m/>
    <m/>
    <m/>
    <m/>
    <m/>
    <m/>
    <m/>
    <m/>
    <m/>
    <m/>
    <m/>
    <m/>
  </r>
  <r>
    <s v="Stevens Village"/>
    <n v="65"/>
    <s v="Yukon-Koyukuk/Upper Tanana"/>
    <s v="Storage (Old VPSO)"/>
    <x v="9"/>
    <m/>
    <m/>
    <s v="Yes; VEEP"/>
    <m/>
    <m/>
    <m/>
    <m/>
    <m/>
    <m/>
    <m/>
    <m/>
    <m/>
    <m/>
    <m/>
  </r>
  <r>
    <s v="Tanacross"/>
    <n v="137"/>
    <s v="Yukon-Koyukuk/Upper Tanana"/>
    <s v="Fire Safety VPSO"/>
    <x v="9"/>
    <m/>
    <m/>
    <m/>
    <m/>
    <m/>
    <m/>
    <m/>
    <m/>
    <m/>
    <m/>
    <m/>
    <m/>
    <m/>
    <m/>
  </r>
  <r>
    <s v="TANANA"/>
    <n v="238"/>
    <s v="Yukon-Koyukuk/Upper Tanana"/>
    <s v="Public Safety Bldg (Jail)City of Tanana"/>
    <x v="9"/>
    <n v="900"/>
    <m/>
    <m/>
    <m/>
    <m/>
    <m/>
    <m/>
    <m/>
    <m/>
    <m/>
    <m/>
    <m/>
    <m/>
    <m/>
  </r>
  <r>
    <s v="Tanana"/>
    <n v="238"/>
    <s v="Yukon-Koyukuk/Upper Tanana"/>
    <s v="Jail"/>
    <x v="9"/>
    <n v="1100"/>
    <m/>
    <m/>
    <m/>
    <m/>
    <m/>
    <m/>
    <m/>
    <m/>
    <m/>
    <m/>
    <m/>
    <m/>
    <m/>
  </r>
  <r>
    <s v="Tanana"/>
    <n v="238"/>
    <s v="Yukon-Koyukuk/Upper Tanana"/>
    <s v="Fire Hall/Village Public Safety Office"/>
    <x v="9"/>
    <n v="1800"/>
    <m/>
    <m/>
    <n v="1500"/>
    <m/>
    <n v="3800"/>
    <m/>
    <s v="70"/>
    <m/>
    <m/>
    <m/>
    <m/>
    <m/>
    <m/>
  </r>
  <r>
    <s v="Tazlina"/>
    <n v="295"/>
    <s v="Copper River/Chugach"/>
    <s v="Fire Barn"/>
    <x v="9"/>
    <n v="2400"/>
    <m/>
    <m/>
    <m/>
    <m/>
    <m/>
    <m/>
    <m/>
    <m/>
    <m/>
    <m/>
    <m/>
    <m/>
    <m/>
  </r>
  <r>
    <s v="Tenakee Springs"/>
    <n v="141"/>
    <s v="Southeast"/>
    <s v="Public Safety/Fire Hall"/>
    <x v="9"/>
    <n v="2500"/>
    <m/>
    <m/>
    <n v="610"/>
    <m/>
    <n v="2050"/>
    <m/>
    <m/>
    <m/>
    <m/>
    <m/>
    <m/>
    <m/>
    <m/>
  </r>
  <r>
    <s v="TENAKEE SPRINGS"/>
    <n v="141"/>
    <s v="Southeast"/>
    <s v="Tenakee Springs Fire HallCity of Tenakee Springs"/>
    <x v="9"/>
    <n v="3000"/>
    <m/>
    <m/>
    <n v="716.50948905109487"/>
    <m/>
    <m/>
    <m/>
    <m/>
    <m/>
    <m/>
    <m/>
    <m/>
    <m/>
    <m/>
  </r>
  <r>
    <s v="TENAKEE SPRINGS"/>
    <n v="141"/>
    <s v="Southeast"/>
    <s v="Tenakee Springs Community BuildingCity of Tenakee Springs"/>
    <x v="9"/>
    <n v="3136"/>
    <m/>
    <m/>
    <n v="972.99416058394172"/>
    <m/>
    <m/>
    <m/>
    <m/>
    <m/>
    <m/>
    <m/>
    <m/>
    <m/>
    <m/>
  </r>
  <r>
    <s v="Togiak"/>
    <n v="878"/>
    <s v="Bristol Bay"/>
    <s v="Togiak Police Department"/>
    <x v="9"/>
    <n v="2000"/>
    <m/>
    <m/>
    <n v="1800"/>
    <m/>
    <n v="6800"/>
    <m/>
    <m/>
    <m/>
    <m/>
    <m/>
    <m/>
    <m/>
    <m/>
  </r>
  <r>
    <s v="Togiak"/>
    <n v="878"/>
    <s v="Bristol Bay"/>
    <s v="Police &amp; Fire Bldg"/>
    <x v="9"/>
    <n v="2287"/>
    <m/>
    <m/>
    <m/>
    <m/>
    <m/>
    <m/>
    <m/>
    <m/>
    <m/>
    <m/>
    <m/>
    <m/>
    <m/>
  </r>
  <r>
    <s v="Tok"/>
    <n v="1267"/>
    <s v="Yukon-Koyukuk/Upper Tanana"/>
    <s v="State Court House"/>
    <x v="9"/>
    <m/>
    <m/>
    <m/>
    <m/>
    <m/>
    <m/>
    <m/>
    <m/>
    <m/>
    <m/>
    <m/>
    <m/>
    <m/>
    <m/>
  </r>
  <r>
    <s v="Tuluksak"/>
    <n v="380"/>
    <s v="Lower Yukon-Kuskokwim"/>
    <s v="Jail"/>
    <x v="9"/>
    <n v="360"/>
    <m/>
    <m/>
    <n v="386"/>
    <m/>
    <n v="405"/>
    <m/>
    <m/>
    <n v="309"/>
    <m/>
    <n v="385"/>
    <m/>
    <m/>
    <n v="500"/>
  </r>
  <r>
    <s v="Tuntutliak"/>
    <n v="380"/>
    <s v="Lower Yukon-Kuskokwim"/>
    <s v="Tuntutuliak VPSO BuildingTribal Government - ANTHC"/>
    <x v="9"/>
    <n v="1365"/>
    <m/>
    <m/>
    <n v="799"/>
    <m/>
    <n v="5196"/>
    <m/>
    <m/>
    <n v="566"/>
    <m/>
    <n v="3959"/>
    <m/>
    <m/>
    <n v="13830"/>
  </r>
  <r>
    <s v="Tununak"/>
    <n v="352"/>
    <s v="Lower Yukon-Kuskokwim"/>
    <s v="Tununak Tribal Pollice OfficeTribal Government - ANTHC"/>
    <x v="9"/>
    <n v="768"/>
    <m/>
    <m/>
    <n v="784"/>
    <m/>
    <n v="1792"/>
    <m/>
    <m/>
    <n v="318"/>
    <m/>
    <n v="1595"/>
    <m/>
    <m/>
    <n v="11939"/>
  </r>
  <r>
    <s v="Unalakleet"/>
    <n v="701"/>
    <s v="Bering Straits"/>
    <s v="Red Code Building-Shack"/>
    <x v="9"/>
    <n v="200"/>
    <m/>
    <m/>
    <n v="500"/>
    <m/>
    <m/>
    <m/>
    <m/>
    <m/>
    <m/>
    <m/>
    <m/>
    <m/>
    <m/>
  </r>
  <r>
    <s v="Unalaska"/>
    <n v="4737"/>
    <s v="Aleutians"/>
    <s v="Amaknak Fire Station"/>
    <x v="9"/>
    <m/>
    <m/>
    <m/>
    <m/>
    <m/>
    <m/>
    <m/>
    <m/>
    <m/>
    <m/>
    <m/>
    <m/>
    <m/>
    <m/>
  </r>
  <r>
    <s v="Unalaska"/>
    <n v="4737"/>
    <s v="Aleutians"/>
    <s v="Court Bldg."/>
    <x v="9"/>
    <m/>
    <m/>
    <m/>
    <m/>
    <m/>
    <m/>
    <m/>
    <m/>
    <m/>
    <m/>
    <m/>
    <m/>
    <m/>
    <m/>
  </r>
  <r>
    <s v="Unalaska"/>
    <n v="4737"/>
    <s v="Aleutians"/>
    <s v="Unalaska Police Dept. (Public Safety Bldg.)"/>
    <x v="9"/>
    <m/>
    <m/>
    <m/>
    <m/>
    <m/>
    <m/>
    <m/>
    <m/>
    <m/>
    <m/>
    <m/>
    <m/>
    <m/>
    <m/>
  </r>
  <r>
    <s v="UPPER KALSKAG"/>
    <n v="222"/>
    <s v="Lower Yukon-Kuskokwim"/>
    <s v="Jail HouseCity of Upper Kalskag"/>
    <x v="9"/>
    <n v="576"/>
    <m/>
    <m/>
    <m/>
    <m/>
    <n v="1323.0119070000001"/>
    <m/>
    <m/>
    <m/>
    <m/>
    <m/>
    <m/>
    <m/>
    <m/>
  </r>
  <r>
    <s v="Upper Kalskag"/>
    <n v="222"/>
    <s v="Lower Yukon-Kuskokwim"/>
    <s v="Fire Station"/>
    <x v="9"/>
    <n v="720"/>
    <m/>
    <m/>
    <m/>
    <m/>
    <m/>
    <m/>
    <m/>
    <m/>
    <m/>
    <m/>
    <m/>
    <m/>
    <m/>
  </r>
  <r>
    <s v="Wainwright"/>
    <n v="543"/>
    <s v="North Slope"/>
    <s v="Search &amp; rescue facility"/>
    <x v="9"/>
    <n v="840"/>
    <m/>
    <m/>
    <m/>
    <m/>
    <n v="3179"/>
    <m/>
    <m/>
    <m/>
    <m/>
    <m/>
    <m/>
    <m/>
    <m/>
  </r>
  <r>
    <s v="WAINWRIGHT"/>
    <n v="543"/>
    <s v="North Slope"/>
    <s v="Police StationWainwright"/>
    <x v="9"/>
    <n v="2560"/>
    <m/>
    <m/>
    <m/>
    <m/>
    <n v="26899.742095499998"/>
    <m/>
    <m/>
    <m/>
    <m/>
    <m/>
    <m/>
    <m/>
    <m/>
  </r>
  <r>
    <s v="Wainwright"/>
    <n v="543"/>
    <s v="North Slope"/>
    <s v="Fire station"/>
    <x v="9"/>
    <n v="4680"/>
    <m/>
    <m/>
    <m/>
    <m/>
    <n v="34722"/>
    <m/>
    <m/>
    <m/>
    <m/>
    <m/>
    <m/>
    <m/>
    <m/>
  </r>
  <r>
    <s v="White Mountain"/>
    <n v="197"/>
    <s v="Bering Straits"/>
    <s v="Old IRA Buliding - WMO VFD"/>
    <x v="9"/>
    <n v="1269"/>
    <m/>
    <m/>
    <n v="550"/>
    <m/>
    <n v="2784"/>
    <m/>
    <m/>
    <m/>
    <m/>
    <m/>
    <m/>
    <m/>
    <m/>
  </r>
  <r>
    <s v="WOMENS BAY"/>
    <n v="784"/>
    <s v="Kodiak"/>
    <s v="Womans Bay Fire StationKodiak Island Borough"/>
    <x v="9"/>
    <n v="3204"/>
    <m/>
    <m/>
    <n v="2161.6204379562046"/>
    <m/>
    <n v="14214.794598666667"/>
    <m/>
    <m/>
    <m/>
    <m/>
    <m/>
    <m/>
    <m/>
    <m/>
  </r>
  <r>
    <s v="ANAKTUVUK PASS"/>
    <n v="358"/>
    <s v="North Slope"/>
    <s v="Transient HousingNorth Slope Borough"/>
    <x v="10"/>
    <n v="1828"/>
    <m/>
    <m/>
    <m/>
    <m/>
    <n v="4661.0419489999995"/>
    <m/>
    <m/>
    <m/>
    <m/>
    <m/>
    <m/>
    <m/>
    <m/>
  </r>
  <r>
    <s v="ANAKTUVUK PASS"/>
    <n v="358"/>
    <s v="North Slope"/>
    <s v="Tri-PlexNorth Slope Borough"/>
    <x v="10"/>
    <n v="3156"/>
    <m/>
    <m/>
    <m/>
    <m/>
    <n v="18513.166616999999"/>
    <m/>
    <m/>
    <m/>
    <m/>
    <m/>
    <m/>
    <m/>
    <m/>
  </r>
  <r>
    <s v="ANAKTUVUK PASS"/>
    <n v="358"/>
    <s v="North Slope"/>
    <s v="5-PlexNorth Slope Borough"/>
    <x v="10"/>
    <n v="5184"/>
    <m/>
    <m/>
    <m/>
    <m/>
    <n v="4299.7053636666669"/>
    <m/>
    <m/>
    <m/>
    <m/>
    <m/>
    <m/>
    <m/>
    <m/>
  </r>
  <r>
    <s v="ANIAK"/>
    <n v="546"/>
    <s v="Lower Yukon-Kuskokwim"/>
    <s v="47801 Aniak RTHState of Alaska"/>
    <x v="10"/>
    <m/>
    <m/>
    <m/>
    <n v="402.34627737226282"/>
    <m/>
    <n v="1935.5174195"/>
    <m/>
    <m/>
    <m/>
    <m/>
    <m/>
    <m/>
    <m/>
    <m/>
  </r>
  <r>
    <s v="ANIAK"/>
    <n v="546"/>
    <s v="Lower Yukon-Kuskokwim"/>
    <s v="47802 Aniak RTHState of Alaska"/>
    <x v="10"/>
    <m/>
    <m/>
    <m/>
    <n v="980.10401459854018"/>
    <m/>
    <n v="4328.372288333333"/>
    <m/>
    <m/>
    <m/>
    <m/>
    <m/>
    <m/>
    <m/>
    <m/>
  </r>
  <r>
    <s v="ANIAK"/>
    <n v="546"/>
    <s v="Lower Yukon-Kuskokwim"/>
    <s v="47805 Aniak RTHState of Alaska"/>
    <x v="10"/>
    <m/>
    <m/>
    <m/>
    <n v="387.363795620438"/>
    <m/>
    <n v="2836.0255239999997"/>
    <m/>
    <m/>
    <m/>
    <m/>
    <m/>
    <m/>
    <m/>
    <m/>
  </r>
  <r>
    <s v="ATQASUK"/>
    <n v="248"/>
    <s v="North Slope"/>
    <s v="Teacher HousingAtqasuk"/>
    <x v="10"/>
    <n v="1368"/>
    <m/>
    <m/>
    <m/>
    <m/>
    <n v="12586.613278499999"/>
    <m/>
    <m/>
    <m/>
    <m/>
    <m/>
    <m/>
    <m/>
    <m/>
  </r>
  <r>
    <s v="ATQASUK"/>
    <n v="248"/>
    <s v="North Slope"/>
    <s v="School District 5-plexAtqasuk"/>
    <x v="10"/>
    <n v="5184"/>
    <m/>
    <m/>
    <m/>
    <m/>
    <n v="32131.789183499997"/>
    <m/>
    <m/>
    <m/>
    <m/>
    <m/>
    <m/>
    <m/>
    <m/>
  </r>
  <r>
    <s v="BARROW"/>
    <n v="4514"/>
    <s v="North Slope"/>
    <s v="Assisted Living ComplexNorth Slope Borough"/>
    <x v="10"/>
    <n v="10368"/>
    <m/>
    <m/>
    <m/>
    <m/>
    <n v="73141.658268999992"/>
    <n v="22346.45"/>
    <m/>
    <m/>
    <m/>
    <m/>
    <m/>
    <m/>
    <m/>
  </r>
  <r>
    <s v="BETHEL"/>
    <n v="6278"/>
    <s v="Lower Yukon-Kuskokwim"/>
    <s v="Bethel Bunkhouse 125-ADept. of Fish &amp; Game"/>
    <x v="10"/>
    <n v="1057"/>
    <m/>
    <m/>
    <n v="251.24899270072993"/>
    <m/>
    <n v="2549.4229445999995"/>
    <m/>
    <m/>
    <m/>
    <m/>
    <m/>
    <m/>
    <m/>
    <m/>
  </r>
  <r>
    <s v="BETHEL"/>
    <n v="6278"/>
    <s v="Lower Yukon-Kuskokwim"/>
    <s v="Bethel Bunkhouse 145-ADept. of Fish &amp; Game"/>
    <x v="10"/>
    <n v="1057"/>
    <m/>
    <m/>
    <n v="300.53220437956202"/>
    <m/>
    <n v="2113.0190169999996"/>
    <m/>
    <m/>
    <m/>
    <m/>
    <m/>
    <m/>
    <m/>
    <m/>
  </r>
  <r>
    <s v="CHITINA"/>
    <n v="132"/>
    <s v="Copper River/Chugach"/>
    <s v="Chitina BunkhouseDept. of Fish &amp; Game"/>
    <x v="10"/>
    <n v="600"/>
    <m/>
    <m/>
    <m/>
    <m/>
    <n v="466.50419849999992"/>
    <m/>
    <m/>
    <m/>
    <m/>
    <m/>
    <m/>
    <m/>
    <m/>
  </r>
  <r>
    <s v="Clark's Point"/>
    <n v="54"/>
    <s v="Bristol Bay"/>
    <s v="Fisherman Bunkhouse"/>
    <x v="10"/>
    <m/>
    <m/>
    <m/>
    <m/>
    <m/>
    <m/>
    <m/>
    <m/>
    <m/>
    <m/>
    <m/>
    <m/>
    <m/>
    <m/>
  </r>
  <r>
    <s v="Clark's Point"/>
    <n v="54"/>
    <s v="Bristol Bay"/>
    <s v="Mechanic Bunkhouse"/>
    <x v="10"/>
    <m/>
    <m/>
    <m/>
    <m/>
    <m/>
    <m/>
    <m/>
    <m/>
    <m/>
    <m/>
    <m/>
    <m/>
    <m/>
    <m/>
  </r>
  <r>
    <s v="Clark's Point"/>
    <n v="54"/>
    <s v="Bristol Bay"/>
    <s v="Old Bunkhouse"/>
    <x v="10"/>
    <m/>
    <m/>
    <m/>
    <m/>
    <m/>
    <m/>
    <m/>
    <m/>
    <m/>
    <m/>
    <m/>
    <m/>
    <m/>
    <m/>
  </r>
  <r>
    <s v="COLD BAY"/>
    <n v="85"/>
    <s v="Aleutians"/>
    <s v="Living Quarters #9 Jerry #2533000199*Central Region"/>
    <x v="10"/>
    <n v="1820"/>
    <m/>
    <m/>
    <n v="1348.4233576642337"/>
    <m/>
    <m/>
    <m/>
    <m/>
    <m/>
    <m/>
    <m/>
    <m/>
    <m/>
    <m/>
  </r>
  <r>
    <s v="COLD BAY"/>
    <n v="85"/>
    <s v="Aleutians"/>
    <s v="47839 Cold Bay RTHState of Alaska"/>
    <x v="10"/>
    <m/>
    <m/>
    <m/>
    <n v="686.01459854014604"/>
    <m/>
    <n v="3577.3655293333331"/>
    <m/>
    <m/>
    <m/>
    <m/>
    <m/>
    <m/>
    <m/>
    <m/>
  </r>
  <r>
    <s v="Cordova"/>
    <n v="2302"/>
    <s v="Copper River/Chugach"/>
    <s v="Cordova Bunkhouse"/>
    <x v="10"/>
    <n v="2876"/>
    <m/>
    <m/>
    <m/>
    <m/>
    <m/>
    <m/>
    <m/>
    <m/>
    <m/>
    <m/>
    <m/>
    <m/>
    <m/>
  </r>
  <r>
    <s v="CORDOVA"/>
    <n v="2302"/>
    <s v="Copper River/Chugach"/>
    <s v="47848 Cordova RTHState of Alaska"/>
    <x v="10"/>
    <m/>
    <m/>
    <m/>
    <n v="283.99270072992698"/>
    <m/>
    <n v="478.15929899999998"/>
    <m/>
    <m/>
    <m/>
    <m/>
    <m/>
    <m/>
    <m/>
    <m/>
  </r>
  <r>
    <s v="DILLINGHAM"/>
    <n v="2395"/>
    <s v="Bristol Bay"/>
    <s v="47854 Dillingham RTH Unit 342State of Alaska"/>
    <x v="10"/>
    <m/>
    <m/>
    <m/>
    <n v="755.00145985401457"/>
    <m/>
    <n v="2343.0210869999996"/>
    <m/>
    <m/>
    <m/>
    <m/>
    <m/>
    <m/>
    <m/>
    <m/>
  </r>
  <r>
    <s v="DILLINGHAM"/>
    <n v="2395"/>
    <s v="Bristol Bay"/>
    <s v="47855 Dillingham RTH Unit 380State of Alaska"/>
    <x v="10"/>
    <m/>
    <m/>
    <m/>
    <n v="757.28978102189774"/>
    <m/>
    <n v="5202.3801543333338"/>
    <m/>
    <m/>
    <m/>
    <m/>
    <m/>
    <m/>
    <m/>
    <m/>
  </r>
  <r>
    <s v="EAGLE"/>
    <n v="93"/>
    <s v="Yukon-Koyukuk/Upper Tanana"/>
    <s v="Bunkhouse #2521000145*Northern Region"/>
    <x v="10"/>
    <n v="1018"/>
    <m/>
    <m/>
    <m/>
    <m/>
    <m/>
    <m/>
    <m/>
    <m/>
    <m/>
    <m/>
    <m/>
    <m/>
    <m/>
  </r>
  <r>
    <s v="Emmonak"/>
    <n v="811"/>
    <s v="Lower Yukon-Kuskokwim"/>
    <s v="Old ADFG Bunkhouse"/>
    <x v="10"/>
    <n v="750"/>
    <m/>
    <m/>
    <m/>
    <m/>
    <m/>
    <m/>
    <m/>
    <m/>
    <m/>
    <m/>
    <m/>
    <m/>
    <m/>
  </r>
  <r>
    <s v="EMMONAK"/>
    <n v="811"/>
    <s v="Lower Yukon-Kuskokwim"/>
    <s v="Emmonak BunkhouseDept. of Fish &amp; Game"/>
    <x v="10"/>
    <n v="1620"/>
    <m/>
    <m/>
    <m/>
    <m/>
    <n v="4972.2447497999992"/>
    <m/>
    <m/>
    <m/>
    <m/>
    <m/>
    <m/>
    <m/>
    <m/>
  </r>
  <r>
    <s v="False Pass"/>
    <n v="40"/>
    <s v="Aleutians"/>
    <s v="Bering Pacific Seafoods Bunkhouse"/>
    <x v="10"/>
    <n v="6800"/>
    <m/>
    <m/>
    <m/>
    <m/>
    <m/>
    <m/>
    <m/>
    <m/>
    <m/>
    <m/>
    <m/>
    <m/>
    <m/>
  </r>
  <r>
    <s v="GALENA"/>
    <n v="483"/>
    <s v="Yukon-Koyukuk/Upper Tanana"/>
    <s v="Trooper Housing #2521000126*Northern Region"/>
    <x v="10"/>
    <n v="1104"/>
    <m/>
    <m/>
    <m/>
    <m/>
    <n v="682.00613799999996"/>
    <m/>
    <m/>
    <m/>
    <m/>
    <m/>
    <m/>
    <m/>
    <m/>
  </r>
  <r>
    <s v="GALENA"/>
    <n v="483"/>
    <s v="Yukon-Koyukuk/Upper Tanana"/>
    <s v="GILA Iditarod HallCity of Galena SD"/>
    <x v="10"/>
    <n v="35579"/>
    <m/>
    <m/>
    <m/>
    <s v="Unknown"/>
    <n v="27806.916926666665"/>
    <m/>
    <m/>
    <m/>
    <m/>
    <m/>
    <m/>
    <m/>
    <m/>
  </r>
  <r>
    <s v="GALENA"/>
    <n v="483"/>
    <s v="Yukon-Koyukuk/Upper Tanana"/>
    <s v="47870 Galena RTHState of Alaska"/>
    <x v="10"/>
    <m/>
    <m/>
    <m/>
    <n v="726.00963503649643"/>
    <m/>
    <n v="2996.860304833333"/>
    <m/>
    <m/>
    <m/>
    <m/>
    <m/>
    <m/>
    <m/>
    <m/>
  </r>
  <r>
    <s v="GALENA"/>
    <n v="483"/>
    <s v="Yukon-Koyukuk/Upper Tanana"/>
    <s v="47871 Galena RTHState of Alaska"/>
    <x v="10"/>
    <m/>
    <m/>
    <m/>
    <n v="707.38510948905116"/>
    <m/>
    <n v="2733.6912696666664"/>
    <m/>
    <m/>
    <m/>
    <m/>
    <m/>
    <m/>
    <m/>
    <m/>
  </r>
  <r>
    <s v="GALENA"/>
    <n v="483"/>
    <s v="Yukon-Koyukuk/Upper Tanana"/>
    <s v="47872 Galena RTHState of Alaska"/>
    <x v="10"/>
    <m/>
    <m/>
    <m/>
    <n v="642.67620437956202"/>
    <m/>
    <n v="4146.28731625"/>
    <m/>
    <m/>
    <m/>
    <m/>
    <m/>
    <m/>
    <m/>
    <m/>
  </r>
  <r>
    <s v="Galena"/>
    <n v="483"/>
    <s v="Yukon-Koyukuk/Upper Tanana"/>
    <s v="Student Dormitory"/>
    <x v="10"/>
    <m/>
    <m/>
    <m/>
    <m/>
    <m/>
    <m/>
    <m/>
    <m/>
    <m/>
    <m/>
    <m/>
    <m/>
    <m/>
    <m/>
  </r>
  <r>
    <s v="GLENNALLEN"/>
    <n v="514"/>
    <s v="Copper River/Chugach"/>
    <s v="Glennallen BunkhouseDept. of Fish &amp; Game"/>
    <x v="10"/>
    <n v="1000"/>
    <m/>
    <m/>
    <m/>
    <m/>
    <n v="422.20379979999996"/>
    <m/>
    <m/>
    <m/>
    <m/>
    <m/>
    <m/>
    <m/>
    <m/>
  </r>
  <r>
    <s v="Igiugig"/>
    <n v="44"/>
    <s v="Bristol Bay"/>
    <s v="AKDF&amp;G Bunkhouse"/>
    <x v="10"/>
    <m/>
    <m/>
    <m/>
    <m/>
    <m/>
    <m/>
    <m/>
    <m/>
    <m/>
    <m/>
    <m/>
    <m/>
    <m/>
    <m/>
  </r>
  <r>
    <s v="KODIAK"/>
    <n v="6338"/>
    <s v="Kodiak"/>
    <s v="Abercrombie Ammo BunkerAlaska State Parks"/>
    <x v="10"/>
    <n v="3240"/>
    <m/>
    <m/>
    <m/>
    <m/>
    <n v="2297.3540093333331"/>
    <m/>
    <m/>
    <m/>
    <m/>
    <m/>
    <m/>
    <m/>
    <m/>
  </r>
  <r>
    <s v="KOTZEBUE"/>
    <n v="3202"/>
    <s v="Northwest Arctic"/>
    <s v="Alaska Technical Center DormitoryNorthwest Arctic Borough School District"/>
    <x v="10"/>
    <n v="11325"/>
    <m/>
    <m/>
    <n v="5652.5868613138691"/>
    <m/>
    <n v="72749.654740999991"/>
    <m/>
    <m/>
    <m/>
    <m/>
    <m/>
    <m/>
    <m/>
    <m/>
  </r>
  <r>
    <s v="MANLEY Hot springs"/>
    <n v="127"/>
    <s v="Yukon-Koyukuk/Upper Tanana"/>
    <s v="Maintenance Shop/Bunkhouse #2523000615*Northern Region"/>
    <x v="10"/>
    <n v="3300"/>
    <m/>
    <m/>
    <n v="3626.2423357664234"/>
    <m/>
    <m/>
    <m/>
    <m/>
    <m/>
    <m/>
    <m/>
    <m/>
    <m/>
    <m/>
  </r>
  <r>
    <s v="MCGRATH"/>
    <n v="320"/>
    <s v="Yukon-Koyukuk/Upper Tanana"/>
    <s v="47898 McGrath RTHState of Alaska"/>
    <x v="10"/>
    <m/>
    <m/>
    <m/>
    <n v="359.96496350364964"/>
    <m/>
    <n v="10971.098738999999"/>
    <m/>
    <m/>
    <m/>
    <m/>
    <m/>
    <m/>
    <m/>
    <m/>
  </r>
  <r>
    <s v="Nightmute"/>
    <n v="281"/>
    <s v="Lower Yukon-Kuskokwim"/>
    <s v="Water Treatment Plant/Bunkhouse"/>
    <x v="10"/>
    <m/>
    <m/>
    <s v="Yes"/>
    <m/>
    <m/>
    <m/>
    <m/>
    <m/>
    <m/>
    <m/>
    <m/>
    <m/>
    <m/>
    <m/>
  </r>
  <r>
    <s v="NOME"/>
    <n v="3659"/>
    <s v="Bering Straits"/>
    <s v="Nome BunkhouseDept. of Fish &amp; Game"/>
    <x v="10"/>
    <n v="2880"/>
    <m/>
    <m/>
    <n v="1017.0359124087593"/>
    <m/>
    <n v="5577.8502001999996"/>
    <m/>
    <m/>
    <m/>
    <m/>
    <m/>
    <m/>
    <m/>
    <m/>
  </r>
  <r>
    <s v="NORTHWAY"/>
    <n v="80"/>
    <s v="Yukon-Koyukuk/Upper Tanana"/>
    <s v="47907 Northway RTHState of Alaska"/>
    <x v="10"/>
    <m/>
    <m/>
    <m/>
    <n v="819.45985401459859"/>
    <m/>
    <n v="9393.0845370000006"/>
    <m/>
    <m/>
    <m/>
    <m/>
    <m/>
    <m/>
    <m/>
    <m/>
  </r>
  <r>
    <s v="NUIQsUT"/>
    <n v="452"/>
    <s v="North Slope"/>
    <s v="Itinerant HousingNuiqsut"/>
    <x v="10"/>
    <n v="1196"/>
    <m/>
    <m/>
    <m/>
    <m/>
    <n v="12456.6121085"/>
    <m/>
    <m/>
    <m/>
    <m/>
    <m/>
    <m/>
    <m/>
    <m/>
  </r>
  <r>
    <s v="NUIQSUT"/>
    <n v="452"/>
    <s v="North Slope"/>
    <s v="5-plexNuiqsut"/>
    <x v="10"/>
    <n v="5184"/>
    <m/>
    <m/>
    <m/>
    <m/>
    <n v="40819.367370999993"/>
    <m/>
    <m/>
    <m/>
    <m/>
    <m/>
    <m/>
    <m/>
    <m/>
  </r>
  <r>
    <s v="PAXSON"/>
    <n v="33"/>
    <s v="Copper River/Chugach"/>
    <s v="Large Bunkhouse #2523001179*Northern Region"/>
    <x v="10"/>
    <n v="1900"/>
    <m/>
    <m/>
    <m/>
    <m/>
    <m/>
    <m/>
    <m/>
    <m/>
    <m/>
    <m/>
    <m/>
    <m/>
    <m/>
  </r>
  <r>
    <s v="POINT LAY"/>
    <n v="215"/>
    <s v="North Slope"/>
    <s v="Teacher 4 plexPoint Lay"/>
    <x v="10"/>
    <n v="3456"/>
    <m/>
    <m/>
    <m/>
    <m/>
    <n v="16476.148283999999"/>
    <m/>
    <m/>
    <m/>
    <m/>
    <m/>
    <m/>
    <m/>
    <m/>
  </r>
  <r>
    <s v="Saint Mary's"/>
    <n v="312"/>
    <s v="Lower Yukon-Kuskokwim"/>
    <s v="Bunkhouse #2523000764*Northern Region"/>
    <x v="10"/>
    <n v="1530"/>
    <m/>
    <m/>
    <n v="1565.3080291970805"/>
    <m/>
    <m/>
    <m/>
    <m/>
    <m/>
    <m/>
    <m/>
    <m/>
    <m/>
    <m/>
  </r>
  <r>
    <s v="Saint Mary's"/>
    <n v="312"/>
    <s v="Lower Yukon-Kuskokwim"/>
    <s v="Bunkhouse"/>
    <x v="10"/>
    <n v="2720"/>
    <m/>
    <m/>
    <m/>
    <m/>
    <m/>
    <m/>
    <m/>
    <m/>
    <m/>
    <m/>
    <m/>
    <m/>
    <m/>
  </r>
  <r>
    <s v="Sitka"/>
    <n v="9039"/>
    <s v="Southeast"/>
    <s v="APARTMENT, THESITKA HERITAGE PROPERTIES, LLC"/>
    <x v="10"/>
    <n v="809"/>
    <m/>
    <m/>
    <m/>
    <m/>
    <m/>
    <m/>
    <m/>
    <m/>
    <m/>
    <m/>
    <m/>
    <m/>
    <m/>
  </r>
  <r>
    <s v="Sitka"/>
    <n v="9039"/>
    <s v="Southeast"/>
    <s v="BROWN APTS(#34-49)BROWN APARTMENTS, LLC"/>
    <x v="10"/>
    <n v="933"/>
    <m/>
    <m/>
    <m/>
    <m/>
    <m/>
    <m/>
    <m/>
    <m/>
    <m/>
    <m/>
    <m/>
    <m/>
    <m/>
  </r>
  <r>
    <s v="SITKA"/>
    <n v="9039"/>
    <s v="Southeast"/>
    <s v="Ivy Hall, Bldg. 297Mt. Edgecumbe High School"/>
    <x v="10"/>
    <n v="16206"/>
    <m/>
    <m/>
    <m/>
    <m/>
    <n v="76083.084741600003"/>
    <m/>
    <m/>
    <m/>
    <m/>
    <m/>
    <m/>
    <m/>
    <m/>
  </r>
  <r>
    <s v="SITKA"/>
    <n v="9039"/>
    <s v="Southeast"/>
    <s v="Heritage Hall, Bldg. 295Mt. Edgecumbe High School"/>
    <x v="10"/>
    <n v="21366"/>
    <m/>
    <m/>
    <m/>
    <m/>
    <n v="129394.5645406"/>
    <m/>
    <m/>
    <m/>
    <m/>
    <m/>
    <m/>
    <m/>
    <m/>
  </r>
  <r>
    <s v="SITKA"/>
    <n v="9039"/>
    <s v="Southeast"/>
    <s v="Boy's Dormitory, Bldg. 292Mt. Edgecumbe High School"/>
    <x v="10"/>
    <n v="30061"/>
    <m/>
    <m/>
    <m/>
    <m/>
    <n v="152686.37416499999"/>
    <m/>
    <m/>
    <m/>
    <m/>
    <m/>
    <m/>
    <m/>
    <m/>
  </r>
  <r>
    <s v="SITKA"/>
    <n v="9039"/>
    <s v="Southeast"/>
    <s v="Main Girl's Dormitory, Bldg. 293Mt. Edgecumbe High School"/>
    <x v="10"/>
    <n v="33105"/>
    <m/>
    <m/>
    <m/>
    <m/>
    <m/>
    <m/>
    <m/>
    <m/>
    <m/>
    <m/>
    <m/>
    <m/>
    <m/>
  </r>
  <r>
    <s v="SLANA"/>
    <n v="139"/>
    <s v="Copper River/Chugach"/>
    <s v="Bunkhouse #2523000202*Northern Region"/>
    <x v="10"/>
    <n v="2240"/>
    <m/>
    <m/>
    <m/>
    <m/>
    <m/>
    <m/>
    <m/>
    <m/>
    <m/>
    <m/>
    <m/>
    <m/>
    <m/>
  </r>
  <r>
    <s v="SLANA"/>
    <n v="139"/>
    <s v="Copper River/Chugach"/>
    <s v="Converted Bunkhouse*Northern Region"/>
    <x v="10"/>
    <m/>
    <m/>
    <m/>
    <m/>
    <m/>
    <m/>
    <m/>
    <m/>
    <m/>
    <m/>
    <m/>
    <m/>
    <m/>
    <m/>
  </r>
  <r>
    <s v="TANANA"/>
    <n v="238"/>
    <s v="Yukon-Koyukuk/Upper Tanana"/>
    <s v="Teacher Housing #1City of Tanana"/>
    <x v="10"/>
    <n v="2575"/>
    <m/>
    <m/>
    <m/>
    <m/>
    <m/>
    <m/>
    <m/>
    <m/>
    <m/>
    <m/>
    <m/>
    <m/>
    <m/>
  </r>
  <r>
    <s v="UNALASKA"/>
    <n v="4737"/>
    <s v="Aleutians"/>
    <s v="Employee Housing*Central Region"/>
    <x v="10"/>
    <m/>
    <m/>
    <m/>
    <n v="2103.087591240876"/>
    <m/>
    <m/>
    <m/>
    <m/>
    <m/>
    <m/>
    <m/>
    <m/>
    <m/>
    <m/>
  </r>
  <r>
    <s v="Unalaska"/>
    <n v="4737"/>
    <s v="Aleutians"/>
    <s v="Trident Bunkhouse"/>
    <x v="10"/>
    <m/>
    <m/>
    <m/>
    <m/>
    <m/>
    <m/>
    <m/>
    <m/>
    <m/>
    <m/>
    <m/>
    <m/>
    <m/>
    <m/>
  </r>
  <r>
    <s v="WAINWRIGHT"/>
    <n v="543"/>
    <s v="North Slope"/>
    <s v="Teacher 5-plexWainwright"/>
    <x v="10"/>
    <n v="5184"/>
    <m/>
    <m/>
    <m/>
    <m/>
    <n v="46165.915489499996"/>
    <m/>
    <m/>
    <m/>
    <m/>
    <m/>
    <m/>
    <m/>
    <m/>
  </r>
  <r>
    <s v="Akhiok"/>
    <n v="85"/>
    <s v="Kodiak"/>
    <s v="ANICA Store"/>
    <x v="11"/>
    <n v="600"/>
    <m/>
    <m/>
    <n v="300"/>
    <m/>
    <m/>
    <m/>
    <m/>
    <m/>
    <m/>
    <m/>
    <m/>
    <m/>
    <m/>
  </r>
  <r>
    <s v="Akiachak"/>
    <n v="675"/>
    <s v="Lower Yukon-Kuskokwim"/>
    <s v="GENERGE'S ENTERPRISES STORE"/>
    <x v="11"/>
    <n v="2100"/>
    <m/>
    <m/>
    <n v="275"/>
    <m/>
    <m/>
    <m/>
    <m/>
    <m/>
    <m/>
    <m/>
    <m/>
    <m/>
    <m/>
  </r>
  <r>
    <s v="Akiak"/>
    <n v="355"/>
    <s v="Lower Yukon-Kuskokwim"/>
    <s v="Stephen Ivans/Sons Store"/>
    <x v="11"/>
    <m/>
    <m/>
    <m/>
    <m/>
    <m/>
    <m/>
    <m/>
    <m/>
    <m/>
    <m/>
    <m/>
    <m/>
    <m/>
    <m/>
  </r>
  <r>
    <s v="Alakanuk"/>
    <n v="704"/>
    <s v="Lower Yukon-Kuskokwim"/>
    <s v="Annex Store Garage"/>
    <x v="11"/>
    <n v="600"/>
    <m/>
    <m/>
    <n v="195"/>
    <m/>
    <m/>
    <m/>
    <m/>
    <m/>
    <m/>
    <m/>
    <m/>
    <m/>
    <m/>
  </r>
  <r>
    <s v="Alakanuk"/>
    <n v="704"/>
    <s v="Lower Yukon-Kuskokwim"/>
    <s v="Annex Store"/>
    <x v="11"/>
    <n v="1600"/>
    <m/>
    <m/>
    <n v="1920"/>
    <m/>
    <m/>
    <m/>
    <m/>
    <m/>
    <m/>
    <m/>
    <m/>
    <m/>
    <m/>
  </r>
  <r>
    <s v="Alakanuk"/>
    <n v="704"/>
    <s v="Lower Yukon-Kuskokwim"/>
    <s v="Native Store"/>
    <x v="11"/>
    <n v="3128"/>
    <m/>
    <m/>
    <n v="3840"/>
    <m/>
    <m/>
    <m/>
    <m/>
    <m/>
    <m/>
    <m/>
    <m/>
    <m/>
    <m/>
  </r>
  <r>
    <s v="Allakaket"/>
    <n v="108"/>
    <s v="Yukon-Koyukuk/Upper Tanana"/>
    <s v="ANICA Store"/>
    <x v="11"/>
    <n v="1000"/>
    <m/>
    <m/>
    <m/>
    <m/>
    <n v="27795"/>
    <m/>
    <m/>
    <m/>
    <m/>
    <m/>
    <m/>
    <m/>
    <m/>
  </r>
  <r>
    <s v="Allakaket"/>
    <n v="108"/>
    <s v="Yukon-Koyukuk/Upper Tanana"/>
    <s v="J&amp;S Store"/>
    <x v="11"/>
    <m/>
    <m/>
    <m/>
    <m/>
    <m/>
    <m/>
    <m/>
    <m/>
    <m/>
    <m/>
    <m/>
    <m/>
    <m/>
    <m/>
  </r>
  <r>
    <s v="Ambler"/>
    <n v="264"/>
    <s v="Northwest Arctic"/>
    <s v="Ambler Native Store"/>
    <x v="11"/>
    <m/>
    <m/>
    <m/>
    <m/>
    <m/>
    <m/>
    <m/>
    <m/>
    <m/>
    <m/>
    <m/>
    <m/>
    <m/>
    <m/>
  </r>
  <r>
    <s v="Aniak"/>
    <n v="546"/>
    <s v="Lower Yukon-Kuskokwim"/>
    <s v="AC Commercial Company Store"/>
    <x v="11"/>
    <n v="5327"/>
    <m/>
    <m/>
    <m/>
    <m/>
    <m/>
    <m/>
    <m/>
    <m/>
    <m/>
    <m/>
    <m/>
    <m/>
    <m/>
  </r>
  <r>
    <s v="Arctic Village"/>
    <n v="175"/>
    <s v="Yukon-Koyukuk/Upper Tanana"/>
    <s v="Midnight Sun Native Store"/>
    <x v="11"/>
    <m/>
    <m/>
    <m/>
    <m/>
    <m/>
    <m/>
    <m/>
    <m/>
    <m/>
    <m/>
    <m/>
    <m/>
    <m/>
    <m/>
  </r>
  <r>
    <s v="Atqasuk"/>
    <n v="248"/>
    <s v="North Slope"/>
    <s v="Taksiigvik Store"/>
    <x v="11"/>
    <m/>
    <m/>
    <m/>
    <m/>
    <m/>
    <m/>
    <m/>
    <m/>
    <m/>
    <m/>
    <m/>
    <m/>
    <m/>
    <m/>
  </r>
  <r>
    <s v="Beluga"/>
    <n v="77"/>
    <s v="Yukon-Koyukuk/Upper Tanana"/>
    <s v="General Store - 2 bldgs"/>
    <x v="11"/>
    <m/>
    <m/>
    <m/>
    <m/>
    <m/>
    <m/>
    <m/>
    <m/>
    <m/>
    <m/>
    <m/>
    <m/>
    <m/>
    <m/>
  </r>
  <r>
    <s v="Bethel"/>
    <n v="6278"/>
    <s v="Lower Yukon-Kuskokwim"/>
    <s v="SAMMY'S MARKET"/>
    <x v="11"/>
    <m/>
    <m/>
    <m/>
    <m/>
    <m/>
    <m/>
    <m/>
    <m/>
    <m/>
    <m/>
    <m/>
    <m/>
    <m/>
    <m/>
  </r>
  <r>
    <s v="Bethel"/>
    <n v="6278"/>
    <s v="Lower Yukon-Kuskokwim"/>
    <s v="THE MORAVIAN BOOKSTORE"/>
    <x v="11"/>
    <m/>
    <m/>
    <m/>
    <m/>
    <m/>
    <m/>
    <m/>
    <m/>
    <m/>
    <m/>
    <m/>
    <m/>
    <m/>
    <m/>
  </r>
  <r>
    <s v="Brevig Mission"/>
    <n v="445"/>
    <s v="Bering Straits"/>
    <s v="Brevig Muit Store"/>
    <x v="11"/>
    <n v="3750"/>
    <m/>
    <m/>
    <n v="4800"/>
    <m/>
    <n v="112488"/>
    <m/>
    <m/>
    <m/>
    <m/>
    <m/>
    <m/>
    <m/>
    <m/>
  </r>
  <r>
    <s v="Buckland"/>
    <n v="487"/>
    <s v="Northwest Arctic"/>
    <s v="Buckland Native Store"/>
    <x v="11"/>
    <m/>
    <m/>
    <m/>
    <m/>
    <m/>
    <m/>
    <m/>
    <m/>
    <m/>
    <m/>
    <m/>
    <m/>
    <m/>
    <m/>
  </r>
  <r>
    <s v="Central"/>
    <n v="91"/>
    <s v="Yukon-Koyukuk/Upper Tanana"/>
    <s v="Far North Market"/>
    <x v="11"/>
    <n v="2640"/>
    <m/>
    <m/>
    <m/>
    <m/>
    <m/>
    <m/>
    <m/>
    <m/>
    <m/>
    <m/>
    <m/>
    <m/>
    <m/>
  </r>
  <r>
    <s v="Chalkyitsik"/>
    <n v="72"/>
    <s v="Yukon-Koyukuk/Upper Tanana"/>
    <s v="CNC Store"/>
    <x v="11"/>
    <m/>
    <m/>
    <m/>
    <m/>
    <m/>
    <m/>
    <m/>
    <m/>
    <m/>
    <m/>
    <m/>
    <m/>
    <m/>
    <m/>
  </r>
  <r>
    <s v="Chignik Lagoon"/>
    <n v="78"/>
    <s v="Bristol Bay"/>
    <s v="Store"/>
    <x v="11"/>
    <m/>
    <m/>
    <m/>
    <m/>
    <m/>
    <m/>
    <m/>
    <m/>
    <m/>
    <m/>
    <m/>
    <m/>
    <m/>
    <m/>
  </r>
  <r>
    <s v="Chignik Lake"/>
    <n v="76"/>
    <s v="Bristol Bay"/>
    <s v="Store"/>
    <x v="11"/>
    <m/>
    <m/>
    <m/>
    <m/>
    <m/>
    <m/>
    <m/>
    <m/>
    <m/>
    <m/>
    <m/>
    <m/>
    <m/>
    <m/>
  </r>
  <r>
    <s v="Chitina"/>
    <n v="132"/>
    <s v="Copper River/Chugach"/>
    <s v="Wrangell View Store"/>
    <x v="11"/>
    <n v="400"/>
    <m/>
    <m/>
    <n v="794"/>
    <m/>
    <n v="10528"/>
    <m/>
    <m/>
    <m/>
    <m/>
    <m/>
    <m/>
    <m/>
    <m/>
  </r>
  <r>
    <s v="Chuathbaluk"/>
    <n v="127"/>
    <s v="Lower Yukon-Kuskokwim"/>
    <s v="Grocery Store"/>
    <x v="11"/>
    <n v="950"/>
    <m/>
    <m/>
    <m/>
    <m/>
    <m/>
    <m/>
    <m/>
    <m/>
    <m/>
    <m/>
    <m/>
    <m/>
    <m/>
  </r>
  <r>
    <s v="Clark's Point"/>
    <n v="54"/>
    <s v="Bristol Bay"/>
    <s v="Store"/>
    <x v="11"/>
    <m/>
    <m/>
    <m/>
    <m/>
    <m/>
    <m/>
    <m/>
    <m/>
    <m/>
    <m/>
    <m/>
    <m/>
    <m/>
    <m/>
  </r>
  <r>
    <s v="Deering"/>
    <n v="139"/>
    <s v="Northwest Arctic"/>
    <s v="Deering Native Store"/>
    <x v="11"/>
    <m/>
    <m/>
    <m/>
    <m/>
    <m/>
    <m/>
    <m/>
    <m/>
    <m/>
    <m/>
    <m/>
    <m/>
    <m/>
    <m/>
  </r>
  <r>
    <s v="Delta Junction"/>
    <n v="139"/>
    <s v="Northwest Arctic"/>
    <s v="IGA Foodliner"/>
    <x v="11"/>
    <n v="22500"/>
    <m/>
    <m/>
    <n v="9000"/>
    <m/>
    <n v="871440"/>
    <m/>
    <m/>
    <m/>
    <m/>
    <m/>
    <m/>
    <m/>
    <m/>
  </r>
  <r>
    <s v="Delta Junction"/>
    <n v="139"/>
    <s v="Northwest Arctic"/>
    <s v="Northern Lights Dairy"/>
    <x v="11"/>
    <m/>
    <m/>
    <m/>
    <n v="13846"/>
    <m/>
    <m/>
    <m/>
    <m/>
    <m/>
    <m/>
    <m/>
    <m/>
    <m/>
    <m/>
  </r>
  <r>
    <s v="Dillingham"/>
    <n v="2395"/>
    <s v="Bristol Bay"/>
    <s v="N&amp;N Market"/>
    <x v="11"/>
    <m/>
    <m/>
    <m/>
    <m/>
    <m/>
    <m/>
    <m/>
    <m/>
    <m/>
    <m/>
    <m/>
    <m/>
    <m/>
    <m/>
  </r>
  <r>
    <s v="Diomede"/>
    <n v="119"/>
    <s v="Bering Straits"/>
    <s v="Diomede Native Store"/>
    <x v="11"/>
    <n v="1296"/>
    <m/>
    <m/>
    <m/>
    <m/>
    <m/>
    <m/>
    <m/>
    <m/>
    <m/>
    <m/>
    <m/>
    <m/>
    <m/>
  </r>
  <r>
    <s v="Eagle"/>
    <n v="93"/>
    <s v="Yukon-Koyukuk/Upper Tanana"/>
    <s v="Store/Laundromat"/>
    <x v="11"/>
    <n v="2700"/>
    <m/>
    <m/>
    <n v="1500"/>
    <m/>
    <n v="14600"/>
    <m/>
    <m/>
    <m/>
    <m/>
    <m/>
    <m/>
    <m/>
    <m/>
  </r>
  <r>
    <s v="Egegik"/>
    <n v="112"/>
    <s v="Bristol Bay"/>
    <s v="Store"/>
    <x v="11"/>
    <m/>
    <m/>
    <m/>
    <m/>
    <m/>
    <m/>
    <m/>
    <m/>
    <m/>
    <m/>
    <m/>
    <m/>
    <m/>
    <m/>
  </r>
  <r>
    <s v="Ekwok"/>
    <n v="115"/>
    <s v="Bristol Bay"/>
    <s v="Country Time Store"/>
    <x v="11"/>
    <m/>
    <m/>
    <m/>
    <m/>
    <m/>
    <m/>
    <m/>
    <m/>
    <m/>
    <m/>
    <m/>
    <m/>
    <m/>
    <m/>
  </r>
  <r>
    <s v="Elim"/>
    <n v="352"/>
    <s v="Bering Straits"/>
    <s v="Elim Native Store"/>
    <x v="11"/>
    <n v="3696"/>
    <m/>
    <m/>
    <m/>
    <m/>
    <n v="111595"/>
    <m/>
    <m/>
    <m/>
    <m/>
    <m/>
    <m/>
    <m/>
    <m/>
  </r>
  <r>
    <s v="Emmonak"/>
    <n v="811"/>
    <s v="Lower Yukon-Kuskokwim"/>
    <s v="AC Commercial Company Store"/>
    <x v="11"/>
    <n v="11286"/>
    <m/>
    <m/>
    <m/>
    <m/>
    <m/>
    <m/>
    <m/>
    <m/>
    <m/>
    <m/>
    <m/>
    <m/>
    <m/>
  </r>
  <r>
    <s v="False Pass"/>
    <n v="40"/>
    <s v="Aleutians"/>
    <s v="Grocery Store"/>
    <x v="11"/>
    <m/>
    <m/>
    <m/>
    <m/>
    <m/>
    <n v="4862"/>
    <m/>
    <m/>
    <m/>
    <m/>
    <m/>
    <m/>
    <m/>
    <m/>
  </r>
  <r>
    <s v="False Pass"/>
    <n v="40"/>
    <s v="Aleutians"/>
    <s v="Liquor Store"/>
    <x v="11"/>
    <m/>
    <m/>
    <m/>
    <m/>
    <m/>
    <n v="936"/>
    <m/>
    <m/>
    <m/>
    <m/>
    <m/>
    <m/>
    <m/>
    <m/>
  </r>
  <r>
    <s v="Fort Yukon"/>
    <n v="590"/>
    <s v="Yukon-Koyukuk/Upper Tanana"/>
    <s v="AC Commercial Company Store"/>
    <x v="11"/>
    <n v="9917"/>
    <m/>
    <m/>
    <m/>
    <m/>
    <m/>
    <m/>
    <m/>
    <m/>
    <m/>
    <m/>
    <m/>
    <m/>
    <m/>
  </r>
  <r>
    <s v="Fort Yukon"/>
    <n v="590"/>
    <s v="Yukon-Koyukuk/Upper Tanana"/>
    <s v="Liquor Store"/>
    <x v="11"/>
    <m/>
    <m/>
    <s v="Yes; VEEP"/>
    <m/>
    <m/>
    <m/>
    <m/>
    <m/>
    <m/>
    <m/>
    <m/>
    <m/>
    <m/>
    <m/>
  </r>
  <r>
    <s v="Galena"/>
    <n v="483"/>
    <s v="Yukon-Koyukuk/Upper Tanana"/>
    <s v="Archie's Store"/>
    <x v="11"/>
    <m/>
    <m/>
    <m/>
    <m/>
    <m/>
    <m/>
    <m/>
    <m/>
    <m/>
    <m/>
    <m/>
    <m/>
    <m/>
    <m/>
  </r>
  <r>
    <s v="Galena"/>
    <n v="483"/>
    <s v="Yukon-Koyukuk/Upper Tanana"/>
    <s v="Galena Liquor Store"/>
    <x v="11"/>
    <m/>
    <m/>
    <m/>
    <m/>
    <m/>
    <m/>
    <m/>
    <m/>
    <m/>
    <m/>
    <m/>
    <m/>
    <m/>
    <m/>
  </r>
  <r>
    <s v="Galena"/>
    <n v="483"/>
    <s v="Yukon-Koyukuk/Upper Tanana"/>
    <s v="Galena Store"/>
    <x v="11"/>
    <m/>
    <m/>
    <m/>
    <m/>
    <m/>
    <m/>
    <m/>
    <m/>
    <m/>
    <m/>
    <m/>
    <m/>
    <m/>
    <m/>
  </r>
  <r>
    <s v="Gambell"/>
    <n v="722"/>
    <s v="Bering Straits"/>
    <s v="Gambell Native Store"/>
    <x v="11"/>
    <n v="5600"/>
    <m/>
    <m/>
    <m/>
    <m/>
    <n v="137060"/>
    <m/>
    <m/>
    <m/>
    <m/>
    <m/>
    <m/>
    <m/>
    <m/>
  </r>
  <r>
    <s v="Glennallen"/>
    <n v="514"/>
    <s v="Copper River/Chugach"/>
    <s v="Caribou Gift Store"/>
    <x v="11"/>
    <m/>
    <m/>
    <m/>
    <m/>
    <m/>
    <m/>
    <m/>
    <m/>
    <m/>
    <m/>
    <m/>
    <m/>
    <m/>
    <m/>
  </r>
  <r>
    <s v="Glennallen"/>
    <n v="514"/>
    <s v="Copper River/Chugach"/>
    <s v="Grocery Store"/>
    <x v="11"/>
    <m/>
    <m/>
    <m/>
    <m/>
    <m/>
    <m/>
    <m/>
    <m/>
    <m/>
    <m/>
    <m/>
    <m/>
    <m/>
    <m/>
  </r>
  <r>
    <s v="Glennallen"/>
    <n v="514"/>
    <s v="Copper River/Chugach"/>
    <s v="Retail Store"/>
    <x v="11"/>
    <m/>
    <m/>
    <m/>
    <m/>
    <m/>
    <m/>
    <m/>
    <m/>
    <m/>
    <m/>
    <m/>
    <m/>
    <m/>
    <m/>
  </r>
  <r>
    <s v="Golovin"/>
    <n v="181"/>
    <s v="Bering Straits"/>
    <s v="Chinik Eskimo Community Store"/>
    <x v="11"/>
    <n v="600"/>
    <m/>
    <m/>
    <n v="413"/>
    <m/>
    <m/>
    <m/>
    <m/>
    <m/>
    <m/>
    <m/>
    <m/>
    <m/>
    <m/>
  </r>
  <r>
    <s v="Hughes"/>
    <n v="88"/>
    <s v="Yukon-Koyukuk/Upper Tanana"/>
    <s v="Community Store"/>
    <x v="11"/>
    <n v="1555"/>
    <s v="Yes"/>
    <s v="Yes; VEEP"/>
    <m/>
    <m/>
    <m/>
    <m/>
    <m/>
    <m/>
    <m/>
    <m/>
    <m/>
    <m/>
    <m/>
  </r>
  <r>
    <s v="Huslia"/>
    <n v="322"/>
    <s v="Yukon-Koyukuk/Upper Tanana"/>
    <s v="Bifelt Enterprises Store"/>
    <x v="11"/>
    <m/>
    <m/>
    <m/>
    <m/>
    <m/>
    <m/>
    <m/>
    <m/>
    <m/>
    <m/>
    <m/>
    <m/>
    <m/>
    <m/>
  </r>
  <r>
    <s v="Huslia"/>
    <n v="322"/>
    <s v="Yukon-Koyukuk/Upper Tanana"/>
    <s v="R&amp;M Mercantile Store"/>
    <x v="11"/>
    <m/>
    <m/>
    <m/>
    <m/>
    <m/>
    <m/>
    <m/>
    <m/>
    <m/>
    <m/>
    <m/>
    <m/>
    <m/>
    <m/>
  </r>
  <r>
    <s v="Huslia"/>
    <n v="322"/>
    <s v="Yukon-Koyukuk/Upper Tanana"/>
    <s v="RJ's Store"/>
    <x v="11"/>
    <m/>
    <m/>
    <m/>
    <m/>
    <m/>
    <m/>
    <m/>
    <m/>
    <m/>
    <m/>
    <m/>
    <m/>
    <m/>
    <m/>
  </r>
  <r>
    <s v="Iliamna"/>
    <n v="97"/>
    <s v="Bristol Bay"/>
    <s v="Iliamna Trading Company"/>
    <x v="11"/>
    <n v="5000"/>
    <m/>
    <m/>
    <n v="3000"/>
    <m/>
    <n v="40000"/>
    <m/>
    <m/>
    <m/>
    <m/>
    <m/>
    <m/>
    <m/>
    <m/>
  </r>
  <r>
    <s v="Kaktovik"/>
    <n v="262"/>
    <s v="North Slope"/>
    <s v="Kaktovik Store"/>
    <x v="11"/>
    <n v="896"/>
    <m/>
    <m/>
    <n v="1800"/>
    <m/>
    <m/>
    <m/>
    <m/>
    <m/>
    <m/>
    <m/>
    <m/>
    <m/>
    <m/>
  </r>
  <r>
    <s v="Kenny Lake"/>
    <n v="341"/>
    <s v="Copper River/Chugach"/>
    <s v="Kenny Lake Mercantile"/>
    <x v="11"/>
    <n v="1500"/>
    <m/>
    <m/>
    <n v="2946"/>
    <m/>
    <n v="52302"/>
    <m/>
    <m/>
    <m/>
    <m/>
    <m/>
    <m/>
    <m/>
    <m/>
  </r>
  <r>
    <s v="Kenny Lake"/>
    <n v="341"/>
    <s v="Copper River/Chugach"/>
    <s v="Manager's Country Store"/>
    <x v="11"/>
    <n v="1800"/>
    <m/>
    <m/>
    <m/>
    <m/>
    <m/>
    <m/>
    <m/>
    <m/>
    <m/>
    <m/>
    <m/>
    <m/>
    <m/>
  </r>
  <r>
    <s v="Kenny Lake"/>
    <n v="341"/>
    <s v="Copper River/Chugach"/>
    <s v="Wenger's Country Store"/>
    <x v="11"/>
    <n v="1800"/>
    <m/>
    <m/>
    <m/>
    <m/>
    <n v="35956"/>
    <m/>
    <m/>
    <m/>
    <m/>
    <m/>
    <m/>
    <m/>
    <m/>
  </r>
  <r>
    <s v="Kiana"/>
    <n v="406"/>
    <s v="Northwest Arctic"/>
    <s v="Kiana Trading Post"/>
    <x v="11"/>
    <m/>
    <m/>
    <m/>
    <m/>
    <m/>
    <m/>
    <m/>
    <m/>
    <m/>
    <m/>
    <m/>
    <m/>
    <m/>
    <m/>
  </r>
  <r>
    <s v="King Salmon"/>
    <n v="337"/>
    <s v="Bristol Bay"/>
    <s v="AC Comp. Store"/>
    <x v="11"/>
    <n v="7718"/>
    <m/>
    <m/>
    <m/>
    <m/>
    <m/>
    <m/>
    <m/>
    <m/>
    <m/>
    <m/>
    <m/>
    <m/>
    <m/>
  </r>
  <r>
    <s v="Kipnuk"/>
    <n v="656"/>
    <s v="Lower Yukon-Kuskokwim"/>
    <s v="Hardware Store"/>
    <x v="11"/>
    <n v="1200"/>
    <m/>
    <m/>
    <n v="200"/>
    <m/>
    <m/>
    <m/>
    <m/>
    <m/>
    <m/>
    <m/>
    <m/>
    <m/>
    <m/>
  </r>
  <r>
    <s v="Kipnuk"/>
    <n v="656"/>
    <s v="Lower Yukon-Kuskokwim"/>
    <s v="Grocery Store"/>
    <x v="11"/>
    <m/>
    <m/>
    <m/>
    <m/>
    <m/>
    <m/>
    <m/>
    <m/>
    <m/>
    <m/>
    <m/>
    <m/>
    <m/>
    <m/>
  </r>
  <r>
    <s v="Kipnuk"/>
    <n v="656"/>
    <s v="Lower Yukon-Kuskokwim"/>
    <s v="Store"/>
    <x v="11"/>
    <m/>
    <m/>
    <m/>
    <m/>
    <m/>
    <m/>
    <m/>
    <m/>
    <m/>
    <m/>
    <m/>
    <m/>
    <m/>
    <m/>
  </r>
  <r>
    <s v="Kivalina"/>
    <n v="402"/>
    <s v="Northwest Arctic"/>
    <s v="Kivalina Native Store"/>
    <x v="11"/>
    <m/>
    <m/>
    <m/>
    <m/>
    <m/>
    <m/>
    <m/>
    <m/>
    <m/>
    <m/>
    <m/>
    <m/>
    <m/>
    <m/>
  </r>
  <r>
    <s v="Kobuk"/>
    <n v="159"/>
    <s v="Northwest Arctic"/>
    <s v="Harry O'Brown Trading Post"/>
    <x v="11"/>
    <n v="600"/>
    <m/>
    <m/>
    <n v="660"/>
    <m/>
    <m/>
    <m/>
    <m/>
    <m/>
    <m/>
    <m/>
    <m/>
    <m/>
    <m/>
  </r>
  <r>
    <s v="Kobuk"/>
    <n v="159"/>
    <s v="Northwest Arctic"/>
    <s v="Kobuk Store"/>
    <x v="11"/>
    <n v="900"/>
    <m/>
    <m/>
    <n v="400"/>
    <m/>
    <m/>
    <m/>
    <m/>
    <m/>
    <m/>
    <m/>
    <m/>
    <m/>
    <m/>
  </r>
  <r>
    <s v="Kokhanok"/>
    <n v="174"/>
    <s v="Bristol Bay"/>
    <s v="Store"/>
    <x v="11"/>
    <m/>
    <m/>
    <m/>
    <m/>
    <m/>
    <m/>
    <m/>
    <m/>
    <m/>
    <m/>
    <m/>
    <m/>
    <m/>
    <m/>
  </r>
  <r>
    <s v="Koliganek"/>
    <n v="229"/>
    <s v="Bristol Bay"/>
    <s v="M&amp;H Variety Store"/>
    <x v="11"/>
    <n v="1920"/>
    <m/>
    <m/>
    <m/>
    <m/>
    <m/>
    <m/>
    <m/>
    <m/>
    <m/>
    <m/>
    <m/>
    <m/>
    <m/>
  </r>
  <r>
    <s v="Kongiganak"/>
    <n v="456"/>
    <s v="Lower Yukon-Kuskokwim"/>
    <s v="Store"/>
    <x v="11"/>
    <m/>
    <m/>
    <m/>
    <m/>
    <m/>
    <m/>
    <m/>
    <m/>
    <m/>
    <m/>
    <m/>
    <m/>
    <m/>
    <m/>
  </r>
  <r>
    <s v="Kongiganak"/>
    <n v="456"/>
    <s v="Lower Yukon-Kuskokwim"/>
    <s v="Variety Store"/>
    <x v="11"/>
    <m/>
    <m/>
    <m/>
    <m/>
    <m/>
    <m/>
    <m/>
    <m/>
    <m/>
    <m/>
    <m/>
    <m/>
    <m/>
    <m/>
  </r>
  <r>
    <s v="Kotlik"/>
    <n v="644"/>
    <s v="Lower Yukon-Kuskokwim"/>
    <s v="AC Commercial Company Store"/>
    <x v="11"/>
    <n v="3591"/>
    <m/>
    <m/>
    <m/>
    <m/>
    <m/>
    <m/>
    <m/>
    <m/>
    <m/>
    <m/>
    <m/>
    <m/>
    <m/>
  </r>
  <r>
    <s v="Kotlik"/>
    <n v="644"/>
    <s v="Lower Yukon-Kuskokwim"/>
    <s v="ANICA Store"/>
    <x v="11"/>
    <n v="5000"/>
    <m/>
    <m/>
    <m/>
    <m/>
    <n v="92744"/>
    <m/>
    <m/>
    <m/>
    <m/>
    <m/>
    <m/>
    <m/>
    <m/>
  </r>
  <r>
    <s v="Koyuk"/>
    <n v="342"/>
    <s v="Bering Straits"/>
    <s v="Koyuk Native Store"/>
    <x v="11"/>
    <n v="3304"/>
    <m/>
    <m/>
    <n v="500"/>
    <m/>
    <n v="79800"/>
    <m/>
    <m/>
    <m/>
    <m/>
    <m/>
    <m/>
    <m/>
    <m/>
  </r>
  <r>
    <s v="Kwethluk"/>
    <n v="783"/>
    <s v="Lower Yukon-Kuskokwim"/>
    <s v="ANICA Store"/>
    <x v="11"/>
    <n v="5000"/>
    <m/>
    <m/>
    <m/>
    <m/>
    <m/>
    <m/>
    <m/>
    <m/>
    <m/>
    <m/>
    <m/>
    <m/>
    <m/>
  </r>
  <r>
    <s v="Kwethluk"/>
    <n v="783"/>
    <s v="Lower Yukon-Kuskokwim"/>
    <s v="Sports Store"/>
    <x v="11"/>
    <n v="64000"/>
    <m/>
    <m/>
    <n v="4000"/>
    <m/>
    <n v="45423"/>
    <m/>
    <m/>
    <m/>
    <m/>
    <m/>
    <m/>
    <m/>
    <m/>
  </r>
  <r>
    <s v="Kwigillingok"/>
    <n v="349"/>
    <s v="Lower Yukon-Kuskokwim"/>
    <s v="Co-op Store"/>
    <x v="11"/>
    <m/>
    <m/>
    <m/>
    <m/>
    <m/>
    <m/>
    <m/>
    <m/>
    <m/>
    <m/>
    <m/>
    <m/>
    <m/>
    <m/>
  </r>
  <r>
    <s v="Kwigillingok"/>
    <n v="349"/>
    <s v="Lower Yukon-Kuskokwim"/>
    <s v="Store"/>
    <x v="11"/>
    <m/>
    <m/>
    <m/>
    <m/>
    <m/>
    <m/>
    <m/>
    <m/>
    <m/>
    <m/>
    <m/>
    <m/>
    <m/>
    <m/>
  </r>
  <r>
    <s v="Lake Louise"/>
    <n v="349"/>
    <s v="Lower Yukon-Kuskokwim"/>
    <s v="Denny Bush Store"/>
    <x v="11"/>
    <m/>
    <m/>
    <m/>
    <m/>
    <m/>
    <m/>
    <m/>
    <m/>
    <m/>
    <m/>
    <m/>
    <m/>
    <m/>
    <m/>
  </r>
  <r>
    <s v="Levelock"/>
    <n v="79"/>
    <s v="Bristol Bay"/>
    <s v="Andrews Provisions Store"/>
    <x v="11"/>
    <m/>
    <m/>
    <m/>
    <m/>
    <m/>
    <m/>
    <m/>
    <m/>
    <m/>
    <m/>
    <m/>
    <m/>
    <m/>
    <m/>
  </r>
  <r>
    <s v="Marshall"/>
    <n v="473"/>
    <s v="Lower Yukon-Kuskokwim"/>
    <s v="Corporation Store"/>
    <x v="11"/>
    <n v="960"/>
    <m/>
    <m/>
    <n v="425"/>
    <m/>
    <n v="10570"/>
    <m/>
    <m/>
    <m/>
    <m/>
    <m/>
    <m/>
    <m/>
    <m/>
  </r>
  <r>
    <s v="Marshall"/>
    <n v="473"/>
    <s v="Lower Yukon-Kuskokwim"/>
    <s v="ANICA Store"/>
    <x v="11"/>
    <n v="2944"/>
    <m/>
    <m/>
    <m/>
    <m/>
    <m/>
    <m/>
    <m/>
    <m/>
    <m/>
    <m/>
    <m/>
    <m/>
    <m/>
  </r>
  <r>
    <s v="McGrath"/>
    <n v="320"/>
    <s v="Yukon-Koyukuk/Upper Tanana"/>
    <s v="AC Commercial Company Store"/>
    <x v="11"/>
    <n v="5363"/>
    <m/>
    <m/>
    <m/>
    <m/>
    <m/>
    <m/>
    <m/>
    <m/>
    <m/>
    <m/>
    <m/>
    <m/>
    <m/>
  </r>
  <r>
    <s v="Mekoryuk"/>
    <n v="201"/>
    <s v="Lower Yukon-Kuskokwim"/>
    <s v="Store"/>
    <x v="11"/>
    <m/>
    <m/>
    <m/>
    <m/>
    <m/>
    <m/>
    <m/>
    <m/>
    <m/>
    <m/>
    <m/>
    <m/>
    <m/>
    <m/>
  </r>
  <r>
    <s v="Mekoryuk"/>
    <n v="201"/>
    <s v="Lower Yukon-Kuskokwim"/>
    <s v="Store Fuel Tank"/>
    <x v="11"/>
    <m/>
    <m/>
    <m/>
    <m/>
    <m/>
    <m/>
    <m/>
    <m/>
    <m/>
    <m/>
    <m/>
    <m/>
    <m/>
    <m/>
  </r>
  <r>
    <s v="Minto"/>
    <n v="214"/>
    <s v="Yukon-Koyukuk/Upper Tanana"/>
    <s v="Minto Northfork Store and Fuel"/>
    <x v="11"/>
    <n v="1716"/>
    <m/>
    <m/>
    <m/>
    <m/>
    <m/>
    <m/>
    <m/>
    <m/>
    <m/>
    <m/>
    <m/>
    <m/>
    <m/>
  </r>
  <r>
    <s v="Mountain Village"/>
    <n v="862"/>
    <s v="Lower Yukon-Kuskokwim"/>
    <s v="AC Commercial Company Store"/>
    <x v="11"/>
    <n v="4587"/>
    <m/>
    <m/>
    <m/>
    <m/>
    <m/>
    <m/>
    <m/>
    <m/>
    <m/>
    <m/>
    <m/>
    <m/>
    <m/>
  </r>
  <r>
    <s v="Nenana"/>
    <n v="45"/>
    <s v="Aleutians"/>
    <s v="Store"/>
    <x v="11"/>
    <m/>
    <m/>
    <m/>
    <m/>
    <m/>
    <m/>
    <m/>
    <m/>
    <m/>
    <m/>
    <m/>
    <m/>
    <m/>
    <m/>
  </r>
  <r>
    <s v="New Stuyahok"/>
    <n v="500"/>
    <s v="Bristol Bay"/>
    <s v="P-Store"/>
    <x v="11"/>
    <n v="4000"/>
    <m/>
    <m/>
    <n v="2000"/>
    <m/>
    <m/>
    <m/>
    <m/>
    <m/>
    <m/>
    <m/>
    <m/>
    <m/>
    <m/>
  </r>
  <r>
    <s v="Newhalen"/>
    <n v="214"/>
    <s v="Bristol Bay"/>
    <s v="General Store"/>
    <x v="11"/>
    <m/>
    <m/>
    <m/>
    <m/>
    <m/>
    <m/>
    <m/>
    <m/>
    <m/>
    <m/>
    <m/>
    <m/>
    <m/>
    <m/>
  </r>
  <r>
    <s v="Newtok"/>
    <n v="400"/>
    <s v="Lower Yukon-Kuskokwim"/>
    <s v="Tom's Store"/>
    <x v="11"/>
    <n v="800"/>
    <s v="Yes, VEEP"/>
    <s v="2 of 3"/>
    <m/>
    <m/>
    <m/>
    <m/>
    <m/>
    <m/>
    <m/>
    <m/>
    <m/>
    <m/>
    <m/>
  </r>
  <r>
    <s v="Nightmute"/>
    <n v="281"/>
    <s v="Lower Yukon-Kuskokwim"/>
    <s v="Chinuruk Inc. Village Store"/>
    <x v="11"/>
    <n v="1901"/>
    <m/>
    <s v="Yes"/>
    <m/>
    <m/>
    <m/>
    <m/>
    <m/>
    <m/>
    <m/>
    <m/>
    <m/>
    <m/>
    <m/>
  </r>
  <r>
    <s v="Noatak"/>
    <n v="562"/>
    <s v="Northwest Arctic"/>
    <s v="Noatak Native Store"/>
    <x v="11"/>
    <n v="4864"/>
    <m/>
    <m/>
    <m/>
    <m/>
    <n v="116439"/>
    <m/>
    <m/>
    <m/>
    <m/>
    <m/>
    <m/>
    <m/>
    <m/>
  </r>
  <r>
    <s v="Noorvik"/>
    <n v="641"/>
    <s v="Northwest Arctic"/>
    <s v="Morris Trading Post"/>
    <x v="11"/>
    <m/>
    <m/>
    <m/>
    <n v="660"/>
    <m/>
    <m/>
    <m/>
    <m/>
    <m/>
    <m/>
    <m/>
    <m/>
    <m/>
    <m/>
  </r>
  <r>
    <s v="Noorvik"/>
    <n v="641"/>
    <s v="Northwest Arctic"/>
    <s v="Noorvik Native Store"/>
    <x v="11"/>
    <m/>
    <m/>
    <m/>
    <m/>
    <m/>
    <m/>
    <m/>
    <m/>
    <m/>
    <m/>
    <m/>
    <m/>
    <m/>
    <m/>
  </r>
  <r>
    <s v="Northway"/>
    <n v="80"/>
    <s v="Yukon-Koyukuk/Upper Tanana"/>
    <s v="Naabia Niign, Store"/>
    <x v="11"/>
    <m/>
    <m/>
    <m/>
    <m/>
    <m/>
    <m/>
    <m/>
    <m/>
    <m/>
    <m/>
    <m/>
    <m/>
    <m/>
    <m/>
  </r>
  <r>
    <s v="Nuiqsut"/>
    <n v="452"/>
    <s v="North Slope"/>
    <s v="AC Commercial Company Store"/>
    <x v="11"/>
    <n v="6655"/>
    <m/>
    <m/>
    <m/>
    <m/>
    <m/>
    <m/>
    <m/>
    <m/>
    <m/>
    <m/>
    <m/>
    <m/>
    <m/>
  </r>
  <r>
    <s v="Nulato"/>
    <n v="262"/>
    <s v="Yukon-Koyukuk/Upper Tanana"/>
    <s v="Nulato Liquor Store"/>
    <x v="11"/>
    <m/>
    <m/>
    <m/>
    <m/>
    <m/>
    <m/>
    <m/>
    <m/>
    <m/>
    <m/>
    <m/>
    <m/>
    <m/>
    <m/>
  </r>
  <r>
    <s v="Nulato"/>
    <n v="262"/>
    <s v="Yukon-Koyukuk/Upper Tanana"/>
    <s v="Store"/>
    <x v="11"/>
    <m/>
    <m/>
    <m/>
    <m/>
    <m/>
    <m/>
    <m/>
    <m/>
    <m/>
    <m/>
    <m/>
    <m/>
    <m/>
    <m/>
  </r>
  <r>
    <s v="Perryville"/>
    <n v="120"/>
    <s v="Bristol Bay"/>
    <s v="Store"/>
    <x v="11"/>
    <m/>
    <m/>
    <m/>
    <m/>
    <m/>
    <m/>
    <m/>
    <m/>
    <m/>
    <m/>
    <m/>
    <m/>
    <m/>
    <m/>
  </r>
  <r>
    <s v="Pilot Point"/>
    <n v="70"/>
    <s v="Bristol Bay"/>
    <s v="Store"/>
    <x v="11"/>
    <m/>
    <m/>
    <m/>
    <m/>
    <m/>
    <m/>
    <m/>
    <m/>
    <m/>
    <m/>
    <m/>
    <m/>
    <m/>
    <m/>
  </r>
  <r>
    <s v="Point Hope"/>
    <n v="683"/>
    <s v="North Slope"/>
    <s v="Pt. Hope Native Store"/>
    <x v="11"/>
    <m/>
    <m/>
    <m/>
    <m/>
    <m/>
    <m/>
    <m/>
    <m/>
    <m/>
    <m/>
    <m/>
    <m/>
    <m/>
    <m/>
  </r>
  <r>
    <s v="Point Lay"/>
    <n v="215"/>
    <s v="North Slope"/>
    <s v="Pt. Lay Native Store"/>
    <x v="11"/>
    <n v="2100"/>
    <m/>
    <m/>
    <n v="2500"/>
    <m/>
    <m/>
    <m/>
    <m/>
    <m/>
    <m/>
    <m/>
    <m/>
    <m/>
    <m/>
  </r>
  <r>
    <s v="Port Graham"/>
    <n v="168"/>
    <s v="Bristol Bay"/>
    <s v="Port Graham General Store"/>
    <x v="11"/>
    <m/>
    <m/>
    <m/>
    <n v="1980"/>
    <m/>
    <m/>
    <m/>
    <m/>
    <m/>
    <m/>
    <m/>
    <m/>
    <m/>
    <m/>
  </r>
  <r>
    <s v="Port Heiden"/>
    <n v="118"/>
    <s v="Bristol Bay"/>
    <s v="Gift Store"/>
    <x v="11"/>
    <m/>
    <m/>
    <m/>
    <m/>
    <m/>
    <m/>
    <m/>
    <m/>
    <m/>
    <m/>
    <m/>
    <m/>
    <m/>
    <m/>
  </r>
  <r>
    <s v="Port Heiden"/>
    <n v="118"/>
    <s v="Bristol Bay"/>
    <s v="Hardware Store"/>
    <x v="11"/>
    <m/>
    <m/>
    <m/>
    <m/>
    <m/>
    <m/>
    <m/>
    <m/>
    <m/>
    <m/>
    <m/>
    <m/>
    <m/>
    <m/>
  </r>
  <r>
    <s v="Port Lions"/>
    <n v="188"/>
    <s v="Kodiak"/>
    <s v="Settlers Cove Market"/>
    <x v="11"/>
    <m/>
    <m/>
    <m/>
    <m/>
    <m/>
    <m/>
    <m/>
    <m/>
    <m/>
    <m/>
    <m/>
    <m/>
    <m/>
    <m/>
  </r>
  <r>
    <s v="Port Protection"/>
    <n v="57"/>
    <s v="Southeast"/>
    <s v="Store"/>
    <x v="11"/>
    <n v="9000"/>
    <m/>
    <m/>
    <n v="26280"/>
    <m/>
    <m/>
    <m/>
    <m/>
    <m/>
    <m/>
    <m/>
    <m/>
    <m/>
    <m/>
  </r>
  <r>
    <s v="Russian Mission"/>
    <n v="312"/>
    <s v="Lower Yukon-Kuskokwim"/>
    <s v="Village Store"/>
    <x v="11"/>
    <n v="150"/>
    <m/>
    <m/>
    <n v="2100"/>
    <m/>
    <m/>
    <m/>
    <m/>
    <m/>
    <m/>
    <m/>
    <m/>
    <m/>
    <m/>
  </r>
  <r>
    <s v="Russian Mission"/>
    <n v="312"/>
    <s v="Lower Yukon-Kuskokwim"/>
    <s v="ANICA Store"/>
    <x v="11"/>
    <m/>
    <m/>
    <m/>
    <m/>
    <m/>
    <m/>
    <m/>
    <m/>
    <m/>
    <m/>
    <m/>
    <m/>
    <m/>
    <m/>
  </r>
  <r>
    <s v="Saint George"/>
    <n v="312"/>
    <s v="Lower Yukon-Kuskokwim"/>
    <s v="Store"/>
    <x v="11"/>
    <m/>
    <m/>
    <m/>
    <n v="378"/>
    <m/>
    <n v="70257"/>
    <m/>
    <m/>
    <m/>
    <m/>
    <m/>
    <m/>
    <m/>
    <m/>
  </r>
  <r>
    <s v="Saint Mary's"/>
    <n v="312"/>
    <s v="Lower Yukon-Kuskokwim"/>
    <s v="AC Commercial Company Store"/>
    <x v="11"/>
    <n v="9584"/>
    <m/>
    <m/>
    <m/>
    <m/>
    <m/>
    <m/>
    <m/>
    <m/>
    <m/>
    <m/>
    <m/>
    <m/>
    <m/>
  </r>
  <r>
    <s v="Saint Michael"/>
    <n v="312"/>
    <s v="Lower Yukon-Kuskokwim"/>
    <s v="AC Commercial Company Store"/>
    <x v="11"/>
    <n v="5850"/>
    <m/>
    <m/>
    <m/>
    <m/>
    <m/>
    <m/>
    <m/>
    <m/>
    <m/>
    <m/>
    <m/>
    <m/>
    <m/>
  </r>
  <r>
    <s v="Saint Paul"/>
    <n v="312"/>
    <s v="Lower Yukon-Kuskokwim"/>
    <s v="AC Commercial Company Store"/>
    <x v="11"/>
    <n v="13896"/>
    <m/>
    <m/>
    <m/>
    <m/>
    <m/>
    <m/>
    <m/>
    <m/>
    <m/>
    <m/>
    <m/>
    <m/>
    <m/>
  </r>
  <r>
    <s v="Sand Point"/>
    <n v="1018"/>
    <s v="Aleutians"/>
    <s v="AC Store"/>
    <x v="11"/>
    <m/>
    <m/>
    <m/>
    <m/>
    <m/>
    <m/>
    <m/>
    <m/>
    <m/>
    <m/>
    <m/>
    <m/>
    <m/>
    <m/>
  </r>
  <r>
    <s v="Sand Point"/>
    <n v="1018"/>
    <s v="Aleutians"/>
    <s v="Trident Store/Facility"/>
    <x v="11"/>
    <m/>
    <m/>
    <m/>
    <m/>
    <m/>
    <m/>
    <m/>
    <m/>
    <m/>
    <m/>
    <m/>
    <m/>
    <m/>
    <m/>
  </r>
  <r>
    <s v="Savoonga"/>
    <n v="718"/>
    <s v="Bering Straits"/>
    <s v="Native Store"/>
    <x v="11"/>
    <n v="5400"/>
    <m/>
    <m/>
    <m/>
    <m/>
    <m/>
    <m/>
    <m/>
    <m/>
    <m/>
    <m/>
    <m/>
    <m/>
    <m/>
  </r>
  <r>
    <s v="Selawik"/>
    <n v="872"/>
    <s v="Northwest Arctic"/>
    <s v="Rotmans Store"/>
    <x v="11"/>
    <n v="4000"/>
    <m/>
    <m/>
    <m/>
    <m/>
    <m/>
    <m/>
    <m/>
    <m/>
    <m/>
    <m/>
    <m/>
    <m/>
    <m/>
  </r>
  <r>
    <s v="Selawik"/>
    <n v="872"/>
    <s v="Northwest Arctic"/>
    <s v="IRA Fuel Prjt"/>
    <x v="11"/>
    <n v="4800"/>
    <m/>
    <m/>
    <m/>
    <m/>
    <m/>
    <m/>
    <m/>
    <m/>
    <m/>
    <m/>
    <m/>
    <m/>
    <m/>
  </r>
  <r>
    <s v="Seldovia"/>
    <n v="872"/>
    <s v="Northwest Arctic"/>
    <s v="Cra B Pot Grocery"/>
    <x v="11"/>
    <n v="3500"/>
    <m/>
    <m/>
    <n v="500"/>
    <m/>
    <m/>
    <m/>
    <m/>
    <m/>
    <m/>
    <m/>
    <m/>
    <m/>
    <m/>
  </r>
  <r>
    <s v="Shageluk"/>
    <n v="76"/>
    <s v="Yukon-Koyukuk/Upper Tanana"/>
    <s v="ANICA Store"/>
    <x v="11"/>
    <n v="2016"/>
    <m/>
    <m/>
    <m/>
    <m/>
    <n v="59719"/>
    <m/>
    <m/>
    <m/>
    <m/>
    <m/>
    <m/>
    <m/>
    <m/>
  </r>
  <r>
    <s v="Shaktoolik"/>
    <n v="272"/>
    <s v="Bering Straits"/>
    <s v="Shaktoolik Native Store"/>
    <x v="11"/>
    <n v="2000"/>
    <m/>
    <m/>
    <m/>
    <m/>
    <n v="59714"/>
    <m/>
    <m/>
    <m/>
    <m/>
    <m/>
    <m/>
    <m/>
    <m/>
  </r>
  <r>
    <s v="Shishmaref"/>
    <n v="598"/>
    <s v="Bering Straits"/>
    <s v="Shishmaref Native Store"/>
    <x v="11"/>
    <n v="3360"/>
    <m/>
    <m/>
    <m/>
    <m/>
    <n v="154740"/>
    <m/>
    <m/>
    <m/>
    <m/>
    <m/>
    <m/>
    <m/>
    <m/>
  </r>
  <r>
    <s v="Shishmaref"/>
    <n v="598"/>
    <s v="Bering Straits"/>
    <s v="Nayokpuk General Store"/>
    <x v="11"/>
    <m/>
    <m/>
    <m/>
    <m/>
    <m/>
    <m/>
    <m/>
    <m/>
    <m/>
    <m/>
    <m/>
    <m/>
    <m/>
    <m/>
  </r>
  <r>
    <s v="Shungnak"/>
    <n v="294"/>
    <s v="Northwest Arctic"/>
    <s v="Shungnak Native Store"/>
    <x v="11"/>
    <n v="3220"/>
    <m/>
    <m/>
    <m/>
    <m/>
    <n v="73124"/>
    <m/>
    <m/>
    <m/>
    <m/>
    <m/>
    <m/>
    <m/>
    <m/>
  </r>
  <r>
    <s v="Stebbins"/>
    <n v="593"/>
    <s v="Bering Straits"/>
    <s v="Stebbins Native Store"/>
    <x v="11"/>
    <n v="6100"/>
    <m/>
    <m/>
    <m/>
    <m/>
    <m/>
    <m/>
    <m/>
    <m/>
    <m/>
    <m/>
    <m/>
    <m/>
    <m/>
  </r>
  <r>
    <s v="Takotna"/>
    <n v="56"/>
    <s v="Yukon-Koyukuk/Upper Tanana"/>
    <s v="Store"/>
    <x v="11"/>
    <m/>
    <m/>
    <s v="Yes; VEEP"/>
    <m/>
    <m/>
    <m/>
    <m/>
    <m/>
    <m/>
    <m/>
    <m/>
    <m/>
    <m/>
    <m/>
  </r>
  <r>
    <s v="Tanana"/>
    <n v="238"/>
    <s v="Yukon-Koyukuk/Upper Tanana"/>
    <s v="Liquor Store"/>
    <x v="11"/>
    <n v="932"/>
    <m/>
    <m/>
    <m/>
    <m/>
    <m/>
    <m/>
    <m/>
    <m/>
    <m/>
    <m/>
    <m/>
    <m/>
    <m/>
  </r>
  <r>
    <s v="Tanana"/>
    <n v="238"/>
    <s v="Yukon-Koyukuk/Upper Tanana"/>
    <s v="Store"/>
    <x v="11"/>
    <m/>
    <m/>
    <m/>
    <m/>
    <m/>
    <m/>
    <m/>
    <m/>
    <m/>
    <m/>
    <m/>
    <m/>
    <m/>
    <m/>
  </r>
  <r>
    <s v="Tazlina"/>
    <n v="295"/>
    <s v="Copper River/Chugach"/>
    <s v="Tazlina Trading Post"/>
    <x v="11"/>
    <n v="3790"/>
    <m/>
    <m/>
    <m/>
    <m/>
    <m/>
    <m/>
    <m/>
    <m/>
    <m/>
    <m/>
    <m/>
    <m/>
    <m/>
  </r>
  <r>
    <s v="Teller"/>
    <n v="241"/>
    <s v="Bering Straits"/>
    <s v="Teller Native Store"/>
    <x v="11"/>
    <m/>
    <m/>
    <m/>
    <m/>
    <m/>
    <m/>
    <m/>
    <m/>
    <m/>
    <m/>
    <m/>
    <m/>
    <m/>
    <m/>
  </r>
  <r>
    <s v="Thorne Bay"/>
    <n v="518"/>
    <s v="Southeast"/>
    <s v="Thorne Bay Market"/>
    <x v="11"/>
    <n v="6000"/>
    <m/>
    <m/>
    <m/>
    <m/>
    <m/>
    <m/>
    <n v="900"/>
    <m/>
    <m/>
    <m/>
    <m/>
    <m/>
    <m/>
  </r>
  <r>
    <s v="Togiak"/>
    <n v="878"/>
    <s v="Bristol Bay"/>
    <s v="AC Commercial Company Store"/>
    <x v="11"/>
    <n v="11286"/>
    <m/>
    <m/>
    <m/>
    <m/>
    <m/>
    <m/>
    <m/>
    <m/>
    <m/>
    <m/>
    <m/>
    <m/>
    <m/>
  </r>
  <r>
    <s v="Togiak"/>
    <n v="878"/>
    <s v="Bristol Bay"/>
    <s v="Trading Store"/>
    <x v="11"/>
    <m/>
    <m/>
    <m/>
    <m/>
    <m/>
    <m/>
    <m/>
    <m/>
    <m/>
    <m/>
    <m/>
    <m/>
    <m/>
    <m/>
  </r>
  <r>
    <s v="Unalakleet"/>
    <n v="701"/>
    <s v="Bering Straits"/>
    <s v="AC Commercial Company Store"/>
    <x v="11"/>
    <n v="10840"/>
    <m/>
    <m/>
    <m/>
    <m/>
    <m/>
    <m/>
    <m/>
    <m/>
    <m/>
    <m/>
    <m/>
    <m/>
    <m/>
  </r>
  <r>
    <s v="Venetie"/>
    <n v="197"/>
    <s v="Yukon-Koyukuk/Upper Tanana"/>
    <s v="ANICA Store"/>
    <x v="11"/>
    <n v="1500"/>
    <m/>
    <m/>
    <m/>
    <m/>
    <m/>
    <m/>
    <m/>
    <m/>
    <m/>
    <m/>
    <m/>
    <m/>
    <m/>
  </r>
  <r>
    <s v="Wainwright"/>
    <n v="543"/>
    <s v="North Slope"/>
    <s v="B&amp;C Quikstop"/>
    <x v="11"/>
    <m/>
    <m/>
    <m/>
    <m/>
    <m/>
    <m/>
    <m/>
    <m/>
    <m/>
    <m/>
    <m/>
    <m/>
    <m/>
    <m/>
  </r>
  <r>
    <s v="Wales"/>
    <n v="150"/>
    <s v="Bering Straits"/>
    <s v="Wales Native Store"/>
    <x v="11"/>
    <m/>
    <m/>
    <m/>
    <m/>
    <m/>
    <m/>
    <m/>
    <m/>
    <m/>
    <m/>
    <m/>
    <m/>
    <m/>
    <m/>
  </r>
  <r>
    <s v="White Mountain"/>
    <n v="197"/>
    <s v="Bering Straits"/>
    <s v="White Mountain Native Store"/>
    <x v="11"/>
    <n v="3400"/>
    <m/>
    <m/>
    <n v="1000"/>
    <m/>
    <m/>
    <m/>
    <m/>
    <m/>
    <m/>
    <m/>
    <m/>
    <m/>
    <m/>
  </r>
  <r>
    <s v="Willow Creek"/>
    <n v="197"/>
    <s v="Bering Straits"/>
    <s v="AC Commercial Company Store"/>
    <x v="11"/>
    <m/>
    <m/>
    <m/>
    <m/>
    <m/>
    <m/>
    <m/>
    <m/>
    <m/>
    <m/>
    <m/>
    <m/>
    <m/>
    <m/>
  </r>
  <r>
    <s v="Bethel"/>
    <n v="6278"/>
    <s v="Lower Yukon-Kuskokwim"/>
    <s v="AC COMPANY"/>
    <x v="11"/>
    <m/>
    <m/>
    <m/>
    <m/>
    <m/>
    <m/>
    <m/>
    <m/>
    <m/>
    <m/>
    <m/>
    <m/>
    <m/>
    <m/>
  </r>
  <r>
    <s v="Sitka"/>
    <n v="9039"/>
    <s v="Southeast"/>
    <s v="NORTHSTAR RENT-A-CARRODGERS"/>
    <x v="11"/>
    <n v="1176"/>
    <m/>
    <m/>
    <m/>
    <m/>
    <m/>
    <m/>
    <m/>
    <m/>
    <m/>
    <m/>
    <m/>
    <m/>
    <m/>
  </r>
  <r>
    <s v="Sitka"/>
    <n v="9039"/>
    <s v="Southeast"/>
    <s v=" ALASKA RENT-A-CAR"/>
    <x v="11"/>
    <n v="1500"/>
    <m/>
    <m/>
    <m/>
    <m/>
    <m/>
    <m/>
    <m/>
    <m/>
    <m/>
    <m/>
    <m/>
    <m/>
    <m/>
  </r>
  <r>
    <s v="Sitka"/>
    <n v="9039"/>
    <s v="Southeast"/>
    <s v="NORTHSTAR RENT-A-CARRODGERS"/>
    <x v="11"/>
    <n v="1500"/>
    <m/>
    <m/>
    <m/>
    <m/>
    <m/>
    <m/>
    <m/>
    <m/>
    <m/>
    <m/>
    <m/>
    <m/>
    <m/>
  </r>
  <r>
    <s v="ADAK"/>
    <n v="283"/>
    <s v="Aleutians"/>
    <s v="SRE Building #2531000118*Central Region"/>
    <x v="12"/>
    <n v="5000"/>
    <m/>
    <m/>
    <n v="2520.5255474452556"/>
    <m/>
    <m/>
    <m/>
    <m/>
    <m/>
    <m/>
    <m/>
    <m/>
    <m/>
    <m/>
  </r>
  <r>
    <s v="Akhiok"/>
    <n v="85"/>
    <s v="Kodiak"/>
    <s v="Sre Building"/>
    <x v="12"/>
    <n v="1104"/>
    <m/>
    <m/>
    <m/>
    <m/>
    <m/>
    <m/>
    <m/>
    <m/>
    <m/>
    <m/>
    <m/>
    <m/>
    <m/>
  </r>
  <r>
    <s v="Akiachak"/>
    <n v="675"/>
    <s v="Lower Yukon-Kuskokwim"/>
    <s v="Equipment Storage"/>
    <x v="12"/>
    <n v="336"/>
    <m/>
    <m/>
    <m/>
    <m/>
    <m/>
    <m/>
    <m/>
    <m/>
    <m/>
    <m/>
    <m/>
    <m/>
    <m/>
  </r>
  <r>
    <s v="Akiak"/>
    <n v="355"/>
    <s v="Lower Yukon-Kuskokwim"/>
    <s v="Storage Van"/>
    <x v="12"/>
    <n v="320"/>
    <m/>
    <m/>
    <m/>
    <m/>
    <m/>
    <m/>
    <m/>
    <m/>
    <m/>
    <m/>
    <m/>
    <m/>
    <m/>
  </r>
  <r>
    <s v="Akiak"/>
    <n v="355"/>
    <s v="Lower Yukon-Kuskokwim"/>
    <s v="Sre Building #1 (Heated)"/>
    <x v="12"/>
    <n v="1104"/>
    <m/>
    <m/>
    <m/>
    <m/>
    <m/>
    <m/>
    <m/>
    <m/>
    <m/>
    <m/>
    <m/>
    <m/>
    <m/>
  </r>
  <r>
    <s v="Akiak"/>
    <n v="355"/>
    <s v="Lower Yukon-Kuskokwim"/>
    <s v="Sre Building #2 (Heated)"/>
    <x v="12"/>
    <n v="1104"/>
    <m/>
    <m/>
    <m/>
    <m/>
    <m/>
    <m/>
    <m/>
    <m/>
    <m/>
    <m/>
    <m/>
    <m/>
    <m/>
  </r>
  <r>
    <s v="Akiak"/>
    <n v="355"/>
    <s v="Lower Yukon-Kuskokwim"/>
    <s v="ANTHC Storage"/>
    <x v="12"/>
    <m/>
    <m/>
    <m/>
    <m/>
    <m/>
    <m/>
    <m/>
    <m/>
    <m/>
    <m/>
    <m/>
    <m/>
    <m/>
    <m/>
  </r>
  <r>
    <s v="Akiak"/>
    <n v="355"/>
    <s v="Lower Yukon-Kuskokwim"/>
    <s v="Old Kokarmuit Storage"/>
    <x v="12"/>
    <m/>
    <m/>
    <m/>
    <m/>
    <m/>
    <m/>
    <m/>
    <m/>
    <m/>
    <m/>
    <m/>
    <m/>
    <m/>
    <m/>
  </r>
  <r>
    <s v="AKUTAN"/>
    <n v="1154"/>
    <s v="Aleutians"/>
    <s v="SRE/Sand Storage Building (Heated)*Central Region"/>
    <x v="12"/>
    <n v="7150"/>
    <m/>
    <m/>
    <n v="385.4014598540146"/>
    <m/>
    <m/>
    <m/>
    <m/>
    <m/>
    <m/>
    <m/>
    <m/>
    <m/>
    <m/>
  </r>
  <r>
    <s v="Alakanuk"/>
    <n v="704"/>
    <s v="Lower Yukon-Kuskokwim"/>
    <s v="Annex Store Warehouse"/>
    <x v="12"/>
    <n v="720"/>
    <m/>
    <m/>
    <n v="540"/>
    <m/>
    <m/>
    <m/>
    <m/>
    <m/>
    <m/>
    <m/>
    <m/>
    <m/>
    <m/>
  </r>
  <r>
    <s v="Alakanuk"/>
    <n v="704"/>
    <s v="Lower Yukon-Kuskokwim"/>
    <s v="Native Store Warehouse"/>
    <x v="12"/>
    <n v="720"/>
    <m/>
    <m/>
    <n v="1800"/>
    <m/>
    <m/>
    <m/>
    <m/>
    <m/>
    <m/>
    <m/>
    <m/>
    <m/>
    <m/>
  </r>
  <r>
    <s v="Alakanuk"/>
    <n v="704"/>
    <s v="Lower Yukon-Kuskokwim"/>
    <s v="EQUIPMENT STORAGE"/>
    <x v="12"/>
    <n v="1104"/>
    <m/>
    <m/>
    <m/>
    <m/>
    <m/>
    <m/>
    <m/>
    <m/>
    <m/>
    <m/>
    <m/>
    <m/>
    <m/>
  </r>
  <r>
    <s v="Aleknagik"/>
    <n v="211"/>
    <s v="Bristol Bay"/>
    <s v="Airport Stg"/>
    <x v="12"/>
    <n v="336"/>
    <m/>
    <m/>
    <m/>
    <m/>
    <m/>
    <m/>
    <m/>
    <m/>
    <m/>
    <m/>
    <m/>
    <m/>
    <m/>
  </r>
  <r>
    <s v="Aleknagik"/>
    <n v="211"/>
    <s v="Bristol Bay"/>
    <s v="Warm Storage Building"/>
    <x v="12"/>
    <n v="950"/>
    <m/>
    <m/>
    <n v="950"/>
    <m/>
    <n v="4800"/>
    <m/>
    <m/>
    <m/>
    <m/>
    <m/>
    <m/>
    <m/>
    <m/>
  </r>
  <r>
    <s v="Allakaket"/>
    <n v="108"/>
    <s v="Yukon-Koyukuk/Upper Tanana"/>
    <s v="SREB"/>
    <x v="12"/>
    <n v="2852"/>
    <m/>
    <m/>
    <m/>
    <m/>
    <m/>
    <m/>
    <m/>
    <m/>
    <m/>
    <m/>
    <m/>
    <m/>
    <m/>
  </r>
  <r>
    <s v="Ambler"/>
    <n v="264"/>
    <s v="Northwest Arctic"/>
    <s v="Storage building"/>
    <x v="12"/>
    <n v="240"/>
    <m/>
    <m/>
    <m/>
    <m/>
    <m/>
    <m/>
    <m/>
    <m/>
    <m/>
    <m/>
    <m/>
    <m/>
    <m/>
  </r>
  <r>
    <s v="Ambler"/>
    <n v="264"/>
    <s v="Northwest Arctic"/>
    <s v="EQUIPMENT STORAGE"/>
    <x v="12"/>
    <n v="1260"/>
    <m/>
    <m/>
    <m/>
    <m/>
    <m/>
    <m/>
    <m/>
    <m/>
    <m/>
    <m/>
    <m/>
    <m/>
    <m/>
  </r>
  <r>
    <s v="ANAKTUVUK PASS"/>
    <n v="358"/>
    <s v="North Slope"/>
    <s v="Warm StorageNorth Slope Borough"/>
    <x v="12"/>
    <n v="7985"/>
    <m/>
    <m/>
    <m/>
    <m/>
    <n v="1905.017145"/>
    <m/>
    <m/>
    <m/>
    <m/>
    <m/>
    <m/>
    <m/>
    <m/>
  </r>
  <r>
    <s v="Aniak"/>
    <n v="546"/>
    <s v="Lower Yukon-Kuskokwim"/>
    <s v="Cold Storage"/>
    <x v="12"/>
    <n v="1920"/>
    <m/>
    <m/>
    <m/>
    <m/>
    <m/>
    <m/>
    <m/>
    <m/>
    <m/>
    <m/>
    <m/>
    <m/>
    <m/>
  </r>
  <r>
    <s v="ANIAK"/>
    <n v="546"/>
    <s v="Lower Yukon-Kuskokwim"/>
    <s v="Sand Storage #2533003511*Central Region"/>
    <x v="12"/>
    <n v="2800"/>
    <m/>
    <m/>
    <n v="1977.8481751824813"/>
    <m/>
    <n v="3504.5315404999997"/>
    <m/>
    <m/>
    <m/>
    <m/>
    <m/>
    <m/>
    <m/>
    <m/>
  </r>
  <r>
    <s v="Aniak"/>
    <n v="546"/>
    <s v="Lower Yukon-Kuskokwim"/>
    <s v="Sre Building"/>
    <x v="12"/>
    <n v="3200"/>
    <m/>
    <m/>
    <m/>
    <m/>
    <m/>
    <m/>
    <m/>
    <m/>
    <m/>
    <m/>
    <m/>
    <m/>
    <m/>
  </r>
  <r>
    <s v="Aniak"/>
    <n v="546"/>
    <s v="Lower Yukon-Kuskokwim"/>
    <s v="Shop/Sef Building    Fy07"/>
    <x v="12"/>
    <m/>
    <m/>
    <m/>
    <m/>
    <m/>
    <m/>
    <m/>
    <m/>
    <m/>
    <m/>
    <m/>
    <m/>
    <m/>
    <m/>
  </r>
  <r>
    <s v="Arctic Village"/>
    <n v="175"/>
    <s v="Yukon-Koyukuk/Upper Tanana"/>
    <s v="Water Storage &amp; Garage"/>
    <x v="12"/>
    <n v="1680"/>
    <m/>
    <m/>
    <m/>
    <m/>
    <m/>
    <m/>
    <m/>
    <m/>
    <m/>
    <m/>
    <m/>
    <m/>
    <m/>
  </r>
  <r>
    <s v="Atka"/>
    <n v="67"/>
    <s v="Aleutians"/>
    <s v="Sre Building Fy09"/>
    <x v="12"/>
    <m/>
    <m/>
    <m/>
    <m/>
    <m/>
    <m/>
    <m/>
    <m/>
    <m/>
    <m/>
    <m/>
    <m/>
    <m/>
    <m/>
  </r>
  <r>
    <s v="Atmautluak"/>
    <n v="305"/>
    <s v="Lower Yukon-Kuskokwim"/>
    <s v="Storage Warehouse"/>
    <x v="12"/>
    <n v="768"/>
    <m/>
    <m/>
    <m/>
    <m/>
    <m/>
    <m/>
    <m/>
    <m/>
    <m/>
    <m/>
    <m/>
    <m/>
    <m/>
  </r>
  <r>
    <s v="Atmautluak"/>
    <n v="305"/>
    <s v="Lower Yukon-Kuskokwim"/>
    <s v="Sre Building (Heated)"/>
    <x v="12"/>
    <n v="1104"/>
    <m/>
    <m/>
    <m/>
    <m/>
    <m/>
    <m/>
    <m/>
    <m/>
    <m/>
    <m/>
    <m/>
    <m/>
    <m/>
  </r>
  <r>
    <s v="Atmautluak"/>
    <n v="305"/>
    <s v="Lower Yukon-Kuskokwim"/>
    <s v="Utility Warehouse"/>
    <x v="12"/>
    <m/>
    <m/>
    <m/>
    <m/>
    <m/>
    <m/>
    <m/>
    <m/>
    <m/>
    <m/>
    <m/>
    <m/>
    <m/>
    <m/>
  </r>
  <r>
    <s v="Atqasuk"/>
    <n v="248"/>
    <s v="North Slope"/>
    <s v="Storage Shop"/>
    <x v="12"/>
    <n v="3040"/>
    <m/>
    <m/>
    <m/>
    <m/>
    <n v="1084"/>
    <m/>
    <m/>
    <m/>
    <m/>
    <m/>
    <m/>
    <m/>
    <m/>
  </r>
  <r>
    <s v="ATQASUK"/>
    <n v="248"/>
    <s v="North Slope"/>
    <s v="Warm StorageAtqasuk"/>
    <x v="12"/>
    <n v="5719"/>
    <m/>
    <m/>
    <m/>
    <m/>
    <n v="68080.612720000005"/>
    <m/>
    <m/>
    <m/>
    <m/>
    <m/>
    <m/>
    <m/>
    <m/>
  </r>
  <r>
    <s v="Barrow"/>
    <n v="4514"/>
    <s v="North Slope"/>
    <s v="C Street Shops Warehouse"/>
    <x v="12"/>
    <n v="1200"/>
    <m/>
    <m/>
    <m/>
    <m/>
    <n v="22214.199339999999"/>
    <m/>
    <m/>
    <m/>
    <m/>
    <m/>
    <m/>
    <m/>
    <m/>
  </r>
  <r>
    <s v="BARROW"/>
    <n v="4514"/>
    <s v="North Slope"/>
    <s v="Health CentralNorth Slope Borough"/>
    <x v="12"/>
    <n v="10368"/>
    <m/>
    <m/>
    <m/>
    <m/>
    <n v="34068.306612"/>
    <n v="10386.039999999999"/>
    <m/>
    <m/>
    <m/>
    <m/>
    <m/>
    <m/>
    <m/>
  </r>
  <r>
    <s v="Barrow"/>
    <n v="4514"/>
    <s v="North Slope"/>
    <s v="DMS Equipment Storage Shop Building"/>
    <x v="12"/>
    <m/>
    <m/>
    <m/>
    <m/>
    <m/>
    <n v="53610.482489999995"/>
    <n v="17889.899999999998"/>
    <m/>
    <m/>
    <m/>
    <m/>
    <m/>
    <m/>
    <m/>
  </r>
  <r>
    <s v="Beaver"/>
    <n v="77"/>
    <s v="Yukon-Koyukuk/Upper Tanana"/>
    <s v="Airport Equip. Storage"/>
    <x v="12"/>
    <n v="1200"/>
    <m/>
    <m/>
    <m/>
    <m/>
    <m/>
    <m/>
    <m/>
    <m/>
    <m/>
    <m/>
    <m/>
    <m/>
    <m/>
  </r>
  <r>
    <s v="Beaver"/>
    <n v="77"/>
    <s v="Yukon-Koyukuk/Upper Tanana"/>
    <s v="Warehouse"/>
    <x v="12"/>
    <n v="1280"/>
    <m/>
    <m/>
    <m/>
    <m/>
    <m/>
    <m/>
    <m/>
    <m/>
    <m/>
    <m/>
    <m/>
    <m/>
    <m/>
  </r>
  <r>
    <s v="BETHEL"/>
    <n v="6278"/>
    <s v="Lower Yukon-Kuskokwim"/>
    <s v="Bethel Storage FacilityDept. of Fish &amp; Game"/>
    <x v="12"/>
    <n v="1152"/>
    <m/>
    <m/>
    <m/>
    <m/>
    <n v="1338.4120456000001"/>
    <m/>
    <m/>
    <m/>
    <m/>
    <m/>
    <m/>
    <m/>
    <m/>
  </r>
  <r>
    <s v="BETHEL"/>
    <n v="6278"/>
    <s v="Lower Yukon-Kuskokwim"/>
    <s v="Sand Storage (Heated) #2521000130*Central Region"/>
    <x v="12"/>
    <n v="7000"/>
    <m/>
    <m/>
    <n v="4564.5343065693432"/>
    <m/>
    <n v="4705.5423495000005"/>
    <m/>
    <m/>
    <m/>
    <m/>
    <m/>
    <m/>
    <m/>
    <m/>
  </r>
  <r>
    <s v="Birch Creek"/>
    <n v="23"/>
    <s v="Yukon-Koyukuk/Upper Tanana"/>
    <s v="Airport Equipment Storage"/>
    <x v="12"/>
    <n v="1600"/>
    <m/>
    <m/>
    <m/>
    <m/>
    <m/>
    <m/>
    <m/>
    <m/>
    <m/>
    <m/>
    <m/>
    <m/>
    <m/>
  </r>
  <r>
    <s v="Brevig Mission"/>
    <n v="445"/>
    <s v="Bering Straits"/>
    <s v="Storage Building"/>
    <x v="12"/>
    <n v="375"/>
    <m/>
    <m/>
    <m/>
    <m/>
    <m/>
    <m/>
    <m/>
    <m/>
    <m/>
    <m/>
    <m/>
    <m/>
    <m/>
  </r>
  <r>
    <s v="Brevig Mission"/>
    <n v="445"/>
    <s v="Bering Straits"/>
    <s v="Storage Buildin BIA"/>
    <x v="12"/>
    <n v="780"/>
    <m/>
    <m/>
    <m/>
    <m/>
    <m/>
    <m/>
    <m/>
    <m/>
    <m/>
    <m/>
    <m/>
    <m/>
    <m/>
  </r>
  <r>
    <s v="Brevig Mission"/>
    <n v="445"/>
    <s v="Bering Straits"/>
    <s v="Portable Storage"/>
    <x v="12"/>
    <n v="800"/>
    <m/>
    <m/>
    <m/>
    <m/>
    <m/>
    <m/>
    <m/>
    <m/>
    <m/>
    <m/>
    <m/>
    <m/>
    <m/>
  </r>
  <r>
    <s v="Brevig Mission"/>
    <n v="445"/>
    <s v="Bering Straits"/>
    <s v="SREB"/>
    <x v="12"/>
    <n v="2000"/>
    <m/>
    <m/>
    <m/>
    <m/>
    <m/>
    <m/>
    <m/>
    <m/>
    <m/>
    <m/>
    <m/>
    <m/>
    <m/>
  </r>
  <r>
    <s v="Buckland"/>
    <n v="487"/>
    <s v="Northwest Arctic"/>
    <s v="SREB"/>
    <x v="12"/>
    <n v="2000"/>
    <m/>
    <m/>
    <m/>
    <m/>
    <m/>
    <m/>
    <m/>
    <m/>
    <m/>
    <m/>
    <m/>
    <m/>
    <m/>
  </r>
  <r>
    <s v="Cantwell"/>
    <n v="487"/>
    <s v="Northwest Arctic"/>
    <s v="STORAGE SHED"/>
    <x v="12"/>
    <n v="448"/>
    <m/>
    <m/>
    <m/>
    <m/>
    <m/>
    <m/>
    <m/>
    <m/>
    <m/>
    <m/>
    <m/>
    <m/>
    <m/>
  </r>
  <r>
    <s v="Cantwell"/>
    <n v="487"/>
    <s v="Northwest Arctic"/>
    <s v="STORAGE BLDG"/>
    <x v="12"/>
    <n v="1200"/>
    <m/>
    <m/>
    <m/>
    <m/>
    <m/>
    <m/>
    <m/>
    <m/>
    <m/>
    <m/>
    <m/>
    <m/>
    <m/>
  </r>
  <r>
    <s v="Central"/>
    <n v="91"/>
    <s v="Yukon-Koyukuk/Upper Tanana"/>
    <s v="Storage"/>
    <x v="12"/>
    <n v="200"/>
    <m/>
    <m/>
    <m/>
    <m/>
    <m/>
    <m/>
    <m/>
    <m/>
    <m/>
    <m/>
    <m/>
    <m/>
    <m/>
  </r>
  <r>
    <s v="Chalkyitsik"/>
    <n v="72"/>
    <s v="Yukon-Koyukuk/Upper Tanana"/>
    <s v="Maintenance Shed"/>
    <x v="12"/>
    <n v="400"/>
    <m/>
    <m/>
    <m/>
    <m/>
    <m/>
    <m/>
    <m/>
    <m/>
    <m/>
    <m/>
    <m/>
    <m/>
    <m/>
  </r>
  <r>
    <s v="Chalkyitsik"/>
    <n v="72"/>
    <s v="Yukon-Koyukuk/Upper Tanana"/>
    <s v="AIRPORT STORAGE BUILDING"/>
    <x v="12"/>
    <n v="1040"/>
    <m/>
    <m/>
    <m/>
    <m/>
    <m/>
    <m/>
    <m/>
    <m/>
    <m/>
    <m/>
    <m/>
    <m/>
    <m/>
  </r>
  <r>
    <s v="Chalkyitsik"/>
    <n v="72"/>
    <s v="Yukon-Koyukuk/Upper Tanana"/>
    <s v="Power House"/>
    <x v="12"/>
    <n v="1296"/>
    <m/>
    <m/>
    <m/>
    <m/>
    <m/>
    <m/>
    <m/>
    <m/>
    <m/>
    <m/>
    <m/>
    <m/>
    <m/>
  </r>
  <r>
    <s v="Chalkyitsik"/>
    <n v="72"/>
    <s v="Yukon-Koyukuk/Upper Tanana"/>
    <s v="Storage "/>
    <x v="12"/>
    <n v="1656"/>
    <m/>
    <m/>
    <m/>
    <m/>
    <m/>
    <m/>
    <m/>
    <m/>
    <m/>
    <m/>
    <m/>
    <m/>
    <m/>
  </r>
  <r>
    <s v="Chefornak"/>
    <n v="436"/>
    <s v="Lower Yukon-Kuskokwim"/>
    <s v="Apt. Storage"/>
    <x v="12"/>
    <n v="336"/>
    <m/>
    <m/>
    <m/>
    <m/>
    <m/>
    <m/>
    <m/>
    <m/>
    <m/>
    <m/>
    <m/>
    <m/>
    <m/>
  </r>
  <r>
    <s v="Chenega Bay"/>
    <n v="63"/>
    <s v="Copper River/Chugach"/>
    <s v="Village Generator &amp; Fuel Storage"/>
    <x v="12"/>
    <m/>
    <m/>
    <m/>
    <m/>
    <m/>
    <m/>
    <m/>
    <m/>
    <m/>
    <m/>
    <m/>
    <m/>
    <m/>
    <m/>
  </r>
  <r>
    <s v="Chicken"/>
    <n v="7"/>
    <s v="Yukon-Koyukuk/Upper Tanana"/>
    <s v="APT EQUIP"/>
    <x v="12"/>
    <n v="1696"/>
    <m/>
    <m/>
    <m/>
    <m/>
    <m/>
    <m/>
    <m/>
    <m/>
    <m/>
    <m/>
    <m/>
    <m/>
    <m/>
  </r>
  <r>
    <s v="Chignik Lake"/>
    <n v="76"/>
    <s v="Bristol Bay"/>
    <s v="Equipment Storage"/>
    <x v="12"/>
    <n v="800"/>
    <m/>
    <m/>
    <m/>
    <m/>
    <m/>
    <m/>
    <m/>
    <m/>
    <m/>
    <m/>
    <m/>
    <m/>
    <m/>
  </r>
  <r>
    <s v="Chignik Lake"/>
    <n v="76"/>
    <s v="Bristol Bay"/>
    <s v="State of AK Storage Building"/>
    <x v="12"/>
    <n v="1104"/>
    <m/>
    <m/>
    <m/>
    <m/>
    <m/>
    <m/>
    <m/>
    <m/>
    <m/>
    <m/>
    <m/>
    <m/>
    <m/>
  </r>
  <r>
    <s v="Chignik Lake"/>
    <n v="76"/>
    <s v="Bristol Bay"/>
    <s v="Boat Storage Area"/>
    <x v="12"/>
    <m/>
    <m/>
    <m/>
    <m/>
    <m/>
    <m/>
    <m/>
    <m/>
    <m/>
    <m/>
    <m/>
    <m/>
    <m/>
    <m/>
  </r>
  <r>
    <s v="Chignik Lake"/>
    <n v="76"/>
    <s v="Bristol Bay"/>
    <s v="DOT Grader Storage"/>
    <x v="12"/>
    <m/>
    <m/>
    <m/>
    <m/>
    <m/>
    <m/>
    <m/>
    <m/>
    <m/>
    <m/>
    <m/>
    <m/>
    <m/>
    <m/>
  </r>
  <r>
    <s v="Chiniak"/>
    <n v="48"/>
    <s v="Kodiak"/>
    <s v="generator shed"/>
    <x v="12"/>
    <n v="364"/>
    <m/>
    <m/>
    <m/>
    <m/>
    <m/>
    <m/>
    <m/>
    <m/>
    <m/>
    <m/>
    <m/>
    <m/>
    <m/>
  </r>
  <r>
    <s v="Chitina"/>
    <n v="132"/>
    <s v="Copper River/Chugach"/>
    <s v="SAND SHED"/>
    <x v="12"/>
    <n v="2240"/>
    <m/>
    <m/>
    <m/>
    <m/>
    <m/>
    <m/>
    <m/>
    <m/>
    <m/>
    <m/>
    <m/>
    <m/>
    <m/>
  </r>
  <r>
    <s v="Chitina"/>
    <n v="132"/>
    <s v="Copper River/Chugach"/>
    <s v="SREB"/>
    <x v="12"/>
    <n v="2400"/>
    <m/>
    <m/>
    <m/>
    <m/>
    <m/>
    <m/>
    <m/>
    <m/>
    <m/>
    <m/>
    <m/>
    <m/>
    <m/>
  </r>
  <r>
    <s v="Circle"/>
    <n v="107"/>
    <s v="Yukon-Koyukuk/Upper Tanana"/>
    <s v="Warehouse "/>
    <x v="12"/>
    <n v="1575"/>
    <m/>
    <m/>
    <m/>
    <m/>
    <m/>
    <m/>
    <m/>
    <m/>
    <m/>
    <m/>
    <m/>
    <m/>
    <m/>
  </r>
  <r>
    <s v="Clark's Point"/>
    <n v="54"/>
    <s v="Bristol Bay"/>
    <s v="Cold Storage"/>
    <x v="12"/>
    <m/>
    <m/>
    <m/>
    <m/>
    <m/>
    <m/>
    <m/>
    <m/>
    <m/>
    <m/>
    <m/>
    <m/>
    <m/>
    <m/>
  </r>
  <r>
    <s v="Clark's Point"/>
    <n v="54"/>
    <s v="Bristol Bay"/>
    <s v="Mechanist Generator/Storage"/>
    <x v="12"/>
    <m/>
    <m/>
    <m/>
    <m/>
    <m/>
    <m/>
    <m/>
    <m/>
    <m/>
    <m/>
    <m/>
    <m/>
    <m/>
    <m/>
  </r>
  <r>
    <s v="Clark's Point"/>
    <n v="54"/>
    <s v="Bristol Bay"/>
    <s v="State Storage Bldg 1"/>
    <x v="12"/>
    <m/>
    <m/>
    <m/>
    <m/>
    <m/>
    <m/>
    <m/>
    <m/>
    <m/>
    <m/>
    <m/>
    <m/>
    <m/>
    <m/>
  </r>
  <r>
    <s v="Clark's Point"/>
    <n v="54"/>
    <s v="Bristol Bay"/>
    <s v="State Storage Bldg 2"/>
    <x v="12"/>
    <m/>
    <m/>
    <m/>
    <m/>
    <m/>
    <m/>
    <m/>
    <m/>
    <m/>
    <m/>
    <m/>
    <m/>
    <m/>
    <m/>
  </r>
  <r>
    <s v="Clark's Point"/>
    <n v="54"/>
    <s v="Bristol Bay"/>
    <s v="Storage/Bunk"/>
    <x v="12"/>
    <m/>
    <m/>
    <m/>
    <m/>
    <m/>
    <m/>
    <m/>
    <m/>
    <m/>
    <m/>
    <m/>
    <m/>
    <m/>
    <m/>
  </r>
  <r>
    <s v="COFFMAN COVE"/>
    <n v="163"/>
    <s v="Southeast"/>
    <s v="Coffman Cove Storage &amp; EMSCoffman Cove"/>
    <x v="12"/>
    <n v="900"/>
    <m/>
    <m/>
    <n v="332.07153284671534"/>
    <m/>
    <n v="2836.0255239999997"/>
    <m/>
    <m/>
    <m/>
    <m/>
    <m/>
    <m/>
    <m/>
    <m/>
  </r>
  <r>
    <s v="COLD BAY"/>
    <n v="85"/>
    <s v="Aleutians"/>
    <s v="Warm Storage #2533000213*Central Region"/>
    <x v="12"/>
    <n v="2624"/>
    <m/>
    <m/>
    <n v="3637.7080291970801"/>
    <m/>
    <m/>
    <m/>
    <m/>
    <m/>
    <m/>
    <m/>
    <m/>
    <m/>
    <m/>
  </r>
  <r>
    <s v="COLD BAY"/>
    <n v="85"/>
    <s v="Aleutians"/>
    <s v="Sand Storage #2533000815*Central Region"/>
    <x v="12"/>
    <n v="4200"/>
    <m/>
    <m/>
    <n v="8879.649635036496"/>
    <m/>
    <m/>
    <m/>
    <m/>
    <m/>
    <m/>
    <m/>
    <m/>
    <m/>
    <m/>
  </r>
  <r>
    <s v="Coldfoot"/>
    <n v="11"/>
    <s v="Yukon-Koyukuk/Upper Tanana"/>
    <s v="COLD STG"/>
    <x v="12"/>
    <n v="900"/>
    <m/>
    <m/>
    <m/>
    <m/>
    <m/>
    <m/>
    <m/>
    <m/>
    <m/>
    <m/>
    <m/>
    <m/>
    <m/>
  </r>
  <r>
    <s v="CORDOVA"/>
    <n v="2302"/>
    <s v="Copper River/Chugach"/>
    <s v="Airport Sand Storage #2523000524*Northern Region"/>
    <x v="12"/>
    <n v="8750"/>
    <m/>
    <m/>
    <n v="3432.9635036496352"/>
    <m/>
    <n v="14012.626112499998"/>
    <m/>
    <m/>
    <m/>
    <m/>
    <m/>
    <m/>
    <m/>
    <m/>
  </r>
  <r>
    <s v="Cordova"/>
    <n v="2302"/>
    <s v="Copper River/Chugach"/>
    <s v="Cordova Warehouse"/>
    <x v="12"/>
    <m/>
    <m/>
    <m/>
    <m/>
    <m/>
    <m/>
    <m/>
    <m/>
    <m/>
    <m/>
    <m/>
    <m/>
    <m/>
    <m/>
  </r>
  <r>
    <s v="Crooked Creek"/>
    <n v="93"/>
    <s v="Lower Yukon-Kuskokwim"/>
    <s v="Sre Building"/>
    <x v="12"/>
    <n v="1104"/>
    <m/>
    <m/>
    <m/>
    <m/>
    <m/>
    <m/>
    <m/>
    <m/>
    <m/>
    <m/>
    <m/>
    <m/>
    <m/>
  </r>
  <r>
    <s v="Deering"/>
    <n v="139"/>
    <s v="Northwest Arctic"/>
    <s v="EQUIPMENT STORAGE"/>
    <x v="12"/>
    <n v="1760"/>
    <m/>
    <m/>
    <m/>
    <m/>
    <m/>
    <m/>
    <m/>
    <m/>
    <m/>
    <m/>
    <m/>
    <m/>
    <m/>
  </r>
  <r>
    <s v="Delta Junction"/>
    <n v="139"/>
    <s v="Northwest Arctic"/>
    <s v="WARM STORAGE"/>
    <x v="12"/>
    <n v="3360"/>
    <m/>
    <m/>
    <m/>
    <m/>
    <m/>
    <m/>
    <m/>
    <m/>
    <m/>
    <m/>
    <m/>
    <m/>
    <m/>
  </r>
  <r>
    <s v="Delta Junction"/>
    <n v="139"/>
    <s v="Northwest Arctic"/>
    <s v="Maintenance Quonset Hut"/>
    <x v="12"/>
    <n v="4000"/>
    <m/>
    <m/>
    <n v="680"/>
    <m/>
    <m/>
    <m/>
    <m/>
    <m/>
    <m/>
    <m/>
    <m/>
    <m/>
    <m/>
  </r>
  <r>
    <s v="DILLINGHAM"/>
    <n v="2395"/>
    <s v="Bristol Bay"/>
    <s v="ShopAlaska State Parks"/>
    <x v="12"/>
    <n v="1200"/>
    <m/>
    <m/>
    <n v="224.04671532846714"/>
    <m/>
    <n v="3499.1743494285711"/>
    <m/>
    <m/>
    <m/>
    <m/>
    <m/>
    <m/>
    <m/>
    <m/>
  </r>
  <r>
    <s v="DILLINGHAM"/>
    <n v="2395"/>
    <s v="Bristol Bay"/>
    <s v="Warm Sand Storage #2533000870*Central Region"/>
    <x v="12"/>
    <n v="2800"/>
    <m/>
    <m/>
    <n v="3109.8364963503645"/>
    <m/>
    <n v="12780.115019999999"/>
    <m/>
    <m/>
    <m/>
    <m/>
    <m/>
    <m/>
    <m/>
    <m/>
  </r>
  <r>
    <s v="DILLINGHAM"/>
    <n v="2395"/>
    <s v="Bristol Bay"/>
    <s v="Warm Storage (Heated) #2531000131*Central Region"/>
    <x v="12"/>
    <n v="3000"/>
    <m/>
    <m/>
    <n v="3638.3182481751833"/>
    <m/>
    <n v="6290.0566099999987"/>
    <m/>
    <m/>
    <m/>
    <m/>
    <m/>
    <m/>
    <m/>
    <m/>
  </r>
  <r>
    <s v="Dillingham"/>
    <n v="2395"/>
    <s v="Bristol Bay"/>
    <s v="Boat Storage"/>
    <x v="12"/>
    <m/>
    <m/>
    <m/>
    <m/>
    <m/>
    <m/>
    <m/>
    <m/>
    <m/>
    <m/>
    <m/>
    <m/>
    <m/>
    <m/>
  </r>
  <r>
    <s v="Dillingham"/>
    <n v="2395"/>
    <s v="Bristol Bay"/>
    <s v="Jim B. Storage"/>
    <x v="12"/>
    <m/>
    <m/>
    <m/>
    <m/>
    <m/>
    <m/>
    <m/>
    <m/>
    <m/>
    <m/>
    <m/>
    <m/>
    <m/>
    <m/>
  </r>
  <r>
    <s v="Diomede"/>
    <n v="119"/>
    <s v="Bering Straits"/>
    <s v="Shack"/>
    <x v="12"/>
    <n v="240"/>
    <m/>
    <m/>
    <m/>
    <m/>
    <m/>
    <m/>
    <m/>
    <m/>
    <m/>
    <m/>
    <m/>
    <m/>
    <m/>
  </r>
  <r>
    <s v="Diomede"/>
    <n v="119"/>
    <s v="Bering Straits"/>
    <s v="Storage Building"/>
    <x v="12"/>
    <n v="420"/>
    <m/>
    <m/>
    <m/>
    <m/>
    <m/>
    <m/>
    <m/>
    <m/>
    <m/>
    <m/>
    <m/>
    <m/>
    <m/>
  </r>
  <r>
    <s v="Dot Lake"/>
    <n v="19"/>
    <s v="Yukon-Koyukuk/Upper Tanana"/>
    <s v="Storage Units"/>
    <x v="12"/>
    <m/>
    <m/>
    <m/>
    <m/>
    <m/>
    <m/>
    <m/>
    <m/>
    <m/>
    <m/>
    <m/>
    <m/>
    <m/>
    <m/>
  </r>
  <r>
    <s v="Eek"/>
    <n v="356"/>
    <s v="Lower Yukon-Kuskokwim"/>
    <s v="Warehouse BIA"/>
    <x v="12"/>
    <n v="300"/>
    <m/>
    <m/>
    <m/>
    <m/>
    <m/>
    <m/>
    <m/>
    <m/>
    <m/>
    <m/>
    <m/>
    <m/>
    <m/>
  </r>
  <r>
    <s v="Eek"/>
    <n v="356"/>
    <s v="Lower Yukon-Kuskokwim"/>
    <s v="Warehouse"/>
    <x v="12"/>
    <n v="864"/>
    <m/>
    <m/>
    <m/>
    <m/>
    <m/>
    <m/>
    <m/>
    <m/>
    <m/>
    <m/>
    <m/>
    <m/>
    <m/>
  </r>
  <r>
    <s v="Egegik"/>
    <n v="112"/>
    <s v="Bristol Bay"/>
    <s v="City Warehouse"/>
    <x v="12"/>
    <n v="1104"/>
    <m/>
    <m/>
    <m/>
    <m/>
    <m/>
    <m/>
    <m/>
    <m/>
    <m/>
    <m/>
    <m/>
    <m/>
    <m/>
  </r>
  <r>
    <s v="Ekwok"/>
    <n v="115"/>
    <s v="Bristol Bay"/>
    <s v="Storage Bldg (Heated)"/>
    <x v="12"/>
    <m/>
    <m/>
    <m/>
    <m/>
    <m/>
    <m/>
    <m/>
    <m/>
    <m/>
    <m/>
    <m/>
    <m/>
    <m/>
    <m/>
  </r>
  <r>
    <s v="Elim"/>
    <n v="352"/>
    <s v="Bering Straits"/>
    <s v="ATV Storage Building"/>
    <x v="12"/>
    <n v="320"/>
    <m/>
    <m/>
    <m/>
    <m/>
    <m/>
    <m/>
    <m/>
    <m/>
    <m/>
    <m/>
    <m/>
    <m/>
    <m/>
  </r>
  <r>
    <s v="Elim"/>
    <n v="352"/>
    <s v="Bering Straits"/>
    <s v="Van Garage Building"/>
    <x v="12"/>
    <n v="592"/>
    <m/>
    <m/>
    <m/>
    <m/>
    <m/>
    <m/>
    <m/>
    <m/>
    <m/>
    <m/>
    <m/>
    <m/>
    <m/>
  </r>
  <r>
    <s v="Elim"/>
    <n v="352"/>
    <s v="Bering Straits"/>
    <s v="SNOW REMOVAL EQUIP BLDG"/>
    <x v="12"/>
    <n v="2000"/>
    <m/>
    <m/>
    <m/>
    <m/>
    <m/>
    <m/>
    <m/>
    <m/>
    <m/>
    <m/>
    <m/>
    <m/>
    <m/>
  </r>
  <r>
    <s v="ELIM"/>
    <n v="352"/>
    <s v="Bering Straits"/>
    <s v="Storage Building/SRE Building #2523000656*Northern Region"/>
    <x v="12"/>
    <n v="2000"/>
    <m/>
    <m/>
    <n v="2512.4899270072992"/>
    <m/>
    <n v="1663.5149714999998"/>
    <m/>
    <m/>
    <m/>
    <m/>
    <m/>
    <m/>
    <m/>
    <m/>
  </r>
  <r>
    <s v="Emmonak"/>
    <n v="811"/>
    <s v="Lower Yukon-Kuskokwim"/>
    <s v="EQUIPMENT STORAGE"/>
    <x v="12"/>
    <n v="1600"/>
    <m/>
    <m/>
    <m/>
    <m/>
    <m/>
    <m/>
    <m/>
    <m/>
    <m/>
    <m/>
    <m/>
    <m/>
    <m/>
  </r>
  <r>
    <s v="Emmonak"/>
    <n v="811"/>
    <s v="Lower Yukon-Kuskokwim"/>
    <s v="Warm Storage "/>
    <x v="12"/>
    <m/>
    <m/>
    <m/>
    <m/>
    <m/>
    <m/>
    <m/>
    <m/>
    <m/>
    <m/>
    <m/>
    <m/>
    <m/>
    <m/>
  </r>
  <r>
    <s v="False Pass"/>
    <n v="40"/>
    <s v="Aleutians"/>
    <s v="Sre Building"/>
    <x v="12"/>
    <n v="1104"/>
    <m/>
    <m/>
    <m/>
    <m/>
    <m/>
    <m/>
    <m/>
    <m/>
    <m/>
    <m/>
    <m/>
    <m/>
    <m/>
  </r>
  <r>
    <s v="False Pass"/>
    <n v="40"/>
    <s v="Aleutians"/>
    <s v="Warehouse"/>
    <x v="12"/>
    <m/>
    <m/>
    <m/>
    <m/>
    <m/>
    <n v="1847"/>
    <m/>
    <m/>
    <m/>
    <m/>
    <m/>
    <m/>
    <m/>
    <m/>
  </r>
  <r>
    <s v="Fort Yukon"/>
    <n v="590"/>
    <s v="Yukon-Koyukuk/Upper Tanana"/>
    <s v="F&amp;G Storage"/>
    <x v="12"/>
    <n v="576"/>
    <m/>
    <m/>
    <m/>
    <m/>
    <m/>
    <m/>
    <m/>
    <m/>
    <m/>
    <m/>
    <m/>
    <m/>
    <m/>
  </r>
  <r>
    <s v="Fort Yukon"/>
    <n v="590"/>
    <s v="Yukon-Koyukuk/Upper Tanana"/>
    <s v="SREB"/>
    <x v="12"/>
    <n v="2000"/>
    <m/>
    <m/>
    <m/>
    <m/>
    <m/>
    <m/>
    <m/>
    <m/>
    <m/>
    <m/>
    <m/>
    <m/>
    <m/>
  </r>
  <r>
    <s v="Fort Yukon"/>
    <n v="590"/>
    <s v="Yukon-Koyukuk/Upper Tanana"/>
    <s v="ANTHC Warm Storage"/>
    <x v="12"/>
    <m/>
    <m/>
    <s v="Yes; VEEP"/>
    <m/>
    <m/>
    <m/>
    <m/>
    <m/>
    <m/>
    <m/>
    <m/>
    <m/>
    <m/>
    <m/>
  </r>
  <r>
    <s v="Galena"/>
    <n v="483"/>
    <s v="Yukon-Koyukuk/Upper Tanana"/>
    <s v="SAND/STGE"/>
    <x v="12"/>
    <n v="2160"/>
    <m/>
    <m/>
    <m/>
    <m/>
    <m/>
    <m/>
    <m/>
    <m/>
    <m/>
    <m/>
    <m/>
    <m/>
    <m/>
  </r>
  <r>
    <s v="Galena"/>
    <n v="483"/>
    <s v="Yukon-Koyukuk/Upper Tanana"/>
    <s v="Warm Storage Bldg."/>
    <x v="12"/>
    <n v="6531"/>
    <m/>
    <m/>
    <m/>
    <m/>
    <m/>
    <m/>
    <m/>
    <m/>
    <m/>
    <m/>
    <m/>
    <m/>
    <m/>
  </r>
  <r>
    <s v="Galena"/>
    <n v="483"/>
    <s v="Yukon-Koyukuk/Upper Tanana"/>
    <s v="SHS Storage"/>
    <x v="12"/>
    <n v="58494"/>
    <m/>
    <m/>
    <m/>
    <m/>
    <m/>
    <m/>
    <m/>
    <m/>
    <m/>
    <m/>
    <m/>
    <m/>
    <m/>
  </r>
  <r>
    <s v="Galena"/>
    <n v="483"/>
    <s v="Yukon-Koyukuk/Upper Tanana"/>
    <s v="Cold Storage"/>
    <x v="12"/>
    <m/>
    <m/>
    <m/>
    <m/>
    <m/>
    <m/>
    <m/>
    <m/>
    <m/>
    <m/>
    <m/>
    <m/>
    <m/>
    <m/>
  </r>
  <r>
    <s v="Galena"/>
    <n v="483"/>
    <s v="Yukon-Koyukuk/Upper Tanana"/>
    <s v="F&amp;W Storage Hangar"/>
    <x v="12"/>
    <m/>
    <m/>
    <m/>
    <m/>
    <m/>
    <m/>
    <m/>
    <m/>
    <m/>
    <m/>
    <m/>
    <m/>
    <m/>
    <m/>
  </r>
  <r>
    <s v="Galena"/>
    <n v="483"/>
    <s v="Yukon-Koyukuk/Upper Tanana"/>
    <s v="Red Shed Storage Bldg."/>
    <x v="12"/>
    <m/>
    <m/>
    <m/>
    <m/>
    <m/>
    <m/>
    <m/>
    <m/>
    <m/>
    <m/>
    <m/>
    <m/>
    <m/>
    <m/>
  </r>
  <r>
    <s v="Gambell"/>
    <n v="722"/>
    <s v="Bering Straits"/>
    <s v="SREB"/>
    <x v="12"/>
    <n v="2000"/>
    <m/>
    <m/>
    <m/>
    <m/>
    <m/>
    <m/>
    <m/>
    <m/>
    <m/>
    <m/>
    <m/>
    <m/>
    <m/>
  </r>
  <r>
    <s v="Glennallen"/>
    <n v="514"/>
    <s v="Copper River/Chugach"/>
    <s v="ADF&amp;G Storage"/>
    <x v="12"/>
    <m/>
    <m/>
    <m/>
    <m/>
    <m/>
    <m/>
    <m/>
    <m/>
    <m/>
    <m/>
    <m/>
    <m/>
    <m/>
    <m/>
  </r>
  <r>
    <s v="Glennallen"/>
    <n v="514"/>
    <s v="Copper River/Chugach"/>
    <s v="Bus Garage Storage"/>
    <x v="12"/>
    <m/>
    <m/>
    <m/>
    <m/>
    <m/>
    <m/>
    <m/>
    <m/>
    <m/>
    <m/>
    <m/>
    <m/>
    <m/>
    <m/>
  </r>
  <r>
    <s v="Glennallen"/>
    <n v="514"/>
    <s v="Copper River/Chugach"/>
    <s v="Recycle &amp; Storage Van"/>
    <x v="12"/>
    <m/>
    <m/>
    <m/>
    <m/>
    <m/>
    <m/>
    <m/>
    <m/>
    <m/>
    <m/>
    <m/>
    <m/>
    <m/>
    <m/>
  </r>
  <r>
    <s v="Glennallen"/>
    <n v="514"/>
    <s v="Copper River/Chugach"/>
    <s v="Storage"/>
    <x v="12"/>
    <m/>
    <m/>
    <m/>
    <m/>
    <m/>
    <m/>
    <m/>
    <m/>
    <m/>
    <m/>
    <m/>
    <m/>
    <m/>
    <m/>
  </r>
  <r>
    <s v="Glennallen"/>
    <n v="514"/>
    <s v="Copper River/Chugach"/>
    <s v="Warehouse"/>
    <x v="12"/>
    <m/>
    <m/>
    <m/>
    <m/>
    <m/>
    <m/>
    <m/>
    <m/>
    <m/>
    <m/>
    <m/>
    <m/>
    <m/>
    <m/>
  </r>
  <r>
    <s v="Golovin"/>
    <n v="181"/>
    <s v="Bering Straits"/>
    <s v="Storage Building"/>
    <x v="12"/>
    <n v="336"/>
    <m/>
    <m/>
    <m/>
    <m/>
    <m/>
    <m/>
    <m/>
    <m/>
    <m/>
    <m/>
    <m/>
    <m/>
    <m/>
  </r>
  <r>
    <s v="Golovin"/>
    <n v="181"/>
    <s v="Bering Straits"/>
    <s v="EQUIPMENT STG BLDG"/>
    <x v="12"/>
    <n v="2000"/>
    <m/>
    <m/>
    <m/>
    <m/>
    <m/>
    <m/>
    <m/>
    <m/>
    <m/>
    <m/>
    <m/>
    <m/>
    <m/>
  </r>
  <r>
    <s v="Grayling"/>
    <n v="188"/>
    <s v="Yukon-Koyukuk/Upper Tanana"/>
    <s v="Equipment Storage Bldg."/>
    <x v="12"/>
    <n v="2000"/>
    <m/>
    <m/>
    <m/>
    <m/>
    <m/>
    <m/>
    <m/>
    <m/>
    <m/>
    <m/>
    <m/>
    <m/>
    <m/>
  </r>
  <r>
    <s v="Gulkana"/>
    <n v="117"/>
    <s v="Copper River/Chugach"/>
    <s v="STORAGE BLDG"/>
    <x v="12"/>
    <n v="960"/>
    <m/>
    <m/>
    <m/>
    <m/>
    <m/>
    <m/>
    <m/>
    <m/>
    <m/>
    <m/>
    <m/>
    <m/>
    <m/>
  </r>
  <r>
    <s v="Gulkana"/>
    <n v="117"/>
    <s v="Copper River/Chugach"/>
    <s v="EQUIP GARAGE"/>
    <x v="12"/>
    <n v="1380"/>
    <m/>
    <m/>
    <m/>
    <m/>
    <m/>
    <m/>
    <m/>
    <m/>
    <m/>
    <m/>
    <m/>
    <m/>
    <m/>
  </r>
  <r>
    <s v="Gustavus"/>
    <n v="502"/>
    <s v="Southeast"/>
    <s v="Gustavus Old DOT Shop"/>
    <x v="12"/>
    <n v="3900"/>
    <m/>
    <m/>
    <m/>
    <m/>
    <m/>
    <m/>
    <m/>
    <m/>
    <m/>
    <m/>
    <m/>
    <m/>
    <m/>
  </r>
  <r>
    <s v="HAINES"/>
    <n v="1809"/>
    <s v="Southeast"/>
    <s v="Cold Storage Building #2513000429Southeast Region"/>
    <x v="12"/>
    <n v="4000"/>
    <m/>
    <m/>
    <m/>
    <m/>
    <n v="18681.168128999998"/>
    <m/>
    <m/>
    <m/>
    <m/>
    <m/>
    <m/>
    <m/>
    <m/>
  </r>
  <r>
    <s v="HAINES"/>
    <n v="1809"/>
    <s v="Southeast"/>
    <s v="Garage/Storage #2549000426Southeast Region"/>
    <x v="12"/>
    <n v="10200"/>
    <m/>
    <m/>
    <n v="3528.0131386861312"/>
    <m/>
    <n v="72757.654813000001"/>
    <m/>
    <m/>
    <m/>
    <m/>
    <m/>
    <m/>
    <m/>
    <m/>
  </r>
  <r>
    <s v="Holy Cross"/>
    <n v="167"/>
    <s v="Yukon-Koyukuk/Upper Tanana"/>
    <s v="Wood Shop/Storage"/>
    <x v="12"/>
    <n v="3300"/>
    <m/>
    <m/>
    <m/>
    <m/>
    <m/>
    <m/>
    <m/>
    <m/>
    <m/>
    <m/>
    <m/>
    <m/>
    <m/>
  </r>
  <r>
    <s v="HOONAH"/>
    <n v="798"/>
    <s v="Southeast"/>
    <s v="Harbor WarehouseCity of Hoonah"/>
    <x v="12"/>
    <n v="3750"/>
    <m/>
    <m/>
    <m/>
    <m/>
    <n v="6278.32150585"/>
    <m/>
    <m/>
    <m/>
    <m/>
    <m/>
    <m/>
    <m/>
    <m/>
  </r>
  <r>
    <s v="Hughes"/>
    <n v="88"/>
    <s v="Yukon-Koyukuk/Upper Tanana"/>
    <s v="Storage"/>
    <x v="12"/>
    <n v="320"/>
    <m/>
    <m/>
    <m/>
    <m/>
    <m/>
    <m/>
    <m/>
    <m/>
    <m/>
    <m/>
    <m/>
    <m/>
    <m/>
  </r>
  <r>
    <s v="Hughes"/>
    <n v="88"/>
    <s v="Yukon-Koyukuk/Upper Tanana"/>
    <s v="Airport Storage Bldg."/>
    <x v="12"/>
    <n v="1040"/>
    <m/>
    <m/>
    <m/>
    <m/>
    <m/>
    <m/>
    <m/>
    <m/>
    <m/>
    <m/>
    <m/>
    <m/>
    <m/>
  </r>
  <r>
    <s v="Hughes"/>
    <n v="88"/>
    <s v="Yukon-Koyukuk/Upper Tanana"/>
    <s v="Storage Bldg."/>
    <x v="12"/>
    <n v="1040"/>
    <m/>
    <m/>
    <m/>
    <m/>
    <m/>
    <m/>
    <m/>
    <m/>
    <m/>
    <m/>
    <m/>
    <m/>
    <m/>
  </r>
  <r>
    <s v="Huslia"/>
    <n v="322"/>
    <s v="Yukon-Koyukuk/Upper Tanana"/>
    <s v="Storage"/>
    <x v="12"/>
    <n v="320"/>
    <m/>
    <m/>
    <m/>
    <m/>
    <m/>
    <m/>
    <m/>
    <m/>
    <m/>
    <m/>
    <m/>
    <m/>
    <m/>
  </r>
  <r>
    <s v="Huslia"/>
    <n v="322"/>
    <s v="Yukon-Koyukuk/Upper Tanana"/>
    <s v="Storage Shop"/>
    <x v="12"/>
    <n v="768"/>
    <m/>
    <m/>
    <m/>
    <m/>
    <m/>
    <m/>
    <m/>
    <m/>
    <m/>
    <m/>
    <m/>
    <m/>
    <m/>
  </r>
  <r>
    <s v="Huslia"/>
    <n v="322"/>
    <s v="Yukon-Koyukuk/Upper Tanana"/>
    <s v="APT EQUIP BLDG"/>
    <x v="12"/>
    <n v="1040"/>
    <m/>
    <m/>
    <m/>
    <m/>
    <m/>
    <m/>
    <m/>
    <m/>
    <m/>
    <m/>
    <m/>
    <m/>
    <m/>
  </r>
  <r>
    <s v="HYDER"/>
    <n v="94"/>
    <s v="Southeast"/>
    <s v="Shop/Warehouse #2513000456Southeast Region"/>
    <x v="12"/>
    <n v="1900"/>
    <m/>
    <m/>
    <m/>
    <m/>
    <m/>
    <m/>
    <m/>
    <m/>
    <m/>
    <m/>
    <m/>
    <m/>
    <m/>
  </r>
  <r>
    <s v="Igiugig"/>
    <n v="44"/>
    <s v="Bristol Bay"/>
    <s v="Storage Bldg"/>
    <x v="12"/>
    <n v="1104"/>
    <m/>
    <m/>
    <m/>
    <m/>
    <m/>
    <m/>
    <m/>
    <m/>
    <m/>
    <m/>
    <m/>
    <m/>
    <m/>
  </r>
  <r>
    <s v="Igiugig"/>
    <n v="44"/>
    <s v="Bristol Bay"/>
    <s v="DOT&amp;PF Storage Bldg"/>
    <x v="12"/>
    <m/>
    <m/>
    <m/>
    <m/>
    <m/>
    <m/>
    <m/>
    <m/>
    <m/>
    <m/>
    <m/>
    <m/>
    <m/>
    <m/>
  </r>
  <r>
    <s v="Iliamna"/>
    <n v="97"/>
    <s v="Bristol Bay"/>
    <s v="Warm Storage"/>
    <x v="12"/>
    <n v="480"/>
    <m/>
    <m/>
    <m/>
    <m/>
    <m/>
    <m/>
    <m/>
    <m/>
    <m/>
    <m/>
    <m/>
    <m/>
    <m/>
  </r>
  <r>
    <s v="ILIAMNA"/>
    <n v="97"/>
    <s v="Bristol Bay"/>
    <s v="Storage #2533000461*Central Region"/>
    <x v="12"/>
    <n v="1920"/>
    <m/>
    <m/>
    <n v="3497.5182481751826"/>
    <m/>
    <m/>
    <m/>
    <m/>
    <m/>
    <m/>
    <m/>
    <m/>
    <m/>
    <m/>
  </r>
  <r>
    <s v="Iliamna"/>
    <n v="97"/>
    <s v="Bristol Bay"/>
    <s v="2,000 G. Fuel Storage"/>
    <x v="12"/>
    <m/>
    <m/>
    <m/>
    <m/>
    <m/>
    <m/>
    <m/>
    <m/>
    <m/>
    <m/>
    <m/>
    <m/>
    <m/>
    <m/>
  </r>
  <r>
    <s v="Iliamna"/>
    <n v="97"/>
    <s v="Bristol Bay"/>
    <s v="Sre/Office  Building Fy09 (Heated)"/>
    <x v="12"/>
    <m/>
    <m/>
    <m/>
    <m/>
    <m/>
    <m/>
    <m/>
    <m/>
    <m/>
    <m/>
    <m/>
    <m/>
    <m/>
    <m/>
  </r>
  <r>
    <s v="JUNEAU"/>
    <n v="33064"/>
    <s v="Southeast"/>
    <s v="Harbor Masters officeCBJ"/>
    <x v="12"/>
    <n v="5070"/>
    <m/>
    <m/>
    <m/>
    <m/>
    <n v="43646.892818499997"/>
    <m/>
    <m/>
    <m/>
    <m/>
    <m/>
    <m/>
    <m/>
    <m/>
  </r>
  <r>
    <s v="JUNEAU"/>
    <n v="33064"/>
    <s v="Southeast"/>
    <s v="Salt StorageCBJ"/>
    <x v="12"/>
    <n v="8220"/>
    <m/>
    <m/>
    <m/>
    <m/>
    <n v="91590.324305499977"/>
    <m/>
    <m/>
    <m/>
    <m/>
    <m/>
    <m/>
    <m/>
    <m/>
  </r>
  <r>
    <s v="JUNEAU"/>
    <n v="33064"/>
    <s v="Southeast"/>
    <s v="JSD Maintenance BuildingCBJ"/>
    <x v="12"/>
    <n v="11200"/>
    <m/>
    <m/>
    <n v="211.82627737226278"/>
    <m/>
    <n v="107410.96669"/>
    <m/>
    <m/>
    <m/>
    <m/>
    <m/>
    <m/>
    <m/>
    <m/>
  </r>
  <r>
    <s v="JUNEAU"/>
    <n v="33064"/>
    <s v="Southeast"/>
    <s v="Bus BarnCBJ"/>
    <x v="12"/>
    <n v="23310"/>
    <m/>
    <m/>
    <n v="10521.459854014598"/>
    <m/>
    <n v="173316.55983499999"/>
    <m/>
    <m/>
    <m/>
    <m/>
    <m/>
    <m/>
    <m/>
    <m/>
  </r>
  <r>
    <s v="Kaktovik"/>
    <n v="262"/>
    <s v="North Slope"/>
    <s v="Garage/Warehouse"/>
    <x v="12"/>
    <n v="500"/>
    <m/>
    <m/>
    <n v="1500"/>
    <m/>
    <m/>
    <m/>
    <m/>
    <m/>
    <m/>
    <m/>
    <m/>
    <m/>
    <m/>
  </r>
  <r>
    <s v="Kaktovik"/>
    <n v="262"/>
    <s v="North Slope"/>
    <s v="Warm Storage"/>
    <x v="12"/>
    <n v="3800"/>
    <m/>
    <m/>
    <m/>
    <m/>
    <m/>
    <m/>
    <m/>
    <m/>
    <m/>
    <m/>
    <m/>
    <m/>
    <m/>
  </r>
  <r>
    <s v="KAKTOVIK"/>
    <n v="262"/>
    <s v="North Slope"/>
    <s v="Power Plant and Haz Waste StorageKaktovik"/>
    <x v="12"/>
    <n v="5063"/>
    <m/>
    <m/>
    <m/>
    <m/>
    <n v="224391.019501"/>
    <m/>
    <m/>
    <m/>
    <m/>
    <m/>
    <m/>
    <m/>
    <m/>
  </r>
  <r>
    <s v="Kaktovik"/>
    <n v="262"/>
    <s v="North Slope"/>
    <s v="Public Works Warm Storage/Vehicle Maintence FacilityMunicipal Government/Subdivision"/>
    <x v="12"/>
    <n v="13117"/>
    <m/>
    <m/>
    <n v="7407"/>
    <m/>
    <n v="223386.00986999998"/>
    <m/>
    <m/>
    <m/>
    <m/>
    <m/>
    <m/>
    <m/>
    <m/>
  </r>
  <r>
    <s v="Kaltag"/>
    <n v="184"/>
    <s v="Yukon-Koyukuk/Upper Tanana"/>
    <s v="Storage"/>
    <x v="12"/>
    <n v="900"/>
    <m/>
    <m/>
    <m/>
    <m/>
    <m/>
    <m/>
    <m/>
    <m/>
    <m/>
    <m/>
    <m/>
    <m/>
    <m/>
  </r>
  <r>
    <s v="Karluk"/>
    <n v="43"/>
    <s v="Kodiak"/>
    <s v="Apt Stg"/>
    <x v="12"/>
    <n v="336"/>
    <m/>
    <m/>
    <m/>
    <m/>
    <m/>
    <m/>
    <m/>
    <m/>
    <m/>
    <m/>
    <m/>
    <m/>
    <m/>
  </r>
  <r>
    <s v="Kasaan"/>
    <n v="75"/>
    <s v="Southeast"/>
    <s v="Kasaan City Shop No. 1"/>
    <x v="12"/>
    <n v="900"/>
    <m/>
    <m/>
    <m/>
    <m/>
    <n v="1540"/>
    <m/>
    <m/>
    <m/>
    <m/>
    <m/>
    <m/>
    <m/>
    <m/>
  </r>
  <r>
    <s v="Kasaan"/>
    <n v="75"/>
    <s v="Southeast"/>
    <s v="Kasaan City Shop No. 2"/>
    <x v="12"/>
    <n v="3000"/>
    <m/>
    <m/>
    <m/>
    <m/>
    <n v="7700"/>
    <m/>
    <m/>
    <m/>
    <m/>
    <m/>
    <m/>
    <m/>
    <m/>
  </r>
  <r>
    <s v="Kasigluk"/>
    <n v="599"/>
    <s v="Lower Yukon-Kuskokwim"/>
    <s v="Shop/Storage Building"/>
    <x v="12"/>
    <m/>
    <m/>
    <m/>
    <m/>
    <m/>
    <m/>
    <m/>
    <m/>
    <m/>
    <m/>
    <m/>
    <m/>
    <m/>
    <m/>
  </r>
  <r>
    <s v="Kasigluk"/>
    <n v="599"/>
    <s v="Lower Yukon-Kuskokwim"/>
    <s v="Warehouse"/>
    <x v="12"/>
    <m/>
    <m/>
    <m/>
    <m/>
    <m/>
    <m/>
    <m/>
    <m/>
    <m/>
    <m/>
    <m/>
    <m/>
    <m/>
    <m/>
  </r>
  <r>
    <s v="Kenny Lake"/>
    <n v="341"/>
    <s v="Copper River/Chugach"/>
    <s v="EQUIPMENT STORAGE"/>
    <x v="12"/>
    <n v="960"/>
    <m/>
    <m/>
    <m/>
    <m/>
    <m/>
    <m/>
    <m/>
    <m/>
    <m/>
    <m/>
    <m/>
    <m/>
    <m/>
  </r>
  <r>
    <s v="Kenny Lake"/>
    <n v="341"/>
    <s v="Copper River/Chugach"/>
    <s v="Warehouse Moulder Bldg"/>
    <x v="12"/>
    <n v="3200"/>
    <m/>
    <m/>
    <n v="1739"/>
    <m/>
    <m/>
    <m/>
    <m/>
    <m/>
    <m/>
    <m/>
    <m/>
    <m/>
    <m/>
  </r>
  <r>
    <s v="King Salmon"/>
    <n v="337"/>
    <s v="Bristol Bay"/>
    <s v="White Storage Bldg."/>
    <x v="12"/>
    <n v="629"/>
    <m/>
    <m/>
    <m/>
    <m/>
    <m/>
    <m/>
    <m/>
    <m/>
    <m/>
    <m/>
    <m/>
    <m/>
    <m/>
  </r>
  <r>
    <s v="King Salmon"/>
    <n v="337"/>
    <s v="Bristol Bay"/>
    <s v="Sand Storage"/>
    <x v="12"/>
    <n v="2160"/>
    <m/>
    <m/>
    <m/>
    <m/>
    <m/>
    <m/>
    <m/>
    <m/>
    <m/>
    <m/>
    <m/>
    <m/>
    <m/>
  </r>
  <r>
    <s v="King Salmon"/>
    <n v="337"/>
    <s v="Bristol Bay"/>
    <s v="Chain Storage Bldg."/>
    <x v="12"/>
    <m/>
    <m/>
    <m/>
    <m/>
    <m/>
    <m/>
    <m/>
    <m/>
    <m/>
    <m/>
    <m/>
    <m/>
    <m/>
    <m/>
  </r>
  <r>
    <s v="King Salmon"/>
    <n v="337"/>
    <s v="Bristol Bay"/>
    <s v="Electrical Storage Shed"/>
    <x v="12"/>
    <m/>
    <m/>
    <m/>
    <m/>
    <m/>
    <m/>
    <m/>
    <m/>
    <m/>
    <m/>
    <m/>
    <m/>
    <m/>
    <m/>
  </r>
  <r>
    <s v="King Salmon"/>
    <n v="337"/>
    <s v="Bristol Bay"/>
    <s v="Yellow Storage "/>
    <x v="12"/>
    <m/>
    <m/>
    <m/>
    <m/>
    <m/>
    <m/>
    <m/>
    <m/>
    <m/>
    <m/>
    <m/>
    <m/>
    <m/>
    <m/>
  </r>
  <r>
    <s v="Kipnuk"/>
    <n v="656"/>
    <s v="Lower Yukon-Kuskokwim"/>
    <s v="Water Plant, Storage &amp; Repair Shop"/>
    <x v="12"/>
    <n v="1760"/>
    <s v="Yes"/>
    <m/>
    <m/>
    <m/>
    <m/>
    <m/>
    <m/>
    <m/>
    <m/>
    <m/>
    <m/>
    <m/>
    <m/>
  </r>
  <r>
    <s v="Kipnuk"/>
    <n v="656"/>
    <s v="Lower Yukon-Kuskokwim"/>
    <s v="Storage"/>
    <x v="12"/>
    <m/>
    <m/>
    <m/>
    <m/>
    <m/>
    <m/>
    <m/>
    <m/>
    <m/>
    <m/>
    <m/>
    <m/>
    <m/>
    <m/>
  </r>
  <r>
    <s v="Kipnuk"/>
    <n v="656"/>
    <s v="Lower Yukon-Kuskokwim"/>
    <s v="Storage 2"/>
    <x v="12"/>
    <m/>
    <m/>
    <m/>
    <m/>
    <m/>
    <m/>
    <m/>
    <m/>
    <m/>
    <m/>
    <m/>
    <m/>
    <m/>
    <m/>
  </r>
  <r>
    <s v="Kivalina"/>
    <n v="402"/>
    <s v="Northwest Arctic"/>
    <s v="Storage bldg."/>
    <x v="12"/>
    <n v="1200"/>
    <m/>
    <m/>
    <m/>
    <m/>
    <m/>
    <m/>
    <m/>
    <m/>
    <m/>
    <m/>
    <m/>
    <m/>
    <m/>
  </r>
  <r>
    <s v="Kivalina"/>
    <n v="402"/>
    <s v="Northwest Arctic"/>
    <s v="SNOW REMOVAL EQUIP BLDG"/>
    <x v="12"/>
    <n v="2000"/>
    <m/>
    <m/>
    <m/>
    <m/>
    <m/>
    <m/>
    <m/>
    <m/>
    <m/>
    <m/>
    <m/>
    <m/>
    <m/>
  </r>
  <r>
    <s v="KLAWOCK"/>
    <n v="786"/>
    <s v="Southeast"/>
    <s v="Storage #2513000570Southeast Region"/>
    <x v="12"/>
    <n v="572"/>
    <m/>
    <m/>
    <n v="7656.4335766423355"/>
    <m/>
    <n v="261605.35442699998"/>
    <m/>
    <m/>
    <m/>
    <m/>
    <m/>
    <m/>
    <m/>
    <m/>
  </r>
  <r>
    <s v="Kobuk"/>
    <n v="159"/>
    <s v="Northwest Arctic"/>
    <s v="SREB"/>
    <x v="12"/>
    <n v="2000"/>
    <m/>
    <m/>
    <m/>
    <m/>
    <m/>
    <m/>
    <m/>
    <m/>
    <m/>
    <m/>
    <m/>
    <m/>
    <m/>
  </r>
  <r>
    <s v="Kodiak"/>
    <n v="6338"/>
    <s v="Kodiak"/>
    <s v="Salt Storage Bldg. (PW Yard)"/>
    <x v="12"/>
    <n v="1888"/>
    <m/>
    <m/>
    <m/>
    <m/>
    <m/>
    <m/>
    <m/>
    <m/>
    <m/>
    <m/>
    <m/>
    <m/>
    <m/>
  </r>
  <r>
    <s v="Kodiak"/>
    <n v="6338"/>
    <s v="Kodiak"/>
    <s v="Public Works Warehouse"/>
    <x v="12"/>
    <n v="3200"/>
    <m/>
    <m/>
    <m/>
    <m/>
    <m/>
    <m/>
    <m/>
    <m/>
    <m/>
    <m/>
    <m/>
    <m/>
    <m/>
  </r>
  <r>
    <s v="KODIAK"/>
    <n v="6338"/>
    <s v="Kodiak"/>
    <s v="Sand Storage #2533000013*Central Region"/>
    <x v="12"/>
    <n v="3900"/>
    <m/>
    <m/>
    <n v="3157.3051094890511"/>
    <m/>
    <m/>
    <m/>
    <m/>
    <m/>
    <m/>
    <m/>
    <m/>
    <m/>
    <m/>
  </r>
  <r>
    <s v="KODIAK"/>
    <n v="6338"/>
    <s v="Kodiak"/>
    <s v="Chemical Storage #2531000154*Central Region"/>
    <x v="12"/>
    <n v="4940"/>
    <m/>
    <m/>
    <n v="2079.4817518248174"/>
    <m/>
    <m/>
    <m/>
    <m/>
    <m/>
    <m/>
    <m/>
    <m/>
    <m/>
    <m/>
  </r>
  <r>
    <s v="KODIAK"/>
    <n v="6338"/>
    <s v="Kodiak"/>
    <s v="Equipment Storage (Heated) #2533000012*Central Region"/>
    <x v="12"/>
    <n v="7200"/>
    <m/>
    <m/>
    <n v="4576.208759124087"/>
    <m/>
    <m/>
    <m/>
    <m/>
    <m/>
    <m/>
    <m/>
    <m/>
    <m/>
    <m/>
  </r>
  <r>
    <s v="Kodiak"/>
    <n v="6338"/>
    <s v="Kodiak"/>
    <s v="City Dock Warehouse"/>
    <x v="12"/>
    <n v="23404"/>
    <m/>
    <m/>
    <m/>
    <m/>
    <m/>
    <m/>
    <m/>
    <m/>
    <m/>
    <m/>
    <m/>
    <m/>
    <m/>
  </r>
  <r>
    <s v="Kokhanok"/>
    <n v="174"/>
    <s v="Bristol Bay"/>
    <s v="Old Powerhouse (Electrical Storage)"/>
    <x v="12"/>
    <m/>
    <m/>
    <m/>
    <m/>
    <m/>
    <m/>
    <m/>
    <m/>
    <m/>
    <m/>
    <m/>
    <m/>
    <m/>
    <m/>
  </r>
  <r>
    <s v="Koliganek"/>
    <n v="229"/>
    <s v="Bristol Bay"/>
    <s v="Storage Building #3"/>
    <x v="12"/>
    <n v="251"/>
    <m/>
    <m/>
    <m/>
    <m/>
    <m/>
    <m/>
    <m/>
    <m/>
    <m/>
    <m/>
    <m/>
    <m/>
    <m/>
  </r>
  <r>
    <s v="Koliganek"/>
    <n v="229"/>
    <s v="Bristol Bay"/>
    <s v="Aviation Storage"/>
    <x v="12"/>
    <n v="576"/>
    <m/>
    <m/>
    <m/>
    <m/>
    <m/>
    <m/>
    <m/>
    <m/>
    <m/>
    <m/>
    <m/>
    <m/>
    <m/>
  </r>
  <r>
    <s v="Koliganek"/>
    <n v="229"/>
    <s v="Bristol Bay"/>
    <s v="Warehouse"/>
    <x v="12"/>
    <m/>
    <m/>
    <m/>
    <m/>
    <m/>
    <m/>
    <m/>
    <m/>
    <m/>
    <m/>
    <m/>
    <m/>
    <m/>
    <m/>
  </r>
  <r>
    <s v="Kongiganak"/>
    <n v="456"/>
    <s v="Lower Yukon-Kuskokwim"/>
    <s v="Sre Building"/>
    <x v="12"/>
    <n v="1300"/>
    <m/>
    <m/>
    <m/>
    <m/>
    <m/>
    <m/>
    <m/>
    <m/>
    <m/>
    <m/>
    <m/>
    <m/>
    <m/>
  </r>
  <r>
    <s v="Kongiganak"/>
    <n v="456"/>
    <s v="Lower Yukon-Kuskokwim"/>
    <s v="Safe Water Storage"/>
    <x v="12"/>
    <m/>
    <m/>
    <m/>
    <m/>
    <m/>
    <m/>
    <m/>
    <m/>
    <m/>
    <m/>
    <m/>
    <m/>
    <m/>
    <m/>
  </r>
  <r>
    <s v="Kongiganak"/>
    <n v="456"/>
    <s v="Lower Yukon-Kuskokwim"/>
    <s v="Sre Building #1   (Heated)"/>
    <x v="12"/>
    <m/>
    <m/>
    <m/>
    <m/>
    <m/>
    <m/>
    <m/>
    <m/>
    <m/>
    <m/>
    <m/>
    <m/>
    <m/>
    <m/>
  </r>
  <r>
    <s v="Kongiganak"/>
    <n v="456"/>
    <s v="Lower Yukon-Kuskokwim"/>
    <s v="Warehouse"/>
    <x v="12"/>
    <m/>
    <m/>
    <m/>
    <m/>
    <m/>
    <m/>
    <m/>
    <m/>
    <m/>
    <m/>
    <m/>
    <m/>
    <m/>
    <m/>
  </r>
  <r>
    <s v="Kotlik"/>
    <n v="644"/>
    <s v="Lower Yukon-Kuskokwim"/>
    <s v="SREB"/>
    <x v="12"/>
    <n v="2200"/>
    <m/>
    <m/>
    <m/>
    <m/>
    <m/>
    <m/>
    <m/>
    <m/>
    <m/>
    <m/>
    <m/>
    <m/>
    <m/>
  </r>
  <r>
    <s v="KOTZEBUE"/>
    <n v="3202"/>
    <s v="Northwest Arctic"/>
    <s v="Sand Storage Building #2521000136*Northern Region"/>
    <x v="12"/>
    <n v="3344"/>
    <m/>
    <m/>
    <n v="3586.5459854014598"/>
    <m/>
    <n v="15488.639396499999"/>
    <m/>
    <m/>
    <m/>
    <m/>
    <m/>
    <m/>
    <m/>
    <m/>
  </r>
  <r>
    <s v="KOTZEBUE"/>
    <n v="3202"/>
    <s v="Northwest Arctic"/>
    <s v="Cold Storage Building #U252303477*Northern Region"/>
    <x v="12"/>
    <n v="5070"/>
    <m/>
    <m/>
    <m/>
    <m/>
    <n v="4134.5372104999997"/>
    <m/>
    <m/>
    <m/>
    <m/>
    <m/>
    <m/>
    <m/>
    <m/>
  </r>
  <r>
    <s v="Koyukuk"/>
    <n v="89"/>
    <s v="Yukon-Koyukuk/Upper Tanana"/>
    <s v="Storage 1"/>
    <x v="12"/>
    <n v="192"/>
    <m/>
    <m/>
    <m/>
    <m/>
    <m/>
    <m/>
    <m/>
    <m/>
    <m/>
    <m/>
    <m/>
    <m/>
    <m/>
  </r>
  <r>
    <s v="Koyukuk"/>
    <n v="89"/>
    <s v="Yukon-Koyukuk/Upper Tanana"/>
    <s v="Storage 2"/>
    <x v="12"/>
    <m/>
    <m/>
    <m/>
    <m/>
    <m/>
    <m/>
    <m/>
    <m/>
    <m/>
    <m/>
    <m/>
    <m/>
    <m/>
    <m/>
  </r>
  <r>
    <s v="Koyukuk"/>
    <n v="89"/>
    <s v="Yukon-Koyukuk/Upper Tanana"/>
    <s v="Storage 3"/>
    <x v="12"/>
    <m/>
    <m/>
    <m/>
    <m/>
    <m/>
    <m/>
    <m/>
    <m/>
    <m/>
    <m/>
    <m/>
    <m/>
    <m/>
    <m/>
  </r>
  <r>
    <s v="Kwethluk"/>
    <n v="783"/>
    <s v="Lower Yukon-Kuskokwim"/>
    <s v="Boat House"/>
    <x v="12"/>
    <m/>
    <m/>
    <m/>
    <m/>
    <m/>
    <n v="418"/>
    <m/>
    <m/>
    <m/>
    <m/>
    <m/>
    <m/>
    <m/>
    <m/>
  </r>
  <r>
    <s v="Kwethluk"/>
    <n v="783"/>
    <s v="Lower Yukon-Kuskokwim"/>
    <s v="Sre Building (Heated)"/>
    <x v="12"/>
    <m/>
    <m/>
    <m/>
    <m/>
    <m/>
    <m/>
    <m/>
    <m/>
    <m/>
    <m/>
    <m/>
    <m/>
    <m/>
    <m/>
  </r>
  <r>
    <s v="Kwethluk"/>
    <n v="783"/>
    <s v="Lower Yukon-Kuskokwim"/>
    <s v="Tank Farm #1"/>
    <x v="12"/>
    <m/>
    <m/>
    <m/>
    <m/>
    <m/>
    <n v="1817"/>
    <m/>
    <m/>
    <m/>
    <m/>
    <m/>
    <m/>
    <m/>
    <m/>
  </r>
  <r>
    <s v="Kwigillingok"/>
    <n v="349"/>
    <s v="Lower Yukon-Kuskokwim"/>
    <s v="Storage"/>
    <x v="12"/>
    <n v="336"/>
    <m/>
    <m/>
    <m/>
    <m/>
    <m/>
    <m/>
    <m/>
    <m/>
    <m/>
    <m/>
    <m/>
    <m/>
    <m/>
  </r>
  <r>
    <s v="Kwigillingok"/>
    <n v="349"/>
    <s v="Lower Yukon-Kuskokwim"/>
    <s v="BIA Fuel Storage (not in use)"/>
    <x v="12"/>
    <m/>
    <m/>
    <m/>
    <m/>
    <m/>
    <m/>
    <m/>
    <m/>
    <m/>
    <m/>
    <m/>
    <m/>
    <m/>
    <m/>
  </r>
  <r>
    <s v="Kwigillingok"/>
    <n v="349"/>
    <s v="Lower Yukon-Kuskokwim"/>
    <s v="IRA Rental House &amp; Storage"/>
    <x v="12"/>
    <m/>
    <m/>
    <m/>
    <m/>
    <m/>
    <m/>
    <m/>
    <m/>
    <m/>
    <m/>
    <m/>
    <m/>
    <m/>
    <m/>
  </r>
  <r>
    <s v="Larsen Bay"/>
    <n v="88"/>
    <s v="Kodiak"/>
    <s v="City Storage"/>
    <x v="12"/>
    <n v="576"/>
    <m/>
    <m/>
    <m/>
    <m/>
    <m/>
    <m/>
    <m/>
    <m/>
    <m/>
    <m/>
    <m/>
    <m/>
    <m/>
  </r>
  <r>
    <s v="Larsen Bay"/>
    <n v="88"/>
    <s v="Kodiak"/>
    <s v="Sre Building"/>
    <x v="12"/>
    <n v="1104"/>
    <m/>
    <m/>
    <m/>
    <m/>
    <m/>
    <m/>
    <m/>
    <m/>
    <m/>
    <m/>
    <m/>
    <m/>
    <m/>
  </r>
  <r>
    <s v="Levelock"/>
    <n v="79"/>
    <s v="Bristol Bay"/>
    <s v="Airport Equip. Storage"/>
    <x v="12"/>
    <n v="336"/>
    <m/>
    <m/>
    <m/>
    <m/>
    <m/>
    <m/>
    <m/>
    <m/>
    <m/>
    <m/>
    <m/>
    <m/>
    <m/>
  </r>
  <r>
    <s v="Levelock"/>
    <n v="79"/>
    <s v="Bristol Bay"/>
    <s v="Sre Building #1"/>
    <x v="12"/>
    <n v="1104"/>
    <m/>
    <m/>
    <m/>
    <m/>
    <m/>
    <m/>
    <m/>
    <m/>
    <m/>
    <m/>
    <m/>
    <m/>
    <m/>
  </r>
  <r>
    <s v="Levelock"/>
    <n v="79"/>
    <s v="Bristol Bay"/>
    <s v="LNL Storage"/>
    <x v="12"/>
    <m/>
    <m/>
    <m/>
    <m/>
    <m/>
    <m/>
    <m/>
    <m/>
    <m/>
    <m/>
    <m/>
    <m/>
    <m/>
    <m/>
  </r>
  <r>
    <s v="Levelock"/>
    <n v="79"/>
    <s v="Bristol Bay"/>
    <s v="LNL Storage 2"/>
    <x v="12"/>
    <m/>
    <m/>
    <m/>
    <m/>
    <m/>
    <m/>
    <m/>
    <m/>
    <m/>
    <m/>
    <m/>
    <m/>
    <m/>
    <m/>
  </r>
  <r>
    <s v="Levelock"/>
    <n v="79"/>
    <s v="Bristol Bay"/>
    <s v="Sre Building #2 (Heated)"/>
    <x v="12"/>
    <m/>
    <m/>
    <m/>
    <m/>
    <m/>
    <m/>
    <m/>
    <m/>
    <m/>
    <m/>
    <m/>
    <m/>
    <m/>
    <m/>
  </r>
  <r>
    <s v="Levelock"/>
    <n v="79"/>
    <s v="Bristol Bay"/>
    <s v="State of AK Storage Bldg. 2"/>
    <x v="12"/>
    <m/>
    <m/>
    <m/>
    <m/>
    <m/>
    <m/>
    <m/>
    <m/>
    <m/>
    <m/>
    <m/>
    <m/>
    <m/>
    <m/>
  </r>
  <r>
    <s v="Lime Village"/>
    <n v="25"/>
    <s v="Lower Yukon-Kuskokwim"/>
    <s v="Airport Storage"/>
    <x v="12"/>
    <n v="800"/>
    <m/>
    <m/>
    <m/>
    <m/>
    <m/>
    <m/>
    <m/>
    <m/>
    <m/>
    <m/>
    <m/>
    <m/>
    <m/>
  </r>
  <r>
    <s v="Lime Village"/>
    <n v="25"/>
    <s v="Lower Yukon-Kuskokwim"/>
    <s v="Hazmat Storage"/>
    <x v="12"/>
    <m/>
    <m/>
    <m/>
    <m/>
    <m/>
    <m/>
    <m/>
    <m/>
    <m/>
    <m/>
    <m/>
    <m/>
    <m/>
    <m/>
  </r>
  <r>
    <s v="Lower Kalskag"/>
    <n v="302"/>
    <s v="Lower Yukon-Kuskokwim"/>
    <s v="ZLES Generator/Storage Building"/>
    <x v="12"/>
    <n v="1128"/>
    <m/>
    <m/>
    <m/>
    <m/>
    <m/>
    <m/>
    <m/>
    <m/>
    <m/>
    <m/>
    <m/>
    <m/>
    <m/>
  </r>
  <r>
    <s v="MANLEY Hot springs"/>
    <n v="127"/>
    <s v="Yukon-Koyukuk/Upper Tanana"/>
    <s v="Cold Storage Building #2523000661*Northern Region"/>
    <x v="12"/>
    <n v="288"/>
    <m/>
    <m/>
    <m/>
    <m/>
    <n v="17925.661329499999"/>
    <m/>
    <m/>
    <m/>
    <m/>
    <m/>
    <m/>
    <m/>
    <m/>
  </r>
  <r>
    <s v="Manley Hot Springs"/>
    <n v="127"/>
    <s v="Yukon-Koyukuk/Upper Tanana"/>
    <s v="STORAGE BLDG"/>
    <x v="12"/>
    <n v="288"/>
    <m/>
    <m/>
    <m/>
    <m/>
    <m/>
    <m/>
    <m/>
    <m/>
    <m/>
    <m/>
    <m/>
    <m/>
    <m/>
  </r>
  <r>
    <s v="Manokotak"/>
    <n v="492"/>
    <s v="Bristol Bay"/>
    <s v="Sre Building    Fy09 (Heated)"/>
    <x v="12"/>
    <m/>
    <m/>
    <m/>
    <m/>
    <m/>
    <m/>
    <m/>
    <m/>
    <m/>
    <m/>
    <m/>
    <m/>
    <m/>
    <m/>
  </r>
  <r>
    <s v="Marshall"/>
    <n v="473"/>
    <s v="Lower Yukon-Kuskokwim"/>
    <s v="SREB"/>
    <x v="12"/>
    <n v="2000"/>
    <m/>
    <m/>
    <m/>
    <m/>
    <m/>
    <m/>
    <m/>
    <m/>
    <m/>
    <m/>
    <m/>
    <m/>
    <m/>
  </r>
  <r>
    <s v="McGrath"/>
    <n v="320"/>
    <s v="Yukon-Koyukuk/Upper Tanana"/>
    <s v="Athletic Equipment Storage"/>
    <x v="12"/>
    <n v="410"/>
    <m/>
    <m/>
    <m/>
    <m/>
    <m/>
    <m/>
    <m/>
    <m/>
    <m/>
    <m/>
    <m/>
    <m/>
    <m/>
  </r>
  <r>
    <s v="MCGRATH"/>
    <n v="320"/>
    <s v="Yukon-Koyukuk/Upper Tanana"/>
    <s v="McGrath ShedDept. of Fish &amp; Game"/>
    <x v="12"/>
    <n v="500"/>
    <m/>
    <m/>
    <m/>
    <m/>
    <n v="287.44258696000003"/>
    <m/>
    <m/>
    <m/>
    <m/>
    <m/>
    <m/>
    <m/>
    <m/>
  </r>
  <r>
    <s v="McGrath"/>
    <n v="320"/>
    <s v="Yukon-Koyukuk/Upper Tanana"/>
    <s v="Equipment ShopCity of McGrath"/>
    <x v="12"/>
    <n v="2000"/>
    <m/>
    <m/>
    <n v="945.83941605839414"/>
    <m/>
    <n v="3933.0353969999996"/>
    <m/>
    <m/>
    <m/>
    <m/>
    <m/>
    <m/>
    <m/>
    <m/>
  </r>
  <r>
    <s v="Mcgrath"/>
    <n v="320"/>
    <s v="Yukon-Koyukuk/Upper Tanana"/>
    <s v="Sand Storage    Fy07  (Heated)"/>
    <x v="12"/>
    <n v="2400"/>
    <m/>
    <m/>
    <m/>
    <m/>
    <m/>
    <m/>
    <m/>
    <m/>
    <m/>
    <m/>
    <m/>
    <m/>
    <m/>
  </r>
  <r>
    <s v="MCGRATH"/>
    <n v="320"/>
    <s v="Yukon-Koyukuk/Upper Tanana"/>
    <s v="Sand Storage (Heated) #2533000620*Central Region"/>
    <x v="12"/>
    <n v="3200"/>
    <m/>
    <m/>
    <n v="1845.9766423357667"/>
    <m/>
    <n v="2216.0199440000001"/>
    <m/>
    <m/>
    <m/>
    <m/>
    <m/>
    <m/>
    <m/>
    <m/>
  </r>
  <r>
    <s v="McGrath"/>
    <n v="320"/>
    <s v="Yukon-Koyukuk/Upper Tanana"/>
    <s v="Cold Storage"/>
    <x v="12"/>
    <m/>
    <m/>
    <m/>
    <m/>
    <m/>
    <m/>
    <m/>
    <m/>
    <m/>
    <m/>
    <m/>
    <m/>
    <m/>
    <m/>
  </r>
  <r>
    <s v="Mekoryuk"/>
    <n v="201"/>
    <s v="Lower Yukon-Kuskokwim"/>
    <s v="AVEC Power Plant, Crew Quarters, Storage"/>
    <x v="12"/>
    <m/>
    <m/>
    <m/>
    <m/>
    <m/>
    <m/>
    <m/>
    <m/>
    <m/>
    <m/>
    <m/>
    <m/>
    <m/>
    <m/>
  </r>
  <r>
    <s v="Mekoryuk"/>
    <n v="201"/>
    <s v="Lower Yukon-Kuskokwim"/>
    <s v="Fish Plant Storage"/>
    <x v="12"/>
    <m/>
    <m/>
    <m/>
    <m/>
    <m/>
    <m/>
    <m/>
    <m/>
    <m/>
    <m/>
    <m/>
    <m/>
    <m/>
    <m/>
  </r>
  <r>
    <s v="Mekoryuk"/>
    <n v="201"/>
    <s v="Lower Yukon-Kuskokwim"/>
    <s v="Storage"/>
    <x v="12"/>
    <m/>
    <m/>
    <m/>
    <m/>
    <m/>
    <m/>
    <m/>
    <m/>
    <m/>
    <m/>
    <m/>
    <m/>
    <m/>
    <m/>
  </r>
  <r>
    <s v="Mekoryuk"/>
    <n v="201"/>
    <s v="Lower Yukon-Kuskokwim"/>
    <s v="Store Storage"/>
    <x v="12"/>
    <m/>
    <m/>
    <m/>
    <m/>
    <m/>
    <m/>
    <m/>
    <m/>
    <m/>
    <m/>
    <m/>
    <m/>
    <m/>
    <m/>
  </r>
  <r>
    <s v="Mekoryuk"/>
    <n v="201"/>
    <s v="Lower Yukon-Kuskokwim"/>
    <s v="Store Warehouse"/>
    <x v="12"/>
    <m/>
    <m/>
    <m/>
    <m/>
    <m/>
    <m/>
    <m/>
    <m/>
    <m/>
    <m/>
    <m/>
    <m/>
    <m/>
    <m/>
  </r>
  <r>
    <s v="Minto"/>
    <n v="214"/>
    <s v="Yukon-Koyukuk/Upper Tanana"/>
    <s v="Storage 6"/>
    <x v="12"/>
    <n v="320"/>
    <m/>
    <m/>
    <m/>
    <m/>
    <m/>
    <m/>
    <m/>
    <m/>
    <m/>
    <m/>
    <m/>
    <m/>
    <m/>
  </r>
  <r>
    <s v="Minto"/>
    <n v="214"/>
    <s v="Yukon-Koyukuk/Upper Tanana"/>
    <s v="SREB"/>
    <x v="12"/>
    <n v="2000"/>
    <m/>
    <m/>
    <m/>
    <m/>
    <m/>
    <m/>
    <m/>
    <m/>
    <m/>
    <m/>
    <m/>
    <m/>
    <m/>
  </r>
  <r>
    <s v="MOUNTAIN VILLAGE"/>
    <n v="862"/>
    <s v="Lower Yukon-Kuskokwim"/>
    <s v="City Shop and GarageCity of Mountain Village"/>
    <x v="12"/>
    <n v="2800"/>
    <m/>
    <m/>
    <m/>
    <m/>
    <n v="16170.145529999998"/>
    <m/>
    <m/>
    <m/>
    <m/>
    <m/>
    <m/>
    <m/>
    <m/>
  </r>
  <r>
    <s v="NAKNEK"/>
    <n v="521"/>
    <s v="Bristol Bay"/>
    <s v="Equipment Warm Storage #2533000644*Central Region"/>
    <x v="12"/>
    <n v="2240"/>
    <m/>
    <m/>
    <n v="1838.3649635036497"/>
    <m/>
    <n v="2024.0182159999999"/>
    <m/>
    <m/>
    <m/>
    <m/>
    <m/>
    <m/>
    <m/>
    <m/>
  </r>
  <r>
    <s v="Napakiak"/>
    <n v="362"/>
    <s v="Lower Yukon-Kuskokwim"/>
    <s v="Sre Building #1"/>
    <x v="12"/>
    <n v="1104"/>
    <m/>
    <m/>
    <m/>
    <m/>
    <m/>
    <m/>
    <m/>
    <m/>
    <m/>
    <m/>
    <m/>
    <m/>
    <m/>
  </r>
  <r>
    <s v="NELCHINA"/>
    <n v="71"/>
    <s v="Copper River/Chugach"/>
    <s v="Cold Storage Building #2523000653*Northern Region"/>
    <x v="12"/>
    <n v="480"/>
    <m/>
    <m/>
    <m/>
    <m/>
    <m/>
    <m/>
    <m/>
    <m/>
    <m/>
    <m/>
    <m/>
    <m/>
    <m/>
  </r>
  <r>
    <s v="Nelson Lagoon"/>
    <n v="45"/>
    <s v="Aleutians"/>
    <s v="Nelson Lagoon Storage Co."/>
    <x v="12"/>
    <n v="6500"/>
    <m/>
    <m/>
    <m/>
    <m/>
    <m/>
    <m/>
    <m/>
    <m/>
    <m/>
    <m/>
    <m/>
    <m/>
    <m/>
  </r>
  <r>
    <s v="Nenana"/>
    <n v="45"/>
    <s v="Aleutians"/>
    <s v="Storage Bldg."/>
    <x v="12"/>
    <n v="1071"/>
    <m/>
    <m/>
    <m/>
    <m/>
    <m/>
    <m/>
    <m/>
    <m/>
    <m/>
    <m/>
    <m/>
    <m/>
    <m/>
  </r>
  <r>
    <s v="Nenana"/>
    <n v="45"/>
    <s v="Aleutians"/>
    <s v="Sand Storage"/>
    <x v="12"/>
    <n v="1600"/>
    <m/>
    <m/>
    <m/>
    <m/>
    <m/>
    <m/>
    <m/>
    <m/>
    <m/>
    <m/>
    <m/>
    <m/>
    <m/>
  </r>
  <r>
    <s v="New Stuyahok"/>
    <n v="500"/>
    <s v="Bristol Bay"/>
    <s v="Sre Building  #2   Fy08"/>
    <x v="12"/>
    <n v="1600"/>
    <m/>
    <m/>
    <m/>
    <m/>
    <m/>
    <m/>
    <m/>
    <m/>
    <m/>
    <m/>
    <m/>
    <m/>
    <m/>
  </r>
  <r>
    <s v="Newtok"/>
    <n v="400"/>
    <s v="Lower Yukon-Kuskokwim"/>
    <s v="Sre Building"/>
    <x v="12"/>
    <n v="1104"/>
    <m/>
    <m/>
    <m/>
    <m/>
    <m/>
    <m/>
    <m/>
    <m/>
    <m/>
    <m/>
    <m/>
    <m/>
    <m/>
  </r>
  <r>
    <s v="Nightmute"/>
    <n v="281"/>
    <s v="Lower Yukon-Kuskokwim"/>
    <s v="Warm Storage"/>
    <x v="12"/>
    <m/>
    <m/>
    <s v="Yes"/>
    <m/>
    <m/>
    <m/>
    <m/>
    <m/>
    <m/>
    <m/>
    <m/>
    <m/>
    <m/>
    <m/>
  </r>
  <r>
    <s v="Noatak"/>
    <n v="562"/>
    <s v="Northwest Arctic"/>
    <s v="Storage bldg."/>
    <x v="12"/>
    <n v="336"/>
    <m/>
    <m/>
    <m/>
    <m/>
    <m/>
    <m/>
    <m/>
    <m/>
    <m/>
    <m/>
    <m/>
    <m/>
    <m/>
  </r>
  <r>
    <s v="Noatak"/>
    <n v="562"/>
    <s v="Northwest Arctic"/>
    <s v="EQUIPMENT STG BLDG"/>
    <x v="12"/>
    <n v="2000"/>
    <m/>
    <m/>
    <m/>
    <m/>
    <m/>
    <m/>
    <m/>
    <m/>
    <m/>
    <m/>
    <m/>
    <m/>
    <m/>
  </r>
  <r>
    <s v="NOME"/>
    <n v="3659"/>
    <s v="Bering Straits"/>
    <s v="Airport Storage (Gas Station) #2523003477*Northern Region"/>
    <x v="12"/>
    <n v="192"/>
    <m/>
    <m/>
    <m/>
    <m/>
    <n v="12332.6109925"/>
    <m/>
    <m/>
    <m/>
    <m/>
    <m/>
    <m/>
    <m/>
    <m/>
  </r>
  <r>
    <s v="NOME"/>
    <n v="3659"/>
    <s v="Bering Straits"/>
    <s v="Sand Storage #2523000685*Northern Region"/>
    <x v="12"/>
    <n v="2880"/>
    <m/>
    <m/>
    <m/>
    <m/>
    <n v="2689.5242054999994"/>
    <m/>
    <m/>
    <m/>
    <m/>
    <m/>
    <m/>
    <m/>
    <m/>
  </r>
  <r>
    <s v="Noorvik"/>
    <n v="641"/>
    <s v="Northwest Arctic"/>
    <s v="SREB"/>
    <x v="12"/>
    <n v="2000"/>
    <m/>
    <m/>
    <m/>
    <m/>
    <m/>
    <m/>
    <m/>
    <m/>
    <m/>
    <m/>
    <m/>
    <m/>
    <m/>
  </r>
  <r>
    <s v="Noorvik"/>
    <n v="641"/>
    <s v="Northwest Arctic"/>
    <s v="Water storage bldg."/>
    <x v="12"/>
    <n v="2520"/>
    <m/>
    <m/>
    <m/>
    <m/>
    <m/>
    <m/>
    <m/>
    <m/>
    <m/>
    <m/>
    <m/>
    <m/>
    <m/>
  </r>
  <r>
    <s v="Northway"/>
    <n v="80"/>
    <s v="Yukon-Koyukuk/Upper Tanana"/>
    <s v="AIRPORT EQUIPMENT STORAGE"/>
    <x v="12"/>
    <n v="2400"/>
    <m/>
    <m/>
    <m/>
    <m/>
    <m/>
    <m/>
    <m/>
    <m/>
    <m/>
    <m/>
    <m/>
    <m/>
    <m/>
  </r>
  <r>
    <s v="Northway"/>
    <n v="80"/>
    <s v="Yukon-Koyukuk/Upper Tanana"/>
    <s v="QUONSET BLDG"/>
    <x v="12"/>
    <n v="2400"/>
    <m/>
    <m/>
    <m/>
    <m/>
    <m/>
    <m/>
    <m/>
    <m/>
    <m/>
    <m/>
    <m/>
    <m/>
    <m/>
  </r>
  <r>
    <s v="Northway"/>
    <n v="80"/>
    <s v="Yukon-Koyukuk/Upper Tanana"/>
    <s v="Water/Sewer Garage"/>
    <x v="12"/>
    <m/>
    <m/>
    <m/>
    <m/>
    <m/>
    <m/>
    <m/>
    <m/>
    <m/>
    <m/>
    <m/>
    <m/>
    <m/>
    <m/>
  </r>
  <r>
    <s v="Nuiqsut"/>
    <n v="452"/>
    <s v="North Slope"/>
    <s v="Warm Storage"/>
    <x v="12"/>
    <n v="3040"/>
    <m/>
    <m/>
    <m/>
    <m/>
    <m/>
    <m/>
    <m/>
    <m/>
    <m/>
    <m/>
    <m/>
    <m/>
    <m/>
  </r>
  <r>
    <s v="Nulato"/>
    <n v="262"/>
    <s v="Yukon-Koyukuk/Upper Tanana"/>
    <s v="Airport Equipment Storage"/>
    <x v="12"/>
    <n v="1600"/>
    <m/>
    <m/>
    <m/>
    <m/>
    <m/>
    <m/>
    <m/>
    <m/>
    <m/>
    <m/>
    <m/>
    <m/>
    <m/>
  </r>
  <r>
    <s v="Nunapitchuk"/>
    <n v="551"/>
    <s v="Lower Yukon-Kuskokwim"/>
    <s v="Sre Building #1 Fy08/09 (Heated)"/>
    <x v="12"/>
    <m/>
    <m/>
    <m/>
    <m/>
    <m/>
    <m/>
    <m/>
    <m/>
    <m/>
    <m/>
    <m/>
    <m/>
    <m/>
    <m/>
  </r>
  <r>
    <s v="Nunapitchuk"/>
    <n v="551"/>
    <s v="Lower Yukon-Kuskokwim"/>
    <s v="Sre Building #2 Fy08/09"/>
    <x v="12"/>
    <m/>
    <m/>
    <m/>
    <m/>
    <m/>
    <m/>
    <m/>
    <m/>
    <m/>
    <m/>
    <m/>
    <m/>
    <m/>
    <m/>
  </r>
  <r>
    <s v="Old Harbor"/>
    <n v="225"/>
    <s v="Kodiak"/>
    <s v="Sre Building"/>
    <x v="12"/>
    <n v="1104"/>
    <m/>
    <m/>
    <m/>
    <m/>
    <m/>
    <m/>
    <m/>
    <m/>
    <m/>
    <m/>
    <m/>
    <m/>
    <m/>
  </r>
  <r>
    <s v="Old Harbor"/>
    <n v="225"/>
    <s v="Kodiak"/>
    <s v="City Storage"/>
    <x v="12"/>
    <m/>
    <m/>
    <m/>
    <m/>
    <m/>
    <m/>
    <m/>
    <m/>
    <m/>
    <m/>
    <m/>
    <m/>
    <m/>
    <m/>
  </r>
  <r>
    <s v="Oscarville"/>
    <n v="61"/>
    <s v="Lower Yukon-Kuskokwim"/>
    <s v="Watering Point/Warehouse"/>
    <x v="12"/>
    <m/>
    <m/>
    <m/>
    <m/>
    <m/>
    <m/>
    <m/>
    <m/>
    <m/>
    <m/>
    <m/>
    <m/>
    <m/>
    <m/>
  </r>
  <r>
    <s v="Ouzinkie"/>
    <n v="185"/>
    <s v="Kodiak"/>
    <s v="Sre Building"/>
    <x v="12"/>
    <n v="720"/>
    <m/>
    <m/>
    <m/>
    <m/>
    <m/>
    <m/>
    <m/>
    <m/>
    <m/>
    <m/>
    <m/>
    <m/>
    <m/>
  </r>
  <r>
    <s v="Ouzinkie"/>
    <n v="185"/>
    <s v="Kodiak"/>
    <s v="Warehouse and Multi-use Building"/>
    <x v="12"/>
    <m/>
    <m/>
    <m/>
    <m/>
    <m/>
    <m/>
    <m/>
    <m/>
    <m/>
    <m/>
    <m/>
    <m/>
    <m/>
    <m/>
  </r>
  <r>
    <s v="Pedro Bay"/>
    <n v="42"/>
    <s v="Bristol Bay"/>
    <s v="Storage Shed/EMS building"/>
    <x v="12"/>
    <n v="600"/>
    <m/>
    <m/>
    <m/>
    <m/>
    <m/>
    <m/>
    <m/>
    <m/>
    <m/>
    <m/>
    <m/>
    <m/>
    <m/>
  </r>
  <r>
    <s v="PEDRO BAY"/>
    <n v="42"/>
    <s v="Bristol Bay"/>
    <s v="SRE Building (Heated) #2533000726*Central Region"/>
    <x v="12"/>
    <n v="1320"/>
    <m/>
    <m/>
    <n v="385.4014598540146"/>
    <m/>
    <m/>
    <m/>
    <m/>
    <m/>
    <m/>
    <m/>
    <m/>
    <m/>
    <m/>
  </r>
  <r>
    <s v="Perryville"/>
    <n v="120"/>
    <s v="Bristol Bay"/>
    <s v="State of AK Warehouse, Storage #1"/>
    <x v="12"/>
    <n v="800"/>
    <m/>
    <m/>
    <m/>
    <m/>
    <m/>
    <m/>
    <m/>
    <m/>
    <m/>
    <m/>
    <m/>
    <m/>
    <m/>
  </r>
  <r>
    <s v="Perryville"/>
    <n v="120"/>
    <s v="Bristol Bay"/>
    <s v="Sre Building #2 Fy07 (Heated)"/>
    <x v="12"/>
    <m/>
    <m/>
    <m/>
    <m/>
    <m/>
    <m/>
    <m/>
    <m/>
    <m/>
    <m/>
    <m/>
    <m/>
    <m/>
    <m/>
  </r>
  <r>
    <s v="Perryville"/>
    <n v="120"/>
    <s v="Bristol Bay"/>
    <s v="State of AK Warehouse, Storage #2"/>
    <x v="12"/>
    <m/>
    <m/>
    <m/>
    <m/>
    <m/>
    <m/>
    <m/>
    <m/>
    <m/>
    <m/>
    <m/>
    <m/>
    <m/>
    <m/>
  </r>
  <r>
    <s v="Pilot Point"/>
    <n v="70"/>
    <s v="Bristol Bay"/>
    <s v="Workshop/Storage/Powerhouse"/>
    <x v="12"/>
    <n v="508"/>
    <m/>
    <m/>
    <m/>
    <m/>
    <m/>
    <m/>
    <m/>
    <m/>
    <m/>
    <m/>
    <m/>
    <m/>
    <m/>
  </r>
  <r>
    <s v="Pilot Point"/>
    <n v="70"/>
    <s v="Bristol Bay"/>
    <s v="Sre Building #1"/>
    <x v="12"/>
    <n v="1104"/>
    <m/>
    <m/>
    <m/>
    <m/>
    <m/>
    <m/>
    <m/>
    <m/>
    <m/>
    <m/>
    <m/>
    <m/>
    <m/>
  </r>
  <r>
    <s v="Pilot Point"/>
    <n v="70"/>
    <s v="Bristol Bay"/>
    <s v="Sre Building #2 (Heated)"/>
    <x v="12"/>
    <n v="1600"/>
    <m/>
    <m/>
    <m/>
    <m/>
    <m/>
    <m/>
    <m/>
    <m/>
    <m/>
    <m/>
    <m/>
    <m/>
    <m/>
  </r>
  <r>
    <s v="Pilot Station"/>
    <n v="628"/>
    <s v="Lower Yukon-Kuskokwim"/>
    <s v="AIRPORT STORAGE BLDG"/>
    <x v="12"/>
    <n v="1104"/>
    <m/>
    <m/>
    <m/>
    <m/>
    <m/>
    <m/>
    <m/>
    <m/>
    <m/>
    <m/>
    <m/>
    <m/>
    <m/>
  </r>
  <r>
    <s v="Point Hope"/>
    <n v="683"/>
    <s v="North Slope"/>
    <s v="SREB"/>
    <x v="12"/>
    <n v="2000"/>
    <m/>
    <m/>
    <m/>
    <m/>
    <m/>
    <m/>
    <m/>
    <m/>
    <m/>
    <m/>
    <m/>
    <m/>
    <m/>
  </r>
  <r>
    <s v="Point Hope"/>
    <n v="683"/>
    <s v="North Slope"/>
    <s v="Warm Storage"/>
    <x v="12"/>
    <n v="4560"/>
    <m/>
    <m/>
    <m/>
    <m/>
    <m/>
    <m/>
    <m/>
    <m/>
    <m/>
    <m/>
    <m/>
    <m/>
    <m/>
  </r>
  <r>
    <s v="POINT LAY"/>
    <n v="215"/>
    <s v="North Slope"/>
    <s v="Warm StoragePoint Lay"/>
    <x v="12"/>
    <n v="8281"/>
    <m/>
    <m/>
    <n v="8211.459854014598"/>
    <m/>
    <n v="10241.592173500001"/>
    <m/>
    <m/>
    <m/>
    <m/>
    <m/>
    <m/>
    <m/>
    <m/>
  </r>
  <r>
    <s v="POINT LAY"/>
    <n v="215"/>
    <s v="North Slope"/>
    <s v="DMS WarehousePoint Lay"/>
    <x v="12"/>
    <n v="15528"/>
    <m/>
    <m/>
    <m/>
    <m/>
    <n v="59495.035450499992"/>
    <m/>
    <m/>
    <m/>
    <m/>
    <m/>
    <m/>
    <m/>
    <m/>
  </r>
  <r>
    <s v="Port Alsworth"/>
    <n v="168"/>
    <s v="Bristol Bay"/>
    <s v="Park Service Fuel Storage"/>
    <x v="12"/>
    <m/>
    <m/>
    <m/>
    <m/>
    <m/>
    <m/>
    <m/>
    <m/>
    <m/>
    <m/>
    <m/>
    <m/>
    <m/>
    <m/>
  </r>
  <r>
    <s v="Port Graham"/>
    <n v="168"/>
    <s v="Bristol Bay"/>
    <s v="Sre Building"/>
    <x v="12"/>
    <n v="800"/>
    <m/>
    <m/>
    <m/>
    <m/>
    <m/>
    <m/>
    <m/>
    <m/>
    <m/>
    <m/>
    <m/>
    <m/>
    <m/>
  </r>
  <r>
    <s v="Port Heiden"/>
    <n v="118"/>
    <s v="Bristol Bay"/>
    <s v="Storage"/>
    <x v="12"/>
    <n v="336"/>
    <m/>
    <m/>
    <m/>
    <m/>
    <m/>
    <m/>
    <m/>
    <m/>
    <m/>
    <m/>
    <m/>
    <m/>
    <m/>
  </r>
  <r>
    <s v="Port Lions"/>
    <n v="188"/>
    <s v="Kodiak"/>
    <s v="Equipment Storage"/>
    <x v="12"/>
    <n v="480"/>
    <m/>
    <m/>
    <m/>
    <m/>
    <m/>
    <m/>
    <m/>
    <m/>
    <m/>
    <m/>
    <m/>
    <m/>
    <m/>
  </r>
  <r>
    <s v="Port Lions"/>
    <n v="188"/>
    <s v="Kodiak"/>
    <s v="Storage Building"/>
    <x v="12"/>
    <n v="864"/>
    <m/>
    <m/>
    <m/>
    <m/>
    <m/>
    <m/>
    <m/>
    <m/>
    <m/>
    <m/>
    <m/>
    <m/>
    <m/>
  </r>
  <r>
    <s v="Portage Creek"/>
    <n v="2"/>
    <s v="Bristol Bay"/>
    <s v="Sre Building"/>
    <x v="12"/>
    <n v="1104"/>
    <m/>
    <m/>
    <m/>
    <m/>
    <m/>
    <m/>
    <m/>
    <m/>
    <m/>
    <m/>
    <m/>
    <m/>
    <m/>
  </r>
  <r>
    <s v="Rampart"/>
    <n v="32"/>
    <s v="Yukon-Koyukuk/Upper Tanana"/>
    <s v="Airport Equipment Storage"/>
    <x v="12"/>
    <n v="1200"/>
    <s v="None"/>
    <s v="None"/>
    <m/>
    <m/>
    <m/>
    <m/>
    <m/>
    <m/>
    <m/>
    <m/>
    <m/>
    <m/>
    <m/>
  </r>
  <r>
    <s v="Red Devil"/>
    <n v="18"/>
    <s v="Lower Yukon-Kuskokwim"/>
    <s v="Equip. Storage"/>
    <x v="12"/>
    <n v="336"/>
    <m/>
    <m/>
    <m/>
    <m/>
    <m/>
    <m/>
    <m/>
    <m/>
    <m/>
    <m/>
    <m/>
    <m/>
    <m/>
  </r>
  <r>
    <s v="Red Devil"/>
    <n v="18"/>
    <s v="Lower Yukon-Kuskokwim"/>
    <s v="Bulk Fuel Storage"/>
    <x v="12"/>
    <m/>
    <m/>
    <m/>
    <m/>
    <m/>
    <m/>
    <m/>
    <m/>
    <m/>
    <m/>
    <m/>
    <m/>
    <m/>
    <m/>
  </r>
  <r>
    <s v="Ruby"/>
    <n v="202"/>
    <s v="Yukon-Koyukuk/Upper Tanana"/>
    <s v="STORAGE BLDG"/>
    <x v="12"/>
    <n v="320"/>
    <m/>
    <m/>
    <m/>
    <m/>
    <m/>
    <m/>
    <m/>
    <m/>
    <m/>
    <m/>
    <m/>
    <m/>
    <m/>
  </r>
  <r>
    <s v="Ruby"/>
    <n v="202"/>
    <s v="Yukon-Koyukuk/Upper Tanana"/>
    <s v="Main Bus Storage"/>
    <x v="12"/>
    <n v="1344"/>
    <m/>
    <m/>
    <m/>
    <m/>
    <m/>
    <m/>
    <m/>
    <m/>
    <m/>
    <m/>
    <m/>
    <m/>
    <m/>
  </r>
  <r>
    <s v="Ruby"/>
    <n v="202"/>
    <s v="Yukon-Koyukuk/Upper Tanana"/>
    <s v="Equipment Storage"/>
    <x v="12"/>
    <n v="2400"/>
    <m/>
    <m/>
    <m/>
    <m/>
    <m/>
    <m/>
    <m/>
    <m/>
    <m/>
    <m/>
    <m/>
    <m/>
    <m/>
  </r>
  <r>
    <s v="Russian Mission"/>
    <n v="312"/>
    <s v="Lower Yukon-Kuskokwim"/>
    <s v="SREB"/>
    <x v="12"/>
    <n v="2000"/>
    <m/>
    <m/>
    <m/>
    <m/>
    <m/>
    <m/>
    <m/>
    <m/>
    <m/>
    <m/>
    <m/>
    <m/>
    <m/>
  </r>
  <r>
    <s v="Saint George"/>
    <n v="312"/>
    <s v="Lower Yukon-Kuskokwim"/>
    <s v="Sre Building"/>
    <x v="12"/>
    <n v="1104"/>
    <m/>
    <m/>
    <m/>
    <m/>
    <m/>
    <m/>
    <m/>
    <m/>
    <m/>
    <m/>
    <m/>
    <m/>
    <m/>
  </r>
  <r>
    <s v="Saint Mary's"/>
    <n v="312"/>
    <s v="Lower Yukon-Kuskokwim"/>
    <s v="Equip Storage"/>
    <x v="12"/>
    <n v="2400"/>
    <m/>
    <m/>
    <m/>
    <m/>
    <m/>
    <m/>
    <m/>
    <m/>
    <m/>
    <m/>
    <m/>
    <m/>
    <m/>
  </r>
  <r>
    <s v="Saint Mary's"/>
    <n v="312"/>
    <s v="Lower Yukon-Kuskokwim"/>
    <s v="ARFF BUILDING"/>
    <x v="12"/>
    <n v="3200"/>
    <m/>
    <m/>
    <m/>
    <m/>
    <m/>
    <m/>
    <m/>
    <m/>
    <m/>
    <m/>
    <m/>
    <m/>
    <m/>
  </r>
  <r>
    <s v="Saint Mary's"/>
    <n v="312"/>
    <s v="Lower Yukon-Kuskokwim"/>
    <s v="Cold Storage Building"/>
    <x v="12"/>
    <n v="12800"/>
    <m/>
    <m/>
    <m/>
    <m/>
    <m/>
    <m/>
    <m/>
    <m/>
    <m/>
    <m/>
    <m/>
    <m/>
    <m/>
  </r>
  <r>
    <s v="Saint Michael"/>
    <n v="312"/>
    <s v="Lower Yukon-Kuskokwim"/>
    <s v="Fuel Storage Building"/>
    <x v="12"/>
    <n v="192"/>
    <m/>
    <m/>
    <m/>
    <m/>
    <m/>
    <m/>
    <m/>
    <m/>
    <m/>
    <m/>
    <m/>
    <m/>
    <m/>
  </r>
  <r>
    <s v="Saint Michael"/>
    <n v="312"/>
    <s v="Lower Yukon-Kuskokwim"/>
    <s v="Storage Building"/>
    <x v="12"/>
    <n v="480"/>
    <m/>
    <m/>
    <m/>
    <m/>
    <m/>
    <m/>
    <m/>
    <m/>
    <m/>
    <m/>
    <m/>
    <m/>
    <m/>
  </r>
  <r>
    <s v="Saint Michael"/>
    <n v="312"/>
    <s v="Lower Yukon-Kuskokwim"/>
    <s v="Storage Old Jail"/>
    <x v="12"/>
    <n v="1280"/>
    <m/>
    <m/>
    <m/>
    <m/>
    <m/>
    <m/>
    <m/>
    <m/>
    <m/>
    <m/>
    <m/>
    <m/>
    <m/>
  </r>
  <r>
    <s v="Saint Michael"/>
    <n v="312"/>
    <s v="Lower Yukon-Kuskokwim"/>
    <s v="EQUIPMENT STORAGE BLDG"/>
    <x v="12"/>
    <n v="2000"/>
    <m/>
    <m/>
    <m/>
    <m/>
    <m/>
    <m/>
    <m/>
    <m/>
    <m/>
    <m/>
    <m/>
    <m/>
    <m/>
  </r>
  <r>
    <s v="Saint Michael"/>
    <n v="312"/>
    <s v="Lower Yukon-Kuskokwim"/>
    <s v="BIA House/Storage"/>
    <x v="12"/>
    <n v="2844"/>
    <m/>
    <m/>
    <m/>
    <m/>
    <m/>
    <m/>
    <m/>
    <m/>
    <m/>
    <m/>
    <m/>
    <m/>
    <m/>
  </r>
  <r>
    <s v="Saint Paul"/>
    <n v="312"/>
    <s v="Lower Yukon-Kuskokwim"/>
    <s v="Sre Building    Fy06 (Heated)"/>
    <x v="12"/>
    <n v="3200"/>
    <m/>
    <m/>
    <m/>
    <m/>
    <m/>
    <m/>
    <m/>
    <m/>
    <m/>
    <m/>
    <m/>
    <m/>
    <m/>
  </r>
  <r>
    <s v="Saint Paul"/>
    <n v="312"/>
    <s v="Lower Yukon-Kuskokwim"/>
    <s v="Polar StarCity of Saint Paul"/>
    <x v="12"/>
    <n v="11618.75"/>
    <m/>
    <m/>
    <m/>
    <n v="6623.710144927536"/>
    <n v="52892.333295142853"/>
    <m/>
    <m/>
    <m/>
    <m/>
    <m/>
    <m/>
    <m/>
    <m/>
  </r>
  <r>
    <s v="SAND POINT"/>
    <n v="1018"/>
    <s v="Aleutians"/>
    <s v="Sand Storage (Heated) #2531000110*Central Region"/>
    <x v="12"/>
    <n v="3378"/>
    <m/>
    <m/>
    <n v="4719.7226277372265"/>
    <m/>
    <m/>
    <m/>
    <m/>
    <m/>
    <m/>
    <m/>
    <m/>
    <m/>
    <m/>
  </r>
  <r>
    <s v="Savoonga"/>
    <n v="718"/>
    <s v="Bering Straits"/>
    <s v="Storage Buliding"/>
    <x v="12"/>
    <n v="260"/>
    <m/>
    <m/>
    <m/>
    <m/>
    <m/>
    <m/>
    <m/>
    <m/>
    <m/>
    <m/>
    <m/>
    <m/>
    <m/>
  </r>
  <r>
    <s v="Savoonga"/>
    <n v="718"/>
    <s v="Bering Straits"/>
    <s v="SREB"/>
    <x v="12"/>
    <n v="2000"/>
    <m/>
    <m/>
    <m/>
    <m/>
    <m/>
    <m/>
    <m/>
    <m/>
    <m/>
    <m/>
    <m/>
    <m/>
    <m/>
  </r>
  <r>
    <s v="Scammon Bay"/>
    <n v="518"/>
    <s v="Lower Yukon-Kuskokwim"/>
    <s v="Sre Building #1"/>
    <x v="12"/>
    <n v="800"/>
    <m/>
    <m/>
    <m/>
    <m/>
    <m/>
    <m/>
    <m/>
    <m/>
    <m/>
    <m/>
    <m/>
    <m/>
    <m/>
  </r>
  <r>
    <s v="Scammon Bay"/>
    <n v="518"/>
    <s v="Lower Yukon-Kuskokwim"/>
    <s v="Sre Building #2 (Heated)"/>
    <x v="12"/>
    <m/>
    <m/>
    <m/>
    <m/>
    <m/>
    <m/>
    <m/>
    <m/>
    <m/>
    <m/>
    <m/>
    <m/>
    <m/>
    <m/>
  </r>
  <r>
    <s v="Selawik"/>
    <n v="872"/>
    <s v="Northwest Arctic"/>
    <s v="EQUIPMENT STORAGE"/>
    <x v="12"/>
    <n v="1260"/>
    <m/>
    <m/>
    <m/>
    <m/>
    <m/>
    <m/>
    <m/>
    <m/>
    <m/>
    <m/>
    <m/>
    <m/>
    <m/>
  </r>
  <r>
    <s v="Seldovia"/>
    <n v="872"/>
    <s v="Northwest Arctic"/>
    <s v="Sre Building Fy11 (Heated)"/>
    <x v="12"/>
    <m/>
    <m/>
    <m/>
    <m/>
    <m/>
    <m/>
    <m/>
    <m/>
    <m/>
    <m/>
    <m/>
    <m/>
    <m/>
    <m/>
  </r>
  <r>
    <s v="Shageluk"/>
    <n v="76"/>
    <s v="Yukon-Koyukuk/Upper Tanana"/>
    <s v="SREB"/>
    <x v="12"/>
    <n v="2000"/>
    <m/>
    <m/>
    <m/>
    <m/>
    <m/>
    <m/>
    <m/>
    <m/>
    <m/>
    <m/>
    <m/>
    <m/>
    <m/>
  </r>
  <r>
    <s v="Shaktoolik"/>
    <n v="272"/>
    <s v="Bering Straits"/>
    <s v="Portable Trailer"/>
    <x v="12"/>
    <n v="1125"/>
    <m/>
    <m/>
    <m/>
    <m/>
    <m/>
    <m/>
    <m/>
    <m/>
    <m/>
    <m/>
    <m/>
    <m/>
    <m/>
  </r>
  <r>
    <s v="Shaktoolik"/>
    <n v="272"/>
    <s v="Bering Straits"/>
    <s v="Storage Building"/>
    <x v="12"/>
    <n v="4020"/>
    <m/>
    <m/>
    <m/>
    <m/>
    <m/>
    <m/>
    <m/>
    <m/>
    <m/>
    <m/>
    <m/>
    <m/>
    <m/>
  </r>
  <r>
    <s v="Shishmaref"/>
    <n v="598"/>
    <s v="Bering Straits"/>
    <s v="Storage Building"/>
    <x v="12"/>
    <n v="240"/>
    <m/>
    <m/>
    <m/>
    <m/>
    <m/>
    <m/>
    <m/>
    <m/>
    <m/>
    <m/>
    <m/>
    <m/>
    <m/>
  </r>
  <r>
    <s v="Shishmaref"/>
    <n v="598"/>
    <s v="Bering Straits"/>
    <s v="EQUIPMENT STORAGE"/>
    <x v="12"/>
    <n v="1760"/>
    <m/>
    <m/>
    <m/>
    <m/>
    <m/>
    <m/>
    <m/>
    <m/>
    <m/>
    <m/>
    <m/>
    <m/>
    <m/>
  </r>
  <r>
    <s v="Shungnak"/>
    <n v="294"/>
    <s v="Northwest Arctic"/>
    <s v="SREB"/>
    <x v="12"/>
    <n v="2000"/>
    <m/>
    <m/>
    <m/>
    <m/>
    <m/>
    <m/>
    <m/>
    <m/>
    <m/>
    <m/>
    <m/>
    <m/>
    <m/>
  </r>
  <r>
    <s v="Sitka"/>
    <n v="9039"/>
    <s v="Southeast"/>
    <s v=" SEALING COVE HEATED STORAGE, LLC"/>
    <x v="12"/>
    <n v="12316"/>
    <m/>
    <m/>
    <m/>
    <m/>
    <m/>
    <m/>
    <m/>
    <m/>
    <m/>
    <m/>
    <m/>
    <m/>
    <m/>
  </r>
  <r>
    <s v="SKAGWAY"/>
    <n v="927"/>
    <s v="Southeast"/>
    <s v="Cold Storage #2513000833Southeast Region"/>
    <x v="12"/>
    <n v="2200"/>
    <m/>
    <m/>
    <n v="994.4802919708028"/>
    <m/>
    <n v="341843.07655999996"/>
    <n v="8491.2099999999991"/>
    <m/>
    <m/>
    <m/>
    <m/>
    <m/>
    <m/>
    <m/>
  </r>
  <r>
    <s v="Skwentna"/>
    <n v="927"/>
    <s v="Southeast"/>
    <s v="Sre Building (Heated)"/>
    <x v="12"/>
    <n v="1920"/>
    <m/>
    <m/>
    <m/>
    <m/>
    <m/>
    <m/>
    <m/>
    <m/>
    <m/>
    <m/>
    <m/>
    <m/>
    <m/>
  </r>
  <r>
    <s v="South Naknek"/>
    <n v="75"/>
    <s v="Bristol Bay"/>
    <s v="Tribal Storage Garage"/>
    <x v="12"/>
    <m/>
    <m/>
    <m/>
    <m/>
    <m/>
    <m/>
    <m/>
    <m/>
    <m/>
    <m/>
    <m/>
    <m/>
    <m/>
    <m/>
  </r>
  <r>
    <s v="Stebbins"/>
    <n v="593"/>
    <s v="Bering Straits"/>
    <s v="Utility Building"/>
    <x v="12"/>
    <n v="1500"/>
    <m/>
    <m/>
    <m/>
    <m/>
    <m/>
    <m/>
    <m/>
    <m/>
    <m/>
    <m/>
    <m/>
    <m/>
    <m/>
  </r>
  <r>
    <s v="Stebbins"/>
    <n v="593"/>
    <s v="Bering Straits"/>
    <s v="EQUIPMENT STORAGE BLDG"/>
    <x v="12"/>
    <n v="2000"/>
    <m/>
    <m/>
    <m/>
    <m/>
    <m/>
    <m/>
    <m/>
    <m/>
    <m/>
    <m/>
    <m/>
    <m/>
    <m/>
  </r>
  <r>
    <s v="Stebbins"/>
    <n v="593"/>
    <s v="Bering Straits"/>
    <s v="Stebbins Native Corporation Warehouse"/>
    <x v="12"/>
    <n v="6000"/>
    <m/>
    <m/>
    <m/>
    <m/>
    <m/>
    <m/>
    <m/>
    <m/>
    <m/>
    <m/>
    <m/>
    <m/>
    <m/>
  </r>
  <r>
    <s v="Stevens Village"/>
    <n v="65"/>
    <s v="Yukon-Koyukuk/Upper Tanana"/>
    <s v="APT EQP BLD"/>
    <x v="12"/>
    <n v="1040"/>
    <m/>
    <m/>
    <m/>
    <m/>
    <m/>
    <m/>
    <m/>
    <m/>
    <m/>
    <m/>
    <m/>
    <m/>
    <m/>
  </r>
  <r>
    <s v="Stony River"/>
    <n v="40"/>
    <s v="Lower Yukon-Kuskokwim"/>
    <s v="Storage Bldg."/>
    <x v="12"/>
    <m/>
    <m/>
    <m/>
    <m/>
    <m/>
    <m/>
    <m/>
    <m/>
    <m/>
    <m/>
    <m/>
    <m/>
    <m/>
    <m/>
  </r>
  <r>
    <s v="Takotna"/>
    <n v="56"/>
    <s v="Yukon-Koyukuk/Upper Tanana"/>
    <s v="Sre Building (Heated) Fy2012"/>
    <x v="12"/>
    <n v="1200"/>
    <m/>
    <m/>
    <m/>
    <m/>
    <m/>
    <m/>
    <m/>
    <m/>
    <m/>
    <m/>
    <m/>
    <m/>
    <m/>
  </r>
  <r>
    <s v="Tanana"/>
    <n v="238"/>
    <s v="Yukon-Koyukuk/Upper Tanana"/>
    <s v="Storage Trailer #2"/>
    <x v="12"/>
    <n v="720"/>
    <m/>
    <m/>
    <m/>
    <m/>
    <m/>
    <m/>
    <m/>
    <m/>
    <m/>
    <m/>
    <m/>
    <m/>
    <m/>
  </r>
  <r>
    <s v="Tanana"/>
    <n v="238"/>
    <s v="Yukon-Koyukuk/Upper Tanana"/>
    <s v="Storage Trailer #3"/>
    <x v="12"/>
    <n v="720"/>
    <m/>
    <m/>
    <m/>
    <m/>
    <m/>
    <m/>
    <m/>
    <m/>
    <m/>
    <m/>
    <m/>
    <m/>
    <m/>
  </r>
  <r>
    <s v="Tanana"/>
    <n v="238"/>
    <s v="Yukon-Koyukuk/Upper Tanana"/>
    <s v="SREB"/>
    <x v="12"/>
    <n v="2000"/>
    <m/>
    <m/>
    <m/>
    <m/>
    <m/>
    <m/>
    <m/>
    <m/>
    <m/>
    <m/>
    <m/>
    <m/>
    <m/>
  </r>
  <r>
    <s v="Tatitlek"/>
    <n v="87"/>
    <s v="Copper River/Chugach"/>
    <s v="Oil Spill Response Storage"/>
    <x v="12"/>
    <m/>
    <m/>
    <m/>
    <m/>
    <m/>
    <m/>
    <m/>
    <m/>
    <m/>
    <m/>
    <m/>
    <m/>
    <m/>
    <m/>
  </r>
  <r>
    <s v="Tazlina"/>
    <n v="295"/>
    <s v="Copper River/Chugach"/>
    <s v="TIRE STORAGE BLDG"/>
    <x v="12"/>
    <n v="500"/>
    <m/>
    <m/>
    <m/>
    <m/>
    <m/>
    <m/>
    <m/>
    <m/>
    <m/>
    <m/>
    <m/>
    <m/>
    <m/>
  </r>
  <r>
    <s v="Tazlina"/>
    <n v="295"/>
    <s v="Copper River/Chugach"/>
    <s v="STORAGE BLDG"/>
    <x v="12"/>
    <n v="768"/>
    <m/>
    <m/>
    <m/>
    <m/>
    <m/>
    <m/>
    <m/>
    <m/>
    <m/>
    <m/>
    <m/>
    <m/>
    <m/>
  </r>
  <r>
    <s v="Tazlina"/>
    <n v="295"/>
    <s v="Copper River/Chugach"/>
    <s v="WAREHOUSE"/>
    <x v="12"/>
    <n v="1000"/>
    <m/>
    <m/>
    <m/>
    <m/>
    <m/>
    <m/>
    <m/>
    <m/>
    <m/>
    <m/>
    <m/>
    <m/>
    <m/>
  </r>
  <r>
    <s v="Tazlina"/>
    <n v="295"/>
    <s v="Copper River/Chugach"/>
    <s v="SAND SHED"/>
    <x v="12"/>
    <n v="5000"/>
    <m/>
    <m/>
    <m/>
    <m/>
    <m/>
    <m/>
    <m/>
    <m/>
    <m/>
    <m/>
    <m/>
    <m/>
    <m/>
  </r>
  <r>
    <s v="Teller"/>
    <n v="241"/>
    <s v="Bering Straits"/>
    <s v="Storage Building"/>
    <x v="12"/>
    <n v="192"/>
    <m/>
    <m/>
    <m/>
    <m/>
    <m/>
    <m/>
    <m/>
    <m/>
    <m/>
    <m/>
    <m/>
    <m/>
    <m/>
  </r>
  <r>
    <s v="Teller"/>
    <n v="241"/>
    <s v="Bering Straits"/>
    <s v="EQUIPMENT STORAGE"/>
    <x v="12"/>
    <n v="1258"/>
    <m/>
    <m/>
    <m/>
    <m/>
    <m/>
    <m/>
    <m/>
    <m/>
    <m/>
    <m/>
    <m/>
    <m/>
    <m/>
  </r>
  <r>
    <s v="Tetlin"/>
    <n v="112"/>
    <s v="Yukon-Koyukuk/Upper Tanana"/>
    <s v="AIRPORT SREB"/>
    <x v="12"/>
    <n v="2000"/>
    <m/>
    <m/>
    <m/>
    <m/>
    <m/>
    <m/>
    <m/>
    <m/>
    <m/>
    <m/>
    <m/>
    <m/>
    <m/>
  </r>
  <r>
    <s v="Togiak"/>
    <n v="878"/>
    <s v="Bristol Bay"/>
    <s v="Sre Building"/>
    <x v="12"/>
    <n v="1600"/>
    <m/>
    <m/>
    <m/>
    <m/>
    <m/>
    <m/>
    <m/>
    <m/>
    <m/>
    <m/>
    <m/>
    <m/>
    <m/>
  </r>
  <r>
    <s v="Tok"/>
    <n v="1267"/>
    <s v="Yukon-Koyukuk/Upper Tanana"/>
    <s v="Warm Storage Bldg"/>
    <x v="12"/>
    <n v="8660"/>
    <m/>
    <m/>
    <m/>
    <m/>
    <m/>
    <m/>
    <m/>
    <m/>
    <m/>
    <m/>
    <m/>
    <m/>
    <m/>
  </r>
  <r>
    <s v="Toksook Bay"/>
    <n v="630"/>
    <s v="Lower Yukon-Kuskokwim"/>
    <s v="WAREHOUSE"/>
    <x v="12"/>
    <n v="1000"/>
    <m/>
    <m/>
    <m/>
    <m/>
    <m/>
    <m/>
    <m/>
    <m/>
    <m/>
    <m/>
    <m/>
    <m/>
    <m/>
  </r>
  <r>
    <s v="Toksook Bay"/>
    <n v="630"/>
    <s v="Lower Yukon-Kuskokwim"/>
    <s v="Generator/Warehouse"/>
    <x v="12"/>
    <n v="1560"/>
    <m/>
    <m/>
    <m/>
    <m/>
    <m/>
    <m/>
    <m/>
    <m/>
    <m/>
    <m/>
    <m/>
    <m/>
    <m/>
  </r>
  <r>
    <s v="Tuntutuliak"/>
    <n v="417"/>
    <s v="Lower Yukon-Kuskokwim"/>
    <s v="Sre Building  #1"/>
    <x v="12"/>
    <n v="960"/>
    <m/>
    <m/>
    <m/>
    <m/>
    <m/>
    <m/>
    <m/>
    <m/>
    <m/>
    <m/>
    <m/>
    <m/>
    <m/>
  </r>
  <r>
    <s v="Tuntutuliak"/>
    <n v="417"/>
    <s v="Lower Yukon-Kuskokwim"/>
    <s v="Sre Building  #2  (Heated)"/>
    <x v="12"/>
    <n v="960"/>
    <m/>
    <m/>
    <m/>
    <m/>
    <m/>
    <m/>
    <m/>
    <m/>
    <m/>
    <m/>
    <m/>
    <m/>
    <m/>
  </r>
  <r>
    <s v="Tununak"/>
    <n v="352"/>
    <s v="Lower Yukon-Kuskokwim"/>
    <s v="Warehouse"/>
    <x v="12"/>
    <n v="960"/>
    <m/>
    <m/>
    <m/>
    <m/>
    <m/>
    <m/>
    <m/>
    <m/>
    <m/>
    <m/>
    <m/>
    <m/>
    <m/>
  </r>
  <r>
    <s v="Twin Hills"/>
    <n v="82"/>
    <s v="Bristol Bay"/>
    <s v="Airport &amp; State Storage Bldg"/>
    <x v="12"/>
    <n v="1104"/>
    <m/>
    <m/>
    <m/>
    <m/>
    <m/>
    <m/>
    <m/>
    <m/>
    <m/>
    <m/>
    <m/>
    <m/>
    <m/>
  </r>
  <r>
    <s v="Twin Hills"/>
    <n v="82"/>
    <s v="Bristol Bay"/>
    <s v="Water Storage Tank"/>
    <x v="12"/>
    <m/>
    <m/>
    <m/>
    <m/>
    <m/>
    <m/>
    <m/>
    <m/>
    <m/>
    <m/>
    <m/>
    <m/>
    <m/>
    <m/>
  </r>
  <r>
    <s v="Ugashik"/>
    <n v="13"/>
    <s v="Bristol Bay"/>
    <s v="Warehouse"/>
    <x v="12"/>
    <n v="5000"/>
    <m/>
    <m/>
    <n v="4000"/>
    <m/>
    <m/>
    <m/>
    <m/>
    <m/>
    <m/>
    <m/>
    <m/>
    <m/>
    <m/>
  </r>
  <r>
    <s v="Ugashik"/>
    <n v="13"/>
    <s v="Bristol Bay"/>
    <s v="Equipment Storage Building"/>
    <x v="12"/>
    <n v="6000"/>
    <m/>
    <m/>
    <m/>
    <m/>
    <m/>
    <m/>
    <m/>
    <m/>
    <m/>
    <m/>
    <m/>
    <m/>
    <m/>
  </r>
  <r>
    <s v="Unalakleet"/>
    <n v="701"/>
    <s v="Bering Straits"/>
    <s v="Wood Storage Building"/>
    <x v="12"/>
    <n v="483"/>
    <m/>
    <m/>
    <m/>
    <m/>
    <m/>
    <m/>
    <m/>
    <m/>
    <m/>
    <m/>
    <m/>
    <m/>
    <m/>
  </r>
  <r>
    <s v="Unalakleet"/>
    <n v="701"/>
    <s v="Bering Straits"/>
    <s v="Cold Storage Metal"/>
    <x v="12"/>
    <n v="800"/>
    <m/>
    <m/>
    <m/>
    <m/>
    <m/>
    <m/>
    <m/>
    <m/>
    <m/>
    <m/>
    <m/>
    <m/>
    <m/>
  </r>
  <r>
    <s v="Unalakleet"/>
    <n v="701"/>
    <s v="Bering Straits"/>
    <s v="Baylor Facility"/>
    <x v="12"/>
    <n v="2500"/>
    <m/>
    <m/>
    <m/>
    <m/>
    <m/>
    <m/>
    <m/>
    <m/>
    <m/>
    <m/>
    <m/>
    <m/>
    <m/>
  </r>
  <r>
    <s v="Unalakleet"/>
    <n v="701"/>
    <s v="Bering Straits"/>
    <s v="District Warehouse"/>
    <x v="12"/>
    <n v="3200"/>
    <m/>
    <m/>
    <m/>
    <m/>
    <m/>
    <m/>
    <m/>
    <m/>
    <m/>
    <m/>
    <m/>
    <m/>
    <m/>
  </r>
  <r>
    <s v="Unalakleet"/>
    <n v="701"/>
    <s v="Bering Straits"/>
    <s v="Old School Storage"/>
    <x v="12"/>
    <n v="9700"/>
    <m/>
    <m/>
    <m/>
    <m/>
    <m/>
    <m/>
    <m/>
    <m/>
    <m/>
    <m/>
    <m/>
    <m/>
    <m/>
  </r>
  <r>
    <s v="Unalaska"/>
    <n v="4737"/>
    <s v="Aleutians"/>
    <s v="Chemical Storage Bldg."/>
    <x v="12"/>
    <m/>
    <m/>
    <m/>
    <m/>
    <m/>
    <m/>
    <m/>
    <m/>
    <m/>
    <m/>
    <m/>
    <m/>
    <m/>
    <m/>
  </r>
  <r>
    <s v="VALDEZ"/>
    <n v="4101"/>
    <s v="Copper River/Chugach"/>
    <s v="Sand Storage #2523000924*Northern Region"/>
    <x v="12"/>
    <n v="800"/>
    <m/>
    <m/>
    <n v="2356.7299270072995"/>
    <m/>
    <m/>
    <m/>
    <m/>
    <m/>
    <m/>
    <m/>
    <m/>
    <m/>
    <m/>
  </r>
  <r>
    <s v="VALDEZ"/>
    <n v="4101"/>
    <s v="Copper River/Chugach"/>
    <s v="Airport Sand Storage #2523001208*Northern Region"/>
    <x v="12"/>
    <n v="1744"/>
    <m/>
    <m/>
    <m/>
    <m/>
    <n v="6685.5601694999996"/>
    <m/>
    <m/>
    <m/>
    <m/>
    <m/>
    <m/>
    <m/>
    <m/>
  </r>
  <r>
    <s v="VALDEZ"/>
    <n v="4101"/>
    <s v="Copper River/Chugach"/>
    <s v="Sand Storage #2523000933*Northern Region"/>
    <x v="12"/>
    <n v="3920"/>
    <m/>
    <m/>
    <m/>
    <m/>
    <n v="5065.0455849999998"/>
    <m/>
    <m/>
    <m/>
    <m/>
    <m/>
    <m/>
    <m/>
    <m/>
  </r>
  <r>
    <s v="Wales"/>
    <n v="150"/>
    <s v="Bering Straits"/>
    <s v="Storage Building"/>
    <x v="12"/>
    <n v="96"/>
    <m/>
    <m/>
    <m/>
    <m/>
    <m/>
    <m/>
    <m/>
    <m/>
    <m/>
    <m/>
    <m/>
    <m/>
    <m/>
  </r>
  <r>
    <s v="Wales"/>
    <n v="150"/>
    <s v="Bering Straits"/>
    <s v="Utility Storage Building"/>
    <x v="12"/>
    <n v="1714"/>
    <m/>
    <m/>
    <m/>
    <m/>
    <m/>
    <m/>
    <m/>
    <m/>
    <m/>
    <m/>
    <m/>
    <m/>
    <m/>
  </r>
  <r>
    <s v="White Mountain"/>
    <n v="197"/>
    <s v="Bering Straits"/>
    <s v="Storage Building"/>
    <x v="12"/>
    <n v="960"/>
    <m/>
    <m/>
    <m/>
    <m/>
    <m/>
    <m/>
    <m/>
    <m/>
    <m/>
    <m/>
    <m/>
    <m/>
    <m/>
  </r>
  <r>
    <s v="White Mountain"/>
    <n v="197"/>
    <s v="Bering Straits"/>
    <s v="EQUIPMENT STORAGE BLDG"/>
    <x v="12"/>
    <n v="2000"/>
    <m/>
    <m/>
    <m/>
    <m/>
    <m/>
    <m/>
    <m/>
    <m/>
    <m/>
    <m/>
    <m/>
    <m/>
    <m/>
  </r>
  <r>
    <s v="WRANGELL"/>
    <n v="2456"/>
    <s v="Southeast"/>
    <s v="Sand &amp; Chemical Storage #2513000966*Southeast Region"/>
    <x v="12"/>
    <n v="6000"/>
    <m/>
    <m/>
    <n v="7045.1810218978098"/>
    <m/>
    <n v="78780.709019999995"/>
    <m/>
    <m/>
    <m/>
    <m/>
    <m/>
    <m/>
    <m/>
    <m/>
  </r>
  <r>
    <s v="Akhiok"/>
    <n v="85"/>
    <s v="Kodiak"/>
    <s v="New Water Treatment Pump House"/>
    <x v="13"/>
    <n v="620"/>
    <m/>
    <m/>
    <m/>
    <m/>
    <m/>
    <m/>
    <m/>
    <m/>
    <m/>
    <m/>
    <m/>
    <m/>
    <m/>
  </r>
  <r>
    <s v="Akhiok"/>
    <n v="85"/>
    <s v="Kodiak"/>
    <s v="Old water treatment building"/>
    <x v="13"/>
    <m/>
    <m/>
    <m/>
    <m/>
    <m/>
    <m/>
    <m/>
    <m/>
    <m/>
    <m/>
    <m/>
    <m/>
    <m/>
    <m/>
  </r>
  <r>
    <s v="Akiak"/>
    <n v="355"/>
    <s v="Lower Yukon-Kuskokwim"/>
    <s v="Akiak Water Plant"/>
    <x v="13"/>
    <n v="1280"/>
    <s v="Yes"/>
    <s v="No"/>
    <m/>
    <m/>
    <m/>
    <m/>
    <m/>
    <m/>
    <m/>
    <m/>
    <m/>
    <m/>
    <m/>
  </r>
  <r>
    <s v="Alakanuk"/>
    <n v="704"/>
    <s v="Lower Yukon-Kuskokwim"/>
    <s v="Water Treatment Plant"/>
    <x v="13"/>
    <n v="4200"/>
    <s v="Yes"/>
    <m/>
    <m/>
    <m/>
    <m/>
    <m/>
    <m/>
    <m/>
    <m/>
    <m/>
    <m/>
    <m/>
    <m/>
  </r>
  <r>
    <s v="Alakanuk"/>
    <n v="704"/>
    <s v="Lower Yukon-Kuskokwim"/>
    <s v="Water &amp; Sewer"/>
    <x v="13"/>
    <n v="6500"/>
    <m/>
    <m/>
    <m/>
    <m/>
    <m/>
    <m/>
    <m/>
    <m/>
    <m/>
    <m/>
    <m/>
    <m/>
    <m/>
  </r>
  <r>
    <s v="Alakanuk"/>
    <n v="704"/>
    <s v="Lower Yukon-Kuskokwim"/>
    <s v="Washeteria"/>
    <x v="13"/>
    <n v="9000"/>
    <s v="Yes"/>
    <m/>
    <m/>
    <m/>
    <m/>
    <m/>
    <m/>
    <m/>
    <m/>
    <m/>
    <m/>
    <m/>
    <m/>
  </r>
  <r>
    <s v="Allakaket"/>
    <n v="108"/>
    <s v="Yukon-Koyukuk/Upper Tanana"/>
    <s v="Washeteria"/>
    <x v="13"/>
    <m/>
    <s v="Yes  (ANTHC)"/>
    <s v="Planned for 2015"/>
    <m/>
    <m/>
    <m/>
    <m/>
    <m/>
    <m/>
    <m/>
    <m/>
    <m/>
    <m/>
    <m/>
  </r>
  <r>
    <s v="Anvik"/>
    <n v="80"/>
    <s v="Yukon-Koyukuk/Upper Tanana"/>
    <s v="Washeteria"/>
    <x v="13"/>
    <n v="1427"/>
    <s v="Yes; EAoA"/>
    <m/>
    <m/>
    <m/>
    <m/>
    <m/>
    <m/>
    <m/>
    <m/>
    <m/>
    <m/>
    <m/>
    <m/>
  </r>
  <r>
    <s v="Arctic Village"/>
    <n v="175"/>
    <s v="Yukon-Koyukuk/Upper Tanana"/>
    <s v="Washeteria"/>
    <x v="13"/>
    <m/>
    <m/>
    <s v="Yes; VEEP"/>
    <m/>
    <m/>
    <m/>
    <m/>
    <m/>
    <m/>
    <m/>
    <m/>
    <m/>
    <m/>
    <m/>
  </r>
  <r>
    <s v="Arctic Village"/>
    <n v="175"/>
    <s v="Yukon-Koyukuk/Upper Tanana"/>
    <s v="Water Treatment Plant"/>
    <x v="13"/>
    <m/>
    <m/>
    <s v="Yes; VEEP"/>
    <m/>
    <m/>
    <m/>
    <m/>
    <m/>
    <m/>
    <m/>
    <m/>
    <m/>
    <m/>
    <m/>
  </r>
  <r>
    <s v="Atka"/>
    <n v="67"/>
    <s v="Aleutians"/>
    <s v="Water Treatment Plant"/>
    <x v="13"/>
    <n v="900"/>
    <m/>
    <m/>
    <m/>
    <m/>
    <m/>
    <m/>
    <m/>
    <m/>
    <m/>
    <m/>
    <m/>
    <m/>
    <m/>
  </r>
  <r>
    <s v="Atmautluak"/>
    <n v="305"/>
    <s v="Lower Yukon-Kuskokwim"/>
    <s v="Washeteria"/>
    <x v="13"/>
    <m/>
    <m/>
    <m/>
    <m/>
    <m/>
    <m/>
    <m/>
    <m/>
    <m/>
    <m/>
    <m/>
    <m/>
    <m/>
    <m/>
  </r>
  <r>
    <s v="Beaver"/>
    <n v="77"/>
    <s v="Yukon-Koyukuk/Upper Tanana"/>
    <s v="Washeteria"/>
    <x v="13"/>
    <n v="500"/>
    <m/>
    <m/>
    <m/>
    <m/>
    <m/>
    <m/>
    <m/>
    <m/>
    <m/>
    <m/>
    <m/>
    <m/>
    <m/>
  </r>
  <r>
    <s v="Beaver"/>
    <n v="77"/>
    <s v="Yukon-Koyukuk/Upper Tanana"/>
    <s v="Water Treat. Plant, Washeteria, &amp; Lift Station"/>
    <x v="13"/>
    <n v="1620"/>
    <s v="Yes; Ameresco"/>
    <m/>
    <m/>
    <m/>
    <m/>
    <m/>
    <m/>
    <m/>
    <m/>
    <m/>
    <m/>
    <m/>
    <m/>
  </r>
  <r>
    <s v="Bethel"/>
    <n v="6278"/>
    <s v="Lower Yukon-Kuskokwim"/>
    <s v="Water Treatment Plant"/>
    <x v="13"/>
    <n v="35925"/>
    <m/>
    <m/>
    <m/>
    <m/>
    <m/>
    <m/>
    <m/>
    <m/>
    <m/>
    <m/>
    <m/>
    <m/>
    <m/>
  </r>
  <r>
    <s v="Bethel"/>
    <n v="6278"/>
    <s v="Lower Yukon-Kuskokwim"/>
    <s v="NORTHERN LIGHTS WATER"/>
    <x v="13"/>
    <m/>
    <m/>
    <m/>
    <m/>
    <m/>
    <m/>
    <m/>
    <m/>
    <m/>
    <m/>
    <m/>
    <m/>
    <m/>
    <m/>
  </r>
  <r>
    <s v="Chalkyitsik"/>
    <n v="72"/>
    <s v="Yukon-Koyukuk/Upper Tanana"/>
    <s v="Washeteria"/>
    <x v="13"/>
    <m/>
    <m/>
    <m/>
    <m/>
    <m/>
    <m/>
    <m/>
    <m/>
    <m/>
    <m/>
    <m/>
    <m/>
    <m/>
    <m/>
  </r>
  <r>
    <s v="Chefornak"/>
    <n v="436"/>
    <s v="Lower Yukon-Kuskokwim"/>
    <s v="Washeteria"/>
    <x v="13"/>
    <n v="350"/>
    <s v="Yes"/>
    <m/>
    <m/>
    <m/>
    <m/>
    <m/>
    <m/>
    <m/>
    <m/>
    <m/>
    <m/>
    <m/>
    <m/>
  </r>
  <r>
    <s v="Chefornak"/>
    <n v="436"/>
    <s v="Lower Yukon-Kuskokwim"/>
    <s v="Water Treatment Plant"/>
    <x v="13"/>
    <n v="600"/>
    <s v="Yes"/>
    <m/>
    <m/>
    <m/>
    <m/>
    <m/>
    <m/>
    <m/>
    <m/>
    <m/>
    <m/>
    <m/>
    <m/>
  </r>
  <r>
    <s v="Chevak"/>
    <n v="984"/>
    <s v="Lower Yukon-Kuskokwim"/>
    <s v="Vacuum Plant"/>
    <x v="13"/>
    <n v="816"/>
    <s v="No"/>
    <m/>
    <m/>
    <m/>
    <m/>
    <m/>
    <m/>
    <m/>
    <m/>
    <m/>
    <m/>
    <m/>
    <m/>
  </r>
  <r>
    <s v="Chevak"/>
    <n v="984"/>
    <s v="Lower Yukon-Kuskokwim"/>
    <s v="Water Plant"/>
    <x v="13"/>
    <n v="1768"/>
    <s v="No"/>
    <m/>
    <m/>
    <m/>
    <m/>
    <m/>
    <m/>
    <m/>
    <m/>
    <m/>
    <m/>
    <m/>
    <m/>
  </r>
  <r>
    <s v="Chignik Bay"/>
    <n v="92"/>
    <s v="Bristol Bay"/>
    <s v="Water Treatment Plant"/>
    <x v="13"/>
    <n v="600"/>
    <m/>
    <m/>
    <m/>
    <m/>
    <m/>
    <m/>
    <m/>
    <m/>
    <m/>
    <m/>
    <m/>
    <m/>
    <m/>
  </r>
  <r>
    <s v="Chignik Bay"/>
    <n v="92"/>
    <s v="Bristol Bay"/>
    <s v="Washeteria"/>
    <x v="13"/>
    <m/>
    <m/>
    <m/>
    <m/>
    <m/>
    <m/>
    <m/>
    <m/>
    <m/>
    <m/>
    <m/>
    <m/>
    <m/>
    <m/>
  </r>
  <r>
    <s v="Chignik Lagoon"/>
    <n v="78"/>
    <s v="Bristol Bay"/>
    <s v="Pumphouse"/>
    <x v="13"/>
    <m/>
    <m/>
    <m/>
    <m/>
    <m/>
    <m/>
    <m/>
    <m/>
    <m/>
    <m/>
    <m/>
    <m/>
    <m/>
    <m/>
  </r>
  <r>
    <s v="Chignik Lagoon"/>
    <n v="78"/>
    <s v="Bristol Bay"/>
    <s v="New Water Pumphouse"/>
    <x v="13"/>
    <m/>
    <m/>
    <m/>
    <m/>
    <m/>
    <m/>
    <m/>
    <m/>
    <m/>
    <m/>
    <m/>
    <m/>
    <m/>
    <m/>
  </r>
  <r>
    <s v="Chignik Lagoon"/>
    <n v="78"/>
    <s v="Bristol Bay"/>
    <s v="Village Water Source"/>
    <x v="13"/>
    <m/>
    <m/>
    <m/>
    <m/>
    <m/>
    <m/>
    <m/>
    <m/>
    <m/>
    <m/>
    <m/>
    <m/>
    <m/>
    <m/>
  </r>
  <r>
    <s v="Chignik Lake"/>
    <n v="76"/>
    <s v="Bristol Bay"/>
    <s v="Power Plant/Water Laundry"/>
    <x v="13"/>
    <m/>
    <m/>
    <m/>
    <m/>
    <m/>
    <m/>
    <m/>
    <m/>
    <m/>
    <m/>
    <m/>
    <m/>
    <m/>
    <m/>
  </r>
  <r>
    <s v="Chignik Lake"/>
    <n v="76"/>
    <s v="Bristol Bay"/>
    <s v="Washeteria"/>
    <x v="13"/>
    <m/>
    <m/>
    <m/>
    <m/>
    <m/>
    <m/>
    <m/>
    <m/>
    <m/>
    <m/>
    <m/>
    <m/>
    <m/>
    <m/>
  </r>
  <r>
    <s v="Chuathbaluk"/>
    <n v="127"/>
    <s v="Lower Yukon-Kuskokwim"/>
    <s v="Water Treatment Plant"/>
    <x v="13"/>
    <n v="621"/>
    <s v="Yes"/>
    <m/>
    <m/>
    <m/>
    <m/>
    <m/>
    <m/>
    <m/>
    <m/>
    <m/>
    <m/>
    <m/>
    <m/>
  </r>
  <r>
    <s v="Clark's Point"/>
    <n v="54"/>
    <s v="Bristol Bay"/>
    <s v="Water &amp; Sewer Plant"/>
    <x v="13"/>
    <n v="600"/>
    <m/>
    <m/>
    <m/>
    <m/>
    <m/>
    <m/>
    <m/>
    <m/>
    <m/>
    <m/>
    <m/>
    <m/>
    <m/>
  </r>
  <r>
    <s v="Clark's Point"/>
    <n v="54"/>
    <s v="Bristol Bay"/>
    <s v="Trident Water Pumphouse"/>
    <x v="13"/>
    <m/>
    <m/>
    <m/>
    <m/>
    <m/>
    <m/>
    <m/>
    <m/>
    <m/>
    <m/>
    <m/>
    <m/>
    <m/>
    <m/>
  </r>
  <r>
    <s v="Clark's Point"/>
    <n v="54"/>
    <s v="Bristol Bay"/>
    <s v="Water Station"/>
    <x v="13"/>
    <m/>
    <m/>
    <m/>
    <m/>
    <m/>
    <m/>
    <m/>
    <m/>
    <m/>
    <m/>
    <m/>
    <m/>
    <m/>
    <m/>
  </r>
  <r>
    <s v="Crooked Creek"/>
    <n v="93"/>
    <s v="Lower Yukon-Kuskokwim"/>
    <s v="Washeteria"/>
    <x v="13"/>
    <m/>
    <m/>
    <m/>
    <m/>
    <m/>
    <m/>
    <m/>
    <m/>
    <m/>
    <m/>
    <m/>
    <m/>
    <m/>
    <m/>
  </r>
  <r>
    <s v="Dillingham"/>
    <n v="2395"/>
    <s v="Bristol Bay"/>
    <s v="Water Treatment Plant"/>
    <x v="13"/>
    <m/>
    <m/>
    <m/>
    <m/>
    <m/>
    <m/>
    <m/>
    <m/>
    <m/>
    <m/>
    <m/>
    <m/>
    <m/>
    <m/>
  </r>
  <r>
    <s v="Eagle"/>
    <n v="93"/>
    <s v="Yukon-Koyukuk/Upper Tanana"/>
    <s v="Washeteria (under construction)"/>
    <x v="13"/>
    <m/>
    <m/>
    <m/>
    <m/>
    <m/>
    <m/>
    <m/>
    <m/>
    <m/>
    <m/>
    <m/>
    <m/>
    <m/>
    <m/>
  </r>
  <r>
    <s v="Eek"/>
    <n v="356"/>
    <s v="Lower Yukon-Kuskokwim"/>
    <s v="Eek Water Treatment Plant/Washeteria"/>
    <x v="13"/>
    <n v="2032"/>
    <s v="Yes, AHFC-C"/>
    <s v="No"/>
    <m/>
    <m/>
    <m/>
    <m/>
    <m/>
    <m/>
    <m/>
    <m/>
    <m/>
    <m/>
    <m/>
  </r>
  <r>
    <s v="Egegik"/>
    <n v="112"/>
    <s v="Bristol Bay"/>
    <s v="Water Plant"/>
    <x v="13"/>
    <n v="2160"/>
    <m/>
    <m/>
    <m/>
    <m/>
    <m/>
    <m/>
    <m/>
    <m/>
    <m/>
    <m/>
    <m/>
    <m/>
    <m/>
  </r>
  <r>
    <s v="Emmonak"/>
    <n v="811"/>
    <s v="Lower Yukon-Kuskokwim"/>
    <s v="Water Treatment Plant"/>
    <x v="13"/>
    <n v="2379"/>
    <s v="Yes"/>
    <m/>
    <m/>
    <m/>
    <m/>
    <m/>
    <m/>
    <m/>
    <m/>
    <m/>
    <m/>
    <m/>
    <m/>
  </r>
  <r>
    <s v="Emmonak"/>
    <n v="811"/>
    <s v="Lower Yukon-Kuskokwim"/>
    <s v="Washeteria"/>
    <x v="13"/>
    <n v="2573"/>
    <s v="Yes"/>
    <m/>
    <m/>
    <m/>
    <m/>
    <m/>
    <m/>
    <m/>
    <m/>
    <m/>
    <m/>
    <m/>
    <m/>
  </r>
  <r>
    <s v="False Pass"/>
    <n v="40"/>
    <s v="Aleutians"/>
    <s v="Pump House"/>
    <x v="13"/>
    <n v="520"/>
    <m/>
    <m/>
    <m/>
    <m/>
    <n v="9530"/>
    <m/>
    <m/>
    <m/>
    <m/>
    <m/>
    <m/>
    <m/>
    <m/>
  </r>
  <r>
    <s v="False Pass"/>
    <n v="40"/>
    <s v="Aleutians"/>
    <s v="Water Treatment Plant"/>
    <x v="13"/>
    <m/>
    <m/>
    <s v="Yes; VEEP"/>
    <m/>
    <m/>
    <m/>
    <m/>
    <m/>
    <m/>
    <m/>
    <m/>
    <m/>
    <m/>
    <m/>
  </r>
  <r>
    <s v="Fort Yukon"/>
    <n v="590"/>
    <s v="Yukon-Koyukuk/Upper Tanana"/>
    <s v="Water Plant"/>
    <x v="13"/>
    <m/>
    <m/>
    <s v="Yes; VEEP"/>
    <m/>
    <m/>
    <m/>
    <m/>
    <m/>
    <m/>
    <m/>
    <m/>
    <m/>
    <m/>
    <m/>
  </r>
  <r>
    <s v="Galena"/>
    <n v="483"/>
    <s v="Yukon-Koyukuk/Upper Tanana"/>
    <s v="Water Treatment Plant"/>
    <x v="13"/>
    <n v="6720"/>
    <m/>
    <m/>
    <m/>
    <m/>
    <m/>
    <m/>
    <m/>
    <m/>
    <m/>
    <m/>
    <m/>
    <m/>
    <m/>
  </r>
  <r>
    <s v="Goodnews Bay"/>
    <n v="268"/>
    <s v="Lower Yukon-Kuskokwim"/>
    <s v="Water Treatment Plant"/>
    <x v="13"/>
    <n v="2196"/>
    <m/>
    <m/>
    <m/>
    <m/>
    <m/>
    <m/>
    <m/>
    <m/>
    <m/>
    <m/>
    <m/>
    <m/>
    <m/>
  </r>
  <r>
    <s v="Grayling"/>
    <n v="188"/>
    <s v="Yukon-Koyukuk/Upper Tanana"/>
    <s v="Water Treatment Plant"/>
    <x v="13"/>
    <n v="1536"/>
    <s v="Yes; ANTHC"/>
    <m/>
    <m/>
    <m/>
    <m/>
    <m/>
    <m/>
    <m/>
    <m/>
    <m/>
    <m/>
    <m/>
    <m/>
  </r>
  <r>
    <s v="Holy Cross"/>
    <n v="167"/>
    <s v="Yukon-Koyukuk/Upper Tanana"/>
    <s v="Washeteria"/>
    <x v="13"/>
    <n v="330"/>
    <s v="Yes; Ameresco"/>
    <m/>
    <m/>
    <m/>
    <m/>
    <m/>
    <m/>
    <m/>
    <m/>
    <m/>
    <m/>
    <m/>
    <m/>
  </r>
  <r>
    <s v="Holy Cross"/>
    <n v="167"/>
    <s v="Yukon-Koyukuk/Upper Tanana"/>
    <s v="Water Treatment Plant"/>
    <x v="13"/>
    <n v="860"/>
    <s v="Yes; Ameresco"/>
    <m/>
    <m/>
    <m/>
    <m/>
    <m/>
    <m/>
    <m/>
    <m/>
    <m/>
    <m/>
    <m/>
    <m/>
  </r>
  <r>
    <s v="Hooper Bay"/>
    <n v="1134"/>
    <s v="Lower Yukon-Kuskokwim"/>
    <s v="Old Washeteria"/>
    <x v="13"/>
    <n v="3500"/>
    <s v=" "/>
    <s v="No"/>
    <m/>
    <m/>
    <m/>
    <m/>
    <m/>
    <m/>
    <m/>
    <m/>
    <m/>
    <m/>
    <m/>
  </r>
  <r>
    <s v="Hooper Bay"/>
    <n v="1134"/>
    <s v="Lower Yukon-Kuskokwim"/>
    <s v="Washeteria"/>
    <x v="13"/>
    <n v="12000"/>
    <s v="    "/>
    <s v="No"/>
    <m/>
    <m/>
    <m/>
    <m/>
    <m/>
    <m/>
    <m/>
    <m/>
    <m/>
    <m/>
    <m/>
  </r>
  <r>
    <s v="Hughes"/>
    <n v="88"/>
    <s v="Yukon-Koyukuk/Upper Tanana"/>
    <s v="Water Plant &amp; Washeteria"/>
    <x v="13"/>
    <n v="2000"/>
    <s v="Yes"/>
    <s v="Yes; VEEP"/>
    <m/>
    <m/>
    <m/>
    <m/>
    <m/>
    <m/>
    <m/>
    <m/>
    <m/>
    <m/>
    <m/>
  </r>
  <r>
    <s v="Huslia"/>
    <n v="322"/>
    <s v="Yukon-Koyukuk/Upper Tanana"/>
    <s v="Water Treatment Plant &amp; Washeteria"/>
    <x v="13"/>
    <n v="2048"/>
    <s v="Yes; ANTHC/EAoA"/>
    <m/>
    <m/>
    <m/>
    <m/>
    <m/>
    <m/>
    <m/>
    <m/>
    <m/>
    <m/>
    <m/>
    <m/>
  </r>
  <r>
    <s v="Igiugig"/>
    <n v="44"/>
    <s v="Bristol Bay"/>
    <s v="Washeteria/Pumphouse"/>
    <x v="13"/>
    <n v="1400"/>
    <m/>
    <m/>
    <m/>
    <m/>
    <m/>
    <m/>
    <m/>
    <m/>
    <m/>
    <m/>
    <m/>
    <m/>
    <m/>
  </r>
  <r>
    <s v="Igiugig"/>
    <n v="44"/>
    <s v="Bristol Bay"/>
    <s v="Sewage Lift Station"/>
    <x v="13"/>
    <m/>
    <m/>
    <m/>
    <m/>
    <m/>
    <m/>
    <m/>
    <m/>
    <m/>
    <m/>
    <m/>
    <m/>
    <m/>
    <m/>
  </r>
  <r>
    <s v="Kaltag"/>
    <n v="184"/>
    <s v="Yukon-Koyukuk/Upper Tanana"/>
    <s v="Washeteria &amp; Water Treatment Plant"/>
    <x v="13"/>
    <n v="2048"/>
    <m/>
    <m/>
    <m/>
    <m/>
    <m/>
    <m/>
    <m/>
    <m/>
    <m/>
    <m/>
    <m/>
    <m/>
    <m/>
  </r>
  <r>
    <s v="Karluk"/>
    <n v="43"/>
    <s v="Kodiak"/>
    <s v="Water Storage Tank"/>
    <x v="13"/>
    <m/>
    <m/>
    <m/>
    <m/>
    <m/>
    <m/>
    <m/>
    <m/>
    <m/>
    <m/>
    <m/>
    <m/>
    <m/>
    <m/>
  </r>
  <r>
    <s v="Kasigluk"/>
    <n v="599"/>
    <s v="Lower Yukon-Kuskokwim"/>
    <s v="Generator/Water Treatment Building"/>
    <x v="13"/>
    <m/>
    <m/>
    <m/>
    <m/>
    <m/>
    <m/>
    <m/>
    <m/>
    <m/>
    <m/>
    <m/>
    <m/>
    <m/>
    <m/>
  </r>
  <r>
    <s v="Kipnuk"/>
    <n v="656"/>
    <s v="Lower Yukon-Kuskokwim"/>
    <s v="New Washeteria"/>
    <x v="13"/>
    <m/>
    <m/>
    <m/>
    <m/>
    <m/>
    <m/>
    <m/>
    <m/>
    <m/>
    <m/>
    <m/>
    <m/>
    <m/>
    <m/>
  </r>
  <r>
    <s v="Kodiak"/>
    <n v="6338"/>
    <s v="Kodiak"/>
    <s v="Lift Station/ SD#2 - Contents Only"/>
    <x v="13"/>
    <n v="140"/>
    <m/>
    <m/>
    <m/>
    <m/>
    <m/>
    <m/>
    <m/>
    <m/>
    <m/>
    <m/>
    <m/>
    <m/>
    <m/>
  </r>
  <r>
    <s v="Kodiak"/>
    <n v="6338"/>
    <s v="Kodiak"/>
    <s v="Lift Station/City #4 - Contents Only"/>
    <x v="13"/>
    <n v="140"/>
    <m/>
    <m/>
    <m/>
    <m/>
    <m/>
    <m/>
    <m/>
    <m/>
    <m/>
    <m/>
    <m/>
    <m/>
    <m/>
  </r>
  <r>
    <s v="Kodiak"/>
    <n v="6338"/>
    <s v="Kodiak"/>
    <s v="Lift Station/City #5- Contents Only"/>
    <x v="13"/>
    <n v="600"/>
    <m/>
    <m/>
    <m/>
    <m/>
    <m/>
    <m/>
    <m/>
    <m/>
    <m/>
    <m/>
    <m/>
    <m/>
    <m/>
  </r>
  <r>
    <s v="Kodiak"/>
    <n v="6338"/>
    <s v="Kodiak"/>
    <s v="Pump Station"/>
    <x v="13"/>
    <n v="828"/>
    <m/>
    <m/>
    <m/>
    <m/>
    <m/>
    <m/>
    <m/>
    <m/>
    <m/>
    <m/>
    <m/>
    <m/>
    <m/>
  </r>
  <r>
    <s v="Kodiak"/>
    <n v="6338"/>
    <s v="Kodiak"/>
    <s v="UV Water Treatment w/ Generator"/>
    <x v="13"/>
    <n v="3648"/>
    <m/>
    <m/>
    <m/>
    <m/>
    <m/>
    <m/>
    <m/>
    <m/>
    <m/>
    <m/>
    <m/>
    <m/>
    <m/>
  </r>
  <r>
    <s v="Kodiak"/>
    <n v="6338"/>
    <s v="Kodiak"/>
    <s v="Sewage Treatment Plant"/>
    <x v="13"/>
    <n v="25071"/>
    <m/>
    <m/>
    <m/>
    <m/>
    <m/>
    <m/>
    <m/>
    <m/>
    <m/>
    <m/>
    <m/>
    <m/>
    <m/>
  </r>
  <r>
    <s v="Kodiak"/>
    <n v="6338"/>
    <s v="Kodiak"/>
    <s v="2821 Spruce Cape Sewage Plant"/>
    <x v="13"/>
    <m/>
    <m/>
    <m/>
    <m/>
    <m/>
    <m/>
    <m/>
    <m/>
    <m/>
    <m/>
    <m/>
    <m/>
    <m/>
    <m/>
  </r>
  <r>
    <s v="Kodiak"/>
    <n v="6338"/>
    <s v="Kodiak"/>
    <s v="3010 Spruce Cape Rd Pump Sta 2"/>
    <x v="13"/>
    <m/>
    <m/>
    <m/>
    <m/>
    <m/>
    <m/>
    <m/>
    <m/>
    <m/>
    <m/>
    <m/>
    <m/>
    <m/>
    <m/>
  </r>
  <r>
    <s v="Kodiak"/>
    <n v="6338"/>
    <s v="Kodiak"/>
    <s v="3880 Woodland Dr Pump Sta"/>
    <x v="13"/>
    <m/>
    <m/>
    <m/>
    <m/>
    <m/>
    <m/>
    <m/>
    <m/>
    <m/>
    <m/>
    <m/>
    <m/>
    <m/>
    <m/>
  </r>
  <r>
    <s v="Kodiak"/>
    <n v="6338"/>
    <s v="Kodiak"/>
    <s v="4152 E Rezanof Dr Pump Station"/>
    <x v="13"/>
    <m/>
    <m/>
    <m/>
    <m/>
    <m/>
    <m/>
    <m/>
    <m/>
    <m/>
    <m/>
    <m/>
    <m/>
    <m/>
    <m/>
  </r>
  <r>
    <s v="Kodiak"/>
    <n v="6338"/>
    <s v="Kodiak"/>
    <s v="Monashka Creek Pump Station"/>
    <x v="13"/>
    <m/>
    <m/>
    <m/>
    <m/>
    <m/>
    <m/>
    <m/>
    <m/>
    <m/>
    <m/>
    <m/>
    <m/>
    <m/>
    <m/>
  </r>
  <r>
    <s v="Kodiak"/>
    <n v="6338"/>
    <s v="Kodiak"/>
    <s v="Pillar Creek Pump Station"/>
    <x v="13"/>
    <m/>
    <m/>
    <m/>
    <m/>
    <m/>
    <m/>
    <m/>
    <m/>
    <m/>
    <m/>
    <m/>
    <m/>
    <m/>
    <m/>
  </r>
  <r>
    <s v="Kodiak"/>
    <n v="6338"/>
    <s v="Kodiak"/>
    <s v="Pillar Mtn Chlorinator"/>
    <x v="13"/>
    <m/>
    <m/>
    <m/>
    <m/>
    <m/>
    <m/>
    <m/>
    <m/>
    <m/>
    <m/>
    <m/>
    <m/>
    <m/>
    <m/>
  </r>
  <r>
    <s v="Kodiak"/>
    <n v="6338"/>
    <s v="Kodiak"/>
    <s v="1211 Father Herman St Sewer Lift"/>
    <x v="13"/>
    <m/>
    <m/>
    <m/>
    <m/>
    <m/>
    <m/>
    <m/>
    <m/>
    <m/>
    <m/>
    <m/>
    <m/>
    <m/>
    <m/>
  </r>
  <r>
    <s v="Kodiak"/>
    <n v="6338"/>
    <s v="Kodiak"/>
    <s v="2578 Metrokin Wy Sewer Lift Station"/>
    <x v="13"/>
    <m/>
    <m/>
    <m/>
    <m/>
    <m/>
    <m/>
    <m/>
    <m/>
    <m/>
    <m/>
    <m/>
    <m/>
    <m/>
    <m/>
  </r>
  <r>
    <s v="Kodiak"/>
    <n v="6338"/>
    <s v="Kodiak"/>
    <s v="315 Seabreeze Cir Sewer Lift"/>
    <x v="13"/>
    <m/>
    <m/>
    <m/>
    <m/>
    <m/>
    <m/>
    <m/>
    <m/>
    <m/>
    <m/>
    <m/>
    <m/>
    <m/>
    <m/>
  </r>
  <r>
    <s v="Kodiak"/>
    <n v="6338"/>
    <s v="Kodiak"/>
    <s v="3565 Sean Cir Sewer Lift Sta"/>
    <x v="13"/>
    <m/>
    <m/>
    <m/>
    <m/>
    <m/>
    <m/>
    <m/>
    <m/>
    <m/>
    <m/>
    <m/>
    <m/>
    <m/>
    <m/>
  </r>
  <r>
    <s v="Kodiak"/>
    <n v="6338"/>
    <s v="Kodiak"/>
    <s v="438 Teal Way Sewer Lift Sta"/>
    <x v="13"/>
    <m/>
    <m/>
    <m/>
    <m/>
    <m/>
    <m/>
    <m/>
    <m/>
    <m/>
    <m/>
    <m/>
    <m/>
    <m/>
    <m/>
  </r>
  <r>
    <s v="Kodiak"/>
    <n v="6338"/>
    <s v="Kodiak"/>
    <s v="511 Marine Way Sewer Lift Sta"/>
    <x v="13"/>
    <m/>
    <m/>
    <m/>
    <m/>
    <m/>
    <m/>
    <m/>
    <m/>
    <m/>
    <m/>
    <m/>
    <m/>
    <m/>
    <m/>
  </r>
  <r>
    <s v="Kodiak"/>
    <n v="6338"/>
    <s v="Kodiak"/>
    <s v="518 Mozart Cir Sewer Lift"/>
    <x v="13"/>
    <m/>
    <m/>
    <m/>
    <m/>
    <m/>
    <m/>
    <m/>
    <m/>
    <m/>
    <m/>
    <m/>
    <m/>
    <m/>
    <m/>
  </r>
  <r>
    <s v="Kodiak"/>
    <n v="6338"/>
    <s v="Kodiak"/>
    <s v="Beaver Lake Loop Rd Sewer Lift"/>
    <x v="13"/>
    <m/>
    <m/>
    <m/>
    <m/>
    <m/>
    <m/>
    <m/>
    <m/>
    <m/>
    <m/>
    <m/>
    <m/>
    <m/>
    <m/>
  </r>
  <r>
    <s v="Kodiak"/>
    <n v="6338"/>
    <s v="Kodiak"/>
    <s v="Cliffside Rd Sewer Lift Station"/>
    <x v="13"/>
    <m/>
    <m/>
    <m/>
    <m/>
    <m/>
    <m/>
    <m/>
    <m/>
    <m/>
    <m/>
    <m/>
    <m/>
    <m/>
    <m/>
  </r>
  <r>
    <s v="Kodiak"/>
    <n v="6338"/>
    <s v="Kodiak"/>
    <s v="Dog Bay Sewer Lift Pump #2"/>
    <x v="13"/>
    <m/>
    <m/>
    <m/>
    <m/>
    <m/>
    <m/>
    <m/>
    <m/>
    <m/>
    <m/>
    <m/>
    <m/>
    <m/>
    <m/>
  </r>
  <r>
    <s v="Kodiak"/>
    <n v="6338"/>
    <s v="Kodiak"/>
    <s v="Larch Sewer Lift"/>
    <x v="13"/>
    <m/>
    <m/>
    <m/>
    <m/>
    <m/>
    <m/>
    <m/>
    <m/>
    <m/>
    <m/>
    <m/>
    <m/>
    <m/>
    <m/>
  </r>
  <r>
    <s v="Kodiak"/>
    <n v="6338"/>
    <s v="Kodiak"/>
    <s v="Sewer Lift 1-Harry Neilsen Ave By Pond"/>
    <x v="13"/>
    <m/>
    <m/>
    <m/>
    <m/>
    <m/>
    <m/>
    <m/>
    <m/>
    <m/>
    <m/>
    <m/>
    <m/>
    <m/>
    <m/>
  </r>
  <r>
    <s v="Kodiak"/>
    <n v="6338"/>
    <s v="Kodiak"/>
    <s v="Sewer Lift 2-Sut Larsen Way-End Of Road"/>
    <x v="13"/>
    <m/>
    <m/>
    <m/>
    <m/>
    <m/>
    <m/>
    <m/>
    <m/>
    <m/>
    <m/>
    <m/>
    <m/>
    <m/>
    <m/>
  </r>
  <r>
    <s v="Kodiak"/>
    <n v="6338"/>
    <s v="Kodiak"/>
    <s v="Sewer Lift Station-By Elks"/>
    <x v="13"/>
    <m/>
    <m/>
    <m/>
    <m/>
    <m/>
    <m/>
    <m/>
    <m/>
    <m/>
    <m/>
    <m/>
    <m/>
    <m/>
    <m/>
  </r>
  <r>
    <s v="Kodiak"/>
    <n v="6338"/>
    <s v="Kodiak"/>
    <s v="Shelikof St Sewer Lift"/>
    <x v="13"/>
    <m/>
    <m/>
    <m/>
    <m/>
    <m/>
    <m/>
    <m/>
    <m/>
    <m/>
    <m/>
    <m/>
    <m/>
    <m/>
    <m/>
  </r>
  <r>
    <s v="Kokhanok"/>
    <n v="174"/>
    <s v="Bristol Bay"/>
    <s v="Pump house"/>
    <x v="13"/>
    <n v="361"/>
    <m/>
    <m/>
    <m/>
    <m/>
    <m/>
    <m/>
    <m/>
    <m/>
    <m/>
    <m/>
    <m/>
    <m/>
    <m/>
  </r>
  <r>
    <s v="Koliganek"/>
    <n v="229"/>
    <s v="Bristol Bay"/>
    <s v="Lift Station"/>
    <x v="13"/>
    <m/>
    <m/>
    <m/>
    <m/>
    <m/>
    <m/>
    <m/>
    <m/>
    <m/>
    <m/>
    <m/>
    <m/>
    <m/>
    <m/>
  </r>
  <r>
    <s v="Koliganek"/>
    <n v="229"/>
    <s v="Bristol Bay"/>
    <s v="Pumphouse"/>
    <x v="13"/>
    <m/>
    <m/>
    <m/>
    <m/>
    <m/>
    <m/>
    <m/>
    <m/>
    <m/>
    <m/>
    <m/>
    <m/>
    <m/>
    <m/>
  </r>
  <r>
    <s v="Kongiganak"/>
    <n v="456"/>
    <s v="Lower Yukon-Kuskokwim"/>
    <s v="Lift Station"/>
    <x v="13"/>
    <m/>
    <m/>
    <m/>
    <m/>
    <m/>
    <m/>
    <m/>
    <m/>
    <m/>
    <m/>
    <m/>
    <m/>
    <m/>
    <m/>
  </r>
  <r>
    <s v="Kongiganak"/>
    <n v="456"/>
    <s v="Lower Yukon-Kuskokwim"/>
    <s v="Safe Water/Laundromat"/>
    <x v="13"/>
    <m/>
    <m/>
    <m/>
    <m/>
    <m/>
    <m/>
    <m/>
    <m/>
    <m/>
    <m/>
    <m/>
    <m/>
    <m/>
    <m/>
  </r>
  <r>
    <s v="Kotlik"/>
    <n v="644"/>
    <s v="Lower Yukon-Kuskokwim"/>
    <s v="Water Treatment Plant"/>
    <x v="13"/>
    <n v="4200"/>
    <m/>
    <m/>
    <m/>
    <m/>
    <m/>
    <m/>
    <m/>
    <m/>
    <m/>
    <m/>
    <m/>
    <m/>
    <m/>
  </r>
  <r>
    <s v="Kotlik"/>
    <n v="644"/>
    <s v="Lower Yukon-Kuskokwim"/>
    <s v="Suana/Washeteria"/>
    <x v="13"/>
    <m/>
    <m/>
    <m/>
    <m/>
    <m/>
    <m/>
    <m/>
    <m/>
    <m/>
    <m/>
    <m/>
    <m/>
    <m/>
    <m/>
  </r>
  <r>
    <s v="Kotlik"/>
    <n v="644"/>
    <s v="Lower Yukon-Kuskokwim"/>
    <s v="Water Pump"/>
    <x v="13"/>
    <m/>
    <m/>
    <m/>
    <m/>
    <m/>
    <m/>
    <m/>
    <m/>
    <m/>
    <m/>
    <m/>
    <m/>
    <m/>
    <m/>
  </r>
  <r>
    <s v="Koyukuk"/>
    <n v="89"/>
    <s v="Yukon-Koyukuk/Upper Tanana"/>
    <s v="Washeteria/Water Treatment Plant"/>
    <x v="13"/>
    <n v="1089"/>
    <s v="Yes; ANTHC/EAoA"/>
    <m/>
    <m/>
    <m/>
    <m/>
    <m/>
    <m/>
    <m/>
    <m/>
    <m/>
    <m/>
    <m/>
    <m/>
  </r>
  <r>
    <s v="Kwethluk"/>
    <n v="783"/>
    <s v="Lower Yukon-Kuskokwim"/>
    <s v="Washeteria"/>
    <x v="13"/>
    <n v="2000"/>
    <m/>
    <m/>
    <m/>
    <m/>
    <m/>
    <m/>
    <m/>
    <m/>
    <m/>
    <m/>
    <m/>
    <m/>
    <m/>
  </r>
  <r>
    <s v="Kwethluk"/>
    <n v="783"/>
    <s v="Lower Yukon-Kuskokwim"/>
    <s v="Water Treatment"/>
    <x v="13"/>
    <m/>
    <m/>
    <m/>
    <m/>
    <m/>
    <m/>
    <m/>
    <m/>
    <m/>
    <m/>
    <m/>
    <m/>
    <m/>
    <m/>
  </r>
  <r>
    <s v="Kwigillingok"/>
    <n v="349"/>
    <s v="Lower Yukon-Kuskokwim"/>
    <s v="Washeteria"/>
    <x v="13"/>
    <m/>
    <m/>
    <m/>
    <m/>
    <m/>
    <m/>
    <m/>
    <m/>
    <m/>
    <m/>
    <m/>
    <m/>
    <m/>
    <m/>
  </r>
  <r>
    <s v="Kwigillingok"/>
    <n v="349"/>
    <s v="Lower Yukon-Kuskokwim"/>
    <s v="Water treatment plant"/>
    <x v="13"/>
    <m/>
    <m/>
    <m/>
    <m/>
    <m/>
    <m/>
    <m/>
    <m/>
    <m/>
    <m/>
    <m/>
    <m/>
    <m/>
    <m/>
  </r>
  <r>
    <s v="Larsen Bay"/>
    <n v="88"/>
    <s v="Kodiak"/>
    <s v="Water Treatment Plant"/>
    <x v="13"/>
    <n v="1408"/>
    <m/>
    <m/>
    <m/>
    <m/>
    <m/>
    <m/>
    <m/>
    <m/>
    <m/>
    <m/>
    <m/>
    <m/>
    <m/>
  </r>
  <r>
    <s v="Larsen Bay"/>
    <n v="88"/>
    <s v="Kodiak"/>
    <s v="Old Water Storage tank"/>
    <x v="13"/>
    <n v="2058"/>
    <m/>
    <m/>
    <m/>
    <m/>
    <m/>
    <m/>
    <m/>
    <m/>
    <m/>
    <m/>
    <m/>
    <m/>
    <m/>
  </r>
  <r>
    <s v="Lime Village"/>
    <n v="25"/>
    <s v="Lower Yukon-Kuskokwim"/>
    <s v="Washeteria"/>
    <x v="13"/>
    <n v="1558"/>
    <m/>
    <m/>
    <m/>
    <m/>
    <m/>
    <m/>
    <m/>
    <m/>
    <m/>
    <m/>
    <m/>
    <m/>
    <m/>
  </r>
  <r>
    <s v="Lime Village"/>
    <n v="25"/>
    <s v="Lower Yukon-Kuskokwim"/>
    <s v="Water Bldg."/>
    <x v="13"/>
    <m/>
    <m/>
    <m/>
    <m/>
    <m/>
    <m/>
    <m/>
    <m/>
    <m/>
    <m/>
    <m/>
    <m/>
    <m/>
    <m/>
  </r>
  <r>
    <s v="Lower Kalskag"/>
    <n v="302"/>
    <s v="Lower Yukon-Kuskokwim"/>
    <s v="Lower Kalskag Water Treatment Plant"/>
    <x v="13"/>
    <n v="1512"/>
    <s v="Yes"/>
    <s v="No"/>
    <m/>
    <m/>
    <m/>
    <m/>
    <m/>
    <m/>
    <m/>
    <m/>
    <m/>
    <m/>
    <m/>
  </r>
  <r>
    <s v="Manokotak"/>
    <n v="492"/>
    <s v="Bristol Bay"/>
    <s v="Water Tank Valve House VEEP"/>
    <x v="13"/>
    <n v="96"/>
    <m/>
    <m/>
    <m/>
    <m/>
    <m/>
    <m/>
    <m/>
    <m/>
    <m/>
    <m/>
    <m/>
    <m/>
    <m/>
  </r>
  <r>
    <s v="Manokotak"/>
    <n v="492"/>
    <s v="Bristol Bay"/>
    <s v="Pumphouse 1 VEEP"/>
    <x v="13"/>
    <n v="336"/>
    <m/>
    <m/>
    <m/>
    <m/>
    <m/>
    <m/>
    <m/>
    <m/>
    <m/>
    <m/>
    <m/>
    <m/>
    <m/>
  </r>
  <r>
    <s v="Manokotak"/>
    <n v="492"/>
    <s v="Bristol Bay"/>
    <s v="Central Water/ Sewer Plant"/>
    <x v="13"/>
    <n v="780"/>
    <m/>
    <m/>
    <m/>
    <m/>
    <m/>
    <m/>
    <m/>
    <m/>
    <m/>
    <m/>
    <m/>
    <m/>
    <m/>
  </r>
  <r>
    <s v="Marshall"/>
    <n v="473"/>
    <s v="Lower Yukon-Kuskokwim"/>
    <s v="Water Treatment  Plant/System"/>
    <x v="13"/>
    <n v="1560"/>
    <s v="Yes"/>
    <m/>
    <m/>
    <m/>
    <m/>
    <m/>
    <m/>
    <m/>
    <m/>
    <m/>
    <m/>
    <m/>
    <m/>
  </r>
  <r>
    <s v="Mekoryuk"/>
    <n v="201"/>
    <s v="Lower Yukon-Kuskokwim"/>
    <s v="School Sewage Lift Station"/>
    <x v="13"/>
    <m/>
    <m/>
    <m/>
    <m/>
    <m/>
    <m/>
    <m/>
    <m/>
    <m/>
    <m/>
    <m/>
    <m/>
    <m/>
    <m/>
  </r>
  <r>
    <s v="Mekoryuk"/>
    <n v="201"/>
    <s v="Lower Yukon-Kuskokwim"/>
    <s v="Sewer Transfer Station"/>
    <x v="13"/>
    <m/>
    <m/>
    <m/>
    <m/>
    <m/>
    <m/>
    <m/>
    <m/>
    <m/>
    <m/>
    <m/>
    <m/>
    <m/>
    <m/>
  </r>
  <r>
    <s v="Mekoryuk"/>
    <n v="201"/>
    <s v="Lower Yukon-Kuskokwim"/>
    <s v="Washeteria"/>
    <x v="13"/>
    <m/>
    <m/>
    <m/>
    <m/>
    <m/>
    <m/>
    <m/>
    <m/>
    <m/>
    <m/>
    <m/>
    <m/>
    <m/>
    <m/>
  </r>
  <r>
    <s v="Minto"/>
    <n v="214"/>
    <s v="Yukon-Koyukuk/Upper Tanana"/>
    <s v="Water Plant"/>
    <x v="13"/>
    <m/>
    <s v="Yes"/>
    <m/>
    <m/>
    <m/>
    <m/>
    <m/>
    <m/>
    <m/>
    <m/>
    <m/>
    <m/>
    <m/>
    <m/>
  </r>
  <r>
    <s v="Naknek"/>
    <n v="521"/>
    <s v="Bristol Bay"/>
    <s v="Sewer Bldg."/>
    <x v="13"/>
    <m/>
    <m/>
    <m/>
    <m/>
    <m/>
    <m/>
    <m/>
    <m/>
    <m/>
    <m/>
    <m/>
    <m/>
    <m/>
    <m/>
  </r>
  <r>
    <s v="Napakiak"/>
    <n v="362"/>
    <s v="Lower Yukon-Kuskokwim"/>
    <s v="Washeteria"/>
    <x v="13"/>
    <m/>
    <s v="Yes, EECBG"/>
    <s v="No"/>
    <m/>
    <m/>
    <m/>
    <m/>
    <m/>
    <m/>
    <m/>
    <m/>
    <m/>
    <m/>
    <m/>
  </r>
  <r>
    <s v="Napaskiak"/>
    <n v="442"/>
    <s v="Lower Yukon-Kuskokwim"/>
    <s v="Napaskiak East Wellhouse Water Plant"/>
    <x v="13"/>
    <n v="585"/>
    <s v="Yes"/>
    <m/>
    <m/>
    <m/>
    <m/>
    <m/>
    <m/>
    <m/>
    <m/>
    <m/>
    <m/>
    <m/>
    <m/>
  </r>
  <r>
    <s v="Napaskiak"/>
    <n v="442"/>
    <s v="Lower Yukon-Kuskokwim"/>
    <s v="East Watering Point"/>
    <x v="13"/>
    <n v="608"/>
    <m/>
    <m/>
    <m/>
    <m/>
    <m/>
    <m/>
    <m/>
    <m/>
    <m/>
    <m/>
    <m/>
    <m/>
    <m/>
  </r>
  <r>
    <s v="Napaskiak"/>
    <n v="442"/>
    <s v="Lower Yukon-Kuskokwim"/>
    <s v="West Watering Point"/>
    <x v="13"/>
    <n v="1050"/>
    <m/>
    <m/>
    <m/>
    <m/>
    <m/>
    <m/>
    <m/>
    <m/>
    <m/>
    <m/>
    <m/>
    <m/>
    <m/>
  </r>
  <r>
    <s v="Napaskiak"/>
    <n v="442"/>
    <s v="Lower Yukon-Kuskokwim"/>
    <s v="Napaskiak West Well Water Plant"/>
    <x v="13"/>
    <n v="1053"/>
    <s v="Yes"/>
    <m/>
    <m/>
    <m/>
    <m/>
    <m/>
    <m/>
    <m/>
    <m/>
    <m/>
    <m/>
    <m/>
    <m/>
  </r>
  <r>
    <s v="Napaskiak"/>
    <n v="442"/>
    <s v="Lower Yukon-Kuskokwim"/>
    <s v="Washeteria &amp; Lift Station"/>
    <x v="13"/>
    <n v="1323"/>
    <s v="Yes"/>
    <m/>
    <m/>
    <m/>
    <m/>
    <m/>
    <m/>
    <m/>
    <m/>
    <m/>
    <m/>
    <m/>
    <m/>
  </r>
  <r>
    <s v="Nenana"/>
    <n v="45"/>
    <s v="Aleutians"/>
    <s v="Sewer Treatment Plant"/>
    <x v="13"/>
    <n v="5000"/>
    <m/>
    <m/>
    <m/>
    <m/>
    <m/>
    <m/>
    <m/>
    <m/>
    <m/>
    <m/>
    <m/>
    <m/>
    <m/>
  </r>
  <r>
    <s v="Nenana"/>
    <n v="45"/>
    <s v="Aleutians"/>
    <s v="Water Treatment Plant"/>
    <x v="13"/>
    <n v="5000"/>
    <s v="Yes"/>
    <m/>
    <m/>
    <m/>
    <m/>
    <m/>
    <m/>
    <m/>
    <m/>
    <m/>
    <m/>
    <m/>
    <m/>
  </r>
  <r>
    <s v="New Stuyahok"/>
    <n v="500"/>
    <s v="Bristol Bay"/>
    <s v="Water Pump house"/>
    <x v="13"/>
    <m/>
    <m/>
    <m/>
    <m/>
    <m/>
    <m/>
    <m/>
    <m/>
    <m/>
    <m/>
    <m/>
    <m/>
    <m/>
    <m/>
  </r>
  <r>
    <s v="Newhalen"/>
    <n v="214"/>
    <s v="Bristol Bay"/>
    <s v="Water plant"/>
    <x v="13"/>
    <m/>
    <m/>
    <m/>
    <m/>
    <m/>
    <m/>
    <m/>
    <m/>
    <m/>
    <m/>
    <m/>
    <m/>
    <m/>
    <m/>
  </r>
  <r>
    <s v="Newtok"/>
    <n v="400"/>
    <s v="Lower Yukon-Kuskokwim"/>
    <s v="Newtok Washeteria and Water Plant"/>
    <x v="13"/>
    <n v="784"/>
    <s v="Yes, AHFC-C"/>
    <s v="No"/>
    <m/>
    <m/>
    <m/>
    <m/>
    <m/>
    <m/>
    <m/>
    <m/>
    <m/>
    <m/>
    <m/>
  </r>
  <r>
    <s v="Newtok"/>
    <n v="400"/>
    <s v="Lower Yukon-Kuskokwim"/>
    <s v="Washeteria"/>
    <x v="13"/>
    <n v="1100"/>
    <s v="Yes, VEEP"/>
    <s v="only 1"/>
    <m/>
    <m/>
    <m/>
    <m/>
    <m/>
    <m/>
    <m/>
    <m/>
    <m/>
    <m/>
    <m/>
  </r>
  <r>
    <s v="Nightmute"/>
    <n v="281"/>
    <s v="Lower Yukon-Kuskokwim"/>
    <s v="Watering Point"/>
    <x v="13"/>
    <n v="450"/>
    <s v="Yes"/>
    <m/>
    <m/>
    <m/>
    <m/>
    <m/>
    <m/>
    <m/>
    <m/>
    <m/>
    <m/>
    <m/>
    <m/>
  </r>
  <r>
    <s v="Nome"/>
    <n v="3659"/>
    <s v="Bering Straits"/>
    <s v="OUTWATER, ISABELLE J."/>
    <x v="13"/>
    <n v="0"/>
    <m/>
    <m/>
    <m/>
    <m/>
    <m/>
    <m/>
    <m/>
    <m/>
    <m/>
    <m/>
    <m/>
    <m/>
    <m/>
  </r>
  <r>
    <s v="Nondalton"/>
    <n v="165"/>
    <s v="Bristol Bay"/>
    <s v="Water Plant"/>
    <x v="13"/>
    <n v="900"/>
    <m/>
    <m/>
    <m/>
    <m/>
    <m/>
    <m/>
    <m/>
    <m/>
    <m/>
    <m/>
    <m/>
    <m/>
    <m/>
  </r>
  <r>
    <s v="Northway"/>
    <n v="80"/>
    <s v="Yukon-Koyukuk/Upper Tanana"/>
    <s v="Northway Sewer Plant"/>
    <x v="13"/>
    <n v="510"/>
    <m/>
    <m/>
    <m/>
    <m/>
    <m/>
    <m/>
    <m/>
    <m/>
    <m/>
    <m/>
    <m/>
    <m/>
    <m/>
  </r>
  <r>
    <s v="Northway"/>
    <n v="80"/>
    <s v="Yukon-Koyukuk/Upper Tanana"/>
    <s v="Water/Sewer truck garage"/>
    <x v="13"/>
    <m/>
    <m/>
    <m/>
    <m/>
    <m/>
    <m/>
    <m/>
    <m/>
    <m/>
    <m/>
    <m/>
    <m/>
    <m/>
    <m/>
  </r>
  <r>
    <s v="Nulato"/>
    <n v="262"/>
    <s v="Yukon-Koyukuk/Upper Tanana"/>
    <s v="Nulato Downtown Water Plant &amp; Laundromat"/>
    <x v="13"/>
    <m/>
    <m/>
    <m/>
    <m/>
    <m/>
    <m/>
    <m/>
    <m/>
    <m/>
    <m/>
    <m/>
    <m/>
    <m/>
    <m/>
  </r>
  <r>
    <s v="Nulato"/>
    <n v="262"/>
    <s v="Yukon-Koyukuk/Upper Tanana"/>
    <s v="Nulato New Town Water Plant"/>
    <x v="13"/>
    <m/>
    <s v="Yes; ANTHC"/>
    <m/>
    <m/>
    <m/>
    <m/>
    <m/>
    <m/>
    <m/>
    <m/>
    <m/>
    <m/>
    <m/>
    <m/>
  </r>
  <r>
    <s v="Nunam Iqua"/>
    <n v="211"/>
    <s v="Lower Yukon-Kuskokwim"/>
    <s v="Water Treatment Plant/Washeteria"/>
    <x v="13"/>
    <n v="4620"/>
    <s v="Yes"/>
    <m/>
    <m/>
    <m/>
    <m/>
    <m/>
    <m/>
    <m/>
    <m/>
    <m/>
    <m/>
    <m/>
    <m/>
  </r>
  <r>
    <s v="Nunapitchuk"/>
    <n v="551"/>
    <s v="Lower Yukon-Kuskokwim"/>
    <s v="Watering Point"/>
    <x v="13"/>
    <n v="1008"/>
    <m/>
    <m/>
    <m/>
    <m/>
    <m/>
    <m/>
    <m/>
    <m/>
    <m/>
    <m/>
    <m/>
    <m/>
    <m/>
  </r>
  <r>
    <s v="Nunapitchuk"/>
    <n v="551"/>
    <s v="Lower Yukon-Kuskokwim"/>
    <s v="Watering Plant"/>
    <x v="13"/>
    <n v="2262"/>
    <m/>
    <m/>
    <m/>
    <m/>
    <m/>
    <m/>
    <m/>
    <m/>
    <m/>
    <m/>
    <m/>
    <m/>
    <m/>
  </r>
  <r>
    <s v="Nunapitchuk"/>
    <n v="551"/>
    <s v="Lower Yukon-Kuskokwim"/>
    <s v="WTP-Washeteria"/>
    <x v="13"/>
    <m/>
    <s v="Yes"/>
    <s v="No"/>
    <m/>
    <m/>
    <m/>
    <m/>
    <m/>
    <m/>
    <m/>
    <m/>
    <m/>
    <m/>
    <m/>
  </r>
  <r>
    <s v="Old Harbor"/>
    <n v="225"/>
    <s v="Kodiak"/>
    <s v="Water Treatment Bldg"/>
    <x v="13"/>
    <s v="768 sq ft"/>
    <s v="VEEP (2005-06)"/>
    <s v="Y"/>
    <m/>
    <m/>
    <m/>
    <m/>
    <m/>
    <m/>
    <m/>
    <m/>
    <m/>
    <m/>
    <m/>
  </r>
  <r>
    <s v="Ouzinkie"/>
    <n v="185"/>
    <s v="Kodiak"/>
    <s v="Septic Storage Building"/>
    <x v="13"/>
    <m/>
    <m/>
    <m/>
    <m/>
    <m/>
    <m/>
    <m/>
    <m/>
    <m/>
    <m/>
    <m/>
    <m/>
    <m/>
    <m/>
  </r>
  <r>
    <s v="Ouzinkie"/>
    <n v="185"/>
    <s v="Kodiak"/>
    <s v="ANTHC housing by water plant"/>
    <x v="13"/>
    <m/>
    <m/>
    <m/>
    <m/>
    <m/>
    <m/>
    <m/>
    <m/>
    <m/>
    <m/>
    <m/>
    <m/>
    <m/>
    <m/>
  </r>
  <r>
    <s v="Ouzinkie"/>
    <n v="185"/>
    <s v="Kodiak"/>
    <s v="Old water treatment building"/>
    <x v="13"/>
    <m/>
    <m/>
    <m/>
    <m/>
    <m/>
    <m/>
    <m/>
    <m/>
    <m/>
    <m/>
    <m/>
    <m/>
    <m/>
    <m/>
  </r>
  <r>
    <s v="Ouzinkie"/>
    <n v="185"/>
    <s v="Kodiak"/>
    <s v="Pump House/ New water treatment plant"/>
    <x v="13"/>
    <m/>
    <m/>
    <m/>
    <m/>
    <m/>
    <m/>
    <m/>
    <m/>
    <m/>
    <m/>
    <m/>
    <m/>
    <m/>
    <m/>
  </r>
  <r>
    <s v="Perryville"/>
    <n v="120"/>
    <s v="Bristol Bay"/>
    <s v="Pump Station/Water Treatment"/>
    <x v="13"/>
    <m/>
    <m/>
    <m/>
    <m/>
    <m/>
    <m/>
    <m/>
    <m/>
    <m/>
    <m/>
    <m/>
    <m/>
    <m/>
    <m/>
  </r>
  <r>
    <s v="Pilot Station"/>
    <n v="628"/>
    <s v="Lower Yukon-Kuskokwim"/>
    <s v="Water &amp; Sewer System/Water Plant"/>
    <x v="13"/>
    <n v="800"/>
    <s v="Yes"/>
    <m/>
    <m/>
    <m/>
    <m/>
    <m/>
    <m/>
    <m/>
    <m/>
    <m/>
    <m/>
    <m/>
    <m/>
  </r>
  <r>
    <s v="Pitkas Point"/>
    <n v="96"/>
    <s v="Lower Yukon-Kuskokwim"/>
    <s v="Water Bldg."/>
    <x v="13"/>
    <n v="2160"/>
    <s v="Yes"/>
    <m/>
    <m/>
    <m/>
    <m/>
    <m/>
    <m/>
    <m/>
    <m/>
    <m/>
    <m/>
    <m/>
    <m/>
  </r>
  <r>
    <s v="Port Lions"/>
    <n v="188"/>
    <s v="Kodiak"/>
    <s v="New Water Treatment Bldg and sewage lift station"/>
    <x v="13"/>
    <n v="1410"/>
    <m/>
    <m/>
    <m/>
    <m/>
    <m/>
    <m/>
    <m/>
    <m/>
    <m/>
    <m/>
    <m/>
    <m/>
    <m/>
  </r>
  <r>
    <s v="Port Lions"/>
    <n v="188"/>
    <s v="Kodiak"/>
    <s v="Water and electric building by dock"/>
    <x v="13"/>
    <m/>
    <m/>
    <m/>
    <m/>
    <m/>
    <m/>
    <m/>
    <m/>
    <m/>
    <m/>
    <m/>
    <m/>
    <m/>
    <m/>
  </r>
  <r>
    <s v="Quinhagak"/>
    <n v="690"/>
    <s v="Lower Yukon-Kuskokwim"/>
    <s v="Quinhagak Water Plant"/>
    <x v="13"/>
    <n v="1800"/>
    <m/>
    <m/>
    <n v="1000"/>
    <m/>
    <m/>
    <m/>
    <m/>
    <m/>
    <m/>
    <m/>
    <m/>
    <m/>
    <m/>
  </r>
  <r>
    <s v="Quinhagak"/>
    <n v="690"/>
    <s v="Lower Yukon-Kuskokwim"/>
    <s v="Quinhagak Washeteria"/>
    <x v="13"/>
    <n v="3040"/>
    <s v="No"/>
    <m/>
    <m/>
    <m/>
    <m/>
    <m/>
    <m/>
    <m/>
    <m/>
    <m/>
    <m/>
    <m/>
    <m/>
  </r>
  <r>
    <s v="Quinhagak"/>
    <n v="690"/>
    <s v="Lower Yukon-Kuskokwim"/>
    <s v="Water Treatment Plant"/>
    <x v="13"/>
    <n v="3072"/>
    <s v="No"/>
    <m/>
    <m/>
    <m/>
    <m/>
    <m/>
    <m/>
    <m/>
    <m/>
    <m/>
    <m/>
    <m/>
    <m/>
  </r>
  <r>
    <s v="Ruby"/>
    <n v="202"/>
    <s v="Yukon-Koyukuk/Upper Tanana"/>
    <s v="Ruby Washeteria"/>
    <x v="13"/>
    <n v="2600"/>
    <m/>
    <m/>
    <m/>
    <m/>
    <m/>
    <m/>
    <m/>
    <m/>
    <m/>
    <m/>
    <m/>
    <m/>
    <m/>
  </r>
  <r>
    <s v="Russian Mission"/>
    <n v="312"/>
    <s v="Lower Yukon-Kuskokwim"/>
    <s v="Water Treatment Plant"/>
    <x v="13"/>
    <n v="944"/>
    <s v="Yes"/>
    <m/>
    <m/>
    <m/>
    <m/>
    <m/>
    <m/>
    <m/>
    <m/>
    <m/>
    <m/>
    <m/>
    <m/>
  </r>
  <r>
    <s v="Russian Mission"/>
    <n v="312"/>
    <s v="Lower Yukon-Kuskokwim"/>
    <s v="Washeteria"/>
    <x v="13"/>
    <m/>
    <m/>
    <m/>
    <m/>
    <m/>
    <m/>
    <m/>
    <m/>
    <m/>
    <m/>
    <m/>
    <m/>
    <m/>
    <m/>
  </r>
  <r>
    <s v="Saint Mary's"/>
    <n v="312"/>
    <s v="Lower Yukon-Kuskokwim"/>
    <s v="Water Treatment Plant/Washeteria"/>
    <x v="13"/>
    <n v="2160"/>
    <m/>
    <m/>
    <m/>
    <m/>
    <m/>
    <m/>
    <m/>
    <m/>
    <m/>
    <m/>
    <m/>
    <m/>
    <m/>
  </r>
  <r>
    <s v="Shageluk"/>
    <n v="76"/>
    <s v="Yukon-Koyukuk/Upper Tanana"/>
    <s v="Washeteria"/>
    <x v="13"/>
    <n v="1504"/>
    <s v="Yes; Ameresco"/>
    <m/>
    <m/>
    <m/>
    <m/>
    <m/>
    <m/>
    <m/>
    <m/>
    <m/>
    <m/>
    <m/>
    <m/>
  </r>
  <r>
    <s v="Sleetmute"/>
    <n v="103"/>
    <s v="Lower Yukon-Kuskokwim"/>
    <s v="Water Treatment Plant"/>
    <x v="13"/>
    <n v="693"/>
    <s v="Yes"/>
    <m/>
    <m/>
    <m/>
    <m/>
    <m/>
    <m/>
    <m/>
    <m/>
    <m/>
    <m/>
    <m/>
    <m/>
  </r>
  <r>
    <s v="South Naknek"/>
    <n v="75"/>
    <s v="Bristol Bay"/>
    <s v="Water &amp; Sewer Shop"/>
    <x v="13"/>
    <m/>
    <m/>
    <m/>
    <m/>
    <m/>
    <m/>
    <m/>
    <m/>
    <m/>
    <m/>
    <m/>
    <m/>
    <m/>
    <m/>
  </r>
  <r>
    <s v="Stevens Village"/>
    <n v="65"/>
    <s v="Yukon-Koyukuk/Upper Tanana"/>
    <s v="Sewer Lift Station"/>
    <x v="13"/>
    <m/>
    <m/>
    <s v="Yes; VEEP"/>
    <m/>
    <m/>
    <m/>
    <m/>
    <m/>
    <m/>
    <m/>
    <m/>
    <m/>
    <m/>
    <m/>
  </r>
  <r>
    <s v="Stevens Village"/>
    <n v="65"/>
    <s v="Yukon-Koyukuk/Upper Tanana"/>
    <s v="Washeteria/Water Treatment Plant"/>
    <x v="13"/>
    <m/>
    <m/>
    <s v="Yes; VEEP"/>
    <m/>
    <m/>
    <m/>
    <m/>
    <m/>
    <m/>
    <m/>
    <m/>
    <m/>
    <m/>
    <m/>
  </r>
  <r>
    <s v="Stony River"/>
    <n v="40"/>
    <s v="Lower Yukon-Kuskokwim"/>
    <s v="Washeteria"/>
    <x v="13"/>
    <m/>
    <m/>
    <m/>
    <m/>
    <m/>
    <m/>
    <m/>
    <m/>
    <m/>
    <m/>
    <m/>
    <m/>
    <m/>
    <m/>
  </r>
  <r>
    <s v="Takotna"/>
    <n v="56"/>
    <s v="Yukon-Koyukuk/Upper Tanana"/>
    <s v="Washeteria/Water Treatment Plant"/>
    <x v="13"/>
    <m/>
    <m/>
    <s v="Yes; VEEP"/>
    <m/>
    <m/>
    <m/>
    <m/>
    <m/>
    <m/>
    <m/>
    <m/>
    <m/>
    <m/>
    <m/>
  </r>
  <r>
    <s v="Tanacross"/>
    <n v="137"/>
    <s v="Yukon-Koyukuk/Upper Tanana"/>
    <s v="Washeteria"/>
    <x v="13"/>
    <m/>
    <m/>
    <m/>
    <m/>
    <m/>
    <m/>
    <m/>
    <m/>
    <m/>
    <m/>
    <m/>
    <m/>
    <m/>
    <m/>
  </r>
  <r>
    <s v="Tanana"/>
    <n v="238"/>
    <s v="Yukon-Koyukuk/Upper Tanana"/>
    <s v="Laundromat/Water Treatment Plant"/>
    <x v="13"/>
    <n v="3000"/>
    <m/>
    <m/>
    <m/>
    <m/>
    <m/>
    <m/>
    <m/>
    <m/>
    <m/>
    <m/>
    <m/>
    <m/>
    <m/>
  </r>
  <r>
    <s v="Tatitlek"/>
    <n v="87"/>
    <s v="Copper River/Chugach"/>
    <s v="Water Treatment Plant"/>
    <x v="13"/>
    <m/>
    <m/>
    <m/>
    <m/>
    <m/>
    <m/>
    <m/>
    <m/>
    <m/>
    <m/>
    <m/>
    <m/>
    <m/>
    <m/>
  </r>
  <r>
    <s v="Tetlin"/>
    <n v="112"/>
    <s v="Yukon-Koyukuk/Upper Tanana"/>
    <s v="Washeteria"/>
    <x v="13"/>
    <m/>
    <s v="No"/>
    <s v="No"/>
    <m/>
    <m/>
    <m/>
    <m/>
    <m/>
    <m/>
    <m/>
    <m/>
    <m/>
    <m/>
    <m/>
  </r>
  <r>
    <s v="Togiak"/>
    <n v="878"/>
    <s v="Bristol Bay"/>
    <s v="City Water &amp; Sewer Bldg"/>
    <x v="13"/>
    <m/>
    <m/>
    <m/>
    <m/>
    <m/>
    <m/>
    <m/>
    <m/>
    <m/>
    <m/>
    <m/>
    <m/>
    <m/>
    <m/>
  </r>
  <r>
    <s v="Togiak"/>
    <n v="878"/>
    <s v="Bristol Bay"/>
    <s v="Togiak Water Tank"/>
    <x v="13"/>
    <m/>
    <m/>
    <m/>
    <m/>
    <m/>
    <m/>
    <m/>
    <m/>
    <m/>
    <m/>
    <m/>
    <m/>
    <m/>
    <m/>
  </r>
  <r>
    <s v="Toksook Bay"/>
    <n v="630"/>
    <s v="Lower Yukon-Kuskokwim"/>
    <s v="Water Treatment Plant"/>
    <x v="13"/>
    <n v="354"/>
    <s v="Yes"/>
    <m/>
    <m/>
    <m/>
    <m/>
    <m/>
    <m/>
    <m/>
    <m/>
    <m/>
    <m/>
    <m/>
    <m/>
  </r>
  <r>
    <s v="Tuluksak"/>
    <n v="380"/>
    <s v="Lower Yukon-Kuskokwim"/>
    <s v="Water Plant &amp; Wash"/>
    <x v="13"/>
    <n v="1800"/>
    <m/>
    <m/>
    <m/>
    <m/>
    <m/>
    <m/>
    <m/>
    <m/>
    <m/>
    <m/>
    <m/>
    <m/>
    <m/>
  </r>
  <r>
    <s v="Tuntutuliak"/>
    <n v="417"/>
    <s v="Lower Yukon-Kuskokwim"/>
    <s v="Water Plant &amp; Washeteria"/>
    <x v="13"/>
    <n v="2240"/>
    <s v="Yes"/>
    <m/>
    <m/>
    <m/>
    <m/>
    <m/>
    <m/>
    <m/>
    <m/>
    <m/>
    <m/>
    <m/>
    <m/>
  </r>
  <r>
    <s v="Tununak"/>
    <n v="352"/>
    <s v="Lower Yukon-Kuskokwim"/>
    <s v="Water Plant, Washeteria &amp; Well House"/>
    <x v="13"/>
    <n v="2048"/>
    <s v="Yes"/>
    <m/>
    <m/>
    <m/>
    <m/>
    <m/>
    <m/>
    <m/>
    <m/>
    <m/>
    <m/>
    <m/>
    <m/>
  </r>
  <r>
    <s v="Twin Hills"/>
    <n v="82"/>
    <s v="Bristol Bay"/>
    <s v="Water Treatment Plant"/>
    <x v="13"/>
    <m/>
    <m/>
    <m/>
    <m/>
    <m/>
    <m/>
    <m/>
    <m/>
    <m/>
    <m/>
    <m/>
    <m/>
    <m/>
    <m/>
  </r>
  <r>
    <s v="Unalaska"/>
    <n v="4737"/>
    <s v="Aleutians"/>
    <s v="C&amp;M Breakwater"/>
    <x v="13"/>
    <m/>
    <m/>
    <m/>
    <m/>
    <m/>
    <m/>
    <m/>
    <m/>
    <m/>
    <m/>
    <m/>
    <m/>
    <m/>
    <m/>
  </r>
  <r>
    <s v="Unalaska"/>
    <n v="4737"/>
    <s v="Aleutians"/>
    <s v="Wastewater Treatment Facility"/>
    <x v="13"/>
    <m/>
    <m/>
    <m/>
    <m/>
    <m/>
    <m/>
    <m/>
    <m/>
    <m/>
    <m/>
    <m/>
    <m/>
    <m/>
    <m/>
  </r>
  <r>
    <s v="Unalaska"/>
    <n v="4737"/>
    <s v="Aleutians"/>
    <s v="Water Treatment Facility"/>
    <x v="13"/>
    <m/>
    <m/>
    <m/>
    <m/>
    <m/>
    <m/>
    <m/>
    <m/>
    <m/>
    <m/>
    <m/>
    <m/>
    <m/>
    <m/>
  </r>
  <r>
    <s v="Upper Kalskag"/>
    <n v="222"/>
    <s v="Lower Yukon-Kuskokwim"/>
    <s v="Upper Kalskag Lift Station"/>
    <x v="13"/>
    <n v="30"/>
    <s v="Yes, Nortech"/>
    <s v="No"/>
    <m/>
    <m/>
    <m/>
    <m/>
    <m/>
    <m/>
    <m/>
    <m/>
    <m/>
    <m/>
    <m/>
  </r>
  <r>
    <s v="Venetie"/>
    <n v="197"/>
    <s v="Yukon-Koyukuk/Upper Tanana"/>
    <s v="Washeteria"/>
    <x v="13"/>
    <m/>
    <m/>
    <m/>
    <m/>
    <m/>
    <m/>
    <m/>
    <m/>
    <m/>
    <m/>
    <m/>
    <m/>
    <m/>
    <m/>
  </r>
  <r>
    <m/>
    <m/>
    <m/>
    <m/>
    <x v="14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19" firstHeaderRow="0" firstDataRow="1" firstDataCol="1"/>
  <pivotFields count="19">
    <pivotField showAll="0"/>
    <pivotField showAll="0"/>
    <pivotField showAll="0"/>
    <pivotField showAll="0"/>
    <pivotField axis="axisRow" showAll="0">
      <items count="20">
        <item x="0"/>
        <item x="1"/>
        <item m="1" x="17"/>
        <item x="2"/>
        <item m="1" x="18"/>
        <item m="1" x="15"/>
        <item x="3"/>
        <item x="4"/>
        <item x="5"/>
        <item x="6"/>
        <item x="7"/>
        <item x="8"/>
        <item x="9"/>
        <item x="10"/>
        <item x="11"/>
        <item m="1" x="16"/>
        <item x="12"/>
        <item x="13"/>
        <item x="14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6">
    <i>
      <x/>
    </i>
    <i>
      <x v="1"/>
    </i>
    <i>
      <x v="3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quare Feet" fld="5" subtotal="average" baseField="4" baseItem="7"/>
    <dataField name="Average of Fuel Oil (gal)" fld="8" subtotal="average" baseField="4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5301"/>
  <sheetViews>
    <sheetView tabSelected="1" zoomScale="85" zoomScaleNormal="85" workbookViewId="0">
      <selection activeCell="C5008" sqref="C5008:E5301"/>
    </sheetView>
  </sheetViews>
  <sheetFormatPr defaultRowHeight="15"/>
  <cols>
    <col min="1" max="1" width="19" style="193" bestFit="1" customWidth="1"/>
    <col min="2" max="2" width="23.7109375" style="165" bestFit="1" customWidth="1"/>
    <col min="3" max="3" width="83.28515625" style="165" bestFit="1" customWidth="1"/>
    <col min="4" max="4" width="35.85546875" style="165" bestFit="1" customWidth="1"/>
    <col min="5" max="5" width="11.5703125" style="189" bestFit="1" customWidth="1"/>
    <col min="6" max="7" width="11.5703125" style="189" customWidth="1"/>
    <col min="8" max="8" width="11.5703125" style="162" bestFit="1" customWidth="1"/>
    <col min="9" max="9" width="18" style="162" bestFit="1" customWidth="1"/>
    <col min="10" max="10" width="10.5703125" style="165" bestFit="1" customWidth="1"/>
    <col min="11" max="12" width="9.140625" style="165"/>
    <col min="13" max="17" width="9.140625" style="165" customWidth="1"/>
    <col min="18" max="18" width="17.85546875" style="165" customWidth="1"/>
    <col min="19" max="16384" width="9.140625" style="165"/>
  </cols>
  <sheetData>
    <row r="1" spans="1:18" s="160" customFormat="1" ht="60">
      <c r="A1" s="154" t="s">
        <v>1971</v>
      </c>
      <c r="B1" s="155" t="s">
        <v>4455</v>
      </c>
      <c r="C1" s="148" t="s">
        <v>3654</v>
      </c>
      <c r="D1" s="155" t="s">
        <v>1972</v>
      </c>
      <c r="E1" s="156" t="s">
        <v>2</v>
      </c>
      <c r="F1" s="157" t="s">
        <v>3</v>
      </c>
      <c r="G1" s="158" t="s">
        <v>4</v>
      </c>
      <c r="H1" s="159" t="s">
        <v>1973</v>
      </c>
      <c r="I1" s="159" t="s">
        <v>1974</v>
      </c>
      <c r="J1" s="156" t="s">
        <v>1975</v>
      </c>
      <c r="K1" s="156" t="s">
        <v>1976</v>
      </c>
      <c r="L1" s="156" t="s">
        <v>1977</v>
      </c>
      <c r="M1" s="156" t="s">
        <v>1973</v>
      </c>
      <c r="N1" s="156" t="s">
        <v>1978</v>
      </c>
      <c r="O1" s="156" t="s">
        <v>1975</v>
      </c>
      <c r="P1" s="156" t="s">
        <v>1976</v>
      </c>
      <c r="Q1" s="156" t="s">
        <v>1977</v>
      </c>
      <c r="R1" s="155" t="s">
        <v>1979</v>
      </c>
    </row>
    <row r="2" spans="1:18" hidden="1">
      <c r="A2" s="161" t="s">
        <v>2565</v>
      </c>
      <c r="B2" s="8" t="str">
        <f>IF(ISNA(VLOOKUP(CONCATENATE(A2,C2),ARIS!$A$1:$A$959,1,FALSE)),"","ARIS")</f>
        <v>ARIS</v>
      </c>
      <c r="C2" s="162" t="s">
        <v>2566</v>
      </c>
      <c r="D2" s="6" t="s">
        <v>1500</v>
      </c>
      <c r="E2" s="163">
        <v>5000</v>
      </c>
      <c r="F2" s="163"/>
      <c r="G2" s="163"/>
      <c r="H2" s="164">
        <v>2520.5255474452556</v>
      </c>
      <c r="I2" s="164"/>
    </row>
    <row r="3" spans="1:18" hidden="1">
      <c r="A3" s="147" t="s">
        <v>1837</v>
      </c>
      <c r="B3" s="8" t="str">
        <f>IF(ISNA(VLOOKUP(CONCATENATE(A3,C3),EUS!B2:$B$1939,1,FALSE)),"","End Use Study")</f>
        <v>End Use Study</v>
      </c>
      <c r="C3" s="8" t="s">
        <v>112</v>
      </c>
      <c r="D3" s="6" t="str">
        <f>IF(OR(ISNUMBER(SEARCH('[1]Lookup for use classification'!$B$1,C3)),ISNUMBER(SEARCH('[1]Lookup for use classification'!$C$1,C3)),ISNUMBER(SEARCH('[1]Lookup for use classification'!$D$1,C3)),ISNUMBER(SEARCH('[1]Lookup for use classification'!$E$1,C3))),'[1]Lookup for use classification'!$A$1,IF(ISNUMBER(SEARCH('[1]Lookup for use classification'!$B$2,C3)),'[1]Lookup for use classification'!$A$2,IF(ISNUMBER(SEARCH('[1]Lookup for use classification'!$B$3,C3)),'[1]Lookup for use classification'!$A$3,IF(OR(ISNUMBER(SEARCH('[1]Lookup for use classification'!$B$4,C3)),ISNUMBER(SEARCH('[1]Lookup for use classification'!$C$4,C3)),ISNUMBER(SEARCH('[1]Lookup for use classification'!$D$4,C3)),ISNUMBER(SEARCH('[1]Lookup for use classification'!$E$4,C3))),'[1]Lookup for use classification'!$A$4,IF(OR(ISNUMBER(SEARCH('[1]Lookup for use classification'!$B$5,C3)),ISNUMBER(SEARCH('[1]Lookup for use classification'!$C$5,C3)),ISNUMBER(SEARCH('[1]Lookup for use classification'!$D$5,C3))),'[1]Lookup for use classification'!$A$5,IF(OR(ISNUMBER(SEARCH('[1]Lookup for use classification'!$B$7,C3)),ISNUMBER(SEARCH('[1]Lookup for use classification'!$C$7,C3)),ISNUMBER(SEARCH('[1]Lookup for use classification'!$D$7,C3))),'[1]Lookup for use classification'!$A$7,IF(OR(ISNUMBER(SEARCH('[1]Lookup for use classification'!$B$9,C3)),ISNUMBER(SEARCH('[1]Lookup for use classification'!$C$9,C3)),ISNUMBER(SEARCH('[1]Lookup for use classification'!$D$9,C3)),ISNUMBER(SEARCH('[1]Lookup for use classification'!$E$9,C3)),ISNUMBER(SEARCH('[1]Lookup for use classification'!$F$9,C3)),ISNUMBER(SEARCH('[1]Lookup for use classification'!$G$9,C3)),ISNUMBER(SEARCH('[1]Lookup for use classification'!$H$9,C3)),ISNUMBER(SEARCH('[1]Lookup for use classification'!$I$9,C3)),ISNUMBER(SEARCH('[1]Lookup for use classification'!$J$9,C3)),ISNUMBER(SEARCH('[1]Lookup for use classification'!$K$9,C3))),'[1]Lookup for use classification'!$A$9,IF(OR(ISNUMBER(SEARCH('[1]Lookup for use classification'!$B$10,C3)),ISNUMBER(SEARCH('[1]Lookup for use classification'!$C$10,C3)),ISNUMBER(SEARCH('[1]Lookup for use classification'!$D$10,C3)),ISNUMBER(SEARCH('[1]Lookup for use classification'!$E$10,C3)),ISNUMBER(SEARCH('[1]Lookup for use classification'!$F$10,C3)),ISNUMBER(SEARCH('[1]Lookup for use classification'!$G$10,C3))),'[1]Lookup for use classification'!$A$10,IF(OR(ISNUMBER(SEARCH('[1]Lookup for use classification'!$B$11,C3)),ISNUMBER(SEARCH('[1]Lookup for use classification'!$C$11,C3))),'[1]Lookup for use classification'!$A$11,IF(OR(ISNUMBER(SEARCH('[1]Lookup for use classification'!$B$12,C3)),ISNUMBER(SEARCH('[1]Lookup for use classification'!$C$12,C3))),'[1]Lookup for use classification'!$A$12,IF(OR(ISNUMBER(SEARCH('[1]Lookup for use classification'!$B$13,C3)),ISNUMBER(SEARCH('[1]Lookup for use classification'!$C$13,C3)),ISNUMBER(SEARCH('[1]Lookup for use classification'!$D$13,C3)),,ISNUMBER(SEARCH('[1]Lookup for use classification'!$C$13,C3)),ISNUMBER(SEARCH('[1]Lookup for use classification'!$E$13,C3))),'[1]Lookup for use classification'!$A$13,IF(OR(ISNUMBER(SEARCH('[1]Lookup for use classification'!$B$14,C3)),ISNUMBER(SEARCH('[1]Lookup for use classification'!$C$14,C3))),'[1]Lookup for use classification'!$A$14,"Other"))))))))))))</f>
        <v>Other</v>
      </c>
      <c r="E3" s="9">
        <v>8081</v>
      </c>
      <c r="F3" s="9"/>
      <c r="G3" s="9"/>
      <c r="H3" s="164">
        <v>917</v>
      </c>
      <c r="I3" s="164"/>
      <c r="J3" s="7">
        <v>8440</v>
      </c>
      <c r="L3" s="6"/>
    </row>
    <row r="4" spans="1:18" hidden="1">
      <c r="A4" s="161" t="s">
        <v>2565</v>
      </c>
      <c r="B4" s="8" t="str">
        <f>IF(ISNA(VLOOKUP(CONCATENATE(A4,C4),ARIS!$A$1:$A$959,1,FALSE)),"","ARIS")</f>
        <v>ARIS</v>
      </c>
      <c r="C4" s="162" t="s">
        <v>2567</v>
      </c>
      <c r="D4" s="6" t="str">
        <f>IF(OR(ISNUMBER(SEARCH('[1]Lookup for use classification'!$B$1,C4)),ISNUMBER(SEARCH('[1]Lookup for use classification'!$C$1,C4)),ISNUMBER(SEARCH('[1]Lookup for use classification'!$D$1,C4)),ISNUMBER(SEARCH('[1]Lookup for use classification'!$E$1,C4))),'[1]Lookup for use classification'!$A$1,IF(ISNUMBER(SEARCH('[1]Lookup for use classification'!$B$2,C4)),'[1]Lookup for use classification'!$A$2,IF(ISNUMBER(SEARCH('[1]Lookup for use classification'!$B$3,C4)),'[1]Lookup for use classification'!$A$3,IF(OR(ISNUMBER(SEARCH('[1]Lookup for use classification'!$B$4,C4)),ISNUMBER(SEARCH('[1]Lookup for use classification'!$C$4,C4)),ISNUMBER(SEARCH('[1]Lookup for use classification'!$D$4,C4)),ISNUMBER(SEARCH('[1]Lookup for use classification'!$E$4,C4))),'[1]Lookup for use classification'!$A$4,IF(OR(ISNUMBER(SEARCH('[1]Lookup for use classification'!$B$5,C4)),ISNUMBER(SEARCH('[1]Lookup for use classification'!$C$5,C4)),ISNUMBER(SEARCH('[1]Lookup for use classification'!$D$5,C4))),'[1]Lookup for use classification'!$A$5,IF(OR(ISNUMBER(SEARCH('[1]Lookup for use classification'!$B$7,C4)),ISNUMBER(SEARCH('[1]Lookup for use classification'!$C$7,C4)),ISNUMBER(SEARCH('[1]Lookup for use classification'!$D$7,C4))),'[1]Lookup for use classification'!$A$7,IF(OR(ISNUMBER(SEARCH('[1]Lookup for use classification'!$B$9,C4)),ISNUMBER(SEARCH('[1]Lookup for use classification'!$C$9,C4)),ISNUMBER(SEARCH('[1]Lookup for use classification'!$D$9,C4)),ISNUMBER(SEARCH('[1]Lookup for use classification'!$E$9,C4)),ISNUMBER(SEARCH('[1]Lookup for use classification'!$F$9,C4)),ISNUMBER(SEARCH('[1]Lookup for use classification'!$G$9,C4)),ISNUMBER(SEARCH('[1]Lookup for use classification'!$H$9,C4)),ISNUMBER(SEARCH('[1]Lookup for use classification'!$I$9,C4)),ISNUMBER(SEARCH('[1]Lookup for use classification'!$J$9,C4)),ISNUMBER(SEARCH('[1]Lookup for use classification'!$K$9,C4))),'[1]Lookup for use classification'!$A$9,IF(OR(ISNUMBER(SEARCH('[1]Lookup for use classification'!$B$10,C4)),ISNUMBER(SEARCH('[1]Lookup for use classification'!$C$10,C4)),ISNUMBER(SEARCH('[1]Lookup for use classification'!$D$10,C4)),ISNUMBER(SEARCH('[1]Lookup for use classification'!$E$10,C4)),ISNUMBER(SEARCH('[1]Lookup for use classification'!$F$10,C4)),ISNUMBER(SEARCH('[1]Lookup for use classification'!$G$10,C4))),'[1]Lookup for use classification'!$A$10,IF(OR(ISNUMBER(SEARCH('[1]Lookup for use classification'!$B$11,C4)),ISNUMBER(SEARCH('[1]Lookup for use classification'!$C$11,C4))),'[1]Lookup for use classification'!$A$11,IF(OR(ISNUMBER(SEARCH('[1]Lookup for use classification'!$B$12,C4)),ISNUMBER(SEARCH('[1]Lookup for use classification'!$C$12,C4))),'[1]Lookup for use classification'!$A$12,IF(OR(ISNUMBER(SEARCH('[1]Lookup for use classification'!$B$13,C4)),ISNUMBER(SEARCH('[1]Lookup for use classification'!$C$13,C4)),ISNUMBER(SEARCH('[1]Lookup for use classification'!$D$13,C4)),,ISNUMBER(SEARCH('[1]Lookup for use classification'!$C$13,C4)),ISNUMBER(SEARCH('[1]Lookup for use classification'!$E$13,C4))),'[1]Lookup for use classification'!$A$13,IF(OR(ISNUMBER(SEARCH('[1]Lookup for use classification'!$B$14,C4)),ISNUMBER(SEARCH('[1]Lookup for use classification'!$C$14,C4))),'[1]Lookup for use classification'!$A$14,"Other"))))))))))))</f>
        <v>Other</v>
      </c>
      <c r="E4" s="163">
        <v>12000</v>
      </c>
      <c r="F4" s="163"/>
      <c r="G4" s="163"/>
      <c r="H4" s="164">
        <v>3625.182481751825</v>
      </c>
      <c r="I4" s="164"/>
      <c r="J4" s="165">
        <v>30040.270359999995</v>
      </c>
    </row>
    <row r="5" spans="1:18" hidden="1">
      <c r="A5" s="166" t="s">
        <v>1837</v>
      </c>
      <c r="B5" s="167" t="s">
        <v>4456</v>
      </c>
      <c r="C5" s="168" t="s">
        <v>1835</v>
      </c>
      <c r="D5" s="6" t="str">
        <f>IF(OR(ISNUMBER(SEARCH('[1]Lookup for use classification'!$B$1,C5)),ISNUMBER(SEARCH('[1]Lookup for use classification'!$C$1,C5)),ISNUMBER(SEARCH('[1]Lookup for use classification'!$D$1,C5)),ISNUMBER(SEARCH('[1]Lookup for use classification'!$E$1,C5))),'[1]Lookup for use classification'!$A$1,IF(ISNUMBER(SEARCH('[1]Lookup for use classification'!$B$2,C5)),'[1]Lookup for use classification'!$A$2,IF(ISNUMBER(SEARCH('[1]Lookup for use classification'!$B$3,C5)),'[1]Lookup for use classification'!$A$3,IF(OR(ISNUMBER(SEARCH('[1]Lookup for use classification'!$B$4,C5)),ISNUMBER(SEARCH('[1]Lookup for use classification'!$C$4,C5)),ISNUMBER(SEARCH('[1]Lookup for use classification'!$D$4,C5)),ISNUMBER(SEARCH('[1]Lookup for use classification'!$E$4,C5))),'[1]Lookup for use classification'!$A$4,IF(OR(ISNUMBER(SEARCH('[1]Lookup for use classification'!$B$5,C5)),ISNUMBER(SEARCH('[1]Lookup for use classification'!$C$5,C5)),ISNUMBER(SEARCH('[1]Lookup for use classification'!$D$5,C5))),'[1]Lookup for use classification'!$A$5,IF(OR(ISNUMBER(SEARCH('[1]Lookup for use classification'!$B$7,C5)),ISNUMBER(SEARCH('[1]Lookup for use classification'!$C$7,C5)),ISNUMBER(SEARCH('[1]Lookup for use classification'!$D$7,C5))),'[1]Lookup for use classification'!$A$7,IF(OR(ISNUMBER(SEARCH('[1]Lookup for use classification'!$B$9,C5)),ISNUMBER(SEARCH('[1]Lookup for use classification'!$C$9,C5)),ISNUMBER(SEARCH('[1]Lookup for use classification'!$D$9,C5)),ISNUMBER(SEARCH('[1]Lookup for use classification'!$E$9,C5)),ISNUMBER(SEARCH('[1]Lookup for use classification'!$F$9,C5)),ISNUMBER(SEARCH('[1]Lookup for use classification'!$G$9,C5)),ISNUMBER(SEARCH('[1]Lookup for use classification'!$H$9,C5)),ISNUMBER(SEARCH('[1]Lookup for use classification'!$I$9,C5)),ISNUMBER(SEARCH('[1]Lookup for use classification'!$J$9,C5)),ISNUMBER(SEARCH('[1]Lookup for use classification'!$K$9,C5))),'[1]Lookup for use classification'!$A$9,IF(OR(ISNUMBER(SEARCH('[1]Lookup for use classification'!$B$10,C5)),ISNUMBER(SEARCH('[1]Lookup for use classification'!$C$10,C5)),ISNUMBER(SEARCH('[1]Lookup for use classification'!$D$10,C5)),ISNUMBER(SEARCH('[1]Lookup for use classification'!$E$10,C5)),ISNUMBER(SEARCH('[1]Lookup for use classification'!$F$10,C5)),ISNUMBER(SEARCH('[1]Lookup for use classification'!$G$10,C5))),'[1]Lookup for use classification'!$A$10,IF(OR(ISNUMBER(SEARCH('[1]Lookup for use classification'!$B$11,C5)),ISNUMBER(SEARCH('[1]Lookup for use classification'!$C$11,C5))),'[1]Lookup for use classification'!$A$11,IF(OR(ISNUMBER(SEARCH('[1]Lookup for use classification'!$B$12,C5)),ISNUMBER(SEARCH('[1]Lookup for use classification'!$C$12,C5))),'[1]Lookup for use classification'!$A$12,IF(OR(ISNUMBER(SEARCH('[1]Lookup for use classification'!$B$13,C5)),ISNUMBER(SEARCH('[1]Lookup for use classification'!$C$13,C5)),ISNUMBER(SEARCH('[1]Lookup for use classification'!$D$13,C5)),,ISNUMBER(SEARCH('[1]Lookup for use classification'!$C$13,C5)),ISNUMBER(SEARCH('[1]Lookup for use classification'!$E$13,C5))),'[1]Lookup for use classification'!$A$13,IF(OR(ISNUMBER(SEARCH('[1]Lookup for use classification'!$B$14,C5)),ISNUMBER(SEARCH('[1]Lookup for use classification'!$C$14,C5))),'[1]Lookup for use classification'!$A$14,"Other"))))))))))))</f>
        <v>Other</v>
      </c>
      <c r="E5" s="169">
        <v>15000</v>
      </c>
      <c r="F5" s="170"/>
      <c r="G5" s="170"/>
    </row>
    <row r="6" spans="1:18" hidden="1">
      <c r="A6" s="166" t="s">
        <v>1837</v>
      </c>
      <c r="B6" s="167" t="s">
        <v>4456</v>
      </c>
      <c r="C6" s="168" t="s">
        <v>1827</v>
      </c>
      <c r="D6" s="6" t="str">
        <f>IF(OR(ISNUMBER(SEARCH('[1]Lookup for use classification'!$B$1,C6)),ISNUMBER(SEARCH('[1]Lookup for use classification'!$C$1,C6)),ISNUMBER(SEARCH('[1]Lookup for use classification'!$D$1,C6)),ISNUMBER(SEARCH('[1]Lookup for use classification'!$E$1,C6))),'[1]Lookup for use classification'!$A$1,IF(ISNUMBER(SEARCH('[1]Lookup for use classification'!$B$2,C6)),'[1]Lookup for use classification'!$A$2,IF(ISNUMBER(SEARCH('[1]Lookup for use classification'!$B$3,C6)),'[1]Lookup for use classification'!$A$3,IF(OR(ISNUMBER(SEARCH('[1]Lookup for use classification'!$B$4,C6)),ISNUMBER(SEARCH('[1]Lookup for use classification'!$C$4,C6)),ISNUMBER(SEARCH('[1]Lookup for use classification'!$D$4,C6)),ISNUMBER(SEARCH('[1]Lookup for use classification'!$E$4,C6))),'[1]Lookup for use classification'!$A$4,IF(OR(ISNUMBER(SEARCH('[1]Lookup for use classification'!$B$5,C6)),ISNUMBER(SEARCH('[1]Lookup for use classification'!$C$5,C6)),ISNUMBER(SEARCH('[1]Lookup for use classification'!$D$5,C6))),'[1]Lookup for use classification'!$A$5,IF(OR(ISNUMBER(SEARCH('[1]Lookup for use classification'!$B$7,C6)),ISNUMBER(SEARCH('[1]Lookup for use classification'!$C$7,C6)),ISNUMBER(SEARCH('[1]Lookup for use classification'!$D$7,C6))),'[1]Lookup for use classification'!$A$7,IF(OR(ISNUMBER(SEARCH('[1]Lookup for use classification'!$B$9,C6)),ISNUMBER(SEARCH('[1]Lookup for use classification'!$C$9,C6)),ISNUMBER(SEARCH('[1]Lookup for use classification'!$D$9,C6)),ISNUMBER(SEARCH('[1]Lookup for use classification'!$E$9,C6)),ISNUMBER(SEARCH('[1]Lookup for use classification'!$F$9,C6)),ISNUMBER(SEARCH('[1]Lookup for use classification'!$G$9,C6)),ISNUMBER(SEARCH('[1]Lookup for use classification'!$H$9,C6)),ISNUMBER(SEARCH('[1]Lookup for use classification'!$I$9,C6)),ISNUMBER(SEARCH('[1]Lookup for use classification'!$J$9,C6)),ISNUMBER(SEARCH('[1]Lookup for use classification'!$K$9,C6))),'[1]Lookup for use classification'!$A$9,IF(OR(ISNUMBER(SEARCH('[1]Lookup for use classification'!$B$10,C6)),ISNUMBER(SEARCH('[1]Lookup for use classification'!$C$10,C6)),ISNUMBER(SEARCH('[1]Lookup for use classification'!$D$10,C6)),ISNUMBER(SEARCH('[1]Lookup for use classification'!$E$10,C6)),ISNUMBER(SEARCH('[1]Lookup for use classification'!$F$10,C6)),ISNUMBER(SEARCH('[1]Lookup for use classification'!$G$10,C6))),'[1]Lookup for use classification'!$A$10,IF(OR(ISNUMBER(SEARCH('[1]Lookup for use classification'!$B$11,C6)),ISNUMBER(SEARCH('[1]Lookup for use classification'!$C$11,C6))),'[1]Lookup for use classification'!$A$11,IF(OR(ISNUMBER(SEARCH('[1]Lookup for use classification'!$B$12,C6)),ISNUMBER(SEARCH('[1]Lookup for use classification'!$C$12,C6))),'[1]Lookup for use classification'!$A$12,IF(OR(ISNUMBER(SEARCH('[1]Lookup for use classification'!$B$13,C6)),ISNUMBER(SEARCH('[1]Lookup for use classification'!$C$13,C6)),ISNUMBER(SEARCH('[1]Lookup for use classification'!$D$13,C6)),,ISNUMBER(SEARCH('[1]Lookup for use classification'!$C$13,C6)),ISNUMBER(SEARCH('[1]Lookup for use classification'!$E$13,C6))),'[1]Lookup for use classification'!$A$13,IF(OR(ISNUMBER(SEARCH('[1]Lookup for use classification'!$B$14,C6)),ISNUMBER(SEARCH('[1]Lookup for use classification'!$C$14,C6))),'[1]Lookup for use classification'!$A$14,"Other"))))))))))))</f>
        <v>Public Assembly</v>
      </c>
      <c r="E6" s="169">
        <v>15000</v>
      </c>
      <c r="F6" s="170"/>
      <c r="G6" s="170"/>
    </row>
    <row r="7" spans="1:18" hidden="1">
      <c r="A7" s="147" t="s">
        <v>1837</v>
      </c>
      <c r="B7" s="8" t="str">
        <f>IF(ISNA(VLOOKUP(CONCATENATE(A7,C7),EUS!$B$2:$B$1939,1,FALSE)),"","End Use Study")</f>
        <v>End Use Study</v>
      </c>
      <c r="C7" s="8" t="s">
        <v>48</v>
      </c>
      <c r="D7" s="165" t="s">
        <v>2424</v>
      </c>
      <c r="E7" s="9">
        <v>77100</v>
      </c>
      <c r="F7" s="9"/>
      <c r="G7" s="9"/>
      <c r="H7" s="164">
        <v>5000</v>
      </c>
      <c r="I7" s="164"/>
      <c r="J7" s="7">
        <v>161200</v>
      </c>
      <c r="L7" s="6"/>
    </row>
    <row r="8" spans="1:18" hidden="1">
      <c r="A8" s="147" t="s">
        <v>1837</v>
      </c>
      <c r="B8" s="8" t="str">
        <f>IF(ISNA(VLOOKUP(CONCATENATE(A8,C8),EUS!$B$2:$B$1939,1,FALSE)),"","End Use Study")</f>
        <v>End Use Study</v>
      </c>
      <c r="C8" s="8" t="s">
        <v>2293</v>
      </c>
      <c r="D8" s="11" t="s">
        <v>213</v>
      </c>
      <c r="E8" s="9">
        <v>16800</v>
      </c>
      <c r="F8" s="9"/>
      <c r="G8" s="9"/>
      <c r="H8" s="164"/>
      <c r="I8" s="164"/>
      <c r="J8" s="7">
        <v>4800</v>
      </c>
      <c r="L8" s="6"/>
    </row>
    <row r="9" spans="1:18" hidden="1">
      <c r="A9" s="147" t="s">
        <v>617</v>
      </c>
      <c r="B9" s="8" t="str">
        <f>IF(ISNA(VLOOKUP(CONCATENATE(A9,C9),EUS!B9:$B$1939,1,FALSE)),"","End Use Study")</f>
        <v>End Use Study</v>
      </c>
      <c r="C9" s="8" t="s">
        <v>3334</v>
      </c>
      <c r="D9" s="165" t="s">
        <v>3335</v>
      </c>
      <c r="E9" s="9">
        <v>8450</v>
      </c>
      <c r="F9" s="9"/>
      <c r="G9" s="9"/>
      <c r="H9" s="164">
        <v>6000</v>
      </c>
      <c r="I9" s="164"/>
      <c r="J9" s="7">
        <v>70160</v>
      </c>
      <c r="L9" s="6"/>
    </row>
    <row r="10" spans="1:18" hidden="1">
      <c r="A10" s="166" t="s">
        <v>617</v>
      </c>
      <c r="B10" s="167" t="s">
        <v>4456</v>
      </c>
      <c r="C10" s="168" t="s">
        <v>623</v>
      </c>
      <c r="D10" s="6" t="str">
        <f>IF(OR(ISNUMBER(SEARCH('[1]Lookup for use classification'!$B$1,C10)),ISNUMBER(SEARCH('[1]Lookup for use classification'!$C$1,C10)),ISNUMBER(SEARCH('[1]Lookup for use classification'!$D$1,C10)),ISNUMBER(SEARCH('[1]Lookup for use classification'!$E$1,C10))),'[1]Lookup for use classification'!$A$1,IF(ISNUMBER(SEARCH('[1]Lookup for use classification'!$B$2,C10)),'[1]Lookup for use classification'!$A$2,IF(ISNUMBER(SEARCH('[1]Lookup for use classification'!$B$3,C10)),'[1]Lookup for use classification'!$A$3,IF(OR(ISNUMBER(SEARCH('[1]Lookup for use classification'!$B$4,C10)),ISNUMBER(SEARCH('[1]Lookup for use classification'!$C$4,C10)),ISNUMBER(SEARCH('[1]Lookup for use classification'!$D$4,C10)),ISNUMBER(SEARCH('[1]Lookup for use classification'!$E$4,C10))),'[1]Lookup for use classification'!$A$4,IF(OR(ISNUMBER(SEARCH('[1]Lookup for use classification'!$B$5,C10)),ISNUMBER(SEARCH('[1]Lookup for use classification'!$C$5,C10)),ISNUMBER(SEARCH('[1]Lookup for use classification'!$D$5,C10))),'[1]Lookup for use classification'!$A$5,IF(OR(ISNUMBER(SEARCH('[1]Lookup for use classification'!$B$7,C10)),ISNUMBER(SEARCH('[1]Lookup for use classification'!$C$7,C10)),ISNUMBER(SEARCH('[1]Lookup for use classification'!$D$7,C10))),'[1]Lookup for use classification'!$A$7,IF(OR(ISNUMBER(SEARCH('[1]Lookup for use classification'!$B$9,C10)),ISNUMBER(SEARCH('[1]Lookup for use classification'!$C$9,C10)),ISNUMBER(SEARCH('[1]Lookup for use classification'!$D$9,C10)),ISNUMBER(SEARCH('[1]Lookup for use classification'!$E$9,C10)),ISNUMBER(SEARCH('[1]Lookup for use classification'!$F$9,C10)),ISNUMBER(SEARCH('[1]Lookup for use classification'!$G$9,C10)),ISNUMBER(SEARCH('[1]Lookup for use classification'!$H$9,C10)),ISNUMBER(SEARCH('[1]Lookup for use classification'!$I$9,C10)),ISNUMBER(SEARCH('[1]Lookup for use classification'!$J$9,C10)),ISNUMBER(SEARCH('[1]Lookup for use classification'!$K$9,C10))),'[1]Lookup for use classification'!$A$9,IF(OR(ISNUMBER(SEARCH('[1]Lookup for use classification'!$B$10,C10)),ISNUMBER(SEARCH('[1]Lookup for use classification'!$C$10,C10)),ISNUMBER(SEARCH('[1]Lookup for use classification'!$D$10,C10)),ISNUMBER(SEARCH('[1]Lookup for use classification'!$E$10,C10)),ISNUMBER(SEARCH('[1]Lookup for use classification'!$F$10,C10)),ISNUMBER(SEARCH('[1]Lookup for use classification'!$G$10,C10))),'[1]Lookup for use classification'!$A$10,IF(OR(ISNUMBER(SEARCH('[1]Lookup for use classification'!$B$11,C10)),ISNUMBER(SEARCH('[1]Lookup for use classification'!$C$11,C10))),'[1]Lookup for use classification'!$A$11,IF(OR(ISNUMBER(SEARCH('[1]Lookup for use classification'!$B$12,C10)),ISNUMBER(SEARCH('[1]Lookup for use classification'!$C$12,C10))),'[1]Lookup for use classification'!$A$12,IF(OR(ISNUMBER(SEARCH('[1]Lookup for use classification'!$B$13,C10)),ISNUMBER(SEARCH('[1]Lookup for use classification'!$C$13,C10)),ISNUMBER(SEARCH('[1]Lookup for use classification'!$D$13,C10)),,ISNUMBER(SEARCH('[1]Lookup for use classification'!$C$13,C10)),ISNUMBER(SEARCH('[1]Lookup for use classification'!$E$13,C10))),'[1]Lookup for use classification'!$A$13,IF(OR(ISNUMBER(SEARCH('[1]Lookup for use classification'!$B$14,C10)),ISNUMBER(SEARCH('[1]Lookup for use classification'!$C$14,C10))),'[1]Lookup for use classification'!$A$14,"Other"))))))))))))</f>
        <v>Education - K - 12</v>
      </c>
      <c r="E10" s="171"/>
      <c r="F10" s="170"/>
      <c r="G10" s="170"/>
    </row>
    <row r="11" spans="1:18" hidden="1">
      <c r="A11" s="166" t="s">
        <v>617</v>
      </c>
      <c r="B11" s="167" t="s">
        <v>4456</v>
      </c>
      <c r="C11" s="168" t="s">
        <v>621</v>
      </c>
      <c r="D11" s="6" t="str">
        <f>IF(OR(ISNUMBER(SEARCH('[1]Lookup for use classification'!$B$1,C11)),ISNUMBER(SEARCH('[1]Lookup for use classification'!$C$1,C11)),ISNUMBER(SEARCH('[1]Lookup for use classification'!$D$1,C11)),ISNUMBER(SEARCH('[1]Lookup for use classification'!$E$1,C11))),'[1]Lookup for use classification'!$A$1,IF(ISNUMBER(SEARCH('[1]Lookup for use classification'!$B$2,C11)),'[1]Lookup for use classification'!$A$2,IF(ISNUMBER(SEARCH('[1]Lookup for use classification'!$B$3,C11)),'[1]Lookup for use classification'!$A$3,IF(OR(ISNUMBER(SEARCH('[1]Lookup for use classification'!$B$4,C11)),ISNUMBER(SEARCH('[1]Lookup for use classification'!$C$4,C11)),ISNUMBER(SEARCH('[1]Lookup for use classification'!$D$4,C11)),ISNUMBER(SEARCH('[1]Lookup for use classification'!$E$4,C11))),'[1]Lookup for use classification'!$A$4,IF(OR(ISNUMBER(SEARCH('[1]Lookup for use classification'!$B$5,C11)),ISNUMBER(SEARCH('[1]Lookup for use classification'!$C$5,C11)),ISNUMBER(SEARCH('[1]Lookup for use classification'!$D$5,C11))),'[1]Lookup for use classification'!$A$5,IF(OR(ISNUMBER(SEARCH('[1]Lookup for use classification'!$B$7,C11)),ISNUMBER(SEARCH('[1]Lookup for use classification'!$C$7,C11)),ISNUMBER(SEARCH('[1]Lookup for use classification'!$D$7,C11))),'[1]Lookup for use classification'!$A$7,IF(OR(ISNUMBER(SEARCH('[1]Lookup for use classification'!$B$9,C11)),ISNUMBER(SEARCH('[1]Lookup for use classification'!$C$9,C11)),ISNUMBER(SEARCH('[1]Lookup for use classification'!$D$9,C11)),ISNUMBER(SEARCH('[1]Lookup for use classification'!$E$9,C11)),ISNUMBER(SEARCH('[1]Lookup for use classification'!$F$9,C11)),ISNUMBER(SEARCH('[1]Lookup for use classification'!$G$9,C11)),ISNUMBER(SEARCH('[1]Lookup for use classification'!$H$9,C11)),ISNUMBER(SEARCH('[1]Lookup for use classification'!$I$9,C11)),ISNUMBER(SEARCH('[1]Lookup for use classification'!$J$9,C11)),ISNUMBER(SEARCH('[1]Lookup for use classification'!$K$9,C11))),'[1]Lookup for use classification'!$A$9,IF(OR(ISNUMBER(SEARCH('[1]Lookup for use classification'!$B$10,C11)),ISNUMBER(SEARCH('[1]Lookup for use classification'!$C$10,C11)),ISNUMBER(SEARCH('[1]Lookup for use classification'!$D$10,C11)),ISNUMBER(SEARCH('[1]Lookup for use classification'!$E$10,C11)),ISNUMBER(SEARCH('[1]Lookup for use classification'!$F$10,C11)),ISNUMBER(SEARCH('[1]Lookup for use classification'!$G$10,C11))),'[1]Lookup for use classification'!$A$10,IF(OR(ISNUMBER(SEARCH('[1]Lookup for use classification'!$B$11,C11)),ISNUMBER(SEARCH('[1]Lookup for use classification'!$C$11,C11))),'[1]Lookup for use classification'!$A$11,IF(OR(ISNUMBER(SEARCH('[1]Lookup for use classification'!$B$12,C11)),ISNUMBER(SEARCH('[1]Lookup for use classification'!$C$12,C11))),'[1]Lookup for use classification'!$A$12,IF(OR(ISNUMBER(SEARCH('[1]Lookup for use classification'!$B$13,C11)),ISNUMBER(SEARCH('[1]Lookup for use classification'!$C$13,C11)),ISNUMBER(SEARCH('[1]Lookup for use classification'!$D$13,C11)),,ISNUMBER(SEARCH('[1]Lookup for use classification'!$C$13,C11)),ISNUMBER(SEARCH('[1]Lookup for use classification'!$E$13,C11))),'[1]Lookup for use classification'!$A$13,IF(OR(ISNUMBER(SEARCH('[1]Lookup for use classification'!$B$14,C11)),ISNUMBER(SEARCH('[1]Lookup for use classification'!$C$14,C11))),'[1]Lookup for use classification'!$A$14,"Other"))))))))))))</f>
        <v>Health Care - Hospitals</v>
      </c>
      <c r="E11" s="171">
        <v>1750</v>
      </c>
      <c r="F11" s="170"/>
      <c r="G11" s="170"/>
    </row>
    <row r="12" spans="1:18" hidden="1">
      <c r="A12" s="166" t="s">
        <v>617</v>
      </c>
      <c r="B12" s="167" t="s">
        <v>4456</v>
      </c>
      <c r="C12" s="168" t="s">
        <v>620</v>
      </c>
      <c r="D12" s="6" t="str">
        <f>IF(OR(ISNUMBER(SEARCH('[1]Lookup for use classification'!$B$1,C12)),ISNUMBER(SEARCH('[1]Lookup for use classification'!$C$1,C12)),ISNUMBER(SEARCH('[1]Lookup for use classification'!$D$1,C12)),ISNUMBER(SEARCH('[1]Lookup for use classification'!$E$1,C12))),'[1]Lookup for use classification'!$A$1,IF(ISNUMBER(SEARCH('[1]Lookup for use classification'!$B$2,C12)),'[1]Lookup for use classification'!$A$2,IF(ISNUMBER(SEARCH('[1]Lookup for use classification'!$B$3,C12)),'[1]Lookup for use classification'!$A$3,IF(OR(ISNUMBER(SEARCH('[1]Lookup for use classification'!$B$4,C12)),ISNUMBER(SEARCH('[1]Lookup for use classification'!$C$4,C12)),ISNUMBER(SEARCH('[1]Lookup for use classification'!$D$4,C12)),ISNUMBER(SEARCH('[1]Lookup for use classification'!$E$4,C12))),'[1]Lookup for use classification'!$A$4,IF(OR(ISNUMBER(SEARCH('[1]Lookup for use classification'!$B$5,C12)),ISNUMBER(SEARCH('[1]Lookup for use classification'!$C$5,C12)),ISNUMBER(SEARCH('[1]Lookup for use classification'!$D$5,C12))),'[1]Lookup for use classification'!$A$5,IF(OR(ISNUMBER(SEARCH('[1]Lookup for use classification'!$B$7,C12)),ISNUMBER(SEARCH('[1]Lookup for use classification'!$C$7,C12)),ISNUMBER(SEARCH('[1]Lookup for use classification'!$D$7,C12))),'[1]Lookup for use classification'!$A$7,IF(OR(ISNUMBER(SEARCH('[1]Lookup for use classification'!$B$9,C12)),ISNUMBER(SEARCH('[1]Lookup for use classification'!$C$9,C12)),ISNUMBER(SEARCH('[1]Lookup for use classification'!$D$9,C12)),ISNUMBER(SEARCH('[1]Lookup for use classification'!$E$9,C12)),ISNUMBER(SEARCH('[1]Lookup for use classification'!$F$9,C12)),ISNUMBER(SEARCH('[1]Lookup for use classification'!$G$9,C12)),ISNUMBER(SEARCH('[1]Lookup for use classification'!$H$9,C12)),ISNUMBER(SEARCH('[1]Lookup for use classification'!$I$9,C12)),ISNUMBER(SEARCH('[1]Lookup for use classification'!$J$9,C12)),ISNUMBER(SEARCH('[1]Lookup for use classification'!$K$9,C12))),'[1]Lookup for use classification'!$A$9,IF(OR(ISNUMBER(SEARCH('[1]Lookup for use classification'!$B$10,C12)),ISNUMBER(SEARCH('[1]Lookup for use classification'!$C$10,C12)),ISNUMBER(SEARCH('[1]Lookup for use classification'!$D$10,C12)),ISNUMBER(SEARCH('[1]Lookup for use classification'!$E$10,C12)),ISNUMBER(SEARCH('[1]Lookup for use classification'!$F$10,C12)),ISNUMBER(SEARCH('[1]Lookup for use classification'!$G$10,C12))),'[1]Lookup for use classification'!$A$10,IF(OR(ISNUMBER(SEARCH('[1]Lookup for use classification'!$B$11,C12)),ISNUMBER(SEARCH('[1]Lookup for use classification'!$C$11,C12))),'[1]Lookup for use classification'!$A$11,IF(OR(ISNUMBER(SEARCH('[1]Lookup for use classification'!$B$12,C12)),ISNUMBER(SEARCH('[1]Lookup for use classification'!$C$12,C12))),'[1]Lookup for use classification'!$A$12,IF(OR(ISNUMBER(SEARCH('[1]Lookup for use classification'!$B$13,C12)),ISNUMBER(SEARCH('[1]Lookup for use classification'!$C$13,C12)),ISNUMBER(SEARCH('[1]Lookup for use classification'!$D$13,C12)),,ISNUMBER(SEARCH('[1]Lookup for use classification'!$C$13,C12)),ISNUMBER(SEARCH('[1]Lookup for use classification'!$E$13,C12))),'[1]Lookup for use classification'!$A$13,IF(OR(ISNUMBER(SEARCH('[1]Lookup for use classification'!$B$14,C12)),ISNUMBER(SEARCH('[1]Lookup for use classification'!$C$14,C12))),'[1]Lookup for use classification'!$A$14,"Other"))))))))))))</f>
        <v>Health Care - Hospitals</v>
      </c>
      <c r="E12" s="171">
        <v>2400</v>
      </c>
      <c r="F12" s="170"/>
      <c r="G12" s="170"/>
    </row>
    <row r="13" spans="1:18" hidden="1">
      <c r="A13" s="166" t="s">
        <v>617</v>
      </c>
      <c r="B13" s="167" t="s">
        <v>4456</v>
      </c>
      <c r="C13" s="168" t="s">
        <v>619</v>
      </c>
      <c r="D13" s="6" t="str">
        <f>IF(OR(ISNUMBER(SEARCH('[1]Lookup for use classification'!$B$1,C13)),ISNUMBER(SEARCH('[1]Lookup for use classification'!$C$1,C13)),ISNUMBER(SEARCH('[1]Lookup for use classification'!$D$1,C13)),ISNUMBER(SEARCH('[1]Lookup for use classification'!$E$1,C13))),'[1]Lookup for use classification'!$A$1,IF(ISNUMBER(SEARCH('[1]Lookup for use classification'!$B$2,C13)),'[1]Lookup for use classification'!$A$2,IF(ISNUMBER(SEARCH('[1]Lookup for use classification'!$B$3,C13)),'[1]Lookup for use classification'!$A$3,IF(OR(ISNUMBER(SEARCH('[1]Lookup for use classification'!$B$4,C13)),ISNUMBER(SEARCH('[1]Lookup for use classification'!$C$4,C13)),ISNUMBER(SEARCH('[1]Lookup for use classification'!$D$4,C13)),ISNUMBER(SEARCH('[1]Lookup for use classification'!$E$4,C13))),'[1]Lookup for use classification'!$A$4,IF(OR(ISNUMBER(SEARCH('[1]Lookup for use classification'!$B$5,C13)),ISNUMBER(SEARCH('[1]Lookup for use classification'!$C$5,C13)),ISNUMBER(SEARCH('[1]Lookup for use classification'!$D$5,C13))),'[1]Lookup for use classification'!$A$5,IF(OR(ISNUMBER(SEARCH('[1]Lookup for use classification'!$B$7,C13)),ISNUMBER(SEARCH('[1]Lookup for use classification'!$C$7,C13)),ISNUMBER(SEARCH('[1]Lookup for use classification'!$D$7,C13))),'[1]Lookup for use classification'!$A$7,IF(OR(ISNUMBER(SEARCH('[1]Lookup for use classification'!$B$9,C13)),ISNUMBER(SEARCH('[1]Lookup for use classification'!$C$9,C13)),ISNUMBER(SEARCH('[1]Lookup for use classification'!$D$9,C13)),ISNUMBER(SEARCH('[1]Lookup for use classification'!$E$9,C13)),ISNUMBER(SEARCH('[1]Lookup for use classification'!$F$9,C13)),ISNUMBER(SEARCH('[1]Lookup for use classification'!$G$9,C13)),ISNUMBER(SEARCH('[1]Lookup for use classification'!$H$9,C13)),ISNUMBER(SEARCH('[1]Lookup for use classification'!$I$9,C13)),ISNUMBER(SEARCH('[1]Lookup for use classification'!$J$9,C13)),ISNUMBER(SEARCH('[1]Lookup for use classification'!$K$9,C13))),'[1]Lookup for use classification'!$A$9,IF(OR(ISNUMBER(SEARCH('[1]Lookup for use classification'!$B$10,C13)),ISNUMBER(SEARCH('[1]Lookup for use classification'!$C$10,C13)),ISNUMBER(SEARCH('[1]Lookup for use classification'!$D$10,C13)),ISNUMBER(SEARCH('[1]Lookup for use classification'!$E$10,C13)),ISNUMBER(SEARCH('[1]Lookup for use classification'!$F$10,C13)),ISNUMBER(SEARCH('[1]Lookup for use classification'!$G$10,C13))),'[1]Lookup for use classification'!$A$10,IF(OR(ISNUMBER(SEARCH('[1]Lookup for use classification'!$B$11,C13)),ISNUMBER(SEARCH('[1]Lookup for use classification'!$C$11,C13))),'[1]Lookup for use classification'!$A$11,IF(OR(ISNUMBER(SEARCH('[1]Lookup for use classification'!$B$12,C13)),ISNUMBER(SEARCH('[1]Lookup for use classification'!$C$12,C13))),'[1]Lookup for use classification'!$A$12,IF(OR(ISNUMBER(SEARCH('[1]Lookup for use classification'!$B$13,C13)),ISNUMBER(SEARCH('[1]Lookup for use classification'!$C$13,C13)),ISNUMBER(SEARCH('[1]Lookup for use classification'!$D$13,C13)),,ISNUMBER(SEARCH('[1]Lookup for use classification'!$C$13,C13)),ISNUMBER(SEARCH('[1]Lookup for use classification'!$E$13,C13))),'[1]Lookup for use classification'!$A$13,IF(OR(ISNUMBER(SEARCH('[1]Lookup for use classification'!$B$14,C13)),ISNUMBER(SEARCH('[1]Lookup for use classification'!$C$14,C13))),'[1]Lookup for use classification'!$A$14,"Other"))))))))))))</f>
        <v>Office</v>
      </c>
      <c r="E13" s="171">
        <v>1000</v>
      </c>
      <c r="F13" s="170"/>
      <c r="G13" s="170"/>
    </row>
    <row r="14" spans="1:18" hidden="1">
      <c r="A14" s="166" t="s">
        <v>617</v>
      </c>
      <c r="B14" s="167" t="s">
        <v>4456</v>
      </c>
      <c r="C14" s="172" t="s">
        <v>624</v>
      </c>
      <c r="D14" s="6" t="str">
        <f>IF(OR(ISNUMBER(SEARCH('[1]Lookup for use classification'!$B$1,C14)),ISNUMBER(SEARCH('[1]Lookup for use classification'!$C$1,C14)),ISNUMBER(SEARCH('[1]Lookup for use classification'!$D$1,C14)),ISNUMBER(SEARCH('[1]Lookup for use classification'!$E$1,C14))),'[1]Lookup for use classification'!$A$1,IF(ISNUMBER(SEARCH('[1]Lookup for use classification'!$B$2,C14)),'[1]Lookup for use classification'!$A$2,IF(ISNUMBER(SEARCH('[1]Lookup for use classification'!$B$3,C14)),'[1]Lookup for use classification'!$A$3,IF(OR(ISNUMBER(SEARCH('[1]Lookup for use classification'!$B$4,C14)),ISNUMBER(SEARCH('[1]Lookup for use classification'!$C$4,C14)),ISNUMBER(SEARCH('[1]Lookup for use classification'!$D$4,C14)),ISNUMBER(SEARCH('[1]Lookup for use classification'!$E$4,C14))),'[1]Lookup for use classification'!$A$4,IF(OR(ISNUMBER(SEARCH('[1]Lookup for use classification'!$B$5,C14)),ISNUMBER(SEARCH('[1]Lookup for use classification'!$C$5,C14)),ISNUMBER(SEARCH('[1]Lookup for use classification'!$D$5,C14))),'[1]Lookup for use classification'!$A$5,IF(OR(ISNUMBER(SEARCH('[1]Lookup for use classification'!$B$7,C14)),ISNUMBER(SEARCH('[1]Lookup for use classification'!$C$7,C14)),ISNUMBER(SEARCH('[1]Lookup for use classification'!$D$7,C14))),'[1]Lookup for use classification'!$A$7,IF(OR(ISNUMBER(SEARCH('[1]Lookup for use classification'!$B$9,C14)),ISNUMBER(SEARCH('[1]Lookup for use classification'!$C$9,C14)),ISNUMBER(SEARCH('[1]Lookup for use classification'!$D$9,C14)),ISNUMBER(SEARCH('[1]Lookup for use classification'!$E$9,C14)),ISNUMBER(SEARCH('[1]Lookup for use classification'!$F$9,C14)),ISNUMBER(SEARCH('[1]Lookup for use classification'!$G$9,C14)),ISNUMBER(SEARCH('[1]Lookup for use classification'!$H$9,C14)),ISNUMBER(SEARCH('[1]Lookup for use classification'!$I$9,C14)),ISNUMBER(SEARCH('[1]Lookup for use classification'!$J$9,C14)),ISNUMBER(SEARCH('[1]Lookup for use classification'!$K$9,C14))),'[1]Lookup for use classification'!$A$9,IF(OR(ISNUMBER(SEARCH('[1]Lookup for use classification'!$B$10,C14)),ISNUMBER(SEARCH('[1]Lookup for use classification'!$C$10,C14)),ISNUMBER(SEARCH('[1]Lookup for use classification'!$D$10,C14)),ISNUMBER(SEARCH('[1]Lookup for use classification'!$E$10,C14)),ISNUMBER(SEARCH('[1]Lookup for use classification'!$F$10,C14)),ISNUMBER(SEARCH('[1]Lookup for use classification'!$G$10,C14))),'[1]Lookup for use classification'!$A$10,IF(OR(ISNUMBER(SEARCH('[1]Lookup for use classification'!$B$11,C14)),ISNUMBER(SEARCH('[1]Lookup for use classification'!$C$11,C14))),'[1]Lookup for use classification'!$A$11,IF(OR(ISNUMBER(SEARCH('[1]Lookup for use classification'!$B$12,C14)),ISNUMBER(SEARCH('[1]Lookup for use classification'!$C$12,C14))),'[1]Lookup for use classification'!$A$12,IF(OR(ISNUMBER(SEARCH('[1]Lookup for use classification'!$B$13,C14)),ISNUMBER(SEARCH('[1]Lookup for use classification'!$C$13,C14)),ISNUMBER(SEARCH('[1]Lookup for use classification'!$D$13,C14)),,ISNUMBER(SEARCH('[1]Lookup for use classification'!$C$13,C14)),ISNUMBER(SEARCH('[1]Lookup for use classification'!$E$13,C14))),'[1]Lookup for use classification'!$A$13,IF(OR(ISNUMBER(SEARCH('[1]Lookup for use classification'!$B$14,C14)),ISNUMBER(SEARCH('[1]Lookup for use classification'!$C$14,C14))),'[1]Lookup for use classification'!$A$14,"Other"))))))))))))</f>
        <v>Office</v>
      </c>
      <c r="E14" s="171">
        <v>1152</v>
      </c>
      <c r="F14" s="170"/>
      <c r="G14" s="170"/>
    </row>
    <row r="15" spans="1:18" hidden="1">
      <c r="A15" s="166" t="s">
        <v>617</v>
      </c>
      <c r="B15" s="167" t="s">
        <v>4456</v>
      </c>
      <c r="C15" s="168" t="s">
        <v>625</v>
      </c>
      <c r="D15" s="6" t="str">
        <f>IF(OR(ISNUMBER(SEARCH('[1]Lookup for use classification'!$B$1,C15)),ISNUMBER(SEARCH('[1]Lookup for use classification'!$C$1,C15)),ISNUMBER(SEARCH('[1]Lookup for use classification'!$D$1,C15)),ISNUMBER(SEARCH('[1]Lookup for use classification'!$E$1,C15))),'[1]Lookup for use classification'!$A$1,IF(ISNUMBER(SEARCH('[1]Lookup for use classification'!$B$2,C15)),'[1]Lookup for use classification'!$A$2,IF(ISNUMBER(SEARCH('[1]Lookup for use classification'!$B$3,C15)),'[1]Lookup for use classification'!$A$3,IF(OR(ISNUMBER(SEARCH('[1]Lookup for use classification'!$B$4,C15)),ISNUMBER(SEARCH('[1]Lookup for use classification'!$C$4,C15)),ISNUMBER(SEARCH('[1]Lookup for use classification'!$D$4,C15)),ISNUMBER(SEARCH('[1]Lookup for use classification'!$E$4,C15))),'[1]Lookup for use classification'!$A$4,IF(OR(ISNUMBER(SEARCH('[1]Lookup for use classification'!$B$5,C15)),ISNUMBER(SEARCH('[1]Lookup for use classification'!$C$5,C15)),ISNUMBER(SEARCH('[1]Lookup for use classification'!$D$5,C15))),'[1]Lookup for use classification'!$A$5,IF(OR(ISNUMBER(SEARCH('[1]Lookup for use classification'!$B$7,C15)),ISNUMBER(SEARCH('[1]Lookup for use classification'!$C$7,C15)),ISNUMBER(SEARCH('[1]Lookup for use classification'!$D$7,C15))),'[1]Lookup for use classification'!$A$7,IF(OR(ISNUMBER(SEARCH('[1]Lookup for use classification'!$B$9,C15)),ISNUMBER(SEARCH('[1]Lookup for use classification'!$C$9,C15)),ISNUMBER(SEARCH('[1]Lookup for use classification'!$D$9,C15)),ISNUMBER(SEARCH('[1]Lookup for use classification'!$E$9,C15)),ISNUMBER(SEARCH('[1]Lookup for use classification'!$F$9,C15)),ISNUMBER(SEARCH('[1]Lookup for use classification'!$G$9,C15)),ISNUMBER(SEARCH('[1]Lookup for use classification'!$H$9,C15)),ISNUMBER(SEARCH('[1]Lookup for use classification'!$I$9,C15)),ISNUMBER(SEARCH('[1]Lookup for use classification'!$J$9,C15)),ISNUMBER(SEARCH('[1]Lookup for use classification'!$K$9,C15))),'[1]Lookup for use classification'!$A$9,IF(OR(ISNUMBER(SEARCH('[1]Lookup for use classification'!$B$10,C15)),ISNUMBER(SEARCH('[1]Lookup for use classification'!$C$10,C15)),ISNUMBER(SEARCH('[1]Lookup for use classification'!$D$10,C15)),ISNUMBER(SEARCH('[1]Lookup for use classification'!$E$10,C15)),ISNUMBER(SEARCH('[1]Lookup for use classification'!$F$10,C15)),ISNUMBER(SEARCH('[1]Lookup for use classification'!$G$10,C15))),'[1]Lookup for use classification'!$A$10,IF(OR(ISNUMBER(SEARCH('[1]Lookup for use classification'!$B$11,C15)),ISNUMBER(SEARCH('[1]Lookup for use classification'!$C$11,C15))),'[1]Lookup for use classification'!$A$11,IF(OR(ISNUMBER(SEARCH('[1]Lookup for use classification'!$B$12,C15)),ISNUMBER(SEARCH('[1]Lookup for use classification'!$C$12,C15))),'[1]Lookup for use classification'!$A$12,IF(OR(ISNUMBER(SEARCH('[1]Lookup for use classification'!$B$13,C15)),ISNUMBER(SEARCH('[1]Lookup for use classification'!$C$13,C15)),ISNUMBER(SEARCH('[1]Lookup for use classification'!$D$13,C15)),,ISNUMBER(SEARCH('[1]Lookup for use classification'!$C$13,C15)),ISNUMBER(SEARCH('[1]Lookup for use classification'!$E$13,C15))),'[1]Lookup for use classification'!$A$13,IF(OR(ISNUMBER(SEARCH('[1]Lookup for use classification'!$B$14,C15)),ISNUMBER(SEARCH('[1]Lookup for use classification'!$C$14,C15))),'[1]Lookup for use classification'!$A$14,"Other"))))))))))))</f>
        <v>Other</v>
      </c>
      <c r="E15" s="173">
        <v>1152</v>
      </c>
      <c r="F15" s="170"/>
      <c r="G15" s="170"/>
    </row>
    <row r="16" spans="1:18" hidden="1">
      <c r="A16" s="166" t="s">
        <v>617</v>
      </c>
      <c r="B16" s="167" t="s">
        <v>4456</v>
      </c>
      <c r="C16" s="168" t="s">
        <v>372</v>
      </c>
      <c r="D16" s="6" t="str">
        <f>IF(OR(ISNUMBER(SEARCH('[1]Lookup for use classification'!$B$1,C16)),ISNUMBER(SEARCH('[1]Lookup for use classification'!$C$1,C16)),ISNUMBER(SEARCH('[1]Lookup for use classification'!$D$1,C16)),ISNUMBER(SEARCH('[1]Lookup for use classification'!$E$1,C16))),'[1]Lookup for use classification'!$A$1,IF(ISNUMBER(SEARCH('[1]Lookup for use classification'!$B$2,C16)),'[1]Lookup for use classification'!$A$2,IF(ISNUMBER(SEARCH('[1]Lookup for use classification'!$B$3,C16)),'[1]Lookup for use classification'!$A$3,IF(OR(ISNUMBER(SEARCH('[1]Lookup for use classification'!$B$4,C16)),ISNUMBER(SEARCH('[1]Lookup for use classification'!$C$4,C16)),ISNUMBER(SEARCH('[1]Lookup for use classification'!$D$4,C16)),ISNUMBER(SEARCH('[1]Lookup for use classification'!$E$4,C16))),'[1]Lookup for use classification'!$A$4,IF(OR(ISNUMBER(SEARCH('[1]Lookup for use classification'!$B$5,C16)),ISNUMBER(SEARCH('[1]Lookup for use classification'!$C$5,C16)),ISNUMBER(SEARCH('[1]Lookup for use classification'!$D$5,C16))),'[1]Lookup for use classification'!$A$5,IF(OR(ISNUMBER(SEARCH('[1]Lookup for use classification'!$B$7,C16)),ISNUMBER(SEARCH('[1]Lookup for use classification'!$C$7,C16)),ISNUMBER(SEARCH('[1]Lookup for use classification'!$D$7,C16))),'[1]Lookup for use classification'!$A$7,IF(OR(ISNUMBER(SEARCH('[1]Lookup for use classification'!$B$9,C16)),ISNUMBER(SEARCH('[1]Lookup for use classification'!$C$9,C16)),ISNUMBER(SEARCH('[1]Lookup for use classification'!$D$9,C16)),ISNUMBER(SEARCH('[1]Lookup for use classification'!$E$9,C16)),ISNUMBER(SEARCH('[1]Lookup for use classification'!$F$9,C16)),ISNUMBER(SEARCH('[1]Lookup for use classification'!$G$9,C16)),ISNUMBER(SEARCH('[1]Lookup for use classification'!$H$9,C16)),ISNUMBER(SEARCH('[1]Lookup for use classification'!$I$9,C16)),ISNUMBER(SEARCH('[1]Lookup for use classification'!$J$9,C16)),ISNUMBER(SEARCH('[1]Lookup for use classification'!$K$9,C16))),'[1]Lookup for use classification'!$A$9,IF(OR(ISNUMBER(SEARCH('[1]Lookup for use classification'!$B$10,C16)),ISNUMBER(SEARCH('[1]Lookup for use classification'!$C$10,C16)),ISNUMBER(SEARCH('[1]Lookup for use classification'!$D$10,C16)),ISNUMBER(SEARCH('[1]Lookup for use classification'!$E$10,C16)),ISNUMBER(SEARCH('[1]Lookup for use classification'!$F$10,C16)),ISNUMBER(SEARCH('[1]Lookup for use classification'!$G$10,C16))),'[1]Lookup for use classification'!$A$10,IF(OR(ISNUMBER(SEARCH('[1]Lookup for use classification'!$B$11,C16)),ISNUMBER(SEARCH('[1]Lookup for use classification'!$C$11,C16))),'[1]Lookup for use classification'!$A$11,IF(OR(ISNUMBER(SEARCH('[1]Lookup for use classification'!$B$12,C16)),ISNUMBER(SEARCH('[1]Lookup for use classification'!$C$12,C16))),'[1]Lookup for use classification'!$A$12,IF(OR(ISNUMBER(SEARCH('[1]Lookup for use classification'!$B$13,C16)),ISNUMBER(SEARCH('[1]Lookup for use classification'!$C$13,C16)),ISNUMBER(SEARCH('[1]Lookup for use classification'!$D$13,C16)),,ISNUMBER(SEARCH('[1]Lookup for use classification'!$C$13,C16)),ISNUMBER(SEARCH('[1]Lookup for use classification'!$E$13,C16))),'[1]Lookup for use classification'!$A$13,IF(OR(ISNUMBER(SEARCH('[1]Lookup for use classification'!$B$14,C16)),ISNUMBER(SEARCH('[1]Lookup for use classification'!$C$14,C16))),'[1]Lookup for use classification'!$A$14,"Other"))))))))))))</f>
        <v>Other</v>
      </c>
      <c r="E16" s="171"/>
      <c r="F16" s="170"/>
      <c r="G16" s="170"/>
    </row>
    <row r="17" spans="1:12" hidden="1">
      <c r="A17" s="166" t="s">
        <v>617</v>
      </c>
      <c r="B17" s="167" t="s">
        <v>4456</v>
      </c>
      <c r="C17" s="168" t="s">
        <v>618</v>
      </c>
      <c r="D17" s="6" t="str">
        <f>IF(OR(ISNUMBER(SEARCH('[1]Lookup for use classification'!$B$1,C17)),ISNUMBER(SEARCH('[1]Lookup for use classification'!$C$1,C17)),ISNUMBER(SEARCH('[1]Lookup for use classification'!$D$1,C17)),ISNUMBER(SEARCH('[1]Lookup for use classification'!$E$1,C17))),'[1]Lookup for use classification'!$A$1,IF(ISNUMBER(SEARCH('[1]Lookup for use classification'!$B$2,C17)),'[1]Lookup for use classification'!$A$2,IF(ISNUMBER(SEARCH('[1]Lookup for use classification'!$B$3,C17)),'[1]Lookup for use classification'!$A$3,IF(OR(ISNUMBER(SEARCH('[1]Lookup for use classification'!$B$4,C17)),ISNUMBER(SEARCH('[1]Lookup for use classification'!$C$4,C17)),ISNUMBER(SEARCH('[1]Lookup for use classification'!$D$4,C17)),ISNUMBER(SEARCH('[1]Lookup for use classification'!$E$4,C17))),'[1]Lookup for use classification'!$A$4,IF(OR(ISNUMBER(SEARCH('[1]Lookup for use classification'!$B$5,C17)),ISNUMBER(SEARCH('[1]Lookup for use classification'!$C$5,C17)),ISNUMBER(SEARCH('[1]Lookup for use classification'!$D$5,C17))),'[1]Lookup for use classification'!$A$5,IF(OR(ISNUMBER(SEARCH('[1]Lookup for use classification'!$B$7,C17)),ISNUMBER(SEARCH('[1]Lookup for use classification'!$C$7,C17)),ISNUMBER(SEARCH('[1]Lookup for use classification'!$D$7,C17))),'[1]Lookup for use classification'!$A$7,IF(OR(ISNUMBER(SEARCH('[1]Lookup for use classification'!$B$9,C17)),ISNUMBER(SEARCH('[1]Lookup for use classification'!$C$9,C17)),ISNUMBER(SEARCH('[1]Lookup for use classification'!$D$9,C17)),ISNUMBER(SEARCH('[1]Lookup for use classification'!$E$9,C17)),ISNUMBER(SEARCH('[1]Lookup for use classification'!$F$9,C17)),ISNUMBER(SEARCH('[1]Lookup for use classification'!$G$9,C17)),ISNUMBER(SEARCH('[1]Lookup for use classification'!$H$9,C17)),ISNUMBER(SEARCH('[1]Lookup for use classification'!$I$9,C17)),ISNUMBER(SEARCH('[1]Lookup for use classification'!$J$9,C17)),ISNUMBER(SEARCH('[1]Lookup for use classification'!$K$9,C17))),'[1]Lookup for use classification'!$A$9,IF(OR(ISNUMBER(SEARCH('[1]Lookup for use classification'!$B$10,C17)),ISNUMBER(SEARCH('[1]Lookup for use classification'!$C$10,C17)),ISNUMBER(SEARCH('[1]Lookup for use classification'!$D$10,C17)),ISNUMBER(SEARCH('[1]Lookup for use classification'!$E$10,C17)),ISNUMBER(SEARCH('[1]Lookup for use classification'!$F$10,C17)),ISNUMBER(SEARCH('[1]Lookup for use classification'!$G$10,C17))),'[1]Lookup for use classification'!$A$10,IF(OR(ISNUMBER(SEARCH('[1]Lookup for use classification'!$B$11,C17)),ISNUMBER(SEARCH('[1]Lookup for use classification'!$C$11,C17))),'[1]Lookup for use classification'!$A$11,IF(OR(ISNUMBER(SEARCH('[1]Lookup for use classification'!$B$12,C17)),ISNUMBER(SEARCH('[1]Lookup for use classification'!$C$12,C17))),'[1]Lookup for use classification'!$A$12,IF(OR(ISNUMBER(SEARCH('[1]Lookup for use classification'!$B$13,C17)),ISNUMBER(SEARCH('[1]Lookup for use classification'!$C$13,C17)),ISNUMBER(SEARCH('[1]Lookup for use classification'!$D$13,C17)),,ISNUMBER(SEARCH('[1]Lookup for use classification'!$C$13,C17)),ISNUMBER(SEARCH('[1]Lookup for use classification'!$E$13,C17))),'[1]Lookup for use classification'!$A$13,IF(OR(ISNUMBER(SEARCH('[1]Lookup for use classification'!$B$14,C17)),ISNUMBER(SEARCH('[1]Lookup for use classification'!$C$14,C17))),'[1]Lookup for use classification'!$A$14,"Other"))))))))))))</f>
        <v>Other</v>
      </c>
      <c r="E17" s="171"/>
      <c r="F17" s="170"/>
      <c r="G17" s="170"/>
    </row>
    <row r="18" spans="1:12" hidden="1">
      <c r="A18" s="147" t="s">
        <v>617</v>
      </c>
      <c r="B18" s="8" t="str">
        <f>IF(ISNA(VLOOKUP(CONCATENATE(A18,C18),EUS!B7:$B$1939,1,FALSE)),"","End Use Study")</f>
        <v>End Use Study</v>
      </c>
      <c r="C18" s="8" t="s">
        <v>2425</v>
      </c>
      <c r="D18" s="165" t="s">
        <v>2424</v>
      </c>
      <c r="E18" s="9">
        <v>480</v>
      </c>
      <c r="F18" s="9"/>
      <c r="G18" s="9"/>
      <c r="H18" s="164">
        <v>100</v>
      </c>
      <c r="I18" s="164"/>
      <c r="J18" s="7"/>
      <c r="L18" s="6"/>
    </row>
    <row r="19" spans="1:12" hidden="1">
      <c r="A19" s="166" t="s">
        <v>617</v>
      </c>
      <c r="B19" s="167" t="s">
        <v>4456</v>
      </c>
      <c r="C19" s="168" t="s">
        <v>298</v>
      </c>
      <c r="D19" s="6" t="str">
        <f>IF(OR(ISNUMBER(SEARCH('[1]Lookup for use classification'!$B$1,C19)),ISNUMBER(SEARCH('[1]Lookup for use classification'!$C$1,C19)),ISNUMBER(SEARCH('[1]Lookup for use classification'!$D$1,C19)),ISNUMBER(SEARCH('[1]Lookup for use classification'!$E$1,C19))),'[1]Lookup for use classification'!$A$1,IF(ISNUMBER(SEARCH('[1]Lookup for use classification'!$B$2,C19)),'[1]Lookup for use classification'!$A$2,IF(ISNUMBER(SEARCH('[1]Lookup for use classification'!$B$3,C19)),'[1]Lookup for use classification'!$A$3,IF(OR(ISNUMBER(SEARCH('[1]Lookup for use classification'!$B$4,C19)),ISNUMBER(SEARCH('[1]Lookup for use classification'!$C$4,C19)),ISNUMBER(SEARCH('[1]Lookup for use classification'!$D$4,C19)),ISNUMBER(SEARCH('[1]Lookup for use classification'!$E$4,C19))),'[1]Lookup for use classification'!$A$4,IF(OR(ISNUMBER(SEARCH('[1]Lookup for use classification'!$B$5,C19)),ISNUMBER(SEARCH('[1]Lookup for use classification'!$C$5,C19)),ISNUMBER(SEARCH('[1]Lookup for use classification'!$D$5,C19))),'[1]Lookup for use classification'!$A$5,IF(OR(ISNUMBER(SEARCH('[1]Lookup for use classification'!$B$7,C19)),ISNUMBER(SEARCH('[1]Lookup for use classification'!$C$7,C19)),ISNUMBER(SEARCH('[1]Lookup for use classification'!$D$7,C19))),'[1]Lookup for use classification'!$A$7,IF(OR(ISNUMBER(SEARCH('[1]Lookup for use classification'!$B$9,C19)),ISNUMBER(SEARCH('[1]Lookup for use classification'!$C$9,C19)),ISNUMBER(SEARCH('[1]Lookup for use classification'!$D$9,C19)),ISNUMBER(SEARCH('[1]Lookup for use classification'!$E$9,C19)),ISNUMBER(SEARCH('[1]Lookup for use classification'!$F$9,C19)),ISNUMBER(SEARCH('[1]Lookup for use classification'!$G$9,C19)),ISNUMBER(SEARCH('[1]Lookup for use classification'!$H$9,C19)),ISNUMBER(SEARCH('[1]Lookup for use classification'!$I$9,C19)),ISNUMBER(SEARCH('[1]Lookup for use classification'!$J$9,C19)),ISNUMBER(SEARCH('[1]Lookup for use classification'!$K$9,C19))),'[1]Lookup for use classification'!$A$9,IF(OR(ISNUMBER(SEARCH('[1]Lookup for use classification'!$B$10,C19)),ISNUMBER(SEARCH('[1]Lookup for use classification'!$C$10,C19)),ISNUMBER(SEARCH('[1]Lookup for use classification'!$D$10,C19)),ISNUMBER(SEARCH('[1]Lookup for use classification'!$E$10,C19)),ISNUMBER(SEARCH('[1]Lookup for use classification'!$F$10,C19)),ISNUMBER(SEARCH('[1]Lookup for use classification'!$G$10,C19))),'[1]Lookup for use classification'!$A$10,IF(OR(ISNUMBER(SEARCH('[1]Lookup for use classification'!$B$11,C19)),ISNUMBER(SEARCH('[1]Lookup for use classification'!$C$11,C19))),'[1]Lookup for use classification'!$A$11,IF(OR(ISNUMBER(SEARCH('[1]Lookup for use classification'!$B$12,C19)),ISNUMBER(SEARCH('[1]Lookup for use classification'!$C$12,C19))),'[1]Lookup for use classification'!$A$12,IF(OR(ISNUMBER(SEARCH('[1]Lookup for use classification'!$B$13,C19)),ISNUMBER(SEARCH('[1]Lookup for use classification'!$C$13,C19)),ISNUMBER(SEARCH('[1]Lookup for use classification'!$D$13,C19)),,ISNUMBER(SEARCH('[1]Lookup for use classification'!$C$13,C19)),ISNUMBER(SEARCH('[1]Lookup for use classification'!$E$13,C19))),'[1]Lookup for use classification'!$A$13,IF(OR(ISNUMBER(SEARCH('[1]Lookup for use classification'!$B$14,C19)),ISNUMBER(SEARCH('[1]Lookup for use classification'!$C$14,C19))),'[1]Lookup for use classification'!$A$14,"Other"))))))))))))</f>
        <v>Public Assembly</v>
      </c>
      <c r="E19" s="171">
        <v>640</v>
      </c>
      <c r="F19" s="170"/>
      <c r="G19" s="170"/>
    </row>
    <row r="20" spans="1:12" hidden="1">
      <c r="A20" s="166" t="s">
        <v>617</v>
      </c>
      <c r="B20" s="167" t="s">
        <v>4456</v>
      </c>
      <c r="C20" s="168" t="s">
        <v>473</v>
      </c>
      <c r="D20" s="6" t="str">
        <f>IF(OR(ISNUMBER(SEARCH('[1]Lookup for use classification'!$B$1,C20)),ISNUMBER(SEARCH('[1]Lookup for use classification'!$C$1,C20)),ISNUMBER(SEARCH('[1]Lookup for use classification'!$D$1,C20)),ISNUMBER(SEARCH('[1]Lookup for use classification'!$E$1,C20))),'[1]Lookup for use classification'!$A$1,IF(ISNUMBER(SEARCH('[1]Lookup for use classification'!$B$2,C20)),'[1]Lookup for use classification'!$A$2,IF(ISNUMBER(SEARCH('[1]Lookup for use classification'!$B$3,C20)),'[1]Lookup for use classification'!$A$3,IF(OR(ISNUMBER(SEARCH('[1]Lookup for use classification'!$B$4,C20)),ISNUMBER(SEARCH('[1]Lookup for use classification'!$C$4,C20)),ISNUMBER(SEARCH('[1]Lookup for use classification'!$D$4,C20)),ISNUMBER(SEARCH('[1]Lookup for use classification'!$E$4,C20))),'[1]Lookup for use classification'!$A$4,IF(OR(ISNUMBER(SEARCH('[1]Lookup for use classification'!$B$5,C20)),ISNUMBER(SEARCH('[1]Lookup for use classification'!$C$5,C20)),ISNUMBER(SEARCH('[1]Lookup for use classification'!$D$5,C20))),'[1]Lookup for use classification'!$A$5,IF(OR(ISNUMBER(SEARCH('[1]Lookup for use classification'!$B$7,C20)),ISNUMBER(SEARCH('[1]Lookup for use classification'!$C$7,C20)),ISNUMBER(SEARCH('[1]Lookup for use classification'!$D$7,C20))),'[1]Lookup for use classification'!$A$7,IF(OR(ISNUMBER(SEARCH('[1]Lookup for use classification'!$B$9,C20)),ISNUMBER(SEARCH('[1]Lookup for use classification'!$C$9,C20)),ISNUMBER(SEARCH('[1]Lookup for use classification'!$D$9,C20)),ISNUMBER(SEARCH('[1]Lookup for use classification'!$E$9,C20)),ISNUMBER(SEARCH('[1]Lookup for use classification'!$F$9,C20)),ISNUMBER(SEARCH('[1]Lookup for use classification'!$G$9,C20)),ISNUMBER(SEARCH('[1]Lookup for use classification'!$H$9,C20)),ISNUMBER(SEARCH('[1]Lookup for use classification'!$I$9,C20)),ISNUMBER(SEARCH('[1]Lookup for use classification'!$J$9,C20)),ISNUMBER(SEARCH('[1]Lookup for use classification'!$K$9,C20))),'[1]Lookup for use classification'!$A$9,IF(OR(ISNUMBER(SEARCH('[1]Lookup for use classification'!$B$10,C20)),ISNUMBER(SEARCH('[1]Lookup for use classification'!$C$10,C20)),ISNUMBER(SEARCH('[1]Lookup for use classification'!$D$10,C20)),ISNUMBER(SEARCH('[1]Lookup for use classification'!$E$10,C20)),ISNUMBER(SEARCH('[1]Lookup for use classification'!$F$10,C20)),ISNUMBER(SEARCH('[1]Lookup for use classification'!$G$10,C20))),'[1]Lookup for use classification'!$A$10,IF(OR(ISNUMBER(SEARCH('[1]Lookup for use classification'!$B$11,C20)),ISNUMBER(SEARCH('[1]Lookup for use classification'!$C$11,C20))),'[1]Lookup for use classification'!$A$11,IF(OR(ISNUMBER(SEARCH('[1]Lookup for use classification'!$B$12,C20)),ISNUMBER(SEARCH('[1]Lookup for use classification'!$C$12,C20))),'[1]Lookup for use classification'!$A$12,IF(OR(ISNUMBER(SEARCH('[1]Lookup for use classification'!$B$13,C20)),ISNUMBER(SEARCH('[1]Lookup for use classification'!$C$13,C20)),ISNUMBER(SEARCH('[1]Lookup for use classification'!$D$13,C20)),,ISNUMBER(SEARCH('[1]Lookup for use classification'!$C$13,C20)),ISNUMBER(SEARCH('[1]Lookup for use classification'!$E$13,C20))),'[1]Lookup for use classification'!$A$13,IF(OR(ISNUMBER(SEARCH('[1]Lookup for use classification'!$B$14,C20)),ISNUMBER(SEARCH('[1]Lookup for use classification'!$C$14,C20))),'[1]Lookup for use classification'!$A$14,"Other"))))))))))))</f>
        <v>Public Assembly</v>
      </c>
      <c r="E20" s="171">
        <v>1400</v>
      </c>
      <c r="F20" s="170"/>
      <c r="G20" s="170"/>
    </row>
    <row r="21" spans="1:12" hidden="1">
      <c r="A21" s="166" t="s">
        <v>617</v>
      </c>
      <c r="B21" s="167" t="s">
        <v>4456</v>
      </c>
      <c r="C21" s="168" t="s">
        <v>595</v>
      </c>
      <c r="D21" s="6" t="str">
        <f>IF(OR(ISNUMBER(SEARCH('[1]Lookup for use classification'!$B$1,C21)),ISNUMBER(SEARCH('[1]Lookup for use classification'!$C$1,C21)),ISNUMBER(SEARCH('[1]Lookup for use classification'!$D$1,C21)),ISNUMBER(SEARCH('[1]Lookup for use classification'!$E$1,C21))),'[1]Lookup for use classification'!$A$1,IF(ISNUMBER(SEARCH('[1]Lookup for use classification'!$B$2,C21)),'[1]Lookup for use classification'!$A$2,IF(ISNUMBER(SEARCH('[1]Lookup for use classification'!$B$3,C21)),'[1]Lookup for use classification'!$A$3,IF(OR(ISNUMBER(SEARCH('[1]Lookup for use classification'!$B$4,C21)),ISNUMBER(SEARCH('[1]Lookup for use classification'!$C$4,C21)),ISNUMBER(SEARCH('[1]Lookup for use classification'!$D$4,C21)),ISNUMBER(SEARCH('[1]Lookup for use classification'!$E$4,C21))),'[1]Lookup for use classification'!$A$4,IF(OR(ISNUMBER(SEARCH('[1]Lookup for use classification'!$B$5,C21)),ISNUMBER(SEARCH('[1]Lookup for use classification'!$C$5,C21)),ISNUMBER(SEARCH('[1]Lookup for use classification'!$D$5,C21))),'[1]Lookup for use classification'!$A$5,IF(OR(ISNUMBER(SEARCH('[1]Lookup for use classification'!$B$7,C21)),ISNUMBER(SEARCH('[1]Lookup for use classification'!$C$7,C21)),ISNUMBER(SEARCH('[1]Lookup for use classification'!$D$7,C21))),'[1]Lookup for use classification'!$A$7,IF(OR(ISNUMBER(SEARCH('[1]Lookup for use classification'!$B$9,C21)),ISNUMBER(SEARCH('[1]Lookup for use classification'!$C$9,C21)),ISNUMBER(SEARCH('[1]Lookup for use classification'!$D$9,C21)),ISNUMBER(SEARCH('[1]Lookup for use classification'!$E$9,C21)),ISNUMBER(SEARCH('[1]Lookup for use classification'!$F$9,C21)),ISNUMBER(SEARCH('[1]Lookup for use classification'!$G$9,C21)),ISNUMBER(SEARCH('[1]Lookup for use classification'!$H$9,C21)),ISNUMBER(SEARCH('[1]Lookup for use classification'!$I$9,C21)),ISNUMBER(SEARCH('[1]Lookup for use classification'!$J$9,C21)),ISNUMBER(SEARCH('[1]Lookup for use classification'!$K$9,C21))),'[1]Lookup for use classification'!$A$9,IF(OR(ISNUMBER(SEARCH('[1]Lookup for use classification'!$B$10,C21)),ISNUMBER(SEARCH('[1]Lookup for use classification'!$C$10,C21)),ISNUMBER(SEARCH('[1]Lookup for use classification'!$D$10,C21)),ISNUMBER(SEARCH('[1]Lookup for use classification'!$E$10,C21)),ISNUMBER(SEARCH('[1]Lookup for use classification'!$F$10,C21)),ISNUMBER(SEARCH('[1]Lookup for use classification'!$G$10,C21))),'[1]Lookup for use classification'!$A$10,IF(OR(ISNUMBER(SEARCH('[1]Lookup for use classification'!$B$11,C21)),ISNUMBER(SEARCH('[1]Lookup for use classification'!$C$11,C21))),'[1]Lookup for use classification'!$A$11,IF(OR(ISNUMBER(SEARCH('[1]Lookup for use classification'!$B$12,C21)),ISNUMBER(SEARCH('[1]Lookup for use classification'!$C$12,C21))),'[1]Lookup for use classification'!$A$12,IF(OR(ISNUMBER(SEARCH('[1]Lookup for use classification'!$B$13,C21)),ISNUMBER(SEARCH('[1]Lookup for use classification'!$C$13,C21)),ISNUMBER(SEARCH('[1]Lookup for use classification'!$D$13,C21)),,ISNUMBER(SEARCH('[1]Lookup for use classification'!$C$13,C21)),ISNUMBER(SEARCH('[1]Lookup for use classification'!$E$13,C21))),'[1]Lookup for use classification'!$A$13,IF(OR(ISNUMBER(SEARCH('[1]Lookup for use classification'!$B$14,C21)),ISNUMBER(SEARCH('[1]Lookup for use classification'!$C$14,C21))),'[1]Lookup for use classification'!$A$14,"Other"))))))))))))</f>
        <v>Public Assembly</v>
      </c>
      <c r="E21" s="171"/>
      <c r="F21" s="170"/>
      <c r="G21" s="170"/>
    </row>
    <row r="22" spans="1:12" hidden="1">
      <c r="A22" s="147" t="s">
        <v>617</v>
      </c>
      <c r="B22" s="8" t="str">
        <f>IF(ISNA(VLOOKUP(CONCATENATE(A22,C22),EUS!B8:$B$1939,1,FALSE)),"","End Use Study")</f>
        <v>End Use Study</v>
      </c>
      <c r="C22" s="8" t="s">
        <v>302</v>
      </c>
      <c r="D22" s="6" t="str">
        <f>IF(OR(ISNUMBER(SEARCH('[1]Lookup for use classification'!$B$1,C22)),ISNUMBER(SEARCH('[1]Lookup for use classification'!$C$1,C22)),ISNUMBER(SEARCH('[1]Lookup for use classification'!$D$1,C22)),ISNUMBER(SEARCH('[1]Lookup for use classification'!$E$1,C22))),'[1]Lookup for use classification'!$A$1,IF(ISNUMBER(SEARCH('[1]Lookup for use classification'!$B$2,C22)),'[1]Lookup for use classification'!$A$2,IF(ISNUMBER(SEARCH('[1]Lookup for use classification'!$B$3,C22)),'[1]Lookup for use classification'!$A$3,IF(OR(ISNUMBER(SEARCH('[1]Lookup for use classification'!$B$4,C22)),ISNUMBER(SEARCH('[1]Lookup for use classification'!$C$4,C22)),ISNUMBER(SEARCH('[1]Lookup for use classification'!$D$4,C22)),ISNUMBER(SEARCH('[1]Lookup for use classification'!$E$4,C22))),'[1]Lookup for use classification'!$A$4,IF(OR(ISNUMBER(SEARCH('[1]Lookup for use classification'!$B$5,C22)),ISNUMBER(SEARCH('[1]Lookup for use classification'!$C$5,C22)),ISNUMBER(SEARCH('[1]Lookup for use classification'!$D$5,C22))),'[1]Lookup for use classification'!$A$5,IF(OR(ISNUMBER(SEARCH('[1]Lookup for use classification'!$B$7,C22)),ISNUMBER(SEARCH('[1]Lookup for use classification'!$C$7,C22)),ISNUMBER(SEARCH('[1]Lookup for use classification'!$D$7,C22))),'[1]Lookup for use classification'!$A$7,IF(OR(ISNUMBER(SEARCH('[1]Lookup for use classification'!$B$9,C22)),ISNUMBER(SEARCH('[1]Lookup for use classification'!$C$9,C22)),ISNUMBER(SEARCH('[1]Lookup for use classification'!$D$9,C22)),ISNUMBER(SEARCH('[1]Lookup for use classification'!$E$9,C22)),ISNUMBER(SEARCH('[1]Lookup for use classification'!$F$9,C22)),ISNUMBER(SEARCH('[1]Lookup for use classification'!$G$9,C22)),ISNUMBER(SEARCH('[1]Lookup for use classification'!$H$9,C22)),ISNUMBER(SEARCH('[1]Lookup for use classification'!$I$9,C22)),ISNUMBER(SEARCH('[1]Lookup for use classification'!$J$9,C22)),ISNUMBER(SEARCH('[1]Lookup for use classification'!$K$9,C22))),'[1]Lookup for use classification'!$A$9,IF(OR(ISNUMBER(SEARCH('[1]Lookup for use classification'!$B$10,C22)),ISNUMBER(SEARCH('[1]Lookup for use classification'!$C$10,C22)),ISNUMBER(SEARCH('[1]Lookup for use classification'!$D$10,C22)),ISNUMBER(SEARCH('[1]Lookup for use classification'!$E$10,C22)),ISNUMBER(SEARCH('[1]Lookup for use classification'!$F$10,C22)),ISNUMBER(SEARCH('[1]Lookup for use classification'!$G$10,C22))),'[1]Lookup for use classification'!$A$10,IF(OR(ISNUMBER(SEARCH('[1]Lookup for use classification'!$B$11,C22)),ISNUMBER(SEARCH('[1]Lookup for use classification'!$C$11,C22))),'[1]Lookup for use classification'!$A$11,IF(OR(ISNUMBER(SEARCH('[1]Lookup for use classification'!$B$12,C22)),ISNUMBER(SEARCH('[1]Lookup for use classification'!$C$12,C22))),'[1]Lookup for use classification'!$A$12,IF(OR(ISNUMBER(SEARCH('[1]Lookup for use classification'!$B$13,C22)),ISNUMBER(SEARCH('[1]Lookup for use classification'!$C$13,C22)),ISNUMBER(SEARCH('[1]Lookup for use classification'!$D$13,C22)),,ISNUMBER(SEARCH('[1]Lookup for use classification'!$C$13,C22)),ISNUMBER(SEARCH('[1]Lookup for use classification'!$E$13,C22))),'[1]Lookup for use classification'!$A$13,IF(OR(ISNUMBER(SEARCH('[1]Lookup for use classification'!$B$14,C22)),ISNUMBER(SEARCH('[1]Lookup for use classification'!$C$14,C22))),'[1]Lookup for use classification'!$A$14,"Other"))))))))))))</f>
        <v>Retail - Other</v>
      </c>
      <c r="E22" s="9">
        <v>600</v>
      </c>
      <c r="F22" s="7"/>
      <c r="G22" s="7"/>
      <c r="H22" s="164">
        <v>300</v>
      </c>
      <c r="I22" s="164"/>
      <c r="J22" s="7"/>
      <c r="L22" s="6"/>
    </row>
    <row r="23" spans="1:12" hidden="1">
      <c r="A23" s="147" t="s">
        <v>617</v>
      </c>
      <c r="B23" s="8" t="str">
        <f>IF(ISNA(VLOOKUP(CONCATENATE(A23,C23),EUS!B10:$B$1939,1,FALSE)),"","End Use Study")</f>
        <v>End Use Study</v>
      </c>
      <c r="C23" s="8" t="s">
        <v>82</v>
      </c>
      <c r="D23" s="165" t="s">
        <v>1980</v>
      </c>
      <c r="E23" s="9">
        <v>1104</v>
      </c>
      <c r="F23" s="9"/>
      <c r="G23" s="9"/>
      <c r="H23" s="164"/>
      <c r="I23" s="164"/>
      <c r="J23" s="7"/>
      <c r="L23" s="6"/>
    </row>
    <row r="24" spans="1:12" hidden="1">
      <c r="A24" s="166" t="s">
        <v>617</v>
      </c>
      <c r="B24" s="167" t="s">
        <v>4456</v>
      </c>
      <c r="C24" s="168" t="s">
        <v>622</v>
      </c>
      <c r="D24" s="6" t="str">
        <f>IF(OR(ISNUMBER(SEARCH('[1]Lookup for use classification'!$B$1,C24)),ISNUMBER(SEARCH('[1]Lookup for use classification'!$C$1,C24)),ISNUMBER(SEARCH('[1]Lookup for use classification'!$D$1,C24)),ISNUMBER(SEARCH('[1]Lookup for use classification'!$E$1,C24))),'[1]Lookup for use classification'!$A$1,IF(ISNUMBER(SEARCH('[1]Lookup for use classification'!$B$2,C24)),'[1]Lookup for use classification'!$A$2,IF(ISNUMBER(SEARCH('[1]Lookup for use classification'!$B$3,C24)),'[1]Lookup for use classification'!$A$3,IF(OR(ISNUMBER(SEARCH('[1]Lookup for use classification'!$B$4,C24)),ISNUMBER(SEARCH('[1]Lookup for use classification'!$C$4,C24)),ISNUMBER(SEARCH('[1]Lookup for use classification'!$D$4,C24)),ISNUMBER(SEARCH('[1]Lookup for use classification'!$E$4,C24))),'[1]Lookup for use classification'!$A$4,IF(OR(ISNUMBER(SEARCH('[1]Lookup for use classification'!$B$5,C24)),ISNUMBER(SEARCH('[1]Lookup for use classification'!$C$5,C24)),ISNUMBER(SEARCH('[1]Lookup for use classification'!$D$5,C24))),'[1]Lookup for use classification'!$A$5,IF(OR(ISNUMBER(SEARCH('[1]Lookup for use classification'!$B$7,C24)),ISNUMBER(SEARCH('[1]Lookup for use classification'!$C$7,C24)),ISNUMBER(SEARCH('[1]Lookup for use classification'!$D$7,C24))),'[1]Lookup for use classification'!$A$7,IF(OR(ISNUMBER(SEARCH('[1]Lookup for use classification'!$B$9,C24)),ISNUMBER(SEARCH('[1]Lookup for use classification'!$C$9,C24)),ISNUMBER(SEARCH('[1]Lookup for use classification'!$D$9,C24)),ISNUMBER(SEARCH('[1]Lookup for use classification'!$E$9,C24)),ISNUMBER(SEARCH('[1]Lookup for use classification'!$F$9,C24)),ISNUMBER(SEARCH('[1]Lookup for use classification'!$G$9,C24)),ISNUMBER(SEARCH('[1]Lookup for use classification'!$H$9,C24)),ISNUMBER(SEARCH('[1]Lookup for use classification'!$I$9,C24)),ISNUMBER(SEARCH('[1]Lookup for use classification'!$J$9,C24)),ISNUMBER(SEARCH('[1]Lookup for use classification'!$K$9,C24))),'[1]Lookup for use classification'!$A$9,IF(OR(ISNUMBER(SEARCH('[1]Lookup for use classification'!$B$10,C24)),ISNUMBER(SEARCH('[1]Lookup for use classification'!$C$10,C24)),ISNUMBER(SEARCH('[1]Lookup for use classification'!$D$10,C24)),ISNUMBER(SEARCH('[1]Lookup for use classification'!$E$10,C24)),ISNUMBER(SEARCH('[1]Lookup for use classification'!$F$10,C24)),ISNUMBER(SEARCH('[1]Lookup for use classification'!$G$10,C24))),'[1]Lookup for use classification'!$A$10,IF(OR(ISNUMBER(SEARCH('[1]Lookup for use classification'!$B$11,C24)),ISNUMBER(SEARCH('[1]Lookup for use classification'!$C$11,C24))),'[1]Lookup for use classification'!$A$11,IF(OR(ISNUMBER(SEARCH('[1]Lookup for use classification'!$B$12,C24)),ISNUMBER(SEARCH('[1]Lookup for use classification'!$C$12,C24))),'[1]Lookup for use classification'!$A$12,IF(OR(ISNUMBER(SEARCH('[1]Lookup for use classification'!$B$13,C24)),ISNUMBER(SEARCH('[1]Lookup for use classification'!$C$13,C24)),ISNUMBER(SEARCH('[1]Lookup for use classification'!$D$13,C24)),,ISNUMBER(SEARCH('[1]Lookup for use classification'!$C$13,C24)),ISNUMBER(SEARCH('[1]Lookup for use classification'!$E$13,C24))),'[1]Lookup for use classification'!$A$13,IF(OR(ISNUMBER(SEARCH('[1]Lookup for use classification'!$B$14,C24)),ISNUMBER(SEARCH('[1]Lookup for use classification'!$C$14,C24))),'[1]Lookup for use classification'!$A$14,"Other"))))))))))))</f>
        <v>Water &amp; Sewer</v>
      </c>
      <c r="E24" s="171">
        <v>620</v>
      </c>
      <c r="F24" s="170"/>
      <c r="G24" s="170"/>
    </row>
    <row r="25" spans="1:12" hidden="1">
      <c r="A25" s="166" t="s">
        <v>617</v>
      </c>
      <c r="B25" s="167" t="s">
        <v>4456</v>
      </c>
      <c r="C25" s="168" t="s">
        <v>626</v>
      </c>
      <c r="D25" s="6" t="str">
        <f>IF(OR(ISNUMBER(SEARCH('[1]Lookup for use classification'!$B$1,C25)),ISNUMBER(SEARCH('[1]Lookup for use classification'!$C$1,C25)),ISNUMBER(SEARCH('[1]Lookup for use classification'!$D$1,C25)),ISNUMBER(SEARCH('[1]Lookup for use classification'!$E$1,C25))),'[1]Lookup for use classification'!$A$1,IF(ISNUMBER(SEARCH('[1]Lookup for use classification'!$B$2,C25)),'[1]Lookup for use classification'!$A$2,IF(ISNUMBER(SEARCH('[1]Lookup for use classification'!$B$3,C25)),'[1]Lookup for use classification'!$A$3,IF(OR(ISNUMBER(SEARCH('[1]Lookup for use classification'!$B$4,C25)),ISNUMBER(SEARCH('[1]Lookup for use classification'!$C$4,C25)),ISNUMBER(SEARCH('[1]Lookup for use classification'!$D$4,C25)),ISNUMBER(SEARCH('[1]Lookup for use classification'!$E$4,C25))),'[1]Lookup for use classification'!$A$4,IF(OR(ISNUMBER(SEARCH('[1]Lookup for use classification'!$B$5,C25)),ISNUMBER(SEARCH('[1]Lookup for use classification'!$C$5,C25)),ISNUMBER(SEARCH('[1]Lookup for use classification'!$D$5,C25))),'[1]Lookup for use classification'!$A$5,IF(OR(ISNUMBER(SEARCH('[1]Lookup for use classification'!$B$7,C25)),ISNUMBER(SEARCH('[1]Lookup for use classification'!$C$7,C25)),ISNUMBER(SEARCH('[1]Lookup for use classification'!$D$7,C25))),'[1]Lookup for use classification'!$A$7,IF(OR(ISNUMBER(SEARCH('[1]Lookup for use classification'!$B$9,C25)),ISNUMBER(SEARCH('[1]Lookup for use classification'!$C$9,C25)),ISNUMBER(SEARCH('[1]Lookup for use classification'!$D$9,C25)),ISNUMBER(SEARCH('[1]Lookup for use classification'!$E$9,C25)),ISNUMBER(SEARCH('[1]Lookup for use classification'!$F$9,C25)),ISNUMBER(SEARCH('[1]Lookup for use classification'!$G$9,C25)),ISNUMBER(SEARCH('[1]Lookup for use classification'!$H$9,C25)),ISNUMBER(SEARCH('[1]Lookup for use classification'!$I$9,C25)),ISNUMBER(SEARCH('[1]Lookup for use classification'!$J$9,C25)),ISNUMBER(SEARCH('[1]Lookup for use classification'!$K$9,C25))),'[1]Lookup for use classification'!$A$9,IF(OR(ISNUMBER(SEARCH('[1]Lookup for use classification'!$B$10,C25)),ISNUMBER(SEARCH('[1]Lookup for use classification'!$C$10,C25)),ISNUMBER(SEARCH('[1]Lookup for use classification'!$D$10,C25)),ISNUMBER(SEARCH('[1]Lookup for use classification'!$E$10,C25)),ISNUMBER(SEARCH('[1]Lookup for use classification'!$F$10,C25)),ISNUMBER(SEARCH('[1]Lookup for use classification'!$G$10,C25))),'[1]Lookup for use classification'!$A$10,IF(OR(ISNUMBER(SEARCH('[1]Lookup for use classification'!$B$11,C25)),ISNUMBER(SEARCH('[1]Lookup for use classification'!$C$11,C25))),'[1]Lookup for use classification'!$A$11,IF(OR(ISNUMBER(SEARCH('[1]Lookup for use classification'!$B$12,C25)),ISNUMBER(SEARCH('[1]Lookup for use classification'!$C$12,C25))),'[1]Lookup for use classification'!$A$12,IF(OR(ISNUMBER(SEARCH('[1]Lookup for use classification'!$B$13,C25)),ISNUMBER(SEARCH('[1]Lookup for use classification'!$C$13,C25)),ISNUMBER(SEARCH('[1]Lookup for use classification'!$D$13,C25)),,ISNUMBER(SEARCH('[1]Lookup for use classification'!$C$13,C25)),ISNUMBER(SEARCH('[1]Lookup for use classification'!$E$13,C25))),'[1]Lookup for use classification'!$A$13,IF(OR(ISNUMBER(SEARCH('[1]Lookup for use classification'!$B$14,C25)),ISNUMBER(SEARCH('[1]Lookup for use classification'!$C$14,C25))),'[1]Lookup for use classification'!$A$14,"Other"))))))))))))</f>
        <v>Water &amp; Sewer</v>
      </c>
      <c r="E25" s="169"/>
      <c r="F25" s="170"/>
      <c r="G25" s="170"/>
    </row>
    <row r="26" spans="1:12" hidden="1">
      <c r="A26" s="147" t="s">
        <v>0</v>
      </c>
      <c r="B26" s="8" t="str">
        <f>IF(ISNA(VLOOKUP(CONCATENATE(A26,C26),EUS!B18:$B$1939,1,FALSE)),"","End Use Study")</f>
        <v>End Use Study</v>
      </c>
      <c r="C26" s="8" t="s">
        <v>3614</v>
      </c>
      <c r="D26" s="6" t="s">
        <v>3615</v>
      </c>
      <c r="E26" s="9"/>
      <c r="F26" s="9"/>
      <c r="G26" s="9"/>
      <c r="H26" s="164"/>
      <c r="I26" s="164"/>
      <c r="J26" s="7"/>
      <c r="L26" s="6"/>
    </row>
    <row r="27" spans="1:12" hidden="1">
      <c r="A27" s="161" t="s">
        <v>2569</v>
      </c>
      <c r="B27" s="8" t="str">
        <f>IF(ISNA(VLOOKUP(CONCATENATE(A27,C27),ARIS!$A$1:$A$959,1,FALSE)),"","ARIS")</f>
        <v>ARIS</v>
      </c>
      <c r="C27" s="162" t="s">
        <v>3336</v>
      </c>
      <c r="D27" s="165" t="s">
        <v>3335</v>
      </c>
      <c r="E27" s="163">
        <v>42404</v>
      </c>
      <c r="F27" s="163"/>
      <c r="G27" s="163"/>
      <c r="H27" s="164"/>
      <c r="I27" s="164"/>
      <c r="J27" s="165">
        <v>361437.91957866668</v>
      </c>
    </row>
    <row r="28" spans="1:12" hidden="1">
      <c r="A28" s="147" t="s">
        <v>0</v>
      </c>
      <c r="B28" s="8" t="str">
        <f>IF(ISNA(VLOOKUP(CONCATENATE(A28,C28),EUS!B19:$B$1939,1,FALSE)),"","End Use Study")</f>
        <v>End Use Study</v>
      </c>
      <c r="C28" s="8" t="s">
        <v>3337</v>
      </c>
      <c r="D28" s="165" t="s">
        <v>3335</v>
      </c>
      <c r="E28" s="9"/>
      <c r="F28" s="9"/>
      <c r="G28" s="9"/>
      <c r="H28" s="164"/>
      <c r="I28" s="164"/>
      <c r="J28" s="7"/>
      <c r="L28" s="6"/>
    </row>
    <row r="29" spans="1:12" hidden="1">
      <c r="A29" s="147" t="s">
        <v>0</v>
      </c>
      <c r="B29" s="8" t="str">
        <f>IF(ISNA(VLOOKUP(CONCATENATE(A29,C29),EUS!B20:$B$1939,1,FALSE)),"","End Use Study")</f>
        <v>End Use Study</v>
      </c>
      <c r="C29" s="8" t="s">
        <v>3338</v>
      </c>
      <c r="D29" s="165" t="s">
        <v>3335</v>
      </c>
      <c r="E29" s="9"/>
      <c r="F29" s="9"/>
      <c r="G29" s="9"/>
      <c r="H29" s="164"/>
      <c r="I29" s="164"/>
      <c r="J29" s="7"/>
      <c r="L29" s="6"/>
    </row>
    <row r="30" spans="1:12" hidden="1">
      <c r="A30" s="166" t="s">
        <v>560</v>
      </c>
      <c r="B30" s="167" t="s">
        <v>4456</v>
      </c>
      <c r="C30" s="174" t="s">
        <v>12</v>
      </c>
      <c r="D30" s="6" t="str">
        <f>IF(OR(ISNUMBER(SEARCH('[1]Lookup for use classification'!$B$1,C30)),ISNUMBER(SEARCH('[1]Lookup for use classification'!$C$1,C30)),ISNUMBER(SEARCH('[1]Lookup for use classification'!$D$1,C30)),ISNUMBER(SEARCH('[1]Lookup for use classification'!$E$1,C30))),'[1]Lookup for use classification'!$A$1,IF(ISNUMBER(SEARCH('[1]Lookup for use classification'!$B$2,C30)),'[1]Lookup for use classification'!$A$2,IF(ISNUMBER(SEARCH('[1]Lookup for use classification'!$B$3,C30)),'[1]Lookup for use classification'!$A$3,IF(OR(ISNUMBER(SEARCH('[1]Lookup for use classification'!$B$4,C30)),ISNUMBER(SEARCH('[1]Lookup for use classification'!$C$4,C30)),ISNUMBER(SEARCH('[1]Lookup for use classification'!$D$4,C30)),ISNUMBER(SEARCH('[1]Lookup for use classification'!$E$4,C30))),'[1]Lookup for use classification'!$A$4,IF(OR(ISNUMBER(SEARCH('[1]Lookup for use classification'!$B$5,C30)),ISNUMBER(SEARCH('[1]Lookup for use classification'!$C$5,C30)),ISNUMBER(SEARCH('[1]Lookup for use classification'!$D$5,C30))),'[1]Lookup for use classification'!$A$5,IF(OR(ISNUMBER(SEARCH('[1]Lookup for use classification'!$B$7,C30)),ISNUMBER(SEARCH('[1]Lookup for use classification'!$C$7,C30)),ISNUMBER(SEARCH('[1]Lookup for use classification'!$D$7,C30))),'[1]Lookup for use classification'!$A$7,IF(OR(ISNUMBER(SEARCH('[1]Lookup for use classification'!$B$9,C30)),ISNUMBER(SEARCH('[1]Lookup for use classification'!$C$9,C30)),ISNUMBER(SEARCH('[1]Lookup for use classification'!$D$9,C30)),ISNUMBER(SEARCH('[1]Lookup for use classification'!$E$9,C30)),ISNUMBER(SEARCH('[1]Lookup for use classification'!$F$9,C30)),ISNUMBER(SEARCH('[1]Lookup for use classification'!$G$9,C30)),ISNUMBER(SEARCH('[1]Lookup for use classification'!$H$9,C30)),ISNUMBER(SEARCH('[1]Lookup for use classification'!$I$9,C30)),ISNUMBER(SEARCH('[1]Lookup for use classification'!$J$9,C30)),ISNUMBER(SEARCH('[1]Lookup for use classification'!$K$9,C30))),'[1]Lookup for use classification'!$A$9,IF(OR(ISNUMBER(SEARCH('[1]Lookup for use classification'!$B$10,C30)),ISNUMBER(SEARCH('[1]Lookup for use classification'!$C$10,C30)),ISNUMBER(SEARCH('[1]Lookup for use classification'!$D$10,C30)),ISNUMBER(SEARCH('[1]Lookup for use classification'!$E$10,C30)),ISNUMBER(SEARCH('[1]Lookup for use classification'!$F$10,C30)),ISNUMBER(SEARCH('[1]Lookup for use classification'!$G$10,C30))),'[1]Lookup for use classification'!$A$10,IF(OR(ISNUMBER(SEARCH('[1]Lookup for use classification'!$B$11,C30)),ISNUMBER(SEARCH('[1]Lookup for use classification'!$C$11,C30))),'[1]Lookup for use classification'!$A$11,IF(OR(ISNUMBER(SEARCH('[1]Lookup for use classification'!$B$12,C30)),ISNUMBER(SEARCH('[1]Lookup for use classification'!$C$12,C30))),'[1]Lookup for use classification'!$A$12,IF(OR(ISNUMBER(SEARCH('[1]Lookup for use classification'!$B$13,C30)),ISNUMBER(SEARCH('[1]Lookup for use classification'!$C$13,C30)),ISNUMBER(SEARCH('[1]Lookup for use classification'!$D$13,C30)),,ISNUMBER(SEARCH('[1]Lookup for use classification'!$C$13,C30)),ISNUMBER(SEARCH('[1]Lookup for use classification'!$E$13,C30))),'[1]Lookup for use classification'!$A$13,IF(OR(ISNUMBER(SEARCH('[1]Lookup for use classification'!$B$14,C30)),ISNUMBER(SEARCH('[1]Lookup for use classification'!$C$14,C30))),'[1]Lookup for use classification'!$A$14,"Other"))))))))))))</f>
        <v>Health Care - Hospitals</v>
      </c>
      <c r="E30" s="175">
        <v>2335</v>
      </c>
      <c r="F30" s="176" t="s">
        <v>10</v>
      </c>
      <c r="G30" s="176" t="s">
        <v>11</v>
      </c>
    </row>
    <row r="31" spans="1:12" hidden="1">
      <c r="A31" s="166" t="s">
        <v>0</v>
      </c>
      <c r="B31" s="167" t="s">
        <v>4456</v>
      </c>
      <c r="C31" s="174" t="s">
        <v>5</v>
      </c>
      <c r="D31" s="6" t="str">
        <f>IF(OR(ISNUMBER(SEARCH('[1]Lookup for use classification'!$B$1,C31)),ISNUMBER(SEARCH('[1]Lookup for use classification'!$C$1,C31)),ISNUMBER(SEARCH('[1]Lookup for use classification'!$D$1,C31)),ISNUMBER(SEARCH('[1]Lookup for use classification'!$E$1,C31))),'[1]Lookup for use classification'!$A$1,IF(ISNUMBER(SEARCH('[1]Lookup for use classification'!$B$2,C31)),'[1]Lookup for use classification'!$A$2,IF(ISNUMBER(SEARCH('[1]Lookup for use classification'!$B$3,C31)),'[1]Lookup for use classification'!$A$3,IF(OR(ISNUMBER(SEARCH('[1]Lookup for use classification'!$B$4,C31)),ISNUMBER(SEARCH('[1]Lookup for use classification'!$C$4,C31)),ISNUMBER(SEARCH('[1]Lookup for use classification'!$D$4,C31)),ISNUMBER(SEARCH('[1]Lookup for use classification'!$E$4,C31))),'[1]Lookup for use classification'!$A$4,IF(OR(ISNUMBER(SEARCH('[1]Lookup for use classification'!$B$5,C31)),ISNUMBER(SEARCH('[1]Lookup for use classification'!$C$5,C31)),ISNUMBER(SEARCH('[1]Lookup for use classification'!$D$5,C31))),'[1]Lookup for use classification'!$A$5,IF(OR(ISNUMBER(SEARCH('[1]Lookup for use classification'!$B$7,C31)),ISNUMBER(SEARCH('[1]Lookup for use classification'!$C$7,C31)),ISNUMBER(SEARCH('[1]Lookup for use classification'!$D$7,C31))),'[1]Lookup for use classification'!$A$7,IF(OR(ISNUMBER(SEARCH('[1]Lookup for use classification'!$B$9,C31)),ISNUMBER(SEARCH('[1]Lookup for use classification'!$C$9,C31)),ISNUMBER(SEARCH('[1]Lookup for use classification'!$D$9,C31)),ISNUMBER(SEARCH('[1]Lookup for use classification'!$E$9,C31)),ISNUMBER(SEARCH('[1]Lookup for use classification'!$F$9,C31)),ISNUMBER(SEARCH('[1]Lookup for use classification'!$G$9,C31)),ISNUMBER(SEARCH('[1]Lookup for use classification'!$H$9,C31)),ISNUMBER(SEARCH('[1]Lookup for use classification'!$I$9,C31)),ISNUMBER(SEARCH('[1]Lookup for use classification'!$J$9,C31)),ISNUMBER(SEARCH('[1]Lookup for use classification'!$K$9,C31))),'[1]Lookup for use classification'!$A$9,IF(OR(ISNUMBER(SEARCH('[1]Lookup for use classification'!$B$10,C31)),ISNUMBER(SEARCH('[1]Lookup for use classification'!$C$10,C31)),ISNUMBER(SEARCH('[1]Lookup for use classification'!$D$10,C31)),ISNUMBER(SEARCH('[1]Lookup for use classification'!$E$10,C31)),ISNUMBER(SEARCH('[1]Lookup for use classification'!$F$10,C31)),ISNUMBER(SEARCH('[1]Lookup for use classification'!$G$10,C31))),'[1]Lookup for use classification'!$A$10,IF(OR(ISNUMBER(SEARCH('[1]Lookup for use classification'!$B$11,C31)),ISNUMBER(SEARCH('[1]Lookup for use classification'!$C$11,C31))),'[1]Lookup for use classification'!$A$11,IF(OR(ISNUMBER(SEARCH('[1]Lookup for use classification'!$B$12,C31)),ISNUMBER(SEARCH('[1]Lookup for use classification'!$C$12,C31))),'[1]Lookup for use classification'!$A$12,IF(OR(ISNUMBER(SEARCH('[1]Lookup for use classification'!$B$13,C31)),ISNUMBER(SEARCH('[1]Lookup for use classification'!$C$13,C31)),ISNUMBER(SEARCH('[1]Lookup for use classification'!$D$13,C31)),,ISNUMBER(SEARCH('[1]Lookup for use classification'!$C$13,C31)),ISNUMBER(SEARCH('[1]Lookup for use classification'!$E$13,C31))),'[1]Lookup for use classification'!$A$13,IF(OR(ISNUMBER(SEARCH('[1]Lookup for use classification'!$B$14,C31)),ISNUMBER(SEARCH('[1]Lookup for use classification'!$C$14,C31))),'[1]Lookup for use classification'!$A$14,"Other"))))))))))))</f>
        <v>Office</v>
      </c>
      <c r="E31" s="175">
        <v>960</v>
      </c>
      <c r="F31" s="176"/>
      <c r="G31" s="176"/>
    </row>
    <row r="32" spans="1:12" hidden="1">
      <c r="A32" s="166" t="s">
        <v>560</v>
      </c>
      <c r="B32" s="167" t="s">
        <v>4456</v>
      </c>
      <c r="C32" s="174" t="s">
        <v>15</v>
      </c>
      <c r="D32" s="6" t="str">
        <f>IF(OR(ISNUMBER(SEARCH('[1]Lookup for use classification'!$B$1,C32)),ISNUMBER(SEARCH('[1]Lookup for use classification'!$C$1,C32)),ISNUMBER(SEARCH('[1]Lookup for use classification'!$D$1,C32)),ISNUMBER(SEARCH('[1]Lookup for use classification'!$E$1,C32))),'[1]Lookup for use classification'!$A$1,IF(ISNUMBER(SEARCH('[1]Lookup for use classification'!$B$2,C32)),'[1]Lookup for use classification'!$A$2,IF(ISNUMBER(SEARCH('[1]Lookup for use classification'!$B$3,C32)),'[1]Lookup for use classification'!$A$3,IF(OR(ISNUMBER(SEARCH('[1]Lookup for use classification'!$B$4,C32)),ISNUMBER(SEARCH('[1]Lookup for use classification'!$C$4,C32)),ISNUMBER(SEARCH('[1]Lookup for use classification'!$D$4,C32)),ISNUMBER(SEARCH('[1]Lookup for use classification'!$E$4,C32))),'[1]Lookup for use classification'!$A$4,IF(OR(ISNUMBER(SEARCH('[1]Lookup for use classification'!$B$5,C32)),ISNUMBER(SEARCH('[1]Lookup for use classification'!$C$5,C32)),ISNUMBER(SEARCH('[1]Lookup for use classification'!$D$5,C32))),'[1]Lookup for use classification'!$A$5,IF(OR(ISNUMBER(SEARCH('[1]Lookup for use classification'!$B$7,C32)),ISNUMBER(SEARCH('[1]Lookup for use classification'!$C$7,C32)),ISNUMBER(SEARCH('[1]Lookup for use classification'!$D$7,C32))),'[1]Lookup for use classification'!$A$7,IF(OR(ISNUMBER(SEARCH('[1]Lookup for use classification'!$B$9,C32)),ISNUMBER(SEARCH('[1]Lookup for use classification'!$C$9,C32)),ISNUMBER(SEARCH('[1]Lookup for use classification'!$D$9,C32)),ISNUMBER(SEARCH('[1]Lookup for use classification'!$E$9,C32)),ISNUMBER(SEARCH('[1]Lookup for use classification'!$F$9,C32)),ISNUMBER(SEARCH('[1]Lookup for use classification'!$G$9,C32)),ISNUMBER(SEARCH('[1]Lookup for use classification'!$H$9,C32)),ISNUMBER(SEARCH('[1]Lookup for use classification'!$I$9,C32)),ISNUMBER(SEARCH('[1]Lookup for use classification'!$J$9,C32)),ISNUMBER(SEARCH('[1]Lookup for use classification'!$K$9,C32))),'[1]Lookup for use classification'!$A$9,IF(OR(ISNUMBER(SEARCH('[1]Lookup for use classification'!$B$10,C32)),ISNUMBER(SEARCH('[1]Lookup for use classification'!$C$10,C32)),ISNUMBER(SEARCH('[1]Lookup for use classification'!$D$10,C32)),ISNUMBER(SEARCH('[1]Lookup for use classification'!$E$10,C32)),ISNUMBER(SEARCH('[1]Lookup for use classification'!$F$10,C32)),ISNUMBER(SEARCH('[1]Lookup for use classification'!$G$10,C32))),'[1]Lookup for use classification'!$A$10,IF(OR(ISNUMBER(SEARCH('[1]Lookup for use classification'!$B$11,C32)),ISNUMBER(SEARCH('[1]Lookup for use classification'!$C$11,C32))),'[1]Lookup for use classification'!$A$11,IF(OR(ISNUMBER(SEARCH('[1]Lookup for use classification'!$B$12,C32)),ISNUMBER(SEARCH('[1]Lookup for use classification'!$C$12,C32))),'[1]Lookup for use classification'!$A$12,IF(OR(ISNUMBER(SEARCH('[1]Lookup for use classification'!$B$13,C32)),ISNUMBER(SEARCH('[1]Lookup for use classification'!$C$13,C32)),ISNUMBER(SEARCH('[1]Lookup for use classification'!$D$13,C32)),,ISNUMBER(SEARCH('[1]Lookup for use classification'!$C$13,C32)),ISNUMBER(SEARCH('[1]Lookup for use classification'!$E$13,C32))),'[1]Lookup for use classification'!$A$13,IF(OR(ISNUMBER(SEARCH('[1]Lookup for use classification'!$B$14,C32)),ISNUMBER(SEARCH('[1]Lookup for use classification'!$C$14,C32))),'[1]Lookup for use classification'!$A$14,"Other"))))))))))))</f>
        <v>Office</v>
      </c>
      <c r="E32" s="175">
        <v>6376</v>
      </c>
      <c r="F32" s="176" t="s">
        <v>10</v>
      </c>
      <c r="G32" s="176" t="s">
        <v>11</v>
      </c>
    </row>
    <row r="33" spans="1:12" hidden="1">
      <c r="A33" s="147" t="s">
        <v>0</v>
      </c>
      <c r="B33" s="8" t="str">
        <f>IF(ISNA(VLOOKUP(CONCATENATE(A33,C33),EUS!B21:$B$1939,1,FALSE)),"","End Use Study")</f>
        <v>End Use Study</v>
      </c>
      <c r="C33" s="8" t="s">
        <v>2996</v>
      </c>
      <c r="D33" s="6" t="str">
        <f>IF(OR(ISNUMBER(SEARCH('[1]Lookup for use classification'!$B$1,C33)),ISNUMBER(SEARCH('[1]Lookup for use classification'!$C$1,C33)),ISNUMBER(SEARCH('[1]Lookup for use classification'!$D$1,C33))),'[1]Lookup for use classification'!$A$1,IF(ISNUMBER(SEARCH('[1]Lookup for use classification'!$B$2,C33)),'[1]Lookup for use classification'!$A$2,IF(ISNUMBER(SEARCH('[1]Lookup for use classification'!$B$3,C33)),'[1]Lookup for use classification'!$A$3,IF(OR(ISNUMBER(SEARCH('[1]Lookup for use classification'!$B$4,C33)),ISNUMBER(SEARCH('[1]Lookup for use classification'!$C$4,C33))),'[1]Lookup for use classification'!$A$4,IF(OR(ISNUMBER(SEARCH('[1]Lookup for use classification'!$B$5,C33)),ISNUMBER(SEARCH('[1]Lookup for use classification'!$C$5,C33)),ISNUMBER(SEARCH('[1]Lookup for use classification'!$D$5,C33))),'[1]Lookup for use classification'!$A$5,IF(OR(ISNUMBER(SEARCH('[1]Lookup for use classification'!$B$7,C33)),ISNUMBER(SEARCH('[1]Lookup for use classification'!$C$7,C33)),ISNUMBER(SEARCH('[1]Lookup for use classification'!$D$7,C33))),'[1]Lookup for use classification'!$A$7,IF(OR(ISNUMBER(SEARCH('[1]Lookup for use classification'!$B$9,C33)),ISNUMBER(SEARCH('[1]Lookup for use classification'!$C$9,C33)),ISNUMBER(SEARCH('[1]Lookup for use classification'!$D$9,C33)),ISNUMBER(SEARCH('[1]Lookup for use classification'!$E$9,C33)),ISNUMBER(SEARCH('[1]Lookup for use classification'!$F$9,C33)),ISNUMBER(SEARCH('[1]Lookup for use classification'!$G$9,C33))),'[1]Lookup for use classification'!$A$9,IF(OR(ISNUMBER(SEARCH('[1]Lookup for use classification'!$B$10,C33)),ISNUMBER(SEARCH('[1]Lookup for use classification'!$C$10,C33)),ISNUMBER(SEARCH('[1]Lookup for use classification'!$D$10,C33)),ISNUMBER(SEARCH('[1]Lookup for use classification'!$E$10,C33)),ISNUMBER(SEARCH('[1]Lookup for use classification'!$F$10,C33))),'[1]Lookup for use classification'!$A$10,IF(OR(ISNUMBER(SEARCH('[1]Lookup for use classification'!$B$11,C33)),ISNUMBER(SEARCH('[1]Lookup for use classification'!$C$11,C33))),'[1]Lookup for use classification'!$A$11,IF(OR(ISNUMBER(SEARCH('[1]Lookup for use classification'!$B$12,C33)),ISNUMBER(SEARCH('[1]Lookup for use classification'!$C$12,C33))),'[1]Lookup for use classification'!$A$12,IF(OR(ISNUMBER(SEARCH('[1]Lookup for use classification'!$B$13,C33)),ISNUMBER(SEARCH('[1]Lookup for use classification'!$C$13,C33)),ISNUMBER(SEARCH('[1]Lookup for use classification'!$D$13,C33))),'[1]Lookup for use classification'!$A$13,"Nope")))))))))))</f>
        <v>Office</v>
      </c>
      <c r="E33" s="9"/>
      <c r="F33" s="9"/>
      <c r="G33" s="9"/>
      <c r="H33" s="164"/>
      <c r="I33" s="164"/>
      <c r="J33" s="7"/>
      <c r="L33" s="6"/>
    </row>
    <row r="34" spans="1:12" hidden="1">
      <c r="A34" s="147" t="s">
        <v>0</v>
      </c>
      <c r="B34" s="8" t="str">
        <f>IF(ISNA(VLOOKUP(CONCATENATE(A34,C34),EUS!B22:$B$1939,1,FALSE)),"","End Use Study")</f>
        <v>End Use Study</v>
      </c>
      <c r="C34" s="8" t="s">
        <v>2997</v>
      </c>
      <c r="D34" s="6" t="str">
        <f>IF(OR(ISNUMBER(SEARCH('[1]Lookup for use classification'!$B$1,C34)),ISNUMBER(SEARCH('[1]Lookup for use classification'!$C$1,C34)),ISNUMBER(SEARCH('[1]Lookup for use classification'!$D$1,C34))),'[1]Lookup for use classification'!$A$1,IF(ISNUMBER(SEARCH('[1]Lookup for use classification'!$B$2,C34)),'[1]Lookup for use classification'!$A$2,IF(ISNUMBER(SEARCH('[1]Lookup for use classification'!$B$3,C34)),'[1]Lookup for use classification'!$A$3,IF(OR(ISNUMBER(SEARCH('[1]Lookup for use classification'!$B$4,C34)),ISNUMBER(SEARCH('[1]Lookup for use classification'!$C$4,C34))),'[1]Lookup for use classification'!$A$4,IF(OR(ISNUMBER(SEARCH('[1]Lookup for use classification'!$B$5,C34)),ISNUMBER(SEARCH('[1]Lookup for use classification'!$C$5,C34)),ISNUMBER(SEARCH('[1]Lookup for use classification'!$D$5,C34))),'[1]Lookup for use classification'!$A$5,IF(OR(ISNUMBER(SEARCH('[1]Lookup for use classification'!$B$7,C34)),ISNUMBER(SEARCH('[1]Lookup for use classification'!$C$7,C34)),ISNUMBER(SEARCH('[1]Lookup for use classification'!$D$7,C34))),'[1]Lookup for use classification'!$A$7,IF(OR(ISNUMBER(SEARCH('[1]Lookup for use classification'!$B$9,C34)),ISNUMBER(SEARCH('[1]Lookup for use classification'!$C$9,C34)),ISNUMBER(SEARCH('[1]Lookup for use classification'!$D$9,C34)),ISNUMBER(SEARCH('[1]Lookup for use classification'!$E$9,C34)),ISNUMBER(SEARCH('[1]Lookup for use classification'!$F$9,C34)),ISNUMBER(SEARCH('[1]Lookup for use classification'!$G$9,C34))),'[1]Lookup for use classification'!$A$9,IF(OR(ISNUMBER(SEARCH('[1]Lookup for use classification'!$B$10,C34)),ISNUMBER(SEARCH('[1]Lookup for use classification'!$C$10,C34)),ISNUMBER(SEARCH('[1]Lookup for use classification'!$D$10,C34)),ISNUMBER(SEARCH('[1]Lookup for use classification'!$E$10,C34)),ISNUMBER(SEARCH('[1]Lookup for use classification'!$F$10,C34))),'[1]Lookup for use classification'!$A$10,IF(OR(ISNUMBER(SEARCH('[1]Lookup for use classification'!$B$11,C34)),ISNUMBER(SEARCH('[1]Lookup for use classification'!$C$11,C34))),'[1]Lookup for use classification'!$A$11,IF(OR(ISNUMBER(SEARCH('[1]Lookup for use classification'!$B$12,C34)),ISNUMBER(SEARCH('[1]Lookup for use classification'!$C$12,C34))),'[1]Lookup for use classification'!$A$12,"Nope"))))))))))</f>
        <v>Office</v>
      </c>
      <c r="E34" s="9"/>
      <c r="F34" s="9"/>
      <c r="G34" s="9"/>
      <c r="H34" s="164"/>
      <c r="I34" s="164"/>
      <c r="J34" s="7"/>
      <c r="L34" s="6"/>
    </row>
    <row r="35" spans="1:12" hidden="1">
      <c r="A35" s="166" t="s">
        <v>560</v>
      </c>
      <c r="B35" s="167" t="s">
        <v>4456</v>
      </c>
      <c r="C35" s="174" t="s">
        <v>13</v>
      </c>
      <c r="D35" s="6" t="str">
        <f>IF(OR(ISNUMBER(SEARCH('[1]Lookup for use classification'!$B$1,C35)),ISNUMBER(SEARCH('[1]Lookup for use classification'!$C$1,C35)),ISNUMBER(SEARCH('[1]Lookup for use classification'!$D$1,C35)),ISNUMBER(SEARCH('[1]Lookup for use classification'!$E$1,C35))),'[1]Lookup for use classification'!$A$1,IF(ISNUMBER(SEARCH('[1]Lookup for use classification'!$B$2,C35)),'[1]Lookup for use classification'!$A$2,IF(ISNUMBER(SEARCH('[1]Lookup for use classification'!$B$3,C35)),'[1]Lookup for use classification'!$A$3,IF(OR(ISNUMBER(SEARCH('[1]Lookup for use classification'!$B$4,C35)),ISNUMBER(SEARCH('[1]Lookup for use classification'!$C$4,C35)),ISNUMBER(SEARCH('[1]Lookup for use classification'!$D$4,C35)),ISNUMBER(SEARCH('[1]Lookup for use classification'!$E$4,C35))),'[1]Lookup for use classification'!$A$4,IF(OR(ISNUMBER(SEARCH('[1]Lookup for use classification'!$B$5,C35)),ISNUMBER(SEARCH('[1]Lookup for use classification'!$C$5,C35)),ISNUMBER(SEARCH('[1]Lookup for use classification'!$D$5,C35))),'[1]Lookup for use classification'!$A$5,IF(OR(ISNUMBER(SEARCH('[1]Lookup for use classification'!$B$7,C35)),ISNUMBER(SEARCH('[1]Lookup for use classification'!$C$7,C35)),ISNUMBER(SEARCH('[1]Lookup for use classification'!$D$7,C35))),'[1]Lookup for use classification'!$A$7,IF(OR(ISNUMBER(SEARCH('[1]Lookup for use classification'!$B$9,C35)),ISNUMBER(SEARCH('[1]Lookup for use classification'!$C$9,C35)),ISNUMBER(SEARCH('[1]Lookup for use classification'!$D$9,C35)),ISNUMBER(SEARCH('[1]Lookup for use classification'!$E$9,C35)),ISNUMBER(SEARCH('[1]Lookup for use classification'!$F$9,C35)),ISNUMBER(SEARCH('[1]Lookup for use classification'!$G$9,C35)),ISNUMBER(SEARCH('[1]Lookup for use classification'!$H$9,C35)),ISNUMBER(SEARCH('[1]Lookup for use classification'!$I$9,C35)),ISNUMBER(SEARCH('[1]Lookup for use classification'!$J$9,C35)),ISNUMBER(SEARCH('[1]Lookup for use classification'!$K$9,C35))),'[1]Lookup for use classification'!$A$9,IF(OR(ISNUMBER(SEARCH('[1]Lookup for use classification'!$B$10,C35)),ISNUMBER(SEARCH('[1]Lookup for use classification'!$C$10,C35)),ISNUMBER(SEARCH('[1]Lookup for use classification'!$D$10,C35)),ISNUMBER(SEARCH('[1]Lookup for use classification'!$E$10,C35)),ISNUMBER(SEARCH('[1]Lookup for use classification'!$F$10,C35)),ISNUMBER(SEARCH('[1]Lookup for use classification'!$G$10,C35))),'[1]Lookup for use classification'!$A$10,IF(OR(ISNUMBER(SEARCH('[1]Lookup for use classification'!$B$11,C35)),ISNUMBER(SEARCH('[1]Lookup for use classification'!$C$11,C35))),'[1]Lookup for use classification'!$A$11,IF(OR(ISNUMBER(SEARCH('[1]Lookup for use classification'!$B$12,C35)),ISNUMBER(SEARCH('[1]Lookup for use classification'!$C$12,C35))),'[1]Lookup for use classification'!$A$12,IF(OR(ISNUMBER(SEARCH('[1]Lookup for use classification'!$B$13,C35)),ISNUMBER(SEARCH('[1]Lookup for use classification'!$C$13,C35)),ISNUMBER(SEARCH('[1]Lookup for use classification'!$D$13,C35)),,ISNUMBER(SEARCH('[1]Lookup for use classification'!$C$13,C35)),ISNUMBER(SEARCH('[1]Lookup for use classification'!$E$13,C35))),'[1]Lookup for use classification'!$A$13,IF(OR(ISNUMBER(SEARCH('[1]Lookup for use classification'!$B$14,C35)),ISNUMBER(SEARCH('[1]Lookup for use classification'!$C$14,C35))),'[1]Lookup for use classification'!$A$14,"Other"))))))))))))</f>
        <v>Other</v>
      </c>
      <c r="E35" s="175">
        <v>30</v>
      </c>
      <c r="F35" s="176" t="s">
        <v>14</v>
      </c>
      <c r="G35" s="176" t="s">
        <v>11</v>
      </c>
    </row>
    <row r="36" spans="1:12" hidden="1">
      <c r="A36" s="166" t="s">
        <v>0</v>
      </c>
      <c r="B36" s="167" t="s">
        <v>4456</v>
      </c>
      <c r="C36" s="174" t="s">
        <v>8</v>
      </c>
      <c r="D36" s="6" t="str">
        <f>IF(OR(ISNUMBER(SEARCH('[1]Lookup for use classification'!$B$1,C36)),ISNUMBER(SEARCH('[1]Lookup for use classification'!$C$1,C36)),ISNUMBER(SEARCH('[1]Lookup for use classification'!$D$1,C36)),ISNUMBER(SEARCH('[1]Lookup for use classification'!$E$1,C36))),'[1]Lookup for use classification'!$A$1,IF(ISNUMBER(SEARCH('[1]Lookup for use classification'!$B$2,C36)),'[1]Lookup for use classification'!$A$2,IF(ISNUMBER(SEARCH('[1]Lookup for use classification'!$B$3,C36)),'[1]Lookup for use classification'!$A$3,IF(OR(ISNUMBER(SEARCH('[1]Lookup for use classification'!$B$4,C36)),ISNUMBER(SEARCH('[1]Lookup for use classification'!$C$4,C36)),ISNUMBER(SEARCH('[1]Lookup for use classification'!$D$4,C36)),ISNUMBER(SEARCH('[1]Lookup for use classification'!$E$4,C36))),'[1]Lookup for use classification'!$A$4,IF(OR(ISNUMBER(SEARCH('[1]Lookup for use classification'!$B$5,C36)),ISNUMBER(SEARCH('[1]Lookup for use classification'!$C$5,C36)),ISNUMBER(SEARCH('[1]Lookup for use classification'!$D$5,C36))),'[1]Lookup for use classification'!$A$5,IF(OR(ISNUMBER(SEARCH('[1]Lookup for use classification'!$B$7,C36)),ISNUMBER(SEARCH('[1]Lookup for use classification'!$C$7,C36)),ISNUMBER(SEARCH('[1]Lookup for use classification'!$D$7,C36))),'[1]Lookup for use classification'!$A$7,IF(OR(ISNUMBER(SEARCH('[1]Lookup for use classification'!$B$9,C36)),ISNUMBER(SEARCH('[1]Lookup for use classification'!$C$9,C36)),ISNUMBER(SEARCH('[1]Lookup for use classification'!$D$9,C36)),ISNUMBER(SEARCH('[1]Lookup for use classification'!$E$9,C36)),ISNUMBER(SEARCH('[1]Lookup for use classification'!$F$9,C36)),ISNUMBER(SEARCH('[1]Lookup for use classification'!$G$9,C36)),ISNUMBER(SEARCH('[1]Lookup for use classification'!$H$9,C36)),ISNUMBER(SEARCH('[1]Lookup for use classification'!$I$9,C36)),ISNUMBER(SEARCH('[1]Lookup for use classification'!$J$9,C36)),ISNUMBER(SEARCH('[1]Lookup for use classification'!$K$9,C36))),'[1]Lookup for use classification'!$A$9,IF(OR(ISNUMBER(SEARCH('[1]Lookup for use classification'!$B$10,C36)),ISNUMBER(SEARCH('[1]Lookup for use classification'!$C$10,C36)),ISNUMBER(SEARCH('[1]Lookup for use classification'!$D$10,C36)),ISNUMBER(SEARCH('[1]Lookup for use classification'!$E$10,C36)),ISNUMBER(SEARCH('[1]Lookup for use classification'!$F$10,C36)),ISNUMBER(SEARCH('[1]Lookup for use classification'!$G$10,C36))),'[1]Lookup for use classification'!$A$10,IF(OR(ISNUMBER(SEARCH('[1]Lookup for use classification'!$B$11,C36)),ISNUMBER(SEARCH('[1]Lookup for use classification'!$C$11,C36))),'[1]Lookup for use classification'!$A$11,IF(OR(ISNUMBER(SEARCH('[1]Lookup for use classification'!$B$12,C36)),ISNUMBER(SEARCH('[1]Lookup for use classification'!$C$12,C36))),'[1]Lookup for use classification'!$A$12,IF(OR(ISNUMBER(SEARCH('[1]Lookup for use classification'!$B$13,C36)),ISNUMBER(SEARCH('[1]Lookup for use classification'!$C$13,C36)),ISNUMBER(SEARCH('[1]Lookup for use classification'!$D$13,C36)),,ISNUMBER(SEARCH('[1]Lookup for use classification'!$C$13,C36)),ISNUMBER(SEARCH('[1]Lookup for use classification'!$E$13,C36))),'[1]Lookup for use classification'!$A$13,IF(OR(ISNUMBER(SEARCH('[1]Lookup for use classification'!$B$14,C36)),ISNUMBER(SEARCH('[1]Lookup for use classification'!$C$14,C36))),'[1]Lookup for use classification'!$A$14,"Other"))))))))))))</f>
        <v>Other</v>
      </c>
      <c r="E36" s="175">
        <v>576</v>
      </c>
      <c r="F36" s="176"/>
      <c r="G36" s="176"/>
    </row>
    <row r="37" spans="1:12" hidden="1">
      <c r="A37" s="161" t="s">
        <v>2569</v>
      </c>
      <c r="B37" s="8" t="str">
        <f>IF(ISNA(VLOOKUP(CONCATENATE(A37,C37),ARIS!$A$1:$A$959,1,FALSE)),"","ARIS")</f>
        <v>ARIS</v>
      </c>
      <c r="C37" s="162" t="s">
        <v>2570</v>
      </c>
      <c r="D37" s="6" t="str">
        <f>IF(OR(ISNUMBER(SEARCH('[1]Lookup for use classification'!$B$1,C37)),ISNUMBER(SEARCH('[1]Lookup for use classification'!$C$1,C37)),ISNUMBER(SEARCH('[1]Lookup for use classification'!$D$1,C37)),ISNUMBER(SEARCH('[1]Lookup for use classification'!$E$1,C37))),'[1]Lookup for use classification'!$A$1,IF(ISNUMBER(SEARCH('[1]Lookup for use classification'!$B$2,C37)),'[1]Lookup for use classification'!$A$2,IF(ISNUMBER(SEARCH('[1]Lookup for use classification'!$B$3,C37)),'[1]Lookup for use classification'!$A$3,IF(OR(ISNUMBER(SEARCH('[1]Lookup for use classification'!$B$4,C37)),ISNUMBER(SEARCH('[1]Lookup for use classification'!$C$4,C37)),ISNUMBER(SEARCH('[1]Lookup for use classification'!$D$4,C37)),ISNUMBER(SEARCH('[1]Lookup for use classification'!$E$4,C37))),'[1]Lookup for use classification'!$A$4,IF(OR(ISNUMBER(SEARCH('[1]Lookup for use classification'!$B$5,C37)),ISNUMBER(SEARCH('[1]Lookup for use classification'!$C$5,C37)),ISNUMBER(SEARCH('[1]Lookup for use classification'!$D$5,C37))),'[1]Lookup for use classification'!$A$5,IF(OR(ISNUMBER(SEARCH('[1]Lookup for use classification'!$B$7,C37)),ISNUMBER(SEARCH('[1]Lookup for use classification'!$C$7,C37)),ISNUMBER(SEARCH('[1]Lookup for use classification'!$D$7,C37))),'[1]Lookup for use classification'!$A$7,IF(OR(ISNUMBER(SEARCH('[1]Lookup for use classification'!$B$9,C37)),ISNUMBER(SEARCH('[1]Lookup for use classification'!$C$9,C37)),ISNUMBER(SEARCH('[1]Lookup for use classification'!$D$9,C37)),ISNUMBER(SEARCH('[1]Lookup for use classification'!$E$9,C37)),ISNUMBER(SEARCH('[1]Lookup for use classification'!$F$9,C37)),ISNUMBER(SEARCH('[1]Lookup for use classification'!$G$9,C37)),ISNUMBER(SEARCH('[1]Lookup for use classification'!$H$9,C37)),ISNUMBER(SEARCH('[1]Lookup for use classification'!$I$9,C37)),ISNUMBER(SEARCH('[1]Lookup for use classification'!$J$9,C37)),ISNUMBER(SEARCH('[1]Lookup for use classification'!$K$9,C37))),'[1]Lookup for use classification'!$A$9,IF(OR(ISNUMBER(SEARCH('[1]Lookup for use classification'!$B$10,C37)),ISNUMBER(SEARCH('[1]Lookup for use classification'!$C$10,C37)),ISNUMBER(SEARCH('[1]Lookup for use classification'!$D$10,C37)),ISNUMBER(SEARCH('[1]Lookup for use classification'!$E$10,C37)),ISNUMBER(SEARCH('[1]Lookup for use classification'!$F$10,C37)),ISNUMBER(SEARCH('[1]Lookup for use classification'!$G$10,C37))),'[1]Lookup for use classification'!$A$10,IF(OR(ISNUMBER(SEARCH('[1]Lookup for use classification'!$B$11,C37)),ISNUMBER(SEARCH('[1]Lookup for use classification'!$C$11,C37))),'[1]Lookup for use classification'!$A$11,IF(OR(ISNUMBER(SEARCH('[1]Lookup for use classification'!$B$12,C37)),ISNUMBER(SEARCH('[1]Lookup for use classification'!$C$12,C37))),'[1]Lookup for use classification'!$A$12,IF(OR(ISNUMBER(SEARCH('[1]Lookup for use classification'!$B$13,C37)),ISNUMBER(SEARCH('[1]Lookup for use classification'!$C$13,C37)),ISNUMBER(SEARCH('[1]Lookup for use classification'!$D$13,C37)),,ISNUMBER(SEARCH('[1]Lookup for use classification'!$C$13,C37)),ISNUMBER(SEARCH('[1]Lookup for use classification'!$E$13,C37))),'[1]Lookup for use classification'!$A$13,IF(OR(ISNUMBER(SEARCH('[1]Lookup for use classification'!$B$14,C37)),ISNUMBER(SEARCH('[1]Lookup for use classification'!$C$14,C37))),'[1]Lookup for use classification'!$A$14,"Other"))))))))))))</f>
        <v>Other</v>
      </c>
      <c r="E37" s="163">
        <v>1250</v>
      </c>
      <c r="F37" s="163"/>
      <c r="G37" s="163"/>
      <c r="H37" s="164"/>
      <c r="I37" s="164"/>
      <c r="J37" s="165">
        <v>5645.5508095000005</v>
      </c>
    </row>
    <row r="38" spans="1:12" hidden="1">
      <c r="A38" s="161" t="s">
        <v>2569</v>
      </c>
      <c r="B38" s="8" t="str">
        <f>IF(ISNA(VLOOKUP(CONCATENATE(A38,C38),ARIS!$A$1:$A$959,1,FALSE)),"","ARIS")</f>
        <v>ARIS</v>
      </c>
      <c r="C38" s="162" t="s">
        <v>2571</v>
      </c>
      <c r="D38" s="6" t="str">
        <f>IF(OR(ISNUMBER(SEARCH('[1]Lookup for use classification'!$B$1,C38)),ISNUMBER(SEARCH('[1]Lookup for use classification'!$C$1,C38)),ISNUMBER(SEARCH('[1]Lookup for use classification'!$D$1,C38)),ISNUMBER(SEARCH('[1]Lookup for use classification'!$E$1,C38))),'[1]Lookup for use classification'!$A$1,IF(ISNUMBER(SEARCH('[1]Lookup for use classification'!$B$2,C38)),'[1]Lookup for use classification'!$A$2,IF(ISNUMBER(SEARCH('[1]Lookup for use classification'!$B$3,C38)),'[1]Lookup for use classification'!$A$3,IF(OR(ISNUMBER(SEARCH('[1]Lookup for use classification'!$B$4,C38)),ISNUMBER(SEARCH('[1]Lookup for use classification'!$C$4,C38)),ISNUMBER(SEARCH('[1]Lookup for use classification'!$D$4,C38)),ISNUMBER(SEARCH('[1]Lookup for use classification'!$E$4,C38))),'[1]Lookup for use classification'!$A$4,IF(OR(ISNUMBER(SEARCH('[1]Lookup for use classification'!$B$5,C38)),ISNUMBER(SEARCH('[1]Lookup for use classification'!$C$5,C38)),ISNUMBER(SEARCH('[1]Lookup for use classification'!$D$5,C38))),'[1]Lookup for use classification'!$A$5,IF(OR(ISNUMBER(SEARCH('[1]Lookup for use classification'!$B$7,C38)),ISNUMBER(SEARCH('[1]Lookup for use classification'!$C$7,C38)),ISNUMBER(SEARCH('[1]Lookup for use classification'!$D$7,C38))),'[1]Lookup for use classification'!$A$7,IF(OR(ISNUMBER(SEARCH('[1]Lookup for use classification'!$B$9,C38)),ISNUMBER(SEARCH('[1]Lookup for use classification'!$C$9,C38)),ISNUMBER(SEARCH('[1]Lookup for use classification'!$D$9,C38)),ISNUMBER(SEARCH('[1]Lookup for use classification'!$E$9,C38)),ISNUMBER(SEARCH('[1]Lookup for use classification'!$F$9,C38)),ISNUMBER(SEARCH('[1]Lookup for use classification'!$G$9,C38)),ISNUMBER(SEARCH('[1]Lookup for use classification'!$H$9,C38)),ISNUMBER(SEARCH('[1]Lookup for use classification'!$I$9,C38)),ISNUMBER(SEARCH('[1]Lookup for use classification'!$J$9,C38)),ISNUMBER(SEARCH('[1]Lookup for use classification'!$K$9,C38))),'[1]Lookup for use classification'!$A$9,IF(OR(ISNUMBER(SEARCH('[1]Lookup for use classification'!$B$10,C38)),ISNUMBER(SEARCH('[1]Lookup for use classification'!$C$10,C38)),ISNUMBER(SEARCH('[1]Lookup for use classification'!$D$10,C38)),ISNUMBER(SEARCH('[1]Lookup for use classification'!$E$10,C38)),ISNUMBER(SEARCH('[1]Lookup for use classification'!$F$10,C38)),ISNUMBER(SEARCH('[1]Lookup for use classification'!$G$10,C38))),'[1]Lookup for use classification'!$A$10,IF(OR(ISNUMBER(SEARCH('[1]Lookup for use classification'!$B$11,C38)),ISNUMBER(SEARCH('[1]Lookup for use classification'!$C$11,C38))),'[1]Lookup for use classification'!$A$11,IF(OR(ISNUMBER(SEARCH('[1]Lookup for use classification'!$B$12,C38)),ISNUMBER(SEARCH('[1]Lookup for use classification'!$C$12,C38))),'[1]Lookup for use classification'!$A$12,IF(OR(ISNUMBER(SEARCH('[1]Lookup for use classification'!$B$13,C38)),ISNUMBER(SEARCH('[1]Lookup for use classification'!$C$13,C38)),ISNUMBER(SEARCH('[1]Lookup for use classification'!$D$13,C38)),,ISNUMBER(SEARCH('[1]Lookup for use classification'!$C$13,C38)),ISNUMBER(SEARCH('[1]Lookup for use classification'!$E$13,C38))),'[1]Lookup for use classification'!$A$13,IF(OR(ISNUMBER(SEARCH('[1]Lookup for use classification'!$B$14,C38)),ISNUMBER(SEARCH('[1]Lookup for use classification'!$C$14,C38))),'[1]Lookup for use classification'!$A$14,"Other"))))))))))))</f>
        <v>Other</v>
      </c>
      <c r="E38" s="163">
        <v>1250</v>
      </c>
      <c r="F38" s="163"/>
      <c r="G38" s="163"/>
      <c r="H38" s="164"/>
      <c r="I38" s="164"/>
      <c r="J38" s="165">
        <v>2014.0181259999997</v>
      </c>
    </row>
    <row r="39" spans="1:12" hidden="1">
      <c r="A39" s="147" t="s">
        <v>0</v>
      </c>
      <c r="B39" s="8" t="str">
        <f>IF(ISNA(VLOOKUP(CONCATENATE(A39,C39),EUS!B23:$B$1939,1,FALSE)),"","End Use Study")</f>
        <v>End Use Study</v>
      </c>
      <c r="C39" s="8" t="s">
        <v>2568</v>
      </c>
      <c r="D39" s="6" t="str">
        <f>IF(OR(ISNUMBER(SEARCH('[1]Lookup for use classification'!$B$1,C39)),ISNUMBER(SEARCH('[1]Lookup for use classification'!$C$1,C39)),ISNUMBER(SEARCH('[1]Lookup for use classification'!$D$1,C39)),ISNUMBER(SEARCH('[1]Lookup for use classification'!$E$1,C39))),'[1]Lookup for use classification'!$A$1,IF(ISNUMBER(SEARCH('[1]Lookup for use classification'!$B$2,C39)),'[1]Lookup for use classification'!$A$2,IF(ISNUMBER(SEARCH('[1]Lookup for use classification'!$B$3,C39)),'[1]Lookup for use classification'!$A$3,IF(OR(ISNUMBER(SEARCH('[1]Lookup for use classification'!$B$4,C39)),ISNUMBER(SEARCH('[1]Lookup for use classification'!$C$4,C39)),ISNUMBER(SEARCH('[1]Lookup for use classification'!$D$4,C39)),ISNUMBER(SEARCH('[1]Lookup for use classification'!$E$4,C39))),'[1]Lookup for use classification'!$A$4,IF(OR(ISNUMBER(SEARCH('[1]Lookup for use classification'!$B$5,C39)),ISNUMBER(SEARCH('[1]Lookup for use classification'!$C$5,C39)),ISNUMBER(SEARCH('[1]Lookup for use classification'!$D$5,C39))),'[1]Lookup for use classification'!$A$5,IF(OR(ISNUMBER(SEARCH('[1]Lookup for use classification'!$B$7,C39)),ISNUMBER(SEARCH('[1]Lookup for use classification'!$C$7,C39)),ISNUMBER(SEARCH('[1]Lookup for use classification'!$D$7,C39))),'[1]Lookup for use classification'!$A$7,IF(OR(ISNUMBER(SEARCH('[1]Lookup for use classification'!$B$9,C39)),ISNUMBER(SEARCH('[1]Lookup for use classification'!$C$9,C39)),ISNUMBER(SEARCH('[1]Lookup for use classification'!$D$9,C39)),ISNUMBER(SEARCH('[1]Lookup for use classification'!$E$9,C39)),ISNUMBER(SEARCH('[1]Lookup for use classification'!$F$9,C39)),ISNUMBER(SEARCH('[1]Lookup for use classification'!$G$9,C39)),ISNUMBER(SEARCH('[1]Lookup for use classification'!$H$9,C39)),ISNUMBER(SEARCH('[1]Lookup for use classification'!$I$9,C39)),ISNUMBER(SEARCH('[1]Lookup for use classification'!$J$9,C39)),ISNUMBER(SEARCH('[1]Lookup for use classification'!$K$9,C39))),'[1]Lookup for use classification'!$A$9,IF(OR(ISNUMBER(SEARCH('[1]Lookup for use classification'!$B$10,C39)),ISNUMBER(SEARCH('[1]Lookup for use classification'!$C$10,C39)),ISNUMBER(SEARCH('[1]Lookup for use classification'!$D$10,C39)),ISNUMBER(SEARCH('[1]Lookup for use classification'!$E$10,C39)),ISNUMBER(SEARCH('[1]Lookup for use classification'!$F$10,C39)),ISNUMBER(SEARCH('[1]Lookup for use classification'!$G$10,C39))),'[1]Lookup for use classification'!$A$10,IF(OR(ISNUMBER(SEARCH('[1]Lookup for use classification'!$B$11,C39)),ISNUMBER(SEARCH('[1]Lookup for use classification'!$C$11,C39))),'[1]Lookup for use classification'!$A$11,IF(OR(ISNUMBER(SEARCH('[1]Lookup for use classification'!$B$12,C39)),ISNUMBER(SEARCH('[1]Lookup for use classification'!$C$12,C39))),'[1]Lookup for use classification'!$A$12,IF(OR(ISNUMBER(SEARCH('[1]Lookup for use classification'!$B$13,C39)),ISNUMBER(SEARCH('[1]Lookup for use classification'!$C$13,C39)),ISNUMBER(SEARCH('[1]Lookup for use classification'!$D$13,C39)),,ISNUMBER(SEARCH('[1]Lookup for use classification'!$C$13,C39)),ISNUMBER(SEARCH('[1]Lookup for use classification'!$E$13,C39))),'[1]Lookup for use classification'!$A$13,IF(OR(ISNUMBER(SEARCH('[1]Lookup for use classification'!$B$14,C39)),ISNUMBER(SEARCH('[1]Lookup for use classification'!$C$14,C39))),'[1]Lookup for use classification'!$A$14,"Other"))))))))))))</f>
        <v>Other</v>
      </c>
      <c r="E39" s="9"/>
      <c r="F39" s="9"/>
      <c r="G39" s="9"/>
      <c r="H39" s="164"/>
      <c r="I39" s="164"/>
      <c r="J39" s="7"/>
      <c r="L39" s="6"/>
    </row>
    <row r="40" spans="1:12" hidden="1">
      <c r="A40" s="147" t="s">
        <v>0</v>
      </c>
      <c r="B40" s="8" t="str">
        <f>IF(ISNA(VLOOKUP(CONCATENATE(A40,C40),EUS!B24:$B$1939,1,FALSE)),"","End Use Study")</f>
        <v>End Use Study</v>
      </c>
      <c r="C40" s="8" t="s">
        <v>2572</v>
      </c>
      <c r="D40" s="6" t="str">
        <f>IF(OR(ISNUMBER(SEARCH('[1]Lookup for use classification'!$B$1,C40)),ISNUMBER(SEARCH('[1]Lookup for use classification'!$C$1,C40)),ISNUMBER(SEARCH('[1]Lookup for use classification'!$D$1,C40)),ISNUMBER(SEARCH('[1]Lookup for use classification'!$E$1,C40))),'[1]Lookup for use classification'!$A$1,IF(ISNUMBER(SEARCH('[1]Lookup for use classification'!$B$2,C40)),'[1]Lookup for use classification'!$A$2,IF(ISNUMBER(SEARCH('[1]Lookup for use classification'!$B$3,C40)),'[1]Lookup for use classification'!$A$3,IF(OR(ISNUMBER(SEARCH('[1]Lookup for use classification'!$B$4,C40)),ISNUMBER(SEARCH('[1]Lookup for use classification'!$C$4,C40)),ISNUMBER(SEARCH('[1]Lookup for use classification'!$D$4,C40)),ISNUMBER(SEARCH('[1]Lookup for use classification'!$E$4,C40))),'[1]Lookup for use classification'!$A$4,IF(OR(ISNUMBER(SEARCH('[1]Lookup for use classification'!$B$5,C40)),ISNUMBER(SEARCH('[1]Lookup for use classification'!$C$5,C40)),ISNUMBER(SEARCH('[1]Lookup for use classification'!$D$5,C40))),'[1]Lookup for use classification'!$A$5,IF(OR(ISNUMBER(SEARCH('[1]Lookup for use classification'!$B$7,C40)),ISNUMBER(SEARCH('[1]Lookup for use classification'!$C$7,C40)),ISNUMBER(SEARCH('[1]Lookup for use classification'!$D$7,C40))),'[1]Lookup for use classification'!$A$7,IF(OR(ISNUMBER(SEARCH('[1]Lookup for use classification'!$B$9,C40)),ISNUMBER(SEARCH('[1]Lookup for use classification'!$C$9,C40)),ISNUMBER(SEARCH('[1]Lookup for use classification'!$D$9,C40)),ISNUMBER(SEARCH('[1]Lookup for use classification'!$E$9,C40)),ISNUMBER(SEARCH('[1]Lookup for use classification'!$F$9,C40)),ISNUMBER(SEARCH('[1]Lookup for use classification'!$G$9,C40)),ISNUMBER(SEARCH('[1]Lookup for use classification'!$H$9,C40)),ISNUMBER(SEARCH('[1]Lookup for use classification'!$I$9,C40)),ISNUMBER(SEARCH('[1]Lookup for use classification'!$J$9,C40)),ISNUMBER(SEARCH('[1]Lookup for use classification'!$K$9,C40))),'[1]Lookup for use classification'!$A$9,IF(OR(ISNUMBER(SEARCH('[1]Lookup for use classification'!$B$10,C40)),ISNUMBER(SEARCH('[1]Lookup for use classification'!$C$10,C40)),ISNUMBER(SEARCH('[1]Lookup for use classification'!$D$10,C40)),ISNUMBER(SEARCH('[1]Lookup for use classification'!$E$10,C40)),ISNUMBER(SEARCH('[1]Lookup for use classification'!$F$10,C40)),ISNUMBER(SEARCH('[1]Lookup for use classification'!$G$10,C40))),'[1]Lookup for use classification'!$A$10,IF(OR(ISNUMBER(SEARCH('[1]Lookup for use classification'!$B$11,C40)),ISNUMBER(SEARCH('[1]Lookup for use classification'!$C$11,C40))),'[1]Lookup for use classification'!$A$11,IF(OR(ISNUMBER(SEARCH('[1]Lookup for use classification'!$B$12,C40)),ISNUMBER(SEARCH('[1]Lookup for use classification'!$C$12,C40))),'[1]Lookup for use classification'!$A$12,IF(OR(ISNUMBER(SEARCH('[1]Lookup for use classification'!$B$13,C40)),ISNUMBER(SEARCH('[1]Lookup for use classification'!$C$13,C40)),ISNUMBER(SEARCH('[1]Lookup for use classification'!$D$13,C40)),,ISNUMBER(SEARCH('[1]Lookup for use classification'!$C$13,C40)),ISNUMBER(SEARCH('[1]Lookup for use classification'!$E$13,C40))),'[1]Lookup for use classification'!$A$13,IF(OR(ISNUMBER(SEARCH('[1]Lookup for use classification'!$B$14,C40)),ISNUMBER(SEARCH('[1]Lookup for use classification'!$C$14,C40))),'[1]Lookup for use classification'!$A$14,"Other"))))))))))))</f>
        <v>Other</v>
      </c>
      <c r="E40" s="9"/>
      <c r="F40" s="9"/>
      <c r="G40" s="9"/>
      <c r="H40" s="164"/>
      <c r="I40" s="164"/>
      <c r="J40" s="7"/>
      <c r="L40" s="6"/>
    </row>
    <row r="41" spans="1:12" hidden="1">
      <c r="A41" s="166" t="s">
        <v>0</v>
      </c>
      <c r="B41" s="167" t="s">
        <v>4456</v>
      </c>
      <c r="C41" s="174" t="s">
        <v>9</v>
      </c>
      <c r="D41" s="6" t="str">
        <f>IF(OR(ISNUMBER(SEARCH('[1]Lookup for use classification'!$B$1,C41)),ISNUMBER(SEARCH('[1]Lookup for use classification'!$C$1,C41)),ISNUMBER(SEARCH('[1]Lookup for use classification'!$D$1,C41)),ISNUMBER(SEARCH('[1]Lookup for use classification'!$E$1,C41))),'[1]Lookup for use classification'!$A$1,IF(ISNUMBER(SEARCH('[1]Lookup for use classification'!$B$2,C41)),'[1]Lookup for use classification'!$A$2,IF(ISNUMBER(SEARCH('[1]Lookup for use classification'!$B$3,C41)),'[1]Lookup for use classification'!$A$3,IF(OR(ISNUMBER(SEARCH('[1]Lookup for use classification'!$B$4,C41)),ISNUMBER(SEARCH('[1]Lookup for use classification'!$C$4,C41)),ISNUMBER(SEARCH('[1]Lookup for use classification'!$D$4,C41)),ISNUMBER(SEARCH('[1]Lookup for use classification'!$E$4,C41))),'[1]Lookup for use classification'!$A$4,IF(OR(ISNUMBER(SEARCH('[1]Lookup for use classification'!$B$5,C41)),ISNUMBER(SEARCH('[1]Lookup for use classification'!$C$5,C41)),ISNUMBER(SEARCH('[1]Lookup for use classification'!$D$5,C41))),'[1]Lookup for use classification'!$A$5,IF(OR(ISNUMBER(SEARCH('[1]Lookup for use classification'!$B$7,C41)),ISNUMBER(SEARCH('[1]Lookup for use classification'!$C$7,C41)),ISNUMBER(SEARCH('[1]Lookup for use classification'!$D$7,C41))),'[1]Lookup for use classification'!$A$7,IF(OR(ISNUMBER(SEARCH('[1]Lookup for use classification'!$B$9,C41)),ISNUMBER(SEARCH('[1]Lookup for use classification'!$C$9,C41)),ISNUMBER(SEARCH('[1]Lookup for use classification'!$D$9,C41)),ISNUMBER(SEARCH('[1]Lookup for use classification'!$E$9,C41)),ISNUMBER(SEARCH('[1]Lookup for use classification'!$F$9,C41)),ISNUMBER(SEARCH('[1]Lookup for use classification'!$G$9,C41)),ISNUMBER(SEARCH('[1]Lookup for use classification'!$H$9,C41)),ISNUMBER(SEARCH('[1]Lookup for use classification'!$I$9,C41)),ISNUMBER(SEARCH('[1]Lookup for use classification'!$J$9,C41)),ISNUMBER(SEARCH('[1]Lookup for use classification'!$K$9,C41))),'[1]Lookup for use classification'!$A$9,IF(OR(ISNUMBER(SEARCH('[1]Lookup for use classification'!$B$10,C41)),ISNUMBER(SEARCH('[1]Lookup for use classification'!$C$10,C41)),ISNUMBER(SEARCH('[1]Lookup for use classification'!$D$10,C41)),ISNUMBER(SEARCH('[1]Lookup for use classification'!$E$10,C41)),ISNUMBER(SEARCH('[1]Lookup for use classification'!$F$10,C41)),ISNUMBER(SEARCH('[1]Lookup for use classification'!$G$10,C41))),'[1]Lookup for use classification'!$A$10,IF(OR(ISNUMBER(SEARCH('[1]Lookup for use classification'!$B$11,C41)),ISNUMBER(SEARCH('[1]Lookup for use classification'!$C$11,C41))),'[1]Lookup for use classification'!$A$11,IF(OR(ISNUMBER(SEARCH('[1]Lookup for use classification'!$B$12,C41)),ISNUMBER(SEARCH('[1]Lookup for use classification'!$C$12,C41))),'[1]Lookup for use classification'!$A$12,IF(OR(ISNUMBER(SEARCH('[1]Lookup for use classification'!$B$13,C41)),ISNUMBER(SEARCH('[1]Lookup for use classification'!$C$13,C41)),ISNUMBER(SEARCH('[1]Lookup for use classification'!$D$13,C41)),,ISNUMBER(SEARCH('[1]Lookup for use classification'!$C$13,C41)),ISNUMBER(SEARCH('[1]Lookup for use classification'!$E$13,C41))),'[1]Lookup for use classification'!$A$13,IF(OR(ISNUMBER(SEARCH('[1]Lookup for use classification'!$B$14,C41)),ISNUMBER(SEARCH('[1]Lookup for use classification'!$C$14,C41))),'[1]Lookup for use classification'!$A$14,"Other"))))))))))))</f>
        <v>Public Assembly</v>
      </c>
      <c r="E41" s="175">
        <v>1158</v>
      </c>
      <c r="F41" s="176" t="s">
        <v>10</v>
      </c>
      <c r="G41" s="176" t="s">
        <v>11</v>
      </c>
    </row>
    <row r="42" spans="1:12" hidden="1">
      <c r="A42" s="147" t="s">
        <v>0</v>
      </c>
      <c r="B42" s="8" t="str">
        <f>IF(ISNA(VLOOKUP(CONCATENATE(A42,C42),EUS!B25:$B$1939,1,FALSE)),"","End Use Study")</f>
        <v>End Use Study</v>
      </c>
      <c r="C42" s="8" t="s">
        <v>2426</v>
      </c>
      <c r="D42" s="165" t="s">
        <v>2424</v>
      </c>
      <c r="E42" s="9"/>
      <c r="F42" s="9"/>
      <c r="G42" s="9"/>
      <c r="H42" s="164"/>
      <c r="I42" s="164"/>
      <c r="J42" s="7"/>
      <c r="L42" s="6"/>
    </row>
    <row r="43" spans="1:12" hidden="1">
      <c r="A43" s="147" t="s">
        <v>0</v>
      </c>
      <c r="B43" s="8" t="str">
        <f>IF(ISNA(VLOOKUP(CONCATENATE(A43,C43),EUS!B26:$B$1939,1,FALSE)),"","End Use Study")</f>
        <v>End Use Study</v>
      </c>
      <c r="C43" s="8" t="s">
        <v>2427</v>
      </c>
      <c r="D43" s="6" t="str">
        <f>IF(OR(ISNUMBER(SEARCH('[1]Lookup for use classification'!$B$1,C43)),ISNUMBER(SEARCH('[1]Lookup for use classification'!$C$1,C43)),ISNUMBER(SEARCH('[1]Lookup for use classification'!$D$1,C43))),'[1]Lookup for use classification'!$A$1,IF(ISNUMBER(SEARCH('[1]Lookup for use classification'!$B$2,C43)),'[1]Lookup for use classification'!$A$2,IF(ISNUMBER(SEARCH('[1]Lookup for use classification'!$B$3,C43)),'[1]Lookup for use classification'!$A$3,IF(OR(ISNUMBER(SEARCH('[1]Lookup for use classification'!$B$4,C43)),ISNUMBER(SEARCH('[1]Lookup for use classification'!$C$4,C43))),'[1]Lookup for use classification'!$A$4,IF(OR(ISNUMBER(SEARCH('[1]Lookup for use classification'!$B$5,C43)),ISNUMBER(SEARCH('[1]Lookup for use classification'!$C$5,C43)),ISNUMBER(SEARCH('[1]Lookup for use classification'!$D$5,C43))),'[1]Lookup for use classification'!$A$5,IF(OR(ISNUMBER(SEARCH('[1]Lookup for use classification'!$B$7,C43)),ISNUMBER(SEARCH('[1]Lookup for use classification'!$C$7,C43)),ISNUMBER(SEARCH('[1]Lookup for use classification'!$D$7,C43))),'[1]Lookup for use classification'!$A$7,IF(OR(ISNUMBER(SEARCH('[1]Lookup for use classification'!$B$9,C43)),ISNUMBER(SEARCH('[1]Lookup for use classification'!$C$9,C43)),ISNUMBER(SEARCH('[1]Lookup for use classification'!$D$9,C43)),ISNUMBER(SEARCH('[1]Lookup for use classification'!$E$9,C43)),ISNUMBER(SEARCH('[1]Lookup for use classification'!$F$9,C43)),ISNUMBER(SEARCH('[1]Lookup for use classification'!$G$9,C43))),'[1]Lookup for use classification'!$A$9,IF(OR(ISNUMBER(SEARCH('[1]Lookup for use classification'!$B$10,C43)),ISNUMBER(SEARCH('[1]Lookup for use classification'!$C$10,C43)),ISNUMBER(SEARCH('[1]Lookup for use classification'!$D$10,C43)),ISNUMBER(SEARCH('[1]Lookup for use classification'!$E$10,C43)),ISNUMBER(SEARCH('[1]Lookup for use classification'!$F$10,C43))),'[1]Lookup for use classification'!$A$10,IF(OR(ISNUMBER(SEARCH('[1]Lookup for use classification'!$B$11,C43)),ISNUMBER(SEARCH('[1]Lookup for use classification'!$C$11,C43))),'[1]Lookup for use classification'!$A$11,IF(OR(ISNUMBER(SEARCH('[1]Lookup for use classification'!$B$12,C43)),ISNUMBER(SEARCH('[1]Lookup for use classification'!$C$12,C43))),'[1]Lookup for use classification'!$A$12,"Nope"))))))))))</f>
        <v>Public Assembly</v>
      </c>
      <c r="E43" s="9"/>
      <c r="F43" s="9"/>
      <c r="G43" s="9"/>
      <c r="H43" s="164"/>
      <c r="I43" s="164"/>
      <c r="J43" s="7"/>
      <c r="L43" s="6"/>
    </row>
    <row r="44" spans="1:12" hidden="1">
      <c r="A44" s="147" t="s">
        <v>0</v>
      </c>
      <c r="B44" s="8" t="str">
        <f>IF(ISNA(VLOOKUP(CONCATENATE(A44,C44),EUS!B27:$B$1939,1,FALSE)),"","End Use Study")</f>
        <v>End Use Study</v>
      </c>
      <c r="C44" s="8" t="s">
        <v>63</v>
      </c>
      <c r="D44" s="6" t="str">
        <f>IF(OR(ISNUMBER(SEARCH('[1]Lookup for use classification'!$B$1,C44)),ISNUMBER(SEARCH('[1]Lookup for use classification'!$C$1,C44)),ISNUMBER(SEARCH('[1]Lookup for use classification'!$D$1,C44))),'[1]Lookup for use classification'!$A$1,IF(ISNUMBER(SEARCH('[1]Lookup for use classification'!$B$2,C44)),'[1]Lookup for use classification'!$A$2,IF(ISNUMBER(SEARCH('[1]Lookup for use classification'!$B$3,C44)),'[1]Lookup for use classification'!$A$3,IF(OR(ISNUMBER(SEARCH('[1]Lookup for use classification'!$B$4,C44)),ISNUMBER(SEARCH('[1]Lookup for use classification'!$C$4,C44))),'[1]Lookup for use classification'!$A$4,IF(OR(ISNUMBER(SEARCH('[1]Lookup for use classification'!$B$5,C44)),ISNUMBER(SEARCH('[1]Lookup for use classification'!$C$5,C44)),ISNUMBER(SEARCH('[1]Lookup for use classification'!$D$5,C44))),'[1]Lookup for use classification'!$A$5,IF(OR(ISNUMBER(SEARCH('[1]Lookup for use classification'!$B$7,C44)),ISNUMBER(SEARCH('[1]Lookup for use classification'!$C$7,C44)),ISNUMBER(SEARCH('[1]Lookup for use classification'!$D$7,C44))),'[1]Lookup for use classification'!$A$7,IF(OR(ISNUMBER(SEARCH('[1]Lookup for use classification'!$B$9,C44)),ISNUMBER(SEARCH('[1]Lookup for use classification'!$C$9,C44)),ISNUMBER(SEARCH('[1]Lookup for use classification'!$D$9,C44)),ISNUMBER(SEARCH('[1]Lookup for use classification'!$E$9,C44)),ISNUMBER(SEARCH('[1]Lookup for use classification'!$F$9,C44)),ISNUMBER(SEARCH('[1]Lookup for use classification'!$G$9,C44))),'[1]Lookup for use classification'!$A$9,IF(OR(ISNUMBER(SEARCH('[1]Lookup for use classification'!$B$10,C44)),ISNUMBER(SEARCH('[1]Lookup for use classification'!$C$10,C44)),ISNUMBER(SEARCH('[1]Lookup for use classification'!$D$10,C44)),ISNUMBER(SEARCH('[1]Lookup for use classification'!$E$10,C44)),ISNUMBER(SEARCH('[1]Lookup for use classification'!$F$10,C44))),'[1]Lookup for use classification'!$A$10,IF(OR(ISNUMBER(SEARCH('[1]Lookup for use classification'!$B$11,C44)),ISNUMBER(SEARCH('[1]Lookup for use classification'!$C$11,C44))),'[1]Lookup for use classification'!$A$11,IF(OR(ISNUMBER(SEARCH('[1]Lookup for use classification'!$B$12,C44)),ISNUMBER(SEARCH('[1]Lookup for use classification'!$C$12,C44))),'[1]Lookup for use classification'!$A$12,"Nope"))))))))))</f>
        <v>Public Assembly</v>
      </c>
      <c r="E44" s="9"/>
      <c r="F44" s="9"/>
      <c r="G44" s="9"/>
      <c r="H44" s="164"/>
      <c r="I44" s="164"/>
      <c r="J44" s="7"/>
      <c r="L44" s="6"/>
    </row>
    <row r="45" spans="1:12" hidden="1">
      <c r="A45" s="166" t="s">
        <v>0</v>
      </c>
      <c r="B45" s="167" t="s">
        <v>4456</v>
      </c>
      <c r="C45" s="174" t="s">
        <v>7</v>
      </c>
      <c r="D45" s="6" t="str">
        <f>IF(OR(ISNUMBER(SEARCH('[1]Lookup for use classification'!$B$1,C45)),ISNUMBER(SEARCH('[1]Lookup for use classification'!$C$1,C45)),ISNUMBER(SEARCH('[1]Lookup for use classification'!$D$1,C45)),ISNUMBER(SEARCH('[1]Lookup for use classification'!$E$1,C45))),'[1]Lookup for use classification'!$A$1,IF(ISNUMBER(SEARCH('[1]Lookup for use classification'!$B$2,C45)),'[1]Lookup for use classification'!$A$2,IF(ISNUMBER(SEARCH('[1]Lookup for use classification'!$B$3,C45)),'[1]Lookup for use classification'!$A$3,IF(OR(ISNUMBER(SEARCH('[1]Lookup for use classification'!$B$4,C45)),ISNUMBER(SEARCH('[1]Lookup for use classification'!$C$4,C45)),ISNUMBER(SEARCH('[1]Lookup for use classification'!$D$4,C45)),ISNUMBER(SEARCH('[1]Lookup for use classification'!$E$4,C45))),'[1]Lookup for use classification'!$A$4,IF(OR(ISNUMBER(SEARCH('[1]Lookup for use classification'!$B$5,C45)),ISNUMBER(SEARCH('[1]Lookup for use classification'!$C$5,C45)),ISNUMBER(SEARCH('[1]Lookup for use classification'!$D$5,C45))),'[1]Lookup for use classification'!$A$5,IF(OR(ISNUMBER(SEARCH('[1]Lookup for use classification'!$B$7,C45)),ISNUMBER(SEARCH('[1]Lookup for use classification'!$C$7,C45)),ISNUMBER(SEARCH('[1]Lookup for use classification'!$D$7,C45))),'[1]Lookup for use classification'!$A$7,IF(OR(ISNUMBER(SEARCH('[1]Lookup for use classification'!$B$9,C45)),ISNUMBER(SEARCH('[1]Lookup for use classification'!$C$9,C45)),ISNUMBER(SEARCH('[1]Lookup for use classification'!$D$9,C45)),ISNUMBER(SEARCH('[1]Lookup for use classification'!$E$9,C45)),ISNUMBER(SEARCH('[1]Lookup for use classification'!$F$9,C45)),ISNUMBER(SEARCH('[1]Lookup for use classification'!$G$9,C45)),ISNUMBER(SEARCH('[1]Lookup for use classification'!$H$9,C45)),ISNUMBER(SEARCH('[1]Lookup for use classification'!$I$9,C45)),ISNUMBER(SEARCH('[1]Lookup for use classification'!$J$9,C45)),ISNUMBER(SEARCH('[1]Lookup for use classification'!$K$9,C45))),'[1]Lookup for use classification'!$A$9,IF(OR(ISNUMBER(SEARCH('[1]Lookup for use classification'!$B$10,C45)),ISNUMBER(SEARCH('[1]Lookup for use classification'!$C$10,C45)),ISNUMBER(SEARCH('[1]Lookup for use classification'!$D$10,C45)),ISNUMBER(SEARCH('[1]Lookup for use classification'!$E$10,C45)),ISNUMBER(SEARCH('[1]Lookup for use classification'!$F$10,C45)),ISNUMBER(SEARCH('[1]Lookup for use classification'!$G$10,C45))),'[1]Lookup for use classification'!$A$10,IF(OR(ISNUMBER(SEARCH('[1]Lookup for use classification'!$B$11,C45)),ISNUMBER(SEARCH('[1]Lookup for use classification'!$C$11,C45))),'[1]Lookup for use classification'!$A$11,IF(OR(ISNUMBER(SEARCH('[1]Lookup for use classification'!$B$12,C45)),ISNUMBER(SEARCH('[1]Lookup for use classification'!$C$12,C45))),'[1]Lookup for use classification'!$A$12,IF(OR(ISNUMBER(SEARCH('[1]Lookup for use classification'!$B$13,C45)),ISNUMBER(SEARCH('[1]Lookup for use classification'!$C$13,C45)),ISNUMBER(SEARCH('[1]Lookup for use classification'!$D$13,C45)),,ISNUMBER(SEARCH('[1]Lookup for use classification'!$C$13,C45)),ISNUMBER(SEARCH('[1]Lookup for use classification'!$E$13,C45))),'[1]Lookup for use classification'!$A$13,IF(OR(ISNUMBER(SEARCH('[1]Lookup for use classification'!$B$14,C45)),ISNUMBER(SEARCH('[1]Lookup for use classification'!$C$14,C45))),'[1]Lookup for use classification'!$A$14,"Other"))))))))))))</f>
        <v>Public Safety</v>
      </c>
      <c r="E45" s="175">
        <v>720</v>
      </c>
      <c r="F45" s="176"/>
      <c r="G45" s="176"/>
    </row>
    <row r="46" spans="1:12" hidden="1">
      <c r="A46" s="147" t="s">
        <v>0</v>
      </c>
      <c r="B46" s="8" t="str">
        <f>IF(ISNA(VLOOKUP(CONCATENATE(A46,C46),EUS!B15:$B$1939,1,FALSE)),"","End Use Study")</f>
        <v>End Use Study</v>
      </c>
      <c r="C46" s="8" t="s">
        <v>2294</v>
      </c>
      <c r="D46" s="11" t="s">
        <v>213</v>
      </c>
      <c r="E46" s="9">
        <v>2490</v>
      </c>
      <c r="F46" s="9"/>
      <c r="G46" s="9"/>
      <c r="H46" s="164"/>
      <c r="I46" s="164"/>
      <c r="J46" s="7"/>
      <c r="L46" s="6"/>
    </row>
    <row r="47" spans="1:12" hidden="1">
      <c r="A47" s="147" t="s">
        <v>0</v>
      </c>
      <c r="B47" s="8" t="str">
        <f>IF(ISNA(VLOOKUP(CONCATENATE(A47,C47),EUS!B16:$B$1939,1,FALSE)),"","End Use Study")</f>
        <v>End Use Study</v>
      </c>
      <c r="C47" s="8" t="s">
        <v>2295</v>
      </c>
      <c r="D47" s="11" t="s">
        <v>213</v>
      </c>
      <c r="E47" s="9">
        <v>2800</v>
      </c>
      <c r="F47" s="9"/>
      <c r="G47" s="9"/>
      <c r="H47" s="164"/>
      <c r="I47" s="164"/>
      <c r="J47" s="7"/>
      <c r="L47" s="6"/>
    </row>
    <row r="48" spans="1:12" hidden="1">
      <c r="A48" s="147" t="s">
        <v>0</v>
      </c>
      <c r="B48" s="8" t="str">
        <f>IF(ISNA(VLOOKUP(CONCATENATE(A48,C48),EUS!$B$2:$B$1939,1,FALSE)),"","End Use Study")</f>
        <v>End Use Study</v>
      </c>
      <c r="C48" s="8" t="s">
        <v>2296</v>
      </c>
      <c r="D48" s="6" t="str">
        <f>IF(OR(ISNUMBER(SEARCH('[1]Lookup for use classification'!$B$1,C48)),ISNUMBER(SEARCH('[1]Lookup for use classification'!$C$1,C48)),ISNUMBER(SEARCH('[1]Lookup for use classification'!$D$1,C48)),ISNUMBER(SEARCH('[1]Lookup for use classification'!$E$1,C48))),'[1]Lookup for use classification'!$A$1,IF(ISNUMBER(SEARCH('[1]Lookup for use classification'!$B$2,C48)),'[1]Lookup for use classification'!$A$2,IF(ISNUMBER(SEARCH('[1]Lookup for use classification'!$B$3,C48)),'[1]Lookup for use classification'!$A$3,IF(OR(ISNUMBER(SEARCH('[1]Lookup for use classification'!$B$4,C48)),ISNUMBER(SEARCH('[1]Lookup for use classification'!$C$4,C48)),ISNUMBER(SEARCH('[1]Lookup for use classification'!$D$4,C48)),ISNUMBER(SEARCH('[1]Lookup for use classification'!$E$4,C48))),'[1]Lookup for use classification'!$A$4,IF(OR(ISNUMBER(SEARCH('[1]Lookup for use classification'!$B$5,C48)),ISNUMBER(SEARCH('[1]Lookup for use classification'!$C$5,C48)),ISNUMBER(SEARCH('[1]Lookup for use classification'!$D$5,C48))),'[1]Lookup for use classification'!$A$5,IF(OR(ISNUMBER(SEARCH('[1]Lookup for use classification'!$B$7,C48)),ISNUMBER(SEARCH('[1]Lookup for use classification'!$C$7,C48)),ISNUMBER(SEARCH('[1]Lookup for use classification'!$D$7,C48))),'[1]Lookup for use classification'!$A$7,IF(OR(ISNUMBER(SEARCH('[1]Lookup for use classification'!$B$9,C48)),ISNUMBER(SEARCH('[1]Lookup for use classification'!$C$9,C48)),ISNUMBER(SEARCH('[1]Lookup for use classification'!$D$9,C48)),ISNUMBER(SEARCH('[1]Lookup for use classification'!$E$9,C48)),ISNUMBER(SEARCH('[1]Lookup for use classification'!$F$9,C48)),ISNUMBER(SEARCH('[1]Lookup for use classification'!$G$9,C48)),ISNUMBER(SEARCH('[1]Lookup for use classification'!$H$9,C48)),ISNUMBER(SEARCH('[1]Lookup for use classification'!$I$9,C48)),ISNUMBER(SEARCH('[1]Lookup for use classification'!$J$9,C48)),ISNUMBER(SEARCH('[1]Lookup for use classification'!$K$9,C48))),'[1]Lookup for use classification'!$A$9,IF(OR(ISNUMBER(SEARCH('[1]Lookup for use classification'!$B$10,C48)),ISNUMBER(SEARCH('[1]Lookup for use classification'!$C$10,C48)),ISNUMBER(SEARCH('[1]Lookup for use classification'!$D$10,C48)),ISNUMBER(SEARCH('[1]Lookup for use classification'!$E$10,C48)),ISNUMBER(SEARCH('[1]Lookup for use classification'!$F$10,C48)),ISNUMBER(SEARCH('[1]Lookup for use classification'!$G$10,C48))),'[1]Lookup for use classification'!$A$10,IF(OR(ISNUMBER(SEARCH('[1]Lookup for use classification'!$B$11,C48)),ISNUMBER(SEARCH('[1]Lookup for use classification'!$C$11,C48))),'[1]Lookup for use classification'!$A$11,IF(OR(ISNUMBER(SEARCH('[1]Lookup for use classification'!$B$12,C48)),ISNUMBER(SEARCH('[1]Lookup for use classification'!$C$12,C48))),'[1]Lookup for use classification'!$A$12,IF(OR(ISNUMBER(SEARCH('[1]Lookup for use classification'!$B$13,C48)),ISNUMBER(SEARCH('[1]Lookup for use classification'!$C$13,C48)),ISNUMBER(SEARCH('[1]Lookup for use classification'!$D$13,C48)),,ISNUMBER(SEARCH('[1]Lookup for use classification'!$C$13,C48)),ISNUMBER(SEARCH('[1]Lookup for use classification'!$E$13,C48))),'[1]Lookup for use classification'!$A$13,"Other")))))))))))</f>
        <v>Public Safety</v>
      </c>
      <c r="E48" s="9"/>
      <c r="F48" s="9"/>
      <c r="G48" s="9"/>
      <c r="H48" s="164"/>
      <c r="I48" s="164"/>
      <c r="J48" s="7"/>
      <c r="L48" s="6"/>
    </row>
    <row r="49" spans="1:18" hidden="1">
      <c r="A49" s="147" t="s">
        <v>0</v>
      </c>
      <c r="B49" s="8" t="str">
        <f>IF(ISNA(VLOOKUP(CONCATENATE(A49,C49),EUS!B11:$B$1939,1,FALSE)),"","End Use Study")</f>
        <v>End Use Study</v>
      </c>
      <c r="C49" s="8" t="s">
        <v>2185</v>
      </c>
      <c r="D49" s="6" t="str">
        <f>IF(OR(ISNUMBER(SEARCH('[1]Lookup for use classification'!$B$1,C49)),ISNUMBER(SEARCH('[1]Lookup for use classification'!$C$1,C49)),ISNUMBER(SEARCH('[1]Lookup for use classification'!$D$1,C49)),ISNUMBER(SEARCH('[1]Lookup for use classification'!$E$1,C49))),'[1]Lookup for use classification'!$A$1,IF(ISNUMBER(SEARCH('[1]Lookup for use classification'!$B$2,C49)),'[1]Lookup for use classification'!$A$2,IF(ISNUMBER(SEARCH('[1]Lookup for use classification'!$B$3,C49)),'[1]Lookup for use classification'!$A$3,IF(OR(ISNUMBER(SEARCH('[1]Lookup for use classification'!$B$4,C49)),ISNUMBER(SEARCH('[1]Lookup for use classification'!$C$4,C49)),ISNUMBER(SEARCH('[1]Lookup for use classification'!$D$4,C49)),ISNUMBER(SEARCH('[1]Lookup for use classification'!$E$4,C49))),'[1]Lookup for use classification'!$A$4,IF(OR(ISNUMBER(SEARCH('[1]Lookup for use classification'!$B$5,C49)),ISNUMBER(SEARCH('[1]Lookup for use classification'!$C$5,C49)),ISNUMBER(SEARCH('[1]Lookup for use classification'!$D$5,C49))),'[1]Lookup for use classification'!$A$5,IF(OR(ISNUMBER(SEARCH('[1]Lookup for use classification'!$B$7,C49)),ISNUMBER(SEARCH('[1]Lookup for use classification'!$C$7,C49)),ISNUMBER(SEARCH('[1]Lookup for use classification'!$D$7,C49))),'[1]Lookup for use classification'!$A$7,IF(OR(ISNUMBER(SEARCH('[1]Lookup for use classification'!$B$9,C49)),ISNUMBER(SEARCH('[1]Lookup for use classification'!$C$9,C49)),ISNUMBER(SEARCH('[1]Lookup for use classification'!$D$9,C49)),ISNUMBER(SEARCH('[1]Lookup for use classification'!$E$9,C49)),ISNUMBER(SEARCH('[1]Lookup for use classification'!$F$9,C49)),ISNUMBER(SEARCH('[1]Lookup for use classification'!$G$9,C49)),ISNUMBER(SEARCH('[1]Lookup for use classification'!$H$9,C49)),ISNUMBER(SEARCH('[1]Lookup for use classification'!$I$9,C49)),ISNUMBER(SEARCH('[1]Lookup for use classification'!$J$9,C49)),ISNUMBER(SEARCH('[1]Lookup for use classification'!$K$9,C49))),'[1]Lookup for use classification'!$A$9,IF(OR(ISNUMBER(SEARCH('[1]Lookup for use classification'!$B$10,C49)),ISNUMBER(SEARCH('[1]Lookup for use classification'!$C$10,C49)),ISNUMBER(SEARCH('[1]Lookup for use classification'!$D$10,C49)),ISNUMBER(SEARCH('[1]Lookup for use classification'!$E$10,C49)),ISNUMBER(SEARCH('[1]Lookup for use classification'!$F$10,C49)),ISNUMBER(SEARCH('[1]Lookup for use classification'!$G$10,C49))),'[1]Lookup for use classification'!$A$10,IF(OR(ISNUMBER(SEARCH('[1]Lookup for use classification'!$B$11,C49)),ISNUMBER(SEARCH('[1]Lookup for use classification'!$C$11,C49))),'[1]Lookup for use classification'!$A$11,IF(OR(ISNUMBER(SEARCH('[1]Lookup for use classification'!$B$12,C49)),ISNUMBER(SEARCH('[1]Lookup for use classification'!$C$12,C49))),'[1]Lookup for use classification'!$A$12,IF(OR(ISNUMBER(SEARCH('[1]Lookup for use classification'!$B$13,C49)),ISNUMBER(SEARCH('[1]Lookup for use classification'!$C$13,C49)),ISNUMBER(SEARCH('[1]Lookup for use classification'!$D$13,C49)),,ISNUMBER(SEARCH('[1]Lookup for use classification'!$C$13,C49)),ISNUMBER(SEARCH('[1]Lookup for use classification'!$E$13,C49))),'[1]Lookup for use classification'!$A$13,IF(OR(ISNUMBER(SEARCH('[1]Lookup for use classification'!$B$14,C49)),ISNUMBER(SEARCH('[1]Lookup for use classification'!$C$14,C49))),'[1]Lookup for use classification'!$A$14,"Other"))))))))))))</f>
        <v>Retail - Other</v>
      </c>
      <c r="E49" s="9">
        <v>2100</v>
      </c>
      <c r="F49" s="7"/>
      <c r="G49" s="7"/>
      <c r="H49" s="164">
        <v>275</v>
      </c>
      <c r="I49" s="164"/>
      <c r="J49" s="7"/>
      <c r="L49" s="6"/>
    </row>
    <row r="50" spans="1:18" hidden="1">
      <c r="A50" s="147" t="s">
        <v>0</v>
      </c>
      <c r="B50" s="8" t="str">
        <f>IF(ISNA(VLOOKUP(CONCATENATE(A50,C50),EUS!B12:$B$1939,1,FALSE)),"","End Use Study")</f>
        <v>End Use Study</v>
      </c>
      <c r="C50" s="8" t="s">
        <v>1148</v>
      </c>
      <c r="D50" s="165" t="s">
        <v>1980</v>
      </c>
      <c r="E50" s="9">
        <v>336</v>
      </c>
      <c r="F50" s="9"/>
      <c r="G50" s="9"/>
      <c r="H50" s="164"/>
      <c r="I50" s="164"/>
      <c r="J50" s="7"/>
      <c r="L50" s="6"/>
    </row>
    <row r="51" spans="1:18" hidden="1">
      <c r="A51" s="161" t="s">
        <v>2428</v>
      </c>
      <c r="B51" s="8" t="str">
        <f>IF(ISNA(VLOOKUP(CONCATENATE(A51,C51),ARIS!$A$1:$A$959,1,FALSE)),"","ARIS")</f>
        <v>ARIS</v>
      </c>
      <c r="C51" s="162" t="s">
        <v>3339</v>
      </c>
      <c r="D51" s="165" t="s">
        <v>3335</v>
      </c>
      <c r="E51" s="163">
        <v>29659</v>
      </c>
      <c r="F51" s="163"/>
      <c r="G51" s="163"/>
      <c r="H51" s="164"/>
      <c r="I51" s="164"/>
      <c r="J51" s="165">
        <v>194196.41441866668</v>
      </c>
    </row>
    <row r="52" spans="1:18" hidden="1">
      <c r="A52" s="166" t="s">
        <v>16</v>
      </c>
      <c r="B52" s="167" t="s">
        <v>4456</v>
      </c>
      <c r="C52" s="174" t="s">
        <v>32</v>
      </c>
      <c r="D52" s="6" t="str">
        <f>IF(OR(ISNUMBER(SEARCH('[1]Lookup for use classification'!$B$1,C52)),ISNUMBER(SEARCH('[1]Lookup for use classification'!$C$1,C52)),ISNUMBER(SEARCH('[1]Lookup for use classification'!$D$1,C52)),ISNUMBER(SEARCH('[1]Lookup for use classification'!$E$1,C52))),'[1]Lookup for use classification'!$A$1,IF(ISNUMBER(SEARCH('[1]Lookup for use classification'!$B$2,C52)),'[1]Lookup for use classification'!$A$2,IF(ISNUMBER(SEARCH('[1]Lookup for use classification'!$B$3,C52)),'[1]Lookup for use classification'!$A$3,IF(OR(ISNUMBER(SEARCH('[1]Lookup for use classification'!$B$4,C52)),ISNUMBER(SEARCH('[1]Lookup for use classification'!$C$4,C52)),ISNUMBER(SEARCH('[1]Lookup for use classification'!$D$4,C52)),ISNUMBER(SEARCH('[1]Lookup for use classification'!$E$4,C52))),'[1]Lookup for use classification'!$A$4,IF(OR(ISNUMBER(SEARCH('[1]Lookup for use classification'!$B$5,C52)),ISNUMBER(SEARCH('[1]Lookup for use classification'!$C$5,C52)),ISNUMBER(SEARCH('[1]Lookup for use classification'!$D$5,C52))),'[1]Lookup for use classification'!$A$5,IF(OR(ISNUMBER(SEARCH('[1]Lookup for use classification'!$B$7,C52)),ISNUMBER(SEARCH('[1]Lookup for use classification'!$C$7,C52)),ISNUMBER(SEARCH('[1]Lookup for use classification'!$D$7,C52))),'[1]Lookup for use classification'!$A$7,IF(OR(ISNUMBER(SEARCH('[1]Lookup for use classification'!$B$9,C52)),ISNUMBER(SEARCH('[1]Lookup for use classification'!$C$9,C52)),ISNUMBER(SEARCH('[1]Lookup for use classification'!$D$9,C52)),ISNUMBER(SEARCH('[1]Lookup for use classification'!$E$9,C52)),ISNUMBER(SEARCH('[1]Lookup for use classification'!$F$9,C52)),ISNUMBER(SEARCH('[1]Lookup for use classification'!$G$9,C52)),ISNUMBER(SEARCH('[1]Lookup for use classification'!$H$9,C52)),ISNUMBER(SEARCH('[1]Lookup for use classification'!$I$9,C52)),ISNUMBER(SEARCH('[1]Lookup for use classification'!$J$9,C52)),ISNUMBER(SEARCH('[1]Lookup for use classification'!$K$9,C52))),'[1]Lookup for use classification'!$A$9,IF(OR(ISNUMBER(SEARCH('[1]Lookup for use classification'!$B$10,C52)),ISNUMBER(SEARCH('[1]Lookup for use classification'!$C$10,C52)),ISNUMBER(SEARCH('[1]Lookup for use classification'!$D$10,C52)),ISNUMBER(SEARCH('[1]Lookup for use classification'!$E$10,C52)),ISNUMBER(SEARCH('[1]Lookup for use classification'!$F$10,C52)),ISNUMBER(SEARCH('[1]Lookup for use classification'!$G$10,C52))),'[1]Lookup for use classification'!$A$10,IF(OR(ISNUMBER(SEARCH('[1]Lookup for use classification'!$B$11,C52)),ISNUMBER(SEARCH('[1]Lookup for use classification'!$C$11,C52))),'[1]Lookup for use classification'!$A$11,IF(OR(ISNUMBER(SEARCH('[1]Lookup for use classification'!$B$12,C52)),ISNUMBER(SEARCH('[1]Lookup for use classification'!$C$12,C52))),'[1]Lookup for use classification'!$A$12,IF(OR(ISNUMBER(SEARCH('[1]Lookup for use classification'!$B$13,C52)),ISNUMBER(SEARCH('[1]Lookup for use classification'!$C$13,C52)),ISNUMBER(SEARCH('[1]Lookup for use classification'!$D$13,C52)),,ISNUMBER(SEARCH('[1]Lookup for use classification'!$C$13,C52)),ISNUMBER(SEARCH('[1]Lookup for use classification'!$E$13,C52))),'[1]Lookup for use classification'!$A$13,IF(OR(ISNUMBER(SEARCH('[1]Lookup for use classification'!$B$14,C52)),ISNUMBER(SEARCH('[1]Lookup for use classification'!$C$14,C52))),'[1]Lookup for use classification'!$A$14,"Other"))))))))))))</f>
        <v>Education - K - 12</v>
      </c>
      <c r="E52" s="175"/>
      <c r="F52" s="176"/>
      <c r="G52" s="176"/>
    </row>
    <row r="53" spans="1:18" hidden="1">
      <c r="A53" s="161" t="s">
        <v>16</v>
      </c>
      <c r="B53" s="162" t="s">
        <v>4511</v>
      </c>
      <c r="C53" s="174" t="s">
        <v>28</v>
      </c>
      <c r="D53" s="165" t="s">
        <v>3232</v>
      </c>
      <c r="E53" s="163">
        <v>2350</v>
      </c>
      <c r="F53" s="163"/>
      <c r="G53" s="163"/>
      <c r="H53" s="164">
        <v>728</v>
      </c>
      <c r="I53" s="164"/>
      <c r="J53" s="165">
        <v>26989</v>
      </c>
      <c r="M53" s="165">
        <v>662</v>
      </c>
      <c r="O53" s="165">
        <v>22174</v>
      </c>
      <c r="R53" s="165">
        <v>5410</v>
      </c>
    </row>
    <row r="54" spans="1:18" hidden="1">
      <c r="A54" s="147" t="s">
        <v>16</v>
      </c>
      <c r="B54" s="8" t="str">
        <f>IF(ISNA(VLOOKUP(CONCATENATE(A54,C54),EUS!B30:$B$1939,1,FALSE)),"","End Use Study")</f>
        <v>End Use Study</v>
      </c>
      <c r="C54" s="8" t="s">
        <v>2999</v>
      </c>
      <c r="D54" s="6" t="str">
        <f>IF(OR(ISNUMBER(SEARCH('[1]Lookup for use classification'!$B$1,C54)),ISNUMBER(SEARCH('[1]Lookup for use classification'!$C$1,C54)),ISNUMBER(SEARCH('[1]Lookup for use classification'!$D$1,C54))),'[1]Lookup for use classification'!$A$1,IF(ISNUMBER(SEARCH('[1]Lookup for use classification'!$B$2,C54)),'[1]Lookup for use classification'!$A$2,IF(ISNUMBER(SEARCH('[1]Lookup for use classification'!$B$3,C54)),'[1]Lookup for use classification'!$A$3,IF(OR(ISNUMBER(SEARCH('[1]Lookup for use classification'!$B$4,C54)),ISNUMBER(SEARCH('[1]Lookup for use classification'!$C$4,C54))),'[1]Lookup for use classification'!$A$4,IF(OR(ISNUMBER(SEARCH('[1]Lookup for use classification'!$B$5,C54)),ISNUMBER(SEARCH('[1]Lookup for use classification'!$C$5,C54)),ISNUMBER(SEARCH('[1]Lookup for use classification'!$D$5,C54))),'[1]Lookup for use classification'!$A$5,IF(OR(ISNUMBER(SEARCH('[1]Lookup for use classification'!$B$7,C54)),ISNUMBER(SEARCH('[1]Lookup for use classification'!$C$7,C54)),ISNUMBER(SEARCH('[1]Lookup for use classification'!$D$7,C54))),'[1]Lookup for use classification'!$A$7,IF(OR(ISNUMBER(SEARCH('[1]Lookup for use classification'!$B$9,C54)),ISNUMBER(SEARCH('[1]Lookup for use classification'!$C$9,C54)),ISNUMBER(SEARCH('[1]Lookup for use classification'!$D$9,C54)),ISNUMBER(SEARCH('[1]Lookup for use classification'!$E$9,C54)),ISNUMBER(SEARCH('[1]Lookup for use classification'!$F$9,C54)),ISNUMBER(SEARCH('[1]Lookup for use classification'!$G$9,C54))),'[1]Lookup for use classification'!$A$9,IF(OR(ISNUMBER(SEARCH('[1]Lookup for use classification'!$B$10,C54)),ISNUMBER(SEARCH('[1]Lookup for use classification'!$C$10,C54)),ISNUMBER(SEARCH('[1]Lookup for use classification'!$D$10,C54)),ISNUMBER(SEARCH('[1]Lookup for use classification'!$E$10,C54)),ISNUMBER(SEARCH('[1]Lookup for use classification'!$F$10,C54))),'[1]Lookup for use classification'!$A$10,IF(OR(ISNUMBER(SEARCH('[1]Lookup for use classification'!$B$11,C54)),ISNUMBER(SEARCH('[1]Lookup for use classification'!$C$11,C54))),'[1]Lookup for use classification'!$A$11,IF(OR(ISNUMBER(SEARCH('[1]Lookup for use classification'!$B$12,C54)),ISNUMBER(SEARCH('[1]Lookup for use classification'!$C$12,C54))),'[1]Lookup for use classification'!$A$12,"Nope"))))))))))</f>
        <v>Office</v>
      </c>
      <c r="E54" s="9"/>
      <c r="F54" s="9"/>
      <c r="G54" s="9"/>
      <c r="H54" s="164">
        <v>5000</v>
      </c>
      <c r="I54" s="164"/>
      <c r="J54" s="7"/>
      <c r="L54" s="6"/>
    </row>
    <row r="55" spans="1:18" hidden="1">
      <c r="A55" s="147" t="s">
        <v>16</v>
      </c>
      <c r="B55" s="8" t="str">
        <f>IF(ISNA(VLOOKUP(CONCATENATE(A55,C55),EUS!$B$2:$B$1939,1,FALSE)),"","End Use Study")</f>
        <v>End Use Study</v>
      </c>
      <c r="C55" s="8" t="s">
        <v>29</v>
      </c>
      <c r="D55" s="6" t="str">
        <f>IF(OR(ISNUMBER(SEARCH('[1]Lookup for use classification'!$B$1,C55)),ISNUMBER(SEARCH('[1]Lookup for use classification'!$C$1,C55)),ISNUMBER(SEARCH('[1]Lookup for use classification'!$D$1,C55))),'[1]Lookup for use classification'!$A$1,IF(ISNUMBER(SEARCH('[1]Lookup for use classification'!$B$2,C55)),'[1]Lookup for use classification'!$A$2,IF(ISNUMBER(SEARCH('[1]Lookup for use classification'!$B$3,C55)),'[1]Lookup for use classification'!$A$3,IF(OR(ISNUMBER(SEARCH('[1]Lookup for use classification'!$B$4,C55)),ISNUMBER(SEARCH('[1]Lookup for use classification'!$C$4,C55))),'[1]Lookup for use classification'!$A$4,IF(OR(ISNUMBER(SEARCH('[1]Lookup for use classification'!$B$5,C55)),ISNUMBER(SEARCH('[1]Lookup for use classification'!$C$5,C55)),ISNUMBER(SEARCH('[1]Lookup for use classification'!$D$5,C55))),'[1]Lookup for use classification'!$A$5,IF(OR(ISNUMBER(SEARCH('[1]Lookup for use classification'!$B$7,C55)),ISNUMBER(SEARCH('[1]Lookup for use classification'!$C$7,C55)),ISNUMBER(SEARCH('[1]Lookup for use classification'!$D$7,C55))),'[1]Lookup for use classification'!$A$7,IF(OR(ISNUMBER(SEARCH('[1]Lookup for use classification'!$B$9,C55)),ISNUMBER(SEARCH('[1]Lookup for use classification'!$C$9,C55)),ISNUMBER(SEARCH('[1]Lookup for use classification'!$D$9,C55)),ISNUMBER(SEARCH('[1]Lookup for use classification'!$E$9,C55)),ISNUMBER(SEARCH('[1]Lookup for use classification'!$F$9,C55)),ISNUMBER(SEARCH('[1]Lookup for use classification'!$G$9,C55))),'[1]Lookup for use classification'!$A$9,IF(OR(ISNUMBER(SEARCH('[1]Lookup for use classification'!$B$10,C55)),ISNUMBER(SEARCH('[1]Lookup for use classification'!$C$10,C55)),ISNUMBER(SEARCH('[1]Lookup for use classification'!$D$10,C55)),ISNUMBER(SEARCH('[1]Lookup for use classification'!$E$10,C55)),ISNUMBER(SEARCH('[1]Lookup for use classification'!$F$10,C55))),'[1]Lookup for use classification'!$A$10,IF(OR(ISNUMBER(SEARCH('[1]Lookup for use classification'!$B$11,C55)),ISNUMBER(SEARCH('[1]Lookup for use classification'!$C$11,C55))),'[1]Lookup for use classification'!$A$11,IF(OR(ISNUMBER(SEARCH('[1]Lookup for use classification'!$B$12,C55)),ISNUMBER(SEARCH('[1]Lookup for use classification'!$C$12,C55))),'[1]Lookup for use classification'!$A$12,"Nope"))))))))))</f>
        <v>Office</v>
      </c>
      <c r="E55" s="9"/>
      <c r="F55" s="9"/>
      <c r="G55" s="9"/>
      <c r="H55" s="164"/>
      <c r="I55" s="164"/>
      <c r="J55" s="7"/>
      <c r="L55" s="6"/>
    </row>
    <row r="56" spans="1:18" hidden="1">
      <c r="A56" s="147" t="s">
        <v>16</v>
      </c>
      <c r="B56" s="8" t="str">
        <f>IF(ISNA(VLOOKUP(CONCATENATE(A56,C56),EUS!$B$2:$B$1939,1,FALSE)),"","End Use Study")</f>
        <v>End Use Study</v>
      </c>
      <c r="C56" s="8" t="s">
        <v>2998</v>
      </c>
      <c r="D56" s="6" t="str">
        <f>IF(OR(ISNUMBER(SEARCH('[1]Lookup for use classification'!$B$1,C56)),ISNUMBER(SEARCH('[1]Lookup for use classification'!$C$1,C56)),ISNUMBER(SEARCH('[1]Lookup for use classification'!$D$1,C56))),'[1]Lookup for use classification'!$A$1,IF(ISNUMBER(SEARCH('[1]Lookup for use classification'!$B$2,C56)),'[1]Lookup for use classification'!$A$2,IF(ISNUMBER(SEARCH('[1]Lookup for use classification'!$B$3,C56)),'[1]Lookup for use classification'!$A$3,IF(OR(ISNUMBER(SEARCH('[1]Lookup for use classification'!$B$4,C56)),ISNUMBER(SEARCH('[1]Lookup for use classification'!$C$4,C56))),'[1]Lookup for use classification'!$A$4,IF(OR(ISNUMBER(SEARCH('[1]Lookup for use classification'!$B$5,C56)),ISNUMBER(SEARCH('[1]Lookup for use classification'!$C$5,C56)),ISNUMBER(SEARCH('[1]Lookup for use classification'!$D$5,C56))),'[1]Lookup for use classification'!$A$5,IF(OR(ISNUMBER(SEARCH('[1]Lookup for use classification'!$B$7,C56)),ISNUMBER(SEARCH('[1]Lookup for use classification'!$C$7,C56)),ISNUMBER(SEARCH('[1]Lookup for use classification'!$D$7,C56))),'[1]Lookup for use classification'!$A$7,IF(OR(ISNUMBER(SEARCH('[1]Lookup for use classification'!$B$9,C56)),ISNUMBER(SEARCH('[1]Lookup for use classification'!$C$9,C56)),ISNUMBER(SEARCH('[1]Lookup for use classification'!$D$9,C56)),ISNUMBER(SEARCH('[1]Lookup for use classification'!$E$9,C56)),ISNUMBER(SEARCH('[1]Lookup for use classification'!$F$9,C56)),ISNUMBER(SEARCH('[1]Lookup for use classification'!$G$9,C56))),'[1]Lookup for use classification'!$A$9,IF(OR(ISNUMBER(SEARCH('[1]Lookup for use classification'!$B$10,C56)),ISNUMBER(SEARCH('[1]Lookup for use classification'!$C$10,C56)),ISNUMBER(SEARCH('[1]Lookup for use classification'!$D$10,C56)),ISNUMBER(SEARCH('[1]Lookup for use classification'!$E$10,C56)),ISNUMBER(SEARCH('[1]Lookup for use classification'!$F$10,C56))),'[1]Lookup for use classification'!$A$10,IF(OR(ISNUMBER(SEARCH('[1]Lookup for use classification'!$B$11,C56)),ISNUMBER(SEARCH('[1]Lookup for use classification'!$C$11,C56))),'[1]Lookup for use classification'!$A$11,IF(OR(ISNUMBER(SEARCH('[1]Lookup for use classification'!$B$12,C56)),ISNUMBER(SEARCH('[1]Lookup for use classification'!$C$12,C56))),'[1]Lookup for use classification'!$A$12,IF(OR(ISNUMBER(SEARCH('[1]Lookup for use classification'!$B$13,C56)),ISNUMBER(SEARCH('[1]Lookup for use classification'!$C$13,C56)),ISNUMBER(SEARCH('[1]Lookup for use classification'!$D$13,C56))),'[1]Lookup for use classification'!$A$13,"Nope")))))))))))</f>
        <v>Office</v>
      </c>
      <c r="E56" s="9"/>
      <c r="F56" s="9"/>
      <c r="G56" s="9"/>
      <c r="H56" s="164"/>
      <c r="I56" s="164"/>
      <c r="J56" s="7"/>
      <c r="L56" s="6"/>
    </row>
    <row r="57" spans="1:18" hidden="1">
      <c r="A57" s="166" t="s">
        <v>16</v>
      </c>
      <c r="B57" s="167" t="s">
        <v>4456</v>
      </c>
      <c r="C57" s="174" t="s">
        <v>25</v>
      </c>
      <c r="D57" s="6" t="str">
        <f>IF(OR(ISNUMBER(SEARCH('[1]Lookup for use classification'!$B$1,C57)),ISNUMBER(SEARCH('[1]Lookup for use classification'!$C$1,C57)),ISNUMBER(SEARCH('[1]Lookup for use classification'!$D$1,C57)),ISNUMBER(SEARCH('[1]Lookup for use classification'!$E$1,C57))),'[1]Lookup for use classification'!$A$1,IF(ISNUMBER(SEARCH('[1]Lookup for use classification'!$B$2,C57)),'[1]Lookup for use classification'!$A$2,IF(ISNUMBER(SEARCH('[1]Lookup for use classification'!$B$3,C57)),'[1]Lookup for use classification'!$A$3,IF(OR(ISNUMBER(SEARCH('[1]Lookup for use classification'!$B$4,C57)),ISNUMBER(SEARCH('[1]Lookup for use classification'!$C$4,C57)),ISNUMBER(SEARCH('[1]Lookup for use classification'!$D$4,C57)),ISNUMBER(SEARCH('[1]Lookup for use classification'!$E$4,C57))),'[1]Lookup for use classification'!$A$4,IF(OR(ISNUMBER(SEARCH('[1]Lookup for use classification'!$B$5,C57)),ISNUMBER(SEARCH('[1]Lookup for use classification'!$C$5,C57)),ISNUMBER(SEARCH('[1]Lookup for use classification'!$D$5,C57))),'[1]Lookup for use classification'!$A$5,IF(OR(ISNUMBER(SEARCH('[1]Lookup for use classification'!$B$7,C57)),ISNUMBER(SEARCH('[1]Lookup for use classification'!$C$7,C57)),ISNUMBER(SEARCH('[1]Lookup for use classification'!$D$7,C57))),'[1]Lookup for use classification'!$A$7,IF(OR(ISNUMBER(SEARCH('[1]Lookup for use classification'!$B$9,C57)),ISNUMBER(SEARCH('[1]Lookup for use classification'!$C$9,C57)),ISNUMBER(SEARCH('[1]Lookup for use classification'!$D$9,C57)),ISNUMBER(SEARCH('[1]Lookup for use classification'!$E$9,C57)),ISNUMBER(SEARCH('[1]Lookup for use classification'!$F$9,C57)),ISNUMBER(SEARCH('[1]Lookup for use classification'!$G$9,C57)),ISNUMBER(SEARCH('[1]Lookup for use classification'!$H$9,C57)),ISNUMBER(SEARCH('[1]Lookup for use classification'!$I$9,C57)),ISNUMBER(SEARCH('[1]Lookup for use classification'!$J$9,C57)),ISNUMBER(SEARCH('[1]Lookup for use classification'!$K$9,C57))),'[1]Lookup for use classification'!$A$9,IF(OR(ISNUMBER(SEARCH('[1]Lookup for use classification'!$B$10,C57)),ISNUMBER(SEARCH('[1]Lookup for use classification'!$C$10,C57)),ISNUMBER(SEARCH('[1]Lookup for use classification'!$D$10,C57)),ISNUMBER(SEARCH('[1]Lookup for use classification'!$E$10,C57)),ISNUMBER(SEARCH('[1]Lookup for use classification'!$F$10,C57)),ISNUMBER(SEARCH('[1]Lookup for use classification'!$G$10,C57))),'[1]Lookup for use classification'!$A$10,IF(OR(ISNUMBER(SEARCH('[1]Lookup for use classification'!$B$11,C57)),ISNUMBER(SEARCH('[1]Lookup for use classification'!$C$11,C57))),'[1]Lookup for use classification'!$A$11,IF(OR(ISNUMBER(SEARCH('[1]Lookup for use classification'!$B$12,C57)),ISNUMBER(SEARCH('[1]Lookup for use classification'!$C$12,C57))),'[1]Lookup for use classification'!$A$12,IF(OR(ISNUMBER(SEARCH('[1]Lookup for use classification'!$B$13,C57)),ISNUMBER(SEARCH('[1]Lookup for use classification'!$C$13,C57)),ISNUMBER(SEARCH('[1]Lookup for use classification'!$D$13,C57)),,ISNUMBER(SEARCH('[1]Lookup for use classification'!$C$13,C57)),ISNUMBER(SEARCH('[1]Lookup for use classification'!$E$13,C57))),'[1]Lookup for use classification'!$A$13,IF(OR(ISNUMBER(SEARCH('[1]Lookup for use classification'!$B$14,C57)),ISNUMBER(SEARCH('[1]Lookup for use classification'!$C$14,C57))),'[1]Lookup for use classification'!$A$14,"Other"))))))))))))</f>
        <v>Office</v>
      </c>
      <c r="E57" s="175"/>
      <c r="F57" s="176"/>
      <c r="G57" s="176"/>
    </row>
    <row r="58" spans="1:18" hidden="1">
      <c r="A58" s="166" t="s">
        <v>16</v>
      </c>
      <c r="B58" s="167" t="s">
        <v>4456</v>
      </c>
      <c r="C58" s="174" t="s">
        <v>37</v>
      </c>
      <c r="D58" s="6" t="str">
        <f>IF(OR(ISNUMBER(SEARCH('[1]Lookup for use classification'!$B$1,C58)),ISNUMBER(SEARCH('[1]Lookup for use classification'!$C$1,C58)),ISNUMBER(SEARCH('[1]Lookup for use classification'!$D$1,C58)),ISNUMBER(SEARCH('[1]Lookup for use classification'!$E$1,C58))),'[1]Lookup for use classification'!$A$1,IF(ISNUMBER(SEARCH('[1]Lookup for use classification'!$B$2,C58)),'[1]Lookup for use classification'!$A$2,IF(ISNUMBER(SEARCH('[1]Lookup for use classification'!$B$3,C58)),'[1]Lookup for use classification'!$A$3,IF(OR(ISNUMBER(SEARCH('[1]Lookup for use classification'!$B$4,C58)),ISNUMBER(SEARCH('[1]Lookup for use classification'!$C$4,C58)),ISNUMBER(SEARCH('[1]Lookup for use classification'!$D$4,C58)),ISNUMBER(SEARCH('[1]Lookup for use classification'!$E$4,C58))),'[1]Lookup for use classification'!$A$4,IF(OR(ISNUMBER(SEARCH('[1]Lookup for use classification'!$B$5,C58)),ISNUMBER(SEARCH('[1]Lookup for use classification'!$C$5,C58)),ISNUMBER(SEARCH('[1]Lookup for use classification'!$D$5,C58))),'[1]Lookup for use classification'!$A$5,IF(OR(ISNUMBER(SEARCH('[1]Lookup for use classification'!$B$7,C58)),ISNUMBER(SEARCH('[1]Lookup for use classification'!$C$7,C58)),ISNUMBER(SEARCH('[1]Lookup for use classification'!$D$7,C58))),'[1]Lookup for use classification'!$A$7,IF(OR(ISNUMBER(SEARCH('[1]Lookup for use classification'!$B$9,C58)),ISNUMBER(SEARCH('[1]Lookup for use classification'!$C$9,C58)),ISNUMBER(SEARCH('[1]Lookup for use classification'!$D$9,C58)),ISNUMBER(SEARCH('[1]Lookup for use classification'!$E$9,C58)),ISNUMBER(SEARCH('[1]Lookup for use classification'!$F$9,C58)),ISNUMBER(SEARCH('[1]Lookup for use classification'!$G$9,C58)),ISNUMBER(SEARCH('[1]Lookup for use classification'!$H$9,C58)),ISNUMBER(SEARCH('[1]Lookup for use classification'!$I$9,C58)),ISNUMBER(SEARCH('[1]Lookup for use classification'!$J$9,C58)),ISNUMBER(SEARCH('[1]Lookup for use classification'!$K$9,C58))),'[1]Lookup for use classification'!$A$9,IF(OR(ISNUMBER(SEARCH('[1]Lookup for use classification'!$B$10,C58)),ISNUMBER(SEARCH('[1]Lookup for use classification'!$C$10,C58)),ISNUMBER(SEARCH('[1]Lookup for use classification'!$D$10,C58)),ISNUMBER(SEARCH('[1]Lookup for use classification'!$E$10,C58)),ISNUMBER(SEARCH('[1]Lookup for use classification'!$F$10,C58)),ISNUMBER(SEARCH('[1]Lookup for use classification'!$G$10,C58))),'[1]Lookup for use classification'!$A$10,IF(OR(ISNUMBER(SEARCH('[1]Lookup for use classification'!$B$11,C58)),ISNUMBER(SEARCH('[1]Lookup for use classification'!$C$11,C58))),'[1]Lookup for use classification'!$A$11,IF(OR(ISNUMBER(SEARCH('[1]Lookup for use classification'!$B$12,C58)),ISNUMBER(SEARCH('[1]Lookup for use classification'!$C$12,C58))),'[1]Lookup for use classification'!$A$12,IF(OR(ISNUMBER(SEARCH('[1]Lookup for use classification'!$B$13,C58)),ISNUMBER(SEARCH('[1]Lookup for use classification'!$C$13,C58)),ISNUMBER(SEARCH('[1]Lookup for use classification'!$D$13,C58)),,ISNUMBER(SEARCH('[1]Lookup for use classification'!$C$13,C58)),ISNUMBER(SEARCH('[1]Lookup for use classification'!$E$13,C58))),'[1]Lookup for use classification'!$A$13,IF(OR(ISNUMBER(SEARCH('[1]Lookup for use classification'!$B$14,C58)),ISNUMBER(SEARCH('[1]Lookup for use classification'!$C$14,C58))),'[1]Lookup for use classification'!$A$14,"Other"))))))))))))</f>
        <v>Office</v>
      </c>
      <c r="E58" s="175"/>
      <c r="F58" s="176"/>
      <c r="G58" s="176"/>
    </row>
    <row r="59" spans="1:18" hidden="1">
      <c r="A59" s="166" t="s">
        <v>16</v>
      </c>
      <c r="B59" s="167" t="s">
        <v>4456</v>
      </c>
      <c r="C59" s="174" t="s">
        <v>26</v>
      </c>
      <c r="D59" s="6" t="str">
        <f>IF(OR(ISNUMBER(SEARCH('[1]Lookup for use classification'!$B$1,C59)),ISNUMBER(SEARCH('[1]Lookup for use classification'!$C$1,C59)),ISNUMBER(SEARCH('[1]Lookup for use classification'!$D$1,C59)),ISNUMBER(SEARCH('[1]Lookup for use classification'!$E$1,C59))),'[1]Lookup for use classification'!$A$1,IF(ISNUMBER(SEARCH('[1]Lookup for use classification'!$B$2,C59)),'[1]Lookup for use classification'!$A$2,IF(ISNUMBER(SEARCH('[1]Lookup for use classification'!$B$3,C59)),'[1]Lookup for use classification'!$A$3,IF(OR(ISNUMBER(SEARCH('[1]Lookup for use classification'!$B$4,C59)),ISNUMBER(SEARCH('[1]Lookup for use classification'!$C$4,C59)),ISNUMBER(SEARCH('[1]Lookup for use classification'!$D$4,C59)),ISNUMBER(SEARCH('[1]Lookup for use classification'!$E$4,C59))),'[1]Lookup for use classification'!$A$4,IF(OR(ISNUMBER(SEARCH('[1]Lookup for use classification'!$B$5,C59)),ISNUMBER(SEARCH('[1]Lookup for use classification'!$C$5,C59)),ISNUMBER(SEARCH('[1]Lookup for use classification'!$D$5,C59))),'[1]Lookup for use classification'!$A$5,IF(OR(ISNUMBER(SEARCH('[1]Lookup for use classification'!$B$7,C59)),ISNUMBER(SEARCH('[1]Lookup for use classification'!$C$7,C59)),ISNUMBER(SEARCH('[1]Lookup for use classification'!$D$7,C59))),'[1]Lookup for use classification'!$A$7,IF(OR(ISNUMBER(SEARCH('[1]Lookup for use classification'!$B$9,C59)),ISNUMBER(SEARCH('[1]Lookup for use classification'!$C$9,C59)),ISNUMBER(SEARCH('[1]Lookup for use classification'!$D$9,C59)),ISNUMBER(SEARCH('[1]Lookup for use classification'!$E$9,C59)),ISNUMBER(SEARCH('[1]Lookup for use classification'!$F$9,C59)),ISNUMBER(SEARCH('[1]Lookup for use classification'!$G$9,C59)),ISNUMBER(SEARCH('[1]Lookup for use classification'!$H$9,C59)),ISNUMBER(SEARCH('[1]Lookup for use classification'!$I$9,C59)),ISNUMBER(SEARCH('[1]Lookup for use classification'!$J$9,C59)),ISNUMBER(SEARCH('[1]Lookup for use classification'!$K$9,C59))),'[1]Lookup for use classification'!$A$9,IF(OR(ISNUMBER(SEARCH('[1]Lookup for use classification'!$B$10,C59)),ISNUMBER(SEARCH('[1]Lookup for use classification'!$C$10,C59)),ISNUMBER(SEARCH('[1]Lookup for use classification'!$D$10,C59)),ISNUMBER(SEARCH('[1]Lookup for use classification'!$E$10,C59)),ISNUMBER(SEARCH('[1]Lookup for use classification'!$F$10,C59)),ISNUMBER(SEARCH('[1]Lookup for use classification'!$G$10,C59))),'[1]Lookup for use classification'!$A$10,IF(OR(ISNUMBER(SEARCH('[1]Lookup for use classification'!$B$11,C59)),ISNUMBER(SEARCH('[1]Lookup for use classification'!$C$11,C59))),'[1]Lookup for use classification'!$A$11,IF(OR(ISNUMBER(SEARCH('[1]Lookup for use classification'!$B$12,C59)),ISNUMBER(SEARCH('[1]Lookup for use classification'!$C$12,C59))),'[1]Lookup for use classification'!$A$12,IF(OR(ISNUMBER(SEARCH('[1]Lookup for use classification'!$B$13,C59)),ISNUMBER(SEARCH('[1]Lookup for use classification'!$C$13,C59)),ISNUMBER(SEARCH('[1]Lookup for use classification'!$D$13,C59)),,ISNUMBER(SEARCH('[1]Lookup for use classification'!$C$13,C59)),ISNUMBER(SEARCH('[1]Lookup for use classification'!$E$13,C59))),'[1]Lookup for use classification'!$A$13,IF(OR(ISNUMBER(SEARCH('[1]Lookup for use classification'!$B$14,C59)),ISNUMBER(SEARCH('[1]Lookup for use classification'!$C$14,C59))),'[1]Lookup for use classification'!$A$14,"Other"))))))))))))</f>
        <v>Other</v>
      </c>
      <c r="E59" s="175">
        <v>320</v>
      </c>
      <c r="F59" s="176"/>
      <c r="G59" s="176"/>
    </row>
    <row r="60" spans="1:18" hidden="1">
      <c r="A60" s="147" t="s">
        <v>16</v>
      </c>
      <c r="B60" s="8" t="str">
        <f>IF(ISNA(VLOOKUP(CONCATENATE(A60,C60),EUS!B29:$B$1939,1,FALSE)),"","End Use Study")</f>
        <v>End Use Study</v>
      </c>
      <c r="C60" s="8" t="s">
        <v>2574</v>
      </c>
      <c r="D60" s="6" t="str">
        <f>IF(OR(ISNUMBER(SEARCH('[1]Lookup for use classification'!$B$1,C60)),ISNUMBER(SEARCH('[1]Lookup for use classification'!$C$1,C60)),ISNUMBER(SEARCH('[1]Lookup for use classification'!$D$1,C60)),ISNUMBER(SEARCH('[1]Lookup for use classification'!$E$1,C60))),'[1]Lookup for use classification'!$A$1,IF(ISNUMBER(SEARCH('[1]Lookup for use classification'!$B$2,C60)),'[1]Lookup for use classification'!$A$2,IF(ISNUMBER(SEARCH('[1]Lookup for use classification'!$B$3,C60)),'[1]Lookup for use classification'!$A$3,IF(OR(ISNUMBER(SEARCH('[1]Lookup for use classification'!$B$4,C60)),ISNUMBER(SEARCH('[1]Lookup for use classification'!$C$4,C60)),ISNUMBER(SEARCH('[1]Lookup for use classification'!$D$4,C60)),ISNUMBER(SEARCH('[1]Lookup for use classification'!$E$4,C60))),'[1]Lookup for use classification'!$A$4,IF(OR(ISNUMBER(SEARCH('[1]Lookup for use classification'!$B$5,C60)),ISNUMBER(SEARCH('[1]Lookup for use classification'!$C$5,C60)),ISNUMBER(SEARCH('[1]Lookup for use classification'!$D$5,C60))),'[1]Lookup for use classification'!$A$5,IF(OR(ISNUMBER(SEARCH('[1]Lookup for use classification'!$B$7,C60)),ISNUMBER(SEARCH('[1]Lookup for use classification'!$C$7,C60)),ISNUMBER(SEARCH('[1]Lookup for use classification'!$D$7,C60))),'[1]Lookup for use classification'!$A$7,IF(OR(ISNUMBER(SEARCH('[1]Lookup for use classification'!$B$9,C60)),ISNUMBER(SEARCH('[1]Lookup for use classification'!$C$9,C60)),ISNUMBER(SEARCH('[1]Lookup for use classification'!$D$9,C60)),ISNUMBER(SEARCH('[1]Lookup for use classification'!$E$9,C60)),ISNUMBER(SEARCH('[1]Lookup for use classification'!$F$9,C60)),ISNUMBER(SEARCH('[1]Lookup for use classification'!$G$9,C60)),ISNUMBER(SEARCH('[1]Lookup for use classification'!$H$9,C60)),ISNUMBER(SEARCH('[1]Lookup for use classification'!$I$9,C60)),ISNUMBER(SEARCH('[1]Lookup for use classification'!$J$9,C60)),ISNUMBER(SEARCH('[1]Lookup for use classification'!$K$9,C60))),'[1]Lookup for use classification'!$A$9,IF(OR(ISNUMBER(SEARCH('[1]Lookup for use classification'!$B$10,C60)),ISNUMBER(SEARCH('[1]Lookup for use classification'!$C$10,C60)),ISNUMBER(SEARCH('[1]Lookup for use classification'!$D$10,C60)),ISNUMBER(SEARCH('[1]Lookup for use classification'!$E$10,C60)),ISNUMBER(SEARCH('[1]Lookup for use classification'!$F$10,C60)),ISNUMBER(SEARCH('[1]Lookup for use classification'!$G$10,C60))),'[1]Lookup for use classification'!$A$10,IF(OR(ISNUMBER(SEARCH('[1]Lookup for use classification'!$B$11,C60)),ISNUMBER(SEARCH('[1]Lookup for use classification'!$C$11,C60))),'[1]Lookup for use classification'!$A$11,IF(OR(ISNUMBER(SEARCH('[1]Lookup for use classification'!$B$12,C60)),ISNUMBER(SEARCH('[1]Lookup for use classification'!$C$12,C60))),'[1]Lookup for use classification'!$A$12,IF(OR(ISNUMBER(SEARCH('[1]Lookup for use classification'!$B$13,C60)),ISNUMBER(SEARCH('[1]Lookup for use classification'!$C$13,C60)),ISNUMBER(SEARCH('[1]Lookup for use classification'!$D$13,C60)),,ISNUMBER(SEARCH('[1]Lookup for use classification'!$C$13,C60)),ISNUMBER(SEARCH('[1]Lookup for use classification'!$E$13,C60))),'[1]Lookup for use classification'!$A$13,IF(OR(ISNUMBER(SEARCH('[1]Lookup for use classification'!$B$14,C60)),ISNUMBER(SEARCH('[1]Lookup for use classification'!$C$14,C60))),'[1]Lookup for use classification'!$A$14,"Other"))))))))))))</f>
        <v>Other</v>
      </c>
      <c r="E60" s="9">
        <v>1920</v>
      </c>
      <c r="F60" s="9"/>
      <c r="G60" s="9"/>
      <c r="H60" s="164">
        <v>600</v>
      </c>
      <c r="I60" s="164"/>
      <c r="J60" s="7"/>
      <c r="L60" s="6"/>
    </row>
    <row r="61" spans="1:18" hidden="1">
      <c r="A61" s="147" t="s">
        <v>16</v>
      </c>
      <c r="B61" s="8" t="str">
        <f>IF(ISNA(VLOOKUP(CONCATENATE(A61,C61),EUS!$B$2:$B$1939,1,FALSE)),"","End Use Study")</f>
        <v>End Use Study</v>
      </c>
      <c r="C61" s="8" t="s">
        <v>2573</v>
      </c>
      <c r="D61" s="6" t="str">
        <f>IF(OR(ISNUMBER(SEARCH('[1]Lookup for use classification'!$B$1,C61)),ISNUMBER(SEARCH('[1]Lookup for use classification'!$C$1,C61)),ISNUMBER(SEARCH('[1]Lookup for use classification'!$D$1,C61)),ISNUMBER(SEARCH('[1]Lookup for use classification'!$E$1,C61))),'[1]Lookup for use classification'!$A$1,IF(ISNUMBER(SEARCH('[1]Lookup for use classification'!$B$2,C61)),'[1]Lookup for use classification'!$A$2,IF(ISNUMBER(SEARCH('[1]Lookup for use classification'!$B$3,C61)),'[1]Lookup for use classification'!$A$3,IF(OR(ISNUMBER(SEARCH('[1]Lookup for use classification'!$B$4,C61)),ISNUMBER(SEARCH('[1]Lookup for use classification'!$C$4,C61)),ISNUMBER(SEARCH('[1]Lookup for use classification'!$D$4,C61)),ISNUMBER(SEARCH('[1]Lookup for use classification'!$E$4,C61))),'[1]Lookup for use classification'!$A$4,IF(OR(ISNUMBER(SEARCH('[1]Lookup for use classification'!$B$5,C61)),ISNUMBER(SEARCH('[1]Lookup for use classification'!$C$5,C61)),ISNUMBER(SEARCH('[1]Lookup for use classification'!$D$5,C61))),'[1]Lookup for use classification'!$A$5,IF(OR(ISNUMBER(SEARCH('[1]Lookup for use classification'!$B$7,C61)),ISNUMBER(SEARCH('[1]Lookup for use classification'!$C$7,C61)),ISNUMBER(SEARCH('[1]Lookup for use classification'!$D$7,C61))),'[1]Lookup for use classification'!$A$7,IF(OR(ISNUMBER(SEARCH('[1]Lookup for use classification'!$B$9,C61)),ISNUMBER(SEARCH('[1]Lookup for use classification'!$C$9,C61)),ISNUMBER(SEARCH('[1]Lookup for use classification'!$D$9,C61)),ISNUMBER(SEARCH('[1]Lookup for use classification'!$E$9,C61)),ISNUMBER(SEARCH('[1]Lookup for use classification'!$F$9,C61)),ISNUMBER(SEARCH('[1]Lookup for use classification'!$G$9,C61)),ISNUMBER(SEARCH('[1]Lookup for use classification'!$H$9,C61)),ISNUMBER(SEARCH('[1]Lookup for use classification'!$I$9,C61)),ISNUMBER(SEARCH('[1]Lookup for use classification'!$J$9,C61)),ISNUMBER(SEARCH('[1]Lookup for use classification'!$K$9,C61))),'[1]Lookup for use classification'!$A$9,IF(OR(ISNUMBER(SEARCH('[1]Lookup for use classification'!$B$10,C61)),ISNUMBER(SEARCH('[1]Lookup for use classification'!$C$10,C61)),ISNUMBER(SEARCH('[1]Lookup for use classification'!$D$10,C61)),ISNUMBER(SEARCH('[1]Lookup for use classification'!$E$10,C61)),ISNUMBER(SEARCH('[1]Lookup for use classification'!$F$10,C61)),ISNUMBER(SEARCH('[1]Lookup for use classification'!$G$10,C61))),'[1]Lookup for use classification'!$A$10,IF(OR(ISNUMBER(SEARCH('[1]Lookup for use classification'!$B$11,C61)),ISNUMBER(SEARCH('[1]Lookup for use classification'!$C$11,C61))),'[1]Lookup for use classification'!$A$11,IF(OR(ISNUMBER(SEARCH('[1]Lookup for use classification'!$B$12,C61)),ISNUMBER(SEARCH('[1]Lookup for use classification'!$C$12,C61))),'[1]Lookup for use classification'!$A$12,IF(OR(ISNUMBER(SEARCH('[1]Lookup for use classification'!$B$13,C61)),ISNUMBER(SEARCH('[1]Lookup for use classification'!$C$13,C61)),ISNUMBER(SEARCH('[1]Lookup for use classification'!$D$13,C61)),,ISNUMBER(SEARCH('[1]Lookup for use classification'!$C$13,C61)),ISNUMBER(SEARCH('[1]Lookup for use classification'!$E$13,C61))),'[1]Lookup for use classification'!$A$13,IF(OR(ISNUMBER(SEARCH('[1]Lookup for use classification'!$B$14,C61)),ISNUMBER(SEARCH('[1]Lookup for use classification'!$C$14,C61))),'[1]Lookup for use classification'!$A$14,"Other"))))))))))))</f>
        <v>Other</v>
      </c>
      <c r="E61" s="9"/>
      <c r="F61" s="9"/>
      <c r="G61" s="9"/>
      <c r="H61" s="164"/>
      <c r="I61" s="164"/>
      <c r="J61" s="7"/>
      <c r="L61" s="6"/>
    </row>
    <row r="62" spans="1:18" hidden="1">
      <c r="A62" s="166" t="s">
        <v>16</v>
      </c>
      <c r="B62" s="167" t="s">
        <v>4456</v>
      </c>
      <c r="C62" s="174" t="s">
        <v>27</v>
      </c>
      <c r="D62" s="6" t="str">
        <f>IF(OR(ISNUMBER(SEARCH('[1]Lookup for use classification'!$B$1,C62)),ISNUMBER(SEARCH('[1]Lookup for use classification'!$C$1,C62)),ISNUMBER(SEARCH('[1]Lookup for use classification'!$D$1,C62)),ISNUMBER(SEARCH('[1]Lookup for use classification'!$E$1,C62))),'[1]Lookup for use classification'!$A$1,IF(ISNUMBER(SEARCH('[1]Lookup for use classification'!$B$2,C62)),'[1]Lookup for use classification'!$A$2,IF(ISNUMBER(SEARCH('[1]Lookup for use classification'!$B$3,C62)),'[1]Lookup for use classification'!$A$3,IF(OR(ISNUMBER(SEARCH('[1]Lookup for use classification'!$B$4,C62)),ISNUMBER(SEARCH('[1]Lookup for use classification'!$C$4,C62)),ISNUMBER(SEARCH('[1]Lookup for use classification'!$D$4,C62)),ISNUMBER(SEARCH('[1]Lookup for use classification'!$E$4,C62))),'[1]Lookup for use classification'!$A$4,IF(OR(ISNUMBER(SEARCH('[1]Lookup for use classification'!$B$5,C62)),ISNUMBER(SEARCH('[1]Lookup for use classification'!$C$5,C62)),ISNUMBER(SEARCH('[1]Lookup for use classification'!$D$5,C62))),'[1]Lookup for use classification'!$A$5,IF(OR(ISNUMBER(SEARCH('[1]Lookup for use classification'!$B$7,C62)),ISNUMBER(SEARCH('[1]Lookup for use classification'!$C$7,C62)),ISNUMBER(SEARCH('[1]Lookup for use classification'!$D$7,C62))),'[1]Lookup for use classification'!$A$7,IF(OR(ISNUMBER(SEARCH('[1]Lookup for use classification'!$B$9,C62)),ISNUMBER(SEARCH('[1]Lookup for use classification'!$C$9,C62)),ISNUMBER(SEARCH('[1]Lookup for use classification'!$D$9,C62)),ISNUMBER(SEARCH('[1]Lookup for use classification'!$E$9,C62)),ISNUMBER(SEARCH('[1]Lookup for use classification'!$F$9,C62)),ISNUMBER(SEARCH('[1]Lookup for use classification'!$G$9,C62)),ISNUMBER(SEARCH('[1]Lookup for use classification'!$H$9,C62)),ISNUMBER(SEARCH('[1]Lookup for use classification'!$I$9,C62)),ISNUMBER(SEARCH('[1]Lookup for use classification'!$J$9,C62)),ISNUMBER(SEARCH('[1]Lookup for use classification'!$K$9,C62))),'[1]Lookup for use classification'!$A$9,IF(OR(ISNUMBER(SEARCH('[1]Lookup for use classification'!$B$10,C62)),ISNUMBER(SEARCH('[1]Lookup for use classification'!$C$10,C62)),ISNUMBER(SEARCH('[1]Lookup for use classification'!$D$10,C62)),ISNUMBER(SEARCH('[1]Lookup for use classification'!$E$10,C62)),ISNUMBER(SEARCH('[1]Lookup for use classification'!$F$10,C62)),ISNUMBER(SEARCH('[1]Lookup for use classification'!$G$10,C62))),'[1]Lookup for use classification'!$A$10,IF(OR(ISNUMBER(SEARCH('[1]Lookup for use classification'!$B$11,C62)),ISNUMBER(SEARCH('[1]Lookup for use classification'!$C$11,C62))),'[1]Lookup for use classification'!$A$11,IF(OR(ISNUMBER(SEARCH('[1]Lookup for use classification'!$B$12,C62)),ISNUMBER(SEARCH('[1]Lookup for use classification'!$C$12,C62))),'[1]Lookup for use classification'!$A$12,IF(OR(ISNUMBER(SEARCH('[1]Lookup for use classification'!$B$13,C62)),ISNUMBER(SEARCH('[1]Lookup for use classification'!$C$13,C62)),ISNUMBER(SEARCH('[1]Lookup for use classification'!$D$13,C62)),,ISNUMBER(SEARCH('[1]Lookup for use classification'!$C$13,C62)),ISNUMBER(SEARCH('[1]Lookup for use classification'!$E$13,C62))),'[1]Lookup for use classification'!$A$13,IF(OR(ISNUMBER(SEARCH('[1]Lookup for use classification'!$B$14,C62)),ISNUMBER(SEARCH('[1]Lookup for use classification'!$C$14,C62))),'[1]Lookup for use classification'!$A$14,"Other"))))))))))))</f>
        <v>Other</v>
      </c>
      <c r="E62" s="175"/>
      <c r="F62" s="176"/>
      <c r="G62" s="176"/>
    </row>
    <row r="63" spans="1:18" hidden="1">
      <c r="A63" s="166" t="s">
        <v>16</v>
      </c>
      <c r="B63" s="167" t="s">
        <v>4456</v>
      </c>
      <c r="C63" s="174" t="s">
        <v>35</v>
      </c>
      <c r="D63" s="6" t="str">
        <f>IF(OR(ISNUMBER(SEARCH('[1]Lookup for use classification'!$B$1,C63)),ISNUMBER(SEARCH('[1]Lookup for use classification'!$C$1,C63)),ISNUMBER(SEARCH('[1]Lookup for use classification'!$D$1,C63)),ISNUMBER(SEARCH('[1]Lookup for use classification'!$E$1,C63))),'[1]Lookup for use classification'!$A$1,IF(ISNUMBER(SEARCH('[1]Lookup for use classification'!$B$2,C63)),'[1]Lookup for use classification'!$A$2,IF(ISNUMBER(SEARCH('[1]Lookup for use classification'!$B$3,C63)),'[1]Lookup for use classification'!$A$3,IF(OR(ISNUMBER(SEARCH('[1]Lookup for use classification'!$B$4,C63)),ISNUMBER(SEARCH('[1]Lookup for use classification'!$C$4,C63)),ISNUMBER(SEARCH('[1]Lookup for use classification'!$D$4,C63)),ISNUMBER(SEARCH('[1]Lookup for use classification'!$E$4,C63))),'[1]Lookup for use classification'!$A$4,IF(OR(ISNUMBER(SEARCH('[1]Lookup for use classification'!$B$5,C63)),ISNUMBER(SEARCH('[1]Lookup for use classification'!$C$5,C63)),ISNUMBER(SEARCH('[1]Lookup for use classification'!$D$5,C63))),'[1]Lookup for use classification'!$A$5,IF(OR(ISNUMBER(SEARCH('[1]Lookup for use classification'!$B$7,C63)),ISNUMBER(SEARCH('[1]Lookup for use classification'!$C$7,C63)),ISNUMBER(SEARCH('[1]Lookup for use classification'!$D$7,C63))),'[1]Lookup for use classification'!$A$7,IF(OR(ISNUMBER(SEARCH('[1]Lookup for use classification'!$B$9,C63)),ISNUMBER(SEARCH('[1]Lookup for use classification'!$C$9,C63)),ISNUMBER(SEARCH('[1]Lookup for use classification'!$D$9,C63)),ISNUMBER(SEARCH('[1]Lookup for use classification'!$E$9,C63)),ISNUMBER(SEARCH('[1]Lookup for use classification'!$F$9,C63)),ISNUMBER(SEARCH('[1]Lookup for use classification'!$G$9,C63)),ISNUMBER(SEARCH('[1]Lookup for use classification'!$H$9,C63)),ISNUMBER(SEARCH('[1]Lookup for use classification'!$I$9,C63)),ISNUMBER(SEARCH('[1]Lookup for use classification'!$J$9,C63)),ISNUMBER(SEARCH('[1]Lookup for use classification'!$K$9,C63))),'[1]Lookup for use classification'!$A$9,IF(OR(ISNUMBER(SEARCH('[1]Lookup for use classification'!$B$10,C63)),ISNUMBER(SEARCH('[1]Lookup for use classification'!$C$10,C63)),ISNUMBER(SEARCH('[1]Lookup for use classification'!$D$10,C63)),ISNUMBER(SEARCH('[1]Lookup for use classification'!$E$10,C63)),ISNUMBER(SEARCH('[1]Lookup for use classification'!$F$10,C63)),ISNUMBER(SEARCH('[1]Lookup for use classification'!$G$10,C63))),'[1]Lookup for use classification'!$A$10,IF(OR(ISNUMBER(SEARCH('[1]Lookup for use classification'!$B$11,C63)),ISNUMBER(SEARCH('[1]Lookup for use classification'!$C$11,C63))),'[1]Lookup for use classification'!$A$11,IF(OR(ISNUMBER(SEARCH('[1]Lookup for use classification'!$B$12,C63)),ISNUMBER(SEARCH('[1]Lookup for use classification'!$C$12,C63))),'[1]Lookup for use classification'!$A$12,IF(OR(ISNUMBER(SEARCH('[1]Lookup for use classification'!$B$13,C63)),ISNUMBER(SEARCH('[1]Lookup for use classification'!$C$13,C63)),ISNUMBER(SEARCH('[1]Lookup for use classification'!$D$13,C63)),,ISNUMBER(SEARCH('[1]Lookup for use classification'!$C$13,C63)),ISNUMBER(SEARCH('[1]Lookup for use classification'!$E$13,C63))),'[1]Lookup for use classification'!$A$13,IF(OR(ISNUMBER(SEARCH('[1]Lookup for use classification'!$B$14,C63)),ISNUMBER(SEARCH('[1]Lookup for use classification'!$C$14,C63))),'[1]Lookup for use classification'!$A$14,"Other"))))))))))))</f>
        <v>Other</v>
      </c>
      <c r="E63" s="175"/>
      <c r="F63" s="176"/>
      <c r="G63" s="176"/>
    </row>
    <row r="64" spans="1:18" hidden="1">
      <c r="A64" s="166" t="s">
        <v>16</v>
      </c>
      <c r="B64" s="167" t="s">
        <v>4456</v>
      </c>
      <c r="C64" s="174" t="s">
        <v>24</v>
      </c>
      <c r="D64" s="6" t="str">
        <f>IF(OR(ISNUMBER(SEARCH('[1]Lookup for use classification'!$B$1,C64)),ISNUMBER(SEARCH('[1]Lookup for use classification'!$C$1,C64)),ISNUMBER(SEARCH('[1]Lookup for use classification'!$D$1,C64)),ISNUMBER(SEARCH('[1]Lookup for use classification'!$E$1,C64))),'[1]Lookup for use classification'!$A$1,IF(ISNUMBER(SEARCH('[1]Lookup for use classification'!$B$2,C64)),'[1]Lookup for use classification'!$A$2,IF(ISNUMBER(SEARCH('[1]Lookup for use classification'!$B$3,C64)),'[1]Lookup for use classification'!$A$3,IF(OR(ISNUMBER(SEARCH('[1]Lookup for use classification'!$B$4,C64)),ISNUMBER(SEARCH('[1]Lookup for use classification'!$C$4,C64)),ISNUMBER(SEARCH('[1]Lookup for use classification'!$D$4,C64)),ISNUMBER(SEARCH('[1]Lookup for use classification'!$E$4,C64))),'[1]Lookup for use classification'!$A$4,IF(OR(ISNUMBER(SEARCH('[1]Lookup for use classification'!$B$5,C64)),ISNUMBER(SEARCH('[1]Lookup for use classification'!$C$5,C64)),ISNUMBER(SEARCH('[1]Lookup for use classification'!$D$5,C64))),'[1]Lookup for use classification'!$A$5,IF(OR(ISNUMBER(SEARCH('[1]Lookup for use classification'!$B$7,C64)),ISNUMBER(SEARCH('[1]Lookup for use classification'!$C$7,C64)),ISNUMBER(SEARCH('[1]Lookup for use classification'!$D$7,C64))),'[1]Lookup for use classification'!$A$7,IF(OR(ISNUMBER(SEARCH('[1]Lookup for use classification'!$B$9,C64)),ISNUMBER(SEARCH('[1]Lookup for use classification'!$C$9,C64)),ISNUMBER(SEARCH('[1]Lookup for use classification'!$D$9,C64)),ISNUMBER(SEARCH('[1]Lookup for use classification'!$E$9,C64)),ISNUMBER(SEARCH('[1]Lookup for use classification'!$F$9,C64)),ISNUMBER(SEARCH('[1]Lookup for use classification'!$G$9,C64)),ISNUMBER(SEARCH('[1]Lookup for use classification'!$H$9,C64)),ISNUMBER(SEARCH('[1]Lookup for use classification'!$I$9,C64)),ISNUMBER(SEARCH('[1]Lookup for use classification'!$J$9,C64)),ISNUMBER(SEARCH('[1]Lookup for use classification'!$K$9,C64))),'[1]Lookup for use classification'!$A$9,IF(OR(ISNUMBER(SEARCH('[1]Lookup for use classification'!$B$10,C64)),ISNUMBER(SEARCH('[1]Lookup for use classification'!$C$10,C64)),ISNUMBER(SEARCH('[1]Lookup for use classification'!$D$10,C64)),ISNUMBER(SEARCH('[1]Lookup for use classification'!$E$10,C64)),ISNUMBER(SEARCH('[1]Lookup for use classification'!$F$10,C64)),ISNUMBER(SEARCH('[1]Lookup for use classification'!$G$10,C64))),'[1]Lookup for use classification'!$A$10,IF(OR(ISNUMBER(SEARCH('[1]Lookup for use classification'!$B$11,C64)),ISNUMBER(SEARCH('[1]Lookup for use classification'!$C$11,C64))),'[1]Lookup for use classification'!$A$11,IF(OR(ISNUMBER(SEARCH('[1]Lookup for use classification'!$B$12,C64)),ISNUMBER(SEARCH('[1]Lookup for use classification'!$C$12,C64))),'[1]Lookup for use classification'!$A$12,IF(OR(ISNUMBER(SEARCH('[1]Lookup for use classification'!$B$13,C64)),ISNUMBER(SEARCH('[1]Lookup for use classification'!$C$13,C64)),ISNUMBER(SEARCH('[1]Lookup for use classification'!$D$13,C64)),,ISNUMBER(SEARCH('[1]Lookup for use classification'!$C$13,C64)),ISNUMBER(SEARCH('[1]Lookup for use classification'!$E$13,C64))),'[1]Lookup for use classification'!$A$13,IF(OR(ISNUMBER(SEARCH('[1]Lookup for use classification'!$B$14,C64)),ISNUMBER(SEARCH('[1]Lookup for use classification'!$C$14,C64))),'[1]Lookup for use classification'!$A$14,"Other"))))))))))))</f>
        <v>Public Assembly</v>
      </c>
      <c r="E64" s="175">
        <v>2492</v>
      </c>
      <c r="F64" s="176"/>
      <c r="G64" s="176"/>
    </row>
    <row r="65" spans="1:12" hidden="1">
      <c r="A65" s="161" t="s">
        <v>2428</v>
      </c>
      <c r="B65" s="8" t="str">
        <f>IF(ISNA(VLOOKUP(CONCATENATE(A65,C65),ARIS!$A$1:$A$959,1,FALSE)),"","ARIS")</f>
        <v>ARIS</v>
      </c>
      <c r="C65" s="162" t="s">
        <v>2429</v>
      </c>
      <c r="D65" s="165" t="s">
        <v>2424</v>
      </c>
      <c r="E65" s="163">
        <v>7900</v>
      </c>
      <c r="F65" s="163"/>
      <c r="G65" s="163"/>
      <c r="H65" s="164"/>
      <c r="I65" s="164"/>
      <c r="J65" s="165">
        <v>4065.5363697499997</v>
      </c>
    </row>
    <row r="66" spans="1:12" hidden="1">
      <c r="A66" s="147" t="s">
        <v>16</v>
      </c>
      <c r="B66" s="8" t="str">
        <f>IF(ISNA(VLOOKUP(CONCATENATE(A66,C66),EUS!$B$2:$B$1939,1,FALSE)),"","End Use Study")</f>
        <v>End Use Study</v>
      </c>
      <c r="C66" s="8" t="s">
        <v>19</v>
      </c>
      <c r="D66" s="6" t="str">
        <f>IF(OR(ISNUMBER(SEARCH('[1]Lookup for use classification'!$B$1,C66)),ISNUMBER(SEARCH('[1]Lookup for use classification'!$C$1,C66)),ISNUMBER(SEARCH('[1]Lookup for use classification'!$D$1,C66))),'[1]Lookup for use classification'!$A$1,IF(ISNUMBER(SEARCH('[1]Lookup for use classification'!$B$2,C66)),'[1]Lookup for use classification'!$A$2,IF(ISNUMBER(SEARCH('[1]Lookup for use classification'!$B$3,C66)),'[1]Lookup for use classification'!$A$3,IF(OR(ISNUMBER(SEARCH('[1]Lookup for use classification'!$B$4,C66)),ISNUMBER(SEARCH('[1]Lookup for use classification'!$C$4,C66))),'[1]Lookup for use classification'!$A$4,IF(OR(ISNUMBER(SEARCH('[1]Lookup for use classification'!$B$5,C66)),ISNUMBER(SEARCH('[1]Lookup for use classification'!$C$5,C66)),ISNUMBER(SEARCH('[1]Lookup for use classification'!$D$5,C66))),'[1]Lookup for use classification'!$A$5,IF(OR(ISNUMBER(SEARCH('[1]Lookup for use classification'!$B$7,C66)),ISNUMBER(SEARCH('[1]Lookup for use classification'!$C$7,C66)),ISNUMBER(SEARCH('[1]Lookup for use classification'!$D$7,C66))),'[1]Lookup for use classification'!$A$7,IF(OR(ISNUMBER(SEARCH('[1]Lookup for use classification'!$B$9,C66)),ISNUMBER(SEARCH('[1]Lookup for use classification'!$C$9,C66)),ISNUMBER(SEARCH('[1]Lookup for use classification'!$D$9,C66)),ISNUMBER(SEARCH('[1]Lookup for use classification'!$E$9,C66)),ISNUMBER(SEARCH('[1]Lookup for use classification'!$F$9,C66)),ISNUMBER(SEARCH('[1]Lookup for use classification'!$G$9,C66))),'[1]Lookup for use classification'!$A$9,IF(OR(ISNUMBER(SEARCH('[1]Lookup for use classification'!$B$10,C66)),ISNUMBER(SEARCH('[1]Lookup for use classification'!$C$10,C66)),ISNUMBER(SEARCH('[1]Lookup for use classification'!$D$10,C66)),ISNUMBER(SEARCH('[1]Lookup for use classification'!$E$10,C66)),ISNUMBER(SEARCH('[1]Lookup for use classification'!$F$10,C66))),'[1]Lookup for use classification'!$A$10,IF(OR(ISNUMBER(SEARCH('[1]Lookup for use classification'!$B$11,C66)),ISNUMBER(SEARCH('[1]Lookup for use classification'!$C$11,C66))),'[1]Lookup for use classification'!$A$11,IF(OR(ISNUMBER(SEARCH('[1]Lookup for use classification'!$B$12,C66)),ISNUMBER(SEARCH('[1]Lookup for use classification'!$C$12,C66))),'[1]Lookup for use classification'!$A$12,"Nope"))))))))))</f>
        <v>Public Assembly</v>
      </c>
      <c r="E66" s="9"/>
      <c r="F66" s="9"/>
      <c r="G66" s="9"/>
      <c r="H66" s="164"/>
      <c r="I66" s="164"/>
      <c r="J66" s="7"/>
      <c r="L66" s="6"/>
    </row>
    <row r="67" spans="1:12" hidden="1">
      <c r="A67" s="166" t="s">
        <v>16</v>
      </c>
      <c r="B67" s="167" t="s">
        <v>4456</v>
      </c>
      <c r="C67" s="174" t="s">
        <v>30</v>
      </c>
      <c r="D67" s="6" t="str">
        <f>IF(OR(ISNUMBER(SEARCH('[1]Lookup for use classification'!$B$1,C67)),ISNUMBER(SEARCH('[1]Lookup for use classification'!$C$1,C67)),ISNUMBER(SEARCH('[1]Lookup for use classification'!$D$1,C67)),ISNUMBER(SEARCH('[1]Lookup for use classification'!$E$1,C67))),'[1]Lookup for use classification'!$A$1,IF(ISNUMBER(SEARCH('[1]Lookup for use classification'!$B$2,C67)),'[1]Lookup for use classification'!$A$2,IF(ISNUMBER(SEARCH('[1]Lookup for use classification'!$B$3,C67)),'[1]Lookup for use classification'!$A$3,IF(OR(ISNUMBER(SEARCH('[1]Lookup for use classification'!$B$4,C67)),ISNUMBER(SEARCH('[1]Lookup for use classification'!$C$4,C67)),ISNUMBER(SEARCH('[1]Lookup for use classification'!$D$4,C67)),ISNUMBER(SEARCH('[1]Lookup for use classification'!$E$4,C67))),'[1]Lookup for use classification'!$A$4,IF(OR(ISNUMBER(SEARCH('[1]Lookup for use classification'!$B$5,C67)),ISNUMBER(SEARCH('[1]Lookup for use classification'!$C$5,C67)),ISNUMBER(SEARCH('[1]Lookup for use classification'!$D$5,C67))),'[1]Lookup for use classification'!$A$5,IF(OR(ISNUMBER(SEARCH('[1]Lookup for use classification'!$B$7,C67)),ISNUMBER(SEARCH('[1]Lookup for use classification'!$C$7,C67)),ISNUMBER(SEARCH('[1]Lookup for use classification'!$D$7,C67))),'[1]Lookup for use classification'!$A$7,IF(OR(ISNUMBER(SEARCH('[1]Lookup for use classification'!$B$9,C67)),ISNUMBER(SEARCH('[1]Lookup for use classification'!$C$9,C67)),ISNUMBER(SEARCH('[1]Lookup for use classification'!$D$9,C67)),ISNUMBER(SEARCH('[1]Lookup for use classification'!$E$9,C67)),ISNUMBER(SEARCH('[1]Lookup for use classification'!$F$9,C67)),ISNUMBER(SEARCH('[1]Lookup for use classification'!$G$9,C67)),ISNUMBER(SEARCH('[1]Lookup for use classification'!$H$9,C67)),ISNUMBER(SEARCH('[1]Lookup for use classification'!$I$9,C67)),ISNUMBER(SEARCH('[1]Lookup for use classification'!$J$9,C67)),ISNUMBER(SEARCH('[1]Lookup for use classification'!$K$9,C67))),'[1]Lookup for use classification'!$A$9,IF(OR(ISNUMBER(SEARCH('[1]Lookup for use classification'!$B$10,C67)),ISNUMBER(SEARCH('[1]Lookup for use classification'!$C$10,C67)),ISNUMBER(SEARCH('[1]Lookup for use classification'!$D$10,C67)),ISNUMBER(SEARCH('[1]Lookup for use classification'!$E$10,C67)),ISNUMBER(SEARCH('[1]Lookup for use classification'!$F$10,C67)),ISNUMBER(SEARCH('[1]Lookup for use classification'!$G$10,C67))),'[1]Lookup for use classification'!$A$10,IF(OR(ISNUMBER(SEARCH('[1]Lookup for use classification'!$B$11,C67)),ISNUMBER(SEARCH('[1]Lookup for use classification'!$C$11,C67))),'[1]Lookup for use classification'!$A$11,IF(OR(ISNUMBER(SEARCH('[1]Lookup for use classification'!$B$12,C67)),ISNUMBER(SEARCH('[1]Lookup for use classification'!$C$12,C67))),'[1]Lookup for use classification'!$A$12,IF(OR(ISNUMBER(SEARCH('[1]Lookup for use classification'!$B$13,C67)),ISNUMBER(SEARCH('[1]Lookup for use classification'!$C$13,C67)),ISNUMBER(SEARCH('[1]Lookup for use classification'!$D$13,C67)),,ISNUMBER(SEARCH('[1]Lookup for use classification'!$C$13,C67)),ISNUMBER(SEARCH('[1]Lookup for use classification'!$E$13,C67))),'[1]Lookup for use classification'!$A$13,IF(OR(ISNUMBER(SEARCH('[1]Lookup for use classification'!$B$14,C67)),ISNUMBER(SEARCH('[1]Lookup for use classification'!$C$14,C67))),'[1]Lookup for use classification'!$A$14,"Other"))))))))))))</f>
        <v>Public Assembly</v>
      </c>
      <c r="E67" s="175"/>
      <c r="F67" s="176"/>
      <c r="G67" s="176"/>
    </row>
    <row r="68" spans="1:12" hidden="1">
      <c r="A68" s="166" t="s">
        <v>16</v>
      </c>
      <c r="B68" s="167" t="s">
        <v>4456</v>
      </c>
      <c r="C68" s="174" t="s">
        <v>31</v>
      </c>
      <c r="D68" s="6" t="str">
        <f>IF(OR(ISNUMBER(SEARCH('[1]Lookup for use classification'!$B$1,C68)),ISNUMBER(SEARCH('[1]Lookup for use classification'!$C$1,C68)),ISNUMBER(SEARCH('[1]Lookup for use classification'!$D$1,C68)),ISNUMBER(SEARCH('[1]Lookup for use classification'!$E$1,C68))),'[1]Lookup for use classification'!$A$1,IF(ISNUMBER(SEARCH('[1]Lookup for use classification'!$B$2,C68)),'[1]Lookup for use classification'!$A$2,IF(ISNUMBER(SEARCH('[1]Lookup for use classification'!$B$3,C68)),'[1]Lookup for use classification'!$A$3,IF(OR(ISNUMBER(SEARCH('[1]Lookup for use classification'!$B$4,C68)),ISNUMBER(SEARCH('[1]Lookup for use classification'!$C$4,C68)),ISNUMBER(SEARCH('[1]Lookup for use classification'!$D$4,C68)),ISNUMBER(SEARCH('[1]Lookup for use classification'!$E$4,C68))),'[1]Lookup for use classification'!$A$4,IF(OR(ISNUMBER(SEARCH('[1]Lookup for use classification'!$B$5,C68)),ISNUMBER(SEARCH('[1]Lookup for use classification'!$C$5,C68)),ISNUMBER(SEARCH('[1]Lookup for use classification'!$D$5,C68))),'[1]Lookup for use classification'!$A$5,IF(OR(ISNUMBER(SEARCH('[1]Lookup for use classification'!$B$7,C68)),ISNUMBER(SEARCH('[1]Lookup for use classification'!$C$7,C68)),ISNUMBER(SEARCH('[1]Lookup for use classification'!$D$7,C68))),'[1]Lookup for use classification'!$A$7,IF(OR(ISNUMBER(SEARCH('[1]Lookup for use classification'!$B$9,C68)),ISNUMBER(SEARCH('[1]Lookup for use classification'!$C$9,C68)),ISNUMBER(SEARCH('[1]Lookup for use classification'!$D$9,C68)),ISNUMBER(SEARCH('[1]Lookup for use classification'!$E$9,C68)),ISNUMBER(SEARCH('[1]Lookup for use classification'!$F$9,C68)),ISNUMBER(SEARCH('[1]Lookup for use classification'!$G$9,C68)),ISNUMBER(SEARCH('[1]Lookup for use classification'!$H$9,C68)),ISNUMBER(SEARCH('[1]Lookup for use classification'!$I$9,C68)),ISNUMBER(SEARCH('[1]Lookup for use classification'!$J$9,C68)),ISNUMBER(SEARCH('[1]Lookup for use classification'!$K$9,C68))),'[1]Lookup for use classification'!$A$9,IF(OR(ISNUMBER(SEARCH('[1]Lookup for use classification'!$B$10,C68)),ISNUMBER(SEARCH('[1]Lookup for use classification'!$C$10,C68)),ISNUMBER(SEARCH('[1]Lookup for use classification'!$D$10,C68)),ISNUMBER(SEARCH('[1]Lookup for use classification'!$E$10,C68)),ISNUMBER(SEARCH('[1]Lookup for use classification'!$F$10,C68)),ISNUMBER(SEARCH('[1]Lookup for use classification'!$G$10,C68))),'[1]Lookup for use classification'!$A$10,IF(OR(ISNUMBER(SEARCH('[1]Lookup for use classification'!$B$11,C68)),ISNUMBER(SEARCH('[1]Lookup for use classification'!$C$11,C68))),'[1]Lookup for use classification'!$A$11,IF(OR(ISNUMBER(SEARCH('[1]Lookup for use classification'!$B$12,C68)),ISNUMBER(SEARCH('[1]Lookup for use classification'!$C$12,C68))),'[1]Lookup for use classification'!$A$12,IF(OR(ISNUMBER(SEARCH('[1]Lookup for use classification'!$B$13,C68)),ISNUMBER(SEARCH('[1]Lookup for use classification'!$C$13,C68)),ISNUMBER(SEARCH('[1]Lookup for use classification'!$D$13,C68)),,ISNUMBER(SEARCH('[1]Lookup for use classification'!$C$13,C68)),ISNUMBER(SEARCH('[1]Lookup for use classification'!$E$13,C68))),'[1]Lookup for use classification'!$A$13,IF(OR(ISNUMBER(SEARCH('[1]Lookup for use classification'!$B$14,C68)),ISNUMBER(SEARCH('[1]Lookup for use classification'!$C$14,C68))),'[1]Lookup for use classification'!$A$14,"Other"))))))))))))</f>
        <v>Public Assembly</v>
      </c>
      <c r="E68" s="175"/>
      <c r="F68" s="176"/>
      <c r="G68" s="176"/>
    </row>
    <row r="69" spans="1:12" hidden="1">
      <c r="A69" s="166" t="s">
        <v>16</v>
      </c>
      <c r="B69" s="167" t="s">
        <v>4456</v>
      </c>
      <c r="C69" s="174" t="s">
        <v>36</v>
      </c>
      <c r="D69" s="6" t="str">
        <f>IF(OR(ISNUMBER(SEARCH('[1]Lookup for use classification'!$B$1,C69)),ISNUMBER(SEARCH('[1]Lookup for use classification'!$C$1,C69)),ISNUMBER(SEARCH('[1]Lookup for use classification'!$D$1,C69)),ISNUMBER(SEARCH('[1]Lookup for use classification'!$E$1,C69))),'[1]Lookup for use classification'!$A$1,IF(ISNUMBER(SEARCH('[1]Lookup for use classification'!$B$2,C69)),'[1]Lookup for use classification'!$A$2,IF(ISNUMBER(SEARCH('[1]Lookup for use classification'!$B$3,C69)),'[1]Lookup for use classification'!$A$3,IF(OR(ISNUMBER(SEARCH('[1]Lookup for use classification'!$B$4,C69)),ISNUMBER(SEARCH('[1]Lookup for use classification'!$C$4,C69)),ISNUMBER(SEARCH('[1]Lookup for use classification'!$D$4,C69)),ISNUMBER(SEARCH('[1]Lookup for use classification'!$E$4,C69))),'[1]Lookup for use classification'!$A$4,IF(OR(ISNUMBER(SEARCH('[1]Lookup for use classification'!$B$5,C69)),ISNUMBER(SEARCH('[1]Lookup for use classification'!$C$5,C69)),ISNUMBER(SEARCH('[1]Lookup for use classification'!$D$5,C69))),'[1]Lookup for use classification'!$A$5,IF(OR(ISNUMBER(SEARCH('[1]Lookup for use classification'!$B$7,C69)),ISNUMBER(SEARCH('[1]Lookup for use classification'!$C$7,C69)),ISNUMBER(SEARCH('[1]Lookup for use classification'!$D$7,C69))),'[1]Lookup for use classification'!$A$7,IF(OR(ISNUMBER(SEARCH('[1]Lookup for use classification'!$B$9,C69)),ISNUMBER(SEARCH('[1]Lookup for use classification'!$C$9,C69)),ISNUMBER(SEARCH('[1]Lookup for use classification'!$D$9,C69)),ISNUMBER(SEARCH('[1]Lookup for use classification'!$E$9,C69)),ISNUMBER(SEARCH('[1]Lookup for use classification'!$F$9,C69)),ISNUMBER(SEARCH('[1]Lookup for use classification'!$G$9,C69)),ISNUMBER(SEARCH('[1]Lookup for use classification'!$H$9,C69)),ISNUMBER(SEARCH('[1]Lookup for use classification'!$I$9,C69)),ISNUMBER(SEARCH('[1]Lookup for use classification'!$J$9,C69)),ISNUMBER(SEARCH('[1]Lookup for use classification'!$K$9,C69))),'[1]Lookup for use classification'!$A$9,IF(OR(ISNUMBER(SEARCH('[1]Lookup for use classification'!$B$10,C69)),ISNUMBER(SEARCH('[1]Lookup for use classification'!$C$10,C69)),ISNUMBER(SEARCH('[1]Lookup for use classification'!$D$10,C69)),ISNUMBER(SEARCH('[1]Lookup for use classification'!$E$10,C69)),ISNUMBER(SEARCH('[1]Lookup for use classification'!$F$10,C69)),ISNUMBER(SEARCH('[1]Lookup for use classification'!$G$10,C69))),'[1]Lookup for use classification'!$A$10,IF(OR(ISNUMBER(SEARCH('[1]Lookup for use classification'!$B$11,C69)),ISNUMBER(SEARCH('[1]Lookup for use classification'!$C$11,C69))),'[1]Lookup for use classification'!$A$11,IF(OR(ISNUMBER(SEARCH('[1]Lookup for use classification'!$B$12,C69)),ISNUMBER(SEARCH('[1]Lookup for use classification'!$C$12,C69))),'[1]Lookup for use classification'!$A$12,IF(OR(ISNUMBER(SEARCH('[1]Lookup for use classification'!$B$13,C69)),ISNUMBER(SEARCH('[1]Lookup for use classification'!$C$13,C69)),ISNUMBER(SEARCH('[1]Lookup for use classification'!$D$13,C69)),,ISNUMBER(SEARCH('[1]Lookup for use classification'!$C$13,C69)),ISNUMBER(SEARCH('[1]Lookup for use classification'!$E$13,C69))),'[1]Lookup for use classification'!$A$13,IF(OR(ISNUMBER(SEARCH('[1]Lookup for use classification'!$B$14,C69)),ISNUMBER(SEARCH('[1]Lookup for use classification'!$C$14,C69))),'[1]Lookup for use classification'!$A$14,"Other"))))))))))))</f>
        <v>Public Assembly</v>
      </c>
      <c r="E69" s="175"/>
      <c r="F69" s="176"/>
      <c r="G69" s="176"/>
    </row>
    <row r="70" spans="1:12" hidden="1">
      <c r="A70" s="166" t="s">
        <v>16</v>
      </c>
      <c r="B70" s="167" t="s">
        <v>4456</v>
      </c>
      <c r="C70" s="174" t="s">
        <v>22</v>
      </c>
      <c r="D70" s="6" t="str">
        <f>IF(OR(ISNUMBER(SEARCH('[1]Lookup for use classification'!$B$1,C70)),ISNUMBER(SEARCH('[1]Lookup for use classification'!$C$1,C70)),ISNUMBER(SEARCH('[1]Lookup for use classification'!$D$1,C70)),ISNUMBER(SEARCH('[1]Lookup for use classification'!$E$1,C70))),'[1]Lookup for use classification'!$A$1,IF(ISNUMBER(SEARCH('[1]Lookup for use classification'!$B$2,C70)),'[1]Lookup for use classification'!$A$2,IF(ISNUMBER(SEARCH('[1]Lookup for use classification'!$B$3,C70)),'[1]Lookup for use classification'!$A$3,IF(OR(ISNUMBER(SEARCH('[1]Lookup for use classification'!$B$4,C70)),ISNUMBER(SEARCH('[1]Lookup for use classification'!$C$4,C70)),ISNUMBER(SEARCH('[1]Lookup for use classification'!$D$4,C70)),ISNUMBER(SEARCH('[1]Lookup for use classification'!$E$4,C70))),'[1]Lookup for use classification'!$A$4,IF(OR(ISNUMBER(SEARCH('[1]Lookup for use classification'!$B$5,C70)),ISNUMBER(SEARCH('[1]Lookup for use classification'!$C$5,C70)),ISNUMBER(SEARCH('[1]Lookup for use classification'!$D$5,C70))),'[1]Lookup for use classification'!$A$5,IF(OR(ISNUMBER(SEARCH('[1]Lookup for use classification'!$B$7,C70)),ISNUMBER(SEARCH('[1]Lookup for use classification'!$C$7,C70)),ISNUMBER(SEARCH('[1]Lookup for use classification'!$D$7,C70))),'[1]Lookup for use classification'!$A$7,IF(OR(ISNUMBER(SEARCH('[1]Lookup for use classification'!$B$9,C70)),ISNUMBER(SEARCH('[1]Lookup for use classification'!$C$9,C70)),ISNUMBER(SEARCH('[1]Lookup for use classification'!$D$9,C70)),ISNUMBER(SEARCH('[1]Lookup for use classification'!$E$9,C70)),ISNUMBER(SEARCH('[1]Lookup for use classification'!$F$9,C70)),ISNUMBER(SEARCH('[1]Lookup for use classification'!$G$9,C70)),ISNUMBER(SEARCH('[1]Lookup for use classification'!$H$9,C70)),ISNUMBER(SEARCH('[1]Lookup for use classification'!$I$9,C70)),ISNUMBER(SEARCH('[1]Lookup for use classification'!$J$9,C70)),ISNUMBER(SEARCH('[1]Lookup for use classification'!$K$9,C70))),'[1]Lookup for use classification'!$A$9,IF(OR(ISNUMBER(SEARCH('[1]Lookup for use classification'!$B$10,C70)),ISNUMBER(SEARCH('[1]Lookup for use classification'!$C$10,C70)),ISNUMBER(SEARCH('[1]Lookup for use classification'!$D$10,C70)),ISNUMBER(SEARCH('[1]Lookup for use classification'!$E$10,C70)),ISNUMBER(SEARCH('[1]Lookup for use classification'!$F$10,C70)),ISNUMBER(SEARCH('[1]Lookup for use classification'!$G$10,C70))),'[1]Lookup for use classification'!$A$10,IF(OR(ISNUMBER(SEARCH('[1]Lookup for use classification'!$B$11,C70)),ISNUMBER(SEARCH('[1]Lookup for use classification'!$C$11,C70))),'[1]Lookup for use classification'!$A$11,IF(OR(ISNUMBER(SEARCH('[1]Lookup for use classification'!$B$12,C70)),ISNUMBER(SEARCH('[1]Lookup for use classification'!$C$12,C70))),'[1]Lookup for use classification'!$A$12,IF(OR(ISNUMBER(SEARCH('[1]Lookup for use classification'!$B$13,C70)),ISNUMBER(SEARCH('[1]Lookup for use classification'!$C$13,C70)),ISNUMBER(SEARCH('[1]Lookup for use classification'!$D$13,C70)),,ISNUMBER(SEARCH('[1]Lookup for use classification'!$C$13,C70)),ISNUMBER(SEARCH('[1]Lookup for use classification'!$E$13,C70))),'[1]Lookup for use classification'!$A$13,IF(OR(ISNUMBER(SEARCH('[1]Lookup for use classification'!$B$14,C70)),ISNUMBER(SEARCH('[1]Lookup for use classification'!$C$14,C70))),'[1]Lookup for use classification'!$A$14,"Other"))))))))))))</f>
        <v>Public Safety</v>
      </c>
      <c r="E70" s="175"/>
      <c r="F70" s="176"/>
      <c r="G70" s="176"/>
    </row>
    <row r="71" spans="1:12" hidden="1">
      <c r="A71" s="166" t="s">
        <v>16</v>
      </c>
      <c r="B71" s="167" t="s">
        <v>4456</v>
      </c>
      <c r="C71" s="174" t="s">
        <v>40</v>
      </c>
      <c r="D71" s="6" t="str">
        <f>IF(OR(ISNUMBER(SEARCH('[1]Lookup for use classification'!$B$1,C71)),ISNUMBER(SEARCH('[1]Lookup for use classification'!$C$1,C71)),ISNUMBER(SEARCH('[1]Lookup for use classification'!$D$1,C71)),ISNUMBER(SEARCH('[1]Lookup for use classification'!$E$1,C71))),'[1]Lookup for use classification'!$A$1,IF(ISNUMBER(SEARCH('[1]Lookup for use classification'!$B$2,C71)),'[1]Lookup for use classification'!$A$2,IF(ISNUMBER(SEARCH('[1]Lookup for use classification'!$B$3,C71)),'[1]Lookup for use classification'!$A$3,IF(OR(ISNUMBER(SEARCH('[1]Lookup for use classification'!$B$4,C71)),ISNUMBER(SEARCH('[1]Lookup for use classification'!$C$4,C71)),ISNUMBER(SEARCH('[1]Lookup for use classification'!$D$4,C71)),ISNUMBER(SEARCH('[1]Lookup for use classification'!$E$4,C71))),'[1]Lookup for use classification'!$A$4,IF(OR(ISNUMBER(SEARCH('[1]Lookup for use classification'!$B$5,C71)),ISNUMBER(SEARCH('[1]Lookup for use classification'!$C$5,C71)),ISNUMBER(SEARCH('[1]Lookup for use classification'!$D$5,C71))),'[1]Lookup for use classification'!$A$5,IF(OR(ISNUMBER(SEARCH('[1]Lookup for use classification'!$B$7,C71)),ISNUMBER(SEARCH('[1]Lookup for use classification'!$C$7,C71)),ISNUMBER(SEARCH('[1]Lookup for use classification'!$D$7,C71))),'[1]Lookup for use classification'!$A$7,IF(OR(ISNUMBER(SEARCH('[1]Lookup for use classification'!$B$9,C71)),ISNUMBER(SEARCH('[1]Lookup for use classification'!$C$9,C71)),ISNUMBER(SEARCH('[1]Lookup for use classification'!$D$9,C71)),ISNUMBER(SEARCH('[1]Lookup for use classification'!$E$9,C71)),ISNUMBER(SEARCH('[1]Lookup for use classification'!$F$9,C71)),ISNUMBER(SEARCH('[1]Lookup for use classification'!$G$9,C71)),ISNUMBER(SEARCH('[1]Lookup for use classification'!$H$9,C71)),ISNUMBER(SEARCH('[1]Lookup for use classification'!$I$9,C71)),ISNUMBER(SEARCH('[1]Lookup for use classification'!$J$9,C71)),ISNUMBER(SEARCH('[1]Lookup for use classification'!$K$9,C71))),'[1]Lookup for use classification'!$A$9,IF(OR(ISNUMBER(SEARCH('[1]Lookup for use classification'!$B$10,C71)),ISNUMBER(SEARCH('[1]Lookup for use classification'!$C$10,C71)),ISNUMBER(SEARCH('[1]Lookup for use classification'!$D$10,C71)),ISNUMBER(SEARCH('[1]Lookup for use classification'!$E$10,C71)),ISNUMBER(SEARCH('[1]Lookup for use classification'!$F$10,C71)),ISNUMBER(SEARCH('[1]Lookup for use classification'!$G$10,C71))),'[1]Lookup for use classification'!$A$10,IF(OR(ISNUMBER(SEARCH('[1]Lookup for use classification'!$B$11,C71)),ISNUMBER(SEARCH('[1]Lookup for use classification'!$C$11,C71))),'[1]Lookup for use classification'!$A$11,IF(OR(ISNUMBER(SEARCH('[1]Lookup for use classification'!$B$12,C71)),ISNUMBER(SEARCH('[1]Lookup for use classification'!$C$12,C71))),'[1]Lookup for use classification'!$A$12,IF(OR(ISNUMBER(SEARCH('[1]Lookup for use classification'!$B$13,C71)),ISNUMBER(SEARCH('[1]Lookup for use classification'!$C$13,C71)),ISNUMBER(SEARCH('[1]Lookup for use classification'!$D$13,C71)),,ISNUMBER(SEARCH('[1]Lookup for use classification'!$C$13,C71)),ISNUMBER(SEARCH('[1]Lookup for use classification'!$E$13,C71))),'[1]Lookup for use classification'!$A$13,IF(OR(ISNUMBER(SEARCH('[1]Lookup for use classification'!$B$14,C71)),ISNUMBER(SEARCH('[1]Lookup for use classification'!$C$14,C71))),'[1]Lookup for use classification'!$A$14,"Other"))))))))))))</f>
        <v>Retail - Other</v>
      </c>
      <c r="E71" s="175"/>
      <c r="F71" s="176"/>
      <c r="G71" s="176"/>
    </row>
    <row r="72" spans="1:12" hidden="1">
      <c r="A72" s="166" t="s">
        <v>16</v>
      </c>
      <c r="B72" s="167" t="s">
        <v>4456</v>
      </c>
      <c r="C72" s="174" t="s">
        <v>41</v>
      </c>
      <c r="D72" s="6" t="str">
        <f>IF(OR(ISNUMBER(SEARCH('[1]Lookup for use classification'!$B$1,C72)),ISNUMBER(SEARCH('[1]Lookup for use classification'!$C$1,C72)),ISNUMBER(SEARCH('[1]Lookup for use classification'!$D$1,C72)),ISNUMBER(SEARCH('[1]Lookup for use classification'!$E$1,C72))),'[1]Lookup for use classification'!$A$1,IF(ISNUMBER(SEARCH('[1]Lookup for use classification'!$B$2,C72)),'[1]Lookup for use classification'!$A$2,IF(ISNUMBER(SEARCH('[1]Lookup for use classification'!$B$3,C72)),'[1]Lookup for use classification'!$A$3,IF(OR(ISNUMBER(SEARCH('[1]Lookup for use classification'!$B$4,C72)),ISNUMBER(SEARCH('[1]Lookup for use classification'!$C$4,C72)),ISNUMBER(SEARCH('[1]Lookup for use classification'!$D$4,C72)),ISNUMBER(SEARCH('[1]Lookup for use classification'!$E$4,C72))),'[1]Lookup for use classification'!$A$4,IF(OR(ISNUMBER(SEARCH('[1]Lookup for use classification'!$B$5,C72)),ISNUMBER(SEARCH('[1]Lookup for use classification'!$C$5,C72)),ISNUMBER(SEARCH('[1]Lookup for use classification'!$D$5,C72))),'[1]Lookup for use classification'!$A$5,IF(OR(ISNUMBER(SEARCH('[1]Lookup for use classification'!$B$7,C72)),ISNUMBER(SEARCH('[1]Lookup for use classification'!$C$7,C72)),ISNUMBER(SEARCH('[1]Lookup for use classification'!$D$7,C72))),'[1]Lookup for use classification'!$A$7,IF(OR(ISNUMBER(SEARCH('[1]Lookup for use classification'!$B$9,C72)),ISNUMBER(SEARCH('[1]Lookup for use classification'!$C$9,C72)),ISNUMBER(SEARCH('[1]Lookup for use classification'!$D$9,C72)),ISNUMBER(SEARCH('[1]Lookup for use classification'!$E$9,C72)),ISNUMBER(SEARCH('[1]Lookup for use classification'!$F$9,C72)),ISNUMBER(SEARCH('[1]Lookup for use classification'!$G$9,C72)),ISNUMBER(SEARCH('[1]Lookup for use classification'!$H$9,C72)),ISNUMBER(SEARCH('[1]Lookup for use classification'!$I$9,C72)),ISNUMBER(SEARCH('[1]Lookup for use classification'!$J$9,C72)),ISNUMBER(SEARCH('[1]Lookup for use classification'!$K$9,C72))),'[1]Lookup for use classification'!$A$9,IF(OR(ISNUMBER(SEARCH('[1]Lookup for use classification'!$B$10,C72)),ISNUMBER(SEARCH('[1]Lookup for use classification'!$C$10,C72)),ISNUMBER(SEARCH('[1]Lookup for use classification'!$D$10,C72)),ISNUMBER(SEARCH('[1]Lookup for use classification'!$E$10,C72)),ISNUMBER(SEARCH('[1]Lookup for use classification'!$F$10,C72)),ISNUMBER(SEARCH('[1]Lookup for use classification'!$G$10,C72))),'[1]Lookup for use classification'!$A$10,IF(OR(ISNUMBER(SEARCH('[1]Lookup for use classification'!$B$11,C72)),ISNUMBER(SEARCH('[1]Lookup for use classification'!$C$11,C72))),'[1]Lookup for use classification'!$A$11,IF(OR(ISNUMBER(SEARCH('[1]Lookup for use classification'!$B$12,C72)),ISNUMBER(SEARCH('[1]Lookup for use classification'!$C$12,C72))),'[1]Lookup for use classification'!$A$12,IF(OR(ISNUMBER(SEARCH('[1]Lookup for use classification'!$B$13,C72)),ISNUMBER(SEARCH('[1]Lookup for use classification'!$C$13,C72)),ISNUMBER(SEARCH('[1]Lookup for use classification'!$D$13,C72)),,ISNUMBER(SEARCH('[1]Lookup for use classification'!$C$13,C72)),ISNUMBER(SEARCH('[1]Lookup for use classification'!$E$13,C72))),'[1]Lookup for use classification'!$A$13,IF(OR(ISNUMBER(SEARCH('[1]Lookup for use classification'!$B$14,C72)),ISNUMBER(SEARCH('[1]Lookup for use classification'!$C$14,C72))),'[1]Lookup for use classification'!$A$14,"Other"))))))))))))</f>
        <v>Warehousing</v>
      </c>
      <c r="E72" s="175">
        <v>320</v>
      </c>
      <c r="F72" s="176"/>
      <c r="G72" s="176"/>
    </row>
    <row r="73" spans="1:12" hidden="1">
      <c r="A73" s="147" t="s">
        <v>16</v>
      </c>
      <c r="B73" s="8" t="str">
        <f>IF(ISNA(VLOOKUP(CONCATENATE(A73,C73),EUS!$B$2:$B$1939,1,FALSE)),"","End Use Study")</f>
        <v>End Use Study</v>
      </c>
      <c r="C73" s="8" t="s">
        <v>38</v>
      </c>
      <c r="D73" s="165" t="s">
        <v>1980</v>
      </c>
      <c r="E73" s="9">
        <v>1104</v>
      </c>
      <c r="F73" s="9"/>
      <c r="G73" s="9"/>
      <c r="H73" s="164"/>
      <c r="I73" s="164"/>
      <c r="J73" s="7"/>
      <c r="L73" s="6"/>
    </row>
    <row r="74" spans="1:12" hidden="1">
      <c r="A74" s="147" t="s">
        <v>16</v>
      </c>
      <c r="B74" s="8" t="str">
        <f>IF(ISNA(VLOOKUP(CONCATENATE(A74,C74),EUS!$B$2:$B$1939,1,FALSE)),"","End Use Study")</f>
        <v>End Use Study</v>
      </c>
      <c r="C74" s="8" t="s">
        <v>39</v>
      </c>
      <c r="D74" s="165" t="s">
        <v>1980</v>
      </c>
      <c r="E74" s="9">
        <v>1104</v>
      </c>
      <c r="F74" s="9"/>
      <c r="G74" s="9"/>
      <c r="H74" s="164"/>
      <c r="I74" s="164"/>
      <c r="J74" s="7"/>
      <c r="L74" s="6"/>
    </row>
    <row r="75" spans="1:12" hidden="1">
      <c r="A75" s="166" t="s">
        <v>16</v>
      </c>
      <c r="B75" s="167" t="s">
        <v>4456</v>
      </c>
      <c r="C75" s="174" t="s">
        <v>21</v>
      </c>
      <c r="D75" s="6" t="str">
        <f>IF(OR(ISNUMBER(SEARCH('[1]Lookup for use classification'!$B$1,C75)),ISNUMBER(SEARCH('[1]Lookup for use classification'!$C$1,C75)),ISNUMBER(SEARCH('[1]Lookup for use classification'!$D$1,C75)),ISNUMBER(SEARCH('[1]Lookup for use classification'!$E$1,C75))),'[1]Lookup for use classification'!$A$1,IF(ISNUMBER(SEARCH('[1]Lookup for use classification'!$B$2,C75)),'[1]Lookup for use classification'!$A$2,IF(ISNUMBER(SEARCH('[1]Lookup for use classification'!$B$3,C75)),'[1]Lookup for use classification'!$A$3,IF(OR(ISNUMBER(SEARCH('[1]Lookup for use classification'!$B$4,C75)),ISNUMBER(SEARCH('[1]Lookup for use classification'!$C$4,C75)),ISNUMBER(SEARCH('[1]Lookup for use classification'!$D$4,C75)),ISNUMBER(SEARCH('[1]Lookup for use classification'!$E$4,C75))),'[1]Lookup for use classification'!$A$4,IF(OR(ISNUMBER(SEARCH('[1]Lookup for use classification'!$B$5,C75)),ISNUMBER(SEARCH('[1]Lookup for use classification'!$C$5,C75)),ISNUMBER(SEARCH('[1]Lookup for use classification'!$D$5,C75))),'[1]Lookup for use classification'!$A$5,IF(OR(ISNUMBER(SEARCH('[1]Lookup for use classification'!$B$7,C75)),ISNUMBER(SEARCH('[1]Lookup for use classification'!$C$7,C75)),ISNUMBER(SEARCH('[1]Lookup for use classification'!$D$7,C75))),'[1]Lookup for use classification'!$A$7,IF(OR(ISNUMBER(SEARCH('[1]Lookup for use classification'!$B$9,C75)),ISNUMBER(SEARCH('[1]Lookup for use classification'!$C$9,C75)),ISNUMBER(SEARCH('[1]Lookup for use classification'!$D$9,C75)),ISNUMBER(SEARCH('[1]Lookup for use classification'!$E$9,C75)),ISNUMBER(SEARCH('[1]Lookup for use classification'!$F$9,C75)),ISNUMBER(SEARCH('[1]Lookup for use classification'!$G$9,C75)),ISNUMBER(SEARCH('[1]Lookup for use classification'!$H$9,C75)),ISNUMBER(SEARCH('[1]Lookup for use classification'!$I$9,C75)),ISNUMBER(SEARCH('[1]Lookup for use classification'!$J$9,C75)),ISNUMBER(SEARCH('[1]Lookup for use classification'!$K$9,C75))),'[1]Lookup for use classification'!$A$9,IF(OR(ISNUMBER(SEARCH('[1]Lookup for use classification'!$B$10,C75)),ISNUMBER(SEARCH('[1]Lookup for use classification'!$C$10,C75)),ISNUMBER(SEARCH('[1]Lookup for use classification'!$D$10,C75)),ISNUMBER(SEARCH('[1]Lookup for use classification'!$E$10,C75)),ISNUMBER(SEARCH('[1]Lookup for use classification'!$F$10,C75)),ISNUMBER(SEARCH('[1]Lookup for use classification'!$G$10,C75))),'[1]Lookup for use classification'!$A$10,IF(OR(ISNUMBER(SEARCH('[1]Lookup for use classification'!$B$11,C75)),ISNUMBER(SEARCH('[1]Lookup for use classification'!$C$11,C75))),'[1]Lookup for use classification'!$A$11,IF(OR(ISNUMBER(SEARCH('[1]Lookup for use classification'!$B$12,C75)),ISNUMBER(SEARCH('[1]Lookup for use classification'!$C$12,C75))),'[1]Lookup for use classification'!$A$12,IF(OR(ISNUMBER(SEARCH('[1]Lookup for use classification'!$B$13,C75)),ISNUMBER(SEARCH('[1]Lookup for use classification'!$C$13,C75)),ISNUMBER(SEARCH('[1]Lookup for use classification'!$D$13,C75)),,ISNUMBER(SEARCH('[1]Lookup for use classification'!$C$13,C75)),ISNUMBER(SEARCH('[1]Lookup for use classification'!$E$13,C75))),'[1]Lookup for use classification'!$A$13,IF(OR(ISNUMBER(SEARCH('[1]Lookup for use classification'!$B$14,C75)),ISNUMBER(SEARCH('[1]Lookup for use classification'!$C$14,C75))),'[1]Lookup for use classification'!$A$14,"Other"))))))))))))</f>
        <v>Warehousing</v>
      </c>
      <c r="E75" s="175"/>
      <c r="F75" s="176"/>
      <c r="G75" s="176"/>
    </row>
    <row r="76" spans="1:12" hidden="1">
      <c r="A76" s="166" t="s">
        <v>16</v>
      </c>
      <c r="B76" s="167" t="s">
        <v>4456</v>
      </c>
      <c r="C76" s="174" t="s">
        <v>33</v>
      </c>
      <c r="D76" s="6" t="str">
        <f>IF(OR(ISNUMBER(SEARCH('[1]Lookup for use classification'!$B$1,C76)),ISNUMBER(SEARCH('[1]Lookup for use classification'!$C$1,C76)),ISNUMBER(SEARCH('[1]Lookup for use classification'!$D$1,C76)),ISNUMBER(SEARCH('[1]Lookup for use classification'!$E$1,C76))),'[1]Lookup for use classification'!$A$1,IF(ISNUMBER(SEARCH('[1]Lookup for use classification'!$B$2,C76)),'[1]Lookup for use classification'!$A$2,IF(ISNUMBER(SEARCH('[1]Lookup for use classification'!$B$3,C76)),'[1]Lookup for use classification'!$A$3,IF(OR(ISNUMBER(SEARCH('[1]Lookup for use classification'!$B$4,C76)),ISNUMBER(SEARCH('[1]Lookup for use classification'!$C$4,C76)),ISNUMBER(SEARCH('[1]Lookup for use classification'!$D$4,C76)),ISNUMBER(SEARCH('[1]Lookup for use classification'!$E$4,C76))),'[1]Lookup for use classification'!$A$4,IF(OR(ISNUMBER(SEARCH('[1]Lookup for use classification'!$B$5,C76)),ISNUMBER(SEARCH('[1]Lookup for use classification'!$C$5,C76)),ISNUMBER(SEARCH('[1]Lookup for use classification'!$D$5,C76))),'[1]Lookup for use classification'!$A$5,IF(OR(ISNUMBER(SEARCH('[1]Lookup for use classification'!$B$7,C76)),ISNUMBER(SEARCH('[1]Lookup for use classification'!$C$7,C76)),ISNUMBER(SEARCH('[1]Lookup for use classification'!$D$7,C76))),'[1]Lookup for use classification'!$A$7,IF(OR(ISNUMBER(SEARCH('[1]Lookup for use classification'!$B$9,C76)),ISNUMBER(SEARCH('[1]Lookup for use classification'!$C$9,C76)),ISNUMBER(SEARCH('[1]Lookup for use classification'!$D$9,C76)),ISNUMBER(SEARCH('[1]Lookup for use classification'!$E$9,C76)),ISNUMBER(SEARCH('[1]Lookup for use classification'!$F$9,C76)),ISNUMBER(SEARCH('[1]Lookup for use classification'!$G$9,C76)),ISNUMBER(SEARCH('[1]Lookup for use classification'!$H$9,C76)),ISNUMBER(SEARCH('[1]Lookup for use classification'!$I$9,C76)),ISNUMBER(SEARCH('[1]Lookup for use classification'!$J$9,C76)),ISNUMBER(SEARCH('[1]Lookup for use classification'!$K$9,C76))),'[1]Lookup for use classification'!$A$9,IF(OR(ISNUMBER(SEARCH('[1]Lookup for use classification'!$B$10,C76)),ISNUMBER(SEARCH('[1]Lookup for use classification'!$C$10,C76)),ISNUMBER(SEARCH('[1]Lookup for use classification'!$D$10,C76)),ISNUMBER(SEARCH('[1]Lookup for use classification'!$E$10,C76)),ISNUMBER(SEARCH('[1]Lookup for use classification'!$F$10,C76)),ISNUMBER(SEARCH('[1]Lookup for use classification'!$G$10,C76))),'[1]Lookup for use classification'!$A$10,IF(OR(ISNUMBER(SEARCH('[1]Lookup for use classification'!$B$11,C76)),ISNUMBER(SEARCH('[1]Lookup for use classification'!$C$11,C76))),'[1]Lookup for use classification'!$A$11,IF(OR(ISNUMBER(SEARCH('[1]Lookup for use classification'!$B$12,C76)),ISNUMBER(SEARCH('[1]Lookup for use classification'!$C$12,C76))),'[1]Lookup for use classification'!$A$12,IF(OR(ISNUMBER(SEARCH('[1]Lookup for use classification'!$B$13,C76)),ISNUMBER(SEARCH('[1]Lookup for use classification'!$C$13,C76)),ISNUMBER(SEARCH('[1]Lookup for use classification'!$D$13,C76)),,ISNUMBER(SEARCH('[1]Lookup for use classification'!$C$13,C76)),ISNUMBER(SEARCH('[1]Lookup for use classification'!$E$13,C76))),'[1]Lookup for use classification'!$A$13,IF(OR(ISNUMBER(SEARCH('[1]Lookup for use classification'!$B$14,C76)),ISNUMBER(SEARCH('[1]Lookup for use classification'!$C$14,C76))),'[1]Lookup for use classification'!$A$14,"Other"))))))))))))</f>
        <v>Warehousing</v>
      </c>
      <c r="E76" s="175"/>
      <c r="F76" s="176"/>
      <c r="G76" s="176"/>
    </row>
    <row r="77" spans="1:12" hidden="1">
      <c r="A77" s="166" t="s">
        <v>16</v>
      </c>
      <c r="B77" s="167" t="s">
        <v>4456</v>
      </c>
      <c r="C77" s="174" t="s">
        <v>20</v>
      </c>
      <c r="D77" s="6" t="str">
        <f>IF(OR(ISNUMBER(SEARCH('[1]Lookup for use classification'!$B$1,C77)),ISNUMBER(SEARCH('[1]Lookup for use classification'!$C$1,C77)),ISNUMBER(SEARCH('[1]Lookup for use classification'!$D$1,C77)),ISNUMBER(SEARCH('[1]Lookup for use classification'!$E$1,C77))),'[1]Lookup for use classification'!$A$1,IF(ISNUMBER(SEARCH('[1]Lookup for use classification'!$B$2,C77)),'[1]Lookup for use classification'!$A$2,IF(ISNUMBER(SEARCH('[1]Lookup for use classification'!$B$3,C77)),'[1]Lookup for use classification'!$A$3,IF(OR(ISNUMBER(SEARCH('[1]Lookup for use classification'!$B$4,C77)),ISNUMBER(SEARCH('[1]Lookup for use classification'!$C$4,C77)),ISNUMBER(SEARCH('[1]Lookup for use classification'!$D$4,C77)),ISNUMBER(SEARCH('[1]Lookup for use classification'!$E$4,C77))),'[1]Lookup for use classification'!$A$4,IF(OR(ISNUMBER(SEARCH('[1]Lookup for use classification'!$B$5,C77)),ISNUMBER(SEARCH('[1]Lookup for use classification'!$C$5,C77)),ISNUMBER(SEARCH('[1]Lookup for use classification'!$D$5,C77))),'[1]Lookup for use classification'!$A$5,IF(OR(ISNUMBER(SEARCH('[1]Lookup for use classification'!$B$7,C77)),ISNUMBER(SEARCH('[1]Lookup for use classification'!$C$7,C77)),ISNUMBER(SEARCH('[1]Lookup for use classification'!$D$7,C77))),'[1]Lookup for use classification'!$A$7,IF(OR(ISNUMBER(SEARCH('[1]Lookup for use classification'!$B$9,C77)),ISNUMBER(SEARCH('[1]Lookup for use classification'!$C$9,C77)),ISNUMBER(SEARCH('[1]Lookup for use classification'!$D$9,C77)),ISNUMBER(SEARCH('[1]Lookup for use classification'!$E$9,C77)),ISNUMBER(SEARCH('[1]Lookup for use classification'!$F$9,C77)),ISNUMBER(SEARCH('[1]Lookup for use classification'!$G$9,C77)),ISNUMBER(SEARCH('[1]Lookup for use classification'!$H$9,C77)),ISNUMBER(SEARCH('[1]Lookup for use classification'!$I$9,C77)),ISNUMBER(SEARCH('[1]Lookup for use classification'!$J$9,C77)),ISNUMBER(SEARCH('[1]Lookup for use classification'!$K$9,C77))),'[1]Lookup for use classification'!$A$9,IF(OR(ISNUMBER(SEARCH('[1]Lookup for use classification'!$B$10,C77)),ISNUMBER(SEARCH('[1]Lookup for use classification'!$C$10,C77)),ISNUMBER(SEARCH('[1]Lookup for use classification'!$D$10,C77)),ISNUMBER(SEARCH('[1]Lookup for use classification'!$E$10,C77)),ISNUMBER(SEARCH('[1]Lookup for use classification'!$F$10,C77)),ISNUMBER(SEARCH('[1]Lookup for use classification'!$G$10,C77))),'[1]Lookup for use classification'!$A$10,IF(OR(ISNUMBER(SEARCH('[1]Lookup for use classification'!$B$11,C77)),ISNUMBER(SEARCH('[1]Lookup for use classification'!$C$11,C77))),'[1]Lookup for use classification'!$A$11,IF(OR(ISNUMBER(SEARCH('[1]Lookup for use classification'!$B$12,C77)),ISNUMBER(SEARCH('[1]Lookup for use classification'!$C$12,C77))),'[1]Lookup for use classification'!$A$12,IF(OR(ISNUMBER(SEARCH('[1]Lookup for use classification'!$B$13,C77)),ISNUMBER(SEARCH('[1]Lookup for use classification'!$C$13,C77)),ISNUMBER(SEARCH('[1]Lookup for use classification'!$D$13,C77)),,ISNUMBER(SEARCH('[1]Lookup for use classification'!$C$13,C77)),ISNUMBER(SEARCH('[1]Lookup for use classification'!$E$13,C77))),'[1]Lookup for use classification'!$A$13,IF(OR(ISNUMBER(SEARCH('[1]Lookup for use classification'!$B$14,C77)),ISNUMBER(SEARCH('[1]Lookup for use classification'!$C$14,C77))),'[1]Lookup for use classification'!$A$14,"Other"))))))))))))</f>
        <v>Water &amp; Sewer</v>
      </c>
      <c r="E77" s="175">
        <v>1280</v>
      </c>
      <c r="F77" s="176" t="s">
        <v>6</v>
      </c>
      <c r="G77" s="176" t="s">
        <v>11</v>
      </c>
    </row>
    <row r="78" spans="1:12" hidden="1">
      <c r="A78" s="161" t="s">
        <v>1981</v>
      </c>
      <c r="B78" s="8" t="str">
        <f>IF(ISNA(VLOOKUP(CONCATENATE(A78,C78),ARIS!$A$1:$A$959,1,FALSE)),"","ARIS")</f>
        <v>ARIS</v>
      </c>
      <c r="C78" s="162" t="s">
        <v>3340</v>
      </c>
      <c r="D78" s="165" t="s">
        <v>3335</v>
      </c>
      <c r="E78" s="163">
        <v>11425</v>
      </c>
      <c r="F78" s="163"/>
      <c r="G78" s="163"/>
      <c r="H78" s="164">
        <v>3205.2554744525546</v>
      </c>
      <c r="I78" s="164"/>
      <c r="J78" s="165">
        <v>31146.946986666662</v>
      </c>
    </row>
    <row r="79" spans="1:12" hidden="1">
      <c r="A79" s="166" t="s">
        <v>1826</v>
      </c>
      <c r="B79" s="167" t="s">
        <v>4456</v>
      </c>
      <c r="C79" s="168" t="s">
        <v>147</v>
      </c>
      <c r="D79" s="6" t="str">
        <f>IF(OR(ISNUMBER(SEARCH('[1]Lookup for use classification'!$B$1,C79)),ISNUMBER(SEARCH('[1]Lookup for use classification'!$C$1,C79)),ISNUMBER(SEARCH('[1]Lookup for use classification'!$D$1,C79)),ISNUMBER(SEARCH('[1]Lookup for use classification'!$E$1,C79))),'[1]Lookup for use classification'!$A$1,IF(ISNUMBER(SEARCH('[1]Lookup for use classification'!$B$2,C79)),'[1]Lookup for use classification'!$A$2,IF(ISNUMBER(SEARCH('[1]Lookup for use classification'!$B$3,C79)),'[1]Lookup for use classification'!$A$3,IF(OR(ISNUMBER(SEARCH('[1]Lookup for use classification'!$B$4,C79)),ISNUMBER(SEARCH('[1]Lookup for use classification'!$C$4,C79)),ISNUMBER(SEARCH('[1]Lookup for use classification'!$D$4,C79)),ISNUMBER(SEARCH('[1]Lookup for use classification'!$E$4,C79))),'[1]Lookup for use classification'!$A$4,IF(OR(ISNUMBER(SEARCH('[1]Lookup for use classification'!$B$5,C79)),ISNUMBER(SEARCH('[1]Lookup for use classification'!$C$5,C79)),ISNUMBER(SEARCH('[1]Lookup for use classification'!$D$5,C79))),'[1]Lookup for use classification'!$A$5,IF(OR(ISNUMBER(SEARCH('[1]Lookup for use classification'!$B$7,C79)),ISNUMBER(SEARCH('[1]Lookup for use classification'!$C$7,C79)),ISNUMBER(SEARCH('[1]Lookup for use classification'!$D$7,C79))),'[1]Lookup for use classification'!$A$7,IF(OR(ISNUMBER(SEARCH('[1]Lookup for use classification'!$B$9,C79)),ISNUMBER(SEARCH('[1]Lookup for use classification'!$C$9,C79)),ISNUMBER(SEARCH('[1]Lookup for use classification'!$D$9,C79)),ISNUMBER(SEARCH('[1]Lookup for use classification'!$E$9,C79)),ISNUMBER(SEARCH('[1]Lookup for use classification'!$F$9,C79)),ISNUMBER(SEARCH('[1]Lookup for use classification'!$G$9,C79)),ISNUMBER(SEARCH('[1]Lookup for use classification'!$H$9,C79)),ISNUMBER(SEARCH('[1]Lookup for use classification'!$I$9,C79)),ISNUMBER(SEARCH('[1]Lookup for use classification'!$J$9,C79)),ISNUMBER(SEARCH('[1]Lookup for use classification'!$K$9,C79))),'[1]Lookup for use classification'!$A$9,IF(OR(ISNUMBER(SEARCH('[1]Lookup for use classification'!$B$10,C79)),ISNUMBER(SEARCH('[1]Lookup for use classification'!$C$10,C79)),ISNUMBER(SEARCH('[1]Lookup for use classification'!$D$10,C79)),ISNUMBER(SEARCH('[1]Lookup for use classification'!$E$10,C79)),ISNUMBER(SEARCH('[1]Lookup for use classification'!$F$10,C79)),ISNUMBER(SEARCH('[1]Lookup for use classification'!$G$10,C79))),'[1]Lookup for use classification'!$A$10,IF(OR(ISNUMBER(SEARCH('[1]Lookup for use classification'!$B$11,C79)),ISNUMBER(SEARCH('[1]Lookup for use classification'!$C$11,C79))),'[1]Lookup for use classification'!$A$11,IF(OR(ISNUMBER(SEARCH('[1]Lookup for use classification'!$B$12,C79)),ISNUMBER(SEARCH('[1]Lookup for use classification'!$C$12,C79))),'[1]Lookup for use classification'!$A$12,IF(OR(ISNUMBER(SEARCH('[1]Lookup for use classification'!$B$13,C79)),ISNUMBER(SEARCH('[1]Lookup for use classification'!$C$13,C79)),ISNUMBER(SEARCH('[1]Lookup for use classification'!$D$13,C79)),,ISNUMBER(SEARCH('[1]Lookup for use classification'!$C$13,C79)),ISNUMBER(SEARCH('[1]Lookup for use classification'!$E$13,C79))),'[1]Lookup for use classification'!$A$13,IF(OR(ISNUMBER(SEARCH('[1]Lookup for use classification'!$B$14,C79)),ISNUMBER(SEARCH('[1]Lookup for use classification'!$C$14,C79))),'[1]Lookup for use classification'!$A$14,"Other"))))))))))))</f>
        <v>Health Care - Hospitals</v>
      </c>
      <c r="E79" s="169">
        <v>1448</v>
      </c>
      <c r="F79" s="170"/>
      <c r="G79" s="170"/>
    </row>
    <row r="80" spans="1:12" hidden="1">
      <c r="A80" s="166" t="s">
        <v>1826</v>
      </c>
      <c r="B80" s="167" t="s">
        <v>4456</v>
      </c>
      <c r="C80" s="168" t="s">
        <v>1825</v>
      </c>
      <c r="D80" s="6" t="str">
        <f>IF(OR(ISNUMBER(SEARCH('[1]Lookup for use classification'!$B$1,C80)),ISNUMBER(SEARCH('[1]Lookup for use classification'!$C$1,C80)),ISNUMBER(SEARCH('[1]Lookup for use classification'!$D$1,C80)),ISNUMBER(SEARCH('[1]Lookup for use classification'!$E$1,C80))),'[1]Lookup for use classification'!$A$1,IF(ISNUMBER(SEARCH('[1]Lookup for use classification'!$B$2,C80)),'[1]Lookup for use classification'!$A$2,IF(ISNUMBER(SEARCH('[1]Lookup for use classification'!$B$3,C80)),'[1]Lookup for use classification'!$A$3,IF(OR(ISNUMBER(SEARCH('[1]Lookup for use classification'!$B$4,C80)),ISNUMBER(SEARCH('[1]Lookup for use classification'!$C$4,C80)),ISNUMBER(SEARCH('[1]Lookup for use classification'!$D$4,C80)),ISNUMBER(SEARCH('[1]Lookup for use classification'!$E$4,C80))),'[1]Lookup for use classification'!$A$4,IF(OR(ISNUMBER(SEARCH('[1]Lookup for use classification'!$B$5,C80)),ISNUMBER(SEARCH('[1]Lookup for use classification'!$C$5,C80)),ISNUMBER(SEARCH('[1]Lookup for use classification'!$D$5,C80))),'[1]Lookup for use classification'!$A$5,IF(OR(ISNUMBER(SEARCH('[1]Lookup for use classification'!$B$7,C80)),ISNUMBER(SEARCH('[1]Lookup for use classification'!$C$7,C80)),ISNUMBER(SEARCH('[1]Lookup for use classification'!$D$7,C80))),'[1]Lookup for use classification'!$A$7,IF(OR(ISNUMBER(SEARCH('[1]Lookup for use classification'!$B$9,C80)),ISNUMBER(SEARCH('[1]Lookup for use classification'!$C$9,C80)),ISNUMBER(SEARCH('[1]Lookup for use classification'!$D$9,C80)),ISNUMBER(SEARCH('[1]Lookup for use classification'!$E$9,C80)),ISNUMBER(SEARCH('[1]Lookup for use classification'!$F$9,C80)),ISNUMBER(SEARCH('[1]Lookup for use classification'!$G$9,C80)),ISNUMBER(SEARCH('[1]Lookup for use classification'!$H$9,C80)),ISNUMBER(SEARCH('[1]Lookup for use classification'!$I$9,C80)),ISNUMBER(SEARCH('[1]Lookup for use classification'!$J$9,C80)),ISNUMBER(SEARCH('[1]Lookup for use classification'!$K$9,C80))),'[1]Lookup for use classification'!$A$9,IF(OR(ISNUMBER(SEARCH('[1]Lookup for use classification'!$B$10,C80)),ISNUMBER(SEARCH('[1]Lookup for use classification'!$C$10,C80)),ISNUMBER(SEARCH('[1]Lookup for use classification'!$D$10,C80)),ISNUMBER(SEARCH('[1]Lookup for use classification'!$E$10,C80)),ISNUMBER(SEARCH('[1]Lookup for use classification'!$F$10,C80)),ISNUMBER(SEARCH('[1]Lookup for use classification'!$G$10,C80))),'[1]Lookup for use classification'!$A$10,IF(OR(ISNUMBER(SEARCH('[1]Lookup for use classification'!$B$11,C80)),ISNUMBER(SEARCH('[1]Lookup for use classification'!$C$11,C80))),'[1]Lookup for use classification'!$A$11,IF(OR(ISNUMBER(SEARCH('[1]Lookup for use classification'!$B$12,C80)),ISNUMBER(SEARCH('[1]Lookup for use classification'!$C$12,C80))),'[1]Lookup for use classification'!$A$12,IF(OR(ISNUMBER(SEARCH('[1]Lookup for use classification'!$B$13,C80)),ISNUMBER(SEARCH('[1]Lookup for use classification'!$C$13,C80)),ISNUMBER(SEARCH('[1]Lookup for use classification'!$D$13,C80)),,ISNUMBER(SEARCH('[1]Lookup for use classification'!$C$13,C80)),ISNUMBER(SEARCH('[1]Lookup for use classification'!$E$13,C80))),'[1]Lookup for use classification'!$A$13,IF(OR(ISNUMBER(SEARCH('[1]Lookup for use classification'!$B$14,C80)),ISNUMBER(SEARCH('[1]Lookup for use classification'!$C$14,C80))),'[1]Lookup for use classification'!$A$14,"Other"))))))))))))</f>
        <v>Office</v>
      </c>
      <c r="E80" s="169">
        <v>1021</v>
      </c>
      <c r="F80" s="170"/>
      <c r="G80" s="170"/>
    </row>
    <row r="81" spans="1:12" hidden="1">
      <c r="A81" s="166" t="s">
        <v>1826</v>
      </c>
      <c r="B81" s="167" t="s">
        <v>4456</v>
      </c>
      <c r="C81" s="168" t="s">
        <v>1821</v>
      </c>
      <c r="D81" s="6" t="str">
        <f>IF(OR(ISNUMBER(SEARCH('[1]Lookup for use classification'!$B$1,C81)),ISNUMBER(SEARCH('[1]Lookup for use classification'!$C$1,C81)),ISNUMBER(SEARCH('[1]Lookup for use classification'!$D$1,C81)),ISNUMBER(SEARCH('[1]Lookup for use classification'!$E$1,C81))),'[1]Lookup for use classification'!$A$1,IF(ISNUMBER(SEARCH('[1]Lookup for use classification'!$B$2,C81)),'[1]Lookup for use classification'!$A$2,IF(ISNUMBER(SEARCH('[1]Lookup for use classification'!$B$3,C81)),'[1]Lookup for use classification'!$A$3,IF(OR(ISNUMBER(SEARCH('[1]Lookup for use classification'!$B$4,C81)),ISNUMBER(SEARCH('[1]Lookup for use classification'!$C$4,C81)),ISNUMBER(SEARCH('[1]Lookup for use classification'!$D$4,C81)),ISNUMBER(SEARCH('[1]Lookup for use classification'!$E$4,C81))),'[1]Lookup for use classification'!$A$4,IF(OR(ISNUMBER(SEARCH('[1]Lookup for use classification'!$B$5,C81)),ISNUMBER(SEARCH('[1]Lookup for use classification'!$C$5,C81)),ISNUMBER(SEARCH('[1]Lookup for use classification'!$D$5,C81))),'[1]Lookup for use classification'!$A$5,IF(OR(ISNUMBER(SEARCH('[1]Lookup for use classification'!$B$7,C81)),ISNUMBER(SEARCH('[1]Lookup for use classification'!$C$7,C81)),ISNUMBER(SEARCH('[1]Lookup for use classification'!$D$7,C81))),'[1]Lookup for use classification'!$A$7,IF(OR(ISNUMBER(SEARCH('[1]Lookup for use classification'!$B$9,C81)),ISNUMBER(SEARCH('[1]Lookup for use classification'!$C$9,C81)),ISNUMBER(SEARCH('[1]Lookup for use classification'!$D$9,C81)),ISNUMBER(SEARCH('[1]Lookup for use classification'!$E$9,C81)),ISNUMBER(SEARCH('[1]Lookup for use classification'!$F$9,C81)),ISNUMBER(SEARCH('[1]Lookup for use classification'!$G$9,C81)),ISNUMBER(SEARCH('[1]Lookup for use classification'!$H$9,C81)),ISNUMBER(SEARCH('[1]Lookup for use classification'!$I$9,C81)),ISNUMBER(SEARCH('[1]Lookup for use classification'!$J$9,C81)),ISNUMBER(SEARCH('[1]Lookup for use classification'!$K$9,C81))),'[1]Lookup for use classification'!$A$9,IF(OR(ISNUMBER(SEARCH('[1]Lookup for use classification'!$B$10,C81)),ISNUMBER(SEARCH('[1]Lookup for use classification'!$C$10,C81)),ISNUMBER(SEARCH('[1]Lookup for use classification'!$D$10,C81)),ISNUMBER(SEARCH('[1]Lookup for use classification'!$E$10,C81)),ISNUMBER(SEARCH('[1]Lookup for use classification'!$F$10,C81)),ISNUMBER(SEARCH('[1]Lookup for use classification'!$G$10,C81))),'[1]Lookup for use classification'!$A$10,IF(OR(ISNUMBER(SEARCH('[1]Lookup for use classification'!$B$11,C81)),ISNUMBER(SEARCH('[1]Lookup for use classification'!$C$11,C81))),'[1]Lookup for use classification'!$A$11,IF(OR(ISNUMBER(SEARCH('[1]Lookup for use classification'!$B$12,C81)),ISNUMBER(SEARCH('[1]Lookup for use classification'!$C$12,C81))),'[1]Lookup for use classification'!$A$12,IF(OR(ISNUMBER(SEARCH('[1]Lookup for use classification'!$B$13,C81)),ISNUMBER(SEARCH('[1]Lookup for use classification'!$C$13,C81)),ISNUMBER(SEARCH('[1]Lookup for use classification'!$D$13,C81)),,ISNUMBER(SEARCH('[1]Lookup for use classification'!$C$13,C81)),ISNUMBER(SEARCH('[1]Lookup for use classification'!$E$13,C81))),'[1]Lookup for use classification'!$A$13,IF(OR(ISNUMBER(SEARCH('[1]Lookup for use classification'!$B$14,C81)),ISNUMBER(SEARCH('[1]Lookup for use classification'!$C$14,C81))),'[1]Lookup for use classification'!$A$14,"Other"))))))))))))</f>
        <v>Other</v>
      </c>
      <c r="E81" s="169">
        <v>941</v>
      </c>
      <c r="F81" s="170"/>
      <c r="G81" s="170"/>
    </row>
    <row r="82" spans="1:12" hidden="1">
      <c r="A82" s="166" t="s">
        <v>1826</v>
      </c>
      <c r="B82" s="167" t="s">
        <v>4456</v>
      </c>
      <c r="C82" s="168" t="s">
        <v>1822</v>
      </c>
      <c r="D82" s="6" t="str">
        <f>IF(OR(ISNUMBER(SEARCH('[1]Lookup for use classification'!$B$1,C82)),ISNUMBER(SEARCH('[1]Lookup for use classification'!$C$1,C82)),ISNUMBER(SEARCH('[1]Lookup for use classification'!$D$1,C82)),ISNUMBER(SEARCH('[1]Lookup for use classification'!$E$1,C82))),'[1]Lookup for use classification'!$A$1,IF(ISNUMBER(SEARCH('[1]Lookup for use classification'!$B$2,C82)),'[1]Lookup for use classification'!$A$2,IF(ISNUMBER(SEARCH('[1]Lookup for use classification'!$B$3,C82)),'[1]Lookup for use classification'!$A$3,IF(OR(ISNUMBER(SEARCH('[1]Lookup for use classification'!$B$4,C82)),ISNUMBER(SEARCH('[1]Lookup for use classification'!$C$4,C82)),ISNUMBER(SEARCH('[1]Lookup for use classification'!$D$4,C82)),ISNUMBER(SEARCH('[1]Lookup for use classification'!$E$4,C82))),'[1]Lookup for use classification'!$A$4,IF(OR(ISNUMBER(SEARCH('[1]Lookup for use classification'!$B$5,C82)),ISNUMBER(SEARCH('[1]Lookup for use classification'!$C$5,C82)),ISNUMBER(SEARCH('[1]Lookup for use classification'!$D$5,C82))),'[1]Lookup for use classification'!$A$5,IF(OR(ISNUMBER(SEARCH('[1]Lookup for use classification'!$B$7,C82)),ISNUMBER(SEARCH('[1]Lookup for use classification'!$C$7,C82)),ISNUMBER(SEARCH('[1]Lookup for use classification'!$D$7,C82))),'[1]Lookup for use classification'!$A$7,IF(OR(ISNUMBER(SEARCH('[1]Lookup for use classification'!$B$9,C82)),ISNUMBER(SEARCH('[1]Lookup for use classification'!$C$9,C82)),ISNUMBER(SEARCH('[1]Lookup for use classification'!$D$9,C82)),ISNUMBER(SEARCH('[1]Lookup for use classification'!$E$9,C82)),ISNUMBER(SEARCH('[1]Lookup for use classification'!$F$9,C82)),ISNUMBER(SEARCH('[1]Lookup for use classification'!$G$9,C82)),ISNUMBER(SEARCH('[1]Lookup for use classification'!$H$9,C82)),ISNUMBER(SEARCH('[1]Lookup for use classification'!$I$9,C82)),ISNUMBER(SEARCH('[1]Lookup for use classification'!$J$9,C82)),ISNUMBER(SEARCH('[1]Lookup for use classification'!$K$9,C82))),'[1]Lookup for use classification'!$A$9,IF(OR(ISNUMBER(SEARCH('[1]Lookup for use classification'!$B$10,C82)),ISNUMBER(SEARCH('[1]Lookup for use classification'!$C$10,C82)),ISNUMBER(SEARCH('[1]Lookup for use classification'!$D$10,C82)),ISNUMBER(SEARCH('[1]Lookup for use classification'!$E$10,C82)),ISNUMBER(SEARCH('[1]Lookup for use classification'!$F$10,C82)),ISNUMBER(SEARCH('[1]Lookup for use classification'!$G$10,C82))),'[1]Lookup for use classification'!$A$10,IF(OR(ISNUMBER(SEARCH('[1]Lookup for use classification'!$B$11,C82)),ISNUMBER(SEARCH('[1]Lookup for use classification'!$C$11,C82))),'[1]Lookup for use classification'!$A$11,IF(OR(ISNUMBER(SEARCH('[1]Lookup for use classification'!$B$12,C82)),ISNUMBER(SEARCH('[1]Lookup for use classification'!$C$12,C82))),'[1]Lookup for use classification'!$A$12,IF(OR(ISNUMBER(SEARCH('[1]Lookup for use classification'!$B$13,C82)),ISNUMBER(SEARCH('[1]Lookup for use classification'!$C$13,C82)),ISNUMBER(SEARCH('[1]Lookup for use classification'!$D$13,C82)),,ISNUMBER(SEARCH('[1]Lookup for use classification'!$C$13,C82)),ISNUMBER(SEARCH('[1]Lookup for use classification'!$E$13,C82))),'[1]Lookup for use classification'!$A$13,IF(OR(ISNUMBER(SEARCH('[1]Lookup for use classification'!$B$14,C82)),ISNUMBER(SEARCH('[1]Lookup for use classification'!$C$14,C82))),'[1]Lookup for use classification'!$A$14,"Other"))))))))))))</f>
        <v>Public Assembly</v>
      </c>
      <c r="E82" s="169">
        <v>2860</v>
      </c>
      <c r="F82" s="170"/>
      <c r="G82" s="170"/>
    </row>
    <row r="83" spans="1:12" hidden="1">
      <c r="A83" s="166" t="s">
        <v>1826</v>
      </c>
      <c r="B83" s="167" t="s">
        <v>4456</v>
      </c>
      <c r="C83" s="168" t="s">
        <v>1824</v>
      </c>
      <c r="D83" s="6" t="str">
        <f>IF(OR(ISNUMBER(SEARCH('[1]Lookup for use classification'!$B$1,C83)),ISNUMBER(SEARCH('[1]Lookup for use classification'!$C$1,C83)),ISNUMBER(SEARCH('[1]Lookup for use classification'!$D$1,C83)),ISNUMBER(SEARCH('[1]Lookup for use classification'!$E$1,C83))),'[1]Lookup for use classification'!$A$1,IF(ISNUMBER(SEARCH('[1]Lookup for use classification'!$B$2,C83)),'[1]Lookup for use classification'!$A$2,IF(ISNUMBER(SEARCH('[1]Lookup for use classification'!$B$3,C83)),'[1]Lookup for use classification'!$A$3,IF(OR(ISNUMBER(SEARCH('[1]Lookup for use classification'!$B$4,C83)),ISNUMBER(SEARCH('[1]Lookup for use classification'!$C$4,C83)),ISNUMBER(SEARCH('[1]Lookup for use classification'!$D$4,C83)),ISNUMBER(SEARCH('[1]Lookup for use classification'!$E$4,C83))),'[1]Lookup for use classification'!$A$4,IF(OR(ISNUMBER(SEARCH('[1]Lookup for use classification'!$B$5,C83)),ISNUMBER(SEARCH('[1]Lookup for use classification'!$C$5,C83)),ISNUMBER(SEARCH('[1]Lookup for use classification'!$D$5,C83))),'[1]Lookup for use classification'!$A$5,IF(OR(ISNUMBER(SEARCH('[1]Lookup for use classification'!$B$7,C83)),ISNUMBER(SEARCH('[1]Lookup for use classification'!$C$7,C83)),ISNUMBER(SEARCH('[1]Lookup for use classification'!$D$7,C83))),'[1]Lookup for use classification'!$A$7,IF(OR(ISNUMBER(SEARCH('[1]Lookup for use classification'!$B$9,C83)),ISNUMBER(SEARCH('[1]Lookup for use classification'!$C$9,C83)),ISNUMBER(SEARCH('[1]Lookup for use classification'!$D$9,C83)),ISNUMBER(SEARCH('[1]Lookup for use classification'!$E$9,C83)),ISNUMBER(SEARCH('[1]Lookup for use classification'!$F$9,C83)),ISNUMBER(SEARCH('[1]Lookup for use classification'!$G$9,C83)),ISNUMBER(SEARCH('[1]Lookup for use classification'!$H$9,C83)),ISNUMBER(SEARCH('[1]Lookup for use classification'!$I$9,C83)),ISNUMBER(SEARCH('[1]Lookup for use classification'!$J$9,C83)),ISNUMBER(SEARCH('[1]Lookup for use classification'!$K$9,C83))),'[1]Lookup for use classification'!$A$9,IF(OR(ISNUMBER(SEARCH('[1]Lookup for use classification'!$B$10,C83)),ISNUMBER(SEARCH('[1]Lookup for use classification'!$C$10,C83)),ISNUMBER(SEARCH('[1]Lookup for use classification'!$D$10,C83)),ISNUMBER(SEARCH('[1]Lookup for use classification'!$E$10,C83)),ISNUMBER(SEARCH('[1]Lookup for use classification'!$F$10,C83)),ISNUMBER(SEARCH('[1]Lookup for use classification'!$G$10,C83))),'[1]Lookup for use classification'!$A$10,IF(OR(ISNUMBER(SEARCH('[1]Lookup for use classification'!$B$11,C83)),ISNUMBER(SEARCH('[1]Lookup for use classification'!$C$11,C83))),'[1]Lookup for use classification'!$A$11,IF(OR(ISNUMBER(SEARCH('[1]Lookup for use classification'!$B$12,C83)),ISNUMBER(SEARCH('[1]Lookup for use classification'!$C$12,C83))),'[1]Lookup for use classification'!$A$12,IF(OR(ISNUMBER(SEARCH('[1]Lookup for use classification'!$B$13,C83)),ISNUMBER(SEARCH('[1]Lookup for use classification'!$C$13,C83)),ISNUMBER(SEARCH('[1]Lookup for use classification'!$D$13,C83)),,ISNUMBER(SEARCH('[1]Lookup for use classification'!$C$13,C83)),ISNUMBER(SEARCH('[1]Lookup for use classification'!$E$13,C83))),'[1]Lookup for use classification'!$A$13,IF(OR(ISNUMBER(SEARCH('[1]Lookup for use classification'!$B$14,C83)),ISNUMBER(SEARCH('[1]Lookup for use classification'!$C$14,C83))),'[1]Lookup for use classification'!$A$14,"Other"))))))))))))</f>
        <v>Public Safety</v>
      </c>
      <c r="E83" s="169">
        <v>941</v>
      </c>
      <c r="F83" s="170"/>
      <c r="G83" s="170"/>
    </row>
    <row r="84" spans="1:12" hidden="1">
      <c r="A84" s="161" t="s">
        <v>1981</v>
      </c>
      <c r="B84" s="8" t="str">
        <f>IF(ISNA(VLOOKUP(CONCATENATE(A84,C84),ARIS!$A$1:$A$959,1,FALSE)),"","ARIS")</f>
        <v>ARIS</v>
      </c>
      <c r="C84" s="162" t="s">
        <v>1982</v>
      </c>
      <c r="D84" s="6" t="str">
        <f>IF(OR(ISNUMBER(SEARCH('[1]Lookup for use classification'!$B$1,C84)),ISNUMBER(SEARCH('[1]Lookup for use classification'!$C$1,C84)),ISNUMBER(SEARCH('[1]Lookup for use classification'!$D$1,C84))),'[1]Lookup for use classification'!$A$1,IF(ISNUMBER(SEARCH('[1]Lookup for use classification'!$B$2,C84)),'[1]Lookup for use classification'!$A$2,IF(ISNUMBER(SEARCH('[1]Lookup for use classification'!$B$3,C84)),'[1]Lookup for use classification'!$A$3,IF(OR(ISNUMBER(SEARCH('[1]Lookup for use classification'!$B$4,C84)),ISNUMBER(SEARCH('[1]Lookup for use classification'!$C$4,C84))),'[1]Lookup for use classification'!$A$4,IF(OR(ISNUMBER(SEARCH('[1]Lookup for use classification'!$B$5,C84)),ISNUMBER(SEARCH('[1]Lookup for use classification'!$C$5,C84)),ISNUMBER(SEARCH('[1]Lookup for use classification'!$D$5,C84))),'[1]Lookup for use classification'!$A$5,IF(OR(ISNUMBER(SEARCH('[1]Lookup for use classification'!$B$7,C84)),ISNUMBER(SEARCH('[1]Lookup for use classification'!$C$7,C84)),ISNUMBER(SEARCH('[1]Lookup for use classification'!$D$7,C84))),'[1]Lookup for use classification'!$A$7,IF(OR(ISNUMBER(SEARCH('[1]Lookup for use classification'!$B$9,C84)),ISNUMBER(SEARCH('[1]Lookup for use classification'!$C$9,C84)),ISNUMBER(SEARCH('[1]Lookup for use classification'!$D$9,C84)),ISNUMBER(SEARCH('[1]Lookup for use classification'!$E$9,C84)),ISNUMBER(SEARCH('[1]Lookup for use classification'!$F$9,C84)),ISNUMBER(SEARCH('[1]Lookup for use classification'!$G$9,C84))),'[1]Lookup for use classification'!$A$9,IF(OR(ISNUMBER(SEARCH('[1]Lookup for use classification'!$B$10,C84)),ISNUMBER(SEARCH('[1]Lookup for use classification'!$C$10,C84)),ISNUMBER(SEARCH('[1]Lookup for use classification'!$D$10,C84)),ISNUMBER(SEARCH('[1]Lookup for use classification'!$E$10,C84)),ISNUMBER(SEARCH('[1]Lookup for use classification'!$F$10,C84))),'[1]Lookup for use classification'!$A$10,IF(OR(ISNUMBER(SEARCH('[1]Lookup for use classification'!$B$11,C84)),ISNUMBER(SEARCH('[1]Lookup for use classification'!$C$11,C84))),'[1]Lookup for use classification'!$A$11,IF(OR(ISNUMBER(SEARCH('[1]Lookup for use classification'!$B$12,C84)),ISNUMBER(SEARCH('[1]Lookup for use classification'!$C$12,C84))),'[1]Lookup for use classification'!$A$12,"Nope"))))))))))</f>
        <v>Warehousing</v>
      </c>
      <c r="E84" s="163">
        <v>7150</v>
      </c>
      <c r="F84" s="163"/>
      <c r="G84" s="163"/>
      <c r="H84" s="164">
        <v>385.4014598540146</v>
      </c>
      <c r="I84" s="164"/>
    </row>
    <row r="85" spans="1:12" hidden="1">
      <c r="A85" s="166" t="s">
        <v>43</v>
      </c>
      <c r="B85" s="8" t="str">
        <f>IF(ISNA(VLOOKUP(CONCATENATE(A85,C85),EUS!$B$2:$B$1939,1,FALSE)),"","End Use Study")</f>
        <v>End Use Study</v>
      </c>
      <c r="C85" s="174" t="s">
        <v>58</v>
      </c>
      <c r="D85" s="165" t="s">
        <v>3335</v>
      </c>
      <c r="E85" s="163">
        <v>28942</v>
      </c>
      <c r="F85" s="163"/>
      <c r="G85" s="163"/>
      <c r="H85" s="164"/>
      <c r="I85" s="164"/>
    </row>
    <row r="86" spans="1:12" hidden="1">
      <c r="A86" s="161" t="s">
        <v>43</v>
      </c>
      <c r="B86" s="8" t="str">
        <f>IF(ISNA(VLOOKUP(CONCATENATE(A86,C86),ARIS!$A$1:$A$959,1,FALSE)),"","ARIS")</f>
        <v>ARIS</v>
      </c>
      <c r="C86" s="162" t="s">
        <v>3233</v>
      </c>
      <c r="D86" s="165" t="s">
        <v>3232</v>
      </c>
      <c r="E86" s="163">
        <v>1737.04</v>
      </c>
      <c r="F86" s="163"/>
      <c r="G86" s="163"/>
      <c r="H86" s="164">
        <v>1053.1094890510949</v>
      </c>
      <c r="I86" s="164"/>
      <c r="J86" s="165">
        <v>10457.593385</v>
      </c>
    </row>
    <row r="87" spans="1:12" hidden="1">
      <c r="A87" s="147" t="s">
        <v>43</v>
      </c>
      <c r="B87" s="8" t="str">
        <f>IF(ISNA(VLOOKUP(CONCATENATE(A87,C87),EUS!$B$2:$B$1939,1,FALSE)),"","End Use Study")</f>
        <v>End Use Study</v>
      </c>
      <c r="C87" s="8" t="s">
        <v>49</v>
      </c>
      <c r="D87" s="6" t="str">
        <f>IF(OR(ISNUMBER(SEARCH('[1]Lookup for use classification'!$B$1,C87)),ISNUMBER(SEARCH('[1]Lookup for use classification'!$C$1,C87)),ISNUMBER(SEARCH('[1]Lookup for use classification'!$D$1,C87))),'[1]Lookup for use classification'!$A$1,IF(ISNUMBER(SEARCH('[1]Lookup for use classification'!$B$2,C87)),'[1]Lookup for use classification'!$A$2,IF(ISNUMBER(SEARCH('[1]Lookup for use classification'!$B$3,C87)),'[1]Lookup for use classification'!$A$3,IF(OR(ISNUMBER(SEARCH('[1]Lookup for use classification'!$B$4,C87)),ISNUMBER(SEARCH('[1]Lookup for use classification'!$C$4,C87))),'[1]Lookup for use classification'!$A$4,IF(OR(ISNUMBER(SEARCH('[1]Lookup for use classification'!$B$5,C87)),ISNUMBER(SEARCH('[1]Lookup for use classification'!$C$5,C87)),ISNUMBER(SEARCH('[1]Lookup for use classification'!$D$5,C87))),'[1]Lookup for use classification'!$A$5,IF(OR(ISNUMBER(SEARCH('[1]Lookup for use classification'!$B$7,C87)),ISNUMBER(SEARCH('[1]Lookup for use classification'!$C$7,C87)),ISNUMBER(SEARCH('[1]Lookup for use classification'!$D$7,C87))),'[1]Lookup for use classification'!$A$7,IF(OR(ISNUMBER(SEARCH('[1]Lookup for use classification'!$B$9,C87)),ISNUMBER(SEARCH('[1]Lookup for use classification'!$C$9,C87)),ISNUMBER(SEARCH('[1]Lookup for use classification'!$D$9,C87)),ISNUMBER(SEARCH('[1]Lookup for use classification'!$E$9,C87)),ISNUMBER(SEARCH('[1]Lookup for use classification'!$F$9,C87)),ISNUMBER(SEARCH('[1]Lookup for use classification'!$G$9,C87))),'[1]Lookup for use classification'!$A$9,IF(OR(ISNUMBER(SEARCH('[1]Lookup for use classification'!$B$10,C87)),ISNUMBER(SEARCH('[1]Lookup for use classification'!$C$10,C87)),ISNUMBER(SEARCH('[1]Lookup for use classification'!$D$10,C87)),ISNUMBER(SEARCH('[1]Lookup for use classification'!$E$10,C87)),ISNUMBER(SEARCH('[1]Lookup for use classification'!$F$10,C87))),'[1]Lookup for use classification'!$A$10,IF(OR(ISNUMBER(SEARCH('[1]Lookup for use classification'!$B$11,C87)),ISNUMBER(SEARCH('[1]Lookup for use classification'!$C$11,C87))),'[1]Lookup for use classification'!$A$11,IF(OR(ISNUMBER(SEARCH('[1]Lookup for use classification'!$B$12,C87)),ISNUMBER(SEARCH('[1]Lookup for use classification'!$C$12,C87))),'[1]Lookup for use classification'!$A$12,"Nope"))))))))))</f>
        <v>Office</v>
      </c>
      <c r="E87" s="9">
        <v>960</v>
      </c>
      <c r="F87" s="9"/>
      <c r="G87" s="9"/>
      <c r="H87" s="164">
        <v>1260</v>
      </c>
      <c r="I87" s="164"/>
      <c r="J87" s="7"/>
      <c r="L87" s="6"/>
    </row>
    <row r="88" spans="1:12" hidden="1">
      <c r="A88" s="161" t="s">
        <v>43</v>
      </c>
      <c r="B88" s="8" t="str">
        <f>IF(ISNA(VLOOKUP(CONCATENATE(A88,C88),ARIS!$A$1:$A$959,1,FALSE)),"","ARIS")</f>
        <v>ARIS</v>
      </c>
      <c r="C88" s="162" t="s">
        <v>3000</v>
      </c>
      <c r="D88" s="165" t="s">
        <v>377</v>
      </c>
      <c r="E88" s="163">
        <v>4092</v>
      </c>
      <c r="F88" s="163"/>
      <c r="G88" s="163"/>
      <c r="H88" s="164">
        <v>2880.8759124087592</v>
      </c>
      <c r="I88" s="164"/>
      <c r="J88" s="165">
        <v>17341.656219999997</v>
      </c>
    </row>
    <row r="89" spans="1:12" hidden="1">
      <c r="A89" s="166" t="s">
        <v>43</v>
      </c>
      <c r="B89" s="167" t="s">
        <v>4456</v>
      </c>
      <c r="C89" s="177" t="s">
        <v>44</v>
      </c>
      <c r="D89" s="6" t="str">
        <f>IF(OR(ISNUMBER(SEARCH('[1]Lookup for use classification'!$B$1,C89)),ISNUMBER(SEARCH('[1]Lookup for use classification'!$C$1,C89)),ISNUMBER(SEARCH('[1]Lookup for use classification'!$D$1,C89)),ISNUMBER(SEARCH('[1]Lookup for use classification'!$E$1,C89))),'[1]Lookup for use classification'!$A$1,IF(ISNUMBER(SEARCH('[1]Lookup for use classification'!$B$2,C89)),'[1]Lookup for use classification'!$A$2,IF(ISNUMBER(SEARCH('[1]Lookup for use classification'!$B$3,C89)),'[1]Lookup for use classification'!$A$3,IF(OR(ISNUMBER(SEARCH('[1]Lookup for use classification'!$B$4,C89)),ISNUMBER(SEARCH('[1]Lookup for use classification'!$C$4,C89)),ISNUMBER(SEARCH('[1]Lookup for use classification'!$D$4,C89)),ISNUMBER(SEARCH('[1]Lookup for use classification'!$E$4,C89))),'[1]Lookup for use classification'!$A$4,IF(OR(ISNUMBER(SEARCH('[1]Lookup for use classification'!$B$5,C89)),ISNUMBER(SEARCH('[1]Lookup for use classification'!$C$5,C89)),ISNUMBER(SEARCH('[1]Lookup for use classification'!$D$5,C89))),'[1]Lookup for use classification'!$A$5,IF(OR(ISNUMBER(SEARCH('[1]Lookup for use classification'!$B$7,C89)),ISNUMBER(SEARCH('[1]Lookup for use classification'!$C$7,C89)),ISNUMBER(SEARCH('[1]Lookup for use classification'!$D$7,C89))),'[1]Lookup for use classification'!$A$7,IF(OR(ISNUMBER(SEARCH('[1]Lookup for use classification'!$B$9,C89)),ISNUMBER(SEARCH('[1]Lookup for use classification'!$C$9,C89)),ISNUMBER(SEARCH('[1]Lookup for use classification'!$D$9,C89)),ISNUMBER(SEARCH('[1]Lookup for use classification'!$E$9,C89)),ISNUMBER(SEARCH('[1]Lookup for use classification'!$F$9,C89)),ISNUMBER(SEARCH('[1]Lookup for use classification'!$G$9,C89)),ISNUMBER(SEARCH('[1]Lookup for use classification'!$H$9,C89)),ISNUMBER(SEARCH('[1]Lookup for use classification'!$I$9,C89)),ISNUMBER(SEARCH('[1]Lookup for use classification'!$J$9,C89)),ISNUMBER(SEARCH('[1]Lookup for use classification'!$K$9,C89))),'[1]Lookup for use classification'!$A$9,IF(OR(ISNUMBER(SEARCH('[1]Lookup for use classification'!$B$10,C89)),ISNUMBER(SEARCH('[1]Lookup for use classification'!$C$10,C89)),ISNUMBER(SEARCH('[1]Lookup for use classification'!$D$10,C89)),ISNUMBER(SEARCH('[1]Lookup for use classification'!$E$10,C89)),ISNUMBER(SEARCH('[1]Lookup for use classification'!$F$10,C89)),ISNUMBER(SEARCH('[1]Lookup for use classification'!$G$10,C89))),'[1]Lookup for use classification'!$A$10,IF(OR(ISNUMBER(SEARCH('[1]Lookup for use classification'!$B$11,C89)),ISNUMBER(SEARCH('[1]Lookup for use classification'!$C$11,C89))),'[1]Lookup for use classification'!$A$11,IF(OR(ISNUMBER(SEARCH('[1]Lookup for use classification'!$B$12,C89)),ISNUMBER(SEARCH('[1]Lookup for use classification'!$C$12,C89))),'[1]Lookup for use classification'!$A$12,IF(OR(ISNUMBER(SEARCH('[1]Lookup for use classification'!$B$13,C89)),ISNUMBER(SEARCH('[1]Lookup for use classification'!$C$13,C89)),ISNUMBER(SEARCH('[1]Lookup for use classification'!$D$13,C89)),,ISNUMBER(SEARCH('[1]Lookup for use classification'!$C$13,C89)),ISNUMBER(SEARCH('[1]Lookup for use classification'!$E$13,C89))),'[1]Lookup for use classification'!$A$13,IF(OR(ISNUMBER(SEARCH('[1]Lookup for use classification'!$B$14,C89)),ISNUMBER(SEARCH('[1]Lookup for use classification'!$C$14,C89))),'[1]Lookup for use classification'!$A$14,"Other"))))))))))))</f>
        <v>Other</v>
      </c>
      <c r="E89" s="178">
        <v>96</v>
      </c>
      <c r="F89" s="179"/>
      <c r="G89" s="180"/>
    </row>
    <row r="90" spans="1:12" hidden="1">
      <c r="A90" s="166" t="s">
        <v>43</v>
      </c>
      <c r="B90" s="167" t="s">
        <v>4456</v>
      </c>
      <c r="C90" s="174" t="s">
        <v>52</v>
      </c>
      <c r="D90" s="6" t="str">
        <f>IF(OR(ISNUMBER(SEARCH('[1]Lookup for use classification'!$B$1,C90)),ISNUMBER(SEARCH('[1]Lookup for use classification'!$C$1,C90)),ISNUMBER(SEARCH('[1]Lookup for use classification'!$D$1,C90)),ISNUMBER(SEARCH('[1]Lookup for use classification'!$E$1,C90))),'[1]Lookup for use classification'!$A$1,IF(ISNUMBER(SEARCH('[1]Lookup for use classification'!$B$2,C90)),'[1]Lookup for use classification'!$A$2,IF(ISNUMBER(SEARCH('[1]Lookup for use classification'!$B$3,C90)),'[1]Lookup for use classification'!$A$3,IF(OR(ISNUMBER(SEARCH('[1]Lookup for use classification'!$B$4,C90)),ISNUMBER(SEARCH('[1]Lookup for use classification'!$C$4,C90)),ISNUMBER(SEARCH('[1]Lookup for use classification'!$D$4,C90)),ISNUMBER(SEARCH('[1]Lookup for use classification'!$E$4,C90))),'[1]Lookup for use classification'!$A$4,IF(OR(ISNUMBER(SEARCH('[1]Lookup for use classification'!$B$5,C90)),ISNUMBER(SEARCH('[1]Lookup for use classification'!$C$5,C90)),ISNUMBER(SEARCH('[1]Lookup for use classification'!$D$5,C90))),'[1]Lookup for use classification'!$A$5,IF(OR(ISNUMBER(SEARCH('[1]Lookup for use classification'!$B$7,C90)),ISNUMBER(SEARCH('[1]Lookup for use classification'!$C$7,C90)),ISNUMBER(SEARCH('[1]Lookup for use classification'!$D$7,C90))),'[1]Lookup for use classification'!$A$7,IF(OR(ISNUMBER(SEARCH('[1]Lookup for use classification'!$B$9,C90)),ISNUMBER(SEARCH('[1]Lookup for use classification'!$C$9,C90)),ISNUMBER(SEARCH('[1]Lookup for use classification'!$D$9,C90)),ISNUMBER(SEARCH('[1]Lookup for use classification'!$E$9,C90)),ISNUMBER(SEARCH('[1]Lookup for use classification'!$F$9,C90)),ISNUMBER(SEARCH('[1]Lookup for use classification'!$G$9,C90)),ISNUMBER(SEARCH('[1]Lookup for use classification'!$H$9,C90)),ISNUMBER(SEARCH('[1]Lookup for use classification'!$I$9,C90)),ISNUMBER(SEARCH('[1]Lookup for use classification'!$J$9,C90)),ISNUMBER(SEARCH('[1]Lookup for use classification'!$K$9,C90))),'[1]Lookup for use classification'!$A$9,IF(OR(ISNUMBER(SEARCH('[1]Lookup for use classification'!$B$10,C90)),ISNUMBER(SEARCH('[1]Lookup for use classification'!$C$10,C90)),ISNUMBER(SEARCH('[1]Lookup for use classification'!$D$10,C90)),ISNUMBER(SEARCH('[1]Lookup for use classification'!$E$10,C90)),ISNUMBER(SEARCH('[1]Lookup for use classification'!$F$10,C90)),ISNUMBER(SEARCH('[1]Lookup for use classification'!$G$10,C90))),'[1]Lookup for use classification'!$A$10,IF(OR(ISNUMBER(SEARCH('[1]Lookup for use classification'!$B$11,C90)),ISNUMBER(SEARCH('[1]Lookup for use classification'!$C$11,C90))),'[1]Lookup for use classification'!$A$11,IF(OR(ISNUMBER(SEARCH('[1]Lookup for use classification'!$B$12,C90)),ISNUMBER(SEARCH('[1]Lookup for use classification'!$C$12,C90))),'[1]Lookup for use classification'!$A$12,IF(OR(ISNUMBER(SEARCH('[1]Lookup for use classification'!$B$13,C90)),ISNUMBER(SEARCH('[1]Lookup for use classification'!$C$13,C90)),ISNUMBER(SEARCH('[1]Lookup for use classification'!$D$13,C90)),,ISNUMBER(SEARCH('[1]Lookup for use classification'!$C$13,C90)),ISNUMBER(SEARCH('[1]Lookup for use classification'!$E$13,C90))),'[1]Lookup for use classification'!$A$13,IF(OR(ISNUMBER(SEARCH('[1]Lookup for use classification'!$B$14,C90)),ISNUMBER(SEARCH('[1]Lookup for use classification'!$C$14,C90))),'[1]Lookup for use classification'!$A$14,"Other"))))))))))))</f>
        <v>Other</v>
      </c>
      <c r="E90" s="181">
        <v>410</v>
      </c>
      <c r="F90" s="176"/>
      <c r="G90" s="176"/>
    </row>
    <row r="91" spans="1:12" hidden="1">
      <c r="A91" s="161" t="s">
        <v>2297</v>
      </c>
      <c r="B91" s="8" t="str">
        <f>IF(ISNA(VLOOKUP(CONCATENATE(A91,C91),ARIS!$A$1:$A$959,1,FALSE)),"","ARIS")</f>
        <v>ARIS</v>
      </c>
      <c r="C91" s="162" t="s">
        <v>2576</v>
      </c>
      <c r="D91" s="6" t="str">
        <f>IF(OR(ISNUMBER(SEARCH('[1]Lookup for use classification'!$B$1,C91)),ISNUMBER(SEARCH('[1]Lookup for use classification'!$C$1,C91)),ISNUMBER(SEARCH('[1]Lookup for use classification'!$D$1,C91)),ISNUMBER(SEARCH('[1]Lookup for use classification'!$E$1,C91))),'[1]Lookup for use classification'!$A$1,IF(ISNUMBER(SEARCH('[1]Lookup for use classification'!$B$2,C91)),'[1]Lookup for use classification'!$A$2,IF(ISNUMBER(SEARCH('[1]Lookup for use classification'!$B$3,C91)),'[1]Lookup for use classification'!$A$3,IF(OR(ISNUMBER(SEARCH('[1]Lookup for use classification'!$B$4,C91)),ISNUMBER(SEARCH('[1]Lookup for use classification'!$C$4,C91)),ISNUMBER(SEARCH('[1]Lookup for use classification'!$D$4,C91)),ISNUMBER(SEARCH('[1]Lookup for use classification'!$E$4,C91))),'[1]Lookup for use classification'!$A$4,IF(OR(ISNUMBER(SEARCH('[1]Lookup for use classification'!$B$5,C91)),ISNUMBER(SEARCH('[1]Lookup for use classification'!$C$5,C91)),ISNUMBER(SEARCH('[1]Lookup for use classification'!$D$5,C91))),'[1]Lookup for use classification'!$A$5,IF(OR(ISNUMBER(SEARCH('[1]Lookup for use classification'!$B$7,C91)),ISNUMBER(SEARCH('[1]Lookup for use classification'!$C$7,C91)),ISNUMBER(SEARCH('[1]Lookup for use classification'!$D$7,C91))),'[1]Lookup for use classification'!$A$7,IF(OR(ISNUMBER(SEARCH('[1]Lookup for use classification'!$B$9,C91)),ISNUMBER(SEARCH('[1]Lookup for use classification'!$C$9,C91)),ISNUMBER(SEARCH('[1]Lookup for use classification'!$D$9,C91)),ISNUMBER(SEARCH('[1]Lookup for use classification'!$E$9,C91)),ISNUMBER(SEARCH('[1]Lookup for use classification'!$F$9,C91)),ISNUMBER(SEARCH('[1]Lookup for use classification'!$G$9,C91)),ISNUMBER(SEARCH('[1]Lookup for use classification'!$H$9,C91)),ISNUMBER(SEARCH('[1]Lookup for use classification'!$I$9,C91)),ISNUMBER(SEARCH('[1]Lookup for use classification'!$J$9,C91)),ISNUMBER(SEARCH('[1]Lookup for use classification'!$K$9,C91))),'[1]Lookup for use classification'!$A$9,IF(OR(ISNUMBER(SEARCH('[1]Lookup for use classification'!$B$10,C91)),ISNUMBER(SEARCH('[1]Lookup for use classification'!$C$10,C91)),ISNUMBER(SEARCH('[1]Lookup for use classification'!$D$10,C91)),ISNUMBER(SEARCH('[1]Lookup for use classification'!$E$10,C91)),ISNUMBER(SEARCH('[1]Lookup for use classification'!$F$10,C91)),ISNUMBER(SEARCH('[1]Lookup for use classification'!$G$10,C91))),'[1]Lookup for use classification'!$A$10,IF(OR(ISNUMBER(SEARCH('[1]Lookup for use classification'!$B$11,C91)),ISNUMBER(SEARCH('[1]Lookup for use classification'!$C$11,C91))),'[1]Lookup for use classification'!$A$11,IF(OR(ISNUMBER(SEARCH('[1]Lookup for use classification'!$B$12,C91)),ISNUMBER(SEARCH('[1]Lookup for use classification'!$C$12,C91))),'[1]Lookup for use classification'!$A$12,IF(OR(ISNUMBER(SEARCH('[1]Lookup for use classification'!$B$13,C91)),ISNUMBER(SEARCH('[1]Lookup for use classification'!$C$13,C91)),ISNUMBER(SEARCH('[1]Lookup for use classification'!$D$13,C91)),,ISNUMBER(SEARCH('[1]Lookup for use classification'!$C$13,C91)),ISNUMBER(SEARCH('[1]Lookup for use classification'!$E$13,C91))),'[1]Lookup for use classification'!$A$13,IF(OR(ISNUMBER(SEARCH('[1]Lookup for use classification'!$B$14,C91)),ISNUMBER(SEARCH('[1]Lookup for use classification'!$C$14,C91))),'[1]Lookup for use classification'!$A$14,"Other"))))))))))))</f>
        <v>Other</v>
      </c>
      <c r="E91" s="163">
        <v>1104</v>
      </c>
      <c r="F91" s="163"/>
      <c r="G91" s="163"/>
      <c r="H91" s="164">
        <v>963.50364963503648</v>
      </c>
      <c r="I91" s="164"/>
      <c r="J91" s="165">
        <v>6847.5616275000002</v>
      </c>
    </row>
    <row r="92" spans="1:12" hidden="1">
      <c r="A92" s="166" t="s">
        <v>43</v>
      </c>
      <c r="B92" s="167" t="s">
        <v>4456</v>
      </c>
      <c r="C92" s="174" t="s">
        <v>56</v>
      </c>
      <c r="D92" s="6" t="str">
        <f>IF(OR(ISNUMBER(SEARCH('[1]Lookup for use classification'!$B$1,C92)),ISNUMBER(SEARCH('[1]Lookup for use classification'!$C$1,C92)),ISNUMBER(SEARCH('[1]Lookup for use classification'!$D$1,C92)),ISNUMBER(SEARCH('[1]Lookup for use classification'!$E$1,C92))),'[1]Lookup for use classification'!$A$1,IF(ISNUMBER(SEARCH('[1]Lookup for use classification'!$B$2,C92)),'[1]Lookup for use classification'!$A$2,IF(ISNUMBER(SEARCH('[1]Lookup for use classification'!$B$3,C92)),'[1]Lookup for use classification'!$A$3,IF(OR(ISNUMBER(SEARCH('[1]Lookup for use classification'!$B$4,C92)),ISNUMBER(SEARCH('[1]Lookup for use classification'!$C$4,C92)),ISNUMBER(SEARCH('[1]Lookup for use classification'!$D$4,C92)),ISNUMBER(SEARCH('[1]Lookup for use classification'!$E$4,C92))),'[1]Lookup for use classification'!$A$4,IF(OR(ISNUMBER(SEARCH('[1]Lookup for use classification'!$B$5,C92)),ISNUMBER(SEARCH('[1]Lookup for use classification'!$C$5,C92)),ISNUMBER(SEARCH('[1]Lookup for use classification'!$D$5,C92))),'[1]Lookup for use classification'!$A$5,IF(OR(ISNUMBER(SEARCH('[1]Lookup for use classification'!$B$7,C92)),ISNUMBER(SEARCH('[1]Lookup for use classification'!$C$7,C92)),ISNUMBER(SEARCH('[1]Lookup for use classification'!$D$7,C92))),'[1]Lookup for use classification'!$A$7,IF(OR(ISNUMBER(SEARCH('[1]Lookup for use classification'!$B$9,C92)),ISNUMBER(SEARCH('[1]Lookup for use classification'!$C$9,C92)),ISNUMBER(SEARCH('[1]Lookup for use classification'!$D$9,C92)),ISNUMBER(SEARCH('[1]Lookup for use classification'!$E$9,C92)),ISNUMBER(SEARCH('[1]Lookup for use classification'!$F$9,C92)),ISNUMBER(SEARCH('[1]Lookup for use classification'!$G$9,C92)),ISNUMBER(SEARCH('[1]Lookup for use classification'!$H$9,C92)),ISNUMBER(SEARCH('[1]Lookup for use classification'!$I$9,C92)),ISNUMBER(SEARCH('[1]Lookup for use classification'!$J$9,C92)),ISNUMBER(SEARCH('[1]Lookup for use classification'!$K$9,C92))),'[1]Lookup for use classification'!$A$9,IF(OR(ISNUMBER(SEARCH('[1]Lookup for use classification'!$B$10,C92)),ISNUMBER(SEARCH('[1]Lookup for use classification'!$C$10,C92)),ISNUMBER(SEARCH('[1]Lookup for use classification'!$D$10,C92)),ISNUMBER(SEARCH('[1]Lookup for use classification'!$E$10,C92)),ISNUMBER(SEARCH('[1]Lookup for use classification'!$F$10,C92)),ISNUMBER(SEARCH('[1]Lookup for use classification'!$G$10,C92))),'[1]Lookup for use classification'!$A$10,IF(OR(ISNUMBER(SEARCH('[1]Lookup for use classification'!$B$11,C92)),ISNUMBER(SEARCH('[1]Lookup for use classification'!$C$11,C92))),'[1]Lookup for use classification'!$A$11,IF(OR(ISNUMBER(SEARCH('[1]Lookup for use classification'!$B$12,C92)),ISNUMBER(SEARCH('[1]Lookup for use classification'!$C$12,C92))),'[1]Lookup for use classification'!$A$12,IF(OR(ISNUMBER(SEARCH('[1]Lookup for use classification'!$B$13,C92)),ISNUMBER(SEARCH('[1]Lookup for use classification'!$C$13,C92)),ISNUMBER(SEARCH('[1]Lookup for use classification'!$D$13,C92)),,ISNUMBER(SEARCH('[1]Lookup for use classification'!$C$13,C92)),ISNUMBER(SEARCH('[1]Lookup for use classification'!$E$13,C92))),'[1]Lookup for use classification'!$A$13,IF(OR(ISNUMBER(SEARCH('[1]Lookup for use classification'!$B$14,C92)),ISNUMBER(SEARCH('[1]Lookup for use classification'!$C$14,C92))),'[1]Lookup for use classification'!$A$14,"Other"))))))))))))</f>
        <v>Other</v>
      </c>
      <c r="E92" s="181">
        <v>1120</v>
      </c>
      <c r="F92" s="176"/>
      <c r="G92" s="176"/>
    </row>
    <row r="93" spans="1:12" hidden="1">
      <c r="A93" s="166" t="s">
        <v>43</v>
      </c>
      <c r="B93" s="167" t="s">
        <v>4456</v>
      </c>
      <c r="C93" s="174" t="s">
        <v>61</v>
      </c>
      <c r="D93" s="6" t="str">
        <f>IF(OR(ISNUMBER(SEARCH('[1]Lookup for use classification'!$B$1,C93)),ISNUMBER(SEARCH('[1]Lookup for use classification'!$C$1,C93)),ISNUMBER(SEARCH('[1]Lookup for use classification'!$D$1,C93)),ISNUMBER(SEARCH('[1]Lookup for use classification'!$E$1,C93))),'[1]Lookup for use classification'!$A$1,IF(ISNUMBER(SEARCH('[1]Lookup for use classification'!$B$2,C93)),'[1]Lookup for use classification'!$A$2,IF(ISNUMBER(SEARCH('[1]Lookup for use classification'!$B$3,C93)),'[1]Lookup for use classification'!$A$3,IF(OR(ISNUMBER(SEARCH('[1]Lookup for use classification'!$B$4,C93)),ISNUMBER(SEARCH('[1]Lookup for use classification'!$C$4,C93)),ISNUMBER(SEARCH('[1]Lookup for use classification'!$D$4,C93)),ISNUMBER(SEARCH('[1]Lookup for use classification'!$E$4,C93))),'[1]Lookup for use classification'!$A$4,IF(OR(ISNUMBER(SEARCH('[1]Lookup for use classification'!$B$5,C93)),ISNUMBER(SEARCH('[1]Lookup for use classification'!$C$5,C93)),ISNUMBER(SEARCH('[1]Lookup for use classification'!$D$5,C93))),'[1]Lookup for use classification'!$A$5,IF(OR(ISNUMBER(SEARCH('[1]Lookup for use classification'!$B$7,C93)),ISNUMBER(SEARCH('[1]Lookup for use classification'!$C$7,C93)),ISNUMBER(SEARCH('[1]Lookup for use classification'!$D$7,C93))),'[1]Lookup for use classification'!$A$7,IF(OR(ISNUMBER(SEARCH('[1]Lookup for use classification'!$B$9,C93)),ISNUMBER(SEARCH('[1]Lookup for use classification'!$C$9,C93)),ISNUMBER(SEARCH('[1]Lookup for use classification'!$D$9,C93)),ISNUMBER(SEARCH('[1]Lookup for use classification'!$E$9,C93)),ISNUMBER(SEARCH('[1]Lookup for use classification'!$F$9,C93)),ISNUMBER(SEARCH('[1]Lookup for use classification'!$G$9,C93)),ISNUMBER(SEARCH('[1]Lookup for use classification'!$H$9,C93)),ISNUMBER(SEARCH('[1]Lookup for use classification'!$I$9,C93)),ISNUMBER(SEARCH('[1]Lookup for use classification'!$J$9,C93)),ISNUMBER(SEARCH('[1]Lookup for use classification'!$K$9,C93))),'[1]Lookup for use classification'!$A$9,IF(OR(ISNUMBER(SEARCH('[1]Lookup for use classification'!$B$10,C93)),ISNUMBER(SEARCH('[1]Lookup for use classification'!$C$10,C93)),ISNUMBER(SEARCH('[1]Lookup for use classification'!$D$10,C93)),ISNUMBER(SEARCH('[1]Lookup for use classification'!$E$10,C93)),ISNUMBER(SEARCH('[1]Lookup for use classification'!$F$10,C93)),ISNUMBER(SEARCH('[1]Lookup for use classification'!$G$10,C93))),'[1]Lookup for use classification'!$A$10,IF(OR(ISNUMBER(SEARCH('[1]Lookup for use classification'!$B$11,C93)),ISNUMBER(SEARCH('[1]Lookup for use classification'!$C$11,C93))),'[1]Lookup for use classification'!$A$11,IF(OR(ISNUMBER(SEARCH('[1]Lookup for use classification'!$B$12,C93)),ISNUMBER(SEARCH('[1]Lookup for use classification'!$C$12,C93))),'[1]Lookup for use classification'!$A$12,IF(OR(ISNUMBER(SEARCH('[1]Lookup for use classification'!$B$13,C93)),ISNUMBER(SEARCH('[1]Lookup for use classification'!$C$13,C93)),ISNUMBER(SEARCH('[1]Lookup for use classification'!$D$13,C93)),,ISNUMBER(SEARCH('[1]Lookup for use classification'!$C$13,C93)),ISNUMBER(SEARCH('[1]Lookup for use classification'!$E$13,C93))),'[1]Lookup for use classification'!$A$13,IF(OR(ISNUMBER(SEARCH('[1]Lookup for use classification'!$B$14,C93)),ISNUMBER(SEARCH('[1]Lookup for use classification'!$C$14,C93))),'[1]Lookup for use classification'!$A$14,"Other"))))))))))))</f>
        <v>Other</v>
      </c>
      <c r="E93" s="181">
        <v>1440</v>
      </c>
      <c r="F93" s="176"/>
      <c r="G93" s="176"/>
    </row>
    <row r="94" spans="1:12" hidden="1">
      <c r="A94" s="166" t="s">
        <v>43</v>
      </c>
      <c r="B94" s="167" t="s">
        <v>4456</v>
      </c>
      <c r="C94" s="174" t="s">
        <v>51</v>
      </c>
      <c r="D94" s="6" t="str">
        <f>IF(OR(ISNUMBER(SEARCH('[1]Lookup for use classification'!$B$1,C94)),ISNUMBER(SEARCH('[1]Lookup for use classification'!$C$1,C94)),ISNUMBER(SEARCH('[1]Lookup for use classification'!$D$1,C94)),ISNUMBER(SEARCH('[1]Lookup for use classification'!$E$1,C94))),'[1]Lookup for use classification'!$A$1,IF(ISNUMBER(SEARCH('[1]Lookup for use classification'!$B$2,C94)),'[1]Lookup for use classification'!$A$2,IF(ISNUMBER(SEARCH('[1]Lookup for use classification'!$B$3,C94)),'[1]Lookup for use classification'!$A$3,IF(OR(ISNUMBER(SEARCH('[1]Lookup for use classification'!$B$4,C94)),ISNUMBER(SEARCH('[1]Lookup for use classification'!$C$4,C94)),ISNUMBER(SEARCH('[1]Lookup for use classification'!$D$4,C94)),ISNUMBER(SEARCH('[1]Lookup for use classification'!$E$4,C94))),'[1]Lookup for use classification'!$A$4,IF(OR(ISNUMBER(SEARCH('[1]Lookup for use classification'!$B$5,C94)),ISNUMBER(SEARCH('[1]Lookup for use classification'!$C$5,C94)),ISNUMBER(SEARCH('[1]Lookup for use classification'!$D$5,C94))),'[1]Lookup for use classification'!$A$5,IF(OR(ISNUMBER(SEARCH('[1]Lookup for use classification'!$B$7,C94)),ISNUMBER(SEARCH('[1]Lookup for use classification'!$C$7,C94)),ISNUMBER(SEARCH('[1]Lookup for use classification'!$D$7,C94))),'[1]Lookup for use classification'!$A$7,IF(OR(ISNUMBER(SEARCH('[1]Lookup for use classification'!$B$9,C94)),ISNUMBER(SEARCH('[1]Lookup for use classification'!$C$9,C94)),ISNUMBER(SEARCH('[1]Lookup for use classification'!$D$9,C94)),ISNUMBER(SEARCH('[1]Lookup for use classification'!$E$9,C94)),ISNUMBER(SEARCH('[1]Lookup for use classification'!$F$9,C94)),ISNUMBER(SEARCH('[1]Lookup for use classification'!$G$9,C94)),ISNUMBER(SEARCH('[1]Lookup for use classification'!$H$9,C94)),ISNUMBER(SEARCH('[1]Lookup for use classification'!$I$9,C94)),ISNUMBER(SEARCH('[1]Lookup for use classification'!$J$9,C94)),ISNUMBER(SEARCH('[1]Lookup for use classification'!$K$9,C94))),'[1]Lookup for use classification'!$A$9,IF(OR(ISNUMBER(SEARCH('[1]Lookup for use classification'!$B$10,C94)),ISNUMBER(SEARCH('[1]Lookup for use classification'!$C$10,C94)),ISNUMBER(SEARCH('[1]Lookup for use classification'!$D$10,C94)),ISNUMBER(SEARCH('[1]Lookup for use classification'!$E$10,C94)),ISNUMBER(SEARCH('[1]Lookup for use classification'!$F$10,C94)),ISNUMBER(SEARCH('[1]Lookup for use classification'!$G$10,C94))),'[1]Lookup for use classification'!$A$10,IF(OR(ISNUMBER(SEARCH('[1]Lookup for use classification'!$B$11,C94)),ISNUMBER(SEARCH('[1]Lookup for use classification'!$C$11,C94))),'[1]Lookup for use classification'!$A$11,IF(OR(ISNUMBER(SEARCH('[1]Lookup for use classification'!$B$12,C94)),ISNUMBER(SEARCH('[1]Lookup for use classification'!$C$12,C94))),'[1]Lookup for use classification'!$A$12,IF(OR(ISNUMBER(SEARCH('[1]Lookup for use classification'!$B$13,C94)),ISNUMBER(SEARCH('[1]Lookup for use classification'!$C$13,C94)),ISNUMBER(SEARCH('[1]Lookup for use classification'!$D$13,C94)),,ISNUMBER(SEARCH('[1]Lookup for use classification'!$C$13,C94)),ISNUMBER(SEARCH('[1]Lookup for use classification'!$E$13,C94))),'[1]Lookup for use classification'!$A$13,IF(OR(ISNUMBER(SEARCH('[1]Lookup for use classification'!$B$14,C94)),ISNUMBER(SEARCH('[1]Lookup for use classification'!$C$14,C94))),'[1]Lookup for use classification'!$A$14,"Other"))))))))))))</f>
        <v>Other</v>
      </c>
      <c r="E94" s="181">
        <v>2300</v>
      </c>
      <c r="F94" s="176" t="s">
        <v>6</v>
      </c>
      <c r="G94" s="176"/>
    </row>
    <row r="95" spans="1:12" hidden="1">
      <c r="A95" s="166" t="s">
        <v>43</v>
      </c>
      <c r="B95" s="167" t="s">
        <v>4456</v>
      </c>
      <c r="C95" s="174" t="s">
        <v>57</v>
      </c>
      <c r="D95" s="6" t="str">
        <f>IF(OR(ISNUMBER(SEARCH('[1]Lookup for use classification'!$B$1,C95)),ISNUMBER(SEARCH('[1]Lookup for use classification'!$C$1,C95)),ISNUMBER(SEARCH('[1]Lookup for use classification'!$D$1,C95)),ISNUMBER(SEARCH('[1]Lookup for use classification'!$E$1,C95))),'[1]Lookup for use classification'!$A$1,IF(ISNUMBER(SEARCH('[1]Lookup for use classification'!$B$2,C95)),'[1]Lookup for use classification'!$A$2,IF(ISNUMBER(SEARCH('[1]Lookup for use classification'!$B$3,C95)),'[1]Lookup for use classification'!$A$3,IF(OR(ISNUMBER(SEARCH('[1]Lookup for use classification'!$B$4,C95)),ISNUMBER(SEARCH('[1]Lookup for use classification'!$C$4,C95)),ISNUMBER(SEARCH('[1]Lookup for use classification'!$D$4,C95)),ISNUMBER(SEARCH('[1]Lookup for use classification'!$E$4,C95))),'[1]Lookup for use classification'!$A$4,IF(OR(ISNUMBER(SEARCH('[1]Lookup for use classification'!$B$5,C95)),ISNUMBER(SEARCH('[1]Lookup for use classification'!$C$5,C95)),ISNUMBER(SEARCH('[1]Lookup for use classification'!$D$5,C95))),'[1]Lookup for use classification'!$A$5,IF(OR(ISNUMBER(SEARCH('[1]Lookup for use classification'!$B$7,C95)),ISNUMBER(SEARCH('[1]Lookup for use classification'!$C$7,C95)),ISNUMBER(SEARCH('[1]Lookup for use classification'!$D$7,C95))),'[1]Lookup for use classification'!$A$7,IF(OR(ISNUMBER(SEARCH('[1]Lookup for use classification'!$B$9,C95)),ISNUMBER(SEARCH('[1]Lookup for use classification'!$C$9,C95)),ISNUMBER(SEARCH('[1]Lookup for use classification'!$D$9,C95)),ISNUMBER(SEARCH('[1]Lookup for use classification'!$E$9,C95)),ISNUMBER(SEARCH('[1]Lookup for use classification'!$F$9,C95)),ISNUMBER(SEARCH('[1]Lookup for use classification'!$G$9,C95)),ISNUMBER(SEARCH('[1]Lookup for use classification'!$H$9,C95)),ISNUMBER(SEARCH('[1]Lookup for use classification'!$I$9,C95)),ISNUMBER(SEARCH('[1]Lookup for use classification'!$J$9,C95)),ISNUMBER(SEARCH('[1]Lookup for use classification'!$K$9,C95))),'[1]Lookup for use classification'!$A$9,IF(OR(ISNUMBER(SEARCH('[1]Lookup for use classification'!$B$10,C95)),ISNUMBER(SEARCH('[1]Lookup for use classification'!$C$10,C95)),ISNUMBER(SEARCH('[1]Lookup for use classification'!$D$10,C95)),ISNUMBER(SEARCH('[1]Lookup for use classification'!$E$10,C95)),ISNUMBER(SEARCH('[1]Lookup for use classification'!$F$10,C95)),ISNUMBER(SEARCH('[1]Lookup for use classification'!$G$10,C95))),'[1]Lookup for use classification'!$A$10,IF(OR(ISNUMBER(SEARCH('[1]Lookup for use classification'!$B$11,C95)),ISNUMBER(SEARCH('[1]Lookup for use classification'!$C$11,C95))),'[1]Lookup for use classification'!$A$11,IF(OR(ISNUMBER(SEARCH('[1]Lookup for use classification'!$B$12,C95)),ISNUMBER(SEARCH('[1]Lookup for use classification'!$C$12,C95))),'[1]Lookup for use classification'!$A$12,IF(OR(ISNUMBER(SEARCH('[1]Lookup for use classification'!$B$13,C95)),ISNUMBER(SEARCH('[1]Lookup for use classification'!$C$13,C95)),ISNUMBER(SEARCH('[1]Lookup for use classification'!$D$13,C95)),,ISNUMBER(SEARCH('[1]Lookup for use classification'!$C$13,C95)),ISNUMBER(SEARCH('[1]Lookup for use classification'!$E$13,C95))),'[1]Lookup for use classification'!$A$13,IF(OR(ISNUMBER(SEARCH('[1]Lookup for use classification'!$B$14,C95)),ISNUMBER(SEARCH('[1]Lookup for use classification'!$C$14,C95))),'[1]Lookup for use classification'!$A$14,"Other"))))))))))))</f>
        <v>Other</v>
      </c>
      <c r="E95" s="181">
        <v>4800</v>
      </c>
      <c r="F95" s="176"/>
      <c r="G95" s="176"/>
    </row>
    <row r="96" spans="1:12" hidden="1">
      <c r="A96" s="166" t="s">
        <v>43</v>
      </c>
      <c r="B96" s="167" t="s">
        <v>4456</v>
      </c>
      <c r="C96" s="174" t="s">
        <v>50</v>
      </c>
      <c r="D96" s="6" t="str">
        <f>IF(OR(ISNUMBER(SEARCH('[1]Lookup for use classification'!$B$1,C96)),ISNUMBER(SEARCH('[1]Lookup for use classification'!$C$1,C96)),ISNUMBER(SEARCH('[1]Lookup for use classification'!$D$1,C96)),ISNUMBER(SEARCH('[1]Lookup for use classification'!$E$1,C96))),'[1]Lookup for use classification'!$A$1,IF(ISNUMBER(SEARCH('[1]Lookup for use classification'!$B$2,C96)),'[1]Lookup for use classification'!$A$2,IF(ISNUMBER(SEARCH('[1]Lookup for use classification'!$B$3,C96)),'[1]Lookup for use classification'!$A$3,IF(OR(ISNUMBER(SEARCH('[1]Lookup for use classification'!$B$4,C96)),ISNUMBER(SEARCH('[1]Lookup for use classification'!$C$4,C96)),ISNUMBER(SEARCH('[1]Lookup for use classification'!$D$4,C96)),ISNUMBER(SEARCH('[1]Lookup for use classification'!$E$4,C96))),'[1]Lookup for use classification'!$A$4,IF(OR(ISNUMBER(SEARCH('[1]Lookup for use classification'!$B$5,C96)),ISNUMBER(SEARCH('[1]Lookup for use classification'!$C$5,C96)),ISNUMBER(SEARCH('[1]Lookup for use classification'!$D$5,C96))),'[1]Lookup for use classification'!$A$5,IF(OR(ISNUMBER(SEARCH('[1]Lookup for use classification'!$B$7,C96)),ISNUMBER(SEARCH('[1]Lookup for use classification'!$C$7,C96)),ISNUMBER(SEARCH('[1]Lookup for use classification'!$D$7,C96))),'[1]Lookup for use classification'!$A$7,IF(OR(ISNUMBER(SEARCH('[1]Lookup for use classification'!$B$9,C96)),ISNUMBER(SEARCH('[1]Lookup for use classification'!$C$9,C96)),ISNUMBER(SEARCH('[1]Lookup for use classification'!$D$9,C96)),ISNUMBER(SEARCH('[1]Lookup for use classification'!$E$9,C96)),ISNUMBER(SEARCH('[1]Lookup for use classification'!$F$9,C96)),ISNUMBER(SEARCH('[1]Lookup for use classification'!$G$9,C96)),ISNUMBER(SEARCH('[1]Lookup for use classification'!$H$9,C96)),ISNUMBER(SEARCH('[1]Lookup for use classification'!$I$9,C96)),ISNUMBER(SEARCH('[1]Lookup for use classification'!$J$9,C96)),ISNUMBER(SEARCH('[1]Lookup for use classification'!$K$9,C96))),'[1]Lookup for use classification'!$A$9,IF(OR(ISNUMBER(SEARCH('[1]Lookup for use classification'!$B$10,C96)),ISNUMBER(SEARCH('[1]Lookup for use classification'!$C$10,C96)),ISNUMBER(SEARCH('[1]Lookup for use classification'!$D$10,C96)),ISNUMBER(SEARCH('[1]Lookup for use classification'!$E$10,C96)),ISNUMBER(SEARCH('[1]Lookup for use classification'!$F$10,C96)),ISNUMBER(SEARCH('[1]Lookup for use classification'!$G$10,C96))),'[1]Lookup for use classification'!$A$10,IF(OR(ISNUMBER(SEARCH('[1]Lookup for use classification'!$B$11,C96)),ISNUMBER(SEARCH('[1]Lookup for use classification'!$C$11,C96))),'[1]Lookup for use classification'!$A$11,IF(OR(ISNUMBER(SEARCH('[1]Lookup for use classification'!$B$12,C96)),ISNUMBER(SEARCH('[1]Lookup for use classification'!$C$12,C96))),'[1]Lookup for use classification'!$A$12,IF(OR(ISNUMBER(SEARCH('[1]Lookup for use classification'!$B$13,C96)),ISNUMBER(SEARCH('[1]Lookup for use classification'!$C$13,C96)),ISNUMBER(SEARCH('[1]Lookup for use classification'!$D$13,C96)),,ISNUMBER(SEARCH('[1]Lookup for use classification'!$C$13,C96)),ISNUMBER(SEARCH('[1]Lookup for use classification'!$E$13,C96))),'[1]Lookup for use classification'!$A$13,IF(OR(ISNUMBER(SEARCH('[1]Lookup for use classification'!$B$14,C96)),ISNUMBER(SEARCH('[1]Lookup for use classification'!$C$14,C96))),'[1]Lookup for use classification'!$A$14,"Other"))))))))))))</f>
        <v>Other</v>
      </c>
      <c r="E96" s="181">
        <v>9000</v>
      </c>
      <c r="F96" s="176" t="s">
        <v>6</v>
      </c>
      <c r="G96" s="176"/>
    </row>
    <row r="97" spans="1:12" hidden="1">
      <c r="A97" s="147" t="s">
        <v>43</v>
      </c>
      <c r="B97" s="8" t="str">
        <f>IF(ISNA(VLOOKUP(CONCATENATE(A97,C97),EUS!$B$2:$B$1939,1,FALSE)),"","End Use Study")</f>
        <v>End Use Study</v>
      </c>
      <c r="C97" s="8" t="s">
        <v>2577</v>
      </c>
      <c r="D97" s="6" t="str">
        <f>IF(OR(ISNUMBER(SEARCH('[1]Lookup for use classification'!$B$1,C97)),ISNUMBER(SEARCH('[1]Lookup for use classification'!$C$1,C97)),ISNUMBER(SEARCH('[1]Lookup for use classification'!$D$1,C97)),ISNUMBER(SEARCH('[1]Lookup for use classification'!$E$1,C97))),'[1]Lookup for use classification'!$A$1,IF(ISNUMBER(SEARCH('[1]Lookup for use classification'!$B$2,C97)),'[1]Lookup for use classification'!$A$2,IF(ISNUMBER(SEARCH('[1]Lookup for use classification'!$B$3,C97)),'[1]Lookup for use classification'!$A$3,IF(OR(ISNUMBER(SEARCH('[1]Lookup for use classification'!$B$4,C97)),ISNUMBER(SEARCH('[1]Lookup for use classification'!$C$4,C97)),ISNUMBER(SEARCH('[1]Lookup for use classification'!$D$4,C97)),ISNUMBER(SEARCH('[1]Lookup for use classification'!$E$4,C97))),'[1]Lookup for use classification'!$A$4,IF(OR(ISNUMBER(SEARCH('[1]Lookup for use classification'!$B$5,C97)),ISNUMBER(SEARCH('[1]Lookup for use classification'!$C$5,C97)),ISNUMBER(SEARCH('[1]Lookup for use classification'!$D$5,C97))),'[1]Lookup for use classification'!$A$5,IF(OR(ISNUMBER(SEARCH('[1]Lookup for use classification'!$B$7,C97)),ISNUMBER(SEARCH('[1]Lookup for use classification'!$C$7,C97)),ISNUMBER(SEARCH('[1]Lookup for use classification'!$D$7,C97))),'[1]Lookup for use classification'!$A$7,IF(OR(ISNUMBER(SEARCH('[1]Lookup for use classification'!$B$9,C97)),ISNUMBER(SEARCH('[1]Lookup for use classification'!$C$9,C97)),ISNUMBER(SEARCH('[1]Lookup for use classification'!$D$9,C97)),ISNUMBER(SEARCH('[1]Lookup for use classification'!$E$9,C97)),ISNUMBER(SEARCH('[1]Lookup for use classification'!$F$9,C97)),ISNUMBER(SEARCH('[1]Lookup for use classification'!$G$9,C97)),ISNUMBER(SEARCH('[1]Lookup for use classification'!$H$9,C97)),ISNUMBER(SEARCH('[1]Lookup for use classification'!$I$9,C97)),ISNUMBER(SEARCH('[1]Lookup for use classification'!$J$9,C97)),ISNUMBER(SEARCH('[1]Lookup for use classification'!$K$9,C97))),'[1]Lookup for use classification'!$A$9,IF(OR(ISNUMBER(SEARCH('[1]Lookup for use classification'!$B$10,C97)),ISNUMBER(SEARCH('[1]Lookup for use classification'!$C$10,C97)),ISNUMBER(SEARCH('[1]Lookup for use classification'!$D$10,C97)),ISNUMBER(SEARCH('[1]Lookup for use classification'!$E$10,C97)),ISNUMBER(SEARCH('[1]Lookup for use classification'!$F$10,C97)),ISNUMBER(SEARCH('[1]Lookup for use classification'!$G$10,C97))),'[1]Lookup for use classification'!$A$10,IF(OR(ISNUMBER(SEARCH('[1]Lookup for use classification'!$B$11,C97)),ISNUMBER(SEARCH('[1]Lookup for use classification'!$C$11,C97))),'[1]Lookup for use classification'!$A$11,IF(OR(ISNUMBER(SEARCH('[1]Lookup for use classification'!$B$12,C97)),ISNUMBER(SEARCH('[1]Lookup for use classification'!$C$12,C97))),'[1]Lookup for use classification'!$A$12,IF(OR(ISNUMBER(SEARCH('[1]Lookup for use classification'!$B$13,C97)),ISNUMBER(SEARCH('[1]Lookup for use classification'!$C$13,C97)),ISNUMBER(SEARCH('[1]Lookup for use classification'!$D$13,C97)),,ISNUMBER(SEARCH('[1]Lookup for use classification'!$C$13,C97)),ISNUMBER(SEARCH('[1]Lookup for use classification'!$E$13,C97))),'[1]Lookup for use classification'!$A$13,IF(OR(ISNUMBER(SEARCH('[1]Lookup for use classification'!$B$14,C97)),ISNUMBER(SEARCH('[1]Lookup for use classification'!$C$14,C97))),'[1]Lookup for use classification'!$A$14,"Other"))))))))))))</f>
        <v>Other</v>
      </c>
      <c r="E97" s="9"/>
      <c r="F97" s="9"/>
      <c r="G97" s="9"/>
      <c r="H97" s="164"/>
      <c r="I97" s="164"/>
      <c r="J97" s="7"/>
      <c r="L97" s="6"/>
    </row>
    <row r="98" spans="1:12" hidden="1">
      <c r="A98" s="166" t="s">
        <v>43</v>
      </c>
      <c r="B98" s="167" t="s">
        <v>4456</v>
      </c>
      <c r="C98" s="174" t="s">
        <v>48</v>
      </c>
      <c r="D98" s="6" t="str">
        <f>IF(OR(ISNUMBER(SEARCH('[1]Lookup for use classification'!$B$1,C98)),ISNUMBER(SEARCH('[1]Lookup for use classification'!$C$1,C98)),ISNUMBER(SEARCH('[1]Lookup for use classification'!$D$1,C98)),ISNUMBER(SEARCH('[1]Lookup for use classification'!$E$1,C98))),'[1]Lookup for use classification'!$A$1,IF(ISNUMBER(SEARCH('[1]Lookup for use classification'!$B$2,C98)),'[1]Lookup for use classification'!$A$2,IF(ISNUMBER(SEARCH('[1]Lookup for use classification'!$B$3,C98)),'[1]Lookup for use classification'!$A$3,IF(OR(ISNUMBER(SEARCH('[1]Lookup for use classification'!$B$4,C98)),ISNUMBER(SEARCH('[1]Lookup for use classification'!$C$4,C98)),ISNUMBER(SEARCH('[1]Lookup for use classification'!$D$4,C98)),ISNUMBER(SEARCH('[1]Lookup for use classification'!$E$4,C98))),'[1]Lookup for use classification'!$A$4,IF(OR(ISNUMBER(SEARCH('[1]Lookup for use classification'!$B$5,C98)),ISNUMBER(SEARCH('[1]Lookup for use classification'!$C$5,C98)),ISNUMBER(SEARCH('[1]Lookup for use classification'!$D$5,C98))),'[1]Lookup for use classification'!$A$5,IF(OR(ISNUMBER(SEARCH('[1]Lookup for use classification'!$B$7,C98)),ISNUMBER(SEARCH('[1]Lookup for use classification'!$C$7,C98)),ISNUMBER(SEARCH('[1]Lookup for use classification'!$D$7,C98))),'[1]Lookup for use classification'!$A$7,IF(OR(ISNUMBER(SEARCH('[1]Lookup for use classification'!$B$9,C98)),ISNUMBER(SEARCH('[1]Lookup for use classification'!$C$9,C98)),ISNUMBER(SEARCH('[1]Lookup for use classification'!$D$9,C98)),ISNUMBER(SEARCH('[1]Lookup for use classification'!$E$9,C98)),ISNUMBER(SEARCH('[1]Lookup for use classification'!$F$9,C98)),ISNUMBER(SEARCH('[1]Lookup for use classification'!$G$9,C98)),ISNUMBER(SEARCH('[1]Lookup for use classification'!$H$9,C98)),ISNUMBER(SEARCH('[1]Lookup for use classification'!$I$9,C98)),ISNUMBER(SEARCH('[1]Lookup for use classification'!$J$9,C98)),ISNUMBER(SEARCH('[1]Lookup for use classification'!$K$9,C98))),'[1]Lookup for use classification'!$A$9,IF(OR(ISNUMBER(SEARCH('[1]Lookup for use classification'!$B$10,C98)),ISNUMBER(SEARCH('[1]Lookup for use classification'!$C$10,C98)),ISNUMBER(SEARCH('[1]Lookup for use classification'!$D$10,C98)),ISNUMBER(SEARCH('[1]Lookup for use classification'!$E$10,C98)),ISNUMBER(SEARCH('[1]Lookup for use classification'!$F$10,C98)),ISNUMBER(SEARCH('[1]Lookup for use classification'!$G$10,C98))),'[1]Lookup for use classification'!$A$10,IF(OR(ISNUMBER(SEARCH('[1]Lookup for use classification'!$B$11,C98)),ISNUMBER(SEARCH('[1]Lookup for use classification'!$C$11,C98))),'[1]Lookup for use classification'!$A$11,IF(OR(ISNUMBER(SEARCH('[1]Lookup for use classification'!$B$12,C98)),ISNUMBER(SEARCH('[1]Lookup for use classification'!$C$12,C98))),'[1]Lookup for use classification'!$A$12,IF(OR(ISNUMBER(SEARCH('[1]Lookup for use classification'!$B$13,C98)),ISNUMBER(SEARCH('[1]Lookup for use classification'!$C$13,C98)),ISNUMBER(SEARCH('[1]Lookup for use classification'!$D$13,C98)),,ISNUMBER(SEARCH('[1]Lookup for use classification'!$C$13,C98)),ISNUMBER(SEARCH('[1]Lookup for use classification'!$E$13,C98))),'[1]Lookup for use classification'!$A$13,IF(OR(ISNUMBER(SEARCH('[1]Lookup for use classification'!$B$14,C98)),ISNUMBER(SEARCH('[1]Lookup for use classification'!$C$14,C98))),'[1]Lookup for use classification'!$A$14,"Other"))))))))))))</f>
        <v>Public Assembly</v>
      </c>
      <c r="E98" s="181">
        <v>1250</v>
      </c>
      <c r="F98" s="176" t="s">
        <v>6</v>
      </c>
      <c r="G98" s="176"/>
    </row>
    <row r="99" spans="1:12" hidden="1">
      <c r="A99" s="166" t="s">
        <v>43</v>
      </c>
      <c r="B99" s="167" t="s">
        <v>4456</v>
      </c>
      <c r="C99" s="174" t="s">
        <v>63</v>
      </c>
      <c r="D99" s="6" t="str">
        <f>IF(OR(ISNUMBER(SEARCH('[1]Lookup for use classification'!$B$1,C99)),ISNUMBER(SEARCH('[1]Lookup for use classification'!$C$1,C99)),ISNUMBER(SEARCH('[1]Lookup for use classification'!$D$1,C99)),ISNUMBER(SEARCH('[1]Lookup for use classification'!$E$1,C99))),'[1]Lookup for use classification'!$A$1,IF(ISNUMBER(SEARCH('[1]Lookup for use classification'!$B$2,C99)),'[1]Lookup for use classification'!$A$2,IF(ISNUMBER(SEARCH('[1]Lookup for use classification'!$B$3,C99)),'[1]Lookup for use classification'!$A$3,IF(OR(ISNUMBER(SEARCH('[1]Lookup for use classification'!$B$4,C99)),ISNUMBER(SEARCH('[1]Lookup for use classification'!$C$4,C99)),ISNUMBER(SEARCH('[1]Lookup for use classification'!$D$4,C99)),ISNUMBER(SEARCH('[1]Lookup for use classification'!$E$4,C99))),'[1]Lookup for use classification'!$A$4,IF(OR(ISNUMBER(SEARCH('[1]Lookup for use classification'!$B$5,C99)),ISNUMBER(SEARCH('[1]Lookup for use classification'!$C$5,C99)),ISNUMBER(SEARCH('[1]Lookup for use classification'!$D$5,C99))),'[1]Lookup for use classification'!$A$5,IF(OR(ISNUMBER(SEARCH('[1]Lookup for use classification'!$B$7,C99)),ISNUMBER(SEARCH('[1]Lookup for use classification'!$C$7,C99)),ISNUMBER(SEARCH('[1]Lookup for use classification'!$D$7,C99))),'[1]Lookup for use classification'!$A$7,IF(OR(ISNUMBER(SEARCH('[1]Lookup for use classification'!$B$9,C99)),ISNUMBER(SEARCH('[1]Lookup for use classification'!$C$9,C99)),ISNUMBER(SEARCH('[1]Lookup for use classification'!$D$9,C99)),ISNUMBER(SEARCH('[1]Lookup for use classification'!$E$9,C99)),ISNUMBER(SEARCH('[1]Lookup for use classification'!$F$9,C99)),ISNUMBER(SEARCH('[1]Lookup for use classification'!$G$9,C99)),ISNUMBER(SEARCH('[1]Lookup for use classification'!$H$9,C99)),ISNUMBER(SEARCH('[1]Lookup for use classification'!$I$9,C99)),ISNUMBER(SEARCH('[1]Lookup for use classification'!$J$9,C99)),ISNUMBER(SEARCH('[1]Lookup for use classification'!$K$9,C99))),'[1]Lookup for use classification'!$A$9,IF(OR(ISNUMBER(SEARCH('[1]Lookup for use classification'!$B$10,C99)),ISNUMBER(SEARCH('[1]Lookup for use classification'!$C$10,C99)),ISNUMBER(SEARCH('[1]Lookup for use classification'!$D$10,C99)),ISNUMBER(SEARCH('[1]Lookup for use classification'!$E$10,C99)),ISNUMBER(SEARCH('[1]Lookup for use classification'!$F$10,C99)),ISNUMBER(SEARCH('[1]Lookup for use classification'!$G$10,C99))),'[1]Lookup for use classification'!$A$10,IF(OR(ISNUMBER(SEARCH('[1]Lookup for use classification'!$B$11,C99)),ISNUMBER(SEARCH('[1]Lookup for use classification'!$C$11,C99))),'[1]Lookup for use classification'!$A$11,IF(OR(ISNUMBER(SEARCH('[1]Lookup for use classification'!$B$12,C99)),ISNUMBER(SEARCH('[1]Lookup for use classification'!$C$12,C99))),'[1]Lookup for use classification'!$A$12,IF(OR(ISNUMBER(SEARCH('[1]Lookup for use classification'!$B$13,C99)),ISNUMBER(SEARCH('[1]Lookup for use classification'!$C$13,C99)),ISNUMBER(SEARCH('[1]Lookup for use classification'!$D$13,C99)),,ISNUMBER(SEARCH('[1]Lookup for use classification'!$C$13,C99)),ISNUMBER(SEARCH('[1]Lookup for use classification'!$E$13,C99))),'[1]Lookup for use classification'!$A$13,IF(OR(ISNUMBER(SEARCH('[1]Lookup for use classification'!$B$14,C99)),ISNUMBER(SEARCH('[1]Lookup for use classification'!$C$14,C99))),'[1]Lookup for use classification'!$A$14,"Other"))))))))))))</f>
        <v>Public Assembly</v>
      </c>
      <c r="E99" s="181"/>
      <c r="F99" s="176"/>
      <c r="G99" s="176"/>
    </row>
    <row r="100" spans="1:12" hidden="1">
      <c r="A100" s="161" t="s">
        <v>2297</v>
      </c>
      <c r="B100" s="8" t="str">
        <f>IF(ISNA(VLOOKUP(CONCATENATE(A100,C100),ARIS!$A$1:$A$959,1,FALSE)),"","ARIS")</f>
        <v>ARIS</v>
      </c>
      <c r="C100" s="162" t="s">
        <v>2299</v>
      </c>
      <c r="D100" s="11" t="s">
        <v>213</v>
      </c>
      <c r="E100" s="163">
        <v>1350</v>
      </c>
      <c r="F100" s="163"/>
      <c r="G100" s="163"/>
      <c r="H100" s="164">
        <v>520.29197080291976</v>
      </c>
      <c r="I100" s="164"/>
      <c r="J100" s="165">
        <v>6965.5626894999996</v>
      </c>
    </row>
    <row r="101" spans="1:12" hidden="1">
      <c r="A101" s="161" t="s">
        <v>2297</v>
      </c>
      <c r="B101" s="8" t="str">
        <f>IF(ISNA(VLOOKUP(CONCATENATE(A101,C101),ARIS!$A$1:$A$959,1,FALSE)),"","ARIS")</f>
        <v>ARIS</v>
      </c>
      <c r="C101" s="162" t="s">
        <v>2298</v>
      </c>
      <c r="D101" s="11" t="s">
        <v>213</v>
      </c>
      <c r="E101" s="163">
        <v>4800</v>
      </c>
      <c r="F101" s="163"/>
      <c r="G101" s="163"/>
      <c r="H101" s="164">
        <v>4614.2189781021898</v>
      </c>
      <c r="I101" s="164"/>
      <c r="J101" s="165">
        <v>50756.956808499992</v>
      </c>
    </row>
    <row r="102" spans="1:12" hidden="1">
      <c r="A102" s="147" t="s">
        <v>43</v>
      </c>
      <c r="B102" s="8" t="str">
        <f>IF(ISNA(VLOOKUP(CONCATENATE(A102,C102),EUS!$B$2:$B$1939,1,FALSE)),"","End Use Study")</f>
        <v>End Use Study</v>
      </c>
      <c r="C102" s="8" t="s">
        <v>46</v>
      </c>
      <c r="D102" s="6" t="str">
        <f>IF(OR(ISNUMBER(SEARCH('[1]Lookup for use classification'!$B$1,C102)),ISNUMBER(SEARCH('[1]Lookup for use classification'!$C$1,C102)),ISNUMBER(SEARCH('[1]Lookup for use classification'!$D$1,C102)),ISNUMBER(SEARCH('[1]Lookup for use classification'!$E$1,C102))),'[1]Lookup for use classification'!$A$1,IF(ISNUMBER(SEARCH('[1]Lookup for use classification'!$B$2,C102)),'[1]Lookup for use classification'!$A$2,IF(ISNUMBER(SEARCH('[1]Lookup for use classification'!$B$3,C102)),'[1]Lookup for use classification'!$A$3,IF(OR(ISNUMBER(SEARCH('[1]Lookup for use classification'!$B$4,C102)),ISNUMBER(SEARCH('[1]Lookup for use classification'!$C$4,C102)),ISNUMBER(SEARCH('[1]Lookup for use classification'!$D$4,C102)),ISNUMBER(SEARCH('[1]Lookup for use classification'!$E$4,C102))),'[1]Lookup for use classification'!$A$4,IF(OR(ISNUMBER(SEARCH('[1]Lookup for use classification'!$B$5,C102)),ISNUMBER(SEARCH('[1]Lookup for use classification'!$C$5,C102)),ISNUMBER(SEARCH('[1]Lookup for use classification'!$D$5,C102))),'[1]Lookup for use classification'!$A$5,IF(OR(ISNUMBER(SEARCH('[1]Lookup for use classification'!$B$7,C102)),ISNUMBER(SEARCH('[1]Lookup for use classification'!$C$7,C102)),ISNUMBER(SEARCH('[1]Lookup for use classification'!$D$7,C102))),'[1]Lookup for use classification'!$A$7,IF(OR(ISNUMBER(SEARCH('[1]Lookup for use classification'!$B$9,C102)),ISNUMBER(SEARCH('[1]Lookup for use classification'!$C$9,C102)),ISNUMBER(SEARCH('[1]Lookup for use classification'!$D$9,C102)),ISNUMBER(SEARCH('[1]Lookup for use classification'!$E$9,C102)),ISNUMBER(SEARCH('[1]Lookup for use classification'!$F$9,C102)),ISNUMBER(SEARCH('[1]Lookup for use classification'!$G$9,C102)),ISNUMBER(SEARCH('[1]Lookup for use classification'!$H$9,C102)),ISNUMBER(SEARCH('[1]Lookup for use classification'!$I$9,C102)),ISNUMBER(SEARCH('[1]Lookup for use classification'!$J$9,C102)),ISNUMBER(SEARCH('[1]Lookup for use classification'!$K$9,C102))),'[1]Lookup for use classification'!$A$9,IF(OR(ISNUMBER(SEARCH('[1]Lookup for use classification'!$B$10,C102)),ISNUMBER(SEARCH('[1]Lookup for use classification'!$C$10,C102)),ISNUMBER(SEARCH('[1]Lookup for use classification'!$D$10,C102)),ISNUMBER(SEARCH('[1]Lookup for use classification'!$E$10,C102)),ISNUMBER(SEARCH('[1]Lookup for use classification'!$F$10,C102)),ISNUMBER(SEARCH('[1]Lookup for use classification'!$G$10,C102))),'[1]Lookup for use classification'!$A$10,IF(OR(ISNUMBER(SEARCH('[1]Lookup for use classification'!$B$11,C102)),ISNUMBER(SEARCH('[1]Lookup for use classification'!$C$11,C102))),'[1]Lookup for use classification'!$A$11,IF(OR(ISNUMBER(SEARCH('[1]Lookup for use classification'!$B$12,C102)),ISNUMBER(SEARCH('[1]Lookup for use classification'!$C$12,C102))),'[1]Lookup for use classification'!$A$12,IF(OR(ISNUMBER(SEARCH('[1]Lookup for use classification'!$B$13,C102)),ISNUMBER(SEARCH('[1]Lookup for use classification'!$C$13,C102)),ISNUMBER(SEARCH('[1]Lookup for use classification'!$D$13,C102)),,ISNUMBER(SEARCH('[1]Lookup for use classification'!$C$13,C102)),ISNUMBER(SEARCH('[1]Lookup for use classification'!$E$13,C102))),'[1]Lookup for use classification'!$A$13,IF(OR(ISNUMBER(SEARCH('[1]Lookup for use classification'!$B$14,C102)),ISNUMBER(SEARCH('[1]Lookup for use classification'!$C$14,C102))),'[1]Lookup for use classification'!$A$14,"Other"))))))))))))</f>
        <v>Retail - Other</v>
      </c>
      <c r="E102" s="9">
        <v>600</v>
      </c>
      <c r="F102" s="9"/>
      <c r="G102" s="9"/>
      <c r="H102" s="164">
        <v>195</v>
      </c>
      <c r="I102" s="164"/>
      <c r="J102" s="7"/>
      <c r="L102" s="6"/>
    </row>
    <row r="103" spans="1:12" hidden="1">
      <c r="A103" s="147" t="s">
        <v>43</v>
      </c>
      <c r="B103" s="8" t="str">
        <f>IF(ISNA(VLOOKUP(CONCATENATE(A103,C103),EUS!$B$2:$B$1939,1,FALSE)),"","End Use Study")</f>
        <v>End Use Study</v>
      </c>
      <c r="C103" s="8" t="s">
        <v>45</v>
      </c>
      <c r="D103" s="6" t="str">
        <f>IF(OR(ISNUMBER(SEARCH('[1]Lookup for use classification'!$B$1,C103)),ISNUMBER(SEARCH('[1]Lookup for use classification'!$C$1,C103)),ISNUMBER(SEARCH('[1]Lookup for use classification'!$D$1,C103)),ISNUMBER(SEARCH('[1]Lookup for use classification'!$E$1,C103))),'[1]Lookup for use classification'!$A$1,IF(ISNUMBER(SEARCH('[1]Lookup for use classification'!$B$2,C103)),'[1]Lookup for use classification'!$A$2,IF(ISNUMBER(SEARCH('[1]Lookup for use classification'!$B$3,C103)),'[1]Lookup for use classification'!$A$3,IF(OR(ISNUMBER(SEARCH('[1]Lookup for use classification'!$B$4,C103)),ISNUMBER(SEARCH('[1]Lookup for use classification'!$C$4,C103)),ISNUMBER(SEARCH('[1]Lookup for use classification'!$D$4,C103)),ISNUMBER(SEARCH('[1]Lookup for use classification'!$E$4,C103))),'[1]Lookup for use classification'!$A$4,IF(OR(ISNUMBER(SEARCH('[1]Lookup for use classification'!$B$5,C103)),ISNUMBER(SEARCH('[1]Lookup for use classification'!$C$5,C103)),ISNUMBER(SEARCH('[1]Lookup for use classification'!$D$5,C103))),'[1]Lookup for use classification'!$A$5,IF(OR(ISNUMBER(SEARCH('[1]Lookup for use classification'!$B$7,C103)),ISNUMBER(SEARCH('[1]Lookup for use classification'!$C$7,C103)),ISNUMBER(SEARCH('[1]Lookup for use classification'!$D$7,C103))),'[1]Lookup for use classification'!$A$7,IF(OR(ISNUMBER(SEARCH('[1]Lookup for use classification'!$B$9,C103)),ISNUMBER(SEARCH('[1]Lookup for use classification'!$C$9,C103)),ISNUMBER(SEARCH('[1]Lookup for use classification'!$D$9,C103)),ISNUMBER(SEARCH('[1]Lookup for use classification'!$E$9,C103)),ISNUMBER(SEARCH('[1]Lookup for use classification'!$F$9,C103)),ISNUMBER(SEARCH('[1]Lookup for use classification'!$G$9,C103)),ISNUMBER(SEARCH('[1]Lookup for use classification'!$H$9,C103)),ISNUMBER(SEARCH('[1]Lookup for use classification'!$I$9,C103)),ISNUMBER(SEARCH('[1]Lookup for use classification'!$J$9,C103)),ISNUMBER(SEARCH('[1]Lookup for use classification'!$K$9,C103))),'[1]Lookup for use classification'!$A$9,IF(OR(ISNUMBER(SEARCH('[1]Lookup for use classification'!$B$10,C103)),ISNUMBER(SEARCH('[1]Lookup for use classification'!$C$10,C103)),ISNUMBER(SEARCH('[1]Lookup for use classification'!$D$10,C103)),ISNUMBER(SEARCH('[1]Lookup for use classification'!$E$10,C103)),ISNUMBER(SEARCH('[1]Lookup for use classification'!$F$10,C103)),ISNUMBER(SEARCH('[1]Lookup for use classification'!$G$10,C103))),'[1]Lookup for use classification'!$A$10,IF(OR(ISNUMBER(SEARCH('[1]Lookup for use classification'!$B$11,C103)),ISNUMBER(SEARCH('[1]Lookup for use classification'!$C$11,C103))),'[1]Lookup for use classification'!$A$11,IF(OR(ISNUMBER(SEARCH('[1]Lookup for use classification'!$B$12,C103)),ISNUMBER(SEARCH('[1]Lookup for use classification'!$C$12,C103))),'[1]Lookup for use classification'!$A$12,IF(OR(ISNUMBER(SEARCH('[1]Lookup for use classification'!$B$13,C103)),ISNUMBER(SEARCH('[1]Lookup for use classification'!$C$13,C103)),ISNUMBER(SEARCH('[1]Lookup for use classification'!$D$13,C103)),,ISNUMBER(SEARCH('[1]Lookup for use classification'!$C$13,C103)),ISNUMBER(SEARCH('[1]Lookup for use classification'!$E$13,C103))),'[1]Lookup for use classification'!$A$13,IF(OR(ISNUMBER(SEARCH('[1]Lookup for use classification'!$B$14,C103)),ISNUMBER(SEARCH('[1]Lookup for use classification'!$C$14,C103))),'[1]Lookup for use classification'!$A$14,"Other"))))))))))))</f>
        <v>Retail - Other</v>
      </c>
      <c r="E103" s="9">
        <v>1600</v>
      </c>
      <c r="F103" s="9"/>
      <c r="G103" s="9"/>
      <c r="H103" s="164">
        <v>1920</v>
      </c>
      <c r="I103" s="164"/>
      <c r="J103" s="7"/>
      <c r="L103" s="6"/>
    </row>
    <row r="104" spans="1:12" hidden="1">
      <c r="A104" s="147" t="s">
        <v>43</v>
      </c>
      <c r="B104" s="8" t="str">
        <f>IF(ISNA(VLOOKUP(CONCATENATE(A104,C104),EUS!$B$2:$B$1939,1,FALSE)),"","End Use Study")</f>
        <v>End Use Study</v>
      </c>
      <c r="C104" s="8" t="s">
        <v>53</v>
      </c>
      <c r="D104" s="6" t="str">
        <f>IF(OR(ISNUMBER(SEARCH('[1]Lookup for use classification'!$B$1,C104)),ISNUMBER(SEARCH('[1]Lookup for use classification'!$C$1,C104)),ISNUMBER(SEARCH('[1]Lookup for use classification'!$D$1,C104)),ISNUMBER(SEARCH('[1]Lookup for use classification'!$E$1,C104))),'[1]Lookup for use classification'!$A$1,IF(ISNUMBER(SEARCH('[1]Lookup for use classification'!$B$2,C104)),'[1]Lookup for use classification'!$A$2,IF(ISNUMBER(SEARCH('[1]Lookup for use classification'!$B$3,C104)),'[1]Lookup for use classification'!$A$3,IF(OR(ISNUMBER(SEARCH('[1]Lookup for use classification'!$B$4,C104)),ISNUMBER(SEARCH('[1]Lookup for use classification'!$C$4,C104)),ISNUMBER(SEARCH('[1]Lookup for use classification'!$D$4,C104)),ISNUMBER(SEARCH('[1]Lookup for use classification'!$E$4,C104))),'[1]Lookup for use classification'!$A$4,IF(OR(ISNUMBER(SEARCH('[1]Lookup for use classification'!$B$5,C104)),ISNUMBER(SEARCH('[1]Lookup for use classification'!$C$5,C104)),ISNUMBER(SEARCH('[1]Lookup for use classification'!$D$5,C104))),'[1]Lookup for use classification'!$A$5,IF(OR(ISNUMBER(SEARCH('[1]Lookup for use classification'!$B$7,C104)),ISNUMBER(SEARCH('[1]Lookup for use classification'!$C$7,C104)),ISNUMBER(SEARCH('[1]Lookup for use classification'!$D$7,C104))),'[1]Lookup for use classification'!$A$7,IF(OR(ISNUMBER(SEARCH('[1]Lookup for use classification'!$B$9,C104)),ISNUMBER(SEARCH('[1]Lookup for use classification'!$C$9,C104)),ISNUMBER(SEARCH('[1]Lookup for use classification'!$D$9,C104)),ISNUMBER(SEARCH('[1]Lookup for use classification'!$E$9,C104)),ISNUMBER(SEARCH('[1]Lookup for use classification'!$F$9,C104)),ISNUMBER(SEARCH('[1]Lookup for use classification'!$G$9,C104)),ISNUMBER(SEARCH('[1]Lookup for use classification'!$H$9,C104)),ISNUMBER(SEARCH('[1]Lookup for use classification'!$I$9,C104)),ISNUMBER(SEARCH('[1]Lookup for use classification'!$J$9,C104)),ISNUMBER(SEARCH('[1]Lookup for use classification'!$K$9,C104))),'[1]Lookup for use classification'!$A$9,IF(OR(ISNUMBER(SEARCH('[1]Lookup for use classification'!$B$10,C104)),ISNUMBER(SEARCH('[1]Lookup for use classification'!$C$10,C104)),ISNUMBER(SEARCH('[1]Lookup for use classification'!$D$10,C104)),ISNUMBER(SEARCH('[1]Lookup for use classification'!$E$10,C104)),ISNUMBER(SEARCH('[1]Lookup for use classification'!$F$10,C104)),ISNUMBER(SEARCH('[1]Lookup for use classification'!$G$10,C104))),'[1]Lookup for use classification'!$A$10,IF(OR(ISNUMBER(SEARCH('[1]Lookup for use classification'!$B$11,C104)),ISNUMBER(SEARCH('[1]Lookup for use classification'!$C$11,C104))),'[1]Lookup for use classification'!$A$11,IF(OR(ISNUMBER(SEARCH('[1]Lookup for use classification'!$B$12,C104)),ISNUMBER(SEARCH('[1]Lookup for use classification'!$C$12,C104))),'[1]Lookup for use classification'!$A$12,IF(OR(ISNUMBER(SEARCH('[1]Lookup for use classification'!$B$13,C104)),ISNUMBER(SEARCH('[1]Lookup for use classification'!$C$13,C104)),ISNUMBER(SEARCH('[1]Lookup for use classification'!$D$13,C104)),,ISNUMBER(SEARCH('[1]Lookup for use classification'!$C$13,C104)),ISNUMBER(SEARCH('[1]Lookup for use classification'!$E$13,C104))),'[1]Lookup for use classification'!$A$13,IF(OR(ISNUMBER(SEARCH('[1]Lookup for use classification'!$B$14,C104)),ISNUMBER(SEARCH('[1]Lookup for use classification'!$C$14,C104))),'[1]Lookup for use classification'!$A$14,"Other"))))))))))))</f>
        <v>Retail - Other</v>
      </c>
      <c r="E104" s="9">
        <v>3128</v>
      </c>
      <c r="F104" s="9"/>
      <c r="G104" s="9"/>
      <c r="H104" s="164">
        <v>3840</v>
      </c>
      <c r="I104" s="164"/>
      <c r="J104" s="7"/>
      <c r="L104" s="6"/>
    </row>
    <row r="105" spans="1:12" hidden="1">
      <c r="A105" s="147" t="s">
        <v>43</v>
      </c>
      <c r="B105" s="8" t="str">
        <f>IF(ISNA(VLOOKUP(CONCATENATE(A105,C105),EUS!$B$2:$B$1939,1,FALSE)),"","End Use Study")</f>
        <v>End Use Study</v>
      </c>
      <c r="C105" s="8" t="s">
        <v>47</v>
      </c>
      <c r="D105" s="6" t="str">
        <f>IF(OR(ISNUMBER(SEARCH('[1]Lookup for use classification'!$B$1,C105)),ISNUMBER(SEARCH('[1]Lookup for use classification'!$C$1,C105)),ISNUMBER(SEARCH('[1]Lookup for use classification'!$D$1,C105))),'[1]Lookup for use classification'!$A$1,IF(ISNUMBER(SEARCH('[1]Lookup for use classification'!$B$2,C105)),'[1]Lookup for use classification'!$A$2,IF(ISNUMBER(SEARCH('[1]Lookup for use classification'!$B$3,C105)),'[1]Lookup for use classification'!$A$3,IF(OR(ISNUMBER(SEARCH('[1]Lookup for use classification'!$B$4,C105)),ISNUMBER(SEARCH('[1]Lookup for use classification'!$C$4,C105))),'[1]Lookup for use classification'!$A$4,IF(OR(ISNUMBER(SEARCH('[1]Lookup for use classification'!$B$5,C105)),ISNUMBER(SEARCH('[1]Lookup for use classification'!$C$5,C105)),ISNUMBER(SEARCH('[1]Lookup for use classification'!$D$5,C105))),'[1]Lookup for use classification'!$A$5,IF(OR(ISNUMBER(SEARCH('[1]Lookup for use classification'!$B$7,C105)),ISNUMBER(SEARCH('[1]Lookup for use classification'!$C$7,C105)),ISNUMBER(SEARCH('[1]Lookup for use classification'!$D$7,C105))),'[1]Lookup for use classification'!$A$7,IF(OR(ISNUMBER(SEARCH('[1]Lookup for use classification'!$B$9,C105)),ISNUMBER(SEARCH('[1]Lookup for use classification'!$C$9,C105)),ISNUMBER(SEARCH('[1]Lookup for use classification'!$D$9,C105)),ISNUMBER(SEARCH('[1]Lookup for use classification'!$E$9,C105)),ISNUMBER(SEARCH('[1]Lookup for use classification'!$F$9,C105)),ISNUMBER(SEARCH('[1]Lookup for use classification'!$G$9,C105))),'[1]Lookup for use classification'!$A$9,IF(OR(ISNUMBER(SEARCH('[1]Lookup for use classification'!$B$10,C105)),ISNUMBER(SEARCH('[1]Lookup for use classification'!$C$10,C105)),ISNUMBER(SEARCH('[1]Lookup for use classification'!$D$10,C105)),ISNUMBER(SEARCH('[1]Lookup for use classification'!$E$10,C105)),ISNUMBER(SEARCH('[1]Lookup for use classification'!$F$10,C105))),'[1]Lookup for use classification'!$A$10,IF(OR(ISNUMBER(SEARCH('[1]Lookup for use classification'!$B$11,C105)),ISNUMBER(SEARCH('[1]Lookup for use classification'!$C$11,C105))),'[1]Lookup for use classification'!$A$11,IF(OR(ISNUMBER(SEARCH('[1]Lookup for use classification'!$B$12,C105)),ISNUMBER(SEARCH('[1]Lookup for use classification'!$C$12,C105))),'[1]Lookup for use classification'!$A$12,"Nope"))))))))))</f>
        <v>Warehousing</v>
      </c>
      <c r="E105" s="9">
        <v>720</v>
      </c>
      <c r="F105" s="9"/>
      <c r="G105" s="9"/>
      <c r="H105" s="164">
        <v>540</v>
      </c>
      <c r="I105" s="164"/>
      <c r="J105" s="7"/>
      <c r="L105" s="6"/>
    </row>
    <row r="106" spans="1:12" hidden="1">
      <c r="A106" s="147" t="s">
        <v>43</v>
      </c>
      <c r="B106" s="8" t="str">
        <f>IF(ISNA(VLOOKUP(CONCATENATE(A106,C106),EUS!$B$2:$B$1939,1,FALSE)),"","End Use Study")</f>
        <v>End Use Study</v>
      </c>
      <c r="C106" s="8" t="s">
        <v>54</v>
      </c>
      <c r="D106" s="6" t="str">
        <f>IF(OR(ISNUMBER(SEARCH('[1]Lookup for use classification'!$B$1,C106)),ISNUMBER(SEARCH('[1]Lookup for use classification'!$C$1,C106)),ISNUMBER(SEARCH('[1]Lookup for use classification'!$D$1,C106))),'[1]Lookup for use classification'!$A$1,IF(ISNUMBER(SEARCH('[1]Lookup for use classification'!$B$2,C106)),'[1]Lookup for use classification'!$A$2,IF(ISNUMBER(SEARCH('[1]Lookup for use classification'!$B$3,C106)),'[1]Lookup for use classification'!$A$3,IF(OR(ISNUMBER(SEARCH('[1]Lookup for use classification'!$B$4,C106)),ISNUMBER(SEARCH('[1]Lookup for use classification'!$C$4,C106))),'[1]Lookup for use classification'!$A$4,IF(OR(ISNUMBER(SEARCH('[1]Lookup for use classification'!$B$5,C106)),ISNUMBER(SEARCH('[1]Lookup for use classification'!$C$5,C106)),ISNUMBER(SEARCH('[1]Lookup for use classification'!$D$5,C106))),'[1]Lookup for use classification'!$A$5,IF(OR(ISNUMBER(SEARCH('[1]Lookup for use classification'!$B$7,C106)),ISNUMBER(SEARCH('[1]Lookup for use classification'!$C$7,C106)),ISNUMBER(SEARCH('[1]Lookup for use classification'!$D$7,C106))),'[1]Lookup for use classification'!$A$7,IF(OR(ISNUMBER(SEARCH('[1]Lookup for use classification'!$B$9,C106)),ISNUMBER(SEARCH('[1]Lookup for use classification'!$C$9,C106)),ISNUMBER(SEARCH('[1]Lookup for use classification'!$D$9,C106)),ISNUMBER(SEARCH('[1]Lookup for use classification'!$E$9,C106)),ISNUMBER(SEARCH('[1]Lookup for use classification'!$F$9,C106)),ISNUMBER(SEARCH('[1]Lookup for use classification'!$G$9,C106))),'[1]Lookup for use classification'!$A$9,IF(OR(ISNUMBER(SEARCH('[1]Lookup for use classification'!$B$10,C106)),ISNUMBER(SEARCH('[1]Lookup for use classification'!$C$10,C106)),ISNUMBER(SEARCH('[1]Lookup for use classification'!$D$10,C106)),ISNUMBER(SEARCH('[1]Lookup for use classification'!$E$10,C106)),ISNUMBER(SEARCH('[1]Lookup for use classification'!$F$10,C106))),'[1]Lookup for use classification'!$A$10,IF(OR(ISNUMBER(SEARCH('[1]Lookup for use classification'!$B$11,C106)),ISNUMBER(SEARCH('[1]Lookup for use classification'!$C$11,C106))),'[1]Lookup for use classification'!$A$11,IF(OR(ISNUMBER(SEARCH('[1]Lookup for use classification'!$B$12,C106)),ISNUMBER(SEARCH('[1]Lookup for use classification'!$C$12,C106))),'[1]Lookup for use classification'!$A$12,"Nope"))))))))))</f>
        <v>Warehousing</v>
      </c>
      <c r="E106" s="9">
        <v>720</v>
      </c>
      <c r="F106" s="9"/>
      <c r="G106" s="9"/>
      <c r="H106" s="164">
        <v>1800</v>
      </c>
      <c r="I106" s="164"/>
      <c r="J106" s="7"/>
      <c r="L106" s="6"/>
    </row>
    <row r="107" spans="1:12" hidden="1">
      <c r="A107" s="147" t="s">
        <v>43</v>
      </c>
      <c r="B107" s="8" t="str">
        <f>IF(ISNA(VLOOKUP(CONCATENATE(A107,C107),EUS!$B$2:$B$1939,1,FALSE)),"","End Use Study")</f>
        <v>End Use Study</v>
      </c>
      <c r="C107" s="8" t="s">
        <v>1983</v>
      </c>
      <c r="D107" s="165" t="s">
        <v>1980</v>
      </c>
      <c r="E107" s="9">
        <v>1104</v>
      </c>
      <c r="F107" s="9"/>
      <c r="G107" s="9"/>
      <c r="H107" s="164"/>
      <c r="I107" s="164"/>
      <c r="J107" s="7"/>
      <c r="L107" s="6"/>
    </row>
    <row r="108" spans="1:12" hidden="1">
      <c r="A108" s="166" t="s">
        <v>43</v>
      </c>
      <c r="B108" s="167" t="s">
        <v>4456</v>
      </c>
      <c r="C108" s="174" t="s">
        <v>66</v>
      </c>
      <c r="D108" s="6" t="str">
        <f>IF(OR(ISNUMBER(SEARCH('[1]Lookup for use classification'!$B$1,C108)),ISNUMBER(SEARCH('[1]Lookup for use classification'!$C$1,C108)),ISNUMBER(SEARCH('[1]Lookup for use classification'!$D$1,C108)),ISNUMBER(SEARCH('[1]Lookup for use classification'!$E$1,C108))),'[1]Lookup for use classification'!$A$1,IF(ISNUMBER(SEARCH('[1]Lookup for use classification'!$B$2,C108)),'[1]Lookup for use classification'!$A$2,IF(ISNUMBER(SEARCH('[1]Lookup for use classification'!$B$3,C108)),'[1]Lookup for use classification'!$A$3,IF(OR(ISNUMBER(SEARCH('[1]Lookup for use classification'!$B$4,C108)),ISNUMBER(SEARCH('[1]Lookup for use classification'!$C$4,C108)),ISNUMBER(SEARCH('[1]Lookup for use classification'!$D$4,C108)),ISNUMBER(SEARCH('[1]Lookup for use classification'!$E$4,C108))),'[1]Lookup for use classification'!$A$4,IF(OR(ISNUMBER(SEARCH('[1]Lookup for use classification'!$B$5,C108)),ISNUMBER(SEARCH('[1]Lookup for use classification'!$C$5,C108)),ISNUMBER(SEARCH('[1]Lookup for use classification'!$D$5,C108))),'[1]Lookup for use classification'!$A$5,IF(OR(ISNUMBER(SEARCH('[1]Lookup for use classification'!$B$7,C108)),ISNUMBER(SEARCH('[1]Lookup for use classification'!$C$7,C108)),ISNUMBER(SEARCH('[1]Lookup for use classification'!$D$7,C108))),'[1]Lookup for use classification'!$A$7,IF(OR(ISNUMBER(SEARCH('[1]Lookup for use classification'!$B$9,C108)),ISNUMBER(SEARCH('[1]Lookup for use classification'!$C$9,C108)),ISNUMBER(SEARCH('[1]Lookup for use classification'!$D$9,C108)),ISNUMBER(SEARCH('[1]Lookup for use classification'!$E$9,C108)),ISNUMBER(SEARCH('[1]Lookup for use classification'!$F$9,C108)),ISNUMBER(SEARCH('[1]Lookup for use classification'!$G$9,C108)),ISNUMBER(SEARCH('[1]Lookup for use classification'!$H$9,C108)),ISNUMBER(SEARCH('[1]Lookup for use classification'!$I$9,C108)),ISNUMBER(SEARCH('[1]Lookup for use classification'!$J$9,C108)),ISNUMBER(SEARCH('[1]Lookup for use classification'!$K$9,C108))),'[1]Lookup for use classification'!$A$9,IF(OR(ISNUMBER(SEARCH('[1]Lookup for use classification'!$B$10,C108)),ISNUMBER(SEARCH('[1]Lookup for use classification'!$C$10,C108)),ISNUMBER(SEARCH('[1]Lookup for use classification'!$D$10,C108)),ISNUMBER(SEARCH('[1]Lookup for use classification'!$E$10,C108)),ISNUMBER(SEARCH('[1]Lookup for use classification'!$F$10,C108)),ISNUMBER(SEARCH('[1]Lookup for use classification'!$G$10,C108))),'[1]Lookup for use classification'!$A$10,IF(OR(ISNUMBER(SEARCH('[1]Lookup for use classification'!$B$11,C108)),ISNUMBER(SEARCH('[1]Lookup for use classification'!$C$11,C108))),'[1]Lookup for use classification'!$A$11,IF(OR(ISNUMBER(SEARCH('[1]Lookup for use classification'!$B$12,C108)),ISNUMBER(SEARCH('[1]Lookup for use classification'!$C$12,C108))),'[1]Lookup for use classification'!$A$12,IF(OR(ISNUMBER(SEARCH('[1]Lookup for use classification'!$B$13,C108)),ISNUMBER(SEARCH('[1]Lookup for use classification'!$C$13,C108)),ISNUMBER(SEARCH('[1]Lookup for use classification'!$D$13,C108)),,ISNUMBER(SEARCH('[1]Lookup for use classification'!$C$13,C108)),ISNUMBER(SEARCH('[1]Lookup for use classification'!$E$13,C108))),'[1]Lookup for use classification'!$A$13,IF(OR(ISNUMBER(SEARCH('[1]Lookup for use classification'!$B$14,C108)),ISNUMBER(SEARCH('[1]Lookup for use classification'!$C$14,C108))),'[1]Lookup for use classification'!$A$14,"Other"))))))))))))</f>
        <v>Water &amp; Sewer</v>
      </c>
      <c r="E108" s="181">
        <v>4200</v>
      </c>
      <c r="F108" s="176" t="s">
        <v>6</v>
      </c>
      <c r="G108" s="176"/>
    </row>
    <row r="109" spans="1:12" hidden="1">
      <c r="A109" s="166" t="s">
        <v>43</v>
      </c>
      <c r="B109" s="167" t="s">
        <v>4456</v>
      </c>
      <c r="C109" s="174" t="s">
        <v>65</v>
      </c>
      <c r="D109" s="6" t="str">
        <f>IF(OR(ISNUMBER(SEARCH('[1]Lookup for use classification'!$B$1,C109)),ISNUMBER(SEARCH('[1]Lookup for use classification'!$C$1,C109)),ISNUMBER(SEARCH('[1]Lookup for use classification'!$D$1,C109)),ISNUMBER(SEARCH('[1]Lookup for use classification'!$E$1,C109))),'[1]Lookup for use classification'!$A$1,IF(ISNUMBER(SEARCH('[1]Lookup for use classification'!$B$2,C109)),'[1]Lookup for use classification'!$A$2,IF(ISNUMBER(SEARCH('[1]Lookup for use classification'!$B$3,C109)),'[1]Lookup for use classification'!$A$3,IF(OR(ISNUMBER(SEARCH('[1]Lookup for use classification'!$B$4,C109)),ISNUMBER(SEARCH('[1]Lookup for use classification'!$C$4,C109)),ISNUMBER(SEARCH('[1]Lookup for use classification'!$D$4,C109)),ISNUMBER(SEARCH('[1]Lookup for use classification'!$E$4,C109))),'[1]Lookup for use classification'!$A$4,IF(OR(ISNUMBER(SEARCH('[1]Lookup for use classification'!$B$5,C109)),ISNUMBER(SEARCH('[1]Lookup for use classification'!$C$5,C109)),ISNUMBER(SEARCH('[1]Lookup for use classification'!$D$5,C109))),'[1]Lookup for use classification'!$A$5,IF(OR(ISNUMBER(SEARCH('[1]Lookup for use classification'!$B$7,C109)),ISNUMBER(SEARCH('[1]Lookup for use classification'!$C$7,C109)),ISNUMBER(SEARCH('[1]Lookup for use classification'!$D$7,C109))),'[1]Lookup for use classification'!$A$7,IF(OR(ISNUMBER(SEARCH('[1]Lookup for use classification'!$B$9,C109)),ISNUMBER(SEARCH('[1]Lookup for use classification'!$C$9,C109)),ISNUMBER(SEARCH('[1]Lookup for use classification'!$D$9,C109)),ISNUMBER(SEARCH('[1]Lookup for use classification'!$E$9,C109)),ISNUMBER(SEARCH('[1]Lookup for use classification'!$F$9,C109)),ISNUMBER(SEARCH('[1]Lookup for use classification'!$G$9,C109)),ISNUMBER(SEARCH('[1]Lookup for use classification'!$H$9,C109)),ISNUMBER(SEARCH('[1]Lookup for use classification'!$I$9,C109)),ISNUMBER(SEARCH('[1]Lookup for use classification'!$J$9,C109)),ISNUMBER(SEARCH('[1]Lookup for use classification'!$K$9,C109))),'[1]Lookup for use classification'!$A$9,IF(OR(ISNUMBER(SEARCH('[1]Lookup for use classification'!$B$10,C109)),ISNUMBER(SEARCH('[1]Lookup for use classification'!$C$10,C109)),ISNUMBER(SEARCH('[1]Lookup for use classification'!$D$10,C109)),ISNUMBER(SEARCH('[1]Lookup for use classification'!$E$10,C109)),ISNUMBER(SEARCH('[1]Lookup for use classification'!$F$10,C109)),ISNUMBER(SEARCH('[1]Lookup for use classification'!$G$10,C109))),'[1]Lookup for use classification'!$A$10,IF(OR(ISNUMBER(SEARCH('[1]Lookup for use classification'!$B$11,C109)),ISNUMBER(SEARCH('[1]Lookup for use classification'!$C$11,C109))),'[1]Lookup for use classification'!$A$11,IF(OR(ISNUMBER(SEARCH('[1]Lookup for use classification'!$B$12,C109)),ISNUMBER(SEARCH('[1]Lookup for use classification'!$C$12,C109))),'[1]Lookup for use classification'!$A$12,IF(OR(ISNUMBER(SEARCH('[1]Lookup for use classification'!$B$13,C109)),ISNUMBER(SEARCH('[1]Lookup for use classification'!$C$13,C109)),ISNUMBER(SEARCH('[1]Lookup for use classification'!$D$13,C109)),,ISNUMBER(SEARCH('[1]Lookup for use classification'!$C$13,C109)),ISNUMBER(SEARCH('[1]Lookup for use classification'!$E$13,C109))),'[1]Lookup for use classification'!$A$13,IF(OR(ISNUMBER(SEARCH('[1]Lookup for use classification'!$B$14,C109)),ISNUMBER(SEARCH('[1]Lookup for use classification'!$C$14,C109))),'[1]Lookup for use classification'!$A$14,"Other"))))))))))))</f>
        <v>Water &amp; Sewer</v>
      </c>
      <c r="E109" s="181">
        <v>6500</v>
      </c>
      <c r="F109" s="176"/>
      <c r="G109" s="176"/>
    </row>
    <row r="110" spans="1:12" hidden="1">
      <c r="A110" s="166" t="s">
        <v>43</v>
      </c>
      <c r="B110" s="167" t="s">
        <v>4456</v>
      </c>
      <c r="C110" s="174" t="s">
        <v>64</v>
      </c>
      <c r="D110" s="6" t="str">
        <f>IF(OR(ISNUMBER(SEARCH('[1]Lookup for use classification'!$B$1,C110)),ISNUMBER(SEARCH('[1]Lookup for use classification'!$C$1,C110)),ISNUMBER(SEARCH('[1]Lookup for use classification'!$D$1,C110)),ISNUMBER(SEARCH('[1]Lookup for use classification'!$E$1,C110))),'[1]Lookup for use classification'!$A$1,IF(ISNUMBER(SEARCH('[1]Lookup for use classification'!$B$2,C110)),'[1]Lookup for use classification'!$A$2,IF(ISNUMBER(SEARCH('[1]Lookup for use classification'!$B$3,C110)),'[1]Lookup for use classification'!$A$3,IF(OR(ISNUMBER(SEARCH('[1]Lookup for use classification'!$B$4,C110)),ISNUMBER(SEARCH('[1]Lookup for use classification'!$C$4,C110)),ISNUMBER(SEARCH('[1]Lookup for use classification'!$D$4,C110)),ISNUMBER(SEARCH('[1]Lookup for use classification'!$E$4,C110))),'[1]Lookup for use classification'!$A$4,IF(OR(ISNUMBER(SEARCH('[1]Lookup for use classification'!$B$5,C110)),ISNUMBER(SEARCH('[1]Lookup for use classification'!$C$5,C110)),ISNUMBER(SEARCH('[1]Lookup for use classification'!$D$5,C110))),'[1]Lookup for use classification'!$A$5,IF(OR(ISNUMBER(SEARCH('[1]Lookup for use classification'!$B$7,C110)),ISNUMBER(SEARCH('[1]Lookup for use classification'!$C$7,C110)),ISNUMBER(SEARCH('[1]Lookup for use classification'!$D$7,C110))),'[1]Lookup for use classification'!$A$7,IF(OR(ISNUMBER(SEARCH('[1]Lookup for use classification'!$B$9,C110)),ISNUMBER(SEARCH('[1]Lookup for use classification'!$C$9,C110)),ISNUMBER(SEARCH('[1]Lookup for use classification'!$D$9,C110)),ISNUMBER(SEARCH('[1]Lookup for use classification'!$E$9,C110)),ISNUMBER(SEARCH('[1]Lookup for use classification'!$F$9,C110)),ISNUMBER(SEARCH('[1]Lookup for use classification'!$G$9,C110)),ISNUMBER(SEARCH('[1]Lookup for use classification'!$H$9,C110)),ISNUMBER(SEARCH('[1]Lookup for use classification'!$I$9,C110)),ISNUMBER(SEARCH('[1]Lookup for use classification'!$J$9,C110)),ISNUMBER(SEARCH('[1]Lookup for use classification'!$K$9,C110))),'[1]Lookup for use classification'!$A$9,IF(OR(ISNUMBER(SEARCH('[1]Lookup for use classification'!$B$10,C110)),ISNUMBER(SEARCH('[1]Lookup for use classification'!$C$10,C110)),ISNUMBER(SEARCH('[1]Lookup for use classification'!$D$10,C110)),ISNUMBER(SEARCH('[1]Lookup for use classification'!$E$10,C110)),ISNUMBER(SEARCH('[1]Lookup for use classification'!$F$10,C110)),ISNUMBER(SEARCH('[1]Lookup for use classification'!$G$10,C110))),'[1]Lookup for use classification'!$A$10,IF(OR(ISNUMBER(SEARCH('[1]Lookup for use classification'!$B$11,C110)),ISNUMBER(SEARCH('[1]Lookup for use classification'!$C$11,C110))),'[1]Lookup for use classification'!$A$11,IF(OR(ISNUMBER(SEARCH('[1]Lookup for use classification'!$B$12,C110)),ISNUMBER(SEARCH('[1]Lookup for use classification'!$C$12,C110))),'[1]Lookup for use classification'!$A$12,IF(OR(ISNUMBER(SEARCH('[1]Lookup for use classification'!$B$13,C110)),ISNUMBER(SEARCH('[1]Lookup for use classification'!$C$13,C110)),ISNUMBER(SEARCH('[1]Lookup for use classification'!$D$13,C110)),,ISNUMBER(SEARCH('[1]Lookup for use classification'!$C$13,C110)),ISNUMBER(SEARCH('[1]Lookup for use classification'!$E$13,C110))),'[1]Lookup for use classification'!$A$13,IF(OR(ISNUMBER(SEARCH('[1]Lookup for use classification'!$B$14,C110)),ISNUMBER(SEARCH('[1]Lookup for use classification'!$C$14,C110))),'[1]Lookup for use classification'!$A$14,"Other"))))))))))))</f>
        <v>Water &amp; Sewer</v>
      </c>
      <c r="E110" s="181">
        <v>9000</v>
      </c>
      <c r="F110" s="176" t="s">
        <v>6</v>
      </c>
      <c r="G110" s="176"/>
    </row>
    <row r="111" spans="1:12" hidden="1">
      <c r="A111" s="166" t="s">
        <v>792</v>
      </c>
      <c r="B111" s="167" t="s">
        <v>4456</v>
      </c>
      <c r="C111" s="182" t="s">
        <v>796</v>
      </c>
      <c r="D111" s="6" t="str">
        <f>IF(OR(ISNUMBER(SEARCH('[1]Lookup for use classification'!$B$1,C111)),ISNUMBER(SEARCH('[1]Lookup for use classification'!$C$1,C111)),ISNUMBER(SEARCH('[1]Lookup for use classification'!$D$1,C111)),ISNUMBER(SEARCH('[1]Lookup for use classification'!$E$1,C111))),'[1]Lookup for use classification'!$A$1,IF(ISNUMBER(SEARCH('[1]Lookup for use classification'!$B$2,C111)),'[1]Lookup for use classification'!$A$2,IF(ISNUMBER(SEARCH('[1]Lookup for use classification'!$B$3,C111)),'[1]Lookup for use classification'!$A$3,IF(OR(ISNUMBER(SEARCH('[1]Lookup for use classification'!$B$4,C111)),ISNUMBER(SEARCH('[1]Lookup for use classification'!$C$4,C111)),ISNUMBER(SEARCH('[1]Lookup for use classification'!$D$4,C111)),ISNUMBER(SEARCH('[1]Lookup for use classification'!$E$4,C111))),'[1]Lookup for use classification'!$A$4,IF(OR(ISNUMBER(SEARCH('[1]Lookup for use classification'!$B$5,C111)),ISNUMBER(SEARCH('[1]Lookup for use classification'!$C$5,C111)),ISNUMBER(SEARCH('[1]Lookup for use classification'!$D$5,C111))),'[1]Lookup for use classification'!$A$5,IF(OR(ISNUMBER(SEARCH('[1]Lookup for use classification'!$B$7,C111)),ISNUMBER(SEARCH('[1]Lookup for use classification'!$C$7,C111)),ISNUMBER(SEARCH('[1]Lookup for use classification'!$D$7,C111))),'[1]Lookup for use classification'!$A$7,IF(OR(ISNUMBER(SEARCH('[1]Lookup for use classification'!$B$9,C111)),ISNUMBER(SEARCH('[1]Lookup for use classification'!$C$9,C111)),ISNUMBER(SEARCH('[1]Lookup for use classification'!$D$9,C111)),ISNUMBER(SEARCH('[1]Lookup for use classification'!$E$9,C111)),ISNUMBER(SEARCH('[1]Lookup for use classification'!$F$9,C111)),ISNUMBER(SEARCH('[1]Lookup for use classification'!$G$9,C111)),ISNUMBER(SEARCH('[1]Lookup for use classification'!$H$9,C111)),ISNUMBER(SEARCH('[1]Lookup for use classification'!$I$9,C111)),ISNUMBER(SEARCH('[1]Lookup for use classification'!$J$9,C111)),ISNUMBER(SEARCH('[1]Lookup for use classification'!$K$9,C111))),'[1]Lookup for use classification'!$A$9,IF(OR(ISNUMBER(SEARCH('[1]Lookup for use classification'!$B$10,C111)),ISNUMBER(SEARCH('[1]Lookup for use classification'!$C$10,C111)),ISNUMBER(SEARCH('[1]Lookup for use classification'!$D$10,C111)),ISNUMBER(SEARCH('[1]Lookup for use classification'!$E$10,C111)),ISNUMBER(SEARCH('[1]Lookup for use classification'!$F$10,C111)),ISNUMBER(SEARCH('[1]Lookup for use classification'!$G$10,C111))),'[1]Lookup for use classification'!$A$10,IF(OR(ISNUMBER(SEARCH('[1]Lookup for use classification'!$B$11,C111)),ISNUMBER(SEARCH('[1]Lookup for use classification'!$C$11,C111))),'[1]Lookup for use classification'!$A$11,IF(OR(ISNUMBER(SEARCH('[1]Lookup for use classification'!$B$12,C111)),ISNUMBER(SEARCH('[1]Lookup for use classification'!$C$12,C111))),'[1]Lookup for use classification'!$A$12,IF(OR(ISNUMBER(SEARCH('[1]Lookup for use classification'!$B$13,C111)),ISNUMBER(SEARCH('[1]Lookup for use classification'!$C$13,C111)),ISNUMBER(SEARCH('[1]Lookup for use classification'!$D$13,C111)),,ISNUMBER(SEARCH('[1]Lookup for use classification'!$C$13,C111)),ISNUMBER(SEARCH('[1]Lookup for use classification'!$E$13,C111))),'[1]Lookup for use classification'!$A$13,IF(OR(ISNUMBER(SEARCH('[1]Lookup for use classification'!$B$14,C111)),ISNUMBER(SEARCH('[1]Lookup for use classification'!$C$14,C111))),'[1]Lookup for use classification'!$A$14,"Other"))))))))))))</f>
        <v>Health Care - Hospitals</v>
      </c>
      <c r="E111" s="183"/>
      <c r="F111" s="184"/>
      <c r="G111" s="184" t="s">
        <v>795</v>
      </c>
    </row>
    <row r="112" spans="1:12" hidden="1">
      <c r="A112" s="166" t="s">
        <v>792</v>
      </c>
      <c r="B112" s="167" t="s">
        <v>4456</v>
      </c>
      <c r="C112" s="182" t="s">
        <v>424</v>
      </c>
      <c r="D112" s="6" t="str">
        <f>IF(OR(ISNUMBER(SEARCH('[1]Lookup for use classification'!$B$1,C112)),ISNUMBER(SEARCH('[1]Lookup for use classification'!$C$1,C112)),ISNUMBER(SEARCH('[1]Lookup for use classification'!$D$1,C112)),ISNUMBER(SEARCH('[1]Lookup for use classification'!$E$1,C112))),'[1]Lookup for use classification'!$A$1,IF(ISNUMBER(SEARCH('[1]Lookup for use classification'!$B$2,C112)),'[1]Lookup for use classification'!$A$2,IF(ISNUMBER(SEARCH('[1]Lookup for use classification'!$B$3,C112)),'[1]Lookup for use classification'!$A$3,IF(OR(ISNUMBER(SEARCH('[1]Lookup for use classification'!$B$4,C112)),ISNUMBER(SEARCH('[1]Lookup for use classification'!$C$4,C112)),ISNUMBER(SEARCH('[1]Lookup for use classification'!$D$4,C112)),ISNUMBER(SEARCH('[1]Lookup for use classification'!$E$4,C112))),'[1]Lookup for use classification'!$A$4,IF(OR(ISNUMBER(SEARCH('[1]Lookup for use classification'!$B$5,C112)),ISNUMBER(SEARCH('[1]Lookup for use classification'!$C$5,C112)),ISNUMBER(SEARCH('[1]Lookup for use classification'!$D$5,C112))),'[1]Lookup for use classification'!$A$5,IF(OR(ISNUMBER(SEARCH('[1]Lookup for use classification'!$B$7,C112)),ISNUMBER(SEARCH('[1]Lookup for use classification'!$C$7,C112)),ISNUMBER(SEARCH('[1]Lookup for use classification'!$D$7,C112))),'[1]Lookup for use classification'!$A$7,IF(OR(ISNUMBER(SEARCH('[1]Lookup for use classification'!$B$9,C112)),ISNUMBER(SEARCH('[1]Lookup for use classification'!$C$9,C112)),ISNUMBER(SEARCH('[1]Lookup for use classification'!$D$9,C112)),ISNUMBER(SEARCH('[1]Lookup for use classification'!$E$9,C112)),ISNUMBER(SEARCH('[1]Lookup for use classification'!$F$9,C112)),ISNUMBER(SEARCH('[1]Lookup for use classification'!$G$9,C112)),ISNUMBER(SEARCH('[1]Lookup for use classification'!$H$9,C112)),ISNUMBER(SEARCH('[1]Lookup for use classification'!$I$9,C112)),ISNUMBER(SEARCH('[1]Lookup for use classification'!$J$9,C112)),ISNUMBER(SEARCH('[1]Lookup for use classification'!$K$9,C112))),'[1]Lookup for use classification'!$A$9,IF(OR(ISNUMBER(SEARCH('[1]Lookup for use classification'!$B$10,C112)),ISNUMBER(SEARCH('[1]Lookup for use classification'!$C$10,C112)),ISNUMBER(SEARCH('[1]Lookup for use classification'!$D$10,C112)),ISNUMBER(SEARCH('[1]Lookup for use classification'!$E$10,C112)),ISNUMBER(SEARCH('[1]Lookup for use classification'!$F$10,C112)),ISNUMBER(SEARCH('[1]Lookup for use classification'!$G$10,C112))),'[1]Lookup for use classification'!$A$10,IF(OR(ISNUMBER(SEARCH('[1]Lookup for use classification'!$B$11,C112)),ISNUMBER(SEARCH('[1]Lookup for use classification'!$C$11,C112))),'[1]Lookup for use classification'!$A$11,IF(OR(ISNUMBER(SEARCH('[1]Lookup for use classification'!$B$12,C112)),ISNUMBER(SEARCH('[1]Lookup for use classification'!$C$12,C112))),'[1]Lookup for use classification'!$A$12,IF(OR(ISNUMBER(SEARCH('[1]Lookup for use classification'!$B$13,C112)),ISNUMBER(SEARCH('[1]Lookup for use classification'!$C$13,C112)),ISNUMBER(SEARCH('[1]Lookup for use classification'!$D$13,C112)),,ISNUMBER(SEARCH('[1]Lookup for use classification'!$C$13,C112)),ISNUMBER(SEARCH('[1]Lookup for use classification'!$E$13,C112))),'[1]Lookup for use classification'!$A$13,IF(OR(ISNUMBER(SEARCH('[1]Lookup for use classification'!$B$14,C112)),ISNUMBER(SEARCH('[1]Lookup for use classification'!$C$14,C112))),'[1]Lookup for use classification'!$A$14,"Other"))))))))))))</f>
        <v>Office</v>
      </c>
      <c r="E112" s="183"/>
      <c r="F112" s="184"/>
      <c r="G112" s="184" t="s">
        <v>795</v>
      </c>
    </row>
    <row r="113" spans="1:12" hidden="1">
      <c r="A113" s="166" t="s">
        <v>792</v>
      </c>
      <c r="B113" s="167" t="s">
        <v>4456</v>
      </c>
      <c r="C113" s="182" t="s">
        <v>793</v>
      </c>
      <c r="D113" s="6" t="str">
        <f>IF(OR(ISNUMBER(SEARCH('[1]Lookup for use classification'!$B$1,C113)),ISNUMBER(SEARCH('[1]Lookup for use classification'!$C$1,C113)),ISNUMBER(SEARCH('[1]Lookup for use classification'!$D$1,C113)),ISNUMBER(SEARCH('[1]Lookup for use classification'!$E$1,C113))),'[1]Lookup for use classification'!$A$1,IF(ISNUMBER(SEARCH('[1]Lookup for use classification'!$B$2,C113)),'[1]Lookup for use classification'!$A$2,IF(ISNUMBER(SEARCH('[1]Lookup for use classification'!$B$3,C113)),'[1]Lookup for use classification'!$A$3,IF(OR(ISNUMBER(SEARCH('[1]Lookup for use classification'!$B$4,C113)),ISNUMBER(SEARCH('[1]Lookup for use classification'!$C$4,C113)),ISNUMBER(SEARCH('[1]Lookup for use classification'!$D$4,C113)),ISNUMBER(SEARCH('[1]Lookup for use classification'!$E$4,C113))),'[1]Lookup for use classification'!$A$4,IF(OR(ISNUMBER(SEARCH('[1]Lookup for use classification'!$B$5,C113)),ISNUMBER(SEARCH('[1]Lookup for use classification'!$C$5,C113)),ISNUMBER(SEARCH('[1]Lookup for use classification'!$D$5,C113))),'[1]Lookup for use classification'!$A$5,IF(OR(ISNUMBER(SEARCH('[1]Lookup for use classification'!$B$7,C113)),ISNUMBER(SEARCH('[1]Lookup for use classification'!$C$7,C113)),ISNUMBER(SEARCH('[1]Lookup for use classification'!$D$7,C113))),'[1]Lookup for use classification'!$A$7,IF(OR(ISNUMBER(SEARCH('[1]Lookup for use classification'!$B$9,C113)),ISNUMBER(SEARCH('[1]Lookup for use classification'!$C$9,C113)),ISNUMBER(SEARCH('[1]Lookup for use classification'!$D$9,C113)),ISNUMBER(SEARCH('[1]Lookup for use classification'!$E$9,C113)),ISNUMBER(SEARCH('[1]Lookup for use classification'!$F$9,C113)),ISNUMBER(SEARCH('[1]Lookup for use classification'!$G$9,C113)),ISNUMBER(SEARCH('[1]Lookup for use classification'!$H$9,C113)),ISNUMBER(SEARCH('[1]Lookup for use classification'!$I$9,C113)),ISNUMBER(SEARCH('[1]Lookup for use classification'!$J$9,C113)),ISNUMBER(SEARCH('[1]Lookup for use classification'!$K$9,C113))),'[1]Lookup for use classification'!$A$9,IF(OR(ISNUMBER(SEARCH('[1]Lookup for use classification'!$B$10,C113)),ISNUMBER(SEARCH('[1]Lookup for use classification'!$C$10,C113)),ISNUMBER(SEARCH('[1]Lookup for use classification'!$D$10,C113)),ISNUMBER(SEARCH('[1]Lookup for use classification'!$E$10,C113)),ISNUMBER(SEARCH('[1]Lookup for use classification'!$F$10,C113)),ISNUMBER(SEARCH('[1]Lookup for use classification'!$G$10,C113))),'[1]Lookup for use classification'!$A$10,IF(OR(ISNUMBER(SEARCH('[1]Lookup for use classification'!$B$11,C113)),ISNUMBER(SEARCH('[1]Lookup for use classification'!$C$11,C113))),'[1]Lookup for use classification'!$A$11,IF(OR(ISNUMBER(SEARCH('[1]Lookup for use classification'!$B$12,C113)),ISNUMBER(SEARCH('[1]Lookup for use classification'!$C$12,C113))),'[1]Lookup for use classification'!$A$12,IF(OR(ISNUMBER(SEARCH('[1]Lookup for use classification'!$B$13,C113)),ISNUMBER(SEARCH('[1]Lookup for use classification'!$C$13,C113)),ISNUMBER(SEARCH('[1]Lookup for use classification'!$D$13,C113)),,ISNUMBER(SEARCH('[1]Lookup for use classification'!$C$13,C113)),ISNUMBER(SEARCH('[1]Lookup for use classification'!$E$13,C113))),'[1]Lookup for use classification'!$A$13,IF(OR(ISNUMBER(SEARCH('[1]Lookup for use classification'!$B$14,C113)),ISNUMBER(SEARCH('[1]Lookup for use classification'!$C$14,C113))),'[1]Lookup for use classification'!$A$14,"Other"))))))))))))</f>
        <v>Other</v>
      </c>
      <c r="E113" s="183"/>
      <c r="F113" s="184"/>
      <c r="G113" s="184"/>
    </row>
    <row r="114" spans="1:12" hidden="1">
      <c r="A114" s="166" t="s">
        <v>792</v>
      </c>
      <c r="B114" s="167" t="s">
        <v>4456</v>
      </c>
      <c r="C114" s="182" t="s">
        <v>794</v>
      </c>
      <c r="D114" s="6" t="str">
        <f>IF(OR(ISNUMBER(SEARCH('[1]Lookup for use classification'!$B$1,C114)),ISNUMBER(SEARCH('[1]Lookup for use classification'!$C$1,C114)),ISNUMBER(SEARCH('[1]Lookup for use classification'!$D$1,C114)),ISNUMBER(SEARCH('[1]Lookup for use classification'!$E$1,C114))),'[1]Lookup for use classification'!$A$1,IF(ISNUMBER(SEARCH('[1]Lookup for use classification'!$B$2,C114)),'[1]Lookup for use classification'!$A$2,IF(ISNUMBER(SEARCH('[1]Lookup for use classification'!$B$3,C114)),'[1]Lookup for use classification'!$A$3,IF(OR(ISNUMBER(SEARCH('[1]Lookup for use classification'!$B$4,C114)),ISNUMBER(SEARCH('[1]Lookup for use classification'!$C$4,C114)),ISNUMBER(SEARCH('[1]Lookup for use classification'!$D$4,C114)),ISNUMBER(SEARCH('[1]Lookup for use classification'!$E$4,C114))),'[1]Lookup for use classification'!$A$4,IF(OR(ISNUMBER(SEARCH('[1]Lookup for use classification'!$B$5,C114)),ISNUMBER(SEARCH('[1]Lookup for use classification'!$C$5,C114)),ISNUMBER(SEARCH('[1]Lookup for use classification'!$D$5,C114))),'[1]Lookup for use classification'!$A$5,IF(OR(ISNUMBER(SEARCH('[1]Lookup for use classification'!$B$7,C114)),ISNUMBER(SEARCH('[1]Lookup for use classification'!$C$7,C114)),ISNUMBER(SEARCH('[1]Lookup for use classification'!$D$7,C114))),'[1]Lookup for use classification'!$A$7,IF(OR(ISNUMBER(SEARCH('[1]Lookup for use classification'!$B$9,C114)),ISNUMBER(SEARCH('[1]Lookup for use classification'!$C$9,C114)),ISNUMBER(SEARCH('[1]Lookup for use classification'!$D$9,C114)),ISNUMBER(SEARCH('[1]Lookup for use classification'!$E$9,C114)),ISNUMBER(SEARCH('[1]Lookup for use classification'!$F$9,C114)),ISNUMBER(SEARCH('[1]Lookup for use classification'!$G$9,C114)),ISNUMBER(SEARCH('[1]Lookup for use classification'!$H$9,C114)),ISNUMBER(SEARCH('[1]Lookup for use classification'!$I$9,C114)),ISNUMBER(SEARCH('[1]Lookup for use classification'!$J$9,C114)),ISNUMBER(SEARCH('[1]Lookup for use classification'!$K$9,C114))),'[1]Lookup for use classification'!$A$9,IF(OR(ISNUMBER(SEARCH('[1]Lookup for use classification'!$B$10,C114)),ISNUMBER(SEARCH('[1]Lookup for use classification'!$C$10,C114)),ISNUMBER(SEARCH('[1]Lookup for use classification'!$D$10,C114)),ISNUMBER(SEARCH('[1]Lookup for use classification'!$E$10,C114)),ISNUMBER(SEARCH('[1]Lookup for use classification'!$F$10,C114)),ISNUMBER(SEARCH('[1]Lookup for use classification'!$G$10,C114))),'[1]Lookup for use classification'!$A$10,IF(OR(ISNUMBER(SEARCH('[1]Lookup for use classification'!$B$11,C114)),ISNUMBER(SEARCH('[1]Lookup for use classification'!$C$11,C114))),'[1]Lookup for use classification'!$A$11,IF(OR(ISNUMBER(SEARCH('[1]Lookup for use classification'!$B$12,C114)),ISNUMBER(SEARCH('[1]Lookup for use classification'!$C$12,C114))),'[1]Lookup for use classification'!$A$12,IF(OR(ISNUMBER(SEARCH('[1]Lookup for use classification'!$B$13,C114)),ISNUMBER(SEARCH('[1]Lookup for use classification'!$C$13,C114)),ISNUMBER(SEARCH('[1]Lookup for use classification'!$D$13,C114)),,ISNUMBER(SEARCH('[1]Lookup for use classification'!$C$13,C114)),ISNUMBER(SEARCH('[1]Lookup for use classification'!$E$13,C114))),'[1]Lookup for use classification'!$A$13,IF(OR(ISNUMBER(SEARCH('[1]Lookup for use classification'!$B$14,C114)),ISNUMBER(SEARCH('[1]Lookup for use classification'!$C$14,C114))),'[1]Lookup for use classification'!$A$14,"Other"))))))))))))</f>
        <v>Other</v>
      </c>
      <c r="E114" s="183"/>
      <c r="F114" s="184"/>
      <c r="G114" s="184" t="s">
        <v>795</v>
      </c>
    </row>
    <row r="115" spans="1:12" hidden="1">
      <c r="A115" s="161" t="s">
        <v>3341</v>
      </c>
      <c r="B115" s="8" t="str">
        <f>IF(ISNA(VLOOKUP(CONCATENATE(A115,C115),ARIS!$A$1:$A$959,1,FALSE)),"","ARIS")</f>
        <v>ARIS</v>
      </c>
      <c r="C115" s="162" t="s">
        <v>3342</v>
      </c>
      <c r="D115" s="165" t="s">
        <v>3335</v>
      </c>
      <c r="E115" s="163">
        <v>12426</v>
      </c>
      <c r="F115" s="163"/>
      <c r="G115" s="163"/>
      <c r="H115" s="164">
        <v>11300</v>
      </c>
      <c r="I115" s="164"/>
      <c r="J115" s="165">
        <v>108440.97595999998</v>
      </c>
    </row>
    <row r="116" spans="1:12" hidden="1">
      <c r="A116" s="147" t="s">
        <v>1984</v>
      </c>
      <c r="B116" s="8" t="str">
        <f>IF(ISNA(VLOOKUP(CONCATENATE(A116,C116),EUS!$B$2:$B$1939,1,FALSE)),"","End Use Study")</f>
        <v>End Use Study</v>
      </c>
      <c r="C116" s="8" t="s">
        <v>147</v>
      </c>
      <c r="D116" s="165" t="s">
        <v>3232</v>
      </c>
      <c r="E116" s="9">
        <v>3500</v>
      </c>
      <c r="F116" s="9"/>
      <c r="G116" s="9"/>
      <c r="H116" s="164">
        <v>3500</v>
      </c>
      <c r="I116" s="164"/>
      <c r="J116" s="7">
        <v>17900</v>
      </c>
      <c r="L116" s="6"/>
    </row>
    <row r="117" spans="1:12" hidden="1">
      <c r="A117" s="147" t="s">
        <v>1984</v>
      </c>
      <c r="B117" s="8" t="str">
        <f>IF(ISNA(VLOOKUP(CONCATENATE(A117,C117),EUS!$B$2:$B$1939,1,FALSE)),"","End Use Study")</f>
        <v>End Use Study</v>
      </c>
      <c r="C117" s="8" t="s">
        <v>3002</v>
      </c>
      <c r="D117" s="6" t="s">
        <v>377</v>
      </c>
      <c r="E117" s="9">
        <v>240</v>
      </c>
      <c r="F117" s="9"/>
      <c r="G117" s="9"/>
      <c r="H117" s="164">
        <v>100</v>
      </c>
      <c r="I117" s="164"/>
      <c r="J117" s="7"/>
      <c r="L117" s="6"/>
    </row>
    <row r="118" spans="1:12" hidden="1">
      <c r="A118" s="147" t="s">
        <v>1984</v>
      </c>
      <c r="B118" s="8" t="str">
        <f>IF(ISNA(VLOOKUP(CONCATENATE(A118,C118),EUS!$B$2:$B$1939,1,FALSE)),"","End Use Study")</f>
        <v>End Use Study</v>
      </c>
      <c r="C118" s="8" t="s">
        <v>3001</v>
      </c>
      <c r="D118" s="6" t="s">
        <v>377</v>
      </c>
      <c r="E118" s="9">
        <v>600</v>
      </c>
      <c r="F118" s="9"/>
      <c r="G118" s="9"/>
      <c r="H118" s="164">
        <v>275</v>
      </c>
      <c r="I118" s="164"/>
      <c r="J118" s="7">
        <v>275</v>
      </c>
      <c r="L118" s="6"/>
    </row>
    <row r="119" spans="1:12" hidden="1">
      <c r="A119" s="147" t="s">
        <v>1984</v>
      </c>
      <c r="B119" s="8" t="str">
        <f>IF(ISNA(VLOOKUP(CONCATENATE(A119,C119),EUS!$B$2:$B$1939,1,FALSE)),"","End Use Study")</f>
        <v>End Use Study</v>
      </c>
      <c r="C119" s="8" t="s">
        <v>5</v>
      </c>
      <c r="D119" s="6" t="s">
        <v>377</v>
      </c>
      <c r="E119" s="9">
        <v>3300</v>
      </c>
      <c r="F119" s="9"/>
      <c r="G119" s="9"/>
      <c r="H119" s="164">
        <v>3300</v>
      </c>
      <c r="I119" s="164"/>
      <c r="J119" s="7">
        <v>16800</v>
      </c>
      <c r="L119" s="6"/>
    </row>
    <row r="120" spans="1:12" hidden="1">
      <c r="A120" s="147" t="s">
        <v>1984</v>
      </c>
      <c r="B120" s="8" t="str">
        <f>IF(ISNA(VLOOKUP(CONCATENATE(A120,C120),EUS!$B$2:$B$1939,1,FALSE)),"","End Use Study")</f>
        <v>End Use Study</v>
      </c>
      <c r="C120" s="8" t="s">
        <v>2578</v>
      </c>
      <c r="D120" s="6" t="str">
        <f>IF(OR(ISNUMBER(SEARCH('[1]Lookup for use classification'!$B$1,C120)),ISNUMBER(SEARCH('[1]Lookup for use classification'!$C$1,C120)),ISNUMBER(SEARCH('[1]Lookup for use classification'!$D$1,C120)),ISNUMBER(SEARCH('[1]Lookup for use classification'!$E$1,C120))),'[1]Lookup for use classification'!$A$1,IF(ISNUMBER(SEARCH('[1]Lookup for use classification'!$B$2,C120)),'[1]Lookup for use classification'!$A$2,IF(ISNUMBER(SEARCH('[1]Lookup for use classification'!$B$3,C120)),'[1]Lookup for use classification'!$A$3,IF(OR(ISNUMBER(SEARCH('[1]Lookup for use classification'!$B$4,C120)),ISNUMBER(SEARCH('[1]Lookup for use classification'!$C$4,C120)),ISNUMBER(SEARCH('[1]Lookup for use classification'!$D$4,C120)),ISNUMBER(SEARCH('[1]Lookup for use classification'!$E$4,C120))),'[1]Lookup for use classification'!$A$4,IF(OR(ISNUMBER(SEARCH('[1]Lookup for use classification'!$B$5,C120)),ISNUMBER(SEARCH('[1]Lookup for use classification'!$C$5,C120)),ISNUMBER(SEARCH('[1]Lookup for use classification'!$D$5,C120))),'[1]Lookup for use classification'!$A$5,IF(OR(ISNUMBER(SEARCH('[1]Lookup for use classification'!$B$7,C120)),ISNUMBER(SEARCH('[1]Lookup for use classification'!$C$7,C120)),ISNUMBER(SEARCH('[1]Lookup for use classification'!$D$7,C120))),'[1]Lookup for use classification'!$A$7,IF(OR(ISNUMBER(SEARCH('[1]Lookup for use classification'!$B$9,C120)),ISNUMBER(SEARCH('[1]Lookup for use classification'!$C$9,C120)),ISNUMBER(SEARCH('[1]Lookup for use classification'!$D$9,C120)),ISNUMBER(SEARCH('[1]Lookup for use classification'!$E$9,C120)),ISNUMBER(SEARCH('[1]Lookup for use classification'!$F$9,C120)),ISNUMBER(SEARCH('[1]Lookup for use classification'!$G$9,C120)),ISNUMBER(SEARCH('[1]Lookup for use classification'!$H$9,C120)),ISNUMBER(SEARCH('[1]Lookup for use classification'!$I$9,C120)),ISNUMBER(SEARCH('[1]Lookup for use classification'!$J$9,C120)),ISNUMBER(SEARCH('[1]Lookup for use classification'!$K$9,C120))),'[1]Lookup for use classification'!$A$9,IF(OR(ISNUMBER(SEARCH('[1]Lookup for use classification'!$B$10,C120)),ISNUMBER(SEARCH('[1]Lookup for use classification'!$C$10,C120)),ISNUMBER(SEARCH('[1]Lookup for use classification'!$D$10,C120)),ISNUMBER(SEARCH('[1]Lookup for use classification'!$E$10,C120)),ISNUMBER(SEARCH('[1]Lookup for use classification'!$F$10,C120)),ISNUMBER(SEARCH('[1]Lookup for use classification'!$G$10,C120))),'[1]Lookup for use classification'!$A$10,IF(OR(ISNUMBER(SEARCH('[1]Lookup for use classification'!$B$11,C120)),ISNUMBER(SEARCH('[1]Lookup for use classification'!$C$11,C120))),'[1]Lookup for use classification'!$A$11,IF(OR(ISNUMBER(SEARCH('[1]Lookup for use classification'!$B$12,C120)),ISNUMBER(SEARCH('[1]Lookup for use classification'!$C$12,C120))),'[1]Lookup for use classification'!$A$12,IF(OR(ISNUMBER(SEARCH('[1]Lookup for use classification'!$B$13,C120)),ISNUMBER(SEARCH('[1]Lookup for use classification'!$C$13,C120)),ISNUMBER(SEARCH('[1]Lookup for use classification'!$D$13,C120)),,ISNUMBER(SEARCH('[1]Lookup for use classification'!$C$13,C120)),ISNUMBER(SEARCH('[1]Lookup for use classification'!$E$13,C120))),'[1]Lookup for use classification'!$A$13,IF(OR(ISNUMBER(SEARCH('[1]Lookup for use classification'!$B$14,C120)),ISNUMBER(SEARCH('[1]Lookup for use classification'!$C$14,C120))),'[1]Lookup for use classification'!$A$14,"Other"))))))))))))</f>
        <v>Other</v>
      </c>
      <c r="E120" s="9">
        <v>2250</v>
      </c>
      <c r="F120" s="9"/>
      <c r="G120" s="9"/>
      <c r="H120" s="164">
        <v>2250</v>
      </c>
      <c r="I120" s="164"/>
      <c r="J120" s="7">
        <v>11400</v>
      </c>
      <c r="L120" s="6"/>
    </row>
    <row r="121" spans="1:12" hidden="1">
      <c r="A121" s="138" t="s">
        <v>1984</v>
      </c>
      <c r="B121" s="8" t="str">
        <f>IF(ISNA(VLOOKUP(CONCATENATE(A121,C121),EUS!$B$2:$B$1939,1,FALSE)),"","End Use Study")</f>
        <v>End Use Study</v>
      </c>
      <c r="C121" s="8" t="s">
        <v>2579</v>
      </c>
      <c r="D121" s="6" t="str">
        <f>IF(OR(ISNUMBER(SEARCH('[1]Lookup for use classification'!$B$1,C121)),ISNUMBER(SEARCH('[1]Lookup for use classification'!$C$1,C121)),ISNUMBER(SEARCH('[1]Lookup for use classification'!$D$1,C121)),ISNUMBER(SEARCH('[1]Lookup for use classification'!$E$1,C121))),'[1]Lookup for use classification'!$A$1,IF(ISNUMBER(SEARCH('[1]Lookup for use classification'!$B$2,C121)),'[1]Lookup for use classification'!$A$2,IF(ISNUMBER(SEARCH('[1]Lookup for use classification'!$B$3,C121)),'[1]Lookup for use classification'!$A$3,IF(OR(ISNUMBER(SEARCH('[1]Lookup for use classification'!$B$4,C121)),ISNUMBER(SEARCH('[1]Lookup for use classification'!$C$4,C121)),ISNUMBER(SEARCH('[1]Lookup for use classification'!$D$4,C121)),ISNUMBER(SEARCH('[1]Lookup for use classification'!$E$4,C121))),'[1]Lookup for use classification'!$A$4,IF(OR(ISNUMBER(SEARCH('[1]Lookup for use classification'!$B$5,C121)),ISNUMBER(SEARCH('[1]Lookup for use classification'!$C$5,C121)),ISNUMBER(SEARCH('[1]Lookup for use classification'!$D$5,C121))),'[1]Lookup for use classification'!$A$5,IF(OR(ISNUMBER(SEARCH('[1]Lookup for use classification'!$B$7,C121)),ISNUMBER(SEARCH('[1]Lookup for use classification'!$C$7,C121)),ISNUMBER(SEARCH('[1]Lookup for use classification'!$D$7,C121))),'[1]Lookup for use classification'!$A$7,IF(OR(ISNUMBER(SEARCH('[1]Lookup for use classification'!$B$9,C121)),ISNUMBER(SEARCH('[1]Lookup for use classification'!$C$9,C121)),ISNUMBER(SEARCH('[1]Lookup for use classification'!$D$9,C121)),ISNUMBER(SEARCH('[1]Lookup for use classification'!$E$9,C121)),ISNUMBER(SEARCH('[1]Lookup for use classification'!$F$9,C121)),ISNUMBER(SEARCH('[1]Lookup for use classification'!$G$9,C121)),ISNUMBER(SEARCH('[1]Lookup for use classification'!$H$9,C121)),ISNUMBER(SEARCH('[1]Lookup for use classification'!$I$9,C121)),ISNUMBER(SEARCH('[1]Lookup for use classification'!$J$9,C121)),ISNUMBER(SEARCH('[1]Lookup for use classification'!$K$9,C121))),'[1]Lookup for use classification'!$A$9,IF(OR(ISNUMBER(SEARCH('[1]Lookup for use classification'!$B$10,C121)),ISNUMBER(SEARCH('[1]Lookup for use classification'!$C$10,C121)),ISNUMBER(SEARCH('[1]Lookup for use classification'!$D$10,C121)),ISNUMBER(SEARCH('[1]Lookup for use classification'!$E$10,C121)),ISNUMBER(SEARCH('[1]Lookup for use classification'!$F$10,C121)),ISNUMBER(SEARCH('[1]Lookup for use classification'!$G$10,C121))),'[1]Lookup for use classification'!$A$10,IF(OR(ISNUMBER(SEARCH('[1]Lookup for use classification'!$B$11,C121)),ISNUMBER(SEARCH('[1]Lookup for use classification'!$C$11,C121))),'[1]Lookup for use classification'!$A$11,IF(OR(ISNUMBER(SEARCH('[1]Lookup for use classification'!$B$12,C121)),ISNUMBER(SEARCH('[1]Lookup for use classification'!$C$12,C121))),'[1]Lookup for use classification'!$A$12,IF(OR(ISNUMBER(SEARCH('[1]Lookup for use classification'!$B$13,C121)),ISNUMBER(SEARCH('[1]Lookup for use classification'!$C$13,C121)),ISNUMBER(SEARCH('[1]Lookup for use classification'!$D$13,C121)),,ISNUMBER(SEARCH('[1]Lookup for use classification'!$C$13,C121)),ISNUMBER(SEARCH('[1]Lookup for use classification'!$E$13,C121))),'[1]Lookup for use classification'!$A$13,IF(OR(ISNUMBER(SEARCH('[1]Lookup for use classification'!$B$14,C121)),ISNUMBER(SEARCH('[1]Lookup for use classification'!$C$14,C121))),'[1]Lookup for use classification'!$A$14,"Other"))))))))))))</f>
        <v>Other</v>
      </c>
      <c r="E121" s="9">
        <v>2300</v>
      </c>
      <c r="F121" s="9"/>
      <c r="G121" s="9"/>
      <c r="H121" s="164">
        <v>2250</v>
      </c>
      <c r="I121" s="164"/>
      <c r="J121" s="7">
        <v>11600</v>
      </c>
      <c r="L121" s="6"/>
    </row>
    <row r="122" spans="1:12" hidden="1">
      <c r="A122" s="138" t="s">
        <v>1984</v>
      </c>
      <c r="B122" s="8" t="str">
        <f>IF(ISNA(VLOOKUP(CONCATENATE(A122,C122),EUS!$B$2:$B$1939,1,FALSE)),"","End Use Study")</f>
        <v>End Use Study</v>
      </c>
      <c r="C122" s="8" t="s">
        <v>2430</v>
      </c>
      <c r="D122" s="165" t="s">
        <v>2424</v>
      </c>
      <c r="E122" s="9">
        <v>1730</v>
      </c>
      <c r="F122" s="9"/>
      <c r="G122" s="9"/>
      <c r="H122" s="164">
        <v>700</v>
      </c>
      <c r="I122" s="164"/>
      <c r="J122" s="7">
        <v>6400</v>
      </c>
      <c r="L122" s="6"/>
    </row>
    <row r="123" spans="1:12" hidden="1">
      <c r="A123" s="138" t="s">
        <v>1984</v>
      </c>
      <c r="B123" s="8" t="str">
        <f>IF(ISNA(VLOOKUP(CONCATENATE(A123,C123),EUS!$B$2:$B$1939,1,FALSE)),"","End Use Study")</f>
        <v>End Use Study</v>
      </c>
      <c r="C123" s="8" t="s">
        <v>1986</v>
      </c>
      <c r="D123" s="165" t="s">
        <v>1980</v>
      </c>
      <c r="E123" s="9">
        <v>336</v>
      </c>
      <c r="F123" s="9"/>
      <c r="G123" s="9"/>
      <c r="H123" s="164"/>
      <c r="I123" s="164"/>
      <c r="J123" s="7"/>
      <c r="L123" s="6"/>
    </row>
    <row r="124" spans="1:12" hidden="1">
      <c r="A124" s="138" t="s">
        <v>1984</v>
      </c>
      <c r="B124" s="8" t="str">
        <f>IF(ISNA(VLOOKUP(CONCATENATE(A124,C124),EUS!$B$2:$B$1939,1,FALSE)),"","End Use Study")</f>
        <v>End Use Study</v>
      </c>
      <c r="C124" s="8" t="s">
        <v>1985</v>
      </c>
      <c r="D124" s="165" t="s">
        <v>1980</v>
      </c>
      <c r="E124" s="9">
        <v>950</v>
      </c>
      <c r="F124" s="9"/>
      <c r="G124" s="9"/>
      <c r="H124" s="164">
        <v>950</v>
      </c>
      <c r="I124" s="164"/>
      <c r="J124" s="7">
        <v>4800</v>
      </c>
      <c r="L124" s="6"/>
    </row>
    <row r="125" spans="1:12" hidden="1">
      <c r="A125" s="185" t="s">
        <v>807</v>
      </c>
      <c r="B125" s="8" t="s">
        <v>6054</v>
      </c>
      <c r="C125" s="8" t="s">
        <v>58</v>
      </c>
      <c r="D125" s="165" t="s">
        <v>3335</v>
      </c>
      <c r="E125" s="186">
        <v>19330</v>
      </c>
      <c r="F125" s="186"/>
      <c r="G125" s="186"/>
      <c r="H125" s="164">
        <v>20000</v>
      </c>
      <c r="I125" s="164"/>
      <c r="J125" s="186">
        <v>174469.71428571429</v>
      </c>
    </row>
    <row r="126" spans="1:12" hidden="1">
      <c r="A126" s="187" t="s">
        <v>807</v>
      </c>
      <c r="B126" s="167" t="s">
        <v>4456</v>
      </c>
      <c r="C126" s="182" t="s">
        <v>147</v>
      </c>
      <c r="D126" s="6" t="str">
        <f>IF(OR(ISNUMBER(SEARCH('[1]Lookup for use classification'!$B$1,C126)),ISNUMBER(SEARCH('[1]Lookup for use classification'!$C$1,C126)),ISNUMBER(SEARCH('[1]Lookup for use classification'!$D$1,C126)),ISNUMBER(SEARCH('[1]Lookup for use classification'!$E$1,C126))),'[1]Lookup for use classification'!$A$1,IF(ISNUMBER(SEARCH('[1]Lookup for use classification'!$B$2,C126)),'[1]Lookup for use classification'!$A$2,IF(ISNUMBER(SEARCH('[1]Lookup for use classification'!$B$3,C126)),'[1]Lookup for use classification'!$A$3,IF(OR(ISNUMBER(SEARCH('[1]Lookup for use classification'!$B$4,C126)),ISNUMBER(SEARCH('[1]Lookup for use classification'!$C$4,C126)),ISNUMBER(SEARCH('[1]Lookup for use classification'!$D$4,C126)),ISNUMBER(SEARCH('[1]Lookup for use classification'!$E$4,C126))),'[1]Lookup for use classification'!$A$4,IF(OR(ISNUMBER(SEARCH('[1]Lookup for use classification'!$B$5,C126)),ISNUMBER(SEARCH('[1]Lookup for use classification'!$C$5,C126)),ISNUMBER(SEARCH('[1]Lookup for use classification'!$D$5,C126))),'[1]Lookup for use classification'!$A$5,IF(OR(ISNUMBER(SEARCH('[1]Lookup for use classification'!$B$7,C126)),ISNUMBER(SEARCH('[1]Lookup for use classification'!$C$7,C126)),ISNUMBER(SEARCH('[1]Lookup for use classification'!$D$7,C126))),'[1]Lookup for use classification'!$A$7,IF(OR(ISNUMBER(SEARCH('[1]Lookup for use classification'!$B$9,C126)),ISNUMBER(SEARCH('[1]Lookup for use classification'!$C$9,C126)),ISNUMBER(SEARCH('[1]Lookup for use classification'!$D$9,C126)),ISNUMBER(SEARCH('[1]Lookup for use classification'!$E$9,C126)),ISNUMBER(SEARCH('[1]Lookup for use classification'!$F$9,C126)),ISNUMBER(SEARCH('[1]Lookup for use classification'!$G$9,C126)),ISNUMBER(SEARCH('[1]Lookup for use classification'!$H$9,C126)),ISNUMBER(SEARCH('[1]Lookup for use classification'!$I$9,C126)),ISNUMBER(SEARCH('[1]Lookup for use classification'!$J$9,C126)),ISNUMBER(SEARCH('[1]Lookup for use classification'!$K$9,C126))),'[1]Lookup for use classification'!$A$9,IF(OR(ISNUMBER(SEARCH('[1]Lookup for use classification'!$B$10,C126)),ISNUMBER(SEARCH('[1]Lookup for use classification'!$C$10,C126)),ISNUMBER(SEARCH('[1]Lookup for use classification'!$D$10,C126)),ISNUMBER(SEARCH('[1]Lookup for use classification'!$E$10,C126)),ISNUMBER(SEARCH('[1]Lookup for use classification'!$F$10,C126)),ISNUMBER(SEARCH('[1]Lookup for use classification'!$G$10,C126))),'[1]Lookup for use classification'!$A$10,IF(OR(ISNUMBER(SEARCH('[1]Lookup for use classification'!$B$11,C126)),ISNUMBER(SEARCH('[1]Lookup for use classification'!$C$11,C126))),'[1]Lookup for use classification'!$A$11,IF(OR(ISNUMBER(SEARCH('[1]Lookup for use classification'!$B$12,C126)),ISNUMBER(SEARCH('[1]Lookup for use classification'!$C$12,C126))),'[1]Lookup for use classification'!$A$12,IF(OR(ISNUMBER(SEARCH('[1]Lookup for use classification'!$B$13,C126)),ISNUMBER(SEARCH('[1]Lookup for use classification'!$C$13,C126)),ISNUMBER(SEARCH('[1]Lookup for use classification'!$D$13,C126)),,ISNUMBER(SEARCH('[1]Lookup for use classification'!$C$13,C126)),ISNUMBER(SEARCH('[1]Lookup for use classification'!$E$13,C126))),'[1]Lookup for use classification'!$A$13,IF(OR(ISNUMBER(SEARCH('[1]Lookup for use classification'!$B$14,C126)),ISNUMBER(SEARCH('[1]Lookup for use classification'!$C$14,C126))),'[1]Lookup for use classification'!$A$14,"Other"))))))))))))</f>
        <v>Health Care - Hospitals</v>
      </c>
      <c r="E126" s="183"/>
      <c r="F126" s="184"/>
      <c r="G126" s="184"/>
    </row>
    <row r="127" spans="1:12" hidden="1">
      <c r="A127" s="187" t="s">
        <v>807</v>
      </c>
      <c r="B127" s="167" t="s">
        <v>4456</v>
      </c>
      <c r="C127" s="182" t="s">
        <v>803</v>
      </c>
      <c r="D127" s="6" t="str">
        <f>IF(OR(ISNUMBER(SEARCH('[1]Lookup for use classification'!$B$1,C127)),ISNUMBER(SEARCH('[1]Lookup for use classification'!$C$1,C127)),ISNUMBER(SEARCH('[1]Lookup for use classification'!$D$1,C127)),ISNUMBER(SEARCH('[1]Lookup for use classification'!$E$1,C127))),'[1]Lookup for use classification'!$A$1,IF(ISNUMBER(SEARCH('[1]Lookup for use classification'!$B$2,C127)),'[1]Lookup for use classification'!$A$2,IF(ISNUMBER(SEARCH('[1]Lookup for use classification'!$B$3,C127)),'[1]Lookup for use classification'!$A$3,IF(OR(ISNUMBER(SEARCH('[1]Lookup for use classification'!$B$4,C127)),ISNUMBER(SEARCH('[1]Lookup for use classification'!$C$4,C127)),ISNUMBER(SEARCH('[1]Lookup for use classification'!$D$4,C127)),ISNUMBER(SEARCH('[1]Lookup for use classification'!$E$4,C127))),'[1]Lookup for use classification'!$A$4,IF(OR(ISNUMBER(SEARCH('[1]Lookup for use classification'!$B$5,C127)),ISNUMBER(SEARCH('[1]Lookup for use classification'!$C$5,C127)),ISNUMBER(SEARCH('[1]Lookup for use classification'!$D$5,C127))),'[1]Lookup for use classification'!$A$5,IF(OR(ISNUMBER(SEARCH('[1]Lookup for use classification'!$B$7,C127)),ISNUMBER(SEARCH('[1]Lookup for use classification'!$C$7,C127)),ISNUMBER(SEARCH('[1]Lookup for use classification'!$D$7,C127))),'[1]Lookup for use classification'!$A$7,IF(OR(ISNUMBER(SEARCH('[1]Lookup for use classification'!$B$9,C127)),ISNUMBER(SEARCH('[1]Lookup for use classification'!$C$9,C127)),ISNUMBER(SEARCH('[1]Lookup for use classification'!$D$9,C127)),ISNUMBER(SEARCH('[1]Lookup for use classification'!$E$9,C127)),ISNUMBER(SEARCH('[1]Lookup for use classification'!$F$9,C127)),ISNUMBER(SEARCH('[1]Lookup for use classification'!$G$9,C127)),ISNUMBER(SEARCH('[1]Lookup for use classification'!$H$9,C127)),ISNUMBER(SEARCH('[1]Lookup for use classification'!$I$9,C127)),ISNUMBER(SEARCH('[1]Lookup for use classification'!$J$9,C127)),ISNUMBER(SEARCH('[1]Lookup for use classification'!$K$9,C127))),'[1]Lookup for use classification'!$A$9,IF(OR(ISNUMBER(SEARCH('[1]Lookup for use classification'!$B$10,C127)),ISNUMBER(SEARCH('[1]Lookup for use classification'!$C$10,C127)),ISNUMBER(SEARCH('[1]Lookup for use classification'!$D$10,C127)),ISNUMBER(SEARCH('[1]Lookup for use classification'!$E$10,C127)),ISNUMBER(SEARCH('[1]Lookup for use classification'!$F$10,C127)),ISNUMBER(SEARCH('[1]Lookup for use classification'!$G$10,C127))),'[1]Lookup for use classification'!$A$10,IF(OR(ISNUMBER(SEARCH('[1]Lookup for use classification'!$B$11,C127)),ISNUMBER(SEARCH('[1]Lookup for use classification'!$C$11,C127))),'[1]Lookup for use classification'!$A$11,IF(OR(ISNUMBER(SEARCH('[1]Lookup for use classification'!$B$12,C127)),ISNUMBER(SEARCH('[1]Lookup for use classification'!$C$12,C127))),'[1]Lookup for use classification'!$A$12,IF(OR(ISNUMBER(SEARCH('[1]Lookup for use classification'!$B$13,C127)),ISNUMBER(SEARCH('[1]Lookup for use classification'!$C$13,C127)),ISNUMBER(SEARCH('[1]Lookup for use classification'!$D$13,C127)),,ISNUMBER(SEARCH('[1]Lookup for use classification'!$C$13,C127)),ISNUMBER(SEARCH('[1]Lookup for use classification'!$E$13,C127))),'[1]Lookup for use classification'!$A$13,IF(OR(ISNUMBER(SEARCH('[1]Lookup for use classification'!$B$14,C127)),ISNUMBER(SEARCH('[1]Lookup for use classification'!$C$14,C127))),'[1]Lookup for use classification'!$A$14,"Other"))))))))))))</f>
        <v>Health Care - Hospitals</v>
      </c>
      <c r="E127" s="183"/>
      <c r="F127" s="184"/>
      <c r="G127" s="184" t="s">
        <v>795</v>
      </c>
    </row>
    <row r="128" spans="1:12" hidden="1">
      <c r="A128" s="187" t="s">
        <v>807</v>
      </c>
      <c r="B128" s="167" t="s">
        <v>4456</v>
      </c>
      <c r="C128" s="182" t="s">
        <v>5</v>
      </c>
      <c r="D128" s="6" t="str">
        <f>IF(OR(ISNUMBER(SEARCH('[1]Lookup for use classification'!$B$1,C128)),ISNUMBER(SEARCH('[1]Lookup for use classification'!$C$1,C128)),ISNUMBER(SEARCH('[1]Lookup for use classification'!$D$1,C128)),ISNUMBER(SEARCH('[1]Lookup for use classification'!$E$1,C128))),'[1]Lookup for use classification'!$A$1,IF(ISNUMBER(SEARCH('[1]Lookup for use classification'!$B$2,C128)),'[1]Lookup for use classification'!$A$2,IF(ISNUMBER(SEARCH('[1]Lookup for use classification'!$B$3,C128)),'[1]Lookup for use classification'!$A$3,IF(OR(ISNUMBER(SEARCH('[1]Lookup for use classification'!$B$4,C128)),ISNUMBER(SEARCH('[1]Lookup for use classification'!$C$4,C128)),ISNUMBER(SEARCH('[1]Lookup for use classification'!$D$4,C128)),ISNUMBER(SEARCH('[1]Lookup for use classification'!$E$4,C128))),'[1]Lookup for use classification'!$A$4,IF(OR(ISNUMBER(SEARCH('[1]Lookup for use classification'!$B$5,C128)),ISNUMBER(SEARCH('[1]Lookup for use classification'!$C$5,C128)),ISNUMBER(SEARCH('[1]Lookup for use classification'!$D$5,C128))),'[1]Lookup for use classification'!$A$5,IF(OR(ISNUMBER(SEARCH('[1]Lookup for use classification'!$B$7,C128)),ISNUMBER(SEARCH('[1]Lookup for use classification'!$C$7,C128)),ISNUMBER(SEARCH('[1]Lookup for use classification'!$D$7,C128))),'[1]Lookup for use classification'!$A$7,IF(OR(ISNUMBER(SEARCH('[1]Lookup for use classification'!$B$9,C128)),ISNUMBER(SEARCH('[1]Lookup for use classification'!$C$9,C128)),ISNUMBER(SEARCH('[1]Lookup for use classification'!$D$9,C128)),ISNUMBER(SEARCH('[1]Lookup for use classification'!$E$9,C128)),ISNUMBER(SEARCH('[1]Lookup for use classification'!$F$9,C128)),ISNUMBER(SEARCH('[1]Lookup for use classification'!$G$9,C128)),ISNUMBER(SEARCH('[1]Lookup for use classification'!$H$9,C128)),ISNUMBER(SEARCH('[1]Lookup for use classification'!$I$9,C128)),ISNUMBER(SEARCH('[1]Lookup for use classification'!$J$9,C128)),ISNUMBER(SEARCH('[1]Lookup for use classification'!$K$9,C128))),'[1]Lookup for use classification'!$A$9,IF(OR(ISNUMBER(SEARCH('[1]Lookup for use classification'!$B$10,C128)),ISNUMBER(SEARCH('[1]Lookup for use classification'!$C$10,C128)),ISNUMBER(SEARCH('[1]Lookup for use classification'!$D$10,C128)),ISNUMBER(SEARCH('[1]Lookup for use classification'!$E$10,C128)),ISNUMBER(SEARCH('[1]Lookup for use classification'!$F$10,C128)),ISNUMBER(SEARCH('[1]Lookup for use classification'!$G$10,C128))),'[1]Lookup for use classification'!$A$10,IF(OR(ISNUMBER(SEARCH('[1]Lookup for use classification'!$B$11,C128)),ISNUMBER(SEARCH('[1]Lookup for use classification'!$C$11,C128))),'[1]Lookup for use classification'!$A$11,IF(OR(ISNUMBER(SEARCH('[1]Lookup for use classification'!$B$12,C128)),ISNUMBER(SEARCH('[1]Lookup for use classification'!$C$12,C128))),'[1]Lookup for use classification'!$A$12,IF(OR(ISNUMBER(SEARCH('[1]Lookup for use classification'!$B$13,C128)),ISNUMBER(SEARCH('[1]Lookup for use classification'!$C$13,C128)),ISNUMBER(SEARCH('[1]Lookup for use classification'!$D$13,C128)),,ISNUMBER(SEARCH('[1]Lookup for use classification'!$C$13,C128)),ISNUMBER(SEARCH('[1]Lookup for use classification'!$E$13,C128))),'[1]Lookup for use classification'!$A$13,IF(OR(ISNUMBER(SEARCH('[1]Lookup for use classification'!$B$14,C128)),ISNUMBER(SEARCH('[1]Lookup for use classification'!$C$14,C128))),'[1]Lookup for use classification'!$A$14,"Other"))))))))))))</f>
        <v>Office</v>
      </c>
      <c r="E128" s="183"/>
      <c r="F128" s="184"/>
      <c r="G128" s="184" t="s">
        <v>795</v>
      </c>
    </row>
    <row r="129" spans="1:12" hidden="1">
      <c r="A129" s="187" t="s">
        <v>807</v>
      </c>
      <c r="B129" s="167" t="s">
        <v>4456</v>
      </c>
      <c r="C129" s="182" t="s">
        <v>37</v>
      </c>
      <c r="D129" s="6" t="str">
        <f>IF(OR(ISNUMBER(SEARCH('[1]Lookup for use classification'!$B$1,C129)),ISNUMBER(SEARCH('[1]Lookup for use classification'!$C$1,C129)),ISNUMBER(SEARCH('[1]Lookup for use classification'!$D$1,C129)),ISNUMBER(SEARCH('[1]Lookup for use classification'!$E$1,C129))),'[1]Lookup for use classification'!$A$1,IF(ISNUMBER(SEARCH('[1]Lookup for use classification'!$B$2,C129)),'[1]Lookup for use classification'!$A$2,IF(ISNUMBER(SEARCH('[1]Lookup for use classification'!$B$3,C129)),'[1]Lookup for use classification'!$A$3,IF(OR(ISNUMBER(SEARCH('[1]Lookup for use classification'!$B$4,C129)),ISNUMBER(SEARCH('[1]Lookup for use classification'!$C$4,C129)),ISNUMBER(SEARCH('[1]Lookup for use classification'!$D$4,C129)),ISNUMBER(SEARCH('[1]Lookup for use classification'!$E$4,C129))),'[1]Lookup for use classification'!$A$4,IF(OR(ISNUMBER(SEARCH('[1]Lookup for use classification'!$B$5,C129)),ISNUMBER(SEARCH('[1]Lookup for use classification'!$C$5,C129)),ISNUMBER(SEARCH('[1]Lookup for use classification'!$D$5,C129))),'[1]Lookup for use classification'!$A$5,IF(OR(ISNUMBER(SEARCH('[1]Lookup for use classification'!$B$7,C129)),ISNUMBER(SEARCH('[1]Lookup for use classification'!$C$7,C129)),ISNUMBER(SEARCH('[1]Lookup for use classification'!$D$7,C129))),'[1]Lookup for use classification'!$A$7,IF(OR(ISNUMBER(SEARCH('[1]Lookup for use classification'!$B$9,C129)),ISNUMBER(SEARCH('[1]Lookup for use classification'!$C$9,C129)),ISNUMBER(SEARCH('[1]Lookup for use classification'!$D$9,C129)),ISNUMBER(SEARCH('[1]Lookup for use classification'!$E$9,C129)),ISNUMBER(SEARCH('[1]Lookup for use classification'!$F$9,C129)),ISNUMBER(SEARCH('[1]Lookup for use classification'!$G$9,C129)),ISNUMBER(SEARCH('[1]Lookup for use classification'!$H$9,C129)),ISNUMBER(SEARCH('[1]Lookup for use classification'!$I$9,C129)),ISNUMBER(SEARCH('[1]Lookup for use classification'!$J$9,C129)),ISNUMBER(SEARCH('[1]Lookup for use classification'!$K$9,C129))),'[1]Lookup for use classification'!$A$9,IF(OR(ISNUMBER(SEARCH('[1]Lookup for use classification'!$B$10,C129)),ISNUMBER(SEARCH('[1]Lookup for use classification'!$C$10,C129)),ISNUMBER(SEARCH('[1]Lookup for use classification'!$D$10,C129)),ISNUMBER(SEARCH('[1]Lookup for use classification'!$E$10,C129)),ISNUMBER(SEARCH('[1]Lookup for use classification'!$F$10,C129)),ISNUMBER(SEARCH('[1]Lookup for use classification'!$G$10,C129))),'[1]Lookup for use classification'!$A$10,IF(OR(ISNUMBER(SEARCH('[1]Lookup for use classification'!$B$11,C129)),ISNUMBER(SEARCH('[1]Lookup for use classification'!$C$11,C129))),'[1]Lookup for use classification'!$A$11,IF(OR(ISNUMBER(SEARCH('[1]Lookup for use classification'!$B$12,C129)),ISNUMBER(SEARCH('[1]Lookup for use classification'!$C$12,C129))),'[1]Lookup for use classification'!$A$12,IF(OR(ISNUMBER(SEARCH('[1]Lookup for use classification'!$B$13,C129)),ISNUMBER(SEARCH('[1]Lookup for use classification'!$C$13,C129)),ISNUMBER(SEARCH('[1]Lookup for use classification'!$D$13,C129)),,ISNUMBER(SEARCH('[1]Lookup for use classification'!$C$13,C129)),ISNUMBER(SEARCH('[1]Lookup for use classification'!$E$13,C129))),'[1]Lookup for use classification'!$A$13,IF(OR(ISNUMBER(SEARCH('[1]Lookup for use classification'!$B$14,C129)),ISNUMBER(SEARCH('[1]Lookup for use classification'!$C$14,C129))),'[1]Lookup for use classification'!$A$14,"Other"))))))))))))</f>
        <v>Office</v>
      </c>
      <c r="E129" s="183"/>
      <c r="F129" s="184"/>
      <c r="G129" s="184" t="s">
        <v>795</v>
      </c>
    </row>
    <row r="130" spans="1:12" hidden="1">
      <c r="A130" s="187" t="s">
        <v>807</v>
      </c>
      <c r="B130" s="167" t="s">
        <v>4456</v>
      </c>
      <c r="C130" s="182" t="s">
        <v>153</v>
      </c>
      <c r="D130" s="6" t="str">
        <f>IF(OR(ISNUMBER(SEARCH('[1]Lookup for use classification'!$B$1,C130)),ISNUMBER(SEARCH('[1]Lookup for use classification'!$C$1,C130)),ISNUMBER(SEARCH('[1]Lookup for use classification'!$D$1,C130)),ISNUMBER(SEARCH('[1]Lookup for use classification'!$E$1,C130))),'[1]Lookup for use classification'!$A$1,IF(ISNUMBER(SEARCH('[1]Lookup for use classification'!$B$2,C130)),'[1]Lookup for use classification'!$A$2,IF(ISNUMBER(SEARCH('[1]Lookup for use classification'!$B$3,C130)),'[1]Lookup for use classification'!$A$3,IF(OR(ISNUMBER(SEARCH('[1]Lookup for use classification'!$B$4,C130)),ISNUMBER(SEARCH('[1]Lookup for use classification'!$C$4,C130)),ISNUMBER(SEARCH('[1]Lookup for use classification'!$D$4,C130)),ISNUMBER(SEARCH('[1]Lookup for use classification'!$E$4,C130))),'[1]Lookup for use classification'!$A$4,IF(OR(ISNUMBER(SEARCH('[1]Lookup for use classification'!$B$5,C130)),ISNUMBER(SEARCH('[1]Lookup for use classification'!$C$5,C130)),ISNUMBER(SEARCH('[1]Lookup for use classification'!$D$5,C130))),'[1]Lookup for use classification'!$A$5,IF(OR(ISNUMBER(SEARCH('[1]Lookup for use classification'!$B$7,C130)),ISNUMBER(SEARCH('[1]Lookup for use classification'!$C$7,C130)),ISNUMBER(SEARCH('[1]Lookup for use classification'!$D$7,C130))),'[1]Lookup for use classification'!$A$7,IF(OR(ISNUMBER(SEARCH('[1]Lookup for use classification'!$B$9,C130)),ISNUMBER(SEARCH('[1]Lookup for use classification'!$C$9,C130)),ISNUMBER(SEARCH('[1]Lookup for use classification'!$D$9,C130)),ISNUMBER(SEARCH('[1]Lookup for use classification'!$E$9,C130)),ISNUMBER(SEARCH('[1]Lookup for use classification'!$F$9,C130)),ISNUMBER(SEARCH('[1]Lookup for use classification'!$G$9,C130)),ISNUMBER(SEARCH('[1]Lookup for use classification'!$H$9,C130)),ISNUMBER(SEARCH('[1]Lookup for use classification'!$I$9,C130)),ISNUMBER(SEARCH('[1]Lookup for use classification'!$J$9,C130)),ISNUMBER(SEARCH('[1]Lookup for use classification'!$K$9,C130))),'[1]Lookup for use classification'!$A$9,IF(OR(ISNUMBER(SEARCH('[1]Lookup for use classification'!$B$10,C130)),ISNUMBER(SEARCH('[1]Lookup for use classification'!$C$10,C130)),ISNUMBER(SEARCH('[1]Lookup for use classification'!$D$10,C130)),ISNUMBER(SEARCH('[1]Lookup for use classification'!$E$10,C130)),ISNUMBER(SEARCH('[1]Lookup for use classification'!$F$10,C130)),ISNUMBER(SEARCH('[1]Lookup for use classification'!$G$10,C130))),'[1]Lookup for use classification'!$A$10,IF(OR(ISNUMBER(SEARCH('[1]Lookup for use classification'!$B$11,C130)),ISNUMBER(SEARCH('[1]Lookup for use classification'!$C$11,C130))),'[1]Lookup for use classification'!$A$11,IF(OR(ISNUMBER(SEARCH('[1]Lookup for use classification'!$B$12,C130)),ISNUMBER(SEARCH('[1]Lookup for use classification'!$C$12,C130))),'[1]Lookup for use classification'!$A$12,IF(OR(ISNUMBER(SEARCH('[1]Lookup for use classification'!$B$13,C130)),ISNUMBER(SEARCH('[1]Lookup for use classification'!$C$13,C130)),ISNUMBER(SEARCH('[1]Lookup for use classification'!$D$13,C130)),,ISNUMBER(SEARCH('[1]Lookup for use classification'!$C$13,C130)),ISNUMBER(SEARCH('[1]Lookup for use classification'!$E$13,C130))),'[1]Lookup for use classification'!$A$13,IF(OR(ISNUMBER(SEARCH('[1]Lookup for use classification'!$B$14,C130)),ISNUMBER(SEARCH('[1]Lookup for use classification'!$C$14,C130))),'[1]Lookup for use classification'!$A$14,"Other"))))))))))))</f>
        <v>Office</v>
      </c>
      <c r="E130" s="183"/>
      <c r="F130" s="184"/>
      <c r="G130" s="184" t="s">
        <v>795</v>
      </c>
    </row>
    <row r="131" spans="1:12" hidden="1">
      <c r="A131" s="185" t="s">
        <v>807</v>
      </c>
      <c r="B131" s="167" t="s">
        <v>4456</v>
      </c>
      <c r="C131" s="182" t="s">
        <v>44</v>
      </c>
      <c r="D131" s="6" t="str">
        <f>IF(OR(ISNUMBER(SEARCH('[1]Lookup for use classification'!$B$1,C131)),ISNUMBER(SEARCH('[1]Lookup for use classification'!$C$1,C131)),ISNUMBER(SEARCH('[1]Lookup for use classification'!$D$1,C131)),ISNUMBER(SEARCH('[1]Lookup for use classification'!$E$1,C131))),'[1]Lookup for use classification'!$A$1,IF(ISNUMBER(SEARCH('[1]Lookup for use classification'!$B$2,C131)),'[1]Lookup for use classification'!$A$2,IF(ISNUMBER(SEARCH('[1]Lookup for use classification'!$B$3,C131)),'[1]Lookup for use classification'!$A$3,IF(OR(ISNUMBER(SEARCH('[1]Lookup for use classification'!$B$4,C131)),ISNUMBER(SEARCH('[1]Lookup for use classification'!$C$4,C131)),ISNUMBER(SEARCH('[1]Lookup for use classification'!$D$4,C131)),ISNUMBER(SEARCH('[1]Lookup for use classification'!$E$4,C131))),'[1]Lookup for use classification'!$A$4,IF(OR(ISNUMBER(SEARCH('[1]Lookup for use classification'!$B$5,C131)),ISNUMBER(SEARCH('[1]Lookup for use classification'!$C$5,C131)),ISNUMBER(SEARCH('[1]Lookup for use classification'!$D$5,C131))),'[1]Lookup for use classification'!$A$5,IF(OR(ISNUMBER(SEARCH('[1]Lookup for use classification'!$B$7,C131)),ISNUMBER(SEARCH('[1]Lookup for use classification'!$C$7,C131)),ISNUMBER(SEARCH('[1]Lookup for use classification'!$D$7,C131))),'[1]Lookup for use classification'!$A$7,IF(OR(ISNUMBER(SEARCH('[1]Lookup for use classification'!$B$9,C131)),ISNUMBER(SEARCH('[1]Lookup for use classification'!$C$9,C131)),ISNUMBER(SEARCH('[1]Lookup for use classification'!$D$9,C131)),ISNUMBER(SEARCH('[1]Lookup for use classification'!$E$9,C131)),ISNUMBER(SEARCH('[1]Lookup for use classification'!$F$9,C131)),ISNUMBER(SEARCH('[1]Lookup for use classification'!$G$9,C131)),ISNUMBER(SEARCH('[1]Lookup for use classification'!$H$9,C131)),ISNUMBER(SEARCH('[1]Lookup for use classification'!$I$9,C131)),ISNUMBER(SEARCH('[1]Lookup for use classification'!$J$9,C131)),ISNUMBER(SEARCH('[1]Lookup for use classification'!$K$9,C131))),'[1]Lookup for use classification'!$A$9,IF(OR(ISNUMBER(SEARCH('[1]Lookup for use classification'!$B$10,C131)),ISNUMBER(SEARCH('[1]Lookup for use classification'!$C$10,C131)),ISNUMBER(SEARCH('[1]Lookup for use classification'!$D$10,C131)),ISNUMBER(SEARCH('[1]Lookup for use classification'!$E$10,C131)),ISNUMBER(SEARCH('[1]Lookup for use classification'!$F$10,C131)),ISNUMBER(SEARCH('[1]Lookup for use classification'!$G$10,C131))),'[1]Lookup for use classification'!$A$10,IF(OR(ISNUMBER(SEARCH('[1]Lookup for use classification'!$B$11,C131)),ISNUMBER(SEARCH('[1]Lookup for use classification'!$C$11,C131))),'[1]Lookup for use classification'!$A$11,IF(OR(ISNUMBER(SEARCH('[1]Lookup for use classification'!$B$12,C131)),ISNUMBER(SEARCH('[1]Lookup for use classification'!$C$12,C131))),'[1]Lookup for use classification'!$A$12,IF(OR(ISNUMBER(SEARCH('[1]Lookup for use classification'!$B$13,C131)),ISNUMBER(SEARCH('[1]Lookup for use classification'!$C$13,C131)),ISNUMBER(SEARCH('[1]Lookup for use classification'!$D$13,C131)),,ISNUMBER(SEARCH('[1]Lookup for use classification'!$C$13,C131)),ISNUMBER(SEARCH('[1]Lookup for use classification'!$E$13,C131))),'[1]Lookup for use classification'!$A$13,IF(OR(ISNUMBER(SEARCH('[1]Lookup for use classification'!$B$14,C131)),ISNUMBER(SEARCH('[1]Lookup for use classification'!$C$14,C131))),'[1]Lookup for use classification'!$A$14,"Other"))))))))))))</f>
        <v>Other</v>
      </c>
      <c r="E131" s="183">
        <v>96</v>
      </c>
      <c r="F131" s="184"/>
      <c r="G131" s="184"/>
    </row>
    <row r="132" spans="1:12" hidden="1">
      <c r="A132" s="185" t="s">
        <v>807</v>
      </c>
      <c r="B132" s="167" t="s">
        <v>4456</v>
      </c>
      <c r="C132" s="182" t="s">
        <v>804</v>
      </c>
      <c r="D132" s="6" t="str">
        <f>IF(OR(ISNUMBER(SEARCH('[1]Lookup for use classification'!$B$1,C132)),ISNUMBER(SEARCH('[1]Lookup for use classification'!$C$1,C132)),ISNUMBER(SEARCH('[1]Lookup for use classification'!$D$1,C132)),ISNUMBER(SEARCH('[1]Lookup for use classification'!$E$1,C132))),'[1]Lookup for use classification'!$A$1,IF(ISNUMBER(SEARCH('[1]Lookup for use classification'!$B$2,C132)),'[1]Lookup for use classification'!$A$2,IF(ISNUMBER(SEARCH('[1]Lookup for use classification'!$B$3,C132)),'[1]Lookup for use classification'!$A$3,IF(OR(ISNUMBER(SEARCH('[1]Lookup for use classification'!$B$4,C132)),ISNUMBER(SEARCH('[1]Lookup for use classification'!$C$4,C132)),ISNUMBER(SEARCH('[1]Lookup for use classification'!$D$4,C132)),ISNUMBER(SEARCH('[1]Lookup for use classification'!$E$4,C132))),'[1]Lookup for use classification'!$A$4,IF(OR(ISNUMBER(SEARCH('[1]Lookup for use classification'!$B$5,C132)),ISNUMBER(SEARCH('[1]Lookup for use classification'!$C$5,C132)),ISNUMBER(SEARCH('[1]Lookup for use classification'!$D$5,C132))),'[1]Lookup for use classification'!$A$5,IF(OR(ISNUMBER(SEARCH('[1]Lookup for use classification'!$B$7,C132)),ISNUMBER(SEARCH('[1]Lookup for use classification'!$C$7,C132)),ISNUMBER(SEARCH('[1]Lookup for use classification'!$D$7,C132))),'[1]Lookup for use classification'!$A$7,IF(OR(ISNUMBER(SEARCH('[1]Lookup for use classification'!$B$9,C132)),ISNUMBER(SEARCH('[1]Lookup for use classification'!$C$9,C132)),ISNUMBER(SEARCH('[1]Lookup for use classification'!$D$9,C132)),ISNUMBER(SEARCH('[1]Lookup for use classification'!$E$9,C132)),ISNUMBER(SEARCH('[1]Lookup for use classification'!$F$9,C132)),ISNUMBER(SEARCH('[1]Lookup for use classification'!$G$9,C132)),ISNUMBER(SEARCH('[1]Lookup for use classification'!$H$9,C132)),ISNUMBER(SEARCH('[1]Lookup for use classification'!$I$9,C132)),ISNUMBER(SEARCH('[1]Lookup for use classification'!$J$9,C132)),ISNUMBER(SEARCH('[1]Lookup for use classification'!$K$9,C132))),'[1]Lookup for use classification'!$A$9,IF(OR(ISNUMBER(SEARCH('[1]Lookup for use classification'!$B$10,C132)),ISNUMBER(SEARCH('[1]Lookup for use classification'!$C$10,C132)),ISNUMBER(SEARCH('[1]Lookup for use classification'!$D$10,C132)),ISNUMBER(SEARCH('[1]Lookup for use classification'!$E$10,C132)),ISNUMBER(SEARCH('[1]Lookup for use classification'!$F$10,C132)),ISNUMBER(SEARCH('[1]Lookup for use classification'!$G$10,C132))),'[1]Lookup for use classification'!$A$10,IF(OR(ISNUMBER(SEARCH('[1]Lookup for use classification'!$B$11,C132)),ISNUMBER(SEARCH('[1]Lookup for use classification'!$C$11,C132))),'[1]Lookup for use classification'!$A$11,IF(OR(ISNUMBER(SEARCH('[1]Lookup for use classification'!$B$12,C132)),ISNUMBER(SEARCH('[1]Lookup for use classification'!$C$12,C132))),'[1]Lookup for use classification'!$A$12,IF(OR(ISNUMBER(SEARCH('[1]Lookup for use classification'!$B$13,C132)),ISNUMBER(SEARCH('[1]Lookup for use classification'!$C$13,C132)),ISNUMBER(SEARCH('[1]Lookup for use classification'!$D$13,C132)),,ISNUMBER(SEARCH('[1]Lookup for use classification'!$C$13,C132)),ISNUMBER(SEARCH('[1]Lookup for use classification'!$E$13,C132))),'[1]Lookup for use classification'!$A$13,IF(OR(ISNUMBER(SEARCH('[1]Lookup for use classification'!$B$14,C132)),ISNUMBER(SEARCH('[1]Lookup for use classification'!$C$14,C132))),'[1]Lookup for use classification'!$A$14,"Other"))))))))))))</f>
        <v>Other</v>
      </c>
      <c r="E132" s="183">
        <v>192</v>
      </c>
      <c r="F132" s="184"/>
      <c r="G132" s="184"/>
    </row>
    <row r="133" spans="1:12" hidden="1">
      <c r="A133" s="185" t="s">
        <v>807</v>
      </c>
      <c r="B133" s="167" t="s">
        <v>4456</v>
      </c>
      <c r="C133" s="182" t="s">
        <v>309</v>
      </c>
      <c r="D133" s="6" t="str">
        <f>IF(OR(ISNUMBER(SEARCH('[1]Lookup for use classification'!$B$1,C133)),ISNUMBER(SEARCH('[1]Lookup for use classification'!$C$1,C133)),ISNUMBER(SEARCH('[1]Lookup for use classification'!$D$1,C133)),ISNUMBER(SEARCH('[1]Lookup for use classification'!$E$1,C133))),'[1]Lookup for use classification'!$A$1,IF(ISNUMBER(SEARCH('[1]Lookup for use classification'!$B$2,C133)),'[1]Lookup for use classification'!$A$2,IF(ISNUMBER(SEARCH('[1]Lookup for use classification'!$B$3,C133)),'[1]Lookup for use classification'!$A$3,IF(OR(ISNUMBER(SEARCH('[1]Lookup for use classification'!$B$4,C133)),ISNUMBER(SEARCH('[1]Lookup for use classification'!$C$4,C133)),ISNUMBER(SEARCH('[1]Lookup for use classification'!$D$4,C133)),ISNUMBER(SEARCH('[1]Lookup for use classification'!$E$4,C133))),'[1]Lookup for use classification'!$A$4,IF(OR(ISNUMBER(SEARCH('[1]Lookup for use classification'!$B$5,C133)),ISNUMBER(SEARCH('[1]Lookup for use classification'!$C$5,C133)),ISNUMBER(SEARCH('[1]Lookup for use classification'!$D$5,C133))),'[1]Lookup for use classification'!$A$5,IF(OR(ISNUMBER(SEARCH('[1]Lookup for use classification'!$B$7,C133)),ISNUMBER(SEARCH('[1]Lookup for use classification'!$C$7,C133)),ISNUMBER(SEARCH('[1]Lookup for use classification'!$D$7,C133))),'[1]Lookup for use classification'!$A$7,IF(OR(ISNUMBER(SEARCH('[1]Lookup for use classification'!$B$9,C133)),ISNUMBER(SEARCH('[1]Lookup for use classification'!$C$9,C133)),ISNUMBER(SEARCH('[1]Lookup for use classification'!$D$9,C133)),ISNUMBER(SEARCH('[1]Lookup for use classification'!$E$9,C133)),ISNUMBER(SEARCH('[1]Lookup for use classification'!$F$9,C133)),ISNUMBER(SEARCH('[1]Lookup for use classification'!$G$9,C133)),ISNUMBER(SEARCH('[1]Lookup for use classification'!$H$9,C133)),ISNUMBER(SEARCH('[1]Lookup for use classification'!$I$9,C133)),ISNUMBER(SEARCH('[1]Lookup for use classification'!$J$9,C133)),ISNUMBER(SEARCH('[1]Lookup for use classification'!$K$9,C133))),'[1]Lookup for use classification'!$A$9,IF(OR(ISNUMBER(SEARCH('[1]Lookup for use classification'!$B$10,C133)),ISNUMBER(SEARCH('[1]Lookup for use classification'!$C$10,C133)),ISNUMBER(SEARCH('[1]Lookup for use classification'!$D$10,C133)),ISNUMBER(SEARCH('[1]Lookup for use classification'!$E$10,C133)),ISNUMBER(SEARCH('[1]Lookup for use classification'!$F$10,C133)),ISNUMBER(SEARCH('[1]Lookup for use classification'!$G$10,C133))),'[1]Lookup for use classification'!$A$10,IF(OR(ISNUMBER(SEARCH('[1]Lookup for use classification'!$B$11,C133)),ISNUMBER(SEARCH('[1]Lookup for use classification'!$C$11,C133))),'[1]Lookup for use classification'!$A$11,IF(OR(ISNUMBER(SEARCH('[1]Lookup for use classification'!$B$12,C133)),ISNUMBER(SEARCH('[1]Lookup for use classification'!$C$12,C133))),'[1]Lookup for use classification'!$A$12,IF(OR(ISNUMBER(SEARCH('[1]Lookup for use classification'!$B$13,C133)),ISNUMBER(SEARCH('[1]Lookup for use classification'!$C$13,C133)),ISNUMBER(SEARCH('[1]Lookup for use classification'!$D$13,C133)),,ISNUMBER(SEARCH('[1]Lookup for use classification'!$C$13,C133)),ISNUMBER(SEARCH('[1]Lookup for use classification'!$E$13,C133))),'[1]Lookup for use classification'!$A$13,IF(OR(ISNUMBER(SEARCH('[1]Lookup for use classification'!$B$14,C133)),ISNUMBER(SEARCH('[1]Lookup for use classification'!$C$14,C133))),'[1]Lookup for use classification'!$A$14,"Other"))))))))))))</f>
        <v>Other</v>
      </c>
      <c r="E133" s="183">
        <v>450</v>
      </c>
      <c r="F133" s="184"/>
      <c r="G133" s="184"/>
    </row>
    <row r="134" spans="1:12" hidden="1">
      <c r="A134" s="185" t="s">
        <v>807</v>
      </c>
      <c r="B134" s="167" t="s">
        <v>4456</v>
      </c>
      <c r="C134" s="182" t="s">
        <v>337</v>
      </c>
      <c r="D134" s="6" t="str">
        <f>IF(OR(ISNUMBER(SEARCH('[1]Lookup for use classification'!$B$1,C134)),ISNUMBER(SEARCH('[1]Lookup for use classification'!$C$1,C134)),ISNUMBER(SEARCH('[1]Lookup for use classification'!$D$1,C134)),ISNUMBER(SEARCH('[1]Lookup for use classification'!$E$1,C134))),'[1]Lookup for use classification'!$A$1,IF(ISNUMBER(SEARCH('[1]Lookup for use classification'!$B$2,C134)),'[1]Lookup for use classification'!$A$2,IF(ISNUMBER(SEARCH('[1]Lookup for use classification'!$B$3,C134)),'[1]Lookup for use classification'!$A$3,IF(OR(ISNUMBER(SEARCH('[1]Lookup for use classification'!$B$4,C134)),ISNUMBER(SEARCH('[1]Lookup for use classification'!$C$4,C134)),ISNUMBER(SEARCH('[1]Lookup for use classification'!$D$4,C134)),ISNUMBER(SEARCH('[1]Lookup for use classification'!$E$4,C134))),'[1]Lookup for use classification'!$A$4,IF(OR(ISNUMBER(SEARCH('[1]Lookup for use classification'!$B$5,C134)),ISNUMBER(SEARCH('[1]Lookup for use classification'!$C$5,C134)),ISNUMBER(SEARCH('[1]Lookup for use classification'!$D$5,C134))),'[1]Lookup for use classification'!$A$5,IF(OR(ISNUMBER(SEARCH('[1]Lookup for use classification'!$B$7,C134)),ISNUMBER(SEARCH('[1]Lookup for use classification'!$C$7,C134)),ISNUMBER(SEARCH('[1]Lookup for use classification'!$D$7,C134))),'[1]Lookup for use classification'!$A$7,IF(OR(ISNUMBER(SEARCH('[1]Lookup for use classification'!$B$9,C134)),ISNUMBER(SEARCH('[1]Lookup for use classification'!$C$9,C134)),ISNUMBER(SEARCH('[1]Lookup for use classification'!$D$9,C134)),ISNUMBER(SEARCH('[1]Lookup for use classification'!$E$9,C134)),ISNUMBER(SEARCH('[1]Lookup for use classification'!$F$9,C134)),ISNUMBER(SEARCH('[1]Lookup for use classification'!$G$9,C134)),ISNUMBER(SEARCH('[1]Lookup for use classification'!$H$9,C134)),ISNUMBER(SEARCH('[1]Lookup for use classification'!$I$9,C134)),ISNUMBER(SEARCH('[1]Lookup for use classification'!$J$9,C134)),ISNUMBER(SEARCH('[1]Lookup for use classification'!$K$9,C134))),'[1]Lookup for use classification'!$A$9,IF(OR(ISNUMBER(SEARCH('[1]Lookup for use classification'!$B$10,C134)),ISNUMBER(SEARCH('[1]Lookup for use classification'!$C$10,C134)),ISNUMBER(SEARCH('[1]Lookup for use classification'!$D$10,C134)),ISNUMBER(SEARCH('[1]Lookup for use classification'!$E$10,C134)),ISNUMBER(SEARCH('[1]Lookup for use classification'!$F$10,C134)),ISNUMBER(SEARCH('[1]Lookup for use classification'!$G$10,C134))),'[1]Lookup for use classification'!$A$10,IF(OR(ISNUMBER(SEARCH('[1]Lookup for use classification'!$B$11,C134)),ISNUMBER(SEARCH('[1]Lookup for use classification'!$C$11,C134))),'[1]Lookup for use classification'!$A$11,IF(OR(ISNUMBER(SEARCH('[1]Lookup for use classification'!$B$12,C134)),ISNUMBER(SEARCH('[1]Lookup for use classification'!$C$12,C134))),'[1]Lookup for use classification'!$A$12,IF(OR(ISNUMBER(SEARCH('[1]Lookup for use classification'!$B$13,C134)),ISNUMBER(SEARCH('[1]Lookup for use classification'!$C$13,C134)),ISNUMBER(SEARCH('[1]Lookup for use classification'!$D$13,C134)),,ISNUMBER(SEARCH('[1]Lookup for use classification'!$C$13,C134)),ISNUMBER(SEARCH('[1]Lookup for use classification'!$E$13,C134))),'[1]Lookup for use classification'!$A$13,IF(OR(ISNUMBER(SEARCH('[1]Lookup for use classification'!$B$14,C134)),ISNUMBER(SEARCH('[1]Lookup for use classification'!$C$14,C134))),'[1]Lookup for use classification'!$A$14,"Other"))))))))))))</f>
        <v>Other</v>
      </c>
      <c r="E134" s="183">
        <v>510</v>
      </c>
      <c r="F134" s="184"/>
      <c r="G134" s="184"/>
    </row>
    <row r="135" spans="1:12" hidden="1">
      <c r="A135" s="188" t="s">
        <v>2580</v>
      </c>
      <c r="B135" s="8" t="str">
        <f>IF(ISNA(VLOOKUP(CONCATENATE(A135,C135),ARIS!$A$1:$A$959,1,FALSE)),"","ARIS")</f>
        <v>ARIS</v>
      </c>
      <c r="C135" s="162" t="s">
        <v>2581</v>
      </c>
      <c r="D135" s="6" t="str">
        <f>IF(OR(ISNUMBER(SEARCH('[1]Lookup for use classification'!$B$1,C135)),ISNUMBER(SEARCH('[1]Lookup for use classification'!$C$1,C135)),ISNUMBER(SEARCH('[1]Lookup for use classification'!$D$1,C135)),ISNUMBER(SEARCH('[1]Lookup for use classification'!$E$1,C135))),'[1]Lookup for use classification'!$A$1,IF(ISNUMBER(SEARCH('[1]Lookup for use classification'!$B$2,C135)),'[1]Lookup for use classification'!$A$2,IF(ISNUMBER(SEARCH('[1]Lookup for use classification'!$B$3,C135)),'[1]Lookup for use classification'!$A$3,IF(OR(ISNUMBER(SEARCH('[1]Lookup for use classification'!$B$4,C135)),ISNUMBER(SEARCH('[1]Lookup for use classification'!$C$4,C135)),ISNUMBER(SEARCH('[1]Lookup for use classification'!$D$4,C135)),ISNUMBER(SEARCH('[1]Lookup for use classification'!$E$4,C135))),'[1]Lookup for use classification'!$A$4,IF(OR(ISNUMBER(SEARCH('[1]Lookup for use classification'!$B$5,C135)),ISNUMBER(SEARCH('[1]Lookup for use classification'!$C$5,C135)),ISNUMBER(SEARCH('[1]Lookup for use classification'!$D$5,C135))),'[1]Lookup for use classification'!$A$5,IF(OR(ISNUMBER(SEARCH('[1]Lookup for use classification'!$B$7,C135)),ISNUMBER(SEARCH('[1]Lookup for use classification'!$C$7,C135)),ISNUMBER(SEARCH('[1]Lookup for use classification'!$D$7,C135))),'[1]Lookup for use classification'!$A$7,IF(OR(ISNUMBER(SEARCH('[1]Lookup for use classification'!$B$9,C135)),ISNUMBER(SEARCH('[1]Lookup for use classification'!$C$9,C135)),ISNUMBER(SEARCH('[1]Lookup for use classification'!$D$9,C135)),ISNUMBER(SEARCH('[1]Lookup for use classification'!$E$9,C135)),ISNUMBER(SEARCH('[1]Lookup for use classification'!$F$9,C135)),ISNUMBER(SEARCH('[1]Lookup for use classification'!$G$9,C135)),ISNUMBER(SEARCH('[1]Lookup for use classification'!$H$9,C135)),ISNUMBER(SEARCH('[1]Lookup for use classification'!$I$9,C135)),ISNUMBER(SEARCH('[1]Lookup for use classification'!$J$9,C135)),ISNUMBER(SEARCH('[1]Lookup for use classification'!$K$9,C135))),'[1]Lookup for use classification'!$A$9,IF(OR(ISNUMBER(SEARCH('[1]Lookup for use classification'!$B$10,C135)),ISNUMBER(SEARCH('[1]Lookup for use classification'!$C$10,C135)),ISNUMBER(SEARCH('[1]Lookup for use classification'!$D$10,C135)),ISNUMBER(SEARCH('[1]Lookup for use classification'!$E$10,C135)),ISNUMBER(SEARCH('[1]Lookup for use classification'!$F$10,C135)),ISNUMBER(SEARCH('[1]Lookup for use classification'!$G$10,C135))),'[1]Lookup for use classification'!$A$10,IF(OR(ISNUMBER(SEARCH('[1]Lookup for use classification'!$B$11,C135)),ISNUMBER(SEARCH('[1]Lookup for use classification'!$C$11,C135))),'[1]Lookup for use classification'!$A$11,IF(OR(ISNUMBER(SEARCH('[1]Lookup for use classification'!$B$12,C135)),ISNUMBER(SEARCH('[1]Lookup for use classification'!$C$12,C135))),'[1]Lookup for use classification'!$A$12,IF(OR(ISNUMBER(SEARCH('[1]Lookup for use classification'!$B$13,C135)),ISNUMBER(SEARCH('[1]Lookup for use classification'!$C$13,C135)),ISNUMBER(SEARCH('[1]Lookup for use classification'!$D$13,C135)),,ISNUMBER(SEARCH('[1]Lookup for use classification'!$C$13,C135)),ISNUMBER(SEARCH('[1]Lookup for use classification'!$E$13,C135))),'[1]Lookup for use classification'!$A$13,IF(OR(ISNUMBER(SEARCH('[1]Lookup for use classification'!$B$14,C135)),ISNUMBER(SEARCH('[1]Lookup for use classification'!$C$14,C135))),'[1]Lookup for use classification'!$A$14,"Other"))))))))))))</f>
        <v>Other</v>
      </c>
      <c r="E135" s="163">
        <v>2852</v>
      </c>
      <c r="F135" s="163"/>
      <c r="G135" s="163"/>
      <c r="H135" s="164"/>
      <c r="I135" s="164"/>
      <c r="J135" s="165">
        <v>16446.148013999999</v>
      </c>
    </row>
    <row r="136" spans="1:12" hidden="1">
      <c r="A136" s="187" t="s">
        <v>807</v>
      </c>
      <c r="B136" s="167" t="s">
        <v>4456</v>
      </c>
      <c r="C136" s="182" t="s">
        <v>286</v>
      </c>
      <c r="D136" s="6" t="str">
        <f>IF(OR(ISNUMBER(SEARCH('[1]Lookup for use classification'!$B$1,C136)),ISNUMBER(SEARCH('[1]Lookup for use classification'!$C$1,C136)),ISNUMBER(SEARCH('[1]Lookup for use classification'!$D$1,C136)),ISNUMBER(SEARCH('[1]Lookup for use classification'!$E$1,C136))),'[1]Lookup for use classification'!$A$1,IF(ISNUMBER(SEARCH('[1]Lookup for use classification'!$B$2,C136)),'[1]Lookup for use classification'!$A$2,IF(ISNUMBER(SEARCH('[1]Lookup for use classification'!$B$3,C136)),'[1]Lookup for use classification'!$A$3,IF(OR(ISNUMBER(SEARCH('[1]Lookup for use classification'!$B$4,C136)),ISNUMBER(SEARCH('[1]Lookup for use classification'!$C$4,C136)),ISNUMBER(SEARCH('[1]Lookup for use classification'!$D$4,C136)),ISNUMBER(SEARCH('[1]Lookup for use classification'!$E$4,C136))),'[1]Lookup for use classification'!$A$4,IF(OR(ISNUMBER(SEARCH('[1]Lookup for use classification'!$B$5,C136)),ISNUMBER(SEARCH('[1]Lookup for use classification'!$C$5,C136)),ISNUMBER(SEARCH('[1]Lookup for use classification'!$D$5,C136))),'[1]Lookup for use classification'!$A$5,IF(OR(ISNUMBER(SEARCH('[1]Lookup for use classification'!$B$7,C136)),ISNUMBER(SEARCH('[1]Lookup for use classification'!$C$7,C136)),ISNUMBER(SEARCH('[1]Lookup for use classification'!$D$7,C136))),'[1]Lookup for use classification'!$A$7,IF(OR(ISNUMBER(SEARCH('[1]Lookup for use classification'!$B$9,C136)),ISNUMBER(SEARCH('[1]Lookup for use classification'!$C$9,C136)),ISNUMBER(SEARCH('[1]Lookup for use classification'!$D$9,C136)),ISNUMBER(SEARCH('[1]Lookup for use classification'!$E$9,C136)),ISNUMBER(SEARCH('[1]Lookup for use classification'!$F$9,C136)),ISNUMBER(SEARCH('[1]Lookup for use classification'!$G$9,C136)),ISNUMBER(SEARCH('[1]Lookup for use classification'!$H$9,C136)),ISNUMBER(SEARCH('[1]Lookup for use classification'!$I$9,C136)),ISNUMBER(SEARCH('[1]Lookup for use classification'!$J$9,C136)),ISNUMBER(SEARCH('[1]Lookup for use classification'!$K$9,C136))),'[1]Lookup for use classification'!$A$9,IF(OR(ISNUMBER(SEARCH('[1]Lookup for use classification'!$B$10,C136)),ISNUMBER(SEARCH('[1]Lookup for use classification'!$C$10,C136)),ISNUMBER(SEARCH('[1]Lookup for use classification'!$D$10,C136)),ISNUMBER(SEARCH('[1]Lookup for use classification'!$E$10,C136)),ISNUMBER(SEARCH('[1]Lookup for use classification'!$F$10,C136)),ISNUMBER(SEARCH('[1]Lookup for use classification'!$G$10,C136))),'[1]Lookup for use classification'!$A$10,IF(OR(ISNUMBER(SEARCH('[1]Lookup for use classification'!$B$11,C136)),ISNUMBER(SEARCH('[1]Lookup for use classification'!$C$11,C136))),'[1]Lookup for use classification'!$A$11,IF(OR(ISNUMBER(SEARCH('[1]Lookup for use classification'!$B$12,C136)),ISNUMBER(SEARCH('[1]Lookup for use classification'!$C$12,C136))),'[1]Lookup for use classification'!$A$12,IF(OR(ISNUMBER(SEARCH('[1]Lookup for use classification'!$B$13,C136)),ISNUMBER(SEARCH('[1]Lookup for use classification'!$C$13,C136)),ISNUMBER(SEARCH('[1]Lookup for use classification'!$D$13,C136)),,ISNUMBER(SEARCH('[1]Lookup for use classification'!$C$13,C136)),ISNUMBER(SEARCH('[1]Lookup for use classification'!$E$13,C136))),'[1]Lookup for use classification'!$A$13,IF(OR(ISNUMBER(SEARCH('[1]Lookup for use classification'!$B$14,C136)),ISNUMBER(SEARCH('[1]Lookup for use classification'!$C$14,C136))),'[1]Lookup for use classification'!$A$14,"Other"))))))))))))</f>
        <v>Public Assembly</v>
      </c>
      <c r="E136" s="183"/>
      <c r="F136" s="184"/>
      <c r="G136" s="184" t="s">
        <v>795</v>
      </c>
    </row>
    <row r="137" spans="1:12" hidden="1">
      <c r="A137" s="138" t="s">
        <v>807</v>
      </c>
      <c r="B137" s="8" t="str">
        <f>IF(ISNA(VLOOKUP(CONCATENATE(A137,C137),EUS!$B$2:$B$1939,1,FALSE)),"","End Use Study")</f>
        <v>End Use Study</v>
      </c>
      <c r="C137" s="8" t="s">
        <v>302</v>
      </c>
      <c r="D137" s="6" t="str">
        <f>IF(OR(ISNUMBER(SEARCH('[1]Lookup for use classification'!$B$1,C137)),ISNUMBER(SEARCH('[1]Lookup for use classification'!$C$1,C137)),ISNUMBER(SEARCH('[1]Lookup for use classification'!$D$1,C137)),ISNUMBER(SEARCH('[1]Lookup for use classification'!$E$1,C137))),'[1]Lookup for use classification'!$A$1,IF(ISNUMBER(SEARCH('[1]Lookup for use classification'!$B$2,C137)),'[1]Lookup for use classification'!$A$2,IF(ISNUMBER(SEARCH('[1]Lookup for use classification'!$B$3,C137)),'[1]Lookup for use classification'!$A$3,IF(OR(ISNUMBER(SEARCH('[1]Lookup for use classification'!$B$4,C137)),ISNUMBER(SEARCH('[1]Lookup for use classification'!$C$4,C137)),ISNUMBER(SEARCH('[1]Lookup for use classification'!$D$4,C137)),ISNUMBER(SEARCH('[1]Lookup for use classification'!$E$4,C137))),'[1]Lookup for use classification'!$A$4,IF(OR(ISNUMBER(SEARCH('[1]Lookup for use classification'!$B$5,C137)),ISNUMBER(SEARCH('[1]Lookup for use classification'!$C$5,C137)),ISNUMBER(SEARCH('[1]Lookup for use classification'!$D$5,C137))),'[1]Lookup for use classification'!$A$5,IF(OR(ISNUMBER(SEARCH('[1]Lookup for use classification'!$B$7,C137)),ISNUMBER(SEARCH('[1]Lookup for use classification'!$C$7,C137)),ISNUMBER(SEARCH('[1]Lookup for use classification'!$D$7,C137))),'[1]Lookup for use classification'!$A$7,IF(OR(ISNUMBER(SEARCH('[1]Lookup for use classification'!$B$9,C137)),ISNUMBER(SEARCH('[1]Lookup for use classification'!$C$9,C137)),ISNUMBER(SEARCH('[1]Lookup for use classification'!$D$9,C137)),ISNUMBER(SEARCH('[1]Lookup for use classification'!$E$9,C137)),ISNUMBER(SEARCH('[1]Lookup for use classification'!$F$9,C137)),ISNUMBER(SEARCH('[1]Lookup for use classification'!$G$9,C137)),ISNUMBER(SEARCH('[1]Lookup for use classification'!$H$9,C137)),ISNUMBER(SEARCH('[1]Lookup for use classification'!$I$9,C137)),ISNUMBER(SEARCH('[1]Lookup for use classification'!$J$9,C137)),ISNUMBER(SEARCH('[1]Lookup for use classification'!$K$9,C137))),'[1]Lookup for use classification'!$A$9,IF(OR(ISNUMBER(SEARCH('[1]Lookup for use classification'!$B$10,C137)),ISNUMBER(SEARCH('[1]Lookup for use classification'!$C$10,C137)),ISNUMBER(SEARCH('[1]Lookup for use classification'!$D$10,C137)),ISNUMBER(SEARCH('[1]Lookup for use classification'!$E$10,C137)),ISNUMBER(SEARCH('[1]Lookup for use classification'!$F$10,C137)),ISNUMBER(SEARCH('[1]Lookup for use classification'!$G$10,C137))),'[1]Lookup for use classification'!$A$10,IF(OR(ISNUMBER(SEARCH('[1]Lookup for use classification'!$B$11,C137)),ISNUMBER(SEARCH('[1]Lookup for use classification'!$C$11,C137))),'[1]Lookup for use classification'!$A$11,IF(OR(ISNUMBER(SEARCH('[1]Lookup for use classification'!$B$12,C137)),ISNUMBER(SEARCH('[1]Lookup for use classification'!$C$12,C137))),'[1]Lookup for use classification'!$A$12,IF(OR(ISNUMBER(SEARCH('[1]Lookup for use classification'!$B$13,C137)),ISNUMBER(SEARCH('[1]Lookup for use classification'!$C$13,C137)),ISNUMBER(SEARCH('[1]Lookup for use classification'!$D$13,C137)),,ISNUMBER(SEARCH('[1]Lookup for use classification'!$C$13,C137)),ISNUMBER(SEARCH('[1]Lookup for use classification'!$E$13,C137))),'[1]Lookup for use classification'!$A$13,IF(OR(ISNUMBER(SEARCH('[1]Lookup for use classification'!$B$14,C137)),ISNUMBER(SEARCH('[1]Lookup for use classification'!$C$14,C137))),'[1]Lookup for use classification'!$A$14,"Other"))))))))))))</f>
        <v>Retail - Other</v>
      </c>
      <c r="E137" s="9">
        <v>1000</v>
      </c>
      <c r="F137" s="9"/>
      <c r="G137" s="9"/>
      <c r="H137" s="164"/>
      <c r="I137" s="164"/>
      <c r="J137" s="7">
        <v>27795</v>
      </c>
      <c r="L137" s="6"/>
    </row>
    <row r="138" spans="1:12" hidden="1">
      <c r="A138" s="187" t="s">
        <v>807</v>
      </c>
      <c r="B138" s="167" t="s">
        <v>4456</v>
      </c>
      <c r="C138" s="182" t="s">
        <v>802</v>
      </c>
      <c r="D138" s="6" t="str">
        <f>IF(OR(ISNUMBER(SEARCH('[1]Lookup for use classification'!$B$1,C138)),ISNUMBER(SEARCH('[1]Lookup for use classification'!$C$1,C138)),ISNUMBER(SEARCH('[1]Lookup for use classification'!$D$1,C138)),ISNUMBER(SEARCH('[1]Lookup for use classification'!$E$1,C138))),'[1]Lookup for use classification'!$A$1,IF(ISNUMBER(SEARCH('[1]Lookup for use classification'!$B$2,C138)),'[1]Lookup for use classification'!$A$2,IF(ISNUMBER(SEARCH('[1]Lookup for use classification'!$B$3,C138)),'[1]Lookup for use classification'!$A$3,IF(OR(ISNUMBER(SEARCH('[1]Lookup for use classification'!$B$4,C138)),ISNUMBER(SEARCH('[1]Lookup for use classification'!$C$4,C138)),ISNUMBER(SEARCH('[1]Lookup for use classification'!$D$4,C138)),ISNUMBER(SEARCH('[1]Lookup for use classification'!$E$4,C138))),'[1]Lookup for use classification'!$A$4,IF(OR(ISNUMBER(SEARCH('[1]Lookup for use classification'!$B$5,C138)),ISNUMBER(SEARCH('[1]Lookup for use classification'!$C$5,C138)),ISNUMBER(SEARCH('[1]Lookup for use classification'!$D$5,C138))),'[1]Lookup for use classification'!$A$5,IF(OR(ISNUMBER(SEARCH('[1]Lookup for use classification'!$B$7,C138)),ISNUMBER(SEARCH('[1]Lookup for use classification'!$C$7,C138)),ISNUMBER(SEARCH('[1]Lookup for use classification'!$D$7,C138))),'[1]Lookup for use classification'!$A$7,IF(OR(ISNUMBER(SEARCH('[1]Lookup for use classification'!$B$9,C138)),ISNUMBER(SEARCH('[1]Lookup for use classification'!$C$9,C138)),ISNUMBER(SEARCH('[1]Lookup for use classification'!$D$9,C138)),ISNUMBER(SEARCH('[1]Lookup for use classification'!$E$9,C138)),ISNUMBER(SEARCH('[1]Lookup for use classification'!$F$9,C138)),ISNUMBER(SEARCH('[1]Lookup for use classification'!$G$9,C138)),ISNUMBER(SEARCH('[1]Lookup for use classification'!$H$9,C138)),ISNUMBER(SEARCH('[1]Lookup for use classification'!$I$9,C138)),ISNUMBER(SEARCH('[1]Lookup for use classification'!$J$9,C138)),ISNUMBER(SEARCH('[1]Lookup for use classification'!$K$9,C138))),'[1]Lookup for use classification'!$A$9,IF(OR(ISNUMBER(SEARCH('[1]Lookup for use classification'!$B$10,C138)),ISNUMBER(SEARCH('[1]Lookup for use classification'!$C$10,C138)),ISNUMBER(SEARCH('[1]Lookup for use classification'!$D$10,C138)),ISNUMBER(SEARCH('[1]Lookup for use classification'!$E$10,C138)),ISNUMBER(SEARCH('[1]Lookup for use classification'!$F$10,C138)),ISNUMBER(SEARCH('[1]Lookup for use classification'!$G$10,C138))),'[1]Lookup for use classification'!$A$10,IF(OR(ISNUMBER(SEARCH('[1]Lookup for use classification'!$B$11,C138)),ISNUMBER(SEARCH('[1]Lookup for use classification'!$C$11,C138))),'[1]Lookup for use classification'!$A$11,IF(OR(ISNUMBER(SEARCH('[1]Lookup for use classification'!$B$12,C138)),ISNUMBER(SEARCH('[1]Lookup for use classification'!$C$12,C138))),'[1]Lookup for use classification'!$A$12,IF(OR(ISNUMBER(SEARCH('[1]Lookup for use classification'!$B$13,C138)),ISNUMBER(SEARCH('[1]Lookup for use classification'!$C$13,C138)),ISNUMBER(SEARCH('[1]Lookup for use classification'!$D$13,C138)),,ISNUMBER(SEARCH('[1]Lookup for use classification'!$C$13,C138)),ISNUMBER(SEARCH('[1]Lookup for use classification'!$E$13,C138))),'[1]Lookup for use classification'!$A$13,IF(OR(ISNUMBER(SEARCH('[1]Lookup for use classification'!$B$14,C138)),ISNUMBER(SEARCH('[1]Lookup for use classification'!$C$14,C138))),'[1]Lookup for use classification'!$A$14,"Other"))))))))))))</f>
        <v>Retail - Other</v>
      </c>
      <c r="E138" s="183"/>
      <c r="F138" s="184"/>
      <c r="G138" s="184"/>
    </row>
    <row r="139" spans="1:12" hidden="1">
      <c r="A139" s="138" t="s">
        <v>807</v>
      </c>
      <c r="B139" s="8" t="str">
        <f>IF(ISNA(VLOOKUP(CONCATENATE(A139,C139),EUS!$B$2:$B$1939,1,FALSE)),"","End Use Study")</f>
        <v>End Use Study</v>
      </c>
      <c r="C139" s="8" t="s">
        <v>399</v>
      </c>
      <c r="D139" s="165" t="s">
        <v>1980</v>
      </c>
      <c r="E139" s="9">
        <v>2852</v>
      </c>
      <c r="F139" s="9"/>
      <c r="G139" s="9"/>
      <c r="H139" s="164"/>
      <c r="I139" s="164"/>
      <c r="J139" s="7"/>
      <c r="L139" s="6"/>
    </row>
    <row r="140" spans="1:12" hidden="1">
      <c r="A140" s="187" t="s">
        <v>807</v>
      </c>
      <c r="B140" s="167" t="s">
        <v>4456</v>
      </c>
      <c r="C140" s="182" t="s">
        <v>64</v>
      </c>
      <c r="D140" s="6" t="str">
        <f>IF(OR(ISNUMBER(SEARCH('[1]Lookup for use classification'!$B$1,C140)),ISNUMBER(SEARCH('[1]Lookup for use classification'!$C$1,C140)),ISNUMBER(SEARCH('[1]Lookup for use classification'!$D$1,C140)),ISNUMBER(SEARCH('[1]Lookup for use classification'!$E$1,C140))),'[1]Lookup for use classification'!$A$1,IF(ISNUMBER(SEARCH('[1]Lookup for use classification'!$B$2,C140)),'[1]Lookup for use classification'!$A$2,IF(ISNUMBER(SEARCH('[1]Lookup for use classification'!$B$3,C140)),'[1]Lookup for use classification'!$A$3,IF(OR(ISNUMBER(SEARCH('[1]Lookup for use classification'!$B$4,C140)),ISNUMBER(SEARCH('[1]Lookup for use classification'!$C$4,C140)),ISNUMBER(SEARCH('[1]Lookup for use classification'!$D$4,C140)),ISNUMBER(SEARCH('[1]Lookup for use classification'!$E$4,C140))),'[1]Lookup for use classification'!$A$4,IF(OR(ISNUMBER(SEARCH('[1]Lookup for use classification'!$B$5,C140)),ISNUMBER(SEARCH('[1]Lookup for use classification'!$C$5,C140)),ISNUMBER(SEARCH('[1]Lookup for use classification'!$D$5,C140))),'[1]Lookup for use classification'!$A$5,IF(OR(ISNUMBER(SEARCH('[1]Lookup for use classification'!$B$7,C140)),ISNUMBER(SEARCH('[1]Lookup for use classification'!$C$7,C140)),ISNUMBER(SEARCH('[1]Lookup for use classification'!$D$7,C140))),'[1]Lookup for use classification'!$A$7,IF(OR(ISNUMBER(SEARCH('[1]Lookup for use classification'!$B$9,C140)),ISNUMBER(SEARCH('[1]Lookup for use classification'!$C$9,C140)),ISNUMBER(SEARCH('[1]Lookup for use classification'!$D$9,C140)),ISNUMBER(SEARCH('[1]Lookup for use classification'!$E$9,C140)),ISNUMBER(SEARCH('[1]Lookup for use classification'!$F$9,C140)),ISNUMBER(SEARCH('[1]Lookup for use classification'!$G$9,C140)),ISNUMBER(SEARCH('[1]Lookup for use classification'!$H$9,C140)),ISNUMBER(SEARCH('[1]Lookup for use classification'!$I$9,C140)),ISNUMBER(SEARCH('[1]Lookup for use classification'!$J$9,C140)),ISNUMBER(SEARCH('[1]Lookup for use classification'!$K$9,C140))),'[1]Lookup for use classification'!$A$9,IF(OR(ISNUMBER(SEARCH('[1]Lookup for use classification'!$B$10,C140)),ISNUMBER(SEARCH('[1]Lookup for use classification'!$C$10,C140)),ISNUMBER(SEARCH('[1]Lookup for use classification'!$D$10,C140)),ISNUMBER(SEARCH('[1]Lookup for use classification'!$E$10,C140)),ISNUMBER(SEARCH('[1]Lookup for use classification'!$F$10,C140)),ISNUMBER(SEARCH('[1]Lookup for use classification'!$G$10,C140))),'[1]Lookup for use classification'!$A$10,IF(OR(ISNUMBER(SEARCH('[1]Lookup for use classification'!$B$11,C140)),ISNUMBER(SEARCH('[1]Lookup for use classification'!$C$11,C140))),'[1]Lookup for use classification'!$A$11,IF(OR(ISNUMBER(SEARCH('[1]Lookup for use classification'!$B$12,C140)),ISNUMBER(SEARCH('[1]Lookup for use classification'!$C$12,C140))),'[1]Lookup for use classification'!$A$12,IF(OR(ISNUMBER(SEARCH('[1]Lookup for use classification'!$B$13,C140)),ISNUMBER(SEARCH('[1]Lookup for use classification'!$C$13,C140)),ISNUMBER(SEARCH('[1]Lookup for use classification'!$D$13,C140)),,ISNUMBER(SEARCH('[1]Lookup for use classification'!$C$13,C140)),ISNUMBER(SEARCH('[1]Lookup for use classification'!$E$13,C140))),'[1]Lookup for use classification'!$A$13,IF(OR(ISNUMBER(SEARCH('[1]Lookup for use classification'!$B$14,C140)),ISNUMBER(SEARCH('[1]Lookup for use classification'!$C$14,C140))),'[1]Lookup for use classification'!$A$14,"Other"))))))))))))</f>
        <v>Water &amp; Sewer</v>
      </c>
      <c r="E140" s="183"/>
      <c r="F140" s="184" t="s">
        <v>805</v>
      </c>
      <c r="G140" s="184" t="s">
        <v>806</v>
      </c>
    </row>
    <row r="141" spans="1:12" hidden="1">
      <c r="A141" s="138" t="s">
        <v>1987</v>
      </c>
      <c r="B141" s="8" t="str">
        <f>IF(ISNA(VLOOKUP(CONCATENATE(A141,C141),EUS!$B$2:$B$1939,1,FALSE)),"","End Use Study")</f>
        <v>End Use Study</v>
      </c>
      <c r="C141" s="8" t="s">
        <v>3616</v>
      </c>
      <c r="D141" s="6" t="s">
        <v>3615</v>
      </c>
      <c r="E141" s="9">
        <v>2000</v>
      </c>
      <c r="F141" s="9"/>
      <c r="G141" s="9"/>
      <c r="H141" s="164">
        <v>1500</v>
      </c>
      <c r="I141" s="164"/>
      <c r="J141" s="7"/>
      <c r="L141" s="6"/>
    </row>
    <row r="142" spans="1:12" hidden="1">
      <c r="A142" s="138" t="s">
        <v>1987</v>
      </c>
      <c r="B142" s="8" t="str">
        <f>IF(ISNA(VLOOKUP(CONCATENATE(A142,C142),EUS!$B$2:$B$1939,1,FALSE)),"","End Use Study")</f>
        <v>End Use Study</v>
      </c>
      <c r="C142" s="8" t="s">
        <v>3343</v>
      </c>
      <c r="D142" s="165" t="s">
        <v>3335</v>
      </c>
      <c r="E142" s="9">
        <v>13100</v>
      </c>
      <c r="F142" s="9"/>
      <c r="G142" s="9"/>
      <c r="H142" s="164"/>
      <c r="I142" s="164"/>
      <c r="J142" s="7">
        <v>140231</v>
      </c>
      <c r="L142" s="6"/>
    </row>
    <row r="143" spans="1:12" hidden="1">
      <c r="A143" s="138" t="s">
        <v>1987</v>
      </c>
      <c r="B143" s="8" t="str">
        <f>IF(ISNA(VLOOKUP(CONCATENATE(A143,C143),EUS!$B$2:$B$1939,1,FALSE)),"","End Use Study")</f>
        <v>End Use Study</v>
      </c>
      <c r="C143" s="8" t="s">
        <v>1667</v>
      </c>
      <c r="D143" s="165" t="s">
        <v>3335</v>
      </c>
      <c r="E143" s="9">
        <v>23444</v>
      </c>
      <c r="F143" s="9"/>
      <c r="G143" s="9"/>
      <c r="H143" s="164">
        <v>30000</v>
      </c>
      <c r="I143" s="164"/>
      <c r="J143" s="7">
        <v>224816</v>
      </c>
      <c r="L143" s="6"/>
    </row>
    <row r="144" spans="1:12" hidden="1">
      <c r="A144" s="138" t="s">
        <v>1987</v>
      </c>
      <c r="B144" s="8" t="str">
        <f>IF(ISNA(VLOOKUP(CONCATENATE(A144,C144),EUS!$B$2:$B$1939,1,FALSE)),"","End Use Study")</f>
        <v>End Use Study</v>
      </c>
      <c r="C144" s="8" t="s">
        <v>3234</v>
      </c>
      <c r="D144" s="165" t="s">
        <v>3232</v>
      </c>
      <c r="E144" s="9">
        <v>5000</v>
      </c>
      <c r="F144" s="9"/>
      <c r="G144" s="9"/>
      <c r="H144" s="164">
        <v>4200</v>
      </c>
      <c r="I144" s="164"/>
      <c r="J144" s="7">
        <v>66000</v>
      </c>
      <c r="L144" s="6"/>
    </row>
    <row r="145" spans="1:12" hidden="1">
      <c r="A145" s="138" t="s">
        <v>1987</v>
      </c>
      <c r="B145" s="8" t="str">
        <f>IF(ISNA(VLOOKUP(CONCATENATE(A145,C145),EUS!$B$2:$B$1939,1,FALSE)),"","End Use Study")</f>
        <v>End Use Study</v>
      </c>
      <c r="C145" s="8" t="s">
        <v>3003</v>
      </c>
      <c r="D145" s="6" t="str">
        <f>IF(OR(ISNUMBER(SEARCH('[1]Lookup for use classification'!$B$1,C145)),ISNUMBER(SEARCH('[1]Lookup for use classification'!$C$1,C145)),ISNUMBER(SEARCH('[1]Lookup for use classification'!$D$1,C145))),'[1]Lookup for use classification'!$A$1,IF(ISNUMBER(SEARCH('[1]Lookup for use classification'!$B$2,C145)),'[1]Lookup for use classification'!$A$2,IF(ISNUMBER(SEARCH('[1]Lookup for use classification'!$B$3,C145)),'[1]Lookup for use classification'!$A$3,IF(OR(ISNUMBER(SEARCH('[1]Lookup for use classification'!$B$4,C145)),ISNUMBER(SEARCH('[1]Lookup for use classification'!$C$4,C145))),'[1]Lookup for use classification'!$A$4,IF(OR(ISNUMBER(SEARCH('[1]Lookup for use classification'!$B$5,C145)),ISNUMBER(SEARCH('[1]Lookup for use classification'!$C$5,C145)),ISNUMBER(SEARCH('[1]Lookup for use classification'!$D$5,C145))),'[1]Lookup for use classification'!$A$5,IF(OR(ISNUMBER(SEARCH('[1]Lookup for use classification'!$B$7,C145)),ISNUMBER(SEARCH('[1]Lookup for use classification'!$C$7,C145)),ISNUMBER(SEARCH('[1]Lookup for use classification'!$D$7,C145))),'[1]Lookup for use classification'!$A$7,IF(OR(ISNUMBER(SEARCH('[1]Lookup for use classification'!$B$9,C145)),ISNUMBER(SEARCH('[1]Lookup for use classification'!$C$9,C145)),ISNUMBER(SEARCH('[1]Lookup for use classification'!$D$9,C145)),ISNUMBER(SEARCH('[1]Lookup for use classification'!$E$9,C145)),ISNUMBER(SEARCH('[1]Lookup for use classification'!$F$9,C145)),ISNUMBER(SEARCH('[1]Lookup for use classification'!$G$9,C145))),'[1]Lookup for use classification'!$A$9,IF(OR(ISNUMBER(SEARCH('[1]Lookup for use classification'!$B$10,C145)),ISNUMBER(SEARCH('[1]Lookup for use classification'!$C$10,C145)),ISNUMBER(SEARCH('[1]Lookup for use classification'!$D$10,C145)),ISNUMBER(SEARCH('[1]Lookup for use classification'!$E$10,C145)),ISNUMBER(SEARCH('[1]Lookup for use classification'!$F$10,C145))),'[1]Lookup for use classification'!$A$10,IF(OR(ISNUMBER(SEARCH('[1]Lookup for use classification'!$B$11,C145)),ISNUMBER(SEARCH('[1]Lookup for use classification'!$C$11,C145))),'[1]Lookup for use classification'!$A$11,IF(OR(ISNUMBER(SEARCH('[1]Lookup for use classification'!$B$12,C145)),ISNUMBER(SEARCH('[1]Lookup for use classification'!$C$12,C145))),'[1]Lookup for use classification'!$A$12,IF(OR(ISNUMBER(SEARCH('[1]Lookup for use classification'!$B$13,C145)),ISNUMBER(SEARCH('[1]Lookup for use classification'!$C$13,C145)),ISNUMBER(SEARCH('[1]Lookup for use classification'!$D$13,C145))),'[1]Lookup for use classification'!$A$13,"Nope")))))))))))</f>
        <v>Office</v>
      </c>
      <c r="E145" s="9">
        <v>480</v>
      </c>
      <c r="F145" s="9"/>
      <c r="G145" s="9"/>
      <c r="H145" s="164">
        <v>660</v>
      </c>
      <c r="I145" s="164"/>
      <c r="J145" s="7">
        <v>6000</v>
      </c>
      <c r="L145" s="6"/>
    </row>
    <row r="146" spans="1:12" hidden="1">
      <c r="A146" s="138" t="s">
        <v>1987</v>
      </c>
      <c r="B146" s="8" t="str">
        <f>IF(ISNA(VLOOKUP(CONCATENATE(A146,C146),EUS!$B$2:$B$1939,1,FALSE)),"","End Use Study")</f>
        <v>End Use Study</v>
      </c>
      <c r="C146" s="8" t="s">
        <v>1582</v>
      </c>
      <c r="D146" s="6" t="s">
        <v>377</v>
      </c>
      <c r="E146" s="9"/>
      <c r="F146" s="9"/>
      <c r="G146" s="9"/>
      <c r="H146" s="164"/>
      <c r="I146" s="164"/>
      <c r="J146" s="7"/>
      <c r="L146" s="6"/>
    </row>
    <row r="147" spans="1:12" hidden="1">
      <c r="A147" s="138" t="s">
        <v>1987</v>
      </c>
      <c r="B147" s="8" t="str">
        <f>IF(ISNA(VLOOKUP(CONCATENATE(A147,C147),EUS!$B$2:$B$1939,1,FALSE)),"","End Use Study")</f>
        <v>End Use Study</v>
      </c>
      <c r="C147" s="8" t="s">
        <v>3004</v>
      </c>
      <c r="D147" s="6" t="s">
        <v>377</v>
      </c>
      <c r="E147" s="9"/>
      <c r="F147" s="9"/>
      <c r="G147" s="9"/>
      <c r="H147" s="164"/>
      <c r="I147" s="164"/>
      <c r="J147" s="7"/>
      <c r="L147" s="6"/>
    </row>
    <row r="148" spans="1:12" hidden="1">
      <c r="A148" s="138" t="s">
        <v>1987</v>
      </c>
      <c r="B148" s="8" t="str">
        <f>IF(ISNA(VLOOKUP(CONCATENATE(A148,C148),EUS!$B$2:$B$1939,1,FALSE)),"","End Use Study")</f>
        <v>End Use Study</v>
      </c>
      <c r="C148" s="8" t="s">
        <v>2575</v>
      </c>
      <c r="D148" s="6" t="str">
        <f>IF(OR(ISNUMBER(SEARCH('[1]Lookup for use classification'!$B$1,C148)),ISNUMBER(SEARCH('[1]Lookup for use classification'!$C$1,C148)),ISNUMBER(SEARCH('[1]Lookup for use classification'!$D$1,C148)),ISNUMBER(SEARCH('[1]Lookup for use classification'!$E$1,C148))),'[1]Lookup for use classification'!$A$1,IF(ISNUMBER(SEARCH('[1]Lookup for use classification'!$B$2,C148)),'[1]Lookup for use classification'!$A$2,IF(ISNUMBER(SEARCH('[1]Lookup for use classification'!$B$3,C148)),'[1]Lookup for use classification'!$A$3,IF(OR(ISNUMBER(SEARCH('[1]Lookup for use classification'!$B$4,C148)),ISNUMBER(SEARCH('[1]Lookup for use classification'!$C$4,C148)),ISNUMBER(SEARCH('[1]Lookup for use classification'!$D$4,C148)),ISNUMBER(SEARCH('[1]Lookup for use classification'!$E$4,C148))),'[1]Lookup for use classification'!$A$4,IF(OR(ISNUMBER(SEARCH('[1]Lookup for use classification'!$B$5,C148)),ISNUMBER(SEARCH('[1]Lookup for use classification'!$C$5,C148)),ISNUMBER(SEARCH('[1]Lookup for use classification'!$D$5,C148))),'[1]Lookup for use classification'!$A$5,IF(OR(ISNUMBER(SEARCH('[1]Lookup for use classification'!$B$7,C148)),ISNUMBER(SEARCH('[1]Lookup for use classification'!$C$7,C148)),ISNUMBER(SEARCH('[1]Lookup for use classification'!$D$7,C148))),'[1]Lookup for use classification'!$A$7,IF(OR(ISNUMBER(SEARCH('[1]Lookup for use classification'!$B$9,C148)),ISNUMBER(SEARCH('[1]Lookup for use classification'!$C$9,C148)),ISNUMBER(SEARCH('[1]Lookup for use classification'!$D$9,C148)),ISNUMBER(SEARCH('[1]Lookup for use classification'!$E$9,C148)),ISNUMBER(SEARCH('[1]Lookup for use classification'!$F$9,C148)),ISNUMBER(SEARCH('[1]Lookup for use classification'!$G$9,C148)),ISNUMBER(SEARCH('[1]Lookup for use classification'!$H$9,C148)),ISNUMBER(SEARCH('[1]Lookup for use classification'!$I$9,C148)),ISNUMBER(SEARCH('[1]Lookup for use classification'!$J$9,C148)),ISNUMBER(SEARCH('[1]Lookup for use classification'!$K$9,C148))),'[1]Lookup for use classification'!$A$9,IF(OR(ISNUMBER(SEARCH('[1]Lookup for use classification'!$B$10,C148)),ISNUMBER(SEARCH('[1]Lookup for use classification'!$C$10,C148)),ISNUMBER(SEARCH('[1]Lookup for use classification'!$D$10,C148)),ISNUMBER(SEARCH('[1]Lookup for use classification'!$E$10,C148)),ISNUMBER(SEARCH('[1]Lookup for use classification'!$F$10,C148)),ISNUMBER(SEARCH('[1]Lookup for use classification'!$G$10,C148))),'[1]Lookup for use classification'!$A$10,IF(OR(ISNUMBER(SEARCH('[1]Lookup for use classification'!$B$11,C148)),ISNUMBER(SEARCH('[1]Lookup for use classification'!$C$11,C148))),'[1]Lookup for use classification'!$A$11,IF(OR(ISNUMBER(SEARCH('[1]Lookup for use classification'!$B$12,C148)),ISNUMBER(SEARCH('[1]Lookup for use classification'!$C$12,C148))),'[1]Lookup for use classification'!$A$12,IF(OR(ISNUMBER(SEARCH('[1]Lookup for use classification'!$B$13,C148)),ISNUMBER(SEARCH('[1]Lookup for use classification'!$C$13,C148)),ISNUMBER(SEARCH('[1]Lookup for use classification'!$D$13,C148)),,ISNUMBER(SEARCH('[1]Lookup for use classification'!$C$13,C148)),ISNUMBER(SEARCH('[1]Lookup for use classification'!$E$13,C148))),'[1]Lookup for use classification'!$A$13,IF(OR(ISNUMBER(SEARCH('[1]Lookup for use classification'!$B$14,C148)),ISNUMBER(SEARCH('[1]Lookup for use classification'!$C$14,C148))),'[1]Lookup for use classification'!$A$14,"Other"))))))))))))</f>
        <v>Other</v>
      </c>
      <c r="E148" s="9">
        <v>336</v>
      </c>
      <c r="F148" s="9"/>
      <c r="G148" s="9"/>
      <c r="H148" s="164"/>
      <c r="I148" s="164"/>
      <c r="J148" s="7"/>
      <c r="L148" s="6"/>
    </row>
    <row r="149" spans="1:12" hidden="1">
      <c r="A149" s="138" t="s">
        <v>1987</v>
      </c>
      <c r="B149" s="8" t="str">
        <f>IF(ISNA(VLOOKUP(CONCATENATE(A149,C149),EUS!$B$2:$B$1939,1,FALSE)),"","End Use Study")</f>
        <v>End Use Study</v>
      </c>
      <c r="C149" s="8" t="s">
        <v>2585</v>
      </c>
      <c r="D149" s="6" t="str">
        <f>IF(OR(ISNUMBER(SEARCH('[1]Lookup for use classification'!$B$1,C149)),ISNUMBER(SEARCH('[1]Lookup for use classification'!$C$1,C149)),ISNUMBER(SEARCH('[1]Lookup for use classification'!$D$1,C149)),ISNUMBER(SEARCH('[1]Lookup for use classification'!$E$1,C149))),'[1]Lookup for use classification'!$A$1,IF(ISNUMBER(SEARCH('[1]Lookup for use classification'!$B$2,C149)),'[1]Lookup for use classification'!$A$2,IF(ISNUMBER(SEARCH('[1]Lookup for use classification'!$B$3,C149)),'[1]Lookup for use classification'!$A$3,IF(OR(ISNUMBER(SEARCH('[1]Lookup for use classification'!$B$4,C149)),ISNUMBER(SEARCH('[1]Lookup for use classification'!$C$4,C149)),ISNUMBER(SEARCH('[1]Lookup for use classification'!$D$4,C149)),ISNUMBER(SEARCH('[1]Lookup for use classification'!$E$4,C149))),'[1]Lookup for use classification'!$A$4,IF(OR(ISNUMBER(SEARCH('[1]Lookup for use classification'!$B$5,C149)),ISNUMBER(SEARCH('[1]Lookup for use classification'!$C$5,C149)),ISNUMBER(SEARCH('[1]Lookup for use classification'!$D$5,C149))),'[1]Lookup for use classification'!$A$5,IF(OR(ISNUMBER(SEARCH('[1]Lookup for use classification'!$B$7,C149)),ISNUMBER(SEARCH('[1]Lookup for use classification'!$C$7,C149)),ISNUMBER(SEARCH('[1]Lookup for use classification'!$D$7,C149))),'[1]Lookup for use classification'!$A$7,IF(OR(ISNUMBER(SEARCH('[1]Lookup for use classification'!$B$9,C149)),ISNUMBER(SEARCH('[1]Lookup for use classification'!$C$9,C149)),ISNUMBER(SEARCH('[1]Lookup for use classification'!$D$9,C149)),ISNUMBER(SEARCH('[1]Lookup for use classification'!$E$9,C149)),ISNUMBER(SEARCH('[1]Lookup for use classification'!$F$9,C149)),ISNUMBER(SEARCH('[1]Lookup for use classification'!$G$9,C149)),ISNUMBER(SEARCH('[1]Lookup for use classification'!$H$9,C149)),ISNUMBER(SEARCH('[1]Lookup for use classification'!$I$9,C149)),ISNUMBER(SEARCH('[1]Lookup for use classification'!$J$9,C149)),ISNUMBER(SEARCH('[1]Lookup for use classification'!$K$9,C149))),'[1]Lookup for use classification'!$A$9,IF(OR(ISNUMBER(SEARCH('[1]Lookup for use classification'!$B$10,C149)),ISNUMBER(SEARCH('[1]Lookup for use classification'!$C$10,C149)),ISNUMBER(SEARCH('[1]Lookup for use classification'!$D$10,C149)),ISNUMBER(SEARCH('[1]Lookup for use classification'!$E$10,C149)),ISNUMBER(SEARCH('[1]Lookup for use classification'!$F$10,C149)),ISNUMBER(SEARCH('[1]Lookup for use classification'!$G$10,C149))),'[1]Lookup for use classification'!$A$10,IF(OR(ISNUMBER(SEARCH('[1]Lookup for use classification'!$B$11,C149)),ISNUMBER(SEARCH('[1]Lookup for use classification'!$C$11,C149))),'[1]Lookup for use classification'!$A$11,IF(OR(ISNUMBER(SEARCH('[1]Lookup for use classification'!$B$12,C149)),ISNUMBER(SEARCH('[1]Lookup for use classification'!$C$12,C149))),'[1]Lookup for use classification'!$A$12,IF(OR(ISNUMBER(SEARCH('[1]Lookup for use classification'!$B$13,C149)),ISNUMBER(SEARCH('[1]Lookup for use classification'!$C$13,C149)),ISNUMBER(SEARCH('[1]Lookup for use classification'!$D$13,C149)),,ISNUMBER(SEARCH('[1]Lookup for use classification'!$C$13,C149)),ISNUMBER(SEARCH('[1]Lookup for use classification'!$E$13,C149))),'[1]Lookup for use classification'!$A$13,IF(OR(ISNUMBER(SEARCH('[1]Lookup for use classification'!$B$14,C149)),ISNUMBER(SEARCH('[1]Lookup for use classification'!$C$14,C149))),'[1]Lookup for use classification'!$A$14,"Other"))))))))))))</f>
        <v>Other</v>
      </c>
      <c r="E149" s="9">
        <v>576</v>
      </c>
      <c r="F149" s="9"/>
      <c r="G149" s="9"/>
      <c r="H149" s="164"/>
      <c r="I149" s="164"/>
      <c r="J149" s="7"/>
      <c r="L149" s="6"/>
    </row>
    <row r="150" spans="1:12" hidden="1">
      <c r="A150" s="188" t="s">
        <v>2583</v>
      </c>
      <c r="B150" s="8" t="str">
        <f>IF(ISNA(VLOOKUP(CONCATENATE(A150,C150),ARIS!$A$1:$A$959,1,FALSE)),"","ARIS")</f>
        <v>ARIS</v>
      </c>
      <c r="C150" s="162" t="s">
        <v>2584</v>
      </c>
      <c r="D150" s="6" t="str">
        <f>IF(OR(ISNUMBER(SEARCH('[1]Lookup for use classification'!$B$1,C150)),ISNUMBER(SEARCH('[1]Lookup for use classification'!$C$1,C150)),ISNUMBER(SEARCH('[1]Lookup for use classification'!$D$1,C150)),ISNUMBER(SEARCH('[1]Lookup for use classification'!$E$1,C150))),'[1]Lookup for use classification'!$A$1,IF(ISNUMBER(SEARCH('[1]Lookup for use classification'!$B$2,C150)),'[1]Lookup for use classification'!$A$2,IF(ISNUMBER(SEARCH('[1]Lookup for use classification'!$B$3,C150)),'[1]Lookup for use classification'!$A$3,IF(OR(ISNUMBER(SEARCH('[1]Lookup for use classification'!$B$4,C150)),ISNUMBER(SEARCH('[1]Lookup for use classification'!$C$4,C150)),ISNUMBER(SEARCH('[1]Lookup for use classification'!$D$4,C150)),ISNUMBER(SEARCH('[1]Lookup for use classification'!$E$4,C150))),'[1]Lookup for use classification'!$A$4,IF(OR(ISNUMBER(SEARCH('[1]Lookup for use classification'!$B$5,C150)),ISNUMBER(SEARCH('[1]Lookup for use classification'!$C$5,C150)),ISNUMBER(SEARCH('[1]Lookup for use classification'!$D$5,C150))),'[1]Lookup for use classification'!$A$5,IF(OR(ISNUMBER(SEARCH('[1]Lookup for use classification'!$B$7,C150)),ISNUMBER(SEARCH('[1]Lookup for use classification'!$C$7,C150)),ISNUMBER(SEARCH('[1]Lookup for use classification'!$D$7,C150))),'[1]Lookup for use classification'!$A$7,IF(OR(ISNUMBER(SEARCH('[1]Lookup for use classification'!$B$9,C150)),ISNUMBER(SEARCH('[1]Lookup for use classification'!$C$9,C150)),ISNUMBER(SEARCH('[1]Lookup for use classification'!$D$9,C150)),ISNUMBER(SEARCH('[1]Lookup for use classification'!$E$9,C150)),ISNUMBER(SEARCH('[1]Lookup for use classification'!$F$9,C150)),ISNUMBER(SEARCH('[1]Lookup for use classification'!$G$9,C150)),ISNUMBER(SEARCH('[1]Lookup for use classification'!$H$9,C150)),ISNUMBER(SEARCH('[1]Lookup for use classification'!$I$9,C150)),ISNUMBER(SEARCH('[1]Lookup for use classification'!$J$9,C150)),ISNUMBER(SEARCH('[1]Lookup for use classification'!$K$9,C150))),'[1]Lookup for use classification'!$A$9,IF(OR(ISNUMBER(SEARCH('[1]Lookup for use classification'!$B$10,C150)),ISNUMBER(SEARCH('[1]Lookup for use classification'!$C$10,C150)),ISNUMBER(SEARCH('[1]Lookup for use classification'!$D$10,C150)),ISNUMBER(SEARCH('[1]Lookup for use classification'!$E$10,C150)),ISNUMBER(SEARCH('[1]Lookup for use classification'!$F$10,C150)),ISNUMBER(SEARCH('[1]Lookup for use classification'!$G$10,C150))),'[1]Lookup for use classification'!$A$10,IF(OR(ISNUMBER(SEARCH('[1]Lookup for use classification'!$B$11,C150)),ISNUMBER(SEARCH('[1]Lookup for use classification'!$C$11,C150))),'[1]Lookup for use classification'!$A$11,IF(OR(ISNUMBER(SEARCH('[1]Lookup for use classification'!$B$12,C150)),ISNUMBER(SEARCH('[1]Lookup for use classification'!$C$12,C150))),'[1]Lookup for use classification'!$A$12,IF(OR(ISNUMBER(SEARCH('[1]Lookup for use classification'!$B$13,C150)),ISNUMBER(SEARCH('[1]Lookup for use classification'!$C$13,C150)),ISNUMBER(SEARCH('[1]Lookup for use classification'!$D$13,C150)),,ISNUMBER(SEARCH('[1]Lookup for use classification'!$C$13,C150)),ISNUMBER(SEARCH('[1]Lookup for use classification'!$E$13,C150))),'[1]Lookup for use classification'!$A$13,IF(OR(ISNUMBER(SEARCH('[1]Lookup for use classification'!$B$14,C150)),ISNUMBER(SEARCH('[1]Lookup for use classification'!$C$14,C150))),'[1]Lookup for use classification'!$A$14,"Other"))))))))))))</f>
        <v>Other</v>
      </c>
      <c r="E150" s="163">
        <v>1260</v>
      </c>
      <c r="F150" s="163"/>
      <c r="G150" s="163"/>
      <c r="H150" s="164">
        <v>963.50364963503648</v>
      </c>
      <c r="I150" s="164"/>
      <c r="J150" s="165">
        <v>6219.0559709999998</v>
      </c>
    </row>
    <row r="151" spans="1:12" hidden="1">
      <c r="A151" s="138" t="s">
        <v>1987</v>
      </c>
      <c r="B151" s="8" t="str">
        <f>IF(ISNA(VLOOKUP(CONCATENATE(A151,C151),EUS!$B$2:$B$1939,1,FALSE)),"","End Use Study")</f>
        <v>End Use Study</v>
      </c>
      <c r="C151" s="8" t="s">
        <v>2582</v>
      </c>
      <c r="D151" s="6" t="str">
        <f>IF(OR(ISNUMBER(SEARCH('[1]Lookup for use classification'!$B$1,C151)),ISNUMBER(SEARCH('[1]Lookup for use classification'!$C$1,C151)),ISNUMBER(SEARCH('[1]Lookup for use classification'!$D$1,C151)),ISNUMBER(SEARCH('[1]Lookup for use classification'!$E$1,C151))),'[1]Lookup for use classification'!$A$1,IF(ISNUMBER(SEARCH('[1]Lookup for use classification'!$B$2,C151)),'[1]Lookup for use classification'!$A$2,IF(ISNUMBER(SEARCH('[1]Lookup for use classification'!$B$3,C151)),'[1]Lookup for use classification'!$A$3,IF(OR(ISNUMBER(SEARCH('[1]Lookup for use classification'!$B$4,C151)),ISNUMBER(SEARCH('[1]Lookup for use classification'!$C$4,C151)),ISNUMBER(SEARCH('[1]Lookup for use classification'!$D$4,C151)),ISNUMBER(SEARCH('[1]Lookup for use classification'!$E$4,C151))),'[1]Lookup for use classification'!$A$4,IF(OR(ISNUMBER(SEARCH('[1]Lookup for use classification'!$B$5,C151)),ISNUMBER(SEARCH('[1]Lookup for use classification'!$C$5,C151)),ISNUMBER(SEARCH('[1]Lookup for use classification'!$D$5,C151))),'[1]Lookup for use classification'!$A$5,IF(OR(ISNUMBER(SEARCH('[1]Lookup for use classification'!$B$7,C151)),ISNUMBER(SEARCH('[1]Lookup for use classification'!$C$7,C151)),ISNUMBER(SEARCH('[1]Lookup for use classification'!$D$7,C151))),'[1]Lookup for use classification'!$A$7,IF(OR(ISNUMBER(SEARCH('[1]Lookup for use classification'!$B$9,C151)),ISNUMBER(SEARCH('[1]Lookup for use classification'!$C$9,C151)),ISNUMBER(SEARCH('[1]Lookup for use classification'!$D$9,C151)),ISNUMBER(SEARCH('[1]Lookup for use classification'!$E$9,C151)),ISNUMBER(SEARCH('[1]Lookup for use classification'!$F$9,C151)),ISNUMBER(SEARCH('[1]Lookup for use classification'!$G$9,C151)),ISNUMBER(SEARCH('[1]Lookup for use classification'!$H$9,C151)),ISNUMBER(SEARCH('[1]Lookup for use classification'!$I$9,C151)),ISNUMBER(SEARCH('[1]Lookup for use classification'!$J$9,C151)),ISNUMBER(SEARCH('[1]Lookup for use classification'!$K$9,C151))),'[1]Lookup for use classification'!$A$9,IF(OR(ISNUMBER(SEARCH('[1]Lookup for use classification'!$B$10,C151)),ISNUMBER(SEARCH('[1]Lookup for use classification'!$C$10,C151)),ISNUMBER(SEARCH('[1]Lookup for use classification'!$D$10,C151)),ISNUMBER(SEARCH('[1]Lookup for use classification'!$E$10,C151)),ISNUMBER(SEARCH('[1]Lookup for use classification'!$F$10,C151)),ISNUMBER(SEARCH('[1]Lookup for use classification'!$G$10,C151))),'[1]Lookup for use classification'!$A$10,IF(OR(ISNUMBER(SEARCH('[1]Lookup for use classification'!$B$11,C151)),ISNUMBER(SEARCH('[1]Lookup for use classification'!$C$11,C151))),'[1]Lookup for use classification'!$A$11,IF(OR(ISNUMBER(SEARCH('[1]Lookup for use classification'!$B$12,C151)),ISNUMBER(SEARCH('[1]Lookup for use classification'!$C$12,C151))),'[1]Lookup for use classification'!$A$12,IF(OR(ISNUMBER(SEARCH('[1]Lookup for use classification'!$B$13,C151)),ISNUMBER(SEARCH('[1]Lookup for use classification'!$C$13,C151)),ISNUMBER(SEARCH('[1]Lookup for use classification'!$D$13,C151)),,ISNUMBER(SEARCH('[1]Lookup for use classification'!$C$13,C151)),ISNUMBER(SEARCH('[1]Lookup for use classification'!$E$13,C151))),'[1]Lookup for use classification'!$A$13,IF(OR(ISNUMBER(SEARCH('[1]Lookup for use classification'!$B$14,C151)),ISNUMBER(SEARCH('[1]Lookup for use classification'!$C$14,C151))),'[1]Lookup for use classification'!$A$14,"Other"))))))))))))</f>
        <v>Other</v>
      </c>
      <c r="E151" s="9">
        <v>1275</v>
      </c>
      <c r="F151" s="9"/>
      <c r="G151" s="9"/>
      <c r="H151" s="164"/>
      <c r="I151" s="164"/>
      <c r="J151" s="7"/>
      <c r="L151" s="6"/>
    </row>
    <row r="152" spans="1:12" hidden="1">
      <c r="A152" s="138" t="s">
        <v>1987</v>
      </c>
      <c r="B152" s="8" t="str">
        <f>IF(ISNA(VLOOKUP(CONCATENATE(A152,C152),EUS!$B$2:$B$1939,1,FALSE)),"","End Use Study")</f>
        <v>End Use Study</v>
      </c>
      <c r="C152" s="8" t="s">
        <v>2431</v>
      </c>
      <c r="D152" s="165" t="s">
        <v>2424</v>
      </c>
      <c r="E152" s="9"/>
      <c r="F152" s="9"/>
      <c r="G152" s="9"/>
      <c r="H152" s="164"/>
      <c r="I152" s="164"/>
      <c r="J152" s="7"/>
      <c r="L152" s="6"/>
    </row>
    <row r="153" spans="1:12" hidden="1">
      <c r="A153" s="138" t="s">
        <v>1987</v>
      </c>
      <c r="B153" s="8" t="str">
        <f>IF(ISNA(VLOOKUP(CONCATENATE(A153,C153),EUS!$B$2:$B$1939,1,FALSE)),"","End Use Study")</f>
        <v>End Use Study</v>
      </c>
      <c r="C153" s="8" t="s">
        <v>2186</v>
      </c>
      <c r="D153" s="6" t="str">
        <f>IF(OR(ISNUMBER(SEARCH('[1]Lookup for use classification'!$B$1,C153)),ISNUMBER(SEARCH('[1]Lookup for use classification'!$C$1,C153)),ISNUMBER(SEARCH('[1]Lookup for use classification'!$D$1,C153)),ISNUMBER(SEARCH('[1]Lookup for use classification'!$E$1,C153))),'[1]Lookup for use classification'!$A$1,IF(ISNUMBER(SEARCH('[1]Lookup for use classification'!$B$2,C153)),'[1]Lookup for use classification'!$A$2,IF(ISNUMBER(SEARCH('[1]Lookup for use classification'!$B$3,C153)),'[1]Lookup for use classification'!$A$3,IF(OR(ISNUMBER(SEARCH('[1]Lookup for use classification'!$B$4,C153)),ISNUMBER(SEARCH('[1]Lookup for use classification'!$C$4,C153)),ISNUMBER(SEARCH('[1]Lookup for use classification'!$D$4,C153)),ISNUMBER(SEARCH('[1]Lookup for use classification'!$E$4,C153))),'[1]Lookup for use classification'!$A$4,IF(OR(ISNUMBER(SEARCH('[1]Lookup for use classification'!$B$5,C153)),ISNUMBER(SEARCH('[1]Lookup for use classification'!$C$5,C153)),ISNUMBER(SEARCH('[1]Lookup for use classification'!$D$5,C153))),'[1]Lookup for use classification'!$A$5,IF(OR(ISNUMBER(SEARCH('[1]Lookup for use classification'!$B$7,C153)),ISNUMBER(SEARCH('[1]Lookup for use classification'!$C$7,C153)),ISNUMBER(SEARCH('[1]Lookup for use classification'!$D$7,C153))),'[1]Lookup for use classification'!$A$7,IF(OR(ISNUMBER(SEARCH('[1]Lookup for use classification'!$B$9,C153)),ISNUMBER(SEARCH('[1]Lookup for use classification'!$C$9,C153)),ISNUMBER(SEARCH('[1]Lookup for use classification'!$D$9,C153)),ISNUMBER(SEARCH('[1]Lookup for use classification'!$E$9,C153)),ISNUMBER(SEARCH('[1]Lookup for use classification'!$F$9,C153)),ISNUMBER(SEARCH('[1]Lookup for use classification'!$G$9,C153)),ISNUMBER(SEARCH('[1]Lookup for use classification'!$H$9,C153)),ISNUMBER(SEARCH('[1]Lookup for use classification'!$I$9,C153)),ISNUMBER(SEARCH('[1]Lookup for use classification'!$J$9,C153)),ISNUMBER(SEARCH('[1]Lookup for use classification'!$K$9,C153))),'[1]Lookup for use classification'!$A$9,IF(OR(ISNUMBER(SEARCH('[1]Lookup for use classification'!$B$10,C153)),ISNUMBER(SEARCH('[1]Lookup for use classification'!$C$10,C153)),ISNUMBER(SEARCH('[1]Lookup for use classification'!$D$10,C153)),ISNUMBER(SEARCH('[1]Lookup for use classification'!$E$10,C153)),ISNUMBER(SEARCH('[1]Lookup for use classification'!$F$10,C153)),ISNUMBER(SEARCH('[1]Lookup for use classification'!$G$10,C153))),'[1]Lookup for use classification'!$A$10,IF(OR(ISNUMBER(SEARCH('[1]Lookup for use classification'!$B$11,C153)),ISNUMBER(SEARCH('[1]Lookup for use classification'!$C$11,C153))),'[1]Lookup for use classification'!$A$11,IF(OR(ISNUMBER(SEARCH('[1]Lookup for use classification'!$B$12,C153)),ISNUMBER(SEARCH('[1]Lookup for use classification'!$C$12,C153))),'[1]Lookup for use classification'!$A$12,IF(OR(ISNUMBER(SEARCH('[1]Lookup for use classification'!$B$13,C153)),ISNUMBER(SEARCH('[1]Lookup for use classification'!$C$13,C153)),ISNUMBER(SEARCH('[1]Lookup for use classification'!$D$13,C153)),,ISNUMBER(SEARCH('[1]Lookup for use classification'!$C$13,C153)),ISNUMBER(SEARCH('[1]Lookup for use classification'!$E$13,C153))),'[1]Lookup for use classification'!$A$13,IF(OR(ISNUMBER(SEARCH('[1]Lookup for use classification'!$B$14,C153)),ISNUMBER(SEARCH('[1]Lookup for use classification'!$C$14,C153))),'[1]Lookup for use classification'!$A$14,"Other"))))))))))))</f>
        <v>Retail - Other</v>
      </c>
      <c r="E153" s="9"/>
      <c r="F153" s="9"/>
      <c r="G153" s="9"/>
      <c r="H153" s="164"/>
      <c r="I153" s="164"/>
      <c r="J153" s="7"/>
      <c r="L153" s="6"/>
    </row>
    <row r="154" spans="1:12" hidden="1">
      <c r="A154" s="138" t="s">
        <v>1987</v>
      </c>
      <c r="B154" s="8" t="str">
        <f>IF(ISNA(VLOOKUP(CONCATENATE(A154,C154),EUS!$B$2:$B$1939,1,FALSE)),"","End Use Study")</f>
        <v>End Use Study</v>
      </c>
      <c r="C154" s="8" t="s">
        <v>1988</v>
      </c>
      <c r="D154" s="165" t="s">
        <v>1980</v>
      </c>
      <c r="E154" s="9">
        <v>240</v>
      </c>
      <c r="F154" s="9"/>
      <c r="G154" s="9"/>
      <c r="H154" s="164"/>
      <c r="I154" s="164"/>
      <c r="J154" s="7"/>
      <c r="L154" s="6"/>
    </row>
    <row r="155" spans="1:12" hidden="1">
      <c r="A155" s="138" t="s">
        <v>1987</v>
      </c>
      <c r="B155" s="8" t="str">
        <f>IF(ISNA(VLOOKUP(CONCATENATE(A155,C155),EUS!$B$2:$B$1939,1,FALSE)),"","End Use Study")</f>
        <v>End Use Study</v>
      </c>
      <c r="C155" s="8" t="s">
        <v>1983</v>
      </c>
      <c r="D155" s="165" t="s">
        <v>1980</v>
      </c>
      <c r="E155" s="9">
        <v>1260</v>
      </c>
      <c r="F155" s="9"/>
      <c r="G155" s="9"/>
      <c r="H155" s="164"/>
      <c r="I155" s="164"/>
      <c r="J155" s="7"/>
      <c r="L155" s="6"/>
    </row>
    <row r="156" spans="1:12" hidden="1">
      <c r="A156" s="138" t="s">
        <v>2302</v>
      </c>
      <c r="B156" s="8" t="str">
        <f>IF(ISNA(VLOOKUP(CONCATENATE(A156,C156),EUS!$B$2:$B$1939,1,FALSE)),"","End Use Study")</f>
        <v>End Use Study</v>
      </c>
      <c r="C156" s="8" t="s">
        <v>3346</v>
      </c>
      <c r="D156" s="165" t="s">
        <v>3335</v>
      </c>
      <c r="E156" s="9">
        <v>13284</v>
      </c>
      <c r="F156" s="9"/>
      <c r="G156" s="9"/>
      <c r="H156" s="164"/>
      <c r="I156" s="164"/>
      <c r="J156" s="7"/>
      <c r="L156" s="6"/>
    </row>
    <row r="157" spans="1:12" hidden="1">
      <c r="A157" s="138" t="s">
        <v>2302</v>
      </c>
      <c r="B157" s="8" t="str">
        <f>IF(ISNA(VLOOKUP(CONCATENATE(A157,C157),EUS!$B$2:$B$1939,1,FALSE)),"","End Use Study")</f>
        <v>End Use Study</v>
      </c>
      <c r="C157" s="8" t="s">
        <v>3345</v>
      </c>
      <c r="D157" s="165" t="s">
        <v>3335</v>
      </c>
      <c r="E157" s="9">
        <v>15048</v>
      </c>
      <c r="F157" s="9"/>
      <c r="G157" s="9"/>
      <c r="H157" s="164"/>
      <c r="I157" s="164"/>
      <c r="J157" s="7">
        <v>179840</v>
      </c>
      <c r="L157" s="6"/>
    </row>
    <row r="158" spans="1:12" hidden="1">
      <c r="A158" s="188" t="s">
        <v>2302</v>
      </c>
      <c r="B158" s="162" t="s">
        <v>4512</v>
      </c>
      <c r="C158" s="162" t="s">
        <v>3344</v>
      </c>
      <c r="D158" s="165" t="s">
        <v>3335</v>
      </c>
      <c r="E158" s="163">
        <v>36047</v>
      </c>
      <c r="F158" s="163"/>
      <c r="G158" s="163"/>
      <c r="H158" s="164">
        <v>29030.481751824816</v>
      </c>
      <c r="I158" s="164">
        <v>3008.695652173913</v>
      </c>
      <c r="J158" s="165">
        <v>369043.32136</v>
      </c>
    </row>
    <row r="159" spans="1:12" hidden="1">
      <c r="A159" s="138" t="s">
        <v>2302</v>
      </c>
      <c r="B159" s="8" t="str">
        <f>IF(ISNA(VLOOKUP(CONCATENATE(A159,C159),EUS!$B$2:$B$1939,1,FALSE)),"","End Use Study")</f>
        <v>End Use Study</v>
      </c>
      <c r="C159" s="8" t="s">
        <v>3235</v>
      </c>
      <c r="D159" s="165" t="s">
        <v>3232</v>
      </c>
      <c r="E159" s="9">
        <v>4400</v>
      </c>
      <c r="F159" s="9"/>
      <c r="G159" s="9"/>
      <c r="H159" s="164"/>
      <c r="I159" s="164"/>
      <c r="J159" s="7">
        <v>32960</v>
      </c>
      <c r="L159" s="6"/>
    </row>
    <row r="160" spans="1:12" hidden="1">
      <c r="A160" s="188" t="s">
        <v>1989</v>
      </c>
      <c r="B160" s="8" t="str">
        <f>IF(ISNA(VLOOKUP(CONCATENATE(A160,C160),ARIS!$A$1:$A$959,1,FALSE)),"","ARIS")</f>
        <v>ARIS</v>
      </c>
      <c r="C160" s="162" t="s">
        <v>3005</v>
      </c>
      <c r="D160" s="165" t="s">
        <v>377</v>
      </c>
      <c r="E160" s="163">
        <v>1566</v>
      </c>
      <c r="F160" s="163"/>
      <c r="G160" s="163"/>
      <c r="H160" s="164"/>
      <c r="I160" s="164"/>
      <c r="J160" s="165">
        <v>13601.122409</v>
      </c>
    </row>
    <row r="161" spans="1:12" hidden="1">
      <c r="A161" s="138" t="s">
        <v>2302</v>
      </c>
      <c r="B161" s="8" t="str">
        <f>IF(ISNA(VLOOKUP(CONCATENATE(A161,C161),EUS!$B$2:$B$1939,1,FALSE)),"","End Use Study")</f>
        <v>End Use Study</v>
      </c>
      <c r="C161" s="6" t="s">
        <v>37</v>
      </c>
      <c r="D161" s="6" t="str">
        <f>IF(OR(ISNUMBER(SEARCH('[1]Lookup for use classification'!$B$1,C161)),ISNUMBER(SEARCH('[1]Lookup for use classification'!$C$1,C161)),ISNUMBER(SEARCH('[1]Lookup for use classification'!$D$1,C161))),'[1]Lookup for use classification'!$A$1,IF(ISNUMBER(SEARCH('[1]Lookup for use classification'!$B$2,C161)),'[1]Lookup for use classification'!$A$2,IF(ISNUMBER(SEARCH('[1]Lookup for use classification'!$B$3,C161)),'[1]Lookup for use classification'!$A$3,IF(OR(ISNUMBER(SEARCH('[1]Lookup for use classification'!$B$4,C161)),ISNUMBER(SEARCH('[1]Lookup for use classification'!$C$4,C161))),'[1]Lookup for use classification'!$A$4,IF(OR(ISNUMBER(SEARCH('[1]Lookup for use classification'!$B$5,C161)),ISNUMBER(SEARCH('[1]Lookup for use classification'!$C$5,C161)),ISNUMBER(SEARCH('[1]Lookup for use classification'!$D$5,C161))),'[1]Lookup for use classification'!$A$5,IF(OR(ISNUMBER(SEARCH('[1]Lookup for use classification'!$B$7,C161)),ISNUMBER(SEARCH('[1]Lookup for use classification'!$C$7,C161)),ISNUMBER(SEARCH('[1]Lookup for use classification'!$D$7,C161))),'[1]Lookup for use classification'!$A$7,IF(OR(ISNUMBER(SEARCH('[1]Lookup for use classification'!$B$9,C161)),ISNUMBER(SEARCH('[1]Lookup for use classification'!$C$9,C161)),ISNUMBER(SEARCH('[1]Lookup for use classification'!$D$9,C161)),ISNUMBER(SEARCH('[1]Lookup for use classification'!$E$9,C161)),ISNUMBER(SEARCH('[1]Lookup for use classification'!$F$9,C161)),ISNUMBER(SEARCH('[1]Lookup for use classification'!$G$9,C161))),'[1]Lookup for use classification'!$A$9,IF(OR(ISNUMBER(SEARCH('[1]Lookup for use classification'!$B$10,C161)),ISNUMBER(SEARCH('[1]Lookup for use classification'!$C$10,C161)),ISNUMBER(SEARCH('[1]Lookup for use classification'!$D$10,C161)),ISNUMBER(SEARCH('[1]Lookup for use classification'!$E$10,C161)),ISNUMBER(SEARCH('[1]Lookup for use classification'!$F$10,C161))),'[1]Lookup for use classification'!$A$10,IF(OR(ISNUMBER(SEARCH('[1]Lookup for use classification'!$B$11,C161)),ISNUMBER(SEARCH('[1]Lookup for use classification'!$C$11,C161))),'[1]Lookup for use classification'!$A$11,IF(OR(ISNUMBER(SEARCH('[1]Lookup for use classification'!$B$12,C161)),ISNUMBER(SEARCH('[1]Lookup for use classification'!$C$12,C161))),'[1]Lookup for use classification'!$A$12,IF(OR(ISNUMBER(SEARCH('[1]Lookup for use classification'!$B$13,C161)),ISNUMBER(SEARCH('[1]Lookup for use classification'!$C$13,C161)),ISNUMBER(SEARCH('[1]Lookup for use classification'!$D$13,C161))),'[1]Lookup for use classification'!$A$13,"Nope")))))))))))</f>
        <v>Office</v>
      </c>
      <c r="E161" s="9">
        <v>1566</v>
      </c>
      <c r="F161" s="9"/>
      <c r="G161" s="9"/>
      <c r="H161" s="164"/>
      <c r="I161" s="164"/>
      <c r="J161" s="7"/>
      <c r="L161" s="6"/>
    </row>
    <row r="162" spans="1:12" hidden="1">
      <c r="A162" s="138" t="s">
        <v>2302</v>
      </c>
      <c r="B162" s="8" t="str">
        <f>IF(ISNA(VLOOKUP(CONCATENATE(A162,C162),EUS!$B$2:$B$1939,1,FALSE)),"","End Use Study")</f>
        <v>End Use Study</v>
      </c>
      <c r="C162" s="8" t="s">
        <v>2586</v>
      </c>
      <c r="D162" s="6" t="str">
        <f>IF(OR(ISNUMBER(SEARCH('[1]Lookup for use classification'!$B$1,C162)),ISNUMBER(SEARCH('[1]Lookup for use classification'!$C$1,C162)),ISNUMBER(SEARCH('[1]Lookup for use classification'!$D$1,C162)),ISNUMBER(SEARCH('[1]Lookup for use classification'!$E$1,C162))),'[1]Lookup for use classification'!$A$1,IF(ISNUMBER(SEARCH('[1]Lookup for use classification'!$B$2,C162)),'[1]Lookup for use classification'!$A$2,IF(ISNUMBER(SEARCH('[1]Lookup for use classification'!$B$3,C162)),'[1]Lookup for use classification'!$A$3,IF(OR(ISNUMBER(SEARCH('[1]Lookup for use classification'!$B$4,C162)),ISNUMBER(SEARCH('[1]Lookup for use classification'!$C$4,C162)),ISNUMBER(SEARCH('[1]Lookup for use classification'!$D$4,C162)),ISNUMBER(SEARCH('[1]Lookup for use classification'!$E$4,C162))),'[1]Lookup for use classification'!$A$4,IF(OR(ISNUMBER(SEARCH('[1]Lookup for use classification'!$B$5,C162)),ISNUMBER(SEARCH('[1]Lookup for use classification'!$C$5,C162)),ISNUMBER(SEARCH('[1]Lookup for use classification'!$D$5,C162))),'[1]Lookup for use classification'!$A$5,IF(OR(ISNUMBER(SEARCH('[1]Lookup for use classification'!$B$7,C162)),ISNUMBER(SEARCH('[1]Lookup for use classification'!$C$7,C162)),ISNUMBER(SEARCH('[1]Lookup for use classification'!$D$7,C162))),'[1]Lookup for use classification'!$A$7,IF(OR(ISNUMBER(SEARCH('[1]Lookup for use classification'!$B$9,C162)),ISNUMBER(SEARCH('[1]Lookup for use classification'!$C$9,C162)),ISNUMBER(SEARCH('[1]Lookup for use classification'!$D$9,C162)),ISNUMBER(SEARCH('[1]Lookup for use classification'!$E$9,C162)),ISNUMBER(SEARCH('[1]Lookup for use classification'!$F$9,C162)),ISNUMBER(SEARCH('[1]Lookup for use classification'!$G$9,C162)),ISNUMBER(SEARCH('[1]Lookup for use classification'!$H$9,C162)),ISNUMBER(SEARCH('[1]Lookup for use classification'!$I$9,C162)),ISNUMBER(SEARCH('[1]Lookup for use classification'!$J$9,C162)),ISNUMBER(SEARCH('[1]Lookup for use classification'!$K$9,C162))),'[1]Lookup for use classification'!$A$9,IF(OR(ISNUMBER(SEARCH('[1]Lookup for use classification'!$B$10,C162)),ISNUMBER(SEARCH('[1]Lookup for use classification'!$C$10,C162)),ISNUMBER(SEARCH('[1]Lookup for use classification'!$D$10,C162)),ISNUMBER(SEARCH('[1]Lookup for use classification'!$E$10,C162)),ISNUMBER(SEARCH('[1]Lookup for use classification'!$F$10,C162)),ISNUMBER(SEARCH('[1]Lookup for use classification'!$G$10,C162))),'[1]Lookup for use classification'!$A$10,IF(OR(ISNUMBER(SEARCH('[1]Lookup for use classification'!$B$11,C162)),ISNUMBER(SEARCH('[1]Lookup for use classification'!$C$11,C162))),'[1]Lookup for use classification'!$A$11,IF(OR(ISNUMBER(SEARCH('[1]Lookup for use classification'!$B$12,C162)),ISNUMBER(SEARCH('[1]Lookup for use classification'!$C$12,C162))),'[1]Lookup for use classification'!$A$12,IF(OR(ISNUMBER(SEARCH('[1]Lookup for use classification'!$B$13,C162)),ISNUMBER(SEARCH('[1]Lookup for use classification'!$C$13,C162)),ISNUMBER(SEARCH('[1]Lookup for use classification'!$D$13,C162)),,ISNUMBER(SEARCH('[1]Lookup for use classification'!$C$13,C162)),ISNUMBER(SEARCH('[1]Lookup for use classification'!$E$13,C162))),'[1]Lookup for use classification'!$A$13,IF(OR(ISNUMBER(SEARCH('[1]Lookup for use classification'!$B$14,C162)),ISNUMBER(SEARCH('[1]Lookup for use classification'!$C$14,C162))),'[1]Lookup for use classification'!$A$14,"Other"))))))))))))</f>
        <v>Other</v>
      </c>
      <c r="E162" s="9">
        <v>315</v>
      </c>
      <c r="F162" s="9"/>
      <c r="G162" s="9"/>
      <c r="H162" s="164"/>
      <c r="I162" s="164"/>
      <c r="J162" s="7">
        <v>9845</v>
      </c>
      <c r="L162" s="6"/>
    </row>
    <row r="163" spans="1:12" hidden="1">
      <c r="A163" s="138" t="s">
        <v>2302</v>
      </c>
      <c r="B163" s="8" t="str">
        <f>IF(ISNA(VLOOKUP(CONCATENATE(A163,C163),EUS!$B$2:$B$1939,1,FALSE)),"","End Use Study")</f>
        <v>End Use Study</v>
      </c>
      <c r="C163" s="8" t="s">
        <v>1524</v>
      </c>
      <c r="D163" s="6" t="str">
        <f>IF(OR(ISNUMBER(SEARCH('[1]Lookup for use classification'!$B$1,C163)),ISNUMBER(SEARCH('[1]Lookup for use classification'!$C$1,C163)),ISNUMBER(SEARCH('[1]Lookup for use classification'!$D$1,C163)),ISNUMBER(SEARCH('[1]Lookup for use classification'!$E$1,C163))),'[1]Lookup for use classification'!$A$1,IF(ISNUMBER(SEARCH('[1]Lookup for use classification'!$B$2,C163)),'[1]Lookup for use classification'!$A$2,IF(ISNUMBER(SEARCH('[1]Lookup for use classification'!$B$3,C163)),'[1]Lookup for use classification'!$A$3,IF(OR(ISNUMBER(SEARCH('[1]Lookup for use classification'!$B$4,C163)),ISNUMBER(SEARCH('[1]Lookup for use classification'!$C$4,C163)),ISNUMBER(SEARCH('[1]Lookup for use classification'!$D$4,C163)),ISNUMBER(SEARCH('[1]Lookup for use classification'!$E$4,C163))),'[1]Lookup for use classification'!$A$4,IF(OR(ISNUMBER(SEARCH('[1]Lookup for use classification'!$B$5,C163)),ISNUMBER(SEARCH('[1]Lookup for use classification'!$C$5,C163)),ISNUMBER(SEARCH('[1]Lookup for use classification'!$D$5,C163))),'[1]Lookup for use classification'!$A$5,IF(OR(ISNUMBER(SEARCH('[1]Lookup for use classification'!$B$7,C163)),ISNUMBER(SEARCH('[1]Lookup for use classification'!$C$7,C163)),ISNUMBER(SEARCH('[1]Lookup for use classification'!$D$7,C163))),'[1]Lookup for use classification'!$A$7,IF(OR(ISNUMBER(SEARCH('[1]Lookup for use classification'!$B$9,C163)),ISNUMBER(SEARCH('[1]Lookup for use classification'!$C$9,C163)),ISNUMBER(SEARCH('[1]Lookup for use classification'!$D$9,C163)),ISNUMBER(SEARCH('[1]Lookup for use classification'!$E$9,C163)),ISNUMBER(SEARCH('[1]Lookup for use classification'!$F$9,C163)),ISNUMBER(SEARCH('[1]Lookup for use classification'!$G$9,C163)),ISNUMBER(SEARCH('[1]Lookup for use classification'!$H$9,C163)),ISNUMBER(SEARCH('[1]Lookup for use classification'!$I$9,C163)),ISNUMBER(SEARCH('[1]Lookup for use classification'!$J$9,C163)),ISNUMBER(SEARCH('[1]Lookup for use classification'!$K$9,C163))),'[1]Lookup for use classification'!$A$9,IF(OR(ISNUMBER(SEARCH('[1]Lookup for use classification'!$B$10,C163)),ISNUMBER(SEARCH('[1]Lookup for use classification'!$C$10,C163)),ISNUMBER(SEARCH('[1]Lookup for use classification'!$D$10,C163)),ISNUMBER(SEARCH('[1]Lookup for use classification'!$E$10,C163)),ISNUMBER(SEARCH('[1]Lookup for use classification'!$F$10,C163)),ISNUMBER(SEARCH('[1]Lookup for use classification'!$G$10,C163))),'[1]Lookup for use classification'!$A$10,IF(OR(ISNUMBER(SEARCH('[1]Lookup for use classification'!$B$11,C163)),ISNUMBER(SEARCH('[1]Lookup for use classification'!$C$11,C163))),'[1]Lookup for use classification'!$A$11,IF(OR(ISNUMBER(SEARCH('[1]Lookup for use classification'!$B$12,C163)),ISNUMBER(SEARCH('[1]Lookup for use classification'!$C$12,C163))),'[1]Lookup for use classification'!$A$12,IF(OR(ISNUMBER(SEARCH('[1]Lookup for use classification'!$B$13,C163)),ISNUMBER(SEARCH('[1]Lookup for use classification'!$C$13,C163)),ISNUMBER(SEARCH('[1]Lookup for use classification'!$D$13,C163)),,ISNUMBER(SEARCH('[1]Lookup for use classification'!$C$13,C163)),ISNUMBER(SEARCH('[1]Lookup for use classification'!$E$13,C163))),'[1]Lookup for use classification'!$A$13,IF(OR(ISNUMBER(SEARCH('[1]Lookup for use classification'!$B$14,C163)),ISNUMBER(SEARCH('[1]Lookup for use classification'!$C$14,C163))),'[1]Lookup for use classification'!$A$14,"Other"))))))))))))</f>
        <v>Other</v>
      </c>
      <c r="E163" s="9">
        <v>1704</v>
      </c>
      <c r="F163" s="9"/>
      <c r="G163" s="9"/>
      <c r="H163" s="164"/>
      <c r="I163" s="164"/>
      <c r="J163" s="7"/>
      <c r="L163" s="6"/>
    </row>
    <row r="164" spans="1:12" hidden="1">
      <c r="A164" s="188" t="s">
        <v>1989</v>
      </c>
      <c r="B164" s="8" t="str">
        <f>IF(ISNA(VLOOKUP(CONCATENATE(A164,C164),ARIS!$A$1:$A$959,1,FALSE)),"","ARIS")</f>
        <v>ARIS</v>
      </c>
      <c r="C164" s="162" t="s">
        <v>2587</v>
      </c>
      <c r="D164" s="6" t="str">
        <f>IF(OR(ISNUMBER(SEARCH('[1]Lookup for use classification'!$B$1,C164)),ISNUMBER(SEARCH('[1]Lookup for use classification'!$C$1,C164)),ISNUMBER(SEARCH('[1]Lookup for use classification'!$D$1,C164)),ISNUMBER(SEARCH('[1]Lookup for use classification'!$E$1,C164))),'[1]Lookup for use classification'!$A$1,IF(ISNUMBER(SEARCH('[1]Lookup for use classification'!$B$2,C164)),'[1]Lookup for use classification'!$A$2,IF(ISNUMBER(SEARCH('[1]Lookup for use classification'!$B$3,C164)),'[1]Lookup for use classification'!$A$3,IF(OR(ISNUMBER(SEARCH('[1]Lookup for use classification'!$B$4,C164)),ISNUMBER(SEARCH('[1]Lookup for use classification'!$C$4,C164)),ISNUMBER(SEARCH('[1]Lookup for use classification'!$D$4,C164)),ISNUMBER(SEARCH('[1]Lookup for use classification'!$E$4,C164))),'[1]Lookup for use classification'!$A$4,IF(OR(ISNUMBER(SEARCH('[1]Lookup for use classification'!$B$5,C164)),ISNUMBER(SEARCH('[1]Lookup for use classification'!$C$5,C164)),ISNUMBER(SEARCH('[1]Lookup for use classification'!$D$5,C164))),'[1]Lookup for use classification'!$A$5,IF(OR(ISNUMBER(SEARCH('[1]Lookup for use classification'!$B$7,C164)),ISNUMBER(SEARCH('[1]Lookup for use classification'!$C$7,C164)),ISNUMBER(SEARCH('[1]Lookup for use classification'!$D$7,C164))),'[1]Lookup for use classification'!$A$7,IF(OR(ISNUMBER(SEARCH('[1]Lookup for use classification'!$B$9,C164)),ISNUMBER(SEARCH('[1]Lookup for use classification'!$C$9,C164)),ISNUMBER(SEARCH('[1]Lookup for use classification'!$D$9,C164)),ISNUMBER(SEARCH('[1]Lookup for use classification'!$E$9,C164)),ISNUMBER(SEARCH('[1]Lookup for use classification'!$F$9,C164)),ISNUMBER(SEARCH('[1]Lookup for use classification'!$G$9,C164)),ISNUMBER(SEARCH('[1]Lookup for use classification'!$H$9,C164)),ISNUMBER(SEARCH('[1]Lookup for use classification'!$I$9,C164)),ISNUMBER(SEARCH('[1]Lookup for use classification'!$J$9,C164)),ISNUMBER(SEARCH('[1]Lookup for use classification'!$K$9,C164))),'[1]Lookup for use classification'!$A$9,IF(OR(ISNUMBER(SEARCH('[1]Lookup for use classification'!$B$10,C164)),ISNUMBER(SEARCH('[1]Lookup for use classification'!$C$10,C164)),ISNUMBER(SEARCH('[1]Lookup for use classification'!$D$10,C164)),ISNUMBER(SEARCH('[1]Lookup for use classification'!$E$10,C164)),ISNUMBER(SEARCH('[1]Lookup for use classification'!$F$10,C164)),ISNUMBER(SEARCH('[1]Lookup for use classification'!$G$10,C164))),'[1]Lookup for use classification'!$A$10,IF(OR(ISNUMBER(SEARCH('[1]Lookup for use classification'!$B$11,C164)),ISNUMBER(SEARCH('[1]Lookup for use classification'!$C$11,C164))),'[1]Lookup for use classification'!$A$11,IF(OR(ISNUMBER(SEARCH('[1]Lookup for use classification'!$B$12,C164)),ISNUMBER(SEARCH('[1]Lookup for use classification'!$C$12,C164))),'[1]Lookup for use classification'!$A$12,IF(OR(ISNUMBER(SEARCH('[1]Lookup for use classification'!$B$13,C164)),ISNUMBER(SEARCH('[1]Lookup for use classification'!$C$13,C164)),ISNUMBER(SEARCH('[1]Lookup for use classification'!$D$13,C164)),,ISNUMBER(SEARCH('[1]Lookup for use classification'!$C$13,C164)),ISNUMBER(SEARCH('[1]Lookup for use classification'!$E$13,C164))),'[1]Lookup for use classification'!$A$13,IF(OR(ISNUMBER(SEARCH('[1]Lookup for use classification'!$B$14,C164)),ISNUMBER(SEARCH('[1]Lookup for use classification'!$C$14,C164))),'[1]Lookup for use classification'!$A$14,"Other"))))))))))))</f>
        <v>Other</v>
      </c>
      <c r="E164" s="163">
        <v>2112</v>
      </c>
      <c r="F164" s="163"/>
      <c r="G164" s="163"/>
      <c r="H164" s="164"/>
      <c r="I164" s="164"/>
      <c r="J164" s="165">
        <v>7497.0674729999992</v>
      </c>
    </row>
    <row r="165" spans="1:12" hidden="1">
      <c r="A165" s="188" t="s">
        <v>1989</v>
      </c>
      <c r="B165" s="8" t="str">
        <f>IF(ISNA(VLOOKUP(CONCATENATE(A165,C165),ARIS!$A$1:$A$959,1,FALSE)),"","ARIS")</f>
        <v>ARIS</v>
      </c>
      <c r="C165" s="162" t="s">
        <v>2590</v>
      </c>
      <c r="D165" s="6" t="str">
        <f>IF(OR(ISNUMBER(SEARCH('[1]Lookup for use classification'!$B$1,C165)),ISNUMBER(SEARCH('[1]Lookup for use classification'!$C$1,C165)),ISNUMBER(SEARCH('[1]Lookup for use classification'!$D$1,C165)),ISNUMBER(SEARCH('[1]Lookup for use classification'!$E$1,C165))),'[1]Lookup for use classification'!$A$1,IF(ISNUMBER(SEARCH('[1]Lookup for use classification'!$B$2,C165)),'[1]Lookup for use classification'!$A$2,IF(ISNUMBER(SEARCH('[1]Lookup for use classification'!$B$3,C165)),'[1]Lookup for use classification'!$A$3,IF(OR(ISNUMBER(SEARCH('[1]Lookup for use classification'!$B$4,C165)),ISNUMBER(SEARCH('[1]Lookup for use classification'!$C$4,C165)),ISNUMBER(SEARCH('[1]Lookup for use classification'!$D$4,C165)),ISNUMBER(SEARCH('[1]Lookup for use classification'!$E$4,C165))),'[1]Lookup for use classification'!$A$4,IF(OR(ISNUMBER(SEARCH('[1]Lookup for use classification'!$B$5,C165)),ISNUMBER(SEARCH('[1]Lookup for use classification'!$C$5,C165)),ISNUMBER(SEARCH('[1]Lookup for use classification'!$D$5,C165))),'[1]Lookup for use classification'!$A$5,IF(OR(ISNUMBER(SEARCH('[1]Lookup for use classification'!$B$7,C165)),ISNUMBER(SEARCH('[1]Lookup for use classification'!$C$7,C165)),ISNUMBER(SEARCH('[1]Lookup for use classification'!$D$7,C165))),'[1]Lookup for use classification'!$A$7,IF(OR(ISNUMBER(SEARCH('[1]Lookup for use classification'!$B$9,C165)),ISNUMBER(SEARCH('[1]Lookup for use classification'!$C$9,C165)),ISNUMBER(SEARCH('[1]Lookup for use classification'!$D$9,C165)),ISNUMBER(SEARCH('[1]Lookup for use classification'!$E$9,C165)),ISNUMBER(SEARCH('[1]Lookup for use classification'!$F$9,C165)),ISNUMBER(SEARCH('[1]Lookup for use classification'!$G$9,C165)),ISNUMBER(SEARCH('[1]Lookup for use classification'!$H$9,C165)),ISNUMBER(SEARCH('[1]Lookup for use classification'!$I$9,C165)),ISNUMBER(SEARCH('[1]Lookup for use classification'!$J$9,C165)),ISNUMBER(SEARCH('[1]Lookup for use classification'!$K$9,C165))),'[1]Lookup for use classification'!$A$9,IF(OR(ISNUMBER(SEARCH('[1]Lookup for use classification'!$B$10,C165)),ISNUMBER(SEARCH('[1]Lookup for use classification'!$C$10,C165)),ISNUMBER(SEARCH('[1]Lookup for use classification'!$D$10,C165)),ISNUMBER(SEARCH('[1]Lookup for use classification'!$E$10,C165)),ISNUMBER(SEARCH('[1]Lookup for use classification'!$F$10,C165)),ISNUMBER(SEARCH('[1]Lookup for use classification'!$G$10,C165))),'[1]Lookup for use classification'!$A$10,IF(OR(ISNUMBER(SEARCH('[1]Lookup for use classification'!$B$11,C165)),ISNUMBER(SEARCH('[1]Lookup for use classification'!$C$11,C165))),'[1]Lookup for use classification'!$A$11,IF(OR(ISNUMBER(SEARCH('[1]Lookup for use classification'!$B$12,C165)),ISNUMBER(SEARCH('[1]Lookup for use classification'!$C$12,C165))),'[1]Lookup for use classification'!$A$12,IF(OR(ISNUMBER(SEARCH('[1]Lookup for use classification'!$B$13,C165)),ISNUMBER(SEARCH('[1]Lookup for use classification'!$C$13,C165)),ISNUMBER(SEARCH('[1]Lookup for use classification'!$D$13,C165)),,ISNUMBER(SEARCH('[1]Lookup for use classification'!$C$13,C165)),ISNUMBER(SEARCH('[1]Lookup for use classification'!$E$13,C165))),'[1]Lookup for use classification'!$A$13,IF(OR(ISNUMBER(SEARCH('[1]Lookup for use classification'!$B$14,C165)),ISNUMBER(SEARCH('[1]Lookup for use classification'!$C$14,C165))),'[1]Lookup for use classification'!$A$14,"Other"))))))))))))</f>
        <v>Other</v>
      </c>
      <c r="E165" s="163">
        <v>3876</v>
      </c>
      <c r="F165" s="163"/>
      <c r="G165" s="163"/>
      <c r="H165" s="164"/>
      <c r="I165" s="164"/>
      <c r="J165" s="165">
        <v>43000.386999999995</v>
      </c>
    </row>
    <row r="166" spans="1:12" hidden="1">
      <c r="A166" s="138" t="s">
        <v>2302</v>
      </c>
      <c r="B166" s="8" t="str">
        <f>IF(ISNA(VLOOKUP(CONCATENATE(A166,C166),EUS!$B$2:$B$1939,1,FALSE)),"","End Use Study")</f>
        <v>End Use Study</v>
      </c>
      <c r="C166" s="8" t="s">
        <v>159</v>
      </c>
      <c r="D166" s="6" t="str">
        <f>IF(OR(ISNUMBER(SEARCH('[1]Lookup for use classification'!$B$1,C166)),ISNUMBER(SEARCH('[1]Lookup for use classification'!$C$1,C166)),ISNUMBER(SEARCH('[1]Lookup for use classification'!$D$1,C166)),ISNUMBER(SEARCH('[1]Lookup for use classification'!$E$1,C166))),'[1]Lookup for use classification'!$A$1,IF(ISNUMBER(SEARCH('[1]Lookup for use classification'!$B$2,C166)),'[1]Lookup for use classification'!$A$2,IF(ISNUMBER(SEARCH('[1]Lookup for use classification'!$B$3,C166)),'[1]Lookup for use classification'!$A$3,IF(OR(ISNUMBER(SEARCH('[1]Lookup for use classification'!$B$4,C166)),ISNUMBER(SEARCH('[1]Lookup for use classification'!$C$4,C166)),ISNUMBER(SEARCH('[1]Lookup for use classification'!$D$4,C166)),ISNUMBER(SEARCH('[1]Lookup for use classification'!$E$4,C166))),'[1]Lookup for use classification'!$A$4,IF(OR(ISNUMBER(SEARCH('[1]Lookup for use classification'!$B$5,C166)),ISNUMBER(SEARCH('[1]Lookup for use classification'!$C$5,C166)),ISNUMBER(SEARCH('[1]Lookup for use classification'!$D$5,C166))),'[1]Lookup for use classification'!$A$5,IF(OR(ISNUMBER(SEARCH('[1]Lookup for use classification'!$B$7,C166)),ISNUMBER(SEARCH('[1]Lookup for use classification'!$C$7,C166)),ISNUMBER(SEARCH('[1]Lookup for use classification'!$D$7,C166))),'[1]Lookup for use classification'!$A$7,IF(OR(ISNUMBER(SEARCH('[1]Lookup for use classification'!$B$9,C166)),ISNUMBER(SEARCH('[1]Lookup for use classification'!$C$9,C166)),ISNUMBER(SEARCH('[1]Lookup for use classification'!$D$9,C166)),ISNUMBER(SEARCH('[1]Lookup for use classification'!$E$9,C166)),ISNUMBER(SEARCH('[1]Lookup for use classification'!$F$9,C166)),ISNUMBER(SEARCH('[1]Lookup for use classification'!$G$9,C166)),ISNUMBER(SEARCH('[1]Lookup for use classification'!$H$9,C166)),ISNUMBER(SEARCH('[1]Lookup for use classification'!$I$9,C166)),ISNUMBER(SEARCH('[1]Lookup for use classification'!$J$9,C166)),ISNUMBER(SEARCH('[1]Lookup for use classification'!$K$9,C166))),'[1]Lookup for use classification'!$A$9,IF(OR(ISNUMBER(SEARCH('[1]Lookup for use classification'!$B$10,C166)),ISNUMBER(SEARCH('[1]Lookup for use classification'!$C$10,C166)),ISNUMBER(SEARCH('[1]Lookup for use classification'!$D$10,C166)),ISNUMBER(SEARCH('[1]Lookup for use classification'!$E$10,C166)),ISNUMBER(SEARCH('[1]Lookup for use classification'!$F$10,C166)),ISNUMBER(SEARCH('[1]Lookup for use classification'!$G$10,C166))),'[1]Lookup for use classification'!$A$10,IF(OR(ISNUMBER(SEARCH('[1]Lookup for use classification'!$B$11,C166)),ISNUMBER(SEARCH('[1]Lookup for use classification'!$C$11,C166))),'[1]Lookup for use classification'!$A$11,IF(OR(ISNUMBER(SEARCH('[1]Lookup for use classification'!$B$12,C166)),ISNUMBER(SEARCH('[1]Lookup for use classification'!$C$12,C166))),'[1]Lookup for use classification'!$A$12,IF(OR(ISNUMBER(SEARCH('[1]Lookup for use classification'!$B$13,C166)),ISNUMBER(SEARCH('[1]Lookup for use classification'!$C$13,C166)),ISNUMBER(SEARCH('[1]Lookup for use classification'!$D$13,C166)),,ISNUMBER(SEARCH('[1]Lookup for use classification'!$C$13,C166)),ISNUMBER(SEARCH('[1]Lookup for use classification'!$E$13,C166))),'[1]Lookup for use classification'!$A$13,IF(OR(ISNUMBER(SEARCH('[1]Lookup for use classification'!$B$14,C166)),ISNUMBER(SEARCH('[1]Lookup for use classification'!$C$14,C166))),'[1]Lookup for use classification'!$A$14,"Other"))))))))))))</f>
        <v>Other</v>
      </c>
      <c r="E166" s="9">
        <v>4483</v>
      </c>
      <c r="F166" s="9"/>
      <c r="G166" s="9"/>
      <c r="H166" s="164"/>
      <c r="I166" s="164"/>
      <c r="J166" s="7"/>
      <c r="L166" s="6"/>
    </row>
    <row r="167" spans="1:12" hidden="1">
      <c r="A167" s="138" t="s">
        <v>2302</v>
      </c>
      <c r="B167" s="8" t="str">
        <f>IF(ISNA(VLOOKUP(CONCATENATE(A167,C167),EUS!$B$2:$B$1939,1,FALSE)),"","End Use Study")</f>
        <v>End Use Study</v>
      </c>
      <c r="C167" s="8" t="s">
        <v>2588</v>
      </c>
      <c r="D167" s="6" t="str">
        <f>IF(OR(ISNUMBER(SEARCH('[1]Lookup for use classification'!$B$1,C167)),ISNUMBER(SEARCH('[1]Lookup for use classification'!$C$1,C167)),ISNUMBER(SEARCH('[1]Lookup for use classification'!$D$1,C167)),ISNUMBER(SEARCH('[1]Lookup for use classification'!$E$1,C167))),'[1]Lookup for use classification'!$A$1,IF(ISNUMBER(SEARCH('[1]Lookup for use classification'!$B$2,C167)),'[1]Lookup for use classification'!$A$2,IF(ISNUMBER(SEARCH('[1]Lookup for use classification'!$B$3,C167)),'[1]Lookup for use classification'!$A$3,IF(OR(ISNUMBER(SEARCH('[1]Lookup for use classification'!$B$4,C167)),ISNUMBER(SEARCH('[1]Lookup for use classification'!$C$4,C167)),ISNUMBER(SEARCH('[1]Lookup for use classification'!$D$4,C167)),ISNUMBER(SEARCH('[1]Lookup for use classification'!$E$4,C167))),'[1]Lookup for use classification'!$A$4,IF(OR(ISNUMBER(SEARCH('[1]Lookup for use classification'!$B$5,C167)),ISNUMBER(SEARCH('[1]Lookup for use classification'!$C$5,C167)),ISNUMBER(SEARCH('[1]Lookup for use classification'!$D$5,C167))),'[1]Lookup for use classification'!$A$5,IF(OR(ISNUMBER(SEARCH('[1]Lookup for use classification'!$B$7,C167)),ISNUMBER(SEARCH('[1]Lookup for use classification'!$C$7,C167)),ISNUMBER(SEARCH('[1]Lookup for use classification'!$D$7,C167))),'[1]Lookup for use classification'!$A$7,IF(OR(ISNUMBER(SEARCH('[1]Lookup for use classification'!$B$9,C167)),ISNUMBER(SEARCH('[1]Lookup for use classification'!$C$9,C167)),ISNUMBER(SEARCH('[1]Lookup for use classification'!$D$9,C167)),ISNUMBER(SEARCH('[1]Lookup for use classification'!$E$9,C167)),ISNUMBER(SEARCH('[1]Lookup for use classification'!$F$9,C167)),ISNUMBER(SEARCH('[1]Lookup for use classification'!$G$9,C167)),ISNUMBER(SEARCH('[1]Lookup for use classification'!$H$9,C167)),ISNUMBER(SEARCH('[1]Lookup for use classification'!$I$9,C167)),ISNUMBER(SEARCH('[1]Lookup for use classification'!$J$9,C167)),ISNUMBER(SEARCH('[1]Lookup for use classification'!$K$9,C167))),'[1]Lookup for use classification'!$A$9,IF(OR(ISNUMBER(SEARCH('[1]Lookup for use classification'!$B$10,C167)),ISNUMBER(SEARCH('[1]Lookup for use classification'!$C$10,C167)),ISNUMBER(SEARCH('[1]Lookup for use classification'!$D$10,C167)),ISNUMBER(SEARCH('[1]Lookup for use classification'!$E$10,C167)),ISNUMBER(SEARCH('[1]Lookup for use classification'!$F$10,C167)),ISNUMBER(SEARCH('[1]Lookup for use classification'!$G$10,C167))),'[1]Lookup for use classification'!$A$10,IF(OR(ISNUMBER(SEARCH('[1]Lookup for use classification'!$B$11,C167)),ISNUMBER(SEARCH('[1]Lookup for use classification'!$C$11,C167))),'[1]Lookup for use classification'!$A$11,IF(OR(ISNUMBER(SEARCH('[1]Lookup for use classification'!$B$12,C167)),ISNUMBER(SEARCH('[1]Lookup for use classification'!$C$12,C167))),'[1]Lookup for use classification'!$A$12,IF(OR(ISNUMBER(SEARCH('[1]Lookup for use classification'!$B$13,C167)),ISNUMBER(SEARCH('[1]Lookup for use classification'!$C$13,C167)),ISNUMBER(SEARCH('[1]Lookup for use classification'!$D$13,C167)),,ISNUMBER(SEARCH('[1]Lookup for use classification'!$C$13,C167)),ISNUMBER(SEARCH('[1]Lookup for use classification'!$E$13,C167))),'[1]Lookup for use classification'!$A$13,IF(OR(ISNUMBER(SEARCH('[1]Lookup for use classification'!$B$14,C167)),ISNUMBER(SEARCH('[1]Lookup for use classification'!$C$14,C167))),'[1]Lookup for use classification'!$A$14,"Other"))))))))))))</f>
        <v>Other</v>
      </c>
      <c r="E167" s="9">
        <v>6480</v>
      </c>
      <c r="F167" s="9"/>
      <c r="G167" s="9"/>
      <c r="H167" s="164"/>
      <c r="I167" s="164"/>
      <c r="J167" s="7"/>
      <c r="L167" s="6"/>
    </row>
    <row r="168" spans="1:12" hidden="1">
      <c r="A168" s="138" t="s">
        <v>2302</v>
      </c>
      <c r="B168" s="8" t="str">
        <f>IF(ISNA(VLOOKUP(CONCATENATE(A168,C168),EUS!$B$2:$B$1939,1,FALSE)),"","End Use Study")</f>
        <v>End Use Study</v>
      </c>
      <c r="C168" s="8" t="s">
        <v>2591</v>
      </c>
      <c r="D168" s="6" t="str">
        <f>IF(OR(ISNUMBER(SEARCH('[1]Lookup for use classification'!$B$1,C168)),ISNUMBER(SEARCH('[1]Lookup for use classification'!$C$1,C168)),ISNUMBER(SEARCH('[1]Lookup for use classification'!$D$1,C168)),ISNUMBER(SEARCH('[1]Lookup for use classification'!$E$1,C168))),'[1]Lookup for use classification'!$A$1,IF(ISNUMBER(SEARCH('[1]Lookup for use classification'!$B$2,C168)),'[1]Lookup for use classification'!$A$2,IF(ISNUMBER(SEARCH('[1]Lookup for use classification'!$B$3,C168)),'[1]Lookup for use classification'!$A$3,IF(OR(ISNUMBER(SEARCH('[1]Lookup for use classification'!$B$4,C168)),ISNUMBER(SEARCH('[1]Lookup for use classification'!$C$4,C168)),ISNUMBER(SEARCH('[1]Lookup for use classification'!$D$4,C168)),ISNUMBER(SEARCH('[1]Lookup for use classification'!$E$4,C168))),'[1]Lookup for use classification'!$A$4,IF(OR(ISNUMBER(SEARCH('[1]Lookup for use classification'!$B$5,C168)),ISNUMBER(SEARCH('[1]Lookup for use classification'!$C$5,C168)),ISNUMBER(SEARCH('[1]Lookup for use classification'!$D$5,C168))),'[1]Lookup for use classification'!$A$5,IF(OR(ISNUMBER(SEARCH('[1]Lookup for use classification'!$B$7,C168)),ISNUMBER(SEARCH('[1]Lookup for use classification'!$C$7,C168)),ISNUMBER(SEARCH('[1]Lookup for use classification'!$D$7,C168))),'[1]Lookup for use classification'!$A$7,IF(OR(ISNUMBER(SEARCH('[1]Lookup for use classification'!$B$9,C168)),ISNUMBER(SEARCH('[1]Lookup for use classification'!$C$9,C168)),ISNUMBER(SEARCH('[1]Lookup for use classification'!$D$9,C168)),ISNUMBER(SEARCH('[1]Lookup for use classification'!$E$9,C168)),ISNUMBER(SEARCH('[1]Lookup for use classification'!$F$9,C168)),ISNUMBER(SEARCH('[1]Lookup for use classification'!$G$9,C168)),ISNUMBER(SEARCH('[1]Lookup for use classification'!$H$9,C168)),ISNUMBER(SEARCH('[1]Lookup for use classification'!$I$9,C168)),ISNUMBER(SEARCH('[1]Lookup for use classification'!$J$9,C168)),ISNUMBER(SEARCH('[1]Lookup for use classification'!$K$9,C168))),'[1]Lookup for use classification'!$A$9,IF(OR(ISNUMBER(SEARCH('[1]Lookup for use classification'!$B$10,C168)),ISNUMBER(SEARCH('[1]Lookup for use classification'!$C$10,C168)),ISNUMBER(SEARCH('[1]Lookup for use classification'!$D$10,C168)),ISNUMBER(SEARCH('[1]Lookup for use classification'!$E$10,C168)),ISNUMBER(SEARCH('[1]Lookup for use classification'!$F$10,C168)),ISNUMBER(SEARCH('[1]Lookup for use classification'!$G$10,C168))),'[1]Lookup for use classification'!$A$10,IF(OR(ISNUMBER(SEARCH('[1]Lookup for use classification'!$B$11,C168)),ISNUMBER(SEARCH('[1]Lookup for use classification'!$C$11,C168))),'[1]Lookup for use classification'!$A$11,IF(OR(ISNUMBER(SEARCH('[1]Lookup for use classification'!$B$12,C168)),ISNUMBER(SEARCH('[1]Lookup for use classification'!$C$12,C168))),'[1]Lookup for use classification'!$A$12,IF(OR(ISNUMBER(SEARCH('[1]Lookup for use classification'!$B$13,C168)),ISNUMBER(SEARCH('[1]Lookup for use classification'!$C$13,C168)),ISNUMBER(SEARCH('[1]Lookup for use classification'!$D$13,C168)),,ISNUMBER(SEARCH('[1]Lookup for use classification'!$C$13,C168)),ISNUMBER(SEARCH('[1]Lookup for use classification'!$E$13,C168))),'[1]Lookup for use classification'!$A$13,IF(OR(ISNUMBER(SEARCH('[1]Lookup for use classification'!$B$14,C168)),ISNUMBER(SEARCH('[1]Lookup for use classification'!$C$14,C168))),'[1]Lookup for use classification'!$A$14,"Other"))))))))))))</f>
        <v>Other</v>
      </c>
      <c r="E168" s="9">
        <v>7659</v>
      </c>
      <c r="F168" s="9"/>
      <c r="G168" s="9"/>
      <c r="H168" s="164"/>
      <c r="I168" s="164"/>
      <c r="J168" s="7"/>
      <c r="L168" s="6"/>
    </row>
    <row r="169" spans="1:12" hidden="1">
      <c r="A169" s="188" t="s">
        <v>1989</v>
      </c>
      <c r="B169" s="8" t="str">
        <f>IF(ISNA(VLOOKUP(CONCATENATE(A169,C169),ARIS!$A$1:$A$959,1,FALSE)),"","ARIS")</f>
        <v>ARIS</v>
      </c>
      <c r="C169" s="162" t="s">
        <v>2589</v>
      </c>
      <c r="D169" s="6" t="str">
        <f>IF(OR(ISNUMBER(SEARCH('[1]Lookup for use classification'!$B$1,C169)),ISNUMBER(SEARCH('[1]Lookup for use classification'!$C$1,C169)),ISNUMBER(SEARCH('[1]Lookup for use classification'!$D$1,C169)),ISNUMBER(SEARCH('[1]Lookup for use classification'!$E$1,C169))),'[1]Lookup for use classification'!$A$1,IF(ISNUMBER(SEARCH('[1]Lookup for use classification'!$B$2,C169)),'[1]Lookup for use classification'!$A$2,IF(ISNUMBER(SEARCH('[1]Lookup for use classification'!$B$3,C169)),'[1]Lookup for use classification'!$A$3,IF(OR(ISNUMBER(SEARCH('[1]Lookup for use classification'!$B$4,C169)),ISNUMBER(SEARCH('[1]Lookup for use classification'!$C$4,C169)),ISNUMBER(SEARCH('[1]Lookup for use classification'!$D$4,C169)),ISNUMBER(SEARCH('[1]Lookup for use classification'!$E$4,C169))),'[1]Lookup for use classification'!$A$4,IF(OR(ISNUMBER(SEARCH('[1]Lookup for use classification'!$B$5,C169)),ISNUMBER(SEARCH('[1]Lookup for use classification'!$C$5,C169)),ISNUMBER(SEARCH('[1]Lookup for use classification'!$D$5,C169))),'[1]Lookup for use classification'!$A$5,IF(OR(ISNUMBER(SEARCH('[1]Lookup for use classification'!$B$7,C169)),ISNUMBER(SEARCH('[1]Lookup for use classification'!$C$7,C169)),ISNUMBER(SEARCH('[1]Lookup for use classification'!$D$7,C169))),'[1]Lookup for use classification'!$A$7,IF(OR(ISNUMBER(SEARCH('[1]Lookup for use classification'!$B$9,C169)),ISNUMBER(SEARCH('[1]Lookup for use classification'!$C$9,C169)),ISNUMBER(SEARCH('[1]Lookup for use classification'!$D$9,C169)),ISNUMBER(SEARCH('[1]Lookup for use classification'!$E$9,C169)),ISNUMBER(SEARCH('[1]Lookup for use classification'!$F$9,C169)),ISNUMBER(SEARCH('[1]Lookup for use classification'!$G$9,C169)),ISNUMBER(SEARCH('[1]Lookup for use classification'!$H$9,C169)),ISNUMBER(SEARCH('[1]Lookup for use classification'!$I$9,C169)),ISNUMBER(SEARCH('[1]Lookup for use classification'!$J$9,C169)),ISNUMBER(SEARCH('[1]Lookup for use classification'!$K$9,C169))),'[1]Lookup for use classification'!$A$9,IF(OR(ISNUMBER(SEARCH('[1]Lookup for use classification'!$B$10,C169)),ISNUMBER(SEARCH('[1]Lookup for use classification'!$C$10,C169)),ISNUMBER(SEARCH('[1]Lookup for use classification'!$D$10,C169)),ISNUMBER(SEARCH('[1]Lookup for use classification'!$E$10,C169)),ISNUMBER(SEARCH('[1]Lookup for use classification'!$F$10,C169)),ISNUMBER(SEARCH('[1]Lookup for use classification'!$G$10,C169))),'[1]Lookup for use classification'!$A$10,IF(OR(ISNUMBER(SEARCH('[1]Lookup for use classification'!$B$11,C169)),ISNUMBER(SEARCH('[1]Lookup for use classification'!$C$11,C169))),'[1]Lookup for use classification'!$A$11,IF(OR(ISNUMBER(SEARCH('[1]Lookup for use classification'!$B$12,C169)),ISNUMBER(SEARCH('[1]Lookup for use classification'!$C$12,C169))),'[1]Lookup for use classification'!$A$12,IF(OR(ISNUMBER(SEARCH('[1]Lookup for use classification'!$B$13,C169)),ISNUMBER(SEARCH('[1]Lookup for use classification'!$C$13,C169)),ISNUMBER(SEARCH('[1]Lookup for use classification'!$D$13,C169)),,ISNUMBER(SEARCH('[1]Lookup for use classification'!$C$13,C169)),ISNUMBER(SEARCH('[1]Lookup for use classification'!$E$13,C169))),'[1]Lookup for use classification'!$A$13,IF(OR(ISNUMBER(SEARCH('[1]Lookup for use classification'!$B$14,C169)),ISNUMBER(SEARCH('[1]Lookup for use classification'!$C$14,C169))),'[1]Lookup for use classification'!$A$14,"Other"))))))))))))</f>
        <v>Other</v>
      </c>
      <c r="E169" s="163">
        <v>16021</v>
      </c>
      <c r="F169" s="163"/>
      <c r="G169" s="163"/>
      <c r="H169" s="164">
        <v>3732.1313868613138</v>
      </c>
      <c r="I169" s="164"/>
      <c r="J169" s="165">
        <v>185695.67124599998</v>
      </c>
    </row>
    <row r="170" spans="1:12" hidden="1">
      <c r="A170" s="188" t="s">
        <v>1989</v>
      </c>
      <c r="B170" s="8" t="str">
        <f>IF(ISNA(VLOOKUP(CONCATENATE(A170,C170),ARIS!$A$1:$A$959,1,FALSE)),"","ARIS")</f>
        <v>ARIS</v>
      </c>
      <c r="C170" s="162" t="s">
        <v>2432</v>
      </c>
      <c r="D170" s="165" t="s">
        <v>2424</v>
      </c>
      <c r="E170" s="163">
        <v>2836</v>
      </c>
      <c r="F170" s="163"/>
      <c r="G170" s="163"/>
      <c r="H170" s="164"/>
      <c r="I170" s="164"/>
      <c r="J170" s="165">
        <v>14646.131813999998</v>
      </c>
    </row>
    <row r="171" spans="1:12" hidden="1">
      <c r="A171" s="188" t="s">
        <v>1989</v>
      </c>
      <c r="B171" s="8" t="str">
        <f>IF(ISNA(VLOOKUP(CONCATENATE(A171,C171),ARIS!$A$1:$A$959,1,FALSE)),"","ARIS")</f>
        <v>ARIS</v>
      </c>
      <c r="C171" s="162" t="s">
        <v>2433</v>
      </c>
      <c r="D171" s="165" t="s">
        <v>2424</v>
      </c>
      <c r="E171" s="163">
        <v>5520</v>
      </c>
      <c r="F171" s="163"/>
      <c r="G171" s="163"/>
      <c r="H171" s="164"/>
      <c r="I171" s="164"/>
      <c r="J171" s="165">
        <v>11907.107162999999</v>
      </c>
    </row>
    <row r="172" spans="1:12" hidden="1">
      <c r="A172" s="138" t="s">
        <v>2302</v>
      </c>
      <c r="B172" s="8" t="str">
        <f>IF(ISNA(VLOOKUP(CONCATENATE(A172,C172),EUS!$B$2:$B$1939,1,FALSE)),"","End Use Study")</f>
        <v>End Use Study</v>
      </c>
      <c r="C172" s="8" t="s">
        <v>2434</v>
      </c>
      <c r="D172" s="165" t="s">
        <v>2424</v>
      </c>
      <c r="E172" s="9">
        <v>10108</v>
      </c>
      <c r="F172" s="9"/>
      <c r="G172" s="9"/>
      <c r="H172" s="164"/>
      <c r="I172" s="164"/>
      <c r="J172" s="7"/>
      <c r="L172" s="6"/>
    </row>
    <row r="173" spans="1:12" hidden="1">
      <c r="A173" s="188" t="s">
        <v>1989</v>
      </c>
      <c r="B173" s="8" t="str">
        <f>IF(ISNA(VLOOKUP(CONCATENATE(A173,C173),ARIS!$A$1:$A$959,1,FALSE)),"","ARIS")</f>
        <v>ARIS</v>
      </c>
      <c r="C173" s="162" t="s">
        <v>2300</v>
      </c>
      <c r="D173" s="11" t="s">
        <v>213</v>
      </c>
      <c r="E173" s="163">
        <v>2491</v>
      </c>
      <c r="F173" s="163"/>
      <c r="G173" s="163"/>
      <c r="H173" s="164"/>
      <c r="I173" s="164"/>
      <c r="J173" s="165">
        <v>30578.775206499999</v>
      </c>
    </row>
    <row r="174" spans="1:12" hidden="1">
      <c r="A174" s="138" t="s">
        <v>2302</v>
      </c>
      <c r="B174" s="8" t="str">
        <f>IF(ISNA(VLOOKUP(CONCATENATE(A174,C174),EUS!$B$2:$B$1939,1,FALSE)),"","End Use Study")</f>
        <v>End Use Study</v>
      </c>
      <c r="C174" s="8" t="s">
        <v>2304</v>
      </c>
      <c r="D174" s="11" t="s">
        <v>213</v>
      </c>
      <c r="E174" s="9">
        <v>2491</v>
      </c>
      <c r="F174" s="9"/>
      <c r="G174" s="9"/>
      <c r="H174" s="164"/>
      <c r="I174" s="164"/>
      <c r="J174" s="7">
        <v>14958</v>
      </c>
      <c r="L174" s="6"/>
    </row>
    <row r="175" spans="1:12" hidden="1">
      <c r="A175" s="188" t="s">
        <v>1989</v>
      </c>
      <c r="B175" s="8" t="str">
        <f>IF(ISNA(VLOOKUP(CONCATENATE(A175,C175),ARIS!$A$1:$A$959,1,FALSE)),"","ARIS")</f>
        <v>ARIS</v>
      </c>
      <c r="C175" s="162" t="s">
        <v>2301</v>
      </c>
      <c r="D175" s="11" t="s">
        <v>213</v>
      </c>
      <c r="E175" s="163">
        <v>4577</v>
      </c>
      <c r="F175" s="163"/>
      <c r="G175" s="163"/>
      <c r="H175" s="164">
        <v>1171.1386861313867</v>
      </c>
      <c r="I175" s="164"/>
      <c r="J175" s="165">
        <v>49533.445797</v>
      </c>
    </row>
    <row r="176" spans="1:12" hidden="1">
      <c r="A176" s="188" t="s">
        <v>2302</v>
      </c>
      <c r="B176" s="8" t="str">
        <f>IF(ISNA(VLOOKUP(CONCATENATE(A176,C176),ARIS!$A$1:$A$959,1,FALSE)),"","ARIS")</f>
        <v>ARIS</v>
      </c>
      <c r="C176" s="162" t="s">
        <v>2305</v>
      </c>
      <c r="D176" s="11" t="s">
        <v>213</v>
      </c>
      <c r="E176" s="163">
        <v>4577</v>
      </c>
      <c r="F176" s="163"/>
      <c r="G176" s="163"/>
      <c r="H176" s="164">
        <v>2431</v>
      </c>
      <c r="I176" s="164"/>
      <c r="J176" s="165">
        <v>49537.445539999993</v>
      </c>
    </row>
    <row r="177" spans="1:12" hidden="1">
      <c r="A177" s="188" t="s">
        <v>1989</v>
      </c>
      <c r="B177" s="8" t="str">
        <f>IF(ISNA(VLOOKUP(CONCATENATE(A177,C177),ARIS!$A$1:$A$959,1,FALSE)),"","ARIS")</f>
        <v>ARIS</v>
      </c>
      <c r="C177" s="162" t="s">
        <v>2234</v>
      </c>
      <c r="D177" s="165" t="s">
        <v>2233</v>
      </c>
      <c r="E177" s="163">
        <v>1828</v>
      </c>
      <c r="F177" s="163"/>
      <c r="G177" s="163"/>
      <c r="H177" s="164"/>
      <c r="I177" s="164"/>
      <c r="J177" s="165">
        <v>4661.0419489999995</v>
      </c>
    </row>
    <row r="178" spans="1:12" hidden="1">
      <c r="A178" s="188" t="s">
        <v>1989</v>
      </c>
      <c r="B178" s="8" t="str">
        <f>IF(ISNA(VLOOKUP(CONCATENATE(A178,C178),ARIS!$A$1:$A$959,1,FALSE)),"","ARIS")</f>
        <v>ARIS</v>
      </c>
      <c r="C178" s="162" t="s">
        <v>2232</v>
      </c>
      <c r="D178" s="165" t="s">
        <v>2233</v>
      </c>
      <c r="E178" s="163">
        <v>3156</v>
      </c>
      <c r="F178" s="163"/>
      <c r="G178" s="163"/>
      <c r="H178" s="164"/>
      <c r="I178" s="164"/>
      <c r="J178" s="165">
        <v>18513.166616999999</v>
      </c>
    </row>
    <row r="179" spans="1:12" hidden="1">
      <c r="A179" s="188" t="s">
        <v>1989</v>
      </c>
      <c r="B179" s="8" t="str">
        <f>IF(ISNA(VLOOKUP(CONCATENATE(A179,C179),ARIS!$A$1:$A$959,1,FALSE)),"","ARIS")</f>
        <v>ARIS</v>
      </c>
      <c r="C179" s="162" t="s">
        <v>2235</v>
      </c>
      <c r="D179" s="165" t="s">
        <v>2233</v>
      </c>
      <c r="E179" s="163">
        <v>5184</v>
      </c>
      <c r="F179" s="163"/>
      <c r="G179" s="163"/>
      <c r="H179" s="164"/>
      <c r="I179" s="164"/>
      <c r="J179" s="165">
        <v>4299.7053636666669</v>
      </c>
    </row>
    <row r="180" spans="1:12" hidden="1">
      <c r="A180" s="188" t="s">
        <v>1989</v>
      </c>
      <c r="B180" s="8" t="str">
        <f>IF(ISNA(VLOOKUP(CONCATENATE(A180,C180),ARIS!$A$1:$A$959,1,FALSE)),"","ARIS")</f>
        <v>ARIS</v>
      </c>
      <c r="C180" s="162" t="s">
        <v>1990</v>
      </c>
      <c r="D180" s="6" t="str">
        <f>IF(OR(ISNUMBER(SEARCH('[1]Lookup for use classification'!$B$1,C180)),ISNUMBER(SEARCH('[1]Lookup for use classification'!$C$1,C180)),ISNUMBER(SEARCH('[1]Lookup for use classification'!$D$1,C180))),'[1]Lookup for use classification'!$A$1,IF(ISNUMBER(SEARCH('[1]Lookup for use classification'!$B$2,C180)),'[1]Lookup for use classification'!$A$2,IF(ISNUMBER(SEARCH('[1]Lookup for use classification'!$B$3,C180)),'[1]Lookup for use classification'!$A$3,IF(OR(ISNUMBER(SEARCH('[1]Lookup for use classification'!$B$4,C180)),ISNUMBER(SEARCH('[1]Lookup for use classification'!$C$4,C180))),'[1]Lookup for use classification'!$A$4,IF(OR(ISNUMBER(SEARCH('[1]Lookup for use classification'!$B$5,C180)),ISNUMBER(SEARCH('[1]Lookup for use classification'!$C$5,C180)),ISNUMBER(SEARCH('[1]Lookup for use classification'!$D$5,C180))),'[1]Lookup for use classification'!$A$5,IF(OR(ISNUMBER(SEARCH('[1]Lookup for use classification'!$B$7,C180)),ISNUMBER(SEARCH('[1]Lookup for use classification'!$C$7,C180)),ISNUMBER(SEARCH('[1]Lookup for use classification'!$D$7,C180))),'[1]Lookup for use classification'!$A$7,IF(OR(ISNUMBER(SEARCH('[1]Lookup for use classification'!$B$9,C180)),ISNUMBER(SEARCH('[1]Lookup for use classification'!$C$9,C180)),ISNUMBER(SEARCH('[1]Lookup for use classification'!$D$9,C180)),ISNUMBER(SEARCH('[1]Lookup for use classification'!$E$9,C180)),ISNUMBER(SEARCH('[1]Lookup for use classification'!$F$9,C180)),ISNUMBER(SEARCH('[1]Lookup for use classification'!$G$9,C180))),'[1]Lookup for use classification'!$A$9,IF(OR(ISNUMBER(SEARCH('[1]Lookup for use classification'!$B$10,C180)),ISNUMBER(SEARCH('[1]Lookup for use classification'!$C$10,C180)),ISNUMBER(SEARCH('[1]Lookup for use classification'!$D$10,C180)),ISNUMBER(SEARCH('[1]Lookup for use classification'!$E$10,C180)),ISNUMBER(SEARCH('[1]Lookup for use classification'!$F$10,C180))),'[1]Lookup for use classification'!$A$10,IF(OR(ISNUMBER(SEARCH('[1]Lookup for use classification'!$B$11,C180)),ISNUMBER(SEARCH('[1]Lookup for use classification'!$C$11,C180))),'[1]Lookup for use classification'!$A$11,IF(OR(ISNUMBER(SEARCH('[1]Lookup for use classification'!$B$12,C180)),ISNUMBER(SEARCH('[1]Lookup for use classification'!$C$12,C180))),'[1]Lookup for use classification'!$A$12,"Nope"))))))))))</f>
        <v>Warehousing</v>
      </c>
      <c r="E180" s="163">
        <v>7985</v>
      </c>
      <c r="F180" s="163"/>
      <c r="G180" s="163"/>
      <c r="H180" s="164"/>
      <c r="I180" s="164"/>
      <c r="J180" s="165">
        <v>1905.017145</v>
      </c>
    </row>
    <row r="181" spans="1:12" hidden="1">
      <c r="A181" s="185" t="s">
        <v>3347</v>
      </c>
      <c r="B181" s="8" t="s">
        <v>6055</v>
      </c>
      <c r="C181" s="162"/>
      <c r="D181" s="165" t="s">
        <v>3335</v>
      </c>
      <c r="E181" s="163">
        <v>25348</v>
      </c>
      <c r="F181" s="163"/>
      <c r="G181" s="163"/>
      <c r="H181" s="164"/>
      <c r="I181" s="164"/>
      <c r="K181" s="163"/>
    </row>
    <row r="182" spans="1:12" hidden="1">
      <c r="A182" s="185" t="s">
        <v>3348</v>
      </c>
      <c r="B182" s="8" t="s">
        <v>6055</v>
      </c>
      <c r="C182" s="162"/>
      <c r="D182" s="165" t="s">
        <v>3335</v>
      </c>
      <c r="E182" s="163">
        <v>41066</v>
      </c>
      <c r="F182" s="163"/>
      <c r="G182" s="163"/>
      <c r="H182" s="164"/>
      <c r="I182" s="164"/>
      <c r="K182" s="163"/>
    </row>
    <row r="183" spans="1:12" hidden="1">
      <c r="A183" s="138" t="s">
        <v>2306</v>
      </c>
      <c r="B183" s="8" t="str">
        <f>IF(ISNA(VLOOKUP(CONCATENATE(A183,C183),EUS!$B$2:$B$1939,1,FALSE)),"","End Use Study")</f>
        <v>End Use Study</v>
      </c>
      <c r="C183" s="8" t="s">
        <v>3351</v>
      </c>
      <c r="D183" s="165" t="s">
        <v>3335</v>
      </c>
      <c r="E183" s="9">
        <v>5600</v>
      </c>
      <c r="F183" s="9"/>
      <c r="G183" s="9"/>
      <c r="H183" s="164">
        <v>240</v>
      </c>
      <c r="I183" s="164"/>
      <c r="J183" s="7"/>
      <c r="L183" s="6"/>
    </row>
    <row r="184" spans="1:12" hidden="1">
      <c r="A184" s="138" t="s">
        <v>2306</v>
      </c>
      <c r="B184" s="8" t="str">
        <f>IF(ISNA(VLOOKUP(CONCATENATE(A184,C184),EUS!$B$2:$B$1939,1,FALSE)),"","End Use Study")</f>
        <v>End Use Study</v>
      </c>
      <c r="C184" s="8" t="s">
        <v>3349</v>
      </c>
      <c r="D184" s="165" t="s">
        <v>3335</v>
      </c>
      <c r="E184" s="9">
        <v>6175</v>
      </c>
      <c r="F184" s="9"/>
      <c r="G184" s="9"/>
      <c r="H184" s="164"/>
      <c r="I184" s="164"/>
      <c r="J184" s="7">
        <v>80000</v>
      </c>
      <c r="L184" s="6"/>
    </row>
    <row r="185" spans="1:12" hidden="1">
      <c r="A185" s="138" t="s">
        <v>2306</v>
      </c>
      <c r="B185" s="8" t="str">
        <f>IF(ISNA(VLOOKUP(CONCATENATE(A185,C185),EUS!$B$2:$B$1939,1,FALSE)),"","End Use Study")</f>
        <v>End Use Study</v>
      </c>
      <c r="C185" s="8" t="s">
        <v>3350</v>
      </c>
      <c r="D185" s="165" t="s">
        <v>3335</v>
      </c>
      <c r="E185" s="9">
        <v>24420</v>
      </c>
      <c r="F185" s="9"/>
      <c r="G185" s="9"/>
      <c r="H185" s="164"/>
      <c r="I185" s="164"/>
      <c r="J185" s="7">
        <v>98500</v>
      </c>
      <c r="L185" s="6"/>
    </row>
    <row r="186" spans="1:12" hidden="1">
      <c r="A186" s="138" t="s">
        <v>2306</v>
      </c>
      <c r="B186" s="8" t="str">
        <f>IF(ISNA(VLOOKUP(CONCATENATE(A186,C186),EUS!$B$2:$B$1939,1,FALSE)),"","End Use Study")</f>
        <v>End Use Study</v>
      </c>
      <c r="C186" s="8" t="s">
        <v>3352</v>
      </c>
      <c r="D186" s="165" t="s">
        <v>3335</v>
      </c>
      <c r="E186" s="9"/>
      <c r="F186" s="9"/>
      <c r="G186" s="9"/>
      <c r="H186" s="164"/>
      <c r="I186" s="164"/>
      <c r="J186" s="7">
        <v>11000</v>
      </c>
      <c r="L186" s="6"/>
    </row>
    <row r="187" spans="1:12" hidden="1">
      <c r="A187" s="138" t="s">
        <v>2306</v>
      </c>
      <c r="B187" s="8" t="str">
        <f>IF(ISNA(VLOOKUP(CONCATENATE(A187,C187),EUS!$B$2:$B$1939,1,FALSE)),"","End Use Study")</f>
        <v>End Use Study</v>
      </c>
      <c r="C187" s="8" t="s">
        <v>3236</v>
      </c>
      <c r="D187" s="165" t="s">
        <v>3232</v>
      </c>
      <c r="E187" s="9">
        <v>6125</v>
      </c>
      <c r="F187" s="9"/>
      <c r="G187" s="9"/>
      <c r="H187" s="164"/>
      <c r="I187" s="164"/>
      <c r="J187" s="7"/>
      <c r="L187" s="6"/>
    </row>
    <row r="188" spans="1:12" hidden="1">
      <c r="A188" s="138" t="s">
        <v>2306</v>
      </c>
      <c r="B188" s="8" t="str">
        <f>IF(ISNA(VLOOKUP(CONCATENATE(A188,C188),EUS!$B$2:$B$1939,1,FALSE)),"","End Use Study")</f>
        <v>End Use Study</v>
      </c>
      <c r="C188" s="8" t="s">
        <v>3006</v>
      </c>
      <c r="D188" s="6" t="str">
        <f>IF(OR(ISNUMBER(SEARCH('[1]Lookup for use classification'!$B$1,C188)),ISNUMBER(SEARCH('[1]Lookup for use classification'!$C$1,C188)),ISNUMBER(SEARCH('[1]Lookup for use classification'!$D$1,C188))),'[1]Lookup for use classification'!$A$1,IF(ISNUMBER(SEARCH('[1]Lookup for use classification'!$B$2,C188)),'[1]Lookup for use classification'!$A$2,IF(ISNUMBER(SEARCH('[1]Lookup for use classification'!$B$3,C188)),'[1]Lookup for use classification'!$A$3,IF(OR(ISNUMBER(SEARCH('[1]Lookup for use classification'!$B$4,C188)),ISNUMBER(SEARCH('[1]Lookup for use classification'!$C$4,C188))),'[1]Lookup for use classification'!$A$4,IF(OR(ISNUMBER(SEARCH('[1]Lookup for use classification'!$B$5,C188)),ISNUMBER(SEARCH('[1]Lookup for use classification'!$C$5,C188)),ISNUMBER(SEARCH('[1]Lookup for use classification'!$D$5,C188))),'[1]Lookup for use classification'!$A$5,IF(OR(ISNUMBER(SEARCH('[1]Lookup for use classification'!$B$7,C188)),ISNUMBER(SEARCH('[1]Lookup for use classification'!$C$7,C188)),ISNUMBER(SEARCH('[1]Lookup for use classification'!$D$7,C188))),'[1]Lookup for use classification'!$A$7,IF(OR(ISNUMBER(SEARCH('[1]Lookup for use classification'!$B$9,C188)),ISNUMBER(SEARCH('[1]Lookup for use classification'!$C$9,C188)),ISNUMBER(SEARCH('[1]Lookup for use classification'!$D$9,C188)),ISNUMBER(SEARCH('[1]Lookup for use classification'!$E$9,C188)),ISNUMBER(SEARCH('[1]Lookup for use classification'!$F$9,C188)),ISNUMBER(SEARCH('[1]Lookup for use classification'!$G$9,C188))),'[1]Lookup for use classification'!$A$9,IF(OR(ISNUMBER(SEARCH('[1]Lookup for use classification'!$B$10,C188)),ISNUMBER(SEARCH('[1]Lookup for use classification'!$C$10,C188)),ISNUMBER(SEARCH('[1]Lookup for use classification'!$D$10,C188)),ISNUMBER(SEARCH('[1]Lookup for use classification'!$E$10,C188)),ISNUMBER(SEARCH('[1]Lookup for use classification'!$F$10,C188))),'[1]Lookup for use classification'!$A$10,IF(OR(ISNUMBER(SEARCH('[1]Lookup for use classification'!$B$11,C188)),ISNUMBER(SEARCH('[1]Lookup for use classification'!$C$11,C188))),'[1]Lookup for use classification'!$A$11,IF(OR(ISNUMBER(SEARCH('[1]Lookup for use classification'!$B$12,C188)),ISNUMBER(SEARCH('[1]Lookup for use classification'!$C$12,C188))),'[1]Lookup for use classification'!$A$12,IF(OR(ISNUMBER(SEARCH('[1]Lookup for use classification'!$B$13,C188)),ISNUMBER(SEARCH('[1]Lookup for use classification'!$C$13,C188)),ISNUMBER(SEARCH('[1]Lookup for use classification'!$D$13,C188))),'[1]Lookup for use classification'!$A$13,"Nope")))))))))))</f>
        <v>Office</v>
      </c>
      <c r="E188" s="9"/>
      <c r="F188" s="9"/>
      <c r="G188" s="9"/>
      <c r="H188" s="164"/>
      <c r="I188" s="164"/>
      <c r="J188" s="7"/>
      <c r="L188" s="6"/>
    </row>
    <row r="189" spans="1:12" hidden="1">
      <c r="A189" s="138" t="s">
        <v>2306</v>
      </c>
      <c r="B189" s="8" t="str">
        <f>IF(ISNA(VLOOKUP(CONCATENATE(A189,C189),EUS!$B$2:$B$1939,1,FALSE)),"","End Use Study")</f>
        <v>End Use Study</v>
      </c>
      <c r="C189" s="8" t="s">
        <v>2593</v>
      </c>
      <c r="D189" s="6" t="str">
        <f>IF(OR(ISNUMBER(SEARCH('[1]Lookup for use classification'!$B$1,C189)),ISNUMBER(SEARCH('[1]Lookup for use classification'!$C$1,C189)),ISNUMBER(SEARCH('[1]Lookup for use classification'!$D$1,C189)),ISNUMBER(SEARCH('[1]Lookup for use classification'!$E$1,C189))),'[1]Lookup for use classification'!$A$1,IF(ISNUMBER(SEARCH('[1]Lookup for use classification'!$B$2,C189)),'[1]Lookup for use classification'!$A$2,IF(ISNUMBER(SEARCH('[1]Lookup for use classification'!$B$3,C189)),'[1]Lookup for use classification'!$A$3,IF(OR(ISNUMBER(SEARCH('[1]Lookup for use classification'!$B$4,C189)),ISNUMBER(SEARCH('[1]Lookup for use classification'!$C$4,C189)),ISNUMBER(SEARCH('[1]Lookup for use classification'!$D$4,C189)),ISNUMBER(SEARCH('[1]Lookup for use classification'!$E$4,C189))),'[1]Lookup for use classification'!$A$4,IF(OR(ISNUMBER(SEARCH('[1]Lookup for use classification'!$B$5,C189)),ISNUMBER(SEARCH('[1]Lookup for use classification'!$C$5,C189)),ISNUMBER(SEARCH('[1]Lookup for use classification'!$D$5,C189))),'[1]Lookup for use classification'!$A$5,IF(OR(ISNUMBER(SEARCH('[1]Lookup for use classification'!$B$7,C189)),ISNUMBER(SEARCH('[1]Lookup for use classification'!$C$7,C189)),ISNUMBER(SEARCH('[1]Lookup for use classification'!$D$7,C189))),'[1]Lookup for use classification'!$A$7,IF(OR(ISNUMBER(SEARCH('[1]Lookup for use classification'!$B$9,C189)),ISNUMBER(SEARCH('[1]Lookup for use classification'!$C$9,C189)),ISNUMBER(SEARCH('[1]Lookup for use classification'!$D$9,C189)),ISNUMBER(SEARCH('[1]Lookup for use classification'!$E$9,C189)),ISNUMBER(SEARCH('[1]Lookup for use classification'!$F$9,C189)),ISNUMBER(SEARCH('[1]Lookup for use classification'!$G$9,C189)),ISNUMBER(SEARCH('[1]Lookup for use classification'!$H$9,C189)),ISNUMBER(SEARCH('[1]Lookup for use classification'!$I$9,C189)),ISNUMBER(SEARCH('[1]Lookup for use classification'!$J$9,C189)),ISNUMBER(SEARCH('[1]Lookup for use classification'!$K$9,C189))),'[1]Lookup for use classification'!$A$9,IF(OR(ISNUMBER(SEARCH('[1]Lookup for use classification'!$B$10,C189)),ISNUMBER(SEARCH('[1]Lookup for use classification'!$C$10,C189)),ISNUMBER(SEARCH('[1]Lookup for use classification'!$D$10,C189)),ISNUMBER(SEARCH('[1]Lookup for use classification'!$E$10,C189)),ISNUMBER(SEARCH('[1]Lookup for use classification'!$F$10,C189)),ISNUMBER(SEARCH('[1]Lookup for use classification'!$G$10,C189))),'[1]Lookup for use classification'!$A$10,IF(OR(ISNUMBER(SEARCH('[1]Lookup for use classification'!$B$11,C189)),ISNUMBER(SEARCH('[1]Lookup for use classification'!$C$11,C189))),'[1]Lookup for use classification'!$A$11,IF(OR(ISNUMBER(SEARCH('[1]Lookup for use classification'!$B$12,C189)),ISNUMBER(SEARCH('[1]Lookup for use classification'!$C$12,C189))),'[1]Lookup for use classification'!$A$12,IF(OR(ISNUMBER(SEARCH('[1]Lookup for use classification'!$B$13,C189)),ISNUMBER(SEARCH('[1]Lookup for use classification'!$C$13,C189)),ISNUMBER(SEARCH('[1]Lookup for use classification'!$D$13,C189)),,ISNUMBER(SEARCH('[1]Lookup for use classification'!$C$13,C189)),ISNUMBER(SEARCH('[1]Lookup for use classification'!$E$13,C189))),'[1]Lookup for use classification'!$A$13,IF(OR(ISNUMBER(SEARCH('[1]Lookup for use classification'!$B$14,C189)),ISNUMBER(SEARCH('[1]Lookup for use classification'!$C$14,C189))),'[1]Lookup for use classification'!$A$14,"Other"))))))))))))</f>
        <v>Other</v>
      </c>
      <c r="E189" s="9"/>
      <c r="F189" s="9"/>
      <c r="G189" s="9"/>
      <c r="H189" s="164"/>
      <c r="I189" s="164"/>
      <c r="J189" s="7"/>
      <c r="L189" s="6"/>
    </row>
    <row r="190" spans="1:12" hidden="1">
      <c r="A190" s="138" t="s">
        <v>2306</v>
      </c>
      <c r="B190" s="8" t="str">
        <f>IF(ISNA(VLOOKUP(CONCATENATE(A190,C190),EUS!$B$2:$B$1939,1,FALSE)),"","End Use Study")</f>
        <v>End Use Study</v>
      </c>
      <c r="C190" s="8" t="s">
        <v>2594</v>
      </c>
      <c r="D190" s="6" t="str">
        <f>IF(OR(ISNUMBER(SEARCH('[1]Lookup for use classification'!$B$1,C190)),ISNUMBER(SEARCH('[1]Lookup for use classification'!$C$1,C190)),ISNUMBER(SEARCH('[1]Lookup for use classification'!$D$1,C190)),ISNUMBER(SEARCH('[1]Lookup for use classification'!$E$1,C190))),'[1]Lookup for use classification'!$A$1,IF(ISNUMBER(SEARCH('[1]Lookup for use classification'!$B$2,C190)),'[1]Lookup for use classification'!$A$2,IF(ISNUMBER(SEARCH('[1]Lookup for use classification'!$B$3,C190)),'[1]Lookup for use classification'!$A$3,IF(OR(ISNUMBER(SEARCH('[1]Lookup for use classification'!$B$4,C190)),ISNUMBER(SEARCH('[1]Lookup for use classification'!$C$4,C190)),ISNUMBER(SEARCH('[1]Lookup for use classification'!$D$4,C190)),ISNUMBER(SEARCH('[1]Lookup for use classification'!$E$4,C190))),'[1]Lookup for use classification'!$A$4,IF(OR(ISNUMBER(SEARCH('[1]Lookup for use classification'!$B$5,C190)),ISNUMBER(SEARCH('[1]Lookup for use classification'!$C$5,C190)),ISNUMBER(SEARCH('[1]Lookup for use classification'!$D$5,C190))),'[1]Lookup for use classification'!$A$5,IF(OR(ISNUMBER(SEARCH('[1]Lookup for use classification'!$B$7,C190)),ISNUMBER(SEARCH('[1]Lookup for use classification'!$C$7,C190)),ISNUMBER(SEARCH('[1]Lookup for use classification'!$D$7,C190))),'[1]Lookup for use classification'!$A$7,IF(OR(ISNUMBER(SEARCH('[1]Lookup for use classification'!$B$9,C190)),ISNUMBER(SEARCH('[1]Lookup for use classification'!$C$9,C190)),ISNUMBER(SEARCH('[1]Lookup for use classification'!$D$9,C190)),ISNUMBER(SEARCH('[1]Lookup for use classification'!$E$9,C190)),ISNUMBER(SEARCH('[1]Lookup for use classification'!$F$9,C190)),ISNUMBER(SEARCH('[1]Lookup for use classification'!$G$9,C190)),ISNUMBER(SEARCH('[1]Lookup for use classification'!$H$9,C190)),ISNUMBER(SEARCH('[1]Lookup for use classification'!$I$9,C190)),ISNUMBER(SEARCH('[1]Lookup for use classification'!$J$9,C190)),ISNUMBER(SEARCH('[1]Lookup for use classification'!$K$9,C190))),'[1]Lookup for use classification'!$A$9,IF(OR(ISNUMBER(SEARCH('[1]Lookup for use classification'!$B$10,C190)),ISNUMBER(SEARCH('[1]Lookup for use classification'!$C$10,C190)),ISNUMBER(SEARCH('[1]Lookup for use classification'!$D$10,C190)),ISNUMBER(SEARCH('[1]Lookup for use classification'!$E$10,C190)),ISNUMBER(SEARCH('[1]Lookup for use classification'!$F$10,C190)),ISNUMBER(SEARCH('[1]Lookup for use classification'!$G$10,C190))),'[1]Lookup for use classification'!$A$10,IF(OR(ISNUMBER(SEARCH('[1]Lookup for use classification'!$B$11,C190)),ISNUMBER(SEARCH('[1]Lookup for use classification'!$C$11,C190))),'[1]Lookup for use classification'!$A$11,IF(OR(ISNUMBER(SEARCH('[1]Lookup for use classification'!$B$12,C190)),ISNUMBER(SEARCH('[1]Lookup for use classification'!$C$12,C190))),'[1]Lookup for use classification'!$A$12,IF(OR(ISNUMBER(SEARCH('[1]Lookup for use classification'!$B$13,C190)),ISNUMBER(SEARCH('[1]Lookup for use classification'!$C$13,C190)),ISNUMBER(SEARCH('[1]Lookup for use classification'!$D$13,C190)),,ISNUMBER(SEARCH('[1]Lookup for use classification'!$C$13,C190)),ISNUMBER(SEARCH('[1]Lookup for use classification'!$E$13,C190))),'[1]Lookup for use classification'!$A$13,IF(OR(ISNUMBER(SEARCH('[1]Lookup for use classification'!$B$14,C190)),ISNUMBER(SEARCH('[1]Lookup for use classification'!$C$14,C190))),'[1]Lookup for use classification'!$A$14,"Other"))))))))))))</f>
        <v>Other</v>
      </c>
      <c r="E190" s="9"/>
      <c r="F190" s="9"/>
      <c r="G190" s="9"/>
      <c r="H190" s="164"/>
      <c r="I190" s="164"/>
      <c r="J190" s="7"/>
      <c r="L190" s="6"/>
    </row>
    <row r="191" spans="1:12" hidden="1">
      <c r="A191" s="138" t="s">
        <v>2306</v>
      </c>
      <c r="B191" s="8" t="str">
        <f>IF(ISNA(VLOOKUP(CONCATENATE(A191,C191),EUS!$B$2:$B$1939,1,FALSE)),"","End Use Study")</f>
        <v>End Use Study</v>
      </c>
      <c r="C191" s="8" t="s">
        <v>2595</v>
      </c>
      <c r="D191" s="6" t="str">
        <f>IF(OR(ISNUMBER(SEARCH('[1]Lookup for use classification'!$B$1,C191)),ISNUMBER(SEARCH('[1]Lookup for use classification'!$C$1,C191)),ISNUMBER(SEARCH('[1]Lookup for use classification'!$D$1,C191)),ISNUMBER(SEARCH('[1]Lookup for use classification'!$E$1,C191))),'[1]Lookup for use classification'!$A$1,IF(ISNUMBER(SEARCH('[1]Lookup for use classification'!$B$2,C191)),'[1]Lookup for use classification'!$A$2,IF(ISNUMBER(SEARCH('[1]Lookup for use classification'!$B$3,C191)),'[1]Lookup for use classification'!$A$3,IF(OR(ISNUMBER(SEARCH('[1]Lookup for use classification'!$B$4,C191)),ISNUMBER(SEARCH('[1]Lookup for use classification'!$C$4,C191)),ISNUMBER(SEARCH('[1]Lookup for use classification'!$D$4,C191)),ISNUMBER(SEARCH('[1]Lookup for use classification'!$E$4,C191))),'[1]Lookup for use classification'!$A$4,IF(OR(ISNUMBER(SEARCH('[1]Lookup for use classification'!$B$5,C191)),ISNUMBER(SEARCH('[1]Lookup for use classification'!$C$5,C191)),ISNUMBER(SEARCH('[1]Lookup for use classification'!$D$5,C191))),'[1]Lookup for use classification'!$A$5,IF(OR(ISNUMBER(SEARCH('[1]Lookup for use classification'!$B$7,C191)),ISNUMBER(SEARCH('[1]Lookup for use classification'!$C$7,C191)),ISNUMBER(SEARCH('[1]Lookup for use classification'!$D$7,C191))),'[1]Lookup for use classification'!$A$7,IF(OR(ISNUMBER(SEARCH('[1]Lookup for use classification'!$B$9,C191)),ISNUMBER(SEARCH('[1]Lookup for use classification'!$C$9,C191)),ISNUMBER(SEARCH('[1]Lookup for use classification'!$D$9,C191)),ISNUMBER(SEARCH('[1]Lookup for use classification'!$E$9,C191)),ISNUMBER(SEARCH('[1]Lookup for use classification'!$F$9,C191)),ISNUMBER(SEARCH('[1]Lookup for use classification'!$G$9,C191)),ISNUMBER(SEARCH('[1]Lookup for use classification'!$H$9,C191)),ISNUMBER(SEARCH('[1]Lookup for use classification'!$I$9,C191)),ISNUMBER(SEARCH('[1]Lookup for use classification'!$J$9,C191)),ISNUMBER(SEARCH('[1]Lookup for use classification'!$K$9,C191))),'[1]Lookup for use classification'!$A$9,IF(OR(ISNUMBER(SEARCH('[1]Lookup for use classification'!$B$10,C191)),ISNUMBER(SEARCH('[1]Lookup for use classification'!$C$10,C191)),ISNUMBER(SEARCH('[1]Lookup for use classification'!$D$10,C191)),ISNUMBER(SEARCH('[1]Lookup for use classification'!$E$10,C191)),ISNUMBER(SEARCH('[1]Lookup for use classification'!$F$10,C191)),ISNUMBER(SEARCH('[1]Lookup for use classification'!$G$10,C191))),'[1]Lookup for use classification'!$A$10,IF(OR(ISNUMBER(SEARCH('[1]Lookup for use classification'!$B$11,C191)),ISNUMBER(SEARCH('[1]Lookup for use classification'!$C$11,C191))),'[1]Lookup for use classification'!$A$11,IF(OR(ISNUMBER(SEARCH('[1]Lookup for use classification'!$B$12,C191)),ISNUMBER(SEARCH('[1]Lookup for use classification'!$C$12,C191))),'[1]Lookup for use classification'!$A$12,IF(OR(ISNUMBER(SEARCH('[1]Lookup for use classification'!$B$13,C191)),ISNUMBER(SEARCH('[1]Lookup for use classification'!$C$13,C191)),ISNUMBER(SEARCH('[1]Lookup for use classification'!$D$13,C191)),,ISNUMBER(SEARCH('[1]Lookup for use classification'!$C$13,C191)),ISNUMBER(SEARCH('[1]Lookup for use classification'!$E$13,C191))),'[1]Lookup for use classification'!$A$13,IF(OR(ISNUMBER(SEARCH('[1]Lookup for use classification'!$B$14,C191)),ISNUMBER(SEARCH('[1]Lookup for use classification'!$C$14,C191))),'[1]Lookup for use classification'!$A$14,"Other"))))))))))))</f>
        <v>Other</v>
      </c>
      <c r="E191" s="9"/>
      <c r="F191" s="9"/>
      <c r="G191" s="9"/>
      <c r="H191" s="164"/>
      <c r="I191" s="164"/>
      <c r="J191" s="7"/>
      <c r="L191" s="6"/>
    </row>
    <row r="192" spans="1:12" hidden="1">
      <c r="A192" s="138" t="s">
        <v>2306</v>
      </c>
      <c r="B192" s="8" t="str">
        <f>IF(ISNA(VLOOKUP(CONCATENATE(A192,C192),EUS!$B$2:$B$1939,1,FALSE)),"","End Use Study")</f>
        <v>End Use Study</v>
      </c>
      <c r="C192" s="8" t="s">
        <v>2592</v>
      </c>
      <c r="D192" s="6" t="str">
        <f>IF(OR(ISNUMBER(SEARCH('[1]Lookup for use classification'!$B$1,C192)),ISNUMBER(SEARCH('[1]Lookup for use classification'!$C$1,C192)),ISNUMBER(SEARCH('[1]Lookup for use classification'!$D$1,C192)),ISNUMBER(SEARCH('[1]Lookup for use classification'!$E$1,C192))),'[1]Lookup for use classification'!$A$1,IF(ISNUMBER(SEARCH('[1]Lookup for use classification'!$B$2,C192)),'[1]Lookup for use classification'!$A$2,IF(ISNUMBER(SEARCH('[1]Lookup for use classification'!$B$3,C192)),'[1]Lookup for use classification'!$A$3,IF(OR(ISNUMBER(SEARCH('[1]Lookup for use classification'!$B$4,C192)),ISNUMBER(SEARCH('[1]Lookup for use classification'!$C$4,C192)),ISNUMBER(SEARCH('[1]Lookup for use classification'!$D$4,C192)),ISNUMBER(SEARCH('[1]Lookup for use classification'!$E$4,C192))),'[1]Lookup for use classification'!$A$4,IF(OR(ISNUMBER(SEARCH('[1]Lookup for use classification'!$B$5,C192)),ISNUMBER(SEARCH('[1]Lookup for use classification'!$C$5,C192)),ISNUMBER(SEARCH('[1]Lookup for use classification'!$D$5,C192))),'[1]Lookup for use classification'!$A$5,IF(OR(ISNUMBER(SEARCH('[1]Lookup for use classification'!$B$7,C192)),ISNUMBER(SEARCH('[1]Lookup for use classification'!$C$7,C192)),ISNUMBER(SEARCH('[1]Lookup for use classification'!$D$7,C192))),'[1]Lookup for use classification'!$A$7,IF(OR(ISNUMBER(SEARCH('[1]Lookup for use classification'!$B$9,C192)),ISNUMBER(SEARCH('[1]Lookup for use classification'!$C$9,C192)),ISNUMBER(SEARCH('[1]Lookup for use classification'!$D$9,C192)),ISNUMBER(SEARCH('[1]Lookup for use classification'!$E$9,C192)),ISNUMBER(SEARCH('[1]Lookup for use classification'!$F$9,C192)),ISNUMBER(SEARCH('[1]Lookup for use classification'!$G$9,C192)),ISNUMBER(SEARCH('[1]Lookup for use classification'!$H$9,C192)),ISNUMBER(SEARCH('[1]Lookup for use classification'!$I$9,C192)),ISNUMBER(SEARCH('[1]Lookup for use classification'!$J$9,C192)),ISNUMBER(SEARCH('[1]Lookup for use classification'!$K$9,C192))),'[1]Lookup for use classification'!$A$9,IF(OR(ISNUMBER(SEARCH('[1]Lookup for use classification'!$B$10,C192)),ISNUMBER(SEARCH('[1]Lookup for use classification'!$C$10,C192)),ISNUMBER(SEARCH('[1]Lookup for use classification'!$D$10,C192)),ISNUMBER(SEARCH('[1]Lookup for use classification'!$E$10,C192)),ISNUMBER(SEARCH('[1]Lookup for use classification'!$F$10,C192)),ISNUMBER(SEARCH('[1]Lookup for use classification'!$G$10,C192))),'[1]Lookup for use classification'!$A$10,IF(OR(ISNUMBER(SEARCH('[1]Lookup for use classification'!$B$11,C192)),ISNUMBER(SEARCH('[1]Lookup for use classification'!$C$11,C192))),'[1]Lookup for use classification'!$A$11,IF(OR(ISNUMBER(SEARCH('[1]Lookup for use classification'!$B$12,C192)),ISNUMBER(SEARCH('[1]Lookup for use classification'!$C$12,C192))),'[1]Lookup for use classification'!$A$12,IF(OR(ISNUMBER(SEARCH('[1]Lookup for use classification'!$B$13,C192)),ISNUMBER(SEARCH('[1]Lookup for use classification'!$C$13,C192)),ISNUMBER(SEARCH('[1]Lookup for use classification'!$D$13,C192)),,ISNUMBER(SEARCH('[1]Lookup for use classification'!$C$13,C192)),ISNUMBER(SEARCH('[1]Lookup for use classification'!$E$13,C192))),'[1]Lookup for use classification'!$A$13,IF(OR(ISNUMBER(SEARCH('[1]Lookup for use classification'!$B$14,C192)),ISNUMBER(SEARCH('[1]Lookup for use classification'!$C$14,C192))),'[1]Lookup for use classification'!$A$14,"Other"))))))))))))</f>
        <v>Other</v>
      </c>
      <c r="E192" s="9"/>
      <c r="F192" s="9"/>
      <c r="G192" s="9"/>
      <c r="H192" s="164"/>
      <c r="I192" s="164"/>
      <c r="J192" s="7"/>
      <c r="L192" s="6"/>
    </row>
    <row r="193" spans="1:12" hidden="1">
      <c r="A193" s="138" t="s">
        <v>2306</v>
      </c>
      <c r="B193" s="8" t="str">
        <f>IF(ISNA(VLOOKUP(CONCATENATE(A193,C193),EUS!$B$2:$B$1939,1,FALSE)),"","End Use Study")</f>
        <v>End Use Study</v>
      </c>
      <c r="C193" s="8" t="s">
        <v>2435</v>
      </c>
      <c r="D193" s="165" t="s">
        <v>2424</v>
      </c>
      <c r="E193" s="9">
        <v>1152</v>
      </c>
      <c r="F193" s="9"/>
      <c r="G193" s="9"/>
      <c r="H193" s="164">
        <v>600</v>
      </c>
      <c r="I193" s="164"/>
      <c r="J193" s="7"/>
      <c r="L193" s="6"/>
    </row>
    <row r="194" spans="1:12" hidden="1">
      <c r="A194" s="138" t="s">
        <v>2306</v>
      </c>
      <c r="B194" s="8" t="str">
        <f>IF(ISNA(VLOOKUP(CONCATENATE(A194,C194),EUS!$B$2:$B$1939,1,FALSE)),"","End Use Study")</f>
        <v>End Use Study</v>
      </c>
      <c r="C194" s="8" t="s">
        <v>2437</v>
      </c>
      <c r="D194" s="165" t="s">
        <v>2424</v>
      </c>
      <c r="E194" s="9">
        <v>2700</v>
      </c>
      <c r="F194" s="9"/>
      <c r="G194" s="9"/>
      <c r="H194" s="164">
        <v>3000</v>
      </c>
      <c r="I194" s="164"/>
      <c r="J194" s="7"/>
      <c r="L194" s="6"/>
    </row>
    <row r="195" spans="1:12" hidden="1">
      <c r="A195" s="138" t="s">
        <v>2306</v>
      </c>
      <c r="B195" s="8" t="str">
        <f>IF(ISNA(VLOOKUP(CONCATENATE(A195,C195),EUS!$B$2:$B$1939,1,FALSE)),"","End Use Study")</f>
        <v>End Use Study</v>
      </c>
      <c r="C195" s="8" t="s">
        <v>2436</v>
      </c>
      <c r="D195" s="165" t="s">
        <v>2424</v>
      </c>
      <c r="E195" s="9"/>
      <c r="F195" s="9"/>
      <c r="G195" s="9"/>
      <c r="H195" s="164"/>
      <c r="I195" s="164"/>
      <c r="J195" s="7"/>
      <c r="L195" s="6"/>
    </row>
    <row r="196" spans="1:12" hidden="1">
      <c r="A196" s="138" t="s">
        <v>2306</v>
      </c>
      <c r="B196" s="8" t="str">
        <f>IF(ISNA(VLOOKUP(CONCATENATE(A196,C196),EUS!$B$2:$B$1939,1,FALSE)),"","End Use Study")</f>
        <v>End Use Study</v>
      </c>
      <c r="C196" s="8" t="s">
        <v>2438</v>
      </c>
      <c r="D196" s="165" t="s">
        <v>2424</v>
      </c>
      <c r="E196" s="9"/>
      <c r="F196" s="9"/>
      <c r="G196" s="9"/>
      <c r="H196" s="164"/>
      <c r="I196" s="164"/>
      <c r="J196" s="7"/>
      <c r="L196" s="6"/>
    </row>
    <row r="197" spans="1:12" hidden="1">
      <c r="A197" s="138" t="s">
        <v>2306</v>
      </c>
      <c r="B197" s="8" t="str">
        <f>IF(ISNA(VLOOKUP(CONCATENATE(A197,C197),EUS!$B$2:$B$1939,1,FALSE)),"","End Use Study")</f>
        <v>End Use Study</v>
      </c>
      <c r="C197" s="8" t="s">
        <v>2307</v>
      </c>
      <c r="D197" s="11" t="s">
        <v>213</v>
      </c>
      <c r="E197" s="9"/>
      <c r="F197" s="9"/>
      <c r="G197" s="9"/>
      <c r="H197" s="164"/>
      <c r="I197" s="164"/>
      <c r="J197" s="7"/>
      <c r="L197" s="6"/>
    </row>
    <row r="198" spans="1:12" hidden="1">
      <c r="A198" s="138" t="s">
        <v>67</v>
      </c>
      <c r="B198" s="8" t="str">
        <f>IF(ISNA(VLOOKUP(CONCATENATE(A198,C198),EUS!$B$2:$B$1939,1,FALSE)),"","End Use Study")</f>
        <v>End Use Study</v>
      </c>
      <c r="C198" s="8" t="s">
        <v>78</v>
      </c>
      <c r="D198" s="165" t="s">
        <v>3335</v>
      </c>
      <c r="E198" s="9">
        <v>4000</v>
      </c>
      <c r="F198" s="9"/>
      <c r="G198" s="9"/>
      <c r="H198" s="164"/>
      <c r="I198" s="164"/>
      <c r="J198" s="7"/>
      <c r="L198" s="6"/>
    </row>
    <row r="199" spans="1:12" hidden="1">
      <c r="A199" s="188" t="s">
        <v>1992</v>
      </c>
      <c r="B199" s="8" t="str">
        <f>IF(ISNA(VLOOKUP(CONCATENATE(A199,C199),ARIS!$A$1:$A$959,1,FALSE)),"","ARIS")</f>
        <v>ARIS</v>
      </c>
      <c r="C199" s="162" t="s">
        <v>3356</v>
      </c>
      <c r="D199" s="165" t="s">
        <v>3335</v>
      </c>
      <c r="E199" s="163">
        <v>7400</v>
      </c>
      <c r="F199" s="163"/>
      <c r="G199" s="163"/>
      <c r="H199" s="164">
        <v>2300.5255474452556</v>
      </c>
      <c r="I199" s="164"/>
      <c r="J199" s="165">
        <v>10473.094256999997</v>
      </c>
    </row>
    <row r="200" spans="1:12" hidden="1">
      <c r="A200" s="188" t="s">
        <v>3354</v>
      </c>
      <c r="B200" s="8" t="str">
        <f>IF(ISNA(VLOOKUP(CONCATENATE(A200,C200),ARIS!$A$1:$A$959,1,FALSE)),"","ARIS")</f>
        <v>ARIS</v>
      </c>
      <c r="C200" s="162" t="s">
        <v>3355</v>
      </c>
      <c r="D200" s="165" t="s">
        <v>3335</v>
      </c>
      <c r="E200" s="163">
        <v>12576</v>
      </c>
      <c r="F200" s="163"/>
      <c r="G200" s="163"/>
      <c r="H200" s="164">
        <v>2933.8686131386862</v>
      </c>
      <c r="I200" s="164"/>
      <c r="J200" s="165">
        <v>18360.165239999998</v>
      </c>
    </row>
    <row r="201" spans="1:12" hidden="1">
      <c r="A201" s="188" t="s">
        <v>67</v>
      </c>
      <c r="B201" s="8" t="str">
        <f>IF(ISNA(VLOOKUP(CONCATENATE(A201,C201),ARIS!$A$1:$A$959,1,FALSE)),"","ARIS")</f>
        <v>ARIS</v>
      </c>
      <c r="C201" s="162" t="s">
        <v>3353</v>
      </c>
      <c r="D201" s="165" t="s">
        <v>3335</v>
      </c>
      <c r="E201" s="163">
        <v>19471</v>
      </c>
      <c r="F201" s="163"/>
      <c r="G201" s="163"/>
      <c r="H201" s="164">
        <v>9007.4744525547449</v>
      </c>
      <c r="I201" s="164"/>
      <c r="J201" s="165">
        <v>49107.774908666659</v>
      </c>
      <c r="L201" s="165">
        <v>213.08124972677595</v>
      </c>
    </row>
    <row r="202" spans="1:12" hidden="1">
      <c r="A202" s="138" t="s">
        <v>67</v>
      </c>
      <c r="B202" s="8" t="str">
        <f>IF(ISNA(VLOOKUP(CONCATENATE(A202,C202),EUS!$B$2:$B$1939,1,FALSE)),"","End Use Study")</f>
        <v>End Use Study</v>
      </c>
      <c r="C202" s="8" t="s">
        <v>3358</v>
      </c>
      <c r="D202" s="165" t="s">
        <v>3335</v>
      </c>
      <c r="E202" s="9">
        <v>31900</v>
      </c>
      <c r="F202" s="9"/>
      <c r="G202" s="9"/>
      <c r="H202" s="164"/>
      <c r="I202" s="164"/>
      <c r="J202" s="7"/>
      <c r="L202" s="6"/>
    </row>
    <row r="203" spans="1:12" hidden="1">
      <c r="A203" s="188" t="s">
        <v>67</v>
      </c>
      <c r="B203" s="8" t="str">
        <f>IF(ISNA(VLOOKUP(CONCATENATE(A203,C203),ARIS!$A$1:$A$959,1,FALSE)),"","ARIS")</f>
        <v>ARIS</v>
      </c>
      <c r="C203" s="162" t="s">
        <v>3357</v>
      </c>
      <c r="D203" s="165" t="s">
        <v>3335</v>
      </c>
      <c r="E203" s="163">
        <v>40080.800000000003</v>
      </c>
      <c r="F203" s="163"/>
      <c r="G203" s="163"/>
      <c r="H203" s="164">
        <v>6122.1021897810215</v>
      </c>
      <c r="I203" s="164"/>
      <c r="J203" s="165">
        <v>53867.15146666667</v>
      </c>
      <c r="L203" s="165">
        <v>236.64000000000001</v>
      </c>
    </row>
    <row r="204" spans="1:12" hidden="1">
      <c r="A204" s="187" t="s">
        <v>67</v>
      </c>
      <c r="B204" s="167" t="s">
        <v>4456</v>
      </c>
      <c r="C204" s="174" t="s">
        <v>73</v>
      </c>
      <c r="D204" s="6" t="str">
        <f>IF(OR(ISNUMBER(SEARCH('[1]Lookup for use classification'!$B$1,C204)),ISNUMBER(SEARCH('[1]Lookup for use classification'!$C$1,C204)),ISNUMBER(SEARCH('[1]Lookup for use classification'!$D$1,C204)),ISNUMBER(SEARCH('[1]Lookup for use classification'!$E$1,C204))),'[1]Lookup for use classification'!$A$1,IF(ISNUMBER(SEARCH('[1]Lookup for use classification'!$B$2,C204)),'[1]Lookup for use classification'!$A$2,IF(ISNUMBER(SEARCH('[1]Lookup for use classification'!$B$3,C204)),'[1]Lookup for use classification'!$A$3,IF(OR(ISNUMBER(SEARCH('[1]Lookup for use classification'!$B$4,C204)),ISNUMBER(SEARCH('[1]Lookup for use classification'!$C$4,C204)),ISNUMBER(SEARCH('[1]Lookup for use classification'!$D$4,C204)),ISNUMBER(SEARCH('[1]Lookup for use classification'!$E$4,C204))),'[1]Lookup for use classification'!$A$4,IF(OR(ISNUMBER(SEARCH('[1]Lookup for use classification'!$B$5,C204)),ISNUMBER(SEARCH('[1]Lookup for use classification'!$C$5,C204)),ISNUMBER(SEARCH('[1]Lookup for use classification'!$D$5,C204))),'[1]Lookup for use classification'!$A$5,IF(OR(ISNUMBER(SEARCH('[1]Lookup for use classification'!$B$7,C204)),ISNUMBER(SEARCH('[1]Lookup for use classification'!$C$7,C204)),ISNUMBER(SEARCH('[1]Lookup for use classification'!$D$7,C204))),'[1]Lookup for use classification'!$A$7,IF(OR(ISNUMBER(SEARCH('[1]Lookup for use classification'!$B$9,C204)),ISNUMBER(SEARCH('[1]Lookup for use classification'!$C$9,C204)),ISNUMBER(SEARCH('[1]Lookup for use classification'!$D$9,C204)),ISNUMBER(SEARCH('[1]Lookup for use classification'!$E$9,C204)),ISNUMBER(SEARCH('[1]Lookup for use classification'!$F$9,C204)),ISNUMBER(SEARCH('[1]Lookup for use classification'!$G$9,C204)),ISNUMBER(SEARCH('[1]Lookup for use classification'!$H$9,C204)),ISNUMBER(SEARCH('[1]Lookup for use classification'!$I$9,C204)),ISNUMBER(SEARCH('[1]Lookup for use classification'!$J$9,C204)),ISNUMBER(SEARCH('[1]Lookup for use classification'!$K$9,C204))),'[1]Lookup for use classification'!$A$9,IF(OR(ISNUMBER(SEARCH('[1]Lookup for use classification'!$B$10,C204)),ISNUMBER(SEARCH('[1]Lookup for use classification'!$C$10,C204)),ISNUMBER(SEARCH('[1]Lookup for use classification'!$D$10,C204)),ISNUMBER(SEARCH('[1]Lookup for use classification'!$E$10,C204)),ISNUMBER(SEARCH('[1]Lookup for use classification'!$F$10,C204)),ISNUMBER(SEARCH('[1]Lookup for use classification'!$G$10,C204))),'[1]Lookup for use classification'!$A$10,IF(OR(ISNUMBER(SEARCH('[1]Lookup for use classification'!$B$11,C204)),ISNUMBER(SEARCH('[1]Lookup for use classification'!$C$11,C204))),'[1]Lookup for use classification'!$A$11,IF(OR(ISNUMBER(SEARCH('[1]Lookup for use classification'!$B$12,C204)),ISNUMBER(SEARCH('[1]Lookup for use classification'!$C$12,C204))),'[1]Lookup for use classification'!$A$12,IF(OR(ISNUMBER(SEARCH('[1]Lookup for use classification'!$B$13,C204)),ISNUMBER(SEARCH('[1]Lookup for use classification'!$C$13,C204)),ISNUMBER(SEARCH('[1]Lookup for use classification'!$D$13,C204)),,ISNUMBER(SEARCH('[1]Lookup for use classification'!$C$13,C204)),ISNUMBER(SEARCH('[1]Lookup for use classification'!$E$13,C204))),'[1]Lookup for use classification'!$A$13,IF(OR(ISNUMBER(SEARCH('[1]Lookup for use classification'!$B$14,C204)),ISNUMBER(SEARCH('[1]Lookup for use classification'!$C$14,C204))),'[1]Lookup for use classification'!$A$14,"Other"))))))))))))</f>
        <v>Health Care - Hospitals</v>
      </c>
      <c r="E204" s="175"/>
      <c r="F204" s="176"/>
      <c r="G204" s="176"/>
    </row>
    <row r="205" spans="1:12" hidden="1">
      <c r="A205" s="185" t="s">
        <v>67</v>
      </c>
      <c r="B205" s="167" t="s">
        <v>4456</v>
      </c>
      <c r="C205" s="174" t="s">
        <v>79</v>
      </c>
      <c r="D205" s="6" t="str">
        <f>IF(OR(ISNUMBER(SEARCH('[1]Lookup for use classification'!$B$1,C205)),ISNUMBER(SEARCH('[1]Lookup for use classification'!$C$1,C205)),ISNUMBER(SEARCH('[1]Lookup for use classification'!$D$1,C205)),ISNUMBER(SEARCH('[1]Lookup for use classification'!$E$1,C205))),'[1]Lookup for use classification'!$A$1,IF(ISNUMBER(SEARCH('[1]Lookup for use classification'!$B$2,C205)),'[1]Lookup for use classification'!$A$2,IF(ISNUMBER(SEARCH('[1]Lookup for use classification'!$B$3,C205)),'[1]Lookup for use classification'!$A$3,IF(OR(ISNUMBER(SEARCH('[1]Lookup for use classification'!$B$4,C205)),ISNUMBER(SEARCH('[1]Lookup for use classification'!$C$4,C205)),ISNUMBER(SEARCH('[1]Lookup for use classification'!$D$4,C205)),ISNUMBER(SEARCH('[1]Lookup for use classification'!$E$4,C205))),'[1]Lookup for use classification'!$A$4,IF(OR(ISNUMBER(SEARCH('[1]Lookup for use classification'!$B$5,C205)),ISNUMBER(SEARCH('[1]Lookup for use classification'!$C$5,C205)),ISNUMBER(SEARCH('[1]Lookup for use classification'!$D$5,C205))),'[1]Lookup for use classification'!$A$5,IF(OR(ISNUMBER(SEARCH('[1]Lookup for use classification'!$B$7,C205)),ISNUMBER(SEARCH('[1]Lookup for use classification'!$C$7,C205)),ISNUMBER(SEARCH('[1]Lookup for use classification'!$D$7,C205))),'[1]Lookup for use classification'!$A$7,IF(OR(ISNUMBER(SEARCH('[1]Lookup for use classification'!$B$9,C205)),ISNUMBER(SEARCH('[1]Lookup for use classification'!$C$9,C205)),ISNUMBER(SEARCH('[1]Lookup for use classification'!$D$9,C205)),ISNUMBER(SEARCH('[1]Lookup for use classification'!$E$9,C205)),ISNUMBER(SEARCH('[1]Lookup for use classification'!$F$9,C205)),ISNUMBER(SEARCH('[1]Lookup for use classification'!$G$9,C205)),ISNUMBER(SEARCH('[1]Lookup for use classification'!$H$9,C205)),ISNUMBER(SEARCH('[1]Lookup for use classification'!$I$9,C205)),ISNUMBER(SEARCH('[1]Lookup for use classification'!$J$9,C205)),ISNUMBER(SEARCH('[1]Lookup for use classification'!$K$9,C205))),'[1]Lookup for use classification'!$A$9,IF(OR(ISNUMBER(SEARCH('[1]Lookup for use classification'!$B$10,C205)),ISNUMBER(SEARCH('[1]Lookup for use classification'!$C$10,C205)),ISNUMBER(SEARCH('[1]Lookup for use classification'!$D$10,C205)),ISNUMBER(SEARCH('[1]Lookup for use classification'!$E$10,C205)),ISNUMBER(SEARCH('[1]Lookup for use classification'!$F$10,C205)),ISNUMBER(SEARCH('[1]Lookup for use classification'!$G$10,C205))),'[1]Lookup for use classification'!$A$10,IF(OR(ISNUMBER(SEARCH('[1]Lookup for use classification'!$B$11,C205)),ISNUMBER(SEARCH('[1]Lookup for use classification'!$C$11,C205))),'[1]Lookup for use classification'!$A$11,IF(OR(ISNUMBER(SEARCH('[1]Lookup for use classification'!$B$12,C205)),ISNUMBER(SEARCH('[1]Lookup for use classification'!$C$12,C205))),'[1]Lookup for use classification'!$A$12,IF(OR(ISNUMBER(SEARCH('[1]Lookup for use classification'!$B$13,C205)),ISNUMBER(SEARCH('[1]Lookup for use classification'!$C$13,C205)),ISNUMBER(SEARCH('[1]Lookup for use classification'!$D$13,C205)),,ISNUMBER(SEARCH('[1]Lookup for use classification'!$C$13,C205)),ISNUMBER(SEARCH('[1]Lookup for use classification'!$E$13,C205))),'[1]Lookup for use classification'!$A$13,IF(OR(ISNUMBER(SEARCH('[1]Lookup for use classification'!$B$14,C205)),ISNUMBER(SEARCH('[1]Lookup for use classification'!$C$14,C205))),'[1]Lookup for use classification'!$A$14,"Other"))))))))))))</f>
        <v>Other</v>
      </c>
      <c r="E205" s="175">
        <v>336</v>
      </c>
      <c r="F205" s="176"/>
      <c r="G205" s="176"/>
    </row>
    <row r="206" spans="1:12" hidden="1">
      <c r="A206" s="187" t="s">
        <v>67</v>
      </c>
      <c r="B206" s="167" t="s">
        <v>4456</v>
      </c>
      <c r="C206" s="174" t="s">
        <v>70</v>
      </c>
      <c r="D206" s="6" t="str">
        <f>IF(OR(ISNUMBER(SEARCH('[1]Lookup for use classification'!$B$1,C206)),ISNUMBER(SEARCH('[1]Lookup for use classification'!$C$1,C206)),ISNUMBER(SEARCH('[1]Lookup for use classification'!$D$1,C206)),ISNUMBER(SEARCH('[1]Lookup for use classification'!$E$1,C206))),'[1]Lookup for use classification'!$A$1,IF(ISNUMBER(SEARCH('[1]Lookup for use classification'!$B$2,C206)),'[1]Lookup for use classification'!$A$2,IF(ISNUMBER(SEARCH('[1]Lookup for use classification'!$B$3,C206)),'[1]Lookup for use classification'!$A$3,IF(OR(ISNUMBER(SEARCH('[1]Lookup for use classification'!$B$4,C206)),ISNUMBER(SEARCH('[1]Lookup for use classification'!$C$4,C206)),ISNUMBER(SEARCH('[1]Lookup for use classification'!$D$4,C206)),ISNUMBER(SEARCH('[1]Lookup for use classification'!$E$4,C206))),'[1]Lookup for use classification'!$A$4,IF(OR(ISNUMBER(SEARCH('[1]Lookup for use classification'!$B$5,C206)),ISNUMBER(SEARCH('[1]Lookup for use classification'!$C$5,C206)),ISNUMBER(SEARCH('[1]Lookup for use classification'!$D$5,C206))),'[1]Lookup for use classification'!$A$5,IF(OR(ISNUMBER(SEARCH('[1]Lookup for use classification'!$B$7,C206)),ISNUMBER(SEARCH('[1]Lookup for use classification'!$C$7,C206)),ISNUMBER(SEARCH('[1]Lookup for use classification'!$D$7,C206))),'[1]Lookup for use classification'!$A$7,IF(OR(ISNUMBER(SEARCH('[1]Lookup for use classification'!$B$9,C206)),ISNUMBER(SEARCH('[1]Lookup for use classification'!$C$9,C206)),ISNUMBER(SEARCH('[1]Lookup for use classification'!$D$9,C206)),ISNUMBER(SEARCH('[1]Lookup for use classification'!$E$9,C206)),ISNUMBER(SEARCH('[1]Lookup for use classification'!$F$9,C206)),ISNUMBER(SEARCH('[1]Lookup for use classification'!$G$9,C206)),ISNUMBER(SEARCH('[1]Lookup for use classification'!$H$9,C206)),ISNUMBER(SEARCH('[1]Lookup for use classification'!$I$9,C206)),ISNUMBER(SEARCH('[1]Lookup for use classification'!$J$9,C206)),ISNUMBER(SEARCH('[1]Lookup for use classification'!$K$9,C206))),'[1]Lookup for use classification'!$A$9,IF(OR(ISNUMBER(SEARCH('[1]Lookup for use classification'!$B$10,C206)),ISNUMBER(SEARCH('[1]Lookup for use classification'!$C$10,C206)),ISNUMBER(SEARCH('[1]Lookup for use classification'!$D$10,C206)),ISNUMBER(SEARCH('[1]Lookup for use classification'!$E$10,C206)),ISNUMBER(SEARCH('[1]Lookup for use classification'!$F$10,C206)),ISNUMBER(SEARCH('[1]Lookup for use classification'!$G$10,C206))),'[1]Lookup for use classification'!$A$10,IF(OR(ISNUMBER(SEARCH('[1]Lookup for use classification'!$B$11,C206)),ISNUMBER(SEARCH('[1]Lookup for use classification'!$C$11,C206))),'[1]Lookup for use classification'!$A$11,IF(OR(ISNUMBER(SEARCH('[1]Lookup for use classification'!$B$12,C206)),ISNUMBER(SEARCH('[1]Lookup for use classification'!$C$12,C206))),'[1]Lookup for use classification'!$A$12,IF(OR(ISNUMBER(SEARCH('[1]Lookup for use classification'!$B$13,C206)),ISNUMBER(SEARCH('[1]Lookup for use classification'!$C$13,C206)),ISNUMBER(SEARCH('[1]Lookup for use classification'!$D$13,C206)),,ISNUMBER(SEARCH('[1]Lookup for use classification'!$C$13,C206)),ISNUMBER(SEARCH('[1]Lookup for use classification'!$E$13,C206))),'[1]Lookup for use classification'!$A$13,IF(OR(ISNUMBER(SEARCH('[1]Lookup for use classification'!$B$14,C206)),ISNUMBER(SEARCH('[1]Lookup for use classification'!$C$14,C206))),'[1]Lookup for use classification'!$A$14,"Other"))))))))))))</f>
        <v>Other</v>
      </c>
      <c r="E206" s="175">
        <v>1440</v>
      </c>
      <c r="F206" s="176"/>
      <c r="G206" s="176"/>
    </row>
    <row r="207" spans="1:12" hidden="1">
      <c r="A207" s="188" t="s">
        <v>1992</v>
      </c>
      <c r="B207" s="8" t="str">
        <f>IF(ISNA(VLOOKUP(CONCATENATE(A207,C207),ARIS!$A$1:$A$959,1,FALSE)),"","ARIS")</f>
        <v>ARIS</v>
      </c>
      <c r="C207" s="162" t="s">
        <v>2596</v>
      </c>
      <c r="D207" s="6" t="str">
        <f>IF(OR(ISNUMBER(SEARCH('[1]Lookup for use classification'!$B$1,C207)),ISNUMBER(SEARCH('[1]Lookup for use classification'!$C$1,C207)),ISNUMBER(SEARCH('[1]Lookup for use classification'!$D$1,C207)),ISNUMBER(SEARCH('[1]Lookup for use classification'!$E$1,C207))),'[1]Lookup for use classification'!$A$1,IF(ISNUMBER(SEARCH('[1]Lookup for use classification'!$B$2,C207)),'[1]Lookup for use classification'!$A$2,IF(ISNUMBER(SEARCH('[1]Lookup for use classification'!$B$3,C207)),'[1]Lookup for use classification'!$A$3,IF(OR(ISNUMBER(SEARCH('[1]Lookup for use classification'!$B$4,C207)),ISNUMBER(SEARCH('[1]Lookup for use classification'!$C$4,C207)),ISNUMBER(SEARCH('[1]Lookup for use classification'!$D$4,C207)),ISNUMBER(SEARCH('[1]Lookup for use classification'!$E$4,C207))),'[1]Lookup for use classification'!$A$4,IF(OR(ISNUMBER(SEARCH('[1]Lookup for use classification'!$B$5,C207)),ISNUMBER(SEARCH('[1]Lookup for use classification'!$C$5,C207)),ISNUMBER(SEARCH('[1]Lookup for use classification'!$D$5,C207))),'[1]Lookup for use classification'!$A$5,IF(OR(ISNUMBER(SEARCH('[1]Lookup for use classification'!$B$7,C207)),ISNUMBER(SEARCH('[1]Lookup for use classification'!$C$7,C207)),ISNUMBER(SEARCH('[1]Lookup for use classification'!$D$7,C207))),'[1]Lookup for use classification'!$A$7,IF(OR(ISNUMBER(SEARCH('[1]Lookup for use classification'!$B$9,C207)),ISNUMBER(SEARCH('[1]Lookup for use classification'!$C$9,C207)),ISNUMBER(SEARCH('[1]Lookup for use classification'!$D$9,C207)),ISNUMBER(SEARCH('[1]Lookup for use classification'!$E$9,C207)),ISNUMBER(SEARCH('[1]Lookup for use classification'!$F$9,C207)),ISNUMBER(SEARCH('[1]Lookup for use classification'!$G$9,C207)),ISNUMBER(SEARCH('[1]Lookup for use classification'!$H$9,C207)),ISNUMBER(SEARCH('[1]Lookup for use classification'!$I$9,C207)),ISNUMBER(SEARCH('[1]Lookup for use classification'!$J$9,C207)),ISNUMBER(SEARCH('[1]Lookup for use classification'!$K$9,C207))),'[1]Lookup for use classification'!$A$9,IF(OR(ISNUMBER(SEARCH('[1]Lookup for use classification'!$B$10,C207)),ISNUMBER(SEARCH('[1]Lookup for use classification'!$C$10,C207)),ISNUMBER(SEARCH('[1]Lookup for use classification'!$D$10,C207)),ISNUMBER(SEARCH('[1]Lookup for use classification'!$E$10,C207)),ISNUMBER(SEARCH('[1]Lookup for use classification'!$F$10,C207)),ISNUMBER(SEARCH('[1]Lookup for use classification'!$G$10,C207))),'[1]Lookup for use classification'!$A$10,IF(OR(ISNUMBER(SEARCH('[1]Lookup for use classification'!$B$11,C207)),ISNUMBER(SEARCH('[1]Lookup for use classification'!$C$11,C207))),'[1]Lookup for use classification'!$A$11,IF(OR(ISNUMBER(SEARCH('[1]Lookup for use classification'!$B$12,C207)),ISNUMBER(SEARCH('[1]Lookup for use classification'!$C$12,C207))),'[1]Lookup for use classification'!$A$12,IF(OR(ISNUMBER(SEARCH('[1]Lookup for use classification'!$B$13,C207)),ISNUMBER(SEARCH('[1]Lookup for use classification'!$C$13,C207)),ISNUMBER(SEARCH('[1]Lookup for use classification'!$D$13,C207)),,ISNUMBER(SEARCH('[1]Lookup for use classification'!$C$13,C207)),ISNUMBER(SEARCH('[1]Lookup for use classification'!$E$13,C207))),'[1]Lookup for use classification'!$A$13,IF(OR(ISNUMBER(SEARCH('[1]Lookup for use classification'!$B$14,C207)),ISNUMBER(SEARCH('[1]Lookup for use classification'!$C$14,C207))),'[1]Lookup for use classification'!$A$14,"Other"))))))))))))</f>
        <v>Other</v>
      </c>
      <c r="E207" s="163">
        <v>3200</v>
      </c>
      <c r="F207" s="163"/>
      <c r="G207" s="163"/>
      <c r="H207" s="164">
        <v>4576.2569343065688</v>
      </c>
      <c r="I207" s="164"/>
    </row>
    <row r="208" spans="1:12" hidden="1">
      <c r="A208" s="187" t="s">
        <v>67</v>
      </c>
      <c r="B208" s="167" t="s">
        <v>4456</v>
      </c>
      <c r="C208" s="174" t="s">
        <v>69</v>
      </c>
      <c r="D208" s="6" t="str">
        <f>IF(OR(ISNUMBER(SEARCH('[1]Lookup for use classification'!$B$1,C208)),ISNUMBER(SEARCH('[1]Lookup for use classification'!$C$1,C208)),ISNUMBER(SEARCH('[1]Lookup for use classification'!$D$1,C208)),ISNUMBER(SEARCH('[1]Lookup for use classification'!$E$1,C208))),'[1]Lookup for use classification'!$A$1,IF(ISNUMBER(SEARCH('[1]Lookup for use classification'!$B$2,C208)),'[1]Lookup for use classification'!$A$2,IF(ISNUMBER(SEARCH('[1]Lookup for use classification'!$B$3,C208)),'[1]Lookup for use classification'!$A$3,IF(OR(ISNUMBER(SEARCH('[1]Lookup for use classification'!$B$4,C208)),ISNUMBER(SEARCH('[1]Lookup for use classification'!$C$4,C208)),ISNUMBER(SEARCH('[1]Lookup for use classification'!$D$4,C208)),ISNUMBER(SEARCH('[1]Lookup for use classification'!$E$4,C208))),'[1]Lookup for use classification'!$A$4,IF(OR(ISNUMBER(SEARCH('[1]Lookup for use classification'!$B$5,C208)),ISNUMBER(SEARCH('[1]Lookup for use classification'!$C$5,C208)),ISNUMBER(SEARCH('[1]Lookup for use classification'!$D$5,C208))),'[1]Lookup for use classification'!$A$5,IF(OR(ISNUMBER(SEARCH('[1]Lookup for use classification'!$B$7,C208)),ISNUMBER(SEARCH('[1]Lookup for use classification'!$C$7,C208)),ISNUMBER(SEARCH('[1]Lookup for use classification'!$D$7,C208))),'[1]Lookup for use classification'!$A$7,IF(OR(ISNUMBER(SEARCH('[1]Lookup for use classification'!$B$9,C208)),ISNUMBER(SEARCH('[1]Lookup for use classification'!$C$9,C208)),ISNUMBER(SEARCH('[1]Lookup for use classification'!$D$9,C208)),ISNUMBER(SEARCH('[1]Lookup for use classification'!$E$9,C208)),ISNUMBER(SEARCH('[1]Lookup for use classification'!$F$9,C208)),ISNUMBER(SEARCH('[1]Lookup for use classification'!$G$9,C208)),ISNUMBER(SEARCH('[1]Lookup for use classification'!$H$9,C208)),ISNUMBER(SEARCH('[1]Lookup for use classification'!$I$9,C208)),ISNUMBER(SEARCH('[1]Lookup for use classification'!$J$9,C208)),ISNUMBER(SEARCH('[1]Lookup for use classification'!$K$9,C208))),'[1]Lookup for use classification'!$A$9,IF(OR(ISNUMBER(SEARCH('[1]Lookup for use classification'!$B$10,C208)),ISNUMBER(SEARCH('[1]Lookup for use classification'!$C$10,C208)),ISNUMBER(SEARCH('[1]Lookup for use classification'!$D$10,C208)),ISNUMBER(SEARCH('[1]Lookup for use classification'!$E$10,C208)),ISNUMBER(SEARCH('[1]Lookup for use classification'!$F$10,C208)),ISNUMBER(SEARCH('[1]Lookup for use classification'!$G$10,C208))),'[1]Lookup for use classification'!$A$10,IF(OR(ISNUMBER(SEARCH('[1]Lookup for use classification'!$B$11,C208)),ISNUMBER(SEARCH('[1]Lookup for use classification'!$C$11,C208))),'[1]Lookup for use classification'!$A$11,IF(OR(ISNUMBER(SEARCH('[1]Lookup for use classification'!$B$12,C208)),ISNUMBER(SEARCH('[1]Lookup for use classification'!$C$12,C208))),'[1]Lookup for use classification'!$A$12,IF(OR(ISNUMBER(SEARCH('[1]Lookup for use classification'!$B$13,C208)),ISNUMBER(SEARCH('[1]Lookup for use classification'!$C$13,C208)),ISNUMBER(SEARCH('[1]Lookup for use classification'!$D$13,C208)),,ISNUMBER(SEARCH('[1]Lookup for use classification'!$C$13,C208)),ISNUMBER(SEARCH('[1]Lookup for use classification'!$E$13,C208))),'[1]Lookup for use classification'!$A$13,IF(OR(ISNUMBER(SEARCH('[1]Lookup for use classification'!$B$14,C208)),ISNUMBER(SEARCH('[1]Lookup for use classification'!$C$14,C208))),'[1]Lookup for use classification'!$A$14,"Other"))))))))))))</f>
        <v>Other</v>
      </c>
      <c r="E208" s="175">
        <v>7400</v>
      </c>
      <c r="F208" s="176"/>
      <c r="G208" s="176"/>
    </row>
    <row r="209" spans="1:12" hidden="1">
      <c r="A209" s="188" t="s">
        <v>1992</v>
      </c>
      <c r="B209" s="8" t="str">
        <f>IF(ISNA(VLOOKUP(CONCATENATE(A209,C209),ARIS!$A$1:$A$959,1,FALSE)),"","ARIS")</f>
        <v>ARIS</v>
      </c>
      <c r="C209" s="162" t="s">
        <v>2599</v>
      </c>
      <c r="D209" s="6" t="str">
        <f>IF(OR(ISNUMBER(SEARCH('[1]Lookup for use classification'!$B$1,C209)),ISNUMBER(SEARCH('[1]Lookup for use classification'!$C$1,C209)),ISNUMBER(SEARCH('[1]Lookup for use classification'!$D$1,C209)),ISNUMBER(SEARCH('[1]Lookup for use classification'!$E$1,C209))),'[1]Lookup for use classification'!$A$1,IF(ISNUMBER(SEARCH('[1]Lookup for use classification'!$B$2,C209)),'[1]Lookup for use classification'!$A$2,IF(ISNUMBER(SEARCH('[1]Lookup for use classification'!$B$3,C209)),'[1]Lookup for use classification'!$A$3,IF(OR(ISNUMBER(SEARCH('[1]Lookup for use classification'!$B$4,C209)),ISNUMBER(SEARCH('[1]Lookup for use classification'!$C$4,C209)),ISNUMBER(SEARCH('[1]Lookup for use classification'!$D$4,C209)),ISNUMBER(SEARCH('[1]Lookup for use classification'!$E$4,C209))),'[1]Lookup for use classification'!$A$4,IF(OR(ISNUMBER(SEARCH('[1]Lookup for use classification'!$B$5,C209)),ISNUMBER(SEARCH('[1]Lookup for use classification'!$C$5,C209)),ISNUMBER(SEARCH('[1]Lookup for use classification'!$D$5,C209))),'[1]Lookup for use classification'!$A$5,IF(OR(ISNUMBER(SEARCH('[1]Lookup for use classification'!$B$7,C209)),ISNUMBER(SEARCH('[1]Lookup for use classification'!$C$7,C209)),ISNUMBER(SEARCH('[1]Lookup for use classification'!$D$7,C209))),'[1]Lookup for use classification'!$A$7,IF(OR(ISNUMBER(SEARCH('[1]Lookup for use classification'!$B$9,C209)),ISNUMBER(SEARCH('[1]Lookup for use classification'!$C$9,C209)),ISNUMBER(SEARCH('[1]Lookup for use classification'!$D$9,C209)),ISNUMBER(SEARCH('[1]Lookup for use classification'!$E$9,C209)),ISNUMBER(SEARCH('[1]Lookup for use classification'!$F$9,C209)),ISNUMBER(SEARCH('[1]Lookup for use classification'!$G$9,C209)),ISNUMBER(SEARCH('[1]Lookup for use classification'!$H$9,C209)),ISNUMBER(SEARCH('[1]Lookup for use classification'!$I$9,C209)),ISNUMBER(SEARCH('[1]Lookup for use classification'!$J$9,C209)),ISNUMBER(SEARCH('[1]Lookup for use classification'!$K$9,C209))),'[1]Lookup for use classification'!$A$9,IF(OR(ISNUMBER(SEARCH('[1]Lookup for use classification'!$B$10,C209)),ISNUMBER(SEARCH('[1]Lookup for use classification'!$C$10,C209)),ISNUMBER(SEARCH('[1]Lookup for use classification'!$D$10,C209)),ISNUMBER(SEARCH('[1]Lookup for use classification'!$E$10,C209)),ISNUMBER(SEARCH('[1]Lookup for use classification'!$F$10,C209)),ISNUMBER(SEARCH('[1]Lookup for use classification'!$G$10,C209))),'[1]Lookup for use classification'!$A$10,IF(OR(ISNUMBER(SEARCH('[1]Lookup for use classification'!$B$11,C209)),ISNUMBER(SEARCH('[1]Lookup for use classification'!$C$11,C209))),'[1]Lookup for use classification'!$A$11,IF(OR(ISNUMBER(SEARCH('[1]Lookup for use classification'!$B$12,C209)),ISNUMBER(SEARCH('[1]Lookup for use classification'!$C$12,C209))),'[1]Lookup for use classification'!$A$12,IF(OR(ISNUMBER(SEARCH('[1]Lookup for use classification'!$B$13,C209)),ISNUMBER(SEARCH('[1]Lookup for use classification'!$C$13,C209)),ISNUMBER(SEARCH('[1]Lookup for use classification'!$D$13,C209)),,ISNUMBER(SEARCH('[1]Lookup for use classification'!$C$13,C209)),ISNUMBER(SEARCH('[1]Lookup for use classification'!$E$13,C209))),'[1]Lookup for use classification'!$A$13,IF(OR(ISNUMBER(SEARCH('[1]Lookup for use classification'!$B$14,C209)),ISNUMBER(SEARCH('[1]Lookup for use classification'!$C$14,C209))),'[1]Lookup for use classification'!$A$14,"Other"))))))))))))</f>
        <v>Other</v>
      </c>
      <c r="E209" s="163">
        <v>8100</v>
      </c>
      <c r="F209" s="163"/>
      <c r="G209" s="163"/>
      <c r="H209" s="164">
        <v>591.06131386861307</v>
      </c>
      <c r="I209" s="164"/>
      <c r="J209" s="165">
        <v>9977.189793900001</v>
      </c>
    </row>
    <row r="210" spans="1:12" hidden="1">
      <c r="A210" s="188" t="s">
        <v>1992</v>
      </c>
      <c r="B210" s="8" t="str">
        <f>IF(ISNA(VLOOKUP(CONCATENATE(A210,C210),ARIS!$A$1:$A$959,1,FALSE)),"","ARIS")</f>
        <v>ARIS</v>
      </c>
      <c r="C210" s="162" t="s">
        <v>2597</v>
      </c>
      <c r="D210" s="6" t="str">
        <f>IF(OR(ISNUMBER(SEARCH('[1]Lookup for use classification'!$B$1,C210)),ISNUMBER(SEARCH('[1]Lookup for use classification'!$C$1,C210)),ISNUMBER(SEARCH('[1]Lookup for use classification'!$D$1,C210)),ISNUMBER(SEARCH('[1]Lookup for use classification'!$E$1,C210))),'[1]Lookup for use classification'!$A$1,IF(ISNUMBER(SEARCH('[1]Lookup for use classification'!$B$2,C210)),'[1]Lookup for use classification'!$A$2,IF(ISNUMBER(SEARCH('[1]Lookup for use classification'!$B$3,C210)),'[1]Lookup for use classification'!$A$3,IF(OR(ISNUMBER(SEARCH('[1]Lookup for use classification'!$B$4,C210)),ISNUMBER(SEARCH('[1]Lookup for use classification'!$C$4,C210)),ISNUMBER(SEARCH('[1]Lookup for use classification'!$D$4,C210)),ISNUMBER(SEARCH('[1]Lookup for use classification'!$E$4,C210))),'[1]Lookup for use classification'!$A$4,IF(OR(ISNUMBER(SEARCH('[1]Lookup for use classification'!$B$5,C210)),ISNUMBER(SEARCH('[1]Lookup for use classification'!$C$5,C210)),ISNUMBER(SEARCH('[1]Lookup for use classification'!$D$5,C210))),'[1]Lookup for use classification'!$A$5,IF(OR(ISNUMBER(SEARCH('[1]Lookup for use classification'!$B$7,C210)),ISNUMBER(SEARCH('[1]Lookup for use classification'!$C$7,C210)),ISNUMBER(SEARCH('[1]Lookup for use classification'!$D$7,C210))),'[1]Lookup for use classification'!$A$7,IF(OR(ISNUMBER(SEARCH('[1]Lookup for use classification'!$B$9,C210)),ISNUMBER(SEARCH('[1]Lookup for use classification'!$C$9,C210)),ISNUMBER(SEARCH('[1]Lookup for use classification'!$D$9,C210)),ISNUMBER(SEARCH('[1]Lookup for use classification'!$E$9,C210)),ISNUMBER(SEARCH('[1]Lookup for use classification'!$F$9,C210)),ISNUMBER(SEARCH('[1]Lookup for use classification'!$G$9,C210)),ISNUMBER(SEARCH('[1]Lookup for use classification'!$H$9,C210)),ISNUMBER(SEARCH('[1]Lookup for use classification'!$I$9,C210)),ISNUMBER(SEARCH('[1]Lookup for use classification'!$J$9,C210)),ISNUMBER(SEARCH('[1]Lookup for use classification'!$K$9,C210))),'[1]Lookup for use classification'!$A$9,IF(OR(ISNUMBER(SEARCH('[1]Lookup for use classification'!$B$10,C210)),ISNUMBER(SEARCH('[1]Lookup for use classification'!$C$10,C210)),ISNUMBER(SEARCH('[1]Lookup for use classification'!$D$10,C210)),ISNUMBER(SEARCH('[1]Lookup for use classification'!$E$10,C210)),ISNUMBER(SEARCH('[1]Lookup for use classification'!$F$10,C210)),ISNUMBER(SEARCH('[1]Lookup for use classification'!$G$10,C210))),'[1]Lookup for use classification'!$A$10,IF(OR(ISNUMBER(SEARCH('[1]Lookup for use classification'!$B$11,C210)),ISNUMBER(SEARCH('[1]Lookup for use classification'!$C$11,C210))),'[1]Lookup for use classification'!$A$11,IF(OR(ISNUMBER(SEARCH('[1]Lookup for use classification'!$B$12,C210)),ISNUMBER(SEARCH('[1]Lookup for use classification'!$C$12,C210))),'[1]Lookup for use classification'!$A$12,IF(OR(ISNUMBER(SEARCH('[1]Lookup for use classification'!$B$13,C210)),ISNUMBER(SEARCH('[1]Lookup for use classification'!$C$13,C210)),ISNUMBER(SEARCH('[1]Lookup for use classification'!$D$13,C210)),,ISNUMBER(SEARCH('[1]Lookup for use classification'!$C$13,C210)),ISNUMBER(SEARCH('[1]Lookup for use classification'!$E$13,C210))),'[1]Lookup for use classification'!$A$13,IF(OR(ISNUMBER(SEARCH('[1]Lookup for use classification'!$B$14,C210)),ISNUMBER(SEARCH('[1]Lookup for use classification'!$C$14,C210))),'[1]Lookup for use classification'!$A$14,"Other"))))))))))))</f>
        <v>Other</v>
      </c>
      <c r="E210" s="163">
        <v>8100</v>
      </c>
      <c r="F210" s="163"/>
      <c r="G210" s="163"/>
      <c r="H210" s="164">
        <v>9633.109489051094</v>
      </c>
      <c r="I210" s="164"/>
    </row>
    <row r="211" spans="1:12" hidden="1">
      <c r="A211" s="187" t="s">
        <v>67</v>
      </c>
      <c r="B211" s="167" t="s">
        <v>4456</v>
      </c>
      <c r="C211" s="174" t="s">
        <v>68</v>
      </c>
      <c r="D211" s="6" t="str">
        <f>IF(OR(ISNUMBER(SEARCH('[1]Lookup for use classification'!$B$1,C211)),ISNUMBER(SEARCH('[1]Lookup for use classification'!$C$1,C211)),ISNUMBER(SEARCH('[1]Lookup for use classification'!$D$1,C211)),ISNUMBER(SEARCH('[1]Lookup for use classification'!$E$1,C211))),'[1]Lookup for use classification'!$A$1,IF(ISNUMBER(SEARCH('[1]Lookup for use classification'!$B$2,C211)),'[1]Lookup for use classification'!$A$2,IF(ISNUMBER(SEARCH('[1]Lookup for use classification'!$B$3,C211)),'[1]Lookup for use classification'!$A$3,IF(OR(ISNUMBER(SEARCH('[1]Lookup for use classification'!$B$4,C211)),ISNUMBER(SEARCH('[1]Lookup for use classification'!$C$4,C211)),ISNUMBER(SEARCH('[1]Lookup for use classification'!$D$4,C211)),ISNUMBER(SEARCH('[1]Lookup for use classification'!$E$4,C211))),'[1]Lookup for use classification'!$A$4,IF(OR(ISNUMBER(SEARCH('[1]Lookup for use classification'!$B$5,C211)),ISNUMBER(SEARCH('[1]Lookup for use classification'!$C$5,C211)),ISNUMBER(SEARCH('[1]Lookup for use classification'!$D$5,C211))),'[1]Lookup for use classification'!$A$5,IF(OR(ISNUMBER(SEARCH('[1]Lookup for use classification'!$B$7,C211)),ISNUMBER(SEARCH('[1]Lookup for use classification'!$C$7,C211)),ISNUMBER(SEARCH('[1]Lookup for use classification'!$D$7,C211))),'[1]Lookup for use classification'!$A$7,IF(OR(ISNUMBER(SEARCH('[1]Lookup for use classification'!$B$9,C211)),ISNUMBER(SEARCH('[1]Lookup for use classification'!$C$9,C211)),ISNUMBER(SEARCH('[1]Lookup for use classification'!$D$9,C211)),ISNUMBER(SEARCH('[1]Lookup for use classification'!$E$9,C211)),ISNUMBER(SEARCH('[1]Lookup for use classification'!$F$9,C211)),ISNUMBER(SEARCH('[1]Lookup for use classification'!$G$9,C211)),ISNUMBER(SEARCH('[1]Lookup for use classification'!$H$9,C211)),ISNUMBER(SEARCH('[1]Lookup for use classification'!$I$9,C211)),ISNUMBER(SEARCH('[1]Lookup for use classification'!$J$9,C211)),ISNUMBER(SEARCH('[1]Lookup for use classification'!$K$9,C211))),'[1]Lookup for use classification'!$A$9,IF(OR(ISNUMBER(SEARCH('[1]Lookup for use classification'!$B$10,C211)),ISNUMBER(SEARCH('[1]Lookup for use classification'!$C$10,C211)),ISNUMBER(SEARCH('[1]Lookup for use classification'!$D$10,C211)),ISNUMBER(SEARCH('[1]Lookup for use classification'!$E$10,C211)),ISNUMBER(SEARCH('[1]Lookup for use classification'!$F$10,C211)),ISNUMBER(SEARCH('[1]Lookup for use classification'!$G$10,C211))),'[1]Lookup for use classification'!$A$10,IF(OR(ISNUMBER(SEARCH('[1]Lookup for use classification'!$B$11,C211)),ISNUMBER(SEARCH('[1]Lookup for use classification'!$C$11,C211))),'[1]Lookup for use classification'!$A$11,IF(OR(ISNUMBER(SEARCH('[1]Lookup for use classification'!$B$12,C211)),ISNUMBER(SEARCH('[1]Lookup for use classification'!$C$12,C211))),'[1]Lookup for use classification'!$A$12,IF(OR(ISNUMBER(SEARCH('[1]Lookup for use classification'!$B$13,C211)),ISNUMBER(SEARCH('[1]Lookup for use classification'!$C$13,C211)),ISNUMBER(SEARCH('[1]Lookup for use classification'!$D$13,C211)),,ISNUMBER(SEARCH('[1]Lookup for use classification'!$C$13,C211)),ISNUMBER(SEARCH('[1]Lookup for use classification'!$E$13,C211))),'[1]Lookup for use classification'!$A$13,IF(OR(ISNUMBER(SEARCH('[1]Lookup for use classification'!$B$14,C211)),ISNUMBER(SEARCH('[1]Lookup for use classification'!$C$14,C211))),'[1]Lookup for use classification'!$A$14,"Other"))))))))))))</f>
        <v>Other</v>
      </c>
      <c r="E211" s="175">
        <v>11500</v>
      </c>
      <c r="F211" s="176"/>
      <c r="G211" s="176"/>
    </row>
    <row r="212" spans="1:12" hidden="1">
      <c r="A212" s="138" t="s">
        <v>67</v>
      </c>
      <c r="B212" s="8" t="str">
        <f>IF(ISNA(VLOOKUP(CONCATENATE(A212,C212),EUS!$B$2:$B$1939,1,FALSE)),"","End Use Study")</f>
        <v>End Use Study</v>
      </c>
      <c r="C212" s="8" t="s">
        <v>2598</v>
      </c>
      <c r="D212" s="6" t="str">
        <f>IF(OR(ISNUMBER(SEARCH('[1]Lookup for use classification'!$B$1,C212)),ISNUMBER(SEARCH('[1]Lookup for use classification'!$C$1,C212)),ISNUMBER(SEARCH('[1]Lookup for use classification'!$D$1,C212)),ISNUMBER(SEARCH('[1]Lookup for use classification'!$E$1,C212))),'[1]Lookup for use classification'!$A$1,IF(ISNUMBER(SEARCH('[1]Lookup for use classification'!$B$2,C212)),'[1]Lookup for use classification'!$A$2,IF(ISNUMBER(SEARCH('[1]Lookup for use classification'!$B$3,C212)),'[1]Lookup for use classification'!$A$3,IF(OR(ISNUMBER(SEARCH('[1]Lookup for use classification'!$B$4,C212)),ISNUMBER(SEARCH('[1]Lookup for use classification'!$C$4,C212)),ISNUMBER(SEARCH('[1]Lookup for use classification'!$D$4,C212)),ISNUMBER(SEARCH('[1]Lookup for use classification'!$E$4,C212))),'[1]Lookup for use classification'!$A$4,IF(OR(ISNUMBER(SEARCH('[1]Lookup for use classification'!$B$5,C212)),ISNUMBER(SEARCH('[1]Lookup for use classification'!$C$5,C212)),ISNUMBER(SEARCH('[1]Lookup for use classification'!$D$5,C212))),'[1]Lookup for use classification'!$A$5,IF(OR(ISNUMBER(SEARCH('[1]Lookup for use classification'!$B$7,C212)),ISNUMBER(SEARCH('[1]Lookup for use classification'!$C$7,C212)),ISNUMBER(SEARCH('[1]Lookup for use classification'!$D$7,C212))),'[1]Lookup for use classification'!$A$7,IF(OR(ISNUMBER(SEARCH('[1]Lookup for use classification'!$B$9,C212)),ISNUMBER(SEARCH('[1]Lookup for use classification'!$C$9,C212)),ISNUMBER(SEARCH('[1]Lookup for use classification'!$D$9,C212)),ISNUMBER(SEARCH('[1]Lookup for use classification'!$E$9,C212)),ISNUMBER(SEARCH('[1]Lookup for use classification'!$F$9,C212)),ISNUMBER(SEARCH('[1]Lookup for use classification'!$G$9,C212)),ISNUMBER(SEARCH('[1]Lookup for use classification'!$H$9,C212)),ISNUMBER(SEARCH('[1]Lookup for use classification'!$I$9,C212)),ISNUMBER(SEARCH('[1]Lookup for use classification'!$J$9,C212)),ISNUMBER(SEARCH('[1]Lookup for use classification'!$K$9,C212))),'[1]Lookup for use classification'!$A$9,IF(OR(ISNUMBER(SEARCH('[1]Lookup for use classification'!$B$10,C212)),ISNUMBER(SEARCH('[1]Lookup for use classification'!$C$10,C212)),ISNUMBER(SEARCH('[1]Lookup for use classification'!$D$10,C212)),ISNUMBER(SEARCH('[1]Lookup for use classification'!$E$10,C212)),ISNUMBER(SEARCH('[1]Lookup for use classification'!$F$10,C212)),ISNUMBER(SEARCH('[1]Lookup for use classification'!$G$10,C212))),'[1]Lookup for use classification'!$A$10,IF(OR(ISNUMBER(SEARCH('[1]Lookup for use classification'!$B$11,C212)),ISNUMBER(SEARCH('[1]Lookup for use classification'!$C$11,C212))),'[1]Lookup for use classification'!$A$11,IF(OR(ISNUMBER(SEARCH('[1]Lookup for use classification'!$B$12,C212)),ISNUMBER(SEARCH('[1]Lookup for use classification'!$C$12,C212))),'[1]Lookup for use classification'!$A$12,IF(OR(ISNUMBER(SEARCH('[1]Lookup for use classification'!$B$13,C212)),ISNUMBER(SEARCH('[1]Lookup for use classification'!$C$13,C212)),ISNUMBER(SEARCH('[1]Lookup for use classification'!$D$13,C212)),,ISNUMBER(SEARCH('[1]Lookup for use classification'!$C$13,C212)),ISNUMBER(SEARCH('[1]Lookup for use classification'!$E$13,C212))),'[1]Lookup for use classification'!$A$13,IF(OR(ISNUMBER(SEARCH('[1]Lookup for use classification'!$B$14,C212)),ISNUMBER(SEARCH('[1]Lookup for use classification'!$C$14,C212))),'[1]Lookup for use classification'!$A$14,"Other"))))))))))))</f>
        <v>Other</v>
      </c>
      <c r="E212" s="9"/>
      <c r="F212" s="9"/>
      <c r="G212" s="9"/>
      <c r="H212" s="164"/>
      <c r="I212" s="164"/>
      <c r="J212" s="7"/>
      <c r="L212" s="6"/>
    </row>
    <row r="213" spans="1:12" hidden="1">
      <c r="A213" s="187" t="s">
        <v>67</v>
      </c>
      <c r="B213" s="167" t="s">
        <v>4456</v>
      </c>
      <c r="C213" s="174" t="s">
        <v>75</v>
      </c>
      <c r="D213" s="6" t="str">
        <f>IF(OR(ISNUMBER(SEARCH('[1]Lookup for use classification'!$B$1,C213)),ISNUMBER(SEARCH('[1]Lookup for use classification'!$C$1,C213)),ISNUMBER(SEARCH('[1]Lookup for use classification'!$D$1,C213)),ISNUMBER(SEARCH('[1]Lookup for use classification'!$E$1,C213))),'[1]Lookup for use classification'!$A$1,IF(ISNUMBER(SEARCH('[1]Lookup for use classification'!$B$2,C213)),'[1]Lookup for use classification'!$A$2,IF(ISNUMBER(SEARCH('[1]Lookup for use classification'!$B$3,C213)),'[1]Lookup for use classification'!$A$3,IF(OR(ISNUMBER(SEARCH('[1]Lookup for use classification'!$B$4,C213)),ISNUMBER(SEARCH('[1]Lookup for use classification'!$C$4,C213)),ISNUMBER(SEARCH('[1]Lookup for use classification'!$D$4,C213)),ISNUMBER(SEARCH('[1]Lookup for use classification'!$E$4,C213))),'[1]Lookup for use classification'!$A$4,IF(OR(ISNUMBER(SEARCH('[1]Lookup for use classification'!$B$5,C213)),ISNUMBER(SEARCH('[1]Lookup for use classification'!$C$5,C213)),ISNUMBER(SEARCH('[1]Lookup for use classification'!$D$5,C213))),'[1]Lookup for use classification'!$A$5,IF(OR(ISNUMBER(SEARCH('[1]Lookup for use classification'!$B$7,C213)),ISNUMBER(SEARCH('[1]Lookup for use classification'!$C$7,C213)),ISNUMBER(SEARCH('[1]Lookup for use classification'!$D$7,C213))),'[1]Lookup for use classification'!$A$7,IF(OR(ISNUMBER(SEARCH('[1]Lookup for use classification'!$B$9,C213)),ISNUMBER(SEARCH('[1]Lookup for use classification'!$C$9,C213)),ISNUMBER(SEARCH('[1]Lookup for use classification'!$D$9,C213)),ISNUMBER(SEARCH('[1]Lookup for use classification'!$E$9,C213)),ISNUMBER(SEARCH('[1]Lookup for use classification'!$F$9,C213)),ISNUMBER(SEARCH('[1]Lookup for use classification'!$G$9,C213)),ISNUMBER(SEARCH('[1]Lookup for use classification'!$H$9,C213)),ISNUMBER(SEARCH('[1]Lookup for use classification'!$I$9,C213)),ISNUMBER(SEARCH('[1]Lookup for use classification'!$J$9,C213)),ISNUMBER(SEARCH('[1]Lookup for use classification'!$K$9,C213))),'[1]Lookup for use classification'!$A$9,IF(OR(ISNUMBER(SEARCH('[1]Lookup for use classification'!$B$10,C213)),ISNUMBER(SEARCH('[1]Lookup for use classification'!$C$10,C213)),ISNUMBER(SEARCH('[1]Lookup for use classification'!$D$10,C213)),ISNUMBER(SEARCH('[1]Lookup for use classification'!$E$10,C213)),ISNUMBER(SEARCH('[1]Lookup for use classification'!$F$10,C213)),ISNUMBER(SEARCH('[1]Lookup for use classification'!$G$10,C213))),'[1]Lookup for use classification'!$A$10,IF(OR(ISNUMBER(SEARCH('[1]Lookup for use classification'!$B$11,C213)),ISNUMBER(SEARCH('[1]Lookup for use classification'!$C$11,C213))),'[1]Lookup for use classification'!$A$11,IF(OR(ISNUMBER(SEARCH('[1]Lookup for use classification'!$B$12,C213)),ISNUMBER(SEARCH('[1]Lookup for use classification'!$C$12,C213))),'[1]Lookup for use classification'!$A$12,IF(OR(ISNUMBER(SEARCH('[1]Lookup for use classification'!$B$13,C213)),ISNUMBER(SEARCH('[1]Lookup for use classification'!$C$13,C213)),ISNUMBER(SEARCH('[1]Lookup for use classification'!$D$13,C213)),,ISNUMBER(SEARCH('[1]Lookup for use classification'!$C$13,C213)),ISNUMBER(SEARCH('[1]Lookup for use classification'!$E$13,C213))),'[1]Lookup for use classification'!$A$13,IF(OR(ISNUMBER(SEARCH('[1]Lookup for use classification'!$B$14,C213)),ISNUMBER(SEARCH('[1]Lookup for use classification'!$C$14,C213))),'[1]Lookup for use classification'!$A$14,"Other"))))))))))))</f>
        <v>Public Assembly</v>
      </c>
      <c r="E213" s="175">
        <v>2699</v>
      </c>
      <c r="F213" s="176"/>
      <c r="G213" s="176"/>
    </row>
    <row r="214" spans="1:12" hidden="1">
      <c r="A214" s="138" t="s">
        <v>67</v>
      </c>
      <c r="B214" s="8" t="str">
        <f>IF(ISNA(VLOOKUP(CONCATENATE(A214,C214),EUS!$B$2:$B$1939,1,FALSE)),"","End Use Study")</f>
        <v>End Use Study</v>
      </c>
      <c r="C214" s="8" t="s">
        <v>63</v>
      </c>
      <c r="D214" s="6" t="str">
        <f>IF(OR(ISNUMBER(SEARCH('[1]Lookup for use classification'!$B$1,C214)),ISNUMBER(SEARCH('[1]Lookup for use classification'!$C$1,C214)),ISNUMBER(SEARCH('[1]Lookup for use classification'!$D$1,C214))),'[1]Lookup for use classification'!$A$1,IF(ISNUMBER(SEARCH('[1]Lookup for use classification'!$B$2,C214)),'[1]Lookup for use classification'!$A$2,IF(ISNUMBER(SEARCH('[1]Lookup for use classification'!$B$3,C214)),'[1]Lookup for use classification'!$A$3,IF(OR(ISNUMBER(SEARCH('[1]Lookup for use classification'!$B$4,C214)),ISNUMBER(SEARCH('[1]Lookup for use classification'!$C$4,C214))),'[1]Lookup for use classification'!$A$4,IF(OR(ISNUMBER(SEARCH('[1]Lookup for use classification'!$B$5,C214)),ISNUMBER(SEARCH('[1]Lookup for use classification'!$C$5,C214)),ISNUMBER(SEARCH('[1]Lookup for use classification'!$D$5,C214))),'[1]Lookup for use classification'!$A$5,IF(OR(ISNUMBER(SEARCH('[1]Lookup for use classification'!$B$7,C214)),ISNUMBER(SEARCH('[1]Lookup for use classification'!$C$7,C214)),ISNUMBER(SEARCH('[1]Lookup for use classification'!$D$7,C214))),'[1]Lookup for use classification'!$A$7,IF(OR(ISNUMBER(SEARCH('[1]Lookup for use classification'!$B$9,C214)),ISNUMBER(SEARCH('[1]Lookup for use classification'!$C$9,C214)),ISNUMBER(SEARCH('[1]Lookup for use classification'!$D$9,C214)),ISNUMBER(SEARCH('[1]Lookup for use classification'!$E$9,C214)),ISNUMBER(SEARCH('[1]Lookup for use classification'!$F$9,C214)),ISNUMBER(SEARCH('[1]Lookup for use classification'!$G$9,C214))),'[1]Lookup for use classification'!$A$9,IF(OR(ISNUMBER(SEARCH('[1]Lookup for use classification'!$B$10,C214)),ISNUMBER(SEARCH('[1]Lookup for use classification'!$C$10,C214)),ISNUMBER(SEARCH('[1]Lookup for use classification'!$D$10,C214)),ISNUMBER(SEARCH('[1]Lookup for use classification'!$E$10,C214)),ISNUMBER(SEARCH('[1]Lookup for use classification'!$F$10,C214))),'[1]Lookup for use classification'!$A$10,IF(OR(ISNUMBER(SEARCH('[1]Lookup for use classification'!$B$11,C214)),ISNUMBER(SEARCH('[1]Lookup for use classification'!$C$11,C214))),'[1]Lookup for use classification'!$A$11,IF(OR(ISNUMBER(SEARCH('[1]Lookup for use classification'!$B$12,C214)),ISNUMBER(SEARCH('[1]Lookup for use classification'!$C$12,C214))),'[1]Lookup for use classification'!$A$12,"Nope"))))))))))</f>
        <v>Public Assembly</v>
      </c>
      <c r="E214" s="9"/>
      <c r="F214" s="9"/>
      <c r="G214" s="9"/>
      <c r="H214" s="164"/>
      <c r="I214" s="164"/>
      <c r="J214" s="7"/>
      <c r="L214" s="6"/>
    </row>
    <row r="215" spans="1:12" hidden="1">
      <c r="A215" s="188" t="s">
        <v>1992</v>
      </c>
      <c r="B215" s="8" t="str">
        <f>IF(ISNA(VLOOKUP(CONCATENATE(A215,C215),ARIS!$A$1:$A$959,1,FALSE)),"","ARIS")</f>
        <v>ARIS</v>
      </c>
      <c r="C215" s="162" t="s">
        <v>2308</v>
      </c>
      <c r="D215" s="11" t="s">
        <v>213</v>
      </c>
      <c r="E215" s="163"/>
      <c r="F215" s="163"/>
      <c r="G215" s="163"/>
      <c r="H215" s="164">
        <v>561.14452554744526</v>
      </c>
      <c r="I215" s="164"/>
      <c r="J215" s="165">
        <v>8221.240657166667</v>
      </c>
    </row>
    <row r="216" spans="1:12" hidden="1">
      <c r="A216" s="188" t="s">
        <v>1992</v>
      </c>
      <c r="B216" s="8" t="str">
        <f>IF(ISNA(VLOOKUP(CONCATENATE(A216,C216),ARIS!$A$1:$A$959,1,FALSE)),"","ARIS")</f>
        <v>ARIS</v>
      </c>
      <c r="C216" s="162" t="s">
        <v>2237</v>
      </c>
      <c r="D216" s="165" t="s">
        <v>2233</v>
      </c>
      <c r="E216" s="163"/>
      <c r="F216" s="163"/>
      <c r="G216" s="163"/>
      <c r="H216" s="164">
        <v>387.363795620438</v>
      </c>
      <c r="I216" s="164"/>
      <c r="J216" s="165">
        <v>2836.0255239999997</v>
      </c>
    </row>
    <row r="217" spans="1:12" hidden="1">
      <c r="A217" s="188" t="s">
        <v>1992</v>
      </c>
      <c r="B217" s="8" t="str">
        <f>IF(ISNA(VLOOKUP(CONCATENATE(A217,C217),ARIS!$A$1:$A$959,1,FALSE)),"","ARIS")</f>
        <v>ARIS</v>
      </c>
      <c r="C217" s="162" t="s">
        <v>2238</v>
      </c>
      <c r="D217" s="165" t="s">
        <v>2233</v>
      </c>
      <c r="E217" s="163"/>
      <c r="F217" s="163"/>
      <c r="G217" s="163"/>
      <c r="H217" s="164">
        <v>402.34627737226282</v>
      </c>
      <c r="I217" s="164"/>
      <c r="J217" s="165">
        <v>1935.5174195</v>
      </c>
    </row>
    <row r="218" spans="1:12" hidden="1">
      <c r="A218" s="188" t="s">
        <v>1992</v>
      </c>
      <c r="B218" s="8" t="str">
        <f>IF(ISNA(VLOOKUP(CONCATENATE(A218,C218),ARIS!$A$1:$A$959,1,FALSE)),"","ARIS")</f>
        <v>ARIS</v>
      </c>
      <c r="C218" s="162" t="s">
        <v>2236</v>
      </c>
      <c r="D218" s="165" t="s">
        <v>2233</v>
      </c>
      <c r="E218" s="163"/>
      <c r="F218" s="163"/>
      <c r="G218" s="163"/>
      <c r="H218" s="164">
        <v>980.10401459854018</v>
      </c>
      <c r="I218" s="164"/>
      <c r="J218" s="165">
        <v>4328.372288333333</v>
      </c>
    </row>
    <row r="219" spans="1:12" hidden="1">
      <c r="A219" s="188" t="s">
        <v>67</v>
      </c>
      <c r="B219" s="8" t="str">
        <f>IF(ISNA(VLOOKUP(CONCATENATE(A219,C219),EUS!$B$2:$B$1939,1,FALSE)),"","End Use Study")</f>
        <v>End Use Study</v>
      </c>
      <c r="C219" s="162" t="s">
        <v>886</v>
      </c>
      <c r="D219" s="6" t="str">
        <f>IF(OR(ISNUMBER(SEARCH('[1]Lookup for use classification'!$B$1,C219)),ISNUMBER(SEARCH('[1]Lookup for use classification'!$C$1,C219)),ISNUMBER(SEARCH('[1]Lookup for use classification'!$D$1,C219)),ISNUMBER(SEARCH('[1]Lookup for use classification'!$E$1,C219))),'[1]Lookup for use classification'!$A$1,IF(ISNUMBER(SEARCH('[1]Lookup for use classification'!$B$2,C219)),'[1]Lookup for use classification'!$A$2,IF(ISNUMBER(SEARCH('[1]Lookup for use classification'!$B$3,C219)),'[1]Lookup for use classification'!$A$3,IF(OR(ISNUMBER(SEARCH('[1]Lookup for use classification'!$B$4,C219)),ISNUMBER(SEARCH('[1]Lookup for use classification'!$C$4,C219)),ISNUMBER(SEARCH('[1]Lookup for use classification'!$D$4,C219)),ISNUMBER(SEARCH('[1]Lookup for use classification'!$E$4,C219))),'[1]Lookup for use classification'!$A$4,IF(OR(ISNUMBER(SEARCH('[1]Lookup for use classification'!$B$5,C219)),ISNUMBER(SEARCH('[1]Lookup for use classification'!$C$5,C219)),ISNUMBER(SEARCH('[1]Lookup for use classification'!$D$5,C219))),'[1]Lookup for use classification'!$A$5,IF(OR(ISNUMBER(SEARCH('[1]Lookup for use classification'!$B$7,C219)),ISNUMBER(SEARCH('[1]Lookup for use classification'!$C$7,C219)),ISNUMBER(SEARCH('[1]Lookup for use classification'!$D$7,C219))),'[1]Lookup for use classification'!$A$7,IF(OR(ISNUMBER(SEARCH('[1]Lookup for use classification'!$B$9,C219)),ISNUMBER(SEARCH('[1]Lookup for use classification'!$C$9,C219)),ISNUMBER(SEARCH('[1]Lookup for use classification'!$D$9,C219)),ISNUMBER(SEARCH('[1]Lookup for use classification'!$E$9,C219)),ISNUMBER(SEARCH('[1]Lookup for use classification'!$F$9,C219)),ISNUMBER(SEARCH('[1]Lookup for use classification'!$G$9,C219)),ISNUMBER(SEARCH('[1]Lookup for use classification'!$H$9,C219)),ISNUMBER(SEARCH('[1]Lookup for use classification'!$I$9,C219)),ISNUMBER(SEARCH('[1]Lookup for use classification'!$J$9,C219)),ISNUMBER(SEARCH('[1]Lookup for use classification'!$K$9,C219))),'[1]Lookup for use classification'!$A$9,IF(OR(ISNUMBER(SEARCH('[1]Lookup for use classification'!$B$10,C219)),ISNUMBER(SEARCH('[1]Lookup for use classification'!$C$10,C219)),ISNUMBER(SEARCH('[1]Lookup for use classification'!$D$10,C219)),ISNUMBER(SEARCH('[1]Lookup for use classification'!$E$10,C219)),ISNUMBER(SEARCH('[1]Lookup for use classification'!$F$10,C219)),ISNUMBER(SEARCH('[1]Lookup for use classification'!$G$10,C219))),'[1]Lookup for use classification'!$A$10,IF(OR(ISNUMBER(SEARCH('[1]Lookup for use classification'!$B$11,C219)),ISNUMBER(SEARCH('[1]Lookup for use classification'!$C$11,C219))),'[1]Lookup for use classification'!$A$11,IF(OR(ISNUMBER(SEARCH('[1]Lookup for use classification'!$B$12,C219)),ISNUMBER(SEARCH('[1]Lookup for use classification'!$C$12,C219))),'[1]Lookup for use classification'!$A$12,IF(OR(ISNUMBER(SEARCH('[1]Lookup for use classification'!$B$13,C219)),ISNUMBER(SEARCH('[1]Lookup for use classification'!$C$13,C219)),ISNUMBER(SEARCH('[1]Lookup for use classification'!$D$13,C219)),,ISNUMBER(SEARCH('[1]Lookup for use classification'!$C$13,C219)),ISNUMBER(SEARCH('[1]Lookup for use classification'!$E$13,C219))),'[1]Lookup for use classification'!$A$13,IF(OR(ISNUMBER(SEARCH('[1]Lookup for use classification'!$B$14,C219)),ISNUMBER(SEARCH('[1]Lookup for use classification'!$C$14,C219))),'[1]Lookup for use classification'!$A$14,"Other"))))))))))))</f>
        <v>Retail - Other</v>
      </c>
      <c r="E219" s="163">
        <v>5327</v>
      </c>
      <c r="F219" s="163"/>
      <c r="G219" s="163"/>
      <c r="H219" s="164"/>
      <c r="I219" s="164"/>
      <c r="J219" s="189"/>
    </row>
    <row r="220" spans="1:12" hidden="1">
      <c r="A220" s="187" t="s">
        <v>67</v>
      </c>
      <c r="B220" s="167" t="s">
        <v>4456</v>
      </c>
      <c r="C220" s="174" t="s">
        <v>74</v>
      </c>
      <c r="D220" s="6" t="str">
        <f>IF(OR(ISNUMBER(SEARCH('[1]Lookup for use classification'!$B$1,C220)),ISNUMBER(SEARCH('[1]Lookup for use classification'!$C$1,C220)),ISNUMBER(SEARCH('[1]Lookup for use classification'!$D$1,C220)),ISNUMBER(SEARCH('[1]Lookup for use classification'!$E$1,C220))),'[1]Lookup for use classification'!$A$1,IF(ISNUMBER(SEARCH('[1]Lookup for use classification'!$B$2,C220)),'[1]Lookup for use classification'!$A$2,IF(ISNUMBER(SEARCH('[1]Lookup for use classification'!$B$3,C220)),'[1]Lookup for use classification'!$A$3,IF(OR(ISNUMBER(SEARCH('[1]Lookup for use classification'!$B$4,C220)),ISNUMBER(SEARCH('[1]Lookup for use classification'!$C$4,C220)),ISNUMBER(SEARCH('[1]Lookup for use classification'!$D$4,C220)),ISNUMBER(SEARCH('[1]Lookup for use classification'!$E$4,C220))),'[1]Lookup for use classification'!$A$4,IF(OR(ISNUMBER(SEARCH('[1]Lookup for use classification'!$B$5,C220)),ISNUMBER(SEARCH('[1]Lookup for use classification'!$C$5,C220)),ISNUMBER(SEARCH('[1]Lookup for use classification'!$D$5,C220))),'[1]Lookup for use classification'!$A$5,IF(OR(ISNUMBER(SEARCH('[1]Lookup for use classification'!$B$7,C220)),ISNUMBER(SEARCH('[1]Lookup for use classification'!$C$7,C220)),ISNUMBER(SEARCH('[1]Lookup for use classification'!$D$7,C220))),'[1]Lookup for use classification'!$A$7,IF(OR(ISNUMBER(SEARCH('[1]Lookup for use classification'!$B$9,C220)),ISNUMBER(SEARCH('[1]Lookup for use classification'!$C$9,C220)),ISNUMBER(SEARCH('[1]Lookup for use classification'!$D$9,C220)),ISNUMBER(SEARCH('[1]Lookup for use classification'!$E$9,C220)),ISNUMBER(SEARCH('[1]Lookup for use classification'!$F$9,C220)),ISNUMBER(SEARCH('[1]Lookup for use classification'!$G$9,C220)),ISNUMBER(SEARCH('[1]Lookup for use classification'!$H$9,C220)),ISNUMBER(SEARCH('[1]Lookup for use classification'!$I$9,C220)),ISNUMBER(SEARCH('[1]Lookup for use classification'!$J$9,C220)),ISNUMBER(SEARCH('[1]Lookup for use classification'!$K$9,C220))),'[1]Lookup for use classification'!$A$9,IF(OR(ISNUMBER(SEARCH('[1]Lookup for use classification'!$B$10,C220)),ISNUMBER(SEARCH('[1]Lookup for use classification'!$C$10,C220)),ISNUMBER(SEARCH('[1]Lookup for use classification'!$D$10,C220)),ISNUMBER(SEARCH('[1]Lookup for use classification'!$E$10,C220)),ISNUMBER(SEARCH('[1]Lookup for use classification'!$F$10,C220)),ISNUMBER(SEARCH('[1]Lookup for use classification'!$G$10,C220))),'[1]Lookup for use classification'!$A$10,IF(OR(ISNUMBER(SEARCH('[1]Lookup for use classification'!$B$11,C220)),ISNUMBER(SEARCH('[1]Lookup for use classification'!$C$11,C220))),'[1]Lookup for use classification'!$A$11,IF(OR(ISNUMBER(SEARCH('[1]Lookup for use classification'!$B$12,C220)),ISNUMBER(SEARCH('[1]Lookup for use classification'!$C$12,C220))),'[1]Lookup for use classification'!$A$12,IF(OR(ISNUMBER(SEARCH('[1]Lookup for use classification'!$B$13,C220)),ISNUMBER(SEARCH('[1]Lookup for use classification'!$C$13,C220)),ISNUMBER(SEARCH('[1]Lookup for use classification'!$D$13,C220)),,ISNUMBER(SEARCH('[1]Lookup for use classification'!$C$13,C220)),ISNUMBER(SEARCH('[1]Lookup for use classification'!$E$13,C220))),'[1]Lookup for use classification'!$A$13,IF(OR(ISNUMBER(SEARCH('[1]Lookup for use classification'!$B$14,C220)),ISNUMBER(SEARCH('[1]Lookup for use classification'!$C$14,C220))),'[1]Lookup for use classification'!$A$14,"Other"))))))))))))</f>
        <v>Warehousing</v>
      </c>
      <c r="E220" s="175">
        <v>1920</v>
      </c>
      <c r="F220" s="176"/>
      <c r="G220" s="176"/>
    </row>
    <row r="221" spans="1:12" hidden="1">
      <c r="A221" s="188" t="s">
        <v>1992</v>
      </c>
      <c r="B221" s="8" t="str">
        <f>IF(ISNA(VLOOKUP(CONCATENATE(A221,C221),ARIS!$A$1:$A$959,1,FALSE)),"","ARIS")</f>
        <v>ARIS</v>
      </c>
      <c r="C221" s="162" t="s">
        <v>1993</v>
      </c>
      <c r="D221" s="6" t="str">
        <f>IF(OR(ISNUMBER(SEARCH('[1]Lookup for use classification'!$B$1,C221)),ISNUMBER(SEARCH('[1]Lookup for use classification'!$C$1,C221)),ISNUMBER(SEARCH('[1]Lookup for use classification'!$D$1,C221))),'[1]Lookup for use classification'!$A$1,IF(ISNUMBER(SEARCH('[1]Lookup for use classification'!$B$2,C221)),'[1]Lookup for use classification'!$A$2,IF(ISNUMBER(SEARCH('[1]Lookup for use classification'!$B$3,C221)),'[1]Lookup for use classification'!$A$3,IF(OR(ISNUMBER(SEARCH('[1]Lookup for use classification'!$B$4,C221)),ISNUMBER(SEARCH('[1]Lookup for use classification'!$C$4,C221))),'[1]Lookup for use classification'!$A$4,IF(OR(ISNUMBER(SEARCH('[1]Lookup for use classification'!$B$5,C221)),ISNUMBER(SEARCH('[1]Lookup for use classification'!$C$5,C221)),ISNUMBER(SEARCH('[1]Lookup for use classification'!$D$5,C221))),'[1]Lookup for use classification'!$A$5,IF(OR(ISNUMBER(SEARCH('[1]Lookup for use classification'!$B$7,C221)),ISNUMBER(SEARCH('[1]Lookup for use classification'!$C$7,C221)),ISNUMBER(SEARCH('[1]Lookup for use classification'!$D$7,C221))),'[1]Lookup for use classification'!$A$7,IF(OR(ISNUMBER(SEARCH('[1]Lookup for use classification'!$B$9,C221)),ISNUMBER(SEARCH('[1]Lookup for use classification'!$C$9,C221)),ISNUMBER(SEARCH('[1]Lookup for use classification'!$D$9,C221)),ISNUMBER(SEARCH('[1]Lookup for use classification'!$E$9,C221)),ISNUMBER(SEARCH('[1]Lookup for use classification'!$F$9,C221)),ISNUMBER(SEARCH('[1]Lookup for use classification'!$G$9,C221))),'[1]Lookup for use classification'!$A$9,IF(OR(ISNUMBER(SEARCH('[1]Lookup for use classification'!$B$10,C221)),ISNUMBER(SEARCH('[1]Lookup for use classification'!$C$10,C221)),ISNUMBER(SEARCH('[1]Lookup for use classification'!$D$10,C221)),ISNUMBER(SEARCH('[1]Lookup for use classification'!$E$10,C221)),ISNUMBER(SEARCH('[1]Lookup for use classification'!$F$10,C221))),'[1]Lookup for use classification'!$A$10,IF(OR(ISNUMBER(SEARCH('[1]Lookup for use classification'!$B$11,C221)),ISNUMBER(SEARCH('[1]Lookup for use classification'!$C$11,C221))),'[1]Lookup for use classification'!$A$11,IF(OR(ISNUMBER(SEARCH('[1]Lookup for use classification'!$B$12,C221)),ISNUMBER(SEARCH('[1]Lookup for use classification'!$C$12,C221))),'[1]Lookup for use classification'!$A$12,"Nope"))))))))))</f>
        <v>Warehousing</v>
      </c>
      <c r="E221" s="163">
        <v>2800</v>
      </c>
      <c r="F221" s="163"/>
      <c r="G221" s="163"/>
      <c r="H221" s="164">
        <v>1977.8481751824813</v>
      </c>
      <c r="I221" s="164"/>
      <c r="J221" s="165">
        <v>3504.5315404999997</v>
      </c>
    </row>
    <row r="222" spans="1:12" hidden="1">
      <c r="A222" s="138" t="s">
        <v>67</v>
      </c>
      <c r="B222" s="8" t="str">
        <f>IF(ISNA(VLOOKUP(CONCATENATE(A222,C222),EUS!$B$2:$B$1939,1,FALSE)),"","End Use Study")</f>
        <v>End Use Study</v>
      </c>
      <c r="C222" s="8" t="s">
        <v>82</v>
      </c>
      <c r="D222" s="165" t="s">
        <v>1980</v>
      </c>
      <c r="E222" s="9">
        <v>3200</v>
      </c>
      <c r="F222" s="9"/>
      <c r="G222" s="9"/>
      <c r="H222" s="164"/>
      <c r="I222" s="164"/>
      <c r="J222" s="7"/>
      <c r="L222" s="6"/>
    </row>
    <row r="223" spans="1:12" hidden="1">
      <c r="A223" s="138" t="s">
        <v>67</v>
      </c>
      <c r="B223" s="8" t="str">
        <f>IF(ISNA(VLOOKUP(CONCATENATE(A223,C223),EUS!$B$2:$B$1939,1,FALSE)),"","End Use Study")</f>
        <v>End Use Study</v>
      </c>
      <c r="C223" s="8" t="s">
        <v>1991</v>
      </c>
      <c r="D223" s="165" t="s">
        <v>1980</v>
      </c>
      <c r="E223" s="9"/>
      <c r="F223" s="9"/>
      <c r="G223" s="9"/>
      <c r="H223" s="164"/>
      <c r="I223" s="164"/>
      <c r="J223" s="7"/>
      <c r="L223" s="6"/>
    </row>
    <row r="224" spans="1:12" hidden="1">
      <c r="A224" s="187" t="s">
        <v>808</v>
      </c>
      <c r="B224" s="167" t="s">
        <v>4456</v>
      </c>
      <c r="C224" s="182" t="s">
        <v>809</v>
      </c>
      <c r="D224" s="6" t="str">
        <f>IF(OR(ISNUMBER(SEARCH('[1]Lookup for use classification'!$B$1,C224)),ISNUMBER(SEARCH('[1]Lookup for use classification'!$C$1,C224)),ISNUMBER(SEARCH('[1]Lookup for use classification'!$D$1,C224)),ISNUMBER(SEARCH('[1]Lookup for use classification'!$E$1,C224))),'[1]Lookup for use classification'!$A$1,IF(ISNUMBER(SEARCH('[1]Lookup for use classification'!$B$2,C224)),'[1]Lookup for use classification'!$A$2,IF(ISNUMBER(SEARCH('[1]Lookup for use classification'!$B$3,C224)),'[1]Lookup for use classification'!$A$3,IF(OR(ISNUMBER(SEARCH('[1]Lookup for use classification'!$B$4,C224)),ISNUMBER(SEARCH('[1]Lookup for use classification'!$C$4,C224)),ISNUMBER(SEARCH('[1]Lookup for use classification'!$D$4,C224)),ISNUMBER(SEARCH('[1]Lookup for use classification'!$E$4,C224))),'[1]Lookup for use classification'!$A$4,IF(OR(ISNUMBER(SEARCH('[1]Lookup for use classification'!$B$5,C224)),ISNUMBER(SEARCH('[1]Lookup for use classification'!$C$5,C224)),ISNUMBER(SEARCH('[1]Lookup for use classification'!$D$5,C224))),'[1]Lookup for use classification'!$A$5,IF(OR(ISNUMBER(SEARCH('[1]Lookup for use classification'!$B$7,C224)),ISNUMBER(SEARCH('[1]Lookup for use classification'!$C$7,C224)),ISNUMBER(SEARCH('[1]Lookup for use classification'!$D$7,C224))),'[1]Lookup for use classification'!$A$7,IF(OR(ISNUMBER(SEARCH('[1]Lookup for use classification'!$B$9,C224)),ISNUMBER(SEARCH('[1]Lookup for use classification'!$C$9,C224)),ISNUMBER(SEARCH('[1]Lookup for use classification'!$D$9,C224)),ISNUMBER(SEARCH('[1]Lookup for use classification'!$E$9,C224)),ISNUMBER(SEARCH('[1]Lookup for use classification'!$F$9,C224)),ISNUMBER(SEARCH('[1]Lookup for use classification'!$G$9,C224)),ISNUMBER(SEARCH('[1]Lookup for use classification'!$H$9,C224)),ISNUMBER(SEARCH('[1]Lookup for use classification'!$I$9,C224)),ISNUMBER(SEARCH('[1]Lookup for use classification'!$J$9,C224)),ISNUMBER(SEARCH('[1]Lookup for use classification'!$K$9,C224))),'[1]Lookup for use classification'!$A$9,IF(OR(ISNUMBER(SEARCH('[1]Lookup for use classification'!$B$10,C224)),ISNUMBER(SEARCH('[1]Lookup for use classification'!$C$10,C224)),ISNUMBER(SEARCH('[1]Lookup for use classification'!$D$10,C224)),ISNUMBER(SEARCH('[1]Lookup for use classification'!$E$10,C224)),ISNUMBER(SEARCH('[1]Lookup for use classification'!$F$10,C224)),ISNUMBER(SEARCH('[1]Lookup for use classification'!$G$10,C224))),'[1]Lookup for use classification'!$A$10,IF(OR(ISNUMBER(SEARCH('[1]Lookup for use classification'!$B$11,C224)),ISNUMBER(SEARCH('[1]Lookup for use classification'!$C$11,C224))),'[1]Lookup for use classification'!$A$11,IF(OR(ISNUMBER(SEARCH('[1]Lookup for use classification'!$B$12,C224)),ISNUMBER(SEARCH('[1]Lookup for use classification'!$C$12,C224))),'[1]Lookup for use classification'!$A$12,IF(OR(ISNUMBER(SEARCH('[1]Lookup for use classification'!$B$13,C224)),ISNUMBER(SEARCH('[1]Lookup for use classification'!$C$13,C224)),ISNUMBER(SEARCH('[1]Lookup for use classification'!$D$13,C224)),,ISNUMBER(SEARCH('[1]Lookup for use classification'!$C$13,C224)),ISNUMBER(SEARCH('[1]Lookup for use classification'!$E$13,C224))),'[1]Lookup for use classification'!$A$13,IF(OR(ISNUMBER(SEARCH('[1]Lookup for use classification'!$B$14,C224)),ISNUMBER(SEARCH('[1]Lookup for use classification'!$C$14,C224))),'[1]Lookup for use classification'!$A$14,"Other"))))))))))))</f>
        <v>Education - K - 12</v>
      </c>
      <c r="E224" s="183">
        <v>10298</v>
      </c>
      <c r="F224" s="184" t="s">
        <v>798</v>
      </c>
      <c r="G224" s="184"/>
    </row>
    <row r="225" spans="1:12" hidden="1">
      <c r="A225" s="188" t="s">
        <v>808</v>
      </c>
      <c r="B225" s="8" t="str">
        <f>IF(ISNA(VLOOKUP(CONCATENATE(A225,C225),ARIS!$A$1:$A$959,1,FALSE)),"","ARIS")</f>
        <v>ARIS</v>
      </c>
      <c r="C225" s="162" t="s">
        <v>3359</v>
      </c>
      <c r="D225" s="165" t="s">
        <v>3335</v>
      </c>
      <c r="E225" s="163">
        <v>16314.3</v>
      </c>
      <c r="F225" s="163"/>
      <c r="G225" s="163"/>
      <c r="H225" s="164">
        <v>4269.5255474452551</v>
      </c>
      <c r="I225" s="164"/>
      <c r="J225" s="165">
        <v>34652.061572749997</v>
      </c>
    </row>
    <row r="226" spans="1:12" hidden="1">
      <c r="A226" s="187" t="s">
        <v>808</v>
      </c>
      <c r="B226" s="167" t="s">
        <v>4456</v>
      </c>
      <c r="C226" s="182" t="s">
        <v>147</v>
      </c>
      <c r="D226" s="6" t="str">
        <f>IF(OR(ISNUMBER(SEARCH('[1]Lookup for use classification'!$B$1,C226)),ISNUMBER(SEARCH('[1]Lookup for use classification'!$C$1,C226)),ISNUMBER(SEARCH('[1]Lookup for use classification'!$D$1,C226)),ISNUMBER(SEARCH('[1]Lookup for use classification'!$E$1,C226))),'[1]Lookup for use classification'!$A$1,IF(ISNUMBER(SEARCH('[1]Lookup for use classification'!$B$2,C226)),'[1]Lookup for use classification'!$A$2,IF(ISNUMBER(SEARCH('[1]Lookup for use classification'!$B$3,C226)),'[1]Lookup for use classification'!$A$3,IF(OR(ISNUMBER(SEARCH('[1]Lookup for use classification'!$B$4,C226)),ISNUMBER(SEARCH('[1]Lookup for use classification'!$C$4,C226)),ISNUMBER(SEARCH('[1]Lookup for use classification'!$D$4,C226)),ISNUMBER(SEARCH('[1]Lookup for use classification'!$E$4,C226))),'[1]Lookup for use classification'!$A$4,IF(OR(ISNUMBER(SEARCH('[1]Lookup for use classification'!$B$5,C226)),ISNUMBER(SEARCH('[1]Lookup for use classification'!$C$5,C226)),ISNUMBER(SEARCH('[1]Lookup for use classification'!$D$5,C226))),'[1]Lookup for use classification'!$A$5,IF(OR(ISNUMBER(SEARCH('[1]Lookup for use classification'!$B$7,C226)),ISNUMBER(SEARCH('[1]Lookup for use classification'!$C$7,C226)),ISNUMBER(SEARCH('[1]Lookup for use classification'!$D$7,C226))),'[1]Lookup for use classification'!$A$7,IF(OR(ISNUMBER(SEARCH('[1]Lookup for use classification'!$B$9,C226)),ISNUMBER(SEARCH('[1]Lookup for use classification'!$C$9,C226)),ISNUMBER(SEARCH('[1]Lookup for use classification'!$D$9,C226)),ISNUMBER(SEARCH('[1]Lookup for use classification'!$E$9,C226)),ISNUMBER(SEARCH('[1]Lookup for use classification'!$F$9,C226)),ISNUMBER(SEARCH('[1]Lookup for use classification'!$G$9,C226)),ISNUMBER(SEARCH('[1]Lookup for use classification'!$H$9,C226)),ISNUMBER(SEARCH('[1]Lookup for use classification'!$I$9,C226)),ISNUMBER(SEARCH('[1]Lookup for use classification'!$J$9,C226)),ISNUMBER(SEARCH('[1]Lookup for use classification'!$K$9,C226))),'[1]Lookup for use classification'!$A$9,IF(OR(ISNUMBER(SEARCH('[1]Lookup for use classification'!$B$10,C226)),ISNUMBER(SEARCH('[1]Lookup for use classification'!$C$10,C226)),ISNUMBER(SEARCH('[1]Lookup for use classification'!$D$10,C226)),ISNUMBER(SEARCH('[1]Lookup for use classification'!$E$10,C226)),ISNUMBER(SEARCH('[1]Lookup for use classification'!$F$10,C226)),ISNUMBER(SEARCH('[1]Lookup for use classification'!$G$10,C226))),'[1]Lookup for use classification'!$A$10,IF(OR(ISNUMBER(SEARCH('[1]Lookup for use classification'!$B$11,C226)),ISNUMBER(SEARCH('[1]Lookup for use classification'!$C$11,C226))),'[1]Lookup for use classification'!$A$11,IF(OR(ISNUMBER(SEARCH('[1]Lookup for use classification'!$B$12,C226)),ISNUMBER(SEARCH('[1]Lookup for use classification'!$C$12,C226))),'[1]Lookup for use classification'!$A$12,IF(OR(ISNUMBER(SEARCH('[1]Lookup for use classification'!$B$13,C226)),ISNUMBER(SEARCH('[1]Lookup for use classification'!$C$13,C226)),ISNUMBER(SEARCH('[1]Lookup for use classification'!$D$13,C226)),,ISNUMBER(SEARCH('[1]Lookup for use classification'!$C$13,C226)),ISNUMBER(SEARCH('[1]Lookup for use classification'!$E$13,C226))),'[1]Lookup for use classification'!$A$13,IF(OR(ISNUMBER(SEARCH('[1]Lookup for use classification'!$B$14,C226)),ISNUMBER(SEARCH('[1]Lookup for use classification'!$C$14,C226))),'[1]Lookup for use classification'!$A$14,"Other"))))))))))))</f>
        <v>Health Care - Hospitals</v>
      </c>
      <c r="E226" s="183">
        <v>1056</v>
      </c>
      <c r="F226" s="184" t="s">
        <v>811</v>
      </c>
      <c r="G226" s="184"/>
    </row>
    <row r="227" spans="1:12" hidden="1">
      <c r="A227" s="138" t="s">
        <v>808</v>
      </c>
      <c r="B227" s="8" t="str">
        <f>IF(ISNA(VLOOKUP(CONCATENATE(A227,C227),EUS!$B$2:$B$1939,1,FALSE)),"","End Use Study")</f>
        <v>End Use Study</v>
      </c>
      <c r="C227" s="8" t="s">
        <v>37</v>
      </c>
      <c r="D227" s="6" t="str">
        <f>IF(OR(ISNUMBER(SEARCH('[1]Lookup for use classification'!$B$1,C227)),ISNUMBER(SEARCH('[1]Lookup for use classification'!$C$1,C227)),ISNUMBER(SEARCH('[1]Lookup for use classification'!$D$1,C227))),'[1]Lookup for use classification'!$A$1,IF(ISNUMBER(SEARCH('[1]Lookup for use classification'!$B$2,C227)),'[1]Lookup for use classification'!$A$2,IF(ISNUMBER(SEARCH('[1]Lookup for use classification'!$B$3,C227)),'[1]Lookup for use classification'!$A$3,IF(OR(ISNUMBER(SEARCH('[1]Lookup for use classification'!$B$4,C227)),ISNUMBER(SEARCH('[1]Lookup for use classification'!$C$4,C227))),'[1]Lookup for use classification'!$A$4,IF(OR(ISNUMBER(SEARCH('[1]Lookup for use classification'!$B$5,C227)),ISNUMBER(SEARCH('[1]Lookup for use classification'!$C$5,C227)),ISNUMBER(SEARCH('[1]Lookup for use classification'!$D$5,C227))),'[1]Lookup for use classification'!$A$5,IF(OR(ISNUMBER(SEARCH('[1]Lookup for use classification'!$B$7,C227)),ISNUMBER(SEARCH('[1]Lookup for use classification'!$C$7,C227)),ISNUMBER(SEARCH('[1]Lookup for use classification'!$D$7,C227))),'[1]Lookup for use classification'!$A$7,IF(OR(ISNUMBER(SEARCH('[1]Lookup for use classification'!$B$9,C227)),ISNUMBER(SEARCH('[1]Lookup for use classification'!$C$9,C227)),ISNUMBER(SEARCH('[1]Lookup for use classification'!$D$9,C227)),ISNUMBER(SEARCH('[1]Lookup for use classification'!$E$9,C227)),ISNUMBER(SEARCH('[1]Lookup for use classification'!$F$9,C227)),ISNUMBER(SEARCH('[1]Lookup for use classification'!$G$9,C227))),'[1]Lookup for use classification'!$A$9,IF(OR(ISNUMBER(SEARCH('[1]Lookup for use classification'!$B$10,C227)),ISNUMBER(SEARCH('[1]Lookup for use classification'!$C$10,C227)),ISNUMBER(SEARCH('[1]Lookup for use classification'!$D$10,C227)),ISNUMBER(SEARCH('[1]Lookup for use classification'!$E$10,C227)),ISNUMBER(SEARCH('[1]Lookup for use classification'!$F$10,C227))),'[1]Lookup for use classification'!$A$10,IF(OR(ISNUMBER(SEARCH('[1]Lookup for use classification'!$B$11,C227)),ISNUMBER(SEARCH('[1]Lookup for use classification'!$C$11,C227))),'[1]Lookup for use classification'!$A$11,IF(OR(ISNUMBER(SEARCH('[1]Lookup for use classification'!$B$12,C227)),ISNUMBER(SEARCH('[1]Lookup for use classification'!$C$12,C227))),'[1]Lookup for use classification'!$A$12,IF(OR(ISNUMBER(SEARCH('[1]Lookup for use classification'!$B$13,C227)),ISNUMBER(SEARCH('[1]Lookup for use classification'!$C$13,C227)),ISNUMBER(SEARCH('[1]Lookup for use classification'!$D$13,C227))),'[1]Lookup for use classification'!$A$13,"Nope")))))))))))</f>
        <v>Office</v>
      </c>
      <c r="E227" s="9">
        <v>560</v>
      </c>
      <c r="F227" s="9"/>
      <c r="G227" s="9"/>
      <c r="H227" s="164">
        <v>363</v>
      </c>
      <c r="I227" s="164"/>
      <c r="J227" s="7">
        <v>3000</v>
      </c>
      <c r="L227" s="6"/>
    </row>
    <row r="228" spans="1:12" hidden="1">
      <c r="A228" s="187" t="s">
        <v>808</v>
      </c>
      <c r="B228" s="167" t="s">
        <v>4456</v>
      </c>
      <c r="C228" s="182" t="s">
        <v>153</v>
      </c>
      <c r="D228" s="6" t="str">
        <f>IF(OR(ISNUMBER(SEARCH('[1]Lookup for use classification'!$B$1,C228)),ISNUMBER(SEARCH('[1]Lookup for use classification'!$C$1,C228)),ISNUMBER(SEARCH('[1]Lookup for use classification'!$D$1,C228)),ISNUMBER(SEARCH('[1]Lookup for use classification'!$E$1,C228))),'[1]Lookup for use classification'!$A$1,IF(ISNUMBER(SEARCH('[1]Lookup for use classification'!$B$2,C228)),'[1]Lookup for use classification'!$A$2,IF(ISNUMBER(SEARCH('[1]Lookup for use classification'!$B$3,C228)),'[1]Lookup for use classification'!$A$3,IF(OR(ISNUMBER(SEARCH('[1]Lookup for use classification'!$B$4,C228)),ISNUMBER(SEARCH('[1]Lookup for use classification'!$C$4,C228)),ISNUMBER(SEARCH('[1]Lookup for use classification'!$D$4,C228)),ISNUMBER(SEARCH('[1]Lookup for use classification'!$E$4,C228))),'[1]Lookup for use classification'!$A$4,IF(OR(ISNUMBER(SEARCH('[1]Lookup for use classification'!$B$5,C228)),ISNUMBER(SEARCH('[1]Lookup for use classification'!$C$5,C228)),ISNUMBER(SEARCH('[1]Lookup for use classification'!$D$5,C228))),'[1]Lookup for use classification'!$A$5,IF(OR(ISNUMBER(SEARCH('[1]Lookup for use classification'!$B$7,C228)),ISNUMBER(SEARCH('[1]Lookup for use classification'!$C$7,C228)),ISNUMBER(SEARCH('[1]Lookup for use classification'!$D$7,C228))),'[1]Lookup for use classification'!$A$7,IF(OR(ISNUMBER(SEARCH('[1]Lookup for use classification'!$B$9,C228)),ISNUMBER(SEARCH('[1]Lookup for use classification'!$C$9,C228)),ISNUMBER(SEARCH('[1]Lookup for use classification'!$D$9,C228)),ISNUMBER(SEARCH('[1]Lookup for use classification'!$E$9,C228)),ISNUMBER(SEARCH('[1]Lookup for use classification'!$F$9,C228)),ISNUMBER(SEARCH('[1]Lookup for use classification'!$G$9,C228)),ISNUMBER(SEARCH('[1]Lookup for use classification'!$H$9,C228)),ISNUMBER(SEARCH('[1]Lookup for use classification'!$I$9,C228)),ISNUMBER(SEARCH('[1]Lookup for use classification'!$J$9,C228)),ISNUMBER(SEARCH('[1]Lookup for use classification'!$K$9,C228))),'[1]Lookup for use classification'!$A$9,IF(OR(ISNUMBER(SEARCH('[1]Lookup for use classification'!$B$10,C228)),ISNUMBER(SEARCH('[1]Lookup for use classification'!$C$10,C228)),ISNUMBER(SEARCH('[1]Lookup for use classification'!$D$10,C228)),ISNUMBER(SEARCH('[1]Lookup for use classification'!$E$10,C228)),ISNUMBER(SEARCH('[1]Lookup for use classification'!$F$10,C228)),ISNUMBER(SEARCH('[1]Lookup for use classification'!$G$10,C228))),'[1]Lookup for use classification'!$A$10,IF(OR(ISNUMBER(SEARCH('[1]Lookup for use classification'!$B$11,C228)),ISNUMBER(SEARCH('[1]Lookup for use classification'!$C$11,C228))),'[1]Lookup for use classification'!$A$11,IF(OR(ISNUMBER(SEARCH('[1]Lookup for use classification'!$B$12,C228)),ISNUMBER(SEARCH('[1]Lookup for use classification'!$C$12,C228))),'[1]Lookup for use classification'!$A$12,IF(OR(ISNUMBER(SEARCH('[1]Lookup for use classification'!$B$13,C228)),ISNUMBER(SEARCH('[1]Lookup for use classification'!$C$13,C228)),ISNUMBER(SEARCH('[1]Lookup for use classification'!$D$13,C228)),,ISNUMBER(SEARCH('[1]Lookup for use classification'!$C$13,C228)),ISNUMBER(SEARCH('[1]Lookup for use classification'!$E$13,C228))),'[1]Lookup for use classification'!$A$13,IF(OR(ISNUMBER(SEARCH('[1]Lookup for use classification'!$B$14,C228)),ISNUMBER(SEARCH('[1]Lookup for use classification'!$C$14,C228))),'[1]Lookup for use classification'!$A$14,"Other"))))))))))))</f>
        <v>Office</v>
      </c>
      <c r="E228" s="183">
        <v>1338</v>
      </c>
      <c r="F228" s="184" t="s">
        <v>811</v>
      </c>
      <c r="G228" s="184"/>
    </row>
    <row r="229" spans="1:12" hidden="1">
      <c r="A229" s="187" t="s">
        <v>808</v>
      </c>
      <c r="B229" s="167" t="s">
        <v>4456</v>
      </c>
      <c r="C229" s="182" t="s">
        <v>812</v>
      </c>
      <c r="D229" s="6" t="str">
        <f>IF(OR(ISNUMBER(SEARCH('[1]Lookup for use classification'!$B$1,C229)),ISNUMBER(SEARCH('[1]Lookup for use classification'!$C$1,C229)),ISNUMBER(SEARCH('[1]Lookup for use classification'!$D$1,C229)),ISNUMBER(SEARCH('[1]Lookup for use classification'!$E$1,C229))),'[1]Lookup for use classification'!$A$1,IF(ISNUMBER(SEARCH('[1]Lookup for use classification'!$B$2,C229)),'[1]Lookup for use classification'!$A$2,IF(ISNUMBER(SEARCH('[1]Lookup for use classification'!$B$3,C229)),'[1]Lookup for use classification'!$A$3,IF(OR(ISNUMBER(SEARCH('[1]Lookup for use classification'!$B$4,C229)),ISNUMBER(SEARCH('[1]Lookup for use classification'!$C$4,C229)),ISNUMBER(SEARCH('[1]Lookup for use classification'!$D$4,C229)),ISNUMBER(SEARCH('[1]Lookup for use classification'!$E$4,C229))),'[1]Lookup for use classification'!$A$4,IF(OR(ISNUMBER(SEARCH('[1]Lookup for use classification'!$B$5,C229)),ISNUMBER(SEARCH('[1]Lookup for use classification'!$C$5,C229)),ISNUMBER(SEARCH('[1]Lookup for use classification'!$D$5,C229))),'[1]Lookup for use classification'!$A$5,IF(OR(ISNUMBER(SEARCH('[1]Lookup for use classification'!$B$7,C229)),ISNUMBER(SEARCH('[1]Lookup for use classification'!$C$7,C229)),ISNUMBER(SEARCH('[1]Lookup for use classification'!$D$7,C229))),'[1]Lookup for use classification'!$A$7,IF(OR(ISNUMBER(SEARCH('[1]Lookup for use classification'!$B$9,C229)),ISNUMBER(SEARCH('[1]Lookup for use classification'!$C$9,C229)),ISNUMBER(SEARCH('[1]Lookup for use classification'!$D$9,C229)),ISNUMBER(SEARCH('[1]Lookup for use classification'!$E$9,C229)),ISNUMBER(SEARCH('[1]Lookup for use classification'!$F$9,C229)),ISNUMBER(SEARCH('[1]Lookup for use classification'!$G$9,C229)),ISNUMBER(SEARCH('[1]Lookup for use classification'!$H$9,C229)),ISNUMBER(SEARCH('[1]Lookup for use classification'!$I$9,C229)),ISNUMBER(SEARCH('[1]Lookup for use classification'!$J$9,C229)),ISNUMBER(SEARCH('[1]Lookup for use classification'!$K$9,C229))),'[1]Lookup for use classification'!$A$9,IF(OR(ISNUMBER(SEARCH('[1]Lookup for use classification'!$B$10,C229)),ISNUMBER(SEARCH('[1]Lookup for use classification'!$C$10,C229)),ISNUMBER(SEARCH('[1]Lookup for use classification'!$D$10,C229)),ISNUMBER(SEARCH('[1]Lookup for use classification'!$E$10,C229)),ISNUMBER(SEARCH('[1]Lookup for use classification'!$F$10,C229)),ISNUMBER(SEARCH('[1]Lookup for use classification'!$G$10,C229))),'[1]Lookup for use classification'!$A$10,IF(OR(ISNUMBER(SEARCH('[1]Lookup for use classification'!$B$11,C229)),ISNUMBER(SEARCH('[1]Lookup for use classification'!$C$11,C229))),'[1]Lookup for use classification'!$A$11,IF(OR(ISNUMBER(SEARCH('[1]Lookup for use classification'!$B$12,C229)),ISNUMBER(SEARCH('[1]Lookup for use classification'!$C$12,C229))),'[1]Lookup for use classification'!$A$12,IF(OR(ISNUMBER(SEARCH('[1]Lookup for use classification'!$B$13,C229)),ISNUMBER(SEARCH('[1]Lookup for use classification'!$C$13,C229)),ISNUMBER(SEARCH('[1]Lookup for use classification'!$D$13,C229)),,ISNUMBER(SEARCH('[1]Lookup for use classification'!$C$13,C229)),ISNUMBER(SEARCH('[1]Lookup for use classification'!$E$13,C229))),'[1]Lookup for use classification'!$A$13,IF(OR(ISNUMBER(SEARCH('[1]Lookup for use classification'!$B$14,C229)),ISNUMBER(SEARCH('[1]Lookup for use classification'!$C$14,C229))),'[1]Lookup for use classification'!$A$14,"Other"))))))))))))</f>
        <v>Office</v>
      </c>
      <c r="E229" s="183">
        <v>1500</v>
      </c>
      <c r="F229" s="184" t="s">
        <v>811</v>
      </c>
      <c r="G229" s="184"/>
    </row>
    <row r="230" spans="1:12" hidden="1">
      <c r="A230" s="187" t="s">
        <v>808</v>
      </c>
      <c r="B230" s="167" t="s">
        <v>4456</v>
      </c>
      <c r="C230" s="182" t="s">
        <v>5</v>
      </c>
      <c r="D230" s="6" t="str">
        <f>IF(OR(ISNUMBER(SEARCH('[1]Lookup for use classification'!$B$1,C230)),ISNUMBER(SEARCH('[1]Lookup for use classification'!$C$1,C230)),ISNUMBER(SEARCH('[1]Lookup for use classification'!$D$1,C230)),ISNUMBER(SEARCH('[1]Lookup for use classification'!$E$1,C230))),'[1]Lookup for use classification'!$A$1,IF(ISNUMBER(SEARCH('[1]Lookup for use classification'!$B$2,C230)),'[1]Lookup for use classification'!$A$2,IF(ISNUMBER(SEARCH('[1]Lookup for use classification'!$B$3,C230)),'[1]Lookup for use classification'!$A$3,IF(OR(ISNUMBER(SEARCH('[1]Lookup for use classification'!$B$4,C230)),ISNUMBER(SEARCH('[1]Lookup for use classification'!$C$4,C230)),ISNUMBER(SEARCH('[1]Lookup for use classification'!$D$4,C230)),ISNUMBER(SEARCH('[1]Lookup for use classification'!$E$4,C230))),'[1]Lookup for use classification'!$A$4,IF(OR(ISNUMBER(SEARCH('[1]Lookup for use classification'!$B$5,C230)),ISNUMBER(SEARCH('[1]Lookup for use classification'!$C$5,C230)),ISNUMBER(SEARCH('[1]Lookup for use classification'!$D$5,C230))),'[1]Lookup for use classification'!$A$5,IF(OR(ISNUMBER(SEARCH('[1]Lookup for use classification'!$B$7,C230)),ISNUMBER(SEARCH('[1]Lookup for use classification'!$C$7,C230)),ISNUMBER(SEARCH('[1]Lookup for use classification'!$D$7,C230))),'[1]Lookup for use classification'!$A$7,IF(OR(ISNUMBER(SEARCH('[1]Lookup for use classification'!$B$9,C230)),ISNUMBER(SEARCH('[1]Lookup for use classification'!$C$9,C230)),ISNUMBER(SEARCH('[1]Lookup for use classification'!$D$9,C230)),ISNUMBER(SEARCH('[1]Lookup for use classification'!$E$9,C230)),ISNUMBER(SEARCH('[1]Lookup for use classification'!$F$9,C230)),ISNUMBER(SEARCH('[1]Lookup for use classification'!$G$9,C230)),ISNUMBER(SEARCH('[1]Lookup for use classification'!$H$9,C230)),ISNUMBER(SEARCH('[1]Lookup for use classification'!$I$9,C230)),ISNUMBER(SEARCH('[1]Lookup for use classification'!$J$9,C230)),ISNUMBER(SEARCH('[1]Lookup for use classification'!$K$9,C230))),'[1]Lookup for use classification'!$A$9,IF(OR(ISNUMBER(SEARCH('[1]Lookup for use classification'!$B$10,C230)),ISNUMBER(SEARCH('[1]Lookup for use classification'!$C$10,C230)),ISNUMBER(SEARCH('[1]Lookup for use classification'!$D$10,C230)),ISNUMBER(SEARCH('[1]Lookup for use classification'!$E$10,C230)),ISNUMBER(SEARCH('[1]Lookup for use classification'!$F$10,C230)),ISNUMBER(SEARCH('[1]Lookup for use classification'!$G$10,C230))),'[1]Lookup for use classification'!$A$10,IF(OR(ISNUMBER(SEARCH('[1]Lookup for use classification'!$B$11,C230)),ISNUMBER(SEARCH('[1]Lookup for use classification'!$C$11,C230))),'[1]Lookup for use classification'!$A$11,IF(OR(ISNUMBER(SEARCH('[1]Lookup for use classification'!$B$12,C230)),ISNUMBER(SEARCH('[1]Lookup for use classification'!$C$12,C230))),'[1]Lookup for use classification'!$A$12,IF(OR(ISNUMBER(SEARCH('[1]Lookup for use classification'!$B$13,C230)),ISNUMBER(SEARCH('[1]Lookup for use classification'!$C$13,C230)),ISNUMBER(SEARCH('[1]Lookup for use classification'!$D$13,C230)),,ISNUMBER(SEARCH('[1]Lookup for use classification'!$C$13,C230)),ISNUMBER(SEARCH('[1]Lookup for use classification'!$E$13,C230))),'[1]Lookup for use classification'!$A$13,IF(OR(ISNUMBER(SEARCH('[1]Lookup for use classification'!$B$14,C230)),ISNUMBER(SEARCH('[1]Lookup for use classification'!$C$14,C230))),'[1]Lookup for use classification'!$A$14,"Other"))))))))))))</f>
        <v>Office</v>
      </c>
      <c r="E230" s="183">
        <v>3856</v>
      </c>
      <c r="F230" s="184" t="s">
        <v>811</v>
      </c>
      <c r="G230" s="184"/>
    </row>
    <row r="231" spans="1:12" hidden="1">
      <c r="A231" s="185" t="s">
        <v>808</v>
      </c>
      <c r="B231" s="167" t="s">
        <v>4456</v>
      </c>
      <c r="C231" s="182" t="s">
        <v>814</v>
      </c>
      <c r="D231" s="6" t="str">
        <f>IF(OR(ISNUMBER(SEARCH('[1]Lookup for use classification'!$B$1,C231)),ISNUMBER(SEARCH('[1]Lookup for use classification'!$C$1,C231)),ISNUMBER(SEARCH('[1]Lookup for use classification'!$D$1,C231)),ISNUMBER(SEARCH('[1]Lookup for use classification'!$E$1,C231))),'[1]Lookup for use classification'!$A$1,IF(ISNUMBER(SEARCH('[1]Lookup for use classification'!$B$2,C231)),'[1]Lookup for use classification'!$A$2,IF(ISNUMBER(SEARCH('[1]Lookup for use classification'!$B$3,C231)),'[1]Lookup for use classification'!$A$3,IF(OR(ISNUMBER(SEARCH('[1]Lookup for use classification'!$B$4,C231)),ISNUMBER(SEARCH('[1]Lookup for use classification'!$C$4,C231)),ISNUMBER(SEARCH('[1]Lookup for use classification'!$D$4,C231)),ISNUMBER(SEARCH('[1]Lookup for use classification'!$E$4,C231))),'[1]Lookup for use classification'!$A$4,IF(OR(ISNUMBER(SEARCH('[1]Lookup for use classification'!$B$5,C231)),ISNUMBER(SEARCH('[1]Lookup for use classification'!$C$5,C231)),ISNUMBER(SEARCH('[1]Lookup for use classification'!$D$5,C231))),'[1]Lookup for use classification'!$A$5,IF(OR(ISNUMBER(SEARCH('[1]Lookup for use classification'!$B$7,C231)),ISNUMBER(SEARCH('[1]Lookup for use classification'!$C$7,C231)),ISNUMBER(SEARCH('[1]Lookup for use classification'!$D$7,C231))),'[1]Lookup for use classification'!$A$7,IF(OR(ISNUMBER(SEARCH('[1]Lookup for use classification'!$B$9,C231)),ISNUMBER(SEARCH('[1]Lookup for use classification'!$C$9,C231)),ISNUMBER(SEARCH('[1]Lookup for use classification'!$D$9,C231)),ISNUMBER(SEARCH('[1]Lookup for use classification'!$E$9,C231)),ISNUMBER(SEARCH('[1]Lookup for use classification'!$F$9,C231)),ISNUMBER(SEARCH('[1]Lookup for use classification'!$G$9,C231)),ISNUMBER(SEARCH('[1]Lookup for use classification'!$H$9,C231)),ISNUMBER(SEARCH('[1]Lookup for use classification'!$I$9,C231)),ISNUMBER(SEARCH('[1]Lookup for use classification'!$J$9,C231)),ISNUMBER(SEARCH('[1]Lookup for use classification'!$K$9,C231))),'[1]Lookup for use classification'!$A$9,IF(OR(ISNUMBER(SEARCH('[1]Lookup for use classification'!$B$10,C231)),ISNUMBER(SEARCH('[1]Lookup for use classification'!$C$10,C231)),ISNUMBER(SEARCH('[1]Lookup for use classification'!$D$10,C231)),ISNUMBER(SEARCH('[1]Lookup for use classification'!$E$10,C231)),ISNUMBER(SEARCH('[1]Lookup for use classification'!$F$10,C231)),ISNUMBER(SEARCH('[1]Lookup for use classification'!$G$10,C231))),'[1]Lookup for use classification'!$A$10,IF(OR(ISNUMBER(SEARCH('[1]Lookup for use classification'!$B$11,C231)),ISNUMBER(SEARCH('[1]Lookup for use classification'!$C$11,C231))),'[1]Lookup for use classification'!$A$11,IF(OR(ISNUMBER(SEARCH('[1]Lookup for use classification'!$B$12,C231)),ISNUMBER(SEARCH('[1]Lookup for use classification'!$C$12,C231))),'[1]Lookup for use classification'!$A$12,IF(OR(ISNUMBER(SEARCH('[1]Lookup for use classification'!$B$13,C231)),ISNUMBER(SEARCH('[1]Lookup for use classification'!$C$13,C231)),ISNUMBER(SEARCH('[1]Lookup for use classification'!$D$13,C231)),,ISNUMBER(SEARCH('[1]Lookup for use classification'!$C$13,C231)),ISNUMBER(SEARCH('[1]Lookup for use classification'!$E$13,C231))),'[1]Lookup for use classification'!$A$13,IF(OR(ISNUMBER(SEARCH('[1]Lookup for use classification'!$B$14,C231)),ISNUMBER(SEARCH('[1]Lookup for use classification'!$C$14,C231))),'[1]Lookup for use classification'!$A$14,"Other"))))))))))))</f>
        <v>Other</v>
      </c>
      <c r="E231" s="183">
        <v>256</v>
      </c>
      <c r="F231" s="184" t="s">
        <v>811</v>
      </c>
      <c r="G231" s="184"/>
    </row>
    <row r="232" spans="1:12" hidden="1">
      <c r="A232" s="188" t="s">
        <v>2600</v>
      </c>
      <c r="B232" s="8" t="str">
        <f>IF(ISNA(VLOOKUP(CONCATENATE(A232,C232),ARIS!$A$1:$A$959,1,FALSE)),"","ARIS")</f>
        <v>ARIS</v>
      </c>
      <c r="C232" s="162" t="s">
        <v>2601</v>
      </c>
      <c r="D232" s="6" t="str">
        <f>IF(OR(ISNUMBER(SEARCH('[1]Lookup for use classification'!$B$1,C232)),ISNUMBER(SEARCH('[1]Lookup for use classification'!$C$1,C232)),ISNUMBER(SEARCH('[1]Lookup for use classification'!$D$1,C232)),ISNUMBER(SEARCH('[1]Lookup for use classification'!$E$1,C232))),'[1]Lookup for use classification'!$A$1,IF(ISNUMBER(SEARCH('[1]Lookup for use classification'!$B$2,C232)),'[1]Lookup for use classification'!$A$2,IF(ISNUMBER(SEARCH('[1]Lookup for use classification'!$B$3,C232)),'[1]Lookup for use classification'!$A$3,IF(OR(ISNUMBER(SEARCH('[1]Lookup for use classification'!$B$4,C232)),ISNUMBER(SEARCH('[1]Lookup for use classification'!$C$4,C232)),ISNUMBER(SEARCH('[1]Lookup for use classification'!$D$4,C232)),ISNUMBER(SEARCH('[1]Lookup for use classification'!$E$4,C232))),'[1]Lookup for use classification'!$A$4,IF(OR(ISNUMBER(SEARCH('[1]Lookup for use classification'!$B$5,C232)),ISNUMBER(SEARCH('[1]Lookup for use classification'!$C$5,C232)),ISNUMBER(SEARCH('[1]Lookup for use classification'!$D$5,C232))),'[1]Lookup for use classification'!$A$5,IF(OR(ISNUMBER(SEARCH('[1]Lookup for use classification'!$B$7,C232)),ISNUMBER(SEARCH('[1]Lookup for use classification'!$C$7,C232)),ISNUMBER(SEARCH('[1]Lookup for use classification'!$D$7,C232))),'[1]Lookup for use classification'!$A$7,IF(OR(ISNUMBER(SEARCH('[1]Lookup for use classification'!$B$9,C232)),ISNUMBER(SEARCH('[1]Lookup for use classification'!$C$9,C232)),ISNUMBER(SEARCH('[1]Lookup for use classification'!$D$9,C232)),ISNUMBER(SEARCH('[1]Lookup for use classification'!$E$9,C232)),ISNUMBER(SEARCH('[1]Lookup for use classification'!$F$9,C232)),ISNUMBER(SEARCH('[1]Lookup for use classification'!$G$9,C232)),ISNUMBER(SEARCH('[1]Lookup for use classification'!$H$9,C232)),ISNUMBER(SEARCH('[1]Lookup for use classification'!$I$9,C232)),ISNUMBER(SEARCH('[1]Lookup for use classification'!$J$9,C232)),ISNUMBER(SEARCH('[1]Lookup for use classification'!$K$9,C232))),'[1]Lookup for use classification'!$A$9,IF(OR(ISNUMBER(SEARCH('[1]Lookup for use classification'!$B$10,C232)),ISNUMBER(SEARCH('[1]Lookup for use classification'!$C$10,C232)),ISNUMBER(SEARCH('[1]Lookup for use classification'!$D$10,C232)),ISNUMBER(SEARCH('[1]Lookup for use classification'!$E$10,C232)),ISNUMBER(SEARCH('[1]Lookup for use classification'!$F$10,C232)),ISNUMBER(SEARCH('[1]Lookup for use classification'!$G$10,C232))),'[1]Lookup for use classification'!$A$10,IF(OR(ISNUMBER(SEARCH('[1]Lookup for use classification'!$B$11,C232)),ISNUMBER(SEARCH('[1]Lookup for use classification'!$C$11,C232))),'[1]Lookup for use classification'!$A$11,IF(OR(ISNUMBER(SEARCH('[1]Lookup for use classification'!$B$12,C232)),ISNUMBER(SEARCH('[1]Lookup for use classification'!$C$12,C232))),'[1]Lookup for use classification'!$A$12,IF(OR(ISNUMBER(SEARCH('[1]Lookup for use classification'!$B$13,C232)),ISNUMBER(SEARCH('[1]Lookup for use classification'!$C$13,C232)),ISNUMBER(SEARCH('[1]Lookup for use classification'!$D$13,C232)),,ISNUMBER(SEARCH('[1]Lookup for use classification'!$C$13,C232)),ISNUMBER(SEARCH('[1]Lookup for use classification'!$E$13,C232))),'[1]Lookup for use classification'!$A$13,IF(OR(ISNUMBER(SEARCH('[1]Lookup for use classification'!$B$14,C232)),ISNUMBER(SEARCH('[1]Lookup for use classification'!$C$14,C232))),'[1]Lookup for use classification'!$A$14,"Other"))))))))))))</f>
        <v>Other</v>
      </c>
      <c r="E232" s="163">
        <v>2000</v>
      </c>
      <c r="F232" s="163"/>
      <c r="G232" s="163"/>
      <c r="H232" s="164">
        <v>963.50364963503648</v>
      </c>
      <c r="I232" s="164"/>
      <c r="J232" s="165">
        <v>2934.026406</v>
      </c>
    </row>
    <row r="233" spans="1:12" hidden="1">
      <c r="A233" s="187" t="s">
        <v>808</v>
      </c>
      <c r="B233" s="167" t="s">
        <v>4456</v>
      </c>
      <c r="C233" s="182" t="s">
        <v>810</v>
      </c>
      <c r="D233" s="6" t="str">
        <f>IF(OR(ISNUMBER(SEARCH('[1]Lookup for use classification'!$B$1,C233)),ISNUMBER(SEARCH('[1]Lookup for use classification'!$C$1,C233)),ISNUMBER(SEARCH('[1]Lookup for use classification'!$D$1,C233)),ISNUMBER(SEARCH('[1]Lookup for use classification'!$E$1,C233))),'[1]Lookup for use classification'!$A$1,IF(ISNUMBER(SEARCH('[1]Lookup for use classification'!$B$2,C233)),'[1]Lookup for use classification'!$A$2,IF(ISNUMBER(SEARCH('[1]Lookup for use classification'!$B$3,C233)),'[1]Lookup for use classification'!$A$3,IF(OR(ISNUMBER(SEARCH('[1]Lookup for use classification'!$B$4,C233)),ISNUMBER(SEARCH('[1]Lookup for use classification'!$C$4,C233)),ISNUMBER(SEARCH('[1]Lookup for use classification'!$D$4,C233)),ISNUMBER(SEARCH('[1]Lookup for use classification'!$E$4,C233))),'[1]Lookup for use classification'!$A$4,IF(OR(ISNUMBER(SEARCH('[1]Lookup for use classification'!$B$5,C233)),ISNUMBER(SEARCH('[1]Lookup for use classification'!$C$5,C233)),ISNUMBER(SEARCH('[1]Lookup for use classification'!$D$5,C233))),'[1]Lookup for use classification'!$A$5,IF(OR(ISNUMBER(SEARCH('[1]Lookup for use classification'!$B$7,C233)),ISNUMBER(SEARCH('[1]Lookup for use classification'!$C$7,C233)),ISNUMBER(SEARCH('[1]Lookup for use classification'!$D$7,C233))),'[1]Lookup for use classification'!$A$7,IF(OR(ISNUMBER(SEARCH('[1]Lookup for use classification'!$B$9,C233)),ISNUMBER(SEARCH('[1]Lookup for use classification'!$C$9,C233)),ISNUMBER(SEARCH('[1]Lookup for use classification'!$D$9,C233)),ISNUMBER(SEARCH('[1]Lookup for use classification'!$E$9,C233)),ISNUMBER(SEARCH('[1]Lookup for use classification'!$F$9,C233)),ISNUMBER(SEARCH('[1]Lookup for use classification'!$G$9,C233)),ISNUMBER(SEARCH('[1]Lookup for use classification'!$H$9,C233)),ISNUMBER(SEARCH('[1]Lookup for use classification'!$I$9,C233)),ISNUMBER(SEARCH('[1]Lookup for use classification'!$J$9,C233)),ISNUMBER(SEARCH('[1]Lookup for use classification'!$K$9,C233))),'[1]Lookup for use classification'!$A$9,IF(OR(ISNUMBER(SEARCH('[1]Lookup for use classification'!$B$10,C233)),ISNUMBER(SEARCH('[1]Lookup for use classification'!$C$10,C233)),ISNUMBER(SEARCH('[1]Lookup for use classification'!$D$10,C233)),ISNUMBER(SEARCH('[1]Lookup for use classification'!$E$10,C233)),ISNUMBER(SEARCH('[1]Lookup for use classification'!$F$10,C233)),ISNUMBER(SEARCH('[1]Lookup for use classification'!$G$10,C233))),'[1]Lookup for use classification'!$A$10,IF(OR(ISNUMBER(SEARCH('[1]Lookup for use classification'!$B$11,C233)),ISNUMBER(SEARCH('[1]Lookup for use classification'!$C$11,C233))),'[1]Lookup for use classification'!$A$11,IF(OR(ISNUMBER(SEARCH('[1]Lookup for use classification'!$B$12,C233)),ISNUMBER(SEARCH('[1]Lookup for use classification'!$C$12,C233))),'[1]Lookup for use classification'!$A$12,IF(OR(ISNUMBER(SEARCH('[1]Lookup for use classification'!$B$13,C233)),ISNUMBER(SEARCH('[1]Lookup for use classification'!$C$13,C233)),ISNUMBER(SEARCH('[1]Lookup for use classification'!$D$13,C233)),,ISNUMBER(SEARCH('[1]Lookup for use classification'!$C$13,C233)),ISNUMBER(SEARCH('[1]Lookup for use classification'!$E$13,C233))),'[1]Lookup for use classification'!$A$13,IF(OR(ISNUMBER(SEARCH('[1]Lookup for use classification'!$B$14,C233)),ISNUMBER(SEARCH('[1]Lookup for use classification'!$C$14,C233))),'[1]Lookup for use classification'!$A$14,"Other"))))))))))))</f>
        <v>Public Assembly</v>
      </c>
      <c r="E233" s="183">
        <v>1500</v>
      </c>
      <c r="F233" s="184"/>
      <c r="G233" s="184"/>
    </row>
    <row r="234" spans="1:12" hidden="1">
      <c r="A234" s="187" t="s">
        <v>808</v>
      </c>
      <c r="B234" s="167" t="s">
        <v>4456</v>
      </c>
      <c r="C234" s="182" t="s">
        <v>813</v>
      </c>
      <c r="D234" s="6" t="str">
        <f>IF(OR(ISNUMBER(SEARCH('[1]Lookup for use classification'!$B$1,C234)),ISNUMBER(SEARCH('[1]Lookup for use classification'!$C$1,C234)),ISNUMBER(SEARCH('[1]Lookup for use classification'!$D$1,C234)),ISNUMBER(SEARCH('[1]Lookup for use classification'!$E$1,C234))),'[1]Lookup for use classification'!$A$1,IF(ISNUMBER(SEARCH('[1]Lookup for use classification'!$B$2,C234)),'[1]Lookup for use classification'!$A$2,IF(ISNUMBER(SEARCH('[1]Lookup for use classification'!$B$3,C234)),'[1]Lookup for use classification'!$A$3,IF(OR(ISNUMBER(SEARCH('[1]Lookup for use classification'!$B$4,C234)),ISNUMBER(SEARCH('[1]Lookup for use classification'!$C$4,C234)),ISNUMBER(SEARCH('[1]Lookup for use classification'!$D$4,C234)),ISNUMBER(SEARCH('[1]Lookup for use classification'!$E$4,C234))),'[1]Lookup for use classification'!$A$4,IF(OR(ISNUMBER(SEARCH('[1]Lookup for use classification'!$B$5,C234)),ISNUMBER(SEARCH('[1]Lookup for use classification'!$C$5,C234)),ISNUMBER(SEARCH('[1]Lookup for use classification'!$D$5,C234))),'[1]Lookup for use classification'!$A$5,IF(OR(ISNUMBER(SEARCH('[1]Lookup for use classification'!$B$7,C234)),ISNUMBER(SEARCH('[1]Lookup for use classification'!$C$7,C234)),ISNUMBER(SEARCH('[1]Lookup for use classification'!$D$7,C234))),'[1]Lookup for use classification'!$A$7,IF(OR(ISNUMBER(SEARCH('[1]Lookup for use classification'!$B$9,C234)),ISNUMBER(SEARCH('[1]Lookup for use classification'!$C$9,C234)),ISNUMBER(SEARCH('[1]Lookup for use classification'!$D$9,C234)),ISNUMBER(SEARCH('[1]Lookup for use classification'!$E$9,C234)),ISNUMBER(SEARCH('[1]Lookup for use classification'!$F$9,C234)),ISNUMBER(SEARCH('[1]Lookup for use classification'!$G$9,C234)),ISNUMBER(SEARCH('[1]Lookup for use classification'!$H$9,C234)),ISNUMBER(SEARCH('[1]Lookup for use classification'!$I$9,C234)),ISNUMBER(SEARCH('[1]Lookup for use classification'!$J$9,C234)),ISNUMBER(SEARCH('[1]Lookup for use classification'!$K$9,C234))),'[1]Lookup for use classification'!$A$9,IF(OR(ISNUMBER(SEARCH('[1]Lookup for use classification'!$B$10,C234)),ISNUMBER(SEARCH('[1]Lookup for use classification'!$C$10,C234)),ISNUMBER(SEARCH('[1]Lookup for use classification'!$D$10,C234)),ISNUMBER(SEARCH('[1]Lookup for use classification'!$E$10,C234)),ISNUMBER(SEARCH('[1]Lookup for use classification'!$F$10,C234)),ISNUMBER(SEARCH('[1]Lookup for use classification'!$G$10,C234))),'[1]Lookup for use classification'!$A$10,IF(OR(ISNUMBER(SEARCH('[1]Lookup for use classification'!$B$11,C234)),ISNUMBER(SEARCH('[1]Lookup for use classification'!$C$11,C234))),'[1]Lookup for use classification'!$A$11,IF(OR(ISNUMBER(SEARCH('[1]Lookup for use classification'!$B$12,C234)),ISNUMBER(SEARCH('[1]Lookup for use classification'!$C$12,C234))),'[1]Lookup for use classification'!$A$12,IF(OR(ISNUMBER(SEARCH('[1]Lookup for use classification'!$B$13,C234)),ISNUMBER(SEARCH('[1]Lookup for use classification'!$C$13,C234)),ISNUMBER(SEARCH('[1]Lookup for use classification'!$D$13,C234)),,ISNUMBER(SEARCH('[1]Lookup for use classification'!$C$13,C234)),ISNUMBER(SEARCH('[1]Lookup for use classification'!$E$13,C234))),'[1]Lookup for use classification'!$A$13,IF(OR(ISNUMBER(SEARCH('[1]Lookup for use classification'!$B$14,C234)),ISNUMBER(SEARCH('[1]Lookup for use classification'!$C$14,C234))),'[1]Lookup for use classification'!$A$14,"Other"))))))))))))</f>
        <v>Public Assembly</v>
      </c>
      <c r="E234" s="183">
        <v>3888</v>
      </c>
      <c r="F234" s="184" t="s">
        <v>811</v>
      </c>
      <c r="G234" s="184"/>
    </row>
    <row r="235" spans="1:12" hidden="1">
      <c r="A235" s="187" t="s">
        <v>808</v>
      </c>
      <c r="B235" s="167" t="s">
        <v>4456</v>
      </c>
      <c r="C235" s="182" t="s">
        <v>64</v>
      </c>
      <c r="D235" s="6" t="str">
        <f>IF(OR(ISNUMBER(SEARCH('[1]Lookup for use classification'!$B$1,C235)),ISNUMBER(SEARCH('[1]Lookup for use classification'!$C$1,C235)),ISNUMBER(SEARCH('[1]Lookup for use classification'!$D$1,C235)),ISNUMBER(SEARCH('[1]Lookup for use classification'!$E$1,C235))),'[1]Lookup for use classification'!$A$1,IF(ISNUMBER(SEARCH('[1]Lookup for use classification'!$B$2,C235)),'[1]Lookup for use classification'!$A$2,IF(ISNUMBER(SEARCH('[1]Lookup for use classification'!$B$3,C235)),'[1]Lookup for use classification'!$A$3,IF(OR(ISNUMBER(SEARCH('[1]Lookup for use classification'!$B$4,C235)),ISNUMBER(SEARCH('[1]Lookup for use classification'!$C$4,C235)),ISNUMBER(SEARCH('[1]Lookup for use classification'!$D$4,C235)),ISNUMBER(SEARCH('[1]Lookup for use classification'!$E$4,C235))),'[1]Lookup for use classification'!$A$4,IF(OR(ISNUMBER(SEARCH('[1]Lookup for use classification'!$B$5,C235)),ISNUMBER(SEARCH('[1]Lookup for use classification'!$C$5,C235)),ISNUMBER(SEARCH('[1]Lookup for use classification'!$D$5,C235))),'[1]Lookup for use classification'!$A$5,IF(OR(ISNUMBER(SEARCH('[1]Lookup for use classification'!$B$7,C235)),ISNUMBER(SEARCH('[1]Lookup for use classification'!$C$7,C235)),ISNUMBER(SEARCH('[1]Lookup for use classification'!$D$7,C235))),'[1]Lookup for use classification'!$A$7,IF(OR(ISNUMBER(SEARCH('[1]Lookup for use classification'!$B$9,C235)),ISNUMBER(SEARCH('[1]Lookup for use classification'!$C$9,C235)),ISNUMBER(SEARCH('[1]Lookup for use classification'!$D$9,C235)),ISNUMBER(SEARCH('[1]Lookup for use classification'!$E$9,C235)),ISNUMBER(SEARCH('[1]Lookup for use classification'!$F$9,C235)),ISNUMBER(SEARCH('[1]Lookup for use classification'!$G$9,C235)),ISNUMBER(SEARCH('[1]Lookup for use classification'!$H$9,C235)),ISNUMBER(SEARCH('[1]Lookup for use classification'!$I$9,C235)),ISNUMBER(SEARCH('[1]Lookup for use classification'!$J$9,C235)),ISNUMBER(SEARCH('[1]Lookup for use classification'!$K$9,C235))),'[1]Lookup for use classification'!$A$9,IF(OR(ISNUMBER(SEARCH('[1]Lookup for use classification'!$B$10,C235)),ISNUMBER(SEARCH('[1]Lookup for use classification'!$C$10,C235)),ISNUMBER(SEARCH('[1]Lookup for use classification'!$D$10,C235)),ISNUMBER(SEARCH('[1]Lookup for use classification'!$E$10,C235)),ISNUMBER(SEARCH('[1]Lookup for use classification'!$F$10,C235)),ISNUMBER(SEARCH('[1]Lookup for use classification'!$G$10,C235))),'[1]Lookup for use classification'!$A$10,IF(OR(ISNUMBER(SEARCH('[1]Lookup for use classification'!$B$11,C235)),ISNUMBER(SEARCH('[1]Lookup for use classification'!$C$11,C235))),'[1]Lookup for use classification'!$A$11,IF(OR(ISNUMBER(SEARCH('[1]Lookup for use classification'!$B$12,C235)),ISNUMBER(SEARCH('[1]Lookup for use classification'!$C$12,C235))),'[1]Lookup for use classification'!$A$12,IF(OR(ISNUMBER(SEARCH('[1]Lookup for use classification'!$B$13,C235)),ISNUMBER(SEARCH('[1]Lookup for use classification'!$C$13,C235)),ISNUMBER(SEARCH('[1]Lookup for use classification'!$D$13,C235)),,ISNUMBER(SEARCH('[1]Lookup for use classification'!$C$13,C235)),ISNUMBER(SEARCH('[1]Lookup for use classification'!$E$13,C235))),'[1]Lookup for use classification'!$A$13,IF(OR(ISNUMBER(SEARCH('[1]Lookup for use classification'!$B$14,C235)),ISNUMBER(SEARCH('[1]Lookup for use classification'!$C$14,C235))),'[1]Lookup for use classification'!$A$14,"Other"))))))))))))</f>
        <v>Water &amp; Sewer</v>
      </c>
      <c r="E235" s="183">
        <v>1427</v>
      </c>
      <c r="F235" s="184" t="s">
        <v>811</v>
      </c>
      <c r="G235" s="184"/>
    </row>
    <row r="236" spans="1:12" hidden="1">
      <c r="A236" s="138" t="s">
        <v>815</v>
      </c>
      <c r="B236" s="8" t="str">
        <f>IF(ISNA(VLOOKUP(CONCATENATE(A236,C236),EUS!$B$2:$B$1939,1,FALSE)),"","End Use Study")</f>
        <v>End Use Study</v>
      </c>
      <c r="C236" s="8" t="s">
        <v>3360</v>
      </c>
      <c r="D236" s="165" t="s">
        <v>3335</v>
      </c>
      <c r="E236" s="9">
        <v>13868</v>
      </c>
      <c r="F236" s="9"/>
      <c r="G236" s="9"/>
      <c r="H236" s="164">
        <v>21262</v>
      </c>
      <c r="I236" s="164"/>
      <c r="J236" s="7">
        <v>96593</v>
      </c>
      <c r="L236" s="6"/>
    </row>
    <row r="237" spans="1:12" hidden="1">
      <c r="A237" s="187" t="s">
        <v>815</v>
      </c>
      <c r="B237" s="167" t="s">
        <v>4456</v>
      </c>
      <c r="C237" s="168" t="s">
        <v>294</v>
      </c>
      <c r="D237" s="6" t="str">
        <f>IF(OR(ISNUMBER(SEARCH('[1]Lookup for use classification'!$B$1,C237)),ISNUMBER(SEARCH('[1]Lookup for use classification'!$C$1,C237)),ISNUMBER(SEARCH('[1]Lookup for use classification'!$D$1,C237)),ISNUMBER(SEARCH('[1]Lookup for use classification'!$E$1,C237))),'[1]Lookup for use classification'!$A$1,IF(ISNUMBER(SEARCH('[1]Lookup for use classification'!$B$2,C237)),'[1]Lookup for use classification'!$A$2,IF(ISNUMBER(SEARCH('[1]Lookup for use classification'!$B$3,C237)),'[1]Lookup for use classification'!$A$3,IF(OR(ISNUMBER(SEARCH('[1]Lookup for use classification'!$B$4,C237)),ISNUMBER(SEARCH('[1]Lookup for use classification'!$C$4,C237)),ISNUMBER(SEARCH('[1]Lookup for use classification'!$D$4,C237)),ISNUMBER(SEARCH('[1]Lookup for use classification'!$E$4,C237))),'[1]Lookup for use classification'!$A$4,IF(OR(ISNUMBER(SEARCH('[1]Lookup for use classification'!$B$5,C237)),ISNUMBER(SEARCH('[1]Lookup for use classification'!$C$5,C237)),ISNUMBER(SEARCH('[1]Lookup for use classification'!$D$5,C237))),'[1]Lookup for use classification'!$A$5,IF(OR(ISNUMBER(SEARCH('[1]Lookup for use classification'!$B$7,C237)),ISNUMBER(SEARCH('[1]Lookup for use classification'!$C$7,C237)),ISNUMBER(SEARCH('[1]Lookup for use classification'!$D$7,C237))),'[1]Lookup for use classification'!$A$7,IF(OR(ISNUMBER(SEARCH('[1]Lookup for use classification'!$B$9,C237)),ISNUMBER(SEARCH('[1]Lookup for use classification'!$C$9,C237)),ISNUMBER(SEARCH('[1]Lookup for use classification'!$D$9,C237)),ISNUMBER(SEARCH('[1]Lookup for use classification'!$E$9,C237)),ISNUMBER(SEARCH('[1]Lookup for use classification'!$F$9,C237)),ISNUMBER(SEARCH('[1]Lookup for use classification'!$G$9,C237)),ISNUMBER(SEARCH('[1]Lookup for use classification'!$H$9,C237)),ISNUMBER(SEARCH('[1]Lookup for use classification'!$I$9,C237)),ISNUMBER(SEARCH('[1]Lookup for use classification'!$J$9,C237)),ISNUMBER(SEARCH('[1]Lookup for use classification'!$K$9,C237))),'[1]Lookup for use classification'!$A$9,IF(OR(ISNUMBER(SEARCH('[1]Lookup for use classification'!$B$10,C237)),ISNUMBER(SEARCH('[1]Lookup for use classification'!$C$10,C237)),ISNUMBER(SEARCH('[1]Lookup for use classification'!$D$10,C237)),ISNUMBER(SEARCH('[1]Lookup for use classification'!$E$10,C237)),ISNUMBER(SEARCH('[1]Lookup for use classification'!$F$10,C237)),ISNUMBER(SEARCH('[1]Lookup for use classification'!$G$10,C237))),'[1]Lookup for use classification'!$A$10,IF(OR(ISNUMBER(SEARCH('[1]Lookup for use classification'!$B$11,C237)),ISNUMBER(SEARCH('[1]Lookup for use classification'!$C$11,C237))),'[1]Lookup for use classification'!$A$11,IF(OR(ISNUMBER(SEARCH('[1]Lookup for use classification'!$B$12,C237)),ISNUMBER(SEARCH('[1]Lookup for use classification'!$C$12,C237))),'[1]Lookup for use classification'!$A$12,IF(OR(ISNUMBER(SEARCH('[1]Lookup for use classification'!$B$13,C237)),ISNUMBER(SEARCH('[1]Lookup for use classification'!$C$13,C237)),ISNUMBER(SEARCH('[1]Lookup for use classification'!$D$13,C237)),,ISNUMBER(SEARCH('[1]Lookup for use classification'!$C$13,C237)),ISNUMBER(SEARCH('[1]Lookup for use classification'!$E$13,C237))),'[1]Lookup for use classification'!$A$13,IF(OR(ISNUMBER(SEARCH('[1]Lookup for use classification'!$B$14,C237)),ISNUMBER(SEARCH('[1]Lookup for use classification'!$C$14,C237))),'[1]Lookup for use classification'!$A$14,"Other"))))))))))))</f>
        <v>Education - K - 12</v>
      </c>
      <c r="E237" s="169"/>
      <c r="F237" s="170"/>
      <c r="G237" s="170" t="s">
        <v>795</v>
      </c>
    </row>
    <row r="238" spans="1:12" hidden="1">
      <c r="A238" s="187" t="s">
        <v>815</v>
      </c>
      <c r="B238" s="167" t="s">
        <v>4456</v>
      </c>
      <c r="C238" s="168" t="s">
        <v>822</v>
      </c>
      <c r="D238" s="6" t="str">
        <f>IF(OR(ISNUMBER(SEARCH('[1]Lookup for use classification'!$B$1,C238)),ISNUMBER(SEARCH('[1]Lookup for use classification'!$C$1,C238)),ISNUMBER(SEARCH('[1]Lookup for use classification'!$D$1,C238)),ISNUMBER(SEARCH('[1]Lookup for use classification'!$E$1,C238))),'[1]Lookup for use classification'!$A$1,IF(ISNUMBER(SEARCH('[1]Lookup for use classification'!$B$2,C238)),'[1]Lookup for use classification'!$A$2,IF(ISNUMBER(SEARCH('[1]Lookup for use classification'!$B$3,C238)),'[1]Lookup for use classification'!$A$3,IF(OR(ISNUMBER(SEARCH('[1]Lookup for use classification'!$B$4,C238)),ISNUMBER(SEARCH('[1]Lookup for use classification'!$C$4,C238)),ISNUMBER(SEARCH('[1]Lookup for use classification'!$D$4,C238)),ISNUMBER(SEARCH('[1]Lookup for use classification'!$E$4,C238))),'[1]Lookup for use classification'!$A$4,IF(OR(ISNUMBER(SEARCH('[1]Lookup for use classification'!$B$5,C238)),ISNUMBER(SEARCH('[1]Lookup for use classification'!$C$5,C238)),ISNUMBER(SEARCH('[1]Lookup for use classification'!$D$5,C238))),'[1]Lookup for use classification'!$A$5,IF(OR(ISNUMBER(SEARCH('[1]Lookup for use classification'!$B$7,C238)),ISNUMBER(SEARCH('[1]Lookup for use classification'!$C$7,C238)),ISNUMBER(SEARCH('[1]Lookup for use classification'!$D$7,C238))),'[1]Lookup for use classification'!$A$7,IF(OR(ISNUMBER(SEARCH('[1]Lookup for use classification'!$B$9,C238)),ISNUMBER(SEARCH('[1]Lookup for use classification'!$C$9,C238)),ISNUMBER(SEARCH('[1]Lookup for use classification'!$D$9,C238)),ISNUMBER(SEARCH('[1]Lookup for use classification'!$E$9,C238)),ISNUMBER(SEARCH('[1]Lookup for use classification'!$F$9,C238)),ISNUMBER(SEARCH('[1]Lookup for use classification'!$G$9,C238)),ISNUMBER(SEARCH('[1]Lookup for use classification'!$H$9,C238)),ISNUMBER(SEARCH('[1]Lookup for use classification'!$I$9,C238)),ISNUMBER(SEARCH('[1]Lookup for use classification'!$J$9,C238)),ISNUMBER(SEARCH('[1]Lookup for use classification'!$K$9,C238))),'[1]Lookup for use classification'!$A$9,IF(OR(ISNUMBER(SEARCH('[1]Lookup for use classification'!$B$10,C238)),ISNUMBER(SEARCH('[1]Lookup for use classification'!$C$10,C238)),ISNUMBER(SEARCH('[1]Lookup for use classification'!$D$10,C238)),ISNUMBER(SEARCH('[1]Lookup for use classification'!$E$10,C238)),ISNUMBER(SEARCH('[1]Lookup for use classification'!$F$10,C238)),ISNUMBER(SEARCH('[1]Lookup for use classification'!$G$10,C238))),'[1]Lookup for use classification'!$A$10,IF(OR(ISNUMBER(SEARCH('[1]Lookup for use classification'!$B$11,C238)),ISNUMBER(SEARCH('[1]Lookup for use classification'!$C$11,C238))),'[1]Lookup for use classification'!$A$11,IF(OR(ISNUMBER(SEARCH('[1]Lookup for use classification'!$B$12,C238)),ISNUMBER(SEARCH('[1]Lookup for use classification'!$C$12,C238))),'[1]Lookup for use classification'!$A$12,IF(OR(ISNUMBER(SEARCH('[1]Lookup for use classification'!$B$13,C238)),ISNUMBER(SEARCH('[1]Lookup for use classification'!$C$13,C238)),ISNUMBER(SEARCH('[1]Lookup for use classification'!$D$13,C238)),,ISNUMBER(SEARCH('[1]Lookup for use classification'!$C$13,C238)),ISNUMBER(SEARCH('[1]Lookup for use classification'!$E$13,C238))),'[1]Lookup for use classification'!$A$13,IF(OR(ISNUMBER(SEARCH('[1]Lookup for use classification'!$B$14,C238)),ISNUMBER(SEARCH('[1]Lookup for use classification'!$C$14,C238))),'[1]Lookup for use classification'!$A$14,"Other"))))))))))))</f>
        <v>Education - K - 12</v>
      </c>
      <c r="E238" s="169"/>
      <c r="F238" s="170"/>
      <c r="G238" s="170" t="s">
        <v>795</v>
      </c>
    </row>
    <row r="239" spans="1:12" hidden="1">
      <c r="A239" s="138" t="s">
        <v>815</v>
      </c>
      <c r="B239" s="8" t="str">
        <f>IF(ISNA(VLOOKUP(CONCATENATE(A239,C239),EUS!$B$2:$B$1939,1,FALSE)),"","End Use Study")</f>
        <v>End Use Study</v>
      </c>
      <c r="C239" s="8" t="s">
        <v>3237</v>
      </c>
      <c r="D239" s="165" t="s">
        <v>3232</v>
      </c>
      <c r="E239" s="9"/>
      <c r="F239" s="9"/>
      <c r="G239" s="9"/>
      <c r="H239" s="164"/>
      <c r="I239" s="164"/>
      <c r="J239" s="7"/>
      <c r="L239" s="6"/>
    </row>
    <row r="240" spans="1:12" hidden="1">
      <c r="A240" s="187" t="s">
        <v>815</v>
      </c>
      <c r="B240" s="167" t="s">
        <v>4456</v>
      </c>
      <c r="C240" s="168" t="s">
        <v>37</v>
      </c>
      <c r="D240" s="6" t="str">
        <f>IF(OR(ISNUMBER(SEARCH('[1]Lookup for use classification'!$B$1,C240)),ISNUMBER(SEARCH('[1]Lookup for use classification'!$C$1,C240)),ISNUMBER(SEARCH('[1]Lookup for use classification'!$D$1,C240)),ISNUMBER(SEARCH('[1]Lookup for use classification'!$E$1,C240))),'[1]Lookup for use classification'!$A$1,IF(ISNUMBER(SEARCH('[1]Lookup for use classification'!$B$2,C240)),'[1]Lookup for use classification'!$A$2,IF(ISNUMBER(SEARCH('[1]Lookup for use classification'!$B$3,C240)),'[1]Lookup for use classification'!$A$3,IF(OR(ISNUMBER(SEARCH('[1]Lookup for use classification'!$B$4,C240)),ISNUMBER(SEARCH('[1]Lookup for use classification'!$C$4,C240)),ISNUMBER(SEARCH('[1]Lookup for use classification'!$D$4,C240)),ISNUMBER(SEARCH('[1]Lookup for use classification'!$E$4,C240))),'[1]Lookup for use classification'!$A$4,IF(OR(ISNUMBER(SEARCH('[1]Lookup for use classification'!$B$5,C240)),ISNUMBER(SEARCH('[1]Lookup for use classification'!$C$5,C240)),ISNUMBER(SEARCH('[1]Lookup for use classification'!$D$5,C240))),'[1]Lookup for use classification'!$A$5,IF(OR(ISNUMBER(SEARCH('[1]Lookup for use classification'!$B$7,C240)),ISNUMBER(SEARCH('[1]Lookup for use classification'!$C$7,C240)),ISNUMBER(SEARCH('[1]Lookup for use classification'!$D$7,C240))),'[1]Lookup for use classification'!$A$7,IF(OR(ISNUMBER(SEARCH('[1]Lookup for use classification'!$B$9,C240)),ISNUMBER(SEARCH('[1]Lookup for use classification'!$C$9,C240)),ISNUMBER(SEARCH('[1]Lookup for use classification'!$D$9,C240)),ISNUMBER(SEARCH('[1]Lookup for use classification'!$E$9,C240)),ISNUMBER(SEARCH('[1]Lookup for use classification'!$F$9,C240)),ISNUMBER(SEARCH('[1]Lookup for use classification'!$G$9,C240)),ISNUMBER(SEARCH('[1]Lookup for use classification'!$H$9,C240)),ISNUMBER(SEARCH('[1]Lookup for use classification'!$I$9,C240)),ISNUMBER(SEARCH('[1]Lookup for use classification'!$J$9,C240)),ISNUMBER(SEARCH('[1]Lookup for use classification'!$K$9,C240))),'[1]Lookup for use classification'!$A$9,IF(OR(ISNUMBER(SEARCH('[1]Lookup for use classification'!$B$10,C240)),ISNUMBER(SEARCH('[1]Lookup for use classification'!$C$10,C240)),ISNUMBER(SEARCH('[1]Lookup for use classification'!$D$10,C240)),ISNUMBER(SEARCH('[1]Lookup for use classification'!$E$10,C240)),ISNUMBER(SEARCH('[1]Lookup for use classification'!$F$10,C240)),ISNUMBER(SEARCH('[1]Lookup for use classification'!$G$10,C240))),'[1]Lookup for use classification'!$A$10,IF(OR(ISNUMBER(SEARCH('[1]Lookup for use classification'!$B$11,C240)),ISNUMBER(SEARCH('[1]Lookup for use classification'!$C$11,C240))),'[1]Lookup for use classification'!$A$11,IF(OR(ISNUMBER(SEARCH('[1]Lookup for use classification'!$B$12,C240)),ISNUMBER(SEARCH('[1]Lookup for use classification'!$C$12,C240))),'[1]Lookup for use classification'!$A$12,IF(OR(ISNUMBER(SEARCH('[1]Lookup for use classification'!$B$13,C240)),ISNUMBER(SEARCH('[1]Lookup for use classification'!$C$13,C240)),ISNUMBER(SEARCH('[1]Lookup for use classification'!$D$13,C240)),,ISNUMBER(SEARCH('[1]Lookup for use classification'!$C$13,C240)),ISNUMBER(SEARCH('[1]Lookup for use classification'!$E$13,C240))),'[1]Lookup for use classification'!$A$13,IF(OR(ISNUMBER(SEARCH('[1]Lookup for use classification'!$B$14,C240)),ISNUMBER(SEARCH('[1]Lookup for use classification'!$C$14,C240))),'[1]Lookup for use classification'!$A$14,"Other"))))))))))))</f>
        <v>Office</v>
      </c>
      <c r="E240" s="169">
        <v>920</v>
      </c>
      <c r="F240" s="170"/>
      <c r="G240" s="170"/>
    </row>
    <row r="241" spans="1:12" hidden="1">
      <c r="A241" s="138" t="s">
        <v>815</v>
      </c>
      <c r="B241" s="8" t="str">
        <f>IF(ISNA(VLOOKUP(CONCATENATE(A241,C241),EUS!$B$2:$B$1939,1,FALSE)),"","End Use Study")</f>
        <v>End Use Study</v>
      </c>
      <c r="C241" s="8" t="s">
        <v>3007</v>
      </c>
      <c r="D241" s="6" t="s">
        <v>377</v>
      </c>
      <c r="E241" s="9">
        <v>1200</v>
      </c>
      <c r="F241" s="9"/>
      <c r="G241" s="9"/>
      <c r="H241" s="164">
        <v>1250</v>
      </c>
      <c r="I241" s="164"/>
      <c r="J241" s="7">
        <v>4500</v>
      </c>
      <c r="L241" s="6"/>
    </row>
    <row r="242" spans="1:12" hidden="1">
      <c r="A242" s="187" t="s">
        <v>815</v>
      </c>
      <c r="B242" s="167" t="s">
        <v>4456</v>
      </c>
      <c r="C242" s="168" t="s">
        <v>372</v>
      </c>
      <c r="D242" s="6" t="str">
        <f>IF(OR(ISNUMBER(SEARCH('[1]Lookup for use classification'!$B$1,C242)),ISNUMBER(SEARCH('[1]Lookup for use classification'!$C$1,C242)),ISNUMBER(SEARCH('[1]Lookup for use classification'!$D$1,C242)),ISNUMBER(SEARCH('[1]Lookup for use classification'!$E$1,C242))),'[1]Lookup for use classification'!$A$1,IF(ISNUMBER(SEARCH('[1]Lookup for use classification'!$B$2,C242)),'[1]Lookup for use classification'!$A$2,IF(ISNUMBER(SEARCH('[1]Lookup for use classification'!$B$3,C242)),'[1]Lookup for use classification'!$A$3,IF(OR(ISNUMBER(SEARCH('[1]Lookup for use classification'!$B$4,C242)),ISNUMBER(SEARCH('[1]Lookup for use classification'!$C$4,C242)),ISNUMBER(SEARCH('[1]Lookup for use classification'!$D$4,C242)),ISNUMBER(SEARCH('[1]Lookup for use classification'!$E$4,C242))),'[1]Lookup for use classification'!$A$4,IF(OR(ISNUMBER(SEARCH('[1]Lookup for use classification'!$B$5,C242)),ISNUMBER(SEARCH('[1]Lookup for use classification'!$C$5,C242)),ISNUMBER(SEARCH('[1]Lookup for use classification'!$D$5,C242))),'[1]Lookup for use classification'!$A$5,IF(OR(ISNUMBER(SEARCH('[1]Lookup for use classification'!$B$7,C242)),ISNUMBER(SEARCH('[1]Lookup for use classification'!$C$7,C242)),ISNUMBER(SEARCH('[1]Lookup for use classification'!$D$7,C242))),'[1]Lookup for use classification'!$A$7,IF(OR(ISNUMBER(SEARCH('[1]Lookup for use classification'!$B$9,C242)),ISNUMBER(SEARCH('[1]Lookup for use classification'!$C$9,C242)),ISNUMBER(SEARCH('[1]Lookup for use classification'!$D$9,C242)),ISNUMBER(SEARCH('[1]Lookup for use classification'!$E$9,C242)),ISNUMBER(SEARCH('[1]Lookup for use classification'!$F$9,C242)),ISNUMBER(SEARCH('[1]Lookup for use classification'!$G$9,C242)),ISNUMBER(SEARCH('[1]Lookup for use classification'!$H$9,C242)),ISNUMBER(SEARCH('[1]Lookup for use classification'!$I$9,C242)),ISNUMBER(SEARCH('[1]Lookup for use classification'!$J$9,C242)),ISNUMBER(SEARCH('[1]Lookup for use classification'!$K$9,C242))),'[1]Lookup for use classification'!$A$9,IF(OR(ISNUMBER(SEARCH('[1]Lookup for use classification'!$B$10,C242)),ISNUMBER(SEARCH('[1]Lookup for use classification'!$C$10,C242)),ISNUMBER(SEARCH('[1]Lookup for use classification'!$D$10,C242)),ISNUMBER(SEARCH('[1]Lookup for use classification'!$E$10,C242)),ISNUMBER(SEARCH('[1]Lookup for use classification'!$F$10,C242)),ISNUMBER(SEARCH('[1]Lookup for use classification'!$G$10,C242))),'[1]Lookup for use classification'!$A$10,IF(OR(ISNUMBER(SEARCH('[1]Lookup for use classification'!$B$11,C242)),ISNUMBER(SEARCH('[1]Lookup for use classification'!$C$11,C242))),'[1]Lookup for use classification'!$A$11,IF(OR(ISNUMBER(SEARCH('[1]Lookup for use classification'!$B$12,C242)),ISNUMBER(SEARCH('[1]Lookup for use classification'!$C$12,C242))),'[1]Lookup for use classification'!$A$12,IF(OR(ISNUMBER(SEARCH('[1]Lookup for use classification'!$B$13,C242)),ISNUMBER(SEARCH('[1]Lookup for use classification'!$C$13,C242)),ISNUMBER(SEARCH('[1]Lookup for use classification'!$D$13,C242)),,ISNUMBER(SEARCH('[1]Lookup for use classification'!$C$13,C242)),ISNUMBER(SEARCH('[1]Lookup for use classification'!$E$13,C242))),'[1]Lookup for use classification'!$A$13,IF(OR(ISNUMBER(SEARCH('[1]Lookup for use classification'!$B$14,C242)),ISNUMBER(SEARCH('[1]Lookup for use classification'!$C$14,C242))),'[1]Lookup for use classification'!$A$14,"Other"))))))))))))</f>
        <v>Other</v>
      </c>
      <c r="E242" s="169">
        <v>992</v>
      </c>
      <c r="F242" s="170"/>
      <c r="G242" s="170"/>
    </row>
    <row r="243" spans="1:12" hidden="1">
      <c r="A243" s="187" t="s">
        <v>815</v>
      </c>
      <c r="B243" s="167" t="s">
        <v>4456</v>
      </c>
      <c r="C243" s="168" t="s">
        <v>816</v>
      </c>
      <c r="D243" s="6" t="str">
        <f>IF(OR(ISNUMBER(SEARCH('[1]Lookup for use classification'!$B$1,C243)),ISNUMBER(SEARCH('[1]Lookup for use classification'!$C$1,C243)),ISNUMBER(SEARCH('[1]Lookup for use classification'!$D$1,C243)),ISNUMBER(SEARCH('[1]Lookup for use classification'!$E$1,C243))),'[1]Lookup for use classification'!$A$1,IF(ISNUMBER(SEARCH('[1]Lookup for use classification'!$B$2,C243)),'[1]Lookup for use classification'!$A$2,IF(ISNUMBER(SEARCH('[1]Lookup for use classification'!$B$3,C243)),'[1]Lookup for use classification'!$A$3,IF(OR(ISNUMBER(SEARCH('[1]Lookup for use classification'!$B$4,C243)),ISNUMBER(SEARCH('[1]Lookup for use classification'!$C$4,C243)),ISNUMBER(SEARCH('[1]Lookup for use classification'!$D$4,C243)),ISNUMBER(SEARCH('[1]Lookup for use classification'!$E$4,C243))),'[1]Lookup for use classification'!$A$4,IF(OR(ISNUMBER(SEARCH('[1]Lookup for use classification'!$B$5,C243)),ISNUMBER(SEARCH('[1]Lookup for use classification'!$C$5,C243)),ISNUMBER(SEARCH('[1]Lookup for use classification'!$D$5,C243))),'[1]Lookup for use classification'!$A$5,IF(OR(ISNUMBER(SEARCH('[1]Lookup for use classification'!$B$7,C243)),ISNUMBER(SEARCH('[1]Lookup for use classification'!$C$7,C243)),ISNUMBER(SEARCH('[1]Lookup for use classification'!$D$7,C243))),'[1]Lookup for use classification'!$A$7,IF(OR(ISNUMBER(SEARCH('[1]Lookup for use classification'!$B$9,C243)),ISNUMBER(SEARCH('[1]Lookup for use classification'!$C$9,C243)),ISNUMBER(SEARCH('[1]Lookup for use classification'!$D$9,C243)),ISNUMBER(SEARCH('[1]Lookup for use classification'!$E$9,C243)),ISNUMBER(SEARCH('[1]Lookup for use classification'!$F$9,C243)),ISNUMBER(SEARCH('[1]Lookup for use classification'!$G$9,C243)),ISNUMBER(SEARCH('[1]Lookup for use classification'!$H$9,C243)),ISNUMBER(SEARCH('[1]Lookup for use classification'!$I$9,C243)),ISNUMBER(SEARCH('[1]Lookup for use classification'!$J$9,C243)),ISNUMBER(SEARCH('[1]Lookup for use classification'!$K$9,C243))),'[1]Lookup for use classification'!$A$9,IF(OR(ISNUMBER(SEARCH('[1]Lookup for use classification'!$B$10,C243)),ISNUMBER(SEARCH('[1]Lookup for use classification'!$C$10,C243)),ISNUMBER(SEARCH('[1]Lookup for use classification'!$D$10,C243)),ISNUMBER(SEARCH('[1]Lookup for use classification'!$E$10,C243)),ISNUMBER(SEARCH('[1]Lookup for use classification'!$F$10,C243)),ISNUMBER(SEARCH('[1]Lookup for use classification'!$G$10,C243))),'[1]Lookup for use classification'!$A$10,IF(OR(ISNUMBER(SEARCH('[1]Lookup for use classification'!$B$11,C243)),ISNUMBER(SEARCH('[1]Lookup for use classification'!$C$11,C243))),'[1]Lookup for use classification'!$A$11,IF(OR(ISNUMBER(SEARCH('[1]Lookup for use classification'!$B$12,C243)),ISNUMBER(SEARCH('[1]Lookup for use classification'!$C$12,C243))),'[1]Lookup for use classification'!$A$12,IF(OR(ISNUMBER(SEARCH('[1]Lookup for use classification'!$B$13,C243)),ISNUMBER(SEARCH('[1]Lookup for use classification'!$C$13,C243)),ISNUMBER(SEARCH('[1]Lookup for use classification'!$D$13,C243)),,ISNUMBER(SEARCH('[1]Lookup for use classification'!$C$13,C243)),ISNUMBER(SEARCH('[1]Lookup for use classification'!$E$13,C243))),'[1]Lookup for use classification'!$A$13,IF(OR(ISNUMBER(SEARCH('[1]Lookup for use classification'!$B$14,C243)),ISNUMBER(SEARCH('[1]Lookup for use classification'!$C$14,C243))),'[1]Lookup for use classification'!$A$14,"Other"))))))))))))</f>
        <v>Other</v>
      </c>
      <c r="E243" s="169"/>
      <c r="F243" s="170"/>
      <c r="G243" s="170"/>
    </row>
    <row r="244" spans="1:12" hidden="1">
      <c r="A244" s="187" t="s">
        <v>815</v>
      </c>
      <c r="B244" s="167" t="s">
        <v>4456</v>
      </c>
      <c r="C244" s="168" t="s">
        <v>818</v>
      </c>
      <c r="D244" s="6" t="str">
        <f>IF(OR(ISNUMBER(SEARCH('[1]Lookup for use classification'!$B$1,C244)),ISNUMBER(SEARCH('[1]Lookup for use classification'!$C$1,C244)),ISNUMBER(SEARCH('[1]Lookup for use classification'!$D$1,C244)),ISNUMBER(SEARCH('[1]Lookup for use classification'!$E$1,C244))),'[1]Lookup for use classification'!$A$1,IF(ISNUMBER(SEARCH('[1]Lookup for use classification'!$B$2,C244)),'[1]Lookup for use classification'!$A$2,IF(ISNUMBER(SEARCH('[1]Lookup for use classification'!$B$3,C244)),'[1]Lookup for use classification'!$A$3,IF(OR(ISNUMBER(SEARCH('[1]Lookup for use classification'!$B$4,C244)),ISNUMBER(SEARCH('[1]Lookup for use classification'!$C$4,C244)),ISNUMBER(SEARCH('[1]Lookup for use classification'!$D$4,C244)),ISNUMBER(SEARCH('[1]Lookup for use classification'!$E$4,C244))),'[1]Lookup for use classification'!$A$4,IF(OR(ISNUMBER(SEARCH('[1]Lookup for use classification'!$B$5,C244)),ISNUMBER(SEARCH('[1]Lookup for use classification'!$C$5,C244)),ISNUMBER(SEARCH('[1]Lookup for use classification'!$D$5,C244))),'[1]Lookup for use classification'!$A$5,IF(OR(ISNUMBER(SEARCH('[1]Lookup for use classification'!$B$7,C244)),ISNUMBER(SEARCH('[1]Lookup for use classification'!$C$7,C244)),ISNUMBER(SEARCH('[1]Lookup for use classification'!$D$7,C244))),'[1]Lookup for use classification'!$A$7,IF(OR(ISNUMBER(SEARCH('[1]Lookup for use classification'!$B$9,C244)),ISNUMBER(SEARCH('[1]Lookup for use classification'!$C$9,C244)),ISNUMBER(SEARCH('[1]Lookup for use classification'!$D$9,C244)),ISNUMBER(SEARCH('[1]Lookup for use classification'!$E$9,C244)),ISNUMBER(SEARCH('[1]Lookup for use classification'!$F$9,C244)),ISNUMBER(SEARCH('[1]Lookup for use classification'!$G$9,C244)),ISNUMBER(SEARCH('[1]Lookup for use classification'!$H$9,C244)),ISNUMBER(SEARCH('[1]Lookup for use classification'!$I$9,C244)),ISNUMBER(SEARCH('[1]Lookup for use classification'!$J$9,C244)),ISNUMBER(SEARCH('[1]Lookup for use classification'!$K$9,C244))),'[1]Lookup for use classification'!$A$9,IF(OR(ISNUMBER(SEARCH('[1]Lookup for use classification'!$B$10,C244)),ISNUMBER(SEARCH('[1]Lookup for use classification'!$C$10,C244)),ISNUMBER(SEARCH('[1]Lookup for use classification'!$D$10,C244)),ISNUMBER(SEARCH('[1]Lookup for use classification'!$E$10,C244)),ISNUMBER(SEARCH('[1]Lookup for use classification'!$F$10,C244)),ISNUMBER(SEARCH('[1]Lookup for use classification'!$G$10,C244))),'[1]Lookup for use classification'!$A$10,IF(OR(ISNUMBER(SEARCH('[1]Lookup for use classification'!$B$11,C244)),ISNUMBER(SEARCH('[1]Lookup for use classification'!$C$11,C244))),'[1]Lookup for use classification'!$A$11,IF(OR(ISNUMBER(SEARCH('[1]Lookup for use classification'!$B$12,C244)),ISNUMBER(SEARCH('[1]Lookup for use classification'!$C$12,C244))),'[1]Lookup for use classification'!$A$12,IF(OR(ISNUMBER(SEARCH('[1]Lookup for use classification'!$B$13,C244)),ISNUMBER(SEARCH('[1]Lookup for use classification'!$C$13,C244)),ISNUMBER(SEARCH('[1]Lookup for use classification'!$D$13,C244)),,ISNUMBER(SEARCH('[1]Lookup for use classification'!$C$13,C244)),ISNUMBER(SEARCH('[1]Lookup for use classification'!$E$13,C244))),'[1]Lookup for use classification'!$A$13,IF(OR(ISNUMBER(SEARCH('[1]Lookup for use classification'!$B$14,C244)),ISNUMBER(SEARCH('[1]Lookup for use classification'!$C$14,C244))),'[1]Lookup for use classification'!$A$14,"Other"))))))))))))</f>
        <v>Public Assembly</v>
      </c>
      <c r="E244" s="169">
        <v>1200</v>
      </c>
      <c r="F244" s="170"/>
      <c r="G244" s="170" t="s">
        <v>795</v>
      </c>
    </row>
    <row r="245" spans="1:12" hidden="1">
      <c r="A245" s="187" t="s">
        <v>815</v>
      </c>
      <c r="B245" s="167" t="s">
        <v>4456</v>
      </c>
      <c r="C245" s="168" t="s">
        <v>286</v>
      </c>
      <c r="D245" s="6" t="str">
        <f>IF(OR(ISNUMBER(SEARCH('[1]Lookup for use classification'!$B$1,C245)),ISNUMBER(SEARCH('[1]Lookup for use classification'!$C$1,C245)),ISNUMBER(SEARCH('[1]Lookup for use classification'!$D$1,C245)),ISNUMBER(SEARCH('[1]Lookup for use classification'!$E$1,C245))),'[1]Lookup for use classification'!$A$1,IF(ISNUMBER(SEARCH('[1]Lookup for use classification'!$B$2,C245)),'[1]Lookup for use classification'!$A$2,IF(ISNUMBER(SEARCH('[1]Lookup for use classification'!$B$3,C245)),'[1]Lookup for use classification'!$A$3,IF(OR(ISNUMBER(SEARCH('[1]Lookup for use classification'!$B$4,C245)),ISNUMBER(SEARCH('[1]Lookup for use classification'!$C$4,C245)),ISNUMBER(SEARCH('[1]Lookup for use classification'!$D$4,C245)),ISNUMBER(SEARCH('[1]Lookup for use classification'!$E$4,C245))),'[1]Lookup for use classification'!$A$4,IF(OR(ISNUMBER(SEARCH('[1]Lookup for use classification'!$B$5,C245)),ISNUMBER(SEARCH('[1]Lookup for use classification'!$C$5,C245)),ISNUMBER(SEARCH('[1]Lookup for use classification'!$D$5,C245))),'[1]Lookup for use classification'!$A$5,IF(OR(ISNUMBER(SEARCH('[1]Lookup for use classification'!$B$7,C245)),ISNUMBER(SEARCH('[1]Lookup for use classification'!$C$7,C245)),ISNUMBER(SEARCH('[1]Lookup for use classification'!$D$7,C245))),'[1]Lookup for use classification'!$A$7,IF(OR(ISNUMBER(SEARCH('[1]Lookup for use classification'!$B$9,C245)),ISNUMBER(SEARCH('[1]Lookup for use classification'!$C$9,C245)),ISNUMBER(SEARCH('[1]Lookup for use classification'!$D$9,C245)),ISNUMBER(SEARCH('[1]Lookup for use classification'!$E$9,C245)),ISNUMBER(SEARCH('[1]Lookup for use classification'!$F$9,C245)),ISNUMBER(SEARCH('[1]Lookup for use classification'!$G$9,C245)),ISNUMBER(SEARCH('[1]Lookup for use classification'!$H$9,C245)),ISNUMBER(SEARCH('[1]Lookup for use classification'!$I$9,C245)),ISNUMBER(SEARCH('[1]Lookup for use classification'!$J$9,C245)),ISNUMBER(SEARCH('[1]Lookup for use classification'!$K$9,C245))),'[1]Lookup for use classification'!$A$9,IF(OR(ISNUMBER(SEARCH('[1]Lookup for use classification'!$B$10,C245)),ISNUMBER(SEARCH('[1]Lookup for use classification'!$C$10,C245)),ISNUMBER(SEARCH('[1]Lookup for use classification'!$D$10,C245)),ISNUMBER(SEARCH('[1]Lookup for use classification'!$E$10,C245)),ISNUMBER(SEARCH('[1]Lookup for use classification'!$F$10,C245)),ISNUMBER(SEARCH('[1]Lookup for use classification'!$G$10,C245))),'[1]Lookup for use classification'!$A$10,IF(OR(ISNUMBER(SEARCH('[1]Lookup for use classification'!$B$11,C245)),ISNUMBER(SEARCH('[1]Lookup for use classification'!$C$11,C245))),'[1]Lookup for use classification'!$A$11,IF(OR(ISNUMBER(SEARCH('[1]Lookup for use classification'!$B$12,C245)),ISNUMBER(SEARCH('[1]Lookup for use classification'!$C$12,C245))),'[1]Lookup for use classification'!$A$12,IF(OR(ISNUMBER(SEARCH('[1]Lookup for use classification'!$B$13,C245)),ISNUMBER(SEARCH('[1]Lookup for use classification'!$C$13,C245)),ISNUMBER(SEARCH('[1]Lookup for use classification'!$D$13,C245)),,ISNUMBER(SEARCH('[1]Lookup for use classification'!$C$13,C245)),ISNUMBER(SEARCH('[1]Lookup for use classification'!$E$13,C245))),'[1]Lookup for use classification'!$A$13,IF(OR(ISNUMBER(SEARCH('[1]Lookup for use classification'!$B$14,C245)),ISNUMBER(SEARCH('[1]Lookup for use classification'!$C$14,C245))),'[1]Lookup for use classification'!$A$14,"Other"))))))))))))</f>
        <v>Public Assembly</v>
      </c>
      <c r="E245" s="169"/>
      <c r="F245" s="170"/>
      <c r="G245" s="170" t="s">
        <v>795</v>
      </c>
    </row>
    <row r="246" spans="1:12" hidden="1">
      <c r="A246" s="187" t="s">
        <v>815</v>
      </c>
      <c r="B246" s="167" t="s">
        <v>4456</v>
      </c>
      <c r="C246" s="168" t="s">
        <v>820</v>
      </c>
      <c r="D246" s="6" t="str">
        <f>IF(OR(ISNUMBER(SEARCH('[1]Lookup for use classification'!$B$1,C246)),ISNUMBER(SEARCH('[1]Lookup for use classification'!$C$1,C246)),ISNUMBER(SEARCH('[1]Lookup for use classification'!$D$1,C246)),ISNUMBER(SEARCH('[1]Lookup for use classification'!$E$1,C246))),'[1]Lookup for use classification'!$A$1,IF(ISNUMBER(SEARCH('[1]Lookup for use classification'!$B$2,C246)),'[1]Lookup for use classification'!$A$2,IF(ISNUMBER(SEARCH('[1]Lookup for use classification'!$B$3,C246)),'[1]Lookup for use classification'!$A$3,IF(OR(ISNUMBER(SEARCH('[1]Lookup for use classification'!$B$4,C246)),ISNUMBER(SEARCH('[1]Lookup for use classification'!$C$4,C246)),ISNUMBER(SEARCH('[1]Lookup for use classification'!$D$4,C246)),ISNUMBER(SEARCH('[1]Lookup for use classification'!$E$4,C246))),'[1]Lookup for use classification'!$A$4,IF(OR(ISNUMBER(SEARCH('[1]Lookup for use classification'!$B$5,C246)),ISNUMBER(SEARCH('[1]Lookup for use classification'!$C$5,C246)),ISNUMBER(SEARCH('[1]Lookup for use classification'!$D$5,C246))),'[1]Lookup for use classification'!$A$5,IF(OR(ISNUMBER(SEARCH('[1]Lookup for use classification'!$B$7,C246)),ISNUMBER(SEARCH('[1]Lookup for use classification'!$C$7,C246)),ISNUMBER(SEARCH('[1]Lookup for use classification'!$D$7,C246))),'[1]Lookup for use classification'!$A$7,IF(OR(ISNUMBER(SEARCH('[1]Lookup for use classification'!$B$9,C246)),ISNUMBER(SEARCH('[1]Lookup for use classification'!$C$9,C246)),ISNUMBER(SEARCH('[1]Lookup for use classification'!$D$9,C246)),ISNUMBER(SEARCH('[1]Lookup for use classification'!$E$9,C246)),ISNUMBER(SEARCH('[1]Lookup for use classification'!$F$9,C246)),ISNUMBER(SEARCH('[1]Lookup for use classification'!$G$9,C246)),ISNUMBER(SEARCH('[1]Lookup for use classification'!$H$9,C246)),ISNUMBER(SEARCH('[1]Lookup for use classification'!$I$9,C246)),ISNUMBER(SEARCH('[1]Lookup for use classification'!$J$9,C246)),ISNUMBER(SEARCH('[1]Lookup for use classification'!$K$9,C246))),'[1]Lookup for use classification'!$A$9,IF(OR(ISNUMBER(SEARCH('[1]Lookup for use classification'!$B$10,C246)),ISNUMBER(SEARCH('[1]Lookup for use classification'!$C$10,C246)),ISNUMBER(SEARCH('[1]Lookup for use classification'!$D$10,C246)),ISNUMBER(SEARCH('[1]Lookup for use classification'!$E$10,C246)),ISNUMBER(SEARCH('[1]Lookup for use classification'!$F$10,C246)),ISNUMBER(SEARCH('[1]Lookup for use classification'!$G$10,C246))),'[1]Lookup for use classification'!$A$10,IF(OR(ISNUMBER(SEARCH('[1]Lookup for use classification'!$B$11,C246)),ISNUMBER(SEARCH('[1]Lookup for use classification'!$C$11,C246))),'[1]Lookup for use classification'!$A$11,IF(OR(ISNUMBER(SEARCH('[1]Lookup for use classification'!$B$12,C246)),ISNUMBER(SEARCH('[1]Lookup for use classification'!$C$12,C246))),'[1]Lookup for use classification'!$A$12,IF(OR(ISNUMBER(SEARCH('[1]Lookup for use classification'!$B$13,C246)),ISNUMBER(SEARCH('[1]Lookup for use classification'!$C$13,C246)),ISNUMBER(SEARCH('[1]Lookup for use classification'!$D$13,C246)),,ISNUMBER(SEARCH('[1]Lookup for use classification'!$C$13,C246)),ISNUMBER(SEARCH('[1]Lookup for use classification'!$E$13,C246))),'[1]Lookup for use classification'!$A$13,IF(OR(ISNUMBER(SEARCH('[1]Lookup for use classification'!$B$14,C246)),ISNUMBER(SEARCH('[1]Lookup for use classification'!$C$14,C246))),'[1]Lookup for use classification'!$A$14,"Other"))))))))))))</f>
        <v>Public Assembly</v>
      </c>
      <c r="E246" s="169"/>
      <c r="F246" s="170"/>
      <c r="G246" s="170" t="s">
        <v>795</v>
      </c>
    </row>
    <row r="247" spans="1:12" hidden="1">
      <c r="A247" s="187" t="s">
        <v>815</v>
      </c>
      <c r="B247" s="167" t="s">
        <v>4456</v>
      </c>
      <c r="C247" s="168" t="s">
        <v>821</v>
      </c>
      <c r="D247" s="6" t="str">
        <f>IF(OR(ISNUMBER(SEARCH('[1]Lookup for use classification'!$B$1,C247)),ISNUMBER(SEARCH('[1]Lookup for use classification'!$C$1,C247)),ISNUMBER(SEARCH('[1]Lookup for use classification'!$D$1,C247)),ISNUMBER(SEARCH('[1]Lookup for use classification'!$E$1,C247))),'[1]Lookup for use classification'!$A$1,IF(ISNUMBER(SEARCH('[1]Lookup for use classification'!$B$2,C247)),'[1]Lookup for use classification'!$A$2,IF(ISNUMBER(SEARCH('[1]Lookup for use classification'!$B$3,C247)),'[1]Lookup for use classification'!$A$3,IF(OR(ISNUMBER(SEARCH('[1]Lookup for use classification'!$B$4,C247)),ISNUMBER(SEARCH('[1]Lookup for use classification'!$C$4,C247)),ISNUMBER(SEARCH('[1]Lookup for use classification'!$D$4,C247)),ISNUMBER(SEARCH('[1]Lookup for use classification'!$E$4,C247))),'[1]Lookup for use classification'!$A$4,IF(OR(ISNUMBER(SEARCH('[1]Lookup for use classification'!$B$5,C247)),ISNUMBER(SEARCH('[1]Lookup for use classification'!$C$5,C247)),ISNUMBER(SEARCH('[1]Lookup for use classification'!$D$5,C247))),'[1]Lookup for use classification'!$A$5,IF(OR(ISNUMBER(SEARCH('[1]Lookup for use classification'!$B$7,C247)),ISNUMBER(SEARCH('[1]Lookup for use classification'!$C$7,C247)),ISNUMBER(SEARCH('[1]Lookup for use classification'!$D$7,C247))),'[1]Lookup for use classification'!$A$7,IF(OR(ISNUMBER(SEARCH('[1]Lookup for use classification'!$B$9,C247)),ISNUMBER(SEARCH('[1]Lookup for use classification'!$C$9,C247)),ISNUMBER(SEARCH('[1]Lookup for use classification'!$D$9,C247)),ISNUMBER(SEARCH('[1]Lookup for use classification'!$E$9,C247)),ISNUMBER(SEARCH('[1]Lookup for use classification'!$F$9,C247)),ISNUMBER(SEARCH('[1]Lookup for use classification'!$G$9,C247)),ISNUMBER(SEARCH('[1]Lookup for use classification'!$H$9,C247)),ISNUMBER(SEARCH('[1]Lookup for use classification'!$I$9,C247)),ISNUMBER(SEARCH('[1]Lookup for use classification'!$J$9,C247)),ISNUMBER(SEARCH('[1]Lookup for use classification'!$K$9,C247))),'[1]Lookup for use classification'!$A$9,IF(OR(ISNUMBER(SEARCH('[1]Lookup for use classification'!$B$10,C247)),ISNUMBER(SEARCH('[1]Lookup for use classification'!$C$10,C247)),ISNUMBER(SEARCH('[1]Lookup for use classification'!$D$10,C247)),ISNUMBER(SEARCH('[1]Lookup for use classification'!$E$10,C247)),ISNUMBER(SEARCH('[1]Lookup for use classification'!$F$10,C247)),ISNUMBER(SEARCH('[1]Lookup for use classification'!$G$10,C247))),'[1]Lookup for use classification'!$A$10,IF(OR(ISNUMBER(SEARCH('[1]Lookup for use classification'!$B$11,C247)),ISNUMBER(SEARCH('[1]Lookup for use classification'!$C$11,C247))),'[1]Lookup for use classification'!$A$11,IF(OR(ISNUMBER(SEARCH('[1]Lookup for use classification'!$B$12,C247)),ISNUMBER(SEARCH('[1]Lookup for use classification'!$C$12,C247))),'[1]Lookup for use classification'!$A$12,IF(OR(ISNUMBER(SEARCH('[1]Lookup for use classification'!$B$13,C247)),ISNUMBER(SEARCH('[1]Lookup for use classification'!$C$13,C247)),ISNUMBER(SEARCH('[1]Lookup for use classification'!$D$13,C247)),,ISNUMBER(SEARCH('[1]Lookup for use classification'!$C$13,C247)),ISNUMBER(SEARCH('[1]Lookup for use classification'!$E$13,C247))),'[1]Lookup for use classification'!$A$13,IF(OR(ISNUMBER(SEARCH('[1]Lookup for use classification'!$B$14,C247)),ISNUMBER(SEARCH('[1]Lookup for use classification'!$C$14,C247))),'[1]Lookup for use classification'!$A$14,"Other"))))))))))))</f>
        <v>Public Assembly</v>
      </c>
      <c r="E247" s="169"/>
      <c r="F247" s="170"/>
      <c r="G247" s="170" t="s">
        <v>795</v>
      </c>
    </row>
    <row r="248" spans="1:12" hidden="1">
      <c r="A248" s="187" t="s">
        <v>815</v>
      </c>
      <c r="B248" s="167" t="s">
        <v>4456</v>
      </c>
      <c r="C248" s="168" t="s">
        <v>819</v>
      </c>
      <c r="D248" s="6" t="str">
        <f>IF(OR(ISNUMBER(SEARCH('[1]Lookup for use classification'!$B$1,C248)),ISNUMBER(SEARCH('[1]Lookup for use classification'!$C$1,C248)),ISNUMBER(SEARCH('[1]Lookup for use classification'!$D$1,C248)),ISNUMBER(SEARCH('[1]Lookup for use classification'!$E$1,C248))),'[1]Lookup for use classification'!$A$1,IF(ISNUMBER(SEARCH('[1]Lookup for use classification'!$B$2,C248)),'[1]Lookup for use classification'!$A$2,IF(ISNUMBER(SEARCH('[1]Lookup for use classification'!$B$3,C248)),'[1]Lookup for use classification'!$A$3,IF(OR(ISNUMBER(SEARCH('[1]Lookup for use classification'!$B$4,C248)),ISNUMBER(SEARCH('[1]Lookup for use classification'!$C$4,C248)),ISNUMBER(SEARCH('[1]Lookup for use classification'!$D$4,C248)),ISNUMBER(SEARCH('[1]Lookup for use classification'!$E$4,C248))),'[1]Lookup for use classification'!$A$4,IF(OR(ISNUMBER(SEARCH('[1]Lookup for use classification'!$B$5,C248)),ISNUMBER(SEARCH('[1]Lookup for use classification'!$C$5,C248)),ISNUMBER(SEARCH('[1]Lookup for use classification'!$D$5,C248))),'[1]Lookup for use classification'!$A$5,IF(OR(ISNUMBER(SEARCH('[1]Lookup for use classification'!$B$7,C248)),ISNUMBER(SEARCH('[1]Lookup for use classification'!$C$7,C248)),ISNUMBER(SEARCH('[1]Lookup for use classification'!$D$7,C248))),'[1]Lookup for use classification'!$A$7,IF(OR(ISNUMBER(SEARCH('[1]Lookup for use classification'!$B$9,C248)),ISNUMBER(SEARCH('[1]Lookup for use classification'!$C$9,C248)),ISNUMBER(SEARCH('[1]Lookup for use classification'!$D$9,C248)),ISNUMBER(SEARCH('[1]Lookup for use classification'!$E$9,C248)),ISNUMBER(SEARCH('[1]Lookup for use classification'!$F$9,C248)),ISNUMBER(SEARCH('[1]Lookup for use classification'!$G$9,C248)),ISNUMBER(SEARCH('[1]Lookup for use classification'!$H$9,C248)),ISNUMBER(SEARCH('[1]Lookup for use classification'!$I$9,C248)),ISNUMBER(SEARCH('[1]Lookup for use classification'!$J$9,C248)),ISNUMBER(SEARCH('[1]Lookup for use classification'!$K$9,C248))),'[1]Lookup for use classification'!$A$9,IF(OR(ISNUMBER(SEARCH('[1]Lookup for use classification'!$B$10,C248)),ISNUMBER(SEARCH('[1]Lookup for use classification'!$C$10,C248)),ISNUMBER(SEARCH('[1]Lookup for use classification'!$D$10,C248)),ISNUMBER(SEARCH('[1]Lookup for use classification'!$E$10,C248)),ISNUMBER(SEARCH('[1]Lookup for use classification'!$F$10,C248)),ISNUMBER(SEARCH('[1]Lookup for use classification'!$G$10,C248))),'[1]Lookup for use classification'!$A$10,IF(OR(ISNUMBER(SEARCH('[1]Lookup for use classification'!$B$11,C248)),ISNUMBER(SEARCH('[1]Lookup for use classification'!$C$11,C248))),'[1]Lookup for use classification'!$A$11,IF(OR(ISNUMBER(SEARCH('[1]Lookup for use classification'!$B$12,C248)),ISNUMBER(SEARCH('[1]Lookup for use classification'!$C$12,C248))),'[1]Lookup for use classification'!$A$12,IF(OR(ISNUMBER(SEARCH('[1]Lookup for use classification'!$B$13,C248)),ISNUMBER(SEARCH('[1]Lookup for use classification'!$C$13,C248)),ISNUMBER(SEARCH('[1]Lookup for use classification'!$D$13,C248)),,ISNUMBER(SEARCH('[1]Lookup for use classification'!$C$13,C248)),ISNUMBER(SEARCH('[1]Lookup for use classification'!$E$13,C248))),'[1]Lookup for use classification'!$A$13,IF(OR(ISNUMBER(SEARCH('[1]Lookup for use classification'!$B$14,C248)),ISNUMBER(SEARCH('[1]Lookup for use classification'!$C$14,C248))),'[1]Lookup for use classification'!$A$14,"Other"))))))))))))</f>
        <v>Retail - Other</v>
      </c>
      <c r="E248" s="169"/>
      <c r="F248" s="170"/>
      <c r="G248" s="170"/>
    </row>
    <row r="249" spans="1:12" hidden="1">
      <c r="A249" s="187" t="s">
        <v>815</v>
      </c>
      <c r="B249" s="167" t="s">
        <v>4456</v>
      </c>
      <c r="C249" s="168" t="s">
        <v>823</v>
      </c>
      <c r="D249" s="6" t="str">
        <f>IF(OR(ISNUMBER(SEARCH('[1]Lookup for use classification'!$B$1,C249)),ISNUMBER(SEARCH('[1]Lookup for use classification'!$C$1,C249)),ISNUMBER(SEARCH('[1]Lookup for use classification'!$D$1,C249)),ISNUMBER(SEARCH('[1]Lookup for use classification'!$E$1,C249))),'[1]Lookup for use classification'!$A$1,IF(ISNUMBER(SEARCH('[1]Lookup for use classification'!$B$2,C249)),'[1]Lookup for use classification'!$A$2,IF(ISNUMBER(SEARCH('[1]Lookup for use classification'!$B$3,C249)),'[1]Lookup for use classification'!$A$3,IF(OR(ISNUMBER(SEARCH('[1]Lookup for use classification'!$B$4,C249)),ISNUMBER(SEARCH('[1]Lookup for use classification'!$C$4,C249)),ISNUMBER(SEARCH('[1]Lookup for use classification'!$D$4,C249)),ISNUMBER(SEARCH('[1]Lookup for use classification'!$E$4,C249))),'[1]Lookup for use classification'!$A$4,IF(OR(ISNUMBER(SEARCH('[1]Lookup for use classification'!$B$5,C249)),ISNUMBER(SEARCH('[1]Lookup for use classification'!$C$5,C249)),ISNUMBER(SEARCH('[1]Lookup for use classification'!$D$5,C249))),'[1]Lookup for use classification'!$A$5,IF(OR(ISNUMBER(SEARCH('[1]Lookup for use classification'!$B$7,C249)),ISNUMBER(SEARCH('[1]Lookup for use classification'!$C$7,C249)),ISNUMBER(SEARCH('[1]Lookup for use classification'!$D$7,C249))),'[1]Lookup for use classification'!$A$7,IF(OR(ISNUMBER(SEARCH('[1]Lookup for use classification'!$B$9,C249)),ISNUMBER(SEARCH('[1]Lookup for use classification'!$C$9,C249)),ISNUMBER(SEARCH('[1]Lookup for use classification'!$D$9,C249)),ISNUMBER(SEARCH('[1]Lookup for use classification'!$E$9,C249)),ISNUMBER(SEARCH('[1]Lookup for use classification'!$F$9,C249)),ISNUMBER(SEARCH('[1]Lookup for use classification'!$G$9,C249)),ISNUMBER(SEARCH('[1]Lookup for use classification'!$H$9,C249)),ISNUMBER(SEARCH('[1]Lookup for use classification'!$I$9,C249)),ISNUMBER(SEARCH('[1]Lookup for use classification'!$J$9,C249)),ISNUMBER(SEARCH('[1]Lookup for use classification'!$K$9,C249))),'[1]Lookup for use classification'!$A$9,IF(OR(ISNUMBER(SEARCH('[1]Lookup for use classification'!$B$10,C249)),ISNUMBER(SEARCH('[1]Lookup for use classification'!$C$10,C249)),ISNUMBER(SEARCH('[1]Lookup for use classification'!$D$10,C249)),ISNUMBER(SEARCH('[1]Lookup for use classification'!$E$10,C249)),ISNUMBER(SEARCH('[1]Lookup for use classification'!$F$10,C249)),ISNUMBER(SEARCH('[1]Lookup for use classification'!$G$10,C249))),'[1]Lookup for use classification'!$A$10,IF(OR(ISNUMBER(SEARCH('[1]Lookup for use classification'!$B$11,C249)),ISNUMBER(SEARCH('[1]Lookup for use classification'!$C$11,C249))),'[1]Lookup for use classification'!$A$11,IF(OR(ISNUMBER(SEARCH('[1]Lookup for use classification'!$B$12,C249)),ISNUMBER(SEARCH('[1]Lookup for use classification'!$C$12,C249))),'[1]Lookup for use classification'!$A$12,IF(OR(ISNUMBER(SEARCH('[1]Lookup for use classification'!$B$13,C249)),ISNUMBER(SEARCH('[1]Lookup for use classification'!$C$13,C249)),ISNUMBER(SEARCH('[1]Lookup for use classification'!$D$13,C249)),,ISNUMBER(SEARCH('[1]Lookup for use classification'!$C$13,C249)),ISNUMBER(SEARCH('[1]Lookup for use classification'!$E$13,C249))),'[1]Lookup for use classification'!$A$13,IF(OR(ISNUMBER(SEARCH('[1]Lookup for use classification'!$B$14,C249)),ISNUMBER(SEARCH('[1]Lookup for use classification'!$C$14,C249))),'[1]Lookup for use classification'!$A$14,"Other"))))))))))))</f>
        <v>Warehousing</v>
      </c>
      <c r="E249" s="169">
        <v>1680</v>
      </c>
      <c r="F249" s="170"/>
      <c r="G249" s="170"/>
    </row>
    <row r="250" spans="1:12" hidden="1">
      <c r="A250" s="187" t="s">
        <v>815</v>
      </c>
      <c r="B250" s="167" t="s">
        <v>4456</v>
      </c>
      <c r="C250" s="168" t="s">
        <v>64</v>
      </c>
      <c r="D250" s="6" t="str">
        <f>IF(OR(ISNUMBER(SEARCH('[1]Lookup for use classification'!$B$1,C250)),ISNUMBER(SEARCH('[1]Lookup for use classification'!$C$1,C250)),ISNUMBER(SEARCH('[1]Lookup for use classification'!$D$1,C250)),ISNUMBER(SEARCH('[1]Lookup for use classification'!$E$1,C250))),'[1]Lookup for use classification'!$A$1,IF(ISNUMBER(SEARCH('[1]Lookup for use classification'!$B$2,C250)),'[1]Lookup for use classification'!$A$2,IF(ISNUMBER(SEARCH('[1]Lookup for use classification'!$B$3,C250)),'[1]Lookup for use classification'!$A$3,IF(OR(ISNUMBER(SEARCH('[1]Lookup for use classification'!$B$4,C250)),ISNUMBER(SEARCH('[1]Lookup for use classification'!$C$4,C250)),ISNUMBER(SEARCH('[1]Lookup for use classification'!$D$4,C250)),ISNUMBER(SEARCH('[1]Lookup for use classification'!$E$4,C250))),'[1]Lookup for use classification'!$A$4,IF(OR(ISNUMBER(SEARCH('[1]Lookup for use classification'!$B$5,C250)),ISNUMBER(SEARCH('[1]Lookup for use classification'!$C$5,C250)),ISNUMBER(SEARCH('[1]Lookup for use classification'!$D$5,C250))),'[1]Lookup for use classification'!$A$5,IF(OR(ISNUMBER(SEARCH('[1]Lookup for use classification'!$B$7,C250)),ISNUMBER(SEARCH('[1]Lookup for use classification'!$C$7,C250)),ISNUMBER(SEARCH('[1]Lookup for use classification'!$D$7,C250))),'[1]Lookup for use classification'!$A$7,IF(OR(ISNUMBER(SEARCH('[1]Lookup for use classification'!$B$9,C250)),ISNUMBER(SEARCH('[1]Lookup for use classification'!$C$9,C250)),ISNUMBER(SEARCH('[1]Lookup for use classification'!$D$9,C250)),ISNUMBER(SEARCH('[1]Lookup for use classification'!$E$9,C250)),ISNUMBER(SEARCH('[1]Lookup for use classification'!$F$9,C250)),ISNUMBER(SEARCH('[1]Lookup for use classification'!$G$9,C250)),ISNUMBER(SEARCH('[1]Lookup for use classification'!$H$9,C250)),ISNUMBER(SEARCH('[1]Lookup for use classification'!$I$9,C250)),ISNUMBER(SEARCH('[1]Lookup for use classification'!$J$9,C250)),ISNUMBER(SEARCH('[1]Lookup for use classification'!$K$9,C250))),'[1]Lookup for use classification'!$A$9,IF(OR(ISNUMBER(SEARCH('[1]Lookup for use classification'!$B$10,C250)),ISNUMBER(SEARCH('[1]Lookup for use classification'!$C$10,C250)),ISNUMBER(SEARCH('[1]Lookup for use classification'!$D$10,C250)),ISNUMBER(SEARCH('[1]Lookup for use classification'!$E$10,C250)),ISNUMBER(SEARCH('[1]Lookup for use classification'!$F$10,C250)),ISNUMBER(SEARCH('[1]Lookup for use classification'!$G$10,C250))),'[1]Lookup for use classification'!$A$10,IF(OR(ISNUMBER(SEARCH('[1]Lookup for use classification'!$B$11,C250)),ISNUMBER(SEARCH('[1]Lookup for use classification'!$C$11,C250))),'[1]Lookup for use classification'!$A$11,IF(OR(ISNUMBER(SEARCH('[1]Lookup for use classification'!$B$12,C250)),ISNUMBER(SEARCH('[1]Lookup for use classification'!$C$12,C250))),'[1]Lookup for use classification'!$A$12,IF(OR(ISNUMBER(SEARCH('[1]Lookup for use classification'!$B$13,C250)),ISNUMBER(SEARCH('[1]Lookup for use classification'!$C$13,C250)),ISNUMBER(SEARCH('[1]Lookup for use classification'!$D$13,C250)),,ISNUMBER(SEARCH('[1]Lookup for use classification'!$C$13,C250)),ISNUMBER(SEARCH('[1]Lookup for use classification'!$E$13,C250))),'[1]Lookup for use classification'!$A$13,IF(OR(ISNUMBER(SEARCH('[1]Lookup for use classification'!$B$14,C250)),ISNUMBER(SEARCH('[1]Lookup for use classification'!$C$14,C250))),'[1]Lookup for use classification'!$A$14,"Other"))))))))))))</f>
        <v>Water &amp; Sewer</v>
      </c>
      <c r="E250" s="169"/>
      <c r="F250" s="170"/>
      <c r="G250" s="170" t="s">
        <v>795</v>
      </c>
    </row>
    <row r="251" spans="1:12" hidden="1">
      <c r="A251" s="187" t="s">
        <v>815</v>
      </c>
      <c r="B251" s="167" t="s">
        <v>4456</v>
      </c>
      <c r="C251" s="168" t="s">
        <v>66</v>
      </c>
      <c r="D251" s="6" t="str">
        <f>IF(OR(ISNUMBER(SEARCH('[1]Lookup for use classification'!$B$1,C251)),ISNUMBER(SEARCH('[1]Lookup for use classification'!$C$1,C251)),ISNUMBER(SEARCH('[1]Lookup for use classification'!$D$1,C251)),ISNUMBER(SEARCH('[1]Lookup for use classification'!$E$1,C251))),'[1]Lookup for use classification'!$A$1,IF(ISNUMBER(SEARCH('[1]Lookup for use classification'!$B$2,C251)),'[1]Lookup for use classification'!$A$2,IF(ISNUMBER(SEARCH('[1]Lookup for use classification'!$B$3,C251)),'[1]Lookup for use classification'!$A$3,IF(OR(ISNUMBER(SEARCH('[1]Lookup for use classification'!$B$4,C251)),ISNUMBER(SEARCH('[1]Lookup for use classification'!$C$4,C251)),ISNUMBER(SEARCH('[1]Lookup for use classification'!$D$4,C251)),ISNUMBER(SEARCH('[1]Lookup for use classification'!$E$4,C251))),'[1]Lookup for use classification'!$A$4,IF(OR(ISNUMBER(SEARCH('[1]Lookup for use classification'!$B$5,C251)),ISNUMBER(SEARCH('[1]Lookup for use classification'!$C$5,C251)),ISNUMBER(SEARCH('[1]Lookup for use classification'!$D$5,C251))),'[1]Lookup for use classification'!$A$5,IF(OR(ISNUMBER(SEARCH('[1]Lookup for use classification'!$B$7,C251)),ISNUMBER(SEARCH('[1]Lookup for use classification'!$C$7,C251)),ISNUMBER(SEARCH('[1]Lookup for use classification'!$D$7,C251))),'[1]Lookup for use classification'!$A$7,IF(OR(ISNUMBER(SEARCH('[1]Lookup for use classification'!$B$9,C251)),ISNUMBER(SEARCH('[1]Lookup for use classification'!$C$9,C251)),ISNUMBER(SEARCH('[1]Lookup for use classification'!$D$9,C251)),ISNUMBER(SEARCH('[1]Lookup for use classification'!$E$9,C251)),ISNUMBER(SEARCH('[1]Lookup for use classification'!$F$9,C251)),ISNUMBER(SEARCH('[1]Lookup for use classification'!$G$9,C251)),ISNUMBER(SEARCH('[1]Lookup for use classification'!$H$9,C251)),ISNUMBER(SEARCH('[1]Lookup for use classification'!$I$9,C251)),ISNUMBER(SEARCH('[1]Lookup for use classification'!$J$9,C251)),ISNUMBER(SEARCH('[1]Lookup for use classification'!$K$9,C251))),'[1]Lookup for use classification'!$A$9,IF(OR(ISNUMBER(SEARCH('[1]Lookup for use classification'!$B$10,C251)),ISNUMBER(SEARCH('[1]Lookup for use classification'!$C$10,C251)),ISNUMBER(SEARCH('[1]Lookup for use classification'!$D$10,C251)),ISNUMBER(SEARCH('[1]Lookup for use classification'!$E$10,C251)),ISNUMBER(SEARCH('[1]Lookup for use classification'!$F$10,C251)),ISNUMBER(SEARCH('[1]Lookup for use classification'!$G$10,C251))),'[1]Lookup for use classification'!$A$10,IF(OR(ISNUMBER(SEARCH('[1]Lookup for use classification'!$B$11,C251)),ISNUMBER(SEARCH('[1]Lookup for use classification'!$C$11,C251))),'[1]Lookup for use classification'!$A$11,IF(OR(ISNUMBER(SEARCH('[1]Lookup for use classification'!$B$12,C251)),ISNUMBER(SEARCH('[1]Lookup for use classification'!$C$12,C251))),'[1]Lookup for use classification'!$A$12,IF(OR(ISNUMBER(SEARCH('[1]Lookup for use classification'!$B$13,C251)),ISNUMBER(SEARCH('[1]Lookup for use classification'!$C$13,C251)),ISNUMBER(SEARCH('[1]Lookup for use classification'!$D$13,C251)),,ISNUMBER(SEARCH('[1]Lookup for use classification'!$C$13,C251)),ISNUMBER(SEARCH('[1]Lookup for use classification'!$E$13,C251))),'[1]Lookup for use classification'!$A$13,IF(OR(ISNUMBER(SEARCH('[1]Lookup for use classification'!$B$14,C251)),ISNUMBER(SEARCH('[1]Lookup for use classification'!$C$14,C251))),'[1]Lookup for use classification'!$A$14,"Other"))))))))))))</f>
        <v>Water &amp; Sewer</v>
      </c>
      <c r="E251" s="169"/>
      <c r="F251" s="170"/>
      <c r="G251" s="170" t="s">
        <v>795</v>
      </c>
    </row>
    <row r="252" spans="1:12" hidden="1">
      <c r="A252" s="138" t="s">
        <v>1819</v>
      </c>
      <c r="B252" s="8" t="str">
        <f>IF(ISNA(VLOOKUP(CONCATENATE(A252,C252),EUS!$B$2:$B$1939,1,FALSE)),"","End Use Study")</f>
        <v>End Use Study</v>
      </c>
      <c r="C252" s="8" t="s">
        <v>3361</v>
      </c>
      <c r="D252" s="165" t="s">
        <v>3335</v>
      </c>
      <c r="E252" s="9">
        <v>8130</v>
      </c>
      <c r="F252" s="9"/>
      <c r="G252" s="9"/>
      <c r="H252" s="164">
        <v>5000</v>
      </c>
      <c r="I252" s="164"/>
      <c r="J252" s="7">
        <v>30950</v>
      </c>
      <c r="L252" s="6"/>
    </row>
    <row r="253" spans="1:12" hidden="1">
      <c r="A253" s="138" t="s">
        <v>1819</v>
      </c>
      <c r="B253" s="8" t="str">
        <f>IF(ISNA(VLOOKUP(CONCATENATE(A253,C253),EUS!$B$2:$B$1939,1,FALSE)),"","End Use Study")</f>
        <v>End Use Study</v>
      </c>
      <c r="C253" s="8" t="s">
        <v>147</v>
      </c>
      <c r="D253" s="165" t="s">
        <v>3232</v>
      </c>
      <c r="E253" s="9">
        <v>1980</v>
      </c>
      <c r="F253" s="9"/>
      <c r="G253" s="9"/>
      <c r="H253" s="164">
        <v>1200</v>
      </c>
      <c r="I253" s="164"/>
      <c r="J253" s="7">
        <v>14329</v>
      </c>
      <c r="L253" s="6"/>
    </row>
    <row r="254" spans="1:12" hidden="1">
      <c r="A254" s="138" t="s">
        <v>1819</v>
      </c>
      <c r="B254" s="8" t="str">
        <f>IF(ISNA(VLOOKUP(CONCATENATE(A254,C254),EUS!$B$2:$B$1939,1,FALSE)),"","End Use Study")</f>
        <v>End Use Study</v>
      </c>
      <c r="C254" s="8" t="s">
        <v>3009</v>
      </c>
      <c r="D254" s="6" t="s">
        <v>377</v>
      </c>
      <c r="E254" s="9">
        <v>200</v>
      </c>
      <c r="F254" s="9"/>
      <c r="G254" s="9"/>
      <c r="H254" s="164"/>
      <c r="I254" s="164"/>
      <c r="J254" s="7">
        <v>12138</v>
      </c>
      <c r="L254" s="6"/>
    </row>
    <row r="255" spans="1:12" hidden="1">
      <c r="A255" s="138" t="s">
        <v>1819</v>
      </c>
      <c r="B255" s="8" t="str">
        <f>IF(ISNA(VLOOKUP(CONCATENATE(A255,C255),EUS!$B$2:$B$1939,1,FALSE)),"","End Use Study")</f>
        <v>End Use Study</v>
      </c>
      <c r="C255" s="8" t="s">
        <v>37</v>
      </c>
      <c r="D255" s="6" t="str">
        <f>IF(OR(ISNUMBER(SEARCH('[1]Lookup for use classification'!$B$1,C255)),ISNUMBER(SEARCH('[1]Lookup for use classification'!$C$1,C255)),ISNUMBER(SEARCH('[1]Lookup for use classification'!$D$1,C255))),'[1]Lookup for use classification'!$A$1,IF(ISNUMBER(SEARCH('[1]Lookup for use classification'!$B$2,C255)),'[1]Lookup for use classification'!$A$2,IF(ISNUMBER(SEARCH('[1]Lookup for use classification'!$B$3,C255)),'[1]Lookup for use classification'!$A$3,IF(OR(ISNUMBER(SEARCH('[1]Lookup for use classification'!$B$4,C255)),ISNUMBER(SEARCH('[1]Lookup for use classification'!$C$4,C255))),'[1]Lookup for use classification'!$A$4,IF(OR(ISNUMBER(SEARCH('[1]Lookup for use classification'!$B$5,C255)),ISNUMBER(SEARCH('[1]Lookup for use classification'!$C$5,C255)),ISNUMBER(SEARCH('[1]Lookup for use classification'!$D$5,C255))),'[1]Lookup for use classification'!$A$5,IF(OR(ISNUMBER(SEARCH('[1]Lookup for use classification'!$B$7,C255)),ISNUMBER(SEARCH('[1]Lookup for use classification'!$C$7,C255)),ISNUMBER(SEARCH('[1]Lookup for use classification'!$D$7,C255))),'[1]Lookup for use classification'!$A$7,IF(OR(ISNUMBER(SEARCH('[1]Lookup for use classification'!$B$9,C255)),ISNUMBER(SEARCH('[1]Lookup for use classification'!$C$9,C255)),ISNUMBER(SEARCH('[1]Lookup for use classification'!$D$9,C255)),ISNUMBER(SEARCH('[1]Lookup for use classification'!$E$9,C255)),ISNUMBER(SEARCH('[1]Lookup for use classification'!$F$9,C255)),ISNUMBER(SEARCH('[1]Lookup for use classification'!$G$9,C255))),'[1]Lookup for use classification'!$A$9,IF(OR(ISNUMBER(SEARCH('[1]Lookup for use classification'!$B$10,C255)),ISNUMBER(SEARCH('[1]Lookup for use classification'!$C$10,C255)),ISNUMBER(SEARCH('[1]Lookup for use classification'!$D$10,C255)),ISNUMBER(SEARCH('[1]Lookup for use classification'!$E$10,C255)),ISNUMBER(SEARCH('[1]Lookup for use classification'!$F$10,C255))),'[1]Lookup for use classification'!$A$10,IF(OR(ISNUMBER(SEARCH('[1]Lookup for use classification'!$B$11,C255)),ISNUMBER(SEARCH('[1]Lookup for use classification'!$C$11,C255))),'[1]Lookup for use classification'!$A$11,IF(OR(ISNUMBER(SEARCH('[1]Lookup for use classification'!$B$12,C255)),ISNUMBER(SEARCH('[1]Lookup for use classification'!$C$12,C255))),'[1]Lookup for use classification'!$A$12,IF(OR(ISNUMBER(SEARCH('[1]Lookup for use classification'!$B$13,C255)),ISNUMBER(SEARCH('[1]Lookup for use classification'!$C$13,C255)),ISNUMBER(SEARCH('[1]Lookup for use classification'!$D$13,C255))),'[1]Lookup for use classification'!$A$13,"Nope")))))))))))</f>
        <v>Office</v>
      </c>
      <c r="E255" s="9">
        <v>600</v>
      </c>
      <c r="F255" s="9"/>
      <c r="G255" s="9"/>
      <c r="H255" s="164">
        <v>500</v>
      </c>
      <c r="I255" s="164"/>
      <c r="J255" s="7">
        <v>2412</v>
      </c>
      <c r="L255" s="6"/>
    </row>
    <row r="256" spans="1:12" hidden="1">
      <c r="A256" s="138" t="s">
        <v>1819</v>
      </c>
      <c r="B256" s="8" t="str">
        <f>IF(ISNA(VLOOKUP(CONCATENATE(A256,C256),EUS!$B$2:$B$1939,1,FALSE)),"","End Use Study")</f>
        <v>End Use Study</v>
      </c>
      <c r="C256" s="8" t="s">
        <v>3008</v>
      </c>
      <c r="D256" s="6" t="s">
        <v>377</v>
      </c>
      <c r="E256" s="9">
        <v>1400</v>
      </c>
      <c r="F256" s="9"/>
      <c r="G256" s="9"/>
      <c r="H256" s="164">
        <v>1200</v>
      </c>
      <c r="I256" s="164"/>
      <c r="J256" s="7">
        <v>2200</v>
      </c>
      <c r="L256" s="6"/>
    </row>
    <row r="257" spans="1:12" hidden="1">
      <c r="A257" s="187" t="s">
        <v>1819</v>
      </c>
      <c r="B257" s="167" t="s">
        <v>4456</v>
      </c>
      <c r="C257" s="168" t="s">
        <v>1817</v>
      </c>
      <c r="D257" s="6" t="str">
        <f>IF(OR(ISNUMBER(SEARCH('[1]Lookup for use classification'!$B$1,C257)),ISNUMBER(SEARCH('[1]Lookup for use classification'!$C$1,C257)),ISNUMBER(SEARCH('[1]Lookup for use classification'!$D$1,C257)),ISNUMBER(SEARCH('[1]Lookup for use classification'!$E$1,C257))),'[1]Lookup for use classification'!$A$1,IF(ISNUMBER(SEARCH('[1]Lookup for use classification'!$B$2,C257)),'[1]Lookup for use classification'!$A$2,IF(ISNUMBER(SEARCH('[1]Lookup for use classification'!$B$3,C257)),'[1]Lookup for use classification'!$A$3,IF(OR(ISNUMBER(SEARCH('[1]Lookup for use classification'!$B$4,C257)),ISNUMBER(SEARCH('[1]Lookup for use classification'!$C$4,C257)),ISNUMBER(SEARCH('[1]Lookup for use classification'!$D$4,C257)),ISNUMBER(SEARCH('[1]Lookup for use classification'!$E$4,C257))),'[1]Lookup for use classification'!$A$4,IF(OR(ISNUMBER(SEARCH('[1]Lookup for use classification'!$B$5,C257)),ISNUMBER(SEARCH('[1]Lookup for use classification'!$C$5,C257)),ISNUMBER(SEARCH('[1]Lookup for use classification'!$D$5,C257))),'[1]Lookup for use classification'!$A$5,IF(OR(ISNUMBER(SEARCH('[1]Lookup for use classification'!$B$7,C257)),ISNUMBER(SEARCH('[1]Lookup for use classification'!$C$7,C257)),ISNUMBER(SEARCH('[1]Lookup for use classification'!$D$7,C257))),'[1]Lookup for use classification'!$A$7,IF(OR(ISNUMBER(SEARCH('[1]Lookup for use classification'!$B$9,C257)),ISNUMBER(SEARCH('[1]Lookup for use classification'!$C$9,C257)),ISNUMBER(SEARCH('[1]Lookup for use classification'!$D$9,C257)),ISNUMBER(SEARCH('[1]Lookup for use classification'!$E$9,C257)),ISNUMBER(SEARCH('[1]Lookup for use classification'!$F$9,C257)),ISNUMBER(SEARCH('[1]Lookup for use classification'!$G$9,C257)),ISNUMBER(SEARCH('[1]Lookup for use classification'!$H$9,C257)),ISNUMBER(SEARCH('[1]Lookup for use classification'!$I$9,C257)),ISNUMBER(SEARCH('[1]Lookup for use classification'!$J$9,C257)),ISNUMBER(SEARCH('[1]Lookup for use classification'!$K$9,C257))),'[1]Lookup for use classification'!$A$9,IF(OR(ISNUMBER(SEARCH('[1]Lookup for use classification'!$B$10,C257)),ISNUMBER(SEARCH('[1]Lookup for use classification'!$C$10,C257)),ISNUMBER(SEARCH('[1]Lookup for use classification'!$D$10,C257)),ISNUMBER(SEARCH('[1]Lookup for use classification'!$E$10,C257)),ISNUMBER(SEARCH('[1]Lookup for use classification'!$F$10,C257)),ISNUMBER(SEARCH('[1]Lookup for use classification'!$G$10,C257))),'[1]Lookup for use classification'!$A$10,IF(OR(ISNUMBER(SEARCH('[1]Lookup for use classification'!$B$11,C257)),ISNUMBER(SEARCH('[1]Lookup for use classification'!$C$11,C257))),'[1]Lookup for use classification'!$A$11,IF(OR(ISNUMBER(SEARCH('[1]Lookup for use classification'!$B$12,C257)),ISNUMBER(SEARCH('[1]Lookup for use classification'!$C$12,C257))),'[1]Lookup for use classification'!$A$12,IF(OR(ISNUMBER(SEARCH('[1]Lookup for use classification'!$B$13,C257)),ISNUMBER(SEARCH('[1]Lookup for use classification'!$C$13,C257)),ISNUMBER(SEARCH('[1]Lookup for use classification'!$D$13,C257)),,ISNUMBER(SEARCH('[1]Lookup for use classification'!$C$13,C257)),ISNUMBER(SEARCH('[1]Lookup for use classification'!$E$13,C257))),'[1]Lookup for use classification'!$A$13,IF(OR(ISNUMBER(SEARCH('[1]Lookup for use classification'!$B$14,C257)),ISNUMBER(SEARCH('[1]Lookup for use classification'!$C$14,C257))),'[1]Lookup for use classification'!$A$14,"Other"))))))))))))</f>
        <v>Office</v>
      </c>
      <c r="E257" s="169">
        <v>1920</v>
      </c>
      <c r="F257" s="170"/>
      <c r="G257" s="170"/>
    </row>
    <row r="258" spans="1:12" hidden="1">
      <c r="A258" s="185" t="s">
        <v>1819</v>
      </c>
      <c r="B258" s="167" t="s">
        <v>4456</v>
      </c>
      <c r="C258" s="168" t="s">
        <v>1815</v>
      </c>
      <c r="D258" s="6" t="str">
        <f>IF(OR(ISNUMBER(SEARCH('[1]Lookup for use classification'!$B$1,C258)),ISNUMBER(SEARCH('[1]Lookup for use classification'!$C$1,C258)),ISNUMBER(SEARCH('[1]Lookup for use classification'!$D$1,C258)),ISNUMBER(SEARCH('[1]Lookup for use classification'!$E$1,C258))),'[1]Lookup for use classification'!$A$1,IF(ISNUMBER(SEARCH('[1]Lookup for use classification'!$B$2,C258)),'[1]Lookup for use classification'!$A$2,IF(ISNUMBER(SEARCH('[1]Lookup for use classification'!$B$3,C258)),'[1]Lookup for use classification'!$A$3,IF(OR(ISNUMBER(SEARCH('[1]Lookup for use classification'!$B$4,C258)),ISNUMBER(SEARCH('[1]Lookup for use classification'!$C$4,C258)),ISNUMBER(SEARCH('[1]Lookup for use classification'!$D$4,C258)),ISNUMBER(SEARCH('[1]Lookup for use classification'!$E$4,C258))),'[1]Lookup for use classification'!$A$4,IF(OR(ISNUMBER(SEARCH('[1]Lookup for use classification'!$B$5,C258)),ISNUMBER(SEARCH('[1]Lookup for use classification'!$C$5,C258)),ISNUMBER(SEARCH('[1]Lookup for use classification'!$D$5,C258))),'[1]Lookup for use classification'!$A$5,IF(OR(ISNUMBER(SEARCH('[1]Lookup for use classification'!$B$7,C258)),ISNUMBER(SEARCH('[1]Lookup for use classification'!$C$7,C258)),ISNUMBER(SEARCH('[1]Lookup for use classification'!$D$7,C258))),'[1]Lookup for use classification'!$A$7,IF(OR(ISNUMBER(SEARCH('[1]Lookup for use classification'!$B$9,C258)),ISNUMBER(SEARCH('[1]Lookup for use classification'!$C$9,C258)),ISNUMBER(SEARCH('[1]Lookup for use classification'!$D$9,C258)),ISNUMBER(SEARCH('[1]Lookup for use classification'!$E$9,C258)),ISNUMBER(SEARCH('[1]Lookup for use classification'!$F$9,C258)),ISNUMBER(SEARCH('[1]Lookup for use classification'!$G$9,C258)),ISNUMBER(SEARCH('[1]Lookup for use classification'!$H$9,C258)),ISNUMBER(SEARCH('[1]Lookup for use classification'!$I$9,C258)),ISNUMBER(SEARCH('[1]Lookup for use classification'!$J$9,C258)),ISNUMBER(SEARCH('[1]Lookup for use classification'!$K$9,C258))),'[1]Lookup for use classification'!$A$9,IF(OR(ISNUMBER(SEARCH('[1]Lookup for use classification'!$B$10,C258)),ISNUMBER(SEARCH('[1]Lookup for use classification'!$C$10,C258)),ISNUMBER(SEARCH('[1]Lookup for use classification'!$D$10,C258)),ISNUMBER(SEARCH('[1]Lookup for use classification'!$E$10,C258)),ISNUMBER(SEARCH('[1]Lookup for use classification'!$F$10,C258)),ISNUMBER(SEARCH('[1]Lookup for use classification'!$G$10,C258))),'[1]Lookup for use classification'!$A$10,IF(OR(ISNUMBER(SEARCH('[1]Lookup for use classification'!$B$11,C258)),ISNUMBER(SEARCH('[1]Lookup for use classification'!$C$11,C258))),'[1]Lookup for use classification'!$A$11,IF(OR(ISNUMBER(SEARCH('[1]Lookup for use classification'!$B$12,C258)),ISNUMBER(SEARCH('[1]Lookup for use classification'!$C$12,C258))),'[1]Lookup for use classification'!$A$12,IF(OR(ISNUMBER(SEARCH('[1]Lookup for use classification'!$B$13,C258)),ISNUMBER(SEARCH('[1]Lookup for use classification'!$C$13,C258)),ISNUMBER(SEARCH('[1]Lookup for use classification'!$D$13,C258)),,ISNUMBER(SEARCH('[1]Lookup for use classification'!$C$13,C258)),ISNUMBER(SEARCH('[1]Lookup for use classification'!$E$13,C258))),'[1]Lookup for use classification'!$A$13,IF(OR(ISNUMBER(SEARCH('[1]Lookup for use classification'!$B$14,C258)),ISNUMBER(SEARCH('[1]Lookup for use classification'!$C$14,C258))),'[1]Lookup for use classification'!$A$14,"Other"))))))))))))</f>
        <v>Other</v>
      </c>
      <c r="E258" s="169">
        <v>200</v>
      </c>
      <c r="F258" s="170"/>
      <c r="G258" s="170"/>
    </row>
    <row r="259" spans="1:12" hidden="1">
      <c r="A259" s="187" t="s">
        <v>1819</v>
      </c>
      <c r="B259" s="167" t="s">
        <v>4456</v>
      </c>
      <c r="C259" s="168" t="s">
        <v>1816</v>
      </c>
      <c r="D259" s="6" t="str">
        <f>IF(OR(ISNUMBER(SEARCH('[1]Lookup for use classification'!$B$1,C259)),ISNUMBER(SEARCH('[1]Lookup for use classification'!$C$1,C259)),ISNUMBER(SEARCH('[1]Lookup for use classification'!$D$1,C259)),ISNUMBER(SEARCH('[1]Lookup for use classification'!$E$1,C259))),'[1]Lookup for use classification'!$A$1,IF(ISNUMBER(SEARCH('[1]Lookup for use classification'!$B$2,C259)),'[1]Lookup for use classification'!$A$2,IF(ISNUMBER(SEARCH('[1]Lookup for use classification'!$B$3,C259)),'[1]Lookup for use classification'!$A$3,IF(OR(ISNUMBER(SEARCH('[1]Lookup for use classification'!$B$4,C259)),ISNUMBER(SEARCH('[1]Lookup for use classification'!$C$4,C259)),ISNUMBER(SEARCH('[1]Lookup for use classification'!$D$4,C259)),ISNUMBER(SEARCH('[1]Lookup for use classification'!$E$4,C259))),'[1]Lookup for use classification'!$A$4,IF(OR(ISNUMBER(SEARCH('[1]Lookup for use classification'!$B$5,C259)),ISNUMBER(SEARCH('[1]Lookup for use classification'!$C$5,C259)),ISNUMBER(SEARCH('[1]Lookup for use classification'!$D$5,C259))),'[1]Lookup for use classification'!$A$5,IF(OR(ISNUMBER(SEARCH('[1]Lookup for use classification'!$B$7,C259)),ISNUMBER(SEARCH('[1]Lookup for use classification'!$C$7,C259)),ISNUMBER(SEARCH('[1]Lookup for use classification'!$D$7,C259))),'[1]Lookup for use classification'!$A$7,IF(OR(ISNUMBER(SEARCH('[1]Lookup for use classification'!$B$9,C259)),ISNUMBER(SEARCH('[1]Lookup for use classification'!$C$9,C259)),ISNUMBER(SEARCH('[1]Lookup for use classification'!$D$9,C259)),ISNUMBER(SEARCH('[1]Lookup for use classification'!$E$9,C259)),ISNUMBER(SEARCH('[1]Lookup for use classification'!$F$9,C259)),ISNUMBER(SEARCH('[1]Lookup for use classification'!$G$9,C259)),ISNUMBER(SEARCH('[1]Lookup for use classification'!$H$9,C259)),ISNUMBER(SEARCH('[1]Lookup for use classification'!$I$9,C259)),ISNUMBER(SEARCH('[1]Lookup for use classification'!$J$9,C259)),ISNUMBER(SEARCH('[1]Lookup for use classification'!$K$9,C259))),'[1]Lookup for use classification'!$A$9,IF(OR(ISNUMBER(SEARCH('[1]Lookup for use classification'!$B$10,C259)),ISNUMBER(SEARCH('[1]Lookup for use classification'!$C$10,C259)),ISNUMBER(SEARCH('[1]Lookup for use classification'!$D$10,C259)),ISNUMBER(SEARCH('[1]Lookup for use classification'!$E$10,C259)),ISNUMBER(SEARCH('[1]Lookup for use classification'!$F$10,C259)),ISNUMBER(SEARCH('[1]Lookup for use classification'!$G$10,C259))),'[1]Lookup for use classification'!$A$10,IF(OR(ISNUMBER(SEARCH('[1]Lookup for use classification'!$B$11,C259)),ISNUMBER(SEARCH('[1]Lookup for use classification'!$C$11,C259))),'[1]Lookup for use classification'!$A$11,IF(OR(ISNUMBER(SEARCH('[1]Lookup for use classification'!$B$12,C259)),ISNUMBER(SEARCH('[1]Lookup for use classification'!$C$12,C259))),'[1]Lookup for use classification'!$A$12,IF(OR(ISNUMBER(SEARCH('[1]Lookup for use classification'!$B$13,C259)),ISNUMBER(SEARCH('[1]Lookup for use classification'!$C$13,C259)),ISNUMBER(SEARCH('[1]Lookup for use classification'!$D$13,C259)),,ISNUMBER(SEARCH('[1]Lookup for use classification'!$C$13,C259)),ISNUMBER(SEARCH('[1]Lookup for use classification'!$E$13,C259))),'[1]Lookup for use classification'!$A$13,IF(OR(ISNUMBER(SEARCH('[1]Lookup for use classification'!$B$14,C259)),ISNUMBER(SEARCH('[1]Lookup for use classification'!$C$14,C259))),'[1]Lookup for use classification'!$A$14,"Other"))))))))))))</f>
        <v>Other</v>
      </c>
      <c r="E259" s="169">
        <v>1400</v>
      </c>
      <c r="F259" s="170"/>
      <c r="G259" s="170"/>
    </row>
    <row r="260" spans="1:12" hidden="1">
      <c r="A260" s="138" t="s">
        <v>1819</v>
      </c>
      <c r="B260" s="8" t="str">
        <f>IF(ISNA(VLOOKUP(CONCATENATE(A260,C260),EUS!$B$2:$B$1939,1,FALSE)),"","End Use Study")</f>
        <v>End Use Study</v>
      </c>
      <c r="C260" s="8" t="s">
        <v>1172</v>
      </c>
      <c r="D260" s="6" t="str">
        <f>IF(OR(ISNUMBER(SEARCH('[1]Lookup for use classification'!$B$1,C260)),ISNUMBER(SEARCH('[1]Lookup for use classification'!$C$1,C260)),ISNUMBER(SEARCH('[1]Lookup for use classification'!$D$1,C260)),ISNUMBER(SEARCH('[1]Lookup for use classification'!$E$1,C260))),'[1]Lookup for use classification'!$A$1,IF(ISNUMBER(SEARCH('[1]Lookup for use classification'!$B$2,C260)),'[1]Lookup for use classification'!$A$2,IF(ISNUMBER(SEARCH('[1]Lookup for use classification'!$B$3,C260)),'[1]Lookup for use classification'!$A$3,IF(OR(ISNUMBER(SEARCH('[1]Lookup for use classification'!$B$4,C260)),ISNUMBER(SEARCH('[1]Lookup for use classification'!$C$4,C260)),ISNUMBER(SEARCH('[1]Lookup for use classification'!$D$4,C260)),ISNUMBER(SEARCH('[1]Lookup for use classification'!$E$4,C260))),'[1]Lookup for use classification'!$A$4,IF(OR(ISNUMBER(SEARCH('[1]Lookup for use classification'!$B$5,C260)),ISNUMBER(SEARCH('[1]Lookup for use classification'!$C$5,C260)),ISNUMBER(SEARCH('[1]Lookup for use classification'!$D$5,C260))),'[1]Lookup for use classification'!$A$5,IF(OR(ISNUMBER(SEARCH('[1]Lookup for use classification'!$B$7,C260)),ISNUMBER(SEARCH('[1]Lookup for use classification'!$C$7,C260)),ISNUMBER(SEARCH('[1]Lookup for use classification'!$D$7,C260))),'[1]Lookup for use classification'!$A$7,IF(OR(ISNUMBER(SEARCH('[1]Lookup for use classification'!$B$9,C260)),ISNUMBER(SEARCH('[1]Lookup for use classification'!$C$9,C260)),ISNUMBER(SEARCH('[1]Lookup for use classification'!$D$9,C260)),ISNUMBER(SEARCH('[1]Lookup for use classification'!$E$9,C260)),ISNUMBER(SEARCH('[1]Lookup for use classification'!$F$9,C260)),ISNUMBER(SEARCH('[1]Lookup for use classification'!$G$9,C260)),ISNUMBER(SEARCH('[1]Lookup for use classification'!$H$9,C260)),ISNUMBER(SEARCH('[1]Lookup for use classification'!$I$9,C260)),ISNUMBER(SEARCH('[1]Lookup for use classification'!$J$9,C260)),ISNUMBER(SEARCH('[1]Lookup for use classification'!$K$9,C260))),'[1]Lookup for use classification'!$A$9,IF(OR(ISNUMBER(SEARCH('[1]Lookup for use classification'!$B$10,C260)),ISNUMBER(SEARCH('[1]Lookup for use classification'!$C$10,C260)),ISNUMBER(SEARCH('[1]Lookup for use classification'!$D$10,C260)),ISNUMBER(SEARCH('[1]Lookup for use classification'!$E$10,C260)),ISNUMBER(SEARCH('[1]Lookup for use classification'!$F$10,C260)),ISNUMBER(SEARCH('[1]Lookup for use classification'!$G$10,C260))),'[1]Lookup for use classification'!$A$10,IF(OR(ISNUMBER(SEARCH('[1]Lookup for use classification'!$B$11,C260)),ISNUMBER(SEARCH('[1]Lookup for use classification'!$C$11,C260))),'[1]Lookup for use classification'!$A$11,IF(OR(ISNUMBER(SEARCH('[1]Lookup for use classification'!$B$12,C260)),ISNUMBER(SEARCH('[1]Lookup for use classification'!$C$12,C260))),'[1]Lookup for use classification'!$A$12,IF(OR(ISNUMBER(SEARCH('[1]Lookup for use classification'!$B$13,C260)),ISNUMBER(SEARCH('[1]Lookup for use classification'!$C$13,C260)),ISNUMBER(SEARCH('[1]Lookup for use classification'!$D$13,C260)),,ISNUMBER(SEARCH('[1]Lookup for use classification'!$C$13,C260)),ISNUMBER(SEARCH('[1]Lookup for use classification'!$E$13,C260))),'[1]Lookup for use classification'!$A$13,IF(OR(ISNUMBER(SEARCH('[1]Lookup for use classification'!$B$14,C260)),ISNUMBER(SEARCH('[1]Lookup for use classification'!$C$14,C260))),'[1]Lookup for use classification'!$A$14,"Other"))))))))))))</f>
        <v>Other</v>
      </c>
      <c r="E260" s="9">
        <v>2400</v>
      </c>
      <c r="F260" s="9"/>
      <c r="G260" s="9"/>
      <c r="H260" s="164">
        <v>500</v>
      </c>
      <c r="I260" s="164"/>
      <c r="J260" s="7">
        <v>691</v>
      </c>
      <c r="L260" s="6"/>
    </row>
    <row r="261" spans="1:12" hidden="1">
      <c r="A261" s="188" t="s">
        <v>2602</v>
      </c>
      <c r="B261" s="8" t="str">
        <f>IF(ISNA(VLOOKUP(CONCATENATE(A261,C261),ARIS!$A$1:$A$959,1,FALSE)),"","ARIS")</f>
        <v>ARIS</v>
      </c>
      <c r="C261" s="162" t="s">
        <v>2603</v>
      </c>
      <c r="D261" s="6" t="str">
        <f>IF(OR(ISNUMBER(SEARCH('[1]Lookup for use classification'!$B$1,C261)),ISNUMBER(SEARCH('[1]Lookup for use classification'!$C$1,C261)),ISNUMBER(SEARCH('[1]Lookup for use classification'!$D$1,C261)),ISNUMBER(SEARCH('[1]Lookup for use classification'!$E$1,C261))),'[1]Lookup for use classification'!$A$1,IF(ISNUMBER(SEARCH('[1]Lookup for use classification'!$B$2,C261)),'[1]Lookup for use classification'!$A$2,IF(ISNUMBER(SEARCH('[1]Lookup for use classification'!$B$3,C261)),'[1]Lookup for use classification'!$A$3,IF(OR(ISNUMBER(SEARCH('[1]Lookup for use classification'!$B$4,C261)),ISNUMBER(SEARCH('[1]Lookup for use classification'!$C$4,C261)),ISNUMBER(SEARCH('[1]Lookup for use classification'!$D$4,C261)),ISNUMBER(SEARCH('[1]Lookup for use classification'!$E$4,C261))),'[1]Lookup for use classification'!$A$4,IF(OR(ISNUMBER(SEARCH('[1]Lookup for use classification'!$B$5,C261)),ISNUMBER(SEARCH('[1]Lookup for use classification'!$C$5,C261)),ISNUMBER(SEARCH('[1]Lookup for use classification'!$D$5,C261))),'[1]Lookup for use classification'!$A$5,IF(OR(ISNUMBER(SEARCH('[1]Lookup for use classification'!$B$7,C261)),ISNUMBER(SEARCH('[1]Lookup for use classification'!$C$7,C261)),ISNUMBER(SEARCH('[1]Lookup for use classification'!$D$7,C261))),'[1]Lookup for use classification'!$A$7,IF(OR(ISNUMBER(SEARCH('[1]Lookup for use classification'!$B$9,C261)),ISNUMBER(SEARCH('[1]Lookup for use classification'!$C$9,C261)),ISNUMBER(SEARCH('[1]Lookup for use classification'!$D$9,C261)),ISNUMBER(SEARCH('[1]Lookup for use classification'!$E$9,C261)),ISNUMBER(SEARCH('[1]Lookup for use classification'!$F$9,C261)),ISNUMBER(SEARCH('[1]Lookup for use classification'!$G$9,C261)),ISNUMBER(SEARCH('[1]Lookup for use classification'!$H$9,C261)),ISNUMBER(SEARCH('[1]Lookup for use classification'!$I$9,C261)),ISNUMBER(SEARCH('[1]Lookup for use classification'!$J$9,C261)),ISNUMBER(SEARCH('[1]Lookup for use classification'!$K$9,C261))),'[1]Lookup for use classification'!$A$9,IF(OR(ISNUMBER(SEARCH('[1]Lookup for use classification'!$B$10,C261)),ISNUMBER(SEARCH('[1]Lookup for use classification'!$C$10,C261)),ISNUMBER(SEARCH('[1]Lookup for use classification'!$D$10,C261)),ISNUMBER(SEARCH('[1]Lookup for use classification'!$E$10,C261)),ISNUMBER(SEARCH('[1]Lookup for use classification'!$F$10,C261)),ISNUMBER(SEARCH('[1]Lookup for use classification'!$G$10,C261))),'[1]Lookup for use classification'!$A$10,IF(OR(ISNUMBER(SEARCH('[1]Lookup for use classification'!$B$11,C261)),ISNUMBER(SEARCH('[1]Lookup for use classification'!$C$11,C261))),'[1]Lookup for use classification'!$A$11,IF(OR(ISNUMBER(SEARCH('[1]Lookup for use classification'!$B$12,C261)),ISNUMBER(SEARCH('[1]Lookup for use classification'!$C$12,C261))),'[1]Lookup for use classification'!$A$12,IF(OR(ISNUMBER(SEARCH('[1]Lookup for use classification'!$B$13,C261)),ISNUMBER(SEARCH('[1]Lookup for use classification'!$C$13,C261)),ISNUMBER(SEARCH('[1]Lookup for use classification'!$D$13,C261)),,ISNUMBER(SEARCH('[1]Lookup for use classification'!$C$13,C261)),ISNUMBER(SEARCH('[1]Lookup for use classification'!$E$13,C261))),'[1]Lookup for use classification'!$A$13,IF(OR(ISNUMBER(SEARCH('[1]Lookup for use classification'!$B$14,C261)),ISNUMBER(SEARCH('[1]Lookup for use classification'!$C$14,C261))),'[1]Lookup for use classification'!$A$14,"Other"))))))))))))</f>
        <v>Other</v>
      </c>
      <c r="E261" s="163">
        <v>4250</v>
      </c>
      <c r="F261" s="163"/>
      <c r="G261" s="163"/>
      <c r="H261" s="164">
        <v>970.72992700729924</v>
      </c>
      <c r="I261" s="164"/>
    </row>
    <row r="262" spans="1:12" hidden="1">
      <c r="A262" s="187" t="s">
        <v>1819</v>
      </c>
      <c r="B262" s="167" t="s">
        <v>4456</v>
      </c>
      <c r="C262" s="168" t="s">
        <v>201</v>
      </c>
      <c r="D262" s="6" t="str">
        <f>IF(OR(ISNUMBER(SEARCH('[1]Lookup for use classification'!$B$1,C262)),ISNUMBER(SEARCH('[1]Lookup for use classification'!$C$1,C262)),ISNUMBER(SEARCH('[1]Lookup for use classification'!$D$1,C262)),ISNUMBER(SEARCH('[1]Lookup for use classification'!$E$1,C262))),'[1]Lookup for use classification'!$A$1,IF(ISNUMBER(SEARCH('[1]Lookup for use classification'!$B$2,C262)),'[1]Lookup for use classification'!$A$2,IF(ISNUMBER(SEARCH('[1]Lookup for use classification'!$B$3,C262)),'[1]Lookup for use classification'!$A$3,IF(OR(ISNUMBER(SEARCH('[1]Lookup for use classification'!$B$4,C262)),ISNUMBER(SEARCH('[1]Lookup for use classification'!$C$4,C262)),ISNUMBER(SEARCH('[1]Lookup for use classification'!$D$4,C262)),ISNUMBER(SEARCH('[1]Lookup for use classification'!$E$4,C262))),'[1]Lookup for use classification'!$A$4,IF(OR(ISNUMBER(SEARCH('[1]Lookup for use classification'!$B$5,C262)),ISNUMBER(SEARCH('[1]Lookup for use classification'!$C$5,C262)),ISNUMBER(SEARCH('[1]Lookup for use classification'!$D$5,C262))),'[1]Lookup for use classification'!$A$5,IF(OR(ISNUMBER(SEARCH('[1]Lookup for use classification'!$B$7,C262)),ISNUMBER(SEARCH('[1]Lookup for use classification'!$C$7,C262)),ISNUMBER(SEARCH('[1]Lookup for use classification'!$D$7,C262))),'[1]Lookup for use classification'!$A$7,IF(OR(ISNUMBER(SEARCH('[1]Lookup for use classification'!$B$9,C262)),ISNUMBER(SEARCH('[1]Lookup for use classification'!$C$9,C262)),ISNUMBER(SEARCH('[1]Lookup for use classification'!$D$9,C262)),ISNUMBER(SEARCH('[1]Lookup for use classification'!$E$9,C262)),ISNUMBER(SEARCH('[1]Lookup for use classification'!$F$9,C262)),ISNUMBER(SEARCH('[1]Lookup for use classification'!$G$9,C262)),ISNUMBER(SEARCH('[1]Lookup for use classification'!$H$9,C262)),ISNUMBER(SEARCH('[1]Lookup for use classification'!$I$9,C262)),ISNUMBER(SEARCH('[1]Lookup for use classification'!$J$9,C262)),ISNUMBER(SEARCH('[1]Lookup for use classification'!$K$9,C262))),'[1]Lookup for use classification'!$A$9,IF(OR(ISNUMBER(SEARCH('[1]Lookup for use classification'!$B$10,C262)),ISNUMBER(SEARCH('[1]Lookup for use classification'!$C$10,C262)),ISNUMBER(SEARCH('[1]Lookup for use classification'!$D$10,C262)),ISNUMBER(SEARCH('[1]Lookup for use classification'!$E$10,C262)),ISNUMBER(SEARCH('[1]Lookup for use classification'!$F$10,C262)),ISNUMBER(SEARCH('[1]Lookup for use classification'!$G$10,C262))),'[1]Lookup for use classification'!$A$10,IF(OR(ISNUMBER(SEARCH('[1]Lookup for use classification'!$B$11,C262)),ISNUMBER(SEARCH('[1]Lookup for use classification'!$C$11,C262))),'[1]Lookup for use classification'!$A$11,IF(OR(ISNUMBER(SEARCH('[1]Lookup for use classification'!$B$12,C262)),ISNUMBER(SEARCH('[1]Lookup for use classification'!$C$12,C262))),'[1]Lookup for use classification'!$A$12,IF(OR(ISNUMBER(SEARCH('[1]Lookup for use classification'!$B$13,C262)),ISNUMBER(SEARCH('[1]Lookup for use classification'!$C$13,C262)),ISNUMBER(SEARCH('[1]Lookup for use classification'!$D$13,C262)),,ISNUMBER(SEARCH('[1]Lookup for use classification'!$C$13,C262)),ISNUMBER(SEARCH('[1]Lookup for use classification'!$E$13,C262))),'[1]Lookup for use classification'!$A$13,IF(OR(ISNUMBER(SEARCH('[1]Lookup for use classification'!$B$14,C262)),ISNUMBER(SEARCH('[1]Lookup for use classification'!$C$14,C262))),'[1]Lookup for use classification'!$A$14,"Other"))))))))))))</f>
        <v>Public Safety</v>
      </c>
      <c r="E262" s="169">
        <v>600</v>
      </c>
      <c r="F262" s="170"/>
      <c r="G262" s="170"/>
    </row>
    <row r="263" spans="1:12" hidden="1">
      <c r="A263" s="138" t="s">
        <v>1819</v>
      </c>
      <c r="B263" s="8" t="str">
        <f>IF(ISNA(VLOOKUP(CONCATENATE(A263,C263),EUS!$B$2:$B$1939,1,FALSE)),"","End Use Study")</f>
        <v>End Use Study</v>
      </c>
      <c r="C263" s="8" t="s">
        <v>1994</v>
      </c>
      <c r="D263" s="165" t="s">
        <v>1980</v>
      </c>
      <c r="E263" s="9"/>
      <c r="F263" s="9"/>
      <c r="G263" s="9"/>
      <c r="H263" s="164"/>
      <c r="I263" s="164"/>
      <c r="J263" s="7"/>
      <c r="L263" s="6"/>
    </row>
    <row r="264" spans="1:12" hidden="1">
      <c r="A264" s="187" t="s">
        <v>1819</v>
      </c>
      <c r="B264" s="167" t="s">
        <v>4456</v>
      </c>
      <c r="C264" s="168" t="s">
        <v>66</v>
      </c>
      <c r="D264" s="6" t="str">
        <f>IF(OR(ISNUMBER(SEARCH('[1]Lookup for use classification'!$B$1,C264)),ISNUMBER(SEARCH('[1]Lookup for use classification'!$C$1,C264)),ISNUMBER(SEARCH('[1]Lookup for use classification'!$D$1,C264)),ISNUMBER(SEARCH('[1]Lookup for use classification'!$E$1,C264))),'[1]Lookup for use classification'!$A$1,IF(ISNUMBER(SEARCH('[1]Lookup for use classification'!$B$2,C264)),'[1]Lookup for use classification'!$A$2,IF(ISNUMBER(SEARCH('[1]Lookup for use classification'!$B$3,C264)),'[1]Lookup for use classification'!$A$3,IF(OR(ISNUMBER(SEARCH('[1]Lookup for use classification'!$B$4,C264)),ISNUMBER(SEARCH('[1]Lookup for use classification'!$C$4,C264)),ISNUMBER(SEARCH('[1]Lookup for use classification'!$D$4,C264)),ISNUMBER(SEARCH('[1]Lookup for use classification'!$E$4,C264))),'[1]Lookup for use classification'!$A$4,IF(OR(ISNUMBER(SEARCH('[1]Lookup for use classification'!$B$5,C264)),ISNUMBER(SEARCH('[1]Lookup for use classification'!$C$5,C264)),ISNUMBER(SEARCH('[1]Lookup for use classification'!$D$5,C264))),'[1]Lookup for use classification'!$A$5,IF(OR(ISNUMBER(SEARCH('[1]Lookup for use classification'!$B$7,C264)),ISNUMBER(SEARCH('[1]Lookup for use classification'!$C$7,C264)),ISNUMBER(SEARCH('[1]Lookup for use classification'!$D$7,C264))),'[1]Lookup for use classification'!$A$7,IF(OR(ISNUMBER(SEARCH('[1]Lookup for use classification'!$B$9,C264)),ISNUMBER(SEARCH('[1]Lookup for use classification'!$C$9,C264)),ISNUMBER(SEARCH('[1]Lookup for use classification'!$D$9,C264)),ISNUMBER(SEARCH('[1]Lookup for use classification'!$E$9,C264)),ISNUMBER(SEARCH('[1]Lookup for use classification'!$F$9,C264)),ISNUMBER(SEARCH('[1]Lookup for use classification'!$G$9,C264)),ISNUMBER(SEARCH('[1]Lookup for use classification'!$H$9,C264)),ISNUMBER(SEARCH('[1]Lookup for use classification'!$I$9,C264)),ISNUMBER(SEARCH('[1]Lookup for use classification'!$J$9,C264)),ISNUMBER(SEARCH('[1]Lookup for use classification'!$K$9,C264))),'[1]Lookup for use classification'!$A$9,IF(OR(ISNUMBER(SEARCH('[1]Lookup for use classification'!$B$10,C264)),ISNUMBER(SEARCH('[1]Lookup for use classification'!$C$10,C264)),ISNUMBER(SEARCH('[1]Lookup for use classification'!$D$10,C264)),ISNUMBER(SEARCH('[1]Lookup for use classification'!$E$10,C264)),ISNUMBER(SEARCH('[1]Lookup for use classification'!$F$10,C264)),ISNUMBER(SEARCH('[1]Lookup for use classification'!$G$10,C264))),'[1]Lookup for use classification'!$A$10,IF(OR(ISNUMBER(SEARCH('[1]Lookup for use classification'!$B$11,C264)),ISNUMBER(SEARCH('[1]Lookup for use classification'!$C$11,C264))),'[1]Lookup for use classification'!$A$11,IF(OR(ISNUMBER(SEARCH('[1]Lookup for use classification'!$B$12,C264)),ISNUMBER(SEARCH('[1]Lookup for use classification'!$C$12,C264))),'[1]Lookup for use classification'!$A$12,IF(OR(ISNUMBER(SEARCH('[1]Lookup for use classification'!$B$13,C264)),ISNUMBER(SEARCH('[1]Lookup for use classification'!$C$13,C264)),ISNUMBER(SEARCH('[1]Lookup for use classification'!$D$13,C264)),,ISNUMBER(SEARCH('[1]Lookup for use classification'!$C$13,C264)),ISNUMBER(SEARCH('[1]Lookup for use classification'!$E$13,C264))),'[1]Lookup for use classification'!$A$13,IF(OR(ISNUMBER(SEARCH('[1]Lookup for use classification'!$B$14,C264)),ISNUMBER(SEARCH('[1]Lookup for use classification'!$C$14,C264))),'[1]Lookup for use classification'!$A$14,"Other"))))))))))))</f>
        <v>Water &amp; Sewer</v>
      </c>
      <c r="E264" s="169">
        <v>900</v>
      </c>
      <c r="F264" s="170"/>
      <c r="G264" s="170"/>
    </row>
    <row r="265" spans="1:12" hidden="1">
      <c r="A265" s="187" t="s">
        <v>83</v>
      </c>
      <c r="B265" s="167" t="s">
        <v>4456</v>
      </c>
      <c r="C265" s="174" t="s">
        <v>94</v>
      </c>
      <c r="D265" s="6" t="s">
        <v>3335</v>
      </c>
      <c r="E265" s="175">
        <v>1200</v>
      </c>
      <c r="F265" s="176"/>
      <c r="G265" s="176"/>
    </row>
    <row r="266" spans="1:12" hidden="1">
      <c r="A266" s="187" t="s">
        <v>83</v>
      </c>
      <c r="B266" s="167" t="s">
        <v>4456</v>
      </c>
      <c r="C266" s="174" t="s">
        <v>95</v>
      </c>
      <c r="D266" s="6" t="s">
        <v>3335</v>
      </c>
      <c r="E266" s="175">
        <v>1200</v>
      </c>
      <c r="F266" s="176"/>
      <c r="G266" s="176"/>
    </row>
    <row r="267" spans="1:12" hidden="1">
      <c r="A267" s="187" t="s">
        <v>83</v>
      </c>
      <c r="B267" s="167" t="s">
        <v>4456</v>
      </c>
      <c r="C267" s="174" t="s">
        <v>89</v>
      </c>
      <c r="D267" s="6" t="str">
        <f>IF(OR(ISNUMBER(SEARCH('[1]Lookup for use classification'!$B$1,C267)),ISNUMBER(SEARCH('[1]Lookup for use classification'!$C$1,C267)),ISNUMBER(SEARCH('[1]Lookup for use classification'!$D$1,C267)),ISNUMBER(SEARCH('[1]Lookup for use classification'!$E$1,C267))),'[1]Lookup for use classification'!$A$1,IF(ISNUMBER(SEARCH('[1]Lookup for use classification'!$B$2,C267)),'[1]Lookup for use classification'!$A$2,IF(ISNUMBER(SEARCH('[1]Lookup for use classification'!$B$3,C267)),'[1]Lookup for use classification'!$A$3,IF(OR(ISNUMBER(SEARCH('[1]Lookup for use classification'!$B$4,C267)),ISNUMBER(SEARCH('[1]Lookup for use classification'!$C$4,C267)),ISNUMBER(SEARCH('[1]Lookup for use classification'!$D$4,C267)),ISNUMBER(SEARCH('[1]Lookup for use classification'!$E$4,C267))),'[1]Lookup for use classification'!$A$4,IF(OR(ISNUMBER(SEARCH('[1]Lookup for use classification'!$B$5,C267)),ISNUMBER(SEARCH('[1]Lookup for use classification'!$C$5,C267)),ISNUMBER(SEARCH('[1]Lookup for use classification'!$D$5,C267))),'[1]Lookup for use classification'!$A$5,IF(OR(ISNUMBER(SEARCH('[1]Lookup for use classification'!$B$7,C267)),ISNUMBER(SEARCH('[1]Lookup for use classification'!$C$7,C267)),ISNUMBER(SEARCH('[1]Lookup for use classification'!$D$7,C267))),'[1]Lookup for use classification'!$A$7,IF(OR(ISNUMBER(SEARCH('[1]Lookup for use classification'!$B$9,C267)),ISNUMBER(SEARCH('[1]Lookup for use classification'!$C$9,C267)),ISNUMBER(SEARCH('[1]Lookup for use classification'!$D$9,C267)),ISNUMBER(SEARCH('[1]Lookup for use classification'!$E$9,C267)),ISNUMBER(SEARCH('[1]Lookup for use classification'!$F$9,C267)),ISNUMBER(SEARCH('[1]Lookup for use classification'!$G$9,C267)),ISNUMBER(SEARCH('[1]Lookup for use classification'!$H$9,C267)),ISNUMBER(SEARCH('[1]Lookup for use classification'!$I$9,C267)),ISNUMBER(SEARCH('[1]Lookup for use classification'!$J$9,C267)),ISNUMBER(SEARCH('[1]Lookup for use classification'!$K$9,C267))),'[1]Lookup for use classification'!$A$9,IF(OR(ISNUMBER(SEARCH('[1]Lookup for use classification'!$B$10,C267)),ISNUMBER(SEARCH('[1]Lookup for use classification'!$C$10,C267)),ISNUMBER(SEARCH('[1]Lookup for use classification'!$D$10,C267)),ISNUMBER(SEARCH('[1]Lookup for use classification'!$E$10,C267)),ISNUMBER(SEARCH('[1]Lookup for use classification'!$F$10,C267)),ISNUMBER(SEARCH('[1]Lookup for use classification'!$G$10,C267))),'[1]Lookup for use classification'!$A$10,IF(OR(ISNUMBER(SEARCH('[1]Lookup for use classification'!$B$11,C267)),ISNUMBER(SEARCH('[1]Lookup for use classification'!$C$11,C267))),'[1]Lookup for use classification'!$A$11,IF(OR(ISNUMBER(SEARCH('[1]Lookup for use classification'!$B$12,C267)),ISNUMBER(SEARCH('[1]Lookup for use classification'!$C$12,C267))),'[1]Lookup for use classification'!$A$12,IF(OR(ISNUMBER(SEARCH('[1]Lookup for use classification'!$B$13,C267)),ISNUMBER(SEARCH('[1]Lookup for use classification'!$C$13,C267)),ISNUMBER(SEARCH('[1]Lookup for use classification'!$D$13,C267)),,ISNUMBER(SEARCH('[1]Lookup for use classification'!$C$13,C267)),ISNUMBER(SEARCH('[1]Lookup for use classification'!$E$13,C267))),'[1]Lookup for use classification'!$A$13,IF(OR(ISNUMBER(SEARCH('[1]Lookup for use classification'!$B$14,C267)),ISNUMBER(SEARCH('[1]Lookup for use classification'!$C$14,C267))),'[1]Lookup for use classification'!$A$14,"Other"))))))))))))</f>
        <v>Education - K - 12</v>
      </c>
      <c r="E267" s="175">
        <v>3406</v>
      </c>
      <c r="F267" s="176"/>
      <c r="G267" s="176"/>
    </row>
    <row r="268" spans="1:12" hidden="1">
      <c r="A268" s="187" t="s">
        <v>83</v>
      </c>
      <c r="B268" s="167" t="s">
        <v>4456</v>
      </c>
      <c r="C268" s="174" t="s">
        <v>91</v>
      </c>
      <c r="D268" s="6" t="str">
        <f>IF(OR(ISNUMBER(SEARCH('[1]Lookup for use classification'!$B$1,C268)),ISNUMBER(SEARCH('[1]Lookup for use classification'!$C$1,C268)),ISNUMBER(SEARCH('[1]Lookup for use classification'!$D$1,C268)),ISNUMBER(SEARCH('[1]Lookup for use classification'!$E$1,C268))),'[1]Lookup for use classification'!$A$1,IF(ISNUMBER(SEARCH('[1]Lookup for use classification'!$B$2,C268)),'[1]Lookup for use classification'!$A$2,IF(ISNUMBER(SEARCH('[1]Lookup for use classification'!$B$3,C268)),'[1]Lookup for use classification'!$A$3,IF(OR(ISNUMBER(SEARCH('[1]Lookup for use classification'!$B$4,C268)),ISNUMBER(SEARCH('[1]Lookup for use classification'!$C$4,C268)),ISNUMBER(SEARCH('[1]Lookup for use classification'!$D$4,C268)),ISNUMBER(SEARCH('[1]Lookup for use classification'!$E$4,C268))),'[1]Lookup for use classification'!$A$4,IF(OR(ISNUMBER(SEARCH('[1]Lookup for use classification'!$B$5,C268)),ISNUMBER(SEARCH('[1]Lookup for use classification'!$C$5,C268)),ISNUMBER(SEARCH('[1]Lookup for use classification'!$D$5,C268))),'[1]Lookup for use classification'!$A$5,IF(OR(ISNUMBER(SEARCH('[1]Lookup for use classification'!$B$7,C268)),ISNUMBER(SEARCH('[1]Lookup for use classification'!$C$7,C268)),ISNUMBER(SEARCH('[1]Lookup for use classification'!$D$7,C268))),'[1]Lookup for use classification'!$A$7,IF(OR(ISNUMBER(SEARCH('[1]Lookup for use classification'!$B$9,C268)),ISNUMBER(SEARCH('[1]Lookup for use classification'!$C$9,C268)),ISNUMBER(SEARCH('[1]Lookup for use classification'!$D$9,C268)),ISNUMBER(SEARCH('[1]Lookup for use classification'!$E$9,C268)),ISNUMBER(SEARCH('[1]Lookup for use classification'!$F$9,C268)),ISNUMBER(SEARCH('[1]Lookup for use classification'!$G$9,C268)),ISNUMBER(SEARCH('[1]Lookup for use classification'!$H$9,C268)),ISNUMBER(SEARCH('[1]Lookup for use classification'!$I$9,C268)),ISNUMBER(SEARCH('[1]Lookup for use classification'!$J$9,C268)),ISNUMBER(SEARCH('[1]Lookup for use classification'!$K$9,C268))),'[1]Lookup for use classification'!$A$9,IF(OR(ISNUMBER(SEARCH('[1]Lookup for use classification'!$B$10,C268)),ISNUMBER(SEARCH('[1]Lookup for use classification'!$C$10,C268)),ISNUMBER(SEARCH('[1]Lookup for use classification'!$D$10,C268)),ISNUMBER(SEARCH('[1]Lookup for use classification'!$E$10,C268)),ISNUMBER(SEARCH('[1]Lookup for use classification'!$F$10,C268)),ISNUMBER(SEARCH('[1]Lookup for use classification'!$G$10,C268))),'[1]Lookup for use classification'!$A$10,IF(OR(ISNUMBER(SEARCH('[1]Lookup for use classification'!$B$11,C268)),ISNUMBER(SEARCH('[1]Lookup for use classification'!$C$11,C268))),'[1]Lookup for use classification'!$A$11,IF(OR(ISNUMBER(SEARCH('[1]Lookup for use classification'!$B$12,C268)),ISNUMBER(SEARCH('[1]Lookup for use classification'!$C$12,C268))),'[1]Lookup for use classification'!$A$12,IF(OR(ISNUMBER(SEARCH('[1]Lookup for use classification'!$B$13,C268)),ISNUMBER(SEARCH('[1]Lookup for use classification'!$C$13,C268)),ISNUMBER(SEARCH('[1]Lookup for use classification'!$D$13,C268)),,ISNUMBER(SEARCH('[1]Lookup for use classification'!$C$13,C268)),ISNUMBER(SEARCH('[1]Lookup for use classification'!$E$13,C268))),'[1]Lookup for use classification'!$A$13,IF(OR(ISNUMBER(SEARCH('[1]Lookup for use classification'!$B$14,C268)),ISNUMBER(SEARCH('[1]Lookup for use classification'!$C$14,C268))),'[1]Lookup for use classification'!$A$14,"Other"))))))))))))</f>
        <v>Education - K - 12</v>
      </c>
      <c r="E268" s="175">
        <v>12470</v>
      </c>
      <c r="F268" s="176"/>
      <c r="G268" s="176"/>
    </row>
    <row r="269" spans="1:12" hidden="1">
      <c r="A269" s="187" t="s">
        <v>83</v>
      </c>
      <c r="B269" s="167" t="s">
        <v>4456</v>
      </c>
      <c r="C269" s="174" t="s">
        <v>87</v>
      </c>
      <c r="D269" s="6" t="str">
        <f>IF(OR(ISNUMBER(SEARCH('[1]Lookup for use classification'!$B$1,C269)),ISNUMBER(SEARCH('[1]Lookup for use classification'!$C$1,C269)),ISNUMBER(SEARCH('[1]Lookup for use classification'!$D$1,C269)),ISNUMBER(SEARCH('[1]Lookup for use classification'!$E$1,C269))),'[1]Lookup for use classification'!$A$1,IF(ISNUMBER(SEARCH('[1]Lookup for use classification'!$B$2,C269)),'[1]Lookup for use classification'!$A$2,IF(ISNUMBER(SEARCH('[1]Lookup for use classification'!$B$3,C269)),'[1]Lookup for use classification'!$A$3,IF(OR(ISNUMBER(SEARCH('[1]Lookup for use classification'!$B$4,C269)),ISNUMBER(SEARCH('[1]Lookup for use classification'!$C$4,C269)),ISNUMBER(SEARCH('[1]Lookup for use classification'!$D$4,C269)),ISNUMBER(SEARCH('[1]Lookup for use classification'!$E$4,C269))),'[1]Lookup for use classification'!$A$4,IF(OR(ISNUMBER(SEARCH('[1]Lookup for use classification'!$B$5,C269)),ISNUMBER(SEARCH('[1]Lookup for use classification'!$C$5,C269)),ISNUMBER(SEARCH('[1]Lookup for use classification'!$D$5,C269))),'[1]Lookup for use classification'!$A$5,IF(OR(ISNUMBER(SEARCH('[1]Lookup for use classification'!$B$7,C269)),ISNUMBER(SEARCH('[1]Lookup for use classification'!$C$7,C269)),ISNUMBER(SEARCH('[1]Lookup for use classification'!$D$7,C269))),'[1]Lookup for use classification'!$A$7,IF(OR(ISNUMBER(SEARCH('[1]Lookup for use classification'!$B$9,C269)),ISNUMBER(SEARCH('[1]Lookup for use classification'!$C$9,C269)),ISNUMBER(SEARCH('[1]Lookup for use classification'!$D$9,C269)),ISNUMBER(SEARCH('[1]Lookup for use classification'!$E$9,C269)),ISNUMBER(SEARCH('[1]Lookup for use classification'!$F$9,C269)),ISNUMBER(SEARCH('[1]Lookup for use classification'!$G$9,C269)),ISNUMBER(SEARCH('[1]Lookup for use classification'!$H$9,C269)),ISNUMBER(SEARCH('[1]Lookup for use classification'!$I$9,C269)),ISNUMBER(SEARCH('[1]Lookup for use classification'!$J$9,C269)),ISNUMBER(SEARCH('[1]Lookup for use classification'!$K$9,C269))),'[1]Lookup for use classification'!$A$9,IF(OR(ISNUMBER(SEARCH('[1]Lookup for use classification'!$B$10,C269)),ISNUMBER(SEARCH('[1]Lookup for use classification'!$C$10,C269)),ISNUMBER(SEARCH('[1]Lookup for use classification'!$D$10,C269)),ISNUMBER(SEARCH('[1]Lookup for use classification'!$E$10,C269)),ISNUMBER(SEARCH('[1]Lookup for use classification'!$F$10,C269)),ISNUMBER(SEARCH('[1]Lookup for use classification'!$G$10,C269))),'[1]Lookup for use classification'!$A$10,IF(OR(ISNUMBER(SEARCH('[1]Lookup for use classification'!$B$11,C269)),ISNUMBER(SEARCH('[1]Lookup for use classification'!$C$11,C269))),'[1]Lookup for use classification'!$A$11,IF(OR(ISNUMBER(SEARCH('[1]Lookup for use classification'!$B$12,C269)),ISNUMBER(SEARCH('[1]Lookup for use classification'!$C$12,C269))),'[1]Lookup for use classification'!$A$12,IF(OR(ISNUMBER(SEARCH('[1]Lookup for use classification'!$B$13,C269)),ISNUMBER(SEARCH('[1]Lookup for use classification'!$C$13,C269)),ISNUMBER(SEARCH('[1]Lookup for use classification'!$D$13,C269)),,ISNUMBER(SEARCH('[1]Lookup for use classification'!$C$13,C269)),ISNUMBER(SEARCH('[1]Lookup for use classification'!$E$13,C269))),'[1]Lookup for use classification'!$A$13,IF(OR(ISNUMBER(SEARCH('[1]Lookup for use classification'!$B$14,C269)),ISNUMBER(SEARCH('[1]Lookup for use classification'!$C$14,C269))),'[1]Lookup for use classification'!$A$14,"Other"))))))))))))</f>
        <v>Health Care - Hospitals</v>
      </c>
      <c r="E269" s="175"/>
      <c r="F269" s="176"/>
      <c r="G269" s="176"/>
    </row>
    <row r="270" spans="1:12" hidden="1">
      <c r="A270" s="187" t="s">
        <v>83</v>
      </c>
      <c r="B270" s="167" t="s">
        <v>4456</v>
      </c>
      <c r="C270" s="174" t="s">
        <v>37</v>
      </c>
      <c r="D270" s="6" t="str">
        <f>IF(OR(ISNUMBER(SEARCH('[1]Lookup for use classification'!$B$1,C270)),ISNUMBER(SEARCH('[1]Lookup for use classification'!$C$1,C270)),ISNUMBER(SEARCH('[1]Lookup for use classification'!$D$1,C270)),ISNUMBER(SEARCH('[1]Lookup for use classification'!$E$1,C270))),'[1]Lookup for use classification'!$A$1,IF(ISNUMBER(SEARCH('[1]Lookup for use classification'!$B$2,C270)),'[1]Lookup for use classification'!$A$2,IF(ISNUMBER(SEARCH('[1]Lookup for use classification'!$B$3,C270)),'[1]Lookup for use classification'!$A$3,IF(OR(ISNUMBER(SEARCH('[1]Lookup for use classification'!$B$4,C270)),ISNUMBER(SEARCH('[1]Lookup for use classification'!$C$4,C270)),ISNUMBER(SEARCH('[1]Lookup for use classification'!$D$4,C270)),ISNUMBER(SEARCH('[1]Lookup for use classification'!$E$4,C270))),'[1]Lookup for use classification'!$A$4,IF(OR(ISNUMBER(SEARCH('[1]Lookup for use classification'!$B$5,C270)),ISNUMBER(SEARCH('[1]Lookup for use classification'!$C$5,C270)),ISNUMBER(SEARCH('[1]Lookup for use classification'!$D$5,C270))),'[1]Lookup for use classification'!$A$5,IF(OR(ISNUMBER(SEARCH('[1]Lookup for use classification'!$B$7,C270)),ISNUMBER(SEARCH('[1]Lookup for use classification'!$C$7,C270)),ISNUMBER(SEARCH('[1]Lookup for use classification'!$D$7,C270))),'[1]Lookup for use classification'!$A$7,IF(OR(ISNUMBER(SEARCH('[1]Lookup for use classification'!$B$9,C270)),ISNUMBER(SEARCH('[1]Lookup for use classification'!$C$9,C270)),ISNUMBER(SEARCH('[1]Lookup for use classification'!$D$9,C270)),ISNUMBER(SEARCH('[1]Lookup for use classification'!$E$9,C270)),ISNUMBER(SEARCH('[1]Lookup for use classification'!$F$9,C270)),ISNUMBER(SEARCH('[1]Lookup for use classification'!$G$9,C270)),ISNUMBER(SEARCH('[1]Lookup for use classification'!$H$9,C270)),ISNUMBER(SEARCH('[1]Lookup for use classification'!$I$9,C270)),ISNUMBER(SEARCH('[1]Lookup for use classification'!$J$9,C270)),ISNUMBER(SEARCH('[1]Lookup for use classification'!$K$9,C270))),'[1]Lookup for use classification'!$A$9,IF(OR(ISNUMBER(SEARCH('[1]Lookup for use classification'!$B$10,C270)),ISNUMBER(SEARCH('[1]Lookup for use classification'!$C$10,C270)),ISNUMBER(SEARCH('[1]Lookup for use classification'!$D$10,C270)),ISNUMBER(SEARCH('[1]Lookup for use classification'!$E$10,C270)),ISNUMBER(SEARCH('[1]Lookup for use classification'!$F$10,C270)),ISNUMBER(SEARCH('[1]Lookup for use classification'!$G$10,C270))),'[1]Lookup for use classification'!$A$10,IF(OR(ISNUMBER(SEARCH('[1]Lookup for use classification'!$B$11,C270)),ISNUMBER(SEARCH('[1]Lookup for use classification'!$C$11,C270))),'[1]Lookup for use classification'!$A$11,IF(OR(ISNUMBER(SEARCH('[1]Lookup for use classification'!$B$12,C270)),ISNUMBER(SEARCH('[1]Lookup for use classification'!$C$12,C270))),'[1]Lookup for use classification'!$A$12,IF(OR(ISNUMBER(SEARCH('[1]Lookup for use classification'!$B$13,C270)),ISNUMBER(SEARCH('[1]Lookup for use classification'!$C$13,C270)),ISNUMBER(SEARCH('[1]Lookup for use classification'!$D$13,C270)),,ISNUMBER(SEARCH('[1]Lookup for use classification'!$C$13,C270)),ISNUMBER(SEARCH('[1]Lookup for use classification'!$E$13,C270))),'[1]Lookup for use classification'!$A$13,IF(OR(ISNUMBER(SEARCH('[1]Lookup for use classification'!$B$14,C270)),ISNUMBER(SEARCH('[1]Lookup for use classification'!$C$14,C270))),'[1]Lookup for use classification'!$A$14,"Other"))))))))))))</f>
        <v>Office</v>
      </c>
      <c r="E270" s="175"/>
      <c r="F270" s="176"/>
      <c r="G270" s="176"/>
    </row>
    <row r="271" spans="1:12" hidden="1">
      <c r="A271" s="187" t="s">
        <v>83</v>
      </c>
      <c r="B271" s="167" t="s">
        <v>4456</v>
      </c>
      <c r="C271" s="174" t="s">
        <v>62</v>
      </c>
      <c r="D271" s="6" t="str">
        <f>IF(OR(ISNUMBER(SEARCH('[1]Lookup for use classification'!$B$1,C271)),ISNUMBER(SEARCH('[1]Lookup for use classification'!$C$1,C271)),ISNUMBER(SEARCH('[1]Lookup for use classification'!$D$1,C271)),ISNUMBER(SEARCH('[1]Lookup for use classification'!$E$1,C271))),'[1]Lookup for use classification'!$A$1,IF(ISNUMBER(SEARCH('[1]Lookup for use classification'!$B$2,C271)),'[1]Lookup for use classification'!$A$2,IF(ISNUMBER(SEARCH('[1]Lookup for use classification'!$B$3,C271)),'[1]Lookup for use classification'!$A$3,IF(OR(ISNUMBER(SEARCH('[1]Lookup for use classification'!$B$4,C271)),ISNUMBER(SEARCH('[1]Lookup for use classification'!$C$4,C271)),ISNUMBER(SEARCH('[1]Lookup for use classification'!$D$4,C271)),ISNUMBER(SEARCH('[1]Lookup for use classification'!$E$4,C271))),'[1]Lookup for use classification'!$A$4,IF(OR(ISNUMBER(SEARCH('[1]Lookup for use classification'!$B$5,C271)),ISNUMBER(SEARCH('[1]Lookup for use classification'!$C$5,C271)),ISNUMBER(SEARCH('[1]Lookup for use classification'!$D$5,C271))),'[1]Lookup for use classification'!$A$5,IF(OR(ISNUMBER(SEARCH('[1]Lookup for use classification'!$B$7,C271)),ISNUMBER(SEARCH('[1]Lookup for use classification'!$C$7,C271)),ISNUMBER(SEARCH('[1]Lookup for use classification'!$D$7,C271))),'[1]Lookup for use classification'!$A$7,IF(OR(ISNUMBER(SEARCH('[1]Lookup for use classification'!$B$9,C271)),ISNUMBER(SEARCH('[1]Lookup for use classification'!$C$9,C271)),ISNUMBER(SEARCH('[1]Lookup for use classification'!$D$9,C271)),ISNUMBER(SEARCH('[1]Lookup for use classification'!$E$9,C271)),ISNUMBER(SEARCH('[1]Lookup for use classification'!$F$9,C271)),ISNUMBER(SEARCH('[1]Lookup for use classification'!$G$9,C271)),ISNUMBER(SEARCH('[1]Lookup for use classification'!$H$9,C271)),ISNUMBER(SEARCH('[1]Lookup for use classification'!$I$9,C271)),ISNUMBER(SEARCH('[1]Lookup for use classification'!$J$9,C271)),ISNUMBER(SEARCH('[1]Lookup for use classification'!$K$9,C271))),'[1]Lookup for use classification'!$A$9,IF(OR(ISNUMBER(SEARCH('[1]Lookup for use classification'!$B$10,C271)),ISNUMBER(SEARCH('[1]Lookup for use classification'!$C$10,C271)),ISNUMBER(SEARCH('[1]Lookup for use classification'!$D$10,C271)),ISNUMBER(SEARCH('[1]Lookup for use classification'!$E$10,C271)),ISNUMBER(SEARCH('[1]Lookup for use classification'!$F$10,C271)),ISNUMBER(SEARCH('[1]Lookup for use classification'!$G$10,C271))),'[1]Lookup for use classification'!$A$10,IF(OR(ISNUMBER(SEARCH('[1]Lookup for use classification'!$B$11,C271)),ISNUMBER(SEARCH('[1]Lookup for use classification'!$C$11,C271))),'[1]Lookup for use classification'!$A$11,IF(OR(ISNUMBER(SEARCH('[1]Lookup for use classification'!$B$12,C271)),ISNUMBER(SEARCH('[1]Lookup for use classification'!$C$12,C271))),'[1]Lookup for use classification'!$A$12,IF(OR(ISNUMBER(SEARCH('[1]Lookup for use classification'!$B$13,C271)),ISNUMBER(SEARCH('[1]Lookup for use classification'!$C$13,C271)),ISNUMBER(SEARCH('[1]Lookup for use classification'!$D$13,C271)),,ISNUMBER(SEARCH('[1]Lookup for use classification'!$C$13,C271)),ISNUMBER(SEARCH('[1]Lookup for use classification'!$E$13,C271))),'[1]Lookup for use classification'!$A$13,IF(OR(ISNUMBER(SEARCH('[1]Lookup for use classification'!$B$14,C271)),ISNUMBER(SEARCH('[1]Lookup for use classification'!$C$14,C271))),'[1]Lookup for use classification'!$A$14,"Other"))))))))))))</f>
        <v>Office</v>
      </c>
      <c r="E271" s="175"/>
      <c r="F271" s="176"/>
      <c r="G271" s="176"/>
    </row>
    <row r="272" spans="1:12" hidden="1">
      <c r="A272" s="185" t="s">
        <v>83</v>
      </c>
      <c r="B272" s="167" t="s">
        <v>4456</v>
      </c>
      <c r="C272" s="174" t="s">
        <v>90</v>
      </c>
      <c r="D272" s="6" t="str">
        <f>IF(OR(ISNUMBER(SEARCH('[1]Lookup for use classification'!$B$1,C272)),ISNUMBER(SEARCH('[1]Lookup for use classification'!$C$1,C272)),ISNUMBER(SEARCH('[1]Lookup for use classification'!$D$1,C272)),ISNUMBER(SEARCH('[1]Lookup for use classification'!$E$1,C272))),'[1]Lookup for use classification'!$A$1,IF(ISNUMBER(SEARCH('[1]Lookup for use classification'!$B$2,C272)),'[1]Lookup for use classification'!$A$2,IF(ISNUMBER(SEARCH('[1]Lookup for use classification'!$B$3,C272)),'[1]Lookup for use classification'!$A$3,IF(OR(ISNUMBER(SEARCH('[1]Lookup for use classification'!$B$4,C272)),ISNUMBER(SEARCH('[1]Lookup for use classification'!$C$4,C272)),ISNUMBER(SEARCH('[1]Lookup for use classification'!$D$4,C272)),ISNUMBER(SEARCH('[1]Lookup for use classification'!$E$4,C272))),'[1]Lookup for use classification'!$A$4,IF(OR(ISNUMBER(SEARCH('[1]Lookup for use classification'!$B$5,C272)),ISNUMBER(SEARCH('[1]Lookup for use classification'!$C$5,C272)),ISNUMBER(SEARCH('[1]Lookup for use classification'!$D$5,C272))),'[1]Lookup for use classification'!$A$5,IF(OR(ISNUMBER(SEARCH('[1]Lookup for use classification'!$B$7,C272)),ISNUMBER(SEARCH('[1]Lookup for use classification'!$C$7,C272)),ISNUMBER(SEARCH('[1]Lookup for use classification'!$D$7,C272))),'[1]Lookup for use classification'!$A$7,IF(OR(ISNUMBER(SEARCH('[1]Lookup for use classification'!$B$9,C272)),ISNUMBER(SEARCH('[1]Lookup for use classification'!$C$9,C272)),ISNUMBER(SEARCH('[1]Lookup for use classification'!$D$9,C272)),ISNUMBER(SEARCH('[1]Lookup for use classification'!$E$9,C272)),ISNUMBER(SEARCH('[1]Lookup for use classification'!$F$9,C272)),ISNUMBER(SEARCH('[1]Lookup for use classification'!$G$9,C272)),ISNUMBER(SEARCH('[1]Lookup for use classification'!$H$9,C272)),ISNUMBER(SEARCH('[1]Lookup for use classification'!$I$9,C272)),ISNUMBER(SEARCH('[1]Lookup for use classification'!$J$9,C272)),ISNUMBER(SEARCH('[1]Lookup for use classification'!$K$9,C272))),'[1]Lookup for use classification'!$A$9,IF(OR(ISNUMBER(SEARCH('[1]Lookup for use classification'!$B$10,C272)),ISNUMBER(SEARCH('[1]Lookup for use classification'!$C$10,C272)),ISNUMBER(SEARCH('[1]Lookup for use classification'!$D$10,C272)),ISNUMBER(SEARCH('[1]Lookup for use classification'!$E$10,C272)),ISNUMBER(SEARCH('[1]Lookup for use classification'!$F$10,C272)),ISNUMBER(SEARCH('[1]Lookup for use classification'!$G$10,C272))),'[1]Lookup for use classification'!$A$10,IF(OR(ISNUMBER(SEARCH('[1]Lookup for use classification'!$B$11,C272)),ISNUMBER(SEARCH('[1]Lookup for use classification'!$C$11,C272))),'[1]Lookup for use classification'!$A$11,IF(OR(ISNUMBER(SEARCH('[1]Lookup for use classification'!$B$12,C272)),ISNUMBER(SEARCH('[1]Lookup for use classification'!$C$12,C272))),'[1]Lookup for use classification'!$A$12,IF(OR(ISNUMBER(SEARCH('[1]Lookup for use classification'!$B$13,C272)),ISNUMBER(SEARCH('[1]Lookup for use classification'!$C$13,C272)),ISNUMBER(SEARCH('[1]Lookup for use classification'!$D$13,C272)),,ISNUMBER(SEARCH('[1]Lookup for use classification'!$C$13,C272)),ISNUMBER(SEARCH('[1]Lookup for use classification'!$E$13,C272))),'[1]Lookup for use classification'!$A$13,IF(OR(ISNUMBER(SEARCH('[1]Lookup for use classification'!$B$14,C272)),ISNUMBER(SEARCH('[1]Lookup for use classification'!$C$14,C272))),'[1]Lookup for use classification'!$A$14,"Other"))))))))))))</f>
        <v>Other</v>
      </c>
      <c r="E272" s="175">
        <v>320</v>
      </c>
      <c r="F272" s="176"/>
      <c r="G272" s="176"/>
    </row>
    <row r="273" spans="1:12" hidden="1">
      <c r="A273" s="187" t="s">
        <v>83</v>
      </c>
      <c r="B273" s="167" t="s">
        <v>4456</v>
      </c>
      <c r="C273" s="174" t="s">
        <v>98</v>
      </c>
      <c r="D273" s="6" t="str">
        <f>IF(OR(ISNUMBER(SEARCH('[1]Lookup for use classification'!$B$1,C273)),ISNUMBER(SEARCH('[1]Lookup for use classification'!$C$1,C273)),ISNUMBER(SEARCH('[1]Lookup for use classification'!$D$1,C273)),ISNUMBER(SEARCH('[1]Lookup for use classification'!$E$1,C273))),'[1]Lookup for use classification'!$A$1,IF(ISNUMBER(SEARCH('[1]Lookup for use classification'!$B$2,C273)),'[1]Lookup for use classification'!$A$2,IF(ISNUMBER(SEARCH('[1]Lookup for use classification'!$B$3,C273)),'[1]Lookup for use classification'!$A$3,IF(OR(ISNUMBER(SEARCH('[1]Lookup for use classification'!$B$4,C273)),ISNUMBER(SEARCH('[1]Lookup for use classification'!$C$4,C273)),ISNUMBER(SEARCH('[1]Lookup for use classification'!$D$4,C273)),ISNUMBER(SEARCH('[1]Lookup for use classification'!$E$4,C273))),'[1]Lookup for use classification'!$A$4,IF(OR(ISNUMBER(SEARCH('[1]Lookup for use classification'!$B$5,C273)),ISNUMBER(SEARCH('[1]Lookup for use classification'!$C$5,C273)),ISNUMBER(SEARCH('[1]Lookup for use classification'!$D$5,C273))),'[1]Lookup for use classification'!$A$5,IF(OR(ISNUMBER(SEARCH('[1]Lookup for use classification'!$B$7,C273)),ISNUMBER(SEARCH('[1]Lookup for use classification'!$C$7,C273)),ISNUMBER(SEARCH('[1]Lookup for use classification'!$D$7,C273))),'[1]Lookup for use classification'!$A$7,IF(OR(ISNUMBER(SEARCH('[1]Lookup for use classification'!$B$9,C273)),ISNUMBER(SEARCH('[1]Lookup for use classification'!$C$9,C273)),ISNUMBER(SEARCH('[1]Lookup for use classification'!$D$9,C273)),ISNUMBER(SEARCH('[1]Lookup for use classification'!$E$9,C273)),ISNUMBER(SEARCH('[1]Lookup for use classification'!$F$9,C273)),ISNUMBER(SEARCH('[1]Lookup for use classification'!$G$9,C273)),ISNUMBER(SEARCH('[1]Lookup for use classification'!$H$9,C273)),ISNUMBER(SEARCH('[1]Lookup for use classification'!$I$9,C273)),ISNUMBER(SEARCH('[1]Lookup for use classification'!$J$9,C273)),ISNUMBER(SEARCH('[1]Lookup for use classification'!$K$9,C273))),'[1]Lookup for use classification'!$A$9,IF(OR(ISNUMBER(SEARCH('[1]Lookup for use classification'!$B$10,C273)),ISNUMBER(SEARCH('[1]Lookup for use classification'!$C$10,C273)),ISNUMBER(SEARCH('[1]Lookup for use classification'!$D$10,C273)),ISNUMBER(SEARCH('[1]Lookup for use classification'!$E$10,C273)),ISNUMBER(SEARCH('[1]Lookup for use classification'!$F$10,C273)),ISNUMBER(SEARCH('[1]Lookup for use classification'!$G$10,C273))),'[1]Lookup for use classification'!$A$10,IF(OR(ISNUMBER(SEARCH('[1]Lookup for use classification'!$B$11,C273)),ISNUMBER(SEARCH('[1]Lookup for use classification'!$C$11,C273))),'[1]Lookup for use classification'!$A$11,IF(OR(ISNUMBER(SEARCH('[1]Lookup for use classification'!$B$12,C273)),ISNUMBER(SEARCH('[1]Lookup for use classification'!$C$12,C273))),'[1]Lookup for use classification'!$A$12,IF(OR(ISNUMBER(SEARCH('[1]Lookup for use classification'!$B$13,C273)),ISNUMBER(SEARCH('[1]Lookup for use classification'!$C$13,C273)),ISNUMBER(SEARCH('[1]Lookup for use classification'!$D$13,C273)),,ISNUMBER(SEARCH('[1]Lookup for use classification'!$C$13,C273)),ISNUMBER(SEARCH('[1]Lookup for use classification'!$E$13,C273))),'[1]Lookup for use classification'!$A$13,IF(OR(ISNUMBER(SEARCH('[1]Lookup for use classification'!$B$14,C273)),ISNUMBER(SEARCH('[1]Lookup for use classification'!$C$14,C273))),'[1]Lookup for use classification'!$A$14,"Other"))))))))))))</f>
        <v>Other</v>
      </c>
      <c r="E273" s="175">
        <v>1104</v>
      </c>
      <c r="F273" s="176"/>
      <c r="G273" s="176"/>
    </row>
    <row r="274" spans="1:12" hidden="1">
      <c r="A274" s="187" t="s">
        <v>83</v>
      </c>
      <c r="B274" s="167" t="s">
        <v>4456</v>
      </c>
      <c r="C274" s="174" t="s">
        <v>84</v>
      </c>
      <c r="D274" s="6" t="str">
        <f>IF(OR(ISNUMBER(SEARCH('[1]Lookup for use classification'!$B$1,C274)),ISNUMBER(SEARCH('[1]Lookup for use classification'!$C$1,C274)),ISNUMBER(SEARCH('[1]Lookup for use classification'!$D$1,C274)),ISNUMBER(SEARCH('[1]Lookup for use classification'!$E$1,C274))),'[1]Lookup for use classification'!$A$1,IF(ISNUMBER(SEARCH('[1]Lookup for use classification'!$B$2,C274)),'[1]Lookup for use classification'!$A$2,IF(ISNUMBER(SEARCH('[1]Lookup for use classification'!$B$3,C274)),'[1]Lookup for use classification'!$A$3,IF(OR(ISNUMBER(SEARCH('[1]Lookup for use classification'!$B$4,C274)),ISNUMBER(SEARCH('[1]Lookup for use classification'!$C$4,C274)),ISNUMBER(SEARCH('[1]Lookup for use classification'!$D$4,C274)),ISNUMBER(SEARCH('[1]Lookup for use classification'!$E$4,C274))),'[1]Lookup for use classification'!$A$4,IF(OR(ISNUMBER(SEARCH('[1]Lookup for use classification'!$B$5,C274)),ISNUMBER(SEARCH('[1]Lookup for use classification'!$C$5,C274)),ISNUMBER(SEARCH('[1]Lookup for use classification'!$D$5,C274))),'[1]Lookup for use classification'!$A$5,IF(OR(ISNUMBER(SEARCH('[1]Lookup for use classification'!$B$7,C274)),ISNUMBER(SEARCH('[1]Lookup for use classification'!$C$7,C274)),ISNUMBER(SEARCH('[1]Lookup for use classification'!$D$7,C274))),'[1]Lookup for use classification'!$A$7,IF(OR(ISNUMBER(SEARCH('[1]Lookup for use classification'!$B$9,C274)),ISNUMBER(SEARCH('[1]Lookup for use classification'!$C$9,C274)),ISNUMBER(SEARCH('[1]Lookup for use classification'!$D$9,C274)),ISNUMBER(SEARCH('[1]Lookup for use classification'!$E$9,C274)),ISNUMBER(SEARCH('[1]Lookup for use classification'!$F$9,C274)),ISNUMBER(SEARCH('[1]Lookup for use classification'!$G$9,C274)),ISNUMBER(SEARCH('[1]Lookup for use classification'!$H$9,C274)),ISNUMBER(SEARCH('[1]Lookup for use classification'!$I$9,C274)),ISNUMBER(SEARCH('[1]Lookup for use classification'!$J$9,C274)),ISNUMBER(SEARCH('[1]Lookup for use classification'!$K$9,C274))),'[1]Lookup for use classification'!$A$9,IF(OR(ISNUMBER(SEARCH('[1]Lookup for use classification'!$B$10,C274)),ISNUMBER(SEARCH('[1]Lookup for use classification'!$C$10,C274)),ISNUMBER(SEARCH('[1]Lookup for use classification'!$D$10,C274)),ISNUMBER(SEARCH('[1]Lookup for use classification'!$E$10,C274)),ISNUMBER(SEARCH('[1]Lookup for use classification'!$F$10,C274)),ISNUMBER(SEARCH('[1]Lookup for use classification'!$G$10,C274))),'[1]Lookup for use classification'!$A$10,IF(OR(ISNUMBER(SEARCH('[1]Lookup for use classification'!$B$11,C274)),ISNUMBER(SEARCH('[1]Lookup for use classification'!$C$11,C274))),'[1]Lookup for use classification'!$A$11,IF(OR(ISNUMBER(SEARCH('[1]Lookup for use classification'!$B$12,C274)),ISNUMBER(SEARCH('[1]Lookup for use classification'!$C$12,C274))),'[1]Lookup for use classification'!$A$12,IF(OR(ISNUMBER(SEARCH('[1]Lookup for use classification'!$B$13,C274)),ISNUMBER(SEARCH('[1]Lookup for use classification'!$C$13,C274)),ISNUMBER(SEARCH('[1]Lookup for use classification'!$D$13,C274)),,ISNUMBER(SEARCH('[1]Lookup for use classification'!$C$13,C274)),ISNUMBER(SEARCH('[1]Lookup for use classification'!$E$13,C274))),'[1]Lookup for use classification'!$A$13,IF(OR(ISNUMBER(SEARCH('[1]Lookup for use classification'!$B$14,C274)),ISNUMBER(SEARCH('[1]Lookup for use classification'!$C$14,C274))),'[1]Lookup for use classification'!$A$14,"Other"))))))))))))</f>
        <v>Other</v>
      </c>
      <c r="E274" s="175">
        <v>20195</v>
      </c>
      <c r="F274" s="176"/>
      <c r="G274" s="176"/>
    </row>
    <row r="275" spans="1:12" hidden="1">
      <c r="A275" s="187" t="s">
        <v>83</v>
      </c>
      <c r="B275" s="167" t="s">
        <v>4456</v>
      </c>
      <c r="C275" s="174" t="s">
        <v>85</v>
      </c>
      <c r="D275" s="6" t="str">
        <f>IF(OR(ISNUMBER(SEARCH('[1]Lookup for use classification'!$B$1,C275)),ISNUMBER(SEARCH('[1]Lookup for use classification'!$C$1,C275)),ISNUMBER(SEARCH('[1]Lookup for use classification'!$D$1,C275)),ISNUMBER(SEARCH('[1]Lookup for use classification'!$E$1,C275))),'[1]Lookup for use classification'!$A$1,IF(ISNUMBER(SEARCH('[1]Lookup for use classification'!$B$2,C275)),'[1]Lookup for use classification'!$A$2,IF(ISNUMBER(SEARCH('[1]Lookup for use classification'!$B$3,C275)),'[1]Lookup for use classification'!$A$3,IF(OR(ISNUMBER(SEARCH('[1]Lookup for use classification'!$B$4,C275)),ISNUMBER(SEARCH('[1]Lookup for use classification'!$C$4,C275)),ISNUMBER(SEARCH('[1]Lookup for use classification'!$D$4,C275)),ISNUMBER(SEARCH('[1]Lookup for use classification'!$E$4,C275))),'[1]Lookup for use classification'!$A$4,IF(OR(ISNUMBER(SEARCH('[1]Lookup for use classification'!$B$5,C275)),ISNUMBER(SEARCH('[1]Lookup for use classification'!$C$5,C275)),ISNUMBER(SEARCH('[1]Lookup for use classification'!$D$5,C275))),'[1]Lookup for use classification'!$A$5,IF(OR(ISNUMBER(SEARCH('[1]Lookup for use classification'!$B$7,C275)),ISNUMBER(SEARCH('[1]Lookup for use classification'!$C$7,C275)),ISNUMBER(SEARCH('[1]Lookup for use classification'!$D$7,C275))),'[1]Lookup for use classification'!$A$7,IF(OR(ISNUMBER(SEARCH('[1]Lookup for use classification'!$B$9,C275)),ISNUMBER(SEARCH('[1]Lookup for use classification'!$C$9,C275)),ISNUMBER(SEARCH('[1]Lookup for use classification'!$D$9,C275)),ISNUMBER(SEARCH('[1]Lookup for use classification'!$E$9,C275)),ISNUMBER(SEARCH('[1]Lookup for use classification'!$F$9,C275)),ISNUMBER(SEARCH('[1]Lookup for use classification'!$G$9,C275)),ISNUMBER(SEARCH('[1]Lookup for use classification'!$H$9,C275)),ISNUMBER(SEARCH('[1]Lookup for use classification'!$I$9,C275)),ISNUMBER(SEARCH('[1]Lookup for use classification'!$J$9,C275)),ISNUMBER(SEARCH('[1]Lookup for use classification'!$K$9,C275))),'[1]Lookup for use classification'!$A$9,IF(OR(ISNUMBER(SEARCH('[1]Lookup for use classification'!$B$10,C275)),ISNUMBER(SEARCH('[1]Lookup for use classification'!$C$10,C275)),ISNUMBER(SEARCH('[1]Lookup for use classification'!$D$10,C275)),ISNUMBER(SEARCH('[1]Lookup for use classification'!$E$10,C275)),ISNUMBER(SEARCH('[1]Lookup for use classification'!$F$10,C275)),ISNUMBER(SEARCH('[1]Lookup for use classification'!$G$10,C275))),'[1]Lookup for use classification'!$A$10,IF(OR(ISNUMBER(SEARCH('[1]Lookup for use classification'!$B$11,C275)),ISNUMBER(SEARCH('[1]Lookup for use classification'!$C$11,C275))),'[1]Lookup for use classification'!$A$11,IF(OR(ISNUMBER(SEARCH('[1]Lookup for use classification'!$B$12,C275)),ISNUMBER(SEARCH('[1]Lookup for use classification'!$C$12,C275))),'[1]Lookup for use classification'!$A$12,IF(OR(ISNUMBER(SEARCH('[1]Lookup for use classification'!$B$13,C275)),ISNUMBER(SEARCH('[1]Lookup for use classification'!$C$13,C275)),ISNUMBER(SEARCH('[1]Lookup for use classification'!$D$13,C275)),,ISNUMBER(SEARCH('[1]Lookup for use classification'!$C$13,C275)),ISNUMBER(SEARCH('[1]Lookup for use classification'!$E$13,C275))),'[1]Lookup for use classification'!$A$13,IF(OR(ISNUMBER(SEARCH('[1]Lookup for use classification'!$B$14,C275)),ISNUMBER(SEARCH('[1]Lookup for use classification'!$C$14,C275))),'[1]Lookup for use classification'!$A$14,"Other"))))))))))))</f>
        <v>Other</v>
      </c>
      <c r="E275" s="175"/>
      <c r="F275" s="174"/>
      <c r="G275" s="174"/>
    </row>
    <row r="276" spans="1:12" hidden="1">
      <c r="A276" s="187" t="s">
        <v>83</v>
      </c>
      <c r="B276" s="167" t="s">
        <v>4456</v>
      </c>
      <c r="C276" s="174" t="s">
        <v>86</v>
      </c>
      <c r="D276" s="6" t="str">
        <f>IF(OR(ISNUMBER(SEARCH('[1]Lookup for use classification'!$B$1,C276)),ISNUMBER(SEARCH('[1]Lookup for use classification'!$C$1,C276)),ISNUMBER(SEARCH('[1]Lookup for use classification'!$D$1,C276)),ISNUMBER(SEARCH('[1]Lookup for use classification'!$E$1,C276))),'[1]Lookup for use classification'!$A$1,IF(ISNUMBER(SEARCH('[1]Lookup for use classification'!$B$2,C276)),'[1]Lookup for use classification'!$A$2,IF(ISNUMBER(SEARCH('[1]Lookup for use classification'!$B$3,C276)),'[1]Lookup for use classification'!$A$3,IF(OR(ISNUMBER(SEARCH('[1]Lookup for use classification'!$B$4,C276)),ISNUMBER(SEARCH('[1]Lookup for use classification'!$C$4,C276)),ISNUMBER(SEARCH('[1]Lookup for use classification'!$D$4,C276)),ISNUMBER(SEARCH('[1]Lookup for use classification'!$E$4,C276))),'[1]Lookup for use classification'!$A$4,IF(OR(ISNUMBER(SEARCH('[1]Lookup for use classification'!$B$5,C276)),ISNUMBER(SEARCH('[1]Lookup for use classification'!$C$5,C276)),ISNUMBER(SEARCH('[1]Lookup for use classification'!$D$5,C276))),'[1]Lookup for use classification'!$A$5,IF(OR(ISNUMBER(SEARCH('[1]Lookup for use classification'!$B$7,C276)),ISNUMBER(SEARCH('[1]Lookup for use classification'!$C$7,C276)),ISNUMBER(SEARCH('[1]Lookup for use classification'!$D$7,C276))),'[1]Lookup for use classification'!$A$7,IF(OR(ISNUMBER(SEARCH('[1]Lookup for use classification'!$B$9,C276)),ISNUMBER(SEARCH('[1]Lookup for use classification'!$C$9,C276)),ISNUMBER(SEARCH('[1]Lookup for use classification'!$D$9,C276)),ISNUMBER(SEARCH('[1]Lookup for use classification'!$E$9,C276)),ISNUMBER(SEARCH('[1]Lookup for use classification'!$F$9,C276)),ISNUMBER(SEARCH('[1]Lookup for use classification'!$G$9,C276)),ISNUMBER(SEARCH('[1]Lookup for use classification'!$H$9,C276)),ISNUMBER(SEARCH('[1]Lookup for use classification'!$I$9,C276)),ISNUMBER(SEARCH('[1]Lookup for use classification'!$J$9,C276)),ISNUMBER(SEARCH('[1]Lookup for use classification'!$K$9,C276))),'[1]Lookup for use classification'!$A$9,IF(OR(ISNUMBER(SEARCH('[1]Lookup for use classification'!$B$10,C276)),ISNUMBER(SEARCH('[1]Lookup for use classification'!$C$10,C276)),ISNUMBER(SEARCH('[1]Lookup for use classification'!$D$10,C276)),ISNUMBER(SEARCH('[1]Lookup for use classification'!$E$10,C276)),ISNUMBER(SEARCH('[1]Lookup for use classification'!$F$10,C276)),ISNUMBER(SEARCH('[1]Lookup for use classification'!$G$10,C276))),'[1]Lookup for use classification'!$A$10,IF(OR(ISNUMBER(SEARCH('[1]Lookup for use classification'!$B$11,C276)),ISNUMBER(SEARCH('[1]Lookup for use classification'!$C$11,C276))),'[1]Lookup for use classification'!$A$11,IF(OR(ISNUMBER(SEARCH('[1]Lookup for use classification'!$B$12,C276)),ISNUMBER(SEARCH('[1]Lookup for use classification'!$C$12,C276))),'[1]Lookup for use classification'!$A$12,IF(OR(ISNUMBER(SEARCH('[1]Lookup for use classification'!$B$13,C276)),ISNUMBER(SEARCH('[1]Lookup for use classification'!$C$13,C276)),ISNUMBER(SEARCH('[1]Lookup for use classification'!$D$13,C276)),,ISNUMBER(SEARCH('[1]Lookup for use classification'!$C$13,C276)),ISNUMBER(SEARCH('[1]Lookup for use classification'!$E$13,C276))),'[1]Lookup for use classification'!$A$13,IF(OR(ISNUMBER(SEARCH('[1]Lookup for use classification'!$B$14,C276)),ISNUMBER(SEARCH('[1]Lookup for use classification'!$C$14,C276))),'[1]Lookup for use classification'!$A$14,"Other"))))))))))))</f>
        <v>Other</v>
      </c>
      <c r="E276" s="175"/>
      <c r="F276" s="176"/>
      <c r="G276" s="176"/>
    </row>
    <row r="277" spans="1:12" hidden="1">
      <c r="A277" s="187" t="s">
        <v>83</v>
      </c>
      <c r="B277" s="167" t="s">
        <v>4456</v>
      </c>
      <c r="C277" s="174" t="s">
        <v>92</v>
      </c>
      <c r="D277" s="6" t="str">
        <f>IF(OR(ISNUMBER(SEARCH('[1]Lookup for use classification'!$B$1,C277)),ISNUMBER(SEARCH('[1]Lookup for use classification'!$C$1,C277)),ISNUMBER(SEARCH('[1]Lookup for use classification'!$D$1,C277)),ISNUMBER(SEARCH('[1]Lookup for use classification'!$E$1,C277))),'[1]Lookup for use classification'!$A$1,IF(ISNUMBER(SEARCH('[1]Lookup for use classification'!$B$2,C277)),'[1]Lookup for use classification'!$A$2,IF(ISNUMBER(SEARCH('[1]Lookup for use classification'!$B$3,C277)),'[1]Lookup for use classification'!$A$3,IF(OR(ISNUMBER(SEARCH('[1]Lookup for use classification'!$B$4,C277)),ISNUMBER(SEARCH('[1]Lookup for use classification'!$C$4,C277)),ISNUMBER(SEARCH('[1]Lookup for use classification'!$D$4,C277)),ISNUMBER(SEARCH('[1]Lookup for use classification'!$E$4,C277))),'[1]Lookup for use classification'!$A$4,IF(OR(ISNUMBER(SEARCH('[1]Lookup for use classification'!$B$5,C277)),ISNUMBER(SEARCH('[1]Lookup for use classification'!$C$5,C277)),ISNUMBER(SEARCH('[1]Lookup for use classification'!$D$5,C277))),'[1]Lookup for use classification'!$A$5,IF(OR(ISNUMBER(SEARCH('[1]Lookup for use classification'!$B$7,C277)),ISNUMBER(SEARCH('[1]Lookup for use classification'!$C$7,C277)),ISNUMBER(SEARCH('[1]Lookup for use classification'!$D$7,C277))),'[1]Lookup for use classification'!$A$7,IF(OR(ISNUMBER(SEARCH('[1]Lookup for use classification'!$B$9,C277)),ISNUMBER(SEARCH('[1]Lookup for use classification'!$C$9,C277)),ISNUMBER(SEARCH('[1]Lookup for use classification'!$D$9,C277)),ISNUMBER(SEARCH('[1]Lookup for use classification'!$E$9,C277)),ISNUMBER(SEARCH('[1]Lookup for use classification'!$F$9,C277)),ISNUMBER(SEARCH('[1]Lookup for use classification'!$G$9,C277)),ISNUMBER(SEARCH('[1]Lookup for use classification'!$H$9,C277)),ISNUMBER(SEARCH('[1]Lookup for use classification'!$I$9,C277)),ISNUMBER(SEARCH('[1]Lookup for use classification'!$J$9,C277)),ISNUMBER(SEARCH('[1]Lookup for use classification'!$K$9,C277))),'[1]Lookup for use classification'!$A$9,IF(OR(ISNUMBER(SEARCH('[1]Lookup for use classification'!$B$10,C277)),ISNUMBER(SEARCH('[1]Lookup for use classification'!$C$10,C277)),ISNUMBER(SEARCH('[1]Lookup for use classification'!$D$10,C277)),ISNUMBER(SEARCH('[1]Lookup for use classification'!$E$10,C277)),ISNUMBER(SEARCH('[1]Lookup for use classification'!$F$10,C277)),ISNUMBER(SEARCH('[1]Lookup for use classification'!$G$10,C277))),'[1]Lookup for use classification'!$A$10,IF(OR(ISNUMBER(SEARCH('[1]Lookup for use classification'!$B$11,C277)),ISNUMBER(SEARCH('[1]Lookup for use classification'!$C$11,C277))),'[1]Lookup for use classification'!$A$11,IF(OR(ISNUMBER(SEARCH('[1]Lookup for use classification'!$B$12,C277)),ISNUMBER(SEARCH('[1]Lookup for use classification'!$C$12,C277))),'[1]Lookup for use classification'!$A$12,IF(OR(ISNUMBER(SEARCH('[1]Lookup for use classification'!$B$13,C277)),ISNUMBER(SEARCH('[1]Lookup for use classification'!$C$13,C277)),ISNUMBER(SEARCH('[1]Lookup for use classification'!$D$13,C277)),,ISNUMBER(SEARCH('[1]Lookup for use classification'!$C$13,C277)),ISNUMBER(SEARCH('[1]Lookup for use classification'!$E$13,C277))),'[1]Lookup for use classification'!$A$13,IF(OR(ISNUMBER(SEARCH('[1]Lookup for use classification'!$B$14,C277)),ISNUMBER(SEARCH('[1]Lookup for use classification'!$C$14,C277))),'[1]Lookup for use classification'!$A$14,"Other"))))))))))))</f>
        <v>Other</v>
      </c>
      <c r="E277" s="175"/>
      <c r="F277" s="176"/>
      <c r="G277" s="176"/>
    </row>
    <row r="278" spans="1:12" hidden="1">
      <c r="A278" s="187" t="s">
        <v>83</v>
      </c>
      <c r="B278" s="167" t="s">
        <v>4456</v>
      </c>
      <c r="C278" s="174" t="s">
        <v>42</v>
      </c>
      <c r="D278" s="6" t="str">
        <f>IF(OR(ISNUMBER(SEARCH('[1]Lookup for use classification'!$B$1,C278)),ISNUMBER(SEARCH('[1]Lookup for use classification'!$C$1,C278)),ISNUMBER(SEARCH('[1]Lookup for use classification'!$D$1,C278)),ISNUMBER(SEARCH('[1]Lookup for use classification'!$E$1,C278))),'[1]Lookup for use classification'!$A$1,IF(ISNUMBER(SEARCH('[1]Lookup for use classification'!$B$2,C278)),'[1]Lookup for use classification'!$A$2,IF(ISNUMBER(SEARCH('[1]Lookup for use classification'!$B$3,C278)),'[1]Lookup for use classification'!$A$3,IF(OR(ISNUMBER(SEARCH('[1]Lookup for use classification'!$B$4,C278)),ISNUMBER(SEARCH('[1]Lookup for use classification'!$C$4,C278)),ISNUMBER(SEARCH('[1]Lookup for use classification'!$D$4,C278)),ISNUMBER(SEARCH('[1]Lookup for use classification'!$E$4,C278))),'[1]Lookup for use classification'!$A$4,IF(OR(ISNUMBER(SEARCH('[1]Lookup for use classification'!$B$5,C278)),ISNUMBER(SEARCH('[1]Lookup for use classification'!$C$5,C278)),ISNUMBER(SEARCH('[1]Lookup for use classification'!$D$5,C278))),'[1]Lookup for use classification'!$A$5,IF(OR(ISNUMBER(SEARCH('[1]Lookup for use classification'!$B$7,C278)),ISNUMBER(SEARCH('[1]Lookup for use classification'!$C$7,C278)),ISNUMBER(SEARCH('[1]Lookup for use classification'!$D$7,C278))),'[1]Lookup for use classification'!$A$7,IF(OR(ISNUMBER(SEARCH('[1]Lookup for use classification'!$B$9,C278)),ISNUMBER(SEARCH('[1]Lookup for use classification'!$C$9,C278)),ISNUMBER(SEARCH('[1]Lookup for use classification'!$D$9,C278)),ISNUMBER(SEARCH('[1]Lookup for use classification'!$E$9,C278)),ISNUMBER(SEARCH('[1]Lookup for use classification'!$F$9,C278)),ISNUMBER(SEARCH('[1]Lookup for use classification'!$G$9,C278)),ISNUMBER(SEARCH('[1]Lookup for use classification'!$H$9,C278)),ISNUMBER(SEARCH('[1]Lookup for use classification'!$I$9,C278)),ISNUMBER(SEARCH('[1]Lookup for use classification'!$J$9,C278)),ISNUMBER(SEARCH('[1]Lookup for use classification'!$K$9,C278))),'[1]Lookup for use classification'!$A$9,IF(OR(ISNUMBER(SEARCH('[1]Lookup for use classification'!$B$10,C278)),ISNUMBER(SEARCH('[1]Lookup for use classification'!$C$10,C278)),ISNUMBER(SEARCH('[1]Lookup for use classification'!$D$10,C278)),ISNUMBER(SEARCH('[1]Lookup for use classification'!$E$10,C278)),ISNUMBER(SEARCH('[1]Lookup for use classification'!$F$10,C278)),ISNUMBER(SEARCH('[1]Lookup for use classification'!$G$10,C278))),'[1]Lookup for use classification'!$A$10,IF(OR(ISNUMBER(SEARCH('[1]Lookup for use classification'!$B$11,C278)),ISNUMBER(SEARCH('[1]Lookup for use classification'!$C$11,C278))),'[1]Lookup for use classification'!$A$11,IF(OR(ISNUMBER(SEARCH('[1]Lookup for use classification'!$B$12,C278)),ISNUMBER(SEARCH('[1]Lookup for use classification'!$C$12,C278))),'[1]Lookup for use classification'!$A$12,IF(OR(ISNUMBER(SEARCH('[1]Lookup for use classification'!$B$13,C278)),ISNUMBER(SEARCH('[1]Lookup for use classification'!$C$13,C278)),ISNUMBER(SEARCH('[1]Lookup for use classification'!$D$13,C278)),,ISNUMBER(SEARCH('[1]Lookup for use classification'!$C$13,C278)),ISNUMBER(SEARCH('[1]Lookup for use classification'!$E$13,C278))),'[1]Lookup for use classification'!$A$13,IF(OR(ISNUMBER(SEARCH('[1]Lookup for use classification'!$B$14,C278)),ISNUMBER(SEARCH('[1]Lookup for use classification'!$C$14,C278))),'[1]Lookup for use classification'!$A$14,"Other"))))))))))))</f>
        <v>Other</v>
      </c>
      <c r="E278" s="175"/>
      <c r="F278" s="176"/>
      <c r="G278" s="176"/>
    </row>
    <row r="279" spans="1:12" hidden="1">
      <c r="A279" s="187" t="s">
        <v>83</v>
      </c>
      <c r="B279" s="167" t="s">
        <v>4456</v>
      </c>
      <c r="C279" s="174" t="s">
        <v>88</v>
      </c>
      <c r="D279" s="6" t="str">
        <f>IF(OR(ISNUMBER(SEARCH('[1]Lookup for use classification'!$B$1,C279)),ISNUMBER(SEARCH('[1]Lookup for use classification'!$C$1,C279)),ISNUMBER(SEARCH('[1]Lookup for use classification'!$D$1,C279)),ISNUMBER(SEARCH('[1]Lookup for use classification'!$E$1,C279))),'[1]Lookup for use classification'!$A$1,IF(ISNUMBER(SEARCH('[1]Lookup for use classification'!$B$2,C279)),'[1]Lookup for use classification'!$A$2,IF(ISNUMBER(SEARCH('[1]Lookup for use classification'!$B$3,C279)),'[1]Lookup for use classification'!$A$3,IF(OR(ISNUMBER(SEARCH('[1]Lookup for use classification'!$B$4,C279)),ISNUMBER(SEARCH('[1]Lookup for use classification'!$C$4,C279)),ISNUMBER(SEARCH('[1]Lookup for use classification'!$D$4,C279)),ISNUMBER(SEARCH('[1]Lookup for use classification'!$E$4,C279))),'[1]Lookup for use classification'!$A$4,IF(OR(ISNUMBER(SEARCH('[1]Lookup for use classification'!$B$5,C279)),ISNUMBER(SEARCH('[1]Lookup for use classification'!$C$5,C279)),ISNUMBER(SEARCH('[1]Lookup for use classification'!$D$5,C279))),'[1]Lookup for use classification'!$A$5,IF(OR(ISNUMBER(SEARCH('[1]Lookup for use classification'!$B$7,C279)),ISNUMBER(SEARCH('[1]Lookup for use classification'!$C$7,C279)),ISNUMBER(SEARCH('[1]Lookup for use classification'!$D$7,C279))),'[1]Lookup for use classification'!$A$7,IF(OR(ISNUMBER(SEARCH('[1]Lookup for use classification'!$B$9,C279)),ISNUMBER(SEARCH('[1]Lookup for use classification'!$C$9,C279)),ISNUMBER(SEARCH('[1]Lookup for use classification'!$D$9,C279)),ISNUMBER(SEARCH('[1]Lookup for use classification'!$E$9,C279)),ISNUMBER(SEARCH('[1]Lookup for use classification'!$F$9,C279)),ISNUMBER(SEARCH('[1]Lookup for use classification'!$G$9,C279)),ISNUMBER(SEARCH('[1]Lookup for use classification'!$H$9,C279)),ISNUMBER(SEARCH('[1]Lookup for use classification'!$I$9,C279)),ISNUMBER(SEARCH('[1]Lookup for use classification'!$J$9,C279)),ISNUMBER(SEARCH('[1]Lookup for use classification'!$K$9,C279))),'[1]Lookup for use classification'!$A$9,IF(OR(ISNUMBER(SEARCH('[1]Lookup for use classification'!$B$10,C279)),ISNUMBER(SEARCH('[1]Lookup for use classification'!$C$10,C279)),ISNUMBER(SEARCH('[1]Lookup for use classification'!$D$10,C279)),ISNUMBER(SEARCH('[1]Lookup for use classification'!$E$10,C279)),ISNUMBER(SEARCH('[1]Lookup for use classification'!$F$10,C279)),ISNUMBER(SEARCH('[1]Lookup for use classification'!$G$10,C279))),'[1]Lookup for use classification'!$A$10,IF(OR(ISNUMBER(SEARCH('[1]Lookup for use classification'!$B$11,C279)),ISNUMBER(SEARCH('[1]Lookup for use classification'!$C$11,C279))),'[1]Lookup for use classification'!$A$11,IF(OR(ISNUMBER(SEARCH('[1]Lookup for use classification'!$B$12,C279)),ISNUMBER(SEARCH('[1]Lookup for use classification'!$C$12,C279))),'[1]Lookup for use classification'!$A$12,IF(OR(ISNUMBER(SEARCH('[1]Lookup for use classification'!$B$13,C279)),ISNUMBER(SEARCH('[1]Lookup for use classification'!$C$13,C279)),ISNUMBER(SEARCH('[1]Lookup for use classification'!$D$13,C279)),,ISNUMBER(SEARCH('[1]Lookup for use classification'!$C$13,C279)),ISNUMBER(SEARCH('[1]Lookup for use classification'!$E$13,C279))),'[1]Lookup for use classification'!$A$13,IF(OR(ISNUMBER(SEARCH('[1]Lookup for use classification'!$B$14,C279)),ISNUMBER(SEARCH('[1]Lookup for use classification'!$C$14,C279))),'[1]Lookup for use classification'!$A$14,"Other"))))))))))))</f>
        <v>Public Assembly</v>
      </c>
      <c r="E279" s="175"/>
      <c r="F279" s="176"/>
      <c r="G279" s="176"/>
    </row>
    <row r="280" spans="1:12" hidden="1">
      <c r="A280" s="187" t="s">
        <v>83</v>
      </c>
      <c r="B280" s="167" t="s">
        <v>4456</v>
      </c>
      <c r="C280" s="174" t="s">
        <v>93</v>
      </c>
      <c r="D280" s="6" t="str">
        <f>IF(OR(ISNUMBER(SEARCH('[1]Lookup for use classification'!$B$1,C280)),ISNUMBER(SEARCH('[1]Lookup for use classification'!$C$1,C280)),ISNUMBER(SEARCH('[1]Lookup for use classification'!$D$1,C280)),ISNUMBER(SEARCH('[1]Lookup for use classification'!$E$1,C280))),'[1]Lookup for use classification'!$A$1,IF(ISNUMBER(SEARCH('[1]Lookup for use classification'!$B$2,C280)),'[1]Lookup for use classification'!$A$2,IF(ISNUMBER(SEARCH('[1]Lookup for use classification'!$B$3,C280)),'[1]Lookup for use classification'!$A$3,IF(OR(ISNUMBER(SEARCH('[1]Lookup for use classification'!$B$4,C280)),ISNUMBER(SEARCH('[1]Lookup for use classification'!$C$4,C280)),ISNUMBER(SEARCH('[1]Lookup for use classification'!$D$4,C280)),ISNUMBER(SEARCH('[1]Lookup for use classification'!$E$4,C280))),'[1]Lookup for use classification'!$A$4,IF(OR(ISNUMBER(SEARCH('[1]Lookup for use classification'!$B$5,C280)),ISNUMBER(SEARCH('[1]Lookup for use classification'!$C$5,C280)),ISNUMBER(SEARCH('[1]Lookup for use classification'!$D$5,C280))),'[1]Lookup for use classification'!$A$5,IF(OR(ISNUMBER(SEARCH('[1]Lookup for use classification'!$B$7,C280)),ISNUMBER(SEARCH('[1]Lookup for use classification'!$C$7,C280)),ISNUMBER(SEARCH('[1]Lookup for use classification'!$D$7,C280))),'[1]Lookup for use classification'!$A$7,IF(OR(ISNUMBER(SEARCH('[1]Lookup for use classification'!$B$9,C280)),ISNUMBER(SEARCH('[1]Lookup for use classification'!$C$9,C280)),ISNUMBER(SEARCH('[1]Lookup for use classification'!$D$9,C280)),ISNUMBER(SEARCH('[1]Lookup for use classification'!$E$9,C280)),ISNUMBER(SEARCH('[1]Lookup for use classification'!$F$9,C280)),ISNUMBER(SEARCH('[1]Lookup for use classification'!$G$9,C280)),ISNUMBER(SEARCH('[1]Lookup for use classification'!$H$9,C280)),ISNUMBER(SEARCH('[1]Lookup for use classification'!$I$9,C280)),ISNUMBER(SEARCH('[1]Lookup for use classification'!$J$9,C280)),ISNUMBER(SEARCH('[1]Lookup for use classification'!$K$9,C280))),'[1]Lookup for use classification'!$A$9,IF(OR(ISNUMBER(SEARCH('[1]Lookup for use classification'!$B$10,C280)),ISNUMBER(SEARCH('[1]Lookup for use classification'!$C$10,C280)),ISNUMBER(SEARCH('[1]Lookup for use classification'!$D$10,C280)),ISNUMBER(SEARCH('[1]Lookup for use classification'!$E$10,C280)),ISNUMBER(SEARCH('[1]Lookup for use classification'!$F$10,C280)),ISNUMBER(SEARCH('[1]Lookup for use classification'!$G$10,C280))),'[1]Lookup for use classification'!$A$10,IF(OR(ISNUMBER(SEARCH('[1]Lookup for use classification'!$B$11,C280)),ISNUMBER(SEARCH('[1]Lookup for use classification'!$C$11,C280))),'[1]Lookup for use classification'!$A$11,IF(OR(ISNUMBER(SEARCH('[1]Lookup for use classification'!$B$12,C280)),ISNUMBER(SEARCH('[1]Lookup for use classification'!$C$12,C280))),'[1]Lookup for use classification'!$A$12,IF(OR(ISNUMBER(SEARCH('[1]Lookup for use classification'!$B$13,C280)),ISNUMBER(SEARCH('[1]Lookup for use classification'!$C$13,C280)),ISNUMBER(SEARCH('[1]Lookup for use classification'!$D$13,C280)),,ISNUMBER(SEARCH('[1]Lookup for use classification'!$C$13,C280)),ISNUMBER(SEARCH('[1]Lookup for use classification'!$E$13,C280))),'[1]Lookup for use classification'!$A$13,IF(OR(ISNUMBER(SEARCH('[1]Lookup for use classification'!$B$14,C280)),ISNUMBER(SEARCH('[1]Lookup for use classification'!$C$14,C280))),'[1]Lookup for use classification'!$A$14,"Other"))))))))))))</f>
        <v>Public Assembly</v>
      </c>
      <c r="E280" s="175"/>
      <c r="F280" s="176"/>
      <c r="G280" s="176"/>
    </row>
    <row r="281" spans="1:12" hidden="1">
      <c r="A281" s="187" t="s">
        <v>83</v>
      </c>
      <c r="B281" s="167" t="s">
        <v>4456</v>
      </c>
      <c r="C281" s="174" t="s">
        <v>31</v>
      </c>
      <c r="D281" s="6" t="str">
        <f>IF(OR(ISNUMBER(SEARCH('[1]Lookup for use classification'!$B$1,C281)),ISNUMBER(SEARCH('[1]Lookup for use classification'!$C$1,C281)),ISNUMBER(SEARCH('[1]Lookup for use classification'!$D$1,C281)),ISNUMBER(SEARCH('[1]Lookup for use classification'!$E$1,C281))),'[1]Lookup for use classification'!$A$1,IF(ISNUMBER(SEARCH('[1]Lookup for use classification'!$B$2,C281)),'[1]Lookup for use classification'!$A$2,IF(ISNUMBER(SEARCH('[1]Lookup for use classification'!$B$3,C281)),'[1]Lookup for use classification'!$A$3,IF(OR(ISNUMBER(SEARCH('[1]Lookup for use classification'!$B$4,C281)),ISNUMBER(SEARCH('[1]Lookup for use classification'!$C$4,C281)),ISNUMBER(SEARCH('[1]Lookup for use classification'!$D$4,C281)),ISNUMBER(SEARCH('[1]Lookup for use classification'!$E$4,C281))),'[1]Lookup for use classification'!$A$4,IF(OR(ISNUMBER(SEARCH('[1]Lookup for use classification'!$B$5,C281)),ISNUMBER(SEARCH('[1]Lookup for use classification'!$C$5,C281)),ISNUMBER(SEARCH('[1]Lookup for use classification'!$D$5,C281))),'[1]Lookup for use classification'!$A$5,IF(OR(ISNUMBER(SEARCH('[1]Lookup for use classification'!$B$7,C281)),ISNUMBER(SEARCH('[1]Lookup for use classification'!$C$7,C281)),ISNUMBER(SEARCH('[1]Lookup for use classification'!$D$7,C281))),'[1]Lookup for use classification'!$A$7,IF(OR(ISNUMBER(SEARCH('[1]Lookup for use classification'!$B$9,C281)),ISNUMBER(SEARCH('[1]Lookup for use classification'!$C$9,C281)),ISNUMBER(SEARCH('[1]Lookup for use classification'!$D$9,C281)),ISNUMBER(SEARCH('[1]Lookup for use classification'!$E$9,C281)),ISNUMBER(SEARCH('[1]Lookup for use classification'!$F$9,C281)),ISNUMBER(SEARCH('[1]Lookup for use classification'!$G$9,C281)),ISNUMBER(SEARCH('[1]Lookup for use classification'!$H$9,C281)),ISNUMBER(SEARCH('[1]Lookup for use classification'!$I$9,C281)),ISNUMBER(SEARCH('[1]Lookup for use classification'!$J$9,C281)),ISNUMBER(SEARCH('[1]Lookup for use classification'!$K$9,C281))),'[1]Lookup for use classification'!$A$9,IF(OR(ISNUMBER(SEARCH('[1]Lookup for use classification'!$B$10,C281)),ISNUMBER(SEARCH('[1]Lookup for use classification'!$C$10,C281)),ISNUMBER(SEARCH('[1]Lookup for use classification'!$D$10,C281)),ISNUMBER(SEARCH('[1]Lookup for use classification'!$E$10,C281)),ISNUMBER(SEARCH('[1]Lookup for use classification'!$F$10,C281)),ISNUMBER(SEARCH('[1]Lookup for use classification'!$G$10,C281))),'[1]Lookup for use classification'!$A$10,IF(OR(ISNUMBER(SEARCH('[1]Lookup for use classification'!$B$11,C281)),ISNUMBER(SEARCH('[1]Lookup for use classification'!$C$11,C281))),'[1]Lookup for use classification'!$A$11,IF(OR(ISNUMBER(SEARCH('[1]Lookup for use classification'!$B$12,C281)),ISNUMBER(SEARCH('[1]Lookup for use classification'!$C$12,C281))),'[1]Lookup for use classification'!$A$12,IF(OR(ISNUMBER(SEARCH('[1]Lookup for use classification'!$B$13,C281)),ISNUMBER(SEARCH('[1]Lookup for use classification'!$C$13,C281)),ISNUMBER(SEARCH('[1]Lookup for use classification'!$D$13,C281)),,ISNUMBER(SEARCH('[1]Lookup for use classification'!$C$13,C281)),ISNUMBER(SEARCH('[1]Lookup for use classification'!$E$13,C281))),'[1]Lookup for use classification'!$A$13,IF(OR(ISNUMBER(SEARCH('[1]Lookup for use classification'!$B$14,C281)),ISNUMBER(SEARCH('[1]Lookup for use classification'!$C$14,C281))),'[1]Lookup for use classification'!$A$14,"Other"))))))))))))</f>
        <v>Public Assembly</v>
      </c>
      <c r="E281" s="175"/>
      <c r="F281" s="176"/>
      <c r="G281" s="176"/>
    </row>
    <row r="282" spans="1:12" hidden="1">
      <c r="A282" s="187" t="s">
        <v>83</v>
      </c>
      <c r="B282" s="167" t="s">
        <v>4456</v>
      </c>
      <c r="C282" s="174" t="s">
        <v>97</v>
      </c>
      <c r="D282" s="6" t="str">
        <f>IF(OR(ISNUMBER(SEARCH('[1]Lookup for use classification'!$B$1,C282)),ISNUMBER(SEARCH('[1]Lookup for use classification'!$C$1,C282)),ISNUMBER(SEARCH('[1]Lookup for use classification'!$D$1,C282)),ISNUMBER(SEARCH('[1]Lookup for use classification'!$E$1,C282))),'[1]Lookup for use classification'!$A$1,IF(ISNUMBER(SEARCH('[1]Lookup for use classification'!$B$2,C282)),'[1]Lookup for use classification'!$A$2,IF(ISNUMBER(SEARCH('[1]Lookup for use classification'!$B$3,C282)),'[1]Lookup for use classification'!$A$3,IF(OR(ISNUMBER(SEARCH('[1]Lookup for use classification'!$B$4,C282)),ISNUMBER(SEARCH('[1]Lookup for use classification'!$C$4,C282)),ISNUMBER(SEARCH('[1]Lookup for use classification'!$D$4,C282)),ISNUMBER(SEARCH('[1]Lookup for use classification'!$E$4,C282))),'[1]Lookup for use classification'!$A$4,IF(OR(ISNUMBER(SEARCH('[1]Lookup for use classification'!$B$5,C282)),ISNUMBER(SEARCH('[1]Lookup for use classification'!$C$5,C282)),ISNUMBER(SEARCH('[1]Lookup for use classification'!$D$5,C282))),'[1]Lookup for use classification'!$A$5,IF(OR(ISNUMBER(SEARCH('[1]Lookup for use classification'!$B$7,C282)),ISNUMBER(SEARCH('[1]Lookup for use classification'!$C$7,C282)),ISNUMBER(SEARCH('[1]Lookup for use classification'!$D$7,C282))),'[1]Lookup for use classification'!$A$7,IF(OR(ISNUMBER(SEARCH('[1]Lookup for use classification'!$B$9,C282)),ISNUMBER(SEARCH('[1]Lookup for use classification'!$C$9,C282)),ISNUMBER(SEARCH('[1]Lookup for use classification'!$D$9,C282)),ISNUMBER(SEARCH('[1]Lookup for use classification'!$E$9,C282)),ISNUMBER(SEARCH('[1]Lookup for use classification'!$F$9,C282)),ISNUMBER(SEARCH('[1]Lookup for use classification'!$G$9,C282)),ISNUMBER(SEARCH('[1]Lookup for use classification'!$H$9,C282)),ISNUMBER(SEARCH('[1]Lookup for use classification'!$I$9,C282)),ISNUMBER(SEARCH('[1]Lookup for use classification'!$J$9,C282)),ISNUMBER(SEARCH('[1]Lookup for use classification'!$K$9,C282))),'[1]Lookup for use classification'!$A$9,IF(OR(ISNUMBER(SEARCH('[1]Lookup for use classification'!$B$10,C282)),ISNUMBER(SEARCH('[1]Lookup for use classification'!$C$10,C282)),ISNUMBER(SEARCH('[1]Lookup for use classification'!$D$10,C282)),ISNUMBER(SEARCH('[1]Lookup for use classification'!$E$10,C282)),ISNUMBER(SEARCH('[1]Lookup for use classification'!$F$10,C282)),ISNUMBER(SEARCH('[1]Lookup for use classification'!$G$10,C282))),'[1]Lookup for use classification'!$A$10,IF(OR(ISNUMBER(SEARCH('[1]Lookup for use classification'!$B$11,C282)),ISNUMBER(SEARCH('[1]Lookup for use classification'!$C$11,C282))),'[1]Lookup for use classification'!$A$11,IF(OR(ISNUMBER(SEARCH('[1]Lookup for use classification'!$B$12,C282)),ISNUMBER(SEARCH('[1]Lookup for use classification'!$C$12,C282))),'[1]Lookup for use classification'!$A$12,IF(OR(ISNUMBER(SEARCH('[1]Lookup for use classification'!$B$13,C282)),ISNUMBER(SEARCH('[1]Lookup for use classification'!$C$13,C282)),ISNUMBER(SEARCH('[1]Lookup for use classification'!$D$13,C282)),,ISNUMBER(SEARCH('[1]Lookup for use classification'!$C$13,C282)),ISNUMBER(SEARCH('[1]Lookup for use classification'!$E$13,C282))),'[1]Lookup for use classification'!$A$13,IF(OR(ISNUMBER(SEARCH('[1]Lookup for use classification'!$B$14,C282)),ISNUMBER(SEARCH('[1]Lookup for use classification'!$C$14,C282))),'[1]Lookup for use classification'!$A$14,"Other"))))))))))))</f>
        <v>Public Assembly</v>
      </c>
      <c r="E282" s="175"/>
      <c r="F282" s="176"/>
      <c r="G282" s="176"/>
    </row>
    <row r="283" spans="1:12" hidden="1">
      <c r="A283" s="187" t="s">
        <v>83</v>
      </c>
      <c r="B283" s="167" t="s">
        <v>4456</v>
      </c>
      <c r="C283" s="174" t="s">
        <v>63</v>
      </c>
      <c r="D283" s="6" t="str">
        <f>IF(OR(ISNUMBER(SEARCH('[1]Lookup for use classification'!$B$1,C283)),ISNUMBER(SEARCH('[1]Lookup for use classification'!$C$1,C283)),ISNUMBER(SEARCH('[1]Lookup for use classification'!$D$1,C283)),ISNUMBER(SEARCH('[1]Lookup for use classification'!$E$1,C283))),'[1]Lookup for use classification'!$A$1,IF(ISNUMBER(SEARCH('[1]Lookup for use classification'!$B$2,C283)),'[1]Lookup for use classification'!$A$2,IF(ISNUMBER(SEARCH('[1]Lookup for use classification'!$B$3,C283)),'[1]Lookup for use classification'!$A$3,IF(OR(ISNUMBER(SEARCH('[1]Lookup for use classification'!$B$4,C283)),ISNUMBER(SEARCH('[1]Lookup for use classification'!$C$4,C283)),ISNUMBER(SEARCH('[1]Lookup for use classification'!$D$4,C283)),ISNUMBER(SEARCH('[1]Lookup for use classification'!$E$4,C283))),'[1]Lookup for use classification'!$A$4,IF(OR(ISNUMBER(SEARCH('[1]Lookup for use classification'!$B$5,C283)),ISNUMBER(SEARCH('[1]Lookup for use classification'!$C$5,C283)),ISNUMBER(SEARCH('[1]Lookup for use classification'!$D$5,C283))),'[1]Lookup for use classification'!$A$5,IF(OR(ISNUMBER(SEARCH('[1]Lookup for use classification'!$B$7,C283)),ISNUMBER(SEARCH('[1]Lookup for use classification'!$C$7,C283)),ISNUMBER(SEARCH('[1]Lookup for use classification'!$D$7,C283))),'[1]Lookup for use classification'!$A$7,IF(OR(ISNUMBER(SEARCH('[1]Lookup for use classification'!$B$9,C283)),ISNUMBER(SEARCH('[1]Lookup for use classification'!$C$9,C283)),ISNUMBER(SEARCH('[1]Lookup for use classification'!$D$9,C283)),ISNUMBER(SEARCH('[1]Lookup for use classification'!$E$9,C283)),ISNUMBER(SEARCH('[1]Lookup for use classification'!$F$9,C283)),ISNUMBER(SEARCH('[1]Lookup for use classification'!$G$9,C283)),ISNUMBER(SEARCH('[1]Lookup for use classification'!$H$9,C283)),ISNUMBER(SEARCH('[1]Lookup for use classification'!$I$9,C283)),ISNUMBER(SEARCH('[1]Lookup for use classification'!$J$9,C283)),ISNUMBER(SEARCH('[1]Lookup for use classification'!$K$9,C283))),'[1]Lookup for use classification'!$A$9,IF(OR(ISNUMBER(SEARCH('[1]Lookup for use classification'!$B$10,C283)),ISNUMBER(SEARCH('[1]Lookup for use classification'!$C$10,C283)),ISNUMBER(SEARCH('[1]Lookup for use classification'!$D$10,C283)),ISNUMBER(SEARCH('[1]Lookup for use classification'!$E$10,C283)),ISNUMBER(SEARCH('[1]Lookup for use classification'!$F$10,C283)),ISNUMBER(SEARCH('[1]Lookup for use classification'!$G$10,C283))),'[1]Lookup for use classification'!$A$10,IF(OR(ISNUMBER(SEARCH('[1]Lookup for use classification'!$B$11,C283)),ISNUMBER(SEARCH('[1]Lookup for use classification'!$C$11,C283))),'[1]Lookup for use classification'!$A$11,IF(OR(ISNUMBER(SEARCH('[1]Lookup for use classification'!$B$12,C283)),ISNUMBER(SEARCH('[1]Lookup for use classification'!$C$12,C283))),'[1]Lookup for use classification'!$A$12,IF(OR(ISNUMBER(SEARCH('[1]Lookup for use classification'!$B$13,C283)),ISNUMBER(SEARCH('[1]Lookup for use classification'!$C$13,C283)),ISNUMBER(SEARCH('[1]Lookup for use classification'!$D$13,C283)),,ISNUMBER(SEARCH('[1]Lookup for use classification'!$C$13,C283)),ISNUMBER(SEARCH('[1]Lookup for use classification'!$E$13,C283))),'[1]Lookup for use classification'!$A$13,IF(OR(ISNUMBER(SEARCH('[1]Lookup for use classification'!$B$14,C283)),ISNUMBER(SEARCH('[1]Lookup for use classification'!$C$14,C283))),'[1]Lookup for use classification'!$A$14,"Other"))))))))))))</f>
        <v>Public Assembly</v>
      </c>
      <c r="E283" s="175"/>
      <c r="F283" s="176"/>
      <c r="G283" s="176"/>
    </row>
    <row r="284" spans="1:12" hidden="1">
      <c r="A284" s="187" t="s">
        <v>83</v>
      </c>
      <c r="B284" s="167" t="s">
        <v>4456</v>
      </c>
      <c r="C284" s="174" t="s">
        <v>96</v>
      </c>
      <c r="D284" s="6" t="str">
        <f>IF(OR(ISNUMBER(SEARCH('[1]Lookup for use classification'!$B$1,C284)),ISNUMBER(SEARCH('[1]Lookup for use classification'!$C$1,C284)),ISNUMBER(SEARCH('[1]Lookup for use classification'!$D$1,C284)),ISNUMBER(SEARCH('[1]Lookup for use classification'!$E$1,C284))),'[1]Lookup for use classification'!$A$1,IF(ISNUMBER(SEARCH('[1]Lookup for use classification'!$B$2,C284)),'[1]Lookup for use classification'!$A$2,IF(ISNUMBER(SEARCH('[1]Lookup for use classification'!$B$3,C284)),'[1]Lookup for use classification'!$A$3,IF(OR(ISNUMBER(SEARCH('[1]Lookup for use classification'!$B$4,C284)),ISNUMBER(SEARCH('[1]Lookup for use classification'!$C$4,C284)),ISNUMBER(SEARCH('[1]Lookup for use classification'!$D$4,C284)),ISNUMBER(SEARCH('[1]Lookup for use classification'!$E$4,C284))),'[1]Lookup for use classification'!$A$4,IF(OR(ISNUMBER(SEARCH('[1]Lookup for use classification'!$B$5,C284)),ISNUMBER(SEARCH('[1]Lookup for use classification'!$C$5,C284)),ISNUMBER(SEARCH('[1]Lookup for use classification'!$D$5,C284))),'[1]Lookup for use classification'!$A$5,IF(OR(ISNUMBER(SEARCH('[1]Lookup for use classification'!$B$7,C284)),ISNUMBER(SEARCH('[1]Lookup for use classification'!$C$7,C284)),ISNUMBER(SEARCH('[1]Lookup for use classification'!$D$7,C284))),'[1]Lookup for use classification'!$A$7,IF(OR(ISNUMBER(SEARCH('[1]Lookup for use classification'!$B$9,C284)),ISNUMBER(SEARCH('[1]Lookup for use classification'!$C$9,C284)),ISNUMBER(SEARCH('[1]Lookup for use classification'!$D$9,C284)),ISNUMBER(SEARCH('[1]Lookup for use classification'!$E$9,C284)),ISNUMBER(SEARCH('[1]Lookup for use classification'!$F$9,C284)),ISNUMBER(SEARCH('[1]Lookup for use classification'!$G$9,C284)),ISNUMBER(SEARCH('[1]Lookup for use classification'!$H$9,C284)),ISNUMBER(SEARCH('[1]Lookup for use classification'!$I$9,C284)),ISNUMBER(SEARCH('[1]Lookup for use classification'!$J$9,C284)),ISNUMBER(SEARCH('[1]Lookup for use classification'!$K$9,C284))),'[1]Lookup for use classification'!$A$9,IF(OR(ISNUMBER(SEARCH('[1]Lookup for use classification'!$B$10,C284)),ISNUMBER(SEARCH('[1]Lookup for use classification'!$C$10,C284)),ISNUMBER(SEARCH('[1]Lookup for use classification'!$D$10,C284)),ISNUMBER(SEARCH('[1]Lookup for use classification'!$E$10,C284)),ISNUMBER(SEARCH('[1]Lookup for use classification'!$F$10,C284)),ISNUMBER(SEARCH('[1]Lookup for use classification'!$G$10,C284))),'[1]Lookup for use classification'!$A$10,IF(OR(ISNUMBER(SEARCH('[1]Lookup for use classification'!$B$11,C284)),ISNUMBER(SEARCH('[1]Lookup for use classification'!$C$11,C284))),'[1]Lookup for use classification'!$A$11,IF(OR(ISNUMBER(SEARCH('[1]Lookup for use classification'!$B$12,C284)),ISNUMBER(SEARCH('[1]Lookup for use classification'!$C$12,C284))),'[1]Lookup for use classification'!$A$12,IF(OR(ISNUMBER(SEARCH('[1]Lookup for use classification'!$B$13,C284)),ISNUMBER(SEARCH('[1]Lookup for use classification'!$C$13,C284)),ISNUMBER(SEARCH('[1]Lookup for use classification'!$D$13,C284)),,ISNUMBER(SEARCH('[1]Lookup for use classification'!$C$13,C284)),ISNUMBER(SEARCH('[1]Lookup for use classification'!$E$13,C284))),'[1]Lookup for use classification'!$A$13,IF(OR(ISNUMBER(SEARCH('[1]Lookup for use classification'!$B$14,C284)),ISNUMBER(SEARCH('[1]Lookup for use classification'!$C$14,C284))),'[1]Lookup for use classification'!$A$14,"Other"))))))))))))</f>
        <v>Public Safety</v>
      </c>
      <c r="E284" s="175"/>
      <c r="F284" s="176"/>
      <c r="G284" s="176"/>
    </row>
    <row r="285" spans="1:12" hidden="1">
      <c r="A285" s="187" t="s">
        <v>83</v>
      </c>
      <c r="B285" s="167" t="s">
        <v>4456</v>
      </c>
      <c r="C285" s="174" t="s">
        <v>99</v>
      </c>
      <c r="D285" s="6" t="str">
        <f>IF(OR(ISNUMBER(SEARCH('[1]Lookup for use classification'!$B$1,C285)),ISNUMBER(SEARCH('[1]Lookup for use classification'!$C$1,C285)),ISNUMBER(SEARCH('[1]Lookup for use classification'!$D$1,C285)),ISNUMBER(SEARCH('[1]Lookup for use classification'!$E$1,C285))),'[1]Lookup for use classification'!$A$1,IF(ISNUMBER(SEARCH('[1]Lookup for use classification'!$B$2,C285)),'[1]Lookup for use classification'!$A$2,IF(ISNUMBER(SEARCH('[1]Lookup for use classification'!$B$3,C285)),'[1]Lookup for use classification'!$A$3,IF(OR(ISNUMBER(SEARCH('[1]Lookup for use classification'!$B$4,C285)),ISNUMBER(SEARCH('[1]Lookup for use classification'!$C$4,C285)),ISNUMBER(SEARCH('[1]Lookup for use classification'!$D$4,C285)),ISNUMBER(SEARCH('[1]Lookup for use classification'!$E$4,C285))),'[1]Lookup for use classification'!$A$4,IF(OR(ISNUMBER(SEARCH('[1]Lookup for use classification'!$B$5,C285)),ISNUMBER(SEARCH('[1]Lookup for use classification'!$C$5,C285)),ISNUMBER(SEARCH('[1]Lookup for use classification'!$D$5,C285))),'[1]Lookup for use classification'!$A$5,IF(OR(ISNUMBER(SEARCH('[1]Lookup for use classification'!$B$7,C285)),ISNUMBER(SEARCH('[1]Lookup for use classification'!$C$7,C285)),ISNUMBER(SEARCH('[1]Lookup for use classification'!$D$7,C285))),'[1]Lookup for use classification'!$A$7,IF(OR(ISNUMBER(SEARCH('[1]Lookup for use classification'!$B$9,C285)),ISNUMBER(SEARCH('[1]Lookup for use classification'!$C$9,C285)),ISNUMBER(SEARCH('[1]Lookup for use classification'!$D$9,C285)),ISNUMBER(SEARCH('[1]Lookup for use classification'!$E$9,C285)),ISNUMBER(SEARCH('[1]Lookup for use classification'!$F$9,C285)),ISNUMBER(SEARCH('[1]Lookup for use classification'!$G$9,C285)),ISNUMBER(SEARCH('[1]Lookup for use classification'!$H$9,C285)),ISNUMBER(SEARCH('[1]Lookup for use classification'!$I$9,C285)),ISNUMBER(SEARCH('[1]Lookup for use classification'!$J$9,C285)),ISNUMBER(SEARCH('[1]Lookup for use classification'!$K$9,C285))),'[1]Lookup for use classification'!$A$9,IF(OR(ISNUMBER(SEARCH('[1]Lookup for use classification'!$B$10,C285)),ISNUMBER(SEARCH('[1]Lookup for use classification'!$C$10,C285)),ISNUMBER(SEARCH('[1]Lookup for use classification'!$D$10,C285)),ISNUMBER(SEARCH('[1]Lookup for use classification'!$E$10,C285)),ISNUMBER(SEARCH('[1]Lookup for use classification'!$F$10,C285)),ISNUMBER(SEARCH('[1]Lookup for use classification'!$G$10,C285))),'[1]Lookup for use classification'!$A$10,IF(OR(ISNUMBER(SEARCH('[1]Lookup for use classification'!$B$11,C285)),ISNUMBER(SEARCH('[1]Lookup for use classification'!$C$11,C285))),'[1]Lookup for use classification'!$A$11,IF(OR(ISNUMBER(SEARCH('[1]Lookup for use classification'!$B$12,C285)),ISNUMBER(SEARCH('[1]Lookup for use classification'!$C$12,C285))),'[1]Lookup for use classification'!$A$12,IF(OR(ISNUMBER(SEARCH('[1]Lookup for use classification'!$B$13,C285)),ISNUMBER(SEARCH('[1]Lookup for use classification'!$C$13,C285)),ISNUMBER(SEARCH('[1]Lookup for use classification'!$D$13,C285)),,ISNUMBER(SEARCH('[1]Lookup for use classification'!$C$13,C285)),ISNUMBER(SEARCH('[1]Lookup for use classification'!$E$13,C285))),'[1]Lookup for use classification'!$A$13,IF(OR(ISNUMBER(SEARCH('[1]Lookup for use classification'!$B$14,C285)),ISNUMBER(SEARCH('[1]Lookup for use classification'!$C$14,C285))),'[1]Lookup for use classification'!$A$14,"Other"))))))))))))</f>
        <v>Warehousing</v>
      </c>
      <c r="E285" s="175">
        <v>768</v>
      </c>
      <c r="F285" s="176"/>
      <c r="G285" s="176"/>
    </row>
    <row r="286" spans="1:12" hidden="1">
      <c r="A286" s="138" t="s">
        <v>83</v>
      </c>
      <c r="B286" s="8" t="str">
        <f>IF(ISNA(VLOOKUP(CONCATENATE(A286,C286),EUS!$B$2:$B$1939,1,FALSE)),"","End Use Study")</f>
        <v>End Use Study</v>
      </c>
      <c r="C286" s="8" t="s">
        <v>98</v>
      </c>
      <c r="D286" s="165" t="s">
        <v>1980</v>
      </c>
      <c r="E286" s="9">
        <v>1104</v>
      </c>
      <c r="F286" s="9"/>
      <c r="G286" s="9"/>
      <c r="H286" s="164"/>
      <c r="I286" s="164"/>
      <c r="J286" s="7"/>
      <c r="L286" s="6"/>
    </row>
    <row r="287" spans="1:12" hidden="1">
      <c r="A287" s="187" t="s">
        <v>83</v>
      </c>
      <c r="B287" s="167" t="s">
        <v>4456</v>
      </c>
      <c r="C287" s="174" t="s">
        <v>100</v>
      </c>
      <c r="D287" s="6" t="str">
        <f>IF(OR(ISNUMBER(SEARCH('[1]Lookup for use classification'!$B$1,C287)),ISNUMBER(SEARCH('[1]Lookup for use classification'!$C$1,C287)),ISNUMBER(SEARCH('[1]Lookup for use classification'!$D$1,C287)),ISNUMBER(SEARCH('[1]Lookup for use classification'!$E$1,C287))),'[1]Lookup for use classification'!$A$1,IF(ISNUMBER(SEARCH('[1]Lookup for use classification'!$B$2,C287)),'[1]Lookup for use classification'!$A$2,IF(ISNUMBER(SEARCH('[1]Lookup for use classification'!$B$3,C287)),'[1]Lookup for use classification'!$A$3,IF(OR(ISNUMBER(SEARCH('[1]Lookup for use classification'!$B$4,C287)),ISNUMBER(SEARCH('[1]Lookup for use classification'!$C$4,C287)),ISNUMBER(SEARCH('[1]Lookup for use classification'!$D$4,C287)),ISNUMBER(SEARCH('[1]Lookup for use classification'!$E$4,C287))),'[1]Lookup for use classification'!$A$4,IF(OR(ISNUMBER(SEARCH('[1]Lookup for use classification'!$B$5,C287)),ISNUMBER(SEARCH('[1]Lookup for use classification'!$C$5,C287)),ISNUMBER(SEARCH('[1]Lookup for use classification'!$D$5,C287))),'[1]Lookup for use classification'!$A$5,IF(OR(ISNUMBER(SEARCH('[1]Lookup for use classification'!$B$7,C287)),ISNUMBER(SEARCH('[1]Lookup for use classification'!$C$7,C287)),ISNUMBER(SEARCH('[1]Lookup for use classification'!$D$7,C287))),'[1]Lookup for use classification'!$A$7,IF(OR(ISNUMBER(SEARCH('[1]Lookup for use classification'!$B$9,C287)),ISNUMBER(SEARCH('[1]Lookup for use classification'!$C$9,C287)),ISNUMBER(SEARCH('[1]Lookup for use classification'!$D$9,C287)),ISNUMBER(SEARCH('[1]Lookup for use classification'!$E$9,C287)),ISNUMBER(SEARCH('[1]Lookup for use classification'!$F$9,C287)),ISNUMBER(SEARCH('[1]Lookup for use classification'!$G$9,C287)),ISNUMBER(SEARCH('[1]Lookup for use classification'!$H$9,C287)),ISNUMBER(SEARCH('[1]Lookup for use classification'!$I$9,C287)),ISNUMBER(SEARCH('[1]Lookup for use classification'!$J$9,C287)),ISNUMBER(SEARCH('[1]Lookup for use classification'!$K$9,C287))),'[1]Lookup for use classification'!$A$9,IF(OR(ISNUMBER(SEARCH('[1]Lookup for use classification'!$B$10,C287)),ISNUMBER(SEARCH('[1]Lookup for use classification'!$C$10,C287)),ISNUMBER(SEARCH('[1]Lookup for use classification'!$D$10,C287)),ISNUMBER(SEARCH('[1]Lookup for use classification'!$E$10,C287)),ISNUMBER(SEARCH('[1]Lookup for use classification'!$F$10,C287)),ISNUMBER(SEARCH('[1]Lookup for use classification'!$G$10,C287))),'[1]Lookup for use classification'!$A$10,IF(OR(ISNUMBER(SEARCH('[1]Lookup for use classification'!$B$11,C287)),ISNUMBER(SEARCH('[1]Lookup for use classification'!$C$11,C287))),'[1]Lookup for use classification'!$A$11,IF(OR(ISNUMBER(SEARCH('[1]Lookup for use classification'!$B$12,C287)),ISNUMBER(SEARCH('[1]Lookup for use classification'!$C$12,C287))),'[1]Lookup for use classification'!$A$12,IF(OR(ISNUMBER(SEARCH('[1]Lookup for use classification'!$B$13,C287)),ISNUMBER(SEARCH('[1]Lookup for use classification'!$C$13,C287)),ISNUMBER(SEARCH('[1]Lookup for use classification'!$D$13,C287)),,ISNUMBER(SEARCH('[1]Lookup for use classification'!$C$13,C287)),ISNUMBER(SEARCH('[1]Lookup for use classification'!$E$13,C287))),'[1]Lookup for use classification'!$A$13,IF(OR(ISNUMBER(SEARCH('[1]Lookup for use classification'!$B$14,C287)),ISNUMBER(SEARCH('[1]Lookup for use classification'!$C$14,C287))),'[1]Lookup for use classification'!$A$14,"Other"))))))))))))</f>
        <v>Warehousing</v>
      </c>
      <c r="E287" s="175"/>
      <c r="F287" s="176"/>
      <c r="G287" s="176"/>
    </row>
    <row r="288" spans="1:12" hidden="1">
      <c r="A288" s="187" t="s">
        <v>83</v>
      </c>
      <c r="B288" s="167" t="s">
        <v>4456</v>
      </c>
      <c r="C288" s="174" t="s">
        <v>64</v>
      </c>
      <c r="D288" s="6" t="str">
        <f>IF(OR(ISNUMBER(SEARCH('[1]Lookup for use classification'!$B$1,C288)),ISNUMBER(SEARCH('[1]Lookup for use classification'!$C$1,C288)),ISNUMBER(SEARCH('[1]Lookup for use classification'!$D$1,C288)),ISNUMBER(SEARCH('[1]Lookup for use classification'!$E$1,C288))),'[1]Lookup for use classification'!$A$1,IF(ISNUMBER(SEARCH('[1]Lookup for use classification'!$B$2,C288)),'[1]Lookup for use classification'!$A$2,IF(ISNUMBER(SEARCH('[1]Lookup for use classification'!$B$3,C288)),'[1]Lookup for use classification'!$A$3,IF(OR(ISNUMBER(SEARCH('[1]Lookup for use classification'!$B$4,C288)),ISNUMBER(SEARCH('[1]Lookup for use classification'!$C$4,C288)),ISNUMBER(SEARCH('[1]Lookup for use classification'!$D$4,C288)),ISNUMBER(SEARCH('[1]Lookup for use classification'!$E$4,C288))),'[1]Lookup for use classification'!$A$4,IF(OR(ISNUMBER(SEARCH('[1]Lookup for use classification'!$B$5,C288)),ISNUMBER(SEARCH('[1]Lookup for use classification'!$C$5,C288)),ISNUMBER(SEARCH('[1]Lookup for use classification'!$D$5,C288))),'[1]Lookup for use classification'!$A$5,IF(OR(ISNUMBER(SEARCH('[1]Lookup for use classification'!$B$7,C288)),ISNUMBER(SEARCH('[1]Lookup for use classification'!$C$7,C288)),ISNUMBER(SEARCH('[1]Lookup for use classification'!$D$7,C288))),'[1]Lookup for use classification'!$A$7,IF(OR(ISNUMBER(SEARCH('[1]Lookup for use classification'!$B$9,C288)),ISNUMBER(SEARCH('[1]Lookup for use classification'!$C$9,C288)),ISNUMBER(SEARCH('[1]Lookup for use classification'!$D$9,C288)),ISNUMBER(SEARCH('[1]Lookup for use classification'!$E$9,C288)),ISNUMBER(SEARCH('[1]Lookup for use classification'!$F$9,C288)),ISNUMBER(SEARCH('[1]Lookup for use classification'!$G$9,C288)),ISNUMBER(SEARCH('[1]Lookup for use classification'!$H$9,C288)),ISNUMBER(SEARCH('[1]Lookup for use classification'!$I$9,C288)),ISNUMBER(SEARCH('[1]Lookup for use classification'!$J$9,C288)),ISNUMBER(SEARCH('[1]Lookup for use classification'!$K$9,C288))),'[1]Lookup for use classification'!$A$9,IF(OR(ISNUMBER(SEARCH('[1]Lookup for use classification'!$B$10,C288)),ISNUMBER(SEARCH('[1]Lookup for use classification'!$C$10,C288)),ISNUMBER(SEARCH('[1]Lookup for use classification'!$D$10,C288)),ISNUMBER(SEARCH('[1]Lookup for use classification'!$E$10,C288)),ISNUMBER(SEARCH('[1]Lookup for use classification'!$F$10,C288)),ISNUMBER(SEARCH('[1]Lookup for use classification'!$G$10,C288))),'[1]Lookup for use classification'!$A$10,IF(OR(ISNUMBER(SEARCH('[1]Lookup for use classification'!$B$11,C288)),ISNUMBER(SEARCH('[1]Lookup for use classification'!$C$11,C288))),'[1]Lookup for use classification'!$A$11,IF(OR(ISNUMBER(SEARCH('[1]Lookup for use classification'!$B$12,C288)),ISNUMBER(SEARCH('[1]Lookup for use classification'!$C$12,C288))),'[1]Lookup for use classification'!$A$12,IF(OR(ISNUMBER(SEARCH('[1]Lookup for use classification'!$B$13,C288)),ISNUMBER(SEARCH('[1]Lookup for use classification'!$C$13,C288)),ISNUMBER(SEARCH('[1]Lookup for use classification'!$D$13,C288)),,ISNUMBER(SEARCH('[1]Lookup for use classification'!$C$13,C288)),ISNUMBER(SEARCH('[1]Lookup for use classification'!$E$13,C288))),'[1]Lookup for use classification'!$A$13,IF(OR(ISNUMBER(SEARCH('[1]Lookup for use classification'!$B$14,C288)),ISNUMBER(SEARCH('[1]Lookup for use classification'!$C$14,C288))),'[1]Lookup for use classification'!$A$14,"Other"))))))))))))</f>
        <v>Water &amp; Sewer</v>
      </c>
      <c r="E288" s="175"/>
      <c r="F288" s="176"/>
      <c r="G288" s="176"/>
    </row>
    <row r="289" spans="1:12" hidden="1">
      <c r="A289" s="188" t="s">
        <v>1997</v>
      </c>
      <c r="B289" s="8" t="str">
        <f>IF(ISNA(VLOOKUP(CONCATENATE(A289,C289),ARIS!$A$1:$A$959,1,FALSE)),"","ARIS")</f>
        <v>ARIS</v>
      </c>
      <c r="C289" s="162" t="s">
        <v>3366</v>
      </c>
      <c r="D289" s="165" t="s">
        <v>3335</v>
      </c>
      <c r="E289" s="163">
        <v>640</v>
      </c>
      <c r="F289" s="163"/>
      <c r="G289" s="163"/>
      <c r="H289" s="164"/>
      <c r="I289" s="164"/>
      <c r="J289" s="165">
        <v>3567.5321074999993</v>
      </c>
    </row>
    <row r="290" spans="1:12" hidden="1">
      <c r="A290" s="138" t="s">
        <v>1996</v>
      </c>
      <c r="B290" s="8" t="str">
        <f>IF(ISNA(VLOOKUP(CONCATENATE(A290,C290),EUS!$B$2:$B$1939,1,FALSE)),"","End Use Study")</f>
        <v>End Use Study</v>
      </c>
      <c r="C290" s="8" t="s">
        <v>3364</v>
      </c>
      <c r="D290" s="6" t="str">
        <f>IF(OR(ISNUMBER(SEARCH('[1]Lookup for use classification'!$B$1,C290)),ISNUMBER(SEARCH('[1]Lookup for use classification'!$C$1,C290)),ISNUMBER(SEARCH('[1]Lookup for use classification'!$D$1,C290))),'[1]Lookup for use classification'!$A$1,IF(ISNUMBER(SEARCH('[1]Lookup for use classification'!$B$2,C290)),'[1]Lookup for use classification'!$A$2,IF(ISNUMBER(SEARCH('[1]Lookup for use classification'!$B$3,C290)),'[1]Lookup for use classification'!$A$3,IF(OR(ISNUMBER(SEARCH('[1]Lookup for use classification'!$B$4,C290)),ISNUMBER(SEARCH('[1]Lookup for use classification'!$C$4,C290))),'[1]Lookup for use classification'!$A$4,IF(OR(ISNUMBER(SEARCH('[1]Lookup for use classification'!$B$5,C290)),ISNUMBER(SEARCH('[1]Lookup for use classification'!$C$5,C290)),ISNUMBER(SEARCH('[1]Lookup for use classification'!$D$5,C290))),'[1]Lookup for use classification'!$A$5,IF(OR(ISNUMBER(SEARCH('[1]Lookup for use classification'!$B$7,C290)),ISNUMBER(SEARCH('[1]Lookup for use classification'!$C$7,C290)),ISNUMBER(SEARCH('[1]Lookup for use classification'!$D$7,C290))),'[1]Lookup for use classification'!$A$7,IF(OR(ISNUMBER(SEARCH('[1]Lookup for use classification'!$B$9,C290)),ISNUMBER(SEARCH('[1]Lookup for use classification'!$C$9,C290)),ISNUMBER(SEARCH('[1]Lookup for use classification'!$D$9,C290)),ISNUMBER(SEARCH('[1]Lookup for use classification'!$E$9,C290)),ISNUMBER(SEARCH('[1]Lookup for use classification'!$F$9,C290)),ISNUMBER(SEARCH('[1]Lookup for use classification'!$G$9,C290))),'[1]Lookup for use classification'!$A$9,IF(OR(ISNUMBER(SEARCH('[1]Lookup for use classification'!$B$10,C290)),ISNUMBER(SEARCH('[1]Lookup for use classification'!$C$10,C290)),ISNUMBER(SEARCH('[1]Lookup for use classification'!$D$10,C290)),ISNUMBER(SEARCH('[1]Lookup for use classification'!$E$10,C290)),ISNUMBER(SEARCH('[1]Lookup for use classification'!$F$10,C290))),'[1]Lookup for use classification'!$A$10,IF(OR(ISNUMBER(SEARCH('[1]Lookup for use classification'!$B$11,C290)),ISNUMBER(SEARCH('[1]Lookup for use classification'!$C$11,C290))),'[1]Lookup for use classification'!$A$11,IF(OR(ISNUMBER(SEARCH('[1]Lookup for use classification'!$B$12,C290)),ISNUMBER(SEARCH('[1]Lookup for use classification'!$C$12,C290))),'[1]Lookup for use classification'!$A$12,IF(OR(ISNUMBER(SEARCH('[1]Lookup for use classification'!$B$13,C290)),ISNUMBER(SEARCH('[1]Lookup for use classification'!$C$13,C290)),ISNUMBER(SEARCH('[1]Lookup for use classification'!$D$13,C290))),'[1]Lookup for use classification'!$A$13,"Nope")))))))))))</f>
        <v>Education - K - 12</v>
      </c>
      <c r="E290" s="9">
        <v>640</v>
      </c>
      <c r="F290" s="9"/>
      <c r="G290" s="9"/>
      <c r="H290" s="164"/>
      <c r="I290" s="164"/>
      <c r="J290" s="7"/>
      <c r="L290" s="6"/>
    </row>
    <row r="291" spans="1:12" hidden="1">
      <c r="A291" s="134" t="s">
        <v>1996</v>
      </c>
      <c r="B291" s="8" t="str">
        <f>IF(ISNA(VLOOKUP(CONCATENATE(A291,C291),EUS!$B$2:$B$1939,1,FALSE)),"","End Use Study")</f>
        <v>End Use Study</v>
      </c>
      <c r="C291" s="8" t="s">
        <v>3363</v>
      </c>
      <c r="D291" s="6" t="str">
        <f>IF(OR(ISNUMBER(SEARCH('[1]Lookup for use classification'!$B$1,C291)),ISNUMBER(SEARCH('[1]Lookup for use classification'!$C$1,C291)),ISNUMBER(SEARCH('[1]Lookup for use classification'!$D$1,C291)),ISNUMBER(SEARCH('[1]Lookup for use classification'!$E$1,C291))),'[1]Lookup for use classification'!$A$1,IF(ISNUMBER(SEARCH('[1]Lookup for use classification'!$B$2,C291)),'[1]Lookup for use classification'!$A$2,IF(ISNUMBER(SEARCH('[1]Lookup for use classification'!$B$3,C291)),'[1]Lookup for use classification'!$A$3,IF(OR(ISNUMBER(SEARCH('[1]Lookup for use classification'!$B$4,C291)),ISNUMBER(SEARCH('[1]Lookup for use classification'!$C$4,C291)),ISNUMBER(SEARCH('[1]Lookup for use classification'!$D$4,C291)),ISNUMBER(SEARCH('[1]Lookup for use classification'!$E$4,C291))),'[1]Lookup for use classification'!$A$4,IF(OR(ISNUMBER(SEARCH('[1]Lookup for use classification'!$B$5,C291)),ISNUMBER(SEARCH('[1]Lookup for use classification'!$C$5,C291)),ISNUMBER(SEARCH('[1]Lookup for use classification'!$D$5,C291))),'[1]Lookup for use classification'!$A$5,IF(OR(ISNUMBER(SEARCH('[1]Lookup for use classification'!$B$7,C291)),ISNUMBER(SEARCH('[1]Lookup for use classification'!$C$7,C291)),ISNUMBER(SEARCH('[1]Lookup for use classification'!$D$7,C291))),'[1]Lookup for use classification'!$A$7,IF(OR(ISNUMBER(SEARCH('[1]Lookup for use classification'!$B$9,C291)),ISNUMBER(SEARCH('[1]Lookup for use classification'!$C$9,C291)),ISNUMBER(SEARCH('[1]Lookup for use classification'!$D$9,C291)),ISNUMBER(SEARCH('[1]Lookup for use classification'!$E$9,C291)),ISNUMBER(SEARCH('[1]Lookup for use classification'!$F$9,C291)),ISNUMBER(SEARCH('[1]Lookup for use classification'!$G$9,C291)),ISNUMBER(SEARCH('[1]Lookup for use classification'!$H$9,C291)),ISNUMBER(SEARCH('[1]Lookup for use classification'!$I$9,C291)),ISNUMBER(SEARCH('[1]Lookup for use classification'!$J$9,C291)),ISNUMBER(SEARCH('[1]Lookup for use classification'!$K$9,C291))),'[1]Lookup for use classification'!$A$9,IF(OR(ISNUMBER(SEARCH('[1]Lookup for use classification'!$B$10,C291)),ISNUMBER(SEARCH('[1]Lookup for use classification'!$C$10,C291)),ISNUMBER(SEARCH('[1]Lookup for use classification'!$D$10,C291)),ISNUMBER(SEARCH('[1]Lookup for use classification'!$E$10,C291)),ISNUMBER(SEARCH('[1]Lookup for use classification'!$F$10,C291)),ISNUMBER(SEARCH('[1]Lookup for use classification'!$G$10,C291))),'[1]Lookup for use classification'!$A$10,IF(OR(ISNUMBER(SEARCH('[1]Lookup for use classification'!$B$11,C291)),ISNUMBER(SEARCH('[1]Lookup for use classification'!$C$11,C291))),'[1]Lookup for use classification'!$A$11,IF(OR(ISNUMBER(SEARCH('[1]Lookup for use classification'!$B$12,C291)),ISNUMBER(SEARCH('[1]Lookup for use classification'!$C$12,C291))),'[1]Lookup for use classification'!$A$12,IF(OR(ISNUMBER(SEARCH('[1]Lookup for use classification'!$B$13,C291)),ISNUMBER(SEARCH('[1]Lookup for use classification'!$C$13,C291)),ISNUMBER(SEARCH('[1]Lookup for use classification'!$D$13,C291)),,ISNUMBER(SEARCH('[1]Lookup for use classification'!$C$13,C291)),ISNUMBER(SEARCH('[1]Lookup for use classification'!$E$13,C291))),'[1]Lookup for use classification'!$A$13,IF(OR(ISNUMBER(SEARCH('[1]Lookup for use classification'!$B$14,C291)),ISNUMBER(SEARCH('[1]Lookup for use classification'!$C$14,C291)),ISNUMBER(SEARCH('[1]Lookup for use classification'!$D$14,C291)),,ISNUMBER(SEARCH('[1]Lookup for use classification'!$C$14,C291))),'[1]Lookup for use classification'!$A$14,"Other"))))))))))))</f>
        <v>Education - K - 12</v>
      </c>
      <c r="E291" s="9">
        <v>960</v>
      </c>
      <c r="F291" s="9"/>
      <c r="G291" s="9"/>
      <c r="H291" s="164"/>
      <c r="I291" s="164"/>
      <c r="J291" s="7"/>
      <c r="L291" s="6"/>
    </row>
    <row r="292" spans="1:12" hidden="1">
      <c r="A292" s="134" t="s">
        <v>1996</v>
      </c>
      <c r="B292" s="8" t="str">
        <f>IF(ISNA(VLOOKUP(CONCATENATE(A292,C292),EUS!$B$2:$B$1939,1,FALSE)),"","End Use Study")</f>
        <v>End Use Study</v>
      </c>
      <c r="C292" s="8" t="s">
        <v>3367</v>
      </c>
      <c r="D292" s="165" t="s">
        <v>3335</v>
      </c>
      <c r="E292" s="9">
        <v>2160</v>
      </c>
      <c r="F292" s="9"/>
      <c r="G292" s="9"/>
      <c r="H292" s="164"/>
      <c r="I292" s="164"/>
      <c r="J292" s="7"/>
      <c r="L292" s="6"/>
    </row>
    <row r="293" spans="1:12" hidden="1">
      <c r="A293" s="138" t="s">
        <v>1996</v>
      </c>
      <c r="B293" s="8" t="str">
        <f>IF(ISNA(VLOOKUP(CONCATENATE(A293,C293),EUS!$B$2:$B$1939,1,FALSE)),"","End Use Study")</f>
        <v>End Use Study</v>
      </c>
      <c r="C293" s="8" t="s">
        <v>3368</v>
      </c>
      <c r="D293" s="165" t="s">
        <v>3335</v>
      </c>
      <c r="E293" s="9">
        <v>8556</v>
      </c>
      <c r="F293" s="9"/>
      <c r="G293" s="9"/>
      <c r="H293" s="164"/>
      <c r="I293" s="164"/>
      <c r="J293" s="7"/>
      <c r="L293" s="6"/>
    </row>
    <row r="294" spans="1:12" hidden="1">
      <c r="A294" s="138" t="s">
        <v>1996</v>
      </c>
      <c r="B294" s="8" t="str">
        <f>IF(ISNA(VLOOKUP(CONCATENATE(A294,C294),EUS!$B$2:$B$1939,1,FALSE)),"","End Use Study")</f>
        <v>End Use Study</v>
      </c>
      <c r="C294" s="8" t="s">
        <v>89</v>
      </c>
      <c r="D294" s="165" t="s">
        <v>3335</v>
      </c>
      <c r="E294" s="9">
        <v>21045</v>
      </c>
      <c r="F294" s="9"/>
      <c r="G294" s="9"/>
      <c r="H294" s="164"/>
      <c r="I294" s="164"/>
      <c r="J294" s="7"/>
      <c r="L294" s="6"/>
    </row>
    <row r="295" spans="1:12" hidden="1">
      <c r="A295" s="188" t="s">
        <v>1997</v>
      </c>
      <c r="B295" s="162" t="s">
        <v>4512</v>
      </c>
      <c r="C295" s="162" t="s">
        <v>3365</v>
      </c>
      <c r="D295" s="165" t="s">
        <v>3335</v>
      </c>
      <c r="E295" s="163">
        <v>38140</v>
      </c>
      <c r="F295" s="163"/>
      <c r="G295" s="163"/>
      <c r="H295" s="164">
        <v>65770.518248175184</v>
      </c>
      <c r="I295" s="164">
        <v>20000</v>
      </c>
      <c r="J295" s="165">
        <v>390183.51161999995</v>
      </c>
    </row>
    <row r="296" spans="1:12" hidden="1">
      <c r="A296" s="138" t="s">
        <v>1996</v>
      </c>
      <c r="B296" s="8" t="str">
        <f>IF(ISNA(VLOOKUP(CONCATENATE(A296,C296),EUS!$B$2:$B$1939,1,FALSE)),"","End Use Study")</f>
        <v>End Use Study</v>
      </c>
      <c r="C296" s="8" t="s">
        <v>498</v>
      </c>
      <c r="D296" s="165" t="s">
        <v>3335</v>
      </c>
      <c r="E296" s="9"/>
      <c r="F296" s="9"/>
      <c r="G296" s="9"/>
      <c r="H296" s="164"/>
      <c r="I296" s="164"/>
      <c r="J296" s="7"/>
      <c r="L296" s="6"/>
    </row>
    <row r="297" spans="1:12" hidden="1">
      <c r="A297" s="188" t="s">
        <v>1997</v>
      </c>
      <c r="B297" s="8" t="str">
        <f>IF(ISNA(VLOOKUP(CONCATENATE(A297,C297),ARIS!$A$1:$A$959,1,FALSE)),"","ARIS")</f>
        <v>ARIS</v>
      </c>
      <c r="C297" s="162" t="s">
        <v>3312</v>
      </c>
      <c r="D297" s="6" t="str">
        <f>IF(OR(ISNUMBER(SEARCH('[1]Lookup for use classification'!$B$1,C297)),ISNUMBER(SEARCH('[1]Lookup for use classification'!$C$1,C297)),ISNUMBER(SEARCH('[1]Lookup for use classification'!$D$1,C297))),'[1]Lookup for use classification'!$A$1,IF(ISNUMBER(SEARCH('[1]Lookup for use classification'!$B$2,C297)),'[1]Lookup for use classification'!$A$2,IF(ISNUMBER(SEARCH('[1]Lookup for use classification'!$B$3,C297)),'[1]Lookup for use classification'!$A$3,IF(OR(ISNUMBER(SEARCH('[1]Lookup for use classification'!$B$4,C297)),ISNUMBER(SEARCH('[1]Lookup for use classification'!$C$4,C297))),'[1]Lookup for use classification'!$A$4,IF(OR(ISNUMBER(SEARCH('[1]Lookup for use classification'!$B$5,C297)),ISNUMBER(SEARCH('[1]Lookup for use classification'!$C$5,C297)),ISNUMBER(SEARCH('[1]Lookup for use classification'!$D$5,C297))),'[1]Lookup for use classification'!$A$5,IF(OR(ISNUMBER(SEARCH('[1]Lookup for use classification'!$B$7,C297)),ISNUMBER(SEARCH('[1]Lookup for use classification'!$C$7,C297)),ISNUMBER(SEARCH('[1]Lookup for use classification'!$D$7,C297))),'[1]Lookup for use classification'!$A$7,IF(OR(ISNUMBER(SEARCH('[1]Lookup for use classification'!$B$9,C297)),ISNUMBER(SEARCH('[1]Lookup for use classification'!$C$9,C297)),ISNUMBER(SEARCH('[1]Lookup for use classification'!$D$9,C297)),ISNUMBER(SEARCH('[1]Lookup for use classification'!$E$9,C297)),ISNUMBER(SEARCH('[1]Lookup for use classification'!$F$9,C297)),ISNUMBER(SEARCH('[1]Lookup for use classification'!$G$9,C297))),'[1]Lookup for use classification'!$A$9,IF(OR(ISNUMBER(SEARCH('[1]Lookup for use classification'!$B$10,C297)),ISNUMBER(SEARCH('[1]Lookup for use classification'!$C$10,C297)),ISNUMBER(SEARCH('[1]Lookup for use classification'!$D$10,C297)),ISNUMBER(SEARCH('[1]Lookup for use classification'!$E$10,C297)),ISNUMBER(SEARCH('[1]Lookup for use classification'!$F$10,C297))),'[1]Lookup for use classification'!$A$10,IF(OR(ISNUMBER(SEARCH('[1]Lookup for use classification'!$B$11,C297)),ISNUMBER(SEARCH('[1]Lookup for use classification'!$C$11,C297))),'[1]Lookup for use classification'!$A$11,IF(OR(ISNUMBER(SEARCH('[1]Lookup for use classification'!$B$12,C297)),ISNUMBER(SEARCH('[1]Lookup for use classification'!$C$12,C297))),'[1]Lookup for use classification'!$A$12,"Nope"))))))))))</f>
        <v>Food Service and Drinking Places</v>
      </c>
      <c r="E297" s="163">
        <v>3040</v>
      </c>
      <c r="F297" s="163"/>
      <c r="G297" s="163"/>
      <c r="H297" s="164"/>
      <c r="I297" s="164"/>
      <c r="J297" s="165">
        <v>12137.109232999999</v>
      </c>
    </row>
    <row r="298" spans="1:12" hidden="1">
      <c r="A298" s="188" t="s">
        <v>1997</v>
      </c>
      <c r="B298" s="8" t="str">
        <f>IF(ISNA(VLOOKUP(CONCATENATE(A298,C298),ARIS!$A$1:$A$959,1,FALSE)),"","ARIS")</f>
        <v>ARIS</v>
      </c>
      <c r="C298" s="162" t="s">
        <v>3215</v>
      </c>
      <c r="D298" s="165" t="s">
        <v>3216</v>
      </c>
      <c r="E298" s="163">
        <v>4400</v>
      </c>
      <c r="F298" s="163"/>
      <c r="G298" s="163"/>
      <c r="H298" s="164"/>
      <c r="I298" s="164"/>
      <c r="J298" s="165">
        <v>8415.0757350000003</v>
      </c>
    </row>
    <row r="299" spans="1:12" hidden="1">
      <c r="A299" s="188" t="s">
        <v>1997</v>
      </c>
      <c r="B299" s="8" t="str">
        <f>IF(ISNA(VLOOKUP(CONCATENATE(A299,C299),ARIS!$A$1:$A$959,1,FALSE)),"","ARIS")</f>
        <v>ARIS</v>
      </c>
      <c r="C299" s="162" t="s">
        <v>3010</v>
      </c>
      <c r="D299" s="6" t="str">
        <f>IF(OR(ISNUMBER(SEARCH('[1]Lookup for use classification'!$B$1,C299)),ISNUMBER(SEARCH('[1]Lookup for use classification'!$C$1,C299)),ISNUMBER(SEARCH('[1]Lookup for use classification'!$D$1,C299))),'[1]Lookup for use classification'!$A$1,IF(ISNUMBER(SEARCH('[1]Lookup for use classification'!$B$2,C299)),'[1]Lookup for use classification'!$A$2,IF(ISNUMBER(SEARCH('[1]Lookup for use classification'!$B$3,C299)),'[1]Lookup for use classification'!$A$3,IF(OR(ISNUMBER(SEARCH('[1]Lookup for use classification'!$B$4,C299)),ISNUMBER(SEARCH('[1]Lookup for use classification'!$C$4,C299))),'[1]Lookup for use classification'!$A$4,IF(OR(ISNUMBER(SEARCH('[1]Lookup for use classification'!$B$5,C299)),ISNUMBER(SEARCH('[1]Lookup for use classification'!$C$5,C299)),ISNUMBER(SEARCH('[1]Lookup for use classification'!$D$5,C299))),'[1]Lookup for use classification'!$A$5,IF(OR(ISNUMBER(SEARCH('[1]Lookup for use classification'!$B$7,C299)),ISNUMBER(SEARCH('[1]Lookup for use classification'!$C$7,C299)),ISNUMBER(SEARCH('[1]Lookup for use classification'!$D$7,C299))),'[1]Lookup for use classification'!$A$7,IF(OR(ISNUMBER(SEARCH('[1]Lookup for use classification'!$B$9,C299)),ISNUMBER(SEARCH('[1]Lookup for use classification'!$C$9,C299)),ISNUMBER(SEARCH('[1]Lookup for use classification'!$D$9,C299)),ISNUMBER(SEARCH('[1]Lookup for use classification'!$E$9,C299)),ISNUMBER(SEARCH('[1]Lookup for use classification'!$F$9,C299)),ISNUMBER(SEARCH('[1]Lookup for use classification'!$G$9,C299))),'[1]Lookup for use classification'!$A$9,IF(OR(ISNUMBER(SEARCH('[1]Lookup for use classification'!$B$10,C299)),ISNUMBER(SEARCH('[1]Lookup for use classification'!$C$10,C299)),ISNUMBER(SEARCH('[1]Lookup for use classification'!$D$10,C299)),ISNUMBER(SEARCH('[1]Lookup for use classification'!$E$10,C299)),ISNUMBER(SEARCH('[1]Lookup for use classification'!$F$10,C299))),'[1]Lookup for use classification'!$A$10,IF(OR(ISNUMBER(SEARCH('[1]Lookup for use classification'!$B$11,C299)),ISNUMBER(SEARCH('[1]Lookup for use classification'!$C$11,C299))),'[1]Lookup for use classification'!$A$11,IF(OR(ISNUMBER(SEARCH('[1]Lookup for use classification'!$B$12,C299)),ISNUMBER(SEARCH('[1]Lookup for use classification'!$C$12,C299))),'[1]Lookup for use classification'!$A$12,"Nope"))))))))))</f>
        <v>Office</v>
      </c>
      <c r="E299" s="163">
        <v>320</v>
      </c>
      <c r="F299" s="163"/>
      <c r="G299" s="163"/>
      <c r="H299" s="164"/>
      <c r="I299" s="164"/>
      <c r="J299" s="165">
        <v>8051.5724635000006</v>
      </c>
    </row>
    <row r="300" spans="1:12" hidden="1">
      <c r="A300" s="138" t="s">
        <v>1996</v>
      </c>
      <c r="B300" s="8" t="str">
        <f>IF(ISNA(VLOOKUP(CONCATENATE(A300,C300),EUS!$B$2:$B$1939,1,FALSE)),"","End Use Study")</f>
        <v>End Use Study</v>
      </c>
      <c r="C300" s="8" t="s">
        <v>3012</v>
      </c>
      <c r="D300" s="6" t="s">
        <v>377</v>
      </c>
      <c r="E300" s="9">
        <v>320</v>
      </c>
      <c r="F300" s="9"/>
      <c r="G300" s="9"/>
      <c r="H300" s="164"/>
      <c r="I300" s="164"/>
      <c r="J300" s="7">
        <v>8192</v>
      </c>
      <c r="L300" s="6"/>
    </row>
    <row r="301" spans="1:12" hidden="1">
      <c r="A301" s="188" t="s">
        <v>1997</v>
      </c>
      <c r="B301" s="8" t="str">
        <f>IF(ISNA(VLOOKUP(CONCATENATE(A301,C301),ARIS!$A$1:$A$959,1,FALSE)),"","ARIS")</f>
        <v>ARIS</v>
      </c>
      <c r="C301" s="162" t="s">
        <v>3013</v>
      </c>
      <c r="D301" s="165" t="s">
        <v>377</v>
      </c>
      <c r="E301" s="163">
        <v>400</v>
      </c>
      <c r="F301" s="163"/>
      <c r="G301" s="163"/>
      <c r="H301" s="164"/>
      <c r="I301" s="164"/>
      <c r="J301" s="165">
        <v>6627.5596475000002</v>
      </c>
    </row>
    <row r="302" spans="1:12" hidden="1">
      <c r="A302" s="138" t="s">
        <v>1996</v>
      </c>
      <c r="B302" s="8" t="str">
        <f>IF(ISNA(VLOOKUP(CONCATENATE(A302,C302),EUS!$B$2:$B$1939,1,FALSE)),"","End Use Study")</f>
        <v>End Use Study</v>
      </c>
      <c r="C302" s="8" t="s">
        <v>5</v>
      </c>
      <c r="D302" s="6" t="s">
        <v>377</v>
      </c>
      <c r="E302" s="9">
        <v>2000</v>
      </c>
      <c r="F302" s="9"/>
      <c r="G302" s="9"/>
      <c r="H302" s="164">
        <v>1200</v>
      </c>
      <c r="I302" s="164"/>
      <c r="J302" s="7"/>
      <c r="L302" s="6"/>
    </row>
    <row r="303" spans="1:12" hidden="1">
      <c r="A303" s="188" t="s">
        <v>1997</v>
      </c>
      <c r="B303" s="8" t="str">
        <f>IF(ISNA(VLOOKUP(CONCATENATE(A303,C303),ARIS!$A$1:$A$959,1,FALSE)),"","ARIS")</f>
        <v>ARIS</v>
      </c>
      <c r="C303" s="162" t="s">
        <v>3011</v>
      </c>
      <c r="D303" s="6" t="str">
        <f>IF(OR(ISNUMBER(SEARCH('[1]Lookup for use classification'!$B$1,C303)),ISNUMBER(SEARCH('[1]Lookup for use classification'!$C$1,C303)),ISNUMBER(SEARCH('[1]Lookup for use classification'!$D$1,C303))),'[1]Lookup for use classification'!$A$1,IF(ISNUMBER(SEARCH('[1]Lookup for use classification'!$B$2,C303)),'[1]Lookup for use classification'!$A$2,IF(ISNUMBER(SEARCH('[1]Lookup for use classification'!$B$3,C303)),'[1]Lookup for use classification'!$A$3,IF(OR(ISNUMBER(SEARCH('[1]Lookup for use classification'!$B$4,C303)),ISNUMBER(SEARCH('[1]Lookup for use classification'!$C$4,C303))),'[1]Lookup for use classification'!$A$4,IF(OR(ISNUMBER(SEARCH('[1]Lookup for use classification'!$B$5,C303)),ISNUMBER(SEARCH('[1]Lookup for use classification'!$C$5,C303)),ISNUMBER(SEARCH('[1]Lookup for use classification'!$D$5,C303))),'[1]Lookup for use classification'!$A$5,IF(OR(ISNUMBER(SEARCH('[1]Lookup for use classification'!$B$7,C303)),ISNUMBER(SEARCH('[1]Lookup for use classification'!$C$7,C303)),ISNUMBER(SEARCH('[1]Lookup for use classification'!$D$7,C303))),'[1]Lookup for use classification'!$A$7,IF(OR(ISNUMBER(SEARCH('[1]Lookup for use classification'!$B$9,C303)),ISNUMBER(SEARCH('[1]Lookup for use classification'!$C$9,C303)),ISNUMBER(SEARCH('[1]Lookup for use classification'!$D$9,C303)),ISNUMBER(SEARCH('[1]Lookup for use classification'!$E$9,C303)),ISNUMBER(SEARCH('[1]Lookup for use classification'!$F$9,C303)),ISNUMBER(SEARCH('[1]Lookup for use classification'!$G$9,C303))),'[1]Lookup for use classification'!$A$9,IF(OR(ISNUMBER(SEARCH('[1]Lookup for use classification'!$B$10,C303)),ISNUMBER(SEARCH('[1]Lookup for use classification'!$C$10,C303)),ISNUMBER(SEARCH('[1]Lookup for use classification'!$D$10,C303)),ISNUMBER(SEARCH('[1]Lookup for use classification'!$E$10,C303)),ISNUMBER(SEARCH('[1]Lookup for use classification'!$F$10,C303))),'[1]Lookup for use classification'!$A$10,IF(OR(ISNUMBER(SEARCH('[1]Lookup for use classification'!$B$11,C303)),ISNUMBER(SEARCH('[1]Lookup for use classification'!$C$11,C303))),'[1]Lookup for use classification'!$A$11,IF(OR(ISNUMBER(SEARCH('[1]Lookup for use classification'!$B$12,C303)),ISNUMBER(SEARCH('[1]Lookup for use classification'!$C$12,C303))),'[1]Lookup for use classification'!$A$12,"Nope"))))))))))</f>
        <v>Office</v>
      </c>
      <c r="E303" s="163">
        <v>4752</v>
      </c>
      <c r="F303" s="163"/>
      <c r="G303" s="163"/>
      <c r="H303" s="164"/>
      <c r="I303" s="164"/>
      <c r="J303" s="165">
        <v>3392.0305279999998</v>
      </c>
    </row>
    <row r="304" spans="1:12" hidden="1">
      <c r="A304" s="134" t="s">
        <v>1996</v>
      </c>
      <c r="B304" s="8" t="str">
        <f>IF(ISNA(VLOOKUP(CONCATENATE(A304,C304),EUS!$B$2:$B$1939,1,FALSE)),"","End Use Study")</f>
        <v>End Use Study</v>
      </c>
      <c r="C304" s="8" t="s">
        <v>2604</v>
      </c>
      <c r="D304" s="6" t="str">
        <f>IF(OR(ISNUMBER(SEARCH('[1]Lookup for use classification'!$B$1,C304)),ISNUMBER(SEARCH('[1]Lookup for use classification'!$C$1,C304)),ISNUMBER(SEARCH('[1]Lookup for use classification'!$D$1,C304)),ISNUMBER(SEARCH('[1]Lookup for use classification'!$E$1,C304))),'[1]Lookup for use classification'!$A$1,IF(ISNUMBER(SEARCH('[1]Lookup for use classification'!$B$2,C304)),'[1]Lookup for use classification'!$A$2,IF(ISNUMBER(SEARCH('[1]Lookup for use classification'!$B$3,C304)),'[1]Lookup for use classification'!$A$3,IF(OR(ISNUMBER(SEARCH('[1]Lookup for use classification'!$B$4,C304)),ISNUMBER(SEARCH('[1]Lookup for use classification'!$C$4,C304)),ISNUMBER(SEARCH('[1]Lookup for use classification'!$D$4,C304)),ISNUMBER(SEARCH('[1]Lookup for use classification'!$E$4,C304))),'[1]Lookup for use classification'!$A$4,IF(OR(ISNUMBER(SEARCH('[1]Lookup for use classification'!$B$5,C304)),ISNUMBER(SEARCH('[1]Lookup for use classification'!$C$5,C304)),ISNUMBER(SEARCH('[1]Lookup for use classification'!$D$5,C304))),'[1]Lookup for use classification'!$A$5,IF(OR(ISNUMBER(SEARCH('[1]Lookup for use classification'!$B$7,C304)),ISNUMBER(SEARCH('[1]Lookup for use classification'!$C$7,C304)),ISNUMBER(SEARCH('[1]Lookup for use classification'!$D$7,C304))),'[1]Lookup for use classification'!$A$7,IF(OR(ISNUMBER(SEARCH('[1]Lookup for use classification'!$B$9,C304)),ISNUMBER(SEARCH('[1]Lookup for use classification'!$C$9,C304)),ISNUMBER(SEARCH('[1]Lookup for use classification'!$D$9,C304)),ISNUMBER(SEARCH('[1]Lookup for use classification'!$E$9,C304)),ISNUMBER(SEARCH('[1]Lookup for use classification'!$F$9,C304)),ISNUMBER(SEARCH('[1]Lookup for use classification'!$G$9,C304)),ISNUMBER(SEARCH('[1]Lookup for use classification'!$H$9,C304)),ISNUMBER(SEARCH('[1]Lookup for use classification'!$I$9,C304)),ISNUMBER(SEARCH('[1]Lookup for use classification'!$J$9,C304)),ISNUMBER(SEARCH('[1]Lookup for use classification'!$K$9,C304))),'[1]Lookup for use classification'!$A$9,IF(OR(ISNUMBER(SEARCH('[1]Lookup for use classification'!$B$10,C304)),ISNUMBER(SEARCH('[1]Lookup for use classification'!$C$10,C304)),ISNUMBER(SEARCH('[1]Lookup for use classification'!$D$10,C304)),ISNUMBER(SEARCH('[1]Lookup for use classification'!$E$10,C304)),ISNUMBER(SEARCH('[1]Lookup for use classification'!$F$10,C304)),ISNUMBER(SEARCH('[1]Lookup for use classification'!$G$10,C304))),'[1]Lookup for use classification'!$A$10,IF(OR(ISNUMBER(SEARCH('[1]Lookup for use classification'!$B$11,C304)),ISNUMBER(SEARCH('[1]Lookup for use classification'!$C$11,C304))),'[1]Lookup for use classification'!$A$11,IF(OR(ISNUMBER(SEARCH('[1]Lookup for use classification'!$B$12,C304)),ISNUMBER(SEARCH('[1]Lookup for use classification'!$C$12,C304))),'[1]Lookup for use classification'!$A$12,IF(OR(ISNUMBER(SEARCH('[1]Lookup for use classification'!$B$13,C304)),ISNUMBER(SEARCH('[1]Lookup for use classification'!$C$13,C304)),ISNUMBER(SEARCH('[1]Lookup for use classification'!$D$13,C304)),,ISNUMBER(SEARCH('[1]Lookup for use classification'!$C$13,C304)),ISNUMBER(SEARCH('[1]Lookup for use classification'!$E$13,C304))),'[1]Lookup for use classification'!$A$13,IF(OR(ISNUMBER(SEARCH('[1]Lookup for use classification'!$B$14,C304)),ISNUMBER(SEARCH('[1]Lookup for use classification'!$C$14,C304))),'[1]Lookup for use classification'!$A$14,"Other"))))))))))))</f>
        <v>Other</v>
      </c>
      <c r="E304" s="9">
        <v>1320</v>
      </c>
      <c r="F304" s="9"/>
      <c r="G304" s="9"/>
      <c r="H304" s="164"/>
      <c r="I304" s="164"/>
      <c r="J304" s="7">
        <v>64536</v>
      </c>
      <c r="L304" s="6"/>
    </row>
    <row r="305" spans="1:12" hidden="1">
      <c r="A305" s="138" t="s">
        <v>1996</v>
      </c>
      <c r="B305" s="8" t="str">
        <f>IF(ISNA(VLOOKUP(CONCATENATE(A305,C305),EUS!$B$2:$B$1939,1,FALSE)),"","End Use Study")</f>
        <v>End Use Study</v>
      </c>
      <c r="C305" s="8" t="s">
        <v>159</v>
      </c>
      <c r="D305" s="6" t="str">
        <f>IF(OR(ISNUMBER(SEARCH('[1]Lookup for use classification'!$B$1,C305)),ISNUMBER(SEARCH('[1]Lookup for use classification'!$C$1,C305)),ISNUMBER(SEARCH('[1]Lookup for use classification'!$D$1,C305)),ISNUMBER(SEARCH('[1]Lookup for use classification'!$E$1,C305))),'[1]Lookup for use classification'!$A$1,IF(ISNUMBER(SEARCH('[1]Lookup for use classification'!$B$2,C305)),'[1]Lookup for use classification'!$A$2,IF(ISNUMBER(SEARCH('[1]Lookup for use classification'!$B$3,C305)),'[1]Lookup for use classification'!$A$3,IF(OR(ISNUMBER(SEARCH('[1]Lookup for use classification'!$B$4,C305)),ISNUMBER(SEARCH('[1]Lookup for use classification'!$C$4,C305)),ISNUMBER(SEARCH('[1]Lookup for use classification'!$D$4,C305)),ISNUMBER(SEARCH('[1]Lookup for use classification'!$E$4,C305))),'[1]Lookup for use classification'!$A$4,IF(OR(ISNUMBER(SEARCH('[1]Lookup for use classification'!$B$5,C305)),ISNUMBER(SEARCH('[1]Lookup for use classification'!$C$5,C305)),ISNUMBER(SEARCH('[1]Lookup for use classification'!$D$5,C305))),'[1]Lookup for use classification'!$A$5,IF(OR(ISNUMBER(SEARCH('[1]Lookup for use classification'!$B$7,C305)),ISNUMBER(SEARCH('[1]Lookup for use classification'!$C$7,C305)),ISNUMBER(SEARCH('[1]Lookup for use classification'!$D$7,C305))),'[1]Lookup for use classification'!$A$7,IF(OR(ISNUMBER(SEARCH('[1]Lookup for use classification'!$B$9,C305)),ISNUMBER(SEARCH('[1]Lookup for use classification'!$C$9,C305)),ISNUMBER(SEARCH('[1]Lookup for use classification'!$D$9,C305)),ISNUMBER(SEARCH('[1]Lookup for use classification'!$E$9,C305)),ISNUMBER(SEARCH('[1]Lookup for use classification'!$F$9,C305)),ISNUMBER(SEARCH('[1]Lookup for use classification'!$G$9,C305)),ISNUMBER(SEARCH('[1]Lookup for use classification'!$H$9,C305)),ISNUMBER(SEARCH('[1]Lookup for use classification'!$I$9,C305)),ISNUMBER(SEARCH('[1]Lookup for use classification'!$J$9,C305)),ISNUMBER(SEARCH('[1]Lookup for use classification'!$K$9,C305))),'[1]Lookup for use classification'!$A$9,IF(OR(ISNUMBER(SEARCH('[1]Lookup for use classification'!$B$10,C305)),ISNUMBER(SEARCH('[1]Lookup for use classification'!$C$10,C305)),ISNUMBER(SEARCH('[1]Lookup for use classification'!$D$10,C305)),ISNUMBER(SEARCH('[1]Lookup for use classification'!$E$10,C305)),ISNUMBER(SEARCH('[1]Lookup for use classification'!$F$10,C305)),ISNUMBER(SEARCH('[1]Lookup for use classification'!$G$10,C305))),'[1]Lookup for use classification'!$A$10,IF(OR(ISNUMBER(SEARCH('[1]Lookup for use classification'!$B$11,C305)),ISNUMBER(SEARCH('[1]Lookup for use classification'!$C$11,C305))),'[1]Lookup for use classification'!$A$11,IF(OR(ISNUMBER(SEARCH('[1]Lookup for use classification'!$B$12,C305)),ISNUMBER(SEARCH('[1]Lookup for use classification'!$C$12,C305))),'[1]Lookup for use classification'!$A$12,IF(OR(ISNUMBER(SEARCH('[1]Lookup for use classification'!$B$13,C305)),ISNUMBER(SEARCH('[1]Lookup for use classification'!$C$13,C305)),ISNUMBER(SEARCH('[1]Lookup for use classification'!$D$13,C305)),,ISNUMBER(SEARCH('[1]Lookup for use classification'!$C$13,C305)),ISNUMBER(SEARCH('[1]Lookup for use classification'!$E$13,C305))),'[1]Lookup for use classification'!$A$13,IF(OR(ISNUMBER(SEARCH('[1]Lookup for use classification'!$B$14,C305)),ISNUMBER(SEARCH('[1]Lookup for use classification'!$C$14,C305))),'[1]Lookup for use classification'!$A$14,"Other"))))))))))))</f>
        <v>Other</v>
      </c>
      <c r="E305" s="9">
        <v>4000</v>
      </c>
      <c r="F305" s="9"/>
      <c r="G305" s="9"/>
      <c r="H305" s="164"/>
      <c r="I305" s="164"/>
      <c r="J305" s="7"/>
      <c r="L305" s="6"/>
    </row>
    <row r="306" spans="1:12" hidden="1">
      <c r="A306" s="188" t="s">
        <v>1996</v>
      </c>
      <c r="B306" s="162" t="s">
        <v>4512</v>
      </c>
      <c r="C306" s="162" t="s">
        <v>2605</v>
      </c>
      <c r="D306" s="6" t="str">
        <f>IF(OR(ISNUMBER(SEARCH('[1]Lookup for use classification'!$B$1,C306)),ISNUMBER(SEARCH('[1]Lookup for use classification'!$C$1,C306)),ISNUMBER(SEARCH('[1]Lookup for use classification'!$D$1,C306)),ISNUMBER(SEARCH('[1]Lookup for use classification'!$E$1,C306))),'[1]Lookup for use classification'!$A$1,IF(ISNUMBER(SEARCH('[1]Lookup for use classification'!$B$2,C306)),'[1]Lookup for use classification'!$A$2,IF(ISNUMBER(SEARCH('[1]Lookup for use classification'!$B$3,C306)),'[1]Lookup for use classification'!$A$3,IF(OR(ISNUMBER(SEARCH('[1]Lookup for use classification'!$B$4,C306)),ISNUMBER(SEARCH('[1]Lookup for use classification'!$C$4,C306)),ISNUMBER(SEARCH('[1]Lookup for use classification'!$D$4,C306)),ISNUMBER(SEARCH('[1]Lookup for use classification'!$E$4,C306))),'[1]Lookup for use classification'!$A$4,IF(OR(ISNUMBER(SEARCH('[1]Lookup for use classification'!$B$5,C306)),ISNUMBER(SEARCH('[1]Lookup for use classification'!$C$5,C306)),ISNUMBER(SEARCH('[1]Lookup for use classification'!$D$5,C306))),'[1]Lookup for use classification'!$A$5,IF(OR(ISNUMBER(SEARCH('[1]Lookup for use classification'!$B$7,C306)),ISNUMBER(SEARCH('[1]Lookup for use classification'!$C$7,C306)),ISNUMBER(SEARCH('[1]Lookup for use classification'!$D$7,C306))),'[1]Lookup for use classification'!$A$7,IF(OR(ISNUMBER(SEARCH('[1]Lookup for use classification'!$B$9,C306)),ISNUMBER(SEARCH('[1]Lookup for use classification'!$C$9,C306)),ISNUMBER(SEARCH('[1]Lookup for use classification'!$D$9,C306)),ISNUMBER(SEARCH('[1]Lookup for use classification'!$E$9,C306)),ISNUMBER(SEARCH('[1]Lookup for use classification'!$F$9,C306)),ISNUMBER(SEARCH('[1]Lookup for use classification'!$G$9,C306)),ISNUMBER(SEARCH('[1]Lookup for use classification'!$H$9,C306)),ISNUMBER(SEARCH('[1]Lookup for use classification'!$I$9,C306)),ISNUMBER(SEARCH('[1]Lookup for use classification'!$J$9,C306)),ISNUMBER(SEARCH('[1]Lookup for use classification'!$K$9,C306))),'[1]Lookup for use classification'!$A$9,IF(OR(ISNUMBER(SEARCH('[1]Lookup for use classification'!$B$10,C306)),ISNUMBER(SEARCH('[1]Lookup for use classification'!$C$10,C306)),ISNUMBER(SEARCH('[1]Lookup for use classification'!$D$10,C306)),ISNUMBER(SEARCH('[1]Lookup for use classification'!$E$10,C306)),ISNUMBER(SEARCH('[1]Lookup for use classification'!$F$10,C306)),ISNUMBER(SEARCH('[1]Lookup for use classification'!$G$10,C306))),'[1]Lookup for use classification'!$A$10,IF(OR(ISNUMBER(SEARCH('[1]Lookup for use classification'!$B$11,C306)),ISNUMBER(SEARCH('[1]Lookup for use classification'!$C$11,C306))),'[1]Lookup for use classification'!$A$11,IF(OR(ISNUMBER(SEARCH('[1]Lookup for use classification'!$B$12,C306)),ISNUMBER(SEARCH('[1]Lookup for use classification'!$C$12,C306))),'[1]Lookup for use classification'!$A$12,IF(OR(ISNUMBER(SEARCH('[1]Lookup for use classification'!$B$13,C306)),ISNUMBER(SEARCH('[1]Lookup for use classification'!$C$13,C306)),ISNUMBER(SEARCH('[1]Lookup for use classification'!$D$13,C306)),,ISNUMBER(SEARCH('[1]Lookup for use classification'!$C$13,C306)),ISNUMBER(SEARCH('[1]Lookup for use classification'!$E$13,C306))),'[1]Lookup for use classification'!$A$13,IF(OR(ISNUMBER(SEARCH('[1]Lookup for use classification'!$B$14,C306)),ISNUMBER(SEARCH('[1]Lookup for use classification'!$C$14,C306))),'[1]Lookup for use classification'!$A$14,"Other"))))))))))))</f>
        <v>Other</v>
      </c>
      <c r="E306" s="163">
        <v>17424</v>
      </c>
      <c r="F306" s="163"/>
      <c r="G306" s="163"/>
      <c r="H306" s="164">
        <v>16605</v>
      </c>
      <c r="I306" s="164">
        <v>4947.826086956522</v>
      </c>
      <c r="J306" s="165">
        <v>128076.15267499999</v>
      </c>
    </row>
    <row r="307" spans="1:12" hidden="1">
      <c r="A307" s="138" t="s">
        <v>1996</v>
      </c>
      <c r="B307" s="8" t="str">
        <f>IF(ISNA(VLOOKUP(CONCATENATE(A307,C307),EUS!$B$2:$B$1939,1,FALSE)),"","End Use Study")</f>
        <v>End Use Study</v>
      </c>
      <c r="C307" s="8" t="s">
        <v>1524</v>
      </c>
      <c r="D307" s="6" t="str">
        <f>IF(OR(ISNUMBER(SEARCH('[1]Lookup for use classification'!$B$1,C307)),ISNUMBER(SEARCH('[1]Lookup for use classification'!$C$1,C307)),ISNUMBER(SEARCH('[1]Lookup for use classification'!$D$1,C307)),ISNUMBER(SEARCH('[1]Lookup for use classification'!$E$1,C307))),'[1]Lookup for use classification'!$A$1,IF(ISNUMBER(SEARCH('[1]Lookup for use classification'!$B$2,C307)),'[1]Lookup for use classification'!$A$2,IF(ISNUMBER(SEARCH('[1]Lookup for use classification'!$B$3,C307)),'[1]Lookup for use classification'!$A$3,IF(OR(ISNUMBER(SEARCH('[1]Lookup for use classification'!$B$4,C307)),ISNUMBER(SEARCH('[1]Lookup for use classification'!$C$4,C307)),ISNUMBER(SEARCH('[1]Lookup for use classification'!$D$4,C307)),ISNUMBER(SEARCH('[1]Lookup for use classification'!$E$4,C307))),'[1]Lookup for use classification'!$A$4,IF(OR(ISNUMBER(SEARCH('[1]Lookup for use classification'!$B$5,C307)),ISNUMBER(SEARCH('[1]Lookup for use classification'!$C$5,C307)),ISNUMBER(SEARCH('[1]Lookup for use classification'!$D$5,C307))),'[1]Lookup for use classification'!$A$5,IF(OR(ISNUMBER(SEARCH('[1]Lookup for use classification'!$B$7,C307)),ISNUMBER(SEARCH('[1]Lookup for use classification'!$C$7,C307)),ISNUMBER(SEARCH('[1]Lookup for use classification'!$D$7,C307))),'[1]Lookup for use classification'!$A$7,IF(OR(ISNUMBER(SEARCH('[1]Lookup for use classification'!$B$9,C307)),ISNUMBER(SEARCH('[1]Lookup for use classification'!$C$9,C307)),ISNUMBER(SEARCH('[1]Lookup for use classification'!$D$9,C307)),ISNUMBER(SEARCH('[1]Lookup for use classification'!$E$9,C307)),ISNUMBER(SEARCH('[1]Lookup for use classification'!$F$9,C307)),ISNUMBER(SEARCH('[1]Lookup for use classification'!$G$9,C307)),ISNUMBER(SEARCH('[1]Lookup for use classification'!$H$9,C307)),ISNUMBER(SEARCH('[1]Lookup for use classification'!$I$9,C307)),ISNUMBER(SEARCH('[1]Lookup for use classification'!$J$9,C307)),ISNUMBER(SEARCH('[1]Lookup for use classification'!$K$9,C307))),'[1]Lookup for use classification'!$A$9,IF(OR(ISNUMBER(SEARCH('[1]Lookup for use classification'!$B$10,C307)),ISNUMBER(SEARCH('[1]Lookup for use classification'!$C$10,C307)),ISNUMBER(SEARCH('[1]Lookup for use classification'!$D$10,C307)),ISNUMBER(SEARCH('[1]Lookup for use classification'!$E$10,C307)),ISNUMBER(SEARCH('[1]Lookup for use classification'!$F$10,C307)),ISNUMBER(SEARCH('[1]Lookup for use classification'!$G$10,C307))),'[1]Lookup for use classification'!$A$10,IF(OR(ISNUMBER(SEARCH('[1]Lookup for use classification'!$B$11,C307)),ISNUMBER(SEARCH('[1]Lookup for use classification'!$C$11,C307))),'[1]Lookup for use classification'!$A$11,IF(OR(ISNUMBER(SEARCH('[1]Lookup for use classification'!$B$12,C307)),ISNUMBER(SEARCH('[1]Lookup for use classification'!$C$12,C307))),'[1]Lookup for use classification'!$A$12,IF(OR(ISNUMBER(SEARCH('[1]Lookup for use classification'!$B$13,C307)),ISNUMBER(SEARCH('[1]Lookup for use classification'!$C$13,C307)),ISNUMBER(SEARCH('[1]Lookup for use classification'!$D$13,C307)),,ISNUMBER(SEARCH('[1]Lookup for use classification'!$C$13,C307)),ISNUMBER(SEARCH('[1]Lookup for use classification'!$E$13,C307))),'[1]Lookup for use classification'!$A$13,IF(OR(ISNUMBER(SEARCH('[1]Lookup for use classification'!$B$14,C307)),ISNUMBER(SEARCH('[1]Lookup for use classification'!$C$14,C307))),'[1]Lookup for use classification'!$A$14,"Other"))))))))))))</f>
        <v>Other</v>
      </c>
      <c r="E307" s="9"/>
      <c r="F307" s="9"/>
      <c r="G307" s="9"/>
      <c r="H307" s="164"/>
      <c r="I307" s="164"/>
      <c r="J307" s="7"/>
      <c r="L307" s="6"/>
    </row>
    <row r="308" spans="1:12" hidden="1">
      <c r="A308" s="138" t="s">
        <v>1996</v>
      </c>
      <c r="B308" s="8" t="str">
        <f>IF(ISNA(VLOOKUP(CONCATENATE(A308,C308),EUS!$B$2:$B$1939,1,FALSE)),"","End Use Study")</f>
        <v>End Use Study</v>
      </c>
      <c r="C308" s="8" t="s">
        <v>678</v>
      </c>
      <c r="D308" s="6" t="str">
        <f>IF(OR(ISNUMBER(SEARCH('[1]Lookup for use classification'!$B$1,C308)),ISNUMBER(SEARCH('[1]Lookup for use classification'!$C$1,C308)),ISNUMBER(SEARCH('[1]Lookup for use classification'!$D$1,C308)),ISNUMBER(SEARCH('[1]Lookup for use classification'!$E$1,C308))),'[1]Lookup for use classification'!$A$1,IF(ISNUMBER(SEARCH('[1]Lookup for use classification'!$B$2,C308)),'[1]Lookup for use classification'!$A$2,IF(ISNUMBER(SEARCH('[1]Lookup for use classification'!$B$3,C308)),'[1]Lookup for use classification'!$A$3,IF(OR(ISNUMBER(SEARCH('[1]Lookup for use classification'!$B$4,C308)),ISNUMBER(SEARCH('[1]Lookup for use classification'!$C$4,C308)),ISNUMBER(SEARCH('[1]Lookup for use classification'!$D$4,C308)),ISNUMBER(SEARCH('[1]Lookup for use classification'!$E$4,C308))),'[1]Lookup for use classification'!$A$4,IF(OR(ISNUMBER(SEARCH('[1]Lookup for use classification'!$B$5,C308)),ISNUMBER(SEARCH('[1]Lookup for use classification'!$C$5,C308)),ISNUMBER(SEARCH('[1]Lookup for use classification'!$D$5,C308))),'[1]Lookup for use classification'!$A$5,IF(OR(ISNUMBER(SEARCH('[1]Lookup for use classification'!$B$7,C308)),ISNUMBER(SEARCH('[1]Lookup for use classification'!$C$7,C308)),ISNUMBER(SEARCH('[1]Lookup for use classification'!$D$7,C308))),'[1]Lookup for use classification'!$A$7,IF(OR(ISNUMBER(SEARCH('[1]Lookup for use classification'!$B$9,C308)),ISNUMBER(SEARCH('[1]Lookup for use classification'!$C$9,C308)),ISNUMBER(SEARCH('[1]Lookup for use classification'!$D$9,C308)),ISNUMBER(SEARCH('[1]Lookup for use classification'!$E$9,C308)),ISNUMBER(SEARCH('[1]Lookup for use classification'!$F$9,C308)),ISNUMBER(SEARCH('[1]Lookup for use classification'!$G$9,C308)),ISNUMBER(SEARCH('[1]Lookup for use classification'!$H$9,C308)),ISNUMBER(SEARCH('[1]Lookup for use classification'!$I$9,C308)),ISNUMBER(SEARCH('[1]Lookup for use classification'!$J$9,C308)),ISNUMBER(SEARCH('[1]Lookup for use classification'!$K$9,C308))),'[1]Lookup for use classification'!$A$9,IF(OR(ISNUMBER(SEARCH('[1]Lookup for use classification'!$B$10,C308)),ISNUMBER(SEARCH('[1]Lookup for use classification'!$C$10,C308)),ISNUMBER(SEARCH('[1]Lookup for use classification'!$D$10,C308)),ISNUMBER(SEARCH('[1]Lookup for use classification'!$E$10,C308)),ISNUMBER(SEARCH('[1]Lookup for use classification'!$F$10,C308))),'[1]Lookup for use classification'!$A$10,IF(OR(ISNUMBER(SEARCH('[1]Lookup for use classification'!$B$11,C308)),ISNUMBER(SEARCH('[1]Lookup for use classification'!$C$11,C308))),'[1]Lookup for use classification'!$A$11,IF(OR(ISNUMBER(SEARCH('[1]Lookup for use classification'!$B$12,C308)),ISNUMBER(SEARCH('[1]Lookup for use classification'!$C$12,C308))),'[1]Lookup for use classification'!$A$12,IF(OR(ISNUMBER(SEARCH('[1]Lookup for use classification'!$B$13,C308)),ISNUMBER(SEARCH('[1]Lookup for use classification'!$C$13,C308)),ISNUMBER(SEARCH('[1]Lookup for use classification'!$D$13,C308)),,ISNUMBER(SEARCH('[1]Lookup for use classification'!$C$13,C308)),ISNUMBER(SEARCH('[1]Lookup for use classification'!$E$13,C308))),'[1]Lookup for use classification'!$A$13,"Other")))))))))))</f>
        <v>Public Assembly</v>
      </c>
      <c r="E308" s="9"/>
      <c r="F308" s="9"/>
      <c r="G308" s="9"/>
      <c r="H308" s="164"/>
      <c r="I308" s="164"/>
      <c r="J308" s="7"/>
      <c r="L308" s="6"/>
    </row>
    <row r="309" spans="1:12" hidden="1">
      <c r="A309" s="138" t="s">
        <v>1996</v>
      </c>
      <c r="B309" s="8" t="str">
        <f>IF(ISNA(VLOOKUP(CONCATENATE(A309,C309),EUS!$B$2:$B$1939,1,FALSE)),"","End Use Study")</f>
        <v>End Use Study</v>
      </c>
      <c r="C309" s="8" t="s">
        <v>2310</v>
      </c>
      <c r="D309" s="11" t="s">
        <v>213</v>
      </c>
      <c r="E309" s="9">
        <v>2604</v>
      </c>
      <c r="F309" s="9"/>
      <c r="G309" s="9"/>
      <c r="H309" s="164"/>
      <c r="I309" s="164"/>
      <c r="J309" s="7">
        <v>27447</v>
      </c>
      <c r="L309" s="6"/>
    </row>
    <row r="310" spans="1:12" hidden="1">
      <c r="A310" s="188" t="s">
        <v>1997</v>
      </c>
      <c r="B310" s="8" t="str">
        <f>IF(ISNA(VLOOKUP(CONCATENATE(A310,C310),ARIS!$A$1:$A$959,1,FALSE)),"","ARIS")</f>
        <v>ARIS</v>
      </c>
      <c r="C310" s="162" t="s">
        <v>2309</v>
      </c>
      <c r="D310" s="11" t="s">
        <v>213</v>
      </c>
      <c r="E310" s="163">
        <v>2640</v>
      </c>
      <c r="F310" s="163"/>
      <c r="G310" s="163"/>
      <c r="H310" s="164"/>
      <c r="I310" s="164"/>
      <c r="J310" s="165">
        <v>65541.589868999989</v>
      </c>
    </row>
    <row r="311" spans="1:12" hidden="1">
      <c r="A311" s="188" t="s">
        <v>1996</v>
      </c>
      <c r="B311" s="162" t="s">
        <v>4512</v>
      </c>
      <c r="C311" s="162" t="s">
        <v>2312</v>
      </c>
      <c r="D311" s="11" t="s">
        <v>213</v>
      </c>
      <c r="E311" s="163">
        <v>4608</v>
      </c>
      <c r="F311" s="163"/>
      <c r="G311" s="163"/>
      <c r="H311" s="164">
        <v>4304.4890510948908</v>
      </c>
      <c r="I311" s="164">
        <v>1815.9420289855072</v>
      </c>
      <c r="J311" s="165">
        <v>61601.554311333333</v>
      </c>
    </row>
    <row r="312" spans="1:12" hidden="1">
      <c r="A312" s="138" t="s">
        <v>1996</v>
      </c>
      <c r="B312" s="8" t="str">
        <f>IF(ISNA(VLOOKUP(CONCATENATE(A312,C312),EUS!$B$2:$B$1939,1,FALSE)),"","End Use Study")</f>
        <v>End Use Study</v>
      </c>
      <c r="C312" s="8" t="s">
        <v>2311</v>
      </c>
      <c r="D312" s="11" t="s">
        <v>213</v>
      </c>
      <c r="E312" s="9"/>
      <c r="F312" s="9"/>
      <c r="G312" s="9"/>
      <c r="H312" s="164"/>
      <c r="I312" s="164"/>
      <c r="J312" s="7">
        <v>1065</v>
      </c>
      <c r="L312" s="6"/>
    </row>
    <row r="313" spans="1:12" hidden="1">
      <c r="A313" s="188" t="s">
        <v>1997</v>
      </c>
      <c r="B313" s="8" t="str">
        <f>IF(ISNA(VLOOKUP(CONCATENATE(A313,C313),ARIS!$A$1:$A$959,1,FALSE)),"","ARIS")</f>
        <v>ARIS</v>
      </c>
      <c r="C313" s="162" t="s">
        <v>2239</v>
      </c>
      <c r="D313" s="165" t="s">
        <v>2233</v>
      </c>
      <c r="E313" s="163">
        <v>1368</v>
      </c>
      <c r="F313" s="163"/>
      <c r="G313" s="163"/>
      <c r="H313" s="164"/>
      <c r="I313" s="164"/>
      <c r="J313" s="165">
        <v>12586.613278499999</v>
      </c>
    </row>
    <row r="314" spans="1:12" hidden="1">
      <c r="A314" s="188" t="s">
        <v>1997</v>
      </c>
      <c r="B314" s="8" t="str">
        <f>IF(ISNA(VLOOKUP(CONCATENATE(A314,C314),ARIS!$A$1:$A$959,1,FALSE)),"","ARIS")</f>
        <v>ARIS</v>
      </c>
      <c r="C314" s="162" t="s">
        <v>2240</v>
      </c>
      <c r="D314" s="165" t="s">
        <v>2233</v>
      </c>
      <c r="E314" s="163">
        <v>5184</v>
      </c>
      <c r="F314" s="163"/>
      <c r="G314" s="163"/>
      <c r="H314" s="164"/>
      <c r="I314" s="164"/>
      <c r="J314" s="165">
        <v>32131.789183499997</v>
      </c>
    </row>
    <row r="315" spans="1:12" hidden="1">
      <c r="A315" s="138" t="s">
        <v>1996</v>
      </c>
      <c r="B315" s="8" t="str">
        <f>IF(ISNA(VLOOKUP(CONCATENATE(A315,C315),EUS!$B$2:$B$1939,1,FALSE)),"","End Use Study")</f>
        <v>End Use Study</v>
      </c>
      <c r="C315" s="8" t="s">
        <v>2187</v>
      </c>
      <c r="D315" s="6" t="str">
        <f>IF(OR(ISNUMBER(SEARCH('[1]Lookup for use classification'!$B$1,C315)),ISNUMBER(SEARCH('[1]Lookup for use classification'!$C$1,C315)),ISNUMBER(SEARCH('[1]Lookup for use classification'!$D$1,C315)),ISNUMBER(SEARCH('[1]Lookup for use classification'!$E$1,C315))),'[1]Lookup for use classification'!$A$1,IF(ISNUMBER(SEARCH('[1]Lookup for use classification'!$B$2,C315)),'[1]Lookup for use classification'!$A$2,IF(ISNUMBER(SEARCH('[1]Lookup for use classification'!$B$3,C315)),'[1]Lookup for use classification'!$A$3,IF(OR(ISNUMBER(SEARCH('[1]Lookup for use classification'!$B$4,C315)),ISNUMBER(SEARCH('[1]Lookup for use classification'!$C$4,C315)),ISNUMBER(SEARCH('[1]Lookup for use classification'!$D$4,C315)),ISNUMBER(SEARCH('[1]Lookup for use classification'!$E$4,C315))),'[1]Lookup for use classification'!$A$4,IF(OR(ISNUMBER(SEARCH('[1]Lookup for use classification'!$B$5,C315)),ISNUMBER(SEARCH('[1]Lookup for use classification'!$C$5,C315)),ISNUMBER(SEARCH('[1]Lookup for use classification'!$D$5,C315))),'[1]Lookup for use classification'!$A$5,IF(OR(ISNUMBER(SEARCH('[1]Lookup for use classification'!$B$7,C315)),ISNUMBER(SEARCH('[1]Lookup for use classification'!$C$7,C315)),ISNUMBER(SEARCH('[1]Lookup for use classification'!$D$7,C315))),'[1]Lookup for use classification'!$A$7,IF(OR(ISNUMBER(SEARCH('[1]Lookup for use classification'!$B$9,C315)),ISNUMBER(SEARCH('[1]Lookup for use classification'!$C$9,C315)),ISNUMBER(SEARCH('[1]Lookup for use classification'!$D$9,C315)),ISNUMBER(SEARCH('[1]Lookup for use classification'!$E$9,C315)),ISNUMBER(SEARCH('[1]Lookup for use classification'!$F$9,C315)),ISNUMBER(SEARCH('[1]Lookup for use classification'!$G$9,C315)),ISNUMBER(SEARCH('[1]Lookup for use classification'!$H$9,C315)),ISNUMBER(SEARCH('[1]Lookup for use classification'!$I$9,C315)),ISNUMBER(SEARCH('[1]Lookup for use classification'!$J$9,C315)),ISNUMBER(SEARCH('[1]Lookup for use classification'!$K$9,C315))),'[1]Lookup for use classification'!$A$9,IF(OR(ISNUMBER(SEARCH('[1]Lookup for use classification'!$B$10,C315)),ISNUMBER(SEARCH('[1]Lookup for use classification'!$C$10,C315)),ISNUMBER(SEARCH('[1]Lookup for use classification'!$D$10,C315)),ISNUMBER(SEARCH('[1]Lookup for use classification'!$E$10,C315)),ISNUMBER(SEARCH('[1]Lookup for use classification'!$F$10,C315)),ISNUMBER(SEARCH('[1]Lookup for use classification'!$G$10,C315))),'[1]Lookup for use classification'!$A$10,IF(OR(ISNUMBER(SEARCH('[1]Lookup for use classification'!$B$11,C315)),ISNUMBER(SEARCH('[1]Lookup for use classification'!$C$11,C315))),'[1]Lookup for use classification'!$A$11,IF(OR(ISNUMBER(SEARCH('[1]Lookup for use classification'!$B$12,C315)),ISNUMBER(SEARCH('[1]Lookup for use classification'!$C$12,C315))),'[1]Lookup for use classification'!$A$12,IF(OR(ISNUMBER(SEARCH('[1]Lookup for use classification'!$B$13,C315)),ISNUMBER(SEARCH('[1]Lookup for use classification'!$C$13,C315)),ISNUMBER(SEARCH('[1]Lookup for use classification'!$D$13,C315)),,ISNUMBER(SEARCH('[1]Lookup for use classification'!$C$13,C315)),ISNUMBER(SEARCH('[1]Lookup for use classification'!$E$13,C315))),'[1]Lookup for use classification'!$A$13,IF(OR(ISNUMBER(SEARCH('[1]Lookup for use classification'!$B$14,C315)),ISNUMBER(SEARCH('[1]Lookup for use classification'!$C$14,C315))),'[1]Lookup for use classification'!$A$14,"Other"))))))))))))</f>
        <v>Retail - Other</v>
      </c>
      <c r="E315" s="9"/>
      <c r="F315" s="9"/>
      <c r="G315" s="9"/>
      <c r="H315" s="164"/>
      <c r="I315" s="164"/>
      <c r="J315" s="7"/>
      <c r="L315" s="6"/>
    </row>
    <row r="316" spans="1:12" hidden="1">
      <c r="A316" s="138" t="s">
        <v>1996</v>
      </c>
      <c r="B316" s="8" t="str">
        <f>IF(ISNA(VLOOKUP(CONCATENATE(A316,C316),EUS!$B$2:$B$1939,1,FALSE)),"","End Use Study")</f>
        <v>End Use Study</v>
      </c>
      <c r="C316" s="8" t="s">
        <v>1029</v>
      </c>
      <c r="D316" s="165" t="s">
        <v>1980</v>
      </c>
      <c r="E316" s="9">
        <v>3040</v>
      </c>
      <c r="F316" s="9"/>
      <c r="G316" s="9"/>
      <c r="H316" s="164"/>
      <c r="I316" s="164"/>
      <c r="J316" s="7">
        <v>1084</v>
      </c>
      <c r="L316" s="6"/>
    </row>
    <row r="317" spans="1:12" hidden="1">
      <c r="A317" s="188" t="s">
        <v>1997</v>
      </c>
      <c r="B317" s="8" t="str">
        <f>IF(ISNA(VLOOKUP(CONCATENATE(A317,C317),ARIS!$A$1:$A$959,1,FALSE)),"","ARIS")</f>
        <v>ARIS</v>
      </c>
      <c r="C317" s="162" t="s">
        <v>1998</v>
      </c>
      <c r="D317" s="6" t="str">
        <f>IF(OR(ISNUMBER(SEARCH('[1]Lookup for use classification'!$B$1,C317)),ISNUMBER(SEARCH('[1]Lookup for use classification'!$C$1,C317)),ISNUMBER(SEARCH('[1]Lookup for use classification'!$D$1,C317))),'[1]Lookup for use classification'!$A$1,IF(ISNUMBER(SEARCH('[1]Lookup for use classification'!$B$2,C317)),'[1]Lookup for use classification'!$A$2,IF(ISNUMBER(SEARCH('[1]Lookup for use classification'!$B$3,C317)),'[1]Lookup for use classification'!$A$3,IF(OR(ISNUMBER(SEARCH('[1]Lookup for use classification'!$B$4,C317)),ISNUMBER(SEARCH('[1]Lookup for use classification'!$C$4,C317))),'[1]Lookup for use classification'!$A$4,IF(OR(ISNUMBER(SEARCH('[1]Lookup for use classification'!$B$5,C317)),ISNUMBER(SEARCH('[1]Lookup for use classification'!$C$5,C317)),ISNUMBER(SEARCH('[1]Lookup for use classification'!$D$5,C317))),'[1]Lookup for use classification'!$A$5,IF(OR(ISNUMBER(SEARCH('[1]Lookup for use classification'!$B$7,C317)),ISNUMBER(SEARCH('[1]Lookup for use classification'!$C$7,C317)),ISNUMBER(SEARCH('[1]Lookup for use classification'!$D$7,C317))),'[1]Lookup for use classification'!$A$7,IF(OR(ISNUMBER(SEARCH('[1]Lookup for use classification'!$B$9,C317)),ISNUMBER(SEARCH('[1]Lookup for use classification'!$C$9,C317)),ISNUMBER(SEARCH('[1]Lookup for use classification'!$D$9,C317)),ISNUMBER(SEARCH('[1]Lookup for use classification'!$E$9,C317)),ISNUMBER(SEARCH('[1]Lookup for use classification'!$F$9,C317)),ISNUMBER(SEARCH('[1]Lookup for use classification'!$G$9,C317))),'[1]Lookup for use classification'!$A$9,IF(OR(ISNUMBER(SEARCH('[1]Lookup for use classification'!$B$10,C317)),ISNUMBER(SEARCH('[1]Lookup for use classification'!$C$10,C317)),ISNUMBER(SEARCH('[1]Lookup for use classification'!$D$10,C317)),ISNUMBER(SEARCH('[1]Lookup for use classification'!$E$10,C317)),ISNUMBER(SEARCH('[1]Lookup for use classification'!$F$10,C317))),'[1]Lookup for use classification'!$A$10,IF(OR(ISNUMBER(SEARCH('[1]Lookup for use classification'!$B$11,C317)),ISNUMBER(SEARCH('[1]Lookup for use classification'!$C$11,C317))),'[1]Lookup for use classification'!$A$11,IF(OR(ISNUMBER(SEARCH('[1]Lookup for use classification'!$B$12,C317)),ISNUMBER(SEARCH('[1]Lookup for use classification'!$C$12,C317))),'[1]Lookup for use classification'!$A$12,"Nope"))))))))))</f>
        <v>Warehousing</v>
      </c>
      <c r="E317" s="163">
        <v>5719</v>
      </c>
      <c r="F317" s="163"/>
      <c r="G317" s="163"/>
      <c r="H317" s="164"/>
      <c r="I317" s="164"/>
      <c r="J317" s="165">
        <v>68080.612720000005</v>
      </c>
    </row>
    <row r="318" spans="1:12" hidden="1">
      <c r="A318" s="138" t="s">
        <v>2606</v>
      </c>
      <c r="B318" s="8" t="str">
        <f>IF(ISNA(VLOOKUP(CONCATENATE(A318,C318),EUS!$B$2:$B$1939,1,FALSE)),"","End Use Study")</f>
        <v>End Use Study</v>
      </c>
      <c r="C318" s="8" t="s">
        <v>2607</v>
      </c>
      <c r="D318" s="6" t="str">
        <f>IF(OR(ISNUMBER(SEARCH('[1]Lookup for use classification'!$B$1,C318)),ISNUMBER(SEARCH('[1]Lookup for use classification'!$C$1,C318)),ISNUMBER(SEARCH('[1]Lookup for use classification'!$D$1,C318)),ISNUMBER(SEARCH('[1]Lookup for use classification'!$E$1,C318))),'[1]Lookup for use classification'!$A$1,IF(ISNUMBER(SEARCH('[1]Lookup for use classification'!$B$2,C318)),'[1]Lookup for use classification'!$A$2,IF(ISNUMBER(SEARCH('[1]Lookup for use classification'!$B$3,C318)),'[1]Lookup for use classification'!$A$3,IF(OR(ISNUMBER(SEARCH('[1]Lookup for use classification'!$B$4,C318)),ISNUMBER(SEARCH('[1]Lookup for use classification'!$C$4,C318)),ISNUMBER(SEARCH('[1]Lookup for use classification'!$D$4,C318)),ISNUMBER(SEARCH('[1]Lookup for use classification'!$E$4,C318))),'[1]Lookup for use classification'!$A$4,IF(OR(ISNUMBER(SEARCH('[1]Lookup for use classification'!$B$5,C318)),ISNUMBER(SEARCH('[1]Lookup for use classification'!$C$5,C318)),ISNUMBER(SEARCH('[1]Lookup for use classification'!$D$5,C318))),'[1]Lookup for use classification'!$A$5,IF(OR(ISNUMBER(SEARCH('[1]Lookup for use classification'!$B$7,C318)),ISNUMBER(SEARCH('[1]Lookup for use classification'!$C$7,C318)),ISNUMBER(SEARCH('[1]Lookup for use classification'!$D$7,C318))),'[1]Lookup for use classification'!$A$7,IF(OR(ISNUMBER(SEARCH('[1]Lookup for use classification'!$B$9,C318)),ISNUMBER(SEARCH('[1]Lookup for use classification'!$C$9,C318)),ISNUMBER(SEARCH('[1]Lookup for use classification'!$D$9,C318)),ISNUMBER(SEARCH('[1]Lookup for use classification'!$E$9,C318)),ISNUMBER(SEARCH('[1]Lookup for use classification'!$F$9,C318)),ISNUMBER(SEARCH('[1]Lookup for use classification'!$G$9,C318)),ISNUMBER(SEARCH('[1]Lookup for use classification'!$H$9,C318)),ISNUMBER(SEARCH('[1]Lookup for use classification'!$I$9,C318)),ISNUMBER(SEARCH('[1]Lookup for use classification'!$J$9,C318)),ISNUMBER(SEARCH('[1]Lookup for use classification'!$K$9,C318))),'[1]Lookup for use classification'!$A$9,IF(OR(ISNUMBER(SEARCH('[1]Lookup for use classification'!$B$10,C318)),ISNUMBER(SEARCH('[1]Lookup for use classification'!$C$10,C318)),ISNUMBER(SEARCH('[1]Lookup for use classification'!$D$10,C318)),ISNUMBER(SEARCH('[1]Lookup for use classification'!$E$10,C318)),ISNUMBER(SEARCH('[1]Lookup for use classification'!$F$10,C318)),ISNUMBER(SEARCH('[1]Lookup for use classification'!$G$10,C318))),'[1]Lookup for use classification'!$A$10,IF(OR(ISNUMBER(SEARCH('[1]Lookup for use classification'!$B$11,C318)),ISNUMBER(SEARCH('[1]Lookup for use classification'!$C$11,C318))),'[1]Lookup for use classification'!$A$11,IF(OR(ISNUMBER(SEARCH('[1]Lookup for use classification'!$B$12,C318)),ISNUMBER(SEARCH('[1]Lookup for use classification'!$C$12,C318))),'[1]Lookup for use classification'!$A$12,IF(OR(ISNUMBER(SEARCH('[1]Lookup for use classification'!$B$13,C318)),ISNUMBER(SEARCH('[1]Lookup for use classification'!$C$13,C318)),ISNUMBER(SEARCH('[1]Lookup for use classification'!$D$13,C318)),,ISNUMBER(SEARCH('[1]Lookup for use classification'!$C$13,C318)),ISNUMBER(SEARCH('[1]Lookup for use classification'!$E$13,C318))),'[1]Lookup for use classification'!$A$13,IF(OR(ISNUMBER(SEARCH('[1]Lookup for use classification'!$B$14,C318)),ISNUMBER(SEARCH('[1]Lookup for use classification'!$C$14,C318))),'[1]Lookup for use classification'!$A$14,"Other"))))))))))))</f>
        <v>Other</v>
      </c>
      <c r="E318" s="9"/>
      <c r="F318" s="9"/>
      <c r="G318" s="9"/>
      <c r="H318" s="164"/>
      <c r="I318" s="164"/>
      <c r="J318" s="7"/>
      <c r="L318" s="6"/>
    </row>
    <row r="319" spans="1:12" hidden="1">
      <c r="A319" s="185" t="s">
        <v>2001</v>
      </c>
      <c r="B319" s="8" t="s">
        <v>6055</v>
      </c>
      <c r="C319" s="162"/>
      <c r="D319" s="165" t="s">
        <v>3335</v>
      </c>
      <c r="E319" s="163">
        <v>433780</v>
      </c>
      <c r="F319" s="163"/>
      <c r="G319" s="163"/>
      <c r="H319" s="164"/>
      <c r="I319" s="164"/>
      <c r="K319" s="163"/>
    </row>
    <row r="320" spans="1:12" hidden="1">
      <c r="A320" s="188" t="s">
        <v>2001</v>
      </c>
      <c r="B320" s="8" t="str">
        <f>IF(ISNA(VLOOKUP(CONCATENATE(A320,C320),ARIS!$A$1:$A$959,1,FALSE)),"","ARIS")</f>
        <v>ARIS</v>
      </c>
      <c r="C320" s="162" t="s">
        <v>3313</v>
      </c>
      <c r="D320" s="6" t="str">
        <f>IF(OR(ISNUMBER(SEARCH('[1]Lookup for use classification'!$B$1,C320)),ISNUMBER(SEARCH('[1]Lookup for use classification'!$C$1,C320)),ISNUMBER(SEARCH('[1]Lookup for use classification'!$D$1,C320))),'[1]Lookup for use classification'!$A$1,IF(ISNUMBER(SEARCH('[1]Lookup for use classification'!$B$2,C320)),'[1]Lookup for use classification'!$A$2,IF(ISNUMBER(SEARCH('[1]Lookup for use classification'!$B$3,C320)),'[1]Lookup for use classification'!$A$3,IF(OR(ISNUMBER(SEARCH('[1]Lookup for use classification'!$B$4,C320)),ISNUMBER(SEARCH('[1]Lookup for use classification'!$C$4,C320))),'[1]Lookup for use classification'!$A$4,IF(OR(ISNUMBER(SEARCH('[1]Lookup for use classification'!$B$5,C320)),ISNUMBER(SEARCH('[1]Lookup for use classification'!$C$5,C320)),ISNUMBER(SEARCH('[1]Lookup for use classification'!$D$5,C320))),'[1]Lookup for use classification'!$A$5,IF(OR(ISNUMBER(SEARCH('[1]Lookup for use classification'!$B$7,C320)),ISNUMBER(SEARCH('[1]Lookup for use classification'!$C$7,C320)),ISNUMBER(SEARCH('[1]Lookup for use classification'!$D$7,C320))),'[1]Lookup for use classification'!$A$7,IF(OR(ISNUMBER(SEARCH('[1]Lookup for use classification'!$B$9,C320)),ISNUMBER(SEARCH('[1]Lookup for use classification'!$C$9,C320)),ISNUMBER(SEARCH('[1]Lookup for use classification'!$D$9,C320)),ISNUMBER(SEARCH('[1]Lookup for use classification'!$E$9,C320)),ISNUMBER(SEARCH('[1]Lookup for use classification'!$F$9,C320)),ISNUMBER(SEARCH('[1]Lookup for use classification'!$G$9,C320))),'[1]Lookup for use classification'!$A$9,IF(OR(ISNUMBER(SEARCH('[1]Lookup for use classification'!$B$10,C320)),ISNUMBER(SEARCH('[1]Lookup for use classification'!$C$10,C320)),ISNUMBER(SEARCH('[1]Lookup for use classification'!$D$10,C320)),ISNUMBER(SEARCH('[1]Lookup for use classification'!$E$10,C320)),ISNUMBER(SEARCH('[1]Lookup for use classification'!$F$10,C320))),'[1]Lookup for use classification'!$A$10,IF(OR(ISNUMBER(SEARCH('[1]Lookup for use classification'!$B$11,C320)),ISNUMBER(SEARCH('[1]Lookup for use classification'!$C$11,C320))),'[1]Lookup for use classification'!$A$11,IF(OR(ISNUMBER(SEARCH('[1]Lookup for use classification'!$B$12,C320)),ISNUMBER(SEARCH('[1]Lookup for use classification'!$C$12,C320))),'[1]Lookup for use classification'!$A$12,"Nope"))))))))))</f>
        <v>Food Service and Drinking Places</v>
      </c>
      <c r="E320" s="163">
        <v>6848</v>
      </c>
      <c r="F320" s="163"/>
      <c r="G320" s="163"/>
      <c r="H320" s="164"/>
      <c r="I320" s="164"/>
      <c r="J320" s="165">
        <v>43110.387990000003</v>
      </c>
      <c r="K320" s="165">
        <v>5108.25</v>
      </c>
    </row>
    <row r="321" spans="1:11" hidden="1">
      <c r="A321" s="188" t="s">
        <v>1999</v>
      </c>
      <c r="B321" s="8" t="str">
        <f>IF(ISNA(VLOOKUP(CONCATENATE(A321,C321),ARIS!$A$1:$A$959,1,FALSE)),"","ARIS")</f>
        <v>ARIS</v>
      </c>
      <c r="C321" s="165" t="s">
        <v>3238</v>
      </c>
      <c r="D321" s="165" t="s">
        <v>3232</v>
      </c>
      <c r="E321" s="163">
        <v>1824</v>
      </c>
      <c r="F321" s="163"/>
      <c r="G321" s="163"/>
      <c r="H321" s="164"/>
      <c r="I321" s="164"/>
      <c r="J321" s="165">
        <v>7600.0683999999992</v>
      </c>
      <c r="K321" s="165">
        <v>3624.04</v>
      </c>
    </row>
    <row r="322" spans="1:11" hidden="1">
      <c r="A322" s="188" t="s">
        <v>1999</v>
      </c>
      <c r="B322" s="8" t="str">
        <f>IF(ISNA(VLOOKUP(CONCATENATE(A322,C322),ARIS!$A$1:$A$959,1,FALSE)),"","ARIS")</f>
        <v>ARIS</v>
      </c>
      <c r="C322" s="162" t="s">
        <v>3217</v>
      </c>
      <c r="D322" s="165" t="s">
        <v>3216</v>
      </c>
      <c r="E322" s="163">
        <v>2828</v>
      </c>
      <c r="F322" s="163"/>
      <c r="G322" s="163"/>
      <c r="H322" s="164"/>
      <c r="I322" s="164"/>
      <c r="J322" s="165">
        <v>49480.445319999992</v>
      </c>
      <c r="K322" s="165">
        <v>7660.66</v>
      </c>
    </row>
    <row r="323" spans="1:11" hidden="1">
      <c r="A323" s="188" t="s">
        <v>1999</v>
      </c>
      <c r="B323" s="8" t="str">
        <f>IF(ISNA(VLOOKUP(CONCATENATE(A323,C323),ARIS!$A$1:$A$959,1,FALSE)),"","ARIS")</f>
        <v>ARIS</v>
      </c>
      <c r="C323" s="162" t="s">
        <v>3016</v>
      </c>
      <c r="D323" s="165" t="s">
        <v>377</v>
      </c>
      <c r="E323" s="163">
        <v>5778</v>
      </c>
      <c r="F323" s="163"/>
      <c r="G323" s="163"/>
      <c r="H323" s="164"/>
      <c r="I323" s="164"/>
      <c r="J323" s="165">
        <v>63136.318221749993</v>
      </c>
      <c r="K323" s="165">
        <v>29855.454999999998</v>
      </c>
    </row>
    <row r="324" spans="1:11" hidden="1">
      <c r="A324" s="188" t="s">
        <v>1999</v>
      </c>
      <c r="B324" s="8" t="str">
        <f>IF(ISNA(VLOOKUP(CONCATENATE(A324,C324),ARIS!$A$1:$A$959,1,FALSE)),"","ARIS")</f>
        <v>ARIS</v>
      </c>
      <c r="C324" s="162" t="s">
        <v>3015</v>
      </c>
      <c r="D324" s="165" t="s">
        <v>377</v>
      </c>
      <c r="E324" s="163">
        <v>7193</v>
      </c>
      <c r="F324" s="163"/>
      <c r="G324" s="163"/>
      <c r="H324" s="164"/>
      <c r="I324" s="164"/>
      <c r="J324" s="165">
        <v>89391.304514500007</v>
      </c>
      <c r="K324" s="165">
        <v>46587.729999999996</v>
      </c>
    </row>
    <row r="325" spans="1:11" hidden="1">
      <c r="A325" s="188" t="s">
        <v>2001</v>
      </c>
      <c r="B325" s="8" t="str">
        <f>IF(ISNA(VLOOKUP(CONCATENATE(A325,C325),ARIS!$A$1:$A$959,1,FALSE)),"","ARIS")</f>
        <v>ARIS</v>
      </c>
      <c r="C325" s="162" t="s">
        <v>3019</v>
      </c>
      <c r="D325" s="165" t="s">
        <v>377</v>
      </c>
      <c r="E325" s="163">
        <v>22704</v>
      </c>
      <c r="F325" s="163"/>
      <c r="G325" s="163"/>
      <c r="H325" s="164"/>
      <c r="I325" s="164"/>
      <c r="J325" s="165">
        <v>223730.01238</v>
      </c>
      <c r="K325" s="165">
        <v>28490.559999999998</v>
      </c>
    </row>
    <row r="326" spans="1:11" hidden="1">
      <c r="A326" s="188" t="s">
        <v>1999</v>
      </c>
      <c r="B326" s="8" t="str">
        <f>IF(ISNA(VLOOKUP(CONCATENATE(A326,C326),ARIS!$A$1:$A$959,1,FALSE)),"","ARIS")</f>
        <v>ARIS</v>
      </c>
      <c r="C326" s="162" t="s">
        <v>3017</v>
      </c>
      <c r="D326" s="165" t="s">
        <v>377</v>
      </c>
      <c r="E326" s="163">
        <v>22704</v>
      </c>
      <c r="F326" s="163"/>
      <c r="G326" s="163"/>
      <c r="H326" s="164"/>
      <c r="I326" s="164"/>
      <c r="J326" s="165">
        <v>233822.10438</v>
      </c>
      <c r="K326" s="165">
        <v>26374.25</v>
      </c>
    </row>
    <row r="327" spans="1:11" hidden="1">
      <c r="A327" s="188" t="s">
        <v>1999</v>
      </c>
      <c r="B327" s="8" t="str">
        <f>IF(ISNA(VLOOKUP(CONCATENATE(A327,C327),ARIS!$A$1:$A$959,1,FALSE)),"","ARIS")</f>
        <v>ARIS</v>
      </c>
      <c r="C327" s="162" t="s">
        <v>3014</v>
      </c>
      <c r="D327" s="165" t="s">
        <v>377</v>
      </c>
      <c r="E327" s="163">
        <v>26414</v>
      </c>
      <c r="F327" s="163"/>
      <c r="G327" s="163"/>
      <c r="H327" s="164"/>
      <c r="I327" s="164"/>
      <c r="J327" s="165">
        <v>395913.56319000002</v>
      </c>
      <c r="K327" s="165">
        <v>70075.88</v>
      </c>
    </row>
    <row r="328" spans="1:11" hidden="1">
      <c r="A328" s="188" t="s">
        <v>1999</v>
      </c>
      <c r="B328" s="8" t="str">
        <f>IF(ISNA(VLOOKUP(CONCATENATE(A328,C328),ARIS!$A$1:$A$959,1,FALSE)),"","ARIS")</f>
        <v>ARIS</v>
      </c>
      <c r="C328" s="162" t="s">
        <v>3018</v>
      </c>
      <c r="D328" s="165" t="s">
        <v>377</v>
      </c>
      <c r="E328" s="163">
        <v>40686</v>
      </c>
      <c r="F328" s="163"/>
      <c r="G328" s="163"/>
      <c r="H328" s="164"/>
      <c r="I328" s="164"/>
      <c r="J328" s="165">
        <v>410673.69602999999</v>
      </c>
      <c r="K328" s="165">
        <v>62944.42</v>
      </c>
    </row>
    <row r="329" spans="1:11" hidden="1">
      <c r="A329" s="188" t="s">
        <v>1999</v>
      </c>
      <c r="B329" s="8" t="str">
        <f>IF(ISNA(VLOOKUP(CONCATENATE(A329,C329),ARIS!$A$1:$A$959,1,FALSE)),"","ARIS")</f>
        <v>ARIS</v>
      </c>
      <c r="C329" s="162" t="s">
        <v>2616</v>
      </c>
      <c r="D329" s="6" t="str">
        <f>IF(OR(ISNUMBER(SEARCH('[1]Lookup for use classification'!$B$1,C329)),ISNUMBER(SEARCH('[1]Lookup for use classification'!$C$1,C329)),ISNUMBER(SEARCH('[1]Lookup for use classification'!$D$1,C329)),ISNUMBER(SEARCH('[1]Lookup for use classification'!$E$1,C329))),'[1]Lookup for use classification'!$A$1,IF(ISNUMBER(SEARCH('[1]Lookup for use classification'!$B$2,C329)),'[1]Lookup for use classification'!$A$2,IF(ISNUMBER(SEARCH('[1]Lookup for use classification'!$B$3,C329)),'[1]Lookup for use classification'!$A$3,IF(OR(ISNUMBER(SEARCH('[1]Lookup for use classification'!$B$4,C329)),ISNUMBER(SEARCH('[1]Lookup for use classification'!$C$4,C329)),ISNUMBER(SEARCH('[1]Lookup for use classification'!$D$4,C329)),ISNUMBER(SEARCH('[1]Lookup for use classification'!$E$4,C329))),'[1]Lookup for use classification'!$A$4,IF(OR(ISNUMBER(SEARCH('[1]Lookup for use classification'!$B$5,C329)),ISNUMBER(SEARCH('[1]Lookup for use classification'!$C$5,C329)),ISNUMBER(SEARCH('[1]Lookup for use classification'!$D$5,C329))),'[1]Lookup for use classification'!$A$5,IF(OR(ISNUMBER(SEARCH('[1]Lookup for use classification'!$B$7,C329)),ISNUMBER(SEARCH('[1]Lookup for use classification'!$C$7,C329)),ISNUMBER(SEARCH('[1]Lookup for use classification'!$D$7,C329))),'[1]Lookup for use classification'!$A$7,IF(OR(ISNUMBER(SEARCH('[1]Lookup for use classification'!$B$9,C329)),ISNUMBER(SEARCH('[1]Lookup for use classification'!$C$9,C329)),ISNUMBER(SEARCH('[1]Lookup for use classification'!$D$9,C329)),ISNUMBER(SEARCH('[1]Lookup for use classification'!$E$9,C329)),ISNUMBER(SEARCH('[1]Lookup for use classification'!$F$9,C329)),ISNUMBER(SEARCH('[1]Lookup for use classification'!$G$9,C329)),ISNUMBER(SEARCH('[1]Lookup for use classification'!$H$9,C329)),ISNUMBER(SEARCH('[1]Lookup for use classification'!$I$9,C329)),ISNUMBER(SEARCH('[1]Lookup for use classification'!$J$9,C329)),ISNUMBER(SEARCH('[1]Lookup for use classification'!$K$9,C329))),'[1]Lookup for use classification'!$A$9,IF(OR(ISNUMBER(SEARCH('[1]Lookup for use classification'!$B$10,C329)),ISNUMBER(SEARCH('[1]Lookup for use classification'!$C$10,C329)),ISNUMBER(SEARCH('[1]Lookup for use classification'!$D$10,C329)),ISNUMBER(SEARCH('[1]Lookup for use classification'!$E$10,C329)),ISNUMBER(SEARCH('[1]Lookup for use classification'!$F$10,C329)),ISNUMBER(SEARCH('[1]Lookup for use classification'!$G$10,C329))),'[1]Lookup for use classification'!$A$10,IF(OR(ISNUMBER(SEARCH('[1]Lookup for use classification'!$B$11,C329)),ISNUMBER(SEARCH('[1]Lookup for use classification'!$C$11,C329))),'[1]Lookup for use classification'!$A$11,IF(OR(ISNUMBER(SEARCH('[1]Lookup for use classification'!$B$12,C329)),ISNUMBER(SEARCH('[1]Lookup for use classification'!$C$12,C329))),'[1]Lookup for use classification'!$A$12,IF(OR(ISNUMBER(SEARCH('[1]Lookup for use classification'!$B$13,C329)),ISNUMBER(SEARCH('[1]Lookup for use classification'!$C$13,C329)),ISNUMBER(SEARCH('[1]Lookup for use classification'!$D$13,C329)),,ISNUMBER(SEARCH('[1]Lookup for use classification'!$C$13,C329)),ISNUMBER(SEARCH('[1]Lookup for use classification'!$E$13,C329))),'[1]Lookup for use classification'!$A$13,IF(OR(ISNUMBER(SEARCH('[1]Lookup for use classification'!$B$14,C329)),ISNUMBER(SEARCH('[1]Lookup for use classification'!$C$14,C329))),'[1]Lookup for use classification'!$A$14,"Other"))))))))))))</f>
        <v>Other</v>
      </c>
      <c r="E329" s="163">
        <v>1072</v>
      </c>
      <c r="F329" s="163"/>
      <c r="G329" s="163"/>
      <c r="H329" s="164"/>
      <c r="I329" s="164"/>
      <c r="J329" s="165">
        <v>6206.7225266666665</v>
      </c>
      <c r="K329" s="165">
        <v>2599.4499999999998</v>
      </c>
    </row>
    <row r="330" spans="1:11" hidden="1">
      <c r="A330" s="188" t="s">
        <v>1999</v>
      </c>
      <c r="B330" s="8" t="str">
        <f>IF(ISNA(VLOOKUP(CONCATENATE(A330,C330),ARIS!$A$1:$A$959,1,FALSE)),"","ARIS")</f>
        <v>ARIS</v>
      </c>
      <c r="C330" s="162" t="s">
        <v>2608</v>
      </c>
      <c r="D330" s="6" t="str">
        <f>IF(OR(ISNUMBER(SEARCH('[1]Lookup for use classification'!$B$1,C330)),ISNUMBER(SEARCH('[1]Lookup for use classification'!$C$1,C330)),ISNUMBER(SEARCH('[1]Lookup for use classification'!$D$1,C330)),ISNUMBER(SEARCH('[1]Lookup for use classification'!$E$1,C330))),'[1]Lookup for use classification'!$A$1,IF(ISNUMBER(SEARCH('[1]Lookup for use classification'!$B$2,C330)),'[1]Lookup for use classification'!$A$2,IF(ISNUMBER(SEARCH('[1]Lookup for use classification'!$B$3,C330)),'[1]Lookup for use classification'!$A$3,IF(OR(ISNUMBER(SEARCH('[1]Lookup for use classification'!$B$4,C330)),ISNUMBER(SEARCH('[1]Lookup for use classification'!$C$4,C330)),ISNUMBER(SEARCH('[1]Lookup for use classification'!$D$4,C330)),ISNUMBER(SEARCH('[1]Lookup for use classification'!$E$4,C330))),'[1]Lookup for use classification'!$A$4,IF(OR(ISNUMBER(SEARCH('[1]Lookup for use classification'!$B$5,C330)),ISNUMBER(SEARCH('[1]Lookup for use classification'!$C$5,C330)),ISNUMBER(SEARCH('[1]Lookup for use classification'!$D$5,C330))),'[1]Lookup for use classification'!$A$5,IF(OR(ISNUMBER(SEARCH('[1]Lookup for use classification'!$B$7,C330)),ISNUMBER(SEARCH('[1]Lookup for use classification'!$C$7,C330)),ISNUMBER(SEARCH('[1]Lookup for use classification'!$D$7,C330))),'[1]Lookup for use classification'!$A$7,IF(OR(ISNUMBER(SEARCH('[1]Lookup for use classification'!$B$9,C330)),ISNUMBER(SEARCH('[1]Lookup for use classification'!$C$9,C330)),ISNUMBER(SEARCH('[1]Lookup for use classification'!$D$9,C330)),ISNUMBER(SEARCH('[1]Lookup for use classification'!$E$9,C330)),ISNUMBER(SEARCH('[1]Lookup for use classification'!$F$9,C330)),ISNUMBER(SEARCH('[1]Lookup for use classification'!$G$9,C330)),ISNUMBER(SEARCH('[1]Lookup for use classification'!$H$9,C330)),ISNUMBER(SEARCH('[1]Lookup for use classification'!$I$9,C330)),ISNUMBER(SEARCH('[1]Lookup for use classification'!$J$9,C330)),ISNUMBER(SEARCH('[1]Lookup for use classification'!$K$9,C330))),'[1]Lookup for use classification'!$A$9,IF(OR(ISNUMBER(SEARCH('[1]Lookup for use classification'!$B$10,C330)),ISNUMBER(SEARCH('[1]Lookup for use classification'!$C$10,C330)),ISNUMBER(SEARCH('[1]Lookup for use classification'!$D$10,C330)),ISNUMBER(SEARCH('[1]Lookup for use classification'!$E$10,C330)),ISNUMBER(SEARCH('[1]Lookup for use classification'!$F$10,C330)),ISNUMBER(SEARCH('[1]Lookup for use classification'!$G$10,C330))),'[1]Lookup for use classification'!$A$10,IF(OR(ISNUMBER(SEARCH('[1]Lookup for use classification'!$B$11,C330)),ISNUMBER(SEARCH('[1]Lookup for use classification'!$C$11,C330))),'[1]Lookup for use classification'!$A$11,IF(OR(ISNUMBER(SEARCH('[1]Lookup for use classification'!$B$12,C330)),ISNUMBER(SEARCH('[1]Lookup for use classification'!$C$12,C330))),'[1]Lookup for use classification'!$A$12,IF(OR(ISNUMBER(SEARCH('[1]Lookup for use classification'!$B$13,C330)),ISNUMBER(SEARCH('[1]Lookup for use classification'!$C$13,C330)),ISNUMBER(SEARCH('[1]Lookup for use classification'!$D$13,C330)),,ISNUMBER(SEARCH('[1]Lookup for use classification'!$C$13,C330)),ISNUMBER(SEARCH('[1]Lookup for use classification'!$E$13,C330))),'[1]Lookup for use classification'!$A$13,IF(OR(ISNUMBER(SEARCH('[1]Lookup for use classification'!$B$14,C330)),ISNUMBER(SEARCH('[1]Lookup for use classification'!$C$14,C330))),'[1]Lookup for use classification'!$A$14,"Other"))))))))))))</f>
        <v>Other</v>
      </c>
      <c r="E330" s="163">
        <v>2000</v>
      </c>
      <c r="F330" s="163"/>
      <c r="G330" s="163"/>
      <c r="H330" s="164"/>
      <c r="I330" s="164"/>
      <c r="J330" s="165">
        <v>46220.415979999991</v>
      </c>
      <c r="K330" s="165">
        <v>11659.06</v>
      </c>
    </row>
    <row r="331" spans="1:11" hidden="1">
      <c r="A331" s="188" t="s">
        <v>1999</v>
      </c>
      <c r="B331" s="8" t="str">
        <f>IF(ISNA(VLOOKUP(CONCATENATE(A331,C331),ARIS!$A$1:$A$959,1,FALSE)),"","ARIS")</f>
        <v>ARIS</v>
      </c>
      <c r="C331" s="162" t="s">
        <v>2613</v>
      </c>
      <c r="D331" s="6" t="str">
        <f>IF(OR(ISNUMBER(SEARCH('[1]Lookup for use classification'!$B$1,C331)),ISNUMBER(SEARCH('[1]Lookup for use classification'!$C$1,C331)),ISNUMBER(SEARCH('[1]Lookup for use classification'!$D$1,C331)),ISNUMBER(SEARCH('[1]Lookup for use classification'!$E$1,C331))),'[1]Lookup for use classification'!$A$1,IF(ISNUMBER(SEARCH('[1]Lookup for use classification'!$B$2,C331)),'[1]Lookup for use classification'!$A$2,IF(ISNUMBER(SEARCH('[1]Lookup for use classification'!$B$3,C331)),'[1]Lookup for use classification'!$A$3,IF(OR(ISNUMBER(SEARCH('[1]Lookup for use classification'!$B$4,C331)),ISNUMBER(SEARCH('[1]Lookup for use classification'!$C$4,C331)),ISNUMBER(SEARCH('[1]Lookup for use classification'!$D$4,C331)),ISNUMBER(SEARCH('[1]Lookup for use classification'!$E$4,C331))),'[1]Lookup for use classification'!$A$4,IF(OR(ISNUMBER(SEARCH('[1]Lookup for use classification'!$B$5,C331)),ISNUMBER(SEARCH('[1]Lookup for use classification'!$C$5,C331)),ISNUMBER(SEARCH('[1]Lookup for use classification'!$D$5,C331))),'[1]Lookup for use classification'!$A$5,IF(OR(ISNUMBER(SEARCH('[1]Lookup for use classification'!$B$7,C331)),ISNUMBER(SEARCH('[1]Lookup for use classification'!$C$7,C331)),ISNUMBER(SEARCH('[1]Lookup for use classification'!$D$7,C331))),'[1]Lookup for use classification'!$A$7,IF(OR(ISNUMBER(SEARCH('[1]Lookup for use classification'!$B$9,C331)),ISNUMBER(SEARCH('[1]Lookup for use classification'!$C$9,C331)),ISNUMBER(SEARCH('[1]Lookup for use classification'!$D$9,C331)),ISNUMBER(SEARCH('[1]Lookup for use classification'!$E$9,C331)),ISNUMBER(SEARCH('[1]Lookup for use classification'!$F$9,C331)),ISNUMBER(SEARCH('[1]Lookup for use classification'!$G$9,C331)),ISNUMBER(SEARCH('[1]Lookup for use classification'!$H$9,C331)),ISNUMBER(SEARCH('[1]Lookup for use classification'!$I$9,C331)),ISNUMBER(SEARCH('[1]Lookup for use classification'!$J$9,C331)),ISNUMBER(SEARCH('[1]Lookup for use classification'!$K$9,C331))),'[1]Lookup for use classification'!$A$9,IF(OR(ISNUMBER(SEARCH('[1]Lookup for use classification'!$B$10,C331)),ISNUMBER(SEARCH('[1]Lookup for use classification'!$C$10,C331)),ISNUMBER(SEARCH('[1]Lookup for use classification'!$D$10,C331)),ISNUMBER(SEARCH('[1]Lookup for use classification'!$E$10,C331)),ISNUMBER(SEARCH('[1]Lookup for use classification'!$F$10,C331)),ISNUMBER(SEARCH('[1]Lookup for use classification'!$G$10,C331))),'[1]Lookup for use classification'!$A$10,IF(OR(ISNUMBER(SEARCH('[1]Lookup for use classification'!$B$11,C331)),ISNUMBER(SEARCH('[1]Lookup for use classification'!$C$11,C331))),'[1]Lookup for use classification'!$A$11,IF(OR(ISNUMBER(SEARCH('[1]Lookup for use classification'!$B$12,C331)),ISNUMBER(SEARCH('[1]Lookup for use classification'!$C$12,C331))),'[1]Lookup for use classification'!$A$12,IF(OR(ISNUMBER(SEARCH('[1]Lookup for use classification'!$B$13,C331)),ISNUMBER(SEARCH('[1]Lookup for use classification'!$C$13,C331)),ISNUMBER(SEARCH('[1]Lookup for use classification'!$D$13,C331)),,ISNUMBER(SEARCH('[1]Lookup for use classification'!$C$13,C331)),ISNUMBER(SEARCH('[1]Lookup for use classification'!$E$13,C331))),'[1]Lookup for use classification'!$A$13,IF(OR(ISNUMBER(SEARCH('[1]Lookup for use classification'!$B$14,C331)),ISNUMBER(SEARCH('[1]Lookup for use classification'!$C$14,C331))),'[1]Lookup for use classification'!$A$14,"Other"))))))))))))</f>
        <v>Other</v>
      </c>
      <c r="E331" s="163">
        <v>2946</v>
      </c>
      <c r="F331" s="163"/>
      <c r="G331" s="163"/>
      <c r="H331" s="164"/>
      <c r="I331" s="164"/>
      <c r="J331" s="165">
        <v>27950.251549999997</v>
      </c>
      <c r="K331" s="165">
        <v>5171.95</v>
      </c>
    </row>
    <row r="332" spans="1:11" hidden="1">
      <c r="A332" s="188" t="s">
        <v>2001</v>
      </c>
      <c r="B332" s="8" t="str">
        <f>IF(ISNA(VLOOKUP(CONCATENATE(A332,C332),ARIS!$A$1:$A$959,1,FALSE)),"","ARIS")</f>
        <v>ARIS</v>
      </c>
      <c r="C332" s="162" t="s">
        <v>2620</v>
      </c>
      <c r="D332" s="6" t="str">
        <f>IF(OR(ISNUMBER(SEARCH('[1]Lookup for use classification'!$B$1,C332)),ISNUMBER(SEARCH('[1]Lookup for use classification'!$C$1,C332)),ISNUMBER(SEARCH('[1]Lookup for use classification'!$D$1,C332)),ISNUMBER(SEARCH('[1]Lookup for use classification'!$E$1,C332))),'[1]Lookup for use classification'!$A$1,IF(ISNUMBER(SEARCH('[1]Lookup for use classification'!$B$2,C332)),'[1]Lookup for use classification'!$A$2,IF(ISNUMBER(SEARCH('[1]Lookup for use classification'!$B$3,C332)),'[1]Lookup for use classification'!$A$3,IF(OR(ISNUMBER(SEARCH('[1]Lookup for use classification'!$B$4,C332)),ISNUMBER(SEARCH('[1]Lookup for use classification'!$C$4,C332)),ISNUMBER(SEARCH('[1]Lookup for use classification'!$D$4,C332)),ISNUMBER(SEARCH('[1]Lookup for use classification'!$E$4,C332))),'[1]Lookup for use classification'!$A$4,IF(OR(ISNUMBER(SEARCH('[1]Lookup for use classification'!$B$5,C332)),ISNUMBER(SEARCH('[1]Lookup for use classification'!$C$5,C332)),ISNUMBER(SEARCH('[1]Lookup for use classification'!$D$5,C332))),'[1]Lookup for use classification'!$A$5,IF(OR(ISNUMBER(SEARCH('[1]Lookup for use classification'!$B$7,C332)),ISNUMBER(SEARCH('[1]Lookup for use classification'!$C$7,C332)),ISNUMBER(SEARCH('[1]Lookup for use classification'!$D$7,C332))),'[1]Lookup for use classification'!$A$7,IF(OR(ISNUMBER(SEARCH('[1]Lookup for use classification'!$B$9,C332)),ISNUMBER(SEARCH('[1]Lookup for use classification'!$C$9,C332)),ISNUMBER(SEARCH('[1]Lookup for use classification'!$D$9,C332)),ISNUMBER(SEARCH('[1]Lookup for use classification'!$E$9,C332)),ISNUMBER(SEARCH('[1]Lookup for use classification'!$F$9,C332)),ISNUMBER(SEARCH('[1]Lookup for use classification'!$G$9,C332)),ISNUMBER(SEARCH('[1]Lookup for use classification'!$H$9,C332)),ISNUMBER(SEARCH('[1]Lookup for use classification'!$I$9,C332)),ISNUMBER(SEARCH('[1]Lookup for use classification'!$J$9,C332)),ISNUMBER(SEARCH('[1]Lookup for use classification'!$K$9,C332))),'[1]Lookup for use classification'!$A$9,IF(OR(ISNUMBER(SEARCH('[1]Lookup for use classification'!$B$10,C332)),ISNUMBER(SEARCH('[1]Lookup for use classification'!$C$10,C332)),ISNUMBER(SEARCH('[1]Lookup for use classification'!$D$10,C332)),ISNUMBER(SEARCH('[1]Lookup for use classification'!$E$10,C332)),ISNUMBER(SEARCH('[1]Lookup for use classification'!$F$10,C332)),ISNUMBER(SEARCH('[1]Lookup for use classification'!$G$10,C332))),'[1]Lookup for use classification'!$A$10,IF(OR(ISNUMBER(SEARCH('[1]Lookup for use classification'!$B$11,C332)),ISNUMBER(SEARCH('[1]Lookup for use classification'!$C$11,C332))),'[1]Lookup for use classification'!$A$11,IF(OR(ISNUMBER(SEARCH('[1]Lookup for use classification'!$B$12,C332)),ISNUMBER(SEARCH('[1]Lookup for use classification'!$C$12,C332))),'[1]Lookup for use classification'!$A$12,IF(OR(ISNUMBER(SEARCH('[1]Lookup for use classification'!$B$13,C332)),ISNUMBER(SEARCH('[1]Lookup for use classification'!$C$13,C332)),ISNUMBER(SEARCH('[1]Lookup for use classification'!$D$13,C332)),,ISNUMBER(SEARCH('[1]Lookup for use classification'!$C$13,C332)),ISNUMBER(SEARCH('[1]Lookup for use classification'!$E$13,C332))),'[1]Lookup for use classification'!$A$13,IF(OR(ISNUMBER(SEARCH('[1]Lookup for use classification'!$B$14,C332)),ISNUMBER(SEARCH('[1]Lookup for use classification'!$C$14,C332))),'[1]Lookup for use classification'!$A$14,"Other"))))))))))))</f>
        <v>Other</v>
      </c>
      <c r="E332" s="163">
        <v>5520</v>
      </c>
      <c r="F332" s="163"/>
      <c r="G332" s="163"/>
      <c r="H332" s="164"/>
      <c r="I332" s="164"/>
    </row>
    <row r="333" spans="1:11" hidden="1">
      <c r="A333" s="188" t="s">
        <v>1999</v>
      </c>
      <c r="B333" s="8" t="str">
        <f>IF(ISNA(VLOOKUP(CONCATENATE(A333,C333),ARIS!$A$1:$A$959,1,FALSE)),"","ARIS")</f>
        <v>ARIS</v>
      </c>
      <c r="C333" s="162" t="s">
        <v>2615</v>
      </c>
      <c r="D333" s="6" t="str">
        <f>IF(OR(ISNUMBER(SEARCH('[1]Lookup for use classification'!$B$1,C333)),ISNUMBER(SEARCH('[1]Lookup for use classification'!$C$1,C333)),ISNUMBER(SEARCH('[1]Lookup for use classification'!$D$1,C333)),ISNUMBER(SEARCH('[1]Lookup for use classification'!$E$1,C333))),'[1]Lookup for use classification'!$A$1,IF(ISNUMBER(SEARCH('[1]Lookup for use classification'!$B$2,C333)),'[1]Lookup for use classification'!$A$2,IF(ISNUMBER(SEARCH('[1]Lookup for use classification'!$B$3,C333)),'[1]Lookup for use classification'!$A$3,IF(OR(ISNUMBER(SEARCH('[1]Lookup for use classification'!$B$4,C333)),ISNUMBER(SEARCH('[1]Lookup for use classification'!$C$4,C333)),ISNUMBER(SEARCH('[1]Lookup for use classification'!$D$4,C333)),ISNUMBER(SEARCH('[1]Lookup for use classification'!$E$4,C333))),'[1]Lookup for use classification'!$A$4,IF(OR(ISNUMBER(SEARCH('[1]Lookup for use classification'!$B$5,C333)),ISNUMBER(SEARCH('[1]Lookup for use classification'!$C$5,C333)),ISNUMBER(SEARCH('[1]Lookup for use classification'!$D$5,C333))),'[1]Lookup for use classification'!$A$5,IF(OR(ISNUMBER(SEARCH('[1]Lookup for use classification'!$B$7,C333)),ISNUMBER(SEARCH('[1]Lookup for use classification'!$C$7,C333)),ISNUMBER(SEARCH('[1]Lookup for use classification'!$D$7,C333))),'[1]Lookup for use classification'!$A$7,IF(OR(ISNUMBER(SEARCH('[1]Lookup for use classification'!$B$9,C333)),ISNUMBER(SEARCH('[1]Lookup for use classification'!$C$9,C333)),ISNUMBER(SEARCH('[1]Lookup for use classification'!$D$9,C333)),ISNUMBER(SEARCH('[1]Lookup for use classification'!$E$9,C333)),ISNUMBER(SEARCH('[1]Lookup for use classification'!$F$9,C333)),ISNUMBER(SEARCH('[1]Lookup for use classification'!$G$9,C333)),ISNUMBER(SEARCH('[1]Lookup for use classification'!$H$9,C333)),ISNUMBER(SEARCH('[1]Lookup for use classification'!$I$9,C333)),ISNUMBER(SEARCH('[1]Lookup for use classification'!$J$9,C333)),ISNUMBER(SEARCH('[1]Lookup for use classification'!$K$9,C333))),'[1]Lookup for use classification'!$A$9,IF(OR(ISNUMBER(SEARCH('[1]Lookup for use classification'!$B$10,C333)),ISNUMBER(SEARCH('[1]Lookup for use classification'!$C$10,C333)),ISNUMBER(SEARCH('[1]Lookup for use classification'!$D$10,C333)),ISNUMBER(SEARCH('[1]Lookup for use classification'!$E$10,C333)),ISNUMBER(SEARCH('[1]Lookup for use classification'!$F$10,C333)),ISNUMBER(SEARCH('[1]Lookup for use classification'!$G$10,C333))),'[1]Lookup for use classification'!$A$10,IF(OR(ISNUMBER(SEARCH('[1]Lookup for use classification'!$B$11,C333)),ISNUMBER(SEARCH('[1]Lookup for use classification'!$C$11,C333))),'[1]Lookup for use classification'!$A$11,IF(OR(ISNUMBER(SEARCH('[1]Lookup for use classification'!$B$12,C333)),ISNUMBER(SEARCH('[1]Lookup for use classification'!$C$12,C333))),'[1]Lookup for use classification'!$A$12,IF(OR(ISNUMBER(SEARCH('[1]Lookup for use classification'!$B$13,C333)),ISNUMBER(SEARCH('[1]Lookup for use classification'!$C$13,C333)),ISNUMBER(SEARCH('[1]Lookup for use classification'!$D$13,C333)),,ISNUMBER(SEARCH('[1]Lookup for use classification'!$C$13,C333)),ISNUMBER(SEARCH('[1]Lookup for use classification'!$E$13,C333))),'[1]Lookup for use classification'!$A$13,IF(OR(ISNUMBER(SEARCH('[1]Lookup for use classification'!$B$14,C333)),ISNUMBER(SEARCH('[1]Lookup for use classification'!$C$14,C333))),'[1]Lookup for use classification'!$A$14,"Other"))))))))))))</f>
        <v>Other</v>
      </c>
      <c r="E333" s="163">
        <v>9600</v>
      </c>
      <c r="F333" s="163"/>
      <c r="G333" s="163"/>
      <c r="H333" s="164"/>
      <c r="I333" s="164"/>
      <c r="J333" s="165">
        <v>68400.615600000005</v>
      </c>
      <c r="K333" s="165">
        <v>24722.95</v>
      </c>
    </row>
    <row r="334" spans="1:11" hidden="1">
      <c r="A334" s="188" t="s">
        <v>1999</v>
      </c>
      <c r="B334" s="8" t="str">
        <f>IF(ISNA(VLOOKUP(CONCATENATE(A334,C334),ARIS!$A$1:$A$959,1,FALSE)),"","ARIS")</f>
        <v>ARIS</v>
      </c>
      <c r="C334" s="162" t="s">
        <v>2612</v>
      </c>
      <c r="D334" s="6" t="str">
        <f>IF(OR(ISNUMBER(SEARCH('[1]Lookup for use classification'!$B$1,C334)),ISNUMBER(SEARCH('[1]Lookup for use classification'!$C$1,C334)),ISNUMBER(SEARCH('[1]Lookup for use classification'!$D$1,C334)),ISNUMBER(SEARCH('[1]Lookup for use classification'!$E$1,C334))),'[1]Lookup for use classification'!$A$1,IF(ISNUMBER(SEARCH('[1]Lookup for use classification'!$B$2,C334)),'[1]Lookup for use classification'!$A$2,IF(ISNUMBER(SEARCH('[1]Lookup for use classification'!$B$3,C334)),'[1]Lookup for use classification'!$A$3,IF(OR(ISNUMBER(SEARCH('[1]Lookup for use classification'!$B$4,C334)),ISNUMBER(SEARCH('[1]Lookup for use classification'!$C$4,C334)),ISNUMBER(SEARCH('[1]Lookup for use classification'!$D$4,C334)),ISNUMBER(SEARCH('[1]Lookup for use classification'!$E$4,C334))),'[1]Lookup for use classification'!$A$4,IF(OR(ISNUMBER(SEARCH('[1]Lookup for use classification'!$B$5,C334)),ISNUMBER(SEARCH('[1]Lookup for use classification'!$C$5,C334)),ISNUMBER(SEARCH('[1]Lookup for use classification'!$D$5,C334))),'[1]Lookup for use classification'!$A$5,IF(OR(ISNUMBER(SEARCH('[1]Lookup for use classification'!$B$7,C334)),ISNUMBER(SEARCH('[1]Lookup for use classification'!$C$7,C334)),ISNUMBER(SEARCH('[1]Lookup for use classification'!$D$7,C334))),'[1]Lookup for use classification'!$A$7,IF(OR(ISNUMBER(SEARCH('[1]Lookup for use classification'!$B$9,C334)),ISNUMBER(SEARCH('[1]Lookup for use classification'!$C$9,C334)),ISNUMBER(SEARCH('[1]Lookup for use classification'!$D$9,C334)),ISNUMBER(SEARCH('[1]Lookup for use classification'!$E$9,C334)),ISNUMBER(SEARCH('[1]Lookup for use classification'!$F$9,C334)),ISNUMBER(SEARCH('[1]Lookup for use classification'!$G$9,C334)),ISNUMBER(SEARCH('[1]Lookup for use classification'!$H$9,C334)),ISNUMBER(SEARCH('[1]Lookup for use classification'!$I$9,C334)),ISNUMBER(SEARCH('[1]Lookup for use classification'!$J$9,C334)),ISNUMBER(SEARCH('[1]Lookup for use classification'!$K$9,C334))),'[1]Lookup for use classification'!$A$9,IF(OR(ISNUMBER(SEARCH('[1]Lookup for use classification'!$B$10,C334)),ISNUMBER(SEARCH('[1]Lookup for use classification'!$C$10,C334)),ISNUMBER(SEARCH('[1]Lookup for use classification'!$D$10,C334)),ISNUMBER(SEARCH('[1]Lookup for use classification'!$E$10,C334)),ISNUMBER(SEARCH('[1]Lookup for use classification'!$F$10,C334)),ISNUMBER(SEARCH('[1]Lookup for use classification'!$G$10,C334))),'[1]Lookup for use classification'!$A$10,IF(OR(ISNUMBER(SEARCH('[1]Lookup for use classification'!$B$11,C334)),ISNUMBER(SEARCH('[1]Lookup for use classification'!$C$11,C334))),'[1]Lookup for use classification'!$A$11,IF(OR(ISNUMBER(SEARCH('[1]Lookup for use classification'!$B$12,C334)),ISNUMBER(SEARCH('[1]Lookup for use classification'!$C$12,C334))),'[1]Lookup for use classification'!$A$12,IF(OR(ISNUMBER(SEARCH('[1]Lookup for use classification'!$B$13,C334)),ISNUMBER(SEARCH('[1]Lookup for use classification'!$C$13,C334)),ISNUMBER(SEARCH('[1]Lookup for use classification'!$D$13,C334)),,ISNUMBER(SEARCH('[1]Lookup for use classification'!$C$13,C334)),ISNUMBER(SEARCH('[1]Lookup for use classification'!$E$13,C334))),'[1]Lookup for use classification'!$A$13,IF(OR(ISNUMBER(SEARCH('[1]Lookup for use classification'!$B$14,C334)),ISNUMBER(SEARCH('[1]Lookup for use classification'!$C$14,C334))),'[1]Lookup for use classification'!$A$14,"Other"))))))))))))</f>
        <v>Other</v>
      </c>
      <c r="E334" s="163">
        <v>9912</v>
      </c>
      <c r="F334" s="163"/>
      <c r="G334" s="163"/>
      <c r="H334" s="164"/>
      <c r="I334" s="164"/>
      <c r="J334" s="165">
        <v>98814.222653333331</v>
      </c>
      <c r="K334" s="165">
        <v>15042.51</v>
      </c>
    </row>
    <row r="335" spans="1:11" hidden="1">
      <c r="A335" s="188" t="s">
        <v>2001</v>
      </c>
      <c r="B335" s="8" t="str">
        <f>IF(ISNA(VLOOKUP(CONCATENATE(A335,C335),ARIS!$A$1:$A$959,1,FALSE)),"","ARIS")</f>
        <v>ARIS</v>
      </c>
      <c r="C335" s="162" t="s">
        <v>2617</v>
      </c>
      <c r="D335" s="6" t="str">
        <f>IF(OR(ISNUMBER(SEARCH('[1]Lookup for use classification'!$B$1,C335)),ISNUMBER(SEARCH('[1]Lookup for use classification'!$C$1,C335)),ISNUMBER(SEARCH('[1]Lookup for use classification'!$D$1,C335)),ISNUMBER(SEARCH('[1]Lookup for use classification'!$E$1,C335))),'[1]Lookup for use classification'!$A$1,IF(ISNUMBER(SEARCH('[1]Lookup for use classification'!$B$2,C335)),'[1]Lookup for use classification'!$A$2,IF(ISNUMBER(SEARCH('[1]Lookup for use classification'!$B$3,C335)),'[1]Lookup for use classification'!$A$3,IF(OR(ISNUMBER(SEARCH('[1]Lookup for use classification'!$B$4,C335)),ISNUMBER(SEARCH('[1]Lookup for use classification'!$C$4,C335)),ISNUMBER(SEARCH('[1]Lookup for use classification'!$D$4,C335)),ISNUMBER(SEARCH('[1]Lookup for use classification'!$E$4,C335))),'[1]Lookup for use classification'!$A$4,IF(OR(ISNUMBER(SEARCH('[1]Lookup for use classification'!$B$5,C335)),ISNUMBER(SEARCH('[1]Lookup for use classification'!$C$5,C335)),ISNUMBER(SEARCH('[1]Lookup for use classification'!$D$5,C335))),'[1]Lookup for use classification'!$A$5,IF(OR(ISNUMBER(SEARCH('[1]Lookup for use classification'!$B$7,C335)),ISNUMBER(SEARCH('[1]Lookup for use classification'!$C$7,C335)),ISNUMBER(SEARCH('[1]Lookup for use classification'!$D$7,C335))),'[1]Lookup for use classification'!$A$7,IF(OR(ISNUMBER(SEARCH('[1]Lookup for use classification'!$B$9,C335)),ISNUMBER(SEARCH('[1]Lookup for use classification'!$C$9,C335)),ISNUMBER(SEARCH('[1]Lookup for use classification'!$D$9,C335)),ISNUMBER(SEARCH('[1]Lookup for use classification'!$E$9,C335)),ISNUMBER(SEARCH('[1]Lookup for use classification'!$F$9,C335)),ISNUMBER(SEARCH('[1]Lookup for use classification'!$G$9,C335)),ISNUMBER(SEARCH('[1]Lookup for use classification'!$H$9,C335)),ISNUMBER(SEARCH('[1]Lookup for use classification'!$I$9,C335)),ISNUMBER(SEARCH('[1]Lookup for use classification'!$J$9,C335)),ISNUMBER(SEARCH('[1]Lookup for use classification'!$K$9,C335))),'[1]Lookup for use classification'!$A$9,IF(OR(ISNUMBER(SEARCH('[1]Lookup for use classification'!$B$10,C335)),ISNUMBER(SEARCH('[1]Lookup for use classification'!$C$10,C335)),ISNUMBER(SEARCH('[1]Lookup for use classification'!$D$10,C335)),ISNUMBER(SEARCH('[1]Lookup for use classification'!$E$10,C335)),ISNUMBER(SEARCH('[1]Lookup for use classification'!$F$10,C335)),ISNUMBER(SEARCH('[1]Lookup for use classification'!$G$10,C335))),'[1]Lookup for use classification'!$A$10,IF(OR(ISNUMBER(SEARCH('[1]Lookup for use classification'!$B$11,C335)),ISNUMBER(SEARCH('[1]Lookup for use classification'!$C$11,C335))),'[1]Lookup for use classification'!$A$11,IF(OR(ISNUMBER(SEARCH('[1]Lookup for use classification'!$B$12,C335)),ISNUMBER(SEARCH('[1]Lookup for use classification'!$C$12,C335))),'[1]Lookup for use classification'!$A$12,IF(OR(ISNUMBER(SEARCH('[1]Lookup for use classification'!$B$13,C335)),ISNUMBER(SEARCH('[1]Lookup for use classification'!$C$13,C335)),ISNUMBER(SEARCH('[1]Lookup for use classification'!$D$13,C335)),,ISNUMBER(SEARCH('[1]Lookup for use classification'!$C$13,C335)),ISNUMBER(SEARCH('[1]Lookup for use classification'!$E$13,C335))),'[1]Lookup for use classification'!$A$13,IF(OR(ISNUMBER(SEARCH('[1]Lookup for use classification'!$B$14,C335)),ISNUMBER(SEARCH('[1]Lookup for use classification'!$C$14,C335))),'[1]Lookup for use classification'!$A$14,"Other"))))))))))))</f>
        <v>Other</v>
      </c>
      <c r="E335" s="163">
        <v>10680</v>
      </c>
      <c r="F335" s="163"/>
      <c r="G335" s="163"/>
      <c r="H335" s="164"/>
      <c r="I335" s="164"/>
      <c r="J335" s="165">
        <v>199891.79900999996</v>
      </c>
      <c r="K335" s="165">
        <v>44111.76</v>
      </c>
    </row>
    <row r="336" spans="1:11" hidden="1">
      <c r="A336" s="188" t="s">
        <v>1999</v>
      </c>
      <c r="B336" s="8" t="str">
        <f>IF(ISNA(VLOOKUP(CONCATENATE(A336,C336),ARIS!$A$1:$A$959,1,FALSE)),"","ARIS")</f>
        <v>ARIS</v>
      </c>
      <c r="C336" s="162" t="s">
        <v>2610</v>
      </c>
      <c r="D336" s="6" t="str">
        <f>IF(OR(ISNUMBER(SEARCH('[1]Lookup for use classification'!$B$1,C336)),ISNUMBER(SEARCH('[1]Lookup for use classification'!$C$1,C336)),ISNUMBER(SEARCH('[1]Lookup for use classification'!$D$1,C336)),ISNUMBER(SEARCH('[1]Lookup for use classification'!$E$1,C336))),'[1]Lookup for use classification'!$A$1,IF(ISNUMBER(SEARCH('[1]Lookup for use classification'!$B$2,C336)),'[1]Lookup for use classification'!$A$2,IF(ISNUMBER(SEARCH('[1]Lookup for use classification'!$B$3,C336)),'[1]Lookup for use classification'!$A$3,IF(OR(ISNUMBER(SEARCH('[1]Lookup for use classification'!$B$4,C336)),ISNUMBER(SEARCH('[1]Lookup for use classification'!$C$4,C336)),ISNUMBER(SEARCH('[1]Lookup for use classification'!$D$4,C336)),ISNUMBER(SEARCH('[1]Lookup for use classification'!$E$4,C336))),'[1]Lookup for use classification'!$A$4,IF(OR(ISNUMBER(SEARCH('[1]Lookup for use classification'!$B$5,C336)),ISNUMBER(SEARCH('[1]Lookup for use classification'!$C$5,C336)),ISNUMBER(SEARCH('[1]Lookup for use classification'!$D$5,C336))),'[1]Lookup for use classification'!$A$5,IF(OR(ISNUMBER(SEARCH('[1]Lookup for use classification'!$B$7,C336)),ISNUMBER(SEARCH('[1]Lookup for use classification'!$C$7,C336)),ISNUMBER(SEARCH('[1]Lookup for use classification'!$D$7,C336))),'[1]Lookup for use classification'!$A$7,IF(OR(ISNUMBER(SEARCH('[1]Lookup for use classification'!$B$9,C336)),ISNUMBER(SEARCH('[1]Lookup for use classification'!$C$9,C336)),ISNUMBER(SEARCH('[1]Lookup for use classification'!$D$9,C336)),ISNUMBER(SEARCH('[1]Lookup for use classification'!$E$9,C336)),ISNUMBER(SEARCH('[1]Lookup for use classification'!$F$9,C336)),ISNUMBER(SEARCH('[1]Lookup for use classification'!$G$9,C336)),ISNUMBER(SEARCH('[1]Lookup for use classification'!$H$9,C336)),ISNUMBER(SEARCH('[1]Lookup for use classification'!$I$9,C336)),ISNUMBER(SEARCH('[1]Lookup for use classification'!$J$9,C336)),ISNUMBER(SEARCH('[1]Lookup for use classification'!$K$9,C336))),'[1]Lookup for use classification'!$A$9,IF(OR(ISNUMBER(SEARCH('[1]Lookup for use classification'!$B$10,C336)),ISNUMBER(SEARCH('[1]Lookup for use classification'!$C$10,C336)),ISNUMBER(SEARCH('[1]Lookup for use classification'!$D$10,C336)),ISNUMBER(SEARCH('[1]Lookup for use classification'!$E$10,C336)),ISNUMBER(SEARCH('[1]Lookup for use classification'!$F$10,C336)),ISNUMBER(SEARCH('[1]Lookup for use classification'!$G$10,C336))),'[1]Lookup for use classification'!$A$10,IF(OR(ISNUMBER(SEARCH('[1]Lookup for use classification'!$B$11,C336)),ISNUMBER(SEARCH('[1]Lookup for use classification'!$C$11,C336))),'[1]Lookup for use classification'!$A$11,IF(OR(ISNUMBER(SEARCH('[1]Lookup for use classification'!$B$12,C336)),ISNUMBER(SEARCH('[1]Lookup for use classification'!$C$12,C336))),'[1]Lookup for use classification'!$A$12,IF(OR(ISNUMBER(SEARCH('[1]Lookup for use classification'!$B$13,C336)),ISNUMBER(SEARCH('[1]Lookup for use classification'!$C$13,C336)),ISNUMBER(SEARCH('[1]Lookup for use classification'!$D$13,C336)),,ISNUMBER(SEARCH('[1]Lookup for use classification'!$C$13,C336)),ISNUMBER(SEARCH('[1]Lookup for use classification'!$E$13,C336))),'[1]Lookup for use classification'!$A$13,IF(OR(ISNUMBER(SEARCH('[1]Lookup for use classification'!$B$14,C336)),ISNUMBER(SEARCH('[1]Lookup for use classification'!$C$14,C336))),'[1]Lookup for use classification'!$A$14,"Other"))))))))))))</f>
        <v>Other</v>
      </c>
      <c r="E336" s="163">
        <v>13706</v>
      </c>
      <c r="F336" s="163"/>
      <c r="G336" s="163"/>
      <c r="H336" s="164"/>
      <c r="I336" s="164"/>
      <c r="J336" s="165">
        <v>270002.43</v>
      </c>
      <c r="K336" s="165">
        <v>42558.95</v>
      </c>
    </row>
    <row r="337" spans="1:11" hidden="1">
      <c r="A337" s="188" t="s">
        <v>2001</v>
      </c>
      <c r="B337" s="8" t="str">
        <f>IF(ISNA(VLOOKUP(CONCATENATE(A337,C337),ARIS!$A$1:$A$959,1,FALSE)),"","ARIS")</f>
        <v>ARIS</v>
      </c>
      <c r="C337" s="162" t="s">
        <v>2609</v>
      </c>
      <c r="D337" s="6" t="str">
        <f>IF(OR(ISNUMBER(SEARCH('[1]Lookup for use classification'!$B$1,C337)),ISNUMBER(SEARCH('[1]Lookup for use classification'!$C$1,C337)),ISNUMBER(SEARCH('[1]Lookup for use classification'!$D$1,C337)),ISNUMBER(SEARCH('[1]Lookup for use classification'!$E$1,C337))),'[1]Lookup for use classification'!$A$1,IF(ISNUMBER(SEARCH('[1]Lookup for use classification'!$B$2,C337)),'[1]Lookup for use classification'!$A$2,IF(ISNUMBER(SEARCH('[1]Lookup for use classification'!$B$3,C337)),'[1]Lookup for use classification'!$A$3,IF(OR(ISNUMBER(SEARCH('[1]Lookup for use classification'!$B$4,C337)),ISNUMBER(SEARCH('[1]Lookup for use classification'!$C$4,C337)),ISNUMBER(SEARCH('[1]Lookup for use classification'!$D$4,C337)),ISNUMBER(SEARCH('[1]Lookup for use classification'!$E$4,C337))),'[1]Lookup for use classification'!$A$4,IF(OR(ISNUMBER(SEARCH('[1]Lookup for use classification'!$B$5,C337)),ISNUMBER(SEARCH('[1]Lookup for use classification'!$C$5,C337)),ISNUMBER(SEARCH('[1]Lookup for use classification'!$D$5,C337))),'[1]Lookup for use classification'!$A$5,IF(OR(ISNUMBER(SEARCH('[1]Lookup for use classification'!$B$7,C337)),ISNUMBER(SEARCH('[1]Lookup for use classification'!$C$7,C337)),ISNUMBER(SEARCH('[1]Lookup for use classification'!$D$7,C337))),'[1]Lookup for use classification'!$A$7,IF(OR(ISNUMBER(SEARCH('[1]Lookup for use classification'!$B$9,C337)),ISNUMBER(SEARCH('[1]Lookup for use classification'!$C$9,C337)),ISNUMBER(SEARCH('[1]Lookup for use classification'!$D$9,C337)),ISNUMBER(SEARCH('[1]Lookup for use classification'!$E$9,C337)),ISNUMBER(SEARCH('[1]Lookup for use classification'!$F$9,C337)),ISNUMBER(SEARCH('[1]Lookup for use classification'!$G$9,C337)),ISNUMBER(SEARCH('[1]Lookup for use classification'!$H$9,C337)),ISNUMBER(SEARCH('[1]Lookup for use classification'!$I$9,C337)),ISNUMBER(SEARCH('[1]Lookup for use classification'!$J$9,C337)),ISNUMBER(SEARCH('[1]Lookup for use classification'!$K$9,C337))),'[1]Lookup for use classification'!$A$9,IF(OR(ISNUMBER(SEARCH('[1]Lookup for use classification'!$B$10,C337)),ISNUMBER(SEARCH('[1]Lookup for use classification'!$C$10,C337)),ISNUMBER(SEARCH('[1]Lookup for use classification'!$D$10,C337)),ISNUMBER(SEARCH('[1]Lookup for use classification'!$E$10,C337)),ISNUMBER(SEARCH('[1]Lookup for use classification'!$F$10,C337)),ISNUMBER(SEARCH('[1]Lookup for use classification'!$G$10,C337))),'[1]Lookup for use classification'!$A$10,IF(OR(ISNUMBER(SEARCH('[1]Lookup for use classification'!$B$11,C337)),ISNUMBER(SEARCH('[1]Lookup for use classification'!$C$11,C337))),'[1]Lookup for use classification'!$A$11,IF(OR(ISNUMBER(SEARCH('[1]Lookup for use classification'!$B$12,C337)),ISNUMBER(SEARCH('[1]Lookup for use classification'!$C$12,C337))),'[1]Lookup for use classification'!$A$12,IF(OR(ISNUMBER(SEARCH('[1]Lookup for use classification'!$B$13,C337)),ISNUMBER(SEARCH('[1]Lookup for use classification'!$C$13,C337)),ISNUMBER(SEARCH('[1]Lookup for use classification'!$D$13,C337)),,ISNUMBER(SEARCH('[1]Lookup for use classification'!$C$13,C337)),ISNUMBER(SEARCH('[1]Lookup for use classification'!$E$13,C337))),'[1]Lookup for use classification'!$A$13,IF(OR(ISNUMBER(SEARCH('[1]Lookup for use classification'!$B$14,C337)),ISNUMBER(SEARCH('[1]Lookup for use classification'!$C$14,C337))),'[1]Lookup for use classification'!$A$14,"Other"))))))))))))</f>
        <v>Other</v>
      </c>
      <c r="E337" s="163">
        <v>13824</v>
      </c>
      <c r="F337" s="163"/>
      <c r="G337" s="163"/>
      <c r="H337" s="164"/>
      <c r="I337" s="164"/>
      <c r="J337" s="165">
        <v>277022.49317999999</v>
      </c>
      <c r="K337" s="165">
        <v>40598.46</v>
      </c>
    </row>
    <row r="338" spans="1:11" hidden="1">
      <c r="A338" s="188" t="s">
        <v>1999</v>
      </c>
      <c r="B338" s="8" t="str">
        <f>IF(ISNA(VLOOKUP(CONCATENATE(A338,C338),ARIS!$A$1:$A$959,1,FALSE)),"","ARIS")</f>
        <v>ARIS</v>
      </c>
      <c r="C338" s="162" t="s">
        <v>2611</v>
      </c>
      <c r="D338" s="6" t="str">
        <f>IF(OR(ISNUMBER(SEARCH('[1]Lookup for use classification'!$B$1,C338)),ISNUMBER(SEARCH('[1]Lookup for use classification'!$C$1,C338)),ISNUMBER(SEARCH('[1]Lookup for use classification'!$D$1,C338)),ISNUMBER(SEARCH('[1]Lookup for use classification'!$E$1,C338))),'[1]Lookup for use classification'!$A$1,IF(ISNUMBER(SEARCH('[1]Lookup for use classification'!$B$2,C338)),'[1]Lookup for use classification'!$A$2,IF(ISNUMBER(SEARCH('[1]Lookup for use classification'!$B$3,C338)),'[1]Lookup for use classification'!$A$3,IF(OR(ISNUMBER(SEARCH('[1]Lookup for use classification'!$B$4,C338)),ISNUMBER(SEARCH('[1]Lookup for use classification'!$C$4,C338)),ISNUMBER(SEARCH('[1]Lookup for use classification'!$D$4,C338)),ISNUMBER(SEARCH('[1]Lookup for use classification'!$E$4,C338))),'[1]Lookup for use classification'!$A$4,IF(OR(ISNUMBER(SEARCH('[1]Lookup for use classification'!$B$5,C338)),ISNUMBER(SEARCH('[1]Lookup for use classification'!$C$5,C338)),ISNUMBER(SEARCH('[1]Lookup for use classification'!$D$5,C338))),'[1]Lookup for use classification'!$A$5,IF(OR(ISNUMBER(SEARCH('[1]Lookup for use classification'!$B$7,C338)),ISNUMBER(SEARCH('[1]Lookup for use classification'!$C$7,C338)),ISNUMBER(SEARCH('[1]Lookup for use classification'!$D$7,C338))),'[1]Lookup for use classification'!$A$7,IF(OR(ISNUMBER(SEARCH('[1]Lookup for use classification'!$B$9,C338)),ISNUMBER(SEARCH('[1]Lookup for use classification'!$C$9,C338)),ISNUMBER(SEARCH('[1]Lookup for use classification'!$D$9,C338)),ISNUMBER(SEARCH('[1]Lookup for use classification'!$E$9,C338)),ISNUMBER(SEARCH('[1]Lookup for use classification'!$F$9,C338)),ISNUMBER(SEARCH('[1]Lookup for use classification'!$G$9,C338)),ISNUMBER(SEARCH('[1]Lookup for use classification'!$H$9,C338)),ISNUMBER(SEARCH('[1]Lookup for use classification'!$I$9,C338)),ISNUMBER(SEARCH('[1]Lookup for use classification'!$J$9,C338)),ISNUMBER(SEARCH('[1]Lookup for use classification'!$K$9,C338))),'[1]Lookup for use classification'!$A$9,IF(OR(ISNUMBER(SEARCH('[1]Lookup for use classification'!$B$10,C338)),ISNUMBER(SEARCH('[1]Lookup for use classification'!$C$10,C338)),ISNUMBER(SEARCH('[1]Lookup for use classification'!$D$10,C338)),ISNUMBER(SEARCH('[1]Lookup for use classification'!$E$10,C338)),ISNUMBER(SEARCH('[1]Lookup for use classification'!$F$10,C338)),ISNUMBER(SEARCH('[1]Lookup for use classification'!$G$10,C338))),'[1]Lookup for use classification'!$A$10,IF(OR(ISNUMBER(SEARCH('[1]Lookup for use classification'!$B$11,C338)),ISNUMBER(SEARCH('[1]Lookup for use classification'!$C$11,C338))),'[1]Lookup for use classification'!$A$11,IF(OR(ISNUMBER(SEARCH('[1]Lookup for use classification'!$B$12,C338)),ISNUMBER(SEARCH('[1]Lookup for use classification'!$C$12,C338))),'[1]Lookup for use classification'!$A$12,IF(OR(ISNUMBER(SEARCH('[1]Lookup for use classification'!$B$13,C338)),ISNUMBER(SEARCH('[1]Lookup for use classification'!$C$13,C338)),ISNUMBER(SEARCH('[1]Lookup for use classification'!$D$13,C338)),,ISNUMBER(SEARCH('[1]Lookup for use classification'!$C$13,C338)),ISNUMBER(SEARCH('[1]Lookup for use classification'!$E$13,C338))),'[1]Lookup for use classification'!$A$13,IF(OR(ISNUMBER(SEARCH('[1]Lookup for use classification'!$B$14,C338)),ISNUMBER(SEARCH('[1]Lookup for use classification'!$C$14,C338))),'[1]Lookup for use classification'!$A$14,"Other"))))))))))))</f>
        <v>Other</v>
      </c>
      <c r="E338" s="163">
        <v>17152</v>
      </c>
      <c r="F338" s="163"/>
      <c r="G338" s="163"/>
      <c r="H338" s="164"/>
      <c r="I338" s="164"/>
      <c r="J338" s="165">
        <v>302982.72682000004</v>
      </c>
      <c r="K338" s="165">
        <v>217115.40666666665</v>
      </c>
    </row>
    <row r="339" spans="1:11" hidden="1">
      <c r="A339" s="188" t="s">
        <v>1999</v>
      </c>
      <c r="B339" s="8" t="str">
        <f>IF(ISNA(VLOOKUP(CONCATENATE(A339,C339),ARIS!$A$1:$A$959,1,FALSE)),"","ARIS")</f>
        <v>ARIS</v>
      </c>
      <c r="C339" s="162" t="s">
        <v>2618</v>
      </c>
      <c r="D339" s="6" t="str">
        <f>IF(OR(ISNUMBER(SEARCH('[1]Lookup for use classification'!$B$1,C339)),ISNUMBER(SEARCH('[1]Lookup for use classification'!$C$1,C339)),ISNUMBER(SEARCH('[1]Lookup for use classification'!$D$1,C339)),ISNUMBER(SEARCH('[1]Lookup for use classification'!$E$1,C339))),'[1]Lookup for use classification'!$A$1,IF(ISNUMBER(SEARCH('[1]Lookup for use classification'!$B$2,C339)),'[1]Lookup for use classification'!$A$2,IF(ISNUMBER(SEARCH('[1]Lookup for use classification'!$B$3,C339)),'[1]Lookup for use classification'!$A$3,IF(OR(ISNUMBER(SEARCH('[1]Lookup for use classification'!$B$4,C339)),ISNUMBER(SEARCH('[1]Lookup for use classification'!$C$4,C339)),ISNUMBER(SEARCH('[1]Lookup for use classification'!$D$4,C339)),ISNUMBER(SEARCH('[1]Lookup for use classification'!$E$4,C339))),'[1]Lookup for use classification'!$A$4,IF(OR(ISNUMBER(SEARCH('[1]Lookup for use classification'!$B$5,C339)),ISNUMBER(SEARCH('[1]Lookup for use classification'!$C$5,C339)),ISNUMBER(SEARCH('[1]Lookup for use classification'!$D$5,C339))),'[1]Lookup for use classification'!$A$5,IF(OR(ISNUMBER(SEARCH('[1]Lookup for use classification'!$B$7,C339)),ISNUMBER(SEARCH('[1]Lookup for use classification'!$C$7,C339)),ISNUMBER(SEARCH('[1]Lookup for use classification'!$D$7,C339))),'[1]Lookup for use classification'!$A$7,IF(OR(ISNUMBER(SEARCH('[1]Lookup for use classification'!$B$9,C339)),ISNUMBER(SEARCH('[1]Lookup for use classification'!$C$9,C339)),ISNUMBER(SEARCH('[1]Lookup for use classification'!$D$9,C339)),ISNUMBER(SEARCH('[1]Lookup for use classification'!$E$9,C339)),ISNUMBER(SEARCH('[1]Lookup for use classification'!$F$9,C339)),ISNUMBER(SEARCH('[1]Lookup for use classification'!$G$9,C339)),ISNUMBER(SEARCH('[1]Lookup for use classification'!$H$9,C339)),ISNUMBER(SEARCH('[1]Lookup for use classification'!$I$9,C339)),ISNUMBER(SEARCH('[1]Lookup for use classification'!$J$9,C339)),ISNUMBER(SEARCH('[1]Lookup for use classification'!$K$9,C339))),'[1]Lookup for use classification'!$A$9,IF(OR(ISNUMBER(SEARCH('[1]Lookup for use classification'!$B$10,C339)),ISNUMBER(SEARCH('[1]Lookup for use classification'!$C$10,C339)),ISNUMBER(SEARCH('[1]Lookup for use classification'!$D$10,C339)),ISNUMBER(SEARCH('[1]Lookup for use classification'!$E$10,C339)),ISNUMBER(SEARCH('[1]Lookup for use classification'!$F$10,C339)),ISNUMBER(SEARCH('[1]Lookup for use classification'!$G$10,C339))),'[1]Lookup for use classification'!$A$10,IF(OR(ISNUMBER(SEARCH('[1]Lookup for use classification'!$B$11,C339)),ISNUMBER(SEARCH('[1]Lookup for use classification'!$C$11,C339))),'[1]Lookup for use classification'!$A$11,IF(OR(ISNUMBER(SEARCH('[1]Lookup for use classification'!$B$12,C339)),ISNUMBER(SEARCH('[1]Lookup for use classification'!$C$12,C339))),'[1]Lookup for use classification'!$A$12,IF(OR(ISNUMBER(SEARCH('[1]Lookup for use classification'!$B$13,C339)),ISNUMBER(SEARCH('[1]Lookup for use classification'!$C$13,C339)),ISNUMBER(SEARCH('[1]Lookup for use classification'!$D$13,C339)),,ISNUMBER(SEARCH('[1]Lookup for use classification'!$C$13,C339)),ISNUMBER(SEARCH('[1]Lookup for use classification'!$E$13,C339))),'[1]Lookup for use classification'!$A$13,IF(OR(ISNUMBER(SEARCH('[1]Lookup for use classification'!$B$14,C339)),ISNUMBER(SEARCH('[1]Lookup for use classification'!$C$14,C339))),'[1]Lookup for use classification'!$A$14,"Other"))))))))))))</f>
        <v>Other</v>
      </c>
      <c r="E339" s="163">
        <v>21610</v>
      </c>
      <c r="F339" s="163"/>
      <c r="G339" s="163"/>
      <c r="H339" s="164"/>
      <c r="I339" s="164"/>
      <c r="J339" s="165">
        <v>175225.577016</v>
      </c>
      <c r="K339" s="165">
        <v>20899.969999999998</v>
      </c>
    </row>
    <row r="340" spans="1:11" hidden="1">
      <c r="A340" s="188" t="s">
        <v>1999</v>
      </c>
      <c r="B340" s="8" t="str">
        <f>IF(ISNA(VLOOKUP(CONCATENATE(A340,C340),ARIS!$A$1:$A$959,1,FALSE)),"","ARIS")</f>
        <v>ARIS</v>
      </c>
      <c r="C340" s="162" t="s">
        <v>2619</v>
      </c>
      <c r="D340" s="6" t="str">
        <f>IF(OR(ISNUMBER(SEARCH('[1]Lookup for use classification'!$B$1,C340)),ISNUMBER(SEARCH('[1]Lookup for use classification'!$C$1,C340)),ISNUMBER(SEARCH('[1]Lookup for use classification'!$D$1,C340)),ISNUMBER(SEARCH('[1]Lookup for use classification'!$E$1,C340))),'[1]Lookup for use classification'!$A$1,IF(ISNUMBER(SEARCH('[1]Lookup for use classification'!$B$2,C340)),'[1]Lookup for use classification'!$A$2,IF(ISNUMBER(SEARCH('[1]Lookup for use classification'!$B$3,C340)),'[1]Lookup for use classification'!$A$3,IF(OR(ISNUMBER(SEARCH('[1]Lookup for use classification'!$B$4,C340)),ISNUMBER(SEARCH('[1]Lookup for use classification'!$C$4,C340)),ISNUMBER(SEARCH('[1]Lookup for use classification'!$D$4,C340)),ISNUMBER(SEARCH('[1]Lookup for use classification'!$E$4,C340))),'[1]Lookup for use classification'!$A$4,IF(OR(ISNUMBER(SEARCH('[1]Lookup for use classification'!$B$5,C340)),ISNUMBER(SEARCH('[1]Lookup for use classification'!$C$5,C340)),ISNUMBER(SEARCH('[1]Lookup for use classification'!$D$5,C340))),'[1]Lookup for use classification'!$A$5,IF(OR(ISNUMBER(SEARCH('[1]Lookup for use classification'!$B$7,C340)),ISNUMBER(SEARCH('[1]Lookup for use classification'!$C$7,C340)),ISNUMBER(SEARCH('[1]Lookup for use classification'!$D$7,C340))),'[1]Lookup for use classification'!$A$7,IF(OR(ISNUMBER(SEARCH('[1]Lookup for use classification'!$B$9,C340)),ISNUMBER(SEARCH('[1]Lookup for use classification'!$C$9,C340)),ISNUMBER(SEARCH('[1]Lookup for use classification'!$D$9,C340)),ISNUMBER(SEARCH('[1]Lookup for use classification'!$E$9,C340)),ISNUMBER(SEARCH('[1]Lookup for use classification'!$F$9,C340)),ISNUMBER(SEARCH('[1]Lookup for use classification'!$G$9,C340)),ISNUMBER(SEARCH('[1]Lookup for use classification'!$H$9,C340)),ISNUMBER(SEARCH('[1]Lookup for use classification'!$I$9,C340)),ISNUMBER(SEARCH('[1]Lookup for use classification'!$J$9,C340)),ISNUMBER(SEARCH('[1]Lookup for use classification'!$K$9,C340))),'[1]Lookup for use classification'!$A$9,IF(OR(ISNUMBER(SEARCH('[1]Lookup for use classification'!$B$10,C340)),ISNUMBER(SEARCH('[1]Lookup for use classification'!$C$10,C340)),ISNUMBER(SEARCH('[1]Lookup for use classification'!$D$10,C340)),ISNUMBER(SEARCH('[1]Lookup for use classification'!$E$10,C340)),ISNUMBER(SEARCH('[1]Lookup for use classification'!$F$10,C340)),ISNUMBER(SEARCH('[1]Lookup for use classification'!$G$10,C340))),'[1]Lookup for use classification'!$A$10,IF(OR(ISNUMBER(SEARCH('[1]Lookup for use classification'!$B$11,C340)),ISNUMBER(SEARCH('[1]Lookup for use classification'!$C$11,C340))),'[1]Lookup for use classification'!$A$11,IF(OR(ISNUMBER(SEARCH('[1]Lookup for use classification'!$B$12,C340)),ISNUMBER(SEARCH('[1]Lookup for use classification'!$C$12,C340))),'[1]Lookup for use classification'!$A$12,IF(OR(ISNUMBER(SEARCH('[1]Lookup for use classification'!$B$13,C340)),ISNUMBER(SEARCH('[1]Lookup for use classification'!$C$13,C340)),ISNUMBER(SEARCH('[1]Lookup for use classification'!$D$13,C340)),,ISNUMBER(SEARCH('[1]Lookup for use classification'!$C$13,C340)),ISNUMBER(SEARCH('[1]Lookup for use classification'!$E$13,C340))),'[1]Lookup for use classification'!$A$13,IF(OR(ISNUMBER(SEARCH('[1]Lookup for use classification'!$B$14,C340)),ISNUMBER(SEARCH('[1]Lookup for use classification'!$C$14,C340))),'[1]Lookup for use classification'!$A$14,"Other"))))))))))))</f>
        <v>Other</v>
      </c>
      <c r="E340" s="163">
        <v>24214</v>
      </c>
      <c r="F340" s="163"/>
      <c r="G340" s="163"/>
      <c r="H340" s="164"/>
      <c r="I340" s="164"/>
      <c r="J340" s="165">
        <v>66250.596250000002</v>
      </c>
      <c r="K340" s="165">
        <v>36128.19</v>
      </c>
    </row>
    <row r="341" spans="1:11" hidden="1">
      <c r="A341" s="188" t="s">
        <v>1999</v>
      </c>
      <c r="B341" s="8" t="str">
        <f>IF(ISNA(VLOOKUP(CONCATENATE(A341,C341),ARIS!$A$1:$A$959,1,FALSE)),"","ARIS")</f>
        <v>ARIS</v>
      </c>
      <c r="C341" s="162" t="s">
        <v>2614</v>
      </c>
      <c r="D341" s="6" t="str">
        <f>IF(OR(ISNUMBER(SEARCH('[1]Lookup for use classification'!$B$1,C341)),ISNUMBER(SEARCH('[1]Lookup for use classification'!$C$1,C341)),ISNUMBER(SEARCH('[1]Lookup for use classification'!$D$1,C341)),ISNUMBER(SEARCH('[1]Lookup for use classification'!$E$1,C341))),'[1]Lookup for use classification'!$A$1,IF(ISNUMBER(SEARCH('[1]Lookup for use classification'!$B$2,C341)),'[1]Lookup for use classification'!$A$2,IF(ISNUMBER(SEARCH('[1]Lookup for use classification'!$B$3,C341)),'[1]Lookup for use classification'!$A$3,IF(OR(ISNUMBER(SEARCH('[1]Lookup for use classification'!$B$4,C341)),ISNUMBER(SEARCH('[1]Lookup for use classification'!$C$4,C341)),ISNUMBER(SEARCH('[1]Lookup for use classification'!$D$4,C341)),ISNUMBER(SEARCH('[1]Lookup for use classification'!$E$4,C341))),'[1]Lookup for use classification'!$A$4,IF(OR(ISNUMBER(SEARCH('[1]Lookup for use classification'!$B$5,C341)),ISNUMBER(SEARCH('[1]Lookup for use classification'!$C$5,C341)),ISNUMBER(SEARCH('[1]Lookup for use classification'!$D$5,C341))),'[1]Lookup for use classification'!$A$5,IF(OR(ISNUMBER(SEARCH('[1]Lookup for use classification'!$B$7,C341)),ISNUMBER(SEARCH('[1]Lookup for use classification'!$C$7,C341)),ISNUMBER(SEARCH('[1]Lookup for use classification'!$D$7,C341))),'[1]Lookup for use classification'!$A$7,IF(OR(ISNUMBER(SEARCH('[1]Lookup for use classification'!$B$9,C341)),ISNUMBER(SEARCH('[1]Lookup for use classification'!$C$9,C341)),ISNUMBER(SEARCH('[1]Lookup for use classification'!$D$9,C341)),ISNUMBER(SEARCH('[1]Lookup for use classification'!$E$9,C341)),ISNUMBER(SEARCH('[1]Lookup for use classification'!$F$9,C341)),ISNUMBER(SEARCH('[1]Lookup for use classification'!$G$9,C341)),ISNUMBER(SEARCH('[1]Lookup for use classification'!$H$9,C341)),ISNUMBER(SEARCH('[1]Lookup for use classification'!$I$9,C341)),ISNUMBER(SEARCH('[1]Lookup for use classification'!$J$9,C341)),ISNUMBER(SEARCH('[1]Lookup for use classification'!$K$9,C341))),'[1]Lookup for use classification'!$A$9,IF(OR(ISNUMBER(SEARCH('[1]Lookup for use classification'!$B$10,C341)),ISNUMBER(SEARCH('[1]Lookup for use classification'!$C$10,C341)),ISNUMBER(SEARCH('[1]Lookup for use classification'!$D$10,C341)),ISNUMBER(SEARCH('[1]Lookup for use classification'!$E$10,C341)),ISNUMBER(SEARCH('[1]Lookup for use classification'!$F$10,C341)),ISNUMBER(SEARCH('[1]Lookup for use classification'!$G$10,C341))),'[1]Lookup for use classification'!$A$10,IF(OR(ISNUMBER(SEARCH('[1]Lookup for use classification'!$B$11,C341)),ISNUMBER(SEARCH('[1]Lookup for use classification'!$C$11,C341))),'[1]Lookup for use classification'!$A$11,IF(OR(ISNUMBER(SEARCH('[1]Lookup for use classification'!$B$12,C341)),ISNUMBER(SEARCH('[1]Lookup for use classification'!$C$12,C341))),'[1]Lookup for use classification'!$A$12,IF(OR(ISNUMBER(SEARCH('[1]Lookup for use classification'!$B$13,C341)),ISNUMBER(SEARCH('[1]Lookup for use classification'!$C$13,C341)),ISNUMBER(SEARCH('[1]Lookup for use classification'!$D$13,C341)),,ISNUMBER(SEARCH('[1]Lookup for use classification'!$C$13,C341)),ISNUMBER(SEARCH('[1]Lookup for use classification'!$E$13,C341))),'[1]Lookup for use classification'!$A$13,IF(OR(ISNUMBER(SEARCH('[1]Lookup for use classification'!$B$14,C341)),ISNUMBER(SEARCH('[1]Lookup for use classification'!$C$14,C341))),'[1]Lookup for use classification'!$A$14,"Other"))))))))))))</f>
        <v>Other</v>
      </c>
      <c r="E341" s="163">
        <v>32477</v>
      </c>
      <c r="F341" s="163"/>
      <c r="G341" s="163"/>
      <c r="H341" s="164"/>
      <c r="I341" s="164"/>
      <c r="J341" s="165">
        <v>304969.41136666667</v>
      </c>
      <c r="K341" s="165">
        <v>29540.629999999997</v>
      </c>
    </row>
    <row r="342" spans="1:11" hidden="1">
      <c r="A342" s="188" t="s">
        <v>1999</v>
      </c>
      <c r="B342" s="8" t="str">
        <f>IF(ISNA(VLOOKUP(CONCATENATE(A342,C342),ARIS!$A$1:$A$959,1,FALSE)),"","ARIS")</f>
        <v>ARIS</v>
      </c>
      <c r="C342" s="162" t="s">
        <v>2441</v>
      </c>
      <c r="D342" s="165" t="s">
        <v>2424</v>
      </c>
      <c r="E342" s="163">
        <v>3972</v>
      </c>
      <c r="F342" s="163"/>
      <c r="G342" s="163"/>
      <c r="H342" s="164"/>
      <c r="I342" s="164"/>
      <c r="J342" s="165">
        <v>44920.404279999995</v>
      </c>
      <c r="K342" s="165">
        <v>10224.83</v>
      </c>
    </row>
    <row r="343" spans="1:11" hidden="1">
      <c r="A343" s="188" t="s">
        <v>1999</v>
      </c>
      <c r="B343" s="8" t="str">
        <f>IF(ISNA(VLOOKUP(CONCATENATE(A343,C343),ARIS!$A$1:$A$959,1,FALSE)),"","ARIS")</f>
        <v>ARIS</v>
      </c>
      <c r="C343" s="162" t="s">
        <v>2440</v>
      </c>
      <c r="D343" s="165" t="s">
        <v>2424</v>
      </c>
      <c r="E343" s="163">
        <v>5802</v>
      </c>
      <c r="F343" s="163"/>
      <c r="G343" s="163"/>
      <c r="H343" s="164"/>
      <c r="I343" s="164"/>
      <c r="J343" s="165">
        <v>86974.11609333333</v>
      </c>
      <c r="K343" s="165">
        <v>7620.9699999999993</v>
      </c>
    </row>
    <row r="344" spans="1:11" hidden="1">
      <c r="A344" s="188" t="s">
        <v>1999</v>
      </c>
      <c r="B344" s="8" t="str">
        <f>IF(ISNA(VLOOKUP(CONCATENATE(A344,C344),ARIS!$A$1:$A$959,1,FALSE)),"","ARIS")</f>
        <v>ARIS</v>
      </c>
      <c r="C344" s="162" t="s">
        <v>2317</v>
      </c>
      <c r="D344" s="11" t="s">
        <v>213</v>
      </c>
      <c r="E344" s="163">
        <v>1360</v>
      </c>
      <c r="F344" s="163"/>
      <c r="G344" s="163"/>
      <c r="H344" s="164"/>
      <c r="I344" s="164"/>
      <c r="J344" s="165">
        <v>7459.0671309999989</v>
      </c>
      <c r="K344" s="165">
        <v>1288.21</v>
      </c>
    </row>
    <row r="345" spans="1:11" hidden="1">
      <c r="A345" s="188" t="s">
        <v>1999</v>
      </c>
      <c r="B345" s="8" t="str">
        <f>IF(ISNA(VLOOKUP(CONCATENATE(A345,C345),ARIS!$A$1:$A$959,1,FALSE)),"","ARIS")</f>
        <v>ARIS</v>
      </c>
      <c r="C345" s="162" t="s">
        <v>2315</v>
      </c>
      <c r="D345" s="11" t="s">
        <v>213</v>
      </c>
      <c r="E345" s="163">
        <v>4000</v>
      </c>
      <c r="F345" s="163"/>
      <c r="G345" s="163"/>
      <c r="H345" s="164"/>
      <c r="I345" s="164"/>
      <c r="J345" s="165">
        <v>42605.383444999992</v>
      </c>
      <c r="K345" s="165">
        <v>5377.75</v>
      </c>
    </row>
    <row r="346" spans="1:11" hidden="1">
      <c r="A346" s="188" t="s">
        <v>1999</v>
      </c>
      <c r="B346" s="8" t="str">
        <f>IF(ISNA(VLOOKUP(CONCATENATE(A346,C346),ARIS!$A$1:$A$959,1,FALSE)),"","ARIS")</f>
        <v>ARIS</v>
      </c>
      <c r="C346" s="162" t="s">
        <v>2314</v>
      </c>
      <c r="D346" s="11" t="s">
        <v>213</v>
      </c>
      <c r="E346" s="163">
        <v>6848</v>
      </c>
      <c r="F346" s="163"/>
      <c r="G346" s="163"/>
      <c r="H346" s="164"/>
      <c r="I346" s="164"/>
      <c r="J346" s="165">
        <v>86220.775979999991</v>
      </c>
      <c r="K346" s="165">
        <v>10235.119999999999</v>
      </c>
    </row>
    <row r="347" spans="1:11" hidden="1">
      <c r="A347" s="188" t="s">
        <v>2001</v>
      </c>
      <c r="B347" s="8" t="str">
        <f>IF(ISNA(VLOOKUP(CONCATENATE(A347,C347),ARIS!$A$1:$A$959,1,FALSE)),"","ARIS")</f>
        <v>ARIS</v>
      </c>
      <c r="C347" s="162" t="s">
        <v>2318</v>
      </c>
      <c r="D347" s="11" t="s">
        <v>213</v>
      </c>
      <c r="E347" s="163">
        <v>7193</v>
      </c>
      <c r="F347" s="163"/>
      <c r="G347" s="163"/>
      <c r="H347" s="164"/>
      <c r="I347" s="164"/>
      <c r="J347" s="165">
        <v>92920.836280000003</v>
      </c>
      <c r="K347" s="165">
        <v>14326.619999999999</v>
      </c>
    </row>
    <row r="348" spans="1:11" hidden="1">
      <c r="A348" s="188" t="s">
        <v>1999</v>
      </c>
      <c r="B348" s="8" t="str">
        <f>IF(ISNA(VLOOKUP(CONCATENATE(A348,C348),ARIS!$A$1:$A$959,1,FALSE)),"","ARIS")</f>
        <v>ARIS</v>
      </c>
      <c r="C348" s="162" t="s">
        <v>2316</v>
      </c>
      <c r="D348" s="11" t="s">
        <v>213</v>
      </c>
      <c r="E348" s="163">
        <v>14496</v>
      </c>
      <c r="F348" s="163"/>
      <c r="G348" s="163"/>
      <c r="H348" s="164"/>
      <c r="I348" s="164"/>
      <c r="J348" s="165">
        <v>146406.317645</v>
      </c>
      <c r="K348" s="165">
        <v>19919.97</v>
      </c>
    </row>
    <row r="349" spans="1:11" hidden="1">
      <c r="A349" s="188" t="s">
        <v>2001</v>
      </c>
      <c r="B349" s="8" t="str">
        <f>IF(ISNA(VLOOKUP(CONCATENATE(A349,C349),ARIS!$A$1:$A$959,1,FALSE)),"","ARIS")</f>
        <v>ARIS</v>
      </c>
      <c r="C349" s="162" t="s">
        <v>2319</v>
      </c>
      <c r="D349" s="11" t="s">
        <v>213</v>
      </c>
      <c r="E349" s="163">
        <v>14496</v>
      </c>
      <c r="F349" s="163"/>
      <c r="G349" s="163"/>
      <c r="H349" s="164"/>
      <c r="I349" s="164"/>
      <c r="J349" s="165">
        <v>158251.42424999998</v>
      </c>
      <c r="K349" s="165">
        <v>19958.68</v>
      </c>
    </row>
    <row r="350" spans="1:11" hidden="1">
      <c r="A350" s="188" t="s">
        <v>1999</v>
      </c>
      <c r="B350" s="8" t="str">
        <f>IF(ISNA(VLOOKUP(CONCATENATE(A350,C350),ARIS!$A$1:$A$959,1,FALSE)),"","ARIS")</f>
        <v>ARIS</v>
      </c>
      <c r="C350" s="162" t="s">
        <v>2313</v>
      </c>
      <c r="D350" s="11" t="s">
        <v>213</v>
      </c>
      <c r="E350" s="163">
        <v>17224</v>
      </c>
      <c r="F350" s="163"/>
      <c r="G350" s="163"/>
      <c r="H350" s="164"/>
      <c r="I350" s="164"/>
      <c r="J350" s="165">
        <v>329652.96684999997</v>
      </c>
      <c r="K350" s="165">
        <v>10235.119999999999</v>
      </c>
    </row>
    <row r="351" spans="1:11" hidden="1">
      <c r="A351" s="188" t="s">
        <v>1999</v>
      </c>
      <c r="B351" s="8" t="str">
        <f>IF(ISNA(VLOOKUP(CONCATENATE(A351,C351),ARIS!$A$1:$A$959,1,FALSE)),"","ARIS")</f>
        <v>ARIS</v>
      </c>
      <c r="C351" s="162" t="s">
        <v>2241</v>
      </c>
      <c r="D351" s="165" t="s">
        <v>2233</v>
      </c>
      <c r="E351" s="163">
        <v>10368</v>
      </c>
      <c r="F351" s="163"/>
      <c r="G351" s="163"/>
      <c r="H351" s="164"/>
      <c r="I351" s="164"/>
      <c r="J351" s="165">
        <v>73141.658268999992</v>
      </c>
      <c r="K351" s="165">
        <v>22346.45</v>
      </c>
    </row>
    <row r="352" spans="1:11" hidden="1">
      <c r="A352" s="188" t="s">
        <v>2001</v>
      </c>
      <c r="B352" s="8" t="str">
        <f>IF(ISNA(VLOOKUP(CONCATENATE(A352,C352),ARIS!$A$1:$A$959,1,FALSE)),"","ARIS")</f>
        <v>ARIS</v>
      </c>
      <c r="C352" s="162" t="s">
        <v>2002</v>
      </c>
      <c r="D352" s="165" t="s">
        <v>1980</v>
      </c>
      <c r="E352" s="163">
        <v>1200</v>
      </c>
      <c r="F352" s="163"/>
      <c r="G352" s="163"/>
      <c r="H352" s="164"/>
      <c r="I352" s="164"/>
      <c r="J352" s="165">
        <v>22214.199339999999</v>
      </c>
    </row>
    <row r="353" spans="1:12" hidden="1">
      <c r="A353" s="188" t="s">
        <v>1999</v>
      </c>
      <c r="B353" s="8" t="str">
        <f>IF(ISNA(VLOOKUP(CONCATENATE(A353,C353),ARIS!$A$1:$A$959,1,FALSE)),"","ARIS")</f>
        <v>ARIS</v>
      </c>
      <c r="C353" s="162" t="s">
        <v>2000</v>
      </c>
      <c r="D353" s="165" t="s">
        <v>1980</v>
      </c>
      <c r="E353" s="163">
        <v>10368</v>
      </c>
      <c r="F353" s="163"/>
      <c r="G353" s="163"/>
      <c r="H353" s="164"/>
      <c r="I353" s="164"/>
      <c r="J353" s="165">
        <v>34068.306612</v>
      </c>
      <c r="K353" s="165">
        <v>10386.039999999999</v>
      </c>
    </row>
    <row r="354" spans="1:12" hidden="1">
      <c r="A354" s="188" t="s">
        <v>2001</v>
      </c>
      <c r="B354" s="8" t="str">
        <f>IF(ISNA(VLOOKUP(CONCATENATE(A354,C354),ARIS!$A$1:$A$959,1,FALSE)),"","ARIS")</f>
        <v>ARIS</v>
      </c>
      <c r="C354" s="165" t="s">
        <v>2003</v>
      </c>
      <c r="D354" s="6" t="str">
        <f>IF(OR(ISNUMBER(SEARCH('[1]Lookup for use classification'!$B$1,C354)),ISNUMBER(SEARCH('[1]Lookup for use classification'!$C$1,C354)),ISNUMBER(SEARCH('[1]Lookup for use classification'!$D$1,C354))),'[1]Lookup for use classification'!$A$1,IF(ISNUMBER(SEARCH('[1]Lookup for use classification'!$B$2,C354)),'[1]Lookup for use classification'!$A$2,IF(ISNUMBER(SEARCH('[1]Lookup for use classification'!$B$3,C354)),'[1]Lookup for use classification'!$A$3,IF(OR(ISNUMBER(SEARCH('[1]Lookup for use classification'!$B$4,C354)),ISNUMBER(SEARCH('[1]Lookup for use classification'!$C$4,C354))),'[1]Lookup for use classification'!$A$4,IF(OR(ISNUMBER(SEARCH('[1]Lookup for use classification'!$B$5,C354)),ISNUMBER(SEARCH('[1]Lookup for use classification'!$C$5,C354)),ISNUMBER(SEARCH('[1]Lookup for use classification'!$D$5,C354))),'[1]Lookup for use classification'!$A$5,IF(OR(ISNUMBER(SEARCH('[1]Lookup for use classification'!$B$7,C354)),ISNUMBER(SEARCH('[1]Lookup for use classification'!$C$7,C354)),ISNUMBER(SEARCH('[1]Lookup for use classification'!$D$7,C354))),'[1]Lookup for use classification'!$A$7,IF(OR(ISNUMBER(SEARCH('[1]Lookup for use classification'!$B$9,C354)),ISNUMBER(SEARCH('[1]Lookup for use classification'!$C$9,C354)),ISNUMBER(SEARCH('[1]Lookup for use classification'!$D$9,C354)),ISNUMBER(SEARCH('[1]Lookup for use classification'!$E$9,C354)),ISNUMBER(SEARCH('[1]Lookup for use classification'!$F$9,C354)),ISNUMBER(SEARCH('[1]Lookup for use classification'!$G$9,C354))),'[1]Lookup for use classification'!$A$9,IF(OR(ISNUMBER(SEARCH('[1]Lookup for use classification'!$B$10,C354)),ISNUMBER(SEARCH('[1]Lookup for use classification'!$C$10,C354)),ISNUMBER(SEARCH('[1]Lookup for use classification'!$D$10,C354)),ISNUMBER(SEARCH('[1]Lookup for use classification'!$E$10,C354)),ISNUMBER(SEARCH('[1]Lookup for use classification'!$F$10,C354))),'[1]Lookup for use classification'!$A$10,IF(OR(ISNUMBER(SEARCH('[1]Lookup for use classification'!$B$11,C354)),ISNUMBER(SEARCH('[1]Lookup for use classification'!$C$11,C354))),'[1]Lookup for use classification'!$A$11,IF(OR(ISNUMBER(SEARCH('[1]Lookup for use classification'!$B$12,C354)),ISNUMBER(SEARCH('[1]Lookup for use classification'!$C$12,C354))),'[1]Lookup for use classification'!$A$12,"Nope"))))))))))</f>
        <v>Warehousing</v>
      </c>
      <c r="H354" s="164"/>
      <c r="I354" s="164"/>
      <c r="J354" s="165">
        <v>53610.482489999995</v>
      </c>
      <c r="K354" s="165">
        <v>17889.899999999998</v>
      </c>
    </row>
    <row r="355" spans="1:12" hidden="1">
      <c r="A355" s="134" t="s">
        <v>824</v>
      </c>
      <c r="B355" s="8" t="str">
        <f>IF(ISNA(VLOOKUP(CONCATENATE(A355,C355),EUS!$B$2:$B$1939,1,FALSE)),"","End Use Study")</f>
        <v>End Use Study</v>
      </c>
      <c r="C355" s="8" t="s">
        <v>828</v>
      </c>
      <c r="D355" s="165" t="s">
        <v>3335</v>
      </c>
      <c r="E355" s="9">
        <v>10130</v>
      </c>
      <c r="F355" s="9"/>
      <c r="G355" s="9"/>
      <c r="H355" s="164">
        <v>23654</v>
      </c>
      <c r="I355" s="164"/>
      <c r="J355" s="7">
        <v>65941</v>
      </c>
      <c r="L355" s="6"/>
    </row>
    <row r="356" spans="1:12" hidden="1">
      <c r="A356" s="134" t="s">
        <v>824</v>
      </c>
      <c r="B356" s="8" t="str">
        <f>IF(ISNA(VLOOKUP(CONCATENATE(A356,C356),EUS!$B$2:$B$1939,1,FALSE)),"","End Use Study")</f>
        <v>End Use Study</v>
      </c>
      <c r="C356" s="8" t="s">
        <v>147</v>
      </c>
      <c r="D356" s="165" t="s">
        <v>3232</v>
      </c>
      <c r="E356" s="9">
        <v>1000</v>
      </c>
      <c r="F356" s="9"/>
      <c r="G356" s="9"/>
      <c r="H356" s="164"/>
      <c r="I356" s="164"/>
      <c r="J356" s="7"/>
      <c r="L356" s="6"/>
    </row>
    <row r="357" spans="1:12" hidden="1">
      <c r="A357" s="187" t="s">
        <v>824</v>
      </c>
      <c r="B357" s="167" t="s">
        <v>4456</v>
      </c>
      <c r="C357" s="168" t="s">
        <v>826</v>
      </c>
      <c r="D357" s="6" t="str">
        <f>IF(OR(ISNUMBER(SEARCH('[1]Lookup for use classification'!$B$1,C357)),ISNUMBER(SEARCH('[1]Lookup for use classification'!$C$1,C357)),ISNUMBER(SEARCH('[1]Lookup for use classification'!$D$1,C357)),ISNUMBER(SEARCH('[1]Lookup for use classification'!$E$1,C357))),'[1]Lookup for use classification'!$A$1,IF(ISNUMBER(SEARCH('[1]Lookup for use classification'!$B$2,C357)),'[1]Lookup for use classification'!$A$2,IF(ISNUMBER(SEARCH('[1]Lookup for use classification'!$B$3,C357)),'[1]Lookup for use classification'!$A$3,IF(OR(ISNUMBER(SEARCH('[1]Lookup for use classification'!$B$4,C357)),ISNUMBER(SEARCH('[1]Lookup for use classification'!$C$4,C357)),ISNUMBER(SEARCH('[1]Lookup for use classification'!$D$4,C357)),ISNUMBER(SEARCH('[1]Lookup for use classification'!$E$4,C357))),'[1]Lookup for use classification'!$A$4,IF(OR(ISNUMBER(SEARCH('[1]Lookup for use classification'!$B$5,C357)),ISNUMBER(SEARCH('[1]Lookup for use classification'!$C$5,C357)),ISNUMBER(SEARCH('[1]Lookup for use classification'!$D$5,C357))),'[1]Lookup for use classification'!$A$5,IF(OR(ISNUMBER(SEARCH('[1]Lookup for use classification'!$B$7,C357)),ISNUMBER(SEARCH('[1]Lookup for use classification'!$C$7,C357)),ISNUMBER(SEARCH('[1]Lookup for use classification'!$D$7,C357))),'[1]Lookup for use classification'!$A$7,IF(OR(ISNUMBER(SEARCH('[1]Lookup for use classification'!$B$9,C357)),ISNUMBER(SEARCH('[1]Lookup for use classification'!$C$9,C357)),ISNUMBER(SEARCH('[1]Lookup for use classification'!$D$9,C357)),ISNUMBER(SEARCH('[1]Lookup for use classification'!$E$9,C357)),ISNUMBER(SEARCH('[1]Lookup for use classification'!$F$9,C357)),ISNUMBER(SEARCH('[1]Lookup for use classification'!$G$9,C357)),ISNUMBER(SEARCH('[1]Lookup for use classification'!$H$9,C357)),ISNUMBER(SEARCH('[1]Lookup for use classification'!$I$9,C357)),ISNUMBER(SEARCH('[1]Lookup for use classification'!$J$9,C357)),ISNUMBER(SEARCH('[1]Lookup for use classification'!$K$9,C357))),'[1]Lookup for use classification'!$A$9,IF(OR(ISNUMBER(SEARCH('[1]Lookup for use classification'!$B$10,C357)),ISNUMBER(SEARCH('[1]Lookup for use classification'!$C$10,C357)),ISNUMBER(SEARCH('[1]Lookup for use classification'!$D$10,C357)),ISNUMBER(SEARCH('[1]Lookup for use classification'!$E$10,C357)),ISNUMBER(SEARCH('[1]Lookup for use classification'!$F$10,C357)),ISNUMBER(SEARCH('[1]Lookup for use classification'!$G$10,C357))),'[1]Lookup for use classification'!$A$10,IF(OR(ISNUMBER(SEARCH('[1]Lookup for use classification'!$B$11,C357)),ISNUMBER(SEARCH('[1]Lookup for use classification'!$C$11,C357))),'[1]Lookup for use classification'!$A$11,IF(OR(ISNUMBER(SEARCH('[1]Lookup for use classification'!$B$12,C357)),ISNUMBER(SEARCH('[1]Lookup for use classification'!$C$12,C357))),'[1]Lookup for use classification'!$A$12,IF(OR(ISNUMBER(SEARCH('[1]Lookup for use classification'!$B$13,C357)),ISNUMBER(SEARCH('[1]Lookup for use classification'!$C$13,C357)),ISNUMBER(SEARCH('[1]Lookup for use classification'!$D$13,C357)),,ISNUMBER(SEARCH('[1]Lookup for use classification'!$C$13,C357)),ISNUMBER(SEARCH('[1]Lookup for use classification'!$E$13,C357))),'[1]Lookup for use classification'!$A$13,IF(OR(ISNUMBER(SEARCH('[1]Lookup for use classification'!$B$14,C357)),ISNUMBER(SEARCH('[1]Lookup for use classification'!$C$14,C357))),'[1]Lookup for use classification'!$A$14,"Other"))))))))))))</f>
        <v>Health Care - Hospitals</v>
      </c>
      <c r="E357" s="169">
        <v>5440</v>
      </c>
      <c r="F357" s="168" t="s">
        <v>827</v>
      </c>
      <c r="G357" s="170"/>
    </row>
    <row r="358" spans="1:12" hidden="1">
      <c r="A358" s="185" t="s">
        <v>824</v>
      </c>
      <c r="B358" s="167" t="s">
        <v>4456</v>
      </c>
      <c r="C358" s="168" t="s">
        <v>44</v>
      </c>
      <c r="D358" s="6" t="str">
        <f>IF(OR(ISNUMBER(SEARCH('[1]Lookup for use classification'!$B$1,C358)),ISNUMBER(SEARCH('[1]Lookup for use classification'!$C$1,C358)),ISNUMBER(SEARCH('[1]Lookup for use classification'!$D$1,C358)),ISNUMBER(SEARCH('[1]Lookup for use classification'!$E$1,C358))),'[1]Lookup for use classification'!$A$1,IF(ISNUMBER(SEARCH('[1]Lookup for use classification'!$B$2,C358)),'[1]Lookup for use classification'!$A$2,IF(ISNUMBER(SEARCH('[1]Lookup for use classification'!$B$3,C358)),'[1]Lookup for use classification'!$A$3,IF(OR(ISNUMBER(SEARCH('[1]Lookup for use classification'!$B$4,C358)),ISNUMBER(SEARCH('[1]Lookup for use classification'!$C$4,C358)),ISNUMBER(SEARCH('[1]Lookup for use classification'!$D$4,C358)),ISNUMBER(SEARCH('[1]Lookup for use classification'!$E$4,C358))),'[1]Lookup for use classification'!$A$4,IF(OR(ISNUMBER(SEARCH('[1]Lookup for use classification'!$B$5,C358)),ISNUMBER(SEARCH('[1]Lookup for use classification'!$C$5,C358)),ISNUMBER(SEARCH('[1]Lookup for use classification'!$D$5,C358))),'[1]Lookup for use classification'!$A$5,IF(OR(ISNUMBER(SEARCH('[1]Lookup for use classification'!$B$7,C358)),ISNUMBER(SEARCH('[1]Lookup for use classification'!$C$7,C358)),ISNUMBER(SEARCH('[1]Lookup for use classification'!$D$7,C358))),'[1]Lookup for use classification'!$A$7,IF(OR(ISNUMBER(SEARCH('[1]Lookup for use classification'!$B$9,C358)),ISNUMBER(SEARCH('[1]Lookup for use classification'!$C$9,C358)),ISNUMBER(SEARCH('[1]Lookup for use classification'!$D$9,C358)),ISNUMBER(SEARCH('[1]Lookup for use classification'!$E$9,C358)),ISNUMBER(SEARCH('[1]Lookup for use classification'!$F$9,C358)),ISNUMBER(SEARCH('[1]Lookup for use classification'!$G$9,C358)),ISNUMBER(SEARCH('[1]Lookup for use classification'!$H$9,C358)),ISNUMBER(SEARCH('[1]Lookup for use classification'!$I$9,C358)),ISNUMBER(SEARCH('[1]Lookup for use classification'!$J$9,C358)),ISNUMBER(SEARCH('[1]Lookup for use classification'!$K$9,C358))),'[1]Lookup for use classification'!$A$9,IF(OR(ISNUMBER(SEARCH('[1]Lookup for use classification'!$B$10,C358)),ISNUMBER(SEARCH('[1]Lookup for use classification'!$C$10,C358)),ISNUMBER(SEARCH('[1]Lookup for use classification'!$D$10,C358)),ISNUMBER(SEARCH('[1]Lookup for use classification'!$E$10,C358)),ISNUMBER(SEARCH('[1]Lookup for use classification'!$F$10,C358)),ISNUMBER(SEARCH('[1]Lookup for use classification'!$G$10,C358))),'[1]Lookup for use classification'!$A$10,IF(OR(ISNUMBER(SEARCH('[1]Lookup for use classification'!$B$11,C358)),ISNUMBER(SEARCH('[1]Lookup for use classification'!$C$11,C358))),'[1]Lookup for use classification'!$A$11,IF(OR(ISNUMBER(SEARCH('[1]Lookup for use classification'!$B$12,C358)),ISNUMBER(SEARCH('[1]Lookup for use classification'!$C$12,C358))),'[1]Lookup for use classification'!$A$12,IF(OR(ISNUMBER(SEARCH('[1]Lookup for use classification'!$B$13,C358)),ISNUMBER(SEARCH('[1]Lookup for use classification'!$C$13,C358)),ISNUMBER(SEARCH('[1]Lookup for use classification'!$D$13,C358)),,ISNUMBER(SEARCH('[1]Lookup for use classification'!$C$13,C358)),ISNUMBER(SEARCH('[1]Lookup for use classification'!$E$13,C358))),'[1]Lookup for use classification'!$A$13,IF(OR(ISNUMBER(SEARCH('[1]Lookup for use classification'!$B$14,C358)),ISNUMBER(SEARCH('[1]Lookup for use classification'!$C$14,C358))),'[1]Lookup for use classification'!$A$14,"Other"))))))))))))</f>
        <v>Other</v>
      </c>
      <c r="E358" s="169">
        <v>96</v>
      </c>
      <c r="F358" s="170"/>
      <c r="G358" s="170"/>
    </row>
    <row r="359" spans="1:12" hidden="1">
      <c r="A359" s="187" t="s">
        <v>824</v>
      </c>
      <c r="B359" s="167" t="s">
        <v>4456</v>
      </c>
      <c r="C359" s="168" t="s">
        <v>830</v>
      </c>
      <c r="D359" s="6" t="str">
        <f>IF(OR(ISNUMBER(SEARCH('[1]Lookup for use classification'!$B$1,C359)),ISNUMBER(SEARCH('[1]Lookup for use classification'!$C$1,C359)),ISNUMBER(SEARCH('[1]Lookup for use classification'!$D$1,C359)),ISNUMBER(SEARCH('[1]Lookup for use classification'!$E$1,C359))),'[1]Lookup for use classification'!$A$1,IF(ISNUMBER(SEARCH('[1]Lookup for use classification'!$B$2,C359)),'[1]Lookup for use classification'!$A$2,IF(ISNUMBER(SEARCH('[1]Lookup for use classification'!$B$3,C359)),'[1]Lookup for use classification'!$A$3,IF(OR(ISNUMBER(SEARCH('[1]Lookup for use classification'!$B$4,C359)),ISNUMBER(SEARCH('[1]Lookup for use classification'!$C$4,C359)),ISNUMBER(SEARCH('[1]Lookup for use classification'!$D$4,C359)),ISNUMBER(SEARCH('[1]Lookup for use classification'!$E$4,C359))),'[1]Lookup for use classification'!$A$4,IF(OR(ISNUMBER(SEARCH('[1]Lookup for use classification'!$B$5,C359)),ISNUMBER(SEARCH('[1]Lookup for use classification'!$C$5,C359)),ISNUMBER(SEARCH('[1]Lookup for use classification'!$D$5,C359))),'[1]Lookup for use classification'!$A$5,IF(OR(ISNUMBER(SEARCH('[1]Lookup for use classification'!$B$7,C359)),ISNUMBER(SEARCH('[1]Lookup for use classification'!$C$7,C359)),ISNUMBER(SEARCH('[1]Lookup for use classification'!$D$7,C359))),'[1]Lookup for use classification'!$A$7,IF(OR(ISNUMBER(SEARCH('[1]Lookup for use classification'!$B$9,C359)),ISNUMBER(SEARCH('[1]Lookup for use classification'!$C$9,C359)),ISNUMBER(SEARCH('[1]Lookup for use classification'!$D$9,C359)),ISNUMBER(SEARCH('[1]Lookup for use classification'!$E$9,C359)),ISNUMBER(SEARCH('[1]Lookup for use classification'!$F$9,C359)),ISNUMBER(SEARCH('[1]Lookup for use classification'!$G$9,C359)),ISNUMBER(SEARCH('[1]Lookup for use classification'!$H$9,C359)),ISNUMBER(SEARCH('[1]Lookup for use classification'!$I$9,C359)),ISNUMBER(SEARCH('[1]Lookup for use classification'!$J$9,C359)),ISNUMBER(SEARCH('[1]Lookup for use classification'!$K$9,C359))),'[1]Lookup for use classification'!$A$9,IF(OR(ISNUMBER(SEARCH('[1]Lookup for use classification'!$B$10,C359)),ISNUMBER(SEARCH('[1]Lookup for use classification'!$C$10,C359)),ISNUMBER(SEARCH('[1]Lookup for use classification'!$D$10,C359)),ISNUMBER(SEARCH('[1]Lookup for use classification'!$E$10,C359)),ISNUMBER(SEARCH('[1]Lookup for use classification'!$F$10,C359)),ISNUMBER(SEARCH('[1]Lookup for use classification'!$G$10,C359))),'[1]Lookup for use classification'!$A$10,IF(OR(ISNUMBER(SEARCH('[1]Lookup for use classification'!$B$11,C359)),ISNUMBER(SEARCH('[1]Lookup for use classification'!$C$11,C359))),'[1]Lookup for use classification'!$A$11,IF(OR(ISNUMBER(SEARCH('[1]Lookup for use classification'!$B$12,C359)),ISNUMBER(SEARCH('[1]Lookup for use classification'!$C$12,C359))),'[1]Lookup for use classification'!$A$12,IF(OR(ISNUMBER(SEARCH('[1]Lookup for use classification'!$B$13,C359)),ISNUMBER(SEARCH('[1]Lookup for use classification'!$C$13,C359)),ISNUMBER(SEARCH('[1]Lookup for use classification'!$D$13,C359)),,ISNUMBER(SEARCH('[1]Lookup for use classification'!$C$13,C359)),ISNUMBER(SEARCH('[1]Lookup for use classification'!$E$13,C359))),'[1]Lookup for use classification'!$A$13,IF(OR(ISNUMBER(SEARCH('[1]Lookup for use classification'!$B$14,C359)),ISNUMBER(SEARCH('[1]Lookup for use classification'!$C$14,C359))),'[1]Lookup for use classification'!$A$14,"Other"))))))))))))</f>
        <v>Other</v>
      </c>
      <c r="E359" s="169">
        <v>800</v>
      </c>
      <c r="F359" s="168"/>
      <c r="G359" s="170"/>
    </row>
    <row r="360" spans="1:12" hidden="1">
      <c r="A360" s="188" t="s">
        <v>2621</v>
      </c>
      <c r="B360" s="8" t="str">
        <f>IF(ISNA(VLOOKUP(CONCATENATE(A360,C360),ARIS!$A$1:$A$959,1,FALSE)),"","ARIS")</f>
        <v>ARIS</v>
      </c>
      <c r="C360" s="162" t="s">
        <v>2622</v>
      </c>
      <c r="D360" s="6" t="str">
        <f>IF(OR(ISNUMBER(SEARCH('[1]Lookup for use classification'!$B$1,C360)),ISNUMBER(SEARCH('[1]Lookup for use classification'!$C$1,C360)),ISNUMBER(SEARCH('[1]Lookup for use classification'!$D$1,C360)),ISNUMBER(SEARCH('[1]Lookup for use classification'!$E$1,C360))),'[1]Lookup for use classification'!$A$1,IF(ISNUMBER(SEARCH('[1]Lookup for use classification'!$B$2,C360)),'[1]Lookup for use classification'!$A$2,IF(ISNUMBER(SEARCH('[1]Lookup for use classification'!$B$3,C360)),'[1]Lookup for use classification'!$A$3,IF(OR(ISNUMBER(SEARCH('[1]Lookup for use classification'!$B$4,C360)),ISNUMBER(SEARCH('[1]Lookup for use classification'!$C$4,C360)),ISNUMBER(SEARCH('[1]Lookup for use classification'!$D$4,C360)),ISNUMBER(SEARCH('[1]Lookup for use classification'!$E$4,C360))),'[1]Lookup for use classification'!$A$4,IF(OR(ISNUMBER(SEARCH('[1]Lookup for use classification'!$B$5,C360)),ISNUMBER(SEARCH('[1]Lookup for use classification'!$C$5,C360)),ISNUMBER(SEARCH('[1]Lookup for use classification'!$D$5,C360))),'[1]Lookup for use classification'!$A$5,IF(OR(ISNUMBER(SEARCH('[1]Lookup for use classification'!$B$7,C360)),ISNUMBER(SEARCH('[1]Lookup for use classification'!$C$7,C360)),ISNUMBER(SEARCH('[1]Lookup for use classification'!$D$7,C360))),'[1]Lookup for use classification'!$A$7,IF(OR(ISNUMBER(SEARCH('[1]Lookup for use classification'!$B$9,C360)),ISNUMBER(SEARCH('[1]Lookup for use classification'!$C$9,C360)),ISNUMBER(SEARCH('[1]Lookup for use classification'!$D$9,C360)),ISNUMBER(SEARCH('[1]Lookup for use classification'!$E$9,C360)),ISNUMBER(SEARCH('[1]Lookup for use classification'!$F$9,C360)),ISNUMBER(SEARCH('[1]Lookup for use classification'!$G$9,C360)),ISNUMBER(SEARCH('[1]Lookup for use classification'!$H$9,C360)),ISNUMBER(SEARCH('[1]Lookup for use classification'!$I$9,C360)),ISNUMBER(SEARCH('[1]Lookup for use classification'!$J$9,C360)),ISNUMBER(SEARCH('[1]Lookup for use classification'!$K$9,C360))),'[1]Lookup for use classification'!$A$9,IF(OR(ISNUMBER(SEARCH('[1]Lookup for use classification'!$B$10,C360)),ISNUMBER(SEARCH('[1]Lookup for use classification'!$C$10,C360)),ISNUMBER(SEARCH('[1]Lookup for use classification'!$D$10,C360)),ISNUMBER(SEARCH('[1]Lookup for use classification'!$E$10,C360)),ISNUMBER(SEARCH('[1]Lookup for use classification'!$F$10,C360)),ISNUMBER(SEARCH('[1]Lookup for use classification'!$G$10,C360))),'[1]Lookup for use classification'!$A$10,IF(OR(ISNUMBER(SEARCH('[1]Lookup for use classification'!$B$11,C360)),ISNUMBER(SEARCH('[1]Lookup for use classification'!$C$11,C360))),'[1]Lookup for use classification'!$A$11,IF(OR(ISNUMBER(SEARCH('[1]Lookup for use classification'!$B$12,C360)),ISNUMBER(SEARCH('[1]Lookup for use classification'!$C$12,C360))),'[1]Lookup for use classification'!$A$12,IF(OR(ISNUMBER(SEARCH('[1]Lookup for use classification'!$B$13,C360)),ISNUMBER(SEARCH('[1]Lookup for use classification'!$C$13,C360)),ISNUMBER(SEARCH('[1]Lookup for use classification'!$D$13,C360)),,ISNUMBER(SEARCH('[1]Lookup for use classification'!$C$13,C360)),ISNUMBER(SEARCH('[1]Lookup for use classification'!$E$13,C360))),'[1]Lookup for use classification'!$A$13,IF(OR(ISNUMBER(SEARCH('[1]Lookup for use classification'!$B$14,C360)),ISNUMBER(SEARCH('[1]Lookup for use classification'!$C$14,C360))),'[1]Lookup for use classification'!$A$14,"Other"))))))))))))</f>
        <v>Other</v>
      </c>
      <c r="E360" s="163">
        <v>1200</v>
      </c>
      <c r="F360" s="163"/>
      <c r="G360" s="163"/>
      <c r="H360" s="164"/>
      <c r="I360" s="164"/>
      <c r="J360" s="165">
        <v>14486.130373999998</v>
      </c>
    </row>
    <row r="361" spans="1:12" hidden="1">
      <c r="A361" s="187" t="s">
        <v>824</v>
      </c>
      <c r="B361" s="167" t="s">
        <v>4456</v>
      </c>
      <c r="C361" s="168" t="s">
        <v>829</v>
      </c>
      <c r="D361" s="6" t="str">
        <f>IF(OR(ISNUMBER(SEARCH('[1]Lookup for use classification'!$B$1,C361)),ISNUMBER(SEARCH('[1]Lookup for use classification'!$C$1,C361)),ISNUMBER(SEARCH('[1]Lookup for use classification'!$D$1,C361)),ISNUMBER(SEARCH('[1]Lookup for use classification'!$E$1,C361))),'[1]Lookup for use classification'!$A$1,IF(ISNUMBER(SEARCH('[1]Lookup for use classification'!$B$2,C361)),'[1]Lookup for use classification'!$A$2,IF(ISNUMBER(SEARCH('[1]Lookup for use classification'!$B$3,C361)),'[1]Lookup for use classification'!$A$3,IF(OR(ISNUMBER(SEARCH('[1]Lookup for use classification'!$B$4,C361)),ISNUMBER(SEARCH('[1]Lookup for use classification'!$C$4,C361)),ISNUMBER(SEARCH('[1]Lookup for use classification'!$D$4,C361)),ISNUMBER(SEARCH('[1]Lookup for use classification'!$E$4,C361))),'[1]Lookup for use classification'!$A$4,IF(OR(ISNUMBER(SEARCH('[1]Lookup for use classification'!$B$5,C361)),ISNUMBER(SEARCH('[1]Lookup for use classification'!$C$5,C361)),ISNUMBER(SEARCH('[1]Lookup for use classification'!$D$5,C361))),'[1]Lookup for use classification'!$A$5,IF(OR(ISNUMBER(SEARCH('[1]Lookup for use classification'!$B$7,C361)),ISNUMBER(SEARCH('[1]Lookup for use classification'!$C$7,C361)),ISNUMBER(SEARCH('[1]Lookup for use classification'!$D$7,C361))),'[1]Lookup for use classification'!$A$7,IF(OR(ISNUMBER(SEARCH('[1]Lookup for use classification'!$B$9,C361)),ISNUMBER(SEARCH('[1]Lookup for use classification'!$C$9,C361)),ISNUMBER(SEARCH('[1]Lookup for use classification'!$D$9,C361)),ISNUMBER(SEARCH('[1]Lookup for use classification'!$E$9,C361)),ISNUMBER(SEARCH('[1]Lookup for use classification'!$F$9,C361)),ISNUMBER(SEARCH('[1]Lookup for use classification'!$G$9,C361)),ISNUMBER(SEARCH('[1]Lookup for use classification'!$H$9,C361)),ISNUMBER(SEARCH('[1]Lookup for use classification'!$I$9,C361)),ISNUMBER(SEARCH('[1]Lookup for use classification'!$J$9,C361)),ISNUMBER(SEARCH('[1]Lookup for use classification'!$K$9,C361))),'[1]Lookup for use classification'!$A$9,IF(OR(ISNUMBER(SEARCH('[1]Lookup for use classification'!$B$10,C361)),ISNUMBER(SEARCH('[1]Lookup for use classification'!$C$10,C361)),ISNUMBER(SEARCH('[1]Lookup for use classification'!$D$10,C361)),ISNUMBER(SEARCH('[1]Lookup for use classification'!$E$10,C361)),ISNUMBER(SEARCH('[1]Lookup for use classification'!$F$10,C361)),ISNUMBER(SEARCH('[1]Lookup for use classification'!$G$10,C361))),'[1]Lookup for use classification'!$A$10,IF(OR(ISNUMBER(SEARCH('[1]Lookup for use classification'!$B$11,C361)),ISNUMBER(SEARCH('[1]Lookup for use classification'!$C$11,C361))),'[1]Lookup for use classification'!$A$11,IF(OR(ISNUMBER(SEARCH('[1]Lookup for use classification'!$B$12,C361)),ISNUMBER(SEARCH('[1]Lookup for use classification'!$C$12,C361))),'[1]Lookup for use classification'!$A$12,IF(OR(ISNUMBER(SEARCH('[1]Lookup for use classification'!$B$13,C361)),ISNUMBER(SEARCH('[1]Lookup for use classification'!$C$13,C361)),ISNUMBER(SEARCH('[1]Lookup for use classification'!$D$13,C361)),,ISNUMBER(SEARCH('[1]Lookup for use classification'!$C$13,C361)),ISNUMBER(SEARCH('[1]Lookup for use classification'!$E$13,C361))),'[1]Lookup for use classification'!$A$13,IF(OR(ISNUMBER(SEARCH('[1]Lookup for use classification'!$B$14,C361)),ISNUMBER(SEARCH('[1]Lookup for use classification'!$C$14,C361))),'[1]Lookup for use classification'!$A$14,"Other"))))))))))))</f>
        <v>Other</v>
      </c>
      <c r="E361" s="169">
        <v>1880</v>
      </c>
      <c r="F361" s="168" t="s">
        <v>827</v>
      </c>
      <c r="G361" s="170"/>
    </row>
    <row r="362" spans="1:12" hidden="1">
      <c r="A362" s="138" t="s">
        <v>824</v>
      </c>
      <c r="B362" s="8" t="str">
        <f>IF(ISNA(VLOOKUP(CONCATENATE(A362,C362),EUS!$B$2:$B$1939,1,FALSE)),"","End Use Study")</f>
        <v>End Use Study</v>
      </c>
      <c r="C362" s="8" t="s">
        <v>190</v>
      </c>
      <c r="D362" s="165" t="s">
        <v>2424</v>
      </c>
      <c r="E362" s="9">
        <v>500</v>
      </c>
      <c r="F362" s="9"/>
      <c r="G362" s="9"/>
      <c r="H362" s="164">
        <v>694</v>
      </c>
      <c r="I362" s="164"/>
      <c r="J362" s="7"/>
      <c r="L362" s="6"/>
    </row>
    <row r="363" spans="1:12" hidden="1">
      <c r="A363" s="187" t="s">
        <v>824</v>
      </c>
      <c r="B363" s="167" t="s">
        <v>4456</v>
      </c>
      <c r="C363" s="168" t="s">
        <v>825</v>
      </c>
      <c r="D363" s="6" t="str">
        <f>IF(OR(ISNUMBER(SEARCH('[1]Lookup for use classification'!$B$1,C363)),ISNUMBER(SEARCH('[1]Lookup for use classification'!$C$1,C363)),ISNUMBER(SEARCH('[1]Lookup for use classification'!$D$1,C363)),ISNUMBER(SEARCH('[1]Lookup for use classification'!$E$1,C363))),'[1]Lookup for use classification'!$A$1,IF(ISNUMBER(SEARCH('[1]Lookup for use classification'!$B$2,C363)),'[1]Lookup for use classification'!$A$2,IF(ISNUMBER(SEARCH('[1]Lookup for use classification'!$B$3,C363)),'[1]Lookup for use classification'!$A$3,IF(OR(ISNUMBER(SEARCH('[1]Lookup for use classification'!$B$4,C363)),ISNUMBER(SEARCH('[1]Lookup for use classification'!$C$4,C363)),ISNUMBER(SEARCH('[1]Lookup for use classification'!$D$4,C363)),ISNUMBER(SEARCH('[1]Lookup for use classification'!$E$4,C363))),'[1]Lookup for use classification'!$A$4,IF(OR(ISNUMBER(SEARCH('[1]Lookup for use classification'!$B$5,C363)),ISNUMBER(SEARCH('[1]Lookup for use classification'!$C$5,C363)),ISNUMBER(SEARCH('[1]Lookup for use classification'!$D$5,C363))),'[1]Lookup for use classification'!$A$5,IF(OR(ISNUMBER(SEARCH('[1]Lookup for use classification'!$B$7,C363)),ISNUMBER(SEARCH('[1]Lookup for use classification'!$C$7,C363)),ISNUMBER(SEARCH('[1]Lookup for use classification'!$D$7,C363))),'[1]Lookup for use classification'!$A$7,IF(OR(ISNUMBER(SEARCH('[1]Lookup for use classification'!$B$9,C363)),ISNUMBER(SEARCH('[1]Lookup for use classification'!$C$9,C363)),ISNUMBER(SEARCH('[1]Lookup for use classification'!$D$9,C363)),ISNUMBER(SEARCH('[1]Lookup for use classification'!$E$9,C363)),ISNUMBER(SEARCH('[1]Lookup for use classification'!$F$9,C363)),ISNUMBER(SEARCH('[1]Lookup for use classification'!$G$9,C363)),ISNUMBER(SEARCH('[1]Lookup for use classification'!$H$9,C363)),ISNUMBER(SEARCH('[1]Lookup for use classification'!$I$9,C363)),ISNUMBER(SEARCH('[1]Lookup for use classification'!$J$9,C363)),ISNUMBER(SEARCH('[1]Lookup for use classification'!$K$9,C363))),'[1]Lookup for use classification'!$A$9,IF(OR(ISNUMBER(SEARCH('[1]Lookup for use classification'!$B$10,C363)),ISNUMBER(SEARCH('[1]Lookup for use classification'!$C$10,C363)),ISNUMBER(SEARCH('[1]Lookup for use classification'!$D$10,C363)),ISNUMBER(SEARCH('[1]Lookup for use classification'!$E$10,C363)),ISNUMBER(SEARCH('[1]Lookup for use classification'!$F$10,C363)),ISNUMBER(SEARCH('[1]Lookup for use classification'!$G$10,C363))),'[1]Lookup for use classification'!$A$10,IF(OR(ISNUMBER(SEARCH('[1]Lookup for use classification'!$B$11,C363)),ISNUMBER(SEARCH('[1]Lookup for use classification'!$C$11,C363))),'[1]Lookup for use classification'!$A$11,IF(OR(ISNUMBER(SEARCH('[1]Lookup for use classification'!$B$12,C363)),ISNUMBER(SEARCH('[1]Lookup for use classification'!$C$12,C363))),'[1]Lookup for use classification'!$A$12,IF(OR(ISNUMBER(SEARCH('[1]Lookup for use classification'!$B$13,C363)),ISNUMBER(SEARCH('[1]Lookup for use classification'!$C$13,C363)),ISNUMBER(SEARCH('[1]Lookup for use classification'!$D$13,C363)),,ISNUMBER(SEARCH('[1]Lookup for use classification'!$C$13,C363)),ISNUMBER(SEARCH('[1]Lookup for use classification'!$E$13,C363))),'[1]Lookup for use classification'!$A$13,IF(OR(ISNUMBER(SEARCH('[1]Lookup for use classification'!$B$14,C363)),ISNUMBER(SEARCH('[1]Lookup for use classification'!$C$14,C363))),'[1]Lookup for use classification'!$A$14,"Other"))))))))))))</f>
        <v>Warehousing</v>
      </c>
      <c r="E363" s="169">
        <v>1200</v>
      </c>
      <c r="F363" s="170"/>
      <c r="G363" s="170"/>
    </row>
    <row r="364" spans="1:12" hidden="1">
      <c r="A364" s="187" t="s">
        <v>824</v>
      </c>
      <c r="B364" s="167" t="s">
        <v>4456</v>
      </c>
      <c r="C364" s="168" t="s">
        <v>101</v>
      </c>
      <c r="D364" s="6" t="str">
        <f>IF(OR(ISNUMBER(SEARCH('[1]Lookup for use classification'!$B$1,C364)),ISNUMBER(SEARCH('[1]Lookup for use classification'!$C$1,C364)),ISNUMBER(SEARCH('[1]Lookup for use classification'!$D$1,C364)),ISNUMBER(SEARCH('[1]Lookup for use classification'!$E$1,C364))),'[1]Lookup for use classification'!$A$1,IF(ISNUMBER(SEARCH('[1]Lookup for use classification'!$B$2,C364)),'[1]Lookup for use classification'!$A$2,IF(ISNUMBER(SEARCH('[1]Lookup for use classification'!$B$3,C364)),'[1]Lookup for use classification'!$A$3,IF(OR(ISNUMBER(SEARCH('[1]Lookup for use classification'!$B$4,C364)),ISNUMBER(SEARCH('[1]Lookup for use classification'!$C$4,C364)),ISNUMBER(SEARCH('[1]Lookup for use classification'!$D$4,C364)),ISNUMBER(SEARCH('[1]Lookup for use classification'!$E$4,C364))),'[1]Lookup for use classification'!$A$4,IF(OR(ISNUMBER(SEARCH('[1]Lookup for use classification'!$B$5,C364)),ISNUMBER(SEARCH('[1]Lookup for use classification'!$C$5,C364)),ISNUMBER(SEARCH('[1]Lookup for use classification'!$D$5,C364))),'[1]Lookup for use classification'!$A$5,IF(OR(ISNUMBER(SEARCH('[1]Lookup for use classification'!$B$7,C364)),ISNUMBER(SEARCH('[1]Lookup for use classification'!$C$7,C364)),ISNUMBER(SEARCH('[1]Lookup for use classification'!$D$7,C364))),'[1]Lookup for use classification'!$A$7,IF(OR(ISNUMBER(SEARCH('[1]Lookup for use classification'!$B$9,C364)),ISNUMBER(SEARCH('[1]Lookup for use classification'!$C$9,C364)),ISNUMBER(SEARCH('[1]Lookup for use classification'!$D$9,C364)),ISNUMBER(SEARCH('[1]Lookup for use classification'!$E$9,C364)),ISNUMBER(SEARCH('[1]Lookup for use classification'!$F$9,C364)),ISNUMBER(SEARCH('[1]Lookup for use classification'!$G$9,C364)),ISNUMBER(SEARCH('[1]Lookup for use classification'!$H$9,C364)),ISNUMBER(SEARCH('[1]Lookup for use classification'!$I$9,C364)),ISNUMBER(SEARCH('[1]Lookup for use classification'!$J$9,C364)),ISNUMBER(SEARCH('[1]Lookup for use classification'!$K$9,C364))),'[1]Lookup for use classification'!$A$9,IF(OR(ISNUMBER(SEARCH('[1]Lookup for use classification'!$B$10,C364)),ISNUMBER(SEARCH('[1]Lookup for use classification'!$C$10,C364)),ISNUMBER(SEARCH('[1]Lookup for use classification'!$D$10,C364)),ISNUMBER(SEARCH('[1]Lookup for use classification'!$E$10,C364)),ISNUMBER(SEARCH('[1]Lookup for use classification'!$F$10,C364)),ISNUMBER(SEARCH('[1]Lookup for use classification'!$G$10,C364))),'[1]Lookup for use classification'!$A$10,IF(OR(ISNUMBER(SEARCH('[1]Lookup for use classification'!$B$11,C364)),ISNUMBER(SEARCH('[1]Lookup for use classification'!$C$11,C364))),'[1]Lookup for use classification'!$A$11,IF(OR(ISNUMBER(SEARCH('[1]Lookup for use classification'!$B$12,C364)),ISNUMBER(SEARCH('[1]Lookup for use classification'!$C$12,C364))),'[1]Lookup for use classification'!$A$12,IF(OR(ISNUMBER(SEARCH('[1]Lookup for use classification'!$B$13,C364)),ISNUMBER(SEARCH('[1]Lookup for use classification'!$C$13,C364)),ISNUMBER(SEARCH('[1]Lookup for use classification'!$D$13,C364)),,ISNUMBER(SEARCH('[1]Lookup for use classification'!$C$13,C364)),ISNUMBER(SEARCH('[1]Lookup for use classification'!$E$13,C364))),'[1]Lookup for use classification'!$A$13,IF(OR(ISNUMBER(SEARCH('[1]Lookup for use classification'!$B$14,C364)),ISNUMBER(SEARCH('[1]Lookup for use classification'!$C$14,C364))),'[1]Lookup for use classification'!$A$14,"Other"))))))))))))</f>
        <v>Warehousing</v>
      </c>
      <c r="E364" s="169">
        <v>1280</v>
      </c>
      <c r="F364" s="168"/>
      <c r="G364" s="170"/>
    </row>
    <row r="365" spans="1:12" hidden="1">
      <c r="A365" s="185" t="s">
        <v>824</v>
      </c>
      <c r="B365" s="167" t="s">
        <v>4456</v>
      </c>
      <c r="C365" s="168" t="s">
        <v>64</v>
      </c>
      <c r="D365" s="6" t="str">
        <f>IF(OR(ISNUMBER(SEARCH('[1]Lookup for use classification'!$B$1,C365)),ISNUMBER(SEARCH('[1]Lookup for use classification'!$C$1,C365)),ISNUMBER(SEARCH('[1]Lookup for use classification'!$D$1,C365)),ISNUMBER(SEARCH('[1]Lookup for use classification'!$E$1,C365))),'[1]Lookup for use classification'!$A$1,IF(ISNUMBER(SEARCH('[1]Lookup for use classification'!$B$2,C365)),'[1]Lookup for use classification'!$A$2,IF(ISNUMBER(SEARCH('[1]Lookup for use classification'!$B$3,C365)),'[1]Lookup for use classification'!$A$3,IF(OR(ISNUMBER(SEARCH('[1]Lookup for use classification'!$B$4,C365)),ISNUMBER(SEARCH('[1]Lookup for use classification'!$C$4,C365)),ISNUMBER(SEARCH('[1]Lookup for use classification'!$D$4,C365)),ISNUMBER(SEARCH('[1]Lookup for use classification'!$E$4,C365))),'[1]Lookup for use classification'!$A$4,IF(OR(ISNUMBER(SEARCH('[1]Lookup for use classification'!$B$5,C365)),ISNUMBER(SEARCH('[1]Lookup for use classification'!$C$5,C365)),ISNUMBER(SEARCH('[1]Lookup for use classification'!$D$5,C365))),'[1]Lookup for use classification'!$A$5,IF(OR(ISNUMBER(SEARCH('[1]Lookup for use classification'!$B$7,C365)),ISNUMBER(SEARCH('[1]Lookup for use classification'!$C$7,C365)),ISNUMBER(SEARCH('[1]Lookup for use classification'!$D$7,C365))),'[1]Lookup for use classification'!$A$7,IF(OR(ISNUMBER(SEARCH('[1]Lookup for use classification'!$B$9,C365)),ISNUMBER(SEARCH('[1]Lookup for use classification'!$C$9,C365)),ISNUMBER(SEARCH('[1]Lookup for use classification'!$D$9,C365)),ISNUMBER(SEARCH('[1]Lookup for use classification'!$E$9,C365)),ISNUMBER(SEARCH('[1]Lookup for use classification'!$F$9,C365)),ISNUMBER(SEARCH('[1]Lookup for use classification'!$G$9,C365)),ISNUMBER(SEARCH('[1]Lookup for use classification'!$H$9,C365)),ISNUMBER(SEARCH('[1]Lookup for use classification'!$I$9,C365)),ISNUMBER(SEARCH('[1]Lookup for use classification'!$J$9,C365)),ISNUMBER(SEARCH('[1]Lookup for use classification'!$K$9,C365))),'[1]Lookup for use classification'!$A$9,IF(OR(ISNUMBER(SEARCH('[1]Lookup for use classification'!$B$10,C365)),ISNUMBER(SEARCH('[1]Lookup for use classification'!$C$10,C365)),ISNUMBER(SEARCH('[1]Lookup for use classification'!$D$10,C365)),ISNUMBER(SEARCH('[1]Lookup for use classification'!$E$10,C365)),ISNUMBER(SEARCH('[1]Lookup for use classification'!$F$10,C365)),ISNUMBER(SEARCH('[1]Lookup for use classification'!$G$10,C365))),'[1]Lookup for use classification'!$A$10,IF(OR(ISNUMBER(SEARCH('[1]Lookup for use classification'!$B$11,C365)),ISNUMBER(SEARCH('[1]Lookup for use classification'!$C$11,C365))),'[1]Lookup for use classification'!$A$11,IF(OR(ISNUMBER(SEARCH('[1]Lookup for use classification'!$B$12,C365)),ISNUMBER(SEARCH('[1]Lookup for use classification'!$C$12,C365))),'[1]Lookup for use classification'!$A$12,IF(OR(ISNUMBER(SEARCH('[1]Lookup for use classification'!$B$13,C365)),ISNUMBER(SEARCH('[1]Lookup for use classification'!$C$13,C365)),ISNUMBER(SEARCH('[1]Lookup for use classification'!$D$13,C365)),,ISNUMBER(SEARCH('[1]Lookup for use classification'!$C$13,C365)),ISNUMBER(SEARCH('[1]Lookup for use classification'!$E$13,C365))),'[1]Lookup for use classification'!$A$13,IF(OR(ISNUMBER(SEARCH('[1]Lookup for use classification'!$B$14,C365)),ISNUMBER(SEARCH('[1]Lookup for use classification'!$C$14,C365))),'[1]Lookup for use classification'!$A$14,"Other"))))))))))))</f>
        <v>Water &amp; Sewer</v>
      </c>
      <c r="E365" s="169">
        <v>500</v>
      </c>
      <c r="F365" s="168"/>
      <c r="G365" s="170"/>
    </row>
    <row r="366" spans="1:12" hidden="1">
      <c r="A366" s="187" t="s">
        <v>824</v>
      </c>
      <c r="B366" s="167" t="s">
        <v>4456</v>
      </c>
      <c r="C366" s="168" t="s">
        <v>831</v>
      </c>
      <c r="D366" s="6" t="str">
        <f>IF(OR(ISNUMBER(SEARCH('[1]Lookup for use classification'!$B$1,C366)),ISNUMBER(SEARCH('[1]Lookup for use classification'!$C$1,C366)),ISNUMBER(SEARCH('[1]Lookup for use classification'!$D$1,C366)),ISNUMBER(SEARCH('[1]Lookup for use classification'!$E$1,C366))),'[1]Lookup for use classification'!$A$1,IF(ISNUMBER(SEARCH('[1]Lookup for use classification'!$B$2,C366)),'[1]Lookup for use classification'!$A$2,IF(ISNUMBER(SEARCH('[1]Lookup for use classification'!$B$3,C366)),'[1]Lookup for use classification'!$A$3,IF(OR(ISNUMBER(SEARCH('[1]Lookup for use classification'!$B$4,C366)),ISNUMBER(SEARCH('[1]Lookup for use classification'!$C$4,C366)),ISNUMBER(SEARCH('[1]Lookup for use classification'!$D$4,C366)),ISNUMBER(SEARCH('[1]Lookup for use classification'!$E$4,C366))),'[1]Lookup for use classification'!$A$4,IF(OR(ISNUMBER(SEARCH('[1]Lookup for use classification'!$B$5,C366)),ISNUMBER(SEARCH('[1]Lookup for use classification'!$C$5,C366)),ISNUMBER(SEARCH('[1]Lookup for use classification'!$D$5,C366))),'[1]Lookup for use classification'!$A$5,IF(OR(ISNUMBER(SEARCH('[1]Lookup for use classification'!$B$7,C366)),ISNUMBER(SEARCH('[1]Lookup for use classification'!$C$7,C366)),ISNUMBER(SEARCH('[1]Lookup for use classification'!$D$7,C366))),'[1]Lookup for use classification'!$A$7,IF(OR(ISNUMBER(SEARCH('[1]Lookup for use classification'!$B$9,C366)),ISNUMBER(SEARCH('[1]Lookup for use classification'!$C$9,C366)),ISNUMBER(SEARCH('[1]Lookup for use classification'!$D$9,C366)),ISNUMBER(SEARCH('[1]Lookup for use classification'!$E$9,C366)),ISNUMBER(SEARCH('[1]Lookup for use classification'!$F$9,C366)),ISNUMBER(SEARCH('[1]Lookup for use classification'!$G$9,C366)),ISNUMBER(SEARCH('[1]Lookup for use classification'!$H$9,C366)),ISNUMBER(SEARCH('[1]Lookup for use classification'!$I$9,C366)),ISNUMBER(SEARCH('[1]Lookup for use classification'!$J$9,C366)),ISNUMBER(SEARCH('[1]Lookup for use classification'!$K$9,C366))),'[1]Lookup for use classification'!$A$9,IF(OR(ISNUMBER(SEARCH('[1]Lookup for use classification'!$B$10,C366)),ISNUMBER(SEARCH('[1]Lookup for use classification'!$C$10,C366)),ISNUMBER(SEARCH('[1]Lookup for use classification'!$D$10,C366)),ISNUMBER(SEARCH('[1]Lookup for use classification'!$E$10,C366)),ISNUMBER(SEARCH('[1]Lookup for use classification'!$F$10,C366)),ISNUMBER(SEARCH('[1]Lookup for use classification'!$G$10,C366))),'[1]Lookup for use classification'!$A$10,IF(OR(ISNUMBER(SEARCH('[1]Lookup for use classification'!$B$11,C366)),ISNUMBER(SEARCH('[1]Lookup for use classification'!$C$11,C366))),'[1]Lookup for use classification'!$A$11,IF(OR(ISNUMBER(SEARCH('[1]Lookup for use classification'!$B$12,C366)),ISNUMBER(SEARCH('[1]Lookup for use classification'!$C$12,C366))),'[1]Lookup for use classification'!$A$12,IF(OR(ISNUMBER(SEARCH('[1]Lookup for use classification'!$B$13,C366)),ISNUMBER(SEARCH('[1]Lookup for use classification'!$C$13,C366)),ISNUMBER(SEARCH('[1]Lookup for use classification'!$D$13,C366)),,ISNUMBER(SEARCH('[1]Lookup for use classification'!$C$13,C366)),ISNUMBER(SEARCH('[1]Lookup for use classification'!$E$13,C366))),'[1]Lookup for use classification'!$A$13,IF(OR(ISNUMBER(SEARCH('[1]Lookup for use classification'!$B$14,C366)),ISNUMBER(SEARCH('[1]Lookup for use classification'!$C$14,C366))),'[1]Lookup for use classification'!$A$14,"Other"))))))))))))</f>
        <v>Water &amp; Sewer</v>
      </c>
      <c r="E366" s="169">
        <v>1620</v>
      </c>
      <c r="F366" s="168" t="s">
        <v>827</v>
      </c>
      <c r="G366" s="170"/>
    </row>
    <row r="367" spans="1:12" hidden="1">
      <c r="A367" s="138" t="s">
        <v>2188</v>
      </c>
      <c r="B367" s="8" t="str">
        <f>IF(ISNA(VLOOKUP(CONCATENATE(A367,C367),EUS!$B$2:$B$1939,1,FALSE)),"","End Use Study")</f>
        <v>End Use Study</v>
      </c>
      <c r="C367" s="8" t="s">
        <v>3618</v>
      </c>
      <c r="D367" s="6" t="s">
        <v>3615</v>
      </c>
      <c r="E367" s="9">
        <v>3000</v>
      </c>
      <c r="F367" s="9"/>
      <c r="G367" s="9"/>
      <c r="H367" s="164"/>
      <c r="I367" s="164"/>
      <c r="J367" s="7"/>
      <c r="L367" s="6"/>
    </row>
    <row r="368" spans="1:12" hidden="1">
      <c r="A368" s="138" t="s">
        <v>2188</v>
      </c>
      <c r="B368" s="8" t="str">
        <f>IF(ISNA(VLOOKUP(CONCATENATE(A368,C368),EUS!$B$2:$B$1939,1,FALSE)),"","End Use Study")</f>
        <v>End Use Study</v>
      </c>
      <c r="C368" s="8" t="s">
        <v>3617</v>
      </c>
      <c r="D368" s="6" t="s">
        <v>3615</v>
      </c>
      <c r="E368" s="9"/>
      <c r="F368" s="9"/>
      <c r="G368" s="9"/>
      <c r="H368" s="164"/>
      <c r="I368" s="164"/>
      <c r="J368" s="7"/>
      <c r="L368" s="6"/>
    </row>
    <row r="369" spans="1:12" hidden="1">
      <c r="A369" s="138" t="s">
        <v>2188</v>
      </c>
      <c r="B369" s="8" t="str">
        <f>IF(ISNA(VLOOKUP(CONCATENATE(A369,C369),EUS!$B$2:$B$1939,1,FALSE)),"","End Use Study")</f>
        <v>End Use Study</v>
      </c>
      <c r="C369" s="8" t="s">
        <v>3314</v>
      </c>
      <c r="D369" s="6" t="s">
        <v>3315</v>
      </c>
      <c r="E369" s="9"/>
      <c r="F369" s="9"/>
      <c r="G369" s="9"/>
      <c r="H369" s="164"/>
      <c r="I369" s="164"/>
      <c r="J369" s="7"/>
      <c r="L369" s="6"/>
    </row>
    <row r="370" spans="1:12" hidden="1">
      <c r="A370" s="138" t="s">
        <v>2188</v>
      </c>
      <c r="B370" s="8" t="str">
        <f>IF(ISNA(VLOOKUP(CONCATENATE(A370,C370),EUS!$B$2:$B$1939,1,FALSE)),"","End Use Study")</f>
        <v>End Use Study</v>
      </c>
      <c r="C370" s="8" t="s">
        <v>2189</v>
      </c>
      <c r="D370" s="6" t="str">
        <f>IF(OR(ISNUMBER(SEARCH('[1]Lookup for use classification'!$B$1,C370)),ISNUMBER(SEARCH('[1]Lookup for use classification'!$C$1,C370)),ISNUMBER(SEARCH('[1]Lookup for use classification'!$D$1,C370)),ISNUMBER(SEARCH('[1]Lookup for use classification'!$E$1,C370))),'[1]Lookup for use classification'!$A$1,IF(ISNUMBER(SEARCH('[1]Lookup for use classification'!$B$2,C370)),'[1]Lookup for use classification'!$A$2,IF(ISNUMBER(SEARCH('[1]Lookup for use classification'!$B$3,C370)),'[1]Lookup for use classification'!$A$3,IF(OR(ISNUMBER(SEARCH('[1]Lookup for use classification'!$B$4,C370)),ISNUMBER(SEARCH('[1]Lookup for use classification'!$C$4,C370)),ISNUMBER(SEARCH('[1]Lookup for use classification'!$D$4,C370)),ISNUMBER(SEARCH('[1]Lookup for use classification'!$E$4,C370))),'[1]Lookup for use classification'!$A$4,IF(OR(ISNUMBER(SEARCH('[1]Lookup for use classification'!$B$5,C370)),ISNUMBER(SEARCH('[1]Lookup for use classification'!$C$5,C370)),ISNUMBER(SEARCH('[1]Lookup for use classification'!$D$5,C370))),'[1]Lookup for use classification'!$A$5,IF(OR(ISNUMBER(SEARCH('[1]Lookup for use classification'!$B$7,C370)),ISNUMBER(SEARCH('[1]Lookup for use classification'!$C$7,C370)),ISNUMBER(SEARCH('[1]Lookup for use classification'!$D$7,C370))),'[1]Lookup for use classification'!$A$7,IF(OR(ISNUMBER(SEARCH('[1]Lookup for use classification'!$B$9,C370)),ISNUMBER(SEARCH('[1]Lookup for use classification'!$C$9,C370)),ISNUMBER(SEARCH('[1]Lookup for use classification'!$D$9,C370)),ISNUMBER(SEARCH('[1]Lookup for use classification'!$E$9,C370)),ISNUMBER(SEARCH('[1]Lookup for use classification'!$F$9,C370)),ISNUMBER(SEARCH('[1]Lookup for use classification'!$G$9,C370)),ISNUMBER(SEARCH('[1]Lookup for use classification'!$H$9,C370)),ISNUMBER(SEARCH('[1]Lookup for use classification'!$I$9,C370)),ISNUMBER(SEARCH('[1]Lookup for use classification'!$J$9,C370)),ISNUMBER(SEARCH('[1]Lookup for use classification'!$K$9,C370))),'[1]Lookup for use classification'!$A$9,IF(OR(ISNUMBER(SEARCH('[1]Lookup for use classification'!$B$10,C370)),ISNUMBER(SEARCH('[1]Lookup for use classification'!$C$10,C370)),ISNUMBER(SEARCH('[1]Lookup for use classification'!$D$10,C370)),ISNUMBER(SEARCH('[1]Lookup for use classification'!$E$10,C370)),ISNUMBER(SEARCH('[1]Lookup for use classification'!$F$10,C370)),ISNUMBER(SEARCH('[1]Lookup for use classification'!$G$10,C370))),'[1]Lookup for use classification'!$A$10,IF(OR(ISNUMBER(SEARCH('[1]Lookup for use classification'!$B$11,C370)),ISNUMBER(SEARCH('[1]Lookup for use classification'!$C$11,C370))),'[1]Lookup for use classification'!$A$11,IF(OR(ISNUMBER(SEARCH('[1]Lookup for use classification'!$B$12,C370)),ISNUMBER(SEARCH('[1]Lookup for use classification'!$C$12,C370))),'[1]Lookup for use classification'!$A$12,IF(OR(ISNUMBER(SEARCH('[1]Lookup for use classification'!$B$13,C370)),ISNUMBER(SEARCH('[1]Lookup for use classification'!$C$13,C370)),ISNUMBER(SEARCH('[1]Lookup for use classification'!$D$13,C370)),,ISNUMBER(SEARCH('[1]Lookup for use classification'!$C$13,C370)),ISNUMBER(SEARCH('[1]Lookup for use classification'!$E$13,C370))),'[1]Lookup for use classification'!$A$13,IF(OR(ISNUMBER(SEARCH('[1]Lookup for use classification'!$B$14,C370)),ISNUMBER(SEARCH('[1]Lookup for use classification'!$C$14,C370))),'[1]Lookup for use classification'!$A$14,"Other"))))))))))))</f>
        <v>Retail - Other</v>
      </c>
      <c r="E370" s="9"/>
      <c r="F370" s="9"/>
      <c r="G370" s="9"/>
      <c r="H370" s="164"/>
      <c r="I370" s="164"/>
      <c r="J370" s="7"/>
      <c r="L370" s="6"/>
    </row>
    <row r="371" spans="1:12">
      <c r="A371" s="188" t="s">
        <v>102</v>
      </c>
      <c r="B371" s="6" t="s">
        <v>3916</v>
      </c>
      <c r="C371" s="162" t="s">
        <v>3774</v>
      </c>
      <c r="D371" s="165" t="s">
        <v>3615</v>
      </c>
      <c r="E371" s="163"/>
      <c r="F371" s="163"/>
      <c r="G371" s="163"/>
    </row>
    <row r="372" spans="1:12">
      <c r="A372" s="188" t="s">
        <v>102</v>
      </c>
      <c r="B372" s="6" t="s">
        <v>3916</v>
      </c>
      <c r="C372" s="162" t="s">
        <v>3775</v>
      </c>
      <c r="D372" s="165" t="s">
        <v>3615</v>
      </c>
      <c r="E372" s="163"/>
      <c r="F372" s="163"/>
      <c r="G372" s="163"/>
    </row>
    <row r="373" spans="1:12">
      <c r="A373" s="188" t="s">
        <v>102</v>
      </c>
      <c r="B373" s="6" t="s">
        <v>3916</v>
      </c>
      <c r="C373" s="162" t="s">
        <v>3796</v>
      </c>
      <c r="D373" s="165" t="s">
        <v>3615</v>
      </c>
      <c r="E373" s="163"/>
      <c r="F373" s="163"/>
      <c r="G373" s="163"/>
    </row>
    <row r="374" spans="1:12">
      <c r="A374" s="185" t="s">
        <v>102</v>
      </c>
      <c r="B374" s="8" t="s">
        <v>6055</v>
      </c>
      <c r="C374" s="162"/>
      <c r="D374" s="165" t="s">
        <v>3335</v>
      </c>
      <c r="E374" s="163">
        <v>259758</v>
      </c>
      <c r="F374" s="163"/>
      <c r="G374" s="163"/>
      <c r="H374" s="164"/>
      <c r="I374" s="164"/>
      <c r="K374" s="163"/>
    </row>
    <row r="375" spans="1:12">
      <c r="A375" s="188" t="s">
        <v>102</v>
      </c>
      <c r="B375" s="6" t="s">
        <v>3916</v>
      </c>
      <c r="C375" s="162" t="s">
        <v>3729</v>
      </c>
      <c r="D375" s="165" t="s">
        <v>3325</v>
      </c>
      <c r="E375" s="163"/>
      <c r="F375" s="163"/>
      <c r="G375" s="163"/>
    </row>
    <row r="376" spans="1:12">
      <c r="A376" s="188" t="s">
        <v>102</v>
      </c>
      <c r="B376" s="6" t="s">
        <v>3916</v>
      </c>
      <c r="C376" s="162" t="s">
        <v>3899</v>
      </c>
      <c r="D376" s="6" t="s">
        <v>3325</v>
      </c>
      <c r="E376" s="163"/>
      <c r="F376" s="163"/>
      <c r="G376" s="163"/>
    </row>
    <row r="377" spans="1:12">
      <c r="A377" s="188" t="s">
        <v>102</v>
      </c>
      <c r="B377" s="6" t="s">
        <v>3916</v>
      </c>
      <c r="C377" s="162" t="s">
        <v>3900</v>
      </c>
      <c r="D377" s="6" t="s">
        <v>3325</v>
      </c>
      <c r="E377" s="163"/>
      <c r="F377" s="163"/>
      <c r="G377" s="163"/>
    </row>
    <row r="378" spans="1:12">
      <c r="A378" s="188" t="s">
        <v>102</v>
      </c>
      <c r="B378" s="6" t="s">
        <v>3916</v>
      </c>
      <c r="C378" s="162" t="s">
        <v>3901</v>
      </c>
      <c r="D378" s="6" t="s">
        <v>3325</v>
      </c>
      <c r="E378" s="163"/>
      <c r="F378" s="163"/>
      <c r="G378" s="163"/>
    </row>
    <row r="379" spans="1:12">
      <c r="A379" s="188" t="s">
        <v>102</v>
      </c>
      <c r="B379" s="6" t="s">
        <v>3916</v>
      </c>
      <c r="C379" s="162" t="s">
        <v>3902</v>
      </c>
      <c r="D379" s="6" t="s">
        <v>2233</v>
      </c>
      <c r="E379" s="163"/>
      <c r="F379" s="163"/>
      <c r="G379" s="163"/>
    </row>
    <row r="380" spans="1:12">
      <c r="A380" s="188" t="s">
        <v>102</v>
      </c>
      <c r="B380" s="6" t="s">
        <v>3916</v>
      </c>
      <c r="C380" s="162" t="s">
        <v>3903</v>
      </c>
      <c r="D380" s="6" t="s">
        <v>3325</v>
      </c>
      <c r="E380" s="163"/>
      <c r="F380" s="163"/>
      <c r="G380" s="163"/>
    </row>
    <row r="381" spans="1:12">
      <c r="A381" s="188" t="s">
        <v>102</v>
      </c>
      <c r="B381" s="6" t="s">
        <v>3916</v>
      </c>
      <c r="C381" s="162" t="s">
        <v>3909</v>
      </c>
      <c r="D381" s="6" t="s">
        <v>2233</v>
      </c>
      <c r="E381" s="163"/>
      <c r="F381" s="163"/>
      <c r="G381" s="163"/>
    </row>
    <row r="382" spans="1:12">
      <c r="A382" s="188" t="s">
        <v>102</v>
      </c>
      <c r="B382" s="6" t="s">
        <v>3916</v>
      </c>
      <c r="C382" s="162" t="s">
        <v>3910</v>
      </c>
      <c r="D382" s="6" t="s">
        <v>2233</v>
      </c>
      <c r="E382" s="163"/>
      <c r="F382" s="163"/>
      <c r="G382" s="163"/>
    </row>
    <row r="383" spans="1:12">
      <c r="A383" s="187" t="s">
        <v>102</v>
      </c>
      <c r="B383" s="167" t="s">
        <v>4456</v>
      </c>
      <c r="C383" s="174" t="s">
        <v>111</v>
      </c>
      <c r="D383" s="6" t="str">
        <f>IF(OR(ISNUMBER(SEARCH('[1]Lookup for use classification'!$B$1,C383)),ISNUMBER(SEARCH('[1]Lookup for use classification'!$C$1,C383)),ISNUMBER(SEARCH('[1]Lookup for use classification'!$D$1,C383)),ISNUMBER(SEARCH('[1]Lookup for use classification'!$E$1,C383))),'[1]Lookup for use classification'!$A$1,IF(ISNUMBER(SEARCH('[1]Lookup for use classification'!$B$2,C383)),'[1]Lookup for use classification'!$A$2,IF(ISNUMBER(SEARCH('[1]Lookup for use classification'!$B$3,C383)),'[1]Lookup for use classification'!$A$3,IF(OR(ISNUMBER(SEARCH('[1]Lookup for use classification'!$B$4,C383)),ISNUMBER(SEARCH('[1]Lookup for use classification'!$C$4,C383)),ISNUMBER(SEARCH('[1]Lookup for use classification'!$D$4,C383)),ISNUMBER(SEARCH('[1]Lookup for use classification'!$E$4,C383))),'[1]Lookup for use classification'!$A$4,IF(OR(ISNUMBER(SEARCH('[1]Lookup for use classification'!$B$5,C383)),ISNUMBER(SEARCH('[1]Lookup for use classification'!$C$5,C383)),ISNUMBER(SEARCH('[1]Lookup for use classification'!$D$5,C383))),'[1]Lookup for use classification'!$A$5,IF(OR(ISNUMBER(SEARCH('[1]Lookup for use classification'!$B$7,C383)),ISNUMBER(SEARCH('[1]Lookup for use classification'!$C$7,C383)),ISNUMBER(SEARCH('[1]Lookup for use classification'!$D$7,C383))),'[1]Lookup for use classification'!$A$7,IF(OR(ISNUMBER(SEARCH('[1]Lookup for use classification'!$B$9,C383)),ISNUMBER(SEARCH('[1]Lookup for use classification'!$C$9,C383)),ISNUMBER(SEARCH('[1]Lookup for use classification'!$D$9,C383)),ISNUMBER(SEARCH('[1]Lookup for use classification'!$E$9,C383)),ISNUMBER(SEARCH('[1]Lookup for use classification'!$F$9,C383)),ISNUMBER(SEARCH('[1]Lookup for use classification'!$G$9,C383)),ISNUMBER(SEARCH('[1]Lookup for use classification'!$H$9,C383)),ISNUMBER(SEARCH('[1]Lookup for use classification'!$I$9,C383)),ISNUMBER(SEARCH('[1]Lookup for use classification'!$J$9,C383)),ISNUMBER(SEARCH('[1]Lookup for use classification'!$K$9,C383))),'[1]Lookup for use classification'!$A$9,IF(OR(ISNUMBER(SEARCH('[1]Lookup for use classification'!$B$10,C383)),ISNUMBER(SEARCH('[1]Lookup for use classification'!$C$10,C383)),ISNUMBER(SEARCH('[1]Lookup for use classification'!$D$10,C383)),ISNUMBER(SEARCH('[1]Lookup for use classification'!$E$10,C383)),ISNUMBER(SEARCH('[1]Lookup for use classification'!$F$10,C383)),ISNUMBER(SEARCH('[1]Lookup for use classification'!$G$10,C383))),'[1]Lookup for use classification'!$A$10,IF(OR(ISNUMBER(SEARCH('[1]Lookup for use classification'!$B$11,C383)),ISNUMBER(SEARCH('[1]Lookup for use classification'!$C$11,C383))),'[1]Lookup for use classification'!$A$11,IF(OR(ISNUMBER(SEARCH('[1]Lookup for use classification'!$B$12,C383)),ISNUMBER(SEARCH('[1]Lookup for use classification'!$C$12,C383))),'[1]Lookup for use classification'!$A$12,IF(OR(ISNUMBER(SEARCH('[1]Lookup for use classification'!$B$13,C383)),ISNUMBER(SEARCH('[1]Lookup for use classification'!$C$13,C383)),ISNUMBER(SEARCH('[1]Lookup for use classification'!$D$13,C383)),,ISNUMBER(SEARCH('[1]Lookup for use classification'!$C$13,C383)),ISNUMBER(SEARCH('[1]Lookup for use classification'!$E$13,C383))),'[1]Lookup for use classification'!$A$13,IF(OR(ISNUMBER(SEARCH('[1]Lookup for use classification'!$B$14,C383)),ISNUMBER(SEARCH('[1]Lookup for use classification'!$C$14,C383))),'[1]Lookup for use classification'!$A$14,"Other"))))))))))))</f>
        <v>Food Service and Drinking Places</v>
      </c>
      <c r="E383" s="175">
        <v>4800</v>
      </c>
      <c r="F383" s="176"/>
      <c r="G383" s="176"/>
    </row>
    <row r="384" spans="1:12">
      <c r="A384" s="188" t="s">
        <v>102</v>
      </c>
      <c r="B384" s="6" t="s">
        <v>3916</v>
      </c>
      <c r="C384" s="162" t="s">
        <v>3838</v>
      </c>
      <c r="D384" s="165" t="s">
        <v>3315</v>
      </c>
      <c r="E384" s="163"/>
      <c r="F384" s="163"/>
      <c r="G384" s="163"/>
    </row>
    <row r="385" spans="1:7">
      <c r="A385" s="188" t="s">
        <v>102</v>
      </c>
      <c r="B385" s="6" t="s">
        <v>3916</v>
      </c>
      <c r="C385" s="162" t="s">
        <v>3890</v>
      </c>
      <c r="D385" s="165" t="s">
        <v>3315</v>
      </c>
      <c r="E385" s="163"/>
      <c r="F385" s="163"/>
      <c r="G385" s="163"/>
    </row>
    <row r="386" spans="1:7">
      <c r="A386" s="188" t="s">
        <v>102</v>
      </c>
      <c r="B386" s="6" t="s">
        <v>3916</v>
      </c>
      <c r="C386" s="162" t="s">
        <v>3891</v>
      </c>
      <c r="D386" s="165" t="s">
        <v>3315</v>
      </c>
      <c r="E386" s="163"/>
      <c r="F386" s="163"/>
      <c r="G386" s="163"/>
    </row>
    <row r="387" spans="1:7">
      <c r="A387" s="188" t="s">
        <v>102</v>
      </c>
      <c r="B387" s="6" t="s">
        <v>3916</v>
      </c>
      <c r="C387" s="162" t="s">
        <v>3892</v>
      </c>
      <c r="D387" s="165" t="s">
        <v>3315</v>
      </c>
      <c r="E387" s="163"/>
      <c r="F387" s="163"/>
      <c r="G387" s="163"/>
    </row>
    <row r="388" spans="1:7">
      <c r="A388" s="188" t="s">
        <v>102</v>
      </c>
      <c r="B388" s="6" t="s">
        <v>3916</v>
      </c>
      <c r="C388" s="162" t="s">
        <v>3893</v>
      </c>
      <c r="D388" s="165" t="s">
        <v>3315</v>
      </c>
      <c r="E388" s="163"/>
      <c r="F388" s="163"/>
      <c r="G388" s="163"/>
    </row>
    <row r="389" spans="1:7">
      <c r="A389" s="188" t="s">
        <v>102</v>
      </c>
      <c r="B389" s="6" t="s">
        <v>3916</v>
      </c>
      <c r="C389" s="162" t="s">
        <v>3894</v>
      </c>
      <c r="D389" s="165" t="s">
        <v>3315</v>
      </c>
      <c r="E389" s="163"/>
      <c r="F389" s="163"/>
      <c r="G389" s="163"/>
    </row>
    <row r="390" spans="1:7">
      <c r="A390" s="188" t="s">
        <v>102</v>
      </c>
      <c r="B390" s="6" t="s">
        <v>3916</v>
      </c>
      <c r="C390" s="162" t="s">
        <v>3895</v>
      </c>
      <c r="D390" s="165" t="s">
        <v>3315</v>
      </c>
      <c r="E390" s="163"/>
      <c r="F390" s="163"/>
      <c r="G390" s="163"/>
    </row>
    <row r="391" spans="1:7">
      <c r="A391" s="188" t="s">
        <v>102</v>
      </c>
      <c r="B391" s="6" t="s">
        <v>3916</v>
      </c>
      <c r="C391" s="162" t="s">
        <v>3896</v>
      </c>
      <c r="D391" s="165" t="s">
        <v>3315</v>
      </c>
      <c r="E391" s="163"/>
      <c r="F391" s="163"/>
      <c r="G391" s="163"/>
    </row>
    <row r="392" spans="1:7">
      <c r="A392" s="188" t="s">
        <v>102</v>
      </c>
      <c r="B392" s="6" t="s">
        <v>3916</v>
      </c>
      <c r="C392" s="162" t="s">
        <v>3897</v>
      </c>
      <c r="D392" s="165" t="s">
        <v>3315</v>
      </c>
      <c r="E392" s="163"/>
      <c r="F392" s="163"/>
      <c r="G392" s="163"/>
    </row>
    <row r="393" spans="1:7">
      <c r="A393" s="188" t="s">
        <v>102</v>
      </c>
      <c r="B393" s="6" t="s">
        <v>3916</v>
      </c>
      <c r="C393" s="162" t="s">
        <v>3898</v>
      </c>
      <c r="D393" s="165" t="s">
        <v>3315</v>
      </c>
      <c r="E393" s="163"/>
      <c r="F393" s="163"/>
      <c r="G393" s="163"/>
    </row>
    <row r="394" spans="1:7">
      <c r="A394" s="187" t="s">
        <v>102</v>
      </c>
      <c r="B394" s="167" t="s">
        <v>4456</v>
      </c>
      <c r="C394" s="190" t="s">
        <v>114</v>
      </c>
      <c r="D394" s="6" t="str">
        <f>IF(OR(ISNUMBER(SEARCH('[1]Lookup for use classification'!$B$1,C394)),ISNUMBER(SEARCH('[1]Lookup for use classification'!$C$1,C394)),ISNUMBER(SEARCH('[1]Lookup for use classification'!$D$1,C394)),ISNUMBER(SEARCH('[1]Lookup for use classification'!$E$1,C394))),'[1]Lookup for use classification'!$A$1,IF(ISNUMBER(SEARCH('[1]Lookup for use classification'!$B$2,C394)),'[1]Lookup for use classification'!$A$2,IF(ISNUMBER(SEARCH('[1]Lookup for use classification'!$B$3,C394)),'[1]Lookup for use classification'!$A$3,IF(OR(ISNUMBER(SEARCH('[1]Lookup for use classification'!$B$4,C394)),ISNUMBER(SEARCH('[1]Lookup for use classification'!$C$4,C394)),ISNUMBER(SEARCH('[1]Lookup for use classification'!$D$4,C394)),ISNUMBER(SEARCH('[1]Lookup for use classification'!$E$4,C394))),'[1]Lookup for use classification'!$A$4,IF(OR(ISNUMBER(SEARCH('[1]Lookup for use classification'!$B$5,C394)),ISNUMBER(SEARCH('[1]Lookup for use classification'!$C$5,C394)),ISNUMBER(SEARCH('[1]Lookup for use classification'!$D$5,C394))),'[1]Lookup for use classification'!$A$5,IF(OR(ISNUMBER(SEARCH('[1]Lookup for use classification'!$B$7,C394)),ISNUMBER(SEARCH('[1]Lookup for use classification'!$C$7,C394)),ISNUMBER(SEARCH('[1]Lookup for use classification'!$D$7,C394))),'[1]Lookup for use classification'!$A$7,IF(OR(ISNUMBER(SEARCH('[1]Lookup for use classification'!$B$9,C394)),ISNUMBER(SEARCH('[1]Lookup for use classification'!$C$9,C394)),ISNUMBER(SEARCH('[1]Lookup for use classification'!$D$9,C394)),ISNUMBER(SEARCH('[1]Lookup for use classification'!$E$9,C394)),ISNUMBER(SEARCH('[1]Lookup for use classification'!$F$9,C394)),ISNUMBER(SEARCH('[1]Lookup for use classification'!$G$9,C394)),ISNUMBER(SEARCH('[1]Lookup for use classification'!$H$9,C394)),ISNUMBER(SEARCH('[1]Lookup for use classification'!$I$9,C394)),ISNUMBER(SEARCH('[1]Lookup for use classification'!$J$9,C394)),ISNUMBER(SEARCH('[1]Lookup for use classification'!$K$9,C394))),'[1]Lookup for use classification'!$A$9,IF(OR(ISNUMBER(SEARCH('[1]Lookup for use classification'!$B$10,C394)),ISNUMBER(SEARCH('[1]Lookup for use classification'!$C$10,C394)),ISNUMBER(SEARCH('[1]Lookup for use classification'!$D$10,C394)),ISNUMBER(SEARCH('[1]Lookup for use classification'!$E$10,C394)),ISNUMBER(SEARCH('[1]Lookup for use classification'!$F$10,C394)),ISNUMBER(SEARCH('[1]Lookup for use classification'!$G$10,C394))),'[1]Lookup for use classification'!$A$10,IF(OR(ISNUMBER(SEARCH('[1]Lookup for use classification'!$B$11,C394)),ISNUMBER(SEARCH('[1]Lookup for use classification'!$C$11,C394))),'[1]Lookup for use classification'!$A$11,IF(OR(ISNUMBER(SEARCH('[1]Lookup for use classification'!$B$12,C394)),ISNUMBER(SEARCH('[1]Lookup for use classification'!$C$12,C394))),'[1]Lookup for use classification'!$A$12,IF(OR(ISNUMBER(SEARCH('[1]Lookup for use classification'!$B$13,C394)),ISNUMBER(SEARCH('[1]Lookup for use classification'!$C$13,C394)),ISNUMBER(SEARCH('[1]Lookup for use classification'!$D$13,C394)),,ISNUMBER(SEARCH('[1]Lookup for use classification'!$C$13,C394)),ISNUMBER(SEARCH('[1]Lookup for use classification'!$E$13,C394))),'[1]Lookup for use classification'!$A$13,IF(OR(ISNUMBER(SEARCH('[1]Lookup for use classification'!$B$14,C394)),ISNUMBER(SEARCH('[1]Lookup for use classification'!$C$14,C394))),'[1]Lookup for use classification'!$A$14,"Other"))))))))))))</f>
        <v>Health Care - Hospitals</v>
      </c>
      <c r="E394" s="191">
        <v>67000</v>
      </c>
      <c r="F394" s="192"/>
      <c r="G394" s="192"/>
    </row>
    <row r="395" spans="1:7">
      <c r="A395" s="188" t="s">
        <v>102</v>
      </c>
      <c r="B395" s="6" t="s">
        <v>3916</v>
      </c>
      <c r="C395" s="162" t="s">
        <v>3740</v>
      </c>
      <c r="D395" s="165" t="s">
        <v>3232</v>
      </c>
      <c r="E395" s="163"/>
      <c r="F395" s="163"/>
      <c r="G395" s="163"/>
    </row>
    <row r="396" spans="1:7">
      <c r="A396" s="188" t="s">
        <v>102</v>
      </c>
      <c r="B396" s="6" t="s">
        <v>3916</v>
      </c>
      <c r="C396" s="162" t="s">
        <v>3846</v>
      </c>
      <c r="D396" s="165" t="s">
        <v>3232</v>
      </c>
      <c r="E396" s="163"/>
      <c r="F396" s="163"/>
      <c r="G396" s="163"/>
    </row>
    <row r="397" spans="1:7" ht="19.5" customHeight="1">
      <c r="A397" s="188" t="s">
        <v>102</v>
      </c>
      <c r="B397" s="6" t="s">
        <v>3916</v>
      </c>
      <c r="C397" s="162" t="s">
        <v>3847</v>
      </c>
      <c r="D397" s="165" t="s">
        <v>3232</v>
      </c>
      <c r="E397" s="163"/>
      <c r="F397" s="163"/>
      <c r="G397" s="163"/>
    </row>
    <row r="398" spans="1:7">
      <c r="A398" s="193" t="s">
        <v>102</v>
      </c>
      <c r="B398" s="6" t="s">
        <v>3916</v>
      </c>
      <c r="C398" s="162" t="s">
        <v>3881</v>
      </c>
      <c r="D398" s="165" t="s">
        <v>3232</v>
      </c>
      <c r="E398" s="163"/>
      <c r="F398" s="163"/>
      <c r="G398" s="163"/>
    </row>
    <row r="399" spans="1:7">
      <c r="A399" s="193" t="s">
        <v>102</v>
      </c>
      <c r="B399" s="6" t="s">
        <v>6426</v>
      </c>
      <c r="C399" s="162" t="s">
        <v>3884</v>
      </c>
      <c r="D399" s="165" t="s">
        <v>3232</v>
      </c>
      <c r="E399" s="163">
        <v>100000</v>
      </c>
      <c r="F399" s="163"/>
      <c r="G399" s="163"/>
    </row>
    <row r="400" spans="1:7">
      <c r="A400" s="193" t="s">
        <v>102</v>
      </c>
      <c r="B400" s="6" t="s">
        <v>3916</v>
      </c>
      <c r="C400" s="162" t="s">
        <v>3885</v>
      </c>
      <c r="D400" s="165" t="s">
        <v>3232</v>
      </c>
      <c r="E400" s="163"/>
      <c r="F400" s="163"/>
      <c r="G400" s="163"/>
    </row>
    <row r="401" spans="1:10">
      <c r="A401" s="193" t="s">
        <v>102</v>
      </c>
      <c r="B401" s="6" t="s">
        <v>3916</v>
      </c>
      <c r="C401" s="162" t="s">
        <v>3886</v>
      </c>
      <c r="D401" s="165" t="s">
        <v>3232</v>
      </c>
      <c r="E401" s="163"/>
      <c r="F401" s="163"/>
      <c r="G401" s="163"/>
    </row>
    <row r="402" spans="1:10">
      <c r="A402" s="193" t="s">
        <v>102</v>
      </c>
      <c r="B402" s="6" t="s">
        <v>3916</v>
      </c>
      <c r="C402" s="162" t="s">
        <v>3887</v>
      </c>
      <c r="D402" s="165" t="s">
        <v>3232</v>
      </c>
    </row>
    <row r="403" spans="1:10">
      <c r="A403" s="193" t="s">
        <v>102</v>
      </c>
      <c r="B403" s="6" t="s">
        <v>3916</v>
      </c>
      <c r="C403" s="162" t="s">
        <v>3888</v>
      </c>
      <c r="D403" s="165" t="s">
        <v>3232</v>
      </c>
      <c r="E403" s="163"/>
      <c r="F403" s="163"/>
      <c r="G403" s="163"/>
    </row>
    <row r="404" spans="1:10">
      <c r="A404" s="188" t="s">
        <v>102</v>
      </c>
      <c r="B404" s="8" t="str">
        <f>IF(ISNA(VLOOKUP(CONCATENATE(A404,C404),ARIS!$A$1:$A$959,1,FALSE)),"","ARIS")</f>
        <v>ARIS</v>
      </c>
      <c r="C404" s="162" t="s">
        <v>3021</v>
      </c>
      <c r="D404" s="165" t="s">
        <v>377</v>
      </c>
      <c r="E404" s="163">
        <v>7623</v>
      </c>
      <c r="F404" s="163"/>
      <c r="G404" s="163"/>
      <c r="H404" s="164">
        <v>4554</v>
      </c>
      <c r="I404" s="164"/>
      <c r="J404" s="165">
        <v>74388.668319999997</v>
      </c>
    </row>
    <row r="405" spans="1:10">
      <c r="A405" s="188" t="s">
        <v>102</v>
      </c>
      <c r="B405" s="8" t="str">
        <f>IF(ISNA(VLOOKUP(CONCATENATE(A405,C405),ARIS!$A$1:$A$959,1,FALSE)),"","ARIS")</f>
        <v>ARIS</v>
      </c>
      <c r="C405" s="162" t="s">
        <v>3020</v>
      </c>
      <c r="D405" s="165" t="s">
        <v>377</v>
      </c>
      <c r="E405" s="163">
        <v>28820</v>
      </c>
      <c r="F405" s="163"/>
      <c r="G405" s="163"/>
      <c r="H405" s="164">
        <v>29284.729927007298</v>
      </c>
      <c r="I405" s="164"/>
      <c r="J405" s="165">
        <v>374883.37391999998</v>
      </c>
    </row>
    <row r="406" spans="1:10">
      <c r="A406" s="193" t="s">
        <v>102</v>
      </c>
      <c r="B406" s="6" t="s">
        <v>3916</v>
      </c>
      <c r="C406" s="162" t="s">
        <v>3725</v>
      </c>
      <c r="D406" s="165" t="s">
        <v>377</v>
      </c>
      <c r="E406" s="163"/>
      <c r="F406" s="163"/>
      <c r="G406" s="163"/>
    </row>
    <row r="407" spans="1:10">
      <c r="A407" s="193" t="s">
        <v>102</v>
      </c>
      <c r="B407" s="6" t="s">
        <v>3916</v>
      </c>
      <c r="C407" s="162" t="s">
        <v>3738</v>
      </c>
      <c r="D407" s="165" t="s">
        <v>377</v>
      </c>
      <c r="E407" s="163"/>
      <c r="F407" s="163"/>
      <c r="G407" s="163"/>
    </row>
    <row r="408" spans="1:10">
      <c r="A408" s="193" t="s">
        <v>102</v>
      </c>
      <c r="B408" s="6" t="s">
        <v>3916</v>
      </c>
      <c r="C408" s="162" t="s">
        <v>3744</v>
      </c>
      <c r="D408" s="165" t="s">
        <v>377</v>
      </c>
      <c r="E408" s="163"/>
      <c r="F408" s="163"/>
      <c r="G408" s="163"/>
    </row>
    <row r="409" spans="1:10">
      <c r="A409" s="193" t="s">
        <v>102</v>
      </c>
      <c r="B409" s="6" t="s">
        <v>3916</v>
      </c>
      <c r="C409" s="162" t="s">
        <v>3749</v>
      </c>
      <c r="D409" s="165" t="s">
        <v>377</v>
      </c>
      <c r="E409" s="163"/>
      <c r="F409" s="163"/>
      <c r="G409" s="163"/>
    </row>
    <row r="410" spans="1:10">
      <c r="A410" s="193" t="s">
        <v>102</v>
      </c>
      <c r="B410" s="6" t="s">
        <v>3916</v>
      </c>
      <c r="C410" s="162" t="s">
        <v>3758</v>
      </c>
      <c r="D410" s="165" t="s">
        <v>377</v>
      </c>
      <c r="E410" s="163"/>
      <c r="F410" s="163"/>
      <c r="G410" s="163"/>
    </row>
    <row r="411" spans="1:10">
      <c r="A411" s="193" t="s">
        <v>102</v>
      </c>
      <c r="B411" s="6" t="s">
        <v>3916</v>
      </c>
      <c r="C411" s="162" t="s">
        <v>3789</v>
      </c>
      <c r="D411" s="165" t="s">
        <v>377</v>
      </c>
      <c r="E411" s="163"/>
      <c r="F411" s="163"/>
      <c r="G411" s="163"/>
    </row>
    <row r="412" spans="1:10">
      <c r="A412" s="193" t="s">
        <v>102</v>
      </c>
      <c r="B412" s="6" t="s">
        <v>3916</v>
      </c>
      <c r="C412" s="162" t="s">
        <v>3842</v>
      </c>
      <c r="D412" s="165" t="s">
        <v>377</v>
      </c>
      <c r="E412" s="163"/>
      <c r="F412" s="163"/>
      <c r="G412" s="163"/>
    </row>
    <row r="413" spans="1:10">
      <c r="A413" s="193" t="s">
        <v>102</v>
      </c>
      <c r="B413" s="6" t="s">
        <v>3916</v>
      </c>
      <c r="C413" s="162" t="s">
        <v>3842</v>
      </c>
      <c r="D413" s="165" t="s">
        <v>377</v>
      </c>
      <c r="E413" s="163"/>
      <c r="F413" s="163"/>
      <c r="G413" s="163"/>
    </row>
    <row r="414" spans="1:10">
      <c r="A414" s="193" t="s">
        <v>102</v>
      </c>
      <c r="B414" s="6" t="s">
        <v>3916</v>
      </c>
      <c r="C414" s="162" t="s">
        <v>3842</v>
      </c>
      <c r="D414" s="165" t="s">
        <v>377</v>
      </c>
      <c r="E414" s="163"/>
      <c r="F414" s="163"/>
      <c r="G414" s="163"/>
    </row>
    <row r="415" spans="1:10">
      <c r="A415" s="193" t="s">
        <v>102</v>
      </c>
      <c r="B415" s="6" t="s">
        <v>3916</v>
      </c>
      <c r="C415" s="162" t="s">
        <v>3842</v>
      </c>
      <c r="D415" s="165" t="s">
        <v>377</v>
      </c>
      <c r="E415" s="163"/>
      <c r="F415" s="163"/>
      <c r="G415" s="163"/>
    </row>
    <row r="416" spans="1:10">
      <c r="A416" s="193" t="s">
        <v>102</v>
      </c>
      <c r="B416" s="6" t="s">
        <v>3916</v>
      </c>
      <c r="C416" s="162" t="s">
        <v>3842</v>
      </c>
      <c r="D416" s="165" t="s">
        <v>377</v>
      </c>
      <c r="E416" s="163"/>
      <c r="F416" s="163"/>
      <c r="G416" s="163"/>
    </row>
    <row r="417" spans="1:10">
      <c r="A417" s="193" t="s">
        <v>102</v>
      </c>
      <c r="B417" s="6" t="s">
        <v>3916</v>
      </c>
      <c r="C417" s="162" t="s">
        <v>3843</v>
      </c>
      <c r="D417" s="165" t="s">
        <v>377</v>
      </c>
      <c r="E417" s="163"/>
      <c r="F417" s="163"/>
      <c r="G417" s="163"/>
    </row>
    <row r="418" spans="1:10">
      <c r="A418" s="193" t="s">
        <v>102</v>
      </c>
      <c r="B418" s="6" t="s">
        <v>3916</v>
      </c>
      <c r="C418" s="162" t="s">
        <v>3844</v>
      </c>
      <c r="D418" s="165" t="s">
        <v>377</v>
      </c>
      <c r="E418" s="163"/>
      <c r="F418" s="163"/>
      <c r="G418" s="163"/>
    </row>
    <row r="419" spans="1:10">
      <c r="A419" s="193" t="s">
        <v>102</v>
      </c>
      <c r="B419" s="6" t="s">
        <v>3916</v>
      </c>
      <c r="C419" s="162" t="s">
        <v>3845</v>
      </c>
      <c r="D419" s="165" t="s">
        <v>377</v>
      </c>
      <c r="E419" s="163"/>
      <c r="F419" s="163"/>
      <c r="G419" s="163"/>
    </row>
    <row r="420" spans="1:10">
      <c r="A420" s="193" t="s">
        <v>102</v>
      </c>
      <c r="B420" s="6" t="s">
        <v>3916</v>
      </c>
      <c r="C420" s="162" t="s">
        <v>1221</v>
      </c>
      <c r="D420" s="165" t="s">
        <v>377</v>
      </c>
      <c r="E420" s="163"/>
      <c r="F420" s="163"/>
      <c r="G420" s="163"/>
    </row>
    <row r="421" spans="1:10">
      <c r="A421" s="193" t="s">
        <v>102</v>
      </c>
      <c r="B421" s="6" t="s">
        <v>3916</v>
      </c>
      <c r="C421" s="162" t="s">
        <v>3912</v>
      </c>
      <c r="D421" s="165" t="s">
        <v>377</v>
      </c>
      <c r="E421" s="163"/>
      <c r="F421" s="163"/>
      <c r="G421" s="163"/>
    </row>
    <row r="422" spans="1:10">
      <c r="A422" s="193" t="s">
        <v>102</v>
      </c>
      <c r="B422" s="6" t="s">
        <v>3916</v>
      </c>
      <c r="C422" s="162" t="s">
        <v>3914</v>
      </c>
      <c r="D422" s="165" t="s">
        <v>377</v>
      </c>
      <c r="E422" s="163"/>
      <c r="F422" s="163"/>
      <c r="G422" s="163"/>
    </row>
    <row r="423" spans="1:10">
      <c r="A423" s="193" t="s">
        <v>102</v>
      </c>
      <c r="B423" s="6" t="s">
        <v>3916</v>
      </c>
      <c r="C423" s="162" t="s">
        <v>3915</v>
      </c>
      <c r="D423" s="165" t="s">
        <v>377</v>
      </c>
      <c r="E423" s="163"/>
      <c r="F423" s="163"/>
      <c r="G423" s="163"/>
    </row>
    <row r="424" spans="1:10">
      <c r="A424" s="187" t="s">
        <v>102</v>
      </c>
      <c r="B424" s="167" t="s">
        <v>4456</v>
      </c>
      <c r="C424" s="174" t="s">
        <v>107</v>
      </c>
      <c r="D424" s="6" t="str">
        <f>IF(OR(ISNUMBER(SEARCH('[1]Lookup for use classification'!$B$1,C424)),ISNUMBER(SEARCH('[1]Lookup for use classification'!$C$1,C424)),ISNUMBER(SEARCH('[1]Lookup for use classification'!$D$1,C424)),ISNUMBER(SEARCH('[1]Lookup for use classification'!$E$1,C424))),'[1]Lookup for use classification'!$A$1,IF(ISNUMBER(SEARCH('[1]Lookup for use classification'!$B$2,C424)),'[1]Lookup for use classification'!$A$2,IF(ISNUMBER(SEARCH('[1]Lookup for use classification'!$B$3,C424)),'[1]Lookup for use classification'!$A$3,IF(OR(ISNUMBER(SEARCH('[1]Lookup for use classification'!$B$4,C424)),ISNUMBER(SEARCH('[1]Lookup for use classification'!$C$4,C424)),ISNUMBER(SEARCH('[1]Lookup for use classification'!$D$4,C424)),ISNUMBER(SEARCH('[1]Lookup for use classification'!$E$4,C424))),'[1]Lookup for use classification'!$A$4,IF(OR(ISNUMBER(SEARCH('[1]Lookup for use classification'!$B$5,C424)),ISNUMBER(SEARCH('[1]Lookup for use classification'!$C$5,C424)),ISNUMBER(SEARCH('[1]Lookup for use classification'!$D$5,C424))),'[1]Lookup for use classification'!$A$5,IF(OR(ISNUMBER(SEARCH('[1]Lookup for use classification'!$B$7,C424)),ISNUMBER(SEARCH('[1]Lookup for use classification'!$C$7,C424)),ISNUMBER(SEARCH('[1]Lookup for use classification'!$D$7,C424))),'[1]Lookup for use classification'!$A$7,IF(OR(ISNUMBER(SEARCH('[1]Lookup for use classification'!$B$9,C424)),ISNUMBER(SEARCH('[1]Lookup for use classification'!$C$9,C424)),ISNUMBER(SEARCH('[1]Lookup for use classification'!$D$9,C424)),ISNUMBER(SEARCH('[1]Lookup for use classification'!$E$9,C424)),ISNUMBER(SEARCH('[1]Lookup for use classification'!$F$9,C424)),ISNUMBER(SEARCH('[1]Lookup for use classification'!$G$9,C424)),ISNUMBER(SEARCH('[1]Lookup for use classification'!$H$9,C424)),ISNUMBER(SEARCH('[1]Lookup for use classification'!$I$9,C424)),ISNUMBER(SEARCH('[1]Lookup for use classification'!$J$9,C424)),ISNUMBER(SEARCH('[1]Lookup for use classification'!$K$9,C424))),'[1]Lookup for use classification'!$A$9,IF(OR(ISNUMBER(SEARCH('[1]Lookup for use classification'!$B$10,C424)),ISNUMBER(SEARCH('[1]Lookup for use classification'!$C$10,C424)),ISNUMBER(SEARCH('[1]Lookup for use classification'!$D$10,C424)),ISNUMBER(SEARCH('[1]Lookup for use classification'!$E$10,C424)),ISNUMBER(SEARCH('[1]Lookup for use classification'!$F$10,C424)),ISNUMBER(SEARCH('[1]Lookup for use classification'!$G$10,C424))),'[1]Lookup for use classification'!$A$10,IF(OR(ISNUMBER(SEARCH('[1]Lookup for use classification'!$B$11,C424)),ISNUMBER(SEARCH('[1]Lookup for use classification'!$C$11,C424))),'[1]Lookup for use classification'!$A$11,IF(OR(ISNUMBER(SEARCH('[1]Lookup for use classification'!$B$12,C424)),ISNUMBER(SEARCH('[1]Lookup for use classification'!$C$12,C424))),'[1]Lookup for use classification'!$A$12,IF(OR(ISNUMBER(SEARCH('[1]Lookup for use classification'!$B$13,C424)),ISNUMBER(SEARCH('[1]Lookup for use classification'!$C$13,C424)),ISNUMBER(SEARCH('[1]Lookup for use classification'!$D$13,C424)),,ISNUMBER(SEARCH('[1]Lookup for use classification'!$C$13,C424)),ISNUMBER(SEARCH('[1]Lookup for use classification'!$E$13,C424))),'[1]Lookup for use classification'!$A$13,IF(OR(ISNUMBER(SEARCH('[1]Lookup for use classification'!$B$14,C424)),ISNUMBER(SEARCH('[1]Lookup for use classification'!$C$14,C424))),'[1]Lookup for use classification'!$A$14,"Other"))))))))))))</f>
        <v>Office</v>
      </c>
      <c r="E424" s="175"/>
      <c r="F424" s="174"/>
      <c r="G424" s="174"/>
    </row>
    <row r="425" spans="1:10">
      <c r="A425" s="185" t="s">
        <v>102</v>
      </c>
      <c r="B425" s="167" t="s">
        <v>4456</v>
      </c>
      <c r="C425" s="174" t="s">
        <v>118</v>
      </c>
      <c r="D425" s="6" t="str">
        <f>IF(OR(ISNUMBER(SEARCH('[1]Lookup for use classification'!$B$1,C425)),ISNUMBER(SEARCH('[1]Lookup for use classification'!$C$1,C425)),ISNUMBER(SEARCH('[1]Lookup for use classification'!$D$1,C425)),ISNUMBER(SEARCH('[1]Lookup for use classification'!$E$1,C425))),'[1]Lookup for use classification'!$A$1,IF(ISNUMBER(SEARCH('[1]Lookup for use classification'!$B$2,C425)),'[1]Lookup for use classification'!$A$2,IF(ISNUMBER(SEARCH('[1]Lookup for use classification'!$B$3,C425)),'[1]Lookup for use classification'!$A$3,IF(OR(ISNUMBER(SEARCH('[1]Lookup for use classification'!$B$4,C425)),ISNUMBER(SEARCH('[1]Lookup for use classification'!$C$4,C425)),ISNUMBER(SEARCH('[1]Lookup for use classification'!$D$4,C425)),ISNUMBER(SEARCH('[1]Lookup for use classification'!$E$4,C425))),'[1]Lookup for use classification'!$A$4,IF(OR(ISNUMBER(SEARCH('[1]Lookup for use classification'!$B$5,C425)),ISNUMBER(SEARCH('[1]Lookup for use classification'!$C$5,C425)),ISNUMBER(SEARCH('[1]Lookup for use classification'!$D$5,C425))),'[1]Lookup for use classification'!$A$5,IF(OR(ISNUMBER(SEARCH('[1]Lookup for use classification'!$B$7,C425)),ISNUMBER(SEARCH('[1]Lookup for use classification'!$C$7,C425)),ISNUMBER(SEARCH('[1]Lookup for use classification'!$D$7,C425))),'[1]Lookup for use classification'!$A$7,IF(OR(ISNUMBER(SEARCH('[1]Lookup for use classification'!$B$9,C425)),ISNUMBER(SEARCH('[1]Lookup for use classification'!$C$9,C425)),ISNUMBER(SEARCH('[1]Lookup for use classification'!$D$9,C425)),ISNUMBER(SEARCH('[1]Lookup for use classification'!$E$9,C425)),ISNUMBER(SEARCH('[1]Lookup for use classification'!$F$9,C425)),ISNUMBER(SEARCH('[1]Lookup for use classification'!$G$9,C425)),ISNUMBER(SEARCH('[1]Lookup for use classification'!$H$9,C425)),ISNUMBER(SEARCH('[1]Lookup for use classification'!$I$9,C425)),ISNUMBER(SEARCH('[1]Lookup for use classification'!$J$9,C425)),ISNUMBER(SEARCH('[1]Lookup for use classification'!$K$9,C425))),'[1]Lookup for use classification'!$A$9,IF(OR(ISNUMBER(SEARCH('[1]Lookup for use classification'!$B$10,C425)),ISNUMBER(SEARCH('[1]Lookup for use classification'!$C$10,C425)),ISNUMBER(SEARCH('[1]Lookup for use classification'!$D$10,C425)),ISNUMBER(SEARCH('[1]Lookup for use classification'!$E$10,C425)),ISNUMBER(SEARCH('[1]Lookup for use classification'!$F$10,C425)),ISNUMBER(SEARCH('[1]Lookup for use classification'!$G$10,C425))),'[1]Lookup for use classification'!$A$10,IF(OR(ISNUMBER(SEARCH('[1]Lookup for use classification'!$B$11,C425)),ISNUMBER(SEARCH('[1]Lookup for use classification'!$C$11,C425))),'[1]Lookup for use classification'!$A$11,IF(OR(ISNUMBER(SEARCH('[1]Lookup for use classification'!$B$12,C425)),ISNUMBER(SEARCH('[1]Lookup for use classification'!$C$12,C425))),'[1]Lookup for use classification'!$A$12,IF(OR(ISNUMBER(SEARCH('[1]Lookup for use classification'!$B$13,C425)),ISNUMBER(SEARCH('[1]Lookup for use classification'!$C$13,C425)),ISNUMBER(SEARCH('[1]Lookup for use classification'!$D$13,C425)),,ISNUMBER(SEARCH('[1]Lookup for use classification'!$C$13,C425)),ISNUMBER(SEARCH('[1]Lookup for use classification'!$E$13,C425))),'[1]Lookup for use classification'!$A$13,IF(OR(ISNUMBER(SEARCH('[1]Lookup for use classification'!$B$14,C425)),ISNUMBER(SEARCH('[1]Lookup for use classification'!$C$14,C425))),'[1]Lookup for use classification'!$A$14,"Other"))))))))))))</f>
        <v>Other</v>
      </c>
      <c r="E425" s="175">
        <v>200</v>
      </c>
      <c r="F425" s="176"/>
      <c r="G425" s="176"/>
    </row>
    <row r="426" spans="1:10">
      <c r="A426" s="185" t="s">
        <v>102</v>
      </c>
      <c r="B426" s="167" t="s">
        <v>4456</v>
      </c>
      <c r="C426" s="174" t="s">
        <v>123</v>
      </c>
      <c r="D426" s="6" t="str">
        <f>IF(OR(ISNUMBER(SEARCH('[1]Lookup for use classification'!$B$1,C426)),ISNUMBER(SEARCH('[1]Lookup for use classification'!$C$1,C426)),ISNUMBER(SEARCH('[1]Lookup for use classification'!$D$1,C426)),ISNUMBER(SEARCH('[1]Lookup for use classification'!$E$1,C426))),'[1]Lookup for use classification'!$A$1,IF(ISNUMBER(SEARCH('[1]Lookup for use classification'!$B$2,C426)),'[1]Lookup for use classification'!$A$2,IF(ISNUMBER(SEARCH('[1]Lookup for use classification'!$B$3,C426)),'[1]Lookup for use classification'!$A$3,IF(OR(ISNUMBER(SEARCH('[1]Lookup for use classification'!$B$4,C426)),ISNUMBER(SEARCH('[1]Lookup for use classification'!$C$4,C426)),ISNUMBER(SEARCH('[1]Lookup for use classification'!$D$4,C426)),ISNUMBER(SEARCH('[1]Lookup for use classification'!$E$4,C426))),'[1]Lookup for use classification'!$A$4,IF(OR(ISNUMBER(SEARCH('[1]Lookup for use classification'!$B$5,C426)),ISNUMBER(SEARCH('[1]Lookup for use classification'!$C$5,C426)),ISNUMBER(SEARCH('[1]Lookup for use classification'!$D$5,C426))),'[1]Lookup for use classification'!$A$5,IF(OR(ISNUMBER(SEARCH('[1]Lookup for use classification'!$B$7,C426)),ISNUMBER(SEARCH('[1]Lookup for use classification'!$C$7,C426)),ISNUMBER(SEARCH('[1]Lookup for use classification'!$D$7,C426))),'[1]Lookup for use classification'!$A$7,IF(OR(ISNUMBER(SEARCH('[1]Lookup for use classification'!$B$9,C426)),ISNUMBER(SEARCH('[1]Lookup for use classification'!$C$9,C426)),ISNUMBER(SEARCH('[1]Lookup for use classification'!$D$9,C426)),ISNUMBER(SEARCH('[1]Lookup for use classification'!$E$9,C426)),ISNUMBER(SEARCH('[1]Lookup for use classification'!$F$9,C426)),ISNUMBER(SEARCH('[1]Lookup for use classification'!$G$9,C426)),ISNUMBER(SEARCH('[1]Lookup for use classification'!$H$9,C426)),ISNUMBER(SEARCH('[1]Lookup for use classification'!$I$9,C426)),ISNUMBER(SEARCH('[1]Lookup for use classification'!$J$9,C426)),ISNUMBER(SEARCH('[1]Lookup for use classification'!$K$9,C426))),'[1]Lookup for use classification'!$A$9,IF(OR(ISNUMBER(SEARCH('[1]Lookup for use classification'!$B$10,C426)),ISNUMBER(SEARCH('[1]Lookup for use classification'!$C$10,C426)),ISNUMBER(SEARCH('[1]Lookup for use classification'!$D$10,C426)),ISNUMBER(SEARCH('[1]Lookup for use classification'!$E$10,C426)),ISNUMBER(SEARCH('[1]Lookup for use classification'!$F$10,C426)),ISNUMBER(SEARCH('[1]Lookup for use classification'!$G$10,C426))),'[1]Lookup for use classification'!$A$10,IF(OR(ISNUMBER(SEARCH('[1]Lookup for use classification'!$B$11,C426)),ISNUMBER(SEARCH('[1]Lookup for use classification'!$C$11,C426))),'[1]Lookup for use classification'!$A$11,IF(OR(ISNUMBER(SEARCH('[1]Lookup for use classification'!$B$12,C426)),ISNUMBER(SEARCH('[1]Lookup for use classification'!$C$12,C426))),'[1]Lookup for use classification'!$A$12,IF(OR(ISNUMBER(SEARCH('[1]Lookup for use classification'!$B$13,C426)),ISNUMBER(SEARCH('[1]Lookup for use classification'!$C$13,C426)),ISNUMBER(SEARCH('[1]Lookup for use classification'!$D$13,C426)),,ISNUMBER(SEARCH('[1]Lookup for use classification'!$C$13,C426)),ISNUMBER(SEARCH('[1]Lookup for use classification'!$E$13,C426))),'[1]Lookup for use classification'!$A$13,IF(OR(ISNUMBER(SEARCH('[1]Lookup for use classification'!$B$14,C426)),ISNUMBER(SEARCH('[1]Lookup for use classification'!$C$14,C426))),'[1]Lookup for use classification'!$A$14,"Other"))))))))))))</f>
        <v>Other</v>
      </c>
      <c r="E426" s="175">
        <v>384</v>
      </c>
      <c r="F426" s="176"/>
      <c r="G426" s="176"/>
    </row>
    <row r="427" spans="1:10">
      <c r="A427" s="188" t="s">
        <v>2004</v>
      </c>
      <c r="B427" s="8" t="str">
        <f>IF(ISNA(VLOOKUP(CONCATENATE(A427,C427),ARIS!$A$1:$A$959,1,FALSE)),"","ARIS")</f>
        <v>ARIS</v>
      </c>
      <c r="C427" s="162" t="s">
        <v>2626</v>
      </c>
      <c r="D427" s="6" t="str">
        <f>IF(OR(ISNUMBER(SEARCH('[1]Lookup for use classification'!$B$1,C427)),ISNUMBER(SEARCH('[1]Lookup for use classification'!$C$1,C427)),ISNUMBER(SEARCH('[1]Lookup for use classification'!$D$1,C427)),ISNUMBER(SEARCH('[1]Lookup for use classification'!$E$1,C427))),'[1]Lookup for use classification'!$A$1,IF(ISNUMBER(SEARCH('[1]Lookup for use classification'!$B$2,C427)),'[1]Lookup for use classification'!$A$2,IF(ISNUMBER(SEARCH('[1]Lookup for use classification'!$B$3,C427)),'[1]Lookup for use classification'!$A$3,IF(OR(ISNUMBER(SEARCH('[1]Lookup for use classification'!$B$4,C427)),ISNUMBER(SEARCH('[1]Lookup for use classification'!$C$4,C427)),ISNUMBER(SEARCH('[1]Lookup for use classification'!$D$4,C427)),ISNUMBER(SEARCH('[1]Lookup for use classification'!$E$4,C427))),'[1]Lookup for use classification'!$A$4,IF(OR(ISNUMBER(SEARCH('[1]Lookup for use classification'!$B$5,C427)),ISNUMBER(SEARCH('[1]Lookup for use classification'!$C$5,C427)),ISNUMBER(SEARCH('[1]Lookup for use classification'!$D$5,C427))),'[1]Lookup for use classification'!$A$5,IF(OR(ISNUMBER(SEARCH('[1]Lookup for use classification'!$B$7,C427)),ISNUMBER(SEARCH('[1]Lookup for use classification'!$C$7,C427)),ISNUMBER(SEARCH('[1]Lookup for use classification'!$D$7,C427))),'[1]Lookup for use classification'!$A$7,IF(OR(ISNUMBER(SEARCH('[1]Lookup for use classification'!$B$9,C427)),ISNUMBER(SEARCH('[1]Lookup for use classification'!$C$9,C427)),ISNUMBER(SEARCH('[1]Lookup for use classification'!$D$9,C427)),ISNUMBER(SEARCH('[1]Lookup for use classification'!$E$9,C427)),ISNUMBER(SEARCH('[1]Lookup for use classification'!$F$9,C427)),ISNUMBER(SEARCH('[1]Lookup for use classification'!$G$9,C427)),ISNUMBER(SEARCH('[1]Lookup for use classification'!$H$9,C427)),ISNUMBER(SEARCH('[1]Lookup for use classification'!$I$9,C427)),ISNUMBER(SEARCH('[1]Lookup for use classification'!$J$9,C427)),ISNUMBER(SEARCH('[1]Lookup for use classification'!$K$9,C427))),'[1]Lookup for use classification'!$A$9,IF(OR(ISNUMBER(SEARCH('[1]Lookup for use classification'!$B$10,C427)),ISNUMBER(SEARCH('[1]Lookup for use classification'!$C$10,C427)),ISNUMBER(SEARCH('[1]Lookup for use classification'!$D$10,C427)),ISNUMBER(SEARCH('[1]Lookup for use classification'!$E$10,C427)),ISNUMBER(SEARCH('[1]Lookup for use classification'!$F$10,C427)),ISNUMBER(SEARCH('[1]Lookup for use classification'!$G$10,C427))),'[1]Lookup for use classification'!$A$10,IF(OR(ISNUMBER(SEARCH('[1]Lookup for use classification'!$B$11,C427)),ISNUMBER(SEARCH('[1]Lookup for use classification'!$C$11,C427))),'[1]Lookup for use classification'!$A$11,IF(OR(ISNUMBER(SEARCH('[1]Lookup for use classification'!$B$12,C427)),ISNUMBER(SEARCH('[1]Lookup for use classification'!$C$12,C427))),'[1]Lookup for use classification'!$A$12,IF(OR(ISNUMBER(SEARCH('[1]Lookup for use classification'!$B$13,C427)),ISNUMBER(SEARCH('[1]Lookup for use classification'!$C$13,C427)),ISNUMBER(SEARCH('[1]Lookup for use classification'!$D$13,C427)),,ISNUMBER(SEARCH('[1]Lookup for use classification'!$C$13,C427)),ISNUMBER(SEARCH('[1]Lookup for use classification'!$E$13,C427))),'[1]Lookup for use classification'!$A$13,IF(OR(ISNUMBER(SEARCH('[1]Lookup for use classification'!$B$14,C427)),ISNUMBER(SEARCH('[1]Lookup for use classification'!$C$14,C427))),'[1]Lookup for use classification'!$A$14,"Other"))))))))))))</f>
        <v>Other</v>
      </c>
      <c r="E427" s="163">
        <v>600</v>
      </c>
      <c r="F427" s="163"/>
      <c r="G427" s="163"/>
      <c r="H427" s="164"/>
      <c r="I427" s="164"/>
      <c r="J427" s="165">
        <v>729.00656100000003</v>
      </c>
    </row>
    <row r="428" spans="1:10">
      <c r="A428" s="188" t="s">
        <v>2004</v>
      </c>
      <c r="B428" s="8" t="str">
        <f>IF(ISNA(VLOOKUP(CONCATENATE(A428,C428),ARIS!$A$1:$A$959,1,FALSE)),"","ARIS")</f>
        <v>ARIS</v>
      </c>
      <c r="C428" s="162" t="s">
        <v>2629</v>
      </c>
      <c r="D428" s="6" t="str">
        <f>IF(OR(ISNUMBER(SEARCH('[1]Lookup for use classification'!$B$1,C428)),ISNUMBER(SEARCH('[1]Lookup for use classification'!$C$1,C428)),ISNUMBER(SEARCH('[1]Lookup for use classification'!$D$1,C428)),ISNUMBER(SEARCH('[1]Lookup for use classification'!$E$1,C428))),'[1]Lookup for use classification'!$A$1,IF(ISNUMBER(SEARCH('[1]Lookup for use classification'!$B$2,C428)),'[1]Lookup for use classification'!$A$2,IF(ISNUMBER(SEARCH('[1]Lookup for use classification'!$B$3,C428)),'[1]Lookup for use classification'!$A$3,IF(OR(ISNUMBER(SEARCH('[1]Lookup for use classification'!$B$4,C428)),ISNUMBER(SEARCH('[1]Lookup for use classification'!$C$4,C428)),ISNUMBER(SEARCH('[1]Lookup for use classification'!$D$4,C428)),ISNUMBER(SEARCH('[1]Lookup for use classification'!$E$4,C428))),'[1]Lookup for use classification'!$A$4,IF(OR(ISNUMBER(SEARCH('[1]Lookup for use classification'!$B$5,C428)),ISNUMBER(SEARCH('[1]Lookup for use classification'!$C$5,C428)),ISNUMBER(SEARCH('[1]Lookup for use classification'!$D$5,C428))),'[1]Lookup for use classification'!$A$5,IF(OR(ISNUMBER(SEARCH('[1]Lookup for use classification'!$B$7,C428)),ISNUMBER(SEARCH('[1]Lookup for use classification'!$C$7,C428)),ISNUMBER(SEARCH('[1]Lookup for use classification'!$D$7,C428))),'[1]Lookup for use classification'!$A$7,IF(OR(ISNUMBER(SEARCH('[1]Lookup for use classification'!$B$9,C428)),ISNUMBER(SEARCH('[1]Lookup for use classification'!$C$9,C428)),ISNUMBER(SEARCH('[1]Lookup for use classification'!$D$9,C428)),ISNUMBER(SEARCH('[1]Lookup for use classification'!$E$9,C428)),ISNUMBER(SEARCH('[1]Lookup for use classification'!$F$9,C428)),ISNUMBER(SEARCH('[1]Lookup for use classification'!$G$9,C428)),ISNUMBER(SEARCH('[1]Lookup for use classification'!$H$9,C428)),ISNUMBER(SEARCH('[1]Lookup for use classification'!$I$9,C428)),ISNUMBER(SEARCH('[1]Lookup for use classification'!$J$9,C428)),ISNUMBER(SEARCH('[1]Lookup for use classification'!$K$9,C428))),'[1]Lookup for use classification'!$A$9,IF(OR(ISNUMBER(SEARCH('[1]Lookup for use classification'!$B$10,C428)),ISNUMBER(SEARCH('[1]Lookup for use classification'!$C$10,C428)),ISNUMBER(SEARCH('[1]Lookup for use classification'!$D$10,C428)),ISNUMBER(SEARCH('[1]Lookup for use classification'!$E$10,C428)),ISNUMBER(SEARCH('[1]Lookup for use classification'!$F$10,C428)),ISNUMBER(SEARCH('[1]Lookup for use classification'!$G$10,C428))),'[1]Lookup for use classification'!$A$10,IF(OR(ISNUMBER(SEARCH('[1]Lookup for use classification'!$B$11,C428)),ISNUMBER(SEARCH('[1]Lookup for use classification'!$C$11,C428))),'[1]Lookup for use classification'!$A$11,IF(OR(ISNUMBER(SEARCH('[1]Lookup for use classification'!$B$12,C428)),ISNUMBER(SEARCH('[1]Lookup for use classification'!$C$12,C428))),'[1]Lookup for use classification'!$A$12,IF(OR(ISNUMBER(SEARCH('[1]Lookup for use classification'!$B$13,C428)),ISNUMBER(SEARCH('[1]Lookup for use classification'!$C$13,C428)),ISNUMBER(SEARCH('[1]Lookup for use classification'!$D$13,C428)),,ISNUMBER(SEARCH('[1]Lookup for use classification'!$C$13,C428)),ISNUMBER(SEARCH('[1]Lookup for use classification'!$E$13,C428))),'[1]Lookup for use classification'!$A$13,IF(OR(ISNUMBER(SEARCH('[1]Lookup for use classification'!$B$14,C428)),ISNUMBER(SEARCH('[1]Lookup for use classification'!$C$14,C428))),'[1]Lookup for use classification'!$A$14,"Other"))))))))))))</f>
        <v>Other</v>
      </c>
      <c r="E428" s="163">
        <v>1296</v>
      </c>
      <c r="F428" s="163"/>
      <c r="G428" s="163"/>
      <c r="H428" s="164"/>
      <c r="I428" s="164"/>
      <c r="J428" s="165">
        <v>8172.8735551999998</v>
      </c>
    </row>
    <row r="429" spans="1:10">
      <c r="A429" s="187" t="s">
        <v>102</v>
      </c>
      <c r="B429" s="167" t="s">
        <v>4456</v>
      </c>
      <c r="C429" s="174" t="s">
        <v>116</v>
      </c>
      <c r="D429" s="6" t="str">
        <f>IF(OR(ISNUMBER(SEARCH('[1]Lookup for use classification'!$B$1,C429)),ISNUMBER(SEARCH('[1]Lookup for use classification'!$C$1,C429)),ISNUMBER(SEARCH('[1]Lookup for use classification'!$D$1,C429)),ISNUMBER(SEARCH('[1]Lookup for use classification'!$E$1,C429))),'[1]Lookup for use classification'!$A$1,IF(ISNUMBER(SEARCH('[1]Lookup for use classification'!$B$2,C429)),'[1]Lookup for use classification'!$A$2,IF(ISNUMBER(SEARCH('[1]Lookup for use classification'!$B$3,C429)),'[1]Lookup for use classification'!$A$3,IF(OR(ISNUMBER(SEARCH('[1]Lookup for use classification'!$B$4,C429)),ISNUMBER(SEARCH('[1]Lookup for use classification'!$C$4,C429)),ISNUMBER(SEARCH('[1]Lookup for use classification'!$D$4,C429)),ISNUMBER(SEARCH('[1]Lookup for use classification'!$E$4,C429))),'[1]Lookup for use classification'!$A$4,IF(OR(ISNUMBER(SEARCH('[1]Lookup for use classification'!$B$5,C429)),ISNUMBER(SEARCH('[1]Lookup for use classification'!$C$5,C429)),ISNUMBER(SEARCH('[1]Lookup for use classification'!$D$5,C429))),'[1]Lookup for use classification'!$A$5,IF(OR(ISNUMBER(SEARCH('[1]Lookup for use classification'!$B$7,C429)),ISNUMBER(SEARCH('[1]Lookup for use classification'!$C$7,C429)),ISNUMBER(SEARCH('[1]Lookup for use classification'!$D$7,C429))),'[1]Lookup for use classification'!$A$7,IF(OR(ISNUMBER(SEARCH('[1]Lookup for use classification'!$B$9,C429)),ISNUMBER(SEARCH('[1]Lookup for use classification'!$C$9,C429)),ISNUMBER(SEARCH('[1]Lookup for use classification'!$D$9,C429)),ISNUMBER(SEARCH('[1]Lookup for use classification'!$E$9,C429)),ISNUMBER(SEARCH('[1]Lookup for use classification'!$F$9,C429)),ISNUMBER(SEARCH('[1]Lookup for use classification'!$G$9,C429)),ISNUMBER(SEARCH('[1]Lookup for use classification'!$H$9,C429)),ISNUMBER(SEARCH('[1]Lookup for use classification'!$I$9,C429)),ISNUMBER(SEARCH('[1]Lookup for use classification'!$J$9,C429)),ISNUMBER(SEARCH('[1]Lookup for use classification'!$K$9,C429))),'[1]Lookup for use classification'!$A$9,IF(OR(ISNUMBER(SEARCH('[1]Lookup for use classification'!$B$10,C429)),ISNUMBER(SEARCH('[1]Lookup for use classification'!$C$10,C429)),ISNUMBER(SEARCH('[1]Lookup for use classification'!$D$10,C429)),ISNUMBER(SEARCH('[1]Lookup for use classification'!$E$10,C429)),ISNUMBER(SEARCH('[1]Lookup for use classification'!$F$10,C429)),ISNUMBER(SEARCH('[1]Lookup for use classification'!$G$10,C429))),'[1]Lookup for use classification'!$A$10,IF(OR(ISNUMBER(SEARCH('[1]Lookup for use classification'!$B$11,C429)),ISNUMBER(SEARCH('[1]Lookup for use classification'!$C$11,C429))),'[1]Lookup for use classification'!$A$11,IF(OR(ISNUMBER(SEARCH('[1]Lookup for use classification'!$B$12,C429)),ISNUMBER(SEARCH('[1]Lookup for use classification'!$C$12,C429))),'[1]Lookup for use classification'!$A$12,IF(OR(ISNUMBER(SEARCH('[1]Lookup for use classification'!$B$13,C429)),ISNUMBER(SEARCH('[1]Lookup for use classification'!$C$13,C429)),ISNUMBER(SEARCH('[1]Lookup for use classification'!$D$13,C429)),,ISNUMBER(SEARCH('[1]Lookup for use classification'!$C$13,C429)),ISNUMBER(SEARCH('[1]Lookup for use classification'!$E$13,C429))),'[1]Lookup for use classification'!$A$13,IF(OR(ISNUMBER(SEARCH('[1]Lookup for use classification'!$B$14,C429)),ISNUMBER(SEARCH('[1]Lookup for use classification'!$C$14,C429))),'[1]Lookup for use classification'!$A$14,"Other"))))))))))))</f>
        <v>Other</v>
      </c>
      <c r="E429" s="175">
        <v>1536</v>
      </c>
      <c r="F429" s="176"/>
      <c r="G429" s="176"/>
    </row>
    <row r="430" spans="1:10">
      <c r="A430" s="187" t="s">
        <v>102</v>
      </c>
      <c r="B430" s="167" t="s">
        <v>4456</v>
      </c>
      <c r="C430" s="174" t="s">
        <v>127</v>
      </c>
      <c r="D430" s="6" t="str">
        <f>IF(OR(ISNUMBER(SEARCH('[1]Lookup for use classification'!$B$1,C430)),ISNUMBER(SEARCH('[1]Lookup for use classification'!$C$1,C430)),ISNUMBER(SEARCH('[1]Lookup for use classification'!$D$1,C430)),ISNUMBER(SEARCH('[1]Lookup for use classification'!$E$1,C430))),'[1]Lookup for use classification'!$A$1,IF(ISNUMBER(SEARCH('[1]Lookup for use classification'!$B$2,C430)),'[1]Lookup for use classification'!$A$2,IF(ISNUMBER(SEARCH('[1]Lookup for use classification'!$B$3,C430)),'[1]Lookup for use classification'!$A$3,IF(OR(ISNUMBER(SEARCH('[1]Lookup for use classification'!$B$4,C430)),ISNUMBER(SEARCH('[1]Lookup for use classification'!$C$4,C430)),ISNUMBER(SEARCH('[1]Lookup for use classification'!$D$4,C430)),ISNUMBER(SEARCH('[1]Lookup for use classification'!$E$4,C430))),'[1]Lookup for use classification'!$A$4,IF(OR(ISNUMBER(SEARCH('[1]Lookup for use classification'!$B$5,C430)),ISNUMBER(SEARCH('[1]Lookup for use classification'!$C$5,C430)),ISNUMBER(SEARCH('[1]Lookup for use classification'!$D$5,C430))),'[1]Lookup for use classification'!$A$5,IF(OR(ISNUMBER(SEARCH('[1]Lookup for use classification'!$B$7,C430)),ISNUMBER(SEARCH('[1]Lookup for use classification'!$C$7,C430)),ISNUMBER(SEARCH('[1]Lookup for use classification'!$D$7,C430))),'[1]Lookup for use classification'!$A$7,IF(OR(ISNUMBER(SEARCH('[1]Lookup for use classification'!$B$9,C430)),ISNUMBER(SEARCH('[1]Lookup for use classification'!$C$9,C430)),ISNUMBER(SEARCH('[1]Lookup for use classification'!$D$9,C430)),ISNUMBER(SEARCH('[1]Lookup for use classification'!$E$9,C430)),ISNUMBER(SEARCH('[1]Lookup for use classification'!$F$9,C430)),ISNUMBER(SEARCH('[1]Lookup for use classification'!$G$9,C430)),ISNUMBER(SEARCH('[1]Lookup for use classification'!$H$9,C430)),ISNUMBER(SEARCH('[1]Lookup for use classification'!$I$9,C430)),ISNUMBER(SEARCH('[1]Lookup for use classification'!$J$9,C430)),ISNUMBER(SEARCH('[1]Lookup for use classification'!$K$9,C430))),'[1]Lookup for use classification'!$A$9,IF(OR(ISNUMBER(SEARCH('[1]Lookup for use classification'!$B$10,C430)),ISNUMBER(SEARCH('[1]Lookup for use classification'!$C$10,C430)),ISNUMBER(SEARCH('[1]Lookup for use classification'!$D$10,C430)),ISNUMBER(SEARCH('[1]Lookup for use classification'!$E$10,C430)),ISNUMBER(SEARCH('[1]Lookup for use classification'!$F$10,C430)),ISNUMBER(SEARCH('[1]Lookup for use classification'!$G$10,C430))),'[1]Lookup for use classification'!$A$10,IF(OR(ISNUMBER(SEARCH('[1]Lookup for use classification'!$B$11,C430)),ISNUMBER(SEARCH('[1]Lookup for use classification'!$C$11,C430))),'[1]Lookup for use classification'!$A$11,IF(OR(ISNUMBER(SEARCH('[1]Lookup for use classification'!$B$12,C430)),ISNUMBER(SEARCH('[1]Lookup for use classification'!$C$12,C430))),'[1]Lookup for use classification'!$A$12,IF(OR(ISNUMBER(SEARCH('[1]Lookup for use classification'!$B$13,C430)),ISNUMBER(SEARCH('[1]Lookup for use classification'!$C$13,C430)),ISNUMBER(SEARCH('[1]Lookup for use classification'!$D$13,C430)),,ISNUMBER(SEARCH('[1]Lookup for use classification'!$C$13,C430)),ISNUMBER(SEARCH('[1]Lookup for use classification'!$E$13,C430))),'[1]Lookup for use classification'!$A$13,IF(OR(ISNUMBER(SEARCH('[1]Lookup for use classification'!$B$14,C430)),ISNUMBER(SEARCH('[1]Lookup for use classification'!$C$14,C430))),'[1]Lookup for use classification'!$A$14,"Other"))))))))))))</f>
        <v>Other</v>
      </c>
      <c r="E430" s="175">
        <v>1600</v>
      </c>
      <c r="F430" s="176"/>
      <c r="G430" s="176"/>
    </row>
    <row r="431" spans="1:10">
      <c r="A431" s="187" t="s">
        <v>102</v>
      </c>
      <c r="B431" s="167" t="s">
        <v>4456</v>
      </c>
      <c r="C431" s="174" t="s">
        <v>119</v>
      </c>
      <c r="D431" s="6" t="str">
        <f>IF(OR(ISNUMBER(SEARCH('[1]Lookup for use classification'!$B$1,C431)),ISNUMBER(SEARCH('[1]Lookup for use classification'!$C$1,C431)),ISNUMBER(SEARCH('[1]Lookup for use classification'!$D$1,C431)),ISNUMBER(SEARCH('[1]Lookup for use classification'!$E$1,C431))),'[1]Lookup for use classification'!$A$1,IF(ISNUMBER(SEARCH('[1]Lookup for use classification'!$B$2,C431)),'[1]Lookup for use classification'!$A$2,IF(ISNUMBER(SEARCH('[1]Lookup for use classification'!$B$3,C431)),'[1]Lookup for use classification'!$A$3,IF(OR(ISNUMBER(SEARCH('[1]Lookup for use classification'!$B$4,C431)),ISNUMBER(SEARCH('[1]Lookup for use classification'!$C$4,C431)),ISNUMBER(SEARCH('[1]Lookup for use classification'!$D$4,C431)),ISNUMBER(SEARCH('[1]Lookup for use classification'!$E$4,C431))),'[1]Lookup for use classification'!$A$4,IF(OR(ISNUMBER(SEARCH('[1]Lookup for use classification'!$B$5,C431)),ISNUMBER(SEARCH('[1]Lookup for use classification'!$C$5,C431)),ISNUMBER(SEARCH('[1]Lookup for use classification'!$D$5,C431))),'[1]Lookup for use classification'!$A$5,IF(OR(ISNUMBER(SEARCH('[1]Lookup for use classification'!$B$7,C431)),ISNUMBER(SEARCH('[1]Lookup for use classification'!$C$7,C431)),ISNUMBER(SEARCH('[1]Lookup for use classification'!$D$7,C431))),'[1]Lookup for use classification'!$A$7,IF(OR(ISNUMBER(SEARCH('[1]Lookup for use classification'!$B$9,C431)),ISNUMBER(SEARCH('[1]Lookup for use classification'!$C$9,C431)),ISNUMBER(SEARCH('[1]Lookup for use classification'!$D$9,C431)),ISNUMBER(SEARCH('[1]Lookup for use classification'!$E$9,C431)),ISNUMBER(SEARCH('[1]Lookup for use classification'!$F$9,C431)),ISNUMBER(SEARCH('[1]Lookup for use classification'!$G$9,C431)),ISNUMBER(SEARCH('[1]Lookup for use classification'!$H$9,C431)),ISNUMBER(SEARCH('[1]Lookup for use classification'!$I$9,C431)),ISNUMBER(SEARCH('[1]Lookup for use classification'!$J$9,C431)),ISNUMBER(SEARCH('[1]Lookup for use classification'!$K$9,C431))),'[1]Lookup for use classification'!$A$9,IF(OR(ISNUMBER(SEARCH('[1]Lookup for use classification'!$B$10,C431)),ISNUMBER(SEARCH('[1]Lookup for use classification'!$C$10,C431)),ISNUMBER(SEARCH('[1]Lookup for use classification'!$D$10,C431)),ISNUMBER(SEARCH('[1]Lookup for use classification'!$E$10,C431)),ISNUMBER(SEARCH('[1]Lookup for use classification'!$F$10,C431)),ISNUMBER(SEARCH('[1]Lookup for use classification'!$G$10,C431))),'[1]Lookup for use classification'!$A$10,IF(OR(ISNUMBER(SEARCH('[1]Lookup for use classification'!$B$11,C431)),ISNUMBER(SEARCH('[1]Lookup for use classification'!$C$11,C431))),'[1]Lookup for use classification'!$A$11,IF(OR(ISNUMBER(SEARCH('[1]Lookup for use classification'!$B$12,C431)),ISNUMBER(SEARCH('[1]Lookup for use classification'!$C$12,C431))),'[1]Lookup for use classification'!$A$12,IF(OR(ISNUMBER(SEARCH('[1]Lookup for use classification'!$B$13,C431)),ISNUMBER(SEARCH('[1]Lookup for use classification'!$C$13,C431)),ISNUMBER(SEARCH('[1]Lookup for use classification'!$D$13,C431)),,ISNUMBER(SEARCH('[1]Lookup for use classification'!$C$13,C431)),ISNUMBER(SEARCH('[1]Lookup for use classification'!$E$13,C431))),'[1]Lookup for use classification'!$A$13,IF(OR(ISNUMBER(SEARCH('[1]Lookup for use classification'!$B$14,C431)),ISNUMBER(SEARCH('[1]Lookup for use classification'!$C$14,C431))),'[1]Lookup for use classification'!$A$14,"Other"))))))))))))</f>
        <v>Other</v>
      </c>
      <c r="E431" s="175">
        <v>1941</v>
      </c>
      <c r="F431" s="176"/>
      <c r="G431" s="176"/>
    </row>
    <row r="432" spans="1:10">
      <c r="A432" s="188" t="s">
        <v>2004</v>
      </c>
      <c r="B432" s="8" t="str">
        <f>IF(ISNA(VLOOKUP(CONCATENATE(A432,C432),ARIS!$A$1:$A$959,1,FALSE)),"","ARIS")</f>
        <v>ARIS</v>
      </c>
      <c r="C432" s="162" t="s">
        <v>2625</v>
      </c>
      <c r="D432" s="6" t="str">
        <f>IF(OR(ISNUMBER(SEARCH('[1]Lookup for use classification'!$B$1,C432)),ISNUMBER(SEARCH('[1]Lookup for use classification'!$C$1,C432)),ISNUMBER(SEARCH('[1]Lookup for use classification'!$D$1,C432)),ISNUMBER(SEARCH('[1]Lookup for use classification'!$E$1,C432))),'[1]Lookup for use classification'!$A$1,IF(ISNUMBER(SEARCH('[1]Lookup for use classification'!$B$2,C432)),'[1]Lookup for use classification'!$A$2,IF(ISNUMBER(SEARCH('[1]Lookup for use classification'!$B$3,C432)),'[1]Lookup for use classification'!$A$3,IF(OR(ISNUMBER(SEARCH('[1]Lookup for use classification'!$B$4,C432)),ISNUMBER(SEARCH('[1]Lookup for use classification'!$C$4,C432)),ISNUMBER(SEARCH('[1]Lookup for use classification'!$D$4,C432)),ISNUMBER(SEARCH('[1]Lookup for use classification'!$E$4,C432))),'[1]Lookup for use classification'!$A$4,IF(OR(ISNUMBER(SEARCH('[1]Lookup for use classification'!$B$5,C432)),ISNUMBER(SEARCH('[1]Lookup for use classification'!$C$5,C432)),ISNUMBER(SEARCH('[1]Lookup for use classification'!$D$5,C432))),'[1]Lookup for use classification'!$A$5,IF(OR(ISNUMBER(SEARCH('[1]Lookup for use classification'!$B$7,C432)),ISNUMBER(SEARCH('[1]Lookup for use classification'!$C$7,C432)),ISNUMBER(SEARCH('[1]Lookup for use classification'!$D$7,C432))),'[1]Lookup for use classification'!$A$7,IF(OR(ISNUMBER(SEARCH('[1]Lookup for use classification'!$B$9,C432)),ISNUMBER(SEARCH('[1]Lookup for use classification'!$C$9,C432)),ISNUMBER(SEARCH('[1]Lookup for use classification'!$D$9,C432)),ISNUMBER(SEARCH('[1]Lookup for use classification'!$E$9,C432)),ISNUMBER(SEARCH('[1]Lookup for use classification'!$F$9,C432)),ISNUMBER(SEARCH('[1]Lookup for use classification'!$G$9,C432)),ISNUMBER(SEARCH('[1]Lookup for use classification'!$H$9,C432)),ISNUMBER(SEARCH('[1]Lookup for use classification'!$I$9,C432)),ISNUMBER(SEARCH('[1]Lookup for use classification'!$J$9,C432)),ISNUMBER(SEARCH('[1]Lookup for use classification'!$K$9,C432))),'[1]Lookup for use classification'!$A$9,IF(OR(ISNUMBER(SEARCH('[1]Lookup for use classification'!$B$10,C432)),ISNUMBER(SEARCH('[1]Lookup for use classification'!$C$10,C432)),ISNUMBER(SEARCH('[1]Lookup for use classification'!$D$10,C432)),ISNUMBER(SEARCH('[1]Lookup for use classification'!$E$10,C432)),ISNUMBER(SEARCH('[1]Lookup for use classification'!$F$10,C432)),ISNUMBER(SEARCH('[1]Lookup for use classification'!$G$10,C432))),'[1]Lookup for use classification'!$A$10,IF(OR(ISNUMBER(SEARCH('[1]Lookup for use classification'!$B$11,C432)),ISNUMBER(SEARCH('[1]Lookup for use classification'!$C$11,C432))),'[1]Lookup for use classification'!$A$11,IF(OR(ISNUMBER(SEARCH('[1]Lookup for use classification'!$B$12,C432)),ISNUMBER(SEARCH('[1]Lookup for use classification'!$C$12,C432))),'[1]Lookup for use classification'!$A$12,IF(OR(ISNUMBER(SEARCH('[1]Lookup for use classification'!$B$13,C432)),ISNUMBER(SEARCH('[1]Lookup for use classification'!$C$13,C432)),ISNUMBER(SEARCH('[1]Lookup for use classification'!$D$13,C432)),,ISNUMBER(SEARCH('[1]Lookup for use classification'!$C$13,C432)),ISNUMBER(SEARCH('[1]Lookup for use classification'!$E$13,C432))),'[1]Lookup for use classification'!$A$13,IF(OR(ISNUMBER(SEARCH('[1]Lookup for use classification'!$B$14,C432)),ISNUMBER(SEARCH('[1]Lookup for use classification'!$C$14,C432))),'[1]Lookup for use classification'!$A$14,"Other"))))))))))))</f>
        <v>Other</v>
      </c>
      <c r="E432" s="163">
        <v>2400</v>
      </c>
      <c r="F432" s="163"/>
      <c r="G432" s="163"/>
      <c r="H432" s="164"/>
      <c r="I432" s="164"/>
      <c r="J432" s="165">
        <v>10535.094815</v>
      </c>
    </row>
    <row r="433" spans="1:10">
      <c r="A433" s="188" t="s">
        <v>2004</v>
      </c>
      <c r="B433" s="8" t="str">
        <f>IF(ISNA(VLOOKUP(CONCATENATE(A433,C433),ARIS!$A$1:$A$959,1,FALSE)),"","ARIS")</f>
        <v>ARIS</v>
      </c>
      <c r="C433" s="162" t="s">
        <v>2623</v>
      </c>
      <c r="D433" s="6" t="str">
        <f>IF(OR(ISNUMBER(SEARCH('[1]Lookup for use classification'!$B$1,C433)),ISNUMBER(SEARCH('[1]Lookup for use classification'!$C$1,C433)),ISNUMBER(SEARCH('[1]Lookup for use classification'!$D$1,C433)),ISNUMBER(SEARCH('[1]Lookup for use classification'!$E$1,C433))),'[1]Lookup for use classification'!$A$1,IF(ISNUMBER(SEARCH('[1]Lookup for use classification'!$B$2,C433)),'[1]Lookup for use classification'!$A$2,IF(ISNUMBER(SEARCH('[1]Lookup for use classification'!$B$3,C433)),'[1]Lookup for use classification'!$A$3,IF(OR(ISNUMBER(SEARCH('[1]Lookup for use classification'!$B$4,C433)),ISNUMBER(SEARCH('[1]Lookup for use classification'!$C$4,C433)),ISNUMBER(SEARCH('[1]Lookup for use classification'!$D$4,C433)),ISNUMBER(SEARCH('[1]Lookup for use classification'!$E$4,C433))),'[1]Lookup for use classification'!$A$4,IF(OR(ISNUMBER(SEARCH('[1]Lookup for use classification'!$B$5,C433)),ISNUMBER(SEARCH('[1]Lookup for use classification'!$C$5,C433)),ISNUMBER(SEARCH('[1]Lookup for use classification'!$D$5,C433))),'[1]Lookup for use classification'!$A$5,IF(OR(ISNUMBER(SEARCH('[1]Lookup for use classification'!$B$7,C433)),ISNUMBER(SEARCH('[1]Lookup for use classification'!$C$7,C433)),ISNUMBER(SEARCH('[1]Lookup for use classification'!$D$7,C433))),'[1]Lookup for use classification'!$A$7,IF(OR(ISNUMBER(SEARCH('[1]Lookup for use classification'!$B$9,C433)),ISNUMBER(SEARCH('[1]Lookup for use classification'!$C$9,C433)),ISNUMBER(SEARCH('[1]Lookup for use classification'!$D$9,C433)),ISNUMBER(SEARCH('[1]Lookup for use classification'!$E$9,C433)),ISNUMBER(SEARCH('[1]Lookup for use classification'!$F$9,C433)),ISNUMBER(SEARCH('[1]Lookup for use classification'!$G$9,C433)),ISNUMBER(SEARCH('[1]Lookup for use classification'!$H$9,C433)),ISNUMBER(SEARCH('[1]Lookup for use classification'!$I$9,C433)),ISNUMBER(SEARCH('[1]Lookup for use classification'!$J$9,C433)),ISNUMBER(SEARCH('[1]Lookup for use classification'!$K$9,C433))),'[1]Lookup for use classification'!$A$9,IF(OR(ISNUMBER(SEARCH('[1]Lookup for use classification'!$B$10,C433)),ISNUMBER(SEARCH('[1]Lookup for use classification'!$C$10,C433)),ISNUMBER(SEARCH('[1]Lookup for use classification'!$D$10,C433)),ISNUMBER(SEARCH('[1]Lookup for use classification'!$E$10,C433)),ISNUMBER(SEARCH('[1]Lookup for use classification'!$F$10,C433)),ISNUMBER(SEARCH('[1]Lookup for use classification'!$G$10,C433))),'[1]Lookup for use classification'!$A$10,IF(OR(ISNUMBER(SEARCH('[1]Lookup for use classification'!$B$11,C433)),ISNUMBER(SEARCH('[1]Lookup for use classification'!$C$11,C433))),'[1]Lookup for use classification'!$A$11,IF(OR(ISNUMBER(SEARCH('[1]Lookup for use classification'!$B$12,C433)),ISNUMBER(SEARCH('[1]Lookup for use classification'!$C$12,C433))),'[1]Lookup for use classification'!$A$12,IF(OR(ISNUMBER(SEARCH('[1]Lookup for use classification'!$B$13,C433)),ISNUMBER(SEARCH('[1]Lookup for use classification'!$C$13,C433)),ISNUMBER(SEARCH('[1]Lookup for use classification'!$D$13,C433)),,ISNUMBER(SEARCH('[1]Lookup for use classification'!$C$13,C433)),ISNUMBER(SEARCH('[1]Lookup for use classification'!$E$13,C433))),'[1]Lookup for use classification'!$A$13,IF(OR(ISNUMBER(SEARCH('[1]Lookup for use classification'!$B$14,C433)),ISNUMBER(SEARCH('[1]Lookup for use classification'!$C$14,C433))),'[1]Lookup for use classification'!$A$14,"Other"))))))))))))</f>
        <v>Other</v>
      </c>
      <c r="E433" s="163">
        <v>3200</v>
      </c>
      <c r="F433" s="163"/>
      <c r="G433" s="163"/>
      <c r="H433" s="164">
        <v>3237.1153284671532</v>
      </c>
      <c r="I433" s="164"/>
      <c r="J433" s="165">
        <v>40901.368109000003</v>
      </c>
    </row>
    <row r="434" spans="1:10">
      <c r="A434" s="193" t="s">
        <v>2004</v>
      </c>
      <c r="B434" s="8" t="str">
        <f>IF(ISNA(VLOOKUP(CONCATENATE(A434,C434),ARIS!$A$1:$A$959,1,FALSE)),"","ARIS")</f>
        <v>ARIS</v>
      </c>
      <c r="C434" s="162" t="s">
        <v>2624</v>
      </c>
      <c r="D434" s="6" t="str">
        <f>IF(OR(ISNUMBER(SEARCH('[1]Lookup for use classification'!$B$1,C434)),ISNUMBER(SEARCH('[1]Lookup for use classification'!$C$1,C434)),ISNUMBER(SEARCH('[1]Lookup for use classification'!$D$1,C434)),ISNUMBER(SEARCH('[1]Lookup for use classification'!$E$1,C434))),'[1]Lookup for use classification'!$A$1,IF(ISNUMBER(SEARCH('[1]Lookup for use classification'!$B$2,C434)),'[1]Lookup for use classification'!$A$2,IF(ISNUMBER(SEARCH('[1]Lookup for use classification'!$B$3,C434)),'[1]Lookup for use classification'!$A$3,IF(OR(ISNUMBER(SEARCH('[1]Lookup for use classification'!$B$4,C434)),ISNUMBER(SEARCH('[1]Lookup for use classification'!$C$4,C434)),ISNUMBER(SEARCH('[1]Lookup for use classification'!$D$4,C434)),ISNUMBER(SEARCH('[1]Lookup for use classification'!$E$4,C434))),'[1]Lookup for use classification'!$A$4,IF(OR(ISNUMBER(SEARCH('[1]Lookup for use classification'!$B$5,C434)),ISNUMBER(SEARCH('[1]Lookup for use classification'!$C$5,C434)),ISNUMBER(SEARCH('[1]Lookup for use classification'!$D$5,C434))),'[1]Lookup for use classification'!$A$5,IF(OR(ISNUMBER(SEARCH('[1]Lookup for use classification'!$B$7,C434)),ISNUMBER(SEARCH('[1]Lookup for use classification'!$C$7,C434)),ISNUMBER(SEARCH('[1]Lookup for use classification'!$D$7,C434))),'[1]Lookup for use classification'!$A$7,IF(OR(ISNUMBER(SEARCH('[1]Lookup for use classification'!$B$9,C434)),ISNUMBER(SEARCH('[1]Lookup for use classification'!$C$9,C434)),ISNUMBER(SEARCH('[1]Lookup for use classification'!$D$9,C434)),ISNUMBER(SEARCH('[1]Lookup for use classification'!$E$9,C434)),ISNUMBER(SEARCH('[1]Lookup for use classification'!$F$9,C434)),ISNUMBER(SEARCH('[1]Lookup for use classification'!$G$9,C434)),ISNUMBER(SEARCH('[1]Lookup for use classification'!$H$9,C434)),ISNUMBER(SEARCH('[1]Lookup for use classification'!$I$9,C434)),ISNUMBER(SEARCH('[1]Lookup for use classification'!$J$9,C434)),ISNUMBER(SEARCH('[1]Lookup for use classification'!$K$9,C434))),'[1]Lookup for use classification'!$A$9,IF(OR(ISNUMBER(SEARCH('[1]Lookup for use classification'!$B$10,C434)),ISNUMBER(SEARCH('[1]Lookup for use classification'!$C$10,C434)),ISNUMBER(SEARCH('[1]Lookup for use classification'!$D$10,C434)),ISNUMBER(SEARCH('[1]Lookup for use classification'!$E$10,C434)),ISNUMBER(SEARCH('[1]Lookup for use classification'!$F$10,C434)),ISNUMBER(SEARCH('[1]Lookup for use classification'!$G$10,C434))),'[1]Lookup for use classification'!$A$10,IF(OR(ISNUMBER(SEARCH('[1]Lookup for use classification'!$B$11,C434)),ISNUMBER(SEARCH('[1]Lookup for use classification'!$C$11,C434))),'[1]Lookup for use classification'!$A$11,IF(OR(ISNUMBER(SEARCH('[1]Lookup for use classification'!$B$12,C434)),ISNUMBER(SEARCH('[1]Lookup for use classification'!$C$12,C434))),'[1]Lookup for use classification'!$A$12,IF(OR(ISNUMBER(SEARCH('[1]Lookup for use classification'!$B$13,C434)),ISNUMBER(SEARCH('[1]Lookup for use classification'!$C$13,C434)),ISNUMBER(SEARCH('[1]Lookup for use classification'!$D$13,C434)),,ISNUMBER(SEARCH('[1]Lookup for use classification'!$C$13,C434)),ISNUMBER(SEARCH('[1]Lookup for use classification'!$E$13,C434))),'[1]Lookup for use classification'!$A$13,IF(OR(ISNUMBER(SEARCH('[1]Lookup for use classification'!$B$14,C434)),ISNUMBER(SEARCH('[1]Lookup for use classification'!$C$14,C434))),'[1]Lookup for use classification'!$A$14,"Other"))))))))))))</f>
        <v>Other</v>
      </c>
      <c r="E434" s="163">
        <v>3627</v>
      </c>
      <c r="F434" s="163"/>
      <c r="G434" s="163"/>
      <c r="H434" s="164">
        <v>3048.3007299270075</v>
      </c>
      <c r="I434" s="164"/>
      <c r="J434" s="165">
        <v>16972.652752499998</v>
      </c>
    </row>
    <row r="435" spans="1:10">
      <c r="A435" s="193" t="s">
        <v>2004</v>
      </c>
      <c r="B435" s="8" t="str">
        <f>IF(ISNA(VLOOKUP(CONCATENATE(A435,C435),ARIS!$A$1:$A$959,1,FALSE)),"","ARIS")</f>
        <v>ARIS</v>
      </c>
      <c r="C435" s="162" t="s">
        <v>2630</v>
      </c>
      <c r="D435" s="6" t="str">
        <f>IF(OR(ISNUMBER(SEARCH('[1]Lookup for use classification'!$B$1,C435)),ISNUMBER(SEARCH('[1]Lookup for use classification'!$C$1,C435)),ISNUMBER(SEARCH('[1]Lookup for use classification'!$D$1,C435)),ISNUMBER(SEARCH('[1]Lookup for use classification'!$E$1,C435))),'[1]Lookup for use classification'!$A$1,IF(ISNUMBER(SEARCH('[1]Lookup for use classification'!$B$2,C435)),'[1]Lookup for use classification'!$A$2,IF(ISNUMBER(SEARCH('[1]Lookup for use classification'!$B$3,C435)),'[1]Lookup for use classification'!$A$3,IF(OR(ISNUMBER(SEARCH('[1]Lookup for use classification'!$B$4,C435)),ISNUMBER(SEARCH('[1]Lookup for use classification'!$C$4,C435)),ISNUMBER(SEARCH('[1]Lookup for use classification'!$D$4,C435)),ISNUMBER(SEARCH('[1]Lookup for use classification'!$E$4,C435))),'[1]Lookup for use classification'!$A$4,IF(OR(ISNUMBER(SEARCH('[1]Lookup for use classification'!$B$5,C435)),ISNUMBER(SEARCH('[1]Lookup for use classification'!$C$5,C435)),ISNUMBER(SEARCH('[1]Lookup for use classification'!$D$5,C435))),'[1]Lookup for use classification'!$A$5,IF(OR(ISNUMBER(SEARCH('[1]Lookup for use classification'!$B$7,C435)),ISNUMBER(SEARCH('[1]Lookup for use classification'!$C$7,C435)),ISNUMBER(SEARCH('[1]Lookup for use classification'!$D$7,C435))),'[1]Lookup for use classification'!$A$7,IF(OR(ISNUMBER(SEARCH('[1]Lookup for use classification'!$B$9,C435)),ISNUMBER(SEARCH('[1]Lookup for use classification'!$C$9,C435)),ISNUMBER(SEARCH('[1]Lookup for use classification'!$D$9,C435)),ISNUMBER(SEARCH('[1]Lookup for use classification'!$E$9,C435)),ISNUMBER(SEARCH('[1]Lookup for use classification'!$F$9,C435)),ISNUMBER(SEARCH('[1]Lookup for use classification'!$G$9,C435)),ISNUMBER(SEARCH('[1]Lookup for use classification'!$H$9,C435)),ISNUMBER(SEARCH('[1]Lookup for use classification'!$I$9,C435)),ISNUMBER(SEARCH('[1]Lookup for use classification'!$J$9,C435)),ISNUMBER(SEARCH('[1]Lookup for use classification'!$K$9,C435))),'[1]Lookup for use classification'!$A$9,IF(OR(ISNUMBER(SEARCH('[1]Lookup for use classification'!$B$10,C435)),ISNUMBER(SEARCH('[1]Lookup for use classification'!$C$10,C435)),ISNUMBER(SEARCH('[1]Lookup for use classification'!$D$10,C435)),ISNUMBER(SEARCH('[1]Lookup for use classification'!$E$10,C435)),ISNUMBER(SEARCH('[1]Lookup for use classification'!$F$10,C435)),ISNUMBER(SEARCH('[1]Lookup for use classification'!$G$10,C435))),'[1]Lookup for use classification'!$A$10,IF(OR(ISNUMBER(SEARCH('[1]Lookup for use classification'!$B$11,C435)),ISNUMBER(SEARCH('[1]Lookup for use classification'!$C$11,C435))),'[1]Lookup for use classification'!$A$11,IF(OR(ISNUMBER(SEARCH('[1]Lookup for use classification'!$B$12,C435)),ISNUMBER(SEARCH('[1]Lookup for use classification'!$C$12,C435))),'[1]Lookup for use classification'!$A$12,IF(OR(ISNUMBER(SEARCH('[1]Lookup for use classification'!$B$13,C435)),ISNUMBER(SEARCH('[1]Lookup for use classification'!$C$13,C435)),ISNUMBER(SEARCH('[1]Lookup for use classification'!$D$13,C435)),,ISNUMBER(SEARCH('[1]Lookup for use classification'!$C$13,C435)),ISNUMBER(SEARCH('[1]Lookup for use classification'!$E$13,C435))),'[1]Lookup for use classification'!$A$13,IF(OR(ISNUMBER(SEARCH('[1]Lookup for use classification'!$B$14,C435)),ISNUMBER(SEARCH('[1]Lookup for use classification'!$C$14,C435))),'[1]Lookup for use classification'!$A$14,"Other"))))))))))))</f>
        <v>Other</v>
      </c>
      <c r="E435" s="163">
        <v>4800</v>
      </c>
      <c r="F435" s="163"/>
      <c r="G435" s="163"/>
      <c r="H435" s="164">
        <v>11396.738686131386</v>
      </c>
      <c r="I435" s="164"/>
      <c r="J435" s="165">
        <v>15969.643725499998</v>
      </c>
    </row>
    <row r="436" spans="1:10">
      <c r="A436" s="187" t="s">
        <v>102</v>
      </c>
      <c r="B436" s="167" t="s">
        <v>4456</v>
      </c>
      <c r="C436" s="174" t="s">
        <v>128</v>
      </c>
      <c r="D436" s="6" t="str">
        <f>IF(OR(ISNUMBER(SEARCH('[1]Lookup for use classification'!$B$1,C436)),ISNUMBER(SEARCH('[1]Lookup for use classification'!$C$1,C436)),ISNUMBER(SEARCH('[1]Lookup for use classification'!$D$1,C436)),ISNUMBER(SEARCH('[1]Lookup for use classification'!$E$1,C436))),'[1]Lookup for use classification'!$A$1,IF(ISNUMBER(SEARCH('[1]Lookup for use classification'!$B$2,C436)),'[1]Lookup for use classification'!$A$2,IF(ISNUMBER(SEARCH('[1]Lookup for use classification'!$B$3,C436)),'[1]Lookup for use classification'!$A$3,IF(OR(ISNUMBER(SEARCH('[1]Lookup for use classification'!$B$4,C436)),ISNUMBER(SEARCH('[1]Lookup for use classification'!$C$4,C436)),ISNUMBER(SEARCH('[1]Lookup for use classification'!$D$4,C436)),ISNUMBER(SEARCH('[1]Lookup for use classification'!$E$4,C436))),'[1]Lookup for use classification'!$A$4,IF(OR(ISNUMBER(SEARCH('[1]Lookup for use classification'!$B$5,C436)),ISNUMBER(SEARCH('[1]Lookup for use classification'!$C$5,C436)),ISNUMBER(SEARCH('[1]Lookup for use classification'!$D$5,C436))),'[1]Lookup for use classification'!$A$5,IF(OR(ISNUMBER(SEARCH('[1]Lookup for use classification'!$B$7,C436)),ISNUMBER(SEARCH('[1]Lookup for use classification'!$C$7,C436)),ISNUMBER(SEARCH('[1]Lookup for use classification'!$D$7,C436))),'[1]Lookup for use classification'!$A$7,IF(OR(ISNUMBER(SEARCH('[1]Lookup for use classification'!$B$9,C436)),ISNUMBER(SEARCH('[1]Lookup for use classification'!$C$9,C436)),ISNUMBER(SEARCH('[1]Lookup for use classification'!$D$9,C436)),ISNUMBER(SEARCH('[1]Lookup for use classification'!$E$9,C436)),ISNUMBER(SEARCH('[1]Lookup for use classification'!$F$9,C436)),ISNUMBER(SEARCH('[1]Lookup for use classification'!$G$9,C436)),ISNUMBER(SEARCH('[1]Lookup for use classification'!$H$9,C436)),ISNUMBER(SEARCH('[1]Lookup for use classification'!$I$9,C436)),ISNUMBER(SEARCH('[1]Lookup for use classification'!$J$9,C436)),ISNUMBER(SEARCH('[1]Lookup for use classification'!$K$9,C436))),'[1]Lookup for use classification'!$A$9,IF(OR(ISNUMBER(SEARCH('[1]Lookup for use classification'!$B$10,C436)),ISNUMBER(SEARCH('[1]Lookup for use classification'!$C$10,C436)),ISNUMBER(SEARCH('[1]Lookup for use classification'!$D$10,C436)),ISNUMBER(SEARCH('[1]Lookup for use classification'!$E$10,C436)),ISNUMBER(SEARCH('[1]Lookup for use classification'!$F$10,C436)),ISNUMBER(SEARCH('[1]Lookup for use classification'!$G$10,C436))),'[1]Lookup for use classification'!$A$10,IF(OR(ISNUMBER(SEARCH('[1]Lookup for use classification'!$B$11,C436)),ISNUMBER(SEARCH('[1]Lookup for use classification'!$C$11,C436))),'[1]Lookup for use classification'!$A$11,IF(OR(ISNUMBER(SEARCH('[1]Lookup for use classification'!$B$12,C436)),ISNUMBER(SEARCH('[1]Lookup for use classification'!$C$12,C436))),'[1]Lookup for use classification'!$A$12,IF(OR(ISNUMBER(SEARCH('[1]Lookup for use classification'!$B$13,C436)),ISNUMBER(SEARCH('[1]Lookup for use classification'!$C$13,C436)),ISNUMBER(SEARCH('[1]Lookup for use classification'!$D$13,C436)),,ISNUMBER(SEARCH('[1]Lookup for use classification'!$C$13,C436)),ISNUMBER(SEARCH('[1]Lookup for use classification'!$E$13,C436))),'[1]Lookup for use classification'!$A$13,IF(OR(ISNUMBER(SEARCH('[1]Lookup for use classification'!$B$14,C436)),ISNUMBER(SEARCH('[1]Lookup for use classification'!$C$14,C436))),'[1]Lookup for use classification'!$A$14,"Other"))))))))))))</f>
        <v>Other</v>
      </c>
      <c r="E436" s="175">
        <v>12123</v>
      </c>
      <c r="F436" s="174"/>
      <c r="G436" s="174"/>
    </row>
    <row r="437" spans="1:10">
      <c r="A437" s="187" t="s">
        <v>102</v>
      </c>
      <c r="B437" s="167" t="s">
        <v>4456</v>
      </c>
      <c r="C437" s="174" t="s">
        <v>129</v>
      </c>
      <c r="D437" s="6" t="str">
        <f>IF(OR(ISNUMBER(SEARCH('[1]Lookup for use classification'!$B$1,C437)),ISNUMBER(SEARCH('[1]Lookup for use classification'!$C$1,C437)),ISNUMBER(SEARCH('[1]Lookup for use classification'!$D$1,C437)),ISNUMBER(SEARCH('[1]Lookup for use classification'!$E$1,C437))),'[1]Lookup for use classification'!$A$1,IF(ISNUMBER(SEARCH('[1]Lookup for use classification'!$B$2,C437)),'[1]Lookup for use classification'!$A$2,IF(ISNUMBER(SEARCH('[1]Lookup for use classification'!$B$3,C437)),'[1]Lookup for use classification'!$A$3,IF(OR(ISNUMBER(SEARCH('[1]Lookup for use classification'!$B$4,C437)),ISNUMBER(SEARCH('[1]Lookup for use classification'!$C$4,C437)),ISNUMBER(SEARCH('[1]Lookup for use classification'!$D$4,C437)),ISNUMBER(SEARCH('[1]Lookup for use classification'!$E$4,C437))),'[1]Lookup for use classification'!$A$4,IF(OR(ISNUMBER(SEARCH('[1]Lookup for use classification'!$B$5,C437)),ISNUMBER(SEARCH('[1]Lookup for use classification'!$C$5,C437)),ISNUMBER(SEARCH('[1]Lookup for use classification'!$D$5,C437))),'[1]Lookup for use classification'!$A$5,IF(OR(ISNUMBER(SEARCH('[1]Lookup for use classification'!$B$7,C437)),ISNUMBER(SEARCH('[1]Lookup for use classification'!$C$7,C437)),ISNUMBER(SEARCH('[1]Lookup for use classification'!$D$7,C437))),'[1]Lookup for use classification'!$A$7,IF(OR(ISNUMBER(SEARCH('[1]Lookup for use classification'!$B$9,C437)),ISNUMBER(SEARCH('[1]Lookup for use classification'!$C$9,C437)),ISNUMBER(SEARCH('[1]Lookup for use classification'!$D$9,C437)),ISNUMBER(SEARCH('[1]Lookup for use classification'!$E$9,C437)),ISNUMBER(SEARCH('[1]Lookup for use classification'!$F$9,C437)),ISNUMBER(SEARCH('[1]Lookup for use classification'!$G$9,C437)),ISNUMBER(SEARCH('[1]Lookup for use classification'!$H$9,C437)),ISNUMBER(SEARCH('[1]Lookup for use classification'!$I$9,C437)),ISNUMBER(SEARCH('[1]Lookup for use classification'!$J$9,C437)),ISNUMBER(SEARCH('[1]Lookup for use classification'!$K$9,C437))),'[1]Lookup for use classification'!$A$9,IF(OR(ISNUMBER(SEARCH('[1]Lookup for use classification'!$B$10,C437)),ISNUMBER(SEARCH('[1]Lookup for use classification'!$C$10,C437)),ISNUMBER(SEARCH('[1]Lookup for use classification'!$D$10,C437)),ISNUMBER(SEARCH('[1]Lookup for use classification'!$E$10,C437)),ISNUMBER(SEARCH('[1]Lookup for use classification'!$F$10,C437)),ISNUMBER(SEARCH('[1]Lookup for use classification'!$G$10,C437))),'[1]Lookup for use classification'!$A$10,IF(OR(ISNUMBER(SEARCH('[1]Lookup for use classification'!$B$11,C437)),ISNUMBER(SEARCH('[1]Lookup for use classification'!$C$11,C437))),'[1]Lookup for use classification'!$A$11,IF(OR(ISNUMBER(SEARCH('[1]Lookup for use classification'!$B$12,C437)),ISNUMBER(SEARCH('[1]Lookup for use classification'!$C$12,C437))),'[1]Lookup for use classification'!$A$12,IF(OR(ISNUMBER(SEARCH('[1]Lookup for use classification'!$B$13,C437)),ISNUMBER(SEARCH('[1]Lookup for use classification'!$C$13,C437)),ISNUMBER(SEARCH('[1]Lookup for use classification'!$D$13,C437)),,ISNUMBER(SEARCH('[1]Lookup for use classification'!$C$13,C437)),ISNUMBER(SEARCH('[1]Lookup for use classification'!$E$13,C437))),'[1]Lookup for use classification'!$A$13,IF(OR(ISNUMBER(SEARCH('[1]Lookup for use classification'!$B$14,C437)),ISNUMBER(SEARCH('[1]Lookup for use classification'!$C$14,C437))),'[1]Lookup for use classification'!$A$14,"Other"))))))))))))</f>
        <v>Other</v>
      </c>
      <c r="E437" s="175">
        <v>27240</v>
      </c>
      <c r="F437" s="174"/>
      <c r="G437" s="174"/>
    </row>
    <row r="438" spans="1:10">
      <c r="A438" s="188" t="s">
        <v>102</v>
      </c>
      <c r="B438" s="8" t="str">
        <f>IF(ISNA(VLOOKUP(CONCATENATE(A438,C438),ARIS!$A$1:$A$959,1,FALSE)),"","ARIS")</f>
        <v>ARIS</v>
      </c>
      <c r="C438" s="162" t="s">
        <v>2627</v>
      </c>
      <c r="D438" s="6" t="str">
        <f>IF(OR(ISNUMBER(SEARCH('[1]Lookup for use classification'!$B$1,C438)),ISNUMBER(SEARCH('[1]Lookup for use classification'!$C$1,C438)),ISNUMBER(SEARCH('[1]Lookup for use classification'!$D$1,C438)),ISNUMBER(SEARCH('[1]Lookup for use classification'!$E$1,C438))),'[1]Lookup for use classification'!$A$1,IF(ISNUMBER(SEARCH('[1]Lookup for use classification'!$B$2,C438)),'[1]Lookup for use classification'!$A$2,IF(ISNUMBER(SEARCH('[1]Lookup for use classification'!$B$3,C438)),'[1]Lookup for use classification'!$A$3,IF(OR(ISNUMBER(SEARCH('[1]Lookup for use classification'!$B$4,C438)),ISNUMBER(SEARCH('[1]Lookup for use classification'!$C$4,C438)),ISNUMBER(SEARCH('[1]Lookup for use classification'!$D$4,C438)),ISNUMBER(SEARCH('[1]Lookup for use classification'!$E$4,C438))),'[1]Lookup for use classification'!$A$4,IF(OR(ISNUMBER(SEARCH('[1]Lookup for use classification'!$B$5,C438)),ISNUMBER(SEARCH('[1]Lookup for use classification'!$C$5,C438)),ISNUMBER(SEARCH('[1]Lookup for use classification'!$D$5,C438))),'[1]Lookup for use classification'!$A$5,IF(OR(ISNUMBER(SEARCH('[1]Lookup for use classification'!$B$7,C438)),ISNUMBER(SEARCH('[1]Lookup for use classification'!$C$7,C438)),ISNUMBER(SEARCH('[1]Lookup for use classification'!$D$7,C438))),'[1]Lookup for use classification'!$A$7,IF(OR(ISNUMBER(SEARCH('[1]Lookup for use classification'!$B$9,C438)),ISNUMBER(SEARCH('[1]Lookup for use classification'!$C$9,C438)),ISNUMBER(SEARCH('[1]Lookup for use classification'!$D$9,C438)),ISNUMBER(SEARCH('[1]Lookup for use classification'!$E$9,C438)),ISNUMBER(SEARCH('[1]Lookup for use classification'!$F$9,C438)),ISNUMBER(SEARCH('[1]Lookup for use classification'!$G$9,C438)),ISNUMBER(SEARCH('[1]Lookup for use classification'!$H$9,C438)),ISNUMBER(SEARCH('[1]Lookup for use classification'!$I$9,C438)),ISNUMBER(SEARCH('[1]Lookup for use classification'!$J$9,C438)),ISNUMBER(SEARCH('[1]Lookup for use classification'!$K$9,C438))),'[1]Lookup for use classification'!$A$9,IF(OR(ISNUMBER(SEARCH('[1]Lookup for use classification'!$B$10,C438)),ISNUMBER(SEARCH('[1]Lookup for use classification'!$C$10,C438)),ISNUMBER(SEARCH('[1]Lookup for use classification'!$D$10,C438)),ISNUMBER(SEARCH('[1]Lookup for use classification'!$E$10,C438)),ISNUMBER(SEARCH('[1]Lookup for use classification'!$F$10,C438)),ISNUMBER(SEARCH('[1]Lookup for use classification'!$G$10,C438))),'[1]Lookup for use classification'!$A$10,IF(OR(ISNUMBER(SEARCH('[1]Lookup for use classification'!$B$11,C438)),ISNUMBER(SEARCH('[1]Lookup for use classification'!$C$11,C438))),'[1]Lookup for use classification'!$A$11,IF(OR(ISNUMBER(SEARCH('[1]Lookup for use classification'!$B$12,C438)),ISNUMBER(SEARCH('[1]Lookup for use classification'!$C$12,C438))),'[1]Lookup for use classification'!$A$12,IF(OR(ISNUMBER(SEARCH('[1]Lookup for use classification'!$B$13,C438)),ISNUMBER(SEARCH('[1]Lookup for use classification'!$C$13,C438)),ISNUMBER(SEARCH('[1]Lookup for use classification'!$D$13,C438)),,ISNUMBER(SEARCH('[1]Lookup for use classification'!$C$13,C438)),ISNUMBER(SEARCH('[1]Lookup for use classification'!$E$13,C438))),'[1]Lookup for use classification'!$A$13,IF(OR(ISNUMBER(SEARCH('[1]Lookup for use classification'!$B$14,C438)),ISNUMBER(SEARCH('[1]Lookup for use classification'!$C$14,C438))),'[1]Lookup for use classification'!$A$14,"Other"))))))))))))</f>
        <v>Other</v>
      </c>
      <c r="E438" s="163">
        <v>29940</v>
      </c>
      <c r="F438" s="163"/>
      <c r="G438" s="163"/>
      <c r="H438" s="164">
        <v>20067</v>
      </c>
      <c r="I438" s="164"/>
      <c r="J438" s="165">
        <v>342803.08519999997</v>
      </c>
    </row>
    <row r="439" spans="1:10">
      <c r="A439" s="188" t="s">
        <v>2004</v>
      </c>
      <c r="B439" s="8" t="str">
        <f>IF(ISNA(VLOOKUP(CONCATENATE(A439,C439),ARIS!$A$1:$A$959,1,FALSE)),"","ARIS")</f>
        <v>ARIS</v>
      </c>
      <c r="C439" s="162" t="s">
        <v>2628</v>
      </c>
      <c r="D439" s="6" t="str">
        <f>IF(OR(ISNUMBER(SEARCH('[1]Lookup for use classification'!$B$1,C439)),ISNUMBER(SEARCH('[1]Lookup for use classification'!$C$1,C439)),ISNUMBER(SEARCH('[1]Lookup for use classification'!$D$1,C439)),ISNUMBER(SEARCH('[1]Lookup for use classification'!$E$1,C439))),'[1]Lookup for use classification'!$A$1,IF(ISNUMBER(SEARCH('[1]Lookup for use classification'!$B$2,C439)),'[1]Lookup for use classification'!$A$2,IF(ISNUMBER(SEARCH('[1]Lookup for use classification'!$B$3,C439)),'[1]Lookup for use classification'!$A$3,IF(OR(ISNUMBER(SEARCH('[1]Lookup for use classification'!$B$4,C439)),ISNUMBER(SEARCH('[1]Lookup for use classification'!$C$4,C439)),ISNUMBER(SEARCH('[1]Lookup for use classification'!$D$4,C439)),ISNUMBER(SEARCH('[1]Lookup for use classification'!$E$4,C439))),'[1]Lookup for use classification'!$A$4,IF(OR(ISNUMBER(SEARCH('[1]Lookup for use classification'!$B$5,C439)),ISNUMBER(SEARCH('[1]Lookup for use classification'!$C$5,C439)),ISNUMBER(SEARCH('[1]Lookup for use classification'!$D$5,C439))),'[1]Lookup for use classification'!$A$5,IF(OR(ISNUMBER(SEARCH('[1]Lookup for use classification'!$B$7,C439)),ISNUMBER(SEARCH('[1]Lookup for use classification'!$C$7,C439)),ISNUMBER(SEARCH('[1]Lookup for use classification'!$D$7,C439))),'[1]Lookup for use classification'!$A$7,IF(OR(ISNUMBER(SEARCH('[1]Lookup for use classification'!$B$9,C439)),ISNUMBER(SEARCH('[1]Lookup for use classification'!$C$9,C439)),ISNUMBER(SEARCH('[1]Lookup for use classification'!$D$9,C439)),ISNUMBER(SEARCH('[1]Lookup for use classification'!$E$9,C439)),ISNUMBER(SEARCH('[1]Lookup for use classification'!$F$9,C439)),ISNUMBER(SEARCH('[1]Lookup for use classification'!$G$9,C439)),ISNUMBER(SEARCH('[1]Lookup for use classification'!$H$9,C439)),ISNUMBER(SEARCH('[1]Lookup for use classification'!$I$9,C439)),ISNUMBER(SEARCH('[1]Lookup for use classification'!$J$9,C439)),ISNUMBER(SEARCH('[1]Lookup for use classification'!$K$9,C439))),'[1]Lookup for use classification'!$A$9,IF(OR(ISNUMBER(SEARCH('[1]Lookup for use classification'!$B$10,C439)),ISNUMBER(SEARCH('[1]Lookup for use classification'!$C$10,C439)),ISNUMBER(SEARCH('[1]Lookup for use classification'!$D$10,C439)),ISNUMBER(SEARCH('[1]Lookup for use classification'!$E$10,C439)),ISNUMBER(SEARCH('[1]Lookup for use classification'!$F$10,C439)),ISNUMBER(SEARCH('[1]Lookup for use classification'!$G$10,C439))),'[1]Lookup for use classification'!$A$10,IF(OR(ISNUMBER(SEARCH('[1]Lookup for use classification'!$B$11,C439)),ISNUMBER(SEARCH('[1]Lookup for use classification'!$C$11,C439))),'[1]Lookup for use classification'!$A$11,IF(OR(ISNUMBER(SEARCH('[1]Lookup for use classification'!$B$12,C439)),ISNUMBER(SEARCH('[1]Lookup for use classification'!$C$12,C439))),'[1]Lookup for use classification'!$A$12,IF(OR(ISNUMBER(SEARCH('[1]Lookup for use classification'!$B$13,C439)),ISNUMBER(SEARCH('[1]Lookup for use classification'!$C$13,C439)),ISNUMBER(SEARCH('[1]Lookup for use classification'!$D$13,C439)),,ISNUMBER(SEARCH('[1]Lookup for use classification'!$C$13,C439)),ISNUMBER(SEARCH('[1]Lookup for use classification'!$E$13,C439))),'[1]Lookup for use classification'!$A$13,IF(OR(ISNUMBER(SEARCH('[1]Lookup for use classification'!$B$14,C439)),ISNUMBER(SEARCH('[1]Lookup for use classification'!$C$14,C439))),'[1]Lookup for use classification'!$A$14,"Other"))))))))))))</f>
        <v>Other</v>
      </c>
      <c r="E439" s="163">
        <v>35925</v>
      </c>
      <c r="F439" s="163"/>
      <c r="G439" s="163"/>
      <c r="H439" s="164">
        <v>15192.65401459854</v>
      </c>
      <c r="I439" s="164"/>
      <c r="J439" s="165">
        <v>340683.06611999992</v>
      </c>
    </row>
    <row r="440" spans="1:10">
      <c r="A440" s="193" t="s">
        <v>102</v>
      </c>
      <c r="B440" s="6" t="s">
        <v>3916</v>
      </c>
      <c r="C440" s="162" t="s">
        <v>3708</v>
      </c>
      <c r="D440" s="165" t="s">
        <v>1500</v>
      </c>
      <c r="E440" s="163"/>
      <c r="F440" s="163"/>
      <c r="G440" s="163"/>
    </row>
    <row r="441" spans="1:10">
      <c r="A441" s="193" t="s">
        <v>102</v>
      </c>
      <c r="B441" s="6" t="s">
        <v>3916</v>
      </c>
      <c r="C441" s="162" t="s">
        <v>3710</v>
      </c>
      <c r="D441" s="165" t="s">
        <v>1500</v>
      </c>
      <c r="E441" s="163"/>
      <c r="F441" s="163"/>
      <c r="G441" s="163"/>
    </row>
    <row r="442" spans="1:10">
      <c r="A442" s="193" t="s">
        <v>102</v>
      </c>
      <c r="B442" s="6" t="s">
        <v>3916</v>
      </c>
      <c r="C442" s="162" t="s">
        <v>3711</v>
      </c>
      <c r="D442" s="165" t="s">
        <v>1500</v>
      </c>
      <c r="E442" s="163"/>
      <c r="F442" s="163"/>
      <c r="G442" s="163"/>
    </row>
    <row r="443" spans="1:10">
      <c r="A443" s="193" t="s">
        <v>102</v>
      </c>
      <c r="B443" s="6" t="s">
        <v>3916</v>
      </c>
      <c r="C443" s="162" t="s">
        <v>3712</v>
      </c>
      <c r="D443" s="165" t="s">
        <v>1500</v>
      </c>
      <c r="E443" s="163"/>
      <c r="F443" s="163"/>
      <c r="G443" s="163"/>
    </row>
    <row r="444" spans="1:10">
      <c r="A444" s="193" t="s">
        <v>102</v>
      </c>
      <c r="B444" s="6" t="s">
        <v>3916</v>
      </c>
      <c r="C444" s="162" t="s">
        <v>3713</v>
      </c>
      <c r="D444" s="165" t="s">
        <v>1500</v>
      </c>
      <c r="E444" s="163"/>
      <c r="F444" s="163"/>
      <c r="G444" s="163"/>
    </row>
    <row r="445" spans="1:10">
      <c r="A445" s="193" t="s">
        <v>102</v>
      </c>
      <c r="B445" s="6" t="s">
        <v>3916</v>
      </c>
      <c r="C445" s="162" t="s">
        <v>3715</v>
      </c>
      <c r="D445" s="165" t="s">
        <v>1500</v>
      </c>
      <c r="E445" s="163"/>
      <c r="F445" s="163"/>
      <c r="G445" s="163"/>
    </row>
    <row r="446" spans="1:10">
      <c r="A446" s="193" t="s">
        <v>102</v>
      </c>
      <c r="B446" s="6" t="s">
        <v>3916</v>
      </c>
      <c r="C446" s="162" t="s">
        <v>3716</v>
      </c>
      <c r="D446" s="165" t="s">
        <v>1500</v>
      </c>
      <c r="E446" s="163"/>
      <c r="F446" s="163"/>
      <c r="G446" s="163"/>
    </row>
    <row r="447" spans="1:10">
      <c r="A447" s="193" t="s">
        <v>102</v>
      </c>
      <c r="B447" s="6" t="s">
        <v>3916</v>
      </c>
      <c r="C447" s="162" t="s">
        <v>3717</v>
      </c>
      <c r="D447" s="165" t="s">
        <v>1500</v>
      </c>
      <c r="E447" s="163"/>
      <c r="F447" s="163"/>
      <c r="G447" s="163"/>
    </row>
    <row r="448" spans="1:10">
      <c r="A448" s="193" t="s">
        <v>102</v>
      </c>
      <c r="B448" s="6" t="s">
        <v>3916</v>
      </c>
      <c r="C448" s="162" t="s">
        <v>3718</v>
      </c>
      <c r="D448" s="165" t="s">
        <v>1500</v>
      </c>
      <c r="E448" s="163"/>
      <c r="F448" s="163"/>
      <c r="G448" s="163"/>
    </row>
    <row r="449" spans="1:7">
      <c r="A449" s="193" t="s">
        <v>102</v>
      </c>
      <c r="B449" s="6" t="s">
        <v>3916</v>
      </c>
      <c r="C449" s="162" t="s">
        <v>3718</v>
      </c>
      <c r="D449" s="165" t="s">
        <v>1500</v>
      </c>
      <c r="E449" s="163"/>
      <c r="F449" s="163"/>
      <c r="G449" s="163"/>
    </row>
    <row r="450" spans="1:7">
      <c r="A450" s="193" t="s">
        <v>102</v>
      </c>
      <c r="B450" s="6" t="s">
        <v>3916</v>
      </c>
      <c r="C450" s="162" t="s">
        <v>3719</v>
      </c>
      <c r="D450" s="165" t="s">
        <v>1500</v>
      </c>
      <c r="E450" s="163"/>
      <c r="F450" s="163"/>
      <c r="G450" s="163"/>
    </row>
    <row r="451" spans="1:7">
      <c r="A451" s="193" t="s">
        <v>102</v>
      </c>
      <c r="B451" s="6" t="s">
        <v>3916</v>
      </c>
      <c r="C451" s="162" t="s">
        <v>3719</v>
      </c>
      <c r="D451" s="165" t="s">
        <v>1500</v>
      </c>
      <c r="E451" s="163"/>
      <c r="F451" s="163"/>
      <c r="G451" s="163"/>
    </row>
    <row r="452" spans="1:7">
      <c r="A452" s="193" t="s">
        <v>102</v>
      </c>
      <c r="B452" s="6" t="s">
        <v>3916</v>
      </c>
      <c r="C452" s="162" t="s">
        <v>3720</v>
      </c>
      <c r="D452" s="165" t="s">
        <v>1500</v>
      </c>
      <c r="E452" s="163"/>
      <c r="F452" s="163"/>
      <c r="G452" s="163"/>
    </row>
    <row r="453" spans="1:7">
      <c r="A453" s="193" t="s">
        <v>102</v>
      </c>
      <c r="B453" s="6" t="s">
        <v>3916</v>
      </c>
      <c r="C453" s="162" t="s">
        <v>3721</v>
      </c>
      <c r="D453" s="165" t="s">
        <v>1500</v>
      </c>
      <c r="E453" s="163"/>
      <c r="F453" s="163"/>
      <c r="G453" s="163"/>
    </row>
    <row r="454" spans="1:7">
      <c r="A454" s="193" t="s">
        <v>102</v>
      </c>
      <c r="B454" s="6" t="s">
        <v>3916</v>
      </c>
      <c r="C454" s="162" t="s">
        <v>3722</v>
      </c>
      <c r="D454" s="165" t="s">
        <v>1500</v>
      </c>
      <c r="E454" s="163"/>
      <c r="F454" s="163"/>
      <c r="G454" s="163"/>
    </row>
    <row r="455" spans="1:7">
      <c r="A455" s="193" t="s">
        <v>102</v>
      </c>
      <c r="B455" s="6" t="s">
        <v>3916</v>
      </c>
      <c r="C455" s="162" t="s">
        <v>3723</v>
      </c>
      <c r="D455" s="165" t="s">
        <v>1500</v>
      </c>
      <c r="E455" s="163"/>
      <c r="F455" s="163"/>
      <c r="G455" s="163"/>
    </row>
    <row r="456" spans="1:7">
      <c r="A456" s="193" t="s">
        <v>102</v>
      </c>
      <c r="B456" s="6" t="s">
        <v>3916</v>
      </c>
      <c r="C456" s="162" t="s">
        <v>3724</v>
      </c>
      <c r="D456" s="165" t="s">
        <v>1500</v>
      </c>
      <c r="E456" s="163"/>
      <c r="F456" s="163"/>
      <c r="G456" s="163"/>
    </row>
    <row r="457" spans="1:7">
      <c r="A457" s="193" t="s">
        <v>102</v>
      </c>
      <c r="B457" s="6" t="s">
        <v>3916</v>
      </c>
      <c r="C457" s="162" t="s">
        <v>3726</v>
      </c>
      <c r="D457" s="165" t="s">
        <v>1500</v>
      </c>
      <c r="E457" s="163"/>
      <c r="F457" s="163"/>
      <c r="G457" s="163"/>
    </row>
    <row r="458" spans="1:7">
      <c r="A458" s="193" t="s">
        <v>102</v>
      </c>
      <c r="B458" s="6" t="s">
        <v>3916</v>
      </c>
      <c r="C458" s="162" t="s">
        <v>3727</v>
      </c>
      <c r="D458" s="165" t="s">
        <v>1500</v>
      </c>
      <c r="E458" s="163"/>
      <c r="F458" s="163"/>
      <c r="G458" s="163"/>
    </row>
    <row r="459" spans="1:7">
      <c r="A459" s="193" t="s">
        <v>102</v>
      </c>
      <c r="B459" s="6" t="s">
        <v>3916</v>
      </c>
      <c r="C459" s="162" t="s">
        <v>3728</v>
      </c>
      <c r="D459" s="165" t="s">
        <v>1500</v>
      </c>
      <c r="E459" s="163"/>
      <c r="F459" s="163"/>
      <c r="G459" s="163"/>
    </row>
    <row r="460" spans="1:7">
      <c r="A460" s="193" t="s">
        <v>102</v>
      </c>
      <c r="B460" s="6" t="s">
        <v>3916</v>
      </c>
      <c r="C460" s="162" t="s">
        <v>3730</v>
      </c>
      <c r="D460" s="165" t="s">
        <v>1500</v>
      </c>
      <c r="E460" s="163"/>
      <c r="F460" s="163"/>
      <c r="G460" s="163"/>
    </row>
    <row r="461" spans="1:7">
      <c r="A461" s="193" t="s">
        <v>102</v>
      </c>
      <c r="B461" s="6" t="s">
        <v>3916</v>
      </c>
      <c r="C461" s="162" t="s">
        <v>3731</v>
      </c>
      <c r="D461" s="165" t="s">
        <v>1500</v>
      </c>
      <c r="E461" s="163"/>
      <c r="F461" s="163"/>
      <c r="G461" s="163"/>
    </row>
    <row r="462" spans="1:7">
      <c r="A462" s="193" t="s">
        <v>102</v>
      </c>
      <c r="B462" s="6" t="s">
        <v>3916</v>
      </c>
      <c r="C462" s="162" t="s">
        <v>3732</v>
      </c>
      <c r="D462" s="165" t="s">
        <v>1500</v>
      </c>
      <c r="E462" s="163"/>
      <c r="F462" s="163"/>
      <c r="G462" s="163"/>
    </row>
    <row r="463" spans="1:7">
      <c r="A463" s="193" t="s">
        <v>102</v>
      </c>
      <c r="B463" s="6" t="s">
        <v>3916</v>
      </c>
      <c r="C463" s="162" t="s">
        <v>3733</v>
      </c>
      <c r="D463" s="165" t="s">
        <v>1500</v>
      </c>
      <c r="E463" s="163"/>
      <c r="F463" s="163"/>
      <c r="G463" s="163"/>
    </row>
    <row r="464" spans="1:7">
      <c r="A464" s="193" t="s">
        <v>102</v>
      </c>
      <c r="B464" s="6" t="s">
        <v>3916</v>
      </c>
      <c r="C464" s="162" t="s">
        <v>3733</v>
      </c>
      <c r="D464" s="165" t="s">
        <v>1500</v>
      </c>
      <c r="E464" s="163"/>
      <c r="F464" s="163"/>
      <c r="G464" s="163"/>
    </row>
    <row r="465" spans="1:7">
      <c r="A465" s="193" t="s">
        <v>102</v>
      </c>
      <c r="B465" s="6" t="s">
        <v>3916</v>
      </c>
      <c r="C465" s="162" t="s">
        <v>3734</v>
      </c>
      <c r="D465" s="165" t="s">
        <v>1500</v>
      </c>
      <c r="E465" s="163"/>
      <c r="F465" s="163"/>
      <c r="G465" s="163"/>
    </row>
    <row r="466" spans="1:7">
      <c r="A466" s="193" t="s">
        <v>102</v>
      </c>
      <c r="B466" s="6" t="s">
        <v>3916</v>
      </c>
      <c r="C466" s="162" t="s">
        <v>3735</v>
      </c>
      <c r="D466" s="165" t="s">
        <v>1500</v>
      </c>
      <c r="E466" s="163"/>
      <c r="F466" s="163"/>
      <c r="G466" s="163"/>
    </row>
    <row r="467" spans="1:7">
      <c r="A467" s="193" t="s">
        <v>102</v>
      </c>
      <c r="B467" s="6" t="s">
        <v>3916</v>
      </c>
      <c r="C467" s="162" t="s">
        <v>3736</v>
      </c>
      <c r="D467" s="165" t="s">
        <v>1500</v>
      </c>
      <c r="E467" s="163"/>
      <c r="F467" s="163"/>
      <c r="G467" s="163"/>
    </row>
    <row r="468" spans="1:7">
      <c r="A468" s="193" t="s">
        <v>102</v>
      </c>
      <c r="B468" s="6" t="s">
        <v>3916</v>
      </c>
      <c r="C468" s="162" t="s">
        <v>3737</v>
      </c>
      <c r="D468" s="165" t="s">
        <v>1500</v>
      </c>
      <c r="E468" s="163"/>
      <c r="F468" s="163"/>
      <c r="G468" s="163"/>
    </row>
    <row r="469" spans="1:7">
      <c r="A469" s="193" t="s">
        <v>102</v>
      </c>
      <c r="B469" s="6" t="s">
        <v>3916</v>
      </c>
      <c r="C469" s="162" t="s">
        <v>3739</v>
      </c>
      <c r="D469" s="165" t="s">
        <v>1500</v>
      </c>
      <c r="E469" s="163"/>
      <c r="F469" s="163"/>
      <c r="G469" s="163"/>
    </row>
    <row r="470" spans="1:7">
      <c r="A470" s="193" t="s">
        <v>102</v>
      </c>
      <c r="B470" s="6" t="s">
        <v>3916</v>
      </c>
      <c r="C470" s="162" t="s">
        <v>3741</v>
      </c>
      <c r="D470" s="165" t="s">
        <v>1500</v>
      </c>
      <c r="E470" s="163"/>
      <c r="F470" s="163"/>
      <c r="G470" s="163"/>
    </row>
    <row r="471" spans="1:7" ht="15.75" customHeight="1">
      <c r="A471" s="193" t="s">
        <v>102</v>
      </c>
      <c r="B471" s="6" t="s">
        <v>3916</v>
      </c>
      <c r="C471" s="162" t="s">
        <v>3742</v>
      </c>
      <c r="D471" s="165" t="s">
        <v>1500</v>
      </c>
      <c r="E471" s="163"/>
      <c r="F471" s="163"/>
      <c r="G471" s="163"/>
    </row>
    <row r="472" spans="1:7">
      <c r="A472" s="193" t="s">
        <v>102</v>
      </c>
      <c r="B472" s="6" t="s">
        <v>3916</v>
      </c>
      <c r="C472" s="162" t="s">
        <v>3743</v>
      </c>
      <c r="D472" s="165" t="s">
        <v>1500</v>
      </c>
      <c r="E472" s="163"/>
      <c r="F472" s="163"/>
      <c r="G472" s="163"/>
    </row>
    <row r="473" spans="1:7">
      <c r="A473" s="193" t="s">
        <v>102</v>
      </c>
      <c r="B473" s="6" t="s">
        <v>3916</v>
      </c>
      <c r="C473" s="162" t="s">
        <v>3745</v>
      </c>
      <c r="D473" s="165" t="s">
        <v>1500</v>
      </c>
      <c r="E473" s="163"/>
      <c r="F473" s="163"/>
      <c r="G473" s="163"/>
    </row>
    <row r="474" spans="1:7">
      <c r="A474" s="193" t="s">
        <v>102</v>
      </c>
      <c r="B474" s="6" t="s">
        <v>3916</v>
      </c>
      <c r="C474" s="162" t="s">
        <v>3747</v>
      </c>
      <c r="D474" s="165" t="s">
        <v>1500</v>
      </c>
      <c r="E474" s="163"/>
      <c r="F474" s="163"/>
      <c r="G474" s="163"/>
    </row>
    <row r="475" spans="1:7">
      <c r="A475" s="193" t="s">
        <v>102</v>
      </c>
      <c r="B475" s="6" t="s">
        <v>3916</v>
      </c>
      <c r="C475" s="162" t="s">
        <v>3748</v>
      </c>
      <c r="D475" s="165" t="s">
        <v>1500</v>
      </c>
      <c r="E475" s="163"/>
      <c r="F475" s="163"/>
      <c r="G475" s="163"/>
    </row>
    <row r="476" spans="1:7">
      <c r="A476" s="193" t="s">
        <v>102</v>
      </c>
      <c r="B476" s="6" t="s">
        <v>3916</v>
      </c>
      <c r="C476" s="162" t="s">
        <v>3750</v>
      </c>
      <c r="D476" s="165" t="s">
        <v>1500</v>
      </c>
      <c r="E476" s="163"/>
      <c r="F476" s="163"/>
      <c r="G476" s="163"/>
    </row>
    <row r="477" spans="1:7">
      <c r="A477" s="193" t="s">
        <v>102</v>
      </c>
      <c r="B477" s="6" t="s">
        <v>3916</v>
      </c>
      <c r="C477" s="162" t="s">
        <v>3751</v>
      </c>
      <c r="D477" s="165" t="s">
        <v>1500</v>
      </c>
      <c r="E477" s="163"/>
      <c r="F477" s="163"/>
      <c r="G477" s="163"/>
    </row>
    <row r="478" spans="1:7">
      <c r="A478" s="193" t="s">
        <v>102</v>
      </c>
      <c r="B478" s="6" t="s">
        <v>3916</v>
      </c>
      <c r="C478" s="162" t="s">
        <v>3752</v>
      </c>
      <c r="D478" s="165" t="s">
        <v>1500</v>
      </c>
      <c r="E478" s="163"/>
      <c r="F478" s="163"/>
      <c r="G478" s="163"/>
    </row>
    <row r="479" spans="1:7">
      <c r="A479" s="193" t="s">
        <v>102</v>
      </c>
      <c r="B479" s="6" t="s">
        <v>3916</v>
      </c>
      <c r="C479" s="162" t="s">
        <v>3752</v>
      </c>
      <c r="D479" s="165" t="s">
        <v>1500</v>
      </c>
      <c r="E479" s="163"/>
      <c r="F479" s="163"/>
      <c r="G479" s="163"/>
    </row>
    <row r="480" spans="1:7">
      <c r="A480" s="193" t="s">
        <v>102</v>
      </c>
      <c r="B480" s="6" t="s">
        <v>3916</v>
      </c>
      <c r="C480" s="162" t="s">
        <v>3752</v>
      </c>
      <c r="D480" s="165" t="s">
        <v>1500</v>
      </c>
      <c r="E480" s="163"/>
      <c r="F480" s="163"/>
      <c r="G480" s="163"/>
    </row>
    <row r="481" spans="1:7">
      <c r="A481" s="193" t="s">
        <v>102</v>
      </c>
      <c r="B481" s="6" t="s">
        <v>3916</v>
      </c>
      <c r="C481" s="162" t="s">
        <v>3752</v>
      </c>
      <c r="D481" s="165" t="s">
        <v>1500</v>
      </c>
      <c r="E481" s="163"/>
      <c r="F481" s="163"/>
      <c r="G481" s="163"/>
    </row>
    <row r="482" spans="1:7">
      <c r="A482" s="193" t="s">
        <v>102</v>
      </c>
      <c r="B482" s="6" t="s">
        <v>3916</v>
      </c>
      <c r="C482" s="162" t="s">
        <v>3752</v>
      </c>
      <c r="D482" s="165" t="s">
        <v>1500</v>
      </c>
      <c r="E482" s="163"/>
      <c r="F482" s="163"/>
      <c r="G482" s="163"/>
    </row>
    <row r="483" spans="1:7">
      <c r="A483" s="193" t="s">
        <v>102</v>
      </c>
      <c r="B483" s="6" t="s">
        <v>3916</v>
      </c>
      <c r="C483" s="162" t="s">
        <v>3752</v>
      </c>
      <c r="D483" s="165" t="s">
        <v>1500</v>
      </c>
      <c r="E483" s="163"/>
      <c r="F483" s="163"/>
      <c r="G483" s="163"/>
    </row>
    <row r="484" spans="1:7">
      <c r="A484" s="193" t="s">
        <v>102</v>
      </c>
      <c r="B484" s="6" t="s">
        <v>3916</v>
      </c>
      <c r="C484" s="162" t="s">
        <v>3752</v>
      </c>
      <c r="D484" s="165" t="s">
        <v>1500</v>
      </c>
      <c r="E484" s="163"/>
      <c r="F484" s="163"/>
      <c r="G484" s="163"/>
    </row>
    <row r="485" spans="1:7">
      <c r="A485" s="193" t="s">
        <v>102</v>
      </c>
      <c r="B485" s="6" t="s">
        <v>3916</v>
      </c>
      <c r="C485" s="162" t="s">
        <v>3752</v>
      </c>
      <c r="D485" s="165" t="s">
        <v>1500</v>
      </c>
      <c r="E485" s="163"/>
      <c r="F485" s="163"/>
      <c r="G485" s="163"/>
    </row>
    <row r="486" spans="1:7">
      <c r="A486" s="193" t="s">
        <v>102</v>
      </c>
      <c r="B486" s="6" t="s">
        <v>3916</v>
      </c>
      <c r="C486" s="162" t="s">
        <v>3752</v>
      </c>
      <c r="D486" s="165" t="s">
        <v>1500</v>
      </c>
      <c r="E486" s="163"/>
      <c r="F486" s="163"/>
      <c r="G486" s="163"/>
    </row>
    <row r="487" spans="1:7">
      <c r="A487" s="193" t="s">
        <v>102</v>
      </c>
      <c r="B487" s="6" t="s">
        <v>3916</v>
      </c>
      <c r="C487" s="162" t="s">
        <v>3753</v>
      </c>
      <c r="D487" s="165" t="s">
        <v>1500</v>
      </c>
      <c r="E487" s="163"/>
      <c r="F487" s="163"/>
      <c r="G487" s="163"/>
    </row>
    <row r="488" spans="1:7">
      <c r="A488" s="193" t="s">
        <v>102</v>
      </c>
      <c r="B488" s="6" t="s">
        <v>3916</v>
      </c>
      <c r="C488" s="162" t="s">
        <v>3754</v>
      </c>
      <c r="D488" s="165" t="s">
        <v>1500</v>
      </c>
      <c r="E488" s="163"/>
      <c r="F488" s="163"/>
      <c r="G488" s="163"/>
    </row>
    <row r="489" spans="1:7">
      <c r="A489" s="193" t="s">
        <v>102</v>
      </c>
      <c r="B489" s="6" t="s">
        <v>3916</v>
      </c>
      <c r="C489" s="162" t="s">
        <v>3755</v>
      </c>
      <c r="D489" s="165" t="s">
        <v>1500</v>
      </c>
      <c r="E489" s="163"/>
      <c r="F489" s="163"/>
      <c r="G489" s="163"/>
    </row>
    <row r="490" spans="1:7">
      <c r="A490" s="193" t="s">
        <v>102</v>
      </c>
      <c r="B490" s="6" t="s">
        <v>3916</v>
      </c>
      <c r="C490" s="162" t="s">
        <v>3757</v>
      </c>
      <c r="D490" s="165" t="s">
        <v>1500</v>
      </c>
      <c r="E490" s="163"/>
      <c r="F490" s="163"/>
      <c r="G490" s="163"/>
    </row>
    <row r="491" spans="1:7">
      <c r="A491" s="193" t="s">
        <v>102</v>
      </c>
      <c r="B491" s="6" t="s">
        <v>3916</v>
      </c>
      <c r="C491" s="162" t="s">
        <v>3759</v>
      </c>
      <c r="D491" s="165" t="s">
        <v>1500</v>
      </c>
      <c r="E491" s="163"/>
      <c r="F491" s="163"/>
      <c r="G491" s="163"/>
    </row>
    <row r="492" spans="1:7">
      <c r="A492" s="193" t="s">
        <v>102</v>
      </c>
      <c r="B492" s="6" t="s">
        <v>3916</v>
      </c>
      <c r="C492" s="162" t="s">
        <v>3760</v>
      </c>
      <c r="D492" s="165" t="s">
        <v>1500</v>
      </c>
      <c r="E492" s="163"/>
      <c r="F492" s="163"/>
      <c r="G492" s="163"/>
    </row>
    <row r="493" spans="1:7">
      <c r="A493" s="193" t="s">
        <v>102</v>
      </c>
      <c r="B493" s="6" t="s">
        <v>3916</v>
      </c>
      <c r="C493" s="162" t="s">
        <v>3761</v>
      </c>
      <c r="D493" s="165" t="s">
        <v>1500</v>
      </c>
      <c r="E493" s="163"/>
      <c r="F493" s="163"/>
      <c r="G493" s="163"/>
    </row>
    <row r="494" spans="1:7">
      <c r="A494" s="193" t="s">
        <v>102</v>
      </c>
      <c r="B494" s="6" t="s">
        <v>3916</v>
      </c>
      <c r="C494" s="162" t="s">
        <v>3762</v>
      </c>
      <c r="D494" s="165" t="s">
        <v>1500</v>
      </c>
      <c r="E494" s="163"/>
      <c r="F494" s="163"/>
      <c r="G494" s="163"/>
    </row>
    <row r="495" spans="1:7">
      <c r="A495" s="193" t="s">
        <v>102</v>
      </c>
      <c r="B495" s="6" t="s">
        <v>3916</v>
      </c>
      <c r="C495" s="162" t="s">
        <v>3762</v>
      </c>
      <c r="D495" s="165" t="s">
        <v>1500</v>
      </c>
      <c r="E495" s="163"/>
      <c r="F495" s="163"/>
      <c r="G495" s="163"/>
    </row>
    <row r="496" spans="1:7">
      <c r="A496" s="193" t="s">
        <v>102</v>
      </c>
      <c r="B496" s="6" t="s">
        <v>3916</v>
      </c>
      <c r="C496" s="162" t="s">
        <v>3763</v>
      </c>
      <c r="D496" s="165" t="s">
        <v>1500</v>
      </c>
      <c r="E496" s="163"/>
      <c r="F496" s="163"/>
      <c r="G496" s="163"/>
    </row>
    <row r="497" spans="1:7">
      <c r="A497" s="193" t="s">
        <v>102</v>
      </c>
      <c r="B497" s="6" t="s">
        <v>3916</v>
      </c>
      <c r="C497" s="162" t="s">
        <v>3764</v>
      </c>
      <c r="D497" s="165" t="s">
        <v>1500</v>
      </c>
      <c r="E497" s="163"/>
      <c r="F497" s="163"/>
      <c r="G497" s="163"/>
    </row>
    <row r="498" spans="1:7">
      <c r="A498" s="193" t="s">
        <v>102</v>
      </c>
      <c r="B498" s="6" t="s">
        <v>3916</v>
      </c>
      <c r="C498" s="162" t="s">
        <v>3765</v>
      </c>
      <c r="D498" s="165" t="s">
        <v>1500</v>
      </c>
      <c r="E498" s="163"/>
      <c r="F498" s="163"/>
      <c r="G498" s="163"/>
    </row>
    <row r="499" spans="1:7">
      <c r="A499" s="193" t="s">
        <v>102</v>
      </c>
      <c r="B499" s="6" t="s">
        <v>3916</v>
      </c>
      <c r="C499" s="162" t="s">
        <v>3766</v>
      </c>
      <c r="D499" s="165" t="s">
        <v>1500</v>
      </c>
      <c r="E499" s="163"/>
      <c r="F499" s="163"/>
      <c r="G499" s="163"/>
    </row>
    <row r="500" spans="1:7">
      <c r="A500" s="193" t="s">
        <v>102</v>
      </c>
      <c r="B500" s="6" t="s">
        <v>3916</v>
      </c>
      <c r="C500" s="162" t="s">
        <v>3766</v>
      </c>
      <c r="D500" s="165" t="s">
        <v>1500</v>
      </c>
      <c r="E500" s="163"/>
      <c r="F500" s="163"/>
      <c r="G500" s="163"/>
    </row>
    <row r="501" spans="1:7">
      <c r="A501" s="193" t="s">
        <v>102</v>
      </c>
      <c r="B501" s="6" t="s">
        <v>3916</v>
      </c>
      <c r="C501" s="162" t="s">
        <v>3766</v>
      </c>
      <c r="D501" s="165" t="s">
        <v>1500</v>
      </c>
      <c r="E501" s="163"/>
      <c r="F501" s="163"/>
      <c r="G501" s="163"/>
    </row>
    <row r="502" spans="1:7">
      <c r="A502" s="193" t="s">
        <v>102</v>
      </c>
      <c r="B502" s="6" t="s">
        <v>3916</v>
      </c>
      <c r="C502" s="162" t="s">
        <v>3766</v>
      </c>
      <c r="D502" s="165" t="s">
        <v>1500</v>
      </c>
      <c r="E502" s="163"/>
      <c r="F502" s="163"/>
      <c r="G502" s="163"/>
    </row>
    <row r="503" spans="1:7">
      <c r="A503" s="193" t="s">
        <v>102</v>
      </c>
      <c r="B503" s="6" t="s">
        <v>3916</v>
      </c>
      <c r="C503" s="162" t="s">
        <v>3767</v>
      </c>
      <c r="D503" s="165" t="s">
        <v>1500</v>
      </c>
      <c r="E503" s="163"/>
      <c r="F503" s="163"/>
      <c r="G503" s="163"/>
    </row>
    <row r="504" spans="1:7">
      <c r="A504" s="193" t="s">
        <v>102</v>
      </c>
      <c r="B504" s="6" t="s">
        <v>3916</v>
      </c>
      <c r="C504" s="162" t="s">
        <v>3767</v>
      </c>
      <c r="D504" s="165" t="s">
        <v>1500</v>
      </c>
      <c r="E504" s="163"/>
      <c r="F504" s="163"/>
      <c r="G504" s="163"/>
    </row>
    <row r="505" spans="1:7">
      <c r="A505" s="193" t="s">
        <v>102</v>
      </c>
      <c r="B505" s="6" t="s">
        <v>3916</v>
      </c>
      <c r="C505" s="162" t="s">
        <v>3768</v>
      </c>
      <c r="D505" s="165" t="s">
        <v>1500</v>
      </c>
      <c r="E505" s="163"/>
      <c r="F505" s="163"/>
      <c r="G505" s="163"/>
    </row>
    <row r="506" spans="1:7">
      <c r="A506" s="193" t="s">
        <v>102</v>
      </c>
      <c r="B506" s="6" t="s">
        <v>3916</v>
      </c>
      <c r="C506" s="162" t="s">
        <v>3769</v>
      </c>
      <c r="D506" s="165" t="s">
        <v>1500</v>
      </c>
      <c r="E506" s="163"/>
      <c r="F506" s="163"/>
      <c r="G506" s="163"/>
    </row>
    <row r="507" spans="1:7">
      <c r="A507" s="193" t="s">
        <v>102</v>
      </c>
      <c r="B507" s="6" t="s">
        <v>3916</v>
      </c>
      <c r="C507" s="162" t="s">
        <v>3770</v>
      </c>
      <c r="D507" s="165" t="s">
        <v>1500</v>
      </c>
      <c r="E507" s="163"/>
      <c r="F507" s="163"/>
      <c r="G507" s="163"/>
    </row>
    <row r="508" spans="1:7">
      <c r="A508" s="193" t="s">
        <v>102</v>
      </c>
      <c r="B508" s="6" t="s">
        <v>3916</v>
      </c>
      <c r="C508" s="162" t="s">
        <v>3771</v>
      </c>
      <c r="D508" s="165" t="s">
        <v>1500</v>
      </c>
      <c r="E508" s="163"/>
      <c r="F508" s="163"/>
      <c r="G508" s="163"/>
    </row>
    <row r="509" spans="1:7">
      <c r="A509" s="193" t="s">
        <v>102</v>
      </c>
      <c r="B509" s="6" t="s">
        <v>3916</v>
      </c>
      <c r="C509" s="162" t="s">
        <v>3771</v>
      </c>
      <c r="D509" s="165" t="s">
        <v>1500</v>
      </c>
      <c r="E509" s="163"/>
      <c r="F509" s="163"/>
      <c r="G509" s="163"/>
    </row>
    <row r="510" spans="1:7">
      <c r="A510" s="193" t="s">
        <v>102</v>
      </c>
      <c r="B510" s="6" t="s">
        <v>3916</v>
      </c>
      <c r="C510" s="162" t="s">
        <v>3772</v>
      </c>
      <c r="D510" s="165" t="s">
        <v>1500</v>
      </c>
      <c r="E510" s="163"/>
      <c r="F510" s="163"/>
      <c r="G510" s="163"/>
    </row>
    <row r="511" spans="1:7">
      <c r="A511" s="193" t="s">
        <v>102</v>
      </c>
      <c r="B511" s="6" t="s">
        <v>3916</v>
      </c>
      <c r="C511" s="162" t="s">
        <v>3772</v>
      </c>
      <c r="D511" s="165" t="s">
        <v>1500</v>
      </c>
      <c r="E511" s="163"/>
      <c r="F511" s="163"/>
      <c r="G511" s="163"/>
    </row>
    <row r="512" spans="1:7">
      <c r="A512" s="193" t="s">
        <v>102</v>
      </c>
      <c r="B512" s="6" t="s">
        <v>3916</v>
      </c>
      <c r="C512" s="162" t="s">
        <v>3772</v>
      </c>
      <c r="D512" s="165" t="s">
        <v>1500</v>
      </c>
      <c r="E512" s="163"/>
      <c r="F512" s="163"/>
      <c r="G512" s="163"/>
    </row>
    <row r="513" spans="1:7">
      <c r="A513" s="193" t="s">
        <v>102</v>
      </c>
      <c r="B513" s="6" t="s">
        <v>3916</v>
      </c>
      <c r="C513" s="162" t="s">
        <v>3772</v>
      </c>
      <c r="D513" s="165" t="s">
        <v>1500</v>
      </c>
      <c r="E513" s="163"/>
      <c r="F513" s="163"/>
      <c r="G513" s="163"/>
    </row>
    <row r="514" spans="1:7">
      <c r="A514" s="193" t="s">
        <v>102</v>
      </c>
      <c r="B514" s="6" t="s">
        <v>3916</v>
      </c>
      <c r="C514" s="162" t="s">
        <v>3773</v>
      </c>
      <c r="D514" s="165" t="s">
        <v>1500</v>
      </c>
      <c r="E514" s="163"/>
      <c r="F514" s="163"/>
      <c r="G514" s="163"/>
    </row>
    <row r="515" spans="1:7">
      <c r="A515" s="193" t="s">
        <v>102</v>
      </c>
      <c r="B515" s="6" t="s">
        <v>3916</v>
      </c>
      <c r="C515" s="162" t="s">
        <v>3776</v>
      </c>
      <c r="D515" s="165" t="s">
        <v>1500</v>
      </c>
      <c r="E515" s="163"/>
      <c r="F515" s="163"/>
      <c r="G515" s="163"/>
    </row>
    <row r="516" spans="1:7">
      <c r="A516" s="193" t="s">
        <v>102</v>
      </c>
      <c r="B516" s="6" t="s">
        <v>3916</v>
      </c>
      <c r="C516" s="162" t="s">
        <v>3776</v>
      </c>
      <c r="D516" s="165" t="s">
        <v>1500</v>
      </c>
      <c r="E516" s="163"/>
      <c r="F516" s="163"/>
      <c r="G516" s="163"/>
    </row>
    <row r="517" spans="1:7">
      <c r="A517" s="193" t="s">
        <v>102</v>
      </c>
      <c r="B517" s="6" t="s">
        <v>3916</v>
      </c>
      <c r="C517" s="162" t="s">
        <v>3776</v>
      </c>
      <c r="D517" s="165" t="s">
        <v>1500</v>
      </c>
      <c r="E517" s="163"/>
      <c r="F517" s="163"/>
      <c r="G517" s="163"/>
    </row>
    <row r="518" spans="1:7">
      <c r="A518" s="193" t="s">
        <v>102</v>
      </c>
      <c r="B518" s="6" t="s">
        <v>3916</v>
      </c>
      <c r="C518" s="162" t="s">
        <v>3777</v>
      </c>
      <c r="D518" s="165" t="s">
        <v>1500</v>
      </c>
      <c r="E518" s="163"/>
      <c r="F518" s="163"/>
      <c r="G518" s="163"/>
    </row>
    <row r="519" spans="1:7">
      <c r="A519" s="193" t="s">
        <v>102</v>
      </c>
      <c r="B519" s="6" t="s">
        <v>3916</v>
      </c>
      <c r="C519" s="162" t="s">
        <v>3778</v>
      </c>
      <c r="D519" s="165" t="s">
        <v>1500</v>
      </c>
      <c r="E519" s="163"/>
      <c r="F519" s="163"/>
      <c r="G519" s="163"/>
    </row>
    <row r="520" spans="1:7">
      <c r="A520" s="193" t="s">
        <v>102</v>
      </c>
      <c r="B520" s="6" t="s">
        <v>3916</v>
      </c>
      <c r="C520" s="162" t="s">
        <v>3779</v>
      </c>
      <c r="D520" s="165" t="s">
        <v>1500</v>
      </c>
      <c r="E520" s="163"/>
      <c r="F520" s="163"/>
      <c r="G520" s="163"/>
    </row>
    <row r="521" spans="1:7">
      <c r="A521" s="193" t="s">
        <v>102</v>
      </c>
      <c r="B521" s="6" t="s">
        <v>3916</v>
      </c>
      <c r="C521" s="162" t="s">
        <v>3780</v>
      </c>
      <c r="D521" s="165" t="s">
        <v>1500</v>
      </c>
      <c r="E521" s="163"/>
      <c r="F521" s="163"/>
      <c r="G521" s="163"/>
    </row>
    <row r="522" spans="1:7">
      <c r="A522" s="193" t="s">
        <v>102</v>
      </c>
      <c r="B522" s="6" t="s">
        <v>3916</v>
      </c>
      <c r="C522" s="162" t="s">
        <v>3781</v>
      </c>
      <c r="D522" s="165" t="s">
        <v>1500</v>
      </c>
      <c r="E522" s="163"/>
      <c r="F522" s="163"/>
      <c r="G522" s="163"/>
    </row>
    <row r="523" spans="1:7">
      <c r="A523" s="193" t="s">
        <v>102</v>
      </c>
      <c r="B523" s="6" t="s">
        <v>3916</v>
      </c>
      <c r="C523" s="162" t="s">
        <v>3782</v>
      </c>
      <c r="D523" s="165" t="s">
        <v>1500</v>
      </c>
      <c r="E523" s="163"/>
      <c r="F523" s="163"/>
      <c r="G523" s="163"/>
    </row>
    <row r="524" spans="1:7">
      <c r="A524" s="193" t="s">
        <v>102</v>
      </c>
      <c r="B524" s="6" t="s">
        <v>3916</v>
      </c>
      <c r="C524" s="162" t="s">
        <v>3782</v>
      </c>
      <c r="D524" s="165" t="s">
        <v>1500</v>
      </c>
      <c r="E524" s="163"/>
      <c r="F524" s="163"/>
      <c r="G524" s="163"/>
    </row>
    <row r="525" spans="1:7">
      <c r="A525" s="193" t="s">
        <v>102</v>
      </c>
      <c r="B525" s="6" t="s">
        <v>3916</v>
      </c>
      <c r="C525" s="162" t="s">
        <v>3783</v>
      </c>
      <c r="D525" s="165" t="s">
        <v>1500</v>
      </c>
      <c r="E525" s="163"/>
      <c r="F525" s="163"/>
      <c r="G525" s="163"/>
    </row>
    <row r="526" spans="1:7">
      <c r="A526" s="193" t="s">
        <v>102</v>
      </c>
      <c r="B526" s="6" t="s">
        <v>3916</v>
      </c>
      <c r="C526" s="162" t="s">
        <v>3784</v>
      </c>
      <c r="D526" s="165" t="s">
        <v>1500</v>
      </c>
      <c r="E526" s="163"/>
      <c r="F526" s="163"/>
      <c r="G526" s="163"/>
    </row>
    <row r="527" spans="1:7">
      <c r="A527" s="193" t="s">
        <v>102</v>
      </c>
      <c r="B527" s="6" t="s">
        <v>3916</v>
      </c>
      <c r="C527" s="162" t="s">
        <v>3785</v>
      </c>
      <c r="D527" s="165" t="s">
        <v>1500</v>
      </c>
      <c r="E527" s="163"/>
      <c r="F527" s="163"/>
      <c r="G527" s="163"/>
    </row>
    <row r="528" spans="1:7">
      <c r="A528" s="193" t="s">
        <v>102</v>
      </c>
      <c r="B528" s="6" t="s">
        <v>3916</v>
      </c>
      <c r="C528" s="162" t="s">
        <v>3786</v>
      </c>
      <c r="D528" s="165" t="s">
        <v>1500</v>
      </c>
      <c r="E528" s="163"/>
      <c r="F528" s="163"/>
      <c r="G528" s="163"/>
    </row>
    <row r="529" spans="1:7">
      <c r="A529" s="193" t="s">
        <v>102</v>
      </c>
      <c r="B529" s="6" t="s">
        <v>3916</v>
      </c>
      <c r="C529" s="162" t="s">
        <v>3787</v>
      </c>
      <c r="D529" s="165" t="s">
        <v>1500</v>
      </c>
      <c r="E529" s="163"/>
      <c r="F529" s="163"/>
      <c r="G529" s="163"/>
    </row>
    <row r="530" spans="1:7">
      <c r="A530" s="193" t="s">
        <v>102</v>
      </c>
      <c r="B530" s="6" t="s">
        <v>3916</v>
      </c>
      <c r="C530" s="162" t="s">
        <v>3787</v>
      </c>
      <c r="D530" s="165" t="s">
        <v>1500</v>
      </c>
      <c r="E530" s="163"/>
      <c r="F530" s="163"/>
      <c r="G530" s="163"/>
    </row>
    <row r="531" spans="1:7">
      <c r="A531" s="193" t="s">
        <v>102</v>
      </c>
      <c r="B531" s="6" t="s">
        <v>3916</v>
      </c>
      <c r="C531" s="162" t="s">
        <v>3788</v>
      </c>
      <c r="D531" s="165" t="s">
        <v>1500</v>
      </c>
      <c r="E531" s="163"/>
      <c r="F531" s="163"/>
      <c r="G531" s="163"/>
    </row>
    <row r="532" spans="1:7">
      <c r="A532" s="193" t="s">
        <v>102</v>
      </c>
      <c r="B532" s="6" t="s">
        <v>3916</v>
      </c>
      <c r="C532" s="162" t="s">
        <v>3790</v>
      </c>
      <c r="D532" s="165" t="s">
        <v>1500</v>
      </c>
      <c r="E532" s="163"/>
      <c r="F532" s="163"/>
      <c r="G532" s="163"/>
    </row>
    <row r="533" spans="1:7">
      <c r="A533" s="193" t="s">
        <v>102</v>
      </c>
      <c r="B533" s="6" t="s">
        <v>3916</v>
      </c>
      <c r="C533" s="162" t="s">
        <v>3791</v>
      </c>
      <c r="D533" s="165" t="s">
        <v>1500</v>
      </c>
      <c r="E533" s="163"/>
      <c r="F533" s="163"/>
      <c r="G533" s="163"/>
    </row>
    <row r="534" spans="1:7">
      <c r="A534" s="193" t="s">
        <v>102</v>
      </c>
      <c r="B534" s="6" t="s">
        <v>3916</v>
      </c>
      <c r="C534" s="162" t="s">
        <v>3792</v>
      </c>
      <c r="D534" s="165" t="s">
        <v>1500</v>
      </c>
      <c r="E534" s="163"/>
      <c r="F534" s="163"/>
      <c r="G534" s="163"/>
    </row>
    <row r="535" spans="1:7">
      <c r="A535" s="193" t="s">
        <v>102</v>
      </c>
      <c r="B535" s="6" t="s">
        <v>3916</v>
      </c>
      <c r="C535" s="162" t="s">
        <v>3793</v>
      </c>
      <c r="D535" s="165" t="s">
        <v>1500</v>
      </c>
      <c r="E535" s="163"/>
      <c r="F535" s="163"/>
      <c r="G535" s="163"/>
    </row>
    <row r="536" spans="1:7">
      <c r="A536" s="193" t="s">
        <v>102</v>
      </c>
      <c r="B536" s="6" t="s">
        <v>3916</v>
      </c>
      <c r="C536" s="162" t="s">
        <v>3794</v>
      </c>
      <c r="D536" s="165" t="s">
        <v>1500</v>
      </c>
      <c r="E536" s="163"/>
      <c r="F536" s="163"/>
      <c r="G536" s="163"/>
    </row>
    <row r="537" spans="1:7">
      <c r="A537" s="193" t="s">
        <v>102</v>
      </c>
      <c r="B537" s="6" t="s">
        <v>3916</v>
      </c>
      <c r="C537" s="162" t="s">
        <v>3795</v>
      </c>
      <c r="D537" s="165" t="s">
        <v>1500</v>
      </c>
      <c r="E537" s="163"/>
      <c r="F537" s="163"/>
      <c r="G537" s="163"/>
    </row>
    <row r="538" spans="1:7">
      <c r="A538" s="193" t="s">
        <v>102</v>
      </c>
      <c r="B538" s="6" t="s">
        <v>3916</v>
      </c>
      <c r="C538" s="162" t="s">
        <v>3797</v>
      </c>
      <c r="D538" s="165" t="s">
        <v>1500</v>
      </c>
      <c r="E538" s="163"/>
      <c r="F538" s="163"/>
      <c r="G538" s="163"/>
    </row>
    <row r="539" spans="1:7">
      <c r="A539" s="193" t="s">
        <v>102</v>
      </c>
      <c r="B539" s="6" t="s">
        <v>3916</v>
      </c>
      <c r="C539" s="162" t="s">
        <v>3798</v>
      </c>
      <c r="D539" s="165" t="s">
        <v>1500</v>
      </c>
      <c r="E539" s="163"/>
      <c r="F539" s="163"/>
      <c r="G539" s="163"/>
    </row>
    <row r="540" spans="1:7">
      <c r="A540" s="193" t="s">
        <v>102</v>
      </c>
      <c r="B540" s="6" t="s">
        <v>3916</v>
      </c>
      <c r="C540" s="162" t="s">
        <v>3799</v>
      </c>
      <c r="D540" s="165" t="s">
        <v>1500</v>
      </c>
      <c r="E540" s="163"/>
      <c r="F540" s="163"/>
      <c r="G540" s="163"/>
    </row>
    <row r="541" spans="1:7">
      <c r="A541" s="193" t="s">
        <v>102</v>
      </c>
      <c r="B541" s="6" t="s">
        <v>3916</v>
      </c>
      <c r="C541" s="162" t="s">
        <v>3800</v>
      </c>
      <c r="D541" s="165" t="s">
        <v>1500</v>
      </c>
      <c r="E541" s="163"/>
      <c r="F541" s="163"/>
      <c r="G541" s="163"/>
    </row>
    <row r="542" spans="1:7">
      <c r="A542" s="193" t="s">
        <v>102</v>
      </c>
      <c r="B542" s="6" t="s">
        <v>3916</v>
      </c>
      <c r="C542" s="162" t="s">
        <v>3802</v>
      </c>
      <c r="D542" s="165" t="s">
        <v>1500</v>
      </c>
      <c r="E542" s="163"/>
      <c r="F542" s="163"/>
      <c r="G542" s="163"/>
    </row>
    <row r="543" spans="1:7">
      <c r="A543" s="193" t="s">
        <v>102</v>
      </c>
      <c r="B543" s="6" t="s">
        <v>3916</v>
      </c>
      <c r="C543" s="162" t="s">
        <v>3802</v>
      </c>
      <c r="D543" s="165" t="s">
        <v>1500</v>
      </c>
      <c r="E543" s="163"/>
      <c r="F543" s="163"/>
      <c r="G543" s="163"/>
    </row>
    <row r="544" spans="1:7">
      <c r="A544" s="193" t="s">
        <v>102</v>
      </c>
      <c r="B544" s="6" t="s">
        <v>3916</v>
      </c>
      <c r="C544" s="162" t="s">
        <v>3803</v>
      </c>
      <c r="D544" s="165" t="s">
        <v>1500</v>
      </c>
      <c r="E544" s="163"/>
      <c r="F544" s="163"/>
      <c r="G544" s="163"/>
    </row>
    <row r="545" spans="1:7">
      <c r="A545" s="193" t="s">
        <v>102</v>
      </c>
      <c r="B545" s="6" t="s">
        <v>3916</v>
      </c>
      <c r="C545" s="162" t="s">
        <v>3804</v>
      </c>
      <c r="D545" s="165" t="s">
        <v>1500</v>
      </c>
      <c r="E545" s="163"/>
      <c r="F545" s="163"/>
      <c r="G545" s="163"/>
    </row>
    <row r="546" spans="1:7">
      <c r="A546" s="193" t="s">
        <v>102</v>
      </c>
      <c r="B546" s="6" t="s">
        <v>3916</v>
      </c>
      <c r="C546" s="162" t="s">
        <v>3805</v>
      </c>
      <c r="D546" s="165" t="s">
        <v>1500</v>
      </c>
      <c r="E546" s="163"/>
      <c r="F546" s="163"/>
      <c r="G546" s="163"/>
    </row>
    <row r="547" spans="1:7">
      <c r="A547" s="193" t="s">
        <v>102</v>
      </c>
      <c r="B547" s="6" t="s">
        <v>3916</v>
      </c>
      <c r="C547" s="162" t="s">
        <v>3806</v>
      </c>
      <c r="D547" s="165" t="s">
        <v>1500</v>
      </c>
      <c r="E547" s="163"/>
      <c r="F547" s="163"/>
      <c r="G547" s="163"/>
    </row>
    <row r="548" spans="1:7">
      <c r="A548" s="193" t="s">
        <v>102</v>
      </c>
      <c r="B548" s="6" t="s">
        <v>3916</v>
      </c>
      <c r="C548" s="162" t="s">
        <v>3807</v>
      </c>
      <c r="D548" s="165" t="s">
        <v>1500</v>
      </c>
      <c r="E548" s="163"/>
      <c r="F548" s="163"/>
      <c r="G548" s="163"/>
    </row>
    <row r="549" spans="1:7">
      <c r="A549" s="193" t="s">
        <v>102</v>
      </c>
      <c r="B549" s="6" t="s">
        <v>3916</v>
      </c>
      <c r="C549" s="162" t="s">
        <v>3807</v>
      </c>
      <c r="D549" s="165" t="s">
        <v>1500</v>
      </c>
      <c r="E549" s="163"/>
      <c r="F549" s="163"/>
      <c r="G549" s="163"/>
    </row>
    <row r="550" spans="1:7">
      <c r="A550" s="193" t="s">
        <v>102</v>
      </c>
      <c r="B550" s="6" t="s">
        <v>3916</v>
      </c>
      <c r="C550" s="162" t="s">
        <v>3808</v>
      </c>
      <c r="D550" s="165" t="s">
        <v>1500</v>
      </c>
      <c r="E550" s="163"/>
      <c r="F550" s="163"/>
      <c r="G550" s="163"/>
    </row>
    <row r="551" spans="1:7">
      <c r="A551" s="193" t="s">
        <v>102</v>
      </c>
      <c r="B551" s="6" t="s">
        <v>3916</v>
      </c>
      <c r="C551" s="162" t="s">
        <v>3809</v>
      </c>
      <c r="D551" s="165" t="s">
        <v>1500</v>
      </c>
      <c r="E551" s="163"/>
      <c r="F551" s="163"/>
      <c r="G551" s="163"/>
    </row>
    <row r="552" spans="1:7">
      <c r="A552" s="193" t="s">
        <v>102</v>
      </c>
      <c r="B552" s="6" t="s">
        <v>3916</v>
      </c>
      <c r="C552" s="162" t="s">
        <v>3811</v>
      </c>
      <c r="D552" s="165" t="s">
        <v>1500</v>
      </c>
      <c r="E552" s="163"/>
      <c r="F552" s="163"/>
      <c r="G552" s="163"/>
    </row>
    <row r="553" spans="1:7">
      <c r="A553" s="193" t="s">
        <v>102</v>
      </c>
      <c r="B553" s="6" t="s">
        <v>3916</v>
      </c>
      <c r="C553" s="162" t="s">
        <v>3812</v>
      </c>
      <c r="D553" s="165" t="s">
        <v>1500</v>
      </c>
      <c r="E553" s="163"/>
      <c r="F553" s="163"/>
      <c r="G553" s="163"/>
    </row>
    <row r="554" spans="1:7">
      <c r="A554" s="193" t="s">
        <v>102</v>
      </c>
      <c r="B554" s="6" t="s">
        <v>3916</v>
      </c>
      <c r="C554" s="162" t="s">
        <v>3813</v>
      </c>
      <c r="D554" s="165" t="s">
        <v>1500</v>
      </c>
      <c r="E554" s="163"/>
      <c r="F554" s="163"/>
      <c r="G554" s="163"/>
    </row>
    <row r="555" spans="1:7">
      <c r="A555" s="193" t="s">
        <v>102</v>
      </c>
      <c r="B555" s="6" t="s">
        <v>3916</v>
      </c>
      <c r="C555" s="162" t="s">
        <v>3813</v>
      </c>
      <c r="D555" s="165" t="s">
        <v>1500</v>
      </c>
      <c r="E555" s="163"/>
      <c r="F555" s="163"/>
      <c r="G555" s="163"/>
    </row>
    <row r="556" spans="1:7">
      <c r="A556" s="193" t="s">
        <v>102</v>
      </c>
      <c r="B556" s="6" t="s">
        <v>3916</v>
      </c>
      <c r="C556" s="162" t="s">
        <v>3814</v>
      </c>
      <c r="D556" s="165" t="s">
        <v>1500</v>
      </c>
      <c r="E556" s="163"/>
      <c r="F556" s="163"/>
      <c r="G556" s="163"/>
    </row>
    <row r="557" spans="1:7">
      <c r="A557" s="193" t="s">
        <v>102</v>
      </c>
      <c r="B557" s="6" t="s">
        <v>3916</v>
      </c>
      <c r="C557" s="162" t="s">
        <v>3815</v>
      </c>
      <c r="D557" s="165" t="s">
        <v>1500</v>
      </c>
      <c r="E557" s="163"/>
      <c r="F557" s="163"/>
      <c r="G557" s="163"/>
    </row>
    <row r="558" spans="1:7">
      <c r="A558" s="193" t="s">
        <v>102</v>
      </c>
      <c r="B558" s="6" t="s">
        <v>3916</v>
      </c>
      <c r="C558" s="162" t="s">
        <v>3815</v>
      </c>
      <c r="D558" s="165" t="s">
        <v>1500</v>
      </c>
      <c r="E558" s="163"/>
      <c r="F558" s="163"/>
      <c r="G558" s="163"/>
    </row>
    <row r="559" spans="1:7">
      <c r="A559" s="193" t="s">
        <v>102</v>
      </c>
      <c r="B559" s="6" t="s">
        <v>3916</v>
      </c>
      <c r="C559" s="162" t="s">
        <v>3817</v>
      </c>
      <c r="D559" s="165" t="s">
        <v>1500</v>
      </c>
      <c r="E559" s="163"/>
      <c r="F559" s="163"/>
      <c r="G559" s="163"/>
    </row>
    <row r="560" spans="1:7">
      <c r="A560" s="193" t="s">
        <v>102</v>
      </c>
      <c r="B560" s="6" t="s">
        <v>3916</v>
      </c>
      <c r="C560" s="162" t="s">
        <v>3817</v>
      </c>
      <c r="D560" s="165" t="s">
        <v>1500</v>
      </c>
      <c r="E560" s="163"/>
      <c r="F560" s="163"/>
      <c r="G560" s="163"/>
    </row>
    <row r="561" spans="1:7">
      <c r="A561" s="193" t="s">
        <v>102</v>
      </c>
      <c r="B561" s="6" t="s">
        <v>3916</v>
      </c>
      <c r="C561" s="162" t="s">
        <v>3818</v>
      </c>
      <c r="D561" s="165" t="s">
        <v>1500</v>
      </c>
      <c r="E561" s="163"/>
      <c r="F561" s="163"/>
      <c r="G561" s="163"/>
    </row>
    <row r="562" spans="1:7">
      <c r="A562" s="193" t="s">
        <v>102</v>
      </c>
      <c r="B562" s="6" t="s">
        <v>3916</v>
      </c>
      <c r="C562" s="162" t="s">
        <v>3819</v>
      </c>
      <c r="D562" s="165" t="s">
        <v>1500</v>
      </c>
      <c r="E562" s="163"/>
      <c r="F562" s="163"/>
      <c r="G562" s="163"/>
    </row>
    <row r="563" spans="1:7">
      <c r="A563" s="193" t="s">
        <v>102</v>
      </c>
      <c r="B563" s="6" t="s">
        <v>3916</v>
      </c>
      <c r="C563" s="162" t="s">
        <v>3819</v>
      </c>
      <c r="D563" s="165" t="s">
        <v>1500</v>
      </c>
      <c r="E563" s="163"/>
      <c r="F563" s="163"/>
      <c r="G563" s="163"/>
    </row>
    <row r="564" spans="1:7">
      <c r="A564" s="193" t="s">
        <v>102</v>
      </c>
      <c r="B564" s="6" t="s">
        <v>3916</v>
      </c>
      <c r="C564" s="162" t="s">
        <v>3820</v>
      </c>
      <c r="D564" s="165" t="s">
        <v>1500</v>
      </c>
      <c r="E564" s="163"/>
      <c r="F564" s="163"/>
      <c r="G564" s="163"/>
    </row>
    <row r="565" spans="1:7">
      <c r="A565" s="193" t="s">
        <v>102</v>
      </c>
      <c r="B565" s="6" t="s">
        <v>3916</v>
      </c>
      <c r="C565" s="162" t="s">
        <v>3821</v>
      </c>
      <c r="D565" s="165" t="s">
        <v>1500</v>
      </c>
      <c r="E565" s="163"/>
      <c r="F565" s="163"/>
      <c r="G565" s="163"/>
    </row>
    <row r="566" spans="1:7">
      <c r="A566" s="193" t="s">
        <v>102</v>
      </c>
      <c r="B566" s="6" t="s">
        <v>3916</v>
      </c>
      <c r="C566" s="162" t="s">
        <v>3821</v>
      </c>
      <c r="D566" s="165" t="s">
        <v>1500</v>
      </c>
      <c r="E566" s="163"/>
      <c r="F566" s="163"/>
      <c r="G566" s="163"/>
    </row>
    <row r="567" spans="1:7">
      <c r="A567" s="193" t="s">
        <v>102</v>
      </c>
      <c r="B567" s="6" t="s">
        <v>3916</v>
      </c>
      <c r="C567" s="162" t="s">
        <v>3821</v>
      </c>
      <c r="D567" s="165" t="s">
        <v>1500</v>
      </c>
      <c r="E567" s="163"/>
      <c r="F567" s="163"/>
      <c r="G567" s="163"/>
    </row>
    <row r="568" spans="1:7">
      <c r="A568" s="193" t="s">
        <v>102</v>
      </c>
      <c r="B568" s="6" t="s">
        <v>3916</v>
      </c>
      <c r="C568" s="162" t="s">
        <v>3822</v>
      </c>
      <c r="D568" s="165" t="s">
        <v>1500</v>
      </c>
      <c r="E568" s="163"/>
      <c r="F568" s="163"/>
      <c r="G568" s="163"/>
    </row>
    <row r="569" spans="1:7">
      <c r="A569" s="193" t="s">
        <v>102</v>
      </c>
      <c r="B569" s="6" t="s">
        <v>3916</v>
      </c>
      <c r="C569" s="162" t="s">
        <v>3822</v>
      </c>
      <c r="D569" s="165" t="s">
        <v>1500</v>
      </c>
      <c r="E569" s="163"/>
      <c r="F569" s="163"/>
      <c r="G569" s="163"/>
    </row>
    <row r="570" spans="1:7">
      <c r="A570" s="193" t="s">
        <v>102</v>
      </c>
      <c r="B570" s="6" t="s">
        <v>3916</v>
      </c>
      <c r="C570" s="162" t="s">
        <v>2568</v>
      </c>
      <c r="D570" s="165" t="s">
        <v>1500</v>
      </c>
      <c r="E570" s="163"/>
      <c r="F570" s="163"/>
      <c r="G570" s="163"/>
    </row>
    <row r="571" spans="1:7">
      <c r="A571" s="193" t="s">
        <v>102</v>
      </c>
      <c r="B571" s="6" t="s">
        <v>3916</v>
      </c>
      <c r="C571" s="162" t="s">
        <v>3823</v>
      </c>
      <c r="D571" s="165" t="s">
        <v>1500</v>
      </c>
      <c r="E571" s="163"/>
      <c r="F571" s="163"/>
      <c r="G571" s="163"/>
    </row>
    <row r="572" spans="1:7">
      <c r="A572" s="193" t="s">
        <v>102</v>
      </c>
      <c r="B572" s="6" t="s">
        <v>3916</v>
      </c>
      <c r="C572" s="162" t="s">
        <v>3823</v>
      </c>
      <c r="D572" s="165" t="s">
        <v>1500</v>
      </c>
      <c r="E572" s="163"/>
      <c r="F572" s="163"/>
      <c r="G572" s="163"/>
    </row>
    <row r="573" spans="1:7">
      <c r="A573" s="193" t="s">
        <v>102</v>
      </c>
      <c r="B573" s="6" t="s">
        <v>3916</v>
      </c>
      <c r="C573" s="162" t="s">
        <v>3824</v>
      </c>
      <c r="D573" s="165" t="s">
        <v>1500</v>
      </c>
      <c r="E573" s="163"/>
      <c r="F573" s="163"/>
      <c r="G573" s="163"/>
    </row>
    <row r="574" spans="1:7">
      <c r="A574" s="193" t="s">
        <v>102</v>
      </c>
      <c r="B574" s="6" t="s">
        <v>3916</v>
      </c>
      <c r="C574" s="162" t="s">
        <v>3825</v>
      </c>
      <c r="D574" s="165" t="s">
        <v>1500</v>
      </c>
      <c r="E574" s="163"/>
      <c r="F574" s="163"/>
      <c r="G574" s="163"/>
    </row>
    <row r="575" spans="1:7">
      <c r="A575" s="193" t="s">
        <v>102</v>
      </c>
      <c r="B575" s="6" t="s">
        <v>3916</v>
      </c>
      <c r="C575" s="162" t="s">
        <v>3826</v>
      </c>
      <c r="D575" s="165" t="s">
        <v>1500</v>
      </c>
      <c r="E575" s="163"/>
      <c r="F575" s="163"/>
      <c r="G575" s="163"/>
    </row>
    <row r="576" spans="1:7">
      <c r="A576" s="193" t="s">
        <v>102</v>
      </c>
      <c r="B576" s="6" t="s">
        <v>3916</v>
      </c>
      <c r="C576" s="162" t="s">
        <v>3827</v>
      </c>
      <c r="D576" s="165" t="s">
        <v>1500</v>
      </c>
      <c r="E576" s="163"/>
      <c r="F576" s="163"/>
      <c r="G576" s="163"/>
    </row>
    <row r="577" spans="1:12">
      <c r="A577" s="193" t="s">
        <v>102</v>
      </c>
      <c r="B577" s="6" t="s">
        <v>3916</v>
      </c>
      <c r="C577" s="162" t="s">
        <v>3828</v>
      </c>
      <c r="D577" s="165" t="s">
        <v>1500</v>
      </c>
      <c r="E577" s="163"/>
      <c r="F577" s="163"/>
      <c r="G577" s="163"/>
    </row>
    <row r="578" spans="1:12">
      <c r="A578" s="193" t="s">
        <v>102</v>
      </c>
      <c r="B578" s="6" t="s">
        <v>3916</v>
      </c>
      <c r="C578" s="162" t="s">
        <v>3829</v>
      </c>
      <c r="D578" s="165" t="s">
        <v>1500</v>
      </c>
      <c r="E578" s="163"/>
      <c r="F578" s="163"/>
      <c r="G578" s="163"/>
    </row>
    <row r="579" spans="1:12">
      <c r="A579" s="193" t="s">
        <v>102</v>
      </c>
      <c r="B579" s="6" t="s">
        <v>3916</v>
      </c>
      <c r="C579" s="162" t="s">
        <v>3830</v>
      </c>
      <c r="D579" s="165" t="s">
        <v>1500</v>
      </c>
      <c r="E579" s="163"/>
      <c r="F579" s="163"/>
      <c r="G579" s="163"/>
    </row>
    <row r="580" spans="1:12">
      <c r="A580" s="193" t="s">
        <v>102</v>
      </c>
      <c r="B580" s="6" t="s">
        <v>3916</v>
      </c>
      <c r="C580" s="162" t="s">
        <v>3831</v>
      </c>
      <c r="D580" s="165" t="s">
        <v>1500</v>
      </c>
      <c r="E580" s="163"/>
      <c r="F580" s="163"/>
      <c r="G580" s="163"/>
    </row>
    <row r="581" spans="1:12">
      <c r="A581" s="193" t="s">
        <v>102</v>
      </c>
      <c r="B581" s="6" t="s">
        <v>3916</v>
      </c>
      <c r="C581" s="162" t="s">
        <v>3832</v>
      </c>
      <c r="D581" s="165" t="s">
        <v>1500</v>
      </c>
      <c r="E581" s="163"/>
      <c r="F581" s="163"/>
      <c r="G581" s="163"/>
    </row>
    <row r="582" spans="1:12">
      <c r="A582" s="193" t="s">
        <v>102</v>
      </c>
      <c r="B582" s="6" t="s">
        <v>3916</v>
      </c>
      <c r="C582" s="162" t="s">
        <v>3833</v>
      </c>
      <c r="D582" s="165" t="s">
        <v>1500</v>
      </c>
      <c r="E582" s="163"/>
      <c r="F582" s="163"/>
      <c r="G582" s="163"/>
    </row>
    <row r="583" spans="1:12">
      <c r="A583" s="193" t="s">
        <v>102</v>
      </c>
      <c r="B583" s="6" t="s">
        <v>3916</v>
      </c>
      <c r="C583" s="162" t="s">
        <v>3834</v>
      </c>
      <c r="D583" s="165" t="s">
        <v>1500</v>
      </c>
      <c r="E583" s="163"/>
      <c r="F583" s="163"/>
      <c r="G583" s="163"/>
    </row>
    <row r="584" spans="1:12">
      <c r="A584" s="193" t="s">
        <v>102</v>
      </c>
      <c r="B584" s="6" t="s">
        <v>3916</v>
      </c>
      <c r="C584" s="162" t="s">
        <v>3835</v>
      </c>
      <c r="D584" s="165" t="s">
        <v>1500</v>
      </c>
      <c r="E584" s="163"/>
      <c r="F584" s="163"/>
      <c r="G584" s="163"/>
    </row>
    <row r="585" spans="1:12">
      <c r="A585" s="193" t="s">
        <v>102</v>
      </c>
      <c r="B585" s="6" t="s">
        <v>3916</v>
      </c>
      <c r="C585" s="162" t="s">
        <v>3836</v>
      </c>
      <c r="D585" s="165" t="s">
        <v>1500</v>
      </c>
      <c r="E585" s="163"/>
      <c r="F585" s="163"/>
      <c r="G585" s="163"/>
    </row>
    <row r="586" spans="1:12">
      <c r="A586" s="193" t="s">
        <v>102</v>
      </c>
      <c r="B586" s="6" t="s">
        <v>3916</v>
      </c>
      <c r="C586" s="162" t="s">
        <v>3839</v>
      </c>
      <c r="D586" s="165" t="s">
        <v>1500</v>
      </c>
      <c r="E586" s="163"/>
      <c r="F586" s="163"/>
      <c r="G586" s="163"/>
    </row>
    <row r="587" spans="1:12">
      <c r="A587" s="193" t="s">
        <v>102</v>
      </c>
      <c r="B587" s="6" t="s">
        <v>3916</v>
      </c>
      <c r="C587" s="162" t="s">
        <v>3840</v>
      </c>
      <c r="D587" s="165" t="s">
        <v>1500</v>
      </c>
      <c r="E587" s="163"/>
      <c r="F587" s="163"/>
      <c r="G587" s="163"/>
    </row>
    <row r="588" spans="1:12">
      <c r="A588" s="193" t="s">
        <v>102</v>
      </c>
      <c r="B588" s="6" t="s">
        <v>3916</v>
      </c>
      <c r="C588" s="162" t="s">
        <v>3841</v>
      </c>
      <c r="D588" s="165" t="s">
        <v>1500</v>
      </c>
      <c r="E588" s="163"/>
      <c r="F588" s="163"/>
      <c r="G588" s="163"/>
    </row>
    <row r="589" spans="1:12">
      <c r="A589" s="187" t="s">
        <v>102</v>
      </c>
      <c r="B589" s="167" t="s">
        <v>4456</v>
      </c>
      <c r="C589" s="174" t="s">
        <v>124</v>
      </c>
      <c r="D589" s="6" t="str">
        <f>IF(OR(ISNUMBER(SEARCH('[1]Lookup for use classification'!$B$1,C589)),ISNUMBER(SEARCH('[1]Lookup for use classification'!$C$1,C589)),ISNUMBER(SEARCH('[1]Lookup for use classification'!$D$1,C589)),ISNUMBER(SEARCH('[1]Lookup for use classification'!$E$1,C589))),'[1]Lookup for use classification'!$A$1,IF(ISNUMBER(SEARCH('[1]Lookup for use classification'!$B$2,C589)),'[1]Lookup for use classification'!$A$2,IF(ISNUMBER(SEARCH('[1]Lookup for use classification'!$B$3,C589)),'[1]Lookup for use classification'!$A$3,IF(OR(ISNUMBER(SEARCH('[1]Lookup for use classification'!$B$4,C589)),ISNUMBER(SEARCH('[1]Lookup for use classification'!$C$4,C589)),ISNUMBER(SEARCH('[1]Lookup for use classification'!$D$4,C589)),ISNUMBER(SEARCH('[1]Lookup for use classification'!$E$4,C589))),'[1]Lookup for use classification'!$A$4,IF(OR(ISNUMBER(SEARCH('[1]Lookup for use classification'!$B$5,C589)),ISNUMBER(SEARCH('[1]Lookup for use classification'!$C$5,C589)),ISNUMBER(SEARCH('[1]Lookup for use classification'!$D$5,C589))),'[1]Lookup for use classification'!$A$5,IF(OR(ISNUMBER(SEARCH('[1]Lookup for use classification'!$B$7,C589)),ISNUMBER(SEARCH('[1]Lookup for use classification'!$C$7,C589)),ISNUMBER(SEARCH('[1]Lookup for use classification'!$D$7,C589))),'[1]Lookup for use classification'!$A$7,IF(OR(ISNUMBER(SEARCH('[1]Lookup for use classification'!$B$9,C589)),ISNUMBER(SEARCH('[1]Lookup for use classification'!$C$9,C589)),ISNUMBER(SEARCH('[1]Lookup for use classification'!$D$9,C589)),ISNUMBER(SEARCH('[1]Lookup for use classification'!$E$9,C589)),ISNUMBER(SEARCH('[1]Lookup for use classification'!$F$9,C589)),ISNUMBER(SEARCH('[1]Lookup for use classification'!$G$9,C589)),ISNUMBER(SEARCH('[1]Lookup for use classification'!$H$9,C589)),ISNUMBER(SEARCH('[1]Lookup for use classification'!$I$9,C589)),ISNUMBER(SEARCH('[1]Lookup for use classification'!$J$9,C589)),ISNUMBER(SEARCH('[1]Lookup for use classification'!$K$9,C589))),'[1]Lookup for use classification'!$A$9,IF(OR(ISNUMBER(SEARCH('[1]Lookup for use classification'!$B$10,C589)),ISNUMBER(SEARCH('[1]Lookup for use classification'!$C$10,C589)),ISNUMBER(SEARCH('[1]Lookup for use classification'!$D$10,C589)),ISNUMBER(SEARCH('[1]Lookup for use classification'!$E$10,C589)),ISNUMBER(SEARCH('[1]Lookup for use classification'!$F$10,C589)),ISNUMBER(SEARCH('[1]Lookup for use classification'!$G$10,C589))),'[1]Lookup for use classification'!$A$10,IF(OR(ISNUMBER(SEARCH('[1]Lookup for use classification'!$B$11,C589)),ISNUMBER(SEARCH('[1]Lookup for use classification'!$C$11,C589))),'[1]Lookup for use classification'!$A$11,IF(OR(ISNUMBER(SEARCH('[1]Lookup for use classification'!$B$12,C589)),ISNUMBER(SEARCH('[1]Lookup for use classification'!$C$12,C589))),'[1]Lookup for use classification'!$A$12,IF(OR(ISNUMBER(SEARCH('[1]Lookup for use classification'!$B$13,C589)),ISNUMBER(SEARCH('[1]Lookup for use classification'!$C$13,C589)),ISNUMBER(SEARCH('[1]Lookup for use classification'!$D$13,C589)),,ISNUMBER(SEARCH('[1]Lookup for use classification'!$C$13,C589)),ISNUMBER(SEARCH('[1]Lookup for use classification'!$E$13,C589))),'[1]Lookup for use classification'!$A$13,IF(OR(ISNUMBER(SEARCH('[1]Lookup for use classification'!$B$14,C589)),ISNUMBER(SEARCH('[1]Lookup for use classification'!$C$14,C589))),'[1]Lookup for use classification'!$A$14,"Other"))))))))))))</f>
        <v>Public Assembly</v>
      </c>
      <c r="E589" s="175">
        <v>10631</v>
      </c>
      <c r="F589" s="174"/>
      <c r="G589" s="174"/>
    </row>
    <row r="590" spans="1:12">
      <c r="A590" s="187" t="s">
        <v>102</v>
      </c>
      <c r="B590" s="167" t="s">
        <v>4456</v>
      </c>
      <c r="C590" s="174" t="s">
        <v>130</v>
      </c>
      <c r="D590" s="6" t="str">
        <f>IF(OR(ISNUMBER(SEARCH('[1]Lookup for use classification'!$B$1,C590)),ISNUMBER(SEARCH('[1]Lookup for use classification'!$C$1,C590)),ISNUMBER(SEARCH('[1]Lookup for use classification'!$D$1,C590)),ISNUMBER(SEARCH('[1]Lookup for use classification'!$E$1,C590))),'[1]Lookup for use classification'!$A$1,IF(ISNUMBER(SEARCH('[1]Lookup for use classification'!$B$2,C590)),'[1]Lookup for use classification'!$A$2,IF(ISNUMBER(SEARCH('[1]Lookup for use classification'!$B$3,C590)),'[1]Lookup for use classification'!$A$3,IF(OR(ISNUMBER(SEARCH('[1]Lookup for use classification'!$B$4,C590)),ISNUMBER(SEARCH('[1]Lookup for use classification'!$C$4,C590)),ISNUMBER(SEARCH('[1]Lookup for use classification'!$D$4,C590)),ISNUMBER(SEARCH('[1]Lookup for use classification'!$E$4,C590))),'[1]Lookup for use classification'!$A$4,IF(OR(ISNUMBER(SEARCH('[1]Lookup for use classification'!$B$5,C590)),ISNUMBER(SEARCH('[1]Lookup for use classification'!$C$5,C590)),ISNUMBER(SEARCH('[1]Lookup for use classification'!$D$5,C590))),'[1]Lookup for use classification'!$A$5,IF(OR(ISNUMBER(SEARCH('[1]Lookup for use classification'!$B$7,C590)),ISNUMBER(SEARCH('[1]Lookup for use classification'!$C$7,C590)),ISNUMBER(SEARCH('[1]Lookup for use classification'!$D$7,C590))),'[1]Lookup for use classification'!$A$7,IF(OR(ISNUMBER(SEARCH('[1]Lookup for use classification'!$B$9,C590)),ISNUMBER(SEARCH('[1]Lookup for use classification'!$C$9,C590)),ISNUMBER(SEARCH('[1]Lookup for use classification'!$D$9,C590)),ISNUMBER(SEARCH('[1]Lookup for use classification'!$E$9,C590)),ISNUMBER(SEARCH('[1]Lookup for use classification'!$F$9,C590)),ISNUMBER(SEARCH('[1]Lookup for use classification'!$G$9,C590)),ISNUMBER(SEARCH('[1]Lookup for use classification'!$H$9,C590)),ISNUMBER(SEARCH('[1]Lookup for use classification'!$I$9,C590)),ISNUMBER(SEARCH('[1]Lookup for use classification'!$J$9,C590)),ISNUMBER(SEARCH('[1]Lookup for use classification'!$K$9,C590))),'[1]Lookup for use classification'!$A$9,IF(OR(ISNUMBER(SEARCH('[1]Lookup for use classification'!$B$10,C590)),ISNUMBER(SEARCH('[1]Lookup for use classification'!$C$10,C590)),ISNUMBER(SEARCH('[1]Lookup for use classification'!$D$10,C590)),ISNUMBER(SEARCH('[1]Lookup for use classification'!$E$10,C590)),ISNUMBER(SEARCH('[1]Lookup for use classification'!$F$10,C590)),ISNUMBER(SEARCH('[1]Lookup for use classification'!$G$10,C590))),'[1]Lookup for use classification'!$A$10,IF(OR(ISNUMBER(SEARCH('[1]Lookup for use classification'!$B$11,C590)),ISNUMBER(SEARCH('[1]Lookup for use classification'!$C$11,C590))),'[1]Lookup for use classification'!$A$11,IF(OR(ISNUMBER(SEARCH('[1]Lookup for use classification'!$B$12,C590)),ISNUMBER(SEARCH('[1]Lookup for use classification'!$C$12,C590))),'[1]Lookup for use classification'!$A$12,IF(OR(ISNUMBER(SEARCH('[1]Lookup for use classification'!$B$13,C590)),ISNUMBER(SEARCH('[1]Lookup for use classification'!$C$13,C590)),ISNUMBER(SEARCH('[1]Lookup for use classification'!$D$13,C590)),,ISNUMBER(SEARCH('[1]Lookup for use classification'!$C$13,C590)),ISNUMBER(SEARCH('[1]Lookup for use classification'!$E$13,C590))),'[1]Lookup for use classification'!$A$13,IF(OR(ISNUMBER(SEARCH('[1]Lookup for use classification'!$B$14,C590)),ISNUMBER(SEARCH('[1]Lookup for use classification'!$C$14,C590))),'[1]Lookup for use classification'!$A$14,"Other"))))))))))))</f>
        <v>Public Assembly</v>
      </c>
      <c r="E590" s="175">
        <v>17711</v>
      </c>
      <c r="F590" s="174"/>
      <c r="G590" s="174"/>
    </row>
    <row r="591" spans="1:12">
      <c r="A591" s="134" t="s">
        <v>102</v>
      </c>
      <c r="B591" s="6" t="s">
        <v>3916</v>
      </c>
      <c r="C591" s="8" t="s">
        <v>3689</v>
      </c>
      <c r="D591" s="8" t="s">
        <v>2424</v>
      </c>
      <c r="E591" s="9"/>
      <c r="F591" s="9"/>
      <c r="G591" s="9"/>
      <c r="H591" s="164"/>
      <c r="I591" s="164"/>
      <c r="J591" s="7"/>
      <c r="L591" s="6"/>
    </row>
    <row r="592" spans="1:12">
      <c r="A592" s="193" t="s">
        <v>102</v>
      </c>
      <c r="B592" s="6" t="s">
        <v>3916</v>
      </c>
      <c r="C592" s="162" t="s">
        <v>3689</v>
      </c>
      <c r="D592" s="165" t="s">
        <v>2424</v>
      </c>
      <c r="E592" s="163"/>
      <c r="F592" s="163"/>
      <c r="G592" s="163"/>
    </row>
    <row r="593" spans="1:7">
      <c r="A593" s="193" t="s">
        <v>102</v>
      </c>
      <c r="B593" s="6" t="s">
        <v>3916</v>
      </c>
      <c r="C593" s="162" t="s">
        <v>3690</v>
      </c>
      <c r="D593" s="165" t="s">
        <v>2424</v>
      </c>
      <c r="E593" s="163"/>
      <c r="F593" s="163"/>
      <c r="G593" s="163"/>
    </row>
    <row r="594" spans="1:7">
      <c r="A594" s="193" t="s">
        <v>102</v>
      </c>
      <c r="B594" s="6" t="s">
        <v>3916</v>
      </c>
      <c r="C594" s="162" t="s">
        <v>3691</v>
      </c>
      <c r="D594" s="165" t="s">
        <v>2424</v>
      </c>
      <c r="E594" s="163"/>
      <c r="F594" s="163"/>
      <c r="G594" s="163"/>
    </row>
    <row r="595" spans="1:7">
      <c r="A595" s="193" t="s">
        <v>102</v>
      </c>
      <c r="B595" s="6" t="s">
        <v>3916</v>
      </c>
      <c r="C595" s="162" t="s">
        <v>3692</v>
      </c>
      <c r="D595" s="165" t="s">
        <v>2424</v>
      </c>
      <c r="E595" s="163"/>
      <c r="F595" s="163"/>
      <c r="G595" s="163"/>
    </row>
    <row r="596" spans="1:7">
      <c r="A596" s="193" t="s">
        <v>102</v>
      </c>
      <c r="B596" s="6" t="s">
        <v>3916</v>
      </c>
      <c r="C596" s="162" t="s">
        <v>3693</v>
      </c>
      <c r="D596" s="165" t="s">
        <v>2424</v>
      </c>
      <c r="E596" s="163"/>
      <c r="F596" s="163"/>
      <c r="G596" s="163"/>
    </row>
    <row r="597" spans="1:7">
      <c r="A597" s="193" t="s">
        <v>102</v>
      </c>
      <c r="B597" s="6" t="s">
        <v>3916</v>
      </c>
      <c r="C597" s="162" t="s">
        <v>3694</v>
      </c>
      <c r="D597" s="165" t="s">
        <v>2424</v>
      </c>
      <c r="E597" s="163"/>
      <c r="F597" s="163"/>
      <c r="G597" s="163"/>
    </row>
    <row r="598" spans="1:7">
      <c r="A598" s="193" t="s">
        <v>102</v>
      </c>
      <c r="B598" s="6" t="s">
        <v>3916</v>
      </c>
      <c r="C598" s="162" t="s">
        <v>3695</v>
      </c>
      <c r="D598" s="165" t="s">
        <v>2424</v>
      </c>
      <c r="E598" s="163"/>
      <c r="F598" s="163"/>
      <c r="G598" s="163"/>
    </row>
    <row r="599" spans="1:7">
      <c r="A599" s="193" t="s">
        <v>102</v>
      </c>
      <c r="B599" s="6" t="s">
        <v>3916</v>
      </c>
      <c r="C599" s="162" t="s">
        <v>3695</v>
      </c>
      <c r="D599" s="165" t="s">
        <v>2424</v>
      </c>
      <c r="E599" s="163"/>
      <c r="F599" s="163"/>
      <c r="G599" s="163"/>
    </row>
    <row r="600" spans="1:7">
      <c r="A600" s="193" t="s">
        <v>102</v>
      </c>
      <c r="B600" s="6" t="s">
        <v>3916</v>
      </c>
      <c r="C600" s="162" t="s">
        <v>3696</v>
      </c>
      <c r="D600" s="165" t="s">
        <v>2424</v>
      </c>
      <c r="E600" s="163"/>
      <c r="F600" s="163"/>
      <c r="G600" s="163"/>
    </row>
    <row r="601" spans="1:7">
      <c r="A601" s="193" t="s">
        <v>102</v>
      </c>
      <c r="B601" s="6" t="s">
        <v>3916</v>
      </c>
      <c r="C601" s="162" t="s">
        <v>3697</v>
      </c>
      <c r="D601" s="165" t="s">
        <v>2424</v>
      </c>
      <c r="E601" s="163"/>
      <c r="F601" s="163"/>
      <c r="G601" s="163"/>
    </row>
    <row r="602" spans="1:7">
      <c r="A602" s="193" t="s">
        <v>102</v>
      </c>
      <c r="B602" s="6" t="s">
        <v>3916</v>
      </c>
      <c r="C602" s="162" t="s">
        <v>3698</v>
      </c>
      <c r="D602" s="165" t="s">
        <v>2424</v>
      </c>
      <c r="E602" s="163"/>
      <c r="F602" s="163"/>
      <c r="G602" s="163"/>
    </row>
    <row r="603" spans="1:7">
      <c r="A603" s="193" t="s">
        <v>102</v>
      </c>
      <c r="B603" s="6" t="s">
        <v>3916</v>
      </c>
      <c r="C603" s="162" t="s">
        <v>3699</v>
      </c>
      <c r="D603" s="165" t="s">
        <v>2424</v>
      </c>
      <c r="E603" s="163"/>
      <c r="F603" s="163"/>
      <c r="G603" s="163"/>
    </row>
    <row r="604" spans="1:7">
      <c r="A604" s="193" t="s">
        <v>102</v>
      </c>
      <c r="B604" s="6" t="s">
        <v>3916</v>
      </c>
      <c r="C604" s="162" t="s">
        <v>3700</v>
      </c>
      <c r="D604" s="165" t="s">
        <v>2424</v>
      </c>
      <c r="E604" s="163"/>
      <c r="F604" s="163"/>
      <c r="G604" s="163"/>
    </row>
    <row r="605" spans="1:7">
      <c r="A605" s="193" t="s">
        <v>102</v>
      </c>
      <c r="B605" s="6" t="s">
        <v>3916</v>
      </c>
      <c r="C605" s="162" t="s">
        <v>3701</v>
      </c>
      <c r="D605" s="165" t="s">
        <v>2424</v>
      </c>
      <c r="E605" s="163"/>
      <c r="F605" s="163"/>
      <c r="G605" s="163"/>
    </row>
    <row r="606" spans="1:7">
      <c r="A606" s="193" t="s">
        <v>102</v>
      </c>
      <c r="B606" s="6" t="s">
        <v>3916</v>
      </c>
      <c r="C606" s="162" t="s">
        <v>3702</v>
      </c>
      <c r="D606" s="165" t="s">
        <v>2424</v>
      </c>
      <c r="E606" s="163"/>
      <c r="F606" s="163"/>
      <c r="G606" s="163"/>
    </row>
    <row r="607" spans="1:7">
      <c r="A607" s="193" t="s">
        <v>102</v>
      </c>
      <c r="B607" s="6" t="s">
        <v>3916</v>
      </c>
      <c r="C607" s="162" t="s">
        <v>3703</v>
      </c>
      <c r="D607" s="165" t="s">
        <v>2424</v>
      </c>
      <c r="E607" s="163"/>
      <c r="F607" s="163"/>
      <c r="G607" s="163"/>
    </row>
    <row r="608" spans="1:7">
      <c r="A608" s="193" t="s">
        <v>102</v>
      </c>
      <c r="B608" s="6" t="s">
        <v>3916</v>
      </c>
      <c r="C608" s="162" t="s">
        <v>3704</v>
      </c>
      <c r="D608" s="165" t="s">
        <v>2424</v>
      </c>
      <c r="E608" s="163"/>
      <c r="F608" s="163"/>
      <c r="G608" s="163"/>
    </row>
    <row r="609" spans="1:10">
      <c r="A609" s="193" t="s">
        <v>102</v>
      </c>
      <c r="B609" s="6" t="s">
        <v>3916</v>
      </c>
      <c r="C609" s="162" t="s">
        <v>3705</v>
      </c>
      <c r="D609" s="165" t="s">
        <v>2424</v>
      </c>
      <c r="E609" s="163"/>
      <c r="F609" s="163"/>
      <c r="G609" s="163"/>
    </row>
    <row r="610" spans="1:10">
      <c r="A610" s="193" t="s">
        <v>102</v>
      </c>
      <c r="B610" s="6" t="s">
        <v>3916</v>
      </c>
      <c r="C610" s="162" t="s">
        <v>3706</v>
      </c>
      <c r="D610" s="165" t="s">
        <v>2424</v>
      </c>
      <c r="E610" s="163"/>
      <c r="F610" s="163"/>
      <c r="G610" s="163"/>
    </row>
    <row r="611" spans="1:10">
      <c r="A611" s="193" t="s">
        <v>102</v>
      </c>
      <c r="B611" s="6" t="s">
        <v>3916</v>
      </c>
      <c r="C611" s="162" t="s">
        <v>3707</v>
      </c>
      <c r="D611" s="165" t="s">
        <v>2424</v>
      </c>
      <c r="E611" s="163"/>
      <c r="F611" s="163"/>
      <c r="G611" s="163"/>
    </row>
    <row r="612" spans="1:10">
      <c r="A612" s="193" t="s">
        <v>102</v>
      </c>
      <c r="B612" s="6" t="s">
        <v>3916</v>
      </c>
      <c r="C612" s="162" t="s">
        <v>3746</v>
      </c>
      <c r="D612" s="165" t="s">
        <v>2424</v>
      </c>
      <c r="E612" s="163"/>
      <c r="F612" s="163"/>
      <c r="G612" s="163"/>
    </row>
    <row r="613" spans="1:10">
      <c r="A613" s="187" t="s">
        <v>102</v>
      </c>
      <c r="B613" s="167" t="s">
        <v>4456</v>
      </c>
      <c r="C613" s="174" t="s">
        <v>122</v>
      </c>
      <c r="D613" s="6" t="str">
        <f>IF(OR(ISNUMBER(SEARCH('[1]Lookup for use classification'!$B$1,C613)),ISNUMBER(SEARCH('[1]Lookup for use classification'!$C$1,C613)),ISNUMBER(SEARCH('[1]Lookup for use classification'!$D$1,C613)),ISNUMBER(SEARCH('[1]Lookup for use classification'!$E$1,C613))),'[1]Lookup for use classification'!$A$1,IF(ISNUMBER(SEARCH('[1]Lookup for use classification'!$B$2,C613)),'[1]Lookup for use classification'!$A$2,IF(ISNUMBER(SEARCH('[1]Lookup for use classification'!$B$3,C613)),'[1]Lookup for use classification'!$A$3,IF(OR(ISNUMBER(SEARCH('[1]Lookup for use classification'!$B$4,C613)),ISNUMBER(SEARCH('[1]Lookup for use classification'!$C$4,C613)),ISNUMBER(SEARCH('[1]Lookup for use classification'!$D$4,C613)),ISNUMBER(SEARCH('[1]Lookup for use classification'!$E$4,C613))),'[1]Lookup for use classification'!$A$4,IF(OR(ISNUMBER(SEARCH('[1]Lookup for use classification'!$B$5,C613)),ISNUMBER(SEARCH('[1]Lookup for use classification'!$C$5,C613)),ISNUMBER(SEARCH('[1]Lookup for use classification'!$D$5,C613))),'[1]Lookup for use classification'!$A$5,IF(OR(ISNUMBER(SEARCH('[1]Lookup for use classification'!$B$7,C613)),ISNUMBER(SEARCH('[1]Lookup for use classification'!$C$7,C613)),ISNUMBER(SEARCH('[1]Lookup for use classification'!$D$7,C613))),'[1]Lookup for use classification'!$A$7,IF(OR(ISNUMBER(SEARCH('[1]Lookup for use classification'!$B$9,C613)),ISNUMBER(SEARCH('[1]Lookup for use classification'!$C$9,C613)),ISNUMBER(SEARCH('[1]Lookup for use classification'!$D$9,C613)),ISNUMBER(SEARCH('[1]Lookup for use classification'!$E$9,C613)),ISNUMBER(SEARCH('[1]Lookup for use classification'!$F$9,C613)),ISNUMBER(SEARCH('[1]Lookup for use classification'!$G$9,C613)),ISNUMBER(SEARCH('[1]Lookup for use classification'!$H$9,C613)),ISNUMBER(SEARCH('[1]Lookup for use classification'!$I$9,C613)),ISNUMBER(SEARCH('[1]Lookup for use classification'!$J$9,C613)),ISNUMBER(SEARCH('[1]Lookup for use classification'!$K$9,C613))),'[1]Lookup for use classification'!$A$9,IF(OR(ISNUMBER(SEARCH('[1]Lookup for use classification'!$B$10,C613)),ISNUMBER(SEARCH('[1]Lookup for use classification'!$C$10,C613)),ISNUMBER(SEARCH('[1]Lookup for use classification'!$D$10,C613)),ISNUMBER(SEARCH('[1]Lookup for use classification'!$E$10,C613)),ISNUMBER(SEARCH('[1]Lookup for use classification'!$F$10,C613)),ISNUMBER(SEARCH('[1]Lookup for use classification'!$G$10,C613))),'[1]Lookup for use classification'!$A$10,IF(OR(ISNUMBER(SEARCH('[1]Lookup for use classification'!$B$11,C613)),ISNUMBER(SEARCH('[1]Lookup for use classification'!$C$11,C613))),'[1]Lookup for use classification'!$A$11,IF(OR(ISNUMBER(SEARCH('[1]Lookup for use classification'!$B$12,C613)),ISNUMBER(SEARCH('[1]Lookup for use classification'!$C$12,C613))),'[1]Lookup for use classification'!$A$12,IF(OR(ISNUMBER(SEARCH('[1]Lookup for use classification'!$B$13,C613)),ISNUMBER(SEARCH('[1]Lookup for use classification'!$C$13,C613)),ISNUMBER(SEARCH('[1]Lookup for use classification'!$D$13,C613)),,ISNUMBER(SEARCH('[1]Lookup for use classification'!$C$13,C613)),ISNUMBER(SEARCH('[1]Lookup for use classification'!$E$13,C613))),'[1]Lookup for use classification'!$A$13,IF(OR(ISNUMBER(SEARCH('[1]Lookup for use classification'!$B$14,C613)),ISNUMBER(SEARCH('[1]Lookup for use classification'!$C$14,C613))),'[1]Lookup for use classification'!$A$14,"Other"))))))))))))</f>
        <v>Public Safety</v>
      </c>
      <c r="E613" s="175">
        <v>3500</v>
      </c>
      <c r="F613" s="176"/>
      <c r="G613" s="176"/>
    </row>
    <row r="614" spans="1:10">
      <c r="A614" s="187" t="s">
        <v>102</v>
      </c>
      <c r="B614" s="167" t="s">
        <v>4456</v>
      </c>
      <c r="C614" s="174" t="s">
        <v>121</v>
      </c>
      <c r="D614" s="6" t="str">
        <f>IF(OR(ISNUMBER(SEARCH('[1]Lookup for use classification'!$B$1,C614)),ISNUMBER(SEARCH('[1]Lookup for use classification'!$C$1,C614)),ISNUMBER(SEARCH('[1]Lookup for use classification'!$D$1,C614)),ISNUMBER(SEARCH('[1]Lookup for use classification'!$E$1,C614))),'[1]Lookup for use classification'!$A$1,IF(ISNUMBER(SEARCH('[1]Lookup for use classification'!$B$2,C614)),'[1]Lookup for use classification'!$A$2,IF(ISNUMBER(SEARCH('[1]Lookup for use classification'!$B$3,C614)),'[1]Lookup for use classification'!$A$3,IF(OR(ISNUMBER(SEARCH('[1]Lookup for use classification'!$B$4,C614)),ISNUMBER(SEARCH('[1]Lookup for use classification'!$C$4,C614)),ISNUMBER(SEARCH('[1]Lookup for use classification'!$D$4,C614)),ISNUMBER(SEARCH('[1]Lookup for use classification'!$E$4,C614))),'[1]Lookup for use classification'!$A$4,IF(OR(ISNUMBER(SEARCH('[1]Lookup for use classification'!$B$5,C614)),ISNUMBER(SEARCH('[1]Lookup for use classification'!$C$5,C614)),ISNUMBER(SEARCH('[1]Lookup for use classification'!$D$5,C614))),'[1]Lookup for use classification'!$A$5,IF(OR(ISNUMBER(SEARCH('[1]Lookup for use classification'!$B$7,C614)),ISNUMBER(SEARCH('[1]Lookup for use classification'!$C$7,C614)),ISNUMBER(SEARCH('[1]Lookup for use classification'!$D$7,C614))),'[1]Lookup for use classification'!$A$7,IF(OR(ISNUMBER(SEARCH('[1]Lookup for use classification'!$B$9,C614)),ISNUMBER(SEARCH('[1]Lookup for use classification'!$C$9,C614)),ISNUMBER(SEARCH('[1]Lookup for use classification'!$D$9,C614)),ISNUMBER(SEARCH('[1]Lookup for use classification'!$E$9,C614)),ISNUMBER(SEARCH('[1]Lookup for use classification'!$F$9,C614)),ISNUMBER(SEARCH('[1]Lookup for use classification'!$G$9,C614)),ISNUMBER(SEARCH('[1]Lookup for use classification'!$H$9,C614)),ISNUMBER(SEARCH('[1]Lookup for use classification'!$I$9,C614)),ISNUMBER(SEARCH('[1]Lookup for use classification'!$J$9,C614)),ISNUMBER(SEARCH('[1]Lookup for use classification'!$K$9,C614))),'[1]Lookup for use classification'!$A$9,IF(OR(ISNUMBER(SEARCH('[1]Lookup for use classification'!$B$10,C614)),ISNUMBER(SEARCH('[1]Lookup for use classification'!$C$10,C614)),ISNUMBER(SEARCH('[1]Lookup for use classification'!$D$10,C614)),ISNUMBER(SEARCH('[1]Lookup for use classification'!$E$10,C614)),ISNUMBER(SEARCH('[1]Lookup for use classification'!$F$10,C614)),ISNUMBER(SEARCH('[1]Lookup for use classification'!$G$10,C614))),'[1]Lookup for use classification'!$A$10,IF(OR(ISNUMBER(SEARCH('[1]Lookup for use classification'!$B$11,C614)),ISNUMBER(SEARCH('[1]Lookup for use classification'!$C$11,C614))),'[1]Lookup for use classification'!$A$11,IF(OR(ISNUMBER(SEARCH('[1]Lookup for use classification'!$B$12,C614)),ISNUMBER(SEARCH('[1]Lookup for use classification'!$C$12,C614))),'[1]Lookup for use classification'!$A$12,IF(OR(ISNUMBER(SEARCH('[1]Lookup for use classification'!$B$13,C614)),ISNUMBER(SEARCH('[1]Lookup for use classification'!$C$13,C614)),ISNUMBER(SEARCH('[1]Lookup for use classification'!$D$13,C614)),,ISNUMBER(SEARCH('[1]Lookup for use classification'!$C$13,C614)),ISNUMBER(SEARCH('[1]Lookup for use classification'!$E$13,C614))),'[1]Lookup for use classification'!$A$13,IF(OR(ISNUMBER(SEARCH('[1]Lookup for use classification'!$B$14,C614)),ISNUMBER(SEARCH('[1]Lookup for use classification'!$C$14,C614))),'[1]Lookup for use classification'!$A$14,"Other"))))))))))))</f>
        <v>Public Safety</v>
      </c>
      <c r="E614" s="175">
        <v>5874</v>
      </c>
      <c r="F614" s="176"/>
      <c r="G614" s="176"/>
    </row>
    <row r="615" spans="1:10">
      <c r="A615" s="187" t="s">
        <v>102</v>
      </c>
      <c r="B615" s="167" t="s">
        <v>4456</v>
      </c>
      <c r="C615" s="174" t="s">
        <v>117</v>
      </c>
      <c r="D615" s="6" t="str">
        <f>IF(OR(ISNUMBER(SEARCH('[1]Lookup for use classification'!$B$1,C615)),ISNUMBER(SEARCH('[1]Lookup for use classification'!$C$1,C615)),ISNUMBER(SEARCH('[1]Lookup for use classification'!$D$1,C615)),ISNUMBER(SEARCH('[1]Lookup for use classification'!$E$1,C615))),'[1]Lookup for use classification'!$A$1,IF(ISNUMBER(SEARCH('[1]Lookup for use classification'!$B$2,C615)),'[1]Lookup for use classification'!$A$2,IF(ISNUMBER(SEARCH('[1]Lookup for use classification'!$B$3,C615)),'[1]Lookup for use classification'!$A$3,IF(OR(ISNUMBER(SEARCH('[1]Lookup for use classification'!$B$4,C615)),ISNUMBER(SEARCH('[1]Lookup for use classification'!$C$4,C615)),ISNUMBER(SEARCH('[1]Lookup for use classification'!$D$4,C615)),ISNUMBER(SEARCH('[1]Lookup for use classification'!$E$4,C615))),'[1]Lookup for use classification'!$A$4,IF(OR(ISNUMBER(SEARCH('[1]Lookup for use classification'!$B$5,C615)),ISNUMBER(SEARCH('[1]Lookup for use classification'!$C$5,C615)),ISNUMBER(SEARCH('[1]Lookup for use classification'!$D$5,C615))),'[1]Lookup for use classification'!$A$5,IF(OR(ISNUMBER(SEARCH('[1]Lookup for use classification'!$B$7,C615)),ISNUMBER(SEARCH('[1]Lookup for use classification'!$C$7,C615)),ISNUMBER(SEARCH('[1]Lookup for use classification'!$D$7,C615))),'[1]Lookup for use classification'!$A$7,IF(OR(ISNUMBER(SEARCH('[1]Lookup for use classification'!$B$9,C615)),ISNUMBER(SEARCH('[1]Lookup for use classification'!$C$9,C615)),ISNUMBER(SEARCH('[1]Lookup for use classification'!$D$9,C615)),ISNUMBER(SEARCH('[1]Lookup for use classification'!$E$9,C615)),ISNUMBER(SEARCH('[1]Lookup for use classification'!$F$9,C615)),ISNUMBER(SEARCH('[1]Lookup for use classification'!$G$9,C615)),ISNUMBER(SEARCH('[1]Lookup for use classification'!$H$9,C615)),ISNUMBER(SEARCH('[1]Lookup for use classification'!$I$9,C615)),ISNUMBER(SEARCH('[1]Lookup for use classification'!$J$9,C615)),ISNUMBER(SEARCH('[1]Lookup for use classification'!$K$9,C615))),'[1]Lookup for use classification'!$A$9,IF(OR(ISNUMBER(SEARCH('[1]Lookup for use classification'!$B$10,C615)),ISNUMBER(SEARCH('[1]Lookup for use classification'!$C$10,C615)),ISNUMBER(SEARCH('[1]Lookup for use classification'!$D$10,C615)),ISNUMBER(SEARCH('[1]Lookup for use classification'!$E$10,C615)),ISNUMBER(SEARCH('[1]Lookup for use classification'!$F$10,C615)),ISNUMBER(SEARCH('[1]Lookup for use classification'!$G$10,C615))),'[1]Lookup for use classification'!$A$10,IF(OR(ISNUMBER(SEARCH('[1]Lookup for use classification'!$B$11,C615)),ISNUMBER(SEARCH('[1]Lookup for use classification'!$C$11,C615))),'[1]Lookup for use classification'!$A$11,IF(OR(ISNUMBER(SEARCH('[1]Lookup for use classification'!$B$12,C615)),ISNUMBER(SEARCH('[1]Lookup for use classification'!$C$12,C615))),'[1]Lookup for use classification'!$A$12,IF(OR(ISNUMBER(SEARCH('[1]Lookup for use classification'!$B$13,C615)),ISNUMBER(SEARCH('[1]Lookup for use classification'!$C$13,C615)),ISNUMBER(SEARCH('[1]Lookup for use classification'!$D$13,C615)),,ISNUMBER(SEARCH('[1]Lookup for use classification'!$C$13,C615)),ISNUMBER(SEARCH('[1]Lookup for use classification'!$E$13,C615))),'[1]Lookup for use classification'!$A$13,IF(OR(ISNUMBER(SEARCH('[1]Lookup for use classification'!$B$14,C615)),ISNUMBER(SEARCH('[1]Lookup for use classification'!$C$14,C615))),'[1]Lookup for use classification'!$A$14,"Other"))))))))))))</f>
        <v>Public Safety</v>
      </c>
      <c r="E615" s="175">
        <v>9912</v>
      </c>
      <c r="F615" s="176"/>
      <c r="G615" s="176"/>
    </row>
    <row r="616" spans="1:10">
      <c r="A616" s="188" t="s">
        <v>102</v>
      </c>
      <c r="B616" s="162" t="s">
        <v>4512</v>
      </c>
      <c r="C616" s="162" t="s">
        <v>2321</v>
      </c>
      <c r="D616" s="11" t="s">
        <v>213</v>
      </c>
      <c r="E616" s="163">
        <v>11392</v>
      </c>
      <c r="F616" s="163"/>
      <c r="G616" s="163"/>
      <c r="H616" s="164"/>
      <c r="I616" s="164" t="s">
        <v>653</v>
      </c>
      <c r="J616" s="165">
        <v>158281.42452</v>
      </c>
    </row>
    <row r="617" spans="1:10">
      <c r="A617" s="188" t="s">
        <v>2004</v>
      </c>
      <c r="B617" s="8" t="str">
        <f>IF(ISNA(VLOOKUP(CONCATENATE(A617,C617),ARIS!$A$1:$A$959,1,FALSE)),"","ARIS")</f>
        <v>ARIS</v>
      </c>
      <c r="C617" s="162" t="s">
        <v>2320</v>
      </c>
      <c r="D617" s="11" t="s">
        <v>213</v>
      </c>
      <c r="E617" s="163">
        <v>27240</v>
      </c>
      <c r="F617" s="163"/>
      <c r="G617" s="163"/>
      <c r="H617" s="164"/>
      <c r="I617" s="164"/>
      <c r="J617" s="165">
        <v>1201983.5677547499</v>
      </c>
    </row>
    <row r="618" spans="1:10">
      <c r="A618" s="193" t="s">
        <v>102</v>
      </c>
      <c r="B618" s="6" t="s">
        <v>3916</v>
      </c>
      <c r="C618" s="165" t="s">
        <v>3709</v>
      </c>
      <c r="D618" s="165" t="s">
        <v>213</v>
      </c>
    </row>
    <row r="619" spans="1:10">
      <c r="A619" s="193" t="s">
        <v>102</v>
      </c>
      <c r="B619" s="6" t="s">
        <v>3916</v>
      </c>
      <c r="C619" s="165" t="s">
        <v>3756</v>
      </c>
      <c r="D619" s="165" t="s">
        <v>213</v>
      </c>
    </row>
    <row r="620" spans="1:10">
      <c r="A620" s="193" t="s">
        <v>102</v>
      </c>
      <c r="B620" s="6" t="s">
        <v>3916</v>
      </c>
      <c r="C620" s="165" t="s">
        <v>3911</v>
      </c>
      <c r="D620" s="165" t="s">
        <v>213</v>
      </c>
    </row>
    <row r="621" spans="1:10">
      <c r="A621" s="193" t="s">
        <v>102</v>
      </c>
      <c r="B621" s="6" t="s">
        <v>3916</v>
      </c>
      <c r="C621" s="165" t="s">
        <v>3913</v>
      </c>
      <c r="D621" s="165" t="s">
        <v>213</v>
      </c>
    </row>
    <row r="622" spans="1:10">
      <c r="A622" s="188" t="s">
        <v>2004</v>
      </c>
      <c r="B622" s="8" t="str">
        <f>IF(ISNA(VLOOKUP(CONCATENATE(A622,C622),ARIS!$A$1:$A$959,1,FALSE)),"","ARIS")</f>
        <v>ARIS</v>
      </c>
      <c r="C622" s="162" t="s">
        <v>2242</v>
      </c>
      <c r="D622" s="6" t="str">
        <f>IF(OR(ISNUMBER(SEARCH('[1]Lookup for use classification'!$B$1,C622)),ISNUMBER(SEARCH('[1]Lookup for use classification'!$C$1,C622)),ISNUMBER(SEARCH('[1]Lookup for use classification'!$D$1,C622))),'[1]Lookup for use classification'!$A$1,IF(ISNUMBER(SEARCH('[1]Lookup for use classification'!$B$2,C622)),'[1]Lookup for use classification'!$A$2,IF(ISNUMBER(SEARCH('[1]Lookup for use classification'!$B$3,C622)),'[1]Lookup for use classification'!$A$3,IF(OR(ISNUMBER(SEARCH('[1]Lookup for use classification'!$B$4,C622)),ISNUMBER(SEARCH('[1]Lookup for use classification'!$C$4,C622))),'[1]Lookup for use classification'!$A$4,IF(OR(ISNUMBER(SEARCH('[1]Lookup for use classification'!$B$5,C622)),ISNUMBER(SEARCH('[1]Lookup for use classification'!$C$5,C622)),ISNUMBER(SEARCH('[1]Lookup for use classification'!$D$5,C622))),'[1]Lookup for use classification'!$A$5,IF(OR(ISNUMBER(SEARCH('[1]Lookup for use classification'!$B$7,C622)),ISNUMBER(SEARCH('[1]Lookup for use classification'!$C$7,C622)),ISNUMBER(SEARCH('[1]Lookup for use classification'!$D$7,C622))),'[1]Lookup for use classification'!$A$7,IF(OR(ISNUMBER(SEARCH('[1]Lookup for use classification'!$B$9,C622)),ISNUMBER(SEARCH('[1]Lookup for use classification'!$C$9,C622)),ISNUMBER(SEARCH('[1]Lookup for use classification'!$D$9,C622)),ISNUMBER(SEARCH('[1]Lookup for use classification'!$E$9,C622)),ISNUMBER(SEARCH('[1]Lookup for use classification'!$F$9,C622)),ISNUMBER(SEARCH('[1]Lookup for use classification'!$G$9,C622))),'[1]Lookup for use classification'!$A$9,IF(OR(ISNUMBER(SEARCH('[1]Lookup for use classification'!$B$10,C622)),ISNUMBER(SEARCH('[1]Lookup for use classification'!$C$10,C622)),ISNUMBER(SEARCH('[1]Lookup for use classification'!$D$10,C622)),ISNUMBER(SEARCH('[1]Lookup for use classification'!$E$10,C622)),ISNUMBER(SEARCH('[1]Lookup for use classification'!$F$10,C622))),'[1]Lookup for use classification'!$A$10,IF(OR(ISNUMBER(SEARCH('[1]Lookup for use classification'!$B$11,C622)),ISNUMBER(SEARCH('[1]Lookup for use classification'!$C$11,C622))),'[1]Lookup for use classification'!$A$11,IF(OR(ISNUMBER(SEARCH('[1]Lookup for use classification'!$B$12,C622)),ISNUMBER(SEARCH('[1]Lookup for use classification'!$C$12,C622))),'[1]Lookup for use classification'!$A$12,"Nope"))))))))))</f>
        <v>Residential - Multi-Family</v>
      </c>
      <c r="E622" s="163">
        <v>1057</v>
      </c>
      <c r="F622" s="163"/>
      <c r="G622" s="163"/>
      <c r="H622" s="164">
        <v>251.24899270072993</v>
      </c>
      <c r="I622" s="164"/>
      <c r="J622" s="165">
        <v>2549.4229445999995</v>
      </c>
    </row>
    <row r="623" spans="1:10">
      <c r="A623" s="188" t="s">
        <v>2004</v>
      </c>
      <c r="B623" s="8" t="str">
        <f>IF(ISNA(VLOOKUP(CONCATENATE(A623,C623),ARIS!$A$1:$A$959,1,FALSE)),"","ARIS")</f>
        <v>ARIS</v>
      </c>
      <c r="C623" s="162" t="s">
        <v>2243</v>
      </c>
      <c r="D623" s="6" t="str">
        <f>IF(OR(ISNUMBER(SEARCH('[1]Lookup for use classification'!$B$1,C623)),ISNUMBER(SEARCH('[1]Lookup for use classification'!$C$1,C623)),ISNUMBER(SEARCH('[1]Lookup for use classification'!$D$1,C623))),'[1]Lookup for use classification'!$A$1,IF(ISNUMBER(SEARCH('[1]Lookup for use classification'!$B$2,C623)),'[1]Lookup for use classification'!$A$2,IF(ISNUMBER(SEARCH('[1]Lookup for use classification'!$B$3,C623)),'[1]Lookup for use classification'!$A$3,IF(OR(ISNUMBER(SEARCH('[1]Lookup for use classification'!$B$4,C623)),ISNUMBER(SEARCH('[1]Lookup for use classification'!$C$4,C623))),'[1]Lookup for use classification'!$A$4,IF(OR(ISNUMBER(SEARCH('[1]Lookup for use classification'!$B$5,C623)),ISNUMBER(SEARCH('[1]Lookup for use classification'!$C$5,C623)),ISNUMBER(SEARCH('[1]Lookup for use classification'!$D$5,C623))),'[1]Lookup for use classification'!$A$5,IF(OR(ISNUMBER(SEARCH('[1]Lookup for use classification'!$B$7,C623)),ISNUMBER(SEARCH('[1]Lookup for use classification'!$C$7,C623)),ISNUMBER(SEARCH('[1]Lookup for use classification'!$D$7,C623))),'[1]Lookup for use classification'!$A$7,IF(OR(ISNUMBER(SEARCH('[1]Lookup for use classification'!$B$9,C623)),ISNUMBER(SEARCH('[1]Lookup for use classification'!$C$9,C623)),ISNUMBER(SEARCH('[1]Lookup for use classification'!$D$9,C623)),ISNUMBER(SEARCH('[1]Lookup for use classification'!$E$9,C623)),ISNUMBER(SEARCH('[1]Lookup for use classification'!$F$9,C623)),ISNUMBER(SEARCH('[1]Lookup for use classification'!$G$9,C623))),'[1]Lookup for use classification'!$A$9,IF(OR(ISNUMBER(SEARCH('[1]Lookup for use classification'!$B$10,C623)),ISNUMBER(SEARCH('[1]Lookup for use classification'!$C$10,C623)),ISNUMBER(SEARCH('[1]Lookup for use classification'!$D$10,C623)),ISNUMBER(SEARCH('[1]Lookup for use classification'!$E$10,C623)),ISNUMBER(SEARCH('[1]Lookup for use classification'!$F$10,C623))),'[1]Lookup for use classification'!$A$10,IF(OR(ISNUMBER(SEARCH('[1]Lookup for use classification'!$B$11,C623)),ISNUMBER(SEARCH('[1]Lookup for use classification'!$C$11,C623))),'[1]Lookup for use classification'!$A$11,IF(OR(ISNUMBER(SEARCH('[1]Lookup for use classification'!$B$12,C623)),ISNUMBER(SEARCH('[1]Lookup for use classification'!$C$12,C623))),'[1]Lookup for use classification'!$A$12,"Nope"))))))))))</f>
        <v>Residential - Multi-Family</v>
      </c>
      <c r="E623" s="163">
        <v>1057</v>
      </c>
      <c r="F623" s="163"/>
      <c r="G623" s="163"/>
      <c r="H623" s="164">
        <v>300.53220437956202</v>
      </c>
      <c r="I623" s="164"/>
      <c r="J623" s="165">
        <v>2113.0190169999996</v>
      </c>
    </row>
    <row r="624" spans="1:10">
      <c r="A624" s="193" t="s">
        <v>102</v>
      </c>
      <c r="B624" s="6" t="s">
        <v>3916</v>
      </c>
      <c r="C624" s="165" t="s">
        <v>3810</v>
      </c>
      <c r="D624" s="165" t="s">
        <v>2194</v>
      </c>
    </row>
    <row r="625" spans="1:12">
      <c r="A625" s="193" t="s">
        <v>102</v>
      </c>
      <c r="B625" s="6" t="s">
        <v>3916</v>
      </c>
      <c r="C625" s="165" t="s">
        <v>3816</v>
      </c>
      <c r="D625" s="165" t="s">
        <v>2194</v>
      </c>
    </row>
    <row r="626" spans="1:12">
      <c r="A626" s="193" t="s">
        <v>102</v>
      </c>
      <c r="B626" s="6" t="s">
        <v>3916</v>
      </c>
      <c r="C626" s="165" t="s">
        <v>3714</v>
      </c>
      <c r="D626" s="165" t="s">
        <v>2194</v>
      </c>
    </row>
    <row r="627" spans="1:12">
      <c r="A627" s="188" t="s">
        <v>2004</v>
      </c>
      <c r="B627" s="8" t="str">
        <f>IF(ISNA(VLOOKUP(CONCATENATE(A627,C627),ARIS!$A$1:$A$959,1,FALSE)),"","ARIS")</f>
        <v>ARIS</v>
      </c>
      <c r="C627" s="162" t="s">
        <v>2005</v>
      </c>
      <c r="D627" s="6" t="str">
        <f>IF(OR(ISNUMBER(SEARCH('[1]Lookup for use classification'!$B$1,C627)),ISNUMBER(SEARCH('[1]Lookup for use classification'!$C$1,C627)),ISNUMBER(SEARCH('[1]Lookup for use classification'!$D$1,C627))),'[1]Lookup for use classification'!$A$1,IF(ISNUMBER(SEARCH('[1]Lookup for use classification'!$B$2,C627)),'[1]Lookup for use classification'!$A$2,IF(ISNUMBER(SEARCH('[1]Lookup for use classification'!$B$3,C627)),'[1]Lookup for use classification'!$A$3,IF(OR(ISNUMBER(SEARCH('[1]Lookup for use classification'!$B$4,C627)),ISNUMBER(SEARCH('[1]Lookup for use classification'!$C$4,C627))),'[1]Lookup for use classification'!$A$4,IF(OR(ISNUMBER(SEARCH('[1]Lookup for use classification'!$B$5,C627)),ISNUMBER(SEARCH('[1]Lookup for use classification'!$C$5,C627)),ISNUMBER(SEARCH('[1]Lookup for use classification'!$D$5,C627))),'[1]Lookup for use classification'!$A$5,IF(OR(ISNUMBER(SEARCH('[1]Lookup for use classification'!$B$7,C627)),ISNUMBER(SEARCH('[1]Lookup for use classification'!$C$7,C627)),ISNUMBER(SEARCH('[1]Lookup for use classification'!$D$7,C627))),'[1]Lookup for use classification'!$A$7,IF(OR(ISNUMBER(SEARCH('[1]Lookup for use classification'!$B$9,C627)),ISNUMBER(SEARCH('[1]Lookup for use classification'!$C$9,C627)),ISNUMBER(SEARCH('[1]Lookup for use classification'!$D$9,C627)),ISNUMBER(SEARCH('[1]Lookup for use classification'!$E$9,C627)),ISNUMBER(SEARCH('[1]Lookup for use classification'!$F$9,C627)),ISNUMBER(SEARCH('[1]Lookup for use classification'!$G$9,C627))),'[1]Lookup for use classification'!$A$9,IF(OR(ISNUMBER(SEARCH('[1]Lookup for use classification'!$B$10,C627)),ISNUMBER(SEARCH('[1]Lookup for use classification'!$C$10,C627)),ISNUMBER(SEARCH('[1]Lookup for use classification'!$D$10,C627)),ISNUMBER(SEARCH('[1]Lookup for use classification'!$E$10,C627)),ISNUMBER(SEARCH('[1]Lookup for use classification'!$F$10,C627))),'[1]Lookup for use classification'!$A$10,IF(OR(ISNUMBER(SEARCH('[1]Lookup for use classification'!$B$11,C627)),ISNUMBER(SEARCH('[1]Lookup for use classification'!$C$11,C627))),'[1]Lookup for use classification'!$A$11,IF(OR(ISNUMBER(SEARCH('[1]Lookup for use classification'!$B$12,C627)),ISNUMBER(SEARCH('[1]Lookup for use classification'!$C$12,C627))),'[1]Lookup for use classification'!$A$12,"Nope"))))))))))</f>
        <v>Warehousing</v>
      </c>
      <c r="E627" s="163">
        <v>1152</v>
      </c>
      <c r="F627" s="163"/>
      <c r="G627" s="163"/>
      <c r="H627" s="164"/>
      <c r="I627" s="164"/>
      <c r="J627" s="165">
        <v>1338.4120456000001</v>
      </c>
    </row>
    <row r="628" spans="1:12">
      <c r="A628" s="188" t="s">
        <v>2004</v>
      </c>
      <c r="B628" s="8" t="str">
        <f>IF(ISNA(VLOOKUP(CONCATENATE(A628,C628),ARIS!$A$1:$A$959,1,FALSE)),"","ARIS")</f>
        <v>ARIS</v>
      </c>
      <c r="C628" s="162" t="s">
        <v>2006</v>
      </c>
      <c r="D628" s="6" t="str">
        <f>IF(OR(ISNUMBER(SEARCH('[1]Lookup for use classification'!$B$1,C628)),ISNUMBER(SEARCH('[1]Lookup for use classification'!$C$1,C628)),ISNUMBER(SEARCH('[1]Lookup for use classification'!$D$1,C628))),'[1]Lookup for use classification'!$A$1,IF(ISNUMBER(SEARCH('[1]Lookup for use classification'!$B$2,C628)),'[1]Lookup for use classification'!$A$2,IF(ISNUMBER(SEARCH('[1]Lookup for use classification'!$B$3,C628)),'[1]Lookup for use classification'!$A$3,IF(OR(ISNUMBER(SEARCH('[1]Lookup for use classification'!$B$4,C628)),ISNUMBER(SEARCH('[1]Lookup for use classification'!$C$4,C628))),'[1]Lookup for use classification'!$A$4,IF(OR(ISNUMBER(SEARCH('[1]Lookup for use classification'!$B$5,C628)),ISNUMBER(SEARCH('[1]Lookup for use classification'!$C$5,C628)),ISNUMBER(SEARCH('[1]Lookup for use classification'!$D$5,C628))),'[1]Lookup for use classification'!$A$5,IF(OR(ISNUMBER(SEARCH('[1]Lookup for use classification'!$B$7,C628)),ISNUMBER(SEARCH('[1]Lookup for use classification'!$C$7,C628)),ISNUMBER(SEARCH('[1]Lookup for use classification'!$D$7,C628))),'[1]Lookup for use classification'!$A$7,IF(OR(ISNUMBER(SEARCH('[1]Lookup for use classification'!$B$9,C628)),ISNUMBER(SEARCH('[1]Lookup for use classification'!$C$9,C628)),ISNUMBER(SEARCH('[1]Lookup for use classification'!$D$9,C628)),ISNUMBER(SEARCH('[1]Lookup for use classification'!$E$9,C628)),ISNUMBER(SEARCH('[1]Lookup for use classification'!$F$9,C628)),ISNUMBER(SEARCH('[1]Lookup for use classification'!$G$9,C628))),'[1]Lookup for use classification'!$A$9,IF(OR(ISNUMBER(SEARCH('[1]Lookup for use classification'!$B$10,C628)),ISNUMBER(SEARCH('[1]Lookup for use classification'!$C$10,C628)),ISNUMBER(SEARCH('[1]Lookup for use classification'!$D$10,C628)),ISNUMBER(SEARCH('[1]Lookup for use classification'!$E$10,C628)),ISNUMBER(SEARCH('[1]Lookup for use classification'!$F$10,C628))),'[1]Lookup for use classification'!$A$10,IF(OR(ISNUMBER(SEARCH('[1]Lookup for use classification'!$B$11,C628)),ISNUMBER(SEARCH('[1]Lookup for use classification'!$C$11,C628))),'[1]Lookup for use classification'!$A$11,IF(OR(ISNUMBER(SEARCH('[1]Lookup for use classification'!$B$12,C628)),ISNUMBER(SEARCH('[1]Lookup for use classification'!$C$12,C628))),'[1]Lookup for use classification'!$A$12,"Nope"))))))))))</f>
        <v>Warehousing</v>
      </c>
      <c r="E628" s="163">
        <v>7000</v>
      </c>
      <c r="F628" s="163"/>
      <c r="G628" s="163"/>
      <c r="H628" s="164">
        <v>4564.5343065693432</v>
      </c>
      <c r="I628" s="164"/>
      <c r="J628" s="165">
        <v>4705.5423495000005</v>
      </c>
    </row>
    <row r="629" spans="1:12">
      <c r="A629" s="187" t="s">
        <v>102</v>
      </c>
      <c r="B629" s="167" t="s">
        <v>4456</v>
      </c>
      <c r="C629" s="174" t="s">
        <v>66</v>
      </c>
      <c r="D629" s="6" t="str">
        <f>IF(OR(ISNUMBER(SEARCH('[1]Lookup for use classification'!$B$1,C629)),ISNUMBER(SEARCH('[1]Lookup for use classification'!$C$1,C629)),ISNUMBER(SEARCH('[1]Lookup for use classification'!$D$1,C629)),ISNUMBER(SEARCH('[1]Lookup for use classification'!$E$1,C629))),'[1]Lookup for use classification'!$A$1,IF(ISNUMBER(SEARCH('[1]Lookup for use classification'!$B$2,C629)),'[1]Lookup for use classification'!$A$2,IF(ISNUMBER(SEARCH('[1]Lookup for use classification'!$B$3,C629)),'[1]Lookup for use classification'!$A$3,IF(OR(ISNUMBER(SEARCH('[1]Lookup for use classification'!$B$4,C629)),ISNUMBER(SEARCH('[1]Lookup for use classification'!$C$4,C629)),ISNUMBER(SEARCH('[1]Lookup for use classification'!$D$4,C629)),ISNUMBER(SEARCH('[1]Lookup for use classification'!$E$4,C629))),'[1]Lookup for use classification'!$A$4,IF(OR(ISNUMBER(SEARCH('[1]Lookup for use classification'!$B$5,C629)),ISNUMBER(SEARCH('[1]Lookup for use classification'!$C$5,C629)),ISNUMBER(SEARCH('[1]Lookup for use classification'!$D$5,C629))),'[1]Lookup for use classification'!$A$5,IF(OR(ISNUMBER(SEARCH('[1]Lookup for use classification'!$B$7,C629)),ISNUMBER(SEARCH('[1]Lookup for use classification'!$C$7,C629)),ISNUMBER(SEARCH('[1]Lookup for use classification'!$D$7,C629))),'[1]Lookup for use classification'!$A$7,IF(OR(ISNUMBER(SEARCH('[1]Lookup for use classification'!$B$9,C629)),ISNUMBER(SEARCH('[1]Lookup for use classification'!$C$9,C629)),ISNUMBER(SEARCH('[1]Lookup for use classification'!$D$9,C629)),ISNUMBER(SEARCH('[1]Lookup for use classification'!$E$9,C629)),ISNUMBER(SEARCH('[1]Lookup for use classification'!$F$9,C629)),ISNUMBER(SEARCH('[1]Lookup for use classification'!$G$9,C629)),ISNUMBER(SEARCH('[1]Lookup for use classification'!$H$9,C629)),ISNUMBER(SEARCH('[1]Lookup for use classification'!$I$9,C629)),ISNUMBER(SEARCH('[1]Lookup for use classification'!$J$9,C629)),ISNUMBER(SEARCH('[1]Lookup for use classification'!$K$9,C629))),'[1]Lookup for use classification'!$A$9,IF(OR(ISNUMBER(SEARCH('[1]Lookup for use classification'!$B$10,C629)),ISNUMBER(SEARCH('[1]Lookup for use classification'!$C$10,C629)),ISNUMBER(SEARCH('[1]Lookup for use classification'!$D$10,C629)),ISNUMBER(SEARCH('[1]Lookup for use classification'!$E$10,C629)),ISNUMBER(SEARCH('[1]Lookup for use classification'!$F$10,C629)),ISNUMBER(SEARCH('[1]Lookup for use classification'!$G$10,C629))),'[1]Lookup for use classification'!$A$10,IF(OR(ISNUMBER(SEARCH('[1]Lookup for use classification'!$B$11,C629)),ISNUMBER(SEARCH('[1]Lookup for use classification'!$C$11,C629))),'[1]Lookup for use classification'!$A$11,IF(OR(ISNUMBER(SEARCH('[1]Lookup for use classification'!$B$12,C629)),ISNUMBER(SEARCH('[1]Lookup for use classification'!$C$12,C629))),'[1]Lookup for use classification'!$A$12,IF(OR(ISNUMBER(SEARCH('[1]Lookup for use classification'!$B$13,C629)),ISNUMBER(SEARCH('[1]Lookup for use classification'!$C$13,C629)),ISNUMBER(SEARCH('[1]Lookup for use classification'!$D$13,C629)),,ISNUMBER(SEARCH('[1]Lookup for use classification'!$C$13,C629)),ISNUMBER(SEARCH('[1]Lookup for use classification'!$E$13,C629))),'[1]Lookup for use classification'!$A$13,IF(OR(ISNUMBER(SEARCH('[1]Lookup for use classification'!$B$14,C629)),ISNUMBER(SEARCH('[1]Lookup for use classification'!$C$14,C629))),'[1]Lookup for use classification'!$A$14,"Other"))))))))))))</f>
        <v>Water &amp; Sewer</v>
      </c>
      <c r="E629" s="175">
        <v>35925</v>
      </c>
      <c r="F629" s="176"/>
      <c r="G629" s="176"/>
    </row>
    <row r="630" spans="1:12">
      <c r="A630" s="193" t="s">
        <v>102</v>
      </c>
      <c r="B630" s="6" t="s">
        <v>3916</v>
      </c>
      <c r="C630" s="165" t="s">
        <v>3801</v>
      </c>
      <c r="D630" s="165" t="s">
        <v>65</v>
      </c>
    </row>
    <row r="631" spans="1:12" hidden="1">
      <c r="A631" s="138" t="s">
        <v>2442</v>
      </c>
      <c r="B631" s="8" t="str">
        <f>IF(ISNA(VLOOKUP(CONCATENATE(A631,C631),EUS!$B$2:$B$1939,1,FALSE)),"","End Use Study")</f>
        <v>End Use Study</v>
      </c>
      <c r="C631" s="8" t="s">
        <v>3619</v>
      </c>
      <c r="D631" s="6" t="s">
        <v>3615</v>
      </c>
      <c r="E631" s="9"/>
      <c r="F631" s="9"/>
      <c r="G631" s="9"/>
      <c r="H631" s="164"/>
      <c r="I631" s="164"/>
      <c r="J631" s="7"/>
      <c r="L631" s="6"/>
    </row>
    <row r="632" spans="1:12" hidden="1">
      <c r="A632" s="138" t="s">
        <v>2442</v>
      </c>
      <c r="B632" s="8" t="str">
        <f>IF(ISNA(VLOOKUP(CONCATENATE(A632,C632),EUS!$B$2:$B$1939,1,FALSE)),"","End Use Study")</f>
        <v>End Use Study</v>
      </c>
      <c r="C632" s="8" t="s">
        <v>37</v>
      </c>
      <c r="D632" s="6" t="s">
        <v>377</v>
      </c>
      <c r="E632" s="9">
        <v>893</v>
      </c>
      <c r="F632" s="9"/>
      <c r="G632" s="9"/>
      <c r="H632" s="164"/>
      <c r="I632" s="164"/>
      <c r="J632" s="7">
        <v>1188</v>
      </c>
      <c r="L632" s="6"/>
    </row>
    <row r="633" spans="1:12" hidden="1">
      <c r="A633" s="138" t="s">
        <v>2442</v>
      </c>
      <c r="B633" s="8" t="str">
        <f>IF(ISNA(VLOOKUP(CONCATENATE(A633,C633),EUS!$B$2:$B$1939,1,FALSE)),"","End Use Study")</f>
        <v>End Use Study</v>
      </c>
      <c r="C633" s="8" t="s">
        <v>2575</v>
      </c>
      <c r="D633" s="6" t="str">
        <f>IF(OR(ISNUMBER(SEARCH('[1]Lookup for use classification'!$B$1,C633)),ISNUMBER(SEARCH('[1]Lookup for use classification'!$C$1,C633)),ISNUMBER(SEARCH('[1]Lookup for use classification'!$D$1,C633)),ISNUMBER(SEARCH('[1]Lookup for use classification'!$E$1,C633))),'[1]Lookup for use classification'!$A$1,IF(ISNUMBER(SEARCH('[1]Lookup for use classification'!$B$2,C633)),'[1]Lookup for use classification'!$A$2,IF(ISNUMBER(SEARCH('[1]Lookup for use classification'!$B$3,C633)),'[1]Lookup for use classification'!$A$3,IF(OR(ISNUMBER(SEARCH('[1]Lookup for use classification'!$B$4,C633)),ISNUMBER(SEARCH('[1]Lookup for use classification'!$C$4,C633)),ISNUMBER(SEARCH('[1]Lookup for use classification'!$D$4,C633)),ISNUMBER(SEARCH('[1]Lookup for use classification'!$E$4,C633))),'[1]Lookup for use classification'!$A$4,IF(OR(ISNUMBER(SEARCH('[1]Lookup for use classification'!$B$5,C633)),ISNUMBER(SEARCH('[1]Lookup for use classification'!$C$5,C633)),ISNUMBER(SEARCH('[1]Lookup for use classification'!$D$5,C633))),'[1]Lookup for use classification'!$A$5,IF(OR(ISNUMBER(SEARCH('[1]Lookup for use classification'!$B$7,C633)),ISNUMBER(SEARCH('[1]Lookup for use classification'!$C$7,C633)),ISNUMBER(SEARCH('[1]Lookup for use classification'!$D$7,C633))),'[1]Lookup for use classification'!$A$7,IF(OR(ISNUMBER(SEARCH('[1]Lookup for use classification'!$B$9,C633)),ISNUMBER(SEARCH('[1]Lookup for use classification'!$C$9,C633)),ISNUMBER(SEARCH('[1]Lookup for use classification'!$D$9,C633)),ISNUMBER(SEARCH('[1]Lookup for use classification'!$E$9,C633)),ISNUMBER(SEARCH('[1]Lookup for use classification'!$F$9,C633)),ISNUMBER(SEARCH('[1]Lookup for use classification'!$G$9,C633)),ISNUMBER(SEARCH('[1]Lookup for use classification'!$H$9,C633)),ISNUMBER(SEARCH('[1]Lookup for use classification'!$I$9,C633)),ISNUMBER(SEARCH('[1]Lookup for use classification'!$J$9,C633)),ISNUMBER(SEARCH('[1]Lookup for use classification'!$K$9,C633))),'[1]Lookup for use classification'!$A$9,IF(OR(ISNUMBER(SEARCH('[1]Lookup for use classification'!$B$10,C633)),ISNUMBER(SEARCH('[1]Lookup for use classification'!$C$10,C633)),ISNUMBER(SEARCH('[1]Lookup for use classification'!$D$10,C633)),ISNUMBER(SEARCH('[1]Lookup for use classification'!$E$10,C633)),ISNUMBER(SEARCH('[1]Lookup for use classification'!$F$10,C633)),ISNUMBER(SEARCH('[1]Lookup for use classification'!$G$10,C633))),'[1]Lookup for use classification'!$A$10,IF(OR(ISNUMBER(SEARCH('[1]Lookup for use classification'!$B$11,C633)),ISNUMBER(SEARCH('[1]Lookup for use classification'!$C$11,C633))),'[1]Lookup for use classification'!$A$11,IF(OR(ISNUMBER(SEARCH('[1]Lookup for use classification'!$B$12,C633)),ISNUMBER(SEARCH('[1]Lookup for use classification'!$C$12,C633))),'[1]Lookup for use classification'!$A$12,IF(OR(ISNUMBER(SEARCH('[1]Lookup for use classification'!$B$13,C633)),ISNUMBER(SEARCH('[1]Lookup for use classification'!$C$13,C633)),ISNUMBER(SEARCH('[1]Lookup for use classification'!$D$13,C633)),,ISNUMBER(SEARCH('[1]Lookup for use classification'!$C$13,C633)),ISNUMBER(SEARCH('[1]Lookup for use classification'!$E$13,C633))),'[1]Lookup for use classification'!$A$13,IF(OR(ISNUMBER(SEARCH('[1]Lookup for use classification'!$B$14,C633)),ISNUMBER(SEARCH('[1]Lookup for use classification'!$C$14,C633))),'[1]Lookup for use classification'!$A$14,"Other"))))))))))))</f>
        <v>Other</v>
      </c>
      <c r="E633" s="9">
        <v>96</v>
      </c>
      <c r="F633" s="9"/>
      <c r="G633" s="9"/>
      <c r="H633" s="164"/>
      <c r="I633" s="164"/>
      <c r="J633" s="7"/>
      <c r="L633" s="6"/>
    </row>
    <row r="634" spans="1:12" hidden="1">
      <c r="A634" s="138" t="s">
        <v>2442</v>
      </c>
      <c r="B634" s="8" t="str">
        <f>IF(ISNA(VLOOKUP(CONCATENATE(A634,C634),EUS!$B$2:$B$1939,1,FALSE)),"","End Use Study")</f>
        <v>End Use Study</v>
      </c>
      <c r="C634" s="8" t="s">
        <v>2631</v>
      </c>
      <c r="D634" s="6" t="str">
        <f>IF(OR(ISNUMBER(SEARCH('[1]Lookup for use classification'!$B$1,C634)),ISNUMBER(SEARCH('[1]Lookup for use classification'!$C$1,C634)),ISNUMBER(SEARCH('[1]Lookup for use classification'!$D$1,C634)),ISNUMBER(SEARCH('[1]Lookup for use classification'!$E$1,C634))),'[1]Lookup for use classification'!$A$1,IF(ISNUMBER(SEARCH('[1]Lookup for use classification'!$B$2,C634)),'[1]Lookup for use classification'!$A$2,IF(ISNUMBER(SEARCH('[1]Lookup for use classification'!$B$3,C634)),'[1]Lookup for use classification'!$A$3,IF(OR(ISNUMBER(SEARCH('[1]Lookup for use classification'!$B$4,C634)),ISNUMBER(SEARCH('[1]Lookup for use classification'!$C$4,C634)),ISNUMBER(SEARCH('[1]Lookup for use classification'!$D$4,C634)),ISNUMBER(SEARCH('[1]Lookup for use classification'!$E$4,C634))),'[1]Lookup for use classification'!$A$4,IF(OR(ISNUMBER(SEARCH('[1]Lookup for use classification'!$B$5,C634)),ISNUMBER(SEARCH('[1]Lookup for use classification'!$C$5,C634)),ISNUMBER(SEARCH('[1]Lookup for use classification'!$D$5,C634))),'[1]Lookup for use classification'!$A$5,IF(OR(ISNUMBER(SEARCH('[1]Lookup for use classification'!$B$7,C634)),ISNUMBER(SEARCH('[1]Lookup for use classification'!$C$7,C634)),ISNUMBER(SEARCH('[1]Lookup for use classification'!$D$7,C634))),'[1]Lookup for use classification'!$A$7,IF(OR(ISNUMBER(SEARCH('[1]Lookup for use classification'!$B$9,C634)),ISNUMBER(SEARCH('[1]Lookup for use classification'!$C$9,C634)),ISNUMBER(SEARCH('[1]Lookup for use classification'!$D$9,C634)),ISNUMBER(SEARCH('[1]Lookup for use classification'!$E$9,C634)),ISNUMBER(SEARCH('[1]Lookup for use classification'!$F$9,C634)),ISNUMBER(SEARCH('[1]Lookup for use classification'!$G$9,C634)),ISNUMBER(SEARCH('[1]Lookup for use classification'!$H$9,C634)),ISNUMBER(SEARCH('[1]Lookup for use classification'!$I$9,C634)),ISNUMBER(SEARCH('[1]Lookup for use classification'!$J$9,C634)),ISNUMBER(SEARCH('[1]Lookup for use classification'!$K$9,C634))),'[1]Lookup for use classification'!$A$9,IF(OR(ISNUMBER(SEARCH('[1]Lookup for use classification'!$B$10,C634)),ISNUMBER(SEARCH('[1]Lookup for use classification'!$C$10,C634)),ISNUMBER(SEARCH('[1]Lookup for use classification'!$D$10,C634)),ISNUMBER(SEARCH('[1]Lookup for use classification'!$E$10,C634)),ISNUMBER(SEARCH('[1]Lookup for use classification'!$F$10,C634)),ISNUMBER(SEARCH('[1]Lookup for use classification'!$G$10,C634))),'[1]Lookup for use classification'!$A$10,IF(OR(ISNUMBER(SEARCH('[1]Lookup for use classification'!$B$11,C634)),ISNUMBER(SEARCH('[1]Lookup for use classification'!$C$11,C634))),'[1]Lookup for use classification'!$A$11,IF(OR(ISNUMBER(SEARCH('[1]Lookup for use classification'!$B$12,C634)),ISNUMBER(SEARCH('[1]Lookup for use classification'!$C$12,C634))),'[1]Lookup for use classification'!$A$12,IF(OR(ISNUMBER(SEARCH('[1]Lookup for use classification'!$B$13,C634)),ISNUMBER(SEARCH('[1]Lookup for use classification'!$C$13,C634)),ISNUMBER(SEARCH('[1]Lookup for use classification'!$D$13,C634)),,ISNUMBER(SEARCH('[1]Lookup for use classification'!$C$13,C634)),ISNUMBER(SEARCH('[1]Lookup for use classification'!$E$13,C634))),'[1]Lookup for use classification'!$A$13,IF(OR(ISNUMBER(SEARCH('[1]Lookup for use classification'!$B$14,C634)),ISNUMBER(SEARCH('[1]Lookup for use classification'!$C$14,C634))),'[1]Lookup for use classification'!$A$14,"Other"))))))))))))</f>
        <v>Other</v>
      </c>
      <c r="E634" s="9"/>
      <c r="F634" s="9"/>
      <c r="G634" s="9"/>
      <c r="H634" s="164"/>
      <c r="I634" s="164"/>
      <c r="J634" s="7"/>
      <c r="L634" s="6"/>
    </row>
    <row r="635" spans="1:12" hidden="1">
      <c r="A635" s="138" t="s">
        <v>2442</v>
      </c>
      <c r="B635" s="8" t="str">
        <f>IF(ISNA(VLOOKUP(CONCATENATE(A635,C635),EUS!$B$2:$B$1939,1,FALSE)),"","End Use Study")</f>
        <v>End Use Study</v>
      </c>
      <c r="C635" s="8" t="s">
        <v>2632</v>
      </c>
      <c r="D635" s="6" t="str">
        <f>IF(OR(ISNUMBER(SEARCH('[1]Lookup for use classification'!$B$1,C635)),ISNUMBER(SEARCH('[1]Lookup for use classification'!$C$1,C635)),ISNUMBER(SEARCH('[1]Lookup for use classification'!$D$1,C635)),ISNUMBER(SEARCH('[1]Lookup for use classification'!$E$1,C635))),'[1]Lookup for use classification'!$A$1,IF(ISNUMBER(SEARCH('[1]Lookup for use classification'!$B$2,C635)),'[1]Lookup for use classification'!$A$2,IF(ISNUMBER(SEARCH('[1]Lookup for use classification'!$B$3,C635)),'[1]Lookup for use classification'!$A$3,IF(OR(ISNUMBER(SEARCH('[1]Lookup for use classification'!$B$4,C635)),ISNUMBER(SEARCH('[1]Lookup for use classification'!$C$4,C635)),ISNUMBER(SEARCH('[1]Lookup for use classification'!$D$4,C635)),ISNUMBER(SEARCH('[1]Lookup for use classification'!$E$4,C635))),'[1]Lookup for use classification'!$A$4,IF(OR(ISNUMBER(SEARCH('[1]Lookup for use classification'!$B$5,C635)),ISNUMBER(SEARCH('[1]Lookup for use classification'!$C$5,C635)),ISNUMBER(SEARCH('[1]Lookup for use classification'!$D$5,C635))),'[1]Lookup for use classification'!$A$5,IF(OR(ISNUMBER(SEARCH('[1]Lookup for use classification'!$B$7,C635)),ISNUMBER(SEARCH('[1]Lookup for use classification'!$C$7,C635)),ISNUMBER(SEARCH('[1]Lookup for use classification'!$D$7,C635))),'[1]Lookup for use classification'!$A$7,IF(OR(ISNUMBER(SEARCH('[1]Lookup for use classification'!$B$9,C635)),ISNUMBER(SEARCH('[1]Lookup for use classification'!$C$9,C635)),ISNUMBER(SEARCH('[1]Lookup for use classification'!$D$9,C635)),ISNUMBER(SEARCH('[1]Lookup for use classification'!$E$9,C635)),ISNUMBER(SEARCH('[1]Lookup for use classification'!$F$9,C635)),ISNUMBER(SEARCH('[1]Lookup for use classification'!$G$9,C635)),ISNUMBER(SEARCH('[1]Lookup for use classification'!$H$9,C635)),ISNUMBER(SEARCH('[1]Lookup for use classification'!$I$9,C635)),ISNUMBER(SEARCH('[1]Lookup for use classification'!$J$9,C635)),ISNUMBER(SEARCH('[1]Lookup for use classification'!$K$9,C635))),'[1]Lookup for use classification'!$A$9,IF(OR(ISNUMBER(SEARCH('[1]Lookup for use classification'!$B$10,C635)),ISNUMBER(SEARCH('[1]Lookup for use classification'!$C$10,C635)),ISNUMBER(SEARCH('[1]Lookup for use classification'!$D$10,C635)),ISNUMBER(SEARCH('[1]Lookup for use classification'!$E$10,C635)),ISNUMBER(SEARCH('[1]Lookup for use classification'!$F$10,C635)),ISNUMBER(SEARCH('[1]Lookup for use classification'!$G$10,C635))),'[1]Lookup for use classification'!$A$10,IF(OR(ISNUMBER(SEARCH('[1]Lookup for use classification'!$B$11,C635)),ISNUMBER(SEARCH('[1]Lookup for use classification'!$C$11,C635))),'[1]Lookup for use classification'!$A$11,IF(OR(ISNUMBER(SEARCH('[1]Lookup for use classification'!$B$12,C635)),ISNUMBER(SEARCH('[1]Lookup for use classification'!$C$12,C635))),'[1]Lookup for use classification'!$A$12,IF(OR(ISNUMBER(SEARCH('[1]Lookup for use classification'!$B$13,C635)),ISNUMBER(SEARCH('[1]Lookup for use classification'!$C$13,C635)),ISNUMBER(SEARCH('[1]Lookup for use classification'!$D$13,C635)),,ISNUMBER(SEARCH('[1]Lookup for use classification'!$C$13,C635)),ISNUMBER(SEARCH('[1]Lookup for use classification'!$E$13,C635))),'[1]Lookup for use classification'!$A$13,IF(OR(ISNUMBER(SEARCH('[1]Lookup for use classification'!$B$14,C635)),ISNUMBER(SEARCH('[1]Lookup for use classification'!$C$14,C635))),'[1]Lookup for use classification'!$A$14,"Other"))))))))))))</f>
        <v>Other</v>
      </c>
      <c r="E635" s="9"/>
      <c r="F635" s="9"/>
      <c r="G635" s="9"/>
      <c r="H635" s="164"/>
      <c r="I635" s="164"/>
      <c r="J635" s="7"/>
      <c r="L635" s="6"/>
    </row>
    <row r="636" spans="1:12" hidden="1">
      <c r="A636" s="134" t="s">
        <v>2442</v>
      </c>
      <c r="B636" s="8" t="str">
        <f>IF(ISNA(VLOOKUP(CONCATENATE(A636,C636),EUS!$B$2:$B$1939,1,FALSE)),"","End Use Study")</f>
        <v>End Use Study</v>
      </c>
      <c r="C636" s="8" t="s">
        <v>595</v>
      </c>
      <c r="D636" s="6" t="str">
        <f>IF(OR(ISNUMBER(SEARCH('[1]Lookup for use classification'!$B$1,C636)),ISNUMBER(SEARCH('[1]Lookup for use classification'!$C$1,C636)),ISNUMBER(SEARCH('[1]Lookup for use classification'!$D$1,C636))),'[1]Lookup for use classification'!$A$1,IF(ISNUMBER(SEARCH('[1]Lookup for use classification'!$B$2,C636)),'[1]Lookup for use classification'!$A$2,IF(ISNUMBER(SEARCH('[1]Lookup for use classification'!$B$3,C636)),'[1]Lookup for use classification'!$A$3,IF(OR(ISNUMBER(SEARCH('[1]Lookup for use classification'!$B$4,C636)),ISNUMBER(SEARCH('[1]Lookup for use classification'!$C$4,C636))),'[1]Lookup for use classification'!$A$4,IF(OR(ISNUMBER(SEARCH('[1]Lookup for use classification'!$B$5,C636)),ISNUMBER(SEARCH('[1]Lookup for use classification'!$C$5,C636)),ISNUMBER(SEARCH('[1]Lookup for use classification'!$D$5,C636))),'[1]Lookup for use classification'!$A$5,IF(OR(ISNUMBER(SEARCH('[1]Lookup for use classification'!$B$7,C636)),ISNUMBER(SEARCH('[1]Lookup for use classification'!$C$7,C636)),ISNUMBER(SEARCH('[1]Lookup for use classification'!$D$7,C636))),'[1]Lookup for use classification'!$A$7,IF(OR(ISNUMBER(SEARCH('[1]Lookup for use classification'!$B$9,C636)),ISNUMBER(SEARCH('[1]Lookup for use classification'!$C$9,C636)),ISNUMBER(SEARCH('[1]Lookup for use classification'!$D$9,C636)),ISNUMBER(SEARCH('[1]Lookup for use classification'!$E$9,C636)),ISNUMBER(SEARCH('[1]Lookup for use classification'!$F$9,C636)),ISNUMBER(SEARCH('[1]Lookup for use classification'!$G$9,C636))),'[1]Lookup for use classification'!$A$9,IF(OR(ISNUMBER(SEARCH('[1]Lookup for use classification'!$B$10,C636)),ISNUMBER(SEARCH('[1]Lookup for use classification'!$C$10,C636)),ISNUMBER(SEARCH('[1]Lookup for use classification'!$D$10,C636)),ISNUMBER(SEARCH('[1]Lookup for use classification'!$E$10,C636)),ISNUMBER(SEARCH('[1]Lookup for use classification'!$F$10,C636))),'[1]Lookup for use classification'!$A$10,IF(OR(ISNUMBER(SEARCH('[1]Lookup for use classification'!$B$11,C636)),ISNUMBER(SEARCH('[1]Lookup for use classification'!$C$11,C636))),'[1]Lookup for use classification'!$A$11,IF(OR(ISNUMBER(SEARCH('[1]Lookup for use classification'!$B$12,C636)),ISNUMBER(SEARCH('[1]Lookup for use classification'!$C$12,C636))),'[1]Lookup for use classification'!$A$12,IF(OR(ISNUMBER(SEARCH('[1]Lookup for use classification'!$B$13,C636)),ISNUMBER(SEARCH('[1]Lookup for use classification'!$C$13,C636)),ISNUMBER(SEARCH('[1]Lookup for use classification'!$D$13,C636))),'[1]Lookup for use classification'!$A$13,"Nope")))))))))))</f>
        <v>Public Assembly</v>
      </c>
      <c r="E636" s="9">
        <v>2925</v>
      </c>
      <c r="F636" s="9"/>
      <c r="G636" s="9"/>
      <c r="H636" s="164">
        <v>1400</v>
      </c>
      <c r="I636" s="164"/>
      <c r="J636" s="7">
        <v>7200</v>
      </c>
      <c r="L636" s="6"/>
    </row>
    <row r="637" spans="1:12" hidden="1">
      <c r="A637" s="185" t="s">
        <v>835</v>
      </c>
      <c r="B637" s="167" t="s">
        <v>4456</v>
      </c>
      <c r="C637" s="168" t="s">
        <v>44</v>
      </c>
      <c r="D637" s="6" t="str">
        <f>IF(OR(ISNUMBER(SEARCH('[1]Lookup for use classification'!$B$1,C637)),ISNUMBER(SEARCH('[1]Lookup for use classification'!$C$1,C637)),ISNUMBER(SEARCH('[1]Lookup for use classification'!$D$1,C637)),ISNUMBER(SEARCH('[1]Lookup for use classification'!$E$1,C637))),'[1]Lookup for use classification'!$A$1,IF(ISNUMBER(SEARCH('[1]Lookup for use classification'!$B$2,C637)),'[1]Lookup for use classification'!$A$2,IF(ISNUMBER(SEARCH('[1]Lookup for use classification'!$B$3,C637)),'[1]Lookup for use classification'!$A$3,IF(OR(ISNUMBER(SEARCH('[1]Lookup for use classification'!$B$4,C637)),ISNUMBER(SEARCH('[1]Lookup for use classification'!$C$4,C637)),ISNUMBER(SEARCH('[1]Lookup for use classification'!$D$4,C637)),ISNUMBER(SEARCH('[1]Lookup for use classification'!$E$4,C637))),'[1]Lookup for use classification'!$A$4,IF(OR(ISNUMBER(SEARCH('[1]Lookup for use classification'!$B$5,C637)),ISNUMBER(SEARCH('[1]Lookup for use classification'!$C$5,C637)),ISNUMBER(SEARCH('[1]Lookup for use classification'!$D$5,C637))),'[1]Lookup for use classification'!$A$5,IF(OR(ISNUMBER(SEARCH('[1]Lookup for use classification'!$B$7,C637)),ISNUMBER(SEARCH('[1]Lookup for use classification'!$C$7,C637)),ISNUMBER(SEARCH('[1]Lookup for use classification'!$D$7,C637))),'[1]Lookup for use classification'!$A$7,IF(OR(ISNUMBER(SEARCH('[1]Lookup for use classification'!$B$9,C637)),ISNUMBER(SEARCH('[1]Lookup for use classification'!$C$9,C637)),ISNUMBER(SEARCH('[1]Lookup for use classification'!$D$9,C637)),ISNUMBER(SEARCH('[1]Lookup for use classification'!$E$9,C637)),ISNUMBER(SEARCH('[1]Lookup for use classification'!$F$9,C637)),ISNUMBER(SEARCH('[1]Lookup for use classification'!$G$9,C637)),ISNUMBER(SEARCH('[1]Lookup for use classification'!$H$9,C637)),ISNUMBER(SEARCH('[1]Lookup for use classification'!$I$9,C637)),ISNUMBER(SEARCH('[1]Lookup for use classification'!$J$9,C637)),ISNUMBER(SEARCH('[1]Lookup for use classification'!$K$9,C637))),'[1]Lookup for use classification'!$A$9,IF(OR(ISNUMBER(SEARCH('[1]Lookup for use classification'!$B$10,C637)),ISNUMBER(SEARCH('[1]Lookup for use classification'!$C$10,C637)),ISNUMBER(SEARCH('[1]Lookup for use classification'!$D$10,C637)),ISNUMBER(SEARCH('[1]Lookup for use classification'!$E$10,C637)),ISNUMBER(SEARCH('[1]Lookup for use classification'!$F$10,C637)),ISNUMBER(SEARCH('[1]Lookup for use classification'!$G$10,C637))),'[1]Lookup for use classification'!$A$10,IF(OR(ISNUMBER(SEARCH('[1]Lookup for use classification'!$B$11,C637)),ISNUMBER(SEARCH('[1]Lookup for use classification'!$C$11,C637))),'[1]Lookup for use classification'!$A$11,IF(OR(ISNUMBER(SEARCH('[1]Lookup for use classification'!$B$12,C637)),ISNUMBER(SEARCH('[1]Lookup for use classification'!$C$12,C637))),'[1]Lookup for use classification'!$A$12,IF(OR(ISNUMBER(SEARCH('[1]Lookup for use classification'!$B$13,C637)),ISNUMBER(SEARCH('[1]Lookup for use classification'!$C$13,C637)),ISNUMBER(SEARCH('[1]Lookup for use classification'!$D$13,C637)),,ISNUMBER(SEARCH('[1]Lookup for use classification'!$C$13,C637)),ISNUMBER(SEARCH('[1]Lookup for use classification'!$E$13,C637))),'[1]Lookup for use classification'!$A$13,IF(OR(ISNUMBER(SEARCH('[1]Lookup for use classification'!$B$14,C637)),ISNUMBER(SEARCH('[1]Lookup for use classification'!$C$14,C637))),'[1]Lookup for use classification'!$A$14,"Other"))))))))))))</f>
        <v>Other</v>
      </c>
      <c r="E637" s="169">
        <v>96</v>
      </c>
      <c r="F637" s="170"/>
      <c r="G637" s="170"/>
    </row>
    <row r="638" spans="1:12" hidden="1">
      <c r="A638" s="187" t="s">
        <v>835</v>
      </c>
      <c r="B638" s="167" t="s">
        <v>4456</v>
      </c>
      <c r="C638" s="168" t="s">
        <v>833</v>
      </c>
      <c r="D638" s="6" t="str">
        <f>IF(OR(ISNUMBER(SEARCH('[1]Lookup for use classification'!$B$1,C638)),ISNUMBER(SEARCH('[1]Lookup for use classification'!$C$1,C638)),ISNUMBER(SEARCH('[1]Lookup for use classification'!$D$1,C638)),ISNUMBER(SEARCH('[1]Lookup for use classification'!$E$1,C638))),'[1]Lookup for use classification'!$A$1,IF(ISNUMBER(SEARCH('[1]Lookup for use classification'!$B$2,C638)),'[1]Lookup for use classification'!$A$2,IF(ISNUMBER(SEARCH('[1]Lookup for use classification'!$B$3,C638)),'[1]Lookup for use classification'!$A$3,IF(OR(ISNUMBER(SEARCH('[1]Lookup for use classification'!$B$4,C638)),ISNUMBER(SEARCH('[1]Lookup for use classification'!$C$4,C638)),ISNUMBER(SEARCH('[1]Lookup for use classification'!$D$4,C638)),ISNUMBER(SEARCH('[1]Lookup for use classification'!$E$4,C638))),'[1]Lookup for use classification'!$A$4,IF(OR(ISNUMBER(SEARCH('[1]Lookup for use classification'!$B$5,C638)),ISNUMBER(SEARCH('[1]Lookup for use classification'!$C$5,C638)),ISNUMBER(SEARCH('[1]Lookup for use classification'!$D$5,C638))),'[1]Lookup for use classification'!$A$5,IF(OR(ISNUMBER(SEARCH('[1]Lookup for use classification'!$B$7,C638)),ISNUMBER(SEARCH('[1]Lookup for use classification'!$C$7,C638)),ISNUMBER(SEARCH('[1]Lookup for use classification'!$D$7,C638))),'[1]Lookup for use classification'!$A$7,IF(OR(ISNUMBER(SEARCH('[1]Lookup for use classification'!$B$9,C638)),ISNUMBER(SEARCH('[1]Lookup for use classification'!$C$9,C638)),ISNUMBER(SEARCH('[1]Lookup for use classification'!$D$9,C638)),ISNUMBER(SEARCH('[1]Lookup for use classification'!$E$9,C638)),ISNUMBER(SEARCH('[1]Lookup for use classification'!$F$9,C638)),ISNUMBER(SEARCH('[1]Lookup for use classification'!$G$9,C638)),ISNUMBER(SEARCH('[1]Lookup for use classification'!$H$9,C638)),ISNUMBER(SEARCH('[1]Lookup for use classification'!$I$9,C638)),ISNUMBER(SEARCH('[1]Lookup for use classification'!$J$9,C638)),ISNUMBER(SEARCH('[1]Lookup for use classification'!$K$9,C638))),'[1]Lookup for use classification'!$A$9,IF(OR(ISNUMBER(SEARCH('[1]Lookup for use classification'!$B$10,C638)),ISNUMBER(SEARCH('[1]Lookup for use classification'!$C$10,C638)),ISNUMBER(SEARCH('[1]Lookup for use classification'!$D$10,C638)),ISNUMBER(SEARCH('[1]Lookup for use classification'!$E$10,C638)),ISNUMBER(SEARCH('[1]Lookup for use classification'!$F$10,C638)),ISNUMBER(SEARCH('[1]Lookup for use classification'!$G$10,C638))),'[1]Lookup for use classification'!$A$10,IF(OR(ISNUMBER(SEARCH('[1]Lookup for use classification'!$B$11,C638)),ISNUMBER(SEARCH('[1]Lookup for use classification'!$C$11,C638))),'[1]Lookup for use classification'!$A$11,IF(OR(ISNUMBER(SEARCH('[1]Lookup for use classification'!$B$12,C638)),ISNUMBER(SEARCH('[1]Lookup for use classification'!$C$12,C638))),'[1]Lookup for use classification'!$A$12,IF(OR(ISNUMBER(SEARCH('[1]Lookup for use classification'!$B$13,C638)),ISNUMBER(SEARCH('[1]Lookup for use classification'!$C$13,C638)),ISNUMBER(SEARCH('[1]Lookup for use classification'!$D$13,C638)),,ISNUMBER(SEARCH('[1]Lookup for use classification'!$C$13,C638)),ISNUMBER(SEARCH('[1]Lookup for use classification'!$E$13,C638))),'[1]Lookup for use classification'!$A$13,IF(OR(ISNUMBER(SEARCH('[1]Lookup for use classification'!$B$14,C638)),ISNUMBER(SEARCH('[1]Lookup for use classification'!$C$14,C638))),'[1]Lookup for use classification'!$A$14,"Other"))))))))))))</f>
        <v>Other</v>
      </c>
      <c r="E638" s="169"/>
      <c r="F638" s="170"/>
      <c r="G638" s="170"/>
    </row>
    <row r="639" spans="1:12" hidden="1">
      <c r="A639" s="187" t="s">
        <v>835</v>
      </c>
      <c r="B639" s="167" t="s">
        <v>4456</v>
      </c>
      <c r="C639" s="168" t="s">
        <v>834</v>
      </c>
      <c r="D639" s="6" t="str">
        <f>IF(OR(ISNUMBER(SEARCH('[1]Lookup for use classification'!$B$1,C639)),ISNUMBER(SEARCH('[1]Lookup for use classification'!$C$1,C639)),ISNUMBER(SEARCH('[1]Lookup for use classification'!$D$1,C639)),ISNUMBER(SEARCH('[1]Lookup for use classification'!$E$1,C639))),'[1]Lookup for use classification'!$A$1,IF(ISNUMBER(SEARCH('[1]Lookup for use classification'!$B$2,C639)),'[1]Lookup for use classification'!$A$2,IF(ISNUMBER(SEARCH('[1]Lookup for use classification'!$B$3,C639)),'[1]Lookup for use classification'!$A$3,IF(OR(ISNUMBER(SEARCH('[1]Lookup for use classification'!$B$4,C639)),ISNUMBER(SEARCH('[1]Lookup for use classification'!$C$4,C639)),ISNUMBER(SEARCH('[1]Lookup for use classification'!$D$4,C639)),ISNUMBER(SEARCH('[1]Lookup for use classification'!$E$4,C639))),'[1]Lookup for use classification'!$A$4,IF(OR(ISNUMBER(SEARCH('[1]Lookup for use classification'!$B$5,C639)),ISNUMBER(SEARCH('[1]Lookup for use classification'!$C$5,C639)),ISNUMBER(SEARCH('[1]Lookup for use classification'!$D$5,C639))),'[1]Lookup for use classification'!$A$5,IF(OR(ISNUMBER(SEARCH('[1]Lookup for use classification'!$B$7,C639)),ISNUMBER(SEARCH('[1]Lookup for use classification'!$C$7,C639)),ISNUMBER(SEARCH('[1]Lookup for use classification'!$D$7,C639))),'[1]Lookup for use classification'!$A$7,IF(OR(ISNUMBER(SEARCH('[1]Lookup for use classification'!$B$9,C639)),ISNUMBER(SEARCH('[1]Lookup for use classification'!$C$9,C639)),ISNUMBER(SEARCH('[1]Lookup for use classification'!$D$9,C639)),ISNUMBER(SEARCH('[1]Lookup for use classification'!$E$9,C639)),ISNUMBER(SEARCH('[1]Lookup for use classification'!$F$9,C639)),ISNUMBER(SEARCH('[1]Lookup for use classification'!$G$9,C639)),ISNUMBER(SEARCH('[1]Lookup for use classification'!$H$9,C639)),ISNUMBER(SEARCH('[1]Lookup for use classification'!$I$9,C639)),ISNUMBER(SEARCH('[1]Lookup for use classification'!$J$9,C639)),ISNUMBER(SEARCH('[1]Lookup for use classification'!$K$9,C639))),'[1]Lookup for use classification'!$A$9,IF(OR(ISNUMBER(SEARCH('[1]Lookup for use classification'!$B$10,C639)),ISNUMBER(SEARCH('[1]Lookup for use classification'!$C$10,C639)),ISNUMBER(SEARCH('[1]Lookup for use classification'!$D$10,C639)),ISNUMBER(SEARCH('[1]Lookup for use classification'!$E$10,C639)),ISNUMBER(SEARCH('[1]Lookup for use classification'!$F$10,C639)),ISNUMBER(SEARCH('[1]Lookup for use classification'!$G$10,C639))),'[1]Lookup for use classification'!$A$10,IF(OR(ISNUMBER(SEARCH('[1]Lookup for use classification'!$B$11,C639)),ISNUMBER(SEARCH('[1]Lookup for use classification'!$C$11,C639))),'[1]Lookup for use classification'!$A$11,IF(OR(ISNUMBER(SEARCH('[1]Lookup for use classification'!$B$12,C639)),ISNUMBER(SEARCH('[1]Lookup for use classification'!$C$12,C639))),'[1]Lookup for use classification'!$A$12,IF(OR(ISNUMBER(SEARCH('[1]Lookup for use classification'!$B$13,C639)),ISNUMBER(SEARCH('[1]Lookup for use classification'!$C$13,C639)),ISNUMBER(SEARCH('[1]Lookup for use classification'!$D$13,C639)),,ISNUMBER(SEARCH('[1]Lookup for use classification'!$C$13,C639)),ISNUMBER(SEARCH('[1]Lookup for use classification'!$E$13,C639))),'[1]Lookup for use classification'!$A$13,IF(OR(ISNUMBER(SEARCH('[1]Lookup for use classification'!$B$14,C639)),ISNUMBER(SEARCH('[1]Lookup for use classification'!$C$14,C639))),'[1]Lookup for use classification'!$A$14,"Other"))))))))))))</f>
        <v>Other</v>
      </c>
      <c r="E639" s="169"/>
      <c r="F639" s="170"/>
      <c r="G639" s="170"/>
    </row>
    <row r="640" spans="1:12" hidden="1">
      <c r="A640" s="187" t="s">
        <v>835</v>
      </c>
      <c r="B640" s="167" t="s">
        <v>4456</v>
      </c>
      <c r="C640" s="168" t="s">
        <v>832</v>
      </c>
      <c r="D640" s="6" t="str">
        <f>IF(OR(ISNUMBER(SEARCH('[1]Lookup for use classification'!$B$1,C640)),ISNUMBER(SEARCH('[1]Lookup for use classification'!$C$1,C640)),ISNUMBER(SEARCH('[1]Lookup for use classification'!$D$1,C640)),ISNUMBER(SEARCH('[1]Lookup for use classification'!$E$1,C640))),'[1]Lookup for use classification'!$A$1,IF(ISNUMBER(SEARCH('[1]Lookup for use classification'!$B$2,C640)),'[1]Lookup for use classification'!$A$2,IF(ISNUMBER(SEARCH('[1]Lookup for use classification'!$B$3,C640)),'[1]Lookup for use classification'!$A$3,IF(OR(ISNUMBER(SEARCH('[1]Lookup for use classification'!$B$4,C640)),ISNUMBER(SEARCH('[1]Lookup for use classification'!$C$4,C640)),ISNUMBER(SEARCH('[1]Lookup for use classification'!$D$4,C640)),ISNUMBER(SEARCH('[1]Lookup for use classification'!$E$4,C640))),'[1]Lookup for use classification'!$A$4,IF(OR(ISNUMBER(SEARCH('[1]Lookup for use classification'!$B$5,C640)),ISNUMBER(SEARCH('[1]Lookup for use classification'!$C$5,C640)),ISNUMBER(SEARCH('[1]Lookup for use classification'!$D$5,C640))),'[1]Lookup for use classification'!$A$5,IF(OR(ISNUMBER(SEARCH('[1]Lookup for use classification'!$B$7,C640)),ISNUMBER(SEARCH('[1]Lookup for use classification'!$C$7,C640)),ISNUMBER(SEARCH('[1]Lookup for use classification'!$D$7,C640))),'[1]Lookup for use classification'!$A$7,IF(OR(ISNUMBER(SEARCH('[1]Lookup for use classification'!$B$9,C640)),ISNUMBER(SEARCH('[1]Lookup for use classification'!$C$9,C640)),ISNUMBER(SEARCH('[1]Lookup for use classification'!$D$9,C640)),ISNUMBER(SEARCH('[1]Lookup for use classification'!$E$9,C640)),ISNUMBER(SEARCH('[1]Lookup for use classification'!$F$9,C640)),ISNUMBER(SEARCH('[1]Lookup for use classification'!$G$9,C640)),ISNUMBER(SEARCH('[1]Lookup for use classification'!$H$9,C640)),ISNUMBER(SEARCH('[1]Lookup for use classification'!$I$9,C640)),ISNUMBER(SEARCH('[1]Lookup for use classification'!$J$9,C640)),ISNUMBER(SEARCH('[1]Lookup for use classification'!$K$9,C640))),'[1]Lookup for use classification'!$A$9,IF(OR(ISNUMBER(SEARCH('[1]Lookup for use classification'!$B$10,C640)),ISNUMBER(SEARCH('[1]Lookup for use classification'!$C$10,C640)),ISNUMBER(SEARCH('[1]Lookup for use classification'!$D$10,C640)),ISNUMBER(SEARCH('[1]Lookup for use classification'!$E$10,C640)),ISNUMBER(SEARCH('[1]Lookup for use classification'!$F$10,C640)),ISNUMBER(SEARCH('[1]Lookup for use classification'!$G$10,C640))),'[1]Lookup for use classification'!$A$10,IF(OR(ISNUMBER(SEARCH('[1]Lookup for use classification'!$B$11,C640)),ISNUMBER(SEARCH('[1]Lookup for use classification'!$C$11,C640))),'[1]Lookup for use classification'!$A$11,IF(OR(ISNUMBER(SEARCH('[1]Lookup for use classification'!$B$12,C640)),ISNUMBER(SEARCH('[1]Lookup for use classification'!$C$12,C640))),'[1]Lookup for use classification'!$A$12,IF(OR(ISNUMBER(SEARCH('[1]Lookup for use classification'!$B$13,C640)),ISNUMBER(SEARCH('[1]Lookup for use classification'!$C$13,C640)),ISNUMBER(SEARCH('[1]Lookup for use classification'!$D$13,C640)),,ISNUMBER(SEARCH('[1]Lookup for use classification'!$C$13,C640)),ISNUMBER(SEARCH('[1]Lookup for use classification'!$E$13,C640))),'[1]Lookup for use classification'!$A$13,IF(OR(ISNUMBER(SEARCH('[1]Lookup for use classification'!$B$14,C640)),ISNUMBER(SEARCH('[1]Lookup for use classification'!$C$14,C640))),'[1]Lookup for use classification'!$A$14,"Other"))))))))))))</f>
        <v>Warehousing</v>
      </c>
      <c r="E640" s="169">
        <v>1600</v>
      </c>
      <c r="F640" s="170"/>
      <c r="G640" s="170"/>
    </row>
    <row r="641" spans="1:12" hidden="1">
      <c r="A641" s="138" t="s">
        <v>2007</v>
      </c>
      <c r="B641" s="8" t="str">
        <f>IF(ISNA(VLOOKUP(CONCATENATE(A641,C641),EUS!$B$2:$B$1939,1,FALSE)),"","End Use Study")</f>
        <v>End Use Study</v>
      </c>
      <c r="C641" s="8" t="s">
        <v>1122</v>
      </c>
      <c r="D641" s="6" t="str">
        <f>IF(OR(ISNUMBER(SEARCH('[1]Lookup for use classification'!$B$1,C641)),ISNUMBER(SEARCH('[1]Lookup for use classification'!$C$1,C641)),ISNUMBER(SEARCH('[1]Lookup for use classification'!$D$1,C641)),ISNUMBER(SEARCH('[1]Lookup for use classification'!$E$1,C641))),'[1]Lookup for use classification'!$A$1,IF(ISNUMBER(SEARCH('[1]Lookup for use classification'!$B$2,C641)),'[1]Lookup for use classification'!$A$2,IF(ISNUMBER(SEARCH('[1]Lookup for use classification'!$B$3,C641)),'[1]Lookup for use classification'!$A$3,IF(OR(ISNUMBER(SEARCH('[1]Lookup for use classification'!$B$4,C641)),ISNUMBER(SEARCH('[1]Lookup for use classification'!$C$4,C641)),ISNUMBER(SEARCH('[1]Lookup for use classification'!$D$4,C641)),ISNUMBER(SEARCH('[1]Lookup for use classification'!$E$4,C641))),'[1]Lookup for use classification'!$A$4,IF(OR(ISNUMBER(SEARCH('[1]Lookup for use classification'!$B$5,C641)),ISNUMBER(SEARCH('[1]Lookup for use classification'!$C$5,C641)),ISNUMBER(SEARCH('[1]Lookup for use classification'!$D$5,C641))),'[1]Lookup for use classification'!$A$5,IF(OR(ISNUMBER(SEARCH('[1]Lookup for use classification'!$B$7,C641)),ISNUMBER(SEARCH('[1]Lookup for use classification'!$C$7,C641)),ISNUMBER(SEARCH('[1]Lookup for use classification'!$D$7,C641))),'[1]Lookup for use classification'!$A$7,IF(OR(ISNUMBER(SEARCH('[1]Lookup for use classification'!$B$9,C641)),ISNUMBER(SEARCH('[1]Lookup for use classification'!$C$9,C641)),ISNUMBER(SEARCH('[1]Lookup for use classification'!$D$9,C641)),ISNUMBER(SEARCH('[1]Lookup for use classification'!$E$9,C641)),ISNUMBER(SEARCH('[1]Lookup for use classification'!$F$9,C641)),ISNUMBER(SEARCH('[1]Lookup for use classification'!$G$9,C641)),ISNUMBER(SEARCH('[1]Lookup for use classification'!$H$9,C641)),ISNUMBER(SEARCH('[1]Lookup for use classification'!$I$9,C641)),ISNUMBER(SEARCH('[1]Lookup for use classification'!$J$9,C641)),ISNUMBER(SEARCH('[1]Lookup for use classification'!$K$9,C641))),'[1]Lookup for use classification'!$A$9,IF(OR(ISNUMBER(SEARCH('[1]Lookup for use classification'!$B$10,C641)),ISNUMBER(SEARCH('[1]Lookup for use classification'!$C$10,C641)),ISNUMBER(SEARCH('[1]Lookup for use classification'!$D$10,C641)),ISNUMBER(SEARCH('[1]Lookup for use classification'!$E$10,C641)),ISNUMBER(SEARCH('[1]Lookup for use classification'!$F$10,C641)),ISNUMBER(SEARCH('[1]Lookup for use classification'!$G$10,C641))),'[1]Lookup for use classification'!$A$10,IF(OR(ISNUMBER(SEARCH('[1]Lookup for use classification'!$B$11,C641)),ISNUMBER(SEARCH('[1]Lookup for use classification'!$C$11,C641))),'[1]Lookup for use classification'!$A$11,IF(OR(ISNUMBER(SEARCH('[1]Lookup for use classification'!$B$12,C641)),ISNUMBER(SEARCH('[1]Lookup for use classification'!$C$12,C641))),'[1]Lookup for use classification'!$A$12,IF(OR(ISNUMBER(SEARCH('[1]Lookup for use classification'!$B$13,C641)),ISNUMBER(SEARCH('[1]Lookup for use classification'!$C$13,C641)),ISNUMBER(SEARCH('[1]Lookup for use classification'!$D$13,C641)),,ISNUMBER(SEARCH('[1]Lookup for use classification'!$C$13,C641)),ISNUMBER(SEARCH('[1]Lookup for use classification'!$E$13,C641))),'[1]Lookup for use classification'!$A$13,IF(OR(ISNUMBER(SEARCH('[1]Lookup for use classification'!$B$14,C641)),ISNUMBER(SEARCH('[1]Lookup for use classification'!$C$14,C641)),ISNUMBER(SEARCH('[1]Lookup for use classification'!$D$14,C641)),,ISNUMBER(SEARCH('[1]Lookup for use classification'!$C$14,C641))),'[1]Lookup for use classification'!$A$14,"Other"))))))))))))</f>
        <v>Education - K - 12</v>
      </c>
      <c r="E641" s="9">
        <v>672</v>
      </c>
      <c r="F641" s="9"/>
      <c r="G641" s="9"/>
      <c r="H641" s="164"/>
      <c r="I641" s="164"/>
      <c r="J641" s="7"/>
      <c r="L641" s="6"/>
    </row>
    <row r="642" spans="1:12" hidden="1">
      <c r="A642" s="134" t="s">
        <v>2007</v>
      </c>
      <c r="B642" s="8" t="str">
        <f>IF(ISNA(VLOOKUP(CONCATENATE(A642,C642),EUS!$B$2:$B$1939,1,FALSE)),"","End Use Study")</f>
        <v>End Use Study</v>
      </c>
      <c r="C642" s="8" t="s">
        <v>3370</v>
      </c>
      <c r="D642" s="165" t="s">
        <v>3335</v>
      </c>
      <c r="E642" s="9">
        <v>1008</v>
      </c>
      <c r="F642" s="9"/>
      <c r="G642" s="9"/>
      <c r="H642" s="164"/>
      <c r="I642" s="164"/>
      <c r="J642" s="7"/>
      <c r="L642" s="6"/>
    </row>
    <row r="643" spans="1:12" hidden="1">
      <c r="A643" s="138" t="s">
        <v>2007</v>
      </c>
      <c r="B643" s="8" t="str">
        <f>IF(ISNA(VLOOKUP(CONCATENATE(A643,C643),EUS!$B$2:$B$1939,1,FALSE)),"","End Use Study")</f>
        <v>End Use Study</v>
      </c>
      <c r="C643" s="8" t="s">
        <v>544</v>
      </c>
      <c r="D643" s="165" t="s">
        <v>3335</v>
      </c>
      <c r="E643" s="9">
        <v>25792</v>
      </c>
      <c r="F643" s="9"/>
      <c r="G643" s="9"/>
      <c r="H643" s="164">
        <v>35797</v>
      </c>
      <c r="I643" s="164"/>
      <c r="J643" s="7">
        <v>235147</v>
      </c>
      <c r="L643" s="6"/>
    </row>
    <row r="644" spans="1:12" hidden="1">
      <c r="A644" s="134" t="s">
        <v>2007</v>
      </c>
      <c r="B644" s="8" t="str">
        <f>IF(ISNA(VLOOKUP(CONCATENATE(A644,C644),EUS!$B$2:$B$1939,1,FALSE)),"","End Use Study")</f>
        <v>End Use Study</v>
      </c>
      <c r="C644" s="8" t="s">
        <v>147</v>
      </c>
      <c r="D644" s="165" t="s">
        <v>3232</v>
      </c>
      <c r="E644" s="9"/>
      <c r="F644" s="9"/>
      <c r="G644" s="9"/>
      <c r="H644" s="164">
        <v>4236</v>
      </c>
      <c r="I644" s="164"/>
      <c r="J644" s="7"/>
      <c r="L644" s="6"/>
    </row>
    <row r="645" spans="1:12" hidden="1">
      <c r="A645" s="188" t="s">
        <v>2634</v>
      </c>
      <c r="B645" s="8" t="str">
        <f>IF(ISNA(VLOOKUP(CONCATENATE(A645,C645),ARIS!$A$1:$A$959,1,FALSE)),"","ARIS")</f>
        <v>ARIS</v>
      </c>
      <c r="C645" s="162" t="s">
        <v>2635</v>
      </c>
      <c r="D645" s="6" t="str">
        <f>IF(OR(ISNUMBER(SEARCH('[1]Lookup for use classification'!$B$1,C645)),ISNUMBER(SEARCH('[1]Lookup for use classification'!$C$1,C645)),ISNUMBER(SEARCH('[1]Lookup for use classification'!$D$1,C645)),ISNUMBER(SEARCH('[1]Lookup for use classification'!$E$1,C645))),'[1]Lookup for use classification'!$A$1,IF(ISNUMBER(SEARCH('[1]Lookup for use classification'!$B$2,C645)),'[1]Lookup for use classification'!$A$2,IF(ISNUMBER(SEARCH('[1]Lookup for use classification'!$B$3,C645)),'[1]Lookup for use classification'!$A$3,IF(OR(ISNUMBER(SEARCH('[1]Lookup for use classification'!$B$4,C645)),ISNUMBER(SEARCH('[1]Lookup for use classification'!$C$4,C645)),ISNUMBER(SEARCH('[1]Lookup for use classification'!$D$4,C645)),ISNUMBER(SEARCH('[1]Lookup for use classification'!$E$4,C645))),'[1]Lookup for use classification'!$A$4,IF(OR(ISNUMBER(SEARCH('[1]Lookup for use classification'!$B$5,C645)),ISNUMBER(SEARCH('[1]Lookup for use classification'!$C$5,C645)),ISNUMBER(SEARCH('[1]Lookup for use classification'!$D$5,C645))),'[1]Lookup for use classification'!$A$5,IF(OR(ISNUMBER(SEARCH('[1]Lookup for use classification'!$B$7,C645)),ISNUMBER(SEARCH('[1]Lookup for use classification'!$C$7,C645)),ISNUMBER(SEARCH('[1]Lookup for use classification'!$D$7,C645))),'[1]Lookup for use classification'!$A$7,IF(OR(ISNUMBER(SEARCH('[1]Lookup for use classification'!$B$9,C645)),ISNUMBER(SEARCH('[1]Lookup for use classification'!$C$9,C645)),ISNUMBER(SEARCH('[1]Lookup for use classification'!$D$9,C645)),ISNUMBER(SEARCH('[1]Lookup for use classification'!$E$9,C645)),ISNUMBER(SEARCH('[1]Lookup for use classification'!$F$9,C645)),ISNUMBER(SEARCH('[1]Lookup for use classification'!$G$9,C645)),ISNUMBER(SEARCH('[1]Lookup for use classification'!$H$9,C645)),ISNUMBER(SEARCH('[1]Lookup for use classification'!$I$9,C645)),ISNUMBER(SEARCH('[1]Lookup for use classification'!$J$9,C645)),ISNUMBER(SEARCH('[1]Lookup for use classification'!$K$9,C645))),'[1]Lookup for use classification'!$A$9,IF(OR(ISNUMBER(SEARCH('[1]Lookup for use classification'!$B$10,C645)),ISNUMBER(SEARCH('[1]Lookup for use classification'!$C$10,C645)),ISNUMBER(SEARCH('[1]Lookup for use classification'!$D$10,C645)),ISNUMBER(SEARCH('[1]Lookup for use classification'!$E$10,C645)),ISNUMBER(SEARCH('[1]Lookup for use classification'!$F$10,C645)),ISNUMBER(SEARCH('[1]Lookup for use classification'!$G$10,C645))),'[1]Lookup for use classification'!$A$10,IF(OR(ISNUMBER(SEARCH('[1]Lookup for use classification'!$B$11,C645)),ISNUMBER(SEARCH('[1]Lookup for use classification'!$C$11,C645))),'[1]Lookup for use classification'!$A$11,IF(OR(ISNUMBER(SEARCH('[1]Lookup for use classification'!$B$12,C645)),ISNUMBER(SEARCH('[1]Lookup for use classification'!$C$12,C645))),'[1]Lookup for use classification'!$A$12,IF(OR(ISNUMBER(SEARCH('[1]Lookup for use classification'!$B$13,C645)),ISNUMBER(SEARCH('[1]Lookup for use classification'!$C$13,C645)),ISNUMBER(SEARCH('[1]Lookup for use classification'!$D$13,C645)),,ISNUMBER(SEARCH('[1]Lookup for use classification'!$C$13,C645)),ISNUMBER(SEARCH('[1]Lookup for use classification'!$E$13,C645))),'[1]Lookup for use classification'!$A$13,IF(OR(ISNUMBER(SEARCH('[1]Lookup for use classification'!$B$14,C645)),ISNUMBER(SEARCH('[1]Lookup for use classification'!$C$14,C645))),'[1]Lookup for use classification'!$A$14,"Other"))))))))))))</f>
        <v>Other</v>
      </c>
      <c r="E645" s="163">
        <v>96</v>
      </c>
      <c r="F645" s="163"/>
      <c r="G645" s="163"/>
      <c r="H645" s="164"/>
      <c r="I645" s="164"/>
      <c r="J645" s="165">
        <v>8316.5748485000004</v>
      </c>
    </row>
    <row r="646" spans="1:12" hidden="1">
      <c r="A646" s="138" t="s">
        <v>2007</v>
      </c>
      <c r="B646" s="8" t="str">
        <f>IF(ISNA(VLOOKUP(CONCATENATE(A646,C646),EUS!$B$2:$B$1939,1,FALSE)),"","End Use Study")</f>
        <v>End Use Study</v>
      </c>
      <c r="C646" s="8" t="s">
        <v>2575</v>
      </c>
      <c r="D646" s="6" t="str">
        <f>IF(OR(ISNUMBER(SEARCH('[1]Lookup for use classification'!$B$1,C646)),ISNUMBER(SEARCH('[1]Lookup for use classification'!$C$1,C646)),ISNUMBER(SEARCH('[1]Lookup for use classification'!$D$1,C646)),ISNUMBER(SEARCH('[1]Lookup for use classification'!$E$1,C646))),'[1]Lookup for use classification'!$A$1,IF(ISNUMBER(SEARCH('[1]Lookup for use classification'!$B$2,C646)),'[1]Lookup for use classification'!$A$2,IF(ISNUMBER(SEARCH('[1]Lookup for use classification'!$B$3,C646)),'[1]Lookup for use classification'!$A$3,IF(OR(ISNUMBER(SEARCH('[1]Lookup for use classification'!$B$4,C646)),ISNUMBER(SEARCH('[1]Lookup for use classification'!$C$4,C646)),ISNUMBER(SEARCH('[1]Lookup for use classification'!$D$4,C646)),ISNUMBER(SEARCH('[1]Lookup for use classification'!$E$4,C646))),'[1]Lookup for use classification'!$A$4,IF(OR(ISNUMBER(SEARCH('[1]Lookup for use classification'!$B$5,C646)),ISNUMBER(SEARCH('[1]Lookup for use classification'!$C$5,C646)),ISNUMBER(SEARCH('[1]Lookup for use classification'!$D$5,C646))),'[1]Lookup for use classification'!$A$5,IF(OR(ISNUMBER(SEARCH('[1]Lookup for use classification'!$B$7,C646)),ISNUMBER(SEARCH('[1]Lookup for use classification'!$C$7,C646)),ISNUMBER(SEARCH('[1]Lookup for use classification'!$D$7,C646))),'[1]Lookup for use classification'!$A$7,IF(OR(ISNUMBER(SEARCH('[1]Lookup for use classification'!$B$9,C646)),ISNUMBER(SEARCH('[1]Lookup for use classification'!$C$9,C646)),ISNUMBER(SEARCH('[1]Lookup for use classification'!$D$9,C646)),ISNUMBER(SEARCH('[1]Lookup for use classification'!$E$9,C646)),ISNUMBER(SEARCH('[1]Lookup for use classification'!$F$9,C646)),ISNUMBER(SEARCH('[1]Lookup for use classification'!$G$9,C646)),ISNUMBER(SEARCH('[1]Lookup for use classification'!$H$9,C646)),ISNUMBER(SEARCH('[1]Lookup for use classification'!$I$9,C646)),ISNUMBER(SEARCH('[1]Lookup for use classification'!$J$9,C646)),ISNUMBER(SEARCH('[1]Lookup for use classification'!$K$9,C646))),'[1]Lookup for use classification'!$A$9,IF(OR(ISNUMBER(SEARCH('[1]Lookup for use classification'!$B$10,C646)),ISNUMBER(SEARCH('[1]Lookup for use classification'!$C$10,C646)),ISNUMBER(SEARCH('[1]Lookup for use classification'!$D$10,C646)),ISNUMBER(SEARCH('[1]Lookup for use classification'!$E$10,C646)),ISNUMBER(SEARCH('[1]Lookup for use classification'!$F$10,C646)),ISNUMBER(SEARCH('[1]Lookup for use classification'!$G$10,C646))),'[1]Lookup for use classification'!$A$10,IF(OR(ISNUMBER(SEARCH('[1]Lookup for use classification'!$B$11,C646)),ISNUMBER(SEARCH('[1]Lookup for use classification'!$C$11,C646))),'[1]Lookup for use classification'!$A$11,IF(OR(ISNUMBER(SEARCH('[1]Lookup for use classification'!$B$12,C646)),ISNUMBER(SEARCH('[1]Lookup for use classification'!$C$12,C646))),'[1]Lookup for use classification'!$A$12,IF(OR(ISNUMBER(SEARCH('[1]Lookup for use classification'!$B$13,C646)),ISNUMBER(SEARCH('[1]Lookup for use classification'!$C$13,C646)),ISNUMBER(SEARCH('[1]Lookup for use classification'!$D$13,C646)),,ISNUMBER(SEARCH('[1]Lookup for use classification'!$C$13,C646)),ISNUMBER(SEARCH('[1]Lookup for use classification'!$E$13,C646))),'[1]Lookup for use classification'!$A$13,IF(OR(ISNUMBER(SEARCH('[1]Lookup for use classification'!$B$14,C646)),ISNUMBER(SEARCH('[1]Lookup for use classification'!$C$14,C646))),'[1]Lookup for use classification'!$A$14,"Other"))))))))))))</f>
        <v>Other</v>
      </c>
      <c r="E646" s="9">
        <v>96</v>
      </c>
      <c r="F646" s="9"/>
      <c r="G646" s="9"/>
      <c r="H646" s="164"/>
      <c r="I646" s="164"/>
      <c r="J646" s="7"/>
      <c r="L646" s="6"/>
    </row>
    <row r="647" spans="1:12" hidden="1">
      <c r="A647" s="138" t="s">
        <v>2007</v>
      </c>
      <c r="B647" s="8" t="str">
        <f>IF(ISNA(VLOOKUP(CONCATENATE(A647,C647),EUS!$B$2:$B$1939,1,FALSE)),"","End Use Study")</f>
        <v>End Use Study</v>
      </c>
      <c r="C647" s="8" t="s">
        <v>2636</v>
      </c>
      <c r="D647" s="6" t="str">
        <f>IF(OR(ISNUMBER(SEARCH('[1]Lookup for use classification'!$B$1,C647)),ISNUMBER(SEARCH('[1]Lookup for use classification'!$C$1,C647)),ISNUMBER(SEARCH('[1]Lookup for use classification'!$D$1,C647)),ISNUMBER(SEARCH('[1]Lookup for use classification'!$E$1,C647))),'[1]Lookup for use classification'!$A$1,IF(ISNUMBER(SEARCH('[1]Lookup for use classification'!$B$2,C647)),'[1]Lookup for use classification'!$A$2,IF(ISNUMBER(SEARCH('[1]Lookup for use classification'!$B$3,C647)),'[1]Lookup for use classification'!$A$3,IF(OR(ISNUMBER(SEARCH('[1]Lookup for use classification'!$B$4,C647)),ISNUMBER(SEARCH('[1]Lookup for use classification'!$C$4,C647)),ISNUMBER(SEARCH('[1]Lookup for use classification'!$D$4,C647)),ISNUMBER(SEARCH('[1]Lookup for use classification'!$E$4,C647))),'[1]Lookup for use classification'!$A$4,IF(OR(ISNUMBER(SEARCH('[1]Lookup for use classification'!$B$5,C647)),ISNUMBER(SEARCH('[1]Lookup for use classification'!$C$5,C647)),ISNUMBER(SEARCH('[1]Lookup for use classification'!$D$5,C647))),'[1]Lookup for use classification'!$A$5,IF(OR(ISNUMBER(SEARCH('[1]Lookup for use classification'!$B$7,C647)),ISNUMBER(SEARCH('[1]Lookup for use classification'!$C$7,C647)),ISNUMBER(SEARCH('[1]Lookup for use classification'!$D$7,C647))),'[1]Lookup for use classification'!$A$7,IF(OR(ISNUMBER(SEARCH('[1]Lookup for use classification'!$B$9,C647)),ISNUMBER(SEARCH('[1]Lookup for use classification'!$C$9,C647)),ISNUMBER(SEARCH('[1]Lookup for use classification'!$D$9,C647)),ISNUMBER(SEARCH('[1]Lookup for use classification'!$E$9,C647)),ISNUMBER(SEARCH('[1]Lookup for use classification'!$F$9,C647)),ISNUMBER(SEARCH('[1]Lookup for use classification'!$G$9,C647)),ISNUMBER(SEARCH('[1]Lookup for use classification'!$H$9,C647)),ISNUMBER(SEARCH('[1]Lookup for use classification'!$I$9,C647)),ISNUMBER(SEARCH('[1]Lookup for use classification'!$J$9,C647)),ISNUMBER(SEARCH('[1]Lookup for use classification'!$K$9,C647))),'[1]Lookup for use classification'!$A$9,IF(OR(ISNUMBER(SEARCH('[1]Lookup for use classification'!$B$10,C647)),ISNUMBER(SEARCH('[1]Lookup for use classification'!$C$10,C647)),ISNUMBER(SEARCH('[1]Lookup for use classification'!$D$10,C647)),ISNUMBER(SEARCH('[1]Lookup for use classification'!$E$10,C647)),ISNUMBER(SEARCH('[1]Lookup for use classification'!$F$10,C647)),ISNUMBER(SEARCH('[1]Lookup for use classification'!$G$10,C647))),'[1]Lookup for use classification'!$A$10,IF(OR(ISNUMBER(SEARCH('[1]Lookup for use classification'!$B$11,C647)),ISNUMBER(SEARCH('[1]Lookup for use classification'!$C$11,C647))),'[1]Lookup for use classification'!$A$11,IF(OR(ISNUMBER(SEARCH('[1]Lookup for use classification'!$B$12,C647)),ISNUMBER(SEARCH('[1]Lookup for use classification'!$C$12,C647))),'[1]Lookup for use classification'!$A$12,IF(OR(ISNUMBER(SEARCH('[1]Lookup for use classification'!$B$13,C647)),ISNUMBER(SEARCH('[1]Lookup for use classification'!$C$13,C647)),ISNUMBER(SEARCH('[1]Lookup for use classification'!$D$13,C647)),,ISNUMBER(SEARCH('[1]Lookup for use classification'!$C$13,C647)),ISNUMBER(SEARCH('[1]Lookup for use classification'!$E$13,C647))),'[1]Lookup for use classification'!$A$13,IF(OR(ISNUMBER(SEARCH('[1]Lookup for use classification'!$B$14,C647)),ISNUMBER(SEARCH('[1]Lookup for use classification'!$C$14,C647))),'[1]Lookup for use classification'!$A$14,"Other"))))))))))))</f>
        <v>Other</v>
      </c>
      <c r="E647" s="9">
        <v>672</v>
      </c>
      <c r="F647" s="9"/>
      <c r="G647" s="9"/>
      <c r="H647" s="164"/>
      <c r="I647" s="164"/>
      <c r="J647" s="7"/>
      <c r="L647" s="6"/>
    </row>
    <row r="648" spans="1:12" hidden="1">
      <c r="A648" s="134" t="s">
        <v>2007</v>
      </c>
      <c r="B648" s="8" t="str">
        <f>IF(ISNA(VLOOKUP(CONCATENATE(A648,C648),EUS!$B$2:$B$1939,1,FALSE)),"","End Use Study")</f>
        <v>End Use Study</v>
      </c>
      <c r="C648" s="8" t="s">
        <v>2633</v>
      </c>
      <c r="D648" s="6" t="str">
        <f>IF(OR(ISNUMBER(SEARCH('[1]Lookup for use classification'!$B$1,C648)),ISNUMBER(SEARCH('[1]Lookup for use classification'!$C$1,C648)),ISNUMBER(SEARCH('[1]Lookup for use classification'!$D$1,C648)),ISNUMBER(SEARCH('[1]Lookup for use classification'!$E$1,C648))),'[1]Lookup for use classification'!$A$1,IF(ISNUMBER(SEARCH('[1]Lookup for use classification'!$B$2,C648)),'[1]Lookup for use classification'!$A$2,IF(ISNUMBER(SEARCH('[1]Lookup for use classification'!$B$3,C648)),'[1]Lookup for use classification'!$A$3,IF(OR(ISNUMBER(SEARCH('[1]Lookup for use classification'!$B$4,C648)),ISNUMBER(SEARCH('[1]Lookup for use classification'!$C$4,C648)),ISNUMBER(SEARCH('[1]Lookup for use classification'!$D$4,C648)),ISNUMBER(SEARCH('[1]Lookup for use classification'!$E$4,C648))),'[1]Lookup for use classification'!$A$4,IF(OR(ISNUMBER(SEARCH('[1]Lookup for use classification'!$B$5,C648)),ISNUMBER(SEARCH('[1]Lookup for use classification'!$C$5,C648)),ISNUMBER(SEARCH('[1]Lookup for use classification'!$D$5,C648))),'[1]Lookup for use classification'!$A$5,IF(OR(ISNUMBER(SEARCH('[1]Lookup for use classification'!$B$7,C648)),ISNUMBER(SEARCH('[1]Lookup for use classification'!$C$7,C648)),ISNUMBER(SEARCH('[1]Lookup for use classification'!$D$7,C648))),'[1]Lookup for use classification'!$A$7,IF(OR(ISNUMBER(SEARCH('[1]Lookup for use classification'!$B$9,C648)),ISNUMBER(SEARCH('[1]Lookup for use classification'!$C$9,C648)),ISNUMBER(SEARCH('[1]Lookup for use classification'!$D$9,C648)),ISNUMBER(SEARCH('[1]Lookup for use classification'!$E$9,C648)),ISNUMBER(SEARCH('[1]Lookup for use classification'!$F$9,C648)),ISNUMBER(SEARCH('[1]Lookup for use classification'!$G$9,C648)),ISNUMBER(SEARCH('[1]Lookup for use classification'!$H$9,C648)),ISNUMBER(SEARCH('[1]Lookup for use classification'!$I$9,C648)),ISNUMBER(SEARCH('[1]Lookup for use classification'!$J$9,C648)),ISNUMBER(SEARCH('[1]Lookup for use classification'!$K$9,C648))),'[1]Lookup for use classification'!$A$9,IF(OR(ISNUMBER(SEARCH('[1]Lookup for use classification'!$B$10,C648)),ISNUMBER(SEARCH('[1]Lookup for use classification'!$C$10,C648)),ISNUMBER(SEARCH('[1]Lookup for use classification'!$D$10,C648)),ISNUMBER(SEARCH('[1]Lookup for use classification'!$E$10,C648)),ISNUMBER(SEARCH('[1]Lookup for use classification'!$F$10,C648)),ISNUMBER(SEARCH('[1]Lookup for use classification'!$G$10,C648))),'[1]Lookup for use classification'!$A$10,IF(OR(ISNUMBER(SEARCH('[1]Lookup for use classification'!$B$11,C648)),ISNUMBER(SEARCH('[1]Lookup for use classification'!$C$11,C648))),'[1]Lookup for use classification'!$A$11,IF(OR(ISNUMBER(SEARCH('[1]Lookup for use classification'!$B$12,C648)),ISNUMBER(SEARCH('[1]Lookup for use classification'!$C$12,C648))),'[1]Lookup for use classification'!$A$12,IF(OR(ISNUMBER(SEARCH('[1]Lookup for use classification'!$B$13,C648)),ISNUMBER(SEARCH('[1]Lookup for use classification'!$C$13,C648)),ISNUMBER(SEARCH('[1]Lookup for use classification'!$D$13,C648)),,ISNUMBER(SEARCH('[1]Lookup for use classification'!$C$13,C648)),ISNUMBER(SEARCH('[1]Lookup for use classification'!$E$13,C648))),'[1]Lookup for use classification'!$A$13,IF(OR(ISNUMBER(SEARCH('[1]Lookup for use classification'!$B$14,C648)),ISNUMBER(SEARCH('[1]Lookup for use classification'!$C$14,C648))),'[1]Lookup for use classification'!$A$14,"Other"))))))))))))</f>
        <v>Other</v>
      </c>
      <c r="E648" s="9"/>
      <c r="F648" s="9"/>
      <c r="G648" s="9"/>
      <c r="H648" s="164">
        <v>660</v>
      </c>
      <c r="I648" s="164"/>
      <c r="J648" s="7"/>
      <c r="L648" s="6"/>
    </row>
    <row r="649" spans="1:12" hidden="1">
      <c r="A649" s="138" t="s">
        <v>2007</v>
      </c>
      <c r="B649" s="8" t="str">
        <f>IF(ISNA(VLOOKUP(CONCATENATE(A649,C649),EUS!$B$2:$B$1939,1,FALSE)),"","End Use Study")</f>
        <v>End Use Study</v>
      </c>
      <c r="C649" s="8" t="s">
        <v>372</v>
      </c>
      <c r="D649" s="6" t="str">
        <f>IF(OR(ISNUMBER(SEARCH('[1]Lookup for use classification'!$B$1,C649)),ISNUMBER(SEARCH('[1]Lookup for use classification'!$C$1,C649)),ISNUMBER(SEARCH('[1]Lookup for use classification'!$D$1,C649)),ISNUMBER(SEARCH('[1]Lookup for use classification'!$E$1,C649))),'[1]Lookup for use classification'!$A$1,IF(ISNUMBER(SEARCH('[1]Lookup for use classification'!$B$2,C649)),'[1]Lookup for use classification'!$A$2,IF(ISNUMBER(SEARCH('[1]Lookup for use classification'!$B$3,C649)),'[1]Lookup for use classification'!$A$3,IF(OR(ISNUMBER(SEARCH('[1]Lookup for use classification'!$B$4,C649)),ISNUMBER(SEARCH('[1]Lookup for use classification'!$C$4,C649)),ISNUMBER(SEARCH('[1]Lookup for use classification'!$D$4,C649)),ISNUMBER(SEARCH('[1]Lookup for use classification'!$E$4,C649))),'[1]Lookup for use classification'!$A$4,IF(OR(ISNUMBER(SEARCH('[1]Lookup for use classification'!$B$5,C649)),ISNUMBER(SEARCH('[1]Lookup for use classification'!$C$5,C649)),ISNUMBER(SEARCH('[1]Lookup for use classification'!$D$5,C649))),'[1]Lookup for use classification'!$A$5,IF(OR(ISNUMBER(SEARCH('[1]Lookup for use classification'!$B$7,C649)),ISNUMBER(SEARCH('[1]Lookup for use classification'!$C$7,C649)),ISNUMBER(SEARCH('[1]Lookup for use classification'!$D$7,C649))),'[1]Lookup for use classification'!$A$7,IF(OR(ISNUMBER(SEARCH('[1]Lookup for use classification'!$B$9,C649)),ISNUMBER(SEARCH('[1]Lookup for use classification'!$C$9,C649)),ISNUMBER(SEARCH('[1]Lookup for use classification'!$D$9,C649)),ISNUMBER(SEARCH('[1]Lookup for use classification'!$E$9,C649)),ISNUMBER(SEARCH('[1]Lookup for use classification'!$F$9,C649)),ISNUMBER(SEARCH('[1]Lookup for use classification'!$G$9,C649)),ISNUMBER(SEARCH('[1]Lookup for use classification'!$H$9,C649)),ISNUMBER(SEARCH('[1]Lookup for use classification'!$I$9,C649)),ISNUMBER(SEARCH('[1]Lookup for use classification'!$J$9,C649)),ISNUMBER(SEARCH('[1]Lookup for use classification'!$K$9,C649))),'[1]Lookup for use classification'!$A$9,IF(OR(ISNUMBER(SEARCH('[1]Lookup for use classification'!$B$10,C649)),ISNUMBER(SEARCH('[1]Lookup for use classification'!$C$10,C649)),ISNUMBER(SEARCH('[1]Lookup for use classification'!$D$10,C649)),ISNUMBER(SEARCH('[1]Lookup for use classification'!$E$10,C649)),ISNUMBER(SEARCH('[1]Lookup for use classification'!$F$10,C649)),ISNUMBER(SEARCH('[1]Lookup for use classification'!$G$10,C649))),'[1]Lookup for use classification'!$A$10,IF(OR(ISNUMBER(SEARCH('[1]Lookup for use classification'!$B$11,C649)),ISNUMBER(SEARCH('[1]Lookup for use classification'!$C$11,C649))),'[1]Lookup for use classification'!$A$11,IF(OR(ISNUMBER(SEARCH('[1]Lookup for use classification'!$B$12,C649)),ISNUMBER(SEARCH('[1]Lookup for use classification'!$C$12,C649))),'[1]Lookup for use classification'!$A$12,IF(OR(ISNUMBER(SEARCH('[1]Lookup for use classification'!$B$13,C649)),ISNUMBER(SEARCH('[1]Lookup for use classification'!$C$13,C649)),ISNUMBER(SEARCH('[1]Lookup for use classification'!$D$13,C649)),,ISNUMBER(SEARCH('[1]Lookup for use classification'!$C$13,C649)),ISNUMBER(SEARCH('[1]Lookup for use classification'!$E$13,C649))),'[1]Lookup for use classification'!$A$13,IF(OR(ISNUMBER(SEARCH('[1]Lookup for use classification'!$B$14,C649)),ISNUMBER(SEARCH('[1]Lookup for use classification'!$C$14,C649))),'[1]Lookup for use classification'!$A$14,"Other"))))))))))))</f>
        <v>Other</v>
      </c>
      <c r="E649" s="9"/>
      <c r="F649" s="9"/>
      <c r="G649" s="9"/>
      <c r="H649" s="164"/>
      <c r="I649" s="164"/>
      <c r="J649" s="7"/>
      <c r="L649" s="6"/>
    </row>
    <row r="650" spans="1:12" hidden="1">
      <c r="A650" s="138" t="s">
        <v>2007</v>
      </c>
      <c r="B650" s="8" t="str">
        <f>IF(ISNA(VLOOKUP(CONCATENATE(A650,C650),EUS!$B$2:$B$1939,1,FALSE)),"","End Use Study")</f>
        <v>End Use Study</v>
      </c>
      <c r="C650" s="8" t="s">
        <v>2637</v>
      </c>
      <c r="D650" s="6" t="str">
        <f>IF(OR(ISNUMBER(SEARCH('[1]Lookup for use classification'!$B$1,C650)),ISNUMBER(SEARCH('[1]Lookup for use classification'!$C$1,C650)),ISNUMBER(SEARCH('[1]Lookup for use classification'!$D$1,C650)),ISNUMBER(SEARCH('[1]Lookup for use classification'!$E$1,C650))),'[1]Lookup for use classification'!$A$1,IF(ISNUMBER(SEARCH('[1]Lookup for use classification'!$B$2,C650)),'[1]Lookup for use classification'!$A$2,IF(ISNUMBER(SEARCH('[1]Lookup for use classification'!$B$3,C650)),'[1]Lookup for use classification'!$A$3,IF(OR(ISNUMBER(SEARCH('[1]Lookup for use classification'!$B$4,C650)),ISNUMBER(SEARCH('[1]Lookup for use classification'!$C$4,C650)),ISNUMBER(SEARCH('[1]Lookup for use classification'!$D$4,C650)),ISNUMBER(SEARCH('[1]Lookup for use classification'!$E$4,C650))),'[1]Lookup for use classification'!$A$4,IF(OR(ISNUMBER(SEARCH('[1]Lookup for use classification'!$B$5,C650)),ISNUMBER(SEARCH('[1]Lookup for use classification'!$C$5,C650)),ISNUMBER(SEARCH('[1]Lookup for use classification'!$D$5,C650))),'[1]Lookup for use classification'!$A$5,IF(OR(ISNUMBER(SEARCH('[1]Lookup for use classification'!$B$7,C650)),ISNUMBER(SEARCH('[1]Lookup for use classification'!$C$7,C650)),ISNUMBER(SEARCH('[1]Lookup for use classification'!$D$7,C650))),'[1]Lookup for use classification'!$A$7,IF(OR(ISNUMBER(SEARCH('[1]Lookup for use classification'!$B$9,C650)),ISNUMBER(SEARCH('[1]Lookup for use classification'!$C$9,C650)),ISNUMBER(SEARCH('[1]Lookup for use classification'!$D$9,C650)),ISNUMBER(SEARCH('[1]Lookup for use classification'!$E$9,C650)),ISNUMBER(SEARCH('[1]Lookup for use classification'!$F$9,C650)),ISNUMBER(SEARCH('[1]Lookup for use classification'!$G$9,C650)),ISNUMBER(SEARCH('[1]Lookup for use classification'!$H$9,C650)),ISNUMBER(SEARCH('[1]Lookup for use classification'!$I$9,C650)),ISNUMBER(SEARCH('[1]Lookup for use classification'!$J$9,C650)),ISNUMBER(SEARCH('[1]Lookup for use classification'!$K$9,C650))),'[1]Lookup for use classification'!$A$9,IF(OR(ISNUMBER(SEARCH('[1]Lookup for use classification'!$B$10,C650)),ISNUMBER(SEARCH('[1]Lookup for use classification'!$C$10,C650)),ISNUMBER(SEARCH('[1]Lookup for use classification'!$D$10,C650)),ISNUMBER(SEARCH('[1]Lookup for use classification'!$E$10,C650)),ISNUMBER(SEARCH('[1]Lookup for use classification'!$F$10,C650)),ISNUMBER(SEARCH('[1]Lookup for use classification'!$G$10,C650))),'[1]Lookup for use classification'!$A$10,IF(OR(ISNUMBER(SEARCH('[1]Lookup for use classification'!$B$11,C650)),ISNUMBER(SEARCH('[1]Lookup for use classification'!$C$11,C650))),'[1]Lookup for use classification'!$A$11,IF(OR(ISNUMBER(SEARCH('[1]Lookup for use classification'!$B$12,C650)),ISNUMBER(SEARCH('[1]Lookup for use classification'!$C$12,C650))),'[1]Lookup for use classification'!$A$12,IF(OR(ISNUMBER(SEARCH('[1]Lookup for use classification'!$B$13,C650)),ISNUMBER(SEARCH('[1]Lookup for use classification'!$C$13,C650)),ISNUMBER(SEARCH('[1]Lookup for use classification'!$D$13,C650)),,ISNUMBER(SEARCH('[1]Lookup for use classification'!$C$13,C650)),ISNUMBER(SEARCH('[1]Lookup for use classification'!$E$13,C650))),'[1]Lookup for use classification'!$A$13,IF(OR(ISNUMBER(SEARCH('[1]Lookup for use classification'!$B$14,C650)),ISNUMBER(SEARCH('[1]Lookup for use classification'!$C$14,C650))),'[1]Lookup for use classification'!$A$14,"Other"))))))))))))</f>
        <v>Other</v>
      </c>
      <c r="E650" s="9"/>
      <c r="F650" s="9"/>
      <c r="G650" s="9"/>
      <c r="H650" s="164"/>
      <c r="I650" s="164"/>
      <c r="J650" s="7"/>
      <c r="L650" s="6"/>
    </row>
    <row r="651" spans="1:12" hidden="1">
      <c r="A651" s="134" t="s">
        <v>2007</v>
      </c>
      <c r="B651" s="8" t="str">
        <f>IF(ISNA(VLOOKUP(CONCATENATE(A651,C651),EUS!$B$2:$B$1939,1,FALSE)),"","End Use Study")</f>
        <v>End Use Study</v>
      </c>
      <c r="C651" s="8" t="s">
        <v>1582</v>
      </c>
      <c r="D651" s="165" t="s">
        <v>2424</v>
      </c>
      <c r="E651" s="9">
        <v>2232</v>
      </c>
      <c r="F651" s="9"/>
      <c r="G651" s="9"/>
      <c r="H651" s="164"/>
      <c r="I651" s="164"/>
      <c r="J651" s="7"/>
      <c r="L651" s="6"/>
    </row>
    <row r="652" spans="1:12" hidden="1">
      <c r="A652" s="134" t="s">
        <v>2007</v>
      </c>
      <c r="B652" s="8" t="str">
        <f>IF(ISNA(VLOOKUP(CONCATENATE(A652,C652),EUS!$B$2:$B$1939,1,FALSE)),"","End Use Study")</f>
        <v>End Use Study</v>
      </c>
      <c r="C652" s="8" t="s">
        <v>2443</v>
      </c>
      <c r="D652" s="165" t="s">
        <v>2424</v>
      </c>
      <c r="E652" s="9">
        <v>5000</v>
      </c>
      <c r="F652" s="9"/>
      <c r="G652" s="9"/>
      <c r="H652" s="164">
        <v>2000</v>
      </c>
      <c r="I652" s="164"/>
      <c r="J652" s="7">
        <v>7200</v>
      </c>
      <c r="L652" s="6"/>
    </row>
    <row r="653" spans="1:12" hidden="1">
      <c r="A653" s="134" t="s">
        <v>2007</v>
      </c>
      <c r="B653" s="8" t="str">
        <f>IF(ISNA(VLOOKUP(CONCATENATE(A653,C653),EUS!$B$2:$B$1939,1,FALSE)),"","End Use Study")</f>
        <v>End Use Study</v>
      </c>
      <c r="C653" s="8" t="s">
        <v>286</v>
      </c>
      <c r="D653" s="165" t="s">
        <v>2424</v>
      </c>
      <c r="E653" s="9"/>
      <c r="F653" s="9"/>
      <c r="G653" s="9"/>
      <c r="H653" s="164">
        <v>660</v>
      </c>
      <c r="I653" s="164"/>
      <c r="J653" s="7"/>
      <c r="L653" s="6"/>
    </row>
    <row r="654" spans="1:12" hidden="1">
      <c r="A654" s="134" t="s">
        <v>2007</v>
      </c>
      <c r="B654" s="8" t="str">
        <f>IF(ISNA(VLOOKUP(CONCATENATE(A654,C654),EUS!$B$2:$B$1939,1,FALSE)),"","End Use Study")</f>
        <v>End Use Study</v>
      </c>
      <c r="C654" s="8" t="s">
        <v>2444</v>
      </c>
      <c r="D654" s="165" t="s">
        <v>2424</v>
      </c>
      <c r="E654" s="9"/>
      <c r="F654" s="9"/>
      <c r="G654" s="9"/>
      <c r="H654" s="164">
        <v>6000</v>
      </c>
      <c r="I654" s="164"/>
      <c r="J654" s="7"/>
      <c r="L654" s="6"/>
    </row>
    <row r="655" spans="1:12" hidden="1">
      <c r="A655" s="134" t="s">
        <v>2007</v>
      </c>
      <c r="B655" s="8" t="str">
        <f>IF(ISNA(VLOOKUP(CONCATENATE(A655,C655),EUS!$B$2:$B$1939,1,FALSE)),"","End Use Study")</f>
        <v>End Use Study</v>
      </c>
      <c r="C655" s="8" t="s">
        <v>2322</v>
      </c>
      <c r="D655" s="11" t="s">
        <v>213</v>
      </c>
      <c r="E655" s="9"/>
      <c r="F655" s="9"/>
      <c r="G655" s="9"/>
      <c r="H655" s="164">
        <v>990</v>
      </c>
      <c r="I655" s="164"/>
      <c r="J655" s="7"/>
      <c r="L655" s="6"/>
    </row>
    <row r="656" spans="1:12" hidden="1">
      <c r="A656" s="138" t="s">
        <v>2007</v>
      </c>
      <c r="B656" s="8" t="str">
        <f>IF(ISNA(VLOOKUP(CONCATENATE(A656,C656),EUS!$B$2:$B$1939,1,FALSE)),"","End Use Study")</f>
        <v>End Use Study</v>
      </c>
      <c r="C656" s="8" t="s">
        <v>2190</v>
      </c>
      <c r="D656" s="6" t="str">
        <f>IF(OR(ISNUMBER(SEARCH('[1]Lookup for use classification'!$B$1,C656)),ISNUMBER(SEARCH('[1]Lookup for use classification'!$C$1,C656)),ISNUMBER(SEARCH('[1]Lookup for use classification'!$D$1,C656)),ISNUMBER(SEARCH('[1]Lookup for use classification'!$E$1,C656))),'[1]Lookup for use classification'!$A$1,IF(ISNUMBER(SEARCH('[1]Lookup for use classification'!$B$2,C656)),'[1]Lookup for use classification'!$A$2,IF(ISNUMBER(SEARCH('[1]Lookup for use classification'!$B$3,C656)),'[1]Lookup for use classification'!$A$3,IF(OR(ISNUMBER(SEARCH('[1]Lookup for use classification'!$B$4,C656)),ISNUMBER(SEARCH('[1]Lookup for use classification'!$C$4,C656)),ISNUMBER(SEARCH('[1]Lookup for use classification'!$D$4,C656)),ISNUMBER(SEARCH('[1]Lookup for use classification'!$E$4,C656))),'[1]Lookup for use classification'!$A$4,IF(OR(ISNUMBER(SEARCH('[1]Lookup for use classification'!$B$5,C656)),ISNUMBER(SEARCH('[1]Lookup for use classification'!$C$5,C656)),ISNUMBER(SEARCH('[1]Lookup for use classification'!$D$5,C656))),'[1]Lookup for use classification'!$A$5,IF(OR(ISNUMBER(SEARCH('[1]Lookup for use classification'!$B$7,C656)),ISNUMBER(SEARCH('[1]Lookup for use classification'!$C$7,C656)),ISNUMBER(SEARCH('[1]Lookup for use classification'!$D$7,C656))),'[1]Lookup for use classification'!$A$7,IF(OR(ISNUMBER(SEARCH('[1]Lookup for use classification'!$B$9,C656)),ISNUMBER(SEARCH('[1]Lookup for use classification'!$C$9,C656)),ISNUMBER(SEARCH('[1]Lookup for use classification'!$D$9,C656)),ISNUMBER(SEARCH('[1]Lookup for use classification'!$E$9,C656)),ISNUMBER(SEARCH('[1]Lookup for use classification'!$F$9,C656)),ISNUMBER(SEARCH('[1]Lookup for use classification'!$G$9,C656)),ISNUMBER(SEARCH('[1]Lookup for use classification'!$H$9,C656)),ISNUMBER(SEARCH('[1]Lookup for use classification'!$I$9,C656)),ISNUMBER(SEARCH('[1]Lookup for use classification'!$J$9,C656)),ISNUMBER(SEARCH('[1]Lookup for use classification'!$K$9,C656))),'[1]Lookup for use classification'!$A$9,IF(OR(ISNUMBER(SEARCH('[1]Lookup for use classification'!$B$10,C656)),ISNUMBER(SEARCH('[1]Lookup for use classification'!$C$10,C656)),ISNUMBER(SEARCH('[1]Lookup for use classification'!$D$10,C656)),ISNUMBER(SEARCH('[1]Lookup for use classification'!$E$10,C656)),ISNUMBER(SEARCH('[1]Lookup for use classification'!$F$10,C656)),ISNUMBER(SEARCH('[1]Lookup for use classification'!$G$10,C656))),'[1]Lookup for use classification'!$A$10,IF(OR(ISNUMBER(SEARCH('[1]Lookup for use classification'!$B$11,C656)),ISNUMBER(SEARCH('[1]Lookup for use classification'!$C$11,C656))),'[1]Lookup for use classification'!$A$11,IF(OR(ISNUMBER(SEARCH('[1]Lookup for use classification'!$B$12,C656)),ISNUMBER(SEARCH('[1]Lookup for use classification'!$C$12,C656))),'[1]Lookup for use classification'!$A$12,IF(OR(ISNUMBER(SEARCH('[1]Lookup for use classification'!$B$13,C656)),ISNUMBER(SEARCH('[1]Lookup for use classification'!$C$13,C656)),ISNUMBER(SEARCH('[1]Lookup for use classification'!$D$13,C656)),,ISNUMBER(SEARCH('[1]Lookup for use classification'!$C$13,C656)),ISNUMBER(SEARCH('[1]Lookup for use classification'!$E$13,C656))),'[1]Lookup for use classification'!$A$13,IF(OR(ISNUMBER(SEARCH('[1]Lookup for use classification'!$B$14,C656)),ISNUMBER(SEARCH('[1]Lookup for use classification'!$C$14,C656))),'[1]Lookup for use classification'!$A$14,"Other"))))))))))))</f>
        <v>Retail - Other</v>
      </c>
      <c r="E656" s="9">
        <v>3750</v>
      </c>
      <c r="F656" s="9"/>
      <c r="G656" s="9"/>
      <c r="H656" s="164">
        <v>4800</v>
      </c>
      <c r="I656" s="164"/>
      <c r="J656" s="7">
        <v>112488</v>
      </c>
      <c r="L656" s="6"/>
    </row>
    <row r="657" spans="1:12" hidden="1">
      <c r="A657" s="138" t="s">
        <v>2007</v>
      </c>
      <c r="B657" s="8" t="str">
        <f>IF(ISNA(VLOOKUP(CONCATENATE(A657,C657),EUS!$B$2:$B$1939,1,FALSE)),"","End Use Study")</f>
        <v>End Use Study</v>
      </c>
      <c r="C657" s="8" t="s">
        <v>233</v>
      </c>
      <c r="D657" s="165" t="s">
        <v>1980</v>
      </c>
      <c r="E657" s="9">
        <v>375</v>
      </c>
      <c r="F657" s="9"/>
      <c r="G657" s="9"/>
      <c r="H657" s="164"/>
      <c r="I657" s="164"/>
      <c r="J657" s="7"/>
      <c r="L657" s="6"/>
    </row>
    <row r="658" spans="1:12" hidden="1">
      <c r="A658" s="138" t="s">
        <v>2007</v>
      </c>
      <c r="B658" s="8" t="str">
        <f>IF(ISNA(VLOOKUP(CONCATENATE(A658,C658),EUS!$B$2:$B$1939,1,FALSE)),"","End Use Study")</f>
        <v>End Use Study</v>
      </c>
      <c r="C658" s="8" t="s">
        <v>2008</v>
      </c>
      <c r="D658" s="165" t="s">
        <v>1980</v>
      </c>
      <c r="E658" s="9">
        <v>780</v>
      </c>
      <c r="F658" s="9"/>
      <c r="G658" s="9"/>
      <c r="H658" s="164"/>
      <c r="I658" s="164"/>
      <c r="J658" s="7"/>
      <c r="L658" s="6"/>
    </row>
    <row r="659" spans="1:12" hidden="1">
      <c r="A659" s="138" t="s">
        <v>2007</v>
      </c>
      <c r="B659" s="8" t="str">
        <f>IF(ISNA(VLOOKUP(CONCATENATE(A659,C659),EUS!$B$2:$B$1939,1,FALSE)),"","End Use Study")</f>
        <v>End Use Study</v>
      </c>
      <c r="C659" s="8" t="s">
        <v>2009</v>
      </c>
      <c r="D659" s="165" t="s">
        <v>1980</v>
      </c>
      <c r="E659" s="9">
        <v>800</v>
      </c>
      <c r="F659" s="9"/>
      <c r="G659" s="9"/>
      <c r="H659" s="164"/>
      <c r="I659" s="164"/>
      <c r="J659" s="7"/>
      <c r="L659" s="6"/>
    </row>
    <row r="660" spans="1:12" hidden="1">
      <c r="A660" s="138" t="s">
        <v>2007</v>
      </c>
      <c r="B660" s="8" t="str">
        <f>IF(ISNA(VLOOKUP(CONCATENATE(A660,C660),EUS!$B$2:$B$1939,1,FALSE)),"","End Use Study")</f>
        <v>End Use Study</v>
      </c>
      <c r="C660" s="8" t="s">
        <v>399</v>
      </c>
      <c r="D660" s="165" t="s">
        <v>1980</v>
      </c>
      <c r="E660" s="9">
        <v>2000</v>
      </c>
      <c r="F660" s="9"/>
      <c r="G660" s="9"/>
      <c r="H660" s="164"/>
      <c r="I660" s="164"/>
      <c r="J660" s="7"/>
      <c r="L660" s="6"/>
    </row>
    <row r="661" spans="1:12" hidden="1">
      <c r="A661" s="188" t="s">
        <v>2638</v>
      </c>
      <c r="B661" s="8" t="str">
        <f>IF(ISNA(VLOOKUP(CONCATENATE(A661,C661),ARIS!$A$1:$A$959,1,FALSE)),"","ARIS")</f>
        <v>ARIS</v>
      </c>
      <c r="C661" s="162" t="s">
        <v>3371</v>
      </c>
      <c r="D661" s="165" t="s">
        <v>3335</v>
      </c>
      <c r="E661" s="163">
        <v>48225</v>
      </c>
      <c r="F661" s="163"/>
      <c r="G661" s="163"/>
      <c r="H661" s="164">
        <v>65473.927007299273</v>
      </c>
      <c r="I661" s="164"/>
      <c r="J661" s="165">
        <v>336986.03284699999</v>
      </c>
    </row>
    <row r="662" spans="1:12" hidden="1">
      <c r="A662" s="134" t="s">
        <v>2010</v>
      </c>
      <c r="B662" s="8" t="str">
        <f>IF(ISNA(VLOOKUP(CONCATENATE(A662,C662),EUS!$B$2:$B$1939,1,FALSE)),"","End Use Study")</f>
        <v>End Use Study</v>
      </c>
      <c r="C662" s="8" t="s">
        <v>3239</v>
      </c>
      <c r="D662" s="165" t="s">
        <v>3232</v>
      </c>
      <c r="E662" s="9">
        <v>5000</v>
      </c>
      <c r="F662" s="9"/>
      <c r="G662" s="9"/>
      <c r="H662" s="164">
        <v>4000</v>
      </c>
      <c r="I662" s="164"/>
      <c r="J662" s="7">
        <v>24000</v>
      </c>
      <c r="L662" s="6"/>
    </row>
    <row r="663" spans="1:12" hidden="1">
      <c r="A663" s="138" t="s">
        <v>2010</v>
      </c>
      <c r="B663" s="8" t="str">
        <f>IF(ISNA(VLOOKUP(CONCATENATE(A663,C663),EUS!$B$2:$B$1939,1,FALSE)),"","End Use Study")</f>
        <v>End Use Study</v>
      </c>
      <c r="C663" s="8" t="s">
        <v>3022</v>
      </c>
      <c r="D663" s="6" t="str">
        <f>IF(OR(ISNUMBER(SEARCH('[1]Lookup for use classification'!$B$1,C663)),ISNUMBER(SEARCH('[1]Lookup for use classification'!$C$1,C663)),ISNUMBER(SEARCH('[1]Lookup for use classification'!$D$1,C663))),'[1]Lookup for use classification'!$A$1,IF(ISNUMBER(SEARCH('[1]Lookup for use classification'!$B$2,C663)),'[1]Lookup for use classification'!$A$2,IF(ISNUMBER(SEARCH('[1]Lookup for use classification'!$B$3,C663)),'[1]Lookup for use classification'!$A$3,IF(OR(ISNUMBER(SEARCH('[1]Lookup for use classification'!$B$4,C663)),ISNUMBER(SEARCH('[1]Lookup for use classification'!$C$4,C663))),'[1]Lookup for use classification'!$A$4,IF(OR(ISNUMBER(SEARCH('[1]Lookup for use classification'!$B$5,C663)),ISNUMBER(SEARCH('[1]Lookup for use classification'!$C$5,C663)),ISNUMBER(SEARCH('[1]Lookup for use classification'!$D$5,C663))),'[1]Lookup for use classification'!$A$5,IF(OR(ISNUMBER(SEARCH('[1]Lookup for use classification'!$B$7,C663)),ISNUMBER(SEARCH('[1]Lookup for use classification'!$C$7,C663)),ISNUMBER(SEARCH('[1]Lookup for use classification'!$D$7,C663))),'[1]Lookup for use classification'!$A$7,IF(OR(ISNUMBER(SEARCH('[1]Lookup for use classification'!$B$9,C663)),ISNUMBER(SEARCH('[1]Lookup for use classification'!$C$9,C663)),ISNUMBER(SEARCH('[1]Lookup for use classification'!$D$9,C663)),ISNUMBER(SEARCH('[1]Lookup for use classification'!$E$9,C663)),ISNUMBER(SEARCH('[1]Lookup for use classification'!$F$9,C663)),ISNUMBER(SEARCH('[1]Lookup for use classification'!$G$9,C663))),'[1]Lookup for use classification'!$A$9,IF(OR(ISNUMBER(SEARCH('[1]Lookup for use classification'!$B$10,C663)),ISNUMBER(SEARCH('[1]Lookup for use classification'!$C$10,C663)),ISNUMBER(SEARCH('[1]Lookup for use classification'!$D$10,C663)),ISNUMBER(SEARCH('[1]Lookup for use classification'!$E$10,C663)),ISNUMBER(SEARCH('[1]Lookup for use classification'!$F$10,C663))),'[1]Lookup for use classification'!$A$10,IF(OR(ISNUMBER(SEARCH('[1]Lookup for use classification'!$B$11,C663)),ISNUMBER(SEARCH('[1]Lookup for use classification'!$C$11,C663))),'[1]Lookup for use classification'!$A$11,IF(OR(ISNUMBER(SEARCH('[1]Lookup for use classification'!$B$12,C663)),ISNUMBER(SEARCH('[1]Lookup for use classification'!$C$12,C663))),'[1]Lookup for use classification'!$A$12,IF(OR(ISNUMBER(SEARCH('[1]Lookup for use classification'!$B$13,C663)),ISNUMBER(SEARCH('[1]Lookup for use classification'!$C$13,C663)),ISNUMBER(SEARCH('[1]Lookup for use classification'!$D$13,C663))),'[1]Lookup for use classification'!$A$13,"Nope")))))))))))</f>
        <v>Office</v>
      </c>
      <c r="E663" s="9">
        <v>480</v>
      </c>
      <c r="F663" s="9"/>
      <c r="G663" s="9"/>
      <c r="H663" s="164">
        <v>371</v>
      </c>
      <c r="I663" s="164"/>
      <c r="J663" s="7"/>
      <c r="L663" s="6"/>
    </row>
    <row r="664" spans="1:12" hidden="1">
      <c r="A664" s="134" t="s">
        <v>2010</v>
      </c>
      <c r="B664" s="8" t="str">
        <f>IF(ISNA(VLOOKUP(CONCATENATE(A664,C664),EUS!$B$2:$B$1939,1,FALSE)),"","End Use Study")</f>
        <v>End Use Study</v>
      </c>
      <c r="C664" s="8" t="s">
        <v>3023</v>
      </c>
      <c r="D664" s="6" t="s">
        <v>377</v>
      </c>
      <c r="E664" s="9">
        <v>1480</v>
      </c>
      <c r="F664" s="9"/>
      <c r="G664" s="9"/>
      <c r="H664" s="164">
        <v>1540</v>
      </c>
      <c r="I664" s="164"/>
      <c r="J664" s="7"/>
      <c r="L664" s="6"/>
    </row>
    <row r="665" spans="1:12" hidden="1">
      <c r="A665" s="138" t="s">
        <v>2010</v>
      </c>
      <c r="B665" s="8" t="str">
        <f>IF(ISNA(VLOOKUP(CONCATENATE(A665,C665),EUS!$B$2:$B$1939,1,FALSE)),"","End Use Study")</f>
        <v>End Use Study</v>
      </c>
      <c r="C665" s="8" t="s">
        <v>1582</v>
      </c>
      <c r="D665" s="6" t="s">
        <v>377</v>
      </c>
      <c r="E665" s="9"/>
      <c r="F665" s="9"/>
      <c r="G665" s="9"/>
      <c r="H665" s="164"/>
      <c r="I665" s="164"/>
      <c r="J665" s="7"/>
      <c r="L665" s="6"/>
    </row>
    <row r="666" spans="1:12" hidden="1">
      <c r="A666" s="138" t="s">
        <v>2010</v>
      </c>
      <c r="B666" s="8" t="str">
        <f>IF(ISNA(VLOOKUP(CONCATENATE(A666,C666),EUS!$B$2:$B$1939,1,FALSE)),"","End Use Study")</f>
        <v>End Use Study</v>
      </c>
      <c r="C666" s="8" t="s">
        <v>2575</v>
      </c>
      <c r="D666" s="6" t="str">
        <f>IF(OR(ISNUMBER(SEARCH('[1]Lookup for use classification'!$B$1,C666)),ISNUMBER(SEARCH('[1]Lookup for use classification'!$C$1,C666)),ISNUMBER(SEARCH('[1]Lookup for use classification'!$D$1,C666)),ISNUMBER(SEARCH('[1]Lookup for use classification'!$E$1,C666))),'[1]Lookup for use classification'!$A$1,IF(ISNUMBER(SEARCH('[1]Lookup for use classification'!$B$2,C666)),'[1]Lookup for use classification'!$A$2,IF(ISNUMBER(SEARCH('[1]Lookup for use classification'!$B$3,C666)),'[1]Lookup for use classification'!$A$3,IF(OR(ISNUMBER(SEARCH('[1]Lookup for use classification'!$B$4,C666)),ISNUMBER(SEARCH('[1]Lookup for use classification'!$C$4,C666)),ISNUMBER(SEARCH('[1]Lookup for use classification'!$D$4,C666)),ISNUMBER(SEARCH('[1]Lookup for use classification'!$E$4,C666))),'[1]Lookup for use classification'!$A$4,IF(OR(ISNUMBER(SEARCH('[1]Lookup for use classification'!$B$5,C666)),ISNUMBER(SEARCH('[1]Lookup for use classification'!$C$5,C666)),ISNUMBER(SEARCH('[1]Lookup for use classification'!$D$5,C666))),'[1]Lookup for use classification'!$A$5,IF(OR(ISNUMBER(SEARCH('[1]Lookup for use classification'!$B$7,C666)),ISNUMBER(SEARCH('[1]Lookup for use classification'!$C$7,C666)),ISNUMBER(SEARCH('[1]Lookup for use classification'!$D$7,C666))),'[1]Lookup for use classification'!$A$7,IF(OR(ISNUMBER(SEARCH('[1]Lookup for use classification'!$B$9,C666)),ISNUMBER(SEARCH('[1]Lookup for use classification'!$C$9,C666)),ISNUMBER(SEARCH('[1]Lookup for use classification'!$D$9,C666)),ISNUMBER(SEARCH('[1]Lookup for use classification'!$E$9,C666)),ISNUMBER(SEARCH('[1]Lookup for use classification'!$F$9,C666)),ISNUMBER(SEARCH('[1]Lookup for use classification'!$G$9,C666)),ISNUMBER(SEARCH('[1]Lookup for use classification'!$H$9,C666)),ISNUMBER(SEARCH('[1]Lookup for use classification'!$I$9,C666)),ISNUMBER(SEARCH('[1]Lookup for use classification'!$J$9,C666)),ISNUMBER(SEARCH('[1]Lookup for use classification'!$K$9,C666))),'[1]Lookup for use classification'!$A$9,IF(OR(ISNUMBER(SEARCH('[1]Lookup for use classification'!$B$10,C666)),ISNUMBER(SEARCH('[1]Lookup for use classification'!$C$10,C666)),ISNUMBER(SEARCH('[1]Lookup for use classification'!$D$10,C666)),ISNUMBER(SEARCH('[1]Lookup for use classification'!$E$10,C666)),ISNUMBER(SEARCH('[1]Lookup for use classification'!$F$10,C666)),ISNUMBER(SEARCH('[1]Lookup for use classification'!$G$10,C666))),'[1]Lookup for use classification'!$A$10,IF(OR(ISNUMBER(SEARCH('[1]Lookup for use classification'!$B$11,C666)),ISNUMBER(SEARCH('[1]Lookup for use classification'!$C$11,C666))),'[1]Lookup for use classification'!$A$11,IF(OR(ISNUMBER(SEARCH('[1]Lookup for use classification'!$B$12,C666)),ISNUMBER(SEARCH('[1]Lookup for use classification'!$C$12,C666))),'[1]Lookup for use classification'!$A$12,IF(OR(ISNUMBER(SEARCH('[1]Lookup for use classification'!$B$13,C666)),ISNUMBER(SEARCH('[1]Lookup for use classification'!$C$13,C666)),ISNUMBER(SEARCH('[1]Lookup for use classification'!$D$13,C666)),,ISNUMBER(SEARCH('[1]Lookup for use classification'!$C$13,C666)),ISNUMBER(SEARCH('[1]Lookup for use classification'!$E$13,C666))),'[1]Lookup for use classification'!$A$13,IF(OR(ISNUMBER(SEARCH('[1]Lookup for use classification'!$B$14,C666)),ISNUMBER(SEARCH('[1]Lookup for use classification'!$C$14,C666))),'[1]Lookup for use classification'!$A$14,"Other"))))))))))))</f>
        <v>Other</v>
      </c>
      <c r="E666" s="9">
        <v>96</v>
      </c>
      <c r="F666" s="9"/>
      <c r="G666" s="9"/>
      <c r="H666" s="164"/>
      <c r="I666" s="164"/>
      <c r="J666" s="7"/>
      <c r="L666" s="6"/>
    </row>
    <row r="667" spans="1:12" hidden="1">
      <c r="A667" s="188" t="s">
        <v>2638</v>
      </c>
      <c r="B667" s="8" t="str">
        <f>IF(ISNA(VLOOKUP(CONCATENATE(A667,C667),ARIS!$A$1:$A$959,1,FALSE)),"","ARIS")</f>
        <v>ARIS</v>
      </c>
      <c r="C667" s="162" t="s">
        <v>2639</v>
      </c>
      <c r="D667" s="6" t="str">
        <f>IF(OR(ISNUMBER(SEARCH('[1]Lookup for use classification'!$B$1,C667)),ISNUMBER(SEARCH('[1]Lookup for use classification'!$C$1,C667)),ISNUMBER(SEARCH('[1]Lookup for use classification'!$D$1,C667)),ISNUMBER(SEARCH('[1]Lookup for use classification'!$E$1,C667))),'[1]Lookup for use classification'!$A$1,IF(ISNUMBER(SEARCH('[1]Lookup for use classification'!$B$2,C667)),'[1]Lookup for use classification'!$A$2,IF(ISNUMBER(SEARCH('[1]Lookup for use classification'!$B$3,C667)),'[1]Lookup for use classification'!$A$3,IF(OR(ISNUMBER(SEARCH('[1]Lookup for use classification'!$B$4,C667)),ISNUMBER(SEARCH('[1]Lookup for use classification'!$C$4,C667)),ISNUMBER(SEARCH('[1]Lookup for use classification'!$D$4,C667)),ISNUMBER(SEARCH('[1]Lookup for use classification'!$E$4,C667))),'[1]Lookup for use classification'!$A$4,IF(OR(ISNUMBER(SEARCH('[1]Lookup for use classification'!$B$5,C667)),ISNUMBER(SEARCH('[1]Lookup for use classification'!$C$5,C667)),ISNUMBER(SEARCH('[1]Lookup for use classification'!$D$5,C667))),'[1]Lookup for use classification'!$A$5,IF(OR(ISNUMBER(SEARCH('[1]Lookup for use classification'!$B$7,C667)),ISNUMBER(SEARCH('[1]Lookup for use classification'!$C$7,C667)),ISNUMBER(SEARCH('[1]Lookup for use classification'!$D$7,C667))),'[1]Lookup for use classification'!$A$7,IF(OR(ISNUMBER(SEARCH('[1]Lookup for use classification'!$B$9,C667)),ISNUMBER(SEARCH('[1]Lookup for use classification'!$C$9,C667)),ISNUMBER(SEARCH('[1]Lookup for use classification'!$D$9,C667)),ISNUMBER(SEARCH('[1]Lookup for use classification'!$E$9,C667)),ISNUMBER(SEARCH('[1]Lookup for use classification'!$F$9,C667)),ISNUMBER(SEARCH('[1]Lookup for use classification'!$G$9,C667)),ISNUMBER(SEARCH('[1]Lookup for use classification'!$H$9,C667)),ISNUMBER(SEARCH('[1]Lookup for use classification'!$I$9,C667)),ISNUMBER(SEARCH('[1]Lookup for use classification'!$J$9,C667)),ISNUMBER(SEARCH('[1]Lookup for use classification'!$K$9,C667))),'[1]Lookup for use classification'!$A$9,IF(OR(ISNUMBER(SEARCH('[1]Lookup for use classification'!$B$10,C667)),ISNUMBER(SEARCH('[1]Lookup for use classification'!$C$10,C667)),ISNUMBER(SEARCH('[1]Lookup for use classification'!$D$10,C667)),ISNUMBER(SEARCH('[1]Lookup for use classification'!$E$10,C667)),ISNUMBER(SEARCH('[1]Lookup for use classification'!$F$10,C667)),ISNUMBER(SEARCH('[1]Lookup for use classification'!$G$10,C667))),'[1]Lookup for use classification'!$A$10,IF(OR(ISNUMBER(SEARCH('[1]Lookup for use classification'!$B$11,C667)),ISNUMBER(SEARCH('[1]Lookup for use classification'!$C$11,C667))),'[1]Lookup for use classification'!$A$11,IF(OR(ISNUMBER(SEARCH('[1]Lookup for use classification'!$B$12,C667)),ISNUMBER(SEARCH('[1]Lookup for use classification'!$C$12,C667))),'[1]Lookup for use classification'!$A$12,IF(OR(ISNUMBER(SEARCH('[1]Lookup for use classification'!$B$13,C667)),ISNUMBER(SEARCH('[1]Lookup for use classification'!$C$13,C667)),ISNUMBER(SEARCH('[1]Lookup for use classification'!$D$13,C667)),,ISNUMBER(SEARCH('[1]Lookup for use classification'!$C$13,C667)),ISNUMBER(SEARCH('[1]Lookup for use classification'!$E$13,C667))),'[1]Lookup for use classification'!$A$13,IF(OR(ISNUMBER(SEARCH('[1]Lookup for use classification'!$B$14,C667)),ISNUMBER(SEARCH('[1]Lookup for use classification'!$C$14,C667))),'[1]Lookup for use classification'!$A$14,"Other"))))))))))))</f>
        <v>Other</v>
      </c>
      <c r="E667" s="163">
        <v>2000</v>
      </c>
      <c r="F667" s="163"/>
      <c r="G667" s="163"/>
      <c r="H667" s="164">
        <v>963.50364963503648</v>
      </c>
      <c r="I667" s="164"/>
      <c r="J667" s="165">
        <v>6645.0598049999999</v>
      </c>
    </row>
    <row r="668" spans="1:12" hidden="1">
      <c r="A668" s="134" t="s">
        <v>2010</v>
      </c>
      <c r="B668" s="8" t="str">
        <f>IF(ISNA(VLOOKUP(CONCATENATE(A668,C668),EUS!$B$2:$B$1939,1,FALSE)),"","End Use Study")</f>
        <v>End Use Study</v>
      </c>
      <c r="C668" s="8" t="s">
        <v>2640</v>
      </c>
      <c r="D668" s="6" t="str">
        <f>IF(OR(ISNUMBER(SEARCH('[1]Lookup for use classification'!$B$1,C668)),ISNUMBER(SEARCH('[1]Lookup for use classification'!$C$1,C668)),ISNUMBER(SEARCH('[1]Lookup for use classification'!$D$1,C668)),ISNUMBER(SEARCH('[1]Lookup for use classification'!$E$1,C668))),'[1]Lookup for use classification'!$A$1,IF(ISNUMBER(SEARCH('[1]Lookup for use classification'!$B$2,C668)),'[1]Lookup for use classification'!$A$2,IF(ISNUMBER(SEARCH('[1]Lookup for use classification'!$B$3,C668)),'[1]Lookup for use classification'!$A$3,IF(OR(ISNUMBER(SEARCH('[1]Lookup for use classification'!$B$4,C668)),ISNUMBER(SEARCH('[1]Lookup for use classification'!$C$4,C668)),ISNUMBER(SEARCH('[1]Lookup for use classification'!$D$4,C668)),ISNUMBER(SEARCH('[1]Lookup for use classification'!$E$4,C668))),'[1]Lookup for use classification'!$A$4,IF(OR(ISNUMBER(SEARCH('[1]Lookup for use classification'!$B$5,C668)),ISNUMBER(SEARCH('[1]Lookup for use classification'!$C$5,C668)),ISNUMBER(SEARCH('[1]Lookup for use classification'!$D$5,C668))),'[1]Lookup for use classification'!$A$5,IF(OR(ISNUMBER(SEARCH('[1]Lookup for use classification'!$B$7,C668)),ISNUMBER(SEARCH('[1]Lookup for use classification'!$C$7,C668)),ISNUMBER(SEARCH('[1]Lookup for use classification'!$D$7,C668))),'[1]Lookup for use classification'!$A$7,IF(OR(ISNUMBER(SEARCH('[1]Lookup for use classification'!$B$9,C668)),ISNUMBER(SEARCH('[1]Lookup for use classification'!$C$9,C668)),ISNUMBER(SEARCH('[1]Lookup for use classification'!$D$9,C668)),ISNUMBER(SEARCH('[1]Lookup for use classification'!$E$9,C668)),ISNUMBER(SEARCH('[1]Lookup for use classification'!$F$9,C668)),ISNUMBER(SEARCH('[1]Lookup for use classification'!$G$9,C668)),ISNUMBER(SEARCH('[1]Lookup for use classification'!$H$9,C668)),ISNUMBER(SEARCH('[1]Lookup for use classification'!$I$9,C668)),ISNUMBER(SEARCH('[1]Lookup for use classification'!$J$9,C668)),ISNUMBER(SEARCH('[1]Lookup for use classification'!$K$9,C668))),'[1]Lookup for use classification'!$A$9,IF(OR(ISNUMBER(SEARCH('[1]Lookup for use classification'!$B$10,C668)),ISNUMBER(SEARCH('[1]Lookup for use classification'!$C$10,C668)),ISNUMBER(SEARCH('[1]Lookup for use classification'!$D$10,C668)),ISNUMBER(SEARCH('[1]Lookup for use classification'!$E$10,C668)),ISNUMBER(SEARCH('[1]Lookup for use classification'!$F$10,C668)),ISNUMBER(SEARCH('[1]Lookup for use classification'!$G$10,C668))),'[1]Lookup for use classification'!$A$10,IF(OR(ISNUMBER(SEARCH('[1]Lookup for use classification'!$B$11,C668)),ISNUMBER(SEARCH('[1]Lookup for use classification'!$C$11,C668))),'[1]Lookup for use classification'!$A$11,IF(OR(ISNUMBER(SEARCH('[1]Lookup for use classification'!$B$12,C668)),ISNUMBER(SEARCH('[1]Lookup for use classification'!$C$12,C668))),'[1]Lookup for use classification'!$A$12,IF(OR(ISNUMBER(SEARCH('[1]Lookup for use classification'!$B$13,C668)),ISNUMBER(SEARCH('[1]Lookup for use classification'!$C$13,C668)),ISNUMBER(SEARCH('[1]Lookup for use classification'!$D$13,C668)),,ISNUMBER(SEARCH('[1]Lookup for use classification'!$C$13,C668)),ISNUMBER(SEARCH('[1]Lookup for use classification'!$E$13,C668))),'[1]Lookup for use classification'!$A$13,IF(OR(ISNUMBER(SEARCH('[1]Lookup for use classification'!$B$14,C668)),ISNUMBER(SEARCH('[1]Lookup for use classification'!$C$14,C668))),'[1]Lookup for use classification'!$A$14,"Other"))))))))))))</f>
        <v>Other</v>
      </c>
      <c r="E668" s="9">
        <v>3250</v>
      </c>
      <c r="F668" s="9"/>
      <c r="G668" s="9"/>
      <c r="H668" s="164"/>
      <c r="I668" s="164"/>
      <c r="J668" s="7"/>
      <c r="L668" s="6"/>
    </row>
    <row r="669" spans="1:12" hidden="1">
      <c r="A669" s="134" t="s">
        <v>2010</v>
      </c>
      <c r="B669" s="8" t="str">
        <f>IF(ISNA(VLOOKUP(CONCATENATE(A669,C669),EUS!$B$2:$B$1939,1,FALSE)),"","End Use Study")</f>
        <v>End Use Study</v>
      </c>
      <c r="C669" s="8" t="s">
        <v>2641</v>
      </c>
      <c r="D669" s="6" t="str">
        <f>IF(OR(ISNUMBER(SEARCH('[1]Lookup for use classification'!$B$1,C669)),ISNUMBER(SEARCH('[1]Lookup for use classification'!$C$1,C669)),ISNUMBER(SEARCH('[1]Lookup for use classification'!$D$1,C669)),ISNUMBER(SEARCH('[1]Lookup for use classification'!$E$1,C669))),'[1]Lookup for use classification'!$A$1,IF(ISNUMBER(SEARCH('[1]Lookup for use classification'!$B$2,C669)),'[1]Lookup for use classification'!$A$2,IF(ISNUMBER(SEARCH('[1]Lookup for use classification'!$B$3,C669)),'[1]Lookup for use classification'!$A$3,IF(OR(ISNUMBER(SEARCH('[1]Lookup for use classification'!$B$4,C669)),ISNUMBER(SEARCH('[1]Lookup for use classification'!$C$4,C669)),ISNUMBER(SEARCH('[1]Lookup for use classification'!$D$4,C669)),ISNUMBER(SEARCH('[1]Lookup for use classification'!$E$4,C669))),'[1]Lookup for use classification'!$A$4,IF(OR(ISNUMBER(SEARCH('[1]Lookup for use classification'!$B$5,C669)),ISNUMBER(SEARCH('[1]Lookup for use classification'!$C$5,C669)),ISNUMBER(SEARCH('[1]Lookup for use classification'!$D$5,C669))),'[1]Lookup for use classification'!$A$5,IF(OR(ISNUMBER(SEARCH('[1]Lookup for use classification'!$B$7,C669)),ISNUMBER(SEARCH('[1]Lookup for use classification'!$C$7,C669)),ISNUMBER(SEARCH('[1]Lookup for use classification'!$D$7,C669))),'[1]Lookup for use classification'!$A$7,IF(OR(ISNUMBER(SEARCH('[1]Lookup for use classification'!$B$9,C669)),ISNUMBER(SEARCH('[1]Lookup for use classification'!$C$9,C669)),ISNUMBER(SEARCH('[1]Lookup for use classification'!$D$9,C669)),ISNUMBER(SEARCH('[1]Lookup for use classification'!$E$9,C669)),ISNUMBER(SEARCH('[1]Lookup for use classification'!$F$9,C669)),ISNUMBER(SEARCH('[1]Lookup for use classification'!$G$9,C669)),ISNUMBER(SEARCH('[1]Lookup for use classification'!$H$9,C669)),ISNUMBER(SEARCH('[1]Lookup for use classification'!$I$9,C669)),ISNUMBER(SEARCH('[1]Lookup for use classification'!$J$9,C669)),ISNUMBER(SEARCH('[1]Lookup for use classification'!$K$9,C669))),'[1]Lookup for use classification'!$A$9,IF(OR(ISNUMBER(SEARCH('[1]Lookup for use classification'!$B$10,C669)),ISNUMBER(SEARCH('[1]Lookup for use classification'!$C$10,C669)),ISNUMBER(SEARCH('[1]Lookup for use classification'!$D$10,C669)),ISNUMBER(SEARCH('[1]Lookup for use classification'!$E$10,C669)),ISNUMBER(SEARCH('[1]Lookup for use classification'!$F$10,C669)),ISNUMBER(SEARCH('[1]Lookup for use classification'!$G$10,C669))),'[1]Lookup for use classification'!$A$10,IF(OR(ISNUMBER(SEARCH('[1]Lookup for use classification'!$B$11,C669)),ISNUMBER(SEARCH('[1]Lookup for use classification'!$C$11,C669))),'[1]Lookup for use classification'!$A$11,IF(OR(ISNUMBER(SEARCH('[1]Lookup for use classification'!$B$12,C669)),ISNUMBER(SEARCH('[1]Lookup for use classification'!$C$12,C669))),'[1]Lookup for use classification'!$A$12,IF(OR(ISNUMBER(SEARCH('[1]Lookup for use classification'!$B$13,C669)),ISNUMBER(SEARCH('[1]Lookup for use classification'!$C$13,C669)),ISNUMBER(SEARCH('[1]Lookup for use classification'!$D$13,C669)),,ISNUMBER(SEARCH('[1]Lookup for use classification'!$C$13,C669)),ISNUMBER(SEARCH('[1]Lookup for use classification'!$E$13,C669))),'[1]Lookup for use classification'!$A$13,IF(OR(ISNUMBER(SEARCH('[1]Lookup for use classification'!$B$14,C669)),ISNUMBER(SEARCH('[1]Lookup for use classification'!$C$14,C669))),'[1]Lookup for use classification'!$A$14,"Other"))))))))))))</f>
        <v>Other</v>
      </c>
      <c r="E669" s="9">
        <v>4200</v>
      </c>
      <c r="F669" s="9"/>
      <c r="G669" s="9"/>
      <c r="H669" s="164"/>
      <c r="I669" s="164"/>
      <c r="J669" s="7"/>
      <c r="L669" s="6"/>
    </row>
    <row r="670" spans="1:12" hidden="1">
      <c r="A670" s="134" t="s">
        <v>2010</v>
      </c>
      <c r="B670" s="8" t="str">
        <f>IF(ISNA(VLOOKUP(CONCATENATE(A670,C670),EUS!$B$2:$B$1939,1,FALSE)),"","End Use Study")</f>
        <v>End Use Study</v>
      </c>
      <c r="C670" s="8" t="s">
        <v>2445</v>
      </c>
      <c r="D670" s="165" t="s">
        <v>2424</v>
      </c>
      <c r="E670" s="9">
        <v>6000</v>
      </c>
      <c r="F670" s="9"/>
      <c r="G670" s="9"/>
      <c r="H670" s="164">
        <v>1000</v>
      </c>
      <c r="I670" s="164"/>
      <c r="J670" s="7"/>
      <c r="L670" s="6"/>
    </row>
    <row r="671" spans="1:12" hidden="1">
      <c r="A671" s="138" t="s">
        <v>2010</v>
      </c>
      <c r="B671" s="8" t="str">
        <f>IF(ISNA(VLOOKUP(CONCATENATE(A671,C671),EUS!$B$2:$B$1939,1,FALSE)),"","End Use Study")</f>
        <v>End Use Study</v>
      </c>
      <c r="C671" s="8" t="s">
        <v>24</v>
      </c>
      <c r="D671" s="165" t="s">
        <v>2424</v>
      </c>
      <c r="E671" s="9"/>
      <c r="F671" s="9"/>
      <c r="G671" s="9"/>
      <c r="H671" s="164"/>
      <c r="I671" s="164"/>
      <c r="J671" s="7"/>
      <c r="L671" s="6"/>
    </row>
    <row r="672" spans="1:12" hidden="1">
      <c r="A672" s="138" t="s">
        <v>2010</v>
      </c>
      <c r="B672" s="8" t="str">
        <f>IF(ISNA(VLOOKUP(CONCATENATE(A672,C672),EUS!$B$2:$B$1939,1,FALSE)),"","End Use Study")</f>
        <v>End Use Study</v>
      </c>
      <c r="C672" s="8" t="s">
        <v>2191</v>
      </c>
      <c r="D672" s="6" t="str">
        <f>IF(OR(ISNUMBER(SEARCH('[1]Lookup for use classification'!$B$1,C672)),ISNUMBER(SEARCH('[1]Lookup for use classification'!$C$1,C672)),ISNUMBER(SEARCH('[1]Lookup for use classification'!$D$1,C672)),ISNUMBER(SEARCH('[1]Lookup for use classification'!$E$1,C672))),'[1]Lookup for use classification'!$A$1,IF(ISNUMBER(SEARCH('[1]Lookup for use classification'!$B$2,C672)),'[1]Lookup for use classification'!$A$2,IF(ISNUMBER(SEARCH('[1]Lookup for use classification'!$B$3,C672)),'[1]Lookup for use classification'!$A$3,IF(OR(ISNUMBER(SEARCH('[1]Lookup for use classification'!$B$4,C672)),ISNUMBER(SEARCH('[1]Lookup for use classification'!$C$4,C672)),ISNUMBER(SEARCH('[1]Lookup for use classification'!$D$4,C672)),ISNUMBER(SEARCH('[1]Lookup for use classification'!$E$4,C672))),'[1]Lookup for use classification'!$A$4,IF(OR(ISNUMBER(SEARCH('[1]Lookup for use classification'!$B$5,C672)),ISNUMBER(SEARCH('[1]Lookup for use classification'!$C$5,C672)),ISNUMBER(SEARCH('[1]Lookup for use classification'!$D$5,C672))),'[1]Lookup for use classification'!$A$5,IF(OR(ISNUMBER(SEARCH('[1]Lookup for use classification'!$B$7,C672)),ISNUMBER(SEARCH('[1]Lookup for use classification'!$C$7,C672)),ISNUMBER(SEARCH('[1]Lookup for use classification'!$D$7,C672))),'[1]Lookup for use classification'!$A$7,IF(OR(ISNUMBER(SEARCH('[1]Lookup for use classification'!$B$9,C672)),ISNUMBER(SEARCH('[1]Lookup for use classification'!$C$9,C672)),ISNUMBER(SEARCH('[1]Lookup for use classification'!$D$9,C672)),ISNUMBER(SEARCH('[1]Lookup for use classification'!$E$9,C672)),ISNUMBER(SEARCH('[1]Lookup for use classification'!$F$9,C672)),ISNUMBER(SEARCH('[1]Lookup for use classification'!$G$9,C672)),ISNUMBER(SEARCH('[1]Lookup for use classification'!$H$9,C672)),ISNUMBER(SEARCH('[1]Lookup for use classification'!$I$9,C672)),ISNUMBER(SEARCH('[1]Lookup for use classification'!$J$9,C672)),ISNUMBER(SEARCH('[1]Lookup for use classification'!$K$9,C672))),'[1]Lookup for use classification'!$A$9,IF(OR(ISNUMBER(SEARCH('[1]Lookup for use classification'!$B$10,C672)),ISNUMBER(SEARCH('[1]Lookup for use classification'!$C$10,C672)),ISNUMBER(SEARCH('[1]Lookup for use classification'!$D$10,C672)),ISNUMBER(SEARCH('[1]Lookup for use classification'!$E$10,C672)),ISNUMBER(SEARCH('[1]Lookup for use classification'!$F$10,C672)),ISNUMBER(SEARCH('[1]Lookup for use classification'!$G$10,C672))),'[1]Lookup for use classification'!$A$10,IF(OR(ISNUMBER(SEARCH('[1]Lookup for use classification'!$B$11,C672)),ISNUMBER(SEARCH('[1]Lookup for use classification'!$C$11,C672))),'[1]Lookup for use classification'!$A$11,IF(OR(ISNUMBER(SEARCH('[1]Lookup for use classification'!$B$12,C672)),ISNUMBER(SEARCH('[1]Lookup for use classification'!$C$12,C672))),'[1]Lookup for use classification'!$A$12,IF(OR(ISNUMBER(SEARCH('[1]Lookup for use classification'!$B$13,C672)),ISNUMBER(SEARCH('[1]Lookup for use classification'!$C$13,C672)),ISNUMBER(SEARCH('[1]Lookup for use classification'!$D$13,C672)),,ISNUMBER(SEARCH('[1]Lookup for use classification'!$C$13,C672)),ISNUMBER(SEARCH('[1]Lookup for use classification'!$E$13,C672))),'[1]Lookup for use classification'!$A$13,IF(OR(ISNUMBER(SEARCH('[1]Lookup for use classification'!$B$14,C672)),ISNUMBER(SEARCH('[1]Lookup for use classification'!$C$14,C672))),'[1]Lookup for use classification'!$A$14,"Other"))))))))))))</f>
        <v>Retail - Other</v>
      </c>
      <c r="E672" s="9"/>
      <c r="F672" s="9"/>
      <c r="G672" s="9"/>
      <c r="H672" s="164"/>
      <c r="I672" s="164"/>
      <c r="J672" s="7"/>
      <c r="L672" s="6"/>
    </row>
    <row r="673" spans="1:12" hidden="1">
      <c r="A673" s="138" t="s">
        <v>2010</v>
      </c>
      <c r="B673" s="8" t="str">
        <f>IF(ISNA(VLOOKUP(CONCATENATE(A673,C673),EUS!$B$2:$B$1939,1,FALSE)),"","End Use Study")</f>
        <v>End Use Study</v>
      </c>
      <c r="C673" s="8" t="s">
        <v>399</v>
      </c>
      <c r="D673" s="165" t="s">
        <v>1980</v>
      </c>
      <c r="E673" s="9">
        <v>2000</v>
      </c>
      <c r="F673" s="9"/>
      <c r="G673" s="9"/>
      <c r="H673" s="164"/>
      <c r="I673" s="164"/>
      <c r="J673" s="7"/>
      <c r="L673" s="6"/>
    </row>
    <row r="674" spans="1:12" hidden="1">
      <c r="A674" s="193" t="s">
        <v>2011</v>
      </c>
      <c r="B674" s="8" t="str">
        <f>IF(ISNA(VLOOKUP(CONCATENATE(A674,C674),EUS!$B$2:$B$1939,1,FALSE)),"","End Use Study")</f>
        <v>End Use Study</v>
      </c>
      <c r="C674" s="162" t="s">
        <v>3372</v>
      </c>
      <c r="D674" s="165" t="s">
        <v>3335</v>
      </c>
      <c r="E674" s="163">
        <v>17141</v>
      </c>
      <c r="F674" s="163"/>
      <c r="G674" s="163"/>
      <c r="H674" s="164"/>
      <c r="I674" s="164"/>
      <c r="J674" s="189"/>
    </row>
    <row r="675" spans="1:12" hidden="1">
      <c r="A675" s="138" t="s">
        <v>2011</v>
      </c>
      <c r="B675" s="8" t="str">
        <f>IF(ISNA(VLOOKUP(CONCATENATE(A675,C675),EUS!$B$2:$B$1939,1,FALSE)),"","End Use Study")</f>
        <v>End Use Study</v>
      </c>
      <c r="C675" s="8" t="s">
        <v>37</v>
      </c>
      <c r="D675" s="6" t="str">
        <f>IF(OR(ISNUMBER(SEARCH('[1]Lookup for use classification'!$B$1,C675)),ISNUMBER(SEARCH('[1]Lookup for use classification'!$C$1,C675)),ISNUMBER(SEARCH('[1]Lookup for use classification'!$D$1,C675))),'[1]Lookup for use classification'!$A$1,IF(ISNUMBER(SEARCH('[1]Lookup for use classification'!$B$2,C675)),'[1]Lookup for use classification'!$A$2,IF(ISNUMBER(SEARCH('[1]Lookup for use classification'!$B$3,C675)),'[1]Lookup for use classification'!$A$3,IF(OR(ISNUMBER(SEARCH('[1]Lookup for use classification'!$B$4,C675)),ISNUMBER(SEARCH('[1]Lookup for use classification'!$C$4,C675))),'[1]Lookup for use classification'!$A$4,IF(OR(ISNUMBER(SEARCH('[1]Lookup for use classification'!$B$5,C675)),ISNUMBER(SEARCH('[1]Lookup for use classification'!$C$5,C675)),ISNUMBER(SEARCH('[1]Lookup for use classification'!$D$5,C675))),'[1]Lookup for use classification'!$A$5,IF(OR(ISNUMBER(SEARCH('[1]Lookup for use classification'!$B$7,C675)),ISNUMBER(SEARCH('[1]Lookup for use classification'!$C$7,C675)),ISNUMBER(SEARCH('[1]Lookup for use classification'!$D$7,C675))),'[1]Lookup for use classification'!$A$7,IF(OR(ISNUMBER(SEARCH('[1]Lookup for use classification'!$B$9,C675)),ISNUMBER(SEARCH('[1]Lookup for use classification'!$C$9,C675)),ISNUMBER(SEARCH('[1]Lookup for use classification'!$D$9,C675)),ISNUMBER(SEARCH('[1]Lookup for use classification'!$E$9,C675)),ISNUMBER(SEARCH('[1]Lookup for use classification'!$F$9,C675)),ISNUMBER(SEARCH('[1]Lookup for use classification'!$G$9,C675))),'[1]Lookup for use classification'!$A$9,IF(OR(ISNUMBER(SEARCH('[1]Lookup for use classification'!$B$10,C675)),ISNUMBER(SEARCH('[1]Lookup for use classification'!$C$10,C675)),ISNUMBER(SEARCH('[1]Lookup for use classification'!$D$10,C675)),ISNUMBER(SEARCH('[1]Lookup for use classification'!$E$10,C675)),ISNUMBER(SEARCH('[1]Lookup for use classification'!$F$10,C675))),'[1]Lookup for use classification'!$A$10,IF(OR(ISNUMBER(SEARCH('[1]Lookup for use classification'!$B$11,C675)),ISNUMBER(SEARCH('[1]Lookup for use classification'!$C$11,C675))),'[1]Lookup for use classification'!$A$11,IF(OR(ISNUMBER(SEARCH('[1]Lookup for use classification'!$B$12,C675)),ISNUMBER(SEARCH('[1]Lookup for use classification'!$C$12,C675))),'[1]Lookup for use classification'!$A$12,IF(OR(ISNUMBER(SEARCH('[1]Lookup for use classification'!$B$13,C675)),ISNUMBER(SEARCH('[1]Lookup for use classification'!$C$13,C675)),ISNUMBER(SEARCH('[1]Lookup for use classification'!$D$13,C675))),'[1]Lookup for use classification'!$A$13,"Nope")))))))))))</f>
        <v>Office</v>
      </c>
      <c r="E675" s="9">
        <v>960</v>
      </c>
      <c r="F675" s="9"/>
      <c r="G675" s="9"/>
      <c r="H675" s="164">
        <v>493</v>
      </c>
      <c r="I675" s="164"/>
      <c r="J675" s="7">
        <v>20461</v>
      </c>
      <c r="L675" s="6"/>
    </row>
    <row r="676" spans="1:12" hidden="1">
      <c r="A676" s="138" t="s">
        <v>2011</v>
      </c>
      <c r="B676" s="8" t="str">
        <f>IF(ISNA(VLOOKUP(CONCATENATE(A676,C676),EUS!$B$2:$B$1939,1,FALSE)),"","End Use Study")</f>
        <v>End Use Study</v>
      </c>
      <c r="C676" s="8" t="s">
        <v>2642</v>
      </c>
      <c r="D676" s="6" t="str">
        <f>IF(OR(ISNUMBER(SEARCH('[1]Lookup for use classification'!$B$1,C676)),ISNUMBER(SEARCH('[1]Lookup for use classification'!$C$1,C676)),ISNUMBER(SEARCH('[1]Lookup for use classification'!$D$1,C676)),ISNUMBER(SEARCH('[1]Lookup for use classification'!$E$1,C676))),'[1]Lookup for use classification'!$A$1,IF(ISNUMBER(SEARCH('[1]Lookup for use classification'!$B$2,C676)),'[1]Lookup for use classification'!$A$2,IF(ISNUMBER(SEARCH('[1]Lookup for use classification'!$B$3,C676)),'[1]Lookup for use classification'!$A$3,IF(OR(ISNUMBER(SEARCH('[1]Lookup for use classification'!$B$4,C676)),ISNUMBER(SEARCH('[1]Lookup for use classification'!$C$4,C676)),ISNUMBER(SEARCH('[1]Lookup for use classification'!$D$4,C676)),ISNUMBER(SEARCH('[1]Lookup for use classification'!$E$4,C676))),'[1]Lookup for use classification'!$A$4,IF(OR(ISNUMBER(SEARCH('[1]Lookup for use classification'!$B$5,C676)),ISNUMBER(SEARCH('[1]Lookup for use classification'!$C$5,C676)),ISNUMBER(SEARCH('[1]Lookup for use classification'!$D$5,C676))),'[1]Lookup for use classification'!$A$5,IF(OR(ISNUMBER(SEARCH('[1]Lookup for use classification'!$B$7,C676)),ISNUMBER(SEARCH('[1]Lookup for use classification'!$C$7,C676)),ISNUMBER(SEARCH('[1]Lookup for use classification'!$D$7,C676))),'[1]Lookup for use classification'!$A$7,IF(OR(ISNUMBER(SEARCH('[1]Lookup for use classification'!$B$9,C676)),ISNUMBER(SEARCH('[1]Lookup for use classification'!$C$9,C676)),ISNUMBER(SEARCH('[1]Lookup for use classification'!$D$9,C676)),ISNUMBER(SEARCH('[1]Lookup for use classification'!$E$9,C676)),ISNUMBER(SEARCH('[1]Lookup for use classification'!$F$9,C676)),ISNUMBER(SEARCH('[1]Lookup for use classification'!$G$9,C676)),ISNUMBER(SEARCH('[1]Lookup for use classification'!$H$9,C676)),ISNUMBER(SEARCH('[1]Lookup for use classification'!$I$9,C676)),ISNUMBER(SEARCH('[1]Lookup for use classification'!$J$9,C676)),ISNUMBER(SEARCH('[1]Lookup for use classification'!$K$9,C676))),'[1]Lookup for use classification'!$A$9,IF(OR(ISNUMBER(SEARCH('[1]Lookup for use classification'!$B$10,C676)),ISNUMBER(SEARCH('[1]Lookup for use classification'!$C$10,C676)),ISNUMBER(SEARCH('[1]Lookup for use classification'!$D$10,C676)),ISNUMBER(SEARCH('[1]Lookup for use classification'!$E$10,C676)),ISNUMBER(SEARCH('[1]Lookup for use classification'!$F$10,C676)),ISNUMBER(SEARCH('[1]Lookup for use classification'!$G$10,C676))),'[1]Lookup for use classification'!$A$10,IF(OR(ISNUMBER(SEARCH('[1]Lookup for use classification'!$B$11,C676)),ISNUMBER(SEARCH('[1]Lookup for use classification'!$C$11,C676))),'[1]Lookup for use classification'!$A$11,IF(OR(ISNUMBER(SEARCH('[1]Lookup for use classification'!$B$12,C676)),ISNUMBER(SEARCH('[1]Lookup for use classification'!$C$12,C676))),'[1]Lookup for use classification'!$A$12,IF(OR(ISNUMBER(SEARCH('[1]Lookup for use classification'!$B$13,C676)),ISNUMBER(SEARCH('[1]Lookup for use classification'!$C$13,C676)),ISNUMBER(SEARCH('[1]Lookup for use classification'!$D$13,C676)),,ISNUMBER(SEARCH('[1]Lookup for use classification'!$C$13,C676)),ISNUMBER(SEARCH('[1]Lookup for use classification'!$E$13,C676))),'[1]Lookup for use classification'!$A$13,IF(OR(ISNUMBER(SEARCH('[1]Lookup for use classification'!$B$14,C676)),ISNUMBER(SEARCH('[1]Lookup for use classification'!$C$14,C676))),'[1]Lookup for use classification'!$A$14,"Other"))))))))))))</f>
        <v>Other</v>
      </c>
      <c r="E676" s="9">
        <v>272</v>
      </c>
      <c r="F676" s="9"/>
      <c r="G676" s="9"/>
      <c r="H676" s="164"/>
      <c r="I676" s="164"/>
      <c r="J676" s="7"/>
      <c r="L676" s="6"/>
    </row>
    <row r="677" spans="1:12" hidden="1">
      <c r="A677" s="138" t="s">
        <v>2011</v>
      </c>
      <c r="B677" s="8" t="str">
        <f>IF(ISNA(VLOOKUP(CONCATENATE(A677,C677),EUS!$B$2:$B$1939,1,FALSE)),"","End Use Study")</f>
        <v>End Use Study</v>
      </c>
      <c r="C677" s="8" t="s">
        <v>2644</v>
      </c>
      <c r="D677" s="6" t="str">
        <f>IF(OR(ISNUMBER(SEARCH('[1]Lookup for use classification'!$B$1,C677)),ISNUMBER(SEARCH('[1]Lookup for use classification'!$C$1,C677)),ISNUMBER(SEARCH('[1]Lookup for use classification'!$D$1,C677)),ISNUMBER(SEARCH('[1]Lookup for use classification'!$E$1,C677))),'[1]Lookup for use classification'!$A$1,IF(ISNUMBER(SEARCH('[1]Lookup for use classification'!$B$2,C677)),'[1]Lookup for use classification'!$A$2,IF(ISNUMBER(SEARCH('[1]Lookup for use classification'!$B$3,C677)),'[1]Lookup for use classification'!$A$3,IF(OR(ISNUMBER(SEARCH('[1]Lookup for use classification'!$B$4,C677)),ISNUMBER(SEARCH('[1]Lookup for use classification'!$C$4,C677)),ISNUMBER(SEARCH('[1]Lookup for use classification'!$D$4,C677)),ISNUMBER(SEARCH('[1]Lookup for use classification'!$E$4,C677))),'[1]Lookup for use classification'!$A$4,IF(OR(ISNUMBER(SEARCH('[1]Lookup for use classification'!$B$5,C677)),ISNUMBER(SEARCH('[1]Lookup for use classification'!$C$5,C677)),ISNUMBER(SEARCH('[1]Lookup for use classification'!$D$5,C677))),'[1]Lookup for use classification'!$A$5,IF(OR(ISNUMBER(SEARCH('[1]Lookup for use classification'!$B$7,C677)),ISNUMBER(SEARCH('[1]Lookup for use classification'!$C$7,C677)),ISNUMBER(SEARCH('[1]Lookup for use classification'!$D$7,C677))),'[1]Lookup for use classification'!$A$7,IF(OR(ISNUMBER(SEARCH('[1]Lookup for use classification'!$B$9,C677)),ISNUMBER(SEARCH('[1]Lookup for use classification'!$C$9,C677)),ISNUMBER(SEARCH('[1]Lookup for use classification'!$D$9,C677)),ISNUMBER(SEARCH('[1]Lookup for use classification'!$E$9,C677)),ISNUMBER(SEARCH('[1]Lookup for use classification'!$F$9,C677)),ISNUMBER(SEARCH('[1]Lookup for use classification'!$G$9,C677)),ISNUMBER(SEARCH('[1]Lookup for use classification'!$H$9,C677)),ISNUMBER(SEARCH('[1]Lookup for use classification'!$I$9,C677)),ISNUMBER(SEARCH('[1]Lookup for use classification'!$J$9,C677)),ISNUMBER(SEARCH('[1]Lookup for use classification'!$K$9,C677))),'[1]Lookup for use classification'!$A$9,IF(OR(ISNUMBER(SEARCH('[1]Lookup for use classification'!$B$10,C677)),ISNUMBER(SEARCH('[1]Lookup for use classification'!$C$10,C677)),ISNUMBER(SEARCH('[1]Lookup for use classification'!$D$10,C677)),ISNUMBER(SEARCH('[1]Lookup for use classification'!$E$10,C677)),ISNUMBER(SEARCH('[1]Lookup for use classification'!$F$10,C677)),ISNUMBER(SEARCH('[1]Lookup for use classification'!$G$10,C677))),'[1]Lookup for use classification'!$A$10,IF(OR(ISNUMBER(SEARCH('[1]Lookup for use classification'!$B$11,C677)),ISNUMBER(SEARCH('[1]Lookup for use classification'!$C$11,C677))),'[1]Lookup for use classification'!$A$11,IF(OR(ISNUMBER(SEARCH('[1]Lookup for use classification'!$B$12,C677)),ISNUMBER(SEARCH('[1]Lookup for use classification'!$C$12,C677))),'[1]Lookup for use classification'!$A$12,IF(OR(ISNUMBER(SEARCH('[1]Lookup for use classification'!$B$13,C677)),ISNUMBER(SEARCH('[1]Lookup for use classification'!$C$13,C677)),ISNUMBER(SEARCH('[1]Lookup for use classification'!$D$13,C677)),,ISNUMBER(SEARCH('[1]Lookup for use classification'!$C$13,C677)),ISNUMBER(SEARCH('[1]Lookup for use classification'!$E$13,C677))),'[1]Lookup for use classification'!$A$13,IF(OR(ISNUMBER(SEARCH('[1]Lookup for use classification'!$B$14,C677)),ISNUMBER(SEARCH('[1]Lookup for use classification'!$C$14,C677))),'[1]Lookup for use classification'!$A$14,"Other"))))))))))))</f>
        <v>Other</v>
      </c>
      <c r="E677" s="9">
        <v>305</v>
      </c>
      <c r="F677" s="9"/>
      <c r="G677" s="9"/>
      <c r="H677" s="164"/>
      <c r="I677" s="164"/>
      <c r="J677" s="7"/>
      <c r="L677" s="6"/>
    </row>
    <row r="678" spans="1:12" hidden="1">
      <c r="A678" s="138" t="s">
        <v>2011</v>
      </c>
      <c r="B678" s="8" t="str">
        <f>IF(ISNA(VLOOKUP(CONCATENATE(A678,C678),EUS!$B$2:$B$1939,1,FALSE)),"","End Use Study")</f>
        <v>End Use Study</v>
      </c>
      <c r="C678" s="8" t="s">
        <v>2643</v>
      </c>
      <c r="D678" s="6" t="str">
        <f>IF(OR(ISNUMBER(SEARCH('[1]Lookup for use classification'!$B$1,C678)),ISNUMBER(SEARCH('[1]Lookup for use classification'!$C$1,C678)),ISNUMBER(SEARCH('[1]Lookup for use classification'!$D$1,C678)),ISNUMBER(SEARCH('[1]Lookup for use classification'!$E$1,C678))),'[1]Lookup for use classification'!$A$1,IF(ISNUMBER(SEARCH('[1]Lookup for use classification'!$B$2,C678)),'[1]Lookup for use classification'!$A$2,IF(ISNUMBER(SEARCH('[1]Lookup for use classification'!$B$3,C678)),'[1]Lookup for use classification'!$A$3,IF(OR(ISNUMBER(SEARCH('[1]Lookup for use classification'!$B$4,C678)),ISNUMBER(SEARCH('[1]Lookup for use classification'!$C$4,C678)),ISNUMBER(SEARCH('[1]Lookup for use classification'!$D$4,C678)),ISNUMBER(SEARCH('[1]Lookup for use classification'!$E$4,C678))),'[1]Lookup for use classification'!$A$4,IF(OR(ISNUMBER(SEARCH('[1]Lookup for use classification'!$B$5,C678)),ISNUMBER(SEARCH('[1]Lookup for use classification'!$C$5,C678)),ISNUMBER(SEARCH('[1]Lookup for use classification'!$D$5,C678))),'[1]Lookup for use classification'!$A$5,IF(OR(ISNUMBER(SEARCH('[1]Lookup for use classification'!$B$7,C678)),ISNUMBER(SEARCH('[1]Lookup for use classification'!$C$7,C678)),ISNUMBER(SEARCH('[1]Lookup for use classification'!$D$7,C678))),'[1]Lookup for use classification'!$A$7,IF(OR(ISNUMBER(SEARCH('[1]Lookup for use classification'!$B$9,C678)),ISNUMBER(SEARCH('[1]Lookup for use classification'!$C$9,C678)),ISNUMBER(SEARCH('[1]Lookup for use classification'!$D$9,C678)),ISNUMBER(SEARCH('[1]Lookup for use classification'!$E$9,C678)),ISNUMBER(SEARCH('[1]Lookup for use classification'!$F$9,C678)),ISNUMBER(SEARCH('[1]Lookup for use classification'!$G$9,C678)),ISNUMBER(SEARCH('[1]Lookup for use classification'!$H$9,C678)),ISNUMBER(SEARCH('[1]Lookup for use classification'!$I$9,C678)),ISNUMBER(SEARCH('[1]Lookup for use classification'!$J$9,C678)),ISNUMBER(SEARCH('[1]Lookup for use classification'!$K$9,C678))),'[1]Lookup for use classification'!$A$9,IF(OR(ISNUMBER(SEARCH('[1]Lookup for use classification'!$B$10,C678)),ISNUMBER(SEARCH('[1]Lookup for use classification'!$C$10,C678)),ISNUMBER(SEARCH('[1]Lookup for use classification'!$D$10,C678)),ISNUMBER(SEARCH('[1]Lookup for use classification'!$E$10,C678)),ISNUMBER(SEARCH('[1]Lookup for use classification'!$F$10,C678)),ISNUMBER(SEARCH('[1]Lookup for use classification'!$G$10,C678))),'[1]Lookup for use classification'!$A$10,IF(OR(ISNUMBER(SEARCH('[1]Lookup for use classification'!$B$11,C678)),ISNUMBER(SEARCH('[1]Lookup for use classification'!$C$11,C678))),'[1]Lookup for use classification'!$A$11,IF(OR(ISNUMBER(SEARCH('[1]Lookup for use classification'!$B$12,C678)),ISNUMBER(SEARCH('[1]Lookup for use classification'!$C$12,C678))),'[1]Lookup for use classification'!$A$12,IF(OR(ISNUMBER(SEARCH('[1]Lookup for use classification'!$B$13,C678)),ISNUMBER(SEARCH('[1]Lookup for use classification'!$C$13,C678)),ISNUMBER(SEARCH('[1]Lookup for use classification'!$D$13,C678)),,ISNUMBER(SEARCH('[1]Lookup for use classification'!$C$13,C678)),ISNUMBER(SEARCH('[1]Lookup for use classification'!$E$13,C678))),'[1]Lookup for use classification'!$A$13,IF(OR(ISNUMBER(SEARCH('[1]Lookup for use classification'!$B$14,C678)),ISNUMBER(SEARCH('[1]Lookup for use classification'!$C$14,C678))),'[1]Lookup for use classification'!$A$14,"Other"))))))))))))</f>
        <v>Other</v>
      </c>
      <c r="E678" s="9">
        <v>345</v>
      </c>
      <c r="F678" s="9"/>
      <c r="G678" s="9"/>
      <c r="H678" s="164"/>
      <c r="I678" s="164"/>
      <c r="J678" s="7"/>
      <c r="L678" s="6"/>
    </row>
    <row r="679" spans="1:12" hidden="1">
      <c r="A679" s="134" t="s">
        <v>2011</v>
      </c>
      <c r="B679" s="8" t="str">
        <f>IF(ISNA(VLOOKUP(CONCATENATE(A679,C679),EUS!$B$2:$B$1939,1,FALSE)),"","End Use Study")</f>
        <v>End Use Study</v>
      </c>
      <c r="C679" s="8" t="s">
        <v>2645</v>
      </c>
      <c r="D679" s="6" t="str">
        <f>IF(OR(ISNUMBER(SEARCH('[1]Lookup for use classification'!$B$1,C679)),ISNUMBER(SEARCH('[1]Lookup for use classification'!$C$1,C679)),ISNUMBER(SEARCH('[1]Lookup for use classification'!$D$1,C679)),ISNUMBER(SEARCH('[1]Lookup for use classification'!$E$1,C679))),'[1]Lookup for use classification'!$A$1,IF(ISNUMBER(SEARCH('[1]Lookup for use classification'!$B$2,C679)),'[1]Lookup for use classification'!$A$2,IF(ISNUMBER(SEARCH('[1]Lookup for use classification'!$B$3,C679)),'[1]Lookup for use classification'!$A$3,IF(OR(ISNUMBER(SEARCH('[1]Lookup for use classification'!$B$4,C679)),ISNUMBER(SEARCH('[1]Lookup for use classification'!$C$4,C679)),ISNUMBER(SEARCH('[1]Lookup for use classification'!$D$4,C679)),ISNUMBER(SEARCH('[1]Lookup for use classification'!$E$4,C679))),'[1]Lookup for use classification'!$A$4,IF(OR(ISNUMBER(SEARCH('[1]Lookup for use classification'!$B$5,C679)),ISNUMBER(SEARCH('[1]Lookup for use classification'!$C$5,C679)),ISNUMBER(SEARCH('[1]Lookup for use classification'!$D$5,C679))),'[1]Lookup for use classification'!$A$5,IF(OR(ISNUMBER(SEARCH('[1]Lookup for use classification'!$B$7,C679)),ISNUMBER(SEARCH('[1]Lookup for use classification'!$C$7,C679)),ISNUMBER(SEARCH('[1]Lookup for use classification'!$D$7,C679))),'[1]Lookup for use classification'!$A$7,IF(OR(ISNUMBER(SEARCH('[1]Lookup for use classification'!$B$9,C679)),ISNUMBER(SEARCH('[1]Lookup for use classification'!$C$9,C679)),ISNUMBER(SEARCH('[1]Lookup for use classification'!$D$9,C679)),ISNUMBER(SEARCH('[1]Lookup for use classification'!$E$9,C679)),ISNUMBER(SEARCH('[1]Lookup for use classification'!$F$9,C679)),ISNUMBER(SEARCH('[1]Lookup for use classification'!$G$9,C679)),ISNUMBER(SEARCH('[1]Lookup for use classification'!$H$9,C679)),ISNUMBER(SEARCH('[1]Lookup for use classification'!$I$9,C679)),ISNUMBER(SEARCH('[1]Lookup for use classification'!$J$9,C679)),ISNUMBER(SEARCH('[1]Lookup for use classification'!$K$9,C679))),'[1]Lookup for use classification'!$A$9,IF(OR(ISNUMBER(SEARCH('[1]Lookup for use classification'!$B$10,C679)),ISNUMBER(SEARCH('[1]Lookup for use classification'!$C$10,C679)),ISNUMBER(SEARCH('[1]Lookup for use classification'!$D$10,C679)),ISNUMBER(SEARCH('[1]Lookup for use classification'!$E$10,C679)),ISNUMBER(SEARCH('[1]Lookup for use classification'!$F$10,C679)),ISNUMBER(SEARCH('[1]Lookup for use classification'!$G$10,C679))),'[1]Lookup for use classification'!$A$10,IF(OR(ISNUMBER(SEARCH('[1]Lookup for use classification'!$B$11,C679)),ISNUMBER(SEARCH('[1]Lookup for use classification'!$C$11,C679))),'[1]Lookup for use classification'!$A$11,IF(OR(ISNUMBER(SEARCH('[1]Lookup for use classification'!$B$12,C679)),ISNUMBER(SEARCH('[1]Lookup for use classification'!$C$12,C679))),'[1]Lookup for use classification'!$A$12,IF(OR(ISNUMBER(SEARCH('[1]Lookup for use classification'!$B$13,C679)),ISNUMBER(SEARCH('[1]Lookup for use classification'!$C$13,C679)),ISNUMBER(SEARCH('[1]Lookup for use classification'!$D$13,C679)),,ISNUMBER(SEARCH('[1]Lookup for use classification'!$C$13,C679)),ISNUMBER(SEARCH('[1]Lookup for use classification'!$E$13,C679))),'[1]Lookup for use classification'!$A$13,IF(OR(ISNUMBER(SEARCH('[1]Lookup for use classification'!$B$14,C679)),ISNUMBER(SEARCH('[1]Lookup for use classification'!$C$14,C679))),'[1]Lookup for use classification'!$A$14,"Other"))))))))))))</f>
        <v>Other</v>
      </c>
      <c r="E679" s="9">
        <v>9180</v>
      </c>
      <c r="F679" s="9"/>
      <c r="G679" s="9"/>
      <c r="H679" s="164"/>
      <c r="I679" s="164"/>
      <c r="J679" s="7"/>
      <c r="L679" s="6"/>
    </row>
    <row r="680" spans="1:12" hidden="1">
      <c r="A680" s="138" t="s">
        <v>2011</v>
      </c>
      <c r="B680" s="8" t="str">
        <f>IF(ISNA(VLOOKUP(CONCATENATE(A680,C680),EUS!$B$2:$B$1939,1,FALSE)),"","End Use Study")</f>
        <v>End Use Study</v>
      </c>
      <c r="C680" s="8" t="s">
        <v>2646</v>
      </c>
      <c r="D680" s="6" t="str">
        <f>IF(OR(ISNUMBER(SEARCH('[1]Lookup for use classification'!$B$1,C680)),ISNUMBER(SEARCH('[1]Lookup for use classification'!$C$1,C680)),ISNUMBER(SEARCH('[1]Lookup for use classification'!$D$1,C680)),ISNUMBER(SEARCH('[1]Lookup for use classification'!$E$1,C680))),'[1]Lookup for use classification'!$A$1,IF(ISNUMBER(SEARCH('[1]Lookup for use classification'!$B$2,C680)),'[1]Lookup for use classification'!$A$2,IF(ISNUMBER(SEARCH('[1]Lookup for use classification'!$B$3,C680)),'[1]Lookup for use classification'!$A$3,IF(OR(ISNUMBER(SEARCH('[1]Lookup for use classification'!$B$4,C680)),ISNUMBER(SEARCH('[1]Lookup for use classification'!$C$4,C680)),ISNUMBER(SEARCH('[1]Lookup for use classification'!$D$4,C680)),ISNUMBER(SEARCH('[1]Lookup for use classification'!$E$4,C680))),'[1]Lookup for use classification'!$A$4,IF(OR(ISNUMBER(SEARCH('[1]Lookup for use classification'!$B$5,C680)),ISNUMBER(SEARCH('[1]Lookup for use classification'!$C$5,C680)),ISNUMBER(SEARCH('[1]Lookup for use classification'!$D$5,C680))),'[1]Lookup for use classification'!$A$5,IF(OR(ISNUMBER(SEARCH('[1]Lookup for use classification'!$B$7,C680)),ISNUMBER(SEARCH('[1]Lookup for use classification'!$C$7,C680)),ISNUMBER(SEARCH('[1]Lookup for use classification'!$D$7,C680))),'[1]Lookup for use classification'!$A$7,IF(OR(ISNUMBER(SEARCH('[1]Lookup for use classification'!$B$9,C680)),ISNUMBER(SEARCH('[1]Lookup for use classification'!$C$9,C680)),ISNUMBER(SEARCH('[1]Lookup for use classification'!$D$9,C680)),ISNUMBER(SEARCH('[1]Lookup for use classification'!$E$9,C680)),ISNUMBER(SEARCH('[1]Lookup for use classification'!$F$9,C680)),ISNUMBER(SEARCH('[1]Lookup for use classification'!$G$9,C680)),ISNUMBER(SEARCH('[1]Lookup for use classification'!$H$9,C680)),ISNUMBER(SEARCH('[1]Lookup for use classification'!$I$9,C680)),ISNUMBER(SEARCH('[1]Lookup for use classification'!$J$9,C680)),ISNUMBER(SEARCH('[1]Lookup for use classification'!$K$9,C680))),'[1]Lookup for use classification'!$A$9,IF(OR(ISNUMBER(SEARCH('[1]Lookup for use classification'!$B$10,C680)),ISNUMBER(SEARCH('[1]Lookup for use classification'!$C$10,C680)),ISNUMBER(SEARCH('[1]Lookup for use classification'!$D$10,C680)),ISNUMBER(SEARCH('[1]Lookup for use classification'!$E$10,C680)),ISNUMBER(SEARCH('[1]Lookup for use classification'!$F$10,C680)),ISNUMBER(SEARCH('[1]Lookup for use classification'!$G$10,C680))),'[1]Lookup for use classification'!$A$10,IF(OR(ISNUMBER(SEARCH('[1]Lookup for use classification'!$B$11,C680)),ISNUMBER(SEARCH('[1]Lookup for use classification'!$C$11,C680))),'[1]Lookup for use classification'!$A$11,IF(OR(ISNUMBER(SEARCH('[1]Lookup for use classification'!$B$12,C680)),ISNUMBER(SEARCH('[1]Lookup for use classification'!$C$12,C680))),'[1]Lookup for use classification'!$A$12,IF(OR(ISNUMBER(SEARCH('[1]Lookup for use classification'!$B$13,C680)),ISNUMBER(SEARCH('[1]Lookup for use classification'!$C$13,C680)),ISNUMBER(SEARCH('[1]Lookup for use classification'!$D$13,C680)),,ISNUMBER(SEARCH('[1]Lookup for use classification'!$C$13,C680)),ISNUMBER(SEARCH('[1]Lookup for use classification'!$E$13,C680))),'[1]Lookup for use classification'!$A$13,IF(OR(ISNUMBER(SEARCH('[1]Lookup for use classification'!$B$14,C680)),ISNUMBER(SEARCH('[1]Lookup for use classification'!$C$14,C680))),'[1]Lookup for use classification'!$A$14,"Other"))))))))))))</f>
        <v>Other</v>
      </c>
      <c r="E680" s="9"/>
      <c r="F680" s="9"/>
      <c r="G680" s="9"/>
      <c r="H680" s="164"/>
      <c r="I680" s="164"/>
      <c r="J680" s="7"/>
      <c r="L680" s="6"/>
    </row>
    <row r="681" spans="1:12" hidden="1">
      <c r="A681" s="138" t="s">
        <v>2011</v>
      </c>
      <c r="B681" s="8" t="str">
        <f>IF(ISNA(VLOOKUP(CONCATENATE(A681,C681),EUS!$B$2:$B$1939,1,FALSE)),"","End Use Study")</f>
        <v>End Use Study</v>
      </c>
      <c r="C681" s="8" t="s">
        <v>2446</v>
      </c>
      <c r="D681" s="165" t="s">
        <v>2424</v>
      </c>
      <c r="E681" s="9">
        <v>2400</v>
      </c>
      <c r="F681" s="9"/>
      <c r="G681" s="9"/>
      <c r="H681" s="164"/>
      <c r="I681" s="164"/>
      <c r="J681" s="7">
        <v>18825</v>
      </c>
      <c r="L681" s="6"/>
    </row>
    <row r="682" spans="1:12" hidden="1">
      <c r="A682" s="138" t="s">
        <v>2011</v>
      </c>
      <c r="B682" s="8" t="str">
        <f>IF(ISNA(VLOOKUP(CONCATENATE(A682,C682),EUS!$B$2:$B$1939,1,FALSE)),"","End Use Study")</f>
        <v>End Use Study</v>
      </c>
      <c r="C682" s="8" t="s">
        <v>2012</v>
      </c>
      <c r="D682" s="165" t="s">
        <v>1980</v>
      </c>
      <c r="E682" s="9">
        <v>448</v>
      </c>
      <c r="F682" s="9"/>
      <c r="G682" s="9"/>
      <c r="H682" s="164"/>
      <c r="I682" s="164"/>
      <c r="J682" s="7"/>
      <c r="L682" s="6"/>
    </row>
    <row r="683" spans="1:12" hidden="1">
      <c r="A683" s="138" t="s">
        <v>2011</v>
      </c>
      <c r="B683" s="8" t="str">
        <f>IF(ISNA(VLOOKUP(CONCATENATE(A683,C683),EUS!$B$2:$B$1939,1,FALSE)),"","End Use Study")</f>
        <v>End Use Study</v>
      </c>
      <c r="C683" s="8" t="s">
        <v>2013</v>
      </c>
      <c r="D683" s="165" t="s">
        <v>1980</v>
      </c>
      <c r="E683" s="9">
        <v>1200</v>
      </c>
      <c r="F683" s="9"/>
      <c r="G683" s="9"/>
      <c r="H683" s="164"/>
      <c r="I683" s="164"/>
      <c r="J683" s="7"/>
      <c r="L683" s="6"/>
    </row>
    <row r="684" spans="1:12" hidden="1">
      <c r="A684" s="138" t="s">
        <v>842</v>
      </c>
      <c r="B684" s="8" t="str">
        <f>IF(ISNA(VLOOKUP(CONCATENATE(A684,C684),EUS!$B$2:$B$1939,1,FALSE)),"","End Use Study")</f>
        <v>End Use Study</v>
      </c>
      <c r="C684" s="8" t="s">
        <v>3620</v>
      </c>
      <c r="D684" s="6" t="s">
        <v>3615</v>
      </c>
      <c r="E684" s="9">
        <v>360</v>
      </c>
      <c r="F684" s="9"/>
      <c r="G684" s="9"/>
      <c r="H684" s="164"/>
      <c r="I684" s="164"/>
      <c r="J684" s="7"/>
      <c r="L684" s="6"/>
    </row>
    <row r="685" spans="1:12" hidden="1">
      <c r="A685" s="185" t="s">
        <v>842</v>
      </c>
      <c r="B685" s="8" t="str">
        <f>IF(ISNA(VLOOKUP(CONCATENATE(A685,C685),EUS!$B$2:$B$1939,1,FALSE)),"","End Use Study")</f>
        <v>End Use Study</v>
      </c>
      <c r="C685" s="162"/>
      <c r="D685" s="165" t="s">
        <v>3335</v>
      </c>
      <c r="E685" s="163">
        <v>4256</v>
      </c>
      <c r="F685" s="163"/>
      <c r="G685" s="163"/>
      <c r="H685" s="164"/>
      <c r="I685" s="164"/>
      <c r="K685" s="163"/>
    </row>
    <row r="686" spans="1:12" hidden="1">
      <c r="A686" s="134" t="s">
        <v>842</v>
      </c>
      <c r="B686" s="8" t="str">
        <f>IF(ISNA(VLOOKUP(CONCATENATE(A686,C686),EUS!$B$2:$B$1939,1,FALSE)),"","End Use Study")</f>
        <v>End Use Study</v>
      </c>
      <c r="C686" s="8" t="s">
        <v>836</v>
      </c>
      <c r="D686" s="165" t="s">
        <v>3315</v>
      </c>
      <c r="E686" s="9">
        <v>2500</v>
      </c>
      <c r="F686" s="9"/>
      <c r="G686" s="9"/>
      <c r="H686" s="164"/>
      <c r="I686" s="164"/>
      <c r="J686" s="7"/>
      <c r="L686" s="6"/>
    </row>
    <row r="687" spans="1:12" hidden="1">
      <c r="A687" s="134" t="s">
        <v>842</v>
      </c>
      <c r="B687" s="8" t="str">
        <f>IF(ISNA(VLOOKUP(CONCATENATE(A687,C687),EUS!$B$2:$B$1939,1,FALSE)),"","End Use Study")</f>
        <v>End Use Study</v>
      </c>
      <c r="C687" s="8" t="s">
        <v>839</v>
      </c>
      <c r="D687" s="165" t="s">
        <v>3315</v>
      </c>
      <c r="E687" s="9">
        <v>2640</v>
      </c>
      <c r="F687" s="9"/>
      <c r="G687" s="9"/>
      <c r="H687" s="164"/>
      <c r="I687" s="164"/>
      <c r="J687" s="7"/>
      <c r="L687" s="6"/>
    </row>
    <row r="688" spans="1:12" hidden="1">
      <c r="A688" s="138" t="s">
        <v>842</v>
      </c>
      <c r="B688" s="8" t="str">
        <f>IF(ISNA(VLOOKUP(CONCATENATE(A688,C688),EUS!$B$2:$B$1939,1,FALSE)),"","End Use Study")</f>
        <v>End Use Study</v>
      </c>
      <c r="C688" s="8" t="s">
        <v>37</v>
      </c>
      <c r="D688" s="6" t="str">
        <f>IF(OR(ISNUMBER(SEARCH('[1]Lookup for use classification'!$B$1,C688)),ISNUMBER(SEARCH('[1]Lookup for use classification'!$C$1,C688)),ISNUMBER(SEARCH('[1]Lookup for use classification'!$D$1,C688))),'[1]Lookup for use classification'!$A$1,IF(ISNUMBER(SEARCH('[1]Lookup for use classification'!$B$2,C688)),'[1]Lookup for use classification'!$A$2,IF(ISNUMBER(SEARCH('[1]Lookup for use classification'!$B$3,C688)),'[1]Lookup for use classification'!$A$3,IF(OR(ISNUMBER(SEARCH('[1]Lookup for use classification'!$B$4,C688)),ISNUMBER(SEARCH('[1]Lookup for use classification'!$C$4,C688))),'[1]Lookup for use classification'!$A$4,IF(OR(ISNUMBER(SEARCH('[1]Lookup for use classification'!$B$5,C688)),ISNUMBER(SEARCH('[1]Lookup for use classification'!$C$5,C688)),ISNUMBER(SEARCH('[1]Lookup for use classification'!$D$5,C688))),'[1]Lookup for use classification'!$A$5,IF(OR(ISNUMBER(SEARCH('[1]Lookup for use classification'!$B$7,C688)),ISNUMBER(SEARCH('[1]Lookup for use classification'!$C$7,C688)),ISNUMBER(SEARCH('[1]Lookup for use classification'!$D$7,C688))),'[1]Lookup for use classification'!$A$7,IF(OR(ISNUMBER(SEARCH('[1]Lookup for use classification'!$B$9,C688)),ISNUMBER(SEARCH('[1]Lookup for use classification'!$C$9,C688)),ISNUMBER(SEARCH('[1]Lookup for use classification'!$D$9,C688)),ISNUMBER(SEARCH('[1]Lookup for use classification'!$E$9,C688)),ISNUMBER(SEARCH('[1]Lookup for use classification'!$F$9,C688)),ISNUMBER(SEARCH('[1]Lookup for use classification'!$G$9,C688))),'[1]Lookup for use classification'!$A$9,IF(OR(ISNUMBER(SEARCH('[1]Lookup for use classification'!$B$10,C688)),ISNUMBER(SEARCH('[1]Lookup for use classification'!$C$10,C688)),ISNUMBER(SEARCH('[1]Lookup for use classification'!$D$10,C688)),ISNUMBER(SEARCH('[1]Lookup for use classification'!$E$10,C688)),ISNUMBER(SEARCH('[1]Lookup for use classification'!$F$10,C688))),'[1]Lookup for use classification'!$A$10,IF(OR(ISNUMBER(SEARCH('[1]Lookup for use classification'!$B$11,C688)),ISNUMBER(SEARCH('[1]Lookup for use classification'!$C$11,C688))),'[1]Lookup for use classification'!$A$11,IF(OR(ISNUMBER(SEARCH('[1]Lookup for use classification'!$B$12,C688)),ISNUMBER(SEARCH('[1]Lookup for use classification'!$C$12,C688))),'[1]Lookup for use classification'!$A$12,IF(OR(ISNUMBER(SEARCH('[1]Lookup for use classification'!$B$13,C688)),ISNUMBER(SEARCH('[1]Lookup for use classification'!$C$13,C688)),ISNUMBER(SEARCH('[1]Lookup for use classification'!$D$13,C688))),'[1]Lookup for use classification'!$A$13,"Nope")))))))))))</f>
        <v>Office</v>
      </c>
      <c r="E688" s="9">
        <v>1350</v>
      </c>
      <c r="F688" s="9"/>
      <c r="G688" s="9"/>
      <c r="H688" s="164">
        <v>300</v>
      </c>
      <c r="I688" s="164"/>
      <c r="J688" s="7">
        <v>20400</v>
      </c>
      <c r="L688" s="6"/>
    </row>
    <row r="689" spans="1:12" hidden="1">
      <c r="A689" s="185" t="s">
        <v>842</v>
      </c>
      <c r="B689" s="167" t="s">
        <v>4456</v>
      </c>
      <c r="C689" s="168" t="s">
        <v>840</v>
      </c>
      <c r="D689" s="6" t="str">
        <f>IF(OR(ISNUMBER(SEARCH('[1]Lookup for use classification'!$B$1,C689)),ISNUMBER(SEARCH('[1]Lookup for use classification'!$C$1,C689)),ISNUMBER(SEARCH('[1]Lookup for use classification'!$D$1,C689)),ISNUMBER(SEARCH('[1]Lookup for use classification'!$E$1,C689))),'[1]Lookup for use classification'!$A$1,IF(ISNUMBER(SEARCH('[1]Lookup for use classification'!$B$2,C689)),'[1]Lookup for use classification'!$A$2,IF(ISNUMBER(SEARCH('[1]Lookup for use classification'!$B$3,C689)),'[1]Lookup for use classification'!$A$3,IF(OR(ISNUMBER(SEARCH('[1]Lookup for use classification'!$B$4,C689)),ISNUMBER(SEARCH('[1]Lookup for use classification'!$C$4,C689)),ISNUMBER(SEARCH('[1]Lookup for use classification'!$D$4,C689)),ISNUMBER(SEARCH('[1]Lookup for use classification'!$E$4,C689))),'[1]Lookup for use classification'!$A$4,IF(OR(ISNUMBER(SEARCH('[1]Lookup for use classification'!$B$5,C689)),ISNUMBER(SEARCH('[1]Lookup for use classification'!$C$5,C689)),ISNUMBER(SEARCH('[1]Lookup for use classification'!$D$5,C689))),'[1]Lookup for use classification'!$A$5,IF(OR(ISNUMBER(SEARCH('[1]Lookup for use classification'!$B$7,C689)),ISNUMBER(SEARCH('[1]Lookup for use classification'!$C$7,C689)),ISNUMBER(SEARCH('[1]Lookup for use classification'!$D$7,C689))),'[1]Lookup for use classification'!$A$7,IF(OR(ISNUMBER(SEARCH('[1]Lookup for use classification'!$B$9,C689)),ISNUMBER(SEARCH('[1]Lookup for use classification'!$C$9,C689)),ISNUMBER(SEARCH('[1]Lookup for use classification'!$D$9,C689)),ISNUMBER(SEARCH('[1]Lookup for use classification'!$E$9,C689)),ISNUMBER(SEARCH('[1]Lookup for use classification'!$F$9,C689)),ISNUMBER(SEARCH('[1]Lookup for use classification'!$G$9,C689)),ISNUMBER(SEARCH('[1]Lookup for use classification'!$H$9,C689)),ISNUMBER(SEARCH('[1]Lookup for use classification'!$I$9,C689)),ISNUMBER(SEARCH('[1]Lookup for use classification'!$J$9,C689)),ISNUMBER(SEARCH('[1]Lookup for use classification'!$K$9,C689))),'[1]Lookup for use classification'!$A$9,IF(OR(ISNUMBER(SEARCH('[1]Lookup for use classification'!$B$10,C689)),ISNUMBER(SEARCH('[1]Lookup for use classification'!$C$10,C689)),ISNUMBER(SEARCH('[1]Lookup for use classification'!$D$10,C689)),ISNUMBER(SEARCH('[1]Lookup for use classification'!$E$10,C689)),ISNUMBER(SEARCH('[1]Lookup for use classification'!$F$10,C689)),ISNUMBER(SEARCH('[1]Lookup for use classification'!$G$10,C689))),'[1]Lookup for use classification'!$A$10,IF(OR(ISNUMBER(SEARCH('[1]Lookup for use classification'!$B$11,C689)),ISNUMBER(SEARCH('[1]Lookup for use classification'!$C$11,C689))),'[1]Lookup for use classification'!$A$11,IF(OR(ISNUMBER(SEARCH('[1]Lookup for use classification'!$B$12,C689)),ISNUMBER(SEARCH('[1]Lookup for use classification'!$C$12,C689))),'[1]Lookup for use classification'!$A$12,IF(OR(ISNUMBER(SEARCH('[1]Lookup for use classification'!$B$13,C689)),ISNUMBER(SEARCH('[1]Lookup for use classification'!$C$13,C689)),ISNUMBER(SEARCH('[1]Lookup for use classification'!$D$13,C689)),,ISNUMBER(SEARCH('[1]Lookup for use classification'!$C$13,C689)),ISNUMBER(SEARCH('[1]Lookup for use classification'!$E$13,C689))),'[1]Lookup for use classification'!$A$13,IF(OR(ISNUMBER(SEARCH('[1]Lookup for use classification'!$B$14,C689)),ISNUMBER(SEARCH('[1]Lookup for use classification'!$C$14,C689))),'[1]Lookup for use classification'!$A$14,"Other"))))))))))))</f>
        <v>Other</v>
      </c>
      <c r="E689" s="169">
        <v>300</v>
      </c>
      <c r="F689" s="170"/>
      <c r="G689" s="170"/>
    </row>
    <row r="690" spans="1:12" hidden="1">
      <c r="A690" s="185" t="s">
        <v>842</v>
      </c>
      <c r="B690" s="167" t="s">
        <v>4456</v>
      </c>
      <c r="C690" s="168" t="s">
        <v>838</v>
      </c>
      <c r="D690" s="6" t="str">
        <f>IF(OR(ISNUMBER(SEARCH('[1]Lookup for use classification'!$B$1,C690)),ISNUMBER(SEARCH('[1]Lookup for use classification'!$C$1,C690)),ISNUMBER(SEARCH('[1]Lookup for use classification'!$D$1,C690)),ISNUMBER(SEARCH('[1]Lookup for use classification'!$E$1,C690))),'[1]Lookup for use classification'!$A$1,IF(ISNUMBER(SEARCH('[1]Lookup for use classification'!$B$2,C690)),'[1]Lookup for use classification'!$A$2,IF(ISNUMBER(SEARCH('[1]Lookup for use classification'!$B$3,C690)),'[1]Lookup for use classification'!$A$3,IF(OR(ISNUMBER(SEARCH('[1]Lookup for use classification'!$B$4,C690)),ISNUMBER(SEARCH('[1]Lookup for use classification'!$C$4,C690)),ISNUMBER(SEARCH('[1]Lookup for use classification'!$D$4,C690)),ISNUMBER(SEARCH('[1]Lookup for use classification'!$E$4,C690))),'[1]Lookup for use classification'!$A$4,IF(OR(ISNUMBER(SEARCH('[1]Lookup for use classification'!$B$5,C690)),ISNUMBER(SEARCH('[1]Lookup for use classification'!$C$5,C690)),ISNUMBER(SEARCH('[1]Lookup for use classification'!$D$5,C690))),'[1]Lookup for use classification'!$A$5,IF(OR(ISNUMBER(SEARCH('[1]Lookup for use classification'!$B$7,C690)),ISNUMBER(SEARCH('[1]Lookup for use classification'!$C$7,C690)),ISNUMBER(SEARCH('[1]Lookup for use classification'!$D$7,C690))),'[1]Lookup for use classification'!$A$7,IF(OR(ISNUMBER(SEARCH('[1]Lookup for use classification'!$B$9,C690)),ISNUMBER(SEARCH('[1]Lookup for use classification'!$C$9,C690)),ISNUMBER(SEARCH('[1]Lookup for use classification'!$D$9,C690)),ISNUMBER(SEARCH('[1]Lookup for use classification'!$E$9,C690)),ISNUMBER(SEARCH('[1]Lookup for use classification'!$F$9,C690)),ISNUMBER(SEARCH('[1]Lookup for use classification'!$G$9,C690)),ISNUMBER(SEARCH('[1]Lookup for use classification'!$H$9,C690)),ISNUMBER(SEARCH('[1]Lookup for use classification'!$I$9,C690)),ISNUMBER(SEARCH('[1]Lookup for use classification'!$J$9,C690)),ISNUMBER(SEARCH('[1]Lookup for use classification'!$K$9,C690))),'[1]Lookup for use classification'!$A$9,IF(OR(ISNUMBER(SEARCH('[1]Lookup for use classification'!$B$10,C690)),ISNUMBER(SEARCH('[1]Lookup for use classification'!$C$10,C690)),ISNUMBER(SEARCH('[1]Lookup for use classification'!$D$10,C690)),ISNUMBER(SEARCH('[1]Lookup for use classification'!$E$10,C690)),ISNUMBER(SEARCH('[1]Lookup for use classification'!$F$10,C690)),ISNUMBER(SEARCH('[1]Lookup for use classification'!$G$10,C690))),'[1]Lookup for use classification'!$A$10,IF(OR(ISNUMBER(SEARCH('[1]Lookup for use classification'!$B$11,C690)),ISNUMBER(SEARCH('[1]Lookup for use classification'!$C$11,C690))),'[1]Lookup for use classification'!$A$11,IF(OR(ISNUMBER(SEARCH('[1]Lookup for use classification'!$B$12,C690)),ISNUMBER(SEARCH('[1]Lookup for use classification'!$C$12,C690))),'[1]Lookup for use classification'!$A$12,IF(OR(ISNUMBER(SEARCH('[1]Lookup for use classification'!$B$13,C690)),ISNUMBER(SEARCH('[1]Lookup for use classification'!$C$13,C690)),ISNUMBER(SEARCH('[1]Lookup for use classification'!$D$13,C690)),,ISNUMBER(SEARCH('[1]Lookup for use classification'!$C$13,C690)),ISNUMBER(SEARCH('[1]Lookup for use classification'!$E$13,C690))),'[1]Lookup for use classification'!$A$13,IF(OR(ISNUMBER(SEARCH('[1]Lookup for use classification'!$B$14,C690)),ISNUMBER(SEARCH('[1]Lookup for use classification'!$C$14,C690))),'[1]Lookup for use classification'!$A$14,"Other"))))))))))))</f>
        <v>Other</v>
      </c>
      <c r="E690" s="169">
        <v>360</v>
      </c>
      <c r="F690" s="170"/>
      <c r="G690" s="170"/>
    </row>
    <row r="691" spans="1:12" hidden="1">
      <c r="A691" s="187" t="s">
        <v>842</v>
      </c>
      <c r="B691" s="167" t="s">
        <v>4456</v>
      </c>
      <c r="C691" s="168" t="s">
        <v>836</v>
      </c>
      <c r="D691" s="6" t="str">
        <f>IF(OR(ISNUMBER(SEARCH('[1]Lookup for use classification'!$B$1,C691)),ISNUMBER(SEARCH('[1]Lookup for use classification'!$C$1,C691)),ISNUMBER(SEARCH('[1]Lookup for use classification'!$D$1,C691)),ISNUMBER(SEARCH('[1]Lookup for use classification'!$E$1,C691))),'[1]Lookup for use classification'!$A$1,IF(ISNUMBER(SEARCH('[1]Lookup for use classification'!$B$2,C691)),'[1]Lookup for use classification'!$A$2,IF(ISNUMBER(SEARCH('[1]Lookup for use classification'!$B$3,C691)),'[1]Lookup for use classification'!$A$3,IF(OR(ISNUMBER(SEARCH('[1]Lookup for use classification'!$B$4,C691)),ISNUMBER(SEARCH('[1]Lookup for use classification'!$C$4,C691)),ISNUMBER(SEARCH('[1]Lookup for use classification'!$D$4,C691)),ISNUMBER(SEARCH('[1]Lookup for use classification'!$E$4,C691))),'[1]Lookup for use classification'!$A$4,IF(OR(ISNUMBER(SEARCH('[1]Lookup for use classification'!$B$5,C691)),ISNUMBER(SEARCH('[1]Lookup for use classification'!$C$5,C691)),ISNUMBER(SEARCH('[1]Lookup for use classification'!$D$5,C691))),'[1]Lookup for use classification'!$A$5,IF(OR(ISNUMBER(SEARCH('[1]Lookup for use classification'!$B$7,C691)),ISNUMBER(SEARCH('[1]Lookup for use classification'!$C$7,C691)),ISNUMBER(SEARCH('[1]Lookup for use classification'!$D$7,C691))),'[1]Lookup for use classification'!$A$7,IF(OR(ISNUMBER(SEARCH('[1]Lookup for use classification'!$B$9,C691)),ISNUMBER(SEARCH('[1]Lookup for use classification'!$C$9,C691)),ISNUMBER(SEARCH('[1]Lookup for use classification'!$D$9,C691)),ISNUMBER(SEARCH('[1]Lookup for use classification'!$E$9,C691)),ISNUMBER(SEARCH('[1]Lookup for use classification'!$F$9,C691)),ISNUMBER(SEARCH('[1]Lookup for use classification'!$G$9,C691)),ISNUMBER(SEARCH('[1]Lookup for use classification'!$H$9,C691)),ISNUMBER(SEARCH('[1]Lookup for use classification'!$I$9,C691)),ISNUMBER(SEARCH('[1]Lookup for use classification'!$J$9,C691)),ISNUMBER(SEARCH('[1]Lookup for use classification'!$K$9,C691))),'[1]Lookup for use classification'!$A$9,IF(OR(ISNUMBER(SEARCH('[1]Lookup for use classification'!$B$10,C691)),ISNUMBER(SEARCH('[1]Lookup for use classification'!$C$10,C691)),ISNUMBER(SEARCH('[1]Lookup for use classification'!$D$10,C691)),ISNUMBER(SEARCH('[1]Lookup for use classification'!$E$10,C691)),ISNUMBER(SEARCH('[1]Lookup for use classification'!$F$10,C691)),ISNUMBER(SEARCH('[1]Lookup for use classification'!$G$10,C691))),'[1]Lookup for use classification'!$A$10,IF(OR(ISNUMBER(SEARCH('[1]Lookup for use classification'!$B$11,C691)),ISNUMBER(SEARCH('[1]Lookup for use classification'!$C$11,C691))),'[1]Lookup for use classification'!$A$11,IF(OR(ISNUMBER(SEARCH('[1]Lookup for use classification'!$B$12,C691)),ISNUMBER(SEARCH('[1]Lookup for use classification'!$C$12,C691))),'[1]Lookup for use classification'!$A$12,IF(OR(ISNUMBER(SEARCH('[1]Lookup for use classification'!$B$13,C691)),ISNUMBER(SEARCH('[1]Lookup for use classification'!$C$13,C691)),ISNUMBER(SEARCH('[1]Lookup for use classification'!$D$13,C691)),,ISNUMBER(SEARCH('[1]Lookup for use classification'!$C$13,C691)),ISNUMBER(SEARCH('[1]Lookup for use classification'!$E$13,C691))),'[1]Lookup for use classification'!$A$13,IF(OR(ISNUMBER(SEARCH('[1]Lookup for use classification'!$B$14,C691)),ISNUMBER(SEARCH('[1]Lookup for use classification'!$C$14,C691))),'[1]Lookup for use classification'!$A$14,"Other"))))))))))))</f>
        <v>Other</v>
      </c>
      <c r="E691" s="169">
        <v>2500</v>
      </c>
      <c r="F691" s="170"/>
      <c r="G691" s="170"/>
    </row>
    <row r="692" spans="1:12" hidden="1">
      <c r="A692" s="138" t="s">
        <v>842</v>
      </c>
      <c r="B692" s="8" t="str">
        <f>IF(ISNA(VLOOKUP(CONCATENATE(A692,C692),EUS!$B$2:$B$1939,1,FALSE)),"","End Use Study")</f>
        <v>End Use Study</v>
      </c>
      <c r="C692" s="8" t="s">
        <v>837</v>
      </c>
      <c r="D692" s="6" t="str">
        <f>IF(OR(ISNUMBER(SEARCH('[1]Lookup for use classification'!$B$1,C692)),ISNUMBER(SEARCH('[1]Lookup for use classification'!$C$1,C692)),ISNUMBER(SEARCH('[1]Lookup for use classification'!$D$1,C692)),ISNUMBER(SEARCH('[1]Lookup for use classification'!$E$1,C692))),'[1]Lookup for use classification'!$A$1,IF(ISNUMBER(SEARCH('[1]Lookup for use classification'!$B$2,C692)),'[1]Lookup for use classification'!$A$2,IF(ISNUMBER(SEARCH('[1]Lookup for use classification'!$B$3,C692)),'[1]Lookup for use classification'!$A$3,IF(OR(ISNUMBER(SEARCH('[1]Lookup for use classification'!$B$4,C692)),ISNUMBER(SEARCH('[1]Lookup for use classification'!$C$4,C692)),ISNUMBER(SEARCH('[1]Lookup for use classification'!$D$4,C692)),ISNUMBER(SEARCH('[1]Lookup for use classification'!$E$4,C692))),'[1]Lookup for use classification'!$A$4,IF(OR(ISNUMBER(SEARCH('[1]Lookup for use classification'!$B$5,C692)),ISNUMBER(SEARCH('[1]Lookup for use classification'!$C$5,C692)),ISNUMBER(SEARCH('[1]Lookup for use classification'!$D$5,C692))),'[1]Lookup for use classification'!$A$5,IF(OR(ISNUMBER(SEARCH('[1]Lookup for use classification'!$B$7,C692)),ISNUMBER(SEARCH('[1]Lookup for use classification'!$C$7,C692)),ISNUMBER(SEARCH('[1]Lookup for use classification'!$D$7,C692))),'[1]Lookup for use classification'!$A$7,IF(OR(ISNUMBER(SEARCH('[1]Lookup for use classification'!$B$9,C692)),ISNUMBER(SEARCH('[1]Lookup for use classification'!$C$9,C692)),ISNUMBER(SEARCH('[1]Lookup for use classification'!$D$9,C692)),ISNUMBER(SEARCH('[1]Lookup for use classification'!$E$9,C692)),ISNUMBER(SEARCH('[1]Lookup for use classification'!$F$9,C692)),ISNUMBER(SEARCH('[1]Lookup for use classification'!$G$9,C692)),ISNUMBER(SEARCH('[1]Lookup for use classification'!$H$9,C692)),ISNUMBER(SEARCH('[1]Lookup for use classification'!$I$9,C692)),ISNUMBER(SEARCH('[1]Lookup for use classification'!$J$9,C692)),ISNUMBER(SEARCH('[1]Lookup for use classification'!$K$9,C692))),'[1]Lookup for use classification'!$A$9,IF(OR(ISNUMBER(SEARCH('[1]Lookup for use classification'!$B$10,C692)),ISNUMBER(SEARCH('[1]Lookup for use classification'!$C$10,C692)),ISNUMBER(SEARCH('[1]Lookup for use classification'!$D$10,C692)),ISNUMBER(SEARCH('[1]Lookup for use classification'!$E$10,C692)),ISNUMBER(SEARCH('[1]Lookup for use classification'!$F$10,C692)),ISNUMBER(SEARCH('[1]Lookup for use classification'!$G$10,C692))),'[1]Lookup for use classification'!$A$10,IF(OR(ISNUMBER(SEARCH('[1]Lookup for use classification'!$B$11,C692)),ISNUMBER(SEARCH('[1]Lookup for use classification'!$C$11,C692))),'[1]Lookup for use classification'!$A$11,IF(OR(ISNUMBER(SEARCH('[1]Lookup for use classification'!$B$12,C692)),ISNUMBER(SEARCH('[1]Lookup for use classification'!$C$12,C692))),'[1]Lookup for use classification'!$A$12,IF(OR(ISNUMBER(SEARCH('[1]Lookup for use classification'!$B$13,C692)),ISNUMBER(SEARCH('[1]Lookup for use classification'!$C$13,C692)),ISNUMBER(SEARCH('[1]Lookup for use classification'!$D$13,C692)),,ISNUMBER(SEARCH('[1]Lookup for use classification'!$C$13,C692)),ISNUMBER(SEARCH('[1]Lookup for use classification'!$E$13,C692))),'[1]Lookup for use classification'!$A$13,IF(OR(ISNUMBER(SEARCH('[1]Lookup for use classification'!$B$14,C692)),ISNUMBER(SEARCH('[1]Lookup for use classification'!$C$14,C692))),'[1]Lookup for use classification'!$A$14,"Other"))))))))))))</f>
        <v>Other</v>
      </c>
      <c r="E692" s="9">
        <v>2544</v>
      </c>
      <c r="F692" s="9"/>
      <c r="G692" s="9"/>
      <c r="H692" s="164">
        <v>560</v>
      </c>
      <c r="I692" s="164"/>
      <c r="J692" s="7">
        <v>1500</v>
      </c>
      <c r="L692" s="6"/>
    </row>
    <row r="693" spans="1:12" hidden="1">
      <c r="A693" s="188" t="s">
        <v>2648</v>
      </c>
      <c r="B693" s="8" t="str">
        <f>IF(ISNA(VLOOKUP(CONCATENATE(A693,C693),ARIS!$A$1:$A$959,1,FALSE)),"","ARIS")</f>
        <v>ARIS</v>
      </c>
      <c r="C693" s="162" t="s">
        <v>2649</v>
      </c>
      <c r="D693" s="6" t="str">
        <f>IF(OR(ISNUMBER(SEARCH('[1]Lookup for use classification'!$B$1,C693)),ISNUMBER(SEARCH('[1]Lookup for use classification'!$C$1,C693)),ISNUMBER(SEARCH('[1]Lookup for use classification'!$D$1,C693)),ISNUMBER(SEARCH('[1]Lookup for use classification'!$E$1,C693))),'[1]Lookup for use classification'!$A$1,IF(ISNUMBER(SEARCH('[1]Lookup for use classification'!$B$2,C693)),'[1]Lookup for use classification'!$A$2,IF(ISNUMBER(SEARCH('[1]Lookup for use classification'!$B$3,C693)),'[1]Lookup for use classification'!$A$3,IF(OR(ISNUMBER(SEARCH('[1]Lookup for use classification'!$B$4,C693)),ISNUMBER(SEARCH('[1]Lookup for use classification'!$C$4,C693)),ISNUMBER(SEARCH('[1]Lookup for use classification'!$D$4,C693)),ISNUMBER(SEARCH('[1]Lookup for use classification'!$E$4,C693))),'[1]Lookup for use classification'!$A$4,IF(OR(ISNUMBER(SEARCH('[1]Lookup for use classification'!$B$5,C693)),ISNUMBER(SEARCH('[1]Lookup for use classification'!$C$5,C693)),ISNUMBER(SEARCH('[1]Lookup for use classification'!$D$5,C693))),'[1]Lookup for use classification'!$A$5,IF(OR(ISNUMBER(SEARCH('[1]Lookup for use classification'!$B$7,C693)),ISNUMBER(SEARCH('[1]Lookup for use classification'!$C$7,C693)),ISNUMBER(SEARCH('[1]Lookup for use classification'!$D$7,C693))),'[1]Lookup for use classification'!$A$7,IF(OR(ISNUMBER(SEARCH('[1]Lookup for use classification'!$B$9,C693)),ISNUMBER(SEARCH('[1]Lookup for use classification'!$C$9,C693)),ISNUMBER(SEARCH('[1]Lookup for use classification'!$D$9,C693)),ISNUMBER(SEARCH('[1]Lookup for use classification'!$E$9,C693)),ISNUMBER(SEARCH('[1]Lookup for use classification'!$F$9,C693)),ISNUMBER(SEARCH('[1]Lookup for use classification'!$G$9,C693)),ISNUMBER(SEARCH('[1]Lookup for use classification'!$H$9,C693)),ISNUMBER(SEARCH('[1]Lookup for use classification'!$I$9,C693)),ISNUMBER(SEARCH('[1]Lookup for use classification'!$J$9,C693)),ISNUMBER(SEARCH('[1]Lookup for use classification'!$K$9,C693))),'[1]Lookup for use classification'!$A$9,IF(OR(ISNUMBER(SEARCH('[1]Lookup for use classification'!$B$10,C693)),ISNUMBER(SEARCH('[1]Lookup for use classification'!$C$10,C693)),ISNUMBER(SEARCH('[1]Lookup for use classification'!$D$10,C693)),ISNUMBER(SEARCH('[1]Lookup for use classification'!$E$10,C693)),ISNUMBER(SEARCH('[1]Lookup for use classification'!$F$10,C693)),ISNUMBER(SEARCH('[1]Lookup for use classification'!$G$10,C693))),'[1]Lookup for use classification'!$A$10,IF(OR(ISNUMBER(SEARCH('[1]Lookup for use classification'!$B$11,C693)),ISNUMBER(SEARCH('[1]Lookup for use classification'!$C$11,C693))),'[1]Lookup for use classification'!$A$11,IF(OR(ISNUMBER(SEARCH('[1]Lookup for use classification'!$B$12,C693)),ISNUMBER(SEARCH('[1]Lookup for use classification'!$C$12,C693))),'[1]Lookup for use classification'!$A$12,IF(OR(ISNUMBER(SEARCH('[1]Lookup for use classification'!$B$13,C693)),ISNUMBER(SEARCH('[1]Lookup for use classification'!$C$13,C693)),ISNUMBER(SEARCH('[1]Lookup for use classification'!$D$13,C693)),,ISNUMBER(SEARCH('[1]Lookup for use classification'!$C$13,C693)),ISNUMBER(SEARCH('[1]Lookup for use classification'!$E$13,C693))),'[1]Lookup for use classification'!$A$13,IF(OR(ISNUMBER(SEARCH('[1]Lookup for use classification'!$B$14,C693)),ISNUMBER(SEARCH('[1]Lookup for use classification'!$C$14,C693))),'[1]Lookup for use classification'!$A$14,"Other"))))))))))))</f>
        <v>Other</v>
      </c>
      <c r="E693" s="163">
        <v>3840</v>
      </c>
      <c r="F693" s="163"/>
      <c r="G693" s="163"/>
      <c r="H693" s="164"/>
      <c r="I693" s="164"/>
      <c r="J693" s="165">
        <v>54618.491561999996</v>
      </c>
    </row>
    <row r="694" spans="1:12" hidden="1">
      <c r="A694" s="134" t="s">
        <v>842</v>
      </c>
      <c r="B694" s="8" t="str">
        <f>IF(ISNA(VLOOKUP(CONCATENATE(A694,C694),EUS!$B$2:$B$1939,1,FALSE)),"","End Use Study")</f>
        <v>End Use Study</v>
      </c>
      <c r="C694" s="8" t="s">
        <v>2647</v>
      </c>
      <c r="D694" s="6" t="str">
        <f>IF(OR(ISNUMBER(SEARCH('[1]Lookup for use classification'!$B$1,C694)),ISNUMBER(SEARCH('[1]Lookup for use classification'!$C$1,C694)),ISNUMBER(SEARCH('[1]Lookup for use classification'!$D$1,C694)),ISNUMBER(SEARCH('[1]Lookup for use classification'!$E$1,C694))),'[1]Lookup for use classification'!$A$1,IF(ISNUMBER(SEARCH('[1]Lookup for use classification'!$B$2,C694)),'[1]Lookup for use classification'!$A$2,IF(ISNUMBER(SEARCH('[1]Lookup for use classification'!$B$3,C694)),'[1]Lookup for use classification'!$A$3,IF(OR(ISNUMBER(SEARCH('[1]Lookup for use classification'!$B$4,C694)),ISNUMBER(SEARCH('[1]Lookup for use classification'!$C$4,C694)),ISNUMBER(SEARCH('[1]Lookup for use classification'!$D$4,C694)),ISNUMBER(SEARCH('[1]Lookup for use classification'!$E$4,C694))),'[1]Lookup for use classification'!$A$4,IF(OR(ISNUMBER(SEARCH('[1]Lookup for use classification'!$B$5,C694)),ISNUMBER(SEARCH('[1]Lookup for use classification'!$C$5,C694)),ISNUMBER(SEARCH('[1]Lookup for use classification'!$D$5,C694))),'[1]Lookup for use classification'!$A$5,IF(OR(ISNUMBER(SEARCH('[1]Lookup for use classification'!$B$7,C694)),ISNUMBER(SEARCH('[1]Lookup for use classification'!$C$7,C694)),ISNUMBER(SEARCH('[1]Lookup for use classification'!$D$7,C694))),'[1]Lookup for use classification'!$A$7,IF(OR(ISNUMBER(SEARCH('[1]Lookup for use classification'!$B$9,C694)),ISNUMBER(SEARCH('[1]Lookup for use classification'!$C$9,C694)),ISNUMBER(SEARCH('[1]Lookup for use classification'!$D$9,C694)),ISNUMBER(SEARCH('[1]Lookup for use classification'!$E$9,C694)),ISNUMBER(SEARCH('[1]Lookup for use classification'!$F$9,C694)),ISNUMBER(SEARCH('[1]Lookup for use classification'!$G$9,C694)),ISNUMBER(SEARCH('[1]Lookup for use classification'!$H$9,C694)),ISNUMBER(SEARCH('[1]Lookup for use classification'!$I$9,C694)),ISNUMBER(SEARCH('[1]Lookup for use classification'!$J$9,C694)),ISNUMBER(SEARCH('[1]Lookup for use classification'!$K$9,C694))),'[1]Lookup for use classification'!$A$9,IF(OR(ISNUMBER(SEARCH('[1]Lookup for use classification'!$B$10,C694)),ISNUMBER(SEARCH('[1]Lookup for use classification'!$C$10,C694)),ISNUMBER(SEARCH('[1]Lookup for use classification'!$D$10,C694)),ISNUMBER(SEARCH('[1]Lookup for use classification'!$E$10,C694)),ISNUMBER(SEARCH('[1]Lookup for use classification'!$F$10,C694)),ISNUMBER(SEARCH('[1]Lookup for use classification'!$G$10,C694))),'[1]Lookup for use classification'!$A$10,IF(OR(ISNUMBER(SEARCH('[1]Lookup for use classification'!$B$11,C694)),ISNUMBER(SEARCH('[1]Lookup for use classification'!$C$11,C694))),'[1]Lookup for use classification'!$A$11,IF(OR(ISNUMBER(SEARCH('[1]Lookup for use classification'!$B$12,C694)),ISNUMBER(SEARCH('[1]Lookup for use classification'!$C$12,C694))),'[1]Lookup for use classification'!$A$12,IF(OR(ISNUMBER(SEARCH('[1]Lookup for use classification'!$B$13,C694)),ISNUMBER(SEARCH('[1]Lookup for use classification'!$C$13,C694)),ISNUMBER(SEARCH('[1]Lookup for use classification'!$D$13,C694)),,ISNUMBER(SEARCH('[1]Lookup for use classification'!$C$13,C694)),ISNUMBER(SEARCH('[1]Lookup for use classification'!$E$13,C694))),'[1]Lookup for use classification'!$A$13,IF(OR(ISNUMBER(SEARCH('[1]Lookup for use classification'!$B$14,C694)),ISNUMBER(SEARCH('[1]Lookup for use classification'!$C$14,C694))),'[1]Lookup for use classification'!$A$14,"Other"))))))))))))</f>
        <v>Other</v>
      </c>
      <c r="E694" s="9">
        <v>3840</v>
      </c>
      <c r="F694" s="9"/>
      <c r="G694" s="9"/>
      <c r="H694" s="164"/>
      <c r="I694" s="164"/>
      <c r="J694" s="7"/>
      <c r="L694" s="6"/>
    </row>
    <row r="695" spans="1:12" hidden="1">
      <c r="A695" s="187" t="s">
        <v>842</v>
      </c>
      <c r="B695" s="167" t="s">
        <v>4456</v>
      </c>
      <c r="C695" s="168" t="s">
        <v>839</v>
      </c>
      <c r="D695" s="6" t="str">
        <f>IF(OR(ISNUMBER(SEARCH('[1]Lookup for use classification'!$B$1,C695)),ISNUMBER(SEARCH('[1]Lookup for use classification'!$C$1,C695)),ISNUMBER(SEARCH('[1]Lookup for use classification'!$D$1,C695)),ISNUMBER(SEARCH('[1]Lookup for use classification'!$E$1,C695))),'[1]Lookup for use classification'!$A$1,IF(ISNUMBER(SEARCH('[1]Lookup for use classification'!$B$2,C695)),'[1]Lookup for use classification'!$A$2,IF(ISNUMBER(SEARCH('[1]Lookup for use classification'!$B$3,C695)),'[1]Lookup for use classification'!$A$3,IF(OR(ISNUMBER(SEARCH('[1]Lookup for use classification'!$B$4,C695)),ISNUMBER(SEARCH('[1]Lookup for use classification'!$C$4,C695)),ISNUMBER(SEARCH('[1]Lookup for use classification'!$D$4,C695)),ISNUMBER(SEARCH('[1]Lookup for use classification'!$E$4,C695))),'[1]Lookup for use classification'!$A$4,IF(OR(ISNUMBER(SEARCH('[1]Lookup for use classification'!$B$5,C695)),ISNUMBER(SEARCH('[1]Lookup for use classification'!$C$5,C695)),ISNUMBER(SEARCH('[1]Lookup for use classification'!$D$5,C695))),'[1]Lookup for use classification'!$A$5,IF(OR(ISNUMBER(SEARCH('[1]Lookup for use classification'!$B$7,C695)),ISNUMBER(SEARCH('[1]Lookup for use classification'!$C$7,C695)),ISNUMBER(SEARCH('[1]Lookup for use classification'!$D$7,C695))),'[1]Lookup for use classification'!$A$7,IF(OR(ISNUMBER(SEARCH('[1]Lookup for use classification'!$B$9,C695)),ISNUMBER(SEARCH('[1]Lookup for use classification'!$C$9,C695)),ISNUMBER(SEARCH('[1]Lookup for use classification'!$D$9,C695)),ISNUMBER(SEARCH('[1]Lookup for use classification'!$E$9,C695)),ISNUMBER(SEARCH('[1]Lookup for use classification'!$F$9,C695)),ISNUMBER(SEARCH('[1]Lookup for use classification'!$G$9,C695)),ISNUMBER(SEARCH('[1]Lookup for use classification'!$H$9,C695)),ISNUMBER(SEARCH('[1]Lookup for use classification'!$I$9,C695)),ISNUMBER(SEARCH('[1]Lookup for use classification'!$J$9,C695)),ISNUMBER(SEARCH('[1]Lookup for use classification'!$K$9,C695))),'[1]Lookup for use classification'!$A$9,IF(OR(ISNUMBER(SEARCH('[1]Lookup for use classification'!$B$10,C695)),ISNUMBER(SEARCH('[1]Lookup for use classification'!$C$10,C695)),ISNUMBER(SEARCH('[1]Lookup for use classification'!$D$10,C695)),ISNUMBER(SEARCH('[1]Lookup for use classification'!$E$10,C695)),ISNUMBER(SEARCH('[1]Lookup for use classification'!$F$10,C695)),ISNUMBER(SEARCH('[1]Lookup for use classification'!$G$10,C695))),'[1]Lookup for use classification'!$A$10,IF(OR(ISNUMBER(SEARCH('[1]Lookup for use classification'!$B$11,C695)),ISNUMBER(SEARCH('[1]Lookup for use classification'!$C$11,C695))),'[1]Lookup for use classification'!$A$11,IF(OR(ISNUMBER(SEARCH('[1]Lookup for use classification'!$B$12,C695)),ISNUMBER(SEARCH('[1]Lookup for use classification'!$C$12,C695))),'[1]Lookup for use classification'!$A$12,IF(OR(ISNUMBER(SEARCH('[1]Lookup for use classification'!$B$13,C695)),ISNUMBER(SEARCH('[1]Lookup for use classification'!$C$13,C695)),ISNUMBER(SEARCH('[1]Lookup for use classification'!$D$13,C695)),,ISNUMBER(SEARCH('[1]Lookup for use classification'!$C$13,C695)),ISNUMBER(SEARCH('[1]Lookup for use classification'!$E$13,C695))),'[1]Lookup for use classification'!$A$13,IF(OR(ISNUMBER(SEARCH('[1]Lookup for use classification'!$B$14,C695)),ISNUMBER(SEARCH('[1]Lookup for use classification'!$C$14,C695))),'[1]Lookup for use classification'!$A$14,"Other"))))))))))))</f>
        <v>Retail - Other</v>
      </c>
      <c r="E695" s="169">
        <v>2640</v>
      </c>
      <c r="F695" s="170"/>
      <c r="G695" s="170"/>
    </row>
    <row r="696" spans="1:12" hidden="1">
      <c r="A696" s="185" t="s">
        <v>842</v>
      </c>
      <c r="B696" s="167" t="s">
        <v>4456</v>
      </c>
      <c r="C696" s="168" t="s">
        <v>252</v>
      </c>
      <c r="D696" s="6" t="str">
        <f>IF(OR(ISNUMBER(SEARCH('[1]Lookup for use classification'!$B$1,C696)),ISNUMBER(SEARCH('[1]Lookup for use classification'!$C$1,C696)),ISNUMBER(SEARCH('[1]Lookup for use classification'!$D$1,C696)),ISNUMBER(SEARCH('[1]Lookup for use classification'!$E$1,C696))),'[1]Lookup for use classification'!$A$1,IF(ISNUMBER(SEARCH('[1]Lookup for use classification'!$B$2,C696)),'[1]Lookup for use classification'!$A$2,IF(ISNUMBER(SEARCH('[1]Lookup for use classification'!$B$3,C696)),'[1]Lookup for use classification'!$A$3,IF(OR(ISNUMBER(SEARCH('[1]Lookup for use classification'!$B$4,C696)),ISNUMBER(SEARCH('[1]Lookup for use classification'!$C$4,C696)),ISNUMBER(SEARCH('[1]Lookup for use classification'!$D$4,C696)),ISNUMBER(SEARCH('[1]Lookup for use classification'!$E$4,C696))),'[1]Lookup for use classification'!$A$4,IF(OR(ISNUMBER(SEARCH('[1]Lookup for use classification'!$B$5,C696)),ISNUMBER(SEARCH('[1]Lookup for use classification'!$C$5,C696)),ISNUMBER(SEARCH('[1]Lookup for use classification'!$D$5,C696))),'[1]Lookup for use classification'!$A$5,IF(OR(ISNUMBER(SEARCH('[1]Lookup for use classification'!$B$7,C696)),ISNUMBER(SEARCH('[1]Lookup for use classification'!$C$7,C696)),ISNUMBER(SEARCH('[1]Lookup for use classification'!$D$7,C696))),'[1]Lookup for use classification'!$A$7,IF(OR(ISNUMBER(SEARCH('[1]Lookup for use classification'!$B$9,C696)),ISNUMBER(SEARCH('[1]Lookup for use classification'!$C$9,C696)),ISNUMBER(SEARCH('[1]Lookup for use classification'!$D$9,C696)),ISNUMBER(SEARCH('[1]Lookup for use classification'!$E$9,C696)),ISNUMBER(SEARCH('[1]Lookup for use classification'!$F$9,C696)),ISNUMBER(SEARCH('[1]Lookup for use classification'!$G$9,C696)),ISNUMBER(SEARCH('[1]Lookup for use classification'!$H$9,C696)),ISNUMBER(SEARCH('[1]Lookup for use classification'!$I$9,C696)),ISNUMBER(SEARCH('[1]Lookup for use classification'!$J$9,C696)),ISNUMBER(SEARCH('[1]Lookup for use classification'!$K$9,C696))),'[1]Lookup for use classification'!$A$9,IF(OR(ISNUMBER(SEARCH('[1]Lookup for use classification'!$B$10,C696)),ISNUMBER(SEARCH('[1]Lookup for use classification'!$C$10,C696)),ISNUMBER(SEARCH('[1]Lookup for use classification'!$D$10,C696)),ISNUMBER(SEARCH('[1]Lookup for use classification'!$E$10,C696)),ISNUMBER(SEARCH('[1]Lookup for use classification'!$F$10,C696)),ISNUMBER(SEARCH('[1]Lookup for use classification'!$G$10,C696))),'[1]Lookup for use classification'!$A$10,IF(OR(ISNUMBER(SEARCH('[1]Lookup for use classification'!$B$11,C696)),ISNUMBER(SEARCH('[1]Lookup for use classification'!$C$11,C696))),'[1]Lookup for use classification'!$A$11,IF(OR(ISNUMBER(SEARCH('[1]Lookup for use classification'!$B$12,C696)),ISNUMBER(SEARCH('[1]Lookup for use classification'!$C$12,C696))),'[1]Lookup for use classification'!$A$12,IF(OR(ISNUMBER(SEARCH('[1]Lookup for use classification'!$B$13,C696)),ISNUMBER(SEARCH('[1]Lookup for use classification'!$C$13,C696)),ISNUMBER(SEARCH('[1]Lookup for use classification'!$D$13,C696)),,ISNUMBER(SEARCH('[1]Lookup for use classification'!$C$13,C696)),ISNUMBER(SEARCH('[1]Lookup for use classification'!$E$13,C696))),'[1]Lookup for use classification'!$A$13,IF(OR(ISNUMBER(SEARCH('[1]Lookup for use classification'!$B$14,C696)),ISNUMBER(SEARCH('[1]Lookup for use classification'!$C$14,C696))),'[1]Lookup for use classification'!$A$14,"Other"))))))))))))</f>
        <v>Warehousing</v>
      </c>
      <c r="E696" s="169">
        <v>200</v>
      </c>
      <c r="F696" s="170"/>
      <c r="G696" s="170"/>
    </row>
    <row r="697" spans="1:12" hidden="1">
      <c r="A697" s="134" t="s">
        <v>850</v>
      </c>
      <c r="B697" s="8" t="str">
        <f>IF(ISNA(VLOOKUP(CONCATENATE(A697,C697),EUS!$B$2:$B$1939,1,FALSE)),"","End Use Study")</f>
        <v>End Use Study</v>
      </c>
      <c r="C697" s="168" t="s">
        <v>847</v>
      </c>
      <c r="D697" s="165" t="s">
        <v>3335</v>
      </c>
      <c r="E697" s="9">
        <v>9854</v>
      </c>
      <c r="F697" s="9"/>
      <c r="G697" s="9"/>
      <c r="H697" s="164">
        <v>11250</v>
      </c>
      <c r="I697" s="164"/>
      <c r="J697" s="7">
        <v>77423</v>
      </c>
      <c r="L697" s="6" t="s">
        <v>3373</v>
      </c>
    </row>
    <row r="698" spans="1:12" hidden="1">
      <c r="A698" s="187" t="s">
        <v>850</v>
      </c>
      <c r="B698" s="167" t="s">
        <v>4456</v>
      </c>
      <c r="C698" s="168" t="s">
        <v>147</v>
      </c>
      <c r="D698" s="6" t="str">
        <f>IF(OR(ISNUMBER(SEARCH('[1]Lookup for use classification'!$B$1,C698)),ISNUMBER(SEARCH('[1]Lookup for use classification'!$C$1,C698)),ISNUMBER(SEARCH('[1]Lookup for use classification'!$D$1,C698)),ISNUMBER(SEARCH('[1]Lookup for use classification'!$E$1,C698))),'[1]Lookup for use classification'!$A$1,IF(ISNUMBER(SEARCH('[1]Lookup for use classification'!$B$2,C698)),'[1]Lookup for use classification'!$A$2,IF(ISNUMBER(SEARCH('[1]Lookup for use classification'!$B$3,C698)),'[1]Lookup for use classification'!$A$3,IF(OR(ISNUMBER(SEARCH('[1]Lookup for use classification'!$B$4,C698)),ISNUMBER(SEARCH('[1]Lookup for use classification'!$C$4,C698)),ISNUMBER(SEARCH('[1]Lookup for use classification'!$D$4,C698)),ISNUMBER(SEARCH('[1]Lookup for use classification'!$E$4,C698))),'[1]Lookup for use classification'!$A$4,IF(OR(ISNUMBER(SEARCH('[1]Lookup for use classification'!$B$5,C698)),ISNUMBER(SEARCH('[1]Lookup for use classification'!$C$5,C698)),ISNUMBER(SEARCH('[1]Lookup for use classification'!$D$5,C698))),'[1]Lookup for use classification'!$A$5,IF(OR(ISNUMBER(SEARCH('[1]Lookup for use classification'!$B$7,C698)),ISNUMBER(SEARCH('[1]Lookup for use classification'!$C$7,C698)),ISNUMBER(SEARCH('[1]Lookup for use classification'!$D$7,C698))),'[1]Lookup for use classification'!$A$7,IF(OR(ISNUMBER(SEARCH('[1]Lookup for use classification'!$B$9,C698)),ISNUMBER(SEARCH('[1]Lookup for use classification'!$C$9,C698)),ISNUMBER(SEARCH('[1]Lookup for use classification'!$D$9,C698)),ISNUMBER(SEARCH('[1]Lookup for use classification'!$E$9,C698)),ISNUMBER(SEARCH('[1]Lookup for use classification'!$F$9,C698)),ISNUMBER(SEARCH('[1]Lookup for use classification'!$G$9,C698)),ISNUMBER(SEARCH('[1]Lookup for use classification'!$H$9,C698)),ISNUMBER(SEARCH('[1]Lookup for use classification'!$I$9,C698)),ISNUMBER(SEARCH('[1]Lookup for use classification'!$J$9,C698)),ISNUMBER(SEARCH('[1]Lookup for use classification'!$K$9,C698))),'[1]Lookup for use classification'!$A$9,IF(OR(ISNUMBER(SEARCH('[1]Lookup for use classification'!$B$10,C698)),ISNUMBER(SEARCH('[1]Lookup for use classification'!$C$10,C698)),ISNUMBER(SEARCH('[1]Lookup for use classification'!$D$10,C698)),ISNUMBER(SEARCH('[1]Lookup for use classification'!$E$10,C698)),ISNUMBER(SEARCH('[1]Lookup for use classification'!$F$10,C698)),ISNUMBER(SEARCH('[1]Lookup for use classification'!$G$10,C698))),'[1]Lookup for use classification'!$A$10,IF(OR(ISNUMBER(SEARCH('[1]Lookup for use classification'!$B$11,C698)),ISNUMBER(SEARCH('[1]Lookup for use classification'!$C$11,C698))),'[1]Lookup for use classification'!$A$11,IF(OR(ISNUMBER(SEARCH('[1]Lookup for use classification'!$B$12,C698)),ISNUMBER(SEARCH('[1]Lookup for use classification'!$C$12,C698))),'[1]Lookup for use classification'!$A$12,IF(OR(ISNUMBER(SEARCH('[1]Lookup for use classification'!$B$13,C698)),ISNUMBER(SEARCH('[1]Lookup for use classification'!$C$13,C698)),ISNUMBER(SEARCH('[1]Lookup for use classification'!$D$13,C698)),,ISNUMBER(SEARCH('[1]Lookup for use classification'!$C$13,C698)),ISNUMBER(SEARCH('[1]Lookup for use classification'!$E$13,C698))),'[1]Lookup for use classification'!$A$13,IF(OR(ISNUMBER(SEARCH('[1]Lookup for use classification'!$B$14,C698)),ISNUMBER(SEARCH('[1]Lookup for use classification'!$C$14,C698))),'[1]Lookup for use classification'!$A$14,"Other"))))))))))))</f>
        <v>Health Care - Hospitals</v>
      </c>
      <c r="E698" s="169"/>
      <c r="F698" s="170"/>
      <c r="G698" s="170"/>
    </row>
    <row r="699" spans="1:12" hidden="1">
      <c r="A699" s="138" t="s">
        <v>850</v>
      </c>
      <c r="B699" s="8" t="str">
        <f>IF(ISNA(VLOOKUP(CONCATENATE(A699,C699),EUS!$B$2:$B$1939,1,FALSE)),"","End Use Study")</f>
        <v>End Use Study</v>
      </c>
      <c r="C699" s="8" t="s">
        <v>3024</v>
      </c>
      <c r="D699" s="6" t="s">
        <v>377</v>
      </c>
      <c r="E699" s="9">
        <v>576</v>
      </c>
      <c r="F699" s="9"/>
      <c r="G699" s="9"/>
      <c r="H699" s="164"/>
      <c r="I699" s="164"/>
      <c r="J699" s="7"/>
      <c r="L699" s="6"/>
    </row>
    <row r="700" spans="1:12" hidden="1">
      <c r="A700" s="187" t="s">
        <v>850</v>
      </c>
      <c r="B700" s="167" t="s">
        <v>4456</v>
      </c>
      <c r="C700" s="168" t="s">
        <v>37</v>
      </c>
      <c r="D700" s="6" t="str">
        <f>IF(OR(ISNUMBER(SEARCH('[1]Lookup for use classification'!$B$1,C700)),ISNUMBER(SEARCH('[1]Lookup for use classification'!$C$1,C700)),ISNUMBER(SEARCH('[1]Lookup for use classification'!$D$1,C700)),ISNUMBER(SEARCH('[1]Lookup for use classification'!$E$1,C700))),'[1]Lookup for use classification'!$A$1,IF(ISNUMBER(SEARCH('[1]Lookup for use classification'!$B$2,C700)),'[1]Lookup for use classification'!$A$2,IF(ISNUMBER(SEARCH('[1]Lookup for use classification'!$B$3,C700)),'[1]Lookup for use classification'!$A$3,IF(OR(ISNUMBER(SEARCH('[1]Lookup for use classification'!$B$4,C700)),ISNUMBER(SEARCH('[1]Lookup for use classification'!$C$4,C700)),ISNUMBER(SEARCH('[1]Lookup for use classification'!$D$4,C700)),ISNUMBER(SEARCH('[1]Lookup for use classification'!$E$4,C700))),'[1]Lookup for use classification'!$A$4,IF(OR(ISNUMBER(SEARCH('[1]Lookup for use classification'!$B$5,C700)),ISNUMBER(SEARCH('[1]Lookup for use classification'!$C$5,C700)),ISNUMBER(SEARCH('[1]Lookup for use classification'!$D$5,C700))),'[1]Lookup for use classification'!$A$5,IF(OR(ISNUMBER(SEARCH('[1]Lookup for use classification'!$B$7,C700)),ISNUMBER(SEARCH('[1]Lookup for use classification'!$C$7,C700)),ISNUMBER(SEARCH('[1]Lookup for use classification'!$D$7,C700))),'[1]Lookup for use classification'!$A$7,IF(OR(ISNUMBER(SEARCH('[1]Lookup for use classification'!$B$9,C700)),ISNUMBER(SEARCH('[1]Lookup for use classification'!$C$9,C700)),ISNUMBER(SEARCH('[1]Lookup for use classification'!$D$9,C700)),ISNUMBER(SEARCH('[1]Lookup for use classification'!$E$9,C700)),ISNUMBER(SEARCH('[1]Lookup for use classification'!$F$9,C700)),ISNUMBER(SEARCH('[1]Lookup for use classification'!$G$9,C700)),ISNUMBER(SEARCH('[1]Lookup for use classification'!$H$9,C700)),ISNUMBER(SEARCH('[1]Lookup for use classification'!$I$9,C700)),ISNUMBER(SEARCH('[1]Lookup for use classification'!$J$9,C700)),ISNUMBER(SEARCH('[1]Lookup for use classification'!$K$9,C700))),'[1]Lookup for use classification'!$A$9,IF(OR(ISNUMBER(SEARCH('[1]Lookup for use classification'!$B$10,C700)),ISNUMBER(SEARCH('[1]Lookup for use classification'!$C$10,C700)),ISNUMBER(SEARCH('[1]Lookup for use classification'!$D$10,C700)),ISNUMBER(SEARCH('[1]Lookup for use classification'!$E$10,C700)),ISNUMBER(SEARCH('[1]Lookup for use classification'!$F$10,C700)),ISNUMBER(SEARCH('[1]Lookup for use classification'!$G$10,C700))),'[1]Lookup for use classification'!$A$10,IF(OR(ISNUMBER(SEARCH('[1]Lookup for use classification'!$B$11,C700)),ISNUMBER(SEARCH('[1]Lookup for use classification'!$C$11,C700))),'[1]Lookup for use classification'!$A$11,IF(OR(ISNUMBER(SEARCH('[1]Lookup for use classification'!$B$12,C700)),ISNUMBER(SEARCH('[1]Lookup for use classification'!$C$12,C700))),'[1]Lookup for use classification'!$A$12,IF(OR(ISNUMBER(SEARCH('[1]Lookup for use classification'!$B$13,C700)),ISNUMBER(SEARCH('[1]Lookup for use classification'!$C$13,C700)),ISNUMBER(SEARCH('[1]Lookup for use classification'!$D$13,C700)),,ISNUMBER(SEARCH('[1]Lookup for use classification'!$C$13,C700)),ISNUMBER(SEARCH('[1]Lookup for use classification'!$E$13,C700))),'[1]Lookup for use classification'!$A$13,IF(OR(ISNUMBER(SEARCH('[1]Lookup for use classification'!$B$14,C700)),ISNUMBER(SEARCH('[1]Lookup for use classification'!$C$14,C700))),'[1]Lookup for use classification'!$A$14,"Other"))))))))))))</f>
        <v>Office</v>
      </c>
      <c r="E700" s="169"/>
      <c r="F700" s="170"/>
      <c r="G700" s="170"/>
    </row>
    <row r="701" spans="1:12" hidden="1">
      <c r="A701" s="187" t="s">
        <v>850</v>
      </c>
      <c r="B701" s="167" t="s">
        <v>4456</v>
      </c>
      <c r="C701" s="168" t="s">
        <v>424</v>
      </c>
      <c r="D701" s="6" t="str">
        <f>IF(OR(ISNUMBER(SEARCH('[1]Lookup for use classification'!$B$1,C701)),ISNUMBER(SEARCH('[1]Lookup for use classification'!$C$1,C701)),ISNUMBER(SEARCH('[1]Lookup for use classification'!$D$1,C701)),ISNUMBER(SEARCH('[1]Lookup for use classification'!$E$1,C701))),'[1]Lookup for use classification'!$A$1,IF(ISNUMBER(SEARCH('[1]Lookup for use classification'!$B$2,C701)),'[1]Lookup for use classification'!$A$2,IF(ISNUMBER(SEARCH('[1]Lookup for use classification'!$B$3,C701)),'[1]Lookup for use classification'!$A$3,IF(OR(ISNUMBER(SEARCH('[1]Lookup for use classification'!$B$4,C701)),ISNUMBER(SEARCH('[1]Lookup for use classification'!$C$4,C701)),ISNUMBER(SEARCH('[1]Lookup for use classification'!$D$4,C701)),ISNUMBER(SEARCH('[1]Lookup for use classification'!$E$4,C701))),'[1]Lookup for use classification'!$A$4,IF(OR(ISNUMBER(SEARCH('[1]Lookup for use classification'!$B$5,C701)),ISNUMBER(SEARCH('[1]Lookup for use classification'!$C$5,C701)),ISNUMBER(SEARCH('[1]Lookup for use classification'!$D$5,C701))),'[1]Lookup for use classification'!$A$5,IF(OR(ISNUMBER(SEARCH('[1]Lookup for use classification'!$B$7,C701)),ISNUMBER(SEARCH('[1]Lookup for use classification'!$C$7,C701)),ISNUMBER(SEARCH('[1]Lookup for use classification'!$D$7,C701))),'[1]Lookup for use classification'!$A$7,IF(OR(ISNUMBER(SEARCH('[1]Lookup for use classification'!$B$9,C701)),ISNUMBER(SEARCH('[1]Lookup for use classification'!$C$9,C701)),ISNUMBER(SEARCH('[1]Lookup for use classification'!$D$9,C701)),ISNUMBER(SEARCH('[1]Lookup for use classification'!$E$9,C701)),ISNUMBER(SEARCH('[1]Lookup for use classification'!$F$9,C701)),ISNUMBER(SEARCH('[1]Lookup for use classification'!$G$9,C701)),ISNUMBER(SEARCH('[1]Lookup for use classification'!$H$9,C701)),ISNUMBER(SEARCH('[1]Lookup for use classification'!$I$9,C701)),ISNUMBER(SEARCH('[1]Lookup for use classification'!$J$9,C701)),ISNUMBER(SEARCH('[1]Lookup for use classification'!$K$9,C701))),'[1]Lookup for use classification'!$A$9,IF(OR(ISNUMBER(SEARCH('[1]Lookup for use classification'!$B$10,C701)),ISNUMBER(SEARCH('[1]Lookup for use classification'!$C$10,C701)),ISNUMBER(SEARCH('[1]Lookup for use classification'!$D$10,C701)),ISNUMBER(SEARCH('[1]Lookup for use classification'!$E$10,C701)),ISNUMBER(SEARCH('[1]Lookup for use classification'!$F$10,C701)),ISNUMBER(SEARCH('[1]Lookup for use classification'!$G$10,C701))),'[1]Lookup for use classification'!$A$10,IF(OR(ISNUMBER(SEARCH('[1]Lookup for use classification'!$B$11,C701)),ISNUMBER(SEARCH('[1]Lookup for use classification'!$C$11,C701))),'[1]Lookup for use classification'!$A$11,IF(OR(ISNUMBER(SEARCH('[1]Lookup for use classification'!$B$12,C701)),ISNUMBER(SEARCH('[1]Lookup for use classification'!$C$12,C701))),'[1]Lookup for use classification'!$A$12,IF(OR(ISNUMBER(SEARCH('[1]Lookup for use classification'!$B$13,C701)),ISNUMBER(SEARCH('[1]Lookup for use classification'!$C$13,C701)),ISNUMBER(SEARCH('[1]Lookup for use classification'!$D$13,C701)),,ISNUMBER(SEARCH('[1]Lookup for use classification'!$C$13,C701)),ISNUMBER(SEARCH('[1]Lookup for use classification'!$E$13,C701))),'[1]Lookup for use classification'!$A$13,IF(OR(ISNUMBER(SEARCH('[1]Lookup for use classification'!$B$14,C701)),ISNUMBER(SEARCH('[1]Lookup for use classification'!$C$14,C701))),'[1]Lookup for use classification'!$A$14,"Other"))))))))))))</f>
        <v>Office</v>
      </c>
      <c r="E701" s="169"/>
      <c r="F701" s="170"/>
      <c r="G701" s="170"/>
    </row>
    <row r="702" spans="1:12" hidden="1">
      <c r="A702" s="185" t="s">
        <v>850</v>
      </c>
      <c r="B702" s="167" t="s">
        <v>4456</v>
      </c>
      <c r="C702" s="168" t="s">
        <v>44</v>
      </c>
      <c r="D702" s="6" t="str">
        <f>IF(OR(ISNUMBER(SEARCH('[1]Lookup for use classification'!$B$1,C702)),ISNUMBER(SEARCH('[1]Lookup for use classification'!$C$1,C702)),ISNUMBER(SEARCH('[1]Lookup for use classification'!$D$1,C702)),ISNUMBER(SEARCH('[1]Lookup for use classification'!$E$1,C702))),'[1]Lookup for use classification'!$A$1,IF(ISNUMBER(SEARCH('[1]Lookup for use classification'!$B$2,C702)),'[1]Lookup for use classification'!$A$2,IF(ISNUMBER(SEARCH('[1]Lookup for use classification'!$B$3,C702)),'[1]Lookup for use classification'!$A$3,IF(OR(ISNUMBER(SEARCH('[1]Lookup for use classification'!$B$4,C702)),ISNUMBER(SEARCH('[1]Lookup for use classification'!$C$4,C702)),ISNUMBER(SEARCH('[1]Lookup for use classification'!$D$4,C702)),ISNUMBER(SEARCH('[1]Lookup for use classification'!$E$4,C702))),'[1]Lookup for use classification'!$A$4,IF(OR(ISNUMBER(SEARCH('[1]Lookup for use classification'!$B$5,C702)),ISNUMBER(SEARCH('[1]Lookup for use classification'!$C$5,C702)),ISNUMBER(SEARCH('[1]Lookup for use classification'!$D$5,C702))),'[1]Lookup for use classification'!$A$5,IF(OR(ISNUMBER(SEARCH('[1]Lookup for use classification'!$B$7,C702)),ISNUMBER(SEARCH('[1]Lookup for use classification'!$C$7,C702)),ISNUMBER(SEARCH('[1]Lookup for use classification'!$D$7,C702))),'[1]Lookup for use classification'!$A$7,IF(OR(ISNUMBER(SEARCH('[1]Lookup for use classification'!$B$9,C702)),ISNUMBER(SEARCH('[1]Lookup for use classification'!$C$9,C702)),ISNUMBER(SEARCH('[1]Lookup for use classification'!$D$9,C702)),ISNUMBER(SEARCH('[1]Lookup for use classification'!$E$9,C702)),ISNUMBER(SEARCH('[1]Lookup for use classification'!$F$9,C702)),ISNUMBER(SEARCH('[1]Lookup for use classification'!$G$9,C702)),ISNUMBER(SEARCH('[1]Lookup for use classification'!$H$9,C702)),ISNUMBER(SEARCH('[1]Lookup for use classification'!$I$9,C702)),ISNUMBER(SEARCH('[1]Lookup for use classification'!$J$9,C702)),ISNUMBER(SEARCH('[1]Lookup for use classification'!$K$9,C702))),'[1]Lookup for use classification'!$A$9,IF(OR(ISNUMBER(SEARCH('[1]Lookup for use classification'!$B$10,C702)),ISNUMBER(SEARCH('[1]Lookup for use classification'!$C$10,C702)),ISNUMBER(SEARCH('[1]Lookup for use classification'!$D$10,C702)),ISNUMBER(SEARCH('[1]Lookup for use classification'!$E$10,C702)),ISNUMBER(SEARCH('[1]Lookup for use classification'!$F$10,C702)),ISNUMBER(SEARCH('[1]Lookup for use classification'!$G$10,C702))),'[1]Lookup for use classification'!$A$10,IF(OR(ISNUMBER(SEARCH('[1]Lookup for use classification'!$B$11,C702)),ISNUMBER(SEARCH('[1]Lookup for use classification'!$C$11,C702))),'[1]Lookup for use classification'!$A$11,IF(OR(ISNUMBER(SEARCH('[1]Lookup for use classification'!$B$12,C702)),ISNUMBER(SEARCH('[1]Lookup for use classification'!$C$12,C702))),'[1]Lookup for use classification'!$A$12,IF(OR(ISNUMBER(SEARCH('[1]Lookup for use classification'!$B$13,C702)),ISNUMBER(SEARCH('[1]Lookup for use classification'!$C$13,C702)),ISNUMBER(SEARCH('[1]Lookup for use classification'!$D$13,C702)),,ISNUMBER(SEARCH('[1]Lookup for use classification'!$C$13,C702)),ISNUMBER(SEARCH('[1]Lookup for use classification'!$E$13,C702))),'[1]Lookup for use classification'!$A$13,IF(OR(ISNUMBER(SEARCH('[1]Lookup for use classification'!$B$14,C702)),ISNUMBER(SEARCH('[1]Lookup for use classification'!$C$14,C702))),'[1]Lookup for use classification'!$A$14,"Other"))))))))))))</f>
        <v>Other</v>
      </c>
      <c r="E702" s="169">
        <v>96</v>
      </c>
      <c r="F702" s="170"/>
      <c r="G702" s="170"/>
    </row>
    <row r="703" spans="1:12" hidden="1">
      <c r="A703" s="185" t="s">
        <v>850</v>
      </c>
      <c r="B703" s="167" t="s">
        <v>4456</v>
      </c>
      <c r="C703" s="168" t="s">
        <v>372</v>
      </c>
      <c r="D703" s="6" t="str">
        <f>IF(OR(ISNUMBER(SEARCH('[1]Lookup for use classification'!$B$1,C703)),ISNUMBER(SEARCH('[1]Lookup for use classification'!$C$1,C703)),ISNUMBER(SEARCH('[1]Lookup for use classification'!$D$1,C703)),ISNUMBER(SEARCH('[1]Lookup for use classification'!$E$1,C703))),'[1]Lookup for use classification'!$A$1,IF(ISNUMBER(SEARCH('[1]Lookup for use classification'!$B$2,C703)),'[1]Lookup for use classification'!$A$2,IF(ISNUMBER(SEARCH('[1]Lookup for use classification'!$B$3,C703)),'[1]Lookup for use classification'!$A$3,IF(OR(ISNUMBER(SEARCH('[1]Lookup for use classification'!$B$4,C703)),ISNUMBER(SEARCH('[1]Lookup for use classification'!$C$4,C703)),ISNUMBER(SEARCH('[1]Lookup for use classification'!$D$4,C703)),ISNUMBER(SEARCH('[1]Lookup for use classification'!$E$4,C703))),'[1]Lookup for use classification'!$A$4,IF(OR(ISNUMBER(SEARCH('[1]Lookup for use classification'!$B$5,C703)),ISNUMBER(SEARCH('[1]Lookup for use classification'!$C$5,C703)),ISNUMBER(SEARCH('[1]Lookup for use classification'!$D$5,C703))),'[1]Lookup for use classification'!$A$5,IF(OR(ISNUMBER(SEARCH('[1]Lookup for use classification'!$B$7,C703)),ISNUMBER(SEARCH('[1]Lookup for use classification'!$C$7,C703)),ISNUMBER(SEARCH('[1]Lookup for use classification'!$D$7,C703))),'[1]Lookup for use classification'!$A$7,IF(OR(ISNUMBER(SEARCH('[1]Lookup for use classification'!$B$9,C703)),ISNUMBER(SEARCH('[1]Lookup for use classification'!$C$9,C703)),ISNUMBER(SEARCH('[1]Lookup for use classification'!$D$9,C703)),ISNUMBER(SEARCH('[1]Lookup for use classification'!$E$9,C703)),ISNUMBER(SEARCH('[1]Lookup for use classification'!$F$9,C703)),ISNUMBER(SEARCH('[1]Lookup for use classification'!$G$9,C703)),ISNUMBER(SEARCH('[1]Lookup for use classification'!$H$9,C703)),ISNUMBER(SEARCH('[1]Lookup for use classification'!$I$9,C703)),ISNUMBER(SEARCH('[1]Lookup for use classification'!$J$9,C703)),ISNUMBER(SEARCH('[1]Lookup for use classification'!$K$9,C703))),'[1]Lookup for use classification'!$A$9,IF(OR(ISNUMBER(SEARCH('[1]Lookup for use classification'!$B$10,C703)),ISNUMBER(SEARCH('[1]Lookup for use classification'!$C$10,C703)),ISNUMBER(SEARCH('[1]Lookup for use classification'!$D$10,C703)),ISNUMBER(SEARCH('[1]Lookup for use classification'!$E$10,C703)),ISNUMBER(SEARCH('[1]Lookup for use classification'!$F$10,C703)),ISNUMBER(SEARCH('[1]Lookup for use classification'!$G$10,C703))),'[1]Lookup for use classification'!$A$10,IF(OR(ISNUMBER(SEARCH('[1]Lookup for use classification'!$B$11,C703)),ISNUMBER(SEARCH('[1]Lookup for use classification'!$C$11,C703))),'[1]Lookup for use classification'!$A$11,IF(OR(ISNUMBER(SEARCH('[1]Lookup for use classification'!$B$12,C703)),ISNUMBER(SEARCH('[1]Lookup for use classification'!$C$12,C703))),'[1]Lookup for use classification'!$A$12,IF(OR(ISNUMBER(SEARCH('[1]Lookup for use classification'!$B$13,C703)),ISNUMBER(SEARCH('[1]Lookup for use classification'!$C$13,C703)),ISNUMBER(SEARCH('[1]Lookup for use classification'!$D$13,C703)),,ISNUMBER(SEARCH('[1]Lookup for use classification'!$C$13,C703)),ISNUMBER(SEARCH('[1]Lookup for use classification'!$E$13,C703))),'[1]Lookup for use classification'!$A$13,IF(OR(ISNUMBER(SEARCH('[1]Lookup for use classification'!$B$14,C703)),ISNUMBER(SEARCH('[1]Lookup for use classification'!$C$14,C703))),'[1]Lookup for use classification'!$A$14,"Other"))))))))))))</f>
        <v>Other</v>
      </c>
      <c r="E703" s="169">
        <v>400</v>
      </c>
      <c r="F703" s="170"/>
      <c r="G703" s="170"/>
    </row>
    <row r="704" spans="1:12" hidden="1">
      <c r="A704" s="187" t="s">
        <v>850</v>
      </c>
      <c r="B704" s="167" t="s">
        <v>4456</v>
      </c>
      <c r="C704" s="168" t="s">
        <v>845</v>
      </c>
      <c r="D704" s="6" t="str">
        <f>IF(OR(ISNUMBER(SEARCH('[1]Lookup for use classification'!$B$1,C704)),ISNUMBER(SEARCH('[1]Lookup for use classification'!$C$1,C704)),ISNUMBER(SEARCH('[1]Lookup for use classification'!$D$1,C704)),ISNUMBER(SEARCH('[1]Lookup for use classification'!$E$1,C704))),'[1]Lookup for use classification'!$A$1,IF(ISNUMBER(SEARCH('[1]Lookup for use classification'!$B$2,C704)),'[1]Lookup for use classification'!$A$2,IF(ISNUMBER(SEARCH('[1]Lookup for use classification'!$B$3,C704)),'[1]Lookup for use classification'!$A$3,IF(OR(ISNUMBER(SEARCH('[1]Lookup for use classification'!$B$4,C704)),ISNUMBER(SEARCH('[1]Lookup for use classification'!$C$4,C704)),ISNUMBER(SEARCH('[1]Lookup for use classification'!$D$4,C704)),ISNUMBER(SEARCH('[1]Lookup for use classification'!$E$4,C704))),'[1]Lookup for use classification'!$A$4,IF(OR(ISNUMBER(SEARCH('[1]Lookup for use classification'!$B$5,C704)),ISNUMBER(SEARCH('[1]Lookup for use classification'!$C$5,C704)),ISNUMBER(SEARCH('[1]Lookup for use classification'!$D$5,C704))),'[1]Lookup for use classification'!$A$5,IF(OR(ISNUMBER(SEARCH('[1]Lookup for use classification'!$B$7,C704)),ISNUMBER(SEARCH('[1]Lookup for use classification'!$C$7,C704)),ISNUMBER(SEARCH('[1]Lookup for use classification'!$D$7,C704))),'[1]Lookup for use classification'!$A$7,IF(OR(ISNUMBER(SEARCH('[1]Lookup for use classification'!$B$9,C704)),ISNUMBER(SEARCH('[1]Lookup for use classification'!$C$9,C704)),ISNUMBER(SEARCH('[1]Lookup for use classification'!$D$9,C704)),ISNUMBER(SEARCH('[1]Lookup for use classification'!$E$9,C704)),ISNUMBER(SEARCH('[1]Lookup for use classification'!$F$9,C704)),ISNUMBER(SEARCH('[1]Lookup for use classification'!$G$9,C704)),ISNUMBER(SEARCH('[1]Lookup for use classification'!$H$9,C704)),ISNUMBER(SEARCH('[1]Lookup for use classification'!$I$9,C704)),ISNUMBER(SEARCH('[1]Lookup for use classification'!$J$9,C704)),ISNUMBER(SEARCH('[1]Lookup for use classification'!$K$9,C704))),'[1]Lookup for use classification'!$A$9,IF(OR(ISNUMBER(SEARCH('[1]Lookup for use classification'!$B$10,C704)),ISNUMBER(SEARCH('[1]Lookup for use classification'!$C$10,C704)),ISNUMBER(SEARCH('[1]Lookup for use classification'!$D$10,C704)),ISNUMBER(SEARCH('[1]Lookup for use classification'!$E$10,C704)),ISNUMBER(SEARCH('[1]Lookup for use classification'!$F$10,C704)),ISNUMBER(SEARCH('[1]Lookup for use classification'!$G$10,C704))),'[1]Lookup for use classification'!$A$10,IF(OR(ISNUMBER(SEARCH('[1]Lookup for use classification'!$B$11,C704)),ISNUMBER(SEARCH('[1]Lookup for use classification'!$C$11,C704))),'[1]Lookup for use classification'!$A$11,IF(OR(ISNUMBER(SEARCH('[1]Lookup for use classification'!$B$12,C704)),ISNUMBER(SEARCH('[1]Lookup for use classification'!$C$12,C704))),'[1]Lookup for use classification'!$A$12,IF(OR(ISNUMBER(SEARCH('[1]Lookup for use classification'!$B$13,C704)),ISNUMBER(SEARCH('[1]Lookup for use classification'!$C$13,C704)),ISNUMBER(SEARCH('[1]Lookup for use classification'!$D$13,C704)),,ISNUMBER(SEARCH('[1]Lookup for use classification'!$C$13,C704)),ISNUMBER(SEARCH('[1]Lookup for use classification'!$E$13,C704))),'[1]Lookup for use classification'!$A$13,IF(OR(ISNUMBER(SEARCH('[1]Lookup for use classification'!$B$14,C704)),ISNUMBER(SEARCH('[1]Lookup for use classification'!$C$14,C704))),'[1]Lookup for use classification'!$A$14,"Other"))))))))))))</f>
        <v>Other</v>
      </c>
      <c r="E704" s="169"/>
      <c r="F704" s="170"/>
      <c r="G704" s="170"/>
    </row>
    <row r="705" spans="1:18" hidden="1">
      <c r="A705" s="187" t="s">
        <v>850</v>
      </c>
      <c r="B705" s="167" t="s">
        <v>4456</v>
      </c>
      <c r="C705" s="168" t="s">
        <v>848</v>
      </c>
      <c r="D705" s="6" t="str">
        <f>IF(OR(ISNUMBER(SEARCH('[1]Lookup for use classification'!$B$1,C705)),ISNUMBER(SEARCH('[1]Lookup for use classification'!$C$1,C705)),ISNUMBER(SEARCH('[1]Lookup for use classification'!$D$1,C705)),ISNUMBER(SEARCH('[1]Lookup for use classification'!$E$1,C705))),'[1]Lookup for use classification'!$A$1,IF(ISNUMBER(SEARCH('[1]Lookup for use classification'!$B$2,C705)),'[1]Lookup for use classification'!$A$2,IF(ISNUMBER(SEARCH('[1]Lookup for use classification'!$B$3,C705)),'[1]Lookup for use classification'!$A$3,IF(OR(ISNUMBER(SEARCH('[1]Lookup for use classification'!$B$4,C705)),ISNUMBER(SEARCH('[1]Lookup for use classification'!$C$4,C705)),ISNUMBER(SEARCH('[1]Lookup for use classification'!$D$4,C705)),ISNUMBER(SEARCH('[1]Lookup for use classification'!$E$4,C705))),'[1]Lookup for use classification'!$A$4,IF(OR(ISNUMBER(SEARCH('[1]Lookup for use classification'!$B$5,C705)),ISNUMBER(SEARCH('[1]Lookup for use classification'!$C$5,C705)),ISNUMBER(SEARCH('[1]Lookup for use classification'!$D$5,C705))),'[1]Lookup for use classification'!$A$5,IF(OR(ISNUMBER(SEARCH('[1]Lookup for use classification'!$B$7,C705)),ISNUMBER(SEARCH('[1]Lookup for use classification'!$C$7,C705)),ISNUMBER(SEARCH('[1]Lookup for use classification'!$D$7,C705))),'[1]Lookup for use classification'!$A$7,IF(OR(ISNUMBER(SEARCH('[1]Lookup for use classification'!$B$9,C705)),ISNUMBER(SEARCH('[1]Lookup for use classification'!$C$9,C705)),ISNUMBER(SEARCH('[1]Lookup for use classification'!$D$9,C705)),ISNUMBER(SEARCH('[1]Lookup for use classification'!$E$9,C705)),ISNUMBER(SEARCH('[1]Lookup for use classification'!$F$9,C705)),ISNUMBER(SEARCH('[1]Lookup for use classification'!$G$9,C705)),ISNUMBER(SEARCH('[1]Lookup for use classification'!$H$9,C705)),ISNUMBER(SEARCH('[1]Lookup for use classification'!$I$9,C705)),ISNUMBER(SEARCH('[1]Lookup for use classification'!$J$9,C705)),ISNUMBER(SEARCH('[1]Lookup for use classification'!$K$9,C705))),'[1]Lookup for use classification'!$A$9,IF(OR(ISNUMBER(SEARCH('[1]Lookup for use classification'!$B$10,C705)),ISNUMBER(SEARCH('[1]Lookup for use classification'!$C$10,C705)),ISNUMBER(SEARCH('[1]Lookup for use classification'!$D$10,C705)),ISNUMBER(SEARCH('[1]Lookup for use classification'!$E$10,C705)),ISNUMBER(SEARCH('[1]Lookup for use classification'!$F$10,C705)),ISNUMBER(SEARCH('[1]Lookup for use classification'!$G$10,C705))),'[1]Lookup for use classification'!$A$10,IF(OR(ISNUMBER(SEARCH('[1]Lookup for use classification'!$B$11,C705)),ISNUMBER(SEARCH('[1]Lookup for use classification'!$C$11,C705))),'[1]Lookup for use classification'!$A$11,IF(OR(ISNUMBER(SEARCH('[1]Lookup for use classification'!$B$12,C705)),ISNUMBER(SEARCH('[1]Lookup for use classification'!$C$12,C705))),'[1]Lookup for use classification'!$A$12,IF(OR(ISNUMBER(SEARCH('[1]Lookup for use classification'!$B$13,C705)),ISNUMBER(SEARCH('[1]Lookup for use classification'!$C$13,C705)),ISNUMBER(SEARCH('[1]Lookup for use classification'!$D$13,C705)),,ISNUMBER(SEARCH('[1]Lookup for use classification'!$C$13,C705)),ISNUMBER(SEARCH('[1]Lookup for use classification'!$E$13,C705))),'[1]Lookup for use classification'!$A$13,IF(OR(ISNUMBER(SEARCH('[1]Lookup for use classification'!$B$14,C705)),ISNUMBER(SEARCH('[1]Lookup for use classification'!$C$14,C705))),'[1]Lookup for use classification'!$A$14,"Other"))))))))))))</f>
        <v>Other</v>
      </c>
      <c r="E705" s="169"/>
      <c r="F705" s="170"/>
      <c r="G705" s="170"/>
    </row>
    <row r="706" spans="1:18" hidden="1">
      <c r="A706" s="187" t="s">
        <v>850</v>
      </c>
      <c r="B706" s="167" t="s">
        <v>4456</v>
      </c>
      <c r="C706" s="168" t="s">
        <v>286</v>
      </c>
      <c r="D706" s="6" t="str">
        <f>IF(OR(ISNUMBER(SEARCH('[1]Lookup for use classification'!$B$1,C706)),ISNUMBER(SEARCH('[1]Lookup for use classification'!$C$1,C706)),ISNUMBER(SEARCH('[1]Lookup for use classification'!$D$1,C706)),ISNUMBER(SEARCH('[1]Lookup for use classification'!$E$1,C706))),'[1]Lookup for use classification'!$A$1,IF(ISNUMBER(SEARCH('[1]Lookup for use classification'!$B$2,C706)),'[1]Lookup for use classification'!$A$2,IF(ISNUMBER(SEARCH('[1]Lookup for use classification'!$B$3,C706)),'[1]Lookup for use classification'!$A$3,IF(OR(ISNUMBER(SEARCH('[1]Lookup for use classification'!$B$4,C706)),ISNUMBER(SEARCH('[1]Lookup for use classification'!$C$4,C706)),ISNUMBER(SEARCH('[1]Lookup for use classification'!$D$4,C706)),ISNUMBER(SEARCH('[1]Lookup for use classification'!$E$4,C706))),'[1]Lookup for use classification'!$A$4,IF(OR(ISNUMBER(SEARCH('[1]Lookup for use classification'!$B$5,C706)),ISNUMBER(SEARCH('[1]Lookup for use classification'!$C$5,C706)),ISNUMBER(SEARCH('[1]Lookup for use classification'!$D$5,C706))),'[1]Lookup for use classification'!$A$5,IF(OR(ISNUMBER(SEARCH('[1]Lookup for use classification'!$B$7,C706)),ISNUMBER(SEARCH('[1]Lookup for use classification'!$C$7,C706)),ISNUMBER(SEARCH('[1]Lookup for use classification'!$D$7,C706))),'[1]Lookup for use classification'!$A$7,IF(OR(ISNUMBER(SEARCH('[1]Lookup for use classification'!$B$9,C706)),ISNUMBER(SEARCH('[1]Lookup for use classification'!$C$9,C706)),ISNUMBER(SEARCH('[1]Lookup for use classification'!$D$9,C706)),ISNUMBER(SEARCH('[1]Lookup for use classification'!$E$9,C706)),ISNUMBER(SEARCH('[1]Lookup for use classification'!$F$9,C706)),ISNUMBER(SEARCH('[1]Lookup for use classification'!$G$9,C706)),ISNUMBER(SEARCH('[1]Lookup for use classification'!$H$9,C706)),ISNUMBER(SEARCH('[1]Lookup for use classification'!$I$9,C706)),ISNUMBER(SEARCH('[1]Lookup for use classification'!$J$9,C706)),ISNUMBER(SEARCH('[1]Lookup for use classification'!$K$9,C706))),'[1]Lookup for use classification'!$A$9,IF(OR(ISNUMBER(SEARCH('[1]Lookup for use classification'!$B$10,C706)),ISNUMBER(SEARCH('[1]Lookup for use classification'!$C$10,C706)),ISNUMBER(SEARCH('[1]Lookup for use classification'!$D$10,C706)),ISNUMBER(SEARCH('[1]Lookup for use classification'!$E$10,C706)),ISNUMBER(SEARCH('[1]Lookup for use classification'!$F$10,C706)),ISNUMBER(SEARCH('[1]Lookup for use classification'!$G$10,C706))),'[1]Lookup for use classification'!$A$10,IF(OR(ISNUMBER(SEARCH('[1]Lookup for use classification'!$B$11,C706)),ISNUMBER(SEARCH('[1]Lookup for use classification'!$C$11,C706))),'[1]Lookup for use classification'!$A$11,IF(OR(ISNUMBER(SEARCH('[1]Lookup for use classification'!$B$12,C706)),ISNUMBER(SEARCH('[1]Lookup for use classification'!$C$12,C706))),'[1]Lookup for use classification'!$A$12,IF(OR(ISNUMBER(SEARCH('[1]Lookup for use classification'!$B$13,C706)),ISNUMBER(SEARCH('[1]Lookup for use classification'!$C$13,C706)),ISNUMBER(SEARCH('[1]Lookup for use classification'!$D$13,C706)),,ISNUMBER(SEARCH('[1]Lookup for use classification'!$C$13,C706)),ISNUMBER(SEARCH('[1]Lookup for use classification'!$E$13,C706))),'[1]Lookup for use classification'!$A$13,IF(OR(ISNUMBER(SEARCH('[1]Lookup for use classification'!$B$14,C706)),ISNUMBER(SEARCH('[1]Lookup for use classification'!$C$14,C706))),'[1]Lookup for use classification'!$A$14,"Other"))))))))))))</f>
        <v>Public Assembly</v>
      </c>
      <c r="E706" s="169">
        <v>2905</v>
      </c>
      <c r="F706" s="170"/>
      <c r="G706" s="170"/>
    </row>
    <row r="707" spans="1:18" hidden="1">
      <c r="A707" s="187" t="s">
        <v>850</v>
      </c>
      <c r="B707" s="167" t="s">
        <v>4456</v>
      </c>
      <c r="C707" s="168" t="s">
        <v>473</v>
      </c>
      <c r="D707" s="6" t="str">
        <f>IF(OR(ISNUMBER(SEARCH('[1]Lookup for use classification'!$B$1,C707)),ISNUMBER(SEARCH('[1]Lookup for use classification'!$C$1,C707)),ISNUMBER(SEARCH('[1]Lookup for use classification'!$D$1,C707)),ISNUMBER(SEARCH('[1]Lookup for use classification'!$E$1,C707))),'[1]Lookup for use classification'!$A$1,IF(ISNUMBER(SEARCH('[1]Lookup for use classification'!$B$2,C707)),'[1]Lookup for use classification'!$A$2,IF(ISNUMBER(SEARCH('[1]Lookup for use classification'!$B$3,C707)),'[1]Lookup for use classification'!$A$3,IF(OR(ISNUMBER(SEARCH('[1]Lookup for use classification'!$B$4,C707)),ISNUMBER(SEARCH('[1]Lookup for use classification'!$C$4,C707)),ISNUMBER(SEARCH('[1]Lookup for use classification'!$D$4,C707)),ISNUMBER(SEARCH('[1]Lookup for use classification'!$E$4,C707))),'[1]Lookup for use classification'!$A$4,IF(OR(ISNUMBER(SEARCH('[1]Lookup for use classification'!$B$5,C707)),ISNUMBER(SEARCH('[1]Lookup for use classification'!$C$5,C707)),ISNUMBER(SEARCH('[1]Lookup for use classification'!$D$5,C707))),'[1]Lookup for use classification'!$A$5,IF(OR(ISNUMBER(SEARCH('[1]Lookup for use classification'!$B$7,C707)),ISNUMBER(SEARCH('[1]Lookup for use classification'!$C$7,C707)),ISNUMBER(SEARCH('[1]Lookup for use classification'!$D$7,C707))),'[1]Lookup for use classification'!$A$7,IF(OR(ISNUMBER(SEARCH('[1]Lookup for use classification'!$B$9,C707)),ISNUMBER(SEARCH('[1]Lookup for use classification'!$C$9,C707)),ISNUMBER(SEARCH('[1]Lookup for use classification'!$D$9,C707)),ISNUMBER(SEARCH('[1]Lookup for use classification'!$E$9,C707)),ISNUMBER(SEARCH('[1]Lookup for use classification'!$F$9,C707)),ISNUMBER(SEARCH('[1]Lookup for use classification'!$G$9,C707)),ISNUMBER(SEARCH('[1]Lookup for use classification'!$H$9,C707)),ISNUMBER(SEARCH('[1]Lookup for use classification'!$I$9,C707)),ISNUMBER(SEARCH('[1]Lookup for use classification'!$J$9,C707)),ISNUMBER(SEARCH('[1]Lookup for use classification'!$K$9,C707))),'[1]Lookup for use classification'!$A$9,IF(OR(ISNUMBER(SEARCH('[1]Lookup for use classification'!$B$10,C707)),ISNUMBER(SEARCH('[1]Lookup for use classification'!$C$10,C707)),ISNUMBER(SEARCH('[1]Lookup for use classification'!$D$10,C707)),ISNUMBER(SEARCH('[1]Lookup for use classification'!$E$10,C707)),ISNUMBER(SEARCH('[1]Lookup for use classification'!$F$10,C707)),ISNUMBER(SEARCH('[1]Lookup for use classification'!$G$10,C707))),'[1]Lookup for use classification'!$A$10,IF(OR(ISNUMBER(SEARCH('[1]Lookup for use classification'!$B$11,C707)),ISNUMBER(SEARCH('[1]Lookup for use classification'!$C$11,C707))),'[1]Lookup for use classification'!$A$11,IF(OR(ISNUMBER(SEARCH('[1]Lookup for use classification'!$B$12,C707)),ISNUMBER(SEARCH('[1]Lookup for use classification'!$C$12,C707))),'[1]Lookup for use classification'!$A$12,IF(OR(ISNUMBER(SEARCH('[1]Lookup for use classification'!$B$13,C707)),ISNUMBER(SEARCH('[1]Lookup for use classification'!$C$13,C707)),ISNUMBER(SEARCH('[1]Lookup for use classification'!$D$13,C707)),,ISNUMBER(SEARCH('[1]Lookup for use classification'!$C$13,C707)),ISNUMBER(SEARCH('[1]Lookup for use classification'!$E$13,C707))),'[1]Lookup for use classification'!$A$13,IF(OR(ISNUMBER(SEARCH('[1]Lookup for use classification'!$B$14,C707)),ISNUMBER(SEARCH('[1]Lookup for use classification'!$C$14,C707))),'[1]Lookup for use classification'!$A$14,"Other"))))))))))))</f>
        <v>Public Assembly</v>
      </c>
      <c r="E707" s="169"/>
      <c r="F707" s="170"/>
      <c r="G707" s="170"/>
    </row>
    <row r="708" spans="1:18" hidden="1">
      <c r="A708" s="187" t="s">
        <v>850</v>
      </c>
      <c r="B708" s="167" t="s">
        <v>4456</v>
      </c>
      <c r="C708" s="168" t="s">
        <v>849</v>
      </c>
      <c r="D708" s="6" t="str">
        <f>IF(OR(ISNUMBER(SEARCH('[1]Lookup for use classification'!$B$1,C708)),ISNUMBER(SEARCH('[1]Lookup for use classification'!$C$1,C708)),ISNUMBER(SEARCH('[1]Lookup for use classification'!$D$1,C708)),ISNUMBER(SEARCH('[1]Lookup for use classification'!$E$1,C708))),'[1]Lookup for use classification'!$A$1,IF(ISNUMBER(SEARCH('[1]Lookup for use classification'!$B$2,C708)),'[1]Lookup for use classification'!$A$2,IF(ISNUMBER(SEARCH('[1]Lookup for use classification'!$B$3,C708)),'[1]Lookup for use classification'!$A$3,IF(OR(ISNUMBER(SEARCH('[1]Lookup for use classification'!$B$4,C708)),ISNUMBER(SEARCH('[1]Lookup for use classification'!$C$4,C708)),ISNUMBER(SEARCH('[1]Lookup for use classification'!$D$4,C708)),ISNUMBER(SEARCH('[1]Lookup for use classification'!$E$4,C708))),'[1]Lookup for use classification'!$A$4,IF(OR(ISNUMBER(SEARCH('[1]Lookup for use classification'!$B$5,C708)),ISNUMBER(SEARCH('[1]Lookup for use classification'!$C$5,C708)),ISNUMBER(SEARCH('[1]Lookup for use classification'!$D$5,C708))),'[1]Lookup for use classification'!$A$5,IF(OR(ISNUMBER(SEARCH('[1]Lookup for use classification'!$B$7,C708)),ISNUMBER(SEARCH('[1]Lookup for use classification'!$C$7,C708)),ISNUMBER(SEARCH('[1]Lookup for use classification'!$D$7,C708))),'[1]Lookup for use classification'!$A$7,IF(OR(ISNUMBER(SEARCH('[1]Lookup for use classification'!$B$9,C708)),ISNUMBER(SEARCH('[1]Lookup for use classification'!$C$9,C708)),ISNUMBER(SEARCH('[1]Lookup for use classification'!$D$9,C708)),ISNUMBER(SEARCH('[1]Lookup for use classification'!$E$9,C708)),ISNUMBER(SEARCH('[1]Lookup for use classification'!$F$9,C708)),ISNUMBER(SEARCH('[1]Lookup for use classification'!$G$9,C708)),ISNUMBER(SEARCH('[1]Lookup for use classification'!$H$9,C708)),ISNUMBER(SEARCH('[1]Lookup for use classification'!$I$9,C708)),ISNUMBER(SEARCH('[1]Lookup for use classification'!$J$9,C708)),ISNUMBER(SEARCH('[1]Lookup for use classification'!$K$9,C708))),'[1]Lookup for use classification'!$A$9,IF(OR(ISNUMBER(SEARCH('[1]Lookup for use classification'!$B$10,C708)),ISNUMBER(SEARCH('[1]Lookup for use classification'!$C$10,C708)),ISNUMBER(SEARCH('[1]Lookup for use classification'!$D$10,C708)),ISNUMBER(SEARCH('[1]Lookup for use classification'!$E$10,C708)),ISNUMBER(SEARCH('[1]Lookup for use classification'!$F$10,C708)),ISNUMBER(SEARCH('[1]Lookup for use classification'!$G$10,C708))),'[1]Lookup for use classification'!$A$10,IF(OR(ISNUMBER(SEARCH('[1]Lookup for use classification'!$B$11,C708)),ISNUMBER(SEARCH('[1]Lookup for use classification'!$C$11,C708))),'[1]Lookup for use classification'!$A$11,IF(OR(ISNUMBER(SEARCH('[1]Lookup for use classification'!$B$12,C708)),ISNUMBER(SEARCH('[1]Lookup for use classification'!$C$12,C708))),'[1]Lookup for use classification'!$A$12,IF(OR(ISNUMBER(SEARCH('[1]Lookup for use classification'!$B$13,C708)),ISNUMBER(SEARCH('[1]Lookup for use classification'!$C$13,C708)),ISNUMBER(SEARCH('[1]Lookup for use classification'!$D$13,C708)),,ISNUMBER(SEARCH('[1]Lookup for use classification'!$C$13,C708)),ISNUMBER(SEARCH('[1]Lookup for use classification'!$E$13,C708))),'[1]Lookup for use classification'!$A$13,IF(OR(ISNUMBER(SEARCH('[1]Lookup for use classification'!$B$14,C708)),ISNUMBER(SEARCH('[1]Lookup for use classification'!$C$14,C708))),'[1]Lookup for use classification'!$A$14,"Other"))))))))))))</f>
        <v>Public Assembly</v>
      </c>
      <c r="E708" s="169"/>
      <c r="F708" s="170"/>
      <c r="G708" s="170"/>
    </row>
    <row r="709" spans="1:18" hidden="1">
      <c r="A709" s="187" t="s">
        <v>850</v>
      </c>
      <c r="B709" s="167" t="s">
        <v>4456</v>
      </c>
      <c r="C709" s="168" t="s">
        <v>844</v>
      </c>
      <c r="D709" s="6" t="str">
        <f>IF(OR(ISNUMBER(SEARCH('[1]Lookup for use classification'!$B$1,C709)),ISNUMBER(SEARCH('[1]Lookup for use classification'!$C$1,C709)),ISNUMBER(SEARCH('[1]Lookup for use classification'!$D$1,C709)),ISNUMBER(SEARCH('[1]Lookup for use classification'!$E$1,C709))),'[1]Lookup for use classification'!$A$1,IF(ISNUMBER(SEARCH('[1]Lookup for use classification'!$B$2,C709)),'[1]Lookup for use classification'!$A$2,IF(ISNUMBER(SEARCH('[1]Lookup for use classification'!$B$3,C709)),'[1]Lookup for use classification'!$A$3,IF(OR(ISNUMBER(SEARCH('[1]Lookup for use classification'!$B$4,C709)),ISNUMBER(SEARCH('[1]Lookup for use classification'!$C$4,C709)),ISNUMBER(SEARCH('[1]Lookup for use classification'!$D$4,C709)),ISNUMBER(SEARCH('[1]Lookup for use classification'!$E$4,C709))),'[1]Lookup for use classification'!$A$4,IF(OR(ISNUMBER(SEARCH('[1]Lookup for use classification'!$B$5,C709)),ISNUMBER(SEARCH('[1]Lookup for use classification'!$C$5,C709)),ISNUMBER(SEARCH('[1]Lookup for use classification'!$D$5,C709))),'[1]Lookup for use classification'!$A$5,IF(OR(ISNUMBER(SEARCH('[1]Lookup for use classification'!$B$7,C709)),ISNUMBER(SEARCH('[1]Lookup for use classification'!$C$7,C709)),ISNUMBER(SEARCH('[1]Lookup for use classification'!$D$7,C709))),'[1]Lookup for use classification'!$A$7,IF(OR(ISNUMBER(SEARCH('[1]Lookup for use classification'!$B$9,C709)),ISNUMBER(SEARCH('[1]Lookup for use classification'!$C$9,C709)),ISNUMBER(SEARCH('[1]Lookup for use classification'!$D$9,C709)),ISNUMBER(SEARCH('[1]Lookup for use classification'!$E$9,C709)),ISNUMBER(SEARCH('[1]Lookup for use classification'!$F$9,C709)),ISNUMBER(SEARCH('[1]Lookup for use classification'!$G$9,C709)),ISNUMBER(SEARCH('[1]Lookup for use classification'!$H$9,C709)),ISNUMBER(SEARCH('[1]Lookup for use classification'!$I$9,C709)),ISNUMBER(SEARCH('[1]Lookup for use classification'!$J$9,C709)),ISNUMBER(SEARCH('[1]Lookup for use classification'!$K$9,C709))),'[1]Lookup for use classification'!$A$9,IF(OR(ISNUMBER(SEARCH('[1]Lookup for use classification'!$B$10,C709)),ISNUMBER(SEARCH('[1]Lookup for use classification'!$C$10,C709)),ISNUMBER(SEARCH('[1]Lookup for use classification'!$D$10,C709)),ISNUMBER(SEARCH('[1]Lookup for use classification'!$E$10,C709)),ISNUMBER(SEARCH('[1]Lookup for use classification'!$F$10,C709)),ISNUMBER(SEARCH('[1]Lookup for use classification'!$G$10,C709))),'[1]Lookup for use classification'!$A$10,IF(OR(ISNUMBER(SEARCH('[1]Lookup for use classification'!$B$11,C709)),ISNUMBER(SEARCH('[1]Lookup for use classification'!$C$11,C709))),'[1]Lookup for use classification'!$A$11,IF(OR(ISNUMBER(SEARCH('[1]Lookup for use classification'!$B$12,C709)),ISNUMBER(SEARCH('[1]Lookup for use classification'!$C$12,C709))),'[1]Lookup for use classification'!$A$12,IF(OR(ISNUMBER(SEARCH('[1]Lookup for use classification'!$B$13,C709)),ISNUMBER(SEARCH('[1]Lookup for use classification'!$C$13,C709)),ISNUMBER(SEARCH('[1]Lookup for use classification'!$D$13,C709)),,ISNUMBER(SEARCH('[1]Lookup for use classification'!$C$13,C709)),ISNUMBER(SEARCH('[1]Lookup for use classification'!$E$13,C709))),'[1]Lookup for use classification'!$A$13,IF(OR(ISNUMBER(SEARCH('[1]Lookup for use classification'!$B$14,C709)),ISNUMBER(SEARCH('[1]Lookup for use classification'!$C$14,C709))),'[1]Lookup for use classification'!$A$14,"Other"))))))))))))</f>
        <v>Retail - Other</v>
      </c>
      <c r="E709" s="169"/>
      <c r="F709" s="170"/>
      <c r="G709" s="170"/>
    </row>
    <row r="710" spans="1:18" hidden="1">
      <c r="A710" s="138" t="s">
        <v>850</v>
      </c>
      <c r="B710" s="8" t="str">
        <f>IF(ISNA(VLOOKUP(CONCATENATE(A710,C710),EUS!$B$2:$B$1939,1,FALSE)),"","End Use Study")</f>
        <v>End Use Study</v>
      </c>
      <c r="C710" s="8" t="s">
        <v>2014</v>
      </c>
      <c r="D710" s="165" t="s">
        <v>1980</v>
      </c>
      <c r="E710" s="9">
        <v>400</v>
      </c>
      <c r="F710" s="9"/>
      <c r="G710" s="9"/>
      <c r="H710" s="164"/>
      <c r="I710" s="164"/>
      <c r="J710" s="7"/>
      <c r="L710" s="6"/>
    </row>
    <row r="711" spans="1:18" hidden="1">
      <c r="A711" s="138" t="s">
        <v>850</v>
      </c>
      <c r="B711" s="8" t="str">
        <f>IF(ISNA(VLOOKUP(CONCATENATE(A711,C711),EUS!$B$2:$B$1939,1,FALSE)),"","End Use Study")</f>
        <v>End Use Study</v>
      </c>
      <c r="C711" s="8" t="s">
        <v>2015</v>
      </c>
      <c r="D711" s="165" t="s">
        <v>1980</v>
      </c>
      <c r="E711" s="9">
        <v>1040</v>
      </c>
      <c r="F711" s="9"/>
      <c r="G711" s="9"/>
      <c r="H711" s="164"/>
      <c r="I711" s="164"/>
      <c r="J711" s="7"/>
      <c r="L711" s="6"/>
    </row>
    <row r="712" spans="1:18" hidden="1">
      <c r="A712" s="138" t="s">
        <v>850</v>
      </c>
      <c r="B712" s="8" t="str">
        <f>IF(ISNA(VLOOKUP(CONCATENATE(A712,C712),EUS!$B$2:$B$1939,1,FALSE)),"","End Use Study")</f>
        <v>End Use Study</v>
      </c>
      <c r="C712" s="8" t="s">
        <v>309</v>
      </c>
      <c r="D712" s="165" t="s">
        <v>1980</v>
      </c>
      <c r="E712" s="9">
        <v>1296</v>
      </c>
      <c r="F712" s="9"/>
      <c r="G712" s="9"/>
      <c r="H712" s="164"/>
      <c r="I712" s="164"/>
      <c r="J712" s="7"/>
      <c r="L712" s="6"/>
    </row>
    <row r="713" spans="1:18" hidden="1">
      <c r="A713" s="187" t="s">
        <v>850</v>
      </c>
      <c r="B713" s="167" t="s">
        <v>4456</v>
      </c>
      <c r="C713" s="168" t="s">
        <v>846</v>
      </c>
      <c r="D713" s="6" t="str">
        <f>IF(OR(ISNUMBER(SEARCH('[1]Lookup for use classification'!$B$1,C713)),ISNUMBER(SEARCH('[1]Lookup for use classification'!$C$1,C713)),ISNUMBER(SEARCH('[1]Lookup for use classification'!$D$1,C713)),ISNUMBER(SEARCH('[1]Lookup for use classification'!$E$1,C713))),'[1]Lookup for use classification'!$A$1,IF(ISNUMBER(SEARCH('[1]Lookup for use classification'!$B$2,C713)),'[1]Lookup for use classification'!$A$2,IF(ISNUMBER(SEARCH('[1]Lookup for use classification'!$B$3,C713)),'[1]Lookup for use classification'!$A$3,IF(OR(ISNUMBER(SEARCH('[1]Lookup for use classification'!$B$4,C713)),ISNUMBER(SEARCH('[1]Lookup for use classification'!$C$4,C713)),ISNUMBER(SEARCH('[1]Lookup for use classification'!$D$4,C713)),ISNUMBER(SEARCH('[1]Lookup for use classification'!$E$4,C713))),'[1]Lookup for use classification'!$A$4,IF(OR(ISNUMBER(SEARCH('[1]Lookup for use classification'!$B$5,C713)),ISNUMBER(SEARCH('[1]Lookup for use classification'!$C$5,C713)),ISNUMBER(SEARCH('[1]Lookup for use classification'!$D$5,C713))),'[1]Lookup for use classification'!$A$5,IF(OR(ISNUMBER(SEARCH('[1]Lookup for use classification'!$B$7,C713)),ISNUMBER(SEARCH('[1]Lookup for use classification'!$C$7,C713)),ISNUMBER(SEARCH('[1]Lookup for use classification'!$D$7,C713))),'[1]Lookup for use classification'!$A$7,IF(OR(ISNUMBER(SEARCH('[1]Lookup for use classification'!$B$9,C713)),ISNUMBER(SEARCH('[1]Lookup for use classification'!$C$9,C713)),ISNUMBER(SEARCH('[1]Lookup for use classification'!$D$9,C713)),ISNUMBER(SEARCH('[1]Lookup for use classification'!$E$9,C713)),ISNUMBER(SEARCH('[1]Lookup for use classification'!$F$9,C713)),ISNUMBER(SEARCH('[1]Lookup for use classification'!$G$9,C713)),ISNUMBER(SEARCH('[1]Lookup for use classification'!$H$9,C713)),ISNUMBER(SEARCH('[1]Lookup for use classification'!$I$9,C713)),ISNUMBER(SEARCH('[1]Lookup for use classification'!$J$9,C713)),ISNUMBER(SEARCH('[1]Lookup for use classification'!$K$9,C713))),'[1]Lookup for use classification'!$A$9,IF(OR(ISNUMBER(SEARCH('[1]Lookup for use classification'!$B$10,C713)),ISNUMBER(SEARCH('[1]Lookup for use classification'!$C$10,C713)),ISNUMBER(SEARCH('[1]Lookup for use classification'!$D$10,C713)),ISNUMBER(SEARCH('[1]Lookup for use classification'!$E$10,C713)),ISNUMBER(SEARCH('[1]Lookup for use classification'!$F$10,C713)),ISNUMBER(SEARCH('[1]Lookup for use classification'!$G$10,C713))),'[1]Lookup for use classification'!$A$10,IF(OR(ISNUMBER(SEARCH('[1]Lookup for use classification'!$B$11,C713)),ISNUMBER(SEARCH('[1]Lookup for use classification'!$C$11,C713))),'[1]Lookup for use classification'!$A$11,IF(OR(ISNUMBER(SEARCH('[1]Lookup for use classification'!$B$12,C713)),ISNUMBER(SEARCH('[1]Lookup for use classification'!$C$12,C713))),'[1]Lookup for use classification'!$A$12,IF(OR(ISNUMBER(SEARCH('[1]Lookup for use classification'!$B$13,C713)),ISNUMBER(SEARCH('[1]Lookup for use classification'!$C$13,C713)),ISNUMBER(SEARCH('[1]Lookup for use classification'!$D$13,C713)),,ISNUMBER(SEARCH('[1]Lookup for use classification'!$C$13,C713)),ISNUMBER(SEARCH('[1]Lookup for use classification'!$E$13,C713))),'[1]Lookup for use classification'!$A$13,IF(OR(ISNUMBER(SEARCH('[1]Lookup for use classification'!$B$14,C713)),ISNUMBER(SEARCH('[1]Lookup for use classification'!$C$14,C713))),'[1]Lookup for use classification'!$A$14,"Other"))))))))))))</f>
        <v>Warehousing</v>
      </c>
      <c r="E713" s="169">
        <v>1656</v>
      </c>
      <c r="F713" s="170"/>
      <c r="G713" s="170"/>
    </row>
    <row r="714" spans="1:18" hidden="1">
      <c r="A714" s="187" t="s">
        <v>850</v>
      </c>
      <c r="B714" s="167" t="s">
        <v>4456</v>
      </c>
      <c r="C714" s="168" t="s">
        <v>64</v>
      </c>
      <c r="D714" s="6" t="str">
        <f>IF(OR(ISNUMBER(SEARCH('[1]Lookup for use classification'!$B$1,C714)),ISNUMBER(SEARCH('[1]Lookup for use classification'!$C$1,C714)),ISNUMBER(SEARCH('[1]Lookup for use classification'!$D$1,C714)),ISNUMBER(SEARCH('[1]Lookup for use classification'!$E$1,C714))),'[1]Lookup for use classification'!$A$1,IF(ISNUMBER(SEARCH('[1]Lookup for use classification'!$B$2,C714)),'[1]Lookup for use classification'!$A$2,IF(ISNUMBER(SEARCH('[1]Lookup for use classification'!$B$3,C714)),'[1]Lookup for use classification'!$A$3,IF(OR(ISNUMBER(SEARCH('[1]Lookup for use classification'!$B$4,C714)),ISNUMBER(SEARCH('[1]Lookup for use classification'!$C$4,C714)),ISNUMBER(SEARCH('[1]Lookup for use classification'!$D$4,C714)),ISNUMBER(SEARCH('[1]Lookup for use classification'!$E$4,C714))),'[1]Lookup for use classification'!$A$4,IF(OR(ISNUMBER(SEARCH('[1]Lookup for use classification'!$B$5,C714)),ISNUMBER(SEARCH('[1]Lookup for use classification'!$C$5,C714)),ISNUMBER(SEARCH('[1]Lookup for use classification'!$D$5,C714))),'[1]Lookup for use classification'!$A$5,IF(OR(ISNUMBER(SEARCH('[1]Lookup for use classification'!$B$7,C714)),ISNUMBER(SEARCH('[1]Lookup for use classification'!$C$7,C714)),ISNUMBER(SEARCH('[1]Lookup for use classification'!$D$7,C714))),'[1]Lookup for use classification'!$A$7,IF(OR(ISNUMBER(SEARCH('[1]Lookup for use classification'!$B$9,C714)),ISNUMBER(SEARCH('[1]Lookup for use classification'!$C$9,C714)),ISNUMBER(SEARCH('[1]Lookup for use classification'!$D$9,C714)),ISNUMBER(SEARCH('[1]Lookup for use classification'!$E$9,C714)),ISNUMBER(SEARCH('[1]Lookup for use classification'!$F$9,C714)),ISNUMBER(SEARCH('[1]Lookup for use classification'!$G$9,C714)),ISNUMBER(SEARCH('[1]Lookup for use classification'!$H$9,C714)),ISNUMBER(SEARCH('[1]Lookup for use classification'!$I$9,C714)),ISNUMBER(SEARCH('[1]Lookup for use classification'!$J$9,C714)),ISNUMBER(SEARCH('[1]Lookup for use classification'!$K$9,C714))),'[1]Lookup for use classification'!$A$9,IF(OR(ISNUMBER(SEARCH('[1]Lookup for use classification'!$B$10,C714)),ISNUMBER(SEARCH('[1]Lookup for use classification'!$C$10,C714)),ISNUMBER(SEARCH('[1]Lookup for use classification'!$D$10,C714)),ISNUMBER(SEARCH('[1]Lookup for use classification'!$E$10,C714)),ISNUMBER(SEARCH('[1]Lookup for use classification'!$F$10,C714)),ISNUMBER(SEARCH('[1]Lookup for use classification'!$G$10,C714))),'[1]Lookup for use classification'!$A$10,IF(OR(ISNUMBER(SEARCH('[1]Lookup for use classification'!$B$11,C714)),ISNUMBER(SEARCH('[1]Lookup for use classification'!$C$11,C714))),'[1]Lookup for use classification'!$A$11,IF(OR(ISNUMBER(SEARCH('[1]Lookup for use classification'!$B$12,C714)),ISNUMBER(SEARCH('[1]Lookup for use classification'!$C$12,C714))),'[1]Lookup for use classification'!$A$12,IF(OR(ISNUMBER(SEARCH('[1]Lookup for use classification'!$B$13,C714)),ISNUMBER(SEARCH('[1]Lookup for use classification'!$C$13,C714)),ISNUMBER(SEARCH('[1]Lookup for use classification'!$D$13,C714)),,ISNUMBER(SEARCH('[1]Lookup for use classification'!$C$13,C714)),ISNUMBER(SEARCH('[1]Lookup for use classification'!$E$13,C714))),'[1]Lookup for use classification'!$A$13,IF(OR(ISNUMBER(SEARCH('[1]Lookup for use classification'!$B$14,C714)),ISNUMBER(SEARCH('[1]Lookup for use classification'!$C$14,C714))),'[1]Lookup for use classification'!$A$14,"Other"))))))))))))</f>
        <v>Water &amp; Sewer</v>
      </c>
      <c r="E714" s="169"/>
      <c r="F714" s="170"/>
      <c r="G714" s="170"/>
    </row>
    <row r="715" spans="1:18" hidden="1">
      <c r="A715" s="187" t="s">
        <v>131</v>
      </c>
      <c r="B715" s="167" t="s">
        <v>4456</v>
      </c>
      <c r="C715" s="194" t="s">
        <v>133</v>
      </c>
      <c r="D715" s="6" t="str">
        <f>IF(OR(ISNUMBER(SEARCH('[1]Lookup for use classification'!$B$1,C715)),ISNUMBER(SEARCH('[1]Lookup for use classification'!$C$1,C715)),ISNUMBER(SEARCH('[1]Lookup for use classification'!$D$1,C715)),ISNUMBER(SEARCH('[1]Lookup for use classification'!$E$1,C715))),'[1]Lookup for use classification'!$A$1,IF(ISNUMBER(SEARCH('[1]Lookup for use classification'!$B$2,C715)),'[1]Lookup for use classification'!$A$2,IF(ISNUMBER(SEARCH('[1]Lookup for use classification'!$B$3,C715)),'[1]Lookup for use classification'!$A$3,IF(OR(ISNUMBER(SEARCH('[1]Lookup for use classification'!$B$4,C715)),ISNUMBER(SEARCH('[1]Lookup for use classification'!$C$4,C715)),ISNUMBER(SEARCH('[1]Lookup for use classification'!$D$4,C715)),ISNUMBER(SEARCH('[1]Lookup for use classification'!$E$4,C715))),'[1]Lookup for use classification'!$A$4,IF(OR(ISNUMBER(SEARCH('[1]Lookup for use classification'!$B$5,C715)),ISNUMBER(SEARCH('[1]Lookup for use classification'!$C$5,C715)),ISNUMBER(SEARCH('[1]Lookup for use classification'!$D$5,C715))),'[1]Lookup for use classification'!$A$5,IF(OR(ISNUMBER(SEARCH('[1]Lookup for use classification'!$B$7,C715)),ISNUMBER(SEARCH('[1]Lookup for use classification'!$C$7,C715)),ISNUMBER(SEARCH('[1]Lookup for use classification'!$D$7,C715))),'[1]Lookup for use classification'!$A$7,IF(OR(ISNUMBER(SEARCH('[1]Lookup for use classification'!$B$9,C715)),ISNUMBER(SEARCH('[1]Lookup for use classification'!$C$9,C715)),ISNUMBER(SEARCH('[1]Lookup for use classification'!$D$9,C715)),ISNUMBER(SEARCH('[1]Lookup for use classification'!$E$9,C715)),ISNUMBER(SEARCH('[1]Lookup for use classification'!$F$9,C715)),ISNUMBER(SEARCH('[1]Lookup for use classification'!$G$9,C715)),ISNUMBER(SEARCH('[1]Lookup for use classification'!$H$9,C715)),ISNUMBER(SEARCH('[1]Lookup for use classification'!$I$9,C715)),ISNUMBER(SEARCH('[1]Lookup for use classification'!$J$9,C715)),ISNUMBER(SEARCH('[1]Lookup for use classification'!$K$9,C715))),'[1]Lookup for use classification'!$A$9,IF(OR(ISNUMBER(SEARCH('[1]Lookup for use classification'!$B$10,C715)),ISNUMBER(SEARCH('[1]Lookup for use classification'!$C$10,C715)),ISNUMBER(SEARCH('[1]Lookup for use classification'!$D$10,C715)),ISNUMBER(SEARCH('[1]Lookup for use classification'!$E$10,C715)),ISNUMBER(SEARCH('[1]Lookup for use classification'!$F$10,C715)),ISNUMBER(SEARCH('[1]Lookup for use classification'!$G$10,C715))),'[1]Lookup for use classification'!$A$10,IF(OR(ISNUMBER(SEARCH('[1]Lookup for use classification'!$B$11,C715)),ISNUMBER(SEARCH('[1]Lookup for use classification'!$C$11,C715))),'[1]Lookup for use classification'!$A$11,IF(OR(ISNUMBER(SEARCH('[1]Lookup for use classification'!$B$12,C715)),ISNUMBER(SEARCH('[1]Lookup for use classification'!$C$12,C715))),'[1]Lookup for use classification'!$A$12,IF(OR(ISNUMBER(SEARCH('[1]Lookup for use classification'!$B$13,C715)),ISNUMBER(SEARCH('[1]Lookup for use classification'!$C$13,C715)),ISNUMBER(SEARCH('[1]Lookup for use classification'!$D$13,C715)),,ISNUMBER(SEARCH('[1]Lookup for use classification'!$C$13,C715)),ISNUMBER(SEARCH('[1]Lookup for use classification'!$E$13,C715))),'[1]Lookup for use classification'!$A$13,IF(OR(ISNUMBER(SEARCH('[1]Lookup for use classification'!$B$14,C715)),ISNUMBER(SEARCH('[1]Lookup for use classification'!$C$14,C715))),'[1]Lookup for use classification'!$A$14,"Other"))))))))))))</f>
        <v>Education - K - 12</v>
      </c>
      <c r="E715" s="195">
        <v>2000</v>
      </c>
      <c r="F715" s="180"/>
      <c r="G715" s="176"/>
    </row>
    <row r="716" spans="1:18" hidden="1">
      <c r="A716" s="187" t="s">
        <v>131</v>
      </c>
      <c r="B716" s="167" t="s">
        <v>4456</v>
      </c>
      <c r="C716" s="194" t="s">
        <v>134</v>
      </c>
      <c r="D716" s="6" t="str">
        <f>IF(OR(ISNUMBER(SEARCH('[1]Lookup for use classification'!$B$1,C716)),ISNUMBER(SEARCH('[1]Lookup for use classification'!$C$1,C716)),ISNUMBER(SEARCH('[1]Lookup for use classification'!$D$1,C716)),ISNUMBER(SEARCH('[1]Lookup for use classification'!$E$1,C716))),'[1]Lookup for use classification'!$A$1,IF(ISNUMBER(SEARCH('[1]Lookup for use classification'!$B$2,C716)),'[1]Lookup for use classification'!$A$2,IF(ISNUMBER(SEARCH('[1]Lookup for use classification'!$B$3,C716)),'[1]Lookup for use classification'!$A$3,IF(OR(ISNUMBER(SEARCH('[1]Lookup for use classification'!$B$4,C716)),ISNUMBER(SEARCH('[1]Lookup for use classification'!$C$4,C716)),ISNUMBER(SEARCH('[1]Lookup for use classification'!$D$4,C716)),ISNUMBER(SEARCH('[1]Lookup for use classification'!$E$4,C716))),'[1]Lookup for use classification'!$A$4,IF(OR(ISNUMBER(SEARCH('[1]Lookup for use classification'!$B$5,C716)),ISNUMBER(SEARCH('[1]Lookup for use classification'!$C$5,C716)),ISNUMBER(SEARCH('[1]Lookup for use classification'!$D$5,C716))),'[1]Lookup for use classification'!$A$5,IF(OR(ISNUMBER(SEARCH('[1]Lookup for use classification'!$B$7,C716)),ISNUMBER(SEARCH('[1]Lookup for use classification'!$C$7,C716)),ISNUMBER(SEARCH('[1]Lookup for use classification'!$D$7,C716))),'[1]Lookup for use classification'!$A$7,IF(OR(ISNUMBER(SEARCH('[1]Lookup for use classification'!$B$9,C716)),ISNUMBER(SEARCH('[1]Lookup for use classification'!$C$9,C716)),ISNUMBER(SEARCH('[1]Lookup for use classification'!$D$9,C716)),ISNUMBER(SEARCH('[1]Lookup for use classification'!$E$9,C716)),ISNUMBER(SEARCH('[1]Lookup for use classification'!$F$9,C716)),ISNUMBER(SEARCH('[1]Lookup for use classification'!$G$9,C716)),ISNUMBER(SEARCH('[1]Lookup for use classification'!$H$9,C716)),ISNUMBER(SEARCH('[1]Lookup for use classification'!$I$9,C716)),ISNUMBER(SEARCH('[1]Lookup for use classification'!$J$9,C716)),ISNUMBER(SEARCH('[1]Lookup for use classification'!$K$9,C716))),'[1]Lookup for use classification'!$A$9,IF(OR(ISNUMBER(SEARCH('[1]Lookup for use classification'!$B$10,C716)),ISNUMBER(SEARCH('[1]Lookup for use classification'!$C$10,C716)),ISNUMBER(SEARCH('[1]Lookup for use classification'!$D$10,C716)),ISNUMBER(SEARCH('[1]Lookup for use classification'!$E$10,C716)),ISNUMBER(SEARCH('[1]Lookup for use classification'!$F$10,C716)),ISNUMBER(SEARCH('[1]Lookup for use classification'!$G$10,C716))),'[1]Lookup for use classification'!$A$10,IF(OR(ISNUMBER(SEARCH('[1]Lookup for use classification'!$B$11,C716)),ISNUMBER(SEARCH('[1]Lookup for use classification'!$C$11,C716))),'[1]Lookup for use classification'!$A$11,IF(OR(ISNUMBER(SEARCH('[1]Lookup for use classification'!$B$12,C716)),ISNUMBER(SEARCH('[1]Lookup for use classification'!$C$12,C716))),'[1]Lookup for use classification'!$A$12,IF(OR(ISNUMBER(SEARCH('[1]Lookup for use classification'!$B$13,C716)),ISNUMBER(SEARCH('[1]Lookup for use classification'!$C$13,C716)),ISNUMBER(SEARCH('[1]Lookup for use classification'!$D$13,C716)),,ISNUMBER(SEARCH('[1]Lookup for use classification'!$C$13,C716)),ISNUMBER(SEARCH('[1]Lookup for use classification'!$E$13,C716))),'[1]Lookup for use classification'!$A$13,IF(OR(ISNUMBER(SEARCH('[1]Lookup for use classification'!$B$14,C716)),ISNUMBER(SEARCH('[1]Lookup for use classification'!$C$14,C716))),'[1]Lookup for use classification'!$A$14,"Other"))))))))))))</f>
        <v>Education - K - 12</v>
      </c>
      <c r="E716" s="195">
        <v>17571</v>
      </c>
      <c r="F716" s="180"/>
      <c r="G716" s="176"/>
    </row>
    <row r="717" spans="1:18" hidden="1">
      <c r="A717" s="188" t="s">
        <v>131</v>
      </c>
      <c r="B717" s="8" t="str">
        <f>IF(ISNA(VLOOKUP(CONCATENATE(A717,C717),ARIS!$A$1:$A$959,1,FALSE)),"","ARIS")</f>
        <v>ARIS</v>
      </c>
      <c r="C717" s="162" t="s">
        <v>3240</v>
      </c>
      <c r="D717" s="165" t="s">
        <v>3232</v>
      </c>
      <c r="E717" s="163">
        <v>2351</v>
      </c>
      <c r="F717" s="163"/>
      <c r="G717" s="163"/>
      <c r="H717" s="164">
        <v>503.43065693430657</v>
      </c>
      <c r="I717" s="164"/>
      <c r="J717" s="165">
        <v>23581.211349999998</v>
      </c>
    </row>
    <row r="718" spans="1:18" hidden="1">
      <c r="A718" s="188" t="s">
        <v>131</v>
      </c>
      <c r="B718" s="162" t="s">
        <v>4511</v>
      </c>
      <c r="C718" s="162"/>
      <c r="D718" s="165" t="s">
        <v>377</v>
      </c>
      <c r="E718" s="163">
        <v>805</v>
      </c>
      <c r="F718" s="163"/>
      <c r="G718" s="163"/>
      <c r="H718" s="164">
        <v>641</v>
      </c>
      <c r="I718" s="164"/>
      <c r="J718" s="165">
        <v>3709</v>
      </c>
      <c r="M718" s="165">
        <v>414</v>
      </c>
      <c r="O718" s="165">
        <v>3479</v>
      </c>
      <c r="R718" s="165">
        <v>8441</v>
      </c>
    </row>
    <row r="719" spans="1:18" hidden="1">
      <c r="A719" s="187" t="s">
        <v>131</v>
      </c>
      <c r="B719" s="167" t="s">
        <v>4456</v>
      </c>
      <c r="C719" s="194" t="s">
        <v>49</v>
      </c>
      <c r="D719" s="6" t="str">
        <f>IF(OR(ISNUMBER(SEARCH('[1]Lookup for use classification'!$B$1,C719)),ISNUMBER(SEARCH('[1]Lookup for use classification'!$C$1,C719)),ISNUMBER(SEARCH('[1]Lookup for use classification'!$D$1,C719)),ISNUMBER(SEARCH('[1]Lookup for use classification'!$E$1,C719))),'[1]Lookup for use classification'!$A$1,IF(ISNUMBER(SEARCH('[1]Lookup for use classification'!$B$2,C719)),'[1]Lookup for use classification'!$A$2,IF(ISNUMBER(SEARCH('[1]Lookup for use classification'!$B$3,C719)),'[1]Lookup for use classification'!$A$3,IF(OR(ISNUMBER(SEARCH('[1]Lookup for use classification'!$B$4,C719)),ISNUMBER(SEARCH('[1]Lookup for use classification'!$C$4,C719)),ISNUMBER(SEARCH('[1]Lookup for use classification'!$D$4,C719)),ISNUMBER(SEARCH('[1]Lookup for use classification'!$E$4,C719))),'[1]Lookup for use classification'!$A$4,IF(OR(ISNUMBER(SEARCH('[1]Lookup for use classification'!$B$5,C719)),ISNUMBER(SEARCH('[1]Lookup for use classification'!$C$5,C719)),ISNUMBER(SEARCH('[1]Lookup for use classification'!$D$5,C719))),'[1]Lookup for use classification'!$A$5,IF(OR(ISNUMBER(SEARCH('[1]Lookup for use classification'!$B$7,C719)),ISNUMBER(SEARCH('[1]Lookup for use classification'!$C$7,C719)),ISNUMBER(SEARCH('[1]Lookup for use classification'!$D$7,C719))),'[1]Lookup for use classification'!$A$7,IF(OR(ISNUMBER(SEARCH('[1]Lookup for use classification'!$B$9,C719)),ISNUMBER(SEARCH('[1]Lookup for use classification'!$C$9,C719)),ISNUMBER(SEARCH('[1]Lookup for use classification'!$D$9,C719)),ISNUMBER(SEARCH('[1]Lookup for use classification'!$E$9,C719)),ISNUMBER(SEARCH('[1]Lookup for use classification'!$F$9,C719)),ISNUMBER(SEARCH('[1]Lookup for use classification'!$G$9,C719)),ISNUMBER(SEARCH('[1]Lookup for use classification'!$H$9,C719)),ISNUMBER(SEARCH('[1]Lookup for use classification'!$I$9,C719)),ISNUMBER(SEARCH('[1]Lookup for use classification'!$J$9,C719)),ISNUMBER(SEARCH('[1]Lookup for use classification'!$K$9,C719))),'[1]Lookup for use classification'!$A$9,IF(OR(ISNUMBER(SEARCH('[1]Lookup for use classification'!$B$10,C719)),ISNUMBER(SEARCH('[1]Lookup for use classification'!$C$10,C719)),ISNUMBER(SEARCH('[1]Lookup for use classification'!$D$10,C719)),ISNUMBER(SEARCH('[1]Lookup for use classification'!$E$10,C719)),ISNUMBER(SEARCH('[1]Lookup for use classification'!$F$10,C719)),ISNUMBER(SEARCH('[1]Lookup for use classification'!$G$10,C719))),'[1]Lookup for use classification'!$A$10,IF(OR(ISNUMBER(SEARCH('[1]Lookup for use classification'!$B$11,C719)),ISNUMBER(SEARCH('[1]Lookup for use classification'!$C$11,C719))),'[1]Lookup for use classification'!$A$11,IF(OR(ISNUMBER(SEARCH('[1]Lookup for use classification'!$B$12,C719)),ISNUMBER(SEARCH('[1]Lookup for use classification'!$C$12,C719))),'[1]Lookup for use classification'!$A$12,IF(OR(ISNUMBER(SEARCH('[1]Lookup for use classification'!$B$13,C719)),ISNUMBER(SEARCH('[1]Lookup for use classification'!$C$13,C719)),ISNUMBER(SEARCH('[1]Lookup for use classification'!$D$13,C719)),,ISNUMBER(SEARCH('[1]Lookup for use classification'!$C$13,C719)),ISNUMBER(SEARCH('[1]Lookup for use classification'!$E$13,C719))),'[1]Lookup for use classification'!$A$13,IF(OR(ISNUMBER(SEARCH('[1]Lookup for use classification'!$B$14,C719)),ISNUMBER(SEARCH('[1]Lookup for use classification'!$C$14,C719))),'[1]Lookup for use classification'!$A$14,"Other"))))))))))))</f>
        <v>Office</v>
      </c>
      <c r="E719" s="195">
        <v>3200</v>
      </c>
      <c r="F719" s="180"/>
      <c r="G719" s="176"/>
    </row>
    <row r="720" spans="1:18" hidden="1">
      <c r="A720" s="187" t="s">
        <v>131</v>
      </c>
      <c r="B720" s="167" t="s">
        <v>4456</v>
      </c>
      <c r="C720" s="194" t="s">
        <v>136</v>
      </c>
      <c r="D720" s="6" t="str">
        <f>IF(OR(ISNUMBER(SEARCH('[1]Lookup for use classification'!$B$1,C720)),ISNUMBER(SEARCH('[1]Lookup for use classification'!$C$1,C720)),ISNUMBER(SEARCH('[1]Lookup for use classification'!$D$1,C720)),ISNUMBER(SEARCH('[1]Lookup for use classification'!$E$1,C720))),'[1]Lookup for use classification'!$A$1,IF(ISNUMBER(SEARCH('[1]Lookup for use classification'!$B$2,C720)),'[1]Lookup for use classification'!$A$2,IF(ISNUMBER(SEARCH('[1]Lookup for use classification'!$B$3,C720)),'[1]Lookup for use classification'!$A$3,IF(OR(ISNUMBER(SEARCH('[1]Lookup for use classification'!$B$4,C720)),ISNUMBER(SEARCH('[1]Lookup for use classification'!$C$4,C720)),ISNUMBER(SEARCH('[1]Lookup for use classification'!$D$4,C720)),ISNUMBER(SEARCH('[1]Lookup for use classification'!$E$4,C720))),'[1]Lookup for use classification'!$A$4,IF(OR(ISNUMBER(SEARCH('[1]Lookup for use classification'!$B$5,C720)),ISNUMBER(SEARCH('[1]Lookup for use classification'!$C$5,C720)),ISNUMBER(SEARCH('[1]Lookup for use classification'!$D$5,C720))),'[1]Lookup for use classification'!$A$5,IF(OR(ISNUMBER(SEARCH('[1]Lookup for use classification'!$B$7,C720)),ISNUMBER(SEARCH('[1]Lookup for use classification'!$C$7,C720)),ISNUMBER(SEARCH('[1]Lookup for use classification'!$D$7,C720))),'[1]Lookup for use classification'!$A$7,IF(OR(ISNUMBER(SEARCH('[1]Lookup for use classification'!$B$9,C720)),ISNUMBER(SEARCH('[1]Lookup for use classification'!$C$9,C720)),ISNUMBER(SEARCH('[1]Lookup for use classification'!$D$9,C720)),ISNUMBER(SEARCH('[1]Lookup for use classification'!$E$9,C720)),ISNUMBER(SEARCH('[1]Lookup for use classification'!$F$9,C720)),ISNUMBER(SEARCH('[1]Lookup for use classification'!$G$9,C720)),ISNUMBER(SEARCH('[1]Lookup for use classification'!$H$9,C720)),ISNUMBER(SEARCH('[1]Lookup for use classification'!$I$9,C720)),ISNUMBER(SEARCH('[1]Lookup for use classification'!$J$9,C720)),ISNUMBER(SEARCH('[1]Lookup for use classification'!$K$9,C720))),'[1]Lookup for use classification'!$A$9,IF(OR(ISNUMBER(SEARCH('[1]Lookup for use classification'!$B$10,C720)),ISNUMBER(SEARCH('[1]Lookup for use classification'!$C$10,C720)),ISNUMBER(SEARCH('[1]Lookup for use classification'!$D$10,C720)),ISNUMBER(SEARCH('[1]Lookup for use classification'!$E$10,C720)),ISNUMBER(SEARCH('[1]Lookup for use classification'!$F$10,C720)),ISNUMBER(SEARCH('[1]Lookup for use classification'!$G$10,C720))),'[1]Lookup for use classification'!$A$10,IF(OR(ISNUMBER(SEARCH('[1]Lookup for use classification'!$B$11,C720)),ISNUMBER(SEARCH('[1]Lookup for use classification'!$C$11,C720))),'[1]Lookup for use classification'!$A$11,IF(OR(ISNUMBER(SEARCH('[1]Lookup for use classification'!$B$12,C720)),ISNUMBER(SEARCH('[1]Lookup for use classification'!$C$12,C720))),'[1]Lookup for use classification'!$A$12,IF(OR(ISNUMBER(SEARCH('[1]Lookup for use classification'!$B$13,C720)),ISNUMBER(SEARCH('[1]Lookup for use classification'!$C$13,C720)),ISNUMBER(SEARCH('[1]Lookup for use classification'!$D$13,C720)),,ISNUMBER(SEARCH('[1]Lookup for use classification'!$C$13,C720)),ISNUMBER(SEARCH('[1]Lookup for use classification'!$E$13,C720))),'[1]Lookup for use classification'!$A$13,IF(OR(ISNUMBER(SEARCH('[1]Lookup for use classification'!$B$14,C720)),ISNUMBER(SEARCH('[1]Lookup for use classification'!$C$14,C720))),'[1]Lookup for use classification'!$A$14,"Other"))))))))))))</f>
        <v>Other</v>
      </c>
      <c r="E720" s="195">
        <v>805</v>
      </c>
      <c r="F720" s="180" t="s">
        <v>6</v>
      </c>
      <c r="G720" s="176"/>
    </row>
    <row r="721" spans="1:18" hidden="1">
      <c r="A721" s="187" t="s">
        <v>131</v>
      </c>
      <c r="B721" s="167" t="s">
        <v>4456</v>
      </c>
      <c r="C721" s="194" t="s">
        <v>135</v>
      </c>
      <c r="D721" s="6" t="str">
        <f>IF(OR(ISNUMBER(SEARCH('[1]Lookup for use classification'!$B$1,C721)),ISNUMBER(SEARCH('[1]Lookup for use classification'!$C$1,C721)),ISNUMBER(SEARCH('[1]Lookup for use classification'!$D$1,C721)),ISNUMBER(SEARCH('[1]Lookup for use classification'!$E$1,C721))),'[1]Lookup for use classification'!$A$1,IF(ISNUMBER(SEARCH('[1]Lookup for use classification'!$B$2,C721)),'[1]Lookup for use classification'!$A$2,IF(ISNUMBER(SEARCH('[1]Lookup for use classification'!$B$3,C721)),'[1]Lookup for use classification'!$A$3,IF(OR(ISNUMBER(SEARCH('[1]Lookup for use classification'!$B$4,C721)),ISNUMBER(SEARCH('[1]Lookup for use classification'!$C$4,C721)),ISNUMBER(SEARCH('[1]Lookup for use classification'!$D$4,C721)),ISNUMBER(SEARCH('[1]Lookup for use classification'!$E$4,C721))),'[1]Lookup for use classification'!$A$4,IF(OR(ISNUMBER(SEARCH('[1]Lookup for use classification'!$B$5,C721)),ISNUMBER(SEARCH('[1]Lookup for use classification'!$C$5,C721)),ISNUMBER(SEARCH('[1]Lookup for use classification'!$D$5,C721))),'[1]Lookup for use classification'!$A$5,IF(OR(ISNUMBER(SEARCH('[1]Lookup for use classification'!$B$7,C721)),ISNUMBER(SEARCH('[1]Lookup for use classification'!$C$7,C721)),ISNUMBER(SEARCH('[1]Lookup for use classification'!$D$7,C721))),'[1]Lookup for use classification'!$A$7,IF(OR(ISNUMBER(SEARCH('[1]Lookup for use classification'!$B$9,C721)),ISNUMBER(SEARCH('[1]Lookup for use classification'!$C$9,C721)),ISNUMBER(SEARCH('[1]Lookup for use classification'!$D$9,C721)),ISNUMBER(SEARCH('[1]Lookup for use classification'!$E$9,C721)),ISNUMBER(SEARCH('[1]Lookup for use classification'!$F$9,C721)),ISNUMBER(SEARCH('[1]Lookup for use classification'!$G$9,C721)),ISNUMBER(SEARCH('[1]Lookup for use classification'!$H$9,C721)),ISNUMBER(SEARCH('[1]Lookup for use classification'!$I$9,C721)),ISNUMBER(SEARCH('[1]Lookup for use classification'!$J$9,C721)),ISNUMBER(SEARCH('[1]Lookup for use classification'!$K$9,C721))),'[1]Lookup for use classification'!$A$9,IF(OR(ISNUMBER(SEARCH('[1]Lookup for use classification'!$B$10,C721)),ISNUMBER(SEARCH('[1]Lookup for use classification'!$C$10,C721)),ISNUMBER(SEARCH('[1]Lookup for use classification'!$D$10,C721)),ISNUMBER(SEARCH('[1]Lookup for use classification'!$E$10,C721)),ISNUMBER(SEARCH('[1]Lookup for use classification'!$F$10,C721)),ISNUMBER(SEARCH('[1]Lookup for use classification'!$G$10,C721))),'[1]Lookup for use classification'!$A$10,IF(OR(ISNUMBER(SEARCH('[1]Lookup for use classification'!$B$11,C721)),ISNUMBER(SEARCH('[1]Lookup for use classification'!$C$11,C721))),'[1]Lookup for use classification'!$A$11,IF(OR(ISNUMBER(SEARCH('[1]Lookup for use classification'!$B$12,C721)),ISNUMBER(SEARCH('[1]Lookup for use classification'!$C$12,C721))),'[1]Lookup for use classification'!$A$12,IF(OR(ISNUMBER(SEARCH('[1]Lookup for use classification'!$B$13,C721)),ISNUMBER(SEARCH('[1]Lookup for use classification'!$C$13,C721)),ISNUMBER(SEARCH('[1]Lookup for use classification'!$D$13,C721)),,ISNUMBER(SEARCH('[1]Lookup for use classification'!$C$13,C721)),ISNUMBER(SEARCH('[1]Lookup for use classification'!$E$13,C721))),'[1]Lookup for use classification'!$A$13,IF(OR(ISNUMBER(SEARCH('[1]Lookup for use classification'!$B$14,C721)),ISNUMBER(SEARCH('[1]Lookup for use classification'!$C$14,C721))),'[1]Lookup for use classification'!$A$14,"Other"))))))))))))</f>
        <v>Other</v>
      </c>
      <c r="E721" s="195"/>
      <c r="F721" s="180"/>
      <c r="G721" s="176"/>
    </row>
    <row r="722" spans="1:18" hidden="1">
      <c r="A722" s="188" t="s">
        <v>131</v>
      </c>
      <c r="B722" s="162" t="s">
        <v>4511</v>
      </c>
      <c r="C722" s="194" t="s">
        <v>137</v>
      </c>
      <c r="D722" s="6" t="str">
        <f>IF(OR(ISNUMBER(SEARCH('[1]Lookup for use classification'!$B$1,C722)),ISNUMBER(SEARCH('[1]Lookup for use classification'!$C$1,C722)),ISNUMBER(SEARCH('[1]Lookup for use classification'!$D$1,C722)),ISNUMBER(SEARCH('[1]Lookup for use classification'!$E$1,C722))),'[1]Lookup for use classification'!$A$1,IF(ISNUMBER(SEARCH('[1]Lookup for use classification'!$B$2,C722)),'[1]Lookup for use classification'!$A$2,IF(ISNUMBER(SEARCH('[1]Lookup for use classification'!$B$3,C722)),'[1]Lookup for use classification'!$A$3,IF(OR(ISNUMBER(SEARCH('[1]Lookup for use classification'!$B$4,C722)),ISNUMBER(SEARCH('[1]Lookup for use classification'!$C$4,C722)),ISNUMBER(SEARCH('[1]Lookup for use classification'!$D$4,C722)),ISNUMBER(SEARCH('[1]Lookup for use classification'!$E$4,C722))),'[1]Lookup for use classification'!$A$4,IF(OR(ISNUMBER(SEARCH('[1]Lookup for use classification'!$B$5,C722)),ISNUMBER(SEARCH('[1]Lookup for use classification'!$C$5,C722)),ISNUMBER(SEARCH('[1]Lookup for use classification'!$D$5,C722))),'[1]Lookup for use classification'!$A$5,IF(OR(ISNUMBER(SEARCH('[1]Lookup for use classification'!$B$7,C722)),ISNUMBER(SEARCH('[1]Lookup for use classification'!$C$7,C722)),ISNUMBER(SEARCH('[1]Lookup for use classification'!$D$7,C722))),'[1]Lookup for use classification'!$A$7,IF(OR(ISNUMBER(SEARCH('[1]Lookup for use classification'!$B$9,C722)),ISNUMBER(SEARCH('[1]Lookup for use classification'!$C$9,C722)),ISNUMBER(SEARCH('[1]Lookup for use classification'!$D$9,C722)),ISNUMBER(SEARCH('[1]Lookup for use classification'!$E$9,C722)),ISNUMBER(SEARCH('[1]Lookup for use classification'!$F$9,C722)),ISNUMBER(SEARCH('[1]Lookup for use classification'!$G$9,C722)),ISNUMBER(SEARCH('[1]Lookup for use classification'!$H$9,C722)),ISNUMBER(SEARCH('[1]Lookup for use classification'!$I$9,C722)),ISNUMBER(SEARCH('[1]Lookup for use classification'!$J$9,C722)),ISNUMBER(SEARCH('[1]Lookup for use classification'!$K$9,C722))),'[1]Lookup for use classification'!$A$9,IF(OR(ISNUMBER(SEARCH('[1]Lookup for use classification'!$B$10,C722)),ISNUMBER(SEARCH('[1]Lookup for use classification'!$C$10,C722)),ISNUMBER(SEARCH('[1]Lookup for use classification'!$D$10,C722)),ISNUMBER(SEARCH('[1]Lookup for use classification'!$E$10,C722)),ISNUMBER(SEARCH('[1]Lookup for use classification'!$F$10,C722)),ISNUMBER(SEARCH('[1]Lookup for use classification'!$G$10,C722))),'[1]Lookup for use classification'!$A$10,IF(OR(ISNUMBER(SEARCH('[1]Lookup for use classification'!$B$11,C722)),ISNUMBER(SEARCH('[1]Lookup for use classification'!$C$11,C722))),'[1]Lookup for use classification'!$A$11,IF(OR(ISNUMBER(SEARCH('[1]Lookup for use classification'!$B$12,C722)),ISNUMBER(SEARCH('[1]Lookup for use classification'!$C$12,C722))),'[1]Lookup for use classification'!$A$12,IF(OR(ISNUMBER(SEARCH('[1]Lookup for use classification'!$B$13,C722)),ISNUMBER(SEARCH('[1]Lookup for use classification'!$C$13,C722)),ISNUMBER(SEARCH('[1]Lookup for use classification'!$D$13,C722)),,ISNUMBER(SEARCH('[1]Lookup for use classification'!$C$13,C722)),ISNUMBER(SEARCH('[1]Lookup for use classification'!$E$13,C722))),'[1]Lookup for use classification'!$A$13,IF(OR(ISNUMBER(SEARCH('[1]Lookup for use classification'!$B$14,C722)),ISNUMBER(SEARCH('[1]Lookup for use classification'!$C$14,C722))),'[1]Lookup for use classification'!$A$14,"Other"))))))))))))</f>
        <v>Public Assembly</v>
      </c>
      <c r="E722" s="163">
        <v>1034</v>
      </c>
      <c r="F722" s="163"/>
      <c r="G722" s="163"/>
      <c r="H722" s="164">
        <v>809</v>
      </c>
      <c r="I722" s="164"/>
      <c r="J722" s="165">
        <v>7820</v>
      </c>
      <c r="M722" s="165">
        <v>479</v>
      </c>
      <c r="O722" s="165">
        <v>5658</v>
      </c>
      <c r="R722" s="165">
        <v>19447</v>
      </c>
    </row>
    <row r="723" spans="1:18" hidden="1">
      <c r="A723" s="185" t="s">
        <v>131</v>
      </c>
      <c r="B723" s="167" t="s">
        <v>4456</v>
      </c>
      <c r="C723" s="194" t="s">
        <v>132</v>
      </c>
      <c r="D723" s="6" t="str">
        <f>IF(OR(ISNUMBER(SEARCH('[1]Lookup for use classification'!$B$1,C723)),ISNUMBER(SEARCH('[1]Lookup for use classification'!$C$1,C723)),ISNUMBER(SEARCH('[1]Lookup for use classification'!$D$1,C723)),ISNUMBER(SEARCH('[1]Lookup for use classification'!$E$1,C723))),'[1]Lookup for use classification'!$A$1,IF(ISNUMBER(SEARCH('[1]Lookup for use classification'!$B$2,C723)),'[1]Lookup for use classification'!$A$2,IF(ISNUMBER(SEARCH('[1]Lookup for use classification'!$B$3,C723)),'[1]Lookup for use classification'!$A$3,IF(OR(ISNUMBER(SEARCH('[1]Lookup for use classification'!$B$4,C723)),ISNUMBER(SEARCH('[1]Lookup for use classification'!$C$4,C723)),ISNUMBER(SEARCH('[1]Lookup for use classification'!$D$4,C723)),ISNUMBER(SEARCH('[1]Lookup for use classification'!$E$4,C723))),'[1]Lookup for use classification'!$A$4,IF(OR(ISNUMBER(SEARCH('[1]Lookup for use classification'!$B$5,C723)),ISNUMBER(SEARCH('[1]Lookup for use classification'!$C$5,C723)),ISNUMBER(SEARCH('[1]Lookup for use classification'!$D$5,C723))),'[1]Lookup for use classification'!$A$5,IF(OR(ISNUMBER(SEARCH('[1]Lookup for use classification'!$B$7,C723)),ISNUMBER(SEARCH('[1]Lookup for use classification'!$C$7,C723)),ISNUMBER(SEARCH('[1]Lookup for use classification'!$D$7,C723))),'[1]Lookup for use classification'!$A$7,IF(OR(ISNUMBER(SEARCH('[1]Lookup for use classification'!$B$9,C723)),ISNUMBER(SEARCH('[1]Lookup for use classification'!$C$9,C723)),ISNUMBER(SEARCH('[1]Lookup for use classification'!$D$9,C723)),ISNUMBER(SEARCH('[1]Lookup for use classification'!$E$9,C723)),ISNUMBER(SEARCH('[1]Lookup for use classification'!$F$9,C723)),ISNUMBER(SEARCH('[1]Lookup for use classification'!$G$9,C723)),ISNUMBER(SEARCH('[1]Lookup for use classification'!$H$9,C723)),ISNUMBER(SEARCH('[1]Lookup for use classification'!$I$9,C723)),ISNUMBER(SEARCH('[1]Lookup for use classification'!$J$9,C723)),ISNUMBER(SEARCH('[1]Lookup for use classification'!$K$9,C723))),'[1]Lookup for use classification'!$A$9,IF(OR(ISNUMBER(SEARCH('[1]Lookup for use classification'!$B$10,C723)),ISNUMBER(SEARCH('[1]Lookup for use classification'!$C$10,C723)),ISNUMBER(SEARCH('[1]Lookup for use classification'!$D$10,C723)),ISNUMBER(SEARCH('[1]Lookup for use classification'!$E$10,C723)),ISNUMBER(SEARCH('[1]Lookup for use classification'!$F$10,C723)),ISNUMBER(SEARCH('[1]Lookup for use classification'!$G$10,C723))),'[1]Lookup for use classification'!$A$10,IF(OR(ISNUMBER(SEARCH('[1]Lookup for use classification'!$B$11,C723)),ISNUMBER(SEARCH('[1]Lookup for use classification'!$C$11,C723))),'[1]Lookup for use classification'!$A$11,IF(OR(ISNUMBER(SEARCH('[1]Lookup for use classification'!$B$12,C723)),ISNUMBER(SEARCH('[1]Lookup for use classification'!$C$12,C723))),'[1]Lookup for use classification'!$A$12,IF(OR(ISNUMBER(SEARCH('[1]Lookup for use classification'!$B$13,C723)),ISNUMBER(SEARCH('[1]Lookup for use classification'!$C$13,C723)),ISNUMBER(SEARCH('[1]Lookup for use classification'!$D$13,C723)),,ISNUMBER(SEARCH('[1]Lookup for use classification'!$C$13,C723)),ISNUMBER(SEARCH('[1]Lookup for use classification'!$E$13,C723))),'[1]Lookup for use classification'!$A$13,IF(OR(ISNUMBER(SEARCH('[1]Lookup for use classification'!$B$14,C723)),ISNUMBER(SEARCH('[1]Lookup for use classification'!$C$14,C723))),'[1]Lookup for use classification'!$A$14,"Other"))))))))))))</f>
        <v>Warehousing</v>
      </c>
      <c r="E723" s="195">
        <v>336</v>
      </c>
      <c r="F723" s="180"/>
      <c r="G723" s="176"/>
    </row>
    <row r="724" spans="1:18" hidden="1">
      <c r="A724" s="185" t="s">
        <v>131</v>
      </c>
      <c r="B724" s="167" t="s">
        <v>4456</v>
      </c>
      <c r="C724" s="194" t="s">
        <v>64</v>
      </c>
      <c r="D724" s="6" t="str">
        <f>IF(OR(ISNUMBER(SEARCH('[1]Lookup for use classification'!$B$1,C724)),ISNUMBER(SEARCH('[1]Lookup for use classification'!$C$1,C724)),ISNUMBER(SEARCH('[1]Lookup for use classification'!$D$1,C724)),ISNUMBER(SEARCH('[1]Lookup for use classification'!$E$1,C724))),'[1]Lookup for use classification'!$A$1,IF(ISNUMBER(SEARCH('[1]Lookup for use classification'!$B$2,C724)),'[1]Lookup for use classification'!$A$2,IF(ISNUMBER(SEARCH('[1]Lookup for use classification'!$B$3,C724)),'[1]Lookup for use classification'!$A$3,IF(OR(ISNUMBER(SEARCH('[1]Lookup for use classification'!$B$4,C724)),ISNUMBER(SEARCH('[1]Lookup for use classification'!$C$4,C724)),ISNUMBER(SEARCH('[1]Lookup for use classification'!$D$4,C724)),ISNUMBER(SEARCH('[1]Lookup for use classification'!$E$4,C724))),'[1]Lookup for use classification'!$A$4,IF(OR(ISNUMBER(SEARCH('[1]Lookup for use classification'!$B$5,C724)),ISNUMBER(SEARCH('[1]Lookup for use classification'!$C$5,C724)),ISNUMBER(SEARCH('[1]Lookup for use classification'!$D$5,C724))),'[1]Lookup for use classification'!$A$5,IF(OR(ISNUMBER(SEARCH('[1]Lookup for use classification'!$B$7,C724)),ISNUMBER(SEARCH('[1]Lookup for use classification'!$C$7,C724)),ISNUMBER(SEARCH('[1]Lookup for use classification'!$D$7,C724))),'[1]Lookup for use classification'!$A$7,IF(OR(ISNUMBER(SEARCH('[1]Lookup for use classification'!$B$9,C724)),ISNUMBER(SEARCH('[1]Lookup for use classification'!$C$9,C724)),ISNUMBER(SEARCH('[1]Lookup for use classification'!$D$9,C724)),ISNUMBER(SEARCH('[1]Lookup for use classification'!$E$9,C724)),ISNUMBER(SEARCH('[1]Lookup for use classification'!$F$9,C724)),ISNUMBER(SEARCH('[1]Lookup for use classification'!$G$9,C724)),ISNUMBER(SEARCH('[1]Lookup for use classification'!$H$9,C724)),ISNUMBER(SEARCH('[1]Lookup for use classification'!$I$9,C724)),ISNUMBER(SEARCH('[1]Lookup for use classification'!$J$9,C724)),ISNUMBER(SEARCH('[1]Lookup for use classification'!$K$9,C724))),'[1]Lookup for use classification'!$A$9,IF(OR(ISNUMBER(SEARCH('[1]Lookup for use classification'!$B$10,C724)),ISNUMBER(SEARCH('[1]Lookup for use classification'!$C$10,C724)),ISNUMBER(SEARCH('[1]Lookup for use classification'!$D$10,C724)),ISNUMBER(SEARCH('[1]Lookup for use classification'!$E$10,C724)),ISNUMBER(SEARCH('[1]Lookup for use classification'!$F$10,C724)),ISNUMBER(SEARCH('[1]Lookup for use classification'!$G$10,C724))),'[1]Lookup for use classification'!$A$10,IF(OR(ISNUMBER(SEARCH('[1]Lookup for use classification'!$B$11,C724)),ISNUMBER(SEARCH('[1]Lookup for use classification'!$C$11,C724))),'[1]Lookup for use classification'!$A$11,IF(OR(ISNUMBER(SEARCH('[1]Lookup for use classification'!$B$12,C724)),ISNUMBER(SEARCH('[1]Lookup for use classification'!$C$12,C724))),'[1]Lookup for use classification'!$A$12,IF(OR(ISNUMBER(SEARCH('[1]Lookup for use classification'!$B$13,C724)),ISNUMBER(SEARCH('[1]Lookup for use classification'!$C$13,C724)),ISNUMBER(SEARCH('[1]Lookup for use classification'!$D$13,C724)),,ISNUMBER(SEARCH('[1]Lookup for use classification'!$C$13,C724)),ISNUMBER(SEARCH('[1]Lookup for use classification'!$E$13,C724))),'[1]Lookup for use classification'!$A$13,IF(OR(ISNUMBER(SEARCH('[1]Lookup for use classification'!$B$14,C724)),ISNUMBER(SEARCH('[1]Lookup for use classification'!$C$14,C724))),'[1]Lookup for use classification'!$A$14,"Other"))))))))))))</f>
        <v>Water &amp; Sewer</v>
      </c>
      <c r="E724" s="195">
        <v>350</v>
      </c>
      <c r="F724" s="180" t="s">
        <v>6</v>
      </c>
      <c r="G724" s="176"/>
    </row>
    <row r="725" spans="1:18" hidden="1">
      <c r="A725" s="187" t="s">
        <v>131</v>
      </c>
      <c r="B725" s="167" t="s">
        <v>4456</v>
      </c>
      <c r="C725" s="194" t="s">
        <v>66</v>
      </c>
      <c r="D725" s="6" t="str">
        <f>IF(OR(ISNUMBER(SEARCH('[1]Lookup for use classification'!$B$1,C725)),ISNUMBER(SEARCH('[1]Lookup for use classification'!$C$1,C725)),ISNUMBER(SEARCH('[1]Lookup for use classification'!$D$1,C725)),ISNUMBER(SEARCH('[1]Lookup for use classification'!$E$1,C725))),'[1]Lookup for use classification'!$A$1,IF(ISNUMBER(SEARCH('[1]Lookup for use classification'!$B$2,C725)),'[1]Lookup for use classification'!$A$2,IF(ISNUMBER(SEARCH('[1]Lookup for use classification'!$B$3,C725)),'[1]Lookup for use classification'!$A$3,IF(OR(ISNUMBER(SEARCH('[1]Lookup for use classification'!$B$4,C725)),ISNUMBER(SEARCH('[1]Lookup for use classification'!$C$4,C725)),ISNUMBER(SEARCH('[1]Lookup for use classification'!$D$4,C725)),ISNUMBER(SEARCH('[1]Lookup for use classification'!$E$4,C725))),'[1]Lookup for use classification'!$A$4,IF(OR(ISNUMBER(SEARCH('[1]Lookup for use classification'!$B$5,C725)),ISNUMBER(SEARCH('[1]Lookup for use classification'!$C$5,C725)),ISNUMBER(SEARCH('[1]Lookup for use classification'!$D$5,C725))),'[1]Lookup for use classification'!$A$5,IF(OR(ISNUMBER(SEARCH('[1]Lookup for use classification'!$B$7,C725)),ISNUMBER(SEARCH('[1]Lookup for use classification'!$C$7,C725)),ISNUMBER(SEARCH('[1]Lookup for use classification'!$D$7,C725))),'[1]Lookup for use classification'!$A$7,IF(OR(ISNUMBER(SEARCH('[1]Lookup for use classification'!$B$9,C725)),ISNUMBER(SEARCH('[1]Lookup for use classification'!$C$9,C725)),ISNUMBER(SEARCH('[1]Lookup for use classification'!$D$9,C725)),ISNUMBER(SEARCH('[1]Lookup for use classification'!$E$9,C725)),ISNUMBER(SEARCH('[1]Lookup for use classification'!$F$9,C725)),ISNUMBER(SEARCH('[1]Lookup for use classification'!$G$9,C725)),ISNUMBER(SEARCH('[1]Lookup for use classification'!$H$9,C725)),ISNUMBER(SEARCH('[1]Lookup for use classification'!$I$9,C725)),ISNUMBER(SEARCH('[1]Lookup for use classification'!$J$9,C725)),ISNUMBER(SEARCH('[1]Lookup for use classification'!$K$9,C725))),'[1]Lookup for use classification'!$A$9,IF(OR(ISNUMBER(SEARCH('[1]Lookup for use classification'!$B$10,C725)),ISNUMBER(SEARCH('[1]Lookup for use classification'!$C$10,C725)),ISNUMBER(SEARCH('[1]Lookup for use classification'!$D$10,C725)),ISNUMBER(SEARCH('[1]Lookup for use classification'!$E$10,C725)),ISNUMBER(SEARCH('[1]Lookup for use classification'!$F$10,C725)),ISNUMBER(SEARCH('[1]Lookup for use classification'!$G$10,C725))),'[1]Lookup for use classification'!$A$10,IF(OR(ISNUMBER(SEARCH('[1]Lookup for use classification'!$B$11,C725)),ISNUMBER(SEARCH('[1]Lookup for use classification'!$C$11,C725))),'[1]Lookup for use classification'!$A$11,IF(OR(ISNUMBER(SEARCH('[1]Lookup for use classification'!$B$12,C725)),ISNUMBER(SEARCH('[1]Lookup for use classification'!$C$12,C725))),'[1]Lookup for use classification'!$A$12,IF(OR(ISNUMBER(SEARCH('[1]Lookup for use classification'!$B$13,C725)),ISNUMBER(SEARCH('[1]Lookup for use classification'!$C$13,C725)),ISNUMBER(SEARCH('[1]Lookup for use classification'!$D$13,C725)),,ISNUMBER(SEARCH('[1]Lookup for use classification'!$C$13,C725)),ISNUMBER(SEARCH('[1]Lookup for use classification'!$E$13,C725))),'[1]Lookup for use classification'!$A$13,IF(OR(ISNUMBER(SEARCH('[1]Lookup for use classification'!$B$14,C725)),ISNUMBER(SEARCH('[1]Lookup for use classification'!$C$14,C725))),'[1]Lookup for use classification'!$A$14,"Other"))))))))))))</f>
        <v>Water &amp; Sewer</v>
      </c>
      <c r="E725" s="195">
        <v>600</v>
      </c>
      <c r="F725" s="180" t="s">
        <v>6</v>
      </c>
      <c r="G725" s="176"/>
    </row>
    <row r="726" spans="1:18" hidden="1">
      <c r="A726" s="187" t="s">
        <v>561</v>
      </c>
      <c r="B726" s="167" t="s">
        <v>4456</v>
      </c>
      <c r="C726" s="174" t="s">
        <v>562</v>
      </c>
      <c r="D726" s="6" t="str">
        <f>IF(OR(ISNUMBER(SEARCH('[1]Lookup for use classification'!$B$1,C726)),ISNUMBER(SEARCH('[1]Lookup for use classification'!$C$1,C726)),ISNUMBER(SEARCH('[1]Lookup for use classification'!$D$1,C726)),ISNUMBER(SEARCH('[1]Lookup for use classification'!$E$1,C726))),'[1]Lookup for use classification'!$A$1,IF(ISNUMBER(SEARCH('[1]Lookup for use classification'!$B$2,C726)),'[1]Lookup for use classification'!$A$2,IF(ISNUMBER(SEARCH('[1]Lookup for use classification'!$B$3,C726)),'[1]Lookup for use classification'!$A$3,IF(OR(ISNUMBER(SEARCH('[1]Lookup for use classification'!$B$4,C726)),ISNUMBER(SEARCH('[1]Lookup for use classification'!$C$4,C726)),ISNUMBER(SEARCH('[1]Lookup for use classification'!$D$4,C726)),ISNUMBER(SEARCH('[1]Lookup for use classification'!$E$4,C726))),'[1]Lookup for use classification'!$A$4,IF(OR(ISNUMBER(SEARCH('[1]Lookup for use classification'!$B$5,C726)),ISNUMBER(SEARCH('[1]Lookup for use classification'!$C$5,C726)),ISNUMBER(SEARCH('[1]Lookup for use classification'!$D$5,C726))),'[1]Lookup for use classification'!$A$5,IF(OR(ISNUMBER(SEARCH('[1]Lookup for use classification'!$B$7,C726)),ISNUMBER(SEARCH('[1]Lookup for use classification'!$C$7,C726)),ISNUMBER(SEARCH('[1]Lookup for use classification'!$D$7,C726))),'[1]Lookup for use classification'!$A$7,IF(OR(ISNUMBER(SEARCH('[1]Lookup for use classification'!$B$9,C726)),ISNUMBER(SEARCH('[1]Lookup for use classification'!$C$9,C726)),ISNUMBER(SEARCH('[1]Lookup for use classification'!$D$9,C726)),ISNUMBER(SEARCH('[1]Lookup for use classification'!$E$9,C726)),ISNUMBER(SEARCH('[1]Lookup for use classification'!$F$9,C726)),ISNUMBER(SEARCH('[1]Lookup for use classification'!$G$9,C726)),ISNUMBER(SEARCH('[1]Lookup for use classification'!$H$9,C726)),ISNUMBER(SEARCH('[1]Lookup for use classification'!$I$9,C726)),ISNUMBER(SEARCH('[1]Lookup for use classification'!$J$9,C726)),ISNUMBER(SEARCH('[1]Lookup for use classification'!$K$9,C726))),'[1]Lookup for use classification'!$A$9,IF(OR(ISNUMBER(SEARCH('[1]Lookup for use classification'!$B$10,C726)),ISNUMBER(SEARCH('[1]Lookup for use classification'!$C$10,C726)),ISNUMBER(SEARCH('[1]Lookup for use classification'!$D$10,C726)),ISNUMBER(SEARCH('[1]Lookup for use classification'!$E$10,C726)),ISNUMBER(SEARCH('[1]Lookup for use classification'!$F$10,C726)),ISNUMBER(SEARCH('[1]Lookup for use classification'!$G$10,C726))),'[1]Lookup for use classification'!$A$10,IF(OR(ISNUMBER(SEARCH('[1]Lookup for use classification'!$B$11,C726)),ISNUMBER(SEARCH('[1]Lookup for use classification'!$C$11,C726))),'[1]Lookup for use classification'!$A$11,IF(OR(ISNUMBER(SEARCH('[1]Lookup for use classification'!$B$12,C726)),ISNUMBER(SEARCH('[1]Lookup for use classification'!$C$12,C726))),'[1]Lookup for use classification'!$A$12,IF(OR(ISNUMBER(SEARCH('[1]Lookup for use classification'!$B$13,C726)),ISNUMBER(SEARCH('[1]Lookup for use classification'!$C$13,C726)),ISNUMBER(SEARCH('[1]Lookup for use classification'!$D$13,C726)),,ISNUMBER(SEARCH('[1]Lookup for use classification'!$C$13,C726)),ISNUMBER(SEARCH('[1]Lookup for use classification'!$E$13,C726))),'[1]Lookup for use classification'!$A$13,IF(OR(ISNUMBER(SEARCH('[1]Lookup for use classification'!$B$14,C726)),ISNUMBER(SEARCH('[1]Lookup for use classification'!$C$14,C726))),'[1]Lookup for use classification'!$A$14,"Other"))))))))))))</f>
        <v>Education - K - 12</v>
      </c>
      <c r="E726" s="163">
        <v>8892</v>
      </c>
      <c r="F726" s="174"/>
      <c r="G726" s="174"/>
    </row>
    <row r="727" spans="1:18" hidden="1">
      <c r="A727" s="187" t="s">
        <v>561</v>
      </c>
      <c r="B727" s="167" t="s">
        <v>4456</v>
      </c>
      <c r="C727" s="174" t="s">
        <v>569</v>
      </c>
      <c r="D727" s="6" t="str">
        <f>IF(OR(ISNUMBER(SEARCH('[1]Lookup for use classification'!$B$1,C727)),ISNUMBER(SEARCH('[1]Lookup for use classification'!$C$1,C727)),ISNUMBER(SEARCH('[1]Lookup for use classification'!$D$1,C727)),ISNUMBER(SEARCH('[1]Lookup for use classification'!$E$1,C727))),'[1]Lookup for use classification'!$A$1,IF(ISNUMBER(SEARCH('[1]Lookup for use classification'!$B$2,C727)),'[1]Lookup for use classification'!$A$2,IF(ISNUMBER(SEARCH('[1]Lookup for use classification'!$B$3,C727)),'[1]Lookup for use classification'!$A$3,IF(OR(ISNUMBER(SEARCH('[1]Lookup for use classification'!$B$4,C727)),ISNUMBER(SEARCH('[1]Lookup for use classification'!$C$4,C727)),ISNUMBER(SEARCH('[1]Lookup for use classification'!$D$4,C727)),ISNUMBER(SEARCH('[1]Lookup for use classification'!$E$4,C727))),'[1]Lookup for use classification'!$A$4,IF(OR(ISNUMBER(SEARCH('[1]Lookup for use classification'!$B$5,C727)),ISNUMBER(SEARCH('[1]Lookup for use classification'!$C$5,C727)),ISNUMBER(SEARCH('[1]Lookup for use classification'!$D$5,C727))),'[1]Lookup for use classification'!$A$5,IF(OR(ISNUMBER(SEARCH('[1]Lookup for use classification'!$B$7,C727)),ISNUMBER(SEARCH('[1]Lookup for use classification'!$C$7,C727)),ISNUMBER(SEARCH('[1]Lookup for use classification'!$D$7,C727))),'[1]Lookup for use classification'!$A$7,IF(OR(ISNUMBER(SEARCH('[1]Lookup for use classification'!$B$9,C727)),ISNUMBER(SEARCH('[1]Lookup for use classification'!$C$9,C727)),ISNUMBER(SEARCH('[1]Lookup for use classification'!$D$9,C727)),ISNUMBER(SEARCH('[1]Lookup for use classification'!$E$9,C727)),ISNUMBER(SEARCH('[1]Lookup for use classification'!$F$9,C727)),ISNUMBER(SEARCH('[1]Lookup for use classification'!$G$9,C727)),ISNUMBER(SEARCH('[1]Lookup for use classification'!$H$9,C727)),ISNUMBER(SEARCH('[1]Lookup for use classification'!$I$9,C727)),ISNUMBER(SEARCH('[1]Lookup for use classification'!$J$9,C727)),ISNUMBER(SEARCH('[1]Lookup for use classification'!$K$9,C727))),'[1]Lookup for use classification'!$A$9,IF(OR(ISNUMBER(SEARCH('[1]Lookup for use classification'!$B$10,C727)),ISNUMBER(SEARCH('[1]Lookup for use classification'!$C$10,C727)),ISNUMBER(SEARCH('[1]Lookup for use classification'!$D$10,C727)),ISNUMBER(SEARCH('[1]Lookup for use classification'!$E$10,C727)),ISNUMBER(SEARCH('[1]Lookup for use classification'!$F$10,C727)),ISNUMBER(SEARCH('[1]Lookup for use classification'!$G$10,C727))),'[1]Lookup for use classification'!$A$10,IF(OR(ISNUMBER(SEARCH('[1]Lookup for use classification'!$B$11,C727)),ISNUMBER(SEARCH('[1]Lookup for use classification'!$C$11,C727))),'[1]Lookup for use classification'!$A$11,IF(OR(ISNUMBER(SEARCH('[1]Lookup for use classification'!$B$12,C727)),ISNUMBER(SEARCH('[1]Lookup for use classification'!$C$12,C727))),'[1]Lookup for use classification'!$A$12,IF(OR(ISNUMBER(SEARCH('[1]Lookup for use classification'!$B$13,C727)),ISNUMBER(SEARCH('[1]Lookup for use classification'!$C$13,C727)),ISNUMBER(SEARCH('[1]Lookup for use classification'!$D$13,C727)),,ISNUMBER(SEARCH('[1]Lookup for use classification'!$C$13,C727)),ISNUMBER(SEARCH('[1]Lookup for use classification'!$E$13,C727))),'[1]Lookup for use classification'!$A$13,IF(OR(ISNUMBER(SEARCH('[1]Lookup for use classification'!$B$14,C727)),ISNUMBER(SEARCH('[1]Lookup for use classification'!$C$14,C727))),'[1]Lookup for use classification'!$A$14,"Other"))))))))))))</f>
        <v>Education - K - 12</v>
      </c>
      <c r="E727" s="175"/>
      <c r="F727" s="174"/>
      <c r="G727" s="174"/>
    </row>
    <row r="728" spans="1:18" hidden="1">
      <c r="A728" s="187" t="s">
        <v>561</v>
      </c>
      <c r="B728" s="167" t="s">
        <v>4456</v>
      </c>
      <c r="C728" s="174" t="s">
        <v>567</v>
      </c>
      <c r="D728" s="6" t="str">
        <f>IF(OR(ISNUMBER(SEARCH('[1]Lookup for use classification'!$B$1,C728)),ISNUMBER(SEARCH('[1]Lookup for use classification'!$C$1,C728)),ISNUMBER(SEARCH('[1]Lookup for use classification'!$D$1,C728)),ISNUMBER(SEARCH('[1]Lookup for use classification'!$E$1,C728))),'[1]Lookup for use classification'!$A$1,IF(ISNUMBER(SEARCH('[1]Lookup for use classification'!$B$2,C728)),'[1]Lookup for use classification'!$A$2,IF(ISNUMBER(SEARCH('[1]Lookup for use classification'!$B$3,C728)),'[1]Lookup for use classification'!$A$3,IF(OR(ISNUMBER(SEARCH('[1]Lookup for use classification'!$B$4,C728)),ISNUMBER(SEARCH('[1]Lookup for use classification'!$C$4,C728)),ISNUMBER(SEARCH('[1]Lookup for use classification'!$D$4,C728)),ISNUMBER(SEARCH('[1]Lookup for use classification'!$E$4,C728))),'[1]Lookup for use classification'!$A$4,IF(OR(ISNUMBER(SEARCH('[1]Lookup for use classification'!$B$5,C728)),ISNUMBER(SEARCH('[1]Lookup for use classification'!$C$5,C728)),ISNUMBER(SEARCH('[1]Lookup for use classification'!$D$5,C728))),'[1]Lookup for use classification'!$A$5,IF(OR(ISNUMBER(SEARCH('[1]Lookup for use classification'!$B$7,C728)),ISNUMBER(SEARCH('[1]Lookup for use classification'!$C$7,C728)),ISNUMBER(SEARCH('[1]Lookup for use classification'!$D$7,C728))),'[1]Lookup for use classification'!$A$7,IF(OR(ISNUMBER(SEARCH('[1]Lookup for use classification'!$B$9,C728)),ISNUMBER(SEARCH('[1]Lookup for use classification'!$C$9,C728)),ISNUMBER(SEARCH('[1]Lookup for use classification'!$D$9,C728)),ISNUMBER(SEARCH('[1]Lookup for use classification'!$E$9,C728)),ISNUMBER(SEARCH('[1]Lookup for use classification'!$F$9,C728)),ISNUMBER(SEARCH('[1]Lookup for use classification'!$G$9,C728)),ISNUMBER(SEARCH('[1]Lookup for use classification'!$H$9,C728)),ISNUMBER(SEARCH('[1]Lookup for use classification'!$I$9,C728)),ISNUMBER(SEARCH('[1]Lookup for use classification'!$J$9,C728)),ISNUMBER(SEARCH('[1]Lookup for use classification'!$K$9,C728))),'[1]Lookup for use classification'!$A$9,IF(OR(ISNUMBER(SEARCH('[1]Lookup for use classification'!$B$10,C728)),ISNUMBER(SEARCH('[1]Lookup for use classification'!$C$10,C728)),ISNUMBER(SEARCH('[1]Lookup for use classification'!$D$10,C728)),ISNUMBER(SEARCH('[1]Lookup for use classification'!$E$10,C728)),ISNUMBER(SEARCH('[1]Lookup for use classification'!$F$10,C728)),ISNUMBER(SEARCH('[1]Lookup for use classification'!$G$10,C728))),'[1]Lookup for use classification'!$A$10,IF(OR(ISNUMBER(SEARCH('[1]Lookup for use classification'!$B$11,C728)),ISNUMBER(SEARCH('[1]Lookup for use classification'!$C$11,C728))),'[1]Lookup for use classification'!$A$11,IF(OR(ISNUMBER(SEARCH('[1]Lookup for use classification'!$B$12,C728)),ISNUMBER(SEARCH('[1]Lookup for use classification'!$C$12,C728))),'[1]Lookup for use classification'!$A$12,IF(OR(ISNUMBER(SEARCH('[1]Lookup for use classification'!$B$13,C728)),ISNUMBER(SEARCH('[1]Lookup for use classification'!$C$13,C728)),ISNUMBER(SEARCH('[1]Lookup for use classification'!$D$13,C728)),,ISNUMBER(SEARCH('[1]Lookup for use classification'!$C$13,C728)),ISNUMBER(SEARCH('[1]Lookup for use classification'!$E$13,C728))),'[1]Lookup for use classification'!$A$13,IF(OR(ISNUMBER(SEARCH('[1]Lookup for use classification'!$B$14,C728)),ISNUMBER(SEARCH('[1]Lookup for use classification'!$C$14,C728))),'[1]Lookup for use classification'!$A$14,"Other"))))))))))))</f>
        <v>Health Care - Hospitals</v>
      </c>
      <c r="E728" s="175"/>
      <c r="F728" s="174"/>
      <c r="G728" s="174"/>
    </row>
    <row r="729" spans="1:18" hidden="1">
      <c r="A729" s="187" t="s">
        <v>561</v>
      </c>
      <c r="B729" s="167" t="s">
        <v>4456</v>
      </c>
      <c r="C729" s="174" t="s">
        <v>566</v>
      </c>
      <c r="D729" s="6" t="str">
        <f>IF(OR(ISNUMBER(SEARCH('[1]Lookup for use classification'!$B$1,C729)),ISNUMBER(SEARCH('[1]Lookup for use classification'!$C$1,C729)),ISNUMBER(SEARCH('[1]Lookup for use classification'!$D$1,C729)),ISNUMBER(SEARCH('[1]Lookup for use classification'!$E$1,C729))),'[1]Lookup for use classification'!$A$1,IF(ISNUMBER(SEARCH('[1]Lookup for use classification'!$B$2,C729)),'[1]Lookup for use classification'!$A$2,IF(ISNUMBER(SEARCH('[1]Lookup for use classification'!$B$3,C729)),'[1]Lookup for use classification'!$A$3,IF(OR(ISNUMBER(SEARCH('[1]Lookup for use classification'!$B$4,C729)),ISNUMBER(SEARCH('[1]Lookup for use classification'!$C$4,C729)),ISNUMBER(SEARCH('[1]Lookup for use classification'!$D$4,C729)),ISNUMBER(SEARCH('[1]Lookup for use classification'!$E$4,C729))),'[1]Lookup for use classification'!$A$4,IF(OR(ISNUMBER(SEARCH('[1]Lookup for use classification'!$B$5,C729)),ISNUMBER(SEARCH('[1]Lookup for use classification'!$C$5,C729)),ISNUMBER(SEARCH('[1]Lookup for use classification'!$D$5,C729))),'[1]Lookup for use classification'!$A$5,IF(OR(ISNUMBER(SEARCH('[1]Lookup for use classification'!$B$7,C729)),ISNUMBER(SEARCH('[1]Lookup for use classification'!$C$7,C729)),ISNUMBER(SEARCH('[1]Lookup for use classification'!$D$7,C729))),'[1]Lookup for use classification'!$A$7,IF(OR(ISNUMBER(SEARCH('[1]Lookup for use classification'!$B$9,C729)),ISNUMBER(SEARCH('[1]Lookup for use classification'!$C$9,C729)),ISNUMBER(SEARCH('[1]Lookup for use classification'!$D$9,C729)),ISNUMBER(SEARCH('[1]Lookup for use classification'!$E$9,C729)),ISNUMBER(SEARCH('[1]Lookup for use classification'!$F$9,C729)),ISNUMBER(SEARCH('[1]Lookup for use classification'!$G$9,C729)),ISNUMBER(SEARCH('[1]Lookup for use classification'!$H$9,C729)),ISNUMBER(SEARCH('[1]Lookup for use classification'!$I$9,C729)),ISNUMBER(SEARCH('[1]Lookup for use classification'!$J$9,C729)),ISNUMBER(SEARCH('[1]Lookup for use classification'!$K$9,C729))),'[1]Lookup for use classification'!$A$9,IF(OR(ISNUMBER(SEARCH('[1]Lookup for use classification'!$B$10,C729)),ISNUMBER(SEARCH('[1]Lookup for use classification'!$C$10,C729)),ISNUMBER(SEARCH('[1]Lookup for use classification'!$D$10,C729)),ISNUMBER(SEARCH('[1]Lookup for use classification'!$E$10,C729)),ISNUMBER(SEARCH('[1]Lookup for use classification'!$F$10,C729)),ISNUMBER(SEARCH('[1]Lookup for use classification'!$G$10,C729))),'[1]Lookup for use classification'!$A$10,IF(OR(ISNUMBER(SEARCH('[1]Lookup for use classification'!$B$11,C729)),ISNUMBER(SEARCH('[1]Lookup for use classification'!$C$11,C729))),'[1]Lookup for use classification'!$A$11,IF(OR(ISNUMBER(SEARCH('[1]Lookup for use classification'!$B$12,C729)),ISNUMBER(SEARCH('[1]Lookup for use classification'!$C$12,C729))),'[1]Lookup for use classification'!$A$12,IF(OR(ISNUMBER(SEARCH('[1]Lookup for use classification'!$B$13,C729)),ISNUMBER(SEARCH('[1]Lookup for use classification'!$C$13,C729)),ISNUMBER(SEARCH('[1]Lookup for use classification'!$D$13,C729)),,ISNUMBER(SEARCH('[1]Lookup for use classification'!$C$13,C729)),ISNUMBER(SEARCH('[1]Lookup for use classification'!$E$13,C729))),'[1]Lookup for use classification'!$A$13,IF(OR(ISNUMBER(SEARCH('[1]Lookup for use classification'!$B$14,C729)),ISNUMBER(SEARCH('[1]Lookup for use classification'!$C$14,C729))),'[1]Lookup for use classification'!$A$14,"Other"))))))))))))</f>
        <v>Office</v>
      </c>
      <c r="E729" s="175"/>
      <c r="F729" s="174"/>
      <c r="G729" s="174"/>
    </row>
    <row r="730" spans="1:18" hidden="1">
      <c r="A730" s="187" t="s">
        <v>561</v>
      </c>
      <c r="B730" s="167" t="s">
        <v>4456</v>
      </c>
      <c r="C730" s="174" t="s">
        <v>401</v>
      </c>
      <c r="D730" s="6" t="str">
        <f>IF(OR(ISNUMBER(SEARCH('[1]Lookup for use classification'!$B$1,C730)),ISNUMBER(SEARCH('[1]Lookup for use classification'!$C$1,C730)),ISNUMBER(SEARCH('[1]Lookup for use classification'!$D$1,C730)),ISNUMBER(SEARCH('[1]Lookup for use classification'!$E$1,C730))),'[1]Lookup for use classification'!$A$1,IF(ISNUMBER(SEARCH('[1]Lookup for use classification'!$B$2,C730)),'[1]Lookup for use classification'!$A$2,IF(ISNUMBER(SEARCH('[1]Lookup for use classification'!$B$3,C730)),'[1]Lookup for use classification'!$A$3,IF(OR(ISNUMBER(SEARCH('[1]Lookup for use classification'!$B$4,C730)),ISNUMBER(SEARCH('[1]Lookup for use classification'!$C$4,C730)),ISNUMBER(SEARCH('[1]Lookup for use classification'!$D$4,C730)),ISNUMBER(SEARCH('[1]Lookup for use classification'!$E$4,C730))),'[1]Lookup for use classification'!$A$4,IF(OR(ISNUMBER(SEARCH('[1]Lookup for use classification'!$B$5,C730)),ISNUMBER(SEARCH('[1]Lookup for use classification'!$C$5,C730)),ISNUMBER(SEARCH('[1]Lookup for use classification'!$D$5,C730))),'[1]Lookup for use classification'!$A$5,IF(OR(ISNUMBER(SEARCH('[1]Lookup for use classification'!$B$7,C730)),ISNUMBER(SEARCH('[1]Lookup for use classification'!$C$7,C730)),ISNUMBER(SEARCH('[1]Lookup for use classification'!$D$7,C730))),'[1]Lookup for use classification'!$A$7,IF(OR(ISNUMBER(SEARCH('[1]Lookup for use classification'!$B$9,C730)),ISNUMBER(SEARCH('[1]Lookup for use classification'!$C$9,C730)),ISNUMBER(SEARCH('[1]Lookup for use classification'!$D$9,C730)),ISNUMBER(SEARCH('[1]Lookup for use classification'!$E$9,C730)),ISNUMBER(SEARCH('[1]Lookup for use classification'!$F$9,C730)),ISNUMBER(SEARCH('[1]Lookup for use classification'!$G$9,C730)),ISNUMBER(SEARCH('[1]Lookup for use classification'!$H$9,C730)),ISNUMBER(SEARCH('[1]Lookup for use classification'!$I$9,C730)),ISNUMBER(SEARCH('[1]Lookup for use classification'!$J$9,C730)),ISNUMBER(SEARCH('[1]Lookup for use classification'!$K$9,C730))),'[1]Lookup for use classification'!$A$9,IF(OR(ISNUMBER(SEARCH('[1]Lookup for use classification'!$B$10,C730)),ISNUMBER(SEARCH('[1]Lookup for use classification'!$C$10,C730)),ISNUMBER(SEARCH('[1]Lookup for use classification'!$D$10,C730)),ISNUMBER(SEARCH('[1]Lookup for use classification'!$E$10,C730)),ISNUMBER(SEARCH('[1]Lookup for use classification'!$F$10,C730)),ISNUMBER(SEARCH('[1]Lookup for use classification'!$G$10,C730))),'[1]Lookup for use classification'!$A$10,IF(OR(ISNUMBER(SEARCH('[1]Lookup for use classification'!$B$11,C730)),ISNUMBER(SEARCH('[1]Lookup for use classification'!$C$11,C730))),'[1]Lookup for use classification'!$A$11,IF(OR(ISNUMBER(SEARCH('[1]Lookup for use classification'!$B$12,C730)),ISNUMBER(SEARCH('[1]Lookup for use classification'!$C$12,C730))),'[1]Lookup for use classification'!$A$12,IF(OR(ISNUMBER(SEARCH('[1]Lookup for use classification'!$B$13,C730)),ISNUMBER(SEARCH('[1]Lookup for use classification'!$C$13,C730)),ISNUMBER(SEARCH('[1]Lookup for use classification'!$D$13,C730)),,ISNUMBER(SEARCH('[1]Lookup for use classification'!$C$13,C730)),ISNUMBER(SEARCH('[1]Lookup for use classification'!$E$13,C730))),'[1]Lookup for use classification'!$A$13,IF(OR(ISNUMBER(SEARCH('[1]Lookup for use classification'!$B$14,C730)),ISNUMBER(SEARCH('[1]Lookup for use classification'!$C$14,C730))),'[1]Lookup for use classification'!$A$14,"Other"))))))))))))</f>
        <v>Other</v>
      </c>
      <c r="E730" s="175">
        <v>1104</v>
      </c>
      <c r="F730" s="174"/>
      <c r="G730" s="174"/>
    </row>
    <row r="731" spans="1:18" hidden="1">
      <c r="A731" s="188" t="s">
        <v>2651</v>
      </c>
      <c r="B731" s="8" t="str">
        <f>IF(ISNA(VLOOKUP(CONCATENATE(A731,C731),ARIS!$A$1:$A$959,1,FALSE)),"","ARIS")</f>
        <v>ARIS</v>
      </c>
      <c r="C731" s="162" t="s">
        <v>2652</v>
      </c>
      <c r="D731" s="6" t="str">
        <f>IF(OR(ISNUMBER(SEARCH('[1]Lookup for use classification'!$B$1,C731)),ISNUMBER(SEARCH('[1]Lookup for use classification'!$C$1,C731)),ISNUMBER(SEARCH('[1]Lookup for use classification'!$D$1,C731)),ISNUMBER(SEARCH('[1]Lookup for use classification'!$E$1,C731))),'[1]Lookup for use classification'!$A$1,IF(ISNUMBER(SEARCH('[1]Lookup for use classification'!$B$2,C731)),'[1]Lookup for use classification'!$A$2,IF(ISNUMBER(SEARCH('[1]Lookup for use classification'!$B$3,C731)),'[1]Lookup for use classification'!$A$3,IF(OR(ISNUMBER(SEARCH('[1]Lookup for use classification'!$B$4,C731)),ISNUMBER(SEARCH('[1]Lookup for use classification'!$C$4,C731)),ISNUMBER(SEARCH('[1]Lookup for use classification'!$D$4,C731)),ISNUMBER(SEARCH('[1]Lookup for use classification'!$E$4,C731))),'[1]Lookup for use classification'!$A$4,IF(OR(ISNUMBER(SEARCH('[1]Lookup for use classification'!$B$5,C731)),ISNUMBER(SEARCH('[1]Lookup for use classification'!$C$5,C731)),ISNUMBER(SEARCH('[1]Lookup for use classification'!$D$5,C731))),'[1]Lookup for use classification'!$A$5,IF(OR(ISNUMBER(SEARCH('[1]Lookup for use classification'!$B$7,C731)),ISNUMBER(SEARCH('[1]Lookup for use classification'!$C$7,C731)),ISNUMBER(SEARCH('[1]Lookup for use classification'!$D$7,C731))),'[1]Lookup for use classification'!$A$7,IF(OR(ISNUMBER(SEARCH('[1]Lookup for use classification'!$B$9,C731)),ISNUMBER(SEARCH('[1]Lookup for use classification'!$C$9,C731)),ISNUMBER(SEARCH('[1]Lookup for use classification'!$D$9,C731)),ISNUMBER(SEARCH('[1]Lookup for use classification'!$E$9,C731)),ISNUMBER(SEARCH('[1]Lookup for use classification'!$F$9,C731)),ISNUMBER(SEARCH('[1]Lookup for use classification'!$G$9,C731)),ISNUMBER(SEARCH('[1]Lookup for use classification'!$H$9,C731)),ISNUMBER(SEARCH('[1]Lookup for use classification'!$I$9,C731)),ISNUMBER(SEARCH('[1]Lookup for use classification'!$J$9,C731)),ISNUMBER(SEARCH('[1]Lookup for use classification'!$K$9,C731))),'[1]Lookup for use classification'!$A$9,IF(OR(ISNUMBER(SEARCH('[1]Lookup for use classification'!$B$10,C731)),ISNUMBER(SEARCH('[1]Lookup for use classification'!$C$10,C731)),ISNUMBER(SEARCH('[1]Lookup for use classification'!$D$10,C731)),ISNUMBER(SEARCH('[1]Lookup for use classification'!$E$10,C731)),ISNUMBER(SEARCH('[1]Lookup for use classification'!$F$10,C731)),ISNUMBER(SEARCH('[1]Lookup for use classification'!$G$10,C731))),'[1]Lookup for use classification'!$A$10,IF(OR(ISNUMBER(SEARCH('[1]Lookup for use classification'!$B$11,C731)),ISNUMBER(SEARCH('[1]Lookup for use classification'!$C$11,C731))),'[1]Lookup for use classification'!$A$11,IF(OR(ISNUMBER(SEARCH('[1]Lookup for use classification'!$B$12,C731)),ISNUMBER(SEARCH('[1]Lookup for use classification'!$C$12,C731))),'[1]Lookup for use classification'!$A$12,IF(OR(ISNUMBER(SEARCH('[1]Lookup for use classification'!$B$13,C731)),ISNUMBER(SEARCH('[1]Lookup for use classification'!$C$13,C731)),ISNUMBER(SEARCH('[1]Lookup for use classification'!$D$13,C731)),,ISNUMBER(SEARCH('[1]Lookup for use classification'!$C$13,C731)),ISNUMBER(SEARCH('[1]Lookup for use classification'!$E$13,C731))),'[1]Lookup for use classification'!$A$13,IF(OR(ISNUMBER(SEARCH('[1]Lookup for use classification'!$B$14,C731)),ISNUMBER(SEARCH('[1]Lookup for use classification'!$C$14,C731))),'[1]Lookup for use classification'!$A$14,"Other"))))))))))))</f>
        <v>Other</v>
      </c>
      <c r="E731" s="163">
        <v>2000</v>
      </c>
      <c r="F731" s="163"/>
      <c r="G731" s="163"/>
      <c r="H731" s="164">
        <v>3199.3620437956201</v>
      </c>
      <c r="I731" s="164"/>
    </row>
    <row r="732" spans="1:18" hidden="1">
      <c r="A732" s="187" t="s">
        <v>561</v>
      </c>
      <c r="B732" s="167" t="s">
        <v>4456</v>
      </c>
      <c r="C732" s="174" t="s">
        <v>373</v>
      </c>
      <c r="D732" s="6" t="str">
        <f>IF(OR(ISNUMBER(SEARCH('[1]Lookup for use classification'!$B$1,C732)),ISNUMBER(SEARCH('[1]Lookup for use classification'!$C$1,C732)),ISNUMBER(SEARCH('[1]Lookup for use classification'!$D$1,C732)),ISNUMBER(SEARCH('[1]Lookup for use classification'!$E$1,C732))),'[1]Lookup for use classification'!$A$1,IF(ISNUMBER(SEARCH('[1]Lookup for use classification'!$B$2,C732)),'[1]Lookup for use classification'!$A$2,IF(ISNUMBER(SEARCH('[1]Lookup for use classification'!$B$3,C732)),'[1]Lookup for use classification'!$A$3,IF(OR(ISNUMBER(SEARCH('[1]Lookup for use classification'!$B$4,C732)),ISNUMBER(SEARCH('[1]Lookup for use classification'!$C$4,C732)),ISNUMBER(SEARCH('[1]Lookup for use classification'!$D$4,C732)),ISNUMBER(SEARCH('[1]Lookup for use classification'!$E$4,C732))),'[1]Lookup for use classification'!$A$4,IF(OR(ISNUMBER(SEARCH('[1]Lookup for use classification'!$B$5,C732)),ISNUMBER(SEARCH('[1]Lookup for use classification'!$C$5,C732)),ISNUMBER(SEARCH('[1]Lookup for use classification'!$D$5,C732))),'[1]Lookup for use classification'!$A$5,IF(OR(ISNUMBER(SEARCH('[1]Lookup for use classification'!$B$7,C732)),ISNUMBER(SEARCH('[1]Lookup for use classification'!$C$7,C732)),ISNUMBER(SEARCH('[1]Lookup for use classification'!$D$7,C732))),'[1]Lookup for use classification'!$A$7,IF(OR(ISNUMBER(SEARCH('[1]Lookup for use classification'!$B$9,C732)),ISNUMBER(SEARCH('[1]Lookup for use classification'!$C$9,C732)),ISNUMBER(SEARCH('[1]Lookup for use classification'!$D$9,C732)),ISNUMBER(SEARCH('[1]Lookup for use classification'!$E$9,C732)),ISNUMBER(SEARCH('[1]Lookup for use classification'!$F$9,C732)),ISNUMBER(SEARCH('[1]Lookup for use classification'!$G$9,C732)),ISNUMBER(SEARCH('[1]Lookup for use classification'!$H$9,C732)),ISNUMBER(SEARCH('[1]Lookup for use classification'!$I$9,C732)),ISNUMBER(SEARCH('[1]Lookup for use classification'!$J$9,C732)),ISNUMBER(SEARCH('[1]Lookup for use classification'!$K$9,C732))),'[1]Lookup for use classification'!$A$9,IF(OR(ISNUMBER(SEARCH('[1]Lookup for use classification'!$B$10,C732)),ISNUMBER(SEARCH('[1]Lookup for use classification'!$C$10,C732)),ISNUMBER(SEARCH('[1]Lookup for use classification'!$D$10,C732)),ISNUMBER(SEARCH('[1]Lookup for use classification'!$E$10,C732)),ISNUMBER(SEARCH('[1]Lookup for use classification'!$F$10,C732)),ISNUMBER(SEARCH('[1]Lookup for use classification'!$G$10,C732))),'[1]Lookup for use classification'!$A$10,IF(OR(ISNUMBER(SEARCH('[1]Lookup for use classification'!$B$11,C732)),ISNUMBER(SEARCH('[1]Lookup for use classification'!$C$11,C732))),'[1]Lookup for use classification'!$A$11,IF(OR(ISNUMBER(SEARCH('[1]Lookup for use classification'!$B$12,C732)),ISNUMBER(SEARCH('[1]Lookup for use classification'!$C$12,C732))),'[1]Lookup for use classification'!$A$12,IF(OR(ISNUMBER(SEARCH('[1]Lookup for use classification'!$B$13,C732)),ISNUMBER(SEARCH('[1]Lookup for use classification'!$C$13,C732)),ISNUMBER(SEARCH('[1]Lookup for use classification'!$D$13,C732)),,ISNUMBER(SEARCH('[1]Lookup for use classification'!$C$13,C732)),ISNUMBER(SEARCH('[1]Lookup for use classification'!$E$13,C732))),'[1]Lookup for use classification'!$A$13,IF(OR(ISNUMBER(SEARCH('[1]Lookup for use classification'!$B$14,C732)),ISNUMBER(SEARCH('[1]Lookup for use classification'!$C$14,C732))),'[1]Lookup for use classification'!$A$14,"Other"))))))))))))</f>
        <v>Other</v>
      </c>
      <c r="E732" s="175"/>
      <c r="F732" s="174"/>
      <c r="G732" s="174"/>
    </row>
    <row r="733" spans="1:18" hidden="1">
      <c r="A733" s="187" t="s">
        <v>561</v>
      </c>
      <c r="B733" s="167" t="s">
        <v>4456</v>
      </c>
      <c r="C733" s="174" t="s">
        <v>563</v>
      </c>
      <c r="D733" s="6" t="str">
        <f>IF(OR(ISNUMBER(SEARCH('[1]Lookup for use classification'!$B$1,C733)),ISNUMBER(SEARCH('[1]Lookup for use classification'!$C$1,C733)),ISNUMBER(SEARCH('[1]Lookup for use classification'!$D$1,C733)),ISNUMBER(SEARCH('[1]Lookup for use classification'!$E$1,C733))),'[1]Lookup for use classification'!$A$1,IF(ISNUMBER(SEARCH('[1]Lookup for use classification'!$B$2,C733)),'[1]Lookup for use classification'!$A$2,IF(ISNUMBER(SEARCH('[1]Lookup for use classification'!$B$3,C733)),'[1]Lookup for use classification'!$A$3,IF(OR(ISNUMBER(SEARCH('[1]Lookup for use classification'!$B$4,C733)),ISNUMBER(SEARCH('[1]Lookup for use classification'!$C$4,C733)),ISNUMBER(SEARCH('[1]Lookup for use classification'!$D$4,C733)),ISNUMBER(SEARCH('[1]Lookup for use classification'!$E$4,C733))),'[1]Lookup for use classification'!$A$4,IF(OR(ISNUMBER(SEARCH('[1]Lookup for use classification'!$B$5,C733)),ISNUMBER(SEARCH('[1]Lookup for use classification'!$C$5,C733)),ISNUMBER(SEARCH('[1]Lookup for use classification'!$D$5,C733))),'[1]Lookup for use classification'!$A$5,IF(OR(ISNUMBER(SEARCH('[1]Lookup for use classification'!$B$7,C733)),ISNUMBER(SEARCH('[1]Lookup for use classification'!$C$7,C733)),ISNUMBER(SEARCH('[1]Lookup for use classification'!$D$7,C733))),'[1]Lookup for use classification'!$A$7,IF(OR(ISNUMBER(SEARCH('[1]Lookup for use classification'!$B$9,C733)),ISNUMBER(SEARCH('[1]Lookup for use classification'!$C$9,C733)),ISNUMBER(SEARCH('[1]Lookup for use classification'!$D$9,C733)),ISNUMBER(SEARCH('[1]Lookup for use classification'!$E$9,C733)),ISNUMBER(SEARCH('[1]Lookup for use classification'!$F$9,C733)),ISNUMBER(SEARCH('[1]Lookup for use classification'!$G$9,C733)),ISNUMBER(SEARCH('[1]Lookup for use classification'!$H$9,C733)),ISNUMBER(SEARCH('[1]Lookup for use classification'!$I$9,C733)),ISNUMBER(SEARCH('[1]Lookup for use classification'!$J$9,C733)),ISNUMBER(SEARCH('[1]Lookup for use classification'!$K$9,C733))),'[1]Lookup for use classification'!$A$9,IF(OR(ISNUMBER(SEARCH('[1]Lookup for use classification'!$B$10,C733)),ISNUMBER(SEARCH('[1]Lookup for use classification'!$C$10,C733)),ISNUMBER(SEARCH('[1]Lookup for use classification'!$D$10,C733)),ISNUMBER(SEARCH('[1]Lookup for use classification'!$E$10,C733)),ISNUMBER(SEARCH('[1]Lookup for use classification'!$F$10,C733)),ISNUMBER(SEARCH('[1]Lookup for use classification'!$G$10,C733))),'[1]Lookup for use classification'!$A$10,IF(OR(ISNUMBER(SEARCH('[1]Lookup for use classification'!$B$11,C733)),ISNUMBER(SEARCH('[1]Lookup for use classification'!$C$11,C733))),'[1]Lookup for use classification'!$A$11,IF(OR(ISNUMBER(SEARCH('[1]Lookup for use classification'!$B$12,C733)),ISNUMBER(SEARCH('[1]Lookup for use classification'!$C$12,C733))),'[1]Lookup for use classification'!$A$12,IF(OR(ISNUMBER(SEARCH('[1]Lookup for use classification'!$B$13,C733)),ISNUMBER(SEARCH('[1]Lookup for use classification'!$C$13,C733)),ISNUMBER(SEARCH('[1]Lookup for use classification'!$D$13,C733)),,ISNUMBER(SEARCH('[1]Lookup for use classification'!$C$13,C733)),ISNUMBER(SEARCH('[1]Lookup for use classification'!$E$13,C733))),'[1]Lookup for use classification'!$A$13,IF(OR(ISNUMBER(SEARCH('[1]Lookup for use classification'!$B$14,C733)),ISNUMBER(SEARCH('[1]Lookup for use classification'!$C$14,C733))),'[1]Lookup for use classification'!$A$14,"Other"))))))))))))</f>
        <v>Other</v>
      </c>
      <c r="E733" s="175"/>
      <c r="F733" s="174"/>
      <c r="G733" s="174"/>
    </row>
    <row r="734" spans="1:18" hidden="1">
      <c r="A734" s="187" t="s">
        <v>561</v>
      </c>
      <c r="B734" s="167" t="s">
        <v>4456</v>
      </c>
      <c r="C734" s="174" t="s">
        <v>564</v>
      </c>
      <c r="D734" s="6" t="str">
        <f>IF(OR(ISNUMBER(SEARCH('[1]Lookup for use classification'!$B$1,C734)),ISNUMBER(SEARCH('[1]Lookup for use classification'!$C$1,C734)),ISNUMBER(SEARCH('[1]Lookup for use classification'!$D$1,C734)),ISNUMBER(SEARCH('[1]Lookup for use classification'!$E$1,C734))),'[1]Lookup for use classification'!$A$1,IF(ISNUMBER(SEARCH('[1]Lookup for use classification'!$B$2,C734)),'[1]Lookup for use classification'!$A$2,IF(ISNUMBER(SEARCH('[1]Lookup for use classification'!$B$3,C734)),'[1]Lookup for use classification'!$A$3,IF(OR(ISNUMBER(SEARCH('[1]Lookup for use classification'!$B$4,C734)),ISNUMBER(SEARCH('[1]Lookup for use classification'!$C$4,C734)),ISNUMBER(SEARCH('[1]Lookup for use classification'!$D$4,C734)),ISNUMBER(SEARCH('[1]Lookup for use classification'!$E$4,C734))),'[1]Lookup for use classification'!$A$4,IF(OR(ISNUMBER(SEARCH('[1]Lookup for use classification'!$B$5,C734)),ISNUMBER(SEARCH('[1]Lookup for use classification'!$C$5,C734)),ISNUMBER(SEARCH('[1]Lookup for use classification'!$D$5,C734))),'[1]Lookup for use classification'!$A$5,IF(OR(ISNUMBER(SEARCH('[1]Lookup for use classification'!$B$7,C734)),ISNUMBER(SEARCH('[1]Lookup for use classification'!$C$7,C734)),ISNUMBER(SEARCH('[1]Lookup for use classification'!$D$7,C734))),'[1]Lookup for use classification'!$A$7,IF(OR(ISNUMBER(SEARCH('[1]Lookup for use classification'!$B$9,C734)),ISNUMBER(SEARCH('[1]Lookup for use classification'!$C$9,C734)),ISNUMBER(SEARCH('[1]Lookup for use classification'!$D$9,C734)),ISNUMBER(SEARCH('[1]Lookup for use classification'!$E$9,C734)),ISNUMBER(SEARCH('[1]Lookup for use classification'!$F$9,C734)),ISNUMBER(SEARCH('[1]Lookup for use classification'!$G$9,C734)),ISNUMBER(SEARCH('[1]Lookup for use classification'!$H$9,C734)),ISNUMBER(SEARCH('[1]Lookup for use classification'!$I$9,C734)),ISNUMBER(SEARCH('[1]Lookup for use classification'!$J$9,C734)),ISNUMBER(SEARCH('[1]Lookup for use classification'!$K$9,C734))),'[1]Lookup for use classification'!$A$9,IF(OR(ISNUMBER(SEARCH('[1]Lookup for use classification'!$B$10,C734)),ISNUMBER(SEARCH('[1]Lookup for use classification'!$C$10,C734)),ISNUMBER(SEARCH('[1]Lookup for use classification'!$D$10,C734)),ISNUMBER(SEARCH('[1]Lookup for use classification'!$E$10,C734)),ISNUMBER(SEARCH('[1]Lookup for use classification'!$F$10,C734)),ISNUMBER(SEARCH('[1]Lookup for use classification'!$G$10,C734))),'[1]Lookup for use classification'!$A$10,IF(OR(ISNUMBER(SEARCH('[1]Lookup for use classification'!$B$11,C734)),ISNUMBER(SEARCH('[1]Lookup for use classification'!$C$11,C734))),'[1]Lookup for use classification'!$A$11,IF(OR(ISNUMBER(SEARCH('[1]Lookup for use classification'!$B$12,C734)),ISNUMBER(SEARCH('[1]Lookup for use classification'!$C$12,C734))),'[1]Lookup for use classification'!$A$12,IF(OR(ISNUMBER(SEARCH('[1]Lookup for use classification'!$B$13,C734)),ISNUMBER(SEARCH('[1]Lookup for use classification'!$C$13,C734)),ISNUMBER(SEARCH('[1]Lookup for use classification'!$D$13,C734)),,ISNUMBER(SEARCH('[1]Lookup for use classification'!$C$13,C734)),ISNUMBER(SEARCH('[1]Lookup for use classification'!$E$13,C734))),'[1]Lookup for use classification'!$A$13,IF(OR(ISNUMBER(SEARCH('[1]Lookup for use classification'!$B$14,C734)),ISNUMBER(SEARCH('[1]Lookup for use classification'!$C$14,C734))),'[1]Lookup for use classification'!$A$14,"Other"))))))))))))</f>
        <v>Other</v>
      </c>
      <c r="E734" s="175"/>
      <c r="F734" s="174"/>
      <c r="G734" s="174"/>
    </row>
    <row r="735" spans="1:18" hidden="1">
      <c r="A735" s="187" t="s">
        <v>561</v>
      </c>
      <c r="B735" s="167" t="s">
        <v>4456</v>
      </c>
      <c r="C735" s="174" t="s">
        <v>565</v>
      </c>
      <c r="D735" s="6" t="str">
        <f>IF(OR(ISNUMBER(SEARCH('[1]Lookup for use classification'!$B$1,C735)),ISNUMBER(SEARCH('[1]Lookup for use classification'!$C$1,C735)),ISNUMBER(SEARCH('[1]Lookup for use classification'!$D$1,C735)),ISNUMBER(SEARCH('[1]Lookup for use classification'!$E$1,C735))),'[1]Lookup for use classification'!$A$1,IF(ISNUMBER(SEARCH('[1]Lookup for use classification'!$B$2,C735)),'[1]Lookup for use classification'!$A$2,IF(ISNUMBER(SEARCH('[1]Lookup for use classification'!$B$3,C735)),'[1]Lookup for use classification'!$A$3,IF(OR(ISNUMBER(SEARCH('[1]Lookup for use classification'!$B$4,C735)),ISNUMBER(SEARCH('[1]Lookup for use classification'!$C$4,C735)),ISNUMBER(SEARCH('[1]Lookup for use classification'!$D$4,C735)),ISNUMBER(SEARCH('[1]Lookup for use classification'!$E$4,C735))),'[1]Lookup for use classification'!$A$4,IF(OR(ISNUMBER(SEARCH('[1]Lookup for use classification'!$B$5,C735)),ISNUMBER(SEARCH('[1]Lookup for use classification'!$C$5,C735)),ISNUMBER(SEARCH('[1]Lookup for use classification'!$D$5,C735))),'[1]Lookup for use classification'!$A$5,IF(OR(ISNUMBER(SEARCH('[1]Lookup for use classification'!$B$7,C735)),ISNUMBER(SEARCH('[1]Lookup for use classification'!$C$7,C735)),ISNUMBER(SEARCH('[1]Lookup for use classification'!$D$7,C735))),'[1]Lookup for use classification'!$A$7,IF(OR(ISNUMBER(SEARCH('[1]Lookup for use classification'!$B$9,C735)),ISNUMBER(SEARCH('[1]Lookup for use classification'!$C$9,C735)),ISNUMBER(SEARCH('[1]Lookup for use classification'!$D$9,C735)),ISNUMBER(SEARCH('[1]Lookup for use classification'!$E$9,C735)),ISNUMBER(SEARCH('[1]Lookup for use classification'!$F$9,C735)),ISNUMBER(SEARCH('[1]Lookup for use classification'!$G$9,C735)),ISNUMBER(SEARCH('[1]Lookup for use classification'!$H$9,C735)),ISNUMBER(SEARCH('[1]Lookup for use classification'!$I$9,C735)),ISNUMBER(SEARCH('[1]Lookup for use classification'!$J$9,C735)),ISNUMBER(SEARCH('[1]Lookup for use classification'!$K$9,C735))),'[1]Lookup for use classification'!$A$9,IF(OR(ISNUMBER(SEARCH('[1]Lookup for use classification'!$B$10,C735)),ISNUMBER(SEARCH('[1]Lookup for use classification'!$C$10,C735)),ISNUMBER(SEARCH('[1]Lookup for use classification'!$D$10,C735)),ISNUMBER(SEARCH('[1]Lookup for use classification'!$E$10,C735)),ISNUMBER(SEARCH('[1]Lookup for use classification'!$F$10,C735)),ISNUMBER(SEARCH('[1]Lookup for use classification'!$G$10,C735))),'[1]Lookup for use classification'!$A$10,IF(OR(ISNUMBER(SEARCH('[1]Lookup for use classification'!$B$11,C735)),ISNUMBER(SEARCH('[1]Lookup for use classification'!$C$11,C735))),'[1]Lookup for use classification'!$A$11,IF(OR(ISNUMBER(SEARCH('[1]Lookup for use classification'!$B$12,C735)),ISNUMBER(SEARCH('[1]Lookup for use classification'!$C$12,C735))),'[1]Lookup for use classification'!$A$12,IF(OR(ISNUMBER(SEARCH('[1]Lookup for use classification'!$B$13,C735)),ISNUMBER(SEARCH('[1]Lookup for use classification'!$C$13,C735)),ISNUMBER(SEARCH('[1]Lookup for use classification'!$D$13,C735)),,ISNUMBER(SEARCH('[1]Lookup for use classification'!$C$13,C735)),ISNUMBER(SEARCH('[1]Lookup for use classification'!$E$13,C735))),'[1]Lookup for use classification'!$A$13,IF(OR(ISNUMBER(SEARCH('[1]Lookup for use classification'!$B$14,C735)),ISNUMBER(SEARCH('[1]Lookup for use classification'!$C$14,C735))),'[1]Lookup for use classification'!$A$14,"Other"))))))))))))</f>
        <v>Other</v>
      </c>
      <c r="E735" s="175"/>
      <c r="F735" s="174"/>
      <c r="G735" s="174"/>
    </row>
    <row r="736" spans="1:18" hidden="1">
      <c r="A736" s="187" t="s">
        <v>561</v>
      </c>
      <c r="B736" s="167" t="s">
        <v>4456</v>
      </c>
      <c r="C736" s="174" t="s">
        <v>568</v>
      </c>
      <c r="D736" s="6" t="str">
        <f>IF(OR(ISNUMBER(SEARCH('[1]Lookup for use classification'!$B$1,C736)),ISNUMBER(SEARCH('[1]Lookup for use classification'!$C$1,C736)),ISNUMBER(SEARCH('[1]Lookup for use classification'!$D$1,C736)),ISNUMBER(SEARCH('[1]Lookup for use classification'!$E$1,C736))),'[1]Lookup for use classification'!$A$1,IF(ISNUMBER(SEARCH('[1]Lookup for use classification'!$B$2,C736)),'[1]Lookup for use classification'!$A$2,IF(ISNUMBER(SEARCH('[1]Lookup for use classification'!$B$3,C736)),'[1]Lookup for use classification'!$A$3,IF(OR(ISNUMBER(SEARCH('[1]Lookup for use classification'!$B$4,C736)),ISNUMBER(SEARCH('[1]Lookup for use classification'!$C$4,C736)),ISNUMBER(SEARCH('[1]Lookup for use classification'!$D$4,C736)),ISNUMBER(SEARCH('[1]Lookup for use classification'!$E$4,C736))),'[1]Lookup for use classification'!$A$4,IF(OR(ISNUMBER(SEARCH('[1]Lookup for use classification'!$B$5,C736)),ISNUMBER(SEARCH('[1]Lookup for use classification'!$C$5,C736)),ISNUMBER(SEARCH('[1]Lookup for use classification'!$D$5,C736))),'[1]Lookup for use classification'!$A$5,IF(OR(ISNUMBER(SEARCH('[1]Lookup for use classification'!$B$7,C736)),ISNUMBER(SEARCH('[1]Lookup for use classification'!$C$7,C736)),ISNUMBER(SEARCH('[1]Lookup for use classification'!$D$7,C736))),'[1]Lookup for use classification'!$A$7,IF(OR(ISNUMBER(SEARCH('[1]Lookup for use classification'!$B$9,C736)),ISNUMBER(SEARCH('[1]Lookup for use classification'!$C$9,C736)),ISNUMBER(SEARCH('[1]Lookup for use classification'!$D$9,C736)),ISNUMBER(SEARCH('[1]Lookup for use classification'!$E$9,C736)),ISNUMBER(SEARCH('[1]Lookup for use classification'!$F$9,C736)),ISNUMBER(SEARCH('[1]Lookup for use classification'!$G$9,C736)),ISNUMBER(SEARCH('[1]Lookup for use classification'!$H$9,C736)),ISNUMBER(SEARCH('[1]Lookup for use classification'!$I$9,C736)),ISNUMBER(SEARCH('[1]Lookup for use classification'!$J$9,C736)),ISNUMBER(SEARCH('[1]Lookup for use classification'!$K$9,C736))),'[1]Lookup for use classification'!$A$9,IF(OR(ISNUMBER(SEARCH('[1]Lookup for use classification'!$B$10,C736)),ISNUMBER(SEARCH('[1]Lookup for use classification'!$C$10,C736)),ISNUMBER(SEARCH('[1]Lookup for use classification'!$D$10,C736)),ISNUMBER(SEARCH('[1]Lookup for use classification'!$E$10,C736)),ISNUMBER(SEARCH('[1]Lookup for use classification'!$F$10,C736)),ISNUMBER(SEARCH('[1]Lookup for use classification'!$G$10,C736))),'[1]Lookup for use classification'!$A$10,IF(OR(ISNUMBER(SEARCH('[1]Lookup for use classification'!$B$11,C736)),ISNUMBER(SEARCH('[1]Lookup for use classification'!$C$11,C736))),'[1]Lookup for use classification'!$A$11,IF(OR(ISNUMBER(SEARCH('[1]Lookup for use classification'!$B$12,C736)),ISNUMBER(SEARCH('[1]Lookup for use classification'!$C$12,C736))),'[1]Lookup for use classification'!$A$12,IF(OR(ISNUMBER(SEARCH('[1]Lookup for use classification'!$B$13,C736)),ISNUMBER(SEARCH('[1]Lookup for use classification'!$C$13,C736)),ISNUMBER(SEARCH('[1]Lookup for use classification'!$D$13,C736)),,ISNUMBER(SEARCH('[1]Lookup for use classification'!$C$13,C736)),ISNUMBER(SEARCH('[1]Lookup for use classification'!$E$13,C736))),'[1]Lookup for use classification'!$A$13,IF(OR(ISNUMBER(SEARCH('[1]Lookup for use classification'!$B$14,C736)),ISNUMBER(SEARCH('[1]Lookup for use classification'!$C$14,C736))),'[1]Lookup for use classification'!$A$14,"Other"))))))))))))</f>
        <v>Other</v>
      </c>
      <c r="E736" s="175"/>
      <c r="F736" s="174"/>
      <c r="G736" s="174"/>
    </row>
    <row r="737" spans="1:18" hidden="1">
      <c r="A737" s="187" t="s">
        <v>561</v>
      </c>
      <c r="B737" s="167" t="s">
        <v>4456</v>
      </c>
      <c r="C737" s="174" t="s">
        <v>570</v>
      </c>
      <c r="D737" s="6" t="str">
        <f>IF(OR(ISNUMBER(SEARCH('[1]Lookup for use classification'!$B$1,C737)),ISNUMBER(SEARCH('[1]Lookup for use classification'!$C$1,C737)),ISNUMBER(SEARCH('[1]Lookup for use classification'!$D$1,C737)),ISNUMBER(SEARCH('[1]Lookup for use classification'!$E$1,C737))),'[1]Lookup for use classification'!$A$1,IF(ISNUMBER(SEARCH('[1]Lookup for use classification'!$B$2,C737)),'[1]Lookup for use classification'!$A$2,IF(ISNUMBER(SEARCH('[1]Lookup for use classification'!$B$3,C737)),'[1]Lookup for use classification'!$A$3,IF(OR(ISNUMBER(SEARCH('[1]Lookup for use classification'!$B$4,C737)),ISNUMBER(SEARCH('[1]Lookup for use classification'!$C$4,C737)),ISNUMBER(SEARCH('[1]Lookup for use classification'!$D$4,C737)),ISNUMBER(SEARCH('[1]Lookup for use classification'!$E$4,C737))),'[1]Lookup for use classification'!$A$4,IF(OR(ISNUMBER(SEARCH('[1]Lookup for use classification'!$B$5,C737)),ISNUMBER(SEARCH('[1]Lookup for use classification'!$C$5,C737)),ISNUMBER(SEARCH('[1]Lookup for use classification'!$D$5,C737))),'[1]Lookup for use classification'!$A$5,IF(OR(ISNUMBER(SEARCH('[1]Lookup for use classification'!$B$7,C737)),ISNUMBER(SEARCH('[1]Lookup for use classification'!$C$7,C737)),ISNUMBER(SEARCH('[1]Lookup for use classification'!$D$7,C737))),'[1]Lookup for use classification'!$A$7,IF(OR(ISNUMBER(SEARCH('[1]Lookup for use classification'!$B$9,C737)),ISNUMBER(SEARCH('[1]Lookup for use classification'!$C$9,C737)),ISNUMBER(SEARCH('[1]Lookup for use classification'!$D$9,C737)),ISNUMBER(SEARCH('[1]Lookup for use classification'!$E$9,C737)),ISNUMBER(SEARCH('[1]Lookup for use classification'!$F$9,C737)),ISNUMBER(SEARCH('[1]Lookup for use classification'!$G$9,C737)),ISNUMBER(SEARCH('[1]Lookup for use classification'!$H$9,C737)),ISNUMBER(SEARCH('[1]Lookup for use classification'!$I$9,C737)),ISNUMBER(SEARCH('[1]Lookup for use classification'!$J$9,C737)),ISNUMBER(SEARCH('[1]Lookup for use classification'!$K$9,C737))),'[1]Lookup for use classification'!$A$9,IF(OR(ISNUMBER(SEARCH('[1]Lookup for use classification'!$B$10,C737)),ISNUMBER(SEARCH('[1]Lookup for use classification'!$C$10,C737)),ISNUMBER(SEARCH('[1]Lookup for use classification'!$D$10,C737)),ISNUMBER(SEARCH('[1]Lookup for use classification'!$E$10,C737)),ISNUMBER(SEARCH('[1]Lookup for use classification'!$F$10,C737)),ISNUMBER(SEARCH('[1]Lookup for use classification'!$G$10,C737))),'[1]Lookup for use classification'!$A$10,IF(OR(ISNUMBER(SEARCH('[1]Lookup for use classification'!$B$11,C737)),ISNUMBER(SEARCH('[1]Lookup for use classification'!$C$11,C737))),'[1]Lookup for use classification'!$A$11,IF(OR(ISNUMBER(SEARCH('[1]Lookup for use classification'!$B$12,C737)),ISNUMBER(SEARCH('[1]Lookup for use classification'!$C$12,C737))),'[1]Lookup for use classification'!$A$12,IF(OR(ISNUMBER(SEARCH('[1]Lookup for use classification'!$B$13,C737)),ISNUMBER(SEARCH('[1]Lookup for use classification'!$C$13,C737)),ISNUMBER(SEARCH('[1]Lookup for use classification'!$D$13,C737)),,ISNUMBER(SEARCH('[1]Lookup for use classification'!$C$13,C737)),ISNUMBER(SEARCH('[1]Lookup for use classification'!$E$13,C737))),'[1]Lookup for use classification'!$A$13,IF(OR(ISNUMBER(SEARCH('[1]Lookup for use classification'!$B$14,C737)),ISNUMBER(SEARCH('[1]Lookup for use classification'!$C$14,C737))),'[1]Lookup for use classification'!$A$14,"Other"))))))))))))</f>
        <v>Other</v>
      </c>
      <c r="E737" s="175"/>
      <c r="F737" s="174"/>
      <c r="G737" s="174"/>
    </row>
    <row r="738" spans="1:18" hidden="1">
      <c r="A738" s="187" t="s">
        <v>561</v>
      </c>
      <c r="B738" s="167" t="s">
        <v>4456</v>
      </c>
      <c r="C738" s="174" t="s">
        <v>255</v>
      </c>
      <c r="D738" s="6" t="str">
        <f>IF(OR(ISNUMBER(SEARCH('[1]Lookup for use classification'!$B$1,C738)),ISNUMBER(SEARCH('[1]Lookup for use classification'!$C$1,C738)),ISNUMBER(SEARCH('[1]Lookup for use classification'!$D$1,C738)),ISNUMBER(SEARCH('[1]Lookup for use classification'!$E$1,C738))),'[1]Lookup for use classification'!$A$1,IF(ISNUMBER(SEARCH('[1]Lookup for use classification'!$B$2,C738)),'[1]Lookup for use classification'!$A$2,IF(ISNUMBER(SEARCH('[1]Lookup for use classification'!$B$3,C738)),'[1]Lookup for use classification'!$A$3,IF(OR(ISNUMBER(SEARCH('[1]Lookup for use classification'!$B$4,C738)),ISNUMBER(SEARCH('[1]Lookup for use classification'!$C$4,C738)),ISNUMBER(SEARCH('[1]Lookup for use classification'!$D$4,C738)),ISNUMBER(SEARCH('[1]Lookup for use classification'!$E$4,C738))),'[1]Lookup for use classification'!$A$4,IF(OR(ISNUMBER(SEARCH('[1]Lookup for use classification'!$B$5,C738)),ISNUMBER(SEARCH('[1]Lookup for use classification'!$C$5,C738)),ISNUMBER(SEARCH('[1]Lookup for use classification'!$D$5,C738))),'[1]Lookup for use classification'!$A$5,IF(OR(ISNUMBER(SEARCH('[1]Lookup for use classification'!$B$7,C738)),ISNUMBER(SEARCH('[1]Lookup for use classification'!$C$7,C738)),ISNUMBER(SEARCH('[1]Lookup for use classification'!$D$7,C738))),'[1]Lookup for use classification'!$A$7,IF(OR(ISNUMBER(SEARCH('[1]Lookup for use classification'!$B$9,C738)),ISNUMBER(SEARCH('[1]Lookup for use classification'!$C$9,C738)),ISNUMBER(SEARCH('[1]Lookup for use classification'!$D$9,C738)),ISNUMBER(SEARCH('[1]Lookup for use classification'!$E$9,C738)),ISNUMBER(SEARCH('[1]Lookup for use classification'!$F$9,C738)),ISNUMBER(SEARCH('[1]Lookup for use classification'!$G$9,C738)),ISNUMBER(SEARCH('[1]Lookup for use classification'!$H$9,C738)),ISNUMBER(SEARCH('[1]Lookup for use classification'!$I$9,C738)),ISNUMBER(SEARCH('[1]Lookup for use classification'!$J$9,C738)),ISNUMBER(SEARCH('[1]Lookup for use classification'!$K$9,C738))),'[1]Lookup for use classification'!$A$9,IF(OR(ISNUMBER(SEARCH('[1]Lookup for use classification'!$B$10,C738)),ISNUMBER(SEARCH('[1]Lookup for use classification'!$C$10,C738)),ISNUMBER(SEARCH('[1]Lookup for use classification'!$D$10,C738)),ISNUMBER(SEARCH('[1]Lookup for use classification'!$E$10,C738)),ISNUMBER(SEARCH('[1]Lookup for use classification'!$F$10,C738)),ISNUMBER(SEARCH('[1]Lookup for use classification'!$G$10,C738))),'[1]Lookup for use classification'!$A$10,IF(OR(ISNUMBER(SEARCH('[1]Lookup for use classification'!$B$11,C738)),ISNUMBER(SEARCH('[1]Lookup for use classification'!$C$11,C738))),'[1]Lookup for use classification'!$A$11,IF(OR(ISNUMBER(SEARCH('[1]Lookup for use classification'!$B$12,C738)),ISNUMBER(SEARCH('[1]Lookup for use classification'!$C$12,C738))),'[1]Lookup for use classification'!$A$12,IF(OR(ISNUMBER(SEARCH('[1]Lookup for use classification'!$B$13,C738)),ISNUMBER(SEARCH('[1]Lookup for use classification'!$C$13,C738)),ISNUMBER(SEARCH('[1]Lookup for use classification'!$D$13,C738)),,ISNUMBER(SEARCH('[1]Lookup for use classification'!$C$13,C738)),ISNUMBER(SEARCH('[1]Lookup for use classification'!$E$13,C738))),'[1]Lookup for use classification'!$A$13,IF(OR(ISNUMBER(SEARCH('[1]Lookup for use classification'!$B$14,C738)),ISNUMBER(SEARCH('[1]Lookup for use classification'!$C$14,C738))),'[1]Lookup for use classification'!$A$14,"Other"))))))))))))</f>
        <v>Other</v>
      </c>
      <c r="E738" s="175"/>
      <c r="F738" s="174"/>
      <c r="G738" s="174"/>
    </row>
    <row r="739" spans="1:18" hidden="1">
      <c r="A739" s="187" t="s">
        <v>561</v>
      </c>
      <c r="B739" s="167" t="s">
        <v>4456</v>
      </c>
      <c r="C739" s="174" t="s">
        <v>572</v>
      </c>
      <c r="D739" s="6" t="str">
        <f>IF(OR(ISNUMBER(SEARCH('[1]Lookup for use classification'!$B$1,C739)),ISNUMBER(SEARCH('[1]Lookup for use classification'!$C$1,C739)),ISNUMBER(SEARCH('[1]Lookup for use classification'!$D$1,C739)),ISNUMBER(SEARCH('[1]Lookup for use classification'!$E$1,C739))),'[1]Lookup for use classification'!$A$1,IF(ISNUMBER(SEARCH('[1]Lookup for use classification'!$B$2,C739)),'[1]Lookup for use classification'!$A$2,IF(ISNUMBER(SEARCH('[1]Lookup for use classification'!$B$3,C739)),'[1]Lookup for use classification'!$A$3,IF(OR(ISNUMBER(SEARCH('[1]Lookup for use classification'!$B$4,C739)),ISNUMBER(SEARCH('[1]Lookup for use classification'!$C$4,C739)),ISNUMBER(SEARCH('[1]Lookup for use classification'!$D$4,C739)),ISNUMBER(SEARCH('[1]Lookup for use classification'!$E$4,C739))),'[1]Lookup for use classification'!$A$4,IF(OR(ISNUMBER(SEARCH('[1]Lookup for use classification'!$B$5,C739)),ISNUMBER(SEARCH('[1]Lookup for use classification'!$C$5,C739)),ISNUMBER(SEARCH('[1]Lookup for use classification'!$D$5,C739))),'[1]Lookup for use classification'!$A$5,IF(OR(ISNUMBER(SEARCH('[1]Lookup for use classification'!$B$7,C739)),ISNUMBER(SEARCH('[1]Lookup for use classification'!$C$7,C739)),ISNUMBER(SEARCH('[1]Lookup for use classification'!$D$7,C739))),'[1]Lookup for use classification'!$A$7,IF(OR(ISNUMBER(SEARCH('[1]Lookup for use classification'!$B$9,C739)),ISNUMBER(SEARCH('[1]Lookup for use classification'!$C$9,C739)),ISNUMBER(SEARCH('[1]Lookup for use classification'!$D$9,C739)),ISNUMBER(SEARCH('[1]Lookup for use classification'!$E$9,C739)),ISNUMBER(SEARCH('[1]Lookup for use classification'!$F$9,C739)),ISNUMBER(SEARCH('[1]Lookup for use classification'!$G$9,C739)),ISNUMBER(SEARCH('[1]Lookup for use classification'!$H$9,C739)),ISNUMBER(SEARCH('[1]Lookup for use classification'!$I$9,C739)),ISNUMBER(SEARCH('[1]Lookup for use classification'!$J$9,C739)),ISNUMBER(SEARCH('[1]Lookup for use classification'!$K$9,C739))),'[1]Lookup for use classification'!$A$9,IF(OR(ISNUMBER(SEARCH('[1]Lookup for use classification'!$B$10,C739)),ISNUMBER(SEARCH('[1]Lookup for use classification'!$C$10,C739)),ISNUMBER(SEARCH('[1]Lookup for use classification'!$D$10,C739)),ISNUMBER(SEARCH('[1]Lookup for use classification'!$E$10,C739)),ISNUMBER(SEARCH('[1]Lookup for use classification'!$F$10,C739)),ISNUMBER(SEARCH('[1]Lookup for use classification'!$G$10,C739))),'[1]Lookup for use classification'!$A$10,IF(OR(ISNUMBER(SEARCH('[1]Lookup for use classification'!$B$11,C739)),ISNUMBER(SEARCH('[1]Lookup for use classification'!$C$11,C739))),'[1]Lookup for use classification'!$A$11,IF(OR(ISNUMBER(SEARCH('[1]Lookup for use classification'!$B$12,C739)),ISNUMBER(SEARCH('[1]Lookup for use classification'!$C$12,C739))),'[1]Lookup for use classification'!$A$12,IF(OR(ISNUMBER(SEARCH('[1]Lookup for use classification'!$B$13,C739)),ISNUMBER(SEARCH('[1]Lookup for use classification'!$C$13,C739)),ISNUMBER(SEARCH('[1]Lookup for use classification'!$D$13,C739)),,ISNUMBER(SEARCH('[1]Lookup for use classification'!$C$13,C739)),ISNUMBER(SEARCH('[1]Lookup for use classification'!$E$13,C739))),'[1]Lookup for use classification'!$A$13,IF(OR(ISNUMBER(SEARCH('[1]Lookup for use classification'!$B$14,C739)),ISNUMBER(SEARCH('[1]Lookup for use classification'!$C$14,C739))),'[1]Lookup for use classification'!$A$14,"Other"))))))))))))</f>
        <v>Other</v>
      </c>
      <c r="E739" s="175"/>
      <c r="F739" s="174"/>
      <c r="G739" s="174"/>
    </row>
    <row r="740" spans="1:18" hidden="1">
      <c r="A740" s="187" t="s">
        <v>561</v>
      </c>
      <c r="B740" s="167" t="s">
        <v>4456</v>
      </c>
      <c r="C740" s="174" t="s">
        <v>31</v>
      </c>
      <c r="D740" s="6" t="str">
        <f>IF(OR(ISNUMBER(SEARCH('[1]Lookup for use classification'!$B$1,C740)),ISNUMBER(SEARCH('[1]Lookup for use classification'!$C$1,C740)),ISNUMBER(SEARCH('[1]Lookup for use classification'!$D$1,C740)),ISNUMBER(SEARCH('[1]Lookup for use classification'!$E$1,C740))),'[1]Lookup for use classification'!$A$1,IF(ISNUMBER(SEARCH('[1]Lookup for use classification'!$B$2,C740)),'[1]Lookup for use classification'!$A$2,IF(ISNUMBER(SEARCH('[1]Lookup for use classification'!$B$3,C740)),'[1]Lookup for use classification'!$A$3,IF(OR(ISNUMBER(SEARCH('[1]Lookup for use classification'!$B$4,C740)),ISNUMBER(SEARCH('[1]Lookup for use classification'!$C$4,C740)),ISNUMBER(SEARCH('[1]Lookup for use classification'!$D$4,C740)),ISNUMBER(SEARCH('[1]Lookup for use classification'!$E$4,C740))),'[1]Lookup for use classification'!$A$4,IF(OR(ISNUMBER(SEARCH('[1]Lookup for use classification'!$B$5,C740)),ISNUMBER(SEARCH('[1]Lookup for use classification'!$C$5,C740)),ISNUMBER(SEARCH('[1]Lookup for use classification'!$D$5,C740))),'[1]Lookup for use classification'!$A$5,IF(OR(ISNUMBER(SEARCH('[1]Lookup for use classification'!$B$7,C740)),ISNUMBER(SEARCH('[1]Lookup for use classification'!$C$7,C740)),ISNUMBER(SEARCH('[1]Lookup for use classification'!$D$7,C740))),'[1]Lookup for use classification'!$A$7,IF(OR(ISNUMBER(SEARCH('[1]Lookup for use classification'!$B$9,C740)),ISNUMBER(SEARCH('[1]Lookup for use classification'!$C$9,C740)),ISNUMBER(SEARCH('[1]Lookup for use classification'!$D$9,C740)),ISNUMBER(SEARCH('[1]Lookup for use classification'!$E$9,C740)),ISNUMBER(SEARCH('[1]Lookup for use classification'!$F$9,C740)),ISNUMBER(SEARCH('[1]Lookup for use classification'!$G$9,C740)),ISNUMBER(SEARCH('[1]Lookup for use classification'!$H$9,C740)),ISNUMBER(SEARCH('[1]Lookup for use classification'!$I$9,C740)),ISNUMBER(SEARCH('[1]Lookup for use classification'!$J$9,C740)),ISNUMBER(SEARCH('[1]Lookup for use classification'!$K$9,C740))),'[1]Lookup for use classification'!$A$9,IF(OR(ISNUMBER(SEARCH('[1]Lookup for use classification'!$B$10,C740)),ISNUMBER(SEARCH('[1]Lookup for use classification'!$C$10,C740)),ISNUMBER(SEARCH('[1]Lookup for use classification'!$D$10,C740)),ISNUMBER(SEARCH('[1]Lookup for use classification'!$E$10,C740)),ISNUMBER(SEARCH('[1]Lookup for use classification'!$F$10,C740)),ISNUMBER(SEARCH('[1]Lookup for use classification'!$G$10,C740))),'[1]Lookup for use classification'!$A$10,IF(OR(ISNUMBER(SEARCH('[1]Lookup for use classification'!$B$11,C740)),ISNUMBER(SEARCH('[1]Lookup for use classification'!$C$11,C740))),'[1]Lookup for use classification'!$A$11,IF(OR(ISNUMBER(SEARCH('[1]Lookup for use classification'!$B$12,C740)),ISNUMBER(SEARCH('[1]Lookup for use classification'!$C$12,C740))),'[1]Lookup for use classification'!$A$12,IF(OR(ISNUMBER(SEARCH('[1]Lookup for use classification'!$B$13,C740)),ISNUMBER(SEARCH('[1]Lookup for use classification'!$C$13,C740)),ISNUMBER(SEARCH('[1]Lookup for use classification'!$D$13,C740)),,ISNUMBER(SEARCH('[1]Lookup for use classification'!$C$13,C740)),ISNUMBER(SEARCH('[1]Lookup for use classification'!$E$13,C740))),'[1]Lookup for use classification'!$A$13,IF(OR(ISNUMBER(SEARCH('[1]Lookup for use classification'!$B$14,C740)),ISNUMBER(SEARCH('[1]Lookup for use classification'!$C$14,C740))),'[1]Lookup for use classification'!$A$14,"Other"))))))))))))</f>
        <v>Public Assembly</v>
      </c>
      <c r="E740" s="175"/>
      <c r="F740" s="174"/>
      <c r="G740" s="174"/>
    </row>
    <row r="741" spans="1:18" hidden="1">
      <c r="A741" s="187" t="s">
        <v>561</v>
      </c>
      <c r="B741" s="167" t="s">
        <v>4456</v>
      </c>
      <c r="C741" s="174" t="s">
        <v>97</v>
      </c>
      <c r="D741" s="6" t="str">
        <f>IF(OR(ISNUMBER(SEARCH('[1]Lookup for use classification'!$B$1,C741)),ISNUMBER(SEARCH('[1]Lookup for use classification'!$C$1,C741)),ISNUMBER(SEARCH('[1]Lookup for use classification'!$D$1,C741)),ISNUMBER(SEARCH('[1]Lookup for use classification'!$E$1,C741))),'[1]Lookup for use classification'!$A$1,IF(ISNUMBER(SEARCH('[1]Lookup for use classification'!$B$2,C741)),'[1]Lookup for use classification'!$A$2,IF(ISNUMBER(SEARCH('[1]Lookup for use classification'!$B$3,C741)),'[1]Lookup for use classification'!$A$3,IF(OR(ISNUMBER(SEARCH('[1]Lookup for use classification'!$B$4,C741)),ISNUMBER(SEARCH('[1]Lookup for use classification'!$C$4,C741)),ISNUMBER(SEARCH('[1]Lookup for use classification'!$D$4,C741)),ISNUMBER(SEARCH('[1]Lookup for use classification'!$E$4,C741))),'[1]Lookup for use classification'!$A$4,IF(OR(ISNUMBER(SEARCH('[1]Lookup for use classification'!$B$5,C741)),ISNUMBER(SEARCH('[1]Lookup for use classification'!$C$5,C741)),ISNUMBER(SEARCH('[1]Lookup for use classification'!$D$5,C741))),'[1]Lookup for use classification'!$A$5,IF(OR(ISNUMBER(SEARCH('[1]Lookup for use classification'!$B$7,C741)),ISNUMBER(SEARCH('[1]Lookup for use classification'!$C$7,C741)),ISNUMBER(SEARCH('[1]Lookup for use classification'!$D$7,C741))),'[1]Lookup for use classification'!$A$7,IF(OR(ISNUMBER(SEARCH('[1]Lookup for use classification'!$B$9,C741)),ISNUMBER(SEARCH('[1]Lookup for use classification'!$C$9,C741)),ISNUMBER(SEARCH('[1]Lookup for use classification'!$D$9,C741)),ISNUMBER(SEARCH('[1]Lookup for use classification'!$E$9,C741)),ISNUMBER(SEARCH('[1]Lookup for use classification'!$F$9,C741)),ISNUMBER(SEARCH('[1]Lookup for use classification'!$G$9,C741)),ISNUMBER(SEARCH('[1]Lookup for use classification'!$H$9,C741)),ISNUMBER(SEARCH('[1]Lookup for use classification'!$I$9,C741)),ISNUMBER(SEARCH('[1]Lookup for use classification'!$J$9,C741)),ISNUMBER(SEARCH('[1]Lookup for use classification'!$K$9,C741))),'[1]Lookup for use classification'!$A$9,IF(OR(ISNUMBER(SEARCH('[1]Lookup for use classification'!$B$10,C741)),ISNUMBER(SEARCH('[1]Lookup for use classification'!$C$10,C741)),ISNUMBER(SEARCH('[1]Lookup for use classification'!$D$10,C741)),ISNUMBER(SEARCH('[1]Lookup for use classification'!$E$10,C741)),ISNUMBER(SEARCH('[1]Lookup for use classification'!$F$10,C741)),ISNUMBER(SEARCH('[1]Lookup for use classification'!$G$10,C741))),'[1]Lookup for use classification'!$A$10,IF(OR(ISNUMBER(SEARCH('[1]Lookup for use classification'!$B$11,C741)),ISNUMBER(SEARCH('[1]Lookup for use classification'!$C$11,C741))),'[1]Lookup for use classification'!$A$11,IF(OR(ISNUMBER(SEARCH('[1]Lookup for use classification'!$B$12,C741)),ISNUMBER(SEARCH('[1]Lookup for use classification'!$C$12,C741))),'[1]Lookup for use classification'!$A$12,IF(OR(ISNUMBER(SEARCH('[1]Lookup for use classification'!$B$13,C741)),ISNUMBER(SEARCH('[1]Lookup for use classification'!$C$13,C741)),ISNUMBER(SEARCH('[1]Lookup for use classification'!$D$13,C741)),,ISNUMBER(SEARCH('[1]Lookup for use classification'!$C$13,C741)),ISNUMBER(SEARCH('[1]Lookup for use classification'!$E$13,C741))),'[1]Lookup for use classification'!$A$13,IF(OR(ISNUMBER(SEARCH('[1]Lookup for use classification'!$B$14,C741)),ISNUMBER(SEARCH('[1]Lookup for use classification'!$C$14,C741))),'[1]Lookup for use classification'!$A$14,"Other"))))))))))))</f>
        <v>Public Assembly</v>
      </c>
      <c r="E741" s="175"/>
      <c r="F741" s="174"/>
      <c r="G741" s="174"/>
    </row>
    <row r="742" spans="1:18" hidden="1">
      <c r="A742" s="187" t="s">
        <v>561</v>
      </c>
      <c r="B742" s="167" t="s">
        <v>4456</v>
      </c>
      <c r="C742" s="174" t="s">
        <v>571</v>
      </c>
      <c r="D742" s="6" t="str">
        <f>IF(OR(ISNUMBER(SEARCH('[1]Lookup for use classification'!$B$1,C742)),ISNUMBER(SEARCH('[1]Lookup for use classification'!$C$1,C742)),ISNUMBER(SEARCH('[1]Lookup for use classification'!$D$1,C742)),ISNUMBER(SEARCH('[1]Lookup for use classification'!$E$1,C742))),'[1]Lookup for use classification'!$A$1,IF(ISNUMBER(SEARCH('[1]Lookup for use classification'!$B$2,C742)),'[1]Lookup for use classification'!$A$2,IF(ISNUMBER(SEARCH('[1]Lookup for use classification'!$B$3,C742)),'[1]Lookup for use classification'!$A$3,IF(OR(ISNUMBER(SEARCH('[1]Lookup for use classification'!$B$4,C742)),ISNUMBER(SEARCH('[1]Lookup for use classification'!$C$4,C742)),ISNUMBER(SEARCH('[1]Lookup for use classification'!$D$4,C742)),ISNUMBER(SEARCH('[1]Lookup for use classification'!$E$4,C742))),'[1]Lookup for use classification'!$A$4,IF(OR(ISNUMBER(SEARCH('[1]Lookup for use classification'!$B$5,C742)),ISNUMBER(SEARCH('[1]Lookup for use classification'!$C$5,C742)),ISNUMBER(SEARCH('[1]Lookup for use classification'!$D$5,C742))),'[1]Lookup for use classification'!$A$5,IF(OR(ISNUMBER(SEARCH('[1]Lookup for use classification'!$B$7,C742)),ISNUMBER(SEARCH('[1]Lookup for use classification'!$C$7,C742)),ISNUMBER(SEARCH('[1]Lookup for use classification'!$D$7,C742))),'[1]Lookup for use classification'!$A$7,IF(OR(ISNUMBER(SEARCH('[1]Lookup for use classification'!$B$9,C742)),ISNUMBER(SEARCH('[1]Lookup for use classification'!$C$9,C742)),ISNUMBER(SEARCH('[1]Lookup for use classification'!$D$9,C742)),ISNUMBER(SEARCH('[1]Lookup for use classification'!$E$9,C742)),ISNUMBER(SEARCH('[1]Lookup for use classification'!$F$9,C742)),ISNUMBER(SEARCH('[1]Lookup for use classification'!$G$9,C742)),ISNUMBER(SEARCH('[1]Lookup for use classification'!$H$9,C742)),ISNUMBER(SEARCH('[1]Lookup for use classification'!$I$9,C742)),ISNUMBER(SEARCH('[1]Lookup for use classification'!$J$9,C742)),ISNUMBER(SEARCH('[1]Lookup for use classification'!$K$9,C742))),'[1]Lookup for use classification'!$A$9,IF(OR(ISNUMBER(SEARCH('[1]Lookup for use classification'!$B$10,C742)),ISNUMBER(SEARCH('[1]Lookup for use classification'!$C$10,C742)),ISNUMBER(SEARCH('[1]Lookup for use classification'!$D$10,C742)),ISNUMBER(SEARCH('[1]Lookup for use classification'!$E$10,C742)),ISNUMBER(SEARCH('[1]Lookup for use classification'!$F$10,C742)),ISNUMBER(SEARCH('[1]Lookup for use classification'!$G$10,C742))),'[1]Lookup for use classification'!$A$10,IF(OR(ISNUMBER(SEARCH('[1]Lookup for use classification'!$B$11,C742)),ISNUMBER(SEARCH('[1]Lookup for use classification'!$C$11,C742))),'[1]Lookup for use classification'!$A$11,IF(OR(ISNUMBER(SEARCH('[1]Lookup for use classification'!$B$12,C742)),ISNUMBER(SEARCH('[1]Lookup for use classification'!$C$12,C742))),'[1]Lookup for use classification'!$A$12,IF(OR(ISNUMBER(SEARCH('[1]Lookup for use classification'!$B$13,C742)),ISNUMBER(SEARCH('[1]Lookup for use classification'!$C$13,C742)),ISNUMBER(SEARCH('[1]Lookup for use classification'!$D$13,C742)),,ISNUMBER(SEARCH('[1]Lookup for use classification'!$C$13,C742)),ISNUMBER(SEARCH('[1]Lookup for use classification'!$E$13,C742))),'[1]Lookup for use classification'!$A$13,IF(OR(ISNUMBER(SEARCH('[1]Lookup for use classification'!$B$14,C742)),ISNUMBER(SEARCH('[1]Lookup for use classification'!$C$14,C742))),'[1]Lookup for use classification'!$A$14,"Other"))))))))))))</f>
        <v>Public Assembly</v>
      </c>
      <c r="E742" s="175"/>
      <c r="F742" s="174"/>
      <c r="G742" s="174"/>
    </row>
    <row r="743" spans="1:18" hidden="1">
      <c r="A743" s="187" t="s">
        <v>561</v>
      </c>
      <c r="B743" s="167" t="s">
        <v>4456</v>
      </c>
      <c r="C743" s="174" t="s">
        <v>573</v>
      </c>
      <c r="D743" s="6" t="str">
        <f>IF(OR(ISNUMBER(SEARCH('[1]Lookup for use classification'!$B$1,C743)),ISNUMBER(SEARCH('[1]Lookup for use classification'!$C$1,C743)),ISNUMBER(SEARCH('[1]Lookup for use classification'!$D$1,C743)),ISNUMBER(SEARCH('[1]Lookup for use classification'!$E$1,C743))),'[1]Lookup for use classification'!$A$1,IF(ISNUMBER(SEARCH('[1]Lookup for use classification'!$B$2,C743)),'[1]Lookup for use classification'!$A$2,IF(ISNUMBER(SEARCH('[1]Lookup for use classification'!$B$3,C743)),'[1]Lookup for use classification'!$A$3,IF(OR(ISNUMBER(SEARCH('[1]Lookup for use classification'!$B$4,C743)),ISNUMBER(SEARCH('[1]Lookup for use classification'!$C$4,C743)),ISNUMBER(SEARCH('[1]Lookup for use classification'!$D$4,C743)),ISNUMBER(SEARCH('[1]Lookup for use classification'!$E$4,C743))),'[1]Lookup for use classification'!$A$4,IF(OR(ISNUMBER(SEARCH('[1]Lookup for use classification'!$B$5,C743)),ISNUMBER(SEARCH('[1]Lookup for use classification'!$C$5,C743)),ISNUMBER(SEARCH('[1]Lookup for use classification'!$D$5,C743))),'[1]Lookup for use classification'!$A$5,IF(OR(ISNUMBER(SEARCH('[1]Lookup for use classification'!$B$7,C743)),ISNUMBER(SEARCH('[1]Lookup for use classification'!$C$7,C743)),ISNUMBER(SEARCH('[1]Lookup for use classification'!$D$7,C743))),'[1]Lookup for use classification'!$A$7,IF(OR(ISNUMBER(SEARCH('[1]Lookup for use classification'!$B$9,C743)),ISNUMBER(SEARCH('[1]Lookup for use classification'!$C$9,C743)),ISNUMBER(SEARCH('[1]Lookup for use classification'!$D$9,C743)),ISNUMBER(SEARCH('[1]Lookup for use classification'!$E$9,C743)),ISNUMBER(SEARCH('[1]Lookup for use classification'!$F$9,C743)),ISNUMBER(SEARCH('[1]Lookup for use classification'!$G$9,C743)),ISNUMBER(SEARCH('[1]Lookup for use classification'!$H$9,C743)),ISNUMBER(SEARCH('[1]Lookup for use classification'!$I$9,C743)),ISNUMBER(SEARCH('[1]Lookup for use classification'!$J$9,C743)),ISNUMBER(SEARCH('[1]Lookup for use classification'!$K$9,C743))),'[1]Lookup for use classification'!$A$9,IF(OR(ISNUMBER(SEARCH('[1]Lookup for use classification'!$B$10,C743)),ISNUMBER(SEARCH('[1]Lookup for use classification'!$C$10,C743)),ISNUMBER(SEARCH('[1]Lookup for use classification'!$D$10,C743)),ISNUMBER(SEARCH('[1]Lookup for use classification'!$E$10,C743)),ISNUMBER(SEARCH('[1]Lookup for use classification'!$F$10,C743)),ISNUMBER(SEARCH('[1]Lookup for use classification'!$G$10,C743))),'[1]Lookup for use classification'!$A$10,IF(OR(ISNUMBER(SEARCH('[1]Lookup for use classification'!$B$11,C743)),ISNUMBER(SEARCH('[1]Lookup for use classification'!$C$11,C743))),'[1]Lookup for use classification'!$A$11,IF(OR(ISNUMBER(SEARCH('[1]Lookup for use classification'!$B$12,C743)),ISNUMBER(SEARCH('[1]Lookup for use classification'!$C$12,C743))),'[1]Lookup for use classification'!$A$12,IF(OR(ISNUMBER(SEARCH('[1]Lookup for use classification'!$B$13,C743)),ISNUMBER(SEARCH('[1]Lookup for use classification'!$C$13,C743)),ISNUMBER(SEARCH('[1]Lookup for use classification'!$D$13,C743)),,ISNUMBER(SEARCH('[1]Lookup for use classification'!$C$13,C743)),ISNUMBER(SEARCH('[1]Lookup for use classification'!$E$13,C743))),'[1]Lookup for use classification'!$A$13,IF(OR(ISNUMBER(SEARCH('[1]Lookup for use classification'!$B$14,C743)),ISNUMBER(SEARCH('[1]Lookup for use classification'!$C$14,C743))),'[1]Lookup for use classification'!$A$14,"Other"))))))))))))</f>
        <v>Warehousing</v>
      </c>
      <c r="E743" s="175"/>
      <c r="F743" s="174"/>
      <c r="G743" s="174"/>
    </row>
    <row r="744" spans="1:18" hidden="1">
      <c r="A744" s="185" t="s">
        <v>138</v>
      </c>
      <c r="B744" s="8" t="s">
        <v>6055</v>
      </c>
      <c r="C744" s="162"/>
      <c r="D744" s="165" t="s">
        <v>3335</v>
      </c>
      <c r="E744" s="163">
        <v>69419</v>
      </c>
      <c r="F744" s="163"/>
      <c r="G744" s="163"/>
      <c r="H744" s="164"/>
      <c r="I744" s="164"/>
      <c r="K744" s="163"/>
    </row>
    <row r="745" spans="1:18" hidden="1">
      <c r="A745" s="188" t="s">
        <v>138</v>
      </c>
      <c r="B745" s="162" t="s">
        <v>4511</v>
      </c>
      <c r="C745" s="162"/>
      <c r="D745" s="165" t="s">
        <v>3232</v>
      </c>
      <c r="E745" s="163">
        <v>2400</v>
      </c>
      <c r="F745" s="163"/>
      <c r="G745" s="163"/>
      <c r="H745" s="164">
        <v>1962</v>
      </c>
      <c r="I745" s="164"/>
      <c r="J745" s="165">
        <v>36202</v>
      </c>
      <c r="M745" s="165">
        <v>1319</v>
      </c>
      <c r="O745" s="165">
        <v>20899</v>
      </c>
      <c r="R745" s="165">
        <v>13500</v>
      </c>
    </row>
    <row r="746" spans="1:18" hidden="1">
      <c r="A746" s="188" t="s">
        <v>138</v>
      </c>
      <c r="B746" s="8" t="str">
        <f>IF(ISNA(VLOOKUP(CONCATENATE(A746,C746),ARIS!$A$1:$A$959,1,FALSE)),"","ARIS")</f>
        <v>ARIS</v>
      </c>
      <c r="C746" s="162" t="s">
        <v>3026</v>
      </c>
      <c r="D746" s="165" t="s">
        <v>377</v>
      </c>
      <c r="E746" s="163">
        <v>920</v>
      </c>
      <c r="F746" s="163"/>
      <c r="G746" s="163"/>
      <c r="H746" s="164">
        <v>578.10218978102193</v>
      </c>
      <c r="I746" s="164"/>
      <c r="J746" s="165">
        <v>1030.00927</v>
      </c>
    </row>
    <row r="747" spans="1:18" hidden="1">
      <c r="A747" s="188" t="s">
        <v>138</v>
      </c>
      <c r="B747" s="162" t="s">
        <v>4511</v>
      </c>
      <c r="C747" s="162"/>
      <c r="D747" s="165" t="s">
        <v>377</v>
      </c>
      <c r="E747" s="163">
        <v>920</v>
      </c>
      <c r="F747" s="163"/>
      <c r="G747" s="163"/>
      <c r="H747" s="164">
        <v>923</v>
      </c>
      <c r="I747" s="164"/>
      <c r="J747" s="165">
        <v>2951</v>
      </c>
      <c r="M747" s="165">
        <v>395</v>
      </c>
      <c r="O747" s="165">
        <v>1129.2</v>
      </c>
      <c r="R747" s="165">
        <v>18678</v>
      </c>
    </row>
    <row r="748" spans="1:18" hidden="1">
      <c r="A748" s="193" t="s">
        <v>2653</v>
      </c>
      <c r="B748" s="8" t="str">
        <f>IF(ISNA(VLOOKUP(CONCATENATE(A748,C748),ARIS!$A$1:$A$959,1,FALSE)),"","ARIS")</f>
        <v>ARIS</v>
      </c>
      <c r="C748" s="162" t="s">
        <v>3025</v>
      </c>
      <c r="D748" s="165" t="s">
        <v>377</v>
      </c>
      <c r="E748" s="163">
        <v>2400</v>
      </c>
      <c r="F748" s="163"/>
      <c r="G748" s="163"/>
      <c r="H748" s="164">
        <v>1353.7226277372263</v>
      </c>
      <c r="I748" s="164"/>
      <c r="J748" s="165">
        <v>4312.0386614999998</v>
      </c>
    </row>
    <row r="749" spans="1:18" hidden="1">
      <c r="A749" s="188" t="s">
        <v>138</v>
      </c>
      <c r="B749" s="162" t="s">
        <v>4511</v>
      </c>
      <c r="C749" s="162"/>
      <c r="D749" s="165" t="s">
        <v>377</v>
      </c>
      <c r="E749" s="163">
        <v>2400</v>
      </c>
      <c r="F749" s="163"/>
      <c r="G749" s="163"/>
      <c r="H749" s="164">
        <v>1527</v>
      </c>
      <c r="I749" s="164"/>
      <c r="J749" s="165">
        <v>9565</v>
      </c>
      <c r="M749" s="165">
        <v>906</v>
      </c>
      <c r="O749" s="165">
        <v>2973.2000000000003</v>
      </c>
      <c r="R749" s="165">
        <v>15586</v>
      </c>
    </row>
    <row r="750" spans="1:18" hidden="1">
      <c r="A750" s="188" t="s">
        <v>2653</v>
      </c>
      <c r="B750" s="8" t="str">
        <f>IF(ISNA(VLOOKUP(CONCATENATE(A750,C750),ARIS!$A$1:$A$959,1,FALSE)),"","ARIS")</f>
        <v>ARIS</v>
      </c>
      <c r="C750" s="162" t="s">
        <v>139</v>
      </c>
      <c r="D750" s="6" t="str">
        <f>IF(OR(ISNUMBER(SEARCH('[1]Lookup for use classification'!$B$1,C750)),ISNUMBER(SEARCH('[1]Lookup for use classification'!$C$1,C750)),ISNUMBER(SEARCH('[1]Lookup for use classification'!$D$1,C750)),ISNUMBER(SEARCH('[1]Lookup for use classification'!$E$1,C750))),'[1]Lookup for use classification'!$A$1,IF(ISNUMBER(SEARCH('[1]Lookup for use classification'!$B$2,C750)),'[1]Lookup for use classification'!$A$2,IF(ISNUMBER(SEARCH('[1]Lookup for use classification'!$B$3,C750)),'[1]Lookup for use classification'!$A$3,IF(OR(ISNUMBER(SEARCH('[1]Lookup for use classification'!$B$4,C750)),ISNUMBER(SEARCH('[1]Lookup for use classification'!$C$4,C750)),ISNUMBER(SEARCH('[1]Lookup for use classification'!$D$4,C750)),ISNUMBER(SEARCH('[1]Lookup for use classification'!$E$4,C750))),'[1]Lookup for use classification'!$A$4,IF(OR(ISNUMBER(SEARCH('[1]Lookup for use classification'!$B$5,C750)),ISNUMBER(SEARCH('[1]Lookup for use classification'!$C$5,C750)),ISNUMBER(SEARCH('[1]Lookup for use classification'!$D$5,C750))),'[1]Lookup for use classification'!$A$5,IF(OR(ISNUMBER(SEARCH('[1]Lookup for use classification'!$B$7,C750)),ISNUMBER(SEARCH('[1]Lookup for use classification'!$C$7,C750)),ISNUMBER(SEARCH('[1]Lookup for use classification'!$D$7,C750))),'[1]Lookup for use classification'!$A$7,IF(OR(ISNUMBER(SEARCH('[1]Lookup for use classification'!$B$9,C750)),ISNUMBER(SEARCH('[1]Lookup for use classification'!$C$9,C750)),ISNUMBER(SEARCH('[1]Lookup for use classification'!$D$9,C750)),ISNUMBER(SEARCH('[1]Lookup for use classification'!$E$9,C750)),ISNUMBER(SEARCH('[1]Lookup for use classification'!$F$9,C750)),ISNUMBER(SEARCH('[1]Lookup for use classification'!$G$9,C750)),ISNUMBER(SEARCH('[1]Lookup for use classification'!$H$9,C750)),ISNUMBER(SEARCH('[1]Lookup for use classification'!$I$9,C750)),ISNUMBER(SEARCH('[1]Lookup for use classification'!$J$9,C750)),ISNUMBER(SEARCH('[1]Lookup for use classification'!$K$9,C750))),'[1]Lookup for use classification'!$A$9,IF(OR(ISNUMBER(SEARCH('[1]Lookup for use classification'!$B$10,C750)),ISNUMBER(SEARCH('[1]Lookup for use classification'!$C$10,C750)),ISNUMBER(SEARCH('[1]Lookup for use classification'!$D$10,C750)),ISNUMBER(SEARCH('[1]Lookup for use classification'!$E$10,C750)),ISNUMBER(SEARCH('[1]Lookup for use classification'!$F$10,C750)),ISNUMBER(SEARCH('[1]Lookup for use classification'!$G$10,C750))),'[1]Lookup for use classification'!$A$10,IF(OR(ISNUMBER(SEARCH('[1]Lookup for use classification'!$B$11,C750)),ISNUMBER(SEARCH('[1]Lookup for use classification'!$C$11,C750))),'[1]Lookup for use classification'!$A$11,IF(OR(ISNUMBER(SEARCH('[1]Lookup for use classification'!$B$12,C750)),ISNUMBER(SEARCH('[1]Lookup for use classification'!$C$12,C750))),'[1]Lookup for use classification'!$A$12,IF(OR(ISNUMBER(SEARCH('[1]Lookup for use classification'!$B$13,C750)),ISNUMBER(SEARCH('[1]Lookup for use classification'!$C$13,C750)),ISNUMBER(SEARCH('[1]Lookup for use classification'!$D$13,C750)),,ISNUMBER(SEARCH('[1]Lookup for use classification'!$C$13,C750)),ISNUMBER(SEARCH('[1]Lookup for use classification'!$E$13,C750))),'[1]Lookup for use classification'!$A$13,IF(OR(ISNUMBER(SEARCH('[1]Lookup for use classification'!$B$14,C750)),ISNUMBER(SEARCH('[1]Lookup for use classification'!$C$14,C750))),'[1]Lookup for use classification'!$A$14,"Other"))))))))))))</f>
        <v>Other</v>
      </c>
      <c r="E750" s="163">
        <v>920</v>
      </c>
      <c r="F750" s="163"/>
      <c r="G750" s="163"/>
      <c r="H750" s="164">
        <v>578.10218978102193</v>
      </c>
      <c r="I750" s="164"/>
      <c r="J750" s="165">
        <v>1030.00927</v>
      </c>
    </row>
    <row r="751" spans="1:18" hidden="1">
      <c r="A751" s="187" t="s">
        <v>138</v>
      </c>
      <c r="B751" s="167" t="s">
        <v>4456</v>
      </c>
      <c r="C751" s="174" t="s">
        <v>140</v>
      </c>
      <c r="D751" s="6" t="str">
        <f>IF(OR(ISNUMBER(SEARCH('[1]Lookup for use classification'!$B$1,C751)),ISNUMBER(SEARCH('[1]Lookup for use classification'!$C$1,C751)),ISNUMBER(SEARCH('[1]Lookup for use classification'!$D$1,C751)),ISNUMBER(SEARCH('[1]Lookup for use classification'!$E$1,C751))),'[1]Lookup for use classification'!$A$1,IF(ISNUMBER(SEARCH('[1]Lookup for use classification'!$B$2,C751)),'[1]Lookup for use classification'!$A$2,IF(ISNUMBER(SEARCH('[1]Lookup for use classification'!$B$3,C751)),'[1]Lookup for use classification'!$A$3,IF(OR(ISNUMBER(SEARCH('[1]Lookup for use classification'!$B$4,C751)),ISNUMBER(SEARCH('[1]Lookup for use classification'!$C$4,C751)),ISNUMBER(SEARCH('[1]Lookup for use classification'!$D$4,C751)),ISNUMBER(SEARCH('[1]Lookup for use classification'!$E$4,C751))),'[1]Lookup for use classification'!$A$4,IF(OR(ISNUMBER(SEARCH('[1]Lookup for use classification'!$B$5,C751)),ISNUMBER(SEARCH('[1]Lookup for use classification'!$C$5,C751)),ISNUMBER(SEARCH('[1]Lookup for use classification'!$D$5,C751))),'[1]Lookup for use classification'!$A$5,IF(OR(ISNUMBER(SEARCH('[1]Lookup for use classification'!$B$7,C751)),ISNUMBER(SEARCH('[1]Lookup for use classification'!$C$7,C751)),ISNUMBER(SEARCH('[1]Lookup for use classification'!$D$7,C751))),'[1]Lookup for use classification'!$A$7,IF(OR(ISNUMBER(SEARCH('[1]Lookup for use classification'!$B$9,C751)),ISNUMBER(SEARCH('[1]Lookup for use classification'!$C$9,C751)),ISNUMBER(SEARCH('[1]Lookup for use classification'!$D$9,C751)),ISNUMBER(SEARCH('[1]Lookup for use classification'!$E$9,C751)),ISNUMBER(SEARCH('[1]Lookup for use classification'!$F$9,C751)),ISNUMBER(SEARCH('[1]Lookup for use classification'!$G$9,C751)),ISNUMBER(SEARCH('[1]Lookup for use classification'!$H$9,C751)),ISNUMBER(SEARCH('[1]Lookup for use classification'!$I$9,C751)),ISNUMBER(SEARCH('[1]Lookup for use classification'!$J$9,C751)),ISNUMBER(SEARCH('[1]Lookup for use classification'!$K$9,C751))),'[1]Lookup for use classification'!$A$9,IF(OR(ISNUMBER(SEARCH('[1]Lookup for use classification'!$B$10,C751)),ISNUMBER(SEARCH('[1]Lookup for use classification'!$C$10,C751)),ISNUMBER(SEARCH('[1]Lookup for use classification'!$D$10,C751)),ISNUMBER(SEARCH('[1]Lookup for use classification'!$E$10,C751)),ISNUMBER(SEARCH('[1]Lookup for use classification'!$F$10,C751)),ISNUMBER(SEARCH('[1]Lookup for use classification'!$G$10,C751))),'[1]Lookup for use classification'!$A$10,IF(OR(ISNUMBER(SEARCH('[1]Lookup for use classification'!$B$11,C751)),ISNUMBER(SEARCH('[1]Lookup for use classification'!$C$11,C751))),'[1]Lookup for use classification'!$A$11,IF(OR(ISNUMBER(SEARCH('[1]Lookup for use classification'!$B$12,C751)),ISNUMBER(SEARCH('[1]Lookup for use classification'!$C$12,C751))),'[1]Lookup for use classification'!$A$12,IF(OR(ISNUMBER(SEARCH('[1]Lookup for use classification'!$B$13,C751)),ISNUMBER(SEARCH('[1]Lookup for use classification'!$C$13,C751)),ISNUMBER(SEARCH('[1]Lookup for use classification'!$D$13,C751)),,ISNUMBER(SEARCH('[1]Lookup for use classification'!$C$13,C751)),ISNUMBER(SEARCH('[1]Lookup for use classification'!$E$13,C751))),'[1]Lookup for use classification'!$A$13,IF(OR(ISNUMBER(SEARCH('[1]Lookup for use classification'!$B$14,C751)),ISNUMBER(SEARCH('[1]Lookup for use classification'!$C$14,C751))),'[1]Lookup for use classification'!$A$14,"Other"))))))))))))</f>
        <v>Other</v>
      </c>
      <c r="E751" s="175"/>
      <c r="F751" s="176" t="s">
        <v>11</v>
      </c>
      <c r="G751" s="176"/>
    </row>
    <row r="752" spans="1:18" hidden="1">
      <c r="A752" s="187" t="s">
        <v>138</v>
      </c>
      <c r="B752" s="167" t="s">
        <v>4456</v>
      </c>
      <c r="C752" s="174" t="s">
        <v>141</v>
      </c>
      <c r="D752" s="6" t="str">
        <f>IF(OR(ISNUMBER(SEARCH('[1]Lookup for use classification'!$B$1,C752)),ISNUMBER(SEARCH('[1]Lookup for use classification'!$C$1,C752)),ISNUMBER(SEARCH('[1]Lookup for use classification'!$D$1,C752)),ISNUMBER(SEARCH('[1]Lookup for use classification'!$E$1,C752))),'[1]Lookup for use classification'!$A$1,IF(ISNUMBER(SEARCH('[1]Lookup for use classification'!$B$2,C752)),'[1]Lookup for use classification'!$A$2,IF(ISNUMBER(SEARCH('[1]Lookup for use classification'!$B$3,C752)),'[1]Lookup for use classification'!$A$3,IF(OR(ISNUMBER(SEARCH('[1]Lookup for use classification'!$B$4,C752)),ISNUMBER(SEARCH('[1]Lookup for use classification'!$C$4,C752)),ISNUMBER(SEARCH('[1]Lookup for use classification'!$D$4,C752)),ISNUMBER(SEARCH('[1]Lookup for use classification'!$E$4,C752))),'[1]Lookup for use classification'!$A$4,IF(OR(ISNUMBER(SEARCH('[1]Lookup for use classification'!$B$5,C752)),ISNUMBER(SEARCH('[1]Lookup for use classification'!$C$5,C752)),ISNUMBER(SEARCH('[1]Lookup for use classification'!$D$5,C752))),'[1]Lookup for use classification'!$A$5,IF(OR(ISNUMBER(SEARCH('[1]Lookup for use classification'!$B$7,C752)),ISNUMBER(SEARCH('[1]Lookup for use classification'!$C$7,C752)),ISNUMBER(SEARCH('[1]Lookup for use classification'!$D$7,C752))),'[1]Lookup for use classification'!$A$7,IF(OR(ISNUMBER(SEARCH('[1]Lookup for use classification'!$B$9,C752)),ISNUMBER(SEARCH('[1]Lookup for use classification'!$C$9,C752)),ISNUMBER(SEARCH('[1]Lookup for use classification'!$D$9,C752)),ISNUMBER(SEARCH('[1]Lookup for use classification'!$E$9,C752)),ISNUMBER(SEARCH('[1]Lookup for use classification'!$F$9,C752)),ISNUMBER(SEARCH('[1]Lookup for use classification'!$G$9,C752)),ISNUMBER(SEARCH('[1]Lookup for use classification'!$H$9,C752)),ISNUMBER(SEARCH('[1]Lookup for use classification'!$I$9,C752)),ISNUMBER(SEARCH('[1]Lookup for use classification'!$J$9,C752)),ISNUMBER(SEARCH('[1]Lookup for use classification'!$K$9,C752))),'[1]Lookup for use classification'!$A$9,IF(OR(ISNUMBER(SEARCH('[1]Lookup for use classification'!$B$10,C752)),ISNUMBER(SEARCH('[1]Lookup for use classification'!$C$10,C752)),ISNUMBER(SEARCH('[1]Lookup for use classification'!$D$10,C752)),ISNUMBER(SEARCH('[1]Lookup for use classification'!$E$10,C752)),ISNUMBER(SEARCH('[1]Lookup for use classification'!$F$10,C752)),ISNUMBER(SEARCH('[1]Lookup for use classification'!$G$10,C752))),'[1]Lookup for use classification'!$A$10,IF(OR(ISNUMBER(SEARCH('[1]Lookup for use classification'!$B$11,C752)),ISNUMBER(SEARCH('[1]Lookup for use classification'!$C$11,C752))),'[1]Lookup for use classification'!$A$11,IF(OR(ISNUMBER(SEARCH('[1]Lookup for use classification'!$B$12,C752)),ISNUMBER(SEARCH('[1]Lookup for use classification'!$C$12,C752))),'[1]Lookup for use classification'!$A$12,IF(OR(ISNUMBER(SEARCH('[1]Lookup for use classification'!$B$13,C752)),ISNUMBER(SEARCH('[1]Lookup for use classification'!$C$13,C752)),ISNUMBER(SEARCH('[1]Lookup for use classification'!$D$13,C752)),,ISNUMBER(SEARCH('[1]Lookup for use classification'!$C$13,C752)),ISNUMBER(SEARCH('[1]Lookup for use classification'!$E$13,C752))),'[1]Lookup for use classification'!$A$13,IF(OR(ISNUMBER(SEARCH('[1]Lookup for use classification'!$B$14,C752)),ISNUMBER(SEARCH('[1]Lookup for use classification'!$C$14,C752))),'[1]Lookup for use classification'!$A$14,"Other"))))))))))))</f>
        <v>Other</v>
      </c>
      <c r="E752" s="175"/>
      <c r="F752" s="176" t="s">
        <v>11</v>
      </c>
      <c r="G752" s="176"/>
    </row>
    <row r="753" spans="1:12" hidden="1">
      <c r="A753" s="187" t="s">
        <v>138</v>
      </c>
      <c r="B753" s="167" t="s">
        <v>4456</v>
      </c>
      <c r="C753" s="174" t="s">
        <v>143</v>
      </c>
      <c r="D753" s="6" t="s">
        <v>65</v>
      </c>
      <c r="E753" s="175">
        <v>816</v>
      </c>
      <c r="F753" s="176" t="s">
        <v>11</v>
      </c>
      <c r="G753" s="176"/>
    </row>
    <row r="754" spans="1:12" hidden="1">
      <c r="A754" s="187" t="s">
        <v>138</v>
      </c>
      <c r="B754" s="167" t="s">
        <v>4456</v>
      </c>
      <c r="C754" s="174" t="s">
        <v>144</v>
      </c>
      <c r="D754" s="6" t="str">
        <f>IF(OR(ISNUMBER(SEARCH('[1]Lookup for use classification'!$B$1,C754)),ISNUMBER(SEARCH('[1]Lookup for use classification'!$C$1,C754)),ISNUMBER(SEARCH('[1]Lookup for use classification'!$D$1,C754)),ISNUMBER(SEARCH('[1]Lookup for use classification'!$E$1,C754))),'[1]Lookup for use classification'!$A$1,IF(ISNUMBER(SEARCH('[1]Lookup for use classification'!$B$2,C754)),'[1]Lookup for use classification'!$A$2,IF(ISNUMBER(SEARCH('[1]Lookup for use classification'!$B$3,C754)),'[1]Lookup for use classification'!$A$3,IF(OR(ISNUMBER(SEARCH('[1]Lookup for use classification'!$B$4,C754)),ISNUMBER(SEARCH('[1]Lookup for use classification'!$C$4,C754)),ISNUMBER(SEARCH('[1]Lookup for use classification'!$D$4,C754)),ISNUMBER(SEARCH('[1]Lookup for use classification'!$E$4,C754))),'[1]Lookup for use classification'!$A$4,IF(OR(ISNUMBER(SEARCH('[1]Lookup for use classification'!$B$5,C754)),ISNUMBER(SEARCH('[1]Lookup for use classification'!$C$5,C754)),ISNUMBER(SEARCH('[1]Lookup for use classification'!$D$5,C754))),'[1]Lookup for use classification'!$A$5,IF(OR(ISNUMBER(SEARCH('[1]Lookup for use classification'!$B$7,C754)),ISNUMBER(SEARCH('[1]Lookup for use classification'!$C$7,C754)),ISNUMBER(SEARCH('[1]Lookup for use classification'!$D$7,C754))),'[1]Lookup for use classification'!$A$7,IF(OR(ISNUMBER(SEARCH('[1]Lookup for use classification'!$B$9,C754)),ISNUMBER(SEARCH('[1]Lookup for use classification'!$C$9,C754)),ISNUMBER(SEARCH('[1]Lookup for use classification'!$D$9,C754)),ISNUMBER(SEARCH('[1]Lookup for use classification'!$E$9,C754)),ISNUMBER(SEARCH('[1]Lookup for use classification'!$F$9,C754)),ISNUMBER(SEARCH('[1]Lookup for use classification'!$G$9,C754)),ISNUMBER(SEARCH('[1]Lookup for use classification'!$H$9,C754)),ISNUMBER(SEARCH('[1]Lookup for use classification'!$I$9,C754)),ISNUMBER(SEARCH('[1]Lookup for use classification'!$J$9,C754)),ISNUMBER(SEARCH('[1]Lookup for use classification'!$K$9,C754))),'[1]Lookup for use classification'!$A$9,IF(OR(ISNUMBER(SEARCH('[1]Lookup for use classification'!$B$10,C754)),ISNUMBER(SEARCH('[1]Lookup for use classification'!$C$10,C754)),ISNUMBER(SEARCH('[1]Lookup for use classification'!$D$10,C754)),ISNUMBER(SEARCH('[1]Lookup for use classification'!$E$10,C754)),ISNUMBER(SEARCH('[1]Lookup for use classification'!$F$10,C754)),ISNUMBER(SEARCH('[1]Lookup for use classification'!$G$10,C754))),'[1]Lookup for use classification'!$A$10,IF(OR(ISNUMBER(SEARCH('[1]Lookup for use classification'!$B$11,C754)),ISNUMBER(SEARCH('[1]Lookup for use classification'!$C$11,C754))),'[1]Lookup for use classification'!$A$11,IF(OR(ISNUMBER(SEARCH('[1]Lookup for use classification'!$B$12,C754)),ISNUMBER(SEARCH('[1]Lookup for use classification'!$C$12,C754))),'[1]Lookup for use classification'!$A$12,IF(OR(ISNUMBER(SEARCH('[1]Lookup for use classification'!$B$13,C754)),ISNUMBER(SEARCH('[1]Lookup for use classification'!$C$13,C754)),ISNUMBER(SEARCH('[1]Lookup for use classification'!$D$13,C754)),,ISNUMBER(SEARCH('[1]Lookup for use classification'!$C$13,C754)),ISNUMBER(SEARCH('[1]Lookup for use classification'!$E$13,C754))),'[1]Lookup for use classification'!$A$13,IF(OR(ISNUMBER(SEARCH('[1]Lookup for use classification'!$B$14,C754)),ISNUMBER(SEARCH('[1]Lookup for use classification'!$C$14,C754))),'[1]Lookup for use classification'!$A$14,"Other"))))))))))))</f>
        <v>Water &amp; Sewer</v>
      </c>
      <c r="E754" s="175">
        <v>1768</v>
      </c>
      <c r="F754" s="176" t="s">
        <v>11</v>
      </c>
      <c r="G754" s="176"/>
    </row>
    <row r="755" spans="1:12" hidden="1">
      <c r="A755" s="138" t="s">
        <v>2654</v>
      </c>
      <c r="B755" s="8" t="str">
        <f>IF(ISNA(VLOOKUP(CONCATENATE(A755,C755),EUS!$B$2:$B$1939,1,FALSE)),"","End Use Study")</f>
        <v>End Use Study</v>
      </c>
      <c r="C755" s="8" t="s">
        <v>3374</v>
      </c>
      <c r="D755" s="165" t="s">
        <v>3335</v>
      </c>
      <c r="E755" s="9">
        <v>20343</v>
      </c>
      <c r="F755" s="9"/>
      <c r="G755" s="9"/>
      <c r="H755" s="164"/>
      <c r="I755" s="164"/>
      <c r="J755" s="7">
        <v>168960</v>
      </c>
      <c r="L755" s="6"/>
    </row>
    <row r="756" spans="1:12" hidden="1">
      <c r="A756" s="138" t="s">
        <v>2654</v>
      </c>
      <c r="B756" s="8" t="str">
        <f>IF(ISNA(VLOOKUP(CONCATENATE(A756,C756),EUS!$B$2:$B$1939,1,FALSE)),"","End Use Study")</f>
        <v>End Use Study</v>
      </c>
      <c r="C756" s="8" t="s">
        <v>3375</v>
      </c>
      <c r="D756" s="165" t="s">
        <v>3335</v>
      </c>
      <c r="E756" s="9">
        <v>25414</v>
      </c>
      <c r="F756" s="9"/>
      <c r="G756" s="9"/>
      <c r="H756" s="164"/>
      <c r="I756" s="164"/>
      <c r="J756" s="7">
        <v>174400</v>
      </c>
      <c r="L756" s="6"/>
    </row>
    <row r="757" spans="1:12" hidden="1">
      <c r="A757" s="134" t="s">
        <v>2654</v>
      </c>
      <c r="B757" s="8" t="str">
        <f>IF(ISNA(VLOOKUP(CONCATENATE(A757,C757),EUS!$B$2:$B$1939,1,FALSE)),"","End Use Study")</f>
        <v>End Use Study</v>
      </c>
      <c r="C757" s="8" t="s">
        <v>3241</v>
      </c>
      <c r="D757" s="165" t="s">
        <v>3232</v>
      </c>
      <c r="E757" s="9">
        <v>5376</v>
      </c>
      <c r="F757" s="9"/>
      <c r="G757" s="9"/>
      <c r="H757" s="164">
        <v>952</v>
      </c>
      <c r="I757" s="164"/>
      <c r="J757" s="7">
        <v>19706</v>
      </c>
      <c r="L757" s="6"/>
    </row>
    <row r="758" spans="1:12" hidden="1">
      <c r="A758" s="134" t="s">
        <v>2654</v>
      </c>
      <c r="B758" s="8" t="str">
        <f>IF(ISNA(VLOOKUP(CONCATENATE(A758,C758),EUS!$B$2:$B$1939,1,FALSE)),"","End Use Study")</f>
        <v>End Use Study</v>
      </c>
      <c r="C758" s="8" t="s">
        <v>3242</v>
      </c>
      <c r="D758" s="165" t="s">
        <v>3232</v>
      </c>
      <c r="E758" s="9"/>
      <c r="F758" s="9"/>
      <c r="G758" s="9"/>
      <c r="H758" s="164">
        <v>1321</v>
      </c>
      <c r="I758" s="164"/>
      <c r="J758" s="7">
        <v>13683</v>
      </c>
      <c r="L758" s="6"/>
    </row>
    <row r="759" spans="1:12" hidden="1">
      <c r="A759" s="138" t="s">
        <v>2654</v>
      </c>
      <c r="B759" s="8" t="str">
        <f>IF(ISNA(VLOOKUP(CONCATENATE(A759,C759),EUS!$B$2:$B$1939,1,FALSE)),"","End Use Study")</f>
        <v>End Use Study</v>
      </c>
      <c r="C759" s="8" t="s">
        <v>2655</v>
      </c>
      <c r="D759" s="6" t="str">
        <f>IF(OR(ISNUMBER(SEARCH('[1]Lookup for use classification'!$B$1,C759)),ISNUMBER(SEARCH('[1]Lookup for use classification'!$C$1,C759)),ISNUMBER(SEARCH('[1]Lookup for use classification'!$D$1,C759)),ISNUMBER(SEARCH('[1]Lookup for use classification'!$E$1,C759))),'[1]Lookup for use classification'!$A$1,IF(ISNUMBER(SEARCH('[1]Lookup for use classification'!$B$2,C759)),'[1]Lookup for use classification'!$A$2,IF(ISNUMBER(SEARCH('[1]Lookup for use classification'!$B$3,C759)),'[1]Lookup for use classification'!$A$3,IF(OR(ISNUMBER(SEARCH('[1]Lookup for use classification'!$B$4,C759)),ISNUMBER(SEARCH('[1]Lookup for use classification'!$C$4,C759)),ISNUMBER(SEARCH('[1]Lookup for use classification'!$D$4,C759)),ISNUMBER(SEARCH('[1]Lookup for use classification'!$E$4,C759))),'[1]Lookup for use classification'!$A$4,IF(OR(ISNUMBER(SEARCH('[1]Lookup for use classification'!$B$5,C759)),ISNUMBER(SEARCH('[1]Lookup for use classification'!$C$5,C759)),ISNUMBER(SEARCH('[1]Lookup for use classification'!$D$5,C759))),'[1]Lookup for use classification'!$A$5,IF(OR(ISNUMBER(SEARCH('[1]Lookup for use classification'!$B$7,C759)),ISNUMBER(SEARCH('[1]Lookup for use classification'!$C$7,C759)),ISNUMBER(SEARCH('[1]Lookup for use classification'!$D$7,C759))),'[1]Lookup for use classification'!$A$7,IF(OR(ISNUMBER(SEARCH('[1]Lookup for use classification'!$B$9,C759)),ISNUMBER(SEARCH('[1]Lookup for use classification'!$C$9,C759)),ISNUMBER(SEARCH('[1]Lookup for use classification'!$D$9,C759)),ISNUMBER(SEARCH('[1]Lookup for use classification'!$E$9,C759)),ISNUMBER(SEARCH('[1]Lookup for use classification'!$F$9,C759)),ISNUMBER(SEARCH('[1]Lookup for use classification'!$G$9,C759)),ISNUMBER(SEARCH('[1]Lookup for use classification'!$H$9,C759)),ISNUMBER(SEARCH('[1]Lookup for use classification'!$I$9,C759)),ISNUMBER(SEARCH('[1]Lookup for use classification'!$J$9,C759)),ISNUMBER(SEARCH('[1]Lookup for use classification'!$K$9,C759))),'[1]Lookup for use classification'!$A$9,IF(OR(ISNUMBER(SEARCH('[1]Lookup for use classification'!$B$10,C759)),ISNUMBER(SEARCH('[1]Lookup for use classification'!$C$10,C759)),ISNUMBER(SEARCH('[1]Lookup for use classification'!$D$10,C759)),ISNUMBER(SEARCH('[1]Lookup for use classification'!$E$10,C759)),ISNUMBER(SEARCH('[1]Lookup for use classification'!$F$10,C759)),ISNUMBER(SEARCH('[1]Lookup for use classification'!$G$10,C759))),'[1]Lookup for use classification'!$A$10,IF(OR(ISNUMBER(SEARCH('[1]Lookup for use classification'!$B$11,C759)),ISNUMBER(SEARCH('[1]Lookup for use classification'!$C$11,C759))),'[1]Lookup for use classification'!$A$11,IF(OR(ISNUMBER(SEARCH('[1]Lookup for use classification'!$B$12,C759)),ISNUMBER(SEARCH('[1]Lookup for use classification'!$C$12,C759))),'[1]Lookup for use classification'!$A$12,IF(OR(ISNUMBER(SEARCH('[1]Lookup for use classification'!$B$13,C759)),ISNUMBER(SEARCH('[1]Lookup for use classification'!$C$13,C759)),ISNUMBER(SEARCH('[1]Lookup for use classification'!$D$13,C759)),,ISNUMBER(SEARCH('[1]Lookup for use classification'!$C$13,C759)),ISNUMBER(SEARCH('[1]Lookup for use classification'!$E$13,C759))),'[1]Lookup for use classification'!$A$13,IF(OR(ISNUMBER(SEARCH('[1]Lookup for use classification'!$B$14,C759)),ISNUMBER(SEARCH('[1]Lookup for use classification'!$C$14,C759))),'[1]Lookup for use classification'!$A$14,"Other"))))))))))))</f>
        <v>Other</v>
      </c>
      <c r="E759" s="9"/>
      <c r="F759" s="9"/>
      <c r="G759" s="9"/>
      <c r="H759" s="164"/>
      <c r="I759" s="164"/>
      <c r="J759" s="7"/>
      <c r="L759" s="6"/>
    </row>
    <row r="760" spans="1:12" hidden="1">
      <c r="A760" s="138" t="s">
        <v>2017</v>
      </c>
      <c r="B760" s="8" t="str">
        <f>IF(ISNA(VLOOKUP(CONCATENATE(A760,C760),EUS!$B$2:$B$1939,1,FALSE)),"","End Use Study")</f>
        <v>End Use Study</v>
      </c>
      <c r="C760" s="8" t="s">
        <v>2018</v>
      </c>
      <c r="D760" s="165" t="s">
        <v>1980</v>
      </c>
      <c r="E760" s="9">
        <v>1696</v>
      </c>
      <c r="F760" s="9"/>
      <c r="G760" s="9"/>
      <c r="H760" s="164"/>
      <c r="I760" s="164"/>
      <c r="J760" s="7"/>
      <c r="L760" s="6"/>
    </row>
    <row r="761" spans="1:12" hidden="1">
      <c r="A761" s="193" t="s">
        <v>3027</v>
      </c>
      <c r="B761" s="8" t="str">
        <f>IF(ISNA(VLOOKUP(CONCATENATE(A761,C761),ARIS!$A$1:$A$959,1,FALSE)),"","ARIS")</f>
        <v>ARIS</v>
      </c>
      <c r="C761" s="162" t="s">
        <v>3376</v>
      </c>
      <c r="D761" s="165" t="s">
        <v>3335</v>
      </c>
      <c r="E761" s="163">
        <v>23900</v>
      </c>
      <c r="F761" s="163"/>
      <c r="G761" s="163"/>
      <c r="H761" s="164">
        <v>6926.9489051094888</v>
      </c>
      <c r="I761" s="164"/>
      <c r="J761" s="165">
        <v>46560.419039999993</v>
      </c>
    </row>
    <row r="762" spans="1:12" hidden="1">
      <c r="A762" s="134" t="s">
        <v>3027</v>
      </c>
      <c r="B762" s="8" t="str">
        <f>IF(ISNA(VLOOKUP(CONCATENATE(A762,C762),EUS!$B$2:$B$1939,1,FALSE)),"","End Use Study")</f>
        <v>End Use Study</v>
      </c>
      <c r="C762" s="8" t="s">
        <v>3028</v>
      </c>
      <c r="D762" s="6" t="str">
        <f>IF(OR(ISNUMBER(SEARCH('[1]Lookup for use classification'!$B$1,C762)),ISNUMBER(SEARCH('[1]Lookup for use classification'!$C$1,C762)),ISNUMBER(SEARCH('[1]Lookup for use classification'!$D$1,C762))),'[1]Lookup for use classification'!$A$1,IF(ISNUMBER(SEARCH('[1]Lookup for use classification'!$B$2,C762)),'[1]Lookup for use classification'!$A$2,IF(ISNUMBER(SEARCH('[1]Lookup for use classification'!$B$3,C762)),'[1]Lookup for use classification'!$A$3,IF(OR(ISNUMBER(SEARCH('[1]Lookup for use classification'!$B$4,C762)),ISNUMBER(SEARCH('[1]Lookup for use classification'!$C$4,C762))),'[1]Lookup for use classification'!$A$4,IF(OR(ISNUMBER(SEARCH('[1]Lookup for use classification'!$B$5,C762)),ISNUMBER(SEARCH('[1]Lookup for use classification'!$C$5,C762)),ISNUMBER(SEARCH('[1]Lookup for use classification'!$D$5,C762))),'[1]Lookup for use classification'!$A$5,IF(OR(ISNUMBER(SEARCH('[1]Lookup for use classification'!$B$7,C762)),ISNUMBER(SEARCH('[1]Lookup for use classification'!$C$7,C762)),ISNUMBER(SEARCH('[1]Lookup for use classification'!$D$7,C762))),'[1]Lookup for use classification'!$A$7,IF(OR(ISNUMBER(SEARCH('[1]Lookup for use classification'!$B$9,C762)),ISNUMBER(SEARCH('[1]Lookup for use classification'!$C$9,C762)),ISNUMBER(SEARCH('[1]Lookup for use classification'!$D$9,C762)),ISNUMBER(SEARCH('[1]Lookup for use classification'!$E$9,C762)),ISNUMBER(SEARCH('[1]Lookup for use classification'!$F$9,C762)),ISNUMBER(SEARCH('[1]Lookup for use classification'!$G$9,C762))),'[1]Lookup for use classification'!$A$9,IF(OR(ISNUMBER(SEARCH('[1]Lookup for use classification'!$B$10,C762)),ISNUMBER(SEARCH('[1]Lookup for use classification'!$C$10,C762)),ISNUMBER(SEARCH('[1]Lookup for use classification'!$D$10,C762)),ISNUMBER(SEARCH('[1]Lookup for use classification'!$E$10,C762)),ISNUMBER(SEARCH('[1]Lookup for use classification'!$F$10,C762))),'[1]Lookup for use classification'!$A$10,IF(OR(ISNUMBER(SEARCH('[1]Lookup for use classification'!$B$11,C762)),ISNUMBER(SEARCH('[1]Lookup for use classification'!$C$11,C762))),'[1]Lookup for use classification'!$A$11,IF(OR(ISNUMBER(SEARCH('[1]Lookup for use classification'!$B$12,C762)),ISNUMBER(SEARCH('[1]Lookup for use classification'!$C$12,C762))),'[1]Lookup for use classification'!$A$12,"Nope"))))))))))</f>
        <v>Office</v>
      </c>
      <c r="E762" s="9">
        <v>2300</v>
      </c>
      <c r="F762" s="9"/>
      <c r="G762" s="9"/>
      <c r="H762" s="164"/>
      <c r="I762" s="164"/>
      <c r="J762" s="7"/>
      <c r="L762" s="6"/>
    </row>
    <row r="763" spans="1:12" hidden="1">
      <c r="A763" s="185" t="s">
        <v>1230</v>
      </c>
      <c r="B763" s="8" t="s">
        <v>6055</v>
      </c>
      <c r="C763" s="162"/>
      <c r="D763" s="165" t="s">
        <v>3335</v>
      </c>
      <c r="E763" s="163">
        <v>21937</v>
      </c>
      <c r="F763" s="163"/>
      <c r="G763" s="163"/>
      <c r="H763" s="164"/>
      <c r="I763" s="164"/>
      <c r="K763" s="163"/>
    </row>
    <row r="764" spans="1:12" hidden="1">
      <c r="A764" s="187" t="s">
        <v>1230</v>
      </c>
      <c r="B764" s="167" t="s">
        <v>4456</v>
      </c>
      <c r="C764" s="174" t="s">
        <v>1142</v>
      </c>
      <c r="D764" s="6" t="str">
        <f>IF(OR(ISNUMBER(SEARCH('[1]Lookup for use classification'!$B$1,C764)),ISNUMBER(SEARCH('[1]Lookup for use classification'!$C$1,C764)),ISNUMBER(SEARCH('[1]Lookup for use classification'!$D$1,C764)),ISNUMBER(SEARCH('[1]Lookup for use classification'!$E$1,C764))),'[1]Lookup for use classification'!$A$1,IF(ISNUMBER(SEARCH('[1]Lookup for use classification'!$B$2,C764)),'[1]Lookup for use classification'!$A$2,IF(ISNUMBER(SEARCH('[1]Lookup for use classification'!$B$3,C764)),'[1]Lookup for use classification'!$A$3,IF(OR(ISNUMBER(SEARCH('[1]Lookup for use classification'!$B$4,C764)),ISNUMBER(SEARCH('[1]Lookup for use classification'!$C$4,C764)),ISNUMBER(SEARCH('[1]Lookup for use classification'!$D$4,C764)),ISNUMBER(SEARCH('[1]Lookup for use classification'!$E$4,C764))),'[1]Lookup for use classification'!$A$4,IF(OR(ISNUMBER(SEARCH('[1]Lookup for use classification'!$B$5,C764)),ISNUMBER(SEARCH('[1]Lookup for use classification'!$C$5,C764)),ISNUMBER(SEARCH('[1]Lookup for use classification'!$D$5,C764))),'[1]Lookup for use classification'!$A$5,IF(OR(ISNUMBER(SEARCH('[1]Lookup for use classification'!$B$7,C764)),ISNUMBER(SEARCH('[1]Lookup for use classification'!$C$7,C764)),ISNUMBER(SEARCH('[1]Lookup for use classification'!$D$7,C764))),'[1]Lookup for use classification'!$A$7,IF(OR(ISNUMBER(SEARCH('[1]Lookup for use classification'!$B$9,C764)),ISNUMBER(SEARCH('[1]Lookup for use classification'!$C$9,C764)),ISNUMBER(SEARCH('[1]Lookup for use classification'!$D$9,C764)),ISNUMBER(SEARCH('[1]Lookup for use classification'!$E$9,C764)),ISNUMBER(SEARCH('[1]Lookup for use classification'!$F$9,C764)),ISNUMBER(SEARCH('[1]Lookup for use classification'!$G$9,C764)),ISNUMBER(SEARCH('[1]Lookup for use classification'!$H$9,C764)),ISNUMBER(SEARCH('[1]Lookup for use classification'!$I$9,C764)),ISNUMBER(SEARCH('[1]Lookup for use classification'!$J$9,C764)),ISNUMBER(SEARCH('[1]Lookup for use classification'!$K$9,C764))),'[1]Lookup for use classification'!$A$9,IF(OR(ISNUMBER(SEARCH('[1]Lookup for use classification'!$B$10,C764)),ISNUMBER(SEARCH('[1]Lookup for use classification'!$C$10,C764)),ISNUMBER(SEARCH('[1]Lookup for use classification'!$D$10,C764)),ISNUMBER(SEARCH('[1]Lookup for use classification'!$E$10,C764)),ISNUMBER(SEARCH('[1]Lookup for use classification'!$F$10,C764)),ISNUMBER(SEARCH('[1]Lookup for use classification'!$G$10,C764))),'[1]Lookup for use classification'!$A$10,IF(OR(ISNUMBER(SEARCH('[1]Lookup for use classification'!$B$11,C764)),ISNUMBER(SEARCH('[1]Lookup for use classification'!$C$11,C764))),'[1]Lookup for use classification'!$A$11,IF(OR(ISNUMBER(SEARCH('[1]Lookup for use classification'!$B$12,C764)),ISNUMBER(SEARCH('[1]Lookup for use classification'!$C$12,C764))),'[1]Lookup for use classification'!$A$12,IF(OR(ISNUMBER(SEARCH('[1]Lookup for use classification'!$B$13,C764)),ISNUMBER(SEARCH('[1]Lookup for use classification'!$C$13,C764)),ISNUMBER(SEARCH('[1]Lookup for use classification'!$D$13,C764)),,ISNUMBER(SEARCH('[1]Lookup for use classification'!$C$13,C764)),ISNUMBER(SEARCH('[1]Lookup for use classification'!$E$13,C764))),'[1]Lookup for use classification'!$A$13,IF(OR(ISNUMBER(SEARCH('[1]Lookup for use classification'!$B$14,C764)),ISNUMBER(SEARCH('[1]Lookup for use classification'!$C$14,C764))),'[1]Lookup for use classification'!$A$14,"Other"))))))))))))</f>
        <v>Office</v>
      </c>
      <c r="E764" s="175">
        <v>1141</v>
      </c>
      <c r="F764" s="174"/>
      <c r="G764" s="174"/>
    </row>
    <row r="765" spans="1:12" hidden="1">
      <c r="A765" s="187" t="s">
        <v>1230</v>
      </c>
      <c r="B765" s="167" t="s">
        <v>4456</v>
      </c>
      <c r="C765" s="174" t="s">
        <v>66</v>
      </c>
      <c r="D765" s="6" t="str">
        <f>IF(OR(ISNUMBER(SEARCH('[1]Lookup for use classification'!$B$1,C765)),ISNUMBER(SEARCH('[1]Lookup for use classification'!$C$1,C765)),ISNUMBER(SEARCH('[1]Lookup for use classification'!$D$1,C765)),ISNUMBER(SEARCH('[1]Lookup for use classification'!$E$1,C765))),'[1]Lookup for use classification'!$A$1,IF(ISNUMBER(SEARCH('[1]Lookup for use classification'!$B$2,C765)),'[1]Lookup for use classification'!$A$2,IF(ISNUMBER(SEARCH('[1]Lookup for use classification'!$B$3,C765)),'[1]Lookup for use classification'!$A$3,IF(OR(ISNUMBER(SEARCH('[1]Lookup for use classification'!$B$4,C765)),ISNUMBER(SEARCH('[1]Lookup for use classification'!$C$4,C765)),ISNUMBER(SEARCH('[1]Lookup for use classification'!$D$4,C765)),ISNUMBER(SEARCH('[1]Lookup for use classification'!$E$4,C765))),'[1]Lookup for use classification'!$A$4,IF(OR(ISNUMBER(SEARCH('[1]Lookup for use classification'!$B$5,C765)),ISNUMBER(SEARCH('[1]Lookup for use classification'!$C$5,C765)),ISNUMBER(SEARCH('[1]Lookup for use classification'!$D$5,C765))),'[1]Lookup for use classification'!$A$5,IF(OR(ISNUMBER(SEARCH('[1]Lookup for use classification'!$B$7,C765)),ISNUMBER(SEARCH('[1]Lookup for use classification'!$C$7,C765)),ISNUMBER(SEARCH('[1]Lookup for use classification'!$D$7,C765))),'[1]Lookup for use classification'!$A$7,IF(OR(ISNUMBER(SEARCH('[1]Lookup for use classification'!$B$9,C765)),ISNUMBER(SEARCH('[1]Lookup for use classification'!$C$9,C765)),ISNUMBER(SEARCH('[1]Lookup for use classification'!$D$9,C765)),ISNUMBER(SEARCH('[1]Lookup for use classification'!$E$9,C765)),ISNUMBER(SEARCH('[1]Lookup for use classification'!$F$9,C765)),ISNUMBER(SEARCH('[1]Lookup for use classification'!$G$9,C765)),ISNUMBER(SEARCH('[1]Lookup for use classification'!$H$9,C765)),ISNUMBER(SEARCH('[1]Lookup for use classification'!$I$9,C765)),ISNUMBER(SEARCH('[1]Lookup for use classification'!$J$9,C765)),ISNUMBER(SEARCH('[1]Lookup for use classification'!$K$9,C765))),'[1]Lookup for use classification'!$A$9,IF(OR(ISNUMBER(SEARCH('[1]Lookup for use classification'!$B$10,C765)),ISNUMBER(SEARCH('[1]Lookup for use classification'!$C$10,C765)),ISNUMBER(SEARCH('[1]Lookup for use classification'!$D$10,C765)),ISNUMBER(SEARCH('[1]Lookup for use classification'!$E$10,C765)),ISNUMBER(SEARCH('[1]Lookup for use classification'!$F$10,C765)),ISNUMBER(SEARCH('[1]Lookup for use classification'!$G$10,C765))),'[1]Lookup for use classification'!$A$10,IF(OR(ISNUMBER(SEARCH('[1]Lookup for use classification'!$B$11,C765)),ISNUMBER(SEARCH('[1]Lookup for use classification'!$C$11,C765))),'[1]Lookup for use classification'!$A$11,IF(OR(ISNUMBER(SEARCH('[1]Lookup for use classification'!$B$12,C765)),ISNUMBER(SEARCH('[1]Lookup for use classification'!$C$12,C765))),'[1]Lookup for use classification'!$A$12,IF(OR(ISNUMBER(SEARCH('[1]Lookup for use classification'!$B$13,C765)),ISNUMBER(SEARCH('[1]Lookup for use classification'!$C$13,C765)),ISNUMBER(SEARCH('[1]Lookup for use classification'!$D$13,C765)),,ISNUMBER(SEARCH('[1]Lookup for use classification'!$C$13,C765)),ISNUMBER(SEARCH('[1]Lookup for use classification'!$E$13,C765))),'[1]Lookup for use classification'!$A$13,IF(OR(ISNUMBER(SEARCH('[1]Lookup for use classification'!$B$14,C765)),ISNUMBER(SEARCH('[1]Lookup for use classification'!$C$14,C765))),'[1]Lookup for use classification'!$A$14,"Other"))))))))))))</f>
        <v>Water &amp; Sewer</v>
      </c>
      <c r="E765" s="175">
        <v>600</v>
      </c>
      <c r="F765" s="174"/>
      <c r="G765" s="174"/>
    </row>
    <row r="766" spans="1:12" hidden="1">
      <c r="A766" s="187" t="s">
        <v>1230</v>
      </c>
      <c r="B766" s="167" t="s">
        <v>4456</v>
      </c>
      <c r="C766" s="174" t="s">
        <v>64</v>
      </c>
      <c r="D766" s="6" t="str">
        <f>IF(OR(ISNUMBER(SEARCH('[1]Lookup for use classification'!$B$1,C766)),ISNUMBER(SEARCH('[1]Lookup for use classification'!$C$1,C766)),ISNUMBER(SEARCH('[1]Lookup for use classification'!$D$1,C766)),ISNUMBER(SEARCH('[1]Lookup for use classification'!$E$1,C766))),'[1]Lookup for use classification'!$A$1,IF(ISNUMBER(SEARCH('[1]Lookup for use classification'!$B$2,C766)),'[1]Lookup for use classification'!$A$2,IF(ISNUMBER(SEARCH('[1]Lookup for use classification'!$B$3,C766)),'[1]Lookup for use classification'!$A$3,IF(OR(ISNUMBER(SEARCH('[1]Lookup for use classification'!$B$4,C766)),ISNUMBER(SEARCH('[1]Lookup for use classification'!$C$4,C766)),ISNUMBER(SEARCH('[1]Lookup for use classification'!$D$4,C766)),ISNUMBER(SEARCH('[1]Lookup for use classification'!$E$4,C766))),'[1]Lookup for use classification'!$A$4,IF(OR(ISNUMBER(SEARCH('[1]Lookup for use classification'!$B$5,C766)),ISNUMBER(SEARCH('[1]Lookup for use classification'!$C$5,C766)),ISNUMBER(SEARCH('[1]Lookup for use classification'!$D$5,C766))),'[1]Lookup for use classification'!$A$5,IF(OR(ISNUMBER(SEARCH('[1]Lookup for use classification'!$B$7,C766)),ISNUMBER(SEARCH('[1]Lookup for use classification'!$C$7,C766)),ISNUMBER(SEARCH('[1]Lookup for use classification'!$D$7,C766))),'[1]Lookup for use classification'!$A$7,IF(OR(ISNUMBER(SEARCH('[1]Lookup for use classification'!$B$9,C766)),ISNUMBER(SEARCH('[1]Lookup for use classification'!$C$9,C766)),ISNUMBER(SEARCH('[1]Lookup for use classification'!$D$9,C766)),ISNUMBER(SEARCH('[1]Lookup for use classification'!$E$9,C766)),ISNUMBER(SEARCH('[1]Lookup for use classification'!$F$9,C766)),ISNUMBER(SEARCH('[1]Lookup for use classification'!$G$9,C766)),ISNUMBER(SEARCH('[1]Lookup for use classification'!$H$9,C766)),ISNUMBER(SEARCH('[1]Lookup for use classification'!$I$9,C766)),ISNUMBER(SEARCH('[1]Lookup for use classification'!$J$9,C766)),ISNUMBER(SEARCH('[1]Lookup for use classification'!$K$9,C766))),'[1]Lookup for use classification'!$A$9,IF(OR(ISNUMBER(SEARCH('[1]Lookup for use classification'!$B$10,C766)),ISNUMBER(SEARCH('[1]Lookup for use classification'!$C$10,C766)),ISNUMBER(SEARCH('[1]Lookup for use classification'!$D$10,C766)),ISNUMBER(SEARCH('[1]Lookup for use classification'!$E$10,C766)),ISNUMBER(SEARCH('[1]Lookup for use classification'!$F$10,C766)),ISNUMBER(SEARCH('[1]Lookup for use classification'!$G$10,C766))),'[1]Lookup for use classification'!$A$10,IF(OR(ISNUMBER(SEARCH('[1]Lookup for use classification'!$B$11,C766)),ISNUMBER(SEARCH('[1]Lookup for use classification'!$C$11,C766))),'[1]Lookup for use classification'!$A$11,IF(OR(ISNUMBER(SEARCH('[1]Lookup for use classification'!$B$12,C766)),ISNUMBER(SEARCH('[1]Lookup for use classification'!$C$12,C766))),'[1]Lookup for use classification'!$A$12,IF(OR(ISNUMBER(SEARCH('[1]Lookup for use classification'!$B$13,C766)),ISNUMBER(SEARCH('[1]Lookup for use classification'!$C$13,C766)),ISNUMBER(SEARCH('[1]Lookup for use classification'!$D$13,C766)),,ISNUMBER(SEARCH('[1]Lookup for use classification'!$C$13,C766)),ISNUMBER(SEARCH('[1]Lookup for use classification'!$E$13,C766))),'[1]Lookup for use classification'!$A$13,IF(OR(ISNUMBER(SEARCH('[1]Lookup for use classification'!$B$14,C766)),ISNUMBER(SEARCH('[1]Lookup for use classification'!$C$14,C766))),'[1]Lookup for use classification'!$A$14,"Other"))))))))))))</f>
        <v>Water &amp; Sewer</v>
      </c>
      <c r="E766" s="175"/>
      <c r="F766" s="174"/>
      <c r="G766" s="174"/>
    </row>
    <row r="767" spans="1:12" hidden="1">
      <c r="A767" s="185" t="s">
        <v>1249</v>
      </c>
      <c r="B767" s="167" t="s">
        <v>4456</v>
      </c>
      <c r="C767" s="192" t="s">
        <v>1244</v>
      </c>
      <c r="D767" s="6" t="str">
        <f>IF(OR(ISNUMBER(SEARCH('[1]Lookup for use classification'!$B$1,C767)),ISNUMBER(SEARCH('[1]Lookup for use classification'!$C$1,C767)),ISNUMBER(SEARCH('[1]Lookup for use classification'!$D$1,C767)),ISNUMBER(SEARCH('[1]Lookup for use classification'!$E$1,C767))),'[1]Lookup for use classification'!$A$1,IF(ISNUMBER(SEARCH('[1]Lookup for use classification'!$B$2,C767)),'[1]Lookup for use classification'!$A$2,IF(ISNUMBER(SEARCH('[1]Lookup for use classification'!$B$3,C767)),'[1]Lookup for use classification'!$A$3,IF(OR(ISNUMBER(SEARCH('[1]Lookup for use classification'!$B$4,C767)),ISNUMBER(SEARCH('[1]Lookup for use classification'!$C$4,C767)),ISNUMBER(SEARCH('[1]Lookup for use classification'!$D$4,C767)),ISNUMBER(SEARCH('[1]Lookup for use classification'!$E$4,C767))),'[1]Lookup for use classification'!$A$4,IF(OR(ISNUMBER(SEARCH('[1]Lookup for use classification'!$B$5,C767)),ISNUMBER(SEARCH('[1]Lookup for use classification'!$C$5,C767)),ISNUMBER(SEARCH('[1]Lookup for use classification'!$D$5,C767))),'[1]Lookup for use classification'!$A$5,IF(OR(ISNUMBER(SEARCH('[1]Lookup for use classification'!$B$7,C767)),ISNUMBER(SEARCH('[1]Lookup for use classification'!$C$7,C767)),ISNUMBER(SEARCH('[1]Lookup for use classification'!$D$7,C767))),'[1]Lookup for use classification'!$A$7,IF(OR(ISNUMBER(SEARCH('[1]Lookup for use classification'!$B$9,C767)),ISNUMBER(SEARCH('[1]Lookup for use classification'!$C$9,C767)),ISNUMBER(SEARCH('[1]Lookup for use classification'!$D$9,C767)),ISNUMBER(SEARCH('[1]Lookup for use classification'!$E$9,C767)),ISNUMBER(SEARCH('[1]Lookup for use classification'!$F$9,C767)),ISNUMBER(SEARCH('[1]Lookup for use classification'!$G$9,C767)),ISNUMBER(SEARCH('[1]Lookup for use classification'!$H$9,C767)),ISNUMBER(SEARCH('[1]Lookup for use classification'!$I$9,C767)),ISNUMBER(SEARCH('[1]Lookup for use classification'!$J$9,C767)),ISNUMBER(SEARCH('[1]Lookup for use classification'!$K$9,C767))),'[1]Lookup for use classification'!$A$9,IF(OR(ISNUMBER(SEARCH('[1]Lookup for use classification'!$B$10,C767)),ISNUMBER(SEARCH('[1]Lookup for use classification'!$C$10,C767)),ISNUMBER(SEARCH('[1]Lookup for use classification'!$D$10,C767)),ISNUMBER(SEARCH('[1]Lookup for use classification'!$E$10,C767)),ISNUMBER(SEARCH('[1]Lookup for use classification'!$F$10,C767)),ISNUMBER(SEARCH('[1]Lookup for use classification'!$G$10,C767))),'[1]Lookup for use classification'!$A$10,IF(OR(ISNUMBER(SEARCH('[1]Lookup for use classification'!$B$11,C767)),ISNUMBER(SEARCH('[1]Lookup for use classification'!$C$11,C767))),'[1]Lookup for use classification'!$A$11,IF(OR(ISNUMBER(SEARCH('[1]Lookup for use classification'!$B$12,C767)),ISNUMBER(SEARCH('[1]Lookup for use classification'!$C$12,C767))),'[1]Lookup for use classification'!$A$12,IF(OR(ISNUMBER(SEARCH('[1]Lookup for use classification'!$B$13,C767)),ISNUMBER(SEARCH('[1]Lookup for use classification'!$C$13,C767)),ISNUMBER(SEARCH('[1]Lookup for use classification'!$D$13,C767)),,ISNUMBER(SEARCH('[1]Lookup for use classification'!$C$13,C767)),ISNUMBER(SEARCH('[1]Lookup for use classification'!$E$13,C767))),'[1]Lookup for use classification'!$A$13,IF(OR(ISNUMBER(SEARCH('[1]Lookup for use classification'!$B$14,C767)),ISNUMBER(SEARCH('[1]Lookup for use classification'!$C$14,C767))),'[1]Lookup for use classification'!$A$14,"Other"))))))))))))</f>
        <v>Education - K - 12</v>
      </c>
      <c r="E767" s="175">
        <v>240</v>
      </c>
      <c r="F767" s="174"/>
      <c r="G767" s="174"/>
    </row>
    <row r="768" spans="1:12" hidden="1">
      <c r="A768" s="187" t="s">
        <v>1249</v>
      </c>
      <c r="B768" s="167" t="s">
        <v>4456</v>
      </c>
      <c r="C768" s="174" t="s">
        <v>1233</v>
      </c>
      <c r="D768" s="6" t="str">
        <f>IF(OR(ISNUMBER(SEARCH('[1]Lookup for use classification'!$B$1,C768)),ISNUMBER(SEARCH('[1]Lookup for use classification'!$C$1,C768)),ISNUMBER(SEARCH('[1]Lookup for use classification'!$D$1,C768)),ISNUMBER(SEARCH('[1]Lookup for use classification'!$E$1,C768))),'[1]Lookup for use classification'!$A$1,IF(ISNUMBER(SEARCH('[1]Lookup for use classification'!$B$2,C768)),'[1]Lookup for use classification'!$A$2,IF(ISNUMBER(SEARCH('[1]Lookup for use classification'!$B$3,C768)),'[1]Lookup for use classification'!$A$3,IF(OR(ISNUMBER(SEARCH('[1]Lookup for use classification'!$B$4,C768)),ISNUMBER(SEARCH('[1]Lookup for use classification'!$C$4,C768)),ISNUMBER(SEARCH('[1]Lookup for use classification'!$D$4,C768)),ISNUMBER(SEARCH('[1]Lookup for use classification'!$E$4,C768))),'[1]Lookup for use classification'!$A$4,IF(OR(ISNUMBER(SEARCH('[1]Lookup for use classification'!$B$5,C768)),ISNUMBER(SEARCH('[1]Lookup for use classification'!$C$5,C768)),ISNUMBER(SEARCH('[1]Lookup for use classification'!$D$5,C768))),'[1]Lookup for use classification'!$A$5,IF(OR(ISNUMBER(SEARCH('[1]Lookup for use classification'!$B$7,C768)),ISNUMBER(SEARCH('[1]Lookup for use classification'!$C$7,C768)),ISNUMBER(SEARCH('[1]Lookup for use classification'!$D$7,C768))),'[1]Lookup for use classification'!$A$7,IF(OR(ISNUMBER(SEARCH('[1]Lookup for use classification'!$B$9,C768)),ISNUMBER(SEARCH('[1]Lookup for use classification'!$C$9,C768)),ISNUMBER(SEARCH('[1]Lookup for use classification'!$D$9,C768)),ISNUMBER(SEARCH('[1]Lookup for use classification'!$E$9,C768)),ISNUMBER(SEARCH('[1]Lookup for use classification'!$F$9,C768)),ISNUMBER(SEARCH('[1]Lookup for use classification'!$G$9,C768)),ISNUMBER(SEARCH('[1]Lookup for use classification'!$H$9,C768)),ISNUMBER(SEARCH('[1]Lookup for use classification'!$I$9,C768)),ISNUMBER(SEARCH('[1]Lookup for use classification'!$J$9,C768)),ISNUMBER(SEARCH('[1]Lookup for use classification'!$K$9,C768))),'[1]Lookup for use classification'!$A$9,IF(OR(ISNUMBER(SEARCH('[1]Lookup for use classification'!$B$10,C768)),ISNUMBER(SEARCH('[1]Lookup for use classification'!$C$10,C768)),ISNUMBER(SEARCH('[1]Lookup for use classification'!$D$10,C768)),ISNUMBER(SEARCH('[1]Lookup for use classification'!$E$10,C768)),ISNUMBER(SEARCH('[1]Lookup for use classification'!$F$10,C768)),ISNUMBER(SEARCH('[1]Lookup for use classification'!$G$10,C768))),'[1]Lookup for use classification'!$A$10,IF(OR(ISNUMBER(SEARCH('[1]Lookup for use classification'!$B$11,C768)),ISNUMBER(SEARCH('[1]Lookup for use classification'!$C$11,C768))),'[1]Lookup for use classification'!$A$11,IF(OR(ISNUMBER(SEARCH('[1]Lookup for use classification'!$B$12,C768)),ISNUMBER(SEARCH('[1]Lookup for use classification'!$C$12,C768))),'[1]Lookup for use classification'!$A$12,IF(OR(ISNUMBER(SEARCH('[1]Lookup for use classification'!$B$13,C768)),ISNUMBER(SEARCH('[1]Lookup for use classification'!$C$13,C768)),ISNUMBER(SEARCH('[1]Lookup for use classification'!$D$13,C768)),,ISNUMBER(SEARCH('[1]Lookup for use classification'!$C$13,C768)),ISNUMBER(SEARCH('[1]Lookup for use classification'!$E$13,C768))),'[1]Lookup for use classification'!$A$13,IF(OR(ISNUMBER(SEARCH('[1]Lookup for use classification'!$B$14,C768)),ISNUMBER(SEARCH('[1]Lookup for use classification'!$C$14,C768))),'[1]Lookup for use classification'!$A$14,"Other"))))))))))))</f>
        <v>Education - K - 12</v>
      </c>
      <c r="E768" s="175">
        <v>12878</v>
      </c>
      <c r="F768" s="174"/>
      <c r="G768" s="174"/>
    </row>
    <row r="769" spans="1:7" hidden="1">
      <c r="A769" s="187" t="s">
        <v>1249</v>
      </c>
      <c r="B769" s="167" t="s">
        <v>4456</v>
      </c>
      <c r="C769" s="174" t="s">
        <v>147</v>
      </c>
      <c r="D769" s="6" t="str">
        <f>IF(OR(ISNUMBER(SEARCH('[1]Lookup for use classification'!$B$1,C769)),ISNUMBER(SEARCH('[1]Lookup for use classification'!$C$1,C769)),ISNUMBER(SEARCH('[1]Lookup for use classification'!$D$1,C769)),ISNUMBER(SEARCH('[1]Lookup for use classification'!$E$1,C769))),'[1]Lookup for use classification'!$A$1,IF(ISNUMBER(SEARCH('[1]Lookup for use classification'!$B$2,C769)),'[1]Lookup for use classification'!$A$2,IF(ISNUMBER(SEARCH('[1]Lookup for use classification'!$B$3,C769)),'[1]Lookup for use classification'!$A$3,IF(OR(ISNUMBER(SEARCH('[1]Lookup for use classification'!$B$4,C769)),ISNUMBER(SEARCH('[1]Lookup for use classification'!$C$4,C769)),ISNUMBER(SEARCH('[1]Lookup for use classification'!$D$4,C769)),ISNUMBER(SEARCH('[1]Lookup for use classification'!$E$4,C769))),'[1]Lookup for use classification'!$A$4,IF(OR(ISNUMBER(SEARCH('[1]Lookup for use classification'!$B$5,C769)),ISNUMBER(SEARCH('[1]Lookup for use classification'!$C$5,C769)),ISNUMBER(SEARCH('[1]Lookup for use classification'!$D$5,C769))),'[1]Lookup for use classification'!$A$5,IF(OR(ISNUMBER(SEARCH('[1]Lookup for use classification'!$B$7,C769)),ISNUMBER(SEARCH('[1]Lookup for use classification'!$C$7,C769)),ISNUMBER(SEARCH('[1]Lookup for use classification'!$D$7,C769))),'[1]Lookup for use classification'!$A$7,IF(OR(ISNUMBER(SEARCH('[1]Lookup for use classification'!$B$9,C769)),ISNUMBER(SEARCH('[1]Lookup for use classification'!$C$9,C769)),ISNUMBER(SEARCH('[1]Lookup for use classification'!$D$9,C769)),ISNUMBER(SEARCH('[1]Lookup for use classification'!$E$9,C769)),ISNUMBER(SEARCH('[1]Lookup for use classification'!$F$9,C769)),ISNUMBER(SEARCH('[1]Lookup for use classification'!$G$9,C769)),ISNUMBER(SEARCH('[1]Lookup for use classification'!$H$9,C769)),ISNUMBER(SEARCH('[1]Lookup for use classification'!$I$9,C769)),ISNUMBER(SEARCH('[1]Lookup for use classification'!$J$9,C769)),ISNUMBER(SEARCH('[1]Lookup for use classification'!$K$9,C769))),'[1]Lookup for use classification'!$A$9,IF(OR(ISNUMBER(SEARCH('[1]Lookup for use classification'!$B$10,C769)),ISNUMBER(SEARCH('[1]Lookup for use classification'!$C$10,C769)),ISNUMBER(SEARCH('[1]Lookup for use classification'!$D$10,C769)),ISNUMBER(SEARCH('[1]Lookup for use classification'!$E$10,C769)),ISNUMBER(SEARCH('[1]Lookup for use classification'!$F$10,C769)),ISNUMBER(SEARCH('[1]Lookup for use classification'!$G$10,C769))),'[1]Lookup for use classification'!$A$10,IF(OR(ISNUMBER(SEARCH('[1]Lookup for use classification'!$B$11,C769)),ISNUMBER(SEARCH('[1]Lookup for use classification'!$C$11,C769))),'[1]Lookup for use classification'!$A$11,IF(OR(ISNUMBER(SEARCH('[1]Lookup for use classification'!$B$12,C769)),ISNUMBER(SEARCH('[1]Lookup for use classification'!$C$12,C769))),'[1]Lookup for use classification'!$A$12,IF(OR(ISNUMBER(SEARCH('[1]Lookup for use classification'!$B$13,C769)),ISNUMBER(SEARCH('[1]Lookup for use classification'!$C$13,C769)),ISNUMBER(SEARCH('[1]Lookup for use classification'!$D$13,C769)),,ISNUMBER(SEARCH('[1]Lookup for use classification'!$C$13,C769)),ISNUMBER(SEARCH('[1]Lookup for use classification'!$E$13,C769))),'[1]Lookup for use classification'!$A$13,IF(OR(ISNUMBER(SEARCH('[1]Lookup for use classification'!$B$14,C769)),ISNUMBER(SEARCH('[1]Lookup for use classification'!$C$14,C769))),'[1]Lookup for use classification'!$A$14,"Other"))))))))))))</f>
        <v>Health Care - Hospitals</v>
      </c>
      <c r="E769" s="175">
        <v>1302</v>
      </c>
      <c r="F769" s="174"/>
      <c r="G769" s="174"/>
    </row>
    <row r="770" spans="1:7" hidden="1">
      <c r="A770" s="187" t="s">
        <v>1249</v>
      </c>
      <c r="B770" s="167" t="s">
        <v>4456</v>
      </c>
      <c r="C770" s="192" t="s">
        <v>1238</v>
      </c>
      <c r="D770" s="6" t="str">
        <f>IF(OR(ISNUMBER(SEARCH('[1]Lookup for use classification'!$B$1,C770)),ISNUMBER(SEARCH('[1]Lookup for use classification'!$C$1,C770)),ISNUMBER(SEARCH('[1]Lookup for use classification'!$D$1,C770)),ISNUMBER(SEARCH('[1]Lookup for use classification'!$E$1,C770))),'[1]Lookup for use classification'!$A$1,IF(ISNUMBER(SEARCH('[1]Lookup for use classification'!$B$2,C770)),'[1]Lookup for use classification'!$A$2,IF(ISNUMBER(SEARCH('[1]Lookup for use classification'!$B$3,C770)),'[1]Lookup for use classification'!$A$3,IF(OR(ISNUMBER(SEARCH('[1]Lookup for use classification'!$B$4,C770)),ISNUMBER(SEARCH('[1]Lookup for use classification'!$C$4,C770)),ISNUMBER(SEARCH('[1]Lookup for use classification'!$D$4,C770)),ISNUMBER(SEARCH('[1]Lookup for use classification'!$E$4,C770))),'[1]Lookup for use classification'!$A$4,IF(OR(ISNUMBER(SEARCH('[1]Lookup for use classification'!$B$5,C770)),ISNUMBER(SEARCH('[1]Lookup for use classification'!$C$5,C770)),ISNUMBER(SEARCH('[1]Lookup for use classification'!$D$5,C770))),'[1]Lookup for use classification'!$A$5,IF(OR(ISNUMBER(SEARCH('[1]Lookup for use classification'!$B$7,C770)),ISNUMBER(SEARCH('[1]Lookup for use classification'!$C$7,C770)),ISNUMBER(SEARCH('[1]Lookup for use classification'!$D$7,C770))),'[1]Lookup for use classification'!$A$7,IF(OR(ISNUMBER(SEARCH('[1]Lookup for use classification'!$B$9,C770)),ISNUMBER(SEARCH('[1]Lookup for use classification'!$C$9,C770)),ISNUMBER(SEARCH('[1]Lookup for use classification'!$D$9,C770)),ISNUMBER(SEARCH('[1]Lookup for use classification'!$E$9,C770)),ISNUMBER(SEARCH('[1]Lookup for use classification'!$F$9,C770)),ISNUMBER(SEARCH('[1]Lookup for use classification'!$G$9,C770)),ISNUMBER(SEARCH('[1]Lookup for use classification'!$H$9,C770)),ISNUMBER(SEARCH('[1]Lookup for use classification'!$I$9,C770)),ISNUMBER(SEARCH('[1]Lookup for use classification'!$J$9,C770)),ISNUMBER(SEARCH('[1]Lookup for use classification'!$K$9,C770))),'[1]Lookup for use classification'!$A$9,IF(OR(ISNUMBER(SEARCH('[1]Lookup for use classification'!$B$10,C770)),ISNUMBER(SEARCH('[1]Lookup for use classification'!$C$10,C770)),ISNUMBER(SEARCH('[1]Lookup for use classification'!$D$10,C770)),ISNUMBER(SEARCH('[1]Lookup for use classification'!$E$10,C770)),ISNUMBER(SEARCH('[1]Lookup for use classification'!$F$10,C770)),ISNUMBER(SEARCH('[1]Lookup for use classification'!$G$10,C770))),'[1]Lookup for use classification'!$A$10,IF(OR(ISNUMBER(SEARCH('[1]Lookup for use classification'!$B$11,C770)),ISNUMBER(SEARCH('[1]Lookup for use classification'!$C$11,C770))),'[1]Lookup for use classification'!$A$11,IF(OR(ISNUMBER(SEARCH('[1]Lookup for use classification'!$B$12,C770)),ISNUMBER(SEARCH('[1]Lookup for use classification'!$C$12,C770))),'[1]Lookup for use classification'!$A$12,IF(OR(ISNUMBER(SEARCH('[1]Lookup for use classification'!$B$13,C770)),ISNUMBER(SEARCH('[1]Lookup for use classification'!$C$13,C770)),ISNUMBER(SEARCH('[1]Lookup for use classification'!$D$13,C770)),,ISNUMBER(SEARCH('[1]Lookup for use classification'!$C$13,C770)),ISNUMBER(SEARCH('[1]Lookup for use classification'!$E$13,C770))),'[1]Lookup for use classification'!$A$13,IF(OR(ISNUMBER(SEARCH('[1]Lookup for use classification'!$B$14,C770)),ISNUMBER(SEARCH('[1]Lookup for use classification'!$C$14,C770))),'[1]Lookup for use classification'!$A$14,"Other"))))))))))))</f>
        <v>Office</v>
      </c>
      <c r="E770" s="175"/>
      <c r="F770" s="174"/>
      <c r="G770" s="174"/>
    </row>
    <row r="771" spans="1:7" hidden="1">
      <c r="A771" s="187" t="s">
        <v>1249</v>
      </c>
      <c r="B771" s="167" t="s">
        <v>4456</v>
      </c>
      <c r="C771" s="174" t="s">
        <v>161</v>
      </c>
      <c r="D771" s="6" t="str">
        <f>IF(OR(ISNUMBER(SEARCH('[1]Lookup for use classification'!$B$1,C771)),ISNUMBER(SEARCH('[1]Lookup for use classification'!$C$1,C771)),ISNUMBER(SEARCH('[1]Lookup for use classification'!$D$1,C771)),ISNUMBER(SEARCH('[1]Lookup for use classification'!$E$1,C771))),'[1]Lookup for use classification'!$A$1,IF(ISNUMBER(SEARCH('[1]Lookup for use classification'!$B$2,C771)),'[1]Lookup for use classification'!$A$2,IF(ISNUMBER(SEARCH('[1]Lookup for use classification'!$B$3,C771)),'[1]Lookup for use classification'!$A$3,IF(OR(ISNUMBER(SEARCH('[1]Lookup for use classification'!$B$4,C771)),ISNUMBER(SEARCH('[1]Lookup for use classification'!$C$4,C771)),ISNUMBER(SEARCH('[1]Lookup for use classification'!$D$4,C771)),ISNUMBER(SEARCH('[1]Lookup for use classification'!$E$4,C771))),'[1]Lookup for use classification'!$A$4,IF(OR(ISNUMBER(SEARCH('[1]Lookup for use classification'!$B$5,C771)),ISNUMBER(SEARCH('[1]Lookup for use classification'!$C$5,C771)),ISNUMBER(SEARCH('[1]Lookup for use classification'!$D$5,C771))),'[1]Lookup for use classification'!$A$5,IF(OR(ISNUMBER(SEARCH('[1]Lookup for use classification'!$B$7,C771)),ISNUMBER(SEARCH('[1]Lookup for use classification'!$C$7,C771)),ISNUMBER(SEARCH('[1]Lookup for use classification'!$D$7,C771))),'[1]Lookup for use classification'!$A$7,IF(OR(ISNUMBER(SEARCH('[1]Lookup for use classification'!$B$9,C771)),ISNUMBER(SEARCH('[1]Lookup for use classification'!$C$9,C771)),ISNUMBER(SEARCH('[1]Lookup for use classification'!$D$9,C771)),ISNUMBER(SEARCH('[1]Lookup for use classification'!$E$9,C771)),ISNUMBER(SEARCH('[1]Lookup for use classification'!$F$9,C771)),ISNUMBER(SEARCH('[1]Lookup for use classification'!$G$9,C771)),ISNUMBER(SEARCH('[1]Lookup for use classification'!$H$9,C771)),ISNUMBER(SEARCH('[1]Lookup for use classification'!$I$9,C771)),ISNUMBER(SEARCH('[1]Lookup for use classification'!$J$9,C771)),ISNUMBER(SEARCH('[1]Lookup for use classification'!$K$9,C771))),'[1]Lookup for use classification'!$A$9,IF(OR(ISNUMBER(SEARCH('[1]Lookup for use classification'!$B$10,C771)),ISNUMBER(SEARCH('[1]Lookup for use classification'!$C$10,C771)),ISNUMBER(SEARCH('[1]Lookup for use classification'!$D$10,C771)),ISNUMBER(SEARCH('[1]Lookup for use classification'!$E$10,C771)),ISNUMBER(SEARCH('[1]Lookup for use classification'!$F$10,C771)),ISNUMBER(SEARCH('[1]Lookup for use classification'!$G$10,C771))),'[1]Lookup for use classification'!$A$10,IF(OR(ISNUMBER(SEARCH('[1]Lookup for use classification'!$B$11,C771)),ISNUMBER(SEARCH('[1]Lookup for use classification'!$C$11,C771))),'[1]Lookup for use classification'!$A$11,IF(OR(ISNUMBER(SEARCH('[1]Lookup for use classification'!$B$12,C771)),ISNUMBER(SEARCH('[1]Lookup for use classification'!$C$12,C771))),'[1]Lookup for use classification'!$A$12,IF(OR(ISNUMBER(SEARCH('[1]Lookup for use classification'!$B$13,C771)),ISNUMBER(SEARCH('[1]Lookup for use classification'!$C$13,C771)),ISNUMBER(SEARCH('[1]Lookup for use classification'!$D$13,C771)),,ISNUMBER(SEARCH('[1]Lookup for use classification'!$C$13,C771)),ISNUMBER(SEARCH('[1]Lookup for use classification'!$E$13,C771))),'[1]Lookup for use classification'!$A$13,IF(OR(ISNUMBER(SEARCH('[1]Lookup for use classification'!$B$14,C771)),ISNUMBER(SEARCH('[1]Lookup for use classification'!$C$14,C771))),'[1]Lookup for use classification'!$A$14,"Other"))))))))))))</f>
        <v>Office</v>
      </c>
      <c r="E771" s="175"/>
      <c r="F771" s="174"/>
      <c r="G771" s="174"/>
    </row>
    <row r="772" spans="1:7" hidden="1">
      <c r="A772" s="187" t="s">
        <v>1249</v>
      </c>
      <c r="B772" s="167" t="s">
        <v>4456</v>
      </c>
      <c r="C772" s="174" t="s">
        <v>1241</v>
      </c>
      <c r="D772" s="6" t="str">
        <f>IF(OR(ISNUMBER(SEARCH('[1]Lookup for use classification'!$B$1,C772)),ISNUMBER(SEARCH('[1]Lookup for use classification'!$C$1,C772)),ISNUMBER(SEARCH('[1]Lookup for use classification'!$D$1,C772)),ISNUMBER(SEARCH('[1]Lookup for use classification'!$E$1,C772))),'[1]Lookup for use classification'!$A$1,IF(ISNUMBER(SEARCH('[1]Lookup for use classification'!$B$2,C772)),'[1]Lookup for use classification'!$A$2,IF(ISNUMBER(SEARCH('[1]Lookup for use classification'!$B$3,C772)),'[1]Lookup for use classification'!$A$3,IF(OR(ISNUMBER(SEARCH('[1]Lookup for use classification'!$B$4,C772)),ISNUMBER(SEARCH('[1]Lookup for use classification'!$C$4,C772)),ISNUMBER(SEARCH('[1]Lookup for use classification'!$D$4,C772)),ISNUMBER(SEARCH('[1]Lookup for use classification'!$E$4,C772))),'[1]Lookup for use classification'!$A$4,IF(OR(ISNUMBER(SEARCH('[1]Lookup for use classification'!$B$5,C772)),ISNUMBER(SEARCH('[1]Lookup for use classification'!$C$5,C772)),ISNUMBER(SEARCH('[1]Lookup for use classification'!$D$5,C772))),'[1]Lookup for use classification'!$A$5,IF(OR(ISNUMBER(SEARCH('[1]Lookup for use classification'!$B$7,C772)),ISNUMBER(SEARCH('[1]Lookup for use classification'!$C$7,C772)),ISNUMBER(SEARCH('[1]Lookup for use classification'!$D$7,C772))),'[1]Lookup for use classification'!$A$7,IF(OR(ISNUMBER(SEARCH('[1]Lookup for use classification'!$B$9,C772)),ISNUMBER(SEARCH('[1]Lookup for use classification'!$C$9,C772)),ISNUMBER(SEARCH('[1]Lookup for use classification'!$D$9,C772)),ISNUMBER(SEARCH('[1]Lookup for use classification'!$E$9,C772)),ISNUMBER(SEARCH('[1]Lookup for use classification'!$F$9,C772)),ISNUMBER(SEARCH('[1]Lookup for use classification'!$G$9,C772)),ISNUMBER(SEARCH('[1]Lookup for use classification'!$H$9,C772)),ISNUMBER(SEARCH('[1]Lookup for use classification'!$I$9,C772)),ISNUMBER(SEARCH('[1]Lookup for use classification'!$J$9,C772)),ISNUMBER(SEARCH('[1]Lookup for use classification'!$K$9,C772))),'[1]Lookup for use classification'!$A$9,IF(OR(ISNUMBER(SEARCH('[1]Lookup for use classification'!$B$10,C772)),ISNUMBER(SEARCH('[1]Lookup for use classification'!$C$10,C772)),ISNUMBER(SEARCH('[1]Lookup for use classification'!$D$10,C772)),ISNUMBER(SEARCH('[1]Lookup for use classification'!$E$10,C772)),ISNUMBER(SEARCH('[1]Lookup for use classification'!$F$10,C772)),ISNUMBER(SEARCH('[1]Lookup for use classification'!$G$10,C772))),'[1]Lookup for use classification'!$A$10,IF(OR(ISNUMBER(SEARCH('[1]Lookup for use classification'!$B$11,C772)),ISNUMBER(SEARCH('[1]Lookup for use classification'!$C$11,C772))),'[1]Lookup for use classification'!$A$11,IF(OR(ISNUMBER(SEARCH('[1]Lookup for use classification'!$B$12,C772)),ISNUMBER(SEARCH('[1]Lookup for use classification'!$C$12,C772))),'[1]Lookup for use classification'!$A$12,IF(OR(ISNUMBER(SEARCH('[1]Lookup for use classification'!$B$13,C772)),ISNUMBER(SEARCH('[1]Lookup for use classification'!$C$13,C772)),ISNUMBER(SEARCH('[1]Lookup for use classification'!$D$13,C772)),,ISNUMBER(SEARCH('[1]Lookup for use classification'!$C$13,C772)),ISNUMBER(SEARCH('[1]Lookup for use classification'!$E$13,C772))),'[1]Lookup for use classification'!$A$13,IF(OR(ISNUMBER(SEARCH('[1]Lookup for use classification'!$B$14,C772)),ISNUMBER(SEARCH('[1]Lookup for use classification'!$C$14,C772))),'[1]Lookup for use classification'!$A$14,"Other"))))))))))))</f>
        <v>Office</v>
      </c>
      <c r="E772" s="175"/>
      <c r="F772" s="174"/>
      <c r="G772" s="174"/>
    </row>
    <row r="773" spans="1:7" hidden="1">
      <c r="A773" s="187" t="s">
        <v>1249</v>
      </c>
      <c r="B773" s="167" t="s">
        <v>4456</v>
      </c>
      <c r="C773" s="174" t="s">
        <v>1246</v>
      </c>
      <c r="D773" s="6" t="str">
        <f>IF(OR(ISNUMBER(SEARCH('[1]Lookup for use classification'!$B$1,C773)),ISNUMBER(SEARCH('[1]Lookup for use classification'!$C$1,C773)),ISNUMBER(SEARCH('[1]Lookup for use classification'!$D$1,C773)),ISNUMBER(SEARCH('[1]Lookup for use classification'!$E$1,C773))),'[1]Lookup for use classification'!$A$1,IF(ISNUMBER(SEARCH('[1]Lookup for use classification'!$B$2,C773)),'[1]Lookup for use classification'!$A$2,IF(ISNUMBER(SEARCH('[1]Lookup for use classification'!$B$3,C773)),'[1]Lookup for use classification'!$A$3,IF(OR(ISNUMBER(SEARCH('[1]Lookup for use classification'!$B$4,C773)),ISNUMBER(SEARCH('[1]Lookup for use classification'!$C$4,C773)),ISNUMBER(SEARCH('[1]Lookup for use classification'!$D$4,C773)),ISNUMBER(SEARCH('[1]Lookup for use classification'!$E$4,C773))),'[1]Lookup for use classification'!$A$4,IF(OR(ISNUMBER(SEARCH('[1]Lookup for use classification'!$B$5,C773)),ISNUMBER(SEARCH('[1]Lookup for use classification'!$C$5,C773)),ISNUMBER(SEARCH('[1]Lookup for use classification'!$D$5,C773))),'[1]Lookup for use classification'!$A$5,IF(OR(ISNUMBER(SEARCH('[1]Lookup for use classification'!$B$7,C773)),ISNUMBER(SEARCH('[1]Lookup for use classification'!$C$7,C773)),ISNUMBER(SEARCH('[1]Lookup for use classification'!$D$7,C773))),'[1]Lookup for use classification'!$A$7,IF(OR(ISNUMBER(SEARCH('[1]Lookup for use classification'!$B$9,C773)),ISNUMBER(SEARCH('[1]Lookup for use classification'!$C$9,C773)),ISNUMBER(SEARCH('[1]Lookup for use classification'!$D$9,C773)),ISNUMBER(SEARCH('[1]Lookup for use classification'!$E$9,C773)),ISNUMBER(SEARCH('[1]Lookup for use classification'!$F$9,C773)),ISNUMBER(SEARCH('[1]Lookup for use classification'!$G$9,C773)),ISNUMBER(SEARCH('[1]Lookup for use classification'!$H$9,C773)),ISNUMBER(SEARCH('[1]Lookup for use classification'!$I$9,C773)),ISNUMBER(SEARCH('[1]Lookup for use classification'!$J$9,C773)),ISNUMBER(SEARCH('[1]Lookup for use classification'!$K$9,C773))),'[1]Lookup for use classification'!$A$9,IF(OR(ISNUMBER(SEARCH('[1]Lookup for use classification'!$B$10,C773)),ISNUMBER(SEARCH('[1]Lookup for use classification'!$C$10,C773)),ISNUMBER(SEARCH('[1]Lookup for use classification'!$D$10,C773)),ISNUMBER(SEARCH('[1]Lookup for use classification'!$E$10,C773)),ISNUMBER(SEARCH('[1]Lookup for use classification'!$F$10,C773)),ISNUMBER(SEARCH('[1]Lookup for use classification'!$G$10,C773))),'[1]Lookup for use classification'!$A$10,IF(OR(ISNUMBER(SEARCH('[1]Lookup for use classification'!$B$11,C773)),ISNUMBER(SEARCH('[1]Lookup for use classification'!$C$11,C773))),'[1]Lookup for use classification'!$A$11,IF(OR(ISNUMBER(SEARCH('[1]Lookup for use classification'!$B$12,C773)),ISNUMBER(SEARCH('[1]Lookup for use classification'!$C$12,C773))),'[1]Lookup for use classification'!$A$12,IF(OR(ISNUMBER(SEARCH('[1]Lookup for use classification'!$B$13,C773)),ISNUMBER(SEARCH('[1]Lookup for use classification'!$C$13,C773)),ISNUMBER(SEARCH('[1]Lookup for use classification'!$D$13,C773)),,ISNUMBER(SEARCH('[1]Lookup for use classification'!$C$13,C773)),ISNUMBER(SEARCH('[1]Lookup for use classification'!$E$13,C773))),'[1]Lookup for use classification'!$A$13,IF(OR(ISNUMBER(SEARCH('[1]Lookup for use classification'!$B$14,C773)),ISNUMBER(SEARCH('[1]Lookup for use classification'!$C$14,C773))),'[1]Lookup for use classification'!$A$14,"Other"))))))))))))</f>
        <v>Office</v>
      </c>
      <c r="E773" s="175"/>
      <c r="F773" s="174"/>
      <c r="G773" s="174"/>
    </row>
    <row r="774" spans="1:7" hidden="1">
      <c r="A774" s="187" t="s">
        <v>1249</v>
      </c>
      <c r="B774" s="167" t="s">
        <v>4456</v>
      </c>
      <c r="C774" s="174" t="s">
        <v>1231</v>
      </c>
      <c r="D774" s="6" t="str">
        <f>IF(OR(ISNUMBER(SEARCH('[1]Lookup for use classification'!$B$1,C774)),ISNUMBER(SEARCH('[1]Lookup for use classification'!$C$1,C774)),ISNUMBER(SEARCH('[1]Lookup for use classification'!$D$1,C774)),ISNUMBER(SEARCH('[1]Lookup for use classification'!$E$1,C774))),'[1]Lookup for use classification'!$A$1,IF(ISNUMBER(SEARCH('[1]Lookup for use classification'!$B$2,C774)),'[1]Lookup for use classification'!$A$2,IF(ISNUMBER(SEARCH('[1]Lookup for use classification'!$B$3,C774)),'[1]Lookup for use classification'!$A$3,IF(OR(ISNUMBER(SEARCH('[1]Lookup for use classification'!$B$4,C774)),ISNUMBER(SEARCH('[1]Lookup for use classification'!$C$4,C774)),ISNUMBER(SEARCH('[1]Lookup for use classification'!$D$4,C774)),ISNUMBER(SEARCH('[1]Lookup for use classification'!$E$4,C774))),'[1]Lookup for use classification'!$A$4,IF(OR(ISNUMBER(SEARCH('[1]Lookup for use classification'!$B$5,C774)),ISNUMBER(SEARCH('[1]Lookup for use classification'!$C$5,C774)),ISNUMBER(SEARCH('[1]Lookup for use classification'!$D$5,C774))),'[1]Lookup for use classification'!$A$5,IF(OR(ISNUMBER(SEARCH('[1]Lookup for use classification'!$B$7,C774)),ISNUMBER(SEARCH('[1]Lookup for use classification'!$C$7,C774)),ISNUMBER(SEARCH('[1]Lookup for use classification'!$D$7,C774))),'[1]Lookup for use classification'!$A$7,IF(OR(ISNUMBER(SEARCH('[1]Lookup for use classification'!$B$9,C774)),ISNUMBER(SEARCH('[1]Lookup for use classification'!$C$9,C774)),ISNUMBER(SEARCH('[1]Lookup for use classification'!$D$9,C774)),ISNUMBER(SEARCH('[1]Lookup for use classification'!$E$9,C774)),ISNUMBER(SEARCH('[1]Lookup for use classification'!$F$9,C774)),ISNUMBER(SEARCH('[1]Lookup for use classification'!$G$9,C774)),ISNUMBER(SEARCH('[1]Lookup for use classification'!$H$9,C774)),ISNUMBER(SEARCH('[1]Lookup for use classification'!$I$9,C774)),ISNUMBER(SEARCH('[1]Lookup for use classification'!$J$9,C774)),ISNUMBER(SEARCH('[1]Lookup for use classification'!$K$9,C774))),'[1]Lookup for use classification'!$A$9,IF(OR(ISNUMBER(SEARCH('[1]Lookup for use classification'!$B$10,C774)),ISNUMBER(SEARCH('[1]Lookup for use classification'!$C$10,C774)),ISNUMBER(SEARCH('[1]Lookup for use classification'!$D$10,C774)),ISNUMBER(SEARCH('[1]Lookup for use classification'!$E$10,C774)),ISNUMBER(SEARCH('[1]Lookup for use classification'!$F$10,C774)),ISNUMBER(SEARCH('[1]Lookup for use classification'!$G$10,C774))),'[1]Lookup for use classification'!$A$10,IF(OR(ISNUMBER(SEARCH('[1]Lookup for use classification'!$B$11,C774)),ISNUMBER(SEARCH('[1]Lookup for use classification'!$C$11,C774))),'[1]Lookup for use classification'!$A$11,IF(OR(ISNUMBER(SEARCH('[1]Lookup for use classification'!$B$12,C774)),ISNUMBER(SEARCH('[1]Lookup for use classification'!$C$12,C774))),'[1]Lookup for use classification'!$A$12,IF(OR(ISNUMBER(SEARCH('[1]Lookup for use classification'!$B$13,C774)),ISNUMBER(SEARCH('[1]Lookup for use classification'!$C$13,C774)),ISNUMBER(SEARCH('[1]Lookup for use classification'!$D$13,C774)),,ISNUMBER(SEARCH('[1]Lookup for use classification'!$C$13,C774)),ISNUMBER(SEARCH('[1]Lookup for use classification'!$E$13,C774))),'[1]Lookup for use classification'!$A$13,IF(OR(ISNUMBER(SEARCH('[1]Lookup for use classification'!$B$14,C774)),ISNUMBER(SEARCH('[1]Lookup for use classification'!$C$14,C774))),'[1]Lookup for use classification'!$A$14,"Other"))))))))))))</f>
        <v>Other</v>
      </c>
      <c r="E774" s="175"/>
      <c r="F774" s="174"/>
      <c r="G774" s="174"/>
    </row>
    <row r="775" spans="1:7" hidden="1">
      <c r="A775" s="187" t="s">
        <v>1249</v>
      </c>
      <c r="B775" s="167" t="s">
        <v>4456</v>
      </c>
      <c r="C775" s="174" t="s">
        <v>1236</v>
      </c>
      <c r="D775" s="6" t="str">
        <f>IF(OR(ISNUMBER(SEARCH('[1]Lookup for use classification'!$B$1,C775)),ISNUMBER(SEARCH('[1]Lookup for use classification'!$C$1,C775)),ISNUMBER(SEARCH('[1]Lookup for use classification'!$D$1,C775)),ISNUMBER(SEARCH('[1]Lookup for use classification'!$E$1,C775))),'[1]Lookup for use classification'!$A$1,IF(ISNUMBER(SEARCH('[1]Lookup for use classification'!$B$2,C775)),'[1]Lookup for use classification'!$A$2,IF(ISNUMBER(SEARCH('[1]Lookup for use classification'!$B$3,C775)),'[1]Lookup for use classification'!$A$3,IF(OR(ISNUMBER(SEARCH('[1]Lookup for use classification'!$B$4,C775)),ISNUMBER(SEARCH('[1]Lookup for use classification'!$C$4,C775)),ISNUMBER(SEARCH('[1]Lookup for use classification'!$D$4,C775)),ISNUMBER(SEARCH('[1]Lookup for use classification'!$E$4,C775))),'[1]Lookup for use classification'!$A$4,IF(OR(ISNUMBER(SEARCH('[1]Lookup for use classification'!$B$5,C775)),ISNUMBER(SEARCH('[1]Lookup for use classification'!$C$5,C775)),ISNUMBER(SEARCH('[1]Lookup for use classification'!$D$5,C775))),'[1]Lookup for use classification'!$A$5,IF(OR(ISNUMBER(SEARCH('[1]Lookup for use classification'!$B$7,C775)),ISNUMBER(SEARCH('[1]Lookup for use classification'!$C$7,C775)),ISNUMBER(SEARCH('[1]Lookup for use classification'!$D$7,C775))),'[1]Lookup for use classification'!$A$7,IF(OR(ISNUMBER(SEARCH('[1]Lookup for use classification'!$B$9,C775)),ISNUMBER(SEARCH('[1]Lookup for use classification'!$C$9,C775)),ISNUMBER(SEARCH('[1]Lookup for use classification'!$D$9,C775)),ISNUMBER(SEARCH('[1]Lookup for use classification'!$E$9,C775)),ISNUMBER(SEARCH('[1]Lookup for use classification'!$F$9,C775)),ISNUMBER(SEARCH('[1]Lookup for use classification'!$G$9,C775)),ISNUMBER(SEARCH('[1]Lookup for use classification'!$H$9,C775)),ISNUMBER(SEARCH('[1]Lookup for use classification'!$I$9,C775)),ISNUMBER(SEARCH('[1]Lookup for use classification'!$J$9,C775)),ISNUMBER(SEARCH('[1]Lookup for use classification'!$K$9,C775))),'[1]Lookup for use classification'!$A$9,IF(OR(ISNUMBER(SEARCH('[1]Lookup for use classification'!$B$10,C775)),ISNUMBER(SEARCH('[1]Lookup for use classification'!$C$10,C775)),ISNUMBER(SEARCH('[1]Lookup for use classification'!$D$10,C775)),ISNUMBER(SEARCH('[1]Lookup for use classification'!$E$10,C775)),ISNUMBER(SEARCH('[1]Lookup for use classification'!$F$10,C775)),ISNUMBER(SEARCH('[1]Lookup for use classification'!$G$10,C775))),'[1]Lookup for use classification'!$A$10,IF(OR(ISNUMBER(SEARCH('[1]Lookup for use classification'!$B$11,C775)),ISNUMBER(SEARCH('[1]Lookup for use classification'!$C$11,C775))),'[1]Lookup for use classification'!$A$11,IF(OR(ISNUMBER(SEARCH('[1]Lookup for use classification'!$B$12,C775)),ISNUMBER(SEARCH('[1]Lookup for use classification'!$C$12,C775))),'[1]Lookup for use classification'!$A$12,IF(OR(ISNUMBER(SEARCH('[1]Lookup for use classification'!$B$13,C775)),ISNUMBER(SEARCH('[1]Lookup for use classification'!$C$13,C775)),ISNUMBER(SEARCH('[1]Lookup for use classification'!$D$13,C775)),,ISNUMBER(SEARCH('[1]Lookup for use classification'!$C$13,C775)),ISNUMBER(SEARCH('[1]Lookup for use classification'!$E$13,C775))),'[1]Lookup for use classification'!$A$13,IF(OR(ISNUMBER(SEARCH('[1]Lookup for use classification'!$B$14,C775)),ISNUMBER(SEARCH('[1]Lookup for use classification'!$C$14,C775))),'[1]Lookup for use classification'!$A$14,"Other"))))))))))))</f>
        <v>Other</v>
      </c>
      <c r="E775" s="175"/>
      <c r="F775" s="174"/>
      <c r="G775" s="174"/>
    </row>
    <row r="776" spans="1:7" hidden="1">
      <c r="A776" s="187" t="s">
        <v>1249</v>
      </c>
      <c r="B776" s="167" t="s">
        <v>4456</v>
      </c>
      <c r="C776" s="174" t="s">
        <v>1237</v>
      </c>
      <c r="D776" s="6" t="str">
        <f>IF(OR(ISNUMBER(SEARCH('[1]Lookup for use classification'!$B$1,C776)),ISNUMBER(SEARCH('[1]Lookup for use classification'!$C$1,C776)),ISNUMBER(SEARCH('[1]Lookup for use classification'!$D$1,C776)),ISNUMBER(SEARCH('[1]Lookup for use classification'!$E$1,C776))),'[1]Lookup for use classification'!$A$1,IF(ISNUMBER(SEARCH('[1]Lookup for use classification'!$B$2,C776)),'[1]Lookup for use classification'!$A$2,IF(ISNUMBER(SEARCH('[1]Lookup for use classification'!$B$3,C776)),'[1]Lookup for use classification'!$A$3,IF(OR(ISNUMBER(SEARCH('[1]Lookup for use classification'!$B$4,C776)),ISNUMBER(SEARCH('[1]Lookup for use classification'!$C$4,C776)),ISNUMBER(SEARCH('[1]Lookup for use classification'!$D$4,C776)),ISNUMBER(SEARCH('[1]Lookup for use classification'!$E$4,C776))),'[1]Lookup for use classification'!$A$4,IF(OR(ISNUMBER(SEARCH('[1]Lookup for use classification'!$B$5,C776)),ISNUMBER(SEARCH('[1]Lookup for use classification'!$C$5,C776)),ISNUMBER(SEARCH('[1]Lookup for use classification'!$D$5,C776))),'[1]Lookup for use classification'!$A$5,IF(OR(ISNUMBER(SEARCH('[1]Lookup for use classification'!$B$7,C776)),ISNUMBER(SEARCH('[1]Lookup for use classification'!$C$7,C776)),ISNUMBER(SEARCH('[1]Lookup for use classification'!$D$7,C776))),'[1]Lookup for use classification'!$A$7,IF(OR(ISNUMBER(SEARCH('[1]Lookup for use classification'!$B$9,C776)),ISNUMBER(SEARCH('[1]Lookup for use classification'!$C$9,C776)),ISNUMBER(SEARCH('[1]Lookup for use classification'!$D$9,C776)),ISNUMBER(SEARCH('[1]Lookup for use classification'!$E$9,C776)),ISNUMBER(SEARCH('[1]Lookup for use classification'!$F$9,C776)),ISNUMBER(SEARCH('[1]Lookup for use classification'!$G$9,C776)),ISNUMBER(SEARCH('[1]Lookup for use classification'!$H$9,C776)),ISNUMBER(SEARCH('[1]Lookup for use classification'!$I$9,C776)),ISNUMBER(SEARCH('[1]Lookup for use classification'!$J$9,C776)),ISNUMBER(SEARCH('[1]Lookup for use classification'!$K$9,C776))),'[1]Lookup for use classification'!$A$9,IF(OR(ISNUMBER(SEARCH('[1]Lookup for use classification'!$B$10,C776)),ISNUMBER(SEARCH('[1]Lookup for use classification'!$C$10,C776)),ISNUMBER(SEARCH('[1]Lookup for use classification'!$D$10,C776)),ISNUMBER(SEARCH('[1]Lookup for use classification'!$E$10,C776)),ISNUMBER(SEARCH('[1]Lookup for use classification'!$F$10,C776)),ISNUMBER(SEARCH('[1]Lookup for use classification'!$G$10,C776))),'[1]Lookup for use classification'!$A$10,IF(OR(ISNUMBER(SEARCH('[1]Lookup for use classification'!$B$11,C776)),ISNUMBER(SEARCH('[1]Lookup for use classification'!$C$11,C776))),'[1]Lookup for use classification'!$A$11,IF(OR(ISNUMBER(SEARCH('[1]Lookup for use classification'!$B$12,C776)),ISNUMBER(SEARCH('[1]Lookup for use classification'!$C$12,C776))),'[1]Lookup for use classification'!$A$12,IF(OR(ISNUMBER(SEARCH('[1]Lookup for use classification'!$B$13,C776)),ISNUMBER(SEARCH('[1]Lookup for use classification'!$C$13,C776)),ISNUMBER(SEARCH('[1]Lookup for use classification'!$D$13,C776)),,ISNUMBER(SEARCH('[1]Lookup for use classification'!$C$13,C776)),ISNUMBER(SEARCH('[1]Lookup for use classification'!$E$13,C776))),'[1]Lookup for use classification'!$A$13,IF(OR(ISNUMBER(SEARCH('[1]Lookup for use classification'!$B$14,C776)),ISNUMBER(SEARCH('[1]Lookup for use classification'!$C$14,C776))),'[1]Lookup for use classification'!$A$14,"Other"))))))))))))</f>
        <v>Other</v>
      </c>
      <c r="E776" s="175"/>
      <c r="F776" s="174"/>
      <c r="G776" s="174"/>
    </row>
    <row r="777" spans="1:7" hidden="1">
      <c r="A777" s="187" t="s">
        <v>1249</v>
      </c>
      <c r="B777" s="167" t="s">
        <v>4456</v>
      </c>
      <c r="C777" s="174" t="s">
        <v>1240</v>
      </c>
      <c r="D777" s="6" t="str">
        <f>IF(OR(ISNUMBER(SEARCH('[1]Lookup for use classification'!$B$1,C777)),ISNUMBER(SEARCH('[1]Lookup for use classification'!$C$1,C777)),ISNUMBER(SEARCH('[1]Lookup for use classification'!$D$1,C777)),ISNUMBER(SEARCH('[1]Lookup for use classification'!$E$1,C777))),'[1]Lookup for use classification'!$A$1,IF(ISNUMBER(SEARCH('[1]Lookup for use classification'!$B$2,C777)),'[1]Lookup for use classification'!$A$2,IF(ISNUMBER(SEARCH('[1]Lookup for use classification'!$B$3,C777)),'[1]Lookup for use classification'!$A$3,IF(OR(ISNUMBER(SEARCH('[1]Lookup for use classification'!$B$4,C777)),ISNUMBER(SEARCH('[1]Lookup for use classification'!$C$4,C777)),ISNUMBER(SEARCH('[1]Lookup for use classification'!$D$4,C777)),ISNUMBER(SEARCH('[1]Lookup for use classification'!$E$4,C777))),'[1]Lookup for use classification'!$A$4,IF(OR(ISNUMBER(SEARCH('[1]Lookup for use classification'!$B$5,C777)),ISNUMBER(SEARCH('[1]Lookup for use classification'!$C$5,C777)),ISNUMBER(SEARCH('[1]Lookup for use classification'!$D$5,C777))),'[1]Lookup for use classification'!$A$5,IF(OR(ISNUMBER(SEARCH('[1]Lookup for use classification'!$B$7,C777)),ISNUMBER(SEARCH('[1]Lookup for use classification'!$C$7,C777)),ISNUMBER(SEARCH('[1]Lookup for use classification'!$D$7,C777))),'[1]Lookup for use classification'!$A$7,IF(OR(ISNUMBER(SEARCH('[1]Lookup for use classification'!$B$9,C777)),ISNUMBER(SEARCH('[1]Lookup for use classification'!$C$9,C777)),ISNUMBER(SEARCH('[1]Lookup for use classification'!$D$9,C777)),ISNUMBER(SEARCH('[1]Lookup for use classification'!$E$9,C777)),ISNUMBER(SEARCH('[1]Lookup for use classification'!$F$9,C777)),ISNUMBER(SEARCH('[1]Lookup for use classification'!$G$9,C777)),ISNUMBER(SEARCH('[1]Lookup for use classification'!$H$9,C777)),ISNUMBER(SEARCH('[1]Lookup for use classification'!$I$9,C777)),ISNUMBER(SEARCH('[1]Lookup for use classification'!$J$9,C777)),ISNUMBER(SEARCH('[1]Lookup for use classification'!$K$9,C777))),'[1]Lookup for use classification'!$A$9,IF(OR(ISNUMBER(SEARCH('[1]Lookup for use classification'!$B$10,C777)),ISNUMBER(SEARCH('[1]Lookup for use classification'!$C$10,C777)),ISNUMBER(SEARCH('[1]Lookup for use classification'!$D$10,C777)),ISNUMBER(SEARCH('[1]Lookup for use classification'!$E$10,C777)),ISNUMBER(SEARCH('[1]Lookup for use classification'!$F$10,C777)),ISNUMBER(SEARCH('[1]Lookup for use classification'!$G$10,C777))),'[1]Lookup for use classification'!$A$10,IF(OR(ISNUMBER(SEARCH('[1]Lookup for use classification'!$B$11,C777)),ISNUMBER(SEARCH('[1]Lookup for use classification'!$C$11,C777))),'[1]Lookup for use classification'!$A$11,IF(OR(ISNUMBER(SEARCH('[1]Lookup for use classification'!$B$12,C777)),ISNUMBER(SEARCH('[1]Lookup for use classification'!$C$12,C777))),'[1]Lookup for use classification'!$A$12,IF(OR(ISNUMBER(SEARCH('[1]Lookup for use classification'!$B$13,C777)),ISNUMBER(SEARCH('[1]Lookup for use classification'!$C$13,C777)),ISNUMBER(SEARCH('[1]Lookup for use classification'!$D$13,C777)),,ISNUMBER(SEARCH('[1]Lookup for use classification'!$C$13,C777)),ISNUMBER(SEARCH('[1]Lookup for use classification'!$E$13,C777))),'[1]Lookup for use classification'!$A$13,IF(OR(ISNUMBER(SEARCH('[1]Lookup for use classification'!$B$14,C777)),ISNUMBER(SEARCH('[1]Lookup for use classification'!$C$14,C777))),'[1]Lookup for use classification'!$A$14,"Other"))))))))))))</f>
        <v>Other</v>
      </c>
      <c r="E777" s="175"/>
      <c r="F777" s="174"/>
      <c r="G777" s="174"/>
    </row>
    <row r="778" spans="1:7" hidden="1">
      <c r="A778" s="187" t="s">
        <v>1249</v>
      </c>
      <c r="B778" s="167" t="s">
        <v>4456</v>
      </c>
      <c r="C778" s="174" t="s">
        <v>1245</v>
      </c>
      <c r="D778" s="6" t="str">
        <f>IF(OR(ISNUMBER(SEARCH('[1]Lookup for use classification'!$B$1,C778)),ISNUMBER(SEARCH('[1]Lookup for use classification'!$C$1,C778)),ISNUMBER(SEARCH('[1]Lookup for use classification'!$D$1,C778)),ISNUMBER(SEARCH('[1]Lookup for use classification'!$E$1,C778))),'[1]Lookup for use classification'!$A$1,IF(ISNUMBER(SEARCH('[1]Lookup for use classification'!$B$2,C778)),'[1]Lookup for use classification'!$A$2,IF(ISNUMBER(SEARCH('[1]Lookup for use classification'!$B$3,C778)),'[1]Lookup for use classification'!$A$3,IF(OR(ISNUMBER(SEARCH('[1]Lookup for use classification'!$B$4,C778)),ISNUMBER(SEARCH('[1]Lookup for use classification'!$C$4,C778)),ISNUMBER(SEARCH('[1]Lookup for use classification'!$D$4,C778)),ISNUMBER(SEARCH('[1]Lookup for use classification'!$E$4,C778))),'[1]Lookup for use classification'!$A$4,IF(OR(ISNUMBER(SEARCH('[1]Lookup for use classification'!$B$5,C778)),ISNUMBER(SEARCH('[1]Lookup for use classification'!$C$5,C778)),ISNUMBER(SEARCH('[1]Lookup for use classification'!$D$5,C778))),'[1]Lookup for use classification'!$A$5,IF(OR(ISNUMBER(SEARCH('[1]Lookup for use classification'!$B$7,C778)),ISNUMBER(SEARCH('[1]Lookup for use classification'!$C$7,C778)),ISNUMBER(SEARCH('[1]Lookup for use classification'!$D$7,C778))),'[1]Lookup for use classification'!$A$7,IF(OR(ISNUMBER(SEARCH('[1]Lookup for use classification'!$B$9,C778)),ISNUMBER(SEARCH('[1]Lookup for use classification'!$C$9,C778)),ISNUMBER(SEARCH('[1]Lookup for use classification'!$D$9,C778)),ISNUMBER(SEARCH('[1]Lookup for use classification'!$E$9,C778)),ISNUMBER(SEARCH('[1]Lookup for use classification'!$F$9,C778)),ISNUMBER(SEARCH('[1]Lookup for use classification'!$G$9,C778)),ISNUMBER(SEARCH('[1]Lookup for use classification'!$H$9,C778)),ISNUMBER(SEARCH('[1]Lookup for use classification'!$I$9,C778)),ISNUMBER(SEARCH('[1]Lookup for use classification'!$J$9,C778)),ISNUMBER(SEARCH('[1]Lookup for use classification'!$K$9,C778))),'[1]Lookup for use classification'!$A$9,IF(OR(ISNUMBER(SEARCH('[1]Lookup for use classification'!$B$10,C778)),ISNUMBER(SEARCH('[1]Lookup for use classification'!$C$10,C778)),ISNUMBER(SEARCH('[1]Lookup for use classification'!$D$10,C778)),ISNUMBER(SEARCH('[1]Lookup for use classification'!$E$10,C778)),ISNUMBER(SEARCH('[1]Lookup for use classification'!$F$10,C778)),ISNUMBER(SEARCH('[1]Lookup for use classification'!$G$10,C778))),'[1]Lookup for use classification'!$A$10,IF(OR(ISNUMBER(SEARCH('[1]Lookup for use classification'!$B$11,C778)),ISNUMBER(SEARCH('[1]Lookup for use classification'!$C$11,C778))),'[1]Lookup for use classification'!$A$11,IF(OR(ISNUMBER(SEARCH('[1]Lookup for use classification'!$B$12,C778)),ISNUMBER(SEARCH('[1]Lookup for use classification'!$C$12,C778))),'[1]Lookup for use classification'!$A$12,IF(OR(ISNUMBER(SEARCH('[1]Lookup for use classification'!$B$13,C778)),ISNUMBER(SEARCH('[1]Lookup for use classification'!$C$13,C778)),ISNUMBER(SEARCH('[1]Lookup for use classification'!$D$13,C778)),,ISNUMBER(SEARCH('[1]Lookup for use classification'!$C$13,C778)),ISNUMBER(SEARCH('[1]Lookup for use classification'!$E$13,C778))),'[1]Lookup for use classification'!$A$13,IF(OR(ISNUMBER(SEARCH('[1]Lookup for use classification'!$B$14,C778)),ISNUMBER(SEARCH('[1]Lookup for use classification'!$C$14,C778))),'[1]Lookup for use classification'!$A$14,"Other"))))))))))))</f>
        <v>Other</v>
      </c>
      <c r="E778" s="175"/>
      <c r="F778" s="174"/>
      <c r="G778" s="174"/>
    </row>
    <row r="779" spans="1:7" hidden="1">
      <c r="A779" s="187" t="s">
        <v>1249</v>
      </c>
      <c r="B779" s="167" t="s">
        <v>4456</v>
      </c>
      <c r="C779" s="174" t="s">
        <v>255</v>
      </c>
      <c r="D779" s="6" t="str">
        <f>IF(OR(ISNUMBER(SEARCH('[1]Lookup for use classification'!$B$1,C779)),ISNUMBER(SEARCH('[1]Lookup for use classification'!$C$1,C779)),ISNUMBER(SEARCH('[1]Lookup for use classification'!$D$1,C779)),ISNUMBER(SEARCH('[1]Lookup for use classification'!$E$1,C779))),'[1]Lookup for use classification'!$A$1,IF(ISNUMBER(SEARCH('[1]Lookup for use classification'!$B$2,C779)),'[1]Lookup for use classification'!$A$2,IF(ISNUMBER(SEARCH('[1]Lookup for use classification'!$B$3,C779)),'[1]Lookup for use classification'!$A$3,IF(OR(ISNUMBER(SEARCH('[1]Lookup for use classification'!$B$4,C779)),ISNUMBER(SEARCH('[1]Lookup for use classification'!$C$4,C779)),ISNUMBER(SEARCH('[1]Lookup for use classification'!$D$4,C779)),ISNUMBER(SEARCH('[1]Lookup for use classification'!$E$4,C779))),'[1]Lookup for use classification'!$A$4,IF(OR(ISNUMBER(SEARCH('[1]Lookup for use classification'!$B$5,C779)),ISNUMBER(SEARCH('[1]Lookup for use classification'!$C$5,C779)),ISNUMBER(SEARCH('[1]Lookup for use classification'!$D$5,C779))),'[1]Lookup for use classification'!$A$5,IF(OR(ISNUMBER(SEARCH('[1]Lookup for use classification'!$B$7,C779)),ISNUMBER(SEARCH('[1]Lookup for use classification'!$C$7,C779)),ISNUMBER(SEARCH('[1]Lookup for use classification'!$D$7,C779))),'[1]Lookup for use classification'!$A$7,IF(OR(ISNUMBER(SEARCH('[1]Lookup for use classification'!$B$9,C779)),ISNUMBER(SEARCH('[1]Lookup for use classification'!$C$9,C779)),ISNUMBER(SEARCH('[1]Lookup for use classification'!$D$9,C779)),ISNUMBER(SEARCH('[1]Lookup for use classification'!$E$9,C779)),ISNUMBER(SEARCH('[1]Lookup for use classification'!$F$9,C779)),ISNUMBER(SEARCH('[1]Lookup for use classification'!$G$9,C779)),ISNUMBER(SEARCH('[1]Lookup for use classification'!$H$9,C779)),ISNUMBER(SEARCH('[1]Lookup for use classification'!$I$9,C779)),ISNUMBER(SEARCH('[1]Lookup for use classification'!$J$9,C779)),ISNUMBER(SEARCH('[1]Lookup for use classification'!$K$9,C779))),'[1]Lookup for use classification'!$A$9,IF(OR(ISNUMBER(SEARCH('[1]Lookup for use classification'!$B$10,C779)),ISNUMBER(SEARCH('[1]Lookup for use classification'!$C$10,C779)),ISNUMBER(SEARCH('[1]Lookup for use classification'!$D$10,C779)),ISNUMBER(SEARCH('[1]Lookup for use classification'!$E$10,C779)),ISNUMBER(SEARCH('[1]Lookup for use classification'!$F$10,C779)),ISNUMBER(SEARCH('[1]Lookup for use classification'!$G$10,C779))),'[1]Lookup for use classification'!$A$10,IF(OR(ISNUMBER(SEARCH('[1]Lookup for use classification'!$B$11,C779)),ISNUMBER(SEARCH('[1]Lookup for use classification'!$C$11,C779))),'[1]Lookup for use classification'!$A$11,IF(OR(ISNUMBER(SEARCH('[1]Lookup for use classification'!$B$12,C779)),ISNUMBER(SEARCH('[1]Lookup for use classification'!$C$12,C779))),'[1]Lookup for use classification'!$A$12,IF(OR(ISNUMBER(SEARCH('[1]Lookup for use classification'!$B$13,C779)),ISNUMBER(SEARCH('[1]Lookup for use classification'!$C$13,C779)),ISNUMBER(SEARCH('[1]Lookup for use classification'!$D$13,C779)),,ISNUMBER(SEARCH('[1]Lookup for use classification'!$C$13,C779)),ISNUMBER(SEARCH('[1]Lookup for use classification'!$E$13,C779))),'[1]Lookup for use classification'!$A$13,IF(OR(ISNUMBER(SEARCH('[1]Lookup for use classification'!$B$14,C779)),ISNUMBER(SEARCH('[1]Lookup for use classification'!$C$14,C779))),'[1]Lookup for use classification'!$A$14,"Other"))))))))))))</f>
        <v>Other</v>
      </c>
      <c r="E779" s="175"/>
      <c r="F779" s="174"/>
      <c r="G779" s="174"/>
    </row>
    <row r="780" spans="1:7" hidden="1">
      <c r="A780" s="187" t="s">
        <v>1249</v>
      </c>
      <c r="B780" s="167" t="s">
        <v>4456</v>
      </c>
      <c r="C780" s="174" t="s">
        <v>1247</v>
      </c>
      <c r="D780" s="6" t="str">
        <f>IF(OR(ISNUMBER(SEARCH('[1]Lookup for use classification'!$B$1,C780)),ISNUMBER(SEARCH('[1]Lookup for use classification'!$C$1,C780)),ISNUMBER(SEARCH('[1]Lookup for use classification'!$D$1,C780)),ISNUMBER(SEARCH('[1]Lookup for use classification'!$E$1,C780))),'[1]Lookup for use classification'!$A$1,IF(ISNUMBER(SEARCH('[1]Lookup for use classification'!$B$2,C780)),'[1]Lookup for use classification'!$A$2,IF(ISNUMBER(SEARCH('[1]Lookup for use classification'!$B$3,C780)),'[1]Lookup for use classification'!$A$3,IF(OR(ISNUMBER(SEARCH('[1]Lookup for use classification'!$B$4,C780)),ISNUMBER(SEARCH('[1]Lookup for use classification'!$C$4,C780)),ISNUMBER(SEARCH('[1]Lookup for use classification'!$D$4,C780)),ISNUMBER(SEARCH('[1]Lookup for use classification'!$E$4,C780))),'[1]Lookup for use classification'!$A$4,IF(OR(ISNUMBER(SEARCH('[1]Lookup for use classification'!$B$5,C780)),ISNUMBER(SEARCH('[1]Lookup for use classification'!$C$5,C780)),ISNUMBER(SEARCH('[1]Lookup for use classification'!$D$5,C780))),'[1]Lookup for use classification'!$A$5,IF(OR(ISNUMBER(SEARCH('[1]Lookup for use classification'!$B$7,C780)),ISNUMBER(SEARCH('[1]Lookup for use classification'!$C$7,C780)),ISNUMBER(SEARCH('[1]Lookup for use classification'!$D$7,C780))),'[1]Lookup for use classification'!$A$7,IF(OR(ISNUMBER(SEARCH('[1]Lookup for use classification'!$B$9,C780)),ISNUMBER(SEARCH('[1]Lookup for use classification'!$C$9,C780)),ISNUMBER(SEARCH('[1]Lookup for use classification'!$D$9,C780)),ISNUMBER(SEARCH('[1]Lookup for use classification'!$E$9,C780)),ISNUMBER(SEARCH('[1]Lookup for use classification'!$F$9,C780)),ISNUMBER(SEARCH('[1]Lookup for use classification'!$G$9,C780)),ISNUMBER(SEARCH('[1]Lookup for use classification'!$H$9,C780)),ISNUMBER(SEARCH('[1]Lookup for use classification'!$I$9,C780)),ISNUMBER(SEARCH('[1]Lookup for use classification'!$J$9,C780)),ISNUMBER(SEARCH('[1]Lookup for use classification'!$K$9,C780))),'[1]Lookup for use classification'!$A$9,IF(OR(ISNUMBER(SEARCH('[1]Lookup for use classification'!$B$10,C780)),ISNUMBER(SEARCH('[1]Lookup for use classification'!$C$10,C780)),ISNUMBER(SEARCH('[1]Lookup for use classification'!$D$10,C780)),ISNUMBER(SEARCH('[1]Lookup for use classification'!$E$10,C780)),ISNUMBER(SEARCH('[1]Lookup for use classification'!$F$10,C780)),ISNUMBER(SEARCH('[1]Lookup for use classification'!$G$10,C780))),'[1]Lookup for use classification'!$A$10,IF(OR(ISNUMBER(SEARCH('[1]Lookup for use classification'!$B$11,C780)),ISNUMBER(SEARCH('[1]Lookup for use classification'!$C$11,C780))),'[1]Lookup for use classification'!$A$11,IF(OR(ISNUMBER(SEARCH('[1]Lookup for use classification'!$B$12,C780)),ISNUMBER(SEARCH('[1]Lookup for use classification'!$C$12,C780))),'[1]Lookup for use classification'!$A$12,IF(OR(ISNUMBER(SEARCH('[1]Lookup for use classification'!$B$13,C780)),ISNUMBER(SEARCH('[1]Lookup for use classification'!$C$13,C780)),ISNUMBER(SEARCH('[1]Lookup for use classification'!$D$13,C780)),,ISNUMBER(SEARCH('[1]Lookup for use classification'!$C$13,C780)),ISNUMBER(SEARCH('[1]Lookup for use classification'!$E$13,C780))),'[1]Lookup for use classification'!$A$13,IF(OR(ISNUMBER(SEARCH('[1]Lookup for use classification'!$B$14,C780)),ISNUMBER(SEARCH('[1]Lookup for use classification'!$C$14,C780))),'[1]Lookup for use classification'!$A$14,"Other"))))))))))))</f>
        <v>Other</v>
      </c>
      <c r="E780" s="175"/>
      <c r="F780" s="174"/>
      <c r="G780" s="174"/>
    </row>
    <row r="781" spans="1:7" hidden="1">
      <c r="A781" s="187" t="s">
        <v>1249</v>
      </c>
      <c r="B781" s="167" t="s">
        <v>4456</v>
      </c>
      <c r="C781" s="174" t="s">
        <v>1232</v>
      </c>
      <c r="D781" s="6" t="str">
        <f>IF(OR(ISNUMBER(SEARCH('[1]Lookup for use classification'!$B$1,C781)),ISNUMBER(SEARCH('[1]Lookup for use classification'!$C$1,C781)),ISNUMBER(SEARCH('[1]Lookup for use classification'!$D$1,C781)),ISNUMBER(SEARCH('[1]Lookup for use classification'!$E$1,C781))),'[1]Lookup for use classification'!$A$1,IF(ISNUMBER(SEARCH('[1]Lookup for use classification'!$B$2,C781)),'[1]Lookup for use classification'!$A$2,IF(ISNUMBER(SEARCH('[1]Lookup for use classification'!$B$3,C781)),'[1]Lookup for use classification'!$A$3,IF(OR(ISNUMBER(SEARCH('[1]Lookup for use classification'!$B$4,C781)),ISNUMBER(SEARCH('[1]Lookup for use classification'!$C$4,C781)),ISNUMBER(SEARCH('[1]Lookup for use classification'!$D$4,C781)),ISNUMBER(SEARCH('[1]Lookup for use classification'!$E$4,C781))),'[1]Lookup for use classification'!$A$4,IF(OR(ISNUMBER(SEARCH('[1]Lookup for use classification'!$B$5,C781)),ISNUMBER(SEARCH('[1]Lookup for use classification'!$C$5,C781)),ISNUMBER(SEARCH('[1]Lookup for use classification'!$D$5,C781))),'[1]Lookup for use classification'!$A$5,IF(OR(ISNUMBER(SEARCH('[1]Lookup for use classification'!$B$7,C781)),ISNUMBER(SEARCH('[1]Lookup for use classification'!$C$7,C781)),ISNUMBER(SEARCH('[1]Lookup for use classification'!$D$7,C781))),'[1]Lookup for use classification'!$A$7,IF(OR(ISNUMBER(SEARCH('[1]Lookup for use classification'!$B$9,C781)),ISNUMBER(SEARCH('[1]Lookup for use classification'!$C$9,C781)),ISNUMBER(SEARCH('[1]Lookup for use classification'!$D$9,C781)),ISNUMBER(SEARCH('[1]Lookup for use classification'!$E$9,C781)),ISNUMBER(SEARCH('[1]Lookup for use classification'!$F$9,C781)),ISNUMBER(SEARCH('[1]Lookup for use classification'!$G$9,C781)),ISNUMBER(SEARCH('[1]Lookup for use classification'!$H$9,C781)),ISNUMBER(SEARCH('[1]Lookup for use classification'!$I$9,C781)),ISNUMBER(SEARCH('[1]Lookup for use classification'!$J$9,C781)),ISNUMBER(SEARCH('[1]Lookup for use classification'!$K$9,C781))),'[1]Lookup for use classification'!$A$9,IF(OR(ISNUMBER(SEARCH('[1]Lookup for use classification'!$B$10,C781)),ISNUMBER(SEARCH('[1]Lookup for use classification'!$C$10,C781)),ISNUMBER(SEARCH('[1]Lookup for use classification'!$D$10,C781)),ISNUMBER(SEARCH('[1]Lookup for use classification'!$E$10,C781)),ISNUMBER(SEARCH('[1]Lookup for use classification'!$F$10,C781)),ISNUMBER(SEARCH('[1]Lookup for use classification'!$G$10,C781))),'[1]Lookup for use classification'!$A$10,IF(OR(ISNUMBER(SEARCH('[1]Lookup for use classification'!$B$11,C781)),ISNUMBER(SEARCH('[1]Lookup for use classification'!$C$11,C781))),'[1]Lookup for use classification'!$A$11,IF(OR(ISNUMBER(SEARCH('[1]Lookup for use classification'!$B$12,C781)),ISNUMBER(SEARCH('[1]Lookup for use classification'!$C$12,C781))),'[1]Lookup for use classification'!$A$12,IF(OR(ISNUMBER(SEARCH('[1]Lookup for use classification'!$B$13,C781)),ISNUMBER(SEARCH('[1]Lookup for use classification'!$C$13,C781)),ISNUMBER(SEARCH('[1]Lookup for use classification'!$D$13,C781)),,ISNUMBER(SEARCH('[1]Lookup for use classification'!$C$13,C781)),ISNUMBER(SEARCH('[1]Lookup for use classification'!$E$13,C781))),'[1]Lookup for use classification'!$A$13,IF(OR(ISNUMBER(SEARCH('[1]Lookup for use classification'!$B$14,C781)),ISNUMBER(SEARCH('[1]Lookup for use classification'!$C$14,C781))),'[1]Lookup for use classification'!$A$14,"Other"))))))))))))</f>
        <v>Public Assembly</v>
      </c>
      <c r="E781" s="175"/>
      <c r="F781" s="174"/>
      <c r="G781" s="174"/>
    </row>
    <row r="782" spans="1:7" hidden="1">
      <c r="A782" s="187" t="s">
        <v>1249</v>
      </c>
      <c r="B782" s="167" t="s">
        <v>4456</v>
      </c>
      <c r="C782" s="174" t="s">
        <v>473</v>
      </c>
      <c r="D782" s="6" t="str">
        <f>IF(OR(ISNUMBER(SEARCH('[1]Lookup for use classification'!$B$1,C782)),ISNUMBER(SEARCH('[1]Lookup for use classification'!$C$1,C782)),ISNUMBER(SEARCH('[1]Lookup for use classification'!$D$1,C782)),ISNUMBER(SEARCH('[1]Lookup for use classification'!$E$1,C782))),'[1]Lookup for use classification'!$A$1,IF(ISNUMBER(SEARCH('[1]Lookup for use classification'!$B$2,C782)),'[1]Lookup for use classification'!$A$2,IF(ISNUMBER(SEARCH('[1]Lookup for use classification'!$B$3,C782)),'[1]Lookup for use classification'!$A$3,IF(OR(ISNUMBER(SEARCH('[1]Lookup for use classification'!$B$4,C782)),ISNUMBER(SEARCH('[1]Lookup for use classification'!$C$4,C782)),ISNUMBER(SEARCH('[1]Lookup for use classification'!$D$4,C782)),ISNUMBER(SEARCH('[1]Lookup for use classification'!$E$4,C782))),'[1]Lookup for use classification'!$A$4,IF(OR(ISNUMBER(SEARCH('[1]Lookup for use classification'!$B$5,C782)),ISNUMBER(SEARCH('[1]Lookup for use classification'!$C$5,C782)),ISNUMBER(SEARCH('[1]Lookup for use classification'!$D$5,C782))),'[1]Lookup for use classification'!$A$5,IF(OR(ISNUMBER(SEARCH('[1]Lookup for use classification'!$B$7,C782)),ISNUMBER(SEARCH('[1]Lookup for use classification'!$C$7,C782)),ISNUMBER(SEARCH('[1]Lookup for use classification'!$D$7,C782))),'[1]Lookup for use classification'!$A$7,IF(OR(ISNUMBER(SEARCH('[1]Lookup for use classification'!$B$9,C782)),ISNUMBER(SEARCH('[1]Lookup for use classification'!$C$9,C782)),ISNUMBER(SEARCH('[1]Lookup for use classification'!$D$9,C782)),ISNUMBER(SEARCH('[1]Lookup for use classification'!$E$9,C782)),ISNUMBER(SEARCH('[1]Lookup for use classification'!$F$9,C782)),ISNUMBER(SEARCH('[1]Lookup for use classification'!$G$9,C782)),ISNUMBER(SEARCH('[1]Lookup for use classification'!$H$9,C782)),ISNUMBER(SEARCH('[1]Lookup for use classification'!$I$9,C782)),ISNUMBER(SEARCH('[1]Lookup for use classification'!$J$9,C782)),ISNUMBER(SEARCH('[1]Lookup for use classification'!$K$9,C782))),'[1]Lookup for use classification'!$A$9,IF(OR(ISNUMBER(SEARCH('[1]Lookup for use classification'!$B$10,C782)),ISNUMBER(SEARCH('[1]Lookup for use classification'!$C$10,C782)),ISNUMBER(SEARCH('[1]Lookup for use classification'!$D$10,C782)),ISNUMBER(SEARCH('[1]Lookup for use classification'!$E$10,C782)),ISNUMBER(SEARCH('[1]Lookup for use classification'!$F$10,C782)),ISNUMBER(SEARCH('[1]Lookup for use classification'!$G$10,C782))),'[1]Lookup for use classification'!$A$10,IF(OR(ISNUMBER(SEARCH('[1]Lookup for use classification'!$B$11,C782)),ISNUMBER(SEARCH('[1]Lookup for use classification'!$C$11,C782))),'[1]Lookup for use classification'!$A$11,IF(OR(ISNUMBER(SEARCH('[1]Lookup for use classification'!$B$12,C782)),ISNUMBER(SEARCH('[1]Lookup for use classification'!$C$12,C782))),'[1]Lookup for use classification'!$A$12,IF(OR(ISNUMBER(SEARCH('[1]Lookup for use classification'!$B$13,C782)),ISNUMBER(SEARCH('[1]Lookup for use classification'!$C$13,C782)),ISNUMBER(SEARCH('[1]Lookup for use classification'!$D$13,C782)),,ISNUMBER(SEARCH('[1]Lookup for use classification'!$C$13,C782)),ISNUMBER(SEARCH('[1]Lookup for use classification'!$E$13,C782))),'[1]Lookup for use classification'!$A$13,IF(OR(ISNUMBER(SEARCH('[1]Lookup for use classification'!$B$14,C782)),ISNUMBER(SEARCH('[1]Lookup for use classification'!$C$14,C782))),'[1]Lookup for use classification'!$A$14,"Other"))))))))))))</f>
        <v>Public Assembly</v>
      </c>
      <c r="E782" s="175"/>
      <c r="F782" s="174"/>
      <c r="G782" s="174"/>
    </row>
    <row r="783" spans="1:7" hidden="1">
      <c r="A783" s="187" t="s">
        <v>1249</v>
      </c>
      <c r="B783" s="167" t="s">
        <v>4456</v>
      </c>
      <c r="C783" s="192" t="s">
        <v>849</v>
      </c>
      <c r="D783" s="6" t="str">
        <f>IF(OR(ISNUMBER(SEARCH('[1]Lookup for use classification'!$B$1,C783)),ISNUMBER(SEARCH('[1]Lookup for use classification'!$C$1,C783)),ISNUMBER(SEARCH('[1]Lookup for use classification'!$D$1,C783)),ISNUMBER(SEARCH('[1]Lookup for use classification'!$E$1,C783))),'[1]Lookup for use classification'!$A$1,IF(ISNUMBER(SEARCH('[1]Lookup for use classification'!$B$2,C783)),'[1]Lookup for use classification'!$A$2,IF(ISNUMBER(SEARCH('[1]Lookup for use classification'!$B$3,C783)),'[1]Lookup for use classification'!$A$3,IF(OR(ISNUMBER(SEARCH('[1]Lookup for use classification'!$B$4,C783)),ISNUMBER(SEARCH('[1]Lookup for use classification'!$C$4,C783)),ISNUMBER(SEARCH('[1]Lookup for use classification'!$D$4,C783)),ISNUMBER(SEARCH('[1]Lookup for use classification'!$E$4,C783))),'[1]Lookup for use classification'!$A$4,IF(OR(ISNUMBER(SEARCH('[1]Lookup for use classification'!$B$5,C783)),ISNUMBER(SEARCH('[1]Lookup for use classification'!$C$5,C783)),ISNUMBER(SEARCH('[1]Lookup for use classification'!$D$5,C783))),'[1]Lookup for use classification'!$A$5,IF(OR(ISNUMBER(SEARCH('[1]Lookup for use classification'!$B$7,C783)),ISNUMBER(SEARCH('[1]Lookup for use classification'!$C$7,C783)),ISNUMBER(SEARCH('[1]Lookup for use classification'!$D$7,C783))),'[1]Lookup for use classification'!$A$7,IF(OR(ISNUMBER(SEARCH('[1]Lookup for use classification'!$B$9,C783)),ISNUMBER(SEARCH('[1]Lookup for use classification'!$C$9,C783)),ISNUMBER(SEARCH('[1]Lookup for use classification'!$D$9,C783)),ISNUMBER(SEARCH('[1]Lookup for use classification'!$E$9,C783)),ISNUMBER(SEARCH('[1]Lookup for use classification'!$F$9,C783)),ISNUMBER(SEARCH('[1]Lookup for use classification'!$G$9,C783)),ISNUMBER(SEARCH('[1]Lookup for use classification'!$H$9,C783)),ISNUMBER(SEARCH('[1]Lookup for use classification'!$I$9,C783)),ISNUMBER(SEARCH('[1]Lookup for use classification'!$J$9,C783)),ISNUMBER(SEARCH('[1]Lookup for use classification'!$K$9,C783))),'[1]Lookup for use classification'!$A$9,IF(OR(ISNUMBER(SEARCH('[1]Lookup for use classification'!$B$10,C783)),ISNUMBER(SEARCH('[1]Lookup for use classification'!$C$10,C783)),ISNUMBER(SEARCH('[1]Lookup for use classification'!$D$10,C783)),ISNUMBER(SEARCH('[1]Lookup for use classification'!$E$10,C783)),ISNUMBER(SEARCH('[1]Lookup for use classification'!$F$10,C783)),ISNUMBER(SEARCH('[1]Lookup for use classification'!$G$10,C783))),'[1]Lookup for use classification'!$A$10,IF(OR(ISNUMBER(SEARCH('[1]Lookup for use classification'!$B$11,C783)),ISNUMBER(SEARCH('[1]Lookup for use classification'!$C$11,C783))),'[1]Lookup for use classification'!$A$11,IF(OR(ISNUMBER(SEARCH('[1]Lookup for use classification'!$B$12,C783)),ISNUMBER(SEARCH('[1]Lookup for use classification'!$C$12,C783))),'[1]Lookup for use classification'!$A$12,IF(OR(ISNUMBER(SEARCH('[1]Lookup for use classification'!$B$13,C783)),ISNUMBER(SEARCH('[1]Lookup for use classification'!$C$13,C783)),ISNUMBER(SEARCH('[1]Lookup for use classification'!$D$13,C783)),,ISNUMBER(SEARCH('[1]Lookup for use classification'!$C$13,C783)),ISNUMBER(SEARCH('[1]Lookup for use classification'!$E$13,C783))),'[1]Lookup for use classification'!$A$13,IF(OR(ISNUMBER(SEARCH('[1]Lookup for use classification'!$B$14,C783)),ISNUMBER(SEARCH('[1]Lookup for use classification'!$C$14,C783))),'[1]Lookup for use classification'!$A$14,"Other"))))))))))))</f>
        <v>Public Assembly</v>
      </c>
      <c r="E783" s="175"/>
      <c r="F783" s="174"/>
      <c r="G783" s="174"/>
    </row>
    <row r="784" spans="1:7" hidden="1">
      <c r="A784" s="187" t="s">
        <v>1249</v>
      </c>
      <c r="B784" s="167" t="s">
        <v>4456</v>
      </c>
      <c r="C784" s="174" t="s">
        <v>1234</v>
      </c>
      <c r="D784" s="6" t="str">
        <f>IF(OR(ISNUMBER(SEARCH('[1]Lookup for use classification'!$B$1,C784)),ISNUMBER(SEARCH('[1]Lookup for use classification'!$C$1,C784)),ISNUMBER(SEARCH('[1]Lookup for use classification'!$D$1,C784)),ISNUMBER(SEARCH('[1]Lookup for use classification'!$E$1,C784))),'[1]Lookup for use classification'!$A$1,IF(ISNUMBER(SEARCH('[1]Lookup for use classification'!$B$2,C784)),'[1]Lookup for use classification'!$A$2,IF(ISNUMBER(SEARCH('[1]Lookup for use classification'!$B$3,C784)),'[1]Lookup for use classification'!$A$3,IF(OR(ISNUMBER(SEARCH('[1]Lookup for use classification'!$B$4,C784)),ISNUMBER(SEARCH('[1]Lookup for use classification'!$C$4,C784)),ISNUMBER(SEARCH('[1]Lookup for use classification'!$D$4,C784)),ISNUMBER(SEARCH('[1]Lookup for use classification'!$E$4,C784))),'[1]Lookup for use classification'!$A$4,IF(OR(ISNUMBER(SEARCH('[1]Lookup for use classification'!$B$5,C784)),ISNUMBER(SEARCH('[1]Lookup for use classification'!$C$5,C784)),ISNUMBER(SEARCH('[1]Lookup for use classification'!$D$5,C784))),'[1]Lookup for use classification'!$A$5,IF(OR(ISNUMBER(SEARCH('[1]Lookup for use classification'!$B$7,C784)),ISNUMBER(SEARCH('[1]Lookup for use classification'!$C$7,C784)),ISNUMBER(SEARCH('[1]Lookup for use classification'!$D$7,C784))),'[1]Lookup for use classification'!$A$7,IF(OR(ISNUMBER(SEARCH('[1]Lookup for use classification'!$B$9,C784)),ISNUMBER(SEARCH('[1]Lookup for use classification'!$C$9,C784)),ISNUMBER(SEARCH('[1]Lookup for use classification'!$D$9,C784)),ISNUMBER(SEARCH('[1]Lookup for use classification'!$E$9,C784)),ISNUMBER(SEARCH('[1]Lookup for use classification'!$F$9,C784)),ISNUMBER(SEARCH('[1]Lookup for use classification'!$G$9,C784)),ISNUMBER(SEARCH('[1]Lookup for use classification'!$H$9,C784)),ISNUMBER(SEARCH('[1]Lookup for use classification'!$I$9,C784)),ISNUMBER(SEARCH('[1]Lookup for use classification'!$J$9,C784)),ISNUMBER(SEARCH('[1]Lookup for use classification'!$K$9,C784))),'[1]Lookup for use classification'!$A$9,IF(OR(ISNUMBER(SEARCH('[1]Lookup for use classification'!$B$10,C784)),ISNUMBER(SEARCH('[1]Lookup for use classification'!$C$10,C784)),ISNUMBER(SEARCH('[1]Lookup for use classification'!$D$10,C784)),ISNUMBER(SEARCH('[1]Lookup for use classification'!$E$10,C784)),ISNUMBER(SEARCH('[1]Lookup for use classification'!$F$10,C784)),ISNUMBER(SEARCH('[1]Lookup for use classification'!$G$10,C784))),'[1]Lookup for use classification'!$A$10,IF(OR(ISNUMBER(SEARCH('[1]Lookup for use classification'!$B$11,C784)),ISNUMBER(SEARCH('[1]Lookup for use classification'!$C$11,C784))),'[1]Lookup for use classification'!$A$11,IF(OR(ISNUMBER(SEARCH('[1]Lookup for use classification'!$B$12,C784)),ISNUMBER(SEARCH('[1]Lookup for use classification'!$C$12,C784))),'[1]Lookup for use classification'!$A$12,IF(OR(ISNUMBER(SEARCH('[1]Lookup for use classification'!$B$13,C784)),ISNUMBER(SEARCH('[1]Lookup for use classification'!$C$13,C784)),ISNUMBER(SEARCH('[1]Lookup for use classification'!$D$13,C784)),,ISNUMBER(SEARCH('[1]Lookup for use classification'!$C$13,C784)),ISNUMBER(SEARCH('[1]Lookup for use classification'!$E$13,C784))),'[1]Lookup for use classification'!$A$13,IF(OR(ISNUMBER(SEARCH('[1]Lookup for use classification'!$B$14,C784)),ISNUMBER(SEARCH('[1]Lookup for use classification'!$C$14,C784))),'[1]Lookup for use classification'!$A$14,"Other"))))))))))))</f>
        <v>Public Safety</v>
      </c>
      <c r="E784" s="175"/>
      <c r="F784" s="174"/>
      <c r="G784" s="174"/>
    </row>
    <row r="785" spans="1:10" hidden="1">
      <c r="A785" s="187" t="s">
        <v>1249</v>
      </c>
      <c r="B785" s="167" t="s">
        <v>4456</v>
      </c>
      <c r="C785" s="174" t="s">
        <v>1235</v>
      </c>
      <c r="D785" s="6" t="str">
        <f>IF(OR(ISNUMBER(SEARCH('[1]Lookup for use classification'!$B$1,C785)),ISNUMBER(SEARCH('[1]Lookup for use classification'!$C$1,C785)),ISNUMBER(SEARCH('[1]Lookup for use classification'!$D$1,C785)),ISNUMBER(SEARCH('[1]Lookup for use classification'!$E$1,C785))),'[1]Lookup for use classification'!$A$1,IF(ISNUMBER(SEARCH('[1]Lookup for use classification'!$B$2,C785)),'[1]Lookup for use classification'!$A$2,IF(ISNUMBER(SEARCH('[1]Lookup for use classification'!$B$3,C785)),'[1]Lookup for use classification'!$A$3,IF(OR(ISNUMBER(SEARCH('[1]Lookup for use classification'!$B$4,C785)),ISNUMBER(SEARCH('[1]Lookup for use classification'!$C$4,C785)),ISNUMBER(SEARCH('[1]Lookup for use classification'!$D$4,C785)),ISNUMBER(SEARCH('[1]Lookup for use classification'!$E$4,C785))),'[1]Lookup for use classification'!$A$4,IF(OR(ISNUMBER(SEARCH('[1]Lookup for use classification'!$B$5,C785)),ISNUMBER(SEARCH('[1]Lookup for use classification'!$C$5,C785)),ISNUMBER(SEARCH('[1]Lookup for use classification'!$D$5,C785))),'[1]Lookup for use classification'!$A$5,IF(OR(ISNUMBER(SEARCH('[1]Lookup for use classification'!$B$7,C785)),ISNUMBER(SEARCH('[1]Lookup for use classification'!$C$7,C785)),ISNUMBER(SEARCH('[1]Lookup for use classification'!$D$7,C785))),'[1]Lookup for use classification'!$A$7,IF(OR(ISNUMBER(SEARCH('[1]Lookup for use classification'!$B$9,C785)),ISNUMBER(SEARCH('[1]Lookup for use classification'!$C$9,C785)),ISNUMBER(SEARCH('[1]Lookup for use classification'!$D$9,C785)),ISNUMBER(SEARCH('[1]Lookup for use classification'!$E$9,C785)),ISNUMBER(SEARCH('[1]Lookup for use classification'!$F$9,C785)),ISNUMBER(SEARCH('[1]Lookup for use classification'!$G$9,C785)),ISNUMBER(SEARCH('[1]Lookup for use classification'!$H$9,C785)),ISNUMBER(SEARCH('[1]Lookup for use classification'!$I$9,C785)),ISNUMBER(SEARCH('[1]Lookup for use classification'!$J$9,C785)),ISNUMBER(SEARCH('[1]Lookup for use classification'!$K$9,C785))),'[1]Lookup for use classification'!$A$9,IF(OR(ISNUMBER(SEARCH('[1]Lookup for use classification'!$B$10,C785)),ISNUMBER(SEARCH('[1]Lookup for use classification'!$C$10,C785)),ISNUMBER(SEARCH('[1]Lookup for use classification'!$D$10,C785)),ISNUMBER(SEARCH('[1]Lookup for use classification'!$E$10,C785)),ISNUMBER(SEARCH('[1]Lookup for use classification'!$F$10,C785)),ISNUMBER(SEARCH('[1]Lookup for use classification'!$G$10,C785))),'[1]Lookup for use classification'!$A$10,IF(OR(ISNUMBER(SEARCH('[1]Lookup for use classification'!$B$11,C785)),ISNUMBER(SEARCH('[1]Lookup for use classification'!$C$11,C785))),'[1]Lookup for use classification'!$A$11,IF(OR(ISNUMBER(SEARCH('[1]Lookup for use classification'!$B$12,C785)),ISNUMBER(SEARCH('[1]Lookup for use classification'!$C$12,C785))),'[1]Lookup for use classification'!$A$12,IF(OR(ISNUMBER(SEARCH('[1]Lookup for use classification'!$B$13,C785)),ISNUMBER(SEARCH('[1]Lookup for use classification'!$C$13,C785)),ISNUMBER(SEARCH('[1]Lookup for use classification'!$D$13,C785)),,ISNUMBER(SEARCH('[1]Lookup for use classification'!$C$13,C785)),ISNUMBER(SEARCH('[1]Lookup for use classification'!$E$13,C785))),'[1]Lookup for use classification'!$A$13,IF(OR(ISNUMBER(SEARCH('[1]Lookup for use classification'!$B$14,C785)),ISNUMBER(SEARCH('[1]Lookup for use classification'!$C$14,C785))),'[1]Lookup for use classification'!$A$14,"Other"))))))))))))</f>
        <v>Public Safety</v>
      </c>
      <c r="E785" s="175"/>
      <c r="F785" s="174"/>
      <c r="G785" s="174"/>
    </row>
    <row r="786" spans="1:10" hidden="1">
      <c r="A786" s="187" t="s">
        <v>1249</v>
      </c>
      <c r="B786" s="167" t="s">
        <v>4456</v>
      </c>
      <c r="C786" s="174" t="s">
        <v>254</v>
      </c>
      <c r="D786" s="6" t="str">
        <f>IF(OR(ISNUMBER(SEARCH('[1]Lookup for use classification'!$B$1,C786)),ISNUMBER(SEARCH('[1]Lookup for use classification'!$C$1,C786)),ISNUMBER(SEARCH('[1]Lookup for use classification'!$D$1,C786)),ISNUMBER(SEARCH('[1]Lookup for use classification'!$E$1,C786))),'[1]Lookup for use classification'!$A$1,IF(ISNUMBER(SEARCH('[1]Lookup for use classification'!$B$2,C786)),'[1]Lookup for use classification'!$A$2,IF(ISNUMBER(SEARCH('[1]Lookup for use classification'!$B$3,C786)),'[1]Lookup for use classification'!$A$3,IF(OR(ISNUMBER(SEARCH('[1]Lookup for use classification'!$B$4,C786)),ISNUMBER(SEARCH('[1]Lookup for use classification'!$C$4,C786)),ISNUMBER(SEARCH('[1]Lookup for use classification'!$D$4,C786)),ISNUMBER(SEARCH('[1]Lookup for use classification'!$E$4,C786))),'[1]Lookup for use classification'!$A$4,IF(OR(ISNUMBER(SEARCH('[1]Lookup for use classification'!$B$5,C786)),ISNUMBER(SEARCH('[1]Lookup for use classification'!$C$5,C786)),ISNUMBER(SEARCH('[1]Lookup for use classification'!$D$5,C786))),'[1]Lookup for use classification'!$A$5,IF(OR(ISNUMBER(SEARCH('[1]Lookup for use classification'!$B$7,C786)),ISNUMBER(SEARCH('[1]Lookup for use classification'!$C$7,C786)),ISNUMBER(SEARCH('[1]Lookup for use classification'!$D$7,C786))),'[1]Lookup for use classification'!$A$7,IF(OR(ISNUMBER(SEARCH('[1]Lookup for use classification'!$B$9,C786)),ISNUMBER(SEARCH('[1]Lookup for use classification'!$C$9,C786)),ISNUMBER(SEARCH('[1]Lookup for use classification'!$D$9,C786)),ISNUMBER(SEARCH('[1]Lookup for use classification'!$E$9,C786)),ISNUMBER(SEARCH('[1]Lookup for use classification'!$F$9,C786)),ISNUMBER(SEARCH('[1]Lookup for use classification'!$G$9,C786)),ISNUMBER(SEARCH('[1]Lookup for use classification'!$H$9,C786)),ISNUMBER(SEARCH('[1]Lookup for use classification'!$I$9,C786)),ISNUMBER(SEARCH('[1]Lookup for use classification'!$J$9,C786)),ISNUMBER(SEARCH('[1]Lookup for use classification'!$K$9,C786))),'[1]Lookup for use classification'!$A$9,IF(OR(ISNUMBER(SEARCH('[1]Lookup for use classification'!$B$10,C786)),ISNUMBER(SEARCH('[1]Lookup for use classification'!$C$10,C786)),ISNUMBER(SEARCH('[1]Lookup for use classification'!$D$10,C786)),ISNUMBER(SEARCH('[1]Lookup for use classification'!$E$10,C786)),ISNUMBER(SEARCH('[1]Lookup for use classification'!$F$10,C786)),ISNUMBER(SEARCH('[1]Lookup for use classification'!$G$10,C786))),'[1]Lookup for use classification'!$A$10,IF(OR(ISNUMBER(SEARCH('[1]Lookup for use classification'!$B$11,C786)),ISNUMBER(SEARCH('[1]Lookup for use classification'!$C$11,C786))),'[1]Lookup for use classification'!$A$11,IF(OR(ISNUMBER(SEARCH('[1]Lookup for use classification'!$B$12,C786)),ISNUMBER(SEARCH('[1]Lookup for use classification'!$C$12,C786))),'[1]Lookup for use classification'!$A$12,IF(OR(ISNUMBER(SEARCH('[1]Lookup for use classification'!$B$13,C786)),ISNUMBER(SEARCH('[1]Lookup for use classification'!$C$13,C786)),ISNUMBER(SEARCH('[1]Lookup for use classification'!$D$13,C786)),,ISNUMBER(SEARCH('[1]Lookup for use classification'!$C$13,C786)),ISNUMBER(SEARCH('[1]Lookup for use classification'!$E$13,C786))),'[1]Lookup for use classification'!$A$13,IF(OR(ISNUMBER(SEARCH('[1]Lookup for use classification'!$B$14,C786)),ISNUMBER(SEARCH('[1]Lookup for use classification'!$C$14,C786))),'[1]Lookup for use classification'!$A$14,"Other"))))))))))))</f>
        <v>Retail - Other</v>
      </c>
      <c r="E786" s="175"/>
      <c r="F786" s="174"/>
      <c r="G786" s="174"/>
    </row>
    <row r="787" spans="1:10" hidden="1">
      <c r="A787" s="187" t="s">
        <v>1249</v>
      </c>
      <c r="B787" s="167" t="s">
        <v>4456</v>
      </c>
      <c r="C787" s="174" t="s">
        <v>1242</v>
      </c>
      <c r="D787" s="6" t="s">
        <v>65</v>
      </c>
      <c r="E787" s="175"/>
      <c r="F787" s="174"/>
      <c r="G787" s="174"/>
    </row>
    <row r="788" spans="1:10" hidden="1">
      <c r="A788" s="187" t="s">
        <v>1249</v>
      </c>
      <c r="B788" s="167" t="s">
        <v>4456</v>
      </c>
      <c r="C788" s="174" t="s">
        <v>1239</v>
      </c>
      <c r="D788" s="6" t="str">
        <f>IF(OR(ISNUMBER(SEARCH('[1]Lookup for use classification'!$B$1,C788)),ISNUMBER(SEARCH('[1]Lookup for use classification'!$C$1,C788)),ISNUMBER(SEARCH('[1]Lookup for use classification'!$D$1,C788)),ISNUMBER(SEARCH('[1]Lookup for use classification'!$E$1,C788))),'[1]Lookup for use classification'!$A$1,IF(ISNUMBER(SEARCH('[1]Lookup for use classification'!$B$2,C788)),'[1]Lookup for use classification'!$A$2,IF(ISNUMBER(SEARCH('[1]Lookup for use classification'!$B$3,C788)),'[1]Lookup for use classification'!$A$3,IF(OR(ISNUMBER(SEARCH('[1]Lookup for use classification'!$B$4,C788)),ISNUMBER(SEARCH('[1]Lookup for use classification'!$C$4,C788)),ISNUMBER(SEARCH('[1]Lookup for use classification'!$D$4,C788)),ISNUMBER(SEARCH('[1]Lookup for use classification'!$E$4,C788))),'[1]Lookup for use classification'!$A$4,IF(OR(ISNUMBER(SEARCH('[1]Lookup for use classification'!$B$5,C788)),ISNUMBER(SEARCH('[1]Lookup for use classification'!$C$5,C788)),ISNUMBER(SEARCH('[1]Lookup for use classification'!$D$5,C788))),'[1]Lookup for use classification'!$A$5,IF(OR(ISNUMBER(SEARCH('[1]Lookup for use classification'!$B$7,C788)),ISNUMBER(SEARCH('[1]Lookup for use classification'!$C$7,C788)),ISNUMBER(SEARCH('[1]Lookup for use classification'!$D$7,C788))),'[1]Lookup for use classification'!$A$7,IF(OR(ISNUMBER(SEARCH('[1]Lookup for use classification'!$B$9,C788)),ISNUMBER(SEARCH('[1]Lookup for use classification'!$C$9,C788)),ISNUMBER(SEARCH('[1]Lookup for use classification'!$D$9,C788)),ISNUMBER(SEARCH('[1]Lookup for use classification'!$E$9,C788)),ISNUMBER(SEARCH('[1]Lookup for use classification'!$F$9,C788)),ISNUMBER(SEARCH('[1]Lookup for use classification'!$G$9,C788)),ISNUMBER(SEARCH('[1]Lookup for use classification'!$H$9,C788)),ISNUMBER(SEARCH('[1]Lookup for use classification'!$I$9,C788)),ISNUMBER(SEARCH('[1]Lookup for use classification'!$J$9,C788)),ISNUMBER(SEARCH('[1]Lookup for use classification'!$K$9,C788))),'[1]Lookup for use classification'!$A$9,IF(OR(ISNUMBER(SEARCH('[1]Lookup for use classification'!$B$10,C788)),ISNUMBER(SEARCH('[1]Lookup for use classification'!$C$10,C788)),ISNUMBER(SEARCH('[1]Lookup for use classification'!$D$10,C788)),ISNUMBER(SEARCH('[1]Lookup for use classification'!$E$10,C788)),ISNUMBER(SEARCH('[1]Lookup for use classification'!$F$10,C788)),ISNUMBER(SEARCH('[1]Lookup for use classification'!$G$10,C788))),'[1]Lookup for use classification'!$A$10,IF(OR(ISNUMBER(SEARCH('[1]Lookup for use classification'!$B$11,C788)),ISNUMBER(SEARCH('[1]Lookup for use classification'!$C$11,C788))),'[1]Lookup for use classification'!$A$11,IF(OR(ISNUMBER(SEARCH('[1]Lookup for use classification'!$B$12,C788)),ISNUMBER(SEARCH('[1]Lookup for use classification'!$C$12,C788))),'[1]Lookup for use classification'!$A$12,IF(OR(ISNUMBER(SEARCH('[1]Lookup for use classification'!$B$13,C788)),ISNUMBER(SEARCH('[1]Lookup for use classification'!$C$13,C788)),ISNUMBER(SEARCH('[1]Lookup for use classification'!$D$13,C788)),,ISNUMBER(SEARCH('[1]Lookup for use classification'!$C$13,C788)),ISNUMBER(SEARCH('[1]Lookup for use classification'!$E$13,C788))),'[1]Lookup for use classification'!$A$13,IF(OR(ISNUMBER(SEARCH('[1]Lookup for use classification'!$B$14,C788)),ISNUMBER(SEARCH('[1]Lookup for use classification'!$C$14,C788))),'[1]Lookup for use classification'!$A$14,"Other"))))))))))))</f>
        <v>Water &amp; Sewer</v>
      </c>
      <c r="E788" s="175"/>
      <c r="F788" s="174"/>
      <c r="G788" s="174"/>
    </row>
    <row r="789" spans="1:10" hidden="1">
      <c r="A789" s="187" t="s">
        <v>1249</v>
      </c>
      <c r="B789" s="167" t="s">
        <v>4456</v>
      </c>
      <c r="C789" s="174" t="s">
        <v>1248</v>
      </c>
      <c r="D789" s="6" t="str">
        <f>IF(OR(ISNUMBER(SEARCH('[1]Lookup for use classification'!$B$1,C789)),ISNUMBER(SEARCH('[1]Lookup for use classification'!$C$1,C789)),ISNUMBER(SEARCH('[1]Lookup for use classification'!$D$1,C789)),ISNUMBER(SEARCH('[1]Lookup for use classification'!$E$1,C789))),'[1]Lookup for use classification'!$A$1,IF(ISNUMBER(SEARCH('[1]Lookup for use classification'!$B$2,C789)),'[1]Lookup for use classification'!$A$2,IF(ISNUMBER(SEARCH('[1]Lookup for use classification'!$B$3,C789)),'[1]Lookup for use classification'!$A$3,IF(OR(ISNUMBER(SEARCH('[1]Lookup for use classification'!$B$4,C789)),ISNUMBER(SEARCH('[1]Lookup for use classification'!$C$4,C789)),ISNUMBER(SEARCH('[1]Lookup for use classification'!$D$4,C789)),ISNUMBER(SEARCH('[1]Lookup for use classification'!$E$4,C789))),'[1]Lookup for use classification'!$A$4,IF(OR(ISNUMBER(SEARCH('[1]Lookup for use classification'!$B$5,C789)),ISNUMBER(SEARCH('[1]Lookup for use classification'!$C$5,C789)),ISNUMBER(SEARCH('[1]Lookup for use classification'!$D$5,C789))),'[1]Lookup for use classification'!$A$5,IF(OR(ISNUMBER(SEARCH('[1]Lookup for use classification'!$B$7,C789)),ISNUMBER(SEARCH('[1]Lookup for use classification'!$C$7,C789)),ISNUMBER(SEARCH('[1]Lookup for use classification'!$D$7,C789))),'[1]Lookup for use classification'!$A$7,IF(OR(ISNUMBER(SEARCH('[1]Lookup for use classification'!$B$9,C789)),ISNUMBER(SEARCH('[1]Lookup for use classification'!$C$9,C789)),ISNUMBER(SEARCH('[1]Lookup for use classification'!$D$9,C789)),ISNUMBER(SEARCH('[1]Lookup for use classification'!$E$9,C789)),ISNUMBER(SEARCH('[1]Lookup for use classification'!$F$9,C789)),ISNUMBER(SEARCH('[1]Lookup for use classification'!$G$9,C789)),ISNUMBER(SEARCH('[1]Lookup for use classification'!$H$9,C789)),ISNUMBER(SEARCH('[1]Lookup for use classification'!$I$9,C789)),ISNUMBER(SEARCH('[1]Lookup for use classification'!$J$9,C789)),ISNUMBER(SEARCH('[1]Lookup for use classification'!$K$9,C789))),'[1]Lookup for use classification'!$A$9,IF(OR(ISNUMBER(SEARCH('[1]Lookup for use classification'!$B$10,C789)),ISNUMBER(SEARCH('[1]Lookup for use classification'!$C$10,C789)),ISNUMBER(SEARCH('[1]Lookup for use classification'!$D$10,C789)),ISNUMBER(SEARCH('[1]Lookup for use classification'!$E$10,C789)),ISNUMBER(SEARCH('[1]Lookup for use classification'!$F$10,C789)),ISNUMBER(SEARCH('[1]Lookup for use classification'!$G$10,C789))),'[1]Lookup for use classification'!$A$10,IF(OR(ISNUMBER(SEARCH('[1]Lookup for use classification'!$B$11,C789)),ISNUMBER(SEARCH('[1]Lookup for use classification'!$C$11,C789))),'[1]Lookup for use classification'!$A$11,IF(OR(ISNUMBER(SEARCH('[1]Lookup for use classification'!$B$12,C789)),ISNUMBER(SEARCH('[1]Lookup for use classification'!$C$12,C789))),'[1]Lookup for use classification'!$A$12,IF(OR(ISNUMBER(SEARCH('[1]Lookup for use classification'!$B$13,C789)),ISNUMBER(SEARCH('[1]Lookup for use classification'!$C$13,C789)),ISNUMBER(SEARCH('[1]Lookup for use classification'!$D$13,C789)),,ISNUMBER(SEARCH('[1]Lookup for use classification'!$C$13,C789)),ISNUMBER(SEARCH('[1]Lookup for use classification'!$E$13,C789))),'[1]Lookup for use classification'!$A$13,IF(OR(ISNUMBER(SEARCH('[1]Lookup for use classification'!$B$14,C789)),ISNUMBER(SEARCH('[1]Lookup for use classification'!$C$14,C789))),'[1]Lookup for use classification'!$A$14,"Other"))))))))))))</f>
        <v>Water &amp; Sewer</v>
      </c>
      <c r="E789" s="175"/>
      <c r="F789" s="174"/>
      <c r="G789" s="174"/>
    </row>
    <row r="790" spans="1:10" hidden="1">
      <c r="A790" s="185" t="s">
        <v>1263</v>
      </c>
      <c r="B790" s="167" t="s">
        <v>4456</v>
      </c>
      <c r="C790" s="174" t="s">
        <v>1250</v>
      </c>
      <c r="D790" s="6" t="str">
        <f>IF(OR(ISNUMBER(SEARCH('[1]Lookup for use classification'!$B$1,C790)),ISNUMBER(SEARCH('[1]Lookup for use classification'!$C$1,C790)),ISNUMBER(SEARCH('[1]Lookup for use classification'!$D$1,C790)),ISNUMBER(SEARCH('[1]Lookup for use classification'!$E$1,C790))),'[1]Lookup for use classification'!$A$1,IF(ISNUMBER(SEARCH('[1]Lookup for use classification'!$B$2,C790)),'[1]Lookup for use classification'!$A$2,IF(ISNUMBER(SEARCH('[1]Lookup for use classification'!$B$3,C790)),'[1]Lookup for use classification'!$A$3,IF(OR(ISNUMBER(SEARCH('[1]Lookup for use classification'!$B$4,C790)),ISNUMBER(SEARCH('[1]Lookup for use classification'!$C$4,C790)),ISNUMBER(SEARCH('[1]Lookup for use classification'!$D$4,C790)),ISNUMBER(SEARCH('[1]Lookup for use classification'!$E$4,C790))),'[1]Lookup for use classification'!$A$4,IF(OR(ISNUMBER(SEARCH('[1]Lookup for use classification'!$B$5,C790)),ISNUMBER(SEARCH('[1]Lookup for use classification'!$C$5,C790)),ISNUMBER(SEARCH('[1]Lookup for use classification'!$D$5,C790))),'[1]Lookup for use classification'!$A$5,IF(OR(ISNUMBER(SEARCH('[1]Lookup for use classification'!$B$7,C790)),ISNUMBER(SEARCH('[1]Lookup for use classification'!$C$7,C790)),ISNUMBER(SEARCH('[1]Lookup for use classification'!$D$7,C790))),'[1]Lookup for use classification'!$A$7,IF(OR(ISNUMBER(SEARCH('[1]Lookup for use classification'!$B$9,C790)),ISNUMBER(SEARCH('[1]Lookup for use classification'!$C$9,C790)),ISNUMBER(SEARCH('[1]Lookup for use classification'!$D$9,C790)),ISNUMBER(SEARCH('[1]Lookup for use classification'!$E$9,C790)),ISNUMBER(SEARCH('[1]Lookup for use classification'!$F$9,C790)),ISNUMBER(SEARCH('[1]Lookup for use classification'!$G$9,C790)),ISNUMBER(SEARCH('[1]Lookup for use classification'!$H$9,C790)),ISNUMBER(SEARCH('[1]Lookup for use classification'!$I$9,C790)),ISNUMBER(SEARCH('[1]Lookup for use classification'!$J$9,C790)),ISNUMBER(SEARCH('[1]Lookup for use classification'!$K$9,C790))),'[1]Lookup for use classification'!$A$9,IF(OR(ISNUMBER(SEARCH('[1]Lookup for use classification'!$B$10,C790)),ISNUMBER(SEARCH('[1]Lookup for use classification'!$C$10,C790)),ISNUMBER(SEARCH('[1]Lookup for use classification'!$D$10,C790)),ISNUMBER(SEARCH('[1]Lookup for use classification'!$E$10,C790)),ISNUMBER(SEARCH('[1]Lookup for use classification'!$F$10,C790)),ISNUMBER(SEARCH('[1]Lookup for use classification'!$G$10,C790))),'[1]Lookup for use classification'!$A$10,IF(OR(ISNUMBER(SEARCH('[1]Lookup for use classification'!$B$11,C790)),ISNUMBER(SEARCH('[1]Lookup for use classification'!$C$11,C790))),'[1]Lookup for use classification'!$A$11,IF(OR(ISNUMBER(SEARCH('[1]Lookup for use classification'!$B$12,C790)),ISNUMBER(SEARCH('[1]Lookup for use classification'!$C$12,C790))),'[1]Lookup for use classification'!$A$12,IF(OR(ISNUMBER(SEARCH('[1]Lookup for use classification'!$B$13,C790)),ISNUMBER(SEARCH('[1]Lookup for use classification'!$C$13,C790)),ISNUMBER(SEARCH('[1]Lookup for use classification'!$D$13,C790)),,ISNUMBER(SEARCH('[1]Lookup for use classification'!$C$13,C790)),ISNUMBER(SEARCH('[1]Lookup for use classification'!$E$13,C790))),'[1]Lookup for use classification'!$A$13,IF(OR(ISNUMBER(SEARCH('[1]Lookup for use classification'!$B$14,C790)),ISNUMBER(SEARCH('[1]Lookup for use classification'!$C$14,C790))),'[1]Lookup for use classification'!$A$14,"Other"))))))))))))</f>
        <v>Accomodation Services</v>
      </c>
      <c r="E790" s="196"/>
      <c r="F790" s="176"/>
      <c r="G790" s="174"/>
    </row>
    <row r="791" spans="1:10" hidden="1">
      <c r="A791" s="185" t="s">
        <v>1263</v>
      </c>
      <c r="B791" s="167" t="s">
        <v>4456</v>
      </c>
      <c r="C791" s="192" t="s">
        <v>1096</v>
      </c>
      <c r="D791" s="6" t="str">
        <f>IF(OR(ISNUMBER(SEARCH('[1]Lookup for use classification'!$B$1,C791)),ISNUMBER(SEARCH('[1]Lookup for use classification'!$C$1,C791)),ISNUMBER(SEARCH('[1]Lookup for use classification'!$D$1,C791)),ISNUMBER(SEARCH('[1]Lookup for use classification'!$E$1,C791))),'[1]Lookup for use classification'!$A$1,IF(ISNUMBER(SEARCH('[1]Lookup for use classification'!$B$2,C791)),'[1]Lookup for use classification'!$A$2,IF(ISNUMBER(SEARCH('[1]Lookup for use classification'!$B$3,C791)),'[1]Lookup for use classification'!$A$3,IF(OR(ISNUMBER(SEARCH('[1]Lookup for use classification'!$B$4,C791)),ISNUMBER(SEARCH('[1]Lookup for use classification'!$C$4,C791)),ISNUMBER(SEARCH('[1]Lookup for use classification'!$D$4,C791)),ISNUMBER(SEARCH('[1]Lookup for use classification'!$E$4,C791))),'[1]Lookup for use classification'!$A$4,IF(OR(ISNUMBER(SEARCH('[1]Lookup for use classification'!$B$5,C791)),ISNUMBER(SEARCH('[1]Lookup for use classification'!$C$5,C791)),ISNUMBER(SEARCH('[1]Lookup for use classification'!$D$5,C791))),'[1]Lookup for use classification'!$A$5,IF(OR(ISNUMBER(SEARCH('[1]Lookup for use classification'!$B$7,C791)),ISNUMBER(SEARCH('[1]Lookup for use classification'!$C$7,C791)),ISNUMBER(SEARCH('[1]Lookup for use classification'!$D$7,C791))),'[1]Lookup for use classification'!$A$7,IF(OR(ISNUMBER(SEARCH('[1]Lookup for use classification'!$B$9,C791)),ISNUMBER(SEARCH('[1]Lookup for use classification'!$C$9,C791)),ISNUMBER(SEARCH('[1]Lookup for use classification'!$D$9,C791)),ISNUMBER(SEARCH('[1]Lookup for use classification'!$E$9,C791)),ISNUMBER(SEARCH('[1]Lookup for use classification'!$F$9,C791)),ISNUMBER(SEARCH('[1]Lookup for use classification'!$G$9,C791)),ISNUMBER(SEARCH('[1]Lookup for use classification'!$H$9,C791)),ISNUMBER(SEARCH('[1]Lookup for use classification'!$I$9,C791)),ISNUMBER(SEARCH('[1]Lookup for use classification'!$J$9,C791)),ISNUMBER(SEARCH('[1]Lookup for use classification'!$K$9,C791))),'[1]Lookup for use classification'!$A$9,IF(OR(ISNUMBER(SEARCH('[1]Lookup for use classification'!$B$10,C791)),ISNUMBER(SEARCH('[1]Lookup for use classification'!$C$10,C791)),ISNUMBER(SEARCH('[1]Lookup for use classification'!$D$10,C791)),ISNUMBER(SEARCH('[1]Lookup for use classification'!$E$10,C791)),ISNUMBER(SEARCH('[1]Lookup for use classification'!$F$10,C791)),ISNUMBER(SEARCH('[1]Lookup for use classification'!$G$10,C791))),'[1]Lookup for use classification'!$A$10,IF(OR(ISNUMBER(SEARCH('[1]Lookup for use classification'!$B$11,C791)),ISNUMBER(SEARCH('[1]Lookup for use classification'!$C$11,C791))),'[1]Lookup for use classification'!$A$11,IF(OR(ISNUMBER(SEARCH('[1]Lookup for use classification'!$B$12,C791)),ISNUMBER(SEARCH('[1]Lookup for use classification'!$C$12,C791))),'[1]Lookup for use classification'!$A$12,IF(OR(ISNUMBER(SEARCH('[1]Lookup for use classification'!$B$13,C791)),ISNUMBER(SEARCH('[1]Lookup for use classification'!$C$13,C791)),ISNUMBER(SEARCH('[1]Lookup for use classification'!$D$13,C791)),,ISNUMBER(SEARCH('[1]Lookup for use classification'!$C$13,C791)),ISNUMBER(SEARCH('[1]Lookup for use classification'!$E$13,C791))),'[1]Lookup for use classification'!$A$13,IF(OR(ISNUMBER(SEARCH('[1]Lookup for use classification'!$B$14,C791)),ISNUMBER(SEARCH('[1]Lookup for use classification'!$C$14,C791))),'[1]Lookup for use classification'!$A$14,"Other"))))))))))))</f>
        <v>Accomodation Services</v>
      </c>
      <c r="E791" s="197"/>
      <c r="F791" s="176"/>
      <c r="G791" s="174"/>
    </row>
    <row r="792" spans="1:10" hidden="1">
      <c r="A792" s="187" t="s">
        <v>1263</v>
      </c>
      <c r="B792" s="167" t="s">
        <v>4456</v>
      </c>
      <c r="C792" s="192" t="s">
        <v>1243</v>
      </c>
      <c r="D792" s="6" t="str">
        <f>IF(OR(ISNUMBER(SEARCH('[1]Lookup for use classification'!$B$1,C792)),ISNUMBER(SEARCH('[1]Lookup for use classification'!$C$1,C792)),ISNUMBER(SEARCH('[1]Lookup for use classification'!$D$1,C792)),ISNUMBER(SEARCH('[1]Lookup for use classification'!$E$1,C792))),'[1]Lookup for use classification'!$A$1,IF(ISNUMBER(SEARCH('[1]Lookup for use classification'!$B$2,C792)),'[1]Lookup for use classification'!$A$2,IF(ISNUMBER(SEARCH('[1]Lookup for use classification'!$B$3,C792)),'[1]Lookup for use classification'!$A$3,IF(OR(ISNUMBER(SEARCH('[1]Lookup for use classification'!$B$4,C792)),ISNUMBER(SEARCH('[1]Lookup for use classification'!$C$4,C792)),ISNUMBER(SEARCH('[1]Lookup for use classification'!$D$4,C792)),ISNUMBER(SEARCH('[1]Lookup for use classification'!$E$4,C792))),'[1]Lookup for use classification'!$A$4,IF(OR(ISNUMBER(SEARCH('[1]Lookup for use classification'!$B$5,C792)),ISNUMBER(SEARCH('[1]Lookup for use classification'!$C$5,C792)),ISNUMBER(SEARCH('[1]Lookup for use classification'!$D$5,C792))),'[1]Lookup for use classification'!$A$5,IF(OR(ISNUMBER(SEARCH('[1]Lookup for use classification'!$B$7,C792)),ISNUMBER(SEARCH('[1]Lookup for use classification'!$C$7,C792)),ISNUMBER(SEARCH('[1]Lookup for use classification'!$D$7,C792))),'[1]Lookup for use classification'!$A$7,IF(OR(ISNUMBER(SEARCH('[1]Lookup for use classification'!$B$9,C792)),ISNUMBER(SEARCH('[1]Lookup for use classification'!$C$9,C792)),ISNUMBER(SEARCH('[1]Lookup for use classification'!$D$9,C792)),ISNUMBER(SEARCH('[1]Lookup for use classification'!$E$9,C792)),ISNUMBER(SEARCH('[1]Lookup for use classification'!$F$9,C792)),ISNUMBER(SEARCH('[1]Lookup for use classification'!$G$9,C792)),ISNUMBER(SEARCH('[1]Lookup for use classification'!$H$9,C792)),ISNUMBER(SEARCH('[1]Lookup for use classification'!$I$9,C792)),ISNUMBER(SEARCH('[1]Lookup for use classification'!$J$9,C792)),ISNUMBER(SEARCH('[1]Lookup for use classification'!$K$9,C792))),'[1]Lookup for use classification'!$A$9,IF(OR(ISNUMBER(SEARCH('[1]Lookup for use classification'!$B$10,C792)),ISNUMBER(SEARCH('[1]Lookup for use classification'!$C$10,C792)),ISNUMBER(SEARCH('[1]Lookup for use classification'!$D$10,C792)),ISNUMBER(SEARCH('[1]Lookup for use classification'!$E$10,C792)),ISNUMBER(SEARCH('[1]Lookup for use classification'!$F$10,C792)),ISNUMBER(SEARCH('[1]Lookup for use classification'!$G$10,C792))),'[1]Lookup for use classification'!$A$10,IF(OR(ISNUMBER(SEARCH('[1]Lookup for use classification'!$B$11,C792)),ISNUMBER(SEARCH('[1]Lookup for use classification'!$C$11,C792))),'[1]Lookup for use classification'!$A$11,IF(OR(ISNUMBER(SEARCH('[1]Lookup for use classification'!$B$12,C792)),ISNUMBER(SEARCH('[1]Lookup for use classification'!$C$12,C792))),'[1]Lookup for use classification'!$A$12,IF(OR(ISNUMBER(SEARCH('[1]Lookup for use classification'!$B$13,C792)),ISNUMBER(SEARCH('[1]Lookup for use classification'!$C$13,C792)),ISNUMBER(SEARCH('[1]Lookup for use classification'!$D$13,C792)),,ISNUMBER(SEARCH('[1]Lookup for use classification'!$C$13,C792)),ISNUMBER(SEARCH('[1]Lookup for use classification'!$E$13,C792))),'[1]Lookup for use classification'!$A$13,IF(OR(ISNUMBER(SEARCH('[1]Lookup for use classification'!$B$14,C792)),ISNUMBER(SEARCH('[1]Lookup for use classification'!$C$14,C792))),'[1]Lookup for use classification'!$A$14,"Other"))))))))))))</f>
        <v>Education - K - 12</v>
      </c>
      <c r="E792" s="197">
        <v>800</v>
      </c>
      <c r="F792" s="176"/>
      <c r="G792" s="174"/>
    </row>
    <row r="793" spans="1:10" hidden="1">
      <c r="A793" s="187" t="s">
        <v>1263</v>
      </c>
      <c r="B793" s="167" t="s">
        <v>4456</v>
      </c>
      <c r="C793" s="192" t="s">
        <v>296</v>
      </c>
      <c r="D793" s="6" t="str">
        <f>IF(OR(ISNUMBER(SEARCH('[1]Lookup for use classification'!$B$1,C793)),ISNUMBER(SEARCH('[1]Lookup for use classification'!$C$1,C793)),ISNUMBER(SEARCH('[1]Lookup for use classification'!$D$1,C793)),ISNUMBER(SEARCH('[1]Lookup for use classification'!$E$1,C793))),'[1]Lookup for use classification'!$A$1,IF(ISNUMBER(SEARCH('[1]Lookup for use classification'!$B$2,C793)),'[1]Lookup for use classification'!$A$2,IF(ISNUMBER(SEARCH('[1]Lookup for use classification'!$B$3,C793)),'[1]Lookup for use classification'!$A$3,IF(OR(ISNUMBER(SEARCH('[1]Lookup for use classification'!$B$4,C793)),ISNUMBER(SEARCH('[1]Lookup for use classification'!$C$4,C793)),ISNUMBER(SEARCH('[1]Lookup for use classification'!$D$4,C793)),ISNUMBER(SEARCH('[1]Lookup for use classification'!$E$4,C793))),'[1]Lookup for use classification'!$A$4,IF(OR(ISNUMBER(SEARCH('[1]Lookup for use classification'!$B$5,C793)),ISNUMBER(SEARCH('[1]Lookup for use classification'!$C$5,C793)),ISNUMBER(SEARCH('[1]Lookup for use classification'!$D$5,C793))),'[1]Lookup for use classification'!$A$5,IF(OR(ISNUMBER(SEARCH('[1]Lookup for use classification'!$B$7,C793)),ISNUMBER(SEARCH('[1]Lookup for use classification'!$C$7,C793)),ISNUMBER(SEARCH('[1]Lookup for use classification'!$D$7,C793))),'[1]Lookup for use classification'!$A$7,IF(OR(ISNUMBER(SEARCH('[1]Lookup for use classification'!$B$9,C793)),ISNUMBER(SEARCH('[1]Lookup for use classification'!$C$9,C793)),ISNUMBER(SEARCH('[1]Lookup for use classification'!$D$9,C793)),ISNUMBER(SEARCH('[1]Lookup for use classification'!$E$9,C793)),ISNUMBER(SEARCH('[1]Lookup for use classification'!$F$9,C793)),ISNUMBER(SEARCH('[1]Lookup for use classification'!$G$9,C793)),ISNUMBER(SEARCH('[1]Lookup for use classification'!$H$9,C793)),ISNUMBER(SEARCH('[1]Lookup for use classification'!$I$9,C793)),ISNUMBER(SEARCH('[1]Lookup for use classification'!$J$9,C793)),ISNUMBER(SEARCH('[1]Lookup for use classification'!$K$9,C793))),'[1]Lookup for use classification'!$A$9,IF(OR(ISNUMBER(SEARCH('[1]Lookup for use classification'!$B$10,C793)),ISNUMBER(SEARCH('[1]Lookup for use classification'!$C$10,C793)),ISNUMBER(SEARCH('[1]Lookup for use classification'!$D$10,C793)),ISNUMBER(SEARCH('[1]Lookup for use classification'!$E$10,C793)),ISNUMBER(SEARCH('[1]Lookup for use classification'!$F$10,C793)),ISNUMBER(SEARCH('[1]Lookup for use classification'!$G$10,C793))),'[1]Lookup for use classification'!$A$10,IF(OR(ISNUMBER(SEARCH('[1]Lookup for use classification'!$B$11,C793)),ISNUMBER(SEARCH('[1]Lookup for use classification'!$C$11,C793))),'[1]Lookup for use classification'!$A$11,IF(OR(ISNUMBER(SEARCH('[1]Lookup for use classification'!$B$12,C793)),ISNUMBER(SEARCH('[1]Lookup for use classification'!$C$12,C793))),'[1]Lookup for use classification'!$A$12,IF(OR(ISNUMBER(SEARCH('[1]Lookup for use classification'!$B$13,C793)),ISNUMBER(SEARCH('[1]Lookup for use classification'!$C$13,C793)),ISNUMBER(SEARCH('[1]Lookup for use classification'!$D$13,C793)),,ISNUMBER(SEARCH('[1]Lookup for use classification'!$C$13,C793)),ISNUMBER(SEARCH('[1]Lookup for use classification'!$E$13,C793))),'[1]Lookup for use classification'!$A$13,IF(OR(ISNUMBER(SEARCH('[1]Lookup for use classification'!$B$14,C793)),ISNUMBER(SEARCH('[1]Lookup for use classification'!$C$14,C793))),'[1]Lookup for use classification'!$A$14,"Other"))))))))))))</f>
        <v>Education - K - 12</v>
      </c>
      <c r="E793" s="197">
        <v>1440</v>
      </c>
      <c r="F793" s="176"/>
      <c r="G793" s="174"/>
    </row>
    <row r="794" spans="1:10" hidden="1">
      <c r="A794" s="193" t="s">
        <v>1263</v>
      </c>
      <c r="B794" s="8" t="str">
        <f>IF(ISNA(VLOOKUP(CONCATENATE(A794,C794),ARIS!$A$1:$A$959,1,FALSE)),"","ARIS")</f>
        <v>ARIS</v>
      </c>
      <c r="C794" s="162" t="s">
        <v>3377</v>
      </c>
      <c r="D794" s="165" t="s">
        <v>3335</v>
      </c>
      <c r="E794" s="163">
        <v>21270</v>
      </c>
      <c r="F794" s="163"/>
      <c r="G794" s="163"/>
      <c r="H794" s="164">
        <v>20550.312408759128</v>
      </c>
      <c r="I794" s="164"/>
      <c r="J794" s="165">
        <v>5969.0537209999993</v>
      </c>
    </row>
    <row r="795" spans="1:10" hidden="1">
      <c r="A795" s="193" t="s">
        <v>1263</v>
      </c>
      <c r="B795" s="8" t="str">
        <f>IF(ISNA(VLOOKUP(CONCATENATE(A795,C795),EUS!$B$2:$B$1939,1,FALSE)),"","End Use Study")</f>
        <v>End Use Study</v>
      </c>
      <c r="C795" s="162" t="s">
        <v>1252</v>
      </c>
      <c r="D795" s="165" t="s">
        <v>3232</v>
      </c>
      <c r="E795" s="163">
        <v>2400</v>
      </c>
      <c r="F795" s="163"/>
      <c r="G795" s="163"/>
      <c r="H795" s="164">
        <v>660</v>
      </c>
      <c r="I795" s="164"/>
      <c r="J795" s="189"/>
    </row>
    <row r="796" spans="1:10" hidden="1">
      <c r="A796" s="193" t="s">
        <v>1263</v>
      </c>
      <c r="B796" s="8" t="str">
        <f>IF(ISNA(VLOOKUP(CONCATENATE(A796,C796),EUS!$B$2:$B$1939,1,FALSE)),"","End Use Study")</f>
        <v>End Use Study</v>
      </c>
      <c r="C796" s="162" t="s">
        <v>1256</v>
      </c>
      <c r="D796" s="165" t="s">
        <v>377</v>
      </c>
      <c r="E796" s="163">
        <v>1200</v>
      </c>
      <c r="F796" s="163"/>
      <c r="G796" s="163"/>
      <c r="H796" s="164">
        <v>550</v>
      </c>
      <c r="I796" s="164"/>
      <c r="J796" s="189"/>
    </row>
    <row r="797" spans="1:10" hidden="1">
      <c r="A797" s="188" t="s">
        <v>1263</v>
      </c>
      <c r="B797" s="8" t="str">
        <f>IF(ISNA(VLOOKUP(CONCATENATE(A797,C797),EUS!$B$2:$B$1939,1,FALSE)),"","End Use Study")</f>
        <v>End Use Study</v>
      </c>
      <c r="C797" s="162" t="s">
        <v>1261</v>
      </c>
      <c r="D797" s="165" t="s">
        <v>377</v>
      </c>
      <c r="E797" s="163">
        <v>2500</v>
      </c>
      <c r="F797" s="163"/>
      <c r="G797" s="163"/>
      <c r="H797" s="164">
        <v>660</v>
      </c>
      <c r="I797" s="164"/>
      <c r="J797" s="189">
        <v>1500</v>
      </c>
    </row>
    <row r="798" spans="1:10" hidden="1">
      <c r="A798" s="187" t="s">
        <v>1263</v>
      </c>
      <c r="B798" s="167" t="s">
        <v>4456</v>
      </c>
      <c r="C798" s="174" t="s">
        <v>377</v>
      </c>
      <c r="D798" s="6" t="str">
        <f>IF(OR(ISNUMBER(SEARCH('[1]Lookup for use classification'!$B$1,C798)),ISNUMBER(SEARCH('[1]Lookup for use classification'!$C$1,C798)),ISNUMBER(SEARCH('[1]Lookup for use classification'!$D$1,C798)),ISNUMBER(SEARCH('[1]Lookup for use classification'!$E$1,C798))),'[1]Lookup for use classification'!$A$1,IF(ISNUMBER(SEARCH('[1]Lookup for use classification'!$B$2,C798)),'[1]Lookup for use classification'!$A$2,IF(ISNUMBER(SEARCH('[1]Lookup for use classification'!$B$3,C798)),'[1]Lookup for use classification'!$A$3,IF(OR(ISNUMBER(SEARCH('[1]Lookup for use classification'!$B$4,C798)),ISNUMBER(SEARCH('[1]Lookup for use classification'!$C$4,C798)),ISNUMBER(SEARCH('[1]Lookup for use classification'!$D$4,C798)),ISNUMBER(SEARCH('[1]Lookup for use classification'!$E$4,C798))),'[1]Lookup for use classification'!$A$4,IF(OR(ISNUMBER(SEARCH('[1]Lookup for use classification'!$B$5,C798)),ISNUMBER(SEARCH('[1]Lookup for use classification'!$C$5,C798)),ISNUMBER(SEARCH('[1]Lookup for use classification'!$D$5,C798))),'[1]Lookup for use classification'!$A$5,IF(OR(ISNUMBER(SEARCH('[1]Lookup for use classification'!$B$7,C798)),ISNUMBER(SEARCH('[1]Lookup for use classification'!$C$7,C798)),ISNUMBER(SEARCH('[1]Lookup for use classification'!$D$7,C798))),'[1]Lookup for use classification'!$A$7,IF(OR(ISNUMBER(SEARCH('[1]Lookup for use classification'!$B$9,C798)),ISNUMBER(SEARCH('[1]Lookup for use classification'!$C$9,C798)),ISNUMBER(SEARCH('[1]Lookup for use classification'!$D$9,C798)),ISNUMBER(SEARCH('[1]Lookup for use classification'!$E$9,C798)),ISNUMBER(SEARCH('[1]Lookup for use classification'!$F$9,C798)),ISNUMBER(SEARCH('[1]Lookup for use classification'!$G$9,C798)),ISNUMBER(SEARCH('[1]Lookup for use classification'!$H$9,C798)),ISNUMBER(SEARCH('[1]Lookup for use classification'!$I$9,C798)),ISNUMBER(SEARCH('[1]Lookup for use classification'!$J$9,C798)),ISNUMBER(SEARCH('[1]Lookup for use classification'!$K$9,C798))),'[1]Lookup for use classification'!$A$9,IF(OR(ISNUMBER(SEARCH('[1]Lookup for use classification'!$B$10,C798)),ISNUMBER(SEARCH('[1]Lookup for use classification'!$C$10,C798)),ISNUMBER(SEARCH('[1]Lookup for use classification'!$D$10,C798)),ISNUMBER(SEARCH('[1]Lookup for use classification'!$E$10,C798)),ISNUMBER(SEARCH('[1]Lookup for use classification'!$F$10,C798)),ISNUMBER(SEARCH('[1]Lookup for use classification'!$G$10,C798))),'[1]Lookup for use classification'!$A$10,IF(OR(ISNUMBER(SEARCH('[1]Lookup for use classification'!$B$11,C798)),ISNUMBER(SEARCH('[1]Lookup for use classification'!$C$11,C798))),'[1]Lookup for use classification'!$A$11,IF(OR(ISNUMBER(SEARCH('[1]Lookup for use classification'!$B$12,C798)),ISNUMBER(SEARCH('[1]Lookup for use classification'!$C$12,C798))),'[1]Lookup for use classification'!$A$12,IF(OR(ISNUMBER(SEARCH('[1]Lookup for use classification'!$B$13,C798)),ISNUMBER(SEARCH('[1]Lookup for use classification'!$C$13,C798)),ISNUMBER(SEARCH('[1]Lookup for use classification'!$D$13,C798)),,ISNUMBER(SEARCH('[1]Lookup for use classification'!$C$13,C798)),ISNUMBER(SEARCH('[1]Lookup for use classification'!$E$13,C798))),'[1]Lookup for use classification'!$A$13,IF(OR(ISNUMBER(SEARCH('[1]Lookup for use classification'!$B$14,C798)),ISNUMBER(SEARCH('[1]Lookup for use classification'!$C$14,C798))),'[1]Lookup for use classification'!$A$14,"Other"))))))))))))</f>
        <v>Office</v>
      </c>
      <c r="E798" s="175"/>
      <c r="F798" s="174"/>
      <c r="G798" s="174"/>
    </row>
    <row r="799" spans="1:10" hidden="1">
      <c r="A799" s="187" t="s">
        <v>1263</v>
      </c>
      <c r="B799" s="167" t="s">
        <v>4456</v>
      </c>
      <c r="C799" s="192" t="s">
        <v>1258</v>
      </c>
      <c r="D799" s="6" t="str">
        <f>IF(OR(ISNUMBER(SEARCH('[1]Lookup for use classification'!$B$1,C799)),ISNUMBER(SEARCH('[1]Lookup for use classification'!$C$1,C799)),ISNUMBER(SEARCH('[1]Lookup for use classification'!$D$1,C799)),ISNUMBER(SEARCH('[1]Lookup for use classification'!$E$1,C799))),'[1]Lookup for use classification'!$A$1,IF(ISNUMBER(SEARCH('[1]Lookup for use classification'!$B$2,C799)),'[1]Lookup for use classification'!$A$2,IF(ISNUMBER(SEARCH('[1]Lookup for use classification'!$B$3,C799)),'[1]Lookup for use classification'!$A$3,IF(OR(ISNUMBER(SEARCH('[1]Lookup for use classification'!$B$4,C799)),ISNUMBER(SEARCH('[1]Lookup for use classification'!$C$4,C799)),ISNUMBER(SEARCH('[1]Lookup for use classification'!$D$4,C799)),ISNUMBER(SEARCH('[1]Lookup for use classification'!$E$4,C799))),'[1]Lookup for use classification'!$A$4,IF(OR(ISNUMBER(SEARCH('[1]Lookup for use classification'!$B$5,C799)),ISNUMBER(SEARCH('[1]Lookup for use classification'!$C$5,C799)),ISNUMBER(SEARCH('[1]Lookup for use classification'!$D$5,C799))),'[1]Lookup for use classification'!$A$5,IF(OR(ISNUMBER(SEARCH('[1]Lookup for use classification'!$B$7,C799)),ISNUMBER(SEARCH('[1]Lookup for use classification'!$C$7,C799)),ISNUMBER(SEARCH('[1]Lookup for use classification'!$D$7,C799))),'[1]Lookup for use classification'!$A$7,IF(OR(ISNUMBER(SEARCH('[1]Lookup for use classification'!$B$9,C799)),ISNUMBER(SEARCH('[1]Lookup for use classification'!$C$9,C799)),ISNUMBER(SEARCH('[1]Lookup for use classification'!$D$9,C799)),ISNUMBER(SEARCH('[1]Lookup for use classification'!$E$9,C799)),ISNUMBER(SEARCH('[1]Lookup for use classification'!$F$9,C799)),ISNUMBER(SEARCH('[1]Lookup for use classification'!$G$9,C799)),ISNUMBER(SEARCH('[1]Lookup for use classification'!$H$9,C799)),ISNUMBER(SEARCH('[1]Lookup for use classification'!$I$9,C799)),ISNUMBER(SEARCH('[1]Lookup for use classification'!$J$9,C799)),ISNUMBER(SEARCH('[1]Lookup for use classification'!$K$9,C799))),'[1]Lookup for use classification'!$A$9,IF(OR(ISNUMBER(SEARCH('[1]Lookup for use classification'!$B$10,C799)),ISNUMBER(SEARCH('[1]Lookup for use classification'!$C$10,C799)),ISNUMBER(SEARCH('[1]Lookup for use classification'!$D$10,C799)),ISNUMBER(SEARCH('[1]Lookup for use classification'!$E$10,C799)),ISNUMBER(SEARCH('[1]Lookup for use classification'!$F$10,C799)),ISNUMBER(SEARCH('[1]Lookup for use classification'!$G$10,C799))),'[1]Lookup for use classification'!$A$10,IF(OR(ISNUMBER(SEARCH('[1]Lookup for use classification'!$B$11,C799)),ISNUMBER(SEARCH('[1]Lookup for use classification'!$C$11,C799))),'[1]Lookup for use classification'!$A$11,IF(OR(ISNUMBER(SEARCH('[1]Lookup for use classification'!$B$12,C799)),ISNUMBER(SEARCH('[1]Lookup for use classification'!$C$12,C799))),'[1]Lookup for use classification'!$A$12,IF(OR(ISNUMBER(SEARCH('[1]Lookup for use classification'!$B$13,C799)),ISNUMBER(SEARCH('[1]Lookup for use classification'!$C$13,C799)),ISNUMBER(SEARCH('[1]Lookup for use classification'!$D$13,C799)),,ISNUMBER(SEARCH('[1]Lookup for use classification'!$C$13,C799)),ISNUMBER(SEARCH('[1]Lookup for use classification'!$E$13,C799))),'[1]Lookup for use classification'!$A$13,IF(OR(ISNUMBER(SEARCH('[1]Lookup for use classification'!$B$14,C799)),ISNUMBER(SEARCH('[1]Lookup for use classification'!$C$14,C799))),'[1]Lookup for use classification'!$A$14,"Other"))))))))))))</f>
        <v>Office</v>
      </c>
      <c r="E799" s="197"/>
      <c r="F799" s="176"/>
      <c r="G799" s="174"/>
    </row>
    <row r="800" spans="1:10" hidden="1">
      <c r="A800" s="187" t="s">
        <v>1263</v>
      </c>
      <c r="B800" s="167" t="s">
        <v>4456</v>
      </c>
      <c r="C800" s="192" t="s">
        <v>1256</v>
      </c>
      <c r="D800" s="6" t="str">
        <f>IF(OR(ISNUMBER(SEARCH('[1]Lookup for use classification'!$B$1,C800)),ISNUMBER(SEARCH('[1]Lookup for use classification'!$C$1,C800)),ISNUMBER(SEARCH('[1]Lookup for use classification'!$D$1,C800)),ISNUMBER(SEARCH('[1]Lookup for use classification'!$E$1,C800))),'[1]Lookup for use classification'!$A$1,IF(ISNUMBER(SEARCH('[1]Lookup for use classification'!$B$2,C800)),'[1]Lookup for use classification'!$A$2,IF(ISNUMBER(SEARCH('[1]Lookup for use classification'!$B$3,C800)),'[1]Lookup for use classification'!$A$3,IF(OR(ISNUMBER(SEARCH('[1]Lookup for use classification'!$B$4,C800)),ISNUMBER(SEARCH('[1]Lookup for use classification'!$C$4,C800)),ISNUMBER(SEARCH('[1]Lookup for use classification'!$D$4,C800)),ISNUMBER(SEARCH('[1]Lookup for use classification'!$E$4,C800))),'[1]Lookup for use classification'!$A$4,IF(OR(ISNUMBER(SEARCH('[1]Lookup for use classification'!$B$5,C800)),ISNUMBER(SEARCH('[1]Lookup for use classification'!$C$5,C800)),ISNUMBER(SEARCH('[1]Lookup for use classification'!$D$5,C800))),'[1]Lookup for use classification'!$A$5,IF(OR(ISNUMBER(SEARCH('[1]Lookup for use classification'!$B$7,C800)),ISNUMBER(SEARCH('[1]Lookup for use classification'!$C$7,C800)),ISNUMBER(SEARCH('[1]Lookup for use classification'!$D$7,C800))),'[1]Lookup for use classification'!$A$7,IF(OR(ISNUMBER(SEARCH('[1]Lookup for use classification'!$B$9,C800)),ISNUMBER(SEARCH('[1]Lookup for use classification'!$C$9,C800)),ISNUMBER(SEARCH('[1]Lookup for use classification'!$D$9,C800)),ISNUMBER(SEARCH('[1]Lookup for use classification'!$E$9,C800)),ISNUMBER(SEARCH('[1]Lookup for use classification'!$F$9,C800)),ISNUMBER(SEARCH('[1]Lookup for use classification'!$G$9,C800)),ISNUMBER(SEARCH('[1]Lookup for use classification'!$H$9,C800)),ISNUMBER(SEARCH('[1]Lookup for use classification'!$I$9,C800)),ISNUMBER(SEARCH('[1]Lookup for use classification'!$J$9,C800)),ISNUMBER(SEARCH('[1]Lookup for use classification'!$K$9,C800))),'[1]Lookup for use classification'!$A$9,IF(OR(ISNUMBER(SEARCH('[1]Lookup for use classification'!$B$10,C800)),ISNUMBER(SEARCH('[1]Lookup for use classification'!$C$10,C800)),ISNUMBER(SEARCH('[1]Lookup for use classification'!$D$10,C800)),ISNUMBER(SEARCH('[1]Lookup for use classification'!$E$10,C800)),ISNUMBER(SEARCH('[1]Lookup for use classification'!$F$10,C800)),ISNUMBER(SEARCH('[1]Lookup for use classification'!$G$10,C800))),'[1]Lookup for use classification'!$A$10,IF(OR(ISNUMBER(SEARCH('[1]Lookup for use classification'!$B$11,C800)),ISNUMBER(SEARCH('[1]Lookup for use classification'!$C$11,C800))),'[1]Lookup for use classification'!$A$11,IF(OR(ISNUMBER(SEARCH('[1]Lookup for use classification'!$B$12,C800)),ISNUMBER(SEARCH('[1]Lookup for use classification'!$C$12,C800))),'[1]Lookup for use classification'!$A$12,IF(OR(ISNUMBER(SEARCH('[1]Lookup for use classification'!$B$13,C800)),ISNUMBER(SEARCH('[1]Lookup for use classification'!$C$13,C800)),ISNUMBER(SEARCH('[1]Lookup for use classification'!$D$13,C800)),,ISNUMBER(SEARCH('[1]Lookup for use classification'!$C$13,C800)),ISNUMBER(SEARCH('[1]Lookup for use classification'!$E$13,C800))),'[1]Lookup for use classification'!$A$13,IF(OR(ISNUMBER(SEARCH('[1]Lookup for use classification'!$B$14,C800)),ISNUMBER(SEARCH('[1]Lookup for use classification'!$C$14,C800))),'[1]Lookup for use classification'!$A$14,"Other"))))))))))))</f>
        <v>Other</v>
      </c>
      <c r="E800" s="197">
        <v>1200</v>
      </c>
      <c r="F800" s="176"/>
      <c r="G800" s="174"/>
    </row>
    <row r="801" spans="1:7" hidden="1">
      <c r="A801" s="187" t="s">
        <v>1263</v>
      </c>
      <c r="B801" s="167" t="s">
        <v>4456</v>
      </c>
      <c r="C801" s="192" t="s">
        <v>1257</v>
      </c>
      <c r="D801" s="6" t="str">
        <f>IF(OR(ISNUMBER(SEARCH('[1]Lookup for use classification'!$B$1,C801)),ISNUMBER(SEARCH('[1]Lookup for use classification'!$C$1,C801)),ISNUMBER(SEARCH('[1]Lookup for use classification'!$D$1,C801)),ISNUMBER(SEARCH('[1]Lookup for use classification'!$E$1,C801))),'[1]Lookup for use classification'!$A$1,IF(ISNUMBER(SEARCH('[1]Lookup for use classification'!$B$2,C801)),'[1]Lookup for use classification'!$A$2,IF(ISNUMBER(SEARCH('[1]Lookup for use classification'!$B$3,C801)),'[1]Lookup for use classification'!$A$3,IF(OR(ISNUMBER(SEARCH('[1]Lookup for use classification'!$B$4,C801)),ISNUMBER(SEARCH('[1]Lookup for use classification'!$C$4,C801)),ISNUMBER(SEARCH('[1]Lookup for use classification'!$D$4,C801)),ISNUMBER(SEARCH('[1]Lookup for use classification'!$E$4,C801))),'[1]Lookup for use classification'!$A$4,IF(OR(ISNUMBER(SEARCH('[1]Lookup for use classification'!$B$5,C801)),ISNUMBER(SEARCH('[1]Lookup for use classification'!$C$5,C801)),ISNUMBER(SEARCH('[1]Lookup for use classification'!$D$5,C801))),'[1]Lookup for use classification'!$A$5,IF(OR(ISNUMBER(SEARCH('[1]Lookup for use classification'!$B$7,C801)),ISNUMBER(SEARCH('[1]Lookup for use classification'!$C$7,C801)),ISNUMBER(SEARCH('[1]Lookup for use classification'!$D$7,C801))),'[1]Lookup for use classification'!$A$7,IF(OR(ISNUMBER(SEARCH('[1]Lookup for use classification'!$B$9,C801)),ISNUMBER(SEARCH('[1]Lookup for use classification'!$C$9,C801)),ISNUMBER(SEARCH('[1]Lookup for use classification'!$D$9,C801)),ISNUMBER(SEARCH('[1]Lookup for use classification'!$E$9,C801)),ISNUMBER(SEARCH('[1]Lookup for use classification'!$F$9,C801)),ISNUMBER(SEARCH('[1]Lookup for use classification'!$G$9,C801)),ISNUMBER(SEARCH('[1]Lookup for use classification'!$H$9,C801)),ISNUMBER(SEARCH('[1]Lookup for use classification'!$I$9,C801)),ISNUMBER(SEARCH('[1]Lookup for use classification'!$J$9,C801)),ISNUMBER(SEARCH('[1]Lookup for use classification'!$K$9,C801))),'[1]Lookup for use classification'!$A$9,IF(OR(ISNUMBER(SEARCH('[1]Lookup for use classification'!$B$10,C801)),ISNUMBER(SEARCH('[1]Lookup for use classification'!$C$10,C801)),ISNUMBER(SEARCH('[1]Lookup for use classification'!$D$10,C801)),ISNUMBER(SEARCH('[1]Lookup for use classification'!$E$10,C801)),ISNUMBER(SEARCH('[1]Lookup for use classification'!$F$10,C801)),ISNUMBER(SEARCH('[1]Lookup for use classification'!$G$10,C801))),'[1]Lookup for use classification'!$A$10,IF(OR(ISNUMBER(SEARCH('[1]Lookup for use classification'!$B$11,C801)),ISNUMBER(SEARCH('[1]Lookup for use classification'!$C$11,C801))),'[1]Lookup for use classification'!$A$11,IF(OR(ISNUMBER(SEARCH('[1]Lookup for use classification'!$B$12,C801)),ISNUMBER(SEARCH('[1]Lookup for use classification'!$C$12,C801))),'[1]Lookup for use classification'!$A$12,IF(OR(ISNUMBER(SEARCH('[1]Lookup for use classification'!$B$13,C801)),ISNUMBER(SEARCH('[1]Lookup for use classification'!$C$13,C801)),ISNUMBER(SEARCH('[1]Lookup for use classification'!$D$13,C801)),,ISNUMBER(SEARCH('[1]Lookup for use classification'!$C$13,C801)),ISNUMBER(SEARCH('[1]Lookup for use classification'!$E$13,C801))),'[1]Lookup for use classification'!$A$13,IF(OR(ISNUMBER(SEARCH('[1]Lookup for use classification'!$B$14,C801)),ISNUMBER(SEARCH('[1]Lookup for use classification'!$C$14,C801))),'[1]Lookup for use classification'!$A$14,"Other"))))))))))))</f>
        <v>Other</v>
      </c>
      <c r="E801" s="197">
        <v>2500</v>
      </c>
      <c r="F801" s="176"/>
      <c r="G801" s="174"/>
    </row>
    <row r="802" spans="1:7" hidden="1">
      <c r="A802" s="187" t="s">
        <v>1263</v>
      </c>
      <c r="B802" s="167" t="s">
        <v>4456</v>
      </c>
      <c r="C802" s="192" t="s">
        <v>1261</v>
      </c>
      <c r="D802" s="6" t="str">
        <f>IF(OR(ISNUMBER(SEARCH('[1]Lookup for use classification'!$B$1,C802)),ISNUMBER(SEARCH('[1]Lookup for use classification'!$C$1,C802)),ISNUMBER(SEARCH('[1]Lookup for use classification'!$D$1,C802)),ISNUMBER(SEARCH('[1]Lookup for use classification'!$E$1,C802))),'[1]Lookup for use classification'!$A$1,IF(ISNUMBER(SEARCH('[1]Lookup for use classification'!$B$2,C802)),'[1]Lookup for use classification'!$A$2,IF(ISNUMBER(SEARCH('[1]Lookup for use classification'!$B$3,C802)),'[1]Lookup for use classification'!$A$3,IF(OR(ISNUMBER(SEARCH('[1]Lookup for use classification'!$B$4,C802)),ISNUMBER(SEARCH('[1]Lookup for use classification'!$C$4,C802)),ISNUMBER(SEARCH('[1]Lookup for use classification'!$D$4,C802)),ISNUMBER(SEARCH('[1]Lookup for use classification'!$E$4,C802))),'[1]Lookup for use classification'!$A$4,IF(OR(ISNUMBER(SEARCH('[1]Lookup for use classification'!$B$5,C802)),ISNUMBER(SEARCH('[1]Lookup for use classification'!$C$5,C802)),ISNUMBER(SEARCH('[1]Lookup for use classification'!$D$5,C802))),'[1]Lookup for use classification'!$A$5,IF(OR(ISNUMBER(SEARCH('[1]Lookup for use classification'!$B$7,C802)),ISNUMBER(SEARCH('[1]Lookup for use classification'!$C$7,C802)),ISNUMBER(SEARCH('[1]Lookup for use classification'!$D$7,C802))),'[1]Lookup for use classification'!$A$7,IF(OR(ISNUMBER(SEARCH('[1]Lookup for use classification'!$B$9,C802)),ISNUMBER(SEARCH('[1]Lookup for use classification'!$C$9,C802)),ISNUMBER(SEARCH('[1]Lookup for use classification'!$D$9,C802)),ISNUMBER(SEARCH('[1]Lookup for use classification'!$E$9,C802)),ISNUMBER(SEARCH('[1]Lookup for use classification'!$F$9,C802)),ISNUMBER(SEARCH('[1]Lookup for use classification'!$G$9,C802)),ISNUMBER(SEARCH('[1]Lookup for use classification'!$H$9,C802)),ISNUMBER(SEARCH('[1]Lookup for use classification'!$I$9,C802)),ISNUMBER(SEARCH('[1]Lookup for use classification'!$J$9,C802)),ISNUMBER(SEARCH('[1]Lookup for use classification'!$K$9,C802))),'[1]Lookup for use classification'!$A$9,IF(OR(ISNUMBER(SEARCH('[1]Lookup for use classification'!$B$10,C802)),ISNUMBER(SEARCH('[1]Lookup for use classification'!$C$10,C802)),ISNUMBER(SEARCH('[1]Lookup for use classification'!$D$10,C802)),ISNUMBER(SEARCH('[1]Lookup for use classification'!$E$10,C802)),ISNUMBER(SEARCH('[1]Lookup for use classification'!$F$10,C802)),ISNUMBER(SEARCH('[1]Lookup for use classification'!$G$10,C802))),'[1]Lookup for use classification'!$A$10,IF(OR(ISNUMBER(SEARCH('[1]Lookup for use classification'!$B$11,C802)),ISNUMBER(SEARCH('[1]Lookup for use classification'!$C$11,C802))),'[1]Lookup for use classification'!$A$11,IF(OR(ISNUMBER(SEARCH('[1]Lookup for use classification'!$B$12,C802)),ISNUMBER(SEARCH('[1]Lookup for use classification'!$C$12,C802))),'[1]Lookup for use classification'!$A$12,IF(OR(ISNUMBER(SEARCH('[1]Lookup for use classification'!$B$13,C802)),ISNUMBER(SEARCH('[1]Lookup for use classification'!$C$13,C802)),ISNUMBER(SEARCH('[1]Lookup for use classification'!$D$13,C802)),,ISNUMBER(SEARCH('[1]Lookup for use classification'!$C$13,C802)),ISNUMBER(SEARCH('[1]Lookup for use classification'!$E$13,C802))),'[1]Lookup for use classification'!$A$13,IF(OR(ISNUMBER(SEARCH('[1]Lookup for use classification'!$B$14,C802)),ISNUMBER(SEARCH('[1]Lookup for use classification'!$C$14,C802))),'[1]Lookup for use classification'!$A$14,"Other"))))))))))))</f>
        <v>Other</v>
      </c>
      <c r="E802" s="197">
        <v>2500</v>
      </c>
      <c r="F802" s="176"/>
      <c r="G802" s="174"/>
    </row>
    <row r="803" spans="1:7" hidden="1">
      <c r="A803" s="187" t="s">
        <v>1263</v>
      </c>
      <c r="B803" s="167" t="s">
        <v>4456</v>
      </c>
      <c r="C803" s="192" t="s">
        <v>632</v>
      </c>
      <c r="D803" s="6" t="str">
        <f>IF(OR(ISNUMBER(SEARCH('[1]Lookup for use classification'!$B$1,C803)),ISNUMBER(SEARCH('[1]Lookup for use classification'!$C$1,C803)),ISNUMBER(SEARCH('[1]Lookup for use classification'!$D$1,C803)),ISNUMBER(SEARCH('[1]Lookup for use classification'!$E$1,C803))),'[1]Lookup for use classification'!$A$1,IF(ISNUMBER(SEARCH('[1]Lookup for use classification'!$B$2,C803)),'[1]Lookup for use classification'!$A$2,IF(ISNUMBER(SEARCH('[1]Lookup for use classification'!$B$3,C803)),'[1]Lookup for use classification'!$A$3,IF(OR(ISNUMBER(SEARCH('[1]Lookup for use classification'!$B$4,C803)),ISNUMBER(SEARCH('[1]Lookup for use classification'!$C$4,C803)),ISNUMBER(SEARCH('[1]Lookup for use classification'!$D$4,C803)),ISNUMBER(SEARCH('[1]Lookup for use classification'!$E$4,C803))),'[1]Lookup for use classification'!$A$4,IF(OR(ISNUMBER(SEARCH('[1]Lookup for use classification'!$B$5,C803)),ISNUMBER(SEARCH('[1]Lookup for use classification'!$C$5,C803)),ISNUMBER(SEARCH('[1]Lookup for use classification'!$D$5,C803))),'[1]Lookup for use classification'!$A$5,IF(OR(ISNUMBER(SEARCH('[1]Lookup for use classification'!$B$7,C803)),ISNUMBER(SEARCH('[1]Lookup for use classification'!$C$7,C803)),ISNUMBER(SEARCH('[1]Lookup for use classification'!$D$7,C803))),'[1]Lookup for use classification'!$A$7,IF(OR(ISNUMBER(SEARCH('[1]Lookup for use classification'!$B$9,C803)),ISNUMBER(SEARCH('[1]Lookup for use classification'!$C$9,C803)),ISNUMBER(SEARCH('[1]Lookup for use classification'!$D$9,C803)),ISNUMBER(SEARCH('[1]Lookup for use classification'!$E$9,C803)),ISNUMBER(SEARCH('[1]Lookup for use classification'!$F$9,C803)),ISNUMBER(SEARCH('[1]Lookup for use classification'!$G$9,C803)),ISNUMBER(SEARCH('[1]Lookup for use classification'!$H$9,C803)),ISNUMBER(SEARCH('[1]Lookup for use classification'!$I$9,C803)),ISNUMBER(SEARCH('[1]Lookup for use classification'!$J$9,C803)),ISNUMBER(SEARCH('[1]Lookup for use classification'!$K$9,C803))),'[1]Lookup for use classification'!$A$9,IF(OR(ISNUMBER(SEARCH('[1]Lookup for use classification'!$B$10,C803)),ISNUMBER(SEARCH('[1]Lookup for use classification'!$C$10,C803)),ISNUMBER(SEARCH('[1]Lookup for use classification'!$D$10,C803)),ISNUMBER(SEARCH('[1]Lookup for use classification'!$E$10,C803)),ISNUMBER(SEARCH('[1]Lookup for use classification'!$F$10,C803)),ISNUMBER(SEARCH('[1]Lookup for use classification'!$G$10,C803))),'[1]Lookup for use classification'!$A$10,IF(OR(ISNUMBER(SEARCH('[1]Lookup for use classification'!$B$11,C803)),ISNUMBER(SEARCH('[1]Lookup for use classification'!$C$11,C803))),'[1]Lookup for use classification'!$A$11,IF(OR(ISNUMBER(SEARCH('[1]Lookup for use classification'!$B$12,C803)),ISNUMBER(SEARCH('[1]Lookup for use classification'!$C$12,C803))),'[1]Lookup for use classification'!$A$12,IF(OR(ISNUMBER(SEARCH('[1]Lookup for use classification'!$B$13,C803)),ISNUMBER(SEARCH('[1]Lookup for use classification'!$C$13,C803)),ISNUMBER(SEARCH('[1]Lookup for use classification'!$D$13,C803)),,ISNUMBER(SEARCH('[1]Lookup for use classification'!$C$13,C803)),ISNUMBER(SEARCH('[1]Lookup for use classification'!$E$13,C803))),'[1]Lookup for use classification'!$A$13,IF(OR(ISNUMBER(SEARCH('[1]Lookup for use classification'!$B$14,C803)),ISNUMBER(SEARCH('[1]Lookup for use classification'!$C$14,C803))),'[1]Lookup for use classification'!$A$14,"Other"))))))))))))</f>
        <v>Other</v>
      </c>
      <c r="E803" s="197">
        <v>12000</v>
      </c>
      <c r="F803" s="176"/>
      <c r="G803" s="174"/>
    </row>
    <row r="804" spans="1:7" hidden="1">
      <c r="A804" s="187" t="s">
        <v>1263</v>
      </c>
      <c r="B804" s="167" t="s">
        <v>4456</v>
      </c>
      <c r="C804" s="174" t="s">
        <v>1254</v>
      </c>
      <c r="D804" s="6" t="str">
        <f>IF(OR(ISNUMBER(SEARCH('[1]Lookup for use classification'!$B$1,C804)),ISNUMBER(SEARCH('[1]Lookup for use classification'!$C$1,C804)),ISNUMBER(SEARCH('[1]Lookup for use classification'!$D$1,C804)),ISNUMBER(SEARCH('[1]Lookup for use classification'!$E$1,C804))),'[1]Lookup for use classification'!$A$1,IF(ISNUMBER(SEARCH('[1]Lookup for use classification'!$B$2,C804)),'[1]Lookup for use classification'!$A$2,IF(ISNUMBER(SEARCH('[1]Lookup for use classification'!$B$3,C804)),'[1]Lookup for use classification'!$A$3,IF(OR(ISNUMBER(SEARCH('[1]Lookup for use classification'!$B$4,C804)),ISNUMBER(SEARCH('[1]Lookup for use classification'!$C$4,C804)),ISNUMBER(SEARCH('[1]Lookup for use classification'!$D$4,C804)),ISNUMBER(SEARCH('[1]Lookup for use classification'!$E$4,C804))),'[1]Lookup for use classification'!$A$4,IF(OR(ISNUMBER(SEARCH('[1]Lookup for use classification'!$B$5,C804)),ISNUMBER(SEARCH('[1]Lookup for use classification'!$C$5,C804)),ISNUMBER(SEARCH('[1]Lookup for use classification'!$D$5,C804))),'[1]Lookup for use classification'!$A$5,IF(OR(ISNUMBER(SEARCH('[1]Lookup for use classification'!$B$7,C804)),ISNUMBER(SEARCH('[1]Lookup for use classification'!$C$7,C804)),ISNUMBER(SEARCH('[1]Lookup for use classification'!$D$7,C804))),'[1]Lookup for use classification'!$A$7,IF(OR(ISNUMBER(SEARCH('[1]Lookup for use classification'!$B$9,C804)),ISNUMBER(SEARCH('[1]Lookup for use classification'!$C$9,C804)),ISNUMBER(SEARCH('[1]Lookup for use classification'!$D$9,C804)),ISNUMBER(SEARCH('[1]Lookup for use classification'!$E$9,C804)),ISNUMBER(SEARCH('[1]Lookup for use classification'!$F$9,C804)),ISNUMBER(SEARCH('[1]Lookup for use classification'!$G$9,C804)),ISNUMBER(SEARCH('[1]Lookup for use classification'!$H$9,C804)),ISNUMBER(SEARCH('[1]Lookup for use classification'!$I$9,C804)),ISNUMBER(SEARCH('[1]Lookup for use classification'!$J$9,C804)),ISNUMBER(SEARCH('[1]Lookup for use classification'!$K$9,C804))),'[1]Lookup for use classification'!$A$9,IF(OR(ISNUMBER(SEARCH('[1]Lookup for use classification'!$B$10,C804)),ISNUMBER(SEARCH('[1]Lookup for use classification'!$C$10,C804)),ISNUMBER(SEARCH('[1]Lookup for use classification'!$D$10,C804)),ISNUMBER(SEARCH('[1]Lookup for use classification'!$E$10,C804)),ISNUMBER(SEARCH('[1]Lookup for use classification'!$F$10,C804)),ISNUMBER(SEARCH('[1]Lookup for use classification'!$G$10,C804))),'[1]Lookup for use classification'!$A$10,IF(OR(ISNUMBER(SEARCH('[1]Lookup for use classification'!$B$11,C804)),ISNUMBER(SEARCH('[1]Lookup for use classification'!$C$11,C804))),'[1]Lookup for use classification'!$A$11,IF(OR(ISNUMBER(SEARCH('[1]Lookup for use classification'!$B$12,C804)),ISNUMBER(SEARCH('[1]Lookup for use classification'!$C$12,C804))),'[1]Lookup for use classification'!$A$12,IF(OR(ISNUMBER(SEARCH('[1]Lookup for use classification'!$B$13,C804)),ISNUMBER(SEARCH('[1]Lookup for use classification'!$C$13,C804)),ISNUMBER(SEARCH('[1]Lookup for use classification'!$D$13,C804)),,ISNUMBER(SEARCH('[1]Lookup for use classification'!$C$13,C804)),ISNUMBER(SEARCH('[1]Lookup for use classification'!$E$13,C804))),'[1]Lookup for use classification'!$A$13,IF(OR(ISNUMBER(SEARCH('[1]Lookup for use classification'!$B$14,C804)),ISNUMBER(SEARCH('[1]Lookup for use classification'!$C$14,C804))),'[1]Lookup for use classification'!$A$14,"Other"))))))))))))</f>
        <v>Other</v>
      </c>
      <c r="E804" s="175"/>
      <c r="F804" s="174"/>
      <c r="G804" s="174"/>
    </row>
    <row r="805" spans="1:7" hidden="1">
      <c r="A805" s="187" t="s">
        <v>1263</v>
      </c>
      <c r="B805" s="167" t="s">
        <v>4456</v>
      </c>
      <c r="C805" s="174" t="s">
        <v>255</v>
      </c>
      <c r="D805" s="6" t="str">
        <f>IF(OR(ISNUMBER(SEARCH('[1]Lookup for use classification'!$B$1,C805)),ISNUMBER(SEARCH('[1]Lookup for use classification'!$C$1,C805)),ISNUMBER(SEARCH('[1]Lookup for use classification'!$D$1,C805)),ISNUMBER(SEARCH('[1]Lookup for use classification'!$E$1,C805))),'[1]Lookup for use classification'!$A$1,IF(ISNUMBER(SEARCH('[1]Lookup for use classification'!$B$2,C805)),'[1]Lookup for use classification'!$A$2,IF(ISNUMBER(SEARCH('[1]Lookup for use classification'!$B$3,C805)),'[1]Lookup for use classification'!$A$3,IF(OR(ISNUMBER(SEARCH('[1]Lookup for use classification'!$B$4,C805)),ISNUMBER(SEARCH('[1]Lookup for use classification'!$C$4,C805)),ISNUMBER(SEARCH('[1]Lookup for use classification'!$D$4,C805)),ISNUMBER(SEARCH('[1]Lookup for use classification'!$E$4,C805))),'[1]Lookup for use classification'!$A$4,IF(OR(ISNUMBER(SEARCH('[1]Lookup for use classification'!$B$5,C805)),ISNUMBER(SEARCH('[1]Lookup for use classification'!$C$5,C805)),ISNUMBER(SEARCH('[1]Lookup for use classification'!$D$5,C805))),'[1]Lookup for use classification'!$A$5,IF(OR(ISNUMBER(SEARCH('[1]Lookup for use classification'!$B$7,C805)),ISNUMBER(SEARCH('[1]Lookup for use classification'!$C$7,C805)),ISNUMBER(SEARCH('[1]Lookup for use classification'!$D$7,C805))),'[1]Lookup for use classification'!$A$7,IF(OR(ISNUMBER(SEARCH('[1]Lookup for use classification'!$B$9,C805)),ISNUMBER(SEARCH('[1]Lookup for use classification'!$C$9,C805)),ISNUMBER(SEARCH('[1]Lookup for use classification'!$D$9,C805)),ISNUMBER(SEARCH('[1]Lookup for use classification'!$E$9,C805)),ISNUMBER(SEARCH('[1]Lookup for use classification'!$F$9,C805)),ISNUMBER(SEARCH('[1]Lookup for use classification'!$G$9,C805)),ISNUMBER(SEARCH('[1]Lookup for use classification'!$H$9,C805)),ISNUMBER(SEARCH('[1]Lookup for use classification'!$I$9,C805)),ISNUMBER(SEARCH('[1]Lookup for use classification'!$J$9,C805)),ISNUMBER(SEARCH('[1]Lookup for use classification'!$K$9,C805))),'[1]Lookup for use classification'!$A$9,IF(OR(ISNUMBER(SEARCH('[1]Lookup for use classification'!$B$10,C805)),ISNUMBER(SEARCH('[1]Lookup for use classification'!$C$10,C805)),ISNUMBER(SEARCH('[1]Lookup for use classification'!$D$10,C805)),ISNUMBER(SEARCH('[1]Lookup for use classification'!$E$10,C805)),ISNUMBER(SEARCH('[1]Lookup for use classification'!$F$10,C805)),ISNUMBER(SEARCH('[1]Lookup for use classification'!$G$10,C805))),'[1]Lookup for use classification'!$A$10,IF(OR(ISNUMBER(SEARCH('[1]Lookup for use classification'!$B$11,C805)),ISNUMBER(SEARCH('[1]Lookup for use classification'!$C$11,C805))),'[1]Lookup for use classification'!$A$11,IF(OR(ISNUMBER(SEARCH('[1]Lookup for use classification'!$B$12,C805)),ISNUMBER(SEARCH('[1]Lookup for use classification'!$C$12,C805))),'[1]Lookup for use classification'!$A$12,IF(OR(ISNUMBER(SEARCH('[1]Lookup for use classification'!$B$13,C805)),ISNUMBER(SEARCH('[1]Lookup for use classification'!$C$13,C805)),ISNUMBER(SEARCH('[1]Lookup for use classification'!$D$13,C805)),,ISNUMBER(SEARCH('[1]Lookup for use classification'!$C$13,C805)),ISNUMBER(SEARCH('[1]Lookup for use classification'!$E$13,C805))),'[1]Lookup for use classification'!$A$13,IF(OR(ISNUMBER(SEARCH('[1]Lookup for use classification'!$B$14,C805)),ISNUMBER(SEARCH('[1]Lookup for use classification'!$C$14,C805))),'[1]Lookup for use classification'!$A$14,"Other"))))))))))))</f>
        <v>Other</v>
      </c>
      <c r="E805" s="196"/>
      <c r="F805" s="176"/>
      <c r="G805" s="174"/>
    </row>
    <row r="806" spans="1:7" hidden="1">
      <c r="A806" s="187" t="s">
        <v>1263</v>
      </c>
      <c r="B806" s="167" t="s">
        <v>4456</v>
      </c>
      <c r="C806" s="192" t="s">
        <v>473</v>
      </c>
      <c r="D806" s="6" t="str">
        <f>IF(OR(ISNUMBER(SEARCH('[1]Lookup for use classification'!$B$1,C806)),ISNUMBER(SEARCH('[1]Lookup for use classification'!$C$1,C806)),ISNUMBER(SEARCH('[1]Lookup for use classification'!$D$1,C806)),ISNUMBER(SEARCH('[1]Lookup for use classification'!$E$1,C806))),'[1]Lookup for use classification'!$A$1,IF(ISNUMBER(SEARCH('[1]Lookup for use classification'!$B$2,C806)),'[1]Lookup for use classification'!$A$2,IF(ISNUMBER(SEARCH('[1]Lookup for use classification'!$B$3,C806)),'[1]Lookup for use classification'!$A$3,IF(OR(ISNUMBER(SEARCH('[1]Lookup for use classification'!$B$4,C806)),ISNUMBER(SEARCH('[1]Lookup for use classification'!$C$4,C806)),ISNUMBER(SEARCH('[1]Lookup for use classification'!$D$4,C806)),ISNUMBER(SEARCH('[1]Lookup for use classification'!$E$4,C806))),'[1]Lookup for use classification'!$A$4,IF(OR(ISNUMBER(SEARCH('[1]Lookup for use classification'!$B$5,C806)),ISNUMBER(SEARCH('[1]Lookup for use classification'!$C$5,C806)),ISNUMBER(SEARCH('[1]Lookup for use classification'!$D$5,C806))),'[1]Lookup for use classification'!$A$5,IF(OR(ISNUMBER(SEARCH('[1]Lookup for use classification'!$B$7,C806)),ISNUMBER(SEARCH('[1]Lookup for use classification'!$C$7,C806)),ISNUMBER(SEARCH('[1]Lookup for use classification'!$D$7,C806))),'[1]Lookup for use classification'!$A$7,IF(OR(ISNUMBER(SEARCH('[1]Lookup for use classification'!$B$9,C806)),ISNUMBER(SEARCH('[1]Lookup for use classification'!$C$9,C806)),ISNUMBER(SEARCH('[1]Lookup for use classification'!$D$9,C806)),ISNUMBER(SEARCH('[1]Lookup for use classification'!$E$9,C806)),ISNUMBER(SEARCH('[1]Lookup for use classification'!$F$9,C806)),ISNUMBER(SEARCH('[1]Lookup for use classification'!$G$9,C806)),ISNUMBER(SEARCH('[1]Lookup for use classification'!$H$9,C806)),ISNUMBER(SEARCH('[1]Lookup for use classification'!$I$9,C806)),ISNUMBER(SEARCH('[1]Lookup for use classification'!$J$9,C806)),ISNUMBER(SEARCH('[1]Lookup for use classification'!$K$9,C806))),'[1]Lookup for use classification'!$A$9,IF(OR(ISNUMBER(SEARCH('[1]Lookup for use classification'!$B$10,C806)),ISNUMBER(SEARCH('[1]Lookup for use classification'!$C$10,C806)),ISNUMBER(SEARCH('[1]Lookup for use classification'!$D$10,C806)),ISNUMBER(SEARCH('[1]Lookup for use classification'!$E$10,C806)),ISNUMBER(SEARCH('[1]Lookup for use classification'!$F$10,C806)),ISNUMBER(SEARCH('[1]Lookup for use classification'!$G$10,C806))),'[1]Lookup for use classification'!$A$10,IF(OR(ISNUMBER(SEARCH('[1]Lookup for use classification'!$B$11,C806)),ISNUMBER(SEARCH('[1]Lookup for use classification'!$C$11,C806))),'[1]Lookup for use classification'!$A$11,IF(OR(ISNUMBER(SEARCH('[1]Lookup for use classification'!$B$12,C806)),ISNUMBER(SEARCH('[1]Lookup for use classification'!$C$12,C806))),'[1]Lookup for use classification'!$A$12,IF(OR(ISNUMBER(SEARCH('[1]Lookup for use classification'!$B$13,C806)),ISNUMBER(SEARCH('[1]Lookup for use classification'!$C$13,C806)),ISNUMBER(SEARCH('[1]Lookup for use classification'!$D$13,C806)),,ISNUMBER(SEARCH('[1]Lookup for use classification'!$C$13,C806)),ISNUMBER(SEARCH('[1]Lookup for use classification'!$E$13,C806))),'[1]Lookup for use classification'!$A$13,IF(OR(ISNUMBER(SEARCH('[1]Lookup for use classification'!$B$14,C806)),ISNUMBER(SEARCH('[1]Lookup for use classification'!$C$14,C806))),'[1]Lookup for use classification'!$A$14,"Other"))))))))))))</f>
        <v>Public Assembly</v>
      </c>
      <c r="E806" s="197">
        <v>1920</v>
      </c>
      <c r="F806" s="176"/>
      <c r="G806" s="174"/>
    </row>
    <row r="807" spans="1:7" hidden="1">
      <c r="A807" s="187" t="s">
        <v>1263</v>
      </c>
      <c r="B807" s="167" t="s">
        <v>4456</v>
      </c>
      <c r="C807" s="192" t="s">
        <v>551</v>
      </c>
      <c r="D807" s="6" t="str">
        <f>IF(OR(ISNUMBER(SEARCH('[1]Lookup for use classification'!$B$1,C807)),ISNUMBER(SEARCH('[1]Lookup for use classification'!$C$1,C807)),ISNUMBER(SEARCH('[1]Lookup for use classification'!$D$1,C807)),ISNUMBER(SEARCH('[1]Lookup for use classification'!$E$1,C807))),'[1]Lookup for use classification'!$A$1,IF(ISNUMBER(SEARCH('[1]Lookup for use classification'!$B$2,C807)),'[1]Lookup for use classification'!$A$2,IF(ISNUMBER(SEARCH('[1]Lookup for use classification'!$B$3,C807)),'[1]Lookup for use classification'!$A$3,IF(OR(ISNUMBER(SEARCH('[1]Lookup for use classification'!$B$4,C807)),ISNUMBER(SEARCH('[1]Lookup for use classification'!$C$4,C807)),ISNUMBER(SEARCH('[1]Lookup for use classification'!$D$4,C807)),ISNUMBER(SEARCH('[1]Lookup for use classification'!$E$4,C807))),'[1]Lookup for use classification'!$A$4,IF(OR(ISNUMBER(SEARCH('[1]Lookup for use classification'!$B$5,C807)),ISNUMBER(SEARCH('[1]Lookup for use classification'!$C$5,C807)),ISNUMBER(SEARCH('[1]Lookup for use classification'!$D$5,C807))),'[1]Lookup for use classification'!$A$5,IF(OR(ISNUMBER(SEARCH('[1]Lookup for use classification'!$B$7,C807)),ISNUMBER(SEARCH('[1]Lookup for use classification'!$C$7,C807)),ISNUMBER(SEARCH('[1]Lookup for use classification'!$D$7,C807))),'[1]Lookup for use classification'!$A$7,IF(OR(ISNUMBER(SEARCH('[1]Lookup for use classification'!$B$9,C807)),ISNUMBER(SEARCH('[1]Lookup for use classification'!$C$9,C807)),ISNUMBER(SEARCH('[1]Lookup for use classification'!$D$9,C807)),ISNUMBER(SEARCH('[1]Lookup for use classification'!$E$9,C807)),ISNUMBER(SEARCH('[1]Lookup for use classification'!$F$9,C807)),ISNUMBER(SEARCH('[1]Lookup for use classification'!$G$9,C807)),ISNUMBER(SEARCH('[1]Lookup for use classification'!$H$9,C807)),ISNUMBER(SEARCH('[1]Lookup for use classification'!$I$9,C807)),ISNUMBER(SEARCH('[1]Lookup for use classification'!$J$9,C807)),ISNUMBER(SEARCH('[1]Lookup for use classification'!$K$9,C807))),'[1]Lookup for use classification'!$A$9,IF(OR(ISNUMBER(SEARCH('[1]Lookup for use classification'!$B$10,C807)),ISNUMBER(SEARCH('[1]Lookup for use classification'!$C$10,C807)),ISNUMBER(SEARCH('[1]Lookup for use classification'!$D$10,C807)),ISNUMBER(SEARCH('[1]Lookup for use classification'!$E$10,C807)),ISNUMBER(SEARCH('[1]Lookup for use classification'!$F$10,C807)),ISNUMBER(SEARCH('[1]Lookup for use classification'!$G$10,C807))),'[1]Lookup for use classification'!$A$10,IF(OR(ISNUMBER(SEARCH('[1]Lookup for use classification'!$B$11,C807)),ISNUMBER(SEARCH('[1]Lookup for use classification'!$C$11,C807))),'[1]Lookup for use classification'!$A$11,IF(OR(ISNUMBER(SEARCH('[1]Lookup for use classification'!$B$12,C807)),ISNUMBER(SEARCH('[1]Lookup for use classification'!$C$12,C807))),'[1]Lookup for use classification'!$A$12,IF(OR(ISNUMBER(SEARCH('[1]Lookup for use classification'!$B$13,C807)),ISNUMBER(SEARCH('[1]Lookup for use classification'!$C$13,C807)),ISNUMBER(SEARCH('[1]Lookup for use classification'!$D$13,C807)),,ISNUMBER(SEARCH('[1]Lookup for use classification'!$C$13,C807)),ISNUMBER(SEARCH('[1]Lookup for use classification'!$E$13,C807))),'[1]Lookup for use classification'!$A$13,IF(OR(ISNUMBER(SEARCH('[1]Lookup for use classification'!$B$14,C807)),ISNUMBER(SEARCH('[1]Lookup for use classification'!$C$14,C807))),'[1]Lookup for use classification'!$A$14,"Other"))))))))))))</f>
        <v>Public Assembly</v>
      </c>
      <c r="E807" s="197"/>
      <c r="F807" s="176"/>
      <c r="G807" s="174"/>
    </row>
    <row r="808" spans="1:7" hidden="1">
      <c r="A808" s="187" t="s">
        <v>1263</v>
      </c>
      <c r="B808" s="167" t="s">
        <v>4456</v>
      </c>
      <c r="C808" s="192" t="s">
        <v>97</v>
      </c>
      <c r="D808" s="6" t="str">
        <f>IF(OR(ISNUMBER(SEARCH('[1]Lookup for use classification'!$B$1,C808)),ISNUMBER(SEARCH('[1]Lookup for use classification'!$C$1,C808)),ISNUMBER(SEARCH('[1]Lookup for use classification'!$D$1,C808)),ISNUMBER(SEARCH('[1]Lookup for use classification'!$E$1,C808))),'[1]Lookup for use classification'!$A$1,IF(ISNUMBER(SEARCH('[1]Lookup for use classification'!$B$2,C808)),'[1]Lookup for use classification'!$A$2,IF(ISNUMBER(SEARCH('[1]Lookup for use classification'!$B$3,C808)),'[1]Lookup for use classification'!$A$3,IF(OR(ISNUMBER(SEARCH('[1]Lookup for use classification'!$B$4,C808)),ISNUMBER(SEARCH('[1]Lookup for use classification'!$C$4,C808)),ISNUMBER(SEARCH('[1]Lookup for use classification'!$D$4,C808)),ISNUMBER(SEARCH('[1]Lookup for use classification'!$E$4,C808))),'[1]Lookup for use classification'!$A$4,IF(OR(ISNUMBER(SEARCH('[1]Lookup for use classification'!$B$5,C808)),ISNUMBER(SEARCH('[1]Lookup for use classification'!$C$5,C808)),ISNUMBER(SEARCH('[1]Lookup for use classification'!$D$5,C808))),'[1]Lookup for use classification'!$A$5,IF(OR(ISNUMBER(SEARCH('[1]Lookup for use classification'!$B$7,C808)),ISNUMBER(SEARCH('[1]Lookup for use classification'!$C$7,C808)),ISNUMBER(SEARCH('[1]Lookup for use classification'!$D$7,C808))),'[1]Lookup for use classification'!$A$7,IF(OR(ISNUMBER(SEARCH('[1]Lookup for use classification'!$B$9,C808)),ISNUMBER(SEARCH('[1]Lookup for use classification'!$C$9,C808)),ISNUMBER(SEARCH('[1]Lookup for use classification'!$D$9,C808)),ISNUMBER(SEARCH('[1]Lookup for use classification'!$E$9,C808)),ISNUMBER(SEARCH('[1]Lookup for use classification'!$F$9,C808)),ISNUMBER(SEARCH('[1]Lookup for use classification'!$G$9,C808)),ISNUMBER(SEARCH('[1]Lookup for use classification'!$H$9,C808)),ISNUMBER(SEARCH('[1]Lookup for use classification'!$I$9,C808)),ISNUMBER(SEARCH('[1]Lookup for use classification'!$J$9,C808)),ISNUMBER(SEARCH('[1]Lookup for use classification'!$K$9,C808))),'[1]Lookup for use classification'!$A$9,IF(OR(ISNUMBER(SEARCH('[1]Lookup for use classification'!$B$10,C808)),ISNUMBER(SEARCH('[1]Lookup for use classification'!$C$10,C808)),ISNUMBER(SEARCH('[1]Lookup for use classification'!$D$10,C808)),ISNUMBER(SEARCH('[1]Lookup for use classification'!$E$10,C808)),ISNUMBER(SEARCH('[1]Lookup for use classification'!$F$10,C808)),ISNUMBER(SEARCH('[1]Lookup for use classification'!$G$10,C808))),'[1]Lookup for use classification'!$A$10,IF(OR(ISNUMBER(SEARCH('[1]Lookup for use classification'!$B$11,C808)),ISNUMBER(SEARCH('[1]Lookup for use classification'!$C$11,C808))),'[1]Lookup for use classification'!$A$11,IF(OR(ISNUMBER(SEARCH('[1]Lookup for use classification'!$B$12,C808)),ISNUMBER(SEARCH('[1]Lookup for use classification'!$C$12,C808))),'[1]Lookup for use classification'!$A$12,IF(OR(ISNUMBER(SEARCH('[1]Lookup for use classification'!$B$13,C808)),ISNUMBER(SEARCH('[1]Lookup for use classification'!$C$13,C808)),ISNUMBER(SEARCH('[1]Lookup for use classification'!$D$13,C808)),,ISNUMBER(SEARCH('[1]Lookup for use classification'!$C$13,C808)),ISNUMBER(SEARCH('[1]Lookup for use classification'!$E$13,C808))),'[1]Lookup for use classification'!$A$13,IF(OR(ISNUMBER(SEARCH('[1]Lookup for use classification'!$B$14,C808)),ISNUMBER(SEARCH('[1]Lookup for use classification'!$C$14,C808))),'[1]Lookup for use classification'!$A$14,"Other"))))))))))))</f>
        <v>Public Assembly</v>
      </c>
      <c r="E808" s="197"/>
      <c r="F808" s="176"/>
      <c r="G808" s="174"/>
    </row>
    <row r="809" spans="1:7" hidden="1">
      <c r="A809" s="187" t="s">
        <v>1263</v>
      </c>
      <c r="B809" s="167" t="s">
        <v>4456</v>
      </c>
      <c r="C809" s="174" t="s">
        <v>1262</v>
      </c>
      <c r="D809" s="6" t="str">
        <f>IF(OR(ISNUMBER(SEARCH('[1]Lookup for use classification'!$B$1,C809)),ISNUMBER(SEARCH('[1]Lookup for use classification'!$C$1,C809)),ISNUMBER(SEARCH('[1]Lookup for use classification'!$D$1,C809)),ISNUMBER(SEARCH('[1]Lookup for use classification'!$E$1,C809))),'[1]Lookup for use classification'!$A$1,IF(ISNUMBER(SEARCH('[1]Lookup for use classification'!$B$2,C809)),'[1]Lookup for use classification'!$A$2,IF(ISNUMBER(SEARCH('[1]Lookup for use classification'!$B$3,C809)),'[1]Lookup for use classification'!$A$3,IF(OR(ISNUMBER(SEARCH('[1]Lookup for use classification'!$B$4,C809)),ISNUMBER(SEARCH('[1]Lookup for use classification'!$C$4,C809)),ISNUMBER(SEARCH('[1]Lookup for use classification'!$D$4,C809)),ISNUMBER(SEARCH('[1]Lookup for use classification'!$E$4,C809))),'[1]Lookup for use classification'!$A$4,IF(OR(ISNUMBER(SEARCH('[1]Lookup for use classification'!$B$5,C809)),ISNUMBER(SEARCH('[1]Lookup for use classification'!$C$5,C809)),ISNUMBER(SEARCH('[1]Lookup for use classification'!$D$5,C809))),'[1]Lookup for use classification'!$A$5,IF(OR(ISNUMBER(SEARCH('[1]Lookup for use classification'!$B$7,C809)),ISNUMBER(SEARCH('[1]Lookup for use classification'!$C$7,C809)),ISNUMBER(SEARCH('[1]Lookup for use classification'!$D$7,C809))),'[1]Lookup for use classification'!$A$7,IF(OR(ISNUMBER(SEARCH('[1]Lookup for use classification'!$B$9,C809)),ISNUMBER(SEARCH('[1]Lookup for use classification'!$C$9,C809)),ISNUMBER(SEARCH('[1]Lookup for use classification'!$D$9,C809)),ISNUMBER(SEARCH('[1]Lookup for use classification'!$E$9,C809)),ISNUMBER(SEARCH('[1]Lookup for use classification'!$F$9,C809)),ISNUMBER(SEARCH('[1]Lookup for use classification'!$G$9,C809)),ISNUMBER(SEARCH('[1]Lookup for use classification'!$H$9,C809)),ISNUMBER(SEARCH('[1]Lookup for use classification'!$I$9,C809)),ISNUMBER(SEARCH('[1]Lookup for use classification'!$J$9,C809)),ISNUMBER(SEARCH('[1]Lookup for use classification'!$K$9,C809))),'[1]Lookup for use classification'!$A$9,IF(OR(ISNUMBER(SEARCH('[1]Lookup for use classification'!$B$10,C809)),ISNUMBER(SEARCH('[1]Lookup for use classification'!$C$10,C809)),ISNUMBER(SEARCH('[1]Lookup for use classification'!$D$10,C809)),ISNUMBER(SEARCH('[1]Lookup for use classification'!$E$10,C809)),ISNUMBER(SEARCH('[1]Lookup for use classification'!$F$10,C809)),ISNUMBER(SEARCH('[1]Lookup for use classification'!$G$10,C809))),'[1]Lookup for use classification'!$A$10,IF(OR(ISNUMBER(SEARCH('[1]Lookup for use classification'!$B$11,C809)),ISNUMBER(SEARCH('[1]Lookup for use classification'!$C$11,C809))),'[1]Lookup for use classification'!$A$11,IF(OR(ISNUMBER(SEARCH('[1]Lookup for use classification'!$B$12,C809)),ISNUMBER(SEARCH('[1]Lookup for use classification'!$C$12,C809))),'[1]Lookup for use classification'!$A$12,IF(OR(ISNUMBER(SEARCH('[1]Lookup for use classification'!$B$13,C809)),ISNUMBER(SEARCH('[1]Lookup for use classification'!$C$13,C809)),ISNUMBER(SEARCH('[1]Lookup for use classification'!$D$13,C809)),,ISNUMBER(SEARCH('[1]Lookup for use classification'!$C$13,C809)),ISNUMBER(SEARCH('[1]Lookup for use classification'!$E$13,C809))),'[1]Lookup for use classification'!$A$13,IF(OR(ISNUMBER(SEARCH('[1]Lookup for use classification'!$B$14,C809)),ISNUMBER(SEARCH('[1]Lookup for use classification'!$C$14,C809))),'[1]Lookup for use classification'!$A$14,"Other"))))))))))))</f>
        <v>Public Assembly</v>
      </c>
      <c r="E809" s="196"/>
      <c r="F809" s="176"/>
      <c r="G809" s="174"/>
    </row>
    <row r="810" spans="1:7" hidden="1">
      <c r="A810" s="187" t="s">
        <v>1263</v>
      </c>
      <c r="B810" s="167" t="s">
        <v>4456</v>
      </c>
      <c r="C810" s="174" t="s">
        <v>254</v>
      </c>
      <c r="D810" s="6" t="str">
        <f>IF(OR(ISNUMBER(SEARCH('[1]Lookup for use classification'!$B$1,C810)),ISNUMBER(SEARCH('[1]Lookup for use classification'!$C$1,C810)),ISNUMBER(SEARCH('[1]Lookup for use classification'!$D$1,C810)),ISNUMBER(SEARCH('[1]Lookup for use classification'!$E$1,C810))),'[1]Lookup for use classification'!$A$1,IF(ISNUMBER(SEARCH('[1]Lookup for use classification'!$B$2,C810)),'[1]Lookup for use classification'!$A$2,IF(ISNUMBER(SEARCH('[1]Lookup for use classification'!$B$3,C810)),'[1]Lookup for use classification'!$A$3,IF(OR(ISNUMBER(SEARCH('[1]Lookup for use classification'!$B$4,C810)),ISNUMBER(SEARCH('[1]Lookup for use classification'!$C$4,C810)),ISNUMBER(SEARCH('[1]Lookup for use classification'!$D$4,C810)),ISNUMBER(SEARCH('[1]Lookup for use classification'!$E$4,C810))),'[1]Lookup for use classification'!$A$4,IF(OR(ISNUMBER(SEARCH('[1]Lookup for use classification'!$B$5,C810)),ISNUMBER(SEARCH('[1]Lookup for use classification'!$C$5,C810)),ISNUMBER(SEARCH('[1]Lookup for use classification'!$D$5,C810))),'[1]Lookup for use classification'!$A$5,IF(OR(ISNUMBER(SEARCH('[1]Lookup for use classification'!$B$7,C810)),ISNUMBER(SEARCH('[1]Lookup for use classification'!$C$7,C810)),ISNUMBER(SEARCH('[1]Lookup for use classification'!$D$7,C810))),'[1]Lookup for use classification'!$A$7,IF(OR(ISNUMBER(SEARCH('[1]Lookup for use classification'!$B$9,C810)),ISNUMBER(SEARCH('[1]Lookup for use classification'!$C$9,C810)),ISNUMBER(SEARCH('[1]Lookup for use classification'!$D$9,C810)),ISNUMBER(SEARCH('[1]Lookup for use classification'!$E$9,C810)),ISNUMBER(SEARCH('[1]Lookup for use classification'!$F$9,C810)),ISNUMBER(SEARCH('[1]Lookup for use classification'!$G$9,C810)),ISNUMBER(SEARCH('[1]Lookup for use classification'!$H$9,C810)),ISNUMBER(SEARCH('[1]Lookup for use classification'!$I$9,C810)),ISNUMBER(SEARCH('[1]Lookup for use classification'!$J$9,C810)),ISNUMBER(SEARCH('[1]Lookup for use classification'!$K$9,C810))),'[1]Lookup for use classification'!$A$9,IF(OR(ISNUMBER(SEARCH('[1]Lookup for use classification'!$B$10,C810)),ISNUMBER(SEARCH('[1]Lookup for use classification'!$C$10,C810)),ISNUMBER(SEARCH('[1]Lookup for use classification'!$D$10,C810)),ISNUMBER(SEARCH('[1]Lookup for use classification'!$E$10,C810)),ISNUMBER(SEARCH('[1]Lookup for use classification'!$F$10,C810)),ISNUMBER(SEARCH('[1]Lookup for use classification'!$G$10,C810))),'[1]Lookup for use classification'!$A$10,IF(OR(ISNUMBER(SEARCH('[1]Lookup for use classification'!$B$11,C810)),ISNUMBER(SEARCH('[1]Lookup for use classification'!$C$11,C810))),'[1]Lookup for use classification'!$A$11,IF(OR(ISNUMBER(SEARCH('[1]Lookup for use classification'!$B$12,C810)),ISNUMBER(SEARCH('[1]Lookup for use classification'!$C$12,C810))),'[1]Lookup for use classification'!$A$12,IF(OR(ISNUMBER(SEARCH('[1]Lookup for use classification'!$B$13,C810)),ISNUMBER(SEARCH('[1]Lookup for use classification'!$C$13,C810)),ISNUMBER(SEARCH('[1]Lookup for use classification'!$D$13,C810)),,ISNUMBER(SEARCH('[1]Lookup for use classification'!$C$13,C810)),ISNUMBER(SEARCH('[1]Lookup for use classification'!$E$13,C810))),'[1]Lookup for use classification'!$A$13,IF(OR(ISNUMBER(SEARCH('[1]Lookup for use classification'!$B$14,C810)),ISNUMBER(SEARCH('[1]Lookup for use classification'!$C$14,C810))),'[1]Lookup for use classification'!$A$14,"Other"))))))))))))</f>
        <v>Retail - Other</v>
      </c>
      <c r="E810" s="175"/>
      <c r="F810" s="174"/>
      <c r="G810" s="174"/>
    </row>
    <row r="811" spans="1:7" hidden="1">
      <c r="A811" s="187" t="s">
        <v>1263</v>
      </c>
      <c r="B811" s="167" t="s">
        <v>4456</v>
      </c>
      <c r="C811" s="192" t="s">
        <v>1148</v>
      </c>
      <c r="D811" s="6" t="str">
        <f>IF(OR(ISNUMBER(SEARCH('[1]Lookup for use classification'!$B$1,C811)),ISNUMBER(SEARCH('[1]Lookup for use classification'!$C$1,C811)),ISNUMBER(SEARCH('[1]Lookup for use classification'!$D$1,C811)),ISNUMBER(SEARCH('[1]Lookup for use classification'!$E$1,C811))),'[1]Lookup for use classification'!$A$1,IF(ISNUMBER(SEARCH('[1]Lookup for use classification'!$B$2,C811)),'[1]Lookup for use classification'!$A$2,IF(ISNUMBER(SEARCH('[1]Lookup for use classification'!$B$3,C811)),'[1]Lookup for use classification'!$A$3,IF(OR(ISNUMBER(SEARCH('[1]Lookup for use classification'!$B$4,C811)),ISNUMBER(SEARCH('[1]Lookup for use classification'!$C$4,C811)),ISNUMBER(SEARCH('[1]Lookup for use classification'!$D$4,C811)),ISNUMBER(SEARCH('[1]Lookup for use classification'!$E$4,C811))),'[1]Lookup for use classification'!$A$4,IF(OR(ISNUMBER(SEARCH('[1]Lookup for use classification'!$B$5,C811)),ISNUMBER(SEARCH('[1]Lookup for use classification'!$C$5,C811)),ISNUMBER(SEARCH('[1]Lookup for use classification'!$D$5,C811))),'[1]Lookup for use classification'!$A$5,IF(OR(ISNUMBER(SEARCH('[1]Lookup for use classification'!$B$7,C811)),ISNUMBER(SEARCH('[1]Lookup for use classification'!$C$7,C811)),ISNUMBER(SEARCH('[1]Lookup for use classification'!$D$7,C811))),'[1]Lookup for use classification'!$A$7,IF(OR(ISNUMBER(SEARCH('[1]Lookup for use classification'!$B$9,C811)),ISNUMBER(SEARCH('[1]Lookup for use classification'!$C$9,C811)),ISNUMBER(SEARCH('[1]Lookup for use classification'!$D$9,C811)),ISNUMBER(SEARCH('[1]Lookup for use classification'!$E$9,C811)),ISNUMBER(SEARCH('[1]Lookup for use classification'!$F$9,C811)),ISNUMBER(SEARCH('[1]Lookup for use classification'!$G$9,C811)),ISNUMBER(SEARCH('[1]Lookup for use classification'!$H$9,C811)),ISNUMBER(SEARCH('[1]Lookup for use classification'!$I$9,C811)),ISNUMBER(SEARCH('[1]Lookup for use classification'!$J$9,C811)),ISNUMBER(SEARCH('[1]Lookup for use classification'!$K$9,C811))),'[1]Lookup for use classification'!$A$9,IF(OR(ISNUMBER(SEARCH('[1]Lookup for use classification'!$B$10,C811)),ISNUMBER(SEARCH('[1]Lookup for use classification'!$C$10,C811)),ISNUMBER(SEARCH('[1]Lookup for use classification'!$D$10,C811)),ISNUMBER(SEARCH('[1]Lookup for use classification'!$E$10,C811)),ISNUMBER(SEARCH('[1]Lookup for use classification'!$F$10,C811)),ISNUMBER(SEARCH('[1]Lookup for use classification'!$G$10,C811))),'[1]Lookup for use classification'!$A$10,IF(OR(ISNUMBER(SEARCH('[1]Lookup for use classification'!$B$11,C811)),ISNUMBER(SEARCH('[1]Lookup for use classification'!$C$11,C811))),'[1]Lookup for use classification'!$A$11,IF(OR(ISNUMBER(SEARCH('[1]Lookup for use classification'!$B$12,C811)),ISNUMBER(SEARCH('[1]Lookup for use classification'!$C$12,C811))),'[1]Lookup for use classification'!$A$12,IF(OR(ISNUMBER(SEARCH('[1]Lookup for use classification'!$B$13,C811)),ISNUMBER(SEARCH('[1]Lookup for use classification'!$C$13,C811)),ISNUMBER(SEARCH('[1]Lookup for use classification'!$D$13,C811)),,ISNUMBER(SEARCH('[1]Lookup for use classification'!$C$13,C811)),ISNUMBER(SEARCH('[1]Lookup for use classification'!$E$13,C811))),'[1]Lookup for use classification'!$A$13,IF(OR(ISNUMBER(SEARCH('[1]Lookup for use classification'!$B$14,C811)),ISNUMBER(SEARCH('[1]Lookup for use classification'!$C$14,C811))),'[1]Lookup for use classification'!$A$14,"Other"))))))))))))</f>
        <v>Warehousing</v>
      </c>
      <c r="E811" s="197">
        <v>800</v>
      </c>
      <c r="F811" s="176"/>
      <c r="G811" s="174"/>
    </row>
    <row r="812" spans="1:7" hidden="1">
      <c r="A812" s="187" t="s">
        <v>1263</v>
      </c>
      <c r="B812" s="167" t="s">
        <v>4456</v>
      </c>
      <c r="C812" s="192" t="s">
        <v>1260</v>
      </c>
      <c r="D812" s="6" t="str">
        <f>IF(OR(ISNUMBER(SEARCH('[1]Lookup for use classification'!$B$1,C812)),ISNUMBER(SEARCH('[1]Lookup for use classification'!$C$1,C812)),ISNUMBER(SEARCH('[1]Lookup for use classification'!$D$1,C812)),ISNUMBER(SEARCH('[1]Lookup for use classification'!$E$1,C812))),'[1]Lookup for use classification'!$A$1,IF(ISNUMBER(SEARCH('[1]Lookup for use classification'!$B$2,C812)),'[1]Lookup for use classification'!$A$2,IF(ISNUMBER(SEARCH('[1]Lookup for use classification'!$B$3,C812)),'[1]Lookup for use classification'!$A$3,IF(OR(ISNUMBER(SEARCH('[1]Lookup for use classification'!$B$4,C812)),ISNUMBER(SEARCH('[1]Lookup for use classification'!$C$4,C812)),ISNUMBER(SEARCH('[1]Lookup for use classification'!$D$4,C812)),ISNUMBER(SEARCH('[1]Lookup for use classification'!$E$4,C812))),'[1]Lookup for use classification'!$A$4,IF(OR(ISNUMBER(SEARCH('[1]Lookup for use classification'!$B$5,C812)),ISNUMBER(SEARCH('[1]Lookup for use classification'!$C$5,C812)),ISNUMBER(SEARCH('[1]Lookup for use classification'!$D$5,C812))),'[1]Lookup for use classification'!$A$5,IF(OR(ISNUMBER(SEARCH('[1]Lookup for use classification'!$B$7,C812)),ISNUMBER(SEARCH('[1]Lookup for use classification'!$C$7,C812)),ISNUMBER(SEARCH('[1]Lookup for use classification'!$D$7,C812))),'[1]Lookup for use classification'!$A$7,IF(OR(ISNUMBER(SEARCH('[1]Lookup for use classification'!$B$9,C812)),ISNUMBER(SEARCH('[1]Lookup for use classification'!$C$9,C812)),ISNUMBER(SEARCH('[1]Lookup for use classification'!$D$9,C812)),ISNUMBER(SEARCH('[1]Lookup for use classification'!$E$9,C812)),ISNUMBER(SEARCH('[1]Lookup for use classification'!$F$9,C812)),ISNUMBER(SEARCH('[1]Lookup for use classification'!$G$9,C812)),ISNUMBER(SEARCH('[1]Lookup for use classification'!$H$9,C812)),ISNUMBER(SEARCH('[1]Lookup for use classification'!$I$9,C812)),ISNUMBER(SEARCH('[1]Lookup for use classification'!$J$9,C812)),ISNUMBER(SEARCH('[1]Lookup for use classification'!$K$9,C812))),'[1]Lookup for use classification'!$A$9,IF(OR(ISNUMBER(SEARCH('[1]Lookup for use classification'!$B$10,C812)),ISNUMBER(SEARCH('[1]Lookup for use classification'!$C$10,C812)),ISNUMBER(SEARCH('[1]Lookup for use classification'!$D$10,C812)),ISNUMBER(SEARCH('[1]Lookup for use classification'!$E$10,C812)),ISNUMBER(SEARCH('[1]Lookup for use classification'!$F$10,C812)),ISNUMBER(SEARCH('[1]Lookup for use classification'!$G$10,C812))),'[1]Lookup for use classification'!$A$10,IF(OR(ISNUMBER(SEARCH('[1]Lookup for use classification'!$B$11,C812)),ISNUMBER(SEARCH('[1]Lookup for use classification'!$C$11,C812))),'[1]Lookup for use classification'!$A$11,IF(OR(ISNUMBER(SEARCH('[1]Lookup for use classification'!$B$12,C812)),ISNUMBER(SEARCH('[1]Lookup for use classification'!$C$12,C812))),'[1]Lookup for use classification'!$A$12,IF(OR(ISNUMBER(SEARCH('[1]Lookup for use classification'!$B$13,C812)),ISNUMBER(SEARCH('[1]Lookup for use classification'!$C$13,C812)),ISNUMBER(SEARCH('[1]Lookup for use classification'!$D$13,C812)),,ISNUMBER(SEARCH('[1]Lookup for use classification'!$C$13,C812)),ISNUMBER(SEARCH('[1]Lookup for use classification'!$E$13,C812))),'[1]Lookup for use classification'!$A$13,IF(OR(ISNUMBER(SEARCH('[1]Lookup for use classification'!$B$14,C812)),ISNUMBER(SEARCH('[1]Lookup for use classification'!$C$14,C812))),'[1]Lookup for use classification'!$A$14,"Other"))))))))))))</f>
        <v>Warehousing</v>
      </c>
      <c r="E812" s="197">
        <v>1104</v>
      </c>
      <c r="F812" s="176"/>
      <c r="G812" s="174"/>
    </row>
    <row r="813" spans="1:7" hidden="1">
      <c r="A813" s="187" t="s">
        <v>1263</v>
      </c>
      <c r="B813" s="167" t="s">
        <v>4456</v>
      </c>
      <c r="C813" s="192" t="s">
        <v>1251</v>
      </c>
      <c r="D813" s="6" t="str">
        <f>IF(OR(ISNUMBER(SEARCH('[1]Lookup for use classification'!$B$1,C813)),ISNUMBER(SEARCH('[1]Lookup for use classification'!$C$1,C813)),ISNUMBER(SEARCH('[1]Lookup for use classification'!$D$1,C813)),ISNUMBER(SEARCH('[1]Lookup for use classification'!$E$1,C813))),'[1]Lookup for use classification'!$A$1,IF(ISNUMBER(SEARCH('[1]Lookup for use classification'!$B$2,C813)),'[1]Lookup for use classification'!$A$2,IF(ISNUMBER(SEARCH('[1]Lookup for use classification'!$B$3,C813)),'[1]Lookup for use classification'!$A$3,IF(OR(ISNUMBER(SEARCH('[1]Lookup for use classification'!$B$4,C813)),ISNUMBER(SEARCH('[1]Lookup for use classification'!$C$4,C813)),ISNUMBER(SEARCH('[1]Lookup for use classification'!$D$4,C813)),ISNUMBER(SEARCH('[1]Lookup for use classification'!$E$4,C813))),'[1]Lookup for use classification'!$A$4,IF(OR(ISNUMBER(SEARCH('[1]Lookup for use classification'!$B$5,C813)),ISNUMBER(SEARCH('[1]Lookup for use classification'!$C$5,C813)),ISNUMBER(SEARCH('[1]Lookup for use classification'!$D$5,C813))),'[1]Lookup for use classification'!$A$5,IF(OR(ISNUMBER(SEARCH('[1]Lookup for use classification'!$B$7,C813)),ISNUMBER(SEARCH('[1]Lookup for use classification'!$C$7,C813)),ISNUMBER(SEARCH('[1]Lookup for use classification'!$D$7,C813))),'[1]Lookup for use classification'!$A$7,IF(OR(ISNUMBER(SEARCH('[1]Lookup for use classification'!$B$9,C813)),ISNUMBER(SEARCH('[1]Lookup for use classification'!$C$9,C813)),ISNUMBER(SEARCH('[1]Lookup for use classification'!$D$9,C813)),ISNUMBER(SEARCH('[1]Lookup for use classification'!$E$9,C813)),ISNUMBER(SEARCH('[1]Lookup for use classification'!$F$9,C813)),ISNUMBER(SEARCH('[1]Lookup for use classification'!$G$9,C813)),ISNUMBER(SEARCH('[1]Lookup for use classification'!$H$9,C813)),ISNUMBER(SEARCH('[1]Lookup for use classification'!$I$9,C813)),ISNUMBER(SEARCH('[1]Lookup for use classification'!$J$9,C813)),ISNUMBER(SEARCH('[1]Lookup for use classification'!$K$9,C813))),'[1]Lookup for use classification'!$A$9,IF(OR(ISNUMBER(SEARCH('[1]Lookup for use classification'!$B$10,C813)),ISNUMBER(SEARCH('[1]Lookup for use classification'!$C$10,C813)),ISNUMBER(SEARCH('[1]Lookup for use classification'!$D$10,C813)),ISNUMBER(SEARCH('[1]Lookup for use classification'!$E$10,C813)),ISNUMBER(SEARCH('[1]Lookup for use classification'!$F$10,C813)),ISNUMBER(SEARCH('[1]Lookup for use classification'!$G$10,C813))),'[1]Lookup for use classification'!$A$10,IF(OR(ISNUMBER(SEARCH('[1]Lookup for use classification'!$B$11,C813)),ISNUMBER(SEARCH('[1]Lookup for use classification'!$C$11,C813))),'[1]Lookup for use classification'!$A$11,IF(OR(ISNUMBER(SEARCH('[1]Lookup for use classification'!$B$12,C813)),ISNUMBER(SEARCH('[1]Lookup for use classification'!$C$12,C813))),'[1]Lookup for use classification'!$A$12,IF(OR(ISNUMBER(SEARCH('[1]Lookup for use classification'!$B$13,C813)),ISNUMBER(SEARCH('[1]Lookup for use classification'!$C$13,C813)),ISNUMBER(SEARCH('[1]Lookup for use classification'!$D$13,C813)),,ISNUMBER(SEARCH('[1]Lookup for use classification'!$C$13,C813)),ISNUMBER(SEARCH('[1]Lookup for use classification'!$E$13,C813))),'[1]Lookup for use classification'!$A$13,IF(OR(ISNUMBER(SEARCH('[1]Lookup for use classification'!$B$14,C813)),ISNUMBER(SEARCH('[1]Lookup for use classification'!$C$14,C813))),'[1]Lookup for use classification'!$A$14,"Other"))))))))))))</f>
        <v>Warehousing</v>
      </c>
      <c r="E813" s="197"/>
      <c r="F813" s="176"/>
      <c r="G813" s="174"/>
    </row>
    <row r="814" spans="1:7" hidden="1">
      <c r="A814" s="187" t="s">
        <v>1263</v>
      </c>
      <c r="B814" s="167" t="s">
        <v>4456</v>
      </c>
      <c r="C814" s="192" t="s">
        <v>1255</v>
      </c>
      <c r="D814" s="6" t="str">
        <f>IF(OR(ISNUMBER(SEARCH('[1]Lookup for use classification'!$B$1,C814)),ISNUMBER(SEARCH('[1]Lookup for use classification'!$C$1,C814)),ISNUMBER(SEARCH('[1]Lookup for use classification'!$D$1,C814)),ISNUMBER(SEARCH('[1]Lookup for use classification'!$E$1,C814))),'[1]Lookup for use classification'!$A$1,IF(ISNUMBER(SEARCH('[1]Lookup for use classification'!$B$2,C814)),'[1]Lookup for use classification'!$A$2,IF(ISNUMBER(SEARCH('[1]Lookup for use classification'!$B$3,C814)),'[1]Lookup for use classification'!$A$3,IF(OR(ISNUMBER(SEARCH('[1]Lookup for use classification'!$B$4,C814)),ISNUMBER(SEARCH('[1]Lookup for use classification'!$C$4,C814)),ISNUMBER(SEARCH('[1]Lookup for use classification'!$D$4,C814)),ISNUMBER(SEARCH('[1]Lookup for use classification'!$E$4,C814))),'[1]Lookup for use classification'!$A$4,IF(OR(ISNUMBER(SEARCH('[1]Lookup for use classification'!$B$5,C814)),ISNUMBER(SEARCH('[1]Lookup for use classification'!$C$5,C814)),ISNUMBER(SEARCH('[1]Lookup for use classification'!$D$5,C814))),'[1]Lookup for use classification'!$A$5,IF(OR(ISNUMBER(SEARCH('[1]Lookup for use classification'!$B$7,C814)),ISNUMBER(SEARCH('[1]Lookup for use classification'!$C$7,C814)),ISNUMBER(SEARCH('[1]Lookup for use classification'!$D$7,C814))),'[1]Lookup for use classification'!$A$7,IF(OR(ISNUMBER(SEARCH('[1]Lookup for use classification'!$B$9,C814)),ISNUMBER(SEARCH('[1]Lookup for use classification'!$C$9,C814)),ISNUMBER(SEARCH('[1]Lookup for use classification'!$D$9,C814)),ISNUMBER(SEARCH('[1]Lookup for use classification'!$E$9,C814)),ISNUMBER(SEARCH('[1]Lookup for use classification'!$F$9,C814)),ISNUMBER(SEARCH('[1]Lookup for use classification'!$G$9,C814)),ISNUMBER(SEARCH('[1]Lookup for use classification'!$H$9,C814)),ISNUMBER(SEARCH('[1]Lookup for use classification'!$I$9,C814)),ISNUMBER(SEARCH('[1]Lookup for use classification'!$J$9,C814)),ISNUMBER(SEARCH('[1]Lookup for use classification'!$K$9,C814))),'[1]Lookup for use classification'!$A$9,IF(OR(ISNUMBER(SEARCH('[1]Lookup for use classification'!$B$10,C814)),ISNUMBER(SEARCH('[1]Lookup for use classification'!$C$10,C814)),ISNUMBER(SEARCH('[1]Lookup for use classification'!$D$10,C814)),ISNUMBER(SEARCH('[1]Lookup for use classification'!$E$10,C814)),ISNUMBER(SEARCH('[1]Lookup for use classification'!$F$10,C814)),ISNUMBER(SEARCH('[1]Lookup for use classification'!$G$10,C814))),'[1]Lookup for use classification'!$A$10,IF(OR(ISNUMBER(SEARCH('[1]Lookup for use classification'!$B$11,C814)),ISNUMBER(SEARCH('[1]Lookup for use classification'!$C$11,C814))),'[1]Lookup for use classification'!$A$11,IF(OR(ISNUMBER(SEARCH('[1]Lookup for use classification'!$B$12,C814)),ISNUMBER(SEARCH('[1]Lookup for use classification'!$C$12,C814))),'[1]Lookup for use classification'!$A$12,IF(OR(ISNUMBER(SEARCH('[1]Lookup for use classification'!$B$13,C814)),ISNUMBER(SEARCH('[1]Lookup for use classification'!$C$13,C814)),ISNUMBER(SEARCH('[1]Lookup for use classification'!$D$13,C814)),,ISNUMBER(SEARCH('[1]Lookup for use classification'!$C$13,C814)),ISNUMBER(SEARCH('[1]Lookup for use classification'!$E$13,C814))),'[1]Lookup for use classification'!$A$13,IF(OR(ISNUMBER(SEARCH('[1]Lookup for use classification'!$B$14,C814)),ISNUMBER(SEARCH('[1]Lookup for use classification'!$C$14,C814))),'[1]Lookup for use classification'!$A$14,"Other"))))))))))))</f>
        <v>Warehousing</v>
      </c>
      <c r="E814" s="197"/>
      <c r="F814" s="176"/>
      <c r="G814" s="174"/>
    </row>
    <row r="815" spans="1:7" hidden="1">
      <c r="A815" s="187" t="s">
        <v>1263</v>
      </c>
      <c r="B815" s="167" t="s">
        <v>4456</v>
      </c>
      <c r="C815" s="192" t="s">
        <v>1259</v>
      </c>
      <c r="D815" s="6" t="str">
        <f>IF(OR(ISNUMBER(SEARCH('[1]Lookup for use classification'!$B$1,C815)),ISNUMBER(SEARCH('[1]Lookup for use classification'!$C$1,C815)),ISNUMBER(SEARCH('[1]Lookup for use classification'!$D$1,C815)),ISNUMBER(SEARCH('[1]Lookup for use classification'!$E$1,C815))),'[1]Lookup for use classification'!$A$1,IF(ISNUMBER(SEARCH('[1]Lookup for use classification'!$B$2,C815)),'[1]Lookup for use classification'!$A$2,IF(ISNUMBER(SEARCH('[1]Lookup for use classification'!$B$3,C815)),'[1]Lookup for use classification'!$A$3,IF(OR(ISNUMBER(SEARCH('[1]Lookup for use classification'!$B$4,C815)),ISNUMBER(SEARCH('[1]Lookup for use classification'!$C$4,C815)),ISNUMBER(SEARCH('[1]Lookup for use classification'!$D$4,C815)),ISNUMBER(SEARCH('[1]Lookup for use classification'!$E$4,C815))),'[1]Lookup for use classification'!$A$4,IF(OR(ISNUMBER(SEARCH('[1]Lookup for use classification'!$B$5,C815)),ISNUMBER(SEARCH('[1]Lookup for use classification'!$C$5,C815)),ISNUMBER(SEARCH('[1]Lookup for use classification'!$D$5,C815))),'[1]Lookup for use classification'!$A$5,IF(OR(ISNUMBER(SEARCH('[1]Lookup for use classification'!$B$7,C815)),ISNUMBER(SEARCH('[1]Lookup for use classification'!$C$7,C815)),ISNUMBER(SEARCH('[1]Lookup for use classification'!$D$7,C815))),'[1]Lookup for use classification'!$A$7,IF(OR(ISNUMBER(SEARCH('[1]Lookup for use classification'!$B$9,C815)),ISNUMBER(SEARCH('[1]Lookup for use classification'!$C$9,C815)),ISNUMBER(SEARCH('[1]Lookup for use classification'!$D$9,C815)),ISNUMBER(SEARCH('[1]Lookup for use classification'!$E$9,C815)),ISNUMBER(SEARCH('[1]Lookup for use classification'!$F$9,C815)),ISNUMBER(SEARCH('[1]Lookup for use classification'!$G$9,C815)),ISNUMBER(SEARCH('[1]Lookup for use classification'!$H$9,C815)),ISNUMBER(SEARCH('[1]Lookup for use classification'!$I$9,C815)),ISNUMBER(SEARCH('[1]Lookup for use classification'!$J$9,C815)),ISNUMBER(SEARCH('[1]Lookup for use classification'!$K$9,C815))),'[1]Lookup for use classification'!$A$9,IF(OR(ISNUMBER(SEARCH('[1]Lookup for use classification'!$B$10,C815)),ISNUMBER(SEARCH('[1]Lookup for use classification'!$C$10,C815)),ISNUMBER(SEARCH('[1]Lookup for use classification'!$D$10,C815)),ISNUMBER(SEARCH('[1]Lookup for use classification'!$E$10,C815)),ISNUMBER(SEARCH('[1]Lookup for use classification'!$F$10,C815)),ISNUMBER(SEARCH('[1]Lookup for use classification'!$G$10,C815))),'[1]Lookup for use classification'!$A$10,IF(OR(ISNUMBER(SEARCH('[1]Lookup for use classification'!$B$11,C815)),ISNUMBER(SEARCH('[1]Lookup for use classification'!$C$11,C815))),'[1]Lookup for use classification'!$A$11,IF(OR(ISNUMBER(SEARCH('[1]Lookup for use classification'!$B$12,C815)),ISNUMBER(SEARCH('[1]Lookup for use classification'!$C$12,C815))),'[1]Lookup for use classification'!$A$12,IF(OR(ISNUMBER(SEARCH('[1]Lookup for use classification'!$B$13,C815)),ISNUMBER(SEARCH('[1]Lookup for use classification'!$C$13,C815)),ISNUMBER(SEARCH('[1]Lookup for use classification'!$D$13,C815)),,ISNUMBER(SEARCH('[1]Lookup for use classification'!$C$13,C815)),ISNUMBER(SEARCH('[1]Lookup for use classification'!$E$13,C815))),'[1]Lookup for use classification'!$A$13,IF(OR(ISNUMBER(SEARCH('[1]Lookup for use classification'!$B$14,C815)),ISNUMBER(SEARCH('[1]Lookup for use classification'!$C$14,C815))),'[1]Lookup for use classification'!$A$14,"Other"))))))))))))</f>
        <v>Water &amp; Sewer</v>
      </c>
      <c r="E815" s="197"/>
      <c r="F815" s="176"/>
      <c r="G815" s="174"/>
    </row>
    <row r="816" spans="1:7" hidden="1">
      <c r="A816" s="187" t="s">
        <v>1263</v>
      </c>
      <c r="B816" s="167" t="s">
        <v>4456</v>
      </c>
      <c r="C816" s="192" t="s">
        <v>64</v>
      </c>
      <c r="D816" s="6" t="str">
        <f>IF(OR(ISNUMBER(SEARCH('[1]Lookup for use classification'!$B$1,C816)),ISNUMBER(SEARCH('[1]Lookup for use classification'!$C$1,C816)),ISNUMBER(SEARCH('[1]Lookup for use classification'!$D$1,C816)),ISNUMBER(SEARCH('[1]Lookup for use classification'!$E$1,C816))),'[1]Lookup for use classification'!$A$1,IF(ISNUMBER(SEARCH('[1]Lookup for use classification'!$B$2,C816)),'[1]Lookup for use classification'!$A$2,IF(ISNUMBER(SEARCH('[1]Lookup for use classification'!$B$3,C816)),'[1]Lookup for use classification'!$A$3,IF(OR(ISNUMBER(SEARCH('[1]Lookup for use classification'!$B$4,C816)),ISNUMBER(SEARCH('[1]Lookup for use classification'!$C$4,C816)),ISNUMBER(SEARCH('[1]Lookup for use classification'!$D$4,C816)),ISNUMBER(SEARCH('[1]Lookup for use classification'!$E$4,C816))),'[1]Lookup for use classification'!$A$4,IF(OR(ISNUMBER(SEARCH('[1]Lookup for use classification'!$B$5,C816)),ISNUMBER(SEARCH('[1]Lookup for use classification'!$C$5,C816)),ISNUMBER(SEARCH('[1]Lookup for use classification'!$D$5,C816))),'[1]Lookup for use classification'!$A$5,IF(OR(ISNUMBER(SEARCH('[1]Lookup for use classification'!$B$7,C816)),ISNUMBER(SEARCH('[1]Lookup for use classification'!$C$7,C816)),ISNUMBER(SEARCH('[1]Lookup for use classification'!$D$7,C816))),'[1]Lookup for use classification'!$A$7,IF(OR(ISNUMBER(SEARCH('[1]Lookup for use classification'!$B$9,C816)),ISNUMBER(SEARCH('[1]Lookup for use classification'!$C$9,C816)),ISNUMBER(SEARCH('[1]Lookup for use classification'!$D$9,C816)),ISNUMBER(SEARCH('[1]Lookup for use classification'!$E$9,C816)),ISNUMBER(SEARCH('[1]Lookup for use classification'!$F$9,C816)),ISNUMBER(SEARCH('[1]Lookup for use classification'!$G$9,C816)),ISNUMBER(SEARCH('[1]Lookup for use classification'!$H$9,C816)),ISNUMBER(SEARCH('[1]Lookup for use classification'!$I$9,C816)),ISNUMBER(SEARCH('[1]Lookup for use classification'!$J$9,C816)),ISNUMBER(SEARCH('[1]Lookup for use classification'!$K$9,C816))),'[1]Lookup for use classification'!$A$9,IF(OR(ISNUMBER(SEARCH('[1]Lookup for use classification'!$B$10,C816)),ISNUMBER(SEARCH('[1]Lookup for use classification'!$C$10,C816)),ISNUMBER(SEARCH('[1]Lookup for use classification'!$D$10,C816)),ISNUMBER(SEARCH('[1]Lookup for use classification'!$E$10,C816)),ISNUMBER(SEARCH('[1]Lookup for use classification'!$F$10,C816)),ISNUMBER(SEARCH('[1]Lookup for use classification'!$G$10,C816))),'[1]Lookup for use classification'!$A$10,IF(OR(ISNUMBER(SEARCH('[1]Lookup for use classification'!$B$11,C816)),ISNUMBER(SEARCH('[1]Lookup for use classification'!$C$11,C816))),'[1]Lookup for use classification'!$A$11,IF(OR(ISNUMBER(SEARCH('[1]Lookup for use classification'!$B$12,C816)),ISNUMBER(SEARCH('[1]Lookup for use classification'!$C$12,C816))),'[1]Lookup for use classification'!$A$12,IF(OR(ISNUMBER(SEARCH('[1]Lookup for use classification'!$B$13,C816)),ISNUMBER(SEARCH('[1]Lookup for use classification'!$C$13,C816)),ISNUMBER(SEARCH('[1]Lookup for use classification'!$D$13,C816)),,ISNUMBER(SEARCH('[1]Lookup for use classification'!$C$13,C816)),ISNUMBER(SEARCH('[1]Lookup for use classification'!$E$13,C816))),'[1]Lookup for use classification'!$A$13,IF(OR(ISNUMBER(SEARCH('[1]Lookup for use classification'!$B$14,C816)),ISNUMBER(SEARCH('[1]Lookup for use classification'!$C$14,C816))),'[1]Lookup for use classification'!$A$14,"Other"))))))))))))</f>
        <v>Water &amp; Sewer</v>
      </c>
      <c r="E816" s="196"/>
      <c r="F816" s="176"/>
      <c r="G816" s="174"/>
    </row>
    <row r="817" spans="1:12" hidden="1">
      <c r="A817" s="193" t="s">
        <v>3378</v>
      </c>
      <c r="B817" s="8" t="str">
        <f>IF(ISNA(VLOOKUP(CONCATENATE(A817,C817),ARIS!$A$1:$A$959,1,FALSE)),"","ARIS")</f>
        <v>ARIS</v>
      </c>
      <c r="C817" s="162" t="s">
        <v>3379</v>
      </c>
      <c r="D817" s="165" t="s">
        <v>3335</v>
      </c>
      <c r="E817" s="163">
        <v>7682</v>
      </c>
      <c r="F817" s="163"/>
      <c r="G817" s="163"/>
      <c r="H817" s="164">
        <v>1655.9416058394161</v>
      </c>
      <c r="I817" s="164"/>
      <c r="J817" s="165">
        <v>13972.819093433334</v>
      </c>
    </row>
    <row r="818" spans="1:12" hidden="1">
      <c r="A818" s="134" t="s">
        <v>2019</v>
      </c>
      <c r="B818" s="8" t="str">
        <f>IF(ISNA(VLOOKUP(CONCATENATE(A818,C818),EUS!$B$2:$B$1939,1,FALSE)),"","End Use Study")</f>
        <v>End Use Study</v>
      </c>
      <c r="C818" s="8" t="s">
        <v>3380</v>
      </c>
      <c r="D818" s="165" t="s">
        <v>3335</v>
      </c>
      <c r="E818" s="9">
        <v>8450</v>
      </c>
      <c r="F818" s="9"/>
      <c r="G818" s="9"/>
      <c r="H818" s="164">
        <v>3000</v>
      </c>
      <c r="I818" s="164"/>
      <c r="J818" s="7">
        <v>37856</v>
      </c>
      <c r="L818" s="6"/>
    </row>
    <row r="819" spans="1:12" hidden="1">
      <c r="A819" s="187" t="s">
        <v>2019</v>
      </c>
      <c r="B819" s="167" t="s">
        <v>4456</v>
      </c>
      <c r="C819" s="168" t="s">
        <v>658</v>
      </c>
      <c r="D819" s="6" t="str">
        <f>IF(OR(ISNUMBER(SEARCH('[1]Lookup for use classification'!$B$1,C819)),ISNUMBER(SEARCH('[1]Lookup for use classification'!$C$1,C819)),ISNUMBER(SEARCH('[1]Lookup for use classification'!$D$1,C819)),ISNUMBER(SEARCH('[1]Lookup for use classification'!$E$1,C819))),'[1]Lookup for use classification'!$A$1,IF(ISNUMBER(SEARCH('[1]Lookup for use classification'!$B$2,C819)),'[1]Lookup for use classification'!$A$2,IF(ISNUMBER(SEARCH('[1]Lookup for use classification'!$B$3,C819)),'[1]Lookup for use classification'!$A$3,IF(OR(ISNUMBER(SEARCH('[1]Lookup for use classification'!$B$4,C819)),ISNUMBER(SEARCH('[1]Lookup for use classification'!$C$4,C819)),ISNUMBER(SEARCH('[1]Lookup for use classification'!$D$4,C819)),ISNUMBER(SEARCH('[1]Lookup for use classification'!$E$4,C819))),'[1]Lookup for use classification'!$A$4,IF(OR(ISNUMBER(SEARCH('[1]Lookup for use classification'!$B$5,C819)),ISNUMBER(SEARCH('[1]Lookup for use classification'!$C$5,C819)),ISNUMBER(SEARCH('[1]Lookup for use classification'!$D$5,C819))),'[1]Lookup for use classification'!$A$5,IF(OR(ISNUMBER(SEARCH('[1]Lookup for use classification'!$B$7,C819)),ISNUMBER(SEARCH('[1]Lookup for use classification'!$C$7,C819)),ISNUMBER(SEARCH('[1]Lookup for use classification'!$D$7,C819))),'[1]Lookup for use classification'!$A$7,IF(OR(ISNUMBER(SEARCH('[1]Lookup for use classification'!$B$9,C819)),ISNUMBER(SEARCH('[1]Lookup for use classification'!$C$9,C819)),ISNUMBER(SEARCH('[1]Lookup for use classification'!$D$9,C819)),ISNUMBER(SEARCH('[1]Lookup for use classification'!$E$9,C819)),ISNUMBER(SEARCH('[1]Lookup for use classification'!$F$9,C819)),ISNUMBER(SEARCH('[1]Lookup for use classification'!$G$9,C819)),ISNUMBER(SEARCH('[1]Lookup for use classification'!$H$9,C819)),ISNUMBER(SEARCH('[1]Lookup for use classification'!$I$9,C819)),ISNUMBER(SEARCH('[1]Lookup for use classification'!$J$9,C819)),ISNUMBER(SEARCH('[1]Lookup for use classification'!$K$9,C819))),'[1]Lookup for use classification'!$A$9,IF(OR(ISNUMBER(SEARCH('[1]Lookup for use classification'!$B$10,C819)),ISNUMBER(SEARCH('[1]Lookup for use classification'!$C$10,C819)),ISNUMBER(SEARCH('[1]Lookup for use classification'!$D$10,C819)),ISNUMBER(SEARCH('[1]Lookup for use classification'!$E$10,C819)),ISNUMBER(SEARCH('[1]Lookup for use classification'!$F$10,C819)),ISNUMBER(SEARCH('[1]Lookup for use classification'!$G$10,C819))),'[1]Lookup for use classification'!$A$10,IF(OR(ISNUMBER(SEARCH('[1]Lookup for use classification'!$B$11,C819)),ISNUMBER(SEARCH('[1]Lookup for use classification'!$C$11,C819))),'[1]Lookup for use classification'!$A$11,IF(OR(ISNUMBER(SEARCH('[1]Lookup for use classification'!$B$12,C819)),ISNUMBER(SEARCH('[1]Lookup for use classification'!$C$12,C819))),'[1]Lookup for use classification'!$A$12,IF(OR(ISNUMBER(SEARCH('[1]Lookup for use classification'!$B$13,C819)),ISNUMBER(SEARCH('[1]Lookup for use classification'!$C$13,C819)),ISNUMBER(SEARCH('[1]Lookup for use classification'!$D$13,C819)),,ISNUMBER(SEARCH('[1]Lookup for use classification'!$C$13,C819)),ISNUMBER(SEARCH('[1]Lookup for use classification'!$E$13,C819))),'[1]Lookup for use classification'!$A$13,IF(OR(ISNUMBER(SEARCH('[1]Lookup for use classification'!$B$14,C819)),ISNUMBER(SEARCH('[1]Lookup for use classification'!$C$14,C819))),'[1]Lookup for use classification'!$A$14,"Other"))))))))))))</f>
        <v>Education - K - 12</v>
      </c>
      <c r="E819" s="169">
        <v>8450</v>
      </c>
      <c r="F819" s="170" t="s">
        <v>652</v>
      </c>
      <c r="G819" s="170" t="s">
        <v>659</v>
      </c>
    </row>
    <row r="820" spans="1:12" hidden="1">
      <c r="A820" s="138" t="s">
        <v>2019</v>
      </c>
      <c r="B820" s="8" t="str">
        <f>IF(ISNA(VLOOKUP(CONCATENATE(A820,C820),EUS!$B$2:$B$1939,1,FALSE)),"","End Use Study")</f>
        <v>End Use Study</v>
      </c>
      <c r="C820" s="8" t="s">
        <v>2020</v>
      </c>
      <c r="D820" s="165" t="s">
        <v>1980</v>
      </c>
      <c r="E820" s="9">
        <v>364</v>
      </c>
      <c r="F820" s="9"/>
      <c r="G820" s="9"/>
      <c r="H820" s="164"/>
      <c r="I820" s="164"/>
      <c r="J820" s="7"/>
      <c r="L820" s="6"/>
    </row>
    <row r="821" spans="1:12" hidden="1">
      <c r="A821" s="134" t="s">
        <v>1838</v>
      </c>
      <c r="B821" s="8" t="str">
        <f>IF(ISNA(VLOOKUP(CONCATENATE(A821,C821),EUS!$B$2:$B$1939,1,FALSE)),"","End Use Study")</f>
        <v>End Use Study</v>
      </c>
      <c r="C821" s="8" t="s">
        <v>3381</v>
      </c>
      <c r="D821" s="165" t="s">
        <v>3335</v>
      </c>
      <c r="E821" s="9">
        <v>5640</v>
      </c>
      <c r="F821" s="9"/>
      <c r="G821" s="9"/>
      <c r="H821" s="164">
        <v>3465</v>
      </c>
      <c r="I821" s="164"/>
      <c r="J821" s="7">
        <v>20165</v>
      </c>
      <c r="L821" s="6"/>
    </row>
    <row r="822" spans="1:12" hidden="1">
      <c r="A822" s="193" t="s">
        <v>1838</v>
      </c>
      <c r="B822" s="167" t="s">
        <v>4456</v>
      </c>
      <c r="C822" s="174" t="s">
        <v>89</v>
      </c>
      <c r="D822" s="6" t="str">
        <f>IF(OR(ISNUMBER(SEARCH('[1]Lookup for use classification'!$B$1,C822)),ISNUMBER(SEARCH('[1]Lookup for use classification'!$C$1,C822)),ISNUMBER(SEARCH('[1]Lookup for use classification'!$D$1,C822)),ISNUMBER(SEARCH('[1]Lookup for use classification'!$E$1,C822))),'[1]Lookup for use classification'!$A$1,IF(ISNUMBER(SEARCH('[1]Lookup for use classification'!$B$2,C822)),'[1]Lookup for use classification'!$A$2,IF(ISNUMBER(SEARCH('[1]Lookup for use classification'!$B$3,C822)),'[1]Lookup for use classification'!$A$3,IF(OR(ISNUMBER(SEARCH('[1]Lookup for use classification'!$B$4,C822)),ISNUMBER(SEARCH('[1]Lookup for use classification'!$C$4,C822)),ISNUMBER(SEARCH('[1]Lookup for use classification'!$D$4,C822)),ISNUMBER(SEARCH('[1]Lookup for use classification'!$E$4,C822))),'[1]Lookup for use classification'!$A$4,IF(OR(ISNUMBER(SEARCH('[1]Lookup for use classification'!$B$5,C822)),ISNUMBER(SEARCH('[1]Lookup for use classification'!$C$5,C822)),ISNUMBER(SEARCH('[1]Lookup for use classification'!$D$5,C822))),'[1]Lookup for use classification'!$A$5,IF(OR(ISNUMBER(SEARCH('[1]Lookup for use classification'!$B$7,C822)),ISNUMBER(SEARCH('[1]Lookup for use classification'!$C$7,C822)),ISNUMBER(SEARCH('[1]Lookup for use classification'!$D$7,C822))),'[1]Lookup for use classification'!$A$7,IF(OR(ISNUMBER(SEARCH('[1]Lookup for use classification'!$B$9,C822)),ISNUMBER(SEARCH('[1]Lookup for use classification'!$C$9,C822)),ISNUMBER(SEARCH('[1]Lookup for use classification'!$D$9,C822)),ISNUMBER(SEARCH('[1]Lookup for use classification'!$E$9,C822)),ISNUMBER(SEARCH('[1]Lookup for use classification'!$F$9,C822)),ISNUMBER(SEARCH('[1]Lookup for use classification'!$G$9,C822)),ISNUMBER(SEARCH('[1]Lookup for use classification'!$H$9,C822)),ISNUMBER(SEARCH('[1]Lookup for use classification'!$I$9,C822)),ISNUMBER(SEARCH('[1]Lookup for use classification'!$J$9,C822)),ISNUMBER(SEARCH('[1]Lookup for use classification'!$K$9,C822))),'[1]Lookup for use classification'!$A$9,IF(OR(ISNUMBER(SEARCH('[1]Lookup for use classification'!$B$10,C822)),ISNUMBER(SEARCH('[1]Lookup for use classification'!$C$10,C822)),ISNUMBER(SEARCH('[1]Lookup for use classification'!$D$10,C822)),ISNUMBER(SEARCH('[1]Lookup for use classification'!$E$10,C822)),ISNUMBER(SEARCH('[1]Lookup for use classification'!$F$10,C822)),ISNUMBER(SEARCH('[1]Lookup for use classification'!$G$10,C822))),'[1]Lookup for use classification'!$A$10,IF(OR(ISNUMBER(SEARCH('[1]Lookup for use classification'!$B$11,C822)),ISNUMBER(SEARCH('[1]Lookup for use classification'!$C$11,C822))),'[1]Lookup for use classification'!$A$11,IF(OR(ISNUMBER(SEARCH('[1]Lookup for use classification'!$B$12,C822)),ISNUMBER(SEARCH('[1]Lookup for use classification'!$C$12,C822))),'[1]Lookup for use classification'!$A$12,IF(OR(ISNUMBER(SEARCH('[1]Lookup for use classification'!$B$13,C822)),ISNUMBER(SEARCH('[1]Lookup for use classification'!$C$13,C822)),ISNUMBER(SEARCH('[1]Lookup for use classification'!$D$13,C822)),,ISNUMBER(SEARCH('[1]Lookup for use classification'!$C$13,C822)),ISNUMBER(SEARCH('[1]Lookup for use classification'!$E$13,C822))),'[1]Lookup for use classification'!$A$13,IF(OR(ISNUMBER(SEARCH('[1]Lookup for use classification'!$B$14,C822)),ISNUMBER(SEARCH('[1]Lookup for use classification'!$C$14,C822))),'[1]Lookup for use classification'!$A$14,"Other"))))))))))))</f>
        <v>Education - K - 12</v>
      </c>
      <c r="E822" s="198"/>
      <c r="F822" s="162"/>
      <c r="G822" s="162"/>
    </row>
    <row r="823" spans="1:12" hidden="1">
      <c r="A823" s="138" t="s">
        <v>1838</v>
      </c>
      <c r="B823" s="8" t="str">
        <f>IF(ISNA(VLOOKUP(CONCATENATE(A823,C823),EUS!$B$2:$B$1939,1,FALSE)),"","End Use Study")</f>
        <v>End Use Study</v>
      </c>
      <c r="C823" s="8" t="s">
        <v>3243</v>
      </c>
      <c r="D823" s="6" t="str">
        <f>IF(OR(ISNUMBER(SEARCH('[1]Lookup for use classification'!$B$1,C823)),ISNUMBER(SEARCH('[1]Lookup for use classification'!$C$1,C823)),ISNUMBER(SEARCH('[1]Lookup for use classification'!$D$1,C823))),'[1]Lookup for use classification'!$A$1,IF(ISNUMBER(SEARCH('[1]Lookup for use classification'!$B$2,C823)),'[1]Lookup for use classification'!$A$2,IF(ISNUMBER(SEARCH('[1]Lookup for use classification'!$B$3,C823)),'[1]Lookup for use classification'!$A$3,IF(OR(ISNUMBER(SEARCH('[1]Lookup for use classification'!$B$4,C823)),ISNUMBER(SEARCH('[1]Lookup for use classification'!$C$4,C823))),'[1]Lookup for use classification'!$A$4,IF(OR(ISNUMBER(SEARCH('[1]Lookup for use classification'!$B$5,C823)),ISNUMBER(SEARCH('[1]Lookup for use classification'!$C$5,C823)),ISNUMBER(SEARCH('[1]Lookup for use classification'!$D$5,C823))),'[1]Lookup for use classification'!$A$5,IF(OR(ISNUMBER(SEARCH('[1]Lookup for use classification'!$B$7,C823)),ISNUMBER(SEARCH('[1]Lookup for use classification'!$C$7,C823)),ISNUMBER(SEARCH('[1]Lookup for use classification'!$D$7,C823))),'[1]Lookup for use classification'!$A$7,IF(OR(ISNUMBER(SEARCH('[1]Lookup for use classification'!$B$9,C823)),ISNUMBER(SEARCH('[1]Lookup for use classification'!$C$9,C823)),ISNUMBER(SEARCH('[1]Lookup for use classification'!$D$9,C823)),ISNUMBER(SEARCH('[1]Lookup for use classification'!$E$9,C823)),ISNUMBER(SEARCH('[1]Lookup for use classification'!$F$9,C823)),ISNUMBER(SEARCH('[1]Lookup for use classification'!$G$9,C823))),'[1]Lookup for use classification'!$A$9,IF(OR(ISNUMBER(SEARCH('[1]Lookup for use classification'!$B$10,C823)),ISNUMBER(SEARCH('[1]Lookup for use classification'!$C$10,C823)),ISNUMBER(SEARCH('[1]Lookup for use classification'!$D$10,C823)),ISNUMBER(SEARCH('[1]Lookup for use classification'!$E$10,C823)),ISNUMBER(SEARCH('[1]Lookup for use classification'!$F$10,C823))),'[1]Lookup for use classification'!$A$10,IF(OR(ISNUMBER(SEARCH('[1]Lookup for use classification'!$B$11,C823)),ISNUMBER(SEARCH('[1]Lookup for use classification'!$C$11,C823))),'[1]Lookup for use classification'!$A$11,IF(OR(ISNUMBER(SEARCH('[1]Lookup for use classification'!$B$12,C823)),ISNUMBER(SEARCH('[1]Lookup for use classification'!$C$12,C823))),'[1]Lookup for use classification'!$A$12,"Nope"))))))))))</f>
        <v>Health Care - Hospitals</v>
      </c>
      <c r="E823" s="9">
        <v>200</v>
      </c>
      <c r="F823" s="9"/>
      <c r="G823" s="9"/>
      <c r="H823" s="164"/>
      <c r="I823" s="164"/>
      <c r="J823" s="7"/>
      <c r="L823" s="6"/>
    </row>
    <row r="824" spans="1:12" hidden="1">
      <c r="A824" s="193" t="s">
        <v>1838</v>
      </c>
      <c r="B824" s="167" t="s">
        <v>4456</v>
      </c>
      <c r="C824" s="174" t="s">
        <v>1856</v>
      </c>
      <c r="D824" s="6" t="str">
        <f>IF(OR(ISNUMBER(SEARCH('[1]Lookup for use classification'!$B$1,C824)),ISNUMBER(SEARCH('[1]Lookup for use classification'!$C$1,C824)),ISNUMBER(SEARCH('[1]Lookup for use classification'!$D$1,C824)),ISNUMBER(SEARCH('[1]Lookup for use classification'!$E$1,C824))),'[1]Lookup for use classification'!$A$1,IF(ISNUMBER(SEARCH('[1]Lookup for use classification'!$B$2,C824)),'[1]Lookup for use classification'!$A$2,IF(ISNUMBER(SEARCH('[1]Lookup for use classification'!$B$3,C824)),'[1]Lookup for use classification'!$A$3,IF(OR(ISNUMBER(SEARCH('[1]Lookup for use classification'!$B$4,C824)),ISNUMBER(SEARCH('[1]Lookup for use classification'!$C$4,C824)),ISNUMBER(SEARCH('[1]Lookup for use classification'!$D$4,C824)),ISNUMBER(SEARCH('[1]Lookup for use classification'!$E$4,C824))),'[1]Lookup for use classification'!$A$4,IF(OR(ISNUMBER(SEARCH('[1]Lookup for use classification'!$B$5,C824)),ISNUMBER(SEARCH('[1]Lookup for use classification'!$C$5,C824)),ISNUMBER(SEARCH('[1]Lookup for use classification'!$D$5,C824))),'[1]Lookup for use classification'!$A$5,IF(OR(ISNUMBER(SEARCH('[1]Lookup for use classification'!$B$7,C824)),ISNUMBER(SEARCH('[1]Lookup for use classification'!$C$7,C824)),ISNUMBER(SEARCH('[1]Lookup for use classification'!$D$7,C824))),'[1]Lookup for use classification'!$A$7,IF(OR(ISNUMBER(SEARCH('[1]Lookup for use classification'!$B$9,C824)),ISNUMBER(SEARCH('[1]Lookup for use classification'!$C$9,C824)),ISNUMBER(SEARCH('[1]Lookup for use classification'!$D$9,C824)),ISNUMBER(SEARCH('[1]Lookup for use classification'!$E$9,C824)),ISNUMBER(SEARCH('[1]Lookup for use classification'!$F$9,C824)),ISNUMBER(SEARCH('[1]Lookup for use classification'!$G$9,C824)),ISNUMBER(SEARCH('[1]Lookup for use classification'!$H$9,C824)),ISNUMBER(SEARCH('[1]Lookup for use classification'!$I$9,C824)),ISNUMBER(SEARCH('[1]Lookup for use classification'!$J$9,C824)),ISNUMBER(SEARCH('[1]Lookup for use classification'!$K$9,C824))),'[1]Lookup for use classification'!$A$9,IF(OR(ISNUMBER(SEARCH('[1]Lookup for use classification'!$B$10,C824)),ISNUMBER(SEARCH('[1]Lookup for use classification'!$C$10,C824)),ISNUMBER(SEARCH('[1]Lookup for use classification'!$D$10,C824)),ISNUMBER(SEARCH('[1]Lookup for use classification'!$E$10,C824)),ISNUMBER(SEARCH('[1]Lookup for use classification'!$F$10,C824)),ISNUMBER(SEARCH('[1]Lookup for use classification'!$G$10,C824))),'[1]Lookup for use classification'!$A$10,IF(OR(ISNUMBER(SEARCH('[1]Lookup for use classification'!$B$11,C824)),ISNUMBER(SEARCH('[1]Lookup for use classification'!$C$11,C824))),'[1]Lookup for use classification'!$A$11,IF(OR(ISNUMBER(SEARCH('[1]Lookup for use classification'!$B$12,C824)),ISNUMBER(SEARCH('[1]Lookup for use classification'!$C$12,C824))),'[1]Lookup for use classification'!$A$12,IF(OR(ISNUMBER(SEARCH('[1]Lookup for use classification'!$B$13,C824)),ISNUMBER(SEARCH('[1]Lookup for use classification'!$C$13,C824)),ISNUMBER(SEARCH('[1]Lookup for use classification'!$D$13,C824)),,ISNUMBER(SEARCH('[1]Lookup for use classification'!$C$13,C824)),ISNUMBER(SEARCH('[1]Lookup for use classification'!$E$13,C824))),'[1]Lookup for use classification'!$A$13,IF(OR(ISNUMBER(SEARCH('[1]Lookup for use classification'!$B$14,C824)),ISNUMBER(SEARCH('[1]Lookup for use classification'!$C$14,C824))),'[1]Lookup for use classification'!$A$14,"Other"))))))))))))</f>
        <v>Health Care - Hospitals</v>
      </c>
      <c r="E824" s="198"/>
      <c r="F824" s="162"/>
      <c r="G824" s="162"/>
    </row>
    <row r="825" spans="1:12" hidden="1">
      <c r="A825" s="138" t="s">
        <v>1838</v>
      </c>
      <c r="B825" s="8" t="str">
        <f>IF(ISNA(VLOOKUP(CONCATENATE(A825,C825),EUS!$B$2:$B$1939,1,FALSE)),"","End Use Study")</f>
        <v>End Use Study</v>
      </c>
      <c r="C825" s="8" t="s">
        <v>3029</v>
      </c>
      <c r="D825" s="6" t="s">
        <v>377</v>
      </c>
      <c r="E825" s="9">
        <v>600</v>
      </c>
      <c r="F825" s="9"/>
      <c r="G825" s="9"/>
      <c r="H825" s="164"/>
      <c r="I825" s="164"/>
      <c r="J825" s="7"/>
      <c r="L825" s="6"/>
    </row>
    <row r="826" spans="1:12" hidden="1">
      <c r="A826" s="138" t="s">
        <v>1838</v>
      </c>
      <c r="B826" s="8" t="str">
        <f>IF(ISNA(VLOOKUP(CONCATENATE(A826,C826),EUS!$B$2:$B$1939,1,FALSE)),"","End Use Study")</f>
        <v>End Use Study</v>
      </c>
      <c r="C826" s="8" t="s">
        <v>3030</v>
      </c>
      <c r="D826" s="6" t="str">
        <f>IF(OR(ISNUMBER(SEARCH('[1]Lookup for use classification'!$B$1,C826)),ISNUMBER(SEARCH('[1]Lookup for use classification'!$C$1,C826)),ISNUMBER(SEARCH('[1]Lookup for use classification'!$D$1,C826))),'[1]Lookup for use classification'!$A$1,IF(ISNUMBER(SEARCH('[1]Lookup for use classification'!$B$2,C826)),'[1]Lookup for use classification'!$A$2,IF(ISNUMBER(SEARCH('[1]Lookup for use classification'!$B$3,C826)),'[1]Lookup for use classification'!$A$3,IF(OR(ISNUMBER(SEARCH('[1]Lookup for use classification'!$B$4,C826)),ISNUMBER(SEARCH('[1]Lookup for use classification'!$C$4,C826))),'[1]Lookup for use classification'!$A$4,IF(OR(ISNUMBER(SEARCH('[1]Lookup for use classification'!$B$5,C826)),ISNUMBER(SEARCH('[1]Lookup for use classification'!$C$5,C826)),ISNUMBER(SEARCH('[1]Lookup for use classification'!$D$5,C826))),'[1]Lookup for use classification'!$A$5,IF(OR(ISNUMBER(SEARCH('[1]Lookup for use classification'!$B$7,C826)),ISNUMBER(SEARCH('[1]Lookup for use classification'!$C$7,C826)),ISNUMBER(SEARCH('[1]Lookup for use classification'!$D$7,C826))),'[1]Lookup for use classification'!$A$7,IF(OR(ISNUMBER(SEARCH('[1]Lookup for use classification'!$B$9,C826)),ISNUMBER(SEARCH('[1]Lookup for use classification'!$C$9,C826)),ISNUMBER(SEARCH('[1]Lookup for use classification'!$D$9,C826)),ISNUMBER(SEARCH('[1]Lookup for use classification'!$E$9,C826)),ISNUMBER(SEARCH('[1]Lookup for use classification'!$F$9,C826)),ISNUMBER(SEARCH('[1]Lookup for use classification'!$G$9,C826))),'[1]Lookup for use classification'!$A$9,IF(OR(ISNUMBER(SEARCH('[1]Lookup for use classification'!$B$10,C826)),ISNUMBER(SEARCH('[1]Lookup for use classification'!$C$10,C826)),ISNUMBER(SEARCH('[1]Lookup for use classification'!$D$10,C826)),ISNUMBER(SEARCH('[1]Lookup for use classification'!$E$10,C826)),ISNUMBER(SEARCH('[1]Lookup for use classification'!$F$10,C826))),'[1]Lookup for use classification'!$A$10,IF(OR(ISNUMBER(SEARCH('[1]Lookup for use classification'!$B$11,C826)),ISNUMBER(SEARCH('[1]Lookup for use classification'!$C$11,C826))),'[1]Lookup for use classification'!$A$11,IF(OR(ISNUMBER(SEARCH('[1]Lookup for use classification'!$B$12,C826)),ISNUMBER(SEARCH('[1]Lookup for use classification'!$C$12,C826))),'[1]Lookup for use classification'!$A$12,"Nope"))))))))))</f>
        <v>Office</v>
      </c>
      <c r="E826" s="9">
        <v>600</v>
      </c>
      <c r="F826" s="9"/>
      <c r="G826" s="9"/>
      <c r="H826" s="164"/>
      <c r="I826" s="164"/>
      <c r="J826" s="7"/>
      <c r="L826" s="6"/>
    </row>
    <row r="827" spans="1:12" hidden="1">
      <c r="A827" s="193" t="s">
        <v>1838</v>
      </c>
      <c r="B827" s="167" t="s">
        <v>4456</v>
      </c>
      <c r="C827" s="174" t="s">
        <v>1852</v>
      </c>
      <c r="D827" s="6" t="str">
        <f>IF(OR(ISNUMBER(SEARCH('[1]Lookup for use classification'!$B$1,C827)),ISNUMBER(SEARCH('[1]Lookup for use classification'!$C$1,C827)),ISNUMBER(SEARCH('[1]Lookup for use classification'!$D$1,C827)),ISNUMBER(SEARCH('[1]Lookup for use classification'!$E$1,C827))),'[1]Lookup for use classification'!$A$1,IF(ISNUMBER(SEARCH('[1]Lookup for use classification'!$B$2,C827)),'[1]Lookup for use classification'!$A$2,IF(ISNUMBER(SEARCH('[1]Lookup for use classification'!$B$3,C827)),'[1]Lookup for use classification'!$A$3,IF(OR(ISNUMBER(SEARCH('[1]Lookup for use classification'!$B$4,C827)),ISNUMBER(SEARCH('[1]Lookup for use classification'!$C$4,C827)),ISNUMBER(SEARCH('[1]Lookup for use classification'!$D$4,C827)),ISNUMBER(SEARCH('[1]Lookup for use classification'!$E$4,C827))),'[1]Lookup for use classification'!$A$4,IF(OR(ISNUMBER(SEARCH('[1]Lookup for use classification'!$B$5,C827)),ISNUMBER(SEARCH('[1]Lookup for use classification'!$C$5,C827)),ISNUMBER(SEARCH('[1]Lookup for use classification'!$D$5,C827))),'[1]Lookup for use classification'!$A$5,IF(OR(ISNUMBER(SEARCH('[1]Lookup for use classification'!$B$7,C827)),ISNUMBER(SEARCH('[1]Lookup for use classification'!$C$7,C827)),ISNUMBER(SEARCH('[1]Lookup for use classification'!$D$7,C827))),'[1]Lookup for use classification'!$A$7,IF(OR(ISNUMBER(SEARCH('[1]Lookup for use classification'!$B$9,C827)),ISNUMBER(SEARCH('[1]Lookup for use classification'!$C$9,C827)),ISNUMBER(SEARCH('[1]Lookup for use classification'!$D$9,C827)),ISNUMBER(SEARCH('[1]Lookup for use classification'!$E$9,C827)),ISNUMBER(SEARCH('[1]Lookup for use classification'!$F$9,C827)),ISNUMBER(SEARCH('[1]Lookup for use classification'!$G$9,C827)),ISNUMBER(SEARCH('[1]Lookup for use classification'!$H$9,C827)),ISNUMBER(SEARCH('[1]Lookup for use classification'!$I$9,C827)),ISNUMBER(SEARCH('[1]Lookup for use classification'!$J$9,C827)),ISNUMBER(SEARCH('[1]Lookup for use classification'!$K$9,C827))),'[1]Lookup for use classification'!$A$9,IF(OR(ISNUMBER(SEARCH('[1]Lookup for use classification'!$B$10,C827)),ISNUMBER(SEARCH('[1]Lookup for use classification'!$C$10,C827)),ISNUMBER(SEARCH('[1]Lookup for use classification'!$D$10,C827)),ISNUMBER(SEARCH('[1]Lookup for use classification'!$E$10,C827)),ISNUMBER(SEARCH('[1]Lookup for use classification'!$F$10,C827)),ISNUMBER(SEARCH('[1]Lookup for use classification'!$G$10,C827))),'[1]Lookup for use classification'!$A$10,IF(OR(ISNUMBER(SEARCH('[1]Lookup for use classification'!$B$11,C827)),ISNUMBER(SEARCH('[1]Lookup for use classification'!$C$11,C827))),'[1]Lookup for use classification'!$A$11,IF(OR(ISNUMBER(SEARCH('[1]Lookup for use classification'!$B$12,C827)),ISNUMBER(SEARCH('[1]Lookup for use classification'!$C$12,C827))),'[1]Lookup for use classification'!$A$12,IF(OR(ISNUMBER(SEARCH('[1]Lookup for use classification'!$B$13,C827)),ISNUMBER(SEARCH('[1]Lookup for use classification'!$C$13,C827)),ISNUMBER(SEARCH('[1]Lookup for use classification'!$D$13,C827)),,ISNUMBER(SEARCH('[1]Lookup for use classification'!$C$13,C827)),ISNUMBER(SEARCH('[1]Lookup for use classification'!$E$13,C827))),'[1]Lookup for use classification'!$A$13,IF(OR(ISNUMBER(SEARCH('[1]Lookup for use classification'!$B$14,C827)),ISNUMBER(SEARCH('[1]Lookup for use classification'!$C$14,C827))),'[1]Lookup for use classification'!$A$14,"Other"))))))))))))</f>
        <v>Office</v>
      </c>
      <c r="E827" s="198"/>
      <c r="F827" s="162"/>
      <c r="G827" s="162"/>
    </row>
    <row r="828" spans="1:12" hidden="1">
      <c r="A828" s="138" t="s">
        <v>1838</v>
      </c>
      <c r="B828" s="8" t="str">
        <f>IF(ISNA(VLOOKUP(CONCATENATE(A828,C828),EUS!$B$2:$B$1939,1,FALSE)),"","End Use Study")</f>
        <v>End Use Study</v>
      </c>
      <c r="C828" s="8" t="s">
        <v>2656</v>
      </c>
      <c r="D828" s="6" t="str">
        <f>IF(OR(ISNUMBER(SEARCH('[1]Lookup for use classification'!$B$1,C828)),ISNUMBER(SEARCH('[1]Lookup for use classification'!$C$1,C828)),ISNUMBER(SEARCH('[1]Lookup for use classification'!$D$1,C828)),ISNUMBER(SEARCH('[1]Lookup for use classification'!$E$1,C828))),'[1]Lookup for use classification'!$A$1,IF(ISNUMBER(SEARCH('[1]Lookup for use classification'!$B$2,C828)),'[1]Lookup for use classification'!$A$2,IF(ISNUMBER(SEARCH('[1]Lookup for use classification'!$B$3,C828)),'[1]Lookup for use classification'!$A$3,IF(OR(ISNUMBER(SEARCH('[1]Lookup for use classification'!$B$4,C828)),ISNUMBER(SEARCH('[1]Lookup for use classification'!$C$4,C828)),ISNUMBER(SEARCH('[1]Lookup for use classification'!$D$4,C828)),ISNUMBER(SEARCH('[1]Lookup for use classification'!$E$4,C828))),'[1]Lookup for use classification'!$A$4,IF(OR(ISNUMBER(SEARCH('[1]Lookup for use classification'!$B$5,C828)),ISNUMBER(SEARCH('[1]Lookup for use classification'!$C$5,C828)),ISNUMBER(SEARCH('[1]Lookup for use classification'!$D$5,C828))),'[1]Lookup for use classification'!$A$5,IF(OR(ISNUMBER(SEARCH('[1]Lookup for use classification'!$B$7,C828)),ISNUMBER(SEARCH('[1]Lookup for use classification'!$C$7,C828)),ISNUMBER(SEARCH('[1]Lookup for use classification'!$D$7,C828))),'[1]Lookup for use classification'!$A$7,IF(OR(ISNUMBER(SEARCH('[1]Lookup for use classification'!$B$9,C828)),ISNUMBER(SEARCH('[1]Lookup for use classification'!$C$9,C828)),ISNUMBER(SEARCH('[1]Lookup for use classification'!$D$9,C828)),ISNUMBER(SEARCH('[1]Lookup for use classification'!$E$9,C828)),ISNUMBER(SEARCH('[1]Lookup for use classification'!$F$9,C828)),ISNUMBER(SEARCH('[1]Lookup for use classification'!$G$9,C828)),ISNUMBER(SEARCH('[1]Lookup for use classification'!$H$9,C828)),ISNUMBER(SEARCH('[1]Lookup for use classification'!$I$9,C828)),ISNUMBER(SEARCH('[1]Lookup for use classification'!$J$9,C828)),ISNUMBER(SEARCH('[1]Lookup for use classification'!$K$9,C828))),'[1]Lookup for use classification'!$A$9,IF(OR(ISNUMBER(SEARCH('[1]Lookup for use classification'!$B$10,C828)),ISNUMBER(SEARCH('[1]Lookup for use classification'!$C$10,C828)),ISNUMBER(SEARCH('[1]Lookup for use classification'!$D$10,C828)),ISNUMBER(SEARCH('[1]Lookup for use classification'!$E$10,C828)),ISNUMBER(SEARCH('[1]Lookup for use classification'!$F$10,C828)),ISNUMBER(SEARCH('[1]Lookup for use classification'!$G$10,C828))),'[1]Lookup for use classification'!$A$10,IF(OR(ISNUMBER(SEARCH('[1]Lookup for use classification'!$B$11,C828)),ISNUMBER(SEARCH('[1]Lookup for use classification'!$C$11,C828))),'[1]Lookup for use classification'!$A$11,IF(OR(ISNUMBER(SEARCH('[1]Lookup for use classification'!$B$12,C828)),ISNUMBER(SEARCH('[1]Lookup for use classification'!$C$12,C828))),'[1]Lookup for use classification'!$A$12,IF(OR(ISNUMBER(SEARCH('[1]Lookup for use classification'!$B$13,C828)),ISNUMBER(SEARCH('[1]Lookup for use classification'!$C$13,C828)),ISNUMBER(SEARCH('[1]Lookup for use classification'!$D$13,C828)),,ISNUMBER(SEARCH('[1]Lookup for use classification'!$C$13,C828)),ISNUMBER(SEARCH('[1]Lookup for use classification'!$E$13,C828))),'[1]Lookup for use classification'!$A$13,IF(OR(ISNUMBER(SEARCH('[1]Lookup for use classification'!$B$14,C828)),ISNUMBER(SEARCH('[1]Lookup for use classification'!$C$14,C828))),'[1]Lookup for use classification'!$A$14,"Other"))))))))))))</f>
        <v>Other</v>
      </c>
      <c r="E828" s="9">
        <v>600</v>
      </c>
      <c r="F828" s="9"/>
      <c r="G828" s="9"/>
      <c r="H828" s="164"/>
      <c r="I828" s="164"/>
      <c r="J828" s="7"/>
      <c r="L828" s="6"/>
    </row>
    <row r="829" spans="1:12" hidden="1">
      <c r="A829" s="193" t="s">
        <v>1838</v>
      </c>
      <c r="B829" s="167" t="s">
        <v>4456</v>
      </c>
      <c r="C829" s="190" t="s">
        <v>1850</v>
      </c>
      <c r="D829" s="6" t="str">
        <f>IF(OR(ISNUMBER(SEARCH('[1]Lookup for use classification'!$B$1,C829)),ISNUMBER(SEARCH('[1]Lookup for use classification'!$C$1,C829)),ISNUMBER(SEARCH('[1]Lookup for use classification'!$D$1,C829)),ISNUMBER(SEARCH('[1]Lookup for use classification'!$E$1,C829))),'[1]Lookup for use classification'!$A$1,IF(ISNUMBER(SEARCH('[1]Lookup for use classification'!$B$2,C829)),'[1]Lookup for use classification'!$A$2,IF(ISNUMBER(SEARCH('[1]Lookup for use classification'!$B$3,C829)),'[1]Lookup for use classification'!$A$3,IF(OR(ISNUMBER(SEARCH('[1]Lookup for use classification'!$B$4,C829)),ISNUMBER(SEARCH('[1]Lookup for use classification'!$C$4,C829)),ISNUMBER(SEARCH('[1]Lookup for use classification'!$D$4,C829)),ISNUMBER(SEARCH('[1]Lookup for use classification'!$E$4,C829))),'[1]Lookup for use classification'!$A$4,IF(OR(ISNUMBER(SEARCH('[1]Lookup for use classification'!$B$5,C829)),ISNUMBER(SEARCH('[1]Lookup for use classification'!$C$5,C829)),ISNUMBER(SEARCH('[1]Lookup for use classification'!$D$5,C829))),'[1]Lookup for use classification'!$A$5,IF(OR(ISNUMBER(SEARCH('[1]Lookup for use classification'!$B$7,C829)),ISNUMBER(SEARCH('[1]Lookup for use classification'!$C$7,C829)),ISNUMBER(SEARCH('[1]Lookup for use classification'!$D$7,C829))),'[1]Lookup for use classification'!$A$7,IF(OR(ISNUMBER(SEARCH('[1]Lookup for use classification'!$B$9,C829)),ISNUMBER(SEARCH('[1]Lookup for use classification'!$C$9,C829)),ISNUMBER(SEARCH('[1]Lookup for use classification'!$D$9,C829)),ISNUMBER(SEARCH('[1]Lookup for use classification'!$E$9,C829)),ISNUMBER(SEARCH('[1]Lookup for use classification'!$F$9,C829)),ISNUMBER(SEARCH('[1]Lookup for use classification'!$G$9,C829)),ISNUMBER(SEARCH('[1]Lookup for use classification'!$H$9,C829)),ISNUMBER(SEARCH('[1]Lookup for use classification'!$I$9,C829)),ISNUMBER(SEARCH('[1]Lookup for use classification'!$J$9,C829)),ISNUMBER(SEARCH('[1]Lookup for use classification'!$K$9,C829))),'[1]Lookup for use classification'!$A$9,IF(OR(ISNUMBER(SEARCH('[1]Lookup for use classification'!$B$10,C829)),ISNUMBER(SEARCH('[1]Lookup for use classification'!$C$10,C829)),ISNUMBER(SEARCH('[1]Lookup for use classification'!$D$10,C829)),ISNUMBER(SEARCH('[1]Lookup for use classification'!$E$10,C829)),ISNUMBER(SEARCH('[1]Lookup for use classification'!$F$10,C829)),ISNUMBER(SEARCH('[1]Lookup for use classification'!$G$10,C829))),'[1]Lookup for use classification'!$A$10,IF(OR(ISNUMBER(SEARCH('[1]Lookup for use classification'!$B$11,C829)),ISNUMBER(SEARCH('[1]Lookup for use classification'!$C$11,C829))),'[1]Lookup for use classification'!$A$11,IF(OR(ISNUMBER(SEARCH('[1]Lookup for use classification'!$B$12,C829)),ISNUMBER(SEARCH('[1]Lookup for use classification'!$C$12,C829))),'[1]Lookup for use classification'!$A$12,IF(OR(ISNUMBER(SEARCH('[1]Lookup for use classification'!$B$13,C829)),ISNUMBER(SEARCH('[1]Lookup for use classification'!$C$13,C829)),ISNUMBER(SEARCH('[1]Lookup for use classification'!$D$13,C829)),,ISNUMBER(SEARCH('[1]Lookup for use classification'!$C$13,C829)),ISNUMBER(SEARCH('[1]Lookup for use classification'!$E$13,C829))),'[1]Lookup for use classification'!$A$13,IF(OR(ISNUMBER(SEARCH('[1]Lookup for use classification'!$B$14,C829)),ISNUMBER(SEARCH('[1]Lookup for use classification'!$C$14,C829))),'[1]Lookup for use classification'!$A$14,"Other"))))))))))))</f>
        <v>Other</v>
      </c>
      <c r="E829" s="198"/>
      <c r="F829" s="162"/>
      <c r="G829" s="162"/>
    </row>
    <row r="830" spans="1:12" hidden="1">
      <c r="A830" s="193" t="s">
        <v>1838</v>
      </c>
      <c r="B830" s="167" t="s">
        <v>4456</v>
      </c>
      <c r="C830" s="174" t="s">
        <v>1853</v>
      </c>
      <c r="D830" s="6" t="str">
        <f>IF(OR(ISNUMBER(SEARCH('[1]Lookup for use classification'!$B$1,C830)),ISNUMBER(SEARCH('[1]Lookup for use classification'!$C$1,C830)),ISNUMBER(SEARCH('[1]Lookup for use classification'!$D$1,C830)),ISNUMBER(SEARCH('[1]Lookup for use classification'!$E$1,C830))),'[1]Lookup for use classification'!$A$1,IF(ISNUMBER(SEARCH('[1]Lookup for use classification'!$B$2,C830)),'[1]Lookup for use classification'!$A$2,IF(ISNUMBER(SEARCH('[1]Lookup for use classification'!$B$3,C830)),'[1]Lookup for use classification'!$A$3,IF(OR(ISNUMBER(SEARCH('[1]Lookup for use classification'!$B$4,C830)),ISNUMBER(SEARCH('[1]Lookup for use classification'!$C$4,C830)),ISNUMBER(SEARCH('[1]Lookup for use classification'!$D$4,C830)),ISNUMBER(SEARCH('[1]Lookup for use classification'!$E$4,C830))),'[1]Lookup for use classification'!$A$4,IF(OR(ISNUMBER(SEARCH('[1]Lookup for use classification'!$B$5,C830)),ISNUMBER(SEARCH('[1]Lookup for use classification'!$C$5,C830)),ISNUMBER(SEARCH('[1]Lookup for use classification'!$D$5,C830))),'[1]Lookup for use classification'!$A$5,IF(OR(ISNUMBER(SEARCH('[1]Lookup for use classification'!$B$7,C830)),ISNUMBER(SEARCH('[1]Lookup for use classification'!$C$7,C830)),ISNUMBER(SEARCH('[1]Lookup for use classification'!$D$7,C830))),'[1]Lookup for use classification'!$A$7,IF(OR(ISNUMBER(SEARCH('[1]Lookup for use classification'!$B$9,C830)),ISNUMBER(SEARCH('[1]Lookup for use classification'!$C$9,C830)),ISNUMBER(SEARCH('[1]Lookup for use classification'!$D$9,C830)),ISNUMBER(SEARCH('[1]Lookup for use classification'!$E$9,C830)),ISNUMBER(SEARCH('[1]Lookup for use classification'!$F$9,C830)),ISNUMBER(SEARCH('[1]Lookup for use classification'!$G$9,C830)),ISNUMBER(SEARCH('[1]Lookup for use classification'!$H$9,C830)),ISNUMBER(SEARCH('[1]Lookup for use classification'!$I$9,C830)),ISNUMBER(SEARCH('[1]Lookup for use classification'!$J$9,C830)),ISNUMBER(SEARCH('[1]Lookup for use classification'!$K$9,C830))),'[1]Lookup for use classification'!$A$9,IF(OR(ISNUMBER(SEARCH('[1]Lookup for use classification'!$B$10,C830)),ISNUMBER(SEARCH('[1]Lookup for use classification'!$C$10,C830)),ISNUMBER(SEARCH('[1]Lookup for use classification'!$D$10,C830)),ISNUMBER(SEARCH('[1]Lookup for use classification'!$E$10,C830)),ISNUMBER(SEARCH('[1]Lookup for use classification'!$F$10,C830)),ISNUMBER(SEARCH('[1]Lookup for use classification'!$G$10,C830))),'[1]Lookup for use classification'!$A$10,IF(OR(ISNUMBER(SEARCH('[1]Lookup for use classification'!$B$11,C830)),ISNUMBER(SEARCH('[1]Lookup for use classification'!$C$11,C830))),'[1]Lookup for use classification'!$A$11,IF(OR(ISNUMBER(SEARCH('[1]Lookup for use classification'!$B$12,C830)),ISNUMBER(SEARCH('[1]Lookup for use classification'!$C$12,C830))),'[1]Lookup for use classification'!$A$12,IF(OR(ISNUMBER(SEARCH('[1]Lookup for use classification'!$B$13,C830)),ISNUMBER(SEARCH('[1]Lookup for use classification'!$C$13,C830)),ISNUMBER(SEARCH('[1]Lookup for use classification'!$D$13,C830)),,ISNUMBER(SEARCH('[1]Lookup for use classification'!$C$13,C830)),ISNUMBER(SEARCH('[1]Lookup for use classification'!$E$13,C830))),'[1]Lookup for use classification'!$A$13,IF(OR(ISNUMBER(SEARCH('[1]Lookup for use classification'!$B$14,C830)),ISNUMBER(SEARCH('[1]Lookup for use classification'!$C$14,C830))),'[1]Lookup for use classification'!$A$14,"Other"))))))))))))</f>
        <v>Other</v>
      </c>
      <c r="E830" s="198"/>
      <c r="F830" s="162"/>
      <c r="G830" s="162"/>
    </row>
    <row r="831" spans="1:12" hidden="1">
      <c r="A831" s="193" t="s">
        <v>1838</v>
      </c>
      <c r="B831" s="167" t="s">
        <v>4456</v>
      </c>
      <c r="C831" s="190" t="s">
        <v>1854</v>
      </c>
      <c r="D831" s="6" t="str">
        <f>IF(OR(ISNUMBER(SEARCH('[1]Lookup for use classification'!$B$1,C831)),ISNUMBER(SEARCH('[1]Lookup for use classification'!$C$1,C831)),ISNUMBER(SEARCH('[1]Lookup for use classification'!$D$1,C831)),ISNUMBER(SEARCH('[1]Lookup for use classification'!$E$1,C831))),'[1]Lookup for use classification'!$A$1,IF(ISNUMBER(SEARCH('[1]Lookup for use classification'!$B$2,C831)),'[1]Lookup for use classification'!$A$2,IF(ISNUMBER(SEARCH('[1]Lookup for use classification'!$B$3,C831)),'[1]Lookup for use classification'!$A$3,IF(OR(ISNUMBER(SEARCH('[1]Lookup for use classification'!$B$4,C831)),ISNUMBER(SEARCH('[1]Lookup for use classification'!$C$4,C831)),ISNUMBER(SEARCH('[1]Lookup for use classification'!$D$4,C831)),ISNUMBER(SEARCH('[1]Lookup for use classification'!$E$4,C831))),'[1]Lookup for use classification'!$A$4,IF(OR(ISNUMBER(SEARCH('[1]Lookup for use classification'!$B$5,C831)),ISNUMBER(SEARCH('[1]Lookup for use classification'!$C$5,C831)),ISNUMBER(SEARCH('[1]Lookup for use classification'!$D$5,C831))),'[1]Lookup for use classification'!$A$5,IF(OR(ISNUMBER(SEARCH('[1]Lookup for use classification'!$B$7,C831)),ISNUMBER(SEARCH('[1]Lookup for use classification'!$C$7,C831)),ISNUMBER(SEARCH('[1]Lookup for use classification'!$D$7,C831))),'[1]Lookup for use classification'!$A$7,IF(OR(ISNUMBER(SEARCH('[1]Lookup for use classification'!$B$9,C831)),ISNUMBER(SEARCH('[1]Lookup for use classification'!$C$9,C831)),ISNUMBER(SEARCH('[1]Lookup for use classification'!$D$9,C831)),ISNUMBER(SEARCH('[1]Lookup for use classification'!$E$9,C831)),ISNUMBER(SEARCH('[1]Lookup for use classification'!$F$9,C831)),ISNUMBER(SEARCH('[1]Lookup for use classification'!$G$9,C831)),ISNUMBER(SEARCH('[1]Lookup for use classification'!$H$9,C831)),ISNUMBER(SEARCH('[1]Lookup for use classification'!$I$9,C831)),ISNUMBER(SEARCH('[1]Lookup for use classification'!$J$9,C831)),ISNUMBER(SEARCH('[1]Lookup for use classification'!$K$9,C831))),'[1]Lookup for use classification'!$A$9,IF(OR(ISNUMBER(SEARCH('[1]Lookup for use classification'!$B$10,C831)),ISNUMBER(SEARCH('[1]Lookup for use classification'!$C$10,C831)),ISNUMBER(SEARCH('[1]Lookup for use classification'!$D$10,C831)),ISNUMBER(SEARCH('[1]Lookup for use classification'!$E$10,C831)),ISNUMBER(SEARCH('[1]Lookup for use classification'!$F$10,C831)),ISNUMBER(SEARCH('[1]Lookup for use classification'!$G$10,C831))),'[1]Lookup for use classification'!$A$10,IF(OR(ISNUMBER(SEARCH('[1]Lookup for use classification'!$B$11,C831)),ISNUMBER(SEARCH('[1]Lookup for use classification'!$C$11,C831))),'[1]Lookup for use classification'!$A$11,IF(OR(ISNUMBER(SEARCH('[1]Lookup for use classification'!$B$12,C831)),ISNUMBER(SEARCH('[1]Lookup for use classification'!$C$12,C831))),'[1]Lookup for use classification'!$A$12,IF(OR(ISNUMBER(SEARCH('[1]Lookup for use classification'!$B$13,C831)),ISNUMBER(SEARCH('[1]Lookup for use classification'!$C$13,C831)),ISNUMBER(SEARCH('[1]Lookup for use classification'!$D$13,C831)),,ISNUMBER(SEARCH('[1]Lookup for use classification'!$C$13,C831)),ISNUMBER(SEARCH('[1]Lookup for use classification'!$E$13,C831))),'[1]Lookup for use classification'!$A$13,IF(OR(ISNUMBER(SEARCH('[1]Lookup for use classification'!$B$14,C831)),ISNUMBER(SEARCH('[1]Lookup for use classification'!$C$14,C831))),'[1]Lookup for use classification'!$A$14,"Other"))))))))))))</f>
        <v>Other</v>
      </c>
      <c r="E831" s="198"/>
      <c r="F831" s="162"/>
      <c r="G831" s="162"/>
    </row>
    <row r="832" spans="1:12" hidden="1">
      <c r="A832" s="193" t="s">
        <v>1838</v>
      </c>
      <c r="B832" s="167" t="s">
        <v>4456</v>
      </c>
      <c r="C832" s="190" t="s">
        <v>1855</v>
      </c>
      <c r="D832" s="6" t="str">
        <f>IF(OR(ISNUMBER(SEARCH('[1]Lookup for use classification'!$B$1,C832)),ISNUMBER(SEARCH('[1]Lookup for use classification'!$C$1,C832)),ISNUMBER(SEARCH('[1]Lookup for use classification'!$D$1,C832)),ISNUMBER(SEARCH('[1]Lookup for use classification'!$E$1,C832))),'[1]Lookup for use classification'!$A$1,IF(ISNUMBER(SEARCH('[1]Lookup for use classification'!$B$2,C832)),'[1]Lookup for use classification'!$A$2,IF(ISNUMBER(SEARCH('[1]Lookup for use classification'!$B$3,C832)),'[1]Lookup for use classification'!$A$3,IF(OR(ISNUMBER(SEARCH('[1]Lookup for use classification'!$B$4,C832)),ISNUMBER(SEARCH('[1]Lookup for use classification'!$C$4,C832)),ISNUMBER(SEARCH('[1]Lookup for use classification'!$D$4,C832)),ISNUMBER(SEARCH('[1]Lookup for use classification'!$E$4,C832))),'[1]Lookup for use classification'!$A$4,IF(OR(ISNUMBER(SEARCH('[1]Lookup for use classification'!$B$5,C832)),ISNUMBER(SEARCH('[1]Lookup for use classification'!$C$5,C832)),ISNUMBER(SEARCH('[1]Lookup for use classification'!$D$5,C832))),'[1]Lookup for use classification'!$A$5,IF(OR(ISNUMBER(SEARCH('[1]Lookup for use classification'!$B$7,C832)),ISNUMBER(SEARCH('[1]Lookup for use classification'!$C$7,C832)),ISNUMBER(SEARCH('[1]Lookup for use classification'!$D$7,C832))),'[1]Lookup for use classification'!$A$7,IF(OR(ISNUMBER(SEARCH('[1]Lookup for use classification'!$B$9,C832)),ISNUMBER(SEARCH('[1]Lookup for use classification'!$C$9,C832)),ISNUMBER(SEARCH('[1]Lookup for use classification'!$D$9,C832)),ISNUMBER(SEARCH('[1]Lookup for use classification'!$E$9,C832)),ISNUMBER(SEARCH('[1]Lookup for use classification'!$F$9,C832)),ISNUMBER(SEARCH('[1]Lookup for use classification'!$G$9,C832)),ISNUMBER(SEARCH('[1]Lookup for use classification'!$H$9,C832)),ISNUMBER(SEARCH('[1]Lookup for use classification'!$I$9,C832)),ISNUMBER(SEARCH('[1]Lookup for use classification'!$J$9,C832)),ISNUMBER(SEARCH('[1]Lookup for use classification'!$K$9,C832))),'[1]Lookup for use classification'!$A$9,IF(OR(ISNUMBER(SEARCH('[1]Lookup for use classification'!$B$10,C832)),ISNUMBER(SEARCH('[1]Lookup for use classification'!$C$10,C832)),ISNUMBER(SEARCH('[1]Lookup for use classification'!$D$10,C832)),ISNUMBER(SEARCH('[1]Lookup for use classification'!$E$10,C832)),ISNUMBER(SEARCH('[1]Lookup for use classification'!$F$10,C832)),ISNUMBER(SEARCH('[1]Lookup for use classification'!$G$10,C832))),'[1]Lookup for use classification'!$A$10,IF(OR(ISNUMBER(SEARCH('[1]Lookup for use classification'!$B$11,C832)),ISNUMBER(SEARCH('[1]Lookup for use classification'!$C$11,C832))),'[1]Lookup for use classification'!$A$11,IF(OR(ISNUMBER(SEARCH('[1]Lookup for use classification'!$B$12,C832)),ISNUMBER(SEARCH('[1]Lookup for use classification'!$C$12,C832))),'[1]Lookup for use classification'!$A$12,IF(OR(ISNUMBER(SEARCH('[1]Lookup for use classification'!$B$13,C832)),ISNUMBER(SEARCH('[1]Lookup for use classification'!$C$13,C832)),ISNUMBER(SEARCH('[1]Lookup for use classification'!$D$13,C832)),,ISNUMBER(SEARCH('[1]Lookup for use classification'!$C$13,C832)),ISNUMBER(SEARCH('[1]Lookup for use classification'!$E$13,C832))),'[1]Lookup for use classification'!$A$13,IF(OR(ISNUMBER(SEARCH('[1]Lookup for use classification'!$B$14,C832)),ISNUMBER(SEARCH('[1]Lookup for use classification'!$C$14,C832))),'[1]Lookup for use classification'!$A$14,"Other"))))))))))))</f>
        <v>Other</v>
      </c>
      <c r="E832" s="198"/>
      <c r="F832" s="162"/>
      <c r="G832" s="162"/>
    </row>
    <row r="833" spans="1:12" hidden="1">
      <c r="A833" s="134" t="s">
        <v>1838</v>
      </c>
      <c r="B833" s="8" t="str">
        <f>IF(ISNA(VLOOKUP(CONCATENATE(A833,C833),EUS!$B$2:$B$1939,1,FALSE)),"","End Use Study")</f>
        <v>End Use Study</v>
      </c>
      <c r="C833" s="8" t="s">
        <v>286</v>
      </c>
      <c r="D833" s="6" t="str">
        <f>IF(OR(ISNUMBER(SEARCH('[1]Lookup for use classification'!$B$1,C833)),ISNUMBER(SEARCH('[1]Lookup for use classification'!$C$1,C833)),ISNUMBER(SEARCH('[1]Lookup for use classification'!$D$1,C833))),'[1]Lookup for use classification'!$A$1,IF(ISNUMBER(SEARCH('[1]Lookup for use classification'!$B$2,C833)),'[1]Lookup for use classification'!$A$2,IF(ISNUMBER(SEARCH('[1]Lookup for use classification'!$B$3,C833)),'[1]Lookup for use classification'!$A$3,IF(OR(ISNUMBER(SEARCH('[1]Lookup for use classification'!$B$4,C833)),ISNUMBER(SEARCH('[1]Lookup for use classification'!$C$4,C833))),'[1]Lookup for use classification'!$A$4,IF(OR(ISNUMBER(SEARCH('[1]Lookup for use classification'!$B$5,C833)),ISNUMBER(SEARCH('[1]Lookup for use classification'!$C$5,C833)),ISNUMBER(SEARCH('[1]Lookup for use classification'!$D$5,C833))),'[1]Lookup for use classification'!$A$5,IF(OR(ISNUMBER(SEARCH('[1]Lookup for use classification'!$B$7,C833)),ISNUMBER(SEARCH('[1]Lookup for use classification'!$C$7,C833)),ISNUMBER(SEARCH('[1]Lookup for use classification'!$D$7,C833))),'[1]Lookup for use classification'!$A$7,IF(OR(ISNUMBER(SEARCH('[1]Lookup for use classification'!$B$9,C833)),ISNUMBER(SEARCH('[1]Lookup for use classification'!$C$9,C833)),ISNUMBER(SEARCH('[1]Lookup for use classification'!$D$9,C833)),ISNUMBER(SEARCH('[1]Lookup for use classification'!$E$9,C833)),ISNUMBER(SEARCH('[1]Lookup for use classification'!$F$9,C833)),ISNUMBER(SEARCH('[1]Lookup for use classification'!$G$9,C833))),'[1]Lookup for use classification'!$A$9,IF(OR(ISNUMBER(SEARCH('[1]Lookup for use classification'!$B$10,C833)),ISNUMBER(SEARCH('[1]Lookup for use classification'!$C$10,C833)),ISNUMBER(SEARCH('[1]Lookup for use classification'!$D$10,C833)),ISNUMBER(SEARCH('[1]Lookup for use classification'!$E$10,C833)),ISNUMBER(SEARCH('[1]Lookup for use classification'!$F$10,C833))),'[1]Lookup for use classification'!$A$10,IF(OR(ISNUMBER(SEARCH('[1]Lookup for use classification'!$B$11,C833)),ISNUMBER(SEARCH('[1]Lookup for use classification'!$C$11,C833))),'[1]Lookup for use classification'!$A$11,IF(OR(ISNUMBER(SEARCH('[1]Lookup for use classification'!$B$12,C833)),ISNUMBER(SEARCH('[1]Lookup for use classification'!$C$12,C833))),'[1]Lookup for use classification'!$A$12,"Nope"))))))))))</f>
        <v>Public Assembly</v>
      </c>
      <c r="E833" s="9">
        <v>6000</v>
      </c>
      <c r="F833" s="9"/>
      <c r="G833" s="9"/>
      <c r="H833" s="164"/>
      <c r="I833" s="164"/>
      <c r="J833" s="7"/>
      <c r="L833" s="6"/>
    </row>
    <row r="834" spans="1:12" hidden="1">
      <c r="A834" s="193" t="s">
        <v>1838</v>
      </c>
      <c r="B834" s="167" t="s">
        <v>4456</v>
      </c>
      <c r="C834" s="174" t="s">
        <v>473</v>
      </c>
      <c r="D834" s="6" t="str">
        <f>IF(OR(ISNUMBER(SEARCH('[1]Lookup for use classification'!$B$1,C834)),ISNUMBER(SEARCH('[1]Lookup for use classification'!$C$1,C834)),ISNUMBER(SEARCH('[1]Lookup for use classification'!$D$1,C834)),ISNUMBER(SEARCH('[1]Lookup for use classification'!$E$1,C834))),'[1]Lookup for use classification'!$A$1,IF(ISNUMBER(SEARCH('[1]Lookup for use classification'!$B$2,C834)),'[1]Lookup for use classification'!$A$2,IF(ISNUMBER(SEARCH('[1]Lookup for use classification'!$B$3,C834)),'[1]Lookup for use classification'!$A$3,IF(OR(ISNUMBER(SEARCH('[1]Lookup for use classification'!$B$4,C834)),ISNUMBER(SEARCH('[1]Lookup for use classification'!$C$4,C834)),ISNUMBER(SEARCH('[1]Lookup for use classification'!$D$4,C834)),ISNUMBER(SEARCH('[1]Lookup for use classification'!$E$4,C834))),'[1]Lookup for use classification'!$A$4,IF(OR(ISNUMBER(SEARCH('[1]Lookup for use classification'!$B$5,C834)),ISNUMBER(SEARCH('[1]Lookup for use classification'!$C$5,C834)),ISNUMBER(SEARCH('[1]Lookup for use classification'!$D$5,C834))),'[1]Lookup for use classification'!$A$5,IF(OR(ISNUMBER(SEARCH('[1]Lookup for use classification'!$B$7,C834)),ISNUMBER(SEARCH('[1]Lookup for use classification'!$C$7,C834)),ISNUMBER(SEARCH('[1]Lookup for use classification'!$D$7,C834))),'[1]Lookup for use classification'!$A$7,IF(OR(ISNUMBER(SEARCH('[1]Lookup for use classification'!$B$9,C834)),ISNUMBER(SEARCH('[1]Lookup for use classification'!$C$9,C834)),ISNUMBER(SEARCH('[1]Lookup for use classification'!$D$9,C834)),ISNUMBER(SEARCH('[1]Lookup for use classification'!$E$9,C834)),ISNUMBER(SEARCH('[1]Lookup for use classification'!$F$9,C834)),ISNUMBER(SEARCH('[1]Lookup for use classification'!$G$9,C834)),ISNUMBER(SEARCH('[1]Lookup for use classification'!$H$9,C834)),ISNUMBER(SEARCH('[1]Lookup for use classification'!$I$9,C834)),ISNUMBER(SEARCH('[1]Lookup for use classification'!$J$9,C834)),ISNUMBER(SEARCH('[1]Lookup for use classification'!$K$9,C834))),'[1]Lookup for use classification'!$A$9,IF(OR(ISNUMBER(SEARCH('[1]Lookup for use classification'!$B$10,C834)),ISNUMBER(SEARCH('[1]Lookup for use classification'!$C$10,C834)),ISNUMBER(SEARCH('[1]Lookup for use classification'!$D$10,C834)),ISNUMBER(SEARCH('[1]Lookup for use classification'!$E$10,C834)),ISNUMBER(SEARCH('[1]Lookup for use classification'!$F$10,C834)),ISNUMBER(SEARCH('[1]Lookup for use classification'!$G$10,C834))),'[1]Lookup for use classification'!$A$10,IF(OR(ISNUMBER(SEARCH('[1]Lookup for use classification'!$B$11,C834)),ISNUMBER(SEARCH('[1]Lookup for use classification'!$C$11,C834))),'[1]Lookup for use classification'!$A$11,IF(OR(ISNUMBER(SEARCH('[1]Lookup for use classification'!$B$12,C834)),ISNUMBER(SEARCH('[1]Lookup for use classification'!$C$12,C834))),'[1]Lookup for use classification'!$A$12,IF(OR(ISNUMBER(SEARCH('[1]Lookup for use classification'!$B$13,C834)),ISNUMBER(SEARCH('[1]Lookup for use classification'!$C$13,C834)),ISNUMBER(SEARCH('[1]Lookup for use classification'!$D$13,C834)),,ISNUMBER(SEARCH('[1]Lookup for use classification'!$C$13,C834)),ISNUMBER(SEARCH('[1]Lookup for use classification'!$E$13,C834))),'[1]Lookup for use classification'!$A$13,IF(OR(ISNUMBER(SEARCH('[1]Lookup for use classification'!$B$14,C834)),ISNUMBER(SEARCH('[1]Lookup for use classification'!$C$14,C834))),'[1]Lookup for use classification'!$A$14,"Other"))))))))))))</f>
        <v>Public Assembly</v>
      </c>
      <c r="E834" s="198"/>
      <c r="F834" s="162"/>
      <c r="G834" s="162"/>
    </row>
    <row r="835" spans="1:12" hidden="1">
      <c r="A835" s="193" t="s">
        <v>1838</v>
      </c>
      <c r="B835" s="167" t="s">
        <v>4456</v>
      </c>
      <c r="C835" s="190" t="s">
        <v>1851</v>
      </c>
      <c r="D835" s="6" t="str">
        <f>IF(OR(ISNUMBER(SEARCH('[1]Lookup for use classification'!$B$1,C835)),ISNUMBER(SEARCH('[1]Lookup for use classification'!$C$1,C835)),ISNUMBER(SEARCH('[1]Lookup for use classification'!$D$1,C835)),ISNUMBER(SEARCH('[1]Lookup for use classification'!$E$1,C835))),'[1]Lookup for use classification'!$A$1,IF(ISNUMBER(SEARCH('[1]Lookup for use classification'!$B$2,C835)),'[1]Lookup for use classification'!$A$2,IF(ISNUMBER(SEARCH('[1]Lookup for use classification'!$B$3,C835)),'[1]Lookup for use classification'!$A$3,IF(OR(ISNUMBER(SEARCH('[1]Lookup for use classification'!$B$4,C835)),ISNUMBER(SEARCH('[1]Lookup for use classification'!$C$4,C835)),ISNUMBER(SEARCH('[1]Lookup for use classification'!$D$4,C835)),ISNUMBER(SEARCH('[1]Lookup for use classification'!$E$4,C835))),'[1]Lookup for use classification'!$A$4,IF(OR(ISNUMBER(SEARCH('[1]Lookup for use classification'!$B$5,C835)),ISNUMBER(SEARCH('[1]Lookup for use classification'!$C$5,C835)),ISNUMBER(SEARCH('[1]Lookup for use classification'!$D$5,C835))),'[1]Lookup for use classification'!$A$5,IF(OR(ISNUMBER(SEARCH('[1]Lookup for use classification'!$B$7,C835)),ISNUMBER(SEARCH('[1]Lookup for use classification'!$C$7,C835)),ISNUMBER(SEARCH('[1]Lookup for use classification'!$D$7,C835))),'[1]Lookup for use classification'!$A$7,IF(OR(ISNUMBER(SEARCH('[1]Lookup for use classification'!$B$9,C835)),ISNUMBER(SEARCH('[1]Lookup for use classification'!$C$9,C835)),ISNUMBER(SEARCH('[1]Lookup for use classification'!$D$9,C835)),ISNUMBER(SEARCH('[1]Lookup for use classification'!$E$9,C835)),ISNUMBER(SEARCH('[1]Lookup for use classification'!$F$9,C835)),ISNUMBER(SEARCH('[1]Lookup for use classification'!$G$9,C835)),ISNUMBER(SEARCH('[1]Lookup for use classification'!$H$9,C835)),ISNUMBER(SEARCH('[1]Lookup for use classification'!$I$9,C835)),ISNUMBER(SEARCH('[1]Lookup for use classification'!$J$9,C835)),ISNUMBER(SEARCH('[1]Lookup for use classification'!$K$9,C835))),'[1]Lookup for use classification'!$A$9,IF(OR(ISNUMBER(SEARCH('[1]Lookup for use classification'!$B$10,C835)),ISNUMBER(SEARCH('[1]Lookup for use classification'!$C$10,C835)),ISNUMBER(SEARCH('[1]Lookup for use classification'!$D$10,C835)),ISNUMBER(SEARCH('[1]Lookup for use classification'!$E$10,C835)),ISNUMBER(SEARCH('[1]Lookup for use classification'!$F$10,C835)),ISNUMBER(SEARCH('[1]Lookup for use classification'!$G$10,C835))),'[1]Lookup for use classification'!$A$10,IF(OR(ISNUMBER(SEARCH('[1]Lookup for use classification'!$B$11,C835)),ISNUMBER(SEARCH('[1]Lookup for use classification'!$C$11,C835))),'[1]Lookup for use classification'!$A$11,IF(OR(ISNUMBER(SEARCH('[1]Lookup for use classification'!$B$12,C835)),ISNUMBER(SEARCH('[1]Lookup for use classification'!$C$12,C835))),'[1]Lookup for use classification'!$A$12,IF(OR(ISNUMBER(SEARCH('[1]Lookup for use classification'!$B$13,C835)),ISNUMBER(SEARCH('[1]Lookup for use classification'!$C$13,C835)),ISNUMBER(SEARCH('[1]Lookup for use classification'!$D$13,C835)),,ISNUMBER(SEARCH('[1]Lookup for use classification'!$C$13,C835)),ISNUMBER(SEARCH('[1]Lookup for use classification'!$E$13,C835))),'[1]Lookup for use classification'!$A$13,IF(OR(ISNUMBER(SEARCH('[1]Lookup for use classification'!$B$14,C835)),ISNUMBER(SEARCH('[1]Lookup for use classification'!$C$14,C835))),'[1]Lookup for use classification'!$A$14,"Other"))))))))))))</f>
        <v>Public Safety</v>
      </c>
      <c r="E835" s="198"/>
      <c r="F835" s="162"/>
      <c r="G835" s="162"/>
    </row>
    <row r="836" spans="1:12" hidden="1">
      <c r="A836" s="188" t="s">
        <v>1839</v>
      </c>
      <c r="B836" s="167" t="s">
        <v>4456</v>
      </c>
      <c r="C836" s="174" t="s">
        <v>1861</v>
      </c>
      <c r="D836" s="6" t="str">
        <f>IF(OR(ISNUMBER(SEARCH('[1]Lookup for use classification'!$B$1,C836)),ISNUMBER(SEARCH('[1]Lookup for use classification'!$C$1,C836)),ISNUMBER(SEARCH('[1]Lookup for use classification'!$D$1,C836)),ISNUMBER(SEARCH('[1]Lookup for use classification'!$E$1,C836))),'[1]Lookup for use classification'!$A$1,IF(ISNUMBER(SEARCH('[1]Lookup for use classification'!$B$2,C836)),'[1]Lookup for use classification'!$A$2,IF(ISNUMBER(SEARCH('[1]Lookup for use classification'!$B$3,C836)),'[1]Lookup for use classification'!$A$3,IF(OR(ISNUMBER(SEARCH('[1]Lookup for use classification'!$B$4,C836)),ISNUMBER(SEARCH('[1]Lookup for use classification'!$C$4,C836)),ISNUMBER(SEARCH('[1]Lookup for use classification'!$D$4,C836)),ISNUMBER(SEARCH('[1]Lookup for use classification'!$E$4,C836))),'[1]Lookup for use classification'!$A$4,IF(OR(ISNUMBER(SEARCH('[1]Lookup for use classification'!$B$5,C836)),ISNUMBER(SEARCH('[1]Lookup for use classification'!$C$5,C836)),ISNUMBER(SEARCH('[1]Lookup for use classification'!$D$5,C836))),'[1]Lookup for use classification'!$A$5,IF(OR(ISNUMBER(SEARCH('[1]Lookup for use classification'!$B$7,C836)),ISNUMBER(SEARCH('[1]Lookup for use classification'!$C$7,C836)),ISNUMBER(SEARCH('[1]Lookup for use classification'!$D$7,C836))),'[1]Lookup for use classification'!$A$7,IF(OR(ISNUMBER(SEARCH('[1]Lookup for use classification'!$B$9,C836)),ISNUMBER(SEARCH('[1]Lookup for use classification'!$C$9,C836)),ISNUMBER(SEARCH('[1]Lookup for use classification'!$D$9,C836)),ISNUMBER(SEARCH('[1]Lookup for use classification'!$E$9,C836)),ISNUMBER(SEARCH('[1]Lookup for use classification'!$F$9,C836)),ISNUMBER(SEARCH('[1]Lookup for use classification'!$G$9,C836)),ISNUMBER(SEARCH('[1]Lookup for use classification'!$H$9,C836)),ISNUMBER(SEARCH('[1]Lookup for use classification'!$I$9,C836)),ISNUMBER(SEARCH('[1]Lookup for use classification'!$J$9,C836)),ISNUMBER(SEARCH('[1]Lookup for use classification'!$K$9,C836))),'[1]Lookup for use classification'!$A$9,IF(OR(ISNUMBER(SEARCH('[1]Lookup for use classification'!$B$10,C836)),ISNUMBER(SEARCH('[1]Lookup for use classification'!$C$10,C836)),ISNUMBER(SEARCH('[1]Lookup for use classification'!$D$10,C836)),ISNUMBER(SEARCH('[1]Lookup for use classification'!$E$10,C836)),ISNUMBER(SEARCH('[1]Lookup for use classification'!$F$10,C836)),ISNUMBER(SEARCH('[1]Lookup for use classification'!$G$10,C836))),'[1]Lookup for use classification'!$A$10,IF(OR(ISNUMBER(SEARCH('[1]Lookup for use classification'!$B$11,C836)),ISNUMBER(SEARCH('[1]Lookup for use classification'!$C$11,C836))),'[1]Lookup for use classification'!$A$11,IF(OR(ISNUMBER(SEARCH('[1]Lookup for use classification'!$B$12,C836)),ISNUMBER(SEARCH('[1]Lookup for use classification'!$C$12,C836))),'[1]Lookup for use classification'!$A$12,IF(OR(ISNUMBER(SEARCH('[1]Lookup for use classification'!$B$13,C836)),ISNUMBER(SEARCH('[1]Lookup for use classification'!$C$13,C836)),ISNUMBER(SEARCH('[1]Lookup for use classification'!$D$13,C836)),,ISNUMBER(SEARCH('[1]Lookup for use classification'!$C$13,C836)),ISNUMBER(SEARCH('[1]Lookup for use classification'!$E$13,C836))),'[1]Lookup for use classification'!$A$13,IF(OR(ISNUMBER(SEARCH('[1]Lookup for use classification'!$B$14,C836)),ISNUMBER(SEARCH('[1]Lookup for use classification'!$C$14,C836))),'[1]Lookup for use classification'!$A$14,"Other"))))))))))))</f>
        <v>Accomodation Services</v>
      </c>
      <c r="E836" s="199">
        <v>8000</v>
      </c>
      <c r="F836" s="162"/>
      <c r="G836" s="162"/>
    </row>
    <row r="837" spans="1:12" hidden="1">
      <c r="A837" s="188" t="s">
        <v>1839</v>
      </c>
      <c r="B837" s="167" t="s">
        <v>4456</v>
      </c>
      <c r="C837" s="174" t="s">
        <v>1860</v>
      </c>
      <c r="D837" s="6" t="str">
        <f>IF(OR(ISNUMBER(SEARCH('[1]Lookup for use classification'!$B$1,C837)),ISNUMBER(SEARCH('[1]Lookup for use classification'!$C$1,C837)),ISNUMBER(SEARCH('[1]Lookup for use classification'!$D$1,C837)),ISNUMBER(SEARCH('[1]Lookup for use classification'!$E$1,C837))),'[1]Lookup for use classification'!$A$1,IF(ISNUMBER(SEARCH('[1]Lookup for use classification'!$B$2,C837)),'[1]Lookup for use classification'!$A$2,IF(ISNUMBER(SEARCH('[1]Lookup for use classification'!$B$3,C837)),'[1]Lookup for use classification'!$A$3,IF(OR(ISNUMBER(SEARCH('[1]Lookup for use classification'!$B$4,C837)),ISNUMBER(SEARCH('[1]Lookup for use classification'!$C$4,C837)),ISNUMBER(SEARCH('[1]Lookup for use classification'!$D$4,C837)),ISNUMBER(SEARCH('[1]Lookup for use classification'!$E$4,C837))),'[1]Lookup for use classification'!$A$4,IF(OR(ISNUMBER(SEARCH('[1]Lookup for use classification'!$B$5,C837)),ISNUMBER(SEARCH('[1]Lookup for use classification'!$C$5,C837)),ISNUMBER(SEARCH('[1]Lookup for use classification'!$D$5,C837))),'[1]Lookup for use classification'!$A$5,IF(OR(ISNUMBER(SEARCH('[1]Lookup for use classification'!$B$7,C837)),ISNUMBER(SEARCH('[1]Lookup for use classification'!$C$7,C837)),ISNUMBER(SEARCH('[1]Lookup for use classification'!$D$7,C837))),'[1]Lookup for use classification'!$A$7,IF(OR(ISNUMBER(SEARCH('[1]Lookup for use classification'!$B$9,C837)),ISNUMBER(SEARCH('[1]Lookup for use classification'!$C$9,C837)),ISNUMBER(SEARCH('[1]Lookup for use classification'!$D$9,C837)),ISNUMBER(SEARCH('[1]Lookup for use classification'!$E$9,C837)),ISNUMBER(SEARCH('[1]Lookup for use classification'!$F$9,C837)),ISNUMBER(SEARCH('[1]Lookup for use classification'!$G$9,C837)),ISNUMBER(SEARCH('[1]Lookup for use classification'!$H$9,C837)),ISNUMBER(SEARCH('[1]Lookup for use classification'!$I$9,C837)),ISNUMBER(SEARCH('[1]Lookup for use classification'!$J$9,C837)),ISNUMBER(SEARCH('[1]Lookup for use classification'!$K$9,C837))),'[1]Lookup for use classification'!$A$9,IF(OR(ISNUMBER(SEARCH('[1]Lookup for use classification'!$B$10,C837)),ISNUMBER(SEARCH('[1]Lookup for use classification'!$C$10,C837)),ISNUMBER(SEARCH('[1]Lookup for use classification'!$D$10,C837)),ISNUMBER(SEARCH('[1]Lookup for use classification'!$E$10,C837)),ISNUMBER(SEARCH('[1]Lookup for use classification'!$F$10,C837)),ISNUMBER(SEARCH('[1]Lookup for use classification'!$G$10,C837))),'[1]Lookup for use classification'!$A$10,IF(OR(ISNUMBER(SEARCH('[1]Lookup for use classification'!$B$11,C837)),ISNUMBER(SEARCH('[1]Lookup for use classification'!$C$11,C837))),'[1]Lookup for use classification'!$A$11,IF(OR(ISNUMBER(SEARCH('[1]Lookup for use classification'!$B$12,C837)),ISNUMBER(SEARCH('[1]Lookup for use classification'!$C$12,C837))),'[1]Lookup for use classification'!$A$12,IF(OR(ISNUMBER(SEARCH('[1]Lookup for use classification'!$B$13,C837)),ISNUMBER(SEARCH('[1]Lookup for use classification'!$C$13,C837)),ISNUMBER(SEARCH('[1]Lookup for use classification'!$D$13,C837)),,ISNUMBER(SEARCH('[1]Lookup for use classification'!$C$13,C837)),ISNUMBER(SEARCH('[1]Lookup for use classification'!$E$13,C837))),'[1]Lookup for use classification'!$A$13,IF(OR(ISNUMBER(SEARCH('[1]Lookup for use classification'!$B$14,C837)),ISNUMBER(SEARCH('[1]Lookup for use classification'!$C$14,C837))),'[1]Lookup for use classification'!$A$14,"Other"))))))))))))</f>
        <v>Accomodation Services</v>
      </c>
      <c r="E837" s="199">
        <v>13500</v>
      </c>
      <c r="F837" s="162"/>
      <c r="G837" s="162"/>
    </row>
    <row r="838" spans="1:12" hidden="1">
      <c r="A838" s="193" t="s">
        <v>1839</v>
      </c>
      <c r="B838" s="167" t="s">
        <v>4456</v>
      </c>
      <c r="C838" s="174" t="s">
        <v>1864</v>
      </c>
      <c r="D838" s="6" t="str">
        <f>IF(OR(ISNUMBER(SEARCH('[1]Lookup for use classification'!$B$1,C838)),ISNUMBER(SEARCH('[1]Lookup for use classification'!$C$1,C838)),ISNUMBER(SEARCH('[1]Lookup for use classification'!$D$1,C838)),ISNUMBER(SEARCH('[1]Lookup for use classification'!$E$1,C838))),'[1]Lookup for use classification'!$A$1,IF(ISNUMBER(SEARCH('[1]Lookup for use classification'!$B$2,C838)),'[1]Lookup for use classification'!$A$2,IF(ISNUMBER(SEARCH('[1]Lookup for use classification'!$B$3,C838)),'[1]Lookup for use classification'!$A$3,IF(OR(ISNUMBER(SEARCH('[1]Lookup for use classification'!$B$4,C838)),ISNUMBER(SEARCH('[1]Lookup for use classification'!$C$4,C838)),ISNUMBER(SEARCH('[1]Lookup for use classification'!$D$4,C838)),ISNUMBER(SEARCH('[1]Lookup for use classification'!$E$4,C838))),'[1]Lookup for use classification'!$A$4,IF(OR(ISNUMBER(SEARCH('[1]Lookup for use classification'!$B$5,C838)),ISNUMBER(SEARCH('[1]Lookup for use classification'!$C$5,C838)),ISNUMBER(SEARCH('[1]Lookup for use classification'!$D$5,C838))),'[1]Lookup for use classification'!$A$5,IF(OR(ISNUMBER(SEARCH('[1]Lookup for use classification'!$B$7,C838)),ISNUMBER(SEARCH('[1]Lookup for use classification'!$C$7,C838)),ISNUMBER(SEARCH('[1]Lookup for use classification'!$D$7,C838))),'[1]Lookup for use classification'!$A$7,IF(OR(ISNUMBER(SEARCH('[1]Lookup for use classification'!$B$9,C838)),ISNUMBER(SEARCH('[1]Lookup for use classification'!$C$9,C838)),ISNUMBER(SEARCH('[1]Lookup for use classification'!$D$9,C838)),ISNUMBER(SEARCH('[1]Lookup for use classification'!$E$9,C838)),ISNUMBER(SEARCH('[1]Lookup for use classification'!$F$9,C838)),ISNUMBER(SEARCH('[1]Lookup for use classification'!$G$9,C838)),ISNUMBER(SEARCH('[1]Lookup for use classification'!$H$9,C838)),ISNUMBER(SEARCH('[1]Lookup for use classification'!$I$9,C838)),ISNUMBER(SEARCH('[1]Lookup for use classification'!$J$9,C838)),ISNUMBER(SEARCH('[1]Lookup for use classification'!$K$9,C838))),'[1]Lookup for use classification'!$A$9,IF(OR(ISNUMBER(SEARCH('[1]Lookup for use classification'!$B$10,C838)),ISNUMBER(SEARCH('[1]Lookup for use classification'!$C$10,C838)),ISNUMBER(SEARCH('[1]Lookup for use classification'!$D$10,C838)),ISNUMBER(SEARCH('[1]Lookup for use classification'!$E$10,C838)),ISNUMBER(SEARCH('[1]Lookup for use classification'!$F$10,C838)),ISNUMBER(SEARCH('[1]Lookup for use classification'!$G$10,C838))),'[1]Lookup for use classification'!$A$10,IF(OR(ISNUMBER(SEARCH('[1]Lookup for use classification'!$B$11,C838)),ISNUMBER(SEARCH('[1]Lookup for use classification'!$C$11,C838))),'[1]Lookup for use classification'!$A$11,IF(OR(ISNUMBER(SEARCH('[1]Lookup for use classification'!$B$12,C838)),ISNUMBER(SEARCH('[1]Lookup for use classification'!$C$12,C838))),'[1]Lookup for use classification'!$A$12,IF(OR(ISNUMBER(SEARCH('[1]Lookup for use classification'!$B$13,C838)),ISNUMBER(SEARCH('[1]Lookup for use classification'!$C$13,C838)),ISNUMBER(SEARCH('[1]Lookup for use classification'!$D$13,C838)),,ISNUMBER(SEARCH('[1]Lookup for use classification'!$C$13,C838)),ISNUMBER(SEARCH('[1]Lookup for use classification'!$E$13,C838))),'[1]Lookup for use classification'!$A$13,IF(OR(ISNUMBER(SEARCH('[1]Lookup for use classification'!$B$14,C838)),ISNUMBER(SEARCH('[1]Lookup for use classification'!$C$14,C838))),'[1]Lookup for use classification'!$A$14,"Other"))))))))))))</f>
        <v>Food Service and Drinking Places</v>
      </c>
      <c r="E838" s="199"/>
      <c r="F838" s="162"/>
      <c r="G838" s="162"/>
    </row>
    <row r="839" spans="1:12" hidden="1">
      <c r="A839" s="193" t="s">
        <v>1839</v>
      </c>
      <c r="B839" s="167" t="s">
        <v>4456</v>
      </c>
      <c r="C839" s="174" t="s">
        <v>1859</v>
      </c>
      <c r="D839" s="6" t="str">
        <f>IF(OR(ISNUMBER(SEARCH('[1]Lookup for use classification'!$B$1,C839)),ISNUMBER(SEARCH('[1]Lookup for use classification'!$C$1,C839)),ISNUMBER(SEARCH('[1]Lookup for use classification'!$D$1,C839)),ISNUMBER(SEARCH('[1]Lookup for use classification'!$E$1,C839))),'[1]Lookup for use classification'!$A$1,IF(ISNUMBER(SEARCH('[1]Lookup for use classification'!$B$2,C839)),'[1]Lookup for use classification'!$A$2,IF(ISNUMBER(SEARCH('[1]Lookup for use classification'!$B$3,C839)),'[1]Lookup for use classification'!$A$3,IF(OR(ISNUMBER(SEARCH('[1]Lookup for use classification'!$B$4,C839)),ISNUMBER(SEARCH('[1]Lookup for use classification'!$C$4,C839)),ISNUMBER(SEARCH('[1]Lookup for use classification'!$D$4,C839)),ISNUMBER(SEARCH('[1]Lookup for use classification'!$E$4,C839))),'[1]Lookup for use classification'!$A$4,IF(OR(ISNUMBER(SEARCH('[1]Lookup for use classification'!$B$5,C839)),ISNUMBER(SEARCH('[1]Lookup for use classification'!$C$5,C839)),ISNUMBER(SEARCH('[1]Lookup for use classification'!$D$5,C839))),'[1]Lookup for use classification'!$A$5,IF(OR(ISNUMBER(SEARCH('[1]Lookup for use classification'!$B$7,C839)),ISNUMBER(SEARCH('[1]Lookup for use classification'!$C$7,C839)),ISNUMBER(SEARCH('[1]Lookup for use classification'!$D$7,C839))),'[1]Lookup for use classification'!$A$7,IF(OR(ISNUMBER(SEARCH('[1]Lookup for use classification'!$B$9,C839)),ISNUMBER(SEARCH('[1]Lookup for use classification'!$C$9,C839)),ISNUMBER(SEARCH('[1]Lookup for use classification'!$D$9,C839)),ISNUMBER(SEARCH('[1]Lookup for use classification'!$E$9,C839)),ISNUMBER(SEARCH('[1]Lookup for use classification'!$F$9,C839)),ISNUMBER(SEARCH('[1]Lookup for use classification'!$G$9,C839)),ISNUMBER(SEARCH('[1]Lookup for use classification'!$H$9,C839)),ISNUMBER(SEARCH('[1]Lookup for use classification'!$I$9,C839)),ISNUMBER(SEARCH('[1]Lookup for use classification'!$J$9,C839)),ISNUMBER(SEARCH('[1]Lookup for use classification'!$K$9,C839))),'[1]Lookup for use classification'!$A$9,IF(OR(ISNUMBER(SEARCH('[1]Lookup for use classification'!$B$10,C839)),ISNUMBER(SEARCH('[1]Lookup for use classification'!$C$10,C839)),ISNUMBER(SEARCH('[1]Lookup for use classification'!$D$10,C839)),ISNUMBER(SEARCH('[1]Lookup for use classification'!$E$10,C839)),ISNUMBER(SEARCH('[1]Lookup for use classification'!$F$10,C839)),ISNUMBER(SEARCH('[1]Lookup for use classification'!$G$10,C839))),'[1]Lookup for use classification'!$A$10,IF(OR(ISNUMBER(SEARCH('[1]Lookup for use classification'!$B$11,C839)),ISNUMBER(SEARCH('[1]Lookup for use classification'!$C$11,C839))),'[1]Lookup for use classification'!$A$11,IF(OR(ISNUMBER(SEARCH('[1]Lookup for use classification'!$B$12,C839)),ISNUMBER(SEARCH('[1]Lookup for use classification'!$C$12,C839))),'[1]Lookup for use classification'!$A$12,IF(OR(ISNUMBER(SEARCH('[1]Lookup for use classification'!$B$13,C839)),ISNUMBER(SEARCH('[1]Lookup for use classification'!$C$13,C839)),ISNUMBER(SEARCH('[1]Lookup for use classification'!$D$13,C839)),,ISNUMBER(SEARCH('[1]Lookup for use classification'!$C$13,C839)),ISNUMBER(SEARCH('[1]Lookup for use classification'!$E$13,C839))),'[1]Lookup for use classification'!$A$13,IF(OR(ISNUMBER(SEARCH('[1]Lookup for use classification'!$B$14,C839)),ISNUMBER(SEARCH('[1]Lookup for use classification'!$C$14,C839))),'[1]Lookup for use classification'!$A$14,"Other"))))))))))))</f>
        <v>Health Care - Hospitals</v>
      </c>
      <c r="E839" s="199">
        <v>2500</v>
      </c>
      <c r="F839" s="162"/>
      <c r="G839" s="162"/>
    </row>
    <row r="840" spans="1:12" hidden="1">
      <c r="A840" s="188" t="s">
        <v>1839</v>
      </c>
      <c r="B840" s="167" t="s">
        <v>4456</v>
      </c>
      <c r="C840" s="174" t="s">
        <v>1858</v>
      </c>
      <c r="D840" s="6" t="str">
        <f>IF(OR(ISNUMBER(SEARCH('[1]Lookup for use classification'!$B$1,C840)),ISNUMBER(SEARCH('[1]Lookup for use classification'!$C$1,C840)),ISNUMBER(SEARCH('[1]Lookup for use classification'!$D$1,C840)),ISNUMBER(SEARCH('[1]Lookup for use classification'!$E$1,C840))),'[1]Lookup for use classification'!$A$1,IF(ISNUMBER(SEARCH('[1]Lookup for use classification'!$B$2,C840)),'[1]Lookup for use classification'!$A$2,IF(ISNUMBER(SEARCH('[1]Lookup for use classification'!$B$3,C840)),'[1]Lookup for use classification'!$A$3,IF(OR(ISNUMBER(SEARCH('[1]Lookup for use classification'!$B$4,C840)),ISNUMBER(SEARCH('[1]Lookup for use classification'!$C$4,C840)),ISNUMBER(SEARCH('[1]Lookup for use classification'!$D$4,C840)),ISNUMBER(SEARCH('[1]Lookup for use classification'!$E$4,C840))),'[1]Lookup for use classification'!$A$4,IF(OR(ISNUMBER(SEARCH('[1]Lookup for use classification'!$B$5,C840)),ISNUMBER(SEARCH('[1]Lookup for use classification'!$C$5,C840)),ISNUMBER(SEARCH('[1]Lookup for use classification'!$D$5,C840))),'[1]Lookup for use classification'!$A$5,IF(OR(ISNUMBER(SEARCH('[1]Lookup for use classification'!$B$7,C840)),ISNUMBER(SEARCH('[1]Lookup for use classification'!$C$7,C840)),ISNUMBER(SEARCH('[1]Lookup for use classification'!$D$7,C840))),'[1]Lookup for use classification'!$A$7,IF(OR(ISNUMBER(SEARCH('[1]Lookup for use classification'!$B$9,C840)),ISNUMBER(SEARCH('[1]Lookup for use classification'!$C$9,C840)),ISNUMBER(SEARCH('[1]Lookup for use classification'!$D$9,C840)),ISNUMBER(SEARCH('[1]Lookup for use classification'!$E$9,C840)),ISNUMBER(SEARCH('[1]Lookup for use classification'!$F$9,C840)),ISNUMBER(SEARCH('[1]Lookup for use classification'!$G$9,C840)),ISNUMBER(SEARCH('[1]Lookup for use classification'!$H$9,C840)),ISNUMBER(SEARCH('[1]Lookup for use classification'!$I$9,C840)),ISNUMBER(SEARCH('[1]Lookup for use classification'!$J$9,C840)),ISNUMBER(SEARCH('[1]Lookup for use classification'!$K$9,C840))),'[1]Lookup for use classification'!$A$9,IF(OR(ISNUMBER(SEARCH('[1]Lookup for use classification'!$B$10,C840)),ISNUMBER(SEARCH('[1]Lookup for use classification'!$C$10,C840)),ISNUMBER(SEARCH('[1]Lookup for use classification'!$D$10,C840)),ISNUMBER(SEARCH('[1]Lookup for use classification'!$E$10,C840)),ISNUMBER(SEARCH('[1]Lookup for use classification'!$F$10,C840)),ISNUMBER(SEARCH('[1]Lookup for use classification'!$G$10,C840))),'[1]Lookup for use classification'!$A$10,IF(OR(ISNUMBER(SEARCH('[1]Lookup for use classification'!$B$11,C840)),ISNUMBER(SEARCH('[1]Lookup for use classification'!$C$11,C840))),'[1]Lookup for use classification'!$A$11,IF(OR(ISNUMBER(SEARCH('[1]Lookup for use classification'!$B$12,C840)),ISNUMBER(SEARCH('[1]Lookup for use classification'!$C$12,C840))),'[1]Lookup for use classification'!$A$12,IF(OR(ISNUMBER(SEARCH('[1]Lookup for use classification'!$B$13,C840)),ISNUMBER(SEARCH('[1]Lookup for use classification'!$C$13,C840)),ISNUMBER(SEARCH('[1]Lookup for use classification'!$D$13,C840)),,ISNUMBER(SEARCH('[1]Lookup for use classification'!$C$13,C840)),ISNUMBER(SEARCH('[1]Lookup for use classification'!$E$13,C840))),'[1]Lookup for use classification'!$A$13,IF(OR(ISNUMBER(SEARCH('[1]Lookup for use classification'!$B$14,C840)),ISNUMBER(SEARCH('[1]Lookup for use classification'!$C$14,C840))),'[1]Lookup for use classification'!$A$14,"Other"))))))))))))</f>
        <v>Office</v>
      </c>
      <c r="E840" s="199">
        <v>360</v>
      </c>
      <c r="F840" s="162"/>
      <c r="G840" s="162"/>
    </row>
    <row r="841" spans="1:12" hidden="1">
      <c r="A841" s="188" t="s">
        <v>1839</v>
      </c>
      <c r="B841" s="167" t="s">
        <v>4456</v>
      </c>
      <c r="C841" s="174" t="s">
        <v>37</v>
      </c>
      <c r="D841" s="6" t="str">
        <f>IF(OR(ISNUMBER(SEARCH('[1]Lookup for use classification'!$B$1,C841)),ISNUMBER(SEARCH('[1]Lookup for use classification'!$C$1,C841)),ISNUMBER(SEARCH('[1]Lookup for use classification'!$D$1,C841)),ISNUMBER(SEARCH('[1]Lookup for use classification'!$E$1,C841))),'[1]Lookup for use classification'!$A$1,IF(ISNUMBER(SEARCH('[1]Lookup for use classification'!$B$2,C841)),'[1]Lookup for use classification'!$A$2,IF(ISNUMBER(SEARCH('[1]Lookup for use classification'!$B$3,C841)),'[1]Lookup for use classification'!$A$3,IF(OR(ISNUMBER(SEARCH('[1]Lookup for use classification'!$B$4,C841)),ISNUMBER(SEARCH('[1]Lookup for use classification'!$C$4,C841)),ISNUMBER(SEARCH('[1]Lookup for use classification'!$D$4,C841)),ISNUMBER(SEARCH('[1]Lookup for use classification'!$E$4,C841))),'[1]Lookup for use classification'!$A$4,IF(OR(ISNUMBER(SEARCH('[1]Lookup for use classification'!$B$5,C841)),ISNUMBER(SEARCH('[1]Lookup for use classification'!$C$5,C841)),ISNUMBER(SEARCH('[1]Lookup for use classification'!$D$5,C841))),'[1]Lookup for use classification'!$A$5,IF(OR(ISNUMBER(SEARCH('[1]Lookup for use classification'!$B$7,C841)),ISNUMBER(SEARCH('[1]Lookup for use classification'!$C$7,C841)),ISNUMBER(SEARCH('[1]Lookup for use classification'!$D$7,C841))),'[1]Lookup for use classification'!$A$7,IF(OR(ISNUMBER(SEARCH('[1]Lookup for use classification'!$B$9,C841)),ISNUMBER(SEARCH('[1]Lookup for use classification'!$C$9,C841)),ISNUMBER(SEARCH('[1]Lookup for use classification'!$D$9,C841)),ISNUMBER(SEARCH('[1]Lookup for use classification'!$E$9,C841)),ISNUMBER(SEARCH('[1]Lookup for use classification'!$F$9,C841)),ISNUMBER(SEARCH('[1]Lookup for use classification'!$G$9,C841)),ISNUMBER(SEARCH('[1]Lookup for use classification'!$H$9,C841)),ISNUMBER(SEARCH('[1]Lookup for use classification'!$I$9,C841)),ISNUMBER(SEARCH('[1]Lookup for use classification'!$J$9,C841)),ISNUMBER(SEARCH('[1]Lookup for use classification'!$K$9,C841))),'[1]Lookup for use classification'!$A$9,IF(OR(ISNUMBER(SEARCH('[1]Lookup for use classification'!$B$10,C841)),ISNUMBER(SEARCH('[1]Lookup for use classification'!$C$10,C841)),ISNUMBER(SEARCH('[1]Lookup for use classification'!$D$10,C841)),ISNUMBER(SEARCH('[1]Lookup for use classification'!$E$10,C841)),ISNUMBER(SEARCH('[1]Lookup for use classification'!$F$10,C841)),ISNUMBER(SEARCH('[1]Lookup for use classification'!$G$10,C841))),'[1]Lookup for use classification'!$A$10,IF(OR(ISNUMBER(SEARCH('[1]Lookup for use classification'!$B$11,C841)),ISNUMBER(SEARCH('[1]Lookup for use classification'!$C$11,C841))),'[1]Lookup for use classification'!$A$11,IF(OR(ISNUMBER(SEARCH('[1]Lookup for use classification'!$B$12,C841)),ISNUMBER(SEARCH('[1]Lookup for use classification'!$C$12,C841))),'[1]Lookup for use classification'!$A$12,IF(OR(ISNUMBER(SEARCH('[1]Lookup for use classification'!$B$13,C841)),ISNUMBER(SEARCH('[1]Lookup for use classification'!$C$13,C841)),ISNUMBER(SEARCH('[1]Lookup for use classification'!$D$13,C841)),,ISNUMBER(SEARCH('[1]Lookup for use classification'!$C$13,C841)),ISNUMBER(SEARCH('[1]Lookup for use classification'!$E$13,C841))),'[1]Lookup for use classification'!$A$13,IF(OR(ISNUMBER(SEARCH('[1]Lookup for use classification'!$B$14,C841)),ISNUMBER(SEARCH('[1]Lookup for use classification'!$C$14,C841))),'[1]Lookup for use classification'!$A$14,"Other"))))))))))))</f>
        <v>Office</v>
      </c>
      <c r="E841" s="199">
        <v>576</v>
      </c>
      <c r="F841" s="162"/>
      <c r="G841" s="162"/>
    </row>
    <row r="842" spans="1:12" hidden="1">
      <c r="A842" s="138" t="s">
        <v>1839</v>
      </c>
      <c r="B842" s="8" t="str">
        <f>IF(ISNA(VLOOKUP(CONCATENATE(A842,C842),EUS!$B$2:$B$1939,1,FALSE)),"","End Use Study")</f>
        <v>End Use Study</v>
      </c>
      <c r="C842" s="8" t="s">
        <v>3031</v>
      </c>
      <c r="D842" s="6" t="s">
        <v>377</v>
      </c>
      <c r="E842" s="9">
        <v>720</v>
      </c>
      <c r="F842" s="9"/>
      <c r="G842" s="9"/>
      <c r="H842" s="164"/>
      <c r="I842" s="164"/>
      <c r="J842" s="7">
        <v>1459</v>
      </c>
      <c r="L842" s="6"/>
    </row>
    <row r="843" spans="1:12" hidden="1">
      <c r="A843" s="138" t="s">
        <v>1839</v>
      </c>
      <c r="B843" s="8" t="str">
        <f>IF(ISNA(VLOOKUP(CONCATENATE(A843,C843),EUS!$B$2:$B$1939,1,FALSE)),"","End Use Study")</f>
        <v>End Use Study</v>
      </c>
      <c r="C843" s="8" t="s">
        <v>2657</v>
      </c>
      <c r="D843" s="6" t="str">
        <f>IF(OR(ISNUMBER(SEARCH('[1]Lookup for use classification'!$B$1,C843)),ISNUMBER(SEARCH('[1]Lookup for use classification'!$C$1,C843)),ISNUMBER(SEARCH('[1]Lookup for use classification'!$D$1,C843)),ISNUMBER(SEARCH('[1]Lookup for use classification'!$E$1,C843))),'[1]Lookup for use classification'!$A$1,IF(ISNUMBER(SEARCH('[1]Lookup for use classification'!$B$2,C843)),'[1]Lookup for use classification'!$A$2,IF(ISNUMBER(SEARCH('[1]Lookup for use classification'!$B$3,C843)),'[1]Lookup for use classification'!$A$3,IF(OR(ISNUMBER(SEARCH('[1]Lookup for use classification'!$B$4,C843)),ISNUMBER(SEARCH('[1]Lookup for use classification'!$C$4,C843)),ISNUMBER(SEARCH('[1]Lookup for use classification'!$D$4,C843)),ISNUMBER(SEARCH('[1]Lookup for use classification'!$E$4,C843))),'[1]Lookup for use classification'!$A$4,IF(OR(ISNUMBER(SEARCH('[1]Lookup for use classification'!$B$5,C843)),ISNUMBER(SEARCH('[1]Lookup for use classification'!$C$5,C843)),ISNUMBER(SEARCH('[1]Lookup for use classification'!$D$5,C843))),'[1]Lookup for use classification'!$A$5,IF(OR(ISNUMBER(SEARCH('[1]Lookup for use classification'!$B$7,C843)),ISNUMBER(SEARCH('[1]Lookup for use classification'!$C$7,C843)),ISNUMBER(SEARCH('[1]Lookup for use classification'!$D$7,C843))),'[1]Lookup for use classification'!$A$7,IF(OR(ISNUMBER(SEARCH('[1]Lookup for use classification'!$B$9,C843)),ISNUMBER(SEARCH('[1]Lookup for use classification'!$C$9,C843)),ISNUMBER(SEARCH('[1]Lookup for use classification'!$D$9,C843)),ISNUMBER(SEARCH('[1]Lookup for use classification'!$E$9,C843)),ISNUMBER(SEARCH('[1]Lookup for use classification'!$F$9,C843)),ISNUMBER(SEARCH('[1]Lookup for use classification'!$G$9,C843)),ISNUMBER(SEARCH('[1]Lookup for use classification'!$H$9,C843)),ISNUMBER(SEARCH('[1]Lookup for use classification'!$I$9,C843)),ISNUMBER(SEARCH('[1]Lookup for use classification'!$J$9,C843)),ISNUMBER(SEARCH('[1]Lookup for use classification'!$K$9,C843))),'[1]Lookup for use classification'!$A$9,IF(OR(ISNUMBER(SEARCH('[1]Lookup for use classification'!$B$10,C843)),ISNUMBER(SEARCH('[1]Lookup for use classification'!$C$10,C843)),ISNUMBER(SEARCH('[1]Lookup for use classification'!$D$10,C843)),ISNUMBER(SEARCH('[1]Lookup for use classification'!$E$10,C843)),ISNUMBER(SEARCH('[1]Lookup for use classification'!$F$10,C843)),ISNUMBER(SEARCH('[1]Lookup for use classification'!$G$10,C843))),'[1]Lookup for use classification'!$A$10,IF(OR(ISNUMBER(SEARCH('[1]Lookup for use classification'!$B$11,C843)),ISNUMBER(SEARCH('[1]Lookup for use classification'!$C$11,C843))),'[1]Lookup for use classification'!$A$11,IF(OR(ISNUMBER(SEARCH('[1]Lookup for use classification'!$B$12,C843)),ISNUMBER(SEARCH('[1]Lookup for use classification'!$C$12,C843))),'[1]Lookup for use classification'!$A$12,IF(OR(ISNUMBER(SEARCH('[1]Lookup for use classification'!$B$13,C843)),ISNUMBER(SEARCH('[1]Lookup for use classification'!$C$13,C843)),ISNUMBER(SEARCH('[1]Lookup for use classification'!$D$13,C843)),,ISNUMBER(SEARCH('[1]Lookup for use classification'!$C$13,C843)),ISNUMBER(SEARCH('[1]Lookup for use classification'!$E$13,C843))),'[1]Lookup for use classification'!$A$13,IF(OR(ISNUMBER(SEARCH('[1]Lookup for use classification'!$B$14,C843)),ISNUMBER(SEARCH('[1]Lookup for use classification'!$C$14,C843))),'[1]Lookup for use classification'!$A$14,"Other"))))))))))))</f>
        <v>Other</v>
      </c>
      <c r="E843" s="9">
        <v>72</v>
      </c>
      <c r="F843" s="9"/>
      <c r="G843" s="9"/>
      <c r="H843" s="164"/>
      <c r="I843" s="164"/>
      <c r="J843" s="7"/>
      <c r="L843" s="6"/>
    </row>
    <row r="844" spans="1:12" hidden="1">
      <c r="A844" s="138" t="s">
        <v>1839</v>
      </c>
      <c r="B844" s="8" t="str">
        <f>IF(ISNA(VLOOKUP(CONCATENATE(A844,C844),EUS!$B$2:$B$1939,1,FALSE)),"","End Use Study")</f>
        <v>End Use Study</v>
      </c>
      <c r="C844" s="8" t="s">
        <v>2658</v>
      </c>
      <c r="D844" s="6" t="str">
        <f>IF(OR(ISNUMBER(SEARCH('[1]Lookup for use classification'!$B$1,C844)),ISNUMBER(SEARCH('[1]Lookup for use classification'!$C$1,C844)),ISNUMBER(SEARCH('[1]Lookup for use classification'!$D$1,C844)),ISNUMBER(SEARCH('[1]Lookup for use classification'!$E$1,C844))),'[1]Lookup for use classification'!$A$1,IF(ISNUMBER(SEARCH('[1]Lookup for use classification'!$B$2,C844)),'[1]Lookup for use classification'!$A$2,IF(ISNUMBER(SEARCH('[1]Lookup for use classification'!$B$3,C844)),'[1]Lookup for use classification'!$A$3,IF(OR(ISNUMBER(SEARCH('[1]Lookup for use classification'!$B$4,C844)),ISNUMBER(SEARCH('[1]Lookup for use classification'!$C$4,C844)),ISNUMBER(SEARCH('[1]Lookup for use classification'!$D$4,C844)),ISNUMBER(SEARCH('[1]Lookup for use classification'!$E$4,C844))),'[1]Lookup for use classification'!$A$4,IF(OR(ISNUMBER(SEARCH('[1]Lookup for use classification'!$B$5,C844)),ISNUMBER(SEARCH('[1]Lookup for use classification'!$C$5,C844)),ISNUMBER(SEARCH('[1]Lookup for use classification'!$D$5,C844))),'[1]Lookup for use classification'!$A$5,IF(OR(ISNUMBER(SEARCH('[1]Lookup for use classification'!$B$7,C844)),ISNUMBER(SEARCH('[1]Lookup for use classification'!$C$7,C844)),ISNUMBER(SEARCH('[1]Lookup for use classification'!$D$7,C844))),'[1]Lookup for use classification'!$A$7,IF(OR(ISNUMBER(SEARCH('[1]Lookup for use classification'!$B$9,C844)),ISNUMBER(SEARCH('[1]Lookup for use classification'!$C$9,C844)),ISNUMBER(SEARCH('[1]Lookup for use classification'!$D$9,C844)),ISNUMBER(SEARCH('[1]Lookup for use classification'!$E$9,C844)),ISNUMBER(SEARCH('[1]Lookup for use classification'!$F$9,C844)),ISNUMBER(SEARCH('[1]Lookup for use classification'!$G$9,C844)),ISNUMBER(SEARCH('[1]Lookup for use classification'!$H$9,C844)),ISNUMBER(SEARCH('[1]Lookup for use classification'!$I$9,C844)),ISNUMBER(SEARCH('[1]Lookup for use classification'!$J$9,C844)),ISNUMBER(SEARCH('[1]Lookup for use classification'!$K$9,C844))),'[1]Lookup for use classification'!$A$9,IF(OR(ISNUMBER(SEARCH('[1]Lookup for use classification'!$B$10,C844)),ISNUMBER(SEARCH('[1]Lookup for use classification'!$C$10,C844)),ISNUMBER(SEARCH('[1]Lookup for use classification'!$D$10,C844)),ISNUMBER(SEARCH('[1]Lookup for use classification'!$E$10,C844)),ISNUMBER(SEARCH('[1]Lookup for use classification'!$F$10,C844)),ISNUMBER(SEARCH('[1]Lookup for use classification'!$G$10,C844))),'[1]Lookup for use classification'!$A$10,IF(OR(ISNUMBER(SEARCH('[1]Lookup for use classification'!$B$11,C844)),ISNUMBER(SEARCH('[1]Lookup for use classification'!$C$11,C844))),'[1]Lookup for use classification'!$A$11,IF(OR(ISNUMBER(SEARCH('[1]Lookup for use classification'!$B$12,C844)),ISNUMBER(SEARCH('[1]Lookup for use classification'!$C$12,C844))),'[1]Lookup for use classification'!$A$12,IF(OR(ISNUMBER(SEARCH('[1]Lookup for use classification'!$B$13,C844)),ISNUMBER(SEARCH('[1]Lookup for use classification'!$C$13,C844)),ISNUMBER(SEARCH('[1]Lookup for use classification'!$D$13,C844)),,ISNUMBER(SEARCH('[1]Lookup for use classification'!$C$13,C844)),ISNUMBER(SEARCH('[1]Lookup for use classification'!$E$13,C844))),'[1]Lookup for use classification'!$A$13,IF(OR(ISNUMBER(SEARCH('[1]Lookup for use classification'!$B$14,C844)),ISNUMBER(SEARCH('[1]Lookup for use classification'!$C$14,C844))),'[1]Lookup for use classification'!$A$14,"Other"))))))))))))</f>
        <v>Other</v>
      </c>
      <c r="E844" s="9">
        <v>72</v>
      </c>
      <c r="F844" s="9"/>
      <c r="G844" s="9"/>
      <c r="H844" s="164"/>
      <c r="I844" s="164"/>
      <c r="J844" s="7"/>
      <c r="L844" s="6"/>
    </row>
    <row r="845" spans="1:12" hidden="1">
      <c r="A845" s="188" t="s">
        <v>1839</v>
      </c>
      <c r="B845" s="167" t="s">
        <v>4456</v>
      </c>
      <c r="C845" s="174" t="s">
        <v>159</v>
      </c>
      <c r="D845" s="6" t="str">
        <f>IF(OR(ISNUMBER(SEARCH('[1]Lookup for use classification'!$B$1,C845)),ISNUMBER(SEARCH('[1]Lookup for use classification'!$C$1,C845)),ISNUMBER(SEARCH('[1]Lookup for use classification'!$D$1,C845)),ISNUMBER(SEARCH('[1]Lookup for use classification'!$E$1,C845))),'[1]Lookup for use classification'!$A$1,IF(ISNUMBER(SEARCH('[1]Lookup for use classification'!$B$2,C845)),'[1]Lookup for use classification'!$A$2,IF(ISNUMBER(SEARCH('[1]Lookup for use classification'!$B$3,C845)),'[1]Lookup for use classification'!$A$3,IF(OR(ISNUMBER(SEARCH('[1]Lookup for use classification'!$B$4,C845)),ISNUMBER(SEARCH('[1]Lookup for use classification'!$C$4,C845)),ISNUMBER(SEARCH('[1]Lookup for use classification'!$D$4,C845)),ISNUMBER(SEARCH('[1]Lookup for use classification'!$E$4,C845))),'[1]Lookup for use classification'!$A$4,IF(OR(ISNUMBER(SEARCH('[1]Lookup for use classification'!$B$5,C845)),ISNUMBER(SEARCH('[1]Lookup for use classification'!$C$5,C845)),ISNUMBER(SEARCH('[1]Lookup for use classification'!$D$5,C845))),'[1]Lookup for use classification'!$A$5,IF(OR(ISNUMBER(SEARCH('[1]Lookup for use classification'!$B$7,C845)),ISNUMBER(SEARCH('[1]Lookup for use classification'!$C$7,C845)),ISNUMBER(SEARCH('[1]Lookup for use classification'!$D$7,C845))),'[1]Lookup for use classification'!$A$7,IF(OR(ISNUMBER(SEARCH('[1]Lookup for use classification'!$B$9,C845)),ISNUMBER(SEARCH('[1]Lookup for use classification'!$C$9,C845)),ISNUMBER(SEARCH('[1]Lookup for use classification'!$D$9,C845)),ISNUMBER(SEARCH('[1]Lookup for use classification'!$E$9,C845)),ISNUMBER(SEARCH('[1]Lookup for use classification'!$F$9,C845)),ISNUMBER(SEARCH('[1]Lookup for use classification'!$G$9,C845)),ISNUMBER(SEARCH('[1]Lookup for use classification'!$H$9,C845)),ISNUMBER(SEARCH('[1]Lookup for use classification'!$I$9,C845)),ISNUMBER(SEARCH('[1]Lookup for use classification'!$J$9,C845)),ISNUMBER(SEARCH('[1]Lookup for use classification'!$K$9,C845))),'[1]Lookup for use classification'!$A$9,IF(OR(ISNUMBER(SEARCH('[1]Lookup for use classification'!$B$10,C845)),ISNUMBER(SEARCH('[1]Lookup for use classification'!$C$10,C845)),ISNUMBER(SEARCH('[1]Lookup for use classification'!$D$10,C845)),ISNUMBER(SEARCH('[1]Lookup for use classification'!$E$10,C845)),ISNUMBER(SEARCH('[1]Lookup for use classification'!$F$10,C845)),ISNUMBER(SEARCH('[1]Lookup for use classification'!$G$10,C845))),'[1]Lookup for use classification'!$A$10,IF(OR(ISNUMBER(SEARCH('[1]Lookup for use classification'!$B$11,C845)),ISNUMBER(SEARCH('[1]Lookup for use classification'!$C$11,C845))),'[1]Lookup for use classification'!$A$11,IF(OR(ISNUMBER(SEARCH('[1]Lookup for use classification'!$B$12,C845)),ISNUMBER(SEARCH('[1]Lookup for use classification'!$C$12,C845))),'[1]Lookup for use classification'!$A$12,IF(OR(ISNUMBER(SEARCH('[1]Lookup for use classification'!$B$13,C845)),ISNUMBER(SEARCH('[1]Lookup for use classification'!$C$13,C845)),ISNUMBER(SEARCH('[1]Lookup for use classification'!$D$13,C845)),,ISNUMBER(SEARCH('[1]Lookup for use classification'!$C$13,C845)),ISNUMBER(SEARCH('[1]Lookup for use classification'!$E$13,C845))),'[1]Lookup for use classification'!$A$13,IF(OR(ISNUMBER(SEARCH('[1]Lookup for use classification'!$B$14,C845)),ISNUMBER(SEARCH('[1]Lookup for use classification'!$C$14,C845))),'[1]Lookup for use classification'!$A$14,"Other"))))))))))))</f>
        <v>Other</v>
      </c>
      <c r="E845" s="199">
        <v>280</v>
      </c>
      <c r="F845" s="162"/>
      <c r="G845" s="162"/>
    </row>
    <row r="846" spans="1:12" hidden="1">
      <c r="A846" s="138" t="s">
        <v>1839</v>
      </c>
      <c r="B846" s="8" t="str">
        <f>IF(ISNA(VLOOKUP(CONCATENATE(A846,C846),EUS!$B$2:$B$1939,1,FALSE)),"","End Use Study")</f>
        <v>End Use Study</v>
      </c>
      <c r="C846" s="8" t="s">
        <v>2660</v>
      </c>
      <c r="D846" s="6" t="str">
        <f>IF(OR(ISNUMBER(SEARCH('[1]Lookup for use classification'!$B$1,C846)),ISNUMBER(SEARCH('[1]Lookup for use classification'!$C$1,C846)),ISNUMBER(SEARCH('[1]Lookup for use classification'!$D$1,C846)),ISNUMBER(SEARCH('[1]Lookup for use classification'!$E$1,C846))),'[1]Lookup for use classification'!$A$1,IF(ISNUMBER(SEARCH('[1]Lookup for use classification'!$B$2,C846)),'[1]Lookup for use classification'!$A$2,IF(ISNUMBER(SEARCH('[1]Lookup for use classification'!$B$3,C846)),'[1]Lookup for use classification'!$A$3,IF(OR(ISNUMBER(SEARCH('[1]Lookup for use classification'!$B$4,C846)),ISNUMBER(SEARCH('[1]Lookup for use classification'!$C$4,C846)),ISNUMBER(SEARCH('[1]Lookup for use classification'!$D$4,C846)),ISNUMBER(SEARCH('[1]Lookup for use classification'!$E$4,C846))),'[1]Lookup for use classification'!$A$4,IF(OR(ISNUMBER(SEARCH('[1]Lookup for use classification'!$B$5,C846)),ISNUMBER(SEARCH('[1]Lookup for use classification'!$C$5,C846)),ISNUMBER(SEARCH('[1]Lookup for use classification'!$D$5,C846))),'[1]Lookup for use classification'!$A$5,IF(OR(ISNUMBER(SEARCH('[1]Lookup for use classification'!$B$7,C846)),ISNUMBER(SEARCH('[1]Lookup for use classification'!$C$7,C846)),ISNUMBER(SEARCH('[1]Lookup for use classification'!$D$7,C846))),'[1]Lookup for use classification'!$A$7,IF(OR(ISNUMBER(SEARCH('[1]Lookup for use classification'!$B$9,C846)),ISNUMBER(SEARCH('[1]Lookup for use classification'!$C$9,C846)),ISNUMBER(SEARCH('[1]Lookup for use classification'!$D$9,C846)),ISNUMBER(SEARCH('[1]Lookup for use classification'!$E$9,C846)),ISNUMBER(SEARCH('[1]Lookup for use classification'!$F$9,C846)),ISNUMBER(SEARCH('[1]Lookup for use classification'!$G$9,C846)),ISNUMBER(SEARCH('[1]Lookup for use classification'!$H$9,C846)),ISNUMBER(SEARCH('[1]Lookup for use classification'!$I$9,C846)),ISNUMBER(SEARCH('[1]Lookup for use classification'!$J$9,C846)),ISNUMBER(SEARCH('[1]Lookup for use classification'!$K$9,C846))),'[1]Lookup for use classification'!$A$9,IF(OR(ISNUMBER(SEARCH('[1]Lookup for use classification'!$B$10,C846)),ISNUMBER(SEARCH('[1]Lookup for use classification'!$C$10,C846)),ISNUMBER(SEARCH('[1]Lookup for use classification'!$D$10,C846)),ISNUMBER(SEARCH('[1]Lookup for use classification'!$E$10,C846)),ISNUMBER(SEARCH('[1]Lookup for use classification'!$F$10,C846)),ISNUMBER(SEARCH('[1]Lookup for use classification'!$G$10,C846))),'[1]Lookup for use classification'!$A$10,IF(OR(ISNUMBER(SEARCH('[1]Lookup for use classification'!$B$11,C846)),ISNUMBER(SEARCH('[1]Lookup for use classification'!$C$11,C846))),'[1]Lookup for use classification'!$A$11,IF(OR(ISNUMBER(SEARCH('[1]Lookup for use classification'!$B$12,C846)),ISNUMBER(SEARCH('[1]Lookup for use classification'!$C$12,C846))),'[1]Lookup for use classification'!$A$12,IF(OR(ISNUMBER(SEARCH('[1]Lookup for use classification'!$B$13,C846)),ISNUMBER(SEARCH('[1]Lookup for use classification'!$C$13,C846)),ISNUMBER(SEARCH('[1]Lookup for use classification'!$D$13,C846)),,ISNUMBER(SEARCH('[1]Lookup for use classification'!$C$13,C846)),ISNUMBER(SEARCH('[1]Lookup for use classification'!$E$13,C846))),'[1]Lookup for use classification'!$A$13,IF(OR(ISNUMBER(SEARCH('[1]Lookup for use classification'!$B$14,C846)),ISNUMBER(SEARCH('[1]Lookup for use classification'!$C$14,C846))),'[1]Lookup for use classification'!$A$14,"Other"))))))))))))</f>
        <v>Other</v>
      </c>
      <c r="E846" s="9">
        <v>540</v>
      </c>
      <c r="F846" s="9"/>
      <c r="G846" s="9"/>
      <c r="H846" s="164"/>
      <c r="I846" s="164"/>
      <c r="J846" s="7"/>
      <c r="L846" s="6"/>
    </row>
    <row r="847" spans="1:12" hidden="1">
      <c r="A847" s="134" t="s">
        <v>1839</v>
      </c>
      <c r="B847" s="8" t="str">
        <f>IF(ISNA(VLOOKUP(CONCATENATE(A847,C847),EUS!$B$2:$B$1939,1,FALSE)),"","End Use Study")</f>
        <v>End Use Study</v>
      </c>
      <c r="C847" s="8" t="s">
        <v>2661</v>
      </c>
      <c r="D847" s="6" t="str">
        <f>IF(OR(ISNUMBER(SEARCH('[1]Lookup for use classification'!$B$1,C847)),ISNUMBER(SEARCH('[1]Lookup for use classification'!$C$1,C847)),ISNUMBER(SEARCH('[1]Lookup for use classification'!$D$1,C847)),ISNUMBER(SEARCH('[1]Lookup for use classification'!$E$1,C847))),'[1]Lookup for use classification'!$A$1,IF(ISNUMBER(SEARCH('[1]Lookup for use classification'!$B$2,C847)),'[1]Lookup for use classification'!$A$2,IF(ISNUMBER(SEARCH('[1]Lookup for use classification'!$B$3,C847)),'[1]Lookup for use classification'!$A$3,IF(OR(ISNUMBER(SEARCH('[1]Lookup for use classification'!$B$4,C847)),ISNUMBER(SEARCH('[1]Lookup for use classification'!$C$4,C847)),ISNUMBER(SEARCH('[1]Lookup for use classification'!$D$4,C847)),ISNUMBER(SEARCH('[1]Lookup for use classification'!$E$4,C847))),'[1]Lookup for use classification'!$A$4,IF(OR(ISNUMBER(SEARCH('[1]Lookup for use classification'!$B$5,C847)),ISNUMBER(SEARCH('[1]Lookup for use classification'!$C$5,C847)),ISNUMBER(SEARCH('[1]Lookup for use classification'!$D$5,C847))),'[1]Lookup for use classification'!$A$5,IF(OR(ISNUMBER(SEARCH('[1]Lookup for use classification'!$B$7,C847)),ISNUMBER(SEARCH('[1]Lookup for use classification'!$C$7,C847)),ISNUMBER(SEARCH('[1]Lookup for use classification'!$D$7,C847))),'[1]Lookup for use classification'!$A$7,IF(OR(ISNUMBER(SEARCH('[1]Lookup for use classification'!$B$9,C847)),ISNUMBER(SEARCH('[1]Lookup for use classification'!$C$9,C847)),ISNUMBER(SEARCH('[1]Lookup for use classification'!$D$9,C847)),ISNUMBER(SEARCH('[1]Lookup for use classification'!$E$9,C847)),ISNUMBER(SEARCH('[1]Lookup for use classification'!$F$9,C847)),ISNUMBER(SEARCH('[1]Lookup for use classification'!$G$9,C847)),ISNUMBER(SEARCH('[1]Lookup for use classification'!$H$9,C847)),ISNUMBER(SEARCH('[1]Lookup for use classification'!$I$9,C847)),ISNUMBER(SEARCH('[1]Lookup for use classification'!$J$9,C847)),ISNUMBER(SEARCH('[1]Lookup for use classification'!$K$9,C847))),'[1]Lookup for use classification'!$A$9,IF(OR(ISNUMBER(SEARCH('[1]Lookup for use classification'!$B$10,C847)),ISNUMBER(SEARCH('[1]Lookup for use classification'!$C$10,C847)),ISNUMBER(SEARCH('[1]Lookup for use classification'!$D$10,C847)),ISNUMBER(SEARCH('[1]Lookup for use classification'!$E$10,C847)),ISNUMBER(SEARCH('[1]Lookup for use classification'!$F$10,C847)),ISNUMBER(SEARCH('[1]Lookup for use classification'!$G$10,C847))),'[1]Lookup for use classification'!$A$10,IF(OR(ISNUMBER(SEARCH('[1]Lookup for use classification'!$B$11,C847)),ISNUMBER(SEARCH('[1]Lookup for use classification'!$C$11,C847))),'[1]Lookup for use classification'!$A$11,IF(OR(ISNUMBER(SEARCH('[1]Lookup for use classification'!$B$12,C847)),ISNUMBER(SEARCH('[1]Lookup for use classification'!$C$12,C847))),'[1]Lookup for use classification'!$A$12,IF(OR(ISNUMBER(SEARCH('[1]Lookup for use classification'!$B$13,C847)),ISNUMBER(SEARCH('[1]Lookup for use classification'!$C$13,C847)),ISNUMBER(SEARCH('[1]Lookup for use classification'!$D$13,C847)),,ISNUMBER(SEARCH('[1]Lookup for use classification'!$C$13,C847)),ISNUMBER(SEARCH('[1]Lookup for use classification'!$E$13,C847))),'[1]Lookup for use classification'!$A$13,IF(OR(ISNUMBER(SEARCH('[1]Lookup for use classification'!$B$14,C847)),ISNUMBER(SEARCH('[1]Lookup for use classification'!$C$14,C847))),'[1]Lookup for use classification'!$A$14,"Other"))))))))))))</f>
        <v>Other</v>
      </c>
      <c r="E847" s="9">
        <v>1500</v>
      </c>
      <c r="F847" s="9"/>
      <c r="G847" s="9"/>
      <c r="H847" s="164"/>
      <c r="I847" s="164"/>
      <c r="J847" s="7"/>
      <c r="L847" s="6"/>
    </row>
    <row r="848" spans="1:12" hidden="1">
      <c r="A848" s="188" t="s">
        <v>2244</v>
      </c>
      <c r="B848" s="8" t="str">
        <f>IF(ISNA(VLOOKUP(CONCATENATE(A848,C848),ARIS!$A$1:$A$959,1,FALSE)),"","ARIS")</f>
        <v>ARIS</v>
      </c>
      <c r="C848" s="162" t="s">
        <v>2659</v>
      </c>
      <c r="D848" s="6" t="str">
        <f>IF(OR(ISNUMBER(SEARCH('[1]Lookup for use classification'!$B$1,C848)),ISNUMBER(SEARCH('[1]Lookup for use classification'!$C$1,C848)),ISNUMBER(SEARCH('[1]Lookup for use classification'!$D$1,C848)),ISNUMBER(SEARCH('[1]Lookup for use classification'!$E$1,C848))),'[1]Lookup for use classification'!$A$1,IF(ISNUMBER(SEARCH('[1]Lookup for use classification'!$B$2,C848)),'[1]Lookup for use classification'!$A$2,IF(ISNUMBER(SEARCH('[1]Lookup for use classification'!$B$3,C848)),'[1]Lookup for use classification'!$A$3,IF(OR(ISNUMBER(SEARCH('[1]Lookup for use classification'!$B$4,C848)),ISNUMBER(SEARCH('[1]Lookup for use classification'!$C$4,C848)),ISNUMBER(SEARCH('[1]Lookup for use classification'!$D$4,C848)),ISNUMBER(SEARCH('[1]Lookup for use classification'!$E$4,C848))),'[1]Lookup for use classification'!$A$4,IF(OR(ISNUMBER(SEARCH('[1]Lookup for use classification'!$B$5,C848)),ISNUMBER(SEARCH('[1]Lookup for use classification'!$C$5,C848)),ISNUMBER(SEARCH('[1]Lookup for use classification'!$D$5,C848))),'[1]Lookup for use classification'!$A$5,IF(OR(ISNUMBER(SEARCH('[1]Lookup for use classification'!$B$7,C848)),ISNUMBER(SEARCH('[1]Lookup for use classification'!$C$7,C848)),ISNUMBER(SEARCH('[1]Lookup for use classification'!$D$7,C848))),'[1]Lookup for use classification'!$A$7,IF(OR(ISNUMBER(SEARCH('[1]Lookup for use classification'!$B$9,C848)),ISNUMBER(SEARCH('[1]Lookup for use classification'!$C$9,C848)),ISNUMBER(SEARCH('[1]Lookup for use classification'!$D$9,C848)),ISNUMBER(SEARCH('[1]Lookup for use classification'!$E$9,C848)),ISNUMBER(SEARCH('[1]Lookup for use classification'!$F$9,C848)),ISNUMBER(SEARCH('[1]Lookup for use classification'!$G$9,C848)),ISNUMBER(SEARCH('[1]Lookup for use classification'!$H$9,C848)),ISNUMBER(SEARCH('[1]Lookup for use classification'!$I$9,C848)),ISNUMBER(SEARCH('[1]Lookup for use classification'!$J$9,C848)),ISNUMBER(SEARCH('[1]Lookup for use classification'!$K$9,C848))),'[1]Lookup for use classification'!$A$9,IF(OR(ISNUMBER(SEARCH('[1]Lookup for use classification'!$B$10,C848)),ISNUMBER(SEARCH('[1]Lookup for use classification'!$C$10,C848)),ISNUMBER(SEARCH('[1]Lookup for use classification'!$D$10,C848)),ISNUMBER(SEARCH('[1]Lookup for use classification'!$E$10,C848)),ISNUMBER(SEARCH('[1]Lookup for use classification'!$F$10,C848)),ISNUMBER(SEARCH('[1]Lookup for use classification'!$G$10,C848))),'[1]Lookup for use classification'!$A$10,IF(OR(ISNUMBER(SEARCH('[1]Lookup for use classification'!$B$11,C848)),ISNUMBER(SEARCH('[1]Lookup for use classification'!$C$11,C848))),'[1]Lookup for use classification'!$A$11,IF(OR(ISNUMBER(SEARCH('[1]Lookup for use classification'!$B$12,C848)),ISNUMBER(SEARCH('[1]Lookup for use classification'!$C$12,C848))),'[1]Lookup for use classification'!$A$12,IF(OR(ISNUMBER(SEARCH('[1]Lookup for use classification'!$B$13,C848)),ISNUMBER(SEARCH('[1]Lookup for use classification'!$C$13,C848)),ISNUMBER(SEARCH('[1]Lookup for use classification'!$D$13,C848)),,ISNUMBER(SEARCH('[1]Lookup for use classification'!$C$13,C848)),ISNUMBER(SEARCH('[1]Lookup for use classification'!$E$13,C848))),'[1]Lookup for use classification'!$A$13,IF(OR(ISNUMBER(SEARCH('[1]Lookup for use classification'!$B$14,C848)),ISNUMBER(SEARCH('[1]Lookup for use classification'!$C$14,C848))),'[1]Lookup for use classification'!$A$14,"Other"))))))))))))</f>
        <v>Other</v>
      </c>
      <c r="E848" s="163">
        <v>2400</v>
      </c>
      <c r="F848" s="163"/>
      <c r="G848" s="163"/>
      <c r="H848" s="164">
        <v>2298.0525547445254</v>
      </c>
      <c r="I848" s="164"/>
    </row>
    <row r="849" spans="1:18" hidden="1">
      <c r="A849" s="193" t="s">
        <v>2244</v>
      </c>
      <c r="B849" s="8" t="str">
        <f>IF(ISNA(VLOOKUP(CONCATENATE(A849,C849),ARIS!$A$1:$A$959,1,FALSE)),"","ARIS")</f>
        <v>ARIS</v>
      </c>
      <c r="C849" s="162" t="s">
        <v>2663</v>
      </c>
      <c r="D849" s="6" t="str">
        <f>IF(OR(ISNUMBER(SEARCH('[1]Lookup for use classification'!$B$1,C849)),ISNUMBER(SEARCH('[1]Lookup for use classification'!$C$1,C849)),ISNUMBER(SEARCH('[1]Lookup for use classification'!$D$1,C849)),ISNUMBER(SEARCH('[1]Lookup for use classification'!$E$1,C849))),'[1]Lookup for use classification'!$A$1,IF(ISNUMBER(SEARCH('[1]Lookup for use classification'!$B$2,C849)),'[1]Lookup for use classification'!$A$2,IF(ISNUMBER(SEARCH('[1]Lookup for use classification'!$B$3,C849)),'[1]Lookup for use classification'!$A$3,IF(OR(ISNUMBER(SEARCH('[1]Lookup for use classification'!$B$4,C849)),ISNUMBER(SEARCH('[1]Lookup for use classification'!$C$4,C849)),ISNUMBER(SEARCH('[1]Lookup for use classification'!$D$4,C849)),ISNUMBER(SEARCH('[1]Lookup for use classification'!$E$4,C849))),'[1]Lookup for use classification'!$A$4,IF(OR(ISNUMBER(SEARCH('[1]Lookup for use classification'!$B$5,C849)),ISNUMBER(SEARCH('[1]Lookup for use classification'!$C$5,C849)),ISNUMBER(SEARCH('[1]Lookup for use classification'!$D$5,C849))),'[1]Lookup for use classification'!$A$5,IF(OR(ISNUMBER(SEARCH('[1]Lookup for use classification'!$B$7,C849)),ISNUMBER(SEARCH('[1]Lookup for use classification'!$C$7,C849)),ISNUMBER(SEARCH('[1]Lookup for use classification'!$D$7,C849))),'[1]Lookup for use classification'!$A$7,IF(OR(ISNUMBER(SEARCH('[1]Lookup for use classification'!$B$9,C849)),ISNUMBER(SEARCH('[1]Lookup for use classification'!$C$9,C849)),ISNUMBER(SEARCH('[1]Lookup for use classification'!$D$9,C849)),ISNUMBER(SEARCH('[1]Lookup for use classification'!$E$9,C849)),ISNUMBER(SEARCH('[1]Lookup for use classification'!$F$9,C849)),ISNUMBER(SEARCH('[1]Lookup for use classification'!$G$9,C849)),ISNUMBER(SEARCH('[1]Lookup for use classification'!$H$9,C849)),ISNUMBER(SEARCH('[1]Lookup for use classification'!$I$9,C849)),ISNUMBER(SEARCH('[1]Lookup for use classification'!$J$9,C849)),ISNUMBER(SEARCH('[1]Lookup for use classification'!$K$9,C849))),'[1]Lookup for use classification'!$A$9,IF(OR(ISNUMBER(SEARCH('[1]Lookup for use classification'!$B$10,C849)),ISNUMBER(SEARCH('[1]Lookup for use classification'!$C$10,C849)),ISNUMBER(SEARCH('[1]Lookup for use classification'!$D$10,C849)),ISNUMBER(SEARCH('[1]Lookup for use classification'!$E$10,C849)),ISNUMBER(SEARCH('[1]Lookup for use classification'!$F$10,C849)),ISNUMBER(SEARCH('[1]Lookup for use classification'!$G$10,C849))),'[1]Lookup for use classification'!$A$10,IF(OR(ISNUMBER(SEARCH('[1]Lookup for use classification'!$B$11,C849)),ISNUMBER(SEARCH('[1]Lookup for use classification'!$C$11,C849))),'[1]Lookup for use classification'!$A$11,IF(OR(ISNUMBER(SEARCH('[1]Lookup for use classification'!$B$12,C849)),ISNUMBER(SEARCH('[1]Lookup for use classification'!$C$12,C849))),'[1]Lookup for use classification'!$A$12,IF(OR(ISNUMBER(SEARCH('[1]Lookup for use classification'!$B$13,C849)),ISNUMBER(SEARCH('[1]Lookup for use classification'!$C$13,C849)),ISNUMBER(SEARCH('[1]Lookup for use classification'!$D$13,C849)),,ISNUMBER(SEARCH('[1]Lookup for use classification'!$C$13,C849)),ISNUMBER(SEARCH('[1]Lookup for use classification'!$E$13,C849))),'[1]Lookup for use classification'!$A$13,IF(OR(ISNUMBER(SEARCH('[1]Lookup for use classification'!$B$14,C849)),ISNUMBER(SEARCH('[1]Lookup for use classification'!$C$14,C849))),'[1]Lookup for use classification'!$A$14,"Other"))))))))))))</f>
        <v>Other</v>
      </c>
      <c r="E849" s="163">
        <v>3600</v>
      </c>
      <c r="F849" s="163"/>
      <c r="G849" s="163"/>
      <c r="H849" s="164">
        <v>2303.8335766423356</v>
      </c>
      <c r="I849" s="164"/>
      <c r="J849" s="165">
        <v>31056.279503999998</v>
      </c>
    </row>
    <row r="850" spans="1:18" hidden="1">
      <c r="A850" s="138" t="s">
        <v>1839</v>
      </c>
      <c r="B850" s="8" t="str">
        <f>IF(ISNA(VLOOKUP(CONCATENATE(A850,C850),EUS!$B$2:$B$1939,1,FALSE)),"","End Use Study")</f>
        <v>End Use Study</v>
      </c>
      <c r="C850" s="8" t="s">
        <v>2662</v>
      </c>
      <c r="D850" s="6" t="str">
        <f>IF(OR(ISNUMBER(SEARCH('[1]Lookup for use classification'!$B$1,C850)),ISNUMBER(SEARCH('[1]Lookup for use classification'!$C$1,C850)),ISNUMBER(SEARCH('[1]Lookup for use classification'!$D$1,C850)),ISNUMBER(SEARCH('[1]Lookup for use classification'!$E$1,C850))),'[1]Lookup for use classification'!$A$1,IF(ISNUMBER(SEARCH('[1]Lookup for use classification'!$B$2,C850)),'[1]Lookup for use classification'!$A$2,IF(ISNUMBER(SEARCH('[1]Lookup for use classification'!$B$3,C850)),'[1]Lookup for use classification'!$A$3,IF(OR(ISNUMBER(SEARCH('[1]Lookup for use classification'!$B$4,C850)),ISNUMBER(SEARCH('[1]Lookup for use classification'!$C$4,C850)),ISNUMBER(SEARCH('[1]Lookup for use classification'!$D$4,C850)),ISNUMBER(SEARCH('[1]Lookup for use classification'!$E$4,C850))),'[1]Lookup for use classification'!$A$4,IF(OR(ISNUMBER(SEARCH('[1]Lookup for use classification'!$B$5,C850)),ISNUMBER(SEARCH('[1]Lookup for use classification'!$C$5,C850)),ISNUMBER(SEARCH('[1]Lookup for use classification'!$D$5,C850))),'[1]Lookup for use classification'!$A$5,IF(OR(ISNUMBER(SEARCH('[1]Lookup for use classification'!$B$7,C850)),ISNUMBER(SEARCH('[1]Lookup for use classification'!$C$7,C850)),ISNUMBER(SEARCH('[1]Lookup for use classification'!$D$7,C850))),'[1]Lookup for use classification'!$A$7,IF(OR(ISNUMBER(SEARCH('[1]Lookup for use classification'!$B$9,C850)),ISNUMBER(SEARCH('[1]Lookup for use classification'!$C$9,C850)),ISNUMBER(SEARCH('[1]Lookup for use classification'!$D$9,C850)),ISNUMBER(SEARCH('[1]Lookup for use classification'!$E$9,C850)),ISNUMBER(SEARCH('[1]Lookup for use classification'!$F$9,C850)),ISNUMBER(SEARCH('[1]Lookup for use classification'!$G$9,C850)),ISNUMBER(SEARCH('[1]Lookup for use classification'!$H$9,C850)),ISNUMBER(SEARCH('[1]Lookup for use classification'!$I$9,C850)),ISNUMBER(SEARCH('[1]Lookup for use classification'!$J$9,C850)),ISNUMBER(SEARCH('[1]Lookup for use classification'!$K$9,C850))),'[1]Lookup for use classification'!$A$9,IF(OR(ISNUMBER(SEARCH('[1]Lookup for use classification'!$B$10,C850)),ISNUMBER(SEARCH('[1]Lookup for use classification'!$C$10,C850)),ISNUMBER(SEARCH('[1]Lookup for use classification'!$D$10,C850)),ISNUMBER(SEARCH('[1]Lookup for use classification'!$E$10,C850)),ISNUMBER(SEARCH('[1]Lookup for use classification'!$F$10,C850)),ISNUMBER(SEARCH('[1]Lookup for use classification'!$G$10,C850))),'[1]Lookup for use classification'!$A$10,IF(OR(ISNUMBER(SEARCH('[1]Lookup for use classification'!$B$11,C850)),ISNUMBER(SEARCH('[1]Lookup for use classification'!$C$11,C850))),'[1]Lookup for use classification'!$A$11,IF(OR(ISNUMBER(SEARCH('[1]Lookup for use classification'!$B$12,C850)),ISNUMBER(SEARCH('[1]Lookup for use classification'!$C$12,C850))),'[1]Lookup for use classification'!$A$12,IF(OR(ISNUMBER(SEARCH('[1]Lookup for use classification'!$B$13,C850)),ISNUMBER(SEARCH('[1]Lookup for use classification'!$C$13,C850)),ISNUMBER(SEARCH('[1]Lookup for use classification'!$D$13,C850)),,ISNUMBER(SEARCH('[1]Lookup for use classification'!$C$13,C850)),ISNUMBER(SEARCH('[1]Lookup for use classification'!$E$13,C850))),'[1]Lookup for use classification'!$A$13,IF(OR(ISNUMBER(SEARCH('[1]Lookup for use classification'!$B$14,C850)),ISNUMBER(SEARCH('[1]Lookup for use classification'!$C$14,C850))),'[1]Lookup for use classification'!$A$14,"Other"))))))))))))</f>
        <v>Other</v>
      </c>
      <c r="E850" s="9"/>
      <c r="F850" s="9"/>
      <c r="G850" s="9"/>
      <c r="H850" s="164"/>
      <c r="I850" s="164"/>
      <c r="J850" s="7"/>
      <c r="L850" s="6"/>
    </row>
    <row r="851" spans="1:18" hidden="1">
      <c r="A851" s="193" t="s">
        <v>1839</v>
      </c>
      <c r="B851" s="167" t="s">
        <v>4456</v>
      </c>
      <c r="C851" s="174" t="s">
        <v>595</v>
      </c>
      <c r="D851" s="6" t="str">
        <f>IF(OR(ISNUMBER(SEARCH('[1]Lookup for use classification'!$B$1,C851)),ISNUMBER(SEARCH('[1]Lookup for use classification'!$C$1,C851)),ISNUMBER(SEARCH('[1]Lookup for use classification'!$D$1,C851)),ISNUMBER(SEARCH('[1]Lookup for use classification'!$E$1,C851))),'[1]Lookup for use classification'!$A$1,IF(ISNUMBER(SEARCH('[1]Lookup for use classification'!$B$2,C851)),'[1]Lookup for use classification'!$A$2,IF(ISNUMBER(SEARCH('[1]Lookup for use classification'!$B$3,C851)),'[1]Lookup for use classification'!$A$3,IF(OR(ISNUMBER(SEARCH('[1]Lookup for use classification'!$B$4,C851)),ISNUMBER(SEARCH('[1]Lookup for use classification'!$C$4,C851)),ISNUMBER(SEARCH('[1]Lookup for use classification'!$D$4,C851)),ISNUMBER(SEARCH('[1]Lookup for use classification'!$E$4,C851))),'[1]Lookup for use classification'!$A$4,IF(OR(ISNUMBER(SEARCH('[1]Lookup for use classification'!$B$5,C851)),ISNUMBER(SEARCH('[1]Lookup for use classification'!$C$5,C851)),ISNUMBER(SEARCH('[1]Lookup for use classification'!$D$5,C851))),'[1]Lookup for use classification'!$A$5,IF(OR(ISNUMBER(SEARCH('[1]Lookup for use classification'!$B$7,C851)),ISNUMBER(SEARCH('[1]Lookup for use classification'!$C$7,C851)),ISNUMBER(SEARCH('[1]Lookup for use classification'!$D$7,C851))),'[1]Lookup for use classification'!$A$7,IF(OR(ISNUMBER(SEARCH('[1]Lookup for use classification'!$B$9,C851)),ISNUMBER(SEARCH('[1]Lookup for use classification'!$C$9,C851)),ISNUMBER(SEARCH('[1]Lookup for use classification'!$D$9,C851)),ISNUMBER(SEARCH('[1]Lookup for use classification'!$E$9,C851)),ISNUMBER(SEARCH('[1]Lookup for use classification'!$F$9,C851)),ISNUMBER(SEARCH('[1]Lookup for use classification'!$G$9,C851)),ISNUMBER(SEARCH('[1]Lookup for use classification'!$H$9,C851)),ISNUMBER(SEARCH('[1]Lookup for use classification'!$I$9,C851)),ISNUMBER(SEARCH('[1]Lookup for use classification'!$J$9,C851)),ISNUMBER(SEARCH('[1]Lookup for use classification'!$K$9,C851))),'[1]Lookup for use classification'!$A$9,IF(OR(ISNUMBER(SEARCH('[1]Lookup for use classification'!$B$10,C851)),ISNUMBER(SEARCH('[1]Lookup for use classification'!$C$10,C851)),ISNUMBER(SEARCH('[1]Lookup for use classification'!$D$10,C851)),ISNUMBER(SEARCH('[1]Lookup for use classification'!$E$10,C851)),ISNUMBER(SEARCH('[1]Lookup for use classification'!$F$10,C851)),ISNUMBER(SEARCH('[1]Lookup for use classification'!$G$10,C851))),'[1]Lookup for use classification'!$A$10,IF(OR(ISNUMBER(SEARCH('[1]Lookup for use classification'!$B$11,C851)),ISNUMBER(SEARCH('[1]Lookup for use classification'!$C$11,C851))),'[1]Lookup for use classification'!$A$11,IF(OR(ISNUMBER(SEARCH('[1]Lookup for use classification'!$B$12,C851)),ISNUMBER(SEARCH('[1]Lookup for use classification'!$C$12,C851))),'[1]Lookup for use classification'!$A$12,IF(OR(ISNUMBER(SEARCH('[1]Lookup for use classification'!$B$13,C851)),ISNUMBER(SEARCH('[1]Lookup for use classification'!$C$13,C851)),ISNUMBER(SEARCH('[1]Lookup for use classification'!$D$13,C851)),,ISNUMBER(SEARCH('[1]Lookup for use classification'!$C$13,C851)),ISNUMBER(SEARCH('[1]Lookup for use classification'!$E$13,C851))),'[1]Lookup for use classification'!$A$13,IF(OR(ISNUMBER(SEARCH('[1]Lookup for use classification'!$B$14,C851)),ISNUMBER(SEARCH('[1]Lookup for use classification'!$C$14,C851))),'[1]Lookup for use classification'!$A$14,"Other"))))))))))))</f>
        <v>Public Assembly</v>
      </c>
      <c r="E851" s="199">
        <v>1200</v>
      </c>
      <c r="F851" s="162"/>
      <c r="G851" s="162"/>
    </row>
    <row r="852" spans="1:18" hidden="1">
      <c r="A852" s="193" t="s">
        <v>1839</v>
      </c>
      <c r="B852" s="167" t="s">
        <v>4456</v>
      </c>
      <c r="C852" s="174" t="s">
        <v>1862</v>
      </c>
      <c r="D852" s="6" t="str">
        <f>IF(OR(ISNUMBER(SEARCH('[1]Lookup for use classification'!$B$1,C852)),ISNUMBER(SEARCH('[1]Lookup for use classification'!$C$1,C852)),ISNUMBER(SEARCH('[1]Lookup for use classification'!$D$1,C852)),ISNUMBER(SEARCH('[1]Lookup for use classification'!$E$1,C852))),'[1]Lookup for use classification'!$A$1,IF(ISNUMBER(SEARCH('[1]Lookup for use classification'!$B$2,C852)),'[1]Lookup for use classification'!$A$2,IF(ISNUMBER(SEARCH('[1]Lookup for use classification'!$B$3,C852)),'[1]Lookup for use classification'!$A$3,IF(OR(ISNUMBER(SEARCH('[1]Lookup for use classification'!$B$4,C852)),ISNUMBER(SEARCH('[1]Lookup for use classification'!$C$4,C852)),ISNUMBER(SEARCH('[1]Lookup for use classification'!$D$4,C852)),ISNUMBER(SEARCH('[1]Lookup for use classification'!$E$4,C852))),'[1]Lookup for use classification'!$A$4,IF(OR(ISNUMBER(SEARCH('[1]Lookup for use classification'!$B$5,C852)),ISNUMBER(SEARCH('[1]Lookup for use classification'!$C$5,C852)),ISNUMBER(SEARCH('[1]Lookup for use classification'!$D$5,C852))),'[1]Lookup for use classification'!$A$5,IF(OR(ISNUMBER(SEARCH('[1]Lookup for use classification'!$B$7,C852)),ISNUMBER(SEARCH('[1]Lookup for use classification'!$C$7,C852)),ISNUMBER(SEARCH('[1]Lookup for use classification'!$D$7,C852))),'[1]Lookup for use classification'!$A$7,IF(OR(ISNUMBER(SEARCH('[1]Lookup for use classification'!$B$9,C852)),ISNUMBER(SEARCH('[1]Lookup for use classification'!$C$9,C852)),ISNUMBER(SEARCH('[1]Lookup for use classification'!$D$9,C852)),ISNUMBER(SEARCH('[1]Lookup for use classification'!$E$9,C852)),ISNUMBER(SEARCH('[1]Lookup for use classification'!$F$9,C852)),ISNUMBER(SEARCH('[1]Lookup for use classification'!$G$9,C852)),ISNUMBER(SEARCH('[1]Lookup for use classification'!$H$9,C852)),ISNUMBER(SEARCH('[1]Lookup for use classification'!$I$9,C852)),ISNUMBER(SEARCH('[1]Lookup for use classification'!$J$9,C852)),ISNUMBER(SEARCH('[1]Lookup for use classification'!$K$9,C852))),'[1]Lookup for use classification'!$A$9,IF(OR(ISNUMBER(SEARCH('[1]Lookup for use classification'!$B$10,C852)),ISNUMBER(SEARCH('[1]Lookup for use classification'!$C$10,C852)),ISNUMBER(SEARCH('[1]Lookup for use classification'!$D$10,C852)),ISNUMBER(SEARCH('[1]Lookup for use classification'!$E$10,C852)),ISNUMBER(SEARCH('[1]Lookup for use classification'!$F$10,C852)),ISNUMBER(SEARCH('[1]Lookup for use classification'!$G$10,C852))),'[1]Lookup for use classification'!$A$10,IF(OR(ISNUMBER(SEARCH('[1]Lookup for use classification'!$B$11,C852)),ISNUMBER(SEARCH('[1]Lookup for use classification'!$C$11,C852))),'[1]Lookup for use classification'!$A$11,IF(OR(ISNUMBER(SEARCH('[1]Lookup for use classification'!$B$12,C852)),ISNUMBER(SEARCH('[1]Lookup for use classification'!$C$12,C852))),'[1]Lookup for use classification'!$A$12,IF(OR(ISNUMBER(SEARCH('[1]Lookup for use classification'!$B$13,C852)),ISNUMBER(SEARCH('[1]Lookup for use classification'!$C$13,C852)),ISNUMBER(SEARCH('[1]Lookup for use classification'!$D$13,C852)),,ISNUMBER(SEARCH('[1]Lookup for use classification'!$C$13,C852)),ISNUMBER(SEARCH('[1]Lookup for use classification'!$E$13,C852))),'[1]Lookup for use classification'!$A$13,IF(OR(ISNUMBER(SEARCH('[1]Lookup for use classification'!$B$14,C852)),ISNUMBER(SEARCH('[1]Lookup for use classification'!$C$14,C852))),'[1]Lookup for use classification'!$A$14,"Other"))))))))))))</f>
        <v>Public Assembly</v>
      </c>
      <c r="E852" s="199">
        <v>1200</v>
      </c>
      <c r="F852" s="162"/>
      <c r="G852" s="162"/>
    </row>
    <row r="853" spans="1:18" hidden="1">
      <c r="A853" s="193" t="s">
        <v>1839</v>
      </c>
      <c r="B853" s="167" t="s">
        <v>4456</v>
      </c>
      <c r="C853" s="174" t="s">
        <v>1857</v>
      </c>
      <c r="D853" s="6" t="str">
        <f>IF(OR(ISNUMBER(SEARCH('[1]Lookup for use classification'!$B$1,C853)),ISNUMBER(SEARCH('[1]Lookup for use classification'!$C$1,C853)),ISNUMBER(SEARCH('[1]Lookup for use classification'!$D$1,C853)),ISNUMBER(SEARCH('[1]Lookup for use classification'!$E$1,C853))),'[1]Lookup for use classification'!$A$1,IF(ISNUMBER(SEARCH('[1]Lookup for use classification'!$B$2,C853)),'[1]Lookup for use classification'!$A$2,IF(ISNUMBER(SEARCH('[1]Lookup for use classification'!$B$3,C853)),'[1]Lookup for use classification'!$A$3,IF(OR(ISNUMBER(SEARCH('[1]Lookup for use classification'!$B$4,C853)),ISNUMBER(SEARCH('[1]Lookup for use classification'!$C$4,C853)),ISNUMBER(SEARCH('[1]Lookup for use classification'!$D$4,C853)),ISNUMBER(SEARCH('[1]Lookup for use classification'!$E$4,C853))),'[1]Lookup for use classification'!$A$4,IF(OR(ISNUMBER(SEARCH('[1]Lookup for use classification'!$B$5,C853)),ISNUMBER(SEARCH('[1]Lookup for use classification'!$C$5,C853)),ISNUMBER(SEARCH('[1]Lookup for use classification'!$D$5,C853))),'[1]Lookup for use classification'!$A$5,IF(OR(ISNUMBER(SEARCH('[1]Lookup for use classification'!$B$7,C853)),ISNUMBER(SEARCH('[1]Lookup for use classification'!$C$7,C853)),ISNUMBER(SEARCH('[1]Lookup for use classification'!$D$7,C853))),'[1]Lookup for use classification'!$A$7,IF(OR(ISNUMBER(SEARCH('[1]Lookup for use classification'!$B$9,C853)),ISNUMBER(SEARCH('[1]Lookup for use classification'!$C$9,C853)),ISNUMBER(SEARCH('[1]Lookup for use classification'!$D$9,C853)),ISNUMBER(SEARCH('[1]Lookup for use classification'!$E$9,C853)),ISNUMBER(SEARCH('[1]Lookup for use classification'!$F$9,C853)),ISNUMBER(SEARCH('[1]Lookup for use classification'!$G$9,C853)),ISNUMBER(SEARCH('[1]Lookup for use classification'!$H$9,C853)),ISNUMBER(SEARCH('[1]Lookup for use classification'!$I$9,C853)),ISNUMBER(SEARCH('[1]Lookup for use classification'!$J$9,C853)),ISNUMBER(SEARCH('[1]Lookup for use classification'!$K$9,C853))),'[1]Lookup for use classification'!$A$9,IF(OR(ISNUMBER(SEARCH('[1]Lookup for use classification'!$B$10,C853)),ISNUMBER(SEARCH('[1]Lookup for use classification'!$C$10,C853)),ISNUMBER(SEARCH('[1]Lookup for use classification'!$D$10,C853)),ISNUMBER(SEARCH('[1]Lookup for use classification'!$E$10,C853)),ISNUMBER(SEARCH('[1]Lookup for use classification'!$F$10,C853)),ISNUMBER(SEARCH('[1]Lookup for use classification'!$G$10,C853))),'[1]Lookup for use classification'!$A$10,IF(OR(ISNUMBER(SEARCH('[1]Lookup for use classification'!$B$11,C853)),ISNUMBER(SEARCH('[1]Lookup for use classification'!$C$11,C853))),'[1]Lookup for use classification'!$A$11,IF(OR(ISNUMBER(SEARCH('[1]Lookup for use classification'!$B$12,C853)),ISNUMBER(SEARCH('[1]Lookup for use classification'!$C$12,C853))),'[1]Lookup for use classification'!$A$12,IF(OR(ISNUMBER(SEARCH('[1]Lookup for use classification'!$B$13,C853)),ISNUMBER(SEARCH('[1]Lookup for use classification'!$C$13,C853)),ISNUMBER(SEARCH('[1]Lookup for use classification'!$D$13,C853)),,ISNUMBER(SEARCH('[1]Lookup for use classification'!$C$13,C853)),ISNUMBER(SEARCH('[1]Lookup for use classification'!$E$13,C853))),'[1]Lookup for use classification'!$A$13,IF(OR(ISNUMBER(SEARCH('[1]Lookup for use classification'!$B$14,C853)),ISNUMBER(SEARCH('[1]Lookup for use classification'!$C$14,C853))),'[1]Lookup for use classification'!$A$14,"Other"))))))))))))</f>
        <v>Public Assembly</v>
      </c>
      <c r="E853" s="199">
        <v>2800</v>
      </c>
      <c r="F853" s="162"/>
      <c r="G853" s="162"/>
    </row>
    <row r="854" spans="1:18" hidden="1">
      <c r="A854" s="188" t="s">
        <v>2244</v>
      </c>
      <c r="B854" s="8" t="str">
        <f>IF(ISNA(VLOOKUP(CONCATENATE(A854,C854),ARIS!$A$1:$A$959,1,FALSE)),"","ARIS")</f>
        <v>ARIS</v>
      </c>
      <c r="C854" s="162" t="s">
        <v>2245</v>
      </c>
      <c r="D854" s="6" t="str">
        <f>IF(OR(ISNUMBER(SEARCH('[1]Lookup for use classification'!$B$1,C854)),ISNUMBER(SEARCH('[1]Lookup for use classification'!$C$1,C854)),ISNUMBER(SEARCH('[1]Lookup for use classification'!$D$1,C854))),'[1]Lookup for use classification'!$A$1,IF(ISNUMBER(SEARCH('[1]Lookup for use classification'!$B$2,C854)),'[1]Lookup for use classification'!$A$2,IF(ISNUMBER(SEARCH('[1]Lookup for use classification'!$B$3,C854)),'[1]Lookup for use classification'!$A$3,IF(OR(ISNUMBER(SEARCH('[1]Lookup for use classification'!$B$4,C854)),ISNUMBER(SEARCH('[1]Lookup for use classification'!$C$4,C854))),'[1]Lookup for use classification'!$A$4,IF(OR(ISNUMBER(SEARCH('[1]Lookup for use classification'!$B$5,C854)),ISNUMBER(SEARCH('[1]Lookup for use classification'!$C$5,C854)),ISNUMBER(SEARCH('[1]Lookup for use classification'!$D$5,C854))),'[1]Lookup for use classification'!$A$5,IF(OR(ISNUMBER(SEARCH('[1]Lookup for use classification'!$B$7,C854)),ISNUMBER(SEARCH('[1]Lookup for use classification'!$C$7,C854)),ISNUMBER(SEARCH('[1]Lookup for use classification'!$D$7,C854))),'[1]Lookup for use classification'!$A$7,IF(OR(ISNUMBER(SEARCH('[1]Lookup for use classification'!$B$9,C854)),ISNUMBER(SEARCH('[1]Lookup for use classification'!$C$9,C854)),ISNUMBER(SEARCH('[1]Lookup for use classification'!$D$9,C854)),ISNUMBER(SEARCH('[1]Lookup for use classification'!$E$9,C854)),ISNUMBER(SEARCH('[1]Lookup for use classification'!$F$9,C854)),ISNUMBER(SEARCH('[1]Lookup for use classification'!$G$9,C854))),'[1]Lookup for use classification'!$A$9,IF(OR(ISNUMBER(SEARCH('[1]Lookup for use classification'!$B$10,C854)),ISNUMBER(SEARCH('[1]Lookup for use classification'!$C$10,C854)),ISNUMBER(SEARCH('[1]Lookup for use classification'!$D$10,C854)),ISNUMBER(SEARCH('[1]Lookup for use classification'!$E$10,C854)),ISNUMBER(SEARCH('[1]Lookup for use classification'!$F$10,C854))),'[1]Lookup for use classification'!$A$10,IF(OR(ISNUMBER(SEARCH('[1]Lookup for use classification'!$B$11,C854)),ISNUMBER(SEARCH('[1]Lookup for use classification'!$C$11,C854))),'[1]Lookup for use classification'!$A$11,IF(OR(ISNUMBER(SEARCH('[1]Lookup for use classification'!$B$12,C854)),ISNUMBER(SEARCH('[1]Lookup for use classification'!$C$12,C854))),'[1]Lookup for use classification'!$A$12,"Nope"))))))))))</f>
        <v>Residential - Multi-Family</v>
      </c>
      <c r="E854" s="163">
        <v>600</v>
      </c>
      <c r="F854" s="163"/>
      <c r="G854" s="163"/>
      <c r="H854" s="164"/>
      <c r="I854" s="164"/>
      <c r="J854" s="165">
        <v>466.50419849999992</v>
      </c>
    </row>
    <row r="855" spans="1:18" hidden="1">
      <c r="A855" s="138" t="s">
        <v>1839</v>
      </c>
      <c r="B855" s="8" t="str">
        <f>IF(ISNA(VLOOKUP(CONCATENATE(A855,C855),EUS!$B$2:$B$1939,1,FALSE)),"","End Use Study")</f>
        <v>End Use Study</v>
      </c>
      <c r="C855" s="8" t="s">
        <v>1865</v>
      </c>
      <c r="D855" s="6" t="str">
        <f>IF(OR(ISNUMBER(SEARCH('[1]Lookup for use classification'!$B$1,C855)),ISNUMBER(SEARCH('[1]Lookup for use classification'!$C$1,C855)),ISNUMBER(SEARCH('[1]Lookup for use classification'!$D$1,C855)),ISNUMBER(SEARCH('[1]Lookup for use classification'!$E$1,C855))),'[1]Lookup for use classification'!$A$1,IF(ISNUMBER(SEARCH('[1]Lookup for use classification'!$B$2,C855)),'[1]Lookup for use classification'!$A$2,IF(ISNUMBER(SEARCH('[1]Lookup for use classification'!$B$3,C855)),'[1]Lookup for use classification'!$A$3,IF(OR(ISNUMBER(SEARCH('[1]Lookup for use classification'!$B$4,C855)),ISNUMBER(SEARCH('[1]Lookup for use classification'!$C$4,C855)),ISNUMBER(SEARCH('[1]Lookup for use classification'!$D$4,C855)),ISNUMBER(SEARCH('[1]Lookup for use classification'!$E$4,C855))),'[1]Lookup for use classification'!$A$4,IF(OR(ISNUMBER(SEARCH('[1]Lookup for use classification'!$B$5,C855)),ISNUMBER(SEARCH('[1]Lookup for use classification'!$C$5,C855)),ISNUMBER(SEARCH('[1]Lookup for use classification'!$D$5,C855))),'[1]Lookup for use classification'!$A$5,IF(OR(ISNUMBER(SEARCH('[1]Lookup for use classification'!$B$7,C855)),ISNUMBER(SEARCH('[1]Lookup for use classification'!$C$7,C855)),ISNUMBER(SEARCH('[1]Lookup for use classification'!$D$7,C855))),'[1]Lookup for use classification'!$A$7,IF(OR(ISNUMBER(SEARCH('[1]Lookup for use classification'!$B$9,C855)),ISNUMBER(SEARCH('[1]Lookup for use classification'!$C$9,C855)),ISNUMBER(SEARCH('[1]Lookup for use classification'!$D$9,C855)),ISNUMBER(SEARCH('[1]Lookup for use classification'!$E$9,C855)),ISNUMBER(SEARCH('[1]Lookup for use classification'!$F$9,C855)),ISNUMBER(SEARCH('[1]Lookup for use classification'!$G$9,C855)),ISNUMBER(SEARCH('[1]Lookup for use classification'!$H$9,C855)),ISNUMBER(SEARCH('[1]Lookup for use classification'!$I$9,C855)),ISNUMBER(SEARCH('[1]Lookup for use classification'!$J$9,C855)),ISNUMBER(SEARCH('[1]Lookup for use classification'!$K$9,C855))),'[1]Lookup for use classification'!$A$9,IF(OR(ISNUMBER(SEARCH('[1]Lookup for use classification'!$B$10,C855)),ISNUMBER(SEARCH('[1]Lookup for use classification'!$C$10,C855)),ISNUMBER(SEARCH('[1]Lookup for use classification'!$D$10,C855)),ISNUMBER(SEARCH('[1]Lookup for use classification'!$E$10,C855)),ISNUMBER(SEARCH('[1]Lookup for use classification'!$F$10,C855)),ISNUMBER(SEARCH('[1]Lookup for use classification'!$G$10,C855))),'[1]Lookup for use classification'!$A$10,IF(OR(ISNUMBER(SEARCH('[1]Lookup for use classification'!$B$11,C855)),ISNUMBER(SEARCH('[1]Lookup for use classification'!$C$11,C855))),'[1]Lookup for use classification'!$A$11,IF(OR(ISNUMBER(SEARCH('[1]Lookup for use classification'!$B$12,C855)),ISNUMBER(SEARCH('[1]Lookup for use classification'!$C$12,C855))),'[1]Lookup for use classification'!$A$12,IF(OR(ISNUMBER(SEARCH('[1]Lookup for use classification'!$B$13,C855)),ISNUMBER(SEARCH('[1]Lookup for use classification'!$C$13,C855)),ISNUMBER(SEARCH('[1]Lookup for use classification'!$D$13,C855)),,ISNUMBER(SEARCH('[1]Lookup for use classification'!$C$13,C855)),ISNUMBER(SEARCH('[1]Lookup for use classification'!$E$13,C855))),'[1]Lookup for use classification'!$A$13,IF(OR(ISNUMBER(SEARCH('[1]Lookup for use classification'!$B$14,C855)),ISNUMBER(SEARCH('[1]Lookup for use classification'!$C$14,C855))),'[1]Lookup for use classification'!$A$14,"Other"))))))))))))</f>
        <v>Retail - Other</v>
      </c>
      <c r="E855" s="9">
        <v>400</v>
      </c>
      <c r="F855" s="9"/>
      <c r="G855" s="9"/>
      <c r="H855" s="164">
        <v>794</v>
      </c>
      <c r="I855" s="164"/>
      <c r="J855" s="7">
        <v>10528</v>
      </c>
      <c r="L855" s="6"/>
    </row>
    <row r="856" spans="1:18" hidden="1">
      <c r="A856" s="138" t="s">
        <v>1839</v>
      </c>
      <c r="B856" s="8" t="str">
        <f>IF(ISNA(VLOOKUP(CONCATENATE(A856,C856),EUS!$B$2:$B$1939,1,FALSE)),"","End Use Study")</f>
        <v>End Use Study</v>
      </c>
      <c r="C856" s="8" t="s">
        <v>2021</v>
      </c>
      <c r="D856" s="165" t="s">
        <v>1980</v>
      </c>
      <c r="E856" s="9">
        <v>2240</v>
      </c>
      <c r="F856" s="9"/>
      <c r="G856" s="9"/>
      <c r="H856" s="164"/>
      <c r="I856" s="164"/>
      <c r="J856" s="7"/>
      <c r="L856" s="6"/>
    </row>
    <row r="857" spans="1:18" hidden="1">
      <c r="A857" s="138" t="s">
        <v>1839</v>
      </c>
      <c r="B857" s="8" t="str">
        <f>IF(ISNA(VLOOKUP(CONCATENATE(A857,C857),EUS!$B$2:$B$1939,1,FALSE)),"","End Use Study")</f>
        <v>End Use Study</v>
      </c>
      <c r="C857" s="8" t="s">
        <v>399</v>
      </c>
      <c r="D857" s="165" t="s">
        <v>1980</v>
      </c>
      <c r="E857" s="9">
        <v>2400</v>
      </c>
      <c r="F857" s="9"/>
      <c r="G857" s="9"/>
      <c r="H857" s="164"/>
      <c r="I857" s="164"/>
      <c r="J857" s="7"/>
      <c r="L857" s="6"/>
    </row>
    <row r="858" spans="1:18" hidden="1">
      <c r="A858" s="193" t="s">
        <v>145</v>
      </c>
      <c r="B858" s="8" t="str">
        <f>IF(ISNA(VLOOKUP(CONCATENATE(A858,C858),ARIS!$A$1:$A$959,1,FALSE)),"","ARIS")</f>
        <v>ARIS</v>
      </c>
      <c r="C858" s="162" t="s">
        <v>3382</v>
      </c>
      <c r="D858" s="165" t="s">
        <v>3335</v>
      </c>
      <c r="E858" s="163">
        <v>10451.5</v>
      </c>
      <c r="F858" s="163"/>
      <c r="G858" s="163"/>
      <c r="H858" s="164">
        <v>3756.2189781021898</v>
      </c>
      <c r="I858" s="164"/>
      <c r="J858" s="165">
        <v>27629.915040666663</v>
      </c>
    </row>
    <row r="859" spans="1:18" hidden="1">
      <c r="A859" s="188" t="s">
        <v>145</v>
      </c>
      <c r="B859" s="162" t="s">
        <v>4511</v>
      </c>
      <c r="C859" s="162"/>
      <c r="D859" s="165" t="s">
        <v>3232</v>
      </c>
      <c r="E859" s="163">
        <v>2068</v>
      </c>
      <c r="F859" s="163"/>
      <c r="G859" s="163"/>
      <c r="H859" s="164">
        <v>889</v>
      </c>
      <c r="I859" s="164"/>
      <c r="J859" s="165">
        <v>28340</v>
      </c>
      <c r="M859" s="165">
        <v>971</v>
      </c>
      <c r="O859" s="165">
        <v>11826</v>
      </c>
      <c r="R859" s="165">
        <v>9070</v>
      </c>
    </row>
    <row r="860" spans="1:18" hidden="1">
      <c r="A860" s="188" t="s">
        <v>145</v>
      </c>
      <c r="B860" s="8" t="str">
        <f>IF(ISNA(VLOOKUP(CONCATENATE(A860,C860),ARIS!$A$1:$A$959,1,FALSE)),"","ARIS")</f>
        <v>ARIS</v>
      </c>
      <c r="C860" s="162" t="s">
        <v>3244</v>
      </c>
      <c r="D860" s="165" t="s">
        <v>3232</v>
      </c>
      <c r="E860" s="163">
        <v>2068</v>
      </c>
      <c r="F860" s="163"/>
      <c r="G860" s="163"/>
      <c r="H860" s="164"/>
      <c r="I860" s="164"/>
      <c r="J860" s="165">
        <v>12396.611715000001</v>
      </c>
    </row>
    <row r="861" spans="1:18" hidden="1">
      <c r="A861" s="134" t="s">
        <v>145</v>
      </c>
      <c r="B861" s="8" t="str">
        <f>IF(ISNA(VLOOKUP(CONCATENATE(A861,C861),EUS!$B$2:$B$1939,1,FALSE)),"","End Use Study")</f>
        <v>End Use Study</v>
      </c>
      <c r="C861" s="8" t="s">
        <v>2650</v>
      </c>
      <c r="D861" s="6" t="s">
        <v>377</v>
      </c>
      <c r="E861" s="9">
        <v>1000</v>
      </c>
      <c r="F861" s="9"/>
      <c r="G861" s="9"/>
      <c r="H861" s="164"/>
      <c r="I861" s="164"/>
      <c r="J861" s="7"/>
      <c r="L861" s="6"/>
    </row>
    <row r="862" spans="1:18" hidden="1">
      <c r="A862" s="188" t="s">
        <v>145</v>
      </c>
      <c r="B862" s="162" t="s">
        <v>4511</v>
      </c>
      <c r="C862" s="162"/>
      <c r="D862" s="165" t="s">
        <v>377</v>
      </c>
      <c r="E862" s="163">
        <v>1265</v>
      </c>
      <c r="F862" s="163"/>
      <c r="G862" s="163"/>
      <c r="H862" s="164">
        <v>738</v>
      </c>
      <c r="I862" s="164"/>
      <c r="J862" s="165">
        <v>7149</v>
      </c>
      <c r="M862" s="165">
        <v>540</v>
      </c>
      <c r="O862" s="165">
        <v>4903</v>
      </c>
      <c r="R862" s="165">
        <v>9282</v>
      </c>
    </row>
    <row r="863" spans="1:18" hidden="1">
      <c r="A863" s="187" t="s">
        <v>145</v>
      </c>
      <c r="B863" s="167" t="s">
        <v>4456</v>
      </c>
      <c r="C863" s="174" t="s">
        <v>153</v>
      </c>
      <c r="D863" s="6" t="str">
        <f>IF(OR(ISNUMBER(SEARCH('[1]Lookup for use classification'!$B$1,C863)),ISNUMBER(SEARCH('[1]Lookup for use classification'!$C$1,C863)),ISNUMBER(SEARCH('[1]Lookup for use classification'!$D$1,C863)),ISNUMBER(SEARCH('[1]Lookup for use classification'!$E$1,C863))),'[1]Lookup for use classification'!$A$1,IF(ISNUMBER(SEARCH('[1]Lookup for use classification'!$B$2,C863)),'[1]Lookup for use classification'!$A$2,IF(ISNUMBER(SEARCH('[1]Lookup for use classification'!$B$3,C863)),'[1]Lookup for use classification'!$A$3,IF(OR(ISNUMBER(SEARCH('[1]Lookup for use classification'!$B$4,C863)),ISNUMBER(SEARCH('[1]Lookup for use classification'!$C$4,C863)),ISNUMBER(SEARCH('[1]Lookup for use classification'!$D$4,C863)),ISNUMBER(SEARCH('[1]Lookup for use classification'!$E$4,C863))),'[1]Lookup for use classification'!$A$4,IF(OR(ISNUMBER(SEARCH('[1]Lookup for use classification'!$B$5,C863)),ISNUMBER(SEARCH('[1]Lookup for use classification'!$C$5,C863)),ISNUMBER(SEARCH('[1]Lookup for use classification'!$D$5,C863))),'[1]Lookup for use classification'!$A$5,IF(OR(ISNUMBER(SEARCH('[1]Lookup for use classification'!$B$7,C863)),ISNUMBER(SEARCH('[1]Lookup for use classification'!$C$7,C863)),ISNUMBER(SEARCH('[1]Lookup for use classification'!$D$7,C863))),'[1]Lookup for use classification'!$A$7,IF(OR(ISNUMBER(SEARCH('[1]Lookup for use classification'!$B$9,C863)),ISNUMBER(SEARCH('[1]Lookup for use classification'!$C$9,C863)),ISNUMBER(SEARCH('[1]Lookup for use classification'!$D$9,C863)),ISNUMBER(SEARCH('[1]Lookup for use classification'!$E$9,C863)),ISNUMBER(SEARCH('[1]Lookup for use classification'!$F$9,C863)),ISNUMBER(SEARCH('[1]Lookup for use classification'!$G$9,C863)),ISNUMBER(SEARCH('[1]Lookup for use classification'!$H$9,C863)),ISNUMBER(SEARCH('[1]Lookup for use classification'!$I$9,C863)),ISNUMBER(SEARCH('[1]Lookup for use classification'!$J$9,C863)),ISNUMBER(SEARCH('[1]Lookup for use classification'!$K$9,C863))),'[1]Lookup for use classification'!$A$9,IF(OR(ISNUMBER(SEARCH('[1]Lookup for use classification'!$B$10,C863)),ISNUMBER(SEARCH('[1]Lookup for use classification'!$C$10,C863)),ISNUMBER(SEARCH('[1]Lookup for use classification'!$D$10,C863)),ISNUMBER(SEARCH('[1]Lookup for use classification'!$E$10,C863)),ISNUMBER(SEARCH('[1]Lookup for use classification'!$F$10,C863)),ISNUMBER(SEARCH('[1]Lookup for use classification'!$G$10,C863))),'[1]Lookup for use classification'!$A$10,IF(OR(ISNUMBER(SEARCH('[1]Lookup for use classification'!$B$11,C863)),ISNUMBER(SEARCH('[1]Lookup for use classification'!$C$11,C863))),'[1]Lookup for use classification'!$A$11,IF(OR(ISNUMBER(SEARCH('[1]Lookup for use classification'!$B$12,C863)),ISNUMBER(SEARCH('[1]Lookup for use classification'!$C$12,C863))),'[1]Lookup for use classification'!$A$12,IF(OR(ISNUMBER(SEARCH('[1]Lookup for use classification'!$B$13,C863)),ISNUMBER(SEARCH('[1]Lookup for use classification'!$C$13,C863)),ISNUMBER(SEARCH('[1]Lookup for use classification'!$D$13,C863)),,ISNUMBER(SEARCH('[1]Lookup for use classification'!$C$13,C863)),ISNUMBER(SEARCH('[1]Lookup for use classification'!$E$13,C863))),'[1]Lookup for use classification'!$A$13,IF(OR(ISNUMBER(SEARCH('[1]Lookup for use classification'!$B$14,C863)),ISNUMBER(SEARCH('[1]Lookup for use classification'!$C$14,C863))),'[1]Lookup for use classification'!$A$14,"Other"))))))))))))</f>
        <v>Office</v>
      </c>
      <c r="E863" s="176">
        <v>1265</v>
      </c>
      <c r="F863" s="176" t="s">
        <v>6</v>
      </c>
      <c r="G863" s="176"/>
    </row>
    <row r="864" spans="1:18" hidden="1">
      <c r="A864" s="185" t="s">
        <v>145</v>
      </c>
      <c r="B864" s="167" t="s">
        <v>4456</v>
      </c>
      <c r="C864" s="174" t="s">
        <v>150</v>
      </c>
      <c r="D864" s="6" t="str">
        <f>IF(OR(ISNUMBER(SEARCH('[1]Lookup for use classification'!$B$1,C864)),ISNUMBER(SEARCH('[1]Lookup for use classification'!$C$1,C864)),ISNUMBER(SEARCH('[1]Lookup for use classification'!$D$1,C864)),ISNUMBER(SEARCH('[1]Lookup for use classification'!$E$1,C864))),'[1]Lookup for use classification'!$A$1,IF(ISNUMBER(SEARCH('[1]Lookup for use classification'!$B$2,C864)),'[1]Lookup for use classification'!$A$2,IF(ISNUMBER(SEARCH('[1]Lookup for use classification'!$B$3,C864)),'[1]Lookup for use classification'!$A$3,IF(OR(ISNUMBER(SEARCH('[1]Lookup for use classification'!$B$4,C864)),ISNUMBER(SEARCH('[1]Lookup for use classification'!$C$4,C864)),ISNUMBER(SEARCH('[1]Lookup for use classification'!$D$4,C864)),ISNUMBER(SEARCH('[1]Lookup for use classification'!$E$4,C864))),'[1]Lookup for use classification'!$A$4,IF(OR(ISNUMBER(SEARCH('[1]Lookup for use classification'!$B$5,C864)),ISNUMBER(SEARCH('[1]Lookup for use classification'!$C$5,C864)),ISNUMBER(SEARCH('[1]Lookup for use classification'!$D$5,C864))),'[1]Lookup for use classification'!$A$5,IF(OR(ISNUMBER(SEARCH('[1]Lookup for use classification'!$B$7,C864)),ISNUMBER(SEARCH('[1]Lookup for use classification'!$C$7,C864)),ISNUMBER(SEARCH('[1]Lookup for use classification'!$D$7,C864))),'[1]Lookup for use classification'!$A$7,IF(OR(ISNUMBER(SEARCH('[1]Lookup for use classification'!$B$9,C864)),ISNUMBER(SEARCH('[1]Lookup for use classification'!$C$9,C864)),ISNUMBER(SEARCH('[1]Lookup for use classification'!$D$9,C864)),ISNUMBER(SEARCH('[1]Lookup for use classification'!$E$9,C864)),ISNUMBER(SEARCH('[1]Lookup for use classification'!$F$9,C864)),ISNUMBER(SEARCH('[1]Lookup for use classification'!$G$9,C864)),ISNUMBER(SEARCH('[1]Lookup for use classification'!$H$9,C864)),ISNUMBER(SEARCH('[1]Lookup for use classification'!$I$9,C864)),ISNUMBER(SEARCH('[1]Lookup for use classification'!$J$9,C864)),ISNUMBER(SEARCH('[1]Lookup for use classification'!$K$9,C864))),'[1]Lookup for use classification'!$A$9,IF(OR(ISNUMBER(SEARCH('[1]Lookup for use classification'!$B$10,C864)),ISNUMBER(SEARCH('[1]Lookup for use classification'!$C$10,C864)),ISNUMBER(SEARCH('[1]Lookup for use classification'!$D$10,C864)),ISNUMBER(SEARCH('[1]Lookup for use classification'!$E$10,C864)),ISNUMBER(SEARCH('[1]Lookup for use classification'!$F$10,C864)),ISNUMBER(SEARCH('[1]Lookup for use classification'!$G$10,C864))),'[1]Lookup for use classification'!$A$10,IF(OR(ISNUMBER(SEARCH('[1]Lookup for use classification'!$B$11,C864)),ISNUMBER(SEARCH('[1]Lookup for use classification'!$C$11,C864))),'[1]Lookup for use classification'!$A$11,IF(OR(ISNUMBER(SEARCH('[1]Lookup for use classification'!$B$12,C864)),ISNUMBER(SEARCH('[1]Lookup for use classification'!$C$12,C864))),'[1]Lookup for use classification'!$A$12,IF(OR(ISNUMBER(SEARCH('[1]Lookup for use classification'!$B$13,C864)),ISNUMBER(SEARCH('[1]Lookup for use classification'!$C$13,C864)),ISNUMBER(SEARCH('[1]Lookup for use classification'!$D$13,C864)),,ISNUMBER(SEARCH('[1]Lookup for use classification'!$C$13,C864)),ISNUMBER(SEARCH('[1]Lookup for use classification'!$E$13,C864))),'[1]Lookup for use classification'!$A$13,IF(OR(ISNUMBER(SEARCH('[1]Lookup for use classification'!$B$14,C864)),ISNUMBER(SEARCH('[1]Lookup for use classification'!$C$14,C864))),'[1]Lookup for use classification'!$A$14,"Other"))))))))))))</f>
        <v>Other</v>
      </c>
      <c r="E864" s="176">
        <v>225</v>
      </c>
      <c r="F864" s="176" t="s">
        <v>6</v>
      </c>
      <c r="G864" s="176"/>
    </row>
    <row r="865" spans="1:12" hidden="1">
      <c r="A865" s="187" t="s">
        <v>145</v>
      </c>
      <c r="B865" s="167" t="s">
        <v>4456</v>
      </c>
      <c r="C865" s="174" t="s">
        <v>151</v>
      </c>
      <c r="D865" s="6" t="str">
        <f>IF(OR(ISNUMBER(SEARCH('[1]Lookup for use classification'!$B$1,C865)),ISNUMBER(SEARCH('[1]Lookup for use classification'!$C$1,C865)),ISNUMBER(SEARCH('[1]Lookup for use classification'!$D$1,C865)),ISNUMBER(SEARCH('[1]Lookup for use classification'!$E$1,C865))),'[1]Lookup for use classification'!$A$1,IF(ISNUMBER(SEARCH('[1]Lookup for use classification'!$B$2,C865)),'[1]Lookup for use classification'!$A$2,IF(ISNUMBER(SEARCH('[1]Lookup for use classification'!$B$3,C865)),'[1]Lookup for use classification'!$A$3,IF(OR(ISNUMBER(SEARCH('[1]Lookup for use classification'!$B$4,C865)),ISNUMBER(SEARCH('[1]Lookup for use classification'!$C$4,C865)),ISNUMBER(SEARCH('[1]Lookup for use classification'!$D$4,C865)),ISNUMBER(SEARCH('[1]Lookup for use classification'!$E$4,C865))),'[1]Lookup for use classification'!$A$4,IF(OR(ISNUMBER(SEARCH('[1]Lookup for use classification'!$B$5,C865)),ISNUMBER(SEARCH('[1]Lookup for use classification'!$C$5,C865)),ISNUMBER(SEARCH('[1]Lookup for use classification'!$D$5,C865))),'[1]Lookup for use classification'!$A$5,IF(OR(ISNUMBER(SEARCH('[1]Lookup for use classification'!$B$7,C865)),ISNUMBER(SEARCH('[1]Lookup for use classification'!$C$7,C865)),ISNUMBER(SEARCH('[1]Lookup for use classification'!$D$7,C865))),'[1]Lookup for use classification'!$A$7,IF(OR(ISNUMBER(SEARCH('[1]Lookup for use classification'!$B$9,C865)),ISNUMBER(SEARCH('[1]Lookup for use classification'!$C$9,C865)),ISNUMBER(SEARCH('[1]Lookup for use classification'!$D$9,C865)),ISNUMBER(SEARCH('[1]Lookup for use classification'!$E$9,C865)),ISNUMBER(SEARCH('[1]Lookup for use classification'!$F$9,C865)),ISNUMBER(SEARCH('[1]Lookup for use classification'!$G$9,C865)),ISNUMBER(SEARCH('[1]Lookup for use classification'!$H$9,C865)),ISNUMBER(SEARCH('[1]Lookup for use classification'!$I$9,C865)),ISNUMBER(SEARCH('[1]Lookup for use classification'!$J$9,C865)),ISNUMBER(SEARCH('[1]Lookup for use classification'!$K$9,C865))),'[1]Lookup for use classification'!$A$9,IF(OR(ISNUMBER(SEARCH('[1]Lookup for use classification'!$B$10,C865)),ISNUMBER(SEARCH('[1]Lookup for use classification'!$C$10,C865)),ISNUMBER(SEARCH('[1]Lookup for use classification'!$D$10,C865)),ISNUMBER(SEARCH('[1]Lookup for use classification'!$E$10,C865)),ISNUMBER(SEARCH('[1]Lookup for use classification'!$F$10,C865)),ISNUMBER(SEARCH('[1]Lookup for use classification'!$G$10,C865))),'[1]Lookup for use classification'!$A$10,IF(OR(ISNUMBER(SEARCH('[1]Lookup for use classification'!$B$11,C865)),ISNUMBER(SEARCH('[1]Lookup for use classification'!$C$11,C865))),'[1]Lookup for use classification'!$A$11,IF(OR(ISNUMBER(SEARCH('[1]Lookup for use classification'!$B$12,C865)),ISNUMBER(SEARCH('[1]Lookup for use classification'!$C$12,C865))),'[1]Lookup for use classification'!$A$12,IF(OR(ISNUMBER(SEARCH('[1]Lookup for use classification'!$B$13,C865)),ISNUMBER(SEARCH('[1]Lookup for use classification'!$C$13,C865)),ISNUMBER(SEARCH('[1]Lookup for use classification'!$D$13,C865)),,ISNUMBER(SEARCH('[1]Lookup for use classification'!$C$13,C865)),ISNUMBER(SEARCH('[1]Lookup for use classification'!$E$13,C865))),'[1]Lookup for use classification'!$A$13,IF(OR(ISNUMBER(SEARCH('[1]Lookup for use classification'!$B$14,C865)),ISNUMBER(SEARCH('[1]Lookup for use classification'!$C$14,C865))),'[1]Lookup for use classification'!$A$14,"Other"))))))))))))</f>
        <v>Other</v>
      </c>
      <c r="E865" s="176">
        <v>960</v>
      </c>
      <c r="F865" s="176"/>
      <c r="G865" s="176"/>
    </row>
    <row r="866" spans="1:12" hidden="1">
      <c r="A866" s="187" t="s">
        <v>145</v>
      </c>
      <c r="B866" s="167" t="s">
        <v>4456</v>
      </c>
      <c r="C866" s="174" t="s">
        <v>135</v>
      </c>
      <c r="D866" s="6" t="str">
        <f>IF(OR(ISNUMBER(SEARCH('[1]Lookup for use classification'!$B$1,C866)),ISNUMBER(SEARCH('[1]Lookup for use classification'!$C$1,C866)),ISNUMBER(SEARCH('[1]Lookup for use classification'!$D$1,C866)),ISNUMBER(SEARCH('[1]Lookup for use classification'!$E$1,C866))),'[1]Lookup for use classification'!$A$1,IF(ISNUMBER(SEARCH('[1]Lookup for use classification'!$B$2,C866)),'[1]Lookup for use classification'!$A$2,IF(ISNUMBER(SEARCH('[1]Lookup for use classification'!$B$3,C866)),'[1]Lookup for use classification'!$A$3,IF(OR(ISNUMBER(SEARCH('[1]Lookup for use classification'!$B$4,C866)),ISNUMBER(SEARCH('[1]Lookup for use classification'!$C$4,C866)),ISNUMBER(SEARCH('[1]Lookup for use classification'!$D$4,C866)),ISNUMBER(SEARCH('[1]Lookup for use classification'!$E$4,C866))),'[1]Lookup for use classification'!$A$4,IF(OR(ISNUMBER(SEARCH('[1]Lookup for use classification'!$B$5,C866)),ISNUMBER(SEARCH('[1]Lookup for use classification'!$C$5,C866)),ISNUMBER(SEARCH('[1]Lookup for use classification'!$D$5,C866))),'[1]Lookup for use classification'!$A$5,IF(OR(ISNUMBER(SEARCH('[1]Lookup for use classification'!$B$7,C866)),ISNUMBER(SEARCH('[1]Lookup for use classification'!$C$7,C866)),ISNUMBER(SEARCH('[1]Lookup for use classification'!$D$7,C866))),'[1]Lookup for use classification'!$A$7,IF(OR(ISNUMBER(SEARCH('[1]Lookup for use classification'!$B$9,C866)),ISNUMBER(SEARCH('[1]Lookup for use classification'!$C$9,C866)),ISNUMBER(SEARCH('[1]Lookup for use classification'!$D$9,C866)),ISNUMBER(SEARCH('[1]Lookup for use classification'!$E$9,C866)),ISNUMBER(SEARCH('[1]Lookup for use classification'!$F$9,C866)),ISNUMBER(SEARCH('[1]Lookup for use classification'!$G$9,C866)),ISNUMBER(SEARCH('[1]Lookup for use classification'!$H$9,C866)),ISNUMBER(SEARCH('[1]Lookup for use classification'!$I$9,C866)),ISNUMBER(SEARCH('[1]Lookup for use classification'!$J$9,C866)),ISNUMBER(SEARCH('[1]Lookup for use classification'!$K$9,C866))),'[1]Lookup for use classification'!$A$9,IF(OR(ISNUMBER(SEARCH('[1]Lookup for use classification'!$B$10,C866)),ISNUMBER(SEARCH('[1]Lookup for use classification'!$C$10,C866)),ISNUMBER(SEARCH('[1]Lookup for use classification'!$D$10,C866)),ISNUMBER(SEARCH('[1]Lookup for use classification'!$E$10,C866)),ISNUMBER(SEARCH('[1]Lookup for use classification'!$F$10,C866)),ISNUMBER(SEARCH('[1]Lookup for use classification'!$G$10,C866))),'[1]Lookup for use classification'!$A$10,IF(OR(ISNUMBER(SEARCH('[1]Lookup for use classification'!$B$11,C866)),ISNUMBER(SEARCH('[1]Lookup for use classification'!$C$11,C866))),'[1]Lookup for use classification'!$A$11,IF(OR(ISNUMBER(SEARCH('[1]Lookup for use classification'!$B$12,C866)),ISNUMBER(SEARCH('[1]Lookup for use classification'!$C$12,C866))),'[1]Lookup for use classification'!$A$12,IF(OR(ISNUMBER(SEARCH('[1]Lookup for use classification'!$B$13,C866)),ISNUMBER(SEARCH('[1]Lookup for use classification'!$C$13,C866)),ISNUMBER(SEARCH('[1]Lookup for use classification'!$D$13,C866)),,ISNUMBER(SEARCH('[1]Lookup for use classification'!$C$13,C866)),ISNUMBER(SEARCH('[1]Lookup for use classification'!$E$13,C866))),'[1]Lookup for use classification'!$A$13,IF(OR(ISNUMBER(SEARCH('[1]Lookup for use classification'!$B$14,C866)),ISNUMBER(SEARCH('[1]Lookup for use classification'!$C$14,C866))),'[1]Lookup for use classification'!$A$14,"Other"))))))))))))</f>
        <v>Other</v>
      </c>
      <c r="E866" s="176">
        <v>1000</v>
      </c>
      <c r="F866" s="176"/>
      <c r="G866" s="176"/>
    </row>
    <row r="867" spans="1:12" hidden="1">
      <c r="A867" s="187" t="s">
        <v>145</v>
      </c>
      <c r="B867" s="167" t="s">
        <v>4456</v>
      </c>
      <c r="C867" s="174" t="s">
        <v>152</v>
      </c>
      <c r="D867" s="6" t="str">
        <f>IF(OR(ISNUMBER(SEARCH('[1]Lookup for use classification'!$B$1,C867)),ISNUMBER(SEARCH('[1]Lookup for use classification'!$C$1,C867)),ISNUMBER(SEARCH('[1]Lookup for use classification'!$D$1,C867)),ISNUMBER(SEARCH('[1]Lookup for use classification'!$E$1,C867))),'[1]Lookup for use classification'!$A$1,IF(ISNUMBER(SEARCH('[1]Lookup for use classification'!$B$2,C867)),'[1]Lookup for use classification'!$A$2,IF(ISNUMBER(SEARCH('[1]Lookup for use classification'!$B$3,C867)),'[1]Lookup for use classification'!$A$3,IF(OR(ISNUMBER(SEARCH('[1]Lookup for use classification'!$B$4,C867)),ISNUMBER(SEARCH('[1]Lookup for use classification'!$C$4,C867)),ISNUMBER(SEARCH('[1]Lookup for use classification'!$D$4,C867)),ISNUMBER(SEARCH('[1]Lookup for use classification'!$E$4,C867))),'[1]Lookup for use classification'!$A$4,IF(OR(ISNUMBER(SEARCH('[1]Lookup for use classification'!$B$5,C867)),ISNUMBER(SEARCH('[1]Lookup for use classification'!$C$5,C867)),ISNUMBER(SEARCH('[1]Lookup for use classification'!$D$5,C867))),'[1]Lookup for use classification'!$A$5,IF(OR(ISNUMBER(SEARCH('[1]Lookup for use classification'!$B$7,C867)),ISNUMBER(SEARCH('[1]Lookup for use classification'!$C$7,C867)),ISNUMBER(SEARCH('[1]Lookup for use classification'!$D$7,C867))),'[1]Lookup for use classification'!$A$7,IF(OR(ISNUMBER(SEARCH('[1]Lookup for use classification'!$B$9,C867)),ISNUMBER(SEARCH('[1]Lookup for use classification'!$C$9,C867)),ISNUMBER(SEARCH('[1]Lookup for use classification'!$D$9,C867)),ISNUMBER(SEARCH('[1]Lookup for use classification'!$E$9,C867)),ISNUMBER(SEARCH('[1]Lookup for use classification'!$F$9,C867)),ISNUMBER(SEARCH('[1]Lookup for use classification'!$G$9,C867)),ISNUMBER(SEARCH('[1]Lookup for use classification'!$H$9,C867)),ISNUMBER(SEARCH('[1]Lookup for use classification'!$I$9,C867)),ISNUMBER(SEARCH('[1]Lookup for use classification'!$J$9,C867)),ISNUMBER(SEARCH('[1]Lookup for use classification'!$K$9,C867))),'[1]Lookup for use classification'!$A$9,IF(OR(ISNUMBER(SEARCH('[1]Lookup for use classification'!$B$10,C867)),ISNUMBER(SEARCH('[1]Lookup for use classification'!$C$10,C867)),ISNUMBER(SEARCH('[1]Lookup for use classification'!$D$10,C867)),ISNUMBER(SEARCH('[1]Lookup for use classification'!$E$10,C867)),ISNUMBER(SEARCH('[1]Lookup for use classification'!$F$10,C867)),ISNUMBER(SEARCH('[1]Lookup for use classification'!$G$10,C867))),'[1]Lookup for use classification'!$A$10,IF(OR(ISNUMBER(SEARCH('[1]Lookup for use classification'!$B$11,C867)),ISNUMBER(SEARCH('[1]Lookup for use classification'!$C$11,C867))),'[1]Lookup for use classification'!$A$11,IF(OR(ISNUMBER(SEARCH('[1]Lookup for use classification'!$B$12,C867)),ISNUMBER(SEARCH('[1]Lookup for use classification'!$C$12,C867))),'[1]Lookup for use classification'!$A$12,IF(OR(ISNUMBER(SEARCH('[1]Lookup for use classification'!$B$13,C867)),ISNUMBER(SEARCH('[1]Lookup for use classification'!$C$13,C867)),ISNUMBER(SEARCH('[1]Lookup for use classification'!$D$13,C867)),,ISNUMBER(SEARCH('[1]Lookup for use classification'!$C$13,C867)),ISNUMBER(SEARCH('[1]Lookup for use classification'!$E$13,C867))),'[1]Lookup for use classification'!$A$13,IF(OR(ISNUMBER(SEARCH('[1]Lookup for use classification'!$B$14,C867)),ISNUMBER(SEARCH('[1]Lookup for use classification'!$C$14,C867))),'[1]Lookup for use classification'!$A$14,"Other"))))))))))))</f>
        <v>Other</v>
      </c>
      <c r="E867" s="176"/>
      <c r="F867" s="176"/>
      <c r="G867" s="176"/>
    </row>
    <row r="868" spans="1:12" hidden="1">
      <c r="A868" s="187" t="s">
        <v>145</v>
      </c>
      <c r="B868" s="167" t="s">
        <v>4456</v>
      </c>
      <c r="C868" s="200" t="s">
        <v>146</v>
      </c>
      <c r="D868" s="6" t="str">
        <f>IF(OR(ISNUMBER(SEARCH('[1]Lookup for use classification'!$B$1,C868)),ISNUMBER(SEARCH('[1]Lookup for use classification'!$C$1,C868)),ISNUMBER(SEARCH('[1]Lookup for use classification'!$D$1,C868)),ISNUMBER(SEARCH('[1]Lookup for use classification'!$E$1,C868))),'[1]Lookup for use classification'!$A$1,IF(ISNUMBER(SEARCH('[1]Lookup for use classification'!$B$2,C868)),'[1]Lookup for use classification'!$A$2,IF(ISNUMBER(SEARCH('[1]Lookup for use classification'!$B$3,C868)),'[1]Lookup for use classification'!$A$3,IF(OR(ISNUMBER(SEARCH('[1]Lookup for use classification'!$B$4,C868)),ISNUMBER(SEARCH('[1]Lookup for use classification'!$C$4,C868)),ISNUMBER(SEARCH('[1]Lookup for use classification'!$D$4,C868)),ISNUMBER(SEARCH('[1]Lookup for use classification'!$E$4,C868))),'[1]Lookup for use classification'!$A$4,IF(OR(ISNUMBER(SEARCH('[1]Lookup for use classification'!$B$5,C868)),ISNUMBER(SEARCH('[1]Lookup for use classification'!$C$5,C868)),ISNUMBER(SEARCH('[1]Lookup for use classification'!$D$5,C868))),'[1]Lookup for use classification'!$A$5,IF(OR(ISNUMBER(SEARCH('[1]Lookup for use classification'!$B$7,C868)),ISNUMBER(SEARCH('[1]Lookup for use classification'!$C$7,C868)),ISNUMBER(SEARCH('[1]Lookup for use classification'!$D$7,C868))),'[1]Lookup for use classification'!$A$7,IF(OR(ISNUMBER(SEARCH('[1]Lookup for use classification'!$B$9,C868)),ISNUMBER(SEARCH('[1]Lookup for use classification'!$C$9,C868)),ISNUMBER(SEARCH('[1]Lookup for use classification'!$D$9,C868)),ISNUMBER(SEARCH('[1]Lookup for use classification'!$E$9,C868)),ISNUMBER(SEARCH('[1]Lookup for use classification'!$F$9,C868)),ISNUMBER(SEARCH('[1]Lookup for use classification'!$G$9,C868)),ISNUMBER(SEARCH('[1]Lookup for use classification'!$H$9,C868)),ISNUMBER(SEARCH('[1]Lookup for use classification'!$I$9,C868)),ISNUMBER(SEARCH('[1]Lookup for use classification'!$J$9,C868)),ISNUMBER(SEARCH('[1]Lookup for use classification'!$K$9,C868))),'[1]Lookup for use classification'!$A$9,IF(OR(ISNUMBER(SEARCH('[1]Lookup for use classification'!$B$10,C868)),ISNUMBER(SEARCH('[1]Lookup for use classification'!$C$10,C868)),ISNUMBER(SEARCH('[1]Lookup for use classification'!$D$10,C868)),ISNUMBER(SEARCH('[1]Lookup for use classification'!$E$10,C868)),ISNUMBER(SEARCH('[1]Lookup for use classification'!$F$10,C868)),ISNUMBER(SEARCH('[1]Lookup for use classification'!$G$10,C868))),'[1]Lookup for use classification'!$A$10,IF(OR(ISNUMBER(SEARCH('[1]Lookup for use classification'!$B$11,C868)),ISNUMBER(SEARCH('[1]Lookup for use classification'!$C$11,C868))),'[1]Lookup for use classification'!$A$11,IF(OR(ISNUMBER(SEARCH('[1]Lookup for use classification'!$B$12,C868)),ISNUMBER(SEARCH('[1]Lookup for use classification'!$C$12,C868))),'[1]Lookup for use classification'!$A$12,IF(OR(ISNUMBER(SEARCH('[1]Lookup for use classification'!$B$13,C868)),ISNUMBER(SEARCH('[1]Lookup for use classification'!$C$13,C868)),ISNUMBER(SEARCH('[1]Lookup for use classification'!$D$13,C868)),,ISNUMBER(SEARCH('[1]Lookup for use classification'!$C$13,C868)),ISNUMBER(SEARCH('[1]Lookup for use classification'!$E$13,C868))),'[1]Lookup for use classification'!$A$13,IF(OR(ISNUMBER(SEARCH('[1]Lookup for use classification'!$B$14,C868)),ISNUMBER(SEARCH('[1]Lookup for use classification'!$C$14,C868))),'[1]Lookup for use classification'!$A$14,"Other"))))))))))))</f>
        <v>Public Assembly</v>
      </c>
      <c r="E868" s="201">
        <v>1200</v>
      </c>
      <c r="F868" s="202"/>
      <c r="G868" s="202"/>
    </row>
    <row r="869" spans="1:12" hidden="1">
      <c r="A869" s="187" t="s">
        <v>145</v>
      </c>
      <c r="B869" s="167" t="s">
        <v>4456</v>
      </c>
      <c r="C869" s="174" t="s">
        <v>149</v>
      </c>
      <c r="D869" s="6" t="str">
        <f>IF(OR(ISNUMBER(SEARCH('[1]Lookup for use classification'!$B$1,C869)),ISNUMBER(SEARCH('[1]Lookup for use classification'!$C$1,C869)),ISNUMBER(SEARCH('[1]Lookup for use classification'!$D$1,C869)),ISNUMBER(SEARCH('[1]Lookup for use classification'!$E$1,C869))),'[1]Lookup for use classification'!$A$1,IF(ISNUMBER(SEARCH('[1]Lookup for use classification'!$B$2,C869)),'[1]Lookup for use classification'!$A$2,IF(ISNUMBER(SEARCH('[1]Lookup for use classification'!$B$3,C869)),'[1]Lookup for use classification'!$A$3,IF(OR(ISNUMBER(SEARCH('[1]Lookup for use classification'!$B$4,C869)),ISNUMBER(SEARCH('[1]Lookup for use classification'!$C$4,C869)),ISNUMBER(SEARCH('[1]Lookup for use classification'!$D$4,C869)),ISNUMBER(SEARCH('[1]Lookup for use classification'!$E$4,C869))),'[1]Lookup for use classification'!$A$4,IF(OR(ISNUMBER(SEARCH('[1]Lookup for use classification'!$B$5,C869)),ISNUMBER(SEARCH('[1]Lookup for use classification'!$C$5,C869)),ISNUMBER(SEARCH('[1]Lookup for use classification'!$D$5,C869))),'[1]Lookup for use classification'!$A$5,IF(OR(ISNUMBER(SEARCH('[1]Lookup for use classification'!$B$7,C869)),ISNUMBER(SEARCH('[1]Lookup for use classification'!$C$7,C869)),ISNUMBER(SEARCH('[1]Lookup for use classification'!$D$7,C869))),'[1]Lookup for use classification'!$A$7,IF(OR(ISNUMBER(SEARCH('[1]Lookup for use classification'!$B$9,C869)),ISNUMBER(SEARCH('[1]Lookup for use classification'!$C$9,C869)),ISNUMBER(SEARCH('[1]Lookup for use classification'!$D$9,C869)),ISNUMBER(SEARCH('[1]Lookup for use classification'!$E$9,C869)),ISNUMBER(SEARCH('[1]Lookup for use classification'!$F$9,C869)),ISNUMBER(SEARCH('[1]Lookup for use classification'!$G$9,C869)),ISNUMBER(SEARCH('[1]Lookup for use classification'!$H$9,C869)),ISNUMBER(SEARCH('[1]Lookup for use classification'!$I$9,C869)),ISNUMBER(SEARCH('[1]Lookup for use classification'!$J$9,C869)),ISNUMBER(SEARCH('[1]Lookup for use classification'!$K$9,C869))),'[1]Lookup for use classification'!$A$9,IF(OR(ISNUMBER(SEARCH('[1]Lookup for use classification'!$B$10,C869)),ISNUMBER(SEARCH('[1]Lookup for use classification'!$C$10,C869)),ISNUMBER(SEARCH('[1]Lookup for use classification'!$D$10,C869)),ISNUMBER(SEARCH('[1]Lookup for use classification'!$E$10,C869)),ISNUMBER(SEARCH('[1]Lookup for use classification'!$F$10,C869)),ISNUMBER(SEARCH('[1]Lookup for use classification'!$G$10,C869))),'[1]Lookup for use classification'!$A$10,IF(OR(ISNUMBER(SEARCH('[1]Lookup for use classification'!$B$11,C869)),ISNUMBER(SEARCH('[1]Lookup for use classification'!$C$11,C869))),'[1]Lookup for use classification'!$A$11,IF(OR(ISNUMBER(SEARCH('[1]Lookup for use classification'!$B$12,C869)),ISNUMBER(SEARCH('[1]Lookup for use classification'!$C$12,C869))),'[1]Lookup for use classification'!$A$12,IF(OR(ISNUMBER(SEARCH('[1]Lookup for use classification'!$B$13,C869)),ISNUMBER(SEARCH('[1]Lookup for use classification'!$C$13,C869)),ISNUMBER(SEARCH('[1]Lookup for use classification'!$D$13,C869)),,ISNUMBER(SEARCH('[1]Lookup for use classification'!$C$13,C869)),ISNUMBER(SEARCH('[1]Lookup for use classification'!$E$13,C869))),'[1]Lookup for use classification'!$A$13,IF(OR(ISNUMBER(SEARCH('[1]Lookup for use classification'!$B$14,C869)),ISNUMBER(SEARCH('[1]Lookup for use classification'!$C$14,C869))),'[1]Lookup for use classification'!$A$14,"Other"))))))))))))</f>
        <v>Retail - Other</v>
      </c>
      <c r="E869" s="176">
        <v>950</v>
      </c>
      <c r="F869" s="176"/>
      <c r="G869" s="176"/>
    </row>
    <row r="870" spans="1:12" hidden="1">
      <c r="A870" s="187" t="s">
        <v>145</v>
      </c>
      <c r="B870" s="167" t="s">
        <v>4456</v>
      </c>
      <c r="C870" s="174" t="s">
        <v>66</v>
      </c>
      <c r="D870" s="6" t="str">
        <f>IF(OR(ISNUMBER(SEARCH('[1]Lookup for use classification'!$B$1,C870)),ISNUMBER(SEARCH('[1]Lookup for use classification'!$C$1,C870)),ISNUMBER(SEARCH('[1]Lookup for use classification'!$D$1,C870)),ISNUMBER(SEARCH('[1]Lookup for use classification'!$E$1,C870))),'[1]Lookup for use classification'!$A$1,IF(ISNUMBER(SEARCH('[1]Lookup for use classification'!$B$2,C870)),'[1]Lookup for use classification'!$A$2,IF(ISNUMBER(SEARCH('[1]Lookup for use classification'!$B$3,C870)),'[1]Lookup for use classification'!$A$3,IF(OR(ISNUMBER(SEARCH('[1]Lookup for use classification'!$B$4,C870)),ISNUMBER(SEARCH('[1]Lookup for use classification'!$C$4,C870)),ISNUMBER(SEARCH('[1]Lookup for use classification'!$D$4,C870)),ISNUMBER(SEARCH('[1]Lookup for use classification'!$E$4,C870))),'[1]Lookup for use classification'!$A$4,IF(OR(ISNUMBER(SEARCH('[1]Lookup for use classification'!$B$5,C870)),ISNUMBER(SEARCH('[1]Lookup for use classification'!$C$5,C870)),ISNUMBER(SEARCH('[1]Lookup for use classification'!$D$5,C870))),'[1]Lookup for use classification'!$A$5,IF(OR(ISNUMBER(SEARCH('[1]Lookup for use classification'!$B$7,C870)),ISNUMBER(SEARCH('[1]Lookup for use classification'!$C$7,C870)),ISNUMBER(SEARCH('[1]Lookup for use classification'!$D$7,C870))),'[1]Lookup for use classification'!$A$7,IF(OR(ISNUMBER(SEARCH('[1]Lookup for use classification'!$B$9,C870)),ISNUMBER(SEARCH('[1]Lookup for use classification'!$C$9,C870)),ISNUMBER(SEARCH('[1]Lookup for use classification'!$D$9,C870)),ISNUMBER(SEARCH('[1]Lookup for use classification'!$E$9,C870)),ISNUMBER(SEARCH('[1]Lookup for use classification'!$F$9,C870)),ISNUMBER(SEARCH('[1]Lookup for use classification'!$G$9,C870)),ISNUMBER(SEARCH('[1]Lookup for use classification'!$H$9,C870)),ISNUMBER(SEARCH('[1]Lookup for use classification'!$I$9,C870)),ISNUMBER(SEARCH('[1]Lookup for use classification'!$J$9,C870)),ISNUMBER(SEARCH('[1]Lookup for use classification'!$K$9,C870))),'[1]Lookup for use classification'!$A$9,IF(OR(ISNUMBER(SEARCH('[1]Lookup for use classification'!$B$10,C870)),ISNUMBER(SEARCH('[1]Lookup for use classification'!$C$10,C870)),ISNUMBER(SEARCH('[1]Lookup for use classification'!$D$10,C870)),ISNUMBER(SEARCH('[1]Lookup for use classification'!$E$10,C870)),ISNUMBER(SEARCH('[1]Lookup for use classification'!$F$10,C870)),ISNUMBER(SEARCH('[1]Lookup for use classification'!$G$10,C870))),'[1]Lookup for use classification'!$A$10,IF(OR(ISNUMBER(SEARCH('[1]Lookup for use classification'!$B$11,C870)),ISNUMBER(SEARCH('[1]Lookup for use classification'!$C$11,C870))),'[1]Lookup for use classification'!$A$11,IF(OR(ISNUMBER(SEARCH('[1]Lookup for use classification'!$B$12,C870)),ISNUMBER(SEARCH('[1]Lookup for use classification'!$C$12,C870))),'[1]Lookup for use classification'!$A$12,IF(OR(ISNUMBER(SEARCH('[1]Lookup for use classification'!$B$13,C870)),ISNUMBER(SEARCH('[1]Lookup for use classification'!$C$13,C870)),ISNUMBER(SEARCH('[1]Lookup for use classification'!$D$13,C870)),,ISNUMBER(SEARCH('[1]Lookup for use classification'!$C$13,C870)),ISNUMBER(SEARCH('[1]Lookup for use classification'!$E$13,C870))),'[1]Lookup for use classification'!$A$13,IF(OR(ISNUMBER(SEARCH('[1]Lookup for use classification'!$B$14,C870)),ISNUMBER(SEARCH('[1]Lookup for use classification'!$C$14,C870))),'[1]Lookup for use classification'!$A$14,"Other"))))))))))))</f>
        <v>Water &amp; Sewer</v>
      </c>
      <c r="E870" s="176">
        <v>621</v>
      </c>
      <c r="F870" s="176" t="s">
        <v>6</v>
      </c>
      <c r="G870" s="176"/>
    </row>
    <row r="871" spans="1:12" hidden="1">
      <c r="A871" s="134" t="s">
        <v>855</v>
      </c>
      <c r="B871" s="8" t="str">
        <f>IF(ISNA(VLOOKUP(CONCATENATE(A871,C871),EUS!$B$2:$B$1939,1,FALSE)),"","End Use Study")</f>
        <v>End Use Study</v>
      </c>
      <c r="C871" s="8" t="s">
        <v>852</v>
      </c>
      <c r="D871" s="165" t="s">
        <v>3335</v>
      </c>
      <c r="E871" s="9">
        <v>9206</v>
      </c>
      <c r="F871" s="9"/>
      <c r="G871" s="9"/>
      <c r="H871" s="164">
        <v>10766</v>
      </c>
      <c r="I871" s="164"/>
      <c r="J871" s="7">
        <v>70131</v>
      </c>
      <c r="L871" s="6" t="s">
        <v>3383</v>
      </c>
    </row>
    <row r="872" spans="1:12" hidden="1">
      <c r="A872" s="187" t="s">
        <v>855</v>
      </c>
      <c r="B872" s="167" t="s">
        <v>4456</v>
      </c>
      <c r="C872" s="168" t="s">
        <v>147</v>
      </c>
      <c r="D872" s="6" t="str">
        <f>IF(OR(ISNUMBER(SEARCH('[1]Lookup for use classification'!$B$1,C872)),ISNUMBER(SEARCH('[1]Lookup for use classification'!$C$1,C872)),ISNUMBER(SEARCH('[1]Lookup for use classification'!$D$1,C872)),ISNUMBER(SEARCH('[1]Lookup for use classification'!$E$1,C872))),'[1]Lookup for use classification'!$A$1,IF(ISNUMBER(SEARCH('[1]Lookup for use classification'!$B$2,C872)),'[1]Lookup for use classification'!$A$2,IF(ISNUMBER(SEARCH('[1]Lookup for use classification'!$B$3,C872)),'[1]Lookup for use classification'!$A$3,IF(OR(ISNUMBER(SEARCH('[1]Lookup for use classification'!$B$4,C872)),ISNUMBER(SEARCH('[1]Lookup for use classification'!$C$4,C872)),ISNUMBER(SEARCH('[1]Lookup for use classification'!$D$4,C872)),ISNUMBER(SEARCH('[1]Lookup for use classification'!$E$4,C872))),'[1]Lookup for use classification'!$A$4,IF(OR(ISNUMBER(SEARCH('[1]Lookup for use classification'!$B$5,C872)),ISNUMBER(SEARCH('[1]Lookup for use classification'!$C$5,C872)),ISNUMBER(SEARCH('[1]Lookup for use classification'!$D$5,C872))),'[1]Lookup for use classification'!$A$5,IF(OR(ISNUMBER(SEARCH('[1]Lookup for use classification'!$B$7,C872)),ISNUMBER(SEARCH('[1]Lookup for use classification'!$C$7,C872)),ISNUMBER(SEARCH('[1]Lookup for use classification'!$D$7,C872))),'[1]Lookup for use classification'!$A$7,IF(OR(ISNUMBER(SEARCH('[1]Lookup for use classification'!$B$9,C872)),ISNUMBER(SEARCH('[1]Lookup for use classification'!$C$9,C872)),ISNUMBER(SEARCH('[1]Lookup for use classification'!$D$9,C872)),ISNUMBER(SEARCH('[1]Lookup for use classification'!$E$9,C872)),ISNUMBER(SEARCH('[1]Lookup for use classification'!$F$9,C872)),ISNUMBER(SEARCH('[1]Lookup for use classification'!$G$9,C872)),ISNUMBER(SEARCH('[1]Lookup for use classification'!$H$9,C872)),ISNUMBER(SEARCH('[1]Lookup for use classification'!$I$9,C872)),ISNUMBER(SEARCH('[1]Lookup for use classification'!$J$9,C872)),ISNUMBER(SEARCH('[1]Lookup for use classification'!$K$9,C872))),'[1]Lookup for use classification'!$A$9,IF(OR(ISNUMBER(SEARCH('[1]Lookup for use classification'!$B$10,C872)),ISNUMBER(SEARCH('[1]Lookup for use classification'!$C$10,C872)),ISNUMBER(SEARCH('[1]Lookup for use classification'!$D$10,C872)),ISNUMBER(SEARCH('[1]Lookup for use classification'!$E$10,C872)),ISNUMBER(SEARCH('[1]Lookup for use classification'!$F$10,C872)),ISNUMBER(SEARCH('[1]Lookup for use classification'!$G$10,C872))),'[1]Lookup for use classification'!$A$10,IF(OR(ISNUMBER(SEARCH('[1]Lookup for use classification'!$B$11,C872)),ISNUMBER(SEARCH('[1]Lookup for use classification'!$C$11,C872))),'[1]Lookup for use classification'!$A$11,IF(OR(ISNUMBER(SEARCH('[1]Lookup for use classification'!$B$12,C872)),ISNUMBER(SEARCH('[1]Lookup for use classification'!$C$12,C872))),'[1]Lookup for use classification'!$A$12,IF(OR(ISNUMBER(SEARCH('[1]Lookup for use classification'!$B$13,C872)),ISNUMBER(SEARCH('[1]Lookup for use classification'!$C$13,C872)),ISNUMBER(SEARCH('[1]Lookup for use classification'!$D$13,C872)),,ISNUMBER(SEARCH('[1]Lookup for use classification'!$C$13,C872)),ISNUMBER(SEARCH('[1]Lookup for use classification'!$E$13,C872))),'[1]Lookup for use classification'!$A$13,IF(OR(ISNUMBER(SEARCH('[1]Lookup for use classification'!$B$14,C872)),ISNUMBER(SEARCH('[1]Lookup for use classification'!$C$14,C872))),'[1]Lookup for use classification'!$A$14,"Other"))))))))))))</f>
        <v>Health Care - Hospitals</v>
      </c>
      <c r="E872" s="169"/>
      <c r="F872" s="170"/>
      <c r="G872" s="170"/>
    </row>
    <row r="873" spans="1:12" hidden="1">
      <c r="A873" s="138" t="s">
        <v>855</v>
      </c>
      <c r="B873" s="8" t="str">
        <f>IF(ISNA(VLOOKUP(CONCATENATE(A873,C873),EUS!$B$2:$B$1939,1,FALSE)),"","End Use Study")</f>
        <v>End Use Study</v>
      </c>
      <c r="C873" s="8" t="s">
        <v>37</v>
      </c>
      <c r="D873" s="6" t="s">
        <v>377</v>
      </c>
      <c r="E873" s="9">
        <v>600</v>
      </c>
      <c r="F873" s="9"/>
      <c r="G873" s="9"/>
      <c r="H873" s="164">
        <v>650</v>
      </c>
      <c r="I873" s="164"/>
      <c r="J873" s="7">
        <v>13474</v>
      </c>
      <c r="L873" s="6"/>
    </row>
    <row r="874" spans="1:12" hidden="1">
      <c r="A874" s="187" t="s">
        <v>855</v>
      </c>
      <c r="B874" s="167" t="s">
        <v>4456</v>
      </c>
      <c r="C874" s="168" t="s">
        <v>153</v>
      </c>
      <c r="D874" s="6" t="str">
        <f>IF(OR(ISNUMBER(SEARCH('[1]Lookup for use classification'!$B$1,C874)),ISNUMBER(SEARCH('[1]Lookup for use classification'!$C$1,C874)),ISNUMBER(SEARCH('[1]Lookup for use classification'!$D$1,C874)),ISNUMBER(SEARCH('[1]Lookup for use classification'!$E$1,C874))),'[1]Lookup for use classification'!$A$1,IF(ISNUMBER(SEARCH('[1]Lookup for use classification'!$B$2,C874)),'[1]Lookup for use classification'!$A$2,IF(ISNUMBER(SEARCH('[1]Lookup for use classification'!$B$3,C874)),'[1]Lookup for use classification'!$A$3,IF(OR(ISNUMBER(SEARCH('[1]Lookup for use classification'!$B$4,C874)),ISNUMBER(SEARCH('[1]Lookup for use classification'!$C$4,C874)),ISNUMBER(SEARCH('[1]Lookup for use classification'!$D$4,C874)),ISNUMBER(SEARCH('[1]Lookup for use classification'!$E$4,C874))),'[1]Lookup for use classification'!$A$4,IF(OR(ISNUMBER(SEARCH('[1]Lookup for use classification'!$B$5,C874)),ISNUMBER(SEARCH('[1]Lookup for use classification'!$C$5,C874)),ISNUMBER(SEARCH('[1]Lookup for use classification'!$D$5,C874))),'[1]Lookup for use classification'!$A$5,IF(OR(ISNUMBER(SEARCH('[1]Lookup for use classification'!$B$7,C874)),ISNUMBER(SEARCH('[1]Lookup for use classification'!$C$7,C874)),ISNUMBER(SEARCH('[1]Lookup for use classification'!$D$7,C874))),'[1]Lookup for use classification'!$A$7,IF(OR(ISNUMBER(SEARCH('[1]Lookup for use classification'!$B$9,C874)),ISNUMBER(SEARCH('[1]Lookup for use classification'!$C$9,C874)),ISNUMBER(SEARCH('[1]Lookup for use classification'!$D$9,C874)),ISNUMBER(SEARCH('[1]Lookup for use classification'!$E$9,C874)),ISNUMBER(SEARCH('[1]Lookup for use classification'!$F$9,C874)),ISNUMBER(SEARCH('[1]Lookup for use classification'!$G$9,C874)),ISNUMBER(SEARCH('[1]Lookup for use classification'!$H$9,C874)),ISNUMBER(SEARCH('[1]Lookup for use classification'!$I$9,C874)),ISNUMBER(SEARCH('[1]Lookup for use classification'!$J$9,C874)),ISNUMBER(SEARCH('[1]Lookup for use classification'!$K$9,C874))),'[1]Lookup for use classification'!$A$9,IF(OR(ISNUMBER(SEARCH('[1]Lookup for use classification'!$B$10,C874)),ISNUMBER(SEARCH('[1]Lookup for use classification'!$C$10,C874)),ISNUMBER(SEARCH('[1]Lookup for use classification'!$D$10,C874)),ISNUMBER(SEARCH('[1]Lookup for use classification'!$E$10,C874)),ISNUMBER(SEARCH('[1]Lookup for use classification'!$F$10,C874)),ISNUMBER(SEARCH('[1]Lookup for use classification'!$G$10,C874))),'[1]Lookup for use classification'!$A$10,IF(OR(ISNUMBER(SEARCH('[1]Lookup for use classification'!$B$11,C874)),ISNUMBER(SEARCH('[1]Lookup for use classification'!$C$11,C874))),'[1]Lookup for use classification'!$A$11,IF(OR(ISNUMBER(SEARCH('[1]Lookup for use classification'!$B$12,C874)),ISNUMBER(SEARCH('[1]Lookup for use classification'!$C$12,C874))),'[1]Lookup for use classification'!$A$12,IF(OR(ISNUMBER(SEARCH('[1]Lookup for use classification'!$B$13,C874)),ISNUMBER(SEARCH('[1]Lookup for use classification'!$C$13,C874)),ISNUMBER(SEARCH('[1]Lookup for use classification'!$D$13,C874)),,ISNUMBER(SEARCH('[1]Lookup for use classification'!$C$13,C874)),ISNUMBER(SEARCH('[1]Lookup for use classification'!$E$13,C874))),'[1]Lookup for use classification'!$A$13,IF(OR(ISNUMBER(SEARCH('[1]Lookup for use classification'!$B$14,C874)),ISNUMBER(SEARCH('[1]Lookup for use classification'!$C$14,C874))),'[1]Lookup for use classification'!$A$14,"Other"))))))))))))</f>
        <v>Office</v>
      </c>
      <c r="E874" s="169"/>
      <c r="F874" s="170"/>
      <c r="G874" s="170"/>
    </row>
    <row r="875" spans="1:12" hidden="1">
      <c r="A875" s="138" t="s">
        <v>855</v>
      </c>
      <c r="B875" s="8" t="str">
        <f>IF(ISNA(VLOOKUP(CONCATENATE(A875,C875),EUS!$B$2:$B$1939,1,FALSE)),"","End Use Study")</f>
        <v>End Use Study</v>
      </c>
      <c r="C875" s="8" t="s">
        <v>853</v>
      </c>
      <c r="D875" s="165" t="s">
        <v>2424</v>
      </c>
      <c r="E875" s="9">
        <v>320</v>
      </c>
      <c r="F875" s="9"/>
      <c r="G875" s="9"/>
      <c r="H875" s="164"/>
      <c r="I875" s="164"/>
      <c r="J875" s="7"/>
      <c r="L875" s="6"/>
    </row>
    <row r="876" spans="1:12" hidden="1">
      <c r="A876" s="187" t="s">
        <v>855</v>
      </c>
      <c r="B876" s="167" t="s">
        <v>4456</v>
      </c>
      <c r="C876" s="168" t="s">
        <v>286</v>
      </c>
      <c r="D876" s="6" t="str">
        <f>IF(OR(ISNUMBER(SEARCH('[1]Lookup for use classification'!$B$1,C876)),ISNUMBER(SEARCH('[1]Lookup for use classification'!$C$1,C876)),ISNUMBER(SEARCH('[1]Lookup for use classification'!$D$1,C876)),ISNUMBER(SEARCH('[1]Lookup for use classification'!$E$1,C876))),'[1]Lookup for use classification'!$A$1,IF(ISNUMBER(SEARCH('[1]Lookup for use classification'!$B$2,C876)),'[1]Lookup for use classification'!$A$2,IF(ISNUMBER(SEARCH('[1]Lookup for use classification'!$B$3,C876)),'[1]Lookup for use classification'!$A$3,IF(OR(ISNUMBER(SEARCH('[1]Lookup for use classification'!$B$4,C876)),ISNUMBER(SEARCH('[1]Lookup for use classification'!$C$4,C876)),ISNUMBER(SEARCH('[1]Lookup for use classification'!$D$4,C876)),ISNUMBER(SEARCH('[1]Lookup for use classification'!$E$4,C876))),'[1]Lookup for use classification'!$A$4,IF(OR(ISNUMBER(SEARCH('[1]Lookup for use classification'!$B$5,C876)),ISNUMBER(SEARCH('[1]Lookup for use classification'!$C$5,C876)),ISNUMBER(SEARCH('[1]Lookup for use classification'!$D$5,C876))),'[1]Lookup for use classification'!$A$5,IF(OR(ISNUMBER(SEARCH('[1]Lookup for use classification'!$B$7,C876)),ISNUMBER(SEARCH('[1]Lookup for use classification'!$C$7,C876)),ISNUMBER(SEARCH('[1]Lookup for use classification'!$D$7,C876))),'[1]Lookup for use classification'!$A$7,IF(OR(ISNUMBER(SEARCH('[1]Lookup for use classification'!$B$9,C876)),ISNUMBER(SEARCH('[1]Lookup for use classification'!$C$9,C876)),ISNUMBER(SEARCH('[1]Lookup for use classification'!$D$9,C876)),ISNUMBER(SEARCH('[1]Lookup for use classification'!$E$9,C876)),ISNUMBER(SEARCH('[1]Lookup for use classification'!$F$9,C876)),ISNUMBER(SEARCH('[1]Lookup for use classification'!$G$9,C876)),ISNUMBER(SEARCH('[1]Lookup for use classification'!$H$9,C876)),ISNUMBER(SEARCH('[1]Lookup for use classification'!$I$9,C876)),ISNUMBER(SEARCH('[1]Lookup for use classification'!$J$9,C876)),ISNUMBER(SEARCH('[1]Lookup for use classification'!$K$9,C876))),'[1]Lookup for use classification'!$A$9,IF(OR(ISNUMBER(SEARCH('[1]Lookup for use classification'!$B$10,C876)),ISNUMBER(SEARCH('[1]Lookup for use classification'!$C$10,C876)),ISNUMBER(SEARCH('[1]Lookup for use classification'!$D$10,C876)),ISNUMBER(SEARCH('[1]Lookup for use classification'!$E$10,C876)),ISNUMBER(SEARCH('[1]Lookup for use classification'!$F$10,C876)),ISNUMBER(SEARCH('[1]Lookup for use classification'!$G$10,C876))),'[1]Lookup for use classification'!$A$10,IF(OR(ISNUMBER(SEARCH('[1]Lookup for use classification'!$B$11,C876)),ISNUMBER(SEARCH('[1]Lookup for use classification'!$C$11,C876))),'[1]Lookup for use classification'!$A$11,IF(OR(ISNUMBER(SEARCH('[1]Lookup for use classification'!$B$12,C876)),ISNUMBER(SEARCH('[1]Lookup for use classification'!$C$12,C876))),'[1]Lookup for use classification'!$A$12,IF(OR(ISNUMBER(SEARCH('[1]Lookup for use classification'!$B$13,C876)),ISNUMBER(SEARCH('[1]Lookup for use classification'!$C$13,C876)),ISNUMBER(SEARCH('[1]Lookup for use classification'!$D$13,C876)),,ISNUMBER(SEARCH('[1]Lookup for use classification'!$C$13,C876)),ISNUMBER(SEARCH('[1]Lookup for use classification'!$E$13,C876))),'[1]Lookup for use classification'!$A$13,IF(OR(ISNUMBER(SEARCH('[1]Lookup for use classification'!$B$14,C876)),ISNUMBER(SEARCH('[1]Lookup for use classification'!$C$14,C876))),'[1]Lookup for use classification'!$A$14,"Other"))))))))))))</f>
        <v>Public Assembly</v>
      </c>
      <c r="E876" s="169"/>
      <c r="F876" s="170"/>
      <c r="G876" s="170"/>
    </row>
    <row r="877" spans="1:12" hidden="1">
      <c r="A877" s="187" t="s">
        <v>855</v>
      </c>
      <c r="B877" s="167" t="s">
        <v>4456</v>
      </c>
      <c r="C877" s="168" t="s">
        <v>595</v>
      </c>
      <c r="D877" s="6" t="str">
        <f>IF(OR(ISNUMBER(SEARCH('[1]Lookup for use classification'!$B$1,C877)),ISNUMBER(SEARCH('[1]Lookup for use classification'!$C$1,C877)),ISNUMBER(SEARCH('[1]Lookup for use classification'!$D$1,C877)),ISNUMBER(SEARCH('[1]Lookup for use classification'!$E$1,C877))),'[1]Lookup for use classification'!$A$1,IF(ISNUMBER(SEARCH('[1]Lookup for use classification'!$B$2,C877)),'[1]Lookup for use classification'!$A$2,IF(ISNUMBER(SEARCH('[1]Lookup for use classification'!$B$3,C877)),'[1]Lookup for use classification'!$A$3,IF(OR(ISNUMBER(SEARCH('[1]Lookup for use classification'!$B$4,C877)),ISNUMBER(SEARCH('[1]Lookup for use classification'!$C$4,C877)),ISNUMBER(SEARCH('[1]Lookup for use classification'!$D$4,C877)),ISNUMBER(SEARCH('[1]Lookup for use classification'!$E$4,C877))),'[1]Lookup for use classification'!$A$4,IF(OR(ISNUMBER(SEARCH('[1]Lookup for use classification'!$B$5,C877)),ISNUMBER(SEARCH('[1]Lookup for use classification'!$C$5,C877)),ISNUMBER(SEARCH('[1]Lookup for use classification'!$D$5,C877))),'[1]Lookup for use classification'!$A$5,IF(OR(ISNUMBER(SEARCH('[1]Lookup for use classification'!$B$7,C877)),ISNUMBER(SEARCH('[1]Lookup for use classification'!$C$7,C877)),ISNUMBER(SEARCH('[1]Lookup for use classification'!$D$7,C877))),'[1]Lookup for use classification'!$A$7,IF(OR(ISNUMBER(SEARCH('[1]Lookup for use classification'!$B$9,C877)),ISNUMBER(SEARCH('[1]Lookup for use classification'!$C$9,C877)),ISNUMBER(SEARCH('[1]Lookup for use classification'!$D$9,C877)),ISNUMBER(SEARCH('[1]Lookup for use classification'!$E$9,C877)),ISNUMBER(SEARCH('[1]Lookup for use classification'!$F$9,C877)),ISNUMBER(SEARCH('[1]Lookup for use classification'!$G$9,C877)),ISNUMBER(SEARCH('[1]Lookup for use classification'!$H$9,C877)),ISNUMBER(SEARCH('[1]Lookup for use classification'!$I$9,C877)),ISNUMBER(SEARCH('[1]Lookup for use classification'!$J$9,C877)),ISNUMBER(SEARCH('[1]Lookup for use classification'!$K$9,C877))),'[1]Lookup for use classification'!$A$9,IF(OR(ISNUMBER(SEARCH('[1]Lookup for use classification'!$B$10,C877)),ISNUMBER(SEARCH('[1]Lookup for use classification'!$C$10,C877)),ISNUMBER(SEARCH('[1]Lookup for use classification'!$D$10,C877)),ISNUMBER(SEARCH('[1]Lookup for use classification'!$E$10,C877)),ISNUMBER(SEARCH('[1]Lookup for use classification'!$F$10,C877)),ISNUMBER(SEARCH('[1]Lookup for use classification'!$G$10,C877))),'[1]Lookup for use classification'!$A$10,IF(OR(ISNUMBER(SEARCH('[1]Lookup for use classification'!$B$11,C877)),ISNUMBER(SEARCH('[1]Lookup for use classification'!$C$11,C877))),'[1]Lookup for use classification'!$A$11,IF(OR(ISNUMBER(SEARCH('[1]Lookup for use classification'!$B$12,C877)),ISNUMBER(SEARCH('[1]Lookup for use classification'!$C$12,C877))),'[1]Lookup for use classification'!$A$12,IF(OR(ISNUMBER(SEARCH('[1]Lookup for use classification'!$B$13,C877)),ISNUMBER(SEARCH('[1]Lookup for use classification'!$C$13,C877)),ISNUMBER(SEARCH('[1]Lookup for use classification'!$D$13,C877)),,ISNUMBER(SEARCH('[1]Lookup for use classification'!$C$13,C877)),ISNUMBER(SEARCH('[1]Lookup for use classification'!$E$13,C877))),'[1]Lookup for use classification'!$A$13,IF(OR(ISNUMBER(SEARCH('[1]Lookup for use classification'!$B$14,C877)),ISNUMBER(SEARCH('[1]Lookup for use classification'!$C$14,C877))),'[1]Lookup for use classification'!$A$14,"Other"))))))))))))</f>
        <v>Public Assembly</v>
      </c>
      <c r="E877" s="169"/>
      <c r="F877" s="170"/>
      <c r="G877" s="170"/>
    </row>
    <row r="878" spans="1:12" hidden="1">
      <c r="A878" s="187" t="s">
        <v>855</v>
      </c>
      <c r="B878" s="167" t="s">
        <v>4456</v>
      </c>
      <c r="C878" s="168" t="s">
        <v>854</v>
      </c>
      <c r="D878" s="6" t="str">
        <f>IF(OR(ISNUMBER(SEARCH('[1]Lookup for use classification'!$B$1,C878)),ISNUMBER(SEARCH('[1]Lookup for use classification'!$C$1,C878)),ISNUMBER(SEARCH('[1]Lookup for use classification'!$D$1,C878)),ISNUMBER(SEARCH('[1]Lookup for use classification'!$E$1,C878))),'[1]Lookup for use classification'!$A$1,IF(ISNUMBER(SEARCH('[1]Lookup for use classification'!$B$2,C878)),'[1]Lookup for use classification'!$A$2,IF(ISNUMBER(SEARCH('[1]Lookup for use classification'!$B$3,C878)),'[1]Lookup for use classification'!$A$3,IF(OR(ISNUMBER(SEARCH('[1]Lookup for use classification'!$B$4,C878)),ISNUMBER(SEARCH('[1]Lookup for use classification'!$C$4,C878)),ISNUMBER(SEARCH('[1]Lookup for use classification'!$D$4,C878)),ISNUMBER(SEARCH('[1]Lookup for use classification'!$E$4,C878))),'[1]Lookup for use classification'!$A$4,IF(OR(ISNUMBER(SEARCH('[1]Lookup for use classification'!$B$5,C878)),ISNUMBER(SEARCH('[1]Lookup for use classification'!$C$5,C878)),ISNUMBER(SEARCH('[1]Lookup for use classification'!$D$5,C878))),'[1]Lookup for use classification'!$A$5,IF(OR(ISNUMBER(SEARCH('[1]Lookup for use classification'!$B$7,C878)),ISNUMBER(SEARCH('[1]Lookup for use classification'!$C$7,C878)),ISNUMBER(SEARCH('[1]Lookup for use classification'!$D$7,C878))),'[1]Lookup for use classification'!$A$7,IF(OR(ISNUMBER(SEARCH('[1]Lookup for use classification'!$B$9,C878)),ISNUMBER(SEARCH('[1]Lookup for use classification'!$C$9,C878)),ISNUMBER(SEARCH('[1]Lookup for use classification'!$D$9,C878)),ISNUMBER(SEARCH('[1]Lookup for use classification'!$E$9,C878)),ISNUMBER(SEARCH('[1]Lookup for use classification'!$F$9,C878)),ISNUMBER(SEARCH('[1]Lookup for use classification'!$G$9,C878)),ISNUMBER(SEARCH('[1]Lookup for use classification'!$H$9,C878)),ISNUMBER(SEARCH('[1]Lookup for use classification'!$I$9,C878)),ISNUMBER(SEARCH('[1]Lookup for use classification'!$J$9,C878)),ISNUMBER(SEARCH('[1]Lookup for use classification'!$K$9,C878))),'[1]Lookup for use classification'!$A$9,IF(OR(ISNUMBER(SEARCH('[1]Lookup for use classification'!$B$10,C878)),ISNUMBER(SEARCH('[1]Lookup for use classification'!$C$10,C878)),ISNUMBER(SEARCH('[1]Lookup for use classification'!$D$10,C878)),ISNUMBER(SEARCH('[1]Lookup for use classification'!$E$10,C878)),ISNUMBER(SEARCH('[1]Lookup for use classification'!$F$10,C878)),ISNUMBER(SEARCH('[1]Lookup for use classification'!$G$10,C878))),'[1]Lookup for use classification'!$A$10,IF(OR(ISNUMBER(SEARCH('[1]Lookup for use classification'!$B$11,C878)),ISNUMBER(SEARCH('[1]Lookup for use classification'!$C$11,C878))),'[1]Lookup for use classification'!$A$11,IF(OR(ISNUMBER(SEARCH('[1]Lookup for use classification'!$B$12,C878)),ISNUMBER(SEARCH('[1]Lookup for use classification'!$C$12,C878))),'[1]Lookup for use classification'!$A$12,IF(OR(ISNUMBER(SEARCH('[1]Lookup for use classification'!$B$13,C878)),ISNUMBER(SEARCH('[1]Lookup for use classification'!$C$13,C878)),ISNUMBER(SEARCH('[1]Lookup for use classification'!$D$13,C878)),,ISNUMBER(SEARCH('[1]Lookup for use classification'!$C$13,C878)),ISNUMBER(SEARCH('[1]Lookup for use classification'!$E$13,C878))),'[1]Lookup for use classification'!$A$13,IF(OR(ISNUMBER(SEARCH('[1]Lookup for use classification'!$B$14,C878)),ISNUMBER(SEARCH('[1]Lookup for use classification'!$C$14,C878))),'[1]Lookup for use classification'!$A$14,"Other"))))))))))))</f>
        <v>Public Safety</v>
      </c>
      <c r="E878" s="169"/>
      <c r="F878" s="170"/>
      <c r="G878" s="170"/>
    </row>
    <row r="879" spans="1:12" hidden="1">
      <c r="A879" s="134" t="s">
        <v>855</v>
      </c>
      <c r="B879" s="8" t="str">
        <f>IF(ISNA(VLOOKUP(CONCATENATE(A879,C879),EUS!$B$2:$B$1939,1,FALSE)),"","End Use Study")</f>
        <v>End Use Study</v>
      </c>
      <c r="C879" s="8" t="s">
        <v>3384</v>
      </c>
      <c r="D879" s="6" t="str">
        <f>IF(OR(ISNUMBER(SEARCH('[1]Lookup for use classification'!$B$1,C879)),ISNUMBER(SEARCH('[1]Lookup for use classification'!$C$1,C879)),ISNUMBER(SEARCH('[1]Lookup for use classification'!$D$1,C879)),ISNUMBER(SEARCH('[1]Lookup for use classification'!$E$1,C879))),'[1]Lookup for use classification'!$A$1,IF(ISNUMBER(SEARCH('[1]Lookup for use classification'!$B$2,C879)),'[1]Lookup for use classification'!$A$2,IF(ISNUMBER(SEARCH('[1]Lookup for use classification'!$B$3,C879)),'[1]Lookup for use classification'!$A$3,IF(OR(ISNUMBER(SEARCH('[1]Lookup for use classification'!$B$4,C879)),ISNUMBER(SEARCH('[1]Lookup for use classification'!$C$4,C879)),ISNUMBER(SEARCH('[1]Lookup for use classification'!$D$4,C879)),ISNUMBER(SEARCH('[1]Lookup for use classification'!$E$4,C879))),'[1]Lookup for use classification'!$A$4,IF(OR(ISNUMBER(SEARCH('[1]Lookup for use classification'!$B$5,C879)),ISNUMBER(SEARCH('[1]Lookup for use classification'!$C$5,C879)),ISNUMBER(SEARCH('[1]Lookup for use classification'!$D$5,C879))),'[1]Lookup for use classification'!$A$5,IF(OR(ISNUMBER(SEARCH('[1]Lookup for use classification'!$B$7,C879)),ISNUMBER(SEARCH('[1]Lookup for use classification'!$C$7,C879)),ISNUMBER(SEARCH('[1]Lookup for use classification'!$D$7,C879))),'[1]Lookup for use classification'!$A$7,IF(OR(ISNUMBER(SEARCH('[1]Lookup for use classification'!$B$9,C879)),ISNUMBER(SEARCH('[1]Lookup for use classification'!$C$9,C879)),ISNUMBER(SEARCH('[1]Lookup for use classification'!$D$9,C879)),ISNUMBER(SEARCH('[1]Lookup for use classification'!$E$9,C879)),ISNUMBER(SEARCH('[1]Lookup for use classification'!$F$9,C879)),ISNUMBER(SEARCH('[1]Lookup for use classification'!$G$9,C879)),ISNUMBER(SEARCH('[1]Lookup for use classification'!$H$9,C879)),ISNUMBER(SEARCH('[1]Lookup for use classification'!$I$9,C879)),ISNUMBER(SEARCH('[1]Lookup for use classification'!$J$9,C879)),ISNUMBER(SEARCH('[1]Lookup for use classification'!$K$9,C879))),'[1]Lookup for use classification'!$A$9,IF(OR(ISNUMBER(SEARCH('[1]Lookup for use classification'!$B$10,C879)),ISNUMBER(SEARCH('[1]Lookup for use classification'!$C$10,C879)),ISNUMBER(SEARCH('[1]Lookup for use classification'!$D$10,C879)),ISNUMBER(SEARCH('[1]Lookup for use classification'!$E$10,C879)),ISNUMBER(SEARCH('[1]Lookup for use classification'!$F$10,C879)),ISNUMBER(SEARCH('[1]Lookup for use classification'!$G$10,C879))),'[1]Lookup for use classification'!$A$10,IF(OR(ISNUMBER(SEARCH('[1]Lookup for use classification'!$B$11,C879)),ISNUMBER(SEARCH('[1]Lookup for use classification'!$C$11,C879))),'[1]Lookup for use classification'!$A$11,IF(OR(ISNUMBER(SEARCH('[1]Lookup for use classification'!$B$12,C879)),ISNUMBER(SEARCH('[1]Lookup for use classification'!$C$12,C879))),'[1]Lookup for use classification'!$A$12,IF(OR(ISNUMBER(SEARCH('[1]Lookup for use classification'!$B$13,C879)),ISNUMBER(SEARCH('[1]Lookup for use classification'!$C$13,C879)),ISNUMBER(SEARCH('[1]Lookup for use classification'!$D$13,C879)),,ISNUMBER(SEARCH('[1]Lookup for use classification'!$C$13,C879)),ISNUMBER(SEARCH('[1]Lookup for use classification'!$E$13,C879))),'[1]Lookup for use classification'!$A$13,IF(OR(ISNUMBER(SEARCH('[1]Lookup for use classification'!$B$14,C879)),ISNUMBER(SEARCH('[1]Lookup for use classification'!$C$14,C879))),'[1]Lookup for use classification'!$A$14,"Other"))))))))))))</f>
        <v>Warehousing</v>
      </c>
      <c r="E879" s="9">
        <v>1575</v>
      </c>
      <c r="F879" s="9"/>
      <c r="G879" s="9"/>
      <c r="H879" s="164"/>
      <c r="I879" s="164"/>
      <c r="J879" s="7"/>
      <c r="L879" s="6"/>
    </row>
    <row r="880" spans="1:12" hidden="1">
      <c r="A880" s="185" t="s">
        <v>1295</v>
      </c>
      <c r="B880" s="167" t="s">
        <v>4456</v>
      </c>
      <c r="C880" s="190" t="s">
        <v>1277</v>
      </c>
      <c r="D880" s="6" t="str">
        <f>IF(OR(ISNUMBER(SEARCH('[1]Lookup for use classification'!$B$1,C880)),ISNUMBER(SEARCH('[1]Lookup for use classification'!$C$1,C880)),ISNUMBER(SEARCH('[1]Lookup for use classification'!$D$1,C880)),ISNUMBER(SEARCH('[1]Lookup for use classification'!$E$1,C880))),'[1]Lookup for use classification'!$A$1,IF(ISNUMBER(SEARCH('[1]Lookup for use classification'!$B$2,C880)),'[1]Lookup for use classification'!$A$2,IF(ISNUMBER(SEARCH('[1]Lookup for use classification'!$B$3,C880)),'[1]Lookup for use classification'!$A$3,IF(OR(ISNUMBER(SEARCH('[1]Lookup for use classification'!$B$4,C880)),ISNUMBER(SEARCH('[1]Lookup for use classification'!$C$4,C880)),ISNUMBER(SEARCH('[1]Lookup for use classification'!$D$4,C880)),ISNUMBER(SEARCH('[1]Lookup for use classification'!$E$4,C880))),'[1]Lookup for use classification'!$A$4,IF(OR(ISNUMBER(SEARCH('[1]Lookup for use classification'!$B$5,C880)),ISNUMBER(SEARCH('[1]Lookup for use classification'!$C$5,C880)),ISNUMBER(SEARCH('[1]Lookup for use classification'!$D$5,C880))),'[1]Lookup for use classification'!$A$5,IF(OR(ISNUMBER(SEARCH('[1]Lookup for use classification'!$B$7,C880)),ISNUMBER(SEARCH('[1]Lookup for use classification'!$C$7,C880)),ISNUMBER(SEARCH('[1]Lookup for use classification'!$D$7,C880))),'[1]Lookup for use classification'!$A$7,IF(OR(ISNUMBER(SEARCH('[1]Lookup for use classification'!$B$9,C880)),ISNUMBER(SEARCH('[1]Lookup for use classification'!$C$9,C880)),ISNUMBER(SEARCH('[1]Lookup for use classification'!$D$9,C880)),ISNUMBER(SEARCH('[1]Lookup for use classification'!$E$9,C880)),ISNUMBER(SEARCH('[1]Lookup for use classification'!$F$9,C880)),ISNUMBER(SEARCH('[1]Lookup for use classification'!$G$9,C880)),ISNUMBER(SEARCH('[1]Lookup for use classification'!$H$9,C880)),ISNUMBER(SEARCH('[1]Lookup for use classification'!$I$9,C880)),ISNUMBER(SEARCH('[1]Lookup for use classification'!$J$9,C880)),ISNUMBER(SEARCH('[1]Lookup for use classification'!$K$9,C880))),'[1]Lookup for use classification'!$A$9,IF(OR(ISNUMBER(SEARCH('[1]Lookup for use classification'!$B$10,C880)),ISNUMBER(SEARCH('[1]Lookup for use classification'!$C$10,C880)),ISNUMBER(SEARCH('[1]Lookup for use classification'!$D$10,C880)),ISNUMBER(SEARCH('[1]Lookup for use classification'!$E$10,C880)),ISNUMBER(SEARCH('[1]Lookup for use classification'!$F$10,C880)),ISNUMBER(SEARCH('[1]Lookup for use classification'!$G$10,C880))),'[1]Lookup for use classification'!$A$10,IF(OR(ISNUMBER(SEARCH('[1]Lookup for use classification'!$B$11,C880)),ISNUMBER(SEARCH('[1]Lookup for use classification'!$C$11,C880))),'[1]Lookup for use classification'!$A$11,IF(OR(ISNUMBER(SEARCH('[1]Lookup for use classification'!$B$12,C880)),ISNUMBER(SEARCH('[1]Lookup for use classification'!$C$12,C880))),'[1]Lookup for use classification'!$A$12,IF(OR(ISNUMBER(SEARCH('[1]Lookup for use classification'!$B$13,C880)),ISNUMBER(SEARCH('[1]Lookup for use classification'!$C$13,C880)),ISNUMBER(SEARCH('[1]Lookup for use classification'!$D$13,C880)),,ISNUMBER(SEARCH('[1]Lookup for use classification'!$C$13,C880)),ISNUMBER(SEARCH('[1]Lookup for use classification'!$E$13,C880))),'[1]Lookup for use classification'!$A$13,IF(OR(ISNUMBER(SEARCH('[1]Lookup for use classification'!$B$14,C880)),ISNUMBER(SEARCH('[1]Lookup for use classification'!$C$14,C880))),'[1]Lookup for use classification'!$A$14,"Other"))))))))))))</f>
        <v>Education - K - 12</v>
      </c>
      <c r="E880" s="191">
        <v>64</v>
      </c>
      <c r="F880" s="174"/>
      <c r="G880" s="174"/>
    </row>
    <row r="881" spans="1:7" hidden="1">
      <c r="A881" s="185" t="s">
        <v>1295</v>
      </c>
      <c r="B881" s="167" t="s">
        <v>4456</v>
      </c>
      <c r="C881" s="190" t="s">
        <v>1279</v>
      </c>
      <c r="D881" s="6" t="str">
        <f>IF(OR(ISNUMBER(SEARCH('[1]Lookup for use classification'!$B$1,C881)),ISNUMBER(SEARCH('[1]Lookup for use classification'!$C$1,C881)),ISNUMBER(SEARCH('[1]Lookup for use classification'!$D$1,C881)),ISNUMBER(SEARCH('[1]Lookup for use classification'!$E$1,C881))),'[1]Lookup for use classification'!$A$1,IF(ISNUMBER(SEARCH('[1]Lookup for use classification'!$B$2,C881)),'[1]Lookup for use classification'!$A$2,IF(ISNUMBER(SEARCH('[1]Lookup for use classification'!$B$3,C881)),'[1]Lookup for use classification'!$A$3,IF(OR(ISNUMBER(SEARCH('[1]Lookup for use classification'!$B$4,C881)),ISNUMBER(SEARCH('[1]Lookup for use classification'!$C$4,C881)),ISNUMBER(SEARCH('[1]Lookup for use classification'!$D$4,C881)),ISNUMBER(SEARCH('[1]Lookup for use classification'!$E$4,C881))),'[1]Lookup for use classification'!$A$4,IF(OR(ISNUMBER(SEARCH('[1]Lookup for use classification'!$B$5,C881)),ISNUMBER(SEARCH('[1]Lookup for use classification'!$C$5,C881)),ISNUMBER(SEARCH('[1]Lookup for use classification'!$D$5,C881))),'[1]Lookup for use classification'!$A$5,IF(OR(ISNUMBER(SEARCH('[1]Lookup for use classification'!$B$7,C881)),ISNUMBER(SEARCH('[1]Lookup for use classification'!$C$7,C881)),ISNUMBER(SEARCH('[1]Lookup for use classification'!$D$7,C881))),'[1]Lookup for use classification'!$A$7,IF(OR(ISNUMBER(SEARCH('[1]Lookup for use classification'!$B$9,C881)),ISNUMBER(SEARCH('[1]Lookup for use classification'!$C$9,C881)),ISNUMBER(SEARCH('[1]Lookup for use classification'!$D$9,C881)),ISNUMBER(SEARCH('[1]Lookup for use classification'!$E$9,C881)),ISNUMBER(SEARCH('[1]Lookup for use classification'!$F$9,C881)),ISNUMBER(SEARCH('[1]Lookup for use classification'!$G$9,C881)),ISNUMBER(SEARCH('[1]Lookup for use classification'!$H$9,C881)),ISNUMBER(SEARCH('[1]Lookup for use classification'!$I$9,C881)),ISNUMBER(SEARCH('[1]Lookup for use classification'!$J$9,C881)),ISNUMBER(SEARCH('[1]Lookup for use classification'!$K$9,C881))),'[1]Lookup for use classification'!$A$9,IF(OR(ISNUMBER(SEARCH('[1]Lookup for use classification'!$B$10,C881)),ISNUMBER(SEARCH('[1]Lookup for use classification'!$C$10,C881)),ISNUMBER(SEARCH('[1]Lookup for use classification'!$D$10,C881)),ISNUMBER(SEARCH('[1]Lookup for use classification'!$E$10,C881)),ISNUMBER(SEARCH('[1]Lookup for use classification'!$F$10,C881)),ISNUMBER(SEARCH('[1]Lookup for use classification'!$G$10,C881))),'[1]Lookup for use classification'!$A$10,IF(OR(ISNUMBER(SEARCH('[1]Lookup for use classification'!$B$11,C881)),ISNUMBER(SEARCH('[1]Lookup for use classification'!$C$11,C881))),'[1]Lookup for use classification'!$A$11,IF(OR(ISNUMBER(SEARCH('[1]Lookup for use classification'!$B$12,C881)),ISNUMBER(SEARCH('[1]Lookup for use classification'!$C$12,C881))),'[1]Lookup for use classification'!$A$12,IF(OR(ISNUMBER(SEARCH('[1]Lookup for use classification'!$B$13,C881)),ISNUMBER(SEARCH('[1]Lookup for use classification'!$C$13,C881)),ISNUMBER(SEARCH('[1]Lookup for use classification'!$D$13,C881)),,ISNUMBER(SEARCH('[1]Lookup for use classification'!$C$13,C881)),ISNUMBER(SEARCH('[1]Lookup for use classification'!$E$13,C881))),'[1]Lookup for use classification'!$A$13,IF(OR(ISNUMBER(SEARCH('[1]Lookup for use classification'!$B$14,C881)),ISNUMBER(SEARCH('[1]Lookup for use classification'!$C$14,C881))),'[1]Lookup for use classification'!$A$14,"Other"))))))))))))</f>
        <v>Education - K - 12</v>
      </c>
      <c r="E881" s="191">
        <v>265</v>
      </c>
      <c r="F881" s="174"/>
      <c r="G881" s="174"/>
    </row>
    <row r="882" spans="1:7" hidden="1">
      <c r="A882" s="185" t="s">
        <v>1295</v>
      </c>
      <c r="B882" s="167" t="s">
        <v>4456</v>
      </c>
      <c r="C882" s="190" t="s">
        <v>1278</v>
      </c>
      <c r="D882" s="6" t="str">
        <f>IF(OR(ISNUMBER(SEARCH('[1]Lookup for use classification'!$B$1,C882)),ISNUMBER(SEARCH('[1]Lookup for use classification'!$C$1,C882)),ISNUMBER(SEARCH('[1]Lookup for use classification'!$D$1,C882)),ISNUMBER(SEARCH('[1]Lookup for use classification'!$E$1,C882))),'[1]Lookup for use classification'!$A$1,IF(ISNUMBER(SEARCH('[1]Lookup for use classification'!$B$2,C882)),'[1]Lookup for use classification'!$A$2,IF(ISNUMBER(SEARCH('[1]Lookup for use classification'!$B$3,C882)),'[1]Lookup for use classification'!$A$3,IF(OR(ISNUMBER(SEARCH('[1]Lookup for use classification'!$B$4,C882)),ISNUMBER(SEARCH('[1]Lookup for use classification'!$C$4,C882)),ISNUMBER(SEARCH('[1]Lookup for use classification'!$D$4,C882)),ISNUMBER(SEARCH('[1]Lookup for use classification'!$E$4,C882))),'[1]Lookup for use classification'!$A$4,IF(OR(ISNUMBER(SEARCH('[1]Lookup for use classification'!$B$5,C882)),ISNUMBER(SEARCH('[1]Lookup for use classification'!$C$5,C882)),ISNUMBER(SEARCH('[1]Lookup for use classification'!$D$5,C882))),'[1]Lookup for use classification'!$A$5,IF(OR(ISNUMBER(SEARCH('[1]Lookup for use classification'!$B$7,C882)),ISNUMBER(SEARCH('[1]Lookup for use classification'!$C$7,C882)),ISNUMBER(SEARCH('[1]Lookup for use classification'!$D$7,C882))),'[1]Lookup for use classification'!$A$7,IF(OR(ISNUMBER(SEARCH('[1]Lookup for use classification'!$B$9,C882)),ISNUMBER(SEARCH('[1]Lookup for use classification'!$C$9,C882)),ISNUMBER(SEARCH('[1]Lookup for use classification'!$D$9,C882)),ISNUMBER(SEARCH('[1]Lookup for use classification'!$E$9,C882)),ISNUMBER(SEARCH('[1]Lookup for use classification'!$F$9,C882)),ISNUMBER(SEARCH('[1]Lookup for use classification'!$G$9,C882)),ISNUMBER(SEARCH('[1]Lookup for use classification'!$H$9,C882)),ISNUMBER(SEARCH('[1]Lookup for use classification'!$I$9,C882)),ISNUMBER(SEARCH('[1]Lookup for use classification'!$J$9,C882)),ISNUMBER(SEARCH('[1]Lookup for use classification'!$K$9,C882))),'[1]Lookup for use classification'!$A$9,IF(OR(ISNUMBER(SEARCH('[1]Lookup for use classification'!$B$10,C882)),ISNUMBER(SEARCH('[1]Lookup for use classification'!$C$10,C882)),ISNUMBER(SEARCH('[1]Lookup for use classification'!$D$10,C882)),ISNUMBER(SEARCH('[1]Lookup for use classification'!$E$10,C882)),ISNUMBER(SEARCH('[1]Lookup for use classification'!$F$10,C882)),ISNUMBER(SEARCH('[1]Lookup for use classification'!$G$10,C882))),'[1]Lookup for use classification'!$A$10,IF(OR(ISNUMBER(SEARCH('[1]Lookup for use classification'!$B$11,C882)),ISNUMBER(SEARCH('[1]Lookup for use classification'!$C$11,C882))),'[1]Lookup for use classification'!$A$11,IF(OR(ISNUMBER(SEARCH('[1]Lookup for use classification'!$B$12,C882)),ISNUMBER(SEARCH('[1]Lookup for use classification'!$C$12,C882))),'[1]Lookup for use classification'!$A$12,IF(OR(ISNUMBER(SEARCH('[1]Lookup for use classification'!$B$13,C882)),ISNUMBER(SEARCH('[1]Lookup for use classification'!$C$13,C882)),ISNUMBER(SEARCH('[1]Lookup for use classification'!$D$13,C882)),,ISNUMBER(SEARCH('[1]Lookup for use classification'!$C$13,C882)),ISNUMBER(SEARCH('[1]Lookup for use classification'!$E$13,C882))),'[1]Lookup for use classification'!$A$13,IF(OR(ISNUMBER(SEARCH('[1]Lookup for use classification'!$B$14,C882)),ISNUMBER(SEARCH('[1]Lookup for use classification'!$C$14,C882))),'[1]Lookup for use classification'!$A$14,"Other"))))))))))))</f>
        <v>Education - K - 12</v>
      </c>
      <c r="E882" s="191">
        <v>365</v>
      </c>
      <c r="F882" s="174"/>
      <c r="G882" s="174"/>
    </row>
    <row r="883" spans="1:7" hidden="1">
      <c r="A883" s="187" t="s">
        <v>1295</v>
      </c>
      <c r="B883" s="167" t="s">
        <v>4456</v>
      </c>
      <c r="C883" s="190" t="s">
        <v>58</v>
      </c>
      <c r="D883" s="6" t="str">
        <f>IF(OR(ISNUMBER(SEARCH('[1]Lookup for use classification'!$B$1,C883)),ISNUMBER(SEARCH('[1]Lookup for use classification'!$C$1,C883)),ISNUMBER(SEARCH('[1]Lookup for use classification'!$D$1,C883)),ISNUMBER(SEARCH('[1]Lookup for use classification'!$E$1,C883))),'[1]Lookup for use classification'!$A$1,IF(ISNUMBER(SEARCH('[1]Lookup for use classification'!$B$2,C883)),'[1]Lookup for use classification'!$A$2,IF(ISNUMBER(SEARCH('[1]Lookup for use classification'!$B$3,C883)),'[1]Lookup for use classification'!$A$3,IF(OR(ISNUMBER(SEARCH('[1]Lookup for use classification'!$B$4,C883)),ISNUMBER(SEARCH('[1]Lookup for use classification'!$C$4,C883)),ISNUMBER(SEARCH('[1]Lookup for use classification'!$D$4,C883)),ISNUMBER(SEARCH('[1]Lookup for use classification'!$E$4,C883))),'[1]Lookup for use classification'!$A$4,IF(OR(ISNUMBER(SEARCH('[1]Lookup for use classification'!$B$5,C883)),ISNUMBER(SEARCH('[1]Lookup for use classification'!$C$5,C883)),ISNUMBER(SEARCH('[1]Lookup for use classification'!$D$5,C883))),'[1]Lookup for use classification'!$A$5,IF(OR(ISNUMBER(SEARCH('[1]Lookup for use classification'!$B$7,C883)),ISNUMBER(SEARCH('[1]Lookup for use classification'!$C$7,C883)),ISNUMBER(SEARCH('[1]Lookup for use classification'!$D$7,C883))),'[1]Lookup for use classification'!$A$7,IF(OR(ISNUMBER(SEARCH('[1]Lookup for use classification'!$B$9,C883)),ISNUMBER(SEARCH('[1]Lookup for use classification'!$C$9,C883)),ISNUMBER(SEARCH('[1]Lookup for use classification'!$D$9,C883)),ISNUMBER(SEARCH('[1]Lookup for use classification'!$E$9,C883)),ISNUMBER(SEARCH('[1]Lookup for use classification'!$F$9,C883)),ISNUMBER(SEARCH('[1]Lookup for use classification'!$G$9,C883)),ISNUMBER(SEARCH('[1]Lookup for use classification'!$H$9,C883)),ISNUMBER(SEARCH('[1]Lookup for use classification'!$I$9,C883)),ISNUMBER(SEARCH('[1]Lookup for use classification'!$J$9,C883)),ISNUMBER(SEARCH('[1]Lookup for use classification'!$K$9,C883))),'[1]Lookup for use classification'!$A$9,IF(OR(ISNUMBER(SEARCH('[1]Lookup for use classification'!$B$10,C883)),ISNUMBER(SEARCH('[1]Lookup for use classification'!$C$10,C883)),ISNUMBER(SEARCH('[1]Lookup for use classification'!$D$10,C883)),ISNUMBER(SEARCH('[1]Lookup for use classification'!$E$10,C883)),ISNUMBER(SEARCH('[1]Lookup for use classification'!$F$10,C883)),ISNUMBER(SEARCH('[1]Lookup for use classification'!$G$10,C883))),'[1]Lookup for use classification'!$A$10,IF(OR(ISNUMBER(SEARCH('[1]Lookup for use classification'!$B$11,C883)),ISNUMBER(SEARCH('[1]Lookup for use classification'!$C$11,C883))),'[1]Lookup for use classification'!$A$11,IF(OR(ISNUMBER(SEARCH('[1]Lookup for use classification'!$B$12,C883)),ISNUMBER(SEARCH('[1]Lookup for use classification'!$C$12,C883))),'[1]Lookup for use classification'!$A$12,IF(OR(ISNUMBER(SEARCH('[1]Lookup for use classification'!$B$13,C883)),ISNUMBER(SEARCH('[1]Lookup for use classification'!$C$13,C883)),ISNUMBER(SEARCH('[1]Lookup for use classification'!$D$13,C883)),,ISNUMBER(SEARCH('[1]Lookup for use classification'!$C$13,C883)),ISNUMBER(SEARCH('[1]Lookup for use classification'!$E$13,C883))),'[1]Lookup for use classification'!$A$13,IF(OR(ISNUMBER(SEARCH('[1]Lookup for use classification'!$B$14,C883)),ISNUMBER(SEARCH('[1]Lookup for use classification'!$C$14,C883))),'[1]Lookup for use classification'!$A$14,"Other"))))))))))))</f>
        <v>Education - K - 12</v>
      </c>
      <c r="E883" s="191">
        <v>9676</v>
      </c>
      <c r="F883" s="174"/>
      <c r="G883" s="174"/>
    </row>
    <row r="884" spans="1:7" hidden="1">
      <c r="A884" s="187" t="s">
        <v>1295</v>
      </c>
      <c r="B884" s="167" t="s">
        <v>4456</v>
      </c>
      <c r="C884" s="190" t="s">
        <v>147</v>
      </c>
      <c r="D884" s="6" t="str">
        <f>IF(OR(ISNUMBER(SEARCH('[1]Lookup for use classification'!$B$1,C884)),ISNUMBER(SEARCH('[1]Lookup for use classification'!$C$1,C884)),ISNUMBER(SEARCH('[1]Lookup for use classification'!$D$1,C884)),ISNUMBER(SEARCH('[1]Lookup for use classification'!$E$1,C884))),'[1]Lookup for use classification'!$A$1,IF(ISNUMBER(SEARCH('[1]Lookup for use classification'!$B$2,C884)),'[1]Lookup for use classification'!$A$2,IF(ISNUMBER(SEARCH('[1]Lookup for use classification'!$B$3,C884)),'[1]Lookup for use classification'!$A$3,IF(OR(ISNUMBER(SEARCH('[1]Lookup for use classification'!$B$4,C884)),ISNUMBER(SEARCH('[1]Lookup for use classification'!$C$4,C884)),ISNUMBER(SEARCH('[1]Lookup for use classification'!$D$4,C884)),ISNUMBER(SEARCH('[1]Lookup for use classification'!$E$4,C884))),'[1]Lookup for use classification'!$A$4,IF(OR(ISNUMBER(SEARCH('[1]Lookup for use classification'!$B$5,C884)),ISNUMBER(SEARCH('[1]Lookup for use classification'!$C$5,C884)),ISNUMBER(SEARCH('[1]Lookup for use classification'!$D$5,C884))),'[1]Lookup for use classification'!$A$5,IF(OR(ISNUMBER(SEARCH('[1]Lookup for use classification'!$B$7,C884)),ISNUMBER(SEARCH('[1]Lookup for use classification'!$C$7,C884)),ISNUMBER(SEARCH('[1]Lookup for use classification'!$D$7,C884))),'[1]Lookup for use classification'!$A$7,IF(OR(ISNUMBER(SEARCH('[1]Lookup for use classification'!$B$9,C884)),ISNUMBER(SEARCH('[1]Lookup for use classification'!$C$9,C884)),ISNUMBER(SEARCH('[1]Lookup for use classification'!$D$9,C884)),ISNUMBER(SEARCH('[1]Lookup for use classification'!$E$9,C884)),ISNUMBER(SEARCH('[1]Lookup for use classification'!$F$9,C884)),ISNUMBER(SEARCH('[1]Lookup for use classification'!$G$9,C884)),ISNUMBER(SEARCH('[1]Lookup for use classification'!$H$9,C884)),ISNUMBER(SEARCH('[1]Lookup for use classification'!$I$9,C884)),ISNUMBER(SEARCH('[1]Lookup for use classification'!$J$9,C884)),ISNUMBER(SEARCH('[1]Lookup for use classification'!$K$9,C884))),'[1]Lookup for use classification'!$A$9,IF(OR(ISNUMBER(SEARCH('[1]Lookup for use classification'!$B$10,C884)),ISNUMBER(SEARCH('[1]Lookup for use classification'!$C$10,C884)),ISNUMBER(SEARCH('[1]Lookup for use classification'!$D$10,C884)),ISNUMBER(SEARCH('[1]Lookup for use classification'!$E$10,C884)),ISNUMBER(SEARCH('[1]Lookup for use classification'!$F$10,C884)),ISNUMBER(SEARCH('[1]Lookup for use classification'!$G$10,C884))),'[1]Lookup for use classification'!$A$10,IF(OR(ISNUMBER(SEARCH('[1]Lookup for use classification'!$B$11,C884)),ISNUMBER(SEARCH('[1]Lookup for use classification'!$C$11,C884))),'[1]Lookup for use classification'!$A$11,IF(OR(ISNUMBER(SEARCH('[1]Lookup for use classification'!$B$12,C884)),ISNUMBER(SEARCH('[1]Lookup for use classification'!$C$12,C884))),'[1]Lookup for use classification'!$A$12,IF(OR(ISNUMBER(SEARCH('[1]Lookup for use classification'!$B$13,C884)),ISNUMBER(SEARCH('[1]Lookup for use classification'!$C$13,C884)),ISNUMBER(SEARCH('[1]Lookup for use classification'!$D$13,C884)),,ISNUMBER(SEARCH('[1]Lookup for use classification'!$C$13,C884)),ISNUMBER(SEARCH('[1]Lookup for use classification'!$E$13,C884))),'[1]Lookup for use classification'!$A$13,IF(OR(ISNUMBER(SEARCH('[1]Lookup for use classification'!$B$14,C884)),ISNUMBER(SEARCH('[1]Lookup for use classification'!$C$14,C884))),'[1]Lookup for use classification'!$A$14,"Other"))))))))))))</f>
        <v>Health Care - Hospitals</v>
      </c>
      <c r="E884" s="191">
        <v>1604</v>
      </c>
      <c r="F884" s="174"/>
      <c r="G884" s="174"/>
    </row>
    <row r="885" spans="1:7" hidden="1">
      <c r="A885" s="187" t="s">
        <v>1295</v>
      </c>
      <c r="B885" s="167" t="s">
        <v>4456</v>
      </c>
      <c r="C885" s="190" t="s">
        <v>1286</v>
      </c>
      <c r="D885" s="6" t="str">
        <f>IF(OR(ISNUMBER(SEARCH('[1]Lookup for use classification'!$B$1,C885)),ISNUMBER(SEARCH('[1]Lookup for use classification'!$C$1,C885)),ISNUMBER(SEARCH('[1]Lookup for use classification'!$D$1,C885)),ISNUMBER(SEARCH('[1]Lookup for use classification'!$E$1,C885))),'[1]Lookup for use classification'!$A$1,IF(ISNUMBER(SEARCH('[1]Lookup for use classification'!$B$2,C885)),'[1]Lookup for use classification'!$A$2,IF(ISNUMBER(SEARCH('[1]Lookup for use classification'!$B$3,C885)),'[1]Lookup for use classification'!$A$3,IF(OR(ISNUMBER(SEARCH('[1]Lookup for use classification'!$B$4,C885)),ISNUMBER(SEARCH('[1]Lookup for use classification'!$C$4,C885)),ISNUMBER(SEARCH('[1]Lookup for use classification'!$D$4,C885)),ISNUMBER(SEARCH('[1]Lookup for use classification'!$E$4,C885))),'[1]Lookup for use classification'!$A$4,IF(OR(ISNUMBER(SEARCH('[1]Lookup for use classification'!$B$5,C885)),ISNUMBER(SEARCH('[1]Lookup for use classification'!$C$5,C885)),ISNUMBER(SEARCH('[1]Lookup for use classification'!$D$5,C885))),'[1]Lookup for use classification'!$A$5,IF(OR(ISNUMBER(SEARCH('[1]Lookup for use classification'!$B$7,C885)),ISNUMBER(SEARCH('[1]Lookup for use classification'!$C$7,C885)),ISNUMBER(SEARCH('[1]Lookup for use classification'!$D$7,C885))),'[1]Lookup for use classification'!$A$7,IF(OR(ISNUMBER(SEARCH('[1]Lookup for use classification'!$B$9,C885)),ISNUMBER(SEARCH('[1]Lookup for use classification'!$C$9,C885)),ISNUMBER(SEARCH('[1]Lookup for use classification'!$D$9,C885)),ISNUMBER(SEARCH('[1]Lookup for use classification'!$E$9,C885)),ISNUMBER(SEARCH('[1]Lookup for use classification'!$F$9,C885)),ISNUMBER(SEARCH('[1]Lookup for use classification'!$G$9,C885)),ISNUMBER(SEARCH('[1]Lookup for use classification'!$H$9,C885)),ISNUMBER(SEARCH('[1]Lookup for use classification'!$I$9,C885)),ISNUMBER(SEARCH('[1]Lookup for use classification'!$J$9,C885)),ISNUMBER(SEARCH('[1]Lookup for use classification'!$K$9,C885))),'[1]Lookup for use classification'!$A$9,IF(OR(ISNUMBER(SEARCH('[1]Lookup for use classification'!$B$10,C885)),ISNUMBER(SEARCH('[1]Lookup for use classification'!$C$10,C885)),ISNUMBER(SEARCH('[1]Lookup for use classification'!$D$10,C885)),ISNUMBER(SEARCH('[1]Lookup for use classification'!$E$10,C885)),ISNUMBER(SEARCH('[1]Lookup for use classification'!$F$10,C885)),ISNUMBER(SEARCH('[1]Lookup for use classification'!$G$10,C885))),'[1]Lookup for use classification'!$A$10,IF(OR(ISNUMBER(SEARCH('[1]Lookup for use classification'!$B$11,C885)),ISNUMBER(SEARCH('[1]Lookup for use classification'!$C$11,C885))),'[1]Lookup for use classification'!$A$11,IF(OR(ISNUMBER(SEARCH('[1]Lookup for use classification'!$B$12,C885)),ISNUMBER(SEARCH('[1]Lookup for use classification'!$C$12,C885))),'[1]Lookup for use classification'!$A$12,IF(OR(ISNUMBER(SEARCH('[1]Lookup for use classification'!$B$13,C885)),ISNUMBER(SEARCH('[1]Lookup for use classification'!$C$13,C885)),ISNUMBER(SEARCH('[1]Lookup for use classification'!$D$13,C885)),,ISNUMBER(SEARCH('[1]Lookup for use classification'!$C$13,C885)),ISNUMBER(SEARCH('[1]Lookup for use classification'!$E$13,C885))),'[1]Lookup for use classification'!$A$13,IF(OR(ISNUMBER(SEARCH('[1]Lookup for use classification'!$B$14,C885)),ISNUMBER(SEARCH('[1]Lookup for use classification'!$C$14,C885))),'[1]Lookup for use classification'!$A$14,"Other"))))))))))))</f>
        <v>Health Care - Hospitals</v>
      </c>
      <c r="E885" s="191"/>
      <c r="F885" s="174"/>
      <c r="G885" s="174"/>
    </row>
    <row r="886" spans="1:7" hidden="1">
      <c r="A886" s="185" t="s">
        <v>1295</v>
      </c>
      <c r="B886" s="167" t="s">
        <v>4456</v>
      </c>
      <c r="C886" s="174" t="s">
        <v>5</v>
      </c>
      <c r="D886" s="6" t="str">
        <f>IF(OR(ISNUMBER(SEARCH('[1]Lookup for use classification'!$B$1,C886)),ISNUMBER(SEARCH('[1]Lookup for use classification'!$C$1,C886)),ISNUMBER(SEARCH('[1]Lookup for use classification'!$D$1,C886)),ISNUMBER(SEARCH('[1]Lookup for use classification'!$E$1,C886))),'[1]Lookup for use classification'!$A$1,IF(ISNUMBER(SEARCH('[1]Lookup for use classification'!$B$2,C886)),'[1]Lookup for use classification'!$A$2,IF(ISNUMBER(SEARCH('[1]Lookup for use classification'!$B$3,C886)),'[1]Lookup for use classification'!$A$3,IF(OR(ISNUMBER(SEARCH('[1]Lookup for use classification'!$B$4,C886)),ISNUMBER(SEARCH('[1]Lookup for use classification'!$C$4,C886)),ISNUMBER(SEARCH('[1]Lookup for use classification'!$D$4,C886)),ISNUMBER(SEARCH('[1]Lookup for use classification'!$E$4,C886))),'[1]Lookup for use classification'!$A$4,IF(OR(ISNUMBER(SEARCH('[1]Lookup for use classification'!$B$5,C886)),ISNUMBER(SEARCH('[1]Lookup for use classification'!$C$5,C886)),ISNUMBER(SEARCH('[1]Lookup for use classification'!$D$5,C886))),'[1]Lookup for use classification'!$A$5,IF(OR(ISNUMBER(SEARCH('[1]Lookup for use classification'!$B$7,C886)),ISNUMBER(SEARCH('[1]Lookup for use classification'!$C$7,C886)),ISNUMBER(SEARCH('[1]Lookup for use classification'!$D$7,C886))),'[1]Lookup for use classification'!$A$7,IF(OR(ISNUMBER(SEARCH('[1]Lookup for use classification'!$B$9,C886)),ISNUMBER(SEARCH('[1]Lookup for use classification'!$C$9,C886)),ISNUMBER(SEARCH('[1]Lookup for use classification'!$D$9,C886)),ISNUMBER(SEARCH('[1]Lookup for use classification'!$E$9,C886)),ISNUMBER(SEARCH('[1]Lookup for use classification'!$F$9,C886)),ISNUMBER(SEARCH('[1]Lookup for use classification'!$G$9,C886)),ISNUMBER(SEARCH('[1]Lookup for use classification'!$H$9,C886)),ISNUMBER(SEARCH('[1]Lookup for use classification'!$I$9,C886)),ISNUMBER(SEARCH('[1]Lookup for use classification'!$J$9,C886)),ISNUMBER(SEARCH('[1]Lookup for use classification'!$K$9,C886))),'[1]Lookup for use classification'!$A$9,IF(OR(ISNUMBER(SEARCH('[1]Lookup for use classification'!$B$10,C886)),ISNUMBER(SEARCH('[1]Lookup for use classification'!$C$10,C886)),ISNUMBER(SEARCH('[1]Lookup for use classification'!$D$10,C886)),ISNUMBER(SEARCH('[1]Lookup for use classification'!$E$10,C886)),ISNUMBER(SEARCH('[1]Lookup for use classification'!$F$10,C886)),ISNUMBER(SEARCH('[1]Lookup for use classification'!$G$10,C886))),'[1]Lookup for use classification'!$A$10,IF(OR(ISNUMBER(SEARCH('[1]Lookup for use classification'!$B$11,C886)),ISNUMBER(SEARCH('[1]Lookup for use classification'!$C$11,C886))),'[1]Lookup for use classification'!$A$11,IF(OR(ISNUMBER(SEARCH('[1]Lookup for use classification'!$B$12,C886)),ISNUMBER(SEARCH('[1]Lookup for use classification'!$C$12,C886))),'[1]Lookup for use classification'!$A$12,IF(OR(ISNUMBER(SEARCH('[1]Lookup for use classification'!$B$13,C886)),ISNUMBER(SEARCH('[1]Lookup for use classification'!$C$13,C886)),ISNUMBER(SEARCH('[1]Lookup for use classification'!$D$13,C886)),,ISNUMBER(SEARCH('[1]Lookup for use classification'!$C$13,C886)),ISNUMBER(SEARCH('[1]Lookup for use classification'!$E$13,C886))),'[1]Lookup for use classification'!$A$13,IF(OR(ISNUMBER(SEARCH('[1]Lookup for use classification'!$B$14,C886)),ISNUMBER(SEARCH('[1]Lookup for use classification'!$C$14,C886))),'[1]Lookup for use classification'!$A$14,"Other"))))))))))))</f>
        <v>Office</v>
      </c>
      <c r="E886" s="175">
        <v>419</v>
      </c>
      <c r="F886" s="174"/>
      <c r="G886" s="174"/>
    </row>
    <row r="887" spans="1:7" hidden="1">
      <c r="A887" s="187" t="s">
        <v>1295</v>
      </c>
      <c r="B887" s="167" t="s">
        <v>4456</v>
      </c>
      <c r="C887" s="174" t="s">
        <v>377</v>
      </c>
      <c r="D887" s="6" t="str">
        <f>IF(OR(ISNUMBER(SEARCH('[1]Lookup for use classification'!$B$1,C887)),ISNUMBER(SEARCH('[1]Lookup for use classification'!$C$1,C887)),ISNUMBER(SEARCH('[1]Lookup for use classification'!$D$1,C887)),ISNUMBER(SEARCH('[1]Lookup for use classification'!$E$1,C887))),'[1]Lookup for use classification'!$A$1,IF(ISNUMBER(SEARCH('[1]Lookup for use classification'!$B$2,C887)),'[1]Lookup for use classification'!$A$2,IF(ISNUMBER(SEARCH('[1]Lookup for use classification'!$B$3,C887)),'[1]Lookup for use classification'!$A$3,IF(OR(ISNUMBER(SEARCH('[1]Lookup for use classification'!$B$4,C887)),ISNUMBER(SEARCH('[1]Lookup for use classification'!$C$4,C887)),ISNUMBER(SEARCH('[1]Lookup for use classification'!$D$4,C887)),ISNUMBER(SEARCH('[1]Lookup for use classification'!$E$4,C887))),'[1]Lookup for use classification'!$A$4,IF(OR(ISNUMBER(SEARCH('[1]Lookup for use classification'!$B$5,C887)),ISNUMBER(SEARCH('[1]Lookup for use classification'!$C$5,C887)),ISNUMBER(SEARCH('[1]Lookup for use classification'!$D$5,C887))),'[1]Lookup for use classification'!$A$5,IF(OR(ISNUMBER(SEARCH('[1]Lookup for use classification'!$B$7,C887)),ISNUMBER(SEARCH('[1]Lookup for use classification'!$C$7,C887)),ISNUMBER(SEARCH('[1]Lookup for use classification'!$D$7,C887))),'[1]Lookup for use classification'!$A$7,IF(OR(ISNUMBER(SEARCH('[1]Lookup for use classification'!$B$9,C887)),ISNUMBER(SEARCH('[1]Lookup for use classification'!$C$9,C887)),ISNUMBER(SEARCH('[1]Lookup for use classification'!$D$9,C887)),ISNUMBER(SEARCH('[1]Lookup for use classification'!$E$9,C887)),ISNUMBER(SEARCH('[1]Lookup for use classification'!$F$9,C887)),ISNUMBER(SEARCH('[1]Lookup for use classification'!$G$9,C887)),ISNUMBER(SEARCH('[1]Lookup for use classification'!$H$9,C887)),ISNUMBER(SEARCH('[1]Lookup for use classification'!$I$9,C887)),ISNUMBER(SEARCH('[1]Lookup for use classification'!$J$9,C887)),ISNUMBER(SEARCH('[1]Lookup for use classification'!$K$9,C887))),'[1]Lookup for use classification'!$A$9,IF(OR(ISNUMBER(SEARCH('[1]Lookup for use classification'!$B$10,C887)),ISNUMBER(SEARCH('[1]Lookup for use classification'!$C$10,C887)),ISNUMBER(SEARCH('[1]Lookup for use classification'!$D$10,C887)),ISNUMBER(SEARCH('[1]Lookup for use classification'!$E$10,C887)),ISNUMBER(SEARCH('[1]Lookup for use classification'!$F$10,C887)),ISNUMBER(SEARCH('[1]Lookup for use classification'!$G$10,C887))),'[1]Lookup for use classification'!$A$10,IF(OR(ISNUMBER(SEARCH('[1]Lookup for use classification'!$B$11,C887)),ISNUMBER(SEARCH('[1]Lookup for use classification'!$C$11,C887))),'[1]Lookup for use classification'!$A$11,IF(OR(ISNUMBER(SEARCH('[1]Lookup for use classification'!$B$12,C887)),ISNUMBER(SEARCH('[1]Lookup for use classification'!$C$12,C887))),'[1]Lookup for use classification'!$A$12,IF(OR(ISNUMBER(SEARCH('[1]Lookup for use classification'!$B$13,C887)),ISNUMBER(SEARCH('[1]Lookup for use classification'!$C$13,C887)),ISNUMBER(SEARCH('[1]Lookup for use classification'!$D$13,C887)),,ISNUMBER(SEARCH('[1]Lookup for use classification'!$C$13,C887)),ISNUMBER(SEARCH('[1]Lookup for use classification'!$E$13,C887))),'[1]Lookup for use classification'!$A$13,IF(OR(ISNUMBER(SEARCH('[1]Lookup for use classification'!$B$14,C887)),ISNUMBER(SEARCH('[1]Lookup for use classification'!$C$14,C887))),'[1]Lookup for use classification'!$A$14,"Other"))))))))))))</f>
        <v>Office</v>
      </c>
      <c r="E887" s="175"/>
      <c r="F887" s="174"/>
      <c r="G887" s="174"/>
    </row>
    <row r="888" spans="1:7" hidden="1">
      <c r="A888" s="187" t="s">
        <v>1295</v>
      </c>
      <c r="B888" s="167" t="s">
        <v>4456</v>
      </c>
      <c r="C888" s="174" t="s">
        <v>34</v>
      </c>
      <c r="D888" s="6" t="str">
        <f>IF(OR(ISNUMBER(SEARCH('[1]Lookup for use classification'!$B$1,C888)),ISNUMBER(SEARCH('[1]Lookup for use classification'!$C$1,C888)),ISNUMBER(SEARCH('[1]Lookup for use classification'!$D$1,C888)),ISNUMBER(SEARCH('[1]Lookup for use classification'!$E$1,C888))),'[1]Lookup for use classification'!$A$1,IF(ISNUMBER(SEARCH('[1]Lookup for use classification'!$B$2,C888)),'[1]Lookup for use classification'!$A$2,IF(ISNUMBER(SEARCH('[1]Lookup for use classification'!$B$3,C888)),'[1]Lookup for use classification'!$A$3,IF(OR(ISNUMBER(SEARCH('[1]Lookup for use classification'!$B$4,C888)),ISNUMBER(SEARCH('[1]Lookup for use classification'!$C$4,C888)),ISNUMBER(SEARCH('[1]Lookup for use classification'!$D$4,C888)),ISNUMBER(SEARCH('[1]Lookup for use classification'!$E$4,C888))),'[1]Lookup for use classification'!$A$4,IF(OR(ISNUMBER(SEARCH('[1]Lookup for use classification'!$B$5,C888)),ISNUMBER(SEARCH('[1]Lookup for use classification'!$C$5,C888)),ISNUMBER(SEARCH('[1]Lookup for use classification'!$D$5,C888))),'[1]Lookup for use classification'!$A$5,IF(OR(ISNUMBER(SEARCH('[1]Lookup for use classification'!$B$7,C888)),ISNUMBER(SEARCH('[1]Lookup for use classification'!$C$7,C888)),ISNUMBER(SEARCH('[1]Lookup for use classification'!$D$7,C888))),'[1]Lookup for use classification'!$A$7,IF(OR(ISNUMBER(SEARCH('[1]Lookup for use classification'!$B$9,C888)),ISNUMBER(SEARCH('[1]Lookup for use classification'!$C$9,C888)),ISNUMBER(SEARCH('[1]Lookup for use classification'!$D$9,C888)),ISNUMBER(SEARCH('[1]Lookup for use classification'!$E$9,C888)),ISNUMBER(SEARCH('[1]Lookup for use classification'!$F$9,C888)),ISNUMBER(SEARCH('[1]Lookup for use classification'!$G$9,C888)),ISNUMBER(SEARCH('[1]Lookup for use classification'!$H$9,C888)),ISNUMBER(SEARCH('[1]Lookup for use classification'!$I$9,C888)),ISNUMBER(SEARCH('[1]Lookup for use classification'!$J$9,C888)),ISNUMBER(SEARCH('[1]Lookup for use classification'!$K$9,C888))),'[1]Lookup for use classification'!$A$9,IF(OR(ISNUMBER(SEARCH('[1]Lookup for use classification'!$B$10,C888)),ISNUMBER(SEARCH('[1]Lookup for use classification'!$C$10,C888)),ISNUMBER(SEARCH('[1]Lookup for use classification'!$D$10,C888)),ISNUMBER(SEARCH('[1]Lookup for use classification'!$E$10,C888)),ISNUMBER(SEARCH('[1]Lookup for use classification'!$F$10,C888)),ISNUMBER(SEARCH('[1]Lookup for use classification'!$G$10,C888))),'[1]Lookup for use classification'!$A$10,IF(OR(ISNUMBER(SEARCH('[1]Lookup for use classification'!$B$11,C888)),ISNUMBER(SEARCH('[1]Lookup for use classification'!$C$11,C888))),'[1]Lookup for use classification'!$A$11,IF(OR(ISNUMBER(SEARCH('[1]Lookup for use classification'!$B$12,C888)),ISNUMBER(SEARCH('[1]Lookup for use classification'!$C$12,C888))),'[1]Lookup for use classification'!$A$12,IF(OR(ISNUMBER(SEARCH('[1]Lookup for use classification'!$B$13,C888)),ISNUMBER(SEARCH('[1]Lookup for use classification'!$C$13,C888)),ISNUMBER(SEARCH('[1]Lookup for use classification'!$D$13,C888)),,ISNUMBER(SEARCH('[1]Lookup for use classification'!$C$13,C888)),ISNUMBER(SEARCH('[1]Lookup for use classification'!$E$13,C888))),'[1]Lookup for use classification'!$A$13,IF(OR(ISNUMBER(SEARCH('[1]Lookup for use classification'!$B$14,C888)),ISNUMBER(SEARCH('[1]Lookup for use classification'!$C$14,C888))),'[1]Lookup for use classification'!$A$14,"Other"))))))))))))</f>
        <v>Office</v>
      </c>
      <c r="E888" s="175"/>
      <c r="F888" s="174"/>
      <c r="G888" s="174"/>
    </row>
    <row r="889" spans="1:7" hidden="1">
      <c r="A889" s="187" t="s">
        <v>1295</v>
      </c>
      <c r="B889" s="167" t="s">
        <v>4456</v>
      </c>
      <c r="C889" s="190" t="s">
        <v>1288</v>
      </c>
      <c r="D889" s="6" t="str">
        <f>IF(OR(ISNUMBER(SEARCH('[1]Lookup for use classification'!$B$1,C889)),ISNUMBER(SEARCH('[1]Lookup for use classification'!$C$1,C889)),ISNUMBER(SEARCH('[1]Lookup for use classification'!$D$1,C889)),ISNUMBER(SEARCH('[1]Lookup for use classification'!$E$1,C889))),'[1]Lookup for use classification'!$A$1,IF(ISNUMBER(SEARCH('[1]Lookup for use classification'!$B$2,C889)),'[1]Lookup for use classification'!$A$2,IF(ISNUMBER(SEARCH('[1]Lookup for use classification'!$B$3,C889)),'[1]Lookup for use classification'!$A$3,IF(OR(ISNUMBER(SEARCH('[1]Lookup for use classification'!$B$4,C889)),ISNUMBER(SEARCH('[1]Lookup for use classification'!$C$4,C889)),ISNUMBER(SEARCH('[1]Lookup for use classification'!$D$4,C889)),ISNUMBER(SEARCH('[1]Lookup for use classification'!$E$4,C889))),'[1]Lookup for use classification'!$A$4,IF(OR(ISNUMBER(SEARCH('[1]Lookup for use classification'!$B$5,C889)),ISNUMBER(SEARCH('[1]Lookup for use classification'!$C$5,C889)),ISNUMBER(SEARCH('[1]Lookup for use classification'!$D$5,C889))),'[1]Lookup for use classification'!$A$5,IF(OR(ISNUMBER(SEARCH('[1]Lookup for use classification'!$B$7,C889)),ISNUMBER(SEARCH('[1]Lookup for use classification'!$C$7,C889)),ISNUMBER(SEARCH('[1]Lookup for use classification'!$D$7,C889))),'[1]Lookup for use classification'!$A$7,IF(OR(ISNUMBER(SEARCH('[1]Lookup for use classification'!$B$9,C889)),ISNUMBER(SEARCH('[1]Lookup for use classification'!$C$9,C889)),ISNUMBER(SEARCH('[1]Lookup for use classification'!$D$9,C889)),ISNUMBER(SEARCH('[1]Lookup for use classification'!$E$9,C889)),ISNUMBER(SEARCH('[1]Lookup for use classification'!$F$9,C889)),ISNUMBER(SEARCH('[1]Lookup for use classification'!$G$9,C889)),ISNUMBER(SEARCH('[1]Lookup for use classification'!$H$9,C889)),ISNUMBER(SEARCH('[1]Lookup for use classification'!$I$9,C889)),ISNUMBER(SEARCH('[1]Lookup for use classification'!$J$9,C889)),ISNUMBER(SEARCH('[1]Lookup for use classification'!$K$9,C889))),'[1]Lookup for use classification'!$A$9,IF(OR(ISNUMBER(SEARCH('[1]Lookup for use classification'!$B$10,C889)),ISNUMBER(SEARCH('[1]Lookup for use classification'!$C$10,C889)),ISNUMBER(SEARCH('[1]Lookup for use classification'!$D$10,C889)),ISNUMBER(SEARCH('[1]Lookup for use classification'!$E$10,C889)),ISNUMBER(SEARCH('[1]Lookup for use classification'!$F$10,C889)),ISNUMBER(SEARCH('[1]Lookup for use classification'!$G$10,C889))),'[1]Lookup for use classification'!$A$10,IF(OR(ISNUMBER(SEARCH('[1]Lookup for use classification'!$B$11,C889)),ISNUMBER(SEARCH('[1]Lookup for use classification'!$C$11,C889))),'[1]Lookup for use classification'!$A$11,IF(OR(ISNUMBER(SEARCH('[1]Lookup for use classification'!$B$12,C889)),ISNUMBER(SEARCH('[1]Lookup for use classification'!$C$12,C889))),'[1]Lookup for use classification'!$A$12,IF(OR(ISNUMBER(SEARCH('[1]Lookup for use classification'!$B$13,C889)),ISNUMBER(SEARCH('[1]Lookup for use classification'!$C$13,C889)),ISNUMBER(SEARCH('[1]Lookup for use classification'!$D$13,C889)),,ISNUMBER(SEARCH('[1]Lookup for use classification'!$C$13,C889)),ISNUMBER(SEARCH('[1]Lookup for use classification'!$E$13,C889))),'[1]Lookup for use classification'!$A$13,IF(OR(ISNUMBER(SEARCH('[1]Lookup for use classification'!$B$14,C889)),ISNUMBER(SEARCH('[1]Lookup for use classification'!$C$14,C889))),'[1]Lookup for use classification'!$A$14,"Other"))))))))))))</f>
        <v>Office</v>
      </c>
      <c r="E889" s="191"/>
      <c r="F889" s="174"/>
      <c r="G889" s="174"/>
    </row>
    <row r="890" spans="1:7" hidden="1">
      <c r="A890" s="187" t="s">
        <v>1295</v>
      </c>
      <c r="B890" s="167" t="s">
        <v>4456</v>
      </c>
      <c r="C890" s="190" t="s">
        <v>1289</v>
      </c>
      <c r="D890" s="6" t="str">
        <f>IF(OR(ISNUMBER(SEARCH('[1]Lookup for use classification'!$B$1,C890)),ISNUMBER(SEARCH('[1]Lookup for use classification'!$C$1,C890)),ISNUMBER(SEARCH('[1]Lookup for use classification'!$D$1,C890)),ISNUMBER(SEARCH('[1]Lookup for use classification'!$E$1,C890))),'[1]Lookup for use classification'!$A$1,IF(ISNUMBER(SEARCH('[1]Lookup for use classification'!$B$2,C890)),'[1]Lookup for use classification'!$A$2,IF(ISNUMBER(SEARCH('[1]Lookup for use classification'!$B$3,C890)),'[1]Lookup for use classification'!$A$3,IF(OR(ISNUMBER(SEARCH('[1]Lookup for use classification'!$B$4,C890)),ISNUMBER(SEARCH('[1]Lookup for use classification'!$C$4,C890)),ISNUMBER(SEARCH('[1]Lookup for use classification'!$D$4,C890)),ISNUMBER(SEARCH('[1]Lookup for use classification'!$E$4,C890))),'[1]Lookup for use classification'!$A$4,IF(OR(ISNUMBER(SEARCH('[1]Lookup for use classification'!$B$5,C890)),ISNUMBER(SEARCH('[1]Lookup for use classification'!$C$5,C890)),ISNUMBER(SEARCH('[1]Lookup for use classification'!$D$5,C890))),'[1]Lookup for use classification'!$A$5,IF(OR(ISNUMBER(SEARCH('[1]Lookup for use classification'!$B$7,C890)),ISNUMBER(SEARCH('[1]Lookup for use classification'!$C$7,C890)),ISNUMBER(SEARCH('[1]Lookup for use classification'!$D$7,C890))),'[1]Lookup for use classification'!$A$7,IF(OR(ISNUMBER(SEARCH('[1]Lookup for use classification'!$B$9,C890)),ISNUMBER(SEARCH('[1]Lookup for use classification'!$C$9,C890)),ISNUMBER(SEARCH('[1]Lookup for use classification'!$D$9,C890)),ISNUMBER(SEARCH('[1]Lookup for use classification'!$E$9,C890)),ISNUMBER(SEARCH('[1]Lookup for use classification'!$F$9,C890)),ISNUMBER(SEARCH('[1]Lookup for use classification'!$G$9,C890)),ISNUMBER(SEARCH('[1]Lookup for use classification'!$H$9,C890)),ISNUMBER(SEARCH('[1]Lookup for use classification'!$I$9,C890)),ISNUMBER(SEARCH('[1]Lookup for use classification'!$J$9,C890)),ISNUMBER(SEARCH('[1]Lookup for use classification'!$K$9,C890))),'[1]Lookup for use classification'!$A$9,IF(OR(ISNUMBER(SEARCH('[1]Lookup for use classification'!$B$10,C890)),ISNUMBER(SEARCH('[1]Lookup for use classification'!$C$10,C890)),ISNUMBER(SEARCH('[1]Lookup for use classification'!$D$10,C890)),ISNUMBER(SEARCH('[1]Lookup for use classification'!$E$10,C890)),ISNUMBER(SEARCH('[1]Lookup for use classification'!$F$10,C890)),ISNUMBER(SEARCH('[1]Lookup for use classification'!$G$10,C890))),'[1]Lookup for use classification'!$A$10,IF(OR(ISNUMBER(SEARCH('[1]Lookup for use classification'!$B$11,C890)),ISNUMBER(SEARCH('[1]Lookup for use classification'!$C$11,C890))),'[1]Lookup for use classification'!$A$11,IF(OR(ISNUMBER(SEARCH('[1]Lookup for use classification'!$B$12,C890)),ISNUMBER(SEARCH('[1]Lookup for use classification'!$C$12,C890))),'[1]Lookup for use classification'!$A$12,IF(OR(ISNUMBER(SEARCH('[1]Lookup for use classification'!$B$13,C890)),ISNUMBER(SEARCH('[1]Lookup for use classification'!$C$13,C890)),ISNUMBER(SEARCH('[1]Lookup for use classification'!$D$13,C890)),,ISNUMBER(SEARCH('[1]Lookup for use classification'!$C$13,C890)),ISNUMBER(SEARCH('[1]Lookup for use classification'!$E$13,C890))),'[1]Lookup for use classification'!$A$13,IF(OR(ISNUMBER(SEARCH('[1]Lookup for use classification'!$B$14,C890)),ISNUMBER(SEARCH('[1]Lookup for use classification'!$C$14,C890))),'[1]Lookup for use classification'!$A$14,"Other"))))))))))))</f>
        <v>Office</v>
      </c>
      <c r="E890" s="191"/>
      <c r="F890" s="174"/>
      <c r="G890" s="174"/>
    </row>
    <row r="891" spans="1:7" hidden="1">
      <c r="A891" s="187" t="s">
        <v>1295</v>
      </c>
      <c r="B891" s="167" t="s">
        <v>4456</v>
      </c>
      <c r="C891" s="174" t="s">
        <v>1274</v>
      </c>
      <c r="D891" s="6" t="str">
        <f>IF(OR(ISNUMBER(SEARCH('[1]Lookup for use classification'!$B$1,C891)),ISNUMBER(SEARCH('[1]Lookup for use classification'!$C$1,C891)),ISNUMBER(SEARCH('[1]Lookup for use classification'!$D$1,C891)),ISNUMBER(SEARCH('[1]Lookup for use classification'!$E$1,C891))),'[1]Lookup for use classification'!$A$1,IF(ISNUMBER(SEARCH('[1]Lookup for use classification'!$B$2,C891)),'[1]Lookup for use classification'!$A$2,IF(ISNUMBER(SEARCH('[1]Lookup for use classification'!$B$3,C891)),'[1]Lookup for use classification'!$A$3,IF(OR(ISNUMBER(SEARCH('[1]Lookup for use classification'!$B$4,C891)),ISNUMBER(SEARCH('[1]Lookup for use classification'!$C$4,C891)),ISNUMBER(SEARCH('[1]Lookup for use classification'!$D$4,C891)),ISNUMBER(SEARCH('[1]Lookup for use classification'!$E$4,C891))),'[1]Lookup for use classification'!$A$4,IF(OR(ISNUMBER(SEARCH('[1]Lookup for use classification'!$B$5,C891)),ISNUMBER(SEARCH('[1]Lookup for use classification'!$C$5,C891)),ISNUMBER(SEARCH('[1]Lookup for use classification'!$D$5,C891))),'[1]Lookup for use classification'!$A$5,IF(OR(ISNUMBER(SEARCH('[1]Lookup for use classification'!$B$7,C891)),ISNUMBER(SEARCH('[1]Lookup for use classification'!$C$7,C891)),ISNUMBER(SEARCH('[1]Lookup for use classification'!$D$7,C891))),'[1]Lookup for use classification'!$A$7,IF(OR(ISNUMBER(SEARCH('[1]Lookup for use classification'!$B$9,C891)),ISNUMBER(SEARCH('[1]Lookup for use classification'!$C$9,C891)),ISNUMBER(SEARCH('[1]Lookup for use classification'!$D$9,C891)),ISNUMBER(SEARCH('[1]Lookup for use classification'!$E$9,C891)),ISNUMBER(SEARCH('[1]Lookup for use classification'!$F$9,C891)),ISNUMBER(SEARCH('[1]Lookup for use classification'!$G$9,C891)),ISNUMBER(SEARCH('[1]Lookup for use classification'!$H$9,C891)),ISNUMBER(SEARCH('[1]Lookup for use classification'!$I$9,C891)),ISNUMBER(SEARCH('[1]Lookup for use classification'!$J$9,C891)),ISNUMBER(SEARCH('[1]Lookup for use classification'!$K$9,C891))),'[1]Lookup for use classification'!$A$9,IF(OR(ISNUMBER(SEARCH('[1]Lookup for use classification'!$B$10,C891)),ISNUMBER(SEARCH('[1]Lookup for use classification'!$C$10,C891)),ISNUMBER(SEARCH('[1]Lookup for use classification'!$D$10,C891)),ISNUMBER(SEARCH('[1]Lookup for use classification'!$E$10,C891)),ISNUMBER(SEARCH('[1]Lookup for use classification'!$F$10,C891)),ISNUMBER(SEARCH('[1]Lookup for use classification'!$G$10,C891))),'[1]Lookup for use classification'!$A$10,IF(OR(ISNUMBER(SEARCH('[1]Lookup for use classification'!$B$11,C891)),ISNUMBER(SEARCH('[1]Lookup for use classification'!$C$11,C891))),'[1]Lookup for use classification'!$A$11,IF(OR(ISNUMBER(SEARCH('[1]Lookup for use classification'!$B$12,C891)),ISNUMBER(SEARCH('[1]Lookup for use classification'!$C$12,C891))),'[1]Lookup for use classification'!$A$12,IF(OR(ISNUMBER(SEARCH('[1]Lookup for use classification'!$B$13,C891)),ISNUMBER(SEARCH('[1]Lookup for use classification'!$C$13,C891)),ISNUMBER(SEARCH('[1]Lookup for use classification'!$D$13,C891)),,ISNUMBER(SEARCH('[1]Lookup for use classification'!$C$13,C891)),ISNUMBER(SEARCH('[1]Lookup for use classification'!$E$13,C891))),'[1]Lookup for use classification'!$A$13,IF(OR(ISNUMBER(SEARCH('[1]Lookup for use classification'!$B$14,C891)),ISNUMBER(SEARCH('[1]Lookup for use classification'!$C$14,C891))),'[1]Lookup for use classification'!$A$14,"Other"))))))))))))</f>
        <v>Other</v>
      </c>
      <c r="E891" s="175">
        <v>616</v>
      </c>
      <c r="F891" s="174"/>
      <c r="G891" s="174"/>
    </row>
    <row r="892" spans="1:7" hidden="1">
      <c r="A892" s="187" t="s">
        <v>1295</v>
      </c>
      <c r="B892" s="167" t="s">
        <v>4456</v>
      </c>
      <c r="C892" s="174" t="s">
        <v>1268</v>
      </c>
      <c r="D892" s="6" t="str">
        <f>IF(OR(ISNUMBER(SEARCH('[1]Lookup for use classification'!$B$1,C892)),ISNUMBER(SEARCH('[1]Lookup for use classification'!$C$1,C892)),ISNUMBER(SEARCH('[1]Lookup for use classification'!$D$1,C892)),ISNUMBER(SEARCH('[1]Lookup for use classification'!$E$1,C892))),'[1]Lookup for use classification'!$A$1,IF(ISNUMBER(SEARCH('[1]Lookup for use classification'!$B$2,C892)),'[1]Lookup for use classification'!$A$2,IF(ISNUMBER(SEARCH('[1]Lookup for use classification'!$B$3,C892)),'[1]Lookup for use classification'!$A$3,IF(OR(ISNUMBER(SEARCH('[1]Lookup for use classification'!$B$4,C892)),ISNUMBER(SEARCH('[1]Lookup for use classification'!$C$4,C892)),ISNUMBER(SEARCH('[1]Lookup for use classification'!$D$4,C892)),ISNUMBER(SEARCH('[1]Lookup for use classification'!$E$4,C892))),'[1]Lookup for use classification'!$A$4,IF(OR(ISNUMBER(SEARCH('[1]Lookup for use classification'!$B$5,C892)),ISNUMBER(SEARCH('[1]Lookup for use classification'!$C$5,C892)),ISNUMBER(SEARCH('[1]Lookup for use classification'!$D$5,C892))),'[1]Lookup for use classification'!$A$5,IF(OR(ISNUMBER(SEARCH('[1]Lookup for use classification'!$B$7,C892)),ISNUMBER(SEARCH('[1]Lookup for use classification'!$C$7,C892)),ISNUMBER(SEARCH('[1]Lookup for use classification'!$D$7,C892))),'[1]Lookup for use classification'!$A$7,IF(OR(ISNUMBER(SEARCH('[1]Lookup for use classification'!$B$9,C892)),ISNUMBER(SEARCH('[1]Lookup for use classification'!$C$9,C892)),ISNUMBER(SEARCH('[1]Lookup for use classification'!$D$9,C892)),ISNUMBER(SEARCH('[1]Lookup for use classification'!$E$9,C892)),ISNUMBER(SEARCH('[1]Lookup for use classification'!$F$9,C892)),ISNUMBER(SEARCH('[1]Lookup for use classification'!$G$9,C892)),ISNUMBER(SEARCH('[1]Lookup for use classification'!$H$9,C892)),ISNUMBER(SEARCH('[1]Lookup for use classification'!$I$9,C892)),ISNUMBER(SEARCH('[1]Lookup for use classification'!$J$9,C892)),ISNUMBER(SEARCH('[1]Lookup for use classification'!$K$9,C892))),'[1]Lookup for use classification'!$A$9,IF(OR(ISNUMBER(SEARCH('[1]Lookup for use classification'!$B$10,C892)),ISNUMBER(SEARCH('[1]Lookup for use classification'!$C$10,C892)),ISNUMBER(SEARCH('[1]Lookup for use classification'!$D$10,C892)),ISNUMBER(SEARCH('[1]Lookup for use classification'!$E$10,C892)),ISNUMBER(SEARCH('[1]Lookup for use classification'!$F$10,C892)),ISNUMBER(SEARCH('[1]Lookup for use classification'!$G$10,C892))),'[1]Lookup for use classification'!$A$10,IF(OR(ISNUMBER(SEARCH('[1]Lookup for use classification'!$B$11,C892)),ISNUMBER(SEARCH('[1]Lookup for use classification'!$C$11,C892))),'[1]Lookup for use classification'!$A$11,IF(OR(ISNUMBER(SEARCH('[1]Lookup for use classification'!$B$12,C892)),ISNUMBER(SEARCH('[1]Lookup for use classification'!$C$12,C892))),'[1]Lookup for use classification'!$A$12,IF(OR(ISNUMBER(SEARCH('[1]Lookup for use classification'!$B$13,C892)),ISNUMBER(SEARCH('[1]Lookup for use classification'!$C$13,C892)),ISNUMBER(SEARCH('[1]Lookup for use classification'!$D$13,C892)),,ISNUMBER(SEARCH('[1]Lookup for use classification'!$C$13,C892)),ISNUMBER(SEARCH('[1]Lookup for use classification'!$E$13,C892))),'[1]Lookup for use classification'!$A$13,IF(OR(ISNUMBER(SEARCH('[1]Lookup for use classification'!$B$14,C892)),ISNUMBER(SEARCH('[1]Lookup for use classification'!$C$14,C892))),'[1]Lookup for use classification'!$A$14,"Other"))))))))))))</f>
        <v>Other</v>
      </c>
      <c r="E892" s="175">
        <v>880</v>
      </c>
      <c r="F892" s="174"/>
      <c r="G892" s="174"/>
    </row>
    <row r="893" spans="1:7" hidden="1">
      <c r="A893" s="187" t="s">
        <v>1295</v>
      </c>
      <c r="B893" s="167" t="s">
        <v>4456</v>
      </c>
      <c r="C893" s="192" t="s">
        <v>1294</v>
      </c>
      <c r="D893" s="6" t="str">
        <f>IF(OR(ISNUMBER(SEARCH('[1]Lookup for use classification'!$B$1,C893)),ISNUMBER(SEARCH('[1]Lookup for use classification'!$C$1,C893)),ISNUMBER(SEARCH('[1]Lookup for use classification'!$D$1,C893)),ISNUMBER(SEARCH('[1]Lookup for use classification'!$E$1,C893))),'[1]Lookup for use classification'!$A$1,IF(ISNUMBER(SEARCH('[1]Lookup for use classification'!$B$2,C893)),'[1]Lookup for use classification'!$A$2,IF(ISNUMBER(SEARCH('[1]Lookup for use classification'!$B$3,C893)),'[1]Lookup for use classification'!$A$3,IF(OR(ISNUMBER(SEARCH('[1]Lookup for use classification'!$B$4,C893)),ISNUMBER(SEARCH('[1]Lookup for use classification'!$C$4,C893)),ISNUMBER(SEARCH('[1]Lookup for use classification'!$D$4,C893)),ISNUMBER(SEARCH('[1]Lookup for use classification'!$E$4,C893))),'[1]Lookup for use classification'!$A$4,IF(OR(ISNUMBER(SEARCH('[1]Lookup for use classification'!$B$5,C893)),ISNUMBER(SEARCH('[1]Lookup for use classification'!$C$5,C893)),ISNUMBER(SEARCH('[1]Lookup for use classification'!$D$5,C893))),'[1]Lookup for use classification'!$A$5,IF(OR(ISNUMBER(SEARCH('[1]Lookup for use classification'!$B$7,C893)),ISNUMBER(SEARCH('[1]Lookup for use classification'!$C$7,C893)),ISNUMBER(SEARCH('[1]Lookup for use classification'!$D$7,C893))),'[1]Lookup for use classification'!$A$7,IF(OR(ISNUMBER(SEARCH('[1]Lookup for use classification'!$B$9,C893)),ISNUMBER(SEARCH('[1]Lookup for use classification'!$C$9,C893)),ISNUMBER(SEARCH('[1]Lookup for use classification'!$D$9,C893)),ISNUMBER(SEARCH('[1]Lookup for use classification'!$E$9,C893)),ISNUMBER(SEARCH('[1]Lookup for use classification'!$F$9,C893)),ISNUMBER(SEARCH('[1]Lookup for use classification'!$G$9,C893)),ISNUMBER(SEARCH('[1]Lookup for use classification'!$H$9,C893)),ISNUMBER(SEARCH('[1]Lookup for use classification'!$I$9,C893)),ISNUMBER(SEARCH('[1]Lookup for use classification'!$J$9,C893)),ISNUMBER(SEARCH('[1]Lookup for use classification'!$K$9,C893))),'[1]Lookup for use classification'!$A$9,IF(OR(ISNUMBER(SEARCH('[1]Lookup for use classification'!$B$10,C893)),ISNUMBER(SEARCH('[1]Lookup for use classification'!$C$10,C893)),ISNUMBER(SEARCH('[1]Lookup for use classification'!$D$10,C893)),ISNUMBER(SEARCH('[1]Lookup for use classification'!$E$10,C893)),ISNUMBER(SEARCH('[1]Lookup for use classification'!$F$10,C893)),ISNUMBER(SEARCH('[1]Lookup for use classification'!$G$10,C893))),'[1]Lookup for use classification'!$A$10,IF(OR(ISNUMBER(SEARCH('[1]Lookup for use classification'!$B$11,C893)),ISNUMBER(SEARCH('[1]Lookup for use classification'!$C$11,C893))),'[1]Lookup for use classification'!$A$11,IF(OR(ISNUMBER(SEARCH('[1]Lookup for use classification'!$B$12,C893)),ISNUMBER(SEARCH('[1]Lookup for use classification'!$C$12,C893))),'[1]Lookup for use classification'!$A$12,IF(OR(ISNUMBER(SEARCH('[1]Lookup for use classification'!$B$13,C893)),ISNUMBER(SEARCH('[1]Lookup for use classification'!$C$13,C893)),ISNUMBER(SEARCH('[1]Lookup for use classification'!$D$13,C893)),,ISNUMBER(SEARCH('[1]Lookup for use classification'!$C$13,C893)),ISNUMBER(SEARCH('[1]Lookup for use classification'!$E$13,C893))),'[1]Lookup for use classification'!$A$13,IF(OR(ISNUMBER(SEARCH('[1]Lookup for use classification'!$B$14,C893)),ISNUMBER(SEARCH('[1]Lookup for use classification'!$C$14,C893))),'[1]Lookup for use classification'!$A$14,"Other"))))))))))))</f>
        <v>Other</v>
      </c>
      <c r="E893" s="191">
        <v>1250</v>
      </c>
      <c r="F893" s="162"/>
      <c r="G893" s="162"/>
    </row>
    <row r="894" spans="1:7" hidden="1">
      <c r="A894" s="187" t="s">
        <v>1295</v>
      </c>
      <c r="B894" s="167" t="s">
        <v>4456</v>
      </c>
      <c r="C894" s="174" t="s">
        <v>1264</v>
      </c>
      <c r="D894" s="6" t="str">
        <f>IF(OR(ISNUMBER(SEARCH('[1]Lookup for use classification'!$B$1,C894)),ISNUMBER(SEARCH('[1]Lookup for use classification'!$C$1,C894)),ISNUMBER(SEARCH('[1]Lookup for use classification'!$D$1,C894)),ISNUMBER(SEARCH('[1]Lookup for use classification'!$E$1,C894))),'[1]Lookup for use classification'!$A$1,IF(ISNUMBER(SEARCH('[1]Lookup for use classification'!$B$2,C894)),'[1]Lookup for use classification'!$A$2,IF(ISNUMBER(SEARCH('[1]Lookup for use classification'!$B$3,C894)),'[1]Lookup for use classification'!$A$3,IF(OR(ISNUMBER(SEARCH('[1]Lookup for use classification'!$B$4,C894)),ISNUMBER(SEARCH('[1]Lookup for use classification'!$C$4,C894)),ISNUMBER(SEARCH('[1]Lookup for use classification'!$D$4,C894)),ISNUMBER(SEARCH('[1]Lookup for use classification'!$E$4,C894))),'[1]Lookup for use classification'!$A$4,IF(OR(ISNUMBER(SEARCH('[1]Lookup for use classification'!$B$5,C894)),ISNUMBER(SEARCH('[1]Lookup for use classification'!$C$5,C894)),ISNUMBER(SEARCH('[1]Lookup for use classification'!$D$5,C894))),'[1]Lookup for use classification'!$A$5,IF(OR(ISNUMBER(SEARCH('[1]Lookup for use classification'!$B$7,C894)),ISNUMBER(SEARCH('[1]Lookup for use classification'!$C$7,C894)),ISNUMBER(SEARCH('[1]Lookup for use classification'!$D$7,C894))),'[1]Lookup for use classification'!$A$7,IF(OR(ISNUMBER(SEARCH('[1]Lookup for use classification'!$B$9,C894)),ISNUMBER(SEARCH('[1]Lookup for use classification'!$C$9,C894)),ISNUMBER(SEARCH('[1]Lookup for use classification'!$D$9,C894)),ISNUMBER(SEARCH('[1]Lookup for use classification'!$E$9,C894)),ISNUMBER(SEARCH('[1]Lookup for use classification'!$F$9,C894)),ISNUMBER(SEARCH('[1]Lookup for use classification'!$G$9,C894)),ISNUMBER(SEARCH('[1]Lookup for use classification'!$H$9,C894)),ISNUMBER(SEARCH('[1]Lookup for use classification'!$I$9,C894)),ISNUMBER(SEARCH('[1]Lookup for use classification'!$J$9,C894)),ISNUMBER(SEARCH('[1]Lookup for use classification'!$K$9,C894))),'[1]Lookup for use classification'!$A$9,IF(OR(ISNUMBER(SEARCH('[1]Lookup for use classification'!$B$10,C894)),ISNUMBER(SEARCH('[1]Lookup for use classification'!$C$10,C894)),ISNUMBER(SEARCH('[1]Lookup for use classification'!$D$10,C894)),ISNUMBER(SEARCH('[1]Lookup for use classification'!$E$10,C894)),ISNUMBER(SEARCH('[1]Lookup for use classification'!$F$10,C894)),ISNUMBER(SEARCH('[1]Lookup for use classification'!$G$10,C894))),'[1]Lookup for use classification'!$A$10,IF(OR(ISNUMBER(SEARCH('[1]Lookup for use classification'!$B$11,C894)),ISNUMBER(SEARCH('[1]Lookup for use classification'!$C$11,C894))),'[1]Lookup for use classification'!$A$11,IF(OR(ISNUMBER(SEARCH('[1]Lookup for use classification'!$B$12,C894)),ISNUMBER(SEARCH('[1]Lookup for use classification'!$C$12,C894))),'[1]Lookup for use classification'!$A$12,IF(OR(ISNUMBER(SEARCH('[1]Lookup for use classification'!$B$13,C894)),ISNUMBER(SEARCH('[1]Lookup for use classification'!$C$13,C894)),ISNUMBER(SEARCH('[1]Lookup for use classification'!$D$13,C894)),,ISNUMBER(SEARCH('[1]Lookup for use classification'!$C$13,C894)),ISNUMBER(SEARCH('[1]Lookup for use classification'!$E$13,C894))),'[1]Lookup for use classification'!$A$13,IF(OR(ISNUMBER(SEARCH('[1]Lookup for use classification'!$B$14,C894)),ISNUMBER(SEARCH('[1]Lookup for use classification'!$C$14,C894))),'[1]Lookup for use classification'!$A$14,"Other"))))))))))))</f>
        <v>Other</v>
      </c>
      <c r="E894" s="191"/>
      <c r="F894" s="174"/>
      <c r="G894" s="174"/>
    </row>
    <row r="895" spans="1:7" hidden="1">
      <c r="A895" s="187" t="s">
        <v>1295</v>
      </c>
      <c r="B895" s="167" t="s">
        <v>4456</v>
      </c>
      <c r="C895" s="174" t="s">
        <v>1265</v>
      </c>
      <c r="D895" s="6" t="str">
        <f>IF(OR(ISNUMBER(SEARCH('[1]Lookup for use classification'!$B$1,C895)),ISNUMBER(SEARCH('[1]Lookup for use classification'!$C$1,C895)),ISNUMBER(SEARCH('[1]Lookup for use classification'!$D$1,C895)),ISNUMBER(SEARCH('[1]Lookup for use classification'!$E$1,C895))),'[1]Lookup for use classification'!$A$1,IF(ISNUMBER(SEARCH('[1]Lookup for use classification'!$B$2,C895)),'[1]Lookup for use classification'!$A$2,IF(ISNUMBER(SEARCH('[1]Lookup for use classification'!$B$3,C895)),'[1]Lookup for use classification'!$A$3,IF(OR(ISNUMBER(SEARCH('[1]Lookup for use classification'!$B$4,C895)),ISNUMBER(SEARCH('[1]Lookup for use classification'!$C$4,C895)),ISNUMBER(SEARCH('[1]Lookup for use classification'!$D$4,C895)),ISNUMBER(SEARCH('[1]Lookup for use classification'!$E$4,C895))),'[1]Lookup for use classification'!$A$4,IF(OR(ISNUMBER(SEARCH('[1]Lookup for use classification'!$B$5,C895)),ISNUMBER(SEARCH('[1]Lookup for use classification'!$C$5,C895)),ISNUMBER(SEARCH('[1]Lookup for use classification'!$D$5,C895))),'[1]Lookup for use classification'!$A$5,IF(OR(ISNUMBER(SEARCH('[1]Lookup for use classification'!$B$7,C895)),ISNUMBER(SEARCH('[1]Lookup for use classification'!$C$7,C895)),ISNUMBER(SEARCH('[1]Lookup for use classification'!$D$7,C895))),'[1]Lookup for use classification'!$A$7,IF(OR(ISNUMBER(SEARCH('[1]Lookup for use classification'!$B$9,C895)),ISNUMBER(SEARCH('[1]Lookup for use classification'!$C$9,C895)),ISNUMBER(SEARCH('[1]Lookup for use classification'!$D$9,C895)),ISNUMBER(SEARCH('[1]Lookup for use classification'!$E$9,C895)),ISNUMBER(SEARCH('[1]Lookup for use classification'!$F$9,C895)),ISNUMBER(SEARCH('[1]Lookup for use classification'!$G$9,C895)),ISNUMBER(SEARCH('[1]Lookup for use classification'!$H$9,C895)),ISNUMBER(SEARCH('[1]Lookup for use classification'!$I$9,C895)),ISNUMBER(SEARCH('[1]Lookup for use classification'!$J$9,C895)),ISNUMBER(SEARCH('[1]Lookup for use classification'!$K$9,C895))),'[1]Lookup for use classification'!$A$9,IF(OR(ISNUMBER(SEARCH('[1]Lookup for use classification'!$B$10,C895)),ISNUMBER(SEARCH('[1]Lookup for use classification'!$C$10,C895)),ISNUMBER(SEARCH('[1]Lookup for use classification'!$D$10,C895)),ISNUMBER(SEARCH('[1]Lookup for use classification'!$E$10,C895)),ISNUMBER(SEARCH('[1]Lookup for use classification'!$F$10,C895)),ISNUMBER(SEARCH('[1]Lookup for use classification'!$G$10,C895))),'[1]Lookup for use classification'!$A$10,IF(OR(ISNUMBER(SEARCH('[1]Lookup for use classification'!$B$11,C895)),ISNUMBER(SEARCH('[1]Lookup for use classification'!$C$11,C895))),'[1]Lookup for use classification'!$A$11,IF(OR(ISNUMBER(SEARCH('[1]Lookup for use classification'!$B$12,C895)),ISNUMBER(SEARCH('[1]Lookup for use classification'!$C$12,C895))),'[1]Lookup for use classification'!$A$12,IF(OR(ISNUMBER(SEARCH('[1]Lookup for use classification'!$B$13,C895)),ISNUMBER(SEARCH('[1]Lookup for use classification'!$C$13,C895)),ISNUMBER(SEARCH('[1]Lookup for use classification'!$D$13,C895)),,ISNUMBER(SEARCH('[1]Lookup for use classification'!$C$13,C895)),ISNUMBER(SEARCH('[1]Lookup for use classification'!$E$13,C895))),'[1]Lookup for use classification'!$A$13,IF(OR(ISNUMBER(SEARCH('[1]Lookup for use classification'!$B$14,C895)),ISNUMBER(SEARCH('[1]Lookup for use classification'!$C$14,C895))),'[1]Lookup for use classification'!$A$14,"Other"))))))))))))</f>
        <v>Other</v>
      </c>
      <c r="E895" s="175"/>
      <c r="F895" s="174"/>
      <c r="G895" s="174"/>
    </row>
    <row r="896" spans="1:7" hidden="1">
      <c r="A896" s="187" t="s">
        <v>1295</v>
      </c>
      <c r="B896" s="167" t="s">
        <v>4456</v>
      </c>
      <c r="C896" s="174" t="s">
        <v>1267</v>
      </c>
      <c r="D896" s="6" t="str">
        <f>IF(OR(ISNUMBER(SEARCH('[1]Lookup for use classification'!$B$1,C896)),ISNUMBER(SEARCH('[1]Lookup for use classification'!$C$1,C896)),ISNUMBER(SEARCH('[1]Lookup for use classification'!$D$1,C896)),ISNUMBER(SEARCH('[1]Lookup for use classification'!$E$1,C896))),'[1]Lookup for use classification'!$A$1,IF(ISNUMBER(SEARCH('[1]Lookup for use classification'!$B$2,C896)),'[1]Lookup for use classification'!$A$2,IF(ISNUMBER(SEARCH('[1]Lookup for use classification'!$B$3,C896)),'[1]Lookup for use classification'!$A$3,IF(OR(ISNUMBER(SEARCH('[1]Lookup for use classification'!$B$4,C896)),ISNUMBER(SEARCH('[1]Lookup for use classification'!$C$4,C896)),ISNUMBER(SEARCH('[1]Lookup for use classification'!$D$4,C896)),ISNUMBER(SEARCH('[1]Lookup for use classification'!$E$4,C896))),'[1]Lookup for use classification'!$A$4,IF(OR(ISNUMBER(SEARCH('[1]Lookup for use classification'!$B$5,C896)),ISNUMBER(SEARCH('[1]Lookup for use classification'!$C$5,C896)),ISNUMBER(SEARCH('[1]Lookup for use classification'!$D$5,C896))),'[1]Lookup for use classification'!$A$5,IF(OR(ISNUMBER(SEARCH('[1]Lookup for use classification'!$B$7,C896)),ISNUMBER(SEARCH('[1]Lookup for use classification'!$C$7,C896)),ISNUMBER(SEARCH('[1]Lookup for use classification'!$D$7,C896))),'[1]Lookup for use classification'!$A$7,IF(OR(ISNUMBER(SEARCH('[1]Lookup for use classification'!$B$9,C896)),ISNUMBER(SEARCH('[1]Lookup for use classification'!$C$9,C896)),ISNUMBER(SEARCH('[1]Lookup for use classification'!$D$9,C896)),ISNUMBER(SEARCH('[1]Lookup for use classification'!$E$9,C896)),ISNUMBER(SEARCH('[1]Lookup for use classification'!$F$9,C896)),ISNUMBER(SEARCH('[1]Lookup for use classification'!$G$9,C896)),ISNUMBER(SEARCH('[1]Lookup for use classification'!$H$9,C896)),ISNUMBER(SEARCH('[1]Lookup for use classification'!$I$9,C896)),ISNUMBER(SEARCH('[1]Lookup for use classification'!$J$9,C896)),ISNUMBER(SEARCH('[1]Lookup for use classification'!$K$9,C896))),'[1]Lookup for use classification'!$A$9,IF(OR(ISNUMBER(SEARCH('[1]Lookup for use classification'!$B$10,C896)),ISNUMBER(SEARCH('[1]Lookup for use classification'!$C$10,C896)),ISNUMBER(SEARCH('[1]Lookup for use classification'!$D$10,C896)),ISNUMBER(SEARCH('[1]Lookup for use classification'!$E$10,C896)),ISNUMBER(SEARCH('[1]Lookup for use classification'!$F$10,C896)),ISNUMBER(SEARCH('[1]Lookup for use classification'!$G$10,C896))),'[1]Lookup for use classification'!$A$10,IF(OR(ISNUMBER(SEARCH('[1]Lookup for use classification'!$B$11,C896)),ISNUMBER(SEARCH('[1]Lookup for use classification'!$C$11,C896))),'[1]Lookup for use classification'!$A$11,IF(OR(ISNUMBER(SEARCH('[1]Lookup for use classification'!$B$12,C896)),ISNUMBER(SEARCH('[1]Lookup for use classification'!$C$12,C896))),'[1]Lookup for use classification'!$A$12,IF(OR(ISNUMBER(SEARCH('[1]Lookup for use classification'!$B$13,C896)),ISNUMBER(SEARCH('[1]Lookup for use classification'!$C$13,C896)),ISNUMBER(SEARCH('[1]Lookup for use classification'!$D$13,C896)),,ISNUMBER(SEARCH('[1]Lookup for use classification'!$C$13,C896)),ISNUMBER(SEARCH('[1]Lookup for use classification'!$E$13,C896))),'[1]Lookup for use classification'!$A$13,IF(OR(ISNUMBER(SEARCH('[1]Lookup for use classification'!$B$14,C896)),ISNUMBER(SEARCH('[1]Lookup for use classification'!$C$14,C896))),'[1]Lookup for use classification'!$A$14,"Other"))))))))))))</f>
        <v>Other</v>
      </c>
      <c r="E896" s="175"/>
      <c r="F896" s="174"/>
      <c r="G896" s="174"/>
    </row>
    <row r="897" spans="1:7" hidden="1">
      <c r="A897" s="187" t="s">
        <v>1295</v>
      </c>
      <c r="B897" s="167" t="s">
        <v>4456</v>
      </c>
      <c r="C897" s="174" t="s">
        <v>79</v>
      </c>
      <c r="D897" s="6" t="str">
        <f>IF(OR(ISNUMBER(SEARCH('[1]Lookup for use classification'!$B$1,C897)),ISNUMBER(SEARCH('[1]Lookup for use classification'!$C$1,C897)),ISNUMBER(SEARCH('[1]Lookup for use classification'!$D$1,C897)),ISNUMBER(SEARCH('[1]Lookup for use classification'!$E$1,C897))),'[1]Lookup for use classification'!$A$1,IF(ISNUMBER(SEARCH('[1]Lookup for use classification'!$B$2,C897)),'[1]Lookup for use classification'!$A$2,IF(ISNUMBER(SEARCH('[1]Lookup for use classification'!$B$3,C897)),'[1]Lookup for use classification'!$A$3,IF(OR(ISNUMBER(SEARCH('[1]Lookup for use classification'!$B$4,C897)),ISNUMBER(SEARCH('[1]Lookup for use classification'!$C$4,C897)),ISNUMBER(SEARCH('[1]Lookup for use classification'!$D$4,C897)),ISNUMBER(SEARCH('[1]Lookup for use classification'!$E$4,C897))),'[1]Lookup for use classification'!$A$4,IF(OR(ISNUMBER(SEARCH('[1]Lookup for use classification'!$B$5,C897)),ISNUMBER(SEARCH('[1]Lookup for use classification'!$C$5,C897)),ISNUMBER(SEARCH('[1]Lookup for use classification'!$D$5,C897))),'[1]Lookup for use classification'!$A$5,IF(OR(ISNUMBER(SEARCH('[1]Lookup for use classification'!$B$7,C897)),ISNUMBER(SEARCH('[1]Lookup for use classification'!$C$7,C897)),ISNUMBER(SEARCH('[1]Lookup for use classification'!$D$7,C897))),'[1]Lookup for use classification'!$A$7,IF(OR(ISNUMBER(SEARCH('[1]Lookup for use classification'!$B$9,C897)),ISNUMBER(SEARCH('[1]Lookup for use classification'!$C$9,C897)),ISNUMBER(SEARCH('[1]Lookup for use classification'!$D$9,C897)),ISNUMBER(SEARCH('[1]Lookup for use classification'!$E$9,C897)),ISNUMBER(SEARCH('[1]Lookup for use classification'!$F$9,C897)),ISNUMBER(SEARCH('[1]Lookup for use classification'!$G$9,C897)),ISNUMBER(SEARCH('[1]Lookup for use classification'!$H$9,C897)),ISNUMBER(SEARCH('[1]Lookup for use classification'!$I$9,C897)),ISNUMBER(SEARCH('[1]Lookup for use classification'!$J$9,C897)),ISNUMBER(SEARCH('[1]Lookup for use classification'!$K$9,C897))),'[1]Lookup for use classification'!$A$9,IF(OR(ISNUMBER(SEARCH('[1]Lookup for use classification'!$B$10,C897)),ISNUMBER(SEARCH('[1]Lookup for use classification'!$C$10,C897)),ISNUMBER(SEARCH('[1]Lookup for use classification'!$D$10,C897)),ISNUMBER(SEARCH('[1]Lookup for use classification'!$E$10,C897)),ISNUMBER(SEARCH('[1]Lookup for use classification'!$F$10,C897)),ISNUMBER(SEARCH('[1]Lookup for use classification'!$G$10,C897))),'[1]Lookup for use classification'!$A$10,IF(OR(ISNUMBER(SEARCH('[1]Lookup for use classification'!$B$11,C897)),ISNUMBER(SEARCH('[1]Lookup for use classification'!$C$11,C897))),'[1]Lookup for use classification'!$A$11,IF(OR(ISNUMBER(SEARCH('[1]Lookup for use classification'!$B$12,C897)),ISNUMBER(SEARCH('[1]Lookup for use classification'!$C$12,C897))),'[1]Lookup for use classification'!$A$12,IF(OR(ISNUMBER(SEARCH('[1]Lookup for use classification'!$B$13,C897)),ISNUMBER(SEARCH('[1]Lookup for use classification'!$C$13,C897)),ISNUMBER(SEARCH('[1]Lookup for use classification'!$D$13,C897)),,ISNUMBER(SEARCH('[1]Lookup for use classification'!$C$13,C897)),ISNUMBER(SEARCH('[1]Lookup for use classification'!$E$13,C897))),'[1]Lookup for use classification'!$A$13,IF(OR(ISNUMBER(SEARCH('[1]Lookup for use classification'!$B$14,C897)),ISNUMBER(SEARCH('[1]Lookup for use classification'!$C$14,C897))),'[1]Lookup for use classification'!$A$14,"Other"))))))))))))</f>
        <v>Other</v>
      </c>
      <c r="E897" s="175"/>
      <c r="F897" s="174"/>
      <c r="G897" s="174"/>
    </row>
    <row r="898" spans="1:7" hidden="1">
      <c r="A898" s="187" t="s">
        <v>1295</v>
      </c>
      <c r="B898" s="167" t="s">
        <v>4456</v>
      </c>
      <c r="C898" s="174" t="s">
        <v>184</v>
      </c>
      <c r="D898" s="6" t="str">
        <f>IF(OR(ISNUMBER(SEARCH('[1]Lookup for use classification'!$B$1,C898)),ISNUMBER(SEARCH('[1]Lookup for use classification'!$C$1,C898)),ISNUMBER(SEARCH('[1]Lookup for use classification'!$D$1,C898)),ISNUMBER(SEARCH('[1]Lookup for use classification'!$E$1,C898))),'[1]Lookup for use classification'!$A$1,IF(ISNUMBER(SEARCH('[1]Lookup for use classification'!$B$2,C898)),'[1]Lookup for use classification'!$A$2,IF(ISNUMBER(SEARCH('[1]Lookup for use classification'!$B$3,C898)),'[1]Lookup for use classification'!$A$3,IF(OR(ISNUMBER(SEARCH('[1]Lookup for use classification'!$B$4,C898)),ISNUMBER(SEARCH('[1]Lookup for use classification'!$C$4,C898)),ISNUMBER(SEARCH('[1]Lookup for use classification'!$D$4,C898)),ISNUMBER(SEARCH('[1]Lookup for use classification'!$E$4,C898))),'[1]Lookup for use classification'!$A$4,IF(OR(ISNUMBER(SEARCH('[1]Lookup for use classification'!$B$5,C898)),ISNUMBER(SEARCH('[1]Lookup for use classification'!$C$5,C898)),ISNUMBER(SEARCH('[1]Lookup for use classification'!$D$5,C898))),'[1]Lookup for use classification'!$A$5,IF(OR(ISNUMBER(SEARCH('[1]Lookup for use classification'!$B$7,C898)),ISNUMBER(SEARCH('[1]Lookup for use classification'!$C$7,C898)),ISNUMBER(SEARCH('[1]Lookup for use classification'!$D$7,C898))),'[1]Lookup for use classification'!$A$7,IF(OR(ISNUMBER(SEARCH('[1]Lookup for use classification'!$B$9,C898)),ISNUMBER(SEARCH('[1]Lookup for use classification'!$C$9,C898)),ISNUMBER(SEARCH('[1]Lookup for use classification'!$D$9,C898)),ISNUMBER(SEARCH('[1]Lookup for use classification'!$E$9,C898)),ISNUMBER(SEARCH('[1]Lookup for use classification'!$F$9,C898)),ISNUMBER(SEARCH('[1]Lookup for use classification'!$G$9,C898)),ISNUMBER(SEARCH('[1]Lookup for use classification'!$H$9,C898)),ISNUMBER(SEARCH('[1]Lookup for use classification'!$I$9,C898)),ISNUMBER(SEARCH('[1]Lookup for use classification'!$J$9,C898)),ISNUMBER(SEARCH('[1]Lookup for use classification'!$K$9,C898))),'[1]Lookup for use classification'!$A$9,IF(OR(ISNUMBER(SEARCH('[1]Lookup for use classification'!$B$10,C898)),ISNUMBER(SEARCH('[1]Lookup for use classification'!$C$10,C898)),ISNUMBER(SEARCH('[1]Lookup for use classification'!$D$10,C898)),ISNUMBER(SEARCH('[1]Lookup for use classification'!$E$10,C898)),ISNUMBER(SEARCH('[1]Lookup for use classification'!$F$10,C898)),ISNUMBER(SEARCH('[1]Lookup for use classification'!$G$10,C898))),'[1]Lookup for use classification'!$A$10,IF(OR(ISNUMBER(SEARCH('[1]Lookup for use classification'!$B$11,C898)),ISNUMBER(SEARCH('[1]Lookup for use classification'!$C$11,C898))),'[1]Lookup for use classification'!$A$11,IF(OR(ISNUMBER(SEARCH('[1]Lookup for use classification'!$B$12,C898)),ISNUMBER(SEARCH('[1]Lookup for use classification'!$C$12,C898))),'[1]Lookup for use classification'!$A$12,IF(OR(ISNUMBER(SEARCH('[1]Lookup for use classification'!$B$13,C898)),ISNUMBER(SEARCH('[1]Lookup for use classification'!$C$13,C898)),ISNUMBER(SEARCH('[1]Lookup for use classification'!$D$13,C898)),,ISNUMBER(SEARCH('[1]Lookup for use classification'!$C$13,C898)),ISNUMBER(SEARCH('[1]Lookup for use classification'!$E$13,C898))),'[1]Lookup for use classification'!$A$13,IF(OR(ISNUMBER(SEARCH('[1]Lookup for use classification'!$B$14,C898)),ISNUMBER(SEARCH('[1]Lookup for use classification'!$C$14,C898))),'[1]Lookup for use classification'!$A$14,"Other"))))))))))))</f>
        <v>Other</v>
      </c>
      <c r="E898" s="175"/>
      <c r="F898" s="174"/>
      <c r="G898" s="174"/>
    </row>
    <row r="899" spans="1:7" hidden="1">
      <c r="A899" s="187" t="s">
        <v>1295</v>
      </c>
      <c r="B899" s="167" t="s">
        <v>4456</v>
      </c>
      <c r="C899" s="174" t="s">
        <v>1275</v>
      </c>
      <c r="D899" s="6" t="str">
        <f>IF(OR(ISNUMBER(SEARCH('[1]Lookup for use classification'!$B$1,C899)),ISNUMBER(SEARCH('[1]Lookup for use classification'!$C$1,C899)),ISNUMBER(SEARCH('[1]Lookup for use classification'!$D$1,C899)),ISNUMBER(SEARCH('[1]Lookup for use classification'!$E$1,C899))),'[1]Lookup for use classification'!$A$1,IF(ISNUMBER(SEARCH('[1]Lookup for use classification'!$B$2,C899)),'[1]Lookup for use classification'!$A$2,IF(ISNUMBER(SEARCH('[1]Lookup for use classification'!$B$3,C899)),'[1]Lookup for use classification'!$A$3,IF(OR(ISNUMBER(SEARCH('[1]Lookup for use classification'!$B$4,C899)),ISNUMBER(SEARCH('[1]Lookup for use classification'!$C$4,C899)),ISNUMBER(SEARCH('[1]Lookup for use classification'!$D$4,C899)),ISNUMBER(SEARCH('[1]Lookup for use classification'!$E$4,C899))),'[1]Lookup for use classification'!$A$4,IF(OR(ISNUMBER(SEARCH('[1]Lookup for use classification'!$B$5,C899)),ISNUMBER(SEARCH('[1]Lookup for use classification'!$C$5,C899)),ISNUMBER(SEARCH('[1]Lookup for use classification'!$D$5,C899))),'[1]Lookup for use classification'!$A$5,IF(OR(ISNUMBER(SEARCH('[1]Lookup for use classification'!$B$7,C899)),ISNUMBER(SEARCH('[1]Lookup for use classification'!$C$7,C899)),ISNUMBER(SEARCH('[1]Lookup for use classification'!$D$7,C899))),'[1]Lookup for use classification'!$A$7,IF(OR(ISNUMBER(SEARCH('[1]Lookup for use classification'!$B$9,C899)),ISNUMBER(SEARCH('[1]Lookup for use classification'!$C$9,C899)),ISNUMBER(SEARCH('[1]Lookup for use classification'!$D$9,C899)),ISNUMBER(SEARCH('[1]Lookup for use classification'!$E$9,C899)),ISNUMBER(SEARCH('[1]Lookup for use classification'!$F$9,C899)),ISNUMBER(SEARCH('[1]Lookup for use classification'!$G$9,C899)),ISNUMBER(SEARCH('[1]Lookup for use classification'!$H$9,C899)),ISNUMBER(SEARCH('[1]Lookup for use classification'!$I$9,C899)),ISNUMBER(SEARCH('[1]Lookup for use classification'!$J$9,C899)),ISNUMBER(SEARCH('[1]Lookup for use classification'!$K$9,C899))),'[1]Lookup for use classification'!$A$9,IF(OR(ISNUMBER(SEARCH('[1]Lookup for use classification'!$B$10,C899)),ISNUMBER(SEARCH('[1]Lookup for use classification'!$C$10,C899)),ISNUMBER(SEARCH('[1]Lookup for use classification'!$D$10,C899)),ISNUMBER(SEARCH('[1]Lookup for use classification'!$E$10,C899)),ISNUMBER(SEARCH('[1]Lookup for use classification'!$F$10,C899)),ISNUMBER(SEARCH('[1]Lookup for use classification'!$G$10,C899))),'[1]Lookup for use classification'!$A$10,IF(OR(ISNUMBER(SEARCH('[1]Lookup for use classification'!$B$11,C899)),ISNUMBER(SEARCH('[1]Lookup for use classification'!$C$11,C899))),'[1]Lookup for use classification'!$A$11,IF(OR(ISNUMBER(SEARCH('[1]Lookup for use classification'!$B$12,C899)),ISNUMBER(SEARCH('[1]Lookup for use classification'!$C$12,C899))),'[1]Lookup for use classification'!$A$12,IF(OR(ISNUMBER(SEARCH('[1]Lookup for use classification'!$B$13,C899)),ISNUMBER(SEARCH('[1]Lookup for use classification'!$C$13,C899)),ISNUMBER(SEARCH('[1]Lookup for use classification'!$D$13,C899)),,ISNUMBER(SEARCH('[1]Lookup for use classification'!$C$13,C899)),ISNUMBER(SEARCH('[1]Lookup for use classification'!$E$13,C899))),'[1]Lookup for use classification'!$A$13,IF(OR(ISNUMBER(SEARCH('[1]Lookup for use classification'!$B$14,C899)),ISNUMBER(SEARCH('[1]Lookup for use classification'!$C$14,C899))),'[1]Lookup for use classification'!$A$14,"Other"))))))))))))</f>
        <v>Other</v>
      </c>
      <c r="E899" s="191"/>
      <c r="F899" s="174"/>
      <c r="G899" s="174"/>
    </row>
    <row r="900" spans="1:7" hidden="1">
      <c r="A900" s="187" t="s">
        <v>1295</v>
      </c>
      <c r="B900" s="167" t="s">
        <v>4456</v>
      </c>
      <c r="C900" s="174" t="s">
        <v>1276</v>
      </c>
      <c r="D900" s="6" t="str">
        <f>IF(OR(ISNUMBER(SEARCH('[1]Lookup for use classification'!$B$1,C900)),ISNUMBER(SEARCH('[1]Lookup for use classification'!$C$1,C900)),ISNUMBER(SEARCH('[1]Lookup for use classification'!$D$1,C900)),ISNUMBER(SEARCH('[1]Lookup for use classification'!$E$1,C900))),'[1]Lookup for use classification'!$A$1,IF(ISNUMBER(SEARCH('[1]Lookup for use classification'!$B$2,C900)),'[1]Lookup for use classification'!$A$2,IF(ISNUMBER(SEARCH('[1]Lookup for use classification'!$B$3,C900)),'[1]Lookup for use classification'!$A$3,IF(OR(ISNUMBER(SEARCH('[1]Lookup for use classification'!$B$4,C900)),ISNUMBER(SEARCH('[1]Lookup for use classification'!$C$4,C900)),ISNUMBER(SEARCH('[1]Lookup for use classification'!$D$4,C900)),ISNUMBER(SEARCH('[1]Lookup for use classification'!$E$4,C900))),'[1]Lookup for use classification'!$A$4,IF(OR(ISNUMBER(SEARCH('[1]Lookup for use classification'!$B$5,C900)),ISNUMBER(SEARCH('[1]Lookup for use classification'!$C$5,C900)),ISNUMBER(SEARCH('[1]Lookup for use classification'!$D$5,C900))),'[1]Lookup for use classification'!$A$5,IF(OR(ISNUMBER(SEARCH('[1]Lookup for use classification'!$B$7,C900)),ISNUMBER(SEARCH('[1]Lookup for use classification'!$C$7,C900)),ISNUMBER(SEARCH('[1]Lookup for use classification'!$D$7,C900))),'[1]Lookup for use classification'!$A$7,IF(OR(ISNUMBER(SEARCH('[1]Lookup for use classification'!$B$9,C900)),ISNUMBER(SEARCH('[1]Lookup for use classification'!$C$9,C900)),ISNUMBER(SEARCH('[1]Lookup for use classification'!$D$9,C900)),ISNUMBER(SEARCH('[1]Lookup for use classification'!$E$9,C900)),ISNUMBER(SEARCH('[1]Lookup for use classification'!$F$9,C900)),ISNUMBER(SEARCH('[1]Lookup for use classification'!$G$9,C900)),ISNUMBER(SEARCH('[1]Lookup for use classification'!$H$9,C900)),ISNUMBER(SEARCH('[1]Lookup for use classification'!$I$9,C900)),ISNUMBER(SEARCH('[1]Lookup for use classification'!$J$9,C900)),ISNUMBER(SEARCH('[1]Lookup for use classification'!$K$9,C900))),'[1]Lookup for use classification'!$A$9,IF(OR(ISNUMBER(SEARCH('[1]Lookup for use classification'!$B$10,C900)),ISNUMBER(SEARCH('[1]Lookup for use classification'!$C$10,C900)),ISNUMBER(SEARCH('[1]Lookup for use classification'!$D$10,C900)),ISNUMBER(SEARCH('[1]Lookup for use classification'!$E$10,C900)),ISNUMBER(SEARCH('[1]Lookup for use classification'!$F$10,C900)),ISNUMBER(SEARCH('[1]Lookup for use classification'!$G$10,C900))),'[1]Lookup for use classification'!$A$10,IF(OR(ISNUMBER(SEARCH('[1]Lookup for use classification'!$B$11,C900)),ISNUMBER(SEARCH('[1]Lookup for use classification'!$C$11,C900))),'[1]Lookup for use classification'!$A$11,IF(OR(ISNUMBER(SEARCH('[1]Lookup for use classification'!$B$12,C900)),ISNUMBER(SEARCH('[1]Lookup for use classification'!$C$12,C900))),'[1]Lookup for use classification'!$A$12,IF(OR(ISNUMBER(SEARCH('[1]Lookup for use classification'!$B$13,C900)),ISNUMBER(SEARCH('[1]Lookup for use classification'!$C$13,C900)),ISNUMBER(SEARCH('[1]Lookup for use classification'!$D$13,C900)),,ISNUMBER(SEARCH('[1]Lookup for use classification'!$C$13,C900)),ISNUMBER(SEARCH('[1]Lookup for use classification'!$E$13,C900))),'[1]Lookup for use classification'!$A$13,IF(OR(ISNUMBER(SEARCH('[1]Lookup for use classification'!$B$14,C900)),ISNUMBER(SEARCH('[1]Lookup for use classification'!$C$14,C900))),'[1]Lookup for use classification'!$A$14,"Other"))))))))))))</f>
        <v>Other</v>
      </c>
      <c r="E900" s="175"/>
      <c r="F900" s="174"/>
      <c r="G900" s="174"/>
    </row>
    <row r="901" spans="1:7" hidden="1">
      <c r="A901" s="187" t="s">
        <v>1295</v>
      </c>
      <c r="B901" s="167" t="s">
        <v>4456</v>
      </c>
      <c r="C901" s="174" t="s">
        <v>1284</v>
      </c>
      <c r="D901" s="6" t="str">
        <f>IF(OR(ISNUMBER(SEARCH('[1]Lookup for use classification'!$B$1,C901)),ISNUMBER(SEARCH('[1]Lookup for use classification'!$C$1,C901)),ISNUMBER(SEARCH('[1]Lookup for use classification'!$D$1,C901)),ISNUMBER(SEARCH('[1]Lookup for use classification'!$E$1,C901))),'[1]Lookup for use classification'!$A$1,IF(ISNUMBER(SEARCH('[1]Lookup for use classification'!$B$2,C901)),'[1]Lookup for use classification'!$A$2,IF(ISNUMBER(SEARCH('[1]Lookup for use classification'!$B$3,C901)),'[1]Lookup for use classification'!$A$3,IF(OR(ISNUMBER(SEARCH('[1]Lookup for use classification'!$B$4,C901)),ISNUMBER(SEARCH('[1]Lookup for use classification'!$C$4,C901)),ISNUMBER(SEARCH('[1]Lookup for use classification'!$D$4,C901)),ISNUMBER(SEARCH('[1]Lookup for use classification'!$E$4,C901))),'[1]Lookup for use classification'!$A$4,IF(OR(ISNUMBER(SEARCH('[1]Lookup for use classification'!$B$5,C901)),ISNUMBER(SEARCH('[1]Lookup for use classification'!$C$5,C901)),ISNUMBER(SEARCH('[1]Lookup for use classification'!$D$5,C901))),'[1]Lookup for use classification'!$A$5,IF(OR(ISNUMBER(SEARCH('[1]Lookup for use classification'!$B$7,C901)),ISNUMBER(SEARCH('[1]Lookup for use classification'!$C$7,C901)),ISNUMBER(SEARCH('[1]Lookup for use classification'!$D$7,C901))),'[1]Lookup for use classification'!$A$7,IF(OR(ISNUMBER(SEARCH('[1]Lookup for use classification'!$B$9,C901)),ISNUMBER(SEARCH('[1]Lookup for use classification'!$C$9,C901)),ISNUMBER(SEARCH('[1]Lookup for use classification'!$D$9,C901)),ISNUMBER(SEARCH('[1]Lookup for use classification'!$E$9,C901)),ISNUMBER(SEARCH('[1]Lookup for use classification'!$F$9,C901)),ISNUMBER(SEARCH('[1]Lookup for use classification'!$G$9,C901)),ISNUMBER(SEARCH('[1]Lookup for use classification'!$H$9,C901)),ISNUMBER(SEARCH('[1]Lookup for use classification'!$I$9,C901)),ISNUMBER(SEARCH('[1]Lookup for use classification'!$J$9,C901)),ISNUMBER(SEARCH('[1]Lookup for use classification'!$K$9,C901))),'[1]Lookup for use classification'!$A$9,IF(OR(ISNUMBER(SEARCH('[1]Lookup for use classification'!$B$10,C901)),ISNUMBER(SEARCH('[1]Lookup for use classification'!$C$10,C901)),ISNUMBER(SEARCH('[1]Lookup for use classification'!$D$10,C901)),ISNUMBER(SEARCH('[1]Lookup for use classification'!$E$10,C901)),ISNUMBER(SEARCH('[1]Lookup for use classification'!$F$10,C901)),ISNUMBER(SEARCH('[1]Lookup for use classification'!$G$10,C901))),'[1]Lookup for use classification'!$A$10,IF(OR(ISNUMBER(SEARCH('[1]Lookup for use classification'!$B$11,C901)),ISNUMBER(SEARCH('[1]Lookup for use classification'!$C$11,C901))),'[1]Lookup for use classification'!$A$11,IF(OR(ISNUMBER(SEARCH('[1]Lookup for use classification'!$B$12,C901)),ISNUMBER(SEARCH('[1]Lookup for use classification'!$C$12,C901))),'[1]Lookup for use classification'!$A$12,IF(OR(ISNUMBER(SEARCH('[1]Lookup for use classification'!$B$13,C901)),ISNUMBER(SEARCH('[1]Lookup for use classification'!$C$13,C901)),ISNUMBER(SEARCH('[1]Lookup for use classification'!$D$13,C901)),,ISNUMBER(SEARCH('[1]Lookup for use classification'!$C$13,C901)),ISNUMBER(SEARCH('[1]Lookup for use classification'!$E$13,C901))),'[1]Lookup for use classification'!$A$13,IF(OR(ISNUMBER(SEARCH('[1]Lookup for use classification'!$B$14,C901)),ISNUMBER(SEARCH('[1]Lookup for use classification'!$C$14,C901))),'[1]Lookup for use classification'!$A$14,"Other"))))))))))))</f>
        <v>Other</v>
      </c>
      <c r="E901" s="191"/>
      <c r="F901" s="174"/>
      <c r="G901" s="174"/>
    </row>
    <row r="902" spans="1:7" hidden="1">
      <c r="A902" s="187" t="s">
        <v>1295</v>
      </c>
      <c r="B902" s="167" t="s">
        <v>4456</v>
      </c>
      <c r="C902" s="190" t="s">
        <v>1290</v>
      </c>
      <c r="D902" s="6" t="str">
        <f>IF(OR(ISNUMBER(SEARCH('[1]Lookup for use classification'!$B$1,C902)),ISNUMBER(SEARCH('[1]Lookup for use classification'!$C$1,C902)),ISNUMBER(SEARCH('[1]Lookup for use classification'!$D$1,C902)),ISNUMBER(SEARCH('[1]Lookup for use classification'!$E$1,C902))),'[1]Lookup for use classification'!$A$1,IF(ISNUMBER(SEARCH('[1]Lookup for use classification'!$B$2,C902)),'[1]Lookup for use classification'!$A$2,IF(ISNUMBER(SEARCH('[1]Lookup for use classification'!$B$3,C902)),'[1]Lookup for use classification'!$A$3,IF(OR(ISNUMBER(SEARCH('[1]Lookup for use classification'!$B$4,C902)),ISNUMBER(SEARCH('[1]Lookup for use classification'!$C$4,C902)),ISNUMBER(SEARCH('[1]Lookup for use classification'!$D$4,C902)),ISNUMBER(SEARCH('[1]Lookup for use classification'!$E$4,C902))),'[1]Lookup for use classification'!$A$4,IF(OR(ISNUMBER(SEARCH('[1]Lookup for use classification'!$B$5,C902)),ISNUMBER(SEARCH('[1]Lookup for use classification'!$C$5,C902)),ISNUMBER(SEARCH('[1]Lookup for use classification'!$D$5,C902))),'[1]Lookup for use classification'!$A$5,IF(OR(ISNUMBER(SEARCH('[1]Lookup for use classification'!$B$7,C902)),ISNUMBER(SEARCH('[1]Lookup for use classification'!$C$7,C902)),ISNUMBER(SEARCH('[1]Lookup for use classification'!$D$7,C902))),'[1]Lookup for use classification'!$A$7,IF(OR(ISNUMBER(SEARCH('[1]Lookup for use classification'!$B$9,C902)),ISNUMBER(SEARCH('[1]Lookup for use classification'!$C$9,C902)),ISNUMBER(SEARCH('[1]Lookup for use classification'!$D$9,C902)),ISNUMBER(SEARCH('[1]Lookup for use classification'!$E$9,C902)),ISNUMBER(SEARCH('[1]Lookup for use classification'!$F$9,C902)),ISNUMBER(SEARCH('[1]Lookup for use classification'!$G$9,C902)),ISNUMBER(SEARCH('[1]Lookup for use classification'!$H$9,C902)),ISNUMBER(SEARCH('[1]Lookup for use classification'!$I$9,C902)),ISNUMBER(SEARCH('[1]Lookup for use classification'!$J$9,C902)),ISNUMBER(SEARCH('[1]Lookup for use classification'!$K$9,C902))),'[1]Lookup for use classification'!$A$9,IF(OR(ISNUMBER(SEARCH('[1]Lookup for use classification'!$B$10,C902)),ISNUMBER(SEARCH('[1]Lookup for use classification'!$C$10,C902)),ISNUMBER(SEARCH('[1]Lookup for use classification'!$D$10,C902)),ISNUMBER(SEARCH('[1]Lookup for use classification'!$E$10,C902)),ISNUMBER(SEARCH('[1]Lookup for use classification'!$F$10,C902)),ISNUMBER(SEARCH('[1]Lookup for use classification'!$G$10,C902))),'[1]Lookup for use classification'!$A$10,IF(OR(ISNUMBER(SEARCH('[1]Lookup for use classification'!$B$11,C902)),ISNUMBER(SEARCH('[1]Lookup for use classification'!$C$11,C902))),'[1]Lookup for use classification'!$A$11,IF(OR(ISNUMBER(SEARCH('[1]Lookup for use classification'!$B$12,C902)),ISNUMBER(SEARCH('[1]Lookup for use classification'!$C$12,C902))),'[1]Lookup for use classification'!$A$12,IF(OR(ISNUMBER(SEARCH('[1]Lookup for use classification'!$B$13,C902)),ISNUMBER(SEARCH('[1]Lookup for use classification'!$C$13,C902)),ISNUMBER(SEARCH('[1]Lookup for use classification'!$D$13,C902)),,ISNUMBER(SEARCH('[1]Lookup for use classification'!$C$13,C902)),ISNUMBER(SEARCH('[1]Lookup for use classification'!$E$13,C902))),'[1]Lookup for use classification'!$A$13,IF(OR(ISNUMBER(SEARCH('[1]Lookup for use classification'!$B$14,C902)),ISNUMBER(SEARCH('[1]Lookup for use classification'!$C$14,C902))),'[1]Lookup for use classification'!$A$14,"Other"))))))))))))</f>
        <v>Other</v>
      </c>
      <c r="E902" s="191"/>
      <c r="F902" s="174"/>
      <c r="G902" s="174"/>
    </row>
    <row r="903" spans="1:7" hidden="1">
      <c r="A903" s="187" t="s">
        <v>1295</v>
      </c>
      <c r="B903" s="167" t="s">
        <v>4456</v>
      </c>
      <c r="C903" s="190" t="s">
        <v>1293</v>
      </c>
      <c r="D903" s="6" t="str">
        <f>IF(OR(ISNUMBER(SEARCH('[1]Lookup for use classification'!$B$1,C903)),ISNUMBER(SEARCH('[1]Lookup for use classification'!$C$1,C903)),ISNUMBER(SEARCH('[1]Lookup for use classification'!$D$1,C903)),ISNUMBER(SEARCH('[1]Lookup for use classification'!$E$1,C903))),'[1]Lookup for use classification'!$A$1,IF(ISNUMBER(SEARCH('[1]Lookup for use classification'!$B$2,C903)),'[1]Lookup for use classification'!$A$2,IF(ISNUMBER(SEARCH('[1]Lookup for use classification'!$B$3,C903)),'[1]Lookup for use classification'!$A$3,IF(OR(ISNUMBER(SEARCH('[1]Lookup for use classification'!$B$4,C903)),ISNUMBER(SEARCH('[1]Lookup for use classification'!$C$4,C903)),ISNUMBER(SEARCH('[1]Lookup for use classification'!$D$4,C903)),ISNUMBER(SEARCH('[1]Lookup for use classification'!$E$4,C903))),'[1]Lookup for use classification'!$A$4,IF(OR(ISNUMBER(SEARCH('[1]Lookup for use classification'!$B$5,C903)),ISNUMBER(SEARCH('[1]Lookup for use classification'!$C$5,C903)),ISNUMBER(SEARCH('[1]Lookup for use classification'!$D$5,C903))),'[1]Lookup for use classification'!$A$5,IF(OR(ISNUMBER(SEARCH('[1]Lookup for use classification'!$B$7,C903)),ISNUMBER(SEARCH('[1]Lookup for use classification'!$C$7,C903)),ISNUMBER(SEARCH('[1]Lookup for use classification'!$D$7,C903))),'[1]Lookup for use classification'!$A$7,IF(OR(ISNUMBER(SEARCH('[1]Lookup for use classification'!$B$9,C903)),ISNUMBER(SEARCH('[1]Lookup for use classification'!$C$9,C903)),ISNUMBER(SEARCH('[1]Lookup for use classification'!$D$9,C903)),ISNUMBER(SEARCH('[1]Lookup for use classification'!$E$9,C903)),ISNUMBER(SEARCH('[1]Lookup for use classification'!$F$9,C903)),ISNUMBER(SEARCH('[1]Lookup for use classification'!$G$9,C903)),ISNUMBER(SEARCH('[1]Lookup for use classification'!$H$9,C903)),ISNUMBER(SEARCH('[1]Lookup for use classification'!$I$9,C903)),ISNUMBER(SEARCH('[1]Lookup for use classification'!$J$9,C903)),ISNUMBER(SEARCH('[1]Lookup for use classification'!$K$9,C903))),'[1]Lookup for use classification'!$A$9,IF(OR(ISNUMBER(SEARCH('[1]Lookup for use classification'!$B$10,C903)),ISNUMBER(SEARCH('[1]Lookup for use classification'!$C$10,C903)),ISNUMBER(SEARCH('[1]Lookup for use classification'!$D$10,C903)),ISNUMBER(SEARCH('[1]Lookup for use classification'!$E$10,C903)),ISNUMBER(SEARCH('[1]Lookup for use classification'!$F$10,C903)),ISNUMBER(SEARCH('[1]Lookup for use classification'!$G$10,C903))),'[1]Lookup for use classification'!$A$10,IF(OR(ISNUMBER(SEARCH('[1]Lookup for use classification'!$B$11,C903)),ISNUMBER(SEARCH('[1]Lookup for use classification'!$C$11,C903))),'[1]Lookup for use classification'!$A$11,IF(OR(ISNUMBER(SEARCH('[1]Lookup for use classification'!$B$12,C903)),ISNUMBER(SEARCH('[1]Lookup for use classification'!$C$12,C903))),'[1]Lookup for use classification'!$A$12,IF(OR(ISNUMBER(SEARCH('[1]Lookup for use classification'!$B$13,C903)),ISNUMBER(SEARCH('[1]Lookup for use classification'!$C$13,C903)),ISNUMBER(SEARCH('[1]Lookup for use classification'!$D$13,C903)),,ISNUMBER(SEARCH('[1]Lookup for use classification'!$C$13,C903)),ISNUMBER(SEARCH('[1]Lookup for use classification'!$E$13,C903))),'[1]Lookup for use classification'!$A$13,IF(OR(ISNUMBER(SEARCH('[1]Lookup for use classification'!$B$14,C903)),ISNUMBER(SEARCH('[1]Lookup for use classification'!$C$14,C903))),'[1]Lookup for use classification'!$A$14,"Other"))))))))))))</f>
        <v>Other</v>
      </c>
      <c r="E903" s="191"/>
      <c r="F903" s="174"/>
      <c r="G903" s="174"/>
    </row>
    <row r="904" spans="1:7" hidden="1">
      <c r="A904" s="187" t="s">
        <v>1295</v>
      </c>
      <c r="B904" s="167" t="s">
        <v>4456</v>
      </c>
      <c r="C904" s="174" t="s">
        <v>158</v>
      </c>
      <c r="D904" s="6" t="str">
        <f>IF(OR(ISNUMBER(SEARCH('[1]Lookup for use classification'!$B$1,C904)),ISNUMBER(SEARCH('[1]Lookup for use classification'!$C$1,C904)),ISNUMBER(SEARCH('[1]Lookup for use classification'!$D$1,C904)),ISNUMBER(SEARCH('[1]Lookup for use classification'!$E$1,C904))),'[1]Lookup for use classification'!$A$1,IF(ISNUMBER(SEARCH('[1]Lookup for use classification'!$B$2,C904)),'[1]Lookup for use classification'!$A$2,IF(ISNUMBER(SEARCH('[1]Lookup for use classification'!$B$3,C904)),'[1]Lookup for use classification'!$A$3,IF(OR(ISNUMBER(SEARCH('[1]Lookup for use classification'!$B$4,C904)),ISNUMBER(SEARCH('[1]Lookup for use classification'!$C$4,C904)),ISNUMBER(SEARCH('[1]Lookup for use classification'!$D$4,C904)),ISNUMBER(SEARCH('[1]Lookup for use classification'!$E$4,C904))),'[1]Lookup for use classification'!$A$4,IF(OR(ISNUMBER(SEARCH('[1]Lookup for use classification'!$B$5,C904)),ISNUMBER(SEARCH('[1]Lookup for use classification'!$C$5,C904)),ISNUMBER(SEARCH('[1]Lookup for use classification'!$D$5,C904))),'[1]Lookup for use classification'!$A$5,IF(OR(ISNUMBER(SEARCH('[1]Lookup for use classification'!$B$7,C904)),ISNUMBER(SEARCH('[1]Lookup for use classification'!$C$7,C904)),ISNUMBER(SEARCH('[1]Lookup for use classification'!$D$7,C904))),'[1]Lookup for use classification'!$A$7,IF(OR(ISNUMBER(SEARCH('[1]Lookup for use classification'!$B$9,C904)),ISNUMBER(SEARCH('[1]Lookup for use classification'!$C$9,C904)),ISNUMBER(SEARCH('[1]Lookup for use classification'!$D$9,C904)),ISNUMBER(SEARCH('[1]Lookup for use classification'!$E$9,C904)),ISNUMBER(SEARCH('[1]Lookup for use classification'!$F$9,C904)),ISNUMBER(SEARCH('[1]Lookup for use classification'!$G$9,C904)),ISNUMBER(SEARCH('[1]Lookup for use classification'!$H$9,C904)),ISNUMBER(SEARCH('[1]Lookup for use classification'!$I$9,C904)),ISNUMBER(SEARCH('[1]Lookup for use classification'!$J$9,C904)),ISNUMBER(SEARCH('[1]Lookup for use classification'!$K$9,C904))),'[1]Lookup for use classification'!$A$9,IF(OR(ISNUMBER(SEARCH('[1]Lookup for use classification'!$B$10,C904)),ISNUMBER(SEARCH('[1]Lookup for use classification'!$C$10,C904)),ISNUMBER(SEARCH('[1]Lookup for use classification'!$D$10,C904)),ISNUMBER(SEARCH('[1]Lookup for use classification'!$E$10,C904)),ISNUMBER(SEARCH('[1]Lookup for use classification'!$F$10,C904)),ISNUMBER(SEARCH('[1]Lookup for use classification'!$G$10,C904))),'[1]Lookup for use classification'!$A$10,IF(OR(ISNUMBER(SEARCH('[1]Lookup for use classification'!$B$11,C904)),ISNUMBER(SEARCH('[1]Lookup for use classification'!$C$11,C904))),'[1]Lookup for use classification'!$A$11,IF(OR(ISNUMBER(SEARCH('[1]Lookup for use classification'!$B$12,C904)),ISNUMBER(SEARCH('[1]Lookup for use classification'!$C$12,C904))),'[1]Lookup for use classification'!$A$12,IF(OR(ISNUMBER(SEARCH('[1]Lookup for use classification'!$B$13,C904)),ISNUMBER(SEARCH('[1]Lookup for use classification'!$C$13,C904)),ISNUMBER(SEARCH('[1]Lookup for use classification'!$D$13,C904)),,ISNUMBER(SEARCH('[1]Lookup for use classification'!$C$13,C904)),ISNUMBER(SEARCH('[1]Lookup for use classification'!$E$13,C904))),'[1]Lookup for use classification'!$A$13,IF(OR(ISNUMBER(SEARCH('[1]Lookup for use classification'!$B$14,C904)),ISNUMBER(SEARCH('[1]Lookup for use classification'!$C$14,C904))),'[1]Lookup for use classification'!$A$14,"Other"))))))))))))</f>
        <v>Public Assembly</v>
      </c>
      <c r="E904" s="175"/>
      <c r="F904" s="174"/>
      <c r="G904" s="174"/>
    </row>
    <row r="905" spans="1:7" hidden="1">
      <c r="A905" s="187" t="s">
        <v>1295</v>
      </c>
      <c r="B905" s="167" t="s">
        <v>4456</v>
      </c>
      <c r="C905" s="174" t="s">
        <v>1272</v>
      </c>
      <c r="D905" s="6" t="str">
        <f>IF(OR(ISNUMBER(SEARCH('[1]Lookup for use classification'!$B$1,C905)),ISNUMBER(SEARCH('[1]Lookup for use classification'!$C$1,C905)),ISNUMBER(SEARCH('[1]Lookup for use classification'!$D$1,C905)),ISNUMBER(SEARCH('[1]Lookup for use classification'!$E$1,C905))),'[1]Lookup for use classification'!$A$1,IF(ISNUMBER(SEARCH('[1]Lookup for use classification'!$B$2,C905)),'[1]Lookup for use classification'!$A$2,IF(ISNUMBER(SEARCH('[1]Lookup for use classification'!$B$3,C905)),'[1]Lookup for use classification'!$A$3,IF(OR(ISNUMBER(SEARCH('[1]Lookup for use classification'!$B$4,C905)),ISNUMBER(SEARCH('[1]Lookup for use classification'!$C$4,C905)),ISNUMBER(SEARCH('[1]Lookup for use classification'!$D$4,C905)),ISNUMBER(SEARCH('[1]Lookup for use classification'!$E$4,C905))),'[1]Lookup for use classification'!$A$4,IF(OR(ISNUMBER(SEARCH('[1]Lookup for use classification'!$B$5,C905)),ISNUMBER(SEARCH('[1]Lookup for use classification'!$C$5,C905)),ISNUMBER(SEARCH('[1]Lookup for use classification'!$D$5,C905))),'[1]Lookup for use classification'!$A$5,IF(OR(ISNUMBER(SEARCH('[1]Lookup for use classification'!$B$7,C905)),ISNUMBER(SEARCH('[1]Lookup for use classification'!$C$7,C905)),ISNUMBER(SEARCH('[1]Lookup for use classification'!$D$7,C905))),'[1]Lookup for use classification'!$A$7,IF(OR(ISNUMBER(SEARCH('[1]Lookup for use classification'!$B$9,C905)),ISNUMBER(SEARCH('[1]Lookup for use classification'!$C$9,C905)),ISNUMBER(SEARCH('[1]Lookup for use classification'!$D$9,C905)),ISNUMBER(SEARCH('[1]Lookup for use classification'!$E$9,C905)),ISNUMBER(SEARCH('[1]Lookup for use classification'!$F$9,C905)),ISNUMBER(SEARCH('[1]Lookup for use classification'!$G$9,C905)),ISNUMBER(SEARCH('[1]Lookup for use classification'!$H$9,C905)),ISNUMBER(SEARCH('[1]Lookup for use classification'!$I$9,C905)),ISNUMBER(SEARCH('[1]Lookup for use classification'!$J$9,C905)),ISNUMBER(SEARCH('[1]Lookup for use classification'!$K$9,C905))),'[1]Lookup for use classification'!$A$9,IF(OR(ISNUMBER(SEARCH('[1]Lookup for use classification'!$B$10,C905)),ISNUMBER(SEARCH('[1]Lookup for use classification'!$C$10,C905)),ISNUMBER(SEARCH('[1]Lookup for use classification'!$D$10,C905)),ISNUMBER(SEARCH('[1]Lookup for use classification'!$E$10,C905)),ISNUMBER(SEARCH('[1]Lookup for use classification'!$F$10,C905)),ISNUMBER(SEARCH('[1]Lookup for use classification'!$G$10,C905))),'[1]Lookup for use classification'!$A$10,IF(OR(ISNUMBER(SEARCH('[1]Lookup for use classification'!$B$11,C905)),ISNUMBER(SEARCH('[1]Lookup for use classification'!$C$11,C905))),'[1]Lookup for use classification'!$A$11,IF(OR(ISNUMBER(SEARCH('[1]Lookup for use classification'!$B$12,C905)),ISNUMBER(SEARCH('[1]Lookup for use classification'!$C$12,C905))),'[1]Lookup for use classification'!$A$12,IF(OR(ISNUMBER(SEARCH('[1]Lookup for use classification'!$B$13,C905)),ISNUMBER(SEARCH('[1]Lookup for use classification'!$C$13,C905)),ISNUMBER(SEARCH('[1]Lookup for use classification'!$D$13,C905)),,ISNUMBER(SEARCH('[1]Lookup for use classification'!$C$13,C905)),ISNUMBER(SEARCH('[1]Lookup for use classification'!$E$13,C905))),'[1]Lookup for use classification'!$A$13,IF(OR(ISNUMBER(SEARCH('[1]Lookup for use classification'!$B$14,C905)),ISNUMBER(SEARCH('[1]Lookup for use classification'!$C$14,C905))),'[1]Lookup for use classification'!$A$14,"Other"))))))))))))</f>
        <v>Public Assembly</v>
      </c>
      <c r="E905" s="191"/>
      <c r="F905" s="174"/>
      <c r="G905" s="174"/>
    </row>
    <row r="906" spans="1:7" hidden="1">
      <c r="A906" s="187" t="s">
        <v>1295</v>
      </c>
      <c r="B906" s="167" t="s">
        <v>4456</v>
      </c>
      <c r="C906" s="174" t="s">
        <v>1273</v>
      </c>
      <c r="D906" s="6" t="str">
        <f>IF(OR(ISNUMBER(SEARCH('[1]Lookup for use classification'!$B$1,C906)),ISNUMBER(SEARCH('[1]Lookup for use classification'!$C$1,C906)),ISNUMBER(SEARCH('[1]Lookup for use classification'!$D$1,C906)),ISNUMBER(SEARCH('[1]Lookup for use classification'!$E$1,C906))),'[1]Lookup for use classification'!$A$1,IF(ISNUMBER(SEARCH('[1]Lookup for use classification'!$B$2,C906)),'[1]Lookup for use classification'!$A$2,IF(ISNUMBER(SEARCH('[1]Lookup for use classification'!$B$3,C906)),'[1]Lookup for use classification'!$A$3,IF(OR(ISNUMBER(SEARCH('[1]Lookup for use classification'!$B$4,C906)),ISNUMBER(SEARCH('[1]Lookup for use classification'!$C$4,C906)),ISNUMBER(SEARCH('[1]Lookup for use classification'!$D$4,C906)),ISNUMBER(SEARCH('[1]Lookup for use classification'!$E$4,C906))),'[1]Lookup for use classification'!$A$4,IF(OR(ISNUMBER(SEARCH('[1]Lookup for use classification'!$B$5,C906)),ISNUMBER(SEARCH('[1]Lookup for use classification'!$C$5,C906)),ISNUMBER(SEARCH('[1]Lookup for use classification'!$D$5,C906))),'[1]Lookup for use classification'!$A$5,IF(OR(ISNUMBER(SEARCH('[1]Lookup for use classification'!$B$7,C906)),ISNUMBER(SEARCH('[1]Lookup for use classification'!$C$7,C906)),ISNUMBER(SEARCH('[1]Lookup for use classification'!$D$7,C906))),'[1]Lookup for use classification'!$A$7,IF(OR(ISNUMBER(SEARCH('[1]Lookup for use classification'!$B$9,C906)),ISNUMBER(SEARCH('[1]Lookup for use classification'!$C$9,C906)),ISNUMBER(SEARCH('[1]Lookup for use classification'!$D$9,C906)),ISNUMBER(SEARCH('[1]Lookup for use classification'!$E$9,C906)),ISNUMBER(SEARCH('[1]Lookup for use classification'!$F$9,C906)),ISNUMBER(SEARCH('[1]Lookup for use classification'!$G$9,C906)),ISNUMBER(SEARCH('[1]Lookup for use classification'!$H$9,C906)),ISNUMBER(SEARCH('[1]Lookup for use classification'!$I$9,C906)),ISNUMBER(SEARCH('[1]Lookup for use classification'!$J$9,C906)),ISNUMBER(SEARCH('[1]Lookup for use classification'!$K$9,C906))),'[1]Lookup for use classification'!$A$9,IF(OR(ISNUMBER(SEARCH('[1]Lookup for use classification'!$B$10,C906)),ISNUMBER(SEARCH('[1]Lookup for use classification'!$C$10,C906)),ISNUMBER(SEARCH('[1]Lookup for use classification'!$D$10,C906)),ISNUMBER(SEARCH('[1]Lookup for use classification'!$E$10,C906)),ISNUMBER(SEARCH('[1]Lookup for use classification'!$F$10,C906)),ISNUMBER(SEARCH('[1]Lookup for use classification'!$G$10,C906))),'[1]Lookup for use classification'!$A$10,IF(OR(ISNUMBER(SEARCH('[1]Lookup for use classification'!$B$11,C906)),ISNUMBER(SEARCH('[1]Lookup for use classification'!$C$11,C906))),'[1]Lookup for use classification'!$A$11,IF(OR(ISNUMBER(SEARCH('[1]Lookup for use classification'!$B$12,C906)),ISNUMBER(SEARCH('[1]Lookup for use classification'!$C$12,C906))),'[1]Lookup for use classification'!$A$12,IF(OR(ISNUMBER(SEARCH('[1]Lookup for use classification'!$B$13,C906)),ISNUMBER(SEARCH('[1]Lookup for use classification'!$C$13,C906)),ISNUMBER(SEARCH('[1]Lookup for use classification'!$D$13,C906)),,ISNUMBER(SEARCH('[1]Lookup for use classification'!$C$13,C906)),ISNUMBER(SEARCH('[1]Lookup for use classification'!$E$13,C906))),'[1]Lookup for use classification'!$A$13,IF(OR(ISNUMBER(SEARCH('[1]Lookup for use classification'!$B$14,C906)),ISNUMBER(SEARCH('[1]Lookup for use classification'!$C$14,C906))),'[1]Lookup for use classification'!$A$14,"Other"))))))))))))</f>
        <v>Public Assembly</v>
      </c>
      <c r="E906" s="191"/>
      <c r="F906" s="174"/>
      <c r="G906" s="174"/>
    </row>
    <row r="907" spans="1:7" hidden="1">
      <c r="A907" s="187" t="s">
        <v>1295</v>
      </c>
      <c r="B907" s="167" t="s">
        <v>4456</v>
      </c>
      <c r="C907" s="190" t="s">
        <v>1285</v>
      </c>
      <c r="D907" s="6" t="str">
        <f>IF(OR(ISNUMBER(SEARCH('[1]Lookup for use classification'!$B$1,C907)),ISNUMBER(SEARCH('[1]Lookup for use classification'!$C$1,C907)),ISNUMBER(SEARCH('[1]Lookup for use classification'!$D$1,C907)),ISNUMBER(SEARCH('[1]Lookup for use classification'!$E$1,C907))),'[1]Lookup for use classification'!$A$1,IF(ISNUMBER(SEARCH('[1]Lookup for use classification'!$B$2,C907)),'[1]Lookup for use classification'!$A$2,IF(ISNUMBER(SEARCH('[1]Lookup for use classification'!$B$3,C907)),'[1]Lookup for use classification'!$A$3,IF(OR(ISNUMBER(SEARCH('[1]Lookup for use classification'!$B$4,C907)),ISNUMBER(SEARCH('[1]Lookup for use classification'!$C$4,C907)),ISNUMBER(SEARCH('[1]Lookup for use classification'!$D$4,C907)),ISNUMBER(SEARCH('[1]Lookup for use classification'!$E$4,C907))),'[1]Lookup for use classification'!$A$4,IF(OR(ISNUMBER(SEARCH('[1]Lookup for use classification'!$B$5,C907)),ISNUMBER(SEARCH('[1]Lookup for use classification'!$C$5,C907)),ISNUMBER(SEARCH('[1]Lookup for use classification'!$D$5,C907))),'[1]Lookup for use classification'!$A$5,IF(OR(ISNUMBER(SEARCH('[1]Lookup for use classification'!$B$7,C907)),ISNUMBER(SEARCH('[1]Lookup for use classification'!$C$7,C907)),ISNUMBER(SEARCH('[1]Lookup for use classification'!$D$7,C907))),'[1]Lookup for use classification'!$A$7,IF(OR(ISNUMBER(SEARCH('[1]Lookup for use classification'!$B$9,C907)),ISNUMBER(SEARCH('[1]Lookup for use classification'!$C$9,C907)),ISNUMBER(SEARCH('[1]Lookup for use classification'!$D$9,C907)),ISNUMBER(SEARCH('[1]Lookup for use classification'!$E$9,C907)),ISNUMBER(SEARCH('[1]Lookup for use classification'!$F$9,C907)),ISNUMBER(SEARCH('[1]Lookup for use classification'!$G$9,C907)),ISNUMBER(SEARCH('[1]Lookup for use classification'!$H$9,C907)),ISNUMBER(SEARCH('[1]Lookup for use classification'!$I$9,C907)),ISNUMBER(SEARCH('[1]Lookup for use classification'!$J$9,C907)),ISNUMBER(SEARCH('[1]Lookup for use classification'!$K$9,C907))),'[1]Lookup for use classification'!$A$9,IF(OR(ISNUMBER(SEARCH('[1]Lookup for use classification'!$B$10,C907)),ISNUMBER(SEARCH('[1]Lookup for use classification'!$C$10,C907)),ISNUMBER(SEARCH('[1]Lookup for use classification'!$D$10,C907)),ISNUMBER(SEARCH('[1]Lookup for use classification'!$E$10,C907)),ISNUMBER(SEARCH('[1]Lookup for use classification'!$F$10,C907)),ISNUMBER(SEARCH('[1]Lookup for use classification'!$G$10,C907))),'[1]Lookup for use classification'!$A$10,IF(OR(ISNUMBER(SEARCH('[1]Lookup for use classification'!$B$11,C907)),ISNUMBER(SEARCH('[1]Lookup for use classification'!$C$11,C907))),'[1]Lookup for use classification'!$A$11,IF(OR(ISNUMBER(SEARCH('[1]Lookup for use classification'!$B$12,C907)),ISNUMBER(SEARCH('[1]Lookup for use classification'!$C$12,C907))),'[1]Lookup for use classification'!$A$12,IF(OR(ISNUMBER(SEARCH('[1]Lookup for use classification'!$B$13,C907)),ISNUMBER(SEARCH('[1]Lookup for use classification'!$C$13,C907)),ISNUMBER(SEARCH('[1]Lookup for use classification'!$D$13,C907)),,ISNUMBER(SEARCH('[1]Lookup for use classification'!$C$13,C907)),ISNUMBER(SEARCH('[1]Lookup for use classification'!$E$13,C907))),'[1]Lookup for use classification'!$A$13,IF(OR(ISNUMBER(SEARCH('[1]Lookup for use classification'!$B$14,C907)),ISNUMBER(SEARCH('[1]Lookup for use classification'!$C$14,C907))),'[1]Lookup for use classification'!$A$14,"Other"))))))))))))</f>
        <v>Public Assembly</v>
      </c>
      <c r="E907" s="191"/>
      <c r="F907" s="174"/>
      <c r="G907" s="174"/>
    </row>
    <row r="908" spans="1:7" hidden="1">
      <c r="A908" s="187" t="s">
        <v>1295</v>
      </c>
      <c r="B908" s="167" t="s">
        <v>4456</v>
      </c>
      <c r="C908" s="190" t="s">
        <v>1287</v>
      </c>
      <c r="D908" s="6" t="str">
        <f>IF(OR(ISNUMBER(SEARCH('[1]Lookup for use classification'!$B$1,C908)),ISNUMBER(SEARCH('[1]Lookup for use classification'!$C$1,C908)),ISNUMBER(SEARCH('[1]Lookup for use classification'!$D$1,C908)),ISNUMBER(SEARCH('[1]Lookup for use classification'!$E$1,C908))),'[1]Lookup for use classification'!$A$1,IF(ISNUMBER(SEARCH('[1]Lookup for use classification'!$B$2,C908)),'[1]Lookup for use classification'!$A$2,IF(ISNUMBER(SEARCH('[1]Lookup for use classification'!$B$3,C908)),'[1]Lookup for use classification'!$A$3,IF(OR(ISNUMBER(SEARCH('[1]Lookup for use classification'!$B$4,C908)),ISNUMBER(SEARCH('[1]Lookup for use classification'!$C$4,C908)),ISNUMBER(SEARCH('[1]Lookup for use classification'!$D$4,C908)),ISNUMBER(SEARCH('[1]Lookup for use classification'!$E$4,C908))),'[1]Lookup for use classification'!$A$4,IF(OR(ISNUMBER(SEARCH('[1]Lookup for use classification'!$B$5,C908)),ISNUMBER(SEARCH('[1]Lookup for use classification'!$C$5,C908)),ISNUMBER(SEARCH('[1]Lookup for use classification'!$D$5,C908))),'[1]Lookup for use classification'!$A$5,IF(OR(ISNUMBER(SEARCH('[1]Lookup for use classification'!$B$7,C908)),ISNUMBER(SEARCH('[1]Lookup for use classification'!$C$7,C908)),ISNUMBER(SEARCH('[1]Lookup for use classification'!$D$7,C908))),'[1]Lookup for use classification'!$A$7,IF(OR(ISNUMBER(SEARCH('[1]Lookup for use classification'!$B$9,C908)),ISNUMBER(SEARCH('[1]Lookup for use classification'!$C$9,C908)),ISNUMBER(SEARCH('[1]Lookup for use classification'!$D$9,C908)),ISNUMBER(SEARCH('[1]Lookup for use classification'!$E$9,C908)),ISNUMBER(SEARCH('[1]Lookup for use classification'!$F$9,C908)),ISNUMBER(SEARCH('[1]Lookup for use classification'!$G$9,C908)),ISNUMBER(SEARCH('[1]Lookup for use classification'!$H$9,C908)),ISNUMBER(SEARCH('[1]Lookup for use classification'!$I$9,C908)),ISNUMBER(SEARCH('[1]Lookup for use classification'!$J$9,C908)),ISNUMBER(SEARCH('[1]Lookup for use classification'!$K$9,C908))),'[1]Lookup for use classification'!$A$9,IF(OR(ISNUMBER(SEARCH('[1]Lookup for use classification'!$B$10,C908)),ISNUMBER(SEARCH('[1]Lookup for use classification'!$C$10,C908)),ISNUMBER(SEARCH('[1]Lookup for use classification'!$D$10,C908)),ISNUMBER(SEARCH('[1]Lookup for use classification'!$E$10,C908)),ISNUMBER(SEARCH('[1]Lookup for use classification'!$F$10,C908)),ISNUMBER(SEARCH('[1]Lookup for use classification'!$G$10,C908))),'[1]Lookup for use classification'!$A$10,IF(OR(ISNUMBER(SEARCH('[1]Lookup for use classification'!$B$11,C908)),ISNUMBER(SEARCH('[1]Lookup for use classification'!$C$11,C908))),'[1]Lookup for use classification'!$A$11,IF(OR(ISNUMBER(SEARCH('[1]Lookup for use classification'!$B$12,C908)),ISNUMBER(SEARCH('[1]Lookup for use classification'!$C$12,C908))),'[1]Lookup for use classification'!$A$12,IF(OR(ISNUMBER(SEARCH('[1]Lookup for use classification'!$B$13,C908)),ISNUMBER(SEARCH('[1]Lookup for use classification'!$C$13,C908)),ISNUMBER(SEARCH('[1]Lookup for use classification'!$D$13,C908)),,ISNUMBER(SEARCH('[1]Lookup for use classification'!$C$13,C908)),ISNUMBER(SEARCH('[1]Lookup for use classification'!$E$13,C908))),'[1]Lookup for use classification'!$A$13,IF(OR(ISNUMBER(SEARCH('[1]Lookup for use classification'!$B$14,C908)),ISNUMBER(SEARCH('[1]Lookup for use classification'!$C$14,C908))),'[1]Lookup for use classification'!$A$14,"Other"))))))))))))</f>
        <v>Public Assembly</v>
      </c>
      <c r="E908" s="191"/>
      <c r="F908" s="174"/>
      <c r="G908" s="174"/>
    </row>
    <row r="909" spans="1:7" hidden="1">
      <c r="A909" s="187" t="s">
        <v>1295</v>
      </c>
      <c r="B909" s="167" t="s">
        <v>4456</v>
      </c>
      <c r="C909" s="174" t="s">
        <v>1266</v>
      </c>
      <c r="D909" s="6" t="str">
        <f>IF(OR(ISNUMBER(SEARCH('[1]Lookup for use classification'!$B$1,C909)),ISNUMBER(SEARCH('[1]Lookup for use classification'!$C$1,C909)),ISNUMBER(SEARCH('[1]Lookup for use classification'!$D$1,C909)),ISNUMBER(SEARCH('[1]Lookup for use classification'!$E$1,C909))),'[1]Lookup for use classification'!$A$1,IF(ISNUMBER(SEARCH('[1]Lookup for use classification'!$B$2,C909)),'[1]Lookup for use classification'!$A$2,IF(ISNUMBER(SEARCH('[1]Lookup for use classification'!$B$3,C909)),'[1]Lookup for use classification'!$A$3,IF(OR(ISNUMBER(SEARCH('[1]Lookup for use classification'!$B$4,C909)),ISNUMBER(SEARCH('[1]Lookup for use classification'!$C$4,C909)),ISNUMBER(SEARCH('[1]Lookup for use classification'!$D$4,C909)),ISNUMBER(SEARCH('[1]Lookup for use classification'!$E$4,C909))),'[1]Lookup for use classification'!$A$4,IF(OR(ISNUMBER(SEARCH('[1]Lookup for use classification'!$B$5,C909)),ISNUMBER(SEARCH('[1]Lookup for use classification'!$C$5,C909)),ISNUMBER(SEARCH('[1]Lookup for use classification'!$D$5,C909))),'[1]Lookup for use classification'!$A$5,IF(OR(ISNUMBER(SEARCH('[1]Lookup for use classification'!$B$7,C909)),ISNUMBER(SEARCH('[1]Lookup for use classification'!$C$7,C909)),ISNUMBER(SEARCH('[1]Lookup for use classification'!$D$7,C909))),'[1]Lookup for use classification'!$A$7,IF(OR(ISNUMBER(SEARCH('[1]Lookup for use classification'!$B$9,C909)),ISNUMBER(SEARCH('[1]Lookup for use classification'!$C$9,C909)),ISNUMBER(SEARCH('[1]Lookup for use classification'!$D$9,C909)),ISNUMBER(SEARCH('[1]Lookup for use classification'!$E$9,C909)),ISNUMBER(SEARCH('[1]Lookup for use classification'!$F$9,C909)),ISNUMBER(SEARCH('[1]Lookup for use classification'!$G$9,C909)),ISNUMBER(SEARCH('[1]Lookup for use classification'!$H$9,C909)),ISNUMBER(SEARCH('[1]Lookup for use classification'!$I$9,C909)),ISNUMBER(SEARCH('[1]Lookup for use classification'!$J$9,C909)),ISNUMBER(SEARCH('[1]Lookup for use classification'!$K$9,C909))),'[1]Lookup for use classification'!$A$9,IF(OR(ISNUMBER(SEARCH('[1]Lookup for use classification'!$B$10,C909)),ISNUMBER(SEARCH('[1]Lookup for use classification'!$C$10,C909)),ISNUMBER(SEARCH('[1]Lookup for use classification'!$D$10,C909)),ISNUMBER(SEARCH('[1]Lookup for use classification'!$E$10,C909)),ISNUMBER(SEARCH('[1]Lookup for use classification'!$F$10,C909)),ISNUMBER(SEARCH('[1]Lookup for use classification'!$G$10,C909))),'[1]Lookup for use classification'!$A$10,IF(OR(ISNUMBER(SEARCH('[1]Lookup for use classification'!$B$11,C909)),ISNUMBER(SEARCH('[1]Lookup for use classification'!$C$11,C909))),'[1]Lookup for use classification'!$A$11,IF(OR(ISNUMBER(SEARCH('[1]Lookup for use classification'!$B$12,C909)),ISNUMBER(SEARCH('[1]Lookup for use classification'!$C$12,C909))),'[1]Lookup for use classification'!$A$12,IF(OR(ISNUMBER(SEARCH('[1]Lookup for use classification'!$B$13,C909)),ISNUMBER(SEARCH('[1]Lookup for use classification'!$C$13,C909)),ISNUMBER(SEARCH('[1]Lookup for use classification'!$D$13,C909)),,ISNUMBER(SEARCH('[1]Lookup for use classification'!$C$13,C909)),ISNUMBER(SEARCH('[1]Lookup for use classification'!$E$13,C909))),'[1]Lookup for use classification'!$A$13,IF(OR(ISNUMBER(SEARCH('[1]Lookup for use classification'!$B$14,C909)),ISNUMBER(SEARCH('[1]Lookup for use classification'!$C$14,C909))),'[1]Lookup for use classification'!$A$14,"Other"))))))))))))</f>
        <v>Residential - Multi-Family</v>
      </c>
      <c r="E909" s="191"/>
      <c r="F909" s="174"/>
      <c r="G909" s="174"/>
    </row>
    <row r="910" spans="1:7" hidden="1">
      <c r="A910" s="187" t="s">
        <v>1295</v>
      </c>
      <c r="B910" s="167" t="s">
        <v>4456</v>
      </c>
      <c r="C910" s="174" t="s">
        <v>1269</v>
      </c>
      <c r="D910" s="6" t="str">
        <f>IF(OR(ISNUMBER(SEARCH('[1]Lookup for use classification'!$B$1,C910)),ISNUMBER(SEARCH('[1]Lookup for use classification'!$C$1,C910)),ISNUMBER(SEARCH('[1]Lookup for use classification'!$D$1,C910)),ISNUMBER(SEARCH('[1]Lookup for use classification'!$E$1,C910))),'[1]Lookup for use classification'!$A$1,IF(ISNUMBER(SEARCH('[1]Lookup for use classification'!$B$2,C910)),'[1]Lookup for use classification'!$A$2,IF(ISNUMBER(SEARCH('[1]Lookup for use classification'!$B$3,C910)),'[1]Lookup for use classification'!$A$3,IF(OR(ISNUMBER(SEARCH('[1]Lookup for use classification'!$B$4,C910)),ISNUMBER(SEARCH('[1]Lookup for use classification'!$C$4,C910)),ISNUMBER(SEARCH('[1]Lookup for use classification'!$D$4,C910)),ISNUMBER(SEARCH('[1]Lookup for use classification'!$E$4,C910))),'[1]Lookup for use classification'!$A$4,IF(OR(ISNUMBER(SEARCH('[1]Lookup for use classification'!$B$5,C910)),ISNUMBER(SEARCH('[1]Lookup for use classification'!$C$5,C910)),ISNUMBER(SEARCH('[1]Lookup for use classification'!$D$5,C910))),'[1]Lookup for use classification'!$A$5,IF(OR(ISNUMBER(SEARCH('[1]Lookup for use classification'!$B$7,C910)),ISNUMBER(SEARCH('[1]Lookup for use classification'!$C$7,C910)),ISNUMBER(SEARCH('[1]Lookup for use classification'!$D$7,C910))),'[1]Lookup for use classification'!$A$7,IF(OR(ISNUMBER(SEARCH('[1]Lookup for use classification'!$B$9,C910)),ISNUMBER(SEARCH('[1]Lookup for use classification'!$C$9,C910)),ISNUMBER(SEARCH('[1]Lookup for use classification'!$D$9,C910)),ISNUMBER(SEARCH('[1]Lookup for use classification'!$E$9,C910)),ISNUMBER(SEARCH('[1]Lookup for use classification'!$F$9,C910)),ISNUMBER(SEARCH('[1]Lookup for use classification'!$G$9,C910)),ISNUMBER(SEARCH('[1]Lookup for use classification'!$H$9,C910)),ISNUMBER(SEARCH('[1]Lookup for use classification'!$I$9,C910)),ISNUMBER(SEARCH('[1]Lookup for use classification'!$J$9,C910)),ISNUMBER(SEARCH('[1]Lookup for use classification'!$K$9,C910))),'[1]Lookup for use classification'!$A$9,IF(OR(ISNUMBER(SEARCH('[1]Lookup for use classification'!$B$10,C910)),ISNUMBER(SEARCH('[1]Lookup for use classification'!$C$10,C910)),ISNUMBER(SEARCH('[1]Lookup for use classification'!$D$10,C910)),ISNUMBER(SEARCH('[1]Lookup for use classification'!$E$10,C910)),ISNUMBER(SEARCH('[1]Lookup for use classification'!$F$10,C910)),ISNUMBER(SEARCH('[1]Lookup for use classification'!$G$10,C910))),'[1]Lookup for use classification'!$A$10,IF(OR(ISNUMBER(SEARCH('[1]Lookup for use classification'!$B$11,C910)),ISNUMBER(SEARCH('[1]Lookup for use classification'!$C$11,C910))),'[1]Lookup for use classification'!$A$11,IF(OR(ISNUMBER(SEARCH('[1]Lookup for use classification'!$B$12,C910)),ISNUMBER(SEARCH('[1]Lookup for use classification'!$C$12,C910))),'[1]Lookup for use classification'!$A$12,IF(OR(ISNUMBER(SEARCH('[1]Lookup for use classification'!$B$13,C910)),ISNUMBER(SEARCH('[1]Lookup for use classification'!$C$13,C910)),ISNUMBER(SEARCH('[1]Lookup for use classification'!$D$13,C910)),,ISNUMBER(SEARCH('[1]Lookup for use classification'!$C$13,C910)),ISNUMBER(SEARCH('[1]Lookup for use classification'!$E$13,C910))),'[1]Lookup for use classification'!$A$13,IF(OR(ISNUMBER(SEARCH('[1]Lookup for use classification'!$B$14,C910)),ISNUMBER(SEARCH('[1]Lookup for use classification'!$C$14,C910))),'[1]Lookup for use classification'!$A$14,"Other"))))))))))))</f>
        <v>Residential - Multi-Family</v>
      </c>
      <c r="E910" s="175"/>
      <c r="F910" s="174"/>
      <c r="G910" s="174"/>
    </row>
    <row r="911" spans="1:7" hidden="1">
      <c r="A911" s="187" t="s">
        <v>1295</v>
      </c>
      <c r="B911" s="167" t="s">
        <v>4456</v>
      </c>
      <c r="C911" s="174" t="s">
        <v>1271</v>
      </c>
      <c r="D911" s="6" t="str">
        <f>IF(OR(ISNUMBER(SEARCH('[1]Lookup for use classification'!$B$1,C911)),ISNUMBER(SEARCH('[1]Lookup for use classification'!$C$1,C911)),ISNUMBER(SEARCH('[1]Lookup for use classification'!$D$1,C911)),ISNUMBER(SEARCH('[1]Lookup for use classification'!$E$1,C911))),'[1]Lookup for use classification'!$A$1,IF(ISNUMBER(SEARCH('[1]Lookup for use classification'!$B$2,C911)),'[1]Lookup for use classification'!$A$2,IF(ISNUMBER(SEARCH('[1]Lookup for use classification'!$B$3,C911)),'[1]Lookup for use classification'!$A$3,IF(OR(ISNUMBER(SEARCH('[1]Lookup for use classification'!$B$4,C911)),ISNUMBER(SEARCH('[1]Lookup for use classification'!$C$4,C911)),ISNUMBER(SEARCH('[1]Lookup for use classification'!$D$4,C911)),ISNUMBER(SEARCH('[1]Lookup for use classification'!$E$4,C911))),'[1]Lookup for use classification'!$A$4,IF(OR(ISNUMBER(SEARCH('[1]Lookup for use classification'!$B$5,C911)),ISNUMBER(SEARCH('[1]Lookup for use classification'!$C$5,C911)),ISNUMBER(SEARCH('[1]Lookup for use classification'!$D$5,C911))),'[1]Lookup for use classification'!$A$5,IF(OR(ISNUMBER(SEARCH('[1]Lookup for use classification'!$B$7,C911)),ISNUMBER(SEARCH('[1]Lookup for use classification'!$C$7,C911)),ISNUMBER(SEARCH('[1]Lookup for use classification'!$D$7,C911))),'[1]Lookup for use classification'!$A$7,IF(OR(ISNUMBER(SEARCH('[1]Lookup for use classification'!$B$9,C911)),ISNUMBER(SEARCH('[1]Lookup for use classification'!$C$9,C911)),ISNUMBER(SEARCH('[1]Lookup for use classification'!$D$9,C911)),ISNUMBER(SEARCH('[1]Lookup for use classification'!$E$9,C911)),ISNUMBER(SEARCH('[1]Lookup for use classification'!$F$9,C911)),ISNUMBER(SEARCH('[1]Lookup for use classification'!$G$9,C911)),ISNUMBER(SEARCH('[1]Lookup for use classification'!$H$9,C911)),ISNUMBER(SEARCH('[1]Lookup for use classification'!$I$9,C911)),ISNUMBER(SEARCH('[1]Lookup for use classification'!$J$9,C911)),ISNUMBER(SEARCH('[1]Lookup for use classification'!$K$9,C911))),'[1]Lookup for use classification'!$A$9,IF(OR(ISNUMBER(SEARCH('[1]Lookup for use classification'!$B$10,C911)),ISNUMBER(SEARCH('[1]Lookup for use classification'!$C$10,C911)),ISNUMBER(SEARCH('[1]Lookup for use classification'!$D$10,C911)),ISNUMBER(SEARCH('[1]Lookup for use classification'!$E$10,C911)),ISNUMBER(SEARCH('[1]Lookup for use classification'!$F$10,C911)),ISNUMBER(SEARCH('[1]Lookup for use classification'!$G$10,C911))),'[1]Lookup for use classification'!$A$10,IF(OR(ISNUMBER(SEARCH('[1]Lookup for use classification'!$B$11,C911)),ISNUMBER(SEARCH('[1]Lookup for use classification'!$C$11,C911))),'[1]Lookup for use classification'!$A$11,IF(OR(ISNUMBER(SEARCH('[1]Lookup for use classification'!$B$12,C911)),ISNUMBER(SEARCH('[1]Lookup for use classification'!$C$12,C911))),'[1]Lookup for use classification'!$A$12,IF(OR(ISNUMBER(SEARCH('[1]Lookup for use classification'!$B$13,C911)),ISNUMBER(SEARCH('[1]Lookup for use classification'!$C$13,C911)),ISNUMBER(SEARCH('[1]Lookup for use classification'!$D$13,C911)),,ISNUMBER(SEARCH('[1]Lookup for use classification'!$C$13,C911)),ISNUMBER(SEARCH('[1]Lookup for use classification'!$E$13,C911))),'[1]Lookup for use classification'!$A$13,IF(OR(ISNUMBER(SEARCH('[1]Lookup for use classification'!$B$14,C911)),ISNUMBER(SEARCH('[1]Lookup for use classification'!$C$14,C911))),'[1]Lookup for use classification'!$A$14,"Other"))))))))))))</f>
        <v>Residential - Multi-Family</v>
      </c>
      <c r="E911" s="191"/>
      <c r="F911" s="174"/>
      <c r="G911" s="174"/>
    </row>
    <row r="912" spans="1:7" hidden="1">
      <c r="A912" s="187" t="s">
        <v>1295</v>
      </c>
      <c r="B912" s="167" t="s">
        <v>4456</v>
      </c>
      <c r="C912" s="190" t="s">
        <v>254</v>
      </c>
      <c r="D912" s="6" t="str">
        <f>IF(OR(ISNUMBER(SEARCH('[1]Lookup for use classification'!$B$1,C912)),ISNUMBER(SEARCH('[1]Lookup for use classification'!$C$1,C912)),ISNUMBER(SEARCH('[1]Lookup for use classification'!$D$1,C912)),ISNUMBER(SEARCH('[1]Lookup for use classification'!$E$1,C912))),'[1]Lookup for use classification'!$A$1,IF(ISNUMBER(SEARCH('[1]Lookup for use classification'!$B$2,C912)),'[1]Lookup for use classification'!$A$2,IF(ISNUMBER(SEARCH('[1]Lookup for use classification'!$B$3,C912)),'[1]Lookup for use classification'!$A$3,IF(OR(ISNUMBER(SEARCH('[1]Lookup for use classification'!$B$4,C912)),ISNUMBER(SEARCH('[1]Lookup for use classification'!$C$4,C912)),ISNUMBER(SEARCH('[1]Lookup for use classification'!$D$4,C912)),ISNUMBER(SEARCH('[1]Lookup for use classification'!$E$4,C912))),'[1]Lookup for use classification'!$A$4,IF(OR(ISNUMBER(SEARCH('[1]Lookup for use classification'!$B$5,C912)),ISNUMBER(SEARCH('[1]Lookup for use classification'!$C$5,C912)),ISNUMBER(SEARCH('[1]Lookup for use classification'!$D$5,C912))),'[1]Lookup for use classification'!$A$5,IF(OR(ISNUMBER(SEARCH('[1]Lookup for use classification'!$B$7,C912)),ISNUMBER(SEARCH('[1]Lookup for use classification'!$C$7,C912)),ISNUMBER(SEARCH('[1]Lookup for use classification'!$D$7,C912))),'[1]Lookup for use classification'!$A$7,IF(OR(ISNUMBER(SEARCH('[1]Lookup for use classification'!$B$9,C912)),ISNUMBER(SEARCH('[1]Lookup for use classification'!$C$9,C912)),ISNUMBER(SEARCH('[1]Lookup for use classification'!$D$9,C912)),ISNUMBER(SEARCH('[1]Lookup for use classification'!$E$9,C912)),ISNUMBER(SEARCH('[1]Lookup for use classification'!$F$9,C912)),ISNUMBER(SEARCH('[1]Lookup for use classification'!$G$9,C912)),ISNUMBER(SEARCH('[1]Lookup for use classification'!$H$9,C912)),ISNUMBER(SEARCH('[1]Lookup for use classification'!$I$9,C912)),ISNUMBER(SEARCH('[1]Lookup for use classification'!$J$9,C912)),ISNUMBER(SEARCH('[1]Lookup for use classification'!$K$9,C912))),'[1]Lookup for use classification'!$A$9,IF(OR(ISNUMBER(SEARCH('[1]Lookup for use classification'!$B$10,C912)),ISNUMBER(SEARCH('[1]Lookup for use classification'!$C$10,C912)),ISNUMBER(SEARCH('[1]Lookup for use classification'!$D$10,C912)),ISNUMBER(SEARCH('[1]Lookup for use classification'!$E$10,C912)),ISNUMBER(SEARCH('[1]Lookup for use classification'!$F$10,C912)),ISNUMBER(SEARCH('[1]Lookup for use classification'!$G$10,C912))),'[1]Lookup for use classification'!$A$10,IF(OR(ISNUMBER(SEARCH('[1]Lookup for use classification'!$B$11,C912)),ISNUMBER(SEARCH('[1]Lookup for use classification'!$C$11,C912))),'[1]Lookup for use classification'!$A$11,IF(OR(ISNUMBER(SEARCH('[1]Lookup for use classification'!$B$12,C912)),ISNUMBER(SEARCH('[1]Lookup for use classification'!$C$12,C912))),'[1]Lookup for use classification'!$A$12,IF(OR(ISNUMBER(SEARCH('[1]Lookup for use classification'!$B$13,C912)),ISNUMBER(SEARCH('[1]Lookup for use classification'!$C$13,C912)),ISNUMBER(SEARCH('[1]Lookup for use classification'!$D$13,C912)),,ISNUMBER(SEARCH('[1]Lookup for use classification'!$C$13,C912)),ISNUMBER(SEARCH('[1]Lookup for use classification'!$E$13,C912))),'[1]Lookup for use classification'!$A$13,IF(OR(ISNUMBER(SEARCH('[1]Lookup for use classification'!$B$14,C912)),ISNUMBER(SEARCH('[1]Lookup for use classification'!$C$14,C912))),'[1]Lookup for use classification'!$A$14,"Other"))))))))))))</f>
        <v>Retail - Other</v>
      </c>
      <c r="E912" s="191"/>
      <c r="F912" s="174"/>
      <c r="G912" s="174"/>
    </row>
    <row r="913" spans="1:12" hidden="1">
      <c r="A913" s="187" t="s">
        <v>1295</v>
      </c>
      <c r="B913" s="167" t="s">
        <v>4456</v>
      </c>
      <c r="C913" s="174" t="s">
        <v>74</v>
      </c>
      <c r="D913" s="6" t="str">
        <f>IF(OR(ISNUMBER(SEARCH('[1]Lookup for use classification'!$B$1,C913)),ISNUMBER(SEARCH('[1]Lookup for use classification'!$C$1,C913)),ISNUMBER(SEARCH('[1]Lookup for use classification'!$D$1,C913)),ISNUMBER(SEARCH('[1]Lookup for use classification'!$E$1,C913))),'[1]Lookup for use classification'!$A$1,IF(ISNUMBER(SEARCH('[1]Lookup for use classification'!$B$2,C913)),'[1]Lookup for use classification'!$A$2,IF(ISNUMBER(SEARCH('[1]Lookup for use classification'!$B$3,C913)),'[1]Lookup for use classification'!$A$3,IF(OR(ISNUMBER(SEARCH('[1]Lookup for use classification'!$B$4,C913)),ISNUMBER(SEARCH('[1]Lookup for use classification'!$C$4,C913)),ISNUMBER(SEARCH('[1]Lookup for use classification'!$D$4,C913)),ISNUMBER(SEARCH('[1]Lookup for use classification'!$E$4,C913))),'[1]Lookup for use classification'!$A$4,IF(OR(ISNUMBER(SEARCH('[1]Lookup for use classification'!$B$5,C913)),ISNUMBER(SEARCH('[1]Lookup for use classification'!$C$5,C913)),ISNUMBER(SEARCH('[1]Lookup for use classification'!$D$5,C913))),'[1]Lookup for use classification'!$A$5,IF(OR(ISNUMBER(SEARCH('[1]Lookup for use classification'!$B$7,C913)),ISNUMBER(SEARCH('[1]Lookup for use classification'!$C$7,C913)),ISNUMBER(SEARCH('[1]Lookup for use classification'!$D$7,C913))),'[1]Lookup for use classification'!$A$7,IF(OR(ISNUMBER(SEARCH('[1]Lookup for use classification'!$B$9,C913)),ISNUMBER(SEARCH('[1]Lookup for use classification'!$C$9,C913)),ISNUMBER(SEARCH('[1]Lookup for use classification'!$D$9,C913)),ISNUMBER(SEARCH('[1]Lookup for use classification'!$E$9,C913)),ISNUMBER(SEARCH('[1]Lookup for use classification'!$F$9,C913)),ISNUMBER(SEARCH('[1]Lookup for use classification'!$G$9,C913)),ISNUMBER(SEARCH('[1]Lookup for use classification'!$H$9,C913)),ISNUMBER(SEARCH('[1]Lookup for use classification'!$I$9,C913)),ISNUMBER(SEARCH('[1]Lookup for use classification'!$J$9,C913)),ISNUMBER(SEARCH('[1]Lookup for use classification'!$K$9,C913))),'[1]Lookup for use classification'!$A$9,IF(OR(ISNUMBER(SEARCH('[1]Lookup for use classification'!$B$10,C913)),ISNUMBER(SEARCH('[1]Lookup for use classification'!$C$10,C913)),ISNUMBER(SEARCH('[1]Lookup for use classification'!$D$10,C913)),ISNUMBER(SEARCH('[1]Lookup for use classification'!$E$10,C913)),ISNUMBER(SEARCH('[1]Lookup for use classification'!$F$10,C913)),ISNUMBER(SEARCH('[1]Lookup for use classification'!$G$10,C913))),'[1]Lookup for use classification'!$A$10,IF(OR(ISNUMBER(SEARCH('[1]Lookup for use classification'!$B$11,C913)),ISNUMBER(SEARCH('[1]Lookup for use classification'!$C$11,C913))),'[1]Lookup for use classification'!$A$11,IF(OR(ISNUMBER(SEARCH('[1]Lookup for use classification'!$B$12,C913)),ISNUMBER(SEARCH('[1]Lookup for use classification'!$C$12,C913))),'[1]Lookup for use classification'!$A$12,IF(OR(ISNUMBER(SEARCH('[1]Lookup for use classification'!$B$13,C913)),ISNUMBER(SEARCH('[1]Lookup for use classification'!$C$13,C913)),ISNUMBER(SEARCH('[1]Lookup for use classification'!$D$13,C913)),,ISNUMBER(SEARCH('[1]Lookup for use classification'!$C$13,C913)),ISNUMBER(SEARCH('[1]Lookup for use classification'!$E$13,C913))),'[1]Lookup for use classification'!$A$13,IF(OR(ISNUMBER(SEARCH('[1]Lookup for use classification'!$B$14,C913)),ISNUMBER(SEARCH('[1]Lookup for use classification'!$C$14,C913))),'[1]Lookup for use classification'!$A$14,"Other"))))))))))))</f>
        <v>Warehousing</v>
      </c>
      <c r="E913" s="191"/>
      <c r="F913" s="174"/>
      <c r="G913" s="174"/>
    </row>
    <row r="914" spans="1:12" hidden="1">
      <c r="A914" s="187" t="s">
        <v>1295</v>
      </c>
      <c r="B914" s="167" t="s">
        <v>4456</v>
      </c>
      <c r="C914" s="174" t="s">
        <v>1270</v>
      </c>
      <c r="D914" s="6" t="str">
        <f>IF(OR(ISNUMBER(SEARCH('[1]Lookup for use classification'!$B$1,C914)),ISNUMBER(SEARCH('[1]Lookup for use classification'!$C$1,C914)),ISNUMBER(SEARCH('[1]Lookup for use classification'!$D$1,C914)),ISNUMBER(SEARCH('[1]Lookup for use classification'!$E$1,C914))),'[1]Lookup for use classification'!$A$1,IF(ISNUMBER(SEARCH('[1]Lookup for use classification'!$B$2,C914)),'[1]Lookup for use classification'!$A$2,IF(ISNUMBER(SEARCH('[1]Lookup for use classification'!$B$3,C914)),'[1]Lookup for use classification'!$A$3,IF(OR(ISNUMBER(SEARCH('[1]Lookup for use classification'!$B$4,C914)),ISNUMBER(SEARCH('[1]Lookup for use classification'!$C$4,C914)),ISNUMBER(SEARCH('[1]Lookup for use classification'!$D$4,C914)),ISNUMBER(SEARCH('[1]Lookup for use classification'!$E$4,C914))),'[1]Lookup for use classification'!$A$4,IF(OR(ISNUMBER(SEARCH('[1]Lookup for use classification'!$B$5,C914)),ISNUMBER(SEARCH('[1]Lookup for use classification'!$C$5,C914)),ISNUMBER(SEARCH('[1]Lookup for use classification'!$D$5,C914))),'[1]Lookup for use classification'!$A$5,IF(OR(ISNUMBER(SEARCH('[1]Lookup for use classification'!$B$7,C914)),ISNUMBER(SEARCH('[1]Lookup for use classification'!$C$7,C914)),ISNUMBER(SEARCH('[1]Lookup for use classification'!$D$7,C914))),'[1]Lookup for use classification'!$A$7,IF(OR(ISNUMBER(SEARCH('[1]Lookup for use classification'!$B$9,C914)),ISNUMBER(SEARCH('[1]Lookup for use classification'!$C$9,C914)),ISNUMBER(SEARCH('[1]Lookup for use classification'!$D$9,C914)),ISNUMBER(SEARCH('[1]Lookup for use classification'!$E$9,C914)),ISNUMBER(SEARCH('[1]Lookup for use classification'!$F$9,C914)),ISNUMBER(SEARCH('[1]Lookup for use classification'!$G$9,C914)),ISNUMBER(SEARCH('[1]Lookup for use classification'!$H$9,C914)),ISNUMBER(SEARCH('[1]Lookup for use classification'!$I$9,C914)),ISNUMBER(SEARCH('[1]Lookup for use classification'!$J$9,C914)),ISNUMBER(SEARCH('[1]Lookup for use classification'!$K$9,C914))),'[1]Lookup for use classification'!$A$9,IF(OR(ISNUMBER(SEARCH('[1]Lookup for use classification'!$B$10,C914)),ISNUMBER(SEARCH('[1]Lookup for use classification'!$C$10,C914)),ISNUMBER(SEARCH('[1]Lookup for use classification'!$D$10,C914)),ISNUMBER(SEARCH('[1]Lookup for use classification'!$E$10,C914)),ISNUMBER(SEARCH('[1]Lookup for use classification'!$F$10,C914)),ISNUMBER(SEARCH('[1]Lookup for use classification'!$G$10,C914))),'[1]Lookup for use classification'!$A$10,IF(OR(ISNUMBER(SEARCH('[1]Lookup for use classification'!$B$11,C914)),ISNUMBER(SEARCH('[1]Lookup for use classification'!$C$11,C914))),'[1]Lookup for use classification'!$A$11,IF(OR(ISNUMBER(SEARCH('[1]Lookup for use classification'!$B$12,C914)),ISNUMBER(SEARCH('[1]Lookup for use classification'!$C$12,C914))),'[1]Lookup for use classification'!$A$12,IF(OR(ISNUMBER(SEARCH('[1]Lookup for use classification'!$B$13,C914)),ISNUMBER(SEARCH('[1]Lookup for use classification'!$C$13,C914)),ISNUMBER(SEARCH('[1]Lookup for use classification'!$D$13,C914)),,ISNUMBER(SEARCH('[1]Lookup for use classification'!$C$13,C914)),ISNUMBER(SEARCH('[1]Lookup for use classification'!$E$13,C914))),'[1]Lookup for use classification'!$A$13,IF(OR(ISNUMBER(SEARCH('[1]Lookup for use classification'!$B$14,C914)),ISNUMBER(SEARCH('[1]Lookup for use classification'!$C$14,C914))),'[1]Lookup for use classification'!$A$14,"Other"))))))))))))</f>
        <v>Warehousing</v>
      </c>
      <c r="E914" s="191"/>
      <c r="F914" s="174"/>
      <c r="G914" s="174"/>
    </row>
    <row r="915" spans="1:12" hidden="1">
      <c r="A915" s="187" t="s">
        <v>1295</v>
      </c>
      <c r="B915" s="167" t="s">
        <v>4456</v>
      </c>
      <c r="C915" s="190" t="s">
        <v>1280</v>
      </c>
      <c r="D915" s="6" t="str">
        <f>IF(OR(ISNUMBER(SEARCH('[1]Lookup for use classification'!$B$1,C915)),ISNUMBER(SEARCH('[1]Lookup for use classification'!$C$1,C915)),ISNUMBER(SEARCH('[1]Lookup for use classification'!$D$1,C915)),ISNUMBER(SEARCH('[1]Lookup for use classification'!$E$1,C915))),'[1]Lookup for use classification'!$A$1,IF(ISNUMBER(SEARCH('[1]Lookup for use classification'!$B$2,C915)),'[1]Lookup for use classification'!$A$2,IF(ISNUMBER(SEARCH('[1]Lookup for use classification'!$B$3,C915)),'[1]Lookup for use classification'!$A$3,IF(OR(ISNUMBER(SEARCH('[1]Lookup for use classification'!$B$4,C915)),ISNUMBER(SEARCH('[1]Lookup for use classification'!$C$4,C915)),ISNUMBER(SEARCH('[1]Lookup for use classification'!$D$4,C915)),ISNUMBER(SEARCH('[1]Lookup for use classification'!$E$4,C915))),'[1]Lookup for use classification'!$A$4,IF(OR(ISNUMBER(SEARCH('[1]Lookup for use classification'!$B$5,C915)),ISNUMBER(SEARCH('[1]Lookup for use classification'!$C$5,C915)),ISNUMBER(SEARCH('[1]Lookup for use classification'!$D$5,C915))),'[1]Lookup for use classification'!$A$5,IF(OR(ISNUMBER(SEARCH('[1]Lookup for use classification'!$B$7,C915)),ISNUMBER(SEARCH('[1]Lookup for use classification'!$C$7,C915)),ISNUMBER(SEARCH('[1]Lookup for use classification'!$D$7,C915))),'[1]Lookup for use classification'!$A$7,IF(OR(ISNUMBER(SEARCH('[1]Lookup for use classification'!$B$9,C915)),ISNUMBER(SEARCH('[1]Lookup for use classification'!$C$9,C915)),ISNUMBER(SEARCH('[1]Lookup for use classification'!$D$9,C915)),ISNUMBER(SEARCH('[1]Lookup for use classification'!$E$9,C915)),ISNUMBER(SEARCH('[1]Lookup for use classification'!$F$9,C915)),ISNUMBER(SEARCH('[1]Lookup for use classification'!$G$9,C915)),ISNUMBER(SEARCH('[1]Lookup for use classification'!$H$9,C915)),ISNUMBER(SEARCH('[1]Lookup for use classification'!$I$9,C915)),ISNUMBER(SEARCH('[1]Lookup for use classification'!$J$9,C915)),ISNUMBER(SEARCH('[1]Lookup for use classification'!$K$9,C915))),'[1]Lookup for use classification'!$A$9,IF(OR(ISNUMBER(SEARCH('[1]Lookup for use classification'!$B$10,C915)),ISNUMBER(SEARCH('[1]Lookup for use classification'!$C$10,C915)),ISNUMBER(SEARCH('[1]Lookup for use classification'!$D$10,C915)),ISNUMBER(SEARCH('[1]Lookup for use classification'!$E$10,C915)),ISNUMBER(SEARCH('[1]Lookup for use classification'!$F$10,C915)),ISNUMBER(SEARCH('[1]Lookup for use classification'!$G$10,C915))),'[1]Lookup for use classification'!$A$10,IF(OR(ISNUMBER(SEARCH('[1]Lookup for use classification'!$B$11,C915)),ISNUMBER(SEARCH('[1]Lookup for use classification'!$C$11,C915))),'[1]Lookup for use classification'!$A$11,IF(OR(ISNUMBER(SEARCH('[1]Lookup for use classification'!$B$12,C915)),ISNUMBER(SEARCH('[1]Lookup for use classification'!$C$12,C915))),'[1]Lookup for use classification'!$A$12,IF(OR(ISNUMBER(SEARCH('[1]Lookup for use classification'!$B$13,C915)),ISNUMBER(SEARCH('[1]Lookup for use classification'!$C$13,C915)),ISNUMBER(SEARCH('[1]Lookup for use classification'!$D$13,C915)),,ISNUMBER(SEARCH('[1]Lookup for use classification'!$C$13,C915)),ISNUMBER(SEARCH('[1]Lookup for use classification'!$E$13,C915))),'[1]Lookup for use classification'!$A$13,IF(OR(ISNUMBER(SEARCH('[1]Lookup for use classification'!$B$14,C915)),ISNUMBER(SEARCH('[1]Lookup for use classification'!$C$14,C915))),'[1]Lookup for use classification'!$A$14,"Other"))))))))))))</f>
        <v>Warehousing</v>
      </c>
      <c r="E915" s="191"/>
      <c r="F915" s="174"/>
      <c r="G915" s="174"/>
    </row>
    <row r="916" spans="1:12" hidden="1">
      <c r="A916" s="187" t="s">
        <v>1295</v>
      </c>
      <c r="B916" s="167" t="s">
        <v>4456</v>
      </c>
      <c r="C916" s="190" t="s">
        <v>1281</v>
      </c>
      <c r="D916" s="6" t="str">
        <f>IF(OR(ISNUMBER(SEARCH('[1]Lookup for use classification'!$B$1,C916)),ISNUMBER(SEARCH('[1]Lookup for use classification'!$C$1,C916)),ISNUMBER(SEARCH('[1]Lookup for use classification'!$D$1,C916)),ISNUMBER(SEARCH('[1]Lookup for use classification'!$E$1,C916))),'[1]Lookup for use classification'!$A$1,IF(ISNUMBER(SEARCH('[1]Lookup for use classification'!$B$2,C916)),'[1]Lookup for use classification'!$A$2,IF(ISNUMBER(SEARCH('[1]Lookup for use classification'!$B$3,C916)),'[1]Lookup for use classification'!$A$3,IF(OR(ISNUMBER(SEARCH('[1]Lookup for use classification'!$B$4,C916)),ISNUMBER(SEARCH('[1]Lookup for use classification'!$C$4,C916)),ISNUMBER(SEARCH('[1]Lookup for use classification'!$D$4,C916)),ISNUMBER(SEARCH('[1]Lookup for use classification'!$E$4,C916))),'[1]Lookup for use classification'!$A$4,IF(OR(ISNUMBER(SEARCH('[1]Lookup for use classification'!$B$5,C916)),ISNUMBER(SEARCH('[1]Lookup for use classification'!$C$5,C916)),ISNUMBER(SEARCH('[1]Lookup for use classification'!$D$5,C916))),'[1]Lookup for use classification'!$A$5,IF(OR(ISNUMBER(SEARCH('[1]Lookup for use classification'!$B$7,C916)),ISNUMBER(SEARCH('[1]Lookup for use classification'!$C$7,C916)),ISNUMBER(SEARCH('[1]Lookup for use classification'!$D$7,C916))),'[1]Lookup for use classification'!$A$7,IF(OR(ISNUMBER(SEARCH('[1]Lookup for use classification'!$B$9,C916)),ISNUMBER(SEARCH('[1]Lookup for use classification'!$C$9,C916)),ISNUMBER(SEARCH('[1]Lookup for use classification'!$D$9,C916)),ISNUMBER(SEARCH('[1]Lookup for use classification'!$E$9,C916)),ISNUMBER(SEARCH('[1]Lookup for use classification'!$F$9,C916)),ISNUMBER(SEARCH('[1]Lookup for use classification'!$G$9,C916)),ISNUMBER(SEARCH('[1]Lookup for use classification'!$H$9,C916)),ISNUMBER(SEARCH('[1]Lookup for use classification'!$I$9,C916)),ISNUMBER(SEARCH('[1]Lookup for use classification'!$J$9,C916)),ISNUMBER(SEARCH('[1]Lookup for use classification'!$K$9,C916))),'[1]Lookup for use classification'!$A$9,IF(OR(ISNUMBER(SEARCH('[1]Lookup for use classification'!$B$10,C916)),ISNUMBER(SEARCH('[1]Lookup for use classification'!$C$10,C916)),ISNUMBER(SEARCH('[1]Lookup for use classification'!$D$10,C916)),ISNUMBER(SEARCH('[1]Lookup for use classification'!$E$10,C916)),ISNUMBER(SEARCH('[1]Lookup for use classification'!$F$10,C916)),ISNUMBER(SEARCH('[1]Lookup for use classification'!$G$10,C916))),'[1]Lookup for use classification'!$A$10,IF(OR(ISNUMBER(SEARCH('[1]Lookup for use classification'!$B$11,C916)),ISNUMBER(SEARCH('[1]Lookup for use classification'!$C$11,C916))),'[1]Lookup for use classification'!$A$11,IF(OR(ISNUMBER(SEARCH('[1]Lookup for use classification'!$B$12,C916)),ISNUMBER(SEARCH('[1]Lookup for use classification'!$C$12,C916))),'[1]Lookup for use classification'!$A$12,IF(OR(ISNUMBER(SEARCH('[1]Lookup for use classification'!$B$13,C916)),ISNUMBER(SEARCH('[1]Lookup for use classification'!$C$13,C916)),ISNUMBER(SEARCH('[1]Lookup for use classification'!$D$13,C916)),,ISNUMBER(SEARCH('[1]Lookup for use classification'!$C$13,C916)),ISNUMBER(SEARCH('[1]Lookup for use classification'!$E$13,C916))),'[1]Lookup for use classification'!$A$13,IF(OR(ISNUMBER(SEARCH('[1]Lookup for use classification'!$B$14,C916)),ISNUMBER(SEARCH('[1]Lookup for use classification'!$C$14,C916))),'[1]Lookup for use classification'!$A$14,"Other"))))))))))))</f>
        <v>Warehousing</v>
      </c>
      <c r="E916" s="191"/>
      <c r="F916" s="174"/>
      <c r="G916" s="174"/>
    </row>
    <row r="917" spans="1:12" hidden="1">
      <c r="A917" s="187" t="s">
        <v>1295</v>
      </c>
      <c r="B917" s="167" t="s">
        <v>4456</v>
      </c>
      <c r="C917" s="190" t="s">
        <v>1282</v>
      </c>
      <c r="D917" s="6" t="str">
        <f>IF(OR(ISNUMBER(SEARCH('[1]Lookup for use classification'!$B$1,C917)),ISNUMBER(SEARCH('[1]Lookup for use classification'!$C$1,C917)),ISNUMBER(SEARCH('[1]Lookup for use classification'!$D$1,C917)),ISNUMBER(SEARCH('[1]Lookup for use classification'!$E$1,C917))),'[1]Lookup for use classification'!$A$1,IF(ISNUMBER(SEARCH('[1]Lookup for use classification'!$B$2,C917)),'[1]Lookup for use classification'!$A$2,IF(ISNUMBER(SEARCH('[1]Lookup for use classification'!$B$3,C917)),'[1]Lookup for use classification'!$A$3,IF(OR(ISNUMBER(SEARCH('[1]Lookup for use classification'!$B$4,C917)),ISNUMBER(SEARCH('[1]Lookup for use classification'!$C$4,C917)),ISNUMBER(SEARCH('[1]Lookup for use classification'!$D$4,C917)),ISNUMBER(SEARCH('[1]Lookup for use classification'!$E$4,C917))),'[1]Lookup for use classification'!$A$4,IF(OR(ISNUMBER(SEARCH('[1]Lookup for use classification'!$B$5,C917)),ISNUMBER(SEARCH('[1]Lookup for use classification'!$C$5,C917)),ISNUMBER(SEARCH('[1]Lookup for use classification'!$D$5,C917))),'[1]Lookup for use classification'!$A$5,IF(OR(ISNUMBER(SEARCH('[1]Lookup for use classification'!$B$7,C917)),ISNUMBER(SEARCH('[1]Lookup for use classification'!$C$7,C917)),ISNUMBER(SEARCH('[1]Lookup for use classification'!$D$7,C917))),'[1]Lookup for use classification'!$A$7,IF(OR(ISNUMBER(SEARCH('[1]Lookup for use classification'!$B$9,C917)),ISNUMBER(SEARCH('[1]Lookup for use classification'!$C$9,C917)),ISNUMBER(SEARCH('[1]Lookup for use classification'!$D$9,C917)),ISNUMBER(SEARCH('[1]Lookup for use classification'!$E$9,C917)),ISNUMBER(SEARCH('[1]Lookup for use classification'!$F$9,C917)),ISNUMBER(SEARCH('[1]Lookup for use classification'!$G$9,C917)),ISNUMBER(SEARCH('[1]Lookup for use classification'!$H$9,C917)),ISNUMBER(SEARCH('[1]Lookup for use classification'!$I$9,C917)),ISNUMBER(SEARCH('[1]Lookup for use classification'!$J$9,C917)),ISNUMBER(SEARCH('[1]Lookup for use classification'!$K$9,C917))),'[1]Lookup for use classification'!$A$9,IF(OR(ISNUMBER(SEARCH('[1]Lookup for use classification'!$B$10,C917)),ISNUMBER(SEARCH('[1]Lookup for use classification'!$C$10,C917)),ISNUMBER(SEARCH('[1]Lookup for use classification'!$D$10,C917)),ISNUMBER(SEARCH('[1]Lookup for use classification'!$E$10,C917)),ISNUMBER(SEARCH('[1]Lookup for use classification'!$F$10,C917)),ISNUMBER(SEARCH('[1]Lookup for use classification'!$G$10,C917))),'[1]Lookup for use classification'!$A$10,IF(OR(ISNUMBER(SEARCH('[1]Lookup for use classification'!$B$11,C917)),ISNUMBER(SEARCH('[1]Lookup for use classification'!$C$11,C917))),'[1]Lookup for use classification'!$A$11,IF(OR(ISNUMBER(SEARCH('[1]Lookup for use classification'!$B$12,C917)),ISNUMBER(SEARCH('[1]Lookup for use classification'!$C$12,C917))),'[1]Lookup for use classification'!$A$12,IF(OR(ISNUMBER(SEARCH('[1]Lookup for use classification'!$B$13,C917)),ISNUMBER(SEARCH('[1]Lookup for use classification'!$C$13,C917)),ISNUMBER(SEARCH('[1]Lookup for use classification'!$D$13,C917)),,ISNUMBER(SEARCH('[1]Lookup for use classification'!$C$13,C917)),ISNUMBER(SEARCH('[1]Lookup for use classification'!$E$13,C917))),'[1]Lookup for use classification'!$A$13,IF(OR(ISNUMBER(SEARCH('[1]Lookup for use classification'!$B$14,C917)),ISNUMBER(SEARCH('[1]Lookup for use classification'!$C$14,C917))),'[1]Lookup for use classification'!$A$14,"Other"))))))))))))</f>
        <v>Warehousing</v>
      </c>
      <c r="E917" s="191"/>
      <c r="F917" s="174"/>
      <c r="G917" s="174"/>
    </row>
    <row r="918" spans="1:12" hidden="1">
      <c r="A918" s="187" t="s">
        <v>1295</v>
      </c>
      <c r="B918" s="167" t="s">
        <v>4456</v>
      </c>
      <c r="C918" s="190" t="s">
        <v>1291</v>
      </c>
      <c r="D918" s="6" t="str">
        <f>IF(OR(ISNUMBER(SEARCH('[1]Lookup for use classification'!$B$1,C918)),ISNUMBER(SEARCH('[1]Lookup for use classification'!$C$1,C918)),ISNUMBER(SEARCH('[1]Lookup for use classification'!$D$1,C918)),ISNUMBER(SEARCH('[1]Lookup for use classification'!$E$1,C918))),'[1]Lookup for use classification'!$A$1,IF(ISNUMBER(SEARCH('[1]Lookup for use classification'!$B$2,C918)),'[1]Lookup for use classification'!$A$2,IF(ISNUMBER(SEARCH('[1]Lookup for use classification'!$B$3,C918)),'[1]Lookup for use classification'!$A$3,IF(OR(ISNUMBER(SEARCH('[1]Lookup for use classification'!$B$4,C918)),ISNUMBER(SEARCH('[1]Lookup for use classification'!$C$4,C918)),ISNUMBER(SEARCH('[1]Lookup for use classification'!$D$4,C918)),ISNUMBER(SEARCH('[1]Lookup for use classification'!$E$4,C918))),'[1]Lookup for use classification'!$A$4,IF(OR(ISNUMBER(SEARCH('[1]Lookup for use classification'!$B$5,C918)),ISNUMBER(SEARCH('[1]Lookup for use classification'!$C$5,C918)),ISNUMBER(SEARCH('[1]Lookup for use classification'!$D$5,C918))),'[1]Lookup for use classification'!$A$5,IF(OR(ISNUMBER(SEARCH('[1]Lookup for use classification'!$B$7,C918)),ISNUMBER(SEARCH('[1]Lookup for use classification'!$C$7,C918)),ISNUMBER(SEARCH('[1]Lookup for use classification'!$D$7,C918))),'[1]Lookup for use classification'!$A$7,IF(OR(ISNUMBER(SEARCH('[1]Lookup for use classification'!$B$9,C918)),ISNUMBER(SEARCH('[1]Lookup for use classification'!$C$9,C918)),ISNUMBER(SEARCH('[1]Lookup for use classification'!$D$9,C918)),ISNUMBER(SEARCH('[1]Lookup for use classification'!$E$9,C918)),ISNUMBER(SEARCH('[1]Lookup for use classification'!$F$9,C918)),ISNUMBER(SEARCH('[1]Lookup for use classification'!$G$9,C918)),ISNUMBER(SEARCH('[1]Lookup for use classification'!$H$9,C918)),ISNUMBER(SEARCH('[1]Lookup for use classification'!$I$9,C918)),ISNUMBER(SEARCH('[1]Lookup for use classification'!$J$9,C918)),ISNUMBER(SEARCH('[1]Lookup for use classification'!$K$9,C918))),'[1]Lookup for use classification'!$A$9,IF(OR(ISNUMBER(SEARCH('[1]Lookup for use classification'!$B$10,C918)),ISNUMBER(SEARCH('[1]Lookup for use classification'!$C$10,C918)),ISNUMBER(SEARCH('[1]Lookup for use classification'!$D$10,C918)),ISNUMBER(SEARCH('[1]Lookup for use classification'!$E$10,C918)),ISNUMBER(SEARCH('[1]Lookup for use classification'!$F$10,C918)),ISNUMBER(SEARCH('[1]Lookup for use classification'!$G$10,C918))),'[1]Lookup for use classification'!$A$10,IF(OR(ISNUMBER(SEARCH('[1]Lookup for use classification'!$B$11,C918)),ISNUMBER(SEARCH('[1]Lookup for use classification'!$C$11,C918))),'[1]Lookup for use classification'!$A$11,IF(OR(ISNUMBER(SEARCH('[1]Lookup for use classification'!$B$12,C918)),ISNUMBER(SEARCH('[1]Lookup for use classification'!$C$12,C918))),'[1]Lookup for use classification'!$A$12,IF(OR(ISNUMBER(SEARCH('[1]Lookup for use classification'!$B$13,C918)),ISNUMBER(SEARCH('[1]Lookup for use classification'!$C$13,C918)),ISNUMBER(SEARCH('[1]Lookup for use classification'!$D$13,C918)),,ISNUMBER(SEARCH('[1]Lookup for use classification'!$C$13,C918)),ISNUMBER(SEARCH('[1]Lookup for use classification'!$E$13,C918))),'[1]Lookup for use classification'!$A$13,IF(OR(ISNUMBER(SEARCH('[1]Lookup for use classification'!$B$14,C918)),ISNUMBER(SEARCH('[1]Lookup for use classification'!$C$14,C918))),'[1]Lookup for use classification'!$A$14,"Other"))))))))))))</f>
        <v>Water &amp; Sewer</v>
      </c>
      <c r="E918" s="191">
        <v>600</v>
      </c>
      <c r="F918" s="174"/>
      <c r="G918" s="174"/>
    </row>
    <row r="919" spans="1:12" hidden="1">
      <c r="A919" s="187" t="s">
        <v>1295</v>
      </c>
      <c r="B919" s="167" t="s">
        <v>4456</v>
      </c>
      <c r="C919" s="190" t="s">
        <v>1283</v>
      </c>
      <c r="D919" s="6" t="str">
        <f>IF(OR(ISNUMBER(SEARCH('[1]Lookup for use classification'!$B$1,C919)),ISNUMBER(SEARCH('[1]Lookup for use classification'!$C$1,C919)),ISNUMBER(SEARCH('[1]Lookup for use classification'!$D$1,C919)),ISNUMBER(SEARCH('[1]Lookup for use classification'!$E$1,C919))),'[1]Lookup for use classification'!$A$1,IF(ISNUMBER(SEARCH('[1]Lookup for use classification'!$B$2,C919)),'[1]Lookup for use classification'!$A$2,IF(ISNUMBER(SEARCH('[1]Lookup for use classification'!$B$3,C919)),'[1]Lookup for use classification'!$A$3,IF(OR(ISNUMBER(SEARCH('[1]Lookup for use classification'!$B$4,C919)),ISNUMBER(SEARCH('[1]Lookup for use classification'!$C$4,C919)),ISNUMBER(SEARCH('[1]Lookup for use classification'!$D$4,C919)),ISNUMBER(SEARCH('[1]Lookup for use classification'!$E$4,C919))),'[1]Lookup for use classification'!$A$4,IF(OR(ISNUMBER(SEARCH('[1]Lookup for use classification'!$B$5,C919)),ISNUMBER(SEARCH('[1]Lookup for use classification'!$C$5,C919)),ISNUMBER(SEARCH('[1]Lookup for use classification'!$D$5,C919))),'[1]Lookup for use classification'!$A$5,IF(OR(ISNUMBER(SEARCH('[1]Lookup for use classification'!$B$7,C919)),ISNUMBER(SEARCH('[1]Lookup for use classification'!$C$7,C919)),ISNUMBER(SEARCH('[1]Lookup for use classification'!$D$7,C919))),'[1]Lookup for use classification'!$A$7,IF(OR(ISNUMBER(SEARCH('[1]Lookup for use classification'!$B$9,C919)),ISNUMBER(SEARCH('[1]Lookup for use classification'!$C$9,C919)),ISNUMBER(SEARCH('[1]Lookup for use classification'!$D$9,C919)),ISNUMBER(SEARCH('[1]Lookup for use classification'!$E$9,C919)),ISNUMBER(SEARCH('[1]Lookup for use classification'!$F$9,C919)),ISNUMBER(SEARCH('[1]Lookup for use classification'!$G$9,C919)),ISNUMBER(SEARCH('[1]Lookup for use classification'!$H$9,C919)),ISNUMBER(SEARCH('[1]Lookup for use classification'!$I$9,C919)),ISNUMBER(SEARCH('[1]Lookup for use classification'!$J$9,C919)),ISNUMBER(SEARCH('[1]Lookup for use classification'!$K$9,C919))),'[1]Lookup for use classification'!$A$9,IF(OR(ISNUMBER(SEARCH('[1]Lookup for use classification'!$B$10,C919)),ISNUMBER(SEARCH('[1]Lookup for use classification'!$C$10,C919)),ISNUMBER(SEARCH('[1]Lookup for use classification'!$D$10,C919)),ISNUMBER(SEARCH('[1]Lookup for use classification'!$E$10,C919)),ISNUMBER(SEARCH('[1]Lookup for use classification'!$F$10,C919)),ISNUMBER(SEARCH('[1]Lookup for use classification'!$G$10,C919))),'[1]Lookup for use classification'!$A$10,IF(OR(ISNUMBER(SEARCH('[1]Lookup for use classification'!$B$11,C919)),ISNUMBER(SEARCH('[1]Lookup for use classification'!$C$11,C919))),'[1]Lookup for use classification'!$A$11,IF(OR(ISNUMBER(SEARCH('[1]Lookup for use classification'!$B$12,C919)),ISNUMBER(SEARCH('[1]Lookup for use classification'!$C$12,C919))),'[1]Lookup for use classification'!$A$12,IF(OR(ISNUMBER(SEARCH('[1]Lookup for use classification'!$B$13,C919)),ISNUMBER(SEARCH('[1]Lookup for use classification'!$C$13,C919)),ISNUMBER(SEARCH('[1]Lookup for use classification'!$D$13,C919)),,ISNUMBER(SEARCH('[1]Lookup for use classification'!$C$13,C919)),ISNUMBER(SEARCH('[1]Lookup for use classification'!$E$13,C919))),'[1]Lookup for use classification'!$A$13,IF(OR(ISNUMBER(SEARCH('[1]Lookup for use classification'!$B$14,C919)),ISNUMBER(SEARCH('[1]Lookup for use classification'!$C$14,C919))),'[1]Lookup for use classification'!$A$14,"Other"))))))))))))</f>
        <v>Water &amp; Sewer</v>
      </c>
      <c r="E919" s="191"/>
      <c r="F919" s="174"/>
      <c r="G919" s="174"/>
    </row>
    <row r="920" spans="1:12" hidden="1">
      <c r="A920" s="187" t="s">
        <v>1295</v>
      </c>
      <c r="B920" s="167" t="s">
        <v>4456</v>
      </c>
      <c r="C920" s="190" t="s">
        <v>1292</v>
      </c>
      <c r="D920" s="6" t="str">
        <f>IF(OR(ISNUMBER(SEARCH('[1]Lookup for use classification'!$B$1,C920)),ISNUMBER(SEARCH('[1]Lookup for use classification'!$C$1,C920)),ISNUMBER(SEARCH('[1]Lookup for use classification'!$D$1,C920)),ISNUMBER(SEARCH('[1]Lookup for use classification'!$E$1,C920))),'[1]Lookup for use classification'!$A$1,IF(ISNUMBER(SEARCH('[1]Lookup for use classification'!$B$2,C920)),'[1]Lookup for use classification'!$A$2,IF(ISNUMBER(SEARCH('[1]Lookup for use classification'!$B$3,C920)),'[1]Lookup for use classification'!$A$3,IF(OR(ISNUMBER(SEARCH('[1]Lookup for use classification'!$B$4,C920)),ISNUMBER(SEARCH('[1]Lookup for use classification'!$C$4,C920)),ISNUMBER(SEARCH('[1]Lookup for use classification'!$D$4,C920)),ISNUMBER(SEARCH('[1]Lookup for use classification'!$E$4,C920))),'[1]Lookup for use classification'!$A$4,IF(OR(ISNUMBER(SEARCH('[1]Lookup for use classification'!$B$5,C920)),ISNUMBER(SEARCH('[1]Lookup for use classification'!$C$5,C920)),ISNUMBER(SEARCH('[1]Lookup for use classification'!$D$5,C920))),'[1]Lookup for use classification'!$A$5,IF(OR(ISNUMBER(SEARCH('[1]Lookup for use classification'!$B$7,C920)),ISNUMBER(SEARCH('[1]Lookup for use classification'!$C$7,C920)),ISNUMBER(SEARCH('[1]Lookup for use classification'!$D$7,C920))),'[1]Lookup for use classification'!$A$7,IF(OR(ISNUMBER(SEARCH('[1]Lookup for use classification'!$B$9,C920)),ISNUMBER(SEARCH('[1]Lookup for use classification'!$C$9,C920)),ISNUMBER(SEARCH('[1]Lookup for use classification'!$D$9,C920)),ISNUMBER(SEARCH('[1]Lookup for use classification'!$E$9,C920)),ISNUMBER(SEARCH('[1]Lookup for use classification'!$F$9,C920)),ISNUMBER(SEARCH('[1]Lookup for use classification'!$G$9,C920)),ISNUMBER(SEARCH('[1]Lookup for use classification'!$H$9,C920)),ISNUMBER(SEARCH('[1]Lookup for use classification'!$I$9,C920)),ISNUMBER(SEARCH('[1]Lookup for use classification'!$J$9,C920)),ISNUMBER(SEARCH('[1]Lookup for use classification'!$K$9,C920))),'[1]Lookup for use classification'!$A$9,IF(OR(ISNUMBER(SEARCH('[1]Lookup for use classification'!$B$10,C920)),ISNUMBER(SEARCH('[1]Lookup for use classification'!$C$10,C920)),ISNUMBER(SEARCH('[1]Lookup for use classification'!$D$10,C920)),ISNUMBER(SEARCH('[1]Lookup for use classification'!$E$10,C920)),ISNUMBER(SEARCH('[1]Lookup for use classification'!$F$10,C920)),ISNUMBER(SEARCH('[1]Lookup for use classification'!$G$10,C920))),'[1]Lookup for use classification'!$A$10,IF(OR(ISNUMBER(SEARCH('[1]Lookup for use classification'!$B$11,C920)),ISNUMBER(SEARCH('[1]Lookup for use classification'!$C$11,C920))),'[1]Lookup for use classification'!$A$11,IF(OR(ISNUMBER(SEARCH('[1]Lookup for use classification'!$B$12,C920)),ISNUMBER(SEARCH('[1]Lookup for use classification'!$C$12,C920))),'[1]Lookup for use classification'!$A$12,IF(OR(ISNUMBER(SEARCH('[1]Lookup for use classification'!$B$13,C920)),ISNUMBER(SEARCH('[1]Lookup for use classification'!$C$13,C920)),ISNUMBER(SEARCH('[1]Lookup for use classification'!$D$13,C920)),,ISNUMBER(SEARCH('[1]Lookup for use classification'!$C$13,C920)),ISNUMBER(SEARCH('[1]Lookup for use classification'!$E$13,C920))),'[1]Lookup for use classification'!$A$13,IF(OR(ISNUMBER(SEARCH('[1]Lookup for use classification'!$B$14,C920)),ISNUMBER(SEARCH('[1]Lookup for use classification'!$C$14,C920))),'[1]Lookup for use classification'!$A$14,"Other"))))))))))))</f>
        <v>Water &amp; Sewer</v>
      </c>
      <c r="E920" s="191"/>
      <c r="F920" s="174"/>
      <c r="G920" s="174"/>
    </row>
    <row r="921" spans="1:12" hidden="1">
      <c r="A921" s="134" t="s">
        <v>2022</v>
      </c>
      <c r="B921" s="8" t="str">
        <f>IF(ISNA(VLOOKUP(CONCATENATE(A921,C921),EUS!$B$2:$B$1939,1,FALSE)),"","End Use Study")</f>
        <v>End Use Study</v>
      </c>
      <c r="C921" s="8" t="s">
        <v>3385</v>
      </c>
      <c r="D921" s="165" t="s">
        <v>3335</v>
      </c>
      <c r="E921" s="9">
        <v>9708</v>
      </c>
      <c r="F921" s="9"/>
      <c r="G921" s="9"/>
      <c r="H921" s="164">
        <v>2839</v>
      </c>
      <c r="I921" s="164"/>
      <c r="J921" s="7">
        <v>40016</v>
      </c>
      <c r="L921" s="6"/>
    </row>
    <row r="922" spans="1:12" hidden="1">
      <c r="A922" s="188" t="s">
        <v>2023</v>
      </c>
      <c r="B922" s="8" t="str">
        <f>IF(ISNA(VLOOKUP(CONCATENATE(A922,C922),ARIS!$A$1:$A$959,1,FALSE)),"","ARIS")</f>
        <v>ARIS</v>
      </c>
      <c r="C922" s="162" t="s">
        <v>3032</v>
      </c>
      <c r="D922" s="6" t="str">
        <f>IF(OR(ISNUMBER(SEARCH('[1]Lookup for use classification'!$B$1,C922)),ISNUMBER(SEARCH('[1]Lookup for use classification'!$C$1,C922)),ISNUMBER(SEARCH('[1]Lookup for use classification'!$D$1,C922))),'[1]Lookup for use classification'!$A$1,IF(ISNUMBER(SEARCH('[1]Lookup for use classification'!$B$2,C922)),'[1]Lookup for use classification'!$A$2,IF(ISNUMBER(SEARCH('[1]Lookup for use classification'!$B$3,C922)),'[1]Lookup for use classification'!$A$3,IF(OR(ISNUMBER(SEARCH('[1]Lookup for use classification'!$B$4,C922)),ISNUMBER(SEARCH('[1]Lookup for use classification'!$C$4,C922))),'[1]Lookup for use classification'!$A$4,IF(OR(ISNUMBER(SEARCH('[1]Lookup for use classification'!$B$5,C922)),ISNUMBER(SEARCH('[1]Lookup for use classification'!$C$5,C922)),ISNUMBER(SEARCH('[1]Lookup for use classification'!$D$5,C922))),'[1]Lookup for use classification'!$A$5,IF(OR(ISNUMBER(SEARCH('[1]Lookup for use classification'!$B$7,C922)),ISNUMBER(SEARCH('[1]Lookup for use classification'!$C$7,C922)),ISNUMBER(SEARCH('[1]Lookup for use classification'!$D$7,C922))),'[1]Lookup for use classification'!$A$7,IF(OR(ISNUMBER(SEARCH('[1]Lookup for use classification'!$B$9,C922)),ISNUMBER(SEARCH('[1]Lookup for use classification'!$C$9,C922)),ISNUMBER(SEARCH('[1]Lookup for use classification'!$D$9,C922)),ISNUMBER(SEARCH('[1]Lookup for use classification'!$E$9,C922)),ISNUMBER(SEARCH('[1]Lookup for use classification'!$F$9,C922)),ISNUMBER(SEARCH('[1]Lookup for use classification'!$G$9,C922))),'[1]Lookup for use classification'!$A$9,IF(OR(ISNUMBER(SEARCH('[1]Lookup for use classification'!$B$10,C922)),ISNUMBER(SEARCH('[1]Lookup for use classification'!$C$10,C922)),ISNUMBER(SEARCH('[1]Lookup for use classification'!$D$10,C922)),ISNUMBER(SEARCH('[1]Lookup for use classification'!$E$10,C922)),ISNUMBER(SEARCH('[1]Lookup for use classification'!$F$10,C922))),'[1]Lookup for use classification'!$A$10,IF(OR(ISNUMBER(SEARCH('[1]Lookup for use classification'!$B$11,C922)),ISNUMBER(SEARCH('[1]Lookup for use classification'!$C$11,C922))),'[1]Lookup for use classification'!$A$11,IF(OR(ISNUMBER(SEARCH('[1]Lookup for use classification'!$B$12,C922)),ISNUMBER(SEARCH('[1]Lookup for use classification'!$C$12,C922))),'[1]Lookup for use classification'!$A$12,"Nope"))))))))))</f>
        <v>Office</v>
      </c>
      <c r="E922" s="163">
        <v>500</v>
      </c>
      <c r="F922" s="163"/>
      <c r="G922" s="163"/>
      <c r="H922" s="164">
        <v>206.09343065693429</v>
      </c>
      <c r="I922" s="164"/>
      <c r="J922" s="165">
        <v>3696.5332684999998</v>
      </c>
    </row>
    <row r="923" spans="1:12" hidden="1">
      <c r="A923" s="188" t="s">
        <v>2023</v>
      </c>
      <c r="B923" s="8" t="str">
        <f>IF(ISNA(VLOOKUP(CONCATENATE(A923,C923),ARIS!$A$1:$A$959,1,FALSE)),"","ARIS")</f>
        <v>ARIS</v>
      </c>
      <c r="C923" s="162" t="s">
        <v>3034</v>
      </c>
      <c r="D923" s="165" t="s">
        <v>377</v>
      </c>
      <c r="E923" s="163">
        <v>840</v>
      </c>
      <c r="F923" s="163"/>
      <c r="G923" s="163"/>
      <c r="H923" s="164">
        <v>252.58248175182484</v>
      </c>
      <c r="I923" s="164"/>
      <c r="J923" s="165">
        <v>2982.5268424999995</v>
      </c>
    </row>
    <row r="924" spans="1:12" hidden="1">
      <c r="A924" s="188" t="s">
        <v>2023</v>
      </c>
      <c r="B924" s="8" t="str">
        <f>IF(ISNA(VLOOKUP(CONCATENATE(A924,C924),ARIS!$A$1:$A$959,1,FALSE)),"","ARIS")</f>
        <v>ARIS</v>
      </c>
      <c r="C924" s="162" t="s">
        <v>3033</v>
      </c>
      <c r="D924" s="165" t="s">
        <v>377</v>
      </c>
      <c r="E924" s="163">
        <v>920</v>
      </c>
      <c r="F924" s="163"/>
      <c r="G924" s="163"/>
      <c r="H924" s="164">
        <v>377.78978102189785</v>
      </c>
      <c r="I924" s="164"/>
      <c r="J924" s="165">
        <v>7899.5710954999995</v>
      </c>
    </row>
    <row r="925" spans="1:12" hidden="1">
      <c r="A925" s="134" t="s">
        <v>2022</v>
      </c>
      <c r="B925" s="8" t="str">
        <f>IF(ISNA(VLOOKUP(CONCATENATE(A925,C925),EUS!$B$2:$B$1939,1,FALSE)),"","End Use Study")</f>
        <v>End Use Study</v>
      </c>
      <c r="C925" s="8" t="s">
        <v>2666</v>
      </c>
      <c r="D925" s="6" t="str">
        <f>IF(OR(ISNUMBER(SEARCH('[1]Lookup for use classification'!$B$1,C925)),ISNUMBER(SEARCH('[1]Lookup for use classification'!$C$1,C925)),ISNUMBER(SEARCH('[1]Lookup for use classification'!$D$1,C925)),ISNUMBER(SEARCH('[1]Lookup for use classification'!$E$1,C925))),'[1]Lookup for use classification'!$A$1,IF(ISNUMBER(SEARCH('[1]Lookup for use classification'!$B$2,C925)),'[1]Lookup for use classification'!$A$2,IF(ISNUMBER(SEARCH('[1]Lookup for use classification'!$B$3,C925)),'[1]Lookup for use classification'!$A$3,IF(OR(ISNUMBER(SEARCH('[1]Lookup for use classification'!$B$4,C925)),ISNUMBER(SEARCH('[1]Lookup for use classification'!$C$4,C925)),ISNUMBER(SEARCH('[1]Lookup for use classification'!$D$4,C925)),ISNUMBER(SEARCH('[1]Lookup for use classification'!$E$4,C925))),'[1]Lookup for use classification'!$A$4,IF(OR(ISNUMBER(SEARCH('[1]Lookup for use classification'!$B$5,C925)),ISNUMBER(SEARCH('[1]Lookup for use classification'!$C$5,C925)),ISNUMBER(SEARCH('[1]Lookup for use classification'!$D$5,C925))),'[1]Lookup for use classification'!$A$5,IF(OR(ISNUMBER(SEARCH('[1]Lookup for use classification'!$B$7,C925)),ISNUMBER(SEARCH('[1]Lookup for use classification'!$C$7,C925)),ISNUMBER(SEARCH('[1]Lookup for use classification'!$D$7,C925))),'[1]Lookup for use classification'!$A$7,IF(OR(ISNUMBER(SEARCH('[1]Lookup for use classification'!$B$9,C925)),ISNUMBER(SEARCH('[1]Lookup for use classification'!$C$9,C925)),ISNUMBER(SEARCH('[1]Lookup for use classification'!$D$9,C925)),ISNUMBER(SEARCH('[1]Lookup for use classification'!$E$9,C925)),ISNUMBER(SEARCH('[1]Lookup for use classification'!$F$9,C925)),ISNUMBER(SEARCH('[1]Lookup for use classification'!$G$9,C925)),ISNUMBER(SEARCH('[1]Lookup for use classification'!$H$9,C925)),ISNUMBER(SEARCH('[1]Lookup for use classification'!$I$9,C925)),ISNUMBER(SEARCH('[1]Lookup for use classification'!$J$9,C925)),ISNUMBER(SEARCH('[1]Lookup for use classification'!$K$9,C925))),'[1]Lookup for use classification'!$A$9,IF(OR(ISNUMBER(SEARCH('[1]Lookup for use classification'!$B$10,C925)),ISNUMBER(SEARCH('[1]Lookup for use classification'!$C$10,C925)),ISNUMBER(SEARCH('[1]Lookup for use classification'!$D$10,C925)),ISNUMBER(SEARCH('[1]Lookup for use classification'!$E$10,C925)),ISNUMBER(SEARCH('[1]Lookup for use classification'!$F$10,C925)),ISNUMBER(SEARCH('[1]Lookup for use classification'!$G$10,C925))),'[1]Lookup for use classification'!$A$10,IF(OR(ISNUMBER(SEARCH('[1]Lookup for use classification'!$B$11,C925)),ISNUMBER(SEARCH('[1]Lookup for use classification'!$C$11,C925))),'[1]Lookup for use classification'!$A$11,IF(OR(ISNUMBER(SEARCH('[1]Lookup for use classification'!$B$12,C925)),ISNUMBER(SEARCH('[1]Lookup for use classification'!$C$12,C925))),'[1]Lookup for use classification'!$A$12,IF(OR(ISNUMBER(SEARCH('[1]Lookup for use classification'!$B$13,C925)),ISNUMBER(SEARCH('[1]Lookup for use classification'!$C$13,C925)),ISNUMBER(SEARCH('[1]Lookup for use classification'!$D$13,C925)),,ISNUMBER(SEARCH('[1]Lookup for use classification'!$C$13,C925)),ISNUMBER(SEARCH('[1]Lookup for use classification'!$E$13,C925))),'[1]Lookup for use classification'!$A$13,IF(OR(ISNUMBER(SEARCH('[1]Lookup for use classification'!$B$14,C925)),ISNUMBER(SEARCH('[1]Lookup for use classification'!$C$14,C925))),'[1]Lookup for use classification'!$A$14,"Other"))))))))))))</f>
        <v>Other</v>
      </c>
      <c r="E925" s="9">
        <v>840</v>
      </c>
      <c r="F925" s="9"/>
      <c r="G925" s="9"/>
      <c r="H925" s="164"/>
      <c r="I925" s="164"/>
      <c r="J925" s="7"/>
      <c r="L925" s="6"/>
    </row>
    <row r="926" spans="1:12" hidden="1">
      <c r="A926" s="188" t="s">
        <v>2023</v>
      </c>
      <c r="B926" s="8" t="str">
        <f>IF(ISNA(VLOOKUP(CONCATENATE(A926,C926),ARIS!$A$1:$A$959,1,FALSE)),"","ARIS")</f>
        <v>ARIS</v>
      </c>
      <c r="C926" s="162" t="s">
        <v>2665</v>
      </c>
      <c r="D926" s="6" t="str">
        <f>IF(OR(ISNUMBER(SEARCH('[1]Lookup for use classification'!$B$1,C926)),ISNUMBER(SEARCH('[1]Lookup for use classification'!$C$1,C926)),ISNUMBER(SEARCH('[1]Lookup for use classification'!$D$1,C926)),ISNUMBER(SEARCH('[1]Lookup for use classification'!$E$1,C926))),'[1]Lookup for use classification'!$A$1,IF(ISNUMBER(SEARCH('[1]Lookup for use classification'!$B$2,C926)),'[1]Lookup for use classification'!$A$2,IF(ISNUMBER(SEARCH('[1]Lookup for use classification'!$B$3,C926)),'[1]Lookup for use classification'!$A$3,IF(OR(ISNUMBER(SEARCH('[1]Lookup for use classification'!$B$4,C926)),ISNUMBER(SEARCH('[1]Lookup for use classification'!$C$4,C926)),ISNUMBER(SEARCH('[1]Lookup for use classification'!$D$4,C926)),ISNUMBER(SEARCH('[1]Lookup for use classification'!$E$4,C926))),'[1]Lookup for use classification'!$A$4,IF(OR(ISNUMBER(SEARCH('[1]Lookup for use classification'!$B$5,C926)),ISNUMBER(SEARCH('[1]Lookup for use classification'!$C$5,C926)),ISNUMBER(SEARCH('[1]Lookup for use classification'!$D$5,C926))),'[1]Lookup for use classification'!$A$5,IF(OR(ISNUMBER(SEARCH('[1]Lookup for use classification'!$B$7,C926)),ISNUMBER(SEARCH('[1]Lookup for use classification'!$C$7,C926)),ISNUMBER(SEARCH('[1]Lookup for use classification'!$D$7,C926))),'[1]Lookup for use classification'!$A$7,IF(OR(ISNUMBER(SEARCH('[1]Lookup for use classification'!$B$9,C926)),ISNUMBER(SEARCH('[1]Lookup for use classification'!$C$9,C926)),ISNUMBER(SEARCH('[1]Lookup for use classification'!$D$9,C926)),ISNUMBER(SEARCH('[1]Lookup for use classification'!$E$9,C926)),ISNUMBER(SEARCH('[1]Lookup for use classification'!$F$9,C926)),ISNUMBER(SEARCH('[1]Lookup for use classification'!$G$9,C926)),ISNUMBER(SEARCH('[1]Lookup for use classification'!$H$9,C926)),ISNUMBER(SEARCH('[1]Lookup for use classification'!$I$9,C926)),ISNUMBER(SEARCH('[1]Lookup for use classification'!$J$9,C926)),ISNUMBER(SEARCH('[1]Lookup for use classification'!$K$9,C926))),'[1]Lookup for use classification'!$A$9,IF(OR(ISNUMBER(SEARCH('[1]Lookup for use classification'!$B$10,C926)),ISNUMBER(SEARCH('[1]Lookup for use classification'!$C$10,C926)),ISNUMBER(SEARCH('[1]Lookup for use classification'!$D$10,C926)),ISNUMBER(SEARCH('[1]Lookup for use classification'!$E$10,C926)),ISNUMBER(SEARCH('[1]Lookup for use classification'!$F$10,C926)),ISNUMBER(SEARCH('[1]Lookup for use classification'!$G$10,C926))),'[1]Lookup for use classification'!$A$10,IF(OR(ISNUMBER(SEARCH('[1]Lookup for use classification'!$B$11,C926)),ISNUMBER(SEARCH('[1]Lookup for use classification'!$C$11,C926))),'[1]Lookup for use classification'!$A$11,IF(OR(ISNUMBER(SEARCH('[1]Lookup for use classification'!$B$12,C926)),ISNUMBER(SEARCH('[1]Lookup for use classification'!$C$12,C926))),'[1]Lookup for use classification'!$A$12,IF(OR(ISNUMBER(SEARCH('[1]Lookup for use classification'!$B$13,C926)),ISNUMBER(SEARCH('[1]Lookup for use classification'!$C$13,C926)),ISNUMBER(SEARCH('[1]Lookup for use classification'!$D$13,C926)),,ISNUMBER(SEARCH('[1]Lookup for use classification'!$C$13,C926)),ISNUMBER(SEARCH('[1]Lookup for use classification'!$E$13,C926))),'[1]Lookup for use classification'!$A$13,IF(OR(ISNUMBER(SEARCH('[1]Lookup for use classification'!$B$14,C926)),ISNUMBER(SEARCH('[1]Lookup for use classification'!$C$14,C926))),'[1]Lookup for use classification'!$A$14,"Other"))))))))))))</f>
        <v>Other</v>
      </c>
      <c r="E926" s="163">
        <v>1200</v>
      </c>
      <c r="F926" s="163"/>
      <c r="G926" s="163"/>
      <c r="H926" s="164">
        <v>311.50072992700728</v>
      </c>
      <c r="I926" s="164"/>
      <c r="J926" s="165">
        <v>11613.604521499999</v>
      </c>
    </row>
    <row r="927" spans="1:12" hidden="1">
      <c r="A927" s="134" t="s">
        <v>2022</v>
      </c>
      <c r="B927" s="8" t="str">
        <f>IF(ISNA(VLOOKUP(CONCATENATE(A927,C927),EUS!$B$2:$B$1939,1,FALSE)),"","End Use Study")</f>
        <v>End Use Study</v>
      </c>
      <c r="C927" s="8" t="s">
        <v>2667</v>
      </c>
      <c r="D927" s="6" t="str">
        <f>IF(OR(ISNUMBER(SEARCH('[1]Lookup for use classification'!$B$1,C927)),ISNUMBER(SEARCH('[1]Lookup for use classification'!$C$1,C927)),ISNUMBER(SEARCH('[1]Lookup for use classification'!$D$1,C927)),ISNUMBER(SEARCH('[1]Lookup for use classification'!$E$1,C927))),'[1]Lookup for use classification'!$A$1,IF(ISNUMBER(SEARCH('[1]Lookup for use classification'!$B$2,C927)),'[1]Lookup for use classification'!$A$2,IF(ISNUMBER(SEARCH('[1]Lookup for use classification'!$B$3,C927)),'[1]Lookup for use classification'!$A$3,IF(OR(ISNUMBER(SEARCH('[1]Lookup for use classification'!$B$4,C927)),ISNUMBER(SEARCH('[1]Lookup for use classification'!$C$4,C927)),ISNUMBER(SEARCH('[1]Lookup for use classification'!$D$4,C927)),ISNUMBER(SEARCH('[1]Lookup for use classification'!$E$4,C927))),'[1]Lookup for use classification'!$A$4,IF(OR(ISNUMBER(SEARCH('[1]Lookup for use classification'!$B$5,C927)),ISNUMBER(SEARCH('[1]Lookup for use classification'!$C$5,C927)),ISNUMBER(SEARCH('[1]Lookup for use classification'!$D$5,C927))),'[1]Lookup for use classification'!$A$5,IF(OR(ISNUMBER(SEARCH('[1]Lookup for use classification'!$B$7,C927)),ISNUMBER(SEARCH('[1]Lookup for use classification'!$C$7,C927)),ISNUMBER(SEARCH('[1]Lookup for use classification'!$D$7,C927))),'[1]Lookup for use classification'!$A$7,IF(OR(ISNUMBER(SEARCH('[1]Lookup for use classification'!$B$9,C927)),ISNUMBER(SEARCH('[1]Lookup for use classification'!$C$9,C927)),ISNUMBER(SEARCH('[1]Lookup for use classification'!$D$9,C927)),ISNUMBER(SEARCH('[1]Lookup for use classification'!$E$9,C927)),ISNUMBER(SEARCH('[1]Lookup for use classification'!$F$9,C927)),ISNUMBER(SEARCH('[1]Lookup for use classification'!$G$9,C927)),ISNUMBER(SEARCH('[1]Lookup for use classification'!$H$9,C927)),ISNUMBER(SEARCH('[1]Lookup for use classification'!$I$9,C927)),ISNUMBER(SEARCH('[1]Lookup for use classification'!$J$9,C927)),ISNUMBER(SEARCH('[1]Lookup for use classification'!$K$9,C927))),'[1]Lookup for use classification'!$A$9,IF(OR(ISNUMBER(SEARCH('[1]Lookup for use classification'!$B$10,C927)),ISNUMBER(SEARCH('[1]Lookup for use classification'!$C$10,C927)),ISNUMBER(SEARCH('[1]Lookup for use classification'!$D$10,C927)),ISNUMBER(SEARCH('[1]Lookup for use classification'!$E$10,C927)),ISNUMBER(SEARCH('[1]Lookup for use classification'!$F$10,C927)),ISNUMBER(SEARCH('[1]Lookup for use classification'!$G$10,C927))),'[1]Lookup for use classification'!$A$10,IF(OR(ISNUMBER(SEARCH('[1]Lookup for use classification'!$B$11,C927)),ISNUMBER(SEARCH('[1]Lookup for use classification'!$C$11,C927))),'[1]Lookup for use classification'!$A$11,IF(OR(ISNUMBER(SEARCH('[1]Lookup for use classification'!$B$12,C927)),ISNUMBER(SEARCH('[1]Lookup for use classification'!$C$12,C927))),'[1]Lookup for use classification'!$A$12,IF(OR(ISNUMBER(SEARCH('[1]Lookup for use classification'!$B$13,C927)),ISNUMBER(SEARCH('[1]Lookup for use classification'!$C$13,C927)),ISNUMBER(SEARCH('[1]Lookup for use classification'!$D$13,C927)),,ISNUMBER(SEARCH('[1]Lookup for use classification'!$C$13,C927)),ISNUMBER(SEARCH('[1]Lookup for use classification'!$E$13,C927))),'[1]Lookup for use classification'!$A$13,IF(OR(ISNUMBER(SEARCH('[1]Lookup for use classification'!$B$14,C927)),ISNUMBER(SEARCH('[1]Lookup for use classification'!$C$14,C927))),'[1]Lookup for use classification'!$A$14,"Other"))))))))))))</f>
        <v>Other</v>
      </c>
      <c r="E927" s="9">
        <v>1200</v>
      </c>
      <c r="F927" s="9"/>
      <c r="G927" s="9"/>
      <c r="H927" s="164"/>
      <c r="I927" s="164"/>
      <c r="J927" s="7"/>
      <c r="L927" s="6"/>
    </row>
    <row r="928" spans="1:12" hidden="1">
      <c r="A928" s="188" t="s">
        <v>2023</v>
      </c>
      <c r="B928" s="8" t="str">
        <f>IF(ISNA(VLOOKUP(CONCATENATE(A928,C928),ARIS!$A$1:$A$959,1,FALSE)),"","ARIS")</f>
        <v>ARIS</v>
      </c>
      <c r="C928" s="162" t="s">
        <v>2668</v>
      </c>
      <c r="D928" s="6" t="str">
        <f>IF(OR(ISNUMBER(SEARCH('[1]Lookup for use classification'!$B$1,C928)),ISNUMBER(SEARCH('[1]Lookup for use classification'!$C$1,C928)),ISNUMBER(SEARCH('[1]Lookup for use classification'!$D$1,C928)),ISNUMBER(SEARCH('[1]Lookup for use classification'!$E$1,C928))),'[1]Lookup for use classification'!$A$1,IF(ISNUMBER(SEARCH('[1]Lookup for use classification'!$B$2,C928)),'[1]Lookup for use classification'!$A$2,IF(ISNUMBER(SEARCH('[1]Lookup for use classification'!$B$3,C928)),'[1]Lookup for use classification'!$A$3,IF(OR(ISNUMBER(SEARCH('[1]Lookup for use classification'!$B$4,C928)),ISNUMBER(SEARCH('[1]Lookup for use classification'!$C$4,C928)),ISNUMBER(SEARCH('[1]Lookup for use classification'!$D$4,C928)),ISNUMBER(SEARCH('[1]Lookup for use classification'!$E$4,C928))),'[1]Lookup for use classification'!$A$4,IF(OR(ISNUMBER(SEARCH('[1]Lookup for use classification'!$B$5,C928)),ISNUMBER(SEARCH('[1]Lookup for use classification'!$C$5,C928)),ISNUMBER(SEARCH('[1]Lookup for use classification'!$D$5,C928))),'[1]Lookup for use classification'!$A$5,IF(OR(ISNUMBER(SEARCH('[1]Lookup for use classification'!$B$7,C928)),ISNUMBER(SEARCH('[1]Lookup for use classification'!$C$7,C928)),ISNUMBER(SEARCH('[1]Lookup for use classification'!$D$7,C928))),'[1]Lookup for use classification'!$A$7,IF(OR(ISNUMBER(SEARCH('[1]Lookup for use classification'!$B$9,C928)),ISNUMBER(SEARCH('[1]Lookup for use classification'!$C$9,C928)),ISNUMBER(SEARCH('[1]Lookup for use classification'!$D$9,C928)),ISNUMBER(SEARCH('[1]Lookup for use classification'!$E$9,C928)),ISNUMBER(SEARCH('[1]Lookup for use classification'!$F$9,C928)),ISNUMBER(SEARCH('[1]Lookup for use classification'!$G$9,C928)),ISNUMBER(SEARCH('[1]Lookup for use classification'!$H$9,C928)),ISNUMBER(SEARCH('[1]Lookup for use classification'!$I$9,C928)),ISNUMBER(SEARCH('[1]Lookup for use classification'!$J$9,C928)),ISNUMBER(SEARCH('[1]Lookup for use classification'!$K$9,C928))),'[1]Lookup for use classification'!$A$9,IF(OR(ISNUMBER(SEARCH('[1]Lookup for use classification'!$B$10,C928)),ISNUMBER(SEARCH('[1]Lookup for use classification'!$C$10,C928)),ISNUMBER(SEARCH('[1]Lookup for use classification'!$D$10,C928)),ISNUMBER(SEARCH('[1]Lookup for use classification'!$E$10,C928)),ISNUMBER(SEARCH('[1]Lookup for use classification'!$F$10,C928)),ISNUMBER(SEARCH('[1]Lookup for use classification'!$G$10,C928))),'[1]Lookup for use classification'!$A$10,IF(OR(ISNUMBER(SEARCH('[1]Lookup for use classification'!$B$11,C928)),ISNUMBER(SEARCH('[1]Lookup for use classification'!$C$11,C928))),'[1]Lookup for use classification'!$A$11,IF(OR(ISNUMBER(SEARCH('[1]Lookup for use classification'!$B$12,C928)),ISNUMBER(SEARCH('[1]Lookup for use classification'!$C$12,C928))),'[1]Lookup for use classification'!$A$12,IF(OR(ISNUMBER(SEARCH('[1]Lookup for use classification'!$B$13,C928)),ISNUMBER(SEARCH('[1]Lookup for use classification'!$C$13,C928)),ISNUMBER(SEARCH('[1]Lookup for use classification'!$D$13,C928)),,ISNUMBER(SEARCH('[1]Lookup for use classification'!$C$13,C928)),ISNUMBER(SEARCH('[1]Lookup for use classification'!$E$13,C928))),'[1]Lookup for use classification'!$A$13,IF(OR(ISNUMBER(SEARCH('[1]Lookup for use classification'!$B$14,C928)),ISNUMBER(SEARCH('[1]Lookup for use classification'!$C$14,C928))),'[1]Lookup for use classification'!$A$14,"Other"))))))))))))</f>
        <v>Other</v>
      </c>
      <c r="E928" s="163">
        <v>2000</v>
      </c>
      <c r="F928" s="163"/>
      <c r="G928" s="163"/>
      <c r="H928" s="164">
        <v>574.77810218978107</v>
      </c>
      <c r="I928" s="164"/>
      <c r="J928" s="165">
        <v>9453.5850814999994</v>
      </c>
    </row>
    <row r="929" spans="1:12" hidden="1">
      <c r="A929" s="188" t="s">
        <v>2023</v>
      </c>
      <c r="B929" s="8" t="str">
        <f>IF(ISNA(VLOOKUP(CONCATENATE(A929,C929),ARIS!$A$1:$A$959,1,FALSE)),"","ARIS")</f>
        <v>ARIS</v>
      </c>
      <c r="C929" s="162" t="s">
        <v>2664</v>
      </c>
      <c r="D929" s="6" t="str">
        <f>IF(OR(ISNUMBER(SEARCH('[1]Lookup for use classification'!$B$1,C929)),ISNUMBER(SEARCH('[1]Lookup for use classification'!$C$1,C929)),ISNUMBER(SEARCH('[1]Lookup for use classification'!$D$1,C929)),ISNUMBER(SEARCH('[1]Lookup for use classification'!$E$1,C929))),'[1]Lookup for use classification'!$A$1,IF(ISNUMBER(SEARCH('[1]Lookup for use classification'!$B$2,C929)),'[1]Lookup for use classification'!$A$2,IF(ISNUMBER(SEARCH('[1]Lookup for use classification'!$B$3,C929)),'[1]Lookup for use classification'!$A$3,IF(OR(ISNUMBER(SEARCH('[1]Lookup for use classification'!$B$4,C929)),ISNUMBER(SEARCH('[1]Lookup for use classification'!$C$4,C929)),ISNUMBER(SEARCH('[1]Lookup for use classification'!$D$4,C929)),ISNUMBER(SEARCH('[1]Lookup for use classification'!$E$4,C929))),'[1]Lookup for use classification'!$A$4,IF(OR(ISNUMBER(SEARCH('[1]Lookup for use classification'!$B$5,C929)),ISNUMBER(SEARCH('[1]Lookup for use classification'!$C$5,C929)),ISNUMBER(SEARCH('[1]Lookup for use classification'!$D$5,C929))),'[1]Lookup for use classification'!$A$5,IF(OR(ISNUMBER(SEARCH('[1]Lookup for use classification'!$B$7,C929)),ISNUMBER(SEARCH('[1]Lookup for use classification'!$C$7,C929)),ISNUMBER(SEARCH('[1]Lookup for use classification'!$D$7,C929))),'[1]Lookup for use classification'!$A$7,IF(OR(ISNUMBER(SEARCH('[1]Lookup for use classification'!$B$9,C929)),ISNUMBER(SEARCH('[1]Lookup for use classification'!$C$9,C929)),ISNUMBER(SEARCH('[1]Lookup for use classification'!$D$9,C929)),ISNUMBER(SEARCH('[1]Lookup for use classification'!$E$9,C929)),ISNUMBER(SEARCH('[1]Lookup for use classification'!$F$9,C929)),ISNUMBER(SEARCH('[1]Lookup for use classification'!$G$9,C929)),ISNUMBER(SEARCH('[1]Lookup for use classification'!$H$9,C929)),ISNUMBER(SEARCH('[1]Lookup for use classification'!$I$9,C929)),ISNUMBER(SEARCH('[1]Lookup for use classification'!$J$9,C929)),ISNUMBER(SEARCH('[1]Lookup for use classification'!$K$9,C929))),'[1]Lookup for use classification'!$A$9,IF(OR(ISNUMBER(SEARCH('[1]Lookup for use classification'!$B$10,C929)),ISNUMBER(SEARCH('[1]Lookup for use classification'!$C$10,C929)),ISNUMBER(SEARCH('[1]Lookup for use classification'!$D$10,C929)),ISNUMBER(SEARCH('[1]Lookup for use classification'!$E$10,C929)),ISNUMBER(SEARCH('[1]Lookup for use classification'!$F$10,C929)),ISNUMBER(SEARCH('[1]Lookup for use classification'!$G$10,C929))),'[1]Lookup for use classification'!$A$10,IF(OR(ISNUMBER(SEARCH('[1]Lookup for use classification'!$B$11,C929)),ISNUMBER(SEARCH('[1]Lookup for use classification'!$C$11,C929))),'[1]Lookup for use classification'!$A$11,IF(OR(ISNUMBER(SEARCH('[1]Lookup for use classification'!$B$12,C929)),ISNUMBER(SEARCH('[1]Lookup for use classification'!$C$12,C929))),'[1]Lookup for use classification'!$A$12,IF(OR(ISNUMBER(SEARCH('[1]Lookup for use classification'!$B$13,C929)),ISNUMBER(SEARCH('[1]Lookup for use classification'!$C$13,C929)),ISNUMBER(SEARCH('[1]Lookup for use classification'!$D$13,C929)),,ISNUMBER(SEARCH('[1]Lookup for use classification'!$C$13,C929)),ISNUMBER(SEARCH('[1]Lookup for use classification'!$E$13,C929))),'[1]Lookup for use classification'!$A$13,IF(OR(ISNUMBER(SEARCH('[1]Lookup for use classification'!$B$14,C929)),ISNUMBER(SEARCH('[1]Lookup for use classification'!$C$14,C929))),'[1]Lookup for use classification'!$A$14,"Other"))))))))))))</f>
        <v>Other</v>
      </c>
      <c r="E929" s="163">
        <v>2200</v>
      </c>
      <c r="F929" s="163"/>
      <c r="G929" s="163"/>
      <c r="H929" s="164">
        <v>983.15912408759118</v>
      </c>
      <c r="I929" s="164"/>
      <c r="J929" s="165">
        <v>41177.370593</v>
      </c>
    </row>
    <row r="930" spans="1:12" hidden="1">
      <c r="A930" s="138" t="s">
        <v>2022</v>
      </c>
      <c r="B930" s="8" t="str">
        <f>IF(ISNA(VLOOKUP(CONCATENATE(A930,C930),EUS!$B$2:$B$1939,1,FALSE)),"","End Use Study")</f>
        <v>End Use Study</v>
      </c>
      <c r="C930" s="8" t="s">
        <v>2447</v>
      </c>
      <c r="D930" s="165" t="s">
        <v>2424</v>
      </c>
      <c r="E930" s="9">
        <v>960</v>
      </c>
      <c r="F930" s="9"/>
      <c r="G930" s="9"/>
      <c r="H930" s="164">
        <v>200</v>
      </c>
      <c r="I930" s="164"/>
      <c r="J930" s="7"/>
      <c r="L930" s="6"/>
    </row>
    <row r="931" spans="1:12" hidden="1">
      <c r="A931" s="188" t="s">
        <v>2023</v>
      </c>
      <c r="B931" s="8" t="str">
        <f>IF(ISNA(VLOOKUP(CONCATENATE(A931,C931),ARIS!$A$1:$A$959,1,FALSE)),"","ARIS")</f>
        <v>ARIS</v>
      </c>
      <c r="C931" s="162" t="s">
        <v>2448</v>
      </c>
      <c r="D931" s="165" t="s">
        <v>2424</v>
      </c>
      <c r="E931" s="163">
        <v>1120</v>
      </c>
      <c r="F931" s="163"/>
      <c r="G931" s="163"/>
      <c r="H931" s="164">
        <v>425.48321167883211</v>
      </c>
      <c r="I931" s="164"/>
      <c r="J931" s="165">
        <v>7411.066699</v>
      </c>
    </row>
    <row r="932" spans="1:12" hidden="1">
      <c r="A932" s="138" t="s">
        <v>2022</v>
      </c>
      <c r="B932" s="8" t="str">
        <f>IF(ISNA(VLOOKUP(CONCATENATE(A932,C932),EUS!$B$2:$B$1939,1,FALSE)),"","End Use Study")</f>
        <v>End Use Study</v>
      </c>
      <c r="C932" s="8" t="s">
        <v>2450</v>
      </c>
      <c r="D932" s="6" t="str">
        <f>IF(OR(ISNUMBER(SEARCH('[1]Lookup for use classification'!$B$1,C932)),ISNUMBER(SEARCH('[1]Lookup for use classification'!$C$1,C932)),ISNUMBER(SEARCH('[1]Lookup for use classification'!$D$1,C932))),'[1]Lookup for use classification'!$A$1,IF(ISNUMBER(SEARCH('[1]Lookup for use classification'!$B$2,C932)),'[1]Lookup for use classification'!$A$2,IF(ISNUMBER(SEARCH('[1]Lookup for use classification'!$B$3,C932)),'[1]Lookup for use classification'!$A$3,IF(OR(ISNUMBER(SEARCH('[1]Lookup for use classification'!$B$4,C932)),ISNUMBER(SEARCH('[1]Lookup for use classification'!$C$4,C932))),'[1]Lookup for use classification'!$A$4,IF(OR(ISNUMBER(SEARCH('[1]Lookup for use classification'!$B$5,C932)),ISNUMBER(SEARCH('[1]Lookup for use classification'!$C$5,C932)),ISNUMBER(SEARCH('[1]Lookup for use classification'!$D$5,C932))),'[1]Lookup for use classification'!$A$5,IF(OR(ISNUMBER(SEARCH('[1]Lookup for use classification'!$B$7,C932)),ISNUMBER(SEARCH('[1]Lookup for use classification'!$C$7,C932)),ISNUMBER(SEARCH('[1]Lookup for use classification'!$D$7,C932))),'[1]Lookup for use classification'!$A$7,IF(OR(ISNUMBER(SEARCH('[1]Lookup for use classification'!$B$9,C932)),ISNUMBER(SEARCH('[1]Lookup for use classification'!$C$9,C932)),ISNUMBER(SEARCH('[1]Lookup for use classification'!$D$9,C932)),ISNUMBER(SEARCH('[1]Lookup for use classification'!$E$9,C932)),ISNUMBER(SEARCH('[1]Lookup for use classification'!$F$9,C932)),ISNUMBER(SEARCH('[1]Lookup for use classification'!$G$9,C932))),'[1]Lookup for use classification'!$A$9,IF(OR(ISNUMBER(SEARCH('[1]Lookup for use classification'!$B$10,C932)),ISNUMBER(SEARCH('[1]Lookup for use classification'!$C$10,C932)),ISNUMBER(SEARCH('[1]Lookup for use classification'!$D$10,C932)),ISNUMBER(SEARCH('[1]Lookup for use classification'!$E$10,C932)),ISNUMBER(SEARCH('[1]Lookup for use classification'!$F$10,C932))),'[1]Lookup for use classification'!$A$10,IF(OR(ISNUMBER(SEARCH('[1]Lookup for use classification'!$B$11,C932)),ISNUMBER(SEARCH('[1]Lookup for use classification'!$C$11,C932))),'[1]Lookup for use classification'!$A$11,IF(OR(ISNUMBER(SEARCH('[1]Lookup for use classification'!$B$12,C932)),ISNUMBER(SEARCH('[1]Lookup for use classification'!$C$12,C932))),'[1]Lookup for use classification'!$A$12,"Nope"))))))))))</f>
        <v>Public Assembly</v>
      </c>
      <c r="E932" s="9"/>
      <c r="F932" s="9"/>
      <c r="G932" s="9"/>
      <c r="H932" s="164"/>
      <c r="I932" s="164"/>
      <c r="J932" s="7"/>
      <c r="L932" s="6"/>
    </row>
    <row r="933" spans="1:12" hidden="1">
      <c r="A933" s="138" t="s">
        <v>2022</v>
      </c>
      <c r="B933" s="8" t="str">
        <f>IF(ISNA(VLOOKUP(CONCATENATE(A933,C933),EUS!$B$2:$B$1939,1,FALSE)),"","End Use Study")</f>
        <v>End Use Study</v>
      </c>
      <c r="C933" s="8" t="s">
        <v>24</v>
      </c>
      <c r="D933" s="6" t="str">
        <f>IF(OR(ISNUMBER(SEARCH('[1]Lookup for use classification'!$B$1,C933)),ISNUMBER(SEARCH('[1]Lookup for use classification'!$C$1,C933)),ISNUMBER(SEARCH('[1]Lookup for use classification'!$D$1,C933))),'[1]Lookup for use classification'!$A$1,IF(ISNUMBER(SEARCH('[1]Lookup for use classification'!$B$2,C933)),'[1]Lookup for use classification'!$A$2,IF(ISNUMBER(SEARCH('[1]Lookup for use classification'!$B$3,C933)),'[1]Lookup for use classification'!$A$3,IF(OR(ISNUMBER(SEARCH('[1]Lookup for use classification'!$B$4,C933)),ISNUMBER(SEARCH('[1]Lookup for use classification'!$C$4,C933))),'[1]Lookup for use classification'!$A$4,IF(OR(ISNUMBER(SEARCH('[1]Lookup for use classification'!$B$5,C933)),ISNUMBER(SEARCH('[1]Lookup for use classification'!$C$5,C933)),ISNUMBER(SEARCH('[1]Lookup for use classification'!$D$5,C933))),'[1]Lookup for use classification'!$A$5,IF(OR(ISNUMBER(SEARCH('[1]Lookup for use classification'!$B$7,C933)),ISNUMBER(SEARCH('[1]Lookup for use classification'!$C$7,C933)),ISNUMBER(SEARCH('[1]Lookup for use classification'!$D$7,C933))),'[1]Lookup for use classification'!$A$7,IF(OR(ISNUMBER(SEARCH('[1]Lookup for use classification'!$B$9,C933)),ISNUMBER(SEARCH('[1]Lookup for use classification'!$C$9,C933)),ISNUMBER(SEARCH('[1]Lookup for use classification'!$D$9,C933)),ISNUMBER(SEARCH('[1]Lookup for use classification'!$E$9,C933)),ISNUMBER(SEARCH('[1]Lookup for use classification'!$F$9,C933)),ISNUMBER(SEARCH('[1]Lookup for use classification'!$G$9,C933))),'[1]Lookup for use classification'!$A$9,IF(OR(ISNUMBER(SEARCH('[1]Lookup for use classification'!$B$10,C933)),ISNUMBER(SEARCH('[1]Lookup for use classification'!$C$10,C933)),ISNUMBER(SEARCH('[1]Lookup for use classification'!$D$10,C933)),ISNUMBER(SEARCH('[1]Lookup for use classification'!$E$10,C933)),ISNUMBER(SEARCH('[1]Lookup for use classification'!$F$10,C933))),'[1]Lookup for use classification'!$A$10,IF(OR(ISNUMBER(SEARCH('[1]Lookup for use classification'!$B$11,C933)),ISNUMBER(SEARCH('[1]Lookup for use classification'!$C$11,C933))),'[1]Lookup for use classification'!$A$11,IF(OR(ISNUMBER(SEARCH('[1]Lookup for use classification'!$B$12,C933)),ISNUMBER(SEARCH('[1]Lookup for use classification'!$C$12,C933))),'[1]Lookup for use classification'!$A$12,"Nope"))))))))))</f>
        <v>Public Assembly</v>
      </c>
      <c r="E933" s="9"/>
      <c r="F933" s="9"/>
      <c r="G933" s="9"/>
      <c r="H933" s="164"/>
      <c r="I933" s="164"/>
      <c r="J933" s="7"/>
      <c r="L933" s="6"/>
    </row>
    <row r="934" spans="1:12" hidden="1">
      <c r="A934" s="138" t="s">
        <v>2022</v>
      </c>
      <c r="B934" s="8" t="str">
        <f>IF(ISNA(VLOOKUP(CONCATENATE(A934,C934),EUS!$B$2:$B$1939,1,FALSE)),"","End Use Study")</f>
        <v>End Use Study</v>
      </c>
      <c r="C934" s="8" t="s">
        <v>2451</v>
      </c>
      <c r="D934" s="6" t="str">
        <f>IF(OR(ISNUMBER(SEARCH('[1]Lookup for use classification'!$B$1,C934)),ISNUMBER(SEARCH('[1]Lookup for use classification'!$C$1,C934)),ISNUMBER(SEARCH('[1]Lookup for use classification'!$D$1,C934))),'[1]Lookup for use classification'!$A$1,IF(ISNUMBER(SEARCH('[1]Lookup for use classification'!$B$2,C934)),'[1]Lookup for use classification'!$A$2,IF(ISNUMBER(SEARCH('[1]Lookup for use classification'!$B$3,C934)),'[1]Lookup for use classification'!$A$3,IF(OR(ISNUMBER(SEARCH('[1]Lookup for use classification'!$B$4,C934)),ISNUMBER(SEARCH('[1]Lookup for use classification'!$C$4,C934))),'[1]Lookup for use classification'!$A$4,IF(OR(ISNUMBER(SEARCH('[1]Lookup for use classification'!$B$5,C934)),ISNUMBER(SEARCH('[1]Lookup for use classification'!$C$5,C934)),ISNUMBER(SEARCH('[1]Lookup for use classification'!$D$5,C934))),'[1]Lookup for use classification'!$A$5,IF(OR(ISNUMBER(SEARCH('[1]Lookup for use classification'!$B$7,C934)),ISNUMBER(SEARCH('[1]Lookup for use classification'!$C$7,C934)),ISNUMBER(SEARCH('[1]Lookup for use classification'!$D$7,C934))),'[1]Lookup for use classification'!$A$7,IF(OR(ISNUMBER(SEARCH('[1]Lookup for use classification'!$B$9,C934)),ISNUMBER(SEARCH('[1]Lookup for use classification'!$C$9,C934)),ISNUMBER(SEARCH('[1]Lookup for use classification'!$D$9,C934)),ISNUMBER(SEARCH('[1]Lookup for use classification'!$E$9,C934)),ISNUMBER(SEARCH('[1]Lookup for use classification'!$F$9,C934)),ISNUMBER(SEARCH('[1]Lookup for use classification'!$G$9,C934))),'[1]Lookup for use classification'!$A$9,IF(OR(ISNUMBER(SEARCH('[1]Lookup for use classification'!$B$10,C934)),ISNUMBER(SEARCH('[1]Lookup for use classification'!$C$10,C934)),ISNUMBER(SEARCH('[1]Lookup for use classification'!$D$10,C934)),ISNUMBER(SEARCH('[1]Lookup for use classification'!$E$10,C934)),ISNUMBER(SEARCH('[1]Lookup for use classification'!$F$10,C934))),'[1]Lookup for use classification'!$A$10,IF(OR(ISNUMBER(SEARCH('[1]Lookup for use classification'!$B$11,C934)),ISNUMBER(SEARCH('[1]Lookup for use classification'!$C$11,C934))),'[1]Lookup for use classification'!$A$11,IF(OR(ISNUMBER(SEARCH('[1]Lookup for use classification'!$B$12,C934)),ISNUMBER(SEARCH('[1]Lookup for use classification'!$C$12,C934))),'[1]Lookup for use classification'!$A$12,"Nope"))))))))))</f>
        <v>Public Assembly</v>
      </c>
      <c r="E934" s="9"/>
      <c r="F934" s="9"/>
      <c r="G934" s="9"/>
      <c r="H934" s="164"/>
      <c r="I934" s="164"/>
      <c r="J934" s="7"/>
      <c r="L934" s="6"/>
    </row>
    <row r="935" spans="1:12" hidden="1">
      <c r="A935" s="188" t="s">
        <v>2023</v>
      </c>
      <c r="B935" s="8" t="str">
        <f>IF(ISNA(VLOOKUP(CONCATENATE(A935,C935),ARIS!$A$1:$A$959,1,FALSE)),"","ARIS")</f>
        <v>ARIS</v>
      </c>
      <c r="C935" s="162" t="s">
        <v>2024</v>
      </c>
      <c r="D935" s="6" t="str">
        <f>IF(OR(ISNUMBER(SEARCH('[1]Lookup for use classification'!$B$1,C935)),ISNUMBER(SEARCH('[1]Lookup for use classification'!$C$1,C935)),ISNUMBER(SEARCH('[1]Lookup for use classification'!$D$1,C935))),'[1]Lookup for use classification'!$A$1,IF(ISNUMBER(SEARCH('[1]Lookup for use classification'!$B$2,C935)),'[1]Lookup for use classification'!$A$2,IF(ISNUMBER(SEARCH('[1]Lookup for use classification'!$B$3,C935)),'[1]Lookup for use classification'!$A$3,IF(OR(ISNUMBER(SEARCH('[1]Lookup for use classification'!$B$4,C935)),ISNUMBER(SEARCH('[1]Lookup for use classification'!$C$4,C935))),'[1]Lookup for use classification'!$A$4,IF(OR(ISNUMBER(SEARCH('[1]Lookup for use classification'!$B$5,C935)),ISNUMBER(SEARCH('[1]Lookup for use classification'!$C$5,C935)),ISNUMBER(SEARCH('[1]Lookup for use classification'!$D$5,C935))),'[1]Lookup for use classification'!$A$5,IF(OR(ISNUMBER(SEARCH('[1]Lookup for use classification'!$B$7,C935)),ISNUMBER(SEARCH('[1]Lookup for use classification'!$C$7,C935)),ISNUMBER(SEARCH('[1]Lookup for use classification'!$D$7,C935))),'[1]Lookup for use classification'!$A$7,IF(OR(ISNUMBER(SEARCH('[1]Lookup for use classification'!$B$9,C935)),ISNUMBER(SEARCH('[1]Lookup for use classification'!$C$9,C935)),ISNUMBER(SEARCH('[1]Lookup for use classification'!$D$9,C935)),ISNUMBER(SEARCH('[1]Lookup for use classification'!$E$9,C935)),ISNUMBER(SEARCH('[1]Lookup for use classification'!$F$9,C935)),ISNUMBER(SEARCH('[1]Lookup for use classification'!$G$9,C935))),'[1]Lookup for use classification'!$A$9,IF(OR(ISNUMBER(SEARCH('[1]Lookup for use classification'!$B$10,C935)),ISNUMBER(SEARCH('[1]Lookup for use classification'!$C$10,C935)),ISNUMBER(SEARCH('[1]Lookup for use classification'!$D$10,C935)),ISNUMBER(SEARCH('[1]Lookup for use classification'!$E$10,C935)),ISNUMBER(SEARCH('[1]Lookup for use classification'!$F$10,C935))),'[1]Lookup for use classification'!$A$10,IF(OR(ISNUMBER(SEARCH('[1]Lookup for use classification'!$B$11,C935)),ISNUMBER(SEARCH('[1]Lookup for use classification'!$C$11,C935))),'[1]Lookup for use classification'!$A$11,IF(OR(ISNUMBER(SEARCH('[1]Lookup for use classification'!$B$12,C935)),ISNUMBER(SEARCH('[1]Lookup for use classification'!$C$12,C935))),'[1]Lookup for use classification'!$A$12,"Nope"))))))))))</f>
        <v>Warehousing</v>
      </c>
      <c r="E935" s="163">
        <v>900</v>
      </c>
      <c r="F935" s="163"/>
      <c r="G935" s="163"/>
      <c r="H935" s="164">
        <v>332.07153284671534</v>
      </c>
      <c r="I935" s="164"/>
      <c r="J935" s="165">
        <v>2836.0255239999997</v>
      </c>
    </row>
    <row r="936" spans="1:12" hidden="1">
      <c r="A936" s="187" t="s">
        <v>1814</v>
      </c>
      <c r="B936" s="167" t="s">
        <v>6053</v>
      </c>
      <c r="C936" s="162" t="s">
        <v>6214</v>
      </c>
      <c r="D936" s="162" t="s">
        <v>3615</v>
      </c>
      <c r="E936" s="162">
        <f>4*(26*78)</f>
        <v>8112</v>
      </c>
    </row>
    <row r="937" spans="1:12" hidden="1">
      <c r="A937" s="134" t="s">
        <v>1814</v>
      </c>
      <c r="B937" s="8" t="str">
        <f>IF(ISNA(VLOOKUP(CONCATENATE(A937,C937),EUS!$B$2:$B$1939,1,FALSE)),"","End Use Study")</f>
        <v>End Use Study</v>
      </c>
      <c r="C937" s="8" t="s">
        <v>1808</v>
      </c>
      <c r="D937" s="165" t="s">
        <v>3335</v>
      </c>
      <c r="E937" s="9">
        <v>10000</v>
      </c>
      <c r="F937" s="9"/>
      <c r="G937" s="9"/>
      <c r="H937" s="164">
        <v>5767</v>
      </c>
      <c r="I937" s="164"/>
      <c r="J937" s="7">
        <v>57447</v>
      </c>
      <c r="L937" s="6"/>
    </row>
    <row r="938" spans="1:12" hidden="1">
      <c r="A938" s="187" t="s">
        <v>1814</v>
      </c>
      <c r="B938" s="167" t="s">
        <v>6053</v>
      </c>
      <c r="C938" s="162" t="s">
        <v>6207</v>
      </c>
      <c r="D938" s="162" t="s">
        <v>3315</v>
      </c>
      <c r="E938" s="162">
        <f>68*120</f>
        <v>8160</v>
      </c>
    </row>
    <row r="939" spans="1:12" hidden="1">
      <c r="A939" s="134" t="s">
        <v>1814</v>
      </c>
      <c r="B939" s="8" t="str">
        <f>IF(ISNA(VLOOKUP(CONCATENATE(A939,C939),EUS!$B$2:$B$1939,1,FALSE)),"","End Use Study")</f>
        <v>End Use Study</v>
      </c>
      <c r="C939" s="8" t="s">
        <v>147</v>
      </c>
      <c r="D939" s="165" t="s">
        <v>3232</v>
      </c>
      <c r="E939" s="9">
        <v>3400</v>
      </c>
      <c r="F939" s="9"/>
      <c r="G939" s="9"/>
      <c r="H939" s="164">
        <v>1682</v>
      </c>
      <c r="I939" s="164"/>
      <c r="J939" s="7">
        <v>22036</v>
      </c>
      <c r="L939" s="6"/>
    </row>
    <row r="940" spans="1:12" hidden="1">
      <c r="A940" s="187" t="s">
        <v>1814</v>
      </c>
      <c r="B940" s="167" t="s">
        <v>6053</v>
      </c>
      <c r="C940" s="162" t="s">
        <v>6209</v>
      </c>
      <c r="D940" s="162" t="s">
        <v>3216</v>
      </c>
      <c r="E940" s="162">
        <f>58*58</f>
        <v>3364</v>
      </c>
    </row>
    <row r="941" spans="1:12" hidden="1">
      <c r="A941" s="187" t="s">
        <v>1814</v>
      </c>
      <c r="B941" s="167" t="s">
        <v>6053</v>
      </c>
      <c r="C941" s="162" t="s">
        <v>6212</v>
      </c>
      <c r="D941" s="162" t="s">
        <v>1500</v>
      </c>
      <c r="E941" s="162">
        <f>42*34</f>
        <v>1428</v>
      </c>
    </row>
    <row r="942" spans="1:12" hidden="1">
      <c r="A942" s="187" t="s">
        <v>1814</v>
      </c>
      <c r="B942" s="167" t="s">
        <v>6053</v>
      </c>
      <c r="C942" s="162" t="s">
        <v>6219</v>
      </c>
      <c r="D942" s="162" t="s">
        <v>1500</v>
      </c>
      <c r="E942" s="162">
        <f>28*80</f>
        <v>2240</v>
      </c>
    </row>
    <row r="943" spans="1:12" hidden="1">
      <c r="A943" s="187" t="s">
        <v>1814</v>
      </c>
      <c r="B943" s="167" t="s">
        <v>6053</v>
      </c>
      <c r="C943" s="162" t="s">
        <v>6210</v>
      </c>
      <c r="D943" s="162" t="s">
        <v>1500</v>
      </c>
      <c r="E943" s="162">
        <f>50*66</f>
        <v>3300</v>
      </c>
    </row>
    <row r="944" spans="1:12" hidden="1">
      <c r="A944" s="187" t="s">
        <v>1814</v>
      </c>
      <c r="B944" s="167" t="s">
        <v>6053</v>
      </c>
      <c r="C944" s="162" t="s">
        <v>6222</v>
      </c>
      <c r="D944" s="162" t="s">
        <v>1500</v>
      </c>
      <c r="E944" s="162">
        <f>54*80</f>
        <v>4320</v>
      </c>
    </row>
    <row r="945" spans="1:12" hidden="1">
      <c r="A945" s="187" t="s">
        <v>1814</v>
      </c>
      <c r="B945" s="167" t="s">
        <v>6053</v>
      </c>
      <c r="C945" s="203" t="s">
        <v>6220</v>
      </c>
      <c r="D945" s="162" t="s">
        <v>1500</v>
      </c>
      <c r="E945" s="162">
        <f>58*86</f>
        <v>4988</v>
      </c>
    </row>
    <row r="946" spans="1:12" hidden="1">
      <c r="A946" s="187" t="s">
        <v>1814</v>
      </c>
      <c r="B946" s="167" t="s">
        <v>6053</v>
      </c>
      <c r="C946" s="162" t="s">
        <v>6218</v>
      </c>
      <c r="D946" s="162" t="s">
        <v>377</v>
      </c>
      <c r="E946" s="162">
        <f>36*40</f>
        <v>1440</v>
      </c>
    </row>
    <row r="947" spans="1:12" hidden="1">
      <c r="A947" s="187" t="s">
        <v>1814</v>
      </c>
      <c r="B947" s="167" t="s">
        <v>6053</v>
      </c>
      <c r="C947" s="162" t="s">
        <v>6213</v>
      </c>
      <c r="D947" s="162" t="s">
        <v>377</v>
      </c>
      <c r="E947" s="162">
        <f>36*74</f>
        <v>2664</v>
      </c>
    </row>
    <row r="948" spans="1:12" hidden="1">
      <c r="A948" s="187" t="s">
        <v>1814</v>
      </c>
      <c r="B948" s="167" t="s">
        <v>6053</v>
      </c>
      <c r="C948" s="162" t="s">
        <v>6216</v>
      </c>
      <c r="D948" s="162" t="s">
        <v>377</v>
      </c>
      <c r="E948" s="162">
        <f>36*100</f>
        <v>3600</v>
      </c>
    </row>
    <row r="949" spans="1:12" hidden="1">
      <c r="A949" s="187" t="s">
        <v>1814</v>
      </c>
      <c r="B949" s="167" t="s">
        <v>6053</v>
      </c>
      <c r="C949" s="188" t="s">
        <v>6221</v>
      </c>
      <c r="D949" s="162" t="s">
        <v>377</v>
      </c>
      <c r="E949" s="162">
        <f>30*126</f>
        <v>3780</v>
      </c>
    </row>
    <row r="950" spans="1:12" hidden="1">
      <c r="A950" s="187" t="s">
        <v>1814</v>
      </c>
      <c r="B950" s="167" t="s">
        <v>6053</v>
      </c>
      <c r="C950" s="162" t="s">
        <v>6211</v>
      </c>
      <c r="D950" s="162" t="s">
        <v>377</v>
      </c>
      <c r="E950" s="162">
        <f>2*(74*60)+42*56</f>
        <v>11232</v>
      </c>
    </row>
    <row r="951" spans="1:12" hidden="1">
      <c r="A951" s="138" t="s">
        <v>1814</v>
      </c>
      <c r="B951" s="8" t="str">
        <f>IF(ISNA(VLOOKUP(CONCATENATE(A951,C951),EUS!$B$2:$B$1939,1,FALSE)),"","End Use Study")</f>
        <v>End Use Study</v>
      </c>
      <c r="C951" s="8" t="s">
        <v>2670</v>
      </c>
      <c r="D951" s="6" t="str">
        <f>IF(OR(ISNUMBER(SEARCH('[1]Lookup for use classification'!$B$1,C951)),ISNUMBER(SEARCH('[1]Lookup for use classification'!$C$1,C951)),ISNUMBER(SEARCH('[1]Lookup for use classification'!$D$1,C951)),ISNUMBER(SEARCH('[1]Lookup for use classification'!$E$1,C951))),'[1]Lookup for use classification'!$A$1,IF(ISNUMBER(SEARCH('[1]Lookup for use classification'!$B$2,C951)),'[1]Lookup for use classification'!$A$2,IF(ISNUMBER(SEARCH('[1]Lookup for use classification'!$B$3,C951)),'[1]Lookup for use classification'!$A$3,IF(OR(ISNUMBER(SEARCH('[1]Lookup for use classification'!$B$4,C951)),ISNUMBER(SEARCH('[1]Lookup for use classification'!$C$4,C951)),ISNUMBER(SEARCH('[1]Lookup for use classification'!$D$4,C951)),ISNUMBER(SEARCH('[1]Lookup for use classification'!$E$4,C951))),'[1]Lookup for use classification'!$A$4,IF(OR(ISNUMBER(SEARCH('[1]Lookup for use classification'!$B$5,C951)),ISNUMBER(SEARCH('[1]Lookup for use classification'!$C$5,C951)),ISNUMBER(SEARCH('[1]Lookup for use classification'!$D$5,C951))),'[1]Lookup for use classification'!$A$5,IF(OR(ISNUMBER(SEARCH('[1]Lookup for use classification'!$B$7,C951)),ISNUMBER(SEARCH('[1]Lookup for use classification'!$C$7,C951)),ISNUMBER(SEARCH('[1]Lookup for use classification'!$D$7,C951))),'[1]Lookup for use classification'!$A$7,IF(OR(ISNUMBER(SEARCH('[1]Lookup for use classification'!$B$9,C951)),ISNUMBER(SEARCH('[1]Lookup for use classification'!$C$9,C951)),ISNUMBER(SEARCH('[1]Lookup for use classification'!$D$9,C951)),ISNUMBER(SEARCH('[1]Lookup for use classification'!$E$9,C951)),ISNUMBER(SEARCH('[1]Lookup for use classification'!$F$9,C951)),ISNUMBER(SEARCH('[1]Lookup for use classification'!$G$9,C951)),ISNUMBER(SEARCH('[1]Lookup for use classification'!$H$9,C951)),ISNUMBER(SEARCH('[1]Lookup for use classification'!$I$9,C951)),ISNUMBER(SEARCH('[1]Lookup for use classification'!$J$9,C951)),ISNUMBER(SEARCH('[1]Lookup for use classification'!$K$9,C951))),'[1]Lookup for use classification'!$A$9,IF(OR(ISNUMBER(SEARCH('[1]Lookup for use classification'!$B$10,C951)),ISNUMBER(SEARCH('[1]Lookup for use classification'!$C$10,C951)),ISNUMBER(SEARCH('[1]Lookup for use classification'!$D$10,C951)),ISNUMBER(SEARCH('[1]Lookup for use classification'!$E$10,C951)),ISNUMBER(SEARCH('[1]Lookup for use classification'!$F$10,C951)),ISNUMBER(SEARCH('[1]Lookup for use classification'!$G$10,C951))),'[1]Lookup for use classification'!$A$10,IF(OR(ISNUMBER(SEARCH('[1]Lookup for use classification'!$B$11,C951)),ISNUMBER(SEARCH('[1]Lookup for use classification'!$C$11,C951))),'[1]Lookup for use classification'!$A$11,IF(OR(ISNUMBER(SEARCH('[1]Lookup for use classification'!$B$12,C951)),ISNUMBER(SEARCH('[1]Lookup for use classification'!$C$12,C951))),'[1]Lookup for use classification'!$A$12,IF(OR(ISNUMBER(SEARCH('[1]Lookup for use classification'!$B$13,C951)),ISNUMBER(SEARCH('[1]Lookup for use classification'!$C$13,C951)),ISNUMBER(SEARCH('[1]Lookup for use classification'!$D$13,C951)),,ISNUMBER(SEARCH('[1]Lookup for use classification'!$C$13,C951)),ISNUMBER(SEARCH('[1]Lookup for use classification'!$E$13,C951))),'[1]Lookup for use classification'!$A$13,IF(OR(ISNUMBER(SEARCH('[1]Lookup for use classification'!$B$14,C951)),ISNUMBER(SEARCH('[1]Lookup for use classification'!$C$14,C951))),'[1]Lookup for use classification'!$A$14,"Other"))))))))))))</f>
        <v>Other</v>
      </c>
      <c r="E951" s="9">
        <v>64</v>
      </c>
      <c r="F951" s="9"/>
      <c r="G951" s="9"/>
      <c r="H951" s="164"/>
      <c r="I951" s="164"/>
      <c r="J951" s="7"/>
      <c r="L951" s="6"/>
    </row>
    <row r="952" spans="1:12" hidden="1">
      <c r="A952" s="187" t="s">
        <v>1814</v>
      </c>
      <c r="B952" s="167" t="s">
        <v>4456</v>
      </c>
      <c r="C952" s="168" t="s">
        <v>1809</v>
      </c>
      <c r="D952" s="6" t="str">
        <f>IF(OR(ISNUMBER(SEARCH('[1]Lookup for use classification'!$B$1,C952)),ISNUMBER(SEARCH('[1]Lookup for use classification'!$C$1,C952)),ISNUMBER(SEARCH('[1]Lookup for use classification'!$D$1,C952)),ISNUMBER(SEARCH('[1]Lookup for use classification'!$E$1,C952))),'[1]Lookup for use classification'!$A$1,IF(ISNUMBER(SEARCH('[1]Lookup for use classification'!$B$2,C952)),'[1]Lookup for use classification'!$A$2,IF(ISNUMBER(SEARCH('[1]Lookup for use classification'!$B$3,C952)),'[1]Lookup for use classification'!$A$3,IF(OR(ISNUMBER(SEARCH('[1]Lookup for use classification'!$B$4,C952)),ISNUMBER(SEARCH('[1]Lookup for use classification'!$C$4,C952)),ISNUMBER(SEARCH('[1]Lookup for use classification'!$D$4,C952)),ISNUMBER(SEARCH('[1]Lookup for use classification'!$E$4,C952))),'[1]Lookup for use classification'!$A$4,IF(OR(ISNUMBER(SEARCH('[1]Lookup for use classification'!$B$5,C952)),ISNUMBER(SEARCH('[1]Lookup for use classification'!$C$5,C952)),ISNUMBER(SEARCH('[1]Lookup for use classification'!$D$5,C952))),'[1]Lookup for use classification'!$A$5,IF(OR(ISNUMBER(SEARCH('[1]Lookup for use classification'!$B$7,C952)),ISNUMBER(SEARCH('[1]Lookup for use classification'!$C$7,C952)),ISNUMBER(SEARCH('[1]Lookup for use classification'!$D$7,C952))),'[1]Lookup for use classification'!$A$7,IF(OR(ISNUMBER(SEARCH('[1]Lookup for use classification'!$B$9,C952)),ISNUMBER(SEARCH('[1]Lookup for use classification'!$C$9,C952)),ISNUMBER(SEARCH('[1]Lookup for use classification'!$D$9,C952)),ISNUMBER(SEARCH('[1]Lookup for use classification'!$E$9,C952)),ISNUMBER(SEARCH('[1]Lookup for use classification'!$F$9,C952)),ISNUMBER(SEARCH('[1]Lookup for use classification'!$G$9,C952)),ISNUMBER(SEARCH('[1]Lookup for use classification'!$H$9,C952)),ISNUMBER(SEARCH('[1]Lookup for use classification'!$I$9,C952)),ISNUMBER(SEARCH('[1]Lookup for use classification'!$J$9,C952)),ISNUMBER(SEARCH('[1]Lookup for use classification'!$K$9,C952))),'[1]Lookup for use classification'!$A$9,IF(OR(ISNUMBER(SEARCH('[1]Lookup for use classification'!$B$10,C952)),ISNUMBER(SEARCH('[1]Lookup for use classification'!$C$10,C952)),ISNUMBER(SEARCH('[1]Lookup for use classification'!$D$10,C952)),ISNUMBER(SEARCH('[1]Lookup for use classification'!$E$10,C952)),ISNUMBER(SEARCH('[1]Lookup for use classification'!$F$10,C952)),ISNUMBER(SEARCH('[1]Lookup for use classification'!$G$10,C952))),'[1]Lookup for use classification'!$A$10,IF(OR(ISNUMBER(SEARCH('[1]Lookup for use classification'!$B$11,C952)),ISNUMBER(SEARCH('[1]Lookup for use classification'!$C$11,C952))),'[1]Lookup for use classification'!$A$11,IF(OR(ISNUMBER(SEARCH('[1]Lookup for use classification'!$B$12,C952)),ISNUMBER(SEARCH('[1]Lookup for use classification'!$C$12,C952))),'[1]Lookup for use classification'!$A$12,IF(OR(ISNUMBER(SEARCH('[1]Lookup for use classification'!$B$13,C952)),ISNUMBER(SEARCH('[1]Lookup for use classification'!$C$13,C952)),ISNUMBER(SEARCH('[1]Lookup for use classification'!$D$13,C952)),,ISNUMBER(SEARCH('[1]Lookup for use classification'!$C$13,C952)),ISNUMBER(SEARCH('[1]Lookup for use classification'!$E$13,C952))),'[1]Lookup for use classification'!$A$13,IF(OR(ISNUMBER(SEARCH('[1]Lookup for use classification'!$B$14,C952)),ISNUMBER(SEARCH('[1]Lookup for use classification'!$C$14,C952))),'[1]Lookup for use classification'!$A$14,"Other"))))))))))))</f>
        <v>Other</v>
      </c>
      <c r="E952" s="169">
        <v>1820</v>
      </c>
      <c r="F952" s="170"/>
      <c r="G952" s="170"/>
    </row>
    <row r="953" spans="1:12" hidden="1">
      <c r="A953" s="187" t="s">
        <v>1814</v>
      </c>
      <c r="B953" s="167" t="s">
        <v>4456</v>
      </c>
      <c r="C953" s="168" t="s">
        <v>1810</v>
      </c>
      <c r="D953" s="6" t="str">
        <f>IF(OR(ISNUMBER(SEARCH('[1]Lookup for use classification'!$B$1,C953)),ISNUMBER(SEARCH('[1]Lookup for use classification'!$C$1,C953)),ISNUMBER(SEARCH('[1]Lookup for use classification'!$D$1,C953)),ISNUMBER(SEARCH('[1]Lookup for use classification'!$E$1,C953))),'[1]Lookup for use classification'!$A$1,IF(ISNUMBER(SEARCH('[1]Lookup for use classification'!$B$2,C953)),'[1]Lookup for use classification'!$A$2,IF(ISNUMBER(SEARCH('[1]Lookup for use classification'!$B$3,C953)),'[1]Lookup for use classification'!$A$3,IF(OR(ISNUMBER(SEARCH('[1]Lookup for use classification'!$B$4,C953)),ISNUMBER(SEARCH('[1]Lookup for use classification'!$C$4,C953)),ISNUMBER(SEARCH('[1]Lookup for use classification'!$D$4,C953)),ISNUMBER(SEARCH('[1]Lookup for use classification'!$E$4,C953))),'[1]Lookup for use classification'!$A$4,IF(OR(ISNUMBER(SEARCH('[1]Lookup for use classification'!$B$5,C953)),ISNUMBER(SEARCH('[1]Lookup for use classification'!$C$5,C953)),ISNUMBER(SEARCH('[1]Lookup for use classification'!$D$5,C953))),'[1]Lookup for use classification'!$A$5,IF(OR(ISNUMBER(SEARCH('[1]Lookup for use classification'!$B$7,C953)),ISNUMBER(SEARCH('[1]Lookup for use classification'!$C$7,C953)),ISNUMBER(SEARCH('[1]Lookup for use classification'!$D$7,C953))),'[1]Lookup for use classification'!$A$7,IF(OR(ISNUMBER(SEARCH('[1]Lookup for use classification'!$B$9,C953)),ISNUMBER(SEARCH('[1]Lookup for use classification'!$C$9,C953)),ISNUMBER(SEARCH('[1]Lookup for use classification'!$D$9,C953)),ISNUMBER(SEARCH('[1]Lookup for use classification'!$E$9,C953)),ISNUMBER(SEARCH('[1]Lookup for use classification'!$F$9,C953)),ISNUMBER(SEARCH('[1]Lookup for use classification'!$G$9,C953)),ISNUMBER(SEARCH('[1]Lookup for use classification'!$H$9,C953)),ISNUMBER(SEARCH('[1]Lookup for use classification'!$I$9,C953)),ISNUMBER(SEARCH('[1]Lookup for use classification'!$J$9,C953)),ISNUMBER(SEARCH('[1]Lookup for use classification'!$K$9,C953))),'[1]Lookup for use classification'!$A$9,IF(OR(ISNUMBER(SEARCH('[1]Lookup for use classification'!$B$10,C953)),ISNUMBER(SEARCH('[1]Lookup for use classification'!$C$10,C953)),ISNUMBER(SEARCH('[1]Lookup for use classification'!$D$10,C953)),ISNUMBER(SEARCH('[1]Lookup for use classification'!$E$10,C953)),ISNUMBER(SEARCH('[1]Lookup for use classification'!$F$10,C953)),ISNUMBER(SEARCH('[1]Lookup for use classification'!$G$10,C953))),'[1]Lookup for use classification'!$A$10,IF(OR(ISNUMBER(SEARCH('[1]Lookup for use classification'!$B$11,C953)),ISNUMBER(SEARCH('[1]Lookup for use classification'!$C$11,C953))),'[1]Lookup for use classification'!$A$11,IF(OR(ISNUMBER(SEARCH('[1]Lookup for use classification'!$B$12,C953)),ISNUMBER(SEARCH('[1]Lookup for use classification'!$C$12,C953))),'[1]Lookup for use classification'!$A$12,IF(OR(ISNUMBER(SEARCH('[1]Lookup for use classification'!$B$13,C953)),ISNUMBER(SEARCH('[1]Lookup for use classification'!$C$13,C953)),ISNUMBER(SEARCH('[1]Lookup for use classification'!$D$13,C953)),,ISNUMBER(SEARCH('[1]Lookup for use classification'!$C$13,C953)),ISNUMBER(SEARCH('[1]Lookup for use classification'!$E$13,C953))),'[1]Lookup for use classification'!$A$13,IF(OR(ISNUMBER(SEARCH('[1]Lookup for use classification'!$B$14,C953)),ISNUMBER(SEARCH('[1]Lookup for use classification'!$C$14,C953))),'[1]Lookup for use classification'!$A$14,"Other"))))))))))))</f>
        <v>Other</v>
      </c>
      <c r="E953" s="169">
        <v>1820</v>
      </c>
      <c r="F953" s="170"/>
      <c r="G953" s="170"/>
    </row>
    <row r="954" spans="1:12" hidden="1">
      <c r="A954" s="187" t="s">
        <v>1814</v>
      </c>
      <c r="B954" s="167" t="s">
        <v>4456</v>
      </c>
      <c r="C954" s="168" t="s">
        <v>1811</v>
      </c>
      <c r="D954" s="6" t="str">
        <f>IF(OR(ISNUMBER(SEARCH('[1]Lookup for use classification'!$B$1,C954)),ISNUMBER(SEARCH('[1]Lookup for use classification'!$C$1,C954)),ISNUMBER(SEARCH('[1]Lookup for use classification'!$D$1,C954)),ISNUMBER(SEARCH('[1]Lookup for use classification'!$E$1,C954))),'[1]Lookup for use classification'!$A$1,IF(ISNUMBER(SEARCH('[1]Lookup for use classification'!$B$2,C954)),'[1]Lookup for use classification'!$A$2,IF(ISNUMBER(SEARCH('[1]Lookup for use classification'!$B$3,C954)),'[1]Lookup for use classification'!$A$3,IF(OR(ISNUMBER(SEARCH('[1]Lookup for use classification'!$B$4,C954)),ISNUMBER(SEARCH('[1]Lookup for use classification'!$C$4,C954)),ISNUMBER(SEARCH('[1]Lookup for use classification'!$D$4,C954)),ISNUMBER(SEARCH('[1]Lookup for use classification'!$E$4,C954))),'[1]Lookup for use classification'!$A$4,IF(OR(ISNUMBER(SEARCH('[1]Lookup for use classification'!$B$5,C954)),ISNUMBER(SEARCH('[1]Lookup for use classification'!$C$5,C954)),ISNUMBER(SEARCH('[1]Lookup for use classification'!$D$5,C954))),'[1]Lookup for use classification'!$A$5,IF(OR(ISNUMBER(SEARCH('[1]Lookup for use classification'!$B$7,C954)),ISNUMBER(SEARCH('[1]Lookup for use classification'!$C$7,C954)),ISNUMBER(SEARCH('[1]Lookup for use classification'!$D$7,C954))),'[1]Lookup for use classification'!$A$7,IF(OR(ISNUMBER(SEARCH('[1]Lookup for use classification'!$B$9,C954)),ISNUMBER(SEARCH('[1]Lookup for use classification'!$C$9,C954)),ISNUMBER(SEARCH('[1]Lookup for use classification'!$D$9,C954)),ISNUMBER(SEARCH('[1]Lookup for use classification'!$E$9,C954)),ISNUMBER(SEARCH('[1]Lookup for use classification'!$F$9,C954)),ISNUMBER(SEARCH('[1]Lookup for use classification'!$G$9,C954)),ISNUMBER(SEARCH('[1]Lookup for use classification'!$H$9,C954)),ISNUMBER(SEARCH('[1]Lookup for use classification'!$I$9,C954)),ISNUMBER(SEARCH('[1]Lookup for use classification'!$J$9,C954)),ISNUMBER(SEARCH('[1]Lookup for use classification'!$K$9,C954))),'[1]Lookup for use classification'!$A$9,IF(OR(ISNUMBER(SEARCH('[1]Lookup for use classification'!$B$10,C954)),ISNUMBER(SEARCH('[1]Lookup for use classification'!$C$10,C954)),ISNUMBER(SEARCH('[1]Lookup for use classification'!$D$10,C954)),ISNUMBER(SEARCH('[1]Lookup for use classification'!$E$10,C954)),ISNUMBER(SEARCH('[1]Lookup for use classification'!$F$10,C954)),ISNUMBER(SEARCH('[1]Lookup for use classification'!$G$10,C954))),'[1]Lookup for use classification'!$A$10,IF(OR(ISNUMBER(SEARCH('[1]Lookup for use classification'!$B$11,C954)),ISNUMBER(SEARCH('[1]Lookup for use classification'!$C$11,C954))),'[1]Lookup for use classification'!$A$11,IF(OR(ISNUMBER(SEARCH('[1]Lookup for use classification'!$B$12,C954)),ISNUMBER(SEARCH('[1]Lookup for use classification'!$C$12,C954))),'[1]Lookup for use classification'!$A$12,IF(OR(ISNUMBER(SEARCH('[1]Lookup for use classification'!$B$13,C954)),ISNUMBER(SEARCH('[1]Lookup for use classification'!$C$13,C954)),ISNUMBER(SEARCH('[1]Lookup for use classification'!$D$13,C954)),,ISNUMBER(SEARCH('[1]Lookup for use classification'!$C$13,C954)),ISNUMBER(SEARCH('[1]Lookup for use classification'!$E$13,C954))),'[1]Lookup for use classification'!$A$13,IF(OR(ISNUMBER(SEARCH('[1]Lookup for use classification'!$B$14,C954)),ISNUMBER(SEARCH('[1]Lookup for use classification'!$C$14,C954))),'[1]Lookup for use classification'!$A$14,"Other"))))))))))))</f>
        <v>Other</v>
      </c>
      <c r="E954" s="169">
        <v>1820</v>
      </c>
      <c r="F954" s="170"/>
      <c r="G954" s="170"/>
    </row>
    <row r="955" spans="1:12" hidden="1">
      <c r="A955" s="187" t="s">
        <v>1814</v>
      </c>
      <c r="B955" s="167" t="s">
        <v>4456</v>
      </c>
      <c r="C955" s="168" t="s">
        <v>1812</v>
      </c>
      <c r="D955" s="6" t="str">
        <f>IF(OR(ISNUMBER(SEARCH('[1]Lookup for use classification'!$B$1,C955)),ISNUMBER(SEARCH('[1]Lookup for use classification'!$C$1,C955)),ISNUMBER(SEARCH('[1]Lookup for use classification'!$D$1,C955)),ISNUMBER(SEARCH('[1]Lookup for use classification'!$E$1,C955))),'[1]Lookup for use classification'!$A$1,IF(ISNUMBER(SEARCH('[1]Lookup for use classification'!$B$2,C955)),'[1]Lookup for use classification'!$A$2,IF(ISNUMBER(SEARCH('[1]Lookup for use classification'!$B$3,C955)),'[1]Lookup for use classification'!$A$3,IF(OR(ISNUMBER(SEARCH('[1]Lookup for use classification'!$B$4,C955)),ISNUMBER(SEARCH('[1]Lookup for use classification'!$C$4,C955)),ISNUMBER(SEARCH('[1]Lookup for use classification'!$D$4,C955)),ISNUMBER(SEARCH('[1]Lookup for use classification'!$E$4,C955))),'[1]Lookup for use classification'!$A$4,IF(OR(ISNUMBER(SEARCH('[1]Lookup for use classification'!$B$5,C955)),ISNUMBER(SEARCH('[1]Lookup for use classification'!$C$5,C955)),ISNUMBER(SEARCH('[1]Lookup for use classification'!$D$5,C955))),'[1]Lookup for use classification'!$A$5,IF(OR(ISNUMBER(SEARCH('[1]Lookup for use classification'!$B$7,C955)),ISNUMBER(SEARCH('[1]Lookup for use classification'!$C$7,C955)),ISNUMBER(SEARCH('[1]Lookup for use classification'!$D$7,C955))),'[1]Lookup for use classification'!$A$7,IF(OR(ISNUMBER(SEARCH('[1]Lookup for use classification'!$B$9,C955)),ISNUMBER(SEARCH('[1]Lookup for use classification'!$C$9,C955)),ISNUMBER(SEARCH('[1]Lookup for use classification'!$D$9,C955)),ISNUMBER(SEARCH('[1]Lookup for use classification'!$E$9,C955)),ISNUMBER(SEARCH('[1]Lookup for use classification'!$F$9,C955)),ISNUMBER(SEARCH('[1]Lookup for use classification'!$G$9,C955)),ISNUMBER(SEARCH('[1]Lookup for use classification'!$H$9,C955)),ISNUMBER(SEARCH('[1]Lookup for use classification'!$I$9,C955)),ISNUMBER(SEARCH('[1]Lookup for use classification'!$J$9,C955)),ISNUMBER(SEARCH('[1]Lookup for use classification'!$K$9,C955))),'[1]Lookup for use classification'!$A$9,IF(OR(ISNUMBER(SEARCH('[1]Lookup for use classification'!$B$10,C955)),ISNUMBER(SEARCH('[1]Lookup for use classification'!$C$10,C955)),ISNUMBER(SEARCH('[1]Lookup for use classification'!$D$10,C955)),ISNUMBER(SEARCH('[1]Lookup for use classification'!$E$10,C955)),ISNUMBER(SEARCH('[1]Lookup for use classification'!$F$10,C955)),ISNUMBER(SEARCH('[1]Lookup for use classification'!$G$10,C955))),'[1]Lookup for use classification'!$A$10,IF(OR(ISNUMBER(SEARCH('[1]Lookup for use classification'!$B$11,C955)),ISNUMBER(SEARCH('[1]Lookup for use classification'!$C$11,C955))),'[1]Lookup for use classification'!$A$11,IF(OR(ISNUMBER(SEARCH('[1]Lookup for use classification'!$B$12,C955)),ISNUMBER(SEARCH('[1]Lookup for use classification'!$C$12,C955))),'[1]Lookup for use classification'!$A$12,IF(OR(ISNUMBER(SEARCH('[1]Lookup for use classification'!$B$13,C955)),ISNUMBER(SEARCH('[1]Lookup for use classification'!$C$13,C955)),ISNUMBER(SEARCH('[1]Lookup for use classification'!$D$13,C955)),,ISNUMBER(SEARCH('[1]Lookup for use classification'!$C$13,C955)),ISNUMBER(SEARCH('[1]Lookup for use classification'!$E$13,C955))),'[1]Lookup for use classification'!$A$13,IF(OR(ISNUMBER(SEARCH('[1]Lookup for use classification'!$B$14,C955)),ISNUMBER(SEARCH('[1]Lookup for use classification'!$C$14,C955))),'[1]Lookup for use classification'!$A$14,"Other"))))))))))))</f>
        <v>Other</v>
      </c>
      <c r="E955" s="169">
        <v>1820</v>
      </c>
      <c r="F955" s="170"/>
      <c r="G955" s="170"/>
    </row>
    <row r="956" spans="1:12" hidden="1">
      <c r="A956" s="134" t="s">
        <v>1814</v>
      </c>
      <c r="B956" s="8" t="str">
        <f>IF(ISNA(VLOOKUP(CONCATENATE(A956,C956),EUS!$B$2:$B$1939,1,FALSE)),"","End Use Study")</f>
        <v>End Use Study</v>
      </c>
      <c r="C956" s="8" t="s">
        <v>112</v>
      </c>
      <c r="D956" s="6" t="str">
        <f>IF(OR(ISNUMBER(SEARCH('[1]Lookup for use classification'!$B$1,C956)),ISNUMBER(SEARCH('[1]Lookup for use classification'!$C$1,C956)),ISNUMBER(SEARCH('[1]Lookup for use classification'!$D$1,C956)),ISNUMBER(SEARCH('[1]Lookup for use classification'!$E$1,C956))),'[1]Lookup for use classification'!$A$1,IF(ISNUMBER(SEARCH('[1]Lookup for use classification'!$B$2,C956)),'[1]Lookup for use classification'!$A$2,IF(ISNUMBER(SEARCH('[1]Lookup for use classification'!$B$3,C956)),'[1]Lookup for use classification'!$A$3,IF(OR(ISNUMBER(SEARCH('[1]Lookup for use classification'!$B$4,C956)),ISNUMBER(SEARCH('[1]Lookup for use classification'!$C$4,C956)),ISNUMBER(SEARCH('[1]Lookup for use classification'!$D$4,C956)),ISNUMBER(SEARCH('[1]Lookup for use classification'!$E$4,C956))),'[1]Lookup for use classification'!$A$4,IF(OR(ISNUMBER(SEARCH('[1]Lookup for use classification'!$B$5,C956)),ISNUMBER(SEARCH('[1]Lookup for use classification'!$C$5,C956)),ISNUMBER(SEARCH('[1]Lookup for use classification'!$D$5,C956))),'[1]Lookup for use classification'!$A$5,IF(OR(ISNUMBER(SEARCH('[1]Lookup for use classification'!$B$7,C956)),ISNUMBER(SEARCH('[1]Lookup for use classification'!$C$7,C956)),ISNUMBER(SEARCH('[1]Lookup for use classification'!$D$7,C956))),'[1]Lookup for use classification'!$A$7,IF(OR(ISNUMBER(SEARCH('[1]Lookup for use classification'!$B$9,C956)),ISNUMBER(SEARCH('[1]Lookup for use classification'!$C$9,C956)),ISNUMBER(SEARCH('[1]Lookup for use classification'!$D$9,C956)),ISNUMBER(SEARCH('[1]Lookup for use classification'!$E$9,C956)),ISNUMBER(SEARCH('[1]Lookup for use classification'!$F$9,C956)),ISNUMBER(SEARCH('[1]Lookup for use classification'!$G$9,C956)),ISNUMBER(SEARCH('[1]Lookup for use classification'!$H$9,C956)),ISNUMBER(SEARCH('[1]Lookup for use classification'!$I$9,C956)),ISNUMBER(SEARCH('[1]Lookup for use classification'!$J$9,C956)),ISNUMBER(SEARCH('[1]Lookup for use classification'!$K$9,C956))),'[1]Lookup for use classification'!$A$9,IF(OR(ISNUMBER(SEARCH('[1]Lookup for use classification'!$B$10,C956)),ISNUMBER(SEARCH('[1]Lookup for use classification'!$C$10,C956)),ISNUMBER(SEARCH('[1]Lookup for use classification'!$D$10,C956)),ISNUMBER(SEARCH('[1]Lookup for use classification'!$E$10,C956)),ISNUMBER(SEARCH('[1]Lookup for use classification'!$F$10,C956)),ISNUMBER(SEARCH('[1]Lookup for use classification'!$G$10,C956))),'[1]Lookup for use classification'!$A$10,IF(OR(ISNUMBER(SEARCH('[1]Lookup for use classification'!$B$11,C956)),ISNUMBER(SEARCH('[1]Lookup for use classification'!$C$11,C956))),'[1]Lookup for use classification'!$A$11,IF(OR(ISNUMBER(SEARCH('[1]Lookup for use classification'!$B$12,C956)),ISNUMBER(SEARCH('[1]Lookup for use classification'!$C$12,C956))),'[1]Lookup for use classification'!$A$12,IF(OR(ISNUMBER(SEARCH('[1]Lookup for use classification'!$B$13,C956)),ISNUMBER(SEARCH('[1]Lookup for use classification'!$C$13,C956)),ISNUMBER(SEARCH('[1]Lookup for use classification'!$D$13,C956)),,ISNUMBER(SEARCH('[1]Lookup for use classification'!$C$13,C956)),ISNUMBER(SEARCH('[1]Lookup for use classification'!$E$13,C956))),'[1]Lookup for use classification'!$A$13,IF(OR(ISNUMBER(SEARCH('[1]Lookup for use classification'!$B$14,C956)),ISNUMBER(SEARCH('[1]Lookup for use classification'!$C$14,C956))),'[1]Lookup for use classification'!$A$14,"Other"))))))))))))</f>
        <v>Other</v>
      </c>
      <c r="E956" s="9">
        <v>2000</v>
      </c>
      <c r="F956" s="9"/>
      <c r="G956" s="9"/>
      <c r="H956" s="164">
        <v>1804</v>
      </c>
      <c r="I956" s="164"/>
      <c r="J956" s="7"/>
      <c r="L956" s="6"/>
    </row>
    <row r="957" spans="1:12" hidden="1">
      <c r="A957" s="187" t="s">
        <v>1814</v>
      </c>
      <c r="B957" s="167" t="s">
        <v>4456</v>
      </c>
      <c r="C957" s="168" t="s">
        <v>1806</v>
      </c>
      <c r="D957" s="8" t="str">
        <f>IF(OR(ISNUMBER(SEARCH('[1]Lookup for use classification'!$B$1,C957)),ISNUMBER(SEARCH('[1]Lookup for use classification'!$C$1,C957)),ISNUMBER(SEARCH('[1]Lookup for use classification'!$D$1,C957)),ISNUMBER(SEARCH('[1]Lookup for use classification'!$E$1,C957))),'[1]Lookup for use classification'!$A$1,IF(ISNUMBER(SEARCH('[1]Lookup for use classification'!$B$2,C957)),'[1]Lookup for use classification'!$A$2,IF(ISNUMBER(SEARCH('[1]Lookup for use classification'!$B$3,C957)),'[1]Lookup for use classification'!$A$3,IF(OR(ISNUMBER(SEARCH('[1]Lookup for use classification'!$B$4,C957)),ISNUMBER(SEARCH('[1]Lookup for use classification'!$C$4,C957)),ISNUMBER(SEARCH('[1]Lookup for use classification'!$D$4,C957)),ISNUMBER(SEARCH('[1]Lookup for use classification'!$E$4,C957))),'[1]Lookup for use classification'!$A$4,IF(OR(ISNUMBER(SEARCH('[1]Lookup for use classification'!$B$5,C957)),ISNUMBER(SEARCH('[1]Lookup for use classification'!$C$5,C957)),ISNUMBER(SEARCH('[1]Lookup for use classification'!$D$5,C957))),'[1]Lookup for use classification'!$A$5,IF(OR(ISNUMBER(SEARCH('[1]Lookup for use classification'!$B$7,C957)),ISNUMBER(SEARCH('[1]Lookup for use classification'!$C$7,C957)),ISNUMBER(SEARCH('[1]Lookup for use classification'!$D$7,C957))),'[1]Lookup for use classification'!$A$7,IF(OR(ISNUMBER(SEARCH('[1]Lookup for use classification'!$B$9,C957)),ISNUMBER(SEARCH('[1]Lookup for use classification'!$C$9,C957)),ISNUMBER(SEARCH('[1]Lookup for use classification'!$D$9,C957)),ISNUMBER(SEARCH('[1]Lookup for use classification'!$E$9,C957)),ISNUMBER(SEARCH('[1]Lookup for use classification'!$F$9,C957)),ISNUMBER(SEARCH('[1]Lookup for use classification'!$G$9,C957)),ISNUMBER(SEARCH('[1]Lookup for use classification'!$H$9,C957)),ISNUMBER(SEARCH('[1]Lookup for use classification'!$I$9,C957)),ISNUMBER(SEARCH('[1]Lookup for use classification'!$J$9,C957)),ISNUMBER(SEARCH('[1]Lookup for use classification'!$K$9,C957))),'[1]Lookup for use classification'!$A$9,IF(OR(ISNUMBER(SEARCH('[1]Lookup for use classification'!$B$10,C957)),ISNUMBER(SEARCH('[1]Lookup for use classification'!$C$10,C957)),ISNUMBER(SEARCH('[1]Lookup for use classification'!$D$10,C957)),ISNUMBER(SEARCH('[1]Lookup for use classification'!$E$10,C957)),ISNUMBER(SEARCH('[1]Lookup for use classification'!$F$10,C957)),ISNUMBER(SEARCH('[1]Lookup for use classification'!$G$10,C957))),'[1]Lookup for use classification'!$A$10,IF(OR(ISNUMBER(SEARCH('[1]Lookup for use classification'!$B$11,C957)),ISNUMBER(SEARCH('[1]Lookup for use classification'!$C$11,C957))),'[1]Lookup for use classification'!$A$11,IF(OR(ISNUMBER(SEARCH('[1]Lookup for use classification'!$B$12,C957)),ISNUMBER(SEARCH('[1]Lookup for use classification'!$C$12,C957))),'[1]Lookup for use classification'!$A$12,IF(OR(ISNUMBER(SEARCH('[1]Lookup for use classification'!$B$13,C957)),ISNUMBER(SEARCH('[1]Lookup for use classification'!$C$13,C957)),ISNUMBER(SEARCH('[1]Lookup for use classification'!$D$13,C957)),,ISNUMBER(SEARCH('[1]Lookup for use classification'!$C$13,C957)),ISNUMBER(SEARCH('[1]Lookup for use classification'!$E$13,C957))),'[1]Lookup for use classification'!$A$13,IF(OR(ISNUMBER(SEARCH('[1]Lookup for use classification'!$B$14,C957)),ISNUMBER(SEARCH('[1]Lookup for use classification'!$C$14,C957))),'[1]Lookup for use classification'!$A$14,"Other"))))))))))))</f>
        <v>Other</v>
      </c>
      <c r="E957" s="169">
        <v>2400</v>
      </c>
      <c r="F957" s="170"/>
      <c r="G957" s="170"/>
    </row>
    <row r="958" spans="1:12" hidden="1">
      <c r="A958" s="188" t="s">
        <v>2025</v>
      </c>
      <c r="B958" s="8" t="str">
        <f>IF(ISNA(VLOOKUP(CONCATENATE(A958,C958),ARIS!$A$1:$A$959,1,FALSE)),"","ARIS")</f>
        <v>ARIS</v>
      </c>
      <c r="C958" s="162" t="s">
        <v>2669</v>
      </c>
      <c r="D958" s="6" t="str">
        <f>IF(OR(ISNUMBER(SEARCH('[1]Lookup for use classification'!$B$1,C958)),ISNUMBER(SEARCH('[1]Lookup for use classification'!$C$1,C958)),ISNUMBER(SEARCH('[1]Lookup for use classification'!$D$1,C958)),ISNUMBER(SEARCH('[1]Lookup for use classification'!$E$1,C958))),'[1]Lookup for use classification'!$A$1,IF(ISNUMBER(SEARCH('[1]Lookup for use classification'!$B$2,C958)),'[1]Lookup for use classification'!$A$2,IF(ISNUMBER(SEARCH('[1]Lookup for use classification'!$B$3,C958)),'[1]Lookup for use classification'!$A$3,IF(OR(ISNUMBER(SEARCH('[1]Lookup for use classification'!$B$4,C958)),ISNUMBER(SEARCH('[1]Lookup for use classification'!$C$4,C958)),ISNUMBER(SEARCH('[1]Lookup for use classification'!$D$4,C958)),ISNUMBER(SEARCH('[1]Lookup for use classification'!$E$4,C958))),'[1]Lookup for use classification'!$A$4,IF(OR(ISNUMBER(SEARCH('[1]Lookup for use classification'!$B$5,C958)),ISNUMBER(SEARCH('[1]Lookup for use classification'!$C$5,C958)),ISNUMBER(SEARCH('[1]Lookup for use classification'!$D$5,C958))),'[1]Lookup for use classification'!$A$5,IF(OR(ISNUMBER(SEARCH('[1]Lookup for use classification'!$B$7,C958)),ISNUMBER(SEARCH('[1]Lookup for use classification'!$C$7,C958)),ISNUMBER(SEARCH('[1]Lookup for use classification'!$D$7,C958))),'[1]Lookup for use classification'!$A$7,IF(OR(ISNUMBER(SEARCH('[1]Lookup for use classification'!$B$9,C958)),ISNUMBER(SEARCH('[1]Lookup for use classification'!$C$9,C958)),ISNUMBER(SEARCH('[1]Lookup for use classification'!$D$9,C958)),ISNUMBER(SEARCH('[1]Lookup for use classification'!$E$9,C958)),ISNUMBER(SEARCH('[1]Lookup for use classification'!$F$9,C958)),ISNUMBER(SEARCH('[1]Lookup for use classification'!$G$9,C958)),ISNUMBER(SEARCH('[1]Lookup for use classification'!$H$9,C958)),ISNUMBER(SEARCH('[1]Lookup for use classification'!$I$9,C958)),ISNUMBER(SEARCH('[1]Lookup for use classification'!$J$9,C958)),ISNUMBER(SEARCH('[1]Lookup for use classification'!$K$9,C958))),'[1]Lookup for use classification'!$A$9,IF(OR(ISNUMBER(SEARCH('[1]Lookup for use classification'!$B$10,C958)),ISNUMBER(SEARCH('[1]Lookup for use classification'!$C$10,C958)),ISNUMBER(SEARCH('[1]Lookup for use classification'!$D$10,C958)),ISNUMBER(SEARCH('[1]Lookup for use classification'!$E$10,C958)),ISNUMBER(SEARCH('[1]Lookup for use classification'!$F$10,C958)),ISNUMBER(SEARCH('[1]Lookup for use classification'!$G$10,C958))),'[1]Lookup for use classification'!$A$10,IF(OR(ISNUMBER(SEARCH('[1]Lookup for use classification'!$B$11,C958)),ISNUMBER(SEARCH('[1]Lookup for use classification'!$C$11,C958))),'[1]Lookup for use classification'!$A$11,IF(OR(ISNUMBER(SEARCH('[1]Lookup for use classification'!$B$12,C958)),ISNUMBER(SEARCH('[1]Lookup for use classification'!$C$12,C958))),'[1]Lookup for use classification'!$A$12,IF(OR(ISNUMBER(SEARCH('[1]Lookup for use classification'!$B$13,C958)),ISNUMBER(SEARCH('[1]Lookup for use classification'!$C$13,C958)),ISNUMBER(SEARCH('[1]Lookup for use classification'!$D$13,C958)),,ISNUMBER(SEARCH('[1]Lookup for use classification'!$C$13,C958)),ISNUMBER(SEARCH('[1]Lookup for use classification'!$E$13,C958))),'[1]Lookup for use classification'!$A$13,IF(OR(ISNUMBER(SEARCH('[1]Lookup for use classification'!$B$14,C958)),ISNUMBER(SEARCH('[1]Lookup for use classification'!$C$14,C958))),'[1]Lookup for use classification'!$A$14,"Other"))))))))))))</f>
        <v>Other</v>
      </c>
      <c r="E958" s="163">
        <v>3731</v>
      </c>
      <c r="F958" s="163"/>
      <c r="G958" s="163"/>
      <c r="H958" s="164">
        <v>4270.729927007299</v>
      </c>
      <c r="I958" s="164"/>
    </row>
    <row r="959" spans="1:12" hidden="1">
      <c r="A959" s="188" t="s">
        <v>2025</v>
      </c>
      <c r="B959" s="8" t="str">
        <f>IF(ISNA(VLOOKUP(CONCATENATE(A959,C959),ARIS!$A$1:$A$959,1,FALSE)),"","ARIS")</f>
        <v>ARIS</v>
      </c>
      <c r="C959" s="162" t="s">
        <v>2672</v>
      </c>
      <c r="D959" s="6" t="str">
        <f>IF(OR(ISNUMBER(SEARCH('[1]Lookup for use classification'!$B$1,C959)),ISNUMBER(SEARCH('[1]Lookup for use classification'!$C$1,C959)),ISNUMBER(SEARCH('[1]Lookup for use classification'!$D$1,C959)),ISNUMBER(SEARCH('[1]Lookup for use classification'!$E$1,C959))),'[1]Lookup for use classification'!$A$1,IF(ISNUMBER(SEARCH('[1]Lookup for use classification'!$B$2,C959)),'[1]Lookup for use classification'!$A$2,IF(ISNUMBER(SEARCH('[1]Lookup for use classification'!$B$3,C959)),'[1]Lookup for use classification'!$A$3,IF(OR(ISNUMBER(SEARCH('[1]Lookup for use classification'!$B$4,C959)),ISNUMBER(SEARCH('[1]Lookup for use classification'!$C$4,C959)),ISNUMBER(SEARCH('[1]Lookup for use classification'!$D$4,C959)),ISNUMBER(SEARCH('[1]Lookup for use classification'!$E$4,C959))),'[1]Lookup for use classification'!$A$4,IF(OR(ISNUMBER(SEARCH('[1]Lookup for use classification'!$B$5,C959)),ISNUMBER(SEARCH('[1]Lookup for use classification'!$C$5,C959)),ISNUMBER(SEARCH('[1]Lookup for use classification'!$D$5,C959))),'[1]Lookup for use classification'!$A$5,IF(OR(ISNUMBER(SEARCH('[1]Lookup for use classification'!$B$7,C959)),ISNUMBER(SEARCH('[1]Lookup for use classification'!$C$7,C959)),ISNUMBER(SEARCH('[1]Lookup for use classification'!$D$7,C959))),'[1]Lookup for use classification'!$A$7,IF(OR(ISNUMBER(SEARCH('[1]Lookup for use classification'!$B$9,C959)),ISNUMBER(SEARCH('[1]Lookup for use classification'!$C$9,C959)),ISNUMBER(SEARCH('[1]Lookup for use classification'!$D$9,C959)),ISNUMBER(SEARCH('[1]Lookup for use classification'!$E$9,C959)),ISNUMBER(SEARCH('[1]Lookup for use classification'!$F$9,C959)),ISNUMBER(SEARCH('[1]Lookup for use classification'!$G$9,C959)),ISNUMBER(SEARCH('[1]Lookup for use classification'!$H$9,C959)),ISNUMBER(SEARCH('[1]Lookup for use classification'!$I$9,C959)),ISNUMBER(SEARCH('[1]Lookup for use classification'!$J$9,C959)),ISNUMBER(SEARCH('[1]Lookup for use classification'!$K$9,C959))),'[1]Lookup for use classification'!$A$9,IF(OR(ISNUMBER(SEARCH('[1]Lookup for use classification'!$B$10,C959)),ISNUMBER(SEARCH('[1]Lookup for use classification'!$C$10,C959)),ISNUMBER(SEARCH('[1]Lookup for use classification'!$D$10,C959)),ISNUMBER(SEARCH('[1]Lookup for use classification'!$E$10,C959)),ISNUMBER(SEARCH('[1]Lookup for use classification'!$F$10,C959)),ISNUMBER(SEARCH('[1]Lookup for use classification'!$G$10,C959))),'[1]Lookup for use classification'!$A$10,IF(OR(ISNUMBER(SEARCH('[1]Lookup for use classification'!$B$11,C959)),ISNUMBER(SEARCH('[1]Lookup for use classification'!$C$11,C959))),'[1]Lookup for use classification'!$A$11,IF(OR(ISNUMBER(SEARCH('[1]Lookup for use classification'!$B$12,C959)),ISNUMBER(SEARCH('[1]Lookup for use classification'!$C$12,C959))),'[1]Lookup for use classification'!$A$12,IF(OR(ISNUMBER(SEARCH('[1]Lookup for use classification'!$B$13,C959)),ISNUMBER(SEARCH('[1]Lookup for use classification'!$C$13,C959)),ISNUMBER(SEARCH('[1]Lookup for use classification'!$D$13,C959)),,ISNUMBER(SEARCH('[1]Lookup for use classification'!$C$13,C959)),ISNUMBER(SEARCH('[1]Lookup for use classification'!$E$13,C959))),'[1]Lookup for use classification'!$A$13,IF(OR(ISNUMBER(SEARCH('[1]Lookup for use classification'!$B$14,C959)),ISNUMBER(SEARCH('[1]Lookup for use classification'!$C$14,C959))),'[1]Lookup for use classification'!$A$14,"Other"))))))))))))</f>
        <v>Other</v>
      </c>
      <c r="E959" s="163">
        <v>5400</v>
      </c>
      <c r="F959" s="163"/>
      <c r="G959" s="163"/>
      <c r="H959" s="164">
        <v>9698.1459854014593</v>
      </c>
      <c r="I959" s="164"/>
    </row>
    <row r="960" spans="1:12" hidden="1">
      <c r="A960" s="188" t="s">
        <v>2025</v>
      </c>
      <c r="B960" s="8" t="str">
        <f>IF(ISNA(VLOOKUP(CONCATENATE(A960,C960),ARIS!$A$1:$A$959,1,FALSE)),"","ARIS")</f>
        <v>ARIS</v>
      </c>
      <c r="C960" s="162" t="s">
        <v>2671</v>
      </c>
      <c r="D960" s="6" t="str">
        <f>IF(OR(ISNUMBER(SEARCH('[1]Lookup for use classification'!$B$1,C960)),ISNUMBER(SEARCH('[1]Lookup for use classification'!$C$1,C960)),ISNUMBER(SEARCH('[1]Lookup for use classification'!$D$1,C960)),ISNUMBER(SEARCH('[1]Lookup for use classification'!$E$1,C960))),'[1]Lookup for use classification'!$A$1,IF(ISNUMBER(SEARCH('[1]Lookup for use classification'!$B$2,C960)),'[1]Lookup for use classification'!$A$2,IF(ISNUMBER(SEARCH('[1]Lookup for use classification'!$B$3,C960)),'[1]Lookup for use classification'!$A$3,IF(OR(ISNUMBER(SEARCH('[1]Lookup for use classification'!$B$4,C960)),ISNUMBER(SEARCH('[1]Lookup for use classification'!$C$4,C960)),ISNUMBER(SEARCH('[1]Lookup for use classification'!$D$4,C960)),ISNUMBER(SEARCH('[1]Lookup for use classification'!$E$4,C960))),'[1]Lookup for use classification'!$A$4,IF(OR(ISNUMBER(SEARCH('[1]Lookup for use classification'!$B$5,C960)),ISNUMBER(SEARCH('[1]Lookup for use classification'!$C$5,C960)),ISNUMBER(SEARCH('[1]Lookup for use classification'!$D$5,C960))),'[1]Lookup for use classification'!$A$5,IF(OR(ISNUMBER(SEARCH('[1]Lookup for use classification'!$B$7,C960)),ISNUMBER(SEARCH('[1]Lookup for use classification'!$C$7,C960)),ISNUMBER(SEARCH('[1]Lookup for use classification'!$D$7,C960))),'[1]Lookup for use classification'!$A$7,IF(OR(ISNUMBER(SEARCH('[1]Lookup for use classification'!$B$9,C960)),ISNUMBER(SEARCH('[1]Lookup for use classification'!$C$9,C960)),ISNUMBER(SEARCH('[1]Lookup for use classification'!$D$9,C960)),ISNUMBER(SEARCH('[1]Lookup for use classification'!$E$9,C960)),ISNUMBER(SEARCH('[1]Lookup for use classification'!$F$9,C960)),ISNUMBER(SEARCH('[1]Lookup for use classification'!$G$9,C960)),ISNUMBER(SEARCH('[1]Lookup for use classification'!$H$9,C960)),ISNUMBER(SEARCH('[1]Lookup for use classification'!$I$9,C960)),ISNUMBER(SEARCH('[1]Lookup for use classification'!$J$9,C960)),ISNUMBER(SEARCH('[1]Lookup for use classification'!$K$9,C960))),'[1]Lookup for use classification'!$A$9,IF(OR(ISNUMBER(SEARCH('[1]Lookup for use classification'!$B$10,C960)),ISNUMBER(SEARCH('[1]Lookup for use classification'!$C$10,C960)),ISNUMBER(SEARCH('[1]Lookup for use classification'!$D$10,C960)),ISNUMBER(SEARCH('[1]Lookup for use classification'!$E$10,C960)),ISNUMBER(SEARCH('[1]Lookup for use classification'!$F$10,C960)),ISNUMBER(SEARCH('[1]Lookup for use classification'!$G$10,C960))),'[1]Lookup for use classification'!$A$10,IF(OR(ISNUMBER(SEARCH('[1]Lookup for use classification'!$B$11,C960)),ISNUMBER(SEARCH('[1]Lookup for use classification'!$C$11,C960))),'[1]Lookup for use classification'!$A$11,IF(OR(ISNUMBER(SEARCH('[1]Lookup for use classification'!$B$12,C960)),ISNUMBER(SEARCH('[1]Lookup for use classification'!$C$12,C960))),'[1]Lookup for use classification'!$A$12,IF(OR(ISNUMBER(SEARCH('[1]Lookup for use classification'!$B$13,C960)),ISNUMBER(SEARCH('[1]Lookup for use classification'!$C$13,C960)),ISNUMBER(SEARCH('[1]Lookup for use classification'!$D$13,C960)),,ISNUMBER(SEARCH('[1]Lookup for use classification'!$C$13,C960)),ISNUMBER(SEARCH('[1]Lookup for use classification'!$E$13,C960))),'[1]Lookup for use classification'!$A$13,IF(OR(ISNUMBER(SEARCH('[1]Lookup for use classification'!$B$14,C960)),ISNUMBER(SEARCH('[1]Lookup for use classification'!$C$14,C960))),'[1]Lookup for use classification'!$A$14,"Other"))))))))))))</f>
        <v>Other</v>
      </c>
      <c r="E960" s="163">
        <v>5560</v>
      </c>
      <c r="F960" s="163"/>
      <c r="G960" s="163"/>
      <c r="H960" s="164">
        <v>2286.3941605839418</v>
      </c>
      <c r="I960" s="164"/>
    </row>
    <row r="961" spans="1:12" hidden="1">
      <c r="A961" s="187" t="s">
        <v>1814</v>
      </c>
      <c r="B961" s="167" t="s">
        <v>6053</v>
      </c>
      <c r="C961" s="162" t="s">
        <v>6215</v>
      </c>
      <c r="D961" s="162" t="s">
        <v>1500</v>
      </c>
      <c r="E961" s="162">
        <f>76*76</f>
        <v>5776</v>
      </c>
    </row>
    <row r="962" spans="1:12" hidden="1">
      <c r="A962" s="187" t="s">
        <v>1814</v>
      </c>
      <c r="B962" s="167" t="s">
        <v>6053</v>
      </c>
      <c r="C962" s="162" t="s">
        <v>6217</v>
      </c>
      <c r="D962" s="162" t="s">
        <v>1500</v>
      </c>
      <c r="E962" s="162">
        <f>60*146</f>
        <v>8760</v>
      </c>
    </row>
    <row r="963" spans="1:12" hidden="1">
      <c r="A963" s="187" t="s">
        <v>1814</v>
      </c>
      <c r="B963" s="167" t="s">
        <v>4456</v>
      </c>
      <c r="C963" s="168" t="s">
        <v>1807</v>
      </c>
      <c r="D963" s="8" t="str">
        <f>IF(OR(ISNUMBER(SEARCH('[1]Lookup for use classification'!$B$1,C963)),ISNUMBER(SEARCH('[1]Lookup for use classification'!$C$1,C963)),ISNUMBER(SEARCH('[1]Lookup for use classification'!$D$1,C963)),ISNUMBER(SEARCH('[1]Lookup for use classification'!$E$1,C963))),'[1]Lookup for use classification'!$A$1,IF(ISNUMBER(SEARCH('[1]Lookup for use classification'!$B$2,C963)),'[1]Lookup for use classification'!$A$2,IF(ISNUMBER(SEARCH('[1]Lookup for use classification'!$B$3,C963)),'[1]Lookup for use classification'!$A$3,IF(OR(ISNUMBER(SEARCH('[1]Lookup for use classification'!$B$4,C963)),ISNUMBER(SEARCH('[1]Lookup for use classification'!$C$4,C963)),ISNUMBER(SEARCH('[1]Lookup for use classification'!$D$4,C963)),ISNUMBER(SEARCH('[1]Lookup for use classification'!$E$4,C963))),'[1]Lookup for use classification'!$A$4,IF(OR(ISNUMBER(SEARCH('[1]Lookup for use classification'!$B$5,C963)),ISNUMBER(SEARCH('[1]Lookup for use classification'!$C$5,C963)),ISNUMBER(SEARCH('[1]Lookup for use classification'!$D$5,C963))),'[1]Lookup for use classification'!$A$5,IF(OR(ISNUMBER(SEARCH('[1]Lookup for use classification'!$B$7,C963)),ISNUMBER(SEARCH('[1]Lookup for use classification'!$C$7,C963)),ISNUMBER(SEARCH('[1]Lookup for use classification'!$D$7,C963))),'[1]Lookup for use classification'!$A$7,IF(OR(ISNUMBER(SEARCH('[1]Lookup for use classification'!$B$9,C963)),ISNUMBER(SEARCH('[1]Lookup for use classification'!$C$9,C963)),ISNUMBER(SEARCH('[1]Lookup for use classification'!$D$9,C963)),ISNUMBER(SEARCH('[1]Lookup for use classification'!$E$9,C963)),ISNUMBER(SEARCH('[1]Lookup for use classification'!$F$9,C963)),ISNUMBER(SEARCH('[1]Lookup for use classification'!$G$9,C963)),ISNUMBER(SEARCH('[1]Lookup for use classification'!$H$9,C963)),ISNUMBER(SEARCH('[1]Lookup for use classification'!$I$9,C963)),ISNUMBER(SEARCH('[1]Lookup for use classification'!$J$9,C963)),ISNUMBER(SEARCH('[1]Lookup for use classification'!$K$9,C963))),'[1]Lookup for use classification'!$A$9,IF(OR(ISNUMBER(SEARCH('[1]Lookup for use classification'!$B$10,C963)),ISNUMBER(SEARCH('[1]Lookup for use classification'!$C$10,C963)),ISNUMBER(SEARCH('[1]Lookup for use classification'!$D$10,C963)),ISNUMBER(SEARCH('[1]Lookup for use classification'!$E$10,C963)),ISNUMBER(SEARCH('[1]Lookup for use classification'!$F$10,C963)),ISNUMBER(SEARCH('[1]Lookup for use classification'!$G$10,C963))),'[1]Lookup for use classification'!$A$10,IF(OR(ISNUMBER(SEARCH('[1]Lookup for use classification'!$B$11,C963)),ISNUMBER(SEARCH('[1]Lookup for use classification'!$C$11,C963))),'[1]Lookup for use classification'!$A$11,IF(OR(ISNUMBER(SEARCH('[1]Lookup for use classification'!$B$12,C963)),ISNUMBER(SEARCH('[1]Lookup for use classification'!$C$12,C963))),'[1]Lookup for use classification'!$A$12,IF(OR(ISNUMBER(SEARCH('[1]Lookup for use classification'!$B$13,C963)),ISNUMBER(SEARCH('[1]Lookup for use classification'!$C$13,C963)),ISNUMBER(SEARCH('[1]Lookup for use classification'!$D$13,C963)),,ISNUMBER(SEARCH('[1]Lookup for use classification'!$C$13,C963)),ISNUMBER(SEARCH('[1]Lookup for use classification'!$E$13,C963))),'[1]Lookup for use classification'!$A$13,IF(OR(ISNUMBER(SEARCH('[1]Lookup for use classification'!$B$14,C963)),ISNUMBER(SEARCH('[1]Lookup for use classification'!$C$14,C963))),'[1]Lookup for use classification'!$A$14,"Other"))))))))))))</f>
        <v>Other</v>
      </c>
      <c r="E963" s="169"/>
      <c r="F963" s="170"/>
      <c r="G963" s="170"/>
    </row>
    <row r="964" spans="1:12" hidden="1">
      <c r="A964" s="187" t="s">
        <v>1814</v>
      </c>
      <c r="B964" s="167" t="s">
        <v>6053</v>
      </c>
      <c r="C964" s="162" t="s">
        <v>6208</v>
      </c>
      <c r="D964" s="162" t="s">
        <v>2424</v>
      </c>
      <c r="E964" s="162">
        <f>16*54+16*40</f>
        <v>1504</v>
      </c>
      <c r="F964" s="163"/>
      <c r="G964" s="163"/>
    </row>
    <row r="965" spans="1:12" hidden="1">
      <c r="A965" s="134" t="s">
        <v>1814</v>
      </c>
      <c r="B965" s="8" t="str">
        <f>IF(ISNA(VLOOKUP(CONCATENATE(A965,C965),EUS!$B$2:$B$1939,1,FALSE)),"","End Use Study")</f>
        <v>End Use Study</v>
      </c>
      <c r="C965" s="8" t="s">
        <v>296</v>
      </c>
      <c r="D965" s="162" t="s">
        <v>2424</v>
      </c>
      <c r="E965" s="9">
        <v>2400</v>
      </c>
      <c r="F965" s="9"/>
      <c r="G965" s="9"/>
      <c r="H965" s="164"/>
      <c r="I965" s="164"/>
      <c r="J965" s="7"/>
      <c r="L965" s="6"/>
    </row>
    <row r="966" spans="1:12" hidden="1">
      <c r="A966" s="138" t="s">
        <v>1814</v>
      </c>
      <c r="B966" s="8" t="str">
        <f>IF(ISNA(VLOOKUP(CONCATENATE(A966,C966),EUS!$B$2:$B$1939,1,FALSE)),"","End Use Study")</f>
        <v>End Use Study</v>
      </c>
      <c r="C966" s="8" t="s">
        <v>190</v>
      </c>
      <c r="D966" s="165" t="s">
        <v>2424</v>
      </c>
      <c r="E966" s="9">
        <v>2700</v>
      </c>
      <c r="F966" s="9"/>
      <c r="G966" s="9"/>
      <c r="H966" s="164">
        <v>1262</v>
      </c>
      <c r="I966" s="164"/>
      <c r="J966" s="7">
        <v>1616</v>
      </c>
      <c r="L966" s="6"/>
    </row>
    <row r="967" spans="1:12" hidden="1">
      <c r="A967" s="134" t="s">
        <v>1814</v>
      </c>
      <c r="B967" s="8" t="str">
        <f>IF(ISNA(VLOOKUP(CONCATENATE(A967,C967),EUS!$B$2:$B$1939,1,FALSE)),"","End Use Study")</f>
        <v>End Use Study</v>
      </c>
      <c r="C967" s="8" t="s">
        <v>135</v>
      </c>
      <c r="D967" s="165" t="s">
        <v>2424</v>
      </c>
      <c r="E967" s="9">
        <v>4350</v>
      </c>
      <c r="F967" s="9"/>
      <c r="G967" s="9"/>
      <c r="H967" s="164">
        <v>2177</v>
      </c>
      <c r="I967" s="164"/>
      <c r="J967" s="7">
        <v>12774</v>
      </c>
      <c r="L967" s="6"/>
    </row>
    <row r="968" spans="1:12" hidden="1">
      <c r="A968" s="138" t="s">
        <v>1814</v>
      </c>
      <c r="B968" s="8" t="str">
        <f>IF(ISNA(VLOOKUP(CONCATENATE(A968,C968),EUS!$B$2:$B$1939,1,FALSE)),"","End Use Study")</f>
        <v>End Use Study</v>
      </c>
      <c r="C968" s="8" t="s">
        <v>2323</v>
      </c>
      <c r="D968" s="11" t="s">
        <v>213</v>
      </c>
      <c r="E968" s="9">
        <v>3731</v>
      </c>
      <c r="F968" s="9"/>
      <c r="G968" s="9"/>
      <c r="H968" s="164">
        <v>3451</v>
      </c>
      <c r="I968" s="164"/>
      <c r="J968" s="7">
        <v>85315</v>
      </c>
      <c r="L968" s="6"/>
    </row>
    <row r="969" spans="1:12" hidden="1">
      <c r="A969" s="193" t="s">
        <v>2025</v>
      </c>
      <c r="B969" s="8" t="str">
        <f>IF(ISNA(VLOOKUP(CONCATENATE(A969,C969),ARIS!$A$1:$A$959,1,FALSE)),"","ARIS")</f>
        <v>ARIS</v>
      </c>
      <c r="C969" s="162" t="s">
        <v>2247</v>
      </c>
      <c r="D969" s="165" t="s">
        <v>2233</v>
      </c>
      <c r="E969" s="163">
        <v>1820</v>
      </c>
      <c r="F969" s="163"/>
      <c r="G969" s="163"/>
      <c r="H969" s="164">
        <v>1348.4233576642337</v>
      </c>
      <c r="I969" s="164"/>
    </row>
    <row r="970" spans="1:12" hidden="1">
      <c r="A970" s="188" t="s">
        <v>2025</v>
      </c>
      <c r="B970" s="8" t="str">
        <f>IF(ISNA(VLOOKUP(CONCATENATE(A970,C970),ARIS!$A$1:$A$959,1,FALSE)),"","ARIS")</f>
        <v>ARIS</v>
      </c>
      <c r="C970" s="162" t="s">
        <v>2246</v>
      </c>
      <c r="D970" s="165" t="s">
        <v>2233</v>
      </c>
      <c r="E970" s="163"/>
      <c r="F970" s="163"/>
      <c r="G970" s="163"/>
      <c r="H970" s="164">
        <v>686.01459854014604</v>
      </c>
      <c r="I970" s="164"/>
      <c r="J970" s="165">
        <v>3577.3655293333331</v>
      </c>
    </row>
    <row r="971" spans="1:12" hidden="1">
      <c r="A971" s="188" t="s">
        <v>2025</v>
      </c>
      <c r="B971" s="8" t="str">
        <f>IF(ISNA(VLOOKUP(CONCATENATE(A971,C971),ARIS!$A$1:$A$959,1,FALSE)),"","ARIS")</f>
        <v>ARIS</v>
      </c>
      <c r="C971" s="162" t="s">
        <v>2027</v>
      </c>
      <c r="D971" s="165" t="s">
        <v>1980</v>
      </c>
      <c r="E971" s="163">
        <v>2624</v>
      </c>
      <c r="F971" s="163"/>
      <c r="G971" s="163"/>
      <c r="H971" s="164">
        <v>3637.7080291970801</v>
      </c>
      <c r="I971" s="164"/>
    </row>
    <row r="972" spans="1:12" hidden="1">
      <c r="A972" s="188" t="s">
        <v>2025</v>
      </c>
      <c r="B972" s="8" t="str">
        <f>IF(ISNA(VLOOKUP(CONCATENATE(A972,C972),ARIS!$A$1:$A$959,1,FALSE)),"","ARIS")</f>
        <v>ARIS</v>
      </c>
      <c r="C972" s="162" t="s">
        <v>2026</v>
      </c>
      <c r="D972" s="6" t="str">
        <f>IF(OR(ISNUMBER(SEARCH('[1]Lookup for use classification'!$B$1,C972)),ISNUMBER(SEARCH('[1]Lookup for use classification'!$C$1,C972)),ISNUMBER(SEARCH('[1]Lookup for use classification'!$D$1,C972))),'[1]Lookup for use classification'!$A$1,IF(ISNUMBER(SEARCH('[1]Lookup for use classification'!$B$2,C972)),'[1]Lookup for use classification'!$A$2,IF(ISNUMBER(SEARCH('[1]Lookup for use classification'!$B$3,C972)),'[1]Lookup for use classification'!$A$3,IF(OR(ISNUMBER(SEARCH('[1]Lookup for use classification'!$B$4,C972)),ISNUMBER(SEARCH('[1]Lookup for use classification'!$C$4,C972))),'[1]Lookup for use classification'!$A$4,IF(OR(ISNUMBER(SEARCH('[1]Lookup for use classification'!$B$5,C972)),ISNUMBER(SEARCH('[1]Lookup for use classification'!$C$5,C972)),ISNUMBER(SEARCH('[1]Lookup for use classification'!$D$5,C972))),'[1]Lookup for use classification'!$A$5,IF(OR(ISNUMBER(SEARCH('[1]Lookup for use classification'!$B$7,C972)),ISNUMBER(SEARCH('[1]Lookup for use classification'!$C$7,C972)),ISNUMBER(SEARCH('[1]Lookup for use classification'!$D$7,C972))),'[1]Lookup for use classification'!$A$7,IF(OR(ISNUMBER(SEARCH('[1]Lookup for use classification'!$B$9,C972)),ISNUMBER(SEARCH('[1]Lookup for use classification'!$C$9,C972)),ISNUMBER(SEARCH('[1]Lookup for use classification'!$D$9,C972)),ISNUMBER(SEARCH('[1]Lookup for use classification'!$E$9,C972)),ISNUMBER(SEARCH('[1]Lookup for use classification'!$F$9,C972)),ISNUMBER(SEARCH('[1]Lookup for use classification'!$G$9,C972))),'[1]Lookup for use classification'!$A$9,IF(OR(ISNUMBER(SEARCH('[1]Lookup for use classification'!$B$10,C972)),ISNUMBER(SEARCH('[1]Lookup for use classification'!$C$10,C972)),ISNUMBER(SEARCH('[1]Lookup for use classification'!$D$10,C972)),ISNUMBER(SEARCH('[1]Lookup for use classification'!$E$10,C972)),ISNUMBER(SEARCH('[1]Lookup for use classification'!$F$10,C972))),'[1]Lookup for use classification'!$A$10,IF(OR(ISNUMBER(SEARCH('[1]Lookup for use classification'!$B$11,C972)),ISNUMBER(SEARCH('[1]Lookup for use classification'!$C$11,C972))),'[1]Lookup for use classification'!$A$11,IF(OR(ISNUMBER(SEARCH('[1]Lookup for use classification'!$B$12,C972)),ISNUMBER(SEARCH('[1]Lookup for use classification'!$C$12,C972))),'[1]Lookup for use classification'!$A$12,"Nope"))))))))))</f>
        <v>Warehousing</v>
      </c>
      <c r="E972" s="163">
        <v>4200</v>
      </c>
      <c r="F972" s="163"/>
      <c r="G972" s="163"/>
      <c r="H972" s="164">
        <v>8879.649635036496</v>
      </c>
      <c r="I972" s="164"/>
    </row>
    <row r="973" spans="1:12" hidden="1">
      <c r="A973" s="138" t="s">
        <v>2028</v>
      </c>
      <c r="B973" s="8" t="str">
        <f>IF(ISNA(VLOOKUP(CONCATENATE(A973,C973),EUS!$B$2:$B$1939,1,FALSE)),"","End Use Study")</f>
        <v>End Use Study</v>
      </c>
      <c r="C973" s="8" t="s">
        <v>3621</v>
      </c>
      <c r="D973" s="6" t="s">
        <v>3615</v>
      </c>
      <c r="E973" s="9">
        <v>616</v>
      </c>
      <c r="F973" s="9"/>
      <c r="G973" s="9"/>
      <c r="H973" s="164"/>
      <c r="I973" s="164"/>
      <c r="J973" s="7"/>
      <c r="L973" s="6"/>
    </row>
    <row r="974" spans="1:12" hidden="1">
      <c r="A974" s="138" t="s">
        <v>2028</v>
      </c>
      <c r="B974" s="8" t="str">
        <f>IF(ISNA(VLOOKUP(CONCATENATE(A974,C974),EUS!$B$2:$B$1939,1,FALSE)),"","End Use Study")</f>
        <v>End Use Study</v>
      </c>
      <c r="C974" s="8" t="s">
        <v>3622</v>
      </c>
      <c r="D974" s="6" t="s">
        <v>3615</v>
      </c>
      <c r="E974" s="9">
        <v>1632</v>
      </c>
      <c r="F974" s="9"/>
      <c r="G974" s="9"/>
      <c r="H974" s="164"/>
      <c r="I974" s="164"/>
      <c r="J974" s="7"/>
      <c r="L974" s="6"/>
    </row>
    <row r="975" spans="1:12" hidden="1">
      <c r="A975" s="138" t="s">
        <v>2028</v>
      </c>
      <c r="B975" s="8" t="str">
        <f>IF(ISNA(VLOOKUP(CONCATENATE(A975,C975),EUS!$B$2:$B$1939,1,FALSE)),"","End Use Study")</f>
        <v>End Use Study</v>
      </c>
      <c r="C975" s="8" t="s">
        <v>2673</v>
      </c>
      <c r="D975" s="6" t="str">
        <f>IF(OR(ISNUMBER(SEARCH('[1]Lookup for use classification'!$B$1,C975)),ISNUMBER(SEARCH('[1]Lookup for use classification'!$C$1,C975)),ISNUMBER(SEARCH('[1]Lookup for use classification'!$D$1,C975)),ISNUMBER(SEARCH('[1]Lookup for use classification'!$E$1,C975))),'[1]Lookup for use classification'!$A$1,IF(ISNUMBER(SEARCH('[1]Lookup for use classification'!$B$2,C975)),'[1]Lookup for use classification'!$A$2,IF(ISNUMBER(SEARCH('[1]Lookup for use classification'!$B$3,C975)),'[1]Lookup for use classification'!$A$3,IF(OR(ISNUMBER(SEARCH('[1]Lookup for use classification'!$B$4,C975)),ISNUMBER(SEARCH('[1]Lookup for use classification'!$C$4,C975)),ISNUMBER(SEARCH('[1]Lookup for use classification'!$D$4,C975)),ISNUMBER(SEARCH('[1]Lookup for use classification'!$E$4,C975))),'[1]Lookup for use classification'!$A$4,IF(OR(ISNUMBER(SEARCH('[1]Lookup for use classification'!$B$5,C975)),ISNUMBER(SEARCH('[1]Lookup for use classification'!$C$5,C975)),ISNUMBER(SEARCH('[1]Lookup for use classification'!$D$5,C975))),'[1]Lookup for use classification'!$A$5,IF(OR(ISNUMBER(SEARCH('[1]Lookup for use classification'!$B$7,C975)),ISNUMBER(SEARCH('[1]Lookup for use classification'!$C$7,C975)),ISNUMBER(SEARCH('[1]Lookup for use classification'!$D$7,C975))),'[1]Lookup for use classification'!$A$7,IF(OR(ISNUMBER(SEARCH('[1]Lookup for use classification'!$B$9,C975)),ISNUMBER(SEARCH('[1]Lookup for use classification'!$C$9,C975)),ISNUMBER(SEARCH('[1]Lookup for use classification'!$D$9,C975)),ISNUMBER(SEARCH('[1]Lookup for use classification'!$E$9,C975)),ISNUMBER(SEARCH('[1]Lookup for use classification'!$F$9,C975)),ISNUMBER(SEARCH('[1]Lookup for use classification'!$G$9,C975)),ISNUMBER(SEARCH('[1]Lookup for use classification'!$H$9,C975)),ISNUMBER(SEARCH('[1]Lookup for use classification'!$I$9,C975)),ISNUMBER(SEARCH('[1]Lookup for use classification'!$J$9,C975)),ISNUMBER(SEARCH('[1]Lookup for use classification'!$K$9,C975))),'[1]Lookup for use classification'!$A$9,IF(OR(ISNUMBER(SEARCH('[1]Lookup for use classification'!$B$10,C975)),ISNUMBER(SEARCH('[1]Lookup for use classification'!$C$10,C975)),ISNUMBER(SEARCH('[1]Lookup for use classification'!$D$10,C975)),ISNUMBER(SEARCH('[1]Lookup for use classification'!$E$10,C975)),ISNUMBER(SEARCH('[1]Lookup for use classification'!$F$10,C975)),ISNUMBER(SEARCH('[1]Lookup for use classification'!$G$10,C975))),'[1]Lookup for use classification'!$A$10,IF(OR(ISNUMBER(SEARCH('[1]Lookup for use classification'!$B$11,C975)),ISNUMBER(SEARCH('[1]Lookup for use classification'!$C$11,C975))),'[1]Lookup for use classification'!$A$11,IF(OR(ISNUMBER(SEARCH('[1]Lookup for use classification'!$B$12,C975)),ISNUMBER(SEARCH('[1]Lookup for use classification'!$C$12,C975))),'[1]Lookup for use classification'!$A$12,IF(OR(ISNUMBER(SEARCH('[1]Lookup for use classification'!$B$13,C975)),ISNUMBER(SEARCH('[1]Lookup for use classification'!$C$13,C975)),ISNUMBER(SEARCH('[1]Lookup for use classification'!$D$13,C975)),,ISNUMBER(SEARCH('[1]Lookup for use classification'!$C$13,C975)),ISNUMBER(SEARCH('[1]Lookup for use classification'!$E$13,C975))),'[1]Lookup for use classification'!$A$13,IF(OR(ISNUMBER(SEARCH('[1]Lookup for use classification'!$B$14,C975)),ISNUMBER(SEARCH('[1]Lookup for use classification'!$C$14,C975))),'[1]Lookup for use classification'!$A$14,"Other"))))))))))))</f>
        <v>Other</v>
      </c>
      <c r="E975" s="9">
        <v>100</v>
      </c>
      <c r="F975" s="9"/>
      <c r="G975" s="9"/>
      <c r="H975" s="164"/>
      <c r="I975" s="164"/>
      <c r="J975" s="7"/>
      <c r="L975" s="6"/>
    </row>
    <row r="976" spans="1:12" hidden="1">
      <c r="A976" s="134" t="s">
        <v>2028</v>
      </c>
      <c r="B976" s="8" t="str">
        <f>IF(ISNA(VLOOKUP(CONCATENATE(A976,C976),EUS!$B$2:$B$1939,1,FALSE)),"","End Use Study")</f>
        <v>End Use Study</v>
      </c>
      <c r="C976" s="8" t="s">
        <v>2674</v>
      </c>
      <c r="D976" s="6" t="str">
        <f>IF(OR(ISNUMBER(SEARCH('[1]Lookup for use classification'!$B$1,C976)),ISNUMBER(SEARCH('[1]Lookup for use classification'!$C$1,C976)),ISNUMBER(SEARCH('[1]Lookup for use classification'!$D$1,C976)),ISNUMBER(SEARCH('[1]Lookup for use classification'!$E$1,C976))),'[1]Lookup for use classification'!$A$1,IF(ISNUMBER(SEARCH('[1]Lookup for use classification'!$B$2,C976)),'[1]Lookup for use classification'!$A$2,IF(ISNUMBER(SEARCH('[1]Lookup for use classification'!$B$3,C976)),'[1]Lookup for use classification'!$A$3,IF(OR(ISNUMBER(SEARCH('[1]Lookup for use classification'!$B$4,C976)),ISNUMBER(SEARCH('[1]Lookup for use classification'!$C$4,C976)),ISNUMBER(SEARCH('[1]Lookup for use classification'!$D$4,C976)),ISNUMBER(SEARCH('[1]Lookup for use classification'!$E$4,C976))),'[1]Lookup for use classification'!$A$4,IF(OR(ISNUMBER(SEARCH('[1]Lookup for use classification'!$B$5,C976)),ISNUMBER(SEARCH('[1]Lookup for use classification'!$C$5,C976)),ISNUMBER(SEARCH('[1]Lookup for use classification'!$D$5,C976))),'[1]Lookup for use classification'!$A$5,IF(OR(ISNUMBER(SEARCH('[1]Lookup for use classification'!$B$7,C976)),ISNUMBER(SEARCH('[1]Lookup for use classification'!$C$7,C976)),ISNUMBER(SEARCH('[1]Lookup for use classification'!$D$7,C976))),'[1]Lookup for use classification'!$A$7,IF(OR(ISNUMBER(SEARCH('[1]Lookup for use classification'!$B$9,C976)),ISNUMBER(SEARCH('[1]Lookup for use classification'!$C$9,C976)),ISNUMBER(SEARCH('[1]Lookup for use classification'!$D$9,C976)),ISNUMBER(SEARCH('[1]Lookup for use classification'!$E$9,C976)),ISNUMBER(SEARCH('[1]Lookup for use classification'!$F$9,C976)),ISNUMBER(SEARCH('[1]Lookup for use classification'!$G$9,C976)),ISNUMBER(SEARCH('[1]Lookup for use classification'!$H$9,C976)),ISNUMBER(SEARCH('[1]Lookup for use classification'!$I$9,C976)),ISNUMBER(SEARCH('[1]Lookup for use classification'!$J$9,C976)),ISNUMBER(SEARCH('[1]Lookup for use classification'!$K$9,C976))),'[1]Lookup for use classification'!$A$9,IF(OR(ISNUMBER(SEARCH('[1]Lookup for use classification'!$B$10,C976)),ISNUMBER(SEARCH('[1]Lookup for use classification'!$C$10,C976)),ISNUMBER(SEARCH('[1]Lookup for use classification'!$D$10,C976)),ISNUMBER(SEARCH('[1]Lookup for use classification'!$E$10,C976)),ISNUMBER(SEARCH('[1]Lookup for use classification'!$F$10,C976)),ISNUMBER(SEARCH('[1]Lookup for use classification'!$G$10,C976))),'[1]Lookup for use classification'!$A$10,IF(OR(ISNUMBER(SEARCH('[1]Lookup for use classification'!$B$11,C976)),ISNUMBER(SEARCH('[1]Lookup for use classification'!$C$11,C976))),'[1]Lookup for use classification'!$A$11,IF(OR(ISNUMBER(SEARCH('[1]Lookup for use classification'!$B$12,C976)),ISNUMBER(SEARCH('[1]Lookup for use classification'!$C$12,C976))),'[1]Lookup for use classification'!$A$12,IF(OR(ISNUMBER(SEARCH('[1]Lookup for use classification'!$B$13,C976)),ISNUMBER(SEARCH('[1]Lookup for use classification'!$C$13,C976)),ISNUMBER(SEARCH('[1]Lookup for use classification'!$D$13,C976)),,ISNUMBER(SEARCH('[1]Lookup for use classification'!$C$13,C976)),ISNUMBER(SEARCH('[1]Lookup for use classification'!$E$13,C976))),'[1]Lookup for use classification'!$A$13,IF(OR(ISNUMBER(SEARCH('[1]Lookup for use classification'!$B$14,C976)),ISNUMBER(SEARCH('[1]Lookup for use classification'!$C$14,C976))),'[1]Lookup for use classification'!$A$14,"Other"))))))))))))</f>
        <v>Other</v>
      </c>
      <c r="E976" s="9">
        <v>6500</v>
      </c>
      <c r="F976" s="9"/>
      <c r="G976" s="9"/>
      <c r="H976" s="164"/>
      <c r="I976" s="164"/>
      <c r="J976" s="7"/>
      <c r="L976" s="6"/>
    </row>
    <row r="977" spans="1:12" hidden="1">
      <c r="A977" s="138" t="s">
        <v>2028</v>
      </c>
      <c r="B977" s="8" t="str">
        <f>IF(ISNA(VLOOKUP(CONCATENATE(A977,C977),EUS!$B$2:$B$1939,1,FALSE)),"","End Use Study")</f>
        <v>End Use Study</v>
      </c>
      <c r="C977" s="8" t="s">
        <v>2029</v>
      </c>
      <c r="D977" s="165" t="s">
        <v>1980</v>
      </c>
      <c r="E977" s="9">
        <v>900</v>
      </c>
      <c r="F977" s="9"/>
      <c r="G977" s="9"/>
      <c r="H977" s="164"/>
      <c r="I977" s="164"/>
      <c r="J977" s="7"/>
      <c r="L977" s="6"/>
    </row>
    <row r="978" spans="1:12" hidden="1">
      <c r="A978" s="138" t="s">
        <v>1840</v>
      </c>
      <c r="B978" s="8" t="str">
        <f>IF(ISNA(VLOOKUP(CONCATENATE(A978,C978),EUS!$B$2:$B$1939,1,FALSE)),"","End Use Study")</f>
        <v>End Use Study</v>
      </c>
      <c r="C978" s="8" t="s">
        <v>3623</v>
      </c>
      <c r="D978" s="6" t="str">
        <f>IF(OR(ISNUMBER(SEARCH('[1]Lookup for use classification'!$B$1,C978)),ISNUMBER(SEARCH('[1]Lookup for use classification'!$C$1,C978)),ISNUMBER(SEARCH('[1]Lookup for use classification'!$D$1,C978)),ISNUMBER(SEARCH('[1]Lookup for use classification'!$E$1,C978))),'[1]Lookup for use classification'!$A$1,IF(ISNUMBER(SEARCH('[1]Lookup for use classification'!$B$2,C978)),'[1]Lookup for use classification'!$A$2,IF(ISNUMBER(SEARCH('[1]Lookup for use classification'!$B$3,C978)),'[1]Lookup for use classification'!$A$3,IF(OR(ISNUMBER(SEARCH('[1]Lookup for use classification'!$B$4,C978)),ISNUMBER(SEARCH('[1]Lookup for use classification'!$C$4,C978)),ISNUMBER(SEARCH('[1]Lookup for use classification'!$D$4,C978)),ISNUMBER(SEARCH('[1]Lookup for use classification'!$E$4,C978))),'[1]Lookup for use classification'!$A$4,IF(OR(ISNUMBER(SEARCH('[1]Lookup for use classification'!$B$5,C978)),ISNUMBER(SEARCH('[1]Lookup for use classification'!$C$5,C978)),ISNUMBER(SEARCH('[1]Lookup for use classification'!$D$5,C978))),'[1]Lookup for use classification'!$A$5,IF(OR(ISNUMBER(SEARCH('[1]Lookup for use classification'!$B$7,C978)),ISNUMBER(SEARCH('[1]Lookup for use classification'!$C$7,C978)),ISNUMBER(SEARCH('[1]Lookup for use classification'!$D$7,C978))),'[1]Lookup for use classification'!$A$7,IF(OR(ISNUMBER(SEARCH('[1]Lookup for use classification'!$B$9,C978)),ISNUMBER(SEARCH('[1]Lookup for use classification'!$C$9,C978)),ISNUMBER(SEARCH('[1]Lookup for use classification'!$D$9,C978)),ISNUMBER(SEARCH('[1]Lookup for use classification'!$E$9,C978)),ISNUMBER(SEARCH('[1]Lookup for use classification'!$F$9,C978)),ISNUMBER(SEARCH('[1]Lookup for use classification'!$G$9,C978)),ISNUMBER(SEARCH('[1]Lookup for use classification'!$H$9,C978)),ISNUMBER(SEARCH('[1]Lookup for use classification'!$I$9,C978)),ISNUMBER(SEARCH('[1]Lookup for use classification'!$J$9,C978)),ISNUMBER(SEARCH('[1]Lookup for use classification'!$K$9,C978))),'[1]Lookup for use classification'!$A$9,IF(OR(ISNUMBER(SEARCH('[1]Lookup for use classification'!$B$10,C978)),ISNUMBER(SEARCH('[1]Lookup for use classification'!$C$10,C978)),ISNUMBER(SEARCH('[1]Lookup for use classification'!$D$10,C978)),ISNUMBER(SEARCH('[1]Lookup for use classification'!$E$10,C978)),ISNUMBER(SEARCH('[1]Lookup for use classification'!$F$10,C978)),ISNUMBER(SEARCH('[1]Lookup for use classification'!$G$10,C978))),'[1]Lookup for use classification'!$A$10,IF(OR(ISNUMBER(SEARCH('[1]Lookup for use classification'!$B$11,C978)),ISNUMBER(SEARCH('[1]Lookup for use classification'!$C$11,C978))),'[1]Lookup for use classification'!$A$11,IF(OR(ISNUMBER(SEARCH('[1]Lookup for use classification'!$B$12,C978)),ISNUMBER(SEARCH('[1]Lookup for use classification'!$C$12,C978))),'[1]Lookup for use classification'!$A$12,IF(OR(ISNUMBER(SEARCH('[1]Lookup for use classification'!$B$13,C978)),ISNUMBER(SEARCH('[1]Lookup for use classification'!$C$13,C978)),ISNUMBER(SEARCH('[1]Lookup for use classification'!$D$13,C978)),,ISNUMBER(SEARCH('[1]Lookup for use classification'!$C$13,C978)),ISNUMBER(SEARCH('[1]Lookup for use classification'!$E$13,C978))),'[1]Lookup for use classification'!$A$13,IF(OR(ISNUMBER(SEARCH('[1]Lookup for use classification'!$B$14,C978)),ISNUMBER(SEARCH('[1]Lookup for use classification'!$C$14,C978)),ISNUMBER(SEARCH('[1]Lookup for use classification'!$D$14,C978)),,ISNUMBER(SEARCH('[1]Lookup for use classification'!$C$14,C978))),'[1]Lookup for use classification'!$A$14,"Other"))))))))))))</f>
        <v>Accomodation Services</v>
      </c>
      <c r="E978" s="9">
        <v>3850</v>
      </c>
      <c r="F978" s="9"/>
      <c r="G978" s="9"/>
      <c r="H978" s="164">
        <v>5400</v>
      </c>
      <c r="I978" s="164"/>
      <c r="J978" s="7"/>
      <c r="L978" s="6"/>
    </row>
    <row r="979" spans="1:12" hidden="1">
      <c r="A979" s="138" t="s">
        <v>1840</v>
      </c>
      <c r="B979" s="8" t="str">
        <f>IF(ISNA(VLOOKUP(CONCATENATE(A979,C979),EUS!$B$2:$B$1939,1,FALSE)),"","End Use Study")</f>
        <v>End Use Study</v>
      </c>
      <c r="C979" s="8" t="s">
        <v>1868</v>
      </c>
      <c r="D979" s="6" t="s">
        <v>3615</v>
      </c>
      <c r="E979" s="9">
        <v>61300</v>
      </c>
      <c r="F979" s="9"/>
      <c r="G979" s="9"/>
      <c r="H979" s="164">
        <v>16000</v>
      </c>
      <c r="I979" s="164"/>
      <c r="J979" s="7">
        <v>560000</v>
      </c>
      <c r="L979" s="6"/>
    </row>
    <row r="980" spans="1:12" hidden="1">
      <c r="A980" s="134" t="s">
        <v>1840</v>
      </c>
      <c r="B980" s="8" t="str">
        <f>IF(ISNA(VLOOKUP(CONCATENATE(A980,C980),EUS!$B$2:$B$1939,1,FALSE)),"","End Use Study")</f>
        <v>End Use Study</v>
      </c>
      <c r="C980" s="8" t="s">
        <v>27</v>
      </c>
      <c r="D980" s="165" t="s">
        <v>3335</v>
      </c>
      <c r="E980" s="9">
        <v>2887.08</v>
      </c>
      <c r="F980" s="9"/>
      <c r="G980" s="9"/>
      <c r="H980" s="164"/>
      <c r="I980" s="164"/>
      <c r="J980" s="7"/>
      <c r="L980" s="6"/>
    </row>
    <row r="981" spans="1:12" hidden="1">
      <c r="A981" s="134" t="s">
        <v>1840</v>
      </c>
      <c r="B981" s="8" t="str">
        <f>IF(ISNA(VLOOKUP(CONCATENATE(A981,C981),EUS!$B$2:$B$1939,1,FALSE)),"","End Use Study")</f>
        <v>End Use Study</v>
      </c>
      <c r="C981" s="8" t="s">
        <v>1867</v>
      </c>
      <c r="D981" s="165" t="s">
        <v>3335</v>
      </c>
      <c r="E981" s="9">
        <v>8234</v>
      </c>
      <c r="F981" s="9"/>
      <c r="G981" s="9"/>
      <c r="H981" s="164">
        <v>9042</v>
      </c>
      <c r="I981" s="164"/>
      <c r="J981" s="7">
        <v>62480</v>
      </c>
      <c r="L981" s="6"/>
    </row>
    <row r="982" spans="1:12" hidden="1">
      <c r="A982" s="193" t="s">
        <v>3386</v>
      </c>
      <c r="B982" s="8" t="str">
        <f>IF(ISNA(VLOOKUP(CONCATENATE(A982,C982),ARIS!$A$1:$A$959,1,FALSE)),"","ARIS")</f>
        <v>ARIS</v>
      </c>
      <c r="C982" s="162" t="s">
        <v>3387</v>
      </c>
      <c r="D982" s="165" t="s">
        <v>3335</v>
      </c>
      <c r="E982" s="163">
        <v>8234</v>
      </c>
      <c r="F982" s="163"/>
      <c r="G982" s="163"/>
      <c r="H982" s="164">
        <v>14373.080291970804</v>
      </c>
      <c r="I982" s="164"/>
      <c r="J982" s="165">
        <v>61520.553679999997</v>
      </c>
    </row>
    <row r="983" spans="1:12" hidden="1">
      <c r="A983" s="138" t="s">
        <v>1840</v>
      </c>
      <c r="B983" s="8" t="str">
        <f>IF(ISNA(VLOOKUP(CONCATENATE(A983,C983),EUS!$B$2:$B$1939,1,FALSE)),"","End Use Study")</f>
        <v>End Use Study</v>
      </c>
      <c r="C983" s="8" t="s">
        <v>3245</v>
      </c>
      <c r="D983" s="165" t="s">
        <v>3232</v>
      </c>
      <c r="E983" s="9">
        <v>932.4</v>
      </c>
      <c r="F983" s="9"/>
      <c r="G983" s="9"/>
      <c r="H983" s="164">
        <v>1405</v>
      </c>
      <c r="I983" s="164"/>
      <c r="J983" s="7">
        <v>10962</v>
      </c>
      <c r="L983" s="6"/>
    </row>
    <row r="984" spans="1:12" hidden="1">
      <c r="A984" s="193" t="s">
        <v>1840</v>
      </c>
      <c r="B984" s="167" t="s">
        <v>4456</v>
      </c>
      <c r="C984" s="174" t="s">
        <v>1866</v>
      </c>
      <c r="D984" s="6" t="str">
        <f>IF(OR(ISNUMBER(SEARCH('[1]Lookup for use classification'!$B$1,C984)),ISNUMBER(SEARCH('[1]Lookup for use classification'!$C$1,C984)),ISNUMBER(SEARCH('[1]Lookup for use classification'!$D$1,C984)),ISNUMBER(SEARCH('[1]Lookup for use classification'!$E$1,C984))),'[1]Lookup for use classification'!$A$1,IF(ISNUMBER(SEARCH('[1]Lookup for use classification'!$B$2,C984)),'[1]Lookup for use classification'!$A$2,IF(ISNUMBER(SEARCH('[1]Lookup for use classification'!$B$3,C984)),'[1]Lookup for use classification'!$A$3,IF(OR(ISNUMBER(SEARCH('[1]Lookup for use classification'!$B$4,C984)),ISNUMBER(SEARCH('[1]Lookup for use classification'!$C$4,C984)),ISNUMBER(SEARCH('[1]Lookup for use classification'!$D$4,C984)),ISNUMBER(SEARCH('[1]Lookup for use classification'!$E$4,C984))),'[1]Lookup for use classification'!$A$4,IF(OR(ISNUMBER(SEARCH('[1]Lookup for use classification'!$B$5,C984)),ISNUMBER(SEARCH('[1]Lookup for use classification'!$C$5,C984)),ISNUMBER(SEARCH('[1]Lookup for use classification'!$D$5,C984))),'[1]Lookup for use classification'!$A$5,IF(OR(ISNUMBER(SEARCH('[1]Lookup for use classification'!$B$7,C984)),ISNUMBER(SEARCH('[1]Lookup for use classification'!$C$7,C984)),ISNUMBER(SEARCH('[1]Lookup for use classification'!$D$7,C984))),'[1]Lookup for use classification'!$A$7,IF(OR(ISNUMBER(SEARCH('[1]Lookup for use classification'!$B$9,C984)),ISNUMBER(SEARCH('[1]Lookup for use classification'!$C$9,C984)),ISNUMBER(SEARCH('[1]Lookup for use classification'!$D$9,C984)),ISNUMBER(SEARCH('[1]Lookup for use classification'!$E$9,C984)),ISNUMBER(SEARCH('[1]Lookup for use classification'!$F$9,C984)),ISNUMBER(SEARCH('[1]Lookup for use classification'!$G$9,C984)),ISNUMBER(SEARCH('[1]Lookup for use classification'!$H$9,C984)),ISNUMBER(SEARCH('[1]Lookup for use classification'!$I$9,C984)),ISNUMBER(SEARCH('[1]Lookup for use classification'!$J$9,C984)),ISNUMBER(SEARCH('[1]Lookup for use classification'!$K$9,C984))),'[1]Lookup for use classification'!$A$9,IF(OR(ISNUMBER(SEARCH('[1]Lookup for use classification'!$B$10,C984)),ISNUMBER(SEARCH('[1]Lookup for use classification'!$C$10,C984)),ISNUMBER(SEARCH('[1]Lookup for use classification'!$D$10,C984)),ISNUMBER(SEARCH('[1]Lookup for use classification'!$E$10,C984)),ISNUMBER(SEARCH('[1]Lookup for use classification'!$F$10,C984)),ISNUMBER(SEARCH('[1]Lookup for use classification'!$G$10,C984))),'[1]Lookup for use classification'!$A$10,IF(OR(ISNUMBER(SEARCH('[1]Lookup for use classification'!$B$11,C984)),ISNUMBER(SEARCH('[1]Lookup for use classification'!$C$11,C984))),'[1]Lookup for use classification'!$A$11,IF(OR(ISNUMBER(SEARCH('[1]Lookup for use classification'!$B$12,C984)),ISNUMBER(SEARCH('[1]Lookup for use classification'!$C$12,C984))),'[1]Lookup for use classification'!$A$12,IF(OR(ISNUMBER(SEARCH('[1]Lookup for use classification'!$B$13,C984)),ISNUMBER(SEARCH('[1]Lookup for use classification'!$C$13,C984)),ISNUMBER(SEARCH('[1]Lookup for use classification'!$D$13,C984)),,ISNUMBER(SEARCH('[1]Lookup for use classification'!$C$13,C984)),ISNUMBER(SEARCH('[1]Lookup for use classification'!$E$13,C984))),'[1]Lookup for use classification'!$A$13,IF(OR(ISNUMBER(SEARCH('[1]Lookup for use classification'!$B$14,C984)),ISNUMBER(SEARCH('[1]Lookup for use classification'!$C$14,C984))),'[1]Lookup for use classification'!$A$14,"Other"))))))))))))</f>
        <v>Office</v>
      </c>
      <c r="E984" s="199">
        <v>2400</v>
      </c>
      <c r="F984" s="162"/>
      <c r="G984" s="162"/>
    </row>
    <row r="985" spans="1:12" hidden="1">
      <c r="A985" s="138" t="s">
        <v>1840</v>
      </c>
      <c r="B985" s="8" t="str">
        <f>IF(ISNA(VLOOKUP(CONCATENATE(A985,C985),EUS!$B$2:$B$1939,1,FALSE)),"","End Use Study")</f>
        <v>End Use Study</v>
      </c>
      <c r="C985" s="8" t="s">
        <v>1869</v>
      </c>
      <c r="D985" s="6" t="s">
        <v>377</v>
      </c>
      <c r="E985" s="9">
        <v>18000</v>
      </c>
      <c r="F985" s="9"/>
      <c r="G985" s="9"/>
      <c r="H985" s="164">
        <v>4566</v>
      </c>
      <c r="I985" s="164"/>
      <c r="J985" s="7">
        <v>99268</v>
      </c>
      <c r="L985" s="6"/>
    </row>
    <row r="986" spans="1:12" hidden="1">
      <c r="A986" s="193" t="s">
        <v>1840</v>
      </c>
      <c r="B986" s="167" t="s">
        <v>4456</v>
      </c>
      <c r="C986" s="174" t="s">
        <v>27</v>
      </c>
      <c r="D986" s="6" t="str">
        <f>IF(OR(ISNUMBER(SEARCH('[1]Lookup for use classification'!$B$1,C986)),ISNUMBER(SEARCH('[1]Lookup for use classification'!$C$1,C986)),ISNUMBER(SEARCH('[1]Lookup for use classification'!$D$1,C986)),ISNUMBER(SEARCH('[1]Lookup for use classification'!$E$1,C986))),'[1]Lookup for use classification'!$A$1,IF(ISNUMBER(SEARCH('[1]Lookup for use classification'!$B$2,C986)),'[1]Lookup for use classification'!$A$2,IF(ISNUMBER(SEARCH('[1]Lookup for use classification'!$B$3,C986)),'[1]Lookup for use classification'!$A$3,IF(OR(ISNUMBER(SEARCH('[1]Lookup for use classification'!$B$4,C986)),ISNUMBER(SEARCH('[1]Lookup for use classification'!$C$4,C986)),ISNUMBER(SEARCH('[1]Lookup for use classification'!$D$4,C986)),ISNUMBER(SEARCH('[1]Lookup for use classification'!$E$4,C986))),'[1]Lookup for use classification'!$A$4,IF(OR(ISNUMBER(SEARCH('[1]Lookup for use classification'!$B$5,C986)),ISNUMBER(SEARCH('[1]Lookup for use classification'!$C$5,C986)),ISNUMBER(SEARCH('[1]Lookup for use classification'!$D$5,C986))),'[1]Lookup for use classification'!$A$5,IF(OR(ISNUMBER(SEARCH('[1]Lookup for use classification'!$B$7,C986)),ISNUMBER(SEARCH('[1]Lookup for use classification'!$C$7,C986)),ISNUMBER(SEARCH('[1]Lookup for use classification'!$D$7,C986))),'[1]Lookup for use classification'!$A$7,IF(OR(ISNUMBER(SEARCH('[1]Lookup for use classification'!$B$9,C986)),ISNUMBER(SEARCH('[1]Lookup for use classification'!$C$9,C986)),ISNUMBER(SEARCH('[1]Lookup for use classification'!$D$9,C986)),ISNUMBER(SEARCH('[1]Lookup for use classification'!$E$9,C986)),ISNUMBER(SEARCH('[1]Lookup for use classification'!$F$9,C986)),ISNUMBER(SEARCH('[1]Lookup for use classification'!$G$9,C986)),ISNUMBER(SEARCH('[1]Lookup for use classification'!$H$9,C986)),ISNUMBER(SEARCH('[1]Lookup for use classification'!$I$9,C986)),ISNUMBER(SEARCH('[1]Lookup for use classification'!$J$9,C986)),ISNUMBER(SEARCH('[1]Lookup for use classification'!$K$9,C986))),'[1]Lookup for use classification'!$A$9,IF(OR(ISNUMBER(SEARCH('[1]Lookup for use classification'!$B$10,C986)),ISNUMBER(SEARCH('[1]Lookup for use classification'!$C$10,C986)),ISNUMBER(SEARCH('[1]Lookup for use classification'!$D$10,C986)),ISNUMBER(SEARCH('[1]Lookup for use classification'!$E$10,C986)),ISNUMBER(SEARCH('[1]Lookup for use classification'!$F$10,C986)),ISNUMBER(SEARCH('[1]Lookup for use classification'!$G$10,C986))),'[1]Lookup for use classification'!$A$10,IF(OR(ISNUMBER(SEARCH('[1]Lookup for use classification'!$B$11,C986)),ISNUMBER(SEARCH('[1]Lookup for use classification'!$C$11,C986))),'[1]Lookup for use classification'!$A$11,IF(OR(ISNUMBER(SEARCH('[1]Lookup for use classification'!$B$12,C986)),ISNUMBER(SEARCH('[1]Lookup for use classification'!$C$12,C986))),'[1]Lookup for use classification'!$A$12,IF(OR(ISNUMBER(SEARCH('[1]Lookup for use classification'!$B$13,C986)),ISNUMBER(SEARCH('[1]Lookup for use classification'!$C$13,C986)),ISNUMBER(SEARCH('[1]Lookup for use classification'!$D$13,C986)),,ISNUMBER(SEARCH('[1]Lookup for use classification'!$C$13,C986)),ISNUMBER(SEARCH('[1]Lookup for use classification'!$E$13,C986))),'[1]Lookup for use classification'!$A$13,IF(OR(ISNUMBER(SEARCH('[1]Lookup for use classification'!$B$14,C986)),ISNUMBER(SEARCH('[1]Lookup for use classification'!$C$14,C986))),'[1]Lookup for use classification'!$A$14,"Other"))))))))))))</f>
        <v>Other</v>
      </c>
      <c r="E986" s="199">
        <v>2887</v>
      </c>
      <c r="F986" s="162"/>
      <c r="G986" s="162"/>
    </row>
    <row r="987" spans="1:12" hidden="1">
      <c r="A987" s="134" t="s">
        <v>1840</v>
      </c>
      <c r="B987" s="8" t="str">
        <f>IF(ISNA(VLOOKUP(CONCATENATE(A987,C987),EUS!$B$2:$B$1939,1,FALSE)),"","End Use Study")</f>
        <v>End Use Study</v>
      </c>
      <c r="C987" s="8" t="s">
        <v>1873</v>
      </c>
      <c r="D987" s="165" t="s">
        <v>2424</v>
      </c>
      <c r="E987" s="9">
        <v>4988.2</v>
      </c>
      <c r="F987" s="9"/>
      <c r="G987" s="9"/>
      <c r="H987" s="164">
        <v>4416</v>
      </c>
      <c r="I987" s="164"/>
      <c r="J987" s="7">
        <v>25137</v>
      </c>
      <c r="L987" s="6"/>
    </row>
    <row r="988" spans="1:12" hidden="1">
      <c r="A988" s="134" t="s">
        <v>1840</v>
      </c>
      <c r="B988" s="8" t="str">
        <f>IF(ISNA(VLOOKUP(CONCATENATE(A988,C988),EUS!$B$2:$B$1939,1,FALSE)),"","End Use Study")</f>
        <v>End Use Study</v>
      </c>
      <c r="C988" s="8" t="s">
        <v>1870</v>
      </c>
      <c r="D988" s="11" t="s">
        <v>213</v>
      </c>
      <c r="E988" s="9">
        <v>2400</v>
      </c>
      <c r="F988" s="9"/>
      <c r="G988" s="9"/>
      <c r="H988" s="164"/>
      <c r="I988" s="164"/>
      <c r="J988" s="7"/>
      <c r="L988" s="6"/>
    </row>
    <row r="989" spans="1:12" hidden="1">
      <c r="A989" s="188" t="s">
        <v>2030</v>
      </c>
      <c r="B989" s="8" t="str">
        <f>IF(ISNA(VLOOKUP(CONCATENATE(A989,C989),ARIS!$A$1:$A$959,1,FALSE)),"","ARIS")</f>
        <v>ARIS</v>
      </c>
      <c r="C989" s="162" t="s">
        <v>3390</v>
      </c>
      <c r="D989" s="165" t="s">
        <v>3335</v>
      </c>
      <c r="E989" s="163">
        <v>46009</v>
      </c>
      <c r="F989" s="163"/>
      <c r="G989" s="163"/>
      <c r="H989" s="164">
        <v>11332.408759124088</v>
      </c>
      <c r="I989" s="164"/>
      <c r="J989" s="165">
        <v>158510.42658100001</v>
      </c>
    </row>
    <row r="990" spans="1:12" hidden="1">
      <c r="A990" s="188" t="s">
        <v>574</v>
      </c>
      <c r="B990" s="8" t="str">
        <f>IF(ISNA(VLOOKUP(CONCATENATE(A990,C990),ARIS!$A$1:$A$959,1,FALSE)),"","ARIS")</f>
        <v>ARIS</v>
      </c>
      <c r="C990" s="162" t="s">
        <v>3389</v>
      </c>
      <c r="D990" s="165" t="s">
        <v>3335</v>
      </c>
      <c r="E990" s="163">
        <v>52956</v>
      </c>
      <c r="F990" s="163"/>
      <c r="G990" s="163"/>
      <c r="H990" s="164">
        <v>37035.788321167885</v>
      </c>
      <c r="I990" s="164"/>
      <c r="J990" s="165">
        <v>251834.26670775001</v>
      </c>
    </row>
    <row r="991" spans="1:12" hidden="1">
      <c r="A991" s="188" t="s">
        <v>574</v>
      </c>
      <c r="B991" s="8" t="str">
        <f>IF(ISNA(VLOOKUP(CONCATENATE(A991,C991),ARIS!$A$1:$A$959,1,FALSE)),"","ARIS")</f>
        <v>ARIS</v>
      </c>
      <c r="C991" s="162" t="s">
        <v>3246</v>
      </c>
      <c r="D991" s="165" t="s">
        <v>3232</v>
      </c>
      <c r="E991" s="163">
        <v>53700</v>
      </c>
      <c r="F991" s="163"/>
      <c r="G991" s="163"/>
      <c r="H991" s="164">
        <v>32846</v>
      </c>
      <c r="I991" s="164"/>
      <c r="J991" s="165">
        <v>585485.26931999996</v>
      </c>
    </row>
    <row r="992" spans="1:12" hidden="1">
      <c r="A992" s="188" t="s">
        <v>2030</v>
      </c>
      <c r="B992" s="8" t="str">
        <f>IF(ISNA(VLOOKUP(CONCATENATE(A992,C992),ARIS!$A$1:$A$959,1,FALSE)),"","ARIS")</f>
        <v>ARIS</v>
      </c>
      <c r="C992" s="162" t="s">
        <v>3247</v>
      </c>
      <c r="D992" s="165" t="s">
        <v>3232</v>
      </c>
      <c r="E992" s="163">
        <v>53700</v>
      </c>
      <c r="F992" s="163"/>
      <c r="G992" s="163"/>
      <c r="H992" s="164">
        <v>35171.255474452555</v>
      </c>
      <c r="I992" s="164"/>
      <c r="J992" s="165">
        <v>577065.19354000001</v>
      </c>
    </row>
    <row r="993" spans="1:10" hidden="1">
      <c r="A993" s="188" t="s">
        <v>2030</v>
      </c>
      <c r="B993" s="8" t="str">
        <f>IF(ISNA(VLOOKUP(CONCATENATE(A993,C993),ARIS!$A$1:$A$959,1,FALSE)),"","ARIS")</f>
        <v>ARIS</v>
      </c>
      <c r="C993" s="162" t="s">
        <v>2676</v>
      </c>
      <c r="D993" s="6" t="str">
        <f>IF(OR(ISNUMBER(SEARCH('[1]Lookup for use classification'!$B$1,C993)),ISNUMBER(SEARCH('[1]Lookup for use classification'!$C$1,C993)),ISNUMBER(SEARCH('[1]Lookup for use classification'!$D$1,C993)),ISNUMBER(SEARCH('[1]Lookup for use classification'!$E$1,C993))),'[1]Lookup for use classification'!$A$1,IF(ISNUMBER(SEARCH('[1]Lookup for use classification'!$B$2,C993)),'[1]Lookup for use classification'!$A$2,IF(ISNUMBER(SEARCH('[1]Lookup for use classification'!$B$3,C993)),'[1]Lookup for use classification'!$A$3,IF(OR(ISNUMBER(SEARCH('[1]Lookup for use classification'!$B$4,C993)),ISNUMBER(SEARCH('[1]Lookup for use classification'!$C$4,C993)),ISNUMBER(SEARCH('[1]Lookup for use classification'!$D$4,C993)),ISNUMBER(SEARCH('[1]Lookup for use classification'!$E$4,C993))),'[1]Lookup for use classification'!$A$4,IF(OR(ISNUMBER(SEARCH('[1]Lookup for use classification'!$B$5,C993)),ISNUMBER(SEARCH('[1]Lookup for use classification'!$C$5,C993)),ISNUMBER(SEARCH('[1]Lookup for use classification'!$D$5,C993))),'[1]Lookup for use classification'!$A$5,IF(OR(ISNUMBER(SEARCH('[1]Lookup for use classification'!$B$7,C993)),ISNUMBER(SEARCH('[1]Lookup for use classification'!$C$7,C993)),ISNUMBER(SEARCH('[1]Lookup for use classification'!$D$7,C993))),'[1]Lookup for use classification'!$A$7,IF(OR(ISNUMBER(SEARCH('[1]Lookup for use classification'!$B$9,C993)),ISNUMBER(SEARCH('[1]Lookup for use classification'!$C$9,C993)),ISNUMBER(SEARCH('[1]Lookup for use classification'!$D$9,C993)),ISNUMBER(SEARCH('[1]Lookup for use classification'!$E$9,C993)),ISNUMBER(SEARCH('[1]Lookup for use classification'!$F$9,C993)),ISNUMBER(SEARCH('[1]Lookup for use classification'!$G$9,C993)),ISNUMBER(SEARCH('[1]Lookup for use classification'!$H$9,C993)),ISNUMBER(SEARCH('[1]Lookup for use classification'!$I$9,C993)),ISNUMBER(SEARCH('[1]Lookup for use classification'!$J$9,C993)),ISNUMBER(SEARCH('[1]Lookup for use classification'!$K$9,C993))),'[1]Lookup for use classification'!$A$9,IF(OR(ISNUMBER(SEARCH('[1]Lookup for use classification'!$B$10,C993)),ISNUMBER(SEARCH('[1]Lookup for use classification'!$C$10,C993)),ISNUMBER(SEARCH('[1]Lookup for use classification'!$D$10,C993)),ISNUMBER(SEARCH('[1]Lookup for use classification'!$E$10,C993)),ISNUMBER(SEARCH('[1]Lookup for use classification'!$F$10,C993)),ISNUMBER(SEARCH('[1]Lookup for use classification'!$G$10,C993))),'[1]Lookup for use classification'!$A$10,IF(OR(ISNUMBER(SEARCH('[1]Lookup for use classification'!$B$11,C993)),ISNUMBER(SEARCH('[1]Lookup for use classification'!$C$11,C993))),'[1]Lookup for use classification'!$A$11,IF(OR(ISNUMBER(SEARCH('[1]Lookup for use classification'!$B$12,C993)),ISNUMBER(SEARCH('[1]Lookup for use classification'!$C$12,C993))),'[1]Lookup for use classification'!$A$12,IF(OR(ISNUMBER(SEARCH('[1]Lookup for use classification'!$B$13,C993)),ISNUMBER(SEARCH('[1]Lookup for use classification'!$C$13,C993)),ISNUMBER(SEARCH('[1]Lookup for use classification'!$D$13,C993)),,ISNUMBER(SEARCH('[1]Lookup for use classification'!$C$13,C993)),ISNUMBER(SEARCH('[1]Lookup for use classification'!$E$13,C993))),'[1]Lookup for use classification'!$A$13,IF(OR(ISNUMBER(SEARCH('[1]Lookup for use classification'!$B$14,C993)),ISNUMBER(SEARCH('[1]Lookup for use classification'!$C$14,C993))),'[1]Lookup for use classification'!$A$14,"Other"))))))))))))</f>
        <v>Other</v>
      </c>
      <c r="E993" s="163">
        <v>2400</v>
      </c>
      <c r="F993" s="163"/>
      <c r="G993" s="163"/>
      <c r="H993" s="164">
        <v>310.63357664233581</v>
      </c>
      <c r="I993" s="164"/>
    </row>
    <row r="994" spans="1:10" hidden="1">
      <c r="A994" s="188" t="s">
        <v>2030</v>
      </c>
      <c r="B994" s="8" t="str">
        <f>IF(ISNA(VLOOKUP(CONCATENATE(A994,C994),ARIS!$A$1:$A$959,1,FALSE)),"","ARIS")</f>
        <v>ARIS</v>
      </c>
      <c r="C994" s="162" t="s">
        <v>2675</v>
      </c>
      <c r="D994" s="6" t="str">
        <f>IF(OR(ISNUMBER(SEARCH('[1]Lookup for use classification'!$B$1,C994)),ISNUMBER(SEARCH('[1]Lookup for use classification'!$C$1,C994)),ISNUMBER(SEARCH('[1]Lookup for use classification'!$D$1,C994)),ISNUMBER(SEARCH('[1]Lookup for use classification'!$E$1,C994))),'[1]Lookup for use classification'!$A$1,IF(ISNUMBER(SEARCH('[1]Lookup for use classification'!$B$2,C994)),'[1]Lookup for use classification'!$A$2,IF(ISNUMBER(SEARCH('[1]Lookup for use classification'!$B$3,C994)),'[1]Lookup for use classification'!$A$3,IF(OR(ISNUMBER(SEARCH('[1]Lookup for use classification'!$B$4,C994)),ISNUMBER(SEARCH('[1]Lookup for use classification'!$C$4,C994)),ISNUMBER(SEARCH('[1]Lookup for use classification'!$D$4,C994)),ISNUMBER(SEARCH('[1]Lookup for use classification'!$E$4,C994))),'[1]Lookup for use classification'!$A$4,IF(OR(ISNUMBER(SEARCH('[1]Lookup for use classification'!$B$5,C994)),ISNUMBER(SEARCH('[1]Lookup for use classification'!$C$5,C994)),ISNUMBER(SEARCH('[1]Lookup for use classification'!$D$5,C994))),'[1]Lookup for use classification'!$A$5,IF(OR(ISNUMBER(SEARCH('[1]Lookup for use classification'!$B$7,C994)),ISNUMBER(SEARCH('[1]Lookup for use classification'!$C$7,C994)),ISNUMBER(SEARCH('[1]Lookup for use classification'!$D$7,C994))),'[1]Lookup for use classification'!$A$7,IF(OR(ISNUMBER(SEARCH('[1]Lookup for use classification'!$B$9,C994)),ISNUMBER(SEARCH('[1]Lookup for use classification'!$C$9,C994)),ISNUMBER(SEARCH('[1]Lookup for use classification'!$D$9,C994)),ISNUMBER(SEARCH('[1]Lookup for use classification'!$E$9,C994)),ISNUMBER(SEARCH('[1]Lookup for use classification'!$F$9,C994)),ISNUMBER(SEARCH('[1]Lookup for use classification'!$G$9,C994)),ISNUMBER(SEARCH('[1]Lookup for use classification'!$H$9,C994)),ISNUMBER(SEARCH('[1]Lookup for use classification'!$I$9,C994)),ISNUMBER(SEARCH('[1]Lookup for use classification'!$J$9,C994)),ISNUMBER(SEARCH('[1]Lookup for use classification'!$K$9,C994))),'[1]Lookup for use classification'!$A$9,IF(OR(ISNUMBER(SEARCH('[1]Lookup for use classification'!$B$10,C994)),ISNUMBER(SEARCH('[1]Lookup for use classification'!$C$10,C994)),ISNUMBER(SEARCH('[1]Lookup for use classification'!$D$10,C994)),ISNUMBER(SEARCH('[1]Lookup for use classification'!$E$10,C994)),ISNUMBER(SEARCH('[1]Lookup for use classification'!$F$10,C994)),ISNUMBER(SEARCH('[1]Lookup for use classification'!$G$10,C994))),'[1]Lookup for use classification'!$A$10,IF(OR(ISNUMBER(SEARCH('[1]Lookup for use classification'!$B$11,C994)),ISNUMBER(SEARCH('[1]Lookup for use classification'!$C$11,C994))),'[1]Lookup for use classification'!$A$11,IF(OR(ISNUMBER(SEARCH('[1]Lookup for use classification'!$B$12,C994)),ISNUMBER(SEARCH('[1]Lookup for use classification'!$C$12,C994))),'[1]Lookup for use classification'!$A$12,IF(OR(ISNUMBER(SEARCH('[1]Lookup for use classification'!$B$13,C994)),ISNUMBER(SEARCH('[1]Lookup for use classification'!$C$13,C994)),ISNUMBER(SEARCH('[1]Lookup for use classification'!$D$13,C994)),,ISNUMBER(SEARCH('[1]Lookup for use classification'!$C$13,C994)),ISNUMBER(SEARCH('[1]Lookup for use classification'!$E$13,C994))),'[1]Lookup for use classification'!$A$13,IF(OR(ISNUMBER(SEARCH('[1]Lookup for use classification'!$B$14,C994)),ISNUMBER(SEARCH('[1]Lookup for use classification'!$C$14,C994))),'[1]Lookup for use classification'!$A$14,"Other"))))))))))))</f>
        <v>Other</v>
      </c>
      <c r="E994" s="163">
        <v>2852</v>
      </c>
      <c r="F994" s="163"/>
      <c r="G994" s="163"/>
      <c r="H994" s="164">
        <v>1538.6671532846715</v>
      </c>
      <c r="I994" s="164"/>
      <c r="J994" s="165">
        <v>74531.670778999993</v>
      </c>
    </row>
    <row r="995" spans="1:10" hidden="1">
      <c r="A995" s="187" t="s">
        <v>574</v>
      </c>
      <c r="B995" s="167" t="s">
        <v>4456</v>
      </c>
      <c r="C995" s="174" t="s">
        <v>581</v>
      </c>
      <c r="D995" s="6" t="str">
        <f>IF(OR(ISNUMBER(SEARCH('[1]Lookup for use classification'!$B$1,C995)),ISNUMBER(SEARCH('[1]Lookup for use classification'!$C$1,C995)),ISNUMBER(SEARCH('[1]Lookup for use classification'!$D$1,C995)),ISNUMBER(SEARCH('[1]Lookup for use classification'!$E$1,C995))),'[1]Lookup for use classification'!$A$1,IF(ISNUMBER(SEARCH('[1]Lookup for use classification'!$B$2,C995)),'[1]Lookup for use classification'!$A$2,IF(ISNUMBER(SEARCH('[1]Lookup for use classification'!$B$3,C995)),'[1]Lookup for use classification'!$A$3,IF(OR(ISNUMBER(SEARCH('[1]Lookup for use classification'!$B$4,C995)),ISNUMBER(SEARCH('[1]Lookup for use classification'!$C$4,C995)),ISNUMBER(SEARCH('[1]Lookup for use classification'!$D$4,C995)),ISNUMBER(SEARCH('[1]Lookup for use classification'!$E$4,C995))),'[1]Lookup for use classification'!$A$4,IF(OR(ISNUMBER(SEARCH('[1]Lookup for use classification'!$B$5,C995)),ISNUMBER(SEARCH('[1]Lookup for use classification'!$C$5,C995)),ISNUMBER(SEARCH('[1]Lookup for use classification'!$D$5,C995))),'[1]Lookup for use classification'!$A$5,IF(OR(ISNUMBER(SEARCH('[1]Lookup for use classification'!$B$7,C995)),ISNUMBER(SEARCH('[1]Lookup for use classification'!$C$7,C995)),ISNUMBER(SEARCH('[1]Lookup for use classification'!$D$7,C995))),'[1]Lookup for use classification'!$A$7,IF(OR(ISNUMBER(SEARCH('[1]Lookup for use classification'!$B$9,C995)),ISNUMBER(SEARCH('[1]Lookup for use classification'!$C$9,C995)),ISNUMBER(SEARCH('[1]Lookup for use classification'!$D$9,C995)),ISNUMBER(SEARCH('[1]Lookup for use classification'!$E$9,C995)),ISNUMBER(SEARCH('[1]Lookup for use classification'!$F$9,C995)),ISNUMBER(SEARCH('[1]Lookup for use classification'!$G$9,C995)),ISNUMBER(SEARCH('[1]Lookup for use classification'!$H$9,C995)),ISNUMBER(SEARCH('[1]Lookup for use classification'!$I$9,C995)),ISNUMBER(SEARCH('[1]Lookup for use classification'!$J$9,C995)),ISNUMBER(SEARCH('[1]Lookup for use classification'!$K$9,C995))),'[1]Lookup for use classification'!$A$9,IF(OR(ISNUMBER(SEARCH('[1]Lookup for use classification'!$B$10,C995)),ISNUMBER(SEARCH('[1]Lookup for use classification'!$C$10,C995)),ISNUMBER(SEARCH('[1]Lookup for use classification'!$D$10,C995)),ISNUMBER(SEARCH('[1]Lookup for use classification'!$E$10,C995)),ISNUMBER(SEARCH('[1]Lookup for use classification'!$F$10,C995)),ISNUMBER(SEARCH('[1]Lookup for use classification'!$G$10,C995))),'[1]Lookup for use classification'!$A$10,IF(OR(ISNUMBER(SEARCH('[1]Lookup for use classification'!$B$11,C995)),ISNUMBER(SEARCH('[1]Lookup for use classification'!$C$11,C995))),'[1]Lookup for use classification'!$A$11,IF(OR(ISNUMBER(SEARCH('[1]Lookup for use classification'!$B$12,C995)),ISNUMBER(SEARCH('[1]Lookup for use classification'!$C$12,C995))),'[1]Lookup for use classification'!$A$12,IF(OR(ISNUMBER(SEARCH('[1]Lookup for use classification'!$B$13,C995)),ISNUMBER(SEARCH('[1]Lookup for use classification'!$C$13,C995)),ISNUMBER(SEARCH('[1]Lookup for use classification'!$D$13,C995)),,ISNUMBER(SEARCH('[1]Lookup for use classification'!$C$13,C995)),ISNUMBER(SEARCH('[1]Lookup for use classification'!$E$13,C995))),'[1]Lookup for use classification'!$A$13,IF(OR(ISNUMBER(SEARCH('[1]Lookup for use classification'!$B$14,C995)),ISNUMBER(SEARCH('[1]Lookup for use classification'!$C$14,C995))),'[1]Lookup for use classification'!$A$14,"Other"))))))))))))</f>
        <v>Other</v>
      </c>
      <c r="E995" s="175">
        <v>3920</v>
      </c>
      <c r="F995" s="176"/>
      <c r="G995" s="176"/>
    </row>
    <row r="996" spans="1:10" hidden="1">
      <c r="A996" s="187" t="s">
        <v>574</v>
      </c>
      <c r="B996" s="167" t="s">
        <v>4456</v>
      </c>
      <c r="C996" s="174" t="s">
        <v>576</v>
      </c>
      <c r="D996" s="6" t="str">
        <f>IF(OR(ISNUMBER(SEARCH('[1]Lookup for use classification'!$B$1,C996)),ISNUMBER(SEARCH('[1]Lookup for use classification'!$C$1,C996)),ISNUMBER(SEARCH('[1]Lookup for use classification'!$D$1,C996)),ISNUMBER(SEARCH('[1]Lookup for use classification'!$E$1,C996))),'[1]Lookup for use classification'!$A$1,IF(ISNUMBER(SEARCH('[1]Lookup for use classification'!$B$2,C996)),'[1]Lookup for use classification'!$A$2,IF(ISNUMBER(SEARCH('[1]Lookup for use classification'!$B$3,C996)),'[1]Lookup for use classification'!$A$3,IF(OR(ISNUMBER(SEARCH('[1]Lookup for use classification'!$B$4,C996)),ISNUMBER(SEARCH('[1]Lookup for use classification'!$C$4,C996)),ISNUMBER(SEARCH('[1]Lookup for use classification'!$D$4,C996)),ISNUMBER(SEARCH('[1]Lookup for use classification'!$E$4,C996))),'[1]Lookup for use classification'!$A$4,IF(OR(ISNUMBER(SEARCH('[1]Lookup for use classification'!$B$5,C996)),ISNUMBER(SEARCH('[1]Lookup for use classification'!$C$5,C996)),ISNUMBER(SEARCH('[1]Lookup for use classification'!$D$5,C996))),'[1]Lookup for use classification'!$A$5,IF(OR(ISNUMBER(SEARCH('[1]Lookup for use classification'!$B$7,C996)),ISNUMBER(SEARCH('[1]Lookup for use classification'!$C$7,C996)),ISNUMBER(SEARCH('[1]Lookup for use classification'!$D$7,C996))),'[1]Lookup for use classification'!$A$7,IF(OR(ISNUMBER(SEARCH('[1]Lookup for use classification'!$B$9,C996)),ISNUMBER(SEARCH('[1]Lookup for use classification'!$C$9,C996)),ISNUMBER(SEARCH('[1]Lookup for use classification'!$D$9,C996)),ISNUMBER(SEARCH('[1]Lookup for use classification'!$E$9,C996)),ISNUMBER(SEARCH('[1]Lookup for use classification'!$F$9,C996)),ISNUMBER(SEARCH('[1]Lookup for use classification'!$G$9,C996)),ISNUMBER(SEARCH('[1]Lookup for use classification'!$H$9,C996)),ISNUMBER(SEARCH('[1]Lookup for use classification'!$I$9,C996)),ISNUMBER(SEARCH('[1]Lookup for use classification'!$J$9,C996)),ISNUMBER(SEARCH('[1]Lookup for use classification'!$K$9,C996))),'[1]Lookup for use classification'!$A$9,IF(OR(ISNUMBER(SEARCH('[1]Lookup for use classification'!$B$10,C996)),ISNUMBER(SEARCH('[1]Lookup for use classification'!$C$10,C996)),ISNUMBER(SEARCH('[1]Lookup for use classification'!$D$10,C996)),ISNUMBER(SEARCH('[1]Lookup for use classification'!$E$10,C996)),ISNUMBER(SEARCH('[1]Lookup for use classification'!$F$10,C996)),ISNUMBER(SEARCH('[1]Lookup for use classification'!$G$10,C996))),'[1]Lookup for use classification'!$A$10,IF(OR(ISNUMBER(SEARCH('[1]Lookup for use classification'!$B$11,C996)),ISNUMBER(SEARCH('[1]Lookup for use classification'!$C$11,C996))),'[1]Lookup for use classification'!$A$11,IF(OR(ISNUMBER(SEARCH('[1]Lookup for use classification'!$B$12,C996)),ISNUMBER(SEARCH('[1]Lookup for use classification'!$C$12,C996))),'[1]Lookup for use classification'!$A$12,IF(OR(ISNUMBER(SEARCH('[1]Lookup for use classification'!$B$13,C996)),ISNUMBER(SEARCH('[1]Lookup for use classification'!$C$13,C996)),ISNUMBER(SEARCH('[1]Lookup for use classification'!$D$13,C996)),,ISNUMBER(SEARCH('[1]Lookup for use classification'!$C$13,C996)),ISNUMBER(SEARCH('[1]Lookup for use classification'!$E$13,C996))),'[1]Lookup for use classification'!$A$13,IF(OR(ISNUMBER(SEARCH('[1]Lookup for use classification'!$B$14,C996)),ISNUMBER(SEARCH('[1]Lookup for use classification'!$C$14,C996))),'[1]Lookup for use classification'!$A$14,"Other"))))))))))))</f>
        <v>Other</v>
      </c>
      <c r="E996" s="175">
        <v>5456</v>
      </c>
      <c r="F996" s="176"/>
      <c r="G996" s="176"/>
    </row>
    <row r="997" spans="1:10" hidden="1">
      <c r="A997" s="193" t="s">
        <v>2030</v>
      </c>
      <c r="B997" s="8" t="str">
        <f>IF(ISNA(VLOOKUP(CONCATENATE(A997,C997),ARIS!$A$1:$A$959,1,FALSE)),"","ARIS")</f>
        <v>ARIS</v>
      </c>
      <c r="C997" s="162" t="s">
        <v>2677</v>
      </c>
      <c r="D997" s="6" t="str">
        <f>IF(OR(ISNUMBER(SEARCH('[1]Lookup for use classification'!$B$1,C997)),ISNUMBER(SEARCH('[1]Lookup for use classification'!$C$1,C997)),ISNUMBER(SEARCH('[1]Lookup for use classification'!$D$1,C997)),ISNUMBER(SEARCH('[1]Lookup for use classification'!$E$1,C997))),'[1]Lookup for use classification'!$A$1,IF(ISNUMBER(SEARCH('[1]Lookup for use classification'!$B$2,C997)),'[1]Lookup for use classification'!$A$2,IF(ISNUMBER(SEARCH('[1]Lookup for use classification'!$B$3,C997)),'[1]Lookup for use classification'!$A$3,IF(OR(ISNUMBER(SEARCH('[1]Lookup for use classification'!$B$4,C997)),ISNUMBER(SEARCH('[1]Lookup for use classification'!$C$4,C997)),ISNUMBER(SEARCH('[1]Lookup for use classification'!$D$4,C997)),ISNUMBER(SEARCH('[1]Lookup for use classification'!$E$4,C997))),'[1]Lookup for use classification'!$A$4,IF(OR(ISNUMBER(SEARCH('[1]Lookup for use classification'!$B$5,C997)),ISNUMBER(SEARCH('[1]Lookup for use classification'!$C$5,C997)),ISNUMBER(SEARCH('[1]Lookup for use classification'!$D$5,C997))),'[1]Lookup for use classification'!$A$5,IF(OR(ISNUMBER(SEARCH('[1]Lookup for use classification'!$B$7,C997)),ISNUMBER(SEARCH('[1]Lookup for use classification'!$C$7,C997)),ISNUMBER(SEARCH('[1]Lookup for use classification'!$D$7,C997))),'[1]Lookup for use classification'!$A$7,IF(OR(ISNUMBER(SEARCH('[1]Lookup for use classification'!$B$9,C997)),ISNUMBER(SEARCH('[1]Lookup for use classification'!$C$9,C997)),ISNUMBER(SEARCH('[1]Lookup for use classification'!$D$9,C997)),ISNUMBER(SEARCH('[1]Lookup for use classification'!$E$9,C997)),ISNUMBER(SEARCH('[1]Lookup for use classification'!$F$9,C997)),ISNUMBER(SEARCH('[1]Lookup for use classification'!$G$9,C997)),ISNUMBER(SEARCH('[1]Lookup for use classification'!$H$9,C997)),ISNUMBER(SEARCH('[1]Lookup for use classification'!$I$9,C997)),ISNUMBER(SEARCH('[1]Lookup for use classification'!$J$9,C997)),ISNUMBER(SEARCH('[1]Lookup for use classification'!$K$9,C997))),'[1]Lookup for use classification'!$A$9,IF(OR(ISNUMBER(SEARCH('[1]Lookup for use classification'!$B$10,C997)),ISNUMBER(SEARCH('[1]Lookup for use classification'!$C$10,C997)),ISNUMBER(SEARCH('[1]Lookup for use classification'!$D$10,C997)),ISNUMBER(SEARCH('[1]Lookup for use classification'!$E$10,C997)),ISNUMBER(SEARCH('[1]Lookup for use classification'!$F$10,C997)),ISNUMBER(SEARCH('[1]Lookup for use classification'!$G$10,C997))),'[1]Lookup for use classification'!$A$10,IF(OR(ISNUMBER(SEARCH('[1]Lookup for use classification'!$B$11,C997)),ISNUMBER(SEARCH('[1]Lookup for use classification'!$C$11,C997))),'[1]Lookup for use classification'!$A$11,IF(OR(ISNUMBER(SEARCH('[1]Lookup for use classification'!$B$12,C997)),ISNUMBER(SEARCH('[1]Lookup for use classification'!$C$12,C997))),'[1]Lookup for use classification'!$A$12,IF(OR(ISNUMBER(SEARCH('[1]Lookup for use classification'!$B$13,C997)),ISNUMBER(SEARCH('[1]Lookup for use classification'!$C$13,C997)),ISNUMBER(SEARCH('[1]Lookup for use classification'!$D$13,C997)),,ISNUMBER(SEARCH('[1]Lookup for use classification'!$C$13,C997)),ISNUMBER(SEARCH('[1]Lookup for use classification'!$E$13,C997))),'[1]Lookup for use classification'!$A$13,IF(OR(ISNUMBER(SEARCH('[1]Lookup for use classification'!$B$14,C997)),ISNUMBER(SEARCH('[1]Lookup for use classification'!$C$14,C997))),'[1]Lookup for use classification'!$A$14,"Other"))))))))))))</f>
        <v>Other</v>
      </c>
      <c r="E997" s="163">
        <v>5536</v>
      </c>
      <c r="F997" s="163"/>
      <c r="G997" s="163"/>
      <c r="H997" s="164">
        <v>6806.8160583941608</v>
      </c>
      <c r="I997" s="164"/>
      <c r="J997" s="165">
        <v>56113.005012500005</v>
      </c>
    </row>
    <row r="998" spans="1:10" hidden="1">
      <c r="A998" s="187" t="s">
        <v>574</v>
      </c>
      <c r="B998" s="167" t="s">
        <v>4456</v>
      </c>
      <c r="C998" s="174" t="s">
        <v>587</v>
      </c>
      <c r="D998" s="6" t="str">
        <f>IF(OR(ISNUMBER(SEARCH('[1]Lookup for use classification'!$B$1,C998)),ISNUMBER(SEARCH('[1]Lookup for use classification'!$C$1,C998)),ISNUMBER(SEARCH('[1]Lookup for use classification'!$D$1,C998)),ISNUMBER(SEARCH('[1]Lookup for use classification'!$E$1,C998))),'[1]Lookup for use classification'!$A$1,IF(ISNUMBER(SEARCH('[1]Lookup for use classification'!$B$2,C998)),'[1]Lookup for use classification'!$A$2,IF(ISNUMBER(SEARCH('[1]Lookup for use classification'!$B$3,C998)),'[1]Lookup for use classification'!$A$3,IF(OR(ISNUMBER(SEARCH('[1]Lookup for use classification'!$B$4,C998)),ISNUMBER(SEARCH('[1]Lookup for use classification'!$C$4,C998)),ISNUMBER(SEARCH('[1]Lookup for use classification'!$D$4,C998)),ISNUMBER(SEARCH('[1]Lookup for use classification'!$E$4,C998))),'[1]Lookup for use classification'!$A$4,IF(OR(ISNUMBER(SEARCH('[1]Lookup for use classification'!$B$5,C998)),ISNUMBER(SEARCH('[1]Lookup for use classification'!$C$5,C998)),ISNUMBER(SEARCH('[1]Lookup for use classification'!$D$5,C998))),'[1]Lookup for use classification'!$A$5,IF(OR(ISNUMBER(SEARCH('[1]Lookup for use classification'!$B$7,C998)),ISNUMBER(SEARCH('[1]Lookup for use classification'!$C$7,C998)),ISNUMBER(SEARCH('[1]Lookup for use classification'!$D$7,C998))),'[1]Lookup for use classification'!$A$7,IF(OR(ISNUMBER(SEARCH('[1]Lookup for use classification'!$B$9,C998)),ISNUMBER(SEARCH('[1]Lookup for use classification'!$C$9,C998)),ISNUMBER(SEARCH('[1]Lookup for use classification'!$D$9,C998)),ISNUMBER(SEARCH('[1]Lookup for use classification'!$E$9,C998)),ISNUMBER(SEARCH('[1]Lookup for use classification'!$F$9,C998)),ISNUMBER(SEARCH('[1]Lookup for use classification'!$G$9,C998)),ISNUMBER(SEARCH('[1]Lookup for use classification'!$H$9,C998)),ISNUMBER(SEARCH('[1]Lookup for use classification'!$I$9,C998)),ISNUMBER(SEARCH('[1]Lookup for use classification'!$J$9,C998)),ISNUMBER(SEARCH('[1]Lookup for use classification'!$K$9,C998))),'[1]Lookup for use classification'!$A$9,IF(OR(ISNUMBER(SEARCH('[1]Lookup for use classification'!$B$10,C998)),ISNUMBER(SEARCH('[1]Lookup for use classification'!$C$10,C998)),ISNUMBER(SEARCH('[1]Lookup for use classification'!$D$10,C998)),ISNUMBER(SEARCH('[1]Lookup for use classification'!$E$10,C998)),ISNUMBER(SEARCH('[1]Lookup for use classification'!$F$10,C998)),ISNUMBER(SEARCH('[1]Lookup for use classification'!$G$10,C998))),'[1]Lookup for use classification'!$A$10,IF(OR(ISNUMBER(SEARCH('[1]Lookup for use classification'!$B$11,C998)),ISNUMBER(SEARCH('[1]Lookup for use classification'!$C$11,C998))),'[1]Lookup for use classification'!$A$11,IF(OR(ISNUMBER(SEARCH('[1]Lookup for use classification'!$B$12,C998)),ISNUMBER(SEARCH('[1]Lookup for use classification'!$C$12,C998))),'[1]Lookup for use classification'!$A$12,IF(OR(ISNUMBER(SEARCH('[1]Lookup for use classification'!$B$13,C998)),ISNUMBER(SEARCH('[1]Lookup for use classification'!$C$13,C998)),ISNUMBER(SEARCH('[1]Lookup for use classification'!$D$13,C998)),,ISNUMBER(SEARCH('[1]Lookup for use classification'!$C$13,C998)),ISNUMBER(SEARCH('[1]Lookup for use classification'!$E$13,C998))),'[1]Lookup for use classification'!$A$13,IF(OR(ISNUMBER(SEARCH('[1]Lookup for use classification'!$B$14,C998)),ISNUMBER(SEARCH('[1]Lookup for use classification'!$C$14,C998))),'[1]Lookup for use classification'!$A$14,"Other"))))))))))))</f>
        <v>Other</v>
      </c>
      <c r="E998" s="175"/>
      <c r="F998" s="176" t="s">
        <v>588</v>
      </c>
      <c r="G998" s="176" t="s">
        <v>579</v>
      </c>
    </row>
    <row r="999" spans="1:10" hidden="1">
      <c r="A999" s="187" t="s">
        <v>574</v>
      </c>
      <c r="B999" s="167" t="s">
        <v>4456</v>
      </c>
      <c r="C999" s="174" t="s">
        <v>583</v>
      </c>
      <c r="D999" s="6" t="str">
        <f>IF(OR(ISNUMBER(SEARCH('[1]Lookup for use classification'!$B$1,C999)),ISNUMBER(SEARCH('[1]Lookup for use classification'!$C$1,C999)),ISNUMBER(SEARCH('[1]Lookup for use classification'!$D$1,C999)),ISNUMBER(SEARCH('[1]Lookup for use classification'!$E$1,C999))),'[1]Lookup for use classification'!$A$1,IF(ISNUMBER(SEARCH('[1]Lookup for use classification'!$B$2,C999)),'[1]Lookup for use classification'!$A$2,IF(ISNUMBER(SEARCH('[1]Lookup for use classification'!$B$3,C999)),'[1]Lookup for use classification'!$A$3,IF(OR(ISNUMBER(SEARCH('[1]Lookup for use classification'!$B$4,C999)),ISNUMBER(SEARCH('[1]Lookup for use classification'!$C$4,C999)),ISNUMBER(SEARCH('[1]Lookup for use classification'!$D$4,C999)),ISNUMBER(SEARCH('[1]Lookup for use classification'!$E$4,C999))),'[1]Lookup for use classification'!$A$4,IF(OR(ISNUMBER(SEARCH('[1]Lookup for use classification'!$B$5,C999)),ISNUMBER(SEARCH('[1]Lookup for use classification'!$C$5,C999)),ISNUMBER(SEARCH('[1]Lookup for use classification'!$D$5,C999))),'[1]Lookup for use classification'!$A$5,IF(OR(ISNUMBER(SEARCH('[1]Lookup for use classification'!$B$7,C999)),ISNUMBER(SEARCH('[1]Lookup for use classification'!$C$7,C999)),ISNUMBER(SEARCH('[1]Lookup for use classification'!$D$7,C999))),'[1]Lookup for use classification'!$A$7,IF(OR(ISNUMBER(SEARCH('[1]Lookup for use classification'!$B$9,C999)),ISNUMBER(SEARCH('[1]Lookup for use classification'!$C$9,C999)),ISNUMBER(SEARCH('[1]Lookup for use classification'!$D$9,C999)),ISNUMBER(SEARCH('[1]Lookup for use classification'!$E$9,C999)),ISNUMBER(SEARCH('[1]Lookup for use classification'!$F$9,C999)),ISNUMBER(SEARCH('[1]Lookup for use classification'!$G$9,C999)),ISNUMBER(SEARCH('[1]Lookup for use classification'!$H$9,C999)),ISNUMBER(SEARCH('[1]Lookup for use classification'!$I$9,C999)),ISNUMBER(SEARCH('[1]Lookup for use classification'!$J$9,C999)),ISNUMBER(SEARCH('[1]Lookup for use classification'!$K$9,C999))),'[1]Lookup for use classification'!$A$9,IF(OR(ISNUMBER(SEARCH('[1]Lookup for use classification'!$B$10,C999)),ISNUMBER(SEARCH('[1]Lookup for use classification'!$C$10,C999)),ISNUMBER(SEARCH('[1]Lookup for use classification'!$D$10,C999)),ISNUMBER(SEARCH('[1]Lookup for use classification'!$E$10,C999)),ISNUMBER(SEARCH('[1]Lookup for use classification'!$F$10,C999)),ISNUMBER(SEARCH('[1]Lookup for use classification'!$G$10,C999))),'[1]Lookup for use classification'!$A$10,IF(OR(ISNUMBER(SEARCH('[1]Lookup for use classification'!$B$11,C999)),ISNUMBER(SEARCH('[1]Lookup for use classification'!$C$11,C999))),'[1]Lookup for use classification'!$A$11,IF(OR(ISNUMBER(SEARCH('[1]Lookup for use classification'!$B$12,C999)),ISNUMBER(SEARCH('[1]Lookup for use classification'!$C$12,C999))),'[1]Lookup for use classification'!$A$12,IF(OR(ISNUMBER(SEARCH('[1]Lookup for use classification'!$B$13,C999)),ISNUMBER(SEARCH('[1]Lookup for use classification'!$C$13,C999)),ISNUMBER(SEARCH('[1]Lookup for use classification'!$D$13,C999)),,ISNUMBER(SEARCH('[1]Lookup for use classification'!$C$13,C999)),ISNUMBER(SEARCH('[1]Lookup for use classification'!$E$13,C999))),'[1]Lookup for use classification'!$A$13,IF(OR(ISNUMBER(SEARCH('[1]Lookup for use classification'!$B$14,C999)),ISNUMBER(SEARCH('[1]Lookup for use classification'!$C$14,C999))),'[1]Lookup for use classification'!$A$14,"Other"))))))))))))</f>
        <v>Public Assembly</v>
      </c>
      <c r="E999" s="175">
        <v>6232</v>
      </c>
      <c r="F999" s="176"/>
      <c r="G999" s="176"/>
    </row>
    <row r="1000" spans="1:10" hidden="1">
      <c r="A1000" s="187" t="s">
        <v>574</v>
      </c>
      <c r="B1000" s="167" t="s">
        <v>4456</v>
      </c>
      <c r="C1000" s="174" t="s">
        <v>577</v>
      </c>
      <c r="D1000" s="6" t="str">
        <f>IF(OR(ISNUMBER(SEARCH('[1]Lookup for use classification'!$B$1,C1000)),ISNUMBER(SEARCH('[1]Lookup for use classification'!$C$1,C1000)),ISNUMBER(SEARCH('[1]Lookup for use classification'!$D$1,C1000)),ISNUMBER(SEARCH('[1]Lookup for use classification'!$E$1,C1000))),'[1]Lookup for use classification'!$A$1,IF(ISNUMBER(SEARCH('[1]Lookup for use classification'!$B$2,C1000)),'[1]Lookup for use classification'!$A$2,IF(ISNUMBER(SEARCH('[1]Lookup for use classification'!$B$3,C1000)),'[1]Lookup for use classification'!$A$3,IF(OR(ISNUMBER(SEARCH('[1]Lookup for use classification'!$B$4,C1000)),ISNUMBER(SEARCH('[1]Lookup for use classification'!$C$4,C1000)),ISNUMBER(SEARCH('[1]Lookup for use classification'!$D$4,C1000)),ISNUMBER(SEARCH('[1]Lookup for use classification'!$E$4,C1000))),'[1]Lookup for use classification'!$A$4,IF(OR(ISNUMBER(SEARCH('[1]Lookup for use classification'!$B$5,C1000)),ISNUMBER(SEARCH('[1]Lookup for use classification'!$C$5,C1000)),ISNUMBER(SEARCH('[1]Lookup for use classification'!$D$5,C1000))),'[1]Lookup for use classification'!$A$5,IF(OR(ISNUMBER(SEARCH('[1]Lookup for use classification'!$B$7,C1000)),ISNUMBER(SEARCH('[1]Lookup for use classification'!$C$7,C1000)),ISNUMBER(SEARCH('[1]Lookup for use classification'!$D$7,C1000))),'[1]Lookup for use classification'!$A$7,IF(OR(ISNUMBER(SEARCH('[1]Lookup for use classification'!$B$9,C1000)),ISNUMBER(SEARCH('[1]Lookup for use classification'!$C$9,C1000)),ISNUMBER(SEARCH('[1]Lookup for use classification'!$D$9,C1000)),ISNUMBER(SEARCH('[1]Lookup for use classification'!$E$9,C1000)),ISNUMBER(SEARCH('[1]Lookup for use classification'!$F$9,C1000)),ISNUMBER(SEARCH('[1]Lookup for use classification'!$G$9,C1000)),ISNUMBER(SEARCH('[1]Lookup for use classification'!$H$9,C1000)),ISNUMBER(SEARCH('[1]Lookup for use classification'!$I$9,C1000)),ISNUMBER(SEARCH('[1]Lookup for use classification'!$J$9,C1000)),ISNUMBER(SEARCH('[1]Lookup for use classification'!$K$9,C1000))),'[1]Lookup for use classification'!$A$9,IF(OR(ISNUMBER(SEARCH('[1]Lookup for use classification'!$B$10,C1000)),ISNUMBER(SEARCH('[1]Lookup for use classification'!$C$10,C1000)),ISNUMBER(SEARCH('[1]Lookup for use classification'!$D$10,C1000)),ISNUMBER(SEARCH('[1]Lookup for use classification'!$E$10,C1000)),ISNUMBER(SEARCH('[1]Lookup for use classification'!$F$10,C1000)),ISNUMBER(SEARCH('[1]Lookup for use classification'!$G$10,C1000))),'[1]Lookup for use classification'!$A$10,IF(OR(ISNUMBER(SEARCH('[1]Lookup for use classification'!$B$11,C1000)),ISNUMBER(SEARCH('[1]Lookup for use classification'!$C$11,C1000))),'[1]Lookup for use classification'!$A$11,IF(OR(ISNUMBER(SEARCH('[1]Lookup for use classification'!$B$12,C1000)),ISNUMBER(SEARCH('[1]Lookup for use classification'!$C$12,C1000))),'[1]Lookup for use classification'!$A$12,IF(OR(ISNUMBER(SEARCH('[1]Lookup for use classification'!$B$13,C1000)),ISNUMBER(SEARCH('[1]Lookup for use classification'!$C$13,C1000)),ISNUMBER(SEARCH('[1]Lookup for use classification'!$D$13,C1000)),,ISNUMBER(SEARCH('[1]Lookup for use classification'!$C$13,C1000)),ISNUMBER(SEARCH('[1]Lookup for use classification'!$E$13,C1000))),'[1]Lookup for use classification'!$A$13,IF(OR(ISNUMBER(SEARCH('[1]Lookup for use classification'!$B$14,C1000)),ISNUMBER(SEARCH('[1]Lookup for use classification'!$C$14,C1000))),'[1]Lookup for use classification'!$A$14,"Other"))))))))))))</f>
        <v>Public Assembly</v>
      </c>
      <c r="E1000" s="175">
        <v>53700</v>
      </c>
      <c r="F1000" s="176" t="s">
        <v>578</v>
      </c>
      <c r="G1000" s="176" t="s">
        <v>579</v>
      </c>
    </row>
    <row r="1001" spans="1:10" hidden="1">
      <c r="A1001" s="187" t="s">
        <v>574</v>
      </c>
      <c r="B1001" s="167" t="s">
        <v>4456</v>
      </c>
      <c r="C1001" s="174" t="s">
        <v>580</v>
      </c>
      <c r="D1001" s="6" t="str">
        <f>IF(OR(ISNUMBER(SEARCH('[1]Lookup for use classification'!$B$1,C1001)),ISNUMBER(SEARCH('[1]Lookup for use classification'!$C$1,C1001)),ISNUMBER(SEARCH('[1]Lookup for use classification'!$D$1,C1001)),ISNUMBER(SEARCH('[1]Lookup for use classification'!$E$1,C1001))),'[1]Lookup for use classification'!$A$1,IF(ISNUMBER(SEARCH('[1]Lookup for use classification'!$B$2,C1001)),'[1]Lookup for use classification'!$A$2,IF(ISNUMBER(SEARCH('[1]Lookup for use classification'!$B$3,C1001)),'[1]Lookup for use classification'!$A$3,IF(OR(ISNUMBER(SEARCH('[1]Lookup for use classification'!$B$4,C1001)),ISNUMBER(SEARCH('[1]Lookup for use classification'!$C$4,C1001)),ISNUMBER(SEARCH('[1]Lookup for use classification'!$D$4,C1001)),ISNUMBER(SEARCH('[1]Lookup for use classification'!$E$4,C1001))),'[1]Lookup for use classification'!$A$4,IF(OR(ISNUMBER(SEARCH('[1]Lookup for use classification'!$B$5,C1001)),ISNUMBER(SEARCH('[1]Lookup for use classification'!$C$5,C1001)),ISNUMBER(SEARCH('[1]Lookup for use classification'!$D$5,C1001))),'[1]Lookup for use classification'!$A$5,IF(OR(ISNUMBER(SEARCH('[1]Lookup for use classification'!$B$7,C1001)),ISNUMBER(SEARCH('[1]Lookup for use classification'!$C$7,C1001)),ISNUMBER(SEARCH('[1]Lookup for use classification'!$D$7,C1001))),'[1]Lookup for use classification'!$A$7,IF(OR(ISNUMBER(SEARCH('[1]Lookup for use classification'!$B$9,C1001)),ISNUMBER(SEARCH('[1]Lookup for use classification'!$C$9,C1001)),ISNUMBER(SEARCH('[1]Lookup for use classification'!$D$9,C1001)),ISNUMBER(SEARCH('[1]Lookup for use classification'!$E$9,C1001)),ISNUMBER(SEARCH('[1]Lookup for use classification'!$F$9,C1001)),ISNUMBER(SEARCH('[1]Lookup for use classification'!$G$9,C1001)),ISNUMBER(SEARCH('[1]Lookup for use classification'!$H$9,C1001)),ISNUMBER(SEARCH('[1]Lookup for use classification'!$I$9,C1001)),ISNUMBER(SEARCH('[1]Lookup for use classification'!$J$9,C1001)),ISNUMBER(SEARCH('[1]Lookup for use classification'!$K$9,C1001))),'[1]Lookup for use classification'!$A$9,IF(OR(ISNUMBER(SEARCH('[1]Lookup for use classification'!$B$10,C1001)),ISNUMBER(SEARCH('[1]Lookup for use classification'!$C$10,C1001)),ISNUMBER(SEARCH('[1]Lookup for use classification'!$D$10,C1001)),ISNUMBER(SEARCH('[1]Lookup for use classification'!$E$10,C1001)),ISNUMBER(SEARCH('[1]Lookup for use classification'!$F$10,C1001)),ISNUMBER(SEARCH('[1]Lookup for use classification'!$G$10,C1001))),'[1]Lookup for use classification'!$A$10,IF(OR(ISNUMBER(SEARCH('[1]Lookup for use classification'!$B$11,C1001)),ISNUMBER(SEARCH('[1]Lookup for use classification'!$C$11,C1001))),'[1]Lookup for use classification'!$A$11,IF(OR(ISNUMBER(SEARCH('[1]Lookup for use classification'!$B$12,C1001)),ISNUMBER(SEARCH('[1]Lookup for use classification'!$C$12,C1001))),'[1]Lookup for use classification'!$A$12,IF(OR(ISNUMBER(SEARCH('[1]Lookup for use classification'!$B$13,C1001)),ISNUMBER(SEARCH('[1]Lookup for use classification'!$C$13,C1001)),ISNUMBER(SEARCH('[1]Lookup for use classification'!$D$13,C1001)),,ISNUMBER(SEARCH('[1]Lookup for use classification'!$C$13,C1001)),ISNUMBER(SEARCH('[1]Lookup for use classification'!$E$13,C1001))),'[1]Lookup for use classification'!$A$13,IF(OR(ISNUMBER(SEARCH('[1]Lookup for use classification'!$B$14,C1001)),ISNUMBER(SEARCH('[1]Lookup for use classification'!$C$14,C1001))),'[1]Lookup for use classification'!$A$14,"Other"))))))))))))</f>
        <v>Residential - Multi-Family</v>
      </c>
      <c r="E1001" s="175">
        <v>2876</v>
      </c>
      <c r="F1001" s="176"/>
      <c r="G1001" s="176"/>
    </row>
    <row r="1002" spans="1:10" hidden="1">
      <c r="A1002" s="188" t="s">
        <v>2030</v>
      </c>
      <c r="B1002" s="8" t="str">
        <f>IF(ISNA(VLOOKUP(CONCATENATE(A1002,C1002),ARIS!$A$1:$A$959,1,FALSE)),"","ARIS")</f>
        <v>ARIS</v>
      </c>
      <c r="C1002" s="162" t="s">
        <v>2248</v>
      </c>
      <c r="D1002" s="165" t="s">
        <v>2233</v>
      </c>
      <c r="E1002" s="163"/>
      <c r="F1002" s="163"/>
      <c r="G1002" s="163"/>
      <c r="H1002" s="164">
        <v>283.99270072992698</v>
      </c>
      <c r="I1002" s="164"/>
      <c r="J1002" s="165">
        <v>478.15929899999998</v>
      </c>
    </row>
    <row r="1003" spans="1:10" hidden="1">
      <c r="A1003" s="188" t="s">
        <v>2030</v>
      </c>
      <c r="B1003" s="8" t="str">
        <f>IF(ISNA(VLOOKUP(CONCATENATE(A1003,C1003),ARIS!$A$1:$A$959,1,FALSE)),"","ARIS")</f>
        <v>ARIS</v>
      </c>
      <c r="C1003" s="162" t="s">
        <v>2031</v>
      </c>
      <c r="D1003" s="6" t="str">
        <f>IF(OR(ISNUMBER(SEARCH('[1]Lookup for use classification'!$B$1,C1003)),ISNUMBER(SEARCH('[1]Lookup for use classification'!$C$1,C1003)),ISNUMBER(SEARCH('[1]Lookup for use classification'!$D$1,C1003))),'[1]Lookup for use classification'!$A$1,IF(ISNUMBER(SEARCH('[1]Lookup for use classification'!$B$2,C1003)),'[1]Lookup for use classification'!$A$2,IF(ISNUMBER(SEARCH('[1]Lookup for use classification'!$B$3,C1003)),'[1]Lookup for use classification'!$A$3,IF(OR(ISNUMBER(SEARCH('[1]Lookup for use classification'!$B$4,C1003)),ISNUMBER(SEARCH('[1]Lookup for use classification'!$C$4,C1003))),'[1]Lookup for use classification'!$A$4,IF(OR(ISNUMBER(SEARCH('[1]Lookup for use classification'!$B$5,C1003)),ISNUMBER(SEARCH('[1]Lookup for use classification'!$C$5,C1003)),ISNUMBER(SEARCH('[1]Lookup for use classification'!$D$5,C1003))),'[1]Lookup for use classification'!$A$5,IF(OR(ISNUMBER(SEARCH('[1]Lookup for use classification'!$B$7,C1003)),ISNUMBER(SEARCH('[1]Lookup for use classification'!$C$7,C1003)),ISNUMBER(SEARCH('[1]Lookup for use classification'!$D$7,C1003))),'[1]Lookup for use classification'!$A$7,IF(OR(ISNUMBER(SEARCH('[1]Lookup for use classification'!$B$9,C1003)),ISNUMBER(SEARCH('[1]Lookup for use classification'!$C$9,C1003)),ISNUMBER(SEARCH('[1]Lookup for use classification'!$D$9,C1003)),ISNUMBER(SEARCH('[1]Lookup for use classification'!$E$9,C1003)),ISNUMBER(SEARCH('[1]Lookup for use classification'!$F$9,C1003)),ISNUMBER(SEARCH('[1]Lookup for use classification'!$G$9,C1003))),'[1]Lookup for use classification'!$A$9,IF(OR(ISNUMBER(SEARCH('[1]Lookup for use classification'!$B$10,C1003)),ISNUMBER(SEARCH('[1]Lookup for use classification'!$C$10,C1003)),ISNUMBER(SEARCH('[1]Lookup for use classification'!$D$10,C1003)),ISNUMBER(SEARCH('[1]Lookup for use classification'!$E$10,C1003)),ISNUMBER(SEARCH('[1]Lookup for use classification'!$F$10,C1003))),'[1]Lookup for use classification'!$A$10,IF(OR(ISNUMBER(SEARCH('[1]Lookup for use classification'!$B$11,C1003)),ISNUMBER(SEARCH('[1]Lookup for use classification'!$C$11,C1003))),'[1]Lookup for use classification'!$A$11,IF(OR(ISNUMBER(SEARCH('[1]Lookup for use classification'!$B$12,C1003)),ISNUMBER(SEARCH('[1]Lookup for use classification'!$C$12,C1003))),'[1]Lookup for use classification'!$A$12,"Nope"))))))))))</f>
        <v>Warehousing</v>
      </c>
      <c r="E1003" s="163">
        <v>8750</v>
      </c>
      <c r="F1003" s="163"/>
      <c r="G1003" s="163"/>
      <c r="H1003" s="164">
        <v>3432.9635036496352</v>
      </c>
      <c r="I1003" s="164"/>
      <c r="J1003" s="165">
        <v>14012.626112499998</v>
      </c>
    </row>
    <row r="1004" spans="1:10" hidden="1">
      <c r="A1004" s="187" t="s">
        <v>574</v>
      </c>
      <c r="B1004" s="167" t="s">
        <v>4456</v>
      </c>
      <c r="C1004" s="174" t="s">
        <v>584</v>
      </c>
      <c r="D1004" s="6" t="str">
        <f>IF(OR(ISNUMBER(SEARCH('[1]Lookup for use classification'!$B$1,C1004)),ISNUMBER(SEARCH('[1]Lookup for use classification'!$C$1,C1004)),ISNUMBER(SEARCH('[1]Lookup for use classification'!$D$1,C1004)),ISNUMBER(SEARCH('[1]Lookup for use classification'!$E$1,C1004))),'[1]Lookup for use classification'!$A$1,IF(ISNUMBER(SEARCH('[1]Lookup for use classification'!$B$2,C1004)),'[1]Lookup for use classification'!$A$2,IF(ISNUMBER(SEARCH('[1]Lookup for use classification'!$B$3,C1004)),'[1]Lookup for use classification'!$A$3,IF(OR(ISNUMBER(SEARCH('[1]Lookup for use classification'!$B$4,C1004)),ISNUMBER(SEARCH('[1]Lookup for use classification'!$C$4,C1004)),ISNUMBER(SEARCH('[1]Lookup for use classification'!$D$4,C1004)),ISNUMBER(SEARCH('[1]Lookup for use classification'!$E$4,C1004))),'[1]Lookup for use classification'!$A$4,IF(OR(ISNUMBER(SEARCH('[1]Lookup for use classification'!$B$5,C1004)),ISNUMBER(SEARCH('[1]Lookup for use classification'!$C$5,C1004)),ISNUMBER(SEARCH('[1]Lookup for use classification'!$D$5,C1004))),'[1]Lookup for use classification'!$A$5,IF(OR(ISNUMBER(SEARCH('[1]Lookup for use classification'!$B$7,C1004)),ISNUMBER(SEARCH('[1]Lookup for use classification'!$C$7,C1004)),ISNUMBER(SEARCH('[1]Lookup for use classification'!$D$7,C1004))),'[1]Lookup for use classification'!$A$7,IF(OR(ISNUMBER(SEARCH('[1]Lookup for use classification'!$B$9,C1004)),ISNUMBER(SEARCH('[1]Lookup for use classification'!$C$9,C1004)),ISNUMBER(SEARCH('[1]Lookup for use classification'!$D$9,C1004)),ISNUMBER(SEARCH('[1]Lookup for use classification'!$E$9,C1004)),ISNUMBER(SEARCH('[1]Lookup for use classification'!$F$9,C1004)),ISNUMBER(SEARCH('[1]Lookup for use classification'!$G$9,C1004)),ISNUMBER(SEARCH('[1]Lookup for use classification'!$H$9,C1004)),ISNUMBER(SEARCH('[1]Lookup for use classification'!$I$9,C1004)),ISNUMBER(SEARCH('[1]Lookup for use classification'!$J$9,C1004)),ISNUMBER(SEARCH('[1]Lookup for use classification'!$K$9,C1004))),'[1]Lookup for use classification'!$A$9,IF(OR(ISNUMBER(SEARCH('[1]Lookup for use classification'!$B$10,C1004)),ISNUMBER(SEARCH('[1]Lookup for use classification'!$C$10,C1004)),ISNUMBER(SEARCH('[1]Lookup for use classification'!$D$10,C1004)),ISNUMBER(SEARCH('[1]Lookup for use classification'!$E$10,C1004)),ISNUMBER(SEARCH('[1]Lookup for use classification'!$F$10,C1004)),ISNUMBER(SEARCH('[1]Lookup for use classification'!$G$10,C1004))),'[1]Lookup for use classification'!$A$10,IF(OR(ISNUMBER(SEARCH('[1]Lookup for use classification'!$B$11,C1004)),ISNUMBER(SEARCH('[1]Lookup for use classification'!$C$11,C1004))),'[1]Lookup for use classification'!$A$11,IF(OR(ISNUMBER(SEARCH('[1]Lookup for use classification'!$B$12,C1004)),ISNUMBER(SEARCH('[1]Lookup for use classification'!$C$12,C1004))),'[1]Lookup for use classification'!$A$12,IF(OR(ISNUMBER(SEARCH('[1]Lookup for use classification'!$B$13,C1004)),ISNUMBER(SEARCH('[1]Lookup for use classification'!$C$13,C1004)),ISNUMBER(SEARCH('[1]Lookup for use classification'!$D$13,C1004)),,ISNUMBER(SEARCH('[1]Lookup for use classification'!$C$13,C1004)),ISNUMBER(SEARCH('[1]Lookup for use classification'!$E$13,C1004))),'[1]Lookup for use classification'!$A$13,IF(OR(ISNUMBER(SEARCH('[1]Lookup for use classification'!$B$14,C1004)),ISNUMBER(SEARCH('[1]Lookup for use classification'!$C$14,C1004))),'[1]Lookup for use classification'!$A$14,"Other"))))))))))))</f>
        <v>Warehousing</v>
      </c>
      <c r="E1004" s="175"/>
      <c r="F1004" s="176"/>
      <c r="G1004" s="176"/>
    </row>
    <row r="1005" spans="1:10">
      <c r="A1005" s="188" t="s">
        <v>4474</v>
      </c>
      <c r="B1005" s="165" t="s">
        <v>6053</v>
      </c>
      <c r="C1005" s="188" t="s">
        <v>6072</v>
      </c>
      <c r="D1005" s="162" t="s">
        <v>3615</v>
      </c>
      <c r="E1005" s="162">
        <v>6200</v>
      </c>
    </row>
    <row r="1006" spans="1:10">
      <c r="A1006" s="188" t="s">
        <v>4474</v>
      </c>
      <c r="B1006" s="165" t="s">
        <v>6053</v>
      </c>
      <c r="C1006" s="162" t="s">
        <v>6108</v>
      </c>
      <c r="D1006" s="162" t="s">
        <v>3615</v>
      </c>
      <c r="E1006" s="162">
        <f>(80*45)*2</f>
        <v>7200</v>
      </c>
    </row>
    <row r="1007" spans="1:10">
      <c r="A1007" s="188" t="s">
        <v>4474</v>
      </c>
      <c r="B1007" s="165" t="s">
        <v>6053</v>
      </c>
      <c r="C1007" s="188" t="s">
        <v>6066</v>
      </c>
      <c r="D1007" s="162" t="s">
        <v>3615</v>
      </c>
      <c r="E1007" s="162"/>
    </row>
    <row r="1008" spans="1:10">
      <c r="A1008" s="188" t="s">
        <v>4474</v>
      </c>
      <c r="B1008" s="165" t="s">
        <v>6053</v>
      </c>
      <c r="C1008" s="188" t="s">
        <v>6071</v>
      </c>
      <c r="D1008" s="162" t="s">
        <v>3615</v>
      </c>
      <c r="E1008" s="162"/>
    </row>
    <row r="1009" spans="1:9">
      <c r="A1009" s="188" t="s">
        <v>4474</v>
      </c>
      <c r="B1009" s="165" t="s">
        <v>6053</v>
      </c>
      <c r="C1009" s="188" t="s">
        <v>6079</v>
      </c>
      <c r="D1009" s="162" t="s">
        <v>3615</v>
      </c>
      <c r="E1009" s="162"/>
    </row>
    <row r="1010" spans="1:9">
      <c r="A1010" s="188" t="s">
        <v>4474</v>
      </c>
      <c r="B1010" s="165" t="s">
        <v>6053</v>
      </c>
      <c r="C1010" s="188" t="s">
        <v>6080</v>
      </c>
      <c r="D1010" s="162" t="s">
        <v>3615</v>
      </c>
      <c r="E1010" s="162"/>
    </row>
    <row r="1011" spans="1:9">
      <c r="A1011" s="188" t="s">
        <v>4474</v>
      </c>
      <c r="B1011" s="165" t="s">
        <v>6053</v>
      </c>
      <c r="C1011" s="188" t="s">
        <v>6084</v>
      </c>
      <c r="D1011" s="162" t="s">
        <v>3615</v>
      </c>
      <c r="E1011" s="162"/>
    </row>
    <row r="1012" spans="1:9">
      <c r="A1012" s="188" t="s">
        <v>4474</v>
      </c>
      <c r="B1012" s="165" t="s">
        <v>6053</v>
      </c>
      <c r="C1012" s="188" t="s">
        <v>6100</v>
      </c>
      <c r="D1012" s="162" t="s">
        <v>3615</v>
      </c>
      <c r="E1012" s="162"/>
    </row>
    <row r="1013" spans="1:9">
      <c r="A1013" s="188" t="s">
        <v>4474</v>
      </c>
      <c r="B1013" s="165" t="s">
        <v>6053</v>
      </c>
      <c r="C1013" s="162" t="s">
        <v>6107</v>
      </c>
      <c r="D1013" s="162" t="s">
        <v>3615</v>
      </c>
      <c r="E1013" s="162"/>
    </row>
    <row r="1014" spans="1:9">
      <c r="A1014" s="188" t="s">
        <v>4474</v>
      </c>
      <c r="B1014" s="165" t="s">
        <v>6053</v>
      </c>
      <c r="C1014" s="162" t="s">
        <v>6121</v>
      </c>
      <c r="D1014" s="162" t="s">
        <v>3615</v>
      </c>
      <c r="E1014" s="162"/>
    </row>
    <row r="1015" spans="1:9">
      <c r="A1015" s="188" t="s">
        <v>4474</v>
      </c>
      <c r="B1015" s="165" t="s">
        <v>6053</v>
      </c>
      <c r="C1015" s="162" t="s">
        <v>6123</v>
      </c>
      <c r="D1015" s="162" t="s">
        <v>3615</v>
      </c>
      <c r="E1015" s="162"/>
    </row>
    <row r="1016" spans="1:9">
      <c r="A1016" s="188" t="s">
        <v>4474</v>
      </c>
      <c r="B1016" s="165" t="s">
        <v>6053</v>
      </c>
      <c r="C1016" s="188" t="s">
        <v>6132</v>
      </c>
      <c r="D1016" s="188" t="s">
        <v>3615</v>
      </c>
      <c r="E1016" s="162"/>
    </row>
    <row r="1017" spans="1:9">
      <c r="A1017" s="188" t="s">
        <v>4474</v>
      </c>
      <c r="B1017" s="165" t="s">
        <v>6053</v>
      </c>
      <c r="C1017" s="188" t="s">
        <v>678</v>
      </c>
      <c r="D1017" s="162" t="s">
        <v>3335</v>
      </c>
      <c r="E1017" s="162"/>
    </row>
    <row r="1018" spans="1:9">
      <c r="A1018" s="188" t="s">
        <v>3392</v>
      </c>
      <c r="B1018" s="8" t="str">
        <f>IF(ISNA(VLOOKUP(CONCATENATE(A1018,C1018),ARIS!$A$1:$A$959,1,FALSE)),"","ARIS")</f>
        <v>ARIS</v>
      </c>
      <c r="C1018" s="162" t="s">
        <v>3393</v>
      </c>
      <c r="D1018" s="165" t="s">
        <v>3335</v>
      </c>
      <c r="E1018" s="163">
        <v>1500</v>
      </c>
      <c r="F1018" s="163"/>
      <c r="G1018" s="163"/>
      <c r="H1018" s="164">
        <v>844.02919708029196</v>
      </c>
      <c r="I1018" s="164"/>
    </row>
    <row r="1019" spans="1:9">
      <c r="A1019" s="188" t="s">
        <v>3392</v>
      </c>
      <c r="B1019" s="8" t="str">
        <f>IF(ISNA(VLOOKUP(CONCATENATE(A1019,C1019),ARIS!$A$1:$A$959,1,FALSE)),"","ARIS")</f>
        <v>ARIS</v>
      </c>
      <c r="C1019" s="162" t="s">
        <v>3397</v>
      </c>
      <c r="D1019" s="165" t="s">
        <v>3335</v>
      </c>
      <c r="E1019" s="163">
        <v>5544</v>
      </c>
      <c r="F1019" s="163"/>
      <c r="G1019" s="163"/>
      <c r="H1019" s="164">
        <v>705.76642335766428</v>
      </c>
      <c r="I1019" s="164"/>
    </row>
    <row r="1020" spans="1:9">
      <c r="A1020" s="188" t="s">
        <v>3392</v>
      </c>
      <c r="B1020" s="8" t="str">
        <f>IF(ISNA(VLOOKUP(CONCATENATE(A1020,C1020),ARIS!$A$1:$A$959,1,FALSE)),"","ARIS")</f>
        <v>ARIS</v>
      </c>
      <c r="C1020" s="162" t="s">
        <v>3396</v>
      </c>
      <c r="D1020" s="165" t="s">
        <v>3335</v>
      </c>
      <c r="E1020" s="163">
        <v>15857</v>
      </c>
      <c r="F1020" s="163"/>
      <c r="G1020" s="163"/>
      <c r="H1020" s="164">
        <v>2382.2627737226276</v>
      </c>
      <c r="I1020" s="164"/>
    </row>
    <row r="1021" spans="1:9">
      <c r="A1021" s="188" t="s">
        <v>3392</v>
      </c>
      <c r="B1021" s="8" t="str">
        <f>IF(ISNA(VLOOKUP(CONCATENATE(A1021,C1021),ARIS!$A$1:$A$959,1,FALSE)),"","ARIS")</f>
        <v>ARIS</v>
      </c>
      <c r="C1021" s="162" t="s">
        <v>3395</v>
      </c>
      <c r="D1021" s="165" t="s">
        <v>3335</v>
      </c>
      <c r="E1021" s="163">
        <v>16659</v>
      </c>
      <c r="F1021" s="163"/>
      <c r="G1021" s="163"/>
      <c r="H1021" s="164">
        <v>3183.8978102189781</v>
      </c>
      <c r="I1021" s="164"/>
    </row>
    <row r="1022" spans="1:9">
      <c r="A1022" s="188" t="s">
        <v>3392</v>
      </c>
      <c r="B1022" s="8" t="str">
        <f>IF(ISNA(VLOOKUP(CONCATENATE(A1022,C1022),ARIS!$A$1:$A$959,1,FALSE)),"","ARIS")</f>
        <v>ARIS</v>
      </c>
      <c r="C1022" s="162" t="s">
        <v>3394</v>
      </c>
      <c r="D1022" s="165" t="s">
        <v>3335</v>
      </c>
      <c r="E1022" s="163">
        <v>44492</v>
      </c>
      <c r="F1022" s="163"/>
      <c r="G1022" s="163"/>
      <c r="H1022" s="164">
        <v>16436.890510948906</v>
      </c>
      <c r="I1022" s="164"/>
    </row>
    <row r="1023" spans="1:9">
      <c r="A1023" s="188" t="s">
        <v>4474</v>
      </c>
      <c r="B1023" s="165" t="s">
        <v>6053</v>
      </c>
      <c r="C1023" s="204" t="s">
        <v>6131</v>
      </c>
      <c r="D1023" s="162" t="s">
        <v>3315</v>
      </c>
      <c r="E1023" s="162">
        <v>1032</v>
      </c>
    </row>
    <row r="1024" spans="1:9">
      <c r="A1024" s="188" t="s">
        <v>4474</v>
      </c>
      <c r="B1024" s="165" t="s">
        <v>6053</v>
      </c>
      <c r="C1024" s="162" t="s">
        <v>6114</v>
      </c>
      <c r="D1024" s="162" t="s">
        <v>3315</v>
      </c>
      <c r="E1024" s="162">
        <v>1468</v>
      </c>
    </row>
    <row r="1025" spans="1:5">
      <c r="A1025" s="188" t="s">
        <v>4474</v>
      </c>
      <c r="B1025" s="165" t="s">
        <v>6053</v>
      </c>
      <c r="C1025" s="188" t="s">
        <v>6065</v>
      </c>
      <c r="D1025" s="162" t="s">
        <v>3315</v>
      </c>
      <c r="E1025" s="162"/>
    </row>
    <row r="1026" spans="1:5">
      <c r="A1026" s="188" t="s">
        <v>4474</v>
      </c>
      <c r="B1026" s="165" t="s">
        <v>6053</v>
      </c>
      <c r="C1026" s="188" t="s">
        <v>6073</v>
      </c>
      <c r="D1026" s="162" t="s">
        <v>3315</v>
      </c>
      <c r="E1026" s="162"/>
    </row>
    <row r="1027" spans="1:5">
      <c r="A1027" s="188" t="s">
        <v>4474</v>
      </c>
      <c r="B1027" s="165" t="s">
        <v>6053</v>
      </c>
      <c r="C1027" s="188" t="s">
        <v>6093</v>
      </c>
      <c r="D1027" s="162" t="s">
        <v>3315</v>
      </c>
      <c r="E1027" s="162"/>
    </row>
    <row r="1028" spans="1:5">
      <c r="A1028" s="188" t="s">
        <v>4474</v>
      </c>
      <c r="B1028" s="165" t="s">
        <v>6053</v>
      </c>
      <c r="C1028" s="162" t="s">
        <v>6120</v>
      </c>
      <c r="D1028" s="162" t="s">
        <v>3315</v>
      </c>
      <c r="E1028" s="162"/>
    </row>
    <row r="1029" spans="1:5">
      <c r="A1029" s="188" t="s">
        <v>4474</v>
      </c>
      <c r="B1029" s="165" t="s">
        <v>6053</v>
      </c>
      <c r="C1029" s="188" t="s">
        <v>6134</v>
      </c>
      <c r="D1029" s="162" t="s">
        <v>3315</v>
      </c>
      <c r="E1029" s="162"/>
    </row>
    <row r="1030" spans="1:5">
      <c r="A1030" s="188" t="s">
        <v>4474</v>
      </c>
      <c r="B1030" s="165" t="s">
        <v>6053</v>
      </c>
      <c r="C1030" s="188" t="s">
        <v>6133</v>
      </c>
      <c r="D1030" s="188" t="s">
        <v>3232</v>
      </c>
      <c r="E1030" s="162">
        <v>16300</v>
      </c>
    </row>
    <row r="1031" spans="1:5">
      <c r="A1031" s="188" t="s">
        <v>4474</v>
      </c>
      <c r="B1031" s="165" t="s">
        <v>6053</v>
      </c>
      <c r="C1031" s="188" t="s">
        <v>6091</v>
      </c>
      <c r="D1031" s="162" t="s">
        <v>3232</v>
      </c>
      <c r="E1031" s="162"/>
    </row>
    <row r="1032" spans="1:5">
      <c r="A1032" s="188" t="s">
        <v>4474</v>
      </c>
      <c r="B1032" s="165" t="s">
        <v>6053</v>
      </c>
      <c r="C1032" s="188" t="s">
        <v>6090</v>
      </c>
      <c r="D1032" s="162" t="s">
        <v>1500</v>
      </c>
      <c r="E1032" s="162"/>
    </row>
    <row r="1033" spans="1:5">
      <c r="A1033" s="188" t="s">
        <v>4474</v>
      </c>
      <c r="B1033" s="165" t="s">
        <v>6053</v>
      </c>
      <c r="C1033" s="188" t="s">
        <v>6098</v>
      </c>
      <c r="D1033" s="162" t="s">
        <v>1500</v>
      </c>
      <c r="E1033" s="162"/>
    </row>
    <row r="1034" spans="1:5">
      <c r="A1034" s="188" t="s">
        <v>4474</v>
      </c>
      <c r="B1034" s="165" t="s">
        <v>6053</v>
      </c>
      <c r="C1034" s="188" t="s">
        <v>6099</v>
      </c>
      <c r="D1034" s="162" t="s">
        <v>1500</v>
      </c>
      <c r="E1034" s="162"/>
    </row>
    <row r="1035" spans="1:5">
      <c r="A1035" s="188" t="s">
        <v>4474</v>
      </c>
      <c r="B1035" s="165" t="s">
        <v>6053</v>
      </c>
      <c r="C1035" s="162" t="s">
        <v>6130</v>
      </c>
      <c r="D1035" s="162" t="s">
        <v>1500</v>
      </c>
      <c r="E1035" s="162"/>
    </row>
    <row r="1036" spans="1:5">
      <c r="A1036" s="188" t="s">
        <v>4474</v>
      </c>
      <c r="B1036" s="165" t="s">
        <v>6053</v>
      </c>
      <c r="C1036" s="188" t="s">
        <v>48</v>
      </c>
      <c r="D1036" s="162" t="s">
        <v>377</v>
      </c>
      <c r="E1036" s="162">
        <v>2500</v>
      </c>
    </row>
    <row r="1037" spans="1:5">
      <c r="A1037" s="188" t="s">
        <v>4474</v>
      </c>
      <c r="B1037" s="165" t="s">
        <v>6053</v>
      </c>
      <c r="C1037" s="188" t="s">
        <v>6057</v>
      </c>
      <c r="D1037" s="162" t="s">
        <v>377</v>
      </c>
      <c r="E1037" s="162"/>
    </row>
    <row r="1038" spans="1:5">
      <c r="A1038" s="188" t="s">
        <v>4474</v>
      </c>
      <c r="B1038" s="165" t="s">
        <v>6053</v>
      </c>
      <c r="C1038" s="188" t="s">
        <v>6064</v>
      </c>
      <c r="D1038" s="162" t="s">
        <v>377</v>
      </c>
      <c r="E1038" s="162"/>
    </row>
    <row r="1039" spans="1:5">
      <c r="A1039" s="188" t="s">
        <v>4474</v>
      </c>
      <c r="B1039" s="165" t="s">
        <v>6053</v>
      </c>
      <c r="C1039" s="188" t="s">
        <v>6070</v>
      </c>
      <c r="D1039" s="162" t="s">
        <v>377</v>
      </c>
      <c r="E1039" s="162"/>
    </row>
    <row r="1040" spans="1:5">
      <c r="A1040" s="188" t="s">
        <v>4474</v>
      </c>
      <c r="B1040" s="165" t="s">
        <v>6053</v>
      </c>
      <c r="C1040" s="188" t="s">
        <v>6076</v>
      </c>
      <c r="D1040" s="162" t="s">
        <v>377</v>
      </c>
      <c r="E1040" s="162"/>
    </row>
    <row r="1041" spans="1:5">
      <c r="A1041" s="188" t="s">
        <v>4474</v>
      </c>
      <c r="B1041" s="165" t="s">
        <v>6053</v>
      </c>
      <c r="C1041" s="188" t="s">
        <v>6078</v>
      </c>
      <c r="D1041" s="162" t="s">
        <v>377</v>
      </c>
      <c r="E1041" s="162"/>
    </row>
    <row r="1042" spans="1:5">
      <c r="A1042" s="188" t="s">
        <v>4474</v>
      </c>
      <c r="B1042" s="165" t="s">
        <v>6053</v>
      </c>
      <c r="C1042" s="188" t="s">
        <v>6081</v>
      </c>
      <c r="D1042" s="162" t="s">
        <v>377</v>
      </c>
      <c r="E1042" s="162"/>
    </row>
    <row r="1043" spans="1:5">
      <c r="A1043" s="188" t="s">
        <v>4474</v>
      </c>
      <c r="B1043" s="165" t="s">
        <v>6053</v>
      </c>
      <c r="C1043" s="188" t="s">
        <v>6082</v>
      </c>
      <c r="D1043" s="162" t="s">
        <v>377</v>
      </c>
      <c r="E1043" s="162"/>
    </row>
    <row r="1044" spans="1:5">
      <c r="A1044" s="188" t="s">
        <v>4474</v>
      </c>
      <c r="B1044" s="165" t="s">
        <v>6053</v>
      </c>
      <c r="C1044" s="188" t="s">
        <v>6088</v>
      </c>
      <c r="D1044" s="162" t="s">
        <v>377</v>
      </c>
      <c r="E1044" s="162"/>
    </row>
    <row r="1045" spans="1:5">
      <c r="A1045" s="188" t="s">
        <v>4474</v>
      </c>
      <c r="B1045" s="165" t="s">
        <v>6053</v>
      </c>
      <c r="C1045" s="188" t="s">
        <v>6094</v>
      </c>
      <c r="D1045" s="162" t="s">
        <v>377</v>
      </c>
      <c r="E1045" s="162"/>
    </row>
    <row r="1046" spans="1:5">
      <c r="A1046" s="188" t="s">
        <v>4474</v>
      </c>
      <c r="B1046" s="165" t="s">
        <v>6053</v>
      </c>
      <c r="C1046" s="188" t="s">
        <v>37</v>
      </c>
      <c r="D1046" s="162" t="s">
        <v>377</v>
      </c>
      <c r="E1046" s="162"/>
    </row>
    <row r="1047" spans="1:5">
      <c r="A1047" s="188" t="s">
        <v>4474</v>
      </c>
      <c r="B1047" s="165" t="s">
        <v>6053</v>
      </c>
      <c r="C1047" s="188" t="s">
        <v>6095</v>
      </c>
      <c r="D1047" s="162" t="s">
        <v>377</v>
      </c>
      <c r="E1047" s="162"/>
    </row>
    <row r="1048" spans="1:5">
      <c r="A1048" s="188" t="s">
        <v>4474</v>
      </c>
      <c r="B1048" s="165" t="s">
        <v>6053</v>
      </c>
      <c r="C1048" s="162" t="s">
        <v>6118</v>
      </c>
      <c r="D1048" s="162" t="s">
        <v>377</v>
      </c>
      <c r="E1048" s="162"/>
    </row>
    <row r="1049" spans="1:5">
      <c r="A1049" s="188" t="s">
        <v>4474</v>
      </c>
      <c r="B1049" s="165" t="s">
        <v>6053</v>
      </c>
      <c r="C1049" s="162" t="s">
        <v>6119</v>
      </c>
      <c r="D1049" s="162" t="s">
        <v>377</v>
      </c>
      <c r="E1049" s="162"/>
    </row>
    <row r="1050" spans="1:5">
      <c r="A1050" s="188" t="s">
        <v>4474</v>
      </c>
      <c r="B1050" s="165" t="s">
        <v>6053</v>
      </c>
      <c r="C1050" s="162" t="s">
        <v>6122</v>
      </c>
      <c r="D1050" s="162" t="s">
        <v>377</v>
      </c>
      <c r="E1050" s="162"/>
    </row>
    <row r="1051" spans="1:5">
      <c r="A1051" s="188" t="s">
        <v>4474</v>
      </c>
      <c r="B1051" s="165" t="s">
        <v>6053</v>
      </c>
      <c r="C1051" s="188" t="s">
        <v>849</v>
      </c>
      <c r="D1051" s="162" t="s">
        <v>1500</v>
      </c>
      <c r="E1051" s="162">
        <v>2052</v>
      </c>
    </row>
    <row r="1052" spans="1:5">
      <c r="A1052" s="188" t="s">
        <v>4474</v>
      </c>
      <c r="B1052" s="165" t="s">
        <v>6053</v>
      </c>
      <c r="C1052" s="188" t="s">
        <v>6059</v>
      </c>
      <c r="D1052" s="162" t="s">
        <v>1500</v>
      </c>
      <c r="E1052" s="188">
        <v>6960</v>
      </c>
    </row>
    <row r="1053" spans="1:5">
      <c r="A1053" s="188" t="s">
        <v>4474</v>
      </c>
      <c r="B1053" s="165" t="s">
        <v>6053</v>
      </c>
      <c r="C1053" s="188" t="s">
        <v>6089</v>
      </c>
      <c r="D1053" s="162" t="s">
        <v>1500</v>
      </c>
      <c r="E1053" s="162">
        <v>26000</v>
      </c>
    </row>
    <row r="1054" spans="1:5">
      <c r="A1054" s="188" t="s">
        <v>4474</v>
      </c>
      <c r="B1054" s="165" t="s">
        <v>6053</v>
      </c>
      <c r="C1054" s="188" t="s">
        <v>6058</v>
      </c>
      <c r="D1054" s="162" t="s">
        <v>1500</v>
      </c>
      <c r="E1054" s="162"/>
    </row>
    <row r="1055" spans="1:5">
      <c r="A1055" s="188" t="s">
        <v>4474</v>
      </c>
      <c r="B1055" s="165" t="s">
        <v>6053</v>
      </c>
      <c r="C1055" s="188" t="s">
        <v>6062</v>
      </c>
      <c r="D1055" s="162" t="s">
        <v>1500</v>
      </c>
      <c r="E1055" s="162"/>
    </row>
    <row r="1056" spans="1:5">
      <c r="A1056" s="188" t="s">
        <v>4474</v>
      </c>
      <c r="B1056" s="165" t="s">
        <v>6053</v>
      </c>
      <c r="C1056" s="188" t="s">
        <v>6068</v>
      </c>
      <c r="D1056" s="162" t="s">
        <v>1500</v>
      </c>
      <c r="E1056" s="162"/>
    </row>
    <row r="1057" spans="1:5">
      <c r="A1057" s="188" t="s">
        <v>4474</v>
      </c>
      <c r="B1057" s="165" t="s">
        <v>6053</v>
      </c>
      <c r="C1057" s="188" t="s">
        <v>6069</v>
      </c>
      <c r="D1057" s="162" t="s">
        <v>1500</v>
      </c>
      <c r="E1057" s="162"/>
    </row>
    <row r="1058" spans="1:5">
      <c r="A1058" s="188" t="s">
        <v>4474</v>
      </c>
      <c r="B1058" s="165" t="s">
        <v>6053</v>
      </c>
      <c r="C1058" s="188" t="s">
        <v>6077</v>
      </c>
      <c r="D1058" s="162" t="s">
        <v>1500</v>
      </c>
      <c r="E1058" s="162"/>
    </row>
    <row r="1059" spans="1:5">
      <c r="A1059" s="188" t="s">
        <v>4474</v>
      </c>
      <c r="B1059" s="165" t="s">
        <v>6053</v>
      </c>
      <c r="C1059" s="188" t="s">
        <v>6087</v>
      </c>
      <c r="D1059" s="162" t="s">
        <v>1500</v>
      </c>
      <c r="E1059" s="162"/>
    </row>
    <row r="1060" spans="1:5">
      <c r="A1060" s="188" t="s">
        <v>4474</v>
      </c>
      <c r="B1060" s="165" t="s">
        <v>6053</v>
      </c>
      <c r="C1060" s="188" t="s">
        <v>6101</v>
      </c>
      <c r="D1060" s="162" t="s">
        <v>1500</v>
      </c>
      <c r="E1060" s="162"/>
    </row>
    <row r="1061" spans="1:5">
      <c r="A1061" s="188" t="s">
        <v>4474</v>
      </c>
      <c r="B1061" s="165" t="s">
        <v>6053</v>
      </c>
      <c r="C1061" s="162" t="s">
        <v>6110</v>
      </c>
      <c r="D1061" s="162" t="s">
        <v>1500</v>
      </c>
      <c r="E1061" s="162"/>
    </row>
    <row r="1062" spans="1:5">
      <c r="A1062" s="188" t="s">
        <v>4474</v>
      </c>
      <c r="B1062" s="165" t="s">
        <v>6053</v>
      </c>
      <c r="C1062" s="162" t="s">
        <v>6115</v>
      </c>
      <c r="D1062" s="162" t="s">
        <v>1500</v>
      </c>
      <c r="E1062" s="162"/>
    </row>
    <row r="1063" spans="1:5">
      <c r="A1063" s="188" t="s">
        <v>4474</v>
      </c>
      <c r="B1063" s="165" t="s">
        <v>6053</v>
      </c>
      <c r="C1063" s="162" t="s">
        <v>6124</v>
      </c>
      <c r="D1063" s="162" t="s">
        <v>1500</v>
      </c>
      <c r="E1063" s="162"/>
    </row>
    <row r="1064" spans="1:5">
      <c r="A1064" s="188" t="s">
        <v>4474</v>
      </c>
      <c r="B1064" s="165" t="s">
        <v>6053</v>
      </c>
      <c r="C1064" s="162" t="s">
        <v>6127</v>
      </c>
      <c r="D1064" s="162" t="s">
        <v>1500</v>
      </c>
      <c r="E1064" s="162"/>
    </row>
    <row r="1065" spans="1:5">
      <c r="A1065" s="188" t="s">
        <v>4474</v>
      </c>
      <c r="B1065" s="165" t="s">
        <v>6053</v>
      </c>
      <c r="C1065" s="162" t="s">
        <v>6135</v>
      </c>
      <c r="D1065" s="188" t="s">
        <v>1500</v>
      </c>
      <c r="E1065" s="162"/>
    </row>
    <row r="1066" spans="1:5">
      <c r="A1066" s="188" t="s">
        <v>4474</v>
      </c>
      <c r="B1066" s="165" t="s">
        <v>6053</v>
      </c>
      <c r="C1066" s="188" t="s">
        <v>6061</v>
      </c>
      <c r="D1066" s="162" t="s">
        <v>2424</v>
      </c>
      <c r="E1066" s="162"/>
    </row>
    <row r="1067" spans="1:5">
      <c r="A1067" s="188" t="s">
        <v>4474</v>
      </c>
      <c r="B1067" s="165" t="s">
        <v>6053</v>
      </c>
      <c r="C1067" s="188" t="s">
        <v>6074</v>
      </c>
      <c r="D1067" s="162" t="s">
        <v>2424</v>
      </c>
      <c r="E1067" s="162"/>
    </row>
    <row r="1068" spans="1:5">
      <c r="A1068" s="188" t="s">
        <v>4474</v>
      </c>
      <c r="B1068" s="165" t="s">
        <v>6053</v>
      </c>
      <c r="C1068" s="188" t="s">
        <v>6075</v>
      </c>
      <c r="D1068" s="162" t="s">
        <v>2424</v>
      </c>
      <c r="E1068" s="162"/>
    </row>
    <row r="1069" spans="1:5">
      <c r="A1069" s="188" t="s">
        <v>4474</v>
      </c>
      <c r="B1069" s="165" t="s">
        <v>6053</v>
      </c>
      <c r="C1069" s="188" t="s">
        <v>6085</v>
      </c>
      <c r="D1069" s="162" t="s">
        <v>2424</v>
      </c>
      <c r="E1069" s="162"/>
    </row>
    <row r="1070" spans="1:5">
      <c r="A1070" s="188" t="s">
        <v>4474</v>
      </c>
      <c r="B1070" s="165" t="s">
        <v>6053</v>
      </c>
      <c r="C1070" s="188" t="s">
        <v>6086</v>
      </c>
      <c r="D1070" s="162" t="s">
        <v>2424</v>
      </c>
      <c r="E1070" s="162"/>
    </row>
    <row r="1071" spans="1:5">
      <c r="A1071" s="188" t="s">
        <v>4474</v>
      </c>
      <c r="B1071" s="165" t="s">
        <v>6053</v>
      </c>
      <c r="C1071" s="188" t="s">
        <v>6104</v>
      </c>
      <c r="D1071" s="162" t="s">
        <v>2424</v>
      </c>
      <c r="E1071" s="162"/>
    </row>
    <row r="1072" spans="1:5">
      <c r="A1072" s="188" t="s">
        <v>4474</v>
      </c>
      <c r="B1072" s="165" t="s">
        <v>6053</v>
      </c>
      <c r="C1072" s="188" t="s">
        <v>6105</v>
      </c>
      <c r="D1072" s="162" t="s">
        <v>2424</v>
      </c>
      <c r="E1072" s="162"/>
    </row>
    <row r="1073" spans="1:5">
      <c r="A1073" s="188" t="s">
        <v>4474</v>
      </c>
      <c r="B1073" s="165" t="s">
        <v>6053</v>
      </c>
      <c r="C1073" s="188" t="s">
        <v>6060</v>
      </c>
      <c r="D1073" s="162" t="s">
        <v>213</v>
      </c>
      <c r="E1073" s="162"/>
    </row>
    <row r="1074" spans="1:5">
      <c r="A1074" s="188" t="s">
        <v>4474</v>
      </c>
      <c r="B1074" s="165" t="s">
        <v>6053</v>
      </c>
      <c r="C1074" s="188" t="s">
        <v>6063</v>
      </c>
      <c r="D1074" s="162" t="s">
        <v>213</v>
      </c>
      <c r="E1074" s="162"/>
    </row>
    <row r="1075" spans="1:5">
      <c r="A1075" s="188" t="s">
        <v>4474</v>
      </c>
      <c r="B1075" s="165" t="s">
        <v>6053</v>
      </c>
      <c r="C1075" s="188" t="s">
        <v>595</v>
      </c>
      <c r="D1075" s="162" t="s">
        <v>213</v>
      </c>
      <c r="E1075" s="162"/>
    </row>
    <row r="1076" spans="1:5">
      <c r="A1076" s="188" t="s">
        <v>4474</v>
      </c>
      <c r="B1076" s="165" t="s">
        <v>6053</v>
      </c>
      <c r="C1076" s="188" t="s">
        <v>6083</v>
      </c>
      <c r="D1076" s="162" t="s">
        <v>2233</v>
      </c>
      <c r="E1076" s="162"/>
    </row>
    <row r="1077" spans="1:5">
      <c r="A1077" s="188" t="s">
        <v>4474</v>
      </c>
      <c r="B1077" s="165" t="s">
        <v>6053</v>
      </c>
      <c r="C1077" s="162" t="s">
        <v>6111</v>
      </c>
      <c r="D1077" s="162" t="s">
        <v>2233</v>
      </c>
      <c r="E1077" s="162"/>
    </row>
    <row r="1078" spans="1:5">
      <c r="A1078" s="188" t="s">
        <v>4474</v>
      </c>
      <c r="B1078" s="165" t="s">
        <v>6053</v>
      </c>
      <c r="C1078" s="205" t="s">
        <v>6106</v>
      </c>
      <c r="D1078" s="162" t="s">
        <v>2194</v>
      </c>
      <c r="E1078" s="162">
        <v>3975</v>
      </c>
    </row>
    <row r="1079" spans="1:5">
      <c r="A1079" s="188" t="s">
        <v>4474</v>
      </c>
      <c r="B1079" s="165" t="s">
        <v>6053</v>
      </c>
      <c r="C1079" s="188" t="s">
        <v>6067</v>
      </c>
      <c r="D1079" s="162" t="s">
        <v>2194</v>
      </c>
      <c r="E1079" s="162"/>
    </row>
    <row r="1080" spans="1:5">
      <c r="A1080" s="188" t="s">
        <v>4474</v>
      </c>
      <c r="B1080" s="165" t="s">
        <v>6053</v>
      </c>
      <c r="C1080" s="188" t="s">
        <v>6092</v>
      </c>
      <c r="D1080" s="162" t="s">
        <v>2194</v>
      </c>
      <c r="E1080" s="162"/>
    </row>
    <row r="1081" spans="1:5">
      <c r="A1081" s="188" t="s">
        <v>4474</v>
      </c>
      <c r="B1081" s="165" t="s">
        <v>6053</v>
      </c>
      <c r="C1081" s="188" t="s">
        <v>6096</v>
      </c>
      <c r="D1081" s="162" t="s">
        <v>2194</v>
      </c>
      <c r="E1081" s="162"/>
    </row>
    <row r="1082" spans="1:5">
      <c r="A1082" s="188" t="s">
        <v>4474</v>
      </c>
      <c r="B1082" s="165" t="s">
        <v>6053</v>
      </c>
      <c r="C1082" s="188" t="s">
        <v>6102</v>
      </c>
      <c r="D1082" s="162" t="s">
        <v>2194</v>
      </c>
      <c r="E1082" s="162"/>
    </row>
    <row r="1083" spans="1:5">
      <c r="A1083" s="188" t="s">
        <v>4474</v>
      </c>
      <c r="B1083" s="165" t="s">
        <v>6053</v>
      </c>
      <c r="C1083" s="162" t="s">
        <v>6109</v>
      </c>
      <c r="D1083" s="162" t="s">
        <v>2194</v>
      </c>
      <c r="E1083" s="165"/>
    </row>
    <row r="1084" spans="1:5">
      <c r="A1084" s="188" t="s">
        <v>4474</v>
      </c>
      <c r="B1084" s="165" t="s">
        <v>6053</v>
      </c>
      <c r="C1084" s="162" t="s">
        <v>6113</v>
      </c>
      <c r="D1084" s="162" t="s">
        <v>2194</v>
      </c>
      <c r="E1084" s="162"/>
    </row>
    <row r="1085" spans="1:5">
      <c r="A1085" s="188" t="s">
        <v>4474</v>
      </c>
      <c r="B1085" s="165" t="s">
        <v>6053</v>
      </c>
      <c r="C1085" s="162" t="s">
        <v>6116</v>
      </c>
      <c r="D1085" s="162" t="s">
        <v>2194</v>
      </c>
      <c r="E1085" s="162"/>
    </row>
    <row r="1086" spans="1:5">
      <c r="A1086" s="188" t="s">
        <v>4474</v>
      </c>
      <c r="B1086" s="165" t="s">
        <v>6053</v>
      </c>
      <c r="C1086" s="162" t="s">
        <v>6117</v>
      </c>
      <c r="D1086" s="162" t="s">
        <v>2194</v>
      </c>
      <c r="E1086" s="162"/>
    </row>
    <row r="1087" spans="1:5">
      <c r="A1087" s="188" t="s">
        <v>4474</v>
      </c>
      <c r="B1087" s="165" t="s">
        <v>6053</v>
      </c>
      <c r="C1087" s="162" t="s">
        <v>6128</v>
      </c>
      <c r="D1087" s="162" t="s">
        <v>2194</v>
      </c>
      <c r="E1087" s="162"/>
    </row>
    <row r="1088" spans="1:5">
      <c r="A1088" s="188" t="s">
        <v>4474</v>
      </c>
      <c r="B1088" s="165" t="s">
        <v>6053</v>
      </c>
      <c r="C1088" s="162" t="s">
        <v>6125</v>
      </c>
      <c r="D1088" s="162" t="s">
        <v>1980</v>
      </c>
      <c r="E1088" s="162"/>
    </row>
    <row r="1089" spans="1:12">
      <c r="A1089" s="188" t="s">
        <v>4474</v>
      </c>
      <c r="B1089" s="165" t="s">
        <v>6053</v>
      </c>
      <c r="C1089" s="188" t="s">
        <v>6097</v>
      </c>
      <c r="D1089" s="162" t="s">
        <v>1980</v>
      </c>
      <c r="E1089" s="162"/>
    </row>
    <row r="1090" spans="1:12">
      <c r="A1090" s="188" t="s">
        <v>4474</v>
      </c>
      <c r="B1090" s="165" t="s">
        <v>6053</v>
      </c>
      <c r="C1090" s="188" t="s">
        <v>6103</v>
      </c>
      <c r="D1090" s="162" t="s">
        <v>1980</v>
      </c>
      <c r="E1090" s="162"/>
    </row>
    <row r="1091" spans="1:12">
      <c r="A1091" s="188" t="s">
        <v>4474</v>
      </c>
      <c r="B1091" s="165" t="s">
        <v>6053</v>
      </c>
      <c r="C1091" s="162" t="s">
        <v>6112</v>
      </c>
      <c r="D1091" s="162" t="s">
        <v>1980</v>
      </c>
      <c r="E1091" s="162"/>
    </row>
    <row r="1092" spans="1:12">
      <c r="A1092" s="188" t="s">
        <v>4474</v>
      </c>
      <c r="B1092" s="165" t="s">
        <v>6053</v>
      </c>
      <c r="C1092" s="162" t="s">
        <v>6126</v>
      </c>
      <c r="D1092" s="162" t="s">
        <v>1980</v>
      </c>
      <c r="E1092" s="162"/>
    </row>
    <row r="1093" spans="1:12">
      <c r="A1093" s="188" t="s">
        <v>4474</v>
      </c>
      <c r="B1093" s="165" t="s">
        <v>6053</v>
      </c>
      <c r="C1093" s="162" t="s">
        <v>6129</v>
      </c>
      <c r="D1093" s="162" t="s">
        <v>1980</v>
      </c>
      <c r="E1093" s="162"/>
    </row>
    <row r="1094" spans="1:12" hidden="1">
      <c r="A1094" s="185" t="s">
        <v>154</v>
      </c>
      <c r="B1094" s="167" t="s">
        <v>4456</v>
      </c>
      <c r="C1094" s="174" t="s">
        <v>167</v>
      </c>
      <c r="D1094" s="6" t="str">
        <f>IF(OR(ISNUMBER(SEARCH('[1]Lookup for use classification'!$B$1,C1094)),ISNUMBER(SEARCH('[1]Lookup for use classification'!$C$1,C1094)),ISNUMBER(SEARCH('[1]Lookup for use classification'!$D$1,C1094)),ISNUMBER(SEARCH('[1]Lookup for use classification'!$E$1,C1094))),'[1]Lookup for use classification'!$A$1,IF(ISNUMBER(SEARCH('[1]Lookup for use classification'!$B$2,C1094)),'[1]Lookup for use classification'!$A$2,IF(ISNUMBER(SEARCH('[1]Lookup for use classification'!$B$3,C1094)),'[1]Lookup for use classification'!$A$3,IF(OR(ISNUMBER(SEARCH('[1]Lookup for use classification'!$B$4,C1094)),ISNUMBER(SEARCH('[1]Lookup for use classification'!$C$4,C1094)),ISNUMBER(SEARCH('[1]Lookup for use classification'!$D$4,C1094)),ISNUMBER(SEARCH('[1]Lookup for use classification'!$E$4,C1094))),'[1]Lookup for use classification'!$A$4,IF(OR(ISNUMBER(SEARCH('[1]Lookup for use classification'!$B$5,C1094)),ISNUMBER(SEARCH('[1]Lookup for use classification'!$C$5,C1094)),ISNUMBER(SEARCH('[1]Lookup for use classification'!$D$5,C1094))),'[1]Lookup for use classification'!$A$5,IF(OR(ISNUMBER(SEARCH('[1]Lookup for use classification'!$B$7,C1094)),ISNUMBER(SEARCH('[1]Lookup for use classification'!$C$7,C1094)),ISNUMBER(SEARCH('[1]Lookup for use classification'!$D$7,C1094))),'[1]Lookup for use classification'!$A$7,IF(OR(ISNUMBER(SEARCH('[1]Lookup for use classification'!$B$9,C1094)),ISNUMBER(SEARCH('[1]Lookup for use classification'!$C$9,C1094)),ISNUMBER(SEARCH('[1]Lookup for use classification'!$D$9,C1094)),ISNUMBER(SEARCH('[1]Lookup for use classification'!$E$9,C1094)),ISNUMBER(SEARCH('[1]Lookup for use classification'!$F$9,C1094)),ISNUMBER(SEARCH('[1]Lookup for use classification'!$G$9,C1094)),ISNUMBER(SEARCH('[1]Lookup for use classification'!$H$9,C1094)),ISNUMBER(SEARCH('[1]Lookup for use classification'!$I$9,C1094)),ISNUMBER(SEARCH('[1]Lookup for use classification'!$J$9,C1094)),ISNUMBER(SEARCH('[1]Lookup for use classification'!$K$9,C1094))),'[1]Lookup for use classification'!$A$9,IF(OR(ISNUMBER(SEARCH('[1]Lookup for use classification'!$B$10,C1094)),ISNUMBER(SEARCH('[1]Lookup for use classification'!$C$10,C1094)),ISNUMBER(SEARCH('[1]Lookup for use classification'!$D$10,C1094)),ISNUMBER(SEARCH('[1]Lookup for use classification'!$E$10,C1094)),ISNUMBER(SEARCH('[1]Lookup for use classification'!$F$10,C1094)),ISNUMBER(SEARCH('[1]Lookup for use classification'!$G$10,C1094))),'[1]Lookup for use classification'!$A$10,IF(OR(ISNUMBER(SEARCH('[1]Lookup for use classification'!$B$11,C1094)),ISNUMBER(SEARCH('[1]Lookup for use classification'!$C$11,C1094))),'[1]Lookup for use classification'!$A$11,IF(OR(ISNUMBER(SEARCH('[1]Lookup for use classification'!$B$12,C1094)),ISNUMBER(SEARCH('[1]Lookup for use classification'!$C$12,C1094))),'[1]Lookup for use classification'!$A$12,IF(OR(ISNUMBER(SEARCH('[1]Lookup for use classification'!$B$13,C1094)),ISNUMBER(SEARCH('[1]Lookup for use classification'!$C$13,C1094)),ISNUMBER(SEARCH('[1]Lookup for use classification'!$D$13,C1094)),,ISNUMBER(SEARCH('[1]Lookup for use classification'!$C$13,C1094)),ISNUMBER(SEARCH('[1]Lookup for use classification'!$E$13,C1094))),'[1]Lookup for use classification'!$A$13,IF(OR(ISNUMBER(SEARCH('[1]Lookup for use classification'!$B$14,C1094)),ISNUMBER(SEARCH('[1]Lookup for use classification'!$C$14,C1094))),'[1]Lookup for use classification'!$A$14,"Other"))))))))))))</f>
        <v>Accomodation Services</v>
      </c>
      <c r="E1094" s="175"/>
      <c r="F1094" s="176"/>
      <c r="G1094" s="176"/>
    </row>
    <row r="1095" spans="1:12" hidden="1">
      <c r="A1095" s="134" t="s">
        <v>154</v>
      </c>
      <c r="B1095" s="8" t="str">
        <f>IF(ISNA(VLOOKUP(CONCATENATE(A1095,C1095),EUS!$B$2:$B$1939,1,FALSE)),"","End Use Study")</f>
        <v>End Use Study</v>
      </c>
      <c r="C1095" s="8" t="s">
        <v>3398</v>
      </c>
      <c r="D1095" s="165" t="s">
        <v>3335</v>
      </c>
      <c r="E1095" s="9">
        <v>960</v>
      </c>
      <c r="F1095" s="9"/>
      <c r="G1095" s="9"/>
      <c r="H1095" s="164"/>
      <c r="I1095" s="164"/>
      <c r="J1095" s="7"/>
      <c r="L1095" s="6"/>
    </row>
    <row r="1096" spans="1:12" hidden="1">
      <c r="A1096" s="187" t="s">
        <v>154</v>
      </c>
      <c r="B1096" s="167" t="s">
        <v>4456</v>
      </c>
      <c r="C1096" s="174" t="s">
        <v>160</v>
      </c>
      <c r="D1096" s="6" t="str">
        <f>IF(OR(ISNUMBER(SEARCH('[1]Lookup for use classification'!$B$1,C1096)),ISNUMBER(SEARCH('[1]Lookup for use classification'!$C$1,C1096)),ISNUMBER(SEARCH('[1]Lookup for use classification'!$D$1,C1096)),ISNUMBER(SEARCH('[1]Lookup for use classification'!$E$1,C1096))),'[1]Lookup for use classification'!$A$1,IF(ISNUMBER(SEARCH('[1]Lookup for use classification'!$B$2,C1096)),'[1]Lookup for use classification'!$A$2,IF(ISNUMBER(SEARCH('[1]Lookup for use classification'!$B$3,C1096)),'[1]Lookup for use classification'!$A$3,IF(OR(ISNUMBER(SEARCH('[1]Lookup for use classification'!$B$4,C1096)),ISNUMBER(SEARCH('[1]Lookup for use classification'!$C$4,C1096)),ISNUMBER(SEARCH('[1]Lookup for use classification'!$D$4,C1096)),ISNUMBER(SEARCH('[1]Lookup for use classification'!$E$4,C1096))),'[1]Lookup for use classification'!$A$4,IF(OR(ISNUMBER(SEARCH('[1]Lookup for use classification'!$B$5,C1096)),ISNUMBER(SEARCH('[1]Lookup for use classification'!$C$5,C1096)),ISNUMBER(SEARCH('[1]Lookup for use classification'!$D$5,C1096))),'[1]Lookup for use classification'!$A$5,IF(OR(ISNUMBER(SEARCH('[1]Lookup for use classification'!$B$7,C1096)),ISNUMBER(SEARCH('[1]Lookup for use classification'!$C$7,C1096)),ISNUMBER(SEARCH('[1]Lookup for use classification'!$D$7,C1096))),'[1]Lookup for use classification'!$A$7,IF(OR(ISNUMBER(SEARCH('[1]Lookup for use classification'!$B$9,C1096)),ISNUMBER(SEARCH('[1]Lookup for use classification'!$C$9,C1096)),ISNUMBER(SEARCH('[1]Lookup for use classification'!$D$9,C1096)),ISNUMBER(SEARCH('[1]Lookup for use classification'!$E$9,C1096)),ISNUMBER(SEARCH('[1]Lookup for use classification'!$F$9,C1096)),ISNUMBER(SEARCH('[1]Lookup for use classification'!$G$9,C1096)),ISNUMBER(SEARCH('[1]Lookup for use classification'!$H$9,C1096)),ISNUMBER(SEARCH('[1]Lookup for use classification'!$I$9,C1096)),ISNUMBER(SEARCH('[1]Lookup for use classification'!$J$9,C1096)),ISNUMBER(SEARCH('[1]Lookup for use classification'!$K$9,C1096))),'[1]Lookup for use classification'!$A$9,IF(OR(ISNUMBER(SEARCH('[1]Lookup for use classification'!$B$10,C1096)),ISNUMBER(SEARCH('[1]Lookup for use classification'!$C$10,C1096)),ISNUMBER(SEARCH('[1]Lookup for use classification'!$D$10,C1096)),ISNUMBER(SEARCH('[1]Lookup for use classification'!$E$10,C1096)),ISNUMBER(SEARCH('[1]Lookup for use classification'!$F$10,C1096)),ISNUMBER(SEARCH('[1]Lookup for use classification'!$G$10,C1096))),'[1]Lookup for use classification'!$A$10,IF(OR(ISNUMBER(SEARCH('[1]Lookup for use classification'!$B$11,C1096)),ISNUMBER(SEARCH('[1]Lookup for use classification'!$C$11,C1096))),'[1]Lookup for use classification'!$A$11,IF(OR(ISNUMBER(SEARCH('[1]Lookup for use classification'!$B$12,C1096)),ISNUMBER(SEARCH('[1]Lookup for use classification'!$C$12,C1096))),'[1]Lookup for use classification'!$A$12,IF(OR(ISNUMBER(SEARCH('[1]Lookup for use classification'!$B$13,C1096)),ISNUMBER(SEARCH('[1]Lookup for use classification'!$C$13,C1096)),ISNUMBER(SEARCH('[1]Lookup for use classification'!$D$13,C1096)),,ISNUMBER(SEARCH('[1]Lookup for use classification'!$C$13,C1096)),ISNUMBER(SEARCH('[1]Lookup for use classification'!$E$13,C1096))),'[1]Lookup for use classification'!$A$13,IF(OR(ISNUMBER(SEARCH('[1]Lookup for use classification'!$B$14,C1096)),ISNUMBER(SEARCH('[1]Lookup for use classification'!$C$14,C1096))),'[1]Lookup for use classification'!$A$14,"Other"))))))))))))</f>
        <v>Education - K - 12</v>
      </c>
      <c r="E1096" s="181">
        <v>8170</v>
      </c>
      <c r="F1096" s="176"/>
      <c r="G1096" s="176"/>
    </row>
    <row r="1097" spans="1:12" hidden="1">
      <c r="A1097" s="187" t="s">
        <v>154</v>
      </c>
      <c r="B1097" s="167" t="s">
        <v>4456</v>
      </c>
      <c r="C1097" s="174" t="s">
        <v>165</v>
      </c>
      <c r="D1097" s="6" t="str">
        <f>IF(OR(ISNUMBER(SEARCH('[1]Lookup for use classification'!$B$1,C1097)),ISNUMBER(SEARCH('[1]Lookup for use classification'!$C$1,C1097)),ISNUMBER(SEARCH('[1]Lookup for use classification'!$D$1,C1097)),ISNUMBER(SEARCH('[1]Lookup for use classification'!$E$1,C1097))),'[1]Lookup for use classification'!$A$1,IF(ISNUMBER(SEARCH('[1]Lookup for use classification'!$B$2,C1097)),'[1]Lookup for use classification'!$A$2,IF(ISNUMBER(SEARCH('[1]Lookup for use classification'!$B$3,C1097)),'[1]Lookup for use classification'!$A$3,IF(OR(ISNUMBER(SEARCH('[1]Lookup for use classification'!$B$4,C1097)),ISNUMBER(SEARCH('[1]Lookup for use classification'!$C$4,C1097)),ISNUMBER(SEARCH('[1]Lookup for use classification'!$D$4,C1097)),ISNUMBER(SEARCH('[1]Lookup for use classification'!$E$4,C1097))),'[1]Lookup for use classification'!$A$4,IF(OR(ISNUMBER(SEARCH('[1]Lookup for use classification'!$B$5,C1097)),ISNUMBER(SEARCH('[1]Lookup for use classification'!$C$5,C1097)),ISNUMBER(SEARCH('[1]Lookup for use classification'!$D$5,C1097))),'[1]Lookup for use classification'!$A$5,IF(OR(ISNUMBER(SEARCH('[1]Lookup for use classification'!$B$7,C1097)),ISNUMBER(SEARCH('[1]Lookup for use classification'!$C$7,C1097)),ISNUMBER(SEARCH('[1]Lookup for use classification'!$D$7,C1097))),'[1]Lookup for use classification'!$A$7,IF(OR(ISNUMBER(SEARCH('[1]Lookup for use classification'!$B$9,C1097)),ISNUMBER(SEARCH('[1]Lookup for use classification'!$C$9,C1097)),ISNUMBER(SEARCH('[1]Lookup for use classification'!$D$9,C1097)),ISNUMBER(SEARCH('[1]Lookup for use classification'!$E$9,C1097)),ISNUMBER(SEARCH('[1]Lookup for use classification'!$F$9,C1097)),ISNUMBER(SEARCH('[1]Lookup for use classification'!$G$9,C1097)),ISNUMBER(SEARCH('[1]Lookup for use classification'!$H$9,C1097)),ISNUMBER(SEARCH('[1]Lookup for use classification'!$I$9,C1097)),ISNUMBER(SEARCH('[1]Lookup for use classification'!$J$9,C1097)),ISNUMBER(SEARCH('[1]Lookup for use classification'!$K$9,C1097))),'[1]Lookup for use classification'!$A$9,IF(OR(ISNUMBER(SEARCH('[1]Lookup for use classification'!$B$10,C1097)),ISNUMBER(SEARCH('[1]Lookup for use classification'!$C$10,C1097)),ISNUMBER(SEARCH('[1]Lookup for use classification'!$D$10,C1097)),ISNUMBER(SEARCH('[1]Lookup for use classification'!$E$10,C1097)),ISNUMBER(SEARCH('[1]Lookup for use classification'!$F$10,C1097)),ISNUMBER(SEARCH('[1]Lookup for use classification'!$G$10,C1097))),'[1]Lookup for use classification'!$A$10,IF(OR(ISNUMBER(SEARCH('[1]Lookup for use classification'!$B$11,C1097)),ISNUMBER(SEARCH('[1]Lookup for use classification'!$C$11,C1097))),'[1]Lookup for use classification'!$A$11,IF(OR(ISNUMBER(SEARCH('[1]Lookup for use classification'!$B$12,C1097)),ISNUMBER(SEARCH('[1]Lookup for use classification'!$C$12,C1097))),'[1]Lookup for use classification'!$A$12,IF(OR(ISNUMBER(SEARCH('[1]Lookup for use classification'!$B$13,C1097)),ISNUMBER(SEARCH('[1]Lookup for use classification'!$C$13,C1097)),ISNUMBER(SEARCH('[1]Lookup for use classification'!$D$13,C1097)),,ISNUMBER(SEARCH('[1]Lookup for use classification'!$C$13,C1097)),ISNUMBER(SEARCH('[1]Lookup for use classification'!$E$13,C1097))),'[1]Lookup for use classification'!$A$13,IF(OR(ISNUMBER(SEARCH('[1]Lookup for use classification'!$B$14,C1097)),ISNUMBER(SEARCH('[1]Lookup for use classification'!$C$14,C1097))),'[1]Lookup for use classification'!$A$14,"Other"))))))))))))</f>
        <v>Food Service and Drinking Places</v>
      </c>
      <c r="E1097" s="181">
        <v>2304</v>
      </c>
      <c r="F1097" s="176"/>
      <c r="G1097" s="176"/>
    </row>
    <row r="1098" spans="1:12" hidden="1">
      <c r="A1098" s="187" t="s">
        <v>154</v>
      </c>
      <c r="B1098" s="167" t="s">
        <v>4456</v>
      </c>
      <c r="C1098" s="174" t="s">
        <v>28</v>
      </c>
      <c r="D1098" s="6" t="str">
        <f>IF(OR(ISNUMBER(SEARCH('[1]Lookup for use classification'!$B$1,C1098)),ISNUMBER(SEARCH('[1]Lookup for use classification'!$C$1,C1098)),ISNUMBER(SEARCH('[1]Lookup for use classification'!$D$1,C1098)),ISNUMBER(SEARCH('[1]Lookup for use classification'!$E$1,C1098))),'[1]Lookup for use classification'!$A$1,IF(ISNUMBER(SEARCH('[1]Lookup for use classification'!$B$2,C1098)),'[1]Lookup for use classification'!$A$2,IF(ISNUMBER(SEARCH('[1]Lookup for use classification'!$B$3,C1098)),'[1]Lookup for use classification'!$A$3,IF(OR(ISNUMBER(SEARCH('[1]Lookup for use classification'!$B$4,C1098)),ISNUMBER(SEARCH('[1]Lookup for use classification'!$C$4,C1098)),ISNUMBER(SEARCH('[1]Lookup for use classification'!$D$4,C1098)),ISNUMBER(SEARCH('[1]Lookup for use classification'!$E$4,C1098))),'[1]Lookup for use classification'!$A$4,IF(OR(ISNUMBER(SEARCH('[1]Lookup for use classification'!$B$5,C1098)),ISNUMBER(SEARCH('[1]Lookup for use classification'!$C$5,C1098)),ISNUMBER(SEARCH('[1]Lookup for use classification'!$D$5,C1098))),'[1]Lookup for use classification'!$A$5,IF(OR(ISNUMBER(SEARCH('[1]Lookup for use classification'!$B$7,C1098)),ISNUMBER(SEARCH('[1]Lookup for use classification'!$C$7,C1098)),ISNUMBER(SEARCH('[1]Lookup for use classification'!$D$7,C1098))),'[1]Lookup for use classification'!$A$7,IF(OR(ISNUMBER(SEARCH('[1]Lookup for use classification'!$B$9,C1098)),ISNUMBER(SEARCH('[1]Lookup for use classification'!$C$9,C1098)),ISNUMBER(SEARCH('[1]Lookup for use classification'!$D$9,C1098)),ISNUMBER(SEARCH('[1]Lookup for use classification'!$E$9,C1098)),ISNUMBER(SEARCH('[1]Lookup for use classification'!$F$9,C1098)),ISNUMBER(SEARCH('[1]Lookup for use classification'!$G$9,C1098)),ISNUMBER(SEARCH('[1]Lookup for use classification'!$H$9,C1098)),ISNUMBER(SEARCH('[1]Lookup for use classification'!$I$9,C1098)),ISNUMBER(SEARCH('[1]Lookup for use classification'!$J$9,C1098)),ISNUMBER(SEARCH('[1]Lookup for use classification'!$K$9,C1098))),'[1]Lookup for use classification'!$A$9,IF(OR(ISNUMBER(SEARCH('[1]Lookup for use classification'!$B$10,C1098)),ISNUMBER(SEARCH('[1]Lookup for use classification'!$C$10,C1098)),ISNUMBER(SEARCH('[1]Lookup for use classification'!$D$10,C1098)),ISNUMBER(SEARCH('[1]Lookup for use classification'!$E$10,C1098)),ISNUMBER(SEARCH('[1]Lookup for use classification'!$F$10,C1098)),ISNUMBER(SEARCH('[1]Lookup for use classification'!$G$10,C1098))),'[1]Lookup for use classification'!$A$10,IF(OR(ISNUMBER(SEARCH('[1]Lookup for use classification'!$B$11,C1098)),ISNUMBER(SEARCH('[1]Lookup for use classification'!$C$11,C1098))),'[1]Lookup for use classification'!$A$11,IF(OR(ISNUMBER(SEARCH('[1]Lookup for use classification'!$B$12,C1098)),ISNUMBER(SEARCH('[1]Lookup for use classification'!$C$12,C1098))),'[1]Lookup for use classification'!$A$12,IF(OR(ISNUMBER(SEARCH('[1]Lookup for use classification'!$B$13,C1098)),ISNUMBER(SEARCH('[1]Lookup for use classification'!$C$13,C1098)),ISNUMBER(SEARCH('[1]Lookup for use classification'!$D$13,C1098)),,ISNUMBER(SEARCH('[1]Lookup for use classification'!$C$13,C1098)),ISNUMBER(SEARCH('[1]Lookup for use classification'!$E$13,C1098))),'[1]Lookup for use classification'!$A$13,IF(OR(ISNUMBER(SEARCH('[1]Lookup for use classification'!$B$14,C1098)),ISNUMBER(SEARCH('[1]Lookup for use classification'!$C$14,C1098))),'[1]Lookup for use classification'!$A$14,"Other"))))))))))))</f>
        <v>Health Care - Hospitals</v>
      </c>
      <c r="E1098" s="181"/>
      <c r="F1098" s="176"/>
      <c r="G1098" s="176"/>
    </row>
    <row r="1099" spans="1:12" hidden="1">
      <c r="A1099" s="187" t="s">
        <v>154</v>
      </c>
      <c r="B1099" s="167" t="s">
        <v>4456</v>
      </c>
      <c r="C1099" s="174" t="s">
        <v>161</v>
      </c>
      <c r="D1099" s="6" t="str">
        <f>IF(OR(ISNUMBER(SEARCH('[1]Lookup for use classification'!$B$1,C1099)),ISNUMBER(SEARCH('[1]Lookup for use classification'!$C$1,C1099)),ISNUMBER(SEARCH('[1]Lookup for use classification'!$D$1,C1099)),ISNUMBER(SEARCH('[1]Lookup for use classification'!$E$1,C1099))),'[1]Lookup for use classification'!$A$1,IF(ISNUMBER(SEARCH('[1]Lookup for use classification'!$B$2,C1099)),'[1]Lookup for use classification'!$A$2,IF(ISNUMBER(SEARCH('[1]Lookup for use classification'!$B$3,C1099)),'[1]Lookup for use classification'!$A$3,IF(OR(ISNUMBER(SEARCH('[1]Lookup for use classification'!$B$4,C1099)),ISNUMBER(SEARCH('[1]Lookup for use classification'!$C$4,C1099)),ISNUMBER(SEARCH('[1]Lookup for use classification'!$D$4,C1099)),ISNUMBER(SEARCH('[1]Lookup for use classification'!$E$4,C1099))),'[1]Lookup for use classification'!$A$4,IF(OR(ISNUMBER(SEARCH('[1]Lookup for use classification'!$B$5,C1099)),ISNUMBER(SEARCH('[1]Lookup for use classification'!$C$5,C1099)),ISNUMBER(SEARCH('[1]Lookup for use classification'!$D$5,C1099))),'[1]Lookup for use classification'!$A$5,IF(OR(ISNUMBER(SEARCH('[1]Lookup for use classification'!$B$7,C1099)),ISNUMBER(SEARCH('[1]Lookup for use classification'!$C$7,C1099)),ISNUMBER(SEARCH('[1]Lookup for use classification'!$D$7,C1099))),'[1]Lookup for use classification'!$A$7,IF(OR(ISNUMBER(SEARCH('[1]Lookup for use classification'!$B$9,C1099)),ISNUMBER(SEARCH('[1]Lookup for use classification'!$C$9,C1099)),ISNUMBER(SEARCH('[1]Lookup for use classification'!$D$9,C1099)),ISNUMBER(SEARCH('[1]Lookup for use classification'!$E$9,C1099)),ISNUMBER(SEARCH('[1]Lookup for use classification'!$F$9,C1099)),ISNUMBER(SEARCH('[1]Lookup for use classification'!$G$9,C1099)),ISNUMBER(SEARCH('[1]Lookup for use classification'!$H$9,C1099)),ISNUMBER(SEARCH('[1]Lookup for use classification'!$I$9,C1099)),ISNUMBER(SEARCH('[1]Lookup for use classification'!$J$9,C1099)),ISNUMBER(SEARCH('[1]Lookup for use classification'!$K$9,C1099))),'[1]Lookup for use classification'!$A$9,IF(OR(ISNUMBER(SEARCH('[1]Lookup for use classification'!$B$10,C1099)),ISNUMBER(SEARCH('[1]Lookup for use classification'!$C$10,C1099)),ISNUMBER(SEARCH('[1]Lookup for use classification'!$D$10,C1099)),ISNUMBER(SEARCH('[1]Lookup for use classification'!$E$10,C1099)),ISNUMBER(SEARCH('[1]Lookup for use classification'!$F$10,C1099)),ISNUMBER(SEARCH('[1]Lookup for use classification'!$G$10,C1099))),'[1]Lookup for use classification'!$A$10,IF(OR(ISNUMBER(SEARCH('[1]Lookup for use classification'!$B$11,C1099)),ISNUMBER(SEARCH('[1]Lookup for use classification'!$C$11,C1099))),'[1]Lookup for use classification'!$A$11,IF(OR(ISNUMBER(SEARCH('[1]Lookup for use classification'!$B$12,C1099)),ISNUMBER(SEARCH('[1]Lookup for use classification'!$C$12,C1099))),'[1]Lookup for use classification'!$A$12,IF(OR(ISNUMBER(SEARCH('[1]Lookup for use classification'!$B$13,C1099)),ISNUMBER(SEARCH('[1]Lookup for use classification'!$C$13,C1099)),ISNUMBER(SEARCH('[1]Lookup for use classification'!$D$13,C1099)),,ISNUMBER(SEARCH('[1]Lookup for use classification'!$C$13,C1099)),ISNUMBER(SEARCH('[1]Lookup for use classification'!$E$13,C1099))),'[1]Lookup for use classification'!$A$13,IF(OR(ISNUMBER(SEARCH('[1]Lookup for use classification'!$B$14,C1099)),ISNUMBER(SEARCH('[1]Lookup for use classification'!$C$14,C1099))),'[1]Lookup for use classification'!$A$14,"Other"))))))))))))</f>
        <v>Office</v>
      </c>
      <c r="E1099" s="175"/>
      <c r="F1099" s="176"/>
      <c r="G1099" s="176"/>
    </row>
    <row r="1100" spans="1:12" hidden="1">
      <c r="A1100" s="187" t="s">
        <v>154</v>
      </c>
      <c r="B1100" s="167" t="s">
        <v>4456</v>
      </c>
      <c r="C1100" s="174" t="s">
        <v>169</v>
      </c>
      <c r="D1100" s="6" t="str">
        <f>IF(OR(ISNUMBER(SEARCH('[1]Lookup for use classification'!$B$1,C1100)),ISNUMBER(SEARCH('[1]Lookup for use classification'!$C$1,C1100)),ISNUMBER(SEARCH('[1]Lookup for use classification'!$D$1,C1100)),ISNUMBER(SEARCH('[1]Lookup for use classification'!$E$1,C1100))),'[1]Lookup for use classification'!$A$1,IF(ISNUMBER(SEARCH('[1]Lookup for use classification'!$B$2,C1100)),'[1]Lookup for use classification'!$A$2,IF(ISNUMBER(SEARCH('[1]Lookup for use classification'!$B$3,C1100)),'[1]Lookup for use classification'!$A$3,IF(OR(ISNUMBER(SEARCH('[1]Lookup for use classification'!$B$4,C1100)),ISNUMBER(SEARCH('[1]Lookup for use classification'!$C$4,C1100)),ISNUMBER(SEARCH('[1]Lookup for use classification'!$D$4,C1100)),ISNUMBER(SEARCH('[1]Lookup for use classification'!$E$4,C1100))),'[1]Lookup for use classification'!$A$4,IF(OR(ISNUMBER(SEARCH('[1]Lookup for use classification'!$B$5,C1100)),ISNUMBER(SEARCH('[1]Lookup for use classification'!$C$5,C1100)),ISNUMBER(SEARCH('[1]Lookup for use classification'!$D$5,C1100))),'[1]Lookup for use classification'!$A$5,IF(OR(ISNUMBER(SEARCH('[1]Lookup for use classification'!$B$7,C1100)),ISNUMBER(SEARCH('[1]Lookup for use classification'!$C$7,C1100)),ISNUMBER(SEARCH('[1]Lookup for use classification'!$D$7,C1100))),'[1]Lookup for use classification'!$A$7,IF(OR(ISNUMBER(SEARCH('[1]Lookup for use classification'!$B$9,C1100)),ISNUMBER(SEARCH('[1]Lookup for use classification'!$C$9,C1100)),ISNUMBER(SEARCH('[1]Lookup for use classification'!$D$9,C1100)),ISNUMBER(SEARCH('[1]Lookup for use classification'!$E$9,C1100)),ISNUMBER(SEARCH('[1]Lookup for use classification'!$F$9,C1100)),ISNUMBER(SEARCH('[1]Lookup for use classification'!$G$9,C1100)),ISNUMBER(SEARCH('[1]Lookup for use classification'!$H$9,C1100)),ISNUMBER(SEARCH('[1]Lookup for use classification'!$I$9,C1100)),ISNUMBER(SEARCH('[1]Lookup for use classification'!$J$9,C1100)),ISNUMBER(SEARCH('[1]Lookup for use classification'!$K$9,C1100))),'[1]Lookup for use classification'!$A$9,IF(OR(ISNUMBER(SEARCH('[1]Lookup for use classification'!$B$10,C1100)),ISNUMBER(SEARCH('[1]Lookup for use classification'!$C$10,C1100)),ISNUMBER(SEARCH('[1]Lookup for use classification'!$D$10,C1100)),ISNUMBER(SEARCH('[1]Lookup for use classification'!$E$10,C1100)),ISNUMBER(SEARCH('[1]Lookup for use classification'!$F$10,C1100)),ISNUMBER(SEARCH('[1]Lookup for use classification'!$G$10,C1100))),'[1]Lookup for use classification'!$A$10,IF(OR(ISNUMBER(SEARCH('[1]Lookup for use classification'!$B$11,C1100)),ISNUMBER(SEARCH('[1]Lookup for use classification'!$C$11,C1100))),'[1]Lookup for use classification'!$A$11,IF(OR(ISNUMBER(SEARCH('[1]Lookup for use classification'!$B$12,C1100)),ISNUMBER(SEARCH('[1]Lookup for use classification'!$C$12,C1100))),'[1]Lookup for use classification'!$A$12,IF(OR(ISNUMBER(SEARCH('[1]Lookup for use classification'!$B$13,C1100)),ISNUMBER(SEARCH('[1]Lookup for use classification'!$C$13,C1100)),ISNUMBER(SEARCH('[1]Lookup for use classification'!$D$13,C1100)),,ISNUMBER(SEARCH('[1]Lookup for use classification'!$C$13,C1100)),ISNUMBER(SEARCH('[1]Lookup for use classification'!$E$13,C1100))),'[1]Lookup for use classification'!$A$13,IF(OR(ISNUMBER(SEARCH('[1]Lookup for use classification'!$B$14,C1100)),ISNUMBER(SEARCH('[1]Lookup for use classification'!$C$14,C1100))),'[1]Lookup for use classification'!$A$14,"Other"))))))))))))</f>
        <v>Office</v>
      </c>
      <c r="E1100" s="175"/>
      <c r="F1100" s="176"/>
      <c r="G1100" s="176"/>
    </row>
    <row r="1101" spans="1:12" hidden="1">
      <c r="A1101" s="185" t="s">
        <v>154</v>
      </c>
      <c r="B1101" s="167" t="s">
        <v>4456</v>
      </c>
      <c r="C1101" s="174" t="s">
        <v>159</v>
      </c>
      <c r="D1101" s="6" t="str">
        <f>IF(OR(ISNUMBER(SEARCH('[1]Lookup for use classification'!$B$1,C1101)),ISNUMBER(SEARCH('[1]Lookup for use classification'!$C$1,C1101)),ISNUMBER(SEARCH('[1]Lookup for use classification'!$D$1,C1101)),ISNUMBER(SEARCH('[1]Lookup for use classification'!$E$1,C1101))),'[1]Lookup for use classification'!$A$1,IF(ISNUMBER(SEARCH('[1]Lookup for use classification'!$B$2,C1101)),'[1]Lookup for use classification'!$A$2,IF(ISNUMBER(SEARCH('[1]Lookup for use classification'!$B$3,C1101)),'[1]Lookup for use classification'!$A$3,IF(OR(ISNUMBER(SEARCH('[1]Lookup for use classification'!$B$4,C1101)),ISNUMBER(SEARCH('[1]Lookup for use classification'!$C$4,C1101)),ISNUMBER(SEARCH('[1]Lookup for use classification'!$D$4,C1101)),ISNUMBER(SEARCH('[1]Lookup for use classification'!$E$4,C1101))),'[1]Lookup for use classification'!$A$4,IF(OR(ISNUMBER(SEARCH('[1]Lookup for use classification'!$B$5,C1101)),ISNUMBER(SEARCH('[1]Lookup for use classification'!$C$5,C1101)),ISNUMBER(SEARCH('[1]Lookup for use classification'!$D$5,C1101))),'[1]Lookup for use classification'!$A$5,IF(OR(ISNUMBER(SEARCH('[1]Lookup for use classification'!$B$7,C1101)),ISNUMBER(SEARCH('[1]Lookup for use classification'!$C$7,C1101)),ISNUMBER(SEARCH('[1]Lookup for use classification'!$D$7,C1101))),'[1]Lookup for use classification'!$A$7,IF(OR(ISNUMBER(SEARCH('[1]Lookup for use classification'!$B$9,C1101)),ISNUMBER(SEARCH('[1]Lookup for use classification'!$C$9,C1101)),ISNUMBER(SEARCH('[1]Lookup for use classification'!$D$9,C1101)),ISNUMBER(SEARCH('[1]Lookup for use classification'!$E$9,C1101)),ISNUMBER(SEARCH('[1]Lookup for use classification'!$F$9,C1101)),ISNUMBER(SEARCH('[1]Lookup for use classification'!$G$9,C1101)),ISNUMBER(SEARCH('[1]Lookup for use classification'!$H$9,C1101)),ISNUMBER(SEARCH('[1]Lookup for use classification'!$I$9,C1101)),ISNUMBER(SEARCH('[1]Lookup for use classification'!$J$9,C1101)),ISNUMBER(SEARCH('[1]Lookup for use classification'!$K$9,C1101))),'[1]Lookup for use classification'!$A$9,IF(OR(ISNUMBER(SEARCH('[1]Lookup for use classification'!$B$10,C1101)),ISNUMBER(SEARCH('[1]Lookup for use classification'!$C$10,C1101)),ISNUMBER(SEARCH('[1]Lookup for use classification'!$D$10,C1101)),ISNUMBER(SEARCH('[1]Lookup for use classification'!$E$10,C1101)),ISNUMBER(SEARCH('[1]Lookup for use classification'!$F$10,C1101)),ISNUMBER(SEARCH('[1]Lookup for use classification'!$G$10,C1101))),'[1]Lookup for use classification'!$A$10,IF(OR(ISNUMBER(SEARCH('[1]Lookup for use classification'!$B$11,C1101)),ISNUMBER(SEARCH('[1]Lookup for use classification'!$C$11,C1101))),'[1]Lookup for use classification'!$A$11,IF(OR(ISNUMBER(SEARCH('[1]Lookup for use classification'!$B$12,C1101)),ISNUMBER(SEARCH('[1]Lookup for use classification'!$C$12,C1101))),'[1]Lookup for use classification'!$A$12,IF(OR(ISNUMBER(SEARCH('[1]Lookup for use classification'!$B$13,C1101)),ISNUMBER(SEARCH('[1]Lookup for use classification'!$C$13,C1101)),ISNUMBER(SEARCH('[1]Lookup for use classification'!$D$13,C1101)),,ISNUMBER(SEARCH('[1]Lookup for use classification'!$C$13,C1101)),ISNUMBER(SEARCH('[1]Lookup for use classification'!$E$13,C1101))),'[1]Lookup for use classification'!$A$13,IF(OR(ISNUMBER(SEARCH('[1]Lookup for use classification'!$B$14,C1101)),ISNUMBER(SEARCH('[1]Lookup for use classification'!$C$14,C1101))),'[1]Lookup for use classification'!$A$14,"Other"))))))))))))</f>
        <v>Other</v>
      </c>
      <c r="E1101" s="181">
        <v>288</v>
      </c>
      <c r="F1101" s="176"/>
      <c r="G1101" s="176"/>
    </row>
    <row r="1102" spans="1:12" hidden="1">
      <c r="A1102" s="187" t="s">
        <v>154</v>
      </c>
      <c r="B1102" s="167" t="s">
        <v>4456</v>
      </c>
      <c r="C1102" s="174" t="s">
        <v>156</v>
      </c>
      <c r="D1102" s="6" t="str">
        <f>IF(OR(ISNUMBER(SEARCH('[1]Lookup for use classification'!$B$1,C1102)),ISNUMBER(SEARCH('[1]Lookup for use classification'!$C$1,C1102)),ISNUMBER(SEARCH('[1]Lookup for use classification'!$D$1,C1102)),ISNUMBER(SEARCH('[1]Lookup for use classification'!$E$1,C1102))),'[1]Lookup for use classification'!$A$1,IF(ISNUMBER(SEARCH('[1]Lookup for use classification'!$B$2,C1102)),'[1]Lookup for use classification'!$A$2,IF(ISNUMBER(SEARCH('[1]Lookup for use classification'!$B$3,C1102)),'[1]Lookup for use classification'!$A$3,IF(OR(ISNUMBER(SEARCH('[1]Lookup for use classification'!$B$4,C1102)),ISNUMBER(SEARCH('[1]Lookup for use classification'!$C$4,C1102)),ISNUMBER(SEARCH('[1]Lookup for use classification'!$D$4,C1102)),ISNUMBER(SEARCH('[1]Lookup for use classification'!$E$4,C1102))),'[1]Lookup for use classification'!$A$4,IF(OR(ISNUMBER(SEARCH('[1]Lookup for use classification'!$B$5,C1102)),ISNUMBER(SEARCH('[1]Lookup for use classification'!$C$5,C1102)),ISNUMBER(SEARCH('[1]Lookup for use classification'!$D$5,C1102))),'[1]Lookup for use classification'!$A$5,IF(OR(ISNUMBER(SEARCH('[1]Lookup for use classification'!$B$7,C1102)),ISNUMBER(SEARCH('[1]Lookup for use classification'!$C$7,C1102)),ISNUMBER(SEARCH('[1]Lookup for use classification'!$D$7,C1102))),'[1]Lookup for use classification'!$A$7,IF(OR(ISNUMBER(SEARCH('[1]Lookup for use classification'!$B$9,C1102)),ISNUMBER(SEARCH('[1]Lookup for use classification'!$C$9,C1102)),ISNUMBER(SEARCH('[1]Lookup for use classification'!$D$9,C1102)),ISNUMBER(SEARCH('[1]Lookup for use classification'!$E$9,C1102)),ISNUMBER(SEARCH('[1]Lookup for use classification'!$F$9,C1102)),ISNUMBER(SEARCH('[1]Lookup for use classification'!$G$9,C1102)),ISNUMBER(SEARCH('[1]Lookup for use classification'!$H$9,C1102)),ISNUMBER(SEARCH('[1]Lookup for use classification'!$I$9,C1102)),ISNUMBER(SEARCH('[1]Lookup for use classification'!$J$9,C1102)),ISNUMBER(SEARCH('[1]Lookup for use classification'!$K$9,C1102))),'[1]Lookup for use classification'!$A$9,IF(OR(ISNUMBER(SEARCH('[1]Lookup for use classification'!$B$10,C1102)),ISNUMBER(SEARCH('[1]Lookup for use classification'!$C$10,C1102)),ISNUMBER(SEARCH('[1]Lookup for use classification'!$D$10,C1102)),ISNUMBER(SEARCH('[1]Lookup for use classification'!$E$10,C1102)),ISNUMBER(SEARCH('[1]Lookup for use classification'!$F$10,C1102)),ISNUMBER(SEARCH('[1]Lookup for use classification'!$G$10,C1102))),'[1]Lookup for use classification'!$A$10,IF(OR(ISNUMBER(SEARCH('[1]Lookup for use classification'!$B$11,C1102)),ISNUMBER(SEARCH('[1]Lookup for use classification'!$C$11,C1102))),'[1]Lookup for use classification'!$A$11,IF(OR(ISNUMBER(SEARCH('[1]Lookup for use classification'!$B$12,C1102)),ISNUMBER(SEARCH('[1]Lookup for use classification'!$C$12,C1102))),'[1]Lookup for use classification'!$A$12,IF(OR(ISNUMBER(SEARCH('[1]Lookup for use classification'!$B$13,C1102)),ISNUMBER(SEARCH('[1]Lookup for use classification'!$C$13,C1102)),ISNUMBER(SEARCH('[1]Lookup for use classification'!$D$13,C1102)),,ISNUMBER(SEARCH('[1]Lookup for use classification'!$C$13,C1102)),ISNUMBER(SEARCH('[1]Lookup for use classification'!$E$13,C1102))),'[1]Lookup for use classification'!$A$13,IF(OR(ISNUMBER(SEARCH('[1]Lookup for use classification'!$B$14,C1102)),ISNUMBER(SEARCH('[1]Lookup for use classification'!$C$14,C1102))),'[1]Lookup for use classification'!$A$14,"Other"))))))))))))</f>
        <v>Other</v>
      </c>
      <c r="E1102" s="181">
        <v>960</v>
      </c>
      <c r="F1102" s="176"/>
      <c r="G1102" s="176"/>
    </row>
    <row r="1103" spans="1:12" hidden="1">
      <c r="A1103" s="187" t="s">
        <v>154</v>
      </c>
      <c r="B1103" s="167" t="s">
        <v>4456</v>
      </c>
      <c r="C1103" s="174" t="s">
        <v>163</v>
      </c>
      <c r="D1103" s="6" t="str">
        <f>IF(OR(ISNUMBER(SEARCH('[1]Lookup for use classification'!$B$1,C1103)),ISNUMBER(SEARCH('[1]Lookup for use classification'!$C$1,C1103)),ISNUMBER(SEARCH('[1]Lookup for use classification'!$D$1,C1103)),ISNUMBER(SEARCH('[1]Lookup for use classification'!$E$1,C1103))),'[1]Lookup for use classification'!$A$1,IF(ISNUMBER(SEARCH('[1]Lookup for use classification'!$B$2,C1103)),'[1]Lookup for use classification'!$A$2,IF(ISNUMBER(SEARCH('[1]Lookup for use classification'!$B$3,C1103)),'[1]Lookup for use classification'!$A$3,IF(OR(ISNUMBER(SEARCH('[1]Lookup for use classification'!$B$4,C1103)),ISNUMBER(SEARCH('[1]Lookup for use classification'!$C$4,C1103)),ISNUMBER(SEARCH('[1]Lookup for use classification'!$D$4,C1103)),ISNUMBER(SEARCH('[1]Lookup for use classification'!$E$4,C1103))),'[1]Lookup for use classification'!$A$4,IF(OR(ISNUMBER(SEARCH('[1]Lookup for use classification'!$B$5,C1103)),ISNUMBER(SEARCH('[1]Lookup for use classification'!$C$5,C1103)),ISNUMBER(SEARCH('[1]Lookup for use classification'!$D$5,C1103))),'[1]Lookup for use classification'!$A$5,IF(OR(ISNUMBER(SEARCH('[1]Lookup for use classification'!$B$7,C1103)),ISNUMBER(SEARCH('[1]Lookup for use classification'!$C$7,C1103)),ISNUMBER(SEARCH('[1]Lookup for use classification'!$D$7,C1103))),'[1]Lookup for use classification'!$A$7,IF(OR(ISNUMBER(SEARCH('[1]Lookup for use classification'!$B$9,C1103)),ISNUMBER(SEARCH('[1]Lookup for use classification'!$C$9,C1103)),ISNUMBER(SEARCH('[1]Lookup for use classification'!$D$9,C1103)),ISNUMBER(SEARCH('[1]Lookup for use classification'!$E$9,C1103)),ISNUMBER(SEARCH('[1]Lookup for use classification'!$F$9,C1103)),ISNUMBER(SEARCH('[1]Lookup for use classification'!$G$9,C1103)),ISNUMBER(SEARCH('[1]Lookup for use classification'!$H$9,C1103)),ISNUMBER(SEARCH('[1]Lookup for use classification'!$I$9,C1103)),ISNUMBER(SEARCH('[1]Lookup for use classification'!$J$9,C1103)),ISNUMBER(SEARCH('[1]Lookup for use classification'!$K$9,C1103))),'[1]Lookup for use classification'!$A$9,IF(OR(ISNUMBER(SEARCH('[1]Lookup for use classification'!$B$10,C1103)),ISNUMBER(SEARCH('[1]Lookup for use classification'!$C$10,C1103)),ISNUMBER(SEARCH('[1]Lookup for use classification'!$D$10,C1103)),ISNUMBER(SEARCH('[1]Lookup for use classification'!$E$10,C1103)),ISNUMBER(SEARCH('[1]Lookup for use classification'!$F$10,C1103)),ISNUMBER(SEARCH('[1]Lookup for use classification'!$G$10,C1103))),'[1]Lookup for use classification'!$A$10,IF(OR(ISNUMBER(SEARCH('[1]Lookup for use classification'!$B$11,C1103)),ISNUMBER(SEARCH('[1]Lookup for use classification'!$C$11,C1103))),'[1]Lookup for use classification'!$A$11,IF(OR(ISNUMBER(SEARCH('[1]Lookup for use classification'!$B$12,C1103)),ISNUMBER(SEARCH('[1]Lookup for use classification'!$C$12,C1103))),'[1]Lookup for use classification'!$A$12,IF(OR(ISNUMBER(SEARCH('[1]Lookup for use classification'!$B$13,C1103)),ISNUMBER(SEARCH('[1]Lookup for use classification'!$C$13,C1103)),ISNUMBER(SEARCH('[1]Lookup for use classification'!$D$13,C1103)),,ISNUMBER(SEARCH('[1]Lookup for use classification'!$C$13,C1103)),ISNUMBER(SEARCH('[1]Lookup for use classification'!$E$13,C1103))),'[1]Lookup for use classification'!$A$13,IF(OR(ISNUMBER(SEARCH('[1]Lookup for use classification'!$B$14,C1103)),ISNUMBER(SEARCH('[1]Lookup for use classification'!$C$14,C1103))),'[1]Lookup for use classification'!$A$14,"Other"))))))))))))</f>
        <v>Other</v>
      </c>
      <c r="E1103" s="181">
        <v>960</v>
      </c>
      <c r="F1103" s="176"/>
      <c r="G1103" s="176"/>
    </row>
    <row r="1104" spans="1:12" hidden="1">
      <c r="A1104" s="187" t="s">
        <v>154</v>
      </c>
      <c r="B1104" s="167" t="s">
        <v>4456</v>
      </c>
      <c r="C1104" s="174" t="s">
        <v>166</v>
      </c>
      <c r="D1104" s="6" t="str">
        <f>IF(OR(ISNUMBER(SEARCH('[1]Lookup for use classification'!$B$1,C1104)),ISNUMBER(SEARCH('[1]Lookup for use classification'!$C$1,C1104)),ISNUMBER(SEARCH('[1]Lookup for use classification'!$D$1,C1104)),ISNUMBER(SEARCH('[1]Lookup for use classification'!$E$1,C1104))),'[1]Lookup for use classification'!$A$1,IF(ISNUMBER(SEARCH('[1]Lookup for use classification'!$B$2,C1104)),'[1]Lookup for use classification'!$A$2,IF(ISNUMBER(SEARCH('[1]Lookup for use classification'!$B$3,C1104)),'[1]Lookup for use classification'!$A$3,IF(OR(ISNUMBER(SEARCH('[1]Lookup for use classification'!$B$4,C1104)),ISNUMBER(SEARCH('[1]Lookup for use classification'!$C$4,C1104)),ISNUMBER(SEARCH('[1]Lookup for use classification'!$D$4,C1104)),ISNUMBER(SEARCH('[1]Lookup for use classification'!$E$4,C1104))),'[1]Lookup for use classification'!$A$4,IF(OR(ISNUMBER(SEARCH('[1]Lookup for use classification'!$B$5,C1104)),ISNUMBER(SEARCH('[1]Lookup for use classification'!$C$5,C1104)),ISNUMBER(SEARCH('[1]Lookup for use classification'!$D$5,C1104))),'[1]Lookup for use classification'!$A$5,IF(OR(ISNUMBER(SEARCH('[1]Lookup for use classification'!$B$7,C1104)),ISNUMBER(SEARCH('[1]Lookup for use classification'!$C$7,C1104)),ISNUMBER(SEARCH('[1]Lookup for use classification'!$D$7,C1104))),'[1]Lookup for use classification'!$A$7,IF(OR(ISNUMBER(SEARCH('[1]Lookup for use classification'!$B$9,C1104)),ISNUMBER(SEARCH('[1]Lookup for use classification'!$C$9,C1104)),ISNUMBER(SEARCH('[1]Lookup for use classification'!$D$9,C1104)),ISNUMBER(SEARCH('[1]Lookup for use classification'!$E$9,C1104)),ISNUMBER(SEARCH('[1]Lookup for use classification'!$F$9,C1104)),ISNUMBER(SEARCH('[1]Lookup for use classification'!$G$9,C1104)),ISNUMBER(SEARCH('[1]Lookup for use classification'!$H$9,C1104)),ISNUMBER(SEARCH('[1]Lookup for use classification'!$I$9,C1104)),ISNUMBER(SEARCH('[1]Lookup for use classification'!$J$9,C1104)),ISNUMBER(SEARCH('[1]Lookup for use classification'!$K$9,C1104))),'[1]Lookup for use classification'!$A$9,IF(OR(ISNUMBER(SEARCH('[1]Lookup for use classification'!$B$10,C1104)),ISNUMBER(SEARCH('[1]Lookup for use classification'!$C$10,C1104)),ISNUMBER(SEARCH('[1]Lookup for use classification'!$D$10,C1104)),ISNUMBER(SEARCH('[1]Lookup for use classification'!$E$10,C1104)),ISNUMBER(SEARCH('[1]Lookup for use classification'!$F$10,C1104)),ISNUMBER(SEARCH('[1]Lookup for use classification'!$G$10,C1104))),'[1]Lookup for use classification'!$A$10,IF(OR(ISNUMBER(SEARCH('[1]Lookup for use classification'!$B$11,C1104)),ISNUMBER(SEARCH('[1]Lookup for use classification'!$C$11,C1104))),'[1]Lookup for use classification'!$A$11,IF(OR(ISNUMBER(SEARCH('[1]Lookup for use classification'!$B$12,C1104)),ISNUMBER(SEARCH('[1]Lookup for use classification'!$C$12,C1104))),'[1]Lookup for use classification'!$A$12,IF(OR(ISNUMBER(SEARCH('[1]Lookup for use classification'!$B$13,C1104)),ISNUMBER(SEARCH('[1]Lookup for use classification'!$C$13,C1104)),ISNUMBER(SEARCH('[1]Lookup for use classification'!$D$13,C1104)),,ISNUMBER(SEARCH('[1]Lookup for use classification'!$C$13,C1104)),ISNUMBER(SEARCH('[1]Lookup for use classification'!$E$13,C1104))),'[1]Lookup for use classification'!$A$13,IF(OR(ISNUMBER(SEARCH('[1]Lookup for use classification'!$B$14,C1104)),ISNUMBER(SEARCH('[1]Lookup for use classification'!$C$14,C1104))),'[1]Lookup for use classification'!$A$14,"Other"))))))))))))</f>
        <v>Other</v>
      </c>
      <c r="E1104" s="181">
        <v>1104</v>
      </c>
      <c r="F1104" s="176"/>
      <c r="G1104" s="176"/>
    </row>
    <row r="1105" spans="1:12" hidden="1">
      <c r="A1105" s="187" t="s">
        <v>154</v>
      </c>
      <c r="B1105" s="167" t="s">
        <v>4456</v>
      </c>
      <c r="C1105" s="174" t="s">
        <v>155</v>
      </c>
      <c r="D1105" s="6" t="str">
        <f>IF(OR(ISNUMBER(SEARCH('[1]Lookup for use classification'!$B$1,C1105)),ISNUMBER(SEARCH('[1]Lookup for use classification'!$C$1,C1105)),ISNUMBER(SEARCH('[1]Lookup for use classification'!$D$1,C1105)),ISNUMBER(SEARCH('[1]Lookup for use classification'!$E$1,C1105))),'[1]Lookup for use classification'!$A$1,IF(ISNUMBER(SEARCH('[1]Lookup for use classification'!$B$2,C1105)),'[1]Lookup for use classification'!$A$2,IF(ISNUMBER(SEARCH('[1]Lookup for use classification'!$B$3,C1105)),'[1]Lookup for use classification'!$A$3,IF(OR(ISNUMBER(SEARCH('[1]Lookup for use classification'!$B$4,C1105)),ISNUMBER(SEARCH('[1]Lookup for use classification'!$C$4,C1105)),ISNUMBER(SEARCH('[1]Lookup for use classification'!$D$4,C1105)),ISNUMBER(SEARCH('[1]Lookup for use classification'!$E$4,C1105))),'[1]Lookup for use classification'!$A$4,IF(OR(ISNUMBER(SEARCH('[1]Lookup for use classification'!$B$5,C1105)),ISNUMBER(SEARCH('[1]Lookup for use classification'!$C$5,C1105)),ISNUMBER(SEARCH('[1]Lookup for use classification'!$D$5,C1105))),'[1]Lookup for use classification'!$A$5,IF(OR(ISNUMBER(SEARCH('[1]Lookup for use classification'!$B$7,C1105)),ISNUMBER(SEARCH('[1]Lookup for use classification'!$C$7,C1105)),ISNUMBER(SEARCH('[1]Lookup for use classification'!$D$7,C1105))),'[1]Lookup for use classification'!$A$7,IF(OR(ISNUMBER(SEARCH('[1]Lookup for use classification'!$B$9,C1105)),ISNUMBER(SEARCH('[1]Lookup for use classification'!$C$9,C1105)),ISNUMBER(SEARCH('[1]Lookup for use classification'!$D$9,C1105)),ISNUMBER(SEARCH('[1]Lookup for use classification'!$E$9,C1105)),ISNUMBER(SEARCH('[1]Lookup for use classification'!$F$9,C1105)),ISNUMBER(SEARCH('[1]Lookup for use classification'!$G$9,C1105)),ISNUMBER(SEARCH('[1]Lookup for use classification'!$H$9,C1105)),ISNUMBER(SEARCH('[1]Lookup for use classification'!$I$9,C1105)),ISNUMBER(SEARCH('[1]Lookup for use classification'!$J$9,C1105)),ISNUMBER(SEARCH('[1]Lookup for use classification'!$K$9,C1105))),'[1]Lookup for use classification'!$A$9,IF(OR(ISNUMBER(SEARCH('[1]Lookup for use classification'!$B$10,C1105)),ISNUMBER(SEARCH('[1]Lookup for use classification'!$C$10,C1105)),ISNUMBER(SEARCH('[1]Lookup for use classification'!$D$10,C1105)),ISNUMBER(SEARCH('[1]Lookup for use classification'!$E$10,C1105)),ISNUMBER(SEARCH('[1]Lookup for use classification'!$F$10,C1105)),ISNUMBER(SEARCH('[1]Lookup for use classification'!$G$10,C1105))),'[1]Lookup for use classification'!$A$10,IF(OR(ISNUMBER(SEARCH('[1]Lookup for use classification'!$B$11,C1105)),ISNUMBER(SEARCH('[1]Lookup for use classification'!$C$11,C1105))),'[1]Lookup for use classification'!$A$11,IF(OR(ISNUMBER(SEARCH('[1]Lookup for use classification'!$B$12,C1105)),ISNUMBER(SEARCH('[1]Lookup for use classification'!$C$12,C1105))),'[1]Lookup for use classification'!$A$12,IF(OR(ISNUMBER(SEARCH('[1]Lookup for use classification'!$B$13,C1105)),ISNUMBER(SEARCH('[1]Lookup for use classification'!$C$13,C1105)),ISNUMBER(SEARCH('[1]Lookup for use classification'!$D$13,C1105)),,ISNUMBER(SEARCH('[1]Lookup for use classification'!$C$13,C1105)),ISNUMBER(SEARCH('[1]Lookup for use classification'!$E$13,C1105))),'[1]Lookup for use classification'!$A$13,IF(OR(ISNUMBER(SEARCH('[1]Lookup for use classification'!$B$14,C1105)),ISNUMBER(SEARCH('[1]Lookup for use classification'!$C$14,C1105))),'[1]Lookup for use classification'!$A$14,"Other"))))))))))))</f>
        <v>Other</v>
      </c>
      <c r="E1105" s="175"/>
      <c r="F1105" s="176"/>
      <c r="G1105" s="176"/>
    </row>
    <row r="1106" spans="1:12" hidden="1">
      <c r="A1106" s="187" t="s">
        <v>154</v>
      </c>
      <c r="B1106" s="167" t="s">
        <v>4456</v>
      </c>
      <c r="C1106" s="174" t="s">
        <v>157</v>
      </c>
      <c r="D1106" s="6" t="str">
        <f>IF(OR(ISNUMBER(SEARCH('[1]Lookup for use classification'!$B$1,C1106)),ISNUMBER(SEARCH('[1]Lookup for use classification'!$C$1,C1106)),ISNUMBER(SEARCH('[1]Lookup for use classification'!$D$1,C1106)),ISNUMBER(SEARCH('[1]Lookup for use classification'!$E$1,C1106))),'[1]Lookup for use classification'!$A$1,IF(ISNUMBER(SEARCH('[1]Lookup for use classification'!$B$2,C1106)),'[1]Lookup for use classification'!$A$2,IF(ISNUMBER(SEARCH('[1]Lookup for use classification'!$B$3,C1106)),'[1]Lookup for use classification'!$A$3,IF(OR(ISNUMBER(SEARCH('[1]Lookup for use classification'!$B$4,C1106)),ISNUMBER(SEARCH('[1]Lookup for use classification'!$C$4,C1106)),ISNUMBER(SEARCH('[1]Lookup for use classification'!$D$4,C1106)),ISNUMBER(SEARCH('[1]Lookup for use classification'!$E$4,C1106))),'[1]Lookup for use classification'!$A$4,IF(OR(ISNUMBER(SEARCH('[1]Lookup for use classification'!$B$5,C1106)),ISNUMBER(SEARCH('[1]Lookup for use classification'!$C$5,C1106)),ISNUMBER(SEARCH('[1]Lookup for use classification'!$D$5,C1106))),'[1]Lookup for use classification'!$A$5,IF(OR(ISNUMBER(SEARCH('[1]Lookup for use classification'!$B$7,C1106)),ISNUMBER(SEARCH('[1]Lookup for use classification'!$C$7,C1106)),ISNUMBER(SEARCH('[1]Lookup for use classification'!$D$7,C1106))),'[1]Lookup for use classification'!$A$7,IF(OR(ISNUMBER(SEARCH('[1]Lookup for use classification'!$B$9,C1106)),ISNUMBER(SEARCH('[1]Lookup for use classification'!$C$9,C1106)),ISNUMBER(SEARCH('[1]Lookup for use classification'!$D$9,C1106)),ISNUMBER(SEARCH('[1]Lookup for use classification'!$E$9,C1106)),ISNUMBER(SEARCH('[1]Lookup for use classification'!$F$9,C1106)),ISNUMBER(SEARCH('[1]Lookup for use classification'!$G$9,C1106)),ISNUMBER(SEARCH('[1]Lookup for use classification'!$H$9,C1106)),ISNUMBER(SEARCH('[1]Lookup for use classification'!$I$9,C1106)),ISNUMBER(SEARCH('[1]Lookup for use classification'!$J$9,C1106)),ISNUMBER(SEARCH('[1]Lookup for use classification'!$K$9,C1106))),'[1]Lookup for use classification'!$A$9,IF(OR(ISNUMBER(SEARCH('[1]Lookup for use classification'!$B$10,C1106)),ISNUMBER(SEARCH('[1]Lookup for use classification'!$C$10,C1106)),ISNUMBER(SEARCH('[1]Lookup for use classification'!$D$10,C1106)),ISNUMBER(SEARCH('[1]Lookup for use classification'!$E$10,C1106)),ISNUMBER(SEARCH('[1]Lookup for use classification'!$F$10,C1106)),ISNUMBER(SEARCH('[1]Lookup for use classification'!$G$10,C1106))),'[1]Lookup for use classification'!$A$10,IF(OR(ISNUMBER(SEARCH('[1]Lookup for use classification'!$B$11,C1106)),ISNUMBER(SEARCH('[1]Lookup for use classification'!$C$11,C1106))),'[1]Lookup for use classification'!$A$11,IF(OR(ISNUMBER(SEARCH('[1]Lookup for use classification'!$B$12,C1106)),ISNUMBER(SEARCH('[1]Lookup for use classification'!$C$12,C1106))),'[1]Lookup for use classification'!$A$12,IF(OR(ISNUMBER(SEARCH('[1]Lookup for use classification'!$B$13,C1106)),ISNUMBER(SEARCH('[1]Lookup for use classification'!$C$13,C1106)),ISNUMBER(SEARCH('[1]Lookup for use classification'!$D$13,C1106)),,ISNUMBER(SEARCH('[1]Lookup for use classification'!$C$13,C1106)),ISNUMBER(SEARCH('[1]Lookup for use classification'!$E$13,C1106))),'[1]Lookup for use classification'!$A$13,IF(OR(ISNUMBER(SEARCH('[1]Lookup for use classification'!$B$14,C1106)),ISNUMBER(SEARCH('[1]Lookup for use classification'!$C$14,C1106))),'[1]Lookup for use classification'!$A$14,"Other"))))))))))))</f>
        <v>Other</v>
      </c>
      <c r="E1106" s="175"/>
      <c r="F1106" s="176"/>
      <c r="G1106" s="176"/>
    </row>
    <row r="1107" spans="1:12" hidden="1">
      <c r="A1107" s="187" t="s">
        <v>154</v>
      </c>
      <c r="B1107" s="167" t="s">
        <v>4456</v>
      </c>
      <c r="C1107" s="174" t="s">
        <v>164</v>
      </c>
      <c r="D1107" s="6" t="str">
        <f>IF(OR(ISNUMBER(SEARCH('[1]Lookup for use classification'!$B$1,C1107)),ISNUMBER(SEARCH('[1]Lookup for use classification'!$C$1,C1107)),ISNUMBER(SEARCH('[1]Lookup for use classification'!$D$1,C1107)),ISNUMBER(SEARCH('[1]Lookup for use classification'!$E$1,C1107))),'[1]Lookup for use classification'!$A$1,IF(ISNUMBER(SEARCH('[1]Lookup for use classification'!$B$2,C1107)),'[1]Lookup for use classification'!$A$2,IF(ISNUMBER(SEARCH('[1]Lookup for use classification'!$B$3,C1107)),'[1]Lookup for use classification'!$A$3,IF(OR(ISNUMBER(SEARCH('[1]Lookup for use classification'!$B$4,C1107)),ISNUMBER(SEARCH('[1]Lookup for use classification'!$C$4,C1107)),ISNUMBER(SEARCH('[1]Lookup for use classification'!$D$4,C1107)),ISNUMBER(SEARCH('[1]Lookup for use classification'!$E$4,C1107))),'[1]Lookup for use classification'!$A$4,IF(OR(ISNUMBER(SEARCH('[1]Lookup for use classification'!$B$5,C1107)),ISNUMBER(SEARCH('[1]Lookup for use classification'!$C$5,C1107)),ISNUMBER(SEARCH('[1]Lookup for use classification'!$D$5,C1107))),'[1]Lookup for use classification'!$A$5,IF(OR(ISNUMBER(SEARCH('[1]Lookup for use classification'!$B$7,C1107)),ISNUMBER(SEARCH('[1]Lookup for use classification'!$C$7,C1107)),ISNUMBER(SEARCH('[1]Lookup for use classification'!$D$7,C1107))),'[1]Lookup for use classification'!$A$7,IF(OR(ISNUMBER(SEARCH('[1]Lookup for use classification'!$B$9,C1107)),ISNUMBER(SEARCH('[1]Lookup for use classification'!$C$9,C1107)),ISNUMBER(SEARCH('[1]Lookup for use classification'!$D$9,C1107)),ISNUMBER(SEARCH('[1]Lookup for use classification'!$E$9,C1107)),ISNUMBER(SEARCH('[1]Lookup for use classification'!$F$9,C1107)),ISNUMBER(SEARCH('[1]Lookup for use classification'!$G$9,C1107)),ISNUMBER(SEARCH('[1]Lookup for use classification'!$H$9,C1107)),ISNUMBER(SEARCH('[1]Lookup for use classification'!$I$9,C1107)),ISNUMBER(SEARCH('[1]Lookup for use classification'!$J$9,C1107)),ISNUMBER(SEARCH('[1]Lookup for use classification'!$K$9,C1107))),'[1]Lookup for use classification'!$A$9,IF(OR(ISNUMBER(SEARCH('[1]Lookup for use classification'!$B$10,C1107)),ISNUMBER(SEARCH('[1]Lookup for use classification'!$C$10,C1107)),ISNUMBER(SEARCH('[1]Lookup for use classification'!$D$10,C1107)),ISNUMBER(SEARCH('[1]Lookup for use classification'!$E$10,C1107)),ISNUMBER(SEARCH('[1]Lookup for use classification'!$F$10,C1107)),ISNUMBER(SEARCH('[1]Lookup for use classification'!$G$10,C1107))),'[1]Lookup for use classification'!$A$10,IF(OR(ISNUMBER(SEARCH('[1]Lookup for use classification'!$B$11,C1107)),ISNUMBER(SEARCH('[1]Lookup for use classification'!$C$11,C1107))),'[1]Lookup for use classification'!$A$11,IF(OR(ISNUMBER(SEARCH('[1]Lookup for use classification'!$B$12,C1107)),ISNUMBER(SEARCH('[1]Lookup for use classification'!$C$12,C1107))),'[1]Lookup for use classification'!$A$12,IF(OR(ISNUMBER(SEARCH('[1]Lookup for use classification'!$B$13,C1107)),ISNUMBER(SEARCH('[1]Lookup for use classification'!$C$13,C1107)),ISNUMBER(SEARCH('[1]Lookup for use classification'!$D$13,C1107)),,ISNUMBER(SEARCH('[1]Lookup for use classification'!$C$13,C1107)),ISNUMBER(SEARCH('[1]Lookup for use classification'!$E$13,C1107))),'[1]Lookup for use classification'!$A$13,IF(OR(ISNUMBER(SEARCH('[1]Lookup for use classification'!$B$14,C1107)),ISNUMBER(SEARCH('[1]Lookup for use classification'!$C$14,C1107))),'[1]Lookup for use classification'!$A$14,"Other"))))))))))))</f>
        <v>Other</v>
      </c>
      <c r="E1107" s="175"/>
      <c r="F1107" s="176"/>
      <c r="G1107" s="176"/>
    </row>
    <row r="1108" spans="1:12" hidden="1">
      <c r="A1108" s="187" t="s">
        <v>154</v>
      </c>
      <c r="B1108" s="167" t="s">
        <v>4456</v>
      </c>
      <c r="C1108" s="174" t="s">
        <v>168</v>
      </c>
      <c r="D1108" s="6" t="str">
        <f>IF(OR(ISNUMBER(SEARCH('[1]Lookup for use classification'!$B$1,C1108)),ISNUMBER(SEARCH('[1]Lookup for use classification'!$C$1,C1108)),ISNUMBER(SEARCH('[1]Lookup for use classification'!$D$1,C1108)),ISNUMBER(SEARCH('[1]Lookup for use classification'!$E$1,C1108))),'[1]Lookup for use classification'!$A$1,IF(ISNUMBER(SEARCH('[1]Lookup for use classification'!$B$2,C1108)),'[1]Lookup for use classification'!$A$2,IF(ISNUMBER(SEARCH('[1]Lookup for use classification'!$B$3,C1108)),'[1]Lookup for use classification'!$A$3,IF(OR(ISNUMBER(SEARCH('[1]Lookup for use classification'!$B$4,C1108)),ISNUMBER(SEARCH('[1]Lookup for use classification'!$C$4,C1108)),ISNUMBER(SEARCH('[1]Lookup for use classification'!$D$4,C1108)),ISNUMBER(SEARCH('[1]Lookup for use classification'!$E$4,C1108))),'[1]Lookup for use classification'!$A$4,IF(OR(ISNUMBER(SEARCH('[1]Lookup for use classification'!$B$5,C1108)),ISNUMBER(SEARCH('[1]Lookup for use classification'!$C$5,C1108)),ISNUMBER(SEARCH('[1]Lookup for use classification'!$D$5,C1108))),'[1]Lookup for use classification'!$A$5,IF(OR(ISNUMBER(SEARCH('[1]Lookup for use classification'!$B$7,C1108)),ISNUMBER(SEARCH('[1]Lookup for use classification'!$C$7,C1108)),ISNUMBER(SEARCH('[1]Lookup for use classification'!$D$7,C1108))),'[1]Lookup for use classification'!$A$7,IF(OR(ISNUMBER(SEARCH('[1]Lookup for use classification'!$B$9,C1108)),ISNUMBER(SEARCH('[1]Lookup for use classification'!$C$9,C1108)),ISNUMBER(SEARCH('[1]Lookup for use classification'!$D$9,C1108)),ISNUMBER(SEARCH('[1]Lookup for use classification'!$E$9,C1108)),ISNUMBER(SEARCH('[1]Lookup for use classification'!$F$9,C1108)),ISNUMBER(SEARCH('[1]Lookup for use classification'!$G$9,C1108)),ISNUMBER(SEARCH('[1]Lookup for use classification'!$H$9,C1108)),ISNUMBER(SEARCH('[1]Lookup for use classification'!$I$9,C1108)),ISNUMBER(SEARCH('[1]Lookup for use classification'!$J$9,C1108)),ISNUMBER(SEARCH('[1]Lookup for use classification'!$K$9,C1108))),'[1]Lookup for use classification'!$A$9,IF(OR(ISNUMBER(SEARCH('[1]Lookup for use classification'!$B$10,C1108)),ISNUMBER(SEARCH('[1]Lookup for use classification'!$C$10,C1108)),ISNUMBER(SEARCH('[1]Lookup for use classification'!$D$10,C1108)),ISNUMBER(SEARCH('[1]Lookup for use classification'!$E$10,C1108)),ISNUMBER(SEARCH('[1]Lookup for use classification'!$F$10,C1108)),ISNUMBER(SEARCH('[1]Lookup for use classification'!$G$10,C1108))),'[1]Lookup for use classification'!$A$10,IF(OR(ISNUMBER(SEARCH('[1]Lookup for use classification'!$B$11,C1108)),ISNUMBER(SEARCH('[1]Lookup for use classification'!$C$11,C1108))),'[1]Lookup for use classification'!$A$11,IF(OR(ISNUMBER(SEARCH('[1]Lookup for use classification'!$B$12,C1108)),ISNUMBER(SEARCH('[1]Lookup for use classification'!$C$12,C1108))),'[1]Lookup for use classification'!$A$12,IF(OR(ISNUMBER(SEARCH('[1]Lookup for use classification'!$B$13,C1108)),ISNUMBER(SEARCH('[1]Lookup for use classification'!$C$13,C1108)),ISNUMBER(SEARCH('[1]Lookup for use classification'!$D$13,C1108)),,ISNUMBER(SEARCH('[1]Lookup for use classification'!$C$13,C1108)),ISNUMBER(SEARCH('[1]Lookup for use classification'!$E$13,C1108))),'[1]Lookup for use classification'!$A$13,IF(OR(ISNUMBER(SEARCH('[1]Lookup for use classification'!$B$14,C1108)),ISNUMBER(SEARCH('[1]Lookup for use classification'!$C$14,C1108))),'[1]Lookup for use classification'!$A$14,"Other"))))))))))))</f>
        <v>Other</v>
      </c>
      <c r="E1108" s="175"/>
      <c r="F1108" s="176"/>
      <c r="G1108" s="176"/>
    </row>
    <row r="1109" spans="1:12" hidden="1">
      <c r="A1109" s="187" t="s">
        <v>154</v>
      </c>
      <c r="B1109" s="167" t="s">
        <v>4456</v>
      </c>
      <c r="C1109" s="174" t="s">
        <v>158</v>
      </c>
      <c r="D1109" s="6" t="str">
        <f>IF(OR(ISNUMBER(SEARCH('[1]Lookup for use classification'!$B$1,C1109)),ISNUMBER(SEARCH('[1]Lookup for use classification'!$C$1,C1109)),ISNUMBER(SEARCH('[1]Lookup for use classification'!$D$1,C1109)),ISNUMBER(SEARCH('[1]Lookup for use classification'!$E$1,C1109))),'[1]Lookup for use classification'!$A$1,IF(ISNUMBER(SEARCH('[1]Lookup for use classification'!$B$2,C1109)),'[1]Lookup for use classification'!$A$2,IF(ISNUMBER(SEARCH('[1]Lookup for use classification'!$B$3,C1109)),'[1]Lookup for use classification'!$A$3,IF(OR(ISNUMBER(SEARCH('[1]Lookup for use classification'!$B$4,C1109)),ISNUMBER(SEARCH('[1]Lookup for use classification'!$C$4,C1109)),ISNUMBER(SEARCH('[1]Lookup for use classification'!$D$4,C1109)),ISNUMBER(SEARCH('[1]Lookup for use classification'!$E$4,C1109))),'[1]Lookup for use classification'!$A$4,IF(OR(ISNUMBER(SEARCH('[1]Lookup for use classification'!$B$5,C1109)),ISNUMBER(SEARCH('[1]Lookup for use classification'!$C$5,C1109)),ISNUMBER(SEARCH('[1]Lookup for use classification'!$D$5,C1109))),'[1]Lookup for use classification'!$A$5,IF(OR(ISNUMBER(SEARCH('[1]Lookup for use classification'!$B$7,C1109)),ISNUMBER(SEARCH('[1]Lookup for use classification'!$C$7,C1109)),ISNUMBER(SEARCH('[1]Lookup for use classification'!$D$7,C1109))),'[1]Lookup for use classification'!$A$7,IF(OR(ISNUMBER(SEARCH('[1]Lookup for use classification'!$B$9,C1109)),ISNUMBER(SEARCH('[1]Lookup for use classification'!$C$9,C1109)),ISNUMBER(SEARCH('[1]Lookup for use classification'!$D$9,C1109)),ISNUMBER(SEARCH('[1]Lookup for use classification'!$E$9,C1109)),ISNUMBER(SEARCH('[1]Lookup for use classification'!$F$9,C1109)),ISNUMBER(SEARCH('[1]Lookup for use classification'!$G$9,C1109)),ISNUMBER(SEARCH('[1]Lookup for use classification'!$H$9,C1109)),ISNUMBER(SEARCH('[1]Lookup for use classification'!$I$9,C1109)),ISNUMBER(SEARCH('[1]Lookup for use classification'!$J$9,C1109)),ISNUMBER(SEARCH('[1]Lookup for use classification'!$K$9,C1109))),'[1]Lookup for use classification'!$A$9,IF(OR(ISNUMBER(SEARCH('[1]Lookup for use classification'!$B$10,C1109)),ISNUMBER(SEARCH('[1]Lookup for use classification'!$C$10,C1109)),ISNUMBER(SEARCH('[1]Lookup for use classification'!$D$10,C1109)),ISNUMBER(SEARCH('[1]Lookup for use classification'!$E$10,C1109)),ISNUMBER(SEARCH('[1]Lookup for use classification'!$F$10,C1109)),ISNUMBER(SEARCH('[1]Lookup for use classification'!$G$10,C1109))),'[1]Lookup for use classification'!$A$10,IF(OR(ISNUMBER(SEARCH('[1]Lookup for use classification'!$B$11,C1109)),ISNUMBER(SEARCH('[1]Lookup for use classification'!$C$11,C1109))),'[1]Lookup for use classification'!$A$11,IF(OR(ISNUMBER(SEARCH('[1]Lookup for use classification'!$B$12,C1109)),ISNUMBER(SEARCH('[1]Lookup for use classification'!$C$12,C1109))),'[1]Lookup for use classification'!$A$12,IF(OR(ISNUMBER(SEARCH('[1]Lookup for use classification'!$B$13,C1109)),ISNUMBER(SEARCH('[1]Lookup for use classification'!$C$13,C1109)),ISNUMBER(SEARCH('[1]Lookup for use classification'!$D$13,C1109)),,ISNUMBER(SEARCH('[1]Lookup for use classification'!$C$13,C1109)),ISNUMBER(SEARCH('[1]Lookup for use classification'!$E$13,C1109))),'[1]Lookup for use classification'!$A$13,IF(OR(ISNUMBER(SEARCH('[1]Lookup for use classification'!$B$14,C1109)),ISNUMBER(SEARCH('[1]Lookup for use classification'!$C$14,C1109))),'[1]Lookup for use classification'!$A$14,"Other"))))))))))))</f>
        <v>Public Assembly</v>
      </c>
      <c r="E1109" s="175"/>
      <c r="F1109" s="176"/>
      <c r="G1109" s="176"/>
    </row>
    <row r="1110" spans="1:12" hidden="1">
      <c r="A1110" s="187" t="s">
        <v>154</v>
      </c>
      <c r="B1110" s="167" t="s">
        <v>4456</v>
      </c>
      <c r="C1110" s="174" t="s">
        <v>162</v>
      </c>
      <c r="D1110" s="6" t="str">
        <f>IF(OR(ISNUMBER(SEARCH('[1]Lookup for use classification'!$B$1,C1110)),ISNUMBER(SEARCH('[1]Lookup for use classification'!$C$1,C1110)),ISNUMBER(SEARCH('[1]Lookup for use classification'!$D$1,C1110)),ISNUMBER(SEARCH('[1]Lookup for use classification'!$E$1,C1110))),'[1]Lookup for use classification'!$A$1,IF(ISNUMBER(SEARCH('[1]Lookup for use classification'!$B$2,C1110)),'[1]Lookup for use classification'!$A$2,IF(ISNUMBER(SEARCH('[1]Lookup for use classification'!$B$3,C1110)),'[1]Lookup for use classification'!$A$3,IF(OR(ISNUMBER(SEARCH('[1]Lookup for use classification'!$B$4,C1110)),ISNUMBER(SEARCH('[1]Lookup for use classification'!$C$4,C1110)),ISNUMBER(SEARCH('[1]Lookup for use classification'!$D$4,C1110)),ISNUMBER(SEARCH('[1]Lookup for use classification'!$E$4,C1110))),'[1]Lookup for use classification'!$A$4,IF(OR(ISNUMBER(SEARCH('[1]Lookup for use classification'!$B$5,C1110)),ISNUMBER(SEARCH('[1]Lookup for use classification'!$C$5,C1110)),ISNUMBER(SEARCH('[1]Lookup for use classification'!$D$5,C1110))),'[1]Lookup for use classification'!$A$5,IF(OR(ISNUMBER(SEARCH('[1]Lookup for use classification'!$B$7,C1110)),ISNUMBER(SEARCH('[1]Lookup for use classification'!$C$7,C1110)),ISNUMBER(SEARCH('[1]Lookup for use classification'!$D$7,C1110))),'[1]Lookup for use classification'!$A$7,IF(OR(ISNUMBER(SEARCH('[1]Lookup for use classification'!$B$9,C1110)),ISNUMBER(SEARCH('[1]Lookup for use classification'!$C$9,C1110)),ISNUMBER(SEARCH('[1]Lookup for use classification'!$D$9,C1110)),ISNUMBER(SEARCH('[1]Lookup for use classification'!$E$9,C1110)),ISNUMBER(SEARCH('[1]Lookup for use classification'!$F$9,C1110)),ISNUMBER(SEARCH('[1]Lookup for use classification'!$G$9,C1110)),ISNUMBER(SEARCH('[1]Lookup for use classification'!$H$9,C1110)),ISNUMBER(SEARCH('[1]Lookup for use classification'!$I$9,C1110)),ISNUMBER(SEARCH('[1]Lookup for use classification'!$J$9,C1110)),ISNUMBER(SEARCH('[1]Lookup for use classification'!$K$9,C1110))),'[1]Lookup for use classification'!$A$9,IF(OR(ISNUMBER(SEARCH('[1]Lookup for use classification'!$B$10,C1110)),ISNUMBER(SEARCH('[1]Lookup for use classification'!$C$10,C1110)),ISNUMBER(SEARCH('[1]Lookup for use classification'!$D$10,C1110)),ISNUMBER(SEARCH('[1]Lookup for use classification'!$E$10,C1110)),ISNUMBER(SEARCH('[1]Lookup for use classification'!$F$10,C1110)),ISNUMBER(SEARCH('[1]Lookup for use classification'!$G$10,C1110))),'[1]Lookup for use classification'!$A$10,IF(OR(ISNUMBER(SEARCH('[1]Lookup for use classification'!$B$11,C1110)),ISNUMBER(SEARCH('[1]Lookup for use classification'!$C$11,C1110))),'[1]Lookup for use classification'!$A$11,IF(OR(ISNUMBER(SEARCH('[1]Lookup for use classification'!$B$12,C1110)),ISNUMBER(SEARCH('[1]Lookup for use classification'!$C$12,C1110))),'[1]Lookup for use classification'!$A$12,IF(OR(ISNUMBER(SEARCH('[1]Lookup for use classification'!$B$13,C1110)),ISNUMBER(SEARCH('[1]Lookup for use classification'!$C$13,C1110)),ISNUMBER(SEARCH('[1]Lookup for use classification'!$D$13,C1110)),,ISNUMBER(SEARCH('[1]Lookup for use classification'!$C$13,C1110)),ISNUMBER(SEARCH('[1]Lookup for use classification'!$E$13,C1110))),'[1]Lookup for use classification'!$A$13,IF(OR(ISNUMBER(SEARCH('[1]Lookup for use classification'!$B$14,C1110)),ISNUMBER(SEARCH('[1]Lookup for use classification'!$C$14,C1110))),'[1]Lookup for use classification'!$A$14,"Other"))))))))))))</f>
        <v>Public Assembly</v>
      </c>
      <c r="E1110" s="175"/>
      <c r="F1110" s="176"/>
      <c r="G1110" s="176"/>
    </row>
    <row r="1111" spans="1:12" hidden="1">
      <c r="A1111" s="187" t="s">
        <v>154</v>
      </c>
      <c r="B1111" s="167" t="s">
        <v>4456</v>
      </c>
      <c r="C1111" s="174" t="s">
        <v>170</v>
      </c>
      <c r="D1111" s="6" t="str">
        <f>IF(OR(ISNUMBER(SEARCH('[1]Lookup for use classification'!$B$1,C1111)),ISNUMBER(SEARCH('[1]Lookup for use classification'!$C$1,C1111)),ISNUMBER(SEARCH('[1]Lookup for use classification'!$D$1,C1111)),ISNUMBER(SEARCH('[1]Lookup for use classification'!$E$1,C1111))),'[1]Lookup for use classification'!$A$1,IF(ISNUMBER(SEARCH('[1]Lookup for use classification'!$B$2,C1111)),'[1]Lookup for use classification'!$A$2,IF(ISNUMBER(SEARCH('[1]Lookup for use classification'!$B$3,C1111)),'[1]Lookup for use classification'!$A$3,IF(OR(ISNUMBER(SEARCH('[1]Lookup for use classification'!$B$4,C1111)),ISNUMBER(SEARCH('[1]Lookup for use classification'!$C$4,C1111)),ISNUMBER(SEARCH('[1]Lookup for use classification'!$D$4,C1111)),ISNUMBER(SEARCH('[1]Lookup for use classification'!$E$4,C1111))),'[1]Lookup for use classification'!$A$4,IF(OR(ISNUMBER(SEARCH('[1]Lookup for use classification'!$B$5,C1111)),ISNUMBER(SEARCH('[1]Lookup for use classification'!$C$5,C1111)),ISNUMBER(SEARCH('[1]Lookup for use classification'!$D$5,C1111))),'[1]Lookup for use classification'!$A$5,IF(OR(ISNUMBER(SEARCH('[1]Lookup for use classification'!$B$7,C1111)),ISNUMBER(SEARCH('[1]Lookup for use classification'!$C$7,C1111)),ISNUMBER(SEARCH('[1]Lookup for use classification'!$D$7,C1111))),'[1]Lookup for use classification'!$A$7,IF(OR(ISNUMBER(SEARCH('[1]Lookup for use classification'!$B$9,C1111)),ISNUMBER(SEARCH('[1]Lookup for use classification'!$C$9,C1111)),ISNUMBER(SEARCH('[1]Lookup for use classification'!$D$9,C1111)),ISNUMBER(SEARCH('[1]Lookup for use classification'!$E$9,C1111)),ISNUMBER(SEARCH('[1]Lookup for use classification'!$F$9,C1111)),ISNUMBER(SEARCH('[1]Lookup for use classification'!$G$9,C1111)),ISNUMBER(SEARCH('[1]Lookup for use classification'!$H$9,C1111)),ISNUMBER(SEARCH('[1]Lookup for use classification'!$I$9,C1111)),ISNUMBER(SEARCH('[1]Lookup for use classification'!$J$9,C1111)),ISNUMBER(SEARCH('[1]Lookup for use classification'!$K$9,C1111))),'[1]Lookup for use classification'!$A$9,IF(OR(ISNUMBER(SEARCH('[1]Lookup for use classification'!$B$10,C1111)),ISNUMBER(SEARCH('[1]Lookup for use classification'!$C$10,C1111)),ISNUMBER(SEARCH('[1]Lookup for use classification'!$D$10,C1111)),ISNUMBER(SEARCH('[1]Lookup for use classification'!$E$10,C1111)),ISNUMBER(SEARCH('[1]Lookup for use classification'!$F$10,C1111)),ISNUMBER(SEARCH('[1]Lookup for use classification'!$G$10,C1111))),'[1]Lookup for use classification'!$A$10,IF(OR(ISNUMBER(SEARCH('[1]Lookup for use classification'!$B$11,C1111)),ISNUMBER(SEARCH('[1]Lookup for use classification'!$C$11,C1111))),'[1]Lookup for use classification'!$A$11,IF(OR(ISNUMBER(SEARCH('[1]Lookup for use classification'!$B$12,C1111)),ISNUMBER(SEARCH('[1]Lookup for use classification'!$C$12,C1111))),'[1]Lookup for use classification'!$A$12,IF(OR(ISNUMBER(SEARCH('[1]Lookup for use classification'!$B$13,C1111)),ISNUMBER(SEARCH('[1]Lookup for use classification'!$C$13,C1111)),ISNUMBER(SEARCH('[1]Lookup for use classification'!$D$13,C1111)),,ISNUMBER(SEARCH('[1]Lookup for use classification'!$C$13,C1111)),ISNUMBER(SEARCH('[1]Lookup for use classification'!$E$13,C1111))),'[1]Lookup for use classification'!$A$13,IF(OR(ISNUMBER(SEARCH('[1]Lookup for use classification'!$B$14,C1111)),ISNUMBER(SEARCH('[1]Lookup for use classification'!$C$14,C1111))),'[1]Lookup for use classification'!$A$14,"Other"))))))))))))</f>
        <v>Public Assembly</v>
      </c>
      <c r="E1111" s="181"/>
      <c r="F1111" s="176"/>
      <c r="G1111" s="176"/>
    </row>
    <row r="1112" spans="1:12" hidden="1">
      <c r="A1112" s="138" t="s">
        <v>154</v>
      </c>
      <c r="B1112" s="8" t="str">
        <f>IF(ISNA(VLOOKUP(CONCATENATE(A1112,C1112),EUS!$B$2:$B$1939,1,FALSE)),"","End Use Study")</f>
        <v>End Use Study</v>
      </c>
      <c r="C1112" s="8" t="s">
        <v>82</v>
      </c>
      <c r="D1112" s="165" t="s">
        <v>1980</v>
      </c>
      <c r="E1112" s="9">
        <v>1104</v>
      </c>
      <c r="F1112" s="9"/>
      <c r="G1112" s="9"/>
      <c r="H1112" s="164"/>
      <c r="I1112" s="164"/>
      <c r="J1112" s="7"/>
      <c r="L1112" s="6"/>
    </row>
    <row r="1113" spans="1:12" hidden="1">
      <c r="A1113" s="187" t="s">
        <v>154</v>
      </c>
      <c r="B1113" s="167" t="s">
        <v>4456</v>
      </c>
      <c r="C1113" s="174" t="s">
        <v>64</v>
      </c>
      <c r="D1113" s="6" t="str">
        <f>IF(OR(ISNUMBER(SEARCH('[1]Lookup for use classification'!$B$1,C1113)),ISNUMBER(SEARCH('[1]Lookup for use classification'!$C$1,C1113)),ISNUMBER(SEARCH('[1]Lookup for use classification'!$D$1,C1113)),ISNUMBER(SEARCH('[1]Lookup for use classification'!$E$1,C1113))),'[1]Lookup for use classification'!$A$1,IF(ISNUMBER(SEARCH('[1]Lookup for use classification'!$B$2,C1113)),'[1]Lookup for use classification'!$A$2,IF(ISNUMBER(SEARCH('[1]Lookup for use classification'!$B$3,C1113)),'[1]Lookup for use classification'!$A$3,IF(OR(ISNUMBER(SEARCH('[1]Lookup for use classification'!$B$4,C1113)),ISNUMBER(SEARCH('[1]Lookup for use classification'!$C$4,C1113)),ISNUMBER(SEARCH('[1]Lookup for use classification'!$D$4,C1113)),ISNUMBER(SEARCH('[1]Lookup for use classification'!$E$4,C1113))),'[1]Lookup for use classification'!$A$4,IF(OR(ISNUMBER(SEARCH('[1]Lookup for use classification'!$B$5,C1113)),ISNUMBER(SEARCH('[1]Lookup for use classification'!$C$5,C1113)),ISNUMBER(SEARCH('[1]Lookup for use classification'!$D$5,C1113))),'[1]Lookup for use classification'!$A$5,IF(OR(ISNUMBER(SEARCH('[1]Lookup for use classification'!$B$7,C1113)),ISNUMBER(SEARCH('[1]Lookup for use classification'!$C$7,C1113)),ISNUMBER(SEARCH('[1]Lookup for use classification'!$D$7,C1113))),'[1]Lookup for use classification'!$A$7,IF(OR(ISNUMBER(SEARCH('[1]Lookup for use classification'!$B$9,C1113)),ISNUMBER(SEARCH('[1]Lookup for use classification'!$C$9,C1113)),ISNUMBER(SEARCH('[1]Lookup for use classification'!$D$9,C1113)),ISNUMBER(SEARCH('[1]Lookup for use classification'!$E$9,C1113)),ISNUMBER(SEARCH('[1]Lookup for use classification'!$F$9,C1113)),ISNUMBER(SEARCH('[1]Lookup for use classification'!$G$9,C1113)),ISNUMBER(SEARCH('[1]Lookup for use classification'!$H$9,C1113)),ISNUMBER(SEARCH('[1]Lookup for use classification'!$I$9,C1113)),ISNUMBER(SEARCH('[1]Lookup for use classification'!$J$9,C1113)),ISNUMBER(SEARCH('[1]Lookup for use classification'!$K$9,C1113))),'[1]Lookup for use classification'!$A$9,IF(OR(ISNUMBER(SEARCH('[1]Lookup for use classification'!$B$10,C1113)),ISNUMBER(SEARCH('[1]Lookup for use classification'!$C$10,C1113)),ISNUMBER(SEARCH('[1]Lookup for use classification'!$D$10,C1113)),ISNUMBER(SEARCH('[1]Lookup for use classification'!$E$10,C1113)),ISNUMBER(SEARCH('[1]Lookup for use classification'!$F$10,C1113)),ISNUMBER(SEARCH('[1]Lookup for use classification'!$G$10,C1113))),'[1]Lookup for use classification'!$A$10,IF(OR(ISNUMBER(SEARCH('[1]Lookup for use classification'!$B$11,C1113)),ISNUMBER(SEARCH('[1]Lookup for use classification'!$C$11,C1113))),'[1]Lookup for use classification'!$A$11,IF(OR(ISNUMBER(SEARCH('[1]Lookup for use classification'!$B$12,C1113)),ISNUMBER(SEARCH('[1]Lookup for use classification'!$C$12,C1113))),'[1]Lookup for use classification'!$A$12,IF(OR(ISNUMBER(SEARCH('[1]Lookup for use classification'!$B$13,C1113)),ISNUMBER(SEARCH('[1]Lookup for use classification'!$C$13,C1113)),ISNUMBER(SEARCH('[1]Lookup for use classification'!$D$13,C1113)),,ISNUMBER(SEARCH('[1]Lookup for use classification'!$C$13,C1113)),ISNUMBER(SEARCH('[1]Lookup for use classification'!$E$13,C1113))),'[1]Lookup for use classification'!$A$13,IF(OR(ISNUMBER(SEARCH('[1]Lookup for use classification'!$B$14,C1113)),ISNUMBER(SEARCH('[1]Lookup for use classification'!$C$14,C1113))),'[1]Lookup for use classification'!$A$14,"Other"))))))))))))</f>
        <v>Water &amp; Sewer</v>
      </c>
      <c r="E1113" s="175"/>
      <c r="F1113" s="176"/>
      <c r="G1113" s="176"/>
    </row>
    <row r="1114" spans="1:12" hidden="1">
      <c r="A1114" s="138" t="s">
        <v>2032</v>
      </c>
      <c r="B1114" s="8" t="str">
        <f>IF(ISNA(VLOOKUP(CONCATENATE(A1114,C1114),EUS!$B$2:$B$1939,1,FALSE)),"","End Use Study")</f>
        <v>End Use Study</v>
      </c>
      <c r="C1114" s="8" t="s">
        <v>3399</v>
      </c>
      <c r="D1114" s="165" t="s">
        <v>3335</v>
      </c>
      <c r="E1114" s="9">
        <v>496</v>
      </c>
      <c r="F1114" s="9"/>
      <c r="G1114" s="9"/>
      <c r="H1114" s="164"/>
      <c r="I1114" s="164"/>
      <c r="J1114" s="7"/>
      <c r="L1114" s="6"/>
    </row>
    <row r="1115" spans="1:12" hidden="1">
      <c r="A1115" s="134" t="s">
        <v>2032</v>
      </c>
      <c r="B1115" s="8" t="str">
        <f>IF(ISNA(VLOOKUP(CONCATENATE(A1115,C1115),EUS!$B$2:$B$1939,1,FALSE)),"","End Use Study")</f>
        <v>End Use Study</v>
      </c>
      <c r="C1115" s="8" t="s">
        <v>3400</v>
      </c>
      <c r="D1115" s="165" t="s">
        <v>3335</v>
      </c>
      <c r="E1115" s="9">
        <v>1632</v>
      </c>
      <c r="F1115" s="9"/>
      <c r="G1115" s="9"/>
      <c r="H1115" s="164"/>
      <c r="I1115" s="164"/>
      <c r="J1115" s="7"/>
      <c r="L1115" s="6"/>
    </row>
    <row r="1116" spans="1:12" hidden="1">
      <c r="A1116" s="138" t="s">
        <v>2032</v>
      </c>
      <c r="B1116" s="8" t="str">
        <f>IF(ISNA(VLOOKUP(CONCATENATE(A1116,C1116),EUS!$B$2:$B$1939,1,FALSE)),"","End Use Study")</f>
        <v>End Use Study</v>
      </c>
      <c r="C1116" s="8" t="s">
        <v>58</v>
      </c>
      <c r="D1116" s="165" t="s">
        <v>3335</v>
      </c>
      <c r="E1116" s="9">
        <v>11431</v>
      </c>
      <c r="F1116" s="9"/>
      <c r="G1116" s="9"/>
      <c r="H1116" s="164">
        <v>15000</v>
      </c>
      <c r="I1116" s="164"/>
      <c r="J1116" s="7">
        <v>115502</v>
      </c>
      <c r="L1116" s="6"/>
    </row>
    <row r="1117" spans="1:12" hidden="1">
      <c r="A1117" s="134" t="s">
        <v>2032</v>
      </c>
      <c r="B1117" s="8" t="str">
        <f>IF(ISNA(VLOOKUP(CONCATENATE(A1117,C1117),EUS!$B$2:$B$1939,1,FALSE)),"","End Use Study")</f>
        <v>End Use Study</v>
      </c>
      <c r="C1117" s="8" t="s">
        <v>3248</v>
      </c>
      <c r="D1117" s="165" t="s">
        <v>3232</v>
      </c>
      <c r="E1117" s="9">
        <v>5000</v>
      </c>
      <c r="F1117" s="9"/>
      <c r="G1117" s="9"/>
      <c r="H1117" s="164">
        <v>4000</v>
      </c>
      <c r="I1117" s="164"/>
      <c r="J1117" s="7">
        <v>38400</v>
      </c>
      <c r="L1117" s="6"/>
    </row>
    <row r="1118" spans="1:12" hidden="1">
      <c r="A1118" s="134" t="s">
        <v>2032</v>
      </c>
      <c r="B1118" s="8" t="str">
        <f>IF(ISNA(VLOOKUP(CONCATENATE(A1118,C1118),EUS!$B$2:$B$1939,1,FALSE)),"","End Use Study")</f>
        <v>End Use Study</v>
      </c>
      <c r="C1118" s="8" t="s">
        <v>1582</v>
      </c>
      <c r="D1118" s="6" t="s">
        <v>377</v>
      </c>
      <c r="E1118" s="9">
        <v>1800</v>
      </c>
      <c r="F1118" s="9"/>
      <c r="G1118" s="9"/>
      <c r="H1118" s="164">
        <v>1000</v>
      </c>
      <c r="I1118" s="164"/>
      <c r="J1118" s="7"/>
      <c r="L1118" s="6"/>
    </row>
    <row r="1119" spans="1:12" hidden="1">
      <c r="A1119" s="134" t="s">
        <v>2032</v>
      </c>
      <c r="B1119" s="8" t="str">
        <f>IF(ISNA(VLOOKUP(CONCATENATE(A1119,C1119),EUS!$B$2:$B$1939,1,FALSE)),"","End Use Study")</f>
        <v>End Use Study</v>
      </c>
      <c r="C1119" s="8" t="s">
        <v>3035</v>
      </c>
      <c r="D1119" s="6" t="str">
        <f>IF(OR(ISNUMBER(SEARCH('[1]Lookup for use classification'!$B$1,C1119)),ISNUMBER(SEARCH('[1]Lookup for use classification'!$C$1,C1119)),ISNUMBER(SEARCH('[1]Lookup for use classification'!$D$1,C1119))),'[1]Lookup for use classification'!$A$1,IF(ISNUMBER(SEARCH('[1]Lookup for use classification'!$B$2,C1119)),'[1]Lookup for use classification'!$A$2,IF(ISNUMBER(SEARCH('[1]Lookup for use classification'!$B$3,C1119)),'[1]Lookup for use classification'!$A$3,IF(OR(ISNUMBER(SEARCH('[1]Lookup for use classification'!$B$4,C1119)),ISNUMBER(SEARCH('[1]Lookup for use classification'!$C$4,C1119))),'[1]Lookup for use classification'!$A$4,IF(OR(ISNUMBER(SEARCH('[1]Lookup for use classification'!$B$5,C1119)),ISNUMBER(SEARCH('[1]Lookup for use classification'!$C$5,C1119)),ISNUMBER(SEARCH('[1]Lookup for use classification'!$D$5,C1119))),'[1]Lookup for use classification'!$A$5,IF(OR(ISNUMBER(SEARCH('[1]Lookup for use classification'!$B$7,C1119)),ISNUMBER(SEARCH('[1]Lookup for use classification'!$C$7,C1119)),ISNUMBER(SEARCH('[1]Lookup for use classification'!$D$7,C1119))),'[1]Lookup for use classification'!$A$7,IF(OR(ISNUMBER(SEARCH('[1]Lookup for use classification'!$B$9,C1119)),ISNUMBER(SEARCH('[1]Lookup for use classification'!$C$9,C1119)),ISNUMBER(SEARCH('[1]Lookup for use classification'!$D$9,C1119)),ISNUMBER(SEARCH('[1]Lookup for use classification'!$E$9,C1119)),ISNUMBER(SEARCH('[1]Lookup for use classification'!$F$9,C1119)),ISNUMBER(SEARCH('[1]Lookup for use classification'!$G$9,C1119))),'[1]Lookup for use classification'!$A$9,IF(OR(ISNUMBER(SEARCH('[1]Lookup for use classification'!$B$10,C1119)),ISNUMBER(SEARCH('[1]Lookup for use classification'!$C$10,C1119)),ISNUMBER(SEARCH('[1]Lookup for use classification'!$D$10,C1119)),ISNUMBER(SEARCH('[1]Lookup for use classification'!$E$10,C1119)),ISNUMBER(SEARCH('[1]Lookup for use classification'!$F$10,C1119))),'[1]Lookup for use classification'!$A$10,IF(OR(ISNUMBER(SEARCH('[1]Lookup for use classification'!$B$11,C1119)),ISNUMBER(SEARCH('[1]Lookup for use classification'!$C$11,C1119))),'[1]Lookup for use classification'!$A$11,IF(OR(ISNUMBER(SEARCH('[1]Lookup for use classification'!$B$12,C1119)),ISNUMBER(SEARCH('[1]Lookup for use classification'!$C$12,C1119))),'[1]Lookup for use classification'!$A$12,IF(OR(ISNUMBER(SEARCH('[1]Lookup for use classification'!$B$13,C1119)),ISNUMBER(SEARCH('[1]Lookup for use classification'!$C$13,C1119)),ISNUMBER(SEARCH('[1]Lookup for use classification'!$D$13,C1119))),'[1]Lookup for use classification'!$A$13,"Nope")))))))))))</f>
        <v>Office</v>
      </c>
      <c r="E1119" s="9"/>
      <c r="F1119" s="9"/>
      <c r="G1119" s="9"/>
      <c r="H1119" s="164">
        <v>1500</v>
      </c>
      <c r="I1119" s="164"/>
      <c r="J1119" s="7"/>
      <c r="L1119" s="6"/>
    </row>
    <row r="1120" spans="1:12" hidden="1">
      <c r="A1120" s="138" t="s">
        <v>2032</v>
      </c>
      <c r="B1120" s="8" t="str">
        <f>IF(ISNA(VLOOKUP(CONCATENATE(A1120,C1120),EUS!$B$2:$B$1939,1,FALSE)),"","End Use Study")</f>
        <v>End Use Study</v>
      </c>
      <c r="C1120" s="8" t="s">
        <v>2575</v>
      </c>
      <c r="D1120" s="6" t="str">
        <f>IF(OR(ISNUMBER(SEARCH('[1]Lookup for use classification'!$B$1,C1120)),ISNUMBER(SEARCH('[1]Lookup for use classification'!$C$1,C1120)),ISNUMBER(SEARCH('[1]Lookup for use classification'!$D$1,C1120)),ISNUMBER(SEARCH('[1]Lookup for use classification'!$E$1,C1120))),'[1]Lookup for use classification'!$A$1,IF(ISNUMBER(SEARCH('[1]Lookup for use classification'!$B$2,C1120)),'[1]Lookup for use classification'!$A$2,IF(ISNUMBER(SEARCH('[1]Lookup for use classification'!$B$3,C1120)),'[1]Lookup for use classification'!$A$3,IF(OR(ISNUMBER(SEARCH('[1]Lookup for use classification'!$B$4,C1120)),ISNUMBER(SEARCH('[1]Lookup for use classification'!$C$4,C1120)),ISNUMBER(SEARCH('[1]Lookup for use classification'!$D$4,C1120)),ISNUMBER(SEARCH('[1]Lookup for use classification'!$E$4,C1120))),'[1]Lookup for use classification'!$A$4,IF(OR(ISNUMBER(SEARCH('[1]Lookup for use classification'!$B$5,C1120)),ISNUMBER(SEARCH('[1]Lookup for use classification'!$C$5,C1120)),ISNUMBER(SEARCH('[1]Lookup for use classification'!$D$5,C1120))),'[1]Lookup for use classification'!$A$5,IF(OR(ISNUMBER(SEARCH('[1]Lookup for use classification'!$B$7,C1120)),ISNUMBER(SEARCH('[1]Lookup for use classification'!$C$7,C1120)),ISNUMBER(SEARCH('[1]Lookup for use classification'!$D$7,C1120))),'[1]Lookup for use classification'!$A$7,IF(OR(ISNUMBER(SEARCH('[1]Lookup for use classification'!$B$9,C1120)),ISNUMBER(SEARCH('[1]Lookup for use classification'!$C$9,C1120)),ISNUMBER(SEARCH('[1]Lookup for use classification'!$D$9,C1120)),ISNUMBER(SEARCH('[1]Lookup for use classification'!$E$9,C1120)),ISNUMBER(SEARCH('[1]Lookup for use classification'!$F$9,C1120)),ISNUMBER(SEARCH('[1]Lookup for use classification'!$G$9,C1120)),ISNUMBER(SEARCH('[1]Lookup for use classification'!$H$9,C1120)),ISNUMBER(SEARCH('[1]Lookup for use classification'!$I$9,C1120)),ISNUMBER(SEARCH('[1]Lookup for use classification'!$J$9,C1120)),ISNUMBER(SEARCH('[1]Lookup for use classification'!$K$9,C1120))),'[1]Lookup for use classification'!$A$9,IF(OR(ISNUMBER(SEARCH('[1]Lookup for use classification'!$B$10,C1120)),ISNUMBER(SEARCH('[1]Lookup for use classification'!$C$10,C1120)),ISNUMBER(SEARCH('[1]Lookup for use classification'!$D$10,C1120)),ISNUMBER(SEARCH('[1]Lookup for use classification'!$E$10,C1120)),ISNUMBER(SEARCH('[1]Lookup for use classification'!$F$10,C1120)),ISNUMBER(SEARCH('[1]Lookup for use classification'!$G$10,C1120))),'[1]Lookup for use classification'!$A$10,IF(OR(ISNUMBER(SEARCH('[1]Lookup for use classification'!$B$11,C1120)),ISNUMBER(SEARCH('[1]Lookup for use classification'!$C$11,C1120))),'[1]Lookup for use classification'!$A$11,IF(OR(ISNUMBER(SEARCH('[1]Lookup for use classification'!$B$12,C1120)),ISNUMBER(SEARCH('[1]Lookup for use classification'!$C$12,C1120))),'[1]Lookup for use classification'!$A$12,IF(OR(ISNUMBER(SEARCH('[1]Lookup for use classification'!$B$13,C1120)),ISNUMBER(SEARCH('[1]Lookup for use classification'!$C$13,C1120)),ISNUMBER(SEARCH('[1]Lookup for use classification'!$D$13,C1120)),,ISNUMBER(SEARCH('[1]Lookup for use classification'!$C$13,C1120)),ISNUMBER(SEARCH('[1]Lookup for use classification'!$E$13,C1120))),'[1]Lookup for use classification'!$A$13,IF(OR(ISNUMBER(SEARCH('[1]Lookup for use classification'!$B$14,C1120)),ISNUMBER(SEARCH('[1]Lookup for use classification'!$C$14,C1120))),'[1]Lookup for use classification'!$A$14,"Other"))))))))))))</f>
        <v>Other</v>
      </c>
      <c r="E1120" s="9">
        <v>96</v>
      </c>
      <c r="F1120" s="9"/>
      <c r="G1120" s="9"/>
      <c r="H1120" s="164"/>
      <c r="I1120" s="164"/>
      <c r="J1120" s="7"/>
      <c r="L1120" s="6"/>
    </row>
    <row r="1121" spans="1:12" hidden="1">
      <c r="A1121" s="138" t="s">
        <v>2032</v>
      </c>
      <c r="B1121" s="8" t="str">
        <f>IF(ISNA(VLOOKUP(CONCATENATE(A1121,C1121),EUS!$B$2:$B$1939,1,FALSE)),"","End Use Study")</f>
        <v>End Use Study</v>
      </c>
      <c r="C1121" s="8" t="s">
        <v>1447</v>
      </c>
      <c r="D1121" s="6" t="str">
        <f>IF(OR(ISNUMBER(SEARCH('[1]Lookup for use classification'!$B$1,C1121)),ISNUMBER(SEARCH('[1]Lookup for use classification'!$C$1,C1121)),ISNUMBER(SEARCH('[1]Lookup for use classification'!$D$1,C1121)),ISNUMBER(SEARCH('[1]Lookup for use classification'!$E$1,C1121))),'[1]Lookup for use classification'!$A$1,IF(ISNUMBER(SEARCH('[1]Lookup for use classification'!$B$2,C1121)),'[1]Lookup for use classification'!$A$2,IF(ISNUMBER(SEARCH('[1]Lookup for use classification'!$B$3,C1121)),'[1]Lookup for use classification'!$A$3,IF(OR(ISNUMBER(SEARCH('[1]Lookup for use classification'!$B$4,C1121)),ISNUMBER(SEARCH('[1]Lookup for use classification'!$C$4,C1121)),ISNUMBER(SEARCH('[1]Lookup for use classification'!$D$4,C1121)),ISNUMBER(SEARCH('[1]Lookup for use classification'!$E$4,C1121))),'[1]Lookup for use classification'!$A$4,IF(OR(ISNUMBER(SEARCH('[1]Lookup for use classification'!$B$5,C1121)),ISNUMBER(SEARCH('[1]Lookup for use classification'!$C$5,C1121)),ISNUMBER(SEARCH('[1]Lookup for use classification'!$D$5,C1121))),'[1]Lookup for use classification'!$A$5,IF(OR(ISNUMBER(SEARCH('[1]Lookup for use classification'!$B$7,C1121)),ISNUMBER(SEARCH('[1]Lookup for use classification'!$C$7,C1121)),ISNUMBER(SEARCH('[1]Lookup for use classification'!$D$7,C1121))),'[1]Lookup for use classification'!$A$7,IF(OR(ISNUMBER(SEARCH('[1]Lookup for use classification'!$B$9,C1121)),ISNUMBER(SEARCH('[1]Lookup for use classification'!$C$9,C1121)),ISNUMBER(SEARCH('[1]Lookup for use classification'!$D$9,C1121)),ISNUMBER(SEARCH('[1]Lookup for use classification'!$E$9,C1121)),ISNUMBER(SEARCH('[1]Lookup for use classification'!$F$9,C1121)),ISNUMBER(SEARCH('[1]Lookup for use classification'!$G$9,C1121)),ISNUMBER(SEARCH('[1]Lookup for use classification'!$H$9,C1121)),ISNUMBER(SEARCH('[1]Lookup for use classification'!$I$9,C1121)),ISNUMBER(SEARCH('[1]Lookup for use classification'!$J$9,C1121)),ISNUMBER(SEARCH('[1]Lookup for use classification'!$K$9,C1121))),'[1]Lookup for use classification'!$A$9,IF(OR(ISNUMBER(SEARCH('[1]Lookup for use classification'!$B$10,C1121)),ISNUMBER(SEARCH('[1]Lookup for use classification'!$C$10,C1121)),ISNUMBER(SEARCH('[1]Lookup for use classification'!$D$10,C1121)),ISNUMBER(SEARCH('[1]Lookup for use classification'!$E$10,C1121)),ISNUMBER(SEARCH('[1]Lookup for use classification'!$F$10,C1121)),ISNUMBER(SEARCH('[1]Lookup for use classification'!$G$10,C1121))),'[1]Lookup for use classification'!$A$10,IF(OR(ISNUMBER(SEARCH('[1]Lookup for use classification'!$B$11,C1121)),ISNUMBER(SEARCH('[1]Lookup for use classification'!$C$11,C1121))),'[1]Lookup for use classification'!$A$11,IF(OR(ISNUMBER(SEARCH('[1]Lookup for use classification'!$B$12,C1121)),ISNUMBER(SEARCH('[1]Lookup for use classification'!$C$12,C1121))),'[1]Lookup for use classification'!$A$12,IF(OR(ISNUMBER(SEARCH('[1]Lookup for use classification'!$B$13,C1121)),ISNUMBER(SEARCH('[1]Lookup for use classification'!$C$13,C1121)),ISNUMBER(SEARCH('[1]Lookup for use classification'!$D$13,C1121)),,ISNUMBER(SEARCH('[1]Lookup for use classification'!$C$13,C1121)),ISNUMBER(SEARCH('[1]Lookup for use classification'!$E$13,C1121))),'[1]Lookup for use classification'!$A$13,IF(OR(ISNUMBER(SEARCH('[1]Lookup for use classification'!$B$14,C1121)),ISNUMBER(SEARCH('[1]Lookup for use classification'!$C$14,C1121))),'[1]Lookup for use classification'!$A$14,"Other"))))))))))))</f>
        <v>Other</v>
      </c>
      <c r="E1121" s="9">
        <v>98</v>
      </c>
      <c r="F1121" s="9"/>
      <c r="G1121" s="9"/>
      <c r="H1121" s="164"/>
      <c r="I1121" s="164"/>
      <c r="J1121" s="7"/>
      <c r="L1121" s="6"/>
    </row>
    <row r="1122" spans="1:12" hidden="1">
      <c r="A1122" s="138" t="s">
        <v>2032</v>
      </c>
      <c r="B1122" s="8" t="str">
        <f>IF(ISNA(VLOOKUP(CONCATENATE(A1122,C1122),EUS!$B$2:$B$1939,1,FALSE)),"","End Use Study")</f>
        <v>End Use Study</v>
      </c>
      <c r="C1122" s="8" t="s">
        <v>2582</v>
      </c>
      <c r="D1122" s="6" t="str">
        <f>IF(OR(ISNUMBER(SEARCH('[1]Lookup for use classification'!$B$1,C1122)),ISNUMBER(SEARCH('[1]Lookup for use classification'!$C$1,C1122)),ISNUMBER(SEARCH('[1]Lookup for use classification'!$D$1,C1122)),ISNUMBER(SEARCH('[1]Lookup for use classification'!$E$1,C1122))),'[1]Lookup for use classification'!$A$1,IF(ISNUMBER(SEARCH('[1]Lookup for use classification'!$B$2,C1122)),'[1]Lookup for use classification'!$A$2,IF(ISNUMBER(SEARCH('[1]Lookup for use classification'!$B$3,C1122)),'[1]Lookup for use classification'!$A$3,IF(OR(ISNUMBER(SEARCH('[1]Lookup for use classification'!$B$4,C1122)),ISNUMBER(SEARCH('[1]Lookup for use classification'!$C$4,C1122)),ISNUMBER(SEARCH('[1]Lookup for use classification'!$D$4,C1122)),ISNUMBER(SEARCH('[1]Lookup for use classification'!$E$4,C1122))),'[1]Lookup for use classification'!$A$4,IF(OR(ISNUMBER(SEARCH('[1]Lookup for use classification'!$B$5,C1122)),ISNUMBER(SEARCH('[1]Lookup for use classification'!$C$5,C1122)),ISNUMBER(SEARCH('[1]Lookup for use classification'!$D$5,C1122))),'[1]Lookup for use classification'!$A$5,IF(OR(ISNUMBER(SEARCH('[1]Lookup for use classification'!$B$7,C1122)),ISNUMBER(SEARCH('[1]Lookup for use classification'!$C$7,C1122)),ISNUMBER(SEARCH('[1]Lookup for use classification'!$D$7,C1122))),'[1]Lookup for use classification'!$A$7,IF(OR(ISNUMBER(SEARCH('[1]Lookup for use classification'!$B$9,C1122)),ISNUMBER(SEARCH('[1]Lookup for use classification'!$C$9,C1122)),ISNUMBER(SEARCH('[1]Lookup for use classification'!$D$9,C1122)),ISNUMBER(SEARCH('[1]Lookup for use classification'!$E$9,C1122)),ISNUMBER(SEARCH('[1]Lookup for use classification'!$F$9,C1122)),ISNUMBER(SEARCH('[1]Lookup for use classification'!$G$9,C1122)),ISNUMBER(SEARCH('[1]Lookup for use classification'!$H$9,C1122)),ISNUMBER(SEARCH('[1]Lookup for use classification'!$I$9,C1122)),ISNUMBER(SEARCH('[1]Lookup for use classification'!$J$9,C1122)),ISNUMBER(SEARCH('[1]Lookup for use classification'!$K$9,C1122))),'[1]Lookup for use classification'!$A$9,IF(OR(ISNUMBER(SEARCH('[1]Lookup for use classification'!$B$10,C1122)),ISNUMBER(SEARCH('[1]Lookup for use classification'!$C$10,C1122)),ISNUMBER(SEARCH('[1]Lookup for use classification'!$D$10,C1122)),ISNUMBER(SEARCH('[1]Lookup for use classification'!$E$10,C1122)),ISNUMBER(SEARCH('[1]Lookup for use classification'!$F$10,C1122)),ISNUMBER(SEARCH('[1]Lookup for use classification'!$G$10,C1122))),'[1]Lookup for use classification'!$A$10,IF(OR(ISNUMBER(SEARCH('[1]Lookup for use classification'!$B$11,C1122)),ISNUMBER(SEARCH('[1]Lookup for use classification'!$C$11,C1122))),'[1]Lookup for use classification'!$A$11,IF(OR(ISNUMBER(SEARCH('[1]Lookup for use classification'!$B$12,C1122)),ISNUMBER(SEARCH('[1]Lookup for use classification'!$C$12,C1122))),'[1]Lookup for use classification'!$A$12,IF(OR(ISNUMBER(SEARCH('[1]Lookup for use classification'!$B$13,C1122)),ISNUMBER(SEARCH('[1]Lookup for use classification'!$C$13,C1122)),ISNUMBER(SEARCH('[1]Lookup for use classification'!$D$13,C1122)),,ISNUMBER(SEARCH('[1]Lookup for use classification'!$C$13,C1122)),ISNUMBER(SEARCH('[1]Lookup for use classification'!$E$13,C1122))),'[1]Lookup for use classification'!$A$13,IF(OR(ISNUMBER(SEARCH('[1]Lookup for use classification'!$B$14,C1122)),ISNUMBER(SEARCH('[1]Lookup for use classification'!$C$14,C1122))),'[1]Lookup for use classification'!$A$14,"Other"))))))))))))</f>
        <v>Other</v>
      </c>
      <c r="E1122" s="9">
        <v>160</v>
      </c>
      <c r="F1122" s="9"/>
      <c r="G1122" s="9"/>
      <c r="H1122" s="164"/>
      <c r="I1122" s="164"/>
      <c r="J1122" s="7"/>
      <c r="L1122" s="6"/>
    </row>
    <row r="1123" spans="1:12" hidden="1">
      <c r="A1123" s="138" t="s">
        <v>2032</v>
      </c>
      <c r="B1123" s="8" t="str">
        <f>IF(ISNA(VLOOKUP(CONCATENATE(A1123,C1123),EUS!$B$2:$B$1939,1,FALSE)),"","End Use Study")</f>
        <v>End Use Study</v>
      </c>
      <c r="C1123" s="8" t="s">
        <v>2678</v>
      </c>
      <c r="D1123" s="6" t="str">
        <f>IF(OR(ISNUMBER(SEARCH('[1]Lookup for use classification'!$B$1,C1123)),ISNUMBER(SEARCH('[1]Lookup for use classification'!$C$1,C1123)),ISNUMBER(SEARCH('[1]Lookup for use classification'!$D$1,C1123)),ISNUMBER(SEARCH('[1]Lookup for use classification'!$E$1,C1123))),'[1]Lookup for use classification'!$A$1,IF(ISNUMBER(SEARCH('[1]Lookup for use classification'!$B$2,C1123)),'[1]Lookup for use classification'!$A$2,IF(ISNUMBER(SEARCH('[1]Lookup for use classification'!$B$3,C1123)),'[1]Lookup for use classification'!$A$3,IF(OR(ISNUMBER(SEARCH('[1]Lookup for use classification'!$B$4,C1123)),ISNUMBER(SEARCH('[1]Lookup for use classification'!$C$4,C1123)),ISNUMBER(SEARCH('[1]Lookup for use classification'!$D$4,C1123)),ISNUMBER(SEARCH('[1]Lookup for use classification'!$E$4,C1123))),'[1]Lookup for use classification'!$A$4,IF(OR(ISNUMBER(SEARCH('[1]Lookup for use classification'!$B$5,C1123)),ISNUMBER(SEARCH('[1]Lookup for use classification'!$C$5,C1123)),ISNUMBER(SEARCH('[1]Lookup for use classification'!$D$5,C1123))),'[1]Lookup for use classification'!$A$5,IF(OR(ISNUMBER(SEARCH('[1]Lookup for use classification'!$B$7,C1123)),ISNUMBER(SEARCH('[1]Lookup for use classification'!$C$7,C1123)),ISNUMBER(SEARCH('[1]Lookup for use classification'!$D$7,C1123))),'[1]Lookup for use classification'!$A$7,IF(OR(ISNUMBER(SEARCH('[1]Lookup for use classification'!$B$9,C1123)),ISNUMBER(SEARCH('[1]Lookup for use classification'!$C$9,C1123)),ISNUMBER(SEARCH('[1]Lookup for use classification'!$D$9,C1123)),ISNUMBER(SEARCH('[1]Lookup for use classification'!$E$9,C1123)),ISNUMBER(SEARCH('[1]Lookup for use classification'!$F$9,C1123)),ISNUMBER(SEARCH('[1]Lookup for use classification'!$G$9,C1123)),ISNUMBER(SEARCH('[1]Lookup for use classification'!$H$9,C1123)),ISNUMBER(SEARCH('[1]Lookup for use classification'!$I$9,C1123)),ISNUMBER(SEARCH('[1]Lookup for use classification'!$J$9,C1123)),ISNUMBER(SEARCH('[1]Lookup for use classification'!$K$9,C1123))),'[1]Lookup for use classification'!$A$9,IF(OR(ISNUMBER(SEARCH('[1]Lookup for use classification'!$B$10,C1123)),ISNUMBER(SEARCH('[1]Lookup for use classification'!$C$10,C1123)),ISNUMBER(SEARCH('[1]Lookup for use classification'!$D$10,C1123)),ISNUMBER(SEARCH('[1]Lookup for use classification'!$E$10,C1123)),ISNUMBER(SEARCH('[1]Lookup for use classification'!$F$10,C1123)),ISNUMBER(SEARCH('[1]Lookup for use classification'!$G$10,C1123))),'[1]Lookup for use classification'!$A$10,IF(OR(ISNUMBER(SEARCH('[1]Lookup for use classification'!$B$11,C1123)),ISNUMBER(SEARCH('[1]Lookup for use classification'!$C$11,C1123))),'[1]Lookup for use classification'!$A$11,IF(OR(ISNUMBER(SEARCH('[1]Lookup for use classification'!$B$12,C1123)),ISNUMBER(SEARCH('[1]Lookup for use classification'!$C$12,C1123))),'[1]Lookup for use classification'!$A$12,IF(OR(ISNUMBER(SEARCH('[1]Lookup for use classification'!$B$13,C1123)),ISNUMBER(SEARCH('[1]Lookup for use classification'!$C$13,C1123)),ISNUMBER(SEARCH('[1]Lookup for use classification'!$D$13,C1123)),,ISNUMBER(SEARCH('[1]Lookup for use classification'!$C$13,C1123)),ISNUMBER(SEARCH('[1]Lookup for use classification'!$E$13,C1123))),'[1]Lookup for use classification'!$A$13,IF(OR(ISNUMBER(SEARCH('[1]Lookup for use classification'!$B$14,C1123)),ISNUMBER(SEARCH('[1]Lookup for use classification'!$C$14,C1123))),'[1]Lookup for use classification'!$A$14,"Other"))))))))))))</f>
        <v>Other</v>
      </c>
      <c r="E1123" s="9">
        <v>160</v>
      </c>
      <c r="F1123" s="9"/>
      <c r="G1123" s="9"/>
      <c r="H1123" s="164"/>
      <c r="I1123" s="164"/>
      <c r="J1123" s="7"/>
      <c r="L1123" s="6"/>
    </row>
    <row r="1124" spans="1:12" hidden="1">
      <c r="A1124" s="138" t="s">
        <v>2032</v>
      </c>
      <c r="B1124" s="8" t="str">
        <f>IF(ISNA(VLOOKUP(CONCATENATE(A1124,C1124),EUS!$B$2:$B$1939,1,FALSE)),"","End Use Study")</f>
        <v>End Use Study</v>
      </c>
      <c r="C1124" s="8" t="s">
        <v>2681</v>
      </c>
      <c r="D1124" s="6" t="str">
        <f>IF(OR(ISNUMBER(SEARCH('[1]Lookup for use classification'!$B$1,C1124)),ISNUMBER(SEARCH('[1]Lookup for use classification'!$C$1,C1124)),ISNUMBER(SEARCH('[1]Lookup for use classification'!$D$1,C1124)),ISNUMBER(SEARCH('[1]Lookup for use classification'!$E$1,C1124))),'[1]Lookup for use classification'!$A$1,IF(ISNUMBER(SEARCH('[1]Lookup for use classification'!$B$2,C1124)),'[1]Lookup for use classification'!$A$2,IF(ISNUMBER(SEARCH('[1]Lookup for use classification'!$B$3,C1124)),'[1]Lookup for use classification'!$A$3,IF(OR(ISNUMBER(SEARCH('[1]Lookup for use classification'!$B$4,C1124)),ISNUMBER(SEARCH('[1]Lookup for use classification'!$C$4,C1124)),ISNUMBER(SEARCH('[1]Lookup for use classification'!$D$4,C1124)),ISNUMBER(SEARCH('[1]Lookup for use classification'!$E$4,C1124))),'[1]Lookup for use classification'!$A$4,IF(OR(ISNUMBER(SEARCH('[1]Lookup for use classification'!$B$5,C1124)),ISNUMBER(SEARCH('[1]Lookup for use classification'!$C$5,C1124)),ISNUMBER(SEARCH('[1]Lookup for use classification'!$D$5,C1124))),'[1]Lookup for use classification'!$A$5,IF(OR(ISNUMBER(SEARCH('[1]Lookup for use classification'!$B$7,C1124)),ISNUMBER(SEARCH('[1]Lookup for use classification'!$C$7,C1124)),ISNUMBER(SEARCH('[1]Lookup for use classification'!$D$7,C1124))),'[1]Lookup for use classification'!$A$7,IF(OR(ISNUMBER(SEARCH('[1]Lookup for use classification'!$B$9,C1124)),ISNUMBER(SEARCH('[1]Lookup for use classification'!$C$9,C1124)),ISNUMBER(SEARCH('[1]Lookup for use classification'!$D$9,C1124)),ISNUMBER(SEARCH('[1]Lookup for use classification'!$E$9,C1124)),ISNUMBER(SEARCH('[1]Lookup for use classification'!$F$9,C1124)),ISNUMBER(SEARCH('[1]Lookup for use classification'!$G$9,C1124)),ISNUMBER(SEARCH('[1]Lookup for use classification'!$H$9,C1124)),ISNUMBER(SEARCH('[1]Lookup for use classification'!$I$9,C1124)),ISNUMBER(SEARCH('[1]Lookup for use classification'!$J$9,C1124)),ISNUMBER(SEARCH('[1]Lookup for use classification'!$K$9,C1124))),'[1]Lookup for use classification'!$A$9,IF(OR(ISNUMBER(SEARCH('[1]Lookup for use classification'!$B$10,C1124)),ISNUMBER(SEARCH('[1]Lookup for use classification'!$C$10,C1124)),ISNUMBER(SEARCH('[1]Lookup for use classification'!$D$10,C1124)),ISNUMBER(SEARCH('[1]Lookup for use classification'!$E$10,C1124)),ISNUMBER(SEARCH('[1]Lookup for use classification'!$F$10,C1124)),ISNUMBER(SEARCH('[1]Lookup for use classification'!$G$10,C1124))),'[1]Lookup for use classification'!$A$10,IF(OR(ISNUMBER(SEARCH('[1]Lookup for use classification'!$B$11,C1124)),ISNUMBER(SEARCH('[1]Lookup for use classification'!$C$11,C1124))),'[1]Lookup for use classification'!$A$11,IF(OR(ISNUMBER(SEARCH('[1]Lookup for use classification'!$B$12,C1124)),ISNUMBER(SEARCH('[1]Lookup for use classification'!$C$12,C1124))),'[1]Lookup for use classification'!$A$12,IF(OR(ISNUMBER(SEARCH('[1]Lookup for use classification'!$B$13,C1124)),ISNUMBER(SEARCH('[1]Lookup for use classification'!$C$13,C1124)),ISNUMBER(SEARCH('[1]Lookup for use classification'!$D$13,C1124)),,ISNUMBER(SEARCH('[1]Lookup for use classification'!$C$13,C1124)),ISNUMBER(SEARCH('[1]Lookup for use classification'!$E$13,C1124))),'[1]Lookup for use classification'!$A$13,IF(OR(ISNUMBER(SEARCH('[1]Lookup for use classification'!$B$14,C1124)),ISNUMBER(SEARCH('[1]Lookup for use classification'!$C$14,C1124))),'[1]Lookup for use classification'!$A$14,"Other"))))))))))))</f>
        <v>Other</v>
      </c>
      <c r="E1124" s="9">
        <v>320</v>
      </c>
      <c r="F1124" s="9"/>
      <c r="G1124" s="9"/>
      <c r="H1124" s="164"/>
      <c r="I1124" s="164"/>
      <c r="J1124" s="7"/>
      <c r="L1124" s="6"/>
    </row>
    <row r="1125" spans="1:12" hidden="1">
      <c r="A1125" s="188" t="s">
        <v>2679</v>
      </c>
      <c r="B1125" s="8" t="str">
        <f>IF(ISNA(VLOOKUP(CONCATENATE(A1125,C1125),ARIS!$A$1:$A$959,1,FALSE)),"","ARIS")</f>
        <v>ARIS</v>
      </c>
      <c r="C1125" s="162" t="s">
        <v>2680</v>
      </c>
      <c r="D1125" s="6" t="str">
        <f>IF(OR(ISNUMBER(SEARCH('[1]Lookup for use classification'!$B$1,C1125)),ISNUMBER(SEARCH('[1]Lookup for use classification'!$C$1,C1125)),ISNUMBER(SEARCH('[1]Lookup for use classification'!$D$1,C1125)),ISNUMBER(SEARCH('[1]Lookup for use classification'!$E$1,C1125))),'[1]Lookup for use classification'!$A$1,IF(ISNUMBER(SEARCH('[1]Lookup for use classification'!$B$2,C1125)),'[1]Lookup for use classification'!$A$2,IF(ISNUMBER(SEARCH('[1]Lookup for use classification'!$B$3,C1125)),'[1]Lookup for use classification'!$A$3,IF(OR(ISNUMBER(SEARCH('[1]Lookup for use classification'!$B$4,C1125)),ISNUMBER(SEARCH('[1]Lookup for use classification'!$C$4,C1125)),ISNUMBER(SEARCH('[1]Lookup for use classification'!$D$4,C1125)),ISNUMBER(SEARCH('[1]Lookup for use classification'!$E$4,C1125))),'[1]Lookup for use classification'!$A$4,IF(OR(ISNUMBER(SEARCH('[1]Lookup for use classification'!$B$5,C1125)),ISNUMBER(SEARCH('[1]Lookup for use classification'!$C$5,C1125)),ISNUMBER(SEARCH('[1]Lookup for use classification'!$D$5,C1125))),'[1]Lookup for use classification'!$A$5,IF(OR(ISNUMBER(SEARCH('[1]Lookup for use classification'!$B$7,C1125)),ISNUMBER(SEARCH('[1]Lookup for use classification'!$C$7,C1125)),ISNUMBER(SEARCH('[1]Lookup for use classification'!$D$7,C1125))),'[1]Lookup for use classification'!$A$7,IF(OR(ISNUMBER(SEARCH('[1]Lookup for use classification'!$B$9,C1125)),ISNUMBER(SEARCH('[1]Lookup for use classification'!$C$9,C1125)),ISNUMBER(SEARCH('[1]Lookup for use classification'!$D$9,C1125)),ISNUMBER(SEARCH('[1]Lookup for use classification'!$E$9,C1125)),ISNUMBER(SEARCH('[1]Lookup for use classification'!$F$9,C1125)),ISNUMBER(SEARCH('[1]Lookup for use classification'!$G$9,C1125)),ISNUMBER(SEARCH('[1]Lookup for use classification'!$H$9,C1125)),ISNUMBER(SEARCH('[1]Lookup for use classification'!$I$9,C1125)),ISNUMBER(SEARCH('[1]Lookup for use classification'!$J$9,C1125)),ISNUMBER(SEARCH('[1]Lookup for use classification'!$K$9,C1125))),'[1]Lookup for use classification'!$A$9,IF(OR(ISNUMBER(SEARCH('[1]Lookup for use classification'!$B$10,C1125)),ISNUMBER(SEARCH('[1]Lookup for use classification'!$C$10,C1125)),ISNUMBER(SEARCH('[1]Lookup for use classification'!$D$10,C1125)),ISNUMBER(SEARCH('[1]Lookup for use classification'!$E$10,C1125)),ISNUMBER(SEARCH('[1]Lookup for use classification'!$F$10,C1125)),ISNUMBER(SEARCH('[1]Lookup for use classification'!$G$10,C1125))),'[1]Lookup for use classification'!$A$10,IF(OR(ISNUMBER(SEARCH('[1]Lookup for use classification'!$B$11,C1125)),ISNUMBER(SEARCH('[1]Lookup for use classification'!$C$11,C1125))),'[1]Lookup for use classification'!$A$11,IF(OR(ISNUMBER(SEARCH('[1]Lookup for use classification'!$B$12,C1125)),ISNUMBER(SEARCH('[1]Lookup for use classification'!$C$12,C1125))),'[1]Lookup for use classification'!$A$12,IF(OR(ISNUMBER(SEARCH('[1]Lookup for use classification'!$B$13,C1125)),ISNUMBER(SEARCH('[1]Lookup for use classification'!$C$13,C1125)),ISNUMBER(SEARCH('[1]Lookup for use classification'!$D$13,C1125)),,ISNUMBER(SEARCH('[1]Lookup for use classification'!$C$13,C1125)),ISNUMBER(SEARCH('[1]Lookup for use classification'!$E$13,C1125))),'[1]Lookup for use classification'!$A$13,IF(OR(ISNUMBER(SEARCH('[1]Lookup for use classification'!$B$14,C1125)),ISNUMBER(SEARCH('[1]Lookup for use classification'!$C$14,C1125))),'[1]Lookup for use classification'!$A$14,"Other"))))))))))))</f>
        <v>Other</v>
      </c>
      <c r="E1125" s="163">
        <v>1760</v>
      </c>
      <c r="F1125" s="163"/>
      <c r="G1125" s="163"/>
      <c r="H1125" s="164">
        <v>963.50364963503648</v>
      </c>
      <c r="I1125" s="164"/>
      <c r="J1125" s="165">
        <v>3614.5325305000001</v>
      </c>
    </row>
    <row r="1126" spans="1:12" hidden="1">
      <c r="A1126" s="138" t="s">
        <v>2032</v>
      </c>
      <c r="B1126" s="8" t="str">
        <f>IF(ISNA(VLOOKUP(CONCATENATE(A1126,C1126),EUS!$B$2:$B$1939,1,FALSE)),"","End Use Study")</f>
        <v>End Use Study</v>
      </c>
      <c r="C1126" s="8" t="s">
        <v>2452</v>
      </c>
      <c r="D1126" s="165" t="s">
        <v>2424</v>
      </c>
      <c r="E1126" s="9"/>
      <c r="F1126" s="9"/>
      <c r="G1126" s="9"/>
      <c r="H1126" s="164"/>
      <c r="I1126" s="164"/>
      <c r="J1126" s="7"/>
      <c r="L1126" s="6"/>
    </row>
    <row r="1127" spans="1:12" hidden="1">
      <c r="A1127" s="138" t="s">
        <v>2032</v>
      </c>
      <c r="B1127" s="8" t="str">
        <f>IF(ISNA(VLOOKUP(CONCATENATE(A1127,C1127),EUS!$B$2:$B$1939,1,FALSE)),"","End Use Study")</f>
        <v>End Use Study</v>
      </c>
      <c r="C1127" s="8" t="s">
        <v>2192</v>
      </c>
      <c r="D1127" s="6" t="str">
        <f>IF(OR(ISNUMBER(SEARCH('[1]Lookup for use classification'!$B$1,C1127)),ISNUMBER(SEARCH('[1]Lookup for use classification'!$C$1,C1127)),ISNUMBER(SEARCH('[1]Lookup for use classification'!$D$1,C1127)),ISNUMBER(SEARCH('[1]Lookup for use classification'!$E$1,C1127))),'[1]Lookup for use classification'!$A$1,IF(ISNUMBER(SEARCH('[1]Lookup for use classification'!$B$2,C1127)),'[1]Lookup for use classification'!$A$2,IF(ISNUMBER(SEARCH('[1]Lookup for use classification'!$B$3,C1127)),'[1]Lookup for use classification'!$A$3,IF(OR(ISNUMBER(SEARCH('[1]Lookup for use classification'!$B$4,C1127)),ISNUMBER(SEARCH('[1]Lookup for use classification'!$C$4,C1127)),ISNUMBER(SEARCH('[1]Lookup for use classification'!$D$4,C1127)),ISNUMBER(SEARCH('[1]Lookup for use classification'!$E$4,C1127))),'[1]Lookup for use classification'!$A$4,IF(OR(ISNUMBER(SEARCH('[1]Lookup for use classification'!$B$5,C1127)),ISNUMBER(SEARCH('[1]Lookup for use classification'!$C$5,C1127)),ISNUMBER(SEARCH('[1]Lookup for use classification'!$D$5,C1127))),'[1]Lookup for use classification'!$A$5,IF(OR(ISNUMBER(SEARCH('[1]Lookup for use classification'!$B$7,C1127)),ISNUMBER(SEARCH('[1]Lookup for use classification'!$C$7,C1127)),ISNUMBER(SEARCH('[1]Lookup for use classification'!$D$7,C1127))),'[1]Lookup for use classification'!$A$7,IF(OR(ISNUMBER(SEARCH('[1]Lookup for use classification'!$B$9,C1127)),ISNUMBER(SEARCH('[1]Lookup for use classification'!$C$9,C1127)),ISNUMBER(SEARCH('[1]Lookup for use classification'!$D$9,C1127)),ISNUMBER(SEARCH('[1]Lookup for use classification'!$E$9,C1127)),ISNUMBER(SEARCH('[1]Lookup for use classification'!$F$9,C1127)),ISNUMBER(SEARCH('[1]Lookup for use classification'!$G$9,C1127)),ISNUMBER(SEARCH('[1]Lookup for use classification'!$H$9,C1127)),ISNUMBER(SEARCH('[1]Lookup for use classification'!$I$9,C1127)),ISNUMBER(SEARCH('[1]Lookup for use classification'!$J$9,C1127)),ISNUMBER(SEARCH('[1]Lookup for use classification'!$K$9,C1127))),'[1]Lookup for use classification'!$A$9,IF(OR(ISNUMBER(SEARCH('[1]Lookup for use classification'!$B$10,C1127)),ISNUMBER(SEARCH('[1]Lookup for use classification'!$C$10,C1127)),ISNUMBER(SEARCH('[1]Lookup for use classification'!$D$10,C1127)),ISNUMBER(SEARCH('[1]Lookup for use classification'!$E$10,C1127)),ISNUMBER(SEARCH('[1]Lookup for use classification'!$F$10,C1127)),ISNUMBER(SEARCH('[1]Lookup for use classification'!$G$10,C1127))),'[1]Lookup for use classification'!$A$10,IF(OR(ISNUMBER(SEARCH('[1]Lookup for use classification'!$B$11,C1127)),ISNUMBER(SEARCH('[1]Lookup for use classification'!$C$11,C1127))),'[1]Lookup for use classification'!$A$11,IF(OR(ISNUMBER(SEARCH('[1]Lookup for use classification'!$B$12,C1127)),ISNUMBER(SEARCH('[1]Lookup for use classification'!$C$12,C1127))),'[1]Lookup for use classification'!$A$12,IF(OR(ISNUMBER(SEARCH('[1]Lookup for use classification'!$B$13,C1127)),ISNUMBER(SEARCH('[1]Lookup for use classification'!$C$13,C1127)),ISNUMBER(SEARCH('[1]Lookup for use classification'!$D$13,C1127)),,ISNUMBER(SEARCH('[1]Lookup for use classification'!$C$13,C1127)),ISNUMBER(SEARCH('[1]Lookup for use classification'!$E$13,C1127))),'[1]Lookup for use classification'!$A$13,IF(OR(ISNUMBER(SEARCH('[1]Lookup for use classification'!$B$14,C1127)),ISNUMBER(SEARCH('[1]Lookup for use classification'!$C$14,C1127))),'[1]Lookup for use classification'!$A$14,"Other"))))))))))))</f>
        <v>Retail - Other</v>
      </c>
      <c r="E1127" s="9"/>
      <c r="F1127" s="9"/>
      <c r="G1127" s="9"/>
      <c r="H1127" s="164"/>
      <c r="I1127" s="164"/>
      <c r="J1127" s="7"/>
      <c r="L1127" s="6"/>
    </row>
    <row r="1128" spans="1:12" hidden="1">
      <c r="A1128" s="138" t="s">
        <v>2032</v>
      </c>
      <c r="B1128" s="8" t="str">
        <f>IF(ISNA(VLOOKUP(CONCATENATE(A1128,C1128),EUS!$B$2:$B$1939,1,FALSE)),"","End Use Study")</f>
        <v>End Use Study</v>
      </c>
      <c r="C1128" s="8" t="s">
        <v>1983</v>
      </c>
      <c r="D1128" s="165" t="s">
        <v>1980</v>
      </c>
      <c r="E1128" s="9">
        <v>1760</v>
      </c>
      <c r="F1128" s="9"/>
      <c r="G1128" s="9"/>
      <c r="H1128" s="164"/>
      <c r="I1128" s="164"/>
      <c r="J1128" s="7"/>
      <c r="L1128" s="6"/>
    </row>
    <row r="1129" spans="1:12" hidden="1">
      <c r="A1129" s="138" t="s">
        <v>2033</v>
      </c>
      <c r="B1129" s="8" t="str">
        <f>IF(ISNA(VLOOKUP(CONCATENATE(A1129,C1129),EUS!$B$2:$B$1939,1,FALSE)),"","End Use Study")</f>
        <v>End Use Study</v>
      </c>
      <c r="C1129" s="8" t="s">
        <v>3401</v>
      </c>
      <c r="D1129" s="165" t="s">
        <v>3335</v>
      </c>
      <c r="E1129" s="9">
        <v>4900</v>
      </c>
      <c r="F1129" s="9"/>
      <c r="G1129" s="9"/>
      <c r="H1129" s="164">
        <v>4285</v>
      </c>
      <c r="I1129" s="164"/>
      <c r="J1129" s="7">
        <v>84991</v>
      </c>
      <c r="L1129" s="6"/>
    </row>
    <row r="1130" spans="1:12" hidden="1">
      <c r="A1130" s="134" t="s">
        <v>2033</v>
      </c>
      <c r="B1130" s="8" t="str">
        <f>IF(ISNA(VLOOKUP(CONCATENATE(A1130,C1130),EUS!$B$2:$B$1939,1,FALSE)),"","End Use Study")</f>
        <v>End Use Study</v>
      </c>
      <c r="C1130" s="8" t="s">
        <v>3404</v>
      </c>
      <c r="D1130" s="165" t="s">
        <v>3335</v>
      </c>
      <c r="E1130" s="9">
        <v>8786</v>
      </c>
      <c r="F1130" s="9"/>
      <c r="G1130" s="9"/>
      <c r="H1130" s="164">
        <v>7410</v>
      </c>
      <c r="I1130" s="164"/>
      <c r="J1130" s="7">
        <v>62000</v>
      </c>
      <c r="L1130" s="6"/>
    </row>
    <row r="1131" spans="1:12" hidden="1">
      <c r="A1131" s="134" t="s">
        <v>2033</v>
      </c>
      <c r="B1131" s="8" t="str">
        <f>IF(ISNA(VLOOKUP(CONCATENATE(A1131,C1131),EUS!$B$2:$B$1939,1,FALSE)),"","End Use Study")</f>
        <v>End Use Study</v>
      </c>
      <c r="C1131" s="8" t="s">
        <v>3405</v>
      </c>
      <c r="D1131" s="165" t="s">
        <v>3335</v>
      </c>
      <c r="E1131" s="9">
        <v>9600</v>
      </c>
      <c r="F1131" s="9"/>
      <c r="G1131" s="9"/>
      <c r="H1131" s="164">
        <v>4770</v>
      </c>
      <c r="I1131" s="164"/>
      <c r="J1131" s="7">
        <v>41193</v>
      </c>
      <c r="L1131" s="6"/>
    </row>
    <row r="1132" spans="1:12" hidden="1">
      <c r="A1132" s="134" t="s">
        <v>2033</v>
      </c>
      <c r="B1132" s="8" t="str">
        <f>IF(ISNA(VLOOKUP(CONCATENATE(A1132,C1132),EUS!$B$2:$B$1939,1,FALSE)),"","End Use Study")</f>
        <v>End Use Study</v>
      </c>
      <c r="C1132" s="8" t="s">
        <v>3402</v>
      </c>
      <c r="D1132" s="165" t="s">
        <v>3335</v>
      </c>
      <c r="E1132" s="9">
        <v>42500</v>
      </c>
      <c r="F1132" s="9"/>
      <c r="G1132" s="9"/>
      <c r="H1132" s="164">
        <v>30679</v>
      </c>
      <c r="I1132" s="164"/>
      <c r="J1132" s="7">
        <v>422240</v>
      </c>
      <c r="L1132" s="6"/>
    </row>
    <row r="1133" spans="1:12" hidden="1">
      <c r="A1133" s="134" t="s">
        <v>2033</v>
      </c>
      <c r="B1133" s="8" t="str">
        <f>IF(ISNA(VLOOKUP(CONCATENATE(A1133,C1133),EUS!$B$2:$B$1939,1,FALSE)),"","End Use Study")</f>
        <v>End Use Study</v>
      </c>
      <c r="C1133" s="8" t="s">
        <v>3403</v>
      </c>
      <c r="D1133" s="165" t="s">
        <v>3335</v>
      </c>
      <c r="E1133" s="9">
        <v>76683</v>
      </c>
      <c r="F1133" s="9"/>
      <c r="G1133" s="9"/>
      <c r="H1133" s="164">
        <v>24000</v>
      </c>
      <c r="I1133" s="164"/>
      <c r="J1133" s="7">
        <v>621600</v>
      </c>
      <c r="L1133" s="6"/>
    </row>
    <row r="1134" spans="1:12" hidden="1">
      <c r="A1134" s="134" t="s">
        <v>2033</v>
      </c>
      <c r="B1134" s="8" t="str">
        <f>IF(ISNA(VLOOKUP(CONCATENATE(A1134,C1134),EUS!$B$2:$B$1939,1,FALSE)),"","End Use Study")</f>
        <v>End Use Study</v>
      </c>
      <c r="C1134" s="8" t="s">
        <v>37</v>
      </c>
      <c r="D1134" s="6" t="str">
        <f>IF(OR(ISNUMBER(SEARCH('[1]Lookup for use classification'!$B$1,C1134)),ISNUMBER(SEARCH('[1]Lookup for use classification'!$C$1,C1134)),ISNUMBER(SEARCH('[1]Lookup for use classification'!$D$1,C1134))),'[1]Lookup for use classification'!$A$1,IF(ISNUMBER(SEARCH('[1]Lookup for use classification'!$B$2,C1134)),'[1]Lookup for use classification'!$A$2,IF(ISNUMBER(SEARCH('[1]Lookup for use classification'!$B$3,C1134)),'[1]Lookup for use classification'!$A$3,IF(OR(ISNUMBER(SEARCH('[1]Lookup for use classification'!$B$4,C1134)),ISNUMBER(SEARCH('[1]Lookup for use classification'!$C$4,C1134))),'[1]Lookup for use classification'!$A$4,IF(OR(ISNUMBER(SEARCH('[1]Lookup for use classification'!$B$5,C1134)),ISNUMBER(SEARCH('[1]Lookup for use classification'!$C$5,C1134)),ISNUMBER(SEARCH('[1]Lookup for use classification'!$D$5,C1134))),'[1]Lookup for use classification'!$A$5,IF(OR(ISNUMBER(SEARCH('[1]Lookup for use classification'!$B$7,C1134)),ISNUMBER(SEARCH('[1]Lookup for use classification'!$C$7,C1134)),ISNUMBER(SEARCH('[1]Lookup for use classification'!$D$7,C1134))),'[1]Lookup for use classification'!$A$7,IF(OR(ISNUMBER(SEARCH('[1]Lookup for use classification'!$B$9,C1134)),ISNUMBER(SEARCH('[1]Lookup for use classification'!$C$9,C1134)),ISNUMBER(SEARCH('[1]Lookup for use classification'!$D$9,C1134)),ISNUMBER(SEARCH('[1]Lookup for use classification'!$E$9,C1134)),ISNUMBER(SEARCH('[1]Lookup for use classification'!$F$9,C1134)),ISNUMBER(SEARCH('[1]Lookup for use classification'!$G$9,C1134))),'[1]Lookup for use classification'!$A$9,IF(OR(ISNUMBER(SEARCH('[1]Lookup for use classification'!$B$10,C1134)),ISNUMBER(SEARCH('[1]Lookup for use classification'!$C$10,C1134)),ISNUMBER(SEARCH('[1]Lookup for use classification'!$D$10,C1134)),ISNUMBER(SEARCH('[1]Lookup for use classification'!$E$10,C1134)),ISNUMBER(SEARCH('[1]Lookup for use classification'!$F$10,C1134))),'[1]Lookup for use classification'!$A$10,IF(OR(ISNUMBER(SEARCH('[1]Lookup for use classification'!$B$11,C1134)),ISNUMBER(SEARCH('[1]Lookup for use classification'!$C$11,C1134))),'[1]Lookup for use classification'!$A$11,IF(OR(ISNUMBER(SEARCH('[1]Lookup for use classification'!$B$12,C1134)),ISNUMBER(SEARCH('[1]Lookup for use classification'!$C$12,C1134))),'[1]Lookup for use classification'!$A$12,IF(OR(ISNUMBER(SEARCH('[1]Lookup for use classification'!$B$13,C1134)),ISNUMBER(SEARCH('[1]Lookup for use classification'!$C$13,C1134)),ISNUMBER(SEARCH('[1]Lookup for use classification'!$D$13,C1134))),'[1]Lookup for use classification'!$A$13,"Nope")))))))))))</f>
        <v>Office</v>
      </c>
      <c r="E1134" s="9">
        <v>3000</v>
      </c>
      <c r="F1134" s="9"/>
      <c r="G1134" s="9"/>
      <c r="H1134" s="164">
        <v>3600</v>
      </c>
      <c r="I1134" s="164"/>
      <c r="J1134" s="7">
        <v>7200</v>
      </c>
      <c r="L1134" s="6"/>
    </row>
    <row r="1135" spans="1:12" hidden="1">
      <c r="A1135" s="138" t="s">
        <v>2033</v>
      </c>
      <c r="B1135" s="8" t="str">
        <f>IF(ISNA(VLOOKUP(CONCATENATE(A1135,C1135),EUS!$B$2:$B$1939,1,FALSE)),"","End Use Study")</f>
        <v>End Use Study</v>
      </c>
      <c r="C1135" s="8" t="s">
        <v>2683</v>
      </c>
      <c r="D1135" s="6" t="str">
        <f>IF(OR(ISNUMBER(SEARCH('[1]Lookup for use classification'!$B$1,C1135)),ISNUMBER(SEARCH('[1]Lookup for use classification'!$C$1,C1135)),ISNUMBER(SEARCH('[1]Lookup for use classification'!$D$1,C1135)),ISNUMBER(SEARCH('[1]Lookup for use classification'!$E$1,C1135))),'[1]Lookup for use classification'!$A$1,IF(ISNUMBER(SEARCH('[1]Lookup for use classification'!$B$2,C1135)),'[1]Lookup for use classification'!$A$2,IF(ISNUMBER(SEARCH('[1]Lookup for use classification'!$B$3,C1135)),'[1]Lookup for use classification'!$A$3,IF(OR(ISNUMBER(SEARCH('[1]Lookup for use classification'!$B$4,C1135)),ISNUMBER(SEARCH('[1]Lookup for use classification'!$C$4,C1135)),ISNUMBER(SEARCH('[1]Lookup for use classification'!$D$4,C1135)),ISNUMBER(SEARCH('[1]Lookup for use classification'!$E$4,C1135))),'[1]Lookup for use classification'!$A$4,IF(OR(ISNUMBER(SEARCH('[1]Lookup for use classification'!$B$5,C1135)),ISNUMBER(SEARCH('[1]Lookup for use classification'!$C$5,C1135)),ISNUMBER(SEARCH('[1]Lookup for use classification'!$D$5,C1135))),'[1]Lookup for use classification'!$A$5,IF(OR(ISNUMBER(SEARCH('[1]Lookup for use classification'!$B$7,C1135)),ISNUMBER(SEARCH('[1]Lookup for use classification'!$C$7,C1135)),ISNUMBER(SEARCH('[1]Lookup for use classification'!$D$7,C1135))),'[1]Lookup for use classification'!$A$7,IF(OR(ISNUMBER(SEARCH('[1]Lookup for use classification'!$B$9,C1135)),ISNUMBER(SEARCH('[1]Lookup for use classification'!$C$9,C1135)),ISNUMBER(SEARCH('[1]Lookup for use classification'!$D$9,C1135)),ISNUMBER(SEARCH('[1]Lookup for use classification'!$E$9,C1135)),ISNUMBER(SEARCH('[1]Lookup for use classification'!$F$9,C1135)),ISNUMBER(SEARCH('[1]Lookup for use classification'!$G$9,C1135)),ISNUMBER(SEARCH('[1]Lookup for use classification'!$H$9,C1135)),ISNUMBER(SEARCH('[1]Lookup for use classification'!$I$9,C1135)),ISNUMBER(SEARCH('[1]Lookup for use classification'!$J$9,C1135)),ISNUMBER(SEARCH('[1]Lookup for use classification'!$K$9,C1135))),'[1]Lookup for use classification'!$A$9,IF(OR(ISNUMBER(SEARCH('[1]Lookup for use classification'!$B$10,C1135)),ISNUMBER(SEARCH('[1]Lookup for use classification'!$C$10,C1135)),ISNUMBER(SEARCH('[1]Lookup for use classification'!$D$10,C1135)),ISNUMBER(SEARCH('[1]Lookup for use classification'!$E$10,C1135)),ISNUMBER(SEARCH('[1]Lookup for use classification'!$F$10,C1135)),ISNUMBER(SEARCH('[1]Lookup for use classification'!$G$10,C1135))),'[1]Lookup for use classification'!$A$10,IF(OR(ISNUMBER(SEARCH('[1]Lookup for use classification'!$B$11,C1135)),ISNUMBER(SEARCH('[1]Lookup for use classification'!$C$11,C1135))),'[1]Lookup for use classification'!$A$11,IF(OR(ISNUMBER(SEARCH('[1]Lookup for use classification'!$B$12,C1135)),ISNUMBER(SEARCH('[1]Lookup for use classification'!$C$12,C1135))),'[1]Lookup for use classification'!$A$12,IF(OR(ISNUMBER(SEARCH('[1]Lookup for use classification'!$B$13,C1135)),ISNUMBER(SEARCH('[1]Lookup for use classification'!$C$13,C1135)),ISNUMBER(SEARCH('[1]Lookup for use classification'!$D$13,C1135)),,ISNUMBER(SEARCH('[1]Lookup for use classification'!$C$13,C1135)),ISNUMBER(SEARCH('[1]Lookup for use classification'!$E$13,C1135))),'[1]Lookup for use classification'!$A$13,IF(OR(ISNUMBER(SEARCH('[1]Lookup for use classification'!$B$14,C1135)),ISNUMBER(SEARCH('[1]Lookup for use classification'!$C$14,C1135))),'[1]Lookup for use classification'!$A$14,"Other"))))))))))))</f>
        <v>Other</v>
      </c>
      <c r="E1135" s="9">
        <v>36</v>
      </c>
      <c r="F1135" s="9"/>
      <c r="G1135" s="9"/>
      <c r="H1135" s="164"/>
      <c r="I1135" s="164"/>
      <c r="J1135" s="7"/>
      <c r="L1135" s="6"/>
    </row>
    <row r="1136" spans="1:12" hidden="1">
      <c r="A1136" s="134" t="s">
        <v>2033</v>
      </c>
      <c r="B1136" s="8" t="str">
        <f>IF(ISNA(VLOOKUP(CONCATENATE(A1136,C1136),EUS!$B$2:$B$1939,1,FALSE)),"","End Use Study")</f>
        <v>End Use Study</v>
      </c>
      <c r="C1136" s="8" t="s">
        <v>2688</v>
      </c>
      <c r="D1136" s="6" t="str">
        <f>IF(OR(ISNUMBER(SEARCH('[1]Lookup for use classification'!$B$1,C1136)),ISNUMBER(SEARCH('[1]Lookup for use classification'!$C$1,C1136)),ISNUMBER(SEARCH('[1]Lookup for use classification'!$D$1,C1136)),ISNUMBER(SEARCH('[1]Lookup for use classification'!$E$1,C1136))),'[1]Lookup for use classification'!$A$1,IF(ISNUMBER(SEARCH('[1]Lookup for use classification'!$B$2,C1136)),'[1]Lookup for use classification'!$A$2,IF(ISNUMBER(SEARCH('[1]Lookup for use classification'!$B$3,C1136)),'[1]Lookup for use classification'!$A$3,IF(OR(ISNUMBER(SEARCH('[1]Lookup for use classification'!$B$4,C1136)),ISNUMBER(SEARCH('[1]Lookup for use classification'!$C$4,C1136)),ISNUMBER(SEARCH('[1]Lookup for use classification'!$D$4,C1136)),ISNUMBER(SEARCH('[1]Lookup for use classification'!$E$4,C1136))),'[1]Lookup for use classification'!$A$4,IF(OR(ISNUMBER(SEARCH('[1]Lookup for use classification'!$B$5,C1136)),ISNUMBER(SEARCH('[1]Lookup for use classification'!$C$5,C1136)),ISNUMBER(SEARCH('[1]Lookup for use classification'!$D$5,C1136))),'[1]Lookup for use classification'!$A$5,IF(OR(ISNUMBER(SEARCH('[1]Lookup for use classification'!$B$7,C1136)),ISNUMBER(SEARCH('[1]Lookup for use classification'!$C$7,C1136)),ISNUMBER(SEARCH('[1]Lookup for use classification'!$D$7,C1136))),'[1]Lookup for use classification'!$A$7,IF(OR(ISNUMBER(SEARCH('[1]Lookup for use classification'!$B$9,C1136)),ISNUMBER(SEARCH('[1]Lookup for use classification'!$C$9,C1136)),ISNUMBER(SEARCH('[1]Lookup for use classification'!$D$9,C1136)),ISNUMBER(SEARCH('[1]Lookup for use classification'!$E$9,C1136)),ISNUMBER(SEARCH('[1]Lookup for use classification'!$F$9,C1136)),ISNUMBER(SEARCH('[1]Lookup for use classification'!$G$9,C1136)),ISNUMBER(SEARCH('[1]Lookup for use classification'!$H$9,C1136)),ISNUMBER(SEARCH('[1]Lookup for use classification'!$I$9,C1136)),ISNUMBER(SEARCH('[1]Lookup for use classification'!$J$9,C1136)),ISNUMBER(SEARCH('[1]Lookup for use classification'!$K$9,C1136))),'[1]Lookup for use classification'!$A$9,IF(OR(ISNUMBER(SEARCH('[1]Lookup for use classification'!$B$10,C1136)),ISNUMBER(SEARCH('[1]Lookup for use classification'!$C$10,C1136)),ISNUMBER(SEARCH('[1]Lookup for use classification'!$D$10,C1136)),ISNUMBER(SEARCH('[1]Lookup for use classification'!$E$10,C1136)),ISNUMBER(SEARCH('[1]Lookup for use classification'!$F$10,C1136)),ISNUMBER(SEARCH('[1]Lookup for use classification'!$G$10,C1136))),'[1]Lookup for use classification'!$A$10,IF(OR(ISNUMBER(SEARCH('[1]Lookup for use classification'!$B$11,C1136)),ISNUMBER(SEARCH('[1]Lookup for use classification'!$C$11,C1136))),'[1]Lookup for use classification'!$A$11,IF(OR(ISNUMBER(SEARCH('[1]Lookup for use classification'!$B$12,C1136)),ISNUMBER(SEARCH('[1]Lookup for use classification'!$C$12,C1136))),'[1]Lookup for use classification'!$A$12,IF(OR(ISNUMBER(SEARCH('[1]Lookup for use classification'!$B$13,C1136)),ISNUMBER(SEARCH('[1]Lookup for use classification'!$C$13,C1136)),ISNUMBER(SEARCH('[1]Lookup for use classification'!$D$13,C1136)),,ISNUMBER(SEARCH('[1]Lookup for use classification'!$C$13,C1136)),ISNUMBER(SEARCH('[1]Lookup for use classification'!$E$13,C1136))),'[1]Lookup for use classification'!$A$13,IF(OR(ISNUMBER(SEARCH('[1]Lookup for use classification'!$B$14,C1136)),ISNUMBER(SEARCH('[1]Lookup for use classification'!$C$14,C1136))),'[1]Lookup for use classification'!$A$14,"Other"))))))))))))</f>
        <v>Other</v>
      </c>
      <c r="E1136" s="9">
        <v>1000</v>
      </c>
      <c r="F1136" s="9"/>
      <c r="G1136" s="9"/>
      <c r="H1136" s="164">
        <v>694</v>
      </c>
      <c r="I1136" s="164"/>
      <c r="J1136" s="7"/>
      <c r="L1136" s="6"/>
    </row>
    <row r="1137" spans="1:12" hidden="1">
      <c r="A1137" s="134" t="s">
        <v>2033</v>
      </c>
      <c r="B1137" s="8" t="str">
        <f>IF(ISNA(VLOOKUP(CONCATENATE(A1137,C1137),EUS!$B$2:$B$1939,1,FALSE)),"","End Use Study")</f>
        <v>End Use Study</v>
      </c>
      <c r="C1137" s="8" t="s">
        <v>2400</v>
      </c>
      <c r="D1137" s="6" t="str">
        <f>IF(OR(ISNUMBER(SEARCH('[1]Lookup for use classification'!$B$1,C1137)),ISNUMBER(SEARCH('[1]Lookup for use classification'!$C$1,C1137)),ISNUMBER(SEARCH('[1]Lookup for use classification'!$D$1,C1137)),ISNUMBER(SEARCH('[1]Lookup for use classification'!$E$1,C1137))),'[1]Lookup for use classification'!$A$1,IF(ISNUMBER(SEARCH('[1]Lookup for use classification'!$B$2,C1137)),'[1]Lookup for use classification'!$A$2,IF(ISNUMBER(SEARCH('[1]Lookup for use classification'!$B$3,C1137)),'[1]Lookup for use classification'!$A$3,IF(OR(ISNUMBER(SEARCH('[1]Lookup for use classification'!$B$4,C1137)),ISNUMBER(SEARCH('[1]Lookup for use classification'!$C$4,C1137)),ISNUMBER(SEARCH('[1]Lookup for use classification'!$D$4,C1137)),ISNUMBER(SEARCH('[1]Lookup for use classification'!$E$4,C1137))),'[1]Lookup for use classification'!$A$4,IF(OR(ISNUMBER(SEARCH('[1]Lookup for use classification'!$B$5,C1137)),ISNUMBER(SEARCH('[1]Lookup for use classification'!$C$5,C1137)),ISNUMBER(SEARCH('[1]Lookup for use classification'!$D$5,C1137))),'[1]Lookup for use classification'!$A$5,IF(OR(ISNUMBER(SEARCH('[1]Lookup for use classification'!$B$7,C1137)),ISNUMBER(SEARCH('[1]Lookup for use classification'!$C$7,C1137)),ISNUMBER(SEARCH('[1]Lookup for use classification'!$D$7,C1137))),'[1]Lookup for use classification'!$A$7,IF(OR(ISNUMBER(SEARCH('[1]Lookup for use classification'!$B$9,C1137)),ISNUMBER(SEARCH('[1]Lookup for use classification'!$C$9,C1137)),ISNUMBER(SEARCH('[1]Lookup for use classification'!$D$9,C1137)),ISNUMBER(SEARCH('[1]Lookup for use classification'!$E$9,C1137)),ISNUMBER(SEARCH('[1]Lookup for use classification'!$F$9,C1137)),ISNUMBER(SEARCH('[1]Lookup for use classification'!$G$9,C1137)),ISNUMBER(SEARCH('[1]Lookup for use classification'!$H$9,C1137)),ISNUMBER(SEARCH('[1]Lookup for use classification'!$I$9,C1137)),ISNUMBER(SEARCH('[1]Lookup for use classification'!$J$9,C1137)),ISNUMBER(SEARCH('[1]Lookup for use classification'!$K$9,C1137))),'[1]Lookup for use classification'!$A$9,IF(OR(ISNUMBER(SEARCH('[1]Lookup for use classification'!$B$10,C1137)),ISNUMBER(SEARCH('[1]Lookup for use classification'!$C$10,C1137)),ISNUMBER(SEARCH('[1]Lookup for use classification'!$D$10,C1137)),ISNUMBER(SEARCH('[1]Lookup for use classification'!$E$10,C1137)),ISNUMBER(SEARCH('[1]Lookup for use classification'!$F$10,C1137)),ISNUMBER(SEARCH('[1]Lookup for use classification'!$G$10,C1137))),'[1]Lookup for use classification'!$A$10,IF(OR(ISNUMBER(SEARCH('[1]Lookup for use classification'!$B$11,C1137)),ISNUMBER(SEARCH('[1]Lookup for use classification'!$C$11,C1137))),'[1]Lookup for use classification'!$A$11,IF(OR(ISNUMBER(SEARCH('[1]Lookup for use classification'!$B$12,C1137)),ISNUMBER(SEARCH('[1]Lookup for use classification'!$C$12,C1137))),'[1]Lookup for use classification'!$A$12,IF(OR(ISNUMBER(SEARCH('[1]Lookup for use classification'!$B$13,C1137)),ISNUMBER(SEARCH('[1]Lookup for use classification'!$C$13,C1137)),ISNUMBER(SEARCH('[1]Lookup for use classification'!$D$13,C1137)),,ISNUMBER(SEARCH('[1]Lookup for use classification'!$C$13,C1137)),ISNUMBER(SEARCH('[1]Lookup for use classification'!$E$13,C1137))),'[1]Lookup for use classification'!$A$13,IF(OR(ISNUMBER(SEARCH('[1]Lookup for use classification'!$B$14,C1137)),ISNUMBER(SEARCH('[1]Lookup for use classification'!$C$14,C1137))),'[1]Lookup for use classification'!$A$14,"Other"))))))))))))</f>
        <v>Other</v>
      </c>
      <c r="E1137" s="9">
        <v>3600</v>
      </c>
      <c r="F1137" s="9"/>
      <c r="G1137" s="9"/>
      <c r="H1137" s="164">
        <v>8865</v>
      </c>
      <c r="I1137" s="164"/>
      <c r="J1137" s="7"/>
      <c r="L1137" s="6"/>
    </row>
    <row r="1138" spans="1:12" hidden="1">
      <c r="A1138" s="134" t="s">
        <v>2033</v>
      </c>
      <c r="B1138" s="8" t="str">
        <f>IF(ISNA(VLOOKUP(CONCATENATE(A1138,C1138),EUS!$B$2:$B$1939,1,FALSE)),"","End Use Study")</f>
        <v>End Use Study</v>
      </c>
      <c r="C1138" s="8" t="s">
        <v>2684</v>
      </c>
      <c r="D1138" s="6" t="str">
        <f>IF(OR(ISNUMBER(SEARCH('[1]Lookup for use classification'!$B$1,C1138)),ISNUMBER(SEARCH('[1]Lookup for use classification'!$C$1,C1138)),ISNUMBER(SEARCH('[1]Lookup for use classification'!$D$1,C1138)),ISNUMBER(SEARCH('[1]Lookup for use classification'!$E$1,C1138))),'[1]Lookup for use classification'!$A$1,IF(ISNUMBER(SEARCH('[1]Lookup for use classification'!$B$2,C1138)),'[1]Lookup for use classification'!$A$2,IF(ISNUMBER(SEARCH('[1]Lookup for use classification'!$B$3,C1138)),'[1]Lookup for use classification'!$A$3,IF(OR(ISNUMBER(SEARCH('[1]Lookup for use classification'!$B$4,C1138)),ISNUMBER(SEARCH('[1]Lookup for use classification'!$C$4,C1138)),ISNUMBER(SEARCH('[1]Lookup for use classification'!$D$4,C1138)),ISNUMBER(SEARCH('[1]Lookup for use classification'!$E$4,C1138))),'[1]Lookup for use classification'!$A$4,IF(OR(ISNUMBER(SEARCH('[1]Lookup for use classification'!$B$5,C1138)),ISNUMBER(SEARCH('[1]Lookup for use classification'!$C$5,C1138)),ISNUMBER(SEARCH('[1]Lookup for use classification'!$D$5,C1138))),'[1]Lookup for use classification'!$A$5,IF(OR(ISNUMBER(SEARCH('[1]Lookup for use classification'!$B$7,C1138)),ISNUMBER(SEARCH('[1]Lookup for use classification'!$C$7,C1138)),ISNUMBER(SEARCH('[1]Lookup for use classification'!$D$7,C1138))),'[1]Lookup for use classification'!$A$7,IF(OR(ISNUMBER(SEARCH('[1]Lookup for use classification'!$B$9,C1138)),ISNUMBER(SEARCH('[1]Lookup for use classification'!$C$9,C1138)),ISNUMBER(SEARCH('[1]Lookup for use classification'!$D$9,C1138)),ISNUMBER(SEARCH('[1]Lookup for use classification'!$E$9,C1138)),ISNUMBER(SEARCH('[1]Lookup for use classification'!$F$9,C1138)),ISNUMBER(SEARCH('[1]Lookup for use classification'!$G$9,C1138)),ISNUMBER(SEARCH('[1]Lookup for use classification'!$H$9,C1138)),ISNUMBER(SEARCH('[1]Lookup for use classification'!$I$9,C1138)),ISNUMBER(SEARCH('[1]Lookup for use classification'!$J$9,C1138)),ISNUMBER(SEARCH('[1]Lookup for use classification'!$K$9,C1138))),'[1]Lookup for use classification'!$A$9,IF(OR(ISNUMBER(SEARCH('[1]Lookup for use classification'!$B$10,C1138)),ISNUMBER(SEARCH('[1]Lookup for use classification'!$C$10,C1138)),ISNUMBER(SEARCH('[1]Lookup for use classification'!$D$10,C1138)),ISNUMBER(SEARCH('[1]Lookup for use classification'!$E$10,C1138)),ISNUMBER(SEARCH('[1]Lookup for use classification'!$F$10,C1138)),ISNUMBER(SEARCH('[1]Lookup for use classification'!$G$10,C1138))),'[1]Lookup for use classification'!$A$10,IF(OR(ISNUMBER(SEARCH('[1]Lookup for use classification'!$B$11,C1138)),ISNUMBER(SEARCH('[1]Lookup for use classification'!$C$11,C1138))),'[1]Lookup for use classification'!$A$11,IF(OR(ISNUMBER(SEARCH('[1]Lookup for use classification'!$B$12,C1138)),ISNUMBER(SEARCH('[1]Lookup for use classification'!$C$12,C1138))),'[1]Lookup for use classification'!$A$12,IF(OR(ISNUMBER(SEARCH('[1]Lookup for use classification'!$B$13,C1138)),ISNUMBER(SEARCH('[1]Lookup for use classification'!$C$13,C1138)),ISNUMBER(SEARCH('[1]Lookup for use classification'!$D$13,C1138)),,ISNUMBER(SEARCH('[1]Lookup for use classification'!$C$13,C1138)),ISNUMBER(SEARCH('[1]Lookup for use classification'!$E$13,C1138))),'[1]Lookup for use classification'!$A$13,IF(OR(ISNUMBER(SEARCH('[1]Lookup for use classification'!$B$14,C1138)),ISNUMBER(SEARCH('[1]Lookup for use classification'!$C$14,C1138))),'[1]Lookup for use classification'!$A$14,"Other"))))))))))))</f>
        <v>Other</v>
      </c>
      <c r="E1138" s="9">
        <v>5876</v>
      </c>
      <c r="F1138" s="9"/>
      <c r="G1138" s="9"/>
      <c r="H1138" s="164"/>
      <c r="I1138" s="164"/>
      <c r="J1138" s="7"/>
      <c r="L1138" s="6"/>
    </row>
    <row r="1139" spans="1:12" hidden="1">
      <c r="A1139" s="134" t="s">
        <v>2033</v>
      </c>
      <c r="B1139" s="8" t="str">
        <f>IF(ISNA(VLOOKUP(CONCATENATE(A1139,C1139),EUS!$B$2:$B$1939,1,FALSE)),"","End Use Study")</f>
        <v>End Use Study</v>
      </c>
      <c r="C1139" s="8" t="s">
        <v>2685</v>
      </c>
      <c r="D1139" s="6" t="str">
        <f>IF(OR(ISNUMBER(SEARCH('[1]Lookup for use classification'!$B$1,C1139)),ISNUMBER(SEARCH('[1]Lookup for use classification'!$C$1,C1139)),ISNUMBER(SEARCH('[1]Lookup for use classification'!$D$1,C1139)),ISNUMBER(SEARCH('[1]Lookup for use classification'!$E$1,C1139))),'[1]Lookup for use classification'!$A$1,IF(ISNUMBER(SEARCH('[1]Lookup for use classification'!$B$2,C1139)),'[1]Lookup for use classification'!$A$2,IF(ISNUMBER(SEARCH('[1]Lookup for use classification'!$B$3,C1139)),'[1]Lookup for use classification'!$A$3,IF(OR(ISNUMBER(SEARCH('[1]Lookup for use classification'!$B$4,C1139)),ISNUMBER(SEARCH('[1]Lookup for use classification'!$C$4,C1139)),ISNUMBER(SEARCH('[1]Lookup for use classification'!$D$4,C1139)),ISNUMBER(SEARCH('[1]Lookup for use classification'!$E$4,C1139))),'[1]Lookup for use classification'!$A$4,IF(OR(ISNUMBER(SEARCH('[1]Lookup for use classification'!$B$5,C1139)),ISNUMBER(SEARCH('[1]Lookup for use classification'!$C$5,C1139)),ISNUMBER(SEARCH('[1]Lookup for use classification'!$D$5,C1139))),'[1]Lookup for use classification'!$A$5,IF(OR(ISNUMBER(SEARCH('[1]Lookup for use classification'!$B$7,C1139)),ISNUMBER(SEARCH('[1]Lookup for use classification'!$C$7,C1139)),ISNUMBER(SEARCH('[1]Lookup for use classification'!$D$7,C1139))),'[1]Lookup for use classification'!$A$7,IF(OR(ISNUMBER(SEARCH('[1]Lookup for use classification'!$B$9,C1139)),ISNUMBER(SEARCH('[1]Lookup for use classification'!$C$9,C1139)),ISNUMBER(SEARCH('[1]Lookup for use classification'!$D$9,C1139)),ISNUMBER(SEARCH('[1]Lookup for use classification'!$E$9,C1139)),ISNUMBER(SEARCH('[1]Lookup for use classification'!$F$9,C1139)),ISNUMBER(SEARCH('[1]Lookup for use classification'!$G$9,C1139)),ISNUMBER(SEARCH('[1]Lookup for use classification'!$H$9,C1139)),ISNUMBER(SEARCH('[1]Lookup for use classification'!$I$9,C1139)),ISNUMBER(SEARCH('[1]Lookup for use classification'!$J$9,C1139)),ISNUMBER(SEARCH('[1]Lookup for use classification'!$K$9,C1139))),'[1]Lookup for use classification'!$A$9,IF(OR(ISNUMBER(SEARCH('[1]Lookup for use classification'!$B$10,C1139)),ISNUMBER(SEARCH('[1]Lookup for use classification'!$C$10,C1139)),ISNUMBER(SEARCH('[1]Lookup for use classification'!$D$10,C1139)),ISNUMBER(SEARCH('[1]Lookup for use classification'!$E$10,C1139)),ISNUMBER(SEARCH('[1]Lookup for use classification'!$F$10,C1139)),ISNUMBER(SEARCH('[1]Lookup for use classification'!$G$10,C1139))),'[1]Lookup for use classification'!$A$10,IF(OR(ISNUMBER(SEARCH('[1]Lookup for use classification'!$B$11,C1139)),ISNUMBER(SEARCH('[1]Lookup for use classification'!$C$11,C1139))),'[1]Lookup for use classification'!$A$11,IF(OR(ISNUMBER(SEARCH('[1]Lookup for use classification'!$B$12,C1139)),ISNUMBER(SEARCH('[1]Lookup for use classification'!$C$12,C1139))),'[1]Lookup for use classification'!$A$12,IF(OR(ISNUMBER(SEARCH('[1]Lookup for use classification'!$B$13,C1139)),ISNUMBER(SEARCH('[1]Lookup for use classification'!$C$13,C1139)),ISNUMBER(SEARCH('[1]Lookup for use classification'!$D$13,C1139)),,ISNUMBER(SEARCH('[1]Lookup for use classification'!$C$13,C1139)),ISNUMBER(SEARCH('[1]Lookup for use classification'!$E$13,C1139))),'[1]Lookup for use classification'!$A$13,IF(OR(ISNUMBER(SEARCH('[1]Lookup for use classification'!$B$14,C1139)),ISNUMBER(SEARCH('[1]Lookup for use classification'!$C$14,C1139))),'[1]Lookup for use classification'!$A$14,"Other"))))))))))))</f>
        <v>Other</v>
      </c>
      <c r="E1139" s="9">
        <v>6000</v>
      </c>
      <c r="F1139" s="9"/>
      <c r="G1139" s="9"/>
      <c r="H1139" s="164">
        <v>4000</v>
      </c>
      <c r="I1139" s="164"/>
      <c r="J1139" s="7">
        <v>53845</v>
      </c>
      <c r="L1139" s="6"/>
    </row>
    <row r="1140" spans="1:12" hidden="1">
      <c r="A1140" s="134" t="s">
        <v>2033</v>
      </c>
      <c r="B1140" s="8" t="str">
        <f>IF(ISNA(VLOOKUP(CONCATENATE(A1140,C1140),EUS!$B$2:$B$1939,1,FALSE)),"","End Use Study")</f>
        <v>End Use Study</v>
      </c>
      <c r="C1140" s="8" t="s">
        <v>2686</v>
      </c>
      <c r="D1140" s="6" t="str">
        <f>IF(OR(ISNUMBER(SEARCH('[1]Lookup for use classification'!$B$1,C1140)),ISNUMBER(SEARCH('[1]Lookup for use classification'!$C$1,C1140)),ISNUMBER(SEARCH('[1]Lookup for use classification'!$D$1,C1140)),ISNUMBER(SEARCH('[1]Lookup for use classification'!$E$1,C1140))),'[1]Lookup for use classification'!$A$1,IF(ISNUMBER(SEARCH('[1]Lookup for use classification'!$B$2,C1140)),'[1]Lookup for use classification'!$A$2,IF(ISNUMBER(SEARCH('[1]Lookup for use classification'!$B$3,C1140)),'[1]Lookup for use classification'!$A$3,IF(OR(ISNUMBER(SEARCH('[1]Lookup for use classification'!$B$4,C1140)),ISNUMBER(SEARCH('[1]Lookup for use classification'!$C$4,C1140)),ISNUMBER(SEARCH('[1]Lookup for use classification'!$D$4,C1140)),ISNUMBER(SEARCH('[1]Lookup for use classification'!$E$4,C1140))),'[1]Lookup for use classification'!$A$4,IF(OR(ISNUMBER(SEARCH('[1]Lookup for use classification'!$B$5,C1140)),ISNUMBER(SEARCH('[1]Lookup for use classification'!$C$5,C1140)),ISNUMBER(SEARCH('[1]Lookup for use classification'!$D$5,C1140))),'[1]Lookup for use classification'!$A$5,IF(OR(ISNUMBER(SEARCH('[1]Lookup for use classification'!$B$7,C1140)),ISNUMBER(SEARCH('[1]Lookup for use classification'!$C$7,C1140)),ISNUMBER(SEARCH('[1]Lookup for use classification'!$D$7,C1140))),'[1]Lookup for use classification'!$A$7,IF(OR(ISNUMBER(SEARCH('[1]Lookup for use classification'!$B$9,C1140)),ISNUMBER(SEARCH('[1]Lookup for use classification'!$C$9,C1140)),ISNUMBER(SEARCH('[1]Lookup for use classification'!$D$9,C1140)),ISNUMBER(SEARCH('[1]Lookup for use classification'!$E$9,C1140)),ISNUMBER(SEARCH('[1]Lookup for use classification'!$F$9,C1140)),ISNUMBER(SEARCH('[1]Lookup for use classification'!$G$9,C1140)),ISNUMBER(SEARCH('[1]Lookup for use classification'!$H$9,C1140)),ISNUMBER(SEARCH('[1]Lookup for use classification'!$I$9,C1140)),ISNUMBER(SEARCH('[1]Lookup for use classification'!$J$9,C1140)),ISNUMBER(SEARCH('[1]Lookup for use classification'!$K$9,C1140))),'[1]Lookup for use classification'!$A$9,IF(OR(ISNUMBER(SEARCH('[1]Lookup for use classification'!$B$10,C1140)),ISNUMBER(SEARCH('[1]Lookup for use classification'!$C$10,C1140)),ISNUMBER(SEARCH('[1]Lookup for use classification'!$D$10,C1140)),ISNUMBER(SEARCH('[1]Lookup for use classification'!$E$10,C1140)),ISNUMBER(SEARCH('[1]Lookup for use classification'!$F$10,C1140)),ISNUMBER(SEARCH('[1]Lookup for use classification'!$G$10,C1140))),'[1]Lookup for use classification'!$A$10,IF(OR(ISNUMBER(SEARCH('[1]Lookup for use classification'!$B$11,C1140)),ISNUMBER(SEARCH('[1]Lookup for use classification'!$C$11,C1140))),'[1]Lookup for use classification'!$A$11,IF(OR(ISNUMBER(SEARCH('[1]Lookup for use classification'!$B$12,C1140)),ISNUMBER(SEARCH('[1]Lookup for use classification'!$C$12,C1140))),'[1]Lookup for use classification'!$A$12,IF(OR(ISNUMBER(SEARCH('[1]Lookup for use classification'!$B$13,C1140)),ISNUMBER(SEARCH('[1]Lookup for use classification'!$C$13,C1140)),ISNUMBER(SEARCH('[1]Lookup for use classification'!$D$13,C1140)),,ISNUMBER(SEARCH('[1]Lookup for use classification'!$C$13,C1140)),ISNUMBER(SEARCH('[1]Lookup for use classification'!$E$13,C1140))),'[1]Lookup for use classification'!$A$13,IF(OR(ISNUMBER(SEARCH('[1]Lookup for use classification'!$B$14,C1140)),ISNUMBER(SEARCH('[1]Lookup for use classification'!$C$14,C1140))),'[1]Lookup for use classification'!$A$14,"Other"))))))))))))</f>
        <v>Other</v>
      </c>
      <c r="E1140" s="9">
        <v>17000</v>
      </c>
      <c r="F1140" s="9"/>
      <c r="G1140" s="9"/>
      <c r="H1140" s="164">
        <v>5200</v>
      </c>
      <c r="I1140" s="164"/>
      <c r="J1140" s="7"/>
      <c r="L1140" s="6"/>
    </row>
    <row r="1141" spans="1:12" hidden="1">
      <c r="A1141" s="134" t="s">
        <v>2033</v>
      </c>
      <c r="B1141" s="8" t="str">
        <f>IF(ISNA(VLOOKUP(CONCATENATE(A1141,C1141),EUS!$B$2:$B$1939,1,FALSE)),"","End Use Study")</f>
        <v>End Use Study</v>
      </c>
      <c r="C1141" s="8" t="s">
        <v>2687</v>
      </c>
      <c r="D1141" s="6" t="str">
        <f>IF(OR(ISNUMBER(SEARCH('[1]Lookup for use classification'!$B$1,C1141)),ISNUMBER(SEARCH('[1]Lookup for use classification'!$C$1,C1141)),ISNUMBER(SEARCH('[1]Lookup for use classification'!$D$1,C1141)),ISNUMBER(SEARCH('[1]Lookup for use classification'!$E$1,C1141))),'[1]Lookup for use classification'!$A$1,IF(ISNUMBER(SEARCH('[1]Lookup for use classification'!$B$2,C1141)),'[1]Lookup for use classification'!$A$2,IF(ISNUMBER(SEARCH('[1]Lookup for use classification'!$B$3,C1141)),'[1]Lookup for use classification'!$A$3,IF(OR(ISNUMBER(SEARCH('[1]Lookup for use classification'!$B$4,C1141)),ISNUMBER(SEARCH('[1]Lookup for use classification'!$C$4,C1141)),ISNUMBER(SEARCH('[1]Lookup for use classification'!$D$4,C1141)),ISNUMBER(SEARCH('[1]Lookup for use classification'!$E$4,C1141))),'[1]Lookup for use classification'!$A$4,IF(OR(ISNUMBER(SEARCH('[1]Lookup for use classification'!$B$5,C1141)),ISNUMBER(SEARCH('[1]Lookup for use classification'!$C$5,C1141)),ISNUMBER(SEARCH('[1]Lookup for use classification'!$D$5,C1141))),'[1]Lookup for use classification'!$A$5,IF(OR(ISNUMBER(SEARCH('[1]Lookup for use classification'!$B$7,C1141)),ISNUMBER(SEARCH('[1]Lookup for use classification'!$C$7,C1141)),ISNUMBER(SEARCH('[1]Lookup for use classification'!$D$7,C1141))),'[1]Lookup for use classification'!$A$7,IF(OR(ISNUMBER(SEARCH('[1]Lookup for use classification'!$B$9,C1141)),ISNUMBER(SEARCH('[1]Lookup for use classification'!$C$9,C1141)),ISNUMBER(SEARCH('[1]Lookup for use classification'!$D$9,C1141)),ISNUMBER(SEARCH('[1]Lookup for use classification'!$E$9,C1141)),ISNUMBER(SEARCH('[1]Lookup for use classification'!$F$9,C1141)),ISNUMBER(SEARCH('[1]Lookup for use classification'!$G$9,C1141)),ISNUMBER(SEARCH('[1]Lookup for use classification'!$H$9,C1141)),ISNUMBER(SEARCH('[1]Lookup for use classification'!$I$9,C1141)),ISNUMBER(SEARCH('[1]Lookup for use classification'!$J$9,C1141)),ISNUMBER(SEARCH('[1]Lookup for use classification'!$K$9,C1141))),'[1]Lookup for use classification'!$A$9,IF(OR(ISNUMBER(SEARCH('[1]Lookup for use classification'!$B$10,C1141)),ISNUMBER(SEARCH('[1]Lookup for use classification'!$C$10,C1141)),ISNUMBER(SEARCH('[1]Lookup for use classification'!$D$10,C1141)),ISNUMBER(SEARCH('[1]Lookup for use classification'!$E$10,C1141)),ISNUMBER(SEARCH('[1]Lookup for use classification'!$F$10,C1141)),ISNUMBER(SEARCH('[1]Lookup for use classification'!$G$10,C1141))),'[1]Lookup for use classification'!$A$10,IF(OR(ISNUMBER(SEARCH('[1]Lookup for use classification'!$B$11,C1141)),ISNUMBER(SEARCH('[1]Lookup for use classification'!$C$11,C1141))),'[1]Lookup for use classification'!$A$11,IF(OR(ISNUMBER(SEARCH('[1]Lookup for use classification'!$B$12,C1141)),ISNUMBER(SEARCH('[1]Lookup for use classification'!$C$12,C1141))),'[1]Lookup for use classification'!$A$12,IF(OR(ISNUMBER(SEARCH('[1]Lookup for use classification'!$B$13,C1141)),ISNUMBER(SEARCH('[1]Lookup for use classification'!$C$13,C1141)),ISNUMBER(SEARCH('[1]Lookup for use classification'!$D$13,C1141)),,ISNUMBER(SEARCH('[1]Lookup for use classification'!$C$13,C1141)),ISNUMBER(SEARCH('[1]Lookup for use classification'!$E$13,C1141))),'[1]Lookup for use classification'!$A$13,IF(OR(ISNUMBER(SEARCH('[1]Lookup for use classification'!$B$14,C1141)),ISNUMBER(SEARCH('[1]Lookup for use classification'!$C$14,C1141))),'[1]Lookup for use classification'!$A$14,"Other"))))))))))))</f>
        <v>Other</v>
      </c>
      <c r="E1141" s="9">
        <v>20000</v>
      </c>
      <c r="F1141" s="9"/>
      <c r="G1141" s="9"/>
      <c r="H1141" s="164">
        <v>2500</v>
      </c>
      <c r="I1141" s="164"/>
      <c r="J1141" s="7"/>
      <c r="L1141" s="6"/>
    </row>
    <row r="1142" spans="1:12" hidden="1">
      <c r="A1142" s="138" t="s">
        <v>2033</v>
      </c>
      <c r="B1142" s="8" t="str">
        <f>IF(ISNA(VLOOKUP(CONCATENATE(A1142,C1142),EUS!$B$2:$B$1939,1,FALSE)),"","End Use Study")</f>
        <v>End Use Study</v>
      </c>
      <c r="C1142" s="8" t="s">
        <v>2682</v>
      </c>
      <c r="D1142" s="6" t="str">
        <f>IF(OR(ISNUMBER(SEARCH('[1]Lookup for use classification'!$B$1,C1142)),ISNUMBER(SEARCH('[1]Lookup for use classification'!$C$1,C1142)),ISNUMBER(SEARCH('[1]Lookup for use classification'!$D$1,C1142)),ISNUMBER(SEARCH('[1]Lookup for use classification'!$E$1,C1142))),'[1]Lookup for use classification'!$A$1,IF(ISNUMBER(SEARCH('[1]Lookup for use classification'!$B$2,C1142)),'[1]Lookup for use classification'!$A$2,IF(ISNUMBER(SEARCH('[1]Lookup for use classification'!$B$3,C1142)),'[1]Lookup for use classification'!$A$3,IF(OR(ISNUMBER(SEARCH('[1]Lookup for use classification'!$B$4,C1142)),ISNUMBER(SEARCH('[1]Lookup for use classification'!$C$4,C1142)),ISNUMBER(SEARCH('[1]Lookup for use classification'!$D$4,C1142)),ISNUMBER(SEARCH('[1]Lookup for use classification'!$E$4,C1142))),'[1]Lookup for use classification'!$A$4,IF(OR(ISNUMBER(SEARCH('[1]Lookup for use classification'!$B$5,C1142)),ISNUMBER(SEARCH('[1]Lookup for use classification'!$C$5,C1142)),ISNUMBER(SEARCH('[1]Lookup for use classification'!$D$5,C1142))),'[1]Lookup for use classification'!$A$5,IF(OR(ISNUMBER(SEARCH('[1]Lookup for use classification'!$B$7,C1142)),ISNUMBER(SEARCH('[1]Lookup for use classification'!$C$7,C1142)),ISNUMBER(SEARCH('[1]Lookup for use classification'!$D$7,C1142))),'[1]Lookup for use classification'!$A$7,IF(OR(ISNUMBER(SEARCH('[1]Lookup for use classification'!$B$9,C1142)),ISNUMBER(SEARCH('[1]Lookup for use classification'!$C$9,C1142)),ISNUMBER(SEARCH('[1]Lookup for use classification'!$D$9,C1142)),ISNUMBER(SEARCH('[1]Lookup for use classification'!$E$9,C1142)),ISNUMBER(SEARCH('[1]Lookup for use classification'!$F$9,C1142)),ISNUMBER(SEARCH('[1]Lookup for use classification'!$G$9,C1142)),ISNUMBER(SEARCH('[1]Lookup for use classification'!$H$9,C1142)),ISNUMBER(SEARCH('[1]Lookup for use classification'!$I$9,C1142)),ISNUMBER(SEARCH('[1]Lookup for use classification'!$J$9,C1142)),ISNUMBER(SEARCH('[1]Lookup for use classification'!$K$9,C1142))),'[1]Lookup for use classification'!$A$9,IF(OR(ISNUMBER(SEARCH('[1]Lookup for use classification'!$B$10,C1142)),ISNUMBER(SEARCH('[1]Lookup for use classification'!$C$10,C1142)),ISNUMBER(SEARCH('[1]Lookup for use classification'!$D$10,C1142)),ISNUMBER(SEARCH('[1]Lookup for use classification'!$E$10,C1142)),ISNUMBER(SEARCH('[1]Lookup for use classification'!$F$10,C1142)),ISNUMBER(SEARCH('[1]Lookup for use classification'!$G$10,C1142))),'[1]Lookup for use classification'!$A$10,IF(OR(ISNUMBER(SEARCH('[1]Lookup for use classification'!$B$11,C1142)),ISNUMBER(SEARCH('[1]Lookup for use classification'!$C$11,C1142))),'[1]Lookup for use classification'!$A$11,IF(OR(ISNUMBER(SEARCH('[1]Lookup for use classification'!$B$12,C1142)),ISNUMBER(SEARCH('[1]Lookup for use classification'!$C$12,C1142))),'[1]Lookup for use classification'!$A$12,IF(OR(ISNUMBER(SEARCH('[1]Lookup for use classification'!$B$13,C1142)),ISNUMBER(SEARCH('[1]Lookup for use classification'!$C$13,C1142)),ISNUMBER(SEARCH('[1]Lookup for use classification'!$D$13,C1142)),,ISNUMBER(SEARCH('[1]Lookup for use classification'!$C$13,C1142)),ISNUMBER(SEARCH('[1]Lookup for use classification'!$E$13,C1142))),'[1]Lookup for use classification'!$A$13,IF(OR(ISNUMBER(SEARCH('[1]Lookup for use classification'!$B$14,C1142)),ISNUMBER(SEARCH('[1]Lookup for use classification'!$C$14,C1142))),'[1]Lookup for use classification'!$A$14,"Other"))))))))))))</f>
        <v>Other</v>
      </c>
      <c r="E1142" s="9">
        <v>45000</v>
      </c>
      <c r="F1142" s="9"/>
      <c r="G1142" s="9"/>
      <c r="H1142" s="164"/>
      <c r="I1142" s="164"/>
      <c r="J1142" s="7">
        <v>45217</v>
      </c>
      <c r="L1142" s="6"/>
    </row>
    <row r="1143" spans="1:12" hidden="1">
      <c r="A1143" s="138" t="s">
        <v>2033</v>
      </c>
      <c r="B1143" s="8" t="str">
        <f>IF(ISNA(VLOOKUP(CONCATENATE(A1143,C1143),EUS!$B$2:$B$1939,1,FALSE)),"","End Use Study")</f>
        <v>End Use Study</v>
      </c>
      <c r="C1143" s="8" t="s">
        <v>1109</v>
      </c>
      <c r="D1143" s="6" t="str">
        <f>IF(OR(ISNUMBER(SEARCH('[1]Lookup for use classification'!$B$1,C1143)),ISNUMBER(SEARCH('[1]Lookup for use classification'!$C$1,C1143)),ISNUMBER(SEARCH('[1]Lookup for use classification'!$D$1,C1143)),ISNUMBER(SEARCH('[1]Lookup for use classification'!$E$1,C1143))),'[1]Lookup for use classification'!$A$1,IF(ISNUMBER(SEARCH('[1]Lookup for use classification'!$B$2,C1143)),'[1]Lookup for use classification'!$A$2,IF(ISNUMBER(SEARCH('[1]Lookup for use classification'!$B$3,C1143)),'[1]Lookup for use classification'!$A$3,IF(OR(ISNUMBER(SEARCH('[1]Lookup for use classification'!$B$4,C1143)),ISNUMBER(SEARCH('[1]Lookup for use classification'!$C$4,C1143)),ISNUMBER(SEARCH('[1]Lookup for use classification'!$D$4,C1143)),ISNUMBER(SEARCH('[1]Lookup for use classification'!$E$4,C1143))),'[1]Lookup for use classification'!$A$4,IF(OR(ISNUMBER(SEARCH('[1]Lookup for use classification'!$B$5,C1143)),ISNUMBER(SEARCH('[1]Lookup for use classification'!$C$5,C1143)),ISNUMBER(SEARCH('[1]Lookup for use classification'!$D$5,C1143))),'[1]Lookup for use classification'!$A$5,IF(OR(ISNUMBER(SEARCH('[1]Lookup for use classification'!$B$7,C1143)),ISNUMBER(SEARCH('[1]Lookup for use classification'!$C$7,C1143)),ISNUMBER(SEARCH('[1]Lookup for use classification'!$D$7,C1143))),'[1]Lookup for use classification'!$A$7,IF(OR(ISNUMBER(SEARCH('[1]Lookup for use classification'!$B$9,C1143)),ISNUMBER(SEARCH('[1]Lookup for use classification'!$C$9,C1143)),ISNUMBER(SEARCH('[1]Lookup for use classification'!$D$9,C1143)),ISNUMBER(SEARCH('[1]Lookup for use classification'!$E$9,C1143)),ISNUMBER(SEARCH('[1]Lookup for use classification'!$F$9,C1143)),ISNUMBER(SEARCH('[1]Lookup for use classification'!$G$9,C1143)),ISNUMBER(SEARCH('[1]Lookup for use classification'!$H$9,C1143)),ISNUMBER(SEARCH('[1]Lookup for use classification'!$I$9,C1143)),ISNUMBER(SEARCH('[1]Lookup for use classification'!$J$9,C1143)),ISNUMBER(SEARCH('[1]Lookup for use classification'!$K$9,C1143))),'[1]Lookup for use classification'!$A$9,IF(OR(ISNUMBER(SEARCH('[1]Lookup for use classification'!$B$10,C1143)),ISNUMBER(SEARCH('[1]Lookup for use classification'!$C$10,C1143)),ISNUMBER(SEARCH('[1]Lookup for use classification'!$D$10,C1143)),ISNUMBER(SEARCH('[1]Lookup for use classification'!$E$10,C1143)),ISNUMBER(SEARCH('[1]Lookup for use classification'!$F$10,C1143)),ISNUMBER(SEARCH('[1]Lookup for use classification'!$G$10,C1143))),'[1]Lookup for use classification'!$A$10,IF(OR(ISNUMBER(SEARCH('[1]Lookup for use classification'!$B$11,C1143)),ISNUMBER(SEARCH('[1]Lookup for use classification'!$C$11,C1143))),'[1]Lookup for use classification'!$A$11,IF(OR(ISNUMBER(SEARCH('[1]Lookup for use classification'!$B$12,C1143)),ISNUMBER(SEARCH('[1]Lookup for use classification'!$C$12,C1143))),'[1]Lookup for use classification'!$A$12,IF(OR(ISNUMBER(SEARCH('[1]Lookup for use classification'!$B$13,C1143)),ISNUMBER(SEARCH('[1]Lookup for use classification'!$C$13,C1143)),ISNUMBER(SEARCH('[1]Lookup for use classification'!$D$13,C1143)),,ISNUMBER(SEARCH('[1]Lookup for use classification'!$C$13,C1143)),ISNUMBER(SEARCH('[1]Lookup for use classification'!$E$13,C1143))),'[1]Lookup for use classification'!$A$13,IF(OR(ISNUMBER(SEARCH('[1]Lookup for use classification'!$B$14,C1143)),ISNUMBER(SEARCH('[1]Lookup for use classification'!$C$14,C1143))),'[1]Lookup for use classification'!$A$14,"Other"))))))))))))</f>
        <v>Other</v>
      </c>
      <c r="E1143" s="9"/>
      <c r="F1143" s="9"/>
      <c r="G1143" s="9"/>
      <c r="H1143" s="164"/>
      <c r="I1143" s="164"/>
      <c r="J1143" s="7"/>
      <c r="L1143" s="6"/>
    </row>
    <row r="1144" spans="1:12" hidden="1">
      <c r="A1144" s="134" t="s">
        <v>2033</v>
      </c>
      <c r="B1144" s="8" t="str">
        <f>IF(ISNA(VLOOKUP(CONCATENATE(A1144,C1144),EUS!$B$2:$B$1939,1,FALSE)),"","End Use Study")</f>
        <v>End Use Study</v>
      </c>
      <c r="C1144" s="8" t="s">
        <v>2454</v>
      </c>
      <c r="D1144" s="165" t="s">
        <v>2424</v>
      </c>
      <c r="E1144" s="9">
        <v>3000</v>
      </c>
      <c r="F1144" s="9"/>
      <c r="G1144" s="9"/>
      <c r="H1144" s="164">
        <v>3846</v>
      </c>
      <c r="I1144" s="164"/>
      <c r="J1144" s="7"/>
      <c r="L1144" s="6"/>
    </row>
    <row r="1145" spans="1:12" hidden="1">
      <c r="A1145" s="138" t="s">
        <v>2033</v>
      </c>
      <c r="B1145" s="8" t="str">
        <f>IF(ISNA(VLOOKUP(CONCATENATE(A1145,C1145),EUS!$B$2:$B$1939,1,FALSE)),"","End Use Study")</f>
        <v>End Use Study</v>
      </c>
      <c r="C1145" s="8" t="s">
        <v>2455</v>
      </c>
      <c r="D1145" s="6" t="str">
        <f>IF(OR(ISNUMBER(SEARCH('[1]Lookup for use classification'!$B$1,C1145)),ISNUMBER(SEARCH('[1]Lookup for use classification'!$C$1,C1145)),ISNUMBER(SEARCH('[1]Lookup for use classification'!$D$1,C1145)),ISNUMBER(SEARCH('[1]Lookup for use classification'!$E$1,C1145))),'[1]Lookup for use classification'!$A$1,IF(ISNUMBER(SEARCH('[1]Lookup for use classification'!$B$2,C1145)),'[1]Lookup for use classification'!$A$2,IF(ISNUMBER(SEARCH('[1]Lookup for use classification'!$B$3,C1145)),'[1]Lookup for use classification'!$A$3,IF(OR(ISNUMBER(SEARCH('[1]Lookup for use classification'!$B$4,C1145)),ISNUMBER(SEARCH('[1]Lookup for use classification'!$C$4,C1145)),ISNUMBER(SEARCH('[1]Lookup for use classification'!$D$4,C1145)),ISNUMBER(SEARCH('[1]Lookup for use classification'!$E$4,C1145))),'[1]Lookup for use classification'!$A$4,IF(OR(ISNUMBER(SEARCH('[1]Lookup for use classification'!$B$5,C1145)),ISNUMBER(SEARCH('[1]Lookup for use classification'!$C$5,C1145)),ISNUMBER(SEARCH('[1]Lookup for use classification'!$D$5,C1145))),'[1]Lookup for use classification'!$A$5,IF(OR(ISNUMBER(SEARCH('[1]Lookup for use classification'!$B$7,C1145)),ISNUMBER(SEARCH('[1]Lookup for use classification'!$C$7,C1145)),ISNUMBER(SEARCH('[1]Lookup for use classification'!$D$7,C1145))),'[1]Lookup for use classification'!$A$7,IF(OR(ISNUMBER(SEARCH('[1]Lookup for use classification'!$B$9,C1145)),ISNUMBER(SEARCH('[1]Lookup for use classification'!$C$9,C1145)),ISNUMBER(SEARCH('[1]Lookup for use classification'!$D$9,C1145)),ISNUMBER(SEARCH('[1]Lookup for use classification'!$E$9,C1145)),ISNUMBER(SEARCH('[1]Lookup for use classification'!$F$9,C1145)),ISNUMBER(SEARCH('[1]Lookup for use classification'!$G$9,C1145)),ISNUMBER(SEARCH('[1]Lookup for use classification'!$H$9,C1145)),ISNUMBER(SEARCH('[1]Lookup for use classification'!$I$9,C1145)),ISNUMBER(SEARCH('[1]Lookup for use classification'!$J$9,C1145)),ISNUMBER(SEARCH('[1]Lookup for use classification'!$K$9,C1145))),'[1]Lookup for use classification'!$A$9,IF(OR(ISNUMBER(SEARCH('[1]Lookup for use classification'!$B$10,C1145)),ISNUMBER(SEARCH('[1]Lookup for use classification'!$C$10,C1145)),ISNUMBER(SEARCH('[1]Lookup for use classification'!$D$10,C1145)),ISNUMBER(SEARCH('[1]Lookup for use classification'!$E$10,C1145)),ISNUMBER(SEARCH('[1]Lookup for use classification'!$F$10,C1145))),'[1]Lookup for use classification'!$A$10,IF(OR(ISNUMBER(SEARCH('[1]Lookup for use classification'!$B$11,C1145)),ISNUMBER(SEARCH('[1]Lookup for use classification'!$C$11,C1145))),'[1]Lookup for use classification'!$A$11,IF(OR(ISNUMBER(SEARCH('[1]Lookup for use classification'!$B$12,C1145)),ISNUMBER(SEARCH('[1]Lookup for use classification'!$C$12,C1145))),'[1]Lookup for use classification'!$A$12,IF(OR(ISNUMBER(SEARCH('[1]Lookup for use classification'!$B$13,C1145)),ISNUMBER(SEARCH('[1]Lookup for use classification'!$C$13,C1145)),ISNUMBER(SEARCH('[1]Lookup for use classification'!$D$13,C1145)),,ISNUMBER(SEARCH('[1]Lookup for use classification'!$C$13,C1145)),ISNUMBER(SEARCH('[1]Lookup for use classification'!$E$13,C1145))),'[1]Lookup for use classification'!$A$13,"Other")))))))))))</f>
        <v>Public Assembly</v>
      </c>
      <c r="E1145" s="9">
        <v>4850</v>
      </c>
      <c r="F1145" s="9"/>
      <c r="G1145" s="9"/>
      <c r="H1145" s="164"/>
      <c r="I1145" s="164"/>
      <c r="J1145" s="7">
        <v>42720</v>
      </c>
      <c r="L1145" s="6"/>
    </row>
    <row r="1146" spans="1:12" hidden="1">
      <c r="A1146" s="138" t="s">
        <v>2033</v>
      </c>
      <c r="B1146" s="8" t="str">
        <f>IF(ISNA(VLOOKUP(CONCATENATE(A1146,C1146),EUS!$B$2:$B$1939,1,FALSE)),"","End Use Study")</f>
        <v>End Use Study</v>
      </c>
      <c r="C1146" s="8" t="s">
        <v>190</v>
      </c>
      <c r="D1146" s="165" t="s">
        <v>2424</v>
      </c>
      <c r="E1146" s="9">
        <v>6264</v>
      </c>
      <c r="F1146" s="9"/>
      <c r="G1146" s="9"/>
      <c r="H1146" s="164"/>
      <c r="I1146" s="164"/>
      <c r="J1146" s="7">
        <v>11994</v>
      </c>
      <c r="L1146" s="6"/>
    </row>
    <row r="1147" spans="1:12" hidden="1">
      <c r="A1147" s="134" t="s">
        <v>2033</v>
      </c>
      <c r="B1147" s="8" t="str">
        <f>IF(ISNA(VLOOKUP(CONCATENATE(A1147,C1147),EUS!$B$2:$B$1939,1,FALSE)),"","End Use Study")</f>
        <v>End Use Study</v>
      </c>
      <c r="C1147" s="8" t="s">
        <v>2453</v>
      </c>
      <c r="D1147" s="165" t="s">
        <v>2424</v>
      </c>
      <c r="E1147" s="9">
        <v>7000</v>
      </c>
      <c r="F1147" s="9"/>
      <c r="G1147" s="9"/>
      <c r="H1147" s="164">
        <v>4500</v>
      </c>
      <c r="I1147" s="164"/>
      <c r="J1147" s="7">
        <v>51020</v>
      </c>
      <c r="L1147" s="6"/>
    </row>
    <row r="1148" spans="1:12" hidden="1">
      <c r="A1148" s="134" t="s">
        <v>2033</v>
      </c>
      <c r="B1148" s="8" t="str">
        <f>IF(ISNA(VLOOKUP(CONCATENATE(A1148,C1148),EUS!$B$2:$B$1939,1,FALSE)),"","End Use Study")</f>
        <v>End Use Study</v>
      </c>
      <c r="C1148" s="8" t="s">
        <v>48</v>
      </c>
      <c r="D1148" s="165" t="s">
        <v>2424</v>
      </c>
      <c r="E1148" s="9">
        <v>19040</v>
      </c>
      <c r="F1148" s="9"/>
      <c r="G1148" s="9"/>
      <c r="H1148" s="164">
        <v>4360</v>
      </c>
      <c r="I1148" s="164"/>
      <c r="J1148" s="7">
        <v>32580</v>
      </c>
      <c r="L1148" s="6"/>
    </row>
    <row r="1149" spans="1:12" hidden="1">
      <c r="A1149" s="134" t="s">
        <v>2033</v>
      </c>
      <c r="B1149" s="8" t="str">
        <f>IF(ISNA(VLOOKUP(CONCATENATE(A1149,C1149),EUS!$B$2:$B$1939,1,FALSE)),"","End Use Study")</f>
        <v>End Use Study</v>
      </c>
      <c r="C1149" s="8" t="s">
        <v>2327</v>
      </c>
      <c r="D1149" s="11" t="s">
        <v>213</v>
      </c>
      <c r="E1149" s="9">
        <v>2550</v>
      </c>
      <c r="F1149" s="9"/>
      <c r="G1149" s="9"/>
      <c r="H1149" s="164"/>
      <c r="I1149" s="164"/>
      <c r="J1149" s="7"/>
      <c r="L1149" s="6"/>
    </row>
    <row r="1150" spans="1:12" hidden="1">
      <c r="A1150" s="134" t="s">
        <v>2033</v>
      </c>
      <c r="B1150" s="8" t="str">
        <f>IF(ISNA(VLOOKUP(CONCATENATE(A1150,C1150),EUS!$B$2:$B$1939,1,FALSE)),"","End Use Study")</f>
        <v>End Use Study</v>
      </c>
      <c r="C1150" s="8" t="s">
        <v>2326</v>
      </c>
      <c r="D1150" s="11" t="s">
        <v>213</v>
      </c>
      <c r="E1150" s="9">
        <v>2800</v>
      </c>
      <c r="F1150" s="9"/>
      <c r="G1150" s="9"/>
      <c r="H1150" s="164">
        <v>5012</v>
      </c>
      <c r="I1150" s="164"/>
      <c r="J1150" s="7">
        <v>16232</v>
      </c>
      <c r="L1150" s="6"/>
    </row>
    <row r="1151" spans="1:12" hidden="1">
      <c r="A1151" s="134" t="s">
        <v>2033</v>
      </c>
      <c r="B1151" s="8" t="str">
        <f>IF(ISNA(VLOOKUP(CONCATENATE(A1151,C1151),EUS!$B$2:$B$1939,1,FALSE)),"","End Use Study")</f>
        <v>End Use Study</v>
      </c>
      <c r="C1151" s="8" t="s">
        <v>595</v>
      </c>
      <c r="D1151" s="11" t="s">
        <v>213</v>
      </c>
      <c r="E1151" s="9">
        <v>6420</v>
      </c>
      <c r="F1151" s="9"/>
      <c r="G1151" s="9"/>
      <c r="H1151" s="164">
        <v>8938</v>
      </c>
      <c r="I1151" s="164"/>
      <c r="J1151" s="7">
        <v>29393</v>
      </c>
      <c r="L1151" s="6"/>
    </row>
    <row r="1152" spans="1:12" hidden="1">
      <c r="A1152" s="134" t="s">
        <v>2033</v>
      </c>
      <c r="B1152" s="8" t="str">
        <f>IF(ISNA(VLOOKUP(CONCATENATE(A1152,C1152),EUS!$B$2:$B$1939,1,FALSE)),"","End Use Study")</f>
        <v>End Use Study</v>
      </c>
      <c r="C1152" s="8" t="s">
        <v>2193</v>
      </c>
      <c r="D1152" s="6" t="s">
        <v>2194</v>
      </c>
      <c r="E1152" s="9">
        <v>22500</v>
      </c>
      <c r="F1152" s="9"/>
      <c r="G1152" s="9"/>
      <c r="H1152" s="164">
        <v>9000</v>
      </c>
      <c r="I1152" s="164"/>
      <c r="J1152" s="7">
        <v>871440</v>
      </c>
      <c r="L1152" s="6"/>
    </row>
    <row r="1153" spans="1:12" hidden="1">
      <c r="A1153" s="134" t="s">
        <v>2033</v>
      </c>
      <c r="B1153" s="8" t="str">
        <f>IF(ISNA(VLOOKUP(CONCATENATE(A1153,C1153),EUS!$B$2:$B$1939,1,FALSE)),"","End Use Study")</f>
        <v>End Use Study</v>
      </c>
      <c r="C1153" s="8" t="s">
        <v>2195</v>
      </c>
      <c r="D1153" s="6" t="s">
        <v>2194</v>
      </c>
      <c r="E1153" s="9"/>
      <c r="F1153" s="9"/>
      <c r="G1153" s="9"/>
      <c r="H1153" s="164">
        <v>13846</v>
      </c>
      <c r="I1153" s="164"/>
      <c r="J1153" s="7"/>
      <c r="L1153" s="6"/>
    </row>
    <row r="1154" spans="1:12" hidden="1">
      <c r="A1154" s="138" t="s">
        <v>2033</v>
      </c>
      <c r="B1154" s="8" t="str">
        <f>IF(ISNA(VLOOKUP(CONCATENATE(A1154,C1154),EUS!$B$2:$B$1939,1,FALSE)),"","End Use Study")</f>
        <v>End Use Study</v>
      </c>
      <c r="C1154" s="8" t="s">
        <v>2035</v>
      </c>
      <c r="D1154" s="165" t="s">
        <v>1980</v>
      </c>
      <c r="E1154" s="9">
        <v>3360</v>
      </c>
      <c r="F1154" s="9"/>
      <c r="G1154" s="9"/>
      <c r="H1154" s="164"/>
      <c r="I1154" s="164"/>
      <c r="J1154" s="7"/>
      <c r="L1154" s="6"/>
    </row>
    <row r="1155" spans="1:12" hidden="1">
      <c r="A1155" s="138" t="s">
        <v>2033</v>
      </c>
      <c r="B1155" s="8" t="str">
        <f>IF(ISNA(VLOOKUP(CONCATENATE(A1155,C1155),EUS!$B$2:$B$1939,1,FALSE)),"","End Use Study")</f>
        <v>End Use Study</v>
      </c>
      <c r="C1155" s="8" t="s">
        <v>2034</v>
      </c>
      <c r="D1155" s="165" t="s">
        <v>1980</v>
      </c>
      <c r="E1155" s="9">
        <v>4000</v>
      </c>
      <c r="F1155" s="9"/>
      <c r="G1155" s="9"/>
      <c r="H1155" s="164">
        <v>680</v>
      </c>
      <c r="I1155" s="164"/>
      <c r="J1155" s="7"/>
      <c r="L1155" s="6"/>
    </row>
    <row r="1156" spans="1:12">
      <c r="A1156" s="185" t="s">
        <v>1321</v>
      </c>
      <c r="B1156" s="167" t="s">
        <v>4456</v>
      </c>
      <c r="C1156" s="174" t="s">
        <v>1306</v>
      </c>
      <c r="D1156" s="6" t="str">
        <f>IF(OR(ISNUMBER(SEARCH('[1]Lookup for use classification'!$B$1,C1156)),ISNUMBER(SEARCH('[1]Lookup for use classification'!$C$1,C1156)),ISNUMBER(SEARCH('[1]Lookup for use classification'!$D$1,C1156)),ISNUMBER(SEARCH('[1]Lookup for use classification'!$E$1,C1156))),'[1]Lookup for use classification'!$A$1,IF(ISNUMBER(SEARCH('[1]Lookup for use classification'!$B$2,C1156)),'[1]Lookup for use classification'!$A$2,IF(ISNUMBER(SEARCH('[1]Lookup for use classification'!$B$3,C1156)),'[1]Lookup for use classification'!$A$3,IF(OR(ISNUMBER(SEARCH('[1]Lookup for use classification'!$B$4,C1156)),ISNUMBER(SEARCH('[1]Lookup for use classification'!$C$4,C1156)),ISNUMBER(SEARCH('[1]Lookup for use classification'!$D$4,C1156)),ISNUMBER(SEARCH('[1]Lookup for use classification'!$E$4,C1156))),'[1]Lookup for use classification'!$A$4,IF(OR(ISNUMBER(SEARCH('[1]Lookup for use classification'!$B$5,C1156)),ISNUMBER(SEARCH('[1]Lookup for use classification'!$C$5,C1156)),ISNUMBER(SEARCH('[1]Lookup for use classification'!$D$5,C1156))),'[1]Lookup for use classification'!$A$5,IF(OR(ISNUMBER(SEARCH('[1]Lookup for use classification'!$B$7,C1156)),ISNUMBER(SEARCH('[1]Lookup for use classification'!$C$7,C1156)),ISNUMBER(SEARCH('[1]Lookup for use classification'!$D$7,C1156))),'[1]Lookup for use classification'!$A$7,IF(OR(ISNUMBER(SEARCH('[1]Lookup for use classification'!$B$9,C1156)),ISNUMBER(SEARCH('[1]Lookup for use classification'!$C$9,C1156)),ISNUMBER(SEARCH('[1]Lookup for use classification'!$D$9,C1156)),ISNUMBER(SEARCH('[1]Lookup for use classification'!$E$9,C1156)),ISNUMBER(SEARCH('[1]Lookup for use classification'!$F$9,C1156)),ISNUMBER(SEARCH('[1]Lookup for use classification'!$G$9,C1156)),ISNUMBER(SEARCH('[1]Lookup for use classification'!$H$9,C1156)),ISNUMBER(SEARCH('[1]Lookup for use classification'!$I$9,C1156)),ISNUMBER(SEARCH('[1]Lookup for use classification'!$J$9,C1156)),ISNUMBER(SEARCH('[1]Lookup for use classification'!$K$9,C1156))),'[1]Lookup for use classification'!$A$9,IF(OR(ISNUMBER(SEARCH('[1]Lookup for use classification'!$B$10,C1156)),ISNUMBER(SEARCH('[1]Lookup for use classification'!$C$10,C1156)),ISNUMBER(SEARCH('[1]Lookup for use classification'!$D$10,C1156)),ISNUMBER(SEARCH('[1]Lookup for use classification'!$E$10,C1156)),ISNUMBER(SEARCH('[1]Lookup for use classification'!$F$10,C1156)),ISNUMBER(SEARCH('[1]Lookup for use classification'!$G$10,C1156))),'[1]Lookup for use classification'!$A$10,IF(OR(ISNUMBER(SEARCH('[1]Lookup for use classification'!$B$11,C1156)),ISNUMBER(SEARCH('[1]Lookup for use classification'!$C$11,C1156))),'[1]Lookup for use classification'!$A$11,IF(OR(ISNUMBER(SEARCH('[1]Lookup for use classification'!$B$12,C1156)),ISNUMBER(SEARCH('[1]Lookup for use classification'!$C$12,C1156))),'[1]Lookup for use classification'!$A$12,IF(OR(ISNUMBER(SEARCH('[1]Lookup for use classification'!$B$13,C1156)),ISNUMBER(SEARCH('[1]Lookup for use classification'!$C$13,C1156)),ISNUMBER(SEARCH('[1]Lookup for use classification'!$D$13,C1156)),,ISNUMBER(SEARCH('[1]Lookup for use classification'!$C$13,C1156)),ISNUMBER(SEARCH('[1]Lookup for use classification'!$E$13,C1156))),'[1]Lookup for use classification'!$A$13,IF(OR(ISNUMBER(SEARCH('[1]Lookup for use classification'!$B$14,C1156)),ISNUMBER(SEARCH('[1]Lookup for use classification'!$C$14,C1156))),'[1]Lookup for use classification'!$A$14,"Other"))))))))))))</f>
        <v>Accomodation Services</v>
      </c>
      <c r="E1156" s="206"/>
      <c r="F1156" s="162"/>
      <c r="G1156" s="162"/>
    </row>
    <row r="1157" spans="1:12">
      <c r="A1157" s="185" t="s">
        <v>1321</v>
      </c>
      <c r="B1157" s="167" t="s">
        <v>4456</v>
      </c>
      <c r="C1157" s="174" t="s">
        <v>1096</v>
      </c>
      <c r="D1157" s="6" t="str">
        <f>IF(OR(ISNUMBER(SEARCH('[1]Lookup for use classification'!$B$1,C1157)),ISNUMBER(SEARCH('[1]Lookup for use classification'!$C$1,C1157)),ISNUMBER(SEARCH('[1]Lookup for use classification'!$D$1,C1157)),ISNUMBER(SEARCH('[1]Lookup for use classification'!$E$1,C1157))),'[1]Lookup for use classification'!$A$1,IF(ISNUMBER(SEARCH('[1]Lookup for use classification'!$B$2,C1157)),'[1]Lookup for use classification'!$A$2,IF(ISNUMBER(SEARCH('[1]Lookup for use classification'!$B$3,C1157)),'[1]Lookup for use classification'!$A$3,IF(OR(ISNUMBER(SEARCH('[1]Lookup for use classification'!$B$4,C1157)),ISNUMBER(SEARCH('[1]Lookup for use classification'!$C$4,C1157)),ISNUMBER(SEARCH('[1]Lookup for use classification'!$D$4,C1157)),ISNUMBER(SEARCH('[1]Lookup for use classification'!$E$4,C1157))),'[1]Lookup for use classification'!$A$4,IF(OR(ISNUMBER(SEARCH('[1]Lookup for use classification'!$B$5,C1157)),ISNUMBER(SEARCH('[1]Lookup for use classification'!$C$5,C1157)),ISNUMBER(SEARCH('[1]Lookup for use classification'!$D$5,C1157))),'[1]Lookup for use classification'!$A$5,IF(OR(ISNUMBER(SEARCH('[1]Lookup for use classification'!$B$7,C1157)),ISNUMBER(SEARCH('[1]Lookup for use classification'!$C$7,C1157)),ISNUMBER(SEARCH('[1]Lookup for use classification'!$D$7,C1157))),'[1]Lookup for use classification'!$A$7,IF(OR(ISNUMBER(SEARCH('[1]Lookup for use classification'!$B$9,C1157)),ISNUMBER(SEARCH('[1]Lookup for use classification'!$C$9,C1157)),ISNUMBER(SEARCH('[1]Lookup for use classification'!$D$9,C1157)),ISNUMBER(SEARCH('[1]Lookup for use classification'!$E$9,C1157)),ISNUMBER(SEARCH('[1]Lookup for use classification'!$F$9,C1157)),ISNUMBER(SEARCH('[1]Lookup for use classification'!$G$9,C1157)),ISNUMBER(SEARCH('[1]Lookup for use classification'!$H$9,C1157)),ISNUMBER(SEARCH('[1]Lookup for use classification'!$I$9,C1157)),ISNUMBER(SEARCH('[1]Lookup for use classification'!$J$9,C1157)),ISNUMBER(SEARCH('[1]Lookup for use classification'!$K$9,C1157))),'[1]Lookup for use classification'!$A$9,IF(OR(ISNUMBER(SEARCH('[1]Lookup for use classification'!$B$10,C1157)),ISNUMBER(SEARCH('[1]Lookup for use classification'!$C$10,C1157)),ISNUMBER(SEARCH('[1]Lookup for use classification'!$D$10,C1157)),ISNUMBER(SEARCH('[1]Lookup for use classification'!$E$10,C1157)),ISNUMBER(SEARCH('[1]Lookup for use classification'!$F$10,C1157)),ISNUMBER(SEARCH('[1]Lookup for use classification'!$G$10,C1157))),'[1]Lookup for use classification'!$A$10,IF(OR(ISNUMBER(SEARCH('[1]Lookup for use classification'!$B$11,C1157)),ISNUMBER(SEARCH('[1]Lookup for use classification'!$C$11,C1157))),'[1]Lookup for use classification'!$A$11,IF(OR(ISNUMBER(SEARCH('[1]Lookup for use classification'!$B$12,C1157)),ISNUMBER(SEARCH('[1]Lookup for use classification'!$C$12,C1157))),'[1]Lookup for use classification'!$A$12,IF(OR(ISNUMBER(SEARCH('[1]Lookup for use classification'!$B$13,C1157)),ISNUMBER(SEARCH('[1]Lookup for use classification'!$C$13,C1157)),ISNUMBER(SEARCH('[1]Lookup for use classification'!$D$13,C1157)),,ISNUMBER(SEARCH('[1]Lookup for use classification'!$C$13,C1157)),ISNUMBER(SEARCH('[1]Lookup for use classification'!$E$13,C1157))),'[1]Lookup for use classification'!$A$13,IF(OR(ISNUMBER(SEARCH('[1]Lookup for use classification'!$B$14,C1157)),ISNUMBER(SEARCH('[1]Lookup for use classification'!$C$14,C1157))),'[1]Lookup for use classification'!$A$14,"Other"))))))))))))</f>
        <v>Accomodation Services</v>
      </c>
      <c r="E1157" s="206"/>
      <c r="F1157" s="162"/>
      <c r="G1157" s="162"/>
    </row>
    <row r="1158" spans="1:12">
      <c r="A1158" s="185" t="s">
        <v>1321</v>
      </c>
      <c r="B1158" s="167" t="s">
        <v>4456</v>
      </c>
      <c r="C1158" s="174" t="s">
        <v>1335</v>
      </c>
      <c r="D1158" s="6" t="str">
        <f>IF(OR(ISNUMBER(SEARCH('[1]Lookup for use classification'!$B$1,C1158)),ISNUMBER(SEARCH('[1]Lookup for use classification'!$C$1,C1158)),ISNUMBER(SEARCH('[1]Lookup for use classification'!$D$1,C1158)),ISNUMBER(SEARCH('[1]Lookup for use classification'!$E$1,C1158))),'[1]Lookup for use classification'!$A$1,IF(ISNUMBER(SEARCH('[1]Lookup for use classification'!$B$2,C1158)),'[1]Lookup for use classification'!$A$2,IF(ISNUMBER(SEARCH('[1]Lookup for use classification'!$B$3,C1158)),'[1]Lookup for use classification'!$A$3,IF(OR(ISNUMBER(SEARCH('[1]Lookup for use classification'!$B$4,C1158)),ISNUMBER(SEARCH('[1]Lookup for use classification'!$C$4,C1158)),ISNUMBER(SEARCH('[1]Lookup for use classification'!$D$4,C1158)),ISNUMBER(SEARCH('[1]Lookup for use classification'!$E$4,C1158))),'[1]Lookup for use classification'!$A$4,IF(OR(ISNUMBER(SEARCH('[1]Lookup for use classification'!$B$5,C1158)),ISNUMBER(SEARCH('[1]Lookup for use classification'!$C$5,C1158)),ISNUMBER(SEARCH('[1]Lookup for use classification'!$D$5,C1158))),'[1]Lookup for use classification'!$A$5,IF(OR(ISNUMBER(SEARCH('[1]Lookup for use classification'!$B$7,C1158)),ISNUMBER(SEARCH('[1]Lookup for use classification'!$C$7,C1158)),ISNUMBER(SEARCH('[1]Lookup for use classification'!$D$7,C1158))),'[1]Lookup for use classification'!$A$7,IF(OR(ISNUMBER(SEARCH('[1]Lookup for use classification'!$B$9,C1158)),ISNUMBER(SEARCH('[1]Lookup for use classification'!$C$9,C1158)),ISNUMBER(SEARCH('[1]Lookup for use classification'!$D$9,C1158)),ISNUMBER(SEARCH('[1]Lookup for use classification'!$E$9,C1158)),ISNUMBER(SEARCH('[1]Lookup for use classification'!$F$9,C1158)),ISNUMBER(SEARCH('[1]Lookup for use classification'!$G$9,C1158)),ISNUMBER(SEARCH('[1]Lookup for use classification'!$H$9,C1158)),ISNUMBER(SEARCH('[1]Lookup for use classification'!$I$9,C1158)),ISNUMBER(SEARCH('[1]Lookup for use classification'!$J$9,C1158)),ISNUMBER(SEARCH('[1]Lookup for use classification'!$K$9,C1158))),'[1]Lookup for use classification'!$A$9,IF(OR(ISNUMBER(SEARCH('[1]Lookup for use classification'!$B$10,C1158)),ISNUMBER(SEARCH('[1]Lookup for use classification'!$C$10,C1158)),ISNUMBER(SEARCH('[1]Lookup for use classification'!$D$10,C1158)),ISNUMBER(SEARCH('[1]Lookup for use classification'!$E$10,C1158)),ISNUMBER(SEARCH('[1]Lookup for use classification'!$F$10,C1158)),ISNUMBER(SEARCH('[1]Lookup for use classification'!$G$10,C1158))),'[1]Lookup for use classification'!$A$10,IF(OR(ISNUMBER(SEARCH('[1]Lookup for use classification'!$B$11,C1158)),ISNUMBER(SEARCH('[1]Lookup for use classification'!$C$11,C1158))),'[1]Lookup for use classification'!$A$11,IF(OR(ISNUMBER(SEARCH('[1]Lookup for use classification'!$B$12,C1158)),ISNUMBER(SEARCH('[1]Lookup for use classification'!$C$12,C1158))),'[1]Lookup for use classification'!$A$12,IF(OR(ISNUMBER(SEARCH('[1]Lookup for use classification'!$B$13,C1158)),ISNUMBER(SEARCH('[1]Lookup for use classification'!$C$13,C1158)),ISNUMBER(SEARCH('[1]Lookup for use classification'!$D$13,C1158)),,ISNUMBER(SEARCH('[1]Lookup for use classification'!$C$13,C1158)),ISNUMBER(SEARCH('[1]Lookup for use classification'!$E$13,C1158))),'[1]Lookup for use classification'!$A$13,IF(OR(ISNUMBER(SEARCH('[1]Lookup for use classification'!$B$14,C1158)),ISNUMBER(SEARCH('[1]Lookup for use classification'!$C$14,C1158))),'[1]Lookup for use classification'!$A$14,"Other"))))))))))))</f>
        <v>Accomodation Services</v>
      </c>
      <c r="E1158" s="206"/>
      <c r="F1158" s="162"/>
      <c r="G1158" s="162"/>
    </row>
    <row r="1159" spans="1:12">
      <c r="A1159" s="187" t="s">
        <v>1321</v>
      </c>
      <c r="B1159" s="167" t="s">
        <v>4456</v>
      </c>
      <c r="C1159" s="174" t="s">
        <v>1331</v>
      </c>
      <c r="D1159" s="6" t="str">
        <f>IF(OR(ISNUMBER(SEARCH('[1]Lookup for use classification'!$B$1,C1159)),ISNUMBER(SEARCH('[1]Lookup for use classification'!$C$1,C1159)),ISNUMBER(SEARCH('[1]Lookup for use classification'!$D$1,C1159)),ISNUMBER(SEARCH('[1]Lookup for use classification'!$E$1,C1159))),'[1]Lookup for use classification'!$A$1,IF(ISNUMBER(SEARCH('[1]Lookup for use classification'!$B$2,C1159)),'[1]Lookup for use classification'!$A$2,IF(ISNUMBER(SEARCH('[1]Lookup for use classification'!$B$3,C1159)),'[1]Lookup for use classification'!$A$3,IF(OR(ISNUMBER(SEARCH('[1]Lookup for use classification'!$B$4,C1159)),ISNUMBER(SEARCH('[1]Lookup for use classification'!$C$4,C1159)),ISNUMBER(SEARCH('[1]Lookup for use classification'!$D$4,C1159)),ISNUMBER(SEARCH('[1]Lookup for use classification'!$E$4,C1159))),'[1]Lookup for use classification'!$A$4,IF(OR(ISNUMBER(SEARCH('[1]Lookup for use classification'!$B$5,C1159)),ISNUMBER(SEARCH('[1]Lookup for use classification'!$C$5,C1159)),ISNUMBER(SEARCH('[1]Lookup for use classification'!$D$5,C1159))),'[1]Lookup for use classification'!$A$5,IF(OR(ISNUMBER(SEARCH('[1]Lookup for use classification'!$B$7,C1159)),ISNUMBER(SEARCH('[1]Lookup for use classification'!$C$7,C1159)),ISNUMBER(SEARCH('[1]Lookup for use classification'!$D$7,C1159))),'[1]Lookup for use classification'!$A$7,IF(OR(ISNUMBER(SEARCH('[1]Lookup for use classification'!$B$9,C1159)),ISNUMBER(SEARCH('[1]Lookup for use classification'!$C$9,C1159)),ISNUMBER(SEARCH('[1]Lookup for use classification'!$D$9,C1159)),ISNUMBER(SEARCH('[1]Lookup for use classification'!$E$9,C1159)),ISNUMBER(SEARCH('[1]Lookup for use classification'!$F$9,C1159)),ISNUMBER(SEARCH('[1]Lookup for use classification'!$G$9,C1159)),ISNUMBER(SEARCH('[1]Lookup for use classification'!$H$9,C1159)),ISNUMBER(SEARCH('[1]Lookup for use classification'!$I$9,C1159)),ISNUMBER(SEARCH('[1]Lookup for use classification'!$J$9,C1159)),ISNUMBER(SEARCH('[1]Lookup for use classification'!$K$9,C1159))),'[1]Lookup for use classification'!$A$9,IF(OR(ISNUMBER(SEARCH('[1]Lookup for use classification'!$B$10,C1159)),ISNUMBER(SEARCH('[1]Lookup for use classification'!$C$10,C1159)),ISNUMBER(SEARCH('[1]Lookup for use classification'!$D$10,C1159)),ISNUMBER(SEARCH('[1]Lookup for use classification'!$E$10,C1159)),ISNUMBER(SEARCH('[1]Lookup for use classification'!$F$10,C1159)),ISNUMBER(SEARCH('[1]Lookup for use classification'!$G$10,C1159))),'[1]Lookup for use classification'!$A$10,IF(OR(ISNUMBER(SEARCH('[1]Lookup for use classification'!$B$11,C1159)),ISNUMBER(SEARCH('[1]Lookup for use classification'!$C$11,C1159))),'[1]Lookup for use classification'!$A$11,IF(OR(ISNUMBER(SEARCH('[1]Lookup for use classification'!$B$12,C1159)),ISNUMBER(SEARCH('[1]Lookup for use classification'!$C$12,C1159))),'[1]Lookup for use classification'!$A$12,IF(OR(ISNUMBER(SEARCH('[1]Lookup for use classification'!$B$13,C1159)),ISNUMBER(SEARCH('[1]Lookup for use classification'!$C$13,C1159)),ISNUMBER(SEARCH('[1]Lookup for use classification'!$D$13,C1159)),,ISNUMBER(SEARCH('[1]Lookup for use classification'!$C$13,C1159)),ISNUMBER(SEARCH('[1]Lookup for use classification'!$E$13,C1159))),'[1]Lookup for use classification'!$A$13,IF(OR(ISNUMBER(SEARCH('[1]Lookup for use classification'!$B$14,C1159)),ISNUMBER(SEARCH('[1]Lookup for use classification'!$C$14,C1159))),'[1]Lookup for use classification'!$A$14,"Other"))))))))))))</f>
        <v>Education - K - 12</v>
      </c>
      <c r="E1159" s="206">
        <v>960</v>
      </c>
      <c r="F1159" s="162"/>
      <c r="G1159" s="162"/>
    </row>
    <row r="1160" spans="1:12">
      <c r="A1160" s="187" t="s">
        <v>1321</v>
      </c>
      <c r="B1160" s="167" t="s">
        <v>4456</v>
      </c>
      <c r="C1160" s="174" t="s">
        <v>1333</v>
      </c>
      <c r="D1160" s="6" t="str">
        <f>IF(OR(ISNUMBER(SEARCH('[1]Lookup for use classification'!$B$1,C1160)),ISNUMBER(SEARCH('[1]Lookup for use classification'!$C$1,C1160)),ISNUMBER(SEARCH('[1]Lookup for use classification'!$D$1,C1160)),ISNUMBER(SEARCH('[1]Lookup for use classification'!$E$1,C1160))),'[1]Lookup for use classification'!$A$1,IF(ISNUMBER(SEARCH('[1]Lookup for use classification'!$B$2,C1160)),'[1]Lookup for use classification'!$A$2,IF(ISNUMBER(SEARCH('[1]Lookup for use classification'!$B$3,C1160)),'[1]Lookup for use classification'!$A$3,IF(OR(ISNUMBER(SEARCH('[1]Lookup for use classification'!$B$4,C1160)),ISNUMBER(SEARCH('[1]Lookup for use classification'!$C$4,C1160)),ISNUMBER(SEARCH('[1]Lookup for use classification'!$D$4,C1160)),ISNUMBER(SEARCH('[1]Lookup for use classification'!$E$4,C1160))),'[1]Lookup for use classification'!$A$4,IF(OR(ISNUMBER(SEARCH('[1]Lookup for use classification'!$B$5,C1160)),ISNUMBER(SEARCH('[1]Lookup for use classification'!$C$5,C1160)),ISNUMBER(SEARCH('[1]Lookup for use classification'!$D$5,C1160))),'[1]Lookup for use classification'!$A$5,IF(OR(ISNUMBER(SEARCH('[1]Lookup for use classification'!$B$7,C1160)),ISNUMBER(SEARCH('[1]Lookup for use classification'!$C$7,C1160)),ISNUMBER(SEARCH('[1]Lookup for use classification'!$D$7,C1160))),'[1]Lookup for use classification'!$A$7,IF(OR(ISNUMBER(SEARCH('[1]Lookup for use classification'!$B$9,C1160)),ISNUMBER(SEARCH('[1]Lookup for use classification'!$C$9,C1160)),ISNUMBER(SEARCH('[1]Lookup for use classification'!$D$9,C1160)),ISNUMBER(SEARCH('[1]Lookup for use classification'!$E$9,C1160)),ISNUMBER(SEARCH('[1]Lookup for use classification'!$F$9,C1160)),ISNUMBER(SEARCH('[1]Lookup for use classification'!$G$9,C1160)),ISNUMBER(SEARCH('[1]Lookup for use classification'!$H$9,C1160)),ISNUMBER(SEARCH('[1]Lookup for use classification'!$I$9,C1160)),ISNUMBER(SEARCH('[1]Lookup for use classification'!$J$9,C1160)),ISNUMBER(SEARCH('[1]Lookup for use classification'!$K$9,C1160))),'[1]Lookup for use classification'!$A$9,IF(OR(ISNUMBER(SEARCH('[1]Lookup for use classification'!$B$10,C1160)),ISNUMBER(SEARCH('[1]Lookup for use classification'!$C$10,C1160)),ISNUMBER(SEARCH('[1]Lookup for use classification'!$D$10,C1160)),ISNUMBER(SEARCH('[1]Lookup for use classification'!$E$10,C1160)),ISNUMBER(SEARCH('[1]Lookup for use classification'!$F$10,C1160)),ISNUMBER(SEARCH('[1]Lookup for use classification'!$G$10,C1160))),'[1]Lookup for use classification'!$A$10,IF(OR(ISNUMBER(SEARCH('[1]Lookup for use classification'!$B$11,C1160)),ISNUMBER(SEARCH('[1]Lookup for use classification'!$C$11,C1160))),'[1]Lookup for use classification'!$A$11,IF(OR(ISNUMBER(SEARCH('[1]Lookup for use classification'!$B$12,C1160)),ISNUMBER(SEARCH('[1]Lookup for use classification'!$C$12,C1160))),'[1]Lookup for use classification'!$A$12,IF(OR(ISNUMBER(SEARCH('[1]Lookup for use classification'!$B$13,C1160)),ISNUMBER(SEARCH('[1]Lookup for use classification'!$C$13,C1160)),ISNUMBER(SEARCH('[1]Lookup for use classification'!$D$13,C1160)),,ISNUMBER(SEARCH('[1]Lookup for use classification'!$C$13,C1160)),ISNUMBER(SEARCH('[1]Lookup for use classification'!$E$13,C1160))),'[1]Lookup for use classification'!$A$13,IF(OR(ISNUMBER(SEARCH('[1]Lookup for use classification'!$B$14,C1160)),ISNUMBER(SEARCH('[1]Lookup for use classification'!$C$14,C1160))),'[1]Lookup for use classification'!$A$14,"Other"))))))))))))</f>
        <v>Education - K - 12</v>
      </c>
      <c r="E1160" s="206">
        <v>1600</v>
      </c>
      <c r="F1160" s="162"/>
      <c r="G1160" s="162"/>
    </row>
    <row r="1161" spans="1:12">
      <c r="A1161" s="187" t="s">
        <v>1321</v>
      </c>
      <c r="B1161" s="167" t="s">
        <v>4456</v>
      </c>
      <c r="C1161" s="174" t="s">
        <v>1332</v>
      </c>
      <c r="D1161" s="6" t="str">
        <f>IF(OR(ISNUMBER(SEARCH('[1]Lookup for use classification'!$B$1,C1161)),ISNUMBER(SEARCH('[1]Lookup for use classification'!$C$1,C1161)),ISNUMBER(SEARCH('[1]Lookup for use classification'!$D$1,C1161)),ISNUMBER(SEARCH('[1]Lookup for use classification'!$E$1,C1161))),'[1]Lookup for use classification'!$A$1,IF(ISNUMBER(SEARCH('[1]Lookup for use classification'!$B$2,C1161)),'[1]Lookup for use classification'!$A$2,IF(ISNUMBER(SEARCH('[1]Lookup for use classification'!$B$3,C1161)),'[1]Lookup for use classification'!$A$3,IF(OR(ISNUMBER(SEARCH('[1]Lookup for use classification'!$B$4,C1161)),ISNUMBER(SEARCH('[1]Lookup for use classification'!$C$4,C1161)),ISNUMBER(SEARCH('[1]Lookup for use classification'!$D$4,C1161)),ISNUMBER(SEARCH('[1]Lookup for use classification'!$E$4,C1161))),'[1]Lookup for use classification'!$A$4,IF(OR(ISNUMBER(SEARCH('[1]Lookup for use classification'!$B$5,C1161)),ISNUMBER(SEARCH('[1]Lookup for use classification'!$C$5,C1161)),ISNUMBER(SEARCH('[1]Lookup for use classification'!$D$5,C1161))),'[1]Lookup for use classification'!$A$5,IF(OR(ISNUMBER(SEARCH('[1]Lookup for use classification'!$B$7,C1161)),ISNUMBER(SEARCH('[1]Lookup for use classification'!$C$7,C1161)),ISNUMBER(SEARCH('[1]Lookup for use classification'!$D$7,C1161))),'[1]Lookup for use classification'!$A$7,IF(OR(ISNUMBER(SEARCH('[1]Lookup for use classification'!$B$9,C1161)),ISNUMBER(SEARCH('[1]Lookup for use classification'!$C$9,C1161)),ISNUMBER(SEARCH('[1]Lookup for use classification'!$D$9,C1161)),ISNUMBER(SEARCH('[1]Lookup for use classification'!$E$9,C1161)),ISNUMBER(SEARCH('[1]Lookup for use classification'!$F$9,C1161)),ISNUMBER(SEARCH('[1]Lookup for use classification'!$G$9,C1161)),ISNUMBER(SEARCH('[1]Lookup for use classification'!$H$9,C1161)),ISNUMBER(SEARCH('[1]Lookup for use classification'!$I$9,C1161)),ISNUMBER(SEARCH('[1]Lookup for use classification'!$J$9,C1161)),ISNUMBER(SEARCH('[1]Lookup for use classification'!$K$9,C1161))),'[1]Lookup for use classification'!$A$9,IF(OR(ISNUMBER(SEARCH('[1]Lookup for use classification'!$B$10,C1161)),ISNUMBER(SEARCH('[1]Lookup for use classification'!$C$10,C1161)),ISNUMBER(SEARCH('[1]Lookup for use classification'!$D$10,C1161)),ISNUMBER(SEARCH('[1]Lookup for use classification'!$E$10,C1161)),ISNUMBER(SEARCH('[1]Lookup for use classification'!$F$10,C1161)),ISNUMBER(SEARCH('[1]Lookup for use classification'!$G$10,C1161))),'[1]Lookup for use classification'!$A$10,IF(OR(ISNUMBER(SEARCH('[1]Lookup for use classification'!$B$11,C1161)),ISNUMBER(SEARCH('[1]Lookup for use classification'!$C$11,C1161))),'[1]Lookup for use classification'!$A$11,IF(OR(ISNUMBER(SEARCH('[1]Lookup for use classification'!$B$12,C1161)),ISNUMBER(SEARCH('[1]Lookup for use classification'!$C$12,C1161))),'[1]Lookup for use classification'!$A$12,IF(OR(ISNUMBER(SEARCH('[1]Lookup for use classification'!$B$13,C1161)),ISNUMBER(SEARCH('[1]Lookup for use classification'!$C$13,C1161)),ISNUMBER(SEARCH('[1]Lookup for use classification'!$D$13,C1161)),,ISNUMBER(SEARCH('[1]Lookup for use classification'!$C$13,C1161)),ISNUMBER(SEARCH('[1]Lookup for use classification'!$E$13,C1161))),'[1]Lookup for use classification'!$A$13,IF(OR(ISNUMBER(SEARCH('[1]Lookup for use classification'!$B$14,C1161)),ISNUMBER(SEARCH('[1]Lookup for use classification'!$C$14,C1161))),'[1]Lookup for use classification'!$A$14,"Other"))))))))))))</f>
        <v>Education - K - 12</v>
      </c>
      <c r="E1161" s="206">
        <v>4598</v>
      </c>
      <c r="F1161" s="162"/>
      <c r="G1161" s="162"/>
    </row>
    <row r="1162" spans="1:12">
      <c r="A1162" s="187" t="s">
        <v>1321</v>
      </c>
      <c r="B1162" s="167" t="s">
        <v>4456</v>
      </c>
      <c r="C1162" s="174" t="s">
        <v>296</v>
      </c>
      <c r="D1162" s="6" t="str">
        <f>IF(OR(ISNUMBER(SEARCH('[1]Lookup for use classification'!$B$1,C1162)),ISNUMBER(SEARCH('[1]Lookup for use classification'!$C$1,C1162)),ISNUMBER(SEARCH('[1]Lookup for use classification'!$D$1,C1162)),ISNUMBER(SEARCH('[1]Lookup for use classification'!$E$1,C1162))),'[1]Lookup for use classification'!$A$1,IF(ISNUMBER(SEARCH('[1]Lookup for use classification'!$B$2,C1162)),'[1]Lookup for use classification'!$A$2,IF(ISNUMBER(SEARCH('[1]Lookup for use classification'!$B$3,C1162)),'[1]Lookup for use classification'!$A$3,IF(OR(ISNUMBER(SEARCH('[1]Lookup for use classification'!$B$4,C1162)),ISNUMBER(SEARCH('[1]Lookup for use classification'!$C$4,C1162)),ISNUMBER(SEARCH('[1]Lookup for use classification'!$D$4,C1162)),ISNUMBER(SEARCH('[1]Lookup for use classification'!$E$4,C1162))),'[1]Lookup for use classification'!$A$4,IF(OR(ISNUMBER(SEARCH('[1]Lookup for use classification'!$B$5,C1162)),ISNUMBER(SEARCH('[1]Lookup for use classification'!$C$5,C1162)),ISNUMBER(SEARCH('[1]Lookup for use classification'!$D$5,C1162))),'[1]Lookup for use classification'!$A$5,IF(OR(ISNUMBER(SEARCH('[1]Lookup for use classification'!$B$7,C1162)),ISNUMBER(SEARCH('[1]Lookup for use classification'!$C$7,C1162)),ISNUMBER(SEARCH('[1]Lookup for use classification'!$D$7,C1162))),'[1]Lookup for use classification'!$A$7,IF(OR(ISNUMBER(SEARCH('[1]Lookup for use classification'!$B$9,C1162)),ISNUMBER(SEARCH('[1]Lookup for use classification'!$C$9,C1162)),ISNUMBER(SEARCH('[1]Lookup for use classification'!$D$9,C1162)),ISNUMBER(SEARCH('[1]Lookup for use classification'!$E$9,C1162)),ISNUMBER(SEARCH('[1]Lookup for use classification'!$F$9,C1162)),ISNUMBER(SEARCH('[1]Lookup for use classification'!$G$9,C1162)),ISNUMBER(SEARCH('[1]Lookup for use classification'!$H$9,C1162)),ISNUMBER(SEARCH('[1]Lookup for use classification'!$I$9,C1162)),ISNUMBER(SEARCH('[1]Lookup for use classification'!$J$9,C1162)),ISNUMBER(SEARCH('[1]Lookup for use classification'!$K$9,C1162))),'[1]Lookup for use classification'!$A$9,IF(OR(ISNUMBER(SEARCH('[1]Lookup for use classification'!$B$10,C1162)),ISNUMBER(SEARCH('[1]Lookup for use classification'!$C$10,C1162)),ISNUMBER(SEARCH('[1]Lookup for use classification'!$D$10,C1162)),ISNUMBER(SEARCH('[1]Lookup for use classification'!$E$10,C1162)),ISNUMBER(SEARCH('[1]Lookup for use classification'!$F$10,C1162)),ISNUMBER(SEARCH('[1]Lookup for use classification'!$G$10,C1162))),'[1]Lookup for use classification'!$A$10,IF(OR(ISNUMBER(SEARCH('[1]Lookup for use classification'!$B$11,C1162)),ISNUMBER(SEARCH('[1]Lookup for use classification'!$C$11,C1162))),'[1]Lookup for use classification'!$A$11,IF(OR(ISNUMBER(SEARCH('[1]Lookup for use classification'!$B$12,C1162)),ISNUMBER(SEARCH('[1]Lookup for use classification'!$C$12,C1162))),'[1]Lookup for use classification'!$A$12,IF(OR(ISNUMBER(SEARCH('[1]Lookup for use classification'!$B$13,C1162)),ISNUMBER(SEARCH('[1]Lookup for use classification'!$C$13,C1162)),ISNUMBER(SEARCH('[1]Lookup for use classification'!$D$13,C1162)),,ISNUMBER(SEARCH('[1]Lookup for use classification'!$C$13,C1162)),ISNUMBER(SEARCH('[1]Lookup for use classification'!$E$13,C1162))),'[1]Lookup for use classification'!$A$13,IF(OR(ISNUMBER(SEARCH('[1]Lookup for use classification'!$B$14,C1162)),ISNUMBER(SEARCH('[1]Lookup for use classification'!$C$14,C1162))),'[1]Lookup for use classification'!$A$14,"Other"))))))))))))</f>
        <v>Education - K - 12</v>
      </c>
      <c r="E1162" s="206">
        <v>8500</v>
      </c>
      <c r="F1162" s="162"/>
      <c r="G1162" s="162"/>
    </row>
    <row r="1163" spans="1:12">
      <c r="A1163" s="188" t="s">
        <v>2036</v>
      </c>
      <c r="B1163" s="8" t="str">
        <f>IF(ISNA(VLOOKUP(CONCATENATE(A1163,C1163),ARIS!$A$1:$A$959,1,FALSE)),"","ARIS")</f>
        <v>ARIS</v>
      </c>
      <c r="C1163" s="162" t="s">
        <v>3406</v>
      </c>
      <c r="D1163" s="165" t="s">
        <v>3335</v>
      </c>
      <c r="E1163" s="163">
        <v>11100</v>
      </c>
      <c r="F1163" s="163"/>
      <c r="G1163" s="163"/>
      <c r="H1163" s="164"/>
      <c r="I1163" s="164"/>
      <c r="J1163" s="165">
        <v>43689.393200999999</v>
      </c>
    </row>
    <row r="1164" spans="1:12">
      <c r="A1164" s="187" t="s">
        <v>1321</v>
      </c>
      <c r="B1164" s="167" t="s">
        <v>4456</v>
      </c>
      <c r="C1164" s="174" t="s">
        <v>89</v>
      </c>
      <c r="D1164" s="6" t="str">
        <f>IF(OR(ISNUMBER(SEARCH('[1]Lookup for use classification'!$B$1,C1164)),ISNUMBER(SEARCH('[1]Lookup for use classification'!$C$1,C1164)),ISNUMBER(SEARCH('[1]Lookup for use classification'!$D$1,C1164)),ISNUMBER(SEARCH('[1]Lookup for use classification'!$E$1,C1164))),'[1]Lookup for use classification'!$A$1,IF(ISNUMBER(SEARCH('[1]Lookup for use classification'!$B$2,C1164)),'[1]Lookup for use classification'!$A$2,IF(ISNUMBER(SEARCH('[1]Lookup for use classification'!$B$3,C1164)),'[1]Lookup for use classification'!$A$3,IF(OR(ISNUMBER(SEARCH('[1]Lookup for use classification'!$B$4,C1164)),ISNUMBER(SEARCH('[1]Lookup for use classification'!$C$4,C1164)),ISNUMBER(SEARCH('[1]Lookup for use classification'!$D$4,C1164)),ISNUMBER(SEARCH('[1]Lookup for use classification'!$E$4,C1164))),'[1]Lookup for use classification'!$A$4,IF(OR(ISNUMBER(SEARCH('[1]Lookup for use classification'!$B$5,C1164)),ISNUMBER(SEARCH('[1]Lookup for use classification'!$C$5,C1164)),ISNUMBER(SEARCH('[1]Lookup for use classification'!$D$5,C1164))),'[1]Lookup for use classification'!$A$5,IF(OR(ISNUMBER(SEARCH('[1]Lookup for use classification'!$B$7,C1164)),ISNUMBER(SEARCH('[1]Lookup for use classification'!$C$7,C1164)),ISNUMBER(SEARCH('[1]Lookup for use classification'!$D$7,C1164))),'[1]Lookup for use classification'!$A$7,IF(OR(ISNUMBER(SEARCH('[1]Lookup for use classification'!$B$9,C1164)),ISNUMBER(SEARCH('[1]Lookup for use classification'!$C$9,C1164)),ISNUMBER(SEARCH('[1]Lookup for use classification'!$D$9,C1164)),ISNUMBER(SEARCH('[1]Lookup for use classification'!$E$9,C1164)),ISNUMBER(SEARCH('[1]Lookup for use classification'!$F$9,C1164)),ISNUMBER(SEARCH('[1]Lookup for use classification'!$G$9,C1164)),ISNUMBER(SEARCH('[1]Lookup for use classification'!$H$9,C1164)),ISNUMBER(SEARCH('[1]Lookup for use classification'!$I$9,C1164)),ISNUMBER(SEARCH('[1]Lookup for use classification'!$J$9,C1164)),ISNUMBER(SEARCH('[1]Lookup for use classification'!$K$9,C1164))),'[1]Lookup for use classification'!$A$9,IF(OR(ISNUMBER(SEARCH('[1]Lookup for use classification'!$B$10,C1164)),ISNUMBER(SEARCH('[1]Lookup for use classification'!$C$10,C1164)),ISNUMBER(SEARCH('[1]Lookup for use classification'!$D$10,C1164)),ISNUMBER(SEARCH('[1]Lookup for use classification'!$E$10,C1164)),ISNUMBER(SEARCH('[1]Lookup for use classification'!$F$10,C1164)),ISNUMBER(SEARCH('[1]Lookup for use classification'!$G$10,C1164))),'[1]Lookup for use classification'!$A$10,IF(OR(ISNUMBER(SEARCH('[1]Lookup for use classification'!$B$11,C1164)),ISNUMBER(SEARCH('[1]Lookup for use classification'!$C$11,C1164))),'[1]Lookup for use classification'!$A$11,IF(OR(ISNUMBER(SEARCH('[1]Lookup for use classification'!$B$12,C1164)),ISNUMBER(SEARCH('[1]Lookup for use classification'!$C$12,C1164))),'[1]Lookup for use classification'!$A$12,IF(OR(ISNUMBER(SEARCH('[1]Lookup for use classification'!$B$13,C1164)),ISNUMBER(SEARCH('[1]Lookup for use classification'!$C$13,C1164)),ISNUMBER(SEARCH('[1]Lookup for use classification'!$D$13,C1164)),,ISNUMBER(SEARCH('[1]Lookup for use classification'!$C$13,C1164)),ISNUMBER(SEARCH('[1]Lookup for use classification'!$E$13,C1164))),'[1]Lookup for use classification'!$A$13,IF(OR(ISNUMBER(SEARCH('[1]Lookup for use classification'!$B$14,C1164)),ISNUMBER(SEARCH('[1]Lookup for use classification'!$C$14,C1164))),'[1]Lookup for use classification'!$A$14,"Other"))))))))))))</f>
        <v>Education - K - 12</v>
      </c>
      <c r="E1164" s="175">
        <v>29659</v>
      </c>
      <c r="F1164" s="174"/>
      <c r="G1164" s="174"/>
    </row>
    <row r="1165" spans="1:12">
      <c r="A1165" s="188" t="s">
        <v>2036</v>
      </c>
      <c r="B1165" s="162" t="s">
        <v>4512</v>
      </c>
      <c r="C1165" s="174" t="s">
        <v>1323</v>
      </c>
      <c r="D1165" s="165" t="s">
        <v>3335</v>
      </c>
      <c r="E1165" s="163">
        <v>75578</v>
      </c>
      <c r="F1165" s="163"/>
      <c r="G1165" s="163"/>
      <c r="H1165" s="164"/>
      <c r="I1165" s="164">
        <v>28563.478260869564</v>
      </c>
      <c r="J1165" s="165">
        <v>508324.57487999997</v>
      </c>
    </row>
    <row r="1166" spans="1:12">
      <c r="A1166" s="188" t="s">
        <v>2036</v>
      </c>
      <c r="B1166" s="8" t="str">
        <f>IF(ISNA(VLOOKUP(CONCATENATE(A1166,C1166),ARIS!$A$1:$A$959,1,FALSE)),"","ARIS")</f>
        <v>ARIS</v>
      </c>
      <c r="C1166" s="162" t="s">
        <v>3324</v>
      </c>
      <c r="D1166" s="165" t="s">
        <v>3325</v>
      </c>
      <c r="E1166" s="163">
        <v>12525</v>
      </c>
      <c r="F1166" s="163"/>
      <c r="G1166" s="163"/>
      <c r="H1166" s="164">
        <v>20559.949739311785</v>
      </c>
      <c r="I1166" s="164"/>
      <c r="J1166" s="165">
        <v>124441.11995999997</v>
      </c>
    </row>
    <row r="1167" spans="1:12">
      <c r="A1167" s="187" t="s">
        <v>1321</v>
      </c>
      <c r="B1167" s="167" t="s">
        <v>4456</v>
      </c>
      <c r="C1167" s="174" t="s">
        <v>1310</v>
      </c>
      <c r="D1167" s="6" t="str">
        <f>IF(OR(ISNUMBER(SEARCH('[1]Lookup for use classification'!$B$1,C1167)),ISNUMBER(SEARCH('[1]Lookup for use classification'!$C$1,C1167)),ISNUMBER(SEARCH('[1]Lookup for use classification'!$D$1,C1167)),ISNUMBER(SEARCH('[1]Lookup for use classification'!$E$1,C1167))),'[1]Lookup for use classification'!$A$1,IF(ISNUMBER(SEARCH('[1]Lookup for use classification'!$B$2,C1167)),'[1]Lookup for use classification'!$A$2,IF(ISNUMBER(SEARCH('[1]Lookup for use classification'!$B$3,C1167)),'[1]Lookup for use classification'!$A$3,IF(OR(ISNUMBER(SEARCH('[1]Lookup for use classification'!$B$4,C1167)),ISNUMBER(SEARCH('[1]Lookup for use classification'!$C$4,C1167)),ISNUMBER(SEARCH('[1]Lookup for use classification'!$D$4,C1167)),ISNUMBER(SEARCH('[1]Lookup for use classification'!$E$4,C1167))),'[1]Lookup for use classification'!$A$4,IF(OR(ISNUMBER(SEARCH('[1]Lookup for use classification'!$B$5,C1167)),ISNUMBER(SEARCH('[1]Lookup for use classification'!$C$5,C1167)),ISNUMBER(SEARCH('[1]Lookup for use classification'!$D$5,C1167))),'[1]Lookup for use classification'!$A$5,IF(OR(ISNUMBER(SEARCH('[1]Lookup for use classification'!$B$7,C1167)),ISNUMBER(SEARCH('[1]Lookup for use classification'!$C$7,C1167)),ISNUMBER(SEARCH('[1]Lookup for use classification'!$D$7,C1167))),'[1]Lookup for use classification'!$A$7,IF(OR(ISNUMBER(SEARCH('[1]Lookup for use classification'!$B$9,C1167)),ISNUMBER(SEARCH('[1]Lookup for use classification'!$C$9,C1167)),ISNUMBER(SEARCH('[1]Lookup for use classification'!$D$9,C1167)),ISNUMBER(SEARCH('[1]Lookup for use classification'!$E$9,C1167)),ISNUMBER(SEARCH('[1]Lookup for use classification'!$F$9,C1167)),ISNUMBER(SEARCH('[1]Lookup for use classification'!$G$9,C1167)),ISNUMBER(SEARCH('[1]Lookup for use classification'!$H$9,C1167)),ISNUMBER(SEARCH('[1]Lookup for use classification'!$I$9,C1167)),ISNUMBER(SEARCH('[1]Lookup for use classification'!$J$9,C1167)),ISNUMBER(SEARCH('[1]Lookup for use classification'!$K$9,C1167))),'[1]Lookup for use classification'!$A$9,IF(OR(ISNUMBER(SEARCH('[1]Lookup for use classification'!$B$10,C1167)),ISNUMBER(SEARCH('[1]Lookup for use classification'!$C$10,C1167)),ISNUMBER(SEARCH('[1]Lookup for use classification'!$D$10,C1167)),ISNUMBER(SEARCH('[1]Lookup for use classification'!$E$10,C1167)),ISNUMBER(SEARCH('[1]Lookup for use classification'!$F$10,C1167)),ISNUMBER(SEARCH('[1]Lookup for use classification'!$G$10,C1167))),'[1]Lookup for use classification'!$A$10,IF(OR(ISNUMBER(SEARCH('[1]Lookup for use classification'!$B$11,C1167)),ISNUMBER(SEARCH('[1]Lookup for use classification'!$C$11,C1167))),'[1]Lookup for use classification'!$A$11,IF(OR(ISNUMBER(SEARCH('[1]Lookup for use classification'!$B$12,C1167)),ISNUMBER(SEARCH('[1]Lookup for use classification'!$C$12,C1167))),'[1]Lookup for use classification'!$A$12,IF(OR(ISNUMBER(SEARCH('[1]Lookup for use classification'!$B$13,C1167)),ISNUMBER(SEARCH('[1]Lookup for use classification'!$C$13,C1167)),ISNUMBER(SEARCH('[1]Lookup for use classification'!$D$13,C1167)),,ISNUMBER(SEARCH('[1]Lookup for use classification'!$C$13,C1167)),ISNUMBER(SEARCH('[1]Lookup for use classification'!$E$13,C1167))),'[1]Lookup for use classification'!$A$13,IF(OR(ISNUMBER(SEARCH('[1]Lookup for use classification'!$B$14,C1167)),ISNUMBER(SEARCH('[1]Lookup for use classification'!$C$14,C1167))),'[1]Lookup for use classification'!$A$14,"Other"))))))))))))</f>
        <v>Health Care - Hospitals</v>
      </c>
      <c r="E1167" s="206">
        <v>1296</v>
      </c>
      <c r="F1167" s="162"/>
      <c r="G1167" s="162"/>
    </row>
    <row r="1168" spans="1:12">
      <c r="A1168" s="187" t="s">
        <v>1321</v>
      </c>
      <c r="B1168" s="167" t="s">
        <v>4456</v>
      </c>
      <c r="C1168" s="174" t="s">
        <v>1318</v>
      </c>
      <c r="D1168" s="6" t="str">
        <f>IF(OR(ISNUMBER(SEARCH('[1]Lookup for use classification'!$B$1,C1168)),ISNUMBER(SEARCH('[1]Lookup for use classification'!$C$1,C1168)),ISNUMBER(SEARCH('[1]Lookup for use classification'!$D$1,C1168)),ISNUMBER(SEARCH('[1]Lookup for use classification'!$E$1,C1168))),'[1]Lookup for use classification'!$A$1,IF(ISNUMBER(SEARCH('[1]Lookup for use classification'!$B$2,C1168)),'[1]Lookup for use classification'!$A$2,IF(ISNUMBER(SEARCH('[1]Lookup for use classification'!$B$3,C1168)),'[1]Lookup for use classification'!$A$3,IF(OR(ISNUMBER(SEARCH('[1]Lookup for use classification'!$B$4,C1168)),ISNUMBER(SEARCH('[1]Lookup for use classification'!$C$4,C1168)),ISNUMBER(SEARCH('[1]Lookup for use classification'!$D$4,C1168)),ISNUMBER(SEARCH('[1]Lookup for use classification'!$E$4,C1168))),'[1]Lookup for use classification'!$A$4,IF(OR(ISNUMBER(SEARCH('[1]Lookup for use classification'!$B$5,C1168)),ISNUMBER(SEARCH('[1]Lookup for use classification'!$C$5,C1168)),ISNUMBER(SEARCH('[1]Lookup for use classification'!$D$5,C1168))),'[1]Lookup for use classification'!$A$5,IF(OR(ISNUMBER(SEARCH('[1]Lookup for use classification'!$B$7,C1168)),ISNUMBER(SEARCH('[1]Lookup for use classification'!$C$7,C1168)),ISNUMBER(SEARCH('[1]Lookup for use classification'!$D$7,C1168))),'[1]Lookup for use classification'!$A$7,IF(OR(ISNUMBER(SEARCH('[1]Lookup for use classification'!$B$9,C1168)),ISNUMBER(SEARCH('[1]Lookup for use classification'!$C$9,C1168)),ISNUMBER(SEARCH('[1]Lookup for use classification'!$D$9,C1168)),ISNUMBER(SEARCH('[1]Lookup for use classification'!$E$9,C1168)),ISNUMBER(SEARCH('[1]Lookup for use classification'!$F$9,C1168)),ISNUMBER(SEARCH('[1]Lookup for use classification'!$G$9,C1168)),ISNUMBER(SEARCH('[1]Lookup for use classification'!$H$9,C1168)),ISNUMBER(SEARCH('[1]Lookup for use classification'!$I$9,C1168)),ISNUMBER(SEARCH('[1]Lookup for use classification'!$J$9,C1168)),ISNUMBER(SEARCH('[1]Lookup for use classification'!$K$9,C1168))),'[1]Lookup for use classification'!$A$9,IF(OR(ISNUMBER(SEARCH('[1]Lookup for use classification'!$B$10,C1168)),ISNUMBER(SEARCH('[1]Lookup for use classification'!$C$10,C1168)),ISNUMBER(SEARCH('[1]Lookup for use classification'!$D$10,C1168)),ISNUMBER(SEARCH('[1]Lookup for use classification'!$E$10,C1168)),ISNUMBER(SEARCH('[1]Lookup for use classification'!$F$10,C1168)),ISNUMBER(SEARCH('[1]Lookup for use classification'!$G$10,C1168))),'[1]Lookup for use classification'!$A$10,IF(OR(ISNUMBER(SEARCH('[1]Lookup for use classification'!$B$11,C1168)),ISNUMBER(SEARCH('[1]Lookup for use classification'!$C$11,C1168))),'[1]Lookup for use classification'!$A$11,IF(OR(ISNUMBER(SEARCH('[1]Lookup for use classification'!$B$12,C1168)),ISNUMBER(SEARCH('[1]Lookup for use classification'!$C$12,C1168))),'[1]Lookup for use classification'!$A$12,IF(OR(ISNUMBER(SEARCH('[1]Lookup for use classification'!$B$13,C1168)),ISNUMBER(SEARCH('[1]Lookup for use classification'!$C$13,C1168)),ISNUMBER(SEARCH('[1]Lookup for use classification'!$D$13,C1168)),,ISNUMBER(SEARCH('[1]Lookup for use classification'!$C$13,C1168)),ISNUMBER(SEARCH('[1]Lookup for use classification'!$E$13,C1168))),'[1]Lookup for use classification'!$A$13,IF(OR(ISNUMBER(SEARCH('[1]Lookup for use classification'!$B$14,C1168)),ISNUMBER(SEARCH('[1]Lookup for use classification'!$C$14,C1168))),'[1]Lookup for use classification'!$A$14,"Other"))))))))))))</f>
        <v>Health Care - Hospitals</v>
      </c>
      <c r="E1168" s="206">
        <v>125996</v>
      </c>
      <c r="F1168" s="162"/>
      <c r="G1168" s="162"/>
    </row>
    <row r="1169" spans="1:10">
      <c r="A1169" s="188" t="s">
        <v>2036</v>
      </c>
      <c r="B1169" s="8" t="str">
        <f>IF(ISNA(VLOOKUP(CONCATENATE(A1169,C1169),ARIS!$A$1:$A$959,1,FALSE)),"","ARIS")</f>
        <v>ARIS</v>
      </c>
      <c r="C1169" s="162" t="s">
        <v>3218</v>
      </c>
      <c r="D1169" s="165" t="s">
        <v>3216</v>
      </c>
      <c r="E1169" s="163">
        <v>1296</v>
      </c>
      <c r="F1169" s="163"/>
      <c r="G1169" s="163"/>
      <c r="H1169" s="164">
        <v>480.28729927007299</v>
      </c>
      <c r="I1169" s="164"/>
      <c r="J1169" s="165">
        <v>9322.8839052000003</v>
      </c>
    </row>
    <row r="1170" spans="1:10">
      <c r="A1170" s="188" t="s">
        <v>2036</v>
      </c>
      <c r="B1170" s="8" t="str">
        <f>IF(ISNA(VLOOKUP(CONCATENATE(A1170,C1170),ARIS!$A$1:$A$959,1,FALSE)),"","ARIS")</f>
        <v>ARIS</v>
      </c>
      <c r="C1170" s="162" t="s">
        <v>3036</v>
      </c>
      <c r="D1170" s="165" t="s">
        <v>377</v>
      </c>
      <c r="E1170" s="163">
        <v>720</v>
      </c>
      <c r="F1170" s="163"/>
      <c r="G1170" s="163"/>
      <c r="H1170" s="164">
        <v>358.26277372262774</v>
      </c>
      <c r="I1170" s="164"/>
      <c r="J1170" s="165">
        <v>2197.2697752499994</v>
      </c>
    </row>
    <row r="1171" spans="1:10">
      <c r="A1171" s="187" t="s">
        <v>1321</v>
      </c>
      <c r="B1171" s="167" t="s">
        <v>4456</v>
      </c>
      <c r="C1171" s="174" t="s">
        <v>1311</v>
      </c>
      <c r="D1171" s="6" t="str">
        <f>IF(OR(ISNUMBER(SEARCH('[1]Lookup for use classification'!$B$1,C1171)),ISNUMBER(SEARCH('[1]Lookup for use classification'!$C$1,C1171)),ISNUMBER(SEARCH('[1]Lookup for use classification'!$D$1,C1171)),ISNUMBER(SEARCH('[1]Lookup for use classification'!$E$1,C1171))),'[1]Lookup for use classification'!$A$1,IF(ISNUMBER(SEARCH('[1]Lookup for use classification'!$B$2,C1171)),'[1]Lookup for use classification'!$A$2,IF(ISNUMBER(SEARCH('[1]Lookup for use classification'!$B$3,C1171)),'[1]Lookup for use classification'!$A$3,IF(OR(ISNUMBER(SEARCH('[1]Lookup for use classification'!$B$4,C1171)),ISNUMBER(SEARCH('[1]Lookup for use classification'!$C$4,C1171)),ISNUMBER(SEARCH('[1]Lookup for use classification'!$D$4,C1171)),ISNUMBER(SEARCH('[1]Lookup for use classification'!$E$4,C1171))),'[1]Lookup for use classification'!$A$4,IF(OR(ISNUMBER(SEARCH('[1]Lookup for use classification'!$B$5,C1171)),ISNUMBER(SEARCH('[1]Lookup for use classification'!$C$5,C1171)),ISNUMBER(SEARCH('[1]Lookup for use classification'!$D$5,C1171))),'[1]Lookup for use classification'!$A$5,IF(OR(ISNUMBER(SEARCH('[1]Lookup for use classification'!$B$7,C1171)),ISNUMBER(SEARCH('[1]Lookup for use classification'!$C$7,C1171)),ISNUMBER(SEARCH('[1]Lookup for use classification'!$D$7,C1171))),'[1]Lookup for use classification'!$A$7,IF(OR(ISNUMBER(SEARCH('[1]Lookup for use classification'!$B$9,C1171)),ISNUMBER(SEARCH('[1]Lookup for use classification'!$C$9,C1171)),ISNUMBER(SEARCH('[1]Lookup for use classification'!$D$9,C1171)),ISNUMBER(SEARCH('[1]Lookup for use classification'!$E$9,C1171)),ISNUMBER(SEARCH('[1]Lookup for use classification'!$F$9,C1171)),ISNUMBER(SEARCH('[1]Lookup for use classification'!$G$9,C1171)),ISNUMBER(SEARCH('[1]Lookup for use classification'!$H$9,C1171)),ISNUMBER(SEARCH('[1]Lookup for use classification'!$I$9,C1171)),ISNUMBER(SEARCH('[1]Lookup for use classification'!$J$9,C1171)),ISNUMBER(SEARCH('[1]Lookup for use classification'!$K$9,C1171))),'[1]Lookup for use classification'!$A$9,IF(OR(ISNUMBER(SEARCH('[1]Lookup for use classification'!$B$10,C1171)),ISNUMBER(SEARCH('[1]Lookup for use classification'!$C$10,C1171)),ISNUMBER(SEARCH('[1]Lookup for use classification'!$D$10,C1171)),ISNUMBER(SEARCH('[1]Lookup for use classification'!$E$10,C1171)),ISNUMBER(SEARCH('[1]Lookup for use classification'!$F$10,C1171)),ISNUMBER(SEARCH('[1]Lookup for use classification'!$G$10,C1171))),'[1]Lookup for use classification'!$A$10,IF(OR(ISNUMBER(SEARCH('[1]Lookup for use classification'!$B$11,C1171)),ISNUMBER(SEARCH('[1]Lookup for use classification'!$C$11,C1171))),'[1]Lookup for use classification'!$A$11,IF(OR(ISNUMBER(SEARCH('[1]Lookup for use classification'!$B$12,C1171)),ISNUMBER(SEARCH('[1]Lookup for use classification'!$C$12,C1171))),'[1]Lookup for use classification'!$A$12,IF(OR(ISNUMBER(SEARCH('[1]Lookup for use classification'!$B$13,C1171)),ISNUMBER(SEARCH('[1]Lookup for use classification'!$C$13,C1171)),ISNUMBER(SEARCH('[1]Lookup for use classification'!$D$13,C1171)),,ISNUMBER(SEARCH('[1]Lookup for use classification'!$C$13,C1171)),ISNUMBER(SEARCH('[1]Lookup for use classification'!$E$13,C1171))),'[1]Lookup for use classification'!$A$13,IF(OR(ISNUMBER(SEARCH('[1]Lookup for use classification'!$B$14,C1171)),ISNUMBER(SEARCH('[1]Lookup for use classification'!$C$14,C1171))),'[1]Lookup for use classification'!$A$14,"Other"))))))))))))</f>
        <v>Office</v>
      </c>
      <c r="E1171" s="206"/>
      <c r="F1171" s="162"/>
      <c r="G1171" s="162"/>
    </row>
    <row r="1172" spans="1:10">
      <c r="A1172" s="187" t="s">
        <v>1321</v>
      </c>
      <c r="B1172" s="167" t="s">
        <v>4456</v>
      </c>
      <c r="C1172" s="174" t="s">
        <v>1322</v>
      </c>
      <c r="D1172" s="6" t="str">
        <f>IF(OR(ISNUMBER(SEARCH('[1]Lookup for use classification'!$B$1,C1172)),ISNUMBER(SEARCH('[1]Lookup for use classification'!$C$1,C1172)),ISNUMBER(SEARCH('[1]Lookup for use classification'!$D$1,C1172)),ISNUMBER(SEARCH('[1]Lookup for use classification'!$E$1,C1172))),'[1]Lookup for use classification'!$A$1,IF(ISNUMBER(SEARCH('[1]Lookup for use classification'!$B$2,C1172)),'[1]Lookup for use classification'!$A$2,IF(ISNUMBER(SEARCH('[1]Lookup for use classification'!$B$3,C1172)),'[1]Lookup for use classification'!$A$3,IF(OR(ISNUMBER(SEARCH('[1]Lookup for use classification'!$B$4,C1172)),ISNUMBER(SEARCH('[1]Lookup for use classification'!$C$4,C1172)),ISNUMBER(SEARCH('[1]Lookup for use classification'!$D$4,C1172)),ISNUMBER(SEARCH('[1]Lookup for use classification'!$E$4,C1172))),'[1]Lookup for use classification'!$A$4,IF(OR(ISNUMBER(SEARCH('[1]Lookup for use classification'!$B$5,C1172)),ISNUMBER(SEARCH('[1]Lookup for use classification'!$C$5,C1172)),ISNUMBER(SEARCH('[1]Lookup for use classification'!$D$5,C1172))),'[1]Lookup for use classification'!$A$5,IF(OR(ISNUMBER(SEARCH('[1]Lookup for use classification'!$B$7,C1172)),ISNUMBER(SEARCH('[1]Lookup for use classification'!$C$7,C1172)),ISNUMBER(SEARCH('[1]Lookup for use classification'!$D$7,C1172))),'[1]Lookup for use classification'!$A$7,IF(OR(ISNUMBER(SEARCH('[1]Lookup for use classification'!$B$9,C1172)),ISNUMBER(SEARCH('[1]Lookup for use classification'!$C$9,C1172)),ISNUMBER(SEARCH('[1]Lookup for use classification'!$D$9,C1172)),ISNUMBER(SEARCH('[1]Lookup for use classification'!$E$9,C1172)),ISNUMBER(SEARCH('[1]Lookup for use classification'!$F$9,C1172)),ISNUMBER(SEARCH('[1]Lookup for use classification'!$G$9,C1172)),ISNUMBER(SEARCH('[1]Lookup for use classification'!$H$9,C1172)),ISNUMBER(SEARCH('[1]Lookup for use classification'!$I$9,C1172)),ISNUMBER(SEARCH('[1]Lookup for use classification'!$J$9,C1172)),ISNUMBER(SEARCH('[1]Lookup for use classification'!$K$9,C1172))),'[1]Lookup for use classification'!$A$9,IF(OR(ISNUMBER(SEARCH('[1]Lookup for use classification'!$B$10,C1172)),ISNUMBER(SEARCH('[1]Lookup for use classification'!$C$10,C1172)),ISNUMBER(SEARCH('[1]Lookup for use classification'!$D$10,C1172)),ISNUMBER(SEARCH('[1]Lookup for use classification'!$E$10,C1172)),ISNUMBER(SEARCH('[1]Lookup for use classification'!$F$10,C1172)),ISNUMBER(SEARCH('[1]Lookup for use classification'!$G$10,C1172))),'[1]Lookup for use classification'!$A$10,IF(OR(ISNUMBER(SEARCH('[1]Lookup for use classification'!$B$11,C1172)),ISNUMBER(SEARCH('[1]Lookup for use classification'!$C$11,C1172))),'[1]Lookup for use classification'!$A$11,IF(OR(ISNUMBER(SEARCH('[1]Lookup for use classification'!$B$12,C1172)),ISNUMBER(SEARCH('[1]Lookup for use classification'!$C$12,C1172))),'[1]Lookup for use classification'!$A$12,IF(OR(ISNUMBER(SEARCH('[1]Lookup for use classification'!$B$13,C1172)),ISNUMBER(SEARCH('[1]Lookup for use classification'!$C$13,C1172)),ISNUMBER(SEARCH('[1]Lookup for use classification'!$D$13,C1172)),,ISNUMBER(SEARCH('[1]Lookup for use classification'!$C$13,C1172)),ISNUMBER(SEARCH('[1]Lookup for use classification'!$E$13,C1172))),'[1]Lookup for use classification'!$A$13,IF(OR(ISNUMBER(SEARCH('[1]Lookup for use classification'!$B$14,C1172)),ISNUMBER(SEARCH('[1]Lookup for use classification'!$C$14,C1172))),'[1]Lookup for use classification'!$A$14,"Other"))))))))))))</f>
        <v>Office</v>
      </c>
      <c r="E1172" s="206"/>
      <c r="F1172" s="162"/>
      <c r="G1172" s="162"/>
    </row>
    <row r="1173" spans="1:10">
      <c r="A1173" s="187" t="s">
        <v>1321</v>
      </c>
      <c r="B1173" s="167" t="s">
        <v>4456</v>
      </c>
      <c r="C1173" s="174" t="s">
        <v>1326</v>
      </c>
      <c r="D1173" s="6" t="str">
        <f>IF(OR(ISNUMBER(SEARCH('[1]Lookup for use classification'!$B$1,C1173)),ISNUMBER(SEARCH('[1]Lookup for use classification'!$C$1,C1173)),ISNUMBER(SEARCH('[1]Lookup for use classification'!$D$1,C1173)),ISNUMBER(SEARCH('[1]Lookup for use classification'!$E$1,C1173))),'[1]Lookup for use classification'!$A$1,IF(ISNUMBER(SEARCH('[1]Lookup for use classification'!$B$2,C1173)),'[1]Lookup for use classification'!$A$2,IF(ISNUMBER(SEARCH('[1]Lookup for use classification'!$B$3,C1173)),'[1]Lookup for use classification'!$A$3,IF(OR(ISNUMBER(SEARCH('[1]Lookup for use classification'!$B$4,C1173)),ISNUMBER(SEARCH('[1]Lookup for use classification'!$C$4,C1173)),ISNUMBER(SEARCH('[1]Lookup for use classification'!$D$4,C1173)),ISNUMBER(SEARCH('[1]Lookup for use classification'!$E$4,C1173))),'[1]Lookup for use classification'!$A$4,IF(OR(ISNUMBER(SEARCH('[1]Lookup for use classification'!$B$5,C1173)),ISNUMBER(SEARCH('[1]Lookup for use classification'!$C$5,C1173)),ISNUMBER(SEARCH('[1]Lookup for use classification'!$D$5,C1173))),'[1]Lookup for use classification'!$A$5,IF(OR(ISNUMBER(SEARCH('[1]Lookup for use classification'!$B$7,C1173)),ISNUMBER(SEARCH('[1]Lookup for use classification'!$C$7,C1173)),ISNUMBER(SEARCH('[1]Lookup for use classification'!$D$7,C1173))),'[1]Lookup for use classification'!$A$7,IF(OR(ISNUMBER(SEARCH('[1]Lookup for use classification'!$B$9,C1173)),ISNUMBER(SEARCH('[1]Lookup for use classification'!$C$9,C1173)),ISNUMBER(SEARCH('[1]Lookup for use classification'!$D$9,C1173)),ISNUMBER(SEARCH('[1]Lookup for use classification'!$E$9,C1173)),ISNUMBER(SEARCH('[1]Lookup for use classification'!$F$9,C1173)),ISNUMBER(SEARCH('[1]Lookup for use classification'!$G$9,C1173)),ISNUMBER(SEARCH('[1]Lookup for use classification'!$H$9,C1173)),ISNUMBER(SEARCH('[1]Lookup for use classification'!$I$9,C1173)),ISNUMBER(SEARCH('[1]Lookup for use classification'!$J$9,C1173)),ISNUMBER(SEARCH('[1]Lookup for use classification'!$K$9,C1173))),'[1]Lookup for use classification'!$A$9,IF(OR(ISNUMBER(SEARCH('[1]Lookup for use classification'!$B$10,C1173)),ISNUMBER(SEARCH('[1]Lookup for use classification'!$C$10,C1173)),ISNUMBER(SEARCH('[1]Lookup for use classification'!$D$10,C1173)),ISNUMBER(SEARCH('[1]Lookup for use classification'!$E$10,C1173)),ISNUMBER(SEARCH('[1]Lookup for use classification'!$F$10,C1173)),ISNUMBER(SEARCH('[1]Lookup for use classification'!$G$10,C1173))),'[1]Lookup for use classification'!$A$10,IF(OR(ISNUMBER(SEARCH('[1]Lookup for use classification'!$B$11,C1173)),ISNUMBER(SEARCH('[1]Lookup for use classification'!$C$11,C1173))),'[1]Lookup for use classification'!$A$11,IF(OR(ISNUMBER(SEARCH('[1]Lookup for use classification'!$B$12,C1173)),ISNUMBER(SEARCH('[1]Lookup for use classification'!$C$12,C1173))),'[1]Lookup for use classification'!$A$12,IF(OR(ISNUMBER(SEARCH('[1]Lookup for use classification'!$B$13,C1173)),ISNUMBER(SEARCH('[1]Lookup for use classification'!$C$13,C1173)),ISNUMBER(SEARCH('[1]Lookup for use classification'!$D$13,C1173)),,ISNUMBER(SEARCH('[1]Lookup for use classification'!$C$13,C1173)),ISNUMBER(SEARCH('[1]Lookup for use classification'!$E$13,C1173))),'[1]Lookup for use classification'!$A$13,IF(OR(ISNUMBER(SEARCH('[1]Lookup for use classification'!$B$14,C1173)),ISNUMBER(SEARCH('[1]Lookup for use classification'!$C$14,C1173))),'[1]Lookup for use classification'!$A$14,"Other"))))))))))))</f>
        <v>Office</v>
      </c>
      <c r="E1173" s="206"/>
      <c r="F1173" s="162"/>
      <c r="G1173" s="162"/>
    </row>
    <row r="1174" spans="1:10">
      <c r="A1174" s="187" t="s">
        <v>1321</v>
      </c>
      <c r="B1174" s="167" t="s">
        <v>4456</v>
      </c>
      <c r="C1174" s="174" t="s">
        <v>1341</v>
      </c>
      <c r="D1174" s="6" t="str">
        <f>IF(OR(ISNUMBER(SEARCH('[1]Lookup for use classification'!$B$1,C1174)),ISNUMBER(SEARCH('[1]Lookup for use classification'!$C$1,C1174)),ISNUMBER(SEARCH('[1]Lookup for use classification'!$D$1,C1174)),ISNUMBER(SEARCH('[1]Lookup for use classification'!$E$1,C1174))),'[1]Lookup for use classification'!$A$1,IF(ISNUMBER(SEARCH('[1]Lookup for use classification'!$B$2,C1174)),'[1]Lookup for use classification'!$A$2,IF(ISNUMBER(SEARCH('[1]Lookup for use classification'!$B$3,C1174)),'[1]Lookup for use classification'!$A$3,IF(OR(ISNUMBER(SEARCH('[1]Lookup for use classification'!$B$4,C1174)),ISNUMBER(SEARCH('[1]Lookup for use classification'!$C$4,C1174)),ISNUMBER(SEARCH('[1]Lookup for use classification'!$D$4,C1174)),ISNUMBER(SEARCH('[1]Lookup for use classification'!$E$4,C1174))),'[1]Lookup for use classification'!$A$4,IF(OR(ISNUMBER(SEARCH('[1]Lookup for use classification'!$B$5,C1174)),ISNUMBER(SEARCH('[1]Lookup for use classification'!$C$5,C1174)),ISNUMBER(SEARCH('[1]Lookup for use classification'!$D$5,C1174))),'[1]Lookup for use classification'!$A$5,IF(OR(ISNUMBER(SEARCH('[1]Lookup for use classification'!$B$7,C1174)),ISNUMBER(SEARCH('[1]Lookup for use classification'!$C$7,C1174)),ISNUMBER(SEARCH('[1]Lookup for use classification'!$D$7,C1174))),'[1]Lookup for use classification'!$A$7,IF(OR(ISNUMBER(SEARCH('[1]Lookup for use classification'!$B$9,C1174)),ISNUMBER(SEARCH('[1]Lookup for use classification'!$C$9,C1174)),ISNUMBER(SEARCH('[1]Lookup for use classification'!$D$9,C1174)),ISNUMBER(SEARCH('[1]Lookup for use classification'!$E$9,C1174)),ISNUMBER(SEARCH('[1]Lookup for use classification'!$F$9,C1174)),ISNUMBER(SEARCH('[1]Lookup for use classification'!$G$9,C1174)),ISNUMBER(SEARCH('[1]Lookup for use classification'!$H$9,C1174)),ISNUMBER(SEARCH('[1]Lookup for use classification'!$I$9,C1174)),ISNUMBER(SEARCH('[1]Lookup for use classification'!$J$9,C1174)),ISNUMBER(SEARCH('[1]Lookup for use classification'!$K$9,C1174))),'[1]Lookup for use classification'!$A$9,IF(OR(ISNUMBER(SEARCH('[1]Lookup for use classification'!$B$10,C1174)),ISNUMBER(SEARCH('[1]Lookup for use classification'!$C$10,C1174)),ISNUMBER(SEARCH('[1]Lookup for use classification'!$D$10,C1174)),ISNUMBER(SEARCH('[1]Lookup for use classification'!$E$10,C1174)),ISNUMBER(SEARCH('[1]Lookup for use classification'!$F$10,C1174)),ISNUMBER(SEARCH('[1]Lookup for use classification'!$G$10,C1174))),'[1]Lookup for use classification'!$A$10,IF(OR(ISNUMBER(SEARCH('[1]Lookup for use classification'!$B$11,C1174)),ISNUMBER(SEARCH('[1]Lookup for use classification'!$C$11,C1174))),'[1]Lookup for use classification'!$A$11,IF(OR(ISNUMBER(SEARCH('[1]Lookup for use classification'!$B$12,C1174)),ISNUMBER(SEARCH('[1]Lookup for use classification'!$C$12,C1174))),'[1]Lookup for use classification'!$A$12,IF(OR(ISNUMBER(SEARCH('[1]Lookup for use classification'!$B$13,C1174)),ISNUMBER(SEARCH('[1]Lookup for use classification'!$C$13,C1174)),ISNUMBER(SEARCH('[1]Lookup for use classification'!$D$13,C1174)),,ISNUMBER(SEARCH('[1]Lookup for use classification'!$C$13,C1174)),ISNUMBER(SEARCH('[1]Lookup for use classification'!$E$13,C1174))),'[1]Lookup for use classification'!$A$13,IF(OR(ISNUMBER(SEARCH('[1]Lookup for use classification'!$B$14,C1174)),ISNUMBER(SEARCH('[1]Lookup for use classification'!$C$14,C1174))),'[1]Lookup for use classification'!$A$14,"Other"))))))))))))</f>
        <v>Office</v>
      </c>
      <c r="E1174" s="206"/>
      <c r="F1174" s="162"/>
      <c r="G1174" s="162"/>
    </row>
    <row r="1175" spans="1:10">
      <c r="A1175" s="188" t="s">
        <v>2036</v>
      </c>
      <c r="B1175" s="8" t="str">
        <f>IF(ISNA(VLOOKUP(CONCATENATE(A1175,C1175),ARIS!$A$1:$A$959,1,FALSE)),"","ARIS")</f>
        <v>ARIS</v>
      </c>
      <c r="C1175" s="162" t="s">
        <v>2690</v>
      </c>
      <c r="D1175" s="6" t="str">
        <f>IF(OR(ISNUMBER(SEARCH('[1]Lookup for use classification'!$B$1,C1175)),ISNUMBER(SEARCH('[1]Lookup for use classification'!$C$1,C1175)),ISNUMBER(SEARCH('[1]Lookup for use classification'!$D$1,C1175)),ISNUMBER(SEARCH('[1]Lookup for use classification'!$E$1,C1175))),'[1]Lookup for use classification'!$A$1,IF(ISNUMBER(SEARCH('[1]Lookup for use classification'!$B$2,C1175)),'[1]Lookup for use classification'!$A$2,IF(ISNUMBER(SEARCH('[1]Lookup for use classification'!$B$3,C1175)),'[1]Lookup for use classification'!$A$3,IF(OR(ISNUMBER(SEARCH('[1]Lookup for use classification'!$B$4,C1175)),ISNUMBER(SEARCH('[1]Lookup for use classification'!$C$4,C1175)),ISNUMBER(SEARCH('[1]Lookup for use classification'!$D$4,C1175)),ISNUMBER(SEARCH('[1]Lookup for use classification'!$E$4,C1175))),'[1]Lookup for use classification'!$A$4,IF(OR(ISNUMBER(SEARCH('[1]Lookup for use classification'!$B$5,C1175)),ISNUMBER(SEARCH('[1]Lookup for use classification'!$C$5,C1175)),ISNUMBER(SEARCH('[1]Lookup for use classification'!$D$5,C1175))),'[1]Lookup for use classification'!$A$5,IF(OR(ISNUMBER(SEARCH('[1]Lookup for use classification'!$B$7,C1175)),ISNUMBER(SEARCH('[1]Lookup for use classification'!$C$7,C1175)),ISNUMBER(SEARCH('[1]Lookup for use classification'!$D$7,C1175))),'[1]Lookup for use classification'!$A$7,IF(OR(ISNUMBER(SEARCH('[1]Lookup for use classification'!$B$9,C1175)),ISNUMBER(SEARCH('[1]Lookup for use classification'!$C$9,C1175)),ISNUMBER(SEARCH('[1]Lookup for use classification'!$D$9,C1175)),ISNUMBER(SEARCH('[1]Lookup for use classification'!$E$9,C1175)),ISNUMBER(SEARCH('[1]Lookup for use classification'!$F$9,C1175)),ISNUMBER(SEARCH('[1]Lookup for use classification'!$G$9,C1175)),ISNUMBER(SEARCH('[1]Lookup for use classification'!$H$9,C1175)),ISNUMBER(SEARCH('[1]Lookup for use classification'!$I$9,C1175)),ISNUMBER(SEARCH('[1]Lookup for use classification'!$J$9,C1175)),ISNUMBER(SEARCH('[1]Lookup for use classification'!$K$9,C1175))),'[1]Lookup for use classification'!$A$9,IF(OR(ISNUMBER(SEARCH('[1]Lookup for use classification'!$B$10,C1175)),ISNUMBER(SEARCH('[1]Lookup for use classification'!$C$10,C1175)),ISNUMBER(SEARCH('[1]Lookup for use classification'!$D$10,C1175)),ISNUMBER(SEARCH('[1]Lookup for use classification'!$E$10,C1175)),ISNUMBER(SEARCH('[1]Lookup for use classification'!$F$10,C1175)),ISNUMBER(SEARCH('[1]Lookup for use classification'!$G$10,C1175))),'[1]Lookup for use classification'!$A$10,IF(OR(ISNUMBER(SEARCH('[1]Lookup for use classification'!$B$11,C1175)),ISNUMBER(SEARCH('[1]Lookup for use classification'!$C$11,C1175))),'[1]Lookup for use classification'!$A$11,IF(OR(ISNUMBER(SEARCH('[1]Lookup for use classification'!$B$12,C1175)),ISNUMBER(SEARCH('[1]Lookup for use classification'!$C$12,C1175))),'[1]Lookup for use classification'!$A$12,IF(OR(ISNUMBER(SEARCH('[1]Lookup for use classification'!$B$13,C1175)),ISNUMBER(SEARCH('[1]Lookup for use classification'!$C$13,C1175)),ISNUMBER(SEARCH('[1]Lookup for use classification'!$D$13,C1175)),,ISNUMBER(SEARCH('[1]Lookup for use classification'!$C$13,C1175)),ISNUMBER(SEARCH('[1]Lookup for use classification'!$E$13,C1175))),'[1]Lookup for use classification'!$A$13,IF(OR(ISNUMBER(SEARCH('[1]Lookup for use classification'!$B$14,C1175)),ISNUMBER(SEARCH('[1]Lookup for use classification'!$C$14,C1175))),'[1]Lookup for use classification'!$A$14,"Other"))))))))))))</f>
        <v>Other</v>
      </c>
      <c r="E1175" s="163">
        <v>720</v>
      </c>
      <c r="F1175" s="163"/>
      <c r="G1175" s="163"/>
      <c r="H1175" s="164"/>
      <c r="I1175" s="164"/>
      <c r="J1175" s="165">
        <v>1399.0125909999997</v>
      </c>
    </row>
    <row r="1176" spans="1:10">
      <c r="A1176" s="187" t="s">
        <v>1321</v>
      </c>
      <c r="B1176" s="167" t="s">
        <v>4456</v>
      </c>
      <c r="C1176" s="174" t="s">
        <v>1336</v>
      </c>
      <c r="D1176" s="6" t="str">
        <f>IF(OR(ISNUMBER(SEARCH('[1]Lookup for use classification'!$B$1,C1176)),ISNUMBER(SEARCH('[1]Lookup for use classification'!$C$1,C1176)),ISNUMBER(SEARCH('[1]Lookup for use classification'!$D$1,C1176)),ISNUMBER(SEARCH('[1]Lookup for use classification'!$E$1,C1176))),'[1]Lookup for use classification'!$A$1,IF(ISNUMBER(SEARCH('[1]Lookup for use classification'!$B$2,C1176)),'[1]Lookup for use classification'!$A$2,IF(ISNUMBER(SEARCH('[1]Lookup for use classification'!$B$3,C1176)),'[1]Lookup for use classification'!$A$3,IF(OR(ISNUMBER(SEARCH('[1]Lookup for use classification'!$B$4,C1176)),ISNUMBER(SEARCH('[1]Lookup for use classification'!$C$4,C1176)),ISNUMBER(SEARCH('[1]Lookup for use classification'!$D$4,C1176)),ISNUMBER(SEARCH('[1]Lookup for use classification'!$E$4,C1176))),'[1]Lookup for use classification'!$A$4,IF(OR(ISNUMBER(SEARCH('[1]Lookup for use classification'!$B$5,C1176)),ISNUMBER(SEARCH('[1]Lookup for use classification'!$C$5,C1176)),ISNUMBER(SEARCH('[1]Lookup for use classification'!$D$5,C1176))),'[1]Lookup for use classification'!$A$5,IF(OR(ISNUMBER(SEARCH('[1]Lookup for use classification'!$B$7,C1176)),ISNUMBER(SEARCH('[1]Lookup for use classification'!$C$7,C1176)),ISNUMBER(SEARCH('[1]Lookup for use classification'!$D$7,C1176))),'[1]Lookup for use classification'!$A$7,IF(OR(ISNUMBER(SEARCH('[1]Lookup for use classification'!$B$9,C1176)),ISNUMBER(SEARCH('[1]Lookup for use classification'!$C$9,C1176)),ISNUMBER(SEARCH('[1]Lookup for use classification'!$D$9,C1176)),ISNUMBER(SEARCH('[1]Lookup for use classification'!$E$9,C1176)),ISNUMBER(SEARCH('[1]Lookup for use classification'!$F$9,C1176)),ISNUMBER(SEARCH('[1]Lookup for use classification'!$G$9,C1176)),ISNUMBER(SEARCH('[1]Lookup for use classification'!$H$9,C1176)),ISNUMBER(SEARCH('[1]Lookup for use classification'!$I$9,C1176)),ISNUMBER(SEARCH('[1]Lookup for use classification'!$J$9,C1176)),ISNUMBER(SEARCH('[1]Lookup for use classification'!$K$9,C1176))),'[1]Lookup for use classification'!$A$9,IF(OR(ISNUMBER(SEARCH('[1]Lookup for use classification'!$B$10,C1176)),ISNUMBER(SEARCH('[1]Lookup for use classification'!$C$10,C1176)),ISNUMBER(SEARCH('[1]Lookup for use classification'!$D$10,C1176)),ISNUMBER(SEARCH('[1]Lookup for use classification'!$E$10,C1176)),ISNUMBER(SEARCH('[1]Lookup for use classification'!$F$10,C1176)),ISNUMBER(SEARCH('[1]Lookup for use classification'!$G$10,C1176))),'[1]Lookup for use classification'!$A$10,IF(OR(ISNUMBER(SEARCH('[1]Lookup for use classification'!$B$11,C1176)),ISNUMBER(SEARCH('[1]Lookup for use classification'!$C$11,C1176))),'[1]Lookup for use classification'!$A$11,IF(OR(ISNUMBER(SEARCH('[1]Lookup for use classification'!$B$12,C1176)),ISNUMBER(SEARCH('[1]Lookup for use classification'!$C$12,C1176))),'[1]Lookup for use classification'!$A$12,IF(OR(ISNUMBER(SEARCH('[1]Lookup for use classification'!$B$13,C1176)),ISNUMBER(SEARCH('[1]Lookup for use classification'!$C$13,C1176)),ISNUMBER(SEARCH('[1]Lookup for use classification'!$D$13,C1176)),,ISNUMBER(SEARCH('[1]Lookup for use classification'!$C$13,C1176)),ISNUMBER(SEARCH('[1]Lookup for use classification'!$E$13,C1176))),'[1]Lookup for use classification'!$A$13,IF(OR(ISNUMBER(SEARCH('[1]Lookup for use classification'!$B$14,C1176)),ISNUMBER(SEARCH('[1]Lookup for use classification'!$C$14,C1176))),'[1]Lookup for use classification'!$A$14,"Other"))))))))))))</f>
        <v>Other</v>
      </c>
      <c r="E1176" s="206">
        <v>720</v>
      </c>
      <c r="F1176" s="162"/>
      <c r="G1176" s="162"/>
    </row>
    <row r="1177" spans="1:10">
      <c r="A1177" s="187" t="s">
        <v>1321</v>
      </c>
      <c r="B1177" s="167" t="s">
        <v>4456</v>
      </c>
      <c r="C1177" s="174" t="s">
        <v>337</v>
      </c>
      <c r="D1177" s="6" t="str">
        <f>IF(OR(ISNUMBER(SEARCH('[1]Lookup for use classification'!$B$1,C1177)),ISNUMBER(SEARCH('[1]Lookup for use classification'!$C$1,C1177)),ISNUMBER(SEARCH('[1]Lookup for use classification'!$D$1,C1177)),ISNUMBER(SEARCH('[1]Lookup for use classification'!$E$1,C1177))),'[1]Lookup for use classification'!$A$1,IF(ISNUMBER(SEARCH('[1]Lookup for use classification'!$B$2,C1177)),'[1]Lookup for use classification'!$A$2,IF(ISNUMBER(SEARCH('[1]Lookup for use classification'!$B$3,C1177)),'[1]Lookup for use classification'!$A$3,IF(OR(ISNUMBER(SEARCH('[1]Lookup for use classification'!$B$4,C1177)),ISNUMBER(SEARCH('[1]Lookup for use classification'!$C$4,C1177)),ISNUMBER(SEARCH('[1]Lookup for use classification'!$D$4,C1177)),ISNUMBER(SEARCH('[1]Lookup for use classification'!$E$4,C1177))),'[1]Lookup for use classification'!$A$4,IF(OR(ISNUMBER(SEARCH('[1]Lookup for use classification'!$B$5,C1177)),ISNUMBER(SEARCH('[1]Lookup for use classification'!$C$5,C1177)),ISNUMBER(SEARCH('[1]Lookup for use classification'!$D$5,C1177))),'[1]Lookup for use classification'!$A$5,IF(OR(ISNUMBER(SEARCH('[1]Lookup for use classification'!$B$7,C1177)),ISNUMBER(SEARCH('[1]Lookup for use classification'!$C$7,C1177)),ISNUMBER(SEARCH('[1]Lookup for use classification'!$D$7,C1177))),'[1]Lookup for use classification'!$A$7,IF(OR(ISNUMBER(SEARCH('[1]Lookup for use classification'!$B$9,C1177)),ISNUMBER(SEARCH('[1]Lookup for use classification'!$C$9,C1177)),ISNUMBER(SEARCH('[1]Lookup for use classification'!$D$9,C1177)),ISNUMBER(SEARCH('[1]Lookup for use classification'!$E$9,C1177)),ISNUMBER(SEARCH('[1]Lookup for use classification'!$F$9,C1177)),ISNUMBER(SEARCH('[1]Lookup for use classification'!$G$9,C1177)),ISNUMBER(SEARCH('[1]Lookup for use classification'!$H$9,C1177)),ISNUMBER(SEARCH('[1]Lookup for use classification'!$I$9,C1177)),ISNUMBER(SEARCH('[1]Lookup for use classification'!$J$9,C1177)),ISNUMBER(SEARCH('[1]Lookup for use classification'!$K$9,C1177))),'[1]Lookup for use classification'!$A$9,IF(OR(ISNUMBER(SEARCH('[1]Lookup for use classification'!$B$10,C1177)),ISNUMBER(SEARCH('[1]Lookup for use classification'!$C$10,C1177)),ISNUMBER(SEARCH('[1]Lookup for use classification'!$D$10,C1177)),ISNUMBER(SEARCH('[1]Lookup for use classification'!$E$10,C1177)),ISNUMBER(SEARCH('[1]Lookup for use classification'!$F$10,C1177)),ISNUMBER(SEARCH('[1]Lookup for use classification'!$G$10,C1177))),'[1]Lookup for use classification'!$A$10,IF(OR(ISNUMBER(SEARCH('[1]Lookup for use classification'!$B$11,C1177)),ISNUMBER(SEARCH('[1]Lookup for use classification'!$C$11,C1177))),'[1]Lookup for use classification'!$A$11,IF(OR(ISNUMBER(SEARCH('[1]Lookup for use classification'!$B$12,C1177)),ISNUMBER(SEARCH('[1]Lookup for use classification'!$C$12,C1177))),'[1]Lookup for use classification'!$A$12,IF(OR(ISNUMBER(SEARCH('[1]Lookup for use classification'!$B$13,C1177)),ISNUMBER(SEARCH('[1]Lookup for use classification'!$C$13,C1177)),ISNUMBER(SEARCH('[1]Lookup for use classification'!$D$13,C1177)),,ISNUMBER(SEARCH('[1]Lookup for use classification'!$C$13,C1177)),ISNUMBER(SEARCH('[1]Lookup for use classification'!$E$13,C1177))),'[1]Lookup for use classification'!$A$13,IF(OR(ISNUMBER(SEARCH('[1]Lookup for use classification'!$B$14,C1177)),ISNUMBER(SEARCH('[1]Lookup for use classification'!$C$14,C1177))),'[1]Lookup for use classification'!$A$14,"Other"))))))))))))</f>
        <v>Other</v>
      </c>
      <c r="E1177" s="206">
        <v>1200</v>
      </c>
      <c r="F1177" s="162"/>
      <c r="G1177" s="162"/>
    </row>
    <row r="1178" spans="1:10">
      <c r="A1178" s="193" t="s">
        <v>2036</v>
      </c>
      <c r="B1178" s="8" t="str">
        <f>IF(ISNA(VLOOKUP(CONCATENATE(A1178,C1178),ARIS!$A$1:$A$959,1,FALSE)),"","ARIS")</f>
        <v>ARIS</v>
      </c>
      <c r="C1178" s="162" t="s">
        <v>2691</v>
      </c>
      <c r="D1178" s="6" t="str">
        <f>IF(OR(ISNUMBER(SEARCH('[1]Lookup for use classification'!$B$1,C1178)),ISNUMBER(SEARCH('[1]Lookup for use classification'!$C$1,C1178)),ISNUMBER(SEARCH('[1]Lookup for use classification'!$D$1,C1178)),ISNUMBER(SEARCH('[1]Lookup for use classification'!$E$1,C1178))),'[1]Lookup for use classification'!$A$1,IF(ISNUMBER(SEARCH('[1]Lookup for use classification'!$B$2,C1178)),'[1]Lookup for use classification'!$A$2,IF(ISNUMBER(SEARCH('[1]Lookup for use classification'!$B$3,C1178)),'[1]Lookup for use classification'!$A$3,IF(OR(ISNUMBER(SEARCH('[1]Lookup for use classification'!$B$4,C1178)),ISNUMBER(SEARCH('[1]Lookup for use classification'!$C$4,C1178)),ISNUMBER(SEARCH('[1]Lookup for use classification'!$D$4,C1178)),ISNUMBER(SEARCH('[1]Lookup for use classification'!$E$4,C1178))),'[1]Lookup for use classification'!$A$4,IF(OR(ISNUMBER(SEARCH('[1]Lookup for use classification'!$B$5,C1178)),ISNUMBER(SEARCH('[1]Lookup for use classification'!$C$5,C1178)),ISNUMBER(SEARCH('[1]Lookup for use classification'!$D$5,C1178))),'[1]Lookup for use classification'!$A$5,IF(OR(ISNUMBER(SEARCH('[1]Lookup for use classification'!$B$7,C1178)),ISNUMBER(SEARCH('[1]Lookup for use classification'!$C$7,C1178)),ISNUMBER(SEARCH('[1]Lookup for use classification'!$D$7,C1178))),'[1]Lookup for use classification'!$A$7,IF(OR(ISNUMBER(SEARCH('[1]Lookup for use classification'!$B$9,C1178)),ISNUMBER(SEARCH('[1]Lookup for use classification'!$C$9,C1178)),ISNUMBER(SEARCH('[1]Lookup for use classification'!$D$9,C1178)),ISNUMBER(SEARCH('[1]Lookup for use classification'!$E$9,C1178)),ISNUMBER(SEARCH('[1]Lookup for use classification'!$F$9,C1178)),ISNUMBER(SEARCH('[1]Lookup for use classification'!$G$9,C1178)),ISNUMBER(SEARCH('[1]Lookup for use classification'!$H$9,C1178)),ISNUMBER(SEARCH('[1]Lookup for use classification'!$I$9,C1178)),ISNUMBER(SEARCH('[1]Lookup for use classification'!$J$9,C1178)),ISNUMBER(SEARCH('[1]Lookup for use classification'!$K$9,C1178))),'[1]Lookup for use classification'!$A$9,IF(OR(ISNUMBER(SEARCH('[1]Lookup for use classification'!$B$10,C1178)),ISNUMBER(SEARCH('[1]Lookup for use classification'!$C$10,C1178)),ISNUMBER(SEARCH('[1]Lookup for use classification'!$D$10,C1178)),ISNUMBER(SEARCH('[1]Lookup for use classification'!$E$10,C1178)),ISNUMBER(SEARCH('[1]Lookup for use classification'!$F$10,C1178)),ISNUMBER(SEARCH('[1]Lookup for use classification'!$G$10,C1178))),'[1]Lookup for use classification'!$A$10,IF(OR(ISNUMBER(SEARCH('[1]Lookup for use classification'!$B$11,C1178)),ISNUMBER(SEARCH('[1]Lookup for use classification'!$C$11,C1178))),'[1]Lookup for use classification'!$A$11,IF(OR(ISNUMBER(SEARCH('[1]Lookup for use classification'!$B$12,C1178)),ISNUMBER(SEARCH('[1]Lookup for use classification'!$C$12,C1178))),'[1]Lookup for use classification'!$A$12,IF(OR(ISNUMBER(SEARCH('[1]Lookup for use classification'!$B$13,C1178)),ISNUMBER(SEARCH('[1]Lookup for use classification'!$C$13,C1178)),ISNUMBER(SEARCH('[1]Lookup for use classification'!$D$13,C1178)),,ISNUMBER(SEARCH('[1]Lookup for use classification'!$C$13,C1178)),ISNUMBER(SEARCH('[1]Lookup for use classification'!$E$13,C1178))),'[1]Lookup for use classification'!$A$13,IF(OR(ISNUMBER(SEARCH('[1]Lookup for use classification'!$B$14,C1178)),ISNUMBER(SEARCH('[1]Lookup for use classification'!$C$14,C1178))),'[1]Lookup for use classification'!$A$14,"Other"))))))))))))</f>
        <v>Other</v>
      </c>
      <c r="E1178" s="163">
        <v>4800</v>
      </c>
      <c r="F1178" s="163"/>
      <c r="G1178" s="163"/>
      <c r="H1178" s="164">
        <v>2459.1182481751825</v>
      </c>
      <c r="I1178" s="164"/>
      <c r="J1178" s="165">
        <v>9815.5883395000001</v>
      </c>
    </row>
    <row r="1179" spans="1:10">
      <c r="A1179" s="193" t="s">
        <v>2036</v>
      </c>
      <c r="B1179" s="8" t="str">
        <f>IF(ISNA(VLOOKUP(CONCATENATE(A1179,C1179),ARIS!$A$1:$A$959,1,FALSE)),"","ARIS")</f>
        <v>ARIS</v>
      </c>
      <c r="C1179" s="162" t="s">
        <v>2689</v>
      </c>
      <c r="D1179" s="6" t="str">
        <f>IF(OR(ISNUMBER(SEARCH('[1]Lookup for use classification'!$B$1,C1179)),ISNUMBER(SEARCH('[1]Lookup for use classification'!$C$1,C1179)),ISNUMBER(SEARCH('[1]Lookup for use classification'!$D$1,C1179)),ISNUMBER(SEARCH('[1]Lookup for use classification'!$E$1,C1179))),'[1]Lookup for use classification'!$A$1,IF(ISNUMBER(SEARCH('[1]Lookup for use classification'!$B$2,C1179)),'[1]Lookup for use classification'!$A$2,IF(ISNUMBER(SEARCH('[1]Lookup for use classification'!$B$3,C1179)),'[1]Lookup for use classification'!$A$3,IF(OR(ISNUMBER(SEARCH('[1]Lookup for use classification'!$B$4,C1179)),ISNUMBER(SEARCH('[1]Lookup for use classification'!$C$4,C1179)),ISNUMBER(SEARCH('[1]Lookup for use classification'!$D$4,C1179)),ISNUMBER(SEARCH('[1]Lookup for use classification'!$E$4,C1179))),'[1]Lookup for use classification'!$A$4,IF(OR(ISNUMBER(SEARCH('[1]Lookup for use classification'!$B$5,C1179)),ISNUMBER(SEARCH('[1]Lookup for use classification'!$C$5,C1179)),ISNUMBER(SEARCH('[1]Lookup for use classification'!$D$5,C1179))),'[1]Lookup for use classification'!$A$5,IF(OR(ISNUMBER(SEARCH('[1]Lookup for use classification'!$B$7,C1179)),ISNUMBER(SEARCH('[1]Lookup for use classification'!$C$7,C1179)),ISNUMBER(SEARCH('[1]Lookup for use classification'!$D$7,C1179))),'[1]Lookup for use classification'!$A$7,IF(OR(ISNUMBER(SEARCH('[1]Lookup for use classification'!$B$9,C1179)),ISNUMBER(SEARCH('[1]Lookup for use classification'!$C$9,C1179)),ISNUMBER(SEARCH('[1]Lookup for use classification'!$D$9,C1179)),ISNUMBER(SEARCH('[1]Lookup for use classification'!$E$9,C1179)),ISNUMBER(SEARCH('[1]Lookup for use classification'!$F$9,C1179)),ISNUMBER(SEARCH('[1]Lookup for use classification'!$G$9,C1179)),ISNUMBER(SEARCH('[1]Lookup for use classification'!$H$9,C1179)),ISNUMBER(SEARCH('[1]Lookup for use classification'!$I$9,C1179)),ISNUMBER(SEARCH('[1]Lookup for use classification'!$J$9,C1179)),ISNUMBER(SEARCH('[1]Lookup for use classification'!$K$9,C1179))),'[1]Lookup for use classification'!$A$9,IF(OR(ISNUMBER(SEARCH('[1]Lookup for use classification'!$B$10,C1179)),ISNUMBER(SEARCH('[1]Lookup for use classification'!$C$10,C1179)),ISNUMBER(SEARCH('[1]Lookup for use classification'!$D$10,C1179)),ISNUMBER(SEARCH('[1]Lookup for use classification'!$E$10,C1179)),ISNUMBER(SEARCH('[1]Lookup for use classification'!$F$10,C1179)),ISNUMBER(SEARCH('[1]Lookup for use classification'!$G$10,C1179))),'[1]Lookup for use classification'!$A$10,IF(OR(ISNUMBER(SEARCH('[1]Lookup for use classification'!$B$11,C1179)),ISNUMBER(SEARCH('[1]Lookup for use classification'!$C$11,C1179))),'[1]Lookup for use classification'!$A$11,IF(OR(ISNUMBER(SEARCH('[1]Lookup for use classification'!$B$12,C1179)),ISNUMBER(SEARCH('[1]Lookup for use classification'!$C$12,C1179))),'[1]Lookup for use classification'!$A$12,IF(OR(ISNUMBER(SEARCH('[1]Lookup for use classification'!$B$13,C1179)),ISNUMBER(SEARCH('[1]Lookup for use classification'!$C$13,C1179)),ISNUMBER(SEARCH('[1]Lookup for use classification'!$D$13,C1179)),,ISNUMBER(SEARCH('[1]Lookup for use classification'!$C$13,C1179)),ISNUMBER(SEARCH('[1]Lookup for use classification'!$E$13,C1179))),'[1]Lookup for use classification'!$A$13,IF(OR(ISNUMBER(SEARCH('[1]Lookup for use classification'!$B$14,C1179)),ISNUMBER(SEARCH('[1]Lookup for use classification'!$C$14,C1179))),'[1]Lookup for use classification'!$A$14,"Other"))))))))))))</f>
        <v>Other</v>
      </c>
      <c r="E1179" s="163">
        <v>7042</v>
      </c>
      <c r="F1179" s="163"/>
      <c r="G1179" s="163"/>
      <c r="H1179" s="164">
        <v>7449.1839416058392</v>
      </c>
      <c r="I1179" s="164"/>
      <c r="J1179" s="165">
        <v>20922.688302500002</v>
      </c>
    </row>
    <row r="1180" spans="1:10">
      <c r="A1180" s="187" t="s">
        <v>1321</v>
      </c>
      <c r="B1180" s="167" t="s">
        <v>4456</v>
      </c>
      <c r="C1180" s="174" t="s">
        <v>1296</v>
      </c>
      <c r="D1180" s="6" t="str">
        <f>IF(OR(ISNUMBER(SEARCH('[1]Lookup for use classification'!$B$1,C1180)),ISNUMBER(SEARCH('[1]Lookup for use classification'!$C$1,C1180)),ISNUMBER(SEARCH('[1]Lookup for use classification'!$D$1,C1180)),ISNUMBER(SEARCH('[1]Lookup for use classification'!$E$1,C1180))),'[1]Lookup for use classification'!$A$1,IF(ISNUMBER(SEARCH('[1]Lookup for use classification'!$B$2,C1180)),'[1]Lookup for use classification'!$A$2,IF(ISNUMBER(SEARCH('[1]Lookup for use classification'!$B$3,C1180)),'[1]Lookup for use classification'!$A$3,IF(OR(ISNUMBER(SEARCH('[1]Lookup for use classification'!$B$4,C1180)),ISNUMBER(SEARCH('[1]Lookup for use classification'!$C$4,C1180)),ISNUMBER(SEARCH('[1]Lookup for use classification'!$D$4,C1180)),ISNUMBER(SEARCH('[1]Lookup for use classification'!$E$4,C1180))),'[1]Lookup for use classification'!$A$4,IF(OR(ISNUMBER(SEARCH('[1]Lookup for use classification'!$B$5,C1180)),ISNUMBER(SEARCH('[1]Lookup for use classification'!$C$5,C1180)),ISNUMBER(SEARCH('[1]Lookup for use classification'!$D$5,C1180))),'[1]Lookup for use classification'!$A$5,IF(OR(ISNUMBER(SEARCH('[1]Lookup for use classification'!$B$7,C1180)),ISNUMBER(SEARCH('[1]Lookup for use classification'!$C$7,C1180)),ISNUMBER(SEARCH('[1]Lookup for use classification'!$D$7,C1180))),'[1]Lookup for use classification'!$A$7,IF(OR(ISNUMBER(SEARCH('[1]Lookup for use classification'!$B$9,C1180)),ISNUMBER(SEARCH('[1]Lookup for use classification'!$C$9,C1180)),ISNUMBER(SEARCH('[1]Lookup for use classification'!$D$9,C1180)),ISNUMBER(SEARCH('[1]Lookup for use classification'!$E$9,C1180)),ISNUMBER(SEARCH('[1]Lookup for use classification'!$F$9,C1180)),ISNUMBER(SEARCH('[1]Lookup for use classification'!$G$9,C1180)),ISNUMBER(SEARCH('[1]Lookup for use classification'!$H$9,C1180)),ISNUMBER(SEARCH('[1]Lookup for use classification'!$I$9,C1180)),ISNUMBER(SEARCH('[1]Lookup for use classification'!$J$9,C1180)),ISNUMBER(SEARCH('[1]Lookup for use classification'!$K$9,C1180))),'[1]Lookup for use classification'!$A$9,IF(OR(ISNUMBER(SEARCH('[1]Lookup for use classification'!$B$10,C1180)),ISNUMBER(SEARCH('[1]Lookup for use classification'!$C$10,C1180)),ISNUMBER(SEARCH('[1]Lookup for use classification'!$D$10,C1180)),ISNUMBER(SEARCH('[1]Lookup for use classification'!$E$10,C1180)),ISNUMBER(SEARCH('[1]Lookup for use classification'!$F$10,C1180)),ISNUMBER(SEARCH('[1]Lookup for use classification'!$G$10,C1180))),'[1]Lookup for use classification'!$A$10,IF(OR(ISNUMBER(SEARCH('[1]Lookup for use classification'!$B$11,C1180)),ISNUMBER(SEARCH('[1]Lookup for use classification'!$C$11,C1180))),'[1]Lookup for use classification'!$A$11,IF(OR(ISNUMBER(SEARCH('[1]Lookup for use classification'!$B$12,C1180)),ISNUMBER(SEARCH('[1]Lookup for use classification'!$C$12,C1180))),'[1]Lookup for use classification'!$A$12,IF(OR(ISNUMBER(SEARCH('[1]Lookup for use classification'!$B$13,C1180)),ISNUMBER(SEARCH('[1]Lookup for use classification'!$C$13,C1180)),ISNUMBER(SEARCH('[1]Lookup for use classification'!$D$13,C1180)),,ISNUMBER(SEARCH('[1]Lookup for use classification'!$C$13,C1180)),ISNUMBER(SEARCH('[1]Lookup for use classification'!$E$13,C1180))),'[1]Lookup for use classification'!$A$13,IF(OR(ISNUMBER(SEARCH('[1]Lookup for use classification'!$B$14,C1180)),ISNUMBER(SEARCH('[1]Lookup for use classification'!$C$14,C1180))),'[1]Lookup for use classification'!$A$14,"Other"))))))))))))</f>
        <v>Other</v>
      </c>
      <c r="E1180" s="175">
        <v>11100</v>
      </c>
      <c r="F1180" s="174"/>
      <c r="G1180" s="174"/>
    </row>
    <row r="1181" spans="1:10">
      <c r="A1181" s="187" t="s">
        <v>1321</v>
      </c>
      <c r="B1181" s="167" t="s">
        <v>4456</v>
      </c>
      <c r="C1181" s="174" t="s">
        <v>1298</v>
      </c>
      <c r="D1181" s="6" t="str">
        <f>IF(OR(ISNUMBER(SEARCH('[1]Lookup for use classification'!$B$1,C1181)),ISNUMBER(SEARCH('[1]Lookup for use classification'!$C$1,C1181)),ISNUMBER(SEARCH('[1]Lookup for use classification'!$D$1,C1181)),ISNUMBER(SEARCH('[1]Lookup for use classification'!$E$1,C1181))),'[1]Lookup for use classification'!$A$1,IF(ISNUMBER(SEARCH('[1]Lookup for use classification'!$B$2,C1181)),'[1]Lookup for use classification'!$A$2,IF(ISNUMBER(SEARCH('[1]Lookup for use classification'!$B$3,C1181)),'[1]Lookup for use classification'!$A$3,IF(OR(ISNUMBER(SEARCH('[1]Lookup for use classification'!$B$4,C1181)),ISNUMBER(SEARCH('[1]Lookup for use classification'!$C$4,C1181)),ISNUMBER(SEARCH('[1]Lookup for use classification'!$D$4,C1181)),ISNUMBER(SEARCH('[1]Lookup for use classification'!$E$4,C1181))),'[1]Lookup for use classification'!$A$4,IF(OR(ISNUMBER(SEARCH('[1]Lookup for use classification'!$B$5,C1181)),ISNUMBER(SEARCH('[1]Lookup for use classification'!$C$5,C1181)),ISNUMBER(SEARCH('[1]Lookup for use classification'!$D$5,C1181))),'[1]Lookup for use classification'!$A$5,IF(OR(ISNUMBER(SEARCH('[1]Lookup for use classification'!$B$7,C1181)),ISNUMBER(SEARCH('[1]Lookup for use classification'!$C$7,C1181)),ISNUMBER(SEARCH('[1]Lookup for use classification'!$D$7,C1181))),'[1]Lookup for use classification'!$A$7,IF(OR(ISNUMBER(SEARCH('[1]Lookup for use classification'!$B$9,C1181)),ISNUMBER(SEARCH('[1]Lookup for use classification'!$C$9,C1181)),ISNUMBER(SEARCH('[1]Lookup for use classification'!$D$9,C1181)),ISNUMBER(SEARCH('[1]Lookup for use classification'!$E$9,C1181)),ISNUMBER(SEARCH('[1]Lookup for use classification'!$F$9,C1181)),ISNUMBER(SEARCH('[1]Lookup for use classification'!$G$9,C1181)),ISNUMBER(SEARCH('[1]Lookup for use classification'!$H$9,C1181)),ISNUMBER(SEARCH('[1]Lookup for use classification'!$I$9,C1181)),ISNUMBER(SEARCH('[1]Lookup for use classification'!$J$9,C1181)),ISNUMBER(SEARCH('[1]Lookup for use classification'!$K$9,C1181))),'[1]Lookup for use classification'!$A$9,IF(OR(ISNUMBER(SEARCH('[1]Lookup for use classification'!$B$10,C1181)),ISNUMBER(SEARCH('[1]Lookup for use classification'!$C$10,C1181)),ISNUMBER(SEARCH('[1]Lookup for use classification'!$D$10,C1181)),ISNUMBER(SEARCH('[1]Lookup for use classification'!$E$10,C1181)),ISNUMBER(SEARCH('[1]Lookup for use classification'!$F$10,C1181)),ISNUMBER(SEARCH('[1]Lookup for use classification'!$G$10,C1181))),'[1]Lookup for use classification'!$A$10,IF(OR(ISNUMBER(SEARCH('[1]Lookup for use classification'!$B$11,C1181)),ISNUMBER(SEARCH('[1]Lookup for use classification'!$C$11,C1181))),'[1]Lookup for use classification'!$A$11,IF(OR(ISNUMBER(SEARCH('[1]Lookup for use classification'!$B$12,C1181)),ISNUMBER(SEARCH('[1]Lookup for use classification'!$C$12,C1181))),'[1]Lookup for use classification'!$A$12,IF(OR(ISNUMBER(SEARCH('[1]Lookup for use classification'!$B$13,C1181)),ISNUMBER(SEARCH('[1]Lookup for use classification'!$C$13,C1181)),ISNUMBER(SEARCH('[1]Lookup for use classification'!$D$13,C1181)),,ISNUMBER(SEARCH('[1]Lookup for use classification'!$C$13,C1181)),ISNUMBER(SEARCH('[1]Lookup for use classification'!$E$13,C1181))),'[1]Lookup for use classification'!$A$13,IF(OR(ISNUMBER(SEARCH('[1]Lookup for use classification'!$B$14,C1181)),ISNUMBER(SEARCH('[1]Lookup for use classification'!$C$14,C1181))),'[1]Lookup for use classification'!$A$14,"Other"))))))))))))</f>
        <v>Other</v>
      </c>
      <c r="E1181" s="206">
        <v>12525</v>
      </c>
      <c r="F1181" s="162"/>
      <c r="G1181" s="162"/>
    </row>
    <row r="1182" spans="1:10">
      <c r="A1182" s="187" t="s">
        <v>1321</v>
      </c>
      <c r="B1182" s="167" t="s">
        <v>4456</v>
      </c>
      <c r="C1182" s="174" t="s">
        <v>1299</v>
      </c>
      <c r="D1182" s="6" t="str">
        <f>IF(OR(ISNUMBER(SEARCH('[1]Lookup for use classification'!$B$1,C1182)),ISNUMBER(SEARCH('[1]Lookup for use classification'!$C$1,C1182)),ISNUMBER(SEARCH('[1]Lookup for use classification'!$D$1,C1182)),ISNUMBER(SEARCH('[1]Lookup for use classification'!$E$1,C1182))),'[1]Lookup for use classification'!$A$1,IF(ISNUMBER(SEARCH('[1]Lookup for use classification'!$B$2,C1182)),'[1]Lookup for use classification'!$A$2,IF(ISNUMBER(SEARCH('[1]Lookup for use classification'!$B$3,C1182)),'[1]Lookup for use classification'!$A$3,IF(OR(ISNUMBER(SEARCH('[1]Lookup for use classification'!$B$4,C1182)),ISNUMBER(SEARCH('[1]Lookup for use classification'!$C$4,C1182)),ISNUMBER(SEARCH('[1]Lookup for use classification'!$D$4,C1182)),ISNUMBER(SEARCH('[1]Lookup for use classification'!$E$4,C1182))),'[1]Lookup for use classification'!$A$4,IF(OR(ISNUMBER(SEARCH('[1]Lookup for use classification'!$B$5,C1182)),ISNUMBER(SEARCH('[1]Lookup for use classification'!$C$5,C1182)),ISNUMBER(SEARCH('[1]Lookup for use classification'!$D$5,C1182))),'[1]Lookup for use classification'!$A$5,IF(OR(ISNUMBER(SEARCH('[1]Lookup for use classification'!$B$7,C1182)),ISNUMBER(SEARCH('[1]Lookup for use classification'!$C$7,C1182)),ISNUMBER(SEARCH('[1]Lookup for use classification'!$D$7,C1182))),'[1]Lookup for use classification'!$A$7,IF(OR(ISNUMBER(SEARCH('[1]Lookup for use classification'!$B$9,C1182)),ISNUMBER(SEARCH('[1]Lookup for use classification'!$C$9,C1182)),ISNUMBER(SEARCH('[1]Lookup for use classification'!$D$9,C1182)),ISNUMBER(SEARCH('[1]Lookup for use classification'!$E$9,C1182)),ISNUMBER(SEARCH('[1]Lookup for use classification'!$F$9,C1182)),ISNUMBER(SEARCH('[1]Lookup for use classification'!$G$9,C1182)),ISNUMBER(SEARCH('[1]Lookup for use classification'!$H$9,C1182)),ISNUMBER(SEARCH('[1]Lookup for use classification'!$I$9,C1182)),ISNUMBER(SEARCH('[1]Lookup for use classification'!$J$9,C1182)),ISNUMBER(SEARCH('[1]Lookup for use classification'!$K$9,C1182))),'[1]Lookup for use classification'!$A$9,IF(OR(ISNUMBER(SEARCH('[1]Lookup for use classification'!$B$10,C1182)),ISNUMBER(SEARCH('[1]Lookup for use classification'!$C$10,C1182)),ISNUMBER(SEARCH('[1]Lookup for use classification'!$D$10,C1182)),ISNUMBER(SEARCH('[1]Lookup for use classification'!$E$10,C1182)),ISNUMBER(SEARCH('[1]Lookup for use classification'!$F$10,C1182)),ISNUMBER(SEARCH('[1]Lookup for use classification'!$G$10,C1182))),'[1]Lookup for use classification'!$A$10,IF(OR(ISNUMBER(SEARCH('[1]Lookup for use classification'!$B$11,C1182)),ISNUMBER(SEARCH('[1]Lookup for use classification'!$C$11,C1182))),'[1]Lookup for use classification'!$A$11,IF(OR(ISNUMBER(SEARCH('[1]Lookup for use classification'!$B$12,C1182)),ISNUMBER(SEARCH('[1]Lookup for use classification'!$C$12,C1182))),'[1]Lookup for use classification'!$A$12,IF(OR(ISNUMBER(SEARCH('[1]Lookup for use classification'!$B$13,C1182)),ISNUMBER(SEARCH('[1]Lookup for use classification'!$C$13,C1182)),ISNUMBER(SEARCH('[1]Lookup for use classification'!$D$13,C1182)),,ISNUMBER(SEARCH('[1]Lookup for use classification'!$C$13,C1182)),ISNUMBER(SEARCH('[1]Lookup for use classification'!$E$13,C1182))),'[1]Lookup for use classification'!$A$13,IF(OR(ISNUMBER(SEARCH('[1]Lookup for use classification'!$B$14,C1182)),ISNUMBER(SEARCH('[1]Lookup for use classification'!$C$14,C1182))),'[1]Lookup for use classification'!$A$14,"Other"))))))))))))</f>
        <v>Other</v>
      </c>
      <c r="E1182" s="175"/>
      <c r="F1182" s="174"/>
      <c r="G1182" s="174"/>
    </row>
    <row r="1183" spans="1:10">
      <c r="A1183" s="187" t="s">
        <v>1321</v>
      </c>
      <c r="B1183" s="167" t="s">
        <v>4456</v>
      </c>
      <c r="C1183" s="174" t="s">
        <v>1300</v>
      </c>
      <c r="D1183" s="6" t="str">
        <f>IF(OR(ISNUMBER(SEARCH('[1]Lookup for use classification'!$B$1,C1183)),ISNUMBER(SEARCH('[1]Lookup for use classification'!$C$1,C1183)),ISNUMBER(SEARCH('[1]Lookup for use classification'!$D$1,C1183)),ISNUMBER(SEARCH('[1]Lookup for use classification'!$E$1,C1183))),'[1]Lookup for use classification'!$A$1,IF(ISNUMBER(SEARCH('[1]Lookup for use classification'!$B$2,C1183)),'[1]Lookup for use classification'!$A$2,IF(ISNUMBER(SEARCH('[1]Lookup for use classification'!$B$3,C1183)),'[1]Lookup for use classification'!$A$3,IF(OR(ISNUMBER(SEARCH('[1]Lookup for use classification'!$B$4,C1183)),ISNUMBER(SEARCH('[1]Lookup for use classification'!$C$4,C1183)),ISNUMBER(SEARCH('[1]Lookup for use classification'!$D$4,C1183)),ISNUMBER(SEARCH('[1]Lookup for use classification'!$E$4,C1183))),'[1]Lookup for use classification'!$A$4,IF(OR(ISNUMBER(SEARCH('[1]Lookup for use classification'!$B$5,C1183)),ISNUMBER(SEARCH('[1]Lookup for use classification'!$C$5,C1183)),ISNUMBER(SEARCH('[1]Lookup for use classification'!$D$5,C1183))),'[1]Lookup for use classification'!$A$5,IF(OR(ISNUMBER(SEARCH('[1]Lookup for use classification'!$B$7,C1183)),ISNUMBER(SEARCH('[1]Lookup for use classification'!$C$7,C1183)),ISNUMBER(SEARCH('[1]Lookup for use classification'!$D$7,C1183))),'[1]Lookup for use classification'!$A$7,IF(OR(ISNUMBER(SEARCH('[1]Lookup for use classification'!$B$9,C1183)),ISNUMBER(SEARCH('[1]Lookup for use classification'!$C$9,C1183)),ISNUMBER(SEARCH('[1]Lookup for use classification'!$D$9,C1183)),ISNUMBER(SEARCH('[1]Lookup for use classification'!$E$9,C1183)),ISNUMBER(SEARCH('[1]Lookup for use classification'!$F$9,C1183)),ISNUMBER(SEARCH('[1]Lookup for use classification'!$G$9,C1183)),ISNUMBER(SEARCH('[1]Lookup for use classification'!$H$9,C1183)),ISNUMBER(SEARCH('[1]Lookup for use classification'!$I$9,C1183)),ISNUMBER(SEARCH('[1]Lookup for use classification'!$J$9,C1183)),ISNUMBER(SEARCH('[1]Lookup for use classification'!$K$9,C1183))),'[1]Lookup for use classification'!$A$9,IF(OR(ISNUMBER(SEARCH('[1]Lookup for use classification'!$B$10,C1183)),ISNUMBER(SEARCH('[1]Lookup for use classification'!$C$10,C1183)),ISNUMBER(SEARCH('[1]Lookup for use classification'!$D$10,C1183)),ISNUMBER(SEARCH('[1]Lookup for use classification'!$E$10,C1183)),ISNUMBER(SEARCH('[1]Lookup for use classification'!$F$10,C1183)),ISNUMBER(SEARCH('[1]Lookup for use classification'!$G$10,C1183))),'[1]Lookup for use classification'!$A$10,IF(OR(ISNUMBER(SEARCH('[1]Lookup for use classification'!$B$11,C1183)),ISNUMBER(SEARCH('[1]Lookup for use classification'!$C$11,C1183))),'[1]Lookup for use classification'!$A$11,IF(OR(ISNUMBER(SEARCH('[1]Lookup for use classification'!$B$12,C1183)),ISNUMBER(SEARCH('[1]Lookup for use classification'!$C$12,C1183))),'[1]Lookup for use classification'!$A$12,IF(OR(ISNUMBER(SEARCH('[1]Lookup for use classification'!$B$13,C1183)),ISNUMBER(SEARCH('[1]Lookup for use classification'!$C$13,C1183)),ISNUMBER(SEARCH('[1]Lookup for use classification'!$D$13,C1183)),,ISNUMBER(SEARCH('[1]Lookup for use classification'!$C$13,C1183)),ISNUMBER(SEARCH('[1]Lookup for use classification'!$E$13,C1183))),'[1]Lookup for use classification'!$A$13,IF(OR(ISNUMBER(SEARCH('[1]Lookup for use classification'!$B$14,C1183)),ISNUMBER(SEARCH('[1]Lookup for use classification'!$C$14,C1183))),'[1]Lookup for use classification'!$A$14,"Other"))))))))))))</f>
        <v>Other</v>
      </c>
      <c r="E1183" s="206"/>
      <c r="F1183" s="162"/>
      <c r="G1183" s="162"/>
    </row>
    <row r="1184" spans="1:10">
      <c r="A1184" s="187" t="s">
        <v>1321</v>
      </c>
      <c r="B1184" s="167" t="s">
        <v>4456</v>
      </c>
      <c r="C1184" s="174" t="s">
        <v>1301</v>
      </c>
      <c r="D1184" s="6" t="str">
        <f>IF(OR(ISNUMBER(SEARCH('[1]Lookup for use classification'!$B$1,C1184)),ISNUMBER(SEARCH('[1]Lookup for use classification'!$C$1,C1184)),ISNUMBER(SEARCH('[1]Lookup for use classification'!$D$1,C1184)),ISNUMBER(SEARCH('[1]Lookup for use classification'!$E$1,C1184))),'[1]Lookup for use classification'!$A$1,IF(ISNUMBER(SEARCH('[1]Lookup for use classification'!$B$2,C1184)),'[1]Lookup for use classification'!$A$2,IF(ISNUMBER(SEARCH('[1]Lookup for use classification'!$B$3,C1184)),'[1]Lookup for use classification'!$A$3,IF(OR(ISNUMBER(SEARCH('[1]Lookup for use classification'!$B$4,C1184)),ISNUMBER(SEARCH('[1]Lookup for use classification'!$C$4,C1184)),ISNUMBER(SEARCH('[1]Lookup for use classification'!$D$4,C1184)),ISNUMBER(SEARCH('[1]Lookup for use classification'!$E$4,C1184))),'[1]Lookup for use classification'!$A$4,IF(OR(ISNUMBER(SEARCH('[1]Lookup for use classification'!$B$5,C1184)),ISNUMBER(SEARCH('[1]Lookup for use classification'!$C$5,C1184)),ISNUMBER(SEARCH('[1]Lookup for use classification'!$D$5,C1184))),'[1]Lookup for use classification'!$A$5,IF(OR(ISNUMBER(SEARCH('[1]Lookup for use classification'!$B$7,C1184)),ISNUMBER(SEARCH('[1]Lookup for use classification'!$C$7,C1184)),ISNUMBER(SEARCH('[1]Lookup for use classification'!$D$7,C1184))),'[1]Lookup for use classification'!$A$7,IF(OR(ISNUMBER(SEARCH('[1]Lookup for use classification'!$B$9,C1184)),ISNUMBER(SEARCH('[1]Lookup for use classification'!$C$9,C1184)),ISNUMBER(SEARCH('[1]Lookup for use classification'!$D$9,C1184)),ISNUMBER(SEARCH('[1]Lookup for use classification'!$E$9,C1184)),ISNUMBER(SEARCH('[1]Lookup for use classification'!$F$9,C1184)),ISNUMBER(SEARCH('[1]Lookup for use classification'!$G$9,C1184)),ISNUMBER(SEARCH('[1]Lookup for use classification'!$H$9,C1184)),ISNUMBER(SEARCH('[1]Lookup for use classification'!$I$9,C1184)),ISNUMBER(SEARCH('[1]Lookup for use classification'!$J$9,C1184)),ISNUMBER(SEARCH('[1]Lookup for use classification'!$K$9,C1184))),'[1]Lookup for use classification'!$A$9,IF(OR(ISNUMBER(SEARCH('[1]Lookup for use classification'!$B$10,C1184)),ISNUMBER(SEARCH('[1]Lookup for use classification'!$C$10,C1184)),ISNUMBER(SEARCH('[1]Lookup for use classification'!$D$10,C1184)),ISNUMBER(SEARCH('[1]Lookup for use classification'!$E$10,C1184)),ISNUMBER(SEARCH('[1]Lookup for use classification'!$F$10,C1184)),ISNUMBER(SEARCH('[1]Lookup for use classification'!$G$10,C1184))),'[1]Lookup for use classification'!$A$10,IF(OR(ISNUMBER(SEARCH('[1]Lookup for use classification'!$B$11,C1184)),ISNUMBER(SEARCH('[1]Lookup for use classification'!$C$11,C1184))),'[1]Lookup for use classification'!$A$11,IF(OR(ISNUMBER(SEARCH('[1]Lookup for use classification'!$B$12,C1184)),ISNUMBER(SEARCH('[1]Lookup for use classification'!$C$12,C1184))),'[1]Lookup for use classification'!$A$12,IF(OR(ISNUMBER(SEARCH('[1]Lookup for use classification'!$B$13,C1184)),ISNUMBER(SEARCH('[1]Lookup for use classification'!$C$13,C1184)),ISNUMBER(SEARCH('[1]Lookup for use classification'!$D$13,C1184)),,ISNUMBER(SEARCH('[1]Lookup for use classification'!$C$13,C1184)),ISNUMBER(SEARCH('[1]Lookup for use classification'!$E$13,C1184))),'[1]Lookup for use classification'!$A$13,IF(OR(ISNUMBER(SEARCH('[1]Lookup for use classification'!$B$14,C1184)),ISNUMBER(SEARCH('[1]Lookup for use classification'!$C$14,C1184))),'[1]Lookup for use classification'!$A$14,"Other"))))))))))))</f>
        <v>Other</v>
      </c>
      <c r="E1184" s="175"/>
      <c r="F1184" s="174"/>
      <c r="G1184" s="174"/>
    </row>
    <row r="1185" spans="1:7">
      <c r="A1185" s="187" t="s">
        <v>1321</v>
      </c>
      <c r="B1185" s="167" t="s">
        <v>4456</v>
      </c>
      <c r="C1185" s="174" t="s">
        <v>1303</v>
      </c>
      <c r="D1185" s="6" t="str">
        <f>IF(OR(ISNUMBER(SEARCH('[1]Lookup for use classification'!$B$1,C1185)),ISNUMBER(SEARCH('[1]Lookup for use classification'!$C$1,C1185)),ISNUMBER(SEARCH('[1]Lookup for use classification'!$D$1,C1185)),ISNUMBER(SEARCH('[1]Lookup for use classification'!$E$1,C1185))),'[1]Lookup for use classification'!$A$1,IF(ISNUMBER(SEARCH('[1]Lookup for use classification'!$B$2,C1185)),'[1]Lookup for use classification'!$A$2,IF(ISNUMBER(SEARCH('[1]Lookup for use classification'!$B$3,C1185)),'[1]Lookup for use classification'!$A$3,IF(OR(ISNUMBER(SEARCH('[1]Lookup for use classification'!$B$4,C1185)),ISNUMBER(SEARCH('[1]Lookup for use classification'!$C$4,C1185)),ISNUMBER(SEARCH('[1]Lookup for use classification'!$D$4,C1185)),ISNUMBER(SEARCH('[1]Lookup for use classification'!$E$4,C1185))),'[1]Lookup for use classification'!$A$4,IF(OR(ISNUMBER(SEARCH('[1]Lookup for use classification'!$B$5,C1185)),ISNUMBER(SEARCH('[1]Lookup for use classification'!$C$5,C1185)),ISNUMBER(SEARCH('[1]Lookup for use classification'!$D$5,C1185))),'[1]Lookup for use classification'!$A$5,IF(OR(ISNUMBER(SEARCH('[1]Lookup for use classification'!$B$7,C1185)),ISNUMBER(SEARCH('[1]Lookup for use classification'!$C$7,C1185)),ISNUMBER(SEARCH('[1]Lookup for use classification'!$D$7,C1185))),'[1]Lookup for use classification'!$A$7,IF(OR(ISNUMBER(SEARCH('[1]Lookup for use classification'!$B$9,C1185)),ISNUMBER(SEARCH('[1]Lookup for use classification'!$C$9,C1185)),ISNUMBER(SEARCH('[1]Lookup for use classification'!$D$9,C1185)),ISNUMBER(SEARCH('[1]Lookup for use classification'!$E$9,C1185)),ISNUMBER(SEARCH('[1]Lookup for use classification'!$F$9,C1185)),ISNUMBER(SEARCH('[1]Lookup for use classification'!$G$9,C1185)),ISNUMBER(SEARCH('[1]Lookup for use classification'!$H$9,C1185)),ISNUMBER(SEARCH('[1]Lookup for use classification'!$I$9,C1185)),ISNUMBER(SEARCH('[1]Lookup for use classification'!$J$9,C1185)),ISNUMBER(SEARCH('[1]Lookup for use classification'!$K$9,C1185))),'[1]Lookup for use classification'!$A$9,IF(OR(ISNUMBER(SEARCH('[1]Lookup for use classification'!$B$10,C1185)),ISNUMBER(SEARCH('[1]Lookup for use classification'!$C$10,C1185)),ISNUMBER(SEARCH('[1]Lookup for use classification'!$D$10,C1185)),ISNUMBER(SEARCH('[1]Lookup for use classification'!$E$10,C1185)),ISNUMBER(SEARCH('[1]Lookup for use classification'!$F$10,C1185)),ISNUMBER(SEARCH('[1]Lookup for use classification'!$G$10,C1185))),'[1]Lookup for use classification'!$A$10,IF(OR(ISNUMBER(SEARCH('[1]Lookup for use classification'!$B$11,C1185)),ISNUMBER(SEARCH('[1]Lookup for use classification'!$C$11,C1185))),'[1]Lookup for use classification'!$A$11,IF(OR(ISNUMBER(SEARCH('[1]Lookup for use classification'!$B$12,C1185)),ISNUMBER(SEARCH('[1]Lookup for use classification'!$C$12,C1185))),'[1]Lookup for use classification'!$A$12,IF(OR(ISNUMBER(SEARCH('[1]Lookup for use classification'!$B$13,C1185)),ISNUMBER(SEARCH('[1]Lookup for use classification'!$C$13,C1185)),ISNUMBER(SEARCH('[1]Lookup for use classification'!$D$13,C1185)),,ISNUMBER(SEARCH('[1]Lookup for use classification'!$C$13,C1185)),ISNUMBER(SEARCH('[1]Lookup for use classification'!$E$13,C1185))),'[1]Lookup for use classification'!$A$13,IF(OR(ISNUMBER(SEARCH('[1]Lookup for use classification'!$B$14,C1185)),ISNUMBER(SEARCH('[1]Lookup for use classification'!$C$14,C1185))),'[1]Lookup for use classification'!$A$14,"Other"))))))))))))</f>
        <v>Other</v>
      </c>
      <c r="E1185" s="175"/>
      <c r="F1185" s="174"/>
      <c r="G1185" s="174"/>
    </row>
    <row r="1186" spans="1:7">
      <c r="A1186" s="187" t="s">
        <v>1321</v>
      </c>
      <c r="B1186" s="167" t="s">
        <v>4456</v>
      </c>
      <c r="C1186" s="174" t="s">
        <v>1304</v>
      </c>
      <c r="D1186" s="6" t="str">
        <f>IF(OR(ISNUMBER(SEARCH('[1]Lookup for use classification'!$B$1,C1186)),ISNUMBER(SEARCH('[1]Lookup for use classification'!$C$1,C1186)),ISNUMBER(SEARCH('[1]Lookup for use classification'!$D$1,C1186)),ISNUMBER(SEARCH('[1]Lookup for use classification'!$E$1,C1186))),'[1]Lookup for use classification'!$A$1,IF(ISNUMBER(SEARCH('[1]Lookup for use classification'!$B$2,C1186)),'[1]Lookup for use classification'!$A$2,IF(ISNUMBER(SEARCH('[1]Lookup for use classification'!$B$3,C1186)),'[1]Lookup for use classification'!$A$3,IF(OR(ISNUMBER(SEARCH('[1]Lookup for use classification'!$B$4,C1186)),ISNUMBER(SEARCH('[1]Lookup for use classification'!$C$4,C1186)),ISNUMBER(SEARCH('[1]Lookup for use classification'!$D$4,C1186)),ISNUMBER(SEARCH('[1]Lookup for use classification'!$E$4,C1186))),'[1]Lookup for use classification'!$A$4,IF(OR(ISNUMBER(SEARCH('[1]Lookup for use classification'!$B$5,C1186)),ISNUMBER(SEARCH('[1]Lookup for use classification'!$C$5,C1186)),ISNUMBER(SEARCH('[1]Lookup for use classification'!$D$5,C1186))),'[1]Lookup for use classification'!$A$5,IF(OR(ISNUMBER(SEARCH('[1]Lookup for use classification'!$B$7,C1186)),ISNUMBER(SEARCH('[1]Lookup for use classification'!$C$7,C1186)),ISNUMBER(SEARCH('[1]Lookup for use classification'!$D$7,C1186))),'[1]Lookup for use classification'!$A$7,IF(OR(ISNUMBER(SEARCH('[1]Lookup for use classification'!$B$9,C1186)),ISNUMBER(SEARCH('[1]Lookup for use classification'!$C$9,C1186)),ISNUMBER(SEARCH('[1]Lookup for use classification'!$D$9,C1186)),ISNUMBER(SEARCH('[1]Lookup for use classification'!$E$9,C1186)),ISNUMBER(SEARCH('[1]Lookup for use classification'!$F$9,C1186)),ISNUMBER(SEARCH('[1]Lookup for use classification'!$G$9,C1186)),ISNUMBER(SEARCH('[1]Lookup for use classification'!$H$9,C1186)),ISNUMBER(SEARCH('[1]Lookup for use classification'!$I$9,C1186)),ISNUMBER(SEARCH('[1]Lookup for use classification'!$J$9,C1186)),ISNUMBER(SEARCH('[1]Lookup for use classification'!$K$9,C1186))),'[1]Lookup for use classification'!$A$9,IF(OR(ISNUMBER(SEARCH('[1]Lookup for use classification'!$B$10,C1186)),ISNUMBER(SEARCH('[1]Lookup for use classification'!$C$10,C1186)),ISNUMBER(SEARCH('[1]Lookup for use classification'!$D$10,C1186)),ISNUMBER(SEARCH('[1]Lookup for use classification'!$E$10,C1186)),ISNUMBER(SEARCH('[1]Lookup for use classification'!$F$10,C1186)),ISNUMBER(SEARCH('[1]Lookup for use classification'!$G$10,C1186))),'[1]Lookup for use classification'!$A$10,IF(OR(ISNUMBER(SEARCH('[1]Lookup for use classification'!$B$11,C1186)),ISNUMBER(SEARCH('[1]Lookup for use classification'!$C$11,C1186))),'[1]Lookup for use classification'!$A$11,IF(OR(ISNUMBER(SEARCH('[1]Lookup for use classification'!$B$12,C1186)),ISNUMBER(SEARCH('[1]Lookup for use classification'!$C$12,C1186))),'[1]Lookup for use classification'!$A$12,IF(OR(ISNUMBER(SEARCH('[1]Lookup for use classification'!$B$13,C1186)),ISNUMBER(SEARCH('[1]Lookup for use classification'!$C$13,C1186)),ISNUMBER(SEARCH('[1]Lookup for use classification'!$D$13,C1186)),,ISNUMBER(SEARCH('[1]Lookup for use classification'!$C$13,C1186)),ISNUMBER(SEARCH('[1]Lookup for use classification'!$E$13,C1186))),'[1]Lookup for use classification'!$A$13,IF(OR(ISNUMBER(SEARCH('[1]Lookup for use classification'!$B$14,C1186)),ISNUMBER(SEARCH('[1]Lookup for use classification'!$C$14,C1186))),'[1]Lookup for use classification'!$A$14,"Other"))))))))))))</f>
        <v>Other</v>
      </c>
      <c r="E1186" s="206"/>
      <c r="F1186" s="162"/>
      <c r="G1186" s="162"/>
    </row>
    <row r="1187" spans="1:7">
      <c r="A1187" s="187" t="s">
        <v>1321</v>
      </c>
      <c r="B1187" s="167" t="s">
        <v>4456</v>
      </c>
      <c r="C1187" s="174" t="s">
        <v>1307</v>
      </c>
      <c r="D1187" s="6" t="str">
        <f>IF(OR(ISNUMBER(SEARCH('[1]Lookup for use classification'!$B$1,C1187)),ISNUMBER(SEARCH('[1]Lookup for use classification'!$C$1,C1187)),ISNUMBER(SEARCH('[1]Lookup for use classification'!$D$1,C1187)),ISNUMBER(SEARCH('[1]Lookup for use classification'!$E$1,C1187))),'[1]Lookup for use classification'!$A$1,IF(ISNUMBER(SEARCH('[1]Lookup for use classification'!$B$2,C1187)),'[1]Lookup for use classification'!$A$2,IF(ISNUMBER(SEARCH('[1]Lookup for use classification'!$B$3,C1187)),'[1]Lookup for use classification'!$A$3,IF(OR(ISNUMBER(SEARCH('[1]Lookup for use classification'!$B$4,C1187)),ISNUMBER(SEARCH('[1]Lookup for use classification'!$C$4,C1187)),ISNUMBER(SEARCH('[1]Lookup for use classification'!$D$4,C1187)),ISNUMBER(SEARCH('[1]Lookup for use classification'!$E$4,C1187))),'[1]Lookup for use classification'!$A$4,IF(OR(ISNUMBER(SEARCH('[1]Lookup for use classification'!$B$5,C1187)),ISNUMBER(SEARCH('[1]Lookup for use classification'!$C$5,C1187)),ISNUMBER(SEARCH('[1]Lookup for use classification'!$D$5,C1187))),'[1]Lookup for use classification'!$A$5,IF(OR(ISNUMBER(SEARCH('[1]Lookup for use classification'!$B$7,C1187)),ISNUMBER(SEARCH('[1]Lookup for use classification'!$C$7,C1187)),ISNUMBER(SEARCH('[1]Lookup for use classification'!$D$7,C1187))),'[1]Lookup for use classification'!$A$7,IF(OR(ISNUMBER(SEARCH('[1]Lookup for use classification'!$B$9,C1187)),ISNUMBER(SEARCH('[1]Lookup for use classification'!$C$9,C1187)),ISNUMBER(SEARCH('[1]Lookup for use classification'!$D$9,C1187)),ISNUMBER(SEARCH('[1]Lookup for use classification'!$E$9,C1187)),ISNUMBER(SEARCH('[1]Lookup for use classification'!$F$9,C1187)),ISNUMBER(SEARCH('[1]Lookup for use classification'!$G$9,C1187)),ISNUMBER(SEARCH('[1]Lookup for use classification'!$H$9,C1187)),ISNUMBER(SEARCH('[1]Lookup for use classification'!$I$9,C1187)),ISNUMBER(SEARCH('[1]Lookup for use classification'!$J$9,C1187)),ISNUMBER(SEARCH('[1]Lookup for use classification'!$K$9,C1187))),'[1]Lookup for use classification'!$A$9,IF(OR(ISNUMBER(SEARCH('[1]Lookup for use classification'!$B$10,C1187)),ISNUMBER(SEARCH('[1]Lookup for use classification'!$C$10,C1187)),ISNUMBER(SEARCH('[1]Lookup for use classification'!$D$10,C1187)),ISNUMBER(SEARCH('[1]Lookup for use classification'!$E$10,C1187)),ISNUMBER(SEARCH('[1]Lookup for use classification'!$F$10,C1187)),ISNUMBER(SEARCH('[1]Lookup for use classification'!$G$10,C1187))),'[1]Lookup for use classification'!$A$10,IF(OR(ISNUMBER(SEARCH('[1]Lookup for use classification'!$B$11,C1187)),ISNUMBER(SEARCH('[1]Lookup for use classification'!$C$11,C1187))),'[1]Lookup for use classification'!$A$11,IF(OR(ISNUMBER(SEARCH('[1]Lookup for use classification'!$B$12,C1187)),ISNUMBER(SEARCH('[1]Lookup for use classification'!$C$12,C1187))),'[1]Lookup for use classification'!$A$12,IF(OR(ISNUMBER(SEARCH('[1]Lookup for use classification'!$B$13,C1187)),ISNUMBER(SEARCH('[1]Lookup for use classification'!$C$13,C1187)),ISNUMBER(SEARCH('[1]Lookup for use classification'!$D$13,C1187)),,ISNUMBER(SEARCH('[1]Lookup for use classification'!$C$13,C1187)),ISNUMBER(SEARCH('[1]Lookup for use classification'!$E$13,C1187))),'[1]Lookup for use classification'!$A$13,IF(OR(ISNUMBER(SEARCH('[1]Lookup for use classification'!$B$14,C1187)),ISNUMBER(SEARCH('[1]Lookup for use classification'!$C$14,C1187))),'[1]Lookup for use classification'!$A$14,"Other"))))))))))))</f>
        <v>Other</v>
      </c>
      <c r="E1187" s="206"/>
      <c r="F1187" s="162"/>
      <c r="G1187" s="162"/>
    </row>
    <row r="1188" spans="1:7">
      <c r="A1188" s="187" t="s">
        <v>1321</v>
      </c>
      <c r="B1188" s="167" t="s">
        <v>4456</v>
      </c>
      <c r="C1188" s="174" t="s">
        <v>1308</v>
      </c>
      <c r="D1188" s="6" t="str">
        <f>IF(OR(ISNUMBER(SEARCH('[1]Lookup for use classification'!$B$1,C1188)),ISNUMBER(SEARCH('[1]Lookup for use classification'!$C$1,C1188)),ISNUMBER(SEARCH('[1]Lookup for use classification'!$D$1,C1188)),ISNUMBER(SEARCH('[1]Lookup for use classification'!$E$1,C1188))),'[1]Lookup for use classification'!$A$1,IF(ISNUMBER(SEARCH('[1]Lookup for use classification'!$B$2,C1188)),'[1]Lookup for use classification'!$A$2,IF(ISNUMBER(SEARCH('[1]Lookup for use classification'!$B$3,C1188)),'[1]Lookup for use classification'!$A$3,IF(OR(ISNUMBER(SEARCH('[1]Lookup for use classification'!$B$4,C1188)),ISNUMBER(SEARCH('[1]Lookup for use classification'!$C$4,C1188)),ISNUMBER(SEARCH('[1]Lookup for use classification'!$D$4,C1188)),ISNUMBER(SEARCH('[1]Lookup for use classification'!$E$4,C1188))),'[1]Lookup for use classification'!$A$4,IF(OR(ISNUMBER(SEARCH('[1]Lookup for use classification'!$B$5,C1188)),ISNUMBER(SEARCH('[1]Lookup for use classification'!$C$5,C1188)),ISNUMBER(SEARCH('[1]Lookup for use classification'!$D$5,C1188))),'[1]Lookup for use classification'!$A$5,IF(OR(ISNUMBER(SEARCH('[1]Lookup for use classification'!$B$7,C1188)),ISNUMBER(SEARCH('[1]Lookup for use classification'!$C$7,C1188)),ISNUMBER(SEARCH('[1]Lookup for use classification'!$D$7,C1188))),'[1]Lookup for use classification'!$A$7,IF(OR(ISNUMBER(SEARCH('[1]Lookup for use classification'!$B$9,C1188)),ISNUMBER(SEARCH('[1]Lookup for use classification'!$C$9,C1188)),ISNUMBER(SEARCH('[1]Lookup for use classification'!$D$9,C1188)),ISNUMBER(SEARCH('[1]Lookup for use classification'!$E$9,C1188)),ISNUMBER(SEARCH('[1]Lookup for use classification'!$F$9,C1188)),ISNUMBER(SEARCH('[1]Lookup for use classification'!$G$9,C1188)),ISNUMBER(SEARCH('[1]Lookup for use classification'!$H$9,C1188)),ISNUMBER(SEARCH('[1]Lookup for use classification'!$I$9,C1188)),ISNUMBER(SEARCH('[1]Lookup for use classification'!$J$9,C1188)),ISNUMBER(SEARCH('[1]Lookup for use classification'!$K$9,C1188))),'[1]Lookup for use classification'!$A$9,IF(OR(ISNUMBER(SEARCH('[1]Lookup for use classification'!$B$10,C1188)),ISNUMBER(SEARCH('[1]Lookup for use classification'!$C$10,C1188)),ISNUMBER(SEARCH('[1]Lookup for use classification'!$D$10,C1188)),ISNUMBER(SEARCH('[1]Lookup for use classification'!$E$10,C1188)),ISNUMBER(SEARCH('[1]Lookup for use classification'!$F$10,C1188)),ISNUMBER(SEARCH('[1]Lookup for use classification'!$G$10,C1188))),'[1]Lookup for use classification'!$A$10,IF(OR(ISNUMBER(SEARCH('[1]Lookup for use classification'!$B$11,C1188)),ISNUMBER(SEARCH('[1]Lookup for use classification'!$C$11,C1188))),'[1]Lookup for use classification'!$A$11,IF(OR(ISNUMBER(SEARCH('[1]Lookup for use classification'!$B$12,C1188)),ISNUMBER(SEARCH('[1]Lookup for use classification'!$C$12,C1188))),'[1]Lookup for use classification'!$A$12,IF(OR(ISNUMBER(SEARCH('[1]Lookup for use classification'!$B$13,C1188)),ISNUMBER(SEARCH('[1]Lookup for use classification'!$C$13,C1188)),ISNUMBER(SEARCH('[1]Lookup for use classification'!$D$13,C1188)),,ISNUMBER(SEARCH('[1]Lookup for use classification'!$C$13,C1188)),ISNUMBER(SEARCH('[1]Lookup for use classification'!$E$13,C1188))),'[1]Lookup for use classification'!$A$13,IF(OR(ISNUMBER(SEARCH('[1]Lookup for use classification'!$B$14,C1188)),ISNUMBER(SEARCH('[1]Lookup for use classification'!$C$14,C1188))),'[1]Lookup for use classification'!$A$14,"Other"))))))))))))</f>
        <v>Other</v>
      </c>
      <c r="E1188" s="206"/>
      <c r="F1188" s="162"/>
      <c r="G1188" s="162"/>
    </row>
    <row r="1189" spans="1:7">
      <c r="A1189" s="187" t="s">
        <v>1321</v>
      </c>
      <c r="B1189" s="167" t="s">
        <v>4456</v>
      </c>
      <c r="C1189" s="174" t="s">
        <v>1312</v>
      </c>
      <c r="D1189" s="6" t="str">
        <f>IF(OR(ISNUMBER(SEARCH('[1]Lookup for use classification'!$B$1,C1189)),ISNUMBER(SEARCH('[1]Lookup for use classification'!$C$1,C1189)),ISNUMBER(SEARCH('[1]Lookup for use classification'!$D$1,C1189)),ISNUMBER(SEARCH('[1]Lookup for use classification'!$E$1,C1189))),'[1]Lookup for use classification'!$A$1,IF(ISNUMBER(SEARCH('[1]Lookup for use classification'!$B$2,C1189)),'[1]Lookup for use classification'!$A$2,IF(ISNUMBER(SEARCH('[1]Lookup for use classification'!$B$3,C1189)),'[1]Lookup for use classification'!$A$3,IF(OR(ISNUMBER(SEARCH('[1]Lookup for use classification'!$B$4,C1189)),ISNUMBER(SEARCH('[1]Lookup for use classification'!$C$4,C1189)),ISNUMBER(SEARCH('[1]Lookup for use classification'!$D$4,C1189)),ISNUMBER(SEARCH('[1]Lookup for use classification'!$E$4,C1189))),'[1]Lookup for use classification'!$A$4,IF(OR(ISNUMBER(SEARCH('[1]Lookup for use classification'!$B$5,C1189)),ISNUMBER(SEARCH('[1]Lookup for use classification'!$C$5,C1189)),ISNUMBER(SEARCH('[1]Lookup for use classification'!$D$5,C1189))),'[1]Lookup for use classification'!$A$5,IF(OR(ISNUMBER(SEARCH('[1]Lookup for use classification'!$B$7,C1189)),ISNUMBER(SEARCH('[1]Lookup for use classification'!$C$7,C1189)),ISNUMBER(SEARCH('[1]Lookup for use classification'!$D$7,C1189))),'[1]Lookup for use classification'!$A$7,IF(OR(ISNUMBER(SEARCH('[1]Lookup for use classification'!$B$9,C1189)),ISNUMBER(SEARCH('[1]Lookup for use classification'!$C$9,C1189)),ISNUMBER(SEARCH('[1]Lookup for use classification'!$D$9,C1189)),ISNUMBER(SEARCH('[1]Lookup for use classification'!$E$9,C1189)),ISNUMBER(SEARCH('[1]Lookup for use classification'!$F$9,C1189)),ISNUMBER(SEARCH('[1]Lookup for use classification'!$G$9,C1189)),ISNUMBER(SEARCH('[1]Lookup for use classification'!$H$9,C1189)),ISNUMBER(SEARCH('[1]Lookup for use classification'!$I$9,C1189)),ISNUMBER(SEARCH('[1]Lookup for use classification'!$J$9,C1189)),ISNUMBER(SEARCH('[1]Lookup for use classification'!$K$9,C1189))),'[1]Lookup for use classification'!$A$9,IF(OR(ISNUMBER(SEARCH('[1]Lookup for use classification'!$B$10,C1189)),ISNUMBER(SEARCH('[1]Lookup for use classification'!$C$10,C1189)),ISNUMBER(SEARCH('[1]Lookup for use classification'!$D$10,C1189)),ISNUMBER(SEARCH('[1]Lookup for use classification'!$E$10,C1189)),ISNUMBER(SEARCH('[1]Lookup for use classification'!$F$10,C1189)),ISNUMBER(SEARCH('[1]Lookup for use classification'!$G$10,C1189))),'[1]Lookup for use classification'!$A$10,IF(OR(ISNUMBER(SEARCH('[1]Lookup for use classification'!$B$11,C1189)),ISNUMBER(SEARCH('[1]Lookup for use classification'!$C$11,C1189))),'[1]Lookup for use classification'!$A$11,IF(OR(ISNUMBER(SEARCH('[1]Lookup for use classification'!$B$12,C1189)),ISNUMBER(SEARCH('[1]Lookup for use classification'!$C$12,C1189))),'[1]Lookup for use classification'!$A$12,IF(OR(ISNUMBER(SEARCH('[1]Lookup for use classification'!$B$13,C1189)),ISNUMBER(SEARCH('[1]Lookup for use classification'!$C$13,C1189)),ISNUMBER(SEARCH('[1]Lookup for use classification'!$D$13,C1189)),,ISNUMBER(SEARCH('[1]Lookup for use classification'!$C$13,C1189)),ISNUMBER(SEARCH('[1]Lookup for use classification'!$E$13,C1189))),'[1]Lookup for use classification'!$A$13,IF(OR(ISNUMBER(SEARCH('[1]Lookup for use classification'!$B$14,C1189)),ISNUMBER(SEARCH('[1]Lookup for use classification'!$C$14,C1189))),'[1]Lookup for use classification'!$A$14,"Other"))))))))))))</f>
        <v>Other</v>
      </c>
      <c r="E1189" s="206"/>
      <c r="F1189" s="162"/>
      <c r="G1189" s="162"/>
    </row>
    <row r="1190" spans="1:7">
      <c r="A1190" s="187" t="s">
        <v>1321</v>
      </c>
      <c r="B1190" s="167" t="s">
        <v>4456</v>
      </c>
      <c r="C1190" s="174" t="s">
        <v>1313</v>
      </c>
      <c r="D1190" s="6" t="str">
        <f>IF(OR(ISNUMBER(SEARCH('[1]Lookup for use classification'!$B$1,C1190)),ISNUMBER(SEARCH('[1]Lookup for use classification'!$C$1,C1190)),ISNUMBER(SEARCH('[1]Lookup for use classification'!$D$1,C1190)),ISNUMBER(SEARCH('[1]Lookup for use classification'!$E$1,C1190))),'[1]Lookup for use classification'!$A$1,IF(ISNUMBER(SEARCH('[1]Lookup for use classification'!$B$2,C1190)),'[1]Lookup for use classification'!$A$2,IF(ISNUMBER(SEARCH('[1]Lookup for use classification'!$B$3,C1190)),'[1]Lookup for use classification'!$A$3,IF(OR(ISNUMBER(SEARCH('[1]Lookup for use classification'!$B$4,C1190)),ISNUMBER(SEARCH('[1]Lookup for use classification'!$C$4,C1190)),ISNUMBER(SEARCH('[1]Lookup for use classification'!$D$4,C1190)),ISNUMBER(SEARCH('[1]Lookup for use classification'!$E$4,C1190))),'[1]Lookup for use classification'!$A$4,IF(OR(ISNUMBER(SEARCH('[1]Lookup for use classification'!$B$5,C1190)),ISNUMBER(SEARCH('[1]Lookup for use classification'!$C$5,C1190)),ISNUMBER(SEARCH('[1]Lookup for use classification'!$D$5,C1190))),'[1]Lookup for use classification'!$A$5,IF(OR(ISNUMBER(SEARCH('[1]Lookup for use classification'!$B$7,C1190)),ISNUMBER(SEARCH('[1]Lookup for use classification'!$C$7,C1190)),ISNUMBER(SEARCH('[1]Lookup for use classification'!$D$7,C1190))),'[1]Lookup for use classification'!$A$7,IF(OR(ISNUMBER(SEARCH('[1]Lookup for use classification'!$B$9,C1190)),ISNUMBER(SEARCH('[1]Lookup for use classification'!$C$9,C1190)),ISNUMBER(SEARCH('[1]Lookup for use classification'!$D$9,C1190)),ISNUMBER(SEARCH('[1]Lookup for use classification'!$E$9,C1190)),ISNUMBER(SEARCH('[1]Lookup for use classification'!$F$9,C1190)),ISNUMBER(SEARCH('[1]Lookup for use classification'!$G$9,C1190)),ISNUMBER(SEARCH('[1]Lookup for use classification'!$H$9,C1190)),ISNUMBER(SEARCH('[1]Lookup for use classification'!$I$9,C1190)),ISNUMBER(SEARCH('[1]Lookup for use classification'!$J$9,C1190)),ISNUMBER(SEARCH('[1]Lookup for use classification'!$K$9,C1190))),'[1]Lookup for use classification'!$A$9,IF(OR(ISNUMBER(SEARCH('[1]Lookup for use classification'!$B$10,C1190)),ISNUMBER(SEARCH('[1]Lookup for use classification'!$C$10,C1190)),ISNUMBER(SEARCH('[1]Lookup for use classification'!$D$10,C1190)),ISNUMBER(SEARCH('[1]Lookup for use classification'!$E$10,C1190)),ISNUMBER(SEARCH('[1]Lookup for use classification'!$F$10,C1190)),ISNUMBER(SEARCH('[1]Lookup for use classification'!$G$10,C1190))),'[1]Lookup for use classification'!$A$10,IF(OR(ISNUMBER(SEARCH('[1]Lookup for use classification'!$B$11,C1190)),ISNUMBER(SEARCH('[1]Lookup for use classification'!$C$11,C1190))),'[1]Lookup for use classification'!$A$11,IF(OR(ISNUMBER(SEARCH('[1]Lookup for use classification'!$B$12,C1190)),ISNUMBER(SEARCH('[1]Lookup for use classification'!$C$12,C1190))),'[1]Lookup for use classification'!$A$12,IF(OR(ISNUMBER(SEARCH('[1]Lookup for use classification'!$B$13,C1190)),ISNUMBER(SEARCH('[1]Lookup for use classification'!$C$13,C1190)),ISNUMBER(SEARCH('[1]Lookup for use classification'!$D$13,C1190)),,ISNUMBER(SEARCH('[1]Lookup for use classification'!$C$13,C1190)),ISNUMBER(SEARCH('[1]Lookup for use classification'!$E$13,C1190))),'[1]Lookup for use classification'!$A$13,IF(OR(ISNUMBER(SEARCH('[1]Lookup for use classification'!$B$14,C1190)),ISNUMBER(SEARCH('[1]Lookup for use classification'!$C$14,C1190))),'[1]Lookup for use classification'!$A$14,"Other"))))))))))))</f>
        <v>Other</v>
      </c>
      <c r="E1190" s="175"/>
      <c r="F1190" s="174"/>
      <c r="G1190" s="174"/>
    </row>
    <row r="1191" spans="1:7">
      <c r="A1191" s="187" t="s">
        <v>1321</v>
      </c>
      <c r="B1191" s="167" t="s">
        <v>4456</v>
      </c>
      <c r="C1191" s="174" t="s">
        <v>372</v>
      </c>
      <c r="D1191" s="6" t="str">
        <f>IF(OR(ISNUMBER(SEARCH('[1]Lookup for use classification'!$B$1,C1191)),ISNUMBER(SEARCH('[1]Lookup for use classification'!$C$1,C1191)),ISNUMBER(SEARCH('[1]Lookup for use classification'!$D$1,C1191)),ISNUMBER(SEARCH('[1]Lookup for use classification'!$E$1,C1191))),'[1]Lookup for use classification'!$A$1,IF(ISNUMBER(SEARCH('[1]Lookup for use classification'!$B$2,C1191)),'[1]Lookup for use classification'!$A$2,IF(ISNUMBER(SEARCH('[1]Lookup for use classification'!$B$3,C1191)),'[1]Lookup for use classification'!$A$3,IF(OR(ISNUMBER(SEARCH('[1]Lookup for use classification'!$B$4,C1191)),ISNUMBER(SEARCH('[1]Lookup for use classification'!$C$4,C1191)),ISNUMBER(SEARCH('[1]Lookup for use classification'!$D$4,C1191)),ISNUMBER(SEARCH('[1]Lookup for use classification'!$E$4,C1191))),'[1]Lookup for use classification'!$A$4,IF(OR(ISNUMBER(SEARCH('[1]Lookup for use classification'!$B$5,C1191)),ISNUMBER(SEARCH('[1]Lookup for use classification'!$C$5,C1191)),ISNUMBER(SEARCH('[1]Lookup for use classification'!$D$5,C1191))),'[1]Lookup for use classification'!$A$5,IF(OR(ISNUMBER(SEARCH('[1]Lookup for use classification'!$B$7,C1191)),ISNUMBER(SEARCH('[1]Lookup for use classification'!$C$7,C1191)),ISNUMBER(SEARCH('[1]Lookup for use classification'!$D$7,C1191))),'[1]Lookup for use classification'!$A$7,IF(OR(ISNUMBER(SEARCH('[1]Lookup for use classification'!$B$9,C1191)),ISNUMBER(SEARCH('[1]Lookup for use classification'!$C$9,C1191)),ISNUMBER(SEARCH('[1]Lookup for use classification'!$D$9,C1191)),ISNUMBER(SEARCH('[1]Lookup for use classification'!$E$9,C1191)),ISNUMBER(SEARCH('[1]Lookup for use classification'!$F$9,C1191)),ISNUMBER(SEARCH('[1]Lookup for use classification'!$G$9,C1191)),ISNUMBER(SEARCH('[1]Lookup for use classification'!$H$9,C1191)),ISNUMBER(SEARCH('[1]Lookup for use classification'!$I$9,C1191)),ISNUMBER(SEARCH('[1]Lookup for use classification'!$J$9,C1191)),ISNUMBER(SEARCH('[1]Lookup for use classification'!$K$9,C1191))),'[1]Lookup for use classification'!$A$9,IF(OR(ISNUMBER(SEARCH('[1]Lookup for use classification'!$B$10,C1191)),ISNUMBER(SEARCH('[1]Lookup for use classification'!$C$10,C1191)),ISNUMBER(SEARCH('[1]Lookup for use classification'!$D$10,C1191)),ISNUMBER(SEARCH('[1]Lookup for use classification'!$E$10,C1191)),ISNUMBER(SEARCH('[1]Lookup for use classification'!$F$10,C1191)),ISNUMBER(SEARCH('[1]Lookup for use classification'!$G$10,C1191))),'[1]Lookup for use classification'!$A$10,IF(OR(ISNUMBER(SEARCH('[1]Lookup for use classification'!$B$11,C1191)),ISNUMBER(SEARCH('[1]Lookup for use classification'!$C$11,C1191))),'[1]Lookup for use classification'!$A$11,IF(OR(ISNUMBER(SEARCH('[1]Lookup for use classification'!$B$12,C1191)),ISNUMBER(SEARCH('[1]Lookup for use classification'!$C$12,C1191))),'[1]Lookup for use classification'!$A$12,IF(OR(ISNUMBER(SEARCH('[1]Lookup for use classification'!$B$13,C1191)),ISNUMBER(SEARCH('[1]Lookup for use classification'!$C$13,C1191)),ISNUMBER(SEARCH('[1]Lookup for use classification'!$D$13,C1191)),,ISNUMBER(SEARCH('[1]Lookup for use classification'!$C$13,C1191)),ISNUMBER(SEARCH('[1]Lookup for use classification'!$E$13,C1191))),'[1]Lookup for use classification'!$A$13,IF(OR(ISNUMBER(SEARCH('[1]Lookup for use classification'!$B$14,C1191)),ISNUMBER(SEARCH('[1]Lookup for use classification'!$C$14,C1191))),'[1]Lookup for use classification'!$A$14,"Other"))))))))))))</f>
        <v>Other</v>
      </c>
      <c r="E1191" s="206"/>
      <c r="F1191" s="162"/>
      <c r="G1191" s="162"/>
    </row>
    <row r="1192" spans="1:7">
      <c r="A1192" s="187" t="s">
        <v>1321</v>
      </c>
      <c r="B1192" s="167" t="s">
        <v>4456</v>
      </c>
      <c r="C1192" s="174" t="s">
        <v>1314</v>
      </c>
      <c r="D1192" s="6" t="str">
        <f>IF(OR(ISNUMBER(SEARCH('[1]Lookup for use classification'!$B$1,C1192)),ISNUMBER(SEARCH('[1]Lookup for use classification'!$C$1,C1192)),ISNUMBER(SEARCH('[1]Lookup for use classification'!$D$1,C1192)),ISNUMBER(SEARCH('[1]Lookup for use classification'!$E$1,C1192))),'[1]Lookup for use classification'!$A$1,IF(ISNUMBER(SEARCH('[1]Lookup for use classification'!$B$2,C1192)),'[1]Lookup for use classification'!$A$2,IF(ISNUMBER(SEARCH('[1]Lookup for use classification'!$B$3,C1192)),'[1]Lookup for use classification'!$A$3,IF(OR(ISNUMBER(SEARCH('[1]Lookup for use classification'!$B$4,C1192)),ISNUMBER(SEARCH('[1]Lookup for use classification'!$C$4,C1192)),ISNUMBER(SEARCH('[1]Lookup for use classification'!$D$4,C1192)),ISNUMBER(SEARCH('[1]Lookup for use classification'!$E$4,C1192))),'[1]Lookup for use classification'!$A$4,IF(OR(ISNUMBER(SEARCH('[1]Lookup for use classification'!$B$5,C1192)),ISNUMBER(SEARCH('[1]Lookup for use classification'!$C$5,C1192)),ISNUMBER(SEARCH('[1]Lookup for use classification'!$D$5,C1192))),'[1]Lookup for use classification'!$A$5,IF(OR(ISNUMBER(SEARCH('[1]Lookup for use classification'!$B$7,C1192)),ISNUMBER(SEARCH('[1]Lookup for use classification'!$C$7,C1192)),ISNUMBER(SEARCH('[1]Lookup for use classification'!$D$7,C1192))),'[1]Lookup for use classification'!$A$7,IF(OR(ISNUMBER(SEARCH('[1]Lookup for use classification'!$B$9,C1192)),ISNUMBER(SEARCH('[1]Lookup for use classification'!$C$9,C1192)),ISNUMBER(SEARCH('[1]Lookup for use classification'!$D$9,C1192)),ISNUMBER(SEARCH('[1]Lookup for use classification'!$E$9,C1192)),ISNUMBER(SEARCH('[1]Lookup for use classification'!$F$9,C1192)),ISNUMBER(SEARCH('[1]Lookup for use classification'!$G$9,C1192)),ISNUMBER(SEARCH('[1]Lookup for use classification'!$H$9,C1192)),ISNUMBER(SEARCH('[1]Lookup for use classification'!$I$9,C1192)),ISNUMBER(SEARCH('[1]Lookup for use classification'!$J$9,C1192)),ISNUMBER(SEARCH('[1]Lookup for use classification'!$K$9,C1192))),'[1]Lookup for use classification'!$A$9,IF(OR(ISNUMBER(SEARCH('[1]Lookup for use classification'!$B$10,C1192)),ISNUMBER(SEARCH('[1]Lookup for use classification'!$C$10,C1192)),ISNUMBER(SEARCH('[1]Lookup for use classification'!$D$10,C1192)),ISNUMBER(SEARCH('[1]Lookup for use classification'!$E$10,C1192)),ISNUMBER(SEARCH('[1]Lookup for use classification'!$F$10,C1192)),ISNUMBER(SEARCH('[1]Lookup for use classification'!$G$10,C1192))),'[1]Lookup for use classification'!$A$10,IF(OR(ISNUMBER(SEARCH('[1]Lookup for use classification'!$B$11,C1192)),ISNUMBER(SEARCH('[1]Lookup for use classification'!$C$11,C1192))),'[1]Lookup for use classification'!$A$11,IF(OR(ISNUMBER(SEARCH('[1]Lookup for use classification'!$B$12,C1192)),ISNUMBER(SEARCH('[1]Lookup for use classification'!$C$12,C1192))),'[1]Lookup for use classification'!$A$12,IF(OR(ISNUMBER(SEARCH('[1]Lookup for use classification'!$B$13,C1192)),ISNUMBER(SEARCH('[1]Lookup for use classification'!$C$13,C1192)),ISNUMBER(SEARCH('[1]Lookup for use classification'!$D$13,C1192)),,ISNUMBER(SEARCH('[1]Lookup for use classification'!$C$13,C1192)),ISNUMBER(SEARCH('[1]Lookup for use classification'!$E$13,C1192))),'[1]Lookup for use classification'!$A$13,IF(OR(ISNUMBER(SEARCH('[1]Lookup for use classification'!$B$14,C1192)),ISNUMBER(SEARCH('[1]Lookup for use classification'!$C$14,C1192))),'[1]Lookup for use classification'!$A$14,"Other"))))))))))))</f>
        <v>Other</v>
      </c>
      <c r="E1192" s="206"/>
      <c r="F1192" s="162"/>
      <c r="G1192" s="162"/>
    </row>
    <row r="1193" spans="1:7">
      <c r="A1193" s="187" t="s">
        <v>1321</v>
      </c>
      <c r="B1193" s="167" t="s">
        <v>4456</v>
      </c>
      <c r="C1193" s="174" t="s">
        <v>1315</v>
      </c>
      <c r="D1193" s="6" t="str">
        <f>IF(OR(ISNUMBER(SEARCH('[1]Lookup for use classification'!$B$1,C1193)),ISNUMBER(SEARCH('[1]Lookup for use classification'!$C$1,C1193)),ISNUMBER(SEARCH('[1]Lookup for use classification'!$D$1,C1193)),ISNUMBER(SEARCH('[1]Lookup for use classification'!$E$1,C1193))),'[1]Lookup for use classification'!$A$1,IF(ISNUMBER(SEARCH('[1]Lookup for use classification'!$B$2,C1193)),'[1]Lookup for use classification'!$A$2,IF(ISNUMBER(SEARCH('[1]Lookup for use classification'!$B$3,C1193)),'[1]Lookup for use classification'!$A$3,IF(OR(ISNUMBER(SEARCH('[1]Lookup for use classification'!$B$4,C1193)),ISNUMBER(SEARCH('[1]Lookup for use classification'!$C$4,C1193)),ISNUMBER(SEARCH('[1]Lookup for use classification'!$D$4,C1193)),ISNUMBER(SEARCH('[1]Lookup for use classification'!$E$4,C1193))),'[1]Lookup for use classification'!$A$4,IF(OR(ISNUMBER(SEARCH('[1]Lookup for use classification'!$B$5,C1193)),ISNUMBER(SEARCH('[1]Lookup for use classification'!$C$5,C1193)),ISNUMBER(SEARCH('[1]Lookup for use classification'!$D$5,C1193))),'[1]Lookup for use classification'!$A$5,IF(OR(ISNUMBER(SEARCH('[1]Lookup for use classification'!$B$7,C1193)),ISNUMBER(SEARCH('[1]Lookup for use classification'!$C$7,C1193)),ISNUMBER(SEARCH('[1]Lookup for use classification'!$D$7,C1193))),'[1]Lookup for use classification'!$A$7,IF(OR(ISNUMBER(SEARCH('[1]Lookup for use classification'!$B$9,C1193)),ISNUMBER(SEARCH('[1]Lookup for use classification'!$C$9,C1193)),ISNUMBER(SEARCH('[1]Lookup for use classification'!$D$9,C1193)),ISNUMBER(SEARCH('[1]Lookup for use classification'!$E$9,C1193)),ISNUMBER(SEARCH('[1]Lookup for use classification'!$F$9,C1193)),ISNUMBER(SEARCH('[1]Lookup for use classification'!$G$9,C1193)),ISNUMBER(SEARCH('[1]Lookup for use classification'!$H$9,C1193)),ISNUMBER(SEARCH('[1]Lookup for use classification'!$I$9,C1193)),ISNUMBER(SEARCH('[1]Lookup for use classification'!$J$9,C1193)),ISNUMBER(SEARCH('[1]Lookup for use classification'!$K$9,C1193))),'[1]Lookup for use classification'!$A$9,IF(OR(ISNUMBER(SEARCH('[1]Lookup for use classification'!$B$10,C1193)),ISNUMBER(SEARCH('[1]Lookup for use classification'!$C$10,C1193)),ISNUMBER(SEARCH('[1]Lookup for use classification'!$D$10,C1193)),ISNUMBER(SEARCH('[1]Lookup for use classification'!$E$10,C1193)),ISNUMBER(SEARCH('[1]Lookup for use classification'!$F$10,C1193)),ISNUMBER(SEARCH('[1]Lookup for use classification'!$G$10,C1193))),'[1]Lookup for use classification'!$A$10,IF(OR(ISNUMBER(SEARCH('[1]Lookup for use classification'!$B$11,C1193)),ISNUMBER(SEARCH('[1]Lookup for use classification'!$C$11,C1193))),'[1]Lookup for use classification'!$A$11,IF(OR(ISNUMBER(SEARCH('[1]Lookup for use classification'!$B$12,C1193)),ISNUMBER(SEARCH('[1]Lookup for use classification'!$C$12,C1193))),'[1]Lookup for use classification'!$A$12,IF(OR(ISNUMBER(SEARCH('[1]Lookup for use classification'!$B$13,C1193)),ISNUMBER(SEARCH('[1]Lookup for use classification'!$C$13,C1193)),ISNUMBER(SEARCH('[1]Lookup for use classification'!$D$13,C1193)),,ISNUMBER(SEARCH('[1]Lookup for use classification'!$C$13,C1193)),ISNUMBER(SEARCH('[1]Lookup for use classification'!$E$13,C1193))),'[1]Lookup for use classification'!$A$13,IF(OR(ISNUMBER(SEARCH('[1]Lookup for use classification'!$B$14,C1193)),ISNUMBER(SEARCH('[1]Lookup for use classification'!$C$14,C1193))),'[1]Lookup for use classification'!$A$14,"Other"))))))))))))</f>
        <v>Other</v>
      </c>
      <c r="E1193" s="206"/>
      <c r="F1193" s="162"/>
      <c r="G1193" s="162"/>
    </row>
    <row r="1194" spans="1:7">
      <c r="A1194" s="187" t="s">
        <v>1321</v>
      </c>
      <c r="B1194" s="167" t="s">
        <v>4456</v>
      </c>
      <c r="C1194" s="174" t="s">
        <v>1317</v>
      </c>
      <c r="D1194" s="6" t="str">
        <f>IF(OR(ISNUMBER(SEARCH('[1]Lookup for use classification'!$B$1,C1194)),ISNUMBER(SEARCH('[1]Lookup for use classification'!$C$1,C1194)),ISNUMBER(SEARCH('[1]Lookup for use classification'!$D$1,C1194)),ISNUMBER(SEARCH('[1]Lookup for use classification'!$E$1,C1194))),'[1]Lookup for use classification'!$A$1,IF(ISNUMBER(SEARCH('[1]Lookup for use classification'!$B$2,C1194)),'[1]Lookup for use classification'!$A$2,IF(ISNUMBER(SEARCH('[1]Lookup for use classification'!$B$3,C1194)),'[1]Lookup for use classification'!$A$3,IF(OR(ISNUMBER(SEARCH('[1]Lookup for use classification'!$B$4,C1194)),ISNUMBER(SEARCH('[1]Lookup for use classification'!$C$4,C1194)),ISNUMBER(SEARCH('[1]Lookup for use classification'!$D$4,C1194)),ISNUMBER(SEARCH('[1]Lookup for use classification'!$E$4,C1194))),'[1]Lookup for use classification'!$A$4,IF(OR(ISNUMBER(SEARCH('[1]Lookup for use classification'!$B$5,C1194)),ISNUMBER(SEARCH('[1]Lookup for use classification'!$C$5,C1194)),ISNUMBER(SEARCH('[1]Lookup for use classification'!$D$5,C1194))),'[1]Lookup for use classification'!$A$5,IF(OR(ISNUMBER(SEARCH('[1]Lookup for use classification'!$B$7,C1194)),ISNUMBER(SEARCH('[1]Lookup for use classification'!$C$7,C1194)),ISNUMBER(SEARCH('[1]Lookup for use classification'!$D$7,C1194))),'[1]Lookup for use classification'!$A$7,IF(OR(ISNUMBER(SEARCH('[1]Lookup for use classification'!$B$9,C1194)),ISNUMBER(SEARCH('[1]Lookup for use classification'!$C$9,C1194)),ISNUMBER(SEARCH('[1]Lookup for use classification'!$D$9,C1194)),ISNUMBER(SEARCH('[1]Lookup for use classification'!$E$9,C1194)),ISNUMBER(SEARCH('[1]Lookup for use classification'!$F$9,C1194)),ISNUMBER(SEARCH('[1]Lookup for use classification'!$G$9,C1194)),ISNUMBER(SEARCH('[1]Lookup for use classification'!$H$9,C1194)),ISNUMBER(SEARCH('[1]Lookup for use classification'!$I$9,C1194)),ISNUMBER(SEARCH('[1]Lookup for use classification'!$J$9,C1194)),ISNUMBER(SEARCH('[1]Lookup for use classification'!$K$9,C1194))),'[1]Lookup for use classification'!$A$9,IF(OR(ISNUMBER(SEARCH('[1]Lookup for use classification'!$B$10,C1194)),ISNUMBER(SEARCH('[1]Lookup for use classification'!$C$10,C1194)),ISNUMBER(SEARCH('[1]Lookup for use classification'!$D$10,C1194)),ISNUMBER(SEARCH('[1]Lookup for use classification'!$E$10,C1194)),ISNUMBER(SEARCH('[1]Lookup for use classification'!$F$10,C1194)),ISNUMBER(SEARCH('[1]Lookup for use classification'!$G$10,C1194))),'[1]Lookup for use classification'!$A$10,IF(OR(ISNUMBER(SEARCH('[1]Lookup for use classification'!$B$11,C1194)),ISNUMBER(SEARCH('[1]Lookup for use classification'!$C$11,C1194))),'[1]Lookup for use classification'!$A$11,IF(OR(ISNUMBER(SEARCH('[1]Lookup for use classification'!$B$12,C1194)),ISNUMBER(SEARCH('[1]Lookup for use classification'!$C$12,C1194))),'[1]Lookup for use classification'!$A$12,IF(OR(ISNUMBER(SEARCH('[1]Lookup for use classification'!$B$13,C1194)),ISNUMBER(SEARCH('[1]Lookup for use classification'!$C$13,C1194)),ISNUMBER(SEARCH('[1]Lookup for use classification'!$D$13,C1194)),,ISNUMBER(SEARCH('[1]Lookup for use classification'!$C$13,C1194)),ISNUMBER(SEARCH('[1]Lookup for use classification'!$E$13,C1194))),'[1]Lookup for use classification'!$A$13,IF(OR(ISNUMBER(SEARCH('[1]Lookup for use classification'!$B$14,C1194)),ISNUMBER(SEARCH('[1]Lookup for use classification'!$C$14,C1194))),'[1]Lookup for use classification'!$A$14,"Other"))))))))))))</f>
        <v>Other</v>
      </c>
      <c r="E1194" s="206"/>
      <c r="F1194" s="162"/>
      <c r="G1194" s="162"/>
    </row>
    <row r="1195" spans="1:7">
      <c r="A1195" s="187" t="s">
        <v>1321</v>
      </c>
      <c r="B1195" s="167" t="s">
        <v>4456</v>
      </c>
      <c r="C1195" s="174" t="s">
        <v>1319</v>
      </c>
      <c r="D1195" s="6" t="str">
        <f>IF(OR(ISNUMBER(SEARCH('[1]Lookup for use classification'!$B$1,C1195)),ISNUMBER(SEARCH('[1]Lookup for use classification'!$C$1,C1195)),ISNUMBER(SEARCH('[1]Lookup for use classification'!$D$1,C1195)),ISNUMBER(SEARCH('[1]Lookup for use classification'!$E$1,C1195))),'[1]Lookup for use classification'!$A$1,IF(ISNUMBER(SEARCH('[1]Lookup for use classification'!$B$2,C1195)),'[1]Lookup for use classification'!$A$2,IF(ISNUMBER(SEARCH('[1]Lookup for use classification'!$B$3,C1195)),'[1]Lookup for use classification'!$A$3,IF(OR(ISNUMBER(SEARCH('[1]Lookup for use classification'!$B$4,C1195)),ISNUMBER(SEARCH('[1]Lookup for use classification'!$C$4,C1195)),ISNUMBER(SEARCH('[1]Lookup for use classification'!$D$4,C1195)),ISNUMBER(SEARCH('[1]Lookup for use classification'!$E$4,C1195))),'[1]Lookup for use classification'!$A$4,IF(OR(ISNUMBER(SEARCH('[1]Lookup for use classification'!$B$5,C1195)),ISNUMBER(SEARCH('[1]Lookup for use classification'!$C$5,C1195)),ISNUMBER(SEARCH('[1]Lookup for use classification'!$D$5,C1195))),'[1]Lookup for use classification'!$A$5,IF(OR(ISNUMBER(SEARCH('[1]Lookup for use classification'!$B$7,C1195)),ISNUMBER(SEARCH('[1]Lookup for use classification'!$C$7,C1195)),ISNUMBER(SEARCH('[1]Lookup for use classification'!$D$7,C1195))),'[1]Lookup for use classification'!$A$7,IF(OR(ISNUMBER(SEARCH('[1]Lookup for use classification'!$B$9,C1195)),ISNUMBER(SEARCH('[1]Lookup for use classification'!$C$9,C1195)),ISNUMBER(SEARCH('[1]Lookup for use classification'!$D$9,C1195)),ISNUMBER(SEARCH('[1]Lookup for use classification'!$E$9,C1195)),ISNUMBER(SEARCH('[1]Lookup for use classification'!$F$9,C1195)),ISNUMBER(SEARCH('[1]Lookup for use classification'!$G$9,C1195)),ISNUMBER(SEARCH('[1]Lookup for use classification'!$H$9,C1195)),ISNUMBER(SEARCH('[1]Lookup for use classification'!$I$9,C1195)),ISNUMBER(SEARCH('[1]Lookup for use classification'!$J$9,C1195)),ISNUMBER(SEARCH('[1]Lookup for use classification'!$K$9,C1195))),'[1]Lookup for use classification'!$A$9,IF(OR(ISNUMBER(SEARCH('[1]Lookup for use classification'!$B$10,C1195)),ISNUMBER(SEARCH('[1]Lookup for use classification'!$C$10,C1195)),ISNUMBER(SEARCH('[1]Lookup for use classification'!$D$10,C1195)),ISNUMBER(SEARCH('[1]Lookup for use classification'!$E$10,C1195)),ISNUMBER(SEARCH('[1]Lookup for use classification'!$F$10,C1195)),ISNUMBER(SEARCH('[1]Lookup for use classification'!$G$10,C1195))),'[1]Lookup for use classification'!$A$10,IF(OR(ISNUMBER(SEARCH('[1]Lookup for use classification'!$B$11,C1195)),ISNUMBER(SEARCH('[1]Lookup for use classification'!$C$11,C1195))),'[1]Lookup for use classification'!$A$11,IF(OR(ISNUMBER(SEARCH('[1]Lookup for use classification'!$B$12,C1195)),ISNUMBER(SEARCH('[1]Lookup for use classification'!$C$12,C1195))),'[1]Lookup for use classification'!$A$12,IF(OR(ISNUMBER(SEARCH('[1]Lookup for use classification'!$B$13,C1195)),ISNUMBER(SEARCH('[1]Lookup for use classification'!$C$13,C1195)),ISNUMBER(SEARCH('[1]Lookup for use classification'!$D$13,C1195)),,ISNUMBER(SEARCH('[1]Lookup for use classification'!$C$13,C1195)),ISNUMBER(SEARCH('[1]Lookup for use classification'!$E$13,C1195))),'[1]Lookup for use classification'!$A$13,IF(OR(ISNUMBER(SEARCH('[1]Lookup for use classification'!$B$14,C1195)),ISNUMBER(SEARCH('[1]Lookup for use classification'!$C$14,C1195))),'[1]Lookup for use classification'!$A$14,"Other"))))))))))))</f>
        <v>Other</v>
      </c>
      <c r="E1195" s="206"/>
      <c r="F1195" s="162"/>
      <c r="G1195" s="162"/>
    </row>
    <row r="1196" spans="1:7">
      <c r="A1196" s="187" t="s">
        <v>1321</v>
      </c>
      <c r="B1196" s="167" t="s">
        <v>4456</v>
      </c>
      <c r="C1196" s="174" t="s">
        <v>1320</v>
      </c>
      <c r="D1196" s="6" t="str">
        <f>IF(OR(ISNUMBER(SEARCH('[1]Lookup for use classification'!$B$1,C1196)),ISNUMBER(SEARCH('[1]Lookup for use classification'!$C$1,C1196)),ISNUMBER(SEARCH('[1]Lookup for use classification'!$D$1,C1196)),ISNUMBER(SEARCH('[1]Lookup for use classification'!$E$1,C1196))),'[1]Lookup for use classification'!$A$1,IF(ISNUMBER(SEARCH('[1]Lookup for use classification'!$B$2,C1196)),'[1]Lookup for use classification'!$A$2,IF(ISNUMBER(SEARCH('[1]Lookup for use classification'!$B$3,C1196)),'[1]Lookup for use classification'!$A$3,IF(OR(ISNUMBER(SEARCH('[1]Lookup for use classification'!$B$4,C1196)),ISNUMBER(SEARCH('[1]Lookup for use classification'!$C$4,C1196)),ISNUMBER(SEARCH('[1]Lookup for use classification'!$D$4,C1196)),ISNUMBER(SEARCH('[1]Lookup for use classification'!$E$4,C1196))),'[1]Lookup for use classification'!$A$4,IF(OR(ISNUMBER(SEARCH('[1]Lookup for use classification'!$B$5,C1196)),ISNUMBER(SEARCH('[1]Lookup for use classification'!$C$5,C1196)),ISNUMBER(SEARCH('[1]Lookup for use classification'!$D$5,C1196))),'[1]Lookup for use classification'!$A$5,IF(OR(ISNUMBER(SEARCH('[1]Lookup for use classification'!$B$7,C1196)),ISNUMBER(SEARCH('[1]Lookup for use classification'!$C$7,C1196)),ISNUMBER(SEARCH('[1]Lookup for use classification'!$D$7,C1196))),'[1]Lookup for use classification'!$A$7,IF(OR(ISNUMBER(SEARCH('[1]Lookup for use classification'!$B$9,C1196)),ISNUMBER(SEARCH('[1]Lookup for use classification'!$C$9,C1196)),ISNUMBER(SEARCH('[1]Lookup for use classification'!$D$9,C1196)),ISNUMBER(SEARCH('[1]Lookup for use classification'!$E$9,C1196)),ISNUMBER(SEARCH('[1]Lookup for use classification'!$F$9,C1196)),ISNUMBER(SEARCH('[1]Lookup for use classification'!$G$9,C1196)),ISNUMBER(SEARCH('[1]Lookup for use classification'!$H$9,C1196)),ISNUMBER(SEARCH('[1]Lookup for use classification'!$I$9,C1196)),ISNUMBER(SEARCH('[1]Lookup for use classification'!$J$9,C1196)),ISNUMBER(SEARCH('[1]Lookup for use classification'!$K$9,C1196))),'[1]Lookup for use classification'!$A$9,IF(OR(ISNUMBER(SEARCH('[1]Lookup for use classification'!$B$10,C1196)),ISNUMBER(SEARCH('[1]Lookup for use classification'!$C$10,C1196)),ISNUMBER(SEARCH('[1]Lookup for use classification'!$D$10,C1196)),ISNUMBER(SEARCH('[1]Lookup for use classification'!$E$10,C1196)),ISNUMBER(SEARCH('[1]Lookup for use classification'!$F$10,C1196)),ISNUMBER(SEARCH('[1]Lookup for use classification'!$G$10,C1196))),'[1]Lookup for use classification'!$A$10,IF(OR(ISNUMBER(SEARCH('[1]Lookup for use classification'!$B$11,C1196)),ISNUMBER(SEARCH('[1]Lookup for use classification'!$C$11,C1196))),'[1]Lookup for use classification'!$A$11,IF(OR(ISNUMBER(SEARCH('[1]Lookup for use classification'!$B$12,C1196)),ISNUMBER(SEARCH('[1]Lookup for use classification'!$C$12,C1196))),'[1]Lookup for use classification'!$A$12,IF(OR(ISNUMBER(SEARCH('[1]Lookup for use classification'!$B$13,C1196)),ISNUMBER(SEARCH('[1]Lookup for use classification'!$C$13,C1196)),ISNUMBER(SEARCH('[1]Lookup for use classification'!$D$13,C1196)),,ISNUMBER(SEARCH('[1]Lookup for use classification'!$C$13,C1196)),ISNUMBER(SEARCH('[1]Lookup for use classification'!$E$13,C1196))),'[1]Lookup for use classification'!$A$13,IF(OR(ISNUMBER(SEARCH('[1]Lookup for use classification'!$B$14,C1196)),ISNUMBER(SEARCH('[1]Lookup for use classification'!$C$14,C1196))),'[1]Lookup for use classification'!$A$14,"Other"))))))))))))</f>
        <v>Other</v>
      </c>
      <c r="E1196" s="206"/>
      <c r="F1196" s="162"/>
      <c r="G1196" s="162"/>
    </row>
    <row r="1197" spans="1:7">
      <c r="A1197" s="187" t="s">
        <v>1321</v>
      </c>
      <c r="B1197" s="167" t="s">
        <v>4456</v>
      </c>
      <c r="C1197" s="174" t="s">
        <v>1327</v>
      </c>
      <c r="D1197" s="6" t="str">
        <f>IF(OR(ISNUMBER(SEARCH('[1]Lookup for use classification'!$B$1,C1197)),ISNUMBER(SEARCH('[1]Lookup for use classification'!$C$1,C1197)),ISNUMBER(SEARCH('[1]Lookup for use classification'!$D$1,C1197)),ISNUMBER(SEARCH('[1]Lookup for use classification'!$E$1,C1197))),'[1]Lookup for use classification'!$A$1,IF(ISNUMBER(SEARCH('[1]Lookup for use classification'!$B$2,C1197)),'[1]Lookup for use classification'!$A$2,IF(ISNUMBER(SEARCH('[1]Lookup for use classification'!$B$3,C1197)),'[1]Lookup for use classification'!$A$3,IF(OR(ISNUMBER(SEARCH('[1]Lookup for use classification'!$B$4,C1197)),ISNUMBER(SEARCH('[1]Lookup for use classification'!$C$4,C1197)),ISNUMBER(SEARCH('[1]Lookup for use classification'!$D$4,C1197)),ISNUMBER(SEARCH('[1]Lookup for use classification'!$E$4,C1197))),'[1]Lookup for use classification'!$A$4,IF(OR(ISNUMBER(SEARCH('[1]Lookup for use classification'!$B$5,C1197)),ISNUMBER(SEARCH('[1]Lookup for use classification'!$C$5,C1197)),ISNUMBER(SEARCH('[1]Lookup for use classification'!$D$5,C1197))),'[1]Lookup for use classification'!$A$5,IF(OR(ISNUMBER(SEARCH('[1]Lookup for use classification'!$B$7,C1197)),ISNUMBER(SEARCH('[1]Lookup for use classification'!$C$7,C1197)),ISNUMBER(SEARCH('[1]Lookup for use classification'!$D$7,C1197))),'[1]Lookup for use classification'!$A$7,IF(OR(ISNUMBER(SEARCH('[1]Lookup for use classification'!$B$9,C1197)),ISNUMBER(SEARCH('[1]Lookup for use classification'!$C$9,C1197)),ISNUMBER(SEARCH('[1]Lookup for use classification'!$D$9,C1197)),ISNUMBER(SEARCH('[1]Lookup for use classification'!$E$9,C1197)),ISNUMBER(SEARCH('[1]Lookup for use classification'!$F$9,C1197)),ISNUMBER(SEARCH('[1]Lookup for use classification'!$G$9,C1197)),ISNUMBER(SEARCH('[1]Lookup for use classification'!$H$9,C1197)),ISNUMBER(SEARCH('[1]Lookup for use classification'!$I$9,C1197)),ISNUMBER(SEARCH('[1]Lookup for use classification'!$J$9,C1197)),ISNUMBER(SEARCH('[1]Lookup for use classification'!$K$9,C1197))),'[1]Lookup for use classification'!$A$9,IF(OR(ISNUMBER(SEARCH('[1]Lookup for use classification'!$B$10,C1197)),ISNUMBER(SEARCH('[1]Lookup for use classification'!$C$10,C1197)),ISNUMBER(SEARCH('[1]Lookup for use classification'!$D$10,C1197)),ISNUMBER(SEARCH('[1]Lookup for use classification'!$E$10,C1197)),ISNUMBER(SEARCH('[1]Lookup for use classification'!$F$10,C1197)),ISNUMBER(SEARCH('[1]Lookup for use classification'!$G$10,C1197))),'[1]Lookup for use classification'!$A$10,IF(OR(ISNUMBER(SEARCH('[1]Lookup for use classification'!$B$11,C1197)),ISNUMBER(SEARCH('[1]Lookup for use classification'!$C$11,C1197))),'[1]Lookup for use classification'!$A$11,IF(OR(ISNUMBER(SEARCH('[1]Lookup for use classification'!$B$12,C1197)),ISNUMBER(SEARCH('[1]Lookup for use classification'!$C$12,C1197))),'[1]Lookup for use classification'!$A$12,IF(OR(ISNUMBER(SEARCH('[1]Lookup for use classification'!$B$13,C1197)),ISNUMBER(SEARCH('[1]Lookup for use classification'!$C$13,C1197)),ISNUMBER(SEARCH('[1]Lookup for use classification'!$D$13,C1197)),,ISNUMBER(SEARCH('[1]Lookup for use classification'!$C$13,C1197)),ISNUMBER(SEARCH('[1]Lookup for use classification'!$E$13,C1197))),'[1]Lookup for use classification'!$A$13,IF(OR(ISNUMBER(SEARCH('[1]Lookup for use classification'!$B$14,C1197)),ISNUMBER(SEARCH('[1]Lookup for use classification'!$C$14,C1197))),'[1]Lookup for use classification'!$A$14,"Other"))))))))))))</f>
        <v>Other</v>
      </c>
      <c r="E1197" s="206"/>
      <c r="F1197" s="162"/>
      <c r="G1197" s="162"/>
    </row>
    <row r="1198" spans="1:7">
      <c r="A1198" s="187" t="s">
        <v>1321</v>
      </c>
      <c r="B1198" s="167" t="s">
        <v>4456</v>
      </c>
      <c r="C1198" s="174" t="s">
        <v>1328</v>
      </c>
      <c r="D1198" s="6" t="str">
        <f>IF(OR(ISNUMBER(SEARCH('[1]Lookup for use classification'!$B$1,C1198)),ISNUMBER(SEARCH('[1]Lookup for use classification'!$C$1,C1198)),ISNUMBER(SEARCH('[1]Lookup for use classification'!$D$1,C1198)),ISNUMBER(SEARCH('[1]Lookup for use classification'!$E$1,C1198))),'[1]Lookup for use classification'!$A$1,IF(ISNUMBER(SEARCH('[1]Lookup for use classification'!$B$2,C1198)),'[1]Lookup for use classification'!$A$2,IF(ISNUMBER(SEARCH('[1]Lookup for use classification'!$B$3,C1198)),'[1]Lookup for use classification'!$A$3,IF(OR(ISNUMBER(SEARCH('[1]Lookup for use classification'!$B$4,C1198)),ISNUMBER(SEARCH('[1]Lookup for use classification'!$C$4,C1198)),ISNUMBER(SEARCH('[1]Lookup for use classification'!$D$4,C1198)),ISNUMBER(SEARCH('[1]Lookup for use classification'!$E$4,C1198))),'[1]Lookup for use classification'!$A$4,IF(OR(ISNUMBER(SEARCH('[1]Lookup for use classification'!$B$5,C1198)),ISNUMBER(SEARCH('[1]Lookup for use classification'!$C$5,C1198)),ISNUMBER(SEARCH('[1]Lookup for use classification'!$D$5,C1198))),'[1]Lookup for use classification'!$A$5,IF(OR(ISNUMBER(SEARCH('[1]Lookup for use classification'!$B$7,C1198)),ISNUMBER(SEARCH('[1]Lookup for use classification'!$C$7,C1198)),ISNUMBER(SEARCH('[1]Lookup for use classification'!$D$7,C1198))),'[1]Lookup for use classification'!$A$7,IF(OR(ISNUMBER(SEARCH('[1]Lookup for use classification'!$B$9,C1198)),ISNUMBER(SEARCH('[1]Lookup for use classification'!$C$9,C1198)),ISNUMBER(SEARCH('[1]Lookup for use classification'!$D$9,C1198)),ISNUMBER(SEARCH('[1]Lookup for use classification'!$E$9,C1198)),ISNUMBER(SEARCH('[1]Lookup for use classification'!$F$9,C1198)),ISNUMBER(SEARCH('[1]Lookup for use classification'!$G$9,C1198)),ISNUMBER(SEARCH('[1]Lookup for use classification'!$H$9,C1198)),ISNUMBER(SEARCH('[1]Lookup for use classification'!$I$9,C1198)),ISNUMBER(SEARCH('[1]Lookup for use classification'!$J$9,C1198)),ISNUMBER(SEARCH('[1]Lookup for use classification'!$K$9,C1198))),'[1]Lookup for use classification'!$A$9,IF(OR(ISNUMBER(SEARCH('[1]Lookup for use classification'!$B$10,C1198)),ISNUMBER(SEARCH('[1]Lookup for use classification'!$C$10,C1198)),ISNUMBER(SEARCH('[1]Lookup for use classification'!$D$10,C1198)),ISNUMBER(SEARCH('[1]Lookup for use classification'!$E$10,C1198)),ISNUMBER(SEARCH('[1]Lookup for use classification'!$F$10,C1198)),ISNUMBER(SEARCH('[1]Lookup for use classification'!$G$10,C1198))),'[1]Lookup for use classification'!$A$10,IF(OR(ISNUMBER(SEARCH('[1]Lookup for use classification'!$B$11,C1198)),ISNUMBER(SEARCH('[1]Lookup for use classification'!$C$11,C1198))),'[1]Lookup for use classification'!$A$11,IF(OR(ISNUMBER(SEARCH('[1]Lookup for use classification'!$B$12,C1198)),ISNUMBER(SEARCH('[1]Lookup for use classification'!$C$12,C1198))),'[1]Lookup for use classification'!$A$12,IF(OR(ISNUMBER(SEARCH('[1]Lookup for use classification'!$B$13,C1198)),ISNUMBER(SEARCH('[1]Lookup for use classification'!$C$13,C1198)),ISNUMBER(SEARCH('[1]Lookup for use classification'!$D$13,C1198)),,ISNUMBER(SEARCH('[1]Lookup for use classification'!$C$13,C1198)),ISNUMBER(SEARCH('[1]Lookup for use classification'!$E$13,C1198))),'[1]Lookup for use classification'!$A$13,IF(OR(ISNUMBER(SEARCH('[1]Lookup for use classification'!$B$14,C1198)),ISNUMBER(SEARCH('[1]Lookup for use classification'!$C$14,C1198))),'[1]Lookup for use classification'!$A$14,"Other"))))))))))))</f>
        <v>Other</v>
      </c>
      <c r="E1198" s="206"/>
      <c r="F1198" s="162"/>
      <c r="G1198" s="162"/>
    </row>
    <row r="1199" spans="1:7">
      <c r="A1199" s="187" t="s">
        <v>1321</v>
      </c>
      <c r="B1199" s="167" t="s">
        <v>4456</v>
      </c>
      <c r="C1199" s="174" t="s">
        <v>1334</v>
      </c>
      <c r="D1199" s="6" t="str">
        <f>IF(OR(ISNUMBER(SEARCH('[1]Lookup for use classification'!$B$1,C1199)),ISNUMBER(SEARCH('[1]Lookup for use classification'!$C$1,C1199)),ISNUMBER(SEARCH('[1]Lookup for use classification'!$D$1,C1199)),ISNUMBER(SEARCH('[1]Lookup for use classification'!$E$1,C1199))),'[1]Lookup for use classification'!$A$1,IF(ISNUMBER(SEARCH('[1]Lookup for use classification'!$B$2,C1199)),'[1]Lookup for use classification'!$A$2,IF(ISNUMBER(SEARCH('[1]Lookup for use classification'!$B$3,C1199)),'[1]Lookup for use classification'!$A$3,IF(OR(ISNUMBER(SEARCH('[1]Lookup for use classification'!$B$4,C1199)),ISNUMBER(SEARCH('[1]Lookup for use classification'!$C$4,C1199)),ISNUMBER(SEARCH('[1]Lookup for use classification'!$D$4,C1199)),ISNUMBER(SEARCH('[1]Lookup for use classification'!$E$4,C1199))),'[1]Lookup for use classification'!$A$4,IF(OR(ISNUMBER(SEARCH('[1]Lookup for use classification'!$B$5,C1199)),ISNUMBER(SEARCH('[1]Lookup for use classification'!$C$5,C1199)),ISNUMBER(SEARCH('[1]Lookup for use classification'!$D$5,C1199))),'[1]Lookup for use classification'!$A$5,IF(OR(ISNUMBER(SEARCH('[1]Lookup for use classification'!$B$7,C1199)),ISNUMBER(SEARCH('[1]Lookup for use classification'!$C$7,C1199)),ISNUMBER(SEARCH('[1]Lookup for use classification'!$D$7,C1199))),'[1]Lookup for use classification'!$A$7,IF(OR(ISNUMBER(SEARCH('[1]Lookup for use classification'!$B$9,C1199)),ISNUMBER(SEARCH('[1]Lookup for use classification'!$C$9,C1199)),ISNUMBER(SEARCH('[1]Lookup for use classification'!$D$9,C1199)),ISNUMBER(SEARCH('[1]Lookup for use classification'!$E$9,C1199)),ISNUMBER(SEARCH('[1]Lookup for use classification'!$F$9,C1199)),ISNUMBER(SEARCH('[1]Lookup for use classification'!$G$9,C1199)),ISNUMBER(SEARCH('[1]Lookup for use classification'!$H$9,C1199)),ISNUMBER(SEARCH('[1]Lookup for use classification'!$I$9,C1199)),ISNUMBER(SEARCH('[1]Lookup for use classification'!$J$9,C1199)),ISNUMBER(SEARCH('[1]Lookup for use classification'!$K$9,C1199))),'[1]Lookup for use classification'!$A$9,IF(OR(ISNUMBER(SEARCH('[1]Lookup for use classification'!$B$10,C1199)),ISNUMBER(SEARCH('[1]Lookup for use classification'!$C$10,C1199)),ISNUMBER(SEARCH('[1]Lookup for use classification'!$D$10,C1199)),ISNUMBER(SEARCH('[1]Lookup for use classification'!$E$10,C1199)),ISNUMBER(SEARCH('[1]Lookup for use classification'!$F$10,C1199)),ISNUMBER(SEARCH('[1]Lookup for use classification'!$G$10,C1199))),'[1]Lookup for use classification'!$A$10,IF(OR(ISNUMBER(SEARCH('[1]Lookup for use classification'!$B$11,C1199)),ISNUMBER(SEARCH('[1]Lookup for use classification'!$C$11,C1199))),'[1]Lookup for use classification'!$A$11,IF(OR(ISNUMBER(SEARCH('[1]Lookup for use classification'!$B$12,C1199)),ISNUMBER(SEARCH('[1]Lookup for use classification'!$C$12,C1199))),'[1]Lookup for use classification'!$A$12,IF(OR(ISNUMBER(SEARCH('[1]Lookup for use classification'!$B$13,C1199)),ISNUMBER(SEARCH('[1]Lookup for use classification'!$C$13,C1199)),ISNUMBER(SEARCH('[1]Lookup for use classification'!$D$13,C1199)),,ISNUMBER(SEARCH('[1]Lookup for use classification'!$C$13,C1199)),ISNUMBER(SEARCH('[1]Lookup for use classification'!$E$13,C1199))),'[1]Lookup for use classification'!$A$13,IF(OR(ISNUMBER(SEARCH('[1]Lookup for use classification'!$B$14,C1199)),ISNUMBER(SEARCH('[1]Lookup for use classification'!$C$14,C1199))),'[1]Lookup for use classification'!$A$14,"Other"))))))))))))</f>
        <v>Other</v>
      </c>
      <c r="E1199" s="206"/>
      <c r="F1199" s="162"/>
      <c r="G1199" s="162"/>
    </row>
    <row r="1200" spans="1:7">
      <c r="A1200" s="187" t="s">
        <v>1321</v>
      </c>
      <c r="B1200" s="167" t="s">
        <v>4456</v>
      </c>
      <c r="C1200" s="174" t="s">
        <v>1342</v>
      </c>
      <c r="D1200" s="6" t="str">
        <f>IF(OR(ISNUMBER(SEARCH('[1]Lookup for use classification'!$B$1,C1200)),ISNUMBER(SEARCH('[1]Lookup for use classification'!$C$1,C1200)),ISNUMBER(SEARCH('[1]Lookup for use classification'!$D$1,C1200)),ISNUMBER(SEARCH('[1]Lookup for use classification'!$E$1,C1200))),'[1]Lookup for use classification'!$A$1,IF(ISNUMBER(SEARCH('[1]Lookup for use classification'!$B$2,C1200)),'[1]Lookup for use classification'!$A$2,IF(ISNUMBER(SEARCH('[1]Lookup for use classification'!$B$3,C1200)),'[1]Lookup for use classification'!$A$3,IF(OR(ISNUMBER(SEARCH('[1]Lookup for use classification'!$B$4,C1200)),ISNUMBER(SEARCH('[1]Lookup for use classification'!$C$4,C1200)),ISNUMBER(SEARCH('[1]Lookup for use classification'!$D$4,C1200)),ISNUMBER(SEARCH('[1]Lookup for use classification'!$E$4,C1200))),'[1]Lookup for use classification'!$A$4,IF(OR(ISNUMBER(SEARCH('[1]Lookup for use classification'!$B$5,C1200)),ISNUMBER(SEARCH('[1]Lookup for use classification'!$C$5,C1200)),ISNUMBER(SEARCH('[1]Lookup for use classification'!$D$5,C1200))),'[1]Lookup for use classification'!$A$5,IF(OR(ISNUMBER(SEARCH('[1]Lookup for use classification'!$B$7,C1200)),ISNUMBER(SEARCH('[1]Lookup for use classification'!$C$7,C1200)),ISNUMBER(SEARCH('[1]Lookup for use classification'!$D$7,C1200))),'[1]Lookup for use classification'!$A$7,IF(OR(ISNUMBER(SEARCH('[1]Lookup for use classification'!$B$9,C1200)),ISNUMBER(SEARCH('[1]Lookup for use classification'!$C$9,C1200)),ISNUMBER(SEARCH('[1]Lookup for use classification'!$D$9,C1200)),ISNUMBER(SEARCH('[1]Lookup for use classification'!$E$9,C1200)),ISNUMBER(SEARCH('[1]Lookup for use classification'!$F$9,C1200)),ISNUMBER(SEARCH('[1]Lookup for use classification'!$G$9,C1200)),ISNUMBER(SEARCH('[1]Lookup for use classification'!$H$9,C1200)),ISNUMBER(SEARCH('[1]Lookup for use classification'!$I$9,C1200)),ISNUMBER(SEARCH('[1]Lookup for use classification'!$J$9,C1200)),ISNUMBER(SEARCH('[1]Lookup for use classification'!$K$9,C1200))),'[1]Lookup for use classification'!$A$9,IF(OR(ISNUMBER(SEARCH('[1]Lookup for use classification'!$B$10,C1200)),ISNUMBER(SEARCH('[1]Lookup for use classification'!$C$10,C1200)),ISNUMBER(SEARCH('[1]Lookup for use classification'!$D$10,C1200)),ISNUMBER(SEARCH('[1]Lookup for use classification'!$E$10,C1200)),ISNUMBER(SEARCH('[1]Lookup for use classification'!$F$10,C1200)),ISNUMBER(SEARCH('[1]Lookup for use classification'!$G$10,C1200))),'[1]Lookup for use classification'!$A$10,IF(OR(ISNUMBER(SEARCH('[1]Lookup for use classification'!$B$11,C1200)),ISNUMBER(SEARCH('[1]Lookup for use classification'!$C$11,C1200))),'[1]Lookup for use classification'!$A$11,IF(OR(ISNUMBER(SEARCH('[1]Lookup for use classification'!$B$12,C1200)),ISNUMBER(SEARCH('[1]Lookup for use classification'!$C$12,C1200))),'[1]Lookup for use classification'!$A$12,IF(OR(ISNUMBER(SEARCH('[1]Lookup for use classification'!$B$13,C1200)),ISNUMBER(SEARCH('[1]Lookup for use classification'!$C$13,C1200)),ISNUMBER(SEARCH('[1]Lookup for use classification'!$D$13,C1200)),,ISNUMBER(SEARCH('[1]Lookup for use classification'!$C$13,C1200)),ISNUMBER(SEARCH('[1]Lookup for use classification'!$E$13,C1200))),'[1]Lookup for use classification'!$A$13,IF(OR(ISNUMBER(SEARCH('[1]Lookup for use classification'!$B$14,C1200)),ISNUMBER(SEARCH('[1]Lookup for use classification'!$C$14,C1200))),'[1]Lookup for use classification'!$A$14,"Other"))))))))))))</f>
        <v>Other</v>
      </c>
      <c r="E1200" s="206"/>
      <c r="F1200" s="162"/>
      <c r="G1200" s="162"/>
    </row>
    <row r="1201" spans="1:10">
      <c r="A1201" s="187" t="s">
        <v>1321</v>
      </c>
      <c r="B1201" s="167" t="s">
        <v>4456</v>
      </c>
      <c r="C1201" s="174" t="s">
        <v>1345</v>
      </c>
      <c r="D1201" s="6" t="str">
        <f>IF(OR(ISNUMBER(SEARCH('[1]Lookup for use classification'!$B$1,C1201)),ISNUMBER(SEARCH('[1]Lookup for use classification'!$C$1,C1201)),ISNUMBER(SEARCH('[1]Lookup for use classification'!$D$1,C1201)),ISNUMBER(SEARCH('[1]Lookup for use classification'!$E$1,C1201))),'[1]Lookup for use classification'!$A$1,IF(ISNUMBER(SEARCH('[1]Lookup for use classification'!$B$2,C1201)),'[1]Lookup for use classification'!$A$2,IF(ISNUMBER(SEARCH('[1]Lookup for use classification'!$B$3,C1201)),'[1]Lookup for use classification'!$A$3,IF(OR(ISNUMBER(SEARCH('[1]Lookup for use classification'!$B$4,C1201)),ISNUMBER(SEARCH('[1]Lookup for use classification'!$C$4,C1201)),ISNUMBER(SEARCH('[1]Lookup for use classification'!$D$4,C1201)),ISNUMBER(SEARCH('[1]Lookup for use classification'!$E$4,C1201))),'[1]Lookup for use classification'!$A$4,IF(OR(ISNUMBER(SEARCH('[1]Lookup for use classification'!$B$5,C1201)),ISNUMBER(SEARCH('[1]Lookup for use classification'!$C$5,C1201)),ISNUMBER(SEARCH('[1]Lookup for use classification'!$D$5,C1201))),'[1]Lookup for use classification'!$A$5,IF(OR(ISNUMBER(SEARCH('[1]Lookup for use classification'!$B$7,C1201)),ISNUMBER(SEARCH('[1]Lookup for use classification'!$C$7,C1201)),ISNUMBER(SEARCH('[1]Lookup for use classification'!$D$7,C1201))),'[1]Lookup for use classification'!$A$7,IF(OR(ISNUMBER(SEARCH('[1]Lookup for use classification'!$B$9,C1201)),ISNUMBER(SEARCH('[1]Lookup for use classification'!$C$9,C1201)),ISNUMBER(SEARCH('[1]Lookup for use classification'!$D$9,C1201)),ISNUMBER(SEARCH('[1]Lookup for use classification'!$E$9,C1201)),ISNUMBER(SEARCH('[1]Lookup for use classification'!$F$9,C1201)),ISNUMBER(SEARCH('[1]Lookup for use classification'!$G$9,C1201)),ISNUMBER(SEARCH('[1]Lookup for use classification'!$H$9,C1201)),ISNUMBER(SEARCH('[1]Lookup for use classification'!$I$9,C1201)),ISNUMBER(SEARCH('[1]Lookup for use classification'!$J$9,C1201)),ISNUMBER(SEARCH('[1]Lookup for use classification'!$K$9,C1201))),'[1]Lookup for use classification'!$A$9,IF(OR(ISNUMBER(SEARCH('[1]Lookup for use classification'!$B$10,C1201)),ISNUMBER(SEARCH('[1]Lookup for use classification'!$C$10,C1201)),ISNUMBER(SEARCH('[1]Lookup for use classification'!$D$10,C1201)),ISNUMBER(SEARCH('[1]Lookup for use classification'!$E$10,C1201)),ISNUMBER(SEARCH('[1]Lookup for use classification'!$F$10,C1201)),ISNUMBER(SEARCH('[1]Lookup for use classification'!$G$10,C1201))),'[1]Lookup for use classification'!$A$10,IF(OR(ISNUMBER(SEARCH('[1]Lookup for use classification'!$B$11,C1201)),ISNUMBER(SEARCH('[1]Lookup for use classification'!$C$11,C1201))),'[1]Lookup for use classification'!$A$11,IF(OR(ISNUMBER(SEARCH('[1]Lookup for use classification'!$B$12,C1201)),ISNUMBER(SEARCH('[1]Lookup for use classification'!$C$12,C1201))),'[1]Lookup for use classification'!$A$12,IF(OR(ISNUMBER(SEARCH('[1]Lookup for use classification'!$B$13,C1201)),ISNUMBER(SEARCH('[1]Lookup for use classification'!$C$13,C1201)),ISNUMBER(SEARCH('[1]Lookup for use classification'!$D$13,C1201)),,ISNUMBER(SEARCH('[1]Lookup for use classification'!$C$13,C1201)),ISNUMBER(SEARCH('[1]Lookup for use classification'!$E$13,C1201))),'[1]Lookup for use classification'!$A$13,IF(OR(ISNUMBER(SEARCH('[1]Lookup for use classification'!$B$14,C1201)),ISNUMBER(SEARCH('[1]Lookup for use classification'!$C$14,C1201))),'[1]Lookup for use classification'!$A$14,"Other"))))))))))))</f>
        <v>Other</v>
      </c>
      <c r="E1201" s="206"/>
      <c r="F1201" s="162"/>
      <c r="G1201" s="162"/>
    </row>
    <row r="1202" spans="1:10">
      <c r="A1202" s="187" t="s">
        <v>1321</v>
      </c>
      <c r="B1202" s="167" t="s">
        <v>4456</v>
      </c>
      <c r="C1202" s="174" t="s">
        <v>1346</v>
      </c>
      <c r="D1202" s="6" t="str">
        <f>IF(OR(ISNUMBER(SEARCH('[1]Lookup for use classification'!$B$1,C1202)),ISNUMBER(SEARCH('[1]Lookup for use classification'!$C$1,C1202)),ISNUMBER(SEARCH('[1]Lookup for use classification'!$D$1,C1202)),ISNUMBER(SEARCH('[1]Lookup for use classification'!$E$1,C1202))),'[1]Lookup for use classification'!$A$1,IF(ISNUMBER(SEARCH('[1]Lookup for use classification'!$B$2,C1202)),'[1]Lookup for use classification'!$A$2,IF(ISNUMBER(SEARCH('[1]Lookup for use classification'!$B$3,C1202)),'[1]Lookup for use classification'!$A$3,IF(OR(ISNUMBER(SEARCH('[1]Lookup for use classification'!$B$4,C1202)),ISNUMBER(SEARCH('[1]Lookup for use classification'!$C$4,C1202)),ISNUMBER(SEARCH('[1]Lookup for use classification'!$D$4,C1202)),ISNUMBER(SEARCH('[1]Lookup for use classification'!$E$4,C1202))),'[1]Lookup for use classification'!$A$4,IF(OR(ISNUMBER(SEARCH('[1]Lookup for use classification'!$B$5,C1202)),ISNUMBER(SEARCH('[1]Lookup for use classification'!$C$5,C1202)),ISNUMBER(SEARCH('[1]Lookup for use classification'!$D$5,C1202))),'[1]Lookup for use classification'!$A$5,IF(OR(ISNUMBER(SEARCH('[1]Lookup for use classification'!$B$7,C1202)),ISNUMBER(SEARCH('[1]Lookup for use classification'!$C$7,C1202)),ISNUMBER(SEARCH('[1]Lookup for use classification'!$D$7,C1202))),'[1]Lookup for use classification'!$A$7,IF(OR(ISNUMBER(SEARCH('[1]Lookup for use classification'!$B$9,C1202)),ISNUMBER(SEARCH('[1]Lookup for use classification'!$C$9,C1202)),ISNUMBER(SEARCH('[1]Lookup for use classification'!$D$9,C1202)),ISNUMBER(SEARCH('[1]Lookup for use classification'!$E$9,C1202)),ISNUMBER(SEARCH('[1]Lookup for use classification'!$F$9,C1202)),ISNUMBER(SEARCH('[1]Lookup for use classification'!$G$9,C1202)),ISNUMBER(SEARCH('[1]Lookup for use classification'!$H$9,C1202)),ISNUMBER(SEARCH('[1]Lookup for use classification'!$I$9,C1202)),ISNUMBER(SEARCH('[1]Lookup for use classification'!$J$9,C1202)),ISNUMBER(SEARCH('[1]Lookup for use classification'!$K$9,C1202))),'[1]Lookup for use classification'!$A$9,IF(OR(ISNUMBER(SEARCH('[1]Lookup for use classification'!$B$10,C1202)),ISNUMBER(SEARCH('[1]Lookup for use classification'!$C$10,C1202)),ISNUMBER(SEARCH('[1]Lookup for use classification'!$D$10,C1202)),ISNUMBER(SEARCH('[1]Lookup for use classification'!$E$10,C1202)),ISNUMBER(SEARCH('[1]Lookup for use classification'!$F$10,C1202)),ISNUMBER(SEARCH('[1]Lookup for use classification'!$G$10,C1202))),'[1]Lookup for use classification'!$A$10,IF(OR(ISNUMBER(SEARCH('[1]Lookup for use classification'!$B$11,C1202)),ISNUMBER(SEARCH('[1]Lookup for use classification'!$C$11,C1202))),'[1]Lookup for use classification'!$A$11,IF(OR(ISNUMBER(SEARCH('[1]Lookup for use classification'!$B$12,C1202)),ISNUMBER(SEARCH('[1]Lookup for use classification'!$C$12,C1202))),'[1]Lookup for use classification'!$A$12,IF(OR(ISNUMBER(SEARCH('[1]Lookup for use classification'!$B$13,C1202)),ISNUMBER(SEARCH('[1]Lookup for use classification'!$C$13,C1202)),ISNUMBER(SEARCH('[1]Lookup for use classification'!$D$13,C1202)),,ISNUMBER(SEARCH('[1]Lookup for use classification'!$C$13,C1202)),ISNUMBER(SEARCH('[1]Lookup for use classification'!$E$13,C1202))),'[1]Lookup for use classification'!$A$13,IF(OR(ISNUMBER(SEARCH('[1]Lookup for use classification'!$B$14,C1202)),ISNUMBER(SEARCH('[1]Lookup for use classification'!$C$14,C1202))),'[1]Lookup for use classification'!$A$14,"Other"))))))))))))</f>
        <v>Other</v>
      </c>
      <c r="E1202" s="206"/>
      <c r="F1202" s="162"/>
      <c r="G1202" s="162"/>
    </row>
    <row r="1203" spans="1:10">
      <c r="A1203" s="187" t="s">
        <v>1321</v>
      </c>
      <c r="B1203" s="167" t="s">
        <v>4456</v>
      </c>
      <c r="C1203" s="174" t="s">
        <v>678</v>
      </c>
      <c r="D1203" s="6" t="str">
        <f>IF(OR(ISNUMBER(SEARCH('[1]Lookup for use classification'!$B$1,C1203)),ISNUMBER(SEARCH('[1]Lookup for use classification'!$C$1,C1203)),ISNUMBER(SEARCH('[1]Lookup for use classification'!$D$1,C1203)),ISNUMBER(SEARCH('[1]Lookup for use classification'!$E$1,C1203))),'[1]Lookup for use classification'!$A$1,IF(ISNUMBER(SEARCH('[1]Lookup for use classification'!$B$2,C1203)),'[1]Lookup for use classification'!$A$2,IF(ISNUMBER(SEARCH('[1]Lookup for use classification'!$B$3,C1203)),'[1]Lookup for use classification'!$A$3,IF(OR(ISNUMBER(SEARCH('[1]Lookup for use classification'!$B$4,C1203)),ISNUMBER(SEARCH('[1]Lookup for use classification'!$C$4,C1203)),ISNUMBER(SEARCH('[1]Lookup for use classification'!$D$4,C1203)),ISNUMBER(SEARCH('[1]Lookup for use classification'!$E$4,C1203))),'[1]Lookup for use classification'!$A$4,IF(OR(ISNUMBER(SEARCH('[1]Lookup for use classification'!$B$5,C1203)),ISNUMBER(SEARCH('[1]Lookup for use classification'!$C$5,C1203)),ISNUMBER(SEARCH('[1]Lookup for use classification'!$D$5,C1203))),'[1]Lookup for use classification'!$A$5,IF(OR(ISNUMBER(SEARCH('[1]Lookup for use classification'!$B$7,C1203)),ISNUMBER(SEARCH('[1]Lookup for use classification'!$C$7,C1203)),ISNUMBER(SEARCH('[1]Lookup for use classification'!$D$7,C1203))),'[1]Lookup for use classification'!$A$7,IF(OR(ISNUMBER(SEARCH('[1]Lookup for use classification'!$B$9,C1203)),ISNUMBER(SEARCH('[1]Lookup for use classification'!$C$9,C1203)),ISNUMBER(SEARCH('[1]Lookup for use classification'!$D$9,C1203)),ISNUMBER(SEARCH('[1]Lookup for use classification'!$E$9,C1203)),ISNUMBER(SEARCH('[1]Lookup for use classification'!$F$9,C1203)),ISNUMBER(SEARCH('[1]Lookup for use classification'!$G$9,C1203)),ISNUMBER(SEARCH('[1]Lookup for use classification'!$H$9,C1203)),ISNUMBER(SEARCH('[1]Lookup for use classification'!$I$9,C1203)),ISNUMBER(SEARCH('[1]Lookup for use classification'!$J$9,C1203)),ISNUMBER(SEARCH('[1]Lookup for use classification'!$K$9,C1203))),'[1]Lookup for use classification'!$A$9,IF(OR(ISNUMBER(SEARCH('[1]Lookup for use classification'!$B$10,C1203)),ISNUMBER(SEARCH('[1]Lookup for use classification'!$C$10,C1203)),ISNUMBER(SEARCH('[1]Lookup for use classification'!$D$10,C1203)),ISNUMBER(SEARCH('[1]Lookup for use classification'!$E$10,C1203)),ISNUMBER(SEARCH('[1]Lookup for use classification'!$F$10,C1203)),ISNUMBER(SEARCH('[1]Lookup for use classification'!$G$10,C1203))),'[1]Lookup for use classification'!$A$10,IF(OR(ISNUMBER(SEARCH('[1]Lookup for use classification'!$B$11,C1203)),ISNUMBER(SEARCH('[1]Lookup for use classification'!$C$11,C1203))),'[1]Lookup for use classification'!$A$11,IF(OR(ISNUMBER(SEARCH('[1]Lookup for use classification'!$B$12,C1203)),ISNUMBER(SEARCH('[1]Lookup for use classification'!$C$12,C1203))),'[1]Lookup for use classification'!$A$12,IF(OR(ISNUMBER(SEARCH('[1]Lookup for use classification'!$B$13,C1203)),ISNUMBER(SEARCH('[1]Lookup for use classification'!$C$13,C1203)),ISNUMBER(SEARCH('[1]Lookup for use classification'!$D$13,C1203)),,ISNUMBER(SEARCH('[1]Lookup for use classification'!$C$13,C1203)),ISNUMBER(SEARCH('[1]Lookup for use classification'!$E$13,C1203))),'[1]Lookup for use classification'!$A$13,IF(OR(ISNUMBER(SEARCH('[1]Lookup for use classification'!$B$14,C1203)),ISNUMBER(SEARCH('[1]Lookup for use classification'!$C$14,C1203))),'[1]Lookup for use classification'!$A$14,"Other"))))))))))))</f>
        <v>Public Assembly</v>
      </c>
      <c r="E1203" s="206">
        <v>4722</v>
      </c>
      <c r="F1203" s="162"/>
      <c r="G1203" s="162"/>
    </row>
    <row r="1204" spans="1:10">
      <c r="A1204" s="187" t="s">
        <v>1321</v>
      </c>
      <c r="B1204" s="167" t="s">
        <v>4456</v>
      </c>
      <c r="C1204" s="174" t="s">
        <v>742</v>
      </c>
      <c r="D1204" s="6" t="str">
        <f>IF(OR(ISNUMBER(SEARCH('[1]Lookup for use classification'!$B$1,C1204)),ISNUMBER(SEARCH('[1]Lookup for use classification'!$C$1,C1204)),ISNUMBER(SEARCH('[1]Lookup for use classification'!$D$1,C1204)),ISNUMBER(SEARCH('[1]Lookup for use classification'!$E$1,C1204))),'[1]Lookup for use classification'!$A$1,IF(ISNUMBER(SEARCH('[1]Lookup for use classification'!$B$2,C1204)),'[1]Lookup for use classification'!$A$2,IF(ISNUMBER(SEARCH('[1]Lookup for use classification'!$B$3,C1204)),'[1]Lookup for use classification'!$A$3,IF(OR(ISNUMBER(SEARCH('[1]Lookup for use classification'!$B$4,C1204)),ISNUMBER(SEARCH('[1]Lookup for use classification'!$C$4,C1204)),ISNUMBER(SEARCH('[1]Lookup for use classification'!$D$4,C1204)),ISNUMBER(SEARCH('[1]Lookup for use classification'!$E$4,C1204))),'[1]Lookup for use classification'!$A$4,IF(OR(ISNUMBER(SEARCH('[1]Lookup for use classification'!$B$5,C1204)),ISNUMBER(SEARCH('[1]Lookup for use classification'!$C$5,C1204)),ISNUMBER(SEARCH('[1]Lookup for use classification'!$D$5,C1204))),'[1]Lookup for use classification'!$A$5,IF(OR(ISNUMBER(SEARCH('[1]Lookup for use classification'!$B$7,C1204)),ISNUMBER(SEARCH('[1]Lookup for use classification'!$C$7,C1204)),ISNUMBER(SEARCH('[1]Lookup for use classification'!$D$7,C1204))),'[1]Lookup for use classification'!$A$7,IF(OR(ISNUMBER(SEARCH('[1]Lookup for use classification'!$B$9,C1204)),ISNUMBER(SEARCH('[1]Lookup for use classification'!$C$9,C1204)),ISNUMBER(SEARCH('[1]Lookup for use classification'!$D$9,C1204)),ISNUMBER(SEARCH('[1]Lookup for use classification'!$E$9,C1204)),ISNUMBER(SEARCH('[1]Lookup for use classification'!$F$9,C1204)),ISNUMBER(SEARCH('[1]Lookup for use classification'!$G$9,C1204)),ISNUMBER(SEARCH('[1]Lookup for use classification'!$H$9,C1204)),ISNUMBER(SEARCH('[1]Lookup for use classification'!$I$9,C1204)),ISNUMBER(SEARCH('[1]Lookup for use classification'!$J$9,C1204)),ISNUMBER(SEARCH('[1]Lookup for use classification'!$K$9,C1204))),'[1]Lookup for use classification'!$A$9,IF(OR(ISNUMBER(SEARCH('[1]Lookup for use classification'!$B$10,C1204)),ISNUMBER(SEARCH('[1]Lookup for use classification'!$C$10,C1204)),ISNUMBER(SEARCH('[1]Lookup for use classification'!$D$10,C1204)),ISNUMBER(SEARCH('[1]Lookup for use classification'!$E$10,C1204)),ISNUMBER(SEARCH('[1]Lookup for use classification'!$F$10,C1204)),ISNUMBER(SEARCH('[1]Lookup for use classification'!$G$10,C1204))),'[1]Lookup for use classification'!$A$10,IF(OR(ISNUMBER(SEARCH('[1]Lookup for use classification'!$B$11,C1204)),ISNUMBER(SEARCH('[1]Lookup for use classification'!$C$11,C1204))),'[1]Lookup for use classification'!$A$11,IF(OR(ISNUMBER(SEARCH('[1]Lookup for use classification'!$B$12,C1204)),ISNUMBER(SEARCH('[1]Lookup for use classification'!$C$12,C1204))),'[1]Lookup for use classification'!$A$12,IF(OR(ISNUMBER(SEARCH('[1]Lookup for use classification'!$B$13,C1204)),ISNUMBER(SEARCH('[1]Lookup for use classification'!$C$13,C1204)),ISNUMBER(SEARCH('[1]Lookup for use classification'!$D$13,C1204)),,ISNUMBER(SEARCH('[1]Lookup for use classification'!$C$13,C1204)),ISNUMBER(SEARCH('[1]Lookup for use classification'!$E$13,C1204))),'[1]Lookup for use classification'!$A$13,IF(OR(ISNUMBER(SEARCH('[1]Lookup for use classification'!$B$14,C1204)),ISNUMBER(SEARCH('[1]Lookup for use classification'!$C$14,C1204))),'[1]Lookup for use classification'!$A$14,"Other"))))))))))))</f>
        <v>Public Assembly</v>
      </c>
      <c r="E1204" s="206">
        <v>7500</v>
      </c>
      <c r="F1204" s="162"/>
      <c r="G1204" s="162"/>
    </row>
    <row r="1205" spans="1:10">
      <c r="A1205" s="187" t="s">
        <v>1321</v>
      </c>
      <c r="B1205" s="167" t="s">
        <v>4456</v>
      </c>
      <c r="C1205" s="174" t="s">
        <v>48</v>
      </c>
      <c r="D1205" s="6" t="str">
        <f>IF(OR(ISNUMBER(SEARCH('[1]Lookup for use classification'!$B$1,C1205)),ISNUMBER(SEARCH('[1]Lookup for use classification'!$C$1,C1205)),ISNUMBER(SEARCH('[1]Lookup for use classification'!$D$1,C1205)),ISNUMBER(SEARCH('[1]Lookup for use classification'!$E$1,C1205))),'[1]Lookup for use classification'!$A$1,IF(ISNUMBER(SEARCH('[1]Lookup for use classification'!$B$2,C1205)),'[1]Lookup for use classification'!$A$2,IF(ISNUMBER(SEARCH('[1]Lookup for use classification'!$B$3,C1205)),'[1]Lookup for use classification'!$A$3,IF(OR(ISNUMBER(SEARCH('[1]Lookup for use classification'!$B$4,C1205)),ISNUMBER(SEARCH('[1]Lookup for use classification'!$C$4,C1205)),ISNUMBER(SEARCH('[1]Lookup for use classification'!$D$4,C1205)),ISNUMBER(SEARCH('[1]Lookup for use classification'!$E$4,C1205))),'[1]Lookup for use classification'!$A$4,IF(OR(ISNUMBER(SEARCH('[1]Lookup for use classification'!$B$5,C1205)),ISNUMBER(SEARCH('[1]Lookup for use classification'!$C$5,C1205)),ISNUMBER(SEARCH('[1]Lookup for use classification'!$D$5,C1205))),'[1]Lookup for use classification'!$A$5,IF(OR(ISNUMBER(SEARCH('[1]Lookup for use classification'!$B$7,C1205)),ISNUMBER(SEARCH('[1]Lookup for use classification'!$C$7,C1205)),ISNUMBER(SEARCH('[1]Lookup for use classification'!$D$7,C1205))),'[1]Lookup for use classification'!$A$7,IF(OR(ISNUMBER(SEARCH('[1]Lookup for use classification'!$B$9,C1205)),ISNUMBER(SEARCH('[1]Lookup for use classification'!$C$9,C1205)),ISNUMBER(SEARCH('[1]Lookup for use classification'!$D$9,C1205)),ISNUMBER(SEARCH('[1]Lookup for use classification'!$E$9,C1205)),ISNUMBER(SEARCH('[1]Lookup for use classification'!$F$9,C1205)),ISNUMBER(SEARCH('[1]Lookup for use classification'!$G$9,C1205)),ISNUMBER(SEARCH('[1]Lookup for use classification'!$H$9,C1205)),ISNUMBER(SEARCH('[1]Lookup for use classification'!$I$9,C1205)),ISNUMBER(SEARCH('[1]Lookup for use classification'!$J$9,C1205)),ISNUMBER(SEARCH('[1]Lookup for use classification'!$K$9,C1205))),'[1]Lookup for use classification'!$A$9,IF(OR(ISNUMBER(SEARCH('[1]Lookup for use classification'!$B$10,C1205)),ISNUMBER(SEARCH('[1]Lookup for use classification'!$C$10,C1205)),ISNUMBER(SEARCH('[1]Lookup for use classification'!$D$10,C1205)),ISNUMBER(SEARCH('[1]Lookup for use classification'!$E$10,C1205)),ISNUMBER(SEARCH('[1]Lookup for use classification'!$F$10,C1205)),ISNUMBER(SEARCH('[1]Lookup for use classification'!$G$10,C1205))),'[1]Lookup for use classification'!$A$10,IF(OR(ISNUMBER(SEARCH('[1]Lookup for use classification'!$B$11,C1205)),ISNUMBER(SEARCH('[1]Lookup for use classification'!$C$11,C1205))),'[1]Lookup for use classification'!$A$11,IF(OR(ISNUMBER(SEARCH('[1]Lookup for use classification'!$B$12,C1205)),ISNUMBER(SEARCH('[1]Lookup for use classification'!$C$12,C1205))),'[1]Lookup for use classification'!$A$12,IF(OR(ISNUMBER(SEARCH('[1]Lookup for use classification'!$B$13,C1205)),ISNUMBER(SEARCH('[1]Lookup for use classification'!$C$13,C1205)),ISNUMBER(SEARCH('[1]Lookup for use classification'!$D$13,C1205)),,ISNUMBER(SEARCH('[1]Lookup for use classification'!$C$13,C1205)),ISNUMBER(SEARCH('[1]Lookup for use classification'!$E$13,C1205))),'[1]Lookup for use classification'!$A$13,IF(OR(ISNUMBER(SEARCH('[1]Lookup for use classification'!$B$14,C1205)),ISNUMBER(SEARCH('[1]Lookup for use classification'!$C$14,C1205))),'[1]Lookup for use classification'!$A$14,"Other"))))))))))))</f>
        <v>Public Assembly</v>
      </c>
      <c r="E1205" s="175">
        <v>7515</v>
      </c>
      <c r="F1205" s="174"/>
      <c r="G1205" s="174"/>
    </row>
    <row r="1206" spans="1:10">
      <c r="A1206" s="187" t="s">
        <v>1321</v>
      </c>
      <c r="B1206" s="167" t="s">
        <v>4456</v>
      </c>
      <c r="C1206" s="174" t="s">
        <v>1302</v>
      </c>
      <c r="D1206" s="6" t="str">
        <f>IF(OR(ISNUMBER(SEARCH('[1]Lookup for use classification'!$B$1,C1206)),ISNUMBER(SEARCH('[1]Lookup for use classification'!$C$1,C1206)),ISNUMBER(SEARCH('[1]Lookup for use classification'!$D$1,C1206)),ISNUMBER(SEARCH('[1]Lookup for use classification'!$E$1,C1206))),'[1]Lookup for use classification'!$A$1,IF(ISNUMBER(SEARCH('[1]Lookup for use classification'!$B$2,C1206)),'[1]Lookup for use classification'!$A$2,IF(ISNUMBER(SEARCH('[1]Lookup for use classification'!$B$3,C1206)),'[1]Lookup for use classification'!$A$3,IF(OR(ISNUMBER(SEARCH('[1]Lookup for use classification'!$B$4,C1206)),ISNUMBER(SEARCH('[1]Lookup for use classification'!$C$4,C1206)),ISNUMBER(SEARCH('[1]Lookup for use classification'!$D$4,C1206)),ISNUMBER(SEARCH('[1]Lookup for use classification'!$E$4,C1206))),'[1]Lookup for use classification'!$A$4,IF(OR(ISNUMBER(SEARCH('[1]Lookup for use classification'!$B$5,C1206)),ISNUMBER(SEARCH('[1]Lookup for use classification'!$C$5,C1206)),ISNUMBER(SEARCH('[1]Lookup for use classification'!$D$5,C1206))),'[1]Lookup for use classification'!$A$5,IF(OR(ISNUMBER(SEARCH('[1]Lookup for use classification'!$B$7,C1206)),ISNUMBER(SEARCH('[1]Lookup for use classification'!$C$7,C1206)),ISNUMBER(SEARCH('[1]Lookup for use classification'!$D$7,C1206))),'[1]Lookup for use classification'!$A$7,IF(OR(ISNUMBER(SEARCH('[1]Lookup for use classification'!$B$9,C1206)),ISNUMBER(SEARCH('[1]Lookup for use classification'!$C$9,C1206)),ISNUMBER(SEARCH('[1]Lookup for use classification'!$D$9,C1206)),ISNUMBER(SEARCH('[1]Lookup for use classification'!$E$9,C1206)),ISNUMBER(SEARCH('[1]Lookup for use classification'!$F$9,C1206)),ISNUMBER(SEARCH('[1]Lookup for use classification'!$G$9,C1206)),ISNUMBER(SEARCH('[1]Lookup for use classification'!$H$9,C1206)),ISNUMBER(SEARCH('[1]Lookup for use classification'!$I$9,C1206)),ISNUMBER(SEARCH('[1]Lookup for use classification'!$J$9,C1206)),ISNUMBER(SEARCH('[1]Lookup for use classification'!$K$9,C1206))),'[1]Lookup for use classification'!$A$9,IF(OR(ISNUMBER(SEARCH('[1]Lookup for use classification'!$B$10,C1206)),ISNUMBER(SEARCH('[1]Lookup for use classification'!$C$10,C1206)),ISNUMBER(SEARCH('[1]Lookup for use classification'!$D$10,C1206)),ISNUMBER(SEARCH('[1]Lookup for use classification'!$E$10,C1206)),ISNUMBER(SEARCH('[1]Lookup for use classification'!$F$10,C1206)),ISNUMBER(SEARCH('[1]Lookup for use classification'!$G$10,C1206))),'[1]Lookup for use classification'!$A$10,IF(OR(ISNUMBER(SEARCH('[1]Lookup for use classification'!$B$11,C1206)),ISNUMBER(SEARCH('[1]Lookup for use classification'!$C$11,C1206))),'[1]Lookup for use classification'!$A$11,IF(OR(ISNUMBER(SEARCH('[1]Lookup for use classification'!$B$12,C1206)),ISNUMBER(SEARCH('[1]Lookup for use classification'!$C$12,C1206))),'[1]Lookup for use classification'!$A$12,IF(OR(ISNUMBER(SEARCH('[1]Lookup for use classification'!$B$13,C1206)),ISNUMBER(SEARCH('[1]Lookup for use classification'!$C$13,C1206)),ISNUMBER(SEARCH('[1]Lookup for use classification'!$D$13,C1206)),,ISNUMBER(SEARCH('[1]Lookup for use classification'!$C$13,C1206)),ISNUMBER(SEARCH('[1]Lookup for use classification'!$E$13,C1206))),'[1]Lookup for use classification'!$A$13,IF(OR(ISNUMBER(SEARCH('[1]Lookup for use classification'!$B$14,C1206)),ISNUMBER(SEARCH('[1]Lookup for use classification'!$C$14,C1206))),'[1]Lookup for use classification'!$A$14,"Other"))))))))))))</f>
        <v>Public Assembly</v>
      </c>
      <c r="E1206" s="206"/>
      <c r="F1206" s="162"/>
      <c r="G1206" s="162"/>
    </row>
    <row r="1207" spans="1:10">
      <c r="A1207" s="187" t="s">
        <v>1321</v>
      </c>
      <c r="B1207" s="167" t="s">
        <v>4456</v>
      </c>
      <c r="C1207" s="174" t="s">
        <v>595</v>
      </c>
      <c r="D1207" s="6" t="str">
        <f>IF(OR(ISNUMBER(SEARCH('[1]Lookup for use classification'!$B$1,C1207)),ISNUMBER(SEARCH('[1]Lookup for use classification'!$C$1,C1207)),ISNUMBER(SEARCH('[1]Lookup for use classification'!$D$1,C1207)),ISNUMBER(SEARCH('[1]Lookup for use classification'!$E$1,C1207))),'[1]Lookup for use classification'!$A$1,IF(ISNUMBER(SEARCH('[1]Lookup for use classification'!$B$2,C1207)),'[1]Lookup for use classification'!$A$2,IF(ISNUMBER(SEARCH('[1]Lookup for use classification'!$B$3,C1207)),'[1]Lookup for use classification'!$A$3,IF(OR(ISNUMBER(SEARCH('[1]Lookup for use classification'!$B$4,C1207)),ISNUMBER(SEARCH('[1]Lookup for use classification'!$C$4,C1207)),ISNUMBER(SEARCH('[1]Lookup for use classification'!$D$4,C1207)),ISNUMBER(SEARCH('[1]Lookup for use classification'!$E$4,C1207))),'[1]Lookup for use classification'!$A$4,IF(OR(ISNUMBER(SEARCH('[1]Lookup for use classification'!$B$5,C1207)),ISNUMBER(SEARCH('[1]Lookup for use classification'!$C$5,C1207)),ISNUMBER(SEARCH('[1]Lookup for use classification'!$D$5,C1207))),'[1]Lookup for use classification'!$A$5,IF(OR(ISNUMBER(SEARCH('[1]Lookup for use classification'!$B$7,C1207)),ISNUMBER(SEARCH('[1]Lookup for use classification'!$C$7,C1207)),ISNUMBER(SEARCH('[1]Lookup for use classification'!$D$7,C1207))),'[1]Lookup for use classification'!$A$7,IF(OR(ISNUMBER(SEARCH('[1]Lookup for use classification'!$B$9,C1207)),ISNUMBER(SEARCH('[1]Lookup for use classification'!$C$9,C1207)),ISNUMBER(SEARCH('[1]Lookup for use classification'!$D$9,C1207)),ISNUMBER(SEARCH('[1]Lookup for use classification'!$E$9,C1207)),ISNUMBER(SEARCH('[1]Lookup for use classification'!$F$9,C1207)),ISNUMBER(SEARCH('[1]Lookup for use classification'!$G$9,C1207)),ISNUMBER(SEARCH('[1]Lookup for use classification'!$H$9,C1207)),ISNUMBER(SEARCH('[1]Lookup for use classification'!$I$9,C1207)),ISNUMBER(SEARCH('[1]Lookup for use classification'!$J$9,C1207)),ISNUMBER(SEARCH('[1]Lookup for use classification'!$K$9,C1207))),'[1]Lookup for use classification'!$A$9,IF(OR(ISNUMBER(SEARCH('[1]Lookup for use classification'!$B$10,C1207)),ISNUMBER(SEARCH('[1]Lookup for use classification'!$C$10,C1207)),ISNUMBER(SEARCH('[1]Lookup for use classification'!$D$10,C1207)),ISNUMBER(SEARCH('[1]Lookup for use classification'!$E$10,C1207)),ISNUMBER(SEARCH('[1]Lookup for use classification'!$F$10,C1207)),ISNUMBER(SEARCH('[1]Lookup for use classification'!$G$10,C1207))),'[1]Lookup for use classification'!$A$10,IF(OR(ISNUMBER(SEARCH('[1]Lookup for use classification'!$B$11,C1207)),ISNUMBER(SEARCH('[1]Lookup for use classification'!$C$11,C1207))),'[1]Lookup for use classification'!$A$11,IF(OR(ISNUMBER(SEARCH('[1]Lookup for use classification'!$B$12,C1207)),ISNUMBER(SEARCH('[1]Lookup for use classification'!$C$12,C1207))),'[1]Lookup for use classification'!$A$12,IF(OR(ISNUMBER(SEARCH('[1]Lookup for use classification'!$B$13,C1207)),ISNUMBER(SEARCH('[1]Lookup for use classification'!$C$13,C1207)),ISNUMBER(SEARCH('[1]Lookup for use classification'!$D$13,C1207)),,ISNUMBER(SEARCH('[1]Lookup for use classification'!$C$13,C1207)),ISNUMBER(SEARCH('[1]Lookup for use classification'!$E$13,C1207))),'[1]Lookup for use classification'!$A$13,IF(OR(ISNUMBER(SEARCH('[1]Lookup for use classification'!$B$14,C1207)),ISNUMBER(SEARCH('[1]Lookup for use classification'!$C$14,C1207))),'[1]Lookup for use classification'!$A$14,"Other"))))))))))))</f>
        <v>Public Assembly</v>
      </c>
      <c r="E1207" s="206"/>
      <c r="F1207" s="162"/>
      <c r="G1207" s="162"/>
    </row>
    <row r="1208" spans="1:10">
      <c r="A1208" s="187" t="s">
        <v>1321</v>
      </c>
      <c r="B1208" s="167" t="s">
        <v>4456</v>
      </c>
      <c r="C1208" s="174" t="s">
        <v>1324</v>
      </c>
      <c r="D1208" s="6" t="str">
        <f>IF(OR(ISNUMBER(SEARCH('[1]Lookup for use classification'!$B$1,C1208)),ISNUMBER(SEARCH('[1]Lookup for use classification'!$C$1,C1208)),ISNUMBER(SEARCH('[1]Lookup for use classification'!$D$1,C1208)),ISNUMBER(SEARCH('[1]Lookup for use classification'!$E$1,C1208))),'[1]Lookup for use classification'!$A$1,IF(ISNUMBER(SEARCH('[1]Lookup for use classification'!$B$2,C1208)),'[1]Lookup for use classification'!$A$2,IF(ISNUMBER(SEARCH('[1]Lookup for use classification'!$B$3,C1208)),'[1]Lookup for use classification'!$A$3,IF(OR(ISNUMBER(SEARCH('[1]Lookup for use classification'!$B$4,C1208)),ISNUMBER(SEARCH('[1]Lookup for use classification'!$C$4,C1208)),ISNUMBER(SEARCH('[1]Lookup for use classification'!$D$4,C1208)),ISNUMBER(SEARCH('[1]Lookup for use classification'!$E$4,C1208))),'[1]Lookup for use classification'!$A$4,IF(OR(ISNUMBER(SEARCH('[1]Lookup for use classification'!$B$5,C1208)),ISNUMBER(SEARCH('[1]Lookup for use classification'!$C$5,C1208)),ISNUMBER(SEARCH('[1]Lookup for use classification'!$D$5,C1208))),'[1]Lookup for use classification'!$A$5,IF(OR(ISNUMBER(SEARCH('[1]Lookup for use classification'!$B$7,C1208)),ISNUMBER(SEARCH('[1]Lookup for use classification'!$C$7,C1208)),ISNUMBER(SEARCH('[1]Lookup for use classification'!$D$7,C1208))),'[1]Lookup for use classification'!$A$7,IF(OR(ISNUMBER(SEARCH('[1]Lookup for use classification'!$B$9,C1208)),ISNUMBER(SEARCH('[1]Lookup for use classification'!$C$9,C1208)),ISNUMBER(SEARCH('[1]Lookup for use classification'!$D$9,C1208)),ISNUMBER(SEARCH('[1]Lookup for use classification'!$E$9,C1208)),ISNUMBER(SEARCH('[1]Lookup for use classification'!$F$9,C1208)),ISNUMBER(SEARCH('[1]Lookup for use classification'!$G$9,C1208)),ISNUMBER(SEARCH('[1]Lookup for use classification'!$H$9,C1208)),ISNUMBER(SEARCH('[1]Lookup for use classification'!$I$9,C1208)),ISNUMBER(SEARCH('[1]Lookup for use classification'!$J$9,C1208)),ISNUMBER(SEARCH('[1]Lookup for use classification'!$K$9,C1208))),'[1]Lookup for use classification'!$A$9,IF(OR(ISNUMBER(SEARCH('[1]Lookup for use classification'!$B$10,C1208)),ISNUMBER(SEARCH('[1]Lookup for use classification'!$C$10,C1208)),ISNUMBER(SEARCH('[1]Lookup for use classification'!$D$10,C1208)),ISNUMBER(SEARCH('[1]Lookup for use classification'!$E$10,C1208)),ISNUMBER(SEARCH('[1]Lookup for use classification'!$F$10,C1208)),ISNUMBER(SEARCH('[1]Lookup for use classification'!$G$10,C1208))),'[1]Lookup for use classification'!$A$10,IF(OR(ISNUMBER(SEARCH('[1]Lookup for use classification'!$B$11,C1208)),ISNUMBER(SEARCH('[1]Lookup for use classification'!$C$11,C1208))),'[1]Lookup for use classification'!$A$11,IF(OR(ISNUMBER(SEARCH('[1]Lookup for use classification'!$B$12,C1208)),ISNUMBER(SEARCH('[1]Lookup for use classification'!$C$12,C1208))),'[1]Lookup for use classification'!$A$12,IF(OR(ISNUMBER(SEARCH('[1]Lookup for use classification'!$B$13,C1208)),ISNUMBER(SEARCH('[1]Lookup for use classification'!$C$13,C1208)),ISNUMBER(SEARCH('[1]Lookup for use classification'!$D$13,C1208)),,ISNUMBER(SEARCH('[1]Lookup for use classification'!$C$13,C1208)),ISNUMBER(SEARCH('[1]Lookup for use classification'!$E$13,C1208))),'[1]Lookup for use classification'!$A$13,IF(OR(ISNUMBER(SEARCH('[1]Lookup for use classification'!$B$14,C1208)),ISNUMBER(SEARCH('[1]Lookup for use classification'!$C$14,C1208))),'[1]Lookup for use classification'!$A$14,"Other"))))))))))))</f>
        <v>Public Assembly</v>
      </c>
      <c r="E1208" s="206"/>
      <c r="F1208" s="162"/>
      <c r="G1208" s="162"/>
    </row>
    <row r="1209" spans="1:10">
      <c r="A1209" s="187" t="s">
        <v>1321</v>
      </c>
      <c r="B1209" s="167" t="s">
        <v>4456</v>
      </c>
      <c r="C1209" s="174" t="s">
        <v>849</v>
      </c>
      <c r="D1209" s="6" t="str">
        <f>IF(OR(ISNUMBER(SEARCH('[1]Lookup for use classification'!$B$1,C1209)),ISNUMBER(SEARCH('[1]Lookup for use classification'!$C$1,C1209)),ISNUMBER(SEARCH('[1]Lookup for use classification'!$D$1,C1209)),ISNUMBER(SEARCH('[1]Lookup for use classification'!$E$1,C1209))),'[1]Lookup for use classification'!$A$1,IF(ISNUMBER(SEARCH('[1]Lookup for use classification'!$B$2,C1209)),'[1]Lookup for use classification'!$A$2,IF(ISNUMBER(SEARCH('[1]Lookup for use classification'!$B$3,C1209)),'[1]Lookup for use classification'!$A$3,IF(OR(ISNUMBER(SEARCH('[1]Lookup for use classification'!$B$4,C1209)),ISNUMBER(SEARCH('[1]Lookup for use classification'!$C$4,C1209)),ISNUMBER(SEARCH('[1]Lookup for use classification'!$D$4,C1209)),ISNUMBER(SEARCH('[1]Lookup for use classification'!$E$4,C1209))),'[1]Lookup for use classification'!$A$4,IF(OR(ISNUMBER(SEARCH('[1]Lookup for use classification'!$B$5,C1209)),ISNUMBER(SEARCH('[1]Lookup for use classification'!$C$5,C1209)),ISNUMBER(SEARCH('[1]Lookup for use classification'!$D$5,C1209))),'[1]Lookup for use classification'!$A$5,IF(OR(ISNUMBER(SEARCH('[1]Lookup for use classification'!$B$7,C1209)),ISNUMBER(SEARCH('[1]Lookup for use classification'!$C$7,C1209)),ISNUMBER(SEARCH('[1]Lookup for use classification'!$D$7,C1209))),'[1]Lookup for use classification'!$A$7,IF(OR(ISNUMBER(SEARCH('[1]Lookup for use classification'!$B$9,C1209)),ISNUMBER(SEARCH('[1]Lookup for use classification'!$C$9,C1209)),ISNUMBER(SEARCH('[1]Lookup for use classification'!$D$9,C1209)),ISNUMBER(SEARCH('[1]Lookup for use classification'!$E$9,C1209)),ISNUMBER(SEARCH('[1]Lookup for use classification'!$F$9,C1209)),ISNUMBER(SEARCH('[1]Lookup for use classification'!$G$9,C1209)),ISNUMBER(SEARCH('[1]Lookup for use classification'!$H$9,C1209)),ISNUMBER(SEARCH('[1]Lookup for use classification'!$I$9,C1209)),ISNUMBER(SEARCH('[1]Lookup for use classification'!$J$9,C1209)),ISNUMBER(SEARCH('[1]Lookup for use classification'!$K$9,C1209))),'[1]Lookup for use classification'!$A$9,IF(OR(ISNUMBER(SEARCH('[1]Lookup for use classification'!$B$10,C1209)),ISNUMBER(SEARCH('[1]Lookup for use classification'!$C$10,C1209)),ISNUMBER(SEARCH('[1]Lookup for use classification'!$D$10,C1209)),ISNUMBER(SEARCH('[1]Lookup for use classification'!$E$10,C1209)),ISNUMBER(SEARCH('[1]Lookup for use classification'!$F$10,C1209)),ISNUMBER(SEARCH('[1]Lookup for use classification'!$G$10,C1209))),'[1]Lookup for use classification'!$A$10,IF(OR(ISNUMBER(SEARCH('[1]Lookup for use classification'!$B$11,C1209)),ISNUMBER(SEARCH('[1]Lookup for use classification'!$C$11,C1209))),'[1]Lookup for use classification'!$A$11,IF(OR(ISNUMBER(SEARCH('[1]Lookup for use classification'!$B$12,C1209)),ISNUMBER(SEARCH('[1]Lookup for use classification'!$C$12,C1209))),'[1]Lookup for use classification'!$A$12,IF(OR(ISNUMBER(SEARCH('[1]Lookup for use classification'!$B$13,C1209)),ISNUMBER(SEARCH('[1]Lookup for use classification'!$C$13,C1209)),ISNUMBER(SEARCH('[1]Lookup for use classification'!$D$13,C1209)),,ISNUMBER(SEARCH('[1]Lookup for use classification'!$C$13,C1209)),ISNUMBER(SEARCH('[1]Lookup for use classification'!$E$13,C1209))),'[1]Lookup for use classification'!$A$13,IF(OR(ISNUMBER(SEARCH('[1]Lookup for use classification'!$B$14,C1209)),ISNUMBER(SEARCH('[1]Lookup for use classification'!$C$14,C1209))),'[1]Lookup for use classification'!$A$14,"Other"))))))))))))</f>
        <v>Public Assembly</v>
      </c>
      <c r="E1209" s="206"/>
      <c r="F1209" s="162"/>
      <c r="G1209" s="162"/>
    </row>
    <row r="1210" spans="1:10">
      <c r="A1210" s="187" t="s">
        <v>1321</v>
      </c>
      <c r="B1210" s="167" t="s">
        <v>4456</v>
      </c>
      <c r="C1210" s="174" t="s">
        <v>1330</v>
      </c>
      <c r="D1210" s="6" t="str">
        <f>IF(OR(ISNUMBER(SEARCH('[1]Lookup for use classification'!$B$1,C1210)),ISNUMBER(SEARCH('[1]Lookup for use classification'!$C$1,C1210)),ISNUMBER(SEARCH('[1]Lookup for use classification'!$D$1,C1210)),ISNUMBER(SEARCH('[1]Lookup for use classification'!$E$1,C1210))),'[1]Lookup for use classification'!$A$1,IF(ISNUMBER(SEARCH('[1]Lookup for use classification'!$B$2,C1210)),'[1]Lookup for use classification'!$A$2,IF(ISNUMBER(SEARCH('[1]Lookup for use classification'!$B$3,C1210)),'[1]Lookup for use classification'!$A$3,IF(OR(ISNUMBER(SEARCH('[1]Lookup for use classification'!$B$4,C1210)),ISNUMBER(SEARCH('[1]Lookup for use classification'!$C$4,C1210)),ISNUMBER(SEARCH('[1]Lookup for use classification'!$D$4,C1210)),ISNUMBER(SEARCH('[1]Lookup for use classification'!$E$4,C1210))),'[1]Lookup for use classification'!$A$4,IF(OR(ISNUMBER(SEARCH('[1]Lookup for use classification'!$B$5,C1210)),ISNUMBER(SEARCH('[1]Lookup for use classification'!$C$5,C1210)),ISNUMBER(SEARCH('[1]Lookup for use classification'!$D$5,C1210))),'[1]Lookup for use classification'!$A$5,IF(OR(ISNUMBER(SEARCH('[1]Lookup for use classification'!$B$7,C1210)),ISNUMBER(SEARCH('[1]Lookup for use classification'!$C$7,C1210)),ISNUMBER(SEARCH('[1]Lookup for use classification'!$D$7,C1210))),'[1]Lookup for use classification'!$A$7,IF(OR(ISNUMBER(SEARCH('[1]Lookup for use classification'!$B$9,C1210)),ISNUMBER(SEARCH('[1]Lookup for use classification'!$C$9,C1210)),ISNUMBER(SEARCH('[1]Lookup for use classification'!$D$9,C1210)),ISNUMBER(SEARCH('[1]Lookup for use classification'!$E$9,C1210)),ISNUMBER(SEARCH('[1]Lookup for use classification'!$F$9,C1210)),ISNUMBER(SEARCH('[1]Lookup for use classification'!$G$9,C1210)),ISNUMBER(SEARCH('[1]Lookup for use classification'!$H$9,C1210)),ISNUMBER(SEARCH('[1]Lookup for use classification'!$I$9,C1210)),ISNUMBER(SEARCH('[1]Lookup for use classification'!$J$9,C1210)),ISNUMBER(SEARCH('[1]Lookup for use classification'!$K$9,C1210))),'[1]Lookup for use classification'!$A$9,IF(OR(ISNUMBER(SEARCH('[1]Lookup for use classification'!$B$10,C1210)),ISNUMBER(SEARCH('[1]Lookup for use classification'!$C$10,C1210)),ISNUMBER(SEARCH('[1]Lookup for use classification'!$D$10,C1210)),ISNUMBER(SEARCH('[1]Lookup for use classification'!$E$10,C1210)),ISNUMBER(SEARCH('[1]Lookup for use classification'!$F$10,C1210)),ISNUMBER(SEARCH('[1]Lookup for use classification'!$G$10,C1210))),'[1]Lookup for use classification'!$A$10,IF(OR(ISNUMBER(SEARCH('[1]Lookup for use classification'!$B$11,C1210)),ISNUMBER(SEARCH('[1]Lookup for use classification'!$C$11,C1210))),'[1]Lookup for use classification'!$A$11,IF(OR(ISNUMBER(SEARCH('[1]Lookup for use classification'!$B$12,C1210)),ISNUMBER(SEARCH('[1]Lookup for use classification'!$C$12,C1210))),'[1]Lookup for use classification'!$A$12,IF(OR(ISNUMBER(SEARCH('[1]Lookup for use classification'!$B$13,C1210)),ISNUMBER(SEARCH('[1]Lookup for use classification'!$C$13,C1210)),ISNUMBER(SEARCH('[1]Lookup for use classification'!$D$13,C1210)),,ISNUMBER(SEARCH('[1]Lookup for use classification'!$C$13,C1210)),ISNUMBER(SEARCH('[1]Lookup for use classification'!$E$13,C1210))),'[1]Lookup for use classification'!$A$13,IF(OR(ISNUMBER(SEARCH('[1]Lookup for use classification'!$B$14,C1210)),ISNUMBER(SEARCH('[1]Lookup for use classification'!$C$14,C1210))),'[1]Lookup for use classification'!$A$14,"Other"))))))))))))</f>
        <v>Public Safety</v>
      </c>
      <c r="E1210" s="206">
        <v>7200</v>
      </c>
      <c r="F1210" s="162"/>
      <c r="G1210" s="162"/>
    </row>
    <row r="1211" spans="1:10">
      <c r="A1211" s="188" t="s">
        <v>2036</v>
      </c>
      <c r="B1211" s="8" t="str">
        <f>IF(ISNA(VLOOKUP(CONCATENATE(A1211,C1211),ARIS!$A$1:$A$959,1,FALSE)),"","ARIS")</f>
        <v>ARIS</v>
      </c>
      <c r="C1211" s="162" t="s">
        <v>2328</v>
      </c>
      <c r="D1211" s="11" t="s">
        <v>213</v>
      </c>
      <c r="E1211" s="163"/>
      <c r="F1211" s="163"/>
      <c r="G1211" s="163"/>
      <c r="H1211" s="164">
        <v>536.96058394160593</v>
      </c>
      <c r="I1211" s="164"/>
      <c r="J1211" s="165">
        <v>4906.0441539999993</v>
      </c>
    </row>
    <row r="1212" spans="1:10">
      <c r="A1212" s="187" t="s">
        <v>1321</v>
      </c>
      <c r="B1212" s="167" t="s">
        <v>4456</v>
      </c>
      <c r="C1212" s="174" t="s">
        <v>1309</v>
      </c>
      <c r="D1212" s="6" t="str">
        <f>IF(OR(ISNUMBER(SEARCH('[1]Lookup for use classification'!$B$1,C1212)),ISNUMBER(SEARCH('[1]Lookup for use classification'!$C$1,C1212)),ISNUMBER(SEARCH('[1]Lookup for use classification'!$D$1,C1212)),ISNUMBER(SEARCH('[1]Lookup for use classification'!$E$1,C1212))),'[1]Lookup for use classification'!$A$1,IF(ISNUMBER(SEARCH('[1]Lookup for use classification'!$B$2,C1212)),'[1]Lookup for use classification'!$A$2,IF(ISNUMBER(SEARCH('[1]Lookup for use classification'!$B$3,C1212)),'[1]Lookup for use classification'!$A$3,IF(OR(ISNUMBER(SEARCH('[1]Lookup for use classification'!$B$4,C1212)),ISNUMBER(SEARCH('[1]Lookup for use classification'!$C$4,C1212)),ISNUMBER(SEARCH('[1]Lookup for use classification'!$D$4,C1212)),ISNUMBER(SEARCH('[1]Lookup for use classification'!$E$4,C1212))),'[1]Lookup for use classification'!$A$4,IF(OR(ISNUMBER(SEARCH('[1]Lookup for use classification'!$B$5,C1212)),ISNUMBER(SEARCH('[1]Lookup for use classification'!$C$5,C1212)),ISNUMBER(SEARCH('[1]Lookup for use classification'!$D$5,C1212))),'[1]Lookup for use classification'!$A$5,IF(OR(ISNUMBER(SEARCH('[1]Lookup for use classification'!$B$7,C1212)),ISNUMBER(SEARCH('[1]Lookup for use classification'!$C$7,C1212)),ISNUMBER(SEARCH('[1]Lookup for use classification'!$D$7,C1212))),'[1]Lookup for use classification'!$A$7,IF(OR(ISNUMBER(SEARCH('[1]Lookup for use classification'!$B$9,C1212)),ISNUMBER(SEARCH('[1]Lookup for use classification'!$C$9,C1212)),ISNUMBER(SEARCH('[1]Lookup for use classification'!$D$9,C1212)),ISNUMBER(SEARCH('[1]Lookup for use classification'!$E$9,C1212)),ISNUMBER(SEARCH('[1]Lookup for use classification'!$F$9,C1212)),ISNUMBER(SEARCH('[1]Lookup for use classification'!$G$9,C1212)),ISNUMBER(SEARCH('[1]Lookup for use classification'!$H$9,C1212)),ISNUMBER(SEARCH('[1]Lookup for use classification'!$I$9,C1212)),ISNUMBER(SEARCH('[1]Lookup for use classification'!$J$9,C1212)),ISNUMBER(SEARCH('[1]Lookup for use classification'!$K$9,C1212))),'[1]Lookup for use classification'!$A$9,IF(OR(ISNUMBER(SEARCH('[1]Lookup for use classification'!$B$10,C1212)),ISNUMBER(SEARCH('[1]Lookup for use classification'!$C$10,C1212)),ISNUMBER(SEARCH('[1]Lookup for use classification'!$D$10,C1212)),ISNUMBER(SEARCH('[1]Lookup for use classification'!$E$10,C1212)),ISNUMBER(SEARCH('[1]Lookup for use classification'!$F$10,C1212)),ISNUMBER(SEARCH('[1]Lookup for use classification'!$G$10,C1212))),'[1]Lookup for use classification'!$A$10,IF(OR(ISNUMBER(SEARCH('[1]Lookup for use classification'!$B$11,C1212)),ISNUMBER(SEARCH('[1]Lookup for use classification'!$C$11,C1212))),'[1]Lookup for use classification'!$A$11,IF(OR(ISNUMBER(SEARCH('[1]Lookup for use classification'!$B$12,C1212)),ISNUMBER(SEARCH('[1]Lookup for use classification'!$C$12,C1212))),'[1]Lookup for use classification'!$A$12,IF(OR(ISNUMBER(SEARCH('[1]Lookup for use classification'!$B$13,C1212)),ISNUMBER(SEARCH('[1]Lookup for use classification'!$C$13,C1212)),ISNUMBER(SEARCH('[1]Lookup for use classification'!$D$13,C1212)),,ISNUMBER(SEARCH('[1]Lookup for use classification'!$C$13,C1212)),ISNUMBER(SEARCH('[1]Lookup for use classification'!$E$13,C1212))),'[1]Lookup for use classification'!$A$13,IF(OR(ISNUMBER(SEARCH('[1]Lookup for use classification'!$B$14,C1212)),ISNUMBER(SEARCH('[1]Lookup for use classification'!$C$14,C1212))),'[1]Lookup for use classification'!$A$14,"Other"))))))))))))</f>
        <v>Public Safety</v>
      </c>
      <c r="E1212" s="175"/>
      <c r="F1212" s="174"/>
      <c r="G1212" s="174"/>
    </row>
    <row r="1213" spans="1:10">
      <c r="A1213" s="187" t="s">
        <v>1321</v>
      </c>
      <c r="B1213" s="167" t="s">
        <v>4456</v>
      </c>
      <c r="C1213" s="174" t="s">
        <v>1329</v>
      </c>
      <c r="D1213" s="6" t="str">
        <f>IF(OR(ISNUMBER(SEARCH('[1]Lookup for use classification'!$B$1,C1213)),ISNUMBER(SEARCH('[1]Lookup for use classification'!$C$1,C1213)),ISNUMBER(SEARCH('[1]Lookup for use classification'!$D$1,C1213)),ISNUMBER(SEARCH('[1]Lookup for use classification'!$E$1,C1213))),'[1]Lookup for use classification'!$A$1,IF(ISNUMBER(SEARCH('[1]Lookup for use classification'!$B$2,C1213)),'[1]Lookup for use classification'!$A$2,IF(ISNUMBER(SEARCH('[1]Lookup for use classification'!$B$3,C1213)),'[1]Lookup for use classification'!$A$3,IF(OR(ISNUMBER(SEARCH('[1]Lookup for use classification'!$B$4,C1213)),ISNUMBER(SEARCH('[1]Lookup for use classification'!$C$4,C1213)),ISNUMBER(SEARCH('[1]Lookup for use classification'!$D$4,C1213)),ISNUMBER(SEARCH('[1]Lookup for use classification'!$E$4,C1213))),'[1]Lookup for use classification'!$A$4,IF(OR(ISNUMBER(SEARCH('[1]Lookup for use classification'!$B$5,C1213)),ISNUMBER(SEARCH('[1]Lookup for use classification'!$C$5,C1213)),ISNUMBER(SEARCH('[1]Lookup for use classification'!$D$5,C1213))),'[1]Lookup for use classification'!$A$5,IF(OR(ISNUMBER(SEARCH('[1]Lookup for use classification'!$B$7,C1213)),ISNUMBER(SEARCH('[1]Lookup for use classification'!$C$7,C1213)),ISNUMBER(SEARCH('[1]Lookup for use classification'!$D$7,C1213))),'[1]Lookup for use classification'!$A$7,IF(OR(ISNUMBER(SEARCH('[1]Lookup for use classification'!$B$9,C1213)),ISNUMBER(SEARCH('[1]Lookup for use classification'!$C$9,C1213)),ISNUMBER(SEARCH('[1]Lookup for use classification'!$D$9,C1213)),ISNUMBER(SEARCH('[1]Lookup for use classification'!$E$9,C1213)),ISNUMBER(SEARCH('[1]Lookup for use classification'!$F$9,C1213)),ISNUMBER(SEARCH('[1]Lookup for use classification'!$G$9,C1213)),ISNUMBER(SEARCH('[1]Lookup for use classification'!$H$9,C1213)),ISNUMBER(SEARCH('[1]Lookup for use classification'!$I$9,C1213)),ISNUMBER(SEARCH('[1]Lookup for use classification'!$J$9,C1213)),ISNUMBER(SEARCH('[1]Lookup for use classification'!$K$9,C1213))),'[1]Lookup for use classification'!$A$9,IF(OR(ISNUMBER(SEARCH('[1]Lookup for use classification'!$B$10,C1213)),ISNUMBER(SEARCH('[1]Lookup for use classification'!$C$10,C1213)),ISNUMBER(SEARCH('[1]Lookup for use classification'!$D$10,C1213)),ISNUMBER(SEARCH('[1]Lookup for use classification'!$E$10,C1213)),ISNUMBER(SEARCH('[1]Lookup for use classification'!$F$10,C1213)),ISNUMBER(SEARCH('[1]Lookup for use classification'!$G$10,C1213))),'[1]Lookup for use classification'!$A$10,IF(OR(ISNUMBER(SEARCH('[1]Lookup for use classification'!$B$11,C1213)),ISNUMBER(SEARCH('[1]Lookup for use classification'!$C$11,C1213))),'[1]Lookup for use classification'!$A$11,IF(OR(ISNUMBER(SEARCH('[1]Lookup for use classification'!$B$12,C1213)),ISNUMBER(SEARCH('[1]Lookup for use classification'!$C$12,C1213))),'[1]Lookup for use classification'!$A$12,IF(OR(ISNUMBER(SEARCH('[1]Lookup for use classification'!$B$13,C1213)),ISNUMBER(SEARCH('[1]Lookup for use classification'!$C$13,C1213)),ISNUMBER(SEARCH('[1]Lookup for use classification'!$D$13,C1213)),,ISNUMBER(SEARCH('[1]Lookup for use classification'!$C$13,C1213)),ISNUMBER(SEARCH('[1]Lookup for use classification'!$E$13,C1213))),'[1]Lookup for use classification'!$A$13,IF(OR(ISNUMBER(SEARCH('[1]Lookup for use classification'!$B$14,C1213)),ISNUMBER(SEARCH('[1]Lookup for use classification'!$C$14,C1213))),'[1]Lookup for use classification'!$A$14,"Other"))))))))))))</f>
        <v>Public Safety</v>
      </c>
      <c r="E1213" s="206"/>
      <c r="F1213" s="162"/>
      <c r="G1213" s="162"/>
    </row>
    <row r="1214" spans="1:10">
      <c r="A1214" s="188" t="s">
        <v>2036</v>
      </c>
      <c r="B1214" s="8" t="str">
        <f>IF(ISNA(VLOOKUP(CONCATENATE(A1214,C1214),ARIS!$A$1:$A$959,1,FALSE)),"","ARIS")</f>
        <v>ARIS</v>
      </c>
      <c r="C1214" s="162" t="s">
        <v>2250</v>
      </c>
      <c r="D1214" s="165" t="s">
        <v>2233</v>
      </c>
      <c r="E1214" s="163"/>
      <c r="F1214" s="163"/>
      <c r="G1214" s="163"/>
      <c r="H1214" s="164">
        <v>755.00145985401457</v>
      </c>
      <c r="I1214" s="164"/>
      <c r="J1214" s="165">
        <v>2343.0210869999996</v>
      </c>
    </row>
    <row r="1215" spans="1:10">
      <c r="A1215" s="188" t="s">
        <v>2036</v>
      </c>
      <c r="B1215" s="8" t="str">
        <f>IF(ISNA(VLOOKUP(CONCATENATE(A1215,C1215),ARIS!$A$1:$A$959,1,FALSE)),"","ARIS")</f>
        <v>ARIS</v>
      </c>
      <c r="C1215" s="162" t="s">
        <v>2249</v>
      </c>
      <c r="D1215" s="165" t="s">
        <v>2233</v>
      </c>
      <c r="E1215" s="163"/>
      <c r="F1215" s="163"/>
      <c r="G1215" s="163"/>
      <c r="H1215" s="164">
        <v>757.28978102189774</v>
      </c>
      <c r="I1215" s="164"/>
      <c r="J1215" s="165">
        <v>5202.3801543333338</v>
      </c>
    </row>
    <row r="1216" spans="1:10">
      <c r="A1216" s="187" t="s">
        <v>1321</v>
      </c>
      <c r="B1216" s="167" t="s">
        <v>4456</v>
      </c>
      <c r="C1216" s="174" t="s">
        <v>1325</v>
      </c>
      <c r="D1216" s="6" t="str">
        <f>IF(OR(ISNUMBER(SEARCH('[1]Lookup for use classification'!$B$1,C1216)),ISNUMBER(SEARCH('[1]Lookup for use classification'!$C$1,C1216)),ISNUMBER(SEARCH('[1]Lookup for use classification'!$D$1,C1216)),ISNUMBER(SEARCH('[1]Lookup for use classification'!$E$1,C1216))),'[1]Lookup for use classification'!$A$1,IF(ISNUMBER(SEARCH('[1]Lookup for use classification'!$B$2,C1216)),'[1]Lookup for use classification'!$A$2,IF(ISNUMBER(SEARCH('[1]Lookup for use classification'!$B$3,C1216)),'[1]Lookup for use classification'!$A$3,IF(OR(ISNUMBER(SEARCH('[1]Lookup for use classification'!$B$4,C1216)),ISNUMBER(SEARCH('[1]Lookup for use classification'!$C$4,C1216)),ISNUMBER(SEARCH('[1]Lookup for use classification'!$D$4,C1216)),ISNUMBER(SEARCH('[1]Lookup for use classification'!$E$4,C1216))),'[1]Lookup for use classification'!$A$4,IF(OR(ISNUMBER(SEARCH('[1]Lookup for use classification'!$B$5,C1216)),ISNUMBER(SEARCH('[1]Lookup for use classification'!$C$5,C1216)),ISNUMBER(SEARCH('[1]Lookup for use classification'!$D$5,C1216))),'[1]Lookup for use classification'!$A$5,IF(OR(ISNUMBER(SEARCH('[1]Lookup for use classification'!$B$7,C1216)),ISNUMBER(SEARCH('[1]Lookup for use classification'!$C$7,C1216)),ISNUMBER(SEARCH('[1]Lookup for use classification'!$D$7,C1216))),'[1]Lookup for use classification'!$A$7,IF(OR(ISNUMBER(SEARCH('[1]Lookup for use classification'!$B$9,C1216)),ISNUMBER(SEARCH('[1]Lookup for use classification'!$C$9,C1216)),ISNUMBER(SEARCH('[1]Lookup for use classification'!$D$9,C1216)),ISNUMBER(SEARCH('[1]Lookup for use classification'!$E$9,C1216)),ISNUMBER(SEARCH('[1]Lookup for use classification'!$F$9,C1216)),ISNUMBER(SEARCH('[1]Lookup for use classification'!$G$9,C1216)),ISNUMBER(SEARCH('[1]Lookup for use classification'!$H$9,C1216)),ISNUMBER(SEARCH('[1]Lookup for use classification'!$I$9,C1216)),ISNUMBER(SEARCH('[1]Lookup for use classification'!$J$9,C1216)),ISNUMBER(SEARCH('[1]Lookup for use classification'!$K$9,C1216))),'[1]Lookup for use classification'!$A$9,IF(OR(ISNUMBER(SEARCH('[1]Lookup for use classification'!$B$10,C1216)),ISNUMBER(SEARCH('[1]Lookup for use classification'!$C$10,C1216)),ISNUMBER(SEARCH('[1]Lookup for use classification'!$D$10,C1216)),ISNUMBER(SEARCH('[1]Lookup for use classification'!$E$10,C1216)),ISNUMBER(SEARCH('[1]Lookup for use classification'!$F$10,C1216)),ISNUMBER(SEARCH('[1]Lookup for use classification'!$G$10,C1216))),'[1]Lookup for use classification'!$A$10,IF(OR(ISNUMBER(SEARCH('[1]Lookup for use classification'!$B$11,C1216)),ISNUMBER(SEARCH('[1]Lookup for use classification'!$C$11,C1216))),'[1]Lookup for use classification'!$A$11,IF(OR(ISNUMBER(SEARCH('[1]Lookup for use classification'!$B$12,C1216)),ISNUMBER(SEARCH('[1]Lookup for use classification'!$C$12,C1216))),'[1]Lookup for use classification'!$A$12,IF(OR(ISNUMBER(SEARCH('[1]Lookup for use classification'!$B$13,C1216)),ISNUMBER(SEARCH('[1]Lookup for use classification'!$C$13,C1216)),ISNUMBER(SEARCH('[1]Lookup for use classification'!$D$13,C1216)),,ISNUMBER(SEARCH('[1]Lookup for use classification'!$C$13,C1216)),ISNUMBER(SEARCH('[1]Lookup for use classification'!$E$13,C1216))),'[1]Lookup for use classification'!$A$13,IF(OR(ISNUMBER(SEARCH('[1]Lookup for use classification'!$B$14,C1216)),ISNUMBER(SEARCH('[1]Lookup for use classification'!$C$14,C1216))),'[1]Lookup for use classification'!$A$14,"Other"))))))))))))</f>
        <v>Retail - Other</v>
      </c>
      <c r="E1216" s="206"/>
      <c r="F1216" s="162"/>
      <c r="G1216" s="162"/>
    </row>
    <row r="1217" spans="1:12">
      <c r="A1217" s="188" t="s">
        <v>2036</v>
      </c>
      <c r="B1217" s="8" t="str">
        <f>IF(ISNA(VLOOKUP(CONCATENATE(A1217,C1217),ARIS!$A$1:$A$959,1,FALSE)),"","ARIS")</f>
        <v>ARIS</v>
      </c>
      <c r="C1217" s="162" t="s">
        <v>2037</v>
      </c>
      <c r="D1217" s="165" t="s">
        <v>1980</v>
      </c>
      <c r="E1217" s="163">
        <v>1200</v>
      </c>
      <c r="F1217" s="163"/>
      <c r="G1217" s="163"/>
      <c r="H1217" s="164">
        <v>224.04671532846714</v>
      </c>
      <c r="I1217" s="164"/>
      <c r="J1217" s="165">
        <v>3499.1743494285711</v>
      </c>
    </row>
    <row r="1218" spans="1:12">
      <c r="A1218" s="188" t="s">
        <v>2036</v>
      </c>
      <c r="B1218" s="8" t="str">
        <f>IF(ISNA(VLOOKUP(CONCATENATE(A1218,C1218),ARIS!$A$1:$A$959,1,FALSE)),"","ARIS")</f>
        <v>ARIS</v>
      </c>
      <c r="C1218" s="162" t="s">
        <v>2038</v>
      </c>
      <c r="D1218" s="6" t="str">
        <f>IF(OR(ISNUMBER(SEARCH('[1]Lookup for use classification'!$B$1,C1218)),ISNUMBER(SEARCH('[1]Lookup for use classification'!$C$1,C1218)),ISNUMBER(SEARCH('[1]Lookup for use classification'!$D$1,C1218))),'[1]Lookup for use classification'!$A$1,IF(ISNUMBER(SEARCH('[1]Lookup for use classification'!$B$2,C1218)),'[1]Lookup for use classification'!$A$2,IF(ISNUMBER(SEARCH('[1]Lookup for use classification'!$B$3,C1218)),'[1]Lookup for use classification'!$A$3,IF(OR(ISNUMBER(SEARCH('[1]Lookup for use classification'!$B$4,C1218)),ISNUMBER(SEARCH('[1]Lookup for use classification'!$C$4,C1218))),'[1]Lookup for use classification'!$A$4,IF(OR(ISNUMBER(SEARCH('[1]Lookup for use classification'!$B$5,C1218)),ISNUMBER(SEARCH('[1]Lookup for use classification'!$C$5,C1218)),ISNUMBER(SEARCH('[1]Lookup for use classification'!$D$5,C1218))),'[1]Lookup for use classification'!$A$5,IF(OR(ISNUMBER(SEARCH('[1]Lookup for use classification'!$B$7,C1218)),ISNUMBER(SEARCH('[1]Lookup for use classification'!$C$7,C1218)),ISNUMBER(SEARCH('[1]Lookup for use classification'!$D$7,C1218))),'[1]Lookup for use classification'!$A$7,IF(OR(ISNUMBER(SEARCH('[1]Lookup for use classification'!$B$9,C1218)),ISNUMBER(SEARCH('[1]Lookup for use classification'!$C$9,C1218)),ISNUMBER(SEARCH('[1]Lookup for use classification'!$D$9,C1218)),ISNUMBER(SEARCH('[1]Lookup for use classification'!$E$9,C1218)),ISNUMBER(SEARCH('[1]Lookup for use classification'!$F$9,C1218)),ISNUMBER(SEARCH('[1]Lookup for use classification'!$G$9,C1218))),'[1]Lookup for use classification'!$A$9,IF(OR(ISNUMBER(SEARCH('[1]Lookup for use classification'!$B$10,C1218)),ISNUMBER(SEARCH('[1]Lookup for use classification'!$C$10,C1218)),ISNUMBER(SEARCH('[1]Lookup for use classification'!$D$10,C1218)),ISNUMBER(SEARCH('[1]Lookup for use classification'!$E$10,C1218)),ISNUMBER(SEARCH('[1]Lookup for use classification'!$F$10,C1218))),'[1]Lookup for use classification'!$A$10,IF(OR(ISNUMBER(SEARCH('[1]Lookup for use classification'!$B$11,C1218)),ISNUMBER(SEARCH('[1]Lookup for use classification'!$C$11,C1218))),'[1]Lookup for use classification'!$A$11,IF(OR(ISNUMBER(SEARCH('[1]Lookup for use classification'!$B$12,C1218)),ISNUMBER(SEARCH('[1]Lookup for use classification'!$C$12,C1218))),'[1]Lookup for use classification'!$A$12,"Nope"))))))))))</f>
        <v>Warehousing</v>
      </c>
      <c r="E1218" s="163">
        <v>2800</v>
      </c>
      <c r="F1218" s="163"/>
      <c r="G1218" s="163"/>
      <c r="H1218" s="164">
        <v>3109.8364963503645</v>
      </c>
      <c r="I1218" s="164"/>
      <c r="J1218" s="165">
        <v>12780.115019999999</v>
      </c>
    </row>
    <row r="1219" spans="1:12">
      <c r="A1219" s="188" t="s">
        <v>2036</v>
      </c>
      <c r="B1219" s="8" t="str">
        <f>IF(ISNA(VLOOKUP(CONCATENATE(A1219,C1219),ARIS!$A$1:$A$959,1,FALSE)),"","ARIS")</f>
        <v>ARIS</v>
      </c>
      <c r="C1219" s="162" t="s">
        <v>2039</v>
      </c>
      <c r="D1219" s="6" t="str">
        <f>IF(OR(ISNUMBER(SEARCH('[1]Lookup for use classification'!$B$1,C1219)),ISNUMBER(SEARCH('[1]Lookup for use classification'!$C$1,C1219)),ISNUMBER(SEARCH('[1]Lookup for use classification'!$D$1,C1219))),'[1]Lookup for use classification'!$A$1,IF(ISNUMBER(SEARCH('[1]Lookup for use classification'!$B$2,C1219)),'[1]Lookup for use classification'!$A$2,IF(ISNUMBER(SEARCH('[1]Lookup for use classification'!$B$3,C1219)),'[1]Lookup for use classification'!$A$3,IF(OR(ISNUMBER(SEARCH('[1]Lookup for use classification'!$B$4,C1219)),ISNUMBER(SEARCH('[1]Lookup for use classification'!$C$4,C1219))),'[1]Lookup for use classification'!$A$4,IF(OR(ISNUMBER(SEARCH('[1]Lookup for use classification'!$B$5,C1219)),ISNUMBER(SEARCH('[1]Lookup for use classification'!$C$5,C1219)),ISNUMBER(SEARCH('[1]Lookup for use classification'!$D$5,C1219))),'[1]Lookup for use classification'!$A$5,IF(OR(ISNUMBER(SEARCH('[1]Lookup for use classification'!$B$7,C1219)),ISNUMBER(SEARCH('[1]Lookup for use classification'!$C$7,C1219)),ISNUMBER(SEARCH('[1]Lookup for use classification'!$D$7,C1219))),'[1]Lookup for use classification'!$A$7,IF(OR(ISNUMBER(SEARCH('[1]Lookup for use classification'!$B$9,C1219)),ISNUMBER(SEARCH('[1]Lookup for use classification'!$C$9,C1219)),ISNUMBER(SEARCH('[1]Lookup for use classification'!$D$9,C1219)),ISNUMBER(SEARCH('[1]Lookup for use classification'!$E$9,C1219)),ISNUMBER(SEARCH('[1]Lookup for use classification'!$F$9,C1219)),ISNUMBER(SEARCH('[1]Lookup for use classification'!$G$9,C1219))),'[1]Lookup for use classification'!$A$9,IF(OR(ISNUMBER(SEARCH('[1]Lookup for use classification'!$B$10,C1219)),ISNUMBER(SEARCH('[1]Lookup for use classification'!$C$10,C1219)),ISNUMBER(SEARCH('[1]Lookup for use classification'!$D$10,C1219)),ISNUMBER(SEARCH('[1]Lookup for use classification'!$E$10,C1219)),ISNUMBER(SEARCH('[1]Lookup for use classification'!$F$10,C1219))),'[1]Lookup for use classification'!$A$10,IF(OR(ISNUMBER(SEARCH('[1]Lookup for use classification'!$B$11,C1219)),ISNUMBER(SEARCH('[1]Lookup for use classification'!$C$11,C1219))),'[1]Lookup for use classification'!$A$11,IF(OR(ISNUMBER(SEARCH('[1]Lookup for use classification'!$B$12,C1219)),ISNUMBER(SEARCH('[1]Lookup for use classification'!$C$12,C1219))),'[1]Lookup for use classification'!$A$12,"Nope"))))))))))</f>
        <v>Warehousing</v>
      </c>
      <c r="E1219" s="163">
        <v>3000</v>
      </c>
      <c r="F1219" s="163"/>
      <c r="G1219" s="163"/>
      <c r="H1219" s="164">
        <v>3638.3182481751833</v>
      </c>
      <c r="I1219" s="164"/>
      <c r="J1219" s="165">
        <v>6290.0566099999987</v>
      </c>
    </row>
    <row r="1220" spans="1:12">
      <c r="A1220" s="187" t="s">
        <v>1321</v>
      </c>
      <c r="B1220" s="167" t="s">
        <v>4456</v>
      </c>
      <c r="C1220" s="174" t="s">
        <v>1305</v>
      </c>
      <c r="D1220" s="6" t="str">
        <f>IF(OR(ISNUMBER(SEARCH('[1]Lookup for use classification'!$B$1,C1220)),ISNUMBER(SEARCH('[1]Lookup for use classification'!$C$1,C1220)),ISNUMBER(SEARCH('[1]Lookup for use classification'!$D$1,C1220)),ISNUMBER(SEARCH('[1]Lookup for use classification'!$E$1,C1220))),'[1]Lookup for use classification'!$A$1,IF(ISNUMBER(SEARCH('[1]Lookup for use classification'!$B$2,C1220)),'[1]Lookup for use classification'!$A$2,IF(ISNUMBER(SEARCH('[1]Lookup for use classification'!$B$3,C1220)),'[1]Lookup for use classification'!$A$3,IF(OR(ISNUMBER(SEARCH('[1]Lookup for use classification'!$B$4,C1220)),ISNUMBER(SEARCH('[1]Lookup for use classification'!$C$4,C1220)),ISNUMBER(SEARCH('[1]Lookup for use classification'!$D$4,C1220)),ISNUMBER(SEARCH('[1]Lookup for use classification'!$E$4,C1220))),'[1]Lookup for use classification'!$A$4,IF(OR(ISNUMBER(SEARCH('[1]Lookup for use classification'!$B$5,C1220)),ISNUMBER(SEARCH('[1]Lookup for use classification'!$C$5,C1220)),ISNUMBER(SEARCH('[1]Lookup for use classification'!$D$5,C1220))),'[1]Lookup for use classification'!$A$5,IF(OR(ISNUMBER(SEARCH('[1]Lookup for use classification'!$B$7,C1220)),ISNUMBER(SEARCH('[1]Lookup for use classification'!$C$7,C1220)),ISNUMBER(SEARCH('[1]Lookup for use classification'!$D$7,C1220))),'[1]Lookup for use classification'!$A$7,IF(OR(ISNUMBER(SEARCH('[1]Lookup for use classification'!$B$9,C1220)),ISNUMBER(SEARCH('[1]Lookup for use classification'!$C$9,C1220)),ISNUMBER(SEARCH('[1]Lookup for use classification'!$D$9,C1220)),ISNUMBER(SEARCH('[1]Lookup for use classification'!$E$9,C1220)),ISNUMBER(SEARCH('[1]Lookup for use classification'!$F$9,C1220)),ISNUMBER(SEARCH('[1]Lookup for use classification'!$G$9,C1220)),ISNUMBER(SEARCH('[1]Lookup for use classification'!$H$9,C1220)),ISNUMBER(SEARCH('[1]Lookup for use classification'!$I$9,C1220)),ISNUMBER(SEARCH('[1]Lookup for use classification'!$J$9,C1220)),ISNUMBER(SEARCH('[1]Lookup for use classification'!$K$9,C1220))),'[1]Lookup for use classification'!$A$9,IF(OR(ISNUMBER(SEARCH('[1]Lookup for use classification'!$B$10,C1220)),ISNUMBER(SEARCH('[1]Lookup for use classification'!$C$10,C1220)),ISNUMBER(SEARCH('[1]Lookup for use classification'!$D$10,C1220)),ISNUMBER(SEARCH('[1]Lookup for use classification'!$E$10,C1220)),ISNUMBER(SEARCH('[1]Lookup for use classification'!$F$10,C1220)),ISNUMBER(SEARCH('[1]Lookup for use classification'!$G$10,C1220))),'[1]Lookup for use classification'!$A$10,IF(OR(ISNUMBER(SEARCH('[1]Lookup for use classification'!$B$11,C1220)),ISNUMBER(SEARCH('[1]Lookup for use classification'!$C$11,C1220))),'[1]Lookup for use classification'!$A$11,IF(OR(ISNUMBER(SEARCH('[1]Lookup for use classification'!$B$12,C1220)),ISNUMBER(SEARCH('[1]Lookup for use classification'!$C$12,C1220))),'[1]Lookup for use classification'!$A$12,IF(OR(ISNUMBER(SEARCH('[1]Lookup for use classification'!$B$13,C1220)),ISNUMBER(SEARCH('[1]Lookup for use classification'!$C$13,C1220)),ISNUMBER(SEARCH('[1]Lookup for use classification'!$D$13,C1220)),,ISNUMBER(SEARCH('[1]Lookup for use classification'!$C$13,C1220)),ISNUMBER(SEARCH('[1]Lookup for use classification'!$E$13,C1220))),'[1]Lookup for use classification'!$A$13,IF(OR(ISNUMBER(SEARCH('[1]Lookup for use classification'!$B$14,C1220)),ISNUMBER(SEARCH('[1]Lookup for use classification'!$C$14,C1220))),'[1]Lookup for use classification'!$A$14,"Other"))))))))))))</f>
        <v>Warehousing</v>
      </c>
      <c r="E1220" s="175"/>
      <c r="F1220" s="174"/>
      <c r="G1220" s="174"/>
    </row>
    <row r="1221" spans="1:12">
      <c r="A1221" s="187" t="s">
        <v>1321</v>
      </c>
      <c r="B1221" s="167" t="s">
        <v>4456</v>
      </c>
      <c r="C1221" s="174" t="s">
        <v>1316</v>
      </c>
      <c r="D1221" s="6" t="str">
        <f>IF(OR(ISNUMBER(SEARCH('[1]Lookup for use classification'!$B$1,C1221)),ISNUMBER(SEARCH('[1]Lookup for use classification'!$C$1,C1221)),ISNUMBER(SEARCH('[1]Lookup for use classification'!$D$1,C1221)),ISNUMBER(SEARCH('[1]Lookup for use classification'!$E$1,C1221))),'[1]Lookup for use classification'!$A$1,IF(ISNUMBER(SEARCH('[1]Lookup for use classification'!$B$2,C1221)),'[1]Lookup for use classification'!$A$2,IF(ISNUMBER(SEARCH('[1]Lookup for use classification'!$B$3,C1221)),'[1]Lookup for use classification'!$A$3,IF(OR(ISNUMBER(SEARCH('[1]Lookup for use classification'!$B$4,C1221)),ISNUMBER(SEARCH('[1]Lookup for use classification'!$C$4,C1221)),ISNUMBER(SEARCH('[1]Lookup for use classification'!$D$4,C1221)),ISNUMBER(SEARCH('[1]Lookup for use classification'!$E$4,C1221))),'[1]Lookup for use classification'!$A$4,IF(OR(ISNUMBER(SEARCH('[1]Lookup for use classification'!$B$5,C1221)),ISNUMBER(SEARCH('[1]Lookup for use classification'!$C$5,C1221)),ISNUMBER(SEARCH('[1]Lookup for use classification'!$D$5,C1221))),'[1]Lookup for use classification'!$A$5,IF(OR(ISNUMBER(SEARCH('[1]Lookup for use classification'!$B$7,C1221)),ISNUMBER(SEARCH('[1]Lookup for use classification'!$C$7,C1221)),ISNUMBER(SEARCH('[1]Lookup for use classification'!$D$7,C1221))),'[1]Lookup for use classification'!$A$7,IF(OR(ISNUMBER(SEARCH('[1]Lookup for use classification'!$B$9,C1221)),ISNUMBER(SEARCH('[1]Lookup for use classification'!$C$9,C1221)),ISNUMBER(SEARCH('[1]Lookup for use classification'!$D$9,C1221)),ISNUMBER(SEARCH('[1]Lookup for use classification'!$E$9,C1221)),ISNUMBER(SEARCH('[1]Lookup for use classification'!$F$9,C1221)),ISNUMBER(SEARCH('[1]Lookup for use classification'!$G$9,C1221)),ISNUMBER(SEARCH('[1]Lookup for use classification'!$H$9,C1221)),ISNUMBER(SEARCH('[1]Lookup for use classification'!$I$9,C1221)),ISNUMBER(SEARCH('[1]Lookup for use classification'!$J$9,C1221)),ISNUMBER(SEARCH('[1]Lookup for use classification'!$K$9,C1221))),'[1]Lookup for use classification'!$A$9,IF(OR(ISNUMBER(SEARCH('[1]Lookup for use classification'!$B$10,C1221)),ISNUMBER(SEARCH('[1]Lookup for use classification'!$C$10,C1221)),ISNUMBER(SEARCH('[1]Lookup for use classification'!$D$10,C1221)),ISNUMBER(SEARCH('[1]Lookup for use classification'!$E$10,C1221)),ISNUMBER(SEARCH('[1]Lookup for use classification'!$F$10,C1221)),ISNUMBER(SEARCH('[1]Lookup for use classification'!$G$10,C1221))),'[1]Lookup for use classification'!$A$10,IF(OR(ISNUMBER(SEARCH('[1]Lookup for use classification'!$B$11,C1221)),ISNUMBER(SEARCH('[1]Lookup for use classification'!$C$11,C1221))),'[1]Lookup for use classification'!$A$11,IF(OR(ISNUMBER(SEARCH('[1]Lookup for use classification'!$B$12,C1221)),ISNUMBER(SEARCH('[1]Lookup for use classification'!$C$12,C1221))),'[1]Lookup for use classification'!$A$12,IF(OR(ISNUMBER(SEARCH('[1]Lookup for use classification'!$B$13,C1221)),ISNUMBER(SEARCH('[1]Lookup for use classification'!$C$13,C1221)),ISNUMBER(SEARCH('[1]Lookup for use classification'!$D$13,C1221)),,ISNUMBER(SEARCH('[1]Lookup for use classification'!$C$13,C1221)),ISNUMBER(SEARCH('[1]Lookup for use classification'!$E$13,C1221))),'[1]Lookup for use classification'!$A$13,IF(OR(ISNUMBER(SEARCH('[1]Lookup for use classification'!$B$14,C1221)),ISNUMBER(SEARCH('[1]Lookup for use classification'!$C$14,C1221))),'[1]Lookup for use classification'!$A$14,"Other"))))))))))))</f>
        <v>Warehousing</v>
      </c>
      <c r="E1221" s="206"/>
      <c r="F1221" s="162"/>
      <c r="G1221" s="162"/>
    </row>
    <row r="1222" spans="1:12" hidden="1">
      <c r="A1222" s="134" t="s">
        <v>2040</v>
      </c>
      <c r="B1222" s="8" t="str">
        <f>IF(ISNA(VLOOKUP(CONCATENATE(A1222,C1222),EUS!$B$2:$B$1939,1,FALSE)),"","End Use Study")</f>
        <v>End Use Study</v>
      </c>
      <c r="C1222" s="8" t="s">
        <v>3407</v>
      </c>
      <c r="D1222" s="165" t="s">
        <v>3335</v>
      </c>
      <c r="E1222" s="9">
        <v>6026</v>
      </c>
      <c r="F1222" s="9"/>
      <c r="G1222" s="9"/>
      <c r="H1222" s="164">
        <v>17326</v>
      </c>
      <c r="I1222" s="164"/>
      <c r="J1222" s="7"/>
      <c r="L1222" s="6"/>
    </row>
    <row r="1223" spans="1:12" hidden="1">
      <c r="A1223" s="134" t="s">
        <v>2040</v>
      </c>
      <c r="B1223" s="8" t="str">
        <f>IF(ISNA(VLOOKUP(CONCATENATE(A1223,C1223),EUS!$B$2:$B$1939,1,FALSE)),"","End Use Study")</f>
        <v>End Use Study</v>
      </c>
      <c r="C1223" s="8" t="s">
        <v>3408</v>
      </c>
      <c r="D1223" s="165" t="s">
        <v>3335</v>
      </c>
      <c r="E1223" s="9">
        <v>8880</v>
      </c>
      <c r="F1223" s="9"/>
      <c r="G1223" s="9"/>
      <c r="H1223" s="164"/>
      <c r="I1223" s="164"/>
      <c r="J1223" s="7"/>
      <c r="L1223" s="6"/>
    </row>
    <row r="1224" spans="1:12" hidden="1">
      <c r="A1224" s="138" t="s">
        <v>2040</v>
      </c>
      <c r="B1224" s="8" t="str">
        <f>IF(ISNA(VLOOKUP(CONCATENATE(A1224,C1224),EUS!$B$2:$B$1939,1,FALSE)),"","End Use Study")</f>
        <v>End Use Study</v>
      </c>
      <c r="C1224" s="8" t="s">
        <v>147</v>
      </c>
      <c r="D1224" s="165" t="s">
        <v>3232</v>
      </c>
      <c r="E1224" s="9">
        <v>800</v>
      </c>
      <c r="F1224" s="9"/>
      <c r="G1224" s="9"/>
      <c r="H1224" s="164"/>
      <c r="I1224" s="164"/>
      <c r="J1224" s="7"/>
      <c r="L1224" s="6"/>
    </row>
    <row r="1225" spans="1:12" hidden="1">
      <c r="A1225" s="138" t="s">
        <v>2040</v>
      </c>
      <c r="B1225" s="8" t="str">
        <f>IF(ISNA(VLOOKUP(CONCATENATE(A1225,C1225),EUS!$B$2:$B$1939,1,FALSE)),"","End Use Study")</f>
        <v>End Use Study</v>
      </c>
      <c r="C1225" s="8" t="s">
        <v>911</v>
      </c>
      <c r="D1225" s="6" t="s">
        <v>377</v>
      </c>
      <c r="E1225" s="9">
        <v>240</v>
      </c>
      <c r="F1225" s="9"/>
      <c r="G1225" s="9"/>
      <c r="H1225" s="164"/>
      <c r="I1225" s="164"/>
      <c r="J1225" s="7"/>
      <c r="L1225" s="6"/>
    </row>
    <row r="1226" spans="1:12" hidden="1">
      <c r="A1226" s="138" t="s">
        <v>2040</v>
      </c>
      <c r="B1226" s="8" t="str">
        <f>IF(ISNA(VLOOKUP(CONCATENATE(A1226,C1226),EUS!$B$2:$B$1939,1,FALSE)),"","End Use Study")</f>
        <v>End Use Study</v>
      </c>
      <c r="C1226" s="8" t="s">
        <v>3037</v>
      </c>
      <c r="D1226" s="6" t="s">
        <v>377</v>
      </c>
      <c r="E1226" s="9">
        <v>320</v>
      </c>
      <c r="F1226" s="9"/>
      <c r="G1226" s="9"/>
      <c r="H1226" s="164"/>
      <c r="I1226" s="164"/>
      <c r="J1226" s="7"/>
      <c r="L1226" s="6"/>
    </row>
    <row r="1227" spans="1:12" hidden="1">
      <c r="A1227" s="138" t="s">
        <v>2040</v>
      </c>
      <c r="B1227" s="8" t="str">
        <f>IF(ISNA(VLOOKUP(CONCATENATE(A1227,C1227),EUS!$B$2:$B$1939,1,FALSE)),"","End Use Study")</f>
        <v>End Use Study</v>
      </c>
      <c r="C1227" s="8" t="s">
        <v>1582</v>
      </c>
      <c r="D1227" s="6" t="s">
        <v>377</v>
      </c>
      <c r="E1227" s="9">
        <v>500</v>
      </c>
      <c r="F1227" s="9"/>
      <c r="G1227" s="9"/>
      <c r="H1227" s="164"/>
      <c r="I1227" s="164"/>
      <c r="J1227" s="7"/>
      <c r="L1227" s="6"/>
    </row>
    <row r="1228" spans="1:12" hidden="1">
      <c r="A1228" s="134" t="s">
        <v>2040</v>
      </c>
      <c r="B1228" s="8" t="str">
        <f>IF(ISNA(VLOOKUP(CONCATENATE(A1228,C1228),EUS!$B$2:$B$1939,1,FALSE)),"","End Use Study")</f>
        <v>End Use Study</v>
      </c>
      <c r="C1228" s="8" t="s">
        <v>3038</v>
      </c>
      <c r="D1228" s="6" t="s">
        <v>377</v>
      </c>
      <c r="E1228" s="9">
        <v>840</v>
      </c>
      <c r="F1228" s="9"/>
      <c r="G1228" s="9"/>
      <c r="H1228" s="164"/>
      <c r="I1228" s="164"/>
      <c r="J1228" s="7"/>
      <c r="L1228" s="6"/>
    </row>
    <row r="1229" spans="1:12" hidden="1">
      <c r="A1229" s="134" t="s">
        <v>2040</v>
      </c>
      <c r="B1229" s="8" t="str">
        <f>IF(ISNA(VLOOKUP(CONCATENATE(A1229,C1229),EUS!$B$2:$B$1939,1,FALSE)),"","End Use Study")</f>
        <v>End Use Study</v>
      </c>
      <c r="C1229" s="8" t="s">
        <v>2636</v>
      </c>
      <c r="D1229" s="6" t="str">
        <f>IF(OR(ISNUMBER(SEARCH('[1]Lookup for use classification'!$B$1,C1229)),ISNUMBER(SEARCH('[1]Lookup for use classification'!$C$1,C1229)),ISNUMBER(SEARCH('[1]Lookup for use classification'!$D$1,C1229)),ISNUMBER(SEARCH('[1]Lookup for use classification'!$E$1,C1229))),'[1]Lookup for use classification'!$A$1,IF(ISNUMBER(SEARCH('[1]Lookup for use classification'!$B$2,C1229)),'[1]Lookup for use classification'!$A$2,IF(ISNUMBER(SEARCH('[1]Lookup for use classification'!$B$3,C1229)),'[1]Lookup for use classification'!$A$3,IF(OR(ISNUMBER(SEARCH('[1]Lookup for use classification'!$B$4,C1229)),ISNUMBER(SEARCH('[1]Lookup for use classification'!$C$4,C1229)),ISNUMBER(SEARCH('[1]Lookup for use classification'!$D$4,C1229)),ISNUMBER(SEARCH('[1]Lookup for use classification'!$E$4,C1229))),'[1]Lookup for use classification'!$A$4,IF(OR(ISNUMBER(SEARCH('[1]Lookup for use classification'!$B$5,C1229)),ISNUMBER(SEARCH('[1]Lookup for use classification'!$C$5,C1229)),ISNUMBER(SEARCH('[1]Lookup for use classification'!$D$5,C1229))),'[1]Lookup for use classification'!$A$5,IF(OR(ISNUMBER(SEARCH('[1]Lookup for use classification'!$B$7,C1229)),ISNUMBER(SEARCH('[1]Lookup for use classification'!$C$7,C1229)),ISNUMBER(SEARCH('[1]Lookup for use classification'!$D$7,C1229))),'[1]Lookup for use classification'!$A$7,IF(OR(ISNUMBER(SEARCH('[1]Lookup for use classification'!$B$9,C1229)),ISNUMBER(SEARCH('[1]Lookup for use classification'!$C$9,C1229)),ISNUMBER(SEARCH('[1]Lookup for use classification'!$D$9,C1229)),ISNUMBER(SEARCH('[1]Lookup for use classification'!$E$9,C1229)),ISNUMBER(SEARCH('[1]Lookup for use classification'!$F$9,C1229)),ISNUMBER(SEARCH('[1]Lookup for use classification'!$G$9,C1229)),ISNUMBER(SEARCH('[1]Lookup for use classification'!$H$9,C1229)),ISNUMBER(SEARCH('[1]Lookup for use classification'!$I$9,C1229)),ISNUMBER(SEARCH('[1]Lookup for use classification'!$J$9,C1229)),ISNUMBER(SEARCH('[1]Lookup for use classification'!$K$9,C1229))),'[1]Lookup for use classification'!$A$9,IF(OR(ISNUMBER(SEARCH('[1]Lookup for use classification'!$B$10,C1229)),ISNUMBER(SEARCH('[1]Lookup for use classification'!$C$10,C1229)),ISNUMBER(SEARCH('[1]Lookup for use classification'!$D$10,C1229)),ISNUMBER(SEARCH('[1]Lookup for use classification'!$E$10,C1229)),ISNUMBER(SEARCH('[1]Lookup for use classification'!$F$10,C1229)),ISNUMBER(SEARCH('[1]Lookup for use classification'!$G$10,C1229))),'[1]Lookup for use classification'!$A$10,IF(OR(ISNUMBER(SEARCH('[1]Lookup for use classification'!$B$11,C1229)),ISNUMBER(SEARCH('[1]Lookup for use classification'!$C$11,C1229))),'[1]Lookup for use classification'!$A$11,IF(OR(ISNUMBER(SEARCH('[1]Lookup for use classification'!$B$12,C1229)),ISNUMBER(SEARCH('[1]Lookup for use classification'!$C$12,C1229))),'[1]Lookup for use classification'!$A$12,IF(OR(ISNUMBER(SEARCH('[1]Lookup for use classification'!$B$13,C1229)),ISNUMBER(SEARCH('[1]Lookup for use classification'!$C$13,C1229)),ISNUMBER(SEARCH('[1]Lookup for use classification'!$D$13,C1229)),,ISNUMBER(SEARCH('[1]Lookup for use classification'!$C$13,C1229)),ISNUMBER(SEARCH('[1]Lookup for use classification'!$E$13,C1229))),'[1]Lookup for use classification'!$A$13,IF(OR(ISNUMBER(SEARCH('[1]Lookup for use classification'!$B$14,C1229)),ISNUMBER(SEARCH('[1]Lookup for use classification'!$C$14,C1229))),'[1]Lookup for use classification'!$A$14,"Other"))))))))))))</f>
        <v>Other</v>
      </c>
      <c r="E1229" s="9">
        <v>1540</v>
      </c>
      <c r="F1229" s="9"/>
      <c r="G1229" s="9"/>
      <c r="H1229" s="164"/>
      <c r="I1229" s="164"/>
      <c r="J1229" s="7"/>
      <c r="L1229" s="6"/>
    </row>
    <row r="1230" spans="1:12" hidden="1">
      <c r="A1230" s="134" t="s">
        <v>2040</v>
      </c>
      <c r="B1230" s="8" t="str">
        <f>IF(ISNA(VLOOKUP(CONCATENATE(A1230,C1230),EUS!$B$2:$B$1939,1,FALSE)),"","End Use Study")</f>
        <v>End Use Study</v>
      </c>
      <c r="C1230" s="8" t="s">
        <v>2457</v>
      </c>
      <c r="D1230" s="6" t="str">
        <f>IF(OR(ISNUMBER(SEARCH('[1]Lookup for use classification'!$B$1,C1230)),ISNUMBER(SEARCH('[1]Lookup for use classification'!$C$1,C1230)),ISNUMBER(SEARCH('[1]Lookup for use classification'!$D$1,C1230)),ISNUMBER(SEARCH('[1]Lookup for use classification'!$E$1,C1230))),'[1]Lookup for use classification'!$A$1,IF(ISNUMBER(SEARCH('[1]Lookup for use classification'!$B$2,C1230)),'[1]Lookup for use classification'!$A$2,IF(ISNUMBER(SEARCH('[1]Lookup for use classification'!$B$3,C1230)),'[1]Lookup for use classification'!$A$3,IF(OR(ISNUMBER(SEARCH('[1]Lookup for use classification'!$B$4,C1230)),ISNUMBER(SEARCH('[1]Lookup for use classification'!$C$4,C1230)),ISNUMBER(SEARCH('[1]Lookup for use classification'!$D$4,C1230)),ISNUMBER(SEARCH('[1]Lookup for use classification'!$E$4,C1230))),'[1]Lookup for use classification'!$A$4,IF(OR(ISNUMBER(SEARCH('[1]Lookup for use classification'!$B$5,C1230)),ISNUMBER(SEARCH('[1]Lookup for use classification'!$C$5,C1230)),ISNUMBER(SEARCH('[1]Lookup for use classification'!$D$5,C1230))),'[1]Lookup for use classification'!$A$5,IF(OR(ISNUMBER(SEARCH('[1]Lookup for use classification'!$B$7,C1230)),ISNUMBER(SEARCH('[1]Lookup for use classification'!$C$7,C1230)),ISNUMBER(SEARCH('[1]Lookup for use classification'!$D$7,C1230))),'[1]Lookup for use classification'!$A$7,IF(OR(ISNUMBER(SEARCH('[1]Lookup for use classification'!$B$9,C1230)),ISNUMBER(SEARCH('[1]Lookup for use classification'!$C$9,C1230)),ISNUMBER(SEARCH('[1]Lookup for use classification'!$D$9,C1230)),ISNUMBER(SEARCH('[1]Lookup for use classification'!$E$9,C1230)),ISNUMBER(SEARCH('[1]Lookup for use classification'!$F$9,C1230)),ISNUMBER(SEARCH('[1]Lookup for use classification'!$G$9,C1230)),ISNUMBER(SEARCH('[1]Lookup for use classification'!$H$9,C1230)),ISNUMBER(SEARCH('[1]Lookup for use classification'!$I$9,C1230)),ISNUMBER(SEARCH('[1]Lookup for use classification'!$J$9,C1230)),ISNUMBER(SEARCH('[1]Lookup for use classification'!$K$9,C1230))),'[1]Lookup for use classification'!$A$9,IF(OR(ISNUMBER(SEARCH('[1]Lookup for use classification'!$B$10,C1230)),ISNUMBER(SEARCH('[1]Lookup for use classification'!$C$10,C1230)),ISNUMBER(SEARCH('[1]Lookup for use classification'!$D$10,C1230)),ISNUMBER(SEARCH('[1]Lookup for use classification'!$E$10,C1230)),ISNUMBER(SEARCH('[1]Lookup for use classification'!$F$10,C1230)),ISNUMBER(SEARCH('[1]Lookup for use classification'!$G$10,C1230))),'[1]Lookup for use classification'!$A$10,IF(OR(ISNUMBER(SEARCH('[1]Lookup for use classification'!$B$11,C1230)),ISNUMBER(SEARCH('[1]Lookup for use classification'!$C$11,C1230))),'[1]Lookup for use classification'!$A$11,IF(OR(ISNUMBER(SEARCH('[1]Lookup for use classification'!$B$12,C1230)),ISNUMBER(SEARCH('[1]Lookup for use classification'!$C$12,C1230))),'[1]Lookup for use classification'!$A$12,IF(OR(ISNUMBER(SEARCH('[1]Lookup for use classification'!$B$13,C1230)),ISNUMBER(SEARCH('[1]Lookup for use classification'!$C$13,C1230)),ISNUMBER(SEARCH('[1]Lookup for use classification'!$D$13,C1230)),,ISNUMBER(SEARCH('[1]Lookup for use classification'!$C$13,C1230)),ISNUMBER(SEARCH('[1]Lookup for use classification'!$E$13,C1230))),'[1]Lookup for use classification'!$A$13,"Other")))))))))))</f>
        <v>Public Assembly</v>
      </c>
      <c r="E1230" s="9">
        <v>2000</v>
      </c>
      <c r="F1230" s="9"/>
      <c r="G1230" s="9"/>
      <c r="H1230" s="164"/>
      <c r="I1230" s="164"/>
      <c r="J1230" s="7"/>
      <c r="L1230" s="6"/>
    </row>
    <row r="1231" spans="1:12" hidden="1">
      <c r="A1231" s="134" t="s">
        <v>2040</v>
      </c>
      <c r="B1231" s="8" t="str">
        <f>IF(ISNA(VLOOKUP(CONCATENATE(A1231,C1231),EUS!$B$2:$B$1939,1,FALSE)),"","End Use Study")</f>
        <v>End Use Study</v>
      </c>
      <c r="C1231" s="8" t="s">
        <v>2456</v>
      </c>
      <c r="D1231" s="165" t="s">
        <v>2424</v>
      </c>
      <c r="E1231" s="9">
        <v>6000</v>
      </c>
      <c r="F1231" s="9"/>
      <c r="G1231" s="9"/>
      <c r="H1231" s="164"/>
      <c r="I1231" s="164"/>
      <c r="J1231" s="7"/>
      <c r="L1231" s="6"/>
    </row>
    <row r="1232" spans="1:12" hidden="1">
      <c r="A1232" s="134" t="s">
        <v>2040</v>
      </c>
      <c r="B1232" s="8" t="str">
        <f>IF(ISNA(VLOOKUP(CONCATENATE(A1232,C1232),EUS!$B$2:$B$1939,1,FALSE)),"","End Use Study")</f>
        <v>End Use Study</v>
      </c>
      <c r="C1232" s="8" t="s">
        <v>2196</v>
      </c>
      <c r="D1232" s="6" t="str">
        <f>IF(OR(ISNUMBER(SEARCH('[1]Lookup for use classification'!$B$1,C1232)),ISNUMBER(SEARCH('[1]Lookup for use classification'!$C$1,C1232)),ISNUMBER(SEARCH('[1]Lookup for use classification'!$D$1,C1232)),ISNUMBER(SEARCH('[1]Lookup for use classification'!$E$1,C1232))),'[1]Lookup for use classification'!$A$1,IF(ISNUMBER(SEARCH('[1]Lookup for use classification'!$B$2,C1232)),'[1]Lookup for use classification'!$A$2,IF(ISNUMBER(SEARCH('[1]Lookup for use classification'!$B$3,C1232)),'[1]Lookup for use classification'!$A$3,IF(OR(ISNUMBER(SEARCH('[1]Lookup for use classification'!$B$4,C1232)),ISNUMBER(SEARCH('[1]Lookup for use classification'!$C$4,C1232)),ISNUMBER(SEARCH('[1]Lookup for use classification'!$D$4,C1232)),ISNUMBER(SEARCH('[1]Lookup for use classification'!$E$4,C1232))),'[1]Lookup for use classification'!$A$4,IF(OR(ISNUMBER(SEARCH('[1]Lookup for use classification'!$B$5,C1232)),ISNUMBER(SEARCH('[1]Lookup for use classification'!$C$5,C1232)),ISNUMBER(SEARCH('[1]Lookup for use classification'!$D$5,C1232))),'[1]Lookup for use classification'!$A$5,IF(OR(ISNUMBER(SEARCH('[1]Lookup for use classification'!$B$7,C1232)),ISNUMBER(SEARCH('[1]Lookup for use classification'!$C$7,C1232)),ISNUMBER(SEARCH('[1]Lookup for use classification'!$D$7,C1232))),'[1]Lookup for use classification'!$A$7,IF(OR(ISNUMBER(SEARCH('[1]Lookup for use classification'!$B$9,C1232)),ISNUMBER(SEARCH('[1]Lookup for use classification'!$C$9,C1232)),ISNUMBER(SEARCH('[1]Lookup for use classification'!$D$9,C1232)),ISNUMBER(SEARCH('[1]Lookup for use classification'!$E$9,C1232)),ISNUMBER(SEARCH('[1]Lookup for use classification'!$F$9,C1232)),ISNUMBER(SEARCH('[1]Lookup for use classification'!$G$9,C1232)),ISNUMBER(SEARCH('[1]Lookup for use classification'!$H$9,C1232)),ISNUMBER(SEARCH('[1]Lookup for use classification'!$I$9,C1232)),ISNUMBER(SEARCH('[1]Lookup for use classification'!$J$9,C1232)),ISNUMBER(SEARCH('[1]Lookup for use classification'!$K$9,C1232))),'[1]Lookup for use classification'!$A$9,IF(OR(ISNUMBER(SEARCH('[1]Lookup for use classification'!$B$10,C1232)),ISNUMBER(SEARCH('[1]Lookup for use classification'!$C$10,C1232)),ISNUMBER(SEARCH('[1]Lookup for use classification'!$D$10,C1232)),ISNUMBER(SEARCH('[1]Lookup for use classification'!$E$10,C1232)),ISNUMBER(SEARCH('[1]Lookup for use classification'!$F$10,C1232)),ISNUMBER(SEARCH('[1]Lookup for use classification'!$G$10,C1232))),'[1]Lookup for use classification'!$A$10,IF(OR(ISNUMBER(SEARCH('[1]Lookup for use classification'!$B$11,C1232)),ISNUMBER(SEARCH('[1]Lookup for use classification'!$C$11,C1232))),'[1]Lookup for use classification'!$A$11,IF(OR(ISNUMBER(SEARCH('[1]Lookup for use classification'!$B$12,C1232)),ISNUMBER(SEARCH('[1]Lookup for use classification'!$C$12,C1232))),'[1]Lookup for use classification'!$A$12,IF(OR(ISNUMBER(SEARCH('[1]Lookup for use classification'!$B$13,C1232)),ISNUMBER(SEARCH('[1]Lookup for use classification'!$C$13,C1232)),ISNUMBER(SEARCH('[1]Lookup for use classification'!$D$13,C1232)),,ISNUMBER(SEARCH('[1]Lookup for use classification'!$C$13,C1232)),ISNUMBER(SEARCH('[1]Lookup for use classification'!$E$13,C1232))),'[1]Lookup for use classification'!$A$13,IF(OR(ISNUMBER(SEARCH('[1]Lookup for use classification'!$B$14,C1232)),ISNUMBER(SEARCH('[1]Lookup for use classification'!$C$14,C1232))),'[1]Lookup for use classification'!$A$14,"Other"))))))))))))</f>
        <v>Retail - Other</v>
      </c>
      <c r="E1232" s="9">
        <v>1296</v>
      </c>
      <c r="F1232" s="9"/>
      <c r="G1232" s="9"/>
      <c r="H1232" s="164"/>
      <c r="I1232" s="164"/>
      <c r="J1232" s="7"/>
      <c r="L1232" s="6"/>
    </row>
    <row r="1233" spans="1:12" hidden="1">
      <c r="A1233" s="138" t="s">
        <v>2040</v>
      </c>
      <c r="B1233" s="8" t="str">
        <f>IF(ISNA(VLOOKUP(CONCATENATE(A1233,C1233),EUS!$B$2:$B$1939,1,FALSE)),"","End Use Study")</f>
        <v>End Use Study</v>
      </c>
      <c r="C1233" s="8" t="s">
        <v>2041</v>
      </c>
      <c r="D1233" s="165" t="s">
        <v>1980</v>
      </c>
      <c r="E1233" s="9">
        <v>240</v>
      </c>
      <c r="F1233" s="9"/>
      <c r="G1233" s="9"/>
      <c r="H1233" s="164"/>
      <c r="I1233" s="164"/>
      <c r="J1233" s="7"/>
      <c r="L1233" s="6"/>
    </row>
    <row r="1234" spans="1:12" hidden="1">
      <c r="A1234" s="138" t="s">
        <v>2040</v>
      </c>
      <c r="B1234" s="8" t="str">
        <f>IF(ISNA(VLOOKUP(CONCATENATE(A1234,C1234),EUS!$B$2:$B$1939,1,FALSE)),"","End Use Study")</f>
        <v>End Use Study</v>
      </c>
      <c r="C1234" s="8" t="s">
        <v>233</v>
      </c>
      <c r="D1234" s="165" t="s">
        <v>1980</v>
      </c>
      <c r="E1234" s="9">
        <v>420</v>
      </c>
      <c r="F1234" s="9"/>
      <c r="G1234" s="9"/>
      <c r="H1234" s="164"/>
      <c r="I1234" s="164"/>
      <c r="J1234" s="7"/>
      <c r="L1234" s="6"/>
    </row>
    <row r="1235" spans="1:12" hidden="1">
      <c r="A1235" s="138" t="s">
        <v>863</v>
      </c>
      <c r="B1235" s="8" t="str">
        <f>IF(ISNA(VLOOKUP(CONCATENATE(A1235,C1235),EUS!$B$2:$B$1939,1,FALSE)),"","End Use Study")</f>
        <v>End Use Study</v>
      </c>
      <c r="C1235" s="8" t="s">
        <v>3409</v>
      </c>
      <c r="D1235" s="165" t="s">
        <v>3335</v>
      </c>
      <c r="E1235" s="9">
        <v>11330</v>
      </c>
      <c r="F1235" s="9"/>
      <c r="G1235" s="9"/>
      <c r="H1235" s="164"/>
      <c r="I1235" s="164"/>
      <c r="J1235" s="7">
        <v>25558.32</v>
      </c>
      <c r="L1235" s="6"/>
    </row>
    <row r="1236" spans="1:12" hidden="1">
      <c r="A1236" s="187" t="s">
        <v>863</v>
      </c>
      <c r="B1236" s="167" t="s">
        <v>4456</v>
      </c>
      <c r="C1236" s="168" t="s">
        <v>856</v>
      </c>
      <c r="D1236" s="6" t="str">
        <f>IF(OR(ISNUMBER(SEARCH('[1]Lookup for use classification'!$B$1,C1236)),ISNUMBER(SEARCH('[1]Lookup for use classification'!$C$1,C1236)),ISNUMBER(SEARCH('[1]Lookup for use classification'!$D$1,C1236)),ISNUMBER(SEARCH('[1]Lookup for use classification'!$E$1,C1236))),'[1]Lookup for use classification'!$A$1,IF(ISNUMBER(SEARCH('[1]Lookup for use classification'!$B$2,C1236)),'[1]Lookup for use classification'!$A$2,IF(ISNUMBER(SEARCH('[1]Lookup for use classification'!$B$3,C1236)),'[1]Lookup for use classification'!$A$3,IF(OR(ISNUMBER(SEARCH('[1]Lookup for use classification'!$B$4,C1236)),ISNUMBER(SEARCH('[1]Lookup for use classification'!$C$4,C1236)),ISNUMBER(SEARCH('[1]Lookup for use classification'!$D$4,C1236)),ISNUMBER(SEARCH('[1]Lookup for use classification'!$E$4,C1236))),'[1]Lookup for use classification'!$A$4,IF(OR(ISNUMBER(SEARCH('[1]Lookup for use classification'!$B$5,C1236)),ISNUMBER(SEARCH('[1]Lookup for use classification'!$C$5,C1236)),ISNUMBER(SEARCH('[1]Lookup for use classification'!$D$5,C1236))),'[1]Lookup for use classification'!$A$5,IF(OR(ISNUMBER(SEARCH('[1]Lookup for use classification'!$B$7,C1236)),ISNUMBER(SEARCH('[1]Lookup for use classification'!$C$7,C1236)),ISNUMBER(SEARCH('[1]Lookup for use classification'!$D$7,C1236))),'[1]Lookup for use classification'!$A$7,IF(OR(ISNUMBER(SEARCH('[1]Lookup for use classification'!$B$9,C1236)),ISNUMBER(SEARCH('[1]Lookup for use classification'!$C$9,C1236)),ISNUMBER(SEARCH('[1]Lookup for use classification'!$D$9,C1236)),ISNUMBER(SEARCH('[1]Lookup for use classification'!$E$9,C1236)),ISNUMBER(SEARCH('[1]Lookup for use classification'!$F$9,C1236)),ISNUMBER(SEARCH('[1]Lookup for use classification'!$G$9,C1236)),ISNUMBER(SEARCH('[1]Lookup for use classification'!$H$9,C1236)),ISNUMBER(SEARCH('[1]Lookup for use classification'!$I$9,C1236)),ISNUMBER(SEARCH('[1]Lookup for use classification'!$J$9,C1236)),ISNUMBER(SEARCH('[1]Lookup for use classification'!$K$9,C1236))),'[1]Lookup for use classification'!$A$9,IF(OR(ISNUMBER(SEARCH('[1]Lookup for use classification'!$B$10,C1236)),ISNUMBER(SEARCH('[1]Lookup for use classification'!$C$10,C1236)),ISNUMBER(SEARCH('[1]Lookup for use classification'!$D$10,C1236)),ISNUMBER(SEARCH('[1]Lookup for use classification'!$E$10,C1236)),ISNUMBER(SEARCH('[1]Lookup for use classification'!$F$10,C1236)),ISNUMBER(SEARCH('[1]Lookup for use classification'!$G$10,C1236))),'[1]Lookup for use classification'!$A$10,IF(OR(ISNUMBER(SEARCH('[1]Lookup for use classification'!$B$11,C1236)),ISNUMBER(SEARCH('[1]Lookup for use classification'!$C$11,C1236))),'[1]Lookup for use classification'!$A$11,IF(OR(ISNUMBER(SEARCH('[1]Lookup for use classification'!$B$12,C1236)),ISNUMBER(SEARCH('[1]Lookup for use classification'!$C$12,C1236))),'[1]Lookup for use classification'!$A$12,IF(OR(ISNUMBER(SEARCH('[1]Lookup for use classification'!$B$13,C1236)),ISNUMBER(SEARCH('[1]Lookup for use classification'!$C$13,C1236)),ISNUMBER(SEARCH('[1]Lookup for use classification'!$D$13,C1236)),,ISNUMBER(SEARCH('[1]Lookup for use classification'!$C$13,C1236)),ISNUMBER(SEARCH('[1]Lookup for use classification'!$E$13,C1236))),'[1]Lookup for use classification'!$A$13,IF(OR(ISNUMBER(SEARCH('[1]Lookup for use classification'!$B$14,C1236)),ISNUMBER(SEARCH('[1]Lookup for use classification'!$C$14,C1236))),'[1]Lookup for use classification'!$A$14,"Other"))))))))))))</f>
        <v>Health Care - Hospitals</v>
      </c>
      <c r="E1236" s="169"/>
      <c r="F1236" s="170"/>
      <c r="G1236" s="170"/>
    </row>
    <row r="1237" spans="1:12" hidden="1">
      <c r="A1237" s="187" t="s">
        <v>863</v>
      </c>
      <c r="B1237" s="167" t="s">
        <v>4456</v>
      </c>
      <c r="C1237" s="182" t="s">
        <v>37</v>
      </c>
      <c r="D1237" s="6" t="str">
        <f>IF(OR(ISNUMBER(SEARCH('[1]Lookup for use classification'!$B$1,C1237)),ISNUMBER(SEARCH('[1]Lookup for use classification'!$C$1,C1237)),ISNUMBER(SEARCH('[1]Lookup for use classification'!$D$1,C1237)),ISNUMBER(SEARCH('[1]Lookup for use classification'!$E$1,C1237))),'[1]Lookup for use classification'!$A$1,IF(ISNUMBER(SEARCH('[1]Lookup for use classification'!$B$2,C1237)),'[1]Lookup for use classification'!$A$2,IF(ISNUMBER(SEARCH('[1]Lookup for use classification'!$B$3,C1237)),'[1]Lookup for use classification'!$A$3,IF(OR(ISNUMBER(SEARCH('[1]Lookup for use classification'!$B$4,C1237)),ISNUMBER(SEARCH('[1]Lookup for use classification'!$C$4,C1237)),ISNUMBER(SEARCH('[1]Lookup for use classification'!$D$4,C1237)),ISNUMBER(SEARCH('[1]Lookup for use classification'!$E$4,C1237))),'[1]Lookup for use classification'!$A$4,IF(OR(ISNUMBER(SEARCH('[1]Lookup for use classification'!$B$5,C1237)),ISNUMBER(SEARCH('[1]Lookup for use classification'!$C$5,C1237)),ISNUMBER(SEARCH('[1]Lookup for use classification'!$D$5,C1237))),'[1]Lookup for use classification'!$A$5,IF(OR(ISNUMBER(SEARCH('[1]Lookup for use classification'!$B$7,C1237)),ISNUMBER(SEARCH('[1]Lookup for use classification'!$C$7,C1237)),ISNUMBER(SEARCH('[1]Lookup for use classification'!$D$7,C1237))),'[1]Lookup for use classification'!$A$7,IF(OR(ISNUMBER(SEARCH('[1]Lookup for use classification'!$B$9,C1237)),ISNUMBER(SEARCH('[1]Lookup for use classification'!$C$9,C1237)),ISNUMBER(SEARCH('[1]Lookup for use classification'!$D$9,C1237)),ISNUMBER(SEARCH('[1]Lookup for use classification'!$E$9,C1237)),ISNUMBER(SEARCH('[1]Lookup for use classification'!$F$9,C1237)),ISNUMBER(SEARCH('[1]Lookup for use classification'!$G$9,C1237)),ISNUMBER(SEARCH('[1]Lookup for use classification'!$H$9,C1237)),ISNUMBER(SEARCH('[1]Lookup for use classification'!$I$9,C1237)),ISNUMBER(SEARCH('[1]Lookup for use classification'!$J$9,C1237)),ISNUMBER(SEARCH('[1]Lookup for use classification'!$K$9,C1237))),'[1]Lookup for use classification'!$A$9,IF(OR(ISNUMBER(SEARCH('[1]Lookup for use classification'!$B$10,C1237)),ISNUMBER(SEARCH('[1]Lookup for use classification'!$C$10,C1237)),ISNUMBER(SEARCH('[1]Lookup for use classification'!$D$10,C1237)),ISNUMBER(SEARCH('[1]Lookup for use classification'!$E$10,C1237)),ISNUMBER(SEARCH('[1]Lookup for use classification'!$F$10,C1237)),ISNUMBER(SEARCH('[1]Lookup for use classification'!$G$10,C1237))),'[1]Lookup for use classification'!$A$10,IF(OR(ISNUMBER(SEARCH('[1]Lookup for use classification'!$B$11,C1237)),ISNUMBER(SEARCH('[1]Lookup for use classification'!$C$11,C1237))),'[1]Lookup for use classification'!$A$11,IF(OR(ISNUMBER(SEARCH('[1]Lookup for use classification'!$B$12,C1237)),ISNUMBER(SEARCH('[1]Lookup for use classification'!$C$12,C1237))),'[1]Lookup for use classification'!$A$12,IF(OR(ISNUMBER(SEARCH('[1]Lookup for use classification'!$B$13,C1237)),ISNUMBER(SEARCH('[1]Lookup for use classification'!$C$13,C1237)),ISNUMBER(SEARCH('[1]Lookup for use classification'!$D$13,C1237)),,ISNUMBER(SEARCH('[1]Lookup for use classification'!$C$13,C1237)),ISNUMBER(SEARCH('[1]Lookup for use classification'!$E$13,C1237))),'[1]Lookup for use classification'!$A$13,IF(OR(ISNUMBER(SEARCH('[1]Lookup for use classification'!$B$14,C1237)),ISNUMBER(SEARCH('[1]Lookup for use classification'!$C$14,C1237))),'[1]Lookup for use classification'!$A$14,"Other"))))))))))))</f>
        <v>Office</v>
      </c>
      <c r="E1237" s="183">
        <v>1000</v>
      </c>
      <c r="F1237" s="184"/>
      <c r="G1237" s="184"/>
    </row>
    <row r="1238" spans="1:12" hidden="1">
      <c r="A1238" s="187" t="s">
        <v>863</v>
      </c>
      <c r="B1238" s="167" t="s">
        <v>4456</v>
      </c>
      <c r="C1238" s="182" t="s">
        <v>859</v>
      </c>
      <c r="D1238" s="6" t="str">
        <f>IF(OR(ISNUMBER(SEARCH('[1]Lookup for use classification'!$B$1,C1238)),ISNUMBER(SEARCH('[1]Lookup for use classification'!$C$1,C1238)),ISNUMBER(SEARCH('[1]Lookup for use classification'!$D$1,C1238)),ISNUMBER(SEARCH('[1]Lookup for use classification'!$E$1,C1238))),'[1]Lookup for use classification'!$A$1,IF(ISNUMBER(SEARCH('[1]Lookup for use classification'!$B$2,C1238)),'[1]Lookup for use classification'!$A$2,IF(ISNUMBER(SEARCH('[1]Lookup for use classification'!$B$3,C1238)),'[1]Lookup for use classification'!$A$3,IF(OR(ISNUMBER(SEARCH('[1]Lookup for use classification'!$B$4,C1238)),ISNUMBER(SEARCH('[1]Lookup for use classification'!$C$4,C1238)),ISNUMBER(SEARCH('[1]Lookup for use classification'!$D$4,C1238)),ISNUMBER(SEARCH('[1]Lookup for use classification'!$E$4,C1238))),'[1]Lookup for use classification'!$A$4,IF(OR(ISNUMBER(SEARCH('[1]Lookup for use classification'!$B$5,C1238)),ISNUMBER(SEARCH('[1]Lookup for use classification'!$C$5,C1238)),ISNUMBER(SEARCH('[1]Lookup for use classification'!$D$5,C1238))),'[1]Lookup for use classification'!$A$5,IF(OR(ISNUMBER(SEARCH('[1]Lookup for use classification'!$B$7,C1238)),ISNUMBER(SEARCH('[1]Lookup for use classification'!$C$7,C1238)),ISNUMBER(SEARCH('[1]Lookup for use classification'!$D$7,C1238))),'[1]Lookup for use classification'!$A$7,IF(OR(ISNUMBER(SEARCH('[1]Lookup for use classification'!$B$9,C1238)),ISNUMBER(SEARCH('[1]Lookup for use classification'!$C$9,C1238)),ISNUMBER(SEARCH('[1]Lookup for use classification'!$D$9,C1238)),ISNUMBER(SEARCH('[1]Lookup for use classification'!$E$9,C1238)),ISNUMBER(SEARCH('[1]Lookup for use classification'!$F$9,C1238)),ISNUMBER(SEARCH('[1]Lookup for use classification'!$G$9,C1238)),ISNUMBER(SEARCH('[1]Lookup for use classification'!$H$9,C1238)),ISNUMBER(SEARCH('[1]Lookup for use classification'!$I$9,C1238)),ISNUMBER(SEARCH('[1]Lookup for use classification'!$J$9,C1238)),ISNUMBER(SEARCH('[1]Lookup for use classification'!$K$9,C1238))),'[1]Lookup for use classification'!$A$9,IF(OR(ISNUMBER(SEARCH('[1]Lookup for use classification'!$B$10,C1238)),ISNUMBER(SEARCH('[1]Lookup for use classification'!$C$10,C1238)),ISNUMBER(SEARCH('[1]Lookup for use classification'!$D$10,C1238)),ISNUMBER(SEARCH('[1]Lookup for use classification'!$E$10,C1238)),ISNUMBER(SEARCH('[1]Lookup for use classification'!$F$10,C1238)),ISNUMBER(SEARCH('[1]Lookup for use classification'!$G$10,C1238))),'[1]Lookup for use classification'!$A$10,IF(OR(ISNUMBER(SEARCH('[1]Lookup for use classification'!$B$11,C1238)),ISNUMBER(SEARCH('[1]Lookup for use classification'!$C$11,C1238))),'[1]Lookup for use classification'!$A$11,IF(OR(ISNUMBER(SEARCH('[1]Lookup for use classification'!$B$12,C1238)),ISNUMBER(SEARCH('[1]Lookup for use classification'!$C$12,C1238))),'[1]Lookup for use classification'!$A$12,IF(OR(ISNUMBER(SEARCH('[1]Lookup for use classification'!$B$13,C1238)),ISNUMBER(SEARCH('[1]Lookup for use classification'!$C$13,C1238)),ISNUMBER(SEARCH('[1]Lookup for use classification'!$D$13,C1238)),,ISNUMBER(SEARCH('[1]Lookup for use classification'!$C$13,C1238)),ISNUMBER(SEARCH('[1]Lookup for use classification'!$E$13,C1238))),'[1]Lookup for use classification'!$A$13,IF(OR(ISNUMBER(SEARCH('[1]Lookup for use classification'!$B$14,C1238)),ISNUMBER(SEARCH('[1]Lookup for use classification'!$C$14,C1238))),'[1]Lookup for use classification'!$A$14,"Other"))))))))))))</f>
        <v>Office</v>
      </c>
      <c r="E1238" s="183"/>
      <c r="F1238" s="184"/>
      <c r="G1238" s="184"/>
    </row>
    <row r="1239" spans="1:12" hidden="1">
      <c r="A1239" s="187" t="s">
        <v>863</v>
      </c>
      <c r="B1239" s="167" t="s">
        <v>4456</v>
      </c>
      <c r="C1239" s="182" t="s">
        <v>860</v>
      </c>
      <c r="D1239" s="6" t="str">
        <f>IF(OR(ISNUMBER(SEARCH('[1]Lookup for use classification'!$B$1,C1239)),ISNUMBER(SEARCH('[1]Lookup for use classification'!$C$1,C1239)),ISNUMBER(SEARCH('[1]Lookup for use classification'!$D$1,C1239)),ISNUMBER(SEARCH('[1]Lookup for use classification'!$E$1,C1239))),'[1]Lookup for use classification'!$A$1,IF(ISNUMBER(SEARCH('[1]Lookup for use classification'!$B$2,C1239)),'[1]Lookup for use classification'!$A$2,IF(ISNUMBER(SEARCH('[1]Lookup for use classification'!$B$3,C1239)),'[1]Lookup for use classification'!$A$3,IF(OR(ISNUMBER(SEARCH('[1]Lookup for use classification'!$B$4,C1239)),ISNUMBER(SEARCH('[1]Lookup for use classification'!$C$4,C1239)),ISNUMBER(SEARCH('[1]Lookup for use classification'!$D$4,C1239)),ISNUMBER(SEARCH('[1]Lookup for use classification'!$E$4,C1239))),'[1]Lookup for use classification'!$A$4,IF(OR(ISNUMBER(SEARCH('[1]Lookup for use classification'!$B$5,C1239)),ISNUMBER(SEARCH('[1]Lookup for use classification'!$C$5,C1239)),ISNUMBER(SEARCH('[1]Lookup for use classification'!$D$5,C1239))),'[1]Lookup for use classification'!$A$5,IF(OR(ISNUMBER(SEARCH('[1]Lookup for use classification'!$B$7,C1239)),ISNUMBER(SEARCH('[1]Lookup for use classification'!$C$7,C1239)),ISNUMBER(SEARCH('[1]Lookup for use classification'!$D$7,C1239))),'[1]Lookup for use classification'!$A$7,IF(OR(ISNUMBER(SEARCH('[1]Lookup for use classification'!$B$9,C1239)),ISNUMBER(SEARCH('[1]Lookup for use classification'!$C$9,C1239)),ISNUMBER(SEARCH('[1]Lookup for use classification'!$D$9,C1239)),ISNUMBER(SEARCH('[1]Lookup for use classification'!$E$9,C1239)),ISNUMBER(SEARCH('[1]Lookup for use classification'!$F$9,C1239)),ISNUMBER(SEARCH('[1]Lookup for use classification'!$G$9,C1239)),ISNUMBER(SEARCH('[1]Lookup for use classification'!$H$9,C1239)),ISNUMBER(SEARCH('[1]Lookup for use classification'!$I$9,C1239)),ISNUMBER(SEARCH('[1]Lookup for use classification'!$J$9,C1239)),ISNUMBER(SEARCH('[1]Lookup for use classification'!$K$9,C1239))),'[1]Lookup for use classification'!$A$9,IF(OR(ISNUMBER(SEARCH('[1]Lookup for use classification'!$B$10,C1239)),ISNUMBER(SEARCH('[1]Lookup for use classification'!$C$10,C1239)),ISNUMBER(SEARCH('[1]Lookup for use classification'!$D$10,C1239)),ISNUMBER(SEARCH('[1]Lookup for use classification'!$E$10,C1239)),ISNUMBER(SEARCH('[1]Lookup for use classification'!$F$10,C1239)),ISNUMBER(SEARCH('[1]Lookup for use classification'!$G$10,C1239))),'[1]Lookup for use classification'!$A$10,IF(OR(ISNUMBER(SEARCH('[1]Lookup for use classification'!$B$11,C1239)),ISNUMBER(SEARCH('[1]Lookup for use classification'!$C$11,C1239))),'[1]Lookup for use classification'!$A$11,IF(OR(ISNUMBER(SEARCH('[1]Lookup for use classification'!$B$12,C1239)),ISNUMBER(SEARCH('[1]Lookup for use classification'!$C$12,C1239))),'[1]Lookup for use classification'!$A$12,IF(OR(ISNUMBER(SEARCH('[1]Lookup for use classification'!$B$13,C1239)),ISNUMBER(SEARCH('[1]Lookup for use classification'!$C$13,C1239)),ISNUMBER(SEARCH('[1]Lookup for use classification'!$D$13,C1239)),,ISNUMBER(SEARCH('[1]Lookup for use classification'!$C$13,C1239)),ISNUMBER(SEARCH('[1]Lookup for use classification'!$E$13,C1239))),'[1]Lookup for use classification'!$A$13,IF(OR(ISNUMBER(SEARCH('[1]Lookup for use classification'!$B$14,C1239)),ISNUMBER(SEARCH('[1]Lookup for use classification'!$C$14,C1239))),'[1]Lookup for use classification'!$A$14,"Other"))))))))))))</f>
        <v>Other</v>
      </c>
      <c r="E1239" s="183">
        <v>640</v>
      </c>
      <c r="F1239" s="184"/>
      <c r="G1239" s="184"/>
    </row>
    <row r="1240" spans="1:12" hidden="1">
      <c r="A1240" s="187" t="s">
        <v>863</v>
      </c>
      <c r="B1240" s="167" t="s">
        <v>4456</v>
      </c>
      <c r="C1240" s="168" t="s">
        <v>372</v>
      </c>
      <c r="D1240" s="6" t="str">
        <f>IF(OR(ISNUMBER(SEARCH('[1]Lookup for use classification'!$B$1,C1240)),ISNUMBER(SEARCH('[1]Lookup for use classification'!$C$1,C1240)),ISNUMBER(SEARCH('[1]Lookup for use classification'!$D$1,C1240)),ISNUMBER(SEARCH('[1]Lookup for use classification'!$E$1,C1240))),'[1]Lookup for use classification'!$A$1,IF(ISNUMBER(SEARCH('[1]Lookup for use classification'!$B$2,C1240)),'[1]Lookup for use classification'!$A$2,IF(ISNUMBER(SEARCH('[1]Lookup for use classification'!$B$3,C1240)),'[1]Lookup for use classification'!$A$3,IF(OR(ISNUMBER(SEARCH('[1]Lookup for use classification'!$B$4,C1240)),ISNUMBER(SEARCH('[1]Lookup for use classification'!$C$4,C1240)),ISNUMBER(SEARCH('[1]Lookup for use classification'!$D$4,C1240)),ISNUMBER(SEARCH('[1]Lookup for use classification'!$E$4,C1240))),'[1]Lookup for use classification'!$A$4,IF(OR(ISNUMBER(SEARCH('[1]Lookup for use classification'!$B$5,C1240)),ISNUMBER(SEARCH('[1]Lookup for use classification'!$C$5,C1240)),ISNUMBER(SEARCH('[1]Lookup for use classification'!$D$5,C1240))),'[1]Lookup for use classification'!$A$5,IF(OR(ISNUMBER(SEARCH('[1]Lookup for use classification'!$B$7,C1240)),ISNUMBER(SEARCH('[1]Lookup for use classification'!$C$7,C1240)),ISNUMBER(SEARCH('[1]Lookup for use classification'!$D$7,C1240))),'[1]Lookup for use classification'!$A$7,IF(OR(ISNUMBER(SEARCH('[1]Lookup for use classification'!$B$9,C1240)),ISNUMBER(SEARCH('[1]Lookup for use classification'!$C$9,C1240)),ISNUMBER(SEARCH('[1]Lookup for use classification'!$D$9,C1240)),ISNUMBER(SEARCH('[1]Lookup for use classification'!$E$9,C1240)),ISNUMBER(SEARCH('[1]Lookup for use classification'!$F$9,C1240)),ISNUMBER(SEARCH('[1]Lookup for use classification'!$G$9,C1240)),ISNUMBER(SEARCH('[1]Lookup for use classification'!$H$9,C1240)),ISNUMBER(SEARCH('[1]Lookup for use classification'!$I$9,C1240)),ISNUMBER(SEARCH('[1]Lookup for use classification'!$J$9,C1240)),ISNUMBER(SEARCH('[1]Lookup for use classification'!$K$9,C1240))),'[1]Lookup for use classification'!$A$9,IF(OR(ISNUMBER(SEARCH('[1]Lookup for use classification'!$B$10,C1240)),ISNUMBER(SEARCH('[1]Lookup for use classification'!$C$10,C1240)),ISNUMBER(SEARCH('[1]Lookup for use classification'!$D$10,C1240)),ISNUMBER(SEARCH('[1]Lookup for use classification'!$E$10,C1240)),ISNUMBER(SEARCH('[1]Lookup for use classification'!$F$10,C1240)),ISNUMBER(SEARCH('[1]Lookup for use classification'!$G$10,C1240))),'[1]Lookup for use classification'!$A$10,IF(OR(ISNUMBER(SEARCH('[1]Lookup for use classification'!$B$11,C1240)),ISNUMBER(SEARCH('[1]Lookup for use classification'!$C$11,C1240))),'[1]Lookup for use classification'!$A$11,IF(OR(ISNUMBER(SEARCH('[1]Lookup for use classification'!$B$12,C1240)),ISNUMBER(SEARCH('[1]Lookup for use classification'!$C$12,C1240))),'[1]Lookup for use classification'!$A$12,IF(OR(ISNUMBER(SEARCH('[1]Lookup for use classification'!$B$13,C1240)),ISNUMBER(SEARCH('[1]Lookup for use classification'!$C$13,C1240)),ISNUMBER(SEARCH('[1]Lookup for use classification'!$D$13,C1240)),,ISNUMBER(SEARCH('[1]Lookup for use classification'!$C$13,C1240)),ISNUMBER(SEARCH('[1]Lookup for use classification'!$E$13,C1240))),'[1]Lookup for use classification'!$A$13,IF(OR(ISNUMBER(SEARCH('[1]Lookup for use classification'!$B$14,C1240)),ISNUMBER(SEARCH('[1]Lookup for use classification'!$C$14,C1240))),'[1]Lookup for use classification'!$A$14,"Other"))))))))))))</f>
        <v>Other</v>
      </c>
      <c r="E1240" s="169"/>
      <c r="F1240" s="170"/>
      <c r="G1240" s="170"/>
    </row>
    <row r="1241" spans="1:12" hidden="1">
      <c r="A1241" s="187" t="s">
        <v>863</v>
      </c>
      <c r="B1241" s="167" t="s">
        <v>4456</v>
      </c>
      <c r="C1241" s="168" t="s">
        <v>794</v>
      </c>
      <c r="D1241" s="6" t="str">
        <f>IF(OR(ISNUMBER(SEARCH('[1]Lookup for use classification'!$B$1,C1241)),ISNUMBER(SEARCH('[1]Lookup for use classification'!$C$1,C1241)),ISNUMBER(SEARCH('[1]Lookup for use classification'!$D$1,C1241)),ISNUMBER(SEARCH('[1]Lookup for use classification'!$E$1,C1241))),'[1]Lookup for use classification'!$A$1,IF(ISNUMBER(SEARCH('[1]Lookup for use classification'!$B$2,C1241)),'[1]Lookup for use classification'!$A$2,IF(ISNUMBER(SEARCH('[1]Lookup for use classification'!$B$3,C1241)),'[1]Lookup for use classification'!$A$3,IF(OR(ISNUMBER(SEARCH('[1]Lookup for use classification'!$B$4,C1241)),ISNUMBER(SEARCH('[1]Lookup for use classification'!$C$4,C1241)),ISNUMBER(SEARCH('[1]Lookup for use classification'!$D$4,C1241)),ISNUMBER(SEARCH('[1]Lookup for use classification'!$E$4,C1241))),'[1]Lookup for use classification'!$A$4,IF(OR(ISNUMBER(SEARCH('[1]Lookup for use classification'!$B$5,C1241)),ISNUMBER(SEARCH('[1]Lookup for use classification'!$C$5,C1241)),ISNUMBER(SEARCH('[1]Lookup for use classification'!$D$5,C1241))),'[1]Lookup for use classification'!$A$5,IF(OR(ISNUMBER(SEARCH('[1]Lookup for use classification'!$B$7,C1241)),ISNUMBER(SEARCH('[1]Lookup for use classification'!$C$7,C1241)),ISNUMBER(SEARCH('[1]Lookup for use classification'!$D$7,C1241))),'[1]Lookup for use classification'!$A$7,IF(OR(ISNUMBER(SEARCH('[1]Lookup for use classification'!$B$9,C1241)),ISNUMBER(SEARCH('[1]Lookup for use classification'!$C$9,C1241)),ISNUMBER(SEARCH('[1]Lookup for use classification'!$D$9,C1241)),ISNUMBER(SEARCH('[1]Lookup for use classification'!$E$9,C1241)),ISNUMBER(SEARCH('[1]Lookup for use classification'!$F$9,C1241)),ISNUMBER(SEARCH('[1]Lookup for use classification'!$G$9,C1241)),ISNUMBER(SEARCH('[1]Lookup for use classification'!$H$9,C1241)),ISNUMBER(SEARCH('[1]Lookup for use classification'!$I$9,C1241)),ISNUMBER(SEARCH('[1]Lookup for use classification'!$J$9,C1241)),ISNUMBER(SEARCH('[1]Lookup for use classification'!$K$9,C1241))),'[1]Lookup for use classification'!$A$9,IF(OR(ISNUMBER(SEARCH('[1]Lookup for use classification'!$B$10,C1241)),ISNUMBER(SEARCH('[1]Lookup for use classification'!$C$10,C1241)),ISNUMBER(SEARCH('[1]Lookup for use classification'!$D$10,C1241)),ISNUMBER(SEARCH('[1]Lookup for use classification'!$E$10,C1241)),ISNUMBER(SEARCH('[1]Lookup for use classification'!$F$10,C1241)),ISNUMBER(SEARCH('[1]Lookup for use classification'!$G$10,C1241))),'[1]Lookup for use classification'!$A$10,IF(OR(ISNUMBER(SEARCH('[1]Lookup for use classification'!$B$11,C1241)),ISNUMBER(SEARCH('[1]Lookup for use classification'!$C$11,C1241))),'[1]Lookup for use classification'!$A$11,IF(OR(ISNUMBER(SEARCH('[1]Lookup for use classification'!$B$12,C1241)),ISNUMBER(SEARCH('[1]Lookup for use classification'!$C$12,C1241))),'[1]Lookup for use classification'!$A$12,IF(OR(ISNUMBER(SEARCH('[1]Lookup for use classification'!$B$13,C1241)),ISNUMBER(SEARCH('[1]Lookup for use classification'!$C$13,C1241)),ISNUMBER(SEARCH('[1]Lookup for use classification'!$D$13,C1241)),,ISNUMBER(SEARCH('[1]Lookup for use classification'!$C$13,C1241)),ISNUMBER(SEARCH('[1]Lookup for use classification'!$E$13,C1241))),'[1]Lookup for use classification'!$A$13,IF(OR(ISNUMBER(SEARCH('[1]Lookup for use classification'!$B$14,C1241)),ISNUMBER(SEARCH('[1]Lookup for use classification'!$C$14,C1241))),'[1]Lookup for use classification'!$A$14,"Other"))))))))))))</f>
        <v>Other</v>
      </c>
      <c r="E1241" s="169"/>
      <c r="F1241" s="170"/>
      <c r="G1241" s="170"/>
    </row>
    <row r="1242" spans="1:12" hidden="1">
      <c r="A1242" s="187" t="s">
        <v>863</v>
      </c>
      <c r="B1242" s="167" t="s">
        <v>4456</v>
      </c>
      <c r="C1242" s="168" t="s">
        <v>862</v>
      </c>
      <c r="D1242" s="6" t="str">
        <f>IF(OR(ISNUMBER(SEARCH('[1]Lookup for use classification'!$B$1,C1242)),ISNUMBER(SEARCH('[1]Lookup for use classification'!$C$1,C1242)),ISNUMBER(SEARCH('[1]Lookup for use classification'!$D$1,C1242)),ISNUMBER(SEARCH('[1]Lookup for use classification'!$E$1,C1242))),'[1]Lookup for use classification'!$A$1,IF(ISNUMBER(SEARCH('[1]Lookup for use classification'!$B$2,C1242)),'[1]Lookup for use classification'!$A$2,IF(ISNUMBER(SEARCH('[1]Lookup for use classification'!$B$3,C1242)),'[1]Lookup for use classification'!$A$3,IF(OR(ISNUMBER(SEARCH('[1]Lookup for use classification'!$B$4,C1242)),ISNUMBER(SEARCH('[1]Lookup for use classification'!$C$4,C1242)),ISNUMBER(SEARCH('[1]Lookup for use classification'!$D$4,C1242)),ISNUMBER(SEARCH('[1]Lookup for use classification'!$E$4,C1242))),'[1]Lookup for use classification'!$A$4,IF(OR(ISNUMBER(SEARCH('[1]Lookup for use classification'!$B$5,C1242)),ISNUMBER(SEARCH('[1]Lookup for use classification'!$C$5,C1242)),ISNUMBER(SEARCH('[1]Lookup for use classification'!$D$5,C1242))),'[1]Lookup for use classification'!$A$5,IF(OR(ISNUMBER(SEARCH('[1]Lookup for use classification'!$B$7,C1242)),ISNUMBER(SEARCH('[1]Lookup for use classification'!$C$7,C1242)),ISNUMBER(SEARCH('[1]Lookup for use classification'!$D$7,C1242))),'[1]Lookup for use classification'!$A$7,IF(OR(ISNUMBER(SEARCH('[1]Lookup for use classification'!$B$9,C1242)),ISNUMBER(SEARCH('[1]Lookup for use classification'!$C$9,C1242)),ISNUMBER(SEARCH('[1]Lookup for use classification'!$D$9,C1242)),ISNUMBER(SEARCH('[1]Lookup for use classification'!$E$9,C1242)),ISNUMBER(SEARCH('[1]Lookup for use classification'!$F$9,C1242)),ISNUMBER(SEARCH('[1]Lookup for use classification'!$G$9,C1242)),ISNUMBER(SEARCH('[1]Lookup for use classification'!$H$9,C1242)),ISNUMBER(SEARCH('[1]Lookup for use classification'!$I$9,C1242)),ISNUMBER(SEARCH('[1]Lookup for use classification'!$J$9,C1242)),ISNUMBER(SEARCH('[1]Lookup for use classification'!$K$9,C1242))),'[1]Lookup for use classification'!$A$9,IF(OR(ISNUMBER(SEARCH('[1]Lookup for use classification'!$B$10,C1242)),ISNUMBER(SEARCH('[1]Lookup for use classification'!$C$10,C1242)),ISNUMBER(SEARCH('[1]Lookup for use classification'!$D$10,C1242)),ISNUMBER(SEARCH('[1]Lookup for use classification'!$E$10,C1242)),ISNUMBER(SEARCH('[1]Lookup for use classification'!$F$10,C1242)),ISNUMBER(SEARCH('[1]Lookup for use classification'!$G$10,C1242))),'[1]Lookup for use classification'!$A$10,IF(OR(ISNUMBER(SEARCH('[1]Lookup for use classification'!$B$11,C1242)),ISNUMBER(SEARCH('[1]Lookup for use classification'!$C$11,C1242))),'[1]Lookup for use classification'!$A$11,IF(OR(ISNUMBER(SEARCH('[1]Lookup for use classification'!$B$12,C1242)),ISNUMBER(SEARCH('[1]Lookup for use classification'!$C$12,C1242))),'[1]Lookup for use classification'!$A$12,IF(OR(ISNUMBER(SEARCH('[1]Lookup for use classification'!$B$13,C1242)),ISNUMBER(SEARCH('[1]Lookup for use classification'!$C$13,C1242)),ISNUMBER(SEARCH('[1]Lookup for use classification'!$D$13,C1242)),,ISNUMBER(SEARCH('[1]Lookup for use classification'!$C$13,C1242)),ISNUMBER(SEARCH('[1]Lookup for use classification'!$E$13,C1242))),'[1]Lookup for use classification'!$A$13,IF(OR(ISNUMBER(SEARCH('[1]Lookup for use classification'!$B$14,C1242)),ISNUMBER(SEARCH('[1]Lookup for use classification'!$C$14,C1242))),'[1]Lookup for use classification'!$A$14,"Other"))))))))))))</f>
        <v>Other</v>
      </c>
      <c r="E1242" s="169"/>
      <c r="F1242" s="170"/>
      <c r="G1242" s="170"/>
    </row>
    <row r="1243" spans="1:12" hidden="1">
      <c r="A1243" s="138" t="s">
        <v>863</v>
      </c>
      <c r="B1243" s="8" t="str">
        <f>IF(ISNA(VLOOKUP(CONCATENATE(A1243,C1243),EUS!$B$2:$B$1939,1,FALSE)),"","End Use Study")</f>
        <v>End Use Study</v>
      </c>
      <c r="C1243" s="8" t="s">
        <v>2458</v>
      </c>
      <c r="D1243" s="165" t="s">
        <v>2424</v>
      </c>
      <c r="E1243" s="9">
        <v>480</v>
      </c>
      <c r="F1243" s="9"/>
      <c r="G1243" s="9"/>
      <c r="H1243" s="164">
        <v>165</v>
      </c>
      <c r="I1243" s="164"/>
      <c r="J1243" s="7"/>
      <c r="L1243" s="6"/>
    </row>
    <row r="1244" spans="1:12" hidden="1">
      <c r="A1244" s="187" t="s">
        <v>863</v>
      </c>
      <c r="B1244" s="167" t="s">
        <v>4456</v>
      </c>
      <c r="C1244" s="168" t="s">
        <v>861</v>
      </c>
      <c r="D1244" s="6" t="str">
        <f>IF(OR(ISNUMBER(SEARCH('[1]Lookup for use classification'!$B$1,C1244)),ISNUMBER(SEARCH('[1]Lookup for use classification'!$C$1,C1244)),ISNUMBER(SEARCH('[1]Lookup for use classification'!$D$1,C1244)),ISNUMBER(SEARCH('[1]Lookup for use classification'!$E$1,C1244))),'[1]Lookup for use classification'!$A$1,IF(ISNUMBER(SEARCH('[1]Lookup for use classification'!$B$2,C1244)),'[1]Lookup for use classification'!$A$2,IF(ISNUMBER(SEARCH('[1]Lookup for use classification'!$B$3,C1244)),'[1]Lookup for use classification'!$A$3,IF(OR(ISNUMBER(SEARCH('[1]Lookup for use classification'!$B$4,C1244)),ISNUMBER(SEARCH('[1]Lookup for use classification'!$C$4,C1244)),ISNUMBER(SEARCH('[1]Lookup for use classification'!$D$4,C1244)),ISNUMBER(SEARCH('[1]Lookup for use classification'!$E$4,C1244))),'[1]Lookup for use classification'!$A$4,IF(OR(ISNUMBER(SEARCH('[1]Lookup for use classification'!$B$5,C1244)),ISNUMBER(SEARCH('[1]Lookup for use classification'!$C$5,C1244)),ISNUMBER(SEARCH('[1]Lookup for use classification'!$D$5,C1244))),'[1]Lookup for use classification'!$A$5,IF(OR(ISNUMBER(SEARCH('[1]Lookup for use classification'!$B$7,C1244)),ISNUMBER(SEARCH('[1]Lookup for use classification'!$C$7,C1244)),ISNUMBER(SEARCH('[1]Lookup for use classification'!$D$7,C1244))),'[1]Lookup for use classification'!$A$7,IF(OR(ISNUMBER(SEARCH('[1]Lookup for use classification'!$B$9,C1244)),ISNUMBER(SEARCH('[1]Lookup for use classification'!$C$9,C1244)),ISNUMBER(SEARCH('[1]Lookup for use classification'!$D$9,C1244)),ISNUMBER(SEARCH('[1]Lookup for use classification'!$E$9,C1244)),ISNUMBER(SEARCH('[1]Lookup for use classification'!$F$9,C1244)),ISNUMBER(SEARCH('[1]Lookup for use classification'!$G$9,C1244)),ISNUMBER(SEARCH('[1]Lookup for use classification'!$H$9,C1244)),ISNUMBER(SEARCH('[1]Lookup for use classification'!$I$9,C1244)),ISNUMBER(SEARCH('[1]Lookup for use classification'!$J$9,C1244)),ISNUMBER(SEARCH('[1]Lookup for use classification'!$K$9,C1244))),'[1]Lookup for use classification'!$A$9,IF(OR(ISNUMBER(SEARCH('[1]Lookup for use classification'!$B$10,C1244)),ISNUMBER(SEARCH('[1]Lookup for use classification'!$C$10,C1244)),ISNUMBER(SEARCH('[1]Lookup for use classification'!$D$10,C1244)),ISNUMBER(SEARCH('[1]Lookup for use classification'!$E$10,C1244)),ISNUMBER(SEARCH('[1]Lookup for use classification'!$F$10,C1244)),ISNUMBER(SEARCH('[1]Lookup for use classification'!$G$10,C1244))),'[1]Lookup for use classification'!$A$10,IF(OR(ISNUMBER(SEARCH('[1]Lookup for use classification'!$B$11,C1244)),ISNUMBER(SEARCH('[1]Lookup for use classification'!$C$11,C1244))),'[1]Lookup for use classification'!$A$11,IF(OR(ISNUMBER(SEARCH('[1]Lookup for use classification'!$B$12,C1244)),ISNUMBER(SEARCH('[1]Lookup for use classification'!$C$12,C1244))),'[1]Lookup for use classification'!$A$12,IF(OR(ISNUMBER(SEARCH('[1]Lookup for use classification'!$B$13,C1244)),ISNUMBER(SEARCH('[1]Lookup for use classification'!$C$13,C1244)),ISNUMBER(SEARCH('[1]Lookup for use classification'!$D$13,C1244)),,ISNUMBER(SEARCH('[1]Lookup for use classification'!$C$13,C1244)),ISNUMBER(SEARCH('[1]Lookup for use classification'!$E$13,C1244))),'[1]Lookup for use classification'!$A$13,IF(OR(ISNUMBER(SEARCH('[1]Lookup for use classification'!$B$14,C1244)),ISNUMBER(SEARCH('[1]Lookup for use classification'!$C$14,C1244))),'[1]Lookup for use classification'!$A$14,"Other"))))))))))))</f>
        <v>Warehousing</v>
      </c>
      <c r="E1244" s="169"/>
      <c r="F1244" s="170"/>
      <c r="G1244" s="170"/>
    </row>
    <row r="1245" spans="1:12" hidden="1">
      <c r="A1245" s="193" t="s">
        <v>3410</v>
      </c>
      <c r="B1245" s="8" t="str">
        <f>IF(ISNA(VLOOKUP(CONCATENATE(A1245,C1245),ARIS!$A$1:$A$959,1,FALSE)),"","ARIS")</f>
        <v>ARIS</v>
      </c>
      <c r="C1245" s="162" t="s">
        <v>3411</v>
      </c>
      <c r="D1245" s="165" t="s">
        <v>3335</v>
      </c>
      <c r="E1245" s="163">
        <v>640</v>
      </c>
      <c r="F1245" s="163"/>
      <c r="G1245" s="163"/>
      <c r="H1245" s="164"/>
      <c r="I1245" s="164"/>
    </row>
    <row r="1246" spans="1:12" hidden="1">
      <c r="A1246" s="134" t="s">
        <v>2459</v>
      </c>
      <c r="B1246" s="8" t="str">
        <f>IF(ISNA(VLOOKUP(CONCATENATE(A1246,C1246),EUS!$B$2:$B$1939,1,FALSE)),"","End Use Study")</f>
        <v>End Use Study</v>
      </c>
      <c r="C1246" s="8" t="s">
        <v>3039</v>
      </c>
      <c r="D1246" s="6" t="s">
        <v>377</v>
      </c>
      <c r="E1246" s="9">
        <v>1500</v>
      </c>
      <c r="F1246" s="9"/>
      <c r="G1246" s="9"/>
      <c r="H1246" s="164">
        <v>1861</v>
      </c>
      <c r="I1246" s="164"/>
      <c r="J1246" s="7">
        <v>8210</v>
      </c>
      <c r="L1246" s="6"/>
    </row>
    <row r="1247" spans="1:12" hidden="1">
      <c r="A1247" s="134" t="s">
        <v>2459</v>
      </c>
      <c r="B1247" s="8" t="str">
        <f>IF(ISNA(VLOOKUP(CONCATENATE(A1247,C1247),EUS!$B$2:$B$1939,1,FALSE)),"","End Use Study")</f>
        <v>End Use Study</v>
      </c>
      <c r="C1247" s="8" t="s">
        <v>2460</v>
      </c>
      <c r="D1247" s="165" t="s">
        <v>2424</v>
      </c>
      <c r="E1247" s="9">
        <v>4400</v>
      </c>
      <c r="F1247" s="9"/>
      <c r="G1247" s="9"/>
      <c r="H1247" s="164">
        <v>2661</v>
      </c>
      <c r="I1247" s="164"/>
      <c r="J1247" s="7">
        <v>16129</v>
      </c>
      <c r="L1247" s="6"/>
    </row>
    <row r="1248" spans="1:12" hidden="1">
      <c r="A1248" s="134" t="s">
        <v>2461</v>
      </c>
      <c r="B1248" s="8" t="str">
        <f>IF(ISNA(VLOOKUP(CONCATENATE(A1248,C1248),EUS!$B$2:$B$1939,1,FALSE)),"","End Use Study")</f>
        <v>End Use Study</v>
      </c>
      <c r="C1248" s="8" t="s">
        <v>3040</v>
      </c>
      <c r="D1248" s="6" t="str">
        <f>IF(OR(ISNUMBER(SEARCH('[1]Lookup for use classification'!$B$1,C1248)),ISNUMBER(SEARCH('[1]Lookup for use classification'!$C$1,C1248)),ISNUMBER(SEARCH('[1]Lookup for use classification'!$D$1,C1248)),ISNUMBER(SEARCH('[1]Lookup for use classification'!$E$1,C1248))),'[1]Lookup for use classification'!$A$1,IF(ISNUMBER(SEARCH('[1]Lookup for use classification'!$B$2,C1248)),'[1]Lookup for use classification'!$A$2,IF(ISNUMBER(SEARCH('[1]Lookup for use classification'!$B$3,C1248)),'[1]Lookup for use classification'!$A$3,IF(OR(ISNUMBER(SEARCH('[1]Lookup for use classification'!$B$4,C1248)),ISNUMBER(SEARCH('[1]Lookup for use classification'!$C$4,C1248)),ISNUMBER(SEARCH('[1]Lookup for use classification'!$D$4,C1248)),ISNUMBER(SEARCH('[1]Lookup for use classification'!$E$4,C1248))),'[1]Lookup for use classification'!$A$4,IF(OR(ISNUMBER(SEARCH('[1]Lookup for use classification'!$B$5,C1248)),ISNUMBER(SEARCH('[1]Lookup for use classification'!$C$5,C1248)),ISNUMBER(SEARCH('[1]Lookup for use classification'!$D$5,C1248))),'[1]Lookup for use classification'!$A$5,IF(OR(ISNUMBER(SEARCH('[1]Lookup for use classification'!$B$7,C1248)),ISNUMBER(SEARCH('[1]Lookup for use classification'!$C$7,C1248)),ISNUMBER(SEARCH('[1]Lookup for use classification'!$D$7,C1248))),'[1]Lookup for use classification'!$A$7,IF(OR(ISNUMBER(SEARCH('[1]Lookup for use classification'!$B$9,C1248)),ISNUMBER(SEARCH('[1]Lookup for use classification'!$C$9,C1248)),ISNUMBER(SEARCH('[1]Lookup for use classification'!$D$9,C1248)),ISNUMBER(SEARCH('[1]Lookup for use classification'!$E$9,C1248)),ISNUMBER(SEARCH('[1]Lookup for use classification'!$F$9,C1248)),ISNUMBER(SEARCH('[1]Lookup for use classification'!$G$9,C1248)),ISNUMBER(SEARCH('[1]Lookup for use classification'!$H$9,C1248)),ISNUMBER(SEARCH('[1]Lookup for use classification'!$I$9,C1248)),ISNUMBER(SEARCH('[1]Lookup for use classification'!$J$9,C1248)),ISNUMBER(SEARCH('[1]Lookup for use classification'!$K$9,C1248))),'[1]Lookup for use classification'!$A$9,IF(OR(ISNUMBER(SEARCH('[1]Lookup for use classification'!$B$10,C1248)),ISNUMBER(SEARCH('[1]Lookup for use classification'!$C$10,C1248)),ISNUMBER(SEARCH('[1]Lookup for use classification'!$D$10,C1248)),ISNUMBER(SEARCH('[1]Lookup for use classification'!$E$10,C1248)),ISNUMBER(SEARCH('[1]Lookup for use classification'!$F$10,C1248)),ISNUMBER(SEARCH('[1]Lookup for use classification'!$G$10,C1248))),'[1]Lookup for use classification'!$A$10,IF(OR(ISNUMBER(SEARCH('[1]Lookup for use classification'!$B$11,C1248)),ISNUMBER(SEARCH('[1]Lookup for use classification'!$C$11,C1248))),'[1]Lookup for use classification'!$A$11,IF(OR(ISNUMBER(SEARCH('[1]Lookup for use classification'!$B$12,C1248)),ISNUMBER(SEARCH('[1]Lookup for use classification'!$C$12,C1248))),'[1]Lookup for use classification'!$A$12,IF(OR(ISNUMBER(SEARCH('[1]Lookup for use classification'!$B$13,C1248)),ISNUMBER(SEARCH('[1]Lookup for use classification'!$C$13,C1248)),ISNUMBER(SEARCH('[1]Lookup for use classification'!$D$13,C1248)),,ISNUMBER(SEARCH('[1]Lookup for use classification'!$C$13,C1248)),ISNUMBER(SEARCH('[1]Lookup for use classification'!$E$13,C1248))),'[1]Lookup for use classification'!$A$13,IF(OR(ISNUMBER(SEARCH('[1]Lookup for use classification'!$B$14,C1248)),ISNUMBER(SEARCH('[1]Lookup for use classification'!$C$14,C1248))),'[1]Lookup for use classification'!$A$14,"Other"))))))))))))</f>
        <v>Office</v>
      </c>
      <c r="E1248" s="9"/>
      <c r="F1248" s="9"/>
      <c r="G1248" s="9"/>
      <c r="H1248" s="164">
        <v>18000</v>
      </c>
      <c r="I1248" s="164"/>
      <c r="J1248" s="7"/>
      <c r="L1248" s="6"/>
    </row>
    <row r="1249" spans="1:18" hidden="1">
      <c r="A1249" s="134" t="s">
        <v>2461</v>
      </c>
      <c r="B1249" s="8" t="str">
        <f>IF(ISNA(VLOOKUP(CONCATENATE(A1249,C1249),EUS!$B$2:$B$1939,1,FALSE)),"","End Use Study")</f>
        <v>End Use Study</v>
      </c>
      <c r="C1249" s="8" t="s">
        <v>2692</v>
      </c>
      <c r="D1249" s="6" t="str">
        <f>IF(OR(ISNUMBER(SEARCH('[1]Lookup for use classification'!$B$1,C1249)),ISNUMBER(SEARCH('[1]Lookup for use classification'!$C$1,C1249)),ISNUMBER(SEARCH('[1]Lookup for use classification'!$D$1,C1249)),ISNUMBER(SEARCH('[1]Lookup for use classification'!$E$1,C1249))),'[1]Lookup for use classification'!$A$1,IF(ISNUMBER(SEARCH('[1]Lookup for use classification'!$B$2,C1249)),'[1]Lookup for use classification'!$A$2,IF(ISNUMBER(SEARCH('[1]Lookup for use classification'!$B$3,C1249)),'[1]Lookup for use classification'!$A$3,IF(OR(ISNUMBER(SEARCH('[1]Lookup for use classification'!$B$4,C1249)),ISNUMBER(SEARCH('[1]Lookup for use classification'!$C$4,C1249)),ISNUMBER(SEARCH('[1]Lookup for use classification'!$D$4,C1249)),ISNUMBER(SEARCH('[1]Lookup for use classification'!$E$4,C1249))),'[1]Lookup for use classification'!$A$4,IF(OR(ISNUMBER(SEARCH('[1]Lookup for use classification'!$B$5,C1249)),ISNUMBER(SEARCH('[1]Lookup for use classification'!$C$5,C1249)),ISNUMBER(SEARCH('[1]Lookup for use classification'!$D$5,C1249))),'[1]Lookup for use classification'!$A$5,IF(OR(ISNUMBER(SEARCH('[1]Lookup for use classification'!$B$7,C1249)),ISNUMBER(SEARCH('[1]Lookup for use classification'!$C$7,C1249)),ISNUMBER(SEARCH('[1]Lookup for use classification'!$D$7,C1249))),'[1]Lookup for use classification'!$A$7,IF(OR(ISNUMBER(SEARCH('[1]Lookup for use classification'!$B$9,C1249)),ISNUMBER(SEARCH('[1]Lookup for use classification'!$C$9,C1249)),ISNUMBER(SEARCH('[1]Lookup for use classification'!$D$9,C1249)),ISNUMBER(SEARCH('[1]Lookup for use classification'!$E$9,C1249)),ISNUMBER(SEARCH('[1]Lookup for use classification'!$F$9,C1249)),ISNUMBER(SEARCH('[1]Lookup for use classification'!$G$9,C1249)),ISNUMBER(SEARCH('[1]Lookup for use classification'!$H$9,C1249)),ISNUMBER(SEARCH('[1]Lookup for use classification'!$I$9,C1249)),ISNUMBER(SEARCH('[1]Lookup for use classification'!$J$9,C1249)),ISNUMBER(SEARCH('[1]Lookup for use classification'!$K$9,C1249))),'[1]Lookup for use classification'!$A$9,IF(OR(ISNUMBER(SEARCH('[1]Lookup for use classification'!$B$10,C1249)),ISNUMBER(SEARCH('[1]Lookup for use classification'!$C$10,C1249)),ISNUMBER(SEARCH('[1]Lookup for use classification'!$D$10,C1249)),ISNUMBER(SEARCH('[1]Lookup for use classification'!$E$10,C1249)),ISNUMBER(SEARCH('[1]Lookup for use classification'!$F$10,C1249)),ISNUMBER(SEARCH('[1]Lookup for use classification'!$G$10,C1249))),'[1]Lookup for use classification'!$A$10,IF(OR(ISNUMBER(SEARCH('[1]Lookup for use classification'!$B$11,C1249)),ISNUMBER(SEARCH('[1]Lookup for use classification'!$C$11,C1249))),'[1]Lookup for use classification'!$A$11,IF(OR(ISNUMBER(SEARCH('[1]Lookup for use classification'!$B$12,C1249)),ISNUMBER(SEARCH('[1]Lookup for use classification'!$C$12,C1249))),'[1]Lookup for use classification'!$A$12,IF(OR(ISNUMBER(SEARCH('[1]Lookup for use classification'!$B$13,C1249)),ISNUMBER(SEARCH('[1]Lookup for use classification'!$C$13,C1249)),ISNUMBER(SEARCH('[1]Lookup for use classification'!$D$13,C1249)),,ISNUMBER(SEARCH('[1]Lookup for use classification'!$C$13,C1249)),ISNUMBER(SEARCH('[1]Lookup for use classification'!$E$13,C1249))),'[1]Lookup for use classification'!$A$13,IF(OR(ISNUMBER(SEARCH('[1]Lookup for use classification'!$B$14,C1249)),ISNUMBER(SEARCH('[1]Lookup for use classification'!$C$14,C1249))),'[1]Lookup for use classification'!$A$14,"Other"))))))))))))</f>
        <v>Other</v>
      </c>
      <c r="E1249" s="9">
        <v>1800</v>
      </c>
      <c r="F1249" s="9"/>
      <c r="G1249" s="9"/>
      <c r="H1249" s="164"/>
      <c r="I1249" s="164"/>
      <c r="J1249" s="7"/>
      <c r="L1249" s="6"/>
    </row>
    <row r="1250" spans="1:18" hidden="1">
      <c r="A1250" s="134" t="s">
        <v>2461</v>
      </c>
      <c r="B1250" s="8" t="str">
        <f>IF(ISNA(VLOOKUP(CONCATENATE(A1250,C1250),EUS!$B$2:$B$1939,1,FALSE)),"","End Use Study")</f>
        <v>End Use Study</v>
      </c>
      <c r="C1250" s="8" t="s">
        <v>2462</v>
      </c>
      <c r="D1250" s="6" t="str">
        <f>IF(OR(ISNUMBER(SEARCH('[1]Lookup for use classification'!$B$1,C1250)),ISNUMBER(SEARCH('[1]Lookup for use classification'!$C$1,C1250)),ISNUMBER(SEARCH('[1]Lookup for use classification'!$D$1,C1250)),ISNUMBER(SEARCH('[1]Lookup for use classification'!$E$1,C1250))),'[1]Lookup for use classification'!$A$1,IF(ISNUMBER(SEARCH('[1]Lookup for use classification'!$B$2,C1250)),'[1]Lookup for use classification'!$A$2,IF(ISNUMBER(SEARCH('[1]Lookup for use classification'!$B$3,C1250)),'[1]Lookup for use classification'!$A$3,IF(OR(ISNUMBER(SEARCH('[1]Lookup for use classification'!$B$4,C1250)),ISNUMBER(SEARCH('[1]Lookup for use classification'!$C$4,C1250)),ISNUMBER(SEARCH('[1]Lookup for use classification'!$D$4,C1250)),ISNUMBER(SEARCH('[1]Lookup for use classification'!$E$4,C1250))),'[1]Lookup for use classification'!$A$4,IF(OR(ISNUMBER(SEARCH('[1]Lookup for use classification'!$B$5,C1250)),ISNUMBER(SEARCH('[1]Lookup for use classification'!$C$5,C1250)),ISNUMBER(SEARCH('[1]Lookup for use classification'!$D$5,C1250))),'[1]Lookup for use classification'!$A$5,IF(OR(ISNUMBER(SEARCH('[1]Lookup for use classification'!$B$7,C1250)),ISNUMBER(SEARCH('[1]Lookup for use classification'!$C$7,C1250)),ISNUMBER(SEARCH('[1]Lookup for use classification'!$D$7,C1250))),'[1]Lookup for use classification'!$A$7,IF(OR(ISNUMBER(SEARCH('[1]Lookup for use classification'!$B$9,C1250)),ISNUMBER(SEARCH('[1]Lookup for use classification'!$C$9,C1250)),ISNUMBER(SEARCH('[1]Lookup for use classification'!$D$9,C1250)),ISNUMBER(SEARCH('[1]Lookup for use classification'!$E$9,C1250)),ISNUMBER(SEARCH('[1]Lookup for use classification'!$F$9,C1250)),ISNUMBER(SEARCH('[1]Lookup for use classification'!$G$9,C1250)),ISNUMBER(SEARCH('[1]Lookup for use classification'!$H$9,C1250)),ISNUMBER(SEARCH('[1]Lookup for use classification'!$I$9,C1250)),ISNUMBER(SEARCH('[1]Lookup for use classification'!$J$9,C1250)),ISNUMBER(SEARCH('[1]Lookup for use classification'!$K$9,C1250))),'[1]Lookup for use classification'!$A$9,IF(OR(ISNUMBER(SEARCH('[1]Lookup for use classification'!$B$10,C1250)),ISNUMBER(SEARCH('[1]Lookup for use classification'!$C$10,C1250)),ISNUMBER(SEARCH('[1]Lookup for use classification'!$D$10,C1250)),ISNUMBER(SEARCH('[1]Lookup for use classification'!$E$10,C1250)),ISNUMBER(SEARCH('[1]Lookup for use classification'!$F$10,C1250)),ISNUMBER(SEARCH('[1]Lookup for use classification'!$G$10,C1250))),'[1]Lookup for use classification'!$A$10,IF(OR(ISNUMBER(SEARCH('[1]Lookup for use classification'!$B$11,C1250)),ISNUMBER(SEARCH('[1]Lookup for use classification'!$C$11,C1250))),'[1]Lookup for use classification'!$A$11,IF(OR(ISNUMBER(SEARCH('[1]Lookup for use classification'!$B$12,C1250)),ISNUMBER(SEARCH('[1]Lookup for use classification'!$C$12,C1250))),'[1]Lookup for use classification'!$A$12,IF(OR(ISNUMBER(SEARCH('[1]Lookup for use classification'!$B$13,C1250)),ISNUMBER(SEARCH('[1]Lookup for use classification'!$C$13,C1250)),ISNUMBER(SEARCH('[1]Lookup for use classification'!$D$13,C1250)),,ISNUMBER(SEARCH('[1]Lookup for use classification'!$C$13,C1250)),ISNUMBER(SEARCH('[1]Lookup for use classification'!$E$13,C1250))),'[1]Lookup for use classification'!$A$13,IF(OR(ISNUMBER(SEARCH('[1]Lookup for use classification'!$B$14,C1250)),ISNUMBER(SEARCH('[1]Lookup for use classification'!$C$14,C1250)),ISNUMBER(SEARCH('[1]Lookup for use classification'!$D$14,C1250)),,ISNUMBER(SEARCH('[1]Lookup for use classification'!$C$14,C1250))),'[1]Lookup for use classification'!$A$14,"Other"))))))))))))</f>
        <v>Public Assembly</v>
      </c>
      <c r="E1250" s="9">
        <v>2250</v>
      </c>
      <c r="F1250" s="9"/>
      <c r="G1250" s="9"/>
      <c r="H1250" s="164"/>
      <c r="I1250" s="164"/>
      <c r="J1250" s="7"/>
      <c r="L1250" s="6"/>
    </row>
    <row r="1251" spans="1:18" hidden="1">
      <c r="A1251" s="187" t="s">
        <v>881</v>
      </c>
      <c r="B1251" s="167" t="s">
        <v>4456</v>
      </c>
      <c r="C1251" s="182" t="s">
        <v>872</v>
      </c>
      <c r="D1251" s="6" t="str">
        <f>IF(OR(ISNUMBER(SEARCH('[1]Lookup for use classification'!$B$1,C1251)),ISNUMBER(SEARCH('[1]Lookup for use classification'!$C$1,C1251)),ISNUMBER(SEARCH('[1]Lookup for use classification'!$D$1,C1251)),ISNUMBER(SEARCH('[1]Lookup for use classification'!$E$1,C1251))),'[1]Lookup for use classification'!$A$1,IF(ISNUMBER(SEARCH('[1]Lookup for use classification'!$B$2,C1251)),'[1]Lookup for use classification'!$A$2,IF(ISNUMBER(SEARCH('[1]Lookup for use classification'!$B$3,C1251)),'[1]Lookup for use classification'!$A$3,IF(OR(ISNUMBER(SEARCH('[1]Lookup for use classification'!$B$4,C1251)),ISNUMBER(SEARCH('[1]Lookup for use classification'!$C$4,C1251)),ISNUMBER(SEARCH('[1]Lookup for use classification'!$D$4,C1251)),ISNUMBER(SEARCH('[1]Lookup for use classification'!$E$4,C1251))),'[1]Lookup for use classification'!$A$4,IF(OR(ISNUMBER(SEARCH('[1]Lookup for use classification'!$B$5,C1251)),ISNUMBER(SEARCH('[1]Lookup for use classification'!$C$5,C1251)),ISNUMBER(SEARCH('[1]Lookup for use classification'!$D$5,C1251))),'[1]Lookup for use classification'!$A$5,IF(OR(ISNUMBER(SEARCH('[1]Lookup for use classification'!$B$7,C1251)),ISNUMBER(SEARCH('[1]Lookup for use classification'!$C$7,C1251)),ISNUMBER(SEARCH('[1]Lookup for use classification'!$D$7,C1251))),'[1]Lookup for use classification'!$A$7,IF(OR(ISNUMBER(SEARCH('[1]Lookup for use classification'!$B$9,C1251)),ISNUMBER(SEARCH('[1]Lookup for use classification'!$C$9,C1251)),ISNUMBER(SEARCH('[1]Lookup for use classification'!$D$9,C1251)),ISNUMBER(SEARCH('[1]Lookup for use classification'!$E$9,C1251)),ISNUMBER(SEARCH('[1]Lookup for use classification'!$F$9,C1251)),ISNUMBER(SEARCH('[1]Lookup for use classification'!$G$9,C1251)),ISNUMBER(SEARCH('[1]Lookup for use classification'!$H$9,C1251)),ISNUMBER(SEARCH('[1]Lookup for use classification'!$I$9,C1251)),ISNUMBER(SEARCH('[1]Lookup for use classification'!$J$9,C1251)),ISNUMBER(SEARCH('[1]Lookup for use classification'!$K$9,C1251))),'[1]Lookup for use classification'!$A$9,IF(OR(ISNUMBER(SEARCH('[1]Lookup for use classification'!$B$10,C1251)),ISNUMBER(SEARCH('[1]Lookup for use classification'!$C$10,C1251)),ISNUMBER(SEARCH('[1]Lookup for use classification'!$D$10,C1251)),ISNUMBER(SEARCH('[1]Lookup for use classification'!$E$10,C1251)),ISNUMBER(SEARCH('[1]Lookup for use classification'!$F$10,C1251)),ISNUMBER(SEARCH('[1]Lookup for use classification'!$G$10,C1251))),'[1]Lookup for use classification'!$A$10,IF(OR(ISNUMBER(SEARCH('[1]Lookup for use classification'!$B$11,C1251)),ISNUMBER(SEARCH('[1]Lookup for use classification'!$C$11,C1251))),'[1]Lookup for use classification'!$A$11,IF(OR(ISNUMBER(SEARCH('[1]Lookup for use classification'!$B$12,C1251)),ISNUMBER(SEARCH('[1]Lookup for use classification'!$C$12,C1251))),'[1]Lookup for use classification'!$A$12,IF(OR(ISNUMBER(SEARCH('[1]Lookup for use classification'!$B$13,C1251)),ISNUMBER(SEARCH('[1]Lookup for use classification'!$C$13,C1251)),ISNUMBER(SEARCH('[1]Lookup for use classification'!$D$13,C1251)),,ISNUMBER(SEARCH('[1]Lookup for use classification'!$C$13,C1251)),ISNUMBER(SEARCH('[1]Lookup for use classification'!$E$13,C1251))),'[1]Lookup for use classification'!$A$13,IF(OR(ISNUMBER(SEARCH('[1]Lookup for use classification'!$B$14,C1251)),ISNUMBER(SEARCH('[1]Lookup for use classification'!$C$14,C1251))),'[1]Lookup for use classification'!$A$14,"Other"))))))))))))</f>
        <v>Education - K - 12</v>
      </c>
      <c r="E1251" s="183">
        <v>1350</v>
      </c>
      <c r="F1251" s="184"/>
      <c r="G1251" s="184"/>
    </row>
    <row r="1252" spans="1:18" hidden="1">
      <c r="A1252" s="138" t="s">
        <v>881</v>
      </c>
      <c r="B1252" s="8" t="str">
        <f>IF(ISNA(VLOOKUP(CONCATENATE(A1252,C1252),EUS!$B$2:$B$1939,1,FALSE)),"","End Use Study")</f>
        <v>End Use Study</v>
      </c>
      <c r="C1252" s="8" t="s">
        <v>58</v>
      </c>
      <c r="D1252" s="165" t="s">
        <v>3335</v>
      </c>
      <c r="E1252" s="9">
        <v>15140</v>
      </c>
      <c r="F1252" s="9"/>
      <c r="G1252" s="9"/>
      <c r="H1252" s="164"/>
      <c r="I1252" s="164"/>
      <c r="J1252" s="7">
        <v>48309</v>
      </c>
      <c r="L1252" s="6"/>
    </row>
    <row r="1253" spans="1:18" hidden="1">
      <c r="A1253" s="188" t="s">
        <v>2251</v>
      </c>
      <c r="B1253" s="162" t="s">
        <v>4512</v>
      </c>
      <c r="C1253" s="162" t="s">
        <v>3412</v>
      </c>
      <c r="D1253" s="165" t="s">
        <v>3335</v>
      </c>
      <c r="E1253" s="163">
        <v>17092</v>
      </c>
      <c r="F1253" s="163"/>
      <c r="G1253" s="163"/>
      <c r="H1253" s="164">
        <v>5359.6480291970802</v>
      </c>
      <c r="I1253" s="164" t="s">
        <v>653</v>
      </c>
      <c r="J1253" s="165">
        <v>72880.65591999999</v>
      </c>
      <c r="L1253" s="165">
        <v>50.11377049180328</v>
      </c>
    </row>
    <row r="1254" spans="1:18" hidden="1">
      <c r="A1254" s="187" t="s">
        <v>881</v>
      </c>
      <c r="B1254" s="167" t="s">
        <v>4456</v>
      </c>
      <c r="C1254" s="182" t="s">
        <v>147</v>
      </c>
      <c r="D1254" s="6" t="str">
        <f>IF(OR(ISNUMBER(SEARCH('[1]Lookup for use classification'!$B$1,C1254)),ISNUMBER(SEARCH('[1]Lookup for use classification'!$C$1,C1254)),ISNUMBER(SEARCH('[1]Lookup for use classification'!$D$1,C1254)),ISNUMBER(SEARCH('[1]Lookup for use classification'!$E$1,C1254))),'[1]Lookup for use classification'!$A$1,IF(ISNUMBER(SEARCH('[1]Lookup for use classification'!$B$2,C1254)),'[1]Lookup for use classification'!$A$2,IF(ISNUMBER(SEARCH('[1]Lookup for use classification'!$B$3,C1254)),'[1]Lookup for use classification'!$A$3,IF(OR(ISNUMBER(SEARCH('[1]Lookup for use classification'!$B$4,C1254)),ISNUMBER(SEARCH('[1]Lookup for use classification'!$C$4,C1254)),ISNUMBER(SEARCH('[1]Lookup for use classification'!$D$4,C1254)),ISNUMBER(SEARCH('[1]Lookup for use classification'!$E$4,C1254))),'[1]Lookup for use classification'!$A$4,IF(OR(ISNUMBER(SEARCH('[1]Lookup for use classification'!$B$5,C1254)),ISNUMBER(SEARCH('[1]Lookup for use classification'!$C$5,C1254)),ISNUMBER(SEARCH('[1]Lookup for use classification'!$D$5,C1254))),'[1]Lookup for use classification'!$A$5,IF(OR(ISNUMBER(SEARCH('[1]Lookup for use classification'!$B$7,C1254)),ISNUMBER(SEARCH('[1]Lookup for use classification'!$C$7,C1254)),ISNUMBER(SEARCH('[1]Lookup for use classification'!$D$7,C1254))),'[1]Lookup for use classification'!$A$7,IF(OR(ISNUMBER(SEARCH('[1]Lookup for use classification'!$B$9,C1254)),ISNUMBER(SEARCH('[1]Lookup for use classification'!$C$9,C1254)),ISNUMBER(SEARCH('[1]Lookup for use classification'!$D$9,C1254)),ISNUMBER(SEARCH('[1]Lookup for use classification'!$E$9,C1254)),ISNUMBER(SEARCH('[1]Lookup for use classification'!$F$9,C1254)),ISNUMBER(SEARCH('[1]Lookup for use classification'!$G$9,C1254)),ISNUMBER(SEARCH('[1]Lookup for use classification'!$H$9,C1254)),ISNUMBER(SEARCH('[1]Lookup for use classification'!$I$9,C1254)),ISNUMBER(SEARCH('[1]Lookup for use classification'!$J$9,C1254)),ISNUMBER(SEARCH('[1]Lookup for use classification'!$K$9,C1254))),'[1]Lookup for use classification'!$A$9,IF(OR(ISNUMBER(SEARCH('[1]Lookup for use classification'!$B$10,C1254)),ISNUMBER(SEARCH('[1]Lookup for use classification'!$C$10,C1254)),ISNUMBER(SEARCH('[1]Lookup for use classification'!$D$10,C1254)),ISNUMBER(SEARCH('[1]Lookup for use classification'!$E$10,C1254)),ISNUMBER(SEARCH('[1]Lookup for use classification'!$F$10,C1254)),ISNUMBER(SEARCH('[1]Lookup for use classification'!$G$10,C1254))),'[1]Lookup for use classification'!$A$10,IF(OR(ISNUMBER(SEARCH('[1]Lookup for use classification'!$B$11,C1254)),ISNUMBER(SEARCH('[1]Lookup for use classification'!$C$11,C1254))),'[1]Lookup for use classification'!$A$11,IF(OR(ISNUMBER(SEARCH('[1]Lookup for use classification'!$B$12,C1254)),ISNUMBER(SEARCH('[1]Lookup for use classification'!$C$12,C1254))),'[1]Lookup for use classification'!$A$12,IF(OR(ISNUMBER(SEARCH('[1]Lookup for use classification'!$B$13,C1254)),ISNUMBER(SEARCH('[1]Lookup for use classification'!$C$13,C1254)),ISNUMBER(SEARCH('[1]Lookup for use classification'!$D$13,C1254)),,ISNUMBER(SEARCH('[1]Lookup for use classification'!$C$13,C1254)),ISNUMBER(SEARCH('[1]Lookup for use classification'!$E$13,C1254))),'[1]Lookup for use classification'!$A$13,IF(OR(ISNUMBER(SEARCH('[1]Lookup for use classification'!$B$14,C1254)),ISNUMBER(SEARCH('[1]Lookup for use classification'!$C$14,C1254))),'[1]Lookup for use classification'!$A$14,"Other"))))))))))))</f>
        <v>Health Care - Hospitals</v>
      </c>
      <c r="E1254" s="183"/>
      <c r="F1254" s="184"/>
      <c r="G1254" s="184" t="s">
        <v>868</v>
      </c>
    </row>
    <row r="1255" spans="1:18" hidden="1">
      <c r="A1255" s="138" t="s">
        <v>881</v>
      </c>
      <c r="B1255" s="8" t="str">
        <f>IF(ISNA(VLOOKUP(CONCATENATE(A1255,C1255),EUS!$B$2:$B$1939,1,FALSE)),"","End Use Study")</f>
        <v>End Use Study</v>
      </c>
      <c r="C1255" s="8" t="s">
        <v>48</v>
      </c>
      <c r="D1255" s="6" t="s">
        <v>377</v>
      </c>
      <c r="E1255" s="9">
        <v>384</v>
      </c>
      <c r="F1255" s="9"/>
      <c r="G1255" s="9"/>
      <c r="H1255" s="164">
        <v>350</v>
      </c>
      <c r="I1255" s="164"/>
      <c r="J1255" s="7">
        <v>1215</v>
      </c>
      <c r="L1255" s="6"/>
    </row>
    <row r="1256" spans="1:18" hidden="1">
      <c r="A1256" s="187" t="s">
        <v>881</v>
      </c>
      <c r="B1256" s="167" t="s">
        <v>4456</v>
      </c>
      <c r="C1256" s="182" t="s">
        <v>377</v>
      </c>
      <c r="D1256" s="6" t="str">
        <f>IF(OR(ISNUMBER(SEARCH('[1]Lookup for use classification'!$B$1,C1256)),ISNUMBER(SEARCH('[1]Lookup for use classification'!$C$1,C1256)),ISNUMBER(SEARCH('[1]Lookup for use classification'!$D$1,C1256)),ISNUMBER(SEARCH('[1]Lookup for use classification'!$E$1,C1256))),'[1]Lookup for use classification'!$A$1,IF(ISNUMBER(SEARCH('[1]Lookup for use classification'!$B$2,C1256)),'[1]Lookup for use classification'!$A$2,IF(ISNUMBER(SEARCH('[1]Lookup for use classification'!$B$3,C1256)),'[1]Lookup for use classification'!$A$3,IF(OR(ISNUMBER(SEARCH('[1]Lookup for use classification'!$B$4,C1256)),ISNUMBER(SEARCH('[1]Lookup for use classification'!$C$4,C1256)),ISNUMBER(SEARCH('[1]Lookup for use classification'!$D$4,C1256)),ISNUMBER(SEARCH('[1]Lookup for use classification'!$E$4,C1256))),'[1]Lookup for use classification'!$A$4,IF(OR(ISNUMBER(SEARCH('[1]Lookup for use classification'!$B$5,C1256)),ISNUMBER(SEARCH('[1]Lookup for use classification'!$C$5,C1256)),ISNUMBER(SEARCH('[1]Lookup for use classification'!$D$5,C1256))),'[1]Lookup for use classification'!$A$5,IF(OR(ISNUMBER(SEARCH('[1]Lookup for use classification'!$B$7,C1256)),ISNUMBER(SEARCH('[1]Lookup for use classification'!$C$7,C1256)),ISNUMBER(SEARCH('[1]Lookup for use classification'!$D$7,C1256))),'[1]Lookup for use classification'!$A$7,IF(OR(ISNUMBER(SEARCH('[1]Lookup for use classification'!$B$9,C1256)),ISNUMBER(SEARCH('[1]Lookup for use classification'!$C$9,C1256)),ISNUMBER(SEARCH('[1]Lookup for use classification'!$D$9,C1256)),ISNUMBER(SEARCH('[1]Lookup for use classification'!$E$9,C1256)),ISNUMBER(SEARCH('[1]Lookup for use classification'!$F$9,C1256)),ISNUMBER(SEARCH('[1]Lookup for use classification'!$G$9,C1256)),ISNUMBER(SEARCH('[1]Lookup for use classification'!$H$9,C1256)),ISNUMBER(SEARCH('[1]Lookup for use classification'!$I$9,C1256)),ISNUMBER(SEARCH('[1]Lookup for use classification'!$J$9,C1256)),ISNUMBER(SEARCH('[1]Lookup for use classification'!$K$9,C1256))),'[1]Lookup for use classification'!$A$9,IF(OR(ISNUMBER(SEARCH('[1]Lookup for use classification'!$B$10,C1256)),ISNUMBER(SEARCH('[1]Lookup for use classification'!$C$10,C1256)),ISNUMBER(SEARCH('[1]Lookup for use classification'!$D$10,C1256)),ISNUMBER(SEARCH('[1]Lookup for use classification'!$E$10,C1256)),ISNUMBER(SEARCH('[1]Lookup for use classification'!$F$10,C1256)),ISNUMBER(SEARCH('[1]Lookup for use classification'!$G$10,C1256))),'[1]Lookup for use classification'!$A$10,IF(OR(ISNUMBER(SEARCH('[1]Lookup for use classification'!$B$11,C1256)),ISNUMBER(SEARCH('[1]Lookup for use classification'!$C$11,C1256))),'[1]Lookup for use classification'!$A$11,IF(OR(ISNUMBER(SEARCH('[1]Lookup for use classification'!$B$12,C1256)),ISNUMBER(SEARCH('[1]Lookup for use classification'!$C$12,C1256))),'[1]Lookup for use classification'!$A$12,IF(OR(ISNUMBER(SEARCH('[1]Lookup for use classification'!$B$13,C1256)),ISNUMBER(SEARCH('[1]Lookup for use classification'!$C$13,C1256)),ISNUMBER(SEARCH('[1]Lookup for use classification'!$D$13,C1256)),,ISNUMBER(SEARCH('[1]Lookup for use classification'!$C$13,C1256)),ISNUMBER(SEARCH('[1]Lookup for use classification'!$E$13,C1256))),'[1]Lookup for use classification'!$A$13,IF(OR(ISNUMBER(SEARCH('[1]Lookup for use classification'!$B$14,C1256)),ISNUMBER(SEARCH('[1]Lookup for use classification'!$C$14,C1256))),'[1]Lookup for use classification'!$A$14,"Other"))))))))))))</f>
        <v>Office</v>
      </c>
      <c r="E1256" s="183">
        <v>1018</v>
      </c>
      <c r="F1256" s="184"/>
      <c r="G1256" s="184"/>
    </row>
    <row r="1257" spans="1:18" hidden="1">
      <c r="A1257" s="187" t="s">
        <v>881</v>
      </c>
      <c r="B1257" s="167" t="s">
        <v>4456</v>
      </c>
      <c r="C1257" s="182" t="s">
        <v>870</v>
      </c>
      <c r="D1257" s="6" t="str">
        <f>IF(OR(ISNUMBER(SEARCH('[1]Lookup for use classification'!$B$1,C1257)),ISNUMBER(SEARCH('[1]Lookup for use classification'!$C$1,C1257)),ISNUMBER(SEARCH('[1]Lookup for use classification'!$D$1,C1257)),ISNUMBER(SEARCH('[1]Lookup for use classification'!$E$1,C1257))),'[1]Lookup for use classification'!$A$1,IF(ISNUMBER(SEARCH('[1]Lookup for use classification'!$B$2,C1257)),'[1]Lookup for use classification'!$A$2,IF(ISNUMBER(SEARCH('[1]Lookup for use classification'!$B$3,C1257)),'[1]Lookup for use classification'!$A$3,IF(OR(ISNUMBER(SEARCH('[1]Lookup for use classification'!$B$4,C1257)),ISNUMBER(SEARCH('[1]Lookup for use classification'!$C$4,C1257)),ISNUMBER(SEARCH('[1]Lookup for use classification'!$D$4,C1257)),ISNUMBER(SEARCH('[1]Lookup for use classification'!$E$4,C1257))),'[1]Lookup for use classification'!$A$4,IF(OR(ISNUMBER(SEARCH('[1]Lookup for use classification'!$B$5,C1257)),ISNUMBER(SEARCH('[1]Lookup for use classification'!$C$5,C1257)),ISNUMBER(SEARCH('[1]Lookup for use classification'!$D$5,C1257))),'[1]Lookup for use classification'!$A$5,IF(OR(ISNUMBER(SEARCH('[1]Lookup for use classification'!$B$7,C1257)),ISNUMBER(SEARCH('[1]Lookup for use classification'!$C$7,C1257)),ISNUMBER(SEARCH('[1]Lookup for use classification'!$D$7,C1257))),'[1]Lookup for use classification'!$A$7,IF(OR(ISNUMBER(SEARCH('[1]Lookup for use classification'!$B$9,C1257)),ISNUMBER(SEARCH('[1]Lookup for use classification'!$C$9,C1257)),ISNUMBER(SEARCH('[1]Lookup for use classification'!$D$9,C1257)),ISNUMBER(SEARCH('[1]Lookup for use classification'!$E$9,C1257)),ISNUMBER(SEARCH('[1]Lookup for use classification'!$F$9,C1257)),ISNUMBER(SEARCH('[1]Lookup for use classification'!$G$9,C1257)),ISNUMBER(SEARCH('[1]Lookup for use classification'!$H$9,C1257)),ISNUMBER(SEARCH('[1]Lookup for use classification'!$I$9,C1257)),ISNUMBER(SEARCH('[1]Lookup for use classification'!$J$9,C1257)),ISNUMBER(SEARCH('[1]Lookup for use classification'!$K$9,C1257))),'[1]Lookup for use classification'!$A$9,IF(OR(ISNUMBER(SEARCH('[1]Lookup for use classification'!$B$10,C1257)),ISNUMBER(SEARCH('[1]Lookup for use classification'!$C$10,C1257)),ISNUMBER(SEARCH('[1]Lookup for use classification'!$D$10,C1257)),ISNUMBER(SEARCH('[1]Lookup for use classification'!$E$10,C1257)),ISNUMBER(SEARCH('[1]Lookup for use classification'!$F$10,C1257)),ISNUMBER(SEARCH('[1]Lookup for use classification'!$G$10,C1257))),'[1]Lookup for use classification'!$A$10,IF(OR(ISNUMBER(SEARCH('[1]Lookup for use classification'!$B$11,C1257)),ISNUMBER(SEARCH('[1]Lookup for use classification'!$C$11,C1257))),'[1]Lookup for use classification'!$A$11,IF(OR(ISNUMBER(SEARCH('[1]Lookup for use classification'!$B$12,C1257)),ISNUMBER(SEARCH('[1]Lookup for use classification'!$C$12,C1257))),'[1]Lookup for use classification'!$A$12,IF(OR(ISNUMBER(SEARCH('[1]Lookup for use classification'!$B$13,C1257)),ISNUMBER(SEARCH('[1]Lookup for use classification'!$C$13,C1257)),ISNUMBER(SEARCH('[1]Lookup for use classification'!$D$13,C1257)),,ISNUMBER(SEARCH('[1]Lookup for use classification'!$C$13,C1257)),ISNUMBER(SEARCH('[1]Lookup for use classification'!$E$13,C1257))),'[1]Lookup for use classification'!$A$13,IF(OR(ISNUMBER(SEARCH('[1]Lookup for use classification'!$B$14,C1257)),ISNUMBER(SEARCH('[1]Lookup for use classification'!$C$14,C1257))),'[1]Lookup for use classification'!$A$14,"Other"))))))))))))</f>
        <v>Office</v>
      </c>
      <c r="E1257" s="183">
        <v>3040</v>
      </c>
      <c r="F1257" s="184"/>
      <c r="G1257" s="184"/>
    </row>
    <row r="1258" spans="1:18" hidden="1">
      <c r="A1258" s="185" t="s">
        <v>881</v>
      </c>
      <c r="B1258" s="167" t="s">
        <v>4456</v>
      </c>
      <c r="C1258" s="182" t="s">
        <v>865</v>
      </c>
      <c r="D1258" s="6" t="str">
        <f>IF(OR(ISNUMBER(SEARCH('[1]Lookup for use classification'!$B$1,C1258)),ISNUMBER(SEARCH('[1]Lookup for use classification'!$C$1,C1258)),ISNUMBER(SEARCH('[1]Lookup for use classification'!$D$1,C1258)),ISNUMBER(SEARCH('[1]Lookup for use classification'!$E$1,C1258))),'[1]Lookup for use classification'!$A$1,IF(ISNUMBER(SEARCH('[1]Lookup for use classification'!$B$2,C1258)),'[1]Lookup for use classification'!$A$2,IF(ISNUMBER(SEARCH('[1]Lookup for use classification'!$B$3,C1258)),'[1]Lookup for use classification'!$A$3,IF(OR(ISNUMBER(SEARCH('[1]Lookup for use classification'!$B$4,C1258)),ISNUMBER(SEARCH('[1]Lookup for use classification'!$C$4,C1258)),ISNUMBER(SEARCH('[1]Lookup for use classification'!$D$4,C1258)),ISNUMBER(SEARCH('[1]Lookup for use classification'!$E$4,C1258))),'[1]Lookup for use classification'!$A$4,IF(OR(ISNUMBER(SEARCH('[1]Lookup for use classification'!$B$5,C1258)),ISNUMBER(SEARCH('[1]Lookup for use classification'!$C$5,C1258)),ISNUMBER(SEARCH('[1]Lookup for use classification'!$D$5,C1258))),'[1]Lookup for use classification'!$A$5,IF(OR(ISNUMBER(SEARCH('[1]Lookup for use classification'!$B$7,C1258)),ISNUMBER(SEARCH('[1]Lookup for use classification'!$C$7,C1258)),ISNUMBER(SEARCH('[1]Lookup for use classification'!$D$7,C1258))),'[1]Lookup for use classification'!$A$7,IF(OR(ISNUMBER(SEARCH('[1]Lookup for use classification'!$B$9,C1258)),ISNUMBER(SEARCH('[1]Lookup for use classification'!$C$9,C1258)),ISNUMBER(SEARCH('[1]Lookup for use classification'!$D$9,C1258)),ISNUMBER(SEARCH('[1]Lookup for use classification'!$E$9,C1258)),ISNUMBER(SEARCH('[1]Lookup for use classification'!$F$9,C1258)),ISNUMBER(SEARCH('[1]Lookup for use classification'!$G$9,C1258)),ISNUMBER(SEARCH('[1]Lookup for use classification'!$H$9,C1258)),ISNUMBER(SEARCH('[1]Lookup for use classification'!$I$9,C1258)),ISNUMBER(SEARCH('[1]Lookup for use classification'!$J$9,C1258)),ISNUMBER(SEARCH('[1]Lookup for use classification'!$K$9,C1258))),'[1]Lookup for use classification'!$A$9,IF(OR(ISNUMBER(SEARCH('[1]Lookup for use classification'!$B$10,C1258)),ISNUMBER(SEARCH('[1]Lookup for use classification'!$C$10,C1258)),ISNUMBER(SEARCH('[1]Lookup for use classification'!$D$10,C1258)),ISNUMBER(SEARCH('[1]Lookup for use classification'!$E$10,C1258)),ISNUMBER(SEARCH('[1]Lookup for use classification'!$F$10,C1258)),ISNUMBER(SEARCH('[1]Lookup for use classification'!$G$10,C1258))),'[1]Lookup for use classification'!$A$10,IF(OR(ISNUMBER(SEARCH('[1]Lookup for use classification'!$B$11,C1258)),ISNUMBER(SEARCH('[1]Lookup for use classification'!$C$11,C1258))),'[1]Lookup for use classification'!$A$11,IF(OR(ISNUMBER(SEARCH('[1]Lookup for use classification'!$B$12,C1258)),ISNUMBER(SEARCH('[1]Lookup for use classification'!$C$12,C1258))),'[1]Lookup for use classification'!$A$12,IF(OR(ISNUMBER(SEARCH('[1]Lookup for use classification'!$B$13,C1258)),ISNUMBER(SEARCH('[1]Lookup for use classification'!$C$13,C1258)),ISNUMBER(SEARCH('[1]Lookup for use classification'!$D$13,C1258)),,ISNUMBER(SEARCH('[1]Lookup for use classification'!$C$13,C1258)),ISNUMBER(SEARCH('[1]Lookup for use classification'!$E$13,C1258))),'[1]Lookup for use classification'!$A$13,IF(OR(ISNUMBER(SEARCH('[1]Lookup for use classification'!$B$14,C1258)),ISNUMBER(SEARCH('[1]Lookup for use classification'!$C$14,C1258))),'[1]Lookup for use classification'!$A$14,"Other"))))))))))))</f>
        <v>Other</v>
      </c>
      <c r="E1258" s="183">
        <v>96</v>
      </c>
      <c r="F1258" s="184"/>
      <c r="G1258" s="184"/>
    </row>
    <row r="1259" spans="1:18" hidden="1">
      <c r="A1259" s="187" t="s">
        <v>881</v>
      </c>
      <c r="B1259" s="167" t="s">
        <v>4456</v>
      </c>
      <c r="C1259" s="182" t="s">
        <v>880</v>
      </c>
      <c r="D1259" s="6" t="str">
        <f>IF(OR(ISNUMBER(SEARCH('[1]Lookup for use classification'!$B$1,C1259)),ISNUMBER(SEARCH('[1]Lookup for use classification'!$C$1,C1259)),ISNUMBER(SEARCH('[1]Lookup for use classification'!$D$1,C1259)),ISNUMBER(SEARCH('[1]Lookup for use classification'!$E$1,C1259))),'[1]Lookup for use classification'!$A$1,IF(ISNUMBER(SEARCH('[1]Lookup for use classification'!$B$2,C1259)),'[1]Lookup for use classification'!$A$2,IF(ISNUMBER(SEARCH('[1]Lookup for use classification'!$B$3,C1259)),'[1]Lookup for use classification'!$A$3,IF(OR(ISNUMBER(SEARCH('[1]Lookup for use classification'!$B$4,C1259)),ISNUMBER(SEARCH('[1]Lookup for use classification'!$C$4,C1259)),ISNUMBER(SEARCH('[1]Lookup for use classification'!$D$4,C1259)),ISNUMBER(SEARCH('[1]Lookup for use classification'!$E$4,C1259))),'[1]Lookup for use classification'!$A$4,IF(OR(ISNUMBER(SEARCH('[1]Lookup for use classification'!$B$5,C1259)),ISNUMBER(SEARCH('[1]Lookup for use classification'!$C$5,C1259)),ISNUMBER(SEARCH('[1]Lookup for use classification'!$D$5,C1259))),'[1]Lookup for use classification'!$A$5,IF(OR(ISNUMBER(SEARCH('[1]Lookup for use classification'!$B$7,C1259)),ISNUMBER(SEARCH('[1]Lookup for use classification'!$C$7,C1259)),ISNUMBER(SEARCH('[1]Lookup for use classification'!$D$7,C1259))),'[1]Lookup for use classification'!$A$7,IF(OR(ISNUMBER(SEARCH('[1]Lookup for use classification'!$B$9,C1259)),ISNUMBER(SEARCH('[1]Lookup for use classification'!$C$9,C1259)),ISNUMBER(SEARCH('[1]Lookup for use classification'!$D$9,C1259)),ISNUMBER(SEARCH('[1]Lookup for use classification'!$E$9,C1259)),ISNUMBER(SEARCH('[1]Lookup for use classification'!$F$9,C1259)),ISNUMBER(SEARCH('[1]Lookup for use classification'!$G$9,C1259)),ISNUMBER(SEARCH('[1]Lookup for use classification'!$H$9,C1259)),ISNUMBER(SEARCH('[1]Lookup for use classification'!$I$9,C1259)),ISNUMBER(SEARCH('[1]Lookup for use classification'!$J$9,C1259)),ISNUMBER(SEARCH('[1]Lookup for use classification'!$K$9,C1259))),'[1]Lookup for use classification'!$A$9,IF(OR(ISNUMBER(SEARCH('[1]Lookup for use classification'!$B$10,C1259)),ISNUMBER(SEARCH('[1]Lookup for use classification'!$C$10,C1259)),ISNUMBER(SEARCH('[1]Lookup for use classification'!$D$10,C1259)),ISNUMBER(SEARCH('[1]Lookup for use classification'!$E$10,C1259)),ISNUMBER(SEARCH('[1]Lookup for use classification'!$F$10,C1259)),ISNUMBER(SEARCH('[1]Lookup for use classification'!$G$10,C1259))),'[1]Lookup for use classification'!$A$10,IF(OR(ISNUMBER(SEARCH('[1]Lookup for use classification'!$B$11,C1259)),ISNUMBER(SEARCH('[1]Lookup for use classification'!$C$11,C1259))),'[1]Lookup for use classification'!$A$11,IF(OR(ISNUMBER(SEARCH('[1]Lookup for use classification'!$B$12,C1259)),ISNUMBER(SEARCH('[1]Lookup for use classification'!$C$12,C1259))),'[1]Lookup for use classification'!$A$12,IF(OR(ISNUMBER(SEARCH('[1]Lookup for use classification'!$B$13,C1259)),ISNUMBER(SEARCH('[1]Lookup for use classification'!$C$13,C1259)),ISNUMBER(SEARCH('[1]Lookup for use classification'!$D$13,C1259)),,ISNUMBER(SEARCH('[1]Lookup for use classification'!$C$13,C1259)),ISNUMBER(SEARCH('[1]Lookup for use classification'!$E$13,C1259))),'[1]Lookup for use classification'!$A$13,IF(OR(ISNUMBER(SEARCH('[1]Lookup for use classification'!$B$14,C1259)),ISNUMBER(SEARCH('[1]Lookup for use classification'!$C$14,C1259))),'[1]Lookup for use classification'!$A$14,"Other"))))))))))))</f>
        <v>Other</v>
      </c>
      <c r="E1259" s="183">
        <v>684</v>
      </c>
      <c r="F1259" s="184"/>
      <c r="G1259" s="184"/>
    </row>
    <row r="1260" spans="1:18" hidden="1">
      <c r="A1260" s="187" t="s">
        <v>881</v>
      </c>
      <c r="B1260" s="167" t="s">
        <v>4456</v>
      </c>
      <c r="C1260" s="182" t="s">
        <v>866</v>
      </c>
      <c r="D1260" s="6" t="str">
        <f>IF(OR(ISNUMBER(SEARCH('[1]Lookup for use classification'!$B$1,C1260)),ISNUMBER(SEARCH('[1]Lookup for use classification'!$C$1,C1260)),ISNUMBER(SEARCH('[1]Lookup for use classification'!$D$1,C1260)),ISNUMBER(SEARCH('[1]Lookup for use classification'!$E$1,C1260))),'[1]Lookup for use classification'!$A$1,IF(ISNUMBER(SEARCH('[1]Lookup for use classification'!$B$2,C1260)),'[1]Lookup for use classification'!$A$2,IF(ISNUMBER(SEARCH('[1]Lookup for use classification'!$B$3,C1260)),'[1]Lookup for use classification'!$A$3,IF(OR(ISNUMBER(SEARCH('[1]Lookup for use classification'!$B$4,C1260)),ISNUMBER(SEARCH('[1]Lookup for use classification'!$C$4,C1260)),ISNUMBER(SEARCH('[1]Lookup for use classification'!$D$4,C1260)),ISNUMBER(SEARCH('[1]Lookup for use classification'!$E$4,C1260))),'[1]Lookup for use classification'!$A$4,IF(OR(ISNUMBER(SEARCH('[1]Lookup for use classification'!$B$5,C1260)),ISNUMBER(SEARCH('[1]Lookup for use classification'!$C$5,C1260)),ISNUMBER(SEARCH('[1]Lookup for use classification'!$D$5,C1260))),'[1]Lookup for use classification'!$A$5,IF(OR(ISNUMBER(SEARCH('[1]Lookup for use classification'!$B$7,C1260)),ISNUMBER(SEARCH('[1]Lookup for use classification'!$C$7,C1260)),ISNUMBER(SEARCH('[1]Lookup for use classification'!$D$7,C1260))),'[1]Lookup for use classification'!$A$7,IF(OR(ISNUMBER(SEARCH('[1]Lookup for use classification'!$B$9,C1260)),ISNUMBER(SEARCH('[1]Lookup for use classification'!$C$9,C1260)),ISNUMBER(SEARCH('[1]Lookup for use classification'!$D$9,C1260)),ISNUMBER(SEARCH('[1]Lookup for use classification'!$E$9,C1260)),ISNUMBER(SEARCH('[1]Lookup for use classification'!$F$9,C1260)),ISNUMBER(SEARCH('[1]Lookup for use classification'!$G$9,C1260)),ISNUMBER(SEARCH('[1]Lookup for use classification'!$H$9,C1260)),ISNUMBER(SEARCH('[1]Lookup for use classification'!$I$9,C1260)),ISNUMBER(SEARCH('[1]Lookup for use classification'!$J$9,C1260)),ISNUMBER(SEARCH('[1]Lookup for use classification'!$K$9,C1260))),'[1]Lookup for use classification'!$A$9,IF(OR(ISNUMBER(SEARCH('[1]Lookup for use classification'!$B$10,C1260)),ISNUMBER(SEARCH('[1]Lookup for use classification'!$C$10,C1260)),ISNUMBER(SEARCH('[1]Lookup for use classification'!$D$10,C1260)),ISNUMBER(SEARCH('[1]Lookup for use classification'!$E$10,C1260)),ISNUMBER(SEARCH('[1]Lookup for use classification'!$F$10,C1260)),ISNUMBER(SEARCH('[1]Lookup for use classification'!$G$10,C1260))),'[1]Lookup for use classification'!$A$10,IF(OR(ISNUMBER(SEARCH('[1]Lookup for use classification'!$B$11,C1260)),ISNUMBER(SEARCH('[1]Lookup for use classification'!$C$11,C1260))),'[1]Lookup for use classification'!$A$11,IF(OR(ISNUMBER(SEARCH('[1]Lookup for use classification'!$B$12,C1260)),ISNUMBER(SEARCH('[1]Lookup for use classification'!$C$12,C1260))),'[1]Lookup for use classification'!$A$12,IF(OR(ISNUMBER(SEARCH('[1]Lookup for use classification'!$B$13,C1260)),ISNUMBER(SEARCH('[1]Lookup for use classification'!$C$13,C1260)),ISNUMBER(SEARCH('[1]Lookup for use classification'!$D$13,C1260)),,ISNUMBER(SEARCH('[1]Lookup for use classification'!$C$13,C1260)),ISNUMBER(SEARCH('[1]Lookup for use classification'!$E$13,C1260))),'[1]Lookup for use classification'!$A$13,IF(OR(ISNUMBER(SEARCH('[1]Lookup for use classification'!$B$14,C1260)),ISNUMBER(SEARCH('[1]Lookup for use classification'!$C$14,C1260))),'[1]Lookup for use classification'!$A$14,"Other"))))))))))))</f>
        <v>Other</v>
      </c>
      <c r="E1260" s="183">
        <v>1018</v>
      </c>
      <c r="F1260" s="184"/>
      <c r="G1260" s="184"/>
    </row>
    <row r="1261" spans="1:18" hidden="1">
      <c r="A1261" s="188" t="s">
        <v>2251</v>
      </c>
      <c r="B1261" s="8" t="str">
        <f>IF(ISNA(VLOOKUP(CONCATENATE(A1261,C1261),ARIS!$A$1:$A$959,1,FALSE)),"","ARIS")</f>
        <v>ARIS</v>
      </c>
      <c r="C1261" s="162" t="s">
        <v>2693</v>
      </c>
      <c r="D1261" s="6" t="str">
        <f>IF(OR(ISNUMBER(SEARCH('[1]Lookup for use classification'!$B$1,C1261)),ISNUMBER(SEARCH('[1]Lookup for use classification'!$C$1,C1261)),ISNUMBER(SEARCH('[1]Lookup for use classification'!$D$1,C1261)),ISNUMBER(SEARCH('[1]Lookup for use classification'!$E$1,C1261))),'[1]Lookup for use classification'!$A$1,IF(ISNUMBER(SEARCH('[1]Lookup for use classification'!$B$2,C1261)),'[1]Lookup for use classification'!$A$2,IF(ISNUMBER(SEARCH('[1]Lookup for use classification'!$B$3,C1261)),'[1]Lookup for use classification'!$A$3,IF(OR(ISNUMBER(SEARCH('[1]Lookup for use classification'!$B$4,C1261)),ISNUMBER(SEARCH('[1]Lookup for use classification'!$C$4,C1261)),ISNUMBER(SEARCH('[1]Lookup for use classification'!$D$4,C1261)),ISNUMBER(SEARCH('[1]Lookup for use classification'!$E$4,C1261))),'[1]Lookup for use classification'!$A$4,IF(OR(ISNUMBER(SEARCH('[1]Lookup for use classification'!$B$5,C1261)),ISNUMBER(SEARCH('[1]Lookup for use classification'!$C$5,C1261)),ISNUMBER(SEARCH('[1]Lookup for use classification'!$D$5,C1261))),'[1]Lookup for use classification'!$A$5,IF(OR(ISNUMBER(SEARCH('[1]Lookup for use classification'!$B$7,C1261)),ISNUMBER(SEARCH('[1]Lookup for use classification'!$C$7,C1261)),ISNUMBER(SEARCH('[1]Lookup for use classification'!$D$7,C1261))),'[1]Lookup for use classification'!$A$7,IF(OR(ISNUMBER(SEARCH('[1]Lookup for use classification'!$B$9,C1261)),ISNUMBER(SEARCH('[1]Lookup for use classification'!$C$9,C1261)),ISNUMBER(SEARCH('[1]Lookup for use classification'!$D$9,C1261)),ISNUMBER(SEARCH('[1]Lookup for use classification'!$E$9,C1261)),ISNUMBER(SEARCH('[1]Lookup for use classification'!$F$9,C1261)),ISNUMBER(SEARCH('[1]Lookup for use classification'!$G$9,C1261)),ISNUMBER(SEARCH('[1]Lookup for use classification'!$H$9,C1261)),ISNUMBER(SEARCH('[1]Lookup for use classification'!$I$9,C1261)),ISNUMBER(SEARCH('[1]Lookup for use classification'!$J$9,C1261)),ISNUMBER(SEARCH('[1]Lookup for use classification'!$K$9,C1261))),'[1]Lookup for use classification'!$A$9,IF(OR(ISNUMBER(SEARCH('[1]Lookup for use classification'!$B$10,C1261)),ISNUMBER(SEARCH('[1]Lookup for use classification'!$C$10,C1261)),ISNUMBER(SEARCH('[1]Lookup for use classification'!$D$10,C1261)),ISNUMBER(SEARCH('[1]Lookup for use classification'!$E$10,C1261)),ISNUMBER(SEARCH('[1]Lookup for use classification'!$F$10,C1261)),ISNUMBER(SEARCH('[1]Lookup for use classification'!$G$10,C1261))),'[1]Lookup for use classification'!$A$10,IF(OR(ISNUMBER(SEARCH('[1]Lookup for use classification'!$B$11,C1261)),ISNUMBER(SEARCH('[1]Lookup for use classification'!$C$11,C1261))),'[1]Lookup for use classification'!$A$11,IF(OR(ISNUMBER(SEARCH('[1]Lookup for use classification'!$B$12,C1261)),ISNUMBER(SEARCH('[1]Lookup for use classification'!$C$12,C1261))),'[1]Lookup for use classification'!$A$12,IF(OR(ISNUMBER(SEARCH('[1]Lookup for use classification'!$B$13,C1261)),ISNUMBER(SEARCH('[1]Lookup for use classification'!$C$13,C1261)),ISNUMBER(SEARCH('[1]Lookup for use classification'!$D$13,C1261)),,ISNUMBER(SEARCH('[1]Lookup for use classification'!$C$13,C1261)),ISNUMBER(SEARCH('[1]Lookup for use classification'!$E$13,C1261))),'[1]Lookup for use classification'!$A$13,IF(OR(ISNUMBER(SEARCH('[1]Lookup for use classification'!$B$14,C1261)),ISNUMBER(SEARCH('[1]Lookup for use classification'!$C$14,C1261))),'[1]Lookup for use classification'!$A$14,"Other"))))))))))))</f>
        <v>Other</v>
      </c>
      <c r="E1261" s="163">
        <v>3040</v>
      </c>
      <c r="F1261" s="163"/>
      <c r="G1261" s="163"/>
      <c r="H1261" s="164"/>
      <c r="I1261" s="164"/>
    </row>
    <row r="1262" spans="1:18" hidden="1">
      <c r="A1262" s="187" t="s">
        <v>881</v>
      </c>
      <c r="B1262" s="167" t="s">
        <v>4456</v>
      </c>
      <c r="C1262" s="182" t="s">
        <v>864</v>
      </c>
      <c r="D1262" s="6" t="str">
        <f>IF(OR(ISNUMBER(SEARCH('[1]Lookup for use classification'!$B$1,C1262)),ISNUMBER(SEARCH('[1]Lookup for use classification'!$C$1,C1262)),ISNUMBER(SEARCH('[1]Lookup for use classification'!$D$1,C1262)),ISNUMBER(SEARCH('[1]Lookup for use classification'!$E$1,C1262))),'[1]Lookup for use classification'!$A$1,IF(ISNUMBER(SEARCH('[1]Lookup for use classification'!$B$2,C1262)),'[1]Lookup for use classification'!$A$2,IF(ISNUMBER(SEARCH('[1]Lookup for use classification'!$B$3,C1262)),'[1]Lookup for use classification'!$A$3,IF(OR(ISNUMBER(SEARCH('[1]Lookup for use classification'!$B$4,C1262)),ISNUMBER(SEARCH('[1]Lookup for use classification'!$C$4,C1262)),ISNUMBER(SEARCH('[1]Lookup for use classification'!$D$4,C1262)),ISNUMBER(SEARCH('[1]Lookup for use classification'!$E$4,C1262))),'[1]Lookup for use classification'!$A$4,IF(OR(ISNUMBER(SEARCH('[1]Lookup for use classification'!$B$5,C1262)),ISNUMBER(SEARCH('[1]Lookup for use classification'!$C$5,C1262)),ISNUMBER(SEARCH('[1]Lookup for use classification'!$D$5,C1262))),'[1]Lookup for use classification'!$A$5,IF(OR(ISNUMBER(SEARCH('[1]Lookup for use classification'!$B$7,C1262)),ISNUMBER(SEARCH('[1]Lookup for use classification'!$C$7,C1262)),ISNUMBER(SEARCH('[1]Lookup for use classification'!$D$7,C1262))),'[1]Lookup for use classification'!$A$7,IF(OR(ISNUMBER(SEARCH('[1]Lookup for use classification'!$B$9,C1262)),ISNUMBER(SEARCH('[1]Lookup for use classification'!$C$9,C1262)),ISNUMBER(SEARCH('[1]Lookup for use classification'!$D$9,C1262)),ISNUMBER(SEARCH('[1]Lookup for use classification'!$E$9,C1262)),ISNUMBER(SEARCH('[1]Lookup for use classification'!$F$9,C1262)),ISNUMBER(SEARCH('[1]Lookup for use classification'!$G$9,C1262)),ISNUMBER(SEARCH('[1]Lookup for use classification'!$H$9,C1262)),ISNUMBER(SEARCH('[1]Lookup for use classification'!$I$9,C1262)),ISNUMBER(SEARCH('[1]Lookup for use classification'!$J$9,C1262)),ISNUMBER(SEARCH('[1]Lookup for use classification'!$K$9,C1262))),'[1]Lookup for use classification'!$A$9,IF(OR(ISNUMBER(SEARCH('[1]Lookup for use classification'!$B$10,C1262)),ISNUMBER(SEARCH('[1]Lookup for use classification'!$C$10,C1262)),ISNUMBER(SEARCH('[1]Lookup for use classification'!$D$10,C1262)),ISNUMBER(SEARCH('[1]Lookup for use classification'!$E$10,C1262)),ISNUMBER(SEARCH('[1]Lookup for use classification'!$F$10,C1262)),ISNUMBER(SEARCH('[1]Lookup for use classification'!$G$10,C1262))),'[1]Lookup for use classification'!$A$10,IF(OR(ISNUMBER(SEARCH('[1]Lookup for use classification'!$B$11,C1262)),ISNUMBER(SEARCH('[1]Lookup for use classification'!$C$11,C1262))),'[1]Lookup for use classification'!$A$11,IF(OR(ISNUMBER(SEARCH('[1]Lookup for use classification'!$B$12,C1262)),ISNUMBER(SEARCH('[1]Lookup for use classification'!$C$12,C1262))),'[1]Lookup for use classification'!$A$12,IF(OR(ISNUMBER(SEARCH('[1]Lookup for use classification'!$B$13,C1262)),ISNUMBER(SEARCH('[1]Lookup for use classification'!$C$13,C1262)),ISNUMBER(SEARCH('[1]Lookup for use classification'!$D$13,C1262)),,ISNUMBER(SEARCH('[1]Lookup for use classification'!$C$13,C1262)),ISNUMBER(SEARCH('[1]Lookup for use classification'!$E$13,C1262))),'[1]Lookup for use classification'!$A$13,IF(OR(ISNUMBER(SEARCH('[1]Lookup for use classification'!$B$14,C1262)),ISNUMBER(SEARCH('[1]Lookup for use classification'!$C$14,C1262))),'[1]Lookup for use classification'!$A$14,"Other"))))))))))))</f>
        <v>Other</v>
      </c>
      <c r="E1262" s="182"/>
      <c r="F1262" s="182"/>
      <c r="G1262" s="182"/>
    </row>
    <row r="1263" spans="1:18" hidden="1">
      <c r="A1263" s="187" t="s">
        <v>881</v>
      </c>
      <c r="B1263" s="167" t="s">
        <v>4456</v>
      </c>
      <c r="C1263" s="182" t="s">
        <v>871</v>
      </c>
      <c r="D1263" s="6" t="str">
        <f>IF(OR(ISNUMBER(SEARCH('[1]Lookup for use classification'!$B$1,C1263)),ISNUMBER(SEARCH('[1]Lookup for use classification'!$C$1,C1263)),ISNUMBER(SEARCH('[1]Lookup for use classification'!$D$1,C1263)),ISNUMBER(SEARCH('[1]Lookup for use classification'!$E$1,C1263))),'[1]Lookup for use classification'!$A$1,IF(ISNUMBER(SEARCH('[1]Lookup for use classification'!$B$2,C1263)),'[1]Lookup for use classification'!$A$2,IF(ISNUMBER(SEARCH('[1]Lookup for use classification'!$B$3,C1263)),'[1]Lookup for use classification'!$A$3,IF(OR(ISNUMBER(SEARCH('[1]Lookup for use classification'!$B$4,C1263)),ISNUMBER(SEARCH('[1]Lookup for use classification'!$C$4,C1263)),ISNUMBER(SEARCH('[1]Lookup for use classification'!$D$4,C1263)),ISNUMBER(SEARCH('[1]Lookup for use classification'!$E$4,C1263))),'[1]Lookup for use classification'!$A$4,IF(OR(ISNUMBER(SEARCH('[1]Lookup for use classification'!$B$5,C1263)),ISNUMBER(SEARCH('[1]Lookup for use classification'!$C$5,C1263)),ISNUMBER(SEARCH('[1]Lookup for use classification'!$D$5,C1263))),'[1]Lookup for use classification'!$A$5,IF(OR(ISNUMBER(SEARCH('[1]Lookup for use classification'!$B$7,C1263)),ISNUMBER(SEARCH('[1]Lookup for use classification'!$C$7,C1263)),ISNUMBER(SEARCH('[1]Lookup for use classification'!$D$7,C1263))),'[1]Lookup for use classification'!$A$7,IF(OR(ISNUMBER(SEARCH('[1]Lookup for use classification'!$B$9,C1263)),ISNUMBER(SEARCH('[1]Lookup for use classification'!$C$9,C1263)),ISNUMBER(SEARCH('[1]Lookup for use classification'!$D$9,C1263)),ISNUMBER(SEARCH('[1]Lookup for use classification'!$E$9,C1263)),ISNUMBER(SEARCH('[1]Lookup for use classification'!$F$9,C1263)),ISNUMBER(SEARCH('[1]Lookup for use classification'!$G$9,C1263)),ISNUMBER(SEARCH('[1]Lookup for use classification'!$H$9,C1263)),ISNUMBER(SEARCH('[1]Lookup for use classification'!$I$9,C1263)),ISNUMBER(SEARCH('[1]Lookup for use classification'!$J$9,C1263)),ISNUMBER(SEARCH('[1]Lookup for use classification'!$K$9,C1263))),'[1]Lookup for use classification'!$A$9,IF(OR(ISNUMBER(SEARCH('[1]Lookup for use classification'!$B$10,C1263)),ISNUMBER(SEARCH('[1]Lookup for use classification'!$C$10,C1263)),ISNUMBER(SEARCH('[1]Lookup for use classification'!$D$10,C1263)),ISNUMBER(SEARCH('[1]Lookup for use classification'!$E$10,C1263)),ISNUMBER(SEARCH('[1]Lookup for use classification'!$F$10,C1263)),ISNUMBER(SEARCH('[1]Lookup for use classification'!$G$10,C1263))),'[1]Lookup for use classification'!$A$10,IF(OR(ISNUMBER(SEARCH('[1]Lookup for use classification'!$B$11,C1263)),ISNUMBER(SEARCH('[1]Lookup for use classification'!$C$11,C1263))),'[1]Lookup for use classification'!$A$11,IF(OR(ISNUMBER(SEARCH('[1]Lookup for use classification'!$B$12,C1263)),ISNUMBER(SEARCH('[1]Lookup for use classification'!$C$12,C1263))),'[1]Lookup for use classification'!$A$12,IF(OR(ISNUMBER(SEARCH('[1]Lookup for use classification'!$B$13,C1263)),ISNUMBER(SEARCH('[1]Lookup for use classification'!$C$13,C1263)),ISNUMBER(SEARCH('[1]Lookup for use classification'!$D$13,C1263)),,ISNUMBER(SEARCH('[1]Lookup for use classification'!$C$13,C1263)),ISNUMBER(SEARCH('[1]Lookup for use classification'!$E$13,C1263))),'[1]Lookup for use classification'!$A$13,IF(OR(ISNUMBER(SEARCH('[1]Lookup for use classification'!$B$14,C1263)),ISNUMBER(SEARCH('[1]Lookup for use classification'!$C$14,C1263))),'[1]Lookup for use classification'!$A$14,"Other"))))))))))))</f>
        <v>Other</v>
      </c>
      <c r="E1263" s="182"/>
      <c r="F1263" s="182"/>
      <c r="G1263" s="182"/>
    </row>
    <row r="1264" spans="1:18" s="207" customFormat="1" hidden="1">
      <c r="A1264" s="187" t="s">
        <v>881</v>
      </c>
      <c r="B1264" s="167" t="s">
        <v>4456</v>
      </c>
      <c r="C1264" s="182" t="s">
        <v>876</v>
      </c>
      <c r="D1264" s="6" t="str">
        <f>IF(OR(ISNUMBER(SEARCH('[1]Lookup for use classification'!$B$1,C1264)),ISNUMBER(SEARCH('[1]Lookup for use classification'!$C$1,C1264)),ISNUMBER(SEARCH('[1]Lookup for use classification'!$D$1,C1264)),ISNUMBER(SEARCH('[1]Lookup for use classification'!$E$1,C1264))),'[1]Lookup for use classification'!$A$1,IF(ISNUMBER(SEARCH('[1]Lookup for use classification'!$B$2,C1264)),'[1]Lookup for use classification'!$A$2,IF(ISNUMBER(SEARCH('[1]Lookup for use classification'!$B$3,C1264)),'[1]Lookup for use classification'!$A$3,IF(OR(ISNUMBER(SEARCH('[1]Lookup for use classification'!$B$4,C1264)),ISNUMBER(SEARCH('[1]Lookup for use classification'!$C$4,C1264)),ISNUMBER(SEARCH('[1]Lookup for use classification'!$D$4,C1264)),ISNUMBER(SEARCH('[1]Lookup for use classification'!$E$4,C1264))),'[1]Lookup for use classification'!$A$4,IF(OR(ISNUMBER(SEARCH('[1]Lookup for use classification'!$B$5,C1264)),ISNUMBER(SEARCH('[1]Lookup for use classification'!$C$5,C1264)),ISNUMBER(SEARCH('[1]Lookup for use classification'!$D$5,C1264))),'[1]Lookup for use classification'!$A$5,IF(OR(ISNUMBER(SEARCH('[1]Lookup for use classification'!$B$7,C1264)),ISNUMBER(SEARCH('[1]Lookup for use classification'!$C$7,C1264)),ISNUMBER(SEARCH('[1]Lookup for use classification'!$D$7,C1264))),'[1]Lookup for use classification'!$A$7,IF(OR(ISNUMBER(SEARCH('[1]Lookup for use classification'!$B$9,C1264)),ISNUMBER(SEARCH('[1]Lookup for use classification'!$C$9,C1264)),ISNUMBER(SEARCH('[1]Lookup for use classification'!$D$9,C1264)),ISNUMBER(SEARCH('[1]Lookup for use classification'!$E$9,C1264)),ISNUMBER(SEARCH('[1]Lookup for use classification'!$F$9,C1264)),ISNUMBER(SEARCH('[1]Lookup for use classification'!$G$9,C1264)),ISNUMBER(SEARCH('[1]Lookup for use classification'!$H$9,C1264)),ISNUMBER(SEARCH('[1]Lookup for use classification'!$I$9,C1264)),ISNUMBER(SEARCH('[1]Lookup for use classification'!$J$9,C1264)),ISNUMBER(SEARCH('[1]Lookup for use classification'!$K$9,C1264))),'[1]Lookup for use classification'!$A$9,IF(OR(ISNUMBER(SEARCH('[1]Lookup for use classification'!$B$10,C1264)),ISNUMBER(SEARCH('[1]Lookup for use classification'!$C$10,C1264)),ISNUMBER(SEARCH('[1]Lookup for use classification'!$D$10,C1264)),ISNUMBER(SEARCH('[1]Lookup for use classification'!$E$10,C1264)),ISNUMBER(SEARCH('[1]Lookup for use classification'!$F$10,C1264)),ISNUMBER(SEARCH('[1]Lookup for use classification'!$G$10,C1264))),'[1]Lookup for use classification'!$A$10,IF(OR(ISNUMBER(SEARCH('[1]Lookup for use classification'!$B$11,C1264)),ISNUMBER(SEARCH('[1]Lookup for use classification'!$C$11,C1264))),'[1]Lookup for use classification'!$A$11,IF(OR(ISNUMBER(SEARCH('[1]Lookup for use classification'!$B$12,C1264)),ISNUMBER(SEARCH('[1]Lookup for use classification'!$C$12,C1264))),'[1]Lookup for use classification'!$A$12,IF(OR(ISNUMBER(SEARCH('[1]Lookup for use classification'!$B$13,C1264)),ISNUMBER(SEARCH('[1]Lookup for use classification'!$C$13,C1264)),ISNUMBER(SEARCH('[1]Lookup for use classification'!$D$13,C1264)),,ISNUMBER(SEARCH('[1]Lookup for use classification'!$C$13,C1264)),ISNUMBER(SEARCH('[1]Lookup for use classification'!$E$13,C1264))),'[1]Lookup for use classification'!$A$13,IF(OR(ISNUMBER(SEARCH('[1]Lookup for use classification'!$B$14,C1264)),ISNUMBER(SEARCH('[1]Lookup for use classification'!$C$14,C1264))),'[1]Lookup for use classification'!$A$14,"Other"))))))))))))</f>
        <v>Other</v>
      </c>
      <c r="E1264" s="182"/>
      <c r="F1264" s="182"/>
      <c r="G1264" s="182"/>
      <c r="H1264" s="162"/>
      <c r="I1264" s="162"/>
      <c r="J1264" s="165"/>
      <c r="K1264" s="165"/>
      <c r="L1264" s="165"/>
      <c r="M1264" s="165"/>
      <c r="N1264" s="165"/>
      <c r="O1264" s="165"/>
      <c r="P1264" s="165"/>
      <c r="Q1264" s="165"/>
      <c r="R1264" s="165"/>
    </row>
    <row r="1265" spans="1:18" s="193" customFormat="1" hidden="1">
      <c r="A1265" s="188" t="s">
        <v>2251</v>
      </c>
      <c r="B1265" s="8" t="str">
        <f>IF(ISNA(VLOOKUP(CONCATENATE(A1265,C1265),ARIS!$A$1:$A$959,1,FALSE)),"","ARIS")</f>
        <v>ARIS</v>
      </c>
      <c r="C1265" s="162" t="s">
        <v>2463</v>
      </c>
      <c r="D1265" s="165" t="s">
        <v>2424</v>
      </c>
      <c r="E1265" s="163">
        <v>1350</v>
      </c>
      <c r="F1265" s="163"/>
      <c r="G1265" s="163"/>
      <c r="H1265" s="164"/>
      <c r="I1265" s="164"/>
      <c r="J1265" s="165">
        <v>402.00361800000002</v>
      </c>
      <c r="K1265" s="165"/>
      <c r="L1265" s="165"/>
      <c r="M1265" s="165"/>
      <c r="N1265" s="165"/>
      <c r="O1265" s="165"/>
      <c r="P1265" s="165"/>
      <c r="Q1265" s="165"/>
      <c r="R1265" s="165"/>
    </row>
    <row r="1266" spans="1:18" s="193" customFormat="1" hidden="1">
      <c r="A1266" s="138" t="s">
        <v>881</v>
      </c>
      <c r="B1266" s="8" t="str">
        <f>IF(ISNA(VLOOKUP(CONCATENATE(A1266,C1266),EUS!$B$2:$B$1939,1,FALSE)),"","End Use Study")</f>
        <v>End Use Study</v>
      </c>
      <c r="C1266" s="8" t="s">
        <v>873</v>
      </c>
      <c r="D1266" s="6" t="str">
        <f>IF(OR(ISNUMBER(SEARCH('[1]Lookup for use classification'!$B$1,C1266)),ISNUMBER(SEARCH('[1]Lookup for use classification'!$C$1,C1266)),ISNUMBER(SEARCH('[1]Lookup for use classification'!$D$1,C1266))),'[1]Lookup for use classification'!$A$1,IF(ISNUMBER(SEARCH('[1]Lookup for use classification'!$B$2,C1266)),'[1]Lookup for use classification'!$A$2,IF(ISNUMBER(SEARCH('[1]Lookup for use classification'!$B$3,C1266)),'[1]Lookup for use classification'!$A$3,IF(OR(ISNUMBER(SEARCH('[1]Lookup for use classification'!$B$4,C1266)),ISNUMBER(SEARCH('[1]Lookup for use classification'!$C$4,C1266))),'[1]Lookup for use classification'!$A$4,IF(OR(ISNUMBER(SEARCH('[1]Lookup for use classification'!$B$5,C1266)),ISNUMBER(SEARCH('[1]Lookup for use classification'!$C$5,C1266)),ISNUMBER(SEARCH('[1]Lookup for use classification'!$D$5,C1266))),'[1]Lookup for use classification'!$A$5,IF(OR(ISNUMBER(SEARCH('[1]Lookup for use classification'!$B$7,C1266)),ISNUMBER(SEARCH('[1]Lookup for use classification'!$C$7,C1266)),ISNUMBER(SEARCH('[1]Lookup for use classification'!$D$7,C1266))),'[1]Lookup for use classification'!$A$7,IF(OR(ISNUMBER(SEARCH('[1]Lookup for use classification'!$B$9,C1266)),ISNUMBER(SEARCH('[1]Lookup for use classification'!$C$9,C1266)),ISNUMBER(SEARCH('[1]Lookup for use classification'!$D$9,C1266)),ISNUMBER(SEARCH('[1]Lookup for use classification'!$E$9,C1266)),ISNUMBER(SEARCH('[1]Lookup for use classification'!$F$9,C1266)),ISNUMBER(SEARCH('[1]Lookup for use classification'!$G$9,C1266))),'[1]Lookup for use classification'!$A$9,IF(OR(ISNUMBER(SEARCH('[1]Lookup for use classification'!$B$10,C1266)),ISNUMBER(SEARCH('[1]Lookup for use classification'!$C$10,C1266)),ISNUMBER(SEARCH('[1]Lookup for use classification'!$D$10,C1266)),ISNUMBER(SEARCH('[1]Lookup for use classification'!$E$10,C1266)),ISNUMBER(SEARCH('[1]Lookup for use classification'!$F$10,C1266))),'[1]Lookup for use classification'!$A$10,IF(OR(ISNUMBER(SEARCH('[1]Lookup for use classification'!$B$11,C1266)),ISNUMBER(SEARCH('[1]Lookup for use classification'!$C$11,C1266))),'[1]Lookup for use classification'!$A$11,IF(OR(ISNUMBER(SEARCH('[1]Lookup for use classification'!$B$12,C1266)),ISNUMBER(SEARCH('[1]Lookup for use classification'!$C$12,C1266))),'[1]Lookup for use classification'!$A$12,IF(OR(ISNUMBER(SEARCH('[1]Lookup for use classification'!$B$13,C1266)),ISNUMBER(SEARCH('[1]Lookup for use classification'!$C$13,C1266)),ISNUMBER(SEARCH('[1]Lookup for use classification'!$D$13,C1266))),'[1]Lookup for use classification'!$A$13,"Nope")))))))))))</f>
        <v>Public Assembly</v>
      </c>
      <c r="E1266" s="9">
        <v>1475</v>
      </c>
      <c r="F1266" s="9"/>
      <c r="G1266" s="9"/>
      <c r="H1266" s="164">
        <v>650</v>
      </c>
      <c r="I1266" s="164"/>
      <c r="J1266" s="7">
        <v>1500</v>
      </c>
      <c r="K1266" s="165"/>
      <c r="L1266" s="6"/>
      <c r="M1266" s="165"/>
      <c r="N1266" s="165"/>
      <c r="O1266" s="165"/>
      <c r="P1266" s="165"/>
      <c r="Q1266" s="165"/>
      <c r="R1266" s="165"/>
    </row>
    <row r="1267" spans="1:18" hidden="1">
      <c r="A1267" s="187" t="s">
        <v>881</v>
      </c>
      <c r="B1267" s="167" t="s">
        <v>4456</v>
      </c>
      <c r="C1267" s="182" t="s">
        <v>678</v>
      </c>
      <c r="D1267" s="6" t="str">
        <f>IF(OR(ISNUMBER(SEARCH('[1]Lookup for use classification'!$B$1,C1267)),ISNUMBER(SEARCH('[1]Lookup for use classification'!$C$1,C1267)),ISNUMBER(SEARCH('[1]Lookup for use classification'!$D$1,C1267)),ISNUMBER(SEARCH('[1]Lookup for use classification'!$E$1,C1267))),'[1]Lookup for use classification'!$A$1,IF(ISNUMBER(SEARCH('[1]Lookup for use classification'!$B$2,C1267)),'[1]Lookup for use classification'!$A$2,IF(ISNUMBER(SEARCH('[1]Lookup for use classification'!$B$3,C1267)),'[1]Lookup for use classification'!$A$3,IF(OR(ISNUMBER(SEARCH('[1]Lookup for use classification'!$B$4,C1267)),ISNUMBER(SEARCH('[1]Lookup for use classification'!$C$4,C1267)),ISNUMBER(SEARCH('[1]Lookup for use classification'!$D$4,C1267)),ISNUMBER(SEARCH('[1]Lookup for use classification'!$E$4,C1267))),'[1]Lookup for use classification'!$A$4,IF(OR(ISNUMBER(SEARCH('[1]Lookup for use classification'!$B$5,C1267)),ISNUMBER(SEARCH('[1]Lookup for use classification'!$C$5,C1267)),ISNUMBER(SEARCH('[1]Lookup for use classification'!$D$5,C1267))),'[1]Lookup for use classification'!$A$5,IF(OR(ISNUMBER(SEARCH('[1]Lookup for use classification'!$B$7,C1267)),ISNUMBER(SEARCH('[1]Lookup for use classification'!$C$7,C1267)),ISNUMBER(SEARCH('[1]Lookup for use classification'!$D$7,C1267))),'[1]Lookup for use classification'!$A$7,IF(OR(ISNUMBER(SEARCH('[1]Lookup for use classification'!$B$9,C1267)),ISNUMBER(SEARCH('[1]Lookup for use classification'!$C$9,C1267)),ISNUMBER(SEARCH('[1]Lookup for use classification'!$D$9,C1267)),ISNUMBER(SEARCH('[1]Lookup for use classification'!$E$9,C1267)),ISNUMBER(SEARCH('[1]Lookup for use classification'!$F$9,C1267)),ISNUMBER(SEARCH('[1]Lookup for use classification'!$G$9,C1267)),ISNUMBER(SEARCH('[1]Lookup for use classification'!$H$9,C1267)),ISNUMBER(SEARCH('[1]Lookup for use classification'!$I$9,C1267)),ISNUMBER(SEARCH('[1]Lookup for use classification'!$J$9,C1267)),ISNUMBER(SEARCH('[1]Lookup for use classification'!$K$9,C1267))),'[1]Lookup for use classification'!$A$9,IF(OR(ISNUMBER(SEARCH('[1]Lookup for use classification'!$B$10,C1267)),ISNUMBER(SEARCH('[1]Lookup for use classification'!$C$10,C1267)),ISNUMBER(SEARCH('[1]Lookup for use classification'!$D$10,C1267)),ISNUMBER(SEARCH('[1]Lookup for use classification'!$E$10,C1267)),ISNUMBER(SEARCH('[1]Lookup for use classification'!$F$10,C1267)),ISNUMBER(SEARCH('[1]Lookup for use classification'!$G$10,C1267))),'[1]Lookup for use classification'!$A$10,IF(OR(ISNUMBER(SEARCH('[1]Lookup for use classification'!$B$11,C1267)),ISNUMBER(SEARCH('[1]Lookup for use classification'!$C$11,C1267))),'[1]Lookup for use classification'!$A$11,IF(OR(ISNUMBER(SEARCH('[1]Lookup for use classification'!$B$12,C1267)),ISNUMBER(SEARCH('[1]Lookup for use classification'!$C$12,C1267))),'[1]Lookup for use classification'!$A$12,IF(OR(ISNUMBER(SEARCH('[1]Lookup for use classification'!$B$13,C1267)),ISNUMBER(SEARCH('[1]Lookup for use classification'!$C$13,C1267)),ISNUMBER(SEARCH('[1]Lookup for use classification'!$D$13,C1267)),,ISNUMBER(SEARCH('[1]Lookup for use classification'!$C$13,C1267)),ISNUMBER(SEARCH('[1]Lookup for use classification'!$E$13,C1267))),'[1]Lookup for use classification'!$A$13,IF(OR(ISNUMBER(SEARCH('[1]Lookup for use classification'!$B$14,C1267)),ISNUMBER(SEARCH('[1]Lookup for use classification'!$C$14,C1267))),'[1]Lookup for use classification'!$A$14,"Other"))))))))))))</f>
        <v>Public Assembly</v>
      </c>
      <c r="E1267" s="183">
        <v>1500</v>
      </c>
      <c r="F1267" s="184"/>
      <c r="G1267" s="184"/>
    </row>
    <row r="1268" spans="1:18" hidden="1">
      <c r="A1268" s="187" t="s">
        <v>881</v>
      </c>
      <c r="B1268" s="167" t="s">
        <v>4456</v>
      </c>
      <c r="C1268" s="182" t="s">
        <v>875</v>
      </c>
      <c r="D1268" s="6" t="str">
        <f>IF(OR(ISNUMBER(SEARCH('[1]Lookup for use classification'!$B$1,C1268)),ISNUMBER(SEARCH('[1]Lookup for use classification'!$C$1,C1268)),ISNUMBER(SEARCH('[1]Lookup for use classification'!$D$1,C1268)),ISNUMBER(SEARCH('[1]Lookup for use classification'!$E$1,C1268))),'[1]Lookup for use classification'!$A$1,IF(ISNUMBER(SEARCH('[1]Lookup for use classification'!$B$2,C1268)),'[1]Lookup for use classification'!$A$2,IF(ISNUMBER(SEARCH('[1]Lookup for use classification'!$B$3,C1268)),'[1]Lookup for use classification'!$A$3,IF(OR(ISNUMBER(SEARCH('[1]Lookup for use classification'!$B$4,C1268)),ISNUMBER(SEARCH('[1]Lookup for use classification'!$C$4,C1268)),ISNUMBER(SEARCH('[1]Lookup for use classification'!$D$4,C1268)),ISNUMBER(SEARCH('[1]Lookup for use classification'!$E$4,C1268))),'[1]Lookup for use classification'!$A$4,IF(OR(ISNUMBER(SEARCH('[1]Lookup for use classification'!$B$5,C1268)),ISNUMBER(SEARCH('[1]Lookup for use classification'!$C$5,C1268)),ISNUMBER(SEARCH('[1]Lookup for use classification'!$D$5,C1268))),'[1]Lookup for use classification'!$A$5,IF(OR(ISNUMBER(SEARCH('[1]Lookup for use classification'!$B$7,C1268)),ISNUMBER(SEARCH('[1]Lookup for use classification'!$C$7,C1268)),ISNUMBER(SEARCH('[1]Lookup for use classification'!$D$7,C1268))),'[1]Lookup for use classification'!$A$7,IF(OR(ISNUMBER(SEARCH('[1]Lookup for use classification'!$B$9,C1268)),ISNUMBER(SEARCH('[1]Lookup for use classification'!$C$9,C1268)),ISNUMBER(SEARCH('[1]Lookup for use classification'!$D$9,C1268)),ISNUMBER(SEARCH('[1]Lookup for use classification'!$E$9,C1268)),ISNUMBER(SEARCH('[1]Lookup for use classification'!$F$9,C1268)),ISNUMBER(SEARCH('[1]Lookup for use classification'!$G$9,C1268)),ISNUMBER(SEARCH('[1]Lookup for use classification'!$H$9,C1268)),ISNUMBER(SEARCH('[1]Lookup for use classification'!$I$9,C1268)),ISNUMBER(SEARCH('[1]Lookup for use classification'!$J$9,C1268)),ISNUMBER(SEARCH('[1]Lookup for use classification'!$K$9,C1268))),'[1]Lookup for use classification'!$A$9,IF(OR(ISNUMBER(SEARCH('[1]Lookup for use classification'!$B$10,C1268)),ISNUMBER(SEARCH('[1]Lookup for use classification'!$C$10,C1268)),ISNUMBER(SEARCH('[1]Lookup for use classification'!$D$10,C1268)),ISNUMBER(SEARCH('[1]Lookup for use classification'!$E$10,C1268)),ISNUMBER(SEARCH('[1]Lookup for use classification'!$F$10,C1268)),ISNUMBER(SEARCH('[1]Lookup for use classification'!$G$10,C1268))),'[1]Lookup for use classification'!$A$10,IF(OR(ISNUMBER(SEARCH('[1]Lookup for use classification'!$B$11,C1268)),ISNUMBER(SEARCH('[1]Lookup for use classification'!$C$11,C1268))),'[1]Lookup for use classification'!$A$11,IF(OR(ISNUMBER(SEARCH('[1]Lookup for use classification'!$B$12,C1268)),ISNUMBER(SEARCH('[1]Lookup for use classification'!$C$12,C1268))),'[1]Lookup for use classification'!$A$12,IF(OR(ISNUMBER(SEARCH('[1]Lookup for use classification'!$B$13,C1268)),ISNUMBER(SEARCH('[1]Lookup for use classification'!$C$13,C1268)),ISNUMBER(SEARCH('[1]Lookup for use classification'!$D$13,C1268)),,ISNUMBER(SEARCH('[1]Lookup for use classification'!$C$13,C1268)),ISNUMBER(SEARCH('[1]Lookup for use classification'!$E$13,C1268))),'[1]Lookup for use classification'!$A$13,IF(OR(ISNUMBER(SEARCH('[1]Lookup for use classification'!$B$14,C1268)),ISNUMBER(SEARCH('[1]Lookup for use classification'!$C$14,C1268))),'[1]Lookup for use classification'!$A$14,"Other"))))))))))))</f>
        <v>Public Assembly</v>
      </c>
      <c r="E1268" s="183"/>
      <c r="F1268" s="184"/>
      <c r="G1268" s="184" t="s">
        <v>868</v>
      </c>
    </row>
    <row r="1269" spans="1:18" hidden="1">
      <c r="A1269" s="138" t="s">
        <v>881</v>
      </c>
      <c r="B1269" s="8" t="str">
        <f>IF(ISNA(VLOOKUP(CONCATENATE(A1269,C1269),EUS!$B$2:$B$1939,1,FALSE)),"","End Use Study")</f>
        <v>End Use Study</v>
      </c>
      <c r="C1269" s="8" t="s">
        <v>595</v>
      </c>
      <c r="D1269" s="11" t="s">
        <v>213</v>
      </c>
      <c r="E1269" s="9">
        <v>4000</v>
      </c>
      <c r="F1269" s="9"/>
      <c r="G1269" s="9"/>
      <c r="H1269" s="164">
        <v>1839</v>
      </c>
      <c r="I1269" s="164"/>
      <c r="J1269" s="7">
        <v>1925</v>
      </c>
      <c r="L1269" s="6"/>
    </row>
    <row r="1270" spans="1:18" hidden="1">
      <c r="A1270" s="187" t="s">
        <v>881</v>
      </c>
      <c r="B1270" s="167" t="s">
        <v>4456</v>
      </c>
      <c r="C1270" s="182" t="s">
        <v>878</v>
      </c>
      <c r="D1270" s="6" t="str">
        <f>IF(OR(ISNUMBER(SEARCH('[1]Lookup for use classification'!$B$1,C1270)),ISNUMBER(SEARCH('[1]Lookup for use classification'!$C$1,C1270)),ISNUMBER(SEARCH('[1]Lookup for use classification'!$D$1,C1270)),ISNUMBER(SEARCH('[1]Lookup for use classification'!$E$1,C1270))),'[1]Lookup for use classification'!$A$1,IF(ISNUMBER(SEARCH('[1]Lookup for use classification'!$B$2,C1270)),'[1]Lookup for use classification'!$A$2,IF(ISNUMBER(SEARCH('[1]Lookup for use classification'!$B$3,C1270)),'[1]Lookup for use classification'!$A$3,IF(OR(ISNUMBER(SEARCH('[1]Lookup for use classification'!$B$4,C1270)),ISNUMBER(SEARCH('[1]Lookup for use classification'!$C$4,C1270)),ISNUMBER(SEARCH('[1]Lookup for use classification'!$D$4,C1270)),ISNUMBER(SEARCH('[1]Lookup for use classification'!$E$4,C1270))),'[1]Lookup for use classification'!$A$4,IF(OR(ISNUMBER(SEARCH('[1]Lookup for use classification'!$B$5,C1270)),ISNUMBER(SEARCH('[1]Lookup for use classification'!$C$5,C1270)),ISNUMBER(SEARCH('[1]Lookup for use classification'!$D$5,C1270))),'[1]Lookup for use classification'!$A$5,IF(OR(ISNUMBER(SEARCH('[1]Lookup for use classification'!$B$7,C1270)),ISNUMBER(SEARCH('[1]Lookup for use classification'!$C$7,C1270)),ISNUMBER(SEARCH('[1]Lookup for use classification'!$D$7,C1270))),'[1]Lookup for use classification'!$A$7,IF(OR(ISNUMBER(SEARCH('[1]Lookup for use classification'!$B$9,C1270)),ISNUMBER(SEARCH('[1]Lookup for use classification'!$C$9,C1270)),ISNUMBER(SEARCH('[1]Lookup for use classification'!$D$9,C1270)),ISNUMBER(SEARCH('[1]Lookup for use classification'!$E$9,C1270)),ISNUMBER(SEARCH('[1]Lookup for use classification'!$F$9,C1270)),ISNUMBER(SEARCH('[1]Lookup for use classification'!$G$9,C1270)),ISNUMBER(SEARCH('[1]Lookup for use classification'!$H$9,C1270)),ISNUMBER(SEARCH('[1]Lookup for use classification'!$I$9,C1270)),ISNUMBER(SEARCH('[1]Lookup for use classification'!$J$9,C1270)),ISNUMBER(SEARCH('[1]Lookup for use classification'!$K$9,C1270))),'[1]Lookup for use classification'!$A$9,IF(OR(ISNUMBER(SEARCH('[1]Lookup for use classification'!$B$10,C1270)),ISNUMBER(SEARCH('[1]Lookup for use classification'!$C$10,C1270)),ISNUMBER(SEARCH('[1]Lookup for use classification'!$D$10,C1270)),ISNUMBER(SEARCH('[1]Lookup for use classification'!$E$10,C1270)),ISNUMBER(SEARCH('[1]Lookup for use classification'!$F$10,C1270)),ISNUMBER(SEARCH('[1]Lookup for use classification'!$G$10,C1270))),'[1]Lookup for use classification'!$A$10,IF(OR(ISNUMBER(SEARCH('[1]Lookup for use classification'!$B$11,C1270)),ISNUMBER(SEARCH('[1]Lookup for use classification'!$C$11,C1270))),'[1]Lookup for use classification'!$A$11,IF(OR(ISNUMBER(SEARCH('[1]Lookup for use classification'!$B$12,C1270)),ISNUMBER(SEARCH('[1]Lookup for use classification'!$C$12,C1270))),'[1]Lookup for use classification'!$A$12,IF(OR(ISNUMBER(SEARCH('[1]Lookup for use classification'!$B$13,C1270)),ISNUMBER(SEARCH('[1]Lookup for use classification'!$C$13,C1270)),ISNUMBER(SEARCH('[1]Lookup for use classification'!$D$13,C1270)),,ISNUMBER(SEARCH('[1]Lookup for use classification'!$C$13,C1270)),ISNUMBER(SEARCH('[1]Lookup for use classification'!$E$13,C1270))),'[1]Lookup for use classification'!$A$13,IF(OR(ISNUMBER(SEARCH('[1]Lookup for use classification'!$B$14,C1270)),ISNUMBER(SEARCH('[1]Lookup for use classification'!$C$14,C1270))),'[1]Lookup for use classification'!$A$14,"Other"))))))))))))</f>
        <v>Public Safety</v>
      </c>
      <c r="E1270" s="182"/>
      <c r="F1270" s="182"/>
      <c r="G1270" s="182"/>
    </row>
    <row r="1271" spans="1:18" hidden="1">
      <c r="A1271" s="193" t="s">
        <v>2251</v>
      </c>
      <c r="B1271" s="8" t="str">
        <f>IF(ISNA(VLOOKUP(CONCATENATE(A1271,C1271),ARIS!$A$1:$A$959,1,FALSE)),"","ARIS")</f>
        <v>ARIS</v>
      </c>
      <c r="C1271" s="162" t="s">
        <v>2252</v>
      </c>
      <c r="D1271" s="6" t="str">
        <f>IF(OR(ISNUMBER(SEARCH('[1]Lookup for use classification'!$B$1,C1271)),ISNUMBER(SEARCH('[1]Lookup for use classification'!$C$1,C1271)),ISNUMBER(SEARCH('[1]Lookup for use classification'!$D$1,C1271))),'[1]Lookup for use classification'!$A$1,IF(ISNUMBER(SEARCH('[1]Lookup for use classification'!$B$2,C1271)),'[1]Lookup for use classification'!$A$2,IF(ISNUMBER(SEARCH('[1]Lookup for use classification'!$B$3,C1271)),'[1]Lookup for use classification'!$A$3,IF(OR(ISNUMBER(SEARCH('[1]Lookup for use classification'!$B$4,C1271)),ISNUMBER(SEARCH('[1]Lookup for use classification'!$C$4,C1271))),'[1]Lookup for use classification'!$A$4,IF(OR(ISNUMBER(SEARCH('[1]Lookup for use classification'!$B$5,C1271)),ISNUMBER(SEARCH('[1]Lookup for use classification'!$C$5,C1271)),ISNUMBER(SEARCH('[1]Lookup for use classification'!$D$5,C1271))),'[1]Lookup for use classification'!$A$5,IF(OR(ISNUMBER(SEARCH('[1]Lookup for use classification'!$B$7,C1271)),ISNUMBER(SEARCH('[1]Lookup for use classification'!$C$7,C1271)),ISNUMBER(SEARCH('[1]Lookup for use classification'!$D$7,C1271))),'[1]Lookup for use classification'!$A$7,IF(OR(ISNUMBER(SEARCH('[1]Lookup for use classification'!$B$9,C1271)),ISNUMBER(SEARCH('[1]Lookup for use classification'!$C$9,C1271)),ISNUMBER(SEARCH('[1]Lookup for use classification'!$D$9,C1271)),ISNUMBER(SEARCH('[1]Lookup for use classification'!$E$9,C1271)),ISNUMBER(SEARCH('[1]Lookup for use classification'!$F$9,C1271)),ISNUMBER(SEARCH('[1]Lookup for use classification'!$G$9,C1271))),'[1]Lookup for use classification'!$A$9,IF(OR(ISNUMBER(SEARCH('[1]Lookup for use classification'!$B$10,C1271)),ISNUMBER(SEARCH('[1]Lookup for use classification'!$C$10,C1271)),ISNUMBER(SEARCH('[1]Lookup for use classification'!$D$10,C1271)),ISNUMBER(SEARCH('[1]Lookup for use classification'!$E$10,C1271)),ISNUMBER(SEARCH('[1]Lookup for use classification'!$F$10,C1271))),'[1]Lookup for use classification'!$A$10,IF(OR(ISNUMBER(SEARCH('[1]Lookup for use classification'!$B$11,C1271)),ISNUMBER(SEARCH('[1]Lookup for use classification'!$C$11,C1271))),'[1]Lookup for use classification'!$A$11,IF(OR(ISNUMBER(SEARCH('[1]Lookup for use classification'!$B$12,C1271)),ISNUMBER(SEARCH('[1]Lookup for use classification'!$C$12,C1271))),'[1]Lookup for use classification'!$A$12,"Nope"))))))))))</f>
        <v>Residential - Multi-Family</v>
      </c>
      <c r="E1271" s="163">
        <v>1018</v>
      </c>
      <c r="F1271" s="163"/>
      <c r="G1271" s="163"/>
      <c r="H1271" s="164"/>
      <c r="I1271" s="164"/>
    </row>
    <row r="1272" spans="1:18" hidden="1">
      <c r="A1272" s="134" t="s">
        <v>881</v>
      </c>
      <c r="B1272" s="8" t="str">
        <f>IF(ISNA(VLOOKUP(CONCATENATE(A1272,C1272),EUS!$B$2:$B$1939,1,FALSE)),"","End Use Study")</f>
        <v>End Use Study</v>
      </c>
      <c r="C1272" s="8" t="s">
        <v>874</v>
      </c>
      <c r="D1272" s="6" t="str">
        <f>IF(OR(ISNUMBER(SEARCH('[1]Lookup for use classification'!$B$1,C1272)),ISNUMBER(SEARCH('[1]Lookup for use classification'!$C$1,C1272)),ISNUMBER(SEARCH('[1]Lookup for use classification'!$D$1,C1272)),ISNUMBER(SEARCH('[1]Lookup for use classification'!$E$1,C1272))),'[1]Lookup for use classification'!$A$1,IF(ISNUMBER(SEARCH('[1]Lookup for use classification'!$B$2,C1272)),'[1]Lookup for use classification'!$A$2,IF(ISNUMBER(SEARCH('[1]Lookup for use classification'!$B$3,C1272)),'[1]Lookup for use classification'!$A$3,IF(OR(ISNUMBER(SEARCH('[1]Lookup for use classification'!$B$4,C1272)),ISNUMBER(SEARCH('[1]Lookup for use classification'!$C$4,C1272)),ISNUMBER(SEARCH('[1]Lookup for use classification'!$D$4,C1272)),ISNUMBER(SEARCH('[1]Lookup for use classification'!$E$4,C1272))),'[1]Lookup for use classification'!$A$4,IF(OR(ISNUMBER(SEARCH('[1]Lookup for use classification'!$B$5,C1272)),ISNUMBER(SEARCH('[1]Lookup for use classification'!$C$5,C1272)),ISNUMBER(SEARCH('[1]Lookup for use classification'!$D$5,C1272))),'[1]Lookup for use classification'!$A$5,IF(OR(ISNUMBER(SEARCH('[1]Lookup for use classification'!$B$7,C1272)),ISNUMBER(SEARCH('[1]Lookup for use classification'!$C$7,C1272)),ISNUMBER(SEARCH('[1]Lookup for use classification'!$D$7,C1272))),'[1]Lookup for use classification'!$A$7,IF(OR(ISNUMBER(SEARCH('[1]Lookup for use classification'!$B$9,C1272)),ISNUMBER(SEARCH('[1]Lookup for use classification'!$C$9,C1272)),ISNUMBER(SEARCH('[1]Lookup for use classification'!$D$9,C1272)),ISNUMBER(SEARCH('[1]Lookup for use classification'!$E$9,C1272)),ISNUMBER(SEARCH('[1]Lookup for use classification'!$F$9,C1272)),ISNUMBER(SEARCH('[1]Lookup for use classification'!$G$9,C1272)),ISNUMBER(SEARCH('[1]Lookup for use classification'!$H$9,C1272)),ISNUMBER(SEARCH('[1]Lookup for use classification'!$I$9,C1272)),ISNUMBER(SEARCH('[1]Lookup for use classification'!$J$9,C1272)),ISNUMBER(SEARCH('[1]Lookup for use classification'!$K$9,C1272))),'[1]Lookup for use classification'!$A$9,IF(OR(ISNUMBER(SEARCH('[1]Lookup for use classification'!$B$10,C1272)),ISNUMBER(SEARCH('[1]Lookup for use classification'!$C$10,C1272)),ISNUMBER(SEARCH('[1]Lookup for use classification'!$D$10,C1272)),ISNUMBER(SEARCH('[1]Lookup for use classification'!$E$10,C1272)),ISNUMBER(SEARCH('[1]Lookup for use classification'!$F$10,C1272)),ISNUMBER(SEARCH('[1]Lookup for use classification'!$G$10,C1272))),'[1]Lookup for use classification'!$A$10,IF(OR(ISNUMBER(SEARCH('[1]Lookup for use classification'!$B$11,C1272)),ISNUMBER(SEARCH('[1]Lookup for use classification'!$C$11,C1272))),'[1]Lookup for use classification'!$A$11,IF(OR(ISNUMBER(SEARCH('[1]Lookup for use classification'!$B$12,C1272)),ISNUMBER(SEARCH('[1]Lookup for use classification'!$C$12,C1272))),'[1]Lookup for use classification'!$A$12,IF(OR(ISNUMBER(SEARCH('[1]Lookup for use classification'!$B$13,C1272)),ISNUMBER(SEARCH('[1]Lookup for use classification'!$C$13,C1272)),ISNUMBER(SEARCH('[1]Lookup for use classification'!$D$13,C1272)),,ISNUMBER(SEARCH('[1]Lookup for use classification'!$C$13,C1272)),ISNUMBER(SEARCH('[1]Lookup for use classification'!$E$13,C1272))),'[1]Lookup for use classification'!$A$13,IF(OR(ISNUMBER(SEARCH('[1]Lookup for use classification'!$B$14,C1272)),ISNUMBER(SEARCH('[1]Lookup for use classification'!$C$14,C1272))),'[1]Lookup for use classification'!$A$14,"Other"))))))))))))</f>
        <v>Retail - Other</v>
      </c>
      <c r="E1272" s="9">
        <v>2700</v>
      </c>
      <c r="F1272" s="9"/>
      <c r="G1272" s="9"/>
      <c r="H1272" s="164">
        <v>1500</v>
      </c>
      <c r="I1272" s="164"/>
      <c r="J1272" s="7">
        <v>14600</v>
      </c>
      <c r="L1272" s="6"/>
    </row>
    <row r="1273" spans="1:18" hidden="1">
      <c r="A1273" s="187" t="s">
        <v>881</v>
      </c>
      <c r="B1273" s="167" t="s">
        <v>4456</v>
      </c>
      <c r="C1273" s="182" t="s">
        <v>879</v>
      </c>
      <c r="D1273" s="6" t="str">
        <f>IF(OR(ISNUMBER(SEARCH('[1]Lookup for use classification'!$B$1,C1273)),ISNUMBER(SEARCH('[1]Lookup for use classification'!$C$1,C1273)),ISNUMBER(SEARCH('[1]Lookup for use classification'!$D$1,C1273)),ISNUMBER(SEARCH('[1]Lookup for use classification'!$E$1,C1273))),'[1]Lookup for use classification'!$A$1,IF(ISNUMBER(SEARCH('[1]Lookup for use classification'!$B$2,C1273)),'[1]Lookup for use classification'!$A$2,IF(ISNUMBER(SEARCH('[1]Lookup for use classification'!$B$3,C1273)),'[1]Lookup for use classification'!$A$3,IF(OR(ISNUMBER(SEARCH('[1]Lookup for use classification'!$B$4,C1273)),ISNUMBER(SEARCH('[1]Lookup for use classification'!$C$4,C1273)),ISNUMBER(SEARCH('[1]Lookup for use classification'!$D$4,C1273)),ISNUMBER(SEARCH('[1]Lookup for use classification'!$E$4,C1273))),'[1]Lookup for use classification'!$A$4,IF(OR(ISNUMBER(SEARCH('[1]Lookup for use classification'!$B$5,C1273)),ISNUMBER(SEARCH('[1]Lookup for use classification'!$C$5,C1273)),ISNUMBER(SEARCH('[1]Lookup for use classification'!$D$5,C1273))),'[1]Lookup for use classification'!$A$5,IF(OR(ISNUMBER(SEARCH('[1]Lookup for use classification'!$B$7,C1273)),ISNUMBER(SEARCH('[1]Lookup for use classification'!$C$7,C1273)),ISNUMBER(SEARCH('[1]Lookup for use classification'!$D$7,C1273))),'[1]Lookup for use classification'!$A$7,IF(OR(ISNUMBER(SEARCH('[1]Lookup for use classification'!$B$9,C1273)),ISNUMBER(SEARCH('[1]Lookup for use classification'!$C$9,C1273)),ISNUMBER(SEARCH('[1]Lookup for use classification'!$D$9,C1273)),ISNUMBER(SEARCH('[1]Lookup for use classification'!$E$9,C1273)),ISNUMBER(SEARCH('[1]Lookup for use classification'!$F$9,C1273)),ISNUMBER(SEARCH('[1]Lookup for use classification'!$G$9,C1273)),ISNUMBER(SEARCH('[1]Lookup for use classification'!$H$9,C1273)),ISNUMBER(SEARCH('[1]Lookup for use classification'!$I$9,C1273)),ISNUMBER(SEARCH('[1]Lookup for use classification'!$J$9,C1273)),ISNUMBER(SEARCH('[1]Lookup for use classification'!$K$9,C1273))),'[1]Lookup for use classification'!$A$9,IF(OR(ISNUMBER(SEARCH('[1]Lookup for use classification'!$B$10,C1273)),ISNUMBER(SEARCH('[1]Lookup for use classification'!$C$10,C1273)),ISNUMBER(SEARCH('[1]Lookup for use classification'!$D$10,C1273)),ISNUMBER(SEARCH('[1]Lookup for use classification'!$E$10,C1273)),ISNUMBER(SEARCH('[1]Lookup for use classification'!$F$10,C1273)),ISNUMBER(SEARCH('[1]Lookup for use classification'!$G$10,C1273))),'[1]Lookup for use classification'!$A$10,IF(OR(ISNUMBER(SEARCH('[1]Lookup for use classification'!$B$11,C1273)),ISNUMBER(SEARCH('[1]Lookup for use classification'!$C$11,C1273))),'[1]Lookup for use classification'!$A$11,IF(OR(ISNUMBER(SEARCH('[1]Lookup for use classification'!$B$12,C1273)),ISNUMBER(SEARCH('[1]Lookup for use classification'!$C$12,C1273))),'[1]Lookup for use classification'!$A$12,IF(OR(ISNUMBER(SEARCH('[1]Lookup for use classification'!$B$13,C1273)),ISNUMBER(SEARCH('[1]Lookup for use classification'!$C$13,C1273)),ISNUMBER(SEARCH('[1]Lookup for use classification'!$D$13,C1273)),,ISNUMBER(SEARCH('[1]Lookup for use classification'!$C$13,C1273)),ISNUMBER(SEARCH('[1]Lookup for use classification'!$E$13,C1273))),'[1]Lookup for use classification'!$A$13,IF(OR(ISNUMBER(SEARCH('[1]Lookup for use classification'!$B$14,C1273)),ISNUMBER(SEARCH('[1]Lookup for use classification'!$C$14,C1273))),'[1]Lookup for use classification'!$A$14,"Other"))))))))))))</f>
        <v>Water &amp; Sewer</v>
      </c>
      <c r="E1273" s="182"/>
      <c r="F1273" s="182"/>
      <c r="G1273" s="182"/>
    </row>
    <row r="1274" spans="1:18" hidden="1">
      <c r="A1274" s="134" t="s">
        <v>2464</v>
      </c>
      <c r="B1274" s="8" t="str">
        <f>IF(ISNA(VLOOKUP(CONCATENATE(A1274,C1274),EUS!$B$2:$B$1939,1,FALSE)),"","End Use Study")</f>
        <v>End Use Study</v>
      </c>
      <c r="C1274" s="8" t="s">
        <v>28</v>
      </c>
      <c r="D1274" s="165" t="s">
        <v>3232</v>
      </c>
      <c r="E1274" s="9">
        <v>2072</v>
      </c>
      <c r="F1274" s="9"/>
      <c r="G1274" s="9"/>
      <c r="H1274" s="164">
        <v>2000</v>
      </c>
      <c r="I1274" s="164"/>
      <c r="J1274" s="7"/>
      <c r="L1274" s="6"/>
    </row>
    <row r="1275" spans="1:18" hidden="1">
      <c r="A1275" s="134" t="s">
        <v>2464</v>
      </c>
      <c r="B1275" s="8" t="str">
        <f>IF(ISNA(VLOOKUP(CONCATENATE(A1275,C1275),EUS!$B$2:$B$1939,1,FALSE)),"","End Use Study")</f>
        <v>End Use Study</v>
      </c>
      <c r="C1275" s="8" t="s">
        <v>286</v>
      </c>
      <c r="D1275" s="165" t="s">
        <v>2424</v>
      </c>
      <c r="E1275" s="9">
        <v>2000</v>
      </c>
      <c r="F1275" s="9"/>
      <c r="G1275" s="9"/>
      <c r="H1275" s="164">
        <v>1500</v>
      </c>
      <c r="I1275" s="164"/>
      <c r="J1275" s="7">
        <v>8636</v>
      </c>
      <c r="L1275" s="6"/>
    </row>
    <row r="1276" spans="1:18" hidden="1">
      <c r="A1276" s="138" t="s">
        <v>2465</v>
      </c>
      <c r="B1276" s="8" t="str">
        <f>IF(ISNA(VLOOKUP(CONCATENATE(A1276,C1276),EUS!$B$2:$B$1939,1,FALSE)),"","End Use Study")</f>
        <v>End Use Study</v>
      </c>
      <c r="C1276" s="8" t="s">
        <v>3413</v>
      </c>
      <c r="D1276" s="165" t="s">
        <v>3335</v>
      </c>
      <c r="E1276" s="9">
        <v>1584</v>
      </c>
      <c r="F1276" s="9"/>
      <c r="G1276" s="9"/>
      <c r="H1276" s="164">
        <v>1032</v>
      </c>
      <c r="I1276" s="164"/>
      <c r="J1276" s="7"/>
      <c r="L1276" s="6"/>
    </row>
    <row r="1277" spans="1:18" hidden="1">
      <c r="A1277" s="134" t="s">
        <v>2465</v>
      </c>
      <c r="B1277" s="8" t="str">
        <f>IF(ISNA(VLOOKUP(CONCATENATE(A1277,C1277),EUS!$B$2:$B$1939,1,FALSE)),"","End Use Study")</f>
        <v>End Use Study</v>
      </c>
      <c r="C1277" s="8" t="s">
        <v>2467</v>
      </c>
      <c r="D1277" s="165" t="s">
        <v>2424</v>
      </c>
      <c r="E1277" s="9">
        <v>800</v>
      </c>
      <c r="F1277" s="9"/>
      <c r="G1277" s="9"/>
      <c r="H1277" s="164"/>
      <c r="I1277" s="164"/>
      <c r="J1277" s="7"/>
      <c r="L1277" s="6"/>
    </row>
    <row r="1278" spans="1:18" hidden="1">
      <c r="A1278" s="138" t="s">
        <v>2465</v>
      </c>
      <c r="B1278" s="8" t="str">
        <f>IF(ISNA(VLOOKUP(CONCATENATE(A1278,C1278),EUS!$B$2:$B$1939,1,FALSE)),"","End Use Study")</f>
        <v>End Use Study</v>
      </c>
      <c r="C1278" s="8" t="s">
        <v>2466</v>
      </c>
      <c r="D1278" s="165" t="s">
        <v>2424</v>
      </c>
      <c r="E1278" s="9">
        <v>2025</v>
      </c>
      <c r="F1278" s="9"/>
      <c r="G1278" s="9"/>
      <c r="H1278" s="164">
        <v>200</v>
      </c>
      <c r="I1278" s="164"/>
      <c r="J1278" s="7"/>
      <c r="L1278" s="6"/>
    </row>
    <row r="1279" spans="1:18" hidden="1">
      <c r="A1279" s="138" t="s">
        <v>171</v>
      </c>
      <c r="B1279" s="8" t="str">
        <f>IF(ISNA(VLOOKUP(CONCATENATE(A1279,C1279),EUS!$B$2:$B$1939,1,FALSE)),"","End Use Study")</f>
        <v>End Use Study</v>
      </c>
      <c r="C1279" s="8" t="s">
        <v>3398</v>
      </c>
      <c r="D1279" s="165" t="s">
        <v>3335</v>
      </c>
      <c r="E1279" s="9">
        <v>740</v>
      </c>
      <c r="F1279" s="9"/>
      <c r="G1279" s="9"/>
      <c r="H1279" s="164"/>
      <c r="I1279" s="164"/>
      <c r="J1279" s="7"/>
      <c r="L1279" s="6"/>
    </row>
    <row r="1280" spans="1:18" hidden="1">
      <c r="A1280" s="187" t="s">
        <v>171</v>
      </c>
      <c r="B1280" s="167" t="s">
        <v>4456</v>
      </c>
      <c r="C1280" s="174" t="s">
        <v>177</v>
      </c>
      <c r="D1280" s="6" t="str">
        <f>IF(OR(ISNUMBER(SEARCH('[1]Lookup for use classification'!$B$1,C1280)),ISNUMBER(SEARCH('[1]Lookup for use classification'!$C$1,C1280)),ISNUMBER(SEARCH('[1]Lookup for use classification'!$D$1,C1280)),ISNUMBER(SEARCH('[1]Lookup for use classification'!$E$1,C1280))),'[1]Lookup for use classification'!$A$1,IF(ISNUMBER(SEARCH('[1]Lookup for use classification'!$B$2,C1280)),'[1]Lookup for use classification'!$A$2,IF(ISNUMBER(SEARCH('[1]Lookup for use classification'!$B$3,C1280)),'[1]Lookup for use classification'!$A$3,IF(OR(ISNUMBER(SEARCH('[1]Lookup for use classification'!$B$4,C1280)),ISNUMBER(SEARCH('[1]Lookup for use classification'!$C$4,C1280)),ISNUMBER(SEARCH('[1]Lookup for use classification'!$D$4,C1280)),ISNUMBER(SEARCH('[1]Lookup for use classification'!$E$4,C1280))),'[1]Lookup for use classification'!$A$4,IF(OR(ISNUMBER(SEARCH('[1]Lookup for use classification'!$B$5,C1280)),ISNUMBER(SEARCH('[1]Lookup for use classification'!$C$5,C1280)),ISNUMBER(SEARCH('[1]Lookup for use classification'!$D$5,C1280))),'[1]Lookup for use classification'!$A$5,IF(OR(ISNUMBER(SEARCH('[1]Lookup for use classification'!$B$7,C1280)),ISNUMBER(SEARCH('[1]Lookup for use classification'!$C$7,C1280)),ISNUMBER(SEARCH('[1]Lookup for use classification'!$D$7,C1280))),'[1]Lookup for use classification'!$A$7,IF(OR(ISNUMBER(SEARCH('[1]Lookup for use classification'!$B$9,C1280)),ISNUMBER(SEARCH('[1]Lookup for use classification'!$C$9,C1280)),ISNUMBER(SEARCH('[1]Lookup for use classification'!$D$9,C1280)),ISNUMBER(SEARCH('[1]Lookup for use classification'!$E$9,C1280)),ISNUMBER(SEARCH('[1]Lookup for use classification'!$F$9,C1280)),ISNUMBER(SEARCH('[1]Lookup for use classification'!$G$9,C1280)),ISNUMBER(SEARCH('[1]Lookup for use classification'!$H$9,C1280)),ISNUMBER(SEARCH('[1]Lookup for use classification'!$I$9,C1280)),ISNUMBER(SEARCH('[1]Lookup for use classification'!$J$9,C1280)),ISNUMBER(SEARCH('[1]Lookup for use classification'!$K$9,C1280))),'[1]Lookup for use classification'!$A$9,IF(OR(ISNUMBER(SEARCH('[1]Lookup for use classification'!$B$10,C1280)),ISNUMBER(SEARCH('[1]Lookup for use classification'!$C$10,C1280)),ISNUMBER(SEARCH('[1]Lookup for use classification'!$D$10,C1280)),ISNUMBER(SEARCH('[1]Lookup for use classification'!$E$10,C1280)),ISNUMBER(SEARCH('[1]Lookup for use classification'!$F$10,C1280)),ISNUMBER(SEARCH('[1]Lookup for use classification'!$G$10,C1280))),'[1]Lookup for use classification'!$A$10,IF(OR(ISNUMBER(SEARCH('[1]Lookup for use classification'!$B$11,C1280)),ISNUMBER(SEARCH('[1]Lookup for use classification'!$C$11,C1280))),'[1]Lookup for use classification'!$A$11,IF(OR(ISNUMBER(SEARCH('[1]Lookup for use classification'!$B$12,C1280)),ISNUMBER(SEARCH('[1]Lookup for use classification'!$C$12,C1280))),'[1]Lookup for use classification'!$A$12,IF(OR(ISNUMBER(SEARCH('[1]Lookup for use classification'!$B$13,C1280)),ISNUMBER(SEARCH('[1]Lookup for use classification'!$C$13,C1280)),ISNUMBER(SEARCH('[1]Lookup for use classification'!$D$13,C1280)),,ISNUMBER(SEARCH('[1]Lookup for use classification'!$C$13,C1280)),ISNUMBER(SEARCH('[1]Lookup for use classification'!$E$13,C1280))),'[1]Lookup for use classification'!$A$13,IF(OR(ISNUMBER(SEARCH('[1]Lookup for use classification'!$B$14,C1280)),ISNUMBER(SEARCH('[1]Lookup for use classification'!$C$14,C1280))),'[1]Lookup for use classification'!$A$14,"Other"))))))))))))</f>
        <v>Education - K - 12</v>
      </c>
      <c r="E1280" s="175">
        <v>1364</v>
      </c>
      <c r="F1280" s="176"/>
      <c r="G1280" s="176"/>
    </row>
    <row r="1281" spans="1:18" hidden="1">
      <c r="A1281" s="188" t="s">
        <v>2694</v>
      </c>
      <c r="B1281" s="8" t="str">
        <f>IF(ISNA(VLOOKUP(CONCATENATE(A1281,C1281),ARIS!$A$1:$A$959,1,FALSE)),"","ARIS")</f>
        <v>ARIS</v>
      </c>
      <c r="C1281" s="162" t="s">
        <v>3414</v>
      </c>
      <c r="D1281" s="165" t="s">
        <v>3335</v>
      </c>
      <c r="E1281" s="163">
        <v>10677</v>
      </c>
      <c r="F1281" s="163"/>
      <c r="G1281" s="163"/>
      <c r="H1281" s="164"/>
      <c r="I1281" s="164"/>
      <c r="J1281" s="165">
        <v>125222.12698899998</v>
      </c>
    </row>
    <row r="1282" spans="1:18" hidden="1">
      <c r="A1282" s="187" t="s">
        <v>171</v>
      </c>
      <c r="B1282" s="167" t="s">
        <v>4456</v>
      </c>
      <c r="C1282" s="174" t="s">
        <v>178</v>
      </c>
      <c r="D1282" s="6" t="str">
        <f>IF(OR(ISNUMBER(SEARCH('[1]Lookup for use classification'!$B$1,C1282)),ISNUMBER(SEARCH('[1]Lookup for use classification'!$C$1,C1282)),ISNUMBER(SEARCH('[1]Lookup for use classification'!$D$1,C1282)),ISNUMBER(SEARCH('[1]Lookup for use classification'!$E$1,C1282))),'[1]Lookup for use classification'!$A$1,IF(ISNUMBER(SEARCH('[1]Lookup for use classification'!$B$2,C1282)),'[1]Lookup for use classification'!$A$2,IF(ISNUMBER(SEARCH('[1]Lookup for use classification'!$B$3,C1282)),'[1]Lookup for use classification'!$A$3,IF(OR(ISNUMBER(SEARCH('[1]Lookup for use classification'!$B$4,C1282)),ISNUMBER(SEARCH('[1]Lookup for use classification'!$C$4,C1282)),ISNUMBER(SEARCH('[1]Lookup for use classification'!$D$4,C1282)),ISNUMBER(SEARCH('[1]Lookup for use classification'!$E$4,C1282))),'[1]Lookup for use classification'!$A$4,IF(OR(ISNUMBER(SEARCH('[1]Lookup for use classification'!$B$5,C1282)),ISNUMBER(SEARCH('[1]Lookup for use classification'!$C$5,C1282)),ISNUMBER(SEARCH('[1]Lookup for use classification'!$D$5,C1282))),'[1]Lookup for use classification'!$A$5,IF(OR(ISNUMBER(SEARCH('[1]Lookup for use classification'!$B$7,C1282)),ISNUMBER(SEARCH('[1]Lookup for use classification'!$C$7,C1282)),ISNUMBER(SEARCH('[1]Lookup for use classification'!$D$7,C1282))),'[1]Lookup for use classification'!$A$7,IF(OR(ISNUMBER(SEARCH('[1]Lookup for use classification'!$B$9,C1282)),ISNUMBER(SEARCH('[1]Lookup for use classification'!$C$9,C1282)),ISNUMBER(SEARCH('[1]Lookup for use classification'!$D$9,C1282)),ISNUMBER(SEARCH('[1]Lookup for use classification'!$E$9,C1282)),ISNUMBER(SEARCH('[1]Lookup for use classification'!$F$9,C1282)),ISNUMBER(SEARCH('[1]Lookup for use classification'!$G$9,C1282)),ISNUMBER(SEARCH('[1]Lookup for use classification'!$H$9,C1282)),ISNUMBER(SEARCH('[1]Lookup for use classification'!$I$9,C1282)),ISNUMBER(SEARCH('[1]Lookup for use classification'!$J$9,C1282)),ISNUMBER(SEARCH('[1]Lookup for use classification'!$K$9,C1282))),'[1]Lookup for use classification'!$A$9,IF(OR(ISNUMBER(SEARCH('[1]Lookup for use classification'!$B$10,C1282)),ISNUMBER(SEARCH('[1]Lookup for use classification'!$C$10,C1282)),ISNUMBER(SEARCH('[1]Lookup for use classification'!$D$10,C1282)),ISNUMBER(SEARCH('[1]Lookup for use classification'!$E$10,C1282)),ISNUMBER(SEARCH('[1]Lookup for use classification'!$F$10,C1282)),ISNUMBER(SEARCH('[1]Lookup for use classification'!$G$10,C1282))),'[1]Lookup for use classification'!$A$10,IF(OR(ISNUMBER(SEARCH('[1]Lookup for use classification'!$B$11,C1282)),ISNUMBER(SEARCH('[1]Lookup for use classification'!$C$11,C1282))),'[1]Lookup for use classification'!$A$11,IF(OR(ISNUMBER(SEARCH('[1]Lookup for use classification'!$B$12,C1282)),ISNUMBER(SEARCH('[1]Lookup for use classification'!$C$12,C1282))),'[1]Lookup for use classification'!$A$12,IF(OR(ISNUMBER(SEARCH('[1]Lookup for use classification'!$B$13,C1282)),ISNUMBER(SEARCH('[1]Lookup for use classification'!$C$13,C1282)),ISNUMBER(SEARCH('[1]Lookup for use classification'!$D$13,C1282)),,ISNUMBER(SEARCH('[1]Lookup for use classification'!$C$13,C1282)),ISNUMBER(SEARCH('[1]Lookup for use classification'!$E$13,C1282))),'[1]Lookup for use classification'!$A$13,IF(OR(ISNUMBER(SEARCH('[1]Lookup for use classification'!$B$14,C1282)),ISNUMBER(SEARCH('[1]Lookup for use classification'!$C$14,C1282))),'[1]Lookup for use classification'!$A$14,"Other"))))))))))))</f>
        <v>Education - K - 12</v>
      </c>
      <c r="E1282" s="175">
        <v>20531</v>
      </c>
      <c r="F1282" s="176"/>
      <c r="G1282" s="176"/>
    </row>
    <row r="1283" spans="1:18" hidden="1">
      <c r="A1283" s="193" t="s">
        <v>171</v>
      </c>
      <c r="B1283" s="8" t="str">
        <f>IF(ISNA(VLOOKUP(CONCATENATE(A1283,C1283),ARIS!$A$1:$A$959,1,FALSE)),"","ARIS")</f>
        <v>ARIS</v>
      </c>
      <c r="C1283" s="162" t="s">
        <v>3249</v>
      </c>
      <c r="D1283" s="165" t="s">
        <v>3232</v>
      </c>
      <c r="E1283" s="163">
        <v>2350</v>
      </c>
      <c r="F1283" s="163"/>
      <c r="G1283" s="163"/>
      <c r="H1283" s="164">
        <v>1445.2554744525548</v>
      </c>
      <c r="I1283" s="164"/>
      <c r="J1283" s="165">
        <v>14910.134189999999</v>
      </c>
    </row>
    <row r="1284" spans="1:18" hidden="1">
      <c r="A1284" s="193" t="s">
        <v>171</v>
      </c>
      <c r="B1284" s="8" t="str">
        <f>IF(ISNA(VLOOKUP(CONCATENATE(A1284,C1284),ARIS!$A$1:$A$959,1,FALSE)),"","ARIS")</f>
        <v>ARIS</v>
      </c>
      <c r="C1284" s="162" t="s">
        <v>3041</v>
      </c>
      <c r="D1284" s="165" t="s">
        <v>377</v>
      </c>
      <c r="E1284" s="163">
        <v>805</v>
      </c>
      <c r="F1284" s="163"/>
      <c r="G1284" s="163"/>
      <c r="H1284" s="164">
        <v>971.21167883211683</v>
      </c>
      <c r="I1284" s="164"/>
      <c r="J1284" s="165">
        <v>3959.5346099999997</v>
      </c>
    </row>
    <row r="1285" spans="1:18" hidden="1">
      <c r="A1285" s="188" t="s">
        <v>171</v>
      </c>
      <c r="B1285" s="162" t="s">
        <v>4511</v>
      </c>
      <c r="C1285" s="162" t="s">
        <v>3042</v>
      </c>
      <c r="D1285" s="165" t="s">
        <v>377</v>
      </c>
      <c r="E1285" s="163">
        <v>961</v>
      </c>
      <c r="F1285" s="163"/>
      <c r="G1285" s="163"/>
      <c r="H1285" s="164">
        <v>900</v>
      </c>
      <c r="I1285" s="164"/>
      <c r="J1285" s="165">
        <v>5199</v>
      </c>
      <c r="M1285" s="165">
        <v>528</v>
      </c>
      <c r="O1285" s="165">
        <v>3920</v>
      </c>
      <c r="R1285" s="165">
        <v>6114</v>
      </c>
    </row>
    <row r="1286" spans="1:18" hidden="1">
      <c r="A1286" s="134" t="s">
        <v>171</v>
      </c>
      <c r="B1286" s="8" t="str">
        <f>IF(ISNA(VLOOKUP(CONCATENATE(A1286,C1286),EUS!$B$2:$B$1939,1,FALSE)),"","End Use Study")</f>
        <v>End Use Study</v>
      </c>
      <c r="C1286" s="8" t="s">
        <v>3043</v>
      </c>
      <c r="D1286" s="6" t="s">
        <v>377</v>
      </c>
      <c r="E1286" s="9">
        <v>1440</v>
      </c>
      <c r="F1286" s="9"/>
      <c r="G1286" s="9"/>
      <c r="H1286" s="164"/>
      <c r="I1286" s="164"/>
      <c r="J1286" s="7"/>
      <c r="L1286" s="6"/>
    </row>
    <row r="1287" spans="1:18" hidden="1">
      <c r="A1287" s="138" t="s">
        <v>171</v>
      </c>
      <c r="B1287" s="8" t="str">
        <f>IF(ISNA(VLOOKUP(CONCATENATE(A1287,C1287),EUS!$B$2:$B$1939,1,FALSE)),"","End Use Study")</f>
        <v>End Use Study</v>
      </c>
      <c r="C1287" s="8" t="s">
        <v>3044</v>
      </c>
      <c r="D1287" s="6" t="s">
        <v>377</v>
      </c>
      <c r="E1287" s="9"/>
      <c r="F1287" s="9"/>
      <c r="G1287" s="9"/>
      <c r="H1287" s="164"/>
      <c r="I1287" s="164"/>
      <c r="J1287" s="7"/>
      <c r="L1287" s="6"/>
    </row>
    <row r="1288" spans="1:18" hidden="1">
      <c r="A1288" s="185" t="s">
        <v>171</v>
      </c>
      <c r="B1288" s="167" t="s">
        <v>4456</v>
      </c>
      <c r="C1288" s="174" t="s">
        <v>185</v>
      </c>
      <c r="D1288" s="6" t="str">
        <f>IF(OR(ISNUMBER(SEARCH('[1]Lookup for use classification'!$B$1,C1288)),ISNUMBER(SEARCH('[1]Lookup for use classification'!$C$1,C1288)),ISNUMBER(SEARCH('[1]Lookup for use classification'!$D$1,C1288)),ISNUMBER(SEARCH('[1]Lookup for use classification'!$E$1,C1288))),'[1]Lookup for use classification'!$A$1,IF(ISNUMBER(SEARCH('[1]Lookup for use classification'!$B$2,C1288)),'[1]Lookup for use classification'!$A$2,IF(ISNUMBER(SEARCH('[1]Lookup for use classification'!$B$3,C1288)),'[1]Lookup for use classification'!$A$3,IF(OR(ISNUMBER(SEARCH('[1]Lookup for use classification'!$B$4,C1288)),ISNUMBER(SEARCH('[1]Lookup for use classification'!$C$4,C1288)),ISNUMBER(SEARCH('[1]Lookup for use classification'!$D$4,C1288)),ISNUMBER(SEARCH('[1]Lookup for use classification'!$E$4,C1288))),'[1]Lookup for use classification'!$A$4,IF(OR(ISNUMBER(SEARCH('[1]Lookup for use classification'!$B$5,C1288)),ISNUMBER(SEARCH('[1]Lookup for use classification'!$C$5,C1288)),ISNUMBER(SEARCH('[1]Lookup for use classification'!$D$5,C1288))),'[1]Lookup for use classification'!$A$5,IF(OR(ISNUMBER(SEARCH('[1]Lookup for use classification'!$B$7,C1288)),ISNUMBER(SEARCH('[1]Lookup for use classification'!$C$7,C1288)),ISNUMBER(SEARCH('[1]Lookup for use classification'!$D$7,C1288))),'[1]Lookup for use classification'!$A$7,IF(OR(ISNUMBER(SEARCH('[1]Lookup for use classification'!$B$9,C1288)),ISNUMBER(SEARCH('[1]Lookup for use classification'!$C$9,C1288)),ISNUMBER(SEARCH('[1]Lookup for use classification'!$D$9,C1288)),ISNUMBER(SEARCH('[1]Lookup for use classification'!$E$9,C1288)),ISNUMBER(SEARCH('[1]Lookup for use classification'!$F$9,C1288)),ISNUMBER(SEARCH('[1]Lookup for use classification'!$G$9,C1288)),ISNUMBER(SEARCH('[1]Lookup for use classification'!$H$9,C1288)),ISNUMBER(SEARCH('[1]Lookup for use classification'!$I$9,C1288)),ISNUMBER(SEARCH('[1]Lookup for use classification'!$J$9,C1288)),ISNUMBER(SEARCH('[1]Lookup for use classification'!$K$9,C1288))),'[1]Lookup for use classification'!$A$9,IF(OR(ISNUMBER(SEARCH('[1]Lookup for use classification'!$B$10,C1288)),ISNUMBER(SEARCH('[1]Lookup for use classification'!$C$10,C1288)),ISNUMBER(SEARCH('[1]Lookup for use classification'!$D$10,C1288)),ISNUMBER(SEARCH('[1]Lookup for use classification'!$E$10,C1288)),ISNUMBER(SEARCH('[1]Lookup for use classification'!$F$10,C1288)),ISNUMBER(SEARCH('[1]Lookup for use classification'!$G$10,C1288))),'[1]Lookup for use classification'!$A$10,IF(OR(ISNUMBER(SEARCH('[1]Lookup for use classification'!$B$11,C1288)),ISNUMBER(SEARCH('[1]Lookup for use classification'!$C$11,C1288))),'[1]Lookup for use classification'!$A$11,IF(OR(ISNUMBER(SEARCH('[1]Lookup for use classification'!$B$12,C1288)),ISNUMBER(SEARCH('[1]Lookup for use classification'!$C$12,C1288))),'[1]Lookup for use classification'!$A$12,IF(OR(ISNUMBER(SEARCH('[1]Lookup for use classification'!$B$13,C1288)),ISNUMBER(SEARCH('[1]Lookup for use classification'!$C$13,C1288)),ISNUMBER(SEARCH('[1]Lookup for use classification'!$D$13,C1288)),,ISNUMBER(SEARCH('[1]Lookup for use classification'!$C$13,C1288)),ISNUMBER(SEARCH('[1]Lookup for use classification'!$E$13,C1288))),'[1]Lookup for use classification'!$A$13,IF(OR(ISNUMBER(SEARCH('[1]Lookup for use classification'!$B$14,C1288)),ISNUMBER(SEARCH('[1]Lookup for use classification'!$C$14,C1288))),'[1]Lookup for use classification'!$A$14,"Other"))))))))))))</f>
        <v>Other</v>
      </c>
      <c r="E1288" s="175">
        <v>480</v>
      </c>
      <c r="F1288" s="176"/>
      <c r="G1288" s="176"/>
    </row>
    <row r="1289" spans="1:18" hidden="1">
      <c r="A1289" s="187" t="s">
        <v>171</v>
      </c>
      <c r="B1289" s="167" t="s">
        <v>4456</v>
      </c>
      <c r="C1289" s="174" t="s">
        <v>176</v>
      </c>
      <c r="D1289" s="6" t="str">
        <f>IF(OR(ISNUMBER(SEARCH('[1]Lookup for use classification'!$B$1,C1289)),ISNUMBER(SEARCH('[1]Lookup for use classification'!$C$1,C1289)),ISNUMBER(SEARCH('[1]Lookup for use classification'!$D$1,C1289)),ISNUMBER(SEARCH('[1]Lookup for use classification'!$E$1,C1289))),'[1]Lookup for use classification'!$A$1,IF(ISNUMBER(SEARCH('[1]Lookup for use classification'!$B$2,C1289)),'[1]Lookup for use classification'!$A$2,IF(ISNUMBER(SEARCH('[1]Lookup for use classification'!$B$3,C1289)),'[1]Lookup for use classification'!$A$3,IF(OR(ISNUMBER(SEARCH('[1]Lookup for use classification'!$B$4,C1289)),ISNUMBER(SEARCH('[1]Lookup for use classification'!$C$4,C1289)),ISNUMBER(SEARCH('[1]Lookup for use classification'!$D$4,C1289)),ISNUMBER(SEARCH('[1]Lookup for use classification'!$E$4,C1289))),'[1]Lookup for use classification'!$A$4,IF(OR(ISNUMBER(SEARCH('[1]Lookup for use classification'!$B$5,C1289)),ISNUMBER(SEARCH('[1]Lookup for use classification'!$C$5,C1289)),ISNUMBER(SEARCH('[1]Lookup for use classification'!$D$5,C1289))),'[1]Lookup for use classification'!$A$5,IF(OR(ISNUMBER(SEARCH('[1]Lookup for use classification'!$B$7,C1289)),ISNUMBER(SEARCH('[1]Lookup for use classification'!$C$7,C1289)),ISNUMBER(SEARCH('[1]Lookup for use classification'!$D$7,C1289))),'[1]Lookup for use classification'!$A$7,IF(OR(ISNUMBER(SEARCH('[1]Lookup for use classification'!$B$9,C1289)),ISNUMBER(SEARCH('[1]Lookup for use classification'!$C$9,C1289)),ISNUMBER(SEARCH('[1]Lookup for use classification'!$D$9,C1289)),ISNUMBER(SEARCH('[1]Lookup for use classification'!$E$9,C1289)),ISNUMBER(SEARCH('[1]Lookup for use classification'!$F$9,C1289)),ISNUMBER(SEARCH('[1]Lookup for use classification'!$G$9,C1289)),ISNUMBER(SEARCH('[1]Lookup for use classification'!$H$9,C1289)),ISNUMBER(SEARCH('[1]Lookup for use classification'!$I$9,C1289)),ISNUMBER(SEARCH('[1]Lookup for use classification'!$J$9,C1289)),ISNUMBER(SEARCH('[1]Lookup for use classification'!$K$9,C1289))),'[1]Lookup for use classification'!$A$9,IF(OR(ISNUMBER(SEARCH('[1]Lookup for use classification'!$B$10,C1289)),ISNUMBER(SEARCH('[1]Lookup for use classification'!$C$10,C1289)),ISNUMBER(SEARCH('[1]Lookup for use classification'!$D$10,C1289)),ISNUMBER(SEARCH('[1]Lookup for use classification'!$E$10,C1289)),ISNUMBER(SEARCH('[1]Lookup for use classification'!$F$10,C1289)),ISNUMBER(SEARCH('[1]Lookup for use classification'!$G$10,C1289))),'[1]Lookup for use classification'!$A$10,IF(OR(ISNUMBER(SEARCH('[1]Lookup for use classification'!$B$11,C1289)),ISNUMBER(SEARCH('[1]Lookup for use classification'!$C$11,C1289))),'[1]Lookup for use classification'!$A$11,IF(OR(ISNUMBER(SEARCH('[1]Lookup for use classification'!$B$12,C1289)),ISNUMBER(SEARCH('[1]Lookup for use classification'!$C$12,C1289))),'[1]Lookup for use classification'!$A$12,IF(OR(ISNUMBER(SEARCH('[1]Lookup for use classification'!$B$13,C1289)),ISNUMBER(SEARCH('[1]Lookup for use classification'!$C$13,C1289)),ISNUMBER(SEARCH('[1]Lookup for use classification'!$D$13,C1289)),,ISNUMBER(SEARCH('[1]Lookup for use classification'!$C$13,C1289)),ISNUMBER(SEARCH('[1]Lookup for use classification'!$E$13,C1289))),'[1]Lookup for use classification'!$A$13,IF(OR(ISNUMBER(SEARCH('[1]Lookup for use classification'!$B$14,C1289)),ISNUMBER(SEARCH('[1]Lookup for use classification'!$C$14,C1289))),'[1]Lookup for use classification'!$A$14,"Other"))))))))))))</f>
        <v>Other</v>
      </c>
      <c r="E1289" s="175">
        <v>740</v>
      </c>
      <c r="F1289" s="176"/>
      <c r="G1289" s="176"/>
    </row>
    <row r="1290" spans="1:18" hidden="1">
      <c r="A1290" s="187" t="s">
        <v>171</v>
      </c>
      <c r="B1290" s="167" t="s">
        <v>4456</v>
      </c>
      <c r="C1290" s="174" t="s">
        <v>140</v>
      </c>
      <c r="D1290" s="6" t="str">
        <f>IF(OR(ISNUMBER(SEARCH('[1]Lookup for use classification'!$B$1,C1290)),ISNUMBER(SEARCH('[1]Lookup for use classification'!$C$1,C1290)),ISNUMBER(SEARCH('[1]Lookup for use classification'!$D$1,C1290)),ISNUMBER(SEARCH('[1]Lookup for use classification'!$E$1,C1290))),'[1]Lookup for use classification'!$A$1,IF(ISNUMBER(SEARCH('[1]Lookup for use classification'!$B$2,C1290)),'[1]Lookup for use classification'!$A$2,IF(ISNUMBER(SEARCH('[1]Lookup for use classification'!$B$3,C1290)),'[1]Lookup for use classification'!$A$3,IF(OR(ISNUMBER(SEARCH('[1]Lookup for use classification'!$B$4,C1290)),ISNUMBER(SEARCH('[1]Lookup for use classification'!$C$4,C1290)),ISNUMBER(SEARCH('[1]Lookup for use classification'!$D$4,C1290)),ISNUMBER(SEARCH('[1]Lookup for use classification'!$E$4,C1290))),'[1]Lookup for use classification'!$A$4,IF(OR(ISNUMBER(SEARCH('[1]Lookup for use classification'!$B$5,C1290)),ISNUMBER(SEARCH('[1]Lookup for use classification'!$C$5,C1290)),ISNUMBER(SEARCH('[1]Lookup for use classification'!$D$5,C1290))),'[1]Lookup for use classification'!$A$5,IF(OR(ISNUMBER(SEARCH('[1]Lookup for use classification'!$B$7,C1290)),ISNUMBER(SEARCH('[1]Lookup for use classification'!$C$7,C1290)),ISNUMBER(SEARCH('[1]Lookup for use classification'!$D$7,C1290))),'[1]Lookup for use classification'!$A$7,IF(OR(ISNUMBER(SEARCH('[1]Lookup for use classification'!$B$9,C1290)),ISNUMBER(SEARCH('[1]Lookup for use classification'!$C$9,C1290)),ISNUMBER(SEARCH('[1]Lookup for use classification'!$D$9,C1290)),ISNUMBER(SEARCH('[1]Lookup for use classification'!$E$9,C1290)),ISNUMBER(SEARCH('[1]Lookup for use classification'!$F$9,C1290)),ISNUMBER(SEARCH('[1]Lookup for use classification'!$G$9,C1290)),ISNUMBER(SEARCH('[1]Lookup for use classification'!$H$9,C1290)),ISNUMBER(SEARCH('[1]Lookup for use classification'!$I$9,C1290)),ISNUMBER(SEARCH('[1]Lookup for use classification'!$J$9,C1290)),ISNUMBER(SEARCH('[1]Lookup for use classification'!$K$9,C1290))),'[1]Lookup for use classification'!$A$9,IF(OR(ISNUMBER(SEARCH('[1]Lookup for use classification'!$B$10,C1290)),ISNUMBER(SEARCH('[1]Lookup for use classification'!$C$10,C1290)),ISNUMBER(SEARCH('[1]Lookup for use classification'!$D$10,C1290)),ISNUMBER(SEARCH('[1]Lookup for use classification'!$E$10,C1290)),ISNUMBER(SEARCH('[1]Lookup for use classification'!$F$10,C1290)),ISNUMBER(SEARCH('[1]Lookup for use classification'!$G$10,C1290))),'[1]Lookup for use classification'!$A$10,IF(OR(ISNUMBER(SEARCH('[1]Lookup for use classification'!$B$11,C1290)),ISNUMBER(SEARCH('[1]Lookup for use classification'!$C$11,C1290))),'[1]Lookup for use classification'!$A$11,IF(OR(ISNUMBER(SEARCH('[1]Lookup for use classification'!$B$12,C1290)),ISNUMBER(SEARCH('[1]Lookup for use classification'!$C$12,C1290))),'[1]Lookup for use classification'!$A$12,IF(OR(ISNUMBER(SEARCH('[1]Lookup for use classification'!$B$13,C1290)),ISNUMBER(SEARCH('[1]Lookup for use classification'!$C$13,C1290)),ISNUMBER(SEARCH('[1]Lookup for use classification'!$D$13,C1290)),,ISNUMBER(SEARCH('[1]Lookup for use classification'!$C$13,C1290)),ISNUMBER(SEARCH('[1]Lookup for use classification'!$E$13,C1290))),'[1]Lookup for use classification'!$A$13,IF(OR(ISNUMBER(SEARCH('[1]Lookup for use classification'!$B$14,C1290)),ISNUMBER(SEARCH('[1]Lookup for use classification'!$C$14,C1290))),'[1]Lookup for use classification'!$A$14,"Other"))))))))))))</f>
        <v>Other</v>
      </c>
      <c r="E1290" s="175">
        <v>1104</v>
      </c>
      <c r="F1290" s="176"/>
      <c r="G1290" s="176"/>
    </row>
    <row r="1291" spans="1:18" hidden="1">
      <c r="A1291" s="187" t="s">
        <v>171</v>
      </c>
      <c r="B1291" s="167" t="s">
        <v>4456</v>
      </c>
      <c r="C1291" s="174" t="s">
        <v>172</v>
      </c>
      <c r="D1291" s="6" t="str">
        <f>IF(OR(ISNUMBER(SEARCH('[1]Lookup for use classification'!$B$1,C1291)),ISNUMBER(SEARCH('[1]Lookup for use classification'!$C$1,C1291)),ISNUMBER(SEARCH('[1]Lookup for use classification'!$D$1,C1291)),ISNUMBER(SEARCH('[1]Lookup for use classification'!$E$1,C1291))),'[1]Lookup for use classification'!$A$1,IF(ISNUMBER(SEARCH('[1]Lookup for use classification'!$B$2,C1291)),'[1]Lookup for use classification'!$A$2,IF(ISNUMBER(SEARCH('[1]Lookup for use classification'!$B$3,C1291)),'[1]Lookup for use classification'!$A$3,IF(OR(ISNUMBER(SEARCH('[1]Lookup for use classification'!$B$4,C1291)),ISNUMBER(SEARCH('[1]Lookup for use classification'!$C$4,C1291)),ISNUMBER(SEARCH('[1]Lookup for use classification'!$D$4,C1291)),ISNUMBER(SEARCH('[1]Lookup for use classification'!$E$4,C1291))),'[1]Lookup for use classification'!$A$4,IF(OR(ISNUMBER(SEARCH('[1]Lookup for use classification'!$B$5,C1291)),ISNUMBER(SEARCH('[1]Lookup for use classification'!$C$5,C1291)),ISNUMBER(SEARCH('[1]Lookup for use classification'!$D$5,C1291))),'[1]Lookup for use classification'!$A$5,IF(OR(ISNUMBER(SEARCH('[1]Lookup for use classification'!$B$7,C1291)),ISNUMBER(SEARCH('[1]Lookup for use classification'!$C$7,C1291)),ISNUMBER(SEARCH('[1]Lookup for use classification'!$D$7,C1291))),'[1]Lookup for use classification'!$A$7,IF(OR(ISNUMBER(SEARCH('[1]Lookup for use classification'!$B$9,C1291)),ISNUMBER(SEARCH('[1]Lookup for use classification'!$C$9,C1291)),ISNUMBER(SEARCH('[1]Lookup for use classification'!$D$9,C1291)),ISNUMBER(SEARCH('[1]Lookup for use classification'!$E$9,C1291)),ISNUMBER(SEARCH('[1]Lookup for use classification'!$F$9,C1291)),ISNUMBER(SEARCH('[1]Lookup for use classification'!$G$9,C1291)),ISNUMBER(SEARCH('[1]Lookup for use classification'!$H$9,C1291)),ISNUMBER(SEARCH('[1]Lookup for use classification'!$I$9,C1291)),ISNUMBER(SEARCH('[1]Lookup for use classification'!$J$9,C1291)),ISNUMBER(SEARCH('[1]Lookup for use classification'!$K$9,C1291))),'[1]Lookup for use classification'!$A$9,IF(OR(ISNUMBER(SEARCH('[1]Lookup for use classification'!$B$10,C1291)),ISNUMBER(SEARCH('[1]Lookup for use classification'!$C$10,C1291)),ISNUMBER(SEARCH('[1]Lookup for use classification'!$D$10,C1291)),ISNUMBER(SEARCH('[1]Lookup for use classification'!$E$10,C1291)),ISNUMBER(SEARCH('[1]Lookup for use classification'!$F$10,C1291)),ISNUMBER(SEARCH('[1]Lookup for use classification'!$G$10,C1291))),'[1]Lookup for use classification'!$A$10,IF(OR(ISNUMBER(SEARCH('[1]Lookup for use classification'!$B$11,C1291)),ISNUMBER(SEARCH('[1]Lookup for use classification'!$C$11,C1291))),'[1]Lookup for use classification'!$A$11,IF(OR(ISNUMBER(SEARCH('[1]Lookup for use classification'!$B$12,C1291)),ISNUMBER(SEARCH('[1]Lookup for use classification'!$C$12,C1291))),'[1]Lookup for use classification'!$A$12,IF(OR(ISNUMBER(SEARCH('[1]Lookup for use classification'!$B$13,C1291)),ISNUMBER(SEARCH('[1]Lookup for use classification'!$C$13,C1291)),ISNUMBER(SEARCH('[1]Lookup for use classification'!$D$13,C1291)),,ISNUMBER(SEARCH('[1]Lookup for use classification'!$C$13,C1291)),ISNUMBER(SEARCH('[1]Lookup for use classification'!$E$13,C1291))),'[1]Lookup for use classification'!$A$13,IF(OR(ISNUMBER(SEARCH('[1]Lookup for use classification'!$B$14,C1291)),ISNUMBER(SEARCH('[1]Lookup for use classification'!$C$14,C1291))),'[1]Lookup for use classification'!$A$14,"Other"))))))))))))</f>
        <v>Other</v>
      </c>
      <c r="E1291" s="175">
        <v>1440</v>
      </c>
      <c r="F1291" s="176"/>
      <c r="G1291" s="176"/>
    </row>
    <row r="1292" spans="1:18" hidden="1">
      <c r="A1292" s="187" t="s">
        <v>171</v>
      </c>
      <c r="B1292" s="167" t="s">
        <v>4456</v>
      </c>
      <c r="C1292" s="174" t="s">
        <v>182</v>
      </c>
      <c r="D1292" s="6" t="str">
        <f>IF(OR(ISNUMBER(SEARCH('[1]Lookup for use classification'!$B$1,C1292)),ISNUMBER(SEARCH('[1]Lookup for use classification'!$C$1,C1292)),ISNUMBER(SEARCH('[1]Lookup for use classification'!$D$1,C1292)),ISNUMBER(SEARCH('[1]Lookup for use classification'!$E$1,C1292))),'[1]Lookup for use classification'!$A$1,IF(ISNUMBER(SEARCH('[1]Lookup for use classification'!$B$2,C1292)),'[1]Lookup for use classification'!$A$2,IF(ISNUMBER(SEARCH('[1]Lookup for use classification'!$B$3,C1292)),'[1]Lookup for use classification'!$A$3,IF(OR(ISNUMBER(SEARCH('[1]Lookup for use classification'!$B$4,C1292)),ISNUMBER(SEARCH('[1]Lookup for use classification'!$C$4,C1292)),ISNUMBER(SEARCH('[1]Lookup for use classification'!$D$4,C1292)),ISNUMBER(SEARCH('[1]Lookup for use classification'!$E$4,C1292))),'[1]Lookup for use classification'!$A$4,IF(OR(ISNUMBER(SEARCH('[1]Lookup for use classification'!$B$5,C1292)),ISNUMBER(SEARCH('[1]Lookup for use classification'!$C$5,C1292)),ISNUMBER(SEARCH('[1]Lookup for use classification'!$D$5,C1292))),'[1]Lookup for use classification'!$A$5,IF(OR(ISNUMBER(SEARCH('[1]Lookup for use classification'!$B$7,C1292)),ISNUMBER(SEARCH('[1]Lookup for use classification'!$C$7,C1292)),ISNUMBER(SEARCH('[1]Lookup for use classification'!$D$7,C1292))),'[1]Lookup for use classification'!$A$7,IF(OR(ISNUMBER(SEARCH('[1]Lookup for use classification'!$B$9,C1292)),ISNUMBER(SEARCH('[1]Lookup for use classification'!$C$9,C1292)),ISNUMBER(SEARCH('[1]Lookup for use classification'!$D$9,C1292)),ISNUMBER(SEARCH('[1]Lookup for use classification'!$E$9,C1292)),ISNUMBER(SEARCH('[1]Lookup for use classification'!$F$9,C1292)),ISNUMBER(SEARCH('[1]Lookup for use classification'!$G$9,C1292)),ISNUMBER(SEARCH('[1]Lookup for use classification'!$H$9,C1292)),ISNUMBER(SEARCH('[1]Lookup for use classification'!$I$9,C1292)),ISNUMBER(SEARCH('[1]Lookup for use classification'!$J$9,C1292)),ISNUMBER(SEARCH('[1]Lookup for use classification'!$K$9,C1292))),'[1]Lookup for use classification'!$A$9,IF(OR(ISNUMBER(SEARCH('[1]Lookup for use classification'!$B$10,C1292)),ISNUMBER(SEARCH('[1]Lookup for use classification'!$C$10,C1292)),ISNUMBER(SEARCH('[1]Lookup for use classification'!$D$10,C1292)),ISNUMBER(SEARCH('[1]Lookup for use classification'!$E$10,C1292)),ISNUMBER(SEARCH('[1]Lookup for use classification'!$F$10,C1292)),ISNUMBER(SEARCH('[1]Lookup for use classification'!$G$10,C1292))),'[1]Lookup for use classification'!$A$10,IF(OR(ISNUMBER(SEARCH('[1]Lookup for use classification'!$B$11,C1292)),ISNUMBER(SEARCH('[1]Lookup for use classification'!$C$11,C1292))),'[1]Lookup for use classification'!$A$11,IF(OR(ISNUMBER(SEARCH('[1]Lookup for use classification'!$B$12,C1292)),ISNUMBER(SEARCH('[1]Lookup for use classification'!$C$12,C1292))),'[1]Lookup for use classification'!$A$12,IF(OR(ISNUMBER(SEARCH('[1]Lookup for use classification'!$B$13,C1292)),ISNUMBER(SEARCH('[1]Lookup for use classification'!$C$13,C1292)),ISNUMBER(SEARCH('[1]Lookup for use classification'!$D$13,C1292)),,ISNUMBER(SEARCH('[1]Lookup for use classification'!$C$13,C1292)),ISNUMBER(SEARCH('[1]Lookup for use classification'!$E$13,C1292))),'[1]Lookup for use classification'!$A$13,IF(OR(ISNUMBER(SEARCH('[1]Lookup for use classification'!$B$14,C1292)),ISNUMBER(SEARCH('[1]Lookup for use classification'!$C$14,C1292))),'[1]Lookup for use classification'!$A$14,"Other"))))))))))))</f>
        <v>Other</v>
      </c>
      <c r="E1292" s="175"/>
      <c r="F1292" s="176"/>
      <c r="G1292" s="176"/>
    </row>
    <row r="1293" spans="1:18" hidden="1">
      <c r="A1293" s="187" t="s">
        <v>171</v>
      </c>
      <c r="B1293" s="167" t="s">
        <v>4456</v>
      </c>
      <c r="C1293" s="174" t="s">
        <v>183</v>
      </c>
      <c r="D1293" s="6" t="str">
        <f>IF(OR(ISNUMBER(SEARCH('[1]Lookup for use classification'!$B$1,C1293)),ISNUMBER(SEARCH('[1]Lookup for use classification'!$C$1,C1293)),ISNUMBER(SEARCH('[1]Lookup for use classification'!$D$1,C1293)),ISNUMBER(SEARCH('[1]Lookup for use classification'!$E$1,C1293))),'[1]Lookup for use classification'!$A$1,IF(ISNUMBER(SEARCH('[1]Lookup for use classification'!$B$2,C1293)),'[1]Lookup for use classification'!$A$2,IF(ISNUMBER(SEARCH('[1]Lookup for use classification'!$B$3,C1293)),'[1]Lookup for use classification'!$A$3,IF(OR(ISNUMBER(SEARCH('[1]Lookup for use classification'!$B$4,C1293)),ISNUMBER(SEARCH('[1]Lookup for use classification'!$C$4,C1293)),ISNUMBER(SEARCH('[1]Lookup for use classification'!$D$4,C1293)),ISNUMBER(SEARCH('[1]Lookup for use classification'!$E$4,C1293))),'[1]Lookup for use classification'!$A$4,IF(OR(ISNUMBER(SEARCH('[1]Lookup for use classification'!$B$5,C1293)),ISNUMBER(SEARCH('[1]Lookup for use classification'!$C$5,C1293)),ISNUMBER(SEARCH('[1]Lookup for use classification'!$D$5,C1293))),'[1]Lookup for use classification'!$A$5,IF(OR(ISNUMBER(SEARCH('[1]Lookup for use classification'!$B$7,C1293)),ISNUMBER(SEARCH('[1]Lookup for use classification'!$C$7,C1293)),ISNUMBER(SEARCH('[1]Lookup for use classification'!$D$7,C1293))),'[1]Lookup for use classification'!$A$7,IF(OR(ISNUMBER(SEARCH('[1]Lookup for use classification'!$B$9,C1293)),ISNUMBER(SEARCH('[1]Lookup for use classification'!$C$9,C1293)),ISNUMBER(SEARCH('[1]Lookup for use classification'!$D$9,C1293)),ISNUMBER(SEARCH('[1]Lookup for use classification'!$E$9,C1293)),ISNUMBER(SEARCH('[1]Lookup for use classification'!$F$9,C1293)),ISNUMBER(SEARCH('[1]Lookup for use classification'!$G$9,C1293)),ISNUMBER(SEARCH('[1]Lookup for use classification'!$H$9,C1293)),ISNUMBER(SEARCH('[1]Lookup for use classification'!$I$9,C1293)),ISNUMBER(SEARCH('[1]Lookup for use classification'!$J$9,C1293)),ISNUMBER(SEARCH('[1]Lookup for use classification'!$K$9,C1293))),'[1]Lookup for use classification'!$A$9,IF(OR(ISNUMBER(SEARCH('[1]Lookup for use classification'!$B$10,C1293)),ISNUMBER(SEARCH('[1]Lookup for use classification'!$C$10,C1293)),ISNUMBER(SEARCH('[1]Lookup for use classification'!$D$10,C1293)),ISNUMBER(SEARCH('[1]Lookup for use classification'!$E$10,C1293)),ISNUMBER(SEARCH('[1]Lookup for use classification'!$F$10,C1293)),ISNUMBER(SEARCH('[1]Lookup for use classification'!$G$10,C1293))),'[1]Lookup for use classification'!$A$10,IF(OR(ISNUMBER(SEARCH('[1]Lookup for use classification'!$B$11,C1293)),ISNUMBER(SEARCH('[1]Lookup for use classification'!$C$11,C1293))),'[1]Lookup for use classification'!$A$11,IF(OR(ISNUMBER(SEARCH('[1]Lookup for use classification'!$B$12,C1293)),ISNUMBER(SEARCH('[1]Lookup for use classification'!$C$12,C1293))),'[1]Lookup for use classification'!$A$12,IF(OR(ISNUMBER(SEARCH('[1]Lookup for use classification'!$B$13,C1293)),ISNUMBER(SEARCH('[1]Lookup for use classification'!$C$13,C1293)),ISNUMBER(SEARCH('[1]Lookup for use classification'!$D$13,C1293)),,ISNUMBER(SEARCH('[1]Lookup for use classification'!$C$13,C1293)),ISNUMBER(SEARCH('[1]Lookup for use classification'!$E$13,C1293))),'[1]Lookup for use classification'!$A$13,IF(OR(ISNUMBER(SEARCH('[1]Lookup for use classification'!$B$14,C1293)),ISNUMBER(SEARCH('[1]Lookup for use classification'!$C$14,C1293))),'[1]Lookup for use classification'!$A$14,"Other"))))))))))))</f>
        <v>Other</v>
      </c>
      <c r="E1293" s="175"/>
      <c r="F1293" s="176"/>
      <c r="G1293" s="176"/>
    </row>
    <row r="1294" spans="1:18" hidden="1">
      <c r="A1294" s="187" t="s">
        <v>171</v>
      </c>
      <c r="B1294" s="167" t="s">
        <v>4456</v>
      </c>
      <c r="C1294" s="174" t="s">
        <v>184</v>
      </c>
      <c r="D1294" s="6" t="str">
        <f>IF(OR(ISNUMBER(SEARCH('[1]Lookup for use classification'!$B$1,C1294)),ISNUMBER(SEARCH('[1]Lookup for use classification'!$C$1,C1294)),ISNUMBER(SEARCH('[1]Lookup for use classification'!$D$1,C1294)),ISNUMBER(SEARCH('[1]Lookup for use classification'!$E$1,C1294))),'[1]Lookup for use classification'!$A$1,IF(ISNUMBER(SEARCH('[1]Lookup for use classification'!$B$2,C1294)),'[1]Lookup for use classification'!$A$2,IF(ISNUMBER(SEARCH('[1]Lookup for use classification'!$B$3,C1294)),'[1]Lookup for use classification'!$A$3,IF(OR(ISNUMBER(SEARCH('[1]Lookup for use classification'!$B$4,C1294)),ISNUMBER(SEARCH('[1]Lookup for use classification'!$C$4,C1294)),ISNUMBER(SEARCH('[1]Lookup for use classification'!$D$4,C1294)),ISNUMBER(SEARCH('[1]Lookup for use classification'!$E$4,C1294))),'[1]Lookup for use classification'!$A$4,IF(OR(ISNUMBER(SEARCH('[1]Lookup for use classification'!$B$5,C1294)),ISNUMBER(SEARCH('[1]Lookup for use classification'!$C$5,C1294)),ISNUMBER(SEARCH('[1]Lookup for use classification'!$D$5,C1294))),'[1]Lookup for use classification'!$A$5,IF(OR(ISNUMBER(SEARCH('[1]Lookup for use classification'!$B$7,C1294)),ISNUMBER(SEARCH('[1]Lookup for use classification'!$C$7,C1294)),ISNUMBER(SEARCH('[1]Lookup for use classification'!$D$7,C1294))),'[1]Lookup for use classification'!$A$7,IF(OR(ISNUMBER(SEARCH('[1]Lookup for use classification'!$B$9,C1294)),ISNUMBER(SEARCH('[1]Lookup for use classification'!$C$9,C1294)),ISNUMBER(SEARCH('[1]Lookup for use classification'!$D$9,C1294)),ISNUMBER(SEARCH('[1]Lookup for use classification'!$E$9,C1294)),ISNUMBER(SEARCH('[1]Lookup for use classification'!$F$9,C1294)),ISNUMBER(SEARCH('[1]Lookup for use classification'!$G$9,C1294)),ISNUMBER(SEARCH('[1]Lookup for use classification'!$H$9,C1294)),ISNUMBER(SEARCH('[1]Lookup for use classification'!$I$9,C1294)),ISNUMBER(SEARCH('[1]Lookup for use classification'!$J$9,C1294)),ISNUMBER(SEARCH('[1]Lookup for use classification'!$K$9,C1294))),'[1]Lookup for use classification'!$A$9,IF(OR(ISNUMBER(SEARCH('[1]Lookup for use classification'!$B$10,C1294)),ISNUMBER(SEARCH('[1]Lookup for use classification'!$C$10,C1294)),ISNUMBER(SEARCH('[1]Lookup for use classification'!$D$10,C1294)),ISNUMBER(SEARCH('[1]Lookup for use classification'!$E$10,C1294)),ISNUMBER(SEARCH('[1]Lookup for use classification'!$F$10,C1294)),ISNUMBER(SEARCH('[1]Lookup for use classification'!$G$10,C1294))),'[1]Lookup for use classification'!$A$10,IF(OR(ISNUMBER(SEARCH('[1]Lookup for use classification'!$B$11,C1294)),ISNUMBER(SEARCH('[1]Lookup for use classification'!$C$11,C1294))),'[1]Lookup for use classification'!$A$11,IF(OR(ISNUMBER(SEARCH('[1]Lookup for use classification'!$B$12,C1294)),ISNUMBER(SEARCH('[1]Lookup for use classification'!$C$12,C1294))),'[1]Lookup for use classification'!$A$12,IF(OR(ISNUMBER(SEARCH('[1]Lookup for use classification'!$B$13,C1294)),ISNUMBER(SEARCH('[1]Lookup for use classification'!$C$13,C1294)),ISNUMBER(SEARCH('[1]Lookup for use classification'!$D$13,C1294)),,ISNUMBER(SEARCH('[1]Lookup for use classification'!$C$13,C1294)),ISNUMBER(SEARCH('[1]Lookup for use classification'!$E$13,C1294))),'[1]Lookup for use classification'!$A$13,IF(OR(ISNUMBER(SEARCH('[1]Lookup for use classification'!$B$14,C1294)),ISNUMBER(SEARCH('[1]Lookup for use classification'!$C$14,C1294))),'[1]Lookup for use classification'!$A$14,"Other"))))))))))))</f>
        <v>Other</v>
      </c>
      <c r="E1294" s="175"/>
      <c r="F1294" s="176"/>
      <c r="G1294" s="176"/>
    </row>
    <row r="1295" spans="1:18" hidden="1">
      <c r="A1295" s="187" t="s">
        <v>171</v>
      </c>
      <c r="B1295" s="167" t="s">
        <v>4456</v>
      </c>
      <c r="C1295" s="174" t="s">
        <v>186</v>
      </c>
      <c r="D1295" s="6" t="str">
        <f>IF(OR(ISNUMBER(SEARCH('[1]Lookup for use classification'!$B$1,C1295)),ISNUMBER(SEARCH('[1]Lookup for use classification'!$C$1,C1295)),ISNUMBER(SEARCH('[1]Lookup for use classification'!$D$1,C1295)),ISNUMBER(SEARCH('[1]Lookup for use classification'!$E$1,C1295))),'[1]Lookup for use classification'!$A$1,IF(ISNUMBER(SEARCH('[1]Lookup for use classification'!$B$2,C1295)),'[1]Lookup for use classification'!$A$2,IF(ISNUMBER(SEARCH('[1]Lookup for use classification'!$B$3,C1295)),'[1]Lookup for use classification'!$A$3,IF(OR(ISNUMBER(SEARCH('[1]Lookup for use classification'!$B$4,C1295)),ISNUMBER(SEARCH('[1]Lookup for use classification'!$C$4,C1295)),ISNUMBER(SEARCH('[1]Lookup for use classification'!$D$4,C1295)),ISNUMBER(SEARCH('[1]Lookup for use classification'!$E$4,C1295))),'[1]Lookup for use classification'!$A$4,IF(OR(ISNUMBER(SEARCH('[1]Lookup for use classification'!$B$5,C1295)),ISNUMBER(SEARCH('[1]Lookup for use classification'!$C$5,C1295)),ISNUMBER(SEARCH('[1]Lookup for use classification'!$D$5,C1295))),'[1]Lookup for use classification'!$A$5,IF(OR(ISNUMBER(SEARCH('[1]Lookup for use classification'!$B$7,C1295)),ISNUMBER(SEARCH('[1]Lookup for use classification'!$C$7,C1295)),ISNUMBER(SEARCH('[1]Lookup for use classification'!$D$7,C1295))),'[1]Lookup for use classification'!$A$7,IF(OR(ISNUMBER(SEARCH('[1]Lookup for use classification'!$B$9,C1295)),ISNUMBER(SEARCH('[1]Lookup for use classification'!$C$9,C1295)),ISNUMBER(SEARCH('[1]Lookup for use classification'!$D$9,C1295)),ISNUMBER(SEARCH('[1]Lookup for use classification'!$E$9,C1295)),ISNUMBER(SEARCH('[1]Lookup for use classification'!$F$9,C1295)),ISNUMBER(SEARCH('[1]Lookup for use classification'!$G$9,C1295)),ISNUMBER(SEARCH('[1]Lookup for use classification'!$H$9,C1295)),ISNUMBER(SEARCH('[1]Lookup for use classification'!$I$9,C1295)),ISNUMBER(SEARCH('[1]Lookup for use classification'!$J$9,C1295)),ISNUMBER(SEARCH('[1]Lookup for use classification'!$K$9,C1295))),'[1]Lookup for use classification'!$A$9,IF(OR(ISNUMBER(SEARCH('[1]Lookup for use classification'!$B$10,C1295)),ISNUMBER(SEARCH('[1]Lookup for use classification'!$C$10,C1295)),ISNUMBER(SEARCH('[1]Lookup for use classification'!$D$10,C1295)),ISNUMBER(SEARCH('[1]Lookup for use classification'!$E$10,C1295)),ISNUMBER(SEARCH('[1]Lookup for use classification'!$F$10,C1295)),ISNUMBER(SEARCH('[1]Lookup for use classification'!$G$10,C1295))),'[1]Lookup for use classification'!$A$10,IF(OR(ISNUMBER(SEARCH('[1]Lookup for use classification'!$B$11,C1295)),ISNUMBER(SEARCH('[1]Lookup for use classification'!$C$11,C1295))),'[1]Lookup for use classification'!$A$11,IF(OR(ISNUMBER(SEARCH('[1]Lookup for use classification'!$B$12,C1295)),ISNUMBER(SEARCH('[1]Lookup for use classification'!$C$12,C1295))),'[1]Lookup for use classification'!$A$12,IF(OR(ISNUMBER(SEARCH('[1]Lookup for use classification'!$B$13,C1295)),ISNUMBER(SEARCH('[1]Lookup for use classification'!$C$13,C1295)),ISNUMBER(SEARCH('[1]Lookup for use classification'!$D$13,C1295)),,ISNUMBER(SEARCH('[1]Lookup for use classification'!$C$13,C1295)),ISNUMBER(SEARCH('[1]Lookup for use classification'!$E$13,C1295))),'[1]Lookup for use classification'!$A$13,IF(OR(ISNUMBER(SEARCH('[1]Lookup for use classification'!$B$14,C1295)),ISNUMBER(SEARCH('[1]Lookup for use classification'!$C$14,C1295))),'[1]Lookup for use classification'!$A$14,"Other"))))))))))))</f>
        <v>Other</v>
      </c>
      <c r="E1295" s="175"/>
      <c r="F1295" s="176"/>
      <c r="G1295" s="176"/>
    </row>
    <row r="1296" spans="1:18" hidden="1">
      <c r="A1296" s="187" t="s">
        <v>171</v>
      </c>
      <c r="B1296" s="167" t="s">
        <v>4456</v>
      </c>
      <c r="C1296" s="174" t="s">
        <v>180</v>
      </c>
      <c r="D1296" s="6" t="str">
        <f>IF(OR(ISNUMBER(SEARCH('[1]Lookup for use classification'!$B$1,C1296)),ISNUMBER(SEARCH('[1]Lookup for use classification'!$C$1,C1296)),ISNUMBER(SEARCH('[1]Lookup for use classification'!$D$1,C1296)),ISNUMBER(SEARCH('[1]Lookup for use classification'!$E$1,C1296))),'[1]Lookup for use classification'!$A$1,IF(ISNUMBER(SEARCH('[1]Lookup for use classification'!$B$2,C1296)),'[1]Lookup for use classification'!$A$2,IF(ISNUMBER(SEARCH('[1]Lookup for use classification'!$B$3,C1296)),'[1]Lookup for use classification'!$A$3,IF(OR(ISNUMBER(SEARCH('[1]Lookup for use classification'!$B$4,C1296)),ISNUMBER(SEARCH('[1]Lookup for use classification'!$C$4,C1296)),ISNUMBER(SEARCH('[1]Lookup for use classification'!$D$4,C1296)),ISNUMBER(SEARCH('[1]Lookup for use classification'!$E$4,C1296))),'[1]Lookup for use classification'!$A$4,IF(OR(ISNUMBER(SEARCH('[1]Lookup for use classification'!$B$5,C1296)),ISNUMBER(SEARCH('[1]Lookup for use classification'!$C$5,C1296)),ISNUMBER(SEARCH('[1]Lookup for use classification'!$D$5,C1296))),'[1]Lookup for use classification'!$A$5,IF(OR(ISNUMBER(SEARCH('[1]Lookup for use classification'!$B$7,C1296)),ISNUMBER(SEARCH('[1]Lookup for use classification'!$C$7,C1296)),ISNUMBER(SEARCH('[1]Lookup for use classification'!$D$7,C1296))),'[1]Lookup for use classification'!$A$7,IF(OR(ISNUMBER(SEARCH('[1]Lookup for use classification'!$B$9,C1296)),ISNUMBER(SEARCH('[1]Lookup for use classification'!$C$9,C1296)),ISNUMBER(SEARCH('[1]Lookup for use classification'!$D$9,C1296)),ISNUMBER(SEARCH('[1]Lookup for use classification'!$E$9,C1296)),ISNUMBER(SEARCH('[1]Lookup for use classification'!$F$9,C1296)),ISNUMBER(SEARCH('[1]Lookup for use classification'!$G$9,C1296)),ISNUMBER(SEARCH('[1]Lookup for use classification'!$H$9,C1296)),ISNUMBER(SEARCH('[1]Lookup for use classification'!$I$9,C1296)),ISNUMBER(SEARCH('[1]Lookup for use classification'!$J$9,C1296)),ISNUMBER(SEARCH('[1]Lookup for use classification'!$K$9,C1296))),'[1]Lookup for use classification'!$A$9,IF(OR(ISNUMBER(SEARCH('[1]Lookup for use classification'!$B$10,C1296)),ISNUMBER(SEARCH('[1]Lookup for use classification'!$C$10,C1296)),ISNUMBER(SEARCH('[1]Lookup for use classification'!$D$10,C1296)),ISNUMBER(SEARCH('[1]Lookup for use classification'!$E$10,C1296)),ISNUMBER(SEARCH('[1]Lookup for use classification'!$F$10,C1296)),ISNUMBER(SEARCH('[1]Lookup for use classification'!$G$10,C1296))),'[1]Lookup for use classification'!$A$10,IF(OR(ISNUMBER(SEARCH('[1]Lookup for use classification'!$B$11,C1296)),ISNUMBER(SEARCH('[1]Lookup for use classification'!$C$11,C1296))),'[1]Lookup for use classification'!$A$11,IF(OR(ISNUMBER(SEARCH('[1]Lookup for use classification'!$B$12,C1296)),ISNUMBER(SEARCH('[1]Lookup for use classification'!$C$12,C1296))),'[1]Lookup for use classification'!$A$12,IF(OR(ISNUMBER(SEARCH('[1]Lookup for use classification'!$B$13,C1296)),ISNUMBER(SEARCH('[1]Lookup for use classification'!$C$13,C1296)),ISNUMBER(SEARCH('[1]Lookup for use classification'!$D$13,C1296)),,ISNUMBER(SEARCH('[1]Lookup for use classification'!$C$13,C1296)),ISNUMBER(SEARCH('[1]Lookup for use classification'!$E$13,C1296))),'[1]Lookup for use classification'!$A$13,IF(OR(ISNUMBER(SEARCH('[1]Lookup for use classification'!$B$14,C1296)),ISNUMBER(SEARCH('[1]Lookup for use classification'!$C$14,C1296))),'[1]Lookup for use classification'!$A$14,"Other"))))))))))))</f>
        <v>Public Safety</v>
      </c>
      <c r="E1296" s="175"/>
      <c r="F1296" s="176"/>
      <c r="G1296" s="176"/>
    </row>
    <row r="1297" spans="1:10" hidden="1">
      <c r="A1297" s="185" t="s">
        <v>171</v>
      </c>
      <c r="B1297" s="167" t="s">
        <v>4456</v>
      </c>
      <c r="C1297" s="174" t="s">
        <v>187</v>
      </c>
      <c r="D1297" s="6" t="str">
        <f>IF(OR(ISNUMBER(SEARCH('[1]Lookup for use classification'!$B$1,C1297)),ISNUMBER(SEARCH('[1]Lookup for use classification'!$C$1,C1297)),ISNUMBER(SEARCH('[1]Lookup for use classification'!$D$1,C1297)),ISNUMBER(SEARCH('[1]Lookup for use classification'!$E$1,C1297))),'[1]Lookup for use classification'!$A$1,IF(ISNUMBER(SEARCH('[1]Lookup for use classification'!$B$2,C1297)),'[1]Lookup for use classification'!$A$2,IF(ISNUMBER(SEARCH('[1]Lookup for use classification'!$B$3,C1297)),'[1]Lookup for use classification'!$A$3,IF(OR(ISNUMBER(SEARCH('[1]Lookup for use classification'!$B$4,C1297)),ISNUMBER(SEARCH('[1]Lookup for use classification'!$C$4,C1297)),ISNUMBER(SEARCH('[1]Lookup for use classification'!$D$4,C1297)),ISNUMBER(SEARCH('[1]Lookup for use classification'!$E$4,C1297))),'[1]Lookup for use classification'!$A$4,IF(OR(ISNUMBER(SEARCH('[1]Lookup for use classification'!$B$5,C1297)),ISNUMBER(SEARCH('[1]Lookup for use classification'!$C$5,C1297)),ISNUMBER(SEARCH('[1]Lookup for use classification'!$D$5,C1297))),'[1]Lookup for use classification'!$A$5,IF(OR(ISNUMBER(SEARCH('[1]Lookup for use classification'!$B$7,C1297)),ISNUMBER(SEARCH('[1]Lookup for use classification'!$C$7,C1297)),ISNUMBER(SEARCH('[1]Lookup for use classification'!$D$7,C1297))),'[1]Lookup for use classification'!$A$7,IF(OR(ISNUMBER(SEARCH('[1]Lookup for use classification'!$B$9,C1297)),ISNUMBER(SEARCH('[1]Lookup for use classification'!$C$9,C1297)),ISNUMBER(SEARCH('[1]Lookup for use classification'!$D$9,C1297)),ISNUMBER(SEARCH('[1]Lookup for use classification'!$E$9,C1297)),ISNUMBER(SEARCH('[1]Lookup for use classification'!$F$9,C1297)),ISNUMBER(SEARCH('[1]Lookup for use classification'!$G$9,C1297)),ISNUMBER(SEARCH('[1]Lookup for use classification'!$H$9,C1297)),ISNUMBER(SEARCH('[1]Lookup for use classification'!$I$9,C1297)),ISNUMBER(SEARCH('[1]Lookup for use classification'!$J$9,C1297)),ISNUMBER(SEARCH('[1]Lookup for use classification'!$K$9,C1297))),'[1]Lookup for use classification'!$A$9,IF(OR(ISNUMBER(SEARCH('[1]Lookup for use classification'!$B$10,C1297)),ISNUMBER(SEARCH('[1]Lookup for use classification'!$C$10,C1297)),ISNUMBER(SEARCH('[1]Lookup for use classification'!$D$10,C1297)),ISNUMBER(SEARCH('[1]Lookup for use classification'!$E$10,C1297)),ISNUMBER(SEARCH('[1]Lookup for use classification'!$F$10,C1297)),ISNUMBER(SEARCH('[1]Lookup for use classification'!$G$10,C1297))),'[1]Lookup for use classification'!$A$10,IF(OR(ISNUMBER(SEARCH('[1]Lookup for use classification'!$B$11,C1297)),ISNUMBER(SEARCH('[1]Lookup for use classification'!$C$11,C1297))),'[1]Lookup for use classification'!$A$11,IF(OR(ISNUMBER(SEARCH('[1]Lookup for use classification'!$B$12,C1297)),ISNUMBER(SEARCH('[1]Lookup for use classification'!$C$12,C1297))),'[1]Lookup for use classification'!$A$12,IF(OR(ISNUMBER(SEARCH('[1]Lookup for use classification'!$B$13,C1297)),ISNUMBER(SEARCH('[1]Lookup for use classification'!$C$13,C1297)),ISNUMBER(SEARCH('[1]Lookup for use classification'!$D$13,C1297)),,ISNUMBER(SEARCH('[1]Lookup for use classification'!$C$13,C1297)),ISNUMBER(SEARCH('[1]Lookup for use classification'!$E$13,C1297))),'[1]Lookup for use classification'!$A$13,IF(OR(ISNUMBER(SEARCH('[1]Lookup for use classification'!$B$14,C1297)),ISNUMBER(SEARCH('[1]Lookup for use classification'!$C$14,C1297))),'[1]Lookup for use classification'!$A$14,"Other"))))))))))))</f>
        <v>Warehousing</v>
      </c>
      <c r="E1297" s="175">
        <v>300</v>
      </c>
      <c r="F1297" s="176"/>
      <c r="G1297" s="176"/>
    </row>
    <row r="1298" spans="1:10" hidden="1">
      <c r="A1298" s="187" t="s">
        <v>171</v>
      </c>
      <c r="B1298" s="167" t="s">
        <v>4456</v>
      </c>
      <c r="C1298" s="174" t="s">
        <v>101</v>
      </c>
      <c r="D1298" s="6" t="str">
        <f>IF(OR(ISNUMBER(SEARCH('[1]Lookup for use classification'!$B$1,C1298)),ISNUMBER(SEARCH('[1]Lookup for use classification'!$C$1,C1298)),ISNUMBER(SEARCH('[1]Lookup for use classification'!$D$1,C1298)),ISNUMBER(SEARCH('[1]Lookup for use classification'!$E$1,C1298))),'[1]Lookup for use classification'!$A$1,IF(ISNUMBER(SEARCH('[1]Lookup for use classification'!$B$2,C1298)),'[1]Lookup for use classification'!$A$2,IF(ISNUMBER(SEARCH('[1]Lookup for use classification'!$B$3,C1298)),'[1]Lookup for use classification'!$A$3,IF(OR(ISNUMBER(SEARCH('[1]Lookup for use classification'!$B$4,C1298)),ISNUMBER(SEARCH('[1]Lookup for use classification'!$C$4,C1298)),ISNUMBER(SEARCH('[1]Lookup for use classification'!$D$4,C1298)),ISNUMBER(SEARCH('[1]Lookup for use classification'!$E$4,C1298))),'[1]Lookup for use classification'!$A$4,IF(OR(ISNUMBER(SEARCH('[1]Lookup for use classification'!$B$5,C1298)),ISNUMBER(SEARCH('[1]Lookup for use classification'!$C$5,C1298)),ISNUMBER(SEARCH('[1]Lookup for use classification'!$D$5,C1298))),'[1]Lookup for use classification'!$A$5,IF(OR(ISNUMBER(SEARCH('[1]Lookup for use classification'!$B$7,C1298)),ISNUMBER(SEARCH('[1]Lookup for use classification'!$C$7,C1298)),ISNUMBER(SEARCH('[1]Lookup for use classification'!$D$7,C1298))),'[1]Lookup for use classification'!$A$7,IF(OR(ISNUMBER(SEARCH('[1]Lookup for use classification'!$B$9,C1298)),ISNUMBER(SEARCH('[1]Lookup for use classification'!$C$9,C1298)),ISNUMBER(SEARCH('[1]Lookup for use classification'!$D$9,C1298)),ISNUMBER(SEARCH('[1]Lookup for use classification'!$E$9,C1298)),ISNUMBER(SEARCH('[1]Lookup for use classification'!$F$9,C1298)),ISNUMBER(SEARCH('[1]Lookup for use classification'!$G$9,C1298)),ISNUMBER(SEARCH('[1]Lookup for use classification'!$H$9,C1298)),ISNUMBER(SEARCH('[1]Lookup for use classification'!$I$9,C1298)),ISNUMBER(SEARCH('[1]Lookup for use classification'!$J$9,C1298)),ISNUMBER(SEARCH('[1]Lookup for use classification'!$K$9,C1298))),'[1]Lookup for use classification'!$A$9,IF(OR(ISNUMBER(SEARCH('[1]Lookup for use classification'!$B$10,C1298)),ISNUMBER(SEARCH('[1]Lookup for use classification'!$C$10,C1298)),ISNUMBER(SEARCH('[1]Lookup for use classification'!$D$10,C1298)),ISNUMBER(SEARCH('[1]Lookup for use classification'!$E$10,C1298)),ISNUMBER(SEARCH('[1]Lookup for use classification'!$F$10,C1298)),ISNUMBER(SEARCH('[1]Lookup for use classification'!$G$10,C1298))),'[1]Lookup for use classification'!$A$10,IF(OR(ISNUMBER(SEARCH('[1]Lookup for use classification'!$B$11,C1298)),ISNUMBER(SEARCH('[1]Lookup for use classification'!$C$11,C1298))),'[1]Lookup for use classification'!$A$11,IF(OR(ISNUMBER(SEARCH('[1]Lookup for use classification'!$B$12,C1298)),ISNUMBER(SEARCH('[1]Lookup for use classification'!$C$12,C1298))),'[1]Lookup for use classification'!$A$12,IF(OR(ISNUMBER(SEARCH('[1]Lookup for use classification'!$B$13,C1298)),ISNUMBER(SEARCH('[1]Lookup for use classification'!$C$13,C1298)),ISNUMBER(SEARCH('[1]Lookup for use classification'!$D$13,C1298)),,ISNUMBER(SEARCH('[1]Lookup for use classification'!$C$13,C1298)),ISNUMBER(SEARCH('[1]Lookup for use classification'!$E$13,C1298))),'[1]Lookup for use classification'!$A$13,IF(OR(ISNUMBER(SEARCH('[1]Lookup for use classification'!$B$14,C1298)),ISNUMBER(SEARCH('[1]Lookup for use classification'!$C$14,C1298))),'[1]Lookup for use classification'!$A$14,"Other"))))))))))))</f>
        <v>Warehousing</v>
      </c>
      <c r="E1298" s="175">
        <v>864</v>
      </c>
      <c r="F1298" s="176"/>
      <c r="G1298" s="176"/>
    </row>
    <row r="1299" spans="1:10" hidden="1">
      <c r="A1299" s="187" t="s">
        <v>171</v>
      </c>
      <c r="B1299" s="167" t="s">
        <v>4456</v>
      </c>
      <c r="C1299" s="174" t="s">
        <v>179</v>
      </c>
      <c r="D1299" s="6" t="str">
        <f>IF(OR(ISNUMBER(SEARCH('[1]Lookup for use classification'!$B$1,C1299)),ISNUMBER(SEARCH('[1]Lookup for use classification'!$C$1,C1299)),ISNUMBER(SEARCH('[1]Lookup for use classification'!$D$1,C1299)),ISNUMBER(SEARCH('[1]Lookup for use classification'!$E$1,C1299))),'[1]Lookup for use classification'!$A$1,IF(ISNUMBER(SEARCH('[1]Lookup for use classification'!$B$2,C1299)),'[1]Lookup for use classification'!$A$2,IF(ISNUMBER(SEARCH('[1]Lookup for use classification'!$B$3,C1299)),'[1]Lookup for use classification'!$A$3,IF(OR(ISNUMBER(SEARCH('[1]Lookup for use classification'!$B$4,C1299)),ISNUMBER(SEARCH('[1]Lookup for use classification'!$C$4,C1299)),ISNUMBER(SEARCH('[1]Lookup for use classification'!$D$4,C1299)),ISNUMBER(SEARCH('[1]Lookup for use classification'!$E$4,C1299))),'[1]Lookup for use classification'!$A$4,IF(OR(ISNUMBER(SEARCH('[1]Lookup for use classification'!$B$5,C1299)),ISNUMBER(SEARCH('[1]Lookup for use classification'!$C$5,C1299)),ISNUMBER(SEARCH('[1]Lookup for use classification'!$D$5,C1299))),'[1]Lookup for use classification'!$A$5,IF(OR(ISNUMBER(SEARCH('[1]Lookup for use classification'!$B$7,C1299)),ISNUMBER(SEARCH('[1]Lookup for use classification'!$C$7,C1299)),ISNUMBER(SEARCH('[1]Lookup for use classification'!$D$7,C1299))),'[1]Lookup for use classification'!$A$7,IF(OR(ISNUMBER(SEARCH('[1]Lookup for use classification'!$B$9,C1299)),ISNUMBER(SEARCH('[1]Lookup for use classification'!$C$9,C1299)),ISNUMBER(SEARCH('[1]Lookup for use classification'!$D$9,C1299)),ISNUMBER(SEARCH('[1]Lookup for use classification'!$E$9,C1299)),ISNUMBER(SEARCH('[1]Lookup for use classification'!$F$9,C1299)),ISNUMBER(SEARCH('[1]Lookup for use classification'!$G$9,C1299)),ISNUMBER(SEARCH('[1]Lookup for use classification'!$H$9,C1299)),ISNUMBER(SEARCH('[1]Lookup for use classification'!$I$9,C1299)),ISNUMBER(SEARCH('[1]Lookup for use classification'!$J$9,C1299)),ISNUMBER(SEARCH('[1]Lookup for use classification'!$K$9,C1299))),'[1]Lookup for use classification'!$A$9,IF(OR(ISNUMBER(SEARCH('[1]Lookup for use classification'!$B$10,C1299)),ISNUMBER(SEARCH('[1]Lookup for use classification'!$C$10,C1299)),ISNUMBER(SEARCH('[1]Lookup for use classification'!$D$10,C1299)),ISNUMBER(SEARCH('[1]Lookup for use classification'!$E$10,C1299)),ISNUMBER(SEARCH('[1]Lookup for use classification'!$F$10,C1299)),ISNUMBER(SEARCH('[1]Lookup for use classification'!$G$10,C1299))),'[1]Lookup for use classification'!$A$10,IF(OR(ISNUMBER(SEARCH('[1]Lookup for use classification'!$B$11,C1299)),ISNUMBER(SEARCH('[1]Lookup for use classification'!$C$11,C1299))),'[1]Lookup for use classification'!$A$11,IF(OR(ISNUMBER(SEARCH('[1]Lookup for use classification'!$B$12,C1299)),ISNUMBER(SEARCH('[1]Lookup for use classification'!$C$12,C1299))),'[1]Lookup for use classification'!$A$12,IF(OR(ISNUMBER(SEARCH('[1]Lookup for use classification'!$B$13,C1299)),ISNUMBER(SEARCH('[1]Lookup for use classification'!$C$13,C1299)),ISNUMBER(SEARCH('[1]Lookup for use classification'!$D$13,C1299)),,ISNUMBER(SEARCH('[1]Lookup for use classification'!$C$13,C1299)),ISNUMBER(SEARCH('[1]Lookup for use classification'!$E$13,C1299))),'[1]Lookup for use classification'!$A$13,IF(OR(ISNUMBER(SEARCH('[1]Lookup for use classification'!$B$14,C1299)),ISNUMBER(SEARCH('[1]Lookup for use classification'!$C$14,C1299))),'[1]Lookup for use classification'!$A$14,"Other"))))))))))))</f>
        <v>Water &amp; Sewer</v>
      </c>
      <c r="E1299" s="175">
        <v>2032</v>
      </c>
      <c r="F1299" s="176" t="s">
        <v>10</v>
      </c>
      <c r="G1299" s="176" t="s">
        <v>11</v>
      </c>
    </row>
    <row r="1300" spans="1:10" hidden="1">
      <c r="A1300" s="185" t="s">
        <v>1356</v>
      </c>
      <c r="B1300" s="167" t="s">
        <v>4456</v>
      </c>
      <c r="C1300" s="174" t="s">
        <v>1353</v>
      </c>
      <c r="D1300" s="6" t="str">
        <f>IF(OR(ISNUMBER(SEARCH('[1]Lookup for use classification'!$B$1,C1300)),ISNUMBER(SEARCH('[1]Lookup for use classification'!$C$1,C1300)),ISNUMBER(SEARCH('[1]Lookup for use classification'!$D$1,C1300)),ISNUMBER(SEARCH('[1]Lookup for use classification'!$E$1,C1300))),'[1]Lookup for use classification'!$A$1,IF(ISNUMBER(SEARCH('[1]Lookup for use classification'!$B$2,C1300)),'[1]Lookup for use classification'!$A$2,IF(ISNUMBER(SEARCH('[1]Lookup for use classification'!$B$3,C1300)),'[1]Lookup for use classification'!$A$3,IF(OR(ISNUMBER(SEARCH('[1]Lookup for use classification'!$B$4,C1300)),ISNUMBER(SEARCH('[1]Lookup for use classification'!$C$4,C1300)),ISNUMBER(SEARCH('[1]Lookup for use classification'!$D$4,C1300)),ISNUMBER(SEARCH('[1]Lookup for use classification'!$E$4,C1300))),'[1]Lookup for use classification'!$A$4,IF(OR(ISNUMBER(SEARCH('[1]Lookup for use classification'!$B$5,C1300)),ISNUMBER(SEARCH('[1]Lookup for use classification'!$C$5,C1300)),ISNUMBER(SEARCH('[1]Lookup for use classification'!$D$5,C1300))),'[1]Lookup for use classification'!$A$5,IF(OR(ISNUMBER(SEARCH('[1]Lookup for use classification'!$B$7,C1300)),ISNUMBER(SEARCH('[1]Lookup for use classification'!$C$7,C1300)),ISNUMBER(SEARCH('[1]Lookup for use classification'!$D$7,C1300))),'[1]Lookup for use classification'!$A$7,IF(OR(ISNUMBER(SEARCH('[1]Lookup for use classification'!$B$9,C1300)),ISNUMBER(SEARCH('[1]Lookup for use classification'!$C$9,C1300)),ISNUMBER(SEARCH('[1]Lookup for use classification'!$D$9,C1300)),ISNUMBER(SEARCH('[1]Lookup for use classification'!$E$9,C1300)),ISNUMBER(SEARCH('[1]Lookup for use classification'!$F$9,C1300)),ISNUMBER(SEARCH('[1]Lookup for use classification'!$G$9,C1300)),ISNUMBER(SEARCH('[1]Lookup for use classification'!$H$9,C1300)),ISNUMBER(SEARCH('[1]Lookup for use classification'!$I$9,C1300)),ISNUMBER(SEARCH('[1]Lookup for use classification'!$J$9,C1300)),ISNUMBER(SEARCH('[1]Lookup for use classification'!$K$9,C1300))),'[1]Lookup for use classification'!$A$9,IF(OR(ISNUMBER(SEARCH('[1]Lookup for use classification'!$B$10,C1300)),ISNUMBER(SEARCH('[1]Lookup for use classification'!$C$10,C1300)),ISNUMBER(SEARCH('[1]Lookup for use classification'!$D$10,C1300)),ISNUMBER(SEARCH('[1]Lookup for use classification'!$E$10,C1300)),ISNUMBER(SEARCH('[1]Lookup for use classification'!$F$10,C1300)),ISNUMBER(SEARCH('[1]Lookup for use classification'!$G$10,C1300))),'[1]Lookup for use classification'!$A$10,IF(OR(ISNUMBER(SEARCH('[1]Lookup for use classification'!$B$11,C1300)),ISNUMBER(SEARCH('[1]Lookup for use classification'!$C$11,C1300))),'[1]Lookup for use classification'!$A$11,IF(OR(ISNUMBER(SEARCH('[1]Lookup for use classification'!$B$12,C1300)),ISNUMBER(SEARCH('[1]Lookup for use classification'!$C$12,C1300))),'[1]Lookup for use classification'!$A$12,IF(OR(ISNUMBER(SEARCH('[1]Lookup for use classification'!$B$13,C1300)),ISNUMBER(SEARCH('[1]Lookup for use classification'!$C$13,C1300)),ISNUMBER(SEARCH('[1]Lookup for use classification'!$D$13,C1300)),,ISNUMBER(SEARCH('[1]Lookup for use classification'!$C$13,C1300)),ISNUMBER(SEARCH('[1]Lookup for use classification'!$E$13,C1300))),'[1]Lookup for use classification'!$A$13,IF(OR(ISNUMBER(SEARCH('[1]Lookup for use classification'!$B$14,C1300)),ISNUMBER(SEARCH('[1]Lookup for use classification'!$C$14,C1300))),'[1]Lookup for use classification'!$A$14,"Other"))))))))))))</f>
        <v>Accomodation Services</v>
      </c>
      <c r="E1300" s="175">
        <v>4124</v>
      </c>
      <c r="F1300" s="176"/>
      <c r="G1300" s="176"/>
    </row>
    <row r="1301" spans="1:10" hidden="1">
      <c r="A1301" s="187" t="s">
        <v>1356</v>
      </c>
      <c r="B1301" s="167" t="s">
        <v>4456</v>
      </c>
      <c r="C1301" s="174" t="s">
        <v>1355</v>
      </c>
      <c r="D1301" s="6" t="str">
        <f>IF(OR(ISNUMBER(SEARCH('[1]Lookup for use classification'!$B$1,C1301)),ISNUMBER(SEARCH('[1]Lookup for use classification'!$C$1,C1301)),ISNUMBER(SEARCH('[1]Lookup for use classification'!$D$1,C1301)),ISNUMBER(SEARCH('[1]Lookup for use classification'!$E$1,C1301))),'[1]Lookup for use classification'!$A$1,IF(ISNUMBER(SEARCH('[1]Lookup for use classification'!$B$2,C1301)),'[1]Lookup for use classification'!$A$2,IF(ISNUMBER(SEARCH('[1]Lookup for use classification'!$B$3,C1301)),'[1]Lookup for use classification'!$A$3,IF(OR(ISNUMBER(SEARCH('[1]Lookup for use classification'!$B$4,C1301)),ISNUMBER(SEARCH('[1]Lookup for use classification'!$C$4,C1301)),ISNUMBER(SEARCH('[1]Lookup for use classification'!$D$4,C1301)),ISNUMBER(SEARCH('[1]Lookup for use classification'!$E$4,C1301))),'[1]Lookup for use classification'!$A$4,IF(OR(ISNUMBER(SEARCH('[1]Lookup for use classification'!$B$5,C1301)),ISNUMBER(SEARCH('[1]Lookup for use classification'!$C$5,C1301)),ISNUMBER(SEARCH('[1]Lookup for use classification'!$D$5,C1301))),'[1]Lookup for use classification'!$A$5,IF(OR(ISNUMBER(SEARCH('[1]Lookup for use classification'!$B$7,C1301)),ISNUMBER(SEARCH('[1]Lookup for use classification'!$C$7,C1301)),ISNUMBER(SEARCH('[1]Lookup for use classification'!$D$7,C1301))),'[1]Lookup for use classification'!$A$7,IF(OR(ISNUMBER(SEARCH('[1]Lookup for use classification'!$B$9,C1301)),ISNUMBER(SEARCH('[1]Lookup for use classification'!$C$9,C1301)),ISNUMBER(SEARCH('[1]Lookup for use classification'!$D$9,C1301)),ISNUMBER(SEARCH('[1]Lookup for use classification'!$E$9,C1301)),ISNUMBER(SEARCH('[1]Lookup for use classification'!$F$9,C1301)),ISNUMBER(SEARCH('[1]Lookup for use classification'!$G$9,C1301)),ISNUMBER(SEARCH('[1]Lookup for use classification'!$H$9,C1301)),ISNUMBER(SEARCH('[1]Lookup for use classification'!$I$9,C1301)),ISNUMBER(SEARCH('[1]Lookup for use classification'!$J$9,C1301)),ISNUMBER(SEARCH('[1]Lookup for use classification'!$K$9,C1301))),'[1]Lookup for use classification'!$A$9,IF(OR(ISNUMBER(SEARCH('[1]Lookup for use classification'!$B$10,C1301)),ISNUMBER(SEARCH('[1]Lookup for use classification'!$C$10,C1301)),ISNUMBER(SEARCH('[1]Lookup for use classification'!$D$10,C1301)),ISNUMBER(SEARCH('[1]Lookup for use classification'!$E$10,C1301)),ISNUMBER(SEARCH('[1]Lookup for use classification'!$F$10,C1301)),ISNUMBER(SEARCH('[1]Lookup for use classification'!$G$10,C1301))),'[1]Lookup for use classification'!$A$10,IF(OR(ISNUMBER(SEARCH('[1]Lookup for use classification'!$B$11,C1301)),ISNUMBER(SEARCH('[1]Lookup for use classification'!$C$11,C1301))),'[1]Lookup for use classification'!$A$11,IF(OR(ISNUMBER(SEARCH('[1]Lookup for use classification'!$B$12,C1301)),ISNUMBER(SEARCH('[1]Lookup for use classification'!$C$12,C1301))),'[1]Lookup for use classification'!$A$12,IF(OR(ISNUMBER(SEARCH('[1]Lookup for use classification'!$B$13,C1301)),ISNUMBER(SEARCH('[1]Lookup for use classification'!$C$13,C1301)),ISNUMBER(SEARCH('[1]Lookup for use classification'!$D$13,C1301)),,ISNUMBER(SEARCH('[1]Lookup for use classification'!$C$13,C1301)),ISNUMBER(SEARCH('[1]Lookup for use classification'!$E$13,C1301))),'[1]Lookup for use classification'!$A$13,IF(OR(ISNUMBER(SEARCH('[1]Lookup for use classification'!$B$14,C1301)),ISNUMBER(SEARCH('[1]Lookup for use classification'!$C$14,C1301))),'[1]Lookup for use classification'!$A$14,"Other"))))))))))))</f>
        <v>Education - K - 12</v>
      </c>
      <c r="E1301" s="175">
        <v>3600</v>
      </c>
      <c r="F1301" s="176"/>
      <c r="G1301" s="176"/>
    </row>
    <row r="1302" spans="1:10" hidden="1">
      <c r="A1302" s="187" t="s">
        <v>1356</v>
      </c>
      <c r="B1302" s="167" t="s">
        <v>4456</v>
      </c>
      <c r="C1302" s="174" t="s">
        <v>1351</v>
      </c>
      <c r="D1302" s="6" t="str">
        <f>IF(OR(ISNUMBER(SEARCH('[1]Lookup for use classification'!$B$1,C1302)),ISNUMBER(SEARCH('[1]Lookup for use classification'!$C$1,C1302)),ISNUMBER(SEARCH('[1]Lookup for use classification'!$D$1,C1302)),ISNUMBER(SEARCH('[1]Lookup for use classification'!$E$1,C1302))),'[1]Lookup for use classification'!$A$1,IF(ISNUMBER(SEARCH('[1]Lookup for use classification'!$B$2,C1302)),'[1]Lookup for use classification'!$A$2,IF(ISNUMBER(SEARCH('[1]Lookup for use classification'!$B$3,C1302)),'[1]Lookup for use classification'!$A$3,IF(OR(ISNUMBER(SEARCH('[1]Lookup for use classification'!$B$4,C1302)),ISNUMBER(SEARCH('[1]Lookup for use classification'!$C$4,C1302)),ISNUMBER(SEARCH('[1]Lookup for use classification'!$D$4,C1302)),ISNUMBER(SEARCH('[1]Lookup for use classification'!$E$4,C1302))),'[1]Lookup for use classification'!$A$4,IF(OR(ISNUMBER(SEARCH('[1]Lookup for use classification'!$B$5,C1302)),ISNUMBER(SEARCH('[1]Lookup for use classification'!$C$5,C1302)),ISNUMBER(SEARCH('[1]Lookup for use classification'!$D$5,C1302))),'[1]Lookup for use classification'!$A$5,IF(OR(ISNUMBER(SEARCH('[1]Lookup for use classification'!$B$7,C1302)),ISNUMBER(SEARCH('[1]Lookup for use classification'!$C$7,C1302)),ISNUMBER(SEARCH('[1]Lookup for use classification'!$D$7,C1302))),'[1]Lookup for use classification'!$A$7,IF(OR(ISNUMBER(SEARCH('[1]Lookup for use classification'!$B$9,C1302)),ISNUMBER(SEARCH('[1]Lookup for use classification'!$C$9,C1302)),ISNUMBER(SEARCH('[1]Lookup for use classification'!$D$9,C1302)),ISNUMBER(SEARCH('[1]Lookup for use classification'!$E$9,C1302)),ISNUMBER(SEARCH('[1]Lookup for use classification'!$F$9,C1302)),ISNUMBER(SEARCH('[1]Lookup for use classification'!$G$9,C1302)),ISNUMBER(SEARCH('[1]Lookup for use classification'!$H$9,C1302)),ISNUMBER(SEARCH('[1]Lookup for use classification'!$I$9,C1302)),ISNUMBER(SEARCH('[1]Lookup for use classification'!$J$9,C1302)),ISNUMBER(SEARCH('[1]Lookup for use classification'!$K$9,C1302))),'[1]Lookup for use classification'!$A$9,IF(OR(ISNUMBER(SEARCH('[1]Lookup for use classification'!$B$10,C1302)),ISNUMBER(SEARCH('[1]Lookup for use classification'!$C$10,C1302)),ISNUMBER(SEARCH('[1]Lookup for use classification'!$D$10,C1302)),ISNUMBER(SEARCH('[1]Lookup for use classification'!$E$10,C1302)),ISNUMBER(SEARCH('[1]Lookup for use classification'!$F$10,C1302)),ISNUMBER(SEARCH('[1]Lookup for use classification'!$G$10,C1302))),'[1]Lookup for use classification'!$A$10,IF(OR(ISNUMBER(SEARCH('[1]Lookup for use classification'!$B$11,C1302)),ISNUMBER(SEARCH('[1]Lookup for use classification'!$C$11,C1302))),'[1]Lookup for use classification'!$A$11,IF(OR(ISNUMBER(SEARCH('[1]Lookup for use classification'!$B$12,C1302)),ISNUMBER(SEARCH('[1]Lookup for use classification'!$C$12,C1302))),'[1]Lookup for use classification'!$A$12,IF(OR(ISNUMBER(SEARCH('[1]Lookup for use classification'!$B$13,C1302)),ISNUMBER(SEARCH('[1]Lookup for use classification'!$C$13,C1302)),ISNUMBER(SEARCH('[1]Lookup for use classification'!$D$13,C1302)),,ISNUMBER(SEARCH('[1]Lookup for use classification'!$C$13,C1302)),ISNUMBER(SEARCH('[1]Lookup for use classification'!$E$13,C1302))),'[1]Lookup for use classification'!$A$13,IF(OR(ISNUMBER(SEARCH('[1]Lookup for use classification'!$B$14,C1302)),ISNUMBER(SEARCH('[1]Lookup for use classification'!$C$14,C1302))),'[1]Lookup for use classification'!$A$14,"Other"))))))))))))</f>
        <v>Education - K - 12</v>
      </c>
      <c r="E1302" s="175">
        <v>9651</v>
      </c>
      <c r="F1302" s="176" t="s">
        <v>6</v>
      </c>
      <c r="G1302" s="176"/>
    </row>
    <row r="1303" spans="1:10" hidden="1">
      <c r="A1303" s="193" t="s">
        <v>1356</v>
      </c>
      <c r="B1303" s="8" t="str">
        <f>IF(ISNA(VLOOKUP(CONCATENATE(A1303,C1303),ARIS!$A$1:$A$959,1,FALSE)),"","ARIS")</f>
        <v>ARIS</v>
      </c>
      <c r="C1303" s="162" t="s">
        <v>3415</v>
      </c>
      <c r="D1303" s="165" t="s">
        <v>3335</v>
      </c>
      <c r="E1303" s="163">
        <v>10251</v>
      </c>
      <c r="F1303" s="163"/>
      <c r="G1303" s="163"/>
      <c r="H1303" s="164">
        <v>7600.5407299270082</v>
      </c>
      <c r="I1303" s="164"/>
      <c r="J1303" s="165">
        <v>34325.487259449998</v>
      </c>
    </row>
    <row r="1304" spans="1:10" hidden="1">
      <c r="A1304" s="187" t="s">
        <v>1356</v>
      </c>
      <c r="B1304" s="167" t="s">
        <v>4456</v>
      </c>
      <c r="C1304" s="174" t="s">
        <v>147</v>
      </c>
      <c r="D1304" s="6" t="str">
        <f>IF(OR(ISNUMBER(SEARCH('[1]Lookup for use classification'!$B$1,C1304)),ISNUMBER(SEARCH('[1]Lookup for use classification'!$C$1,C1304)),ISNUMBER(SEARCH('[1]Lookup for use classification'!$D$1,C1304)),ISNUMBER(SEARCH('[1]Lookup for use classification'!$E$1,C1304))),'[1]Lookup for use classification'!$A$1,IF(ISNUMBER(SEARCH('[1]Lookup for use classification'!$B$2,C1304)),'[1]Lookup for use classification'!$A$2,IF(ISNUMBER(SEARCH('[1]Lookup for use classification'!$B$3,C1304)),'[1]Lookup for use classification'!$A$3,IF(OR(ISNUMBER(SEARCH('[1]Lookup for use classification'!$B$4,C1304)),ISNUMBER(SEARCH('[1]Lookup for use classification'!$C$4,C1304)),ISNUMBER(SEARCH('[1]Lookup for use classification'!$D$4,C1304)),ISNUMBER(SEARCH('[1]Lookup for use classification'!$E$4,C1304))),'[1]Lookup for use classification'!$A$4,IF(OR(ISNUMBER(SEARCH('[1]Lookup for use classification'!$B$5,C1304)),ISNUMBER(SEARCH('[1]Lookup for use classification'!$C$5,C1304)),ISNUMBER(SEARCH('[1]Lookup for use classification'!$D$5,C1304))),'[1]Lookup for use classification'!$A$5,IF(OR(ISNUMBER(SEARCH('[1]Lookup for use classification'!$B$7,C1304)),ISNUMBER(SEARCH('[1]Lookup for use classification'!$C$7,C1304)),ISNUMBER(SEARCH('[1]Lookup for use classification'!$D$7,C1304))),'[1]Lookup for use classification'!$A$7,IF(OR(ISNUMBER(SEARCH('[1]Lookup for use classification'!$B$9,C1304)),ISNUMBER(SEARCH('[1]Lookup for use classification'!$C$9,C1304)),ISNUMBER(SEARCH('[1]Lookup for use classification'!$D$9,C1304)),ISNUMBER(SEARCH('[1]Lookup for use classification'!$E$9,C1304)),ISNUMBER(SEARCH('[1]Lookup for use classification'!$F$9,C1304)),ISNUMBER(SEARCH('[1]Lookup for use classification'!$G$9,C1304)),ISNUMBER(SEARCH('[1]Lookup for use classification'!$H$9,C1304)),ISNUMBER(SEARCH('[1]Lookup for use classification'!$I$9,C1304)),ISNUMBER(SEARCH('[1]Lookup for use classification'!$J$9,C1304)),ISNUMBER(SEARCH('[1]Lookup for use classification'!$K$9,C1304))),'[1]Lookup for use classification'!$A$9,IF(OR(ISNUMBER(SEARCH('[1]Lookup for use classification'!$B$10,C1304)),ISNUMBER(SEARCH('[1]Lookup for use classification'!$C$10,C1304)),ISNUMBER(SEARCH('[1]Lookup for use classification'!$D$10,C1304)),ISNUMBER(SEARCH('[1]Lookup for use classification'!$E$10,C1304)),ISNUMBER(SEARCH('[1]Lookup for use classification'!$F$10,C1304)),ISNUMBER(SEARCH('[1]Lookup for use classification'!$G$10,C1304))),'[1]Lookup for use classification'!$A$10,IF(OR(ISNUMBER(SEARCH('[1]Lookup for use classification'!$B$11,C1304)),ISNUMBER(SEARCH('[1]Lookup for use classification'!$C$11,C1304))),'[1]Lookup for use classification'!$A$11,IF(OR(ISNUMBER(SEARCH('[1]Lookup for use classification'!$B$12,C1304)),ISNUMBER(SEARCH('[1]Lookup for use classification'!$C$12,C1304))),'[1]Lookup for use classification'!$A$12,IF(OR(ISNUMBER(SEARCH('[1]Lookup for use classification'!$B$13,C1304)),ISNUMBER(SEARCH('[1]Lookup for use classification'!$C$13,C1304)),ISNUMBER(SEARCH('[1]Lookup for use classification'!$D$13,C1304)),,ISNUMBER(SEARCH('[1]Lookup for use classification'!$C$13,C1304)),ISNUMBER(SEARCH('[1]Lookup for use classification'!$E$13,C1304))),'[1]Lookup for use classification'!$A$13,IF(OR(ISNUMBER(SEARCH('[1]Lookup for use classification'!$B$14,C1304)),ISNUMBER(SEARCH('[1]Lookup for use classification'!$C$14,C1304))),'[1]Lookup for use classification'!$A$14,"Other"))))))))))))</f>
        <v>Health Care - Hospitals</v>
      </c>
      <c r="E1304" s="175">
        <v>2497</v>
      </c>
      <c r="F1304" s="176"/>
      <c r="G1304" s="176"/>
    </row>
    <row r="1305" spans="1:10" ht="15.75" hidden="1" customHeight="1">
      <c r="A1305" s="187" t="s">
        <v>1356</v>
      </c>
      <c r="B1305" s="167" t="s">
        <v>4456</v>
      </c>
      <c r="C1305" s="190" t="s">
        <v>1348</v>
      </c>
      <c r="D1305" s="6" t="str">
        <f>IF(OR(ISNUMBER(SEARCH('[1]Lookup for use classification'!$B$1,C1305)),ISNUMBER(SEARCH('[1]Lookup for use classification'!$C$1,C1305)),ISNUMBER(SEARCH('[1]Lookup for use classification'!$D$1,C1305)),ISNUMBER(SEARCH('[1]Lookup for use classification'!$E$1,C1305))),'[1]Lookup for use classification'!$A$1,IF(ISNUMBER(SEARCH('[1]Lookup for use classification'!$B$2,C1305)),'[1]Lookup for use classification'!$A$2,IF(ISNUMBER(SEARCH('[1]Lookup for use classification'!$B$3,C1305)),'[1]Lookup for use classification'!$A$3,IF(OR(ISNUMBER(SEARCH('[1]Lookup for use classification'!$B$4,C1305)),ISNUMBER(SEARCH('[1]Lookup for use classification'!$C$4,C1305)),ISNUMBER(SEARCH('[1]Lookup for use classification'!$D$4,C1305)),ISNUMBER(SEARCH('[1]Lookup for use classification'!$E$4,C1305))),'[1]Lookup for use classification'!$A$4,IF(OR(ISNUMBER(SEARCH('[1]Lookup for use classification'!$B$5,C1305)),ISNUMBER(SEARCH('[1]Lookup for use classification'!$C$5,C1305)),ISNUMBER(SEARCH('[1]Lookup for use classification'!$D$5,C1305))),'[1]Lookup for use classification'!$A$5,IF(OR(ISNUMBER(SEARCH('[1]Lookup for use classification'!$B$7,C1305)),ISNUMBER(SEARCH('[1]Lookup for use classification'!$C$7,C1305)),ISNUMBER(SEARCH('[1]Lookup for use classification'!$D$7,C1305))),'[1]Lookup for use classification'!$A$7,IF(OR(ISNUMBER(SEARCH('[1]Lookup for use classification'!$B$9,C1305)),ISNUMBER(SEARCH('[1]Lookup for use classification'!$C$9,C1305)),ISNUMBER(SEARCH('[1]Lookup for use classification'!$D$9,C1305)),ISNUMBER(SEARCH('[1]Lookup for use classification'!$E$9,C1305)),ISNUMBER(SEARCH('[1]Lookup for use classification'!$F$9,C1305)),ISNUMBER(SEARCH('[1]Lookup for use classification'!$G$9,C1305)),ISNUMBER(SEARCH('[1]Lookup for use classification'!$H$9,C1305)),ISNUMBER(SEARCH('[1]Lookup for use classification'!$I$9,C1305)),ISNUMBER(SEARCH('[1]Lookup for use classification'!$J$9,C1305)),ISNUMBER(SEARCH('[1]Lookup for use classification'!$K$9,C1305))),'[1]Lookup for use classification'!$A$9,IF(OR(ISNUMBER(SEARCH('[1]Lookup for use classification'!$B$10,C1305)),ISNUMBER(SEARCH('[1]Lookup for use classification'!$C$10,C1305)),ISNUMBER(SEARCH('[1]Lookup for use classification'!$D$10,C1305)),ISNUMBER(SEARCH('[1]Lookup for use classification'!$E$10,C1305)),ISNUMBER(SEARCH('[1]Lookup for use classification'!$F$10,C1305)),ISNUMBER(SEARCH('[1]Lookup for use classification'!$G$10,C1305))),'[1]Lookup for use classification'!$A$10,IF(OR(ISNUMBER(SEARCH('[1]Lookup for use classification'!$B$11,C1305)),ISNUMBER(SEARCH('[1]Lookup for use classification'!$C$11,C1305))),'[1]Lookup for use classification'!$A$11,IF(OR(ISNUMBER(SEARCH('[1]Lookup for use classification'!$B$12,C1305)),ISNUMBER(SEARCH('[1]Lookup for use classification'!$C$12,C1305))),'[1]Lookup for use classification'!$A$12,IF(OR(ISNUMBER(SEARCH('[1]Lookup for use classification'!$B$13,C1305)),ISNUMBER(SEARCH('[1]Lookup for use classification'!$C$13,C1305)),ISNUMBER(SEARCH('[1]Lookup for use classification'!$D$13,C1305)),,ISNUMBER(SEARCH('[1]Lookup for use classification'!$C$13,C1305)),ISNUMBER(SEARCH('[1]Lookup for use classification'!$E$13,C1305))),'[1]Lookup for use classification'!$A$13,IF(OR(ISNUMBER(SEARCH('[1]Lookup for use classification'!$B$14,C1305)),ISNUMBER(SEARCH('[1]Lookup for use classification'!$C$14,C1305))),'[1]Lookup for use classification'!$A$14,"Other"))))))))))))</f>
        <v>Office</v>
      </c>
      <c r="E1305" s="208">
        <v>2500</v>
      </c>
      <c r="F1305" s="209"/>
      <c r="G1305" s="209"/>
    </row>
    <row r="1306" spans="1:10" hidden="1">
      <c r="A1306" s="187" t="s">
        <v>1356</v>
      </c>
      <c r="B1306" s="167" t="s">
        <v>4456</v>
      </c>
      <c r="C1306" s="174" t="s">
        <v>37</v>
      </c>
      <c r="D1306" s="6" t="str">
        <f>IF(OR(ISNUMBER(SEARCH('[1]Lookup for use classification'!$B$1,C1306)),ISNUMBER(SEARCH('[1]Lookup for use classification'!$C$1,C1306)),ISNUMBER(SEARCH('[1]Lookup for use classification'!$D$1,C1306)),ISNUMBER(SEARCH('[1]Lookup for use classification'!$E$1,C1306))),'[1]Lookup for use classification'!$A$1,IF(ISNUMBER(SEARCH('[1]Lookup for use classification'!$B$2,C1306)),'[1]Lookup for use classification'!$A$2,IF(ISNUMBER(SEARCH('[1]Lookup for use classification'!$B$3,C1306)),'[1]Lookup for use classification'!$A$3,IF(OR(ISNUMBER(SEARCH('[1]Lookup for use classification'!$B$4,C1306)),ISNUMBER(SEARCH('[1]Lookup for use classification'!$C$4,C1306)),ISNUMBER(SEARCH('[1]Lookup for use classification'!$D$4,C1306)),ISNUMBER(SEARCH('[1]Lookup for use classification'!$E$4,C1306))),'[1]Lookup for use classification'!$A$4,IF(OR(ISNUMBER(SEARCH('[1]Lookup for use classification'!$B$5,C1306)),ISNUMBER(SEARCH('[1]Lookup for use classification'!$C$5,C1306)),ISNUMBER(SEARCH('[1]Lookup for use classification'!$D$5,C1306))),'[1]Lookup for use classification'!$A$5,IF(OR(ISNUMBER(SEARCH('[1]Lookup for use classification'!$B$7,C1306)),ISNUMBER(SEARCH('[1]Lookup for use classification'!$C$7,C1306)),ISNUMBER(SEARCH('[1]Lookup for use classification'!$D$7,C1306))),'[1]Lookup for use classification'!$A$7,IF(OR(ISNUMBER(SEARCH('[1]Lookup for use classification'!$B$9,C1306)),ISNUMBER(SEARCH('[1]Lookup for use classification'!$C$9,C1306)),ISNUMBER(SEARCH('[1]Lookup for use classification'!$D$9,C1306)),ISNUMBER(SEARCH('[1]Lookup for use classification'!$E$9,C1306)),ISNUMBER(SEARCH('[1]Lookup for use classification'!$F$9,C1306)),ISNUMBER(SEARCH('[1]Lookup for use classification'!$G$9,C1306)),ISNUMBER(SEARCH('[1]Lookup for use classification'!$H$9,C1306)),ISNUMBER(SEARCH('[1]Lookup for use classification'!$I$9,C1306)),ISNUMBER(SEARCH('[1]Lookup for use classification'!$J$9,C1306)),ISNUMBER(SEARCH('[1]Lookup for use classification'!$K$9,C1306))),'[1]Lookup for use classification'!$A$9,IF(OR(ISNUMBER(SEARCH('[1]Lookup for use classification'!$B$10,C1306)),ISNUMBER(SEARCH('[1]Lookup for use classification'!$C$10,C1306)),ISNUMBER(SEARCH('[1]Lookup for use classification'!$D$10,C1306)),ISNUMBER(SEARCH('[1]Lookup for use classification'!$E$10,C1306)),ISNUMBER(SEARCH('[1]Lookup for use classification'!$F$10,C1306)),ISNUMBER(SEARCH('[1]Lookup for use classification'!$G$10,C1306))),'[1]Lookup for use classification'!$A$10,IF(OR(ISNUMBER(SEARCH('[1]Lookup for use classification'!$B$11,C1306)),ISNUMBER(SEARCH('[1]Lookup for use classification'!$C$11,C1306))),'[1]Lookup for use classification'!$A$11,IF(OR(ISNUMBER(SEARCH('[1]Lookup for use classification'!$B$12,C1306)),ISNUMBER(SEARCH('[1]Lookup for use classification'!$C$12,C1306))),'[1]Lookup for use classification'!$A$12,IF(OR(ISNUMBER(SEARCH('[1]Lookup for use classification'!$B$13,C1306)),ISNUMBER(SEARCH('[1]Lookup for use classification'!$C$13,C1306)),ISNUMBER(SEARCH('[1]Lookup for use classification'!$D$13,C1306)),,ISNUMBER(SEARCH('[1]Lookup for use classification'!$C$13,C1306)),ISNUMBER(SEARCH('[1]Lookup for use classification'!$E$13,C1306))),'[1]Lookup for use classification'!$A$13,IF(OR(ISNUMBER(SEARCH('[1]Lookup for use classification'!$B$14,C1306)),ISNUMBER(SEARCH('[1]Lookup for use classification'!$C$14,C1306))),'[1]Lookup for use classification'!$A$14,"Other"))))))))))))</f>
        <v>Office</v>
      </c>
      <c r="E1306" s="175"/>
      <c r="F1306" s="176"/>
      <c r="G1306" s="176"/>
    </row>
    <row r="1307" spans="1:10" hidden="1">
      <c r="A1307" s="187" t="s">
        <v>1356</v>
      </c>
      <c r="B1307" s="167" t="s">
        <v>4456</v>
      </c>
      <c r="C1307" s="174" t="s">
        <v>1354</v>
      </c>
      <c r="D1307" s="6" t="str">
        <f>IF(OR(ISNUMBER(SEARCH('[1]Lookup for use classification'!$B$1,C1307)),ISNUMBER(SEARCH('[1]Lookup for use classification'!$C$1,C1307)),ISNUMBER(SEARCH('[1]Lookup for use classification'!$D$1,C1307)),ISNUMBER(SEARCH('[1]Lookup for use classification'!$E$1,C1307))),'[1]Lookup for use classification'!$A$1,IF(ISNUMBER(SEARCH('[1]Lookup for use classification'!$B$2,C1307)),'[1]Lookup for use classification'!$A$2,IF(ISNUMBER(SEARCH('[1]Lookup for use classification'!$B$3,C1307)),'[1]Lookup for use classification'!$A$3,IF(OR(ISNUMBER(SEARCH('[1]Lookup for use classification'!$B$4,C1307)),ISNUMBER(SEARCH('[1]Lookup for use classification'!$C$4,C1307)),ISNUMBER(SEARCH('[1]Lookup for use classification'!$D$4,C1307)),ISNUMBER(SEARCH('[1]Lookup for use classification'!$E$4,C1307))),'[1]Lookup for use classification'!$A$4,IF(OR(ISNUMBER(SEARCH('[1]Lookup for use classification'!$B$5,C1307)),ISNUMBER(SEARCH('[1]Lookup for use classification'!$C$5,C1307)),ISNUMBER(SEARCH('[1]Lookup for use classification'!$D$5,C1307))),'[1]Lookup for use classification'!$A$5,IF(OR(ISNUMBER(SEARCH('[1]Lookup for use classification'!$B$7,C1307)),ISNUMBER(SEARCH('[1]Lookup for use classification'!$C$7,C1307)),ISNUMBER(SEARCH('[1]Lookup for use classification'!$D$7,C1307))),'[1]Lookup for use classification'!$A$7,IF(OR(ISNUMBER(SEARCH('[1]Lookup for use classification'!$B$9,C1307)),ISNUMBER(SEARCH('[1]Lookup for use classification'!$C$9,C1307)),ISNUMBER(SEARCH('[1]Lookup for use classification'!$D$9,C1307)),ISNUMBER(SEARCH('[1]Lookup for use classification'!$E$9,C1307)),ISNUMBER(SEARCH('[1]Lookup for use classification'!$F$9,C1307)),ISNUMBER(SEARCH('[1]Lookup for use classification'!$G$9,C1307)),ISNUMBER(SEARCH('[1]Lookup for use classification'!$H$9,C1307)),ISNUMBER(SEARCH('[1]Lookup for use classification'!$I$9,C1307)),ISNUMBER(SEARCH('[1]Lookup for use classification'!$J$9,C1307)),ISNUMBER(SEARCH('[1]Lookup for use classification'!$K$9,C1307))),'[1]Lookup for use classification'!$A$9,IF(OR(ISNUMBER(SEARCH('[1]Lookup for use classification'!$B$10,C1307)),ISNUMBER(SEARCH('[1]Lookup for use classification'!$C$10,C1307)),ISNUMBER(SEARCH('[1]Lookup for use classification'!$D$10,C1307)),ISNUMBER(SEARCH('[1]Lookup for use classification'!$E$10,C1307)),ISNUMBER(SEARCH('[1]Lookup for use classification'!$F$10,C1307)),ISNUMBER(SEARCH('[1]Lookup for use classification'!$G$10,C1307))),'[1]Lookup for use classification'!$A$10,IF(OR(ISNUMBER(SEARCH('[1]Lookup for use classification'!$B$11,C1307)),ISNUMBER(SEARCH('[1]Lookup for use classification'!$C$11,C1307))),'[1]Lookup for use classification'!$A$11,IF(OR(ISNUMBER(SEARCH('[1]Lookup for use classification'!$B$12,C1307)),ISNUMBER(SEARCH('[1]Lookup for use classification'!$C$12,C1307))),'[1]Lookup for use classification'!$A$12,IF(OR(ISNUMBER(SEARCH('[1]Lookup for use classification'!$B$13,C1307)),ISNUMBER(SEARCH('[1]Lookup for use classification'!$C$13,C1307)),ISNUMBER(SEARCH('[1]Lookup for use classification'!$D$13,C1307)),,ISNUMBER(SEARCH('[1]Lookup for use classification'!$C$13,C1307)),ISNUMBER(SEARCH('[1]Lookup for use classification'!$E$13,C1307))),'[1]Lookup for use classification'!$A$13,IF(OR(ISNUMBER(SEARCH('[1]Lookup for use classification'!$B$14,C1307)),ISNUMBER(SEARCH('[1]Lookup for use classification'!$C$14,C1307))),'[1]Lookup for use classification'!$A$14,"Other"))))))))))))</f>
        <v>Other</v>
      </c>
      <c r="E1307" s="175">
        <v>1200</v>
      </c>
      <c r="F1307" s="176"/>
      <c r="G1307" s="176"/>
    </row>
    <row r="1308" spans="1:10" hidden="1">
      <c r="A1308" s="187" t="s">
        <v>1356</v>
      </c>
      <c r="B1308" s="167" t="s">
        <v>4456</v>
      </c>
      <c r="C1308" s="174" t="s">
        <v>1349</v>
      </c>
      <c r="D1308" s="6" t="str">
        <f>IF(OR(ISNUMBER(SEARCH('[1]Lookup for use classification'!$B$1,C1308)),ISNUMBER(SEARCH('[1]Lookup for use classification'!$C$1,C1308)),ISNUMBER(SEARCH('[1]Lookup for use classification'!$D$1,C1308)),ISNUMBER(SEARCH('[1]Lookup for use classification'!$E$1,C1308))),'[1]Lookup for use classification'!$A$1,IF(ISNUMBER(SEARCH('[1]Lookup for use classification'!$B$2,C1308)),'[1]Lookup for use classification'!$A$2,IF(ISNUMBER(SEARCH('[1]Lookup for use classification'!$B$3,C1308)),'[1]Lookup for use classification'!$A$3,IF(OR(ISNUMBER(SEARCH('[1]Lookup for use classification'!$B$4,C1308)),ISNUMBER(SEARCH('[1]Lookup for use classification'!$C$4,C1308)),ISNUMBER(SEARCH('[1]Lookup for use classification'!$D$4,C1308)),ISNUMBER(SEARCH('[1]Lookup for use classification'!$E$4,C1308))),'[1]Lookup for use classification'!$A$4,IF(OR(ISNUMBER(SEARCH('[1]Lookup for use classification'!$B$5,C1308)),ISNUMBER(SEARCH('[1]Lookup for use classification'!$C$5,C1308)),ISNUMBER(SEARCH('[1]Lookup for use classification'!$D$5,C1308))),'[1]Lookup for use classification'!$A$5,IF(OR(ISNUMBER(SEARCH('[1]Lookup for use classification'!$B$7,C1308)),ISNUMBER(SEARCH('[1]Lookup for use classification'!$C$7,C1308)),ISNUMBER(SEARCH('[1]Lookup for use classification'!$D$7,C1308))),'[1]Lookup for use classification'!$A$7,IF(OR(ISNUMBER(SEARCH('[1]Lookup for use classification'!$B$9,C1308)),ISNUMBER(SEARCH('[1]Lookup for use classification'!$C$9,C1308)),ISNUMBER(SEARCH('[1]Lookup for use classification'!$D$9,C1308)),ISNUMBER(SEARCH('[1]Lookup for use classification'!$E$9,C1308)),ISNUMBER(SEARCH('[1]Lookup for use classification'!$F$9,C1308)),ISNUMBER(SEARCH('[1]Lookup for use classification'!$G$9,C1308)),ISNUMBER(SEARCH('[1]Lookup for use classification'!$H$9,C1308)),ISNUMBER(SEARCH('[1]Lookup for use classification'!$I$9,C1308)),ISNUMBER(SEARCH('[1]Lookup for use classification'!$J$9,C1308)),ISNUMBER(SEARCH('[1]Lookup for use classification'!$K$9,C1308))),'[1]Lookup for use classification'!$A$9,IF(OR(ISNUMBER(SEARCH('[1]Lookup for use classification'!$B$10,C1308)),ISNUMBER(SEARCH('[1]Lookup for use classification'!$C$10,C1308)),ISNUMBER(SEARCH('[1]Lookup for use classification'!$D$10,C1308)),ISNUMBER(SEARCH('[1]Lookup for use classification'!$E$10,C1308)),ISNUMBER(SEARCH('[1]Lookup for use classification'!$F$10,C1308)),ISNUMBER(SEARCH('[1]Lookup for use classification'!$G$10,C1308))),'[1]Lookup for use classification'!$A$10,IF(OR(ISNUMBER(SEARCH('[1]Lookup for use classification'!$B$11,C1308)),ISNUMBER(SEARCH('[1]Lookup for use classification'!$C$11,C1308))),'[1]Lookup for use classification'!$A$11,IF(OR(ISNUMBER(SEARCH('[1]Lookup for use classification'!$B$12,C1308)),ISNUMBER(SEARCH('[1]Lookup for use classification'!$C$12,C1308))),'[1]Lookup for use classification'!$A$12,IF(OR(ISNUMBER(SEARCH('[1]Lookup for use classification'!$B$13,C1308)),ISNUMBER(SEARCH('[1]Lookup for use classification'!$C$13,C1308)),ISNUMBER(SEARCH('[1]Lookup for use classification'!$D$13,C1308)),,ISNUMBER(SEARCH('[1]Lookup for use classification'!$C$13,C1308)),ISNUMBER(SEARCH('[1]Lookup for use classification'!$E$13,C1308))),'[1]Lookup for use classification'!$A$13,IF(OR(ISNUMBER(SEARCH('[1]Lookup for use classification'!$B$14,C1308)),ISNUMBER(SEARCH('[1]Lookup for use classification'!$C$14,C1308))),'[1]Lookup for use classification'!$A$14,"Other"))))))))))))</f>
        <v>Other</v>
      </c>
      <c r="E1308" s="175">
        <v>4000</v>
      </c>
      <c r="F1308" s="176"/>
      <c r="G1308" s="176"/>
    </row>
    <row r="1309" spans="1:10" hidden="1">
      <c r="A1309" s="187" t="s">
        <v>1356</v>
      </c>
      <c r="B1309" s="167" t="s">
        <v>4456</v>
      </c>
      <c r="C1309" s="174" t="s">
        <v>164</v>
      </c>
      <c r="D1309" s="6" t="str">
        <f>IF(OR(ISNUMBER(SEARCH('[1]Lookup for use classification'!$B$1,C1309)),ISNUMBER(SEARCH('[1]Lookup for use classification'!$C$1,C1309)),ISNUMBER(SEARCH('[1]Lookup for use classification'!$D$1,C1309)),ISNUMBER(SEARCH('[1]Lookup for use classification'!$E$1,C1309))),'[1]Lookup for use classification'!$A$1,IF(ISNUMBER(SEARCH('[1]Lookup for use classification'!$B$2,C1309)),'[1]Lookup for use classification'!$A$2,IF(ISNUMBER(SEARCH('[1]Lookup for use classification'!$B$3,C1309)),'[1]Lookup for use classification'!$A$3,IF(OR(ISNUMBER(SEARCH('[1]Lookup for use classification'!$B$4,C1309)),ISNUMBER(SEARCH('[1]Lookup for use classification'!$C$4,C1309)),ISNUMBER(SEARCH('[1]Lookup for use classification'!$D$4,C1309)),ISNUMBER(SEARCH('[1]Lookup for use classification'!$E$4,C1309))),'[1]Lookup for use classification'!$A$4,IF(OR(ISNUMBER(SEARCH('[1]Lookup for use classification'!$B$5,C1309)),ISNUMBER(SEARCH('[1]Lookup for use classification'!$C$5,C1309)),ISNUMBER(SEARCH('[1]Lookup for use classification'!$D$5,C1309))),'[1]Lookup for use classification'!$A$5,IF(OR(ISNUMBER(SEARCH('[1]Lookup for use classification'!$B$7,C1309)),ISNUMBER(SEARCH('[1]Lookup for use classification'!$C$7,C1309)),ISNUMBER(SEARCH('[1]Lookup for use classification'!$D$7,C1309))),'[1]Lookup for use classification'!$A$7,IF(OR(ISNUMBER(SEARCH('[1]Lookup for use classification'!$B$9,C1309)),ISNUMBER(SEARCH('[1]Lookup for use classification'!$C$9,C1309)),ISNUMBER(SEARCH('[1]Lookup for use classification'!$D$9,C1309)),ISNUMBER(SEARCH('[1]Lookup for use classification'!$E$9,C1309)),ISNUMBER(SEARCH('[1]Lookup for use classification'!$F$9,C1309)),ISNUMBER(SEARCH('[1]Lookup for use classification'!$G$9,C1309)),ISNUMBER(SEARCH('[1]Lookup for use classification'!$H$9,C1309)),ISNUMBER(SEARCH('[1]Lookup for use classification'!$I$9,C1309)),ISNUMBER(SEARCH('[1]Lookup for use classification'!$J$9,C1309)),ISNUMBER(SEARCH('[1]Lookup for use classification'!$K$9,C1309))),'[1]Lookup for use classification'!$A$9,IF(OR(ISNUMBER(SEARCH('[1]Lookup for use classification'!$B$10,C1309)),ISNUMBER(SEARCH('[1]Lookup for use classification'!$C$10,C1309)),ISNUMBER(SEARCH('[1]Lookup for use classification'!$D$10,C1309)),ISNUMBER(SEARCH('[1]Lookup for use classification'!$E$10,C1309)),ISNUMBER(SEARCH('[1]Lookup for use classification'!$F$10,C1309)),ISNUMBER(SEARCH('[1]Lookup for use classification'!$G$10,C1309))),'[1]Lookup for use classification'!$A$10,IF(OR(ISNUMBER(SEARCH('[1]Lookup for use classification'!$B$11,C1309)),ISNUMBER(SEARCH('[1]Lookup for use classification'!$C$11,C1309))),'[1]Lookup for use classification'!$A$11,IF(OR(ISNUMBER(SEARCH('[1]Lookup for use classification'!$B$12,C1309)),ISNUMBER(SEARCH('[1]Lookup for use classification'!$C$12,C1309))),'[1]Lookup for use classification'!$A$12,IF(OR(ISNUMBER(SEARCH('[1]Lookup for use classification'!$B$13,C1309)),ISNUMBER(SEARCH('[1]Lookup for use classification'!$C$13,C1309)),ISNUMBER(SEARCH('[1]Lookup for use classification'!$D$13,C1309)),,ISNUMBER(SEARCH('[1]Lookup for use classification'!$C$13,C1309)),ISNUMBER(SEARCH('[1]Lookup for use classification'!$E$13,C1309))),'[1]Lookup for use classification'!$A$13,IF(OR(ISNUMBER(SEARCH('[1]Lookup for use classification'!$B$14,C1309)),ISNUMBER(SEARCH('[1]Lookup for use classification'!$C$14,C1309))),'[1]Lookup for use classification'!$A$14,"Other"))))))))))))</f>
        <v>Other</v>
      </c>
      <c r="E1309" s="175"/>
      <c r="F1309" s="176"/>
      <c r="G1309" s="176"/>
    </row>
    <row r="1310" spans="1:10" hidden="1">
      <c r="A1310" s="187" t="s">
        <v>1356</v>
      </c>
      <c r="B1310" s="167" t="s">
        <v>4456</v>
      </c>
      <c r="C1310" s="174" t="s">
        <v>1347</v>
      </c>
      <c r="D1310" s="6" t="str">
        <f>IF(OR(ISNUMBER(SEARCH('[1]Lookup for use classification'!$B$1,C1310)),ISNUMBER(SEARCH('[1]Lookup for use classification'!$C$1,C1310)),ISNUMBER(SEARCH('[1]Lookup for use classification'!$D$1,C1310)),ISNUMBER(SEARCH('[1]Lookup for use classification'!$E$1,C1310))),'[1]Lookup for use classification'!$A$1,IF(ISNUMBER(SEARCH('[1]Lookup for use classification'!$B$2,C1310)),'[1]Lookup for use classification'!$A$2,IF(ISNUMBER(SEARCH('[1]Lookup for use classification'!$B$3,C1310)),'[1]Lookup for use classification'!$A$3,IF(OR(ISNUMBER(SEARCH('[1]Lookup for use classification'!$B$4,C1310)),ISNUMBER(SEARCH('[1]Lookup for use classification'!$C$4,C1310)),ISNUMBER(SEARCH('[1]Lookup for use classification'!$D$4,C1310)),ISNUMBER(SEARCH('[1]Lookup for use classification'!$E$4,C1310))),'[1]Lookup for use classification'!$A$4,IF(OR(ISNUMBER(SEARCH('[1]Lookup for use classification'!$B$5,C1310)),ISNUMBER(SEARCH('[1]Lookup for use classification'!$C$5,C1310)),ISNUMBER(SEARCH('[1]Lookup for use classification'!$D$5,C1310))),'[1]Lookup for use classification'!$A$5,IF(OR(ISNUMBER(SEARCH('[1]Lookup for use classification'!$B$7,C1310)),ISNUMBER(SEARCH('[1]Lookup for use classification'!$C$7,C1310)),ISNUMBER(SEARCH('[1]Lookup for use classification'!$D$7,C1310))),'[1]Lookup for use classification'!$A$7,IF(OR(ISNUMBER(SEARCH('[1]Lookup for use classification'!$B$9,C1310)),ISNUMBER(SEARCH('[1]Lookup for use classification'!$C$9,C1310)),ISNUMBER(SEARCH('[1]Lookup for use classification'!$D$9,C1310)),ISNUMBER(SEARCH('[1]Lookup for use classification'!$E$9,C1310)),ISNUMBER(SEARCH('[1]Lookup for use classification'!$F$9,C1310)),ISNUMBER(SEARCH('[1]Lookup for use classification'!$G$9,C1310)),ISNUMBER(SEARCH('[1]Lookup for use classification'!$H$9,C1310)),ISNUMBER(SEARCH('[1]Lookup for use classification'!$I$9,C1310)),ISNUMBER(SEARCH('[1]Lookup for use classification'!$J$9,C1310)),ISNUMBER(SEARCH('[1]Lookup for use classification'!$K$9,C1310))),'[1]Lookup for use classification'!$A$9,IF(OR(ISNUMBER(SEARCH('[1]Lookup for use classification'!$B$10,C1310)),ISNUMBER(SEARCH('[1]Lookup for use classification'!$C$10,C1310)),ISNUMBER(SEARCH('[1]Lookup for use classification'!$D$10,C1310)),ISNUMBER(SEARCH('[1]Lookup for use classification'!$E$10,C1310)),ISNUMBER(SEARCH('[1]Lookup for use classification'!$F$10,C1310)),ISNUMBER(SEARCH('[1]Lookup for use classification'!$G$10,C1310))),'[1]Lookup for use classification'!$A$10,IF(OR(ISNUMBER(SEARCH('[1]Lookup for use classification'!$B$11,C1310)),ISNUMBER(SEARCH('[1]Lookup for use classification'!$C$11,C1310))),'[1]Lookup for use classification'!$A$11,IF(OR(ISNUMBER(SEARCH('[1]Lookup for use classification'!$B$12,C1310)),ISNUMBER(SEARCH('[1]Lookup for use classification'!$C$12,C1310))),'[1]Lookup for use classification'!$A$12,IF(OR(ISNUMBER(SEARCH('[1]Lookup for use classification'!$B$13,C1310)),ISNUMBER(SEARCH('[1]Lookup for use classification'!$C$13,C1310)),ISNUMBER(SEARCH('[1]Lookup for use classification'!$D$13,C1310)),,ISNUMBER(SEARCH('[1]Lookup for use classification'!$C$13,C1310)),ISNUMBER(SEARCH('[1]Lookup for use classification'!$E$13,C1310))),'[1]Lookup for use classification'!$A$13,IF(OR(ISNUMBER(SEARCH('[1]Lookup for use classification'!$B$14,C1310)),ISNUMBER(SEARCH('[1]Lookup for use classification'!$C$14,C1310))),'[1]Lookup for use classification'!$A$14,"Other"))))))))))))</f>
        <v>Public Assembly</v>
      </c>
      <c r="E1310" s="175"/>
      <c r="F1310" s="176"/>
      <c r="G1310" s="176"/>
    </row>
    <row r="1311" spans="1:10" hidden="1">
      <c r="A1311" s="187" t="s">
        <v>1356</v>
      </c>
      <c r="B1311" s="167" t="s">
        <v>4456</v>
      </c>
      <c r="C1311" s="190" t="s">
        <v>63</v>
      </c>
      <c r="D1311" s="6" t="str">
        <f>IF(OR(ISNUMBER(SEARCH('[1]Lookup for use classification'!$B$1,C1311)),ISNUMBER(SEARCH('[1]Lookup for use classification'!$C$1,C1311)),ISNUMBER(SEARCH('[1]Lookup for use classification'!$D$1,C1311)),ISNUMBER(SEARCH('[1]Lookup for use classification'!$E$1,C1311))),'[1]Lookup for use classification'!$A$1,IF(ISNUMBER(SEARCH('[1]Lookup for use classification'!$B$2,C1311)),'[1]Lookup for use classification'!$A$2,IF(ISNUMBER(SEARCH('[1]Lookup for use classification'!$B$3,C1311)),'[1]Lookup for use classification'!$A$3,IF(OR(ISNUMBER(SEARCH('[1]Lookup for use classification'!$B$4,C1311)),ISNUMBER(SEARCH('[1]Lookup for use classification'!$C$4,C1311)),ISNUMBER(SEARCH('[1]Lookup for use classification'!$D$4,C1311)),ISNUMBER(SEARCH('[1]Lookup for use classification'!$E$4,C1311))),'[1]Lookup for use classification'!$A$4,IF(OR(ISNUMBER(SEARCH('[1]Lookup for use classification'!$B$5,C1311)),ISNUMBER(SEARCH('[1]Lookup for use classification'!$C$5,C1311)),ISNUMBER(SEARCH('[1]Lookup for use classification'!$D$5,C1311))),'[1]Lookup for use classification'!$A$5,IF(OR(ISNUMBER(SEARCH('[1]Lookup for use classification'!$B$7,C1311)),ISNUMBER(SEARCH('[1]Lookup for use classification'!$C$7,C1311)),ISNUMBER(SEARCH('[1]Lookup for use classification'!$D$7,C1311))),'[1]Lookup for use classification'!$A$7,IF(OR(ISNUMBER(SEARCH('[1]Lookup for use classification'!$B$9,C1311)),ISNUMBER(SEARCH('[1]Lookup for use classification'!$C$9,C1311)),ISNUMBER(SEARCH('[1]Lookup for use classification'!$D$9,C1311)),ISNUMBER(SEARCH('[1]Lookup for use classification'!$E$9,C1311)),ISNUMBER(SEARCH('[1]Lookup for use classification'!$F$9,C1311)),ISNUMBER(SEARCH('[1]Lookup for use classification'!$G$9,C1311)),ISNUMBER(SEARCH('[1]Lookup for use classification'!$H$9,C1311)),ISNUMBER(SEARCH('[1]Lookup for use classification'!$I$9,C1311)),ISNUMBER(SEARCH('[1]Lookup for use classification'!$J$9,C1311)),ISNUMBER(SEARCH('[1]Lookup for use classification'!$K$9,C1311))),'[1]Lookup for use classification'!$A$9,IF(OR(ISNUMBER(SEARCH('[1]Lookup for use classification'!$B$10,C1311)),ISNUMBER(SEARCH('[1]Lookup for use classification'!$C$10,C1311)),ISNUMBER(SEARCH('[1]Lookup for use classification'!$D$10,C1311)),ISNUMBER(SEARCH('[1]Lookup for use classification'!$E$10,C1311)),ISNUMBER(SEARCH('[1]Lookup for use classification'!$F$10,C1311)),ISNUMBER(SEARCH('[1]Lookup for use classification'!$G$10,C1311))),'[1]Lookup for use classification'!$A$10,IF(OR(ISNUMBER(SEARCH('[1]Lookup for use classification'!$B$11,C1311)),ISNUMBER(SEARCH('[1]Lookup for use classification'!$C$11,C1311))),'[1]Lookup for use classification'!$A$11,IF(OR(ISNUMBER(SEARCH('[1]Lookup for use classification'!$B$12,C1311)),ISNUMBER(SEARCH('[1]Lookup for use classification'!$C$12,C1311))),'[1]Lookup for use classification'!$A$12,IF(OR(ISNUMBER(SEARCH('[1]Lookup for use classification'!$B$13,C1311)),ISNUMBER(SEARCH('[1]Lookup for use classification'!$C$13,C1311)),ISNUMBER(SEARCH('[1]Lookup for use classification'!$D$13,C1311)),,ISNUMBER(SEARCH('[1]Lookup for use classification'!$C$13,C1311)),ISNUMBER(SEARCH('[1]Lookup for use classification'!$E$13,C1311))),'[1]Lookup for use classification'!$A$13,IF(OR(ISNUMBER(SEARCH('[1]Lookup for use classification'!$B$14,C1311)),ISNUMBER(SEARCH('[1]Lookup for use classification'!$C$14,C1311))),'[1]Lookup for use classification'!$A$14,"Other"))))))))))))</f>
        <v>Public Assembly</v>
      </c>
      <c r="E1311" s="175"/>
      <c r="F1311" s="176"/>
      <c r="G1311" s="176"/>
    </row>
    <row r="1312" spans="1:10" hidden="1">
      <c r="A1312" s="187" t="s">
        <v>1356</v>
      </c>
      <c r="B1312" s="167" t="s">
        <v>4456</v>
      </c>
      <c r="C1312" s="174" t="s">
        <v>254</v>
      </c>
      <c r="D1312" s="6" t="str">
        <f>IF(OR(ISNUMBER(SEARCH('[1]Lookup for use classification'!$B$1,C1312)),ISNUMBER(SEARCH('[1]Lookup for use classification'!$C$1,C1312)),ISNUMBER(SEARCH('[1]Lookup for use classification'!$D$1,C1312)),ISNUMBER(SEARCH('[1]Lookup for use classification'!$E$1,C1312))),'[1]Lookup for use classification'!$A$1,IF(ISNUMBER(SEARCH('[1]Lookup for use classification'!$B$2,C1312)),'[1]Lookup for use classification'!$A$2,IF(ISNUMBER(SEARCH('[1]Lookup for use classification'!$B$3,C1312)),'[1]Lookup for use classification'!$A$3,IF(OR(ISNUMBER(SEARCH('[1]Lookup for use classification'!$B$4,C1312)),ISNUMBER(SEARCH('[1]Lookup for use classification'!$C$4,C1312)),ISNUMBER(SEARCH('[1]Lookup for use classification'!$D$4,C1312)),ISNUMBER(SEARCH('[1]Lookup for use classification'!$E$4,C1312))),'[1]Lookup for use classification'!$A$4,IF(OR(ISNUMBER(SEARCH('[1]Lookup for use classification'!$B$5,C1312)),ISNUMBER(SEARCH('[1]Lookup for use classification'!$C$5,C1312)),ISNUMBER(SEARCH('[1]Lookup for use classification'!$D$5,C1312))),'[1]Lookup for use classification'!$A$5,IF(OR(ISNUMBER(SEARCH('[1]Lookup for use classification'!$B$7,C1312)),ISNUMBER(SEARCH('[1]Lookup for use classification'!$C$7,C1312)),ISNUMBER(SEARCH('[1]Lookup for use classification'!$D$7,C1312))),'[1]Lookup for use classification'!$A$7,IF(OR(ISNUMBER(SEARCH('[1]Lookup for use classification'!$B$9,C1312)),ISNUMBER(SEARCH('[1]Lookup for use classification'!$C$9,C1312)),ISNUMBER(SEARCH('[1]Lookup for use classification'!$D$9,C1312)),ISNUMBER(SEARCH('[1]Lookup for use classification'!$E$9,C1312)),ISNUMBER(SEARCH('[1]Lookup for use classification'!$F$9,C1312)),ISNUMBER(SEARCH('[1]Lookup for use classification'!$G$9,C1312)),ISNUMBER(SEARCH('[1]Lookup for use classification'!$H$9,C1312)),ISNUMBER(SEARCH('[1]Lookup for use classification'!$I$9,C1312)),ISNUMBER(SEARCH('[1]Lookup for use classification'!$J$9,C1312)),ISNUMBER(SEARCH('[1]Lookup for use classification'!$K$9,C1312))),'[1]Lookup for use classification'!$A$9,IF(OR(ISNUMBER(SEARCH('[1]Lookup for use classification'!$B$10,C1312)),ISNUMBER(SEARCH('[1]Lookup for use classification'!$C$10,C1312)),ISNUMBER(SEARCH('[1]Lookup for use classification'!$D$10,C1312)),ISNUMBER(SEARCH('[1]Lookup for use classification'!$E$10,C1312)),ISNUMBER(SEARCH('[1]Lookup for use classification'!$F$10,C1312)),ISNUMBER(SEARCH('[1]Lookup for use classification'!$G$10,C1312))),'[1]Lookup for use classification'!$A$10,IF(OR(ISNUMBER(SEARCH('[1]Lookup for use classification'!$B$11,C1312)),ISNUMBER(SEARCH('[1]Lookup for use classification'!$C$11,C1312))),'[1]Lookup for use classification'!$A$11,IF(OR(ISNUMBER(SEARCH('[1]Lookup for use classification'!$B$12,C1312)),ISNUMBER(SEARCH('[1]Lookup for use classification'!$C$12,C1312))),'[1]Lookup for use classification'!$A$12,IF(OR(ISNUMBER(SEARCH('[1]Lookup for use classification'!$B$13,C1312)),ISNUMBER(SEARCH('[1]Lookup for use classification'!$C$13,C1312)),ISNUMBER(SEARCH('[1]Lookup for use classification'!$D$13,C1312)),,ISNUMBER(SEARCH('[1]Lookup for use classification'!$C$13,C1312)),ISNUMBER(SEARCH('[1]Lookup for use classification'!$E$13,C1312))),'[1]Lookup for use classification'!$A$13,IF(OR(ISNUMBER(SEARCH('[1]Lookup for use classification'!$B$14,C1312)),ISNUMBER(SEARCH('[1]Lookup for use classification'!$C$14,C1312))),'[1]Lookup for use classification'!$A$14,"Other"))))))))))))</f>
        <v>Retail - Other</v>
      </c>
      <c r="E1312" s="175"/>
      <c r="F1312" s="176"/>
      <c r="G1312" s="176"/>
    </row>
    <row r="1313" spans="1:10" hidden="1">
      <c r="A1313" s="187" t="s">
        <v>1356</v>
      </c>
      <c r="B1313" s="167" t="s">
        <v>4456</v>
      </c>
      <c r="C1313" s="174" t="s">
        <v>1350</v>
      </c>
      <c r="D1313" s="6" t="str">
        <f>IF(OR(ISNUMBER(SEARCH('[1]Lookup for use classification'!$B$1,C1313)),ISNUMBER(SEARCH('[1]Lookup for use classification'!$C$1,C1313)),ISNUMBER(SEARCH('[1]Lookup for use classification'!$D$1,C1313)),ISNUMBER(SEARCH('[1]Lookup for use classification'!$E$1,C1313))),'[1]Lookup for use classification'!$A$1,IF(ISNUMBER(SEARCH('[1]Lookup for use classification'!$B$2,C1313)),'[1]Lookup for use classification'!$A$2,IF(ISNUMBER(SEARCH('[1]Lookup for use classification'!$B$3,C1313)),'[1]Lookup for use classification'!$A$3,IF(OR(ISNUMBER(SEARCH('[1]Lookup for use classification'!$B$4,C1313)),ISNUMBER(SEARCH('[1]Lookup for use classification'!$C$4,C1313)),ISNUMBER(SEARCH('[1]Lookup for use classification'!$D$4,C1313)),ISNUMBER(SEARCH('[1]Lookup for use classification'!$E$4,C1313))),'[1]Lookup for use classification'!$A$4,IF(OR(ISNUMBER(SEARCH('[1]Lookup for use classification'!$B$5,C1313)),ISNUMBER(SEARCH('[1]Lookup for use classification'!$C$5,C1313)),ISNUMBER(SEARCH('[1]Lookup for use classification'!$D$5,C1313))),'[1]Lookup for use classification'!$A$5,IF(OR(ISNUMBER(SEARCH('[1]Lookup for use classification'!$B$7,C1313)),ISNUMBER(SEARCH('[1]Lookup for use classification'!$C$7,C1313)),ISNUMBER(SEARCH('[1]Lookup for use classification'!$D$7,C1313))),'[1]Lookup for use classification'!$A$7,IF(OR(ISNUMBER(SEARCH('[1]Lookup for use classification'!$B$9,C1313)),ISNUMBER(SEARCH('[1]Lookup for use classification'!$C$9,C1313)),ISNUMBER(SEARCH('[1]Lookup for use classification'!$D$9,C1313)),ISNUMBER(SEARCH('[1]Lookup for use classification'!$E$9,C1313)),ISNUMBER(SEARCH('[1]Lookup for use classification'!$F$9,C1313)),ISNUMBER(SEARCH('[1]Lookup for use classification'!$G$9,C1313)),ISNUMBER(SEARCH('[1]Lookup for use classification'!$H$9,C1313)),ISNUMBER(SEARCH('[1]Lookup for use classification'!$I$9,C1313)),ISNUMBER(SEARCH('[1]Lookup for use classification'!$J$9,C1313)),ISNUMBER(SEARCH('[1]Lookup for use classification'!$K$9,C1313))),'[1]Lookup for use classification'!$A$9,IF(OR(ISNUMBER(SEARCH('[1]Lookup for use classification'!$B$10,C1313)),ISNUMBER(SEARCH('[1]Lookup for use classification'!$C$10,C1313)),ISNUMBER(SEARCH('[1]Lookup for use classification'!$D$10,C1313)),ISNUMBER(SEARCH('[1]Lookup for use classification'!$E$10,C1313)),ISNUMBER(SEARCH('[1]Lookup for use classification'!$F$10,C1313)),ISNUMBER(SEARCH('[1]Lookup for use classification'!$G$10,C1313))),'[1]Lookup for use classification'!$A$10,IF(OR(ISNUMBER(SEARCH('[1]Lookup for use classification'!$B$11,C1313)),ISNUMBER(SEARCH('[1]Lookup for use classification'!$C$11,C1313))),'[1]Lookup for use classification'!$A$11,IF(OR(ISNUMBER(SEARCH('[1]Lookup for use classification'!$B$12,C1313)),ISNUMBER(SEARCH('[1]Lookup for use classification'!$C$12,C1313))),'[1]Lookup for use classification'!$A$12,IF(OR(ISNUMBER(SEARCH('[1]Lookup for use classification'!$B$13,C1313)),ISNUMBER(SEARCH('[1]Lookup for use classification'!$C$13,C1313)),ISNUMBER(SEARCH('[1]Lookup for use classification'!$D$13,C1313)),,ISNUMBER(SEARCH('[1]Lookup for use classification'!$C$13,C1313)),ISNUMBER(SEARCH('[1]Lookup for use classification'!$E$13,C1313))),'[1]Lookup for use classification'!$A$13,IF(OR(ISNUMBER(SEARCH('[1]Lookup for use classification'!$B$14,C1313)),ISNUMBER(SEARCH('[1]Lookup for use classification'!$C$14,C1313))),'[1]Lookup for use classification'!$A$14,"Other"))))))))))))</f>
        <v>Warehousing</v>
      </c>
      <c r="E1313" s="175">
        <v>1104</v>
      </c>
      <c r="F1313" s="176"/>
      <c r="G1313" s="176"/>
    </row>
    <row r="1314" spans="1:10" hidden="1">
      <c r="A1314" s="187" t="s">
        <v>1356</v>
      </c>
      <c r="B1314" s="167" t="s">
        <v>4456</v>
      </c>
      <c r="C1314" s="174" t="s">
        <v>144</v>
      </c>
      <c r="D1314" s="6" t="str">
        <f>IF(OR(ISNUMBER(SEARCH('[1]Lookup for use classification'!$B$1,C1314)),ISNUMBER(SEARCH('[1]Lookup for use classification'!$C$1,C1314)),ISNUMBER(SEARCH('[1]Lookup for use classification'!$D$1,C1314)),ISNUMBER(SEARCH('[1]Lookup for use classification'!$E$1,C1314))),'[1]Lookup for use classification'!$A$1,IF(ISNUMBER(SEARCH('[1]Lookup for use classification'!$B$2,C1314)),'[1]Lookup for use classification'!$A$2,IF(ISNUMBER(SEARCH('[1]Lookup for use classification'!$B$3,C1314)),'[1]Lookup for use classification'!$A$3,IF(OR(ISNUMBER(SEARCH('[1]Lookup for use classification'!$B$4,C1314)),ISNUMBER(SEARCH('[1]Lookup for use classification'!$C$4,C1314)),ISNUMBER(SEARCH('[1]Lookup for use classification'!$D$4,C1314)),ISNUMBER(SEARCH('[1]Lookup for use classification'!$E$4,C1314))),'[1]Lookup for use classification'!$A$4,IF(OR(ISNUMBER(SEARCH('[1]Lookup for use classification'!$B$5,C1314)),ISNUMBER(SEARCH('[1]Lookup for use classification'!$C$5,C1314)),ISNUMBER(SEARCH('[1]Lookup for use classification'!$D$5,C1314))),'[1]Lookup for use classification'!$A$5,IF(OR(ISNUMBER(SEARCH('[1]Lookup for use classification'!$B$7,C1314)),ISNUMBER(SEARCH('[1]Lookup for use classification'!$C$7,C1314)),ISNUMBER(SEARCH('[1]Lookup for use classification'!$D$7,C1314))),'[1]Lookup for use classification'!$A$7,IF(OR(ISNUMBER(SEARCH('[1]Lookup for use classification'!$B$9,C1314)),ISNUMBER(SEARCH('[1]Lookup for use classification'!$C$9,C1314)),ISNUMBER(SEARCH('[1]Lookup for use classification'!$D$9,C1314)),ISNUMBER(SEARCH('[1]Lookup for use classification'!$E$9,C1314)),ISNUMBER(SEARCH('[1]Lookup for use classification'!$F$9,C1314)),ISNUMBER(SEARCH('[1]Lookup for use classification'!$G$9,C1314)),ISNUMBER(SEARCH('[1]Lookup for use classification'!$H$9,C1314)),ISNUMBER(SEARCH('[1]Lookup for use classification'!$I$9,C1314)),ISNUMBER(SEARCH('[1]Lookup for use classification'!$J$9,C1314)),ISNUMBER(SEARCH('[1]Lookup for use classification'!$K$9,C1314))),'[1]Lookup for use classification'!$A$9,IF(OR(ISNUMBER(SEARCH('[1]Lookup for use classification'!$B$10,C1314)),ISNUMBER(SEARCH('[1]Lookup for use classification'!$C$10,C1314)),ISNUMBER(SEARCH('[1]Lookup for use classification'!$D$10,C1314)),ISNUMBER(SEARCH('[1]Lookup for use classification'!$E$10,C1314)),ISNUMBER(SEARCH('[1]Lookup for use classification'!$F$10,C1314)),ISNUMBER(SEARCH('[1]Lookup for use classification'!$G$10,C1314))),'[1]Lookup for use classification'!$A$10,IF(OR(ISNUMBER(SEARCH('[1]Lookup for use classification'!$B$11,C1314)),ISNUMBER(SEARCH('[1]Lookup for use classification'!$C$11,C1314))),'[1]Lookup for use classification'!$A$11,IF(OR(ISNUMBER(SEARCH('[1]Lookup for use classification'!$B$12,C1314)),ISNUMBER(SEARCH('[1]Lookup for use classification'!$C$12,C1314))),'[1]Lookup for use classification'!$A$12,IF(OR(ISNUMBER(SEARCH('[1]Lookup for use classification'!$B$13,C1314)),ISNUMBER(SEARCH('[1]Lookup for use classification'!$C$13,C1314)),ISNUMBER(SEARCH('[1]Lookup for use classification'!$D$13,C1314)),,ISNUMBER(SEARCH('[1]Lookup for use classification'!$C$13,C1314)),ISNUMBER(SEARCH('[1]Lookup for use classification'!$E$13,C1314))),'[1]Lookup for use classification'!$A$13,IF(OR(ISNUMBER(SEARCH('[1]Lookup for use classification'!$B$14,C1314)),ISNUMBER(SEARCH('[1]Lookup for use classification'!$C$14,C1314))),'[1]Lookup for use classification'!$A$14,"Other"))))))))))))</f>
        <v>Water &amp; Sewer</v>
      </c>
      <c r="E1314" s="175">
        <v>2160</v>
      </c>
      <c r="F1314" s="176"/>
      <c r="G1314" s="176"/>
    </row>
    <row r="1315" spans="1:10" hidden="1">
      <c r="A1315" s="185" t="s">
        <v>1369</v>
      </c>
      <c r="B1315" s="167" t="s">
        <v>4456</v>
      </c>
      <c r="C1315" s="174" t="s">
        <v>1363</v>
      </c>
      <c r="D1315" s="6" t="str">
        <f>IF(OR(ISNUMBER(SEARCH('[1]Lookup for use classification'!$B$1,C1315)),ISNUMBER(SEARCH('[1]Lookup for use classification'!$C$1,C1315)),ISNUMBER(SEARCH('[1]Lookup for use classification'!$D$1,C1315)),ISNUMBER(SEARCH('[1]Lookup for use classification'!$E$1,C1315))),'[1]Lookup for use classification'!$A$1,IF(ISNUMBER(SEARCH('[1]Lookup for use classification'!$B$2,C1315)),'[1]Lookup for use classification'!$A$2,IF(ISNUMBER(SEARCH('[1]Lookup for use classification'!$B$3,C1315)),'[1]Lookup for use classification'!$A$3,IF(OR(ISNUMBER(SEARCH('[1]Lookup for use classification'!$B$4,C1315)),ISNUMBER(SEARCH('[1]Lookup for use classification'!$C$4,C1315)),ISNUMBER(SEARCH('[1]Lookup for use classification'!$D$4,C1315)),ISNUMBER(SEARCH('[1]Lookup for use classification'!$E$4,C1315))),'[1]Lookup for use classification'!$A$4,IF(OR(ISNUMBER(SEARCH('[1]Lookup for use classification'!$B$5,C1315)),ISNUMBER(SEARCH('[1]Lookup for use classification'!$C$5,C1315)),ISNUMBER(SEARCH('[1]Lookup for use classification'!$D$5,C1315))),'[1]Lookup for use classification'!$A$5,IF(OR(ISNUMBER(SEARCH('[1]Lookup for use classification'!$B$7,C1315)),ISNUMBER(SEARCH('[1]Lookup for use classification'!$C$7,C1315)),ISNUMBER(SEARCH('[1]Lookup for use classification'!$D$7,C1315))),'[1]Lookup for use classification'!$A$7,IF(OR(ISNUMBER(SEARCH('[1]Lookup for use classification'!$B$9,C1315)),ISNUMBER(SEARCH('[1]Lookup for use classification'!$C$9,C1315)),ISNUMBER(SEARCH('[1]Lookup for use classification'!$D$9,C1315)),ISNUMBER(SEARCH('[1]Lookup for use classification'!$E$9,C1315)),ISNUMBER(SEARCH('[1]Lookup for use classification'!$F$9,C1315)),ISNUMBER(SEARCH('[1]Lookup for use classification'!$G$9,C1315)),ISNUMBER(SEARCH('[1]Lookup for use classification'!$H$9,C1315)),ISNUMBER(SEARCH('[1]Lookup for use classification'!$I$9,C1315)),ISNUMBER(SEARCH('[1]Lookup for use classification'!$J$9,C1315)),ISNUMBER(SEARCH('[1]Lookup for use classification'!$K$9,C1315))),'[1]Lookup for use classification'!$A$9,IF(OR(ISNUMBER(SEARCH('[1]Lookup for use classification'!$B$10,C1315)),ISNUMBER(SEARCH('[1]Lookup for use classification'!$C$10,C1315)),ISNUMBER(SEARCH('[1]Lookup for use classification'!$D$10,C1315)),ISNUMBER(SEARCH('[1]Lookup for use classification'!$E$10,C1315)),ISNUMBER(SEARCH('[1]Lookup for use classification'!$F$10,C1315)),ISNUMBER(SEARCH('[1]Lookup for use classification'!$G$10,C1315))),'[1]Lookup for use classification'!$A$10,IF(OR(ISNUMBER(SEARCH('[1]Lookup for use classification'!$B$11,C1315)),ISNUMBER(SEARCH('[1]Lookup for use classification'!$C$11,C1315))),'[1]Lookup for use classification'!$A$11,IF(OR(ISNUMBER(SEARCH('[1]Lookup for use classification'!$B$12,C1315)),ISNUMBER(SEARCH('[1]Lookup for use classification'!$C$12,C1315))),'[1]Lookup for use classification'!$A$12,IF(OR(ISNUMBER(SEARCH('[1]Lookup for use classification'!$B$13,C1315)),ISNUMBER(SEARCH('[1]Lookup for use classification'!$C$13,C1315)),ISNUMBER(SEARCH('[1]Lookup for use classification'!$D$13,C1315)),,ISNUMBER(SEARCH('[1]Lookup for use classification'!$C$13,C1315)),ISNUMBER(SEARCH('[1]Lookup for use classification'!$E$13,C1315))),'[1]Lookup for use classification'!$A$13,IF(OR(ISNUMBER(SEARCH('[1]Lookup for use classification'!$B$14,C1315)),ISNUMBER(SEARCH('[1]Lookup for use classification'!$C$14,C1315))),'[1]Lookup for use classification'!$A$14,"Other"))))))))))))</f>
        <v>Accomodation Services</v>
      </c>
      <c r="E1315" s="175"/>
      <c r="F1315" s="176"/>
      <c r="G1315" s="176"/>
    </row>
    <row r="1316" spans="1:10" hidden="1">
      <c r="A1316" s="187" t="s">
        <v>1369</v>
      </c>
      <c r="B1316" s="167" t="s">
        <v>4456</v>
      </c>
      <c r="C1316" s="174" t="s">
        <v>1365</v>
      </c>
      <c r="D1316" s="6" t="str">
        <f>IF(OR(ISNUMBER(SEARCH('[1]Lookup for use classification'!$B$1,C1316)),ISNUMBER(SEARCH('[1]Lookup for use classification'!$C$1,C1316)),ISNUMBER(SEARCH('[1]Lookup for use classification'!$D$1,C1316)),ISNUMBER(SEARCH('[1]Lookup for use classification'!$E$1,C1316))),'[1]Lookup for use classification'!$A$1,IF(ISNUMBER(SEARCH('[1]Lookup for use classification'!$B$2,C1316)),'[1]Lookup for use classification'!$A$2,IF(ISNUMBER(SEARCH('[1]Lookup for use classification'!$B$3,C1316)),'[1]Lookup for use classification'!$A$3,IF(OR(ISNUMBER(SEARCH('[1]Lookup for use classification'!$B$4,C1316)),ISNUMBER(SEARCH('[1]Lookup for use classification'!$C$4,C1316)),ISNUMBER(SEARCH('[1]Lookup for use classification'!$D$4,C1316)),ISNUMBER(SEARCH('[1]Lookup for use classification'!$E$4,C1316))),'[1]Lookup for use classification'!$A$4,IF(OR(ISNUMBER(SEARCH('[1]Lookup for use classification'!$B$5,C1316)),ISNUMBER(SEARCH('[1]Lookup for use classification'!$C$5,C1316)),ISNUMBER(SEARCH('[1]Lookup for use classification'!$D$5,C1316))),'[1]Lookup for use classification'!$A$5,IF(OR(ISNUMBER(SEARCH('[1]Lookup for use classification'!$B$7,C1316)),ISNUMBER(SEARCH('[1]Lookup for use classification'!$C$7,C1316)),ISNUMBER(SEARCH('[1]Lookup for use classification'!$D$7,C1316))),'[1]Lookup for use classification'!$A$7,IF(OR(ISNUMBER(SEARCH('[1]Lookup for use classification'!$B$9,C1316)),ISNUMBER(SEARCH('[1]Lookup for use classification'!$C$9,C1316)),ISNUMBER(SEARCH('[1]Lookup for use classification'!$D$9,C1316)),ISNUMBER(SEARCH('[1]Lookup for use classification'!$E$9,C1316)),ISNUMBER(SEARCH('[1]Lookup for use classification'!$F$9,C1316)),ISNUMBER(SEARCH('[1]Lookup for use classification'!$G$9,C1316)),ISNUMBER(SEARCH('[1]Lookup for use classification'!$H$9,C1316)),ISNUMBER(SEARCH('[1]Lookup for use classification'!$I$9,C1316)),ISNUMBER(SEARCH('[1]Lookup for use classification'!$J$9,C1316)),ISNUMBER(SEARCH('[1]Lookup for use classification'!$K$9,C1316))),'[1]Lookup for use classification'!$A$9,IF(OR(ISNUMBER(SEARCH('[1]Lookup for use classification'!$B$10,C1316)),ISNUMBER(SEARCH('[1]Lookup for use classification'!$C$10,C1316)),ISNUMBER(SEARCH('[1]Lookup for use classification'!$D$10,C1316)),ISNUMBER(SEARCH('[1]Lookup for use classification'!$E$10,C1316)),ISNUMBER(SEARCH('[1]Lookup for use classification'!$F$10,C1316)),ISNUMBER(SEARCH('[1]Lookup for use classification'!$G$10,C1316))),'[1]Lookup for use classification'!$A$10,IF(OR(ISNUMBER(SEARCH('[1]Lookup for use classification'!$B$11,C1316)),ISNUMBER(SEARCH('[1]Lookup for use classification'!$C$11,C1316))),'[1]Lookup for use classification'!$A$11,IF(OR(ISNUMBER(SEARCH('[1]Lookup for use classification'!$B$12,C1316)),ISNUMBER(SEARCH('[1]Lookup for use classification'!$C$12,C1316))),'[1]Lookup for use classification'!$A$12,IF(OR(ISNUMBER(SEARCH('[1]Lookup for use classification'!$B$13,C1316)),ISNUMBER(SEARCH('[1]Lookup for use classification'!$C$13,C1316)),ISNUMBER(SEARCH('[1]Lookup for use classification'!$D$13,C1316)),,ISNUMBER(SEARCH('[1]Lookup for use classification'!$C$13,C1316)),ISNUMBER(SEARCH('[1]Lookup for use classification'!$E$13,C1316))),'[1]Lookup for use classification'!$A$13,IF(OR(ISNUMBER(SEARCH('[1]Lookup for use classification'!$B$14,C1316)),ISNUMBER(SEARCH('[1]Lookup for use classification'!$C$14,C1316))),'[1]Lookup for use classification'!$A$14,"Other"))))))))))))</f>
        <v>Education - K - 12</v>
      </c>
      <c r="E1316" s="175">
        <v>720</v>
      </c>
      <c r="F1316" s="176"/>
      <c r="G1316" s="176"/>
    </row>
    <row r="1317" spans="1:10" hidden="1">
      <c r="A1317" s="187" t="s">
        <v>1369</v>
      </c>
      <c r="B1317" s="167" t="s">
        <v>4456</v>
      </c>
      <c r="C1317" s="174" t="s">
        <v>1368</v>
      </c>
      <c r="D1317" s="6" t="str">
        <f>IF(OR(ISNUMBER(SEARCH('[1]Lookup for use classification'!$B$1,C1317)),ISNUMBER(SEARCH('[1]Lookup for use classification'!$C$1,C1317)),ISNUMBER(SEARCH('[1]Lookup for use classification'!$D$1,C1317)),ISNUMBER(SEARCH('[1]Lookup for use classification'!$E$1,C1317))),'[1]Lookup for use classification'!$A$1,IF(ISNUMBER(SEARCH('[1]Lookup for use classification'!$B$2,C1317)),'[1]Lookup for use classification'!$A$2,IF(ISNUMBER(SEARCH('[1]Lookup for use classification'!$B$3,C1317)),'[1]Lookup for use classification'!$A$3,IF(OR(ISNUMBER(SEARCH('[1]Lookup for use classification'!$B$4,C1317)),ISNUMBER(SEARCH('[1]Lookup for use classification'!$C$4,C1317)),ISNUMBER(SEARCH('[1]Lookup for use classification'!$D$4,C1317)),ISNUMBER(SEARCH('[1]Lookup for use classification'!$E$4,C1317))),'[1]Lookup for use classification'!$A$4,IF(OR(ISNUMBER(SEARCH('[1]Lookup for use classification'!$B$5,C1317)),ISNUMBER(SEARCH('[1]Lookup for use classification'!$C$5,C1317)),ISNUMBER(SEARCH('[1]Lookup for use classification'!$D$5,C1317))),'[1]Lookup for use classification'!$A$5,IF(OR(ISNUMBER(SEARCH('[1]Lookup for use classification'!$B$7,C1317)),ISNUMBER(SEARCH('[1]Lookup for use classification'!$C$7,C1317)),ISNUMBER(SEARCH('[1]Lookup for use classification'!$D$7,C1317))),'[1]Lookup for use classification'!$A$7,IF(OR(ISNUMBER(SEARCH('[1]Lookup for use classification'!$B$9,C1317)),ISNUMBER(SEARCH('[1]Lookup for use classification'!$C$9,C1317)),ISNUMBER(SEARCH('[1]Lookup for use classification'!$D$9,C1317)),ISNUMBER(SEARCH('[1]Lookup for use classification'!$E$9,C1317)),ISNUMBER(SEARCH('[1]Lookup for use classification'!$F$9,C1317)),ISNUMBER(SEARCH('[1]Lookup for use classification'!$G$9,C1317)),ISNUMBER(SEARCH('[1]Lookup for use classification'!$H$9,C1317)),ISNUMBER(SEARCH('[1]Lookup for use classification'!$I$9,C1317)),ISNUMBER(SEARCH('[1]Lookup for use classification'!$J$9,C1317)),ISNUMBER(SEARCH('[1]Lookup for use classification'!$K$9,C1317))),'[1]Lookup for use classification'!$A$9,IF(OR(ISNUMBER(SEARCH('[1]Lookup for use classification'!$B$10,C1317)),ISNUMBER(SEARCH('[1]Lookup for use classification'!$C$10,C1317)),ISNUMBER(SEARCH('[1]Lookup for use classification'!$D$10,C1317)),ISNUMBER(SEARCH('[1]Lookup for use classification'!$E$10,C1317)),ISNUMBER(SEARCH('[1]Lookup for use classification'!$F$10,C1317)),ISNUMBER(SEARCH('[1]Lookup for use classification'!$G$10,C1317))),'[1]Lookup for use classification'!$A$10,IF(OR(ISNUMBER(SEARCH('[1]Lookup for use classification'!$B$11,C1317)),ISNUMBER(SEARCH('[1]Lookup for use classification'!$C$11,C1317))),'[1]Lookup for use classification'!$A$11,IF(OR(ISNUMBER(SEARCH('[1]Lookup for use classification'!$B$12,C1317)),ISNUMBER(SEARCH('[1]Lookup for use classification'!$C$12,C1317))),'[1]Lookup for use classification'!$A$12,IF(OR(ISNUMBER(SEARCH('[1]Lookup for use classification'!$B$13,C1317)),ISNUMBER(SEARCH('[1]Lookup for use classification'!$C$13,C1317)),ISNUMBER(SEARCH('[1]Lookup for use classification'!$D$13,C1317)),,ISNUMBER(SEARCH('[1]Lookup for use classification'!$C$13,C1317)),ISNUMBER(SEARCH('[1]Lookup for use classification'!$E$13,C1317))),'[1]Lookup for use classification'!$A$13,IF(OR(ISNUMBER(SEARCH('[1]Lookup for use classification'!$B$14,C1317)),ISNUMBER(SEARCH('[1]Lookup for use classification'!$C$14,C1317))),'[1]Lookup for use classification'!$A$14,"Other"))))))))))))</f>
        <v>Education - K - 12</v>
      </c>
      <c r="E1317" s="175">
        <v>9644</v>
      </c>
      <c r="F1317" s="176"/>
      <c r="G1317" s="176"/>
    </row>
    <row r="1318" spans="1:10" hidden="1">
      <c r="A1318" s="188" t="s">
        <v>2696</v>
      </c>
      <c r="B1318" s="8" t="str">
        <f>IF(ISNA(VLOOKUP(CONCATENATE(A1318,C1318),ARIS!$A$1:$A$959,1,FALSE)),"","ARIS")</f>
        <v>ARIS</v>
      </c>
      <c r="C1318" s="162" t="s">
        <v>3416</v>
      </c>
      <c r="D1318" s="165" t="s">
        <v>3335</v>
      </c>
      <c r="E1318" s="163">
        <v>15795</v>
      </c>
      <c r="F1318" s="163"/>
      <c r="G1318" s="163"/>
      <c r="H1318" s="164">
        <v>23700</v>
      </c>
      <c r="I1318" s="164"/>
      <c r="J1318" s="165">
        <v>99630.896670000002</v>
      </c>
    </row>
    <row r="1319" spans="1:10" hidden="1">
      <c r="A1319" s="187" t="s">
        <v>1369</v>
      </c>
      <c r="B1319" s="167" t="s">
        <v>4456</v>
      </c>
      <c r="C1319" s="174" t="s">
        <v>147</v>
      </c>
      <c r="D1319" s="6" t="str">
        <f>IF(OR(ISNUMBER(SEARCH('[1]Lookup for use classification'!$B$1,C1319)),ISNUMBER(SEARCH('[1]Lookup for use classification'!$C$1,C1319)),ISNUMBER(SEARCH('[1]Lookup for use classification'!$D$1,C1319)),ISNUMBER(SEARCH('[1]Lookup for use classification'!$E$1,C1319))),'[1]Lookup for use classification'!$A$1,IF(ISNUMBER(SEARCH('[1]Lookup for use classification'!$B$2,C1319)),'[1]Lookup for use classification'!$A$2,IF(ISNUMBER(SEARCH('[1]Lookup for use classification'!$B$3,C1319)),'[1]Lookup for use classification'!$A$3,IF(OR(ISNUMBER(SEARCH('[1]Lookup for use classification'!$B$4,C1319)),ISNUMBER(SEARCH('[1]Lookup for use classification'!$C$4,C1319)),ISNUMBER(SEARCH('[1]Lookup for use classification'!$D$4,C1319)),ISNUMBER(SEARCH('[1]Lookup for use classification'!$E$4,C1319))),'[1]Lookup for use classification'!$A$4,IF(OR(ISNUMBER(SEARCH('[1]Lookup for use classification'!$B$5,C1319)),ISNUMBER(SEARCH('[1]Lookup for use classification'!$C$5,C1319)),ISNUMBER(SEARCH('[1]Lookup for use classification'!$D$5,C1319))),'[1]Lookup for use classification'!$A$5,IF(OR(ISNUMBER(SEARCH('[1]Lookup for use classification'!$B$7,C1319)),ISNUMBER(SEARCH('[1]Lookup for use classification'!$C$7,C1319)),ISNUMBER(SEARCH('[1]Lookup for use classification'!$D$7,C1319))),'[1]Lookup for use classification'!$A$7,IF(OR(ISNUMBER(SEARCH('[1]Lookup for use classification'!$B$9,C1319)),ISNUMBER(SEARCH('[1]Lookup for use classification'!$C$9,C1319)),ISNUMBER(SEARCH('[1]Lookup for use classification'!$D$9,C1319)),ISNUMBER(SEARCH('[1]Lookup for use classification'!$E$9,C1319)),ISNUMBER(SEARCH('[1]Lookup for use classification'!$F$9,C1319)),ISNUMBER(SEARCH('[1]Lookup for use classification'!$G$9,C1319)),ISNUMBER(SEARCH('[1]Lookup for use classification'!$H$9,C1319)),ISNUMBER(SEARCH('[1]Lookup for use classification'!$I$9,C1319)),ISNUMBER(SEARCH('[1]Lookup for use classification'!$J$9,C1319)),ISNUMBER(SEARCH('[1]Lookup for use classification'!$K$9,C1319))),'[1]Lookup for use classification'!$A$9,IF(OR(ISNUMBER(SEARCH('[1]Lookup for use classification'!$B$10,C1319)),ISNUMBER(SEARCH('[1]Lookup for use classification'!$C$10,C1319)),ISNUMBER(SEARCH('[1]Lookup for use classification'!$D$10,C1319)),ISNUMBER(SEARCH('[1]Lookup for use classification'!$E$10,C1319)),ISNUMBER(SEARCH('[1]Lookup for use classification'!$F$10,C1319)),ISNUMBER(SEARCH('[1]Lookup for use classification'!$G$10,C1319))),'[1]Lookup for use classification'!$A$10,IF(OR(ISNUMBER(SEARCH('[1]Lookup for use classification'!$B$11,C1319)),ISNUMBER(SEARCH('[1]Lookup for use classification'!$C$11,C1319))),'[1]Lookup for use classification'!$A$11,IF(OR(ISNUMBER(SEARCH('[1]Lookup for use classification'!$B$12,C1319)),ISNUMBER(SEARCH('[1]Lookup for use classification'!$C$12,C1319))),'[1]Lookup for use classification'!$A$12,IF(OR(ISNUMBER(SEARCH('[1]Lookup for use classification'!$B$13,C1319)),ISNUMBER(SEARCH('[1]Lookup for use classification'!$C$13,C1319)),ISNUMBER(SEARCH('[1]Lookup for use classification'!$D$13,C1319)),,ISNUMBER(SEARCH('[1]Lookup for use classification'!$C$13,C1319)),ISNUMBER(SEARCH('[1]Lookup for use classification'!$E$13,C1319))),'[1]Lookup for use classification'!$A$13,IF(OR(ISNUMBER(SEARCH('[1]Lookup for use classification'!$B$14,C1319)),ISNUMBER(SEARCH('[1]Lookup for use classification'!$C$14,C1319))),'[1]Lookup for use classification'!$A$14,"Other"))))))))))))</f>
        <v>Health Care - Hospitals</v>
      </c>
      <c r="E1319" s="175">
        <v>1636</v>
      </c>
      <c r="F1319" s="176"/>
      <c r="G1319" s="176"/>
    </row>
    <row r="1320" spans="1:10" hidden="1">
      <c r="A1320" s="187" t="s">
        <v>1369</v>
      </c>
      <c r="B1320" s="167" t="s">
        <v>4456</v>
      </c>
      <c r="C1320" s="174" t="s">
        <v>1358</v>
      </c>
      <c r="D1320" s="6" t="str">
        <f>IF(OR(ISNUMBER(SEARCH('[1]Lookup for use classification'!$B$1,C1320)),ISNUMBER(SEARCH('[1]Lookup for use classification'!$C$1,C1320)),ISNUMBER(SEARCH('[1]Lookup for use classification'!$D$1,C1320)),ISNUMBER(SEARCH('[1]Lookup for use classification'!$E$1,C1320))),'[1]Lookup for use classification'!$A$1,IF(ISNUMBER(SEARCH('[1]Lookup for use classification'!$B$2,C1320)),'[1]Lookup for use classification'!$A$2,IF(ISNUMBER(SEARCH('[1]Lookup for use classification'!$B$3,C1320)),'[1]Lookup for use classification'!$A$3,IF(OR(ISNUMBER(SEARCH('[1]Lookup for use classification'!$B$4,C1320)),ISNUMBER(SEARCH('[1]Lookup for use classification'!$C$4,C1320)),ISNUMBER(SEARCH('[1]Lookup for use classification'!$D$4,C1320)),ISNUMBER(SEARCH('[1]Lookup for use classification'!$E$4,C1320))),'[1]Lookup for use classification'!$A$4,IF(OR(ISNUMBER(SEARCH('[1]Lookup for use classification'!$B$5,C1320)),ISNUMBER(SEARCH('[1]Lookup for use classification'!$C$5,C1320)),ISNUMBER(SEARCH('[1]Lookup for use classification'!$D$5,C1320))),'[1]Lookup for use classification'!$A$5,IF(OR(ISNUMBER(SEARCH('[1]Lookup for use classification'!$B$7,C1320)),ISNUMBER(SEARCH('[1]Lookup for use classification'!$C$7,C1320)),ISNUMBER(SEARCH('[1]Lookup for use classification'!$D$7,C1320))),'[1]Lookup for use classification'!$A$7,IF(OR(ISNUMBER(SEARCH('[1]Lookup for use classification'!$B$9,C1320)),ISNUMBER(SEARCH('[1]Lookup for use classification'!$C$9,C1320)),ISNUMBER(SEARCH('[1]Lookup for use classification'!$D$9,C1320)),ISNUMBER(SEARCH('[1]Lookup for use classification'!$E$9,C1320)),ISNUMBER(SEARCH('[1]Lookup for use classification'!$F$9,C1320)),ISNUMBER(SEARCH('[1]Lookup for use classification'!$G$9,C1320)),ISNUMBER(SEARCH('[1]Lookup for use classification'!$H$9,C1320)),ISNUMBER(SEARCH('[1]Lookup for use classification'!$I$9,C1320)),ISNUMBER(SEARCH('[1]Lookup for use classification'!$J$9,C1320)),ISNUMBER(SEARCH('[1]Lookup for use classification'!$K$9,C1320))),'[1]Lookup for use classification'!$A$9,IF(OR(ISNUMBER(SEARCH('[1]Lookup for use classification'!$B$10,C1320)),ISNUMBER(SEARCH('[1]Lookup for use classification'!$C$10,C1320)),ISNUMBER(SEARCH('[1]Lookup for use classification'!$D$10,C1320)),ISNUMBER(SEARCH('[1]Lookup for use classification'!$E$10,C1320)),ISNUMBER(SEARCH('[1]Lookup for use classification'!$F$10,C1320)),ISNUMBER(SEARCH('[1]Lookup for use classification'!$G$10,C1320))),'[1]Lookup for use classification'!$A$10,IF(OR(ISNUMBER(SEARCH('[1]Lookup for use classification'!$B$11,C1320)),ISNUMBER(SEARCH('[1]Lookup for use classification'!$C$11,C1320))),'[1]Lookup for use classification'!$A$11,IF(OR(ISNUMBER(SEARCH('[1]Lookup for use classification'!$B$12,C1320)),ISNUMBER(SEARCH('[1]Lookup for use classification'!$C$12,C1320))),'[1]Lookup for use classification'!$A$12,IF(OR(ISNUMBER(SEARCH('[1]Lookup for use classification'!$B$13,C1320)),ISNUMBER(SEARCH('[1]Lookup for use classification'!$C$13,C1320)),ISNUMBER(SEARCH('[1]Lookup for use classification'!$D$13,C1320)),,ISNUMBER(SEARCH('[1]Lookup for use classification'!$C$13,C1320)),ISNUMBER(SEARCH('[1]Lookup for use classification'!$E$13,C1320))),'[1]Lookup for use classification'!$A$13,IF(OR(ISNUMBER(SEARCH('[1]Lookup for use classification'!$B$14,C1320)),ISNUMBER(SEARCH('[1]Lookup for use classification'!$C$14,C1320))),'[1]Lookup for use classification'!$A$14,"Other"))))))))))))</f>
        <v>Health Care - Hospitals</v>
      </c>
      <c r="E1320" s="175"/>
      <c r="F1320" s="176"/>
      <c r="G1320" s="176"/>
    </row>
    <row r="1321" spans="1:10" hidden="1">
      <c r="A1321" s="187" t="s">
        <v>1369</v>
      </c>
      <c r="B1321" s="167" t="s">
        <v>4456</v>
      </c>
      <c r="C1321" s="174" t="s">
        <v>1357</v>
      </c>
      <c r="D1321" s="6" t="str">
        <f>IF(OR(ISNUMBER(SEARCH('[1]Lookup for use classification'!$B$1,C1321)),ISNUMBER(SEARCH('[1]Lookup for use classification'!$C$1,C1321)),ISNUMBER(SEARCH('[1]Lookup for use classification'!$D$1,C1321)),ISNUMBER(SEARCH('[1]Lookup for use classification'!$E$1,C1321))),'[1]Lookup for use classification'!$A$1,IF(ISNUMBER(SEARCH('[1]Lookup for use classification'!$B$2,C1321)),'[1]Lookup for use classification'!$A$2,IF(ISNUMBER(SEARCH('[1]Lookup for use classification'!$B$3,C1321)),'[1]Lookup for use classification'!$A$3,IF(OR(ISNUMBER(SEARCH('[1]Lookup for use classification'!$B$4,C1321)),ISNUMBER(SEARCH('[1]Lookup for use classification'!$C$4,C1321)),ISNUMBER(SEARCH('[1]Lookup for use classification'!$D$4,C1321)),ISNUMBER(SEARCH('[1]Lookup for use classification'!$E$4,C1321))),'[1]Lookup for use classification'!$A$4,IF(OR(ISNUMBER(SEARCH('[1]Lookup for use classification'!$B$5,C1321)),ISNUMBER(SEARCH('[1]Lookup for use classification'!$C$5,C1321)),ISNUMBER(SEARCH('[1]Lookup for use classification'!$D$5,C1321))),'[1]Lookup for use classification'!$A$5,IF(OR(ISNUMBER(SEARCH('[1]Lookup for use classification'!$B$7,C1321)),ISNUMBER(SEARCH('[1]Lookup for use classification'!$C$7,C1321)),ISNUMBER(SEARCH('[1]Lookup for use classification'!$D$7,C1321))),'[1]Lookup for use classification'!$A$7,IF(OR(ISNUMBER(SEARCH('[1]Lookup for use classification'!$B$9,C1321)),ISNUMBER(SEARCH('[1]Lookup for use classification'!$C$9,C1321)),ISNUMBER(SEARCH('[1]Lookup for use classification'!$D$9,C1321)),ISNUMBER(SEARCH('[1]Lookup for use classification'!$E$9,C1321)),ISNUMBER(SEARCH('[1]Lookup for use classification'!$F$9,C1321)),ISNUMBER(SEARCH('[1]Lookup for use classification'!$G$9,C1321)),ISNUMBER(SEARCH('[1]Lookup for use classification'!$H$9,C1321)),ISNUMBER(SEARCH('[1]Lookup for use classification'!$I$9,C1321)),ISNUMBER(SEARCH('[1]Lookup for use classification'!$J$9,C1321)),ISNUMBER(SEARCH('[1]Lookup for use classification'!$K$9,C1321))),'[1]Lookup for use classification'!$A$9,IF(OR(ISNUMBER(SEARCH('[1]Lookup for use classification'!$B$10,C1321)),ISNUMBER(SEARCH('[1]Lookup for use classification'!$C$10,C1321)),ISNUMBER(SEARCH('[1]Lookup for use classification'!$D$10,C1321)),ISNUMBER(SEARCH('[1]Lookup for use classification'!$E$10,C1321)),ISNUMBER(SEARCH('[1]Lookup for use classification'!$F$10,C1321)),ISNUMBER(SEARCH('[1]Lookup for use classification'!$G$10,C1321))),'[1]Lookup for use classification'!$A$10,IF(OR(ISNUMBER(SEARCH('[1]Lookup for use classification'!$B$11,C1321)),ISNUMBER(SEARCH('[1]Lookup for use classification'!$C$11,C1321))),'[1]Lookup for use classification'!$A$11,IF(OR(ISNUMBER(SEARCH('[1]Lookup for use classification'!$B$12,C1321)),ISNUMBER(SEARCH('[1]Lookup for use classification'!$C$12,C1321))),'[1]Lookup for use classification'!$A$12,IF(OR(ISNUMBER(SEARCH('[1]Lookup for use classification'!$B$13,C1321)),ISNUMBER(SEARCH('[1]Lookup for use classification'!$C$13,C1321)),ISNUMBER(SEARCH('[1]Lookup for use classification'!$D$13,C1321)),,ISNUMBER(SEARCH('[1]Lookup for use classification'!$C$13,C1321)),ISNUMBER(SEARCH('[1]Lookup for use classification'!$E$13,C1321))),'[1]Lookup for use classification'!$A$13,IF(OR(ISNUMBER(SEARCH('[1]Lookup for use classification'!$B$14,C1321)),ISNUMBER(SEARCH('[1]Lookup for use classification'!$C$14,C1321))),'[1]Lookup for use classification'!$A$14,"Other"))))))))))))</f>
        <v>Office</v>
      </c>
      <c r="E1321" s="175"/>
      <c r="F1321" s="176"/>
      <c r="G1321" s="176"/>
    </row>
    <row r="1322" spans="1:10" hidden="1">
      <c r="A1322" s="188" t="s">
        <v>2696</v>
      </c>
      <c r="B1322" s="8" t="str">
        <f>IF(ISNA(VLOOKUP(CONCATENATE(A1322,C1322),ARIS!$A$1:$A$959,1,FALSE)),"","ARIS")</f>
        <v>ARIS</v>
      </c>
      <c r="C1322" s="162" t="s">
        <v>2697</v>
      </c>
      <c r="D1322" s="6" t="str">
        <f>IF(OR(ISNUMBER(SEARCH('[1]Lookup for use classification'!$B$1,C1322)),ISNUMBER(SEARCH('[1]Lookup for use classification'!$C$1,C1322)),ISNUMBER(SEARCH('[1]Lookup for use classification'!$D$1,C1322)),ISNUMBER(SEARCH('[1]Lookup for use classification'!$E$1,C1322))),'[1]Lookup for use classification'!$A$1,IF(ISNUMBER(SEARCH('[1]Lookup for use classification'!$B$2,C1322)),'[1]Lookup for use classification'!$A$2,IF(ISNUMBER(SEARCH('[1]Lookup for use classification'!$B$3,C1322)),'[1]Lookup for use classification'!$A$3,IF(OR(ISNUMBER(SEARCH('[1]Lookup for use classification'!$B$4,C1322)),ISNUMBER(SEARCH('[1]Lookup for use classification'!$C$4,C1322)),ISNUMBER(SEARCH('[1]Lookup for use classification'!$D$4,C1322)),ISNUMBER(SEARCH('[1]Lookup for use classification'!$E$4,C1322))),'[1]Lookup for use classification'!$A$4,IF(OR(ISNUMBER(SEARCH('[1]Lookup for use classification'!$B$5,C1322)),ISNUMBER(SEARCH('[1]Lookup for use classification'!$C$5,C1322)),ISNUMBER(SEARCH('[1]Lookup for use classification'!$D$5,C1322))),'[1]Lookup for use classification'!$A$5,IF(OR(ISNUMBER(SEARCH('[1]Lookup for use classification'!$B$7,C1322)),ISNUMBER(SEARCH('[1]Lookup for use classification'!$C$7,C1322)),ISNUMBER(SEARCH('[1]Lookup for use classification'!$D$7,C1322))),'[1]Lookup for use classification'!$A$7,IF(OR(ISNUMBER(SEARCH('[1]Lookup for use classification'!$B$9,C1322)),ISNUMBER(SEARCH('[1]Lookup for use classification'!$C$9,C1322)),ISNUMBER(SEARCH('[1]Lookup for use classification'!$D$9,C1322)),ISNUMBER(SEARCH('[1]Lookup for use classification'!$E$9,C1322)),ISNUMBER(SEARCH('[1]Lookup for use classification'!$F$9,C1322)),ISNUMBER(SEARCH('[1]Lookup for use classification'!$G$9,C1322)),ISNUMBER(SEARCH('[1]Lookup for use classification'!$H$9,C1322)),ISNUMBER(SEARCH('[1]Lookup for use classification'!$I$9,C1322)),ISNUMBER(SEARCH('[1]Lookup for use classification'!$J$9,C1322)),ISNUMBER(SEARCH('[1]Lookup for use classification'!$K$9,C1322))),'[1]Lookup for use classification'!$A$9,IF(OR(ISNUMBER(SEARCH('[1]Lookup for use classification'!$B$10,C1322)),ISNUMBER(SEARCH('[1]Lookup for use classification'!$C$10,C1322)),ISNUMBER(SEARCH('[1]Lookup for use classification'!$D$10,C1322)),ISNUMBER(SEARCH('[1]Lookup for use classification'!$E$10,C1322)),ISNUMBER(SEARCH('[1]Lookup for use classification'!$F$10,C1322)),ISNUMBER(SEARCH('[1]Lookup for use classification'!$G$10,C1322))),'[1]Lookup for use classification'!$A$10,IF(OR(ISNUMBER(SEARCH('[1]Lookup for use classification'!$B$11,C1322)),ISNUMBER(SEARCH('[1]Lookup for use classification'!$C$11,C1322))),'[1]Lookup for use classification'!$A$11,IF(OR(ISNUMBER(SEARCH('[1]Lookup for use classification'!$B$12,C1322)),ISNUMBER(SEARCH('[1]Lookup for use classification'!$C$12,C1322))),'[1]Lookup for use classification'!$A$12,IF(OR(ISNUMBER(SEARCH('[1]Lookup for use classification'!$B$13,C1322)),ISNUMBER(SEARCH('[1]Lookup for use classification'!$C$13,C1322)),ISNUMBER(SEARCH('[1]Lookup for use classification'!$D$13,C1322)),,ISNUMBER(SEARCH('[1]Lookup for use classification'!$C$13,C1322)),ISNUMBER(SEARCH('[1]Lookup for use classification'!$E$13,C1322))),'[1]Lookup for use classification'!$A$13,IF(OR(ISNUMBER(SEARCH('[1]Lookup for use classification'!$B$14,C1322)),ISNUMBER(SEARCH('[1]Lookup for use classification'!$C$14,C1322))),'[1]Lookup for use classification'!$A$14,"Other"))))))))))))</f>
        <v>Other</v>
      </c>
      <c r="E1322" s="163">
        <v>1200</v>
      </c>
      <c r="F1322" s="163"/>
      <c r="G1322" s="163"/>
      <c r="H1322" s="164">
        <v>1927.007299270073</v>
      </c>
      <c r="I1322" s="164"/>
      <c r="J1322" s="165">
        <v>2106.0189540000001</v>
      </c>
    </row>
    <row r="1323" spans="1:10" hidden="1">
      <c r="A1323" s="187" t="s">
        <v>1369</v>
      </c>
      <c r="B1323" s="167" t="s">
        <v>4456</v>
      </c>
      <c r="C1323" s="174" t="s">
        <v>112</v>
      </c>
      <c r="D1323" s="6" t="str">
        <f>IF(OR(ISNUMBER(SEARCH('[1]Lookup for use classification'!$B$1,C1323)),ISNUMBER(SEARCH('[1]Lookup for use classification'!$C$1,C1323)),ISNUMBER(SEARCH('[1]Lookup for use classification'!$D$1,C1323)),ISNUMBER(SEARCH('[1]Lookup for use classification'!$E$1,C1323))),'[1]Lookup for use classification'!$A$1,IF(ISNUMBER(SEARCH('[1]Lookup for use classification'!$B$2,C1323)),'[1]Lookup for use classification'!$A$2,IF(ISNUMBER(SEARCH('[1]Lookup for use classification'!$B$3,C1323)),'[1]Lookup for use classification'!$A$3,IF(OR(ISNUMBER(SEARCH('[1]Lookup for use classification'!$B$4,C1323)),ISNUMBER(SEARCH('[1]Lookup for use classification'!$C$4,C1323)),ISNUMBER(SEARCH('[1]Lookup for use classification'!$D$4,C1323)),ISNUMBER(SEARCH('[1]Lookup for use classification'!$E$4,C1323))),'[1]Lookup for use classification'!$A$4,IF(OR(ISNUMBER(SEARCH('[1]Lookup for use classification'!$B$5,C1323)),ISNUMBER(SEARCH('[1]Lookup for use classification'!$C$5,C1323)),ISNUMBER(SEARCH('[1]Lookup for use classification'!$D$5,C1323))),'[1]Lookup for use classification'!$A$5,IF(OR(ISNUMBER(SEARCH('[1]Lookup for use classification'!$B$7,C1323)),ISNUMBER(SEARCH('[1]Lookup for use classification'!$C$7,C1323)),ISNUMBER(SEARCH('[1]Lookup for use classification'!$D$7,C1323))),'[1]Lookup for use classification'!$A$7,IF(OR(ISNUMBER(SEARCH('[1]Lookup for use classification'!$B$9,C1323)),ISNUMBER(SEARCH('[1]Lookup for use classification'!$C$9,C1323)),ISNUMBER(SEARCH('[1]Lookup for use classification'!$D$9,C1323)),ISNUMBER(SEARCH('[1]Lookup for use classification'!$E$9,C1323)),ISNUMBER(SEARCH('[1]Lookup for use classification'!$F$9,C1323)),ISNUMBER(SEARCH('[1]Lookup for use classification'!$G$9,C1323)),ISNUMBER(SEARCH('[1]Lookup for use classification'!$H$9,C1323)),ISNUMBER(SEARCH('[1]Lookup for use classification'!$I$9,C1323)),ISNUMBER(SEARCH('[1]Lookup for use classification'!$J$9,C1323)),ISNUMBER(SEARCH('[1]Lookup for use classification'!$K$9,C1323))),'[1]Lookup for use classification'!$A$9,IF(OR(ISNUMBER(SEARCH('[1]Lookup for use classification'!$B$10,C1323)),ISNUMBER(SEARCH('[1]Lookup for use classification'!$C$10,C1323)),ISNUMBER(SEARCH('[1]Lookup for use classification'!$D$10,C1323)),ISNUMBER(SEARCH('[1]Lookup for use classification'!$E$10,C1323)),ISNUMBER(SEARCH('[1]Lookup for use classification'!$F$10,C1323)),ISNUMBER(SEARCH('[1]Lookup for use classification'!$G$10,C1323))),'[1]Lookup for use classification'!$A$10,IF(OR(ISNUMBER(SEARCH('[1]Lookup for use classification'!$B$11,C1323)),ISNUMBER(SEARCH('[1]Lookup for use classification'!$C$11,C1323))),'[1]Lookup for use classification'!$A$11,IF(OR(ISNUMBER(SEARCH('[1]Lookup for use classification'!$B$12,C1323)),ISNUMBER(SEARCH('[1]Lookup for use classification'!$C$12,C1323))),'[1]Lookup for use classification'!$A$12,IF(OR(ISNUMBER(SEARCH('[1]Lookup for use classification'!$B$13,C1323)),ISNUMBER(SEARCH('[1]Lookup for use classification'!$C$13,C1323)),ISNUMBER(SEARCH('[1]Lookup for use classification'!$D$13,C1323)),,ISNUMBER(SEARCH('[1]Lookup for use classification'!$C$13,C1323)),ISNUMBER(SEARCH('[1]Lookup for use classification'!$E$13,C1323))),'[1]Lookup for use classification'!$A$13,IF(OR(ISNUMBER(SEARCH('[1]Lookup for use classification'!$B$14,C1323)),ISNUMBER(SEARCH('[1]Lookup for use classification'!$C$14,C1323))),'[1]Lookup for use classification'!$A$14,"Other"))))))))))))</f>
        <v>Other</v>
      </c>
      <c r="E1323" s="175"/>
      <c r="F1323" s="176"/>
      <c r="G1323" s="176"/>
    </row>
    <row r="1324" spans="1:10" hidden="1">
      <c r="A1324" s="187" t="s">
        <v>1369</v>
      </c>
      <c r="B1324" s="167" t="s">
        <v>4456</v>
      </c>
      <c r="C1324" s="174" t="s">
        <v>1361</v>
      </c>
      <c r="D1324" s="6" t="str">
        <f>IF(OR(ISNUMBER(SEARCH('[1]Lookup for use classification'!$B$1,C1324)),ISNUMBER(SEARCH('[1]Lookup for use classification'!$C$1,C1324)),ISNUMBER(SEARCH('[1]Lookup for use classification'!$D$1,C1324)),ISNUMBER(SEARCH('[1]Lookup for use classification'!$E$1,C1324))),'[1]Lookup for use classification'!$A$1,IF(ISNUMBER(SEARCH('[1]Lookup for use classification'!$B$2,C1324)),'[1]Lookup for use classification'!$A$2,IF(ISNUMBER(SEARCH('[1]Lookup for use classification'!$B$3,C1324)),'[1]Lookup for use classification'!$A$3,IF(OR(ISNUMBER(SEARCH('[1]Lookup for use classification'!$B$4,C1324)),ISNUMBER(SEARCH('[1]Lookup for use classification'!$C$4,C1324)),ISNUMBER(SEARCH('[1]Lookup for use classification'!$D$4,C1324)),ISNUMBER(SEARCH('[1]Lookup for use classification'!$E$4,C1324))),'[1]Lookup for use classification'!$A$4,IF(OR(ISNUMBER(SEARCH('[1]Lookup for use classification'!$B$5,C1324)),ISNUMBER(SEARCH('[1]Lookup for use classification'!$C$5,C1324)),ISNUMBER(SEARCH('[1]Lookup for use classification'!$D$5,C1324))),'[1]Lookup for use classification'!$A$5,IF(OR(ISNUMBER(SEARCH('[1]Lookup for use classification'!$B$7,C1324)),ISNUMBER(SEARCH('[1]Lookup for use classification'!$C$7,C1324)),ISNUMBER(SEARCH('[1]Lookup for use classification'!$D$7,C1324))),'[1]Lookup for use classification'!$A$7,IF(OR(ISNUMBER(SEARCH('[1]Lookup for use classification'!$B$9,C1324)),ISNUMBER(SEARCH('[1]Lookup for use classification'!$C$9,C1324)),ISNUMBER(SEARCH('[1]Lookup for use classification'!$D$9,C1324)),ISNUMBER(SEARCH('[1]Lookup for use classification'!$E$9,C1324)),ISNUMBER(SEARCH('[1]Lookup for use classification'!$F$9,C1324)),ISNUMBER(SEARCH('[1]Lookup for use classification'!$G$9,C1324)),ISNUMBER(SEARCH('[1]Lookup for use classification'!$H$9,C1324)),ISNUMBER(SEARCH('[1]Lookup for use classification'!$I$9,C1324)),ISNUMBER(SEARCH('[1]Lookup for use classification'!$J$9,C1324)),ISNUMBER(SEARCH('[1]Lookup for use classification'!$K$9,C1324))),'[1]Lookup for use classification'!$A$9,IF(OR(ISNUMBER(SEARCH('[1]Lookup for use classification'!$B$10,C1324)),ISNUMBER(SEARCH('[1]Lookup for use classification'!$C$10,C1324)),ISNUMBER(SEARCH('[1]Lookup for use classification'!$D$10,C1324)),ISNUMBER(SEARCH('[1]Lookup for use classification'!$E$10,C1324)),ISNUMBER(SEARCH('[1]Lookup for use classification'!$F$10,C1324)),ISNUMBER(SEARCH('[1]Lookup for use classification'!$G$10,C1324))),'[1]Lookup for use classification'!$A$10,IF(OR(ISNUMBER(SEARCH('[1]Lookup for use classification'!$B$11,C1324)),ISNUMBER(SEARCH('[1]Lookup for use classification'!$C$11,C1324))),'[1]Lookup for use classification'!$A$11,IF(OR(ISNUMBER(SEARCH('[1]Lookup for use classification'!$B$12,C1324)),ISNUMBER(SEARCH('[1]Lookup for use classification'!$C$12,C1324))),'[1]Lookup for use classification'!$A$12,IF(OR(ISNUMBER(SEARCH('[1]Lookup for use classification'!$B$13,C1324)),ISNUMBER(SEARCH('[1]Lookup for use classification'!$C$13,C1324)),ISNUMBER(SEARCH('[1]Lookup for use classification'!$D$13,C1324)),,ISNUMBER(SEARCH('[1]Lookup for use classification'!$C$13,C1324)),ISNUMBER(SEARCH('[1]Lookup for use classification'!$E$13,C1324))),'[1]Lookup for use classification'!$A$13,IF(OR(ISNUMBER(SEARCH('[1]Lookup for use classification'!$B$14,C1324)),ISNUMBER(SEARCH('[1]Lookup for use classification'!$C$14,C1324))),'[1]Lookup for use classification'!$A$14,"Other"))))))))))))</f>
        <v>Other</v>
      </c>
      <c r="E1324" s="175"/>
      <c r="F1324" s="176"/>
      <c r="G1324" s="176"/>
    </row>
    <row r="1325" spans="1:10" hidden="1">
      <c r="A1325" s="187" t="s">
        <v>1369</v>
      </c>
      <c r="B1325" s="167" t="s">
        <v>4456</v>
      </c>
      <c r="C1325" s="174" t="s">
        <v>264</v>
      </c>
      <c r="D1325" s="6" t="str">
        <f>IF(OR(ISNUMBER(SEARCH('[1]Lookup for use classification'!$B$1,C1325)),ISNUMBER(SEARCH('[1]Lookup for use classification'!$C$1,C1325)),ISNUMBER(SEARCH('[1]Lookup for use classification'!$D$1,C1325)),ISNUMBER(SEARCH('[1]Lookup for use classification'!$E$1,C1325))),'[1]Lookup for use classification'!$A$1,IF(ISNUMBER(SEARCH('[1]Lookup for use classification'!$B$2,C1325)),'[1]Lookup for use classification'!$A$2,IF(ISNUMBER(SEARCH('[1]Lookup for use classification'!$B$3,C1325)),'[1]Lookup for use classification'!$A$3,IF(OR(ISNUMBER(SEARCH('[1]Lookup for use classification'!$B$4,C1325)),ISNUMBER(SEARCH('[1]Lookup for use classification'!$C$4,C1325)),ISNUMBER(SEARCH('[1]Lookup for use classification'!$D$4,C1325)),ISNUMBER(SEARCH('[1]Lookup for use classification'!$E$4,C1325))),'[1]Lookup for use classification'!$A$4,IF(OR(ISNUMBER(SEARCH('[1]Lookup for use classification'!$B$5,C1325)),ISNUMBER(SEARCH('[1]Lookup for use classification'!$C$5,C1325)),ISNUMBER(SEARCH('[1]Lookup for use classification'!$D$5,C1325))),'[1]Lookup for use classification'!$A$5,IF(OR(ISNUMBER(SEARCH('[1]Lookup for use classification'!$B$7,C1325)),ISNUMBER(SEARCH('[1]Lookup for use classification'!$C$7,C1325)),ISNUMBER(SEARCH('[1]Lookup for use classification'!$D$7,C1325))),'[1]Lookup for use classification'!$A$7,IF(OR(ISNUMBER(SEARCH('[1]Lookup for use classification'!$B$9,C1325)),ISNUMBER(SEARCH('[1]Lookup for use classification'!$C$9,C1325)),ISNUMBER(SEARCH('[1]Lookup for use classification'!$D$9,C1325)),ISNUMBER(SEARCH('[1]Lookup for use classification'!$E$9,C1325)),ISNUMBER(SEARCH('[1]Lookup for use classification'!$F$9,C1325)),ISNUMBER(SEARCH('[1]Lookup for use classification'!$G$9,C1325)),ISNUMBER(SEARCH('[1]Lookup for use classification'!$H$9,C1325)),ISNUMBER(SEARCH('[1]Lookup for use classification'!$I$9,C1325)),ISNUMBER(SEARCH('[1]Lookup for use classification'!$J$9,C1325)),ISNUMBER(SEARCH('[1]Lookup for use classification'!$K$9,C1325))),'[1]Lookup for use classification'!$A$9,IF(OR(ISNUMBER(SEARCH('[1]Lookup for use classification'!$B$10,C1325)),ISNUMBER(SEARCH('[1]Lookup for use classification'!$C$10,C1325)),ISNUMBER(SEARCH('[1]Lookup for use classification'!$D$10,C1325)),ISNUMBER(SEARCH('[1]Lookup for use classification'!$E$10,C1325)),ISNUMBER(SEARCH('[1]Lookup for use classification'!$F$10,C1325)),ISNUMBER(SEARCH('[1]Lookup for use classification'!$G$10,C1325))),'[1]Lookup for use classification'!$A$10,IF(OR(ISNUMBER(SEARCH('[1]Lookup for use classification'!$B$11,C1325)),ISNUMBER(SEARCH('[1]Lookup for use classification'!$C$11,C1325))),'[1]Lookup for use classification'!$A$11,IF(OR(ISNUMBER(SEARCH('[1]Lookup for use classification'!$B$12,C1325)),ISNUMBER(SEARCH('[1]Lookup for use classification'!$C$12,C1325))),'[1]Lookup for use classification'!$A$12,IF(OR(ISNUMBER(SEARCH('[1]Lookup for use classification'!$B$13,C1325)),ISNUMBER(SEARCH('[1]Lookup for use classification'!$C$13,C1325)),ISNUMBER(SEARCH('[1]Lookup for use classification'!$D$13,C1325)),,ISNUMBER(SEARCH('[1]Lookup for use classification'!$C$13,C1325)),ISNUMBER(SEARCH('[1]Lookup for use classification'!$E$13,C1325))),'[1]Lookup for use classification'!$A$13,IF(OR(ISNUMBER(SEARCH('[1]Lookup for use classification'!$B$14,C1325)),ISNUMBER(SEARCH('[1]Lookup for use classification'!$C$14,C1325))),'[1]Lookup for use classification'!$A$14,"Other"))))))))))))</f>
        <v>Other</v>
      </c>
      <c r="E1325" s="175"/>
      <c r="F1325" s="176"/>
      <c r="G1325" s="176"/>
    </row>
    <row r="1326" spans="1:10" hidden="1">
      <c r="A1326" s="187" t="s">
        <v>1369</v>
      </c>
      <c r="B1326" s="167" t="s">
        <v>4456</v>
      </c>
      <c r="C1326" s="174" t="s">
        <v>1362</v>
      </c>
      <c r="D1326" s="6" t="str">
        <f>IF(OR(ISNUMBER(SEARCH('[1]Lookup for use classification'!$B$1,C1326)),ISNUMBER(SEARCH('[1]Lookup for use classification'!$C$1,C1326)),ISNUMBER(SEARCH('[1]Lookup for use classification'!$D$1,C1326)),ISNUMBER(SEARCH('[1]Lookup for use classification'!$E$1,C1326))),'[1]Lookup for use classification'!$A$1,IF(ISNUMBER(SEARCH('[1]Lookup for use classification'!$B$2,C1326)),'[1]Lookup for use classification'!$A$2,IF(ISNUMBER(SEARCH('[1]Lookup for use classification'!$B$3,C1326)),'[1]Lookup for use classification'!$A$3,IF(OR(ISNUMBER(SEARCH('[1]Lookup for use classification'!$B$4,C1326)),ISNUMBER(SEARCH('[1]Lookup for use classification'!$C$4,C1326)),ISNUMBER(SEARCH('[1]Lookup for use classification'!$D$4,C1326)),ISNUMBER(SEARCH('[1]Lookup for use classification'!$E$4,C1326))),'[1]Lookup for use classification'!$A$4,IF(OR(ISNUMBER(SEARCH('[1]Lookup for use classification'!$B$5,C1326)),ISNUMBER(SEARCH('[1]Lookup for use classification'!$C$5,C1326)),ISNUMBER(SEARCH('[1]Lookup for use classification'!$D$5,C1326))),'[1]Lookup for use classification'!$A$5,IF(OR(ISNUMBER(SEARCH('[1]Lookup for use classification'!$B$7,C1326)),ISNUMBER(SEARCH('[1]Lookup for use classification'!$C$7,C1326)),ISNUMBER(SEARCH('[1]Lookup for use classification'!$D$7,C1326))),'[1]Lookup for use classification'!$A$7,IF(OR(ISNUMBER(SEARCH('[1]Lookup for use classification'!$B$9,C1326)),ISNUMBER(SEARCH('[1]Lookup for use classification'!$C$9,C1326)),ISNUMBER(SEARCH('[1]Lookup for use classification'!$D$9,C1326)),ISNUMBER(SEARCH('[1]Lookup for use classification'!$E$9,C1326)),ISNUMBER(SEARCH('[1]Lookup for use classification'!$F$9,C1326)),ISNUMBER(SEARCH('[1]Lookup for use classification'!$G$9,C1326)),ISNUMBER(SEARCH('[1]Lookup for use classification'!$H$9,C1326)),ISNUMBER(SEARCH('[1]Lookup for use classification'!$I$9,C1326)),ISNUMBER(SEARCH('[1]Lookup for use classification'!$J$9,C1326)),ISNUMBER(SEARCH('[1]Lookup for use classification'!$K$9,C1326))),'[1]Lookup for use classification'!$A$9,IF(OR(ISNUMBER(SEARCH('[1]Lookup for use classification'!$B$10,C1326)),ISNUMBER(SEARCH('[1]Lookup for use classification'!$C$10,C1326)),ISNUMBER(SEARCH('[1]Lookup for use classification'!$D$10,C1326)),ISNUMBER(SEARCH('[1]Lookup for use classification'!$E$10,C1326)),ISNUMBER(SEARCH('[1]Lookup for use classification'!$F$10,C1326)),ISNUMBER(SEARCH('[1]Lookup for use classification'!$G$10,C1326))),'[1]Lookup for use classification'!$A$10,IF(OR(ISNUMBER(SEARCH('[1]Lookup for use classification'!$B$11,C1326)),ISNUMBER(SEARCH('[1]Lookup for use classification'!$C$11,C1326))),'[1]Lookup for use classification'!$A$11,IF(OR(ISNUMBER(SEARCH('[1]Lookup for use classification'!$B$12,C1326)),ISNUMBER(SEARCH('[1]Lookup for use classification'!$C$12,C1326))),'[1]Lookup for use classification'!$A$12,IF(OR(ISNUMBER(SEARCH('[1]Lookup for use classification'!$B$13,C1326)),ISNUMBER(SEARCH('[1]Lookup for use classification'!$C$13,C1326)),ISNUMBER(SEARCH('[1]Lookup for use classification'!$D$13,C1326)),,ISNUMBER(SEARCH('[1]Lookup for use classification'!$C$13,C1326)),ISNUMBER(SEARCH('[1]Lookup for use classification'!$E$13,C1326))),'[1]Lookup for use classification'!$A$13,IF(OR(ISNUMBER(SEARCH('[1]Lookup for use classification'!$B$14,C1326)),ISNUMBER(SEARCH('[1]Lookup for use classification'!$C$14,C1326))),'[1]Lookup for use classification'!$A$14,"Other"))))))))))))</f>
        <v>Public Assembly</v>
      </c>
      <c r="E1326" s="175"/>
      <c r="F1326" s="176"/>
      <c r="G1326" s="176"/>
    </row>
    <row r="1327" spans="1:10" hidden="1">
      <c r="A1327" s="187" t="s">
        <v>1369</v>
      </c>
      <c r="B1327" s="167" t="s">
        <v>4456</v>
      </c>
      <c r="C1327" s="174" t="s">
        <v>1364</v>
      </c>
      <c r="D1327" s="6" t="str">
        <f>IF(OR(ISNUMBER(SEARCH('[1]Lookup for use classification'!$B$1,C1327)),ISNUMBER(SEARCH('[1]Lookup for use classification'!$C$1,C1327)),ISNUMBER(SEARCH('[1]Lookup for use classification'!$D$1,C1327)),ISNUMBER(SEARCH('[1]Lookup for use classification'!$E$1,C1327))),'[1]Lookup for use classification'!$A$1,IF(ISNUMBER(SEARCH('[1]Lookup for use classification'!$B$2,C1327)),'[1]Lookup for use classification'!$A$2,IF(ISNUMBER(SEARCH('[1]Lookup for use classification'!$B$3,C1327)),'[1]Lookup for use classification'!$A$3,IF(OR(ISNUMBER(SEARCH('[1]Lookup for use classification'!$B$4,C1327)),ISNUMBER(SEARCH('[1]Lookup for use classification'!$C$4,C1327)),ISNUMBER(SEARCH('[1]Lookup for use classification'!$D$4,C1327)),ISNUMBER(SEARCH('[1]Lookup for use classification'!$E$4,C1327))),'[1]Lookup for use classification'!$A$4,IF(OR(ISNUMBER(SEARCH('[1]Lookup for use classification'!$B$5,C1327)),ISNUMBER(SEARCH('[1]Lookup for use classification'!$C$5,C1327)),ISNUMBER(SEARCH('[1]Lookup for use classification'!$D$5,C1327))),'[1]Lookup for use classification'!$A$5,IF(OR(ISNUMBER(SEARCH('[1]Lookup for use classification'!$B$7,C1327)),ISNUMBER(SEARCH('[1]Lookup for use classification'!$C$7,C1327)),ISNUMBER(SEARCH('[1]Lookup for use classification'!$D$7,C1327))),'[1]Lookup for use classification'!$A$7,IF(OR(ISNUMBER(SEARCH('[1]Lookup for use classification'!$B$9,C1327)),ISNUMBER(SEARCH('[1]Lookup for use classification'!$C$9,C1327)),ISNUMBER(SEARCH('[1]Lookup for use classification'!$D$9,C1327)),ISNUMBER(SEARCH('[1]Lookup for use classification'!$E$9,C1327)),ISNUMBER(SEARCH('[1]Lookup for use classification'!$F$9,C1327)),ISNUMBER(SEARCH('[1]Lookup for use classification'!$G$9,C1327)),ISNUMBER(SEARCH('[1]Lookup for use classification'!$H$9,C1327)),ISNUMBER(SEARCH('[1]Lookup for use classification'!$I$9,C1327)),ISNUMBER(SEARCH('[1]Lookup for use classification'!$J$9,C1327)),ISNUMBER(SEARCH('[1]Lookup for use classification'!$K$9,C1327))),'[1]Lookup for use classification'!$A$9,IF(OR(ISNUMBER(SEARCH('[1]Lookup for use classification'!$B$10,C1327)),ISNUMBER(SEARCH('[1]Lookup for use classification'!$C$10,C1327)),ISNUMBER(SEARCH('[1]Lookup for use classification'!$D$10,C1327)),ISNUMBER(SEARCH('[1]Lookup for use classification'!$E$10,C1327)),ISNUMBER(SEARCH('[1]Lookup for use classification'!$F$10,C1327)),ISNUMBER(SEARCH('[1]Lookup for use classification'!$G$10,C1327))),'[1]Lookup for use classification'!$A$10,IF(OR(ISNUMBER(SEARCH('[1]Lookup for use classification'!$B$11,C1327)),ISNUMBER(SEARCH('[1]Lookup for use classification'!$C$11,C1327))),'[1]Lookup for use classification'!$A$11,IF(OR(ISNUMBER(SEARCH('[1]Lookup for use classification'!$B$12,C1327)),ISNUMBER(SEARCH('[1]Lookup for use classification'!$C$12,C1327))),'[1]Lookup for use classification'!$A$12,IF(OR(ISNUMBER(SEARCH('[1]Lookup for use classification'!$B$13,C1327)),ISNUMBER(SEARCH('[1]Lookup for use classification'!$C$13,C1327)),ISNUMBER(SEARCH('[1]Lookup for use classification'!$D$13,C1327)),,ISNUMBER(SEARCH('[1]Lookup for use classification'!$C$13,C1327)),ISNUMBER(SEARCH('[1]Lookup for use classification'!$E$13,C1327))),'[1]Lookup for use classification'!$A$13,IF(OR(ISNUMBER(SEARCH('[1]Lookup for use classification'!$B$14,C1327)),ISNUMBER(SEARCH('[1]Lookup for use classification'!$C$14,C1327))),'[1]Lookup for use classification'!$A$14,"Other"))))))))))))</f>
        <v>Public Assembly</v>
      </c>
      <c r="E1327" s="175"/>
      <c r="F1327" s="176"/>
      <c r="G1327" s="176"/>
    </row>
    <row r="1328" spans="1:10" hidden="1">
      <c r="A1328" s="187" t="s">
        <v>1369</v>
      </c>
      <c r="B1328" s="167" t="s">
        <v>4456</v>
      </c>
      <c r="C1328" s="174" t="s">
        <v>63</v>
      </c>
      <c r="D1328" s="6" t="str">
        <f>IF(OR(ISNUMBER(SEARCH('[1]Lookup for use classification'!$B$1,C1328)),ISNUMBER(SEARCH('[1]Lookup for use classification'!$C$1,C1328)),ISNUMBER(SEARCH('[1]Lookup for use classification'!$D$1,C1328)),ISNUMBER(SEARCH('[1]Lookup for use classification'!$E$1,C1328))),'[1]Lookup for use classification'!$A$1,IF(ISNUMBER(SEARCH('[1]Lookup for use classification'!$B$2,C1328)),'[1]Lookup for use classification'!$A$2,IF(ISNUMBER(SEARCH('[1]Lookup for use classification'!$B$3,C1328)),'[1]Lookup for use classification'!$A$3,IF(OR(ISNUMBER(SEARCH('[1]Lookup for use classification'!$B$4,C1328)),ISNUMBER(SEARCH('[1]Lookup for use classification'!$C$4,C1328)),ISNUMBER(SEARCH('[1]Lookup for use classification'!$D$4,C1328)),ISNUMBER(SEARCH('[1]Lookup for use classification'!$E$4,C1328))),'[1]Lookup for use classification'!$A$4,IF(OR(ISNUMBER(SEARCH('[1]Lookup for use classification'!$B$5,C1328)),ISNUMBER(SEARCH('[1]Lookup for use classification'!$C$5,C1328)),ISNUMBER(SEARCH('[1]Lookup for use classification'!$D$5,C1328))),'[1]Lookup for use classification'!$A$5,IF(OR(ISNUMBER(SEARCH('[1]Lookup for use classification'!$B$7,C1328)),ISNUMBER(SEARCH('[1]Lookup for use classification'!$C$7,C1328)),ISNUMBER(SEARCH('[1]Lookup for use classification'!$D$7,C1328))),'[1]Lookup for use classification'!$A$7,IF(OR(ISNUMBER(SEARCH('[1]Lookup for use classification'!$B$9,C1328)),ISNUMBER(SEARCH('[1]Lookup for use classification'!$C$9,C1328)),ISNUMBER(SEARCH('[1]Lookup for use classification'!$D$9,C1328)),ISNUMBER(SEARCH('[1]Lookup for use classification'!$E$9,C1328)),ISNUMBER(SEARCH('[1]Lookup for use classification'!$F$9,C1328)),ISNUMBER(SEARCH('[1]Lookup for use classification'!$G$9,C1328)),ISNUMBER(SEARCH('[1]Lookup for use classification'!$H$9,C1328)),ISNUMBER(SEARCH('[1]Lookup for use classification'!$I$9,C1328)),ISNUMBER(SEARCH('[1]Lookup for use classification'!$J$9,C1328)),ISNUMBER(SEARCH('[1]Lookup for use classification'!$K$9,C1328))),'[1]Lookup for use classification'!$A$9,IF(OR(ISNUMBER(SEARCH('[1]Lookup for use classification'!$B$10,C1328)),ISNUMBER(SEARCH('[1]Lookup for use classification'!$C$10,C1328)),ISNUMBER(SEARCH('[1]Lookup for use classification'!$D$10,C1328)),ISNUMBER(SEARCH('[1]Lookup for use classification'!$E$10,C1328)),ISNUMBER(SEARCH('[1]Lookup for use classification'!$F$10,C1328)),ISNUMBER(SEARCH('[1]Lookup for use classification'!$G$10,C1328))),'[1]Lookup for use classification'!$A$10,IF(OR(ISNUMBER(SEARCH('[1]Lookup for use classification'!$B$11,C1328)),ISNUMBER(SEARCH('[1]Lookup for use classification'!$C$11,C1328))),'[1]Lookup for use classification'!$A$11,IF(OR(ISNUMBER(SEARCH('[1]Lookup for use classification'!$B$12,C1328)),ISNUMBER(SEARCH('[1]Lookup for use classification'!$C$12,C1328))),'[1]Lookup for use classification'!$A$12,IF(OR(ISNUMBER(SEARCH('[1]Lookup for use classification'!$B$13,C1328)),ISNUMBER(SEARCH('[1]Lookup for use classification'!$C$13,C1328)),ISNUMBER(SEARCH('[1]Lookup for use classification'!$D$13,C1328)),,ISNUMBER(SEARCH('[1]Lookup for use classification'!$C$13,C1328)),ISNUMBER(SEARCH('[1]Lookup for use classification'!$E$13,C1328))),'[1]Lookup for use classification'!$A$13,IF(OR(ISNUMBER(SEARCH('[1]Lookup for use classification'!$B$14,C1328)),ISNUMBER(SEARCH('[1]Lookup for use classification'!$C$14,C1328))),'[1]Lookup for use classification'!$A$14,"Other"))))))))))))</f>
        <v>Public Assembly</v>
      </c>
      <c r="E1328" s="175"/>
      <c r="F1328" s="176"/>
      <c r="G1328" s="176"/>
    </row>
    <row r="1329" spans="1:12" hidden="1">
      <c r="A1329" s="187" t="s">
        <v>1369</v>
      </c>
      <c r="B1329" s="167" t="s">
        <v>4456</v>
      </c>
      <c r="C1329" s="174" t="s">
        <v>1359</v>
      </c>
      <c r="D1329" s="6" t="str">
        <f>IF(OR(ISNUMBER(SEARCH('[1]Lookup for use classification'!$B$1,C1329)),ISNUMBER(SEARCH('[1]Lookup for use classification'!$C$1,C1329)),ISNUMBER(SEARCH('[1]Lookup for use classification'!$D$1,C1329)),ISNUMBER(SEARCH('[1]Lookup for use classification'!$E$1,C1329))),'[1]Lookup for use classification'!$A$1,IF(ISNUMBER(SEARCH('[1]Lookup for use classification'!$B$2,C1329)),'[1]Lookup for use classification'!$A$2,IF(ISNUMBER(SEARCH('[1]Lookup for use classification'!$B$3,C1329)),'[1]Lookup for use classification'!$A$3,IF(OR(ISNUMBER(SEARCH('[1]Lookup for use classification'!$B$4,C1329)),ISNUMBER(SEARCH('[1]Lookup for use classification'!$C$4,C1329)),ISNUMBER(SEARCH('[1]Lookup for use classification'!$D$4,C1329)),ISNUMBER(SEARCH('[1]Lookup for use classification'!$E$4,C1329))),'[1]Lookup for use classification'!$A$4,IF(OR(ISNUMBER(SEARCH('[1]Lookup for use classification'!$B$5,C1329)),ISNUMBER(SEARCH('[1]Lookup for use classification'!$C$5,C1329)),ISNUMBER(SEARCH('[1]Lookup for use classification'!$D$5,C1329))),'[1]Lookup for use classification'!$A$5,IF(OR(ISNUMBER(SEARCH('[1]Lookup for use classification'!$B$7,C1329)),ISNUMBER(SEARCH('[1]Lookup for use classification'!$C$7,C1329)),ISNUMBER(SEARCH('[1]Lookup for use classification'!$D$7,C1329))),'[1]Lookup for use classification'!$A$7,IF(OR(ISNUMBER(SEARCH('[1]Lookup for use classification'!$B$9,C1329)),ISNUMBER(SEARCH('[1]Lookup for use classification'!$C$9,C1329)),ISNUMBER(SEARCH('[1]Lookup for use classification'!$D$9,C1329)),ISNUMBER(SEARCH('[1]Lookup for use classification'!$E$9,C1329)),ISNUMBER(SEARCH('[1]Lookup for use classification'!$F$9,C1329)),ISNUMBER(SEARCH('[1]Lookup for use classification'!$G$9,C1329)),ISNUMBER(SEARCH('[1]Lookup for use classification'!$H$9,C1329)),ISNUMBER(SEARCH('[1]Lookup for use classification'!$I$9,C1329)),ISNUMBER(SEARCH('[1]Lookup for use classification'!$J$9,C1329)),ISNUMBER(SEARCH('[1]Lookup for use classification'!$K$9,C1329))),'[1]Lookup for use classification'!$A$9,IF(OR(ISNUMBER(SEARCH('[1]Lookup for use classification'!$B$10,C1329)),ISNUMBER(SEARCH('[1]Lookup for use classification'!$C$10,C1329)),ISNUMBER(SEARCH('[1]Lookup for use classification'!$D$10,C1329)),ISNUMBER(SEARCH('[1]Lookup for use classification'!$E$10,C1329)),ISNUMBER(SEARCH('[1]Lookup for use classification'!$F$10,C1329)),ISNUMBER(SEARCH('[1]Lookup for use classification'!$G$10,C1329))),'[1]Lookup for use classification'!$A$10,IF(OR(ISNUMBER(SEARCH('[1]Lookup for use classification'!$B$11,C1329)),ISNUMBER(SEARCH('[1]Lookup for use classification'!$C$11,C1329))),'[1]Lookup for use classification'!$A$11,IF(OR(ISNUMBER(SEARCH('[1]Lookup for use classification'!$B$12,C1329)),ISNUMBER(SEARCH('[1]Lookup for use classification'!$C$12,C1329))),'[1]Lookup for use classification'!$A$12,IF(OR(ISNUMBER(SEARCH('[1]Lookup for use classification'!$B$13,C1329)),ISNUMBER(SEARCH('[1]Lookup for use classification'!$C$13,C1329)),ISNUMBER(SEARCH('[1]Lookup for use classification'!$D$13,C1329)),,ISNUMBER(SEARCH('[1]Lookup for use classification'!$C$13,C1329)),ISNUMBER(SEARCH('[1]Lookup for use classification'!$E$13,C1329))),'[1]Lookup for use classification'!$A$13,IF(OR(ISNUMBER(SEARCH('[1]Lookup for use classification'!$B$14,C1329)),ISNUMBER(SEARCH('[1]Lookup for use classification'!$C$14,C1329))),'[1]Lookup for use classification'!$A$14,"Other"))))))))))))</f>
        <v>Retail - Other</v>
      </c>
      <c r="E1329" s="175"/>
      <c r="F1329" s="176"/>
      <c r="G1329" s="176"/>
    </row>
    <row r="1330" spans="1:12" hidden="1">
      <c r="A1330" s="187" t="s">
        <v>1369</v>
      </c>
      <c r="B1330" s="167" t="s">
        <v>4456</v>
      </c>
      <c r="C1330" s="174" t="s">
        <v>1367</v>
      </c>
      <c r="D1330" s="6" t="str">
        <f>IF(OR(ISNUMBER(SEARCH('[1]Lookup for use classification'!$B$1,C1330)),ISNUMBER(SEARCH('[1]Lookup for use classification'!$C$1,C1330)),ISNUMBER(SEARCH('[1]Lookup for use classification'!$D$1,C1330)),ISNUMBER(SEARCH('[1]Lookup for use classification'!$E$1,C1330))),'[1]Lookup for use classification'!$A$1,IF(ISNUMBER(SEARCH('[1]Lookup for use classification'!$B$2,C1330)),'[1]Lookup for use classification'!$A$2,IF(ISNUMBER(SEARCH('[1]Lookup for use classification'!$B$3,C1330)),'[1]Lookup for use classification'!$A$3,IF(OR(ISNUMBER(SEARCH('[1]Lookup for use classification'!$B$4,C1330)),ISNUMBER(SEARCH('[1]Lookup for use classification'!$C$4,C1330)),ISNUMBER(SEARCH('[1]Lookup for use classification'!$D$4,C1330)),ISNUMBER(SEARCH('[1]Lookup for use classification'!$E$4,C1330))),'[1]Lookup for use classification'!$A$4,IF(OR(ISNUMBER(SEARCH('[1]Lookup for use classification'!$B$5,C1330)),ISNUMBER(SEARCH('[1]Lookup for use classification'!$C$5,C1330)),ISNUMBER(SEARCH('[1]Lookup for use classification'!$D$5,C1330))),'[1]Lookup for use classification'!$A$5,IF(OR(ISNUMBER(SEARCH('[1]Lookup for use classification'!$B$7,C1330)),ISNUMBER(SEARCH('[1]Lookup for use classification'!$C$7,C1330)),ISNUMBER(SEARCH('[1]Lookup for use classification'!$D$7,C1330))),'[1]Lookup for use classification'!$A$7,IF(OR(ISNUMBER(SEARCH('[1]Lookup for use classification'!$B$9,C1330)),ISNUMBER(SEARCH('[1]Lookup for use classification'!$C$9,C1330)),ISNUMBER(SEARCH('[1]Lookup for use classification'!$D$9,C1330)),ISNUMBER(SEARCH('[1]Lookup for use classification'!$E$9,C1330)),ISNUMBER(SEARCH('[1]Lookup for use classification'!$F$9,C1330)),ISNUMBER(SEARCH('[1]Lookup for use classification'!$G$9,C1330)),ISNUMBER(SEARCH('[1]Lookup for use classification'!$H$9,C1330)),ISNUMBER(SEARCH('[1]Lookup for use classification'!$I$9,C1330)),ISNUMBER(SEARCH('[1]Lookup for use classification'!$J$9,C1330)),ISNUMBER(SEARCH('[1]Lookup for use classification'!$K$9,C1330))),'[1]Lookup for use classification'!$A$9,IF(OR(ISNUMBER(SEARCH('[1]Lookup for use classification'!$B$10,C1330)),ISNUMBER(SEARCH('[1]Lookup for use classification'!$C$10,C1330)),ISNUMBER(SEARCH('[1]Lookup for use classification'!$D$10,C1330)),ISNUMBER(SEARCH('[1]Lookup for use classification'!$E$10,C1330)),ISNUMBER(SEARCH('[1]Lookup for use classification'!$F$10,C1330)),ISNUMBER(SEARCH('[1]Lookup for use classification'!$G$10,C1330))),'[1]Lookup for use classification'!$A$10,IF(OR(ISNUMBER(SEARCH('[1]Lookup for use classification'!$B$11,C1330)),ISNUMBER(SEARCH('[1]Lookup for use classification'!$C$11,C1330))),'[1]Lookup for use classification'!$A$11,IF(OR(ISNUMBER(SEARCH('[1]Lookup for use classification'!$B$12,C1330)),ISNUMBER(SEARCH('[1]Lookup for use classification'!$C$12,C1330))),'[1]Lookup for use classification'!$A$12,IF(OR(ISNUMBER(SEARCH('[1]Lookup for use classification'!$B$13,C1330)),ISNUMBER(SEARCH('[1]Lookup for use classification'!$C$13,C1330)),ISNUMBER(SEARCH('[1]Lookup for use classification'!$D$13,C1330)),,ISNUMBER(SEARCH('[1]Lookup for use classification'!$C$13,C1330)),ISNUMBER(SEARCH('[1]Lookup for use classification'!$E$13,C1330))),'[1]Lookup for use classification'!$A$13,IF(OR(ISNUMBER(SEARCH('[1]Lookup for use classification'!$B$14,C1330)),ISNUMBER(SEARCH('[1]Lookup for use classification'!$C$14,C1330))),'[1]Lookup for use classification'!$A$14,"Other"))))))))))))</f>
        <v>Warehousing</v>
      </c>
      <c r="E1330" s="175"/>
      <c r="F1330" s="176"/>
      <c r="G1330" s="176"/>
    </row>
    <row r="1331" spans="1:12" hidden="1">
      <c r="A1331" s="138" t="s">
        <v>2042</v>
      </c>
      <c r="B1331" s="8" t="str">
        <f>IF(ISNA(VLOOKUP(CONCATENATE(A1331,C1331),EUS!$B$2:$B$1939,1,FALSE)),"","End Use Study")</f>
        <v>End Use Study</v>
      </c>
      <c r="C1331" s="8" t="s">
        <v>544</v>
      </c>
      <c r="D1331" s="165" t="s">
        <v>3335</v>
      </c>
      <c r="E1331" s="9">
        <v>29941</v>
      </c>
      <c r="F1331" s="9"/>
      <c r="G1331" s="9"/>
      <c r="H1331" s="164">
        <v>23293</v>
      </c>
      <c r="I1331" s="164"/>
      <c r="J1331" s="7">
        <v>221761</v>
      </c>
      <c r="L1331" s="6"/>
    </row>
    <row r="1332" spans="1:12" hidden="1">
      <c r="A1332" s="138" t="s">
        <v>2042</v>
      </c>
      <c r="B1332" s="8" t="str">
        <f>IF(ISNA(VLOOKUP(CONCATENATE(A1332,C1332),EUS!$B$2:$B$1939,1,FALSE)),"","End Use Study")</f>
        <v>End Use Study</v>
      </c>
      <c r="C1332" s="8" t="s">
        <v>3250</v>
      </c>
      <c r="D1332" s="165" t="s">
        <v>3232</v>
      </c>
      <c r="E1332" s="9"/>
      <c r="F1332" s="9"/>
      <c r="G1332" s="9"/>
      <c r="H1332" s="164"/>
      <c r="I1332" s="164"/>
      <c r="J1332" s="7"/>
      <c r="L1332" s="6"/>
    </row>
    <row r="1333" spans="1:12" hidden="1">
      <c r="A1333" s="138" t="s">
        <v>2042</v>
      </c>
      <c r="B1333" s="8" t="str">
        <f>IF(ISNA(VLOOKUP(CONCATENATE(A1333,C1333),EUS!$B$2:$B$1939,1,FALSE)),"","End Use Study")</f>
        <v>End Use Study</v>
      </c>
      <c r="C1333" s="8" t="s">
        <v>3046</v>
      </c>
      <c r="D1333" s="6" t="s">
        <v>377</v>
      </c>
      <c r="E1333" s="9">
        <v>432</v>
      </c>
      <c r="F1333" s="9"/>
      <c r="G1333" s="9"/>
      <c r="H1333" s="164">
        <v>1155</v>
      </c>
      <c r="I1333" s="164"/>
      <c r="J1333" s="7"/>
      <c r="L1333" s="6"/>
    </row>
    <row r="1334" spans="1:12" hidden="1">
      <c r="A1334" s="138" t="s">
        <v>2042</v>
      </c>
      <c r="B1334" s="8" t="str">
        <f>IF(ISNA(VLOOKUP(CONCATENATE(A1334,C1334),EUS!$B$2:$B$1939,1,FALSE)),"","End Use Study")</f>
        <v>End Use Study</v>
      </c>
      <c r="C1334" s="8" t="s">
        <v>3045</v>
      </c>
      <c r="D1334" s="6" t="str">
        <f>IF(OR(ISNUMBER(SEARCH('[1]Lookup for use classification'!$B$1,C1334)),ISNUMBER(SEARCH('[1]Lookup for use classification'!$C$1,C1334)),ISNUMBER(SEARCH('[1]Lookup for use classification'!$D$1,C1334))),'[1]Lookup for use classification'!$A$1,IF(ISNUMBER(SEARCH('[1]Lookup for use classification'!$B$2,C1334)),'[1]Lookup for use classification'!$A$2,IF(ISNUMBER(SEARCH('[1]Lookup for use classification'!$B$3,C1334)),'[1]Lookup for use classification'!$A$3,IF(OR(ISNUMBER(SEARCH('[1]Lookup for use classification'!$B$4,C1334)),ISNUMBER(SEARCH('[1]Lookup for use classification'!$C$4,C1334))),'[1]Lookup for use classification'!$A$4,IF(OR(ISNUMBER(SEARCH('[1]Lookup for use classification'!$B$5,C1334)),ISNUMBER(SEARCH('[1]Lookup for use classification'!$C$5,C1334)),ISNUMBER(SEARCH('[1]Lookup for use classification'!$D$5,C1334))),'[1]Lookup for use classification'!$A$5,IF(OR(ISNUMBER(SEARCH('[1]Lookup for use classification'!$B$7,C1334)),ISNUMBER(SEARCH('[1]Lookup for use classification'!$C$7,C1334)),ISNUMBER(SEARCH('[1]Lookup for use classification'!$D$7,C1334))),'[1]Lookup for use classification'!$A$7,IF(OR(ISNUMBER(SEARCH('[1]Lookup for use classification'!$B$9,C1334)),ISNUMBER(SEARCH('[1]Lookup for use classification'!$C$9,C1334)),ISNUMBER(SEARCH('[1]Lookup for use classification'!$D$9,C1334)),ISNUMBER(SEARCH('[1]Lookup for use classification'!$E$9,C1334)),ISNUMBER(SEARCH('[1]Lookup for use classification'!$F$9,C1334)),ISNUMBER(SEARCH('[1]Lookup for use classification'!$G$9,C1334))),'[1]Lookup for use classification'!$A$9,IF(OR(ISNUMBER(SEARCH('[1]Lookup for use classification'!$B$10,C1334)),ISNUMBER(SEARCH('[1]Lookup for use classification'!$C$10,C1334)),ISNUMBER(SEARCH('[1]Lookup for use classification'!$D$10,C1334)),ISNUMBER(SEARCH('[1]Lookup for use classification'!$E$10,C1334)),ISNUMBER(SEARCH('[1]Lookup for use classification'!$F$10,C1334))),'[1]Lookup for use classification'!$A$10,IF(OR(ISNUMBER(SEARCH('[1]Lookup for use classification'!$B$11,C1334)),ISNUMBER(SEARCH('[1]Lookup for use classification'!$C$11,C1334))),'[1]Lookup for use classification'!$A$11,IF(OR(ISNUMBER(SEARCH('[1]Lookup for use classification'!$B$12,C1334)),ISNUMBER(SEARCH('[1]Lookup for use classification'!$C$12,C1334))),'[1]Lookup for use classification'!$A$12,IF(OR(ISNUMBER(SEARCH('[1]Lookup for use classification'!$B$13,C1334)),ISNUMBER(SEARCH('[1]Lookup for use classification'!$C$13,C1334)),ISNUMBER(SEARCH('[1]Lookup for use classification'!$D$13,C1334))),'[1]Lookup for use classification'!$A$13,"Nope")))))))))))</f>
        <v>Office</v>
      </c>
      <c r="E1334" s="9">
        <v>450</v>
      </c>
      <c r="F1334" s="9"/>
      <c r="G1334" s="9"/>
      <c r="H1334" s="164"/>
      <c r="I1334" s="164"/>
      <c r="J1334" s="7"/>
      <c r="L1334" s="6"/>
    </row>
    <row r="1335" spans="1:12" hidden="1">
      <c r="A1335" s="138" t="s">
        <v>2042</v>
      </c>
      <c r="B1335" s="8" t="str">
        <f>IF(ISNA(VLOOKUP(CONCATENATE(A1335,C1335),EUS!$B$2:$B$1939,1,FALSE)),"","End Use Study")</f>
        <v>End Use Study</v>
      </c>
      <c r="C1335" s="8" t="s">
        <v>1582</v>
      </c>
      <c r="D1335" s="6" t="s">
        <v>377</v>
      </c>
      <c r="E1335" s="9"/>
      <c r="F1335" s="9"/>
      <c r="G1335" s="9"/>
      <c r="H1335" s="164"/>
      <c r="I1335" s="164"/>
      <c r="J1335" s="7"/>
      <c r="L1335" s="6"/>
    </row>
    <row r="1336" spans="1:12" hidden="1">
      <c r="A1336" s="138" t="s">
        <v>2042</v>
      </c>
      <c r="B1336" s="8" t="str">
        <f>IF(ISNA(VLOOKUP(CONCATENATE(A1336,C1336),EUS!$B$2:$B$1939,1,FALSE)),"","End Use Study")</f>
        <v>End Use Study</v>
      </c>
      <c r="C1336" s="8" t="s">
        <v>3047</v>
      </c>
      <c r="D1336" s="6" t="s">
        <v>377</v>
      </c>
      <c r="E1336" s="9"/>
      <c r="F1336" s="9"/>
      <c r="G1336" s="9"/>
      <c r="H1336" s="164"/>
      <c r="I1336" s="164"/>
      <c r="J1336" s="7"/>
      <c r="L1336" s="6"/>
    </row>
    <row r="1337" spans="1:12" hidden="1">
      <c r="A1337" s="138" t="s">
        <v>2042</v>
      </c>
      <c r="B1337" s="8" t="str">
        <f>IF(ISNA(VLOOKUP(CONCATENATE(A1337,C1337),EUS!$B$2:$B$1939,1,FALSE)),"","End Use Study")</f>
        <v>End Use Study</v>
      </c>
      <c r="C1337" s="8" t="s">
        <v>1142</v>
      </c>
      <c r="D1337" s="6" t="s">
        <v>377</v>
      </c>
      <c r="E1337" s="9"/>
      <c r="F1337" s="9"/>
      <c r="G1337" s="9"/>
      <c r="H1337" s="164"/>
      <c r="I1337" s="164"/>
      <c r="J1337" s="7"/>
      <c r="L1337" s="6"/>
    </row>
    <row r="1338" spans="1:12" hidden="1">
      <c r="A1338" s="138" t="s">
        <v>2042</v>
      </c>
      <c r="B1338" s="8" t="str">
        <f>IF(ISNA(VLOOKUP(CONCATENATE(A1338,C1338),EUS!$B$2:$B$1939,1,FALSE)),"","End Use Study")</f>
        <v>End Use Study</v>
      </c>
      <c r="C1338" s="8" t="s">
        <v>2575</v>
      </c>
      <c r="D1338" s="6" t="str">
        <f>IF(OR(ISNUMBER(SEARCH('[1]Lookup for use classification'!$B$1,C1338)),ISNUMBER(SEARCH('[1]Lookup for use classification'!$C$1,C1338)),ISNUMBER(SEARCH('[1]Lookup for use classification'!$D$1,C1338)),ISNUMBER(SEARCH('[1]Lookup for use classification'!$E$1,C1338))),'[1]Lookup for use classification'!$A$1,IF(ISNUMBER(SEARCH('[1]Lookup for use classification'!$B$2,C1338)),'[1]Lookup for use classification'!$A$2,IF(ISNUMBER(SEARCH('[1]Lookup for use classification'!$B$3,C1338)),'[1]Lookup for use classification'!$A$3,IF(OR(ISNUMBER(SEARCH('[1]Lookup for use classification'!$B$4,C1338)),ISNUMBER(SEARCH('[1]Lookup for use classification'!$C$4,C1338)),ISNUMBER(SEARCH('[1]Lookup for use classification'!$D$4,C1338)),ISNUMBER(SEARCH('[1]Lookup for use classification'!$E$4,C1338))),'[1]Lookup for use classification'!$A$4,IF(OR(ISNUMBER(SEARCH('[1]Lookup for use classification'!$B$5,C1338)),ISNUMBER(SEARCH('[1]Lookup for use classification'!$C$5,C1338)),ISNUMBER(SEARCH('[1]Lookup for use classification'!$D$5,C1338))),'[1]Lookup for use classification'!$A$5,IF(OR(ISNUMBER(SEARCH('[1]Lookup for use classification'!$B$7,C1338)),ISNUMBER(SEARCH('[1]Lookup for use classification'!$C$7,C1338)),ISNUMBER(SEARCH('[1]Lookup for use classification'!$D$7,C1338))),'[1]Lookup for use classification'!$A$7,IF(OR(ISNUMBER(SEARCH('[1]Lookup for use classification'!$B$9,C1338)),ISNUMBER(SEARCH('[1]Lookup for use classification'!$C$9,C1338)),ISNUMBER(SEARCH('[1]Lookup for use classification'!$D$9,C1338)),ISNUMBER(SEARCH('[1]Lookup for use classification'!$E$9,C1338)),ISNUMBER(SEARCH('[1]Lookup for use classification'!$F$9,C1338)),ISNUMBER(SEARCH('[1]Lookup for use classification'!$G$9,C1338)),ISNUMBER(SEARCH('[1]Lookup for use classification'!$H$9,C1338)),ISNUMBER(SEARCH('[1]Lookup for use classification'!$I$9,C1338)),ISNUMBER(SEARCH('[1]Lookup for use classification'!$J$9,C1338)),ISNUMBER(SEARCH('[1]Lookup for use classification'!$K$9,C1338))),'[1]Lookup for use classification'!$A$9,IF(OR(ISNUMBER(SEARCH('[1]Lookup for use classification'!$B$10,C1338)),ISNUMBER(SEARCH('[1]Lookup for use classification'!$C$10,C1338)),ISNUMBER(SEARCH('[1]Lookup for use classification'!$D$10,C1338)),ISNUMBER(SEARCH('[1]Lookup for use classification'!$E$10,C1338)),ISNUMBER(SEARCH('[1]Lookup for use classification'!$F$10,C1338)),ISNUMBER(SEARCH('[1]Lookup for use classification'!$G$10,C1338))),'[1]Lookup for use classification'!$A$10,IF(OR(ISNUMBER(SEARCH('[1]Lookup for use classification'!$B$11,C1338)),ISNUMBER(SEARCH('[1]Lookup for use classification'!$C$11,C1338))),'[1]Lookup for use classification'!$A$11,IF(OR(ISNUMBER(SEARCH('[1]Lookup for use classification'!$B$12,C1338)),ISNUMBER(SEARCH('[1]Lookup for use classification'!$C$12,C1338))),'[1]Lookup for use classification'!$A$12,IF(OR(ISNUMBER(SEARCH('[1]Lookup for use classification'!$B$13,C1338)),ISNUMBER(SEARCH('[1]Lookup for use classification'!$C$13,C1338)),ISNUMBER(SEARCH('[1]Lookup for use classification'!$D$13,C1338)),,ISNUMBER(SEARCH('[1]Lookup for use classification'!$C$13,C1338)),ISNUMBER(SEARCH('[1]Lookup for use classification'!$E$13,C1338))),'[1]Lookup for use classification'!$A$13,IF(OR(ISNUMBER(SEARCH('[1]Lookup for use classification'!$B$14,C1338)),ISNUMBER(SEARCH('[1]Lookup for use classification'!$C$14,C1338))),'[1]Lookup for use classification'!$A$14,"Other"))))))))))))</f>
        <v>Other</v>
      </c>
      <c r="E1338" s="9">
        <v>96</v>
      </c>
      <c r="F1338" s="9"/>
      <c r="G1338" s="9"/>
      <c r="H1338" s="164"/>
      <c r="I1338" s="164"/>
      <c r="J1338" s="7"/>
      <c r="L1338" s="6"/>
    </row>
    <row r="1339" spans="1:12" hidden="1">
      <c r="A1339" s="138" t="s">
        <v>2042</v>
      </c>
      <c r="B1339" s="8" t="str">
        <f>IF(ISNA(VLOOKUP(CONCATENATE(A1339,C1339),EUS!$B$2:$B$1939,1,FALSE)),"","End Use Study")</f>
        <v>End Use Study</v>
      </c>
      <c r="C1339" s="8" t="s">
        <v>2636</v>
      </c>
      <c r="D1339" s="6" t="str">
        <f>IF(OR(ISNUMBER(SEARCH('[1]Lookup for use classification'!$B$1,C1339)),ISNUMBER(SEARCH('[1]Lookup for use classification'!$C$1,C1339)),ISNUMBER(SEARCH('[1]Lookup for use classification'!$D$1,C1339)),ISNUMBER(SEARCH('[1]Lookup for use classification'!$E$1,C1339))),'[1]Lookup for use classification'!$A$1,IF(ISNUMBER(SEARCH('[1]Lookup for use classification'!$B$2,C1339)),'[1]Lookup for use classification'!$A$2,IF(ISNUMBER(SEARCH('[1]Lookup for use classification'!$B$3,C1339)),'[1]Lookup for use classification'!$A$3,IF(OR(ISNUMBER(SEARCH('[1]Lookup for use classification'!$B$4,C1339)),ISNUMBER(SEARCH('[1]Lookup for use classification'!$C$4,C1339)),ISNUMBER(SEARCH('[1]Lookup for use classification'!$D$4,C1339)),ISNUMBER(SEARCH('[1]Lookup for use classification'!$E$4,C1339))),'[1]Lookup for use classification'!$A$4,IF(OR(ISNUMBER(SEARCH('[1]Lookup for use classification'!$B$5,C1339)),ISNUMBER(SEARCH('[1]Lookup for use classification'!$C$5,C1339)),ISNUMBER(SEARCH('[1]Lookup for use classification'!$D$5,C1339))),'[1]Lookup for use classification'!$A$5,IF(OR(ISNUMBER(SEARCH('[1]Lookup for use classification'!$B$7,C1339)),ISNUMBER(SEARCH('[1]Lookup for use classification'!$C$7,C1339)),ISNUMBER(SEARCH('[1]Lookup for use classification'!$D$7,C1339))),'[1]Lookup for use classification'!$A$7,IF(OR(ISNUMBER(SEARCH('[1]Lookup for use classification'!$B$9,C1339)),ISNUMBER(SEARCH('[1]Lookup for use classification'!$C$9,C1339)),ISNUMBER(SEARCH('[1]Lookup for use classification'!$D$9,C1339)),ISNUMBER(SEARCH('[1]Lookup for use classification'!$E$9,C1339)),ISNUMBER(SEARCH('[1]Lookup for use classification'!$F$9,C1339)),ISNUMBER(SEARCH('[1]Lookup for use classification'!$G$9,C1339)),ISNUMBER(SEARCH('[1]Lookup for use classification'!$H$9,C1339)),ISNUMBER(SEARCH('[1]Lookup for use classification'!$I$9,C1339)),ISNUMBER(SEARCH('[1]Lookup for use classification'!$J$9,C1339)),ISNUMBER(SEARCH('[1]Lookup for use classification'!$K$9,C1339))),'[1]Lookup for use classification'!$A$9,IF(OR(ISNUMBER(SEARCH('[1]Lookup for use classification'!$B$10,C1339)),ISNUMBER(SEARCH('[1]Lookup for use classification'!$C$10,C1339)),ISNUMBER(SEARCH('[1]Lookup for use classification'!$D$10,C1339)),ISNUMBER(SEARCH('[1]Lookup for use classification'!$E$10,C1339)),ISNUMBER(SEARCH('[1]Lookup for use classification'!$F$10,C1339)),ISNUMBER(SEARCH('[1]Lookup for use classification'!$G$10,C1339))),'[1]Lookup for use classification'!$A$10,IF(OR(ISNUMBER(SEARCH('[1]Lookup for use classification'!$B$11,C1339)),ISNUMBER(SEARCH('[1]Lookup for use classification'!$C$11,C1339))),'[1]Lookup for use classification'!$A$11,IF(OR(ISNUMBER(SEARCH('[1]Lookup for use classification'!$B$12,C1339)),ISNUMBER(SEARCH('[1]Lookup for use classification'!$C$12,C1339))),'[1]Lookup for use classification'!$A$12,IF(OR(ISNUMBER(SEARCH('[1]Lookup for use classification'!$B$13,C1339)),ISNUMBER(SEARCH('[1]Lookup for use classification'!$C$13,C1339)),ISNUMBER(SEARCH('[1]Lookup for use classification'!$D$13,C1339)),,ISNUMBER(SEARCH('[1]Lookup for use classification'!$C$13,C1339)),ISNUMBER(SEARCH('[1]Lookup for use classification'!$E$13,C1339))),'[1]Lookup for use classification'!$A$13,IF(OR(ISNUMBER(SEARCH('[1]Lookup for use classification'!$B$14,C1339)),ISNUMBER(SEARCH('[1]Lookup for use classification'!$C$14,C1339))),'[1]Lookup for use classification'!$A$14,"Other"))))))))))))</f>
        <v>Other</v>
      </c>
      <c r="E1339" s="9">
        <v>650</v>
      </c>
      <c r="F1339" s="9"/>
      <c r="G1339" s="9"/>
      <c r="H1339" s="164"/>
      <c r="I1339" s="164"/>
      <c r="J1339" s="7"/>
      <c r="L1339" s="6"/>
    </row>
    <row r="1340" spans="1:12" hidden="1">
      <c r="A1340" s="138" t="s">
        <v>2042</v>
      </c>
      <c r="B1340" s="8" t="str">
        <f>IF(ISNA(VLOOKUP(CONCATENATE(A1340,C1340),EUS!$B$2:$B$1939,1,FALSE)),"","End Use Study")</f>
        <v>End Use Study</v>
      </c>
      <c r="C1340" s="8" t="s">
        <v>1506</v>
      </c>
      <c r="D1340" s="6" t="str">
        <f>IF(OR(ISNUMBER(SEARCH('[1]Lookup for use classification'!$B$1,C1340)),ISNUMBER(SEARCH('[1]Lookup for use classification'!$C$1,C1340)),ISNUMBER(SEARCH('[1]Lookup for use classification'!$D$1,C1340)),ISNUMBER(SEARCH('[1]Lookup for use classification'!$E$1,C1340))),'[1]Lookup for use classification'!$A$1,IF(ISNUMBER(SEARCH('[1]Lookup for use classification'!$B$2,C1340)),'[1]Lookup for use classification'!$A$2,IF(ISNUMBER(SEARCH('[1]Lookup for use classification'!$B$3,C1340)),'[1]Lookup for use classification'!$A$3,IF(OR(ISNUMBER(SEARCH('[1]Lookup for use classification'!$B$4,C1340)),ISNUMBER(SEARCH('[1]Lookup for use classification'!$C$4,C1340)),ISNUMBER(SEARCH('[1]Lookup for use classification'!$D$4,C1340)),ISNUMBER(SEARCH('[1]Lookup for use classification'!$E$4,C1340))),'[1]Lookup for use classification'!$A$4,IF(OR(ISNUMBER(SEARCH('[1]Lookup for use classification'!$B$5,C1340)),ISNUMBER(SEARCH('[1]Lookup for use classification'!$C$5,C1340)),ISNUMBER(SEARCH('[1]Lookup for use classification'!$D$5,C1340))),'[1]Lookup for use classification'!$A$5,IF(OR(ISNUMBER(SEARCH('[1]Lookup for use classification'!$B$7,C1340)),ISNUMBER(SEARCH('[1]Lookup for use classification'!$C$7,C1340)),ISNUMBER(SEARCH('[1]Lookup for use classification'!$D$7,C1340))),'[1]Lookup for use classification'!$A$7,IF(OR(ISNUMBER(SEARCH('[1]Lookup for use classification'!$B$9,C1340)),ISNUMBER(SEARCH('[1]Lookup for use classification'!$C$9,C1340)),ISNUMBER(SEARCH('[1]Lookup for use classification'!$D$9,C1340)),ISNUMBER(SEARCH('[1]Lookup for use classification'!$E$9,C1340)),ISNUMBER(SEARCH('[1]Lookup for use classification'!$F$9,C1340)),ISNUMBER(SEARCH('[1]Lookup for use classification'!$G$9,C1340)),ISNUMBER(SEARCH('[1]Lookup for use classification'!$H$9,C1340)),ISNUMBER(SEARCH('[1]Lookup for use classification'!$I$9,C1340)),ISNUMBER(SEARCH('[1]Lookup for use classification'!$J$9,C1340)),ISNUMBER(SEARCH('[1]Lookup for use classification'!$K$9,C1340))),'[1]Lookup for use classification'!$A$9,IF(OR(ISNUMBER(SEARCH('[1]Lookup for use classification'!$B$10,C1340)),ISNUMBER(SEARCH('[1]Lookup for use classification'!$C$10,C1340)),ISNUMBER(SEARCH('[1]Lookup for use classification'!$D$10,C1340)),ISNUMBER(SEARCH('[1]Lookup for use classification'!$E$10,C1340)),ISNUMBER(SEARCH('[1]Lookup for use classification'!$F$10,C1340)),ISNUMBER(SEARCH('[1]Lookup for use classification'!$G$10,C1340))),'[1]Lookup for use classification'!$A$10,IF(OR(ISNUMBER(SEARCH('[1]Lookup for use classification'!$B$11,C1340)),ISNUMBER(SEARCH('[1]Lookup for use classification'!$C$11,C1340))),'[1]Lookup for use classification'!$A$11,IF(OR(ISNUMBER(SEARCH('[1]Lookup for use classification'!$B$12,C1340)),ISNUMBER(SEARCH('[1]Lookup for use classification'!$C$12,C1340))),'[1]Lookup for use classification'!$A$12,IF(OR(ISNUMBER(SEARCH('[1]Lookup for use classification'!$B$13,C1340)),ISNUMBER(SEARCH('[1]Lookup for use classification'!$C$13,C1340)),ISNUMBER(SEARCH('[1]Lookup for use classification'!$D$13,C1340)),,ISNUMBER(SEARCH('[1]Lookup for use classification'!$C$13,C1340)),ISNUMBER(SEARCH('[1]Lookup for use classification'!$E$13,C1340))),'[1]Lookup for use classification'!$A$13,IF(OR(ISNUMBER(SEARCH('[1]Lookup for use classification'!$B$14,C1340)),ISNUMBER(SEARCH('[1]Lookup for use classification'!$C$14,C1340))),'[1]Lookup for use classification'!$A$14,"Other"))))))))))))</f>
        <v>Other</v>
      </c>
      <c r="E1340" s="9"/>
      <c r="F1340" s="9"/>
      <c r="G1340" s="9"/>
      <c r="H1340" s="164"/>
      <c r="I1340" s="164"/>
      <c r="J1340" s="7"/>
      <c r="L1340" s="6"/>
    </row>
    <row r="1341" spans="1:12" hidden="1">
      <c r="A1341" s="138" t="s">
        <v>2042</v>
      </c>
      <c r="B1341" s="8" t="str">
        <f>IF(ISNA(VLOOKUP(CONCATENATE(A1341,C1341),EUS!$B$2:$B$1939,1,FALSE)),"","End Use Study")</f>
        <v>End Use Study</v>
      </c>
      <c r="C1341" s="8" t="s">
        <v>112</v>
      </c>
      <c r="D1341" s="6" t="str">
        <f>IF(OR(ISNUMBER(SEARCH('[1]Lookup for use classification'!$B$1,C1341)),ISNUMBER(SEARCH('[1]Lookup for use classification'!$C$1,C1341)),ISNUMBER(SEARCH('[1]Lookup for use classification'!$D$1,C1341)),ISNUMBER(SEARCH('[1]Lookup for use classification'!$E$1,C1341))),'[1]Lookup for use classification'!$A$1,IF(ISNUMBER(SEARCH('[1]Lookup for use classification'!$B$2,C1341)),'[1]Lookup for use classification'!$A$2,IF(ISNUMBER(SEARCH('[1]Lookup for use classification'!$B$3,C1341)),'[1]Lookup for use classification'!$A$3,IF(OR(ISNUMBER(SEARCH('[1]Lookup for use classification'!$B$4,C1341)),ISNUMBER(SEARCH('[1]Lookup for use classification'!$C$4,C1341)),ISNUMBER(SEARCH('[1]Lookup for use classification'!$D$4,C1341)),ISNUMBER(SEARCH('[1]Lookup for use classification'!$E$4,C1341))),'[1]Lookup for use classification'!$A$4,IF(OR(ISNUMBER(SEARCH('[1]Lookup for use classification'!$B$5,C1341)),ISNUMBER(SEARCH('[1]Lookup for use classification'!$C$5,C1341)),ISNUMBER(SEARCH('[1]Lookup for use classification'!$D$5,C1341))),'[1]Lookup for use classification'!$A$5,IF(OR(ISNUMBER(SEARCH('[1]Lookup for use classification'!$B$7,C1341)),ISNUMBER(SEARCH('[1]Lookup for use classification'!$C$7,C1341)),ISNUMBER(SEARCH('[1]Lookup for use classification'!$D$7,C1341))),'[1]Lookup for use classification'!$A$7,IF(OR(ISNUMBER(SEARCH('[1]Lookup for use classification'!$B$9,C1341)),ISNUMBER(SEARCH('[1]Lookup for use classification'!$C$9,C1341)),ISNUMBER(SEARCH('[1]Lookup for use classification'!$D$9,C1341)),ISNUMBER(SEARCH('[1]Lookup for use classification'!$E$9,C1341)),ISNUMBER(SEARCH('[1]Lookup for use classification'!$F$9,C1341)),ISNUMBER(SEARCH('[1]Lookup for use classification'!$G$9,C1341)),ISNUMBER(SEARCH('[1]Lookup for use classification'!$H$9,C1341)),ISNUMBER(SEARCH('[1]Lookup for use classification'!$I$9,C1341)),ISNUMBER(SEARCH('[1]Lookup for use classification'!$J$9,C1341)),ISNUMBER(SEARCH('[1]Lookup for use classification'!$K$9,C1341))),'[1]Lookup for use classification'!$A$9,IF(OR(ISNUMBER(SEARCH('[1]Lookup for use classification'!$B$10,C1341)),ISNUMBER(SEARCH('[1]Lookup for use classification'!$C$10,C1341)),ISNUMBER(SEARCH('[1]Lookup for use classification'!$D$10,C1341)),ISNUMBER(SEARCH('[1]Lookup for use classification'!$E$10,C1341)),ISNUMBER(SEARCH('[1]Lookup for use classification'!$F$10,C1341)),ISNUMBER(SEARCH('[1]Lookup for use classification'!$G$10,C1341))),'[1]Lookup for use classification'!$A$10,IF(OR(ISNUMBER(SEARCH('[1]Lookup for use classification'!$B$11,C1341)),ISNUMBER(SEARCH('[1]Lookup for use classification'!$C$11,C1341))),'[1]Lookup for use classification'!$A$11,IF(OR(ISNUMBER(SEARCH('[1]Lookup for use classification'!$B$12,C1341)),ISNUMBER(SEARCH('[1]Lookup for use classification'!$C$12,C1341))),'[1]Lookup for use classification'!$A$12,IF(OR(ISNUMBER(SEARCH('[1]Lookup for use classification'!$B$13,C1341)),ISNUMBER(SEARCH('[1]Lookup for use classification'!$C$13,C1341)),ISNUMBER(SEARCH('[1]Lookup for use classification'!$D$13,C1341)),,ISNUMBER(SEARCH('[1]Lookup for use classification'!$C$13,C1341)),ISNUMBER(SEARCH('[1]Lookup for use classification'!$E$13,C1341))),'[1]Lookup for use classification'!$A$13,IF(OR(ISNUMBER(SEARCH('[1]Lookup for use classification'!$B$14,C1341)),ISNUMBER(SEARCH('[1]Lookup for use classification'!$C$14,C1341))),'[1]Lookup for use classification'!$A$14,"Other"))))))))))))</f>
        <v>Other</v>
      </c>
      <c r="E1341" s="9"/>
      <c r="F1341" s="9"/>
      <c r="G1341" s="9"/>
      <c r="H1341" s="164"/>
      <c r="I1341" s="164"/>
      <c r="J1341" s="7"/>
      <c r="L1341" s="6"/>
    </row>
    <row r="1342" spans="1:12" hidden="1">
      <c r="A1342" s="134" t="s">
        <v>2042</v>
      </c>
      <c r="B1342" s="8" t="str">
        <f>IF(ISNA(VLOOKUP(CONCATENATE(A1342,C1342),EUS!$B$2:$B$1939,1,FALSE)),"","End Use Study")</f>
        <v>End Use Study</v>
      </c>
      <c r="C1342" s="8" t="s">
        <v>2468</v>
      </c>
      <c r="D1342" s="165" t="s">
        <v>2424</v>
      </c>
      <c r="E1342" s="9">
        <v>3200</v>
      </c>
      <c r="F1342" s="9"/>
      <c r="G1342" s="9"/>
      <c r="H1342" s="164"/>
      <c r="I1342" s="164"/>
      <c r="J1342" s="7"/>
      <c r="L1342" s="6"/>
    </row>
    <row r="1343" spans="1:12" hidden="1">
      <c r="A1343" s="138" t="s">
        <v>2042</v>
      </c>
      <c r="B1343" s="8" t="str">
        <f>IF(ISNA(VLOOKUP(CONCATENATE(A1343,C1343),EUS!$B$2:$B$1939,1,FALSE)),"","End Use Study")</f>
        <v>End Use Study</v>
      </c>
      <c r="C1343" s="8" t="s">
        <v>678</v>
      </c>
      <c r="D1343" s="6" t="str">
        <f>IF(OR(ISNUMBER(SEARCH('[1]Lookup for use classification'!$B$1,C1343)),ISNUMBER(SEARCH('[1]Lookup for use classification'!$C$1,C1343)),ISNUMBER(SEARCH('[1]Lookup for use classification'!$D$1,C1343)),ISNUMBER(SEARCH('[1]Lookup for use classification'!$E$1,C1343))),'[1]Lookup for use classification'!$A$1,IF(ISNUMBER(SEARCH('[1]Lookup for use classification'!$B$2,C1343)),'[1]Lookup for use classification'!$A$2,IF(ISNUMBER(SEARCH('[1]Lookup for use classification'!$B$3,C1343)),'[1]Lookup for use classification'!$A$3,IF(OR(ISNUMBER(SEARCH('[1]Lookup for use classification'!$B$4,C1343)),ISNUMBER(SEARCH('[1]Lookup for use classification'!$C$4,C1343)),ISNUMBER(SEARCH('[1]Lookup for use classification'!$D$4,C1343)),ISNUMBER(SEARCH('[1]Lookup for use classification'!$E$4,C1343))),'[1]Lookup for use classification'!$A$4,IF(OR(ISNUMBER(SEARCH('[1]Lookup for use classification'!$B$5,C1343)),ISNUMBER(SEARCH('[1]Lookup for use classification'!$C$5,C1343)),ISNUMBER(SEARCH('[1]Lookup for use classification'!$D$5,C1343))),'[1]Lookup for use classification'!$A$5,IF(OR(ISNUMBER(SEARCH('[1]Lookup for use classification'!$B$7,C1343)),ISNUMBER(SEARCH('[1]Lookup for use classification'!$C$7,C1343)),ISNUMBER(SEARCH('[1]Lookup for use classification'!$D$7,C1343))),'[1]Lookup for use classification'!$A$7,IF(OR(ISNUMBER(SEARCH('[1]Lookup for use classification'!$B$9,C1343)),ISNUMBER(SEARCH('[1]Lookup for use classification'!$C$9,C1343)),ISNUMBER(SEARCH('[1]Lookup for use classification'!$D$9,C1343)),ISNUMBER(SEARCH('[1]Lookup for use classification'!$E$9,C1343)),ISNUMBER(SEARCH('[1]Lookup for use classification'!$F$9,C1343)),ISNUMBER(SEARCH('[1]Lookup for use classification'!$G$9,C1343)),ISNUMBER(SEARCH('[1]Lookup for use classification'!$H$9,C1343)),ISNUMBER(SEARCH('[1]Lookup for use classification'!$I$9,C1343)),ISNUMBER(SEARCH('[1]Lookup for use classification'!$J$9,C1343)),ISNUMBER(SEARCH('[1]Lookup for use classification'!$K$9,C1343))),'[1]Lookup for use classification'!$A$9,IF(OR(ISNUMBER(SEARCH('[1]Lookup for use classification'!$B$10,C1343)),ISNUMBER(SEARCH('[1]Lookup for use classification'!$C$10,C1343)),ISNUMBER(SEARCH('[1]Lookup for use classification'!$D$10,C1343)),ISNUMBER(SEARCH('[1]Lookup for use classification'!$E$10,C1343)),ISNUMBER(SEARCH('[1]Lookup for use classification'!$F$10,C1343))),'[1]Lookup for use classification'!$A$10,IF(OR(ISNUMBER(SEARCH('[1]Lookup for use classification'!$B$11,C1343)),ISNUMBER(SEARCH('[1]Lookup for use classification'!$C$11,C1343))),'[1]Lookup for use classification'!$A$11,IF(OR(ISNUMBER(SEARCH('[1]Lookup for use classification'!$B$12,C1343)),ISNUMBER(SEARCH('[1]Lookup for use classification'!$C$12,C1343))),'[1]Lookup for use classification'!$A$12,IF(OR(ISNUMBER(SEARCH('[1]Lookup for use classification'!$B$13,C1343)),ISNUMBER(SEARCH('[1]Lookup for use classification'!$C$13,C1343)),ISNUMBER(SEARCH('[1]Lookup for use classification'!$D$13,C1343)),,ISNUMBER(SEARCH('[1]Lookup for use classification'!$C$13,C1343)),ISNUMBER(SEARCH('[1]Lookup for use classification'!$E$13,C1343))),'[1]Lookup for use classification'!$A$13,"Other")))))))))))</f>
        <v>Public Assembly</v>
      </c>
      <c r="E1343" s="9"/>
      <c r="F1343" s="9"/>
      <c r="G1343" s="9"/>
      <c r="H1343" s="164"/>
      <c r="I1343" s="164"/>
      <c r="J1343" s="7"/>
      <c r="L1343" s="6"/>
    </row>
    <row r="1344" spans="1:12" hidden="1">
      <c r="A1344" s="138" t="s">
        <v>2042</v>
      </c>
      <c r="B1344" s="8" t="str">
        <f>IF(ISNA(VLOOKUP(CONCATENATE(A1344,C1344),EUS!$B$2:$B$1939,1,FALSE)),"","End Use Study")</f>
        <v>End Use Study</v>
      </c>
      <c r="C1344" s="8" t="s">
        <v>595</v>
      </c>
      <c r="D1344" s="11" t="s">
        <v>213</v>
      </c>
      <c r="E1344" s="9"/>
      <c r="F1344" s="9"/>
      <c r="G1344" s="9"/>
      <c r="H1344" s="164"/>
      <c r="I1344" s="164"/>
      <c r="J1344" s="7"/>
      <c r="L1344" s="6"/>
    </row>
    <row r="1345" spans="1:12" hidden="1">
      <c r="A1345" s="138" t="s">
        <v>2042</v>
      </c>
      <c r="B1345" s="8" t="str">
        <f>IF(ISNA(VLOOKUP(CONCATENATE(A1345,C1345),EUS!$B$2:$B$1939,1,FALSE)),"","End Use Study")</f>
        <v>End Use Study</v>
      </c>
      <c r="C1345" s="8" t="s">
        <v>2197</v>
      </c>
      <c r="D1345" s="6" t="str">
        <f>IF(OR(ISNUMBER(SEARCH('[1]Lookup for use classification'!$B$1,C1345)),ISNUMBER(SEARCH('[1]Lookup for use classification'!$C$1,C1345)),ISNUMBER(SEARCH('[1]Lookup for use classification'!$D$1,C1345)),ISNUMBER(SEARCH('[1]Lookup for use classification'!$E$1,C1345))),'[1]Lookup for use classification'!$A$1,IF(ISNUMBER(SEARCH('[1]Lookup for use classification'!$B$2,C1345)),'[1]Lookup for use classification'!$A$2,IF(ISNUMBER(SEARCH('[1]Lookup for use classification'!$B$3,C1345)),'[1]Lookup for use classification'!$A$3,IF(OR(ISNUMBER(SEARCH('[1]Lookup for use classification'!$B$4,C1345)),ISNUMBER(SEARCH('[1]Lookup for use classification'!$C$4,C1345)),ISNUMBER(SEARCH('[1]Lookup for use classification'!$D$4,C1345)),ISNUMBER(SEARCH('[1]Lookup for use classification'!$E$4,C1345))),'[1]Lookup for use classification'!$A$4,IF(OR(ISNUMBER(SEARCH('[1]Lookup for use classification'!$B$5,C1345)),ISNUMBER(SEARCH('[1]Lookup for use classification'!$C$5,C1345)),ISNUMBER(SEARCH('[1]Lookup for use classification'!$D$5,C1345))),'[1]Lookup for use classification'!$A$5,IF(OR(ISNUMBER(SEARCH('[1]Lookup for use classification'!$B$7,C1345)),ISNUMBER(SEARCH('[1]Lookup for use classification'!$C$7,C1345)),ISNUMBER(SEARCH('[1]Lookup for use classification'!$D$7,C1345))),'[1]Lookup for use classification'!$A$7,IF(OR(ISNUMBER(SEARCH('[1]Lookup for use classification'!$B$9,C1345)),ISNUMBER(SEARCH('[1]Lookup for use classification'!$C$9,C1345)),ISNUMBER(SEARCH('[1]Lookup for use classification'!$D$9,C1345)),ISNUMBER(SEARCH('[1]Lookup for use classification'!$E$9,C1345)),ISNUMBER(SEARCH('[1]Lookup for use classification'!$F$9,C1345)),ISNUMBER(SEARCH('[1]Lookup for use classification'!$G$9,C1345)),ISNUMBER(SEARCH('[1]Lookup for use classification'!$H$9,C1345)),ISNUMBER(SEARCH('[1]Lookup for use classification'!$I$9,C1345)),ISNUMBER(SEARCH('[1]Lookup for use classification'!$J$9,C1345)),ISNUMBER(SEARCH('[1]Lookup for use classification'!$K$9,C1345))),'[1]Lookup for use classification'!$A$9,IF(OR(ISNUMBER(SEARCH('[1]Lookup for use classification'!$B$10,C1345)),ISNUMBER(SEARCH('[1]Lookup for use classification'!$C$10,C1345)),ISNUMBER(SEARCH('[1]Lookup for use classification'!$D$10,C1345)),ISNUMBER(SEARCH('[1]Lookup for use classification'!$E$10,C1345)),ISNUMBER(SEARCH('[1]Lookup for use classification'!$F$10,C1345)),ISNUMBER(SEARCH('[1]Lookup for use classification'!$G$10,C1345))),'[1]Lookup for use classification'!$A$10,IF(OR(ISNUMBER(SEARCH('[1]Lookup for use classification'!$B$11,C1345)),ISNUMBER(SEARCH('[1]Lookup for use classification'!$C$11,C1345))),'[1]Lookup for use classification'!$A$11,IF(OR(ISNUMBER(SEARCH('[1]Lookup for use classification'!$B$12,C1345)),ISNUMBER(SEARCH('[1]Lookup for use classification'!$C$12,C1345))),'[1]Lookup for use classification'!$A$12,IF(OR(ISNUMBER(SEARCH('[1]Lookup for use classification'!$B$13,C1345)),ISNUMBER(SEARCH('[1]Lookup for use classification'!$C$13,C1345)),ISNUMBER(SEARCH('[1]Lookup for use classification'!$D$13,C1345)),,ISNUMBER(SEARCH('[1]Lookup for use classification'!$C$13,C1345)),ISNUMBER(SEARCH('[1]Lookup for use classification'!$E$13,C1345))),'[1]Lookup for use classification'!$A$13,IF(OR(ISNUMBER(SEARCH('[1]Lookup for use classification'!$B$14,C1345)),ISNUMBER(SEARCH('[1]Lookup for use classification'!$C$14,C1345))),'[1]Lookup for use classification'!$A$14,"Other"))))))))))))</f>
        <v>Retail - Other</v>
      </c>
      <c r="E1345" s="9">
        <v>3696</v>
      </c>
      <c r="F1345" s="9"/>
      <c r="G1345" s="9"/>
      <c r="H1345" s="164"/>
      <c r="I1345" s="164"/>
      <c r="J1345" s="7">
        <v>111595</v>
      </c>
      <c r="L1345" s="6"/>
    </row>
    <row r="1346" spans="1:12" hidden="1">
      <c r="A1346" s="138" t="s">
        <v>2042</v>
      </c>
      <c r="B1346" s="8" t="str">
        <f>IF(ISNA(VLOOKUP(CONCATENATE(A1346,C1346),EUS!$B$2:$B$1939,1,FALSE)),"","End Use Study")</f>
        <v>End Use Study</v>
      </c>
      <c r="C1346" s="8" t="s">
        <v>2043</v>
      </c>
      <c r="D1346" s="165" t="s">
        <v>1980</v>
      </c>
      <c r="E1346" s="9">
        <v>320</v>
      </c>
      <c r="F1346" s="9"/>
      <c r="G1346" s="9"/>
      <c r="H1346" s="164"/>
      <c r="I1346" s="164"/>
      <c r="J1346" s="7"/>
      <c r="L1346" s="6"/>
    </row>
    <row r="1347" spans="1:12" hidden="1">
      <c r="A1347" s="138" t="s">
        <v>2042</v>
      </c>
      <c r="B1347" s="8" t="str">
        <f>IF(ISNA(VLOOKUP(CONCATENATE(A1347,C1347),EUS!$B$2:$B$1939,1,FALSE)),"","End Use Study")</f>
        <v>End Use Study</v>
      </c>
      <c r="C1347" s="8" t="s">
        <v>2044</v>
      </c>
      <c r="D1347" s="165" t="s">
        <v>1980</v>
      </c>
      <c r="E1347" s="9">
        <v>592</v>
      </c>
      <c r="F1347" s="9"/>
      <c r="G1347" s="9"/>
      <c r="H1347" s="164"/>
      <c r="I1347" s="164"/>
      <c r="J1347" s="7"/>
      <c r="L1347" s="6"/>
    </row>
    <row r="1348" spans="1:12" hidden="1">
      <c r="A1348" s="188" t="s">
        <v>2046</v>
      </c>
      <c r="B1348" s="8" t="str">
        <f>IF(ISNA(VLOOKUP(CONCATENATE(A1348,C1348),ARIS!$A$1:$A$959,1,FALSE)),"","ARIS")</f>
        <v>ARIS</v>
      </c>
      <c r="C1348" s="162" t="s">
        <v>2047</v>
      </c>
      <c r="D1348" s="6" t="str">
        <f>IF(OR(ISNUMBER(SEARCH('[1]Lookup for use classification'!$B$1,C1348)),ISNUMBER(SEARCH('[1]Lookup for use classification'!$C$1,C1348)),ISNUMBER(SEARCH('[1]Lookup for use classification'!$D$1,C1348))),'[1]Lookup for use classification'!$A$1,IF(ISNUMBER(SEARCH('[1]Lookup for use classification'!$B$2,C1348)),'[1]Lookup for use classification'!$A$2,IF(ISNUMBER(SEARCH('[1]Lookup for use classification'!$B$3,C1348)),'[1]Lookup for use classification'!$A$3,IF(OR(ISNUMBER(SEARCH('[1]Lookup for use classification'!$B$4,C1348)),ISNUMBER(SEARCH('[1]Lookup for use classification'!$C$4,C1348))),'[1]Lookup for use classification'!$A$4,IF(OR(ISNUMBER(SEARCH('[1]Lookup for use classification'!$B$5,C1348)),ISNUMBER(SEARCH('[1]Lookup for use classification'!$C$5,C1348)),ISNUMBER(SEARCH('[1]Lookup for use classification'!$D$5,C1348))),'[1]Lookup for use classification'!$A$5,IF(OR(ISNUMBER(SEARCH('[1]Lookup for use classification'!$B$7,C1348)),ISNUMBER(SEARCH('[1]Lookup for use classification'!$C$7,C1348)),ISNUMBER(SEARCH('[1]Lookup for use classification'!$D$7,C1348))),'[1]Lookup for use classification'!$A$7,IF(OR(ISNUMBER(SEARCH('[1]Lookup for use classification'!$B$9,C1348)),ISNUMBER(SEARCH('[1]Lookup for use classification'!$C$9,C1348)),ISNUMBER(SEARCH('[1]Lookup for use classification'!$D$9,C1348)),ISNUMBER(SEARCH('[1]Lookup for use classification'!$E$9,C1348)),ISNUMBER(SEARCH('[1]Lookup for use classification'!$F$9,C1348)),ISNUMBER(SEARCH('[1]Lookup for use classification'!$G$9,C1348))),'[1]Lookup for use classification'!$A$9,IF(OR(ISNUMBER(SEARCH('[1]Lookup for use classification'!$B$10,C1348)),ISNUMBER(SEARCH('[1]Lookup for use classification'!$C$10,C1348)),ISNUMBER(SEARCH('[1]Lookup for use classification'!$D$10,C1348)),ISNUMBER(SEARCH('[1]Lookup for use classification'!$E$10,C1348)),ISNUMBER(SEARCH('[1]Lookup for use classification'!$F$10,C1348))),'[1]Lookup for use classification'!$A$10,IF(OR(ISNUMBER(SEARCH('[1]Lookup for use classification'!$B$11,C1348)),ISNUMBER(SEARCH('[1]Lookup for use classification'!$C$11,C1348))),'[1]Lookup for use classification'!$A$11,IF(OR(ISNUMBER(SEARCH('[1]Lookup for use classification'!$B$12,C1348)),ISNUMBER(SEARCH('[1]Lookup for use classification'!$C$12,C1348))),'[1]Lookup for use classification'!$A$12,"Nope"))))))))))</f>
        <v>Warehousing</v>
      </c>
      <c r="E1348" s="163">
        <v>2000</v>
      </c>
      <c r="F1348" s="163"/>
      <c r="G1348" s="163"/>
      <c r="H1348" s="164">
        <v>2512.4899270072992</v>
      </c>
      <c r="I1348" s="164"/>
      <c r="J1348" s="165">
        <v>1663.5149714999998</v>
      </c>
    </row>
    <row r="1349" spans="1:12" hidden="1">
      <c r="A1349" s="138" t="s">
        <v>2042</v>
      </c>
      <c r="B1349" s="8" t="str">
        <f>IF(ISNA(VLOOKUP(CONCATENATE(A1349,C1349),EUS!$B$2:$B$1939,1,FALSE)),"","End Use Study")</f>
        <v>End Use Study</v>
      </c>
      <c r="C1349" s="8" t="s">
        <v>2045</v>
      </c>
      <c r="D1349" s="165" t="s">
        <v>1980</v>
      </c>
      <c r="E1349" s="9">
        <v>2000</v>
      </c>
      <c r="F1349" s="9"/>
      <c r="G1349" s="9"/>
      <c r="H1349" s="164"/>
      <c r="I1349" s="164"/>
      <c r="J1349" s="7"/>
      <c r="L1349" s="6"/>
    </row>
    <row r="1350" spans="1:12" hidden="1">
      <c r="A1350" s="138" t="s">
        <v>188</v>
      </c>
      <c r="B1350" s="8" t="str">
        <f>IF(ISNA(VLOOKUP(CONCATENATE(A1350,C1350),EUS!$B$2:$B$1939,1,FALSE)),"","End Use Study")</f>
        <v>End Use Study</v>
      </c>
      <c r="C1350" s="8" t="s">
        <v>199</v>
      </c>
      <c r="D1350" s="165" t="s">
        <v>3615</v>
      </c>
      <c r="E1350" s="9">
        <v>750</v>
      </c>
      <c r="F1350" s="9"/>
      <c r="G1350" s="9"/>
      <c r="H1350" s="164">
        <v>150</v>
      </c>
      <c r="I1350" s="164"/>
      <c r="J1350" s="7"/>
      <c r="L1350" s="6"/>
    </row>
    <row r="1351" spans="1:12" hidden="1">
      <c r="A1351" s="138" t="s">
        <v>188</v>
      </c>
      <c r="B1351" s="8" t="str">
        <f>IF(ISNA(VLOOKUP(CONCATENATE(A1351,C1351),EUS!$B$2:$B$1939,1,FALSE)),"","End Use Study")</f>
        <v>End Use Study</v>
      </c>
      <c r="C1351" s="8" t="s">
        <v>3624</v>
      </c>
      <c r="D1351" s="165" t="s">
        <v>3615</v>
      </c>
      <c r="E1351" s="9">
        <v>1650</v>
      </c>
      <c r="F1351" s="9"/>
      <c r="G1351" s="9"/>
      <c r="H1351" s="164"/>
      <c r="I1351" s="164"/>
      <c r="J1351" s="7">
        <v>3000</v>
      </c>
      <c r="L1351" s="6"/>
    </row>
    <row r="1352" spans="1:12" hidden="1">
      <c r="A1352" s="185" t="s">
        <v>188</v>
      </c>
      <c r="B1352" s="167" t="s">
        <v>4456</v>
      </c>
      <c r="C1352" s="210" t="s">
        <v>189</v>
      </c>
      <c r="D1352" s="6" t="str">
        <f>IF(OR(ISNUMBER(SEARCH('[1]Lookup for use classification'!$B$1,C1352)),ISNUMBER(SEARCH('[1]Lookup for use classification'!$C$1,C1352)),ISNUMBER(SEARCH('[1]Lookup for use classification'!$D$1,C1352)),ISNUMBER(SEARCH('[1]Lookup for use classification'!$E$1,C1352))),'[1]Lookup for use classification'!$A$1,IF(ISNUMBER(SEARCH('[1]Lookup for use classification'!$B$2,C1352)),'[1]Lookup for use classification'!$A$2,IF(ISNUMBER(SEARCH('[1]Lookup for use classification'!$B$3,C1352)),'[1]Lookup for use classification'!$A$3,IF(OR(ISNUMBER(SEARCH('[1]Lookup for use classification'!$B$4,C1352)),ISNUMBER(SEARCH('[1]Lookup for use classification'!$C$4,C1352)),ISNUMBER(SEARCH('[1]Lookup for use classification'!$D$4,C1352)),ISNUMBER(SEARCH('[1]Lookup for use classification'!$E$4,C1352))),'[1]Lookup for use classification'!$A$4,IF(OR(ISNUMBER(SEARCH('[1]Lookup for use classification'!$B$5,C1352)),ISNUMBER(SEARCH('[1]Lookup for use classification'!$C$5,C1352)),ISNUMBER(SEARCH('[1]Lookup for use classification'!$D$5,C1352))),'[1]Lookup for use classification'!$A$5,IF(OR(ISNUMBER(SEARCH('[1]Lookup for use classification'!$B$7,C1352)),ISNUMBER(SEARCH('[1]Lookup for use classification'!$C$7,C1352)),ISNUMBER(SEARCH('[1]Lookup for use classification'!$D$7,C1352))),'[1]Lookup for use classification'!$A$7,IF(OR(ISNUMBER(SEARCH('[1]Lookup for use classification'!$B$9,C1352)),ISNUMBER(SEARCH('[1]Lookup for use classification'!$C$9,C1352)),ISNUMBER(SEARCH('[1]Lookup for use classification'!$D$9,C1352)),ISNUMBER(SEARCH('[1]Lookup for use classification'!$E$9,C1352)),ISNUMBER(SEARCH('[1]Lookup for use classification'!$F$9,C1352)),ISNUMBER(SEARCH('[1]Lookup for use classification'!$G$9,C1352)),ISNUMBER(SEARCH('[1]Lookup for use classification'!$H$9,C1352)),ISNUMBER(SEARCH('[1]Lookup for use classification'!$I$9,C1352)),ISNUMBER(SEARCH('[1]Lookup for use classification'!$J$9,C1352)),ISNUMBER(SEARCH('[1]Lookup for use classification'!$K$9,C1352))),'[1]Lookup for use classification'!$A$9,IF(OR(ISNUMBER(SEARCH('[1]Lookup for use classification'!$B$10,C1352)),ISNUMBER(SEARCH('[1]Lookup for use classification'!$C$10,C1352)),ISNUMBER(SEARCH('[1]Lookup for use classification'!$D$10,C1352)),ISNUMBER(SEARCH('[1]Lookup for use classification'!$E$10,C1352)),ISNUMBER(SEARCH('[1]Lookup for use classification'!$F$10,C1352)),ISNUMBER(SEARCH('[1]Lookup for use classification'!$G$10,C1352))),'[1]Lookup for use classification'!$A$10,IF(OR(ISNUMBER(SEARCH('[1]Lookup for use classification'!$B$11,C1352)),ISNUMBER(SEARCH('[1]Lookup for use classification'!$C$11,C1352))),'[1]Lookup for use classification'!$A$11,IF(OR(ISNUMBER(SEARCH('[1]Lookup for use classification'!$B$12,C1352)),ISNUMBER(SEARCH('[1]Lookup for use classification'!$C$12,C1352))),'[1]Lookup for use classification'!$A$12,IF(OR(ISNUMBER(SEARCH('[1]Lookup for use classification'!$B$13,C1352)),ISNUMBER(SEARCH('[1]Lookup for use classification'!$C$13,C1352)),ISNUMBER(SEARCH('[1]Lookup for use classification'!$D$13,C1352)),,ISNUMBER(SEARCH('[1]Lookup for use classification'!$C$13,C1352)),ISNUMBER(SEARCH('[1]Lookup for use classification'!$E$13,C1352))),'[1]Lookup for use classification'!$A$13,IF(OR(ISNUMBER(SEARCH('[1]Lookup for use classification'!$B$14,C1352)),ISNUMBER(SEARCH('[1]Lookup for use classification'!$C$14,C1352))),'[1]Lookup for use classification'!$A$14,"Other"))))))))))))</f>
        <v>Accomodation Services</v>
      </c>
      <c r="E1352" s="211">
        <v>4210</v>
      </c>
      <c r="F1352" s="212" t="s">
        <v>6</v>
      </c>
      <c r="G1352" s="212"/>
    </row>
    <row r="1353" spans="1:12" hidden="1">
      <c r="A1353" s="187" t="s">
        <v>188</v>
      </c>
      <c r="B1353" s="167" t="s">
        <v>4456</v>
      </c>
      <c r="C1353" s="174" t="s">
        <v>58</v>
      </c>
      <c r="D1353" s="6" t="str">
        <f>IF(OR(ISNUMBER(SEARCH('[1]Lookup for use classification'!$B$1,C1353)),ISNUMBER(SEARCH('[1]Lookup for use classification'!$C$1,C1353)),ISNUMBER(SEARCH('[1]Lookup for use classification'!$D$1,C1353)),ISNUMBER(SEARCH('[1]Lookup for use classification'!$E$1,C1353))),'[1]Lookup for use classification'!$A$1,IF(ISNUMBER(SEARCH('[1]Lookup for use classification'!$B$2,C1353)),'[1]Lookup for use classification'!$A$2,IF(ISNUMBER(SEARCH('[1]Lookup for use classification'!$B$3,C1353)),'[1]Lookup for use classification'!$A$3,IF(OR(ISNUMBER(SEARCH('[1]Lookup for use classification'!$B$4,C1353)),ISNUMBER(SEARCH('[1]Lookup for use classification'!$C$4,C1353)),ISNUMBER(SEARCH('[1]Lookup for use classification'!$D$4,C1353)),ISNUMBER(SEARCH('[1]Lookup for use classification'!$E$4,C1353))),'[1]Lookup for use classification'!$A$4,IF(OR(ISNUMBER(SEARCH('[1]Lookup for use classification'!$B$5,C1353)),ISNUMBER(SEARCH('[1]Lookup for use classification'!$C$5,C1353)),ISNUMBER(SEARCH('[1]Lookup for use classification'!$D$5,C1353))),'[1]Lookup for use classification'!$A$5,IF(OR(ISNUMBER(SEARCH('[1]Lookup for use classification'!$B$7,C1353)),ISNUMBER(SEARCH('[1]Lookup for use classification'!$C$7,C1353)),ISNUMBER(SEARCH('[1]Lookup for use classification'!$D$7,C1353))),'[1]Lookup for use classification'!$A$7,IF(OR(ISNUMBER(SEARCH('[1]Lookup for use classification'!$B$9,C1353)),ISNUMBER(SEARCH('[1]Lookup for use classification'!$C$9,C1353)),ISNUMBER(SEARCH('[1]Lookup for use classification'!$D$9,C1353)),ISNUMBER(SEARCH('[1]Lookup for use classification'!$E$9,C1353)),ISNUMBER(SEARCH('[1]Lookup for use classification'!$F$9,C1353)),ISNUMBER(SEARCH('[1]Lookup for use classification'!$G$9,C1353)),ISNUMBER(SEARCH('[1]Lookup for use classification'!$H$9,C1353)),ISNUMBER(SEARCH('[1]Lookup for use classification'!$I$9,C1353)),ISNUMBER(SEARCH('[1]Lookup for use classification'!$J$9,C1353)),ISNUMBER(SEARCH('[1]Lookup for use classification'!$K$9,C1353))),'[1]Lookup for use classification'!$A$9,IF(OR(ISNUMBER(SEARCH('[1]Lookup for use classification'!$B$10,C1353)),ISNUMBER(SEARCH('[1]Lookup for use classification'!$C$10,C1353)),ISNUMBER(SEARCH('[1]Lookup for use classification'!$D$10,C1353)),ISNUMBER(SEARCH('[1]Lookup for use classification'!$E$10,C1353)),ISNUMBER(SEARCH('[1]Lookup for use classification'!$F$10,C1353)),ISNUMBER(SEARCH('[1]Lookup for use classification'!$G$10,C1353))),'[1]Lookup for use classification'!$A$10,IF(OR(ISNUMBER(SEARCH('[1]Lookup for use classification'!$B$11,C1353)),ISNUMBER(SEARCH('[1]Lookup for use classification'!$C$11,C1353))),'[1]Lookup for use classification'!$A$11,IF(OR(ISNUMBER(SEARCH('[1]Lookup for use classification'!$B$12,C1353)),ISNUMBER(SEARCH('[1]Lookup for use classification'!$C$12,C1353))),'[1]Lookup for use classification'!$A$12,IF(OR(ISNUMBER(SEARCH('[1]Lookup for use classification'!$B$13,C1353)),ISNUMBER(SEARCH('[1]Lookup for use classification'!$C$13,C1353)),ISNUMBER(SEARCH('[1]Lookup for use classification'!$D$13,C1353)),,ISNUMBER(SEARCH('[1]Lookup for use classification'!$C$13,C1353)),ISNUMBER(SEARCH('[1]Lookup for use classification'!$E$13,C1353))),'[1]Lookup for use classification'!$A$13,IF(OR(ISNUMBER(SEARCH('[1]Lookup for use classification'!$B$14,C1353)),ISNUMBER(SEARCH('[1]Lookup for use classification'!$C$14,C1353))),'[1]Lookup for use classification'!$A$14,"Other"))))))))))))</f>
        <v>Education - K - 12</v>
      </c>
      <c r="E1353" s="175">
        <v>20000</v>
      </c>
      <c r="F1353" s="176" t="s">
        <v>6</v>
      </c>
      <c r="G1353" s="176"/>
    </row>
    <row r="1354" spans="1:12" hidden="1">
      <c r="A1354" s="185" t="s">
        <v>188</v>
      </c>
      <c r="B1354" s="8" t="str">
        <f>IF(ISNA(VLOOKUP(CONCATENATE(A1354,C1354),EUS!$B$2:$B$1939,1,FALSE)),"","End Use Study")</f>
        <v>End Use Study</v>
      </c>
      <c r="C1354" s="162"/>
      <c r="D1354" s="165" t="s">
        <v>3335</v>
      </c>
      <c r="E1354" s="163">
        <v>34678</v>
      </c>
      <c r="F1354" s="163"/>
      <c r="G1354" s="163"/>
      <c r="H1354" s="164"/>
      <c r="I1354" s="164"/>
      <c r="K1354" s="163"/>
    </row>
    <row r="1355" spans="1:12" hidden="1">
      <c r="A1355" s="187" t="s">
        <v>188</v>
      </c>
      <c r="B1355" s="167" t="s">
        <v>4456</v>
      </c>
      <c r="C1355" s="174" t="s">
        <v>196</v>
      </c>
      <c r="D1355" s="6" t="str">
        <f>IF(OR(ISNUMBER(SEARCH('[1]Lookup for use classification'!$B$1,C1355)),ISNUMBER(SEARCH('[1]Lookup for use classification'!$C$1,C1355)),ISNUMBER(SEARCH('[1]Lookup for use classification'!$D$1,C1355)),ISNUMBER(SEARCH('[1]Lookup for use classification'!$E$1,C1355))),'[1]Lookup for use classification'!$A$1,IF(ISNUMBER(SEARCH('[1]Lookup for use classification'!$B$2,C1355)),'[1]Lookup for use classification'!$A$2,IF(ISNUMBER(SEARCH('[1]Lookup for use classification'!$B$3,C1355)),'[1]Lookup for use classification'!$A$3,IF(OR(ISNUMBER(SEARCH('[1]Lookup for use classification'!$B$4,C1355)),ISNUMBER(SEARCH('[1]Lookup for use classification'!$C$4,C1355)),ISNUMBER(SEARCH('[1]Lookup for use classification'!$D$4,C1355)),ISNUMBER(SEARCH('[1]Lookup for use classification'!$E$4,C1355))),'[1]Lookup for use classification'!$A$4,IF(OR(ISNUMBER(SEARCH('[1]Lookup for use classification'!$B$5,C1355)),ISNUMBER(SEARCH('[1]Lookup for use classification'!$C$5,C1355)),ISNUMBER(SEARCH('[1]Lookup for use classification'!$D$5,C1355))),'[1]Lookup for use classification'!$A$5,IF(OR(ISNUMBER(SEARCH('[1]Lookup for use classification'!$B$7,C1355)),ISNUMBER(SEARCH('[1]Lookup for use classification'!$C$7,C1355)),ISNUMBER(SEARCH('[1]Lookup for use classification'!$D$7,C1355))),'[1]Lookup for use classification'!$A$7,IF(OR(ISNUMBER(SEARCH('[1]Lookup for use classification'!$B$9,C1355)),ISNUMBER(SEARCH('[1]Lookup for use classification'!$C$9,C1355)),ISNUMBER(SEARCH('[1]Lookup for use classification'!$D$9,C1355)),ISNUMBER(SEARCH('[1]Lookup for use classification'!$E$9,C1355)),ISNUMBER(SEARCH('[1]Lookup for use classification'!$F$9,C1355)),ISNUMBER(SEARCH('[1]Lookup for use classification'!$G$9,C1355)),ISNUMBER(SEARCH('[1]Lookup for use classification'!$H$9,C1355)),ISNUMBER(SEARCH('[1]Lookup for use classification'!$I$9,C1355)),ISNUMBER(SEARCH('[1]Lookup for use classification'!$J$9,C1355)),ISNUMBER(SEARCH('[1]Lookup for use classification'!$K$9,C1355))),'[1]Lookup for use classification'!$A$9,IF(OR(ISNUMBER(SEARCH('[1]Lookup for use classification'!$B$10,C1355)),ISNUMBER(SEARCH('[1]Lookup for use classification'!$C$10,C1355)),ISNUMBER(SEARCH('[1]Lookup for use classification'!$D$10,C1355)),ISNUMBER(SEARCH('[1]Lookup for use classification'!$E$10,C1355)),ISNUMBER(SEARCH('[1]Lookup for use classification'!$F$10,C1355)),ISNUMBER(SEARCH('[1]Lookup for use classification'!$G$10,C1355))),'[1]Lookup for use classification'!$A$10,IF(OR(ISNUMBER(SEARCH('[1]Lookup for use classification'!$B$11,C1355)),ISNUMBER(SEARCH('[1]Lookup for use classification'!$C$11,C1355))),'[1]Lookup for use classification'!$A$11,IF(OR(ISNUMBER(SEARCH('[1]Lookup for use classification'!$B$12,C1355)),ISNUMBER(SEARCH('[1]Lookup for use classification'!$C$12,C1355))),'[1]Lookup for use classification'!$A$12,IF(OR(ISNUMBER(SEARCH('[1]Lookup for use classification'!$B$13,C1355)),ISNUMBER(SEARCH('[1]Lookup for use classification'!$C$13,C1355)),ISNUMBER(SEARCH('[1]Lookup for use classification'!$D$13,C1355)),,ISNUMBER(SEARCH('[1]Lookup for use classification'!$C$13,C1355)),ISNUMBER(SEARCH('[1]Lookup for use classification'!$E$13,C1355))),'[1]Lookup for use classification'!$A$13,IF(OR(ISNUMBER(SEARCH('[1]Lookup for use classification'!$B$14,C1355)),ISNUMBER(SEARCH('[1]Lookup for use classification'!$C$14,C1355))),'[1]Lookup for use classification'!$A$14,"Other"))))))))))))</f>
        <v>Education - K - 12</v>
      </c>
      <c r="E1355" s="175"/>
      <c r="F1355" s="176"/>
      <c r="G1355" s="176"/>
    </row>
    <row r="1356" spans="1:12" hidden="1">
      <c r="A1356" s="187" t="s">
        <v>188</v>
      </c>
      <c r="B1356" s="167" t="s">
        <v>4456</v>
      </c>
      <c r="C1356" s="174" t="s">
        <v>205</v>
      </c>
      <c r="D1356" s="6" t="str">
        <f>IF(OR(ISNUMBER(SEARCH('[1]Lookup for use classification'!$B$1,C1356)),ISNUMBER(SEARCH('[1]Lookup for use classification'!$C$1,C1356)),ISNUMBER(SEARCH('[1]Lookup for use classification'!$D$1,C1356)),ISNUMBER(SEARCH('[1]Lookup for use classification'!$E$1,C1356))),'[1]Lookup for use classification'!$A$1,IF(ISNUMBER(SEARCH('[1]Lookup for use classification'!$B$2,C1356)),'[1]Lookup for use classification'!$A$2,IF(ISNUMBER(SEARCH('[1]Lookup for use classification'!$B$3,C1356)),'[1]Lookup for use classification'!$A$3,IF(OR(ISNUMBER(SEARCH('[1]Lookup for use classification'!$B$4,C1356)),ISNUMBER(SEARCH('[1]Lookup for use classification'!$C$4,C1356)),ISNUMBER(SEARCH('[1]Lookup for use classification'!$D$4,C1356)),ISNUMBER(SEARCH('[1]Lookup for use classification'!$E$4,C1356))),'[1]Lookup for use classification'!$A$4,IF(OR(ISNUMBER(SEARCH('[1]Lookup for use classification'!$B$5,C1356)),ISNUMBER(SEARCH('[1]Lookup for use classification'!$C$5,C1356)),ISNUMBER(SEARCH('[1]Lookup for use classification'!$D$5,C1356))),'[1]Lookup for use classification'!$A$5,IF(OR(ISNUMBER(SEARCH('[1]Lookup for use classification'!$B$7,C1356)),ISNUMBER(SEARCH('[1]Lookup for use classification'!$C$7,C1356)),ISNUMBER(SEARCH('[1]Lookup for use classification'!$D$7,C1356))),'[1]Lookup for use classification'!$A$7,IF(OR(ISNUMBER(SEARCH('[1]Lookup for use classification'!$B$9,C1356)),ISNUMBER(SEARCH('[1]Lookup for use classification'!$C$9,C1356)),ISNUMBER(SEARCH('[1]Lookup for use classification'!$D$9,C1356)),ISNUMBER(SEARCH('[1]Lookup for use classification'!$E$9,C1356)),ISNUMBER(SEARCH('[1]Lookup for use classification'!$F$9,C1356)),ISNUMBER(SEARCH('[1]Lookup for use classification'!$G$9,C1356)),ISNUMBER(SEARCH('[1]Lookup for use classification'!$H$9,C1356)),ISNUMBER(SEARCH('[1]Lookup for use classification'!$I$9,C1356)),ISNUMBER(SEARCH('[1]Lookup for use classification'!$J$9,C1356)),ISNUMBER(SEARCH('[1]Lookup for use classification'!$K$9,C1356))),'[1]Lookup for use classification'!$A$9,IF(OR(ISNUMBER(SEARCH('[1]Lookup for use classification'!$B$10,C1356)),ISNUMBER(SEARCH('[1]Lookup for use classification'!$C$10,C1356)),ISNUMBER(SEARCH('[1]Lookup for use classification'!$D$10,C1356)),ISNUMBER(SEARCH('[1]Lookup for use classification'!$E$10,C1356)),ISNUMBER(SEARCH('[1]Lookup for use classification'!$F$10,C1356)),ISNUMBER(SEARCH('[1]Lookup for use classification'!$G$10,C1356))),'[1]Lookup for use classification'!$A$10,IF(OR(ISNUMBER(SEARCH('[1]Lookup for use classification'!$B$11,C1356)),ISNUMBER(SEARCH('[1]Lookup for use classification'!$C$11,C1356))),'[1]Lookup for use classification'!$A$11,IF(OR(ISNUMBER(SEARCH('[1]Lookup for use classification'!$B$12,C1356)),ISNUMBER(SEARCH('[1]Lookup for use classification'!$C$12,C1356))),'[1]Lookup for use classification'!$A$12,IF(OR(ISNUMBER(SEARCH('[1]Lookup for use classification'!$B$13,C1356)),ISNUMBER(SEARCH('[1]Lookup for use classification'!$C$13,C1356)),ISNUMBER(SEARCH('[1]Lookup for use classification'!$D$13,C1356)),,ISNUMBER(SEARCH('[1]Lookup for use classification'!$C$13,C1356)),ISNUMBER(SEARCH('[1]Lookup for use classification'!$E$13,C1356))),'[1]Lookup for use classification'!$A$13,IF(OR(ISNUMBER(SEARCH('[1]Lookup for use classification'!$B$14,C1356)),ISNUMBER(SEARCH('[1]Lookup for use classification'!$C$14,C1356))),'[1]Lookup for use classification'!$A$14,"Other"))))))))))))</f>
        <v>Education - K - 12</v>
      </c>
      <c r="E1356" s="175"/>
      <c r="F1356" s="176"/>
      <c r="G1356" s="176"/>
    </row>
    <row r="1357" spans="1:12" hidden="1">
      <c r="A1357" s="185" t="s">
        <v>188</v>
      </c>
      <c r="B1357" s="167" t="s">
        <v>4456</v>
      </c>
      <c r="C1357" s="174" t="s">
        <v>200</v>
      </c>
      <c r="D1357" s="6" t="str">
        <f>IF(OR(ISNUMBER(SEARCH('[1]Lookup for use classification'!$B$1,C1357)),ISNUMBER(SEARCH('[1]Lookup for use classification'!$C$1,C1357)),ISNUMBER(SEARCH('[1]Lookup for use classification'!$D$1,C1357)),ISNUMBER(SEARCH('[1]Lookup for use classification'!$E$1,C1357))),'[1]Lookup for use classification'!$A$1,IF(ISNUMBER(SEARCH('[1]Lookup for use classification'!$B$2,C1357)),'[1]Lookup for use classification'!$A$2,IF(ISNUMBER(SEARCH('[1]Lookup for use classification'!$B$3,C1357)),'[1]Lookup for use classification'!$A$3,IF(OR(ISNUMBER(SEARCH('[1]Lookup for use classification'!$B$4,C1357)),ISNUMBER(SEARCH('[1]Lookup for use classification'!$C$4,C1357)),ISNUMBER(SEARCH('[1]Lookup for use classification'!$D$4,C1357)),ISNUMBER(SEARCH('[1]Lookup for use classification'!$E$4,C1357))),'[1]Lookup for use classification'!$A$4,IF(OR(ISNUMBER(SEARCH('[1]Lookup for use classification'!$B$5,C1357)),ISNUMBER(SEARCH('[1]Lookup for use classification'!$C$5,C1357)),ISNUMBER(SEARCH('[1]Lookup for use classification'!$D$5,C1357))),'[1]Lookup for use classification'!$A$5,IF(OR(ISNUMBER(SEARCH('[1]Lookup for use classification'!$B$7,C1357)),ISNUMBER(SEARCH('[1]Lookup for use classification'!$C$7,C1357)),ISNUMBER(SEARCH('[1]Lookup for use classification'!$D$7,C1357))),'[1]Lookup for use classification'!$A$7,IF(OR(ISNUMBER(SEARCH('[1]Lookup for use classification'!$B$9,C1357)),ISNUMBER(SEARCH('[1]Lookup for use classification'!$C$9,C1357)),ISNUMBER(SEARCH('[1]Lookup for use classification'!$D$9,C1357)),ISNUMBER(SEARCH('[1]Lookup for use classification'!$E$9,C1357)),ISNUMBER(SEARCH('[1]Lookup for use classification'!$F$9,C1357)),ISNUMBER(SEARCH('[1]Lookup for use classification'!$G$9,C1357)),ISNUMBER(SEARCH('[1]Lookup for use classification'!$H$9,C1357)),ISNUMBER(SEARCH('[1]Lookup for use classification'!$I$9,C1357)),ISNUMBER(SEARCH('[1]Lookup for use classification'!$J$9,C1357)),ISNUMBER(SEARCH('[1]Lookup for use classification'!$K$9,C1357))),'[1]Lookup for use classification'!$A$9,IF(OR(ISNUMBER(SEARCH('[1]Lookup for use classification'!$B$10,C1357)),ISNUMBER(SEARCH('[1]Lookup for use classification'!$C$10,C1357)),ISNUMBER(SEARCH('[1]Lookup for use classification'!$D$10,C1357)),ISNUMBER(SEARCH('[1]Lookup for use classification'!$E$10,C1357)),ISNUMBER(SEARCH('[1]Lookup for use classification'!$F$10,C1357)),ISNUMBER(SEARCH('[1]Lookup for use classification'!$G$10,C1357))),'[1]Lookup for use classification'!$A$10,IF(OR(ISNUMBER(SEARCH('[1]Lookup for use classification'!$B$11,C1357)),ISNUMBER(SEARCH('[1]Lookup for use classification'!$C$11,C1357))),'[1]Lookup for use classification'!$A$11,IF(OR(ISNUMBER(SEARCH('[1]Lookup for use classification'!$B$12,C1357)),ISNUMBER(SEARCH('[1]Lookup for use classification'!$C$12,C1357))),'[1]Lookup for use classification'!$A$12,IF(OR(ISNUMBER(SEARCH('[1]Lookup for use classification'!$B$13,C1357)),ISNUMBER(SEARCH('[1]Lookup for use classification'!$C$13,C1357)),ISNUMBER(SEARCH('[1]Lookup for use classification'!$D$13,C1357)),,ISNUMBER(SEARCH('[1]Lookup for use classification'!$C$13,C1357)),ISNUMBER(SEARCH('[1]Lookup for use classification'!$E$13,C1357))),'[1]Lookup for use classification'!$A$13,IF(OR(ISNUMBER(SEARCH('[1]Lookup for use classification'!$B$14,C1357)),ISNUMBER(SEARCH('[1]Lookup for use classification'!$C$14,C1357))),'[1]Lookup for use classification'!$A$14,"Other"))))))))))))</f>
        <v>Office</v>
      </c>
      <c r="E1357" s="175">
        <v>400</v>
      </c>
      <c r="F1357" s="176"/>
      <c r="G1357" s="176"/>
    </row>
    <row r="1358" spans="1:12" hidden="1">
      <c r="A1358" s="138" t="s">
        <v>188</v>
      </c>
      <c r="B1358" s="8" t="str">
        <f>IF(ISNA(VLOOKUP(CONCATENATE(A1358,C1358),EUS!$B$2:$B$1939,1,FALSE)),"","End Use Study")</f>
        <v>End Use Study</v>
      </c>
      <c r="C1358" s="8" t="s">
        <v>3049</v>
      </c>
      <c r="D1358" s="6" t="str">
        <f>IF(OR(ISNUMBER(SEARCH('[1]Lookup for use classification'!$B$1,C1358)),ISNUMBER(SEARCH('[1]Lookup for use classification'!$C$1,C1358)),ISNUMBER(SEARCH('[1]Lookup for use classification'!$D$1,C1358)),ISNUMBER(SEARCH('[1]Lookup for use classification'!$E$1,C1358))),'[1]Lookup for use classification'!$A$1,IF(ISNUMBER(SEARCH('[1]Lookup for use classification'!$B$2,C1358)),'[1]Lookup for use classification'!$A$2,IF(ISNUMBER(SEARCH('[1]Lookup for use classification'!$B$3,C1358)),'[1]Lookup for use classification'!$A$3,IF(OR(ISNUMBER(SEARCH('[1]Lookup for use classification'!$B$4,C1358)),ISNUMBER(SEARCH('[1]Lookup for use classification'!$C$4,C1358)),ISNUMBER(SEARCH('[1]Lookup for use classification'!$D$4,C1358)),ISNUMBER(SEARCH('[1]Lookup for use classification'!$E$4,C1358))),'[1]Lookup for use classification'!$A$4,IF(OR(ISNUMBER(SEARCH('[1]Lookup for use classification'!$B$5,C1358)),ISNUMBER(SEARCH('[1]Lookup for use classification'!$C$5,C1358)),ISNUMBER(SEARCH('[1]Lookup for use classification'!$D$5,C1358))),'[1]Lookup for use classification'!$A$5,IF(OR(ISNUMBER(SEARCH('[1]Lookup for use classification'!$B$7,C1358)),ISNUMBER(SEARCH('[1]Lookup for use classification'!$C$7,C1358)),ISNUMBER(SEARCH('[1]Lookup for use classification'!$D$7,C1358))),'[1]Lookup for use classification'!$A$7,IF(OR(ISNUMBER(SEARCH('[1]Lookup for use classification'!$B$9,C1358)),ISNUMBER(SEARCH('[1]Lookup for use classification'!$C$9,C1358)),ISNUMBER(SEARCH('[1]Lookup for use classification'!$D$9,C1358)),ISNUMBER(SEARCH('[1]Lookup for use classification'!$E$9,C1358)),ISNUMBER(SEARCH('[1]Lookup for use classification'!$F$9,C1358)),ISNUMBER(SEARCH('[1]Lookup for use classification'!$G$9,C1358)),ISNUMBER(SEARCH('[1]Lookup for use classification'!$H$9,C1358)),ISNUMBER(SEARCH('[1]Lookup for use classification'!$I$9,C1358)),ISNUMBER(SEARCH('[1]Lookup for use classification'!$J$9,C1358)),ISNUMBER(SEARCH('[1]Lookup for use classification'!$K$9,C1358))),'[1]Lookup for use classification'!$A$9,IF(OR(ISNUMBER(SEARCH('[1]Lookup for use classification'!$B$10,C1358)),ISNUMBER(SEARCH('[1]Lookup for use classification'!$C$10,C1358)),ISNUMBER(SEARCH('[1]Lookup for use classification'!$D$10,C1358)),ISNUMBER(SEARCH('[1]Lookup for use classification'!$E$10,C1358)),ISNUMBER(SEARCH('[1]Lookup for use classification'!$F$10,C1358))),'[1]Lookup for use classification'!$A$10,IF(OR(ISNUMBER(SEARCH('[1]Lookup for use classification'!$B$11,C1358)),ISNUMBER(SEARCH('[1]Lookup for use classification'!$C$11,C1358))),'[1]Lookup for use classification'!$A$11,IF(OR(ISNUMBER(SEARCH('[1]Lookup for use classification'!$B$12,C1358)),ISNUMBER(SEARCH('[1]Lookup for use classification'!$C$12,C1358))),'[1]Lookup for use classification'!$A$12,IF(OR(ISNUMBER(SEARCH('[1]Lookup for use classification'!$B$13,C1358)),ISNUMBER(SEARCH('[1]Lookup for use classification'!$C$13,C1358)),ISNUMBER(SEARCH('[1]Lookup for use classification'!$D$13,C1358)),,ISNUMBER(SEARCH('[1]Lookup for use classification'!$C$13,C1358)),ISNUMBER(SEARCH('[1]Lookup for use classification'!$E$13,C1358))),'[1]Lookup for use classification'!$A$13,"Other")))))))))))</f>
        <v>Office</v>
      </c>
      <c r="E1358" s="9">
        <v>1161</v>
      </c>
      <c r="F1358" s="9"/>
      <c r="G1358" s="9"/>
      <c r="H1358" s="164"/>
      <c r="I1358" s="164"/>
      <c r="J1358" s="7">
        <v>3700</v>
      </c>
      <c r="L1358" s="6"/>
    </row>
    <row r="1359" spans="1:12" hidden="1">
      <c r="A1359" s="187" t="s">
        <v>188</v>
      </c>
      <c r="B1359" s="167" t="s">
        <v>4456</v>
      </c>
      <c r="C1359" s="174" t="s">
        <v>191</v>
      </c>
      <c r="D1359" s="6" t="str">
        <f>IF(OR(ISNUMBER(SEARCH('[1]Lookup for use classification'!$B$1,C1359)),ISNUMBER(SEARCH('[1]Lookup for use classification'!$C$1,C1359)),ISNUMBER(SEARCH('[1]Lookup for use classification'!$D$1,C1359)),ISNUMBER(SEARCH('[1]Lookup for use classification'!$E$1,C1359))),'[1]Lookup for use classification'!$A$1,IF(ISNUMBER(SEARCH('[1]Lookup for use classification'!$B$2,C1359)),'[1]Lookup for use classification'!$A$2,IF(ISNUMBER(SEARCH('[1]Lookup for use classification'!$B$3,C1359)),'[1]Lookup for use classification'!$A$3,IF(OR(ISNUMBER(SEARCH('[1]Lookup for use classification'!$B$4,C1359)),ISNUMBER(SEARCH('[1]Lookup for use classification'!$C$4,C1359)),ISNUMBER(SEARCH('[1]Lookup for use classification'!$D$4,C1359)),ISNUMBER(SEARCH('[1]Lookup for use classification'!$E$4,C1359))),'[1]Lookup for use classification'!$A$4,IF(OR(ISNUMBER(SEARCH('[1]Lookup for use classification'!$B$5,C1359)),ISNUMBER(SEARCH('[1]Lookup for use classification'!$C$5,C1359)),ISNUMBER(SEARCH('[1]Lookup for use classification'!$D$5,C1359))),'[1]Lookup for use classification'!$A$5,IF(OR(ISNUMBER(SEARCH('[1]Lookup for use classification'!$B$7,C1359)),ISNUMBER(SEARCH('[1]Lookup for use classification'!$C$7,C1359)),ISNUMBER(SEARCH('[1]Lookup for use classification'!$D$7,C1359))),'[1]Lookup for use classification'!$A$7,IF(OR(ISNUMBER(SEARCH('[1]Lookup for use classification'!$B$9,C1359)),ISNUMBER(SEARCH('[1]Lookup for use classification'!$C$9,C1359)),ISNUMBER(SEARCH('[1]Lookup for use classification'!$D$9,C1359)),ISNUMBER(SEARCH('[1]Lookup for use classification'!$E$9,C1359)),ISNUMBER(SEARCH('[1]Lookup for use classification'!$F$9,C1359)),ISNUMBER(SEARCH('[1]Lookup for use classification'!$G$9,C1359)),ISNUMBER(SEARCH('[1]Lookup for use classification'!$H$9,C1359)),ISNUMBER(SEARCH('[1]Lookup for use classification'!$I$9,C1359)),ISNUMBER(SEARCH('[1]Lookup for use classification'!$J$9,C1359)),ISNUMBER(SEARCH('[1]Lookup for use classification'!$K$9,C1359))),'[1]Lookup for use classification'!$A$9,IF(OR(ISNUMBER(SEARCH('[1]Lookup for use classification'!$B$10,C1359)),ISNUMBER(SEARCH('[1]Lookup for use classification'!$C$10,C1359)),ISNUMBER(SEARCH('[1]Lookup for use classification'!$D$10,C1359)),ISNUMBER(SEARCH('[1]Lookup for use classification'!$E$10,C1359)),ISNUMBER(SEARCH('[1]Lookup for use classification'!$F$10,C1359)),ISNUMBER(SEARCH('[1]Lookup for use classification'!$G$10,C1359))),'[1]Lookup for use classification'!$A$10,IF(OR(ISNUMBER(SEARCH('[1]Lookup for use classification'!$B$11,C1359)),ISNUMBER(SEARCH('[1]Lookup for use classification'!$C$11,C1359))),'[1]Lookup for use classification'!$A$11,IF(OR(ISNUMBER(SEARCH('[1]Lookup for use classification'!$B$12,C1359)),ISNUMBER(SEARCH('[1]Lookup for use classification'!$C$12,C1359))),'[1]Lookup for use classification'!$A$12,IF(OR(ISNUMBER(SEARCH('[1]Lookup for use classification'!$B$13,C1359)),ISNUMBER(SEARCH('[1]Lookup for use classification'!$C$13,C1359)),ISNUMBER(SEARCH('[1]Lookup for use classification'!$D$13,C1359)),,ISNUMBER(SEARCH('[1]Lookup for use classification'!$C$13,C1359)),ISNUMBER(SEARCH('[1]Lookup for use classification'!$E$13,C1359))),'[1]Lookup for use classification'!$A$13,IF(OR(ISNUMBER(SEARCH('[1]Lookup for use classification'!$B$14,C1359)),ISNUMBER(SEARCH('[1]Lookup for use classification'!$C$14,C1359))),'[1]Lookup for use classification'!$A$14,"Other"))))))))))))</f>
        <v>Office</v>
      </c>
      <c r="E1359" s="175">
        <v>1161</v>
      </c>
      <c r="F1359" s="176"/>
      <c r="G1359" s="176"/>
    </row>
    <row r="1360" spans="1:12" hidden="1">
      <c r="A1360" s="187" t="s">
        <v>188</v>
      </c>
      <c r="B1360" s="167" t="s">
        <v>4456</v>
      </c>
      <c r="C1360" s="174" t="s">
        <v>197</v>
      </c>
      <c r="D1360" s="6" t="str">
        <f>IF(OR(ISNUMBER(SEARCH('[1]Lookup for use classification'!$B$1,C1360)),ISNUMBER(SEARCH('[1]Lookup for use classification'!$C$1,C1360)),ISNUMBER(SEARCH('[1]Lookup for use classification'!$D$1,C1360)),ISNUMBER(SEARCH('[1]Lookup for use classification'!$E$1,C1360))),'[1]Lookup for use classification'!$A$1,IF(ISNUMBER(SEARCH('[1]Lookup for use classification'!$B$2,C1360)),'[1]Lookup for use classification'!$A$2,IF(ISNUMBER(SEARCH('[1]Lookup for use classification'!$B$3,C1360)),'[1]Lookup for use classification'!$A$3,IF(OR(ISNUMBER(SEARCH('[1]Lookup for use classification'!$B$4,C1360)),ISNUMBER(SEARCH('[1]Lookup for use classification'!$C$4,C1360)),ISNUMBER(SEARCH('[1]Lookup for use classification'!$D$4,C1360)),ISNUMBER(SEARCH('[1]Lookup for use classification'!$E$4,C1360))),'[1]Lookup for use classification'!$A$4,IF(OR(ISNUMBER(SEARCH('[1]Lookup for use classification'!$B$5,C1360)),ISNUMBER(SEARCH('[1]Lookup for use classification'!$C$5,C1360)),ISNUMBER(SEARCH('[1]Lookup for use classification'!$D$5,C1360))),'[1]Lookup for use classification'!$A$5,IF(OR(ISNUMBER(SEARCH('[1]Lookup for use classification'!$B$7,C1360)),ISNUMBER(SEARCH('[1]Lookup for use classification'!$C$7,C1360)),ISNUMBER(SEARCH('[1]Lookup for use classification'!$D$7,C1360))),'[1]Lookup for use classification'!$A$7,IF(OR(ISNUMBER(SEARCH('[1]Lookup for use classification'!$B$9,C1360)),ISNUMBER(SEARCH('[1]Lookup for use classification'!$C$9,C1360)),ISNUMBER(SEARCH('[1]Lookup for use classification'!$D$9,C1360)),ISNUMBER(SEARCH('[1]Lookup for use classification'!$E$9,C1360)),ISNUMBER(SEARCH('[1]Lookup for use classification'!$F$9,C1360)),ISNUMBER(SEARCH('[1]Lookup for use classification'!$G$9,C1360)),ISNUMBER(SEARCH('[1]Lookup for use classification'!$H$9,C1360)),ISNUMBER(SEARCH('[1]Lookup for use classification'!$I$9,C1360)),ISNUMBER(SEARCH('[1]Lookup for use classification'!$J$9,C1360)),ISNUMBER(SEARCH('[1]Lookup for use classification'!$K$9,C1360))),'[1]Lookup for use classification'!$A$9,IF(OR(ISNUMBER(SEARCH('[1]Lookup for use classification'!$B$10,C1360)),ISNUMBER(SEARCH('[1]Lookup for use classification'!$C$10,C1360)),ISNUMBER(SEARCH('[1]Lookup for use classification'!$D$10,C1360)),ISNUMBER(SEARCH('[1]Lookup for use classification'!$E$10,C1360)),ISNUMBER(SEARCH('[1]Lookup for use classification'!$F$10,C1360)),ISNUMBER(SEARCH('[1]Lookup for use classification'!$G$10,C1360))),'[1]Lookup for use classification'!$A$10,IF(OR(ISNUMBER(SEARCH('[1]Lookup for use classification'!$B$11,C1360)),ISNUMBER(SEARCH('[1]Lookup for use classification'!$C$11,C1360))),'[1]Lookup for use classification'!$A$11,IF(OR(ISNUMBER(SEARCH('[1]Lookup for use classification'!$B$12,C1360)),ISNUMBER(SEARCH('[1]Lookup for use classification'!$C$12,C1360))),'[1]Lookup for use classification'!$A$12,IF(OR(ISNUMBER(SEARCH('[1]Lookup for use classification'!$B$13,C1360)),ISNUMBER(SEARCH('[1]Lookup for use classification'!$C$13,C1360)),ISNUMBER(SEARCH('[1]Lookup for use classification'!$D$13,C1360)),,ISNUMBER(SEARCH('[1]Lookup for use classification'!$C$13,C1360)),ISNUMBER(SEARCH('[1]Lookup for use classification'!$E$13,C1360))),'[1]Lookup for use classification'!$A$13,IF(OR(ISNUMBER(SEARCH('[1]Lookup for use classification'!$B$14,C1360)),ISNUMBER(SEARCH('[1]Lookup for use classification'!$C$14,C1360))),'[1]Lookup for use classification'!$A$14,"Other"))))))))))))</f>
        <v>Office</v>
      </c>
      <c r="E1360" s="175">
        <v>2400</v>
      </c>
      <c r="F1360" s="176" t="s">
        <v>6</v>
      </c>
      <c r="G1360" s="176"/>
    </row>
    <row r="1361" spans="1:12" hidden="1">
      <c r="A1361" s="138" t="s">
        <v>188</v>
      </c>
      <c r="B1361" s="8" t="str">
        <f>IF(ISNA(VLOOKUP(CONCATENATE(A1361,C1361),EUS!$B$2:$B$1939,1,FALSE)),"","End Use Study")</f>
        <v>End Use Study</v>
      </c>
      <c r="C1361" s="8" t="s">
        <v>3048</v>
      </c>
      <c r="D1361" s="6" t="s">
        <v>377</v>
      </c>
      <c r="E1361" s="9">
        <v>11200</v>
      </c>
      <c r="F1361" s="9"/>
      <c r="G1361" s="9"/>
      <c r="H1361" s="164">
        <v>4622</v>
      </c>
      <c r="I1361" s="164"/>
      <c r="J1361" s="7">
        <v>260149</v>
      </c>
      <c r="L1361" s="6"/>
    </row>
    <row r="1362" spans="1:12" hidden="1">
      <c r="A1362" s="187" t="s">
        <v>188</v>
      </c>
      <c r="B1362" s="167" t="s">
        <v>4456</v>
      </c>
      <c r="C1362" s="174" t="s">
        <v>198</v>
      </c>
      <c r="D1362" s="6" t="str">
        <f>IF(OR(ISNUMBER(SEARCH('[1]Lookup for use classification'!$B$1,C1362)),ISNUMBER(SEARCH('[1]Lookup for use classification'!$C$1,C1362)),ISNUMBER(SEARCH('[1]Lookup for use classification'!$D$1,C1362)),ISNUMBER(SEARCH('[1]Lookup for use classification'!$E$1,C1362))),'[1]Lookup for use classification'!$A$1,IF(ISNUMBER(SEARCH('[1]Lookup for use classification'!$B$2,C1362)),'[1]Lookup for use classification'!$A$2,IF(ISNUMBER(SEARCH('[1]Lookup for use classification'!$B$3,C1362)),'[1]Lookup for use classification'!$A$3,IF(OR(ISNUMBER(SEARCH('[1]Lookup for use classification'!$B$4,C1362)),ISNUMBER(SEARCH('[1]Lookup for use classification'!$C$4,C1362)),ISNUMBER(SEARCH('[1]Lookup for use classification'!$D$4,C1362)),ISNUMBER(SEARCH('[1]Lookup for use classification'!$E$4,C1362))),'[1]Lookup for use classification'!$A$4,IF(OR(ISNUMBER(SEARCH('[1]Lookup for use classification'!$B$5,C1362)),ISNUMBER(SEARCH('[1]Lookup for use classification'!$C$5,C1362)),ISNUMBER(SEARCH('[1]Lookup for use classification'!$D$5,C1362))),'[1]Lookup for use classification'!$A$5,IF(OR(ISNUMBER(SEARCH('[1]Lookup for use classification'!$B$7,C1362)),ISNUMBER(SEARCH('[1]Lookup for use classification'!$C$7,C1362)),ISNUMBER(SEARCH('[1]Lookup for use classification'!$D$7,C1362))),'[1]Lookup for use classification'!$A$7,IF(OR(ISNUMBER(SEARCH('[1]Lookup for use classification'!$B$9,C1362)),ISNUMBER(SEARCH('[1]Lookup for use classification'!$C$9,C1362)),ISNUMBER(SEARCH('[1]Lookup for use classification'!$D$9,C1362)),ISNUMBER(SEARCH('[1]Lookup for use classification'!$E$9,C1362)),ISNUMBER(SEARCH('[1]Lookup for use classification'!$F$9,C1362)),ISNUMBER(SEARCH('[1]Lookup for use classification'!$G$9,C1362)),ISNUMBER(SEARCH('[1]Lookup for use classification'!$H$9,C1362)),ISNUMBER(SEARCH('[1]Lookup for use classification'!$I$9,C1362)),ISNUMBER(SEARCH('[1]Lookup for use classification'!$J$9,C1362)),ISNUMBER(SEARCH('[1]Lookup for use classification'!$K$9,C1362))),'[1]Lookup for use classification'!$A$9,IF(OR(ISNUMBER(SEARCH('[1]Lookup for use classification'!$B$10,C1362)),ISNUMBER(SEARCH('[1]Lookup for use classification'!$C$10,C1362)),ISNUMBER(SEARCH('[1]Lookup for use classification'!$D$10,C1362)),ISNUMBER(SEARCH('[1]Lookup for use classification'!$E$10,C1362)),ISNUMBER(SEARCH('[1]Lookup for use classification'!$F$10,C1362)),ISNUMBER(SEARCH('[1]Lookup for use classification'!$G$10,C1362))),'[1]Lookup for use classification'!$A$10,IF(OR(ISNUMBER(SEARCH('[1]Lookup for use classification'!$B$11,C1362)),ISNUMBER(SEARCH('[1]Lookup for use classification'!$C$11,C1362))),'[1]Lookup for use classification'!$A$11,IF(OR(ISNUMBER(SEARCH('[1]Lookup for use classification'!$B$12,C1362)),ISNUMBER(SEARCH('[1]Lookup for use classification'!$C$12,C1362))),'[1]Lookup for use classification'!$A$12,IF(OR(ISNUMBER(SEARCH('[1]Lookup for use classification'!$B$13,C1362)),ISNUMBER(SEARCH('[1]Lookup for use classification'!$C$13,C1362)),ISNUMBER(SEARCH('[1]Lookup for use classification'!$D$13,C1362)),,ISNUMBER(SEARCH('[1]Lookup for use classification'!$C$13,C1362)),ISNUMBER(SEARCH('[1]Lookup for use classification'!$E$13,C1362))),'[1]Lookup for use classification'!$A$13,IF(OR(ISNUMBER(SEARCH('[1]Lookup for use classification'!$B$14,C1362)),ISNUMBER(SEARCH('[1]Lookup for use classification'!$C$14,C1362))),'[1]Lookup for use classification'!$A$14,"Other"))))))))))))</f>
        <v>Office</v>
      </c>
      <c r="E1362" s="175">
        <v>11895</v>
      </c>
      <c r="F1362" s="176"/>
      <c r="G1362" s="176"/>
    </row>
    <row r="1363" spans="1:12" hidden="1">
      <c r="A1363" s="187" t="s">
        <v>188</v>
      </c>
      <c r="B1363" s="167" t="s">
        <v>4456</v>
      </c>
      <c r="C1363" s="174" t="s">
        <v>37</v>
      </c>
      <c r="D1363" s="6" t="str">
        <f>IF(OR(ISNUMBER(SEARCH('[1]Lookup for use classification'!$B$1,C1363)),ISNUMBER(SEARCH('[1]Lookup for use classification'!$C$1,C1363)),ISNUMBER(SEARCH('[1]Lookup for use classification'!$D$1,C1363)),ISNUMBER(SEARCH('[1]Lookup for use classification'!$E$1,C1363))),'[1]Lookup for use classification'!$A$1,IF(ISNUMBER(SEARCH('[1]Lookup for use classification'!$B$2,C1363)),'[1]Lookup for use classification'!$A$2,IF(ISNUMBER(SEARCH('[1]Lookup for use classification'!$B$3,C1363)),'[1]Lookup for use classification'!$A$3,IF(OR(ISNUMBER(SEARCH('[1]Lookup for use classification'!$B$4,C1363)),ISNUMBER(SEARCH('[1]Lookup for use classification'!$C$4,C1363)),ISNUMBER(SEARCH('[1]Lookup for use classification'!$D$4,C1363)),ISNUMBER(SEARCH('[1]Lookup for use classification'!$E$4,C1363))),'[1]Lookup for use classification'!$A$4,IF(OR(ISNUMBER(SEARCH('[1]Lookup for use classification'!$B$5,C1363)),ISNUMBER(SEARCH('[1]Lookup for use classification'!$C$5,C1363)),ISNUMBER(SEARCH('[1]Lookup for use classification'!$D$5,C1363))),'[1]Lookup for use classification'!$A$5,IF(OR(ISNUMBER(SEARCH('[1]Lookup for use classification'!$B$7,C1363)),ISNUMBER(SEARCH('[1]Lookup for use classification'!$C$7,C1363)),ISNUMBER(SEARCH('[1]Lookup for use classification'!$D$7,C1363))),'[1]Lookup for use classification'!$A$7,IF(OR(ISNUMBER(SEARCH('[1]Lookup for use classification'!$B$9,C1363)),ISNUMBER(SEARCH('[1]Lookup for use classification'!$C$9,C1363)),ISNUMBER(SEARCH('[1]Lookup for use classification'!$D$9,C1363)),ISNUMBER(SEARCH('[1]Lookup for use classification'!$E$9,C1363)),ISNUMBER(SEARCH('[1]Lookup for use classification'!$F$9,C1363)),ISNUMBER(SEARCH('[1]Lookup for use classification'!$G$9,C1363)),ISNUMBER(SEARCH('[1]Lookup for use classification'!$H$9,C1363)),ISNUMBER(SEARCH('[1]Lookup for use classification'!$I$9,C1363)),ISNUMBER(SEARCH('[1]Lookup for use classification'!$J$9,C1363)),ISNUMBER(SEARCH('[1]Lookup for use classification'!$K$9,C1363))),'[1]Lookup for use classification'!$A$9,IF(OR(ISNUMBER(SEARCH('[1]Lookup for use classification'!$B$10,C1363)),ISNUMBER(SEARCH('[1]Lookup for use classification'!$C$10,C1363)),ISNUMBER(SEARCH('[1]Lookup for use classification'!$D$10,C1363)),ISNUMBER(SEARCH('[1]Lookup for use classification'!$E$10,C1363)),ISNUMBER(SEARCH('[1]Lookup for use classification'!$F$10,C1363)),ISNUMBER(SEARCH('[1]Lookup for use classification'!$G$10,C1363))),'[1]Lookup for use classification'!$A$10,IF(OR(ISNUMBER(SEARCH('[1]Lookup for use classification'!$B$11,C1363)),ISNUMBER(SEARCH('[1]Lookup for use classification'!$C$11,C1363))),'[1]Lookup for use classification'!$A$11,IF(OR(ISNUMBER(SEARCH('[1]Lookup for use classification'!$B$12,C1363)),ISNUMBER(SEARCH('[1]Lookup for use classification'!$C$12,C1363))),'[1]Lookup for use classification'!$A$12,IF(OR(ISNUMBER(SEARCH('[1]Lookup for use classification'!$B$13,C1363)),ISNUMBER(SEARCH('[1]Lookup for use classification'!$C$13,C1363)),ISNUMBER(SEARCH('[1]Lookup for use classification'!$D$13,C1363)),,ISNUMBER(SEARCH('[1]Lookup for use classification'!$C$13,C1363)),ISNUMBER(SEARCH('[1]Lookup for use classification'!$E$13,C1363))),'[1]Lookup for use classification'!$A$13,IF(OR(ISNUMBER(SEARCH('[1]Lookup for use classification'!$B$14,C1363)),ISNUMBER(SEARCH('[1]Lookup for use classification'!$C$14,C1363))),'[1]Lookup for use classification'!$A$14,"Other"))))))))))))</f>
        <v>Office</v>
      </c>
      <c r="E1363" s="175"/>
      <c r="F1363" s="176"/>
      <c r="G1363" s="176"/>
    </row>
    <row r="1364" spans="1:12" hidden="1">
      <c r="A1364" s="193" t="s">
        <v>2253</v>
      </c>
      <c r="B1364" s="8" t="str">
        <f>IF(ISNA(VLOOKUP(CONCATENATE(A1364,C1364),ARIS!$A$1:$A$959,1,FALSE)),"","ARIS")</f>
        <v>ARIS</v>
      </c>
      <c r="C1364" s="162" t="s">
        <v>2698</v>
      </c>
      <c r="D1364" s="6" t="str">
        <f>IF(OR(ISNUMBER(SEARCH('[1]Lookup for use classification'!$B$1,C1364)),ISNUMBER(SEARCH('[1]Lookup for use classification'!$C$1,C1364)),ISNUMBER(SEARCH('[1]Lookup for use classification'!$D$1,C1364)),ISNUMBER(SEARCH('[1]Lookup for use classification'!$E$1,C1364))),'[1]Lookup for use classification'!$A$1,IF(ISNUMBER(SEARCH('[1]Lookup for use classification'!$B$2,C1364)),'[1]Lookup for use classification'!$A$2,IF(ISNUMBER(SEARCH('[1]Lookup for use classification'!$B$3,C1364)),'[1]Lookup for use classification'!$A$3,IF(OR(ISNUMBER(SEARCH('[1]Lookup for use classification'!$B$4,C1364)),ISNUMBER(SEARCH('[1]Lookup for use classification'!$C$4,C1364)),ISNUMBER(SEARCH('[1]Lookup for use classification'!$D$4,C1364)),ISNUMBER(SEARCH('[1]Lookup for use classification'!$E$4,C1364))),'[1]Lookup for use classification'!$A$4,IF(OR(ISNUMBER(SEARCH('[1]Lookup for use classification'!$B$5,C1364)),ISNUMBER(SEARCH('[1]Lookup for use classification'!$C$5,C1364)),ISNUMBER(SEARCH('[1]Lookup for use classification'!$D$5,C1364))),'[1]Lookup for use classification'!$A$5,IF(OR(ISNUMBER(SEARCH('[1]Lookup for use classification'!$B$7,C1364)),ISNUMBER(SEARCH('[1]Lookup for use classification'!$C$7,C1364)),ISNUMBER(SEARCH('[1]Lookup for use classification'!$D$7,C1364))),'[1]Lookup for use classification'!$A$7,IF(OR(ISNUMBER(SEARCH('[1]Lookup for use classification'!$B$9,C1364)),ISNUMBER(SEARCH('[1]Lookup for use classification'!$C$9,C1364)),ISNUMBER(SEARCH('[1]Lookup for use classification'!$D$9,C1364)),ISNUMBER(SEARCH('[1]Lookup for use classification'!$E$9,C1364)),ISNUMBER(SEARCH('[1]Lookup for use classification'!$F$9,C1364)),ISNUMBER(SEARCH('[1]Lookup for use classification'!$G$9,C1364)),ISNUMBER(SEARCH('[1]Lookup for use classification'!$H$9,C1364)),ISNUMBER(SEARCH('[1]Lookup for use classification'!$I$9,C1364)),ISNUMBER(SEARCH('[1]Lookup for use classification'!$J$9,C1364)),ISNUMBER(SEARCH('[1]Lookup for use classification'!$K$9,C1364))),'[1]Lookup for use classification'!$A$9,IF(OR(ISNUMBER(SEARCH('[1]Lookup for use classification'!$B$10,C1364)),ISNUMBER(SEARCH('[1]Lookup for use classification'!$C$10,C1364)),ISNUMBER(SEARCH('[1]Lookup for use classification'!$D$10,C1364)),ISNUMBER(SEARCH('[1]Lookup for use classification'!$E$10,C1364)),ISNUMBER(SEARCH('[1]Lookup for use classification'!$F$10,C1364)),ISNUMBER(SEARCH('[1]Lookup for use classification'!$G$10,C1364))),'[1]Lookup for use classification'!$A$10,IF(OR(ISNUMBER(SEARCH('[1]Lookup for use classification'!$B$11,C1364)),ISNUMBER(SEARCH('[1]Lookup for use classification'!$C$11,C1364))),'[1]Lookup for use classification'!$A$11,IF(OR(ISNUMBER(SEARCH('[1]Lookup for use classification'!$B$12,C1364)),ISNUMBER(SEARCH('[1]Lookup for use classification'!$C$12,C1364))),'[1]Lookup for use classification'!$A$12,IF(OR(ISNUMBER(SEARCH('[1]Lookup for use classification'!$B$13,C1364)),ISNUMBER(SEARCH('[1]Lookup for use classification'!$C$13,C1364)),ISNUMBER(SEARCH('[1]Lookup for use classification'!$D$13,C1364)),,ISNUMBER(SEARCH('[1]Lookup for use classification'!$C$13,C1364)),ISNUMBER(SEARCH('[1]Lookup for use classification'!$E$13,C1364))),'[1]Lookup for use classification'!$A$13,IF(OR(ISNUMBER(SEARCH('[1]Lookup for use classification'!$B$14,C1364)),ISNUMBER(SEARCH('[1]Lookup for use classification'!$C$14,C1364))),'[1]Lookup for use classification'!$A$14,"Other"))))))))))))</f>
        <v>Other</v>
      </c>
      <c r="E1364" s="163">
        <v>1600</v>
      </c>
      <c r="F1364" s="163"/>
      <c r="G1364" s="163"/>
      <c r="H1364" s="164">
        <v>2408.7591240875913</v>
      </c>
      <c r="I1364" s="164"/>
      <c r="J1364" s="165">
        <v>14935.134414999999</v>
      </c>
    </row>
    <row r="1365" spans="1:12" hidden="1">
      <c r="A1365" s="187" t="s">
        <v>188</v>
      </c>
      <c r="B1365" s="167" t="s">
        <v>4456</v>
      </c>
      <c r="C1365" s="174" t="s">
        <v>202</v>
      </c>
      <c r="D1365" s="6" t="str">
        <f>IF(OR(ISNUMBER(SEARCH('[1]Lookup for use classification'!$B$1,C1365)),ISNUMBER(SEARCH('[1]Lookup for use classification'!$C$1,C1365)),ISNUMBER(SEARCH('[1]Lookup for use classification'!$D$1,C1365)),ISNUMBER(SEARCH('[1]Lookup for use classification'!$E$1,C1365))),'[1]Lookup for use classification'!$A$1,IF(ISNUMBER(SEARCH('[1]Lookup for use classification'!$B$2,C1365)),'[1]Lookup for use classification'!$A$2,IF(ISNUMBER(SEARCH('[1]Lookup for use classification'!$B$3,C1365)),'[1]Lookup for use classification'!$A$3,IF(OR(ISNUMBER(SEARCH('[1]Lookup for use classification'!$B$4,C1365)),ISNUMBER(SEARCH('[1]Lookup for use classification'!$C$4,C1365)),ISNUMBER(SEARCH('[1]Lookup for use classification'!$D$4,C1365)),ISNUMBER(SEARCH('[1]Lookup for use classification'!$E$4,C1365))),'[1]Lookup for use classification'!$A$4,IF(OR(ISNUMBER(SEARCH('[1]Lookup for use classification'!$B$5,C1365)),ISNUMBER(SEARCH('[1]Lookup for use classification'!$C$5,C1365)),ISNUMBER(SEARCH('[1]Lookup for use classification'!$D$5,C1365))),'[1]Lookup for use classification'!$A$5,IF(OR(ISNUMBER(SEARCH('[1]Lookup for use classification'!$B$7,C1365)),ISNUMBER(SEARCH('[1]Lookup for use classification'!$C$7,C1365)),ISNUMBER(SEARCH('[1]Lookup for use classification'!$D$7,C1365))),'[1]Lookup for use classification'!$A$7,IF(OR(ISNUMBER(SEARCH('[1]Lookup for use classification'!$B$9,C1365)),ISNUMBER(SEARCH('[1]Lookup for use classification'!$C$9,C1365)),ISNUMBER(SEARCH('[1]Lookup for use classification'!$D$9,C1365)),ISNUMBER(SEARCH('[1]Lookup for use classification'!$E$9,C1365)),ISNUMBER(SEARCH('[1]Lookup for use classification'!$F$9,C1365)),ISNUMBER(SEARCH('[1]Lookup for use classification'!$G$9,C1365)),ISNUMBER(SEARCH('[1]Lookup for use classification'!$H$9,C1365)),ISNUMBER(SEARCH('[1]Lookup for use classification'!$I$9,C1365)),ISNUMBER(SEARCH('[1]Lookup for use classification'!$J$9,C1365)),ISNUMBER(SEARCH('[1]Lookup for use classification'!$K$9,C1365))),'[1]Lookup for use classification'!$A$9,IF(OR(ISNUMBER(SEARCH('[1]Lookup for use classification'!$B$10,C1365)),ISNUMBER(SEARCH('[1]Lookup for use classification'!$C$10,C1365)),ISNUMBER(SEARCH('[1]Lookup for use classification'!$D$10,C1365)),ISNUMBER(SEARCH('[1]Lookup for use classification'!$E$10,C1365)),ISNUMBER(SEARCH('[1]Lookup for use classification'!$F$10,C1365)),ISNUMBER(SEARCH('[1]Lookup for use classification'!$G$10,C1365))),'[1]Lookup for use classification'!$A$10,IF(OR(ISNUMBER(SEARCH('[1]Lookup for use classification'!$B$11,C1365)),ISNUMBER(SEARCH('[1]Lookup for use classification'!$C$11,C1365))),'[1]Lookup for use classification'!$A$11,IF(OR(ISNUMBER(SEARCH('[1]Lookup for use classification'!$B$12,C1365)),ISNUMBER(SEARCH('[1]Lookup for use classification'!$C$12,C1365))),'[1]Lookup for use classification'!$A$12,IF(OR(ISNUMBER(SEARCH('[1]Lookup for use classification'!$B$13,C1365)),ISNUMBER(SEARCH('[1]Lookup for use classification'!$C$13,C1365)),ISNUMBER(SEARCH('[1]Lookup for use classification'!$D$13,C1365)),,ISNUMBER(SEARCH('[1]Lookup for use classification'!$C$13,C1365)),ISNUMBER(SEARCH('[1]Lookup for use classification'!$E$13,C1365))),'[1]Lookup for use classification'!$A$13,IF(OR(ISNUMBER(SEARCH('[1]Lookup for use classification'!$B$14,C1365)),ISNUMBER(SEARCH('[1]Lookup for use classification'!$C$14,C1365))),'[1]Lookup for use classification'!$A$14,"Other"))))))))))))</f>
        <v>Other</v>
      </c>
      <c r="E1365" s="175">
        <v>2400</v>
      </c>
      <c r="F1365" s="176" t="s">
        <v>6</v>
      </c>
      <c r="G1365" s="176"/>
    </row>
    <row r="1366" spans="1:12" hidden="1">
      <c r="A1366" s="187" t="s">
        <v>188</v>
      </c>
      <c r="B1366" s="167" t="s">
        <v>4456</v>
      </c>
      <c r="C1366" s="174" t="s">
        <v>195</v>
      </c>
      <c r="D1366" s="6" t="str">
        <f>IF(OR(ISNUMBER(SEARCH('[1]Lookup for use classification'!$B$1,C1366)),ISNUMBER(SEARCH('[1]Lookup for use classification'!$C$1,C1366)),ISNUMBER(SEARCH('[1]Lookup for use classification'!$D$1,C1366)),ISNUMBER(SEARCH('[1]Lookup for use classification'!$E$1,C1366))),'[1]Lookup for use classification'!$A$1,IF(ISNUMBER(SEARCH('[1]Lookup for use classification'!$B$2,C1366)),'[1]Lookup for use classification'!$A$2,IF(ISNUMBER(SEARCH('[1]Lookup for use classification'!$B$3,C1366)),'[1]Lookup for use classification'!$A$3,IF(OR(ISNUMBER(SEARCH('[1]Lookup for use classification'!$B$4,C1366)),ISNUMBER(SEARCH('[1]Lookup for use classification'!$C$4,C1366)),ISNUMBER(SEARCH('[1]Lookup for use classification'!$D$4,C1366)),ISNUMBER(SEARCH('[1]Lookup for use classification'!$E$4,C1366))),'[1]Lookup for use classification'!$A$4,IF(OR(ISNUMBER(SEARCH('[1]Lookup for use classification'!$B$5,C1366)),ISNUMBER(SEARCH('[1]Lookup for use classification'!$C$5,C1366)),ISNUMBER(SEARCH('[1]Lookup for use classification'!$D$5,C1366))),'[1]Lookup for use classification'!$A$5,IF(OR(ISNUMBER(SEARCH('[1]Lookup for use classification'!$B$7,C1366)),ISNUMBER(SEARCH('[1]Lookup for use classification'!$C$7,C1366)),ISNUMBER(SEARCH('[1]Lookup for use classification'!$D$7,C1366))),'[1]Lookup for use classification'!$A$7,IF(OR(ISNUMBER(SEARCH('[1]Lookup for use classification'!$B$9,C1366)),ISNUMBER(SEARCH('[1]Lookup for use classification'!$C$9,C1366)),ISNUMBER(SEARCH('[1]Lookup for use classification'!$D$9,C1366)),ISNUMBER(SEARCH('[1]Lookup for use classification'!$E$9,C1366)),ISNUMBER(SEARCH('[1]Lookup for use classification'!$F$9,C1366)),ISNUMBER(SEARCH('[1]Lookup for use classification'!$G$9,C1366)),ISNUMBER(SEARCH('[1]Lookup for use classification'!$H$9,C1366)),ISNUMBER(SEARCH('[1]Lookup for use classification'!$I$9,C1366)),ISNUMBER(SEARCH('[1]Lookup for use classification'!$J$9,C1366)),ISNUMBER(SEARCH('[1]Lookup for use classification'!$K$9,C1366))),'[1]Lookup for use classification'!$A$9,IF(OR(ISNUMBER(SEARCH('[1]Lookup for use classification'!$B$10,C1366)),ISNUMBER(SEARCH('[1]Lookup for use classification'!$C$10,C1366)),ISNUMBER(SEARCH('[1]Lookup for use classification'!$D$10,C1366)),ISNUMBER(SEARCH('[1]Lookup for use classification'!$E$10,C1366)),ISNUMBER(SEARCH('[1]Lookup for use classification'!$F$10,C1366)),ISNUMBER(SEARCH('[1]Lookup for use classification'!$G$10,C1366))),'[1]Lookup for use classification'!$A$10,IF(OR(ISNUMBER(SEARCH('[1]Lookup for use classification'!$B$11,C1366)),ISNUMBER(SEARCH('[1]Lookup for use classification'!$C$11,C1366))),'[1]Lookup for use classification'!$A$11,IF(OR(ISNUMBER(SEARCH('[1]Lookup for use classification'!$B$12,C1366)),ISNUMBER(SEARCH('[1]Lookup for use classification'!$C$12,C1366))),'[1]Lookup for use classification'!$A$12,IF(OR(ISNUMBER(SEARCH('[1]Lookup for use classification'!$B$13,C1366)),ISNUMBER(SEARCH('[1]Lookup for use classification'!$C$13,C1366)),ISNUMBER(SEARCH('[1]Lookup for use classification'!$D$13,C1366)),,ISNUMBER(SEARCH('[1]Lookup for use classification'!$C$13,C1366)),ISNUMBER(SEARCH('[1]Lookup for use classification'!$E$13,C1366))),'[1]Lookup for use classification'!$A$13,IF(OR(ISNUMBER(SEARCH('[1]Lookup for use classification'!$B$14,C1366)),ISNUMBER(SEARCH('[1]Lookup for use classification'!$C$14,C1366))),'[1]Lookup for use classification'!$A$14,"Other"))))))))))))</f>
        <v>Other</v>
      </c>
      <c r="E1366" s="175"/>
      <c r="F1366" s="176"/>
      <c r="G1366" s="176"/>
    </row>
    <row r="1367" spans="1:12" hidden="1">
      <c r="A1367" s="187" t="s">
        <v>188</v>
      </c>
      <c r="B1367" s="167" t="s">
        <v>4456</v>
      </c>
      <c r="C1367" s="174" t="s">
        <v>164</v>
      </c>
      <c r="D1367" s="6" t="str">
        <f>IF(OR(ISNUMBER(SEARCH('[1]Lookup for use classification'!$B$1,C1367)),ISNUMBER(SEARCH('[1]Lookup for use classification'!$C$1,C1367)),ISNUMBER(SEARCH('[1]Lookup for use classification'!$D$1,C1367)),ISNUMBER(SEARCH('[1]Lookup for use classification'!$E$1,C1367))),'[1]Lookup for use classification'!$A$1,IF(ISNUMBER(SEARCH('[1]Lookup for use classification'!$B$2,C1367)),'[1]Lookup for use classification'!$A$2,IF(ISNUMBER(SEARCH('[1]Lookup for use classification'!$B$3,C1367)),'[1]Lookup for use classification'!$A$3,IF(OR(ISNUMBER(SEARCH('[1]Lookup for use classification'!$B$4,C1367)),ISNUMBER(SEARCH('[1]Lookup for use classification'!$C$4,C1367)),ISNUMBER(SEARCH('[1]Lookup for use classification'!$D$4,C1367)),ISNUMBER(SEARCH('[1]Lookup for use classification'!$E$4,C1367))),'[1]Lookup for use classification'!$A$4,IF(OR(ISNUMBER(SEARCH('[1]Lookup for use classification'!$B$5,C1367)),ISNUMBER(SEARCH('[1]Lookup for use classification'!$C$5,C1367)),ISNUMBER(SEARCH('[1]Lookup for use classification'!$D$5,C1367))),'[1]Lookup for use classification'!$A$5,IF(OR(ISNUMBER(SEARCH('[1]Lookup for use classification'!$B$7,C1367)),ISNUMBER(SEARCH('[1]Lookup for use classification'!$C$7,C1367)),ISNUMBER(SEARCH('[1]Lookup for use classification'!$D$7,C1367))),'[1]Lookup for use classification'!$A$7,IF(OR(ISNUMBER(SEARCH('[1]Lookup for use classification'!$B$9,C1367)),ISNUMBER(SEARCH('[1]Lookup for use classification'!$C$9,C1367)),ISNUMBER(SEARCH('[1]Lookup for use classification'!$D$9,C1367)),ISNUMBER(SEARCH('[1]Lookup for use classification'!$E$9,C1367)),ISNUMBER(SEARCH('[1]Lookup for use classification'!$F$9,C1367)),ISNUMBER(SEARCH('[1]Lookup for use classification'!$G$9,C1367)),ISNUMBER(SEARCH('[1]Lookup for use classification'!$H$9,C1367)),ISNUMBER(SEARCH('[1]Lookup for use classification'!$I$9,C1367)),ISNUMBER(SEARCH('[1]Lookup for use classification'!$J$9,C1367)),ISNUMBER(SEARCH('[1]Lookup for use classification'!$K$9,C1367))),'[1]Lookup for use classification'!$A$9,IF(OR(ISNUMBER(SEARCH('[1]Lookup for use classification'!$B$10,C1367)),ISNUMBER(SEARCH('[1]Lookup for use classification'!$C$10,C1367)),ISNUMBER(SEARCH('[1]Lookup for use classification'!$D$10,C1367)),ISNUMBER(SEARCH('[1]Lookup for use classification'!$E$10,C1367)),ISNUMBER(SEARCH('[1]Lookup for use classification'!$F$10,C1367)),ISNUMBER(SEARCH('[1]Lookup for use classification'!$G$10,C1367))),'[1]Lookup for use classification'!$A$10,IF(OR(ISNUMBER(SEARCH('[1]Lookup for use classification'!$B$11,C1367)),ISNUMBER(SEARCH('[1]Lookup for use classification'!$C$11,C1367))),'[1]Lookup for use classification'!$A$11,IF(OR(ISNUMBER(SEARCH('[1]Lookup for use classification'!$B$12,C1367)),ISNUMBER(SEARCH('[1]Lookup for use classification'!$C$12,C1367))),'[1]Lookup for use classification'!$A$12,IF(OR(ISNUMBER(SEARCH('[1]Lookup for use classification'!$B$13,C1367)),ISNUMBER(SEARCH('[1]Lookup for use classification'!$C$13,C1367)),ISNUMBER(SEARCH('[1]Lookup for use classification'!$D$13,C1367)),,ISNUMBER(SEARCH('[1]Lookup for use classification'!$C$13,C1367)),ISNUMBER(SEARCH('[1]Lookup for use classification'!$E$13,C1367))),'[1]Lookup for use classification'!$A$13,IF(OR(ISNUMBER(SEARCH('[1]Lookup for use classification'!$B$14,C1367)),ISNUMBER(SEARCH('[1]Lookup for use classification'!$C$14,C1367))),'[1]Lookup for use classification'!$A$14,"Other"))))))))))))</f>
        <v>Other</v>
      </c>
      <c r="E1367" s="175"/>
      <c r="F1367" s="176"/>
      <c r="G1367" s="176"/>
    </row>
    <row r="1368" spans="1:12" hidden="1">
      <c r="A1368" s="187" t="s">
        <v>188</v>
      </c>
      <c r="B1368" s="167" t="s">
        <v>4456</v>
      </c>
      <c r="C1368" s="174" t="s">
        <v>204</v>
      </c>
      <c r="D1368" s="6" t="str">
        <f>IF(OR(ISNUMBER(SEARCH('[1]Lookup for use classification'!$B$1,C1368)),ISNUMBER(SEARCH('[1]Lookup for use classification'!$C$1,C1368)),ISNUMBER(SEARCH('[1]Lookup for use classification'!$D$1,C1368)),ISNUMBER(SEARCH('[1]Lookup for use classification'!$E$1,C1368))),'[1]Lookup for use classification'!$A$1,IF(ISNUMBER(SEARCH('[1]Lookup for use classification'!$B$2,C1368)),'[1]Lookup for use classification'!$A$2,IF(ISNUMBER(SEARCH('[1]Lookup for use classification'!$B$3,C1368)),'[1]Lookup for use classification'!$A$3,IF(OR(ISNUMBER(SEARCH('[1]Lookup for use classification'!$B$4,C1368)),ISNUMBER(SEARCH('[1]Lookup for use classification'!$C$4,C1368)),ISNUMBER(SEARCH('[1]Lookup for use classification'!$D$4,C1368)),ISNUMBER(SEARCH('[1]Lookup for use classification'!$E$4,C1368))),'[1]Lookup for use classification'!$A$4,IF(OR(ISNUMBER(SEARCH('[1]Lookup for use classification'!$B$5,C1368)),ISNUMBER(SEARCH('[1]Lookup for use classification'!$C$5,C1368)),ISNUMBER(SEARCH('[1]Lookup for use classification'!$D$5,C1368))),'[1]Lookup for use classification'!$A$5,IF(OR(ISNUMBER(SEARCH('[1]Lookup for use classification'!$B$7,C1368)),ISNUMBER(SEARCH('[1]Lookup for use classification'!$C$7,C1368)),ISNUMBER(SEARCH('[1]Lookup for use classification'!$D$7,C1368))),'[1]Lookup for use classification'!$A$7,IF(OR(ISNUMBER(SEARCH('[1]Lookup for use classification'!$B$9,C1368)),ISNUMBER(SEARCH('[1]Lookup for use classification'!$C$9,C1368)),ISNUMBER(SEARCH('[1]Lookup for use classification'!$D$9,C1368)),ISNUMBER(SEARCH('[1]Lookup for use classification'!$E$9,C1368)),ISNUMBER(SEARCH('[1]Lookup for use classification'!$F$9,C1368)),ISNUMBER(SEARCH('[1]Lookup for use classification'!$G$9,C1368)),ISNUMBER(SEARCH('[1]Lookup for use classification'!$H$9,C1368)),ISNUMBER(SEARCH('[1]Lookup for use classification'!$I$9,C1368)),ISNUMBER(SEARCH('[1]Lookup for use classification'!$J$9,C1368)),ISNUMBER(SEARCH('[1]Lookup for use classification'!$K$9,C1368))),'[1]Lookup for use classification'!$A$9,IF(OR(ISNUMBER(SEARCH('[1]Lookup for use classification'!$B$10,C1368)),ISNUMBER(SEARCH('[1]Lookup for use classification'!$C$10,C1368)),ISNUMBER(SEARCH('[1]Lookup for use classification'!$D$10,C1368)),ISNUMBER(SEARCH('[1]Lookup for use classification'!$E$10,C1368)),ISNUMBER(SEARCH('[1]Lookup for use classification'!$F$10,C1368)),ISNUMBER(SEARCH('[1]Lookup for use classification'!$G$10,C1368))),'[1]Lookup for use classification'!$A$10,IF(OR(ISNUMBER(SEARCH('[1]Lookup for use classification'!$B$11,C1368)),ISNUMBER(SEARCH('[1]Lookup for use classification'!$C$11,C1368))),'[1]Lookup for use classification'!$A$11,IF(OR(ISNUMBER(SEARCH('[1]Lookup for use classification'!$B$12,C1368)),ISNUMBER(SEARCH('[1]Lookup for use classification'!$C$12,C1368))),'[1]Lookup for use classification'!$A$12,IF(OR(ISNUMBER(SEARCH('[1]Lookup for use classification'!$B$13,C1368)),ISNUMBER(SEARCH('[1]Lookup for use classification'!$C$13,C1368)),ISNUMBER(SEARCH('[1]Lookup for use classification'!$D$13,C1368)),,ISNUMBER(SEARCH('[1]Lookup for use classification'!$C$13,C1368)),ISNUMBER(SEARCH('[1]Lookup for use classification'!$E$13,C1368))),'[1]Lookup for use classification'!$A$13,IF(OR(ISNUMBER(SEARCH('[1]Lookup for use classification'!$B$14,C1368)),ISNUMBER(SEARCH('[1]Lookup for use classification'!$C$14,C1368))),'[1]Lookup for use classification'!$A$14,"Other"))))))))))))</f>
        <v>Other</v>
      </c>
      <c r="E1368" s="175"/>
      <c r="F1368" s="176"/>
      <c r="G1368" s="176"/>
    </row>
    <row r="1369" spans="1:12" hidden="1">
      <c r="A1369" s="193" t="s">
        <v>2253</v>
      </c>
      <c r="B1369" s="8" t="str">
        <f>IF(ISNA(VLOOKUP(CONCATENATE(A1369,C1369),ARIS!$A$1:$A$959,1,FALSE)),"","ARIS")</f>
        <v>ARIS</v>
      </c>
      <c r="C1369" s="162" t="s">
        <v>2469</v>
      </c>
      <c r="D1369" s="6" t="str">
        <f>IF(OR(ISNUMBER(SEARCH('[1]Lookup for use classification'!$B$1,C1369)),ISNUMBER(SEARCH('[1]Lookup for use classification'!$C$1,C1369)),ISNUMBER(SEARCH('[1]Lookup for use classification'!$D$1,C1369))),'[1]Lookup for use classification'!$A$1,IF(ISNUMBER(SEARCH('[1]Lookup for use classification'!$B$2,C1369)),'[1]Lookup for use classification'!$A$2,IF(ISNUMBER(SEARCH('[1]Lookup for use classification'!$B$3,C1369)),'[1]Lookup for use classification'!$A$3,IF(OR(ISNUMBER(SEARCH('[1]Lookup for use classification'!$B$4,C1369)),ISNUMBER(SEARCH('[1]Lookup for use classification'!$C$4,C1369))),'[1]Lookup for use classification'!$A$4,IF(OR(ISNUMBER(SEARCH('[1]Lookup for use classification'!$B$5,C1369)),ISNUMBER(SEARCH('[1]Lookup for use classification'!$C$5,C1369)),ISNUMBER(SEARCH('[1]Lookup for use classification'!$D$5,C1369))),'[1]Lookup for use classification'!$A$5,IF(OR(ISNUMBER(SEARCH('[1]Lookup for use classification'!$B$7,C1369)),ISNUMBER(SEARCH('[1]Lookup for use classification'!$C$7,C1369)),ISNUMBER(SEARCH('[1]Lookup for use classification'!$D$7,C1369))),'[1]Lookup for use classification'!$A$7,IF(OR(ISNUMBER(SEARCH('[1]Lookup for use classification'!$B$9,C1369)),ISNUMBER(SEARCH('[1]Lookup for use classification'!$C$9,C1369)),ISNUMBER(SEARCH('[1]Lookup for use classification'!$D$9,C1369)),ISNUMBER(SEARCH('[1]Lookup for use classification'!$E$9,C1369)),ISNUMBER(SEARCH('[1]Lookup for use classification'!$F$9,C1369)),ISNUMBER(SEARCH('[1]Lookup for use classification'!$G$9,C1369))),'[1]Lookup for use classification'!$A$9,IF(OR(ISNUMBER(SEARCH('[1]Lookup for use classification'!$B$10,C1369)),ISNUMBER(SEARCH('[1]Lookup for use classification'!$C$10,C1369)),ISNUMBER(SEARCH('[1]Lookup for use classification'!$D$10,C1369)),ISNUMBER(SEARCH('[1]Lookup for use classification'!$E$10,C1369)),ISNUMBER(SEARCH('[1]Lookup for use classification'!$F$10,C1369))),'[1]Lookup for use classification'!$A$10,IF(OR(ISNUMBER(SEARCH('[1]Lookup for use classification'!$B$11,C1369)),ISNUMBER(SEARCH('[1]Lookup for use classification'!$C$11,C1369))),'[1]Lookup for use classification'!$A$11,IF(OR(ISNUMBER(SEARCH('[1]Lookup for use classification'!$B$12,C1369)),ISNUMBER(SEARCH('[1]Lookup for use classification'!$C$12,C1369))),'[1]Lookup for use classification'!$A$12,"Nope"))))))))))</f>
        <v>Public Assembly</v>
      </c>
      <c r="E1369" s="163">
        <v>8245</v>
      </c>
      <c r="F1369" s="163"/>
      <c r="G1369" s="163"/>
      <c r="H1369" s="164">
        <v>2376.3372262773723</v>
      </c>
      <c r="I1369" s="164"/>
      <c r="J1369" s="165">
        <v>28736.758628499996</v>
      </c>
    </row>
    <row r="1370" spans="1:12" hidden="1">
      <c r="A1370" s="187" t="s">
        <v>188</v>
      </c>
      <c r="B1370" s="167" t="s">
        <v>4456</v>
      </c>
      <c r="C1370" s="174" t="s">
        <v>55</v>
      </c>
      <c r="D1370" s="6" t="str">
        <f>IF(OR(ISNUMBER(SEARCH('[1]Lookup for use classification'!$B$1,C1370)),ISNUMBER(SEARCH('[1]Lookup for use classification'!$C$1,C1370)),ISNUMBER(SEARCH('[1]Lookup for use classification'!$D$1,C1370)),ISNUMBER(SEARCH('[1]Lookup for use classification'!$E$1,C1370))),'[1]Lookup for use classification'!$A$1,IF(ISNUMBER(SEARCH('[1]Lookup for use classification'!$B$2,C1370)),'[1]Lookup for use classification'!$A$2,IF(ISNUMBER(SEARCH('[1]Lookup for use classification'!$B$3,C1370)),'[1]Lookup for use classification'!$A$3,IF(OR(ISNUMBER(SEARCH('[1]Lookup for use classification'!$B$4,C1370)),ISNUMBER(SEARCH('[1]Lookup for use classification'!$C$4,C1370)),ISNUMBER(SEARCH('[1]Lookup for use classification'!$D$4,C1370)),ISNUMBER(SEARCH('[1]Lookup for use classification'!$E$4,C1370))),'[1]Lookup for use classification'!$A$4,IF(OR(ISNUMBER(SEARCH('[1]Lookup for use classification'!$B$5,C1370)),ISNUMBER(SEARCH('[1]Lookup for use classification'!$C$5,C1370)),ISNUMBER(SEARCH('[1]Lookup for use classification'!$D$5,C1370))),'[1]Lookup for use classification'!$A$5,IF(OR(ISNUMBER(SEARCH('[1]Lookup for use classification'!$B$7,C1370)),ISNUMBER(SEARCH('[1]Lookup for use classification'!$C$7,C1370)),ISNUMBER(SEARCH('[1]Lookup for use classification'!$D$7,C1370))),'[1]Lookup for use classification'!$A$7,IF(OR(ISNUMBER(SEARCH('[1]Lookup for use classification'!$B$9,C1370)),ISNUMBER(SEARCH('[1]Lookup for use classification'!$C$9,C1370)),ISNUMBER(SEARCH('[1]Lookup for use classification'!$D$9,C1370)),ISNUMBER(SEARCH('[1]Lookup for use classification'!$E$9,C1370)),ISNUMBER(SEARCH('[1]Lookup for use classification'!$F$9,C1370)),ISNUMBER(SEARCH('[1]Lookup for use classification'!$G$9,C1370)),ISNUMBER(SEARCH('[1]Lookup for use classification'!$H$9,C1370)),ISNUMBER(SEARCH('[1]Lookup for use classification'!$I$9,C1370)),ISNUMBER(SEARCH('[1]Lookup for use classification'!$J$9,C1370)),ISNUMBER(SEARCH('[1]Lookup for use classification'!$K$9,C1370))),'[1]Lookup for use classification'!$A$9,IF(OR(ISNUMBER(SEARCH('[1]Lookup for use classification'!$B$10,C1370)),ISNUMBER(SEARCH('[1]Lookup for use classification'!$C$10,C1370)),ISNUMBER(SEARCH('[1]Lookup for use classification'!$D$10,C1370)),ISNUMBER(SEARCH('[1]Lookup for use classification'!$E$10,C1370)),ISNUMBER(SEARCH('[1]Lookup for use classification'!$F$10,C1370)),ISNUMBER(SEARCH('[1]Lookup for use classification'!$G$10,C1370))),'[1]Lookup for use classification'!$A$10,IF(OR(ISNUMBER(SEARCH('[1]Lookup for use classification'!$B$11,C1370)),ISNUMBER(SEARCH('[1]Lookup for use classification'!$C$11,C1370))),'[1]Lookup for use classification'!$A$11,IF(OR(ISNUMBER(SEARCH('[1]Lookup for use classification'!$B$12,C1370)),ISNUMBER(SEARCH('[1]Lookup for use classification'!$C$12,C1370))),'[1]Lookup for use classification'!$A$12,IF(OR(ISNUMBER(SEARCH('[1]Lookup for use classification'!$B$13,C1370)),ISNUMBER(SEARCH('[1]Lookup for use classification'!$C$13,C1370)),ISNUMBER(SEARCH('[1]Lookup for use classification'!$D$13,C1370)),,ISNUMBER(SEARCH('[1]Lookup for use classification'!$C$13,C1370)),ISNUMBER(SEARCH('[1]Lookup for use classification'!$E$13,C1370))),'[1]Lookup for use classification'!$A$13,IF(OR(ISNUMBER(SEARCH('[1]Lookup for use classification'!$B$14,C1370)),ISNUMBER(SEARCH('[1]Lookup for use classification'!$C$14,C1370))),'[1]Lookup for use classification'!$A$14,"Other"))))))))))))</f>
        <v>Public Safety</v>
      </c>
      <c r="E1370" s="175">
        <v>2400</v>
      </c>
      <c r="F1370" s="176" t="s">
        <v>6</v>
      </c>
      <c r="G1370" s="176"/>
    </row>
    <row r="1371" spans="1:12" hidden="1">
      <c r="A1371" s="188" t="s">
        <v>2253</v>
      </c>
      <c r="B1371" s="8" t="str">
        <f>IF(ISNA(VLOOKUP(CONCATENATE(A1371,C1371),ARIS!$A$1:$A$959,1,FALSE)),"","ARIS")</f>
        <v>ARIS</v>
      </c>
      <c r="C1371" s="162" t="s">
        <v>2329</v>
      </c>
      <c r="D1371" s="11" t="s">
        <v>213</v>
      </c>
      <c r="E1371" s="163">
        <v>2635</v>
      </c>
      <c r="F1371" s="163"/>
      <c r="G1371" s="163"/>
      <c r="H1371" s="164">
        <v>614.13722627737229</v>
      </c>
      <c r="I1371" s="164"/>
      <c r="J1371" s="165">
        <v>32086.288774000001</v>
      </c>
    </row>
    <row r="1372" spans="1:12" hidden="1">
      <c r="A1372" s="188" t="s">
        <v>2253</v>
      </c>
      <c r="B1372" s="8" t="str">
        <f>IF(ISNA(VLOOKUP(CONCATENATE(A1372,C1372),ARIS!$A$1:$A$959,1,FALSE)),"","ARIS")</f>
        <v>ARIS</v>
      </c>
      <c r="C1372" s="162" t="s">
        <v>2330</v>
      </c>
      <c r="D1372" s="11" t="s">
        <v>213</v>
      </c>
      <c r="E1372" s="163"/>
      <c r="F1372" s="163"/>
      <c r="G1372" s="163"/>
      <c r="H1372" s="164">
        <v>826.36496350364962</v>
      </c>
      <c r="I1372" s="164"/>
      <c r="J1372" s="165">
        <v>2829.0254610000002</v>
      </c>
    </row>
    <row r="1373" spans="1:12" hidden="1">
      <c r="A1373" s="187" t="s">
        <v>188</v>
      </c>
      <c r="B1373" s="167" t="s">
        <v>4456</v>
      </c>
      <c r="C1373" s="174" t="s">
        <v>199</v>
      </c>
      <c r="D1373" s="6" t="str">
        <f>IF(OR(ISNUMBER(SEARCH('[1]Lookup for use classification'!$B$1,C1373)),ISNUMBER(SEARCH('[1]Lookup for use classification'!$C$1,C1373)),ISNUMBER(SEARCH('[1]Lookup for use classification'!$D$1,C1373)),ISNUMBER(SEARCH('[1]Lookup for use classification'!$E$1,C1373))),'[1]Lookup for use classification'!$A$1,IF(ISNUMBER(SEARCH('[1]Lookup for use classification'!$B$2,C1373)),'[1]Lookup for use classification'!$A$2,IF(ISNUMBER(SEARCH('[1]Lookup for use classification'!$B$3,C1373)),'[1]Lookup for use classification'!$A$3,IF(OR(ISNUMBER(SEARCH('[1]Lookup for use classification'!$B$4,C1373)),ISNUMBER(SEARCH('[1]Lookup for use classification'!$C$4,C1373)),ISNUMBER(SEARCH('[1]Lookup for use classification'!$D$4,C1373)),ISNUMBER(SEARCH('[1]Lookup for use classification'!$E$4,C1373))),'[1]Lookup for use classification'!$A$4,IF(OR(ISNUMBER(SEARCH('[1]Lookup for use classification'!$B$5,C1373)),ISNUMBER(SEARCH('[1]Lookup for use classification'!$C$5,C1373)),ISNUMBER(SEARCH('[1]Lookup for use classification'!$D$5,C1373))),'[1]Lookup for use classification'!$A$5,IF(OR(ISNUMBER(SEARCH('[1]Lookup for use classification'!$B$7,C1373)),ISNUMBER(SEARCH('[1]Lookup for use classification'!$C$7,C1373)),ISNUMBER(SEARCH('[1]Lookup for use classification'!$D$7,C1373))),'[1]Lookup for use classification'!$A$7,IF(OR(ISNUMBER(SEARCH('[1]Lookup for use classification'!$B$9,C1373)),ISNUMBER(SEARCH('[1]Lookup for use classification'!$C$9,C1373)),ISNUMBER(SEARCH('[1]Lookup for use classification'!$D$9,C1373)),ISNUMBER(SEARCH('[1]Lookup for use classification'!$E$9,C1373)),ISNUMBER(SEARCH('[1]Lookup for use classification'!$F$9,C1373)),ISNUMBER(SEARCH('[1]Lookup for use classification'!$G$9,C1373)),ISNUMBER(SEARCH('[1]Lookup for use classification'!$H$9,C1373)),ISNUMBER(SEARCH('[1]Lookup for use classification'!$I$9,C1373)),ISNUMBER(SEARCH('[1]Lookup for use classification'!$J$9,C1373)),ISNUMBER(SEARCH('[1]Lookup for use classification'!$K$9,C1373))),'[1]Lookup for use classification'!$A$9,IF(OR(ISNUMBER(SEARCH('[1]Lookup for use classification'!$B$10,C1373)),ISNUMBER(SEARCH('[1]Lookup for use classification'!$C$10,C1373)),ISNUMBER(SEARCH('[1]Lookup for use classification'!$D$10,C1373)),ISNUMBER(SEARCH('[1]Lookup for use classification'!$E$10,C1373)),ISNUMBER(SEARCH('[1]Lookup for use classification'!$F$10,C1373)),ISNUMBER(SEARCH('[1]Lookup for use classification'!$G$10,C1373))),'[1]Lookup for use classification'!$A$10,IF(OR(ISNUMBER(SEARCH('[1]Lookup for use classification'!$B$11,C1373)),ISNUMBER(SEARCH('[1]Lookup for use classification'!$C$11,C1373))),'[1]Lookup for use classification'!$A$11,IF(OR(ISNUMBER(SEARCH('[1]Lookup for use classification'!$B$12,C1373)),ISNUMBER(SEARCH('[1]Lookup for use classification'!$C$12,C1373))),'[1]Lookup for use classification'!$A$12,IF(OR(ISNUMBER(SEARCH('[1]Lookup for use classification'!$B$13,C1373)),ISNUMBER(SEARCH('[1]Lookup for use classification'!$C$13,C1373)),ISNUMBER(SEARCH('[1]Lookup for use classification'!$D$13,C1373)),,ISNUMBER(SEARCH('[1]Lookup for use classification'!$C$13,C1373)),ISNUMBER(SEARCH('[1]Lookup for use classification'!$E$13,C1373))),'[1]Lookup for use classification'!$A$13,IF(OR(ISNUMBER(SEARCH('[1]Lookup for use classification'!$B$14,C1373)),ISNUMBER(SEARCH('[1]Lookup for use classification'!$C$14,C1373))),'[1]Lookup for use classification'!$A$14,"Other"))))))))))))</f>
        <v>Residential - Multi-Family</v>
      </c>
      <c r="E1373" s="175">
        <v>750</v>
      </c>
      <c r="F1373" s="176"/>
      <c r="G1373" s="176"/>
    </row>
    <row r="1374" spans="1:12" hidden="1">
      <c r="A1374" s="188" t="s">
        <v>2253</v>
      </c>
      <c r="B1374" s="8" t="str">
        <f>IF(ISNA(VLOOKUP(CONCATENATE(A1374,C1374),ARIS!$A$1:$A$959,1,FALSE)),"","ARIS")</f>
        <v>ARIS</v>
      </c>
      <c r="C1374" s="162" t="s">
        <v>2254</v>
      </c>
      <c r="D1374" s="6" t="str">
        <f>IF(OR(ISNUMBER(SEARCH('[1]Lookup for use classification'!$B$1,C1374)),ISNUMBER(SEARCH('[1]Lookup for use classification'!$C$1,C1374)),ISNUMBER(SEARCH('[1]Lookup for use classification'!$D$1,C1374))),'[1]Lookup for use classification'!$A$1,IF(ISNUMBER(SEARCH('[1]Lookup for use classification'!$B$2,C1374)),'[1]Lookup for use classification'!$A$2,IF(ISNUMBER(SEARCH('[1]Lookup for use classification'!$B$3,C1374)),'[1]Lookup for use classification'!$A$3,IF(OR(ISNUMBER(SEARCH('[1]Lookup for use classification'!$B$4,C1374)),ISNUMBER(SEARCH('[1]Lookup for use classification'!$C$4,C1374))),'[1]Lookup for use classification'!$A$4,IF(OR(ISNUMBER(SEARCH('[1]Lookup for use classification'!$B$5,C1374)),ISNUMBER(SEARCH('[1]Lookup for use classification'!$C$5,C1374)),ISNUMBER(SEARCH('[1]Lookup for use classification'!$D$5,C1374))),'[1]Lookup for use classification'!$A$5,IF(OR(ISNUMBER(SEARCH('[1]Lookup for use classification'!$B$7,C1374)),ISNUMBER(SEARCH('[1]Lookup for use classification'!$C$7,C1374)),ISNUMBER(SEARCH('[1]Lookup for use classification'!$D$7,C1374))),'[1]Lookup for use classification'!$A$7,IF(OR(ISNUMBER(SEARCH('[1]Lookup for use classification'!$B$9,C1374)),ISNUMBER(SEARCH('[1]Lookup for use classification'!$C$9,C1374)),ISNUMBER(SEARCH('[1]Lookup for use classification'!$D$9,C1374)),ISNUMBER(SEARCH('[1]Lookup for use classification'!$E$9,C1374)),ISNUMBER(SEARCH('[1]Lookup for use classification'!$F$9,C1374)),ISNUMBER(SEARCH('[1]Lookup for use classification'!$G$9,C1374))),'[1]Lookup for use classification'!$A$9,IF(OR(ISNUMBER(SEARCH('[1]Lookup for use classification'!$B$10,C1374)),ISNUMBER(SEARCH('[1]Lookup for use classification'!$C$10,C1374)),ISNUMBER(SEARCH('[1]Lookup for use classification'!$D$10,C1374)),ISNUMBER(SEARCH('[1]Lookup for use classification'!$E$10,C1374)),ISNUMBER(SEARCH('[1]Lookup for use classification'!$F$10,C1374))),'[1]Lookup for use classification'!$A$10,IF(OR(ISNUMBER(SEARCH('[1]Lookup for use classification'!$B$11,C1374)),ISNUMBER(SEARCH('[1]Lookup for use classification'!$C$11,C1374))),'[1]Lookup for use classification'!$A$11,IF(OR(ISNUMBER(SEARCH('[1]Lookup for use classification'!$B$12,C1374)),ISNUMBER(SEARCH('[1]Lookup for use classification'!$C$12,C1374))),'[1]Lookup for use classification'!$A$12,"Nope"))))))))))</f>
        <v>Residential - Multi-Family</v>
      </c>
      <c r="E1374" s="163">
        <v>1620</v>
      </c>
      <c r="F1374" s="163"/>
      <c r="G1374" s="163"/>
      <c r="H1374" s="164"/>
      <c r="I1374" s="164"/>
      <c r="J1374" s="165">
        <v>4972.2447497999992</v>
      </c>
    </row>
    <row r="1375" spans="1:12" hidden="1">
      <c r="A1375" s="193" t="s">
        <v>188</v>
      </c>
      <c r="B1375" s="8" t="str">
        <f>IF(ISNA(VLOOKUP(CONCATENATE(A1375,C1375),EUS!$B$2:$B$1939,1,FALSE)),"","End Use Study")</f>
        <v>End Use Study</v>
      </c>
      <c r="C1375" s="162" t="s">
        <v>886</v>
      </c>
      <c r="D1375" s="6" t="str">
        <f>IF(OR(ISNUMBER(SEARCH('[1]Lookup for use classification'!$B$1,C1375)),ISNUMBER(SEARCH('[1]Lookup for use classification'!$C$1,C1375)),ISNUMBER(SEARCH('[1]Lookup for use classification'!$D$1,C1375)),ISNUMBER(SEARCH('[1]Lookup for use classification'!$E$1,C1375))),'[1]Lookup for use classification'!$A$1,IF(ISNUMBER(SEARCH('[1]Lookup for use classification'!$B$2,C1375)),'[1]Lookup for use classification'!$A$2,IF(ISNUMBER(SEARCH('[1]Lookup for use classification'!$B$3,C1375)),'[1]Lookup for use classification'!$A$3,IF(OR(ISNUMBER(SEARCH('[1]Lookup for use classification'!$B$4,C1375)),ISNUMBER(SEARCH('[1]Lookup for use classification'!$C$4,C1375)),ISNUMBER(SEARCH('[1]Lookup for use classification'!$D$4,C1375)),ISNUMBER(SEARCH('[1]Lookup for use classification'!$E$4,C1375))),'[1]Lookup for use classification'!$A$4,IF(OR(ISNUMBER(SEARCH('[1]Lookup for use classification'!$B$5,C1375)),ISNUMBER(SEARCH('[1]Lookup for use classification'!$C$5,C1375)),ISNUMBER(SEARCH('[1]Lookup for use classification'!$D$5,C1375))),'[1]Lookup for use classification'!$A$5,IF(OR(ISNUMBER(SEARCH('[1]Lookup for use classification'!$B$7,C1375)),ISNUMBER(SEARCH('[1]Lookup for use classification'!$C$7,C1375)),ISNUMBER(SEARCH('[1]Lookup for use classification'!$D$7,C1375))),'[1]Lookup for use classification'!$A$7,IF(OR(ISNUMBER(SEARCH('[1]Lookup for use classification'!$B$9,C1375)),ISNUMBER(SEARCH('[1]Lookup for use classification'!$C$9,C1375)),ISNUMBER(SEARCH('[1]Lookup for use classification'!$D$9,C1375)),ISNUMBER(SEARCH('[1]Lookup for use classification'!$E$9,C1375)),ISNUMBER(SEARCH('[1]Lookup for use classification'!$F$9,C1375)),ISNUMBER(SEARCH('[1]Lookup for use classification'!$G$9,C1375)),ISNUMBER(SEARCH('[1]Lookup for use classification'!$H$9,C1375)),ISNUMBER(SEARCH('[1]Lookup for use classification'!$I$9,C1375)),ISNUMBER(SEARCH('[1]Lookup for use classification'!$J$9,C1375)),ISNUMBER(SEARCH('[1]Lookup for use classification'!$K$9,C1375))),'[1]Lookup for use classification'!$A$9,IF(OR(ISNUMBER(SEARCH('[1]Lookup for use classification'!$B$10,C1375)),ISNUMBER(SEARCH('[1]Lookup for use classification'!$C$10,C1375)),ISNUMBER(SEARCH('[1]Lookup for use classification'!$D$10,C1375)),ISNUMBER(SEARCH('[1]Lookup for use classification'!$E$10,C1375)),ISNUMBER(SEARCH('[1]Lookup for use classification'!$F$10,C1375)),ISNUMBER(SEARCH('[1]Lookup for use classification'!$G$10,C1375))),'[1]Lookup for use classification'!$A$10,IF(OR(ISNUMBER(SEARCH('[1]Lookup for use classification'!$B$11,C1375)),ISNUMBER(SEARCH('[1]Lookup for use classification'!$C$11,C1375))),'[1]Lookup for use classification'!$A$11,IF(OR(ISNUMBER(SEARCH('[1]Lookup for use classification'!$B$12,C1375)),ISNUMBER(SEARCH('[1]Lookup for use classification'!$C$12,C1375))),'[1]Lookup for use classification'!$A$12,IF(OR(ISNUMBER(SEARCH('[1]Lookup for use classification'!$B$13,C1375)),ISNUMBER(SEARCH('[1]Lookup for use classification'!$C$13,C1375)),ISNUMBER(SEARCH('[1]Lookup for use classification'!$D$13,C1375)),,ISNUMBER(SEARCH('[1]Lookup for use classification'!$C$13,C1375)),ISNUMBER(SEARCH('[1]Lookup for use classification'!$E$13,C1375))),'[1]Lookup for use classification'!$A$13,IF(OR(ISNUMBER(SEARCH('[1]Lookup for use classification'!$B$14,C1375)),ISNUMBER(SEARCH('[1]Lookup for use classification'!$C$14,C1375))),'[1]Lookup for use classification'!$A$14,"Other"))))))))))))</f>
        <v>Retail - Other</v>
      </c>
      <c r="E1375" s="163">
        <v>11286</v>
      </c>
      <c r="F1375" s="163"/>
      <c r="G1375" s="163"/>
      <c r="H1375" s="164"/>
      <c r="I1375" s="164"/>
      <c r="J1375" s="189"/>
    </row>
    <row r="1376" spans="1:12" hidden="1">
      <c r="A1376" s="138" t="s">
        <v>188</v>
      </c>
      <c r="B1376" s="8" t="str">
        <f>IF(ISNA(VLOOKUP(CONCATENATE(A1376,C1376),EUS!$B$2:$B$1939,1,FALSE)),"","End Use Study")</f>
        <v>End Use Study</v>
      </c>
      <c r="C1376" s="8" t="s">
        <v>1983</v>
      </c>
      <c r="D1376" s="165" t="s">
        <v>1980</v>
      </c>
      <c r="E1376" s="9">
        <v>1600</v>
      </c>
      <c r="F1376" s="9"/>
      <c r="G1376" s="9"/>
      <c r="H1376" s="164"/>
      <c r="I1376" s="164"/>
      <c r="J1376" s="7"/>
      <c r="L1376" s="6"/>
    </row>
    <row r="1377" spans="1:12" hidden="1">
      <c r="A1377" s="187" t="s">
        <v>188</v>
      </c>
      <c r="B1377" s="167" t="s">
        <v>4456</v>
      </c>
      <c r="C1377" s="174" t="s">
        <v>207</v>
      </c>
      <c r="D1377" s="6" t="str">
        <f>IF(OR(ISNUMBER(SEARCH('[1]Lookup for use classification'!$B$1,C1377)),ISNUMBER(SEARCH('[1]Lookup for use classification'!$C$1,C1377)),ISNUMBER(SEARCH('[1]Lookup for use classification'!$D$1,C1377)),ISNUMBER(SEARCH('[1]Lookup for use classification'!$E$1,C1377))),'[1]Lookup for use classification'!$A$1,IF(ISNUMBER(SEARCH('[1]Lookup for use classification'!$B$2,C1377)),'[1]Lookup for use classification'!$A$2,IF(ISNUMBER(SEARCH('[1]Lookup for use classification'!$B$3,C1377)),'[1]Lookup for use classification'!$A$3,IF(OR(ISNUMBER(SEARCH('[1]Lookup for use classification'!$B$4,C1377)),ISNUMBER(SEARCH('[1]Lookup for use classification'!$C$4,C1377)),ISNUMBER(SEARCH('[1]Lookup for use classification'!$D$4,C1377)),ISNUMBER(SEARCH('[1]Lookup for use classification'!$E$4,C1377))),'[1]Lookup for use classification'!$A$4,IF(OR(ISNUMBER(SEARCH('[1]Lookup for use classification'!$B$5,C1377)),ISNUMBER(SEARCH('[1]Lookup for use classification'!$C$5,C1377)),ISNUMBER(SEARCH('[1]Lookup for use classification'!$D$5,C1377))),'[1]Lookup for use classification'!$A$5,IF(OR(ISNUMBER(SEARCH('[1]Lookup for use classification'!$B$7,C1377)),ISNUMBER(SEARCH('[1]Lookup for use classification'!$C$7,C1377)),ISNUMBER(SEARCH('[1]Lookup for use classification'!$D$7,C1377))),'[1]Lookup for use classification'!$A$7,IF(OR(ISNUMBER(SEARCH('[1]Lookup for use classification'!$B$9,C1377)),ISNUMBER(SEARCH('[1]Lookup for use classification'!$C$9,C1377)),ISNUMBER(SEARCH('[1]Lookup for use classification'!$D$9,C1377)),ISNUMBER(SEARCH('[1]Lookup for use classification'!$E$9,C1377)),ISNUMBER(SEARCH('[1]Lookup for use classification'!$F$9,C1377)),ISNUMBER(SEARCH('[1]Lookup for use classification'!$G$9,C1377)),ISNUMBER(SEARCH('[1]Lookup for use classification'!$H$9,C1377)),ISNUMBER(SEARCH('[1]Lookup for use classification'!$I$9,C1377)),ISNUMBER(SEARCH('[1]Lookup for use classification'!$J$9,C1377)),ISNUMBER(SEARCH('[1]Lookup for use classification'!$K$9,C1377))),'[1]Lookup for use classification'!$A$9,IF(OR(ISNUMBER(SEARCH('[1]Lookup for use classification'!$B$10,C1377)),ISNUMBER(SEARCH('[1]Lookup for use classification'!$C$10,C1377)),ISNUMBER(SEARCH('[1]Lookup for use classification'!$D$10,C1377)),ISNUMBER(SEARCH('[1]Lookup for use classification'!$E$10,C1377)),ISNUMBER(SEARCH('[1]Lookup for use classification'!$F$10,C1377)),ISNUMBER(SEARCH('[1]Lookup for use classification'!$G$10,C1377))),'[1]Lookup for use classification'!$A$10,IF(OR(ISNUMBER(SEARCH('[1]Lookup for use classification'!$B$11,C1377)),ISNUMBER(SEARCH('[1]Lookup for use classification'!$C$11,C1377))),'[1]Lookup for use classification'!$A$11,IF(OR(ISNUMBER(SEARCH('[1]Lookup for use classification'!$B$12,C1377)),ISNUMBER(SEARCH('[1]Lookup for use classification'!$C$12,C1377))),'[1]Lookup for use classification'!$A$12,IF(OR(ISNUMBER(SEARCH('[1]Lookup for use classification'!$B$13,C1377)),ISNUMBER(SEARCH('[1]Lookup for use classification'!$C$13,C1377)),ISNUMBER(SEARCH('[1]Lookup for use classification'!$D$13,C1377)),,ISNUMBER(SEARCH('[1]Lookup for use classification'!$C$13,C1377)),ISNUMBER(SEARCH('[1]Lookup for use classification'!$E$13,C1377))),'[1]Lookup for use classification'!$A$13,IF(OR(ISNUMBER(SEARCH('[1]Lookup for use classification'!$B$14,C1377)),ISNUMBER(SEARCH('[1]Lookup for use classification'!$C$14,C1377))),'[1]Lookup for use classification'!$A$14,"Other"))))))))))))</f>
        <v>Warehousing</v>
      </c>
      <c r="E1377" s="175"/>
      <c r="F1377" s="176"/>
      <c r="G1377" s="176"/>
    </row>
    <row r="1378" spans="1:12" hidden="1">
      <c r="A1378" s="187" t="s">
        <v>188</v>
      </c>
      <c r="B1378" s="167" t="s">
        <v>4456</v>
      </c>
      <c r="C1378" s="174" t="s">
        <v>66</v>
      </c>
      <c r="D1378" s="6" t="str">
        <f>IF(OR(ISNUMBER(SEARCH('[1]Lookup for use classification'!$B$1,C1378)),ISNUMBER(SEARCH('[1]Lookup for use classification'!$C$1,C1378)),ISNUMBER(SEARCH('[1]Lookup for use classification'!$D$1,C1378)),ISNUMBER(SEARCH('[1]Lookup for use classification'!$E$1,C1378))),'[1]Lookup for use classification'!$A$1,IF(ISNUMBER(SEARCH('[1]Lookup for use classification'!$B$2,C1378)),'[1]Lookup for use classification'!$A$2,IF(ISNUMBER(SEARCH('[1]Lookup for use classification'!$B$3,C1378)),'[1]Lookup for use classification'!$A$3,IF(OR(ISNUMBER(SEARCH('[1]Lookup for use classification'!$B$4,C1378)),ISNUMBER(SEARCH('[1]Lookup for use classification'!$C$4,C1378)),ISNUMBER(SEARCH('[1]Lookup for use classification'!$D$4,C1378)),ISNUMBER(SEARCH('[1]Lookup for use classification'!$E$4,C1378))),'[1]Lookup for use classification'!$A$4,IF(OR(ISNUMBER(SEARCH('[1]Lookup for use classification'!$B$5,C1378)),ISNUMBER(SEARCH('[1]Lookup for use classification'!$C$5,C1378)),ISNUMBER(SEARCH('[1]Lookup for use classification'!$D$5,C1378))),'[1]Lookup for use classification'!$A$5,IF(OR(ISNUMBER(SEARCH('[1]Lookup for use classification'!$B$7,C1378)),ISNUMBER(SEARCH('[1]Lookup for use classification'!$C$7,C1378)),ISNUMBER(SEARCH('[1]Lookup for use classification'!$D$7,C1378))),'[1]Lookup for use classification'!$A$7,IF(OR(ISNUMBER(SEARCH('[1]Lookup for use classification'!$B$9,C1378)),ISNUMBER(SEARCH('[1]Lookup for use classification'!$C$9,C1378)),ISNUMBER(SEARCH('[1]Lookup for use classification'!$D$9,C1378)),ISNUMBER(SEARCH('[1]Lookup for use classification'!$E$9,C1378)),ISNUMBER(SEARCH('[1]Lookup for use classification'!$F$9,C1378)),ISNUMBER(SEARCH('[1]Lookup for use classification'!$G$9,C1378)),ISNUMBER(SEARCH('[1]Lookup for use classification'!$H$9,C1378)),ISNUMBER(SEARCH('[1]Lookup for use classification'!$I$9,C1378)),ISNUMBER(SEARCH('[1]Lookup for use classification'!$J$9,C1378)),ISNUMBER(SEARCH('[1]Lookup for use classification'!$K$9,C1378))),'[1]Lookup for use classification'!$A$9,IF(OR(ISNUMBER(SEARCH('[1]Lookup for use classification'!$B$10,C1378)),ISNUMBER(SEARCH('[1]Lookup for use classification'!$C$10,C1378)),ISNUMBER(SEARCH('[1]Lookup for use classification'!$D$10,C1378)),ISNUMBER(SEARCH('[1]Lookup for use classification'!$E$10,C1378)),ISNUMBER(SEARCH('[1]Lookup for use classification'!$F$10,C1378)),ISNUMBER(SEARCH('[1]Lookup for use classification'!$G$10,C1378))),'[1]Lookup for use classification'!$A$10,IF(OR(ISNUMBER(SEARCH('[1]Lookup for use classification'!$B$11,C1378)),ISNUMBER(SEARCH('[1]Lookup for use classification'!$C$11,C1378))),'[1]Lookup for use classification'!$A$11,IF(OR(ISNUMBER(SEARCH('[1]Lookup for use classification'!$B$12,C1378)),ISNUMBER(SEARCH('[1]Lookup for use classification'!$C$12,C1378))),'[1]Lookup for use classification'!$A$12,IF(OR(ISNUMBER(SEARCH('[1]Lookup for use classification'!$B$13,C1378)),ISNUMBER(SEARCH('[1]Lookup for use classification'!$C$13,C1378)),ISNUMBER(SEARCH('[1]Lookup for use classification'!$D$13,C1378)),,ISNUMBER(SEARCH('[1]Lookup for use classification'!$C$13,C1378)),ISNUMBER(SEARCH('[1]Lookup for use classification'!$E$13,C1378))),'[1]Lookup for use classification'!$A$13,IF(OR(ISNUMBER(SEARCH('[1]Lookup for use classification'!$B$14,C1378)),ISNUMBER(SEARCH('[1]Lookup for use classification'!$C$14,C1378))),'[1]Lookup for use classification'!$A$14,"Other"))))))))))))</f>
        <v>Water &amp; Sewer</v>
      </c>
      <c r="E1378" s="175">
        <v>2379</v>
      </c>
      <c r="F1378" s="176" t="s">
        <v>6</v>
      </c>
      <c r="G1378" s="176"/>
    </row>
    <row r="1379" spans="1:12" hidden="1">
      <c r="A1379" s="187" t="s">
        <v>188</v>
      </c>
      <c r="B1379" s="167" t="s">
        <v>4456</v>
      </c>
      <c r="C1379" s="174" t="s">
        <v>64</v>
      </c>
      <c r="D1379" s="6" t="str">
        <f>IF(OR(ISNUMBER(SEARCH('[1]Lookup for use classification'!$B$1,C1379)),ISNUMBER(SEARCH('[1]Lookup for use classification'!$C$1,C1379)),ISNUMBER(SEARCH('[1]Lookup for use classification'!$D$1,C1379)),ISNUMBER(SEARCH('[1]Lookup for use classification'!$E$1,C1379))),'[1]Lookup for use classification'!$A$1,IF(ISNUMBER(SEARCH('[1]Lookup for use classification'!$B$2,C1379)),'[1]Lookup for use classification'!$A$2,IF(ISNUMBER(SEARCH('[1]Lookup for use classification'!$B$3,C1379)),'[1]Lookup for use classification'!$A$3,IF(OR(ISNUMBER(SEARCH('[1]Lookup for use classification'!$B$4,C1379)),ISNUMBER(SEARCH('[1]Lookup for use classification'!$C$4,C1379)),ISNUMBER(SEARCH('[1]Lookup for use classification'!$D$4,C1379)),ISNUMBER(SEARCH('[1]Lookup for use classification'!$E$4,C1379))),'[1]Lookup for use classification'!$A$4,IF(OR(ISNUMBER(SEARCH('[1]Lookup for use classification'!$B$5,C1379)),ISNUMBER(SEARCH('[1]Lookup for use classification'!$C$5,C1379)),ISNUMBER(SEARCH('[1]Lookup for use classification'!$D$5,C1379))),'[1]Lookup for use classification'!$A$5,IF(OR(ISNUMBER(SEARCH('[1]Lookup for use classification'!$B$7,C1379)),ISNUMBER(SEARCH('[1]Lookup for use classification'!$C$7,C1379)),ISNUMBER(SEARCH('[1]Lookup for use classification'!$D$7,C1379))),'[1]Lookup for use classification'!$A$7,IF(OR(ISNUMBER(SEARCH('[1]Lookup for use classification'!$B$9,C1379)),ISNUMBER(SEARCH('[1]Lookup for use classification'!$C$9,C1379)),ISNUMBER(SEARCH('[1]Lookup for use classification'!$D$9,C1379)),ISNUMBER(SEARCH('[1]Lookup for use classification'!$E$9,C1379)),ISNUMBER(SEARCH('[1]Lookup for use classification'!$F$9,C1379)),ISNUMBER(SEARCH('[1]Lookup for use classification'!$G$9,C1379)),ISNUMBER(SEARCH('[1]Lookup for use classification'!$H$9,C1379)),ISNUMBER(SEARCH('[1]Lookup for use classification'!$I$9,C1379)),ISNUMBER(SEARCH('[1]Lookup for use classification'!$J$9,C1379)),ISNUMBER(SEARCH('[1]Lookup for use classification'!$K$9,C1379))),'[1]Lookup for use classification'!$A$9,IF(OR(ISNUMBER(SEARCH('[1]Lookup for use classification'!$B$10,C1379)),ISNUMBER(SEARCH('[1]Lookup for use classification'!$C$10,C1379)),ISNUMBER(SEARCH('[1]Lookup for use classification'!$D$10,C1379)),ISNUMBER(SEARCH('[1]Lookup for use classification'!$E$10,C1379)),ISNUMBER(SEARCH('[1]Lookup for use classification'!$F$10,C1379)),ISNUMBER(SEARCH('[1]Lookup for use classification'!$G$10,C1379))),'[1]Lookup for use classification'!$A$10,IF(OR(ISNUMBER(SEARCH('[1]Lookup for use classification'!$B$11,C1379)),ISNUMBER(SEARCH('[1]Lookup for use classification'!$C$11,C1379))),'[1]Lookup for use classification'!$A$11,IF(OR(ISNUMBER(SEARCH('[1]Lookup for use classification'!$B$12,C1379)),ISNUMBER(SEARCH('[1]Lookup for use classification'!$C$12,C1379))),'[1]Lookup for use classification'!$A$12,IF(OR(ISNUMBER(SEARCH('[1]Lookup for use classification'!$B$13,C1379)),ISNUMBER(SEARCH('[1]Lookup for use classification'!$C$13,C1379)),ISNUMBER(SEARCH('[1]Lookup for use classification'!$D$13,C1379)),,ISNUMBER(SEARCH('[1]Lookup for use classification'!$C$13,C1379)),ISNUMBER(SEARCH('[1]Lookup for use classification'!$E$13,C1379))),'[1]Lookup for use classification'!$A$13,IF(OR(ISNUMBER(SEARCH('[1]Lookup for use classification'!$B$14,C1379)),ISNUMBER(SEARCH('[1]Lookup for use classification'!$C$14,C1379))),'[1]Lookup for use classification'!$A$14,"Other"))))))))))))</f>
        <v>Water &amp; Sewer</v>
      </c>
      <c r="E1379" s="175">
        <v>2573</v>
      </c>
      <c r="F1379" s="176" t="s">
        <v>6</v>
      </c>
      <c r="G1379" s="176"/>
    </row>
    <row r="1380" spans="1:12" hidden="1">
      <c r="A1380" s="185" t="s">
        <v>885</v>
      </c>
      <c r="B1380" s="167" t="s">
        <v>4456</v>
      </c>
      <c r="C1380" s="8" t="s">
        <v>3251</v>
      </c>
      <c r="D1380" s="165" t="s">
        <v>3232</v>
      </c>
      <c r="E1380" s="9">
        <v>480</v>
      </c>
      <c r="F1380" s="9"/>
      <c r="G1380" s="9"/>
      <c r="H1380" s="164"/>
      <c r="I1380" s="164"/>
      <c r="J1380" s="7"/>
      <c r="L1380" s="6"/>
    </row>
    <row r="1381" spans="1:12" hidden="1">
      <c r="A1381" s="187" t="s">
        <v>885</v>
      </c>
      <c r="B1381" s="167" t="s">
        <v>4456</v>
      </c>
      <c r="C1381" s="182" t="s">
        <v>153</v>
      </c>
      <c r="D1381" s="6" t="str">
        <f>IF(OR(ISNUMBER(SEARCH('[1]Lookup for use classification'!$B$1,C1381)),ISNUMBER(SEARCH('[1]Lookup for use classification'!$C$1,C1381)),ISNUMBER(SEARCH('[1]Lookup for use classification'!$D$1,C1381)),ISNUMBER(SEARCH('[1]Lookup for use classification'!$E$1,C1381))),'[1]Lookup for use classification'!$A$1,IF(ISNUMBER(SEARCH('[1]Lookup for use classification'!$B$2,C1381)),'[1]Lookup for use classification'!$A$2,IF(ISNUMBER(SEARCH('[1]Lookup for use classification'!$B$3,C1381)),'[1]Lookup for use classification'!$A$3,IF(OR(ISNUMBER(SEARCH('[1]Lookup for use classification'!$B$4,C1381)),ISNUMBER(SEARCH('[1]Lookup for use classification'!$C$4,C1381)),ISNUMBER(SEARCH('[1]Lookup for use classification'!$D$4,C1381)),ISNUMBER(SEARCH('[1]Lookup for use classification'!$E$4,C1381))),'[1]Lookup for use classification'!$A$4,IF(OR(ISNUMBER(SEARCH('[1]Lookup for use classification'!$B$5,C1381)),ISNUMBER(SEARCH('[1]Lookup for use classification'!$C$5,C1381)),ISNUMBER(SEARCH('[1]Lookup for use classification'!$D$5,C1381))),'[1]Lookup for use classification'!$A$5,IF(OR(ISNUMBER(SEARCH('[1]Lookup for use classification'!$B$7,C1381)),ISNUMBER(SEARCH('[1]Lookup for use classification'!$C$7,C1381)),ISNUMBER(SEARCH('[1]Lookup for use classification'!$D$7,C1381))),'[1]Lookup for use classification'!$A$7,IF(OR(ISNUMBER(SEARCH('[1]Lookup for use classification'!$B$9,C1381)),ISNUMBER(SEARCH('[1]Lookup for use classification'!$C$9,C1381)),ISNUMBER(SEARCH('[1]Lookup for use classification'!$D$9,C1381)),ISNUMBER(SEARCH('[1]Lookup for use classification'!$E$9,C1381)),ISNUMBER(SEARCH('[1]Lookup for use classification'!$F$9,C1381)),ISNUMBER(SEARCH('[1]Lookup for use classification'!$G$9,C1381)),ISNUMBER(SEARCH('[1]Lookup for use classification'!$H$9,C1381)),ISNUMBER(SEARCH('[1]Lookup for use classification'!$I$9,C1381)),ISNUMBER(SEARCH('[1]Lookup for use classification'!$J$9,C1381)),ISNUMBER(SEARCH('[1]Lookup for use classification'!$K$9,C1381))),'[1]Lookup for use classification'!$A$9,IF(OR(ISNUMBER(SEARCH('[1]Lookup for use classification'!$B$10,C1381)),ISNUMBER(SEARCH('[1]Lookup for use classification'!$C$10,C1381)),ISNUMBER(SEARCH('[1]Lookup for use classification'!$D$10,C1381)),ISNUMBER(SEARCH('[1]Lookup for use classification'!$E$10,C1381)),ISNUMBER(SEARCH('[1]Lookup for use classification'!$F$10,C1381)),ISNUMBER(SEARCH('[1]Lookup for use classification'!$G$10,C1381))),'[1]Lookup for use classification'!$A$10,IF(OR(ISNUMBER(SEARCH('[1]Lookup for use classification'!$B$11,C1381)),ISNUMBER(SEARCH('[1]Lookup for use classification'!$C$11,C1381))),'[1]Lookup for use classification'!$A$11,IF(OR(ISNUMBER(SEARCH('[1]Lookup for use classification'!$B$12,C1381)),ISNUMBER(SEARCH('[1]Lookup for use classification'!$C$12,C1381))),'[1]Lookup for use classification'!$A$12,IF(OR(ISNUMBER(SEARCH('[1]Lookup for use classification'!$B$13,C1381)),ISNUMBER(SEARCH('[1]Lookup for use classification'!$C$13,C1381)),ISNUMBER(SEARCH('[1]Lookup for use classification'!$D$13,C1381)),,ISNUMBER(SEARCH('[1]Lookup for use classification'!$C$13,C1381)),ISNUMBER(SEARCH('[1]Lookup for use classification'!$E$13,C1381))),'[1]Lookup for use classification'!$A$13,IF(OR(ISNUMBER(SEARCH('[1]Lookup for use classification'!$B$14,C1381)),ISNUMBER(SEARCH('[1]Lookup for use classification'!$C$14,C1381))),'[1]Lookup for use classification'!$A$14,"Other"))))))))))))</f>
        <v>Office</v>
      </c>
      <c r="E1381" s="183">
        <v>1950</v>
      </c>
      <c r="F1381" s="184" t="s">
        <v>884</v>
      </c>
      <c r="G1381" s="184" t="s">
        <v>11</v>
      </c>
    </row>
    <row r="1382" spans="1:12" hidden="1">
      <c r="A1382" s="185" t="s">
        <v>885</v>
      </c>
      <c r="B1382" s="167" t="s">
        <v>4456</v>
      </c>
      <c r="C1382" s="182" t="s">
        <v>883</v>
      </c>
      <c r="D1382" s="6" t="str">
        <f>IF(OR(ISNUMBER(SEARCH('[1]Lookup for use classification'!$B$1,C1382)),ISNUMBER(SEARCH('[1]Lookup for use classification'!$C$1,C1382)),ISNUMBER(SEARCH('[1]Lookup for use classification'!$D$1,C1382)),ISNUMBER(SEARCH('[1]Lookup for use classification'!$E$1,C1382))),'[1]Lookup for use classification'!$A$1,IF(ISNUMBER(SEARCH('[1]Lookup for use classification'!$B$2,C1382)),'[1]Lookup for use classification'!$A$2,IF(ISNUMBER(SEARCH('[1]Lookup for use classification'!$B$3,C1382)),'[1]Lookup for use classification'!$A$3,IF(OR(ISNUMBER(SEARCH('[1]Lookup for use classification'!$B$4,C1382)),ISNUMBER(SEARCH('[1]Lookup for use classification'!$C$4,C1382)),ISNUMBER(SEARCH('[1]Lookup for use classification'!$D$4,C1382)),ISNUMBER(SEARCH('[1]Lookup for use classification'!$E$4,C1382))),'[1]Lookup for use classification'!$A$4,IF(OR(ISNUMBER(SEARCH('[1]Lookup for use classification'!$B$5,C1382)),ISNUMBER(SEARCH('[1]Lookup for use classification'!$C$5,C1382)),ISNUMBER(SEARCH('[1]Lookup for use classification'!$D$5,C1382))),'[1]Lookup for use classification'!$A$5,IF(OR(ISNUMBER(SEARCH('[1]Lookup for use classification'!$B$7,C1382)),ISNUMBER(SEARCH('[1]Lookup for use classification'!$C$7,C1382)),ISNUMBER(SEARCH('[1]Lookup for use classification'!$D$7,C1382))),'[1]Lookup for use classification'!$A$7,IF(OR(ISNUMBER(SEARCH('[1]Lookup for use classification'!$B$9,C1382)),ISNUMBER(SEARCH('[1]Lookup for use classification'!$C$9,C1382)),ISNUMBER(SEARCH('[1]Lookup for use classification'!$D$9,C1382)),ISNUMBER(SEARCH('[1]Lookup for use classification'!$E$9,C1382)),ISNUMBER(SEARCH('[1]Lookup for use classification'!$F$9,C1382)),ISNUMBER(SEARCH('[1]Lookup for use classification'!$G$9,C1382)),ISNUMBER(SEARCH('[1]Lookup for use classification'!$H$9,C1382)),ISNUMBER(SEARCH('[1]Lookup for use classification'!$I$9,C1382)),ISNUMBER(SEARCH('[1]Lookup for use classification'!$J$9,C1382)),ISNUMBER(SEARCH('[1]Lookup for use classification'!$K$9,C1382))),'[1]Lookup for use classification'!$A$9,IF(OR(ISNUMBER(SEARCH('[1]Lookup for use classification'!$B$10,C1382)),ISNUMBER(SEARCH('[1]Lookup for use classification'!$C$10,C1382)),ISNUMBER(SEARCH('[1]Lookup for use classification'!$D$10,C1382)),ISNUMBER(SEARCH('[1]Lookup for use classification'!$E$10,C1382)),ISNUMBER(SEARCH('[1]Lookup for use classification'!$F$10,C1382)),ISNUMBER(SEARCH('[1]Lookup for use classification'!$G$10,C1382))),'[1]Lookup for use classification'!$A$10,IF(OR(ISNUMBER(SEARCH('[1]Lookup for use classification'!$B$11,C1382)),ISNUMBER(SEARCH('[1]Lookup for use classification'!$C$11,C1382))),'[1]Lookup for use classification'!$A$11,IF(OR(ISNUMBER(SEARCH('[1]Lookup for use classification'!$B$12,C1382)),ISNUMBER(SEARCH('[1]Lookup for use classification'!$C$12,C1382))),'[1]Lookup for use classification'!$A$12,IF(OR(ISNUMBER(SEARCH('[1]Lookup for use classification'!$B$13,C1382)),ISNUMBER(SEARCH('[1]Lookup for use classification'!$C$13,C1382)),ISNUMBER(SEARCH('[1]Lookup for use classification'!$D$13,C1382)),,ISNUMBER(SEARCH('[1]Lookup for use classification'!$C$13,C1382)),ISNUMBER(SEARCH('[1]Lookup for use classification'!$E$13,C1382))),'[1]Lookup for use classification'!$A$13,IF(OR(ISNUMBER(SEARCH('[1]Lookup for use classification'!$B$14,C1382)),ISNUMBER(SEARCH('[1]Lookup for use classification'!$C$14,C1382))),'[1]Lookup for use classification'!$A$14,"Other"))))))))))))</f>
        <v>Other</v>
      </c>
      <c r="E1382" s="183">
        <v>400</v>
      </c>
      <c r="F1382" s="184" t="s">
        <v>11</v>
      </c>
      <c r="G1382" s="184"/>
    </row>
    <row r="1383" spans="1:12" hidden="1">
      <c r="A1383" s="187" t="s">
        <v>885</v>
      </c>
      <c r="B1383" s="167" t="s">
        <v>4456</v>
      </c>
      <c r="C1383" s="182" t="s">
        <v>185</v>
      </c>
      <c r="D1383" s="6" t="str">
        <f>IF(OR(ISNUMBER(SEARCH('[1]Lookup for use classification'!$B$1,C1383)),ISNUMBER(SEARCH('[1]Lookup for use classification'!$C$1,C1383)),ISNUMBER(SEARCH('[1]Lookup for use classification'!$D$1,C1383)),ISNUMBER(SEARCH('[1]Lookup for use classification'!$E$1,C1383))),'[1]Lookup for use classification'!$A$1,IF(ISNUMBER(SEARCH('[1]Lookup for use classification'!$B$2,C1383)),'[1]Lookup for use classification'!$A$2,IF(ISNUMBER(SEARCH('[1]Lookup for use classification'!$B$3,C1383)),'[1]Lookup for use classification'!$A$3,IF(OR(ISNUMBER(SEARCH('[1]Lookup for use classification'!$B$4,C1383)),ISNUMBER(SEARCH('[1]Lookup for use classification'!$C$4,C1383)),ISNUMBER(SEARCH('[1]Lookup for use classification'!$D$4,C1383)),ISNUMBER(SEARCH('[1]Lookup for use classification'!$E$4,C1383))),'[1]Lookup for use classification'!$A$4,IF(OR(ISNUMBER(SEARCH('[1]Lookup for use classification'!$B$5,C1383)),ISNUMBER(SEARCH('[1]Lookup for use classification'!$C$5,C1383)),ISNUMBER(SEARCH('[1]Lookup for use classification'!$D$5,C1383))),'[1]Lookup for use classification'!$A$5,IF(OR(ISNUMBER(SEARCH('[1]Lookup for use classification'!$B$7,C1383)),ISNUMBER(SEARCH('[1]Lookup for use classification'!$C$7,C1383)),ISNUMBER(SEARCH('[1]Lookup for use classification'!$D$7,C1383))),'[1]Lookup for use classification'!$A$7,IF(OR(ISNUMBER(SEARCH('[1]Lookup for use classification'!$B$9,C1383)),ISNUMBER(SEARCH('[1]Lookup for use classification'!$C$9,C1383)),ISNUMBER(SEARCH('[1]Lookup for use classification'!$D$9,C1383)),ISNUMBER(SEARCH('[1]Lookup for use classification'!$E$9,C1383)),ISNUMBER(SEARCH('[1]Lookup for use classification'!$F$9,C1383)),ISNUMBER(SEARCH('[1]Lookup for use classification'!$G$9,C1383)),ISNUMBER(SEARCH('[1]Lookup for use classification'!$H$9,C1383)),ISNUMBER(SEARCH('[1]Lookup for use classification'!$I$9,C1383)),ISNUMBER(SEARCH('[1]Lookup for use classification'!$J$9,C1383)),ISNUMBER(SEARCH('[1]Lookup for use classification'!$K$9,C1383))),'[1]Lookup for use classification'!$A$9,IF(OR(ISNUMBER(SEARCH('[1]Lookup for use classification'!$B$10,C1383)),ISNUMBER(SEARCH('[1]Lookup for use classification'!$C$10,C1383)),ISNUMBER(SEARCH('[1]Lookup for use classification'!$D$10,C1383)),ISNUMBER(SEARCH('[1]Lookup for use classification'!$E$10,C1383)),ISNUMBER(SEARCH('[1]Lookup for use classification'!$F$10,C1383)),ISNUMBER(SEARCH('[1]Lookup for use classification'!$G$10,C1383))),'[1]Lookup for use classification'!$A$10,IF(OR(ISNUMBER(SEARCH('[1]Lookup for use classification'!$B$11,C1383)),ISNUMBER(SEARCH('[1]Lookup for use classification'!$C$11,C1383))),'[1]Lookup for use classification'!$A$11,IF(OR(ISNUMBER(SEARCH('[1]Lookup for use classification'!$B$12,C1383)),ISNUMBER(SEARCH('[1]Lookup for use classification'!$C$12,C1383))),'[1]Lookup for use classification'!$A$12,IF(OR(ISNUMBER(SEARCH('[1]Lookup for use classification'!$B$13,C1383)),ISNUMBER(SEARCH('[1]Lookup for use classification'!$C$13,C1383)),ISNUMBER(SEARCH('[1]Lookup for use classification'!$D$13,C1383)),,ISNUMBER(SEARCH('[1]Lookup for use classification'!$C$13,C1383)),ISNUMBER(SEARCH('[1]Lookup for use classification'!$E$13,C1383))),'[1]Lookup for use classification'!$A$13,IF(OR(ISNUMBER(SEARCH('[1]Lookup for use classification'!$B$14,C1383)),ISNUMBER(SEARCH('[1]Lookup for use classification'!$C$14,C1383))),'[1]Lookup for use classification'!$A$14,"Other"))))))))))))</f>
        <v>Other</v>
      </c>
      <c r="E1383" s="183">
        <v>864</v>
      </c>
      <c r="F1383" s="184"/>
      <c r="G1383" s="184" t="s">
        <v>11</v>
      </c>
    </row>
    <row r="1384" spans="1:12" hidden="1">
      <c r="A1384" s="138" t="s">
        <v>2699</v>
      </c>
      <c r="B1384" s="8" t="str">
        <f>IF(ISNA(VLOOKUP(CONCATENATE(A1384,C1384),EUS!$B$2:$B$1939,1,FALSE)),"","End Use Study")</f>
        <v>End Use Study</v>
      </c>
      <c r="C1384" s="8" t="s">
        <v>2700</v>
      </c>
      <c r="D1384" s="6" t="str">
        <f>IF(OR(ISNUMBER(SEARCH('[1]Lookup for use classification'!$B$1,C1384)),ISNUMBER(SEARCH('[1]Lookup for use classification'!$C$1,C1384)),ISNUMBER(SEARCH('[1]Lookup for use classification'!$D$1,C1384)),ISNUMBER(SEARCH('[1]Lookup for use classification'!$E$1,C1384))),'[1]Lookup for use classification'!$A$1,IF(ISNUMBER(SEARCH('[1]Lookup for use classification'!$B$2,C1384)),'[1]Lookup for use classification'!$A$2,IF(ISNUMBER(SEARCH('[1]Lookup for use classification'!$B$3,C1384)),'[1]Lookup for use classification'!$A$3,IF(OR(ISNUMBER(SEARCH('[1]Lookup for use classification'!$B$4,C1384)),ISNUMBER(SEARCH('[1]Lookup for use classification'!$C$4,C1384)),ISNUMBER(SEARCH('[1]Lookup for use classification'!$D$4,C1384)),ISNUMBER(SEARCH('[1]Lookup for use classification'!$E$4,C1384))),'[1]Lookup for use classification'!$A$4,IF(OR(ISNUMBER(SEARCH('[1]Lookup for use classification'!$B$5,C1384)),ISNUMBER(SEARCH('[1]Lookup for use classification'!$C$5,C1384)),ISNUMBER(SEARCH('[1]Lookup for use classification'!$D$5,C1384))),'[1]Lookup for use classification'!$A$5,IF(OR(ISNUMBER(SEARCH('[1]Lookup for use classification'!$B$7,C1384)),ISNUMBER(SEARCH('[1]Lookup for use classification'!$C$7,C1384)),ISNUMBER(SEARCH('[1]Lookup for use classification'!$D$7,C1384))),'[1]Lookup for use classification'!$A$7,IF(OR(ISNUMBER(SEARCH('[1]Lookup for use classification'!$B$9,C1384)),ISNUMBER(SEARCH('[1]Lookup for use classification'!$C$9,C1384)),ISNUMBER(SEARCH('[1]Lookup for use classification'!$D$9,C1384)),ISNUMBER(SEARCH('[1]Lookup for use classification'!$E$9,C1384)),ISNUMBER(SEARCH('[1]Lookup for use classification'!$F$9,C1384)),ISNUMBER(SEARCH('[1]Lookup for use classification'!$G$9,C1384)),ISNUMBER(SEARCH('[1]Lookup for use classification'!$H$9,C1384)),ISNUMBER(SEARCH('[1]Lookup for use classification'!$I$9,C1384)),ISNUMBER(SEARCH('[1]Lookup for use classification'!$J$9,C1384)),ISNUMBER(SEARCH('[1]Lookup for use classification'!$K$9,C1384))),'[1]Lookup for use classification'!$A$9,IF(OR(ISNUMBER(SEARCH('[1]Lookup for use classification'!$B$10,C1384)),ISNUMBER(SEARCH('[1]Lookup for use classification'!$C$10,C1384)),ISNUMBER(SEARCH('[1]Lookup for use classification'!$D$10,C1384)),ISNUMBER(SEARCH('[1]Lookup for use classification'!$E$10,C1384)),ISNUMBER(SEARCH('[1]Lookup for use classification'!$F$10,C1384)),ISNUMBER(SEARCH('[1]Lookup for use classification'!$G$10,C1384))),'[1]Lookup for use classification'!$A$10,IF(OR(ISNUMBER(SEARCH('[1]Lookup for use classification'!$B$11,C1384)),ISNUMBER(SEARCH('[1]Lookup for use classification'!$C$11,C1384))),'[1]Lookup for use classification'!$A$11,IF(OR(ISNUMBER(SEARCH('[1]Lookup for use classification'!$B$12,C1384)),ISNUMBER(SEARCH('[1]Lookup for use classification'!$C$12,C1384))),'[1]Lookup for use classification'!$A$12,IF(OR(ISNUMBER(SEARCH('[1]Lookup for use classification'!$B$13,C1384)),ISNUMBER(SEARCH('[1]Lookup for use classification'!$C$13,C1384)),ISNUMBER(SEARCH('[1]Lookup for use classification'!$D$13,C1384)),,ISNUMBER(SEARCH('[1]Lookup for use classification'!$C$13,C1384)),ISNUMBER(SEARCH('[1]Lookup for use classification'!$E$13,C1384))),'[1]Lookup for use classification'!$A$13,IF(OR(ISNUMBER(SEARCH('[1]Lookup for use classification'!$B$14,C1384)),ISNUMBER(SEARCH('[1]Lookup for use classification'!$C$14,C1384))),'[1]Lookup for use classification'!$A$14,"Other"))))))))))))</f>
        <v>Other</v>
      </c>
      <c r="E1384" s="9"/>
      <c r="F1384" s="9"/>
      <c r="G1384" s="9"/>
      <c r="H1384" s="164"/>
      <c r="I1384" s="164"/>
      <c r="J1384" s="7"/>
      <c r="L1384" s="6"/>
    </row>
    <row r="1385" spans="1:12" hidden="1">
      <c r="A1385" s="134" t="s">
        <v>1805</v>
      </c>
      <c r="B1385" s="8" t="str">
        <f>IF(ISNA(VLOOKUP(CONCATENATE(A1385,C1385),EUS!$B$2:$B$1939,1,FALSE)),"","End Use Study")</f>
        <v>End Use Study</v>
      </c>
      <c r="C1385" s="8" t="s">
        <v>3417</v>
      </c>
      <c r="D1385" s="165" t="s">
        <v>3335</v>
      </c>
      <c r="E1385" s="9">
        <v>9584</v>
      </c>
      <c r="F1385" s="9"/>
      <c r="G1385" s="9"/>
      <c r="H1385" s="164">
        <v>4200</v>
      </c>
      <c r="I1385" s="164"/>
      <c r="J1385" s="7">
        <v>24099</v>
      </c>
      <c r="L1385" s="6"/>
    </row>
    <row r="1386" spans="1:12" hidden="1">
      <c r="A1386" s="138" t="s">
        <v>1805</v>
      </c>
      <c r="B1386" s="8" t="str">
        <f>IF(ISNA(VLOOKUP(CONCATENATE(A1386,C1386),EUS!$B$2:$B$1939,1,FALSE)),"","End Use Study")</f>
        <v>End Use Study</v>
      </c>
      <c r="C1386" s="8" t="s">
        <v>1913</v>
      </c>
      <c r="D1386" s="165" t="s">
        <v>3232</v>
      </c>
      <c r="E1386" s="9">
        <v>1280</v>
      </c>
      <c r="F1386" s="9"/>
      <c r="G1386" s="9"/>
      <c r="H1386" s="164"/>
      <c r="I1386" s="164"/>
      <c r="J1386" s="7">
        <v>10455</v>
      </c>
      <c r="L1386" s="6"/>
    </row>
    <row r="1387" spans="1:12" hidden="1">
      <c r="A1387" s="187" t="s">
        <v>1805</v>
      </c>
      <c r="B1387" s="167" t="s">
        <v>4456</v>
      </c>
      <c r="C1387" s="168" t="s">
        <v>1795</v>
      </c>
      <c r="D1387" s="6" t="str">
        <f>IF(OR(ISNUMBER(SEARCH('[1]Lookup for use classification'!$B$1,C1387)),ISNUMBER(SEARCH('[1]Lookup for use classification'!$C$1,C1387)),ISNUMBER(SEARCH('[1]Lookup for use classification'!$D$1,C1387)),ISNUMBER(SEARCH('[1]Lookup for use classification'!$E$1,C1387))),'[1]Lookup for use classification'!$A$1,IF(ISNUMBER(SEARCH('[1]Lookup for use classification'!$B$2,C1387)),'[1]Lookup for use classification'!$A$2,IF(ISNUMBER(SEARCH('[1]Lookup for use classification'!$B$3,C1387)),'[1]Lookup for use classification'!$A$3,IF(OR(ISNUMBER(SEARCH('[1]Lookup for use classification'!$B$4,C1387)),ISNUMBER(SEARCH('[1]Lookup for use classification'!$C$4,C1387)),ISNUMBER(SEARCH('[1]Lookup for use classification'!$D$4,C1387)),ISNUMBER(SEARCH('[1]Lookup for use classification'!$E$4,C1387))),'[1]Lookup for use classification'!$A$4,IF(OR(ISNUMBER(SEARCH('[1]Lookup for use classification'!$B$5,C1387)),ISNUMBER(SEARCH('[1]Lookup for use classification'!$C$5,C1387)),ISNUMBER(SEARCH('[1]Lookup for use classification'!$D$5,C1387))),'[1]Lookup for use classification'!$A$5,IF(OR(ISNUMBER(SEARCH('[1]Lookup for use classification'!$B$7,C1387)),ISNUMBER(SEARCH('[1]Lookup for use classification'!$C$7,C1387)),ISNUMBER(SEARCH('[1]Lookup for use classification'!$D$7,C1387))),'[1]Lookup for use classification'!$A$7,IF(OR(ISNUMBER(SEARCH('[1]Lookup for use classification'!$B$9,C1387)),ISNUMBER(SEARCH('[1]Lookup for use classification'!$C$9,C1387)),ISNUMBER(SEARCH('[1]Lookup for use classification'!$D$9,C1387)),ISNUMBER(SEARCH('[1]Lookup for use classification'!$E$9,C1387)),ISNUMBER(SEARCH('[1]Lookup for use classification'!$F$9,C1387)),ISNUMBER(SEARCH('[1]Lookup for use classification'!$G$9,C1387)),ISNUMBER(SEARCH('[1]Lookup for use classification'!$H$9,C1387)),ISNUMBER(SEARCH('[1]Lookup for use classification'!$I$9,C1387)),ISNUMBER(SEARCH('[1]Lookup for use classification'!$J$9,C1387)),ISNUMBER(SEARCH('[1]Lookup for use classification'!$K$9,C1387))),'[1]Lookup for use classification'!$A$9,IF(OR(ISNUMBER(SEARCH('[1]Lookup for use classification'!$B$10,C1387)),ISNUMBER(SEARCH('[1]Lookup for use classification'!$C$10,C1387)),ISNUMBER(SEARCH('[1]Lookup for use classification'!$D$10,C1387)),ISNUMBER(SEARCH('[1]Lookup for use classification'!$E$10,C1387)),ISNUMBER(SEARCH('[1]Lookup for use classification'!$F$10,C1387)),ISNUMBER(SEARCH('[1]Lookup for use classification'!$G$10,C1387))),'[1]Lookup for use classification'!$A$10,IF(OR(ISNUMBER(SEARCH('[1]Lookup for use classification'!$B$11,C1387)),ISNUMBER(SEARCH('[1]Lookup for use classification'!$C$11,C1387))),'[1]Lookup for use classification'!$A$11,IF(OR(ISNUMBER(SEARCH('[1]Lookup for use classification'!$B$12,C1387)),ISNUMBER(SEARCH('[1]Lookup for use classification'!$C$12,C1387))),'[1]Lookup for use classification'!$A$12,IF(OR(ISNUMBER(SEARCH('[1]Lookup for use classification'!$B$13,C1387)),ISNUMBER(SEARCH('[1]Lookup for use classification'!$C$13,C1387)),ISNUMBER(SEARCH('[1]Lookup for use classification'!$D$13,C1387)),,ISNUMBER(SEARCH('[1]Lookup for use classification'!$C$13,C1387)),ISNUMBER(SEARCH('[1]Lookup for use classification'!$E$13,C1387))),'[1]Lookup for use classification'!$A$13,IF(OR(ISNUMBER(SEARCH('[1]Lookup for use classification'!$B$14,C1387)),ISNUMBER(SEARCH('[1]Lookup for use classification'!$C$14,C1387))),'[1]Lookup for use classification'!$A$14,"Other"))))))))))))</f>
        <v>Health Care - Hospitals</v>
      </c>
      <c r="E1387" s="169">
        <v>4629</v>
      </c>
      <c r="F1387" s="170"/>
      <c r="G1387" s="170"/>
    </row>
    <row r="1388" spans="1:12" hidden="1">
      <c r="A1388" s="138" t="s">
        <v>1805</v>
      </c>
      <c r="B1388" s="8" t="str">
        <f>IF(ISNA(VLOOKUP(CONCATENATE(A1388,C1388),EUS!$B$2:$B$1939,1,FALSE)),"","End Use Study")</f>
        <v>End Use Study</v>
      </c>
      <c r="C1388" s="8" t="s">
        <v>37</v>
      </c>
      <c r="D1388" s="6" t="str">
        <f>IF(OR(ISNUMBER(SEARCH('[1]Lookup for use classification'!$B$1,C1388)),ISNUMBER(SEARCH('[1]Lookup for use classification'!$C$1,C1388)),ISNUMBER(SEARCH('[1]Lookup for use classification'!$D$1,C1388))),'[1]Lookup for use classification'!$A$1,IF(ISNUMBER(SEARCH('[1]Lookup for use classification'!$B$2,C1388)),'[1]Lookup for use classification'!$A$2,IF(ISNUMBER(SEARCH('[1]Lookup for use classification'!$B$3,C1388)),'[1]Lookup for use classification'!$A$3,IF(OR(ISNUMBER(SEARCH('[1]Lookup for use classification'!$B$4,C1388)),ISNUMBER(SEARCH('[1]Lookup for use classification'!$C$4,C1388))),'[1]Lookup for use classification'!$A$4,IF(OR(ISNUMBER(SEARCH('[1]Lookup for use classification'!$B$5,C1388)),ISNUMBER(SEARCH('[1]Lookup for use classification'!$C$5,C1388)),ISNUMBER(SEARCH('[1]Lookup for use classification'!$D$5,C1388))),'[1]Lookup for use classification'!$A$5,IF(OR(ISNUMBER(SEARCH('[1]Lookup for use classification'!$B$7,C1388)),ISNUMBER(SEARCH('[1]Lookup for use classification'!$C$7,C1388)),ISNUMBER(SEARCH('[1]Lookup for use classification'!$D$7,C1388))),'[1]Lookup for use classification'!$A$7,IF(OR(ISNUMBER(SEARCH('[1]Lookup for use classification'!$B$9,C1388)),ISNUMBER(SEARCH('[1]Lookup for use classification'!$C$9,C1388)),ISNUMBER(SEARCH('[1]Lookup for use classification'!$D$9,C1388)),ISNUMBER(SEARCH('[1]Lookup for use classification'!$E$9,C1388)),ISNUMBER(SEARCH('[1]Lookup for use classification'!$F$9,C1388)),ISNUMBER(SEARCH('[1]Lookup for use classification'!$G$9,C1388))),'[1]Lookup for use classification'!$A$9,IF(OR(ISNUMBER(SEARCH('[1]Lookup for use classification'!$B$10,C1388)),ISNUMBER(SEARCH('[1]Lookup for use classification'!$C$10,C1388)),ISNUMBER(SEARCH('[1]Lookup for use classification'!$D$10,C1388)),ISNUMBER(SEARCH('[1]Lookup for use classification'!$E$10,C1388)),ISNUMBER(SEARCH('[1]Lookup for use classification'!$F$10,C1388))),'[1]Lookup for use classification'!$A$10,IF(OR(ISNUMBER(SEARCH('[1]Lookup for use classification'!$B$11,C1388)),ISNUMBER(SEARCH('[1]Lookup for use classification'!$C$11,C1388))),'[1]Lookup for use classification'!$A$11,IF(OR(ISNUMBER(SEARCH('[1]Lookup for use classification'!$B$12,C1388)),ISNUMBER(SEARCH('[1]Lookup for use classification'!$C$12,C1388))),'[1]Lookup for use classification'!$A$12,IF(OR(ISNUMBER(SEARCH('[1]Lookup for use classification'!$B$13,C1388)),ISNUMBER(SEARCH('[1]Lookup for use classification'!$C$13,C1388)),ISNUMBER(SEARCH('[1]Lookup for use classification'!$D$13,C1388))),'[1]Lookup for use classification'!$A$13,"Nope")))))))))))</f>
        <v>Office</v>
      </c>
      <c r="E1388" s="9">
        <v>800</v>
      </c>
      <c r="F1388" s="9"/>
      <c r="G1388" s="9"/>
      <c r="H1388" s="164"/>
      <c r="I1388" s="164"/>
      <c r="J1388" s="7">
        <v>8068</v>
      </c>
      <c r="L1388" s="6"/>
    </row>
    <row r="1389" spans="1:12" hidden="1">
      <c r="A1389" s="188" t="s">
        <v>2701</v>
      </c>
      <c r="B1389" s="8" t="str">
        <f>IF(ISNA(VLOOKUP(CONCATENATE(A1389,C1389),ARIS!$A$1:$A$959,1,FALSE)),"","ARIS")</f>
        <v>ARIS</v>
      </c>
      <c r="C1389" s="162" t="s">
        <v>3050</v>
      </c>
      <c r="D1389" s="165" t="s">
        <v>377</v>
      </c>
      <c r="E1389" s="163">
        <v>2448</v>
      </c>
      <c r="F1389" s="163"/>
      <c r="G1389" s="163"/>
      <c r="H1389" s="164">
        <v>871.00729927007296</v>
      </c>
      <c r="I1389" s="164"/>
      <c r="J1389" s="165">
        <v>8423.575811499999</v>
      </c>
    </row>
    <row r="1390" spans="1:12" hidden="1">
      <c r="A1390" s="188" t="s">
        <v>1805</v>
      </c>
      <c r="B1390" s="8" t="str">
        <f>IF(ISNA(VLOOKUP(CONCATENATE(A1390,C1390),ARIS!$A$1:$A$959,1,FALSE)),"","ARIS")</f>
        <v>ARIS</v>
      </c>
      <c r="C1390" s="162" t="s">
        <v>1796</v>
      </c>
      <c r="D1390" s="165" t="s">
        <v>377</v>
      </c>
      <c r="E1390" s="163">
        <v>2448</v>
      </c>
      <c r="F1390" s="163"/>
      <c r="G1390" s="163"/>
      <c r="H1390" s="164">
        <v>1108</v>
      </c>
      <c r="I1390" s="164"/>
      <c r="J1390" s="165">
        <v>7040.0633600000001</v>
      </c>
    </row>
    <row r="1391" spans="1:12" hidden="1">
      <c r="A1391" s="187" t="s">
        <v>1805</v>
      </c>
      <c r="B1391" s="167" t="s">
        <v>4456</v>
      </c>
      <c r="C1391" s="168" t="s">
        <v>1802</v>
      </c>
      <c r="D1391" s="6" t="str">
        <f>IF(OR(ISNUMBER(SEARCH('[1]Lookup for use classification'!$B$1,C1391)),ISNUMBER(SEARCH('[1]Lookup for use classification'!$C$1,C1391)),ISNUMBER(SEARCH('[1]Lookup for use classification'!$D$1,C1391)),ISNUMBER(SEARCH('[1]Lookup for use classification'!$E$1,C1391))),'[1]Lookup for use classification'!$A$1,IF(ISNUMBER(SEARCH('[1]Lookup for use classification'!$B$2,C1391)),'[1]Lookup for use classification'!$A$2,IF(ISNUMBER(SEARCH('[1]Lookup for use classification'!$B$3,C1391)),'[1]Lookup for use classification'!$A$3,IF(OR(ISNUMBER(SEARCH('[1]Lookup for use classification'!$B$4,C1391)),ISNUMBER(SEARCH('[1]Lookup for use classification'!$C$4,C1391)),ISNUMBER(SEARCH('[1]Lookup for use classification'!$D$4,C1391)),ISNUMBER(SEARCH('[1]Lookup for use classification'!$E$4,C1391))),'[1]Lookup for use classification'!$A$4,IF(OR(ISNUMBER(SEARCH('[1]Lookup for use classification'!$B$5,C1391)),ISNUMBER(SEARCH('[1]Lookup for use classification'!$C$5,C1391)),ISNUMBER(SEARCH('[1]Lookup for use classification'!$D$5,C1391))),'[1]Lookup for use classification'!$A$5,IF(OR(ISNUMBER(SEARCH('[1]Lookup for use classification'!$B$7,C1391)),ISNUMBER(SEARCH('[1]Lookup for use classification'!$C$7,C1391)),ISNUMBER(SEARCH('[1]Lookup for use classification'!$D$7,C1391))),'[1]Lookup for use classification'!$A$7,IF(OR(ISNUMBER(SEARCH('[1]Lookup for use classification'!$B$9,C1391)),ISNUMBER(SEARCH('[1]Lookup for use classification'!$C$9,C1391)),ISNUMBER(SEARCH('[1]Lookup for use classification'!$D$9,C1391)),ISNUMBER(SEARCH('[1]Lookup for use classification'!$E$9,C1391)),ISNUMBER(SEARCH('[1]Lookup for use classification'!$F$9,C1391)),ISNUMBER(SEARCH('[1]Lookup for use classification'!$G$9,C1391)),ISNUMBER(SEARCH('[1]Lookup for use classification'!$H$9,C1391)),ISNUMBER(SEARCH('[1]Lookup for use classification'!$I$9,C1391)),ISNUMBER(SEARCH('[1]Lookup for use classification'!$J$9,C1391)),ISNUMBER(SEARCH('[1]Lookup for use classification'!$K$9,C1391))),'[1]Lookup for use classification'!$A$9,IF(OR(ISNUMBER(SEARCH('[1]Lookup for use classification'!$B$10,C1391)),ISNUMBER(SEARCH('[1]Lookup for use classification'!$C$10,C1391)),ISNUMBER(SEARCH('[1]Lookup for use classification'!$D$10,C1391)),ISNUMBER(SEARCH('[1]Lookup for use classification'!$E$10,C1391)),ISNUMBER(SEARCH('[1]Lookup for use classification'!$F$10,C1391)),ISNUMBER(SEARCH('[1]Lookup for use classification'!$G$10,C1391))),'[1]Lookup for use classification'!$A$10,IF(OR(ISNUMBER(SEARCH('[1]Lookup for use classification'!$B$11,C1391)),ISNUMBER(SEARCH('[1]Lookup for use classification'!$C$11,C1391))),'[1]Lookup for use classification'!$A$11,IF(OR(ISNUMBER(SEARCH('[1]Lookup for use classification'!$B$12,C1391)),ISNUMBER(SEARCH('[1]Lookup for use classification'!$C$12,C1391))),'[1]Lookup for use classification'!$A$12,IF(OR(ISNUMBER(SEARCH('[1]Lookup for use classification'!$B$13,C1391)),ISNUMBER(SEARCH('[1]Lookup for use classification'!$C$13,C1391)),ISNUMBER(SEARCH('[1]Lookup for use classification'!$D$13,C1391)),,ISNUMBER(SEARCH('[1]Lookup for use classification'!$C$13,C1391)),ISNUMBER(SEARCH('[1]Lookup for use classification'!$E$13,C1391))),'[1]Lookup for use classification'!$A$13,IF(OR(ISNUMBER(SEARCH('[1]Lookup for use classification'!$B$14,C1391)),ISNUMBER(SEARCH('[1]Lookup for use classification'!$C$14,C1391))),'[1]Lookup for use classification'!$A$14,"Other"))))))))))))</f>
        <v>Office</v>
      </c>
      <c r="E1391" s="169"/>
      <c r="F1391" s="170"/>
      <c r="G1391" s="170" t="s">
        <v>795</v>
      </c>
    </row>
    <row r="1392" spans="1:12" hidden="1">
      <c r="A1392" s="187" t="s">
        <v>1805</v>
      </c>
      <c r="B1392" s="167" t="s">
        <v>4456</v>
      </c>
      <c r="C1392" s="168" t="s">
        <v>1804</v>
      </c>
      <c r="D1392" s="6" t="str">
        <f>IF(OR(ISNUMBER(SEARCH('[1]Lookup for use classification'!$B$1,C1392)),ISNUMBER(SEARCH('[1]Lookup for use classification'!$C$1,C1392)),ISNUMBER(SEARCH('[1]Lookup for use classification'!$D$1,C1392)),ISNUMBER(SEARCH('[1]Lookup for use classification'!$E$1,C1392))),'[1]Lookup for use classification'!$A$1,IF(ISNUMBER(SEARCH('[1]Lookup for use classification'!$B$2,C1392)),'[1]Lookup for use classification'!$A$2,IF(ISNUMBER(SEARCH('[1]Lookup for use classification'!$B$3,C1392)),'[1]Lookup for use classification'!$A$3,IF(OR(ISNUMBER(SEARCH('[1]Lookup for use classification'!$B$4,C1392)),ISNUMBER(SEARCH('[1]Lookup for use classification'!$C$4,C1392)),ISNUMBER(SEARCH('[1]Lookup for use classification'!$D$4,C1392)),ISNUMBER(SEARCH('[1]Lookup for use classification'!$E$4,C1392))),'[1]Lookup for use classification'!$A$4,IF(OR(ISNUMBER(SEARCH('[1]Lookup for use classification'!$B$5,C1392)),ISNUMBER(SEARCH('[1]Lookup for use classification'!$C$5,C1392)),ISNUMBER(SEARCH('[1]Lookup for use classification'!$D$5,C1392))),'[1]Lookup for use classification'!$A$5,IF(OR(ISNUMBER(SEARCH('[1]Lookup for use classification'!$B$7,C1392)),ISNUMBER(SEARCH('[1]Lookup for use classification'!$C$7,C1392)),ISNUMBER(SEARCH('[1]Lookup for use classification'!$D$7,C1392))),'[1]Lookup for use classification'!$A$7,IF(OR(ISNUMBER(SEARCH('[1]Lookup for use classification'!$B$9,C1392)),ISNUMBER(SEARCH('[1]Lookup for use classification'!$C$9,C1392)),ISNUMBER(SEARCH('[1]Lookup for use classification'!$D$9,C1392)),ISNUMBER(SEARCH('[1]Lookup for use classification'!$E$9,C1392)),ISNUMBER(SEARCH('[1]Lookup for use classification'!$F$9,C1392)),ISNUMBER(SEARCH('[1]Lookup for use classification'!$G$9,C1392)),ISNUMBER(SEARCH('[1]Lookup for use classification'!$H$9,C1392)),ISNUMBER(SEARCH('[1]Lookup for use classification'!$I$9,C1392)),ISNUMBER(SEARCH('[1]Lookup for use classification'!$J$9,C1392)),ISNUMBER(SEARCH('[1]Lookup for use classification'!$K$9,C1392))),'[1]Lookup for use classification'!$A$9,IF(OR(ISNUMBER(SEARCH('[1]Lookup for use classification'!$B$10,C1392)),ISNUMBER(SEARCH('[1]Lookup for use classification'!$C$10,C1392)),ISNUMBER(SEARCH('[1]Lookup for use classification'!$D$10,C1392)),ISNUMBER(SEARCH('[1]Lookup for use classification'!$E$10,C1392)),ISNUMBER(SEARCH('[1]Lookup for use classification'!$F$10,C1392)),ISNUMBER(SEARCH('[1]Lookup for use classification'!$G$10,C1392))),'[1]Lookup for use classification'!$A$10,IF(OR(ISNUMBER(SEARCH('[1]Lookup for use classification'!$B$11,C1392)),ISNUMBER(SEARCH('[1]Lookup for use classification'!$C$11,C1392))),'[1]Lookup for use classification'!$A$11,IF(OR(ISNUMBER(SEARCH('[1]Lookup for use classification'!$B$12,C1392)),ISNUMBER(SEARCH('[1]Lookup for use classification'!$C$12,C1392))),'[1]Lookup for use classification'!$A$12,IF(OR(ISNUMBER(SEARCH('[1]Lookup for use classification'!$B$13,C1392)),ISNUMBER(SEARCH('[1]Lookup for use classification'!$C$13,C1392)),ISNUMBER(SEARCH('[1]Lookup for use classification'!$D$13,C1392)),,ISNUMBER(SEARCH('[1]Lookup for use classification'!$C$13,C1392)),ISNUMBER(SEARCH('[1]Lookup for use classification'!$E$13,C1392))),'[1]Lookup for use classification'!$A$13,IF(OR(ISNUMBER(SEARCH('[1]Lookup for use classification'!$B$14,C1392)),ISNUMBER(SEARCH('[1]Lookup for use classification'!$C$14,C1392))),'[1]Lookup for use classification'!$A$14,"Other"))))))))))))</f>
        <v>Office</v>
      </c>
      <c r="E1392" s="169"/>
      <c r="F1392" s="170"/>
      <c r="G1392" s="170" t="s">
        <v>795</v>
      </c>
    </row>
    <row r="1393" spans="1:12" hidden="1">
      <c r="A1393" s="188" t="s">
        <v>2701</v>
      </c>
      <c r="B1393" s="8" t="str">
        <f>IF(ISNA(VLOOKUP(CONCATENATE(A1393,C1393),ARIS!$A$1:$A$959,1,FALSE)),"","ARIS")</f>
        <v>ARIS</v>
      </c>
      <c r="C1393" s="162" t="s">
        <v>2702</v>
      </c>
      <c r="D1393" s="6" t="str">
        <f>IF(OR(ISNUMBER(SEARCH('[1]Lookup for use classification'!$B$1,C1393)),ISNUMBER(SEARCH('[1]Lookup for use classification'!$C$1,C1393)),ISNUMBER(SEARCH('[1]Lookup for use classification'!$D$1,C1393)),ISNUMBER(SEARCH('[1]Lookup for use classification'!$E$1,C1393))),'[1]Lookup for use classification'!$A$1,IF(ISNUMBER(SEARCH('[1]Lookup for use classification'!$B$2,C1393)),'[1]Lookup for use classification'!$A$2,IF(ISNUMBER(SEARCH('[1]Lookup for use classification'!$B$3,C1393)),'[1]Lookup for use classification'!$A$3,IF(OR(ISNUMBER(SEARCH('[1]Lookup for use classification'!$B$4,C1393)),ISNUMBER(SEARCH('[1]Lookup for use classification'!$C$4,C1393)),ISNUMBER(SEARCH('[1]Lookup for use classification'!$D$4,C1393)),ISNUMBER(SEARCH('[1]Lookup for use classification'!$E$4,C1393))),'[1]Lookup for use classification'!$A$4,IF(OR(ISNUMBER(SEARCH('[1]Lookup for use classification'!$B$5,C1393)),ISNUMBER(SEARCH('[1]Lookup for use classification'!$C$5,C1393)),ISNUMBER(SEARCH('[1]Lookup for use classification'!$D$5,C1393))),'[1]Lookup for use classification'!$A$5,IF(OR(ISNUMBER(SEARCH('[1]Lookup for use classification'!$B$7,C1393)),ISNUMBER(SEARCH('[1]Lookup for use classification'!$C$7,C1393)),ISNUMBER(SEARCH('[1]Lookup for use classification'!$D$7,C1393))),'[1]Lookup for use classification'!$A$7,IF(OR(ISNUMBER(SEARCH('[1]Lookup for use classification'!$B$9,C1393)),ISNUMBER(SEARCH('[1]Lookup for use classification'!$C$9,C1393)),ISNUMBER(SEARCH('[1]Lookup for use classification'!$D$9,C1393)),ISNUMBER(SEARCH('[1]Lookup for use classification'!$E$9,C1393)),ISNUMBER(SEARCH('[1]Lookup for use classification'!$F$9,C1393)),ISNUMBER(SEARCH('[1]Lookup for use classification'!$G$9,C1393)),ISNUMBER(SEARCH('[1]Lookup for use classification'!$H$9,C1393)),ISNUMBER(SEARCH('[1]Lookup for use classification'!$I$9,C1393)),ISNUMBER(SEARCH('[1]Lookup for use classification'!$J$9,C1393)),ISNUMBER(SEARCH('[1]Lookup for use classification'!$K$9,C1393))),'[1]Lookup for use classification'!$A$9,IF(OR(ISNUMBER(SEARCH('[1]Lookup for use classification'!$B$10,C1393)),ISNUMBER(SEARCH('[1]Lookup for use classification'!$C$10,C1393)),ISNUMBER(SEARCH('[1]Lookup for use classification'!$D$10,C1393)),ISNUMBER(SEARCH('[1]Lookup for use classification'!$E$10,C1393)),ISNUMBER(SEARCH('[1]Lookup for use classification'!$F$10,C1393)),ISNUMBER(SEARCH('[1]Lookup for use classification'!$G$10,C1393))),'[1]Lookup for use classification'!$A$10,IF(OR(ISNUMBER(SEARCH('[1]Lookup for use classification'!$B$11,C1393)),ISNUMBER(SEARCH('[1]Lookup for use classification'!$C$11,C1393))),'[1]Lookup for use classification'!$A$11,IF(OR(ISNUMBER(SEARCH('[1]Lookup for use classification'!$B$12,C1393)),ISNUMBER(SEARCH('[1]Lookup for use classification'!$C$12,C1393))),'[1]Lookup for use classification'!$A$12,IF(OR(ISNUMBER(SEARCH('[1]Lookup for use classification'!$B$13,C1393)),ISNUMBER(SEARCH('[1]Lookup for use classification'!$C$13,C1393)),ISNUMBER(SEARCH('[1]Lookup for use classification'!$D$13,C1393)),,ISNUMBER(SEARCH('[1]Lookup for use classification'!$C$13,C1393)),ISNUMBER(SEARCH('[1]Lookup for use classification'!$E$13,C1393))),'[1]Lookup for use classification'!$A$13,IF(OR(ISNUMBER(SEARCH('[1]Lookup for use classification'!$B$14,C1393)),ISNUMBER(SEARCH('[1]Lookup for use classification'!$C$14,C1393))),'[1]Lookup for use classification'!$A$14,"Other"))))))))))))</f>
        <v>Other</v>
      </c>
      <c r="E1393" s="163">
        <v>1104</v>
      </c>
      <c r="F1393" s="163"/>
      <c r="G1393" s="163"/>
      <c r="H1393" s="164"/>
      <c r="I1393" s="164"/>
      <c r="J1393" s="165">
        <v>5946.5535184999999</v>
      </c>
    </row>
    <row r="1394" spans="1:12" hidden="1">
      <c r="A1394" s="138" t="s">
        <v>1805</v>
      </c>
      <c r="B1394" s="8" t="str">
        <f>IF(ISNA(VLOOKUP(CONCATENATE(A1394,C1394),EUS!$B$2:$B$1939,1,FALSE)),"","End Use Study")</f>
        <v>End Use Study</v>
      </c>
      <c r="C1394" s="8" t="s">
        <v>112</v>
      </c>
      <c r="D1394" s="6" t="str">
        <f>IF(OR(ISNUMBER(SEARCH('[1]Lookup for use classification'!$B$1,C1394)),ISNUMBER(SEARCH('[1]Lookup for use classification'!$C$1,C1394)),ISNUMBER(SEARCH('[1]Lookup for use classification'!$D$1,C1394)),ISNUMBER(SEARCH('[1]Lookup for use classification'!$E$1,C1394))),'[1]Lookup for use classification'!$A$1,IF(ISNUMBER(SEARCH('[1]Lookup for use classification'!$B$2,C1394)),'[1]Lookup for use classification'!$A$2,IF(ISNUMBER(SEARCH('[1]Lookup for use classification'!$B$3,C1394)),'[1]Lookup for use classification'!$A$3,IF(OR(ISNUMBER(SEARCH('[1]Lookup for use classification'!$B$4,C1394)),ISNUMBER(SEARCH('[1]Lookup for use classification'!$C$4,C1394)),ISNUMBER(SEARCH('[1]Lookup for use classification'!$D$4,C1394)),ISNUMBER(SEARCH('[1]Lookup for use classification'!$E$4,C1394))),'[1]Lookup for use classification'!$A$4,IF(OR(ISNUMBER(SEARCH('[1]Lookup for use classification'!$B$5,C1394)),ISNUMBER(SEARCH('[1]Lookup for use classification'!$C$5,C1394)),ISNUMBER(SEARCH('[1]Lookup for use classification'!$D$5,C1394))),'[1]Lookup for use classification'!$A$5,IF(OR(ISNUMBER(SEARCH('[1]Lookup for use classification'!$B$7,C1394)),ISNUMBER(SEARCH('[1]Lookup for use classification'!$C$7,C1394)),ISNUMBER(SEARCH('[1]Lookup for use classification'!$D$7,C1394))),'[1]Lookup for use classification'!$A$7,IF(OR(ISNUMBER(SEARCH('[1]Lookup for use classification'!$B$9,C1394)),ISNUMBER(SEARCH('[1]Lookup for use classification'!$C$9,C1394)),ISNUMBER(SEARCH('[1]Lookup for use classification'!$D$9,C1394)),ISNUMBER(SEARCH('[1]Lookup for use classification'!$E$9,C1394)),ISNUMBER(SEARCH('[1]Lookup for use classification'!$F$9,C1394)),ISNUMBER(SEARCH('[1]Lookup for use classification'!$G$9,C1394)),ISNUMBER(SEARCH('[1]Lookup for use classification'!$H$9,C1394)),ISNUMBER(SEARCH('[1]Lookup for use classification'!$I$9,C1394)),ISNUMBER(SEARCH('[1]Lookup for use classification'!$J$9,C1394)),ISNUMBER(SEARCH('[1]Lookup for use classification'!$K$9,C1394))),'[1]Lookup for use classification'!$A$9,IF(OR(ISNUMBER(SEARCH('[1]Lookup for use classification'!$B$10,C1394)),ISNUMBER(SEARCH('[1]Lookup for use classification'!$C$10,C1394)),ISNUMBER(SEARCH('[1]Lookup for use classification'!$D$10,C1394)),ISNUMBER(SEARCH('[1]Lookup for use classification'!$E$10,C1394)),ISNUMBER(SEARCH('[1]Lookup for use classification'!$F$10,C1394)),ISNUMBER(SEARCH('[1]Lookup for use classification'!$G$10,C1394))),'[1]Lookup for use classification'!$A$10,IF(OR(ISNUMBER(SEARCH('[1]Lookup for use classification'!$B$11,C1394)),ISNUMBER(SEARCH('[1]Lookup for use classification'!$C$11,C1394))),'[1]Lookup for use classification'!$A$11,IF(OR(ISNUMBER(SEARCH('[1]Lookup for use classification'!$B$12,C1394)),ISNUMBER(SEARCH('[1]Lookup for use classification'!$C$12,C1394))),'[1]Lookup for use classification'!$A$12,IF(OR(ISNUMBER(SEARCH('[1]Lookup for use classification'!$B$13,C1394)),ISNUMBER(SEARCH('[1]Lookup for use classification'!$C$13,C1394)),ISNUMBER(SEARCH('[1]Lookup for use classification'!$D$13,C1394)),,ISNUMBER(SEARCH('[1]Lookup for use classification'!$C$13,C1394)),ISNUMBER(SEARCH('[1]Lookup for use classification'!$E$13,C1394))),'[1]Lookup for use classification'!$A$13,IF(OR(ISNUMBER(SEARCH('[1]Lookup for use classification'!$B$14,C1394)),ISNUMBER(SEARCH('[1]Lookup for use classification'!$C$14,C1394))),'[1]Lookup for use classification'!$A$14,"Other"))))))))))))</f>
        <v>Other</v>
      </c>
      <c r="E1394" s="9">
        <v>4000</v>
      </c>
      <c r="F1394" s="9"/>
      <c r="G1394" s="9"/>
      <c r="H1394" s="164"/>
      <c r="I1394" s="164"/>
      <c r="J1394" s="7">
        <v>33178</v>
      </c>
      <c r="L1394" s="6"/>
    </row>
    <row r="1395" spans="1:12" hidden="1">
      <c r="A1395" s="187" t="s">
        <v>1805</v>
      </c>
      <c r="B1395" s="167" t="s">
        <v>4456</v>
      </c>
      <c r="C1395" s="168" t="s">
        <v>1790</v>
      </c>
      <c r="D1395" s="6" t="str">
        <f>IF(OR(ISNUMBER(SEARCH('[1]Lookup for use classification'!$B$1,C1395)),ISNUMBER(SEARCH('[1]Lookup for use classification'!$C$1,C1395)),ISNUMBER(SEARCH('[1]Lookup for use classification'!$D$1,C1395)),ISNUMBER(SEARCH('[1]Lookup for use classification'!$E$1,C1395))),'[1]Lookup for use classification'!$A$1,IF(ISNUMBER(SEARCH('[1]Lookup for use classification'!$B$2,C1395)),'[1]Lookup for use classification'!$A$2,IF(ISNUMBER(SEARCH('[1]Lookup for use classification'!$B$3,C1395)),'[1]Lookup for use classification'!$A$3,IF(OR(ISNUMBER(SEARCH('[1]Lookup for use classification'!$B$4,C1395)),ISNUMBER(SEARCH('[1]Lookup for use classification'!$C$4,C1395)),ISNUMBER(SEARCH('[1]Lookup for use classification'!$D$4,C1395)),ISNUMBER(SEARCH('[1]Lookup for use classification'!$E$4,C1395))),'[1]Lookup for use classification'!$A$4,IF(OR(ISNUMBER(SEARCH('[1]Lookup for use classification'!$B$5,C1395)),ISNUMBER(SEARCH('[1]Lookup for use classification'!$C$5,C1395)),ISNUMBER(SEARCH('[1]Lookup for use classification'!$D$5,C1395))),'[1]Lookup for use classification'!$A$5,IF(OR(ISNUMBER(SEARCH('[1]Lookup for use classification'!$B$7,C1395)),ISNUMBER(SEARCH('[1]Lookup for use classification'!$C$7,C1395)),ISNUMBER(SEARCH('[1]Lookup for use classification'!$D$7,C1395))),'[1]Lookup for use classification'!$A$7,IF(OR(ISNUMBER(SEARCH('[1]Lookup for use classification'!$B$9,C1395)),ISNUMBER(SEARCH('[1]Lookup for use classification'!$C$9,C1395)),ISNUMBER(SEARCH('[1]Lookup for use classification'!$D$9,C1395)),ISNUMBER(SEARCH('[1]Lookup for use classification'!$E$9,C1395)),ISNUMBER(SEARCH('[1]Lookup for use classification'!$F$9,C1395)),ISNUMBER(SEARCH('[1]Lookup for use classification'!$G$9,C1395)),ISNUMBER(SEARCH('[1]Lookup for use classification'!$H$9,C1395)),ISNUMBER(SEARCH('[1]Lookup for use classification'!$I$9,C1395)),ISNUMBER(SEARCH('[1]Lookup for use classification'!$J$9,C1395)),ISNUMBER(SEARCH('[1]Lookup for use classification'!$K$9,C1395))),'[1]Lookup for use classification'!$A$9,IF(OR(ISNUMBER(SEARCH('[1]Lookup for use classification'!$B$10,C1395)),ISNUMBER(SEARCH('[1]Lookup for use classification'!$C$10,C1395)),ISNUMBER(SEARCH('[1]Lookup for use classification'!$D$10,C1395)),ISNUMBER(SEARCH('[1]Lookup for use classification'!$E$10,C1395)),ISNUMBER(SEARCH('[1]Lookup for use classification'!$F$10,C1395)),ISNUMBER(SEARCH('[1]Lookup for use classification'!$G$10,C1395))),'[1]Lookup for use classification'!$A$10,IF(OR(ISNUMBER(SEARCH('[1]Lookup for use classification'!$B$11,C1395)),ISNUMBER(SEARCH('[1]Lookup for use classification'!$C$11,C1395))),'[1]Lookup for use classification'!$A$11,IF(OR(ISNUMBER(SEARCH('[1]Lookup for use classification'!$B$12,C1395)),ISNUMBER(SEARCH('[1]Lookup for use classification'!$C$12,C1395))),'[1]Lookup for use classification'!$A$12,IF(OR(ISNUMBER(SEARCH('[1]Lookup for use classification'!$B$13,C1395)),ISNUMBER(SEARCH('[1]Lookup for use classification'!$C$13,C1395)),ISNUMBER(SEARCH('[1]Lookup for use classification'!$D$13,C1395)),,ISNUMBER(SEARCH('[1]Lookup for use classification'!$C$13,C1395)),ISNUMBER(SEARCH('[1]Lookup for use classification'!$E$13,C1395))),'[1]Lookup for use classification'!$A$13,IF(OR(ISNUMBER(SEARCH('[1]Lookup for use classification'!$B$14,C1395)),ISNUMBER(SEARCH('[1]Lookup for use classification'!$C$14,C1395))),'[1]Lookup for use classification'!$A$14,"Other"))))))))))))</f>
        <v>Other</v>
      </c>
      <c r="E1395" s="169">
        <v>4000</v>
      </c>
      <c r="F1395" s="170"/>
      <c r="G1395" s="170"/>
    </row>
    <row r="1396" spans="1:12" hidden="1">
      <c r="A1396" s="187" t="s">
        <v>1805</v>
      </c>
      <c r="B1396" s="167" t="s">
        <v>4456</v>
      </c>
      <c r="C1396" s="168" t="s">
        <v>1791</v>
      </c>
      <c r="D1396" s="6" t="str">
        <f>IF(OR(ISNUMBER(SEARCH('[1]Lookup for use classification'!$B$1,C1396)),ISNUMBER(SEARCH('[1]Lookup for use classification'!$C$1,C1396)),ISNUMBER(SEARCH('[1]Lookup for use classification'!$D$1,C1396)),ISNUMBER(SEARCH('[1]Lookup for use classification'!$E$1,C1396))),'[1]Lookup for use classification'!$A$1,IF(ISNUMBER(SEARCH('[1]Lookup for use classification'!$B$2,C1396)),'[1]Lookup for use classification'!$A$2,IF(ISNUMBER(SEARCH('[1]Lookup for use classification'!$B$3,C1396)),'[1]Lookup for use classification'!$A$3,IF(OR(ISNUMBER(SEARCH('[1]Lookup for use classification'!$B$4,C1396)),ISNUMBER(SEARCH('[1]Lookup for use classification'!$C$4,C1396)),ISNUMBER(SEARCH('[1]Lookup for use classification'!$D$4,C1396)),ISNUMBER(SEARCH('[1]Lookup for use classification'!$E$4,C1396))),'[1]Lookup for use classification'!$A$4,IF(OR(ISNUMBER(SEARCH('[1]Lookup for use classification'!$B$5,C1396)),ISNUMBER(SEARCH('[1]Lookup for use classification'!$C$5,C1396)),ISNUMBER(SEARCH('[1]Lookup for use classification'!$D$5,C1396))),'[1]Lookup for use classification'!$A$5,IF(OR(ISNUMBER(SEARCH('[1]Lookup for use classification'!$B$7,C1396)),ISNUMBER(SEARCH('[1]Lookup for use classification'!$C$7,C1396)),ISNUMBER(SEARCH('[1]Lookup for use classification'!$D$7,C1396))),'[1]Lookup for use classification'!$A$7,IF(OR(ISNUMBER(SEARCH('[1]Lookup for use classification'!$B$9,C1396)),ISNUMBER(SEARCH('[1]Lookup for use classification'!$C$9,C1396)),ISNUMBER(SEARCH('[1]Lookup for use classification'!$D$9,C1396)),ISNUMBER(SEARCH('[1]Lookup for use classification'!$E$9,C1396)),ISNUMBER(SEARCH('[1]Lookup for use classification'!$F$9,C1396)),ISNUMBER(SEARCH('[1]Lookup for use classification'!$G$9,C1396)),ISNUMBER(SEARCH('[1]Lookup for use classification'!$H$9,C1396)),ISNUMBER(SEARCH('[1]Lookup for use classification'!$I$9,C1396)),ISNUMBER(SEARCH('[1]Lookup for use classification'!$J$9,C1396)),ISNUMBER(SEARCH('[1]Lookup for use classification'!$K$9,C1396))),'[1]Lookup for use classification'!$A$9,IF(OR(ISNUMBER(SEARCH('[1]Lookup for use classification'!$B$10,C1396)),ISNUMBER(SEARCH('[1]Lookup for use classification'!$C$10,C1396)),ISNUMBER(SEARCH('[1]Lookup for use classification'!$D$10,C1396)),ISNUMBER(SEARCH('[1]Lookup for use classification'!$E$10,C1396)),ISNUMBER(SEARCH('[1]Lookup for use classification'!$F$10,C1396)),ISNUMBER(SEARCH('[1]Lookup for use classification'!$G$10,C1396))),'[1]Lookup for use classification'!$A$10,IF(OR(ISNUMBER(SEARCH('[1]Lookup for use classification'!$B$11,C1396)),ISNUMBER(SEARCH('[1]Lookup for use classification'!$C$11,C1396))),'[1]Lookup for use classification'!$A$11,IF(OR(ISNUMBER(SEARCH('[1]Lookup for use classification'!$B$12,C1396)),ISNUMBER(SEARCH('[1]Lookup for use classification'!$C$12,C1396))),'[1]Lookup for use classification'!$A$12,IF(OR(ISNUMBER(SEARCH('[1]Lookup for use classification'!$B$13,C1396)),ISNUMBER(SEARCH('[1]Lookup for use classification'!$C$13,C1396)),ISNUMBER(SEARCH('[1]Lookup for use classification'!$D$13,C1396)),,ISNUMBER(SEARCH('[1]Lookup for use classification'!$C$13,C1396)),ISNUMBER(SEARCH('[1]Lookup for use classification'!$E$13,C1396))),'[1]Lookup for use classification'!$A$13,IF(OR(ISNUMBER(SEARCH('[1]Lookup for use classification'!$B$14,C1396)),ISNUMBER(SEARCH('[1]Lookup for use classification'!$C$14,C1396))),'[1]Lookup for use classification'!$A$14,"Other"))))))))))))</f>
        <v>Other</v>
      </c>
      <c r="E1396" s="169">
        <v>13200</v>
      </c>
      <c r="F1396" s="170"/>
      <c r="G1396" s="170"/>
    </row>
    <row r="1397" spans="1:12" hidden="1">
      <c r="A1397" s="138" t="s">
        <v>1805</v>
      </c>
      <c r="B1397" s="8" t="str">
        <f>IF(ISNA(VLOOKUP(CONCATENATE(A1397,C1397),EUS!$B$2:$B$1939,1,FALSE)),"","End Use Study")</f>
        <v>End Use Study</v>
      </c>
      <c r="C1397" s="8" t="s">
        <v>678</v>
      </c>
      <c r="D1397" s="6" t="str">
        <f>IF(OR(ISNUMBER(SEARCH('[1]Lookup for use classification'!$B$1,C1397)),ISNUMBER(SEARCH('[1]Lookup for use classification'!$C$1,C1397)),ISNUMBER(SEARCH('[1]Lookup for use classification'!$D$1,C1397)),ISNUMBER(SEARCH('[1]Lookup for use classification'!$E$1,C1397))),'[1]Lookup for use classification'!$A$1,IF(ISNUMBER(SEARCH('[1]Lookup for use classification'!$B$2,C1397)),'[1]Lookup for use classification'!$A$2,IF(ISNUMBER(SEARCH('[1]Lookup for use classification'!$B$3,C1397)),'[1]Lookup for use classification'!$A$3,IF(OR(ISNUMBER(SEARCH('[1]Lookup for use classification'!$B$4,C1397)),ISNUMBER(SEARCH('[1]Lookup for use classification'!$C$4,C1397)),ISNUMBER(SEARCH('[1]Lookup for use classification'!$D$4,C1397)),ISNUMBER(SEARCH('[1]Lookup for use classification'!$E$4,C1397))),'[1]Lookup for use classification'!$A$4,IF(OR(ISNUMBER(SEARCH('[1]Lookup for use classification'!$B$5,C1397)),ISNUMBER(SEARCH('[1]Lookup for use classification'!$C$5,C1397)),ISNUMBER(SEARCH('[1]Lookup for use classification'!$D$5,C1397))),'[1]Lookup for use classification'!$A$5,IF(OR(ISNUMBER(SEARCH('[1]Lookup for use classification'!$B$7,C1397)),ISNUMBER(SEARCH('[1]Lookup for use classification'!$C$7,C1397)),ISNUMBER(SEARCH('[1]Lookup for use classification'!$D$7,C1397))),'[1]Lookup for use classification'!$A$7,IF(OR(ISNUMBER(SEARCH('[1]Lookup for use classification'!$B$9,C1397)),ISNUMBER(SEARCH('[1]Lookup for use classification'!$C$9,C1397)),ISNUMBER(SEARCH('[1]Lookup for use classification'!$D$9,C1397)),ISNUMBER(SEARCH('[1]Lookup for use classification'!$E$9,C1397)),ISNUMBER(SEARCH('[1]Lookup for use classification'!$F$9,C1397)),ISNUMBER(SEARCH('[1]Lookup for use classification'!$G$9,C1397)),ISNUMBER(SEARCH('[1]Lookup for use classification'!$H$9,C1397)),ISNUMBER(SEARCH('[1]Lookup for use classification'!$I$9,C1397)),ISNUMBER(SEARCH('[1]Lookup for use classification'!$J$9,C1397)),ISNUMBER(SEARCH('[1]Lookup for use classification'!$K$9,C1397))),'[1]Lookup for use classification'!$A$9,IF(OR(ISNUMBER(SEARCH('[1]Lookup for use classification'!$B$10,C1397)),ISNUMBER(SEARCH('[1]Lookup for use classification'!$C$10,C1397)),ISNUMBER(SEARCH('[1]Lookup for use classification'!$D$10,C1397)),ISNUMBER(SEARCH('[1]Lookup for use classification'!$E$10,C1397)),ISNUMBER(SEARCH('[1]Lookup for use classification'!$F$10,C1397))),'[1]Lookup for use classification'!$A$10,IF(OR(ISNUMBER(SEARCH('[1]Lookup for use classification'!$B$11,C1397)),ISNUMBER(SEARCH('[1]Lookup for use classification'!$C$11,C1397))),'[1]Lookup for use classification'!$A$11,IF(OR(ISNUMBER(SEARCH('[1]Lookup for use classification'!$B$12,C1397)),ISNUMBER(SEARCH('[1]Lookup for use classification'!$C$12,C1397))),'[1]Lookup for use classification'!$A$12,IF(OR(ISNUMBER(SEARCH('[1]Lookup for use classification'!$B$13,C1397)),ISNUMBER(SEARCH('[1]Lookup for use classification'!$C$13,C1397)),ISNUMBER(SEARCH('[1]Lookup for use classification'!$D$13,C1397)),,ISNUMBER(SEARCH('[1]Lookup for use classification'!$C$13,C1397)),ISNUMBER(SEARCH('[1]Lookup for use classification'!$E$13,C1397))),'[1]Lookup for use classification'!$A$13,"Other")))))))))))</f>
        <v>Public Assembly</v>
      </c>
      <c r="E1397" s="9">
        <v>800</v>
      </c>
      <c r="F1397" s="9"/>
      <c r="G1397" s="9"/>
      <c r="H1397" s="164"/>
      <c r="I1397" s="164"/>
      <c r="J1397" s="7"/>
      <c r="L1397" s="6"/>
    </row>
    <row r="1398" spans="1:12" hidden="1">
      <c r="A1398" s="138" t="s">
        <v>1805</v>
      </c>
      <c r="B1398" s="8" t="str">
        <f>IF(ISNA(VLOOKUP(CONCATENATE(A1398,C1398),EUS!$B$2:$B$1939,1,FALSE)),"","End Use Study")</f>
        <v>End Use Study</v>
      </c>
      <c r="C1398" s="8" t="s">
        <v>2470</v>
      </c>
      <c r="D1398" s="165" t="s">
        <v>2424</v>
      </c>
      <c r="E1398" s="9">
        <v>2000</v>
      </c>
      <c r="F1398" s="9"/>
      <c r="G1398" s="9"/>
      <c r="H1398" s="164"/>
      <c r="I1398" s="164"/>
      <c r="J1398" s="7">
        <v>7089</v>
      </c>
      <c r="L1398" s="6"/>
    </row>
    <row r="1399" spans="1:12" hidden="1">
      <c r="A1399" s="187" t="s">
        <v>1805</v>
      </c>
      <c r="B1399" s="167" t="s">
        <v>4456</v>
      </c>
      <c r="C1399" s="168" t="s">
        <v>1798</v>
      </c>
      <c r="D1399" s="6" t="str">
        <f>IF(OR(ISNUMBER(SEARCH('[1]Lookup for use classification'!$B$1,C1399)),ISNUMBER(SEARCH('[1]Lookup for use classification'!$C$1,C1399)),ISNUMBER(SEARCH('[1]Lookup for use classification'!$D$1,C1399)),ISNUMBER(SEARCH('[1]Lookup for use classification'!$E$1,C1399))),'[1]Lookup for use classification'!$A$1,IF(ISNUMBER(SEARCH('[1]Lookup for use classification'!$B$2,C1399)),'[1]Lookup for use classification'!$A$2,IF(ISNUMBER(SEARCH('[1]Lookup for use classification'!$B$3,C1399)),'[1]Lookup for use classification'!$A$3,IF(OR(ISNUMBER(SEARCH('[1]Lookup for use classification'!$B$4,C1399)),ISNUMBER(SEARCH('[1]Lookup for use classification'!$C$4,C1399)),ISNUMBER(SEARCH('[1]Lookup for use classification'!$D$4,C1399)),ISNUMBER(SEARCH('[1]Lookup for use classification'!$E$4,C1399))),'[1]Lookup for use classification'!$A$4,IF(OR(ISNUMBER(SEARCH('[1]Lookup for use classification'!$B$5,C1399)),ISNUMBER(SEARCH('[1]Lookup for use classification'!$C$5,C1399)),ISNUMBER(SEARCH('[1]Lookup for use classification'!$D$5,C1399))),'[1]Lookup for use classification'!$A$5,IF(OR(ISNUMBER(SEARCH('[1]Lookup for use classification'!$B$7,C1399)),ISNUMBER(SEARCH('[1]Lookup for use classification'!$C$7,C1399)),ISNUMBER(SEARCH('[1]Lookup for use classification'!$D$7,C1399))),'[1]Lookup for use classification'!$A$7,IF(OR(ISNUMBER(SEARCH('[1]Lookup for use classification'!$B$9,C1399)),ISNUMBER(SEARCH('[1]Lookup for use classification'!$C$9,C1399)),ISNUMBER(SEARCH('[1]Lookup for use classification'!$D$9,C1399)),ISNUMBER(SEARCH('[1]Lookup for use classification'!$E$9,C1399)),ISNUMBER(SEARCH('[1]Lookup for use classification'!$F$9,C1399)),ISNUMBER(SEARCH('[1]Lookup for use classification'!$G$9,C1399)),ISNUMBER(SEARCH('[1]Lookup for use classification'!$H$9,C1399)),ISNUMBER(SEARCH('[1]Lookup for use classification'!$I$9,C1399)),ISNUMBER(SEARCH('[1]Lookup for use classification'!$J$9,C1399)),ISNUMBER(SEARCH('[1]Lookup for use classification'!$K$9,C1399))),'[1]Lookup for use classification'!$A$9,IF(OR(ISNUMBER(SEARCH('[1]Lookup for use classification'!$B$10,C1399)),ISNUMBER(SEARCH('[1]Lookup for use classification'!$C$10,C1399)),ISNUMBER(SEARCH('[1]Lookup for use classification'!$D$10,C1399)),ISNUMBER(SEARCH('[1]Lookup for use classification'!$E$10,C1399)),ISNUMBER(SEARCH('[1]Lookup for use classification'!$F$10,C1399)),ISNUMBER(SEARCH('[1]Lookup for use classification'!$G$10,C1399))),'[1]Lookup for use classification'!$A$10,IF(OR(ISNUMBER(SEARCH('[1]Lookup for use classification'!$B$11,C1399)),ISNUMBER(SEARCH('[1]Lookup for use classification'!$C$11,C1399))),'[1]Lookup for use classification'!$A$11,IF(OR(ISNUMBER(SEARCH('[1]Lookup for use classification'!$B$12,C1399)),ISNUMBER(SEARCH('[1]Lookup for use classification'!$C$12,C1399))),'[1]Lookup for use classification'!$A$12,IF(OR(ISNUMBER(SEARCH('[1]Lookup for use classification'!$B$13,C1399)),ISNUMBER(SEARCH('[1]Lookup for use classification'!$C$13,C1399)),ISNUMBER(SEARCH('[1]Lookup for use classification'!$D$13,C1399)),,ISNUMBER(SEARCH('[1]Lookup for use classification'!$C$13,C1399)),ISNUMBER(SEARCH('[1]Lookup for use classification'!$E$13,C1399))),'[1]Lookup for use classification'!$A$13,IF(OR(ISNUMBER(SEARCH('[1]Lookup for use classification'!$B$14,C1399)),ISNUMBER(SEARCH('[1]Lookup for use classification'!$C$14,C1399))),'[1]Lookup for use classification'!$A$14,"Other"))))))))))))</f>
        <v>Public Safety</v>
      </c>
      <c r="E1399" s="169">
        <v>2994</v>
      </c>
      <c r="F1399" s="170"/>
      <c r="G1399" s="170"/>
    </row>
    <row r="1400" spans="1:12" hidden="1">
      <c r="A1400" s="187" t="s">
        <v>1805</v>
      </c>
      <c r="B1400" s="167" t="s">
        <v>4456</v>
      </c>
      <c r="C1400" s="168" t="s">
        <v>1797</v>
      </c>
      <c r="D1400" s="6" t="str">
        <f>IF(OR(ISNUMBER(SEARCH('[1]Lookup for use classification'!$B$1,C1400)),ISNUMBER(SEARCH('[1]Lookup for use classification'!$C$1,C1400)),ISNUMBER(SEARCH('[1]Lookup for use classification'!$D$1,C1400)),ISNUMBER(SEARCH('[1]Lookup for use classification'!$E$1,C1400))),'[1]Lookup for use classification'!$A$1,IF(ISNUMBER(SEARCH('[1]Lookup for use classification'!$B$2,C1400)),'[1]Lookup for use classification'!$A$2,IF(ISNUMBER(SEARCH('[1]Lookup for use classification'!$B$3,C1400)),'[1]Lookup for use classification'!$A$3,IF(OR(ISNUMBER(SEARCH('[1]Lookup for use classification'!$B$4,C1400)),ISNUMBER(SEARCH('[1]Lookup for use classification'!$C$4,C1400)),ISNUMBER(SEARCH('[1]Lookup for use classification'!$D$4,C1400)),ISNUMBER(SEARCH('[1]Lookup for use classification'!$E$4,C1400))),'[1]Lookup for use classification'!$A$4,IF(OR(ISNUMBER(SEARCH('[1]Lookup for use classification'!$B$5,C1400)),ISNUMBER(SEARCH('[1]Lookup for use classification'!$C$5,C1400)),ISNUMBER(SEARCH('[1]Lookup for use classification'!$D$5,C1400))),'[1]Lookup for use classification'!$A$5,IF(OR(ISNUMBER(SEARCH('[1]Lookup for use classification'!$B$7,C1400)),ISNUMBER(SEARCH('[1]Lookup for use classification'!$C$7,C1400)),ISNUMBER(SEARCH('[1]Lookup for use classification'!$D$7,C1400))),'[1]Lookup for use classification'!$A$7,IF(OR(ISNUMBER(SEARCH('[1]Lookup for use classification'!$B$9,C1400)),ISNUMBER(SEARCH('[1]Lookup for use classification'!$C$9,C1400)),ISNUMBER(SEARCH('[1]Lookup for use classification'!$D$9,C1400)),ISNUMBER(SEARCH('[1]Lookup for use classification'!$E$9,C1400)),ISNUMBER(SEARCH('[1]Lookup for use classification'!$F$9,C1400)),ISNUMBER(SEARCH('[1]Lookup for use classification'!$G$9,C1400)),ISNUMBER(SEARCH('[1]Lookup for use classification'!$H$9,C1400)),ISNUMBER(SEARCH('[1]Lookup for use classification'!$I$9,C1400)),ISNUMBER(SEARCH('[1]Lookup for use classification'!$J$9,C1400)),ISNUMBER(SEARCH('[1]Lookup for use classification'!$K$9,C1400))),'[1]Lookup for use classification'!$A$9,IF(OR(ISNUMBER(SEARCH('[1]Lookup for use classification'!$B$10,C1400)),ISNUMBER(SEARCH('[1]Lookup for use classification'!$C$10,C1400)),ISNUMBER(SEARCH('[1]Lookup for use classification'!$D$10,C1400)),ISNUMBER(SEARCH('[1]Lookup for use classification'!$E$10,C1400)),ISNUMBER(SEARCH('[1]Lookup for use classification'!$F$10,C1400)),ISNUMBER(SEARCH('[1]Lookup for use classification'!$G$10,C1400))),'[1]Lookup for use classification'!$A$10,IF(OR(ISNUMBER(SEARCH('[1]Lookup for use classification'!$B$11,C1400)),ISNUMBER(SEARCH('[1]Lookup for use classification'!$C$11,C1400))),'[1]Lookup for use classification'!$A$11,IF(OR(ISNUMBER(SEARCH('[1]Lookup for use classification'!$B$12,C1400)),ISNUMBER(SEARCH('[1]Lookup for use classification'!$C$12,C1400))),'[1]Lookup for use classification'!$A$12,IF(OR(ISNUMBER(SEARCH('[1]Lookup for use classification'!$B$13,C1400)),ISNUMBER(SEARCH('[1]Lookup for use classification'!$C$13,C1400)),ISNUMBER(SEARCH('[1]Lookup for use classification'!$D$13,C1400)),,ISNUMBER(SEARCH('[1]Lookup for use classification'!$C$13,C1400)),ISNUMBER(SEARCH('[1]Lookup for use classification'!$E$13,C1400))),'[1]Lookup for use classification'!$A$13,IF(OR(ISNUMBER(SEARCH('[1]Lookup for use classification'!$B$14,C1400)),ISNUMBER(SEARCH('[1]Lookup for use classification'!$C$14,C1400))),'[1]Lookup for use classification'!$A$14,"Other"))))))))))))</f>
        <v>Public Safety</v>
      </c>
      <c r="E1400" s="169">
        <v>4591</v>
      </c>
      <c r="F1400" s="170"/>
      <c r="G1400" s="170"/>
    </row>
    <row r="1401" spans="1:12" hidden="1">
      <c r="A1401" s="187" t="s">
        <v>1805</v>
      </c>
      <c r="B1401" s="167" t="s">
        <v>4456</v>
      </c>
      <c r="C1401" s="168" t="s">
        <v>1799</v>
      </c>
      <c r="D1401" s="6" t="str">
        <f>IF(OR(ISNUMBER(SEARCH('[1]Lookup for use classification'!$B$1,C1401)),ISNUMBER(SEARCH('[1]Lookup for use classification'!$C$1,C1401)),ISNUMBER(SEARCH('[1]Lookup for use classification'!$D$1,C1401)),ISNUMBER(SEARCH('[1]Lookup for use classification'!$E$1,C1401))),'[1]Lookup for use classification'!$A$1,IF(ISNUMBER(SEARCH('[1]Lookup for use classification'!$B$2,C1401)),'[1]Lookup for use classification'!$A$2,IF(ISNUMBER(SEARCH('[1]Lookup for use classification'!$B$3,C1401)),'[1]Lookup for use classification'!$A$3,IF(OR(ISNUMBER(SEARCH('[1]Lookup for use classification'!$B$4,C1401)),ISNUMBER(SEARCH('[1]Lookup for use classification'!$C$4,C1401)),ISNUMBER(SEARCH('[1]Lookup for use classification'!$D$4,C1401)),ISNUMBER(SEARCH('[1]Lookup for use classification'!$E$4,C1401))),'[1]Lookup for use classification'!$A$4,IF(OR(ISNUMBER(SEARCH('[1]Lookup for use classification'!$B$5,C1401)),ISNUMBER(SEARCH('[1]Lookup for use classification'!$C$5,C1401)),ISNUMBER(SEARCH('[1]Lookup for use classification'!$D$5,C1401))),'[1]Lookup for use classification'!$A$5,IF(OR(ISNUMBER(SEARCH('[1]Lookup for use classification'!$B$7,C1401)),ISNUMBER(SEARCH('[1]Lookup for use classification'!$C$7,C1401)),ISNUMBER(SEARCH('[1]Lookup for use classification'!$D$7,C1401))),'[1]Lookup for use classification'!$A$7,IF(OR(ISNUMBER(SEARCH('[1]Lookup for use classification'!$B$9,C1401)),ISNUMBER(SEARCH('[1]Lookup for use classification'!$C$9,C1401)),ISNUMBER(SEARCH('[1]Lookup for use classification'!$D$9,C1401)),ISNUMBER(SEARCH('[1]Lookup for use classification'!$E$9,C1401)),ISNUMBER(SEARCH('[1]Lookup for use classification'!$F$9,C1401)),ISNUMBER(SEARCH('[1]Lookup for use classification'!$G$9,C1401)),ISNUMBER(SEARCH('[1]Lookup for use classification'!$H$9,C1401)),ISNUMBER(SEARCH('[1]Lookup for use classification'!$I$9,C1401)),ISNUMBER(SEARCH('[1]Lookup for use classification'!$J$9,C1401)),ISNUMBER(SEARCH('[1]Lookup for use classification'!$K$9,C1401))),'[1]Lookup for use classification'!$A$9,IF(OR(ISNUMBER(SEARCH('[1]Lookup for use classification'!$B$10,C1401)),ISNUMBER(SEARCH('[1]Lookup for use classification'!$C$10,C1401)),ISNUMBER(SEARCH('[1]Lookup for use classification'!$D$10,C1401)),ISNUMBER(SEARCH('[1]Lookup for use classification'!$E$10,C1401)),ISNUMBER(SEARCH('[1]Lookup for use classification'!$F$10,C1401)),ISNUMBER(SEARCH('[1]Lookup for use classification'!$G$10,C1401))),'[1]Lookup for use classification'!$A$10,IF(OR(ISNUMBER(SEARCH('[1]Lookup for use classification'!$B$11,C1401)),ISNUMBER(SEARCH('[1]Lookup for use classification'!$C$11,C1401))),'[1]Lookup for use classification'!$A$11,IF(OR(ISNUMBER(SEARCH('[1]Lookup for use classification'!$B$12,C1401)),ISNUMBER(SEARCH('[1]Lookup for use classification'!$C$12,C1401))),'[1]Lookup for use classification'!$A$12,IF(OR(ISNUMBER(SEARCH('[1]Lookup for use classification'!$B$13,C1401)),ISNUMBER(SEARCH('[1]Lookup for use classification'!$C$13,C1401)),ISNUMBER(SEARCH('[1]Lookup for use classification'!$D$13,C1401)),,ISNUMBER(SEARCH('[1]Lookup for use classification'!$C$13,C1401)),ISNUMBER(SEARCH('[1]Lookup for use classification'!$E$13,C1401))),'[1]Lookup for use classification'!$A$13,IF(OR(ISNUMBER(SEARCH('[1]Lookup for use classification'!$B$14,C1401)),ISNUMBER(SEARCH('[1]Lookup for use classification'!$C$14,C1401))),'[1]Lookup for use classification'!$A$14,"Other"))))))))))))</f>
        <v>Public Safety</v>
      </c>
      <c r="E1401" s="169">
        <v>4629</v>
      </c>
      <c r="F1401" s="170"/>
      <c r="G1401" s="170"/>
    </row>
    <row r="1402" spans="1:12" hidden="1">
      <c r="A1402" s="187" t="s">
        <v>1805</v>
      </c>
      <c r="B1402" s="167" t="s">
        <v>4456</v>
      </c>
      <c r="C1402" s="168" t="s">
        <v>1789</v>
      </c>
      <c r="D1402" s="6" t="str">
        <f>IF(OR(ISNUMBER(SEARCH('[1]Lookup for use classification'!$B$1,C1402)),ISNUMBER(SEARCH('[1]Lookup for use classification'!$C$1,C1402)),ISNUMBER(SEARCH('[1]Lookup for use classification'!$D$1,C1402)),ISNUMBER(SEARCH('[1]Lookup for use classification'!$E$1,C1402))),'[1]Lookup for use classification'!$A$1,IF(ISNUMBER(SEARCH('[1]Lookup for use classification'!$B$2,C1402)),'[1]Lookup for use classification'!$A$2,IF(ISNUMBER(SEARCH('[1]Lookup for use classification'!$B$3,C1402)),'[1]Lookup for use classification'!$A$3,IF(OR(ISNUMBER(SEARCH('[1]Lookup for use classification'!$B$4,C1402)),ISNUMBER(SEARCH('[1]Lookup for use classification'!$C$4,C1402)),ISNUMBER(SEARCH('[1]Lookup for use classification'!$D$4,C1402)),ISNUMBER(SEARCH('[1]Lookup for use classification'!$E$4,C1402))),'[1]Lookup for use classification'!$A$4,IF(OR(ISNUMBER(SEARCH('[1]Lookup for use classification'!$B$5,C1402)),ISNUMBER(SEARCH('[1]Lookup for use classification'!$C$5,C1402)),ISNUMBER(SEARCH('[1]Lookup for use classification'!$D$5,C1402))),'[1]Lookup for use classification'!$A$5,IF(OR(ISNUMBER(SEARCH('[1]Lookup for use classification'!$B$7,C1402)),ISNUMBER(SEARCH('[1]Lookup for use classification'!$C$7,C1402)),ISNUMBER(SEARCH('[1]Lookup for use classification'!$D$7,C1402))),'[1]Lookup for use classification'!$A$7,IF(OR(ISNUMBER(SEARCH('[1]Lookup for use classification'!$B$9,C1402)),ISNUMBER(SEARCH('[1]Lookup for use classification'!$C$9,C1402)),ISNUMBER(SEARCH('[1]Lookup for use classification'!$D$9,C1402)),ISNUMBER(SEARCH('[1]Lookup for use classification'!$E$9,C1402)),ISNUMBER(SEARCH('[1]Lookup for use classification'!$F$9,C1402)),ISNUMBER(SEARCH('[1]Lookup for use classification'!$G$9,C1402)),ISNUMBER(SEARCH('[1]Lookup for use classification'!$H$9,C1402)),ISNUMBER(SEARCH('[1]Lookup for use classification'!$I$9,C1402)),ISNUMBER(SEARCH('[1]Lookup for use classification'!$J$9,C1402)),ISNUMBER(SEARCH('[1]Lookup for use classification'!$K$9,C1402))),'[1]Lookup for use classification'!$A$9,IF(OR(ISNUMBER(SEARCH('[1]Lookup for use classification'!$B$10,C1402)),ISNUMBER(SEARCH('[1]Lookup for use classification'!$C$10,C1402)),ISNUMBER(SEARCH('[1]Lookup for use classification'!$D$10,C1402)),ISNUMBER(SEARCH('[1]Lookup for use classification'!$E$10,C1402)),ISNUMBER(SEARCH('[1]Lookup for use classification'!$F$10,C1402)),ISNUMBER(SEARCH('[1]Lookup for use classification'!$G$10,C1402))),'[1]Lookup for use classification'!$A$10,IF(OR(ISNUMBER(SEARCH('[1]Lookup for use classification'!$B$11,C1402)),ISNUMBER(SEARCH('[1]Lookup for use classification'!$C$11,C1402))),'[1]Lookup for use classification'!$A$11,IF(OR(ISNUMBER(SEARCH('[1]Lookup for use classification'!$B$12,C1402)),ISNUMBER(SEARCH('[1]Lookup for use classification'!$C$12,C1402))),'[1]Lookup for use classification'!$A$12,IF(OR(ISNUMBER(SEARCH('[1]Lookup for use classification'!$B$13,C1402)),ISNUMBER(SEARCH('[1]Lookup for use classification'!$C$13,C1402)),ISNUMBER(SEARCH('[1]Lookup for use classification'!$D$13,C1402)),,ISNUMBER(SEARCH('[1]Lookup for use classification'!$C$13,C1402)),ISNUMBER(SEARCH('[1]Lookup for use classification'!$E$13,C1402))),'[1]Lookup for use classification'!$A$13,IF(OR(ISNUMBER(SEARCH('[1]Lookup for use classification'!$B$14,C1402)),ISNUMBER(SEARCH('[1]Lookup for use classification'!$C$14,C1402))),'[1]Lookup for use classification'!$A$14,"Other"))))))))))))</f>
        <v>Residential - Multi-Family</v>
      </c>
      <c r="E1402" s="169">
        <v>6800</v>
      </c>
      <c r="F1402" s="170"/>
      <c r="G1402" s="170"/>
    </row>
    <row r="1403" spans="1:12" hidden="1">
      <c r="A1403" s="134" t="s">
        <v>1805</v>
      </c>
      <c r="B1403" s="8" t="str">
        <f>IF(ISNA(VLOOKUP(CONCATENATE(A1403,C1403),EUS!$B$2:$B$1939,1,FALSE)),"","End Use Study")</f>
        <v>End Use Study</v>
      </c>
      <c r="C1403" s="8" t="s">
        <v>149</v>
      </c>
      <c r="D1403" s="6" t="str">
        <f>IF(OR(ISNUMBER(SEARCH('[1]Lookup for use classification'!$B$1,C1403)),ISNUMBER(SEARCH('[1]Lookup for use classification'!$C$1,C1403)),ISNUMBER(SEARCH('[1]Lookup for use classification'!$D$1,C1403)),ISNUMBER(SEARCH('[1]Lookup for use classification'!$E$1,C1403))),'[1]Lookup for use classification'!$A$1,IF(ISNUMBER(SEARCH('[1]Lookup for use classification'!$B$2,C1403)),'[1]Lookup for use classification'!$A$2,IF(ISNUMBER(SEARCH('[1]Lookup for use classification'!$B$3,C1403)),'[1]Lookup for use classification'!$A$3,IF(OR(ISNUMBER(SEARCH('[1]Lookup for use classification'!$B$4,C1403)),ISNUMBER(SEARCH('[1]Lookup for use classification'!$C$4,C1403)),ISNUMBER(SEARCH('[1]Lookup for use classification'!$D$4,C1403)),ISNUMBER(SEARCH('[1]Lookup for use classification'!$E$4,C1403))),'[1]Lookup for use classification'!$A$4,IF(OR(ISNUMBER(SEARCH('[1]Lookup for use classification'!$B$5,C1403)),ISNUMBER(SEARCH('[1]Lookup for use classification'!$C$5,C1403)),ISNUMBER(SEARCH('[1]Lookup for use classification'!$D$5,C1403))),'[1]Lookup for use classification'!$A$5,IF(OR(ISNUMBER(SEARCH('[1]Lookup for use classification'!$B$7,C1403)),ISNUMBER(SEARCH('[1]Lookup for use classification'!$C$7,C1403)),ISNUMBER(SEARCH('[1]Lookup for use classification'!$D$7,C1403))),'[1]Lookup for use classification'!$A$7,IF(OR(ISNUMBER(SEARCH('[1]Lookup for use classification'!$B$9,C1403)),ISNUMBER(SEARCH('[1]Lookup for use classification'!$C$9,C1403)),ISNUMBER(SEARCH('[1]Lookup for use classification'!$D$9,C1403)),ISNUMBER(SEARCH('[1]Lookup for use classification'!$E$9,C1403)),ISNUMBER(SEARCH('[1]Lookup for use classification'!$F$9,C1403)),ISNUMBER(SEARCH('[1]Lookup for use classification'!$G$9,C1403)),ISNUMBER(SEARCH('[1]Lookup for use classification'!$H$9,C1403)),ISNUMBER(SEARCH('[1]Lookup for use classification'!$I$9,C1403)),ISNUMBER(SEARCH('[1]Lookup for use classification'!$J$9,C1403)),ISNUMBER(SEARCH('[1]Lookup for use classification'!$K$9,C1403))),'[1]Lookup for use classification'!$A$9,IF(OR(ISNUMBER(SEARCH('[1]Lookup for use classification'!$B$10,C1403)),ISNUMBER(SEARCH('[1]Lookup for use classification'!$C$10,C1403)),ISNUMBER(SEARCH('[1]Lookup for use classification'!$D$10,C1403)),ISNUMBER(SEARCH('[1]Lookup for use classification'!$E$10,C1403)),ISNUMBER(SEARCH('[1]Lookup for use classification'!$F$10,C1403)),ISNUMBER(SEARCH('[1]Lookup for use classification'!$G$10,C1403))),'[1]Lookup for use classification'!$A$10,IF(OR(ISNUMBER(SEARCH('[1]Lookup for use classification'!$B$11,C1403)),ISNUMBER(SEARCH('[1]Lookup for use classification'!$C$11,C1403))),'[1]Lookup for use classification'!$A$11,IF(OR(ISNUMBER(SEARCH('[1]Lookup for use classification'!$B$12,C1403)),ISNUMBER(SEARCH('[1]Lookup for use classification'!$C$12,C1403))),'[1]Lookup for use classification'!$A$12,IF(OR(ISNUMBER(SEARCH('[1]Lookup for use classification'!$B$13,C1403)),ISNUMBER(SEARCH('[1]Lookup for use classification'!$C$13,C1403)),ISNUMBER(SEARCH('[1]Lookup for use classification'!$D$13,C1403)),,ISNUMBER(SEARCH('[1]Lookup for use classification'!$C$13,C1403)),ISNUMBER(SEARCH('[1]Lookup for use classification'!$E$13,C1403))),'[1]Lookup for use classification'!$A$13,IF(OR(ISNUMBER(SEARCH('[1]Lookup for use classification'!$B$14,C1403)),ISNUMBER(SEARCH('[1]Lookup for use classification'!$C$14,C1403))),'[1]Lookup for use classification'!$A$14,"Other"))))))))))))</f>
        <v>Retail - Other</v>
      </c>
      <c r="E1403" s="9"/>
      <c r="F1403" s="9"/>
      <c r="G1403" s="9"/>
      <c r="H1403" s="164"/>
      <c r="I1403" s="164"/>
      <c r="J1403" s="7">
        <v>4862</v>
      </c>
      <c r="L1403" s="6"/>
    </row>
    <row r="1404" spans="1:12" hidden="1">
      <c r="A1404" s="138" t="s">
        <v>1805</v>
      </c>
      <c r="B1404" s="8" t="str">
        <f>IF(ISNA(VLOOKUP(CONCATENATE(A1404,C1404),EUS!$B$2:$B$1939,1,FALSE)),"","End Use Study")</f>
        <v>End Use Study</v>
      </c>
      <c r="C1404" s="8" t="s">
        <v>904</v>
      </c>
      <c r="D1404" s="6" t="str">
        <f>IF(OR(ISNUMBER(SEARCH('[1]Lookup for use classification'!$B$1,C1404)),ISNUMBER(SEARCH('[1]Lookup for use classification'!$C$1,C1404)),ISNUMBER(SEARCH('[1]Lookup for use classification'!$D$1,C1404)),ISNUMBER(SEARCH('[1]Lookup for use classification'!$E$1,C1404))),'[1]Lookup for use classification'!$A$1,IF(ISNUMBER(SEARCH('[1]Lookup for use classification'!$B$2,C1404)),'[1]Lookup for use classification'!$A$2,IF(ISNUMBER(SEARCH('[1]Lookup for use classification'!$B$3,C1404)),'[1]Lookup for use classification'!$A$3,IF(OR(ISNUMBER(SEARCH('[1]Lookup for use classification'!$B$4,C1404)),ISNUMBER(SEARCH('[1]Lookup for use classification'!$C$4,C1404)),ISNUMBER(SEARCH('[1]Lookup for use classification'!$D$4,C1404)),ISNUMBER(SEARCH('[1]Lookup for use classification'!$E$4,C1404))),'[1]Lookup for use classification'!$A$4,IF(OR(ISNUMBER(SEARCH('[1]Lookup for use classification'!$B$5,C1404)),ISNUMBER(SEARCH('[1]Lookup for use classification'!$C$5,C1404)),ISNUMBER(SEARCH('[1]Lookup for use classification'!$D$5,C1404))),'[1]Lookup for use classification'!$A$5,IF(OR(ISNUMBER(SEARCH('[1]Lookup for use classification'!$B$7,C1404)),ISNUMBER(SEARCH('[1]Lookup for use classification'!$C$7,C1404)),ISNUMBER(SEARCH('[1]Lookup for use classification'!$D$7,C1404))),'[1]Lookup for use classification'!$A$7,IF(OR(ISNUMBER(SEARCH('[1]Lookup for use classification'!$B$9,C1404)),ISNUMBER(SEARCH('[1]Lookup for use classification'!$C$9,C1404)),ISNUMBER(SEARCH('[1]Lookup for use classification'!$D$9,C1404)),ISNUMBER(SEARCH('[1]Lookup for use classification'!$E$9,C1404)),ISNUMBER(SEARCH('[1]Lookup for use classification'!$F$9,C1404)),ISNUMBER(SEARCH('[1]Lookup for use classification'!$G$9,C1404)),ISNUMBER(SEARCH('[1]Lookup for use classification'!$H$9,C1404)),ISNUMBER(SEARCH('[1]Lookup for use classification'!$I$9,C1404)),ISNUMBER(SEARCH('[1]Lookup for use classification'!$J$9,C1404)),ISNUMBER(SEARCH('[1]Lookup for use classification'!$K$9,C1404))),'[1]Lookup for use classification'!$A$9,IF(OR(ISNUMBER(SEARCH('[1]Lookup for use classification'!$B$10,C1404)),ISNUMBER(SEARCH('[1]Lookup for use classification'!$C$10,C1404)),ISNUMBER(SEARCH('[1]Lookup for use classification'!$D$10,C1404)),ISNUMBER(SEARCH('[1]Lookup for use classification'!$E$10,C1404)),ISNUMBER(SEARCH('[1]Lookup for use classification'!$F$10,C1404)),ISNUMBER(SEARCH('[1]Lookup for use classification'!$G$10,C1404))),'[1]Lookup for use classification'!$A$10,IF(OR(ISNUMBER(SEARCH('[1]Lookup for use classification'!$B$11,C1404)),ISNUMBER(SEARCH('[1]Lookup for use classification'!$C$11,C1404))),'[1]Lookup for use classification'!$A$11,IF(OR(ISNUMBER(SEARCH('[1]Lookup for use classification'!$B$12,C1404)),ISNUMBER(SEARCH('[1]Lookup for use classification'!$C$12,C1404))),'[1]Lookup for use classification'!$A$12,IF(OR(ISNUMBER(SEARCH('[1]Lookup for use classification'!$B$13,C1404)),ISNUMBER(SEARCH('[1]Lookup for use classification'!$C$13,C1404)),ISNUMBER(SEARCH('[1]Lookup for use classification'!$D$13,C1404)),,ISNUMBER(SEARCH('[1]Lookup for use classification'!$C$13,C1404)),ISNUMBER(SEARCH('[1]Lookup for use classification'!$E$13,C1404))),'[1]Lookup for use classification'!$A$13,IF(OR(ISNUMBER(SEARCH('[1]Lookup for use classification'!$B$14,C1404)),ISNUMBER(SEARCH('[1]Lookup for use classification'!$C$14,C1404))),'[1]Lookup for use classification'!$A$14,"Other"))))))))))))</f>
        <v>Retail - Other</v>
      </c>
      <c r="E1404" s="9"/>
      <c r="F1404" s="9"/>
      <c r="G1404" s="9"/>
      <c r="H1404" s="164"/>
      <c r="I1404" s="164"/>
      <c r="J1404" s="7">
        <v>936</v>
      </c>
      <c r="L1404" s="6"/>
    </row>
    <row r="1405" spans="1:12" hidden="1">
      <c r="A1405" s="138" t="s">
        <v>1805</v>
      </c>
      <c r="B1405" s="8" t="str">
        <f>IF(ISNA(VLOOKUP(CONCATENATE(A1405,C1405),EUS!$B$2:$B$1939,1,FALSE)),"","End Use Study")</f>
        <v>End Use Study</v>
      </c>
      <c r="C1405" s="8" t="s">
        <v>82</v>
      </c>
      <c r="D1405" s="165" t="s">
        <v>1980</v>
      </c>
      <c r="E1405" s="9">
        <v>1104</v>
      </c>
      <c r="F1405" s="9"/>
      <c r="G1405" s="9"/>
      <c r="H1405" s="164"/>
      <c r="I1405" s="164"/>
      <c r="J1405" s="7"/>
      <c r="L1405" s="6"/>
    </row>
    <row r="1406" spans="1:12" hidden="1">
      <c r="A1406" s="138" t="s">
        <v>1805</v>
      </c>
      <c r="B1406" s="8" t="str">
        <f>IF(ISNA(VLOOKUP(CONCATENATE(A1406,C1406),EUS!$B$2:$B$1939,1,FALSE)),"","End Use Study")</f>
        <v>End Use Study</v>
      </c>
      <c r="C1406" s="8" t="s">
        <v>101</v>
      </c>
      <c r="D1406" s="165" t="s">
        <v>1980</v>
      </c>
      <c r="E1406" s="9"/>
      <c r="F1406" s="9"/>
      <c r="G1406" s="9"/>
      <c r="H1406" s="164"/>
      <c r="I1406" s="164"/>
      <c r="J1406" s="7">
        <v>1847</v>
      </c>
      <c r="L1406" s="6"/>
    </row>
    <row r="1407" spans="1:12" hidden="1">
      <c r="A1407" s="138" t="s">
        <v>1805</v>
      </c>
      <c r="B1407" s="8" t="str">
        <f>IF(ISNA(VLOOKUP(CONCATENATE(A1407,C1407),EUS!$B$2:$B$1939,1,FALSE)),"","End Use Study")</f>
        <v>End Use Study</v>
      </c>
      <c r="C1407" s="8" t="s">
        <v>632</v>
      </c>
      <c r="D1407" s="6" t="s">
        <v>65</v>
      </c>
      <c r="E1407" s="9">
        <v>520</v>
      </c>
      <c r="F1407" s="9"/>
      <c r="G1407" s="9"/>
      <c r="H1407" s="164"/>
      <c r="I1407" s="164"/>
      <c r="J1407" s="7">
        <v>9530</v>
      </c>
      <c r="L1407" s="6"/>
    </row>
    <row r="1408" spans="1:12" hidden="1">
      <c r="A1408" s="187" t="s">
        <v>1805</v>
      </c>
      <c r="B1408" s="167" t="s">
        <v>4456</v>
      </c>
      <c r="C1408" s="168" t="s">
        <v>66</v>
      </c>
      <c r="D1408" s="6" t="str">
        <f>IF(OR(ISNUMBER(SEARCH('[1]Lookup for use classification'!$B$1,C1408)),ISNUMBER(SEARCH('[1]Lookup for use classification'!$C$1,C1408)),ISNUMBER(SEARCH('[1]Lookup for use classification'!$D$1,C1408)),ISNUMBER(SEARCH('[1]Lookup for use classification'!$E$1,C1408))),'[1]Lookup for use classification'!$A$1,IF(ISNUMBER(SEARCH('[1]Lookup for use classification'!$B$2,C1408)),'[1]Lookup for use classification'!$A$2,IF(ISNUMBER(SEARCH('[1]Lookup for use classification'!$B$3,C1408)),'[1]Lookup for use classification'!$A$3,IF(OR(ISNUMBER(SEARCH('[1]Lookup for use classification'!$B$4,C1408)),ISNUMBER(SEARCH('[1]Lookup for use classification'!$C$4,C1408)),ISNUMBER(SEARCH('[1]Lookup for use classification'!$D$4,C1408)),ISNUMBER(SEARCH('[1]Lookup for use classification'!$E$4,C1408))),'[1]Lookup for use classification'!$A$4,IF(OR(ISNUMBER(SEARCH('[1]Lookup for use classification'!$B$5,C1408)),ISNUMBER(SEARCH('[1]Lookup for use classification'!$C$5,C1408)),ISNUMBER(SEARCH('[1]Lookup for use classification'!$D$5,C1408))),'[1]Lookup for use classification'!$A$5,IF(OR(ISNUMBER(SEARCH('[1]Lookup for use classification'!$B$7,C1408)),ISNUMBER(SEARCH('[1]Lookup for use classification'!$C$7,C1408)),ISNUMBER(SEARCH('[1]Lookup for use classification'!$D$7,C1408))),'[1]Lookup for use classification'!$A$7,IF(OR(ISNUMBER(SEARCH('[1]Lookup for use classification'!$B$9,C1408)),ISNUMBER(SEARCH('[1]Lookup for use classification'!$C$9,C1408)),ISNUMBER(SEARCH('[1]Lookup for use classification'!$D$9,C1408)),ISNUMBER(SEARCH('[1]Lookup for use classification'!$E$9,C1408)),ISNUMBER(SEARCH('[1]Lookup for use classification'!$F$9,C1408)),ISNUMBER(SEARCH('[1]Lookup for use classification'!$G$9,C1408)),ISNUMBER(SEARCH('[1]Lookup for use classification'!$H$9,C1408)),ISNUMBER(SEARCH('[1]Lookup for use classification'!$I$9,C1408)),ISNUMBER(SEARCH('[1]Lookup for use classification'!$J$9,C1408)),ISNUMBER(SEARCH('[1]Lookup for use classification'!$K$9,C1408))),'[1]Lookup for use classification'!$A$9,IF(OR(ISNUMBER(SEARCH('[1]Lookup for use classification'!$B$10,C1408)),ISNUMBER(SEARCH('[1]Lookup for use classification'!$C$10,C1408)),ISNUMBER(SEARCH('[1]Lookup for use classification'!$D$10,C1408)),ISNUMBER(SEARCH('[1]Lookup for use classification'!$E$10,C1408)),ISNUMBER(SEARCH('[1]Lookup for use classification'!$F$10,C1408)),ISNUMBER(SEARCH('[1]Lookup for use classification'!$G$10,C1408))),'[1]Lookup for use classification'!$A$10,IF(OR(ISNUMBER(SEARCH('[1]Lookup for use classification'!$B$11,C1408)),ISNUMBER(SEARCH('[1]Lookup for use classification'!$C$11,C1408))),'[1]Lookup for use classification'!$A$11,IF(OR(ISNUMBER(SEARCH('[1]Lookup for use classification'!$B$12,C1408)),ISNUMBER(SEARCH('[1]Lookup for use classification'!$C$12,C1408))),'[1]Lookup for use classification'!$A$12,IF(OR(ISNUMBER(SEARCH('[1]Lookup for use classification'!$B$13,C1408)),ISNUMBER(SEARCH('[1]Lookup for use classification'!$C$13,C1408)),ISNUMBER(SEARCH('[1]Lookup for use classification'!$D$13,C1408)),,ISNUMBER(SEARCH('[1]Lookup for use classification'!$C$13,C1408)),ISNUMBER(SEARCH('[1]Lookup for use classification'!$E$13,C1408))),'[1]Lookup for use classification'!$A$13,IF(OR(ISNUMBER(SEARCH('[1]Lookup for use classification'!$B$14,C1408)),ISNUMBER(SEARCH('[1]Lookup for use classification'!$C$14,C1408))),'[1]Lookup for use classification'!$A$14,"Other"))))))))))))</f>
        <v>Water &amp; Sewer</v>
      </c>
      <c r="E1408" s="169"/>
      <c r="F1408" s="170"/>
      <c r="G1408" s="170" t="s">
        <v>795</v>
      </c>
    </row>
    <row r="1409" spans="1:12" hidden="1">
      <c r="A1409" s="134" t="s">
        <v>908</v>
      </c>
      <c r="B1409" s="8" t="str">
        <f>IF(ISNA(VLOOKUP(CONCATENATE(A1409,C1409),EUS!$B$2:$B$1939,1,FALSE)),"","End Use Study")</f>
        <v>End Use Study</v>
      </c>
      <c r="C1409" s="8" t="s">
        <v>3421</v>
      </c>
      <c r="D1409" s="165" t="s">
        <v>3335</v>
      </c>
      <c r="E1409" s="9">
        <v>2304</v>
      </c>
      <c r="F1409" s="9"/>
      <c r="G1409" s="9"/>
      <c r="H1409" s="164"/>
      <c r="I1409" s="164"/>
      <c r="J1409" s="7"/>
      <c r="L1409" s="6"/>
    </row>
    <row r="1410" spans="1:12" hidden="1">
      <c r="A1410" s="134" t="s">
        <v>908</v>
      </c>
      <c r="B1410" s="8" t="str">
        <f>IF(ISNA(VLOOKUP(CONCATENATE(A1410,C1410),EUS!$B$2:$B$1939,1,FALSE)),"","End Use Study")</f>
        <v>End Use Study</v>
      </c>
      <c r="C1410" s="8" t="s">
        <v>893</v>
      </c>
      <c r="D1410" s="165" t="s">
        <v>3335</v>
      </c>
      <c r="E1410" s="9">
        <v>3268</v>
      </c>
      <c r="F1410" s="9"/>
      <c r="G1410" s="9"/>
      <c r="H1410" s="164"/>
      <c r="I1410" s="164"/>
      <c r="J1410" s="7"/>
      <c r="L1410" s="6"/>
    </row>
    <row r="1411" spans="1:12" hidden="1">
      <c r="A1411" s="138" t="s">
        <v>908</v>
      </c>
      <c r="B1411" s="8" t="str">
        <f>IF(ISNA(VLOOKUP(CONCATENATE(A1411,C1411),EUS!$B$2:$B$1939,1,FALSE)),"","End Use Study")</f>
        <v>End Use Study</v>
      </c>
      <c r="C1411" s="8" t="s">
        <v>3419</v>
      </c>
      <c r="D1411" s="165" t="s">
        <v>3335</v>
      </c>
      <c r="E1411" s="9">
        <v>9147</v>
      </c>
      <c r="F1411" s="9"/>
      <c r="G1411" s="9"/>
      <c r="H1411" s="164"/>
      <c r="I1411" s="164"/>
      <c r="J1411" s="7">
        <v>46783</v>
      </c>
      <c r="L1411" s="6"/>
    </row>
    <row r="1412" spans="1:12" hidden="1">
      <c r="A1412" s="138" t="s">
        <v>908</v>
      </c>
      <c r="B1412" s="8" t="str">
        <f>IF(ISNA(VLOOKUP(CONCATENATE(A1412,C1412),EUS!$B$2:$B$1939,1,FALSE)),"","End Use Study")</f>
        <v>End Use Study</v>
      </c>
      <c r="C1412" s="8" t="s">
        <v>3418</v>
      </c>
      <c r="D1412" s="165" t="s">
        <v>3335</v>
      </c>
      <c r="E1412" s="9">
        <v>10000</v>
      </c>
      <c r="F1412" s="9"/>
      <c r="G1412" s="9"/>
      <c r="H1412" s="164"/>
      <c r="I1412" s="164"/>
      <c r="J1412" s="7">
        <v>77645</v>
      </c>
      <c r="L1412" s="6"/>
    </row>
    <row r="1413" spans="1:12" hidden="1">
      <c r="A1413" s="134" t="s">
        <v>908</v>
      </c>
      <c r="B1413" s="8" t="str">
        <f>IF(ISNA(VLOOKUP(CONCATENATE(A1413,C1413),EUS!$B$2:$B$1939,1,FALSE)),"","End Use Study")</f>
        <v>End Use Study</v>
      </c>
      <c r="C1413" s="8" t="s">
        <v>899</v>
      </c>
      <c r="D1413" s="165" t="s">
        <v>3335</v>
      </c>
      <c r="E1413" s="9">
        <v>32000</v>
      </c>
      <c r="F1413" s="9"/>
      <c r="G1413" s="9"/>
      <c r="H1413" s="164">
        <v>28337</v>
      </c>
      <c r="I1413" s="164"/>
      <c r="J1413" s="7">
        <v>64885</v>
      </c>
      <c r="L1413" s="6" t="s">
        <v>3420</v>
      </c>
    </row>
    <row r="1414" spans="1:12" hidden="1">
      <c r="A1414" s="187" t="s">
        <v>908</v>
      </c>
      <c r="B1414" s="167" t="s">
        <v>4456</v>
      </c>
      <c r="C1414" s="213" t="s">
        <v>910</v>
      </c>
      <c r="D1414" s="6" t="str">
        <f>IF(OR(ISNUMBER(SEARCH('[1]Lookup for use classification'!$B$1,C1414)),ISNUMBER(SEARCH('[1]Lookup for use classification'!$C$1,C1414)),ISNUMBER(SEARCH('[1]Lookup for use classification'!$D$1,C1414)),ISNUMBER(SEARCH('[1]Lookup for use classification'!$E$1,C1414))),'[1]Lookup for use classification'!$A$1,IF(ISNUMBER(SEARCH('[1]Lookup for use classification'!$B$2,C1414)),'[1]Lookup for use classification'!$A$2,IF(ISNUMBER(SEARCH('[1]Lookup for use classification'!$B$3,C1414)),'[1]Lookup for use classification'!$A$3,IF(OR(ISNUMBER(SEARCH('[1]Lookup for use classification'!$B$4,C1414)),ISNUMBER(SEARCH('[1]Lookup for use classification'!$C$4,C1414)),ISNUMBER(SEARCH('[1]Lookup for use classification'!$D$4,C1414)),ISNUMBER(SEARCH('[1]Lookup for use classification'!$E$4,C1414))),'[1]Lookup for use classification'!$A$4,IF(OR(ISNUMBER(SEARCH('[1]Lookup for use classification'!$B$5,C1414)),ISNUMBER(SEARCH('[1]Lookup for use classification'!$C$5,C1414)),ISNUMBER(SEARCH('[1]Lookup for use classification'!$D$5,C1414))),'[1]Lookup for use classification'!$A$5,IF(OR(ISNUMBER(SEARCH('[1]Lookup for use classification'!$B$7,C1414)),ISNUMBER(SEARCH('[1]Lookup for use classification'!$C$7,C1414)),ISNUMBER(SEARCH('[1]Lookup for use classification'!$D$7,C1414))),'[1]Lookup for use classification'!$A$7,IF(OR(ISNUMBER(SEARCH('[1]Lookup for use classification'!$B$9,C1414)),ISNUMBER(SEARCH('[1]Lookup for use classification'!$C$9,C1414)),ISNUMBER(SEARCH('[1]Lookup for use classification'!$D$9,C1414)),ISNUMBER(SEARCH('[1]Lookup for use classification'!$E$9,C1414)),ISNUMBER(SEARCH('[1]Lookup for use classification'!$F$9,C1414)),ISNUMBER(SEARCH('[1]Lookup for use classification'!$G$9,C1414)),ISNUMBER(SEARCH('[1]Lookup for use classification'!$H$9,C1414)),ISNUMBER(SEARCH('[1]Lookup for use classification'!$I$9,C1414)),ISNUMBER(SEARCH('[1]Lookup for use classification'!$J$9,C1414)),ISNUMBER(SEARCH('[1]Lookup for use classification'!$K$9,C1414))),'[1]Lookup for use classification'!$A$9,IF(OR(ISNUMBER(SEARCH('[1]Lookup for use classification'!$B$10,C1414)),ISNUMBER(SEARCH('[1]Lookup for use classification'!$C$10,C1414)),ISNUMBER(SEARCH('[1]Lookup for use classification'!$D$10,C1414)),ISNUMBER(SEARCH('[1]Lookup for use classification'!$E$10,C1414)),ISNUMBER(SEARCH('[1]Lookup for use classification'!$F$10,C1414)),ISNUMBER(SEARCH('[1]Lookup for use classification'!$G$10,C1414))),'[1]Lookup for use classification'!$A$10,IF(OR(ISNUMBER(SEARCH('[1]Lookup for use classification'!$B$11,C1414)),ISNUMBER(SEARCH('[1]Lookup for use classification'!$C$11,C1414))),'[1]Lookup for use classification'!$A$11,IF(OR(ISNUMBER(SEARCH('[1]Lookup for use classification'!$B$12,C1414)),ISNUMBER(SEARCH('[1]Lookup for use classification'!$C$12,C1414))),'[1]Lookup for use classification'!$A$12,IF(OR(ISNUMBER(SEARCH('[1]Lookup for use classification'!$B$13,C1414)),ISNUMBER(SEARCH('[1]Lookup for use classification'!$C$13,C1414)),ISNUMBER(SEARCH('[1]Lookup for use classification'!$D$13,C1414)),,ISNUMBER(SEARCH('[1]Lookup for use classification'!$C$13,C1414)),ISNUMBER(SEARCH('[1]Lookup for use classification'!$E$13,C1414))),'[1]Lookup for use classification'!$A$13,IF(OR(ISNUMBER(SEARCH('[1]Lookup for use classification'!$B$14,C1414)),ISNUMBER(SEARCH('[1]Lookup for use classification'!$C$14,C1414))),'[1]Lookup for use classification'!$A$14,"Other"))))))))))))</f>
        <v>Education - K - 12</v>
      </c>
      <c r="E1414" s="169"/>
      <c r="F1414" s="170"/>
      <c r="G1414" s="170" t="s">
        <v>795</v>
      </c>
    </row>
    <row r="1415" spans="1:12" hidden="1">
      <c r="A1415" s="187" t="s">
        <v>908</v>
      </c>
      <c r="B1415" s="167" t="s">
        <v>4456</v>
      </c>
      <c r="C1415" s="168" t="s">
        <v>296</v>
      </c>
      <c r="D1415" s="6" t="str">
        <f>IF(OR(ISNUMBER(SEARCH('[1]Lookup for use classification'!$B$1,C1415)),ISNUMBER(SEARCH('[1]Lookup for use classification'!$C$1,C1415)),ISNUMBER(SEARCH('[1]Lookup for use classification'!$D$1,C1415)),ISNUMBER(SEARCH('[1]Lookup for use classification'!$E$1,C1415))),'[1]Lookup for use classification'!$A$1,IF(ISNUMBER(SEARCH('[1]Lookup for use classification'!$B$2,C1415)),'[1]Lookup for use classification'!$A$2,IF(ISNUMBER(SEARCH('[1]Lookup for use classification'!$B$3,C1415)),'[1]Lookup for use classification'!$A$3,IF(OR(ISNUMBER(SEARCH('[1]Lookup for use classification'!$B$4,C1415)),ISNUMBER(SEARCH('[1]Lookup for use classification'!$C$4,C1415)),ISNUMBER(SEARCH('[1]Lookup for use classification'!$D$4,C1415)),ISNUMBER(SEARCH('[1]Lookup for use classification'!$E$4,C1415))),'[1]Lookup for use classification'!$A$4,IF(OR(ISNUMBER(SEARCH('[1]Lookup for use classification'!$B$5,C1415)),ISNUMBER(SEARCH('[1]Lookup for use classification'!$C$5,C1415)),ISNUMBER(SEARCH('[1]Lookup for use classification'!$D$5,C1415))),'[1]Lookup for use classification'!$A$5,IF(OR(ISNUMBER(SEARCH('[1]Lookup for use classification'!$B$7,C1415)),ISNUMBER(SEARCH('[1]Lookup for use classification'!$C$7,C1415)),ISNUMBER(SEARCH('[1]Lookup for use classification'!$D$7,C1415))),'[1]Lookup for use classification'!$A$7,IF(OR(ISNUMBER(SEARCH('[1]Lookup for use classification'!$B$9,C1415)),ISNUMBER(SEARCH('[1]Lookup for use classification'!$C$9,C1415)),ISNUMBER(SEARCH('[1]Lookup for use classification'!$D$9,C1415)),ISNUMBER(SEARCH('[1]Lookup for use classification'!$E$9,C1415)),ISNUMBER(SEARCH('[1]Lookup for use classification'!$F$9,C1415)),ISNUMBER(SEARCH('[1]Lookup for use classification'!$G$9,C1415)),ISNUMBER(SEARCH('[1]Lookup for use classification'!$H$9,C1415)),ISNUMBER(SEARCH('[1]Lookup for use classification'!$I$9,C1415)),ISNUMBER(SEARCH('[1]Lookup for use classification'!$J$9,C1415)),ISNUMBER(SEARCH('[1]Lookup for use classification'!$K$9,C1415))),'[1]Lookup for use classification'!$A$9,IF(OR(ISNUMBER(SEARCH('[1]Lookup for use classification'!$B$10,C1415)),ISNUMBER(SEARCH('[1]Lookup for use classification'!$C$10,C1415)),ISNUMBER(SEARCH('[1]Lookup for use classification'!$D$10,C1415)),ISNUMBER(SEARCH('[1]Lookup for use classification'!$E$10,C1415)),ISNUMBER(SEARCH('[1]Lookup for use classification'!$F$10,C1415)),ISNUMBER(SEARCH('[1]Lookup for use classification'!$G$10,C1415))),'[1]Lookup for use classification'!$A$10,IF(OR(ISNUMBER(SEARCH('[1]Lookup for use classification'!$B$11,C1415)),ISNUMBER(SEARCH('[1]Lookup for use classification'!$C$11,C1415))),'[1]Lookup for use classification'!$A$11,IF(OR(ISNUMBER(SEARCH('[1]Lookup for use classification'!$B$12,C1415)),ISNUMBER(SEARCH('[1]Lookup for use classification'!$C$12,C1415))),'[1]Lookup for use classification'!$A$12,IF(OR(ISNUMBER(SEARCH('[1]Lookup for use classification'!$B$13,C1415)),ISNUMBER(SEARCH('[1]Lookup for use classification'!$C$13,C1415)),ISNUMBER(SEARCH('[1]Lookup for use classification'!$D$13,C1415)),,ISNUMBER(SEARCH('[1]Lookup for use classification'!$C$13,C1415)),ISNUMBER(SEARCH('[1]Lookup for use classification'!$E$13,C1415))),'[1]Lookup for use classification'!$A$13,IF(OR(ISNUMBER(SEARCH('[1]Lookup for use classification'!$B$14,C1415)),ISNUMBER(SEARCH('[1]Lookup for use classification'!$C$14,C1415))),'[1]Lookup for use classification'!$A$14,"Other"))))))))))))</f>
        <v>Education - K - 12</v>
      </c>
      <c r="E1415" s="169"/>
      <c r="F1415" s="170"/>
      <c r="G1415" s="170" t="s">
        <v>795</v>
      </c>
    </row>
    <row r="1416" spans="1:12" hidden="1">
      <c r="A1416" s="187" t="s">
        <v>908</v>
      </c>
      <c r="B1416" s="167" t="s">
        <v>4456</v>
      </c>
      <c r="C1416" s="168" t="s">
        <v>375</v>
      </c>
      <c r="D1416" s="6" t="str">
        <f>IF(OR(ISNUMBER(SEARCH('[1]Lookup for use classification'!$B$1,C1416)),ISNUMBER(SEARCH('[1]Lookup for use classification'!$C$1,C1416)),ISNUMBER(SEARCH('[1]Lookup for use classification'!$D$1,C1416)),ISNUMBER(SEARCH('[1]Lookup for use classification'!$E$1,C1416))),'[1]Lookup for use classification'!$A$1,IF(ISNUMBER(SEARCH('[1]Lookup for use classification'!$B$2,C1416)),'[1]Lookup for use classification'!$A$2,IF(ISNUMBER(SEARCH('[1]Lookup for use classification'!$B$3,C1416)),'[1]Lookup for use classification'!$A$3,IF(OR(ISNUMBER(SEARCH('[1]Lookup for use classification'!$B$4,C1416)),ISNUMBER(SEARCH('[1]Lookup for use classification'!$C$4,C1416)),ISNUMBER(SEARCH('[1]Lookup for use classification'!$D$4,C1416)),ISNUMBER(SEARCH('[1]Lookup for use classification'!$E$4,C1416))),'[1]Lookup for use classification'!$A$4,IF(OR(ISNUMBER(SEARCH('[1]Lookup for use classification'!$B$5,C1416)),ISNUMBER(SEARCH('[1]Lookup for use classification'!$C$5,C1416)),ISNUMBER(SEARCH('[1]Lookup for use classification'!$D$5,C1416))),'[1]Lookup for use classification'!$A$5,IF(OR(ISNUMBER(SEARCH('[1]Lookup for use classification'!$B$7,C1416)),ISNUMBER(SEARCH('[1]Lookup for use classification'!$C$7,C1416)),ISNUMBER(SEARCH('[1]Lookup for use classification'!$D$7,C1416))),'[1]Lookup for use classification'!$A$7,IF(OR(ISNUMBER(SEARCH('[1]Lookup for use classification'!$B$9,C1416)),ISNUMBER(SEARCH('[1]Lookup for use classification'!$C$9,C1416)),ISNUMBER(SEARCH('[1]Lookup for use classification'!$D$9,C1416)),ISNUMBER(SEARCH('[1]Lookup for use classification'!$E$9,C1416)),ISNUMBER(SEARCH('[1]Lookup for use classification'!$F$9,C1416)),ISNUMBER(SEARCH('[1]Lookup for use classification'!$G$9,C1416)),ISNUMBER(SEARCH('[1]Lookup for use classification'!$H$9,C1416)),ISNUMBER(SEARCH('[1]Lookup for use classification'!$I$9,C1416)),ISNUMBER(SEARCH('[1]Lookup for use classification'!$J$9,C1416)),ISNUMBER(SEARCH('[1]Lookup for use classification'!$K$9,C1416))),'[1]Lookup for use classification'!$A$9,IF(OR(ISNUMBER(SEARCH('[1]Lookup for use classification'!$B$10,C1416)),ISNUMBER(SEARCH('[1]Lookup for use classification'!$C$10,C1416)),ISNUMBER(SEARCH('[1]Lookup for use classification'!$D$10,C1416)),ISNUMBER(SEARCH('[1]Lookup for use classification'!$E$10,C1416)),ISNUMBER(SEARCH('[1]Lookup for use classification'!$F$10,C1416)),ISNUMBER(SEARCH('[1]Lookup for use classification'!$G$10,C1416))),'[1]Lookup for use classification'!$A$10,IF(OR(ISNUMBER(SEARCH('[1]Lookup for use classification'!$B$11,C1416)),ISNUMBER(SEARCH('[1]Lookup for use classification'!$C$11,C1416))),'[1]Lookup for use classification'!$A$11,IF(OR(ISNUMBER(SEARCH('[1]Lookup for use classification'!$B$12,C1416)),ISNUMBER(SEARCH('[1]Lookup for use classification'!$C$12,C1416))),'[1]Lookup for use classification'!$A$12,IF(OR(ISNUMBER(SEARCH('[1]Lookup for use classification'!$B$13,C1416)),ISNUMBER(SEARCH('[1]Lookup for use classification'!$C$13,C1416)),ISNUMBER(SEARCH('[1]Lookup for use classification'!$D$13,C1416)),,ISNUMBER(SEARCH('[1]Lookup for use classification'!$C$13,C1416)),ISNUMBER(SEARCH('[1]Lookup for use classification'!$E$13,C1416))),'[1]Lookup for use classification'!$A$13,IF(OR(ISNUMBER(SEARCH('[1]Lookup for use classification'!$B$14,C1416)),ISNUMBER(SEARCH('[1]Lookup for use classification'!$C$14,C1416))),'[1]Lookup for use classification'!$A$14,"Other"))))))))))))</f>
        <v>Health Care - Hospitals</v>
      </c>
      <c r="E1416" s="169"/>
      <c r="F1416" s="170"/>
      <c r="G1416" s="170" t="s">
        <v>795</v>
      </c>
    </row>
    <row r="1417" spans="1:12" hidden="1">
      <c r="A1417" s="187" t="s">
        <v>908</v>
      </c>
      <c r="B1417" s="167" t="s">
        <v>4456</v>
      </c>
      <c r="C1417" s="168" t="s">
        <v>905</v>
      </c>
      <c r="D1417" s="6" t="str">
        <f>IF(OR(ISNUMBER(SEARCH('[1]Lookup for use classification'!$B$1,C1417)),ISNUMBER(SEARCH('[1]Lookup for use classification'!$C$1,C1417)),ISNUMBER(SEARCH('[1]Lookup for use classification'!$D$1,C1417)),ISNUMBER(SEARCH('[1]Lookup for use classification'!$E$1,C1417))),'[1]Lookup for use classification'!$A$1,IF(ISNUMBER(SEARCH('[1]Lookup for use classification'!$B$2,C1417)),'[1]Lookup for use classification'!$A$2,IF(ISNUMBER(SEARCH('[1]Lookup for use classification'!$B$3,C1417)),'[1]Lookup for use classification'!$A$3,IF(OR(ISNUMBER(SEARCH('[1]Lookup for use classification'!$B$4,C1417)),ISNUMBER(SEARCH('[1]Lookup for use classification'!$C$4,C1417)),ISNUMBER(SEARCH('[1]Lookup for use classification'!$D$4,C1417)),ISNUMBER(SEARCH('[1]Lookup for use classification'!$E$4,C1417))),'[1]Lookup for use classification'!$A$4,IF(OR(ISNUMBER(SEARCH('[1]Lookup for use classification'!$B$5,C1417)),ISNUMBER(SEARCH('[1]Lookup for use classification'!$C$5,C1417)),ISNUMBER(SEARCH('[1]Lookup for use classification'!$D$5,C1417))),'[1]Lookup for use classification'!$A$5,IF(OR(ISNUMBER(SEARCH('[1]Lookup for use classification'!$B$7,C1417)),ISNUMBER(SEARCH('[1]Lookup for use classification'!$C$7,C1417)),ISNUMBER(SEARCH('[1]Lookup for use classification'!$D$7,C1417))),'[1]Lookup for use classification'!$A$7,IF(OR(ISNUMBER(SEARCH('[1]Lookup for use classification'!$B$9,C1417)),ISNUMBER(SEARCH('[1]Lookup for use classification'!$C$9,C1417)),ISNUMBER(SEARCH('[1]Lookup for use classification'!$D$9,C1417)),ISNUMBER(SEARCH('[1]Lookup for use classification'!$E$9,C1417)),ISNUMBER(SEARCH('[1]Lookup for use classification'!$F$9,C1417)),ISNUMBER(SEARCH('[1]Lookup for use classification'!$G$9,C1417)),ISNUMBER(SEARCH('[1]Lookup for use classification'!$H$9,C1417)),ISNUMBER(SEARCH('[1]Lookup for use classification'!$I$9,C1417)),ISNUMBER(SEARCH('[1]Lookup for use classification'!$J$9,C1417)),ISNUMBER(SEARCH('[1]Lookup for use classification'!$K$9,C1417))),'[1]Lookup for use classification'!$A$9,IF(OR(ISNUMBER(SEARCH('[1]Lookup for use classification'!$B$10,C1417)),ISNUMBER(SEARCH('[1]Lookup for use classification'!$C$10,C1417)),ISNUMBER(SEARCH('[1]Lookup for use classification'!$D$10,C1417)),ISNUMBER(SEARCH('[1]Lookup for use classification'!$E$10,C1417)),ISNUMBER(SEARCH('[1]Lookup for use classification'!$F$10,C1417)),ISNUMBER(SEARCH('[1]Lookup for use classification'!$G$10,C1417))),'[1]Lookup for use classification'!$A$10,IF(OR(ISNUMBER(SEARCH('[1]Lookup for use classification'!$B$11,C1417)),ISNUMBER(SEARCH('[1]Lookup for use classification'!$C$11,C1417))),'[1]Lookup for use classification'!$A$11,IF(OR(ISNUMBER(SEARCH('[1]Lookup for use classification'!$B$12,C1417)),ISNUMBER(SEARCH('[1]Lookup for use classification'!$C$12,C1417))),'[1]Lookup for use classification'!$A$12,IF(OR(ISNUMBER(SEARCH('[1]Lookup for use classification'!$B$13,C1417)),ISNUMBER(SEARCH('[1]Lookup for use classification'!$C$13,C1417)),ISNUMBER(SEARCH('[1]Lookup for use classification'!$D$13,C1417)),,ISNUMBER(SEARCH('[1]Lookup for use classification'!$C$13,C1417)),ISNUMBER(SEARCH('[1]Lookup for use classification'!$E$13,C1417))),'[1]Lookup for use classification'!$A$13,IF(OR(ISNUMBER(SEARCH('[1]Lookup for use classification'!$B$14,C1417)),ISNUMBER(SEARCH('[1]Lookup for use classification'!$C$14,C1417))),'[1]Lookup for use classification'!$A$14,"Other"))))))))))))</f>
        <v>Health Care - Hospitals</v>
      </c>
      <c r="E1417" s="169"/>
      <c r="F1417" s="170"/>
      <c r="G1417" s="170" t="s">
        <v>795</v>
      </c>
    </row>
    <row r="1418" spans="1:12" hidden="1">
      <c r="A1418" s="187" t="s">
        <v>908</v>
      </c>
      <c r="B1418" s="167" t="s">
        <v>4456</v>
      </c>
      <c r="C1418" s="168" t="s">
        <v>893</v>
      </c>
      <c r="D1418" s="6" t="str">
        <f>IF(OR(ISNUMBER(SEARCH('[1]Lookup for use classification'!$B$1,C1418)),ISNUMBER(SEARCH('[1]Lookup for use classification'!$C$1,C1418)),ISNUMBER(SEARCH('[1]Lookup for use classification'!$D$1,C1418)),ISNUMBER(SEARCH('[1]Lookup for use classification'!$E$1,C1418))),'[1]Lookup for use classification'!$A$1,IF(ISNUMBER(SEARCH('[1]Lookup for use classification'!$B$2,C1418)),'[1]Lookup for use classification'!$A$2,IF(ISNUMBER(SEARCH('[1]Lookup for use classification'!$B$3,C1418)),'[1]Lookup for use classification'!$A$3,IF(OR(ISNUMBER(SEARCH('[1]Lookup for use classification'!$B$4,C1418)),ISNUMBER(SEARCH('[1]Lookup for use classification'!$C$4,C1418)),ISNUMBER(SEARCH('[1]Lookup for use classification'!$D$4,C1418)),ISNUMBER(SEARCH('[1]Lookup for use classification'!$E$4,C1418))),'[1]Lookup for use classification'!$A$4,IF(OR(ISNUMBER(SEARCH('[1]Lookup for use classification'!$B$5,C1418)),ISNUMBER(SEARCH('[1]Lookup for use classification'!$C$5,C1418)),ISNUMBER(SEARCH('[1]Lookup for use classification'!$D$5,C1418))),'[1]Lookup for use classification'!$A$5,IF(OR(ISNUMBER(SEARCH('[1]Lookup for use classification'!$B$7,C1418)),ISNUMBER(SEARCH('[1]Lookup for use classification'!$C$7,C1418)),ISNUMBER(SEARCH('[1]Lookup for use classification'!$D$7,C1418))),'[1]Lookup for use classification'!$A$7,IF(OR(ISNUMBER(SEARCH('[1]Lookup for use classification'!$B$9,C1418)),ISNUMBER(SEARCH('[1]Lookup for use classification'!$C$9,C1418)),ISNUMBER(SEARCH('[1]Lookup for use classification'!$D$9,C1418)),ISNUMBER(SEARCH('[1]Lookup for use classification'!$E$9,C1418)),ISNUMBER(SEARCH('[1]Lookup for use classification'!$F$9,C1418)),ISNUMBER(SEARCH('[1]Lookup for use classification'!$G$9,C1418)),ISNUMBER(SEARCH('[1]Lookup for use classification'!$H$9,C1418)),ISNUMBER(SEARCH('[1]Lookup for use classification'!$I$9,C1418)),ISNUMBER(SEARCH('[1]Lookup for use classification'!$J$9,C1418)),ISNUMBER(SEARCH('[1]Lookup for use classification'!$K$9,C1418))),'[1]Lookup for use classification'!$A$9,IF(OR(ISNUMBER(SEARCH('[1]Lookup for use classification'!$B$10,C1418)),ISNUMBER(SEARCH('[1]Lookup for use classification'!$C$10,C1418)),ISNUMBER(SEARCH('[1]Lookup for use classification'!$D$10,C1418)),ISNUMBER(SEARCH('[1]Lookup for use classification'!$E$10,C1418)),ISNUMBER(SEARCH('[1]Lookup for use classification'!$F$10,C1418)),ISNUMBER(SEARCH('[1]Lookup for use classification'!$G$10,C1418))),'[1]Lookup for use classification'!$A$10,IF(OR(ISNUMBER(SEARCH('[1]Lookup for use classification'!$B$11,C1418)),ISNUMBER(SEARCH('[1]Lookup for use classification'!$C$11,C1418))),'[1]Lookup for use classification'!$A$11,IF(OR(ISNUMBER(SEARCH('[1]Lookup for use classification'!$B$12,C1418)),ISNUMBER(SEARCH('[1]Lookup for use classification'!$C$12,C1418))),'[1]Lookup for use classification'!$A$12,IF(OR(ISNUMBER(SEARCH('[1]Lookup for use classification'!$B$13,C1418)),ISNUMBER(SEARCH('[1]Lookup for use classification'!$C$13,C1418)),ISNUMBER(SEARCH('[1]Lookup for use classification'!$D$13,C1418)),,ISNUMBER(SEARCH('[1]Lookup for use classification'!$C$13,C1418)),ISNUMBER(SEARCH('[1]Lookup for use classification'!$E$13,C1418))),'[1]Lookup for use classification'!$A$13,IF(OR(ISNUMBER(SEARCH('[1]Lookup for use classification'!$B$14,C1418)),ISNUMBER(SEARCH('[1]Lookup for use classification'!$C$14,C1418))),'[1]Lookup for use classification'!$A$14,"Other"))))))))))))</f>
        <v>Office</v>
      </c>
      <c r="E1418" s="169">
        <v>3268</v>
      </c>
      <c r="F1418" s="170"/>
      <c r="G1418" s="170"/>
    </row>
    <row r="1419" spans="1:12" hidden="1">
      <c r="A1419" s="187" t="s">
        <v>908</v>
      </c>
      <c r="B1419" s="167" t="s">
        <v>4456</v>
      </c>
      <c r="C1419" s="168" t="s">
        <v>237</v>
      </c>
      <c r="D1419" s="6" t="str">
        <f>IF(OR(ISNUMBER(SEARCH('[1]Lookup for use classification'!$B$1,C1419)),ISNUMBER(SEARCH('[1]Lookup for use classification'!$C$1,C1419)),ISNUMBER(SEARCH('[1]Lookup for use classification'!$D$1,C1419)),ISNUMBER(SEARCH('[1]Lookup for use classification'!$E$1,C1419))),'[1]Lookup for use classification'!$A$1,IF(ISNUMBER(SEARCH('[1]Lookup for use classification'!$B$2,C1419)),'[1]Lookup for use classification'!$A$2,IF(ISNUMBER(SEARCH('[1]Lookup for use classification'!$B$3,C1419)),'[1]Lookup for use classification'!$A$3,IF(OR(ISNUMBER(SEARCH('[1]Lookup for use classification'!$B$4,C1419)),ISNUMBER(SEARCH('[1]Lookup for use classification'!$C$4,C1419)),ISNUMBER(SEARCH('[1]Lookup for use classification'!$D$4,C1419)),ISNUMBER(SEARCH('[1]Lookup for use classification'!$E$4,C1419))),'[1]Lookup for use classification'!$A$4,IF(OR(ISNUMBER(SEARCH('[1]Lookup for use classification'!$B$5,C1419)),ISNUMBER(SEARCH('[1]Lookup for use classification'!$C$5,C1419)),ISNUMBER(SEARCH('[1]Lookup for use classification'!$D$5,C1419))),'[1]Lookup for use classification'!$A$5,IF(OR(ISNUMBER(SEARCH('[1]Lookup for use classification'!$B$7,C1419)),ISNUMBER(SEARCH('[1]Lookup for use classification'!$C$7,C1419)),ISNUMBER(SEARCH('[1]Lookup for use classification'!$D$7,C1419))),'[1]Lookup for use classification'!$A$7,IF(OR(ISNUMBER(SEARCH('[1]Lookup for use classification'!$B$9,C1419)),ISNUMBER(SEARCH('[1]Lookup for use classification'!$C$9,C1419)),ISNUMBER(SEARCH('[1]Lookup for use classification'!$D$9,C1419)),ISNUMBER(SEARCH('[1]Lookup for use classification'!$E$9,C1419)),ISNUMBER(SEARCH('[1]Lookup for use classification'!$F$9,C1419)),ISNUMBER(SEARCH('[1]Lookup for use classification'!$G$9,C1419)),ISNUMBER(SEARCH('[1]Lookup for use classification'!$H$9,C1419)),ISNUMBER(SEARCH('[1]Lookup for use classification'!$I$9,C1419)),ISNUMBER(SEARCH('[1]Lookup for use classification'!$J$9,C1419)),ISNUMBER(SEARCH('[1]Lookup for use classification'!$K$9,C1419))),'[1]Lookup for use classification'!$A$9,IF(OR(ISNUMBER(SEARCH('[1]Lookup for use classification'!$B$10,C1419)),ISNUMBER(SEARCH('[1]Lookup for use classification'!$C$10,C1419)),ISNUMBER(SEARCH('[1]Lookup for use classification'!$D$10,C1419)),ISNUMBER(SEARCH('[1]Lookup for use classification'!$E$10,C1419)),ISNUMBER(SEARCH('[1]Lookup for use classification'!$F$10,C1419)),ISNUMBER(SEARCH('[1]Lookup for use classification'!$G$10,C1419))),'[1]Lookup for use classification'!$A$10,IF(OR(ISNUMBER(SEARCH('[1]Lookup for use classification'!$B$11,C1419)),ISNUMBER(SEARCH('[1]Lookup for use classification'!$C$11,C1419))),'[1]Lookup for use classification'!$A$11,IF(OR(ISNUMBER(SEARCH('[1]Lookup for use classification'!$B$12,C1419)),ISNUMBER(SEARCH('[1]Lookup for use classification'!$C$12,C1419))),'[1]Lookup for use classification'!$A$12,IF(OR(ISNUMBER(SEARCH('[1]Lookup for use classification'!$B$13,C1419)),ISNUMBER(SEARCH('[1]Lookup for use classification'!$C$13,C1419)),ISNUMBER(SEARCH('[1]Lookup for use classification'!$D$13,C1419)),,ISNUMBER(SEARCH('[1]Lookup for use classification'!$C$13,C1419)),ISNUMBER(SEARCH('[1]Lookup for use classification'!$E$13,C1419))),'[1]Lookup for use classification'!$A$13,IF(OR(ISNUMBER(SEARCH('[1]Lookup for use classification'!$B$14,C1419)),ISNUMBER(SEARCH('[1]Lookup for use classification'!$C$14,C1419))),'[1]Lookup for use classification'!$A$14,"Other"))))))))))))</f>
        <v>Office</v>
      </c>
      <c r="E1419" s="169"/>
      <c r="F1419" s="170"/>
      <c r="G1419" s="170" t="s">
        <v>795</v>
      </c>
    </row>
    <row r="1420" spans="1:12" hidden="1">
      <c r="A1420" s="187" t="s">
        <v>908</v>
      </c>
      <c r="B1420" s="167" t="s">
        <v>4456</v>
      </c>
      <c r="C1420" s="168" t="s">
        <v>712</v>
      </c>
      <c r="D1420" s="6" t="str">
        <f>IF(OR(ISNUMBER(SEARCH('[1]Lookup for use classification'!$B$1,C1420)),ISNUMBER(SEARCH('[1]Lookup for use classification'!$C$1,C1420)),ISNUMBER(SEARCH('[1]Lookup for use classification'!$D$1,C1420)),ISNUMBER(SEARCH('[1]Lookup for use classification'!$E$1,C1420))),'[1]Lookup for use classification'!$A$1,IF(ISNUMBER(SEARCH('[1]Lookup for use classification'!$B$2,C1420)),'[1]Lookup for use classification'!$A$2,IF(ISNUMBER(SEARCH('[1]Lookup for use classification'!$B$3,C1420)),'[1]Lookup for use classification'!$A$3,IF(OR(ISNUMBER(SEARCH('[1]Lookup for use classification'!$B$4,C1420)),ISNUMBER(SEARCH('[1]Lookup for use classification'!$C$4,C1420)),ISNUMBER(SEARCH('[1]Lookup for use classification'!$D$4,C1420)),ISNUMBER(SEARCH('[1]Lookup for use classification'!$E$4,C1420))),'[1]Lookup for use classification'!$A$4,IF(OR(ISNUMBER(SEARCH('[1]Lookup for use classification'!$B$5,C1420)),ISNUMBER(SEARCH('[1]Lookup for use classification'!$C$5,C1420)),ISNUMBER(SEARCH('[1]Lookup for use classification'!$D$5,C1420))),'[1]Lookup for use classification'!$A$5,IF(OR(ISNUMBER(SEARCH('[1]Lookup for use classification'!$B$7,C1420)),ISNUMBER(SEARCH('[1]Lookup for use classification'!$C$7,C1420)),ISNUMBER(SEARCH('[1]Lookup for use classification'!$D$7,C1420))),'[1]Lookup for use classification'!$A$7,IF(OR(ISNUMBER(SEARCH('[1]Lookup for use classification'!$B$9,C1420)),ISNUMBER(SEARCH('[1]Lookup for use classification'!$C$9,C1420)),ISNUMBER(SEARCH('[1]Lookup for use classification'!$D$9,C1420)),ISNUMBER(SEARCH('[1]Lookup for use classification'!$E$9,C1420)),ISNUMBER(SEARCH('[1]Lookup for use classification'!$F$9,C1420)),ISNUMBER(SEARCH('[1]Lookup for use classification'!$G$9,C1420)),ISNUMBER(SEARCH('[1]Lookup for use classification'!$H$9,C1420)),ISNUMBER(SEARCH('[1]Lookup for use classification'!$I$9,C1420)),ISNUMBER(SEARCH('[1]Lookup for use classification'!$J$9,C1420)),ISNUMBER(SEARCH('[1]Lookup for use classification'!$K$9,C1420))),'[1]Lookup for use classification'!$A$9,IF(OR(ISNUMBER(SEARCH('[1]Lookup for use classification'!$B$10,C1420)),ISNUMBER(SEARCH('[1]Lookup for use classification'!$C$10,C1420)),ISNUMBER(SEARCH('[1]Lookup for use classification'!$D$10,C1420)),ISNUMBER(SEARCH('[1]Lookup for use classification'!$E$10,C1420)),ISNUMBER(SEARCH('[1]Lookup for use classification'!$F$10,C1420)),ISNUMBER(SEARCH('[1]Lookup for use classification'!$G$10,C1420))),'[1]Lookup for use classification'!$A$10,IF(OR(ISNUMBER(SEARCH('[1]Lookup for use classification'!$B$11,C1420)),ISNUMBER(SEARCH('[1]Lookup for use classification'!$C$11,C1420))),'[1]Lookup for use classification'!$A$11,IF(OR(ISNUMBER(SEARCH('[1]Lookup for use classification'!$B$12,C1420)),ISNUMBER(SEARCH('[1]Lookup for use classification'!$C$12,C1420))),'[1]Lookup for use classification'!$A$12,IF(OR(ISNUMBER(SEARCH('[1]Lookup for use classification'!$B$13,C1420)),ISNUMBER(SEARCH('[1]Lookup for use classification'!$C$13,C1420)),ISNUMBER(SEARCH('[1]Lookup for use classification'!$D$13,C1420)),,ISNUMBER(SEARCH('[1]Lookup for use classification'!$C$13,C1420)),ISNUMBER(SEARCH('[1]Lookup for use classification'!$E$13,C1420))),'[1]Lookup for use classification'!$A$13,IF(OR(ISNUMBER(SEARCH('[1]Lookup for use classification'!$B$14,C1420)),ISNUMBER(SEARCH('[1]Lookup for use classification'!$C$14,C1420))),'[1]Lookup for use classification'!$A$14,"Other"))))))))))))</f>
        <v>Office</v>
      </c>
      <c r="E1420" s="169"/>
      <c r="F1420" s="170"/>
      <c r="G1420" s="170" t="s">
        <v>795</v>
      </c>
    </row>
    <row r="1421" spans="1:12" hidden="1">
      <c r="A1421" s="187" t="s">
        <v>908</v>
      </c>
      <c r="B1421" s="167" t="s">
        <v>4456</v>
      </c>
      <c r="C1421" s="213" t="s">
        <v>153</v>
      </c>
      <c r="D1421" s="6" t="str">
        <f>IF(OR(ISNUMBER(SEARCH('[1]Lookup for use classification'!$B$1,C1421)),ISNUMBER(SEARCH('[1]Lookup for use classification'!$C$1,C1421)),ISNUMBER(SEARCH('[1]Lookup for use classification'!$D$1,C1421)),ISNUMBER(SEARCH('[1]Lookup for use classification'!$E$1,C1421))),'[1]Lookup for use classification'!$A$1,IF(ISNUMBER(SEARCH('[1]Lookup for use classification'!$B$2,C1421)),'[1]Lookup for use classification'!$A$2,IF(ISNUMBER(SEARCH('[1]Lookup for use classification'!$B$3,C1421)),'[1]Lookup for use classification'!$A$3,IF(OR(ISNUMBER(SEARCH('[1]Lookup for use classification'!$B$4,C1421)),ISNUMBER(SEARCH('[1]Lookup for use classification'!$C$4,C1421)),ISNUMBER(SEARCH('[1]Lookup for use classification'!$D$4,C1421)),ISNUMBER(SEARCH('[1]Lookup for use classification'!$E$4,C1421))),'[1]Lookup for use classification'!$A$4,IF(OR(ISNUMBER(SEARCH('[1]Lookup for use classification'!$B$5,C1421)),ISNUMBER(SEARCH('[1]Lookup for use classification'!$C$5,C1421)),ISNUMBER(SEARCH('[1]Lookup for use classification'!$D$5,C1421))),'[1]Lookup for use classification'!$A$5,IF(OR(ISNUMBER(SEARCH('[1]Lookup for use classification'!$B$7,C1421)),ISNUMBER(SEARCH('[1]Lookup for use classification'!$C$7,C1421)),ISNUMBER(SEARCH('[1]Lookup for use classification'!$D$7,C1421))),'[1]Lookup for use classification'!$A$7,IF(OR(ISNUMBER(SEARCH('[1]Lookup for use classification'!$B$9,C1421)),ISNUMBER(SEARCH('[1]Lookup for use classification'!$C$9,C1421)),ISNUMBER(SEARCH('[1]Lookup for use classification'!$D$9,C1421)),ISNUMBER(SEARCH('[1]Lookup for use classification'!$E$9,C1421)),ISNUMBER(SEARCH('[1]Lookup for use classification'!$F$9,C1421)),ISNUMBER(SEARCH('[1]Lookup for use classification'!$G$9,C1421)),ISNUMBER(SEARCH('[1]Lookup for use classification'!$H$9,C1421)),ISNUMBER(SEARCH('[1]Lookup for use classification'!$I$9,C1421)),ISNUMBER(SEARCH('[1]Lookup for use classification'!$J$9,C1421)),ISNUMBER(SEARCH('[1]Lookup for use classification'!$K$9,C1421))),'[1]Lookup for use classification'!$A$9,IF(OR(ISNUMBER(SEARCH('[1]Lookup for use classification'!$B$10,C1421)),ISNUMBER(SEARCH('[1]Lookup for use classification'!$C$10,C1421)),ISNUMBER(SEARCH('[1]Lookup for use classification'!$D$10,C1421)),ISNUMBER(SEARCH('[1]Lookup for use classification'!$E$10,C1421)),ISNUMBER(SEARCH('[1]Lookup for use classification'!$F$10,C1421)),ISNUMBER(SEARCH('[1]Lookup for use classification'!$G$10,C1421))),'[1]Lookup for use classification'!$A$10,IF(OR(ISNUMBER(SEARCH('[1]Lookup for use classification'!$B$11,C1421)),ISNUMBER(SEARCH('[1]Lookup for use classification'!$C$11,C1421))),'[1]Lookup for use classification'!$A$11,IF(OR(ISNUMBER(SEARCH('[1]Lookup for use classification'!$B$12,C1421)),ISNUMBER(SEARCH('[1]Lookup for use classification'!$C$12,C1421))),'[1]Lookup for use classification'!$A$12,IF(OR(ISNUMBER(SEARCH('[1]Lookup for use classification'!$B$13,C1421)),ISNUMBER(SEARCH('[1]Lookup for use classification'!$C$13,C1421)),ISNUMBER(SEARCH('[1]Lookup for use classification'!$D$13,C1421)),,ISNUMBER(SEARCH('[1]Lookup for use classification'!$C$13,C1421)),ISNUMBER(SEARCH('[1]Lookup for use classification'!$E$13,C1421))),'[1]Lookup for use classification'!$A$13,IF(OR(ISNUMBER(SEARCH('[1]Lookup for use classification'!$B$14,C1421)),ISNUMBER(SEARCH('[1]Lookup for use classification'!$C$14,C1421))),'[1]Lookup for use classification'!$A$14,"Other"))))))))))))</f>
        <v>Office</v>
      </c>
      <c r="E1421" s="169"/>
      <c r="F1421" s="170" t="s">
        <v>827</v>
      </c>
      <c r="G1421" s="170" t="s">
        <v>795</v>
      </c>
    </row>
    <row r="1422" spans="1:12" hidden="1">
      <c r="A1422" s="187" t="s">
        <v>908</v>
      </c>
      <c r="B1422" s="167" t="s">
        <v>4456</v>
      </c>
      <c r="C1422" s="168" t="s">
        <v>911</v>
      </c>
      <c r="D1422" s="6" t="str">
        <f>IF(OR(ISNUMBER(SEARCH('[1]Lookup for use classification'!$B$1,C1422)),ISNUMBER(SEARCH('[1]Lookup for use classification'!$C$1,C1422)),ISNUMBER(SEARCH('[1]Lookup for use classification'!$D$1,C1422)),ISNUMBER(SEARCH('[1]Lookup for use classification'!$E$1,C1422))),'[1]Lookup for use classification'!$A$1,IF(ISNUMBER(SEARCH('[1]Lookup for use classification'!$B$2,C1422)),'[1]Lookup for use classification'!$A$2,IF(ISNUMBER(SEARCH('[1]Lookup for use classification'!$B$3,C1422)),'[1]Lookup for use classification'!$A$3,IF(OR(ISNUMBER(SEARCH('[1]Lookup for use classification'!$B$4,C1422)),ISNUMBER(SEARCH('[1]Lookup for use classification'!$C$4,C1422)),ISNUMBER(SEARCH('[1]Lookup for use classification'!$D$4,C1422)),ISNUMBER(SEARCH('[1]Lookup for use classification'!$E$4,C1422))),'[1]Lookup for use classification'!$A$4,IF(OR(ISNUMBER(SEARCH('[1]Lookup for use classification'!$B$5,C1422)),ISNUMBER(SEARCH('[1]Lookup for use classification'!$C$5,C1422)),ISNUMBER(SEARCH('[1]Lookup for use classification'!$D$5,C1422))),'[1]Lookup for use classification'!$A$5,IF(OR(ISNUMBER(SEARCH('[1]Lookup for use classification'!$B$7,C1422)),ISNUMBER(SEARCH('[1]Lookup for use classification'!$C$7,C1422)),ISNUMBER(SEARCH('[1]Lookup for use classification'!$D$7,C1422))),'[1]Lookup for use classification'!$A$7,IF(OR(ISNUMBER(SEARCH('[1]Lookup for use classification'!$B$9,C1422)),ISNUMBER(SEARCH('[1]Lookup for use classification'!$C$9,C1422)),ISNUMBER(SEARCH('[1]Lookup for use classification'!$D$9,C1422)),ISNUMBER(SEARCH('[1]Lookup for use classification'!$E$9,C1422)),ISNUMBER(SEARCH('[1]Lookup for use classification'!$F$9,C1422)),ISNUMBER(SEARCH('[1]Lookup for use classification'!$G$9,C1422)),ISNUMBER(SEARCH('[1]Lookup for use classification'!$H$9,C1422)),ISNUMBER(SEARCH('[1]Lookup for use classification'!$I$9,C1422)),ISNUMBER(SEARCH('[1]Lookup for use classification'!$J$9,C1422)),ISNUMBER(SEARCH('[1]Lookup for use classification'!$K$9,C1422))),'[1]Lookup for use classification'!$A$9,IF(OR(ISNUMBER(SEARCH('[1]Lookup for use classification'!$B$10,C1422)),ISNUMBER(SEARCH('[1]Lookup for use classification'!$C$10,C1422)),ISNUMBER(SEARCH('[1]Lookup for use classification'!$D$10,C1422)),ISNUMBER(SEARCH('[1]Lookup for use classification'!$E$10,C1422)),ISNUMBER(SEARCH('[1]Lookup for use classification'!$F$10,C1422)),ISNUMBER(SEARCH('[1]Lookup for use classification'!$G$10,C1422))),'[1]Lookup for use classification'!$A$10,IF(OR(ISNUMBER(SEARCH('[1]Lookup for use classification'!$B$11,C1422)),ISNUMBER(SEARCH('[1]Lookup for use classification'!$C$11,C1422))),'[1]Lookup for use classification'!$A$11,IF(OR(ISNUMBER(SEARCH('[1]Lookup for use classification'!$B$12,C1422)),ISNUMBER(SEARCH('[1]Lookup for use classification'!$C$12,C1422))),'[1]Lookup for use classification'!$A$12,IF(OR(ISNUMBER(SEARCH('[1]Lookup for use classification'!$B$13,C1422)),ISNUMBER(SEARCH('[1]Lookup for use classification'!$C$13,C1422)),ISNUMBER(SEARCH('[1]Lookup for use classification'!$D$13,C1422)),,ISNUMBER(SEARCH('[1]Lookup for use classification'!$C$13,C1422)),ISNUMBER(SEARCH('[1]Lookup for use classification'!$E$13,C1422))),'[1]Lookup for use classification'!$A$13,IF(OR(ISNUMBER(SEARCH('[1]Lookup for use classification'!$B$14,C1422)),ISNUMBER(SEARCH('[1]Lookup for use classification'!$C$14,C1422))),'[1]Lookup for use classification'!$A$14,"Other"))))))))))))</f>
        <v>Office</v>
      </c>
      <c r="E1422" s="169"/>
      <c r="F1422" s="170"/>
      <c r="G1422" s="170" t="s">
        <v>795</v>
      </c>
    </row>
    <row r="1423" spans="1:12" hidden="1">
      <c r="A1423" s="185" t="s">
        <v>908</v>
      </c>
      <c r="B1423" s="167" t="s">
        <v>4456</v>
      </c>
      <c r="C1423" s="168" t="s">
        <v>44</v>
      </c>
      <c r="D1423" s="6" t="str">
        <f>IF(OR(ISNUMBER(SEARCH('[1]Lookup for use classification'!$B$1,C1423)),ISNUMBER(SEARCH('[1]Lookup for use classification'!$C$1,C1423)),ISNUMBER(SEARCH('[1]Lookup for use classification'!$D$1,C1423)),ISNUMBER(SEARCH('[1]Lookup for use classification'!$E$1,C1423))),'[1]Lookup for use classification'!$A$1,IF(ISNUMBER(SEARCH('[1]Lookup for use classification'!$B$2,C1423)),'[1]Lookup for use classification'!$A$2,IF(ISNUMBER(SEARCH('[1]Lookup for use classification'!$B$3,C1423)),'[1]Lookup for use classification'!$A$3,IF(OR(ISNUMBER(SEARCH('[1]Lookup for use classification'!$B$4,C1423)),ISNUMBER(SEARCH('[1]Lookup for use classification'!$C$4,C1423)),ISNUMBER(SEARCH('[1]Lookup for use classification'!$D$4,C1423)),ISNUMBER(SEARCH('[1]Lookup for use classification'!$E$4,C1423))),'[1]Lookup for use classification'!$A$4,IF(OR(ISNUMBER(SEARCH('[1]Lookup for use classification'!$B$5,C1423)),ISNUMBER(SEARCH('[1]Lookup for use classification'!$C$5,C1423)),ISNUMBER(SEARCH('[1]Lookup for use classification'!$D$5,C1423))),'[1]Lookup for use classification'!$A$5,IF(OR(ISNUMBER(SEARCH('[1]Lookup for use classification'!$B$7,C1423)),ISNUMBER(SEARCH('[1]Lookup for use classification'!$C$7,C1423)),ISNUMBER(SEARCH('[1]Lookup for use classification'!$D$7,C1423))),'[1]Lookup for use classification'!$A$7,IF(OR(ISNUMBER(SEARCH('[1]Lookup for use classification'!$B$9,C1423)),ISNUMBER(SEARCH('[1]Lookup for use classification'!$C$9,C1423)),ISNUMBER(SEARCH('[1]Lookup for use classification'!$D$9,C1423)),ISNUMBER(SEARCH('[1]Lookup for use classification'!$E$9,C1423)),ISNUMBER(SEARCH('[1]Lookup for use classification'!$F$9,C1423)),ISNUMBER(SEARCH('[1]Lookup for use classification'!$G$9,C1423)),ISNUMBER(SEARCH('[1]Lookup for use classification'!$H$9,C1423)),ISNUMBER(SEARCH('[1]Lookup for use classification'!$I$9,C1423)),ISNUMBER(SEARCH('[1]Lookup for use classification'!$J$9,C1423)),ISNUMBER(SEARCH('[1]Lookup for use classification'!$K$9,C1423))),'[1]Lookup for use classification'!$A$9,IF(OR(ISNUMBER(SEARCH('[1]Lookup for use classification'!$B$10,C1423)),ISNUMBER(SEARCH('[1]Lookup for use classification'!$C$10,C1423)),ISNUMBER(SEARCH('[1]Lookup for use classification'!$D$10,C1423)),ISNUMBER(SEARCH('[1]Lookup for use classification'!$E$10,C1423)),ISNUMBER(SEARCH('[1]Lookup for use classification'!$F$10,C1423)),ISNUMBER(SEARCH('[1]Lookup for use classification'!$G$10,C1423))),'[1]Lookup for use classification'!$A$10,IF(OR(ISNUMBER(SEARCH('[1]Lookup for use classification'!$B$11,C1423)),ISNUMBER(SEARCH('[1]Lookup for use classification'!$C$11,C1423))),'[1]Lookup for use classification'!$A$11,IF(OR(ISNUMBER(SEARCH('[1]Lookup for use classification'!$B$12,C1423)),ISNUMBER(SEARCH('[1]Lookup for use classification'!$C$12,C1423))),'[1]Lookup for use classification'!$A$12,IF(OR(ISNUMBER(SEARCH('[1]Lookup for use classification'!$B$13,C1423)),ISNUMBER(SEARCH('[1]Lookup for use classification'!$C$13,C1423)),ISNUMBER(SEARCH('[1]Lookup for use classification'!$D$13,C1423)),,ISNUMBER(SEARCH('[1]Lookup for use classification'!$C$13,C1423)),ISNUMBER(SEARCH('[1]Lookup for use classification'!$E$13,C1423))),'[1]Lookup for use classification'!$A$13,IF(OR(ISNUMBER(SEARCH('[1]Lookup for use classification'!$B$14,C1423)),ISNUMBER(SEARCH('[1]Lookup for use classification'!$C$14,C1423))),'[1]Lookup for use classification'!$A$14,"Other"))))))))))))</f>
        <v>Other</v>
      </c>
      <c r="E1423" s="169">
        <v>176</v>
      </c>
      <c r="F1423" s="170"/>
      <c r="G1423" s="170"/>
    </row>
    <row r="1424" spans="1:12" hidden="1">
      <c r="A1424" s="187" t="s">
        <v>908</v>
      </c>
      <c r="B1424" s="167" t="s">
        <v>4456</v>
      </c>
      <c r="C1424" s="168" t="s">
        <v>410</v>
      </c>
      <c r="D1424" s="6" t="str">
        <f>IF(OR(ISNUMBER(SEARCH('[1]Lookup for use classification'!$B$1,C1424)),ISNUMBER(SEARCH('[1]Lookup for use classification'!$C$1,C1424)),ISNUMBER(SEARCH('[1]Lookup for use classification'!$D$1,C1424)),ISNUMBER(SEARCH('[1]Lookup for use classification'!$E$1,C1424))),'[1]Lookup for use classification'!$A$1,IF(ISNUMBER(SEARCH('[1]Lookup for use classification'!$B$2,C1424)),'[1]Lookup for use classification'!$A$2,IF(ISNUMBER(SEARCH('[1]Lookup for use classification'!$B$3,C1424)),'[1]Lookup for use classification'!$A$3,IF(OR(ISNUMBER(SEARCH('[1]Lookup for use classification'!$B$4,C1424)),ISNUMBER(SEARCH('[1]Lookup for use classification'!$C$4,C1424)),ISNUMBER(SEARCH('[1]Lookup for use classification'!$D$4,C1424)),ISNUMBER(SEARCH('[1]Lookup for use classification'!$E$4,C1424))),'[1]Lookup for use classification'!$A$4,IF(OR(ISNUMBER(SEARCH('[1]Lookup for use classification'!$B$5,C1424)),ISNUMBER(SEARCH('[1]Lookup for use classification'!$C$5,C1424)),ISNUMBER(SEARCH('[1]Lookup for use classification'!$D$5,C1424))),'[1]Lookup for use classification'!$A$5,IF(OR(ISNUMBER(SEARCH('[1]Lookup for use classification'!$B$7,C1424)),ISNUMBER(SEARCH('[1]Lookup for use classification'!$C$7,C1424)),ISNUMBER(SEARCH('[1]Lookup for use classification'!$D$7,C1424))),'[1]Lookup for use classification'!$A$7,IF(OR(ISNUMBER(SEARCH('[1]Lookup for use classification'!$B$9,C1424)),ISNUMBER(SEARCH('[1]Lookup for use classification'!$C$9,C1424)),ISNUMBER(SEARCH('[1]Lookup for use classification'!$D$9,C1424)),ISNUMBER(SEARCH('[1]Lookup for use classification'!$E$9,C1424)),ISNUMBER(SEARCH('[1]Lookup for use classification'!$F$9,C1424)),ISNUMBER(SEARCH('[1]Lookup for use classification'!$G$9,C1424)),ISNUMBER(SEARCH('[1]Lookup for use classification'!$H$9,C1424)),ISNUMBER(SEARCH('[1]Lookup for use classification'!$I$9,C1424)),ISNUMBER(SEARCH('[1]Lookup for use classification'!$J$9,C1424)),ISNUMBER(SEARCH('[1]Lookup for use classification'!$K$9,C1424))),'[1]Lookup for use classification'!$A$9,IF(OR(ISNUMBER(SEARCH('[1]Lookup for use classification'!$B$10,C1424)),ISNUMBER(SEARCH('[1]Lookup for use classification'!$C$10,C1424)),ISNUMBER(SEARCH('[1]Lookup for use classification'!$D$10,C1424)),ISNUMBER(SEARCH('[1]Lookup for use classification'!$E$10,C1424)),ISNUMBER(SEARCH('[1]Lookup for use classification'!$F$10,C1424)),ISNUMBER(SEARCH('[1]Lookup for use classification'!$G$10,C1424))),'[1]Lookup for use classification'!$A$10,IF(OR(ISNUMBER(SEARCH('[1]Lookup for use classification'!$B$11,C1424)),ISNUMBER(SEARCH('[1]Lookup for use classification'!$C$11,C1424))),'[1]Lookup for use classification'!$A$11,IF(OR(ISNUMBER(SEARCH('[1]Lookup for use classification'!$B$12,C1424)),ISNUMBER(SEARCH('[1]Lookup for use classification'!$C$12,C1424))),'[1]Lookup for use classification'!$A$12,IF(OR(ISNUMBER(SEARCH('[1]Lookup for use classification'!$B$13,C1424)),ISNUMBER(SEARCH('[1]Lookup for use classification'!$C$13,C1424)),ISNUMBER(SEARCH('[1]Lookup for use classification'!$D$13,C1424)),,ISNUMBER(SEARCH('[1]Lookup for use classification'!$C$13,C1424)),ISNUMBER(SEARCH('[1]Lookup for use classification'!$E$13,C1424))),'[1]Lookup for use classification'!$A$13,IF(OR(ISNUMBER(SEARCH('[1]Lookup for use classification'!$B$14,C1424)),ISNUMBER(SEARCH('[1]Lookup for use classification'!$C$14,C1424))),'[1]Lookup for use classification'!$A$14,"Other"))))))))))))</f>
        <v>Other</v>
      </c>
      <c r="E1424" s="169">
        <v>2000</v>
      </c>
      <c r="F1424" s="170"/>
      <c r="G1424" s="170"/>
    </row>
    <row r="1425" spans="1:7" hidden="1">
      <c r="A1425" s="187" t="s">
        <v>908</v>
      </c>
      <c r="B1425" s="167" t="s">
        <v>4456</v>
      </c>
      <c r="C1425" s="168" t="s">
        <v>887</v>
      </c>
      <c r="D1425" s="6" t="str">
        <f>IF(OR(ISNUMBER(SEARCH('[1]Lookup for use classification'!$B$1,C1425)),ISNUMBER(SEARCH('[1]Lookup for use classification'!$C$1,C1425)),ISNUMBER(SEARCH('[1]Lookup for use classification'!$D$1,C1425)),ISNUMBER(SEARCH('[1]Lookup for use classification'!$E$1,C1425))),'[1]Lookup for use classification'!$A$1,IF(ISNUMBER(SEARCH('[1]Lookup for use classification'!$B$2,C1425)),'[1]Lookup for use classification'!$A$2,IF(ISNUMBER(SEARCH('[1]Lookup for use classification'!$B$3,C1425)),'[1]Lookup for use classification'!$A$3,IF(OR(ISNUMBER(SEARCH('[1]Lookup for use classification'!$B$4,C1425)),ISNUMBER(SEARCH('[1]Lookup for use classification'!$C$4,C1425)),ISNUMBER(SEARCH('[1]Lookup for use classification'!$D$4,C1425)),ISNUMBER(SEARCH('[1]Lookup for use classification'!$E$4,C1425))),'[1]Lookup for use classification'!$A$4,IF(OR(ISNUMBER(SEARCH('[1]Lookup for use classification'!$B$5,C1425)),ISNUMBER(SEARCH('[1]Lookup for use classification'!$C$5,C1425)),ISNUMBER(SEARCH('[1]Lookup for use classification'!$D$5,C1425))),'[1]Lookup for use classification'!$A$5,IF(OR(ISNUMBER(SEARCH('[1]Lookup for use classification'!$B$7,C1425)),ISNUMBER(SEARCH('[1]Lookup for use classification'!$C$7,C1425)),ISNUMBER(SEARCH('[1]Lookup for use classification'!$D$7,C1425))),'[1]Lookup for use classification'!$A$7,IF(OR(ISNUMBER(SEARCH('[1]Lookup for use classification'!$B$9,C1425)),ISNUMBER(SEARCH('[1]Lookup for use classification'!$C$9,C1425)),ISNUMBER(SEARCH('[1]Lookup for use classification'!$D$9,C1425)),ISNUMBER(SEARCH('[1]Lookup for use classification'!$E$9,C1425)),ISNUMBER(SEARCH('[1]Lookup for use classification'!$F$9,C1425)),ISNUMBER(SEARCH('[1]Lookup for use classification'!$G$9,C1425)),ISNUMBER(SEARCH('[1]Lookup for use classification'!$H$9,C1425)),ISNUMBER(SEARCH('[1]Lookup for use classification'!$I$9,C1425)),ISNUMBER(SEARCH('[1]Lookup for use classification'!$J$9,C1425)),ISNUMBER(SEARCH('[1]Lookup for use classification'!$K$9,C1425))),'[1]Lookup for use classification'!$A$9,IF(OR(ISNUMBER(SEARCH('[1]Lookup for use classification'!$B$10,C1425)),ISNUMBER(SEARCH('[1]Lookup for use classification'!$C$10,C1425)),ISNUMBER(SEARCH('[1]Lookup for use classification'!$D$10,C1425)),ISNUMBER(SEARCH('[1]Lookup for use classification'!$E$10,C1425)),ISNUMBER(SEARCH('[1]Lookup for use classification'!$F$10,C1425)),ISNUMBER(SEARCH('[1]Lookup for use classification'!$G$10,C1425))),'[1]Lookup for use classification'!$A$10,IF(OR(ISNUMBER(SEARCH('[1]Lookup for use classification'!$B$11,C1425)),ISNUMBER(SEARCH('[1]Lookup for use classification'!$C$11,C1425))),'[1]Lookup for use classification'!$A$11,IF(OR(ISNUMBER(SEARCH('[1]Lookup for use classification'!$B$12,C1425)),ISNUMBER(SEARCH('[1]Lookup for use classification'!$C$12,C1425))),'[1]Lookup for use classification'!$A$12,IF(OR(ISNUMBER(SEARCH('[1]Lookup for use classification'!$B$13,C1425)),ISNUMBER(SEARCH('[1]Lookup for use classification'!$C$13,C1425)),ISNUMBER(SEARCH('[1]Lookup for use classification'!$D$13,C1425)),,ISNUMBER(SEARCH('[1]Lookup for use classification'!$C$13,C1425)),ISNUMBER(SEARCH('[1]Lookup for use classification'!$E$13,C1425))),'[1]Lookup for use classification'!$A$13,IF(OR(ISNUMBER(SEARCH('[1]Lookup for use classification'!$B$14,C1425)),ISNUMBER(SEARCH('[1]Lookup for use classification'!$C$14,C1425))),'[1]Lookup for use classification'!$A$14,"Other"))))))))))))</f>
        <v>Other</v>
      </c>
      <c r="E1425" s="169">
        <v>2059</v>
      </c>
      <c r="F1425" s="170" t="s">
        <v>827</v>
      </c>
      <c r="G1425" s="170"/>
    </row>
    <row r="1426" spans="1:7" hidden="1">
      <c r="A1426" s="187" t="s">
        <v>908</v>
      </c>
      <c r="B1426" s="167" t="s">
        <v>4456</v>
      </c>
      <c r="C1426" s="168" t="s">
        <v>901</v>
      </c>
      <c r="D1426" s="6" t="str">
        <f>IF(OR(ISNUMBER(SEARCH('[1]Lookup for use classification'!$B$1,C1426)),ISNUMBER(SEARCH('[1]Lookup for use classification'!$C$1,C1426)),ISNUMBER(SEARCH('[1]Lookup for use classification'!$D$1,C1426)),ISNUMBER(SEARCH('[1]Lookup for use classification'!$E$1,C1426))),'[1]Lookup for use classification'!$A$1,IF(ISNUMBER(SEARCH('[1]Lookup for use classification'!$B$2,C1426)),'[1]Lookup for use classification'!$A$2,IF(ISNUMBER(SEARCH('[1]Lookup for use classification'!$B$3,C1426)),'[1]Lookup for use classification'!$A$3,IF(OR(ISNUMBER(SEARCH('[1]Lookup for use classification'!$B$4,C1426)),ISNUMBER(SEARCH('[1]Lookup for use classification'!$C$4,C1426)),ISNUMBER(SEARCH('[1]Lookup for use classification'!$D$4,C1426)),ISNUMBER(SEARCH('[1]Lookup for use classification'!$E$4,C1426))),'[1]Lookup for use classification'!$A$4,IF(OR(ISNUMBER(SEARCH('[1]Lookup for use classification'!$B$5,C1426)),ISNUMBER(SEARCH('[1]Lookup for use classification'!$C$5,C1426)),ISNUMBER(SEARCH('[1]Lookup for use classification'!$D$5,C1426))),'[1]Lookup for use classification'!$A$5,IF(OR(ISNUMBER(SEARCH('[1]Lookup for use classification'!$B$7,C1426)),ISNUMBER(SEARCH('[1]Lookup for use classification'!$C$7,C1426)),ISNUMBER(SEARCH('[1]Lookup for use classification'!$D$7,C1426))),'[1]Lookup for use classification'!$A$7,IF(OR(ISNUMBER(SEARCH('[1]Lookup for use classification'!$B$9,C1426)),ISNUMBER(SEARCH('[1]Lookup for use classification'!$C$9,C1426)),ISNUMBER(SEARCH('[1]Lookup for use classification'!$D$9,C1426)),ISNUMBER(SEARCH('[1]Lookup for use classification'!$E$9,C1426)),ISNUMBER(SEARCH('[1]Lookup for use classification'!$F$9,C1426)),ISNUMBER(SEARCH('[1]Lookup for use classification'!$G$9,C1426)),ISNUMBER(SEARCH('[1]Lookup for use classification'!$H$9,C1426)),ISNUMBER(SEARCH('[1]Lookup for use classification'!$I$9,C1426)),ISNUMBER(SEARCH('[1]Lookup for use classification'!$J$9,C1426)),ISNUMBER(SEARCH('[1]Lookup for use classification'!$K$9,C1426))),'[1]Lookup for use classification'!$A$9,IF(OR(ISNUMBER(SEARCH('[1]Lookup for use classification'!$B$10,C1426)),ISNUMBER(SEARCH('[1]Lookup for use classification'!$C$10,C1426)),ISNUMBER(SEARCH('[1]Lookup for use classification'!$D$10,C1426)),ISNUMBER(SEARCH('[1]Lookup for use classification'!$E$10,C1426)),ISNUMBER(SEARCH('[1]Lookup for use classification'!$F$10,C1426)),ISNUMBER(SEARCH('[1]Lookup for use classification'!$G$10,C1426))),'[1]Lookup for use classification'!$A$10,IF(OR(ISNUMBER(SEARCH('[1]Lookup for use classification'!$B$11,C1426)),ISNUMBER(SEARCH('[1]Lookup for use classification'!$C$11,C1426))),'[1]Lookup for use classification'!$A$11,IF(OR(ISNUMBER(SEARCH('[1]Lookup for use classification'!$B$12,C1426)),ISNUMBER(SEARCH('[1]Lookup for use classification'!$C$12,C1426))),'[1]Lookup for use classification'!$A$12,IF(OR(ISNUMBER(SEARCH('[1]Lookup for use classification'!$B$13,C1426)),ISNUMBER(SEARCH('[1]Lookup for use classification'!$C$13,C1426)),ISNUMBER(SEARCH('[1]Lookup for use classification'!$D$13,C1426)),,ISNUMBER(SEARCH('[1]Lookup for use classification'!$C$13,C1426)),ISNUMBER(SEARCH('[1]Lookup for use classification'!$E$13,C1426))),'[1]Lookup for use classification'!$A$13,IF(OR(ISNUMBER(SEARCH('[1]Lookup for use classification'!$B$14,C1426)),ISNUMBER(SEARCH('[1]Lookup for use classification'!$C$14,C1426))),'[1]Lookup for use classification'!$A$14,"Other"))))))))))))</f>
        <v>Other</v>
      </c>
      <c r="E1426" s="169">
        <v>2188</v>
      </c>
      <c r="F1426" s="170" t="s">
        <v>827</v>
      </c>
      <c r="G1426" s="170"/>
    </row>
    <row r="1427" spans="1:7" hidden="1">
      <c r="A1427" s="187" t="s">
        <v>908</v>
      </c>
      <c r="B1427" s="167" t="s">
        <v>4456</v>
      </c>
      <c r="C1427" s="213" t="s">
        <v>913</v>
      </c>
      <c r="D1427" s="6" t="str">
        <f>IF(OR(ISNUMBER(SEARCH('[1]Lookup for use classification'!$B$1,C1427)),ISNUMBER(SEARCH('[1]Lookup for use classification'!$C$1,C1427)),ISNUMBER(SEARCH('[1]Lookup for use classification'!$D$1,C1427)),ISNUMBER(SEARCH('[1]Lookup for use classification'!$E$1,C1427))),'[1]Lookup for use classification'!$A$1,IF(ISNUMBER(SEARCH('[1]Lookup for use classification'!$B$2,C1427)),'[1]Lookup for use classification'!$A$2,IF(ISNUMBER(SEARCH('[1]Lookup for use classification'!$B$3,C1427)),'[1]Lookup for use classification'!$A$3,IF(OR(ISNUMBER(SEARCH('[1]Lookup for use classification'!$B$4,C1427)),ISNUMBER(SEARCH('[1]Lookup for use classification'!$C$4,C1427)),ISNUMBER(SEARCH('[1]Lookup for use classification'!$D$4,C1427)),ISNUMBER(SEARCH('[1]Lookup for use classification'!$E$4,C1427))),'[1]Lookup for use classification'!$A$4,IF(OR(ISNUMBER(SEARCH('[1]Lookup for use classification'!$B$5,C1427)),ISNUMBER(SEARCH('[1]Lookup for use classification'!$C$5,C1427)),ISNUMBER(SEARCH('[1]Lookup for use classification'!$D$5,C1427))),'[1]Lookup for use classification'!$A$5,IF(OR(ISNUMBER(SEARCH('[1]Lookup for use classification'!$B$7,C1427)),ISNUMBER(SEARCH('[1]Lookup for use classification'!$C$7,C1427)),ISNUMBER(SEARCH('[1]Lookup for use classification'!$D$7,C1427))),'[1]Lookup for use classification'!$A$7,IF(OR(ISNUMBER(SEARCH('[1]Lookup for use classification'!$B$9,C1427)),ISNUMBER(SEARCH('[1]Lookup for use classification'!$C$9,C1427)),ISNUMBER(SEARCH('[1]Lookup for use classification'!$D$9,C1427)),ISNUMBER(SEARCH('[1]Lookup for use classification'!$E$9,C1427)),ISNUMBER(SEARCH('[1]Lookup for use classification'!$F$9,C1427)),ISNUMBER(SEARCH('[1]Lookup for use classification'!$G$9,C1427)),ISNUMBER(SEARCH('[1]Lookup for use classification'!$H$9,C1427)),ISNUMBER(SEARCH('[1]Lookup for use classification'!$I$9,C1427)),ISNUMBER(SEARCH('[1]Lookup for use classification'!$J$9,C1427)),ISNUMBER(SEARCH('[1]Lookup for use classification'!$K$9,C1427))),'[1]Lookup for use classification'!$A$9,IF(OR(ISNUMBER(SEARCH('[1]Lookup for use classification'!$B$10,C1427)),ISNUMBER(SEARCH('[1]Lookup for use classification'!$C$10,C1427)),ISNUMBER(SEARCH('[1]Lookup for use classification'!$D$10,C1427)),ISNUMBER(SEARCH('[1]Lookup for use classification'!$E$10,C1427)),ISNUMBER(SEARCH('[1]Lookup for use classification'!$F$10,C1427)),ISNUMBER(SEARCH('[1]Lookup for use classification'!$G$10,C1427))),'[1]Lookup for use classification'!$A$10,IF(OR(ISNUMBER(SEARCH('[1]Lookup for use classification'!$B$11,C1427)),ISNUMBER(SEARCH('[1]Lookup for use classification'!$C$11,C1427))),'[1]Lookup for use classification'!$A$11,IF(OR(ISNUMBER(SEARCH('[1]Lookup for use classification'!$B$12,C1427)),ISNUMBER(SEARCH('[1]Lookup for use classification'!$C$12,C1427))),'[1]Lookup for use classification'!$A$12,IF(OR(ISNUMBER(SEARCH('[1]Lookup for use classification'!$B$13,C1427)),ISNUMBER(SEARCH('[1]Lookup for use classification'!$C$13,C1427)),ISNUMBER(SEARCH('[1]Lookup for use classification'!$D$13,C1427)),,ISNUMBER(SEARCH('[1]Lookup for use classification'!$C$13,C1427)),ISNUMBER(SEARCH('[1]Lookup for use classification'!$E$13,C1427))),'[1]Lookup for use classification'!$A$13,IF(OR(ISNUMBER(SEARCH('[1]Lookup for use classification'!$B$14,C1427)),ISNUMBER(SEARCH('[1]Lookup for use classification'!$C$14,C1427))),'[1]Lookup for use classification'!$A$14,"Other"))))))))))))</f>
        <v>Other</v>
      </c>
      <c r="E1427" s="169">
        <v>2304</v>
      </c>
      <c r="F1427" s="170"/>
      <c r="G1427" s="170" t="s">
        <v>795</v>
      </c>
    </row>
    <row r="1428" spans="1:7" hidden="1">
      <c r="A1428" s="187" t="s">
        <v>908</v>
      </c>
      <c r="B1428" s="167" t="s">
        <v>4456</v>
      </c>
      <c r="C1428" s="168" t="s">
        <v>113</v>
      </c>
      <c r="D1428" s="6" t="str">
        <f>IF(OR(ISNUMBER(SEARCH('[1]Lookup for use classification'!$B$1,C1428)),ISNUMBER(SEARCH('[1]Lookup for use classification'!$C$1,C1428)),ISNUMBER(SEARCH('[1]Lookup for use classification'!$D$1,C1428)),ISNUMBER(SEARCH('[1]Lookup for use classification'!$E$1,C1428))),'[1]Lookup for use classification'!$A$1,IF(ISNUMBER(SEARCH('[1]Lookup for use classification'!$B$2,C1428)),'[1]Lookup for use classification'!$A$2,IF(ISNUMBER(SEARCH('[1]Lookup for use classification'!$B$3,C1428)),'[1]Lookup for use classification'!$A$3,IF(OR(ISNUMBER(SEARCH('[1]Lookup for use classification'!$B$4,C1428)),ISNUMBER(SEARCH('[1]Lookup for use classification'!$C$4,C1428)),ISNUMBER(SEARCH('[1]Lookup for use classification'!$D$4,C1428)),ISNUMBER(SEARCH('[1]Lookup for use classification'!$E$4,C1428))),'[1]Lookup for use classification'!$A$4,IF(OR(ISNUMBER(SEARCH('[1]Lookup for use classification'!$B$5,C1428)),ISNUMBER(SEARCH('[1]Lookup for use classification'!$C$5,C1428)),ISNUMBER(SEARCH('[1]Lookup for use classification'!$D$5,C1428))),'[1]Lookup for use classification'!$A$5,IF(OR(ISNUMBER(SEARCH('[1]Lookup for use classification'!$B$7,C1428)),ISNUMBER(SEARCH('[1]Lookup for use classification'!$C$7,C1428)),ISNUMBER(SEARCH('[1]Lookup for use classification'!$D$7,C1428))),'[1]Lookup for use classification'!$A$7,IF(OR(ISNUMBER(SEARCH('[1]Lookup for use classification'!$B$9,C1428)),ISNUMBER(SEARCH('[1]Lookup for use classification'!$C$9,C1428)),ISNUMBER(SEARCH('[1]Lookup for use classification'!$D$9,C1428)),ISNUMBER(SEARCH('[1]Lookup for use classification'!$E$9,C1428)),ISNUMBER(SEARCH('[1]Lookup for use classification'!$F$9,C1428)),ISNUMBER(SEARCH('[1]Lookup for use classification'!$G$9,C1428)),ISNUMBER(SEARCH('[1]Lookup for use classification'!$H$9,C1428)),ISNUMBER(SEARCH('[1]Lookup for use classification'!$I$9,C1428)),ISNUMBER(SEARCH('[1]Lookup for use classification'!$J$9,C1428)),ISNUMBER(SEARCH('[1]Lookup for use classification'!$K$9,C1428))),'[1]Lookup for use classification'!$A$9,IF(OR(ISNUMBER(SEARCH('[1]Lookup for use classification'!$B$10,C1428)),ISNUMBER(SEARCH('[1]Lookup for use classification'!$C$10,C1428)),ISNUMBER(SEARCH('[1]Lookup for use classification'!$D$10,C1428)),ISNUMBER(SEARCH('[1]Lookup for use classification'!$E$10,C1428)),ISNUMBER(SEARCH('[1]Lookup for use classification'!$F$10,C1428)),ISNUMBER(SEARCH('[1]Lookup for use classification'!$G$10,C1428))),'[1]Lookup for use classification'!$A$10,IF(OR(ISNUMBER(SEARCH('[1]Lookup for use classification'!$B$11,C1428)),ISNUMBER(SEARCH('[1]Lookup for use classification'!$C$11,C1428))),'[1]Lookup for use classification'!$A$11,IF(OR(ISNUMBER(SEARCH('[1]Lookup for use classification'!$B$12,C1428)),ISNUMBER(SEARCH('[1]Lookup for use classification'!$C$12,C1428))),'[1]Lookup for use classification'!$A$12,IF(OR(ISNUMBER(SEARCH('[1]Lookup for use classification'!$B$13,C1428)),ISNUMBER(SEARCH('[1]Lookup for use classification'!$C$13,C1428)),ISNUMBER(SEARCH('[1]Lookup for use classification'!$D$13,C1428)),,ISNUMBER(SEARCH('[1]Lookup for use classification'!$C$13,C1428)),ISNUMBER(SEARCH('[1]Lookup for use classification'!$E$13,C1428))),'[1]Lookup for use classification'!$A$13,IF(OR(ISNUMBER(SEARCH('[1]Lookup for use classification'!$B$14,C1428)),ISNUMBER(SEARCH('[1]Lookup for use classification'!$C$14,C1428))),'[1]Lookup for use classification'!$A$14,"Other"))))))))))))</f>
        <v>Other</v>
      </c>
      <c r="E1428" s="169">
        <v>3472</v>
      </c>
      <c r="F1428" s="170"/>
      <c r="G1428" s="170"/>
    </row>
    <row r="1429" spans="1:7" hidden="1">
      <c r="A1429" s="187" t="s">
        <v>908</v>
      </c>
      <c r="B1429" s="167" t="s">
        <v>4456</v>
      </c>
      <c r="C1429" s="168" t="s">
        <v>912</v>
      </c>
      <c r="D1429" s="6" t="str">
        <f>IF(OR(ISNUMBER(SEARCH('[1]Lookup for use classification'!$B$1,C1429)),ISNUMBER(SEARCH('[1]Lookup for use classification'!$C$1,C1429)),ISNUMBER(SEARCH('[1]Lookup for use classification'!$D$1,C1429)),ISNUMBER(SEARCH('[1]Lookup for use classification'!$E$1,C1429))),'[1]Lookup for use classification'!$A$1,IF(ISNUMBER(SEARCH('[1]Lookup for use classification'!$B$2,C1429)),'[1]Lookup for use classification'!$A$2,IF(ISNUMBER(SEARCH('[1]Lookup for use classification'!$B$3,C1429)),'[1]Lookup for use classification'!$A$3,IF(OR(ISNUMBER(SEARCH('[1]Lookup for use classification'!$B$4,C1429)),ISNUMBER(SEARCH('[1]Lookup for use classification'!$C$4,C1429)),ISNUMBER(SEARCH('[1]Lookup for use classification'!$D$4,C1429)),ISNUMBER(SEARCH('[1]Lookup for use classification'!$E$4,C1429))),'[1]Lookup for use classification'!$A$4,IF(OR(ISNUMBER(SEARCH('[1]Lookup for use classification'!$B$5,C1429)),ISNUMBER(SEARCH('[1]Lookup for use classification'!$C$5,C1429)),ISNUMBER(SEARCH('[1]Lookup for use classification'!$D$5,C1429))),'[1]Lookup for use classification'!$A$5,IF(OR(ISNUMBER(SEARCH('[1]Lookup for use classification'!$B$7,C1429)),ISNUMBER(SEARCH('[1]Lookup for use classification'!$C$7,C1429)),ISNUMBER(SEARCH('[1]Lookup for use classification'!$D$7,C1429))),'[1]Lookup for use classification'!$A$7,IF(OR(ISNUMBER(SEARCH('[1]Lookup for use classification'!$B$9,C1429)),ISNUMBER(SEARCH('[1]Lookup for use classification'!$C$9,C1429)),ISNUMBER(SEARCH('[1]Lookup for use classification'!$D$9,C1429)),ISNUMBER(SEARCH('[1]Lookup for use classification'!$E$9,C1429)),ISNUMBER(SEARCH('[1]Lookup for use classification'!$F$9,C1429)),ISNUMBER(SEARCH('[1]Lookup for use classification'!$G$9,C1429)),ISNUMBER(SEARCH('[1]Lookup for use classification'!$H$9,C1429)),ISNUMBER(SEARCH('[1]Lookup for use classification'!$I$9,C1429)),ISNUMBER(SEARCH('[1]Lookup for use classification'!$J$9,C1429)),ISNUMBER(SEARCH('[1]Lookup for use classification'!$K$9,C1429))),'[1]Lookup for use classification'!$A$9,IF(OR(ISNUMBER(SEARCH('[1]Lookup for use classification'!$B$10,C1429)),ISNUMBER(SEARCH('[1]Lookup for use classification'!$C$10,C1429)),ISNUMBER(SEARCH('[1]Lookup for use classification'!$D$10,C1429)),ISNUMBER(SEARCH('[1]Lookup for use classification'!$E$10,C1429)),ISNUMBER(SEARCH('[1]Lookup for use classification'!$F$10,C1429)),ISNUMBER(SEARCH('[1]Lookup for use classification'!$G$10,C1429))),'[1]Lookup for use classification'!$A$10,IF(OR(ISNUMBER(SEARCH('[1]Lookup for use classification'!$B$11,C1429)),ISNUMBER(SEARCH('[1]Lookup for use classification'!$C$11,C1429))),'[1]Lookup for use classification'!$A$11,IF(OR(ISNUMBER(SEARCH('[1]Lookup for use classification'!$B$12,C1429)),ISNUMBER(SEARCH('[1]Lookup for use classification'!$C$12,C1429))),'[1]Lookup for use classification'!$A$12,IF(OR(ISNUMBER(SEARCH('[1]Lookup for use classification'!$B$13,C1429)),ISNUMBER(SEARCH('[1]Lookup for use classification'!$C$13,C1429)),ISNUMBER(SEARCH('[1]Lookup for use classification'!$D$13,C1429)),,ISNUMBER(SEARCH('[1]Lookup for use classification'!$C$13,C1429)),ISNUMBER(SEARCH('[1]Lookup for use classification'!$E$13,C1429))),'[1]Lookup for use classification'!$A$13,IF(OR(ISNUMBER(SEARCH('[1]Lookup for use classification'!$B$14,C1429)),ISNUMBER(SEARCH('[1]Lookup for use classification'!$C$14,C1429))),'[1]Lookup for use classification'!$A$14,"Other"))))))))))))</f>
        <v>Other</v>
      </c>
      <c r="E1429" s="169">
        <v>9147</v>
      </c>
      <c r="F1429" s="170"/>
      <c r="G1429" s="170" t="s">
        <v>795</v>
      </c>
    </row>
    <row r="1430" spans="1:7" hidden="1">
      <c r="A1430" s="187" t="s">
        <v>908</v>
      </c>
      <c r="B1430" s="167" t="s">
        <v>4456</v>
      </c>
      <c r="C1430" s="168" t="s">
        <v>902</v>
      </c>
      <c r="D1430" s="6" t="str">
        <f>IF(OR(ISNUMBER(SEARCH('[1]Lookup for use classification'!$B$1,C1430)),ISNUMBER(SEARCH('[1]Lookup for use classification'!$C$1,C1430)),ISNUMBER(SEARCH('[1]Lookup for use classification'!$D$1,C1430)),ISNUMBER(SEARCH('[1]Lookup for use classification'!$E$1,C1430))),'[1]Lookup for use classification'!$A$1,IF(ISNUMBER(SEARCH('[1]Lookup for use classification'!$B$2,C1430)),'[1]Lookup for use classification'!$A$2,IF(ISNUMBER(SEARCH('[1]Lookup for use classification'!$B$3,C1430)),'[1]Lookup for use classification'!$A$3,IF(OR(ISNUMBER(SEARCH('[1]Lookup for use classification'!$B$4,C1430)),ISNUMBER(SEARCH('[1]Lookup for use classification'!$C$4,C1430)),ISNUMBER(SEARCH('[1]Lookup for use classification'!$D$4,C1430)),ISNUMBER(SEARCH('[1]Lookup for use classification'!$E$4,C1430))),'[1]Lookup for use classification'!$A$4,IF(OR(ISNUMBER(SEARCH('[1]Lookup for use classification'!$B$5,C1430)),ISNUMBER(SEARCH('[1]Lookup for use classification'!$C$5,C1430)),ISNUMBER(SEARCH('[1]Lookup for use classification'!$D$5,C1430))),'[1]Lookup for use classification'!$A$5,IF(OR(ISNUMBER(SEARCH('[1]Lookup for use classification'!$B$7,C1430)),ISNUMBER(SEARCH('[1]Lookup for use classification'!$C$7,C1430)),ISNUMBER(SEARCH('[1]Lookup for use classification'!$D$7,C1430))),'[1]Lookup for use classification'!$A$7,IF(OR(ISNUMBER(SEARCH('[1]Lookup for use classification'!$B$9,C1430)),ISNUMBER(SEARCH('[1]Lookup for use classification'!$C$9,C1430)),ISNUMBER(SEARCH('[1]Lookup for use classification'!$D$9,C1430)),ISNUMBER(SEARCH('[1]Lookup for use classification'!$E$9,C1430)),ISNUMBER(SEARCH('[1]Lookup for use classification'!$F$9,C1430)),ISNUMBER(SEARCH('[1]Lookup for use classification'!$G$9,C1430)),ISNUMBER(SEARCH('[1]Lookup for use classification'!$H$9,C1430)),ISNUMBER(SEARCH('[1]Lookup for use classification'!$I$9,C1430)),ISNUMBER(SEARCH('[1]Lookup for use classification'!$J$9,C1430)),ISNUMBER(SEARCH('[1]Lookup for use classification'!$K$9,C1430))),'[1]Lookup for use classification'!$A$9,IF(OR(ISNUMBER(SEARCH('[1]Lookup for use classification'!$B$10,C1430)),ISNUMBER(SEARCH('[1]Lookup for use classification'!$C$10,C1430)),ISNUMBER(SEARCH('[1]Lookup for use classification'!$D$10,C1430)),ISNUMBER(SEARCH('[1]Lookup for use classification'!$E$10,C1430)),ISNUMBER(SEARCH('[1]Lookup for use classification'!$F$10,C1430)),ISNUMBER(SEARCH('[1]Lookup for use classification'!$G$10,C1430))),'[1]Lookup for use classification'!$A$10,IF(OR(ISNUMBER(SEARCH('[1]Lookup for use classification'!$B$11,C1430)),ISNUMBER(SEARCH('[1]Lookup for use classification'!$C$11,C1430))),'[1]Lookup for use classification'!$A$11,IF(OR(ISNUMBER(SEARCH('[1]Lookup for use classification'!$B$12,C1430)),ISNUMBER(SEARCH('[1]Lookup for use classification'!$C$12,C1430))),'[1]Lookup for use classification'!$A$12,IF(OR(ISNUMBER(SEARCH('[1]Lookup for use classification'!$B$13,C1430)),ISNUMBER(SEARCH('[1]Lookup for use classification'!$C$13,C1430)),ISNUMBER(SEARCH('[1]Lookup for use classification'!$D$13,C1430)),,ISNUMBER(SEARCH('[1]Lookup for use classification'!$C$13,C1430)),ISNUMBER(SEARCH('[1]Lookup for use classification'!$E$13,C1430))),'[1]Lookup for use classification'!$A$13,IF(OR(ISNUMBER(SEARCH('[1]Lookup for use classification'!$B$14,C1430)),ISNUMBER(SEARCH('[1]Lookup for use classification'!$C$14,C1430))),'[1]Lookup for use classification'!$A$14,"Other"))))))))))))</f>
        <v>Other</v>
      </c>
      <c r="E1430" s="169">
        <v>10000</v>
      </c>
      <c r="F1430" s="170"/>
      <c r="G1430" s="170"/>
    </row>
    <row r="1431" spans="1:7" hidden="1">
      <c r="A1431" s="187" t="s">
        <v>908</v>
      </c>
      <c r="B1431" s="167" t="s">
        <v>4456</v>
      </c>
      <c r="C1431" s="213" t="s">
        <v>891</v>
      </c>
      <c r="D1431" s="6" t="str">
        <f>IF(OR(ISNUMBER(SEARCH('[1]Lookup for use classification'!$B$1,C1431)),ISNUMBER(SEARCH('[1]Lookup for use classification'!$C$1,C1431)),ISNUMBER(SEARCH('[1]Lookup for use classification'!$D$1,C1431)),ISNUMBER(SEARCH('[1]Lookup for use classification'!$E$1,C1431))),'[1]Lookup for use classification'!$A$1,IF(ISNUMBER(SEARCH('[1]Lookup for use classification'!$B$2,C1431)),'[1]Lookup for use classification'!$A$2,IF(ISNUMBER(SEARCH('[1]Lookup for use classification'!$B$3,C1431)),'[1]Lookup for use classification'!$A$3,IF(OR(ISNUMBER(SEARCH('[1]Lookup for use classification'!$B$4,C1431)),ISNUMBER(SEARCH('[1]Lookup for use classification'!$C$4,C1431)),ISNUMBER(SEARCH('[1]Lookup for use classification'!$D$4,C1431)),ISNUMBER(SEARCH('[1]Lookup for use classification'!$E$4,C1431))),'[1]Lookup for use classification'!$A$4,IF(OR(ISNUMBER(SEARCH('[1]Lookup for use classification'!$B$5,C1431)),ISNUMBER(SEARCH('[1]Lookup for use classification'!$C$5,C1431)),ISNUMBER(SEARCH('[1]Lookup for use classification'!$D$5,C1431))),'[1]Lookup for use classification'!$A$5,IF(OR(ISNUMBER(SEARCH('[1]Lookup for use classification'!$B$7,C1431)),ISNUMBER(SEARCH('[1]Lookup for use classification'!$C$7,C1431)),ISNUMBER(SEARCH('[1]Lookup for use classification'!$D$7,C1431))),'[1]Lookup for use classification'!$A$7,IF(OR(ISNUMBER(SEARCH('[1]Lookup for use classification'!$B$9,C1431)),ISNUMBER(SEARCH('[1]Lookup for use classification'!$C$9,C1431)),ISNUMBER(SEARCH('[1]Lookup for use classification'!$D$9,C1431)),ISNUMBER(SEARCH('[1]Lookup for use classification'!$E$9,C1431)),ISNUMBER(SEARCH('[1]Lookup for use classification'!$F$9,C1431)),ISNUMBER(SEARCH('[1]Lookup for use classification'!$G$9,C1431)),ISNUMBER(SEARCH('[1]Lookup for use classification'!$H$9,C1431)),ISNUMBER(SEARCH('[1]Lookup for use classification'!$I$9,C1431)),ISNUMBER(SEARCH('[1]Lookup for use classification'!$J$9,C1431)),ISNUMBER(SEARCH('[1]Lookup for use classification'!$K$9,C1431))),'[1]Lookup for use classification'!$A$9,IF(OR(ISNUMBER(SEARCH('[1]Lookup for use classification'!$B$10,C1431)),ISNUMBER(SEARCH('[1]Lookup for use classification'!$C$10,C1431)),ISNUMBER(SEARCH('[1]Lookup for use classification'!$D$10,C1431)),ISNUMBER(SEARCH('[1]Lookup for use classification'!$E$10,C1431)),ISNUMBER(SEARCH('[1]Lookup for use classification'!$F$10,C1431)),ISNUMBER(SEARCH('[1]Lookup for use classification'!$G$10,C1431))),'[1]Lookup for use classification'!$A$10,IF(OR(ISNUMBER(SEARCH('[1]Lookup for use classification'!$B$11,C1431)),ISNUMBER(SEARCH('[1]Lookup for use classification'!$C$11,C1431))),'[1]Lookup for use classification'!$A$11,IF(OR(ISNUMBER(SEARCH('[1]Lookup for use classification'!$B$12,C1431)),ISNUMBER(SEARCH('[1]Lookup for use classification'!$C$12,C1431))),'[1]Lookup for use classification'!$A$12,IF(OR(ISNUMBER(SEARCH('[1]Lookup for use classification'!$B$13,C1431)),ISNUMBER(SEARCH('[1]Lookup for use classification'!$C$13,C1431)),ISNUMBER(SEARCH('[1]Lookup for use classification'!$D$13,C1431)),,ISNUMBER(SEARCH('[1]Lookup for use classification'!$C$13,C1431)),ISNUMBER(SEARCH('[1]Lookup for use classification'!$E$13,C1431))),'[1]Lookup for use classification'!$A$13,IF(OR(ISNUMBER(SEARCH('[1]Lookup for use classification'!$B$14,C1431)),ISNUMBER(SEARCH('[1]Lookup for use classification'!$C$14,C1431))),'[1]Lookup for use classification'!$A$14,"Other"))))))))))))</f>
        <v>Other</v>
      </c>
      <c r="E1431" s="169"/>
      <c r="F1431" s="170"/>
      <c r="G1431" s="170" t="s">
        <v>795</v>
      </c>
    </row>
    <row r="1432" spans="1:7" hidden="1">
      <c r="A1432" s="187" t="s">
        <v>908</v>
      </c>
      <c r="B1432" s="167" t="s">
        <v>4456</v>
      </c>
      <c r="C1432" s="168" t="s">
        <v>112</v>
      </c>
      <c r="D1432" s="6" t="str">
        <f>IF(OR(ISNUMBER(SEARCH('[1]Lookup for use classification'!$B$1,C1432)),ISNUMBER(SEARCH('[1]Lookup for use classification'!$C$1,C1432)),ISNUMBER(SEARCH('[1]Lookup for use classification'!$D$1,C1432)),ISNUMBER(SEARCH('[1]Lookup for use classification'!$E$1,C1432))),'[1]Lookup for use classification'!$A$1,IF(ISNUMBER(SEARCH('[1]Lookup for use classification'!$B$2,C1432)),'[1]Lookup for use classification'!$A$2,IF(ISNUMBER(SEARCH('[1]Lookup for use classification'!$B$3,C1432)),'[1]Lookup for use classification'!$A$3,IF(OR(ISNUMBER(SEARCH('[1]Lookup for use classification'!$B$4,C1432)),ISNUMBER(SEARCH('[1]Lookup for use classification'!$C$4,C1432)),ISNUMBER(SEARCH('[1]Lookup for use classification'!$D$4,C1432)),ISNUMBER(SEARCH('[1]Lookup for use classification'!$E$4,C1432))),'[1]Lookup for use classification'!$A$4,IF(OR(ISNUMBER(SEARCH('[1]Lookup for use classification'!$B$5,C1432)),ISNUMBER(SEARCH('[1]Lookup for use classification'!$C$5,C1432)),ISNUMBER(SEARCH('[1]Lookup for use classification'!$D$5,C1432))),'[1]Lookup for use classification'!$A$5,IF(OR(ISNUMBER(SEARCH('[1]Lookup for use classification'!$B$7,C1432)),ISNUMBER(SEARCH('[1]Lookup for use classification'!$C$7,C1432)),ISNUMBER(SEARCH('[1]Lookup for use classification'!$D$7,C1432))),'[1]Lookup for use classification'!$A$7,IF(OR(ISNUMBER(SEARCH('[1]Lookup for use classification'!$B$9,C1432)),ISNUMBER(SEARCH('[1]Lookup for use classification'!$C$9,C1432)),ISNUMBER(SEARCH('[1]Lookup for use classification'!$D$9,C1432)),ISNUMBER(SEARCH('[1]Lookup for use classification'!$E$9,C1432)),ISNUMBER(SEARCH('[1]Lookup for use classification'!$F$9,C1432)),ISNUMBER(SEARCH('[1]Lookup for use classification'!$G$9,C1432)),ISNUMBER(SEARCH('[1]Lookup for use classification'!$H$9,C1432)),ISNUMBER(SEARCH('[1]Lookup for use classification'!$I$9,C1432)),ISNUMBER(SEARCH('[1]Lookup for use classification'!$J$9,C1432)),ISNUMBER(SEARCH('[1]Lookup for use classification'!$K$9,C1432))),'[1]Lookup for use classification'!$A$9,IF(OR(ISNUMBER(SEARCH('[1]Lookup for use classification'!$B$10,C1432)),ISNUMBER(SEARCH('[1]Lookup for use classification'!$C$10,C1432)),ISNUMBER(SEARCH('[1]Lookup for use classification'!$D$10,C1432)),ISNUMBER(SEARCH('[1]Lookup for use classification'!$E$10,C1432)),ISNUMBER(SEARCH('[1]Lookup for use classification'!$F$10,C1432)),ISNUMBER(SEARCH('[1]Lookup for use classification'!$G$10,C1432))),'[1]Lookup for use classification'!$A$10,IF(OR(ISNUMBER(SEARCH('[1]Lookup for use classification'!$B$11,C1432)),ISNUMBER(SEARCH('[1]Lookup for use classification'!$C$11,C1432))),'[1]Lookup for use classification'!$A$11,IF(OR(ISNUMBER(SEARCH('[1]Lookup for use classification'!$B$12,C1432)),ISNUMBER(SEARCH('[1]Lookup for use classification'!$C$12,C1432))),'[1]Lookup for use classification'!$A$12,IF(OR(ISNUMBER(SEARCH('[1]Lookup for use classification'!$B$13,C1432)),ISNUMBER(SEARCH('[1]Lookup for use classification'!$C$13,C1432)),ISNUMBER(SEARCH('[1]Lookup for use classification'!$D$13,C1432)),,ISNUMBER(SEARCH('[1]Lookup for use classification'!$C$13,C1432)),ISNUMBER(SEARCH('[1]Lookup for use classification'!$E$13,C1432))),'[1]Lookup for use classification'!$A$13,IF(OR(ISNUMBER(SEARCH('[1]Lookup for use classification'!$B$14,C1432)),ISNUMBER(SEARCH('[1]Lookup for use classification'!$C$14,C1432))),'[1]Lookup for use classification'!$A$14,"Other"))))))))))))</f>
        <v>Other</v>
      </c>
      <c r="E1432" s="169"/>
      <c r="F1432" s="170"/>
      <c r="G1432" s="170" t="s">
        <v>795</v>
      </c>
    </row>
    <row r="1433" spans="1:7" hidden="1">
      <c r="A1433" s="187" t="s">
        <v>908</v>
      </c>
      <c r="B1433" s="167" t="s">
        <v>4456</v>
      </c>
      <c r="C1433" s="168" t="s">
        <v>894</v>
      </c>
      <c r="D1433" s="6" t="str">
        <f>IF(OR(ISNUMBER(SEARCH('[1]Lookup for use classification'!$B$1,C1433)),ISNUMBER(SEARCH('[1]Lookup for use classification'!$C$1,C1433)),ISNUMBER(SEARCH('[1]Lookup for use classification'!$D$1,C1433)),ISNUMBER(SEARCH('[1]Lookup for use classification'!$E$1,C1433))),'[1]Lookup for use classification'!$A$1,IF(ISNUMBER(SEARCH('[1]Lookup for use classification'!$B$2,C1433)),'[1]Lookup for use classification'!$A$2,IF(ISNUMBER(SEARCH('[1]Lookup for use classification'!$B$3,C1433)),'[1]Lookup for use classification'!$A$3,IF(OR(ISNUMBER(SEARCH('[1]Lookup for use classification'!$B$4,C1433)),ISNUMBER(SEARCH('[1]Lookup for use classification'!$C$4,C1433)),ISNUMBER(SEARCH('[1]Lookup for use classification'!$D$4,C1433)),ISNUMBER(SEARCH('[1]Lookup for use classification'!$E$4,C1433))),'[1]Lookup for use classification'!$A$4,IF(OR(ISNUMBER(SEARCH('[1]Lookup for use classification'!$B$5,C1433)),ISNUMBER(SEARCH('[1]Lookup for use classification'!$C$5,C1433)),ISNUMBER(SEARCH('[1]Lookup for use classification'!$D$5,C1433))),'[1]Lookup for use classification'!$A$5,IF(OR(ISNUMBER(SEARCH('[1]Lookup for use classification'!$B$7,C1433)),ISNUMBER(SEARCH('[1]Lookup for use classification'!$C$7,C1433)),ISNUMBER(SEARCH('[1]Lookup for use classification'!$D$7,C1433))),'[1]Lookup for use classification'!$A$7,IF(OR(ISNUMBER(SEARCH('[1]Lookup for use classification'!$B$9,C1433)),ISNUMBER(SEARCH('[1]Lookup for use classification'!$C$9,C1433)),ISNUMBER(SEARCH('[1]Lookup for use classification'!$D$9,C1433)),ISNUMBER(SEARCH('[1]Lookup for use classification'!$E$9,C1433)),ISNUMBER(SEARCH('[1]Lookup for use classification'!$F$9,C1433)),ISNUMBER(SEARCH('[1]Lookup for use classification'!$G$9,C1433)),ISNUMBER(SEARCH('[1]Lookup for use classification'!$H$9,C1433)),ISNUMBER(SEARCH('[1]Lookup for use classification'!$I$9,C1433)),ISNUMBER(SEARCH('[1]Lookup for use classification'!$J$9,C1433)),ISNUMBER(SEARCH('[1]Lookup for use classification'!$K$9,C1433))),'[1]Lookup for use classification'!$A$9,IF(OR(ISNUMBER(SEARCH('[1]Lookup for use classification'!$B$10,C1433)),ISNUMBER(SEARCH('[1]Lookup for use classification'!$C$10,C1433)),ISNUMBER(SEARCH('[1]Lookup for use classification'!$D$10,C1433)),ISNUMBER(SEARCH('[1]Lookup for use classification'!$E$10,C1433)),ISNUMBER(SEARCH('[1]Lookup for use classification'!$F$10,C1433)),ISNUMBER(SEARCH('[1]Lookup for use classification'!$G$10,C1433))),'[1]Lookup for use classification'!$A$10,IF(OR(ISNUMBER(SEARCH('[1]Lookup for use classification'!$B$11,C1433)),ISNUMBER(SEARCH('[1]Lookup for use classification'!$C$11,C1433))),'[1]Lookup for use classification'!$A$11,IF(OR(ISNUMBER(SEARCH('[1]Lookup for use classification'!$B$12,C1433)),ISNUMBER(SEARCH('[1]Lookup for use classification'!$C$12,C1433))),'[1]Lookup for use classification'!$A$12,IF(OR(ISNUMBER(SEARCH('[1]Lookup for use classification'!$B$13,C1433)),ISNUMBER(SEARCH('[1]Lookup for use classification'!$C$13,C1433)),ISNUMBER(SEARCH('[1]Lookup for use classification'!$D$13,C1433)),,ISNUMBER(SEARCH('[1]Lookup for use classification'!$C$13,C1433)),ISNUMBER(SEARCH('[1]Lookup for use classification'!$E$13,C1433))),'[1]Lookup for use classification'!$A$13,IF(OR(ISNUMBER(SEARCH('[1]Lookup for use classification'!$B$14,C1433)),ISNUMBER(SEARCH('[1]Lookup for use classification'!$C$14,C1433))),'[1]Lookup for use classification'!$A$14,"Other"))))))))))))</f>
        <v>Other</v>
      </c>
      <c r="E1433" s="169"/>
      <c r="F1433" s="170"/>
      <c r="G1433" s="170" t="s">
        <v>795</v>
      </c>
    </row>
    <row r="1434" spans="1:7" hidden="1">
      <c r="A1434" s="187" t="s">
        <v>908</v>
      </c>
      <c r="B1434" s="167" t="s">
        <v>4456</v>
      </c>
      <c r="C1434" s="168" t="s">
        <v>895</v>
      </c>
      <c r="D1434" s="6" t="str">
        <f>IF(OR(ISNUMBER(SEARCH('[1]Lookup for use classification'!$B$1,C1434)),ISNUMBER(SEARCH('[1]Lookup for use classification'!$C$1,C1434)),ISNUMBER(SEARCH('[1]Lookup for use classification'!$D$1,C1434)),ISNUMBER(SEARCH('[1]Lookup for use classification'!$E$1,C1434))),'[1]Lookup for use classification'!$A$1,IF(ISNUMBER(SEARCH('[1]Lookup for use classification'!$B$2,C1434)),'[1]Lookup for use classification'!$A$2,IF(ISNUMBER(SEARCH('[1]Lookup for use classification'!$B$3,C1434)),'[1]Lookup for use classification'!$A$3,IF(OR(ISNUMBER(SEARCH('[1]Lookup for use classification'!$B$4,C1434)),ISNUMBER(SEARCH('[1]Lookup for use classification'!$C$4,C1434)),ISNUMBER(SEARCH('[1]Lookup for use classification'!$D$4,C1434)),ISNUMBER(SEARCH('[1]Lookup for use classification'!$E$4,C1434))),'[1]Lookup for use classification'!$A$4,IF(OR(ISNUMBER(SEARCH('[1]Lookup for use classification'!$B$5,C1434)),ISNUMBER(SEARCH('[1]Lookup for use classification'!$C$5,C1434)),ISNUMBER(SEARCH('[1]Lookup for use classification'!$D$5,C1434))),'[1]Lookup for use classification'!$A$5,IF(OR(ISNUMBER(SEARCH('[1]Lookup for use classification'!$B$7,C1434)),ISNUMBER(SEARCH('[1]Lookup for use classification'!$C$7,C1434)),ISNUMBER(SEARCH('[1]Lookup for use classification'!$D$7,C1434))),'[1]Lookup for use classification'!$A$7,IF(OR(ISNUMBER(SEARCH('[1]Lookup for use classification'!$B$9,C1434)),ISNUMBER(SEARCH('[1]Lookup for use classification'!$C$9,C1434)),ISNUMBER(SEARCH('[1]Lookup for use classification'!$D$9,C1434)),ISNUMBER(SEARCH('[1]Lookup for use classification'!$E$9,C1434)),ISNUMBER(SEARCH('[1]Lookup for use classification'!$F$9,C1434)),ISNUMBER(SEARCH('[1]Lookup for use classification'!$G$9,C1434)),ISNUMBER(SEARCH('[1]Lookup for use classification'!$H$9,C1434)),ISNUMBER(SEARCH('[1]Lookup for use classification'!$I$9,C1434)),ISNUMBER(SEARCH('[1]Lookup for use classification'!$J$9,C1434)),ISNUMBER(SEARCH('[1]Lookup for use classification'!$K$9,C1434))),'[1]Lookup for use classification'!$A$9,IF(OR(ISNUMBER(SEARCH('[1]Lookup for use classification'!$B$10,C1434)),ISNUMBER(SEARCH('[1]Lookup for use classification'!$C$10,C1434)),ISNUMBER(SEARCH('[1]Lookup for use classification'!$D$10,C1434)),ISNUMBER(SEARCH('[1]Lookup for use classification'!$E$10,C1434)),ISNUMBER(SEARCH('[1]Lookup for use classification'!$F$10,C1434)),ISNUMBER(SEARCH('[1]Lookup for use classification'!$G$10,C1434))),'[1]Lookup for use classification'!$A$10,IF(OR(ISNUMBER(SEARCH('[1]Lookup for use classification'!$B$11,C1434)),ISNUMBER(SEARCH('[1]Lookup for use classification'!$C$11,C1434))),'[1]Lookup for use classification'!$A$11,IF(OR(ISNUMBER(SEARCH('[1]Lookup for use classification'!$B$12,C1434)),ISNUMBER(SEARCH('[1]Lookup for use classification'!$C$12,C1434))),'[1]Lookup for use classification'!$A$12,IF(OR(ISNUMBER(SEARCH('[1]Lookup for use classification'!$B$13,C1434)),ISNUMBER(SEARCH('[1]Lookup for use classification'!$C$13,C1434)),ISNUMBER(SEARCH('[1]Lookup for use classification'!$D$13,C1434)),,ISNUMBER(SEARCH('[1]Lookup for use classification'!$C$13,C1434)),ISNUMBER(SEARCH('[1]Lookup for use classification'!$E$13,C1434))),'[1]Lookup for use classification'!$A$13,IF(OR(ISNUMBER(SEARCH('[1]Lookup for use classification'!$B$14,C1434)),ISNUMBER(SEARCH('[1]Lookup for use classification'!$C$14,C1434))),'[1]Lookup for use classification'!$A$14,"Other"))))))))))))</f>
        <v>Other</v>
      </c>
      <c r="E1434" s="169"/>
      <c r="F1434" s="170"/>
      <c r="G1434" s="170" t="s">
        <v>795</v>
      </c>
    </row>
    <row r="1435" spans="1:7" hidden="1">
      <c r="A1435" s="187" t="s">
        <v>908</v>
      </c>
      <c r="B1435" s="167" t="s">
        <v>4456</v>
      </c>
      <c r="C1435" s="168" t="s">
        <v>896</v>
      </c>
      <c r="D1435" s="6" t="str">
        <f>IF(OR(ISNUMBER(SEARCH('[1]Lookup for use classification'!$B$1,C1435)),ISNUMBER(SEARCH('[1]Lookup for use classification'!$C$1,C1435)),ISNUMBER(SEARCH('[1]Lookup for use classification'!$D$1,C1435)),ISNUMBER(SEARCH('[1]Lookup for use classification'!$E$1,C1435))),'[1]Lookup for use classification'!$A$1,IF(ISNUMBER(SEARCH('[1]Lookup for use classification'!$B$2,C1435)),'[1]Lookup for use classification'!$A$2,IF(ISNUMBER(SEARCH('[1]Lookup for use classification'!$B$3,C1435)),'[1]Lookup for use classification'!$A$3,IF(OR(ISNUMBER(SEARCH('[1]Lookup for use classification'!$B$4,C1435)),ISNUMBER(SEARCH('[1]Lookup for use classification'!$C$4,C1435)),ISNUMBER(SEARCH('[1]Lookup for use classification'!$D$4,C1435)),ISNUMBER(SEARCH('[1]Lookup for use classification'!$E$4,C1435))),'[1]Lookup for use classification'!$A$4,IF(OR(ISNUMBER(SEARCH('[1]Lookup for use classification'!$B$5,C1435)),ISNUMBER(SEARCH('[1]Lookup for use classification'!$C$5,C1435)),ISNUMBER(SEARCH('[1]Lookup for use classification'!$D$5,C1435))),'[1]Lookup for use classification'!$A$5,IF(OR(ISNUMBER(SEARCH('[1]Lookup for use classification'!$B$7,C1435)),ISNUMBER(SEARCH('[1]Lookup for use classification'!$C$7,C1435)),ISNUMBER(SEARCH('[1]Lookup for use classification'!$D$7,C1435))),'[1]Lookup for use classification'!$A$7,IF(OR(ISNUMBER(SEARCH('[1]Lookup for use classification'!$B$9,C1435)),ISNUMBER(SEARCH('[1]Lookup for use classification'!$C$9,C1435)),ISNUMBER(SEARCH('[1]Lookup for use classification'!$D$9,C1435)),ISNUMBER(SEARCH('[1]Lookup for use classification'!$E$9,C1435)),ISNUMBER(SEARCH('[1]Lookup for use classification'!$F$9,C1435)),ISNUMBER(SEARCH('[1]Lookup for use classification'!$G$9,C1435)),ISNUMBER(SEARCH('[1]Lookup for use classification'!$H$9,C1435)),ISNUMBER(SEARCH('[1]Lookup for use classification'!$I$9,C1435)),ISNUMBER(SEARCH('[1]Lookup for use classification'!$J$9,C1435)),ISNUMBER(SEARCH('[1]Lookup for use classification'!$K$9,C1435))),'[1]Lookup for use classification'!$A$9,IF(OR(ISNUMBER(SEARCH('[1]Lookup for use classification'!$B$10,C1435)),ISNUMBER(SEARCH('[1]Lookup for use classification'!$C$10,C1435)),ISNUMBER(SEARCH('[1]Lookup for use classification'!$D$10,C1435)),ISNUMBER(SEARCH('[1]Lookup for use classification'!$E$10,C1435)),ISNUMBER(SEARCH('[1]Lookup for use classification'!$F$10,C1435)),ISNUMBER(SEARCH('[1]Lookup for use classification'!$G$10,C1435))),'[1]Lookup for use classification'!$A$10,IF(OR(ISNUMBER(SEARCH('[1]Lookup for use classification'!$B$11,C1435)),ISNUMBER(SEARCH('[1]Lookup for use classification'!$C$11,C1435))),'[1]Lookup for use classification'!$A$11,IF(OR(ISNUMBER(SEARCH('[1]Lookup for use classification'!$B$12,C1435)),ISNUMBER(SEARCH('[1]Lookup for use classification'!$C$12,C1435))),'[1]Lookup for use classification'!$A$12,IF(OR(ISNUMBER(SEARCH('[1]Lookup for use classification'!$B$13,C1435)),ISNUMBER(SEARCH('[1]Lookup for use classification'!$C$13,C1435)),ISNUMBER(SEARCH('[1]Lookup for use classification'!$D$13,C1435)),,ISNUMBER(SEARCH('[1]Lookup for use classification'!$C$13,C1435)),ISNUMBER(SEARCH('[1]Lookup for use classification'!$E$13,C1435))),'[1]Lookup for use classification'!$A$13,IF(OR(ISNUMBER(SEARCH('[1]Lookup for use classification'!$B$14,C1435)),ISNUMBER(SEARCH('[1]Lookup for use classification'!$C$14,C1435))),'[1]Lookup for use classification'!$A$14,"Other"))))))))))))</f>
        <v>Other</v>
      </c>
      <c r="E1435" s="169"/>
      <c r="F1435" s="170"/>
      <c r="G1435" s="170" t="s">
        <v>795</v>
      </c>
    </row>
    <row r="1436" spans="1:7" hidden="1">
      <c r="A1436" s="187" t="s">
        <v>908</v>
      </c>
      <c r="B1436" s="167" t="s">
        <v>4456</v>
      </c>
      <c r="C1436" s="213" t="s">
        <v>900</v>
      </c>
      <c r="D1436" s="6" t="str">
        <f>IF(OR(ISNUMBER(SEARCH('[1]Lookup for use classification'!$B$1,C1436)),ISNUMBER(SEARCH('[1]Lookup for use classification'!$C$1,C1436)),ISNUMBER(SEARCH('[1]Lookup for use classification'!$D$1,C1436)),ISNUMBER(SEARCH('[1]Lookup for use classification'!$E$1,C1436))),'[1]Lookup for use classification'!$A$1,IF(ISNUMBER(SEARCH('[1]Lookup for use classification'!$B$2,C1436)),'[1]Lookup for use classification'!$A$2,IF(ISNUMBER(SEARCH('[1]Lookup for use classification'!$B$3,C1436)),'[1]Lookup for use classification'!$A$3,IF(OR(ISNUMBER(SEARCH('[1]Lookup for use classification'!$B$4,C1436)),ISNUMBER(SEARCH('[1]Lookup for use classification'!$C$4,C1436)),ISNUMBER(SEARCH('[1]Lookup for use classification'!$D$4,C1436)),ISNUMBER(SEARCH('[1]Lookup for use classification'!$E$4,C1436))),'[1]Lookup for use classification'!$A$4,IF(OR(ISNUMBER(SEARCH('[1]Lookup for use classification'!$B$5,C1436)),ISNUMBER(SEARCH('[1]Lookup for use classification'!$C$5,C1436)),ISNUMBER(SEARCH('[1]Lookup for use classification'!$D$5,C1436))),'[1]Lookup for use classification'!$A$5,IF(OR(ISNUMBER(SEARCH('[1]Lookup for use classification'!$B$7,C1436)),ISNUMBER(SEARCH('[1]Lookup for use classification'!$C$7,C1436)),ISNUMBER(SEARCH('[1]Lookup for use classification'!$D$7,C1436))),'[1]Lookup for use classification'!$A$7,IF(OR(ISNUMBER(SEARCH('[1]Lookup for use classification'!$B$9,C1436)),ISNUMBER(SEARCH('[1]Lookup for use classification'!$C$9,C1436)),ISNUMBER(SEARCH('[1]Lookup for use classification'!$D$9,C1436)),ISNUMBER(SEARCH('[1]Lookup for use classification'!$E$9,C1436)),ISNUMBER(SEARCH('[1]Lookup for use classification'!$F$9,C1436)),ISNUMBER(SEARCH('[1]Lookup for use classification'!$G$9,C1436)),ISNUMBER(SEARCH('[1]Lookup for use classification'!$H$9,C1436)),ISNUMBER(SEARCH('[1]Lookup for use classification'!$I$9,C1436)),ISNUMBER(SEARCH('[1]Lookup for use classification'!$J$9,C1436)),ISNUMBER(SEARCH('[1]Lookup for use classification'!$K$9,C1436))),'[1]Lookup for use classification'!$A$9,IF(OR(ISNUMBER(SEARCH('[1]Lookup for use classification'!$B$10,C1436)),ISNUMBER(SEARCH('[1]Lookup for use classification'!$C$10,C1436)),ISNUMBER(SEARCH('[1]Lookup for use classification'!$D$10,C1436)),ISNUMBER(SEARCH('[1]Lookup for use classification'!$E$10,C1436)),ISNUMBER(SEARCH('[1]Lookup for use classification'!$F$10,C1436)),ISNUMBER(SEARCH('[1]Lookup for use classification'!$G$10,C1436))),'[1]Lookup for use classification'!$A$10,IF(OR(ISNUMBER(SEARCH('[1]Lookup for use classification'!$B$11,C1436)),ISNUMBER(SEARCH('[1]Lookup for use classification'!$C$11,C1436))),'[1]Lookup for use classification'!$A$11,IF(OR(ISNUMBER(SEARCH('[1]Lookup for use classification'!$B$12,C1436)),ISNUMBER(SEARCH('[1]Lookup for use classification'!$C$12,C1436))),'[1]Lookup for use classification'!$A$12,IF(OR(ISNUMBER(SEARCH('[1]Lookup for use classification'!$B$13,C1436)),ISNUMBER(SEARCH('[1]Lookup for use classification'!$C$13,C1436)),ISNUMBER(SEARCH('[1]Lookup for use classification'!$D$13,C1436)),,ISNUMBER(SEARCH('[1]Lookup for use classification'!$C$13,C1436)),ISNUMBER(SEARCH('[1]Lookup for use classification'!$E$13,C1436))),'[1]Lookup for use classification'!$A$13,IF(OR(ISNUMBER(SEARCH('[1]Lookup for use classification'!$B$14,C1436)),ISNUMBER(SEARCH('[1]Lookup for use classification'!$C$14,C1436))),'[1]Lookup for use classification'!$A$14,"Other"))))))))))))</f>
        <v>Other</v>
      </c>
      <c r="E1436" s="169"/>
      <c r="F1436" s="170"/>
      <c r="G1436" s="170" t="s">
        <v>795</v>
      </c>
    </row>
    <row r="1437" spans="1:7" hidden="1">
      <c r="A1437" s="187" t="s">
        <v>908</v>
      </c>
      <c r="B1437" s="167" t="s">
        <v>4456</v>
      </c>
      <c r="C1437" s="213" t="s">
        <v>903</v>
      </c>
      <c r="D1437" s="6" t="str">
        <f>IF(OR(ISNUMBER(SEARCH('[1]Lookup for use classification'!$B$1,C1437)),ISNUMBER(SEARCH('[1]Lookup for use classification'!$C$1,C1437)),ISNUMBER(SEARCH('[1]Lookup for use classification'!$D$1,C1437)),ISNUMBER(SEARCH('[1]Lookup for use classification'!$E$1,C1437))),'[1]Lookup for use classification'!$A$1,IF(ISNUMBER(SEARCH('[1]Lookup for use classification'!$B$2,C1437)),'[1]Lookup for use classification'!$A$2,IF(ISNUMBER(SEARCH('[1]Lookup for use classification'!$B$3,C1437)),'[1]Lookup for use classification'!$A$3,IF(OR(ISNUMBER(SEARCH('[1]Lookup for use classification'!$B$4,C1437)),ISNUMBER(SEARCH('[1]Lookup for use classification'!$C$4,C1437)),ISNUMBER(SEARCH('[1]Lookup for use classification'!$D$4,C1437)),ISNUMBER(SEARCH('[1]Lookup for use classification'!$E$4,C1437))),'[1]Lookup for use classification'!$A$4,IF(OR(ISNUMBER(SEARCH('[1]Lookup for use classification'!$B$5,C1437)),ISNUMBER(SEARCH('[1]Lookup for use classification'!$C$5,C1437)),ISNUMBER(SEARCH('[1]Lookup for use classification'!$D$5,C1437))),'[1]Lookup for use classification'!$A$5,IF(OR(ISNUMBER(SEARCH('[1]Lookup for use classification'!$B$7,C1437)),ISNUMBER(SEARCH('[1]Lookup for use classification'!$C$7,C1437)),ISNUMBER(SEARCH('[1]Lookup for use classification'!$D$7,C1437))),'[1]Lookup for use classification'!$A$7,IF(OR(ISNUMBER(SEARCH('[1]Lookup for use classification'!$B$9,C1437)),ISNUMBER(SEARCH('[1]Lookup for use classification'!$C$9,C1437)),ISNUMBER(SEARCH('[1]Lookup for use classification'!$D$9,C1437)),ISNUMBER(SEARCH('[1]Lookup for use classification'!$E$9,C1437)),ISNUMBER(SEARCH('[1]Lookup for use classification'!$F$9,C1437)),ISNUMBER(SEARCH('[1]Lookup for use classification'!$G$9,C1437)),ISNUMBER(SEARCH('[1]Lookup for use classification'!$H$9,C1437)),ISNUMBER(SEARCH('[1]Lookup for use classification'!$I$9,C1437)),ISNUMBER(SEARCH('[1]Lookup for use classification'!$J$9,C1437)),ISNUMBER(SEARCH('[1]Lookup for use classification'!$K$9,C1437))),'[1]Lookup for use classification'!$A$9,IF(OR(ISNUMBER(SEARCH('[1]Lookup for use classification'!$B$10,C1437)),ISNUMBER(SEARCH('[1]Lookup for use classification'!$C$10,C1437)),ISNUMBER(SEARCH('[1]Lookup for use classification'!$D$10,C1437)),ISNUMBER(SEARCH('[1]Lookup for use classification'!$E$10,C1437)),ISNUMBER(SEARCH('[1]Lookup for use classification'!$F$10,C1437)),ISNUMBER(SEARCH('[1]Lookup for use classification'!$G$10,C1437))),'[1]Lookup for use classification'!$A$10,IF(OR(ISNUMBER(SEARCH('[1]Lookup for use classification'!$B$11,C1437)),ISNUMBER(SEARCH('[1]Lookup for use classification'!$C$11,C1437))),'[1]Lookup for use classification'!$A$11,IF(OR(ISNUMBER(SEARCH('[1]Lookup for use classification'!$B$12,C1437)),ISNUMBER(SEARCH('[1]Lookup for use classification'!$C$12,C1437))),'[1]Lookup for use classification'!$A$12,IF(OR(ISNUMBER(SEARCH('[1]Lookup for use classification'!$B$13,C1437)),ISNUMBER(SEARCH('[1]Lookup for use classification'!$C$13,C1437)),ISNUMBER(SEARCH('[1]Lookup for use classification'!$D$13,C1437)),,ISNUMBER(SEARCH('[1]Lookup for use classification'!$C$13,C1437)),ISNUMBER(SEARCH('[1]Lookup for use classification'!$E$13,C1437))),'[1]Lookup for use classification'!$A$13,IF(OR(ISNUMBER(SEARCH('[1]Lookup for use classification'!$B$14,C1437)),ISNUMBER(SEARCH('[1]Lookup for use classification'!$C$14,C1437))),'[1]Lookup for use classification'!$A$14,"Other"))))))))))))</f>
        <v>Other</v>
      </c>
      <c r="E1437" s="169"/>
      <c r="F1437" s="170"/>
      <c r="G1437" s="170" t="s">
        <v>795</v>
      </c>
    </row>
    <row r="1438" spans="1:7" hidden="1">
      <c r="A1438" s="187" t="s">
        <v>908</v>
      </c>
      <c r="B1438" s="167" t="s">
        <v>4456</v>
      </c>
      <c r="C1438" s="213" t="s">
        <v>309</v>
      </c>
      <c r="D1438" s="6" t="str">
        <f>IF(OR(ISNUMBER(SEARCH('[1]Lookup for use classification'!$B$1,C1438)),ISNUMBER(SEARCH('[1]Lookup for use classification'!$C$1,C1438)),ISNUMBER(SEARCH('[1]Lookup for use classification'!$D$1,C1438)),ISNUMBER(SEARCH('[1]Lookup for use classification'!$E$1,C1438))),'[1]Lookup for use classification'!$A$1,IF(ISNUMBER(SEARCH('[1]Lookup for use classification'!$B$2,C1438)),'[1]Lookup for use classification'!$A$2,IF(ISNUMBER(SEARCH('[1]Lookup for use classification'!$B$3,C1438)),'[1]Lookup for use classification'!$A$3,IF(OR(ISNUMBER(SEARCH('[1]Lookup for use classification'!$B$4,C1438)),ISNUMBER(SEARCH('[1]Lookup for use classification'!$C$4,C1438)),ISNUMBER(SEARCH('[1]Lookup for use classification'!$D$4,C1438)),ISNUMBER(SEARCH('[1]Lookup for use classification'!$E$4,C1438))),'[1]Lookup for use classification'!$A$4,IF(OR(ISNUMBER(SEARCH('[1]Lookup for use classification'!$B$5,C1438)),ISNUMBER(SEARCH('[1]Lookup for use classification'!$C$5,C1438)),ISNUMBER(SEARCH('[1]Lookup for use classification'!$D$5,C1438))),'[1]Lookup for use classification'!$A$5,IF(OR(ISNUMBER(SEARCH('[1]Lookup for use classification'!$B$7,C1438)),ISNUMBER(SEARCH('[1]Lookup for use classification'!$C$7,C1438)),ISNUMBER(SEARCH('[1]Lookup for use classification'!$D$7,C1438))),'[1]Lookup for use classification'!$A$7,IF(OR(ISNUMBER(SEARCH('[1]Lookup for use classification'!$B$9,C1438)),ISNUMBER(SEARCH('[1]Lookup for use classification'!$C$9,C1438)),ISNUMBER(SEARCH('[1]Lookup for use classification'!$D$9,C1438)),ISNUMBER(SEARCH('[1]Lookup for use classification'!$E$9,C1438)),ISNUMBER(SEARCH('[1]Lookup for use classification'!$F$9,C1438)),ISNUMBER(SEARCH('[1]Lookup for use classification'!$G$9,C1438)),ISNUMBER(SEARCH('[1]Lookup for use classification'!$H$9,C1438)),ISNUMBER(SEARCH('[1]Lookup for use classification'!$I$9,C1438)),ISNUMBER(SEARCH('[1]Lookup for use classification'!$J$9,C1438)),ISNUMBER(SEARCH('[1]Lookup for use classification'!$K$9,C1438))),'[1]Lookup for use classification'!$A$9,IF(OR(ISNUMBER(SEARCH('[1]Lookup for use classification'!$B$10,C1438)),ISNUMBER(SEARCH('[1]Lookup for use classification'!$C$10,C1438)),ISNUMBER(SEARCH('[1]Lookup for use classification'!$D$10,C1438)),ISNUMBER(SEARCH('[1]Lookup for use classification'!$E$10,C1438)),ISNUMBER(SEARCH('[1]Lookup for use classification'!$F$10,C1438)),ISNUMBER(SEARCH('[1]Lookup for use classification'!$G$10,C1438))),'[1]Lookup for use classification'!$A$10,IF(OR(ISNUMBER(SEARCH('[1]Lookup for use classification'!$B$11,C1438)),ISNUMBER(SEARCH('[1]Lookup for use classification'!$C$11,C1438))),'[1]Lookup for use classification'!$A$11,IF(OR(ISNUMBER(SEARCH('[1]Lookup for use classification'!$B$12,C1438)),ISNUMBER(SEARCH('[1]Lookup for use classification'!$C$12,C1438))),'[1]Lookup for use classification'!$A$12,IF(OR(ISNUMBER(SEARCH('[1]Lookup for use classification'!$B$13,C1438)),ISNUMBER(SEARCH('[1]Lookup for use classification'!$C$13,C1438)),ISNUMBER(SEARCH('[1]Lookup for use classification'!$D$13,C1438)),,ISNUMBER(SEARCH('[1]Lookup for use classification'!$C$13,C1438)),ISNUMBER(SEARCH('[1]Lookup for use classification'!$E$13,C1438))),'[1]Lookup for use classification'!$A$13,IF(OR(ISNUMBER(SEARCH('[1]Lookup for use classification'!$B$14,C1438)),ISNUMBER(SEARCH('[1]Lookup for use classification'!$C$14,C1438))),'[1]Lookup for use classification'!$A$14,"Other"))))))))))))</f>
        <v>Other</v>
      </c>
      <c r="E1438" s="169"/>
      <c r="F1438" s="170" t="s">
        <v>827</v>
      </c>
      <c r="G1438" s="170"/>
    </row>
    <row r="1439" spans="1:7" hidden="1">
      <c r="A1439" s="187" t="s">
        <v>908</v>
      </c>
      <c r="B1439" s="167" t="s">
        <v>4456</v>
      </c>
      <c r="C1439" s="168" t="s">
        <v>906</v>
      </c>
      <c r="D1439" s="6" t="str">
        <f>IF(OR(ISNUMBER(SEARCH('[1]Lookup for use classification'!$B$1,C1439)),ISNUMBER(SEARCH('[1]Lookup for use classification'!$C$1,C1439)),ISNUMBER(SEARCH('[1]Lookup for use classification'!$D$1,C1439)),ISNUMBER(SEARCH('[1]Lookup for use classification'!$E$1,C1439))),'[1]Lookup for use classification'!$A$1,IF(ISNUMBER(SEARCH('[1]Lookup for use classification'!$B$2,C1439)),'[1]Lookup for use classification'!$A$2,IF(ISNUMBER(SEARCH('[1]Lookup for use classification'!$B$3,C1439)),'[1]Lookup for use classification'!$A$3,IF(OR(ISNUMBER(SEARCH('[1]Lookup for use classification'!$B$4,C1439)),ISNUMBER(SEARCH('[1]Lookup for use classification'!$C$4,C1439)),ISNUMBER(SEARCH('[1]Lookup for use classification'!$D$4,C1439)),ISNUMBER(SEARCH('[1]Lookup for use classification'!$E$4,C1439))),'[1]Lookup for use classification'!$A$4,IF(OR(ISNUMBER(SEARCH('[1]Lookup for use classification'!$B$5,C1439)),ISNUMBER(SEARCH('[1]Lookup for use classification'!$C$5,C1439)),ISNUMBER(SEARCH('[1]Lookup for use classification'!$D$5,C1439))),'[1]Lookup for use classification'!$A$5,IF(OR(ISNUMBER(SEARCH('[1]Lookup for use classification'!$B$7,C1439)),ISNUMBER(SEARCH('[1]Lookup for use classification'!$C$7,C1439)),ISNUMBER(SEARCH('[1]Lookup for use classification'!$D$7,C1439))),'[1]Lookup for use classification'!$A$7,IF(OR(ISNUMBER(SEARCH('[1]Lookup for use classification'!$B$9,C1439)),ISNUMBER(SEARCH('[1]Lookup for use classification'!$C$9,C1439)),ISNUMBER(SEARCH('[1]Lookup for use classification'!$D$9,C1439)),ISNUMBER(SEARCH('[1]Lookup for use classification'!$E$9,C1439)),ISNUMBER(SEARCH('[1]Lookup for use classification'!$F$9,C1439)),ISNUMBER(SEARCH('[1]Lookup for use classification'!$G$9,C1439)),ISNUMBER(SEARCH('[1]Lookup for use classification'!$H$9,C1439)),ISNUMBER(SEARCH('[1]Lookup for use classification'!$I$9,C1439)),ISNUMBER(SEARCH('[1]Lookup for use classification'!$J$9,C1439)),ISNUMBER(SEARCH('[1]Lookup for use classification'!$K$9,C1439))),'[1]Lookup for use classification'!$A$9,IF(OR(ISNUMBER(SEARCH('[1]Lookup for use classification'!$B$10,C1439)),ISNUMBER(SEARCH('[1]Lookup for use classification'!$C$10,C1439)),ISNUMBER(SEARCH('[1]Lookup for use classification'!$D$10,C1439)),ISNUMBER(SEARCH('[1]Lookup for use classification'!$E$10,C1439)),ISNUMBER(SEARCH('[1]Lookup for use classification'!$F$10,C1439)),ISNUMBER(SEARCH('[1]Lookup for use classification'!$G$10,C1439))),'[1]Lookup for use classification'!$A$10,IF(OR(ISNUMBER(SEARCH('[1]Lookup for use classification'!$B$11,C1439)),ISNUMBER(SEARCH('[1]Lookup for use classification'!$C$11,C1439))),'[1]Lookup for use classification'!$A$11,IF(OR(ISNUMBER(SEARCH('[1]Lookup for use classification'!$B$12,C1439)),ISNUMBER(SEARCH('[1]Lookup for use classification'!$C$12,C1439))),'[1]Lookup for use classification'!$A$12,IF(OR(ISNUMBER(SEARCH('[1]Lookup for use classification'!$B$13,C1439)),ISNUMBER(SEARCH('[1]Lookup for use classification'!$C$13,C1439)),ISNUMBER(SEARCH('[1]Lookup for use classification'!$D$13,C1439)),,ISNUMBER(SEARCH('[1]Lookup for use classification'!$C$13,C1439)),ISNUMBER(SEARCH('[1]Lookup for use classification'!$E$13,C1439))),'[1]Lookup for use classification'!$A$13,IF(OR(ISNUMBER(SEARCH('[1]Lookup for use classification'!$B$14,C1439)),ISNUMBER(SEARCH('[1]Lookup for use classification'!$C$14,C1439))),'[1]Lookup for use classification'!$A$14,"Other"))))))))))))</f>
        <v>Other</v>
      </c>
      <c r="E1439" s="169"/>
      <c r="F1439" s="170"/>
      <c r="G1439" s="170" t="s">
        <v>795</v>
      </c>
    </row>
    <row r="1440" spans="1:7" hidden="1">
      <c r="A1440" s="187" t="s">
        <v>908</v>
      </c>
      <c r="B1440" s="167" t="s">
        <v>4456</v>
      </c>
      <c r="C1440" s="168" t="s">
        <v>907</v>
      </c>
      <c r="D1440" s="6" t="str">
        <f>IF(OR(ISNUMBER(SEARCH('[1]Lookup for use classification'!$B$1,C1440)),ISNUMBER(SEARCH('[1]Lookup for use classification'!$C$1,C1440)),ISNUMBER(SEARCH('[1]Lookup for use classification'!$D$1,C1440)),ISNUMBER(SEARCH('[1]Lookup for use classification'!$E$1,C1440))),'[1]Lookup for use classification'!$A$1,IF(ISNUMBER(SEARCH('[1]Lookup for use classification'!$B$2,C1440)),'[1]Lookup for use classification'!$A$2,IF(ISNUMBER(SEARCH('[1]Lookup for use classification'!$B$3,C1440)),'[1]Lookup for use classification'!$A$3,IF(OR(ISNUMBER(SEARCH('[1]Lookup for use classification'!$B$4,C1440)),ISNUMBER(SEARCH('[1]Lookup for use classification'!$C$4,C1440)),ISNUMBER(SEARCH('[1]Lookup for use classification'!$D$4,C1440)),ISNUMBER(SEARCH('[1]Lookup for use classification'!$E$4,C1440))),'[1]Lookup for use classification'!$A$4,IF(OR(ISNUMBER(SEARCH('[1]Lookup for use classification'!$B$5,C1440)),ISNUMBER(SEARCH('[1]Lookup for use classification'!$C$5,C1440)),ISNUMBER(SEARCH('[1]Lookup for use classification'!$D$5,C1440))),'[1]Lookup for use classification'!$A$5,IF(OR(ISNUMBER(SEARCH('[1]Lookup for use classification'!$B$7,C1440)),ISNUMBER(SEARCH('[1]Lookup for use classification'!$C$7,C1440)),ISNUMBER(SEARCH('[1]Lookup for use classification'!$D$7,C1440))),'[1]Lookup for use classification'!$A$7,IF(OR(ISNUMBER(SEARCH('[1]Lookup for use classification'!$B$9,C1440)),ISNUMBER(SEARCH('[1]Lookup for use classification'!$C$9,C1440)),ISNUMBER(SEARCH('[1]Lookup for use classification'!$D$9,C1440)),ISNUMBER(SEARCH('[1]Lookup for use classification'!$E$9,C1440)),ISNUMBER(SEARCH('[1]Lookup for use classification'!$F$9,C1440)),ISNUMBER(SEARCH('[1]Lookup for use classification'!$G$9,C1440)),ISNUMBER(SEARCH('[1]Lookup for use classification'!$H$9,C1440)),ISNUMBER(SEARCH('[1]Lookup for use classification'!$I$9,C1440)),ISNUMBER(SEARCH('[1]Lookup for use classification'!$J$9,C1440)),ISNUMBER(SEARCH('[1]Lookup for use classification'!$K$9,C1440))),'[1]Lookup for use classification'!$A$9,IF(OR(ISNUMBER(SEARCH('[1]Lookup for use classification'!$B$10,C1440)),ISNUMBER(SEARCH('[1]Lookup for use classification'!$C$10,C1440)),ISNUMBER(SEARCH('[1]Lookup for use classification'!$D$10,C1440)),ISNUMBER(SEARCH('[1]Lookup for use classification'!$E$10,C1440)),ISNUMBER(SEARCH('[1]Lookup for use classification'!$F$10,C1440)),ISNUMBER(SEARCH('[1]Lookup for use classification'!$G$10,C1440))),'[1]Lookup for use classification'!$A$10,IF(OR(ISNUMBER(SEARCH('[1]Lookup for use classification'!$B$11,C1440)),ISNUMBER(SEARCH('[1]Lookup for use classification'!$C$11,C1440))),'[1]Lookup for use classification'!$A$11,IF(OR(ISNUMBER(SEARCH('[1]Lookup for use classification'!$B$12,C1440)),ISNUMBER(SEARCH('[1]Lookup for use classification'!$C$12,C1440))),'[1]Lookup for use classification'!$A$12,IF(OR(ISNUMBER(SEARCH('[1]Lookup for use classification'!$B$13,C1440)),ISNUMBER(SEARCH('[1]Lookup for use classification'!$C$13,C1440)),ISNUMBER(SEARCH('[1]Lookup for use classification'!$D$13,C1440)),,ISNUMBER(SEARCH('[1]Lookup for use classification'!$C$13,C1440)),ISNUMBER(SEARCH('[1]Lookup for use classification'!$E$13,C1440))),'[1]Lookup for use classification'!$A$13,IF(OR(ISNUMBER(SEARCH('[1]Lookup for use classification'!$B$14,C1440)),ISNUMBER(SEARCH('[1]Lookup for use classification'!$C$14,C1440))),'[1]Lookup for use classification'!$A$14,"Other"))))))))))))</f>
        <v>Other</v>
      </c>
      <c r="E1440" s="169"/>
      <c r="F1440" s="170"/>
      <c r="G1440" s="170" t="s">
        <v>795</v>
      </c>
    </row>
    <row r="1441" spans="1:12" hidden="1">
      <c r="A1441" s="187" t="s">
        <v>908</v>
      </c>
      <c r="B1441" s="167" t="s">
        <v>4456</v>
      </c>
      <c r="C1441" s="168" t="s">
        <v>914</v>
      </c>
      <c r="D1441" s="6" t="str">
        <f>IF(OR(ISNUMBER(SEARCH('[1]Lookup for use classification'!$B$1,C1441)),ISNUMBER(SEARCH('[1]Lookup for use classification'!$C$1,C1441)),ISNUMBER(SEARCH('[1]Lookup for use classification'!$D$1,C1441)),ISNUMBER(SEARCH('[1]Lookup for use classification'!$E$1,C1441))),'[1]Lookup for use classification'!$A$1,IF(ISNUMBER(SEARCH('[1]Lookup for use classification'!$B$2,C1441)),'[1]Lookup for use classification'!$A$2,IF(ISNUMBER(SEARCH('[1]Lookup for use classification'!$B$3,C1441)),'[1]Lookup for use classification'!$A$3,IF(OR(ISNUMBER(SEARCH('[1]Lookup for use classification'!$B$4,C1441)),ISNUMBER(SEARCH('[1]Lookup for use classification'!$C$4,C1441)),ISNUMBER(SEARCH('[1]Lookup for use classification'!$D$4,C1441)),ISNUMBER(SEARCH('[1]Lookup for use classification'!$E$4,C1441))),'[1]Lookup for use classification'!$A$4,IF(OR(ISNUMBER(SEARCH('[1]Lookup for use classification'!$B$5,C1441)),ISNUMBER(SEARCH('[1]Lookup for use classification'!$C$5,C1441)),ISNUMBER(SEARCH('[1]Lookup for use classification'!$D$5,C1441))),'[1]Lookup for use classification'!$A$5,IF(OR(ISNUMBER(SEARCH('[1]Lookup for use classification'!$B$7,C1441)),ISNUMBER(SEARCH('[1]Lookup for use classification'!$C$7,C1441)),ISNUMBER(SEARCH('[1]Lookup for use classification'!$D$7,C1441))),'[1]Lookup for use classification'!$A$7,IF(OR(ISNUMBER(SEARCH('[1]Lookup for use classification'!$B$9,C1441)),ISNUMBER(SEARCH('[1]Lookup for use classification'!$C$9,C1441)),ISNUMBER(SEARCH('[1]Lookup for use classification'!$D$9,C1441)),ISNUMBER(SEARCH('[1]Lookup for use classification'!$E$9,C1441)),ISNUMBER(SEARCH('[1]Lookup for use classification'!$F$9,C1441)),ISNUMBER(SEARCH('[1]Lookup for use classification'!$G$9,C1441)),ISNUMBER(SEARCH('[1]Lookup for use classification'!$H$9,C1441)),ISNUMBER(SEARCH('[1]Lookup for use classification'!$I$9,C1441)),ISNUMBER(SEARCH('[1]Lookup for use classification'!$J$9,C1441)),ISNUMBER(SEARCH('[1]Lookup for use classification'!$K$9,C1441))),'[1]Lookup for use classification'!$A$9,IF(OR(ISNUMBER(SEARCH('[1]Lookup for use classification'!$B$10,C1441)),ISNUMBER(SEARCH('[1]Lookup for use classification'!$C$10,C1441)),ISNUMBER(SEARCH('[1]Lookup for use classification'!$D$10,C1441)),ISNUMBER(SEARCH('[1]Lookup for use classification'!$E$10,C1441)),ISNUMBER(SEARCH('[1]Lookup for use classification'!$F$10,C1441)),ISNUMBER(SEARCH('[1]Lookup for use classification'!$G$10,C1441))),'[1]Lookup for use classification'!$A$10,IF(OR(ISNUMBER(SEARCH('[1]Lookup for use classification'!$B$11,C1441)),ISNUMBER(SEARCH('[1]Lookup for use classification'!$C$11,C1441))),'[1]Lookup for use classification'!$A$11,IF(OR(ISNUMBER(SEARCH('[1]Lookup for use classification'!$B$12,C1441)),ISNUMBER(SEARCH('[1]Lookup for use classification'!$C$12,C1441))),'[1]Lookup for use classification'!$A$12,IF(OR(ISNUMBER(SEARCH('[1]Lookup for use classification'!$B$13,C1441)),ISNUMBER(SEARCH('[1]Lookup for use classification'!$C$13,C1441)),ISNUMBER(SEARCH('[1]Lookup for use classification'!$D$13,C1441)),,ISNUMBER(SEARCH('[1]Lookup for use classification'!$C$13,C1441)),ISNUMBER(SEARCH('[1]Lookup for use classification'!$E$13,C1441))),'[1]Lookup for use classification'!$A$13,IF(OR(ISNUMBER(SEARCH('[1]Lookup for use classification'!$B$14,C1441)),ISNUMBER(SEARCH('[1]Lookup for use classification'!$C$14,C1441))),'[1]Lookup for use classification'!$A$14,"Other"))))))))))))</f>
        <v>Other</v>
      </c>
      <c r="E1441" s="169"/>
      <c r="F1441" s="170"/>
      <c r="G1441" s="170" t="s">
        <v>795</v>
      </c>
    </row>
    <row r="1442" spans="1:12" hidden="1">
      <c r="A1442" s="187" t="s">
        <v>908</v>
      </c>
      <c r="B1442" s="167" t="s">
        <v>4456</v>
      </c>
      <c r="C1442" s="168" t="s">
        <v>915</v>
      </c>
      <c r="D1442" s="6" t="str">
        <f>IF(OR(ISNUMBER(SEARCH('[1]Lookup for use classification'!$B$1,C1442)),ISNUMBER(SEARCH('[1]Lookup for use classification'!$C$1,C1442)),ISNUMBER(SEARCH('[1]Lookup for use classification'!$D$1,C1442)),ISNUMBER(SEARCH('[1]Lookup for use classification'!$E$1,C1442))),'[1]Lookup for use classification'!$A$1,IF(ISNUMBER(SEARCH('[1]Lookup for use classification'!$B$2,C1442)),'[1]Lookup for use classification'!$A$2,IF(ISNUMBER(SEARCH('[1]Lookup for use classification'!$B$3,C1442)),'[1]Lookup for use classification'!$A$3,IF(OR(ISNUMBER(SEARCH('[1]Lookup for use classification'!$B$4,C1442)),ISNUMBER(SEARCH('[1]Lookup for use classification'!$C$4,C1442)),ISNUMBER(SEARCH('[1]Lookup for use classification'!$D$4,C1442)),ISNUMBER(SEARCH('[1]Lookup for use classification'!$E$4,C1442))),'[1]Lookup for use classification'!$A$4,IF(OR(ISNUMBER(SEARCH('[1]Lookup for use classification'!$B$5,C1442)),ISNUMBER(SEARCH('[1]Lookup for use classification'!$C$5,C1442)),ISNUMBER(SEARCH('[1]Lookup for use classification'!$D$5,C1442))),'[1]Lookup for use classification'!$A$5,IF(OR(ISNUMBER(SEARCH('[1]Lookup for use classification'!$B$7,C1442)),ISNUMBER(SEARCH('[1]Lookup for use classification'!$C$7,C1442)),ISNUMBER(SEARCH('[1]Lookup for use classification'!$D$7,C1442))),'[1]Lookup for use classification'!$A$7,IF(OR(ISNUMBER(SEARCH('[1]Lookup for use classification'!$B$9,C1442)),ISNUMBER(SEARCH('[1]Lookup for use classification'!$C$9,C1442)),ISNUMBER(SEARCH('[1]Lookup for use classification'!$D$9,C1442)),ISNUMBER(SEARCH('[1]Lookup for use classification'!$E$9,C1442)),ISNUMBER(SEARCH('[1]Lookup for use classification'!$F$9,C1442)),ISNUMBER(SEARCH('[1]Lookup for use classification'!$G$9,C1442)),ISNUMBER(SEARCH('[1]Lookup for use classification'!$H$9,C1442)),ISNUMBER(SEARCH('[1]Lookup for use classification'!$I$9,C1442)),ISNUMBER(SEARCH('[1]Lookup for use classification'!$J$9,C1442)),ISNUMBER(SEARCH('[1]Lookup for use classification'!$K$9,C1442))),'[1]Lookup for use classification'!$A$9,IF(OR(ISNUMBER(SEARCH('[1]Lookup for use classification'!$B$10,C1442)),ISNUMBER(SEARCH('[1]Lookup for use classification'!$C$10,C1442)),ISNUMBER(SEARCH('[1]Lookup for use classification'!$D$10,C1442)),ISNUMBER(SEARCH('[1]Lookup for use classification'!$E$10,C1442)),ISNUMBER(SEARCH('[1]Lookup for use classification'!$F$10,C1442)),ISNUMBER(SEARCH('[1]Lookup for use classification'!$G$10,C1442))),'[1]Lookup for use classification'!$A$10,IF(OR(ISNUMBER(SEARCH('[1]Lookup for use classification'!$B$11,C1442)),ISNUMBER(SEARCH('[1]Lookup for use classification'!$C$11,C1442))),'[1]Lookup for use classification'!$A$11,IF(OR(ISNUMBER(SEARCH('[1]Lookup for use classification'!$B$12,C1442)),ISNUMBER(SEARCH('[1]Lookup for use classification'!$C$12,C1442))),'[1]Lookup for use classification'!$A$12,IF(OR(ISNUMBER(SEARCH('[1]Lookup for use classification'!$B$13,C1442)),ISNUMBER(SEARCH('[1]Lookup for use classification'!$C$13,C1442)),ISNUMBER(SEARCH('[1]Lookup for use classification'!$D$13,C1442)),,ISNUMBER(SEARCH('[1]Lookup for use classification'!$C$13,C1442)),ISNUMBER(SEARCH('[1]Lookup for use classification'!$E$13,C1442))),'[1]Lookup for use classification'!$A$13,IF(OR(ISNUMBER(SEARCH('[1]Lookup for use classification'!$B$14,C1442)),ISNUMBER(SEARCH('[1]Lookup for use classification'!$C$14,C1442))),'[1]Lookup for use classification'!$A$14,"Other"))))))))))))</f>
        <v>Other</v>
      </c>
      <c r="E1442" s="169"/>
      <c r="F1442" s="170"/>
      <c r="G1442" s="170" t="s">
        <v>795</v>
      </c>
    </row>
    <row r="1443" spans="1:12" hidden="1">
      <c r="A1443" s="187" t="s">
        <v>908</v>
      </c>
      <c r="B1443" s="167" t="s">
        <v>4456</v>
      </c>
      <c r="C1443" s="168" t="s">
        <v>909</v>
      </c>
      <c r="D1443" s="6" t="str">
        <f>IF(OR(ISNUMBER(SEARCH('[1]Lookup for use classification'!$B$1,C1443)),ISNUMBER(SEARCH('[1]Lookup for use classification'!$C$1,C1443)),ISNUMBER(SEARCH('[1]Lookup for use classification'!$D$1,C1443)),ISNUMBER(SEARCH('[1]Lookup for use classification'!$E$1,C1443))),'[1]Lookup for use classification'!$A$1,IF(ISNUMBER(SEARCH('[1]Lookup for use classification'!$B$2,C1443)),'[1]Lookup for use classification'!$A$2,IF(ISNUMBER(SEARCH('[1]Lookup for use classification'!$B$3,C1443)),'[1]Lookup for use classification'!$A$3,IF(OR(ISNUMBER(SEARCH('[1]Lookup for use classification'!$B$4,C1443)),ISNUMBER(SEARCH('[1]Lookup for use classification'!$C$4,C1443)),ISNUMBER(SEARCH('[1]Lookup for use classification'!$D$4,C1443)),ISNUMBER(SEARCH('[1]Lookup for use classification'!$E$4,C1443))),'[1]Lookup for use classification'!$A$4,IF(OR(ISNUMBER(SEARCH('[1]Lookup for use classification'!$B$5,C1443)),ISNUMBER(SEARCH('[1]Lookup for use classification'!$C$5,C1443)),ISNUMBER(SEARCH('[1]Lookup for use classification'!$D$5,C1443))),'[1]Lookup for use classification'!$A$5,IF(OR(ISNUMBER(SEARCH('[1]Lookup for use classification'!$B$7,C1443)),ISNUMBER(SEARCH('[1]Lookup for use classification'!$C$7,C1443)),ISNUMBER(SEARCH('[1]Lookup for use classification'!$D$7,C1443))),'[1]Lookup for use classification'!$A$7,IF(OR(ISNUMBER(SEARCH('[1]Lookup for use classification'!$B$9,C1443)),ISNUMBER(SEARCH('[1]Lookup for use classification'!$C$9,C1443)),ISNUMBER(SEARCH('[1]Lookup for use classification'!$D$9,C1443)),ISNUMBER(SEARCH('[1]Lookup for use classification'!$E$9,C1443)),ISNUMBER(SEARCH('[1]Lookup for use classification'!$F$9,C1443)),ISNUMBER(SEARCH('[1]Lookup for use classification'!$G$9,C1443)),ISNUMBER(SEARCH('[1]Lookup for use classification'!$H$9,C1443)),ISNUMBER(SEARCH('[1]Lookup for use classification'!$I$9,C1443)),ISNUMBER(SEARCH('[1]Lookup for use classification'!$J$9,C1443)),ISNUMBER(SEARCH('[1]Lookup for use classification'!$K$9,C1443))),'[1]Lookup for use classification'!$A$9,IF(OR(ISNUMBER(SEARCH('[1]Lookup for use classification'!$B$10,C1443)),ISNUMBER(SEARCH('[1]Lookup for use classification'!$C$10,C1443)),ISNUMBER(SEARCH('[1]Lookup for use classification'!$D$10,C1443)),ISNUMBER(SEARCH('[1]Lookup for use classification'!$E$10,C1443)),ISNUMBER(SEARCH('[1]Lookup for use classification'!$F$10,C1443)),ISNUMBER(SEARCH('[1]Lookup for use classification'!$G$10,C1443))),'[1]Lookup for use classification'!$A$10,IF(OR(ISNUMBER(SEARCH('[1]Lookup for use classification'!$B$11,C1443)),ISNUMBER(SEARCH('[1]Lookup for use classification'!$C$11,C1443))),'[1]Lookup for use classification'!$A$11,IF(OR(ISNUMBER(SEARCH('[1]Lookup for use classification'!$B$12,C1443)),ISNUMBER(SEARCH('[1]Lookup for use classification'!$C$12,C1443))),'[1]Lookup for use classification'!$A$12,IF(OR(ISNUMBER(SEARCH('[1]Lookup for use classification'!$B$13,C1443)),ISNUMBER(SEARCH('[1]Lookup for use classification'!$C$13,C1443)),ISNUMBER(SEARCH('[1]Lookup for use classification'!$D$13,C1443)),,ISNUMBER(SEARCH('[1]Lookup for use classification'!$C$13,C1443)),ISNUMBER(SEARCH('[1]Lookup for use classification'!$E$13,C1443))),'[1]Lookup for use classification'!$A$13,IF(OR(ISNUMBER(SEARCH('[1]Lookup for use classification'!$B$14,C1443)),ISNUMBER(SEARCH('[1]Lookup for use classification'!$C$14,C1443))),'[1]Lookup for use classification'!$A$14,"Other"))))))))))))</f>
        <v>Public Assembly</v>
      </c>
      <c r="E1443" s="169">
        <v>1800</v>
      </c>
      <c r="F1443" s="170" t="s">
        <v>827</v>
      </c>
      <c r="G1443" s="170" t="s">
        <v>795</v>
      </c>
    </row>
    <row r="1444" spans="1:12" hidden="1">
      <c r="A1444" s="187" t="s">
        <v>908</v>
      </c>
      <c r="B1444" s="167" t="s">
        <v>4456</v>
      </c>
      <c r="C1444" s="168" t="s">
        <v>48</v>
      </c>
      <c r="D1444" s="6" t="str">
        <f>IF(OR(ISNUMBER(SEARCH('[1]Lookup for use classification'!$B$1,C1444)),ISNUMBER(SEARCH('[1]Lookup for use classification'!$C$1,C1444)),ISNUMBER(SEARCH('[1]Lookup for use classification'!$D$1,C1444)),ISNUMBER(SEARCH('[1]Lookup for use classification'!$E$1,C1444))),'[1]Lookup for use classification'!$A$1,IF(ISNUMBER(SEARCH('[1]Lookup for use classification'!$B$2,C1444)),'[1]Lookup for use classification'!$A$2,IF(ISNUMBER(SEARCH('[1]Lookup for use classification'!$B$3,C1444)),'[1]Lookup for use classification'!$A$3,IF(OR(ISNUMBER(SEARCH('[1]Lookup for use classification'!$B$4,C1444)),ISNUMBER(SEARCH('[1]Lookup for use classification'!$C$4,C1444)),ISNUMBER(SEARCH('[1]Lookup for use classification'!$D$4,C1444)),ISNUMBER(SEARCH('[1]Lookup for use classification'!$E$4,C1444))),'[1]Lookup for use classification'!$A$4,IF(OR(ISNUMBER(SEARCH('[1]Lookup for use classification'!$B$5,C1444)),ISNUMBER(SEARCH('[1]Lookup for use classification'!$C$5,C1444)),ISNUMBER(SEARCH('[1]Lookup for use classification'!$D$5,C1444))),'[1]Lookup for use classification'!$A$5,IF(OR(ISNUMBER(SEARCH('[1]Lookup for use classification'!$B$7,C1444)),ISNUMBER(SEARCH('[1]Lookup for use classification'!$C$7,C1444)),ISNUMBER(SEARCH('[1]Lookup for use classification'!$D$7,C1444))),'[1]Lookup for use classification'!$A$7,IF(OR(ISNUMBER(SEARCH('[1]Lookup for use classification'!$B$9,C1444)),ISNUMBER(SEARCH('[1]Lookup for use classification'!$C$9,C1444)),ISNUMBER(SEARCH('[1]Lookup for use classification'!$D$9,C1444)),ISNUMBER(SEARCH('[1]Lookup for use classification'!$E$9,C1444)),ISNUMBER(SEARCH('[1]Lookup for use classification'!$F$9,C1444)),ISNUMBER(SEARCH('[1]Lookup for use classification'!$G$9,C1444)),ISNUMBER(SEARCH('[1]Lookup for use classification'!$H$9,C1444)),ISNUMBER(SEARCH('[1]Lookup for use classification'!$I$9,C1444)),ISNUMBER(SEARCH('[1]Lookup for use classification'!$J$9,C1444)),ISNUMBER(SEARCH('[1]Lookup for use classification'!$K$9,C1444))),'[1]Lookup for use classification'!$A$9,IF(OR(ISNUMBER(SEARCH('[1]Lookup for use classification'!$B$10,C1444)),ISNUMBER(SEARCH('[1]Lookup for use classification'!$C$10,C1444)),ISNUMBER(SEARCH('[1]Lookup for use classification'!$D$10,C1444)),ISNUMBER(SEARCH('[1]Lookup for use classification'!$E$10,C1444)),ISNUMBER(SEARCH('[1]Lookup for use classification'!$F$10,C1444)),ISNUMBER(SEARCH('[1]Lookup for use classification'!$G$10,C1444))),'[1]Lookup for use classification'!$A$10,IF(OR(ISNUMBER(SEARCH('[1]Lookup for use classification'!$B$11,C1444)),ISNUMBER(SEARCH('[1]Lookup for use classification'!$C$11,C1444))),'[1]Lookup for use classification'!$A$11,IF(OR(ISNUMBER(SEARCH('[1]Lookup for use classification'!$B$12,C1444)),ISNUMBER(SEARCH('[1]Lookup for use classification'!$C$12,C1444))),'[1]Lookup for use classification'!$A$12,IF(OR(ISNUMBER(SEARCH('[1]Lookup for use classification'!$B$13,C1444)),ISNUMBER(SEARCH('[1]Lookup for use classification'!$C$13,C1444)),ISNUMBER(SEARCH('[1]Lookup for use classification'!$D$13,C1444)),,ISNUMBER(SEARCH('[1]Lookup for use classification'!$C$13,C1444)),ISNUMBER(SEARCH('[1]Lookup for use classification'!$E$13,C1444))),'[1]Lookup for use classification'!$A$13,IF(OR(ISNUMBER(SEARCH('[1]Lookup for use classification'!$B$14,C1444)),ISNUMBER(SEARCH('[1]Lookup for use classification'!$C$14,C1444))),'[1]Lookup for use classification'!$A$14,"Other"))))))))))))</f>
        <v>Public Assembly</v>
      </c>
      <c r="E1444" s="169">
        <v>3120</v>
      </c>
      <c r="F1444" s="170" t="s">
        <v>827</v>
      </c>
      <c r="G1444" s="170"/>
    </row>
    <row r="1445" spans="1:12" hidden="1">
      <c r="A1445" s="134" t="s">
        <v>908</v>
      </c>
      <c r="B1445" s="8" t="str">
        <f>IF(ISNA(VLOOKUP(CONCATENATE(A1445,C1445),EUS!$B$2:$B$1939,1,FALSE)),"","End Use Study")</f>
        <v>End Use Study</v>
      </c>
      <c r="C1445" s="8" t="s">
        <v>2471</v>
      </c>
      <c r="D1445" s="165" t="s">
        <v>2424</v>
      </c>
      <c r="E1445" s="9">
        <v>3472</v>
      </c>
      <c r="F1445" s="9"/>
      <c r="G1445" s="9"/>
      <c r="H1445" s="164"/>
      <c r="I1445" s="164"/>
      <c r="J1445" s="7"/>
      <c r="L1445" s="6"/>
    </row>
    <row r="1446" spans="1:12" hidden="1">
      <c r="A1446" s="187" t="s">
        <v>908</v>
      </c>
      <c r="B1446" s="167" t="s">
        <v>4456</v>
      </c>
      <c r="C1446" s="168" t="s">
        <v>875</v>
      </c>
      <c r="D1446" s="6" t="str">
        <f>IF(OR(ISNUMBER(SEARCH('[1]Lookup for use classification'!$B$1,C1446)),ISNUMBER(SEARCH('[1]Lookup for use classification'!$C$1,C1446)),ISNUMBER(SEARCH('[1]Lookup for use classification'!$D$1,C1446)),ISNUMBER(SEARCH('[1]Lookup for use classification'!$E$1,C1446))),'[1]Lookup for use classification'!$A$1,IF(ISNUMBER(SEARCH('[1]Lookup for use classification'!$B$2,C1446)),'[1]Lookup for use classification'!$A$2,IF(ISNUMBER(SEARCH('[1]Lookup for use classification'!$B$3,C1446)),'[1]Lookup for use classification'!$A$3,IF(OR(ISNUMBER(SEARCH('[1]Lookup for use classification'!$B$4,C1446)),ISNUMBER(SEARCH('[1]Lookup for use classification'!$C$4,C1446)),ISNUMBER(SEARCH('[1]Lookup for use classification'!$D$4,C1446)),ISNUMBER(SEARCH('[1]Lookup for use classification'!$E$4,C1446))),'[1]Lookup for use classification'!$A$4,IF(OR(ISNUMBER(SEARCH('[1]Lookup for use classification'!$B$5,C1446)),ISNUMBER(SEARCH('[1]Lookup for use classification'!$C$5,C1446)),ISNUMBER(SEARCH('[1]Lookup for use classification'!$D$5,C1446))),'[1]Lookup for use classification'!$A$5,IF(OR(ISNUMBER(SEARCH('[1]Lookup for use classification'!$B$7,C1446)),ISNUMBER(SEARCH('[1]Lookup for use classification'!$C$7,C1446)),ISNUMBER(SEARCH('[1]Lookup for use classification'!$D$7,C1446))),'[1]Lookup for use classification'!$A$7,IF(OR(ISNUMBER(SEARCH('[1]Lookup for use classification'!$B$9,C1446)),ISNUMBER(SEARCH('[1]Lookup for use classification'!$C$9,C1446)),ISNUMBER(SEARCH('[1]Lookup for use classification'!$D$9,C1446)),ISNUMBER(SEARCH('[1]Lookup for use classification'!$E$9,C1446)),ISNUMBER(SEARCH('[1]Lookup for use classification'!$F$9,C1446)),ISNUMBER(SEARCH('[1]Lookup for use classification'!$G$9,C1446)),ISNUMBER(SEARCH('[1]Lookup for use classification'!$H$9,C1446)),ISNUMBER(SEARCH('[1]Lookup for use classification'!$I$9,C1446)),ISNUMBER(SEARCH('[1]Lookup for use classification'!$J$9,C1446)),ISNUMBER(SEARCH('[1]Lookup for use classification'!$K$9,C1446))),'[1]Lookup for use classification'!$A$9,IF(OR(ISNUMBER(SEARCH('[1]Lookup for use classification'!$B$10,C1446)),ISNUMBER(SEARCH('[1]Lookup for use classification'!$C$10,C1446)),ISNUMBER(SEARCH('[1]Lookup for use classification'!$D$10,C1446)),ISNUMBER(SEARCH('[1]Lookup for use classification'!$E$10,C1446)),ISNUMBER(SEARCH('[1]Lookup for use classification'!$F$10,C1446)),ISNUMBER(SEARCH('[1]Lookup for use classification'!$G$10,C1446))),'[1]Lookup for use classification'!$A$10,IF(OR(ISNUMBER(SEARCH('[1]Lookup for use classification'!$B$11,C1446)),ISNUMBER(SEARCH('[1]Lookup for use classification'!$C$11,C1446))),'[1]Lookup for use classification'!$A$11,IF(OR(ISNUMBER(SEARCH('[1]Lookup for use classification'!$B$12,C1446)),ISNUMBER(SEARCH('[1]Lookup for use classification'!$C$12,C1446))),'[1]Lookup for use classification'!$A$12,IF(OR(ISNUMBER(SEARCH('[1]Lookup for use classification'!$B$13,C1446)),ISNUMBER(SEARCH('[1]Lookup for use classification'!$C$13,C1446)),ISNUMBER(SEARCH('[1]Lookup for use classification'!$D$13,C1446)),,ISNUMBER(SEARCH('[1]Lookup for use classification'!$C$13,C1446)),ISNUMBER(SEARCH('[1]Lookup for use classification'!$E$13,C1446))),'[1]Lookup for use classification'!$A$13,IF(OR(ISNUMBER(SEARCH('[1]Lookup for use classification'!$B$14,C1446)),ISNUMBER(SEARCH('[1]Lookup for use classification'!$C$14,C1446))),'[1]Lookup for use classification'!$A$14,"Other"))))))))))))</f>
        <v>Public Assembly</v>
      </c>
      <c r="E1446" s="169">
        <v>4740</v>
      </c>
      <c r="F1446" s="170" t="s">
        <v>827</v>
      </c>
      <c r="G1446" s="170"/>
    </row>
    <row r="1447" spans="1:12" hidden="1">
      <c r="A1447" s="187" t="s">
        <v>908</v>
      </c>
      <c r="B1447" s="167" t="s">
        <v>4456</v>
      </c>
      <c r="C1447" s="213" t="s">
        <v>889</v>
      </c>
      <c r="D1447" s="6" t="str">
        <f>IF(OR(ISNUMBER(SEARCH('[1]Lookup for use classification'!$B$1,C1447)),ISNUMBER(SEARCH('[1]Lookup for use classification'!$C$1,C1447)),ISNUMBER(SEARCH('[1]Lookup for use classification'!$D$1,C1447)),ISNUMBER(SEARCH('[1]Lookup for use classification'!$E$1,C1447))),'[1]Lookup for use classification'!$A$1,IF(ISNUMBER(SEARCH('[1]Lookup for use classification'!$B$2,C1447)),'[1]Lookup for use classification'!$A$2,IF(ISNUMBER(SEARCH('[1]Lookup for use classification'!$B$3,C1447)),'[1]Lookup for use classification'!$A$3,IF(OR(ISNUMBER(SEARCH('[1]Lookup for use classification'!$B$4,C1447)),ISNUMBER(SEARCH('[1]Lookup for use classification'!$C$4,C1447)),ISNUMBER(SEARCH('[1]Lookup for use classification'!$D$4,C1447)),ISNUMBER(SEARCH('[1]Lookup for use classification'!$E$4,C1447))),'[1]Lookup for use classification'!$A$4,IF(OR(ISNUMBER(SEARCH('[1]Lookup for use classification'!$B$5,C1447)),ISNUMBER(SEARCH('[1]Lookup for use classification'!$C$5,C1447)),ISNUMBER(SEARCH('[1]Lookup for use classification'!$D$5,C1447))),'[1]Lookup for use classification'!$A$5,IF(OR(ISNUMBER(SEARCH('[1]Lookup for use classification'!$B$7,C1447)),ISNUMBER(SEARCH('[1]Lookup for use classification'!$C$7,C1447)),ISNUMBER(SEARCH('[1]Lookup for use classification'!$D$7,C1447))),'[1]Lookup for use classification'!$A$7,IF(OR(ISNUMBER(SEARCH('[1]Lookup for use classification'!$B$9,C1447)),ISNUMBER(SEARCH('[1]Lookup for use classification'!$C$9,C1447)),ISNUMBER(SEARCH('[1]Lookup for use classification'!$D$9,C1447)),ISNUMBER(SEARCH('[1]Lookup for use classification'!$E$9,C1447)),ISNUMBER(SEARCH('[1]Lookup for use classification'!$F$9,C1447)),ISNUMBER(SEARCH('[1]Lookup for use classification'!$G$9,C1447)),ISNUMBER(SEARCH('[1]Lookup for use classification'!$H$9,C1447)),ISNUMBER(SEARCH('[1]Lookup for use classification'!$I$9,C1447)),ISNUMBER(SEARCH('[1]Lookup for use classification'!$J$9,C1447)),ISNUMBER(SEARCH('[1]Lookup for use classification'!$K$9,C1447))),'[1]Lookup for use classification'!$A$9,IF(OR(ISNUMBER(SEARCH('[1]Lookup for use classification'!$B$10,C1447)),ISNUMBER(SEARCH('[1]Lookup for use classification'!$C$10,C1447)),ISNUMBER(SEARCH('[1]Lookup for use classification'!$D$10,C1447)),ISNUMBER(SEARCH('[1]Lookup for use classification'!$E$10,C1447)),ISNUMBER(SEARCH('[1]Lookup for use classification'!$F$10,C1447)),ISNUMBER(SEARCH('[1]Lookup for use classification'!$G$10,C1447))),'[1]Lookup for use classification'!$A$10,IF(OR(ISNUMBER(SEARCH('[1]Lookup for use classification'!$B$11,C1447)),ISNUMBER(SEARCH('[1]Lookup for use classification'!$C$11,C1447))),'[1]Lookup for use classification'!$A$11,IF(OR(ISNUMBER(SEARCH('[1]Lookup for use classification'!$B$12,C1447)),ISNUMBER(SEARCH('[1]Lookup for use classification'!$C$12,C1447))),'[1]Lookup for use classification'!$A$12,IF(OR(ISNUMBER(SEARCH('[1]Lookup for use classification'!$B$13,C1447)),ISNUMBER(SEARCH('[1]Lookup for use classification'!$C$13,C1447)),ISNUMBER(SEARCH('[1]Lookup for use classification'!$D$13,C1447)),,ISNUMBER(SEARCH('[1]Lookup for use classification'!$C$13,C1447)),ISNUMBER(SEARCH('[1]Lookup for use classification'!$E$13,C1447))),'[1]Lookup for use classification'!$A$13,IF(OR(ISNUMBER(SEARCH('[1]Lookup for use classification'!$B$14,C1447)),ISNUMBER(SEARCH('[1]Lookup for use classification'!$C$14,C1447))),'[1]Lookup for use classification'!$A$14,"Other"))))))))))))</f>
        <v>Public Assembly</v>
      </c>
      <c r="E1447" s="169"/>
      <c r="F1447" s="170"/>
      <c r="G1447" s="170" t="s">
        <v>795</v>
      </c>
    </row>
    <row r="1448" spans="1:12" hidden="1">
      <c r="A1448" s="187" t="s">
        <v>908</v>
      </c>
      <c r="B1448" s="167" t="s">
        <v>4456</v>
      </c>
      <c r="C1448" s="213" t="s">
        <v>890</v>
      </c>
      <c r="D1448" s="6" t="str">
        <f>IF(OR(ISNUMBER(SEARCH('[1]Lookup for use classification'!$B$1,C1448)),ISNUMBER(SEARCH('[1]Lookup for use classification'!$C$1,C1448)),ISNUMBER(SEARCH('[1]Lookup for use classification'!$D$1,C1448)),ISNUMBER(SEARCH('[1]Lookup for use classification'!$E$1,C1448))),'[1]Lookup for use classification'!$A$1,IF(ISNUMBER(SEARCH('[1]Lookup for use classification'!$B$2,C1448)),'[1]Lookup for use classification'!$A$2,IF(ISNUMBER(SEARCH('[1]Lookup for use classification'!$B$3,C1448)),'[1]Lookup for use classification'!$A$3,IF(OR(ISNUMBER(SEARCH('[1]Lookup for use classification'!$B$4,C1448)),ISNUMBER(SEARCH('[1]Lookup for use classification'!$C$4,C1448)),ISNUMBER(SEARCH('[1]Lookup for use classification'!$D$4,C1448)),ISNUMBER(SEARCH('[1]Lookup for use classification'!$E$4,C1448))),'[1]Lookup for use classification'!$A$4,IF(OR(ISNUMBER(SEARCH('[1]Lookup for use classification'!$B$5,C1448)),ISNUMBER(SEARCH('[1]Lookup for use classification'!$C$5,C1448)),ISNUMBER(SEARCH('[1]Lookup for use classification'!$D$5,C1448))),'[1]Lookup for use classification'!$A$5,IF(OR(ISNUMBER(SEARCH('[1]Lookup for use classification'!$B$7,C1448)),ISNUMBER(SEARCH('[1]Lookup for use classification'!$C$7,C1448)),ISNUMBER(SEARCH('[1]Lookup for use classification'!$D$7,C1448))),'[1]Lookup for use classification'!$A$7,IF(OR(ISNUMBER(SEARCH('[1]Lookup for use classification'!$B$9,C1448)),ISNUMBER(SEARCH('[1]Lookup for use classification'!$C$9,C1448)),ISNUMBER(SEARCH('[1]Lookup for use classification'!$D$9,C1448)),ISNUMBER(SEARCH('[1]Lookup for use classification'!$E$9,C1448)),ISNUMBER(SEARCH('[1]Lookup for use classification'!$F$9,C1448)),ISNUMBER(SEARCH('[1]Lookup for use classification'!$G$9,C1448)),ISNUMBER(SEARCH('[1]Lookup for use classification'!$H$9,C1448)),ISNUMBER(SEARCH('[1]Lookup for use classification'!$I$9,C1448)),ISNUMBER(SEARCH('[1]Lookup for use classification'!$J$9,C1448)),ISNUMBER(SEARCH('[1]Lookup for use classification'!$K$9,C1448))),'[1]Lookup for use classification'!$A$9,IF(OR(ISNUMBER(SEARCH('[1]Lookup for use classification'!$B$10,C1448)),ISNUMBER(SEARCH('[1]Lookup for use classification'!$C$10,C1448)),ISNUMBER(SEARCH('[1]Lookup for use classification'!$D$10,C1448)),ISNUMBER(SEARCH('[1]Lookup for use classification'!$E$10,C1448)),ISNUMBER(SEARCH('[1]Lookup for use classification'!$F$10,C1448)),ISNUMBER(SEARCH('[1]Lookup for use classification'!$G$10,C1448))),'[1]Lookup for use classification'!$A$10,IF(OR(ISNUMBER(SEARCH('[1]Lookup for use classification'!$B$11,C1448)),ISNUMBER(SEARCH('[1]Lookup for use classification'!$C$11,C1448))),'[1]Lookup for use classification'!$A$11,IF(OR(ISNUMBER(SEARCH('[1]Lookup for use classification'!$B$12,C1448)),ISNUMBER(SEARCH('[1]Lookup for use classification'!$C$12,C1448))),'[1]Lookup for use classification'!$A$12,IF(OR(ISNUMBER(SEARCH('[1]Lookup for use classification'!$B$13,C1448)),ISNUMBER(SEARCH('[1]Lookup for use classification'!$C$13,C1448)),ISNUMBER(SEARCH('[1]Lookup for use classification'!$D$13,C1448)),,ISNUMBER(SEARCH('[1]Lookup for use classification'!$C$13,C1448)),ISNUMBER(SEARCH('[1]Lookup for use classification'!$E$13,C1448))),'[1]Lookup for use classification'!$A$13,IF(OR(ISNUMBER(SEARCH('[1]Lookup for use classification'!$B$14,C1448)),ISNUMBER(SEARCH('[1]Lookup for use classification'!$C$14,C1448))),'[1]Lookup for use classification'!$A$14,"Other"))))))))))))</f>
        <v>Public Assembly</v>
      </c>
      <c r="E1448" s="169"/>
      <c r="F1448" s="170"/>
      <c r="G1448" s="170" t="s">
        <v>795</v>
      </c>
    </row>
    <row r="1449" spans="1:12" hidden="1">
      <c r="A1449" s="187" t="s">
        <v>908</v>
      </c>
      <c r="B1449" s="167" t="s">
        <v>4456</v>
      </c>
      <c r="C1449" s="168" t="s">
        <v>88</v>
      </c>
      <c r="D1449" s="6" t="str">
        <f>IF(OR(ISNUMBER(SEARCH('[1]Lookup for use classification'!$B$1,C1449)),ISNUMBER(SEARCH('[1]Lookup for use classification'!$C$1,C1449)),ISNUMBER(SEARCH('[1]Lookup for use classification'!$D$1,C1449)),ISNUMBER(SEARCH('[1]Lookup for use classification'!$E$1,C1449))),'[1]Lookup for use classification'!$A$1,IF(ISNUMBER(SEARCH('[1]Lookup for use classification'!$B$2,C1449)),'[1]Lookup for use classification'!$A$2,IF(ISNUMBER(SEARCH('[1]Lookup for use classification'!$B$3,C1449)),'[1]Lookup for use classification'!$A$3,IF(OR(ISNUMBER(SEARCH('[1]Lookup for use classification'!$B$4,C1449)),ISNUMBER(SEARCH('[1]Lookup for use classification'!$C$4,C1449)),ISNUMBER(SEARCH('[1]Lookup for use classification'!$D$4,C1449)),ISNUMBER(SEARCH('[1]Lookup for use classification'!$E$4,C1449))),'[1]Lookup for use classification'!$A$4,IF(OR(ISNUMBER(SEARCH('[1]Lookup for use classification'!$B$5,C1449)),ISNUMBER(SEARCH('[1]Lookup for use classification'!$C$5,C1449)),ISNUMBER(SEARCH('[1]Lookup for use classification'!$D$5,C1449))),'[1]Lookup for use classification'!$A$5,IF(OR(ISNUMBER(SEARCH('[1]Lookup for use classification'!$B$7,C1449)),ISNUMBER(SEARCH('[1]Lookup for use classification'!$C$7,C1449)),ISNUMBER(SEARCH('[1]Lookup for use classification'!$D$7,C1449))),'[1]Lookup for use classification'!$A$7,IF(OR(ISNUMBER(SEARCH('[1]Lookup for use classification'!$B$9,C1449)),ISNUMBER(SEARCH('[1]Lookup for use classification'!$C$9,C1449)),ISNUMBER(SEARCH('[1]Lookup for use classification'!$D$9,C1449)),ISNUMBER(SEARCH('[1]Lookup for use classification'!$E$9,C1449)),ISNUMBER(SEARCH('[1]Lookup for use classification'!$F$9,C1449)),ISNUMBER(SEARCH('[1]Lookup for use classification'!$G$9,C1449)),ISNUMBER(SEARCH('[1]Lookup for use classification'!$H$9,C1449)),ISNUMBER(SEARCH('[1]Lookup for use classification'!$I$9,C1449)),ISNUMBER(SEARCH('[1]Lookup for use classification'!$J$9,C1449)),ISNUMBER(SEARCH('[1]Lookup for use classification'!$K$9,C1449))),'[1]Lookup for use classification'!$A$9,IF(OR(ISNUMBER(SEARCH('[1]Lookup for use classification'!$B$10,C1449)),ISNUMBER(SEARCH('[1]Lookup for use classification'!$C$10,C1449)),ISNUMBER(SEARCH('[1]Lookup for use classification'!$D$10,C1449)),ISNUMBER(SEARCH('[1]Lookup for use classification'!$E$10,C1449)),ISNUMBER(SEARCH('[1]Lookup for use classification'!$F$10,C1449)),ISNUMBER(SEARCH('[1]Lookup for use classification'!$G$10,C1449))),'[1]Lookup for use classification'!$A$10,IF(OR(ISNUMBER(SEARCH('[1]Lookup for use classification'!$B$11,C1449)),ISNUMBER(SEARCH('[1]Lookup for use classification'!$C$11,C1449))),'[1]Lookup for use classification'!$A$11,IF(OR(ISNUMBER(SEARCH('[1]Lookup for use classification'!$B$12,C1449)),ISNUMBER(SEARCH('[1]Lookup for use classification'!$C$12,C1449))),'[1]Lookup for use classification'!$A$12,IF(OR(ISNUMBER(SEARCH('[1]Lookup for use classification'!$B$13,C1449)),ISNUMBER(SEARCH('[1]Lookup for use classification'!$C$13,C1449)),ISNUMBER(SEARCH('[1]Lookup for use classification'!$D$13,C1449)),,ISNUMBER(SEARCH('[1]Lookup for use classification'!$C$13,C1449)),ISNUMBER(SEARCH('[1]Lookup for use classification'!$E$13,C1449))),'[1]Lookup for use classification'!$A$13,IF(OR(ISNUMBER(SEARCH('[1]Lookup for use classification'!$B$14,C1449)),ISNUMBER(SEARCH('[1]Lookup for use classification'!$C$14,C1449))),'[1]Lookup for use classification'!$A$14,"Other"))))))))))))</f>
        <v>Public Assembly</v>
      </c>
      <c r="E1449" s="169"/>
      <c r="F1449" s="170"/>
      <c r="G1449" s="170" t="s">
        <v>795</v>
      </c>
    </row>
    <row r="1450" spans="1:12" hidden="1">
      <c r="A1450" s="187" t="s">
        <v>908</v>
      </c>
      <c r="B1450" s="167" t="s">
        <v>4456</v>
      </c>
      <c r="C1450" s="213" t="s">
        <v>892</v>
      </c>
      <c r="D1450" s="6" t="str">
        <f>IF(OR(ISNUMBER(SEARCH('[1]Lookup for use classification'!$B$1,C1450)),ISNUMBER(SEARCH('[1]Lookup for use classification'!$C$1,C1450)),ISNUMBER(SEARCH('[1]Lookup for use classification'!$D$1,C1450)),ISNUMBER(SEARCH('[1]Lookup for use classification'!$E$1,C1450))),'[1]Lookup for use classification'!$A$1,IF(ISNUMBER(SEARCH('[1]Lookup for use classification'!$B$2,C1450)),'[1]Lookup for use classification'!$A$2,IF(ISNUMBER(SEARCH('[1]Lookup for use classification'!$B$3,C1450)),'[1]Lookup for use classification'!$A$3,IF(OR(ISNUMBER(SEARCH('[1]Lookup for use classification'!$B$4,C1450)),ISNUMBER(SEARCH('[1]Lookup for use classification'!$C$4,C1450)),ISNUMBER(SEARCH('[1]Lookup for use classification'!$D$4,C1450)),ISNUMBER(SEARCH('[1]Lookup for use classification'!$E$4,C1450))),'[1]Lookup for use classification'!$A$4,IF(OR(ISNUMBER(SEARCH('[1]Lookup for use classification'!$B$5,C1450)),ISNUMBER(SEARCH('[1]Lookup for use classification'!$C$5,C1450)),ISNUMBER(SEARCH('[1]Lookup for use classification'!$D$5,C1450))),'[1]Lookup for use classification'!$A$5,IF(OR(ISNUMBER(SEARCH('[1]Lookup for use classification'!$B$7,C1450)),ISNUMBER(SEARCH('[1]Lookup for use classification'!$C$7,C1450)),ISNUMBER(SEARCH('[1]Lookup for use classification'!$D$7,C1450))),'[1]Lookup for use classification'!$A$7,IF(OR(ISNUMBER(SEARCH('[1]Lookup for use classification'!$B$9,C1450)),ISNUMBER(SEARCH('[1]Lookup for use classification'!$C$9,C1450)),ISNUMBER(SEARCH('[1]Lookup for use classification'!$D$9,C1450)),ISNUMBER(SEARCH('[1]Lookup for use classification'!$E$9,C1450)),ISNUMBER(SEARCH('[1]Lookup for use classification'!$F$9,C1450)),ISNUMBER(SEARCH('[1]Lookup for use classification'!$G$9,C1450)),ISNUMBER(SEARCH('[1]Lookup for use classification'!$H$9,C1450)),ISNUMBER(SEARCH('[1]Lookup for use classification'!$I$9,C1450)),ISNUMBER(SEARCH('[1]Lookup for use classification'!$J$9,C1450)),ISNUMBER(SEARCH('[1]Lookup for use classification'!$K$9,C1450))),'[1]Lookup for use classification'!$A$9,IF(OR(ISNUMBER(SEARCH('[1]Lookup for use classification'!$B$10,C1450)),ISNUMBER(SEARCH('[1]Lookup for use classification'!$C$10,C1450)),ISNUMBER(SEARCH('[1]Lookup for use classification'!$D$10,C1450)),ISNUMBER(SEARCH('[1]Lookup for use classification'!$E$10,C1450)),ISNUMBER(SEARCH('[1]Lookup for use classification'!$F$10,C1450)),ISNUMBER(SEARCH('[1]Lookup for use classification'!$G$10,C1450))),'[1]Lookup for use classification'!$A$10,IF(OR(ISNUMBER(SEARCH('[1]Lookup for use classification'!$B$11,C1450)),ISNUMBER(SEARCH('[1]Lookup for use classification'!$C$11,C1450))),'[1]Lookup for use classification'!$A$11,IF(OR(ISNUMBER(SEARCH('[1]Lookup for use classification'!$B$12,C1450)),ISNUMBER(SEARCH('[1]Lookup for use classification'!$C$12,C1450))),'[1]Lookup for use classification'!$A$12,IF(OR(ISNUMBER(SEARCH('[1]Lookup for use classification'!$B$13,C1450)),ISNUMBER(SEARCH('[1]Lookup for use classification'!$C$13,C1450)),ISNUMBER(SEARCH('[1]Lookup for use classification'!$D$13,C1450)),,ISNUMBER(SEARCH('[1]Lookup for use classification'!$C$13,C1450)),ISNUMBER(SEARCH('[1]Lookup for use classification'!$E$13,C1450))),'[1]Lookup for use classification'!$A$13,IF(OR(ISNUMBER(SEARCH('[1]Lookup for use classification'!$B$14,C1450)),ISNUMBER(SEARCH('[1]Lookup for use classification'!$C$14,C1450))),'[1]Lookup for use classification'!$A$14,"Other"))))))))))))</f>
        <v>Public Assembly</v>
      </c>
      <c r="E1450" s="169"/>
      <c r="F1450" s="170"/>
      <c r="G1450" s="170" t="s">
        <v>795</v>
      </c>
    </row>
    <row r="1451" spans="1:12" hidden="1">
      <c r="A1451" s="187" t="s">
        <v>908</v>
      </c>
      <c r="B1451" s="167" t="s">
        <v>4456</v>
      </c>
      <c r="C1451" s="213" t="s">
        <v>897</v>
      </c>
      <c r="D1451" s="6" t="str">
        <f>IF(OR(ISNUMBER(SEARCH('[1]Lookup for use classification'!$B$1,C1451)),ISNUMBER(SEARCH('[1]Lookup for use classification'!$C$1,C1451)),ISNUMBER(SEARCH('[1]Lookup for use classification'!$D$1,C1451)),ISNUMBER(SEARCH('[1]Lookup for use classification'!$E$1,C1451))),'[1]Lookup for use classification'!$A$1,IF(ISNUMBER(SEARCH('[1]Lookup for use classification'!$B$2,C1451)),'[1]Lookup for use classification'!$A$2,IF(ISNUMBER(SEARCH('[1]Lookup for use classification'!$B$3,C1451)),'[1]Lookup for use classification'!$A$3,IF(OR(ISNUMBER(SEARCH('[1]Lookup for use classification'!$B$4,C1451)),ISNUMBER(SEARCH('[1]Lookup for use classification'!$C$4,C1451)),ISNUMBER(SEARCH('[1]Lookup for use classification'!$D$4,C1451)),ISNUMBER(SEARCH('[1]Lookup for use classification'!$E$4,C1451))),'[1]Lookup for use classification'!$A$4,IF(OR(ISNUMBER(SEARCH('[1]Lookup for use classification'!$B$5,C1451)),ISNUMBER(SEARCH('[1]Lookup for use classification'!$C$5,C1451)),ISNUMBER(SEARCH('[1]Lookup for use classification'!$D$5,C1451))),'[1]Lookup for use classification'!$A$5,IF(OR(ISNUMBER(SEARCH('[1]Lookup for use classification'!$B$7,C1451)),ISNUMBER(SEARCH('[1]Lookup for use classification'!$C$7,C1451)),ISNUMBER(SEARCH('[1]Lookup for use classification'!$D$7,C1451))),'[1]Lookup for use classification'!$A$7,IF(OR(ISNUMBER(SEARCH('[1]Lookup for use classification'!$B$9,C1451)),ISNUMBER(SEARCH('[1]Lookup for use classification'!$C$9,C1451)),ISNUMBER(SEARCH('[1]Lookup for use classification'!$D$9,C1451)),ISNUMBER(SEARCH('[1]Lookup for use classification'!$E$9,C1451)),ISNUMBER(SEARCH('[1]Lookup for use classification'!$F$9,C1451)),ISNUMBER(SEARCH('[1]Lookup for use classification'!$G$9,C1451)),ISNUMBER(SEARCH('[1]Lookup for use classification'!$H$9,C1451)),ISNUMBER(SEARCH('[1]Lookup for use classification'!$I$9,C1451)),ISNUMBER(SEARCH('[1]Lookup for use classification'!$J$9,C1451)),ISNUMBER(SEARCH('[1]Lookup for use classification'!$K$9,C1451))),'[1]Lookup for use classification'!$A$9,IF(OR(ISNUMBER(SEARCH('[1]Lookup for use classification'!$B$10,C1451)),ISNUMBER(SEARCH('[1]Lookup for use classification'!$C$10,C1451)),ISNUMBER(SEARCH('[1]Lookup for use classification'!$D$10,C1451)),ISNUMBER(SEARCH('[1]Lookup for use classification'!$E$10,C1451)),ISNUMBER(SEARCH('[1]Lookup for use classification'!$F$10,C1451)),ISNUMBER(SEARCH('[1]Lookup for use classification'!$G$10,C1451))),'[1]Lookup for use classification'!$A$10,IF(OR(ISNUMBER(SEARCH('[1]Lookup for use classification'!$B$11,C1451)),ISNUMBER(SEARCH('[1]Lookup for use classification'!$C$11,C1451))),'[1]Lookup for use classification'!$A$11,IF(OR(ISNUMBER(SEARCH('[1]Lookup for use classification'!$B$12,C1451)),ISNUMBER(SEARCH('[1]Lookup for use classification'!$C$12,C1451))),'[1]Lookup for use classification'!$A$12,IF(OR(ISNUMBER(SEARCH('[1]Lookup for use classification'!$B$13,C1451)),ISNUMBER(SEARCH('[1]Lookup for use classification'!$C$13,C1451)),ISNUMBER(SEARCH('[1]Lookup for use classification'!$D$13,C1451)),,ISNUMBER(SEARCH('[1]Lookup for use classification'!$C$13,C1451)),ISNUMBER(SEARCH('[1]Lookup for use classification'!$E$13,C1451))),'[1]Lookup for use classification'!$A$13,IF(OR(ISNUMBER(SEARCH('[1]Lookup for use classification'!$B$14,C1451)),ISNUMBER(SEARCH('[1]Lookup for use classification'!$C$14,C1451))),'[1]Lookup for use classification'!$A$14,"Other"))))))))))))</f>
        <v>Public Assembly</v>
      </c>
      <c r="E1451" s="169"/>
      <c r="F1451" s="170"/>
      <c r="G1451" s="170" t="s">
        <v>795</v>
      </c>
    </row>
    <row r="1452" spans="1:12" hidden="1">
      <c r="A1452" s="187" t="s">
        <v>908</v>
      </c>
      <c r="B1452" s="167" t="s">
        <v>4456</v>
      </c>
      <c r="C1452" s="213" t="s">
        <v>916</v>
      </c>
      <c r="D1452" s="6" t="str">
        <f>IF(OR(ISNUMBER(SEARCH('[1]Lookup for use classification'!$B$1,C1452)),ISNUMBER(SEARCH('[1]Lookup for use classification'!$C$1,C1452)),ISNUMBER(SEARCH('[1]Lookup for use classification'!$D$1,C1452)),ISNUMBER(SEARCH('[1]Lookup for use classification'!$E$1,C1452))),'[1]Lookup for use classification'!$A$1,IF(ISNUMBER(SEARCH('[1]Lookup for use classification'!$B$2,C1452)),'[1]Lookup for use classification'!$A$2,IF(ISNUMBER(SEARCH('[1]Lookup for use classification'!$B$3,C1452)),'[1]Lookup for use classification'!$A$3,IF(OR(ISNUMBER(SEARCH('[1]Lookup for use classification'!$B$4,C1452)),ISNUMBER(SEARCH('[1]Lookup for use classification'!$C$4,C1452)),ISNUMBER(SEARCH('[1]Lookup for use classification'!$D$4,C1452)),ISNUMBER(SEARCH('[1]Lookup for use classification'!$E$4,C1452))),'[1]Lookup for use classification'!$A$4,IF(OR(ISNUMBER(SEARCH('[1]Lookup for use classification'!$B$5,C1452)),ISNUMBER(SEARCH('[1]Lookup for use classification'!$C$5,C1452)),ISNUMBER(SEARCH('[1]Lookup for use classification'!$D$5,C1452))),'[1]Lookup for use classification'!$A$5,IF(OR(ISNUMBER(SEARCH('[1]Lookup for use classification'!$B$7,C1452)),ISNUMBER(SEARCH('[1]Lookup for use classification'!$C$7,C1452)),ISNUMBER(SEARCH('[1]Lookup for use classification'!$D$7,C1452))),'[1]Lookup for use classification'!$A$7,IF(OR(ISNUMBER(SEARCH('[1]Lookup for use classification'!$B$9,C1452)),ISNUMBER(SEARCH('[1]Lookup for use classification'!$C$9,C1452)),ISNUMBER(SEARCH('[1]Lookup for use classification'!$D$9,C1452)),ISNUMBER(SEARCH('[1]Lookup for use classification'!$E$9,C1452)),ISNUMBER(SEARCH('[1]Lookup for use classification'!$F$9,C1452)),ISNUMBER(SEARCH('[1]Lookup for use classification'!$G$9,C1452)),ISNUMBER(SEARCH('[1]Lookup for use classification'!$H$9,C1452)),ISNUMBER(SEARCH('[1]Lookup for use classification'!$I$9,C1452)),ISNUMBER(SEARCH('[1]Lookup for use classification'!$J$9,C1452)),ISNUMBER(SEARCH('[1]Lookup for use classification'!$K$9,C1452))),'[1]Lookup for use classification'!$A$9,IF(OR(ISNUMBER(SEARCH('[1]Lookup for use classification'!$B$10,C1452)),ISNUMBER(SEARCH('[1]Lookup for use classification'!$C$10,C1452)),ISNUMBER(SEARCH('[1]Lookup for use classification'!$D$10,C1452)),ISNUMBER(SEARCH('[1]Lookup for use classification'!$E$10,C1452)),ISNUMBER(SEARCH('[1]Lookup for use classification'!$F$10,C1452)),ISNUMBER(SEARCH('[1]Lookup for use classification'!$G$10,C1452))),'[1]Lookup for use classification'!$A$10,IF(OR(ISNUMBER(SEARCH('[1]Lookup for use classification'!$B$11,C1452)),ISNUMBER(SEARCH('[1]Lookup for use classification'!$C$11,C1452))),'[1]Lookup for use classification'!$A$11,IF(OR(ISNUMBER(SEARCH('[1]Lookup for use classification'!$B$12,C1452)),ISNUMBER(SEARCH('[1]Lookup for use classification'!$C$12,C1452))),'[1]Lookup for use classification'!$A$12,IF(OR(ISNUMBER(SEARCH('[1]Lookup for use classification'!$B$13,C1452)),ISNUMBER(SEARCH('[1]Lookup for use classification'!$C$13,C1452)),ISNUMBER(SEARCH('[1]Lookup for use classification'!$D$13,C1452)),,ISNUMBER(SEARCH('[1]Lookup for use classification'!$C$13,C1452)),ISNUMBER(SEARCH('[1]Lookup for use classification'!$E$13,C1452))),'[1]Lookup for use classification'!$A$13,IF(OR(ISNUMBER(SEARCH('[1]Lookup for use classification'!$B$14,C1452)),ISNUMBER(SEARCH('[1]Lookup for use classification'!$C$14,C1452))),'[1]Lookup for use classification'!$A$14,"Other"))))))))))))</f>
        <v>Public Assembly</v>
      </c>
      <c r="E1452" s="169"/>
      <c r="F1452" s="170"/>
      <c r="G1452" s="170" t="s">
        <v>795</v>
      </c>
    </row>
    <row r="1453" spans="1:12" hidden="1">
      <c r="A1453" s="187" t="s">
        <v>908</v>
      </c>
      <c r="B1453" s="167" t="s">
        <v>4456</v>
      </c>
      <c r="C1453" s="168" t="s">
        <v>886</v>
      </c>
      <c r="D1453" s="6" t="str">
        <f>IF(OR(ISNUMBER(SEARCH('[1]Lookup for use classification'!$B$1,C1453)),ISNUMBER(SEARCH('[1]Lookup for use classification'!$C$1,C1453)),ISNUMBER(SEARCH('[1]Lookup for use classification'!$D$1,C1453)),ISNUMBER(SEARCH('[1]Lookup for use classification'!$E$1,C1453))),'[1]Lookup for use classification'!$A$1,IF(ISNUMBER(SEARCH('[1]Lookup for use classification'!$B$2,C1453)),'[1]Lookup for use classification'!$A$2,IF(ISNUMBER(SEARCH('[1]Lookup for use classification'!$B$3,C1453)),'[1]Lookup for use classification'!$A$3,IF(OR(ISNUMBER(SEARCH('[1]Lookup for use classification'!$B$4,C1453)),ISNUMBER(SEARCH('[1]Lookup for use classification'!$C$4,C1453)),ISNUMBER(SEARCH('[1]Lookup for use classification'!$D$4,C1453)),ISNUMBER(SEARCH('[1]Lookup for use classification'!$E$4,C1453))),'[1]Lookup for use classification'!$A$4,IF(OR(ISNUMBER(SEARCH('[1]Lookup for use classification'!$B$5,C1453)),ISNUMBER(SEARCH('[1]Lookup for use classification'!$C$5,C1453)),ISNUMBER(SEARCH('[1]Lookup for use classification'!$D$5,C1453))),'[1]Lookup for use classification'!$A$5,IF(OR(ISNUMBER(SEARCH('[1]Lookup for use classification'!$B$7,C1453)),ISNUMBER(SEARCH('[1]Lookup for use classification'!$C$7,C1453)),ISNUMBER(SEARCH('[1]Lookup for use classification'!$D$7,C1453))),'[1]Lookup for use classification'!$A$7,IF(OR(ISNUMBER(SEARCH('[1]Lookup for use classification'!$B$9,C1453)),ISNUMBER(SEARCH('[1]Lookup for use classification'!$C$9,C1453)),ISNUMBER(SEARCH('[1]Lookup for use classification'!$D$9,C1453)),ISNUMBER(SEARCH('[1]Lookup for use classification'!$E$9,C1453)),ISNUMBER(SEARCH('[1]Lookup for use classification'!$F$9,C1453)),ISNUMBER(SEARCH('[1]Lookup for use classification'!$G$9,C1453)),ISNUMBER(SEARCH('[1]Lookup for use classification'!$H$9,C1453)),ISNUMBER(SEARCH('[1]Lookup for use classification'!$I$9,C1453)),ISNUMBER(SEARCH('[1]Lookup for use classification'!$J$9,C1453)),ISNUMBER(SEARCH('[1]Lookup for use classification'!$K$9,C1453))),'[1]Lookup for use classification'!$A$9,IF(OR(ISNUMBER(SEARCH('[1]Lookup for use classification'!$B$10,C1453)),ISNUMBER(SEARCH('[1]Lookup for use classification'!$C$10,C1453)),ISNUMBER(SEARCH('[1]Lookup for use classification'!$D$10,C1453)),ISNUMBER(SEARCH('[1]Lookup for use classification'!$E$10,C1453)),ISNUMBER(SEARCH('[1]Lookup for use classification'!$F$10,C1453)),ISNUMBER(SEARCH('[1]Lookup for use classification'!$G$10,C1453))),'[1]Lookup for use classification'!$A$10,IF(OR(ISNUMBER(SEARCH('[1]Lookup for use classification'!$B$11,C1453)),ISNUMBER(SEARCH('[1]Lookup for use classification'!$C$11,C1453))),'[1]Lookup for use classification'!$A$11,IF(OR(ISNUMBER(SEARCH('[1]Lookup for use classification'!$B$12,C1453)),ISNUMBER(SEARCH('[1]Lookup for use classification'!$C$12,C1453))),'[1]Lookup for use classification'!$A$12,IF(OR(ISNUMBER(SEARCH('[1]Lookup for use classification'!$B$13,C1453)),ISNUMBER(SEARCH('[1]Lookup for use classification'!$C$13,C1453)),ISNUMBER(SEARCH('[1]Lookup for use classification'!$D$13,C1453)),,ISNUMBER(SEARCH('[1]Lookup for use classification'!$C$13,C1453)),ISNUMBER(SEARCH('[1]Lookup for use classification'!$E$13,C1453))),'[1]Lookup for use classification'!$A$13,IF(OR(ISNUMBER(SEARCH('[1]Lookup for use classification'!$B$14,C1453)),ISNUMBER(SEARCH('[1]Lookup for use classification'!$C$14,C1453))),'[1]Lookup for use classification'!$A$14,"Other"))))))))))))</f>
        <v>Retail - Other</v>
      </c>
      <c r="E1453" s="169">
        <v>9917</v>
      </c>
      <c r="F1453" s="170"/>
      <c r="G1453" s="170"/>
    </row>
    <row r="1454" spans="1:12" hidden="1">
      <c r="A1454" s="187" t="s">
        <v>908</v>
      </c>
      <c r="B1454" s="167" t="s">
        <v>4456</v>
      </c>
      <c r="C1454" s="168" t="s">
        <v>904</v>
      </c>
      <c r="D1454" s="6" t="str">
        <f>IF(OR(ISNUMBER(SEARCH('[1]Lookup for use classification'!$B$1,C1454)),ISNUMBER(SEARCH('[1]Lookup for use classification'!$C$1,C1454)),ISNUMBER(SEARCH('[1]Lookup for use classification'!$D$1,C1454)),ISNUMBER(SEARCH('[1]Lookup for use classification'!$E$1,C1454))),'[1]Lookup for use classification'!$A$1,IF(ISNUMBER(SEARCH('[1]Lookup for use classification'!$B$2,C1454)),'[1]Lookup for use classification'!$A$2,IF(ISNUMBER(SEARCH('[1]Lookup for use classification'!$B$3,C1454)),'[1]Lookup for use classification'!$A$3,IF(OR(ISNUMBER(SEARCH('[1]Lookup for use classification'!$B$4,C1454)),ISNUMBER(SEARCH('[1]Lookup for use classification'!$C$4,C1454)),ISNUMBER(SEARCH('[1]Lookup for use classification'!$D$4,C1454)),ISNUMBER(SEARCH('[1]Lookup for use classification'!$E$4,C1454))),'[1]Lookup for use classification'!$A$4,IF(OR(ISNUMBER(SEARCH('[1]Lookup for use classification'!$B$5,C1454)),ISNUMBER(SEARCH('[1]Lookup for use classification'!$C$5,C1454)),ISNUMBER(SEARCH('[1]Lookup for use classification'!$D$5,C1454))),'[1]Lookup for use classification'!$A$5,IF(OR(ISNUMBER(SEARCH('[1]Lookup for use classification'!$B$7,C1454)),ISNUMBER(SEARCH('[1]Lookup for use classification'!$C$7,C1454)),ISNUMBER(SEARCH('[1]Lookup for use classification'!$D$7,C1454))),'[1]Lookup for use classification'!$A$7,IF(OR(ISNUMBER(SEARCH('[1]Lookup for use classification'!$B$9,C1454)),ISNUMBER(SEARCH('[1]Lookup for use classification'!$C$9,C1454)),ISNUMBER(SEARCH('[1]Lookup for use classification'!$D$9,C1454)),ISNUMBER(SEARCH('[1]Lookup for use classification'!$E$9,C1454)),ISNUMBER(SEARCH('[1]Lookup for use classification'!$F$9,C1454)),ISNUMBER(SEARCH('[1]Lookup for use classification'!$G$9,C1454)),ISNUMBER(SEARCH('[1]Lookup for use classification'!$H$9,C1454)),ISNUMBER(SEARCH('[1]Lookup for use classification'!$I$9,C1454)),ISNUMBER(SEARCH('[1]Lookup for use classification'!$J$9,C1454)),ISNUMBER(SEARCH('[1]Lookup for use classification'!$K$9,C1454))),'[1]Lookup for use classification'!$A$9,IF(OR(ISNUMBER(SEARCH('[1]Lookup for use classification'!$B$10,C1454)),ISNUMBER(SEARCH('[1]Lookup for use classification'!$C$10,C1454)),ISNUMBER(SEARCH('[1]Lookup for use classification'!$D$10,C1454)),ISNUMBER(SEARCH('[1]Lookup for use classification'!$E$10,C1454)),ISNUMBER(SEARCH('[1]Lookup for use classification'!$F$10,C1454)),ISNUMBER(SEARCH('[1]Lookup for use classification'!$G$10,C1454))),'[1]Lookup for use classification'!$A$10,IF(OR(ISNUMBER(SEARCH('[1]Lookup for use classification'!$B$11,C1454)),ISNUMBER(SEARCH('[1]Lookup for use classification'!$C$11,C1454))),'[1]Lookup for use classification'!$A$11,IF(OR(ISNUMBER(SEARCH('[1]Lookup for use classification'!$B$12,C1454)),ISNUMBER(SEARCH('[1]Lookup for use classification'!$C$12,C1454))),'[1]Lookup for use classification'!$A$12,IF(OR(ISNUMBER(SEARCH('[1]Lookup for use classification'!$B$13,C1454)),ISNUMBER(SEARCH('[1]Lookup for use classification'!$C$13,C1454)),ISNUMBER(SEARCH('[1]Lookup for use classification'!$D$13,C1454)),,ISNUMBER(SEARCH('[1]Lookup for use classification'!$C$13,C1454)),ISNUMBER(SEARCH('[1]Lookup for use classification'!$E$13,C1454))),'[1]Lookup for use classification'!$A$13,IF(OR(ISNUMBER(SEARCH('[1]Lookup for use classification'!$B$14,C1454)),ISNUMBER(SEARCH('[1]Lookup for use classification'!$C$14,C1454))),'[1]Lookup for use classification'!$A$14,"Other"))))))))))))</f>
        <v>Retail - Other</v>
      </c>
      <c r="E1454" s="169"/>
      <c r="F1454" s="170"/>
      <c r="G1454" s="170" t="s">
        <v>795</v>
      </c>
    </row>
    <row r="1455" spans="1:12" hidden="1">
      <c r="A1455" s="187" t="s">
        <v>908</v>
      </c>
      <c r="B1455" s="167" t="s">
        <v>4456</v>
      </c>
      <c r="C1455" s="168" t="s">
        <v>898</v>
      </c>
      <c r="D1455" s="6" t="str">
        <f>IF(OR(ISNUMBER(SEARCH('[1]Lookup for use classification'!$B$1,C1455)),ISNUMBER(SEARCH('[1]Lookup for use classification'!$C$1,C1455)),ISNUMBER(SEARCH('[1]Lookup for use classification'!$D$1,C1455)),ISNUMBER(SEARCH('[1]Lookup for use classification'!$E$1,C1455))),'[1]Lookup for use classification'!$A$1,IF(ISNUMBER(SEARCH('[1]Lookup for use classification'!$B$2,C1455)),'[1]Lookup for use classification'!$A$2,IF(ISNUMBER(SEARCH('[1]Lookup for use classification'!$B$3,C1455)),'[1]Lookup for use classification'!$A$3,IF(OR(ISNUMBER(SEARCH('[1]Lookup for use classification'!$B$4,C1455)),ISNUMBER(SEARCH('[1]Lookup for use classification'!$C$4,C1455)),ISNUMBER(SEARCH('[1]Lookup for use classification'!$D$4,C1455)),ISNUMBER(SEARCH('[1]Lookup for use classification'!$E$4,C1455))),'[1]Lookup for use classification'!$A$4,IF(OR(ISNUMBER(SEARCH('[1]Lookup for use classification'!$B$5,C1455)),ISNUMBER(SEARCH('[1]Lookup for use classification'!$C$5,C1455)),ISNUMBER(SEARCH('[1]Lookup for use classification'!$D$5,C1455))),'[1]Lookup for use classification'!$A$5,IF(OR(ISNUMBER(SEARCH('[1]Lookup for use classification'!$B$7,C1455)),ISNUMBER(SEARCH('[1]Lookup for use classification'!$C$7,C1455)),ISNUMBER(SEARCH('[1]Lookup for use classification'!$D$7,C1455))),'[1]Lookup for use classification'!$A$7,IF(OR(ISNUMBER(SEARCH('[1]Lookup for use classification'!$B$9,C1455)),ISNUMBER(SEARCH('[1]Lookup for use classification'!$C$9,C1455)),ISNUMBER(SEARCH('[1]Lookup for use classification'!$D$9,C1455)),ISNUMBER(SEARCH('[1]Lookup for use classification'!$E$9,C1455)),ISNUMBER(SEARCH('[1]Lookup for use classification'!$F$9,C1455)),ISNUMBER(SEARCH('[1]Lookup for use classification'!$G$9,C1455)),ISNUMBER(SEARCH('[1]Lookup for use classification'!$H$9,C1455)),ISNUMBER(SEARCH('[1]Lookup for use classification'!$I$9,C1455)),ISNUMBER(SEARCH('[1]Lookup for use classification'!$J$9,C1455)),ISNUMBER(SEARCH('[1]Lookup for use classification'!$K$9,C1455))),'[1]Lookup for use classification'!$A$9,IF(OR(ISNUMBER(SEARCH('[1]Lookup for use classification'!$B$10,C1455)),ISNUMBER(SEARCH('[1]Lookup for use classification'!$C$10,C1455)),ISNUMBER(SEARCH('[1]Lookup for use classification'!$D$10,C1455)),ISNUMBER(SEARCH('[1]Lookup for use classification'!$E$10,C1455)),ISNUMBER(SEARCH('[1]Lookup for use classification'!$F$10,C1455)),ISNUMBER(SEARCH('[1]Lookup for use classification'!$G$10,C1455))),'[1]Lookup for use classification'!$A$10,IF(OR(ISNUMBER(SEARCH('[1]Lookup for use classification'!$B$11,C1455)),ISNUMBER(SEARCH('[1]Lookup for use classification'!$C$11,C1455))),'[1]Lookup for use classification'!$A$11,IF(OR(ISNUMBER(SEARCH('[1]Lookup for use classification'!$B$12,C1455)),ISNUMBER(SEARCH('[1]Lookup for use classification'!$C$12,C1455))),'[1]Lookup for use classification'!$A$12,IF(OR(ISNUMBER(SEARCH('[1]Lookup for use classification'!$B$13,C1455)),ISNUMBER(SEARCH('[1]Lookup for use classification'!$C$13,C1455)),ISNUMBER(SEARCH('[1]Lookup for use classification'!$D$13,C1455)),,ISNUMBER(SEARCH('[1]Lookup for use classification'!$C$13,C1455)),ISNUMBER(SEARCH('[1]Lookup for use classification'!$E$13,C1455))),'[1]Lookup for use classification'!$A$13,IF(OR(ISNUMBER(SEARCH('[1]Lookup for use classification'!$B$14,C1455)),ISNUMBER(SEARCH('[1]Lookup for use classification'!$C$14,C1455))),'[1]Lookup for use classification'!$A$14,"Other"))))))))))))</f>
        <v>Warehousing</v>
      </c>
      <c r="E1455" s="169">
        <v>576</v>
      </c>
      <c r="F1455" s="170"/>
      <c r="G1455" s="170"/>
    </row>
    <row r="1456" spans="1:12" hidden="1">
      <c r="A1456" s="138" t="s">
        <v>908</v>
      </c>
      <c r="B1456" s="8" t="str">
        <f>IF(ISNA(VLOOKUP(CONCATENATE(A1456,C1456),EUS!$B$2:$B$1939,1,FALSE)),"","End Use Study")</f>
        <v>End Use Study</v>
      </c>
      <c r="C1456" s="8" t="s">
        <v>399</v>
      </c>
      <c r="D1456" s="165" t="s">
        <v>1980</v>
      </c>
      <c r="E1456" s="9">
        <v>2000</v>
      </c>
      <c r="F1456" s="9"/>
      <c r="G1456" s="9"/>
      <c r="H1456" s="164"/>
      <c r="I1456" s="164"/>
      <c r="J1456" s="7"/>
      <c r="L1456" s="6"/>
    </row>
    <row r="1457" spans="1:12" hidden="1">
      <c r="A1457" s="187" t="s">
        <v>908</v>
      </c>
      <c r="B1457" s="167" t="s">
        <v>4456</v>
      </c>
      <c r="C1457" s="168" t="s">
        <v>888</v>
      </c>
      <c r="D1457" s="6" t="str">
        <f>IF(OR(ISNUMBER(SEARCH('[1]Lookup for use classification'!$B$1,C1457)),ISNUMBER(SEARCH('[1]Lookup for use classification'!$C$1,C1457)),ISNUMBER(SEARCH('[1]Lookup for use classification'!$D$1,C1457)),ISNUMBER(SEARCH('[1]Lookup for use classification'!$E$1,C1457))),'[1]Lookup for use classification'!$A$1,IF(ISNUMBER(SEARCH('[1]Lookup for use classification'!$B$2,C1457)),'[1]Lookup for use classification'!$A$2,IF(ISNUMBER(SEARCH('[1]Lookup for use classification'!$B$3,C1457)),'[1]Lookup for use classification'!$A$3,IF(OR(ISNUMBER(SEARCH('[1]Lookup for use classification'!$B$4,C1457)),ISNUMBER(SEARCH('[1]Lookup for use classification'!$C$4,C1457)),ISNUMBER(SEARCH('[1]Lookup for use classification'!$D$4,C1457)),ISNUMBER(SEARCH('[1]Lookup for use classification'!$E$4,C1457))),'[1]Lookup for use classification'!$A$4,IF(OR(ISNUMBER(SEARCH('[1]Lookup for use classification'!$B$5,C1457)),ISNUMBER(SEARCH('[1]Lookup for use classification'!$C$5,C1457)),ISNUMBER(SEARCH('[1]Lookup for use classification'!$D$5,C1457))),'[1]Lookup for use classification'!$A$5,IF(OR(ISNUMBER(SEARCH('[1]Lookup for use classification'!$B$7,C1457)),ISNUMBER(SEARCH('[1]Lookup for use classification'!$C$7,C1457)),ISNUMBER(SEARCH('[1]Lookup for use classification'!$D$7,C1457))),'[1]Lookup for use classification'!$A$7,IF(OR(ISNUMBER(SEARCH('[1]Lookup for use classification'!$B$9,C1457)),ISNUMBER(SEARCH('[1]Lookup for use classification'!$C$9,C1457)),ISNUMBER(SEARCH('[1]Lookup for use classification'!$D$9,C1457)),ISNUMBER(SEARCH('[1]Lookup for use classification'!$E$9,C1457)),ISNUMBER(SEARCH('[1]Lookup for use classification'!$F$9,C1457)),ISNUMBER(SEARCH('[1]Lookup for use classification'!$G$9,C1457)),ISNUMBER(SEARCH('[1]Lookup for use classification'!$H$9,C1457)),ISNUMBER(SEARCH('[1]Lookup for use classification'!$I$9,C1457)),ISNUMBER(SEARCH('[1]Lookup for use classification'!$J$9,C1457)),ISNUMBER(SEARCH('[1]Lookup for use classification'!$K$9,C1457))),'[1]Lookup for use classification'!$A$9,IF(OR(ISNUMBER(SEARCH('[1]Lookup for use classification'!$B$10,C1457)),ISNUMBER(SEARCH('[1]Lookup for use classification'!$C$10,C1457)),ISNUMBER(SEARCH('[1]Lookup for use classification'!$D$10,C1457)),ISNUMBER(SEARCH('[1]Lookup for use classification'!$E$10,C1457)),ISNUMBER(SEARCH('[1]Lookup for use classification'!$F$10,C1457)),ISNUMBER(SEARCH('[1]Lookup for use classification'!$G$10,C1457))),'[1]Lookup for use classification'!$A$10,IF(OR(ISNUMBER(SEARCH('[1]Lookup for use classification'!$B$11,C1457)),ISNUMBER(SEARCH('[1]Lookup for use classification'!$C$11,C1457))),'[1]Lookup for use classification'!$A$11,IF(OR(ISNUMBER(SEARCH('[1]Lookup for use classification'!$B$12,C1457)),ISNUMBER(SEARCH('[1]Lookup for use classification'!$C$12,C1457))),'[1]Lookup for use classification'!$A$12,IF(OR(ISNUMBER(SEARCH('[1]Lookup for use classification'!$B$13,C1457)),ISNUMBER(SEARCH('[1]Lookup for use classification'!$C$13,C1457)),ISNUMBER(SEARCH('[1]Lookup for use classification'!$D$13,C1457)),,ISNUMBER(SEARCH('[1]Lookup for use classification'!$C$13,C1457)),ISNUMBER(SEARCH('[1]Lookup for use classification'!$E$13,C1457))),'[1]Lookup for use classification'!$A$13,IF(OR(ISNUMBER(SEARCH('[1]Lookup for use classification'!$B$14,C1457)),ISNUMBER(SEARCH('[1]Lookup for use classification'!$C$14,C1457))),'[1]Lookup for use classification'!$A$14,"Other"))))))))))))</f>
        <v>Warehousing</v>
      </c>
      <c r="E1457" s="169"/>
      <c r="F1457" s="170"/>
      <c r="G1457" s="170" t="s">
        <v>795</v>
      </c>
    </row>
    <row r="1458" spans="1:12" hidden="1">
      <c r="A1458" s="187" t="s">
        <v>908</v>
      </c>
      <c r="B1458" s="167" t="s">
        <v>4456</v>
      </c>
      <c r="C1458" s="168" t="s">
        <v>144</v>
      </c>
      <c r="D1458" s="6" t="str">
        <f>IF(OR(ISNUMBER(SEARCH('[1]Lookup for use classification'!$B$1,C1458)),ISNUMBER(SEARCH('[1]Lookup for use classification'!$C$1,C1458)),ISNUMBER(SEARCH('[1]Lookup for use classification'!$D$1,C1458)),ISNUMBER(SEARCH('[1]Lookup for use classification'!$E$1,C1458))),'[1]Lookup for use classification'!$A$1,IF(ISNUMBER(SEARCH('[1]Lookup for use classification'!$B$2,C1458)),'[1]Lookup for use classification'!$A$2,IF(ISNUMBER(SEARCH('[1]Lookup for use classification'!$B$3,C1458)),'[1]Lookup for use classification'!$A$3,IF(OR(ISNUMBER(SEARCH('[1]Lookup for use classification'!$B$4,C1458)),ISNUMBER(SEARCH('[1]Lookup for use classification'!$C$4,C1458)),ISNUMBER(SEARCH('[1]Lookup for use classification'!$D$4,C1458)),ISNUMBER(SEARCH('[1]Lookup for use classification'!$E$4,C1458))),'[1]Lookup for use classification'!$A$4,IF(OR(ISNUMBER(SEARCH('[1]Lookup for use classification'!$B$5,C1458)),ISNUMBER(SEARCH('[1]Lookup for use classification'!$C$5,C1458)),ISNUMBER(SEARCH('[1]Lookup for use classification'!$D$5,C1458))),'[1]Lookup for use classification'!$A$5,IF(OR(ISNUMBER(SEARCH('[1]Lookup for use classification'!$B$7,C1458)),ISNUMBER(SEARCH('[1]Lookup for use classification'!$C$7,C1458)),ISNUMBER(SEARCH('[1]Lookup for use classification'!$D$7,C1458))),'[1]Lookup for use classification'!$A$7,IF(OR(ISNUMBER(SEARCH('[1]Lookup for use classification'!$B$9,C1458)),ISNUMBER(SEARCH('[1]Lookup for use classification'!$C$9,C1458)),ISNUMBER(SEARCH('[1]Lookup for use classification'!$D$9,C1458)),ISNUMBER(SEARCH('[1]Lookup for use classification'!$E$9,C1458)),ISNUMBER(SEARCH('[1]Lookup for use classification'!$F$9,C1458)),ISNUMBER(SEARCH('[1]Lookup for use classification'!$G$9,C1458)),ISNUMBER(SEARCH('[1]Lookup for use classification'!$H$9,C1458)),ISNUMBER(SEARCH('[1]Lookup for use classification'!$I$9,C1458)),ISNUMBER(SEARCH('[1]Lookup for use classification'!$J$9,C1458)),ISNUMBER(SEARCH('[1]Lookup for use classification'!$K$9,C1458))),'[1]Lookup for use classification'!$A$9,IF(OR(ISNUMBER(SEARCH('[1]Lookup for use classification'!$B$10,C1458)),ISNUMBER(SEARCH('[1]Lookup for use classification'!$C$10,C1458)),ISNUMBER(SEARCH('[1]Lookup for use classification'!$D$10,C1458)),ISNUMBER(SEARCH('[1]Lookup for use classification'!$E$10,C1458)),ISNUMBER(SEARCH('[1]Lookup for use classification'!$F$10,C1458)),ISNUMBER(SEARCH('[1]Lookup for use classification'!$G$10,C1458))),'[1]Lookup for use classification'!$A$10,IF(OR(ISNUMBER(SEARCH('[1]Lookup for use classification'!$B$11,C1458)),ISNUMBER(SEARCH('[1]Lookup for use classification'!$C$11,C1458))),'[1]Lookup for use classification'!$A$11,IF(OR(ISNUMBER(SEARCH('[1]Lookup for use classification'!$B$12,C1458)),ISNUMBER(SEARCH('[1]Lookup for use classification'!$C$12,C1458))),'[1]Lookup for use classification'!$A$12,IF(OR(ISNUMBER(SEARCH('[1]Lookup for use classification'!$B$13,C1458)),ISNUMBER(SEARCH('[1]Lookup for use classification'!$C$13,C1458)),ISNUMBER(SEARCH('[1]Lookup for use classification'!$D$13,C1458)),,ISNUMBER(SEARCH('[1]Lookup for use classification'!$C$13,C1458)),ISNUMBER(SEARCH('[1]Lookup for use classification'!$E$13,C1458))),'[1]Lookup for use classification'!$A$13,IF(OR(ISNUMBER(SEARCH('[1]Lookup for use classification'!$B$14,C1458)),ISNUMBER(SEARCH('[1]Lookup for use classification'!$C$14,C1458))),'[1]Lookup for use classification'!$A$14,"Other"))))))))))))</f>
        <v>Water &amp; Sewer</v>
      </c>
      <c r="E1458" s="169"/>
      <c r="F1458" s="170"/>
      <c r="G1458" s="170" t="s">
        <v>795</v>
      </c>
    </row>
    <row r="1459" spans="1:12" hidden="1">
      <c r="A1459" s="138" t="s">
        <v>1841</v>
      </c>
      <c r="B1459" s="8" t="str">
        <f>IF(ISNA(VLOOKUP(CONCATENATE(A1459,C1459),EUS!$B$2:$B$1939,1,FALSE)),"","End Use Study")</f>
        <v>End Use Study</v>
      </c>
      <c r="C1459" s="8" t="s">
        <v>3625</v>
      </c>
      <c r="D1459" s="165" t="s">
        <v>3615</v>
      </c>
      <c r="E1459" s="9">
        <v>5900</v>
      </c>
      <c r="F1459" s="9"/>
      <c r="G1459" s="9"/>
      <c r="H1459" s="164">
        <v>2411</v>
      </c>
      <c r="I1459" s="164"/>
      <c r="J1459" s="7"/>
      <c r="L1459" s="6"/>
    </row>
    <row r="1460" spans="1:12" hidden="1">
      <c r="A1460" s="185" t="s">
        <v>1841</v>
      </c>
      <c r="B1460" s="8" t="s">
        <v>6055</v>
      </c>
      <c r="C1460" s="162"/>
      <c r="D1460" s="165" t="s">
        <v>3335</v>
      </c>
      <c r="E1460" s="163">
        <v>6663</v>
      </c>
      <c r="F1460" s="163"/>
      <c r="G1460" s="163"/>
      <c r="H1460" s="164"/>
      <c r="I1460" s="164"/>
      <c r="K1460" s="163"/>
    </row>
    <row r="1461" spans="1:12" hidden="1">
      <c r="A1461" s="134" t="s">
        <v>1841</v>
      </c>
      <c r="B1461" s="8" t="str">
        <f>IF(ISNA(VLOOKUP(CONCATENATE(A1461,C1461),EUS!$B$2:$B$1939,1,FALSE)),"","End Use Study")</f>
        <v>End Use Study</v>
      </c>
      <c r="C1461" s="8" t="s">
        <v>3626</v>
      </c>
      <c r="D1461" s="6" t="s">
        <v>3315</v>
      </c>
      <c r="E1461" s="9">
        <v>850</v>
      </c>
      <c r="F1461" s="9"/>
      <c r="G1461" s="9"/>
      <c r="H1461" s="164">
        <v>602</v>
      </c>
      <c r="I1461" s="164"/>
      <c r="J1461" s="7"/>
      <c r="L1461" s="6"/>
    </row>
    <row r="1462" spans="1:12" hidden="1">
      <c r="A1462" s="134" t="s">
        <v>1841</v>
      </c>
      <c r="B1462" s="8" t="str">
        <f>IF(ISNA(VLOOKUP(CONCATENATE(A1462,C1462),EUS!$B$2:$B$1939,1,FALSE)),"","End Use Study")</f>
        <v>End Use Study</v>
      </c>
      <c r="C1462" s="8" t="s">
        <v>3316</v>
      </c>
      <c r="D1462" s="165" t="s">
        <v>3315</v>
      </c>
      <c r="E1462" s="9">
        <v>1500</v>
      </c>
      <c r="F1462" s="9"/>
      <c r="G1462" s="9"/>
      <c r="H1462" s="164">
        <v>602</v>
      </c>
      <c r="I1462" s="164"/>
      <c r="J1462" s="7"/>
      <c r="L1462" s="6"/>
    </row>
    <row r="1463" spans="1:12" hidden="1">
      <c r="A1463" s="193" t="s">
        <v>1841</v>
      </c>
      <c r="B1463" s="167" t="s">
        <v>4456</v>
      </c>
      <c r="C1463" s="174" t="s">
        <v>1877</v>
      </c>
      <c r="D1463" s="6" t="str">
        <f>IF(OR(ISNUMBER(SEARCH('[1]Lookup for use classification'!$B$1,C1463)),ISNUMBER(SEARCH('[1]Lookup for use classification'!$C$1,C1463)),ISNUMBER(SEARCH('[1]Lookup for use classification'!$D$1,C1463)),ISNUMBER(SEARCH('[1]Lookup for use classification'!$E$1,C1463))),'[1]Lookup for use classification'!$A$1,IF(ISNUMBER(SEARCH('[1]Lookup for use classification'!$B$2,C1463)),'[1]Lookup for use classification'!$A$2,IF(ISNUMBER(SEARCH('[1]Lookup for use classification'!$B$3,C1463)),'[1]Lookup for use classification'!$A$3,IF(OR(ISNUMBER(SEARCH('[1]Lookup for use classification'!$B$4,C1463)),ISNUMBER(SEARCH('[1]Lookup for use classification'!$C$4,C1463)),ISNUMBER(SEARCH('[1]Lookup for use classification'!$D$4,C1463)),ISNUMBER(SEARCH('[1]Lookup for use classification'!$E$4,C1463))),'[1]Lookup for use classification'!$A$4,IF(OR(ISNUMBER(SEARCH('[1]Lookup for use classification'!$B$5,C1463)),ISNUMBER(SEARCH('[1]Lookup for use classification'!$C$5,C1463)),ISNUMBER(SEARCH('[1]Lookup for use classification'!$D$5,C1463))),'[1]Lookup for use classification'!$A$5,IF(OR(ISNUMBER(SEARCH('[1]Lookup for use classification'!$B$7,C1463)),ISNUMBER(SEARCH('[1]Lookup for use classification'!$C$7,C1463)),ISNUMBER(SEARCH('[1]Lookup for use classification'!$D$7,C1463))),'[1]Lookup for use classification'!$A$7,IF(OR(ISNUMBER(SEARCH('[1]Lookup for use classification'!$B$9,C1463)),ISNUMBER(SEARCH('[1]Lookup for use classification'!$C$9,C1463)),ISNUMBER(SEARCH('[1]Lookup for use classification'!$D$9,C1463)),ISNUMBER(SEARCH('[1]Lookup for use classification'!$E$9,C1463)),ISNUMBER(SEARCH('[1]Lookup for use classification'!$F$9,C1463)),ISNUMBER(SEARCH('[1]Lookup for use classification'!$G$9,C1463)),ISNUMBER(SEARCH('[1]Lookup for use classification'!$H$9,C1463)),ISNUMBER(SEARCH('[1]Lookup for use classification'!$I$9,C1463)),ISNUMBER(SEARCH('[1]Lookup for use classification'!$J$9,C1463)),ISNUMBER(SEARCH('[1]Lookup for use classification'!$K$9,C1463))),'[1]Lookup for use classification'!$A$9,IF(OR(ISNUMBER(SEARCH('[1]Lookup for use classification'!$B$10,C1463)),ISNUMBER(SEARCH('[1]Lookup for use classification'!$C$10,C1463)),ISNUMBER(SEARCH('[1]Lookup for use classification'!$D$10,C1463)),ISNUMBER(SEARCH('[1]Lookup for use classification'!$E$10,C1463)),ISNUMBER(SEARCH('[1]Lookup for use classification'!$F$10,C1463)),ISNUMBER(SEARCH('[1]Lookup for use classification'!$G$10,C1463))),'[1]Lookup for use classification'!$A$10,IF(OR(ISNUMBER(SEARCH('[1]Lookup for use classification'!$B$11,C1463)),ISNUMBER(SEARCH('[1]Lookup for use classification'!$C$11,C1463))),'[1]Lookup for use classification'!$A$11,IF(OR(ISNUMBER(SEARCH('[1]Lookup for use classification'!$B$12,C1463)),ISNUMBER(SEARCH('[1]Lookup for use classification'!$C$12,C1463))),'[1]Lookup for use classification'!$A$12,IF(OR(ISNUMBER(SEARCH('[1]Lookup for use classification'!$B$13,C1463)),ISNUMBER(SEARCH('[1]Lookup for use classification'!$C$13,C1463)),ISNUMBER(SEARCH('[1]Lookup for use classification'!$D$13,C1463)),,ISNUMBER(SEARCH('[1]Lookup for use classification'!$C$13,C1463)),ISNUMBER(SEARCH('[1]Lookup for use classification'!$E$13,C1463))),'[1]Lookup for use classification'!$A$13,IF(OR(ISNUMBER(SEARCH('[1]Lookup for use classification'!$B$14,C1463)),ISNUMBER(SEARCH('[1]Lookup for use classification'!$C$14,C1463))),'[1]Lookup for use classification'!$A$14,"Other"))))))))))))</f>
        <v>Office</v>
      </c>
      <c r="E1463" s="214">
        <v>928</v>
      </c>
      <c r="F1463" s="162"/>
      <c r="G1463" s="162"/>
    </row>
    <row r="1464" spans="1:12" hidden="1">
      <c r="A1464" s="134" t="s">
        <v>1841</v>
      </c>
      <c r="B1464" s="8" t="str">
        <f>IF(ISNA(VLOOKUP(CONCATENATE(A1464,C1464),EUS!$B$2:$B$1939,1,FALSE)),"","End Use Study")</f>
        <v>End Use Study</v>
      </c>
      <c r="C1464" s="8" t="s">
        <v>1246</v>
      </c>
      <c r="D1464" s="6" t="s">
        <v>377</v>
      </c>
      <c r="E1464" s="9"/>
      <c r="F1464" s="9"/>
      <c r="G1464" s="9"/>
      <c r="H1464" s="164">
        <v>1028</v>
      </c>
      <c r="I1464" s="164"/>
      <c r="J1464" s="7">
        <v>6773</v>
      </c>
      <c r="L1464" s="6"/>
    </row>
    <row r="1465" spans="1:12" hidden="1">
      <c r="A1465" s="193" t="s">
        <v>1841</v>
      </c>
      <c r="B1465" s="167" t="s">
        <v>4456</v>
      </c>
      <c r="C1465" s="174" t="s">
        <v>1882</v>
      </c>
      <c r="D1465" s="6" t="str">
        <f>IF(OR(ISNUMBER(SEARCH('[1]Lookup for use classification'!$B$1,C1465)),ISNUMBER(SEARCH('[1]Lookup for use classification'!$C$1,C1465)),ISNUMBER(SEARCH('[1]Lookup for use classification'!$D$1,C1465)),ISNUMBER(SEARCH('[1]Lookup for use classification'!$E$1,C1465))),'[1]Lookup for use classification'!$A$1,IF(ISNUMBER(SEARCH('[1]Lookup for use classification'!$B$2,C1465)),'[1]Lookup for use classification'!$A$2,IF(ISNUMBER(SEARCH('[1]Lookup for use classification'!$B$3,C1465)),'[1]Lookup for use classification'!$A$3,IF(OR(ISNUMBER(SEARCH('[1]Lookup for use classification'!$B$4,C1465)),ISNUMBER(SEARCH('[1]Lookup for use classification'!$C$4,C1465)),ISNUMBER(SEARCH('[1]Lookup for use classification'!$D$4,C1465)),ISNUMBER(SEARCH('[1]Lookup for use classification'!$E$4,C1465))),'[1]Lookup for use classification'!$A$4,IF(OR(ISNUMBER(SEARCH('[1]Lookup for use classification'!$B$5,C1465)),ISNUMBER(SEARCH('[1]Lookup for use classification'!$C$5,C1465)),ISNUMBER(SEARCH('[1]Lookup for use classification'!$D$5,C1465))),'[1]Lookup for use classification'!$A$5,IF(OR(ISNUMBER(SEARCH('[1]Lookup for use classification'!$B$7,C1465)),ISNUMBER(SEARCH('[1]Lookup for use classification'!$C$7,C1465)),ISNUMBER(SEARCH('[1]Lookup for use classification'!$D$7,C1465))),'[1]Lookup for use classification'!$A$7,IF(OR(ISNUMBER(SEARCH('[1]Lookup for use classification'!$B$9,C1465)),ISNUMBER(SEARCH('[1]Lookup for use classification'!$C$9,C1465)),ISNUMBER(SEARCH('[1]Lookup for use classification'!$D$9,C1465)),ISNUMBER(SEARCH('[1]Lookup for use classification'!$E$9,C1465)),ISNUMBER(SEARCH('[1]Lookup for use classification'!$F$9,C1465)),ISNUMBER(SEARCH('[1]Lookup for use classification'!$G$9,C1465)),ISNUMBER(SEARCH('[1]Lookup for use classification'!$H$9,C1465)),ISNUMBER(SEARCH('[1]Lookup for use classification'!$I$9,C1465)),ISNUMBER(SEARCH('[1]Lookup for use classification'!$J$9,C1465)),ISNUMBER(SEARCH('[1]Lookup for use classification'!$K$9,C1465))),'[1]Lookup for use classification'!$A$9,IF(OR(ISNUMBER(SEARCH('[1]Lookup for use classification'!$B$10,C1465)),ISNUMBER(SEARCH('[1]Lookup for use classification'!$C$10,C1465)),ISNUMBER(SEARCH('[1]Lookup for use classification'!$D$10,C1465)),ISNUMBER(SEARCH('[1]Lookup for use classification'!$E$10,C1465)),ISNUMBER(SEARCH('[1]Lookup for use classification'!$F$10,C1465)),ISNUMBER(SEARCH('[1]Lookup for use classification'!$G$10,C1465))),'[1]Lookup for use classification'!$A$10,IF(OR(ISNUMBER(SEARCH('[1]Lookup for use classification'!$B$11,C1465)),ISNUMBER(SEARCH('[1]Lookup for use classification'!$C$11,C1465))),'[1]Lookup for use classification'!$A$11,IF(OR(ISNUMBER(SEARCH('[1]Lookup for use classification'!$B$12,C1465)),ISNUMBER(SEARCH('[1]Lookup for use classification'!$C$12,C1465))),'[1]Lookup for use classification'!$A$12,IF(OR(ISNUMBER(SEARCH('[1]Lookup for use classification'!$B$13,C1465)),ISNUMBER(SEARCH('[1]Lookup for use classification'!$C$13,C1465)),ISNUMBER(SEARCH('[1]Lookup for use classification'!$D$13,C1465)),,ISNUMBER(SEARCH('[1]Lookup for use classification'!$C$13,C1465)),ISNUMBER(SEARCH('[1]Lookup for use classification'!$E$13,C1465))),'[1]Lookup for use classification'!$A$13,IF(OR(ISNUMBER(SEARCH('[1]Lookup for use classification'!$B$14,C1465)),ISNUMBER(SEARCH('[1]Lookup for use classification'!$C$14,C1465))),'[1]Lookup for use classification'!$A$14,"Other"))))))))))))</f>
        <v>Other</v>
      </c>
      <c r="E1465" s="214">
        <v>864</v>
      </c>
      <c r="F1465" s="162"/>
      <c r="G1465" s="162"/>
    </row>
    <row r="1466" spans="1:12" hidden="1">
      <c r="A1466" s="193" t="s">
        <v>1841</v>
      </c>
      <c r="B1466" s="167" t="s">
        <v>4456</v>
      </c>
      <c r="C1466" s="174" t="s">
        <v>1875</v>
      </c>
      <c r="D1466" s="6" t="str">
        <f>IF(OR(ISNUMBER(SEARCH('[1]Lookup for use classification'!$B$1,C1466)),ISNUMBER(SEARCH('[1]Lookup for use classification'!$C$1,C1466)),ISNUMBER(SEARCH('[1]Lookup for use classification'!$D$1,C1466)),ISNUMBER(SEARCH('[1]Lookup for use classification'!$E$1,C1466))),'[1]Lookup for use classification'!$A$1,IF(ISNUMBER(SEARCH('[1]Lookup for use classification'!$B$2,C1466)),'[1]Lookup for use classification'!$A$2,IF(ISNUMBER(SEARCH('[1]Lookup for use classification'!$B$3,C1466)),'[1]Lookup for use classification'!$A$3,IF(OR(ISNUMBER(SEARCH('[1]Lookup for use classification'!$B$4,C1466)),ISNUMBER(SEARCH('[1]Lookup for use classification'!$C$4,C1466)),ISNUMBER(SEARCH('[1]Lookup for use classification'!$D$4,C1466)),ISNUMBER(SEARCH('[1]Lookup for use classification'!$E$4,C1466))),'[1]Lookup for use classification'!$A$4,IF(OR(ISNUMBER(SEARCH('[1]Lookup for use classification'!$B$5,C1466)),ISNUMBER(SEARCH('[1]Lookup for use classification'!$C$5,C1466)),ISNUMBER(SEARCH('[1]Lookup for use classification'!$D$5,C1466))),'[1]Lookup for use classification'!$A$5,IF(OR(ISNUMBER(SEARCH('[1]Lookup for use classification'!$B$7,C1466)),ISNUMBER(SEARCH('[1]Lookup for use classification'!$C$7,C1466)),ISNUMBER(SEARCH('[1]Lookup for use classification'!$D$7,C1466))),'[1]Lookup for use classification'!$A$7,IF(OR(ISNUMBER(SEARCH('[1]Lookup for use classification'!$B$9,C1466)),ISNUMBER(SEARCH('[1]Lookup for use classification'!$C$9,C1466)),ISNUMBER(SEARCH('[1]Lookup for use classification'!$D$9,C1466)),ISNUMBER(SEARCH('[1]Lookup for use classification'!$E$9,C1466)),ISNUMBER(SEARCH('[1]Lookup for use classification'!$F$9,C1466)),ISNUMBER(SEARCH('[1]Lookup for use classification'!$G$9,C1466)),ISNUMBER(SEARCH('[1]Lookup for use classification'!$H$9,C1466)),ISNUMBER(SEARCH('[1]Lookup for use classification'!$I$9,C1466)),ISNUMBER(SEARCH('[1]Lookup for use classification'!$J$9,C1466)),ISNUMBER(SEARCH('[1]Lookup for use classification'!$K$9,C1466))),'[1]Lookup for use classification'!$A$9,IF(OR(ISNUMBER(SEARCH('[1]Lookup for use classification'!$B$10,C1466)),ISNUMBER(SEARCH('[1]Lookup for use classification'!$C$10,C1466)),ISNUMBER(SEARCH('[1]Lookup for use classification'!$D$10,C1466)),ISNUMBER(SEARCH('[1]Lookup for use classification'!$E$10,C1466)),ISNUMBER(SEARCH('[1]Lookup for use classification'!$F$10,C1466)),ISNUMBER(SEARCH('[1]Lookup for use classification'!$G$10,C1466))),'[1]Lookup for use classification'!$A$10,IF(OR(ISNUMBER(SEARCH('[1]Lookup for use classification'!$B$11,C1466)),ISNUMBER(SEARCH('[1]Lookup for use classification'!$C$11,C1466))),'[1]Lookup for use classification'!$A$11,IF(OR(ISNUMBER(SEARCH('[1]Lookup for use classification'!$B$12,C1466)),ISNUMBER(SEARCH('[1]Lookup for use classification'!$C$12,C1466))),'[1]Lookup for use classification'!$A$12,IF(OR(ISNUMBER(SEARCH('[1]Lookup for use classification'!$B$13,C1466)),ISNUMBER(SEARCH('[1]Lookup for use classification'!$C$13,C1466)),ISNUMBER(SEARCH('[1]Lookup for use classification'!$D$13,C1466)),,ISNUMBER(SEARCH('[1]Lookup for use classification'!$C$13,C1466)),ISNUMBER(SEARCH('[1]Lookup for use classification'!$E$13,C1466))),'[1]Lookup for use classification'!$A$13,IF(OR(ISNUMBER(SEARCH('[1]Lookup for use classification'!$B$14,C1466)),ISNUMBER(SEARCH('[1]Lookup for use classification'!$C$14,C1466))),'[1]Lookup for use classification'!$A$14,"Other"))))))))))))</f>
        <v>Other</v>
      </c>
      <c r="E1466" s="214">
        <v>6000</v>
      </c>
      <c r="F1466" s="162"/>
      <c r="G1466" s="162"/>
    </row>
    <row r="1467" spans="1:12" hidden="1">
      <c r="A1467" s="193" t="s">
        <v>1841</v>
      </c>
      <c r="B1467" s="167" t="s">
        <v>4456</v>
      </c>
      <c r="C1467" s="174" t="s">
        <v>1881</v>
      </c>
      <c r="D1467" s="6" t="str">
        <f>IF(OR(ISNUMBER(SEARCH('[1]Lookup for use classification'!$B$1,C1467)),ISNUMBER(SEARCH('[1]Lookup for use classification'!$C$1,C1467)),ISNUMBER(SEARCH('[1]Lookup for use classification'!$D$1,C1467)),ISNUMBER(SEARCH('[1]Lookup for use classification'!$E$1,C1467))),'[1]Lookup for use classification'!$A$1,IF(ISNUMBER(SEARCH('[1]Lookup for use classification'!$B$2,C1467)),'[1]Lookup for use classification'!$A$2,IF(ISNUMBER(SEARCH('[1]Lookup for use classification'!$B$3,C1467)),'[1]Lookup for use classification'!$A$3,IF(OR(ISNUMBER(SEARCH('[1]Lookup for use classification'!$B$4,C1467)),ISNUMBER(SEARCH('[1]Lookup for use classification'!$C$4,C1467)),ISNUMBER(SEARCH('[1]Lookup for use classification'!$D$4,C1467)),ISNUMBER(SEARCH('[1]Lookup for use classification'!$E$4,C1467))),'[1]Lookup for use classification'!$A$4,IF(OR(ISNUMBER(SEARCH('[1]Lookup for use classification'!$B$5,C1467)),ISNUMBER(SEARCH('[1]Lookup for use classification'!$C$5,C1467)),ISNUMBER(SEARCH('[1]Lookup for use classification'!$D$5,C1467))),'[1]Lookup for use classification'!$A$5,IF(OR(ISNUMBER(SEARCH('[1]Lookup for use classification'!$B$7,C1467)),ISNUMBER(SEARCH('[1]Lookup for use classification'!$C$7,C1467)),ISNUMBER(SEARCH('[1]Lookup for use classification'!$D$7,C1467))),'[1]Lookup for use classification'!$A$7,IF(OR(ISNUMBER(SEARCH('[1]Lookup for use classification'!$B$9,C1467)),ISNUMBER(SEARCH('[1]Lookup for use classification'!$C$9,C1467)),ISNUMBER(SEARCH('[1]Lookup for use classification'!$D$9,C1467)),ISNUMBER(SEARCH('[1]Lookup for use classification'!$E$9,C1467)),ISNUMBER(SEARCH('[1]Lookup for use classification'!$F$9,C1467)),ISNUMBER(SEARCH('[1]Lookup for use classification'!$G$9,C1467)),ISNUMBER(SEARCH('[1]Lookup for use classification'!$H$9,C1467)),ISNUMBER(SEARCH('[1]Lookup for use classification'!$I$9,C1467)),ISNUMBER(SEARCH('[1]Lookup for use classification'!$J$9,C1467)),ISNUMBER(SEARCH('[1]Lookup for use classification'!$K$9,C1467))),'[1]Lookup for use classification'!$A$9,IF(OR(ISNUMBER(SEARCH('[1]Lookup for use classification'!$B$10,C1467)),ISNUMBER(SEARCH('[1]Lookup for use classification'!$C$10,C1467)),ISNUMBER(SEARCH('[1]Lookup for use classification'!$D$10,C1467)),ISNUMBER(SEARCH('[1]Lookup for use classification'!$E$10,C1467)),ISNUMBER(SEARCH('[1]Lookup for use classification'!$F$10,C1467)),ISNUMBER(SEARCH('[1]Lookup for use classification'!$G$10,C1467))),'[1]Lookup for use classification'!$A$10,IF(OR(ISNUMBER(SEARCH('[1]Lookup for use classification'!$B$11,C1467)),ISNUMBER(SEARCH('[1]Lookup for use classification'!$C$11,C1467))),'[1]Lookup for use classification'!$A$11,IF(OR(ISNUMBER(SEARCH('[1]Lookup for use classification'!$B$12,C1467)),ISNUMBER(SEARCH('[1]Lookup for use classification'!$C$12,C1467))),'[1]Lookup for use classification'!$A$12,IF(OR(ISNUMBER(SEARCH('[1]Lookup for use classification'!$B$13,C1467)),ISNUMBER(SEARCH('[1]Lookup for use classification'!$C$13,C1467)),ISNUMBER(SEARCH('[1]Lookup for use classification'!$D$13,C1467)),,ISNUMBER(SEARCH('[1]Lookup for use classification'!$C$13,C1467)),ISNUMBER(SEARCH('[1]Lookup for use classification'!$E$13,C1467))),'[1]Lookup for use classification'!$A$13,IF(OR(ISNUMBER(SEARCH('[1]Lookup for use classification'!$B$14,C1467)),ISNUMBER(SEARCH('[1]Lookup for use classification'!$C$14,C1467))),'[1]Lookup for use classification'!$A$14,"Other"))))))))))))</f>
        <v>Other</v>
      </c>
      <c r="E1467" s="214"/>
      <c r="F1467" s="162"/>
      <c r="G1467" s="162"/>
    </row>
    <row r="1468" spans="1:12" hidden="1">
      <c r="A1468" s="188" t="s">
        <v>1841</v>
      </c>
      <c r="B1468" s="167" t="s">
        <v>4456</v>
      </c>
      <c r="C1468" s="174" t="s">
        <v>1880</v>
      </c>
      <c r="D1468" s="6" t="str">
        <f>IF(OR(ISNUMBER(SEARCH('[1]Lookup for use classification'!$B$1,C1468)),ISNUMBER(SEARCH('[1]Lookup for use classification'!$C$1,C1468)),ISNUMBER(SEARCH('[1]Lookup for use classification'!$D$1,C1468)),ISNUMBER(SEARCH('[1]Lookup for use classification'!$E$1,C1468))),'[1]Lookup for use classification'!$A$1,IF(ISNUMBER(SEARCH('[1]Lookup for use classification'!$B$2,C1468)),'[1]Lookup for use classification'!$A$2,IF(ISNUMBER(SEARCH('[1]Lookup for use classification'!$B$3,C1468)),'[1]Lookup for use classification'!$A$3,IF(OR(ISNUMBER(SEARCH('[1]Lookup for use classification'!$B$4,C1468)),ISNUMBER(SEARCH('[1]Lookup for use classification'!$C$4,C1468)),ISNUMBER(SEARCH('[1]Lookup for use classification'!$D$4,C1468)),ISNUMBER(SEARCH('[1]Lookup for use classification'!$E$4,C1468))),'[1]Lookup for use classification'!$A$4,IF(OR(ISNUMBER(SEARCH('[1]Lookup for use classification'!$B$5,C1468)),ISNUMBER(SEARCH('[1]Lookup for use classification'!$C$5,C1468)),ISNUMBER(SEARCH('[1]Lookup for use classification'!$D$5,C1468))),'[1]Lookup for use classification'!$A$5,IF(OR(ISNUMBER(SEARCH('[1]Lookup for use classification'!$B$7,C1468)),ISNUMBER(SEARCH('[1]Lookup for use classification'!$C$7,C1468)),ISNUMBER(SEARCH('[1]Lookup for use classification'!$D$7,C1468))),'[1]Lookup for use classification'!$A$7,IF(OR(ISNUMBER(SEARCH('[1]Lookup for use classification'!$B$9,C1468)),ISNUMBER(SEARCH('[1]Lookup for use classification'!$C$9,C1468)),ISNUMBER(SEARCH('[1]Lookup for use classification'!$D$9,C1468)),ISNUMBER(SEARCH('[1]Lookup for use classification'!$E$9,C1468)),ISNUMBER(SEARCH('[1]Lookup for use classification'!$F$9,C1468)),ISNUMBER(SEARCH('[1]Lookup for use classification'!$G$9,C1468)),ISNUMBER(SEARCH('[1]Lookup for use classification'!$H$9,C1468)),ISNUMBER(SEARCH('[1]Lookup for use classification'!$I$9,C1468)),ISNUMBER(SEARCH('[1]Lookup for use classification'!$J$9,C1468)),ISNUMBER(SEARCH('[1]Lookup for use classification'!$K$9,C1468))),'[1]Lookup for use classification'!$A$9,IF(OR(ISNUMBER(SEARCH('[1]Lookup for use classification'!$B$10,C1468)),ISNUMBER(SEARCH('[1]Lookup for use classification'!$C$10,C1468)),ISNUMBER(SEARCH('[1]Lookup for use classification'!$D$10,C1468)),ISNUMBER(SEARCH('[1]Lookup for use classification'!$E$10,C1468)),ISNUMBER(SEARCH('[1]Lookup for use classification'!$F$10,C1468)),ISNUMBER(SEARCH('[1]Lookup for use classification'!$G$10,C1468))),'[1]Lookup for use classification'!$A$10,IF(OR(ISNUMBER(SEARCH('[1]Lookup for use classification'!$B$11,C1468)),ISNUMBER(SEARCH('[1]Lookup for use classification'!$C$11,C1468))),'[1]Lookup for use classification'!$A$11,IF(OR(ISNUMBER(SEARCH('[1]Lookup for use classification'!$B$12,C1468)),ISNUMBER(SEARCH('[1]Lookup for use classification'!$C$12,C1468))),'[1]Lookup for use classification'!$A$12,IF(OR(ISNUMBER(SEARCH('[1]Lookup for use classification'!$B$13,C1468)),ISNUMBER(SEARCH('[1]Lookup for use classification'!$C$13,C1468)),ISNUMBER(SEARCH('[1]Lookup for use classification'!$D$13,C1468)),,ISNUMBER(SEARCH('[1]Lookup for use classification'!$C$13,C1468)),ISNUMBER(SEARCH('[1]Lookup for use classification'!$E$13,C1468))),'[1]Lookup for use classification'!$A$13,IF(OR(ISNUMBER(SEARCH('[1]Lookup for use classification'!$B$14,C1468)),ISNUMBER(SEARCH('[1]Lookup for use classification'!$C$14,C1468))),'[1]Lookup for use classification'!$A$14,"Other"))))))))))))</f>
        <v>Public Assembly</v>
      </c>
      <c r="E1468" s="214">
        <v>276</v>
      </c>
      <c r="F1468" s="162"/>
      <c r="G1468" s="162"/>
    </row>
    <row r="1469" spans="1:12" hidden="1">
      <c r="A1469" s="134" t="s">
        <v>1841</v>
      </c>
      <c r="B1469" s="8" t="str">
        <f>IF(ISNA(VLOOKUP(CONCATENATE(A1469,C1469),EUS!$B$2:$B$1939,1,FALSE)),"","End Use Study")</f>
        <v>End Use Study</v>
      </c>
      <c r="C1469" s="8" t="s">
        <v>1877</v>
      </c>
      <c r="D1469" s="165" t="s">
        <v>2424</v>
      </c>
      <c r="E1469" s="9">
        <v>928</v>
      </c>
      <c r="F1469" s="9"/>
      <c r="G1469" s="9"/>
      <c r="H1469" s="164"/>
      <c r="I1469" s="164"/>
      <c r="J1469" s="7"/>
      <c r="L1469" s="6"/>
    </row>
    <row r="1470" spans="1:12" hidden="1">
      <c r="A1470" s="134" t="s">
        <v>1841</v>
      </c>
      <c r="B1470" s="8" t="str">
        <f>IF(ISNA(VLOOKUP(CONCATENATE(A1470,C1470),EUS!$B$2:$B$1939,1,FALSE)),"","End Use Study")</f>
        <v>End Use Study</v>
      </c>
      <c r="C1470" s="8" t="s">
        <v>2472</v>
      </c>
      <c r="D1470" s="165" t="s">
        <v>2424</v>
      </c>
      <c r="E1470" s="9">
        <v>4250</v>
      </c>
      <c r="F1470" s="9"/>
      <c r="G1470" s="9"/>
      <c r="H1470" s="164">
        <v>1837</v>
      </c>
      <c r="I1470" s="164"/>
      <c r="J1470" s="7">
        <v>28000</v>
      </c>
      <c r="L1470" s="6"/>
    </row>
    <row r="1471" spans="1:12" hidden="1">
      <c r="A1471" s="138" t="s">
        <v>1841</v>
      </c>
      <c r="B1471" s="8" t="str">
        <f>IF(ISNA(VLOOKUP(CONCATENATE(A1471,C1471),EUS!$B$2:$B$1939,1,FALSE)),"","End Use Study")</f>
        <v>End Use Study</v>
      </c>
      <c r="C1471" s="8" t="s">
        <v>2331</v>
      </c>
      <c r="D1471" s="11" t="s">
        <v>213</v>
      </c>
      <c r="E1471" s="9">
        <v>1400</v>
      </c>
      <c r="F1471" s="9"/>
      <c r="G1471" s="9"/>
      <c r="H1471" s="164">
        <v>2147</v>
      </c>
      <c r="I1471" s="164"/>
      <c r="J1471" s="7">
        <v>1677</v>
      </c>
      <c r="L1471" s="6"/>
    </row>
    <row r="1472" spans="1:12" hidden="1">
      <c r="A1472" s="138" t="s">
        <v>1841</v>
      </c>
      <c r="B1472" s="8" t="str">
        <f>IF(ISNA(VLOOKUP(CONCATENATE(A1472,C1472),EUS!$B$2:$B$1939,1,FALSE)),"","End Use Study")</f>
        <v>End Use Study</v>
      </c>
      <c r="C1472" s="8" t="s">
        <v>1876</v>
      </c>
      <c r="D1472" s="11" t="s">
        <v>213</v>
      </c>
      <c r="E1472" s="9">
        <v>2400</v>
      </c>
      <c r="F1472" s="9"/>
      <c r="G1472" s="9"/>
      <c r="H1472" s="164"/>
      <c r="I1472" s="164"/>
      <c r="J1472" s="7">
        <v>12385</v>
      </c>
      <c r="L1472" s="6"/>
    </row>
    <row r="1473" spans="1:12" hidden="1">
      <c r="A1473" s="138" t="s">
        <v>952</v>
      </c>
      <c r="B1473" s="8" t="str">
        <f>IF(ISNA(VLOOKUP(CONCATENATE(A1473,C1473),EUS!$B$2:$B$1939,1,FALSE)),"","End Use Study")</f>
        <v>End Use Study</v>
      </c>
      <c r="C1473" s="8" t="s">
        <v>3627</v>
      </c>
      <c r="D1473" s="6" t="s">
        <v>3615</v>
      </c>
      <c r="E1473" s="9">
        <v>1104</v>
      </c>
      <c r="F1473" s="9"/>
      <c r="G1473" s="9"/>
      <c r="H1473" s="164"/>
      <c r="I1473" s="164"/>
      <c r="J1473" s="7"/>
      <c r="L1473" s="6"/>
    </row>
    <row r="1474" spans="1:12" hidden="1">
      <c r="A1474" s="138" t="s">
        <v>952</v>
      </c>
      <c r="B1474" s="8" t="str">
        <f>IF(ISNA(VLOOKUP(CONCATENATE(A1474,C1474),EUS!$B$2:$B$1939,1,FALSE)),"","End Use Study")</f>
        <v>End Use Study</v>
      </c>
      <c r="C1474" s="8" t="s">
        <v>3427</v>
      </c>
      <c r="D1474" s="165" t="s">
        <v>3335</v>
      </c>
      <c r="E1474" s="9">
        <v>1500</v>
      </c>
      <c r="F1474" s="9"/>
      <c r="G1474" s="9"/>
      <c r="H1474" s="164"/>
      <c r="I1474" s="164"/>
      <c r="J1474" s="7">
        <v>7757</v>
      </c>
      <c r="L1474" s="6"/>
    </row>
    <row r="1475" spans="1:12" hidden="1">
      <c r="A1475" s="138" t="s">
        <v>952</v>
      </c>
      <c r="B1475" s="8" t="str">
        <f>IF(ISNA(VLOOKUP(CONCATENATE(A1475,C1475),EUS!$B$2:$B$1939,1,FALSE)),"","End Use Study")</f>
        <v>End Use Study</v>
      </c>
      <c r="C1475" s="8" t="s">
        <v>974</v>
      </c>
      <c r="D1475" s="165" t="s">
        <v>3335</v>
      </c>
      <c r="E1475" s="9">
        <v>1600</v>
      </c>
      <c r="F1475" s="9"/>
      <c r="G1475" s="9"/>
      <c r="H1475" s="164"/>
      <c r="I1475" s="164"/>
      <c r="J1475" s="7">
        <v>11113</v>
      </c>
      <c r="L1475" s="6"/>
    </row>
    <row r="1476" spans="1:12" hidden="1">
      <c r="A1476" s="138" t="s">
        <v>952</v>
      </c>
      <c r="B1476" s="8" t="str">
        <f>IF(ISNA(VLOOKUP(CONCATENATE(A1476,C1476),EUS!$B$2:$B$1939,1,FALSE)),"","End Use Study")</f>
        <v>End Use Study</v>
      </c>
      <c r="C1476" s="8" t="s">
        <v>925</v>
      </c>
      <c r="D1476" s="165" t="s">
        <v>3335</v>
      </c>
      <c r="E1476" s="9">
        <v>2227</v>
      </c>
      <c r="F1476" s="9"/>
      <c r="G1476" s="9"/>
      <c r="H1476" s="164"/>
      <c r="I1476" s="164"/>
      <c r="J1476" s="7">
        <v>2149</v>
      </c>
      <c r="L1476" s="6"/>
    </row>
    <row r="1477" spans="1:12" hidden="1">
      <c r="A1477" s="138" t="s">
        <v>952</v>
      </c>
      <c r="B1477" s="8" t="str">
        <f>IF(ISNA(VLOOKUP(CONCATENATE(A1477,C1477),EUS!$B$2:$B$1939,1,FALSE)),"","End Use Study")</f>
        <v>End Use Study</v>
      </c>
      <c r="C1477" s="8" t="s">
        <v>3429</v>
      </c>
      <c r="D1477" s="165" t="s">
        <v>3335</v>
      </c>
      <c r="E1477" s="9">
        <v>6080</v>
      </c>
      <c r="F1477" s="9"/>
      <c r="G1477" s="9"/>
      <c r="H1477" s="164"/>
      <c r="I1477" s="164"/>
      <c r="J1477" s="7">
        <v>21300</v>
      </c>
      <c r="L1477" s="6"/>
    </row>
    <row r="1478" spans="1:12" hidden="1">
      <c r="A1478" s="138" t="s">
        <v>952</v>
      </c>
      <c r="B1478" s="8" t="str">
        <f>IF(ISNA(VLOOKUP(CONCATENATE(A1478,C1478),EUS!$B$2:$B$1939,1,FALSE)),"","End Use Study")</f>
        <v>End Use Study</v>
      </c>
      <c r="C1478" s="8" t="s">
        <v>3428</v>
      </c>
      <c r="D1478" s="165" t="s">
        <v>3335</v>
      </c>
      <c r="E1478" s="9">
        <v>6531</v>
      </c>
      <c r="F1478" s="9"/>
      <c r="G1478" s="9"/>
      <c r="H1478" s="164"/>
      <c r="I1478" s="164"/>
      <c r="J1478" s="7">
        <v>27008</v>
      </c>
      <c r="L1478" s="6"/>
    </row>
    <row r="1479" spans="1:12" hidden="1">
      <c r="A1479" s="138" t="s">
        <v>952</v>
      </c>
      <c r="B1479" s="8" t="str">
        <f>IF(ISNA(VLOOKUP(CONCATENATE(A1479,C1479),EUS!$B$2:$B$1939,1,FALSE)),"","End Use Study")</f>
        <v>End Use Study</v>
      </c>
      <c r="C1479" s="8" t="s">
        <v>3432</v>
      </c>
      <c r="D1479" s="165" t="s">
        <v>3335</v>
      </c>
      <c r="E1479" s="9">
        <v>6625</v>
      </c>
      <c r="F1479" s="9"/>
      <c r="G1479" s="9"/>
      <c r="H1479" s="164"/>
      <c r="I1479" s="164"/>
      <c r="J1479" s="7">
        <v>6265</v>
      </c>
      <c r="L1479" s="6"/>
    </row>
    <row r="1480" spans="1:12" hidden="1">
      <c r="A1480" s="138" t="s">
        <v>952</v>
      </c>
      <c r="B1480" s="8" t="str">
        <f>IF(ISNA(VLOOKUP(CONCATENATE(A1480,C1480),EUS!$B$2:$B$1939,1,FALSE)),"","End Use Study")</f>
        <v>End Use Study</v>
      </c>
      <c r="C1480" s="8" t="s">
        <v>987</v>
      </c>
      <c r="D1480" s="165" t="s">
        <v>3335</v>
      </c>
      <c r="E1480" s="9">
        <v>6720</v>
      </c>
      <c r="F1480" s="9"/>
      <c r="G1480" s="9"/>
      <c r="H1480" s="164"/>
      <c r="I1480" s="164"/>
      <c r="J1480" s="7">
        <v>16977</v>
      </c>
      <c r="L1480" s="6"/>
    </row>
    <row r="1481" spans="1:12" hidden="1">
      <c r="A1481" s="134" t="s">
        <v>952</v>
      </c>
      <c r="B1481" s="8" t="str">
        <f>IF(ISNA(VLOOKUP(CONCATENATE(A1481,C1481),EUS!$B$2:$B$1939,1,FALSE)),"","End Use Study")</f>
        <v>End Use Study</v>
      </c>
      <c r="C1481" s="8" t="s">
        <v>981</v>
      </c>
      <c r="D1481" s="165" t="s">
        <v>3335</v>
      </c>
      <c r="E1481" s="9">
        <v>7800</v>
      </c>
      <c r="F1481" s="9"/>
      <c r="G1481" s="9"/>
      <c r="H1481" s="164"/>
      <c r="I1481" s="164"/>
      <c r="J1481" s="7"/>
      <c r="L1481" s="6"/>
    </row>
    <row r="1482" spans="1:12" hidden="1">
      <c r="A1482" s="138" t="s">
        <v>952</v>
      </c>
      <c r="B1482" s="8" t="str">
        <f>IF(ISNA(VLOOKUP(CONCATENATE(A1482,C1482),EUS!$B$2:$B$1939,1,FALSE)),"","End Use Study")</f>
        <v>End Use Study</v>
      </c>
      <c r="C1482" s="8" t="s">
        <v>3430</v>
      </c>
      <c r="D1482" s="165" t="s">
        <v>3335</v>
      </c>
      <c r="E1482" s="9">
        <v>10623</v>
      </c>
      <c r="F1482" s="9"/>
      <c r="G1482" s="9"/>
      <c r="H1482" s="164"/>
      <c r="I1482" s="164"/>
      <c r="J1482" s="7">
        <v>13443</v>
      </c>
      <c r="L1482" s="6"/>
    </row>
    <row r="1483" spans="1:12" hidden="1">
      <c r="A1483" s="138" t="s">
        <v>952</v>
      </c>
      <c r="B1483" s="8" t="str">
        <f>IF(ISNA(VLOOKUP(CONCATENATE(A1483,C1483),EUS!$B$2:$B$1939,1,FALSE)),"","End Use Study")</f>
        <v>End Use Study</v>
      </c>
      <c r="C1483" s="8" t="s">
        <v>984</v>
      </c>
      <c r="D1483" s="165" t="s">
        <v>3335</v>
      </c>
      <c r="E1483" s="9">
        <v>10662</v>
      </c>
      <c r="F1483" s="9"/>
      <c r="G1483" s="9"/>
      <c r="H1483" s="164"/>
      <c r="I1483" s="164"/>
      <c r="J1483" s="7">
        <v>141067</v>
      </c>
      <c r="L1483" s="6"/>
    </row>
    <row r="1484" spans="1:12" hidden="1">
      <c r="A1484" s="138" t="s">
        <v>952</v>
      </c>
      <c r="B1484" s="8" t="str">
        <f>IF(ISNA(VLOOKUP(CONCATENATE(A1484,C1484),EUS!$B$2:$B$1939,1,FALSE)),"","End Use Study")</f>
        <v>End Use Study</v>
      </c>
      <c r="C1484" s="8" t="s">
        <v>3426</v>
      </c>
      <c r="D1484" s="165" t="s">
        <v>3335</v>
      </c>
      <c r="E1484" s="9">
        <v>12000</v>
      </c>
      <c r="F1484" s="9"/>
      <c r="G1484" s="9"/>
      <c r="H1484" s="164"/>
      <c r="I1484" s="164"/>
      <c r="J1484" s="7">
        <v>73440</v>
      </c>
      <c r="L1484" s="6"/>
    </row>
    <row r="1485" spans="1:12" hidden="1">
      <c r="A1485" s="188" t="s">
        <v>2255</v>
      </c>
      <c r="B1485" s="162" t="s">
        <v>4512</v>
      </c>
      <c r="C1485" s="162" t="s">
        <v>3425</v>
      </c>
      <c r="D1485" s="165" t="s">
        <v>3335</v>
      </c>
      <c r="E1485" s="163">
        <v>15124</v>
      </c>
      <c r="F1485" s="163"/>
      <c r="G1485" s="163"/>
      <c r="H1485" s="164">
        <v>3149.9753518248176</v>
      </c>
      <c r="I1485" s="164" t="s">
        <v>653</v>
      </c>
      <c r="J1485" s="165">
        <v>39028.351105500005</v>
      </c>
    </row>
    <row r="1486" spans="1:12" hidden="1">
      <c r="A1486" s="188" t="s">
        <v>2255</v>
      </c>
      <c r="B1486" s="8" t="str">
        <f>IF(ISNA(VLOOKUP(CONCATENATE(A1486,C1486),ARIS!$A$1:$A$959,1,FALSE)),"","ARIS")</f>
        <v>ARIS</v>
      </c>
      <c r="C1486" s="162" t="s">
        <v>3422</v>
      </c>
      <c r="D1486" s="165" t="s">
        <v>3335</v>
      </c>
      <c r="E1486" s="163">
        <v>15501</v>
      </c>
      <c r="F1486" s="163"/>
      <c r="G1486" s="163"/>
      <c r="H1486" s="164">
        <v>10120.738686131386</v>
      </c>
      <c r="I1486" s="164"/>
      <c r="J1486" s="165">
        <v>122004.09812466665</v>
      </c>
    </row>
    <row r="1487" spans="1:12" hidden="1">
      <c r="A1487" s="188" t="s">
        <v>952</v>
      </c>
      <c r="B1487" s="162" t="s">
        <v>4512</v>
      </c>
      <c r="C1487" s="162" t="s">
        <v>3424</v>
      </c>
      <c r="D1487" s="165" t="s">
        <v>3335</v>
      </c>
      <c r="E1487" s="163">
        <v>17592</v>
      </c>
      <c r="F1487" s="163"/>
      <c r="G1487" s="163"/>
      <c r="H1487" s="164">
        <v>20626.243851094892</v>
      </c>
      <c r="I1487" s="164" t="s">
        <v>653</v>
      </c>
      <c r="J1487" s="165">
        <v>93220.838979999971</v>
      </c>
    </row>
    <row r="1488" spans="1:12" hidden="1">
      <c r="A1488" s="138" t="s">
        <v>952</v>
      </c>
      <c r="B1488" s="8" t="str">
        <f>IF(ISNA(VLOOKUP(CONCATENATE(A1488,C1488),EUS!$B$2:$B$1939,1,FALSE)),"","End Use Study")</f>
        <v>End Use Study</v>
      </c>
      <c r="C1488" s="8" t="s">
        <v>3431</v>
      </c>
      <c r="D1488" s="165" t="s">
        <v>3335</v>
      </c>
      <c r="E1488" s="9">
        <v>32774</v>
      </c>
      <c r="F1488" s="9"/>
      <c r="G1488" s="9"/>
      <c r="H1488" s="164"/>
      <c r="I1488" s="164"/>
      <c r="J1488" s="7">
        <v>32600</v>
      </c>
      <c r="L1488" s="6"/>
    </row>
    <row r="1489" spans="1:12" hidden="1">
      <c r="A1489" s="188" t="s">
        <v>2255</v>
      </c>
      <c r="B1489" s="8" t="str">
        <f>IF(ISNA(VLOOKUP(CONCATENATE(A1489,C1489),ARIS!$A$1:$A$959,1,FALSE)),"","ARIS")</f>
        <v>ARIS</v>
      </c>
      <c r="C1489" s="162" t="s">
        <v>3423</v>
      </c>
      <c r="D1489" s="165" t="s">
        <v>3335</v>
      </c>
      <c r="E1489" s="163">
        <v>33776</v>
      </c>
      <c r="F1489" s="163"/>
      <c r="G1489" s="163"/>
      <c r="H1489" s="164">
        <v>14091.240875912408</v>
      </c>
      <c r="I1489" s="164"/>
      <c r="J1489" s="165">
        <v>198249.41665617496</v>
      </c>
    </row>
    <row r="1490" spans="1:12" hidden="1">
      <c r="A1490" s="138" t="s">
        <v>952</v>
      </c>
      <c r="B1490" s="8" t="str">
        <f>IF(ISNA(VLOOKUP(CONCATENATE(A1490,C1490),EUS!$B$2:$B$1939,1,FALSE)),"","End Use Study")</f>
        <v>End Use Study</v>
      </c>
      <c r="C1490" s="8" t="s">
        <v>969</v>
      </c>
      <c r="D1490" s="165" t="s">
        <v>3335</v>
      </c>
      <c r="E1490" s="9">
        <v>58494</v>
      </c>
      <c r="F1490" s="9"/>
      <c r="G1490" s="9"/>
      <c r="H1490" s="164"/>
      <c r="I1490" s="164"/>
      <c r="J1490" s="7">
        <v>207021</v>
      </c>
      <c r="L1490" s="6"/>
    </row>
    <row r="1491" spans="1:12" hidden="1">
      <c r="A1491" s="134" t="s">
        <v>952</v>
      </c>
      <c r="B1491" s="8" t="str">
        <f>IF(ISNA(VLOOKUP(CONCATENATE(A1491,C1491),EUS!$B$2:$B$1939,1,FALSE)),"","End Use Study")</f>
        <v>End Use Study</v>
      </c>
      <c r="C1491" s="8" t="s">
        <v>923</v>
      </c>
      <c r="D1491" s="165" t="s">
        <v>3335</v>
      </c>
      <c r="E1491" s="9"/>
      <c r="F1491" s="9"/>
      <c r="G1491" s="9"/>
      <c r="H1491" s="164"/>
      <c r="I1491" s="164"/>
      <c r="J1491" s="7">
        <v>5217</v>
      </c>
      <c r="L1491" s="6"/>
    </row>
    <row r="1492" spans="1:12" hidden="1">
      <c r="A1492" s="134" t="s">
        <v>952</v>
      </c>
      <c r="B1492" s="8" t="str">
        <f>IF(ISNA(VLOOKUP(CONCATENATE(A1492,C1492),EUS!$B$2:$B$1939,1,FALSE)),"","End Use Study")</f>
        <v>End Use Study</v>
      </c>
      <c r="C1492" s="8" t="s">
        <v>3433</v>
      </c>
      <c r="D1492" s="165" t="s">
        <v>3335</v>
      </c>
      <c r="E1492" s="9"/>
      <c r="F1492" s="9"/>
      <c r="G1492" s="9"/>
      <c r="H1492" s="164"/>
      <c r="I1492" s="164"/>
      <c r="J1492" s="7">
        <v>38595</v>
      </c>
      <c r="L1492" s="6"/>
    </row>
    <row r="1493" spans="1:12" hidden="1">
      <c r="A1493" s="134" t="s">
        <v>952</v>
      </c>
      <c r="B1493" s="8" t="str">
        <f>IF(ISNA(VLOOKUP(CONCATENATE(A1493,C1493),EUS!$B$2:$B$1939,1,FALSE)),"","End Use Study")</f>
        <v>End Use Study</v>
      </c>
      <c r="C1493" s="8" t="s">
        <v>967</v>
      </c>
      <c r="D1493" s="165" t="s">
        <v>3335</v>
      </c>
      <c r="E1493" s="9"/>
      <c r="F1493" s="9"/>
      <c r="G1493" s="9"/>
      <c r="H1493" s="164"/>
      <c r="I1493" s="164"/>
      <c r="J1493" s="7">
        <v>8048</v>
      </c>
      <c r="L1493" s="6"/>
    </row>
    <row r="1494" spans="1:12" hidden="1">
      <c r="A1494" s="138" t="s">
        <v>952</v>
      </c>
      <c r="B1494" s="8" t="str">
        <f>IF(ISNA(VLOOKUP(CONCATENATE(A1494,C1494),EUS!$B$2:$B$1939,1,FALSE)),"","End Use Study")</f>
        <v>End Use Study</v>
      </c>
      <c r="C1494" s="8" t="s">
        <v>3434</v>
      </c>
      <c r="D1494" s="165" t="s">
        <v>3335</v>
      </c>
      <c r="E1494" s="9"/>
      <c r="F1494" s="9"/>
      <c r="G1494" s="9"/>
      <c r="H1494" s="164"/>
      <c r="I1494" s="164"/>
      <c r="J1494" s="7">
        <v>686</v>
      </c>
      <c r="L1494" s="6"/>
    </row>
    <row r="1495" spans="1:12" hidden="1">
      <c r="A1495" s="134" t="s">
        <v>952</v>
      </c>
      <c r="B1495" s="8" t="str">
        <f>IF(ISNA(VLOOKUP(CONCATENATE(A1495,C1495),EUS!$B$2:$B$1939,1,FALSE)),"","End Use Study")</f>
        <v>End Use Study</v>
      </c>
      <c r="C1495" s="8" t="s">
        <v>975</v>
      </c>
      <c r="D1495" s="165" t="s">
        <v>3335</v>
      </c>
      <c r="E1495" s="9"/>
      <c r="F1495" s="9"/>
      <c r="G1495" s="9"/>
      <c r="H1495" s="164"/>
      <c r="I1495" s="164"/>
      <c r="J1495" s="7">
        <v>20003</v>
      </c>
      <c r="L1495" s="6"/>
    </row>
    <row r="1496" spans="1:12" hidden="1">
      <c r="A1496" s="187" t="s">
        <v>952</v>
      </c>
      <c r="B1496" s="167" t="s">
        <v>4456</v>
      </c>
      <c r="C1496" s="182" t="s">
        <v>932</v>
      </c>
      <c r="D1496" s="6" t="str">
        <f>IF(OR(ISNUMBER(SEARCH('[1]Lookup for use classification'!$B$1,C1496)),ISNUMBER(SEARCH('[1]Lookup for use classification'!$C$1,C1496)),ISNUMBER(SEARCH('[1]Lookup for use classification'!$D$1,C1496)),ISNUMBER(SEARCH('[1]Lookup for use classification'!$E$1,C1496))),'[1]Lookup for use classification'!$A$1,IF(ISNUMBER(SEARCH('[1]Lookup for use classification'!$B$2,C1496)),'[1]Lookup for use classification'!$A$2,IF(ISNUMBER(SEARCH('[1]Lookup for use classification'!$B$3,C1496)),'[1]Lookup for use classification'!$A$3,IF(OR(ISNUMBER(SEARCH('[1]Lookup for use classification'!$B$4,C1496)),ISNUMBER(SEARCH('[1]Lookup for use classification'!$C$4,C1496)),ISNUMBER(SEARCH('[1]Lookup for use classification'!$D$4,C1496)),ISNUMBER(SEARCH('[1]Lookup for use classification'!$E$4,C1496))),'[1]Lookup for use classification'!$A$4,IF(OR(ISNUMBER(SEARCH('[1]Lookup for use classification'!$B$5,C1496)),ISNUMBER(SEARCH('[1]Lookup for use classification'!$C$5,C1496)),ISNUMBER(SEARCH('[1]Lookup for use classification'!$D$5,C1496))),'[1]Lookup for use classification'!$A$5,IF(OR(ISNUMBER(SEARCH('[1]Lookup for use classification'!$B$7,C1496)),ISNUMBER(SEARCH('[1]Lookup for use classification'!$C$7,C1496)),ISNUMBER(SEARCH('[1]Lookup for use classification'!$D$7,C1496))),'[1]Lookup for use classification'!$A$7,IF(OR(ISNUMBER(SEARCH('[1]Lookup for use classification'!$B$9,C1496)),ISNUMBER(SEARCH('[1]Lookup for use classification'!$C$9,C1496)),ISNUMBER(SEARCH('[1]Lookup for use classification'!$D$9,C1496)),ISNUMBER(SEARCH('[1]Lookup for use classification'!$E$9,C1496)),ISNUMBER(SEARCH('[1]Lookup for use classification'!$F$9,C1496)),ISNUMBER(SEARCH('[1]Lookup for use classification'!$G$9,C1496)),ISNUMBER(SEARCH('[1]Lookup for use classification'!$H$9,C1496)),ISNUMBER(SEARCH('[1]Lookup for use classification'!$I$9,C1496)),ISNUMBER(SEARCH('[1]Lookup for use classification'!$J$9,C1496)),ISNUMBER(SEARCH('[1]Lookup for use classification'!$K$9,C1496))),'[1]Lookup for use classification'!$A$9,IF(OR(ISNUMBER(SEARCH('[1]Lookup for use classification'!$B$10,C1496)),ISNUMBER(SEARCH('[1]Lookup for use classification'!$C$10,C1496)),ISNUMBER(SEARCH('[1]Lookup for use classification'!$D$10,C1496)),ISNUMBER(SEARCH('[1]Lookup for use classification'!$E$10,C1496)),ISNUMBER(SEARCH('[1]Lookup for use classification'!$F$10,C1496)),ISNUMBER(SEARCH('[1]Lookup for use classification'!$G$10,C1496))),'[1]Lookup for use classification'!$A$10,IF(OR(ISNUMBER(SEARCH('[1]Lookup for use classification'!$B$11,C1496)),ISNUMBER(SEARCH('[1]Lookup for use classification'!$C$11,C1496))),'[1]Lookup for use classification'!$A$11,IF(OR(ISNUMBER(SEARCH('[1]Lookup for use classification'!$B$12,C1496)),ISNUMBER(SEARCH('[1]Lookup for use classification'!$C$12,C1496))),'[1]Lookup for use classification'!$A$12,IF(OR(ISNUMBER(SEARCH('[1]Lookup for use classification'!$B$13,C1496)),ISNUMBER(SEARCH('[1]Lookup for use classification'!$C$13,C1496)),ISNUMBER(SEARCH('[1]Lookup for use classification'!$D$13,C1496)),,ISNUMBER(SEARCH('[1]Lookup for use classification'!$C$13,C1496)),ISNUMBER(SEARCH('[1]Lookup for use classification'!$E$13,C1496))),'[1]Lookup for use classification'!$A$13,IF(OR(ISNUMBER(SEARCH('[1]Lookup for use classification'!$B$14,C1496)),ISNUMBER(SEARCH('[1]Lookup for use classification'!$C$14,C1496))),'[1]Lookup for use classification'!$A$14,"Other"))))))))))))</f>
        <v>Health Care - Hospitals</v>
      </c>
      <c r="E1496" s="183">
        <v>10500</v>
      </c>
      <c r="F1496" s="184" t="s">
        <v>827</v>
      </c>
      <c r="G1496" s="184"/>
    </row>
    <row r="1497" spans="1:12" hidden="1">
      <c r="A1497" s="187" t="s">
        <v>952</v>
      </c>
      <c r="B1497" s="167" t="s">
        <v>4456</v>
      </c>
      <c r="C1497" s="182" t="s">
        <v>963</v>
      </c>
      <c r="D1497" s="6" t="str">
        <f>IF(OR(ISNUMBER(SEARCH('[1]Lookup for use classification'!$B$1,C1497)),ISNUMBER(SEARCH('[1]Lookup for use classification'!$C$1,C1497)),ISNUMBER(SEARCH('[1]Lookup for use classification'!$D$1,C1497)),ISNUMBER(SEARCH('[1]Lookup for use classification'!$E$1,C1497))),'[1]Lookup for use classification'!$A$1,IF(ISNUMBER(SEARCH('[1]Lookup for use classification'!$B$2,C1497)),'[1]Lookup for use classification'!$A$2,IF(ISNUMBER(SEARCH('[1]Lookup for use classification'!$B$3,C1497)),'[1]Lookup for use classification'!$A$3,IF(OR(ISNUMBER(SEARCH('[1]Lookup for use classification'!$B$4,C1497)),ISNUMBER(SEARCH('[1]Lookup for use classification'!$C$4,C1497)),ISNUMBER(SEARCH('[1]Lookup for use classification'!$D$4,C1497)),ISNUMBER(SEARCH('[1]Lookup for use classification'!$E$4,C1497))),'[1]Lookup for use classification'!$A$4,IF(OR(ISNUMBER(SEARCH('[1]Lookup for use classification'!$B$5,C1497)),ISNUMBER(SEARCH('[1]Lookup for use classification'!$C$5,C1497)),ISNUMBER(SEARCH('[1]Lookup for use classification'!$D$5,C1497))),'[1]Lookup for use classification'!$A$5,IF(OR(ISNUMBER(SEARCH('[1]Lookup for use classification'!$B$7,C1497)),ISNUMBER(SEARCH('[1]Lookup for use classification'!$C$7,C1497)),ISNUMBER(SEARCH('[1]Lookup for use classification'!$D$7,C1497))),'[1]Lookup for use classification'!$A$7,IF(OR(ISNUMBER(SEARCH('[1]Lookup for use classification'!$B$9,C1497)),ISNUMBER(SEARCH('[1]Lookup for use classification'!$C$9,C1497)),ISNUMBER(SEARCH('[1]Lookup for use classification'!$D$9,C1497)),ISNUMBER(SEARCH('[1]Lookup for use classification'!$E$9,C1497)),ISNUMBER(SEARCH('[1]Lookup for use classification'!$F$9,C1497)),ISNUMBER(SEARCH('[1]Lookup for use classification'!$G$9,C1497)),ISNUMBER(SEARCH('[1]Lookup for use classification'!$H$9,C1497)),ISNUMBER(SEARCH('[1]Lookup for use classification'!$I$9,C1497)),ISNUMBER(SEARCH('[1]Lookup for use classification'!$J$9,C1497)),ISNUMBER(SEARCH('[1]Lookup for use classification'!$K$9,C1497))),'[1]Lookup for use classification'!$A$9,IF(OR(ISNUMBER(SEARCH('[1]Lookup for use classification'!$B$10,C1497)),ISNUMBER(SEARCH('[1]Lookup for use classification'!$C$10,C1497)),ISNUMBER(SEARCH('[1]Lookup for use classification'!$D$10,C1497)),ISNUMBER(SEARCH('[1]Lookup for use classification'!$E$10,C1497)),ISNUMBER(SEARCH('[1]Lookup for use classification'!$F$10,C1497)),ISNUMBER(SEARCH('[1]Lookup for use classification'!$G$10,C1497))),'[1]Lookup for use classification'!$A$10,IF(OR(ISNUMBER(SEARCH('[1]Lookup for use classification'!$B$11,C1497)),ISNUMBER(SEARCH('[1]Lookup for use classification'!$C$11,C1497))),'[1]Lookup for use classification'!$A$11,IF(OR(ISNUMBER(SEARCH('[1]Lookup for use classification'!$B$12,C1497)),ISNUMBER(SEARCH('[1]Lookup for use classification'!$C$12,C1497))),'[1]Lookup for use classification'!$A$12,IF(OR(ISNUMBER(SEARCH('[1]Lookup for use classification'!$B$13,C1497)),ISNUMBER(SEARCH('[1]Lookup for use classification'!$C$13,C1497)),ISNUMBER(SEARCH('[1]Lookup for use classification'!$D$13,C1497)),,ISNUMBER(SEARCH('[1]Lookup for use classification'!$C$13,C1497)),ISNUMBER(SEARCH('[1]Lookup for use classification'!$E$13,C1497))),'[1]Lookup for use classification'!$A$13,IF(OR(ISNUMBER(SEARCH('[1]Lookup for use classification'!$B$14,C1497)),ISNUMBER(SEARCH('[1]Lookup for use classification'!$C$14,C1497))),'[1]Lookup for use classification'!$A$14,"Other"))))))))))))</f>
        <v>Health Care - Hospitals</v>
      </c>
      <c r="E1497" s="188"/>
      <c r="F1497" s="188"/>
      <c r="G1497" s="188"/>
    </row>
    <row r="1498" spans="1:12" hidden="1">
      <c r="A1498" s="134" t="s">
        <v>952</v>
      </c>
      <c r="B1498" s="8" t="str">
        <f>IF(ISNA(VLOOKUP(CONCATENATE(A1498,C1498),EUS!$B$2:$B$1939,1,FALSE)),"","End Use Study")</f>
        <v>End Use Study</v>
      </c>
      <c r="C1498" s="8" t="s">
        <v>37</v>
      </c>
      <c r="D1498" s="6" t="s">
        <v>377</v>
      </c>
      <c r="E1498" s="9">
        <v>800</v>
      </c>
      <c r="F1498" s="9"/>
      <c r="G1498" s="9"/>
      <c r="H1498" s="164">
        <v>8000</v>
      </c>
      <c r="I1498" s="164"/>
      <c r="J1498" s="7">
        <v>8400</v>
      </c>
      <c r="L1498" s="6"/>
    </row>
    <row r="1499" spans="1:12" hidden="1">
      <c r="A1499" s="187" t="s">
        <v>952</v>
      </c>
      <c r="B1499" s="167" t="s">
        <v>4456</v>
      </c>
      <c r="C1499" s="182" t="s">
        <v>712</v>
      </c>
      <c r="D1499" s="6" t="str">
        <f>IF(OR(ISNUMBER(SEARCH('[1]Lookup for use classification'!$B$1,C1499)),ISNUMBER(SEARCH('[1]Lookup for use classification'!$C$1,C1499)),ISNUMBER(SEARCH('[1]Lookup for use classification'!$D$1,C1499)),ISNUMBER(SEARCH('[1]Lookup for use classification'!$E$1,C1499))),'[1]Lookup for use classification'!$A$1,IF(ISNUMBER(SEARCH('[1]Lookup for use classification'!$B$2,C1499)),'[1]Lookup for use classification'!$A$2,IF(ISNUMBER(SEARCH('[1]Lookup for use classification'!$B$3,C1499)),'[1]Lookup for use classification'!$A$3,IF(OR(ISNUMBER(SEARCH('[1]Lookup for use classification'!$B$4,C1499)),ISNUMBER(SEARCH('[1]Lookup for use classification'!$C$4,C1499)),ISNUMBER(SEARCH('[1]Lookup for use classification'!$D$4,C1499)),ISNUMBER(SEARCH('[1]Lookup for use classification'!$E$4,C1499))),'[1]Lookup for use classification'!$A$4,IF(OR(ISNUMBER(SEARCH('[1]Lookup for use classification'!$B$5,C1499)),ISNUMBER(SEARCH('[1]Lookup for use classification'!$C$5,C1499)),ISNUMBER(SEARCH('[1]Lookup for use classification'!$D$5,C1499))),'[1]Lookup for use classification'!$A$5,IF(OR(ISNUMBER(SEARCH('[1]Lookup for use classification'!$B$7,C1499)),ISNUMBER(SEARCH('[1]Lookup for use classification'!$C$7,C1499)),ISNUMBER(SEARCH('[1]Lookup for use classification'!$D$7,C1499))),'[1]Lookup for use classification'!$A$7,IF(OR(ISNUMBER(SEARCH('[1]Lookup for use classification'!$B$9,C1499)),ISNUMBER(SEARCH('[1]Lookup for use classification'!$C$9,C1499)),ISNUMBER(SEARCH('[1]Lookup for use classification'!$D$9,C1499)),ISNUMBER(SEARCH('[1]Lookup for use classification'!$E$9,C1499)),ISNUMBER(SEARCH('[1]Lookup for use classification'!$F$9,C1499)),ISNUMBER(SEARCH('[1]Lookup for use classification'!$G$9,C1499)),ISNUMBER(SEARCH('[1]Lookup for use classification'!$H$9,C1499)),ISNUMBER(SEARCH('[1]Lookup for use classification'!$I$9,C1499)),ISNUMBER(SEARCH('[1]Lookup for use classification'!$J$9,C1499)),ISNUMBER(SEARCH('[1]Lookup for use classification'!$K$9,C1499))),'[1]Lookup for use classification'!$A$9,IF(OR(ISNUMBER(SEARCH('[1]Lookup for use classification'!$B$10,C1499)),ISNUMBER(SEARCH('[1]Lookup for use classification'!$C$10,C1499)),ISNUMBER(SEARCH('[1]Lookup for use classification'!$D$10,C1499)),ISNUMBER(SEARCH('[1]Lookup for use classification'!$E$10,C1499)),ISNUMBER(SEARCH('[1]Lookup for use classification'!$F$10,C1499)),ISNUMBER(SEARCH('[1]Lookup for use classification'!$G$10,C1499))),'[1]Lookup for use classification'!$A$10,IF(OR(ISNUMBER(SEARCH('[1]Lookup for use classification'!$B$11,C1499)),ISNUMBER(SEARCH('[1]Lookup for use classification'!$C$11,C1499))),'[1]Lookup for use classification'!$A$11,IF(OR(ISNUMBER(SEARCH('[1]Lookup for use classification'!$B$12,C1499)),ISNUMBER(SEARCH('[1]Lookup for use classification'!$C$12,C1499))),'[1]Lookup for use classification'!$A$12,IF(OR(ISNUMBER(SEARCH('[1]Lookup for use classification'!$B$13,C1499)),ISNUMBER(SEARCH('[1]Lookup for use classification'!$C$13,C1499)),ISNUMBER(SEARCH('[1]Lookup for use classification'!$D$13,C1499)),,ISNUMBER(SEARCH('[1]Lookup for use classification'!$C$13,C1499)),ISNUMBER(SEARCH('[1]Lookup for use classification'!$E$13,C1499))),'[1]Lookup for use classification'!$A$13,IF(OR(ISNUMBER(SEARCH('[1]Lookup for use classification'!$B$14,C1499)),ISNUMBER(SEARCH('[1]Lookup for use classification'!$C$14,C1499))),'[1]Lookup for use classification'!$A$14,"Other"))))))))))))</f>
        <v>Office</v>
      </c>
      <c r="E1499" s="183">
        <v>1280</v>
      </c>
      <c r="F1499" s="184"/>
      <c r="G1499" s="184"/>
    </row>
    <row r="1500" spans="1:12" hidden="1">
      <c r="A1500" s="188" t="s">
        <v>952</v>
      </c>
      <c r="B1500" s="162" t="s">
        <v>4512</v>
      </c>
      <c r="C1500" s="162" t="s">
        <v>3051</v>
      </c>
      <c r="D1500" s="165" t="s">
        <v>377</v>
      </c>
      <c r="E1500" s="163">
        <v>6268</v>
      </c>
      <c r="F1500" s="163"/>
      <c r="G1500" s="163"/>
      <c r="H1500" s="164">
        <v>7011.2779562043797</v>
      </c>
      <c r="I1500" s="164" t="s">
        <v>653</v>
      </c>
      <c r="J1500" s="165">
        <v>50112.451007999996</v>
      </c>
    </row>
    <row r="1501" spans="1:12" hidden="1">
      <c r="A1501" s="187" t="s">
        <v>952</v>
      </c>
      <c r="B1501" s="167" t="s">
        <v>4456</v>
      </c>
      <c r="C1501" s="182" t="s">
        <v>917</v>
      </c>
      <c r="D1501" s="6" t="str">
        <f>IF(OR(ISNUMBER(SEARCH('[1]Lookup for use classification'!$B$1,C1501)),ISNUMBER(SEARCH('[1]Lookup for use classification'!$C$1,C1501)),ISNUMBER(SEARCH('[1]Lookup for use classification'!$D$1,C1501)),ISNUMBER(SEARCH('[1]Lookup for use classification'!$E$1,C1501))),'[1]Lookup for use classification'!$A$1,IF(ISNUMBER(SEARCH('[1]Lookup for use classification'!$B$2,C1501)),'[1]Lookup for use classification'!$A$2,IF(ISNUMBER(SEARCH('[1]Lookup for use classification'!$B$3,C1501)),'[1]Lookup for use classification'!$A$3,IF(OR(ISNUMBER(SEARCH('[1]Lookup for use classification'!$B$4,C1501)),ISNUMBER(SEARCH('[1]Lookup for use classification'!$C$4,C1501)),ISNUMBER(SEARCH('[1]Lookup for use classification'!$D$4,C1501)),ISNUMBER(SEARCH('[1]Lookup for use classification'!$E$4,C1501))),'[1]Lookup for use classification'!$A$4,IF(OR(ISNUMBER(SEARCH('[1]Lookup for use classification'!$B$5,C1501)),ISNUMBER(SEARCH('[1]Lookup for use classification'!$C$5,C1501)),ISNUMBER(SEARCH('[1]Lookup for use classification'!$D$5,C1501))),'[1]Lookup for use classification'!$A$5,IF(OR(ISNUMBER(SEARCH('[1]Lookup for use classification'!$B$7,C1501)),ISNUMBER(SEARCH('[1]Lookup for use classification'!$C$7,C1501)),ISNUMBER(SEARCH('[1]Lookup for use classification'!$D$7,C1501))),'[1]Lookup for use classification'!$A$7,IF(OR(ISNUMBER(SEARCH('[1]Lookup for use classification'!$B$9,C1501)),ISNUMBER(SEARCH('[1]Lookup for use classification'!$C$9,C1501)),ISNUMBER(SEARCH('[1]Lookup for use classification'!$D$9,C1501)),ISNUMBER(SEARCH('[1]Lookup for use classification'!$E$9,C1501)),ISNUMBER(SEARCH('[1]Lookup for use classification'!$F$9,C1501)),ISNUMBER(SEARCH('[1]Lookup for use classification'!$G$9,C1501)),ISNUMBER(SEARCH('[1]Lookup for use classification'!$H$9,C1501)),ISNUMBER(SEARCH('[1]Lookup for use classification'!$I$9,C1501)),ISNUMBER(SEARCH('[1]Lookup for use classification'!$J$9,C1501)),ISNUMBER(SEARCH('[1]Lookup for use classification'!$K$9,C1501))),'[1]Lookup for use classification'!$A$9,IF(OR(ISNUMBER(SEARCH('[1]Lookup for use classification'!$B$10,C1501)),ISNUMBER(SEARCH('[1]Lookup for use classification'!$C$10,C1501)),ISNUMBER(SEARCH('[1]Lookup for use classification'!$D$10,C1501)),ISNUMBER(SEARCH('[1]Lookup for use classification'!$E$10,C1501)),ISNUMBER(SEARCH('[1]Lookup for use classification'!$F$10,C1501)),ISNUMBER(SEARCH('[1]Lookup for use classification'!$G$10,C1501))),'[1]Lookup for use classification'!$A$10,IF(OR(ISNUMBER(SEARCH('[1]Lookup for use classification'!$B$11,C1501)),ISNUMBER(SEARCH('[1]Lookup for use classification'!$C$11,C1501))),'[1]Lookup for use classification'!$A$11,IF(OR(ISNUMBER(SEARCH('[1]Lookup for use classification'!$B$12,C1501)),ISNUMBER(SEARCH('[1]Lookup for use classification'!$C$12,C1501))),'[1]Lookup for use classification'!$A$12,IF(OR(ISNUMBER(SEARCH('[1]Lookup for use classification'!$B$13,C1501)),ISNUMBER(SEARCH('[1]Lookup for use classification'!$C$13,C1501)),ISNUMBER(SEARCH('[1]Lookup for use classification'!$D$13,C1501)),,ISNUMBER(SEARCH('[1]Lookup for use classification'!$C$13,C1501)),ISNUMBER(SEARCH('[1]Lookup for use classification'!$E$13,C1501))),'[1]Lookup for use classification'!$A$13,IF(OR(ISNUMBER(SEARCH('[1]Lookup for use classification'!$B$14,C1501)),ISNUMBER(SEARCH('[1]Lookup for use classification'!$C$14,C1501))),'[1]Lookup for use classification'!$A$14,"Other"))))))))))))</f>
        <v>Office</v>
      </c>
      <c r="E1501" s="188"/>
      <c r="F1501" s="188"/>
      <c r="G1501" s="188"/>
    </row>
    <row r="1502" spans="1:12" hidden="1">
      <c r="A1502" s="187" t="s">
        <v>952</v>
      </c>
      <c r="B1502" s="167" t="s">
        <v>4456</v>
      </c>
      <c r="C1502" s="182" t="s">
        <v>960</v>
      </c>
      <c r="D1502" s="6" t="str">
        <f>IF(OR(ISNUMBER(SEARCH('[1]Lookup for use classification'!$B$1,C1502)),ISNUMBER(SEARCH('[1]Lookup for use classification'!$C$1,C1502)),ISNUMBER(SEARCH('[1]Lookup for use classification'!$D$1,C1502)),ISNUMBER(SEARCH('[1]Lookup for use classification'!$E$1,C1502))),'[1]Lookup for use classification'!$A$1,IF(ISNUMBER(SEARCH('[1]Lookup for use classification'!$B$2,C1502)),'[1]Lookup for use classification'!$A$2,IF(ISNUMBER(SEARCH('[1]Lookup for use classification'!$B$3,C1502)),'[1]Lookup for use classification'!$A$3,IF(OR(ISNUMBER(SEARCH('[1]Lookup for use classification'!$B$4,C1502)),ISNUMBER(SEARCH('[1]Lookup for use classification'!$C$4,C1502)),ISNUMBER(SEARCH('[1]Lookup for use classification'!$D$4,C1502)),ISNUMBER(SEARCH('[1]Lookup for use classification'!$E$4,C1502))),'[1]Lookup for use classification'!$A$4,IF(OR(ISNUMBER(SEARCH('[1]Lookup for use classification'!$B$5,C1502)),ISNUMBER(SEARCH('[1]Lookup for use classification'!$C$5,C1502)),ISNUMBER(SEARCH('[1]Lookup for use classification'!$D$5,C1502))),'[1]Lookup for use classification'!$A$5,IF(OR(ISNUMBER(SEARCH('[1]Lookup for use classification'!$B$7,C1502)),ISNUMBER(SEARCH('[1]Lookup for use classification'!$C$7,C1502)),ISNUMBER(SEARCH('[1]Lookup for use classification'!$D$7,C1502))),'[1]Lookup for use classification'!$A$7,IF(OR(ISNUMBER(SEARCH('[1]Lookup for use classification'!$B$9,C1502)),ISNUMBER(SEARCH('[1]Lookup for use classification'!$C$9,C1502)),ISNUMBER(SEARCH('[1]Lookup for use classification'!$D$9,C1502)),ISNUMBER(SEARCH('[1]Lookup for use classification'!$E$9,C1502)),ISNUMBER(SEARCH('[1]Lookup for use classification'!$F$9,C1502)),ISNUMBER(SEARCH('[1]Lookup for use classification'!$G$9,C1502)),ISNUMBER(SEARCH('[1]Lookup for use classification'!$H$9,C1502)),ISNUMBER(SEARCH('[1]Lookup for use classification'!$I$9,C1502)),ISNUMBER(SEARCH('[1]Lookup for use classification'!$J$9,C1502)),ISNUMBER(SEARCH('[1]Lookup for use classification'!$K$9,C1502))),'[1]Lookup for use classification'!$A$9,IF(OR(ISNUMBER(SEARCH('[1]Lookup for use classification'!$B$10,C1502)),ISNUMBER(SEARCH('[1]Lookup for use classification'!$C$10,C1502)),ISNUMBER(SEARCH('[1]Lookup for use classification'!$D$10,C1502)),ISNUMBER(SEARCH('[1]Lookup for use classification'!$E$10,C1502)),ISNUMBER(SEARCH('[1]Lookup for use classification'!$F$10,C1502)),ISNUMBER(SEARCH('[1]Lookup for use classification'!$G$10,C1502))),'[1]Lookup for use classification'!$A$10,IF(OR(ISNUMBER(SEARCH('[1]Lookup for use classification'!$B$11,C1502)),ISNUMBER(SEARCH('[1]Lookup for use classification'!$C$11,C1502))),'[1]Lookup for use classification'!$A$11,IF(OR(ISNUMBER(SEARCH('[1]Lookup for use classification'!$B$12,C1502)),ISNUMBER(SEARCH('[1]Lookup for use classification'!$C$12,C1502))),'[1]Lookup for use classification'!$A$12,IF(OR(ISNUMBER(SEARCH('[1]Lookup for use classification'!$B$13,C1502)),ISNUMBER(SEARCH('[1]Lookup for use classification'!$C$13,C1502)),ISNUMBER(SEARCH('[1]Lookup for use classification'!$D$13,C1502)),,ISNUMBER(SEARCH('[1]Lookup for use classification'!$C$13,C1502)),ISNUMBER(SEARCH('[1]Lookup for use classification'!$E$13,C1502))),'[1]Lookup for use classification'!$A$13,IF(OR(ISNUMBER(SEARCH('[1]Lookup for use classification'!$B$14,C1502)),ISNUMBER(SEARCH('[1]Lookup for use classification'!$C$14,C1502))),'[1]Lookup for use classification'!$A$14,"Other"))))))))))))</f>
        <v>Office</v>
      </c>
      <c r="E1502" s="188"/>
      <c r="F1502" s="188"/>
      <c r="G1502" s="188"/>
    </row>
    <row r="1503" spans="1:12" hidden="1">
      <c r="A1503" s="187" t="s">
        <v>952</v>
      </c>
      <c r="B1503" s="167" t="s">
        <v>4456</v>
      </c>
      <c r="C1503" s="182" t="s">
        <v>961</v>
      </c>
      <c r="D1503" s="6" t="str">
        <f>IF(OR(ISNUMBER(SEARCH('[1]Lookup for use classification'!$B$1,C1503)),ISNUMBER(SEARCH('[1]Lookup for use classification'!$C$1,C1503)),ISNUMBER(SEARCH('[1]Lookup for use classification'!$D$1,C1503)),ISNUMBER(SEARCH('[1]Lookup for use classification'!$E$1,C1503))),'[1]Lookup for use classification'!$A$1,IF(ISNUMBER(SEARCH('[1]Lookup for use classification'!$B$2,C1503)),'[1]Lookup for use classification'!$A$2,IF(ISNUMBER(SEARCH('[1]Lookup for use classification'!$B$3,C1503)),'[1]Lookup for use classification'!$A$3,IF(OR(ISNUMBER(SEARCH('[1]Lookup for use classification'!$B$4,C1503)),ISNUMBER(SEARCH('[1]Lookup for use classification'!$C$4,C1503)),ISNUMBER(SEARCH('[1]Lookup for use classification'!$D$4,C1503)),ISNUMBER(SEARCH('[1]Lookup for use classification'!$E$4,C1503))),'[1]Lookup for use classification'!$A$4,IF(OR(ISNUMBER(SEARCH('[1]Lookup for use classification'!$B$5,C1503)),ISNUMBER(SEARCH('[1]Lookup for use classification'!$C$5,C1503)),ISNUMBER(SEARCH('[1]Lookup for use classification'!$D$5,C1503))),'[1]Lookup for use classification'!$A$5,IF(OR(ISNUMBER(SEARCH('[1]Lookup for use classification'!$B$7,C1503)),ISNUMBER(SEARCH('[1]Lookup for use classification'!$C$7,C1503)),ISNUMBER(SEARCH('[1]Lookup for use classification'!$D$7,C1503))),'[1]Lookup for use classification'!$A$7,IF(OR(ISNUMBER(SEARCH('[1]Lookup for use classification'!$B$9,C1503)),ISNUMBER(SEARCH('[1]Lookup for use classification'!$C$9,C1503)),ISNUMBER(SEARCH('[1]Lookup for use classification'!$D$9,C1503)),ISNUMBER(SEARCH('[1]Lookup for use classification'!$E$9,C1503)),ISNUMBER(SEARCH('[1]Lookup for use classification'!$F$9,C1503)),ISNUMBER(SEARCH('[1]Lookup for use classification'!$G$9,C1503)),ISNUMBER(SEARCH('[1]Lookup for use classification'!$H$9,C1503)),ISNUMBER(SEARCH('[1]Lookup for use classification'!$I$9,C1503)),ISNUMBER(SEARCH('[1]Lookup for use classification'!$J$9,C1503)),ISNUMBER(SEARCH('[1]Lookup for use classification'!$K$9,C1503))),'[1]Lookup for use classification'!$A$9,IF(OR(ISNUMBER(SEARCH('[1]Lookup for use classification'!$B$10,C1503)),ISNUMBER(SEARCH('[1]Lookup for use classification'!$C$10,C1503)),ISNUMBER(SEARCH('[1]Lookup for use classification'!$D$10,C1503)),ISNUMBER(SEARCH('[1]Lookup for use classification'!$E$10,C1503)),ISNUMBER(SEARCH('[1]Lookup for use classification'!$F$10,C1503)),ISNUMBER(SEARCH('[1]Lookup for use classification'!$G$10,C1503))),'[1]Lookup for use classification'!$A$10,IF(OR(ISNUMBER(SEARCH('[1]Lookup for use classification'!$B$11,C1503)),ISNUMBER(SEARCH('[1]Lookup for use classification'!$C$11,C1503))),'[1]Lookup for use classification'!$A$11,IF(OR(ISNUMBER(SEARCH('[1]Lookup for use classification'!$B$12,C1503)),ISNUMBER(SEARCH('[1]Lookup for use classification'!$C$12,C1503))),'[1]Lookup for use classification'!$A$12,IF(OR(ISNUMBER(SEARCH('[1]Lookup for use classification'!$B$13,C1503)),ISNUMBER(SEARCH('[1]Lookup for use classification'!$C$13,C1503)),ISNUMBER(SEARCH('[1]Lookup for use classification'!$D$13,C1503)),,ISNUMBER(SEARCH('[1]Lookup for use classification'!$C$13,C1503)),ISNUMBER(SEARCH('[1]Lookup for use classification'!$E$13,C1503))),'[1]Lookup for use classification'!$A$13,IF(OR(ISNUMBER(SEARCH('[1]Lookup for use classification'!$B$14,C1503)),ISNUMBER(SEARCH('[1]Lookup for use classification'!$C$14,C1503))),'[1]Lookup for use classification'!$A$14,"Other"))))))))))))</f>
        <v>Office</v>
      </c>
      <c r="E1503" s="188"/>
      <c r="F1503" s="188"/>
      <c r="G1503" s="188"/>
    </row>
    <row r="1504" spans="1:12" hidden="1">
      <c r="A1504" s="187" t="s">
        <v>952</v>
      </c>
      <c r="B1504" s="167" t="s">
        <v>4456</v>
      </c>
      <c r="C1504" s="182" t="s">
        <v>985</v>
      </c>
      <c r="D1504" s="6" t="str">
        <f>IF(OR(ISNUMBER(SEARCH('[1]Lookup for use classification'!$B$1,C1504)),ISNUMBER(SEARCH('[1]Lookup for use classification'!$C$1,C1504)),ISNUMBER(SEARCH('[1]Lookup for use classification'!$D$1,C1504)),ISNUMBER(SEARCH('[1]Lookup for use classification'!$E$1,C1504))),'[1]Lookup for use classification'!$A$1,IF(ISNUMBER(SEARCH('[1]Lookup for use classification'!$B$2,C1504)),'[1]Lookup for use classification'!$A$2,IF(ISNUMBER(SEARCH('[1]Lookup for use classification'!$B$3,C1504)),'[1]Lookup for use classification'!$A$3,IF(OR(ISNUMBER(SEARCH('[1]Lookup for use classification'!$B$4,C1504)),ISNUMBER(SEARCH('[1]Lookup for use classification'!$C$4,C1504)),ISNUMBER(SEARCH('[1]Lookup for use classification'!$D$4,C1504)),ISNUMBER(SEARCH('[1]Lookup for use classification'!$E$4,C1504))),'[1]Lookup for use classification'!$A$4,IF(OR(ISNUMBER(SEARCH('[1]Lookup for use classification'!$B$5,C1504)),ISNUMBER(SEARCH('[1]Lookup for use classification'!$C$5,C1504)),ISNUMBER(SEARCH('[1]Lookup for use classification'!$D$5,C1504))),'[1]Lookup for use classification'!$A$5,IF(OR(ISNUMBER(SEARCH('[1]Lookup for use classification'!$B$7,C1504)),ISNUMBER(SEARCH('[1]Lookup for use classification'!$C$7,C1504)),ISNUMBER(SEARCH('[1]Lookup for use classification'!$D$7,C1504))),'[1]Lookup for use classification'!$A$7,IF(OR(ISNUMBER(SEARCH('[1]Lookup for use classification'!$B$9,C1504)),ISNUMBER(SEARCH('[1]Lookup for use classification'!$C$9,C1504)),ISNUMBER(SEARCH('[1]Lookup for use classification'!$D$9,C1504)),ISNUMBER(SEARCH('[1]Lookup for use classification'!$E$9,C1504)),ISNUMBER(SEARCH('[1]Lookup for use classification'!$F$9,C1504)),ISNUMBER(SEARCH('[1]Lookup for use classification'!$G$9,C1504)),ISNUMBER(SEARCH('[1]Lookup for use classification'!$H$9,C1504)),ISNUMBER(SEARCH('[1]Lookup for use classification'!$I$9,C1504)),ISNUMBER(SEARCH('[1]Lookup for use classification'!$J$9,C1504)),ISNUMBER(SEARCH('[1]Lookup for use classification'!$K$9,C1504))),'[1]Lookup for use classification'!$A$9,IF(OR(ISNUMBER(SEARCH('[1]Lookup for use classification'!$B$10,C1504)),ISNUMBER(SEARCH('[1]Lookup for use classification'!$C$10,C1504)),ISNUMBER(SEARCH('[1]Lookup for use classification'!$D$10,C1504)),ISNUMBER(SEARCH('[1]Lookup for use classification'!$E$10,C1504)),ISNUMBER(SEARCH('[1]Lookup for use classification'!$F$10,C1504)),ISNUMBER(SEARCH('[1]Lookup for use classification'!$G$10,C1504))),'[1]Lookup for use classification'!$A$10,IF(OR(ISNUMBER(SEARCH('[1]Lookup for use classification'!$B$11,C1504)),ISNUMBER(SEARCH('[1]Lookup for use classification'!$C$11,C1504))),'[1]Lookup for use classification'!$A$11,IF(OR(ISNUMBER(SEARCH('[1]Lookup for use classification'!$B$12,C1504)),ISNUMBER(SEARCH('[1]Lookup for use classification'!$C$12,C1504))),'[1]Lookup for use classification'!$A$12,IF(OR(ISNUMBER(SEARCH('[1]Lookup for use classification'!$B$13,C1504)),ISNUMBER(SEARCH('[1]Lookup for use classification'!$C$13,C1504)),ISNUMBER(SEARCH('[1]Lookup for use classification'!$D$13,C1504)),,ISNUMBER(SEARCH('[1]Lookup for use classification'!$C$13,C1504)),ISNUMBER(SEARCH('[1]Lookup for use classification'!$E$13,C1504))),'[1]Lookup for use classification'!$A$13,IF(OR(ISNUMBER(SEARCH('[1]Lookup for use classification'!$B$14,C1504)),ISNUMBER(SEARCH('[1]Lookup for use classification'!$C$14,C1504))),'[1]Lookup for use classification'!$A$14,"Other"))))))))))))</f>
        <v>Other</v>
      </c>
      <c r="E1504" s="183">
        <v>1104</v>
      </c>
      <c r="F1504" s="184"/>
      <c r="G1504" s="184"/>
    </row>
    <row r="1505" spans="1:12" hidden="1">
      <c r="A1505" s="134" t="s">
        <v>952</v>
      </c>
      <c r="B1505" s="8" t="str">
        <f>IF(ISNA(VLOOKUP(CONCATENATE(A1505,C1505),EUS!$B$2:$B$1939,1,FALSE)),"","End Use Study")</f>
        <v>End Use Study</v>
      </c>
      <c r="C1505" s="8" t="s">
        <v>2703</v>
      </c>
      <c r="D1505" s="6" t="str">
        <f>IF(OR(ISNUMBER(SEARCH('[1]Lookup for use classification'!$B$1,C1505)),ISNUMBER(SEARCH('[1]Lookup for use classification'!$C$1,C1505)),ISNUMBER(SEARCH('[1]Lookup for use classification'!$D$1,C1505)),ISNUMBER(SEARCH('[1]Lookup for use classification'!$E$1,C1505))),'[1]Lookup for use classification'!$A$1,IF(ISNUMBER(SEARCH('[1]Lookup for use classification'!$B$2,C1505)),'[1]Lookup for use classification'!$A$2,IF(ISNUMBER(SEARCH('[1]Lookup for use classification'!$B$3,C1505)),'[1]Lookup for use classification'!$A$3,IF(OR(ISNUMBER(SEARCH('[1]Lookup for use classification'!$B$4,C1505)),ISNUMBER(SEARCH('[1]Lookup for use classification'!$C$4,C1505)),ISNUMBER(SEARCH('[1]Lookup for use classification'!$D$4,C1505)),ISNUMBER(SEARCH('[1]Lookup for use classification'!$E$4,C1505))),'[1]Lookup for use classification'!$A$4,IF(OR(ISNUMBER(SEARCH('[1]Lookup for use classification'!$B$5,C1505)),ISNUMBER(SEARCH('[1]Lookup for use classification'!$C$5,C1505)),ISNUMBER(SEARCH('[1]Lookup for use classification'!$D$5,C1505))),'[1]Lookup for use classification'!$A$5,IF(OR(ISNUMBER(SEARCH('[1]Lookup for use classification'!$B$7,C1505)),ISNUMBER(SEARCH('[1]Lookup for use classification'!$C$7,C1505)),ISNUMBER(SEARCH('[1]Lookup for use classification'!$D$7,C1505))),'[1]Lookup for use classification'!$A$7,IF(OR(ISNUMBER(SEARCH('[1]Lookup for use classification'!$B$9,C1505)),ISNUMBER(SEARCH('[1]Lookup for use classification'!$C$9,C1505)),ISNUMBER(SEARCH('[1]Lookup for use classification'!$D$9,C1505)),ISNUMBER(SEARCH('[1]Lookup for use classification'!$E$9,C1505)),ISNUMBER(SEARCH('[1]Lookup for use classification'!$F$9,C1505)),ISNUMBER(SEARCH('[1]Lookup for use classification'!$G$9,C1505)),ISNUMBER(SEARCH('[1]Lookup for use classification'!$H$9,C1505)),ISNUMBER(SEARCH('[1]Lookup for use classification'!$I$9,C1505)),ISNUMBER(SEARCH('[1]Lookup for use classification'!$J$9,C1505)),ISNUMBER(SEARCH('[1]Lookup for use classification'!$K$9,C1505))),'[1]Lookup for use classification'!$A$9,IF(OR(ISNUMBER(SEARCH('[1]Lookup for use classification'!$B$10,C1505)),ISNUMBER(SEARCH('[1]Lookup for use classification'!$C$10,C1505)),ISNUMBER(SEARCH('[1]Lookup for use classification'!$D$10,C1505)),ISNUMBER(SEARCH('[1]Lookup for use classification'!$E$10,C1505)),ISNUMBER(SEARCH('[1]Lookup for use classification'!$F$10,C1505)),ISNUMBER(SEARCH('[1]Lookup for use classification'!$G$10,C1505))),'[1]Lookup for use classification'!$A$10,IF(OR(ISNUMBER(SEARCH('[1]Lookup for use classification'!$B$11,C1505)),ISNUMBER(SEARCH('[1]Lookup for use classification'!$C$11,C1505))),'[1]Lookup for use classification'!$A$11,IF(OR(ISNUMBER(SEARCH('[1]Lookup for use classification'!$B$12,C1505)),ISNUMBER(SEARCH('[1]Lookup for use classification'!$C$12,C1505))),'[1]Lookup for use classification'!$A$12,IF(OR(ISNUMBER(SEARCH('[1]Lookup for use classification'!$B$13,C1505)),ISNUMBER(SEARCH('[1]Lookup for use classification'!$C$13,C1505)),ISNUMBER(SEARCH('[1]Lookup for use classification'!$D$13,C1505)),,ISNUMBER(SEARCH('[1]Lookup for use classification'!$C$13,C1505)),ISNUMBER(SEARCH('[1]Lookup for use classification'!$E$13,C1505))),'[1]Lookup for use classification'!$A$13,IF(OR(ISNUMBER(SEARCH('[1]Lookup for use classification'!$B$14,C1505)),ISNUMBER(SEARCH('[1]Lookup for use classification'!$C$14,C1505))),'[1]Lookup for use classification'!$A$14,"Other"))))))))))))</f>
        <v>Other</v>
      </c>
      <c r="E1505" s="9">
        <v>1280</v>
      </c>
      <c r="F1505" s="9"/>
      <c r="G1505" s="9"/>
      <c r="H1505" s="164"/>
      <c r="I1505" s="164"/>
      <c r="J1505" s="7"/>
      <c r="L1505" s="6"/>
    </row>
    <row r="1506" spans="1:12" hidden="1">
      <c r="A1506" s="187" t="s">
        <v>952</v>
      </c>
      <c r="B1506" s="167" t="s">
        <v>4456</v>
      </c>
      <c r="C1506" s="182" t="s">
        <v>975</v>
      </c>
      <c r="D1506" s="6" t="str">
        <f>IF(OR(ISNUMBER(SEARCH('[1]Lookup for use classification'!$B$1,C1506)),ISNUMBER(SEARCH('[1]Lookup for use classification'!$C$1,C1506)),ISNUMBER(SEARCH('[1]Lookup for use classification'!$D$1,C1506)),ISNUMBER(SEARCH('[1]Lookup for use classification'!$E$1,C1506))),'[1]Lookup for use classification'!$A$1,IF(ISNUMBER(SEARCH('[1]Lookup for use classification'!$B$2,C1506)),'[1]Lookup for use classification'!$A$2,IF(ISNUMBER(SEARCH('[1]Lookup for use classification'!$B$3,C1506)),'[1]Lookup for use classification'!$A$3,IF(OR(ISNUMBER(SEARCH('[1]Lookup for use classification'!$B$4,C1506)),ISNUMBER(SEARCH('[1]Lookup for use classification'!$C$4,C1506)),ISNUMBER(SEARCH('[1]Lookup for use classification'!$D$4,C1506)),ISNUMBER(SEARCH('[1]Lookup for use classification'!$E$4,C1506))),'[1]Lookup for use classification'!$A$4,IF(OR(ISNUMBER(SEARCH('[1]Lookup for use classification'!$B$5,C1506)),ISNUMBER(SEARCH('[1]Lookup for use classification'!$C$5,C1506)),ISNUMBER(SEARCH('[1]Lookup for use classification'!$D$5,C1506))),'[1]Lookup for use classification'!$A$5,IF(OR(ISNUMBER(SEARCH('[1]Lookup for use classification'!$B$7,C1506)),ISNUMBER(SEARCH('[1]Lookup for use classification'!$C$7,C1506)),ISNUMBER(SEARCH('[1]Lookup for use classification'!$D$7,C1506))),'[1]Lookup for use classification'!$A$7,IF(OR(ISNUMBER(SEARCH('[1]Lookup for use classification'!$B$9,C1506)),ISNUMBER(SEARCH('[1]Lookup for use classification'!$C$9,C1506)),ISNUMBER(SEARCH('[1]Lookup for use classification'!$D$9,C1506)),ISNUMBER(SEARCH('[1]Lookup for use classification'!$E$9,C1506)),ISNUMBER(SEARCH('[1]Lookup for use classification'!$F$9,C1506)),ISNUMBER(SEARCH('[1]Lookup for use classification'!$G$9,C1506)),ISNUMBER(SEARCH('[1]Lookup for use classification'!$H$9,C1506)),ISNUMBER(SEARCH('[1]Lookup for use classification'!$I$9,C1506)),ISNUMBER(SEARCH('[1]Lookup for use classification'!$J$9,C1506)),ISNUMBER(SEARCH('[1]Lookup for use classification'!$K$9,C1506))),'[1]Lookup for use classification'!$A$9,IF(OR(ISNUMBER(SEARCH('[1]Lookup for use classification'!$B$10,C1506)),ISNUMBER(SEARCH('[1]Lookup for use classification'!$C$10,C1506)),ISNUMBER(SEARCH('[1]Lookup for use classification'!$D$10,C1506)),ISNUMBER(SEARCH('[1]Lookup for use classification'!$E$10,C1506)),ISNUMBER(SEARCH('[1]Lookup for use classification'!$F$10,C1506)),ISNUMBER(SEARCH('[1]Lookup for use classification'!$G$10,C1506))),'[1]Lookup for use classification'!$A$10,IF(OR(ISNUMBER(SEARCH('[1]Lookup for use classification'!$B$11,C1506)),ISNUMBER(SEARCH('[1]Lookup for use classification'!$C$11,C1506))),'[1]Lookup for use classification'!$A$11,IF(OR(ISNUMBER(SEARCH('[1]Lookup for use classification'!$B$12,C1506)),ISNUMBER(SEARCH('[1]Lookup for use classification'!$C$12,C1506))),'[1]Lookup for use classification'!$A$12,IF(OR(ISNUMBER(SEARCH('[1]Lookup for use classification'!$B$13,C1506)),ISNUMBER(SEARCH('[1]Lookup for use classification'!$C$13,C1506)),ISNUMBER(SEARCH('[1]Lookup for use classification'!$D$13,C1506)),,ISNUMBER(SEARCH('[1]Lookup for use classification'!$C$13,C1506)),ISNUMBER(SEARCH('[1]Lookup for use classification'!$E$13,C1506))),'[1]Lookup for use classification'!$A$13,IF(OR(ISNUMBER(SEARCH('[1]Lookup for use classification'!$B$14,C1506)),ISNUMBER(SEARCH('[1]Lookup for use classification'!$C$14,C1506))),'[1]Lookup for use classification'!$A$14,"Other"))))))))))))</f>
        <v>Other</v>
      </c>
      <c r="E1506" s="183">
        <v>2160</v>
      </c>
      <c r="F1506" s="184"/>
      <c r="G1506" s="184"/>
    </row>
    <row r="1507" spans="1:12" hidden="1">
      <c r="A1507" s="187" t="s">
        <v>952</v>
      </c>
      <c r="B1507" s="167" t="s">
        <v>4456</v>
      </c>
      <c r="C1507" s="182" t="s">
        <v>968</v>
      </c>
      <c r="D1507" s="6" t="str">
        <f>IF(OR(ISNUMBER(SEARCH('[1]Lookup for use classification'!$B$1,C1507)),ISNUMBER(SEARCH('[1]Lookup for use classification'!$C$1,C1507)),ISNUMBER(SEARCH('[1]Lookup for use classification'!$D$1,C1507)),ISNUMBER(SEARCH('[1]Lookup for use classification'!$E$1,C1507))),'[1]Lookup for use classification'!$A$1,IF(ISNUMBER(SEARCH('[1]Lookup for use classification'!$B$2,C1507)),'[1]Lookup for use classification'!$A$2,IF(ISNUMBER(SEARCH('[1]Lookup for use classification'!$B$3,C1507)),'[1]Lookup for use classification'!$A$3,IF(OR(ISNUMBER(SEARCH('[1]Lookup for use classification'!$B$4,C1507)),ISNUMBER(SEARCH('[1]Lookup for use classification'!$C$4,C1507)),ISNUMBER(SEARCH('[1]Lookup for use classification'!$D$4,C1507)),ISNUMBER(SEARCH('[1]Lookup for use classification'!$E$4,C1507))),'[1]Lookup for use classification'!$A$4,IF(OR(ISNUMBER(SEARCH('[1]Lookup for use classification'!$B$5,C1507)),ISNUMBER(SEARCH('[1]Lookup for use classification'!$C$5,C1507)),ISNUMBER(SEARCH('[1]Lookup for use classification'!$D$5,C1507))),'[1]Lookup for use classification'!$A$5,IF(OR(ISNUMBER(SEARCH('[1]Lookup for use classification'!$B$7,C1507)),ISNUMBER(SEARCH('[1]Lookup for use classification'!$C$7,C1507)),ISNUMBER(SEARCH('[1]Lookup for use classification'!$D$7,C1507))),'[1]Lookup for use classification'!$A$7,IF(OR(ISNUMBER(SEARCH('[1]Lookup for use classification'!$B$9,C1507)),ISNUMBER(SEARCH('[1]Lookup for use classification'!$C$9,C1507)),ISNUMBER(SEARCH('[1]Lookup for use classification'!$D$9,C1507)),ISNUMBER(SEARCH('[1]Lookup for use classification'!$E$9,C1507)),ISNUMBER(SEARCH('[1]Lookup for use classification'!$F$9,C1507)),ISNUMBER(SEARCH('[1]Lookup for use classification'!$G$9,C1507)),ISNUMBER(SEARCH('[1]Lookup for use classification'!$H$9,C1507)),ISNUMBER(SEARCH('[1]Lookup for use classification'!$I$9,C1507)),ISNUMBER(SEARCH('[1]Lookup for use classification'!$J$9,C1507)),ISNUMBER(SEARCH('[1]Lookup for use classification'!$K$9,C1507))),'[1]Lookup for use classification'!$A$9,IF(OR(ISNUMBER(SEARCH('[1]Lookup for use classification'!$B$10,C1507)),ISNUMBER(SEARCH('[1]Lookup for use classification'!$C$10,C1507)),ISNUMBER(SEARCH('[1]Lookup for use classification'!$D$10,C1507)),ISNUMBER(SEARCH('[1]Lookup for use classification'!$E$10,C1507)),ISNUMBER(SEARCH('[1]Lookup for use classification'!$F$10,C1507)),ISNUMBER(SEARCH('[1]Lookup for use classification'!$G$10,C1507))),'[1]Lookup for use classification'!$A$10,IF(OR(ISNUMBER(SEARCH('[1]Lookup for use classification'!$B$11,C1507)),ISNUMBER(SEARCH('[1]Lookup for use classification'!$C$11,C1507))),'[1]Lookup for use classification'!$A$11,IF(OR(ISNUMBER(SEARCH('[1]Lookup for use classification'!$B$12,C1507)),ISNUMBER(SEARCH('[1]Lookup for use classification'!$C$12,C1507))),'[1]Lookup for use classification'!$A$12,IF(OR(ISNUMBER(SEARCH('[1]Lookup for use classification'!$B$13,C1507)),ISNUMBER(SEARCH('[1]Lookup for use classification'!$C$13,C1507)),ISNUMBER(SEARCH('[1]Lookup for use classification'!$D$13,C1507)),,ISNUMBER(SEARCH('[1]Lookup for use classification'!$C$13,C1507)),ISNUMBER(SEARCH('[1]Lookup for use classification'!$E$13,C1507))),'[1]Lookup for use classification'!$A$13,IF(OR(ISNUMBER(SEARCH('[1]Lookup for use classification'!$B$14,C1507)),ISNUMBER(SEARCH('[1]Lookup for use classification'!$C$14,C1507))),'[1]Lookup for use classification'!$A$14,"Other"))))))))))))</f>
        <v>Other</v>
      </c>
      <c r="E1507" s="183">
        <v>3500</v>
      </c>
      <c r="F1507" s="184"/>
      <c r="G1507" s="184"/>
    </row>
    <row r="1508" spans="1:12" hidden="1">
      <c r="A1508" s="187" t="s">
        <v>952</v>
      </c>
      <c r="B1508" s="167" t="s">
        <v>4456</v>
      </c>
      <c r="C1508" s="182" t="s">
        <v>962</v>
      </c>
      <c r="D1508" s="6" t="str">
        <f>IF(OR(ISNUMBER(SEARCH('[1]Lookup for use classification'!$B$1,C1508)),ISNUMBER(SEARCH('[1]Lookup for use classification'!$C$1,C1508)),ISNUMBER(SEARCH('[1]Lookup for use classification'!$D$1,C1508)),ISNUMBER(SEARCH('[1]Lookup for use classification'!$E$1,C1508))),'[1]Lookup for use classification'!$A$1,IF(ISNUMBER(SEARCH('[1]Lookup for use classification'!$B$2,C1508)),'[1]Lookup for use classification'!$A$2,IF(ISNUMBER(SEARCH('[1]Lookup for use classification'!$B$3,C1508)),'[1]Lookup for use classification'!$A$3,IF(OR(ISNUMBER(SEARCH('[1]Lookup for use classification'!$B$4,C1508)),ISNUMBER(SEARCH('[1]Lookup for use classification'!$C$4,C1508)),ISNUMBER(SEARCH('[1]Lookup for use classification'!$D$4,C1508)),ISNUMBER(SEARCH('[1]Lookup for use classification'!$E$4,C1508))),'[1]Lookup for use classification'!$A$4,IF(OR(ISNUMBER(SEARCH('[1]Lookup for use classification'!$B$5,C1508)),ISNUMBER(SEARCH('[1]Lookup for use classification'!$C$5,C1508)),ISNUMBER(SEARCH('[1]Lookup for use classification'!$D$5,C1508))),'[1]Lookup for use classification'!$A$5,IF(OR(ISNUMBER(SEARCH('[1]Lookup for use classification'!$B$7,C1508)),ISNUMBER(SEARCH('[1]Lookup for use classification'!$C$7,C1508)),ISNUMBER(SEARCH('[1]Lookup for use classification'!$D$7,C1508))),'[1]Lookup for use classification'!$A$7,IF(OR(ISNUMBER(SEARCH('[1]Lookup for use classification'!$B$9,C1508)),ISNUMBER(SEARCH('[1]Lookup for use classification'!$C$9,C1508)),ISNUMBER(SEARCH('[1]Lookup for use classification'!$D$9,C1508)),ISNUMBER(SEARCH('[1]Lookup for use classification'!$E$9,C1508)),ISNUMBER(SEARCH('[1]Lookup for use classification'!$F$9,C1508)),ISNUMBER(SEARCH('[1]Lookup for use classification'!$G$9,C1508)),ISNUMBER(SEARCH('[1]Lookup for use classification'!$H$9,C1508)),ISNUMBER(SEARCH('[1]Lookup for use classification'!$I$9,C1508)),ISNUMBER(SEARCH('[1]Lookup for use classification'!$J$9,C1508)),ISNUMBER(SEARCH('[1]Lookup for use classification'!$K$9,C1508))),'[1]Lookup for use classification'!$A$9,IF(OR(ISNUMBER(SEARCH('[1]Lookup for use classification'!$B$10,C1508)),ISNUMBER(SEARCH('[1]Lookup for use classification'!$C$10,C1508)),ISNUMBER(SEARCH('[1]Lookup for use classification'!$D$10,C1508)),ISNUMBER(SEARCH('[1]Lookup for use classification'!$E$10,C1508)),ISNUMBER(SEARCH('[1]Lookup for use classification'!$F$10,C1508)),ISNUMBER(SEARCH('[1]Lookup for use classification'!$G$10,C1508))),'[1]Lookup for use classification'!$A$10,IF(OR(ISNUMBER(SEARCH('[1]Lookup for use classification'!$B$11,C1508)),ISNUMBER(SEARCH('[1]Lookup for use classification'!$C$11,C1508))),'[1]Lookup for use classification'!$A$11,IF(OR(ISNUMBER(SEARCH('[1]Lookup for use classification'!$B$12,C1508)),ISNUMBER(SEARCH('[1]Lookup for use classification'!$C$12,C1508))),'[1]Lookup for use classification'!$A$12,IF(OR(ISNUMBER(SEARCH('[1]Lookup for use classification'!$B$13,C1508)),ISNUMBER(SEARCH('[1]Lookup for use classification'!$C$13,C1508)),ISNUMBER(SEARCH('[1]Lookup for use classification'!$D$13,C1508)),,ISNUMBER(SEARCH('[1]Lookup for use classification'!$C$13,C1508)),ISNUMBER(SEARCH('[1]Lookup for use classification'!$E$13,C1508))),'[1]Lookup for use classification'!$A$13,IF(OR(ISNUMBER(SEARCH('[1]Lookup for use classification'!$B$14,C1508)),ISNUMBER(SEARCH('[1]Lookup for use classification'!$C$14,C1508))),'[1]Lookup for use classification'!$A$14,"Other"))))))))))))</f>
        <v>Other</v>
      </c>
      <c r="E1508" s="183">
        <v>4235</v>
      </c>
      <c r="F1508" s="184" t="s">
        <v>827</v>
      </c>
      <c r="G1508" s="184"/>
    </row>
    <row r="1509" spans="1:12" hidden="1">
      <c r="A1509" s="187" t="s">
        <v>952</v>
      </c>
      <c r="B1509" s="167" t="s">
        <v>4456</v>
      </c>
      <c r="C1509" s="182" t="s">
        <v>964</v>
      </c>
      <c r="D1509" s="6" t="str">
        <f>IF(OR(ISNUMBER(SEARCH('[1]Lookup for use classification'!$B$1,C1509)),ISNUMBER(SEARCH('[1]Lookup for use classification'!$C$1,C1509)),ISNUMBER(SEARCH('[1]Lookup for use classification'!$D$1,C1509)),ISNUMBER(SEARCH('[1]Lookup for use classification'!$E$1,C1509))),'[1]Lookup for use classification'!$A$1,IF(ISNUMBER(SEARCH('[1]Lookup for use classification'!$B$2,C1509)),'[1]Lookup for use classification'!$A$2,IF(ISNUMBER(SEARCH('[1]Lookup for use classification'!$B$3,C1509)),'[1]Lookup for use classification'!$A$3,IF(OR(ISNUMBER(SEARCH('[1]Lookup for use classification'!$B$4,C1509)),ISNUMBER(SEARCH('[1]Lookup for use classification'!$C$4,C1509)),ISNUMBER(SEARCH('[1]Lookup for use classification'!$D$4,C1509)),ISNUMBER(SEARCH('[1]Lookup for use classification'!$E$4,C1509))),'[1]Lookup for use classification'!$A$4,IF(OR(ISNUMBER(SEARCH('[1]Lookup for use classification'!$B$5,C1509)),ISNUMBER(SEARCH('[1]Lookup for use classification'!$C$5,C1509)),ISNUMBER(SEARCH('[1]Lookup for use classification'!$D$5,C1509))),'[1]Lookup for use classification'!$A$5,IF(OR(ISNUMBER(SEARCH('[1]Lookup for use classification'!$B$7,C1509)),ISNUMBER(SEARCH('[1]Lookup for use classification'!$C$7,C1509)),ISNUMBER(SEARCH('[1]Lookup for use classification'!$D$7,C1509))),'[1]Lookup for use classification'!$A$7,IF(OR(ISNUMBER(SEARCH('[1]Lookup for use classification'!$B$9,C1509)),ISNUMBER(SEARCH('[1]Lookup for use classification'!$C$9,C1509)),ISNUMBER(SEARCH('[1]Lookup for use classification'!$D$9,C1509)),ISNUMBER(SEARCH('[1]Lookup for use classification'!$E$9,C1509)),ISNUMBER(SEARCH('[1]Lookup for use classification'!$F$9,C1509)),ISNUMBER(SEARCH('[1]Lookup for use classification'!$G$9,C1509)),ISNUMBER(SEARCH('[1]Lookup for use classification'!$H$9,C1509)),ISNUMBER(SEARCH('[1]Lookup for use classification'!$I$9,C1509)),ISNUMBER(SEARCH('[1]Lookup for use classification'!$J$9,C1509)),ISNUMBER(SEARCH('[1]Lookup for use classification'!$K$9,C1509))),'[1]Lookup for use classification'!$A$9,IF(OR(ISNUMBER(SEARCH('[1]Lookup for use classification'!$B$10,C1509)),ISNUMBER(SEARCH('[1]Lookup for use classification'!$C$10,C1509)),ISNUMBER(SEARCH('[1]Lookup for use classification'!$D$10,C1509)),ISNUMBER(SEARCH('[1]Lookup for use classification'!$E$10,C1509)),ISNUMBER(SEARCH('[1]Lookup for use classification'!$F$10,C1509)),ISNUMBER(SEARCH('[1]Lookup for use classification'!$G$10,C1509))),'[1]Lookup for use classification'!$A$10,IF(OR(ISNUMBER(SEARCH('[1]Lookup for use classification'!$B$11,C1509)),ISNUMBER(SEARCH('[1]Lookup for use classification'!$C$11,C1509))),'[1]Lookup for use classification'!$A$11,IF(OR(ISNUMBER(SEARCH('[1]Lookup for use classification'!$B$12,C1509)),ISNUMBER(SEARCH('[1]Lookup for use classification'!$C$12,C1509))),'[1]Lookup for use classification'!$A$12,IF(OR(ISNUMBER(SEARCH('[1]Lookup for use classification'!$B$13,C1509)),ISNUMBER(SEARCH('[1]Lookup for use classification'!$C$13,C1509)),ISNUMBER(SEARCH('[1]Lookup for use classification'!$D$13,C1509)),,ISNUMBER(SEARCH('[1]Lookup for use classification'!$C$13,C1509)),ISNUMBER(SEARCH('[1]Lookup for use classification'!$E$13,C1509))),'[1]Lookup for use classification'!$A$13,IF(OR(ISNUMBER(SEARCH('[1]Lookup for use classification'!$B$14,C1509)),ISNUMBER(SEARCH('[1]Lookup for use classification'!$C$14,C1509))),'[1]Lookup for use classification'!$A$14,"Other"))))))))))))</f>
        <v>Other</v>
      </c>
      <c r="E1509" s="183">
        <v>5400</v>
      </c>
      <c r="F1509" s="184"/>
      <c r="G1509" s="184"/>
    </row>
    <row r="1510" spans="1:12" hidden="1">
      <c r="A1510" s="187" t="s">
        <v>952</v>
      </c>
      <c r="B1510" s="167" t="s">
        <v>4456</v>
      </c>
      <c r="C1510" s="182" t="s">
        <v>984</v>
      </c>
      <c r="D1510" s="6" t="str">
        <f>IF(OR(ISNUMBER(SEARCH('[1]Lookup for use classification'!$B$1,C1510)),ISNUMBER(SEARCH('[1]Lookup for use classification'!$C$1,C1510)),ISNUMBER(SEARCH('[1]Lookup for use classification'!$D$1,C1510)),ISNUMBER(SEARCH('[1]Lookup for use classification'!$E$1,C1510))),'[1]Lookup for use classification'!$A$1,IF(ISNUMBER(SEARCH('[1]Lookup for use classification'!$B$2,C1510)),'[1]Lookup for use classification'!$A$2,IF(ISNUMBER(SEARCH('[1]Lookup for use classification'!$B$3,C1510)),'[1]Lookup for use classification'!$A$3,IF(OR(ISNUMBER(SEARCH('[1]Lookup for use classification'!$B$4,C1510)),ISNUMBER(SEARCH('[1]Lookup for use classification'!$C$4,C1510)),ISNUMBER(SEARCH('[1]Lookup for use classification'!$D$4,C1510)),ISNUMBER(SEARCH('[1]Lookup for use classification'!$E$4,C1510))),'[1]Lookup for use classification'!$A$4,IF(OR(ISNUMBER(SEARCH('[1]Lookup for use classification'!$B$5,C1510)),ISNUMBER(SEARCH('[1]Lookup for use classification'!$C$5,C1510)),ISNUMBER(SEARCH('[1]Lookup for use classification'!$D$5,C1510))),'[1]Lookup for use classification'!$A$5,IF(OR(ISNUMBER(SEARCH('[1]Lookup for use classification'!$B$7,C1510)),ISNUMBER(SEARCH('[1]Lookup for use classification'!$C$7,C1510)),ISNUMBER(SEARCH('[1]Lookup for use classification'!$D$7,C1510))),'[1]Lookup for use classification'!$A$7,IF(OR(ISNUMBER(SEARCH('[1]Lookup for use classification'!$B$9,C1510)),ISNUMBER(SEARCH('[1]Lookup for use classification'!$C$9,C1510)),ISNUMBER(SEARCH('[1]Lookup for use classification'!$D$9,C1510)),ISNUMBER(SEARCH('[1]Lookup for use classification'!$E$9,C1510)),ISNUMBER(SEARCH('[1]Lookup for use classification'!$F$9,C1510)),ISNUMBER(SEARCH('[1]Lookup for use classification'!$G$9,C1510)),ISNUMBER(SEARCH('[1]Lookup for use classification'!$H$9,C1510)),ISNUMBER(SEARCH('[1]Lookup for use classification'!$I$9,C1510)),ISNUMBER(SEARCH('[1]Lookup for use classification'!$J$9,C1510)),ISNUMBER(SEARCH('[1]Lookup for use classification'!$K$9,C1510))),'[1]Lookup for use classification'!$A$9,IF(OR(ISNUMBER(SEARCH('[1]Lookup for use classification'!$B$10,C1510)),ISNUMBER(SEARCH('[1]Lookup for use classification'!$C$10,C1510)),ISNUMBER(SEARCH('[1]Lookup for use classification'!$D$10,C1510)),ISNUMBER(SEARCH('[1]Lookup for use classification'!$E$10,C1510)),ISNUMBER(SEARCH('[1]Lookup for use classification'!$F$10,C1510)),ISNUMBER(SEARCH('[1]Lookup for use classification'!$G$10,C1510))),'[1]Lookup for use classification'!$A$10,IF(OR(ISNUMBER(SEARCH('[1]Lookup for use classification'!$B$11,C1510)),ISNUMBER(SEARCH('[1]Lookup for use classification'!$C$11,C1510))),'[1]Lookup for use classification'!$A$11,IF(OR(ISNUMBER(SEARCH('[1]Lookup for use classification'!$B$12,C1510)),ISNUMBER(SEARCH('[1]Lookup for use classification'!$C$12,C1510))),'[1]Lookup for use classification'!$A$12,IF(OR(ISNUMBER(SEARCH('[1]Lookup for use classification'!$B$13,C1510)),ISNUMBER(SEARCH('[1]Lookup for use classification'!$C$13,C1510)),ISNUMBER(SEARCH('[1]Lookup for use classification'!$D$13,C1510)),,ISNUMBER(SEARCH('[1]Lookup for use classification'!$C$13,C1510)),ISNUMBER(SEARCH('[1]Lookup for use classification'!$E$13,C1510))),'[1]Lookup for use classification'!$A$13,IF(OR(ISNUMBER(SEARCH('[1]Lookup for use classification'!$B$14,C1510)),ISNUMBER(SEARCH('[1]Lookup for use classification'!$C$14,C1510))),'[1]Lookup for use classification'!$A$14,"Other"))))))))))))</f>
        <v>Other</v>
      </c>
      <c r="E1510" s="183">
        <v>7800</v>
      </c>
      <c r="F1510" s="184"/>
      <c r="G1510" s="184"/>
    </row>
    <row r="1511" spans="1:12" hidden="1">
      <c r="A1511" s="188" t="s">
        <v>952</v>
      </c>
      <c r="B1511" s="162" t="s">
        <v>4512</v>
      </c>
      <c r="C1511" s="162" t="s">
        <v>2705</v>
      </c>
      <c r="D1511" s="6" t="str">
        <f>IF(OR(ISNUMBER(SEARCH('[1]Lookup for use classification'!$B$1,C1511)),ISNUMBER(SEARCH('[1]Lookup for use classification'!$C$1,C1511)),ISNUMBER(SEARCH('[1]Lookup for use classification'!$D$1,C1511)),ISNUMBER(SEARCH('[1]Lookup for use classification'!$E$1,C1511))),'[1]Lookup for use classification'!$A$1,IF(ISNUMBER(SEARCH('[1]Lookup for use classification'!$B$2,C1511)),'[1]Lookup for use classification'!$A$2,IF(ISNUMBER(SEARCH('[1]Lookup for use classification'!$B$3,C1511)),'[1]Lookup for use classification'!$A$3,IF(OR(ISNUMBER(SEARCH('[1]Lookup for use classification'!$B$4,C1511)),ISNUMBER(SEARCH('[1]Lookup for use classification'!$C$4,C1511)),ISNUMBER(SEARCH('[1]Lookup for use classification'!$D$4,C1511)),ISNUMBER(SEARCH('[1]Lookup for use classification'!$E$4,C1511))),'[1]Lookup for use classification'!$A$4,IF(OR(ISNUMBER(SEARCH('[1]Lookup for use classification'!$B$5,C1511)),ISNUMBER(SEARCH('[1]Lookup for use classification'!$C$5,C1511)),ISNUMBER(SEARCH('[1]Lookup for use classification'!$D$5,C1511))),'[1]Lookup for use classification'!$A$5,IF(OR(ISNUMBER(SEARCH('[1]Lookup for use classification'!$B$7,C1511)),ISNUMBER(SEARCH('[1]Lookup for use classification'!$C$7,C1511)),ISNUMBER(SEARCH('[1]Lookup for use classification'!$D$7,C1511))),'[1]Lookup for use classification'!$A$7,IF(OR(ISNUMBER(SEARCH('[1]Lookup for use classification'!$B$9,C1511)),ISNUMBER(SEARCH('[1]Lookup for use classification'!$C$9,C1511)),ISNUMBER(SEARCH('[1]Lookup for use classification'!$D$9,C1511)),ISNUMBER(SEARCH('[1]Lookup for use classification'!$E$9,C1511)),ISNUMBER(SEARCH('[1]Lookup for use classification'!$F$9,C1511)),ISNUMBER(SEARCH('[1]Lookup for use classification'!$G$9,C1511)),ISNUMBER(SEARCH('[1]Lookup for use classification'!$H$9,C1511)),ISNUMBER(SEARCH('[1]Lookup for use classification'!$I$9,C1511)),ISNUMBER(SEARCH('[1]Lookup for use classification'!$J$9,C1511)),ISNUMBER(SEARCH('[1]Lookup for use classification'!$K$9,C1511))),'[1]Lookup for use classification'!$A$9,IF(OR(ISNUMBER(SEARCH('[1]Lookup for use classification'!$B$10,C1511)),ISNUMBER(SEARCH('[1]Lookup for use classification'!$C$10,C1511)),ISNUMBER(SEARCH('[1]Lookup for use classification'!$D$10,C1511)),ISNUMBER(SEARCH('[1]Lookup for use classification'!$E$10,C1511)),ISNUMBER(SEARCH('[1]Lookup for use classification'!$F$10,C1511)),ISNUMBER(SEARCH('[1]Lookup for use classification'!$G$10,C1511))),'[1]Lookup for use classification'!$A$10,IF(OR(ISNUMBER(SEARCH('[1]Lookup for use classification'!$B$11,C1511)),ISNUMBER(SEARCH('[1]Lookup for use classification'!$C$11,C1511))),'[1]Lookup for use classification'!$A$11,IF(OR(ISNUMBER(SEARCH('[1]Lookup for use classification'!$B$12,C1511)),ISNUMBER(SEARCH('[1]Lookup for use classification'!$C$12,C1511))),'[1]Lookup for use classification'!$A$12,IF(OR(ISNUMBER(SEARCH('[1]Lookup for use classification'!$B$13,C1511)),ISNUMBER(SEARCH('[1]Lookup for use classification'!$C$13,C1511)),ISNUMBER(SEARCH('[1]Lookup for use classification'!$D$13,C1511)),,ISNUMBER(SEARCH('[1]Lookup for use classification'!$C$13,C1511)),ISNUMBER(SEARCH('[1]Lookup for use classification'!$E$13,C1511))),'[1]Lookup for use classification'!$A$13,IF(OR(ISNUMBER(SEARCH('[1]Lookup for use classification'!$B$14,C1511)),ISNUMBER(SEARCH('[1]Lookup for use classification'!$C$14,C1511))),'[1]Lookup for use classification'!$A$14,"Other"))))))))))))</f>
        <v>Other</v>
      </c>
      <c r="E1511" s="163">
        <v>8125</v>
      </c>
      <c r="F1511" s="163"/>
      <c r="G1511" s="163"/>
      <c r="H1511" s="164">
        <v>9425.9562043795613</v>
      </c>
      <c r="I1511" s="164" t="s">
        <v>653</v>
      </c>
      <c r="J1511" s="165">
        <v>14341.12914225</v>
      </c>
    </row>
    <row r="1512" spans="1:12" hidden="1">
      <c r="A1512" s="187" t="s">
        <v>952</v>
      </c>
      <c r="B1512" s="167" t="s">
        <v>4456</v>
      </c>
      <c r="C1512" s="182" t="s">
        <v>967</v>
      </c>
      <c r="D1512" s="6" t="str">
        <f>IF(OR(ISNUMBER(SEARCH('[1]Lookup for use classification'!$B$1,C1512)),ISNUMBER(SEARCH('[1]Lookup for use classification'!$C$1,C1512)),ISNUMBER(SEARCH('[1]Lookup for use classification'!$D$1,C1512)),ISNUMBER(SEARCH('[1]Lookup for use classification'!$E$1,C1512))),'[1]Lookup for use classification'!$A$1,IF(ISNUMBER(SEARCH('[1]Lookup for use classification'!$B$2,C1512)),'[1]Lookup for use classification'!$A$2,IF(ISNUMBER(SEARCH('[1]Lookup for use classification'!$B$3,C1512)),'[1]Lookup for use classification'!$A$3,IF(OR(ISNUMBER(SEARCH('[1]Lookup for use classification'!$B$4,C1512)),ISNUMBER(SEARCH('[1]Lookup for use classification'!$C$4,C1512)),ISNUMBER(SEARCH('[1]Lookup for use classification'!$D$4,C1512)),ISNUMBER(SEARCH('[1]Lookup for use classification'!$E$4,C1512))),'[1]Lookup for use classification'!$A$4,IF(OR(ISNUMBER(SEARCH('[1]Lookup for use classification'!$B$5,C1512)),ISNUMBER(SEARCH('[1]Lookup for use classification'!$C$5,C1512)),ISNUMBER(SEARCH('[1]Lookup for use classification'!$D$5,C1512))),'[1]Lookup for use classification'!$A$5,IF(OR(ISNUMBER(SEARCH('[1]Lookup for use classification'!$B$7,C1512)),ISNUMBER(SEARCH('[1]Lookup for use classification'!$C$7,C1512)),ISNUMBER(SEARCH('[1]Lookup for use classification'!$D$7,C1512))),'[1]Lookup for use classification'!$A$7,IF(OR(ISNUMBER(SEARCH('[1]Lookup for use classification'!$B$9,C1512)),ISNUMBER(SEARCH('[1]Lookup for use classification'!$C$9,C1512)),ISNUMBER(SEARCH('[1]Lookup for use classification'!$D$9,C1512)),ISNUMBER(SEARCH('[1]Lookup for use classification'!$E$9,C1512)),ISNUMBER(SEARCH('[1]Lookup for use classification'!$F$9,C1512)),ISNUMBER(SEARCH('[1]Lookup for use classification'!$G$9,C1512)),ISNUMBER(SEARCH('[1]Lookup for use classification'!$H$9,C1512)),ISNUMBER(SEARCH('[1]Lookup for use classification'!$I$9,C1512)),ISNUMBER(SEARCH('[1]Lookup for use classification'!$J$9,C1512)),ISNUMBER(SEARCH('[1]Lookup for use classification'!$K$9,C1512))),'[1]Lookup for use classification'!$A$9,IF(OR(ISNUMBER(SEARCH('[1]Lookup for use classification'!$B$10,C1512)),ISNUMBER(SEARCH('[1]Lookup for use classification'!$C$10,C1512)),ISNUMBER(SEARCH('[1]Lookup for use classification'!$D$10,C1512)),ISNUMBER(SEARCH('[1]Lookup for use classification'!$E$10,C1512)),ISNUMBER(SEARCH('[1]Lookup for use classification'!$F$10,C1512)),ISNUMBER(SEARCH('[1]Lookup for use classification'!$G$10,C1512))),'[1]Lookup for use classification'!$A$10,IF(OR(ISNUMBER(SEARCH('[1]Lookup for use classification'!$B$11,C1512)),ISNUMBER(SEARCH('[1]Lookup for use classification'!$C$11,C1512))),'[1]Lookup for use classification'!$A$11,IF(OR(ISNUMBER(SEARCH('[1]Lookup for use classification'!$B$12,C1512)),ISNUMBER(SEARCH('[1]Lookup for use classification'!$C$12,C1512))),'[1]Lookup for use classification'!$A$12,IF(OR(ISNUMBER(SEARCH('[1]Lookup for use classification'!$B$13,C1512)),ISNUMBER(SEARCH('[1]Lookup for use classification'!$C$13,C1512)),ISNUMBER(SEARCH('[1]Lookup for use classification'!$D$13,C1512)),,ISNUMBER(SEARCH('[1]Lookup for use classification'!$C$13,C1512)),ISNUMBER(SEARCH('[1]Lookup for use classification'!$E$13,C1512))),'[1]Lookup for use classification'!$A$13,IF(OR(ISNUMBER(SEARCH('[1]Lookup for use classification'!$B$14,C1512)),ISNUMBER(SEARCH('[1]Lookup for use classification'!$C$14,C1512))),'[1]Lookup for use classification'!$A$14,"Other"))))))))))))</f>
        <v>Other</v>
      </c>
      <c r="E1512" s="183">
        <v>10623</v>
      </c>
      <c r="F1512" s="184"/>
      <c r="G1512" s="184"/>
    </row>
    <row r="1513" spans="1:12" hidden="1">
      <c r="A1513" s="187" t="s">
        <v>952</v>
      </c>
      <c r="B1513" s="167" t="s">
        <v>4456</v>
      </c>
      <c r="C1513" s="182" t="s">
        <v>987</v>
      </c>
      <c r="D1513" s="6" t="str">
        <f>IF(OR(ISNUMBER(SEARCH('[1]Lookup for use classification'!$B$1,C1513)),ISNUMBER(SEARCH('[1]Lookup for use classification'!$C$1,C1513)),ISNUMBER(SEARCH('[1]Lookup for use classification'!$D$1,C1513)),ISNUMBER(SEARCH('[1]Lookup for use classification'!$E$1,C1513))),'[1]Lookup for use classification'!$A$1,IF(ISNUMBER(SEARCH('[1]Lookup for use classification'!$B$2,C1513)),'[1]Lookup for use classification'!$A$2,IF(ISNUMBER(SEARCH('[1]Lookup for use classification'!$B$3,C1513)),'[1]Lookup for use classification'!$A$3,IF(OR(ISNUMBER(SEARCH('[1]Lookup for use classification'!$B$4,C1513)),ISNUMBER(SEARCH('[1]Lookup for use classification'!$C$4,C1513)),ISNUMBER(SEARCH('[1]Lookup for use classification'!$D$4,C1513)),ISNUMBER(SEARCH('[1]Lookup for use classification'!$E$4,C1513))),'[1]Lookup for use classification'!$A$4,IF(OR(ISNUMBER(SEARCH('[1]Lookup for use classification'!$B$5,C1513)),ISNUMBER(SEARCH('[1]Lookup for use classification'!$C$5,C1513)),ISNUMBER(SEARCH('[1]Lookup for use classification'!$D$5,C1513))),'[1]Lookup for use classification'!$A$5,IF(OR(ISNUMBER(SEARCH('[1]Lookup for use classification'!$B$7,C1513)),ISNUMBER(SEARCH('[1]Lookup for use classification'!$C$7,C1513)),ISNUMBER(SEARCH('[1]Lookup for use classification'!$D$7,C1513))),'[1]Lookup for use classification'!$A$7,IF(OR(ISNUMBER(SEARCH('[1]Lookup for use classification'!$B$9,C1513)),ISNUMBER(SEARCH('[1]Lookup for use classification'!$C$9,C1513)),ISNUMBER(SEARCH('[1]Lookup for use classification'!$D$9,C1513)),ISNUMBER(SEARCH('[1]Lookup for use classification'!$E$9,C1513)),ISNUMBER(SEARCH('[1]Lookup for use classification'!$F$9,C1513)),ISNUMBER(SEARCH('[1]Lookup for use classification'!$G$9,C1513)),ISNUMBER(SEARCH('[1]Lookup for use classification'!$H$9,C1513)),ISNUMBER(SEARCH('[1]Lookup for use classification'!$I$9,C1513)),ISNUMBER(SEARCH('[1]Lookup for use classification'!$J$9,C1513)),ISNUMBER(SEARCH('[1]Lookup for use classification'!$K$9,C1513))),'[1]Lookup for use classification'!$A$9,IF(OR(ISNUMBER(SEARCH('[1]Lookup for use classification'!$B$10,C1513)),ISNUMBER(SEARCH('[1]Lookup for use classification'!$C$10,C1513)),ISNUMBER(SEARCH('[1]Lookup for use classification'!$D$10,C1513)),ISNUMBER(SEARCH('[1]Lookup for use classification'!$E$10,C1513)),ISNUMBER(SEARCH('[1]Lookup for use classification'!$F$10,C1513)),ISNUMBER(SEARCH('[1]Lookup for use classification'!$G$10,C1513))),'[1]Lookup for use classification'!$A$10,IF(OR(ISNUMBER(SEARCH('[1]Lookup for use classification'!$B$11,C1513)),ISNUMBER(SEARCH('[1]Lookup for use classification'!$C$11,C1513))),'[1]Lookup for use classification'!$A$11,IF(OR(ISNUMBER(SEARCH('[1]Lookup for use classification'!$B$12,C1513)),ISNUMBER(SEARCH('[1]Lookup for use classification'!$C$12,C1513))),'[1]Lookup for use classification'!$A$12,IF(OR(ISNUMBER(SEARCH('[1]Lookup for use classification'!$B$13,C1513)),ISNUMBER(SEARCH('[1]Lookup for use classification'!$C$13,C1513)),ISNUMBER(SEARCH('[1]Lookup for use classification'!$D$13,C1513)),,ISNUMBER(SEARCH('[1]Lookup for use classification'!$C$13,C1513)),ISNUMBER(SEARCH('[1]Lookup for use classification'!$E$13,C1513))),'[1]Lookup for use classification'!$A$13,IF(OR(ISNUMBER(SEARCH('[1]Lookup for use classification'!$B$14,C1513)),ISNUMBER(SEARCH('[1]Lookup for use classification'!$C$14,C1513))),'[1]Lookup for use classification'!$A$14,"Other"))))))))))))</f>
        <v>Other</v>
      </c>
      <c r="E1513" s="183">
        <v>10662</v>
      </c>
      <c r="F1513" s="184"/>
      <c r="G1513" s="184"/>
    </row>
    <row r="1514" spans="1:12" hidden="1">
      <c r="A1514" s="187" t="s">
        <v>952</v>
      </c>
      <c r="B1514" s="167" t="s">
        <v>4456</v>
      </c>
      <c r="C1514" s="182" t="s">
        <v>955</v>
      </c>
      <c r="D1514" s="6" t="str">
        <f>IF(OR(ISNUMBER(SEARCH('[1]Lookup for use classification'!$B$1,C1514)),ISNUMBER(SEARCH('[1]Lookup for use classification'!$C$1,C1514)),ISNUMBER(SEARCH('[1]Lookup for use classification'!$D$1,C1514)),ISNUMBER(SEARCH('[1]Lookup for use classification'!$E$1,C1514))),'[1]Lookup for use classification'!$A$1,IF(ISNUMBER(SEARCH('[1]Lookup for use classification'!$B$2,C1514)),'[1]Lookup for use classification'!$A$2,IF(ISNUMBER(SEARCH('[1]Lookup for use classification'!$B$3,C1514)),'[1]Lookup for use classification'!$A$3,IF(OR(ISNUMBER(SEARCH('[1]Lookup for use classification'!$B$4,C1514)),ISNUMBER(SEARCH('[1]Lookup for use classification'!$C$4,C1514)),ISNUMBER(SEARCH('[1]Lookup for use classification'!$D$4,C1514)),ISNUMBER(SEARCH('[1]Lookup for use classification'!$E$4,C1514))),'[1]Lookup for use classification'!$A$4,IF(OR(ISNUMBER(SEARCH('[1]Lookup for use classification'!$B$5,C1514)),ISNUMBER(SEARCH('[1]Lookup for use classification'!$C$5,C1514)),ISNUMBER(SEARCH('[1]Lookup for use classification'!$D$5,C1514))),'[1]Lookup for use classification'!$A$5,IF(OR(ISNUMBER(SEARCH('[1]Lookup for use classification'!$B$7,C1514)),ISNUMBER(SEARCH('[1]Lookup for use classification'!$C$7,C1514)),ISNUMBER(SEARCH('[1]Lookup for use classification'!$D$7,C1514))),'[1]Lookup for use classification'!$A$7,IF(OR(ISNUMBER(SEARCH('[1]Lookup for use classification'!$B$9,C1514)),ISNUMBER(SEARCH('[1]Lookup for use classification'!$C$9,C1514)),ISNUMBER(SEARCH('[1]Lookup for use classification'!$D$9,C1514)),ISNUMBER(SEARCH('[1]Lookup for use classification'!$E$9,C1514)),ISNUMBER(SEARCH('[1]Lookup for use classification'!$F$9,C1514)),ISNUMBER(SEARCH('[1]Lookup for use classification'!$G$9,C1514)),ISNUMBER(SEARCH('[1]Lookup for use classification'!$H$9,C1514)),ISNUMBER(SEARCH('[1]Lookup for use classification'!$I$9,C1514)),ISNUMBER(SEARCH('[1]Lookup for use classification'!$J$9,C1514)),ISNUMBER(SEARCH('[1]Lookup for use classification'!$K$9,C1514))),'[1]Lookup for use classification'!$A$9,IF(OR(ISNUMBER(SEARCH('[1]Lookup for use classification'!$B$10,C1514)),ISNUMBER(SEARCH('[1]Lookup for use classification'!$C$10,C1514)),ISNUMBER(SEARCH('[1]Lookup for use classification'!$D$10,C1514)),ISNUMBER(SEARCH('[1]Lookup for use classification'!$E$10,C1514)),ISNUMBER(SEARCH('[1]Lookup for use classification'!$F$10,C1514)),ISNUMBER(SEARCH('[1]Lookup for use classification'!$G$10,C1514))),'[1]Lookup for use classification'!$A$10,IF(OR(ISNUMBER(SEARCH('[1]Lookup for use classification'!$B$11,C1514)),ISNUMBER(SEARCH('[1]Lookup for use classification'!$C$11,C1514))),'[1]Lookup for use classification'!$A$11,IF(OR(ISNUMBER(SEARCH('[1]Lookup for use classification'!$B$12,C1514)),ISNUMBER(SEARCH('[1]Lookup for use classification'!$C$12,C1514))),'[1]Lookup for use classification'!$A$12,IF(OR(ISNUMBER(SEARCH('[1]Lookup for use classification'!$B$13,C1514)),ISNUMBER(SEARCH('[1]Lookup for use classification'!$C$13,C1514)),ISNUMBER(SEARCH('[1]Lookup for use classification'!$D$13,C1514)),,ISNUMBER(SEARCH('[1]Lookup for use classification'!$C$13,C1514)),ISNUMBER(SEARCH('[1]Lookup for use classification'!$E$13,C1514))),'[1]Lookup for use classification'!$A$13,IF(OR(ISNUMBER(SEARCH('[1]Lookup for use classification'!$B$14,C1514)),ISNUMBER(SEARCH('[1]Lookup for use classification'!$C$14,C1514))),'[1]Lookup for use classification'!$A$14,"Other"))))))))))))</f>
        <v>Other</v>
      </c>
      <c r="E1514" s="183">
        <v>12536</v>
      </c>
      <c r="F1514" s="184" t="s">
        <v>798</v>
      </c>
      <c r="G1514" s="184"/>
    </row>
    <row r="1515" spans="1:12" hidden="1">
      <c r="A1515" s="188" t="s">
        <v>2255</v>
      </c>
      <c r="B1515" s="8" t="str">
        <f>IF(ISNA(VLOOKUP(CONCATENATE(A1515,C1515),ARIS!$A$1:$A$959,1,FALSE)),"","ARIS")</f>
        <v>ARIS</v>
      </c>
      <c r="C1515" s="162" t="s">
        <v>2704</v>
      </c>
      <c r="D1515" s="6" t="str">
        <f>IF(OR(ISNUMBER(SEARCH('[1]Lookup for use classification'!$B$1,C1515)),ISNUMBER(SEARCH('[1]Lookup for use classification'!$C$1,C1515)),ISNUMBER(SEARCH('[1]Lookup for use classification'!$D$1,C1515)),ISNUMBER(SEARCH('[1]Lookup for use classification'!$E$1,C1515))),'[1]Lookup for use classification'!$A$1,IF(ISNUMBER(SEARCH('[1]Lookup for use classification'!$B$2,C1515)),'[1]Lookup for use classification'!$A$2,IF(ISNUMBER(SEARCH('[1]Lookup for use classification'!$B$3,C1515)),'[1]Lookup for use classification'!$A$3,IF(OR(ISNUMBER(SEARCH('[1]Lookup for use classification'!$B$4,C1515)),ISNUMBER(SEARCH('[1]Lookup for use classification'!$C$4,C1515)),ISNUMBER(SEARCH('[1]Lookup for use classification'!$D$4,C1515)),ISNUMBER(SEARCH('[1]Lookup for use classification'!$E$4,C1515))),'[1]Lookup for use classification'!$A$4,IF(OR(ISNUMBER(SEARCH('[1]Lookup for use classification'!$B$5,C1515)),ISNUMBER(SEARCH('[1]Lookup for use classification'!$C$5,C1515)),ISNUMBER(SEARCH('[1]Lookup for use classification'!$D$5,C1515))),'[1]Lookup for use classification'!$A$5,IF(OR(ISNUMBER(SEARCH('[1]Lookup for use classification'!$B$7,C1515)),ISNUMBER(SEARCH('[1]Lookup for use classification'!$C$7,C1515)),ISNUMBER(SEARCH('[1]Lookup for use classification'!$D$7,C1515))),'[1]Lookup for use classification'!$A$7,IF(OR(ISNUMBER(SEARCH('[1]Lookup for use classification'!$B$9,C1515)),ISNUMBER(SEARCH('[1]Lookup for use classification'!$C$9,C1515)),ISNUMBER(SEARCH('[1]Lookup for use classification'!$D$9,C1515)),ISNUMBER(SEARCH('[1]Lookup for use classification'!$E$9,C1515)),ISNUMBER(SEARCH('[1]Lookup for use classification'!$F$9,C1515)),ISNUMBER(SEARCH('[1]Lookup for use classification'!$G$9,C1515)),ISNUMBER(SEARCH('[1]Lookup for use classification'!$H$9,C1515)),ISNUMBER(SEARCH('[1]Lookup for use classification'!$I$9,C1515)),ISNUMBER(SEARCH('[1]Lookup for use classification'!$J$9,C1515)),ISNUMBER(SEARCH('[1]Lookup for use classification'!$K$9,C1515))),'[1]Lookup for use classification'!$A$9,IF(OR(ISNUMBER(SEARCH('[1]Lookup for use classification'!$B$10,C1515)),ISNUMBER(SEARCH('[1]Lookup for use classification'!$C$10,C1515)),ISNUMBER(SEARCH('[1]Lookup for use classification'!$D$10,C1515)),ISNUMBER(SEARCH('[1]Lookup for use classification'!$E$10,C1515)),ISNUMBER(SEARCH('[1]Lookup for use classification'!$F$10,C1515)),ISNUMBER(SEARCH('[1]Lookup for use classification'!$G$10,C1515))),'[1]Lookup for use classification'!$A$10,IF(OR(ISNUMBER(SEARCH('[1]Lookup for use classification'!$B$11,C1515)),ISNUMBER(SEARCH('[1]Lookup for use classification'!$C$11,C1515))),'[1]Lookup for use classification'!$A$11,IF(OR(ISNUMBER(SEARCH('[1]Lookup for use classification'!$B$12,C1515)),ISNUMBER(SEARCH('[1]Lookup for use classification'!$C$12,C1515))),'[1]Lookup for use classification'!$A$12,IF(OR(ISNUMBER(SEARCH('[1]Lookup for use classification'!$B$13,C1515)),ISNUMBER(SEARCH('[1]Lookup for use classification'!$C$13,C1515)),ISNUMBER(SEARCH('[1]Lookup for use classification'!$D$13,C1515)),,ISNUMBER(SEARCH('[1]Lookup for use classification'!$C$13,C1515)),ISNUMBER(SEARCH('[1]Lookup for use classification'!$E$13,C1515))),'[1]Lookup for use classification'!$A$13,IF(OR(ISNUMBER(SEARCH('[1]Lookup for use classification'!$B$14,C1515)),ISNUMBER(SEARCH('[1]Lookup for use classification'!$C$14,C1515))),'[1]Lookup for use classification'!$A$14,"Other"))))))))))))</f>
        <v>Other</v>
      </c>
      <c r="E1515" s="163">
        <v>21228</v>
      </c>
      <c r="F1515" s="163"/>
      <c r="G1515" s="163"/>
      <c r="H1515" s="164"/>
      <c r="I1515" s="164"/>
      <c r="J1515" s="165">
        <v>77558.698021999997</v>
      </c>
    </row>
    <row r="1516" spans="1:12" hidden="1">
      <c r="A1516" s="187" t="s">
        <v>952</v>
      </c>
      <c r="B1516" s="167" t="s">
        <v>4456</v>
      </c>
      <c r="C1516" s="182" t="s">
        <v>983</v>
      </c>
      <c r="D1516" s="6" t="str">
        <f>IF(OR(ISNUMBER(SEARCH('[1]Lookup for use classification'!$B$1,C1516)),ISNUMBER(SEARCH('[1]Lookup for use classification'!$C$1,C1516)),ISNUMBER(SEARCH('[1]Lookup for use classification'!$D$1,C1516)),ISNUMBER(SEARCH('[1]Lookup for use classification'!$E$1,C1516))),'[1]Lookup for use classification'!$A$1,IF(ISNUMBER(SEARCH('[1]Lookup for use classification'!$B$2,C1516)),'[1]Lookup for use classification'!$A$2,IF(ISNUMBER(SEARCH('[1]Lookup for use classification'!$B$3,C1516)),'[1]Lookup for use classification'!$A$3,IF(OR(ISNUMBER(SEARCH('[1]Lookup for use classification'!$B$4,C1516)),ISNUMBER(SEARCH('[1]Lookup for use classification'!$C$4,C1516)),ISNUMBER(SEARCH('[1]Lookup for use classification'!$D$4,C1516)),ISNUMBER(SEARCH('[1]Lookup for use classification'!$E$4,C1516))),'[1]Lookup for use classification'!$A$4,IF(OR(ISNUMBER(SEARCH('[1]Lookup for use classification'!$B$5,C1516)),ISNUMBER(SEARCH('[1]Lookup for use classification'!$C$5,C1516)),ISNUMBER(SEARCH('[1]Lookup for use classification'!$D$5,C1516))),'[1]Lookup for use classification'!$A$5,IF(OR(ISNUMBER(SEARCH('[1]Lookup for use classification'!$B$7,C1516)),ISNUMBER(SEARCH('[1]Lookup for use classification'!$C$7,C1516)),ISNUMBER(SEARCH('[1]Lookup for use classification'!$D$7,C1516))),'[1]Lookup for use classification'!$A$7,IF(OR(ISNUMBER(SEARCH('[1]Lookup for use classification'!$B$9,C1516)),ISNUMBER(SEARCH('[1]Lookup for use classification'!$C$9,C1516)),ISNUMBER(SEARCH('[1]Lookup for use classification'!$D$9,C1516)),ISNUMBER(SEARCH('[1]Lookup for use classification'!$E$9,C1516)),ISNUMBER(SEARCH('[1]Lookup for use classification'!$F$9,C1516)),ISNUMBER(SEARCH('[1]Lookup for use classification'!$G$9,C1516)),ISNUMBER(SEARCH('[1]Lookup for use classification'!$H$9,C1516)),ISNUMBER(SEARCH('[1]Lookup for use classification'!$I$9,C1516)),ISNUMBER(SEARCH('[1]Lookup for use classification'!$J$9,C1516)),ISNUMBER(SEARCH('[1]Lookup for use classification'!$K$9,C1516))),'[1]Lookup for use classification'!$A$9,IF(OR(ISNUMBER(SEARCH('[1]Lookup for use classification'!$B$10,C1516)),ISNUMBER(SEARCH('[1]Lookup for use classification'!$C$10,C1516)),ISNUMBER(SEARCH('[1]Lookup for use classification'!$D$10,C1516)),ISNUMBER(SEARCH('[1]Lookup for use classification'!$E$10,C1516)),ISNUMBER(SEARCH('[1]Lookup for use classification'!$F$10,C1516)),ISNUMBER(SEARCH('[1]Lookup for use classification'!$G$10,C1516))),'[1]Lookup for use classification'!$A$10,IF(OR(ISNUMBER(SEARCH('[1]Lookup for use classification'!$B$11,C1516)),ISNUMBER(SEARCH('[1]Lookup for use classification'!$C$11,C1516))),'[1]Lookup for use classification'!$A$11,IF(OR(ISNUMBER(SEARCH('[1]Lookup for use classification'!$B$12,C1516)),ISNUMBER(SEARCH('[1]Lookup for use classification'!$C$12,C1516))),'[1]Lookup for use classification'!$A$12,IF(OR(ISNUMBER(SEARCH('[1]Lookup for use classification'!$B$13,C1516)),ISNUMBER(SEARCH('[1]Lookup for use classification'!$C$13,C1516)),ISNUMBER(SEARCH('[1]Lookup for use classification'!$D$13,C1516)),,ISNUMBER(SEARCH('[1]Lookup for use classification'!$C$13,C1516)),ISNUMBER(SEARCH('[1]Lookup for use classification'!$E$13,C1516))),'[1]Lookup for use classification'!$A$13,IF(OR(ISNUMBER(SEARCH('[1]Lookup for use classification'!$B$14,C1516)),ISNUMBER(SEARCH('[1]Lookup for use classification'!$C$14,C1516))),'[1]Lookup for use classification'!$A$14,"Other"))))))))))))</f>
        <v>Other</v>
      </c>
      <c r="E1516" s="183">
        <v>33776</v>
      </c>
      <c r="F1516" s="184" t="s">
        <v>982</v>
      </c>
      <c r="G1516" s="184"/>
    </row>
    <row r="1517" spans="1:12" hidden="1">
      <c r="A1517" s="187" t="s">
        <v>952</v>
      </c>
      <c r="B1517" s="167" t="s">
        <v>4456</v>
      </c>
      <c r="C1517" s="182" t="s">
        <v>919</v>
      </c>
      <c r="D1517" s="6" t="str">
        <f>IF(OR(ISNUMBER(SEARCH('[1]Lookup for use classification'!$B$1,C1517)),ISNUMBER(SEARCH('[1]Lookup for use classification'!$C$1,C1517)),ISNUMBER(SEARCH('[1]Lookup for use classification'!$D$1,C1517)),ISNUMBER(SEARCH('[1]Lookup for use classification'!$E$1,C1517))),'[1]Lookup for use classification'!$A$1,IF(ISNUMBER(SEARCH('[1]Lookup for use classification'!$B$2,C1517)),'[1]Lookup for use classification'!$A$2,IF(ISNUMBER(SEARCH('[1]Lookup for use classification'!$B$3,C1517)),'[1]Lookup for use classification'!$A$3,IF(OR(ISNUMBER(SEARCH('[1]Lookup for use classification'!$B$4,C1517)),ISNUMBER(SEARCH('[1]Lookup for use classification'!$C$4,C1517)),ISNUMBER(SEARCH('[1]Lookup for use classification'!$D$4,C1517)),ISNUMBER(SEARCH('[1]Lookup for use classification'!$E$4,C1517))),'[1]Lookup for use classification'!$A$4,IF(OR(ISNUMBER(SEARCH('[1]Lookup for use classification'!$B$5,C1517)),ISNUMBER(SEARCH('[1]Lookup for use classification'!$C$5,C1517)),ISNUMBER(SEARCH('[1]Lookup for use classification'!$D$5,C1517))),'[1]Lookup for use classification'!$A$5,IF(OR(ISNUMBER(SEARCH('[1]Lookup for use classification'!$B$7,C1517)),ISNUMBER(SEARCH('[1]Lookup for use classification'!$C$7,C1517)),ISNUMBER(SEARCH('[1]Lookup for use classification'!$D$7,C1517))),'[1]Lookup for use classification'!$A$7,IF(OR(ISNUMBER(SEARCH('[1]Lookup for use classification'!$B$9,C1517)),ISNUMBER(SEARCH('[1]Lookup for use classification'!$C$9,C1517)),ISNUMBER(SEARCH('[1]Lookup for use classification'!$D$9,C1517)),ISNUMBER(SEARCH('[1]Lookup for use classification'!$E$9,C1517)),ISNUMBER(SEARCH('[1]Lookup for use classification'!$F$9,C1517)),ISNUMBER(SEARCH('[1]Lookup for use classification'!$G$9,C1517)),ISNUMBER(SEARCH('[1]Lookup for use classification'!$H$9,C1517)),ISNUMBER(SEARCH('[1]Lookup for use classification'!$I$9,C1517)),ISNUMBER(SEARCH('[1]Lookup for use classification'!$J$9,C1517)),ISNUMBER(SEARCH('[1]Lookup for use classification'!$K$9,C1517))),'[1]Lookup for use classification'!$A$9,IF(OR(ISNUMBER(SEARCH('[1]Lookup for use classification'!$B$10,C1517)),ISNUMBER(SEARCH('[1]Lookup for use classification'!$C$10,C1517)),ISNUMBER(SEARCH('[1]Lookup for use classification'!$D$10,C1517)),ISNUMBER(SEARCH('[1]Lookup for use classification'!$E$10,C1517)),ISNUMBER(SEARCH('[1]Lookup for use classification'!$F$10,C1517)),ISNUMBER(SEARCH('[1]Lookup for use classification'!$G$10,C1517))),'[1]Lookup for use classification'!$A$10,IF(OR(ISNUMBER(SEARCH('[1]Lookup for use classification'!$B$11,C1517)),ISNUMBER(SEARCH('[1]Lookup for use classification'!$C$11,C1517))),'[1]Lookup for use classification'!$A$11,IF(OR(ISNUMBER(SEARCH('[1]Lookup for use classification'!$B$12,C1517)),ISNUMBER(SEARCH('[1]Lookup for use classification'!$C$12,C1517))),'[1]Lookup for use classification'!$A$12,IF(OR(ISNUMBER(SEARCH('[1]Lookup for use classification'!$B$13,C1517)),ISNUMBER(SEARCH('[1]Lookup for use classification'!$C$13,C1517)),ISNUMBER(SEARCH('[1]Lookup for use classification'!$D$13,C1517)),,ISNUMBER(SEARCH('[1]Lookup for use classification'!$C$13,C1517)),ISNUMBER(SEARCH('[1]Lookup for use classification'!$E$13,C1517))),'[1]Lookup for use classification'!$A$13,IF(OR(ISNUMBER(SEARCH('[1]Lookup for use classification'!$B$14,C1517)),ISNUMBER(SEARCH('[1]Lookup for use classification'!$C$14,C1517))),'[1]Lookup for use classification'!$A$14,"Other"))))))))))))</f>
        <v>Other</v>
      </c>
      <c r="E1517" s="188"/>
      <c r="F1517" s="188"/>
      <c r="G1517" s="188"/>
    </row>
    <row r="1518" spans="1:12" hidden="1">
      <c r="A1518" s="187" t="s">
        <v>952</v>
      </c>
      <c r="B1518" s="167" t="s">
        <v>4456</v>
      </c>
      <c r="C1518" s="182" t="s">
        <v>920</v>
      </c>
      <c r="D1518" s="6" t="str">
        <f>IF(OR(ISNUMBER(SEARCH('[1]Lookup for use classification'!$B$1,C1518)),ISNUMBER(SEARCH('[1]Lookup for use classification'!$C$1,C1518)),ISNUMBER(SEARCH('[1]Lookup for use classification'!$D$1,C1518)),ISNUMBER(SEARCH('[1]Lookup for use classification'!$E$1,C1518))),'[1]Lookup for use classification'!$A$1,IF(ISNUMBER(SEARCH('[1]Lookup for use classification'!$B$2,C1518)),'[1]Lookup for use classification'!$A$2,IF(ISNUMBER(SEARCH('[1]Lookup for use classification'!$B$3,C1518)),'[1]Lookup for use classification'!$A$3,IF(OR(ISNUMBER(SEARCH('[1]Lookup for use classification'!$B$4,C1518)),ISNUMBER(SEARCH('[1]Lookup for use classification'!$C$4,C1518)),ISNUMBER(SEARCH('[1]Lookup for use classification'!$D$4,C1518)),ISNUMBER(SEARCH('[1]Lookup for use classification'!$E$4,C1518))),'[1]Lookup for use classification'!$A$4,IF(OR(ISNUMBER(SEARCH('[1]Lookup for use classification'!$B$5,C1518)),ISNUMBER(SEARCH('[1]Lookup for use classification'!$C$5,C1518)),ISNUMBER(SEARCH('[1]Lookup for use classification'!$D$5,C1518))),'[1]Lookup for use classification'!$A$5,IF(OR(ISNUMBER(SEARCH('[1]Lookup for use classification'!$B$7,C1518)),ISNUMBER(SEARCH('[1]Lookup for use classification'!$C$7,C1518)),ISNUMBER(SEARCH('[1]Lookup for use classification'!$D$7,C1518))),'[1]Lookup for use classification'!$A$7,IF(OR(ISNUMBER(SEARCH('[1]Lookup for use classification'!$B$9,C1518)),ISNUMBER(SEARCH('[1]Lookup for use classification'!$C$9,C1518)),ISNUMBER(SEARCH('[1]Lookup for use classification'!$D$9,C1518)),ISNUMBER(SEARCH('[1]Lookup for use classification'!$E$9,C1518)),ISNUMBER(SEARCH('[1]Lookup for use classification'!$F$9,C1518)),ISNUMBER(SEARCH('[1]Lookup for use classification'!$G$9,C1518)),ISNUMBER(SEARCH('[1]Lookup for use classification'!$H$9,C1518)),ISNUMBER(SEARCH('[1]Lookup for use classification'!$I$9,C1518)),ISNUMBER(SEARCH('[1]Lookup for use classification'!$J$9,C1518)),ISNUMBER(SEARCH('[1]Lookup for use classification'!$K$9,C1518))),'[1]Lookup for use classification'!$A$9,IF(OR(ISNUMBER(SEARCH('[1]Lookup for use classification'!$B$10,C1518)),ISNUMBER(SEARCH('[1]Lookup for use classification'!$C$10,C1518)),ISNUMBER(SEARCH('[1]Lookup for use classification'!$D$10,C1518)),ISNUMBER(SEARCH('[1]Lookup for use classification'!$E$10,C1518)),ISNUMBER(SEARCH('[1]Lookup for use classification'!$F$10,C1518)),ISNUMBER(SEARCH('[1]Lookup for use classification'!$G$10,C1518))),'[1]Lookup for use classification'!$A$10,IF(OR(ISNUMBER(SEARCH('[1]Lookup for use classification'!$B$11,C1518)),ISNUMBER(SEARCH('[1]Lookup for use classification'!$C$11,C1518))),'[1]Lookup for use classification'!$A$11,IF(OR(ISNUMBER(SEARCH('[1]Lookup for use classification'!$B$12,C1518)),ISNUMBER(SEARCH('[1]Lookup for use classification'!$C$12,C1518))),'[1]Lookup for use classification'!$A$12,IF(OR(ISNUMBER(SEARCH('[1]Lookup for use classification'!$B$13,C1518)),ISNUMBER(SEARCH('[1]Lookup for use classification'!$C$13,C1518)),ISNUMBER(SEARCH('[1]Lookup for use classification'!$D$13,C1518)),,ISNUMBER(SEARCH('[1]Lookup for use classification'!$C$13,C1518)),ISNUMBER(SEARCH('[1]Lookup for use classification'!$E$13,C1518))),'[1]Lookup for use classification'!$A$13,IF(OR(ISNUMBER(SEARCH('[1]Lookup for use classification'!$B$14,C1518)),ISNUMBER(SEARCH('[1]Lookup for use classification'!$C$14,C1518))),'[1]Lookup for use classification'!$A$14,"Other"))))))))))))</f>
        <v>Other</v>
      </c>
      <c r="E1518" s="184"/>
      <c r="F1518" s="184"/>
      <c r="G1518" s="184"/>
    </row>
    <row r="1519" spans="1:12" hidden="1">
      <c r="A1519" s="187" t="s">
        <v>952</v>
      </c>
      <c r="B1519" s="167" t="s">
        <v>4456</v>
      </c>
      <c r="C1519" s="182" t="s">
        <v>921</v>
      </c>
      <c r="D1519" s="6" t="str">
        <f>IF(OR(ISNUMBER(SEARCH('[1]Lookup for use classification'!$B$1,C1519)),ISNUMBER(SEARCH('[1]Lookup for use classification'!$C$1,C1519)),ISNUMBER(SEARCH('[1]Lookup for use classification'!$D$1,C1519)),ISNUMBER(SEARCH('[1]Lookup for use classification'!$E$1,C1519))),'[1]Lookup for use classification'!$A$1,IF(ISNUMBER(SEARCH('[1]Lookup for use classification'!$B$2,C1519)),'[1]Lookup for use classification'!$A$2,IF(ISNUMBER(SEARCH('[1]Lookup for use classification'!$B$3,C1519)),'[1]Lookup for use classification'!$A$3,IF(OR(ISNUMBER(SEARCH('[1]Lookup for use classification'!$B$4,C1519)),ISNUMBER(SEARCH('[1]Lookup for use classification'!$C$4,C1519)),ISNUMBER(SEARCH('[1]Lookup for use classification'!$D$4,C1519)),ISNUMBER(SEARCH('[1]Lookup for use classification'!$E$4,C1519))),'[1]Lookup for use classification'!$A$4,IF(OR(ISNUMBER(SEARCH('[1]Lookup for use classification'!$B$5,C1519)),ISNUMBER(SEARCH('[1]Lookup for use classification'!$C$5,C1519)),ISNUMBER(SEARCH('[1]Lookup for use classification'!$D$5,C1519))),'[1]Lookup for use classification'!$A$5,IF(OR(ISNUMBER(SEARCH('[1]Lookup for use classification'!$B$7,C1519)),ISNUMBER(SEARCH('[1]Lookup for use classification'!$C$7,C1519)),ISNUMBER(SEARCH('[1]Lookup for use classification'!$D$7,C1519))),'[1]Lookup for use classification'!$A$7,IF(OR(ISNUMBER(SEARCH('[1]Lookup for use classification'!$B$9,C1519)),ISNUMBER(SEARCH('[1]Lookup for use classification'!$C$9,C1519)),ISNUMBER(SEARCH('[1]Lookup for use classification'!$D$9,C1519)),ISNUMBER(SEARCH('[1]Lookup for use classification'!$E$9,C1519)),ISNUMBER(SEARCH('[1]Lookup for use classification'!$F$9,C1519)),ISNUMBER(SEARCH('[1]Lookup for use classification'!$G$9,C1519)),ISNUMBER(SEARCH('[1]Lookup for use classification'!$H$9,C1519)),ISNUMBER(SEARCH('[1]Lookup for use classification'!$I$9,C1519)),ISNUMBER(SEARCH('[1]Lookup for use classification'!$J$9,C1519)),ISNUMBER(SEARCH('[1]Lookup for use classification'!$K$9,C1519))),'[1]Lookup for use classification'!$A$9,IF(OR(ISNUMBER(SEARCH('[1]Lookup for use classification'!$B$10,C1519)),ISNUMBER(SEARCH('[1]Lookup for use classification'!$C$10,C1519)),ISNUMBER(SEARCH('[1]Lookup for use classification'!$D$10,C1519)),ISNUMBER(SEARCH('[1]Lookup for use classification'!$E$10,C1519)),ISNUMBER(SEARCH('[1]Lookup for use classification'!$F$10,C1519)),ISNUMBER(SEARCH('[1]Lookup for use classification'!$G$10,C1519))),'[1]Lookup for use classification'!$A$10,IF(OR(ISNUMBER(SEARCH('[1]Lookup for use classification'!$B$11,C1519)),ISNUMBER(SEARCH('[1]Lookup for use classification'!$C$11,C1519))),'[1]Lookup for use classification'!$A$11,IF(OR(ISNUMBER(SEARCH('[1]Lookup for use classification'!$B$12,C1519)),ISNUMBER(SEARCH('[1]Lookup for use classification'!$C$12,C1519))),'[1]Lookup for use classification'!$A$12,IF(OR(ISNUMBER(SEARCH('[1]Lookup for use classification'!$B$13,C1519)),ISNUMBER(SEARCH('[1]Lookup for use classification'!$C$13,C1519)),ISNUMBER(SEARCH('[1]Lookup for use classification'!$D$13,C1519)),,ISNUMBER(SEARCH('[1]Lookup for use classification'!$C$13,C1519)),ISNUMBER(SEARCH('[1]Lookup for use classification'!$E$13,C1519))),'[1]Lookup for use classification'!$A$13,IF(OR(ISNUMBER(SEARCH('[1]Lookup for use classification'!$B$14,C1519)),ISNUMBER(SEARCH('[1]Lookup for use classification'!$C$14,C1519))),'[1]Lookup for use classification'!$A$14,"Other"))))))))))))</f>
        <v>Other</v>
      </c>
      <c r="E1519" s="188"/>
      <c r="F1519" s="188"/>
      <c r="G1519" s="188"/>
    </row>
    <row r="1520" spans="1:12" hidden="1">
      <c r="A1520" s="187" t="s">
        <v>952</v>
      </c>
      <c r="B1520" s="167" t="s">
        <v>4456</v>
      </c>
      <c r="C1520" s="182" t="s">
        <v>922</v>
      </c>
      <c r="D1520" s="6" t="str">
        <f>IF(OR(ISNUMBER(SEARCH('[1]Lookup for use classification'!$B$1,C1520)),ISNUMBER(SEARCH('[1]Lookup for use classification'!$C$1,C1520)),ISNUMBER(SEARCH('[1]Lookup for use classification'!$D$1,C1520)),ISNUMBER(SEARCH('[1]Lookup for use classification'!$E$1,C1520))),'[1]Lookup for use classification'!$A$1,IF(ISNUMBER(SEARCH('[1]Lookup for use classification'!$B$2,C1520)),'[1]Lookup for use classification'!$A$2,IF(ISNUMBER(SEARCH('[1]Lookup for use classification'!$B$3,C1520)),'[1]Lookup for use classification'!$A$3,IF(OR(ISNUMBER(SEARCH('[1]Lookup for use classification'!$B$4,C1520)),ISNUMBER(SEARCH('[1]Lookup for use classification'!$C$4,C1520)),ISNUMBER(SEARCH('[1]Lookup for use classification'!$D$4,C1520)),ISNUMBER(SEARCH('[1]Lookup for use classification'!$E$4,C1520))),'[1]Lookup for use classification'!$A$4,IF(OR(ISNUMBER(SEARCH('[1]Lookup for use classification'!$B$5,C1520)),ISNUMBER(SEARCH('[1]Lookup for use classification'!$C$5,C1520)),ISNUMBER(SEARCH('[1]Lookup for use classification'!$D$5,C1520))),'[1]Lookup for use classification'!$A$5,IF(OR(ISNUMBER(SEARCH('[1]Lookup for use classification'!$B$7,C1520)),ISNUMBER(SEARCH('[1]Lookup for use classification'!$C$7,C1520)),ISNUMBER(SEARCH('[1]Lookup for use classification'!$D$7,C1520))),'[1]Lookup for use classification'!$A$7,IF(OR(ISNUMBER(SEARCH('[1]Lookup for use classification'!$B$9,C1520)),ISNUMBER(SEARCH('[1]Lookup for use classification'!$C$9,C1520)),ISNUMBER(SEARCH('[1]Lookup for use classification'!$D$9,C1520)),ISNUMBER(SEARCH('[1]Lookup for use classification'!$E$9,C1520)),ISNUMBER(SEARCH('[1]Lookup for use classification'!$F$9,C1520)),ISNUMBER(SEARCH('[1]Lookup for use classification'!$G$9,C1520)),ISNUMBER(SEARCH('[1]Lookup for use classification'!$H$9,C1520)),ISNUMBER(SEARCH('[1]Lookup for use classification'!$I$9,C1520)),ISNUMBER(SEARCH('[1]Lookup for use classification'!$J$9,C1520)),ISNUMBER(SEARCH('[1]Lookup for use classification'!$K$9,C1520))),'[1]Lookup for use classification'!$A$9,IF(OR(ISNUMBER(SEARCH('[1]Lookup for use classification'!$B$10,C1520)),ISNUMBER(SEARCH('[1]Lookup for use classification'!$C$10,C1520)),ISNUMBER(SEARCH('[1]Lookup for use classification'!$D$10,C1520)),ISNUMBER(SEARCH('[1]Lookup for use classification'!$E$10,C1520)),ISNUMBER(SEARCH('[1]Lookup for use classification'!$F$10,C1520)),ISNUMBER(SEARCH('[1]Lookup for use classification'!$G$10,C1520))),'[1]Lookup for use classification'!$A$10,IF(OR(ISNUMBER(SEARCH('[1]Lookup for use classification'!$B$11,C1520)),ISNUMBER(SEARCH('[1]Lookup for use classification'!$C$11,C1520))),'[1]Lookup for use classification'!$A$11,IF(OR(ISNUMBER(SEARCH('[1]Lookup for use classification'!$B$12,C1520)),ISNUMBER(SEARCH('[1]Lookup for use classification'!$C$12,C1520))),'[1]Lookup for use classification'!$A$12,IF(OR(ISNUMBER(SEARCH('[1]Lookup for use classification'!$B$13,C1520)),ISNUMBER(SEARCH('[1]Lookup for use classification'!$C$13,C1520)),ISNUMBER(SEARCH('[1]Lookup for use classification'!$D$13,C1520)),,ISNUMBER(SEARCH('[1]Lookup for use classification'!$C$13,C1520)),ISNUMBER(SEARCH('[1]Lookup for use classification'!$E$13,C1520))),'[1]Lookup for use classification'!$A$13,IF(OR(ISNUMBER(SEARCH('[1]Lookup for use classification'!$B$14,C1520)),ISNUMBER(SEARCH('[1]Lookup for use classification'!$C$14,C1520))),'[1]Lookup for use classification'!$A$14,"Other"))))))))))))</f>
        <v>Other</v>
      </c>
      <c r="E1520" s="188"/>
      <c r="F1520" s="188"/>
      <c r="G1520" s="188"/>
    </row>
    <row r="1521" spans="1:7" hidden="1">
      <c r="A1521" s="187" t="s">
        <v>952</v>
      </c>
      <c r="B1521" s="167" t="s">
        <v>4456</v>
      </c>
      <c r="C1521" s="182" t="s">
        <v>924</v>
      </c>
      <c r="D1521" s="6" t="str">
        <f>IF(OR(ISNUMBER(SEARCH('[1]Lookup for use classification'!$B$1,C1521)),ISNUMBER(SEARCH('[1]Lookup for use classification'!$C$1,C1521)),ISNUMBER(SEARCH('[1]Lookup for use classification'!$D$1,C1521)),ISNUMBER(SEARCH('[1]Lookup for use classification'!$E$1,C1521))),'[1]Lookup for use classification'!$A$1,IF(ISNUMBER(SEARCH('[1]Lookup for use classification'!$B$2,C1521)),'[1]Lookup for use classification'!$A$2,IF(ISNUMBER(SEARCH('[1]Lookup for use classification'!$B$3,C1521)),'[1]Lookup for use classification'!$A$3,IF(OR(ISNUMBER(SEARCH('[1]Lookup for use classification'!$B$4,C1521)),ISNUMBER(SEARCH('[1]Lookup for use classification'!$C$4,C1521)),ISNUMBER(SEARCH('[1]Lookup for use classification'!$D$4,C1521)),ISNUMBER(SEARCH('[1]Lookup for use classification'!$E$4,C1521))),'[1]Lookup for use classification'!$A$4,IF(OR(ISNUMBER(SEARCH('[1]Lookup for use classification'!$B$5,C1521)),ISNUMBER(SEARCH('[1]Lookup for use classification'!$C$5,C1521)),ISNUMBER(SEARCH('[1]Lookup for use classification'!$D$5,C1521))),'[1]Lookup for use classification'!$A$5,IF(OR(ISNUMBER(SEARCH('[1]Lookup for use classification'!$B$7,C1521)),ISNUMBER(SEARCH('[1]Lookup for use classification'!$C$7,C1521)),ISNUMBER(SEARCH('[1]Lookup for use classification'!$D$7,C1521))),'[1]Lookup for use classification'!$A$7,IF(OR(ISNUMBER(SEARCH('[1]Lookup for use classification'!$B$9,C1521)),ISNUMBER(SEARCH('[1]Lookup for use classification'!$C$9,C1521)),ISNUMBER(SEARCH('[1]Lookup for use classification'!$D$9,C1521)),ISNUMBER(SEARCH('[1]Lookup for use classification'!$E$9,C1521)),ISNUMBER(SEARCH('[1]Lookup for use classification'!$F$9,C1521)),ISNUMBER(SEARCH('[1]Lookup for use classification'!$G$9,C1521)),ISNUMBER(SEARCH('[1]Lookup for use classification'!$H$9,C1521)),ISNUMBER(SEARCH('[1]Lookup for use classification'!$I$9,C1521)),ISNUMBER(SEARCH('[1]Lookup for use classification'!$J$9,C1521)),ISNUMBER(SEARCH('[1]Lookup for use classification'!$K$9,C1521))),'[1]Lookup for use classification'!$A$9,IF(OR(ISNUMBER(SEARCH('[1]Lookup for use classification'!$B$10,C1521)),ISNUMBER(SEARCH('[1]Lookup for use classification'!$C$10,C1521)),ISNUMBER(SEARCH('[1]Lookup for use classification'!$D$10,C1521)),ISNUMBER(SEARCH('[1]Lookup for use classification'!$E$10,C1521)),ISNUMBER(SEARCH('[1]Lookup for use classification'!$F$10,C1521)),ISNUMBER(SEARCH('[1]Lookup for use classification'!$G$10,C1521))),'[1]Lookup for use classification'!$A$10,IF(OR(ISNUMBER(SEARCH('[1]Lookup for use classification'!$B$11,C1521)),ISNUMBER(SEARCH('[1]Lookup for use classification'!$C$11,C1521))),'[1]Lookup for use classification'!$A$11,IF(OR(ISNUMBER(SEARCH('[1]Lookup for use classification'!$B$12,C1521)),ISNUMBER(SEARCH('[1]Lookup for use classification'!$C$12,C1521))),'[1]Lookup for use classification'!$A$12,IF(OR(ISNUMBER(SEARCH('[1]Lookup for use classification'!$B$13,C1521)),ISNUMBER(SEARCH('[1]Lookup for use classification'!$C$13,C1521)),ISNUMBER(SEARCH('[1]Lookup for use classification'!$D$13,C1521)),,ISNUMBER(SEARCH('[1]Lookup for use classification'!$C$13,C1521)),ISNUMBER(SEARCH('[1]Lookup for use classification'!$E$13,C1521))),'[1]Lookup for use classification'!$A$13,IF(OR(ISNUMBER(SEARCH('[1]Lookup for use classification'!$B$14,C1521)),ISNUMBER(SEARCH('[1]Lookup for use classification'!$C$14,C1521))),'[1]Lookup for use classification'!$A$14,"Other"))))))))))))</f>
        <v>Other</v>
      </c>
      <c r="E1521" s="183"/>
      <c r="F1521" s="184"/>
      <c r="G1521" s="184"/>
    </row>
    <row r="1522" spans="1:7" hidden="1">
      <c r="A1522" s="187" t="s">
        <v>952</v>
      </c>
      <c r="B1522" s="167" t="s">
        <v>4456</v>
      </c>
      <c r="C1522" s="182" t="s">
        <v>925</v>
      </c>
      <c r="D1522" s="6" t="str">
        <f>IF(OR(ISNUMBER(SEARCH('[1]Lookup for use classification'!$B$1,C1522)),ISNUMBER(SEARCH('[1]Lookup for use classification'!$C$1,C1522)),ISNUMBER(SEARCH('[1]Lookup for use classification'!$D$1,C1522)),ISNUMBER(SEARCH('[1]Lookup for use classification'!$E$1,C1522))),'[1]Lookup for use classification'!$A$1,IF(ISNUMBER(SEARCH('[1]Lookup for use classification'!$B$2,C1522)),'[1]Lookup for use classification'!$A$2,IF(ISNUMBER(SEARCH('[1]Lookup for use classification'!$B$3,C1522)),'[1]Lookup for use classification'!$A$3,IF(OR(ISNUMBER(SEARCH('[1]Lookup for use classification'!$B$4,C1522)),ISNUMBER(SEARCH('[1]Lookup for use classification'!$C$4,C1522)),ISNUMBER(SEARCH('[1]Lookup for use classification'!$D$4,C1522)),ISNUMBER(SEARCH('[1]Lookup for use classification'!$E$4,C1522))),'[1]Lookup for use classification'!$A$4,IF(OR(ISNUMBER(SEARCH('[1]Lookup for use classification'!$B$5,C1522)),ISNUMBER(SEARCH('[1]Lookup for use classification'!$C$5,C1522)),ISNUMBER(SEARCH('[1]Lookup for use classification'!$D$5,C1522))),'[1]Lookup for use classification'!$A$5,IF(OR(ISNUMBER(SEARCH('[1]Lookup for use classification'!$B$7,C1522)),ISNUMBER(SEARCH('[1]Lookup for use classification'!$C$7,C1522)),ISNUMBER(SEARCH('[1]Lookup for use classification'!$D$7,C1522))),'[1]Lookup for use classification'!$A$7,IF(OR(ISNUMBER(SEARCH('[1]Lookup for use classification'!$B$9,C1522)),ISNUMBER(SEARCH('[1]Lookup for use classification'!$C$9,C1522)),ISNUMBER(SEARCH('[1]Lookup for use classification'!$D$9,C1522)),ISNUMBER(SEARCH('[1]Lookup for use classification'!$E$9,C1522)),ISNUMBER(SEARCH('[1]Lookup for use classification'!$F$9,C1522)),ISNUMBER(SEARCH('[1]Lookup for use classification'!$G$9,C1522)),ISNUMBER(SEARCH('[1]Lookup for use classification'!$H$9,C1522)),ISNUMBER(SEARCH('[1]Lookup for use classification'!$I$9,C1522)),ISNUMBER(SEARCH('[1]Lookup for use classification'!$J$9,C1522)),ISNUMBER(SEARCH('[1]Lookup for use classification'!$K$9,C1522))),'[1]Lookup for use classification'!$A$9,IF(OR(ISNUMBER(SEARCH('[1]Lookup for use classification'!$B$10,C1522)),ISNUMBER(SEARCH('[1]Lookup for use classification'!$C$10,C1522)),ISNUMBER(SEARCH('[1]Lookup for use classification'!$D$10,C1522)),ISNUMBER(SEARCH('[1]Lookup for use classification'!$E$10,C1522)),ISNUMBER(SEARCH('[1]Lookup for use classification'!$F$10,C1522)),ISNUMBER(SEARCH('[1]Lookup for use classification'!$G$10,C1522))),'[1]Lookup for use classification'!$A$10,IF(OR(ISNUMBER(SEARCH('[1]Lookup for use classification'!$B$11,C1522)),ISNUMBER(SEARCH('[1]Lookup for use classification'!$C$11,C1522))),'[1]Lookup for use classification'!$A$11,IF(OR(ISNUMBER(SEARCH('[1]Lookup for use classification'!$B$12,C1522)),ISNUMBER(SEARCH('[1]Lookup for use classification'!$C$12,C1522))),'[1]Lookup for use classification'!$A$12,IF(OR(ISNUMBER(SEARCH('[1]Lookup for use classification'!$B$13,C1522)),ISNUMBER(SEARCH('[1]Lookup for use classification'!$C$13,C1522)),ISNUMBER(SEARCH('[1]Lookup for use classification'!$D$13,C1522)),,ISNUMBER(SEARCH('[1]Lookup for use classification'!$C$13,C1522)),ISNUMBER(SEARCH('[1]Lookup for use classification'!$E$13,C1522))),'[1]Lookup for use classification'!$A$13,IF(OR(ISNUMBER(SEARCH('[1]Lookup for use classification'!$B$14,C1522)),ISNUMBER(SEARCH('[1]Lookup for use classification'!$C$14,C1522))),'[1]Lookup for use classification'!$A$14,"Other"))))))))))))</f>
        <v>Other</v>
      </c>
      <c r="E1522" s="183"/>
      <c r="F1522" s="184"/>
      <c r="G1522" s="184"/>
    </row>
    <row r="1523" spans="1:7" hidden="1">
      <c r="A1523" s="187" t="s">
        <v>952</v>
      </c>
      <c r="B1523" s="167" t="s">
        <v>4456</v>
      </c>
      <c r="C1523" s="182" t="s">
        <v>928</v>
      </c>
      <c r="D1523" s="6" t="str">
        <f>IF(OR(ISNUMBER(SEARCH('[1]Lookup for use classification'!$B$1,C1523)),ISNUMBER(SEARCH('[1]Lookup for use classification'!$C$1,C1523)),ISNUMBER(SEARCH('[1]Lookup for use classification'!$D$1,C1523)),ISNUMBER(SEARCH('[1]Lookup for use classification'!$E$1,C1523))),'[1]Lookup for use classification'!$A$1,IF(ISNUMBER(SEARCH('[1]Lookup for use classification'!$B$2,C1523)),'[1]Lookup for use classification'!$A$2,IF(ISNUMBER(SEARCH('[1]Lookup for use classification'!$B$3,C1523)),'[1]Lookup for use classification'!$A$3,IF(OR(ISNUMBER(SEARCH('[1]Lookup for use classification'!$B$4,C1523)),ISNUMBER(SEARCH('[1]Lookup for use classification'!$C$4,C1523)),ISNUMBER(SEARCH('[1]Lookup for use classification'!$D$4,C1523)),ISNUMBER(SEARCH('[1]Lookup for use classification'!$E$4,C1523))),'[1]Lookup for use classification'!$A$4,IF(OR(ISNUMBER(SEARCH('[1]Lookup for use classification'!$B$5,C1523)),ISNUMBER(SEARCH('[1]Lookup for use classification'!$C$5,C1523)),ISNUMBER(SEARCH('[1]Lookup for use classification'!$D$5,C1523))),'[1]Lookup for use classification'!$A$5,IF(OR(ISNUMBER(SEARCH('[1]Lookup for use classification'!$B$7,C1523)),ISNUMBER(SEARCH('[1]Lookup for use classification'!$C$7,C1523)),ISNUMBER(SEARCH('[1]Lookup for use classification'!$D$7,C1523))),'[1]Lookup for use classification'!$A$7,IF(OR(ISNUMBER(SEARCH('[1]Lookup for use classification'!$B$9,C1523)),ISNUMBER(SEARCH('[1]Lookup for use classification'!$C$9,C1523)),ISNUMBER(SEARCH('[1]Lookup for use classification'!$D$9,C1523)),ISNUMBER(SEARCH('[1]Lookup for use classification'!$E$9,C1523)),ISNUMBER(SEARCH('[1]Lookup for use classification'!$F$9,C1523)),ISNUMBER(SEARCH('[1]Lookup for use classification'!$G$9,C1523)),ISNUMBER(SEARCH('[1]Lookup for use classification'!$H$9,C1523)),ISNUMBER(SEARCH('[1]Lookup for use classification'!$I$9,C1523)),ISNUMBER(SEARCH('[1]Lookup for use classification'!$J$9,C1523)),ISNUMBER(SEARCH('[1]Lookup for use classification'!$K$9,C1523))),'[1]Lookup for use classification'!$A$9,IF(OR(ISNUMBER(SEARCH('[1]Lookup for use classification'!$B$10,C1523)),ISNUMBER(SEARCH('[1]Lookup for use classification'!$C$10,C1523)),ISNUMBER(SEARCH('[1]Lookup for use classification'!$D$10,C1523)),ISNUMBER(SEARCH('[1]Lookup for use classification'!$E$10,C1523)),ISNUMBER(SEARCH('[1]Lookup for use classification'!$F$10,C1523)),ISNUMBER(SEARCH('[1]Lookup for use classification'!$G$10,C1523))),'[1]Lookup for use classification'!$A$10,IF(OR(ISNUMBER(SEARCH('[1]Lookup for use classification'!$B$11,C1523)),ISNUMBER(SEARCH('[1]Lookup for use classification'!$C$11,C1523))),'[1]Lookup for use classification'!$A$11,IF(OR(ISNUMBER(SEARCH('[1]Lookup for use classification'!$B$12,C1523)),ISNUMBER(SEARCH('[1]Lookup for use classification'!$C$12,C1523))),'[1]Lookup for use classification'!$A$12,IF(OR(ISNUMBER(SEARCH('[1]Lookup for use classification'!$B$13,C1523)),ISNUMBER(SEARCH('[1]Lookup for use classification'!$C$13,C1523)),ISNUMBER(SEARCH('[1]Lookup for use classification'!$D$13,C1523)),,ISNUMBER(SEARCH('[1]Lookup for use classification'!$C$13,C1523)),ISNUMBER(SEARCH('[1]Lookup for use classification'!$E$13,C1523))),'[1]Lookup for use classification'!$A$13,IF(OR(ISNUMBER(SEARCH('[1]Lookup for use classification'!$B$14,C1523)),ISNUMBER(SEARCH('[1]Lookup for use classification'!$C$14,C1523))),'[1]Lookup for use classification'!$A$14,"Other"))))))))))))</f>
        <v>Other</v>
      </c>
      <c r="E1523" s="183"/>
      <c r="F1523" s="184"/>
      <c r="G1523" s="184"/>
    </row>
    <row r="1524" spans="1:7" hidden="1">
      <c r="A1524" s="187" t="s">
        <v>952</v>
      </c>
      <c r="B1524" s="167" t="s">
        <v>4456</v>
      </c>
      <c r="C1524" s="182" t="s">
        <v>930</v>
      </c>
      <c r="D1524" s="6" t="str">
        <f>IF(OR(ISNUMBER(SEARCH('[1]Lookup for use classification'!$B$1,C1524)),ISNUMBER(SEARCH('[1]Lookup for use classification'!$C$1,C1524)),ISNUMBER(SEARCH('[1]Lookup for use classification'!$D$1,C1524)),ISNUMBER(SEARCH('[1]Lookup for use classification'!$E$1,C1524))),'[1]Lookup for use classification'!$A$1,IF(ISNUMBER(SEARCH('[1]Lookup for use classification'!$B$2,C1524)),'[1]Lookup for use classification'!$A$2,IF(ISNUMBER(SEARCH('[1]Lookup for use classification'!$B$3,C1524)),'[1]Lookup for use classification'!$A$3,IF(OR(ISNUMBER(SEARCH('[1]Lookup for use classification'!$B$4,C1524)),ISNUMBER(SEARCH('[1]Lookup for use classification'!$C$4,C1524)),ISNUMBER(SEARCH('[1]Lookup for use classification'!$D$4,C1524)),ISNUMBER(SEARCH('[1]Lookup for use classification'!$E$4,C1524))),'[1]Lookup for use classification'!$A$4,IF(OR(ISNUMBER(SEARCH('[1]Lookup for use classification'!$B$5,C1524)),ISNUMBER(SEARCH('[1]Lookup for use classification'!$C$5,C1524)),ISNUMBER(SEARCH('[1]Lookup for use classification'!$D$5,C1524))),'[1]Lookup for use classification'!$A$5,IF(OR(ISNUMBER(SEARCH('[1]Lookup for use classification'!$B$7,C1524)),ISNUMBER(SEARCH('[1]Lookup for use classification'!$C$7,C1524)),ISNUMBER(SEARCH('[1]Lookup for use classification'!$D$7,C1524))),'[1]Lookup for use classification'!$A$7,IF(OR(ISNUMBER(SEARCH('[1]Lookup for use classification'!$B$9,C1524)),ISNUMBER(SEARCH('[1]Lookup for use classification'!$C$9,C1524)),ISNUMBER(SEARCH('[1]Lookup for use classification'!$D$9,C1524)),ISNUMBER(SEARCH('[1]Lookup for use classification'!$E$9,C1524)),ISNUMBER(SEARCH('[1]Lookup for use classification'!$F$9,C1524)),ISNUMBER(SEARCH('[1]Lookup for use classification'!$G$9,C1524)),ISNUMBER(SEARCH('[1]Lookup for use classification'!$H$9,C1524)),ISNUMBER(SEARCH('[1]Lookup for use classification'!$I$9,C1524)),ISNUMBER(SEARCH('[1]Lookup for use classification'!$J$9,C1524)),ISNUMBER(SEARCH('[1]Lookup for use classification'!$K$9,C1524))),'[1]Lookup for use classification'!$A$9,IF(OR(ISNUMBER(SEARCH('[1]Lookup for use classification'!$B$10,C1524)),ISNUMBER(SEARCH('[1]Lookup for use classification'!$C$10,C1524)),ISNUMBER(SEARCH('[1]Lookup for use classification'!$D$10,C1524)),ISNUMBER(SEARCH('[1]Lookup for use classification'!$E$10,C1524)),ISNUMBER(SEARCH('[1]Lookup for use classification'!$F$10,C1524)),ISNUMBER(SEARCH('[1]Lookup for use classification'!$G$10,C1524))),'[1]Lookup for use classification'!$A$10,IF(OR(ISNUMBER(SEARCH('[1]Lookup for use classification'!$B$11,C1524)),ISNUMBER(SEARCH('[1]Lookup for use classification'!$C$11,C1524))),'[1]Lookup for use classification'!$A$11,IF(OR(ISNUMBER(SEARCH('[1]Lookup for use classification'!$B$12,C1524)),ISNUMBER(SEARCH('[1]Lookup for use classification'!$C$12,C1524))),'[1]Lookup for use classification'!$A$12,IF(OR(ISNUMBER(SEARCH('[1]Lookup for use classification'!$B$13,C1524)),ISNUMBER(SEARCH('[1]Lookup for use classification'!$C$13,C1524)),ISNUMBER(SEARCH('[1]Lookup for use classification'!$D$13,C1524)),,ISNUMBER(SEARCH('[1]Lookup for use classification'!$C$13,C1524)),ISNUMBER(SEARCH('[1]Lookup for use classification'!$E$13,C1524))),'[1]Lookup for use classification'!$A$13,IF(OR(ISNUMBER(SEARCH('[1]Lookup for use classification'!$B$14,C1524)),ISNUMBER(SEARCH('[1]Lookup for use classification'!$C$14,C1524))),'[1]Lookup for use classification'!$A$14,"Other"))))))))))))</f>
        <v>Other</v>
      </c>
      <c r="E1524" s="183"/>
      <c r="F1524" s="184"/>
      <c r="G1524" s="184"/>
    </row>
    <row r="1525" spans="1:7" hidden="1">
      <c r="A1525" s="187" t="s">
        <v>952</v>
      </c>
      <c r="B1525" s="167" t="s">
        <v>4456</v>
      </c>
      <c r="C1525" s="182" t="s">
        <v>931</v>
      </c>
      <c r="D1525" s="6" t="str">
        <f>IF(OR(ISNUMBER(SEARCH('[1]Lookup for use classification'!$B$1,C1525)),ISNUMBER(SEARCH('[1]Lookup for use classification'!$C$1,C1525)),ISNUMBER(SEARCH('[1]Lookup for use classification'!$D$1,C1525)),ISNUMBER(SEARCH('[1]Lookup for use classification'!$E$1,C1525))),'[1]Lookup for use classification'!$A$1,IF(ISNUMBER(SEARCH('[1]Lookup for use classification'!$B$2,C1525)),'[1]Lookup for use classification'!$A$2,IF(ISNUMBER(SEARCH('[1]Lookup for use classification'!$B$3,C1525)),'[1]Lookup for use classification'!$A$3,IF(OR(ISNUMBER(SEARCH('[1]Lookup for use classification'!$B$4,C1525)),ISNUMBER(SEARCH('[1]Lookup for use classification'!$C$4,C1525)),ISNUMBER(SEARCH('[1]Lookup for use classification'!$D$4,C1525)),ISNUMBER(SEARCH('[1]Lookup for use classification'!$E$4,C1525))),'[1]Lookup for use classification'!$A$4,IF(OR(ISNUMBER(SEARCH('[1]Lookup for use classification'!$B$5,C1525)),ISNUMBER(SEARCH('[1]Lookup for use classification'!$C$5,C1525)),ISNUMBER(SEARCH('[1]Lookup for use classification'!$D$5,C1525))),'[1]Lookup for use classification'!$A$5,IF(OR(ISNUMBER(SEARCH('[1]Lookup for use classification'!$B$7,C1525)),ISNUMBER(SEARCH('[1]Lookup for use classification'!$C$7,C1525)),ISNUMBER(SEARCH('[1]Lookup for use classification'!$D$7,C1525))),'[1]Lookup for use classification'!$A$7,IF(OR(ISNUMBER(SEARCH('[1]Lookup for use classification'!$B$9,C1525)),ISNUMBER(SEARCH('[1]Lookup for use classification'!$C$9,C1525)),ISNUMBER(SEARCH('[1]Lookup for use classification'!$D$9,C1525)),ISNUMBER(SEARCH('[1]Lookup for use classification'!$E$9,C1525)),ISNUMBER(SEARCH('[1]Lookup for use classification'!$F$9,C1525)),ISNUMBER(SEARCH('[1]Lookup for use classification'!$G$9,C1525)),ISNUMBER(SEARCH('[1]Lookup for use classification'!$H$9,C1525)),ISNUMBER(SEARCH('[1]Lookup for use classification'!$I$9,C1525)),ISNUMBER(SEARCH('[1]Lookup for use classification'!$J$9,C1525)),ISNUMBER(SEARCH('[1]Lookup for use classification'!$K$9,C1525))),'[1]Lookup for use classification'!$A$9,IF(OR(ISNUMBER(SEARCH('[1]Lookup for use classification'!$B$10,C1525)),ISNUMBER(SEARCH('[1]Lookup for use classification'!$C$10,C1525)),ISNUMBER(SEARCH('[1]Lookup for use classification'!$D$10,C1525)),ISNUMBER(SEARCH('[1]Lookup for use classification'!$E$10,C1525)),ISNUMBER(SEARCH('[1]Lookup for use classification'!$F$10,C1525)),ISNUMBER(SEARCH('[1]Lookup for use classification'!$G$10,C1525))),'[1]Lookup for use classification'!$A$10,IF(OR(ISNUMBER(SEARCH('[1]Lookup for use classification'!$B$11,C1525)),ISNUMBER(SEARCH('[1]Lookup for use classification'!$C$11,C1525))),'[1]Lookup for use classification'!$A$11,IF(OR(ISNUMBER(SEARCH('[1]Lookup for use classification'!$B$12,C1525)),ISNUMBER(SEARCH('[1]Lookup for use classification'!$C$12,C1525))),'[1]Lookup for use classification'!$A$12,IF(OR(ISNUMBER(SEARCH('[1]Lookup for use classification'!$B$13,C1525)),ISNUMBER(SEARCH('[1]Lookup for use classification'!$C$13,C1525)),ISNUMBER(SEARCH('[1]Lookup for use classification'!$D$13,C1525)),,ISNUMBER(SEARCH('[1]Lookup for use classification'!$C$13,C1525)),ISNUMBER(SEARCH('[1]Lookup for use classification'!$E$13,C1525))),'[1]Lookup for use classification'!$A$13,IF(OR(ISNUMBER(SEARCH('[1]Lookup for use classification'!$B$14,C1525)),ISNUMBER(SEARCH('[1]Lookup for use classification'!$C$14,C1525))),'[1]Lookup for use classification'!$A$14,"Other"))))))))))))</f>
        <v>Other</v>
      </c>
      <c r="E1525" s="183"/>
      <c r="F1525" s="184"/>
      <c r="G1525" s="184"/>
    </row>
    <row r="1526" spans="1:7" hidden="1">
      <c r="A1526" s="187" t="s">
        <v>952</v>
      </c>
      <c r="B1526" s="167" t="s">
        <v>4456</v>
      </c>
      <c r="C1526" s="182" t="s">
        <v>933</v>
      </c>
      <c r="D1526" s="6" t="str">
        <f>IF(OR(ISNUMBER(SEARCH('[1]Lookup for use classification'!$B$1,C1526)),ISNUMBER(SEARCH('[1]Lookup for use classification'!$C$1,C1526)),ISNUMBER(SEARCH('[1]Lookup for use classification'!$D$1,C1526)),ISNUMBER(SEARCH('[1]Lookup for use classification'!$E$1,C1526))),'[1]Lookup for use classification'!$A$1,IF(ISNUMBER(SEARCH('[1]Lookup for use classification'!$B$2,C1526)),'[1]Lookup for use classification'!$A$2,IF(ISNUMBER(SEARCH('[1]Lookup for use classification'!$B$3,C1526)),'[1]Lookup for use classification'!$A$3,IF(OR(ISNUMBER(SEARCH('[1]Lookup for use classification'!$B$4,C1526)),ISNUMBER(SEARCH('[1]Lookup for use classification'!$C$4,C1526)),ISNUMBER(SEARCH('[1]Lookup for use classification'!$D$4,C1526)),ISNUMBER(SEARCH('[1]Lookup for use classification'!$E$4,C1526))),'[1]Lookup for use classification'!$A$4,IF(OR(ISNUMBER(SEARCH('[1]Lookup for use classification'!$B$5,C1526)),ISNUMBER(SEARCH('[1]Lookup for use classification'!$C$5,C1526)),ISNUMBER(SEARCH('[1]Lookup for use classification'!$D$5,C1526))),'[1]Lookup for use classification'!$A$5,IF(OR(ISNUMBER(SEARCH('[1]Lookup for use classification'!$B$7,C1526)),ISNUMBER(SEARCH('[1]Lookup for use classification'!$C$7,C1526)),ISNUMBER(SEARCH('[1]Lookup for use classification'!$D$7,C1526))),'[1]Lookup for use classification'!$A$7,IF(OR(ISNUMBER(SEARCH('[1]Lookup for use classification'!$B$9,C1526)),ISNUMBER(SEARCH('[1]Lookup for use classification'!$C$9,C1526)),ISNUMBER(SEARCH('[1]Lookup for use classification'!$D$9,C1526)),ISNUMBER(SEARCH('[1]Lookup for use classification'!$E$9,C1526)),ISNUMBER(SEARCH('[1]Lookup for use classification'!$F$9,C1526)),ISNUMBER(SEARCH('[1]Lookup for use classification'!$G$9,C1526)),ISNUMBER(SEARCH('[1]Lookup for use classification'!$H$9,C1526)),ISNUMBER(SEARCH('[1]Lookup for use classification'!$I$9,C1526)),ISNUMBER(SEARCH('[1]Lookup for use classification'!$J$9,C1526)),ISNUMBER(SEARCH('[1]Lookup for use classification'!$K$9,C1526))),'[1]Lookup for use classification'!$A$9,IF(OR(ISNUMBER(SEARCH('[1]Lookup for use classification'!$B$10,C1526)),ISNUMBER(SEARCH('[1]Lookup for use classification'!$C$10,C1526)),ISNUMBER(SEARCH('[1]Lookup for use classification'!$D$10,C1526)),ISNUMBER(SEARCH('[1]Lookup for use classification'!$E$10,C1526)),ISNUMBER(SEARCH('[1]Lookup for use classification'!$F$10,C1526)),ISNUMBER(SEARCH('[1]Lookup for use classification'!$G$10,C1526))),'[1]Lookup for use classification'!$A$10,IF(OR(ISNUMBER(SEARCH('[1]Lookup for use classification'!$B$11,C1526)),ISNUMBER(SEARCH('[1]Lookup for use classification'!$C$11,C1526))),'[1]Lookup for use classification'!$A$11,IF(OR(ISNUMBER(SEARCH('[1]Lookup for use classification'!$B$12,C1526)),ISNUMBER(SEARCH('[1]Lookup for use classification'!$C$12,C1526))),'[1]Lookup for use classification'!$A$12,IF(OR(ISNUMBER(SEARCH('[1]Lookup for use classification'!$B$13,C1526)),ISNUMBER(SEARCH('[1]Lookup for use classification'!$C$13,C1526)),ISNUMBER(SEARCH('[1]Lookup for use classification'!$D$13,C1526)),,ISNUMBER(SEARCH('[1]Lookup for use classification'!$C$13,C1526)),ISNUMBER(SEARCH('[1]Lookup for use classification'!$E$13,C1526))),'[1]Lookup for use classification'!$A$13,IF(OR(ISNUMBER(SEARCH('[1]Lookup for use classification'!$B$14,C1526)),ISNUMBER(SEARCH('[1]Lookup for use classification'!$C$14,C1526))),'[1]Lookup for use classification'!$A$14,"Other"))))))))))))</f>
        <v>Other</v>
      </c>
      <c r="E1526" s="188"/>
      <c r="F1526" s="188"/>
      <c r="G1526" s="188"/>
    </row>
    <row r="1527" spans="1:7" hidden="1">
      <c r="A1527" s="187" t="s">
        <v>952</v>
      </c>
      <c r="B1527" s="167" t="s">
        <v>4456</v>
      </c>
      <c r="C1527" s="182" t="s">
        <v>934</v>
      </c>
      <c r="D1527" s="6" t="str">
        <f>IF(OR(ISNUMBER(SEARCH('[1]Lookup for use classification'!$B$1,C1527)),ISNUMBER(SEARCH('[1]Lookup for use classification'!$C$1,C1527)),ISNUMBER(SEARCH('[1]Lookup for use classification'!$D$1,C1527)),ISNUMBER(SEARCH('[1]Lookup for use classification'!$E$1,C1527))),'[1]Lookup for use classification'!$A$1,IF(ISNUMBER(SEARCH('[1]Lookup for use classification'!$B$2,C1527)),'[1]Lookup for use classification'!$A$2,IF(ISNUMBER(SEARCH('[1]Lookup for use classification'!$B$3,C1527)),'[1]Lookup for use classification'!$A$3,IF(OR(ISNUMBER(SEARCH('[1]Lookup for use classification'!$B$4,C1527)),ISNUMBER(SEARCH('[1]Lookup for use classification'!$C$4,C1527)),ISNUMBER(SEARCH('[1]Lookup for use classification'!$D$4,C1527)),ISNUMBER(SEARCH('[1]Lookup for use classification'!$E$4,C1527))),'[1]Lookup for use classification'!$A$4,IF(OR(ISNUMBER(SEARCH('[1]Lookup for use classification'!$B$5,C1527)),ISNUMBER(SEARCH('[1]Lookup for use classification'!$C$5,C1527)),ISNUMBER(SEARCH('[1]Lookup for use classification'!$D$5,C1527))),'[1]Lookup for use classification'!$A$5,IF(OR(ISNUMBER(SEARCH('[1]Lookup for use classification'!$B$7,C1527)),ISNUMBER(SEARCH('[1]Lookup for use classification'!$C$7,C1527)),ISNUMBER(SEARCH('[1]Lookup for use classification'!$D$7,C1527))),'[1]Lookup for use classification'!$A$7,IF(OR(ISNUMBER(SEARCH('[1]Lookup for use classification'!$B$9,C1527)),ISNUMBER(SEARCH('[1]Lookup for use classification'!$C$9,C1527)),ISNUMBER(SEARCH('[1]Lookup for use classification'!$D$9,C1527)),ISNUMBER(SEARCH('[1]Lookup for use classification'!$E$9,C1527)),ISNUMBER(SEARCH('[1]Lookup for use classification'!$F$9,C1527)),ISNUMBER(SEARCH('[1]Lookup for use classification'!$G$9,C1527)),ISNUMBER(SEARCH('[1]Lookup for use classification'!$H$9,C1527)),ISNUMBER(SEARCH('[1]Lookup for use classification'!$I$9,C1527)),ISNUMBER(SEARCH('[1]Lookup for use classification'!$J$9,C1527)),ISNUMBER(SEARCH('[1]Lookup for use classification'!$K$9,C1527))),'[1]Lookup for use classification'!$A$9,IF(OR(ISNUMBER(SEARCH('[1]Lookup for use classification'!$B$10,C1527)),ISNUMBER(SEARCH('[1]Lookup for use classification'!$C$10,C1527)),ISNUMBER(SEARCH('[1]Lookup for use classification'!$D$10,C1527)),ISNUMBER(SEARCH('[1]Lookup for use classification'!$E$10,C1527)),ISNUMBER(SEARCH('[1]Lookup for use classification'!$F$10,C1527)),ISNUMBER(SEARCH('[1]Lookup for use classification'!$G$10,C1527))),'[1]Lookup for use classification'!$A$10,IF(OR(ISNUMBER(SEARCH('[1]Lookup for use classification'!$B$11,C1527)),ISNUMBER(SEARCH('[1]Lookup for use classification'!$C$11,C1527))),'[1]Lookup for use classification'!$A$11,IF(OR(ISNUMBER(SEARCH('[1]Lookup for use classification'!$B$12,C1527)),ISNUMBER(SEARCH('[1]Lookup for use classification'!$C$12,C1527))),'[1]Lookup for use classification'!$A$12,IF(OR(ISNUMBER(SEARCH('[1]Lookup for use classification'!$B$13,C1527)),ISNUMBER(SEARCH('[1]Lookup for use classification'!$C$13,C1527)),ISNUMBER(SEARCH('[1]Lookup for use classification'!$D$13,C1527)),,ISNUMBER(SEARCH('[1]Lookup for use classification'!$C$13,C1527)),ISNUMBER(SEARCH('[1]Lookup for use classification'!$E$13,C1527))),'[1]Lookup for use classification'!$A$13,IF(OR(ISNUMBER(SEARCH('[1]Lookup for use classification'!$B$14,C1527)),ISNUMBER(SEARCH('[1]Lookup for use classification'!$C$14,C1527))),'[1]Lookup for use classification'!$A$14,"Other"))))))))))))</f>
        <v>Other</v>
      </c>
      <c r="E1527" s="188"/>
      <c r="F1527" s="188"/>
      <c r="G1527" s="188"/>
    </row>
    <row r="1528" spans="1:7" hidden="1">
      <c r="A1528" s="187" t="s">
        <v>952</v>
      </c>
      <c r="B1528" s="167" t="s">
        <v>4456</v>
      </c>
      <c r="C1528" s="182" t="s">
        <v>935</v>
      </c>
      <c r="D1528" s="6" t="str">
        <f>IF(OR(ISNUMBER(SEARCH('[1]Lookup for use classification'!$B$1,C1528)),ISNUMBER(SEARCH('[1]Lookup for use classification'!$C$1,C1528)),ISNUMBER(SEARCH('[1]Lookup for use classification'!$D$1,C1528)),ISNUMBER(SEARCH('[1]Lookup for use classification'!$E$1,C1528))),'[1]Lookup for use classification'!$A$1,IF(ISNUMBER(SEARCH('[1]Lookup for use classification'!$B$2,C1528)),'[1]Lookup for use classification'!$A$2,IF(ISNUMBER(SEARCH('[1]Lookup for use classification'!$B$3,C1528)),'[1]Lookup for use classification'!$A$3,IF(OR(ISNUMBER(SEARCH('[1]Lookup for use classification'!$B$4,C1528)),ISNUMBER(SEARCH('[1]Lookup for use classification'!$C$4,C1528)),ISNUMBER(SEARCH('[1]Lookup for use classification'!$D$4,C1528)),ISNUMBER(SEARCH('[1]Lookup for use classification'!$E$4,C1528))),'[1]Lookup for use classification'!$A$4,IF(OR(ISNUMBER(SEARCH('[1]Lookup for use classification'!$B$5,C1528)),ISNUMBER(SEARCH('[1]Lookup for use classification'!$C$5,C1528)),ISNUMBER(SEARCH('[1]Lookup for use classification'!$D$5,C1528))),'[1]Lookup for use classification'!$A$5,IF(OR(ISNUMBER(SEARCH('[1]Lookup for use classification'!$B$7,C1528)),ISNUMBER(SEARCH('[1]Lookup for use classification'!$C$7,C1528)),ISNUMBER(SEARCH('[1]Lookup for use classification'!$D$7,C1528))),'[1]Lookup for use classification'!$A$7,IF(OR(ISNUMBER(SEARCH('[1]Lookup for use classification'!$B$9,C1528)),ISNUMBER(SEARCH('[1]Lookup for use classification'!$C$9,C1528)),ISNUMBER(SEARCH('[1]Lookup for use classification'!$D$9,C1528)),ISNUMBER(SEARCH('[1]Lookup for use classification'!$E$9,C1528)),ISNUMBER(SEARCH('[1]Lookup for use classification'!$F$9,C1528)),ISNUMBER(SEARCH('[1]Lookup for use classification'!$G$9,C1528)),ISNUMBER(SEARCH('[1]Lookup for use classification'!$H$9,C1528)),ISNUMBER(SEARCH('[1]Lookup for use classification'!$I$9,C1528)),ISNUMBER(SEARCH('[1]Lookup for use classification'!$J$9,C1528)),ISNUMBER(SEARCH('[1]Lookup for use classification'!$K$9,C1528))),'[1]Lookup for use classification'!$A$9,IF(OR(ISNUMBER(SEARCH('[1]Lookup for use classification'!$B$10,C1528)),ISNUMBER(SEARCH('[1]Lookup for use classification'!$C$10,C1528)),ISNUMBER(SEARCH('[1]Lookup for use classification'!$D$10,C1528)),ISNUMBER(SEARCH('[1]Lookup for use classification'!$E$10,C1528)),ISNUMBER(SEARCH('[1]Lookup for use classification'!$F$10,C1528)),ISNUMBER(SEARCH('[1]Lookup for use classification'!$G$10,C1528))),'[1]Lookup for use classification'!$A$10,IF(OR(ISNUMBER(SEARCH('[1]Lookup for use classification'!$B$11,C1528)),ISNUMBER(SEARCH('[1]Lookup for use classification'!$C$11,C1528))),'[1]Lookup for use classification'!$A$11,IF(OR(ISNUMBER(SEARCH('[1]Lookup for use classification'!$B$12,C1528)),ISNUMBER(SEARCH('[1]Lookup for use classification'!$C$12,C1528))),'[1]Lookup for use classification'!$A$12,IF(OR(ISNUMBER(SEARCH('[1]Lookup for use classification'!$B$13,C1528)),ISNUMBER(SEARCH('[1]Lookup for use classification'!$C$13,C1528)),ISNUMBER(SEARCH('[1]Lookup for use classification'!$D$13,C1528)),,ISNUMBER(SEARCH('[1]Lookup for use classification'!$C$13,C1528)),ISNUMBER(SEARCH('[1]Lookup for use classification'!$E$13,C1528))),'[1]Lookup for use classification'!$A$13,IF(OR(ISNUMBER(SEARCH('[1]Lookup for use classification'!$B$14,C1528)),ISNUMBER(SEARCH('[1]Lookup for use classification'!$C$14,C1528))),'[1]Lookup for use classification'!$A$14,"Other"))))))))))))</f>
        <v>Other</v>
      </c>
      <c r="E1528" s="188"/>
      <c r="F1528" s="188"/>
      <c r="G1528" s="188"/>
    </row>
    <row r="1529" spans="1:7" hidden="1">
      <c r="A1529" s="187" t="s">
        <v>952</v>
      </c>
      <c r="B1529" s="167" t="s">
        <v>4456</v>
      </c>
      <c r="C1529" s="182" t="s">
        <v>938</v>
      </c>
      <c r="D1529" s="6" t="str">
        <f>IF(OR(ISNUMBER(SEARCH('[1]Lookup for use classification'!$B$1,C1529)),ISNUMBER(SEARCH('[1]Lookup for use classification'!$C$1,C1529)),ISNUMBER(SEARCH('[1]Lookup for use classification'!$D$1,C1529)),ISNUMBER(SEARCH('[1]Lookup for use classification'!$E$1,C1529))),'[1]Lookup for use classification'!$A$1,IF(ISNUMBER(SEARCH('[1]Lookup for use classification'!$B$2,C1529)),'[1]Lookup for use classification'!$A$2,IF(ISNUMBER(SEARCH('[1]Lookup for use classification'!$B$3,C1529)),'[1]Lookup for use classification'!$A$3,IF(OR(ISNUMBER(SEARCH('[1]Lookup for use classification'!$B$4,C1529)),ISNUMBER(SEARCH('[1]Lookup for use classification'!$C$4,C1529)),ISNUMBER(SEARCH('[1]Lookup for use classification'!$D$4,C1529)),ISNUMBER(SEARCH('[1]Lookup for use classification'!$E$4,C1529))),'[1]Lookup for use classification'!$A$4,IF(OR(ISNUMBER(SEARCH('[1]Lookup for use classification'!$B$5,C1529)),ISNUMBER(SEARCH('[1]Lookup for use classification'!$C$5,C1529)),ISNUMBER(SEARCH('[1]Lookup for use classification'!$D$5,C1529))),'[1]Lookup for use classification'!$A$5,IF(OR(ISNUMBER(SEARCH('[1]Lookup for use classification'!$B$7,C1529)),ISNUMBER(SEARCH('[1]Lookup for use classification'!$C$7,C1529)),ISNUMBER(SEARCH('[1]Lookup for use classification'!$D$7,C1529))),'[1]Lookup for use classification'!$A$7,IF(OR(ISNUMBER(SEARCH('[1]Lookup for use classification'!$B$9,C1529)),ISNUMBER(SEARCH('[1]Lookup for use classification'!$C$9,C1529)),ISNUMBER(SEARCH('[1]Lookup for use classification'!$D$9,C1529)),ISNUMBER(SEARCH('[1]Lookup for use classification'!$E$9,C1529)),ISNUMBER(SEARCH('[1]Lookup for use classification'!$F$9,C1529)),ISNUMBER(SEARCH('[1]Lookup for use classification'!$G$9,C1529)),ISNUMBER(SEARCH('[1]Lookup for use classification'!$H$9,C1529)),ISNUMBER(SEARCH('[1]Lookup for use classification'!$I$9,C1529)),ISNUMBER(SEARCH('[1]Lookup for use classification'!$J$9,C1529)),ISNUMBER(SEARCH('[1]Lookup for use classification'!$K$9,C1529))),'[1]Lookup for use classification'!$A$9,IF(OR(ISNUMBER(SEARCH('[1]Lookup for use classification'!$B$10,C1529)),ISNUMBER(SEARCH('[1]Lookup for use classification'!$C$10,C1529)),ISNUMBER(SEARCH('[1]Lookup for use classification'!$D$10,C1529)),ISNUMBER(SEARCH('[1]Lookup for use classification'!$E$10,C1529)),ISNUMBER(SEARCH('[1]Lookup for use classification'!$F$10,C1529)),ISNUMBER(SEARCH('[1]Lookup for use classification'!$G$10,C1529))),'[1]Lookup for use classification'!$A$10,IF(OR(ISNUMBER(SEARCH('[1]Lookup for use classification'!$B$11,C1529)),ISNUMBER(SEARCH('[1]Lookup for use classification'!$C$11,C1529))),'[1]Lookup for use classification'!$A$11,IF(OR(ISNUMBER(SEARCH('[1]Lookup for use classification'!$B$12,C1529)),ISNUMBER(SEARCH('[1]Lookup for use classification'!$C$12,C1529))),'[1]Lookup for use classification'!$A$12,IF(OR(ISNUMBER(SEARCH('[1]Lookup for use classification'!$B$13,C1529)),ISNUMBER(SEARCH('[1]Lookup for use classification'!$C$13,C1529)),ISNUMBER(SEARCH('[1]Lookup for use classification'!$D$13,C1529)),,ISNUMBER(SEARCH('[1]Lookup for use classification'!$C$13,C1529)),ISNUMBER(SEARCH('[1]Lookup for use classification'!$E$13,C1529))),'[1]Lookup for use classification'!$A$13,IF(OR(ISNUMBER(SEARCH('[1]Lookup for use classification'!$B$14,C1529)),ISNUMBER(SEARCH('[1]Lookup for use classification'!$C$14,C1529))),'[1]Lookup for use classification'!$A$14,"Other"))))))))))))</f>
        <v>Other</v>
      </c>
      <c r="E1529" s="188"/>
      <c r="F1529" s="188"/>
      <c r="G1529" s="188"/>
    </row>
    <row r="1530" spans="1:7" hidden="1">
      <c r="A1530" s="187" t="s">
        <v>952</v>
      </c>
      <c r="B1530" s="167" t="s">
        <v>4456</v>
      </c>
      <c r="C1530" s="182" t="s">
        <v>940</v>
      </c>
      <c r="D1530" s="6" t="str">
        <f>IF(OR(ISNUMBER(SEARCH('[1]Lookup for use classification'!$B$1,C1530)),ISNUMBER(SEARCH('[1]Lookup for use classification'!$C$1,C1530)),ISNUMBER(SEARCH('[1]Lookup for use classification'!$D$1,C1530)),ISNUMBER(SEARCH('[1]Lookup for use classification'!$E$1,C1530))),'[1]Lookup for use classification'!$A$1,IF(ISNUMBER(SEARCH('[1]Lookup for use classification'!$B$2,C1530)),'[1]Lookup for use classification'!$A$2,IF(ISNUMBER(SEARCH('[1]Lookup for use classification'!$B$3,C1530)),'[1]Lookup for use classification'!$A$3,IF(OR(ISNUMBER(SEARCH('[1]Lookup for use classification'!$B$4,C1530)),ISNUMBER(SEARCH('[1]Lookup for use classification'!$C$4,C1530)),ISNUMBER(SEARCH('[1]Lookup for use classification'!$D$4,C1530)),ISNUMBER(SEARCH('[1]Lookup for use classification'!$E$4,C1530))),'[1]Lookup for use classification'!$A$4,IF(OR(ISNUMBER(SEARCH('[1]Lookup for use classification'!$B$5,C1530)),ISNUMBER(SEARCH('[1]Lookup for use classification'!$C$5,C1530)),ISNUMBER(SEARCH('[1]Lookup for use classification'!$D$5,C1530))),'[1]Lookup for use classification'!$A$5,IF(OR(ISNUMBER(SEARCH('[1]Lookup for use classification'!$B$7,C1530)),ISNUMBER(SEARCH('[1]Lookup for use classification'!$C$7,C1530)),ISNUMBER(SEARCH('[1]Lookup for use classification'!$D$7,C1530))),'[1]Lookup for use classification'!$A$7,IF(OR(ISNUMBER(SEARCH('[1]Lookup for use classification'!$B$9,C1530)),ISNUMBER(SEARCH('[1]Lookup for use classification'!$C$9,C1530)),ISNUMBER(SEARCH('[1]Lookup for use classification'!$D$9,C1530)),ISNUMBER(SEARCH('[1]Lookup for use classification'!$E$9,C1530)),ISNUMBER(SEARCH('[1]Lookup for use classification'!$F$9,C1530)),ISNUMBER(SEARCH('[1]Lookup for use classification'!$G$9,C1530)),ISNUMBER(SEARCH('[1]Lookup for use classification'!$H$9,C1530)),ISNUMBER(SEARCH('[1]Lookup for use classification'!$I$9,C1530)),ISNUMBER(SEARCH('[1]Lookup for use classification'!$J$9,C1530)),ISNUMBER(SEARCH('[1]Lookup for use classification'!$K$9,C1530))),'[1]Lookup for use classification'!$A$9,IF(OR(ISNUMBER(SEARCH('[1]Lookup for use classification'!$B$10,C1530)),ISNUMBER(SEARCH('[1]Lookup for use classification'!$C$10,C1530)),ISNUMBER(SEARCH('[1]Lookup for use classification'!$D$10,C1530)),ISNUMBER(SEARCH('[1]Lookup for use classification'!$E$10,C1530)),ISNUMBER(SEARCH('[1]Lookup for use classification'!$F$10,C1530)),ISNUMBER(SEARCH('[1]Lookup for use classification'!$G$10,C1530))),'[1]Lookup for use classification'!$A$10,IF(OR(ISNUMBER(SEARCH('[1]Lookup for use classification'!$B$11,C1530)),ISNUMBER(SEARCH('[1]Lookup for use classification'!$C$11,C1530))),'[1]Lookup for use classification'!$A$11,IF(OR(ISNUMBER(SEARCH('[1]Lookup for use classification'!$B$12,C1530)),ISNUMBER(SEARCH('[1]Lookup for use classification'!$C$12,C1530))),'[1]Lookup for use classification'!$A$12,IF(OR(ISNUMBER(SEARCH('[1]Lookup for use classification'!$B$13,C1530)),ISNUMBER(SEARCH('[1]Lookup for use classification'!$C$13,C1530)),ISNUMBER(SEARCH('[1]Lookup for use classification'!$D$13,C1530)),,ISNUMBER(SEARCH('[1]Lookup for use classification'!$C$13,C1530)),ISNUMBER(SEARCH('[1]Lookup for use classification'!$E$13,C1530))),'[1]Lookup for use classification'!$A$13,IF(OR(ISNUMBER(SEARCH('[1]Lookup for use classification'!$B$14,C1530)),ISNUMBER(SEARCH('[1]Lookup for use classification'!$C$14,C1530))),'[1]Lookup for use classification'!$A$14,"Other"))))))))))))</f>
        <v>Other</v>
      </c>
      <c r="E1530" s="188"/>
      <c r="F1530" s="188"/>
      <c r="G1530" s="188"/>
    </row>
    <row r="1531" spans="1:7" hidden="1">
      <c r="A1531" s="187" t="s">
        <v>952</v>
      </c>
      <c r="B1531" s="167" t="s">
        <v>4456</v>
      </c>
      <c r="C1531" s="182" t="s">
        <v>943</v>
      </c>
      <c r="D1531" s="6" t="str">
        <f>IF(OR(ISNUMBER(SEARCH('[1]Lookup for use classification'!$B$1,C1531)),ISNUMBER(SEARCH('[1]Lookup for use classification'!$C$1,C1531)),ISNUMBER(SEARCH('[1]Lookup for use classification'!$D$1,C1531)),ISNUMBER(SEARCH('[1]Lookup for use classification'!$E$1,C1531))),'[1]Lookup for use classification'!$A$1,IF(ISNUMBER(SEARCH('[1]Lookup for use classification'!$B$2,C1531)),'[1]Lookup for use classification'!$A$2,IF(ISNUMBER(SEARCH('[1]Lookup for use classification'!$B$3,C1531)),'[1]Lookup for use classification'!$A$3,IF(OR(ISNUMBER(SEARCH('[1]Lookup for use classification'!$B$4,C1531)),ISNUMBER(SEARCH('[1]Lookup for use classification'!$C$4,C1531)),ISNUMBER(SEARCH('[1]Lookup for use classification'!$D$4,C1531)),ISNUMBER(SEARCH('[1]Lookup for use classification'!$E$4,C1531))),'[1]Lookup for use classification'!$A$4,IF(OR(ISNUMBER(SEARCH('[1]Lookup for use classification'!$B$5,C1531)),ISNUMBER(SEARCH('[1]Lookup for use classification'!$C$5,C1531)),ISNUMBER(SEARCH('[1]Lookup for use classification'!$D$5,C1531))),'[1]Lookup for use classification'!$A$5,IF(OR(ISNUMBER(SEARCH('[1]Lookup for use classification'!$B$7,C1531)),ISNUMBER(SEARCH('[1]Lookup for use classification'!$C$7,C1531)),ISNUMBER(SEARCH('[1]Lookup for use classification'!$D$7,C1531))),'[1]Lookup for use classification'!$A$7,IF(OR(ISNUMBER(SEARCH('[1]Lookup for use classification'!$B$9,C1531)),ISNUMBER(SEARCH('[1]Lookup for use classification'!$C$9,C1531)),ISNUMBER(SEARCH('[1]Lookup for use classification'!$D$9,C1531)),ISNUMBER(SEARCH('[1]Lookup for use classification'!$E$9,C1531)),ISNUMBER(SEARCH('[1]Lookup for use classification'!$F$9,C1531)),ISNUMBER(SEARCH('[1]Lookup for use classification'!$G$9,C1531)),ISNUMBER(SEARCH('[1]Lookup for use classification'!$H$9,C1531)),ISNUMBER(SEARCH('[1]Lookup for use classification'!$I$9,C1531)),ISNUMBER(SEARCH('[1]Lookup for use classification'!$J$9,C1531)),ISNUMBER(SEARCH('[1]Lookup for use classification'!$K$9,C1531))),'[1]Lookup for use classification'!$A$9,IF(OR(ISNUMBER(SEARCH('[1]Lookup for use classification'!$B$10,C1531)),ISNUMBER(SEARCH('[1]Lookup for use classification'!$C$10,C1531)),ISNUMBER(SEARCH('[1]Lookup for use classification'!$D$10,C1531)),ISNUMBER(SEARCH('[1]Lookup for use classification'!$E$10,C1531)),ISNUMBER(SEARCH('[1]Lookup for use classification'!$F$10,C1531)),ISNUMBER(SEARCH('[1]Lookup for use classification'!$G$10,C1531))),'[1]Lookup for use classification'!$A$10,IF(OR(ISNUMBER(SEARCH('[1]Lookup for use classification'!$B$11,C1531)),ISNUMBER(SEARCH('[1]Lookup for use classification'!$C$11,C1531))),'[1]Lookup for use classification'!$A$11,IF(OR(ISNUMBER(SEARCH('[1]Lookup for use classification'!$B$12,C1531)),ISNUMBER(SEARCH('[1]Lookup for use classification'!$C$12,C1531))),'[1]Lookup for use classification'!$A$12,IF(OR(ISNUMBER(SEARCH('[1]Lookup for use classification'!$B$13,C1531)),ISNUMBER(SEARCH('[1]Lookup for use classification'!$C$13,C1531)),ISNUMBER(SEARCH('[1]Lookup for use classification'!$D$13,C1531)),,ISNUMBER(SEARCH('[1]Lookup for use classification'!$C$13,C1531)),ISNUMBER(SEARCH('[1]Lookup for use classification'!$E$13,C1531))),'[1]Lookup for use classification'!$A$13,IF(OR(ISNUMBER(SEARCH('[1]Lookup for use classification'!$B$14,C1531)),ISNUMBER(SEARCH('[1]Lookup for use classification'!$C$14,C1531))),'[1]Lookup for use classification'!$A$14,"Other"))))))))))))</f>
        <v>Other</v>
      </c>
      <c r="E1531" s="182"/>
      <c r="F1531" s="182"/>
      <c r="G1531" s="182"/>
    </row>
    <row r="1532" spans="1:7" hidden="1">
      <c r="A1532" s="187" t="s">
        <v>952</v>
      </c>
      <c r="B1532" s="167" t="s">
        <v>4456</v>
      </c>
      <c r="C1532" s="182" t="s">
        <v>944</v>
      </c>
      <c r="D1532" s="6" t="str">
        <f>IF(OR(ISNUMBER(SEARCH('[1]Lookup for use classification'!$B$1,C1532)),ISNUMBER(SEARCH('[1]Lookup for use classification'!$C$1,C1532)),ISNUMBER(SEARCH('[1]Lookup for use classification'!$D$1,C1532)),ISNUMBER(SEARCH('[1]Lookup for use classification'!$E$1,C1532))),'[1]Lookup for use classification'!$A$1,IF(ISNUMBER(SEARCH('[1]Lookup for use classification'!$B$2,C1532)),'[1]Lookup for use classification'!$A$2,IF(ISNUMBER(SEARCH('[1]Lookup for use classification'!$B$3,C1532)),'[1]Lookup for use classification'!$A$3,IF(OR(ISNUMBER(SEARCH('[1]Lookup for use classification'!$B$4,C1532)),ISNUMBER(SEARCH('[1]Lookup for use classification'!$C$4,C1532)),ISNUMBER(SEARCH('[1]Lookup for use classification'!$D$4,C1532)),ISNUMBER(SEARCH('[1]Lookup for use classification'!$E$4,C1532))),'[1]Lookup for use classification'!$A$4,IF(OR(ISNUMBER(SEARCH('[1]Lookup for use classification'!$B$5,C1532)),ISNUMBER(SEARCH('[1]Lookup for use classification'!$C$5,C1532)),ISNUMBER(SEARCH('[1]Lookup for use classification'!$D$5,C1532))),'[1]Lookup for use classification'!$A$5,IF(OR(ISNUMBER(SEARCH('[1]Lookup for use classification'!$B$7,C1532)),ISNUMBER(SEARCH('[1]Lookup for use classification'!$C$7,C1532)),ISNUMBER(SEARCH('[1]Lookup for use classification'!$D$7,C1532))),'[1]Lookup for use classification'!$A$7,IF(OR(ISNUMBER(SEARCH('[1]Lookup for use classification'!$B$9,C1532)),ISNUMBER(SEARCH('[1]Lookup for use classification'!$C$9,C1532)),ISNUMBER(SEARCH('[1]Lookup for use classification'!$D$9,C1532)),ISNUMBER(SEARCH('[1]Lookup for use classification'!$E$9,C1532)),ISNUMBER(SEARCH('[1]Lookup for use classification'!$F$9,C1532)),ISNUMBER(SEARCH('[1]Lookup for use classification'!$G$9,C1532)),ISNUMBER(SEARCH('[1]Lookup for use classification'!$H$9,C1532)),ISNUMBER(SEARCH('[1]Lookup for use classification'!$I$9,C1532)),ISNUMBER(SEARCH('[1]Lookup for use classification'!$J$9,C1532)),ISNUMBER(SEARCH('[1]Lookup for use classification'!$K$9,C1532))),'[1]Lookup for use classification'!$A$9,IF(OR(ISNUMBER(SEARCH('[1]Lookup for use classification'!$B$10,C1532)),ISNUMBER(SEARCH('[1]Lookup for use classification'!$C$10,C1532)),ISNUMBER(SEARCH('[1]Lookup for use classification'!$D$10,C1532)),ISNUMBER(SEARCH('[1]Lookup for use classification'!$E$10,C1532)),ISNUMBER(SEARCH('[1]Lookup for use classification'!$F$10,C1532)),ISNUMBER(SEARCH('[1]Lookup for use classification'!$G$10,C1532))),'[1]Lookup for use classification'!$A$10,IF(OR(ISNUMBER(SEARCH('[1]Lookup for use classification'!$B$11,C1532)),ISNUMBER(SEARCH('[1]Lookup for use classification'!$C$11,C1532))),'[1]Lookup for use classification'!$A$11,IF(OR(ISNUMBER(SEARCH('[1]Lookup for use classification'!$B$12,C1532)),ISNUMBER(SEARCH('[1]Lookup for use classification'!$C$12,C1532))),'[1]Lookup for use classification'!$A$12,IF(OR(ISNUMBER(SEARCH('[1]Lookup for use classification'!$B$13,C1532)),ISNUMBER(SEARCH('[1]Lookup for use classification'!$C$13,C1532)),ISNUMBER(SEARCH('[1]Lookup for use classification'!$D$13,C1532)),,ISNUMBER(SEARCH('[1]Lookup for use classification'!$C$13,C1532)),ISNUMBER(SEARCH('[1]Lookup for use classification'!$E$13,C1532))),'[1]Lookup for use classification'!$A$13,IF(OR(ISNUMBER(SEARCH('[1]Lookup for use classification'!$B$14,C1532)),ISNUMBER(SEARCH('[1]Lookup for use classification'!$C$14,C1532))),'[1]Lookup for use classification'!$A$14,"Other"))))))))))))</f>
        <v>Other</v>
      </c>
      <c r="E1532" s="188"/>
      <c r="F1532" s="188"/>
      <c r="G1532" s="188"/>
    </row>
    <row r="1533" spans="1:7" hidden="1">
      <c r="A1533" s="187" t="s">
        <v>952</v>
      </c>
      <c r="B1533" s="167" t="s">
        <v>4456</v>
      </c>
      <c r="C1533" s="182" t="s">
        <v>951</v>
      </c>
      <c r="D1533" s="6" t="str">
        <f>IF(OR(ISNUMBER(SEARCH('[1]Lookup for use classification'!$B$1,C1533)),ISNUMBER(SEARCH('[1]Lookup for use classification'!$C$1,C1533)),ISNUMBER(SEARCH('[1]Lookup for use classification'!$D$1,C1533)),ISNUMBER(SEARCH('[1]Lookup for use classification'!$E$1,C1533))),'[1]Lookup for use classification'!$A$1,IF(ISNUMBER(SEARCH('[1]Lookup for use classification'!$B$2,C1533)),'[1]Lookup for use classification'!$A$2,IF(ISNUMBER(SEARCH('[1]Lookup for use classification'!$B$3,C1533)),'[1]Lookup for use classification'!$A$3,IF(OR(ISNUMBER(SEARCH('[1]Lookup for use classification'!$B$4,C1533)),ISNUMBER(SEARCH('[1]Lookup for use classification'!$C$4,C1533)),ISNUMBER(SEARCH('[1]Lookup for use classification'!$D$4,C1533)),ISNUMBER(SEARCH('[1]Lookup for use classification'!$E$4,C1533))),'[1]Lookup for use classification'!$A$4,IF(OR(ISNUMBER(SEARCH('[1]Lookup for use classification'!$B$5,C1533)),ISNUMBER(SEARCH('[1]Lookup for use classification'!$C$5,C1533)),ISNUMBER(SEARCH('[1]Lookup for use classification'!$D$5,C1533))),'[1]Lookup for use classification'!$A$5,IF(OR(ISNUMBER(SEARCH('[1]Lookup for use classification'!$B$7,C1533)),ISNUMBER(SEARCH('[1]Lookup for use classification'!$C$7,C1533)),ISNUMBER(SEARCH('[1]Lookup for use classification'!$D$7,C1533))),'[1]Lookup for use classification'!$A$7,IF(OR(ISNUMBER(SEARCH('[1]Lookup for use classification'!$B$9,C1533)),ISNUMBER(SEARCH('[1]Lookup for use classification'!$C$9,C1533)),ISNUMBER(SEARCH('[1]Lookup for use classification'!$D$9,C1533)),ISNUMBER(SEARCH('[1]Lookup for use classification'!$E$9,C1533)),ISNUMBER(SEARCH('[1]Lookup for use classification'!$F$9,C1533)),ISNUMBER(SEARCH('[1]Lookup for use classification'!$G$9,C1533)),ISNUMBER(SEARCH('[1]Lookup for use classification'!$H$9,C1533)),ISNUMBER(SEARCH('[1]Lookup for use classification'!$I$9,C1533)),ISNUMBER(SEARCH('[1]Lookup for use classification'!$J$9,C1533)),ISNUMBER(SEARCH('[1]Lookup for use classification'!$K$9,C1533))),'[1]Lookup for use classification'!$A$9,IF(OR(ISNUMBER(SEARCH('[1]Lookup for use classification'!$B$10,C1533)),ISNUMBER(SEARCH('[1]Lookup for use classification'!$C$10,C1533)),ISNUMBER(SEARCH('[1]Lookup for use classification'!$D$10,C1533)),ISNUMBER(SEARCH('[1]Lookup for use classification'!$E$10,C1533)),ISNUMBER(SEARCH('[1]Lookup for use classification'!$F$10,C1533)),ISNUMBER(SEARCH('[1]Lookup for use classification'!$G$10,C1533))),'[1]Lookup for use classification'!$A$10,IF(OR(ISNUMBER(SEARCH('[1]Lookup for use classification'!$B$11,C1533)),ISNUMBER(SEARCH('[1]Lookup for use classification'!$C$11,C1533))),'[1]Lookup for use classification'!$A$11,IF(OR(ISNUMBER(SEARCH('[1]Lookup for use classification'!$B$12,C1533)),ISNUMBER(SEARCH('[1]Lookup for use classification'!$C$12,C1533))),'[1]Lookup for use classification'!$A$12,IF(OR(ISNUMBER(SEARCH('[1]Lookup for use classification'!$B$13,C1533)),ISNUMBER(SEARCH('[1]Lookup for use classification'!$C$13,C1533)),ISNUMBER(SEARCH('[1]Lookup for use classification'!$D$13,C1533)),,ISNUMBER(SEARCH('[1]Lookup for use classification'!$C$13,C1533)),ISNUMBER(SEARCH('[1]Lookup for use classification'!$E$13,C1533))),'[1]Lookup for use classification'!$A$13,IF(OR(ISNUMBER(SEARCH('[1]Lookup for use classification'!$B$14,C1533)),ISNUMBER(SEARCH('[1]Lookup for use classification'!$C$14,C1533))),'[1]Lookup for use classification'!$A$14,"Other"))))))))))))</f>
        <v>Other</v>
      </c>
      <c r="E1533" s="188"/>
      <c r="F1533" s="188"/>
      <c r="G1533" s="188"/>
    </row>
    <row r="1534" spans="1:7" hidden="1">
      <c r="A1534" s="187" t="s">
        <v>952</v>
      </c>
      <c r="B1534" s="167" t="s">
        <v>4456</v>
      </c>
      <c r="C1534" s="182" t="s">
        <v>953</v>
      </c>
      <c r="D1534" s="6" t="str">
        <f>IF(OR(ISNUMBER(SEARCH('[1]Lookup for use classification'!$B$1,C1534)),ISNUMBER(SEARCH('[1]Lookup for use classification'!$C$1,C1534)),ISNUMBER(SEARCH('[1]Lookup for use classification'!$D$1,C1534)),ISNUMBER(SEARCH('[1]Lookup for use classification'!$E$1,C1534))),'[1]Lookup for use classification'!$A$1,IF(ISNUMBER(SEARCH('[1]Lookup for use classification'!$B$2,C1534)),'[1]Lookup for use classification'!$A$2,IF(ISNUMBER(SEARCH('[1]Lookup for use classification'!$B$3,C1534)),'[1]Lookup for use classification'!$A$3,IF(OR(ISNUMBER(SEARCH('[1]Lookup for use classification'!$B$4,C1534)),ISNUMBER(SEARCH('[1]Lookup for use classification'!$C$4,C1534)),ISNUMBER(SEARCH('[1]Lookup for use classification'!$D$4,C1534)),ISNUMBER(SEARCH('[1]Lookup for use classification'!$E$4,C1534))),'[1]Lookup for use classification'!$A$4,IF(OR(ISNUMBER(SEARCH('[1]Lookup for use classification'!$B$5,C1534)),ISNUMBER(SEARCH('[1]Lookup for use classification'!$C$5,C1534)),ISNUMBER(SEARCH('[1]Lookup for use classification'!$D$5,C1534))),'[1]Lookup for use classification'!$A$5,IF(OR(ISNUMBER(SEARCH('[1]Lookup for use classification'!$B$7,C1534)),ISNUMBER(SEARCH('[1]Lookup for use classification'!$C$7,C1534)),ISNUMBER(SEARCH('[1]Lookup for use classification'!$D$7,C1534))),'[1]Lookup for use classification'!$A$7,IF(OR(ISNUMBER(SEARCH('[1]Lookup for use classification'!$B$9,C1534)),ISNUMBER(SEARCH('[1]Lookup for use classification'!$C$9,C1534)),ISNUMBER(SEARCH('[1]Lookup for use classification'!$D$9,C1534)),ISNUMBER(SEARCH('[1]Lookup for use classification'!$E$9,C1534)),ISNUMBER(SEARCH('[1]Lookup for use classification'!$F$9,C1534)),ISNUMBER(SEARCH('[1]Lookup for use classification'!$G$9,C1534)),ISNUMBER(SEARCH('[1]Lookup for use classification'!$H$9,C1534)),ISNUMBER(SEARCH('[1]Lookup for use classification'!$I$9,C1534)),ISNUMBER(SEARCH('[1]Lookup for use classification'!$J$9,C1534)),ISNUMBER(SEARCH('[1]Lookup for use classification'!$K$9,C1534))),'[1]Lookup for use classification'!$A$9,IF(OR(ISNUMBER(SEARCH('[1]Lookup for use classification'!$B$10,C1534)),ISNUMBER(SEARCH('[1]Lookup for use classification'!$C$10,C1534)),ISNUMBER(SEARCH('[1]Lookup for use classification'!$D$10,C1534)),ISNUMBER(SEARCH('[1]Lookup for use classification'!$E$10,C1534)),ISNUMBER(SEARCH('[1]Lookup for use classification'!$F$10,C1534)),ISNUMBER(SEARCH('[1]Lookup for use classification'!$G$10,C1534))),'[1]Lookup for use classification'!$A$10,IF(OR(ISNUMBER(SEARCH('[1]Lookup for use classification'!$B$11,C1534)),ISNUMBER(SEARCH('[1]Lookup for use classification'!$C$11,C1534))),'[1]Lookup for use classification'!$A$11,IF(OR(ISNUMBER(SEARCH('[1]Lookup for use classification'!$B$12,C1534)),ISNUMBER(SEARCH('[1]Lookup for use classification'!$C$12,C1534))),'[1]Lookup for use classification'!$A$12,IF(OR(ISNUMBER(SEARCH('[1]Lookup for use classification'!$B$13,C1534)),ISNUMBER(SEARCH('[1]Lookup for use classification'!$C$13,C1534)),ISNUMBER(SEARCH('[1]Lookup for use classification'!$D$13,C1534)),,ISNUMBER(SEARCH('[1]Lookup for use classification'!$C$13,C1534)),ISNUMBER(SEARCH('[1]Lookup for use classification'!$E$13,C1534))),'[1]Lookup for use classification'!$A$13,IF(OR(ISNUMBER(SEARCH('[1]Lookup for use classification'!$B$14,C1534)),ISNUMBER(SEARCH('[1]Lookup for use classification'!$C$14,C1534))),'[1]Lookup for use classification'!$A$14,"Other"))))))))))))</f>
        <v>Other</v>
      </c>
      <c r="E1534" s="183"/>
      <c r="F1534" s="184"/>
      <c r="G1534" s="184"/>
    </row>
    <row r="1535" spans="1:7" hidden="1">
      <c r="A1535" s="187" t="s">
        <v>952</v>
      </c>
      <c r="B1535" s="167" t="s">
        <v>4456</v>
      </c>
      <c r="C1535" s="182" t="s">
        <v>954</v>
      </c>
      <c r="D1535" s="6" t="str">
        <f>IF(OR(ISNUMBER(SEARCH('[1]Lookup for use classification'!$B$1,C1535)),ISNUMBER(SEARCH('[1]Lookup for use classification'!$C$1,C1535)),ISNUMBER(SEARCH('[1]Lookup for use classification'!$D$1,C1535)),ISNUMBER(SEARCH('[1]Lookup for use classification'!$E$1,C1535))),'[1]Lookup for use classification'!$A$1,IF(ISNUMBER(SEARCH('[1]Lookup for use classification'!$B$2,C1535)),'[1]Lookup for use classification'!$A$2,IF(ISNUMBER(SEARCH('[1]Lookup for use classification'!$B$3,C1535)),'[1]Lookup for use classification'!$A$3,IF(OR(ISNUMBER(SEARCH('[1]Lookup for use classification'!$B$4,C1535)),ISNUMBER(SEARCH('[1]Lookup for use classification'!$C$4,C1535)),ISNUMBER(SEARCH('[1]Lookup for use classification'!$D$4,C1535)),ISNUMBER(SEARCH('[1]Lookup for use classification'!$E$4,C1535))),'[1]Lookup for use classification'!$A$4,IF(OR(ISNUMBER(SEARCH('[1]Lookup for use classification'!$B$5,C1535)),ISNUMBER(SEARCH('[1]Lookup for use classification'!$C$5,C1535)),ISNUMBER(SEARCH('[1]Lookup for use classification'!$D$5,C1535))),'[1]Lookup for use classification'!$A$5,IF(OR(ISNUMBER(SEARCH('[1]Lookup for use classification'!$B$7,C1535)),ISNUMBER(SEARCH('[1]Lookup for use classification'!$C$7,C1535)),ISNUMBER(SEARCH('[1]Lookup for use classification'!$D$7,C1535))),'[1]Lookup for use classification'!$A$7,IF(OR(ISNUMBER(SEARCH('[1]Lookup for use classification'!$B$9,C1535)),ISNUMBER(SEARCH('[1]Lookup for use classification'!$C$9,C1535)),ISNUMBER(SEARCH('[1]Lookup for use classification'!$D$9,C1535)),ISNUMBER(SEARCH('[1]Lookup for use classification'!$E$9,C1535)),ISNUMBER(SEARCH('[1]Lookup for use classification'!$F$9,C1535)),ISNUMBER(SEARCH('[1]Lookup for use classification'!$G$9,C1535)),ISNUMBER(SEARCH('[1]Lookup for use classification'!$H$9,C1535)),ISNUMBER(SEARCH('[1]Lookup for use classification'!$I$9,C1535)),ISNUMBER(SEARCH('[1]Lookup for use classification'!$J$9,C1535)),ISNUMBER(SEARCH('[1]Lookup for use classification'!$K$9,C1535))),'[1]Lookup for use classification'!$A$9,IF(OR(ISNUMBER(SEARCH('[1]Lookup for use classification'!$B$10,C1535)),ISNUMBER(SEARCH('[1]Lookup for use classification'!$C$10,C1535)),ISNUMBER(SEARCH('[1]Lookup for use classification'!$D$10,C1535)),ISNUMBER(SEARCH('[1]Lookup for use classification'!$E$10,C1535)),ISNUMBER(SEARCH('[1]Lookup for use classification'!$F$10,C1535)),ISNUMBER(SEARCH('[1]Lookup for use classification'!$G$10,C1535))),'[1]Lookup for use classification'!$A$10,IF(OR(ISNUMBER(SEARCH('[1]Lookup for use classification'!$B$11,C1535)),ISNUMBER(SEARCH('[1]Lookup for use classification'!$C$11,C1535))),'[1]Lookup for use classification'!$A$11,IF(OR(ISNUMBER(SEARCH('[1]Lookup for use classification'!$B$12,C1535)),ISNUMBER(SEARCH('[1]Lookup for use classification'!$C$12,C1535))),'[1]Lookup for use classification'!$A$12,IF(OR(ISNUMBER(SEARCH('[1]Lookup for use classification'!$B$13,C1535)),ISNUMBER(SEARCH('[1]Lookup for use classification'!$C$13,C1535)),ISNUMBER(SEARCH('[1]Lookup for use classification'!$D$13,C1535)),,ISNUMBER(SEARCH('[1]Lookup for use classification'!$C$13,C1535)),ISNUMBER(SEARCH('[1]Lookup for use classification'!$E$13,C1535))),'[1]Lookup for use classification'!$A$13,IF(OR(ISNUMBER(SEARCH('[1]Lookup for use classification'!$B$14,C1535)),ISNUMBER(SEARCH('[1]Lookup for use classification'!$C$14,C1535))),'[1]Lookup for use classification'!$A$14,"Other"))))))))))))</f>
        <v>Other</v>
      </c>
      <c r="E1535" s="183"/>
      <c r="F1535" s="184"/>
      <c r="G1535" s="184"/>
    </row>
    <row r="1536" spans="1:7" hidden="1">
      <c r="A1536" s="187" t="s">
        <v>952</v>
      </c>
      <c r="B1536" s="167" t="s">
        <v>4456</v>
      </c>
      <c r="C1536" s="182" t="s">
        <v>956</v>
      </c>
      <c r="D1536" s="6" t="str">
        <f>IF(OR(ISNUMBER(SEARCH('[1]Lookup for use classification'!$B$1,C1536)),ISNUMBER(SEARCH('[1]Lookup for use classification'!$C$1,C1536)),ISNUMBER(SEARCH('[1]Lookup for use classification'!$D$1,C1536)),ISNUMBER(SEARCH('[1]Lookup for use classification'!$E$1,C1536))),'[1]Lookup for use classification'!$A$1,IF(ISNUMBER(SEARCH('[1]Lookup for use classification'!$B$2,C1536)),'[1]Lookup for use classification'!$A$2,IF(ISNUMBER(SEARCH('[1]Lookup for use classification'!$B$3,C1536)),'[1]Lookup for use classification'!$A$3,IF(OR(ISNUMBER(SEARCH('[1]Lookup for use classification'!$B$4,C1536)),ISNUMBER(SEARCH('[1]Lookup for use classification'!$C$4,C1536)),ISNUMBER(SEARCH('[1]Lookup for use classification'!$D$4,C1536)),ISNUMBER(SEARCH('[1]Lookup for use classification'!$E$4,C1536))),'[1]Lookup for use classification'!$A$4,IF(OR(ISNUMBER(SEARCH('[1]Lookup for use classification'!$B$5,C1536)),ISNUMBER(SEARCH('[1]Lookup for use classification'!$C$5,C1536)),ISNUMBER(SEARCH('[1]Lookup for use classification'!$D$5,C1536))),'[1]Lookup for use classification'!$A$5,IF(OR(ISNUMBER(SEARCH('[1]Lookup for use classification'!$B$7,C1536)),ISNUMBER(SEARCH('[1]Lookup for use classification'!$C$7,C1536)),ISNUMBER(SEARCH('[1]Lookup for use classification'!$D$7,C1536))),'[1]Lookup for use classification'!$A$7,IF(OR(ISNUMBER(SEARCH('[1]Lookup for use classification'!$B$9,C1536)),ISNUMBER(SEARCH('[1]Lookup for use classification'!$C$9,C1536)),ISNUMBER(SEARCH('[1]Lookup for use classification'!$D$9,C1536)),ISNUMBER(SEARCH('[1]Lookup for use classification'!$E$9,C1536)),ISNUMBER(SEARCH('[1]Lookup for use classification'!$F$9,C1536)),ISNUMBER(SEARCH('[1]Lookup for use classification'!$G$9,C1536)),ISNUMBER(SEARCH('[1]Lookup for use classification'!$H$9,C1536)),ISNUMBER(SEARCH('[1]Lookup for use classification'!$I$9,C1536)),ISNUMBER(SEARCH('[1]Lookup for use classification'!$J$9,C1536)),ISNUMBER(SEARCH('[1]Lookup for use classification'!$K$9,C1536))),'[1]Lookup for use classification'!$A$9,IF(OR(ISNUMBER(SEARCH('[1]Lookup for use classification'!$B$10,C1536)),ISNUMBER(SEARCH('[1]Lookup for use classification'!$C$10,C1536)),ISNUMBER(SEARCH('[1]Lookup for use classification'!$D$10,C1536)),ISNUMBER(SEARCH('[1]Lookup for use classification'!$E$10,C1536)),ISNUMBER(SEARCH('[1]Lookup for use classification'!$F$10,C1536)),ISNUMBER(SEARCH('[1]Lookup for use classification'!$G$10,C1536))),'[1]Lookup for use classification'!$A$10,IF(OR(ISNUMBER(SEARCH('[1]Lookup for use classification'!$B$11,C1536)),ISNUMBER(SEARCH('[1]Lookup for use classification'!$C$11,C1536))),'[1]Lookup for use classification'!$A$11,IF(OR(ISNUMBER(SEARCH('[1]Lookup for use classification'!$B$12,C1536)),ISNUMBER(SEARCH('[1]Lookup for use classification'!$C$12,C1536))),'[1]Lookup for use classification'!$A$12,IF(OR(ISNUMBER(SEARCH('[1]Lookup for use classification'!$B$13,C1536)),ISNUMBER(SEARCH('[1]Lookup for use classification'!$C$13,C1536)),ISNUMBER(SEARCH('[1]Lookup for use classification'!$D$13,C1536)),,ISNUMBER(SEARCH('[1]Lookup for use classification'!$C$13,C1536)),ISNUMBER(SEARCH('[1]Lookup for use classification'!$E$13,C1536))),'[1]Lookup for use classification'!$A$13,IF(OR(ISNUMBER(SEARCH('[1]Lookup for use classification'!$B$14,C1536)),ISNUMBER(SEARCH('[1]Lookup for use classification'!$C$14,C1536))),'[1]Lookup for use classification'!$A$14,"Other"))))))))))))</f>
        <v>Other</v>
      </c>
      <c r="E1536" s="188"/>
      <c r="F1536" s="188"/>
      <c r="G1536" s="188"/>
    </row>
    <row r="1537" spans="1:18" hidden="1">
      <c r="A1537" s="187" t="s">
        <v>952</v>
      </c>
      <c r="B1537" s="167" t="s">
        <v>4456</v>
      </c>
      <c r="C1537" s="182" t="s">
        <v>957</v>
      </c>
      <c r="D1537" s="6" t="str">
        <f>IF(OR(ISNUMBER(SEARCH('[1]Lookup for use classification'!$B$1,C1537)),ISNUMBER(SEARCH('[1]Lookup for use classification'!$C$1,C1537)),ISNUMBER(SEARCH('[1]Lookup for use classification'!$D$1,C1537)),ISNUMBER(SEARCH('[1]Lookup for use classification'!$E$1,C1537))),'[1]Lookup for use classification'!$A$1,IF(ISNUMBER(SEARCH('[1]Lookup for use classification'!$B$2,C1537)),'[1]Lookup for use classification'!$A$2,IF(ISNUMBER(SEARCH('[1]Lookup for use classification'!$B$3,C1537)),'[1]Lookup for use classification'!$A$3,IF(OR(ISNUMBER(SEARCH('[1]Lookup for use classification'!$B$4,C1537)),ISNUMBER(SEARCH('[1]Lookup for use classification'!$C$4,C1537)),ISNUMBER(SEARCH('[1]Lookup for use classification'!$D$4,C1537)),ISNUMBER(SEARCH('[1]Lookup for use classification'!$E$4,C1537))),'[1]Lookup for use classification'!$A$4,IF(OR(ISNUMBER(SEARCH('[1]Lookup for use classification'!$B$5,C1537)),ISNUMBER(SEARCH('[1]Lookup for use classification'!$C$5,C1537)),ISNUMBER(SEARCH('[1]Lookup for use classification'!$D$5,C1537))),'[1]Lookup for use classification'!$A$5,IF(OR(ISNUMBER(SEARCH('[1]Lookup for use classification'!$B$7,C1537)),ISNUMBER(SEARCH('[1]Lookup for use classification'!$C$7,C1537)),ISNUMBER(SEARCH('[1]Lookup for use classification'!$D$7,C1537))),'[1]Lookup for use classification'!$A$7,IF(OR(ISNUMBER(SEARCH('[1]Lookup for use classification'!$B$9,C1537)),ISNUMBER(SEARCH('[1]Lookup for use classification'!$C$9,C1537)),ISNUMBER(SEARCH('[1]Lookup for use classification'!$D$9,C1537)),ISNUMBER(SEARCH('[1]Lookup for use classification'!$E$9,C1537)),ISNUMBER(SEARCH('[1]Lookup for use classification'!$F$9,C1537)),ISNUMBER(SEARCH('[1]Lookup for use classification'!$G$9,C1537)),ISNUMBER(SEARCH('[1]Lookup for use classification'!$H$9,C1537)),ISNUMBER(SEARCH('[1]Lookup for use classification'!$I$9,C1537)),ISNUMBER(SEARCH('[1]Lookup for use classification'!$J$9,C1537)),ISNUMBER(SEARCH('[1]Lookup for use classification'!$K$9,C1537))),'[1]Lookup for use classification'!$A$9,IF(OR(ISNUMBER(SEARCH('[1]Lookup for use classification'!$B$10,C1537)),ISNUMBER(SEARCH('[1]Lookup for use classification'!$C$10,C1537)),ISNUMBER(SEARCH('[1]Lookup for use classification'!$D$10,C1537)),ISNUMBER(SEARCH('[1]Lookup for use classification'!$E$10,C1537)),ISNUMBER(SEARCH('[1]Lookup for use classification'!$F$10,C1537)),ISNUMBER(SEARCH('[1]Lookup for use classification'!$G$10,C1537))),'[1]Lookup for use classification'!$A$10,IF(OR(ISNUMBER(SEARCH('[1]Lookup for use classification'!$B$11,C1537)),ISNUMBER(SEARCH('[1]Lookup for use classification'!$C$11,C1537))),'[1]Lookup for use classification'!$A$11,IF(OR(ISNUMBER(SEARCH('[1]Lookup for use classification'!$B$12,C1537)),ISNUMBER(SEARCH('[1]Lookup for use classification'!$C$12,C1537))),'[1]Lookup for use classification'!$A$12,IF(OR(ISNUMBER(SEARCH('[1]Lookup for use classification'!$B$13,C1537)),ISNUMBER(SEARCH('[1]Lookup for use classification'!$C$13,C1537)),ISNUMBER(SEARCH('[1]Lookup for use classification'!$D$13,C1537)),,ISNUMBER(SEARCH('[1]Lookup for use classification'!$C$13,C1537)),ISNUMBER(SEARCH('[1]Lookup for use classification'!$E$13,C1537))),'[1]Lookup for use classification'!$A$13,IF(OR(ISNUMBER(SEARCH('[1]Lookup for use classification'!$B$14,C1537)),ISNUMBER(SEARCH('[1]Lookup for use classification'!$C$14,C1537))),'[1]Lookup for use classification'!$A$14,"Other"))))))))))))</f>
        <v>Other</v>
      </c>
      <c r="E1537" s="188"/>
      <c r="F1537" s="188"/>
      <c r="G1537" s="188"/>
    </row>
    <row r="1538" spans="1:18" hidden="1">
      <c r="A1538" s="187" t="s">
        <v>952</v>
      </c>
      <c r="B1538" s="167" t="s">
        <v>4456</v>
      </c>
      <c r="C1538" s="182" t="s">
        <v>959</v>
      </c>
      <c r="D1538" s="6" t="str">
        <f>IF(OR(ISNUMBER(SEARCH('[1]Lookup for use classification'!$B$1,C1538)),ISNUMBER(SEARCH('[1]Lookup for use classification'!$C$1,C1538)),ISNUMBER(SEARCH('[1]Lookup for use classification'!$D$1,C1538)),ISNUMBER(SEARCH('[1]Lookup for use classification'!$E$1,C1538))),'[1]Lookup for use classification'!$A$1,IF(ISNUMBER(SEARCH('[1]Lookup for use classification'!$B$2,C1538)),'[1]Lookup for use classification'!$A$2,IF(ISNUMBER(SEARCH('[1]Lookup for use classification'!$B$3,C1538)),'[1]Lookup for use classification'!$A$3,IF(OR(ISNUMBER(SEARCH('[1]Lookup for use classification'!$B$4,C1538)),ISNUMBER(SEARCH('[1]Lookup for use classification'!$C$4,C1538)),ISNUMBER(SEARCH('[1]Lookup for use classification'!$D$4,C1538)),ISNUMBER(SEARCH('[1]Lookup for use classification'!$E$4,C1538))),'[1]Lookup for use classification'!$A$4,IF(OR(ISNUMBER(SEARCH('[1]Lookup for use classification'!$B$5,C1538)),ISNUMBER(SEARCH('[1]Lookup for use classification'!$C$5,C1538)),ISNUMBER(SEARCH('[1]Lookup for use classification'!$D$5,C1538))),'[1]Lookup for use classification'!$A$5,IF(OR(ISNUMBER(SEARCH('[1]Lookup for use classification'!$B$7,C1538)),ISNUMBER(SEARCH('[1]Lookup for use classification'!$C$7,C1538)),ISNUMBER(SEARCH('[1]Lookup for use classification'!$D$7,C1538))),'[1]Lookup for use classification'!$A$7,IF(OR(ISNUMBER(SEARCH('[1]Lookup for use classification'!$B$9,C1538)),ISNUMBER(SEARCH('[1]Lookup for use classification'!$C$9,C1538)),ISNUMBER(SEARCH('[1]Lookup for use classification'!$D$9,C1538)),ISNUMBER(SEARCH('[1]Lookup for use classification'!$E$9,C1538)),ISNUMBER(SEARCH('[1]Lookup for use classification'!$F$9,C1538)),ISNUMBER(SEARCH('[1]Lookup for use classification'!$G$9,C1538)),ISNUMBER(SEARCH('[1]Lookup for use classification'!$H$9,C1538)),ISNUMBER(SEARCH('[1]Lookup for use classification'!$I$9,C1538)),ISNUMBER(SEARCH('[1]Lookup for use classification'!$J$9,C1538)),ISNUMBER(SEARCH('[1]Lookup for use classification'!$K$9,C1538))),'[1]Lookup for use classification'!$A$9,IF(OR(ISNUMBER(SEARCH('[1]Lookup for use classification'!$B$10,C1538)),ISNUMBER(SEARCH('[1]Lookup for use classification'!$C$10,C1538)),ISNUMBER(SEARCH('[1]Lookup for use classification'!$D$10,C1538)),ISNUMBER(SEARCH('[1]Lookup for use classification'!$E$10,C1538)),ISNUMBER(SEARCH('[1]Lookup for use classification'!$F$10,C1538)),ISNUMBER(SEARCH('[1]Lookup for use classification'!$G$10,C1538))),'[1]Lookup for use classification'!$A$10,IF(OR(ISNUMBER(SEARCH('[1]Lookup for use classification'!$B$11,C1538)),ISNUMBER(SEARCH('[1]Lookup for use classification'!$C$11,C1538))),'[1]Lookup for use classification'!$A$11,IF(OR(ISNUMBER(SEARCH('[1]Lookup for use classification'!$B$12,C1538)),ISNUMBER(SEARCH('[1]Lookup for use classification'!$C$12,C1538))),'[1]Lookup for use classification'!$A$12,IF(OR(ISNUMBER(SEARCH('[1]Lookup for use classification'!$B$13,C1538)),ISNUMBER(SEARCH('[1]Lookup for use classification'!$C$13,C1538)),ISNUMBER(SEARCH('[1]Lookup for use classification'!$D$13,C1538)),,ISNUMBER(SEARCH('[1]Lookup for use classification'!$C$13,C1538)),ISNUMBER(SEARCH('[1]Lookup for use classification'!$E$13,C1538))),'[1]Lookup for use classification'!$A$13,IF(OR(ISNUMBER(SEARCH('[1]Lookup for use classification'!$B$14,C1538)),ISNUMBER(SEARCH('[1]Lookup for use classification'!$C$14,C1538))),'[1]Lookup for use classification'!$A$14,"Other"))))))))))))</f>
        <v>Other</v>
      </c>
      <c r="E1538" s="188"/>
      <c r="F1538" s="188"/>
      <c r="G1538" s="188"/>
    </row>
    <row r="1539" spans="1:18" hidden="1">
      <c r="A1539" s="187" t="s">
        <v>952</v>
      </c>
      <c r="B1539" s="167" t="s">
        <v>4456</v>
      </c>
      <c r="C1539" s="182" t="s">
        <v>164</v>
      </c>
      <c r="D1539" s="6" t="str">
        <f>IF(OR(ISNUMBER(SEARCH('[1]Lookup for use classification'!$B$1,C1539)),ISNUMBER(SEARCH('[1]Lookup for use classification'!$C$1,C1539)),ISNUMBER(SEARCH('[1]Lookup for use classification'!$D$1,C1539)),ISNUMBER(SEARCH('[1]Lookup for use classification'!$E$1,C1539))),'[1]Lookup for use classification'!$A$1,IF(ISNUMBER(SEARCH('[1]Lookup for use classification'!$B$2,C1539)),'[1]Lookup for use classification'!$A$2,IF(ISNUMBER(SEARCH('[1]Lookup for use classification'!$B$3,C1539)),'[1]Lookup for use classification'!$A$3,IF(OR(ISNUMBER(SEARCH('[1]Lookup for use classification'!$B$4,C1539)),ISNUMBER(SEARCH('[1]Lookup for use classification'!$C$4,C1539)),ISNUMBER(SEARCH('[1]Lookup for use classification'!$D$4,C1539)),ISNUMBER(SEARCH('[1]Lookup for use classification'!$E$4,C1539))),'[1]Lookup for use classification'!$A$4,IF(OR(ISNUMBER(SEARCH('[1]Lookup for use classification'!$B$5,C1539)),ISNUMBER(SEARCH('[1]Lookup for use classification'!$C$5,C1539)),ISNUMBER(SEARCH('[1]Lookup for use classification'!$D$5,C1539))),'[1]Lookup for use classification'!$A$5,IF(OR(ISNUMBER(SEARCH('[1]Lookup for use classification'!$B$7,C1539)),ISNUMBER(SEARCH('[1]Lookup for use classification'!$C$7,C1539)),ISNUMBER(SEARCH('[1]Lookup for use classification'!$D$7,C1539))),'[1]Lookup for use classification'!$A$7,IF(OR(ISNUMBER(SEARCH('[1]Lookup for use classification'!$B$9,C1539)),ISNUMBER(SEARCH('[1]Lookup for use classification'!$C$9,C1539)),ISNUMBER(SEARCH('[1]Lookup for use classification'!$D$9,C1539)),ISNUMBER(SEARCH('[1]Lookup for use classification'!$E$9,C1539)),ISNUMBER(SEARCH('[1]Lookup for use classification'!$F$9,C1539)),ISNUMBER(SEARCH('[1]Lookup for use classification'!$G$9,C1539)),ISNUMBER(SEARCH('[1]Lookup for use classification'!$H$9,C1539)),ISNUMBER(SEARCH('[1]Lookup for use classification'!$I$9,C1539)),ISNUMBER(SEARCH('[1]Lookup for use classification'!$J$9,C1539)),ISNUMBER(SEARCH('[1]Lookup for use classification'!$K$9,C1539))),'[1]Lookup for use classification'!$A$9,IF(OR(ISNUMBER(SEARCH('[1]Lookup for use classification'!$B$10,C1539)),ISNUMBER(SEARCH('[1]Lookup for use classification'!$C$10,C1539)),ISNUMBER(SEARCH('[1]Lookup for use classification'!$D$10,C1539)),ISNUMBER(SEARCH('[1]Lookup for use classification'!$E$10,C1539)),ISNUMBER(SEARCH('[1]Lookup for use classification'!$F$10,C1539)),ISNUMBER(SEARCH('[1]Lookup for use classification'!$G$10,C1539))),'[1]Lookup for use classification'!$A$10,IF(OR(ISNUMBER(SEARCH('[1]Lookup for use classification'!$B$11,C1539)),ISNUMBER(SEARCH('[1]Lookup for use classification'!$C$11,C1539))),'[1]Lookup for use classification'!$A$11,IF(OR(ISNUMBER(SEARCH('[1]Lookup for use classification'!$B$12,C1539)),ISNUMBER(SEARCH('[1]Lookup for use classification'!$C$12,C1539))),'[1]Lookup for use classification'!$A$12,IF(OR(ISNUMBER(SEARCH('[1]Lookup for use classification'!$B$13,C1539)),ISNUMBER(SEARCH('[1]Lookup for use classification'!$C$13,C1539)),ISNUMBER(SEARCH('[1]Lookup for use classification'!$D$13,C1539)),,ISNUMBER(SEARCH('[1]Lookup for use classification'!$C$13,C1539)),ISNUMBER(SEARCH('[1]Lookup for use classification'!$E$13,C1539))),'[1]Lookup for use classification'!$A$13,IF(OR(ISNUMBER(SEARCH('[1]Lookup for use classification'!$B$14,C1539)),ISNUMBER(SEARCH('[1]Lookup for use classification'!$C$14,C1539))),'[1]Lookup for use classification'!$A$14,"Other"))))))))))))</f>
        <v>Other</v>
      </c>
      <c r="E1539" s="183"/>
      <c r="F1539" s="184"/>
      <c r="G1539" s="184"/>
    </row>
    <row r="1540" spans="1:18" hidden="1">
      <c r="A1540" s="187" t="s">
        <v>952</v>
      </c>
      <c r="B1540" s="167" t="s">
        <v>4456</v>
      </c>
      <c r="C1540" s="182" t="s">
        <v>970</v>
      </c>
      <c r="D1540" s="6" t="str">
        <f>IF(OR(ISNUMBER(SEARCH('[1]Lookup for use classification'!$B$1,C1540)),ISNUMBER(SEARCH('[1]Lookup for use classification'!$C$1,C1540)),ISNUMBER(SEARCH('[1]Lookup for use classification'!$D$1,C1540)),ISNUMBER(SEARCH('[1]Lookup for use classification'!$E$1,C1540))),'[1]Lookup for use classification'!$A$1,IF(ISNUMBER(SEARCH('[1]Lookup for use classification'!$B$2,C1540)),'[1]Lookup for use classification'!$A$2,IF(ISNUMBER(SEARCH('[1]Lookup for use classification'!$B$3,C1540)),'[1]Lookup for use classification'!$A$3,IF(OR(ISNUMBER(SEARCH('[1]Lookup for use classification'!$B$4,C1540)),ISNUMBER(SEARCH('[1]Lookup for use classification'!$C$4,C1540)),ISNUMBER(SEARCH('[1]Lookup for use classification'!$D$4,C1540)),ISNUMBER(SEARCH('[1]Lookup for use classification'!$E$4,C1540))),'[1]Lookup for use classification'!$A$4,IF(OR(ISNUMBER(SEARCH('[1]Lookup for use classification'!$B$5,C1540)),ISNUMBER(SEARCH('[1]Lookup for use classification'!$C$5,C1540)),ISNUMBER(SEARCH('[1]Lookup for use classification'!$D$5,C1540))),'[1]Lookup for use classification'!$A$5,IF(OR(ISNUMBER(SEARCH('[1]Lookup for use classification'!$B$7,C1540)),ISNUMBER(SEARCH('[1]Lookup for use classification'!$C$7,C1540)),ISNUMBER(SEARCH('[1]Lookup for use classification'!$D$7,C1540))),'[1]Lookup for use classification'!$A$7,IF(OR(ISNUMBER(SEARCH('[1]Lookup for use classification'!$B$9,C1540)),ISNUMBER(SEARCH('[1]Lookup for use classification'!$C$9,C1540)),ISNUMBER(SEARCH('[1]Lookup for use classification'!$D$9,C1540)),ISNUMBER(SEARCH('[1]Lookup for use classification'!$E$9,C1540)),ISNUMBER(SEARCH('[1]Lookup for use classification'!$F$9,C1540)),ISNUMBER(SEARCH('[1]Lookup for use classification'!$G$9,C1540)),ISNUMBER(SEARCH('[1]Lookup for use classification'!$H$9,C1540)),ISNUMBER(SEARCH('[1]Lookup for use classification'!$I$9,C1540)),ISNUMBER(SEARCH('[1]Lookup for use classification'!$J$9,C1540)),ISNUMBER(SEARCH('[1]Lookup for use classification'!$K$9,C1540))),'[1]Lookup for use classification'!$A$9,IF(OR(ISNUMBER(SEARCH('[1]Lookup for use classification'!$B$10,C1540)),ISNUMBER(SEARCH('[1]Lookup for use classification'!$C$10,C1540)),ISNUMBER(SEARCH('[1]Lookup for use classification'!$D$10,C1540)),ISNUMBER(SEARCH('[1]Lookup for use classification'!$E$10,C1540)),ISNUMBER(SEARCH('[1]Lookup for use classification'!$F$10,C1540)),ISNUMBER(SEARCH('[1]Lookup for use classification'!$G$10,C1540))),'[1]Lookup for use classification'!$A$10,IF(OR(ISNUMBER(SEARCH('[1]Lookup for use classification'!$B$11,C1540)),ISNUMBER(SEARCH('[1]Lookup for use classification'!$C$11,C1540))),'[1]Lookup for use classification'!$A$11,IF(OR(ISNUMBER(SEARCH('[1]Lookup for use classification'!$B$12,C1540)),ISNUMBER(SEARCH('[1]Lookup for use classification'!$C$12,C1540))),'[1]Lookup for use classification'!$A$12,IF(OR(ISNUMBER(SEARCH('[1]Lookup for use classification'!$B$13,C1540)),ISNUMBER(SEARCH('[1]Lookup for use classification'!$C$13,C1540)),ISNUMBER(SEARCH('[1]Lookup for use classification'!$D$13,C1540)),,ISNUMBER(SEARCH('[1]Lookup for use classification'!$C$13,C1540)),ISNUMBER(SEARCH('[1]Lookup for use classification'!$E$13,C1540))),'[1]Lookup for use classification'!$A$13,IF(OR(ISNUMBER(SEARCH('[1]Lookup for use classification'!$B$14,C1540)),ISNUMBER(SEARCH('[1]Lookup for use classification'!$C$14,C1540))),'[1]Lookup for use classification'!$A$14,"Other"))))))))))))</f>
        <v>Other</v>
      </c>
      <c r="E1540" s="183"/>
      <c r="F1540" s="184"/>
      <c r="G1540" s="184"/>
    </row>
    <row r="1541" spans="1:18" hidden="1">
      <c r="A1541" s="187" t="s">
        <v>952</v>
      </c>
      <c r="B1541" s="167" t="s">
        <v>4456</v>
      </c>
      <c r="C1541" s="182" t="s">
        <v>972</v>
      </c>
      <c r="D1541" s="6" t="str">
        <f>IF(OR(ISNUMBER(SEARCH('[1]Lookup for use classification'!$B$1,C1541)),ISNUMBER(SEARCH('[1]Lookup for use classification'!$C$1,C1541)),ISNUMBER(SEARCH('[1]Lookup for use classification'!$D$1,C1541)),ISNUMBER(SEARCH('[1]Lookup for use classification'!$E$1,C1541))),'[1]Lookup for use classification'!$A$1,IF(ISNUMBER(SEARCH('[1]Lookup for use classification'!$B$2,C1541)),'[1]Lookup for use classification'!$A$2,IF(ISNUMBER(SEARCH('[1]Lookup for use classification'!$B$3,C1541)),'[1]Lookup for use classification'!$A$3,IF(OR(ISNUMBER(SEARCH('[1]Lookup for use classification'!$B$4,C1541)),ISNUMBER(SEARCH('[1]Lookup for use classification'!$C$4,C1541)),ISNUMBER(SEARCH('[1]Lookup for use classification'!$D$4,C1541)),ISNUMBER(SEARCH('[1]Lookup for use classification'!$E$4,C1541))),'[1]Lookup for use classification'!$A$4,IF(OR(ISNUMBER(SEARCH('[1]Lookup for use classification'!$B$5,C1541)),ISNUMBER(SEARCH('[1]Lookup for use classification'!$C$5,C1541)),ISNUMBER(SEARCH('[1]Lookup for use classification'!$D$5,C1541))),'[1]Lookup for use classification'!$A$5,IF(OR(ISNUMBER(SEARCH('[1]Lookup for use classification'!$B$7,C1541)),ISNUMBER(SEARCH('[1]Lookup for use classification'!$C$7,C1541)),ISNUMBER(SEARCH('[1]Lookup for use classification'!$D$7,C1541))),'[1]Lookup for use classification'!$A$7,IF(OR(ISNUMBER(SEARCH('[1]Lookup for use classification'!$B$9,C1541)),ISNUMBER(SEARCH('[1]Lookup for use classification'!$C$9,C1541)),ISNUMBER(SEARCH('[1]Lookup for use classification'!$D$9,C1541)),ISNUMBER(SEARCH('[1]Lookup for use classification'!$E$9,C1541)),ISNUMBER(SEARCH('[1]Lookup for use classification'!$F$9,C1541)),ISNUMBER(SEARCH('[1]Lookup for use classification'!$G$9,C1541)),ISNUMBER(SEARCH('[1]Lookup for use classification'!$H$9,C1541)),ISNUMBER(SEARCH('[1]Lookup for use classification'!$I$9,C1541)),ISNUMBER(SEARCH('[1]Lookup for use classification'!$J$9,C1541)),ISNUMBER(SEARCH('[1]Lookup for use classification'!$K$9,C1541))),'[1]Lookup for use classification'!$A$9,IF(OR(ISNUMBER(SEARCH('[1]Lookup for use classification'!$B$10,C1541)),ISNUMBER(SEARCH('[1]Lookup for use classification'!$C$10,C1541)),ISNUMBER(SEARCH('[1]Lookup for use classification'!$D$10,C1541)),ISNUMBER(SEARCH('[1]Lookup for use classification'!$E$10,C1541)),ISNUMBER(SEARCH('[1]Lookup for use classification'!$F$10,C1541)),ISNUMBER(SEARCH('[1]Lookup for use classification'!$G$10,C1541))),'[1]Lookup for use classification'!$A$10,IF(OR(ISNUMBER(SEARCH('[1]Lookup for use classification'!$B$11,C1541)),ISNUMBER(SEARCH('[1]Lookup for use classification'!$C$11,C1541))),'[1]Lookup for use classification'!$A$11,IF(OR(ISNUMBER(SEARCH('[1]Lookup for use classification'!$B$12,C1541)),ISNUMBER(SEARCH('[1]Lookup for use classification'!$C$12,C1541))),'[1]Lookup for use classification'!$A$12,IF(OR(ISNUMBER(SEARCH('[1]Lookup for use classification'!$B$13,C1541)),ISNUMBER(SEARCH('[1]Lookup for use classification'!$C$13,C1541)),ISNUMBER(SEARCH('[1]Lookup for use classification'!$D$13,C1541)),,ISNUMBER(SEARCH('[1]Lookup for use classification'!$C$13,C1541)),ISNUMBER(SEARCH('[1]Lookup for use classification'!$E$13,C1541))),'[1]Lookup for use classification'!$A$13,IF(OR(ISNUMBER(SEARCH('[1]Lookup for use classification'!$B$14,C1541)),ISNUMBER(SEARCH('[1]Lookup for use classification'!$C$14,C1541))),'[1]Lookup for use classification'!$A$14,"Other"))))))))))))</f>
        <v>Other</v>
      </c>
      <c r="E1541" s="183"/>
      <c r="F1541" s="184"/>
      <c r="G1541" s="184"/>
    </row>
    <row r="1542" spans="1:18" hidden="1">
      <c r="A1542" s="187" t="s">
        <v>952</v>
      </c>
      <c r="B1542" s="167" t="s">
        <v>4456</v>
      </c>
      <c r="C1542" s="182" t="s">
        <v>613</v>
      </c>
      <c r="D1542" s="6" t="str">
        <f>IF(OR(ISNUMBER(SEARCH('[1]Lookup for use classification'!$B$1,C1542)),ISNUMBER(SEARCH('[1]Lookup for use classification'!$C$1,C1542)),ISNUMBER(SEARCH('[1]Lookup for use classification'!$D$1,C1542)),ISNUMBER(SEARCH('[1]Lookup for use classification'!$E$1,C1542))),'[1]Lookup for use classification'!$A$1,IF(ISNUMBER(SEARCH('[1]Lookup for use classification'!$B$2,C1542)),'[1]Lookup for use classification'!$A$2,IF(ISNUMBER(SEARCH('[1]Lookup for use classification'!$B$3,C1542)),'[1]Lookup for use classification'!$A$3,IF(OR(ISNUMBER(SEARCH('[1]Lookup for use classification'!$B$4,C1542)),ISNUMBER(SEARCH('[1]Lookup for use classification'!$C$4,C1542)),ISNUMBER(SEARCH('[1]Lookup for use classification'!$D$4,C1542)),ISNUMBER(SEARCH('[1]Lookup for use classification'!$E$4,C1542))),'[1]Lookup for use classification'!$A$4,IF(OR(ISNUMBER(SEARCH('[1]Lookup for use classification'!$B$5,C1542)),ISNUMBER(SEARCH('[1]Lookup for use classification'!$C$5,C1542)),ISNUMBER(SEARCH('[1]Lookup for use classification'!$D$5,C1542))),'[1]Lookup for use classification'!$A$5,IF(OR(ISNUMBER(SEARCH('[1]Lookup for use classification'!$B$7,C1542)),ISNUMBER(SEARCH('[1]Lookup for use classification'!$C$7,C1542)),ISNUMBER(SEARCH('[1]Lookup for use classification'!$D$7,C1542))),'[1]Lookup for use classification'!$A$7,IF(OR(ISNUMBER(SEARCH('[1]Lookup for use classification'!$B$9,C1542)),ISNUMBER(SEARCH('[1]Lookup for use classification'!$C$9,C1542)),ISNUMBER(SEARCH('[1]Lookup for use classification'!$D$9,C1542)),ISNUMBER(SEARCH('[1]Lookup for use classification'!$E$9,C1542)),ISNUMBER(SEARCH('[1]Lookup for use classification'!$F$9,C1542)),ISNUMBER(SEARCH('[1]Lookup for use classification'!$G$9,C1542)),ISNUMBER(SEARCH('[1]Lookup for use classification'!$H$9,C1542)),ISNUMBER(SEARCH('[1]Lookup for use classification'!$I$9,C1542)),ISNUMBER(SEARCH('[1]Lookup for use classification'!$J$9,C1542)),ISNUMBER(SEARCH('[1]Lookup for use classification'!$K$9,C1542))),'[1]Lookup for use classification'!$A$9,IF(OR(ISNUMBER(SEARCH('[1]Lookup for use classification'!$B$10,C1542)),ISNUMBER(SEARCH('[1]Lookup for use classification'!$C$10,C1542)),ISNUMBER(SEARCH('[1]Lookup for use classification'!$D$10,C1542)),ISNUMBER(SEARCH('[1]Lookup for use classification'!$E$10,C1542)),ISNUMBER(SEARCH('[1]Lookup for use classification'!$F$10,C1542)),ISNUMBER(SEARCH('[1]Lookup for use classification'!$G$10,C1542))),'[1]Lookup for use classification'!$A$10,IF(OR(ISNUMBER(SEARCH('[1]Lookup for use classification'!$B$11,C1542)),ISNUMBER(SEARCH('[1]Lookup for use classification'!$C$11,C1542))),'[1]Lookup for use classification'!$A$11,IF(OR(ISNUMBER(SEARCH('[1]Lookup for use classification'!$B$12,C1542)),ISNUMBER(SEARCH('[1]Lookup for use classification'!$C$12,C1542))),'[1]Lookup for use classification'!$A$12,IF(OR(ISNUMBER(SEARCH('[1]Lookup for use classification'!$B$13,C1542)),ISNUMBER(SEARCH('[1]Lookup for use classification'!$C$13,C1542)),ISNUMBER(SEARCH('[1]Lookup for use classification'!$D$13,C1542)),,ISNUMBER(SEARCH('[1]Lookup for use classification'!$C$13,C1542)),ISNUMBER(SEARCH('[1]Lookup for use classification'!$E$13,C1542))),'[1]Lookup for use classification'!$A$13,IF(OR(ISNUMBER(SEARCH('[1]Lookup for use classification'!$B$14,C1542)),ISNUMBER(SEARCH('[1]Lookup for use classification'!$C$14,C1542))),'[1]Lookup for use classification'!$A$14,"Other"))))))))))))</f>
        <v>Other</v>
      </c>
      <c r="E1542" s="183"/>
      <c r="F1542" s="184" t="s">
        <v>827</v>
      </c>
      <c r="G1542" s="184"/>
    </row>
    <row r="1543" spans="1:18" hidden="1">
      <c r="A1543" s="187" t="s">
        <v>952</v>
      </c>
      <c r="B1543" s="167" t="s">
        <v>4456</v>
      </c>
      <c r="C1543" s="182" t="s">
        <v>979</v>
      </c>
      <c r="D1543" s="6" t="str">
        <f>IF(OR(ISNUMBER(SEARCH('[1]Lookup for use classification'!$B$1,C1543)),ISNUMBER(SEARCH('[1]Lookup for use classification'!$C$1,C1543)),ISNUMBER(SEARCH('[1]Lookup for use classification'!$D$1,C1543)),ISNUMBER(SEARCH('[1]Lookup for use classification'!$E$1,C1543))),'[1]Lookup for use classification'!$A$1,IF(ISNUMBER(SEARCH('[1]Lookup for use classification'!$B$2,C1543)),'[1]Lookup for use classification'!$A$2,IF(ISNUMBER(SEARCH('[1]Lookup for use classification'!$B$3,C1543)),'[1]Lookup for use classification'!$A$3,IF(OR(ISNUMBER(SEARCH('[1]Lookup for use classification'!$B$4,C1543)),ISNUMBER(SEARCH('[1]Lookup for use classification'!$C$4,C1543)),ISNUMBER(SEARCH('[1]Lookup for use classification'!$D$4,C1543)),ISNUMBER(SEARCH('[1]Lookup for use classification'!$E$4,C1543))),'[1]Lookup for use classification'!$A$4,IF(OR(ISNUMBER(SEARCH('[1]Lookup for use classification'!$B$5,C1543)),ISNUMBER(SEARCH('[1]Lookup for use classification'!$C$5,C1543)),ISNUMBER(SEARCH('[1]Lookup for use classification'!$D$5,C1543))),'[1]Lookup for use classification'!$A$5,IF(OR(ISNUMBER(SEARCH('[1]Lookup for use classification'!$B$7,C1543)),ISNUMBER(SEARCH('[1]Lookup for use classification'!$C$7,C1543)),ISNUMBER(SEARCH('[1]Lookup for use classification'!$D$7,C1543))),'[1]Lookup for use classification'!$A$7,IF(OR(ISNUMBER(SEARCH('[1]Lookup for use classification'!$B$9,C1543)),ISNUMBER(SEARCH('[1]Lookup for use classification'!$C$9,C1543)),ISNUMBER(SEARCH('[1]Lookup for use classification'!$D$9,C1543)),ISNUMBER(SEARCH('[1]Lookup for use classification'!$E$9,C1543)),ISNUMBER(SEARCH('[1]Lookup for use classification'!$F$9,C1543)),ISNUMBER(SEARCH('[1]Lookup for use classification'!$G$9,C1543)),ISNUMBER(SEARCH('[1]Lookup for use classification'!$H$9,C1543)),ISNUMBER(SEARCH('[1]Lookup for use classification'!$I$9,C1543)),ISNUMBER(SEARCH('[1]Lookup for use classification'!$J$9,C1543)),ISNUMBER(SEARCH('[1]Lookup for use classification'!$K$9,C1543))),'[1]Lookup for use classification'!$A$9,IF(OR(ISNUMBER(SEARCH('[1]Lookup for use classification'!$B$10,C1543)),ISNUMBER(SEARCH('[1]Lookup for use classification'!$C$10,C1543)),ISNUMBER(SEARCH('[1]Lookup for use classification'!$D$10,C1543)),ISNUMBER(SEARCH('[1]Lookup for use classification'!$E$10,C1543)),ISNUMBER(SEARCH('[1]Lookup for use classification'!$F$10,C1543)),ISNUMBER(SEARCH('[1]Lookup for use classification'!$G$10,C1543))),'[1]Lookup for use classification'!$A$10,IF(OR(ISNUMBER(SEARCH('[1]Lookup for use classification'!$B$11,C1543)),ISNUMBER(SEARCH('[1]Lookup for use classification'!$C$11,C1543))),'[1]Lookup for use classification'!$A$11,IF(OR(ISNUMBER(SEARCH('[1]Lookup for use classification'!$B$12,C1543)),ISNUMBER(SEARCH('[1]Lookup for use classification'!$C$12,C1543))),'[1]Lookup for use classification'!$A$12,IF(OR(ISNUMBER(SEARCH('[1]Lookup for use classification'!$B$13,C1543)),ISNUMBER(SEARCH('[1]Lookup for use classification'!$C$13,C1543)),ISNUMBER(SEARCH('[1]Lookup for use classification'!$D$13,C1543)),,ISNUMBER(SEARCH('[1]Lookup for use classification'!$C$13,C1543)),ISNUMBER(SEARCH('[1]Lookup for use classification'!$E$13,C1543))),'[1]Lookup for use classification'!$A$13,IF(OR(ISNUMBER(SEARCH('[1]Lookup for use classification'!$B$14,C1543)),ISNUMBER(SEARCH('[1]Lookup for use classification'!$C$14,C1543))),'[1]Lookup for use classification'!$A$14,"Other"))))))))))))</f>
        <v>Other</v>
      </c>
      <c r="E1543" s="183"/>
      <c r="F1543" s="184"/>
      <c r="G1543" s="184"/>
    </row>
    <row r="1544" spans="1:18" hidden="1">
      <c r="A1544" s="187" t="s">
        <v>952</v>
      </c>
      <c r="B1544" s="167" t="s">
        <v>4456</v>
      </c>
      <c r="C1544" s="182" t="s">
        <v>980</v>
      </c>
      <c r="D1544" s="6" t="str">
        <f>IF(OR(ISNUMBER(SEARCH('[1]Lookup for use classification'!$B$1,C1544)),ISNUMBER(SEARCH('[1]Lookup for use classification'!$C$1,C1544)),ISNUMBER(SEARCH('[1]Lookup for use classification'!$D$1,C1544)),ISNUMBER(SEARCH('[1]Lookup for use classification'!$E$1,C1544))),'[1]Lookup for use classification'!$A$1,IF(ISNUMBER(SEARCH('[1]Lookup for use classification'!$B$2,C1544)),'[1]Lookup for use classification'!$A$2,IF(ISNUMBER(SEARCH('[1]Lookup for use classification'!$B$3,C1544)),'[1]Lookup for use classification'!$A$3,IF(OR(ISNUMBER(SEARCH('[1]Lookup for use classification'!$B$4,C1544)),ISNUMBER(SEARCH('[1]Lookup for use classification'!$C$4,C1544)),ISNUMBER(SEARCH('[1]Lookup for use classification'!$D$4,C1544)),ISNUMBER(SEARCH('[1]Lookup for use classification'!$E$4,C1544))),'[1]Lookup for use classification'!$A$4,IF(OR(ISNUMBER(SEARCH('[1]Lookup for use classification'!$B$5,C1544)),ISNUMBER(SEARCH('[1]Lookup for use classification'!$C$5,C1544)),ISNUMBER(SEARCH('[1]Lookup for use classification'!$D$5,C1544))),'[1]Lookup for use classification'!$A$5,IF(OR(ISNUMBER(SEARCH('[1]Lookup for use classification'!$B$7,C1544)),ISNUMBER(SEARCH('[1]Lookup for use classification'!$C$7,C1544)),ISNUMBER(SEARCH('[1]Lookup for use classification'!$D$7,C1544))),'[1]Lookup for use classification'!$A$7,IF(OR(ISNUMBER(SEARCH('[1]Lookup for use classification'!$B$9,C1544)),ISNUMBER(SEARCH('[1]Lookup for use classification'!$C$9,C1544)),ISNUMBER(SEARCH('[1]Lookup for use classification'!$D$9,C1544)),ISNUMBER(SEARCH('[1]Lookup for use classification'!$E$9,C1544)),ISNUMBER(SEARCH('[1]Lookup for use classification'!$F$9,C1544)),ISNUMBER(SEARCH('[1]Lookup for use classification'!$G$9,C1544)),ISNUMBER(SEARCH('[1]Lookup for use classification'!$H$9,C1544)),ISNUMBER(SEARCH('[1]Lookup for use classification'!$I$9,C1544)),ISNUMBER(SEARCH('[1]Lookup for use classification'!$J$9,C1544)),ISNUMBER(SEARCH('[1]Lookup for use classification'!$K$9,C1544))),'[1]Lookup for use classification'!$A$9,IF(OR(ISNUMBER(SEARCH('[1]Lookup for use classification'!$B$10,C1544)),ISNUMBER(SEARCH('[1]Lookup for use classification'!$C$10,C1544)),ISNUMBER(SEARCH('[1]Lookup for use classification'!$D$10,C1544)),ISNUMBER(SEARCH('[1]Lookup for use classification'!$E$10,C1544)),ISNUMBER(SEARCH('[1]Lookup for use classification'!$F$10,C1544)),ISNUMBER(SEARCH('[1]Lookup for use classification'!$G$10,C1544))),'[1]Lookup for use classification'!$A$10,IF(OR(ISNUMBER(SEARCH('[1]Lookup for use classification'!$B$11,C1544)),ISNUMBER(SEARCH('[1]Lookup for use classification'!$C$11,C1544))),'[1]Lookup for use classification'!$A$11,IF(OR(ISNUMBER(SEARCH('[1]Lookup for use classification'!$B$12,C1544)),ISNUMBER(SEARCH('[1]Lookup for use classification'!$C$12,C1544))),'[1]Lookup for use classification'!$A$12,IF(OR(ISNUMBER(SEARCH('[1]Lookup for use classification'!$B$13,C1544)),ISNUMBER(SEARCH('[1]Lookup for use classification'!$C$13,C1544)),ISNUMBER(SEARCH('[1]Lookup for use classification'!$D$13,C1544)),,ISNUMBER(SEARCH('[1]Lookup for use classification'!$C$13,C1544)),ISNUMBER(SEARCH('[1]Lookup for use classification'!$E$13,C1544))),'[1]Lookup for use classification'!$A$13,IF(OR(ISNUMBER(SEARCH('[1]Lookup for use classification'!$B$14,C1544)),ISNUMBER(SEARCH('[1]Lookup for use classification'!$C$14,C1544))),'[1]Lookup for use classification'!$A$14,"Other"))))))))))))</f>
        <v>Other</v>
      </c>
      <c r="E1544" s="183"/>
      <c r="F1544" s="184"/>
      <c r="G1544" s="184"/>
    </row>
    <row r="1545" spans="1:18" s="193" customFormat="1" hidden="1">
      <c r="A1545" s="187" t="s">
        <v>952</v>
      </c>
      <c r="B1545" s="167" t="s">
        <v>4456</v>
      </c>
      <c r="C1545" s="182" t="s">
        <v>986</v>
      </c>
      <c r="D1545" s="6" t="str">
        <f>IF(OR(ISNUMBER(SEARCH('[1]Lookup for use classification'!$B$1,C1545)),ISNUMBER(SEARCH('[1]Lookup for use classification'!$C$1,C1545)),ISNUMBER(SEARCH('[1]Lookup for use classification'!$D$1,C1545)),ISNUMBER(SEARCH('[1]Lookup for use classification'!$E$1,C1545))),'[1]Lookup for use classification'!$A$1,IF(ISNUMBER(SEARCH('[1]Lookup for use classification'!$B$2,C1545)),'[1]Lookup for use classification'!$A$2,IF(ISNUMBER(SEARCH('[1]Lookup for use classification'!$B$3,C1545)),'[1]Lookup for use classification'!$A$3,IF(OR(ISNUMBER(SEARCH('[1]Lookup for use classification'!$B$4,C1545)),ISNUMBER(SEARCH('[1]Lookup for use classification'!$C$4,C1545)),ISNUMBER(SEARCH('[1]Lookup for use classification'!$D$4,C1545)),ISNUMBER(SEARCH('[1]Lookup for use classification'!$E$4,C1545))),'[1]Lookup for use classification'!$A$4,IF(OR(ISNUMBER(SEARCH('[1]Lookup for use classification'!$B$5,C1545)),ISNUMBER(SEARCH('[1]Lookup for use classification'!$C$5,C1545)),ISNUMBER(SEARCH('[1]Lookup for use classification'!$D$5,C1545))),'[1]Lookup for use classification'!$A$5,IF(OR(ISNUMBER(SEARCH('[1]Lookup for use classification'!$B$7,C1545)),ISNUMBER(SEARCH('[1]Lookup for use classification'!$C$7,C1545)),ISNUMBER(SEARCH('[1]Lookup for use classification'!$D$7,C1545))),'[1]Lookup for use classification'!$A$7,IF(OR(ISNUMBER(SEARCH('[1]Lookup for use classification'!$B$9,C1545)),ISNUMBER(SEARCH('[1]Lookup for use classification'!$C$9,C1545)),ISNUMBER(SEARCH('[1]Lookup for use classification'!$D$9,C1545)),ISNUMBER(SEARCH('[1]Lookup for use classification'!$E$9,C1545)),ISNUMBER(SEARCH('[1]Lookup for use classification'!$F$9,C1545)),ISNUMBER(SEARCH('[1]Lookup for use classification'!$G$9,C1545)),ISNUMBER(SEARCH('[1]Lookup for use classification'!$H$9,C1545)),ISNUMBER(SEARCH('[1]Lookup for use classification'!$I$9,C1545)),ISNUMBER(SEARCH('[1]Lookup for use classification'!$J$9,C1545)),ISNUMBER(SEARCH('[1]Lookup for use classification'!$K$9,C1545))),'[1]Lookup for use classification'!$A$9,IF(OR(ISNUMBER(SEARCH('[1]Lookup for use classification'!$B$10,C1545)),ISNUMBER(SEARCH('[1]Lookup for use classification'!$C$10,C1545)),ISNUMBER(SEARCH('[1]Lookup for use classification'!$D$10,C1545)),ISNUMBER(SEARCH('[1]Lookup for use classification'!$E$10,C1545)),ISNUMBER(SEARCH('[1]Lookup for use classification'!$F$10,C1545)),ISNUMBER(SEARCH('[1]Lookup for use classification'!$G$10,C1545))),'[1]Lookup for use classification'!$A$10,IF(OR(ISNUMBER(SEARCH('[1]Lookup for use classification'!$B$11,C1545)),ISNUMBER(SEARCH('[1]Lookup for use classification'!$C$11,C1545))),'[1]Lookup for use classification'!$A$11,IF(OR(ISNUMBER(SEARCH('[1]Lookup for use classification'!$B$12,C1545)),ISNUMBER(SEARCH('[1]Lookup for use classification'!$C$12,C1545))),'[1]Lookup for use classification'!$A$12,IF(OR(ISNUMBER(SEARCH('[1]Lookup for use classification'!$B$13,C1545)),ISNUMBER(SEARCH('[1]Lookup for use classification'!$C$13,C1545)),ISNUMBER(SEARCH('[1]Lookup for use classification'!$D$13,C1545)),,ISNUMBER(SEARCH('[1]Lookup for use classification'!$C$13,C1545)),ISNUMBER(SEARCH('[1]Lookup for use classification'!$E$13,C1545))),'[1]Lookup for use classification'!$A$13,IF(OR(ISNUMBER(SEARCH('[1]Lookup for use classification'!$B$14,C1545)),ISNUMBER(SEARCH('[1]Lookup for use classification'!$C$14,C1545))),'[1]Lookup for use classification'!$A$14,"Other"))))))))))))</f>
        <v>Other</v>
      </c>
      <c r="E1545" s="183"/>
      <c r="F1545" s="184"/>
      <c r="G1545" s="184"/>
      <c r="H1545" s="162"/>
      <c r="I1545" s="162"/>
      <c r="J1545" s="165"/>
      <c r="K1545" s="165"/>
      <c r="L1545" s="165"/>
      <c r="M1545" s="165"/>
      <c r="N1545" s="165"/>
      <c r="O1545" s="165"/>
      <c r="P1545" s="165"/>
      <c r="Q1545" s="165"/>
      <c r="R1545" s="165"/>
    </row>
    <row r="1546" spans="1:18" s="193" customFormat="1" hidden="1">
      <c r="A1546" s="187" t="s">
        <v>952</v>
      </c>
      <c r="B1546" s="167" t="s">
        <v>4456</v>
      </c>
      <c r="C1546" s="182" t="s">
        <v>158</v>
      </c>
      <c r="D1546" s="6" t="str">
        <f>IF(OR(ISNUMBER(SEARCH('[1]Lookup for use classification'!$B$1,C1546)),ISNUMBER(SEARCH('[1]Lookup for use classification'!$C$1,C1546)),ISNUMBER(SEARCH('[1]Lookup for use classification'!$D$1,C1546)),ISNUMBER(SEARCH('[1]Lookup for use classification'!$E$1,C1546))),'[1]Lookup for use classification'!$A$1,IF(ISNUMBER(SEARCH('[1]Lookup for use classification'!$B$2,C1546)),'[1]Lookup for use classification'!$A$2,IF(ISNUMBER(SEARCH('[1]Lookup for use classification'!$B$3,C1546)),'[1]Lookup for use classification'!$A$3,IF(OR(ISNUMBER(SEARCH('[1]Lookup for use classification'!$B$4,C1546)),ISNUMBER(SEARCH('[1]Lookup for use classification'!$C$4,C1546)),ISNUMBER(SEARCH('[1]Lookup for use classification'!$D$4,C1546)),ISNUMBER(SEARCH('[1]Lookup for use classification'!$E$4,C1546))),'[1]Lookup for use classification'!$A$4,IF(OR(ISNUMBER(SEARCH('[1]Lookup for use classification'!$B$5,C1546)),ISNUMBER(SEARCH('[1]Lookup for use classification'!$C$5,C1546)),ISNUMBER(SEARCH('[1]Lookup for use classification'!$D$5,C1546))),'[1]Lookup for use classification'!$A$5,IF(OR(ISNUMBER(SEARCH('[1]Lookup for use classification'!$B$7,C1546)),ISNUMBER(SEARCH('[1]Lookup for use classification'!$C$7,C1546)),ISNUMBER(SEARCH('[1]Lookup for use classification'!$D$7,C1546))),'[1]Lookup for use classification'!$A$7,IF(OR(ISNUMBER(SEARCH('[1]Lookup for use classification'!$B$9,C1546)),ISNUMBER(SEARCH('[1]Lookup for use classification'!$C$9,C1546)),ISNUMBER(SEARCH('[1]Lookup for use classification'!$D$9,C1546)),ISNUMBER(SEARCH('[1]Lookup for use classification'!$E$9,C1546)),ISNUMBER(SEARCH('[1]Lookup for use classification'!$F$9,C1546)),ISNUMBER(SEARCH('[1]Lookup for use classification'!$G$9,C1546)),ISNUMBER(SEARCH('[1]Lookup for use classification'!$H$9,C1546)),ISNUMBER(SEARCH('[1]Lookup for use classification'!$I$9,C1546)),ISNUMBER(SEARCH('[1]Lookup for use classification'!$J$9,C1546)),ISNUMBER(SEARCH('[1]Lookup for use classification'!$K$9,C1546))),'[1]Lookup for use classification'!$A$9,IF(OR(ISNUMBER(SEARCH('[1]Lookup for use classification'!$B$10,C1546)),ISNUMBER(SEARCH('[1]Lookup for use classification'!$C$10,C1546)),ISNUMBER(SEARCH('[1]Lookup for use classification'!$D$10,C1546)),ISNUMBER(SEARCH('[1]Lookup for use classification'!$E$10,C1546)),ISNUMBER(SEARCH('[1]Lookup for use classification'!$F$10,C1546)),ISNUMBER(SEARCH('[1]Lookup for use classification'!$G$10,C1546))),'[1]Lookup for use classification'!$A$10,IF(OR(ISNUMBER(SEARCH('[1]Lookup for use classification'!$B$11,C1546)),ISNUMBER(SEARCH('[1]Lookup for use classification'!$C$11,C1546))),'[1]Lookup for use classification'!$A$11,IF(OR(ISNUMBER(SEARCH('[1]Lookup for use classification'!$B$12,C1546)),ISNUMBER(SEARCH('[1]Lookup for use classification'!$C$12,C1546))),'[1]Lookup for use classification'!$A$12,IF(OR(ISNUMBER(SEARCH('[1]Lookup for use classification'!$B$13,C1546)),ISNUMBER(SEARCH('[1]Lookup for use classification'!$C$13,C1546)),ISNUMBER(SEARCH('[1]Lookup for use classification'!$D$13,C1546)),,ISNUMBER(SEARCH('[1]Lookup for use classification'!$C$13,C1546)),ISNUMBER(SEARCH('[1]Lookup for use classification'!$E$13,C1546))),'[1]Lookup for use classification'!$A$13,IF(OR(ISNUMBER(SEARCH('[1]Lookup for use classification'!$B$14,C1546)),ISNUMBER(SEARCH('[1]Lookup for use classification'!$C$14,C1546))),'[1]Lookup for use classification'!$A$14,"Other"))))))))))))</f>
        <v>Public Assembly</v>
      </c>
      <c r="E1546" s="183"/>
      <c r="F1546" s="184"/>
      <c r="G1546" s="184"/>
      <c r="H1546" s="162"/>
      <c r="I1546" s="162"/>
      <c r="J1546" s="165"/>
      <c r="K1546" s="165"/>
      <c r="L1546" s="165"/>
      <c r="M1546" s="165"/>
      <c r="N1546" s="165"/>
      <c r="O1546" s="165"/>
      <c r="P1546" s="165"/>
      <c r="Q1546" s="165"/>
      <c r="R1546" s="165"/>
    </row>
    <row r="1547" spans="1:18" hidden="1">
      <c r="A1547" s="187" t="s">
        <v>952</v>
      </c>
      <c r="B1547" s="167" t="s">
        <v>4456</v>
      </c>
      <c r="C1547" s="182" t="s">
        <v>926</v>
      </c>
      <c r="D1547" s="6" t="str">
        <f>IF(OR(ISNUMBER(SEARCH('[1]Lookup for use classification'!$B$1,C1547)),ISNUMBER(SEARCH('[1]Lookup for use classification'!$C$1,C1547)),ISNUMBER(SEARCH('[1]Lookup for use classification'!$D$1,C1547)),ISNUMBER(SEARCH('[1]Lookup for use classification'!$E$1,C1547))),'[1]Lookup for use classification'!$A$1,IF(ISNUMBER(SEARCH('[1]Lookup for use classification'!$B$2,C1547)),'[1]Lookup for use classification'!$A$2,IF(ISNUMBER(SEARCH('[1]Lookup for use classification'!$B$3,C1547)),'[1]Lookup for use classification'!$A$3,IF(OR(ISNUMBER(SEARCH('[1]Lookup for use classification'!$B$4,C1547)),ISNUMBER(SEARCH('[1]Lookup for use classification'!$C$4,C1547)),ISNUMBER(SEARCH('[1]Lookup for use classification'!$D$4,C1547)),ISNUMBER(SEARCH('[1]Lookup for use classification'!$E$4,C1547))),'[1]Lookup for use classification'!$A$4,IF(OR(ISNUMBER(SEARCH('[1]Lookup for use classification'!$B$5,C1547)),ISNUMBER(SEARCH('[1]Lookup for use classification'!$C$5,C1547)),ISNUMBER(SEARCH('[1]Lookup for use classification'!$D$5,C1547))),'[1]Lookup for use classification'!$A$5,IF(OR(ISNUMBER(SEARCH('[1]Lookup for use classification'!$B$7,C1547)),ISNUMBER(SEARCH('[1]Lookup for use classification'!$C$7,C1547)),ISNUMBER(SEARCH('[1]Lookup for use classification'!$D$7,C1547))),'[1]Lookup for use classification'!$A$7,IF(OR(ISNUMBER(SEARCH('[1]Lookup for use classification'!$B$9,C1547)),ISNUMBER(SEARCH('[1]Lookup for use classification'!$C$9,C1547)),ISNUMBER(SEARCH('[1]Lookup for use classification'!$D$9,C1547)),ISNUMBER(SEARCH('[1]Lookup for use classification'!$E$9,C1547)),ISNUMBER(SEARCH('[1]Lookup for use classification'!$F$9,C1547)),ISNUMBER(SEARCH('[1]Lookup for use classification'!$G$9,C1547)),ISNUMBER(SEARCH('[1]Lookup for use classification'!$H$9,C1547)),ISNUMBER(SEARCH('[1]Lookup for use classification'!$I$9,C1547)),ISNUMBER(SEARCH('[1]Lookup for use classification'!$J$9,C1547)),ISNUMBER(SEARCH('[1]Lookup for use classification'!$K$9,C1547))),'[1]Lookup for use classification'!$A$9,IF(OR(ISNUMBER(SEARCH('[1]Lookup for use classification'!$B$10,C1547)),ISNUMBER(SEARCH('[1]Lookup for use classification'!$C$10,C1547)),ISNUMBER(SEARCH('[1]Lookup for use classification'!$D$10,C1547)),ISNUMBER(SEARCH('[1]Lookup for use classification'!$E$10,C1547)),ISNUMBER(SEARCH('[1]Lookup for use classification'!$F$10,C1547)),ISNUMBER(SEARCH('[1]Lookup for use classification'!$G$10,C1547))),'[1]Lookup for use classification'!$A$10,IF(OR(ISNUMBER(SEARCH('[1]Lookup for use classification'!$B$11,C1547)),ISNUMBER(SEARCH('[1]Lookup for use classification'!$C$11,C1547))),'[1]Lookup for use classification'!$A$11,IF(OR(ISNUMBER(SEARCH('[1]Lookup for use classification'!$B$12,C1547)),ISNUMBER(SEARCH('[1]Lookup for use classification'!$C$12,C1547))),'[1]Lookup for use classification'!$A$12,IF(OR(ISNUMBER(SEARCH('[1]Lookup for use classification'!$B$13,C1547)),ISNUMBER(SEARCH('[1]Lookup for use classification'!$C$13,C1547)),ISNUMBER(SEARCH('[1]Lookup for use classification'!$D$13,C1547)),,ISNUMBER(SEARCH('[1]Lookup for use classification'!$C$13,C1547)),ISNUMBER(SEARCH('[1]Lookup for use classification'!$E$13,C1547))),'[1]Lookup for use classification'!$A$13,IF(OR(ISNUMBER(SEARCH('[1]Lookup for use classification'!$B$14,C1547)),ISNUMBER(SEARCH('[1]Lookup for use classification'!$C$14,C1547))),'[1]Lookup for use classification'!$A$14,"Other"))))))))))))</f>
        <v>Public Assembly</v>
      </c>
      <c r="E1547" s="188"/>
      <c r="F1547" s="188"/>
      <c r="G1547" s="188"/>
    </row>
    <row r="1548" spans="1:18" hidden="1">
      <c r="A1548" s="187" t="s">
        <v>952</v>
      </c>
      <c r="B1548" s="167" t="s">
        <v>4456</v>
      </c>
      <c r="C1548" s="182" t="s">
        <v>939</v>
      </c>
      <c r="D1548" s="6" t="str">
        <f>IF(OR(ISNUMBER(SEARCH('[1]Lookup for use classification'!$B$1,C1548)),ISNUMBER(SEARCH('[1]Lookup for use classification'!$C$1,C1548)),ISNUMBER(SEARCH('[1]Lookup for use classification'!$D$1,C1548)),ISNUMBER(SEARCH('[1]Lookup for use classification'!$E$1,C1548))),'[1]Lookup for use classification'!$A$1,IF(ISNUMBER(SEARCH('[1]Lookup for use classification'!$B$2,C1548)),'[1]Lookup for use classification'!$A$2,IF(ISNUMBER(SEARCH('[1]Lookup for use classification'!$B$3,C1548)),'[1]Lookup for use classification'!$A$3,IF(OR(ISNUMBER(SEARCH('[1]Lookup for use classification'!$B$4,C1548)),ISNUMBER(SEARCH('[1]Lookup for use classification'!$C$4,C1548)),ISNUMBER(SEARCH('[1]Lookup for use classification'!$D$4,C1548)),ISNUMBER(SEARCH('[1]Lookup for use classification'!$E$4,C1548))),'[1]Lookup for use classification'!$A$4,IF(OR(ISNUMBER(SEARCH('[1]Lookup for use classification'!$B$5,C1548)),ISNUMBER(SEARCH('[1]Lookup for use classification'!$C$5,C1548)),ISNUMBER(SEARCH('[1]Lookup for use classification'!$D$5,C1548))),'[1]Lookup for use classification'!$A$5,IF(OR(ISNUMBER(SEARCH('[1]Lookup for use classification'!$B$7,C1548)),ISNUMBER(SEARCH('[1]Lookup for use classification'!$C$7,C1548)),ISNUMBER(SEARCH('[1]Lookup for use classification'!$D$7,C1548))),'[1]Lookup for use classification'!$A$7,IF(OR(ISNUMBER(SEARCH('[1]Lookup for use classification'!$B$9,C1548)),ISNUMBER(SEARCH('[1]Lookup for use classification'!$C$9,C1548)),ISNUMBER(SEARCH('[1]Lookup for use classification'!$D$9,C1548)),ISNUMBER(SEARCH('[1]Lookup for use classification'!$E$9,C1548)),ISNUMBER(SEARCH('[1]Lookup for use classification'!$F$9,C1548)),ISNUMBER(SEARCH('[1]Lookup for use classification'!$G$9,C1548)),ISNUMBER(SEARCH('[1]Lookup for use classification'!$H$9,C1548)),ISNUMBER(SEARCH('[1]Lookup for use classification'!$I$9,C1548)),ISNUMBER(SEARCH('[1]Lookup for use classification'!$J$9,C1548)),ISNUMBER(SEARCH('[1]Lookup for use classification'!$K$9,C1548))),'[1]Lookup for use classification'!$A$9,IF(OR(ISNUMBER(SEARCH('[1]Lookup for use classification'!$B$10,C1548)),ISNUMBER(SEARCH('[1]Lookup for use classification'!$C$10,C1548)),ISNUMBER(SEARCH('[1]Lookup for use classification'!$D$10,C1548)),ISNUMBER(SEARCH('[1]Lookup for use classification'!$E$10,C1548)),ISNUMBER(SEARCH('[1]Lookup for use classification'!$F$10,C1548)),ISNUMBER(SEARCH('[1]Lookup for use classification'!$G$10,C1548))),'[1]Lookup for use classification'!$A$10,IF(OR(ISNUMBER(SEARCH('[1]Lookup for use classification'!$B$11,C1548)),ISNUMBER(SEARCH('[1]Lookup for use classification'!$C$11,C1548))),'[1]Lookup for use classification'!$A$11,IF(OR(ISNUMBER(SEARCH('[1]Lookup for use classification'!$B$12,C1548)),ISNUMBER(SEARCH('[1]Lookup for use classification'!$C$12,C1548))),'[1]Lookup for use classification'!$A$12,IF(OR(ISNUMBER(SEARCH('[1]Lookup for use classification'!$B$13,C1548)),ISNUMBER(SEARCH('[1]Lookup for use classification'!$C$13,C1548)),ISNUMBER(SEARCH('[1]Lookup for use classification'!$D$13,C1548)),,ISNUMBER(SEARCH('[1]Lookup for use classification'!$C$13,C1548)),ISNUMBER(SEARCH('[1]Lookup for use classification'!$E$13,C1548))),'[1]Lookup for use classification'!$A$13,IF(OR(ISNUMBER(SEARCH('[1]Lookup for use classification'!$B$14,C1548)),ISNUMBER(SEARCH('[1]Lookup for use classification'!$C$14,C1548))),'[1]Lookup for use classification'!$A$14,"Other"))))))))))))</f>
        <v>Public Assembly</v>
      </c>
      <c r="E1548" s="183"/>
      <c r="F1548" s="184"/>
      <c r="G1548" s="184"/>
    </row>
    <row r="1549" spans="1:18" hidden="1">
      <c r="A1549" s="187" t="s">
        <v>952</v>
      </c>
      <c r="B1549" s="167" t="s">
        <v>4456</v>
      </c>
      <c r="C1549" s="182" t="s">
        <v>965</v>
      </c>
      <c r="D1549" s="6" t="str">
        <f>IF(OR(ISNUMBER(SEARCH('[1]Lookup for use classification'!$B$1,C1549)),ISNUMBER(SEARCH('[1]Lookup for use classification'!$C$1,C1549)),ISNUMBER(SEARCH('[1]Lookup for use classification'!$D$1,C1549)),ISNUMBER(SEARCH('[1]Lookup for use classification'!$E$1,C1549))),'[1]Lookup for use classification'!$A$1,IF(ISNUMBER(SEARCH('[1]Lookup for use classification'!$B$2,C1549)),'[1]Lookup for use classification'!$A$2,IF(ISNUMBER(SEARCH('[1]Lookup for use classification'!$B$3,C1549)),'[1]Lookup for use classification'!$A$3,IF(OR(ISNUMBER(SEARCH('[1]Lookup for use classification'!$B$4,C1549)),ISNUMBER(SEARCH('[1]Lookup for use classification'!$C$4,C1549)),ISNUMBER(SEARCH('[1]Lookup for use classification'!$D$4,C1549)),ISNUMBER(SEARCH('[1]Lookup for use classification'!$E$4,C1549))),'[1]Lookup for use classification'!$A$4,IF(OR(ISNUMBER(SEARCH('[1]Lookup for use classification'!$B$5,C1549)),ISNUMBER(SEARCH('[1]Lookup for use classification'!$C$5,C1549)),ISNUMBER(SEARCH('[1]Lookup for use classification'!$D$5,C1549))),'[1]Lookup for use classification'!$A$5,IF(OR(ISNUMBER(SEARCH('[1]Lookup for use classification'!$B$7,C1549)),ISNUMBER(SEARCH('[1]Lookup for use classification'!$C$7,C1549)),ISNUMBER(SEARCH('[1]Lookup for use classification'!$D$7,C1549))),'[1]Lookup for use classification'!$A$7,IF(OR(ISNUMBER(SEARCH('[1]Lookup for use classification'!$B$9,C1549)),ISNUMBER(SEARCH('[1]Lookup for use classification'!$C$9,C1549)),ISNUMBER(SEARCH('[1]Lookup for use classification'!$D$9,C1549)),ISNUMBER(SEARCH('[1]Lookup for use classification'!$E$9,C1549)),ISNUMBER(SEARCH('[1]Lookup for use classification'!$F$9,C1549)),ISNUMBER(SEARCH('[1]Lookup for use classification'!$G$9,C1549)),ISNUMBER(SEARCH('[1]Lookup for use classification'!$H$9,C1549)),ISNUMBER(SEARCH('[1]Lookup for use classification'!$I$9,C1549)),ISNUMBER(SEARCH('[1]Lookup for use classification'!$J$9,C1549)),ISNUMBER(SEARCH('[1]Lookup for use classification'!$K$9,C1549))),'[1]Lookup for use classification'!$A$9,IF(OR(ISNUMBER(SEARCH('[1]Lookup for use classification'!$B$10,C1549)),ISNUMBER(SEARCH('[1]Lookup for use classification'!$C$10,C1549)),ISNUMBER(SEARCH('[1]Lookup for use classification'!$D$10,C1549)),ISNUMBER(SEARCH('[1]Lookup for use classification'!$E$10,C1549)),ISNUMBER(SEARCH('[1]Lookup for use classification'!$F$10,C1549)),ISNUMBER(SEARCH('[1]Lookup for use classification'!$G$10,C1549))),'[1]Lookup for use classification'!$A$10,IF(OR(ISNUMBER(SEARCH('[1]Lookup for use classification'!$B$11,C1549)),ISNUMBER(SEARCH('[1]Lookup for use classification'!$C$11,C1549))),'[1]Lookup for use classification'!$A$11,IF(OR(ISNUMBER(SEARCH('[1]Lookup for use classification'!$B$12,C1549)),ISNUMBER(SEARCH('[1]Lookup for use classification'!$C$12,C1549))),'[1]Lookup for use classification'!$A$12,IF(OR(ISNUMBER(SEARCH('[1]Lookup for use classification'!$B$13,C1549)),ISNUMBER(SEARCH('[1]Lookup for use classification'!$C$13,C1549)),ISNUMBER(SEARCH('[1]Lookup for use classification'!$D$13,C1549)),,ISNUMBER(SEARCH('[1]Lookup for use classification'!$C$13,C1549)),ISNUMBER(SEARCH('[1]Lookup for use classification'!$E$13,C1549))),'[1]Lookup for use classification'!$A$13,IF(OR(ISNUMBER(SEARCH('[1]Lookup for use classification'!$B$14,C1549)),ISNUMBER(SEARCH('[1]Lookup for use classification'!$C$14,C1549))),'[1]Lookup for use classification'!$A$14,"Other"))))))))))))</f>
        <v>Public Assembly</v>
      </c>
      <c r="E1549" s="183"/>
      <c r="F1549" s="184"/>
      <c r="G1549" s="184"/>
    </row>
    <row r="1550" spans="1:18" hidden="1">
      <c r="A1550" s="187" t="s">
        <v>952</v>
      </c>
      <c r="B1550" s="167" t="s">
        <v>4456</v>
      </c>
      <c r="C1550" s="182" t="s">
        <v>937</v>
      </c>
      <c r="D1550" s="6" t="str">
        <f>IF(OR(ISNUMBER(SEARCH('[1]Lookup for use classification'!$B$1,C1550)),ISNUMBER(SEARCH('[1]Lookup for use classification'!$C$1,C1550)),ISNUMBER(SEARCH('[1]Lookup for use classification'!$D$1,C1550)),ISNUMBER(SEARCH('[1]Lookup for use classification'!$E$1,C1550))),'[1]Lookup for use classification'!$A$1,IF(ISNUMBER(SEARCH('[1]Lookup for use classification'!$B$2,C1550)),'[1]Lookup for use classification'!$A$2,IF(ISNUMBER(SEARCH('[1]Lookup for use classification'!$B$3,C1550)),'[1]Lookup for use classification'!$A$3,IF(OR(ISNUMBER(SEARCH('[1]Lookup for use classification'!$B$4,C1550)),ISNUMBER(SEARCH('[1]Lookup for use classification'!$C$4,C1550)),ISNUMBER(SEARCH('[1]Lookup for use classification'!$D$4,C1550)),ISNUMBER(SEARCH('[1]Lookup for use classification'!$E$4,C1550))),'[1]Lookup for use classification'!$A$4,IF(OR(ISNUMBER(SEARCH('[1]Lookup for use classification'!$B$5,C1550)),ISNUMBER(SEARCH('[1]Lookup for use classification'!$C$5,C1550)),ISNUMBER(SEARCH('[1]Lookup for use classification'!$D$5,C1550))),'[1]Lookup for use classification'!$A$5,IF(OR(ISNUMBER(SEARCH('[1]Lookup for use classification'!$B$7,C1550)),ISNUMBER(SEARCH('[1]Lookup for use classification'!$C$7,C1550)),ISNUMBER(SEARCH('[1]Lookup for use classification'!$D$7,C1550))),'[1]Lookup for use classification'!$A$7,IF(OR(ISNUMBER(SEARCH('[1]Lookup for use classification'!$B$9,C1550)),ISNUMBER(SEARCH('[1]Lookup for use classification'!$C$9,C1550)),ISNUMBER(SEARCH('[1]Lookup for use classification'!$D$9,C1550)),ISNUMBER(SEARCH('[1]Lookup for use classification'!$E$9,C1550)),ISNUMBER(SEARCH('[1]Lookup for use classification'!$F$9,C1550)),ISNUMBER(SEARCH('[1]Lookup for use classification'!$G$9,C1550)),ISNUMBER(SEARCH('[1]Lookup for use classification'!$H$9,C1550)),ISNUMBER(SEARCH('[1]Lookup for use classification'!$I$9,C1550)),ISNUMBER(SEARCH('[1]Lookup for use classification'!$J$9,C1550)),ISNUMBER(SEARCH('[1]Lookup for use classification'!$K$9,C1550))),'[1]Lookup for use classification'!$A$9,IF(OR(ISNUMBER(SEARCH('[1]Lookup for use classification'!$B$10,C1550)),ISNUMBER(SEARCH('[1]Lookup for use classification'!$C$10,C1550)),ISNUMBER(SEARCH('[1]Lookup for use classification'!$D$10,C1550)),ISNUMBER(SEARCH('[1]Lookup for use classification'!$E$10,C1550)),ISNUMBER(SEARCH('[1]Lookup for use classification'!$F$10,C1550)),ISNUMBER(SEARCH('[1]Lookup for use classification'!$G$10,C1550))),'[1]Lookup for use classification'!$A$10,IF(OR(ISNUMBER(SEARCH('[1]Lookup for use classification'!$B$11,C1550)),ISNUMBER(SEARCH('[1]Lookup for use classification'!$C$11,C1550))),'[1]Lookup for use classification'!$A$11,IF(OR(ISNUMBER(SEARCH('[1]Lookup for use classification'!$B$12,C1550)),ISNUMBER(SEARCH('[1]Lookup for use classification'!$C$12,C1550))),'[1]Lookup for use classification'!$A$12,IF(OR(ISNUMBER(SEARCH('[1]Lookup for use classification'!$B$13,C1550)),ISNUMBER(SEARCH('[1]Lookup for use classification'!$C$13,C1550)),ISNUMBER(SEARCH('[1]Lookup for use classification'!$D$13,C1550)),,ISNUMBER(SEARCH('[1]Lookup for use classification'!$C$13,C1550)),ISNUMBER(SEARCH('[1]Lookup for use classification'!$E$13,C1550))),'[1]Lookup for use classification'!$A$13,IF(OR(ISNUMBER(SEARCH('[1]Lookup for use classification'!$B$14,C1550)),ISNUMBER(SEARCH('[1]Lookup for use classification'!$C$14,C1550))),'[1]Lookup for use classification'!$A$14,"Other"))))))))))))</f>
        <v>Public Safety</v>
      </c>
      <c r="E1550" s="183">
        <v>1500</v>
      </c>
      <c r="F1550" s="184"/>
      <c r="G1550" s="184"/>
    </row>
    <row r="1551" spans="1:18" hidden="1">
      <c r="A1551" s="187" t="s">
        <v>952</v>
      </c>
      <c r="B1551" s="167" t="s">
        <v>4456</v>
      </c>
      <c r="C1551" s="182" t="s">
        <v>231</v>
      </c>
      <c r="D1551" s="6" t="str">
        <f>IF(OR(ISNUMBER(SEARCH('[1]Lookup for use classification'!$B$1,C1551)),ISNUMBER(SEARCH('[1]Lookup for use classification'!$C$1,C1551)),ISNUMBER(SEARCH('[1]Lookup for use classification'!$D$1,C1551)),ISNUMBER(SEARCH('[1]Lookup for use classification'!$E$1,C1551))),'[1]Lookup for use classification'!$A$1,IF(ISNUMBER(SEARCH('[1]Lookup for use classification'!$B$2,C1551)),'[1]Lookup for use classification'!$A$2,IF(ISNUMBER(SEARCH('[1]Lookup for use classification'!$B$3,C1551)),'[1]Lookup for use classification'!$A$3,IF(OR(ISNUMBER(SEARCH('[1]Lookup for use classification'!$B$4,C1551)),ISNUMBER(SEARCH('[1]Lookup for use classification'!$C$4,C1551)),ISNUMBER(SEARCH('[1]Lookup for use classification'!$D$4,C1551)),ISNUMBER(SEARCH('[1]Lookup for use classification'!$E$4,C1551))),'[1]Lookup for use classification'!$A$4,IF(OR(ISNUMBER(SEARCH('[1]Lookup for use classification'!$B$5,C1551)),ISNUMBER(SEARCH('[1]Lookup for use classification'!$C$5,C1551)),ISNUMBER(SEARCH('[1]Lookup for use classification'!$D$5,C1551))),'[1]Lookup for use classification'!$A$5,IF(OR(ISNUMBER(SEARCH('[1]Lookup for use classification'!$B$7,C1551)),ISNUMBER(SEARCH('[1]Lookup for use classification'!$C$7,C1551)),ISNUMBER(SEARCH('[1]Lookup for use classification'!$D$7,C1551))),'[1]Lookup for use classification'!$A$7,IF(OR(ISNUMBER(SEARCH('[1]Lookup for use classification'!$B$9,C1551)),ISNUMBER(SEARCH('[1]Lookup for use classification'!$C$9,C1551)),ISNUMBER(SEARCH('[1]Lookup for use classification'!$D$9,C1551)),ISNUMBER(SEARCH('[1]Lookup for use classification'!$E$9,C1551)),ISNUMBER(SEARCH('[1]Lookup for use classification'!$F$9,C1551)),ISNUMBER(SEARCH('[1]Lookup for use classification'!$G$9,C1551)),ISNUMBER(SEARCH('[1]Lookup for use classification'!$H$9,C1551)),ISNUMBER(SEARCH('[1]Lookup for use classification'!$I$9,C1551)),ISNUMBER(SEARCH('[1]Lookup for use classification'!$J$9,C1551)),ISNUMBER(SEARCH('[1]Lookup for use classification'!$K$9,C1551))),'[1]Lookup for use classification'!$A$9,IF(OR(ISNUMBER(SEARCH('[1]Lookup for use classification'!$B$10,C1551)),ISNUMBER(SEARCH('[1]Lookup for use classification'!$C$10,C1551)),ISNUMBER(SEARCH('[1]Lookup for use classification'!$D$10,C1551)),ISNUMBER(SEARCH('[1]Lookup for use classification'!$E$10,C1551)),ISNUMBER(SEARCH('[1]Lookup for use classification'!$F$10,C1551)),ISNUMBER(SEARCH('[1]Lookup for use classification'!$G$10,C1551))),'[1]Lookup for use classification'!$A$10,IF(OR(ISNUMBER(SEARCH('[1]Lookup for use classification'!$B$11,C1551)),ISNUMBER(SEARCH('[1]Lookup for use classification'!$C$11,C1551))),'[1]Lookup for use classification'!$A$11,IF(OR(ISNUMBER(SEARCH('[1]Lookup for use classification'!$B$12,C1551)),ISNUMBER(SEARCH('[1]Lookup for use classification'!$C$12,C1551))),'[1]Lookup for use classification'!$A$12,IF(OR(ISNUMBER(SEARCH('[1]Lookup for use classification'!$B$13,C1551)),ISNUMBER(SEARCH('[1]Lookup for use classification'!$C$13,C1551)),ISNUMBER(SEARCH('[1]Lookup for use classification'!$D$13,C1551)),,ISNUMBER(SEARCH('[1]Lookup for use classification'!$C$13,C1551)),ISNUMBER(SEARCH('[1]Lookup for use classification'!$E$13,C1551))),'[1]Lookup for use classification'!$A$13,IF(OR(ISNUMBER(SEARCH('[1]Lookup for use classification'!$B$14,C1551)),ISNUMBER(SEARCH('[1]Lookup for use classification'!$C$14,C1551))),'[1]Lookup for use classification'!$A$14,"Other"))))))))))))</f>
        <v>Public Safety</v>
      </c>
      <c r="E1551" s="183"/>
      <c r="F1551" s="184"/>
      <c r="G1551" s="184"/>
    </row>
    <row r="1552" spans="1:18" hidden="1">
      <c r="A1552" s="188" t="s">
        <v>2255</v>
      </c>
      <c r="B1552" s="8" t="str">
        <f>IF(ISNA(VLOOKUP(CONCATENATE(A1552,C1552),ARIS!$A$1:$A$959,1,FALSE)),"","ARIS")</f>
        <v>ARIS</v>
      </c>
      <c r="C1552" s="162" t="s">
        <v>2257</v>
      </c>
      <c r="D1552" s="165" t="s">
        <v>2233</v>
      </c>
      <c r="E1552" s="163">
        <v>1104</v>
      </c>
      <c r="F1552" s="163"/>
      <c r="G1552" s="163"/>
      <c r="H1552" s="164"/>
      <c r="I1552" s="164"/>
      <c r="J1552" s="165">
        <v>682.00613799999996</v>
      </c>
    </row>
    <row r="1553" spans="1:12" hidden="1">
      <c r="A1553" s="188" t="s">
        <v>2255</v>
      </c>
      <c r="B1553" s="162" t="s">
        <v>4512</v>
      </c>
      <c r="C1553" s="162" t="s">
        <v>2256</v>
      </c>
      <c r="D1553" s="165" t="s">
        <v>2233</v>
      </c>
      <c r="E1553" s="163">
        <v>35579</v>
      </c>
      <c r="F1553" s="163"/>
      <c r="G1553" s="163"/>
      <c r="H1553" s="164"/>
      <c r="I1553" s="164" t="s">
        <v>653</v>
      </c>
      <c r="J1553" s="165">
        <v>27806.916926666665</v>
      </c>
    </row>
    <row r="1554" spans="1:12" hidden="1">
      <c r="A1554" s="188" t="s">
        <v>2255</v>
      </c>
      <c r="B1554" s="8" t="str">
        <f>IF(ISNA(VLOOKUP(CONCATENATE(A1554,C1554),ARIS!$A$1:$A$959,1,FALSE)),"","ARIS")</f>
        <v>ARIS</v>
      </c>
      <c r="C1554" s="162" t="s">
        <v>2258</v>
      </c>
      <c r="D1554" s="165" t="s">
        <v>2233</v>
      </c>
      <c r="E1554" s="163"/>
      <c r="F1554" s="163"/>
      <c r="G1554" s="163"/>
      <c r="H1554" s="164">
        <v>642.67620437956202</v>
      </c>
      <c r="I1554" s="164"/>
      <c r="J1554" s="165">
        <v>4146.28731625</v>
      </c>
    </row>
    <row r="1555" spans="1:12" hidden="1">
      <c r="A1555" s="188" t="s">
        <v>2255</v>
      </c>
      <c r="B1555" s="8" t="str">
        <f>IF(ISNA(VLOOKUP(CONCATENATE(A1555,C1555),ARIS!$A$1:$A$959,1,FALSE)),"","ARIS")</f>
        <v>ARIS</v>
      </c>
      <c r="C1555" s="162" t="s">
        <v>2260</v>
      </c>
      <c r="D1555" s="165" t="s">
        <v>2233</v>
      </c>
      <c r="E1555" s="163"/>
      <c r="F1555" s="163"/>
      <c r="G1555" s="163"/>
      <c r="H1555" s="164">
        <v>707.38510948905116</v>
      </c>
      <c r="I1555" s="164"/>
      <c r="J1555" s="165">
        <v>2733.6912696666664</v>
      </c>
    </row>
    <row r="1556" spans="1:12" hidden="1">
      <c r="A1556" s="188" t="s">
        <v>2255</v>
      </c>
      <c r="B1556" s="8" t="str">
        <f>IF(ISNA(VLOOKUP(CONCATENATE(A1556,C1556),ARIS!$A$1:$A$959,1,FALSE)),"","ARIS")</f>
        <v>ARIS</v>
      </c>
      <c r="C1556" s="162" t="s">
        <v>2259</v>
      </c>
      <c r="D1556" s="165" t="s">
        <v>2233</v>
      </c>
      <c r="E1556" s="163"/>
      <c r="F1556" s="163"/>
      <c r="G1556" s="163"/>
      <c r="H1556" s="164">
        <v>726.00963503649643</v>
      </c>
      <c r="I1556" s="164"/>
      <c r="J1556" s="165">
        <v>2996.860304833333</v>
      </c>
    </row>
    <row r="1557" spans="1:12" hidden="1">
      <c r="A1557" s="187" t="s">
        <v>952</v>
      </c>
      <c r="B1557" s="167" t="s">
        <v>4456</v>
      </c>
      <c r="C1557" s="182" t="s">
        <v>978</v>
      </c>
      <c r="D1557" s="6" t="str">
        <f>IF(OR(ISNUMBER(SEARCH('[1]Lookup for use classification'!$B$1,C1557)),ISNUMBER(SEARCH('[1]Lookup for use classification'!$C$1,C1557)),ISNUMBER(SEARCH('[1]Lookup for use classification'!$D$1,C1557)),ISNUMBER(SEARCH('[1]Lookup for use classification'!$E$1,C1557))),'[1]Lookup for use classification'!$A$1,IF(ISNUMBER(SEARCH('[1]Lookup for use classification'!$B$2,C1557)),'[1]Lookup for use classification'!$A$2,IF(ISNUMBER(SEARCH('[1]Lookup for use classification'!$B$3,C1557)),'[1]Lookup for use classification'!$A$3,IF(OR(ISNUMBER(SEARCH('[1]Lookup for use classification'!$B$4,C1557)),ISNUMBER(SEARCH('[1]Lookup for use classification'!$C$4,C1557)),ISNUMBER(SEARCH('[1]Lookup for use classification'!$D$4,C1557)),ISNUMBER(SEARCH('[1]Lookup for use classification'!$E$4,C1557))),'[1]Lookup for use classification'!$A$4,IF(OR(ISNUMBER(SEARCH('[1]Lookup for use classification'!$B$5,C1557)),ISNUMBER(SEARCH('[1]Lookup for use classification'!$C$5,C1557)),ISNUMBER(SEARCH('[1]Lookup for use classification'!$D$5,C1557))),'[1]Lookup for use classification'!$A$5,IF(OR(ISNUMBER(SEARCH('[1]Lookup for use classification'!$B$7,C1557)),ISNUMBER(SEARCH('[1]Lookup for use classification'!$C$7,C1557)),ISNUMBER(SEARCH('[1]Lookup for use classification'!$D$7,C1557))),'[1]Lookup for use classification'!$A$7,IF(OR(ISNUMBER(SEARCH('[1]Lookup for use classification'!$B$9,C1557)),ISNUMBER(SEARCH('[1]Lookup for use classification'!$C$9,C1557)),ISNUMBER(SEARCH('[1]Lookup for use classification'!$D$9,C1557)),ISNUMBER(SEARCH('[1]Lookup for use classification'!$E$9,C1557)),ISNUMBER(SEARCH('[1]Lookup for use classification'!$F$9,C1557)),ISNUMBER(SEARCH('[1]Lookup for use classification'!$G$9,C1557)),ISNUMBER(SEARCH('[1]Lookup for use classification'!$H$9,C1557)),ISNUMBER(SEARCH('[1]Lookup for use classification'!$I$9,C1557)),ISNUMBER(SEARCH('[1]Lookup for use classification'!$J$9,C1557)),ISNUMBER(SEARCH('[1]Lookup for use classification'!$K$9,C1557))),'[1]Lookup for use classification'!$A$9,IF(OR(ISNUMBER(SEARCH('[1]Lookup for use classification'!$B$10,C1557)),ISNUMBER(SEARCH('[1]Lookup for use classification'!$C$10,C1557)),ISNUMBER(SEARCH('[1]Lookup for use classification'!$D$10,C1557)),ISNUMBER(SEARCH('[1]Lookup for use classification'!$E$10,C1557)),ISNUMBER(SEARCH('[1]Lookup for use classification'!$F$10,C1557)),ISNUMBER(SEARCH('[1]Lookup for use classification'!$G$10,C1557))),'[1]Lookup for use classification'!$A$10,IF(OR(ISNUMBER(SEARCH('[1]Lookup for use classification'!$B$11,C1557)),ISNUMBER(SEARCH('[1]Lookup for use classification'!$C$11,C1557))),'[1]Lookup for use classification'!$A$11,IF(OR(ISNUMBER(SEARCH('[1]Lookup for use classification'!$B$12,C1557)),ISNUMBER(SEARCH('[1]Lookup for use classification'!$C$12,C1557))),'[1]Lookup for use classification'!$A$12,IF(OR(ISNUMBER(SEARCH('[1]Lookup for use classification'!$B$13,C1557)),ISNUMBER(SEARCH('[1]Lookup for use classification'!$C$13,C1557)),ISNUMBER(SEARCH('[1]Lookup for use classification'!$D$13,C1557)),,ISNUMBER(SEARCH('[1]Lookup for use classification'!$C$13,C1557)),ISNUMBER(SEARCH('[1]Lookup for use classification'!$E$13,C1557))),'[1]Lookup for use classification'!$A$13,IF(OR(ISNUMBER(SEARCH('[1]Lookup for use classification'!$B$14,C1557)),ISNUMBER(SEARCH('[1]Lookup for use classification'!$C$14,C1557))),'[1]Lookup for use classification'!$A$14,"Other"))))))))))))</f>
        <v>Residential - Multi-Family</v>
      </c>
      <c r="E1557" s="183"/>
      <c r="F1557" s="184"/>
      <c r="G1557" s="184"/>
    </row>
    <row r="1558" spans="1:12" hidden="1">
      <c r="A1558" s="187" t="s">
        <v>952</v>
      </c>
      <c r="B1558" s="167" t="s">
        <v>4456</v>
      </c>
      <c r="C1558" s="182" t="s">
        <v>918</v>
      </c>
      <c r="D1558" s="6" t="str">
        <f>IF(OR(ISNUMBER(SEARCH('[1]Lookup for use classification'!$B$1,C1558)),ISNUMBER(SEARCH('[1]Lookup for use classification'!$C$1,C1558)),ISNUMBER(SEARCH('[1]Lookup for use classification'!$D$1,C1558)),ISNUMBER(SEARCH('[1]Lookup for use classification'!$E$1,C1558))),'[1]Lookup for use classification'!$A$1,IF(ISNUMBER(SEARCH('[1]Lookup for use classification'!$B$2,C1558)),'[1]Lookup for use classification'!$A$2,IF(ISNUMBER(SEARCH('[1]Lookup for use classification'!$B$3,C1558)),'[1]Lookup for use classification'!$A$3,IF(OR(ISNUMBER(SEARCH('[1]Lookup for use classification'!$B$4,C1558)),ISNUMBER(SEARCH('[1]Lookup for use classification'!$C$4,C1558)),ISNUMBER(SEARCH('[1]Lookup for use classification'!$D$4,C1558)),ISNUMBER(SEARCH('[1]Lookup for use classification'!$E$4,C1558))),'[1]Lookup for use classification'!$A$4,IF(OR(ISNUMBER(SEARCH('[1]Lookup for use classification'!$B$5,C1558)),ISNUMBER(SEARCH('[1]Lookup for use classification'!$C$5,C1558)),ISNUMBER(SEARCH('[1]Lookup for use classification'!$D$5,C1558))),'[1]Lookup for use classification'!$A$5,IF(OR(ISNUMBER(SEARCH('[1]Lookup for use classification'!$B$7,C1558)),ISNUMBER(SEARCH('[1]Lookup for use classification'!$C$7,C1558)),ISNUMBER(SEARCH('[1]Lookup for use classification'!$D$7,C1558))),'[1]Lookup for use classification'!$A$7,IF(OR(ISNUMBER(SEARCH('[1]Lookup for use classification'!$B$9,C1558)),ISNUMBER(SEARCH('[1]Lookup for use classification'!$C$9,C1558)),ISNUMBER(SEARCH('[1]Lookup for use classification'!$D$9,C1558)),ISNUMBER(SEARCH('[1]Lookup for use classification'!$E$9,C1558)),ISNUMBER(SEARCH('[1]Lookup for use classification'!$F$9,C1558)),ISNUMBER(SEARCH('[1]Lookup for use classification'!$G$9,C1558)),ISNUMBER(SEARCH('[1]Lookup for use classification'!$H$9,C1558)),ISNUMBER(SEARCH('[1]Lookup for use classification'!$I$9,C1558)),ISNUMBER(SEARCH('[1]Lookup for use classification'!$J$9,C1558)),ISNUMBER(SEARCH('[1]Lookup for use classification'!$K$9,C1558))),'[1]Lookup for use classification'!$A$9,IF(OR(ISNUMBER(SEARCH('[1]Lookup for use classification'!$B$10,C1558)),ISNUMBER(SEARCH('[1]Lookup for use classification'!$C$10,C1558)),ISNUMBER(SEARCH('[1]Lookup for use classification'!$D$10,C1558)),ISNUMBER(SEARCH('[1]Lookup for use classification'!$E$10,C1558)),ISNUMBER(SEARCH('[1]Lookup for use classification'!$F$10,C1558)),ISNUMBER(SEARCH('[1]Lookup for use classification'!$G$10,C1558))),'[1]Lookup for use classification'!$A$10,IF(OR(ISNUMBER(SEARCH('[1]Lookup for use classification'!$B$11,C1558)),ISNUMBER(SEARCH('[1]Lookup for use classification'!$C$11,C1558))),'[1]Lookup for use classification'!$A$11,IF(OR(ISNUMBER(SEARCH('[1]Lookup for use classification'!$B$12,C1558)),ISNUMBER(SEARCH('[1]Lookup for use classification'!$C$12,C1558))),'[1]Lookup for use classification'!$A$12,IF(OR(ISNUMBER(SEARCH('[1]Lookup for use classification'!$B$13,C1558)),ISNUMBER(SEARCH('[1]Lookup for use classification'!$C$13,C1558)),ISNUMBER(SEARCH('[1]Lookup for use classification'!$D$13,C1558)),,ISNUMBER(SEARCH('[1]Lookup for use classification'!$C$13,C1558)),ISNUMBER(SEARCH('[1]Lookup for use classification'!$E$13,C1558))),'[1]Lookup for use classification'!$A$13,IF(OR(ISNUMBER(SEARCH('[1]Lookup for use classification'!$B$14,C1558)),ISNUMBER(SEARCH('[1]Lookup for use classification'!$C$14,C1558))),'[1]Lookup for use classification'!$A$14,"Other"))))))))))))</f>
        <v>Retail - Other</v>
      </c>
      <c r="E1558" s="183"/>
      <c r="F1558" s="184"/>
      <c r="G1558" s="184"/>
    </row>
    <row r="1559" spans="1:12" hidden="1">
      <c r="A1559" s="187" t="s">
        <v>952</v>
      </c>
      <c r="B1559" s="167" t="s">
        <v>4456</v>
      </c>
      <c r="C1559" s="182" t="s">
        <v>941</v>
      </c>
      <c r="D1559" s="6" t="str">
        <f>IF(OR(ISNUMBER(SEARCH('[1]Lookup for use classification'!$B$1,C1559)),ISNUMBER(SEARCH('[1]Lookup for use classification'!$C$1,C1559)),ISNUMBER(SEARCH('[1]Lookup for use classification'!$D$1,C1559)),ISNUMBER(SEARCH('[1]Lookup for use classification'!$E$1,C1559))),'[1]Lookup for use classification'!$A$1,IF(ISNUMBER(SEARCH('[1]Lookup for use classification'!$B$2,C1559)),'[1]Lookup for use classification'!$A$2,IF(ISNUMBER(SEARCH('[1]Lookup for use classification'!$B$3,C1559)),'[1]Lookup for use classification'!$A$3,IF(OR(ISNUMBER(SEARCH('[1]Lookup for use classification'!$B$4,C1559)),ISNUMBER(SEARCH('[1]Lookup for use classification'!$C$4,C1559)),ISNUMBER(SEARCH('[1]Lookup for use classification'!$D$4,C1559)),ISNUMBER(SEARCH('[1]Lookup for use classification'!$E$4,C1559))),'[1]Lookup for use classification'!$A$4,IF(OR(ISNUMBER(SEARCH('[1]Lookup for use classification'!$B$5,C1559)),ISNUMBER(SEARCH('[1]Lookup for use classification'!$C$5,C1559)),ISNUMBER(SEARCH('[1]Lookup for use classification'!$D$5,C1559))),'[1]Lookup for use classification'!$A$5,IF(OR(ISNUMBER(SEARCH('[1]Lookup for use classification'!$B$7,C1559)),ISNUMBER(SEARCH('[1]Lookup for use classification'!$C$7,C1559)),ISNUMBER(SEARCH('[1]Lookup for use classification'!$D$7,C1559))),'[1]Lookup for use classification'!$A$7,IF(OR(ISNUMBER(SEARCH('[1]Lookup for use classification'!$B$9,C1559)),ISNUMBER(SEARCH('[1]Lookup for use classification'!$C$9,C1559)),ISNUMBER(SEARCH('[1]Lookup for use classification'!$D$9,C1559)),ISNUMBER(SEARCH('[1]Lookup for use classification'!$E$9,C1559)),ISNUMBER(SEARCH('[1]Lookup for use classification'!$F$9,C1559)),ISNUMBER(SEARCH('[1]Lookup for use classification'!$G$9,C1559)),ISNUMBER(SEARCH('[1]Lookup for use classification'!$H$9,C1559)),ISNUMBER(SEARCH('[1]Lookup for use classification'!$I$9,C1559)),ISNUMBER(SEARCH('[1]Lookup for use classification'!$J$9,C1559)),ISNUMBER(SEARCH('[1]Lookup for use classification'!$K$9,C1559))),'[1]Lookup for use classification'!$A$9,IF(OR(ISNUMBER(SEARCH('[1]Lookup for use classification'!$B$10,C1559)),ISNUMBER(SEARCH('[1]Lookup for use classification'!$C$10,C1559)),ISNUMBER(SEARCH('[1]Lookup for use classification'!$D$10,C1559)),ISNUMBER(SEARCH('[1]Lookup for use classification'!$E$10,C1559)),ISNUMBER(SEARCH('[1]Lookup for use classification'!$F$10,C1559)),ISNUMBER(SEARCH('[1]Lookup for use classification'!$G$10,C1559))),'[1]Lookup for use classification'!$A$10,IF(OR(ISNUMBER(SEARCH('[1]Lookup for use classification'!$B$11,C1559)),ISNUMBER(SEARCH('[1]Lookup for use classification'!$C$11,C1559))),'[1]Lookup for use classification'!$A$11,IF(OR(ISNUMBER(SEARCH('[1]Lookup for use classification'!$B$12,C1559)),ISNUMBER(SEARCH('[1]Lookup for use classification'!$C$12,C1559))),'[1]Lookup for use classification'!$A$12,IF(OR(ISNUMBER(SEARCH('[1]Lookup for use classification'!$B$13,C1559)),ISNUMBER(SEARCH('[1]Lookup for use classification'!$C$13,C1559)),ISNUMBER(SEARCH('[1]Lookup for use classification'!$D$13,C1559)),,ISNUMBER(SEARCH('[1]Lookup for use classification'!$C$13,C1559)),ISNUMBER(SEARCH('[1]Lookup for use classification'!$E$13,C1559))),'[1]Lookup for use classification'!$A$13,IF(OR(ISNUMBER(SEARCH('[1]Lookup for use classification'!$B$14,C1559)),ISNUMBER(SEARCH('[1]Lookup for use classification'!$C$14,C1559))),'[1]Lookup for use classification'!$A$14,"Other"))))))))))))</f>
        <v>Retail - Other</v>
      </c>
      <c r="E1559" s="188"/>
      <c r="F1559" s="188"/>
      <c r="G1559" s="188"/>
    </row>
    <row r="1560" spans="1:12" hidden="1">
      <c r="A1560" s="187" t="s">
        <v>952</v>
      </c>
      <c r="B1560" s="167" t="s">
        <v>4456</v>
      </c>
      <c r="C1560" s="182" t="s">
        <v>942</v>
      </c>
      <c r="D1560" s="6" t="str">
        <f>IF(OR(ISNUMBER(SEARCH('[1]Lookup for use classification'!$B$1,C1560)),ISNUMBER(SEARCH('[1]Lookup for use classification'!$C$1,C1560)),ISNUMBER(SEARCH('[1]Lookup for use classification'!$D$1,C1560)),ISNUMBER(SEARCH('[1]Lookup for use classification'!$E$1,C1560))),'[1]Lookup for use classification'!$A$1,IF(ISNUMBER(SEARCH('[1]Lookup for use classification'!$B$2,C1560)),'[1]Lookup for use classification'!$A$2,IF(ISNUMBER(SEARCH('[1]Lookup for use classification'!$B$3,C1560)),'[1]Lookup for use classification'!$A$3,IF(OR(ISNUMBER(SEARCH('[1]Lookup for use classification'!$B$4,C1560)),ISNUMBER(SEARCH('[1]Lookup for use classification'!$C$4,C1560)),ISNUMBER(SEARCH('[1]Lookup for use classification'!$D$4,C1560)),ISNUMBER(SEARCH('[1]Lookup for use classification'!$E$4,C1560))),'[1]Lookup for use classification'!$A$4,IF(OR(ISNUMBER(SEARCH('[1]Lookup for use classification'!$B$5,C1560)),ISNUMBER(SEARCH('[1]Lookup for use classification'!$C$5,C1560)),ISNUMBER(SEARCH('[1]Lookup for use classification'!$D$5,C1560))),'[1]Lookup for use classification'!$A$5,IF(OR(ISNUMBER(SEARCH('[1]Lookup for use classification'!$B$7,C1560)),ISNUMBER(SEARCH('[1]Lookup for use classification'!$C$7,C1560)),ISNUMBER(SEARCH('[1]Lookup for use classification'!$D$7,C1560))),'[1]Lookup for use classification'!$A$7,IF(OR(ISNUMBER(SEARCH('[1]Lookup for use classification'!$B$9,C1560)),ISNUMBER(SEARCH('[1]Lookup for use classification'!$C$9,C1560)),ISNUMBER(SEARCH('[1]Lookup for use classification'!$D$9,C1560)),ISNUMBER(SEARCH('[1]Lookup for use classification'!$E$9,C1560)),ISNUMBER(SEARCH('[1]Lookup for use classification'!$F$9,C1560)),ISNUMBER(SEARCH('[1]Lookup for use classification'!$G$9,C1560)),ISNUMBER(SEARCH('[1]Lookup for use classification'!$H$9,C1560)),ISNUMBER(SEARCH('[1]Lookup for use classification'!$I$9,C1560)),ISNUMBER(SEARCH('[1]Lookup for use classification'!$J$9,C1560)),ISNUMBER(SEARCH('[1]Lookup for use classification'!$K$9,C1560))),'[1]Lookup for use classification'!$A$9,IF(OR(ISNUMBER(SEARCH('[1]Lookup for use classification'!$B$10,C1560)),ISNUMBER(SEARCH('[1]Lookup for use classification'!$C$10,C1560)),ISNUMBER(SEARCH('[1]Lookup for use classification'!$D$10,C1560)),ISNUMBER(SEARCH('[1]Lookup for use classification'!$E$10,C1560)),ISNUMBER(SEARCH('[1]Lookup for use classification'!$F$10,C1560)),ISNUMBER(SEARCH('[1]Lookup for use classification'!$G$10,C1560))),'[1]Lookup for use classification'!$A$10,IF(OR(ISNUMBER(SEARCH('[1]Lookup for use classification'!$B$11,C1560)),ISNUMBER(SEARCH('[1]Lookup for use classification'!$C$11,C1560))),'[1]Lookup for use classification'!$A$11,IF(OR(ISNUMBER(SEARCH('[1]Lookup for use classification'!$B$12,C1560)),ISNUMBER(SEARCH('[1]Lookup for use classification'!$C$12,C1560))),'[1]Lookup for use classification'!$A$12,IF(OR(ISNUMBER(SEARCH('[1]Lookup for use classification'!$B$13,C1560)),ISNUMBER(SEARCH('[1]Lookup for use classification'!$C$13,C1560)),ISNUMBER(SEARCH('[1]Lookup for use classification'!$D$13,C1560)),,ISNUMBER(SEARCH('[1]Lookup for use classification'!$C$13,C1560)),ISNUMBER(SEARCH('[1]Lookup for use classification'!$E$13,C1560))),'[1]Lookup for use classification'!$A$13,IF(OR(ISNUMBER(SEARCH('[1]Lookup for use classification'!$B$14,C1560)),ISNUMBER(SEARCH('[1]Lookup for use classification'!$C$14,C1560))),'[1]Lookup for use classification'!$A$14,"Other"))))))))))))</f>
        <v>Retail - Other</v>
      </c>
      <c r="E1560" s="183"/>
      <c r="F1560" s="184"/>
      <c r="G1560" s="184"/>
    </row>
    <row r="1561" spans="1:12" hidden="1">
      <c r="A1561" s="138" t="s">
        <v>952</v>
      </c>
      <c r="B1561" s="8" t="str">
        <f>IF(ISNA(VLOOKUP(CONCATENATE(A1561,C1561),EUS!$B$2:$B$1939,1,FALSE)),"","End Use Study")</f>
        <v>End Use Study</v>
      </c>
      <c r="C1561" s="8" t="s">
        <v>2048</v>
      </c>
      <c r="D1561" s="165" t="s">
        <v>1980</v>
      </c>
      <c r="E1561" s="9">
        <v>2160</v>
      </c>
      <c r="F1561" s="9"/>
      <c r="G1561" s="9"/>
      <c r="H1561" s="164"/>
      <c r="I1561" s="164"/>
      <c r="J1561" s="7"/>
      <c r="L1561" s="6"/>
    </row>
    <row r="1562" spans="1:12" hidden="1">
      <c r="A1562" s="187" t="s">
        <v>952</v>
      </c>
      <c r="B1562" s="167" t="s">
        <v>4456</v>
      </c>
      <c r="C1562" s="182" t="s">
        <v>988</v>
      </c>
      <c r="D1562" s="6" t="str">
        <f>IF(OR(ISNUMBER(SEARCH('[1]Lookup for use classification'!$B$1,C1562)),ISNUMBER(SEARCH('[1]Lookup for use classification'!$C$1,C1562)),ISNUMBER(SEARCH('[1]Lookup for use classification'!$D$1,C1562)),ISNUMBER(SEARCH('[1]Lookup for use classification'!$E$1,C1562))),'[1]Lookup for use classification'!$A$1,IF(ISNUMBER(SEARCH('[1]Lookup for use classification'!$B$2,C1562)),'[1]Lookup for use classification'!$A$2,IF(ISNUMBER(SEARCH('[1]Lookup for use classification'!$B$3,C1562)),'[1]Lookup for use classification'!$A$3,IF(OR(ISNUMBER(SEARCH('[1]Lookup for use classification'!$B$4,C1562)),ISNUMBER(SEARCH('[1]Lookup for use classification'!$C$4,C1562)),ISNUMBER(SEARCH('[1]Lookup for use classification'!$D$4,C1562)),ISNUMBER(SEARCH('[1]Lookup for use classification'!$E$4,C1562))),'[1]Lookup for use classification'!$A$4,IF(OR(ISNUMBER(SEARCH('[1]Lookup for use classification'!$B$5,C1562)),ISNUMBER(SEARCH('[1]Lookup for use classification'!$C$5,C1562)),ISNUMBER(SEARCH('[1]Lookup for use classification'!$D$5,C1562))),'[1]Lookup for use classification'!$A$5,IF(OR(ISNUMBER(SEARCH('[1]Lookup for use classification'!$B$7,C1562)),ISNUMBER(SEARCH('[1]Lookup for use classification'!$C$7,C1562)),ISNUMBER(SEARCH('[1]Lookup for use classification'!$D$7,C1562))),'[1]Lookup for use classification'!$A$7,IF(OR(ISNUMBER(SEARCH('[1]Lookup for use classification'!$B$9,C1562)),ISNUMBER(SEARCH('[1]Lookup for use classification'!$C$9,C1562)),ISNUMBER(SEARCH('[1]Lookup for use classification'!$D$9,C1562)),ISNUMBER(SEARCH('[1]Lookup for use classification'!$E$9,C1562)),ISNUMBER(SEARCH('[1]Lookup for use classification'!$F$9,C1562)),ISNUMBER(SEARCH('[1]Lookup for use classification'!$G$9,C1562)),ISNUMBER(SEARCH('[1]Lookup for use classification'!$H$9,C1562)),ISNUMBER(SEARCH('[1]Lookup for use classification'!$I$9,C1562)),ISNUMBER(SEARCH('[1]Lookup for use classification'!$J$9,C1562)),ISNUMBER(SEARCH('[1]Lookup for use classification'!$K$9,C1562))),'[1]Lookup for use classification'!$A$9,IF(OR(ISNUMBER(SEARCH('[1]Lookup for use classification'!$B$10,C1562)),ISNUMBER(SEARCH('[1]Lookup for use classification'!$C$10,C1562)),ISNUMBER(SEARCH('[1]Lookup for use classification'!$D$10,C1562)),ISNUMBER(SEARCH('[1]Lookup for use classification'!$E$10,C1562)),ISNUMBER(SEARCH('[1]Lookup for use classification'!$F$10,C1562)),ISNUMBER(SEARCH('[1]Lookup for use classification'!$G$10,C1562))),'[1]Lookup for use classification'!$A$10,IF(OR(ISNUMBER(SEARCH('[1]Lookup for use classification'!$B$11,C1562)),ISNUMBER(SEARCH('[1]Lookup for use classification'!$C$11,C1562))),'[1]Lookup for use classification'!$A$11,IF(OR(ISNUMBER(SEARCH('[1]Lookup for use classification'!$B$12,C1562)),ISNUMBER(SEARCH('[1]Lookup for use classification'!$C$12,C1562))),'[1]Lookup for use classification'!$A$12,IF(OR(ISNUMBER(SEARCH('[1]Lookup for use classification'!$B$13,C1562)),ISNUMBER(SEARCH('[1]Lookup for use classification'!$C$13,C1562)),ISNUMBER(SEARCH('[1]Lookup for use classification'!$D$13,C1562)),,ISNUMBER(SEARCH('[1]Lookup for use classification'!$C$13,C1562)),ISNUMBER(SEARCH('[1]Lookup for use classification'!$E$13,C1562))),'[1]Lookup for use classification'!$A$13,IF(OR(ISNUMBER(SEARCH('[1]Lookup for use classification'!$B$14,C1562)),ISNUMBER(SEARCH('[1]Lookup for use classification'!$C$14,C1562))),'[1]Lookup for use classification'!$A$14,"Other"))))))))))))</f>
        <v>Warehousing</v>
      </c>
      <c r="E1562" s="183">
        <v>6531</v>
      </c>
      <c r="F1562" s="184"/>
      <c r="G1562" s="184"/>
    </row>
    <row r="1563" spans="1:12" hidden="1">
      <c r="A1563" s="187" t="s">
        <v>952</v>
      </c>
      <c r="B1563" s="167" t="s">
        <v>4456</v>
      </c>
      <c r="C1563" s="182" t="s">
        <v>974</v>
      </c>
      <c r="D1563" s="6" t="str">
        <f>IF(OR(ISNUMBER(SEARCH('[1]Lookup for use classification'!$B$1,C1563)),ISNUMBER(SEARCH('[1]Lookup for use classification'!$C$1,C1563)),ISNUMBER(SEARCH('[1]Lookup for use classification'!$D$1,C1563)),ISNUMBER(SEARCH('[1]Lookup for use classification'!$E$1,C1563))),'[1]Lookup for use classification'!$A$1,IF(ISNUMBER(SEARCH('[1]Lookup for use classification'!$B$2,C1563)),'[1]Lookup for use classification'!$A$2,IF(ISNUMBER(SEARCH('[1]Lookup for use classification'!$B$3,C1563)),'[1]Lookup for use classification'!$A$3,IF(OR(ISNUMBER(SEARCH('[1]Lookup for use classification'!$B$4,C1563)),ISNUMBER(SEARCH('[1]Lookup for use classification'!$C$4,C1563)),ISNUMBER(SEARCH('[1]Lookup for use classification'!$D$4,C1563)),ISNUMBER(SEARCH('[1]Lookup for use classification'!$E$4,C1563))),'[1]Lookup for use classification'!$A$4,IF(OR(ISNUMBER(SEARCH('[1]Lookup for use classification'!$B$5,C1563)),ISNUMBER(SEARCH('[1]Lookup for use classification'!$C$5,C1563)),ISNUMBER(SEARCH('[1]Lookup for use classification'!$D$5,C1563))),'[1]Lookup for use classification'!$A$5,IF(OR(ISNUMBER(SEARCH('[1]Lookup for use classification'!$B$7,C1563)),ISNUMBER(SEARCH('[1]Lookup for use classification'!$C$7,C1563)),ISNUMBER(SEARCH('[1]Lookup for use classification'!$D$7,C1563))),'[1]Lookup for use classification'!$A$7,IF(OR(ISNUMBER(SEARCH('[1]Lookup for use classification'!$B$9,C1563)),ISNUMBER(SEARCH('[1]Lookup for use classification'!$C$9,C1563)),ISNUMBER(SEARCH('[1]Lookup for use classification'!$D$9,C1563)),ISNUMBER(SEARCH('[1]Lookup for use classification'!$E$9,C1563)),ISNUMBER(SEARCH('[1]Lookup for use classification'!$F$9,C1563)),ISNUMBER(SEARCH('[1]Lookup for use classification'!$G$9,C1563)),ISNUMBER(SEARCH('[1]Lookup for use classification'!$H$9,C1563)),ISNUMBER(SEARCH('[1]Lookup for use classification'!$I$9,C1563)),ISNUMBER(SEARCH('[1]Lookup for use classification'!$J$9,C1563)),ISNUMBER(SEARCH('[1]Lookup for use classification'!$K$9,C1563))),'[1]Lookup for use classification'!$A$9,IF(OR(ISNUMBER(SEARCH('[1]Lookup for use classification'!$B$10,C1563)),ISNUMBER(SEARCH('[1]Lookup for use classification'!$C$10,C1563)),ISNUMBER(SEARCH('[1]Lookup for use classification'!$D$10,C1563)),ISNUMBER(SEARCH('[1]Lookup for use classification'!$E$10,C1563)),ISNUMBER(SEARCH('[1]Lookup for use classification'!$F$10,C1563)),ISNUMBER(SEARCH('[1]Lookup for use classification'!$G$10,C1563))),'[1]Lookup for use classification'!$A$10,IF(OR(ISNUMBER(SEARCH('[1]Lookup for use classification'!$B$11,C1563)),ISNUMBER(SEARCH('[1]Lookup for use classification'!$C$11,C1563))),'[1]Lookup for use classification'!$A$11,IF(OR(ISNUMBER(SEARCH('[1]Lookup for use classification'!$B$12,C1563)),ISNUMBER(SEARCH('[1]Lookup for use classification'!$C$12,C1563))),'[1]Lookup for use classification'!$A$12,IF(OR(ISNUMBER(SEARCH('[1]Lookup for use classification'!$B$13,C1563)),ISNUMBER(SEARCH('[1]Lookup for use classification'!$C$13,C1563)),ISNUMBER(SEARCH('[1]Lookup for use classification'!$D$13,C1563)),,ISNUMBER(SEARCH('[1]Lookup for use classification'!$C$13,C1563)),ISNUMBER(SEARCH('[1]Lookup for use classification'!$E$13,C1563))),'[1]Lookup for use classification'!$A$13,IF(OR(ISNUMBER(SEARCH('[1]Lookup for use classification'!$B$14,C1563)),ISNUMBER(SEARCH('[1]Lookup for use classification'!$C$14,C1563))),'[1]Lookup for use classification'!$A$14,"Other"))))))))))))</f>
        <v>Warehousing</v>
      </c>
      <c r="E1563" s="183">
        <v>58494</v>
      </c>
      <c r="F1563" s="184"/>
      <c r="G1563" s="184"/>
    </row>
    <row r="1564" spans="1:12" hidden="1">
      <c r="A1564" s="187" t="s">
        <v>952</v>
      </c>
      <c r="B1564" s="167" t="s">
        <v>4456</v>
      </c>
      <c r="C1564" s="182" t="s">
        <v>74</v>
      </c>
      <c r="D1564" s="6" t="str">
        <f>IF(OR(ISNUMBER(SEARCH('[1]Lookup for use classification'!$B$1,C1564)),ISNUMBER(SEARCH('[1]Lookup for use classification'!$C$1,C1564)),ISNUMBER(SEARCH('[1]Lookup for use classification'!$D$1,C1564)),ISNUMBER(SEARCH('[1]Lookup for use classification'!$E$1,C1564))),'[1]Lookup for use classification'!$A$1,IF(ISNUMBER(SEARCH('[1]Lookup for use classification'!$B$2,C1564)),'[1]Lookup for use classification'!$A$2,IF(ISNUMBER(SEARCH('[1]Lookup for use classification'!$B$3,C1564)),'[1]Lookup for use classification'!$A$3,IF(OR(ISNUMBER(SEARCH('[1]Lookup for use classification'!$B$4,C1564)),ISNUMBER(SEARCH('[1]Lookup for use classification'!$C$4,C1564)),ISNUMBER(SEARCH('[1]Lookup for use classification'!$D$4,C1564)),ISNUMBER(SEARCH('[1]Lookup for use classification'!$E$4,C1564))),'[1]Lookup for use classification'!$A$4,IF(OR(ISNUMBER(SEARCH('[1]Lookup for use classification'!$B$5,C1564)),ISNUMBER(SEARCH('[1]Lookup for use classification'!$C$5,C1564)),ISNUMBER(SEARCH('[1]Lookup for use classification'!$D$5,C1564))),'[1]Lookup for use classification'!$A$5,IF(OR(ISNUMBER(SEARCH('[1]Lookup for use classification'!$B$7,C1564)),ISNUMBER(SEARCH('[1]Lookup for use classification'!$C$7,C1564)),ISNUMBER(SEARCH('[1]Lookup for use classification'!$D$7,C1564))),'[1]Lookup for use classification'!$A$7,IF(OR(ISNUMBER(SEARCH('[1]Lookup for use classification'!$B$9,C1564)),ISNUMBER(SEARCH('[1]Lookup for use classification'!$C$9,C1564)),ISNUMBER(SEARCH('[1]Lookup for use classification'!$D$9,C1564)),ISNUMBER(SEARCH('[1]Lookup for use classification'!$E$9,C1564)),ISNUMBER(SEARCH('[1]Lookup for use classification'!$F$9,C1564)),ISNUMBER(SEARCH('[1]Lookup for use classification'!$G$9,C1564)),ISNUMBER(SEARCH('[1]Lookup for use classification'!$H$9,C1564)),ISNUMBER(SEARCH('[1]Lookup for use classification'!$I$9,C1564)),ISNUMBER(SEARCH('[1]Lookup for use classification'!$J$9,C1564)),ISNUMBER(SEARCH('[1]Lookup for use classification'!$K$9,C1564))),'[1]Lookup for use classification'!$A$9,IF(OR(ISNUMBER(SEARCH('[1]Lookup for use classification'!$B$10,C1564)),ISNUMBER(SEARCH('[1]Lookup for use classification'!$C$10,C1564)),ISNUMBER(SEARCH('[1]Lookup for use classification'!$D$10,C1564)),ISNUMBER(SEARCH('[1]Lookup for use classification'!$E$10,C1564)),ISNUMBER(SEARCH('[1]Lookup for use classification'!$F$10,C1564)),ISNUMBER(SEARCH('[1]Lookup for use classification'!$G$10,C1564))),'[1]Lookup for use classification'!$A$10,IF(OR(ISNUMBER(SEARCH('[1]Lookup for use classification'!$B$11,C1564)),ISNUMBER(SEARCH('[1]Lookup for use classification'!$C$11,C1564))),'[1]Lookup for use classification'!$A$11,IF(OR(ISNUMBER(SEARCH('[1]Lookup for use classification'!$B$12,C1564)),ISNUMBER(SEARCH('[1]Lookup for use classification'!$C$12,C1564))),'[1]Lookup for use classification'!$A$12,IF(OR(ISNUMBER(SEARCH('[1]Lookup for use classification'!$B$13,C1564)),ISNUMBER(SEARCH('[1]Lookup for use classification'!$C$13,C1564)),ISNUMBER(SEARCH('[1]Lookup for use classification'!$D$13,C1564)),,ISNUMBER(SEARCH('[1]Lookup for use classification'!$C$13,C1564)),ISNUMBER(SEARCH('[1]Lookup for use classification'!$E$13,C1564))),'[1]Lookup for use classification'!$A$13,IF(OR(ISNUMBER(SEARCH('[1]Lookup for use classification'!$B$14,C1564)),ISNUMBER(SEARCH('[1]Lookup for use classification'!$C$14,C1564))),'[1]Lookup for use classification'!$A$14,"Other"))))))))))))</f>
        <v>Warehousing</v>
      </c>
      <c r="E1564" s="188"/>
      <c r="F1564" s="188"/>
      <c r="G1564" s="188"/>
    </row>
    <row r="1565" spans="1:12" hidden="1">
      <c r="A1565" s="187" t="s">
        <v>952</v>
      </c>
      <c r="B1565" s="167" t="s">
        <v>4456</v>
      </c>
      <c r="C1565" s="182" t="s">
        <v>936</v>
      </c>
      <c r="D1565" s="6" t="str">
        <f>IF(OR(ISNUMBER(SEARCH('[1]Lookup for use classification'!$B$1,C1565)),ISNUMBER(SEARCH('[1]Lookup for use classification'!$C$1,C1565)),ISNUMBER(SEARCH('[1]Lookup for use classification'!$D$1,C1565)),ISNUMBER(SEARCH('[1]Lookup for use classification'!$E$1,C1565))),'[1]Lookup for use classification'!$A$1,IF(ISNUMBER(SEARCH('[1]Lookup for use classification'!$B$2,C1565)),'[1]Lookup for use classification'!$A$2,IF(ISNUMBER(SEARCH('[1]Lookup for use classification'!$B$3,C1565)),'[1]Lookup for use classification'!$A$3,IF(OR(ISNUMBER(SEARCH('[1]Lookup for use classification'!$B$4,C1565)),ISNUMBER(SEARCH('[1]Lookup for use classification'!$C$4,C1565)),ISNUMBER(SEARCH('[1]Lookup for use classification'!$D$4,C1565)),ISNUMBER(SEARCH('[1]Lookup for use classification'!$E$4,C1565))),'[1]Lookup for use classification'!$A$4,IF(OR(ISNUMBER(SEARCH('[1]Lookup for use classification'!$B$5,C1565)),ISNUMBER(SEARCH('[1]Lookup for use classification'!$C$5,C1565)),ISNUMBER(SEARCH('[1]Lookup for use classification'!$D$5,C1565))),'[1]Lookup for use classification'!$A$5,IF(OR(ISNUMBER(SEARCH('[1]Lookup for use classification'!$B$7,C1565)),ISNUMBER(SEARCH('[1]Lookup for use classification'!$C$7,C1565)),ISNUMBER(SEARCH('[1]Lookup for use classification'!$D$7,C1565))),'[1]Lookup for use classification'!$A$7,IF(OR(ISNUMBER(SEARCH('[1]Lookup for use classification'!$B$9,C1565)),ISNUMBER(SEARCH('[1]Lookup for use classification'!$C$9,C1565)),ISNUMBER(SEARCH('[1]Lookup for use classification'!$D$9,C1565)),ISNUMBER(SEARCH('[1]Lookup for use classification'!$E$9,C1565)),ISNUMBER(SEARCH('[1]Lookup for use classification'!$F$9,C1565)),ISNUMBER(SEARCH('[1]Lookup for use classification'!$G$9,C1565)),ISNUMBER(SEARCH('[1]Lookup for use classification'!$H$9,C1565)),ISNUMBER(SEARCH('[1]Lookup for use classification'!$I$9,C1565)),ISNUMBER(SEARCH('[1]Lookup for use classification'!$J$9,C1565)),ISNUMBER(SEARCH('[1]Lookup for use classification'!$K$9,C1565))),'[1]Lookup for use classification'!$A$9,IF(OR(ISNUMBER(SEARCH('[1]Lookup for use classification'!$B$10,C1565)),ISNUMBER(SEARCH('[1]Lookup for use classification'!$C$10,C1565)),ISNUMBER(SEARCH('[1]Lookup for use classification'!$D$10,C1565)),ISNUMBER(SEARCH('[1]Lookup for use classification'!$E$10,C1565)),ISNUMBER(SEARCH('[1]Lookup for use classification'!$F$10,C1565)),ISNUMBER(SEARCH('[1]Lookup for use classification'!$G$10,C1565))),'[1]Lookup for use classification'!$A$10,IF(OR(ISNUMBER(SEARCH('[1]Lookup for use classification'!$B$11,C1565)),ISNUMBER(SEARCH('[1]Lookup for use classification'!$C$11,C1565))),'[1]Lookup for use classification'!$A$11,IF(OR(ISNUMBER(SEARCH('[1]Lookup for use classification'!$B$12,C1565)),ISNUMBER(SEARCH('[1]Lookup for use classification'!$C$12,C1565))),'[1]Lookup for use classification'!$A$12,IF(OR(ISNUMBER(SEARCH('[1]Lookup for use classification'!$B$13,C1565)),ISNUMBER(SEARCH('[1]Lookup for use classification'!$C$13,C1565)),ISNUMBER(SEARCH('[1]Lookup for use classification'!$D$13,C1565)),,ISNUMBER(SEARCH('[1]Lookup for use classification'!$C$13,C1565)),ISNUMBER(SEARCH('[1]Lookup for use classification'!$E$13,C1565))),'[1]Lookup for use classification'!$A$13,IF(OR(ISNUMBER(SEARCH('[1]Lookup for use classification'!$B$14,C1565)),ISNUMBER(SEARCH('[1]Lookup for use classification'!$C$14,C1565))),'[1]Lookup for use classification'!$A$14,"Other"))))))))))))</f>
        <v>Warehousing</v>
      </c>
      <c r="E1565" s="183"/>
      <c r="F1565" s="184"/>
      <c r="G1565" s="184"/>
    </row>
    <row r="1566" spans="1:12" hidden="1">
      <c r="A1566" s="187" t="s">
        <v>952</v>
      </c>
      <c r="B1566" s="167" t="s">
        <v>4456</v>
      </c>
      <c r="C1566" s="182" t="s">
        <v>971</v>
      </c>
      <c r="D1566" s="6" t="str">
        <f>IF(OR(ISNUMBER(SEARCH('[1]Lookup for use classification'!$B$1,C1566)),ISNUMBER(SEARCH('[1]Lookup for use classification'!$C$1,C1566)),ISNUMBER(SEARCH('[1]Lookup for use classification'!$D$1,C1566)),ISNUMBER(SEARCH('[1]Lookup for use classification'!$E$1,C1566))),'[1]Lookup for use classification'!$A$1,IF(ISNUMBER(SEARCH('[1]Lookup for use classification'!$B$2,C1566)),'[1]Lookup for use classification'!$A$2,IF(ISNUMBER(SEARCH('[1]Lookup for use classification'!$B$3,C1566)),'[1]Lookup for use classification'!$A$3,IF(OR(ISNUMBER(SEARCH('[1]Lookup for use classification'!$B$4,C1566)),ISNUMBER(SEARCH('[1]Lookup for use classification'!$C$4,C1566)),ISNUMBER(SEARCH('[1]Lookup for use classification'!$D$4,C1566)),ISNUMBER(SEARCH('[1]Lookup for use classification'!$E$4,C1566))),'[1]Lookup for use classification'!$A$4,IF(OR(ISNUMBER(SEARCH('[1]Lookup for use classification'!$B$5,C1566)),ISNUMBER(SEARCH('[1]Lookup for use classification'!$C$5,C1566)),ISNUMBER(SEARCH('[1]Lookup for use classification'!$D$5,C1566))),'[1]Lookup for use classification'!$A$5,IF(OR(ISNUMBER(SEARCH('[1]Lookup for use classification'!$B$7,C1566)),ISNUMBER(SEARCH('[1]Lookup for use classification'!$C$7,C1566)),ISNUMBER(SEARCH('[1]Lookup for use classification'!$D$7,C1566))),'[1]Lookup for use classification'!$A$7,IF(OR(ISNUMBER(SEARCH('[1]Lookup for use classification'!$B$9,C1566)),ISNUMBER(SEARCH('[1]Lookup for use classification'!$C$9,C1566)),ISNUMBER(SEARCH('[1]Lookup for use classification'!$D$9,C1566)),ISNUMBER(SEARCH('[1]Lookup for use classification'!$E$9,C1566)),ISNUMBER(SEARCH('[1]Lookup for use classification'!$F$9,C1566)),ISNUMBER(SEARCH('[1]Lookup for use classification'!$G$9,C1566)),ISNUMBER(SEARCH('[1]Lookup for use classification'!$H$9,C1566)),ISNUMBER(SEARCH('[1]Lookup for use classification'!$I$9,C1566)),ISNUMBER(SEARCH('[1]Lookup for use classification'!$J$9,C1566)),ISNUMBER(SEARCH('[1]Lookup for use classification'!$K$9,C1566))),'[1]Lookup for use classification'!$A$9,IF(OR(ISNUMBER(SEARCH('[1]Lookup for use classification'!$B$10,C1566)),ISNUMBER(SEARCH('[1]Lookup for use classification'!$C$10,C1566)),ISNUMBER(SEARCH('[1]Lookup for use classification'!$D$10,C1566)),ISNUMBER(SEARCH('[1]Lookup for use classification'!$E$10,C1566)),ISNUMBER(SEARCH('[1]Lookup for use classification'!$F$10,C1566)),ISNUMBER(SEARCH('[1]Lookup for use classification'!$G$10,C1566))),'[1]Lookup for use classification'!$A$10,IF(OR(ISNUMBER(SEARCH('[1]Lookup for use classification'!$B$11,C1566)),ISNUMBER(SEARCH('[1]Lookup for use classification'!$C$11,C1566))),'[1]Lookup for use classification'!$A$11,IF(OR(ISNUMBER(SEARCH('[1]Lookup for use classification'!$B$12,C1566)),ISNUMBER(SEARCH('[1]Lookup for use classification'!$C$12,C1566))),'[1]Lookup for use classification'!$A$12,IF(OR(ISNUMBER(SEARCH('[1]Lookup for use classification'!$B$13,C1566)),ISNUMBER(SEARCH('[1]Lookup for use classification'!$C$13,C1566)),ISNUMBER(SEARCH('[1]Lookup for use classification'!$D$13,C1566)),,ISNUMBER(SEARCH('[1]Lookup for use classification'!$C$13,C1566)),ISNUMBER(SEARCH('[1]Lookup for use classification'!$E$13,C1566))),'[1]Lookup for use classification'!$A$13,IF(OR(ISNUMBER(SEARCH('[1]Lookup for use classification'!$B$14,C1566)),ISNUMBER(SEARCH('[1]Lookup for use classification'!$C$14,C1566))),'[1]Lookup for use classification'!$A$14,"Other"))))))))))))</f>
        <v>Warehousing</v>
      </c>
      <c r="E1566" s="183"/>
      <c r="F1566" s="184"/>
      <c r="G1566" s="184"/>
    </row>
    <row r="1567" spans="1:12" hidden="1">
      <c r="A1567" s="187" t="s">
        <v>952</v>
      </c>
      <c r="B1567" s="167" t="s">
        <v>4456</v>
      </c>
      <c r="C1567" s="182" t="s">
        <v>66</v>
      </c>
      <c r="D1567" s="6" t="str">
        <f>IF(OR(ISNUMBER(SEARCH('[1]Lookup for use classification'!$B$1,C1567)),ISNUMBER(SEARCH('[1]Lookup for use classification'!$C$1,C1567)),ISNUMBER(SEARCH('[1]Lookup for use classification'!$D$1,C1567)),ISNUMBER(SEARCH('[1]Lookup for use classification'!$E$1,C1567))),'[1]Lookup for use classification'!$A$1,IF(ISNUMBER(SEARCH('[1]Lookup for use classification'!$B$2,C1567)),'[1]Lookup for use classification'!$A$2,IF(ISNUMBER(SEARCH('[1]Lookup for use classification'!$B$3,C1567)),'[1]Lookup for use classification'!$A$3,IF(OR(ISNUMBER(SEARCH('[1]Lookup for use classification'!$B$4,C1567)),ISNUMBER(SEARCH('[1]Lookup for use classification'!$C$4,C1567)),ISNUMBER(SEARCH('[1]Lookup for use classification'!$D$4,C1567)),ISNUMBER(SEARCH('[1]Lookup for use classification'!$E$4,C1567))),'[1]Lookup for use classification'!$A$4,IF(OR(ISNUMBER(SEARCH('[1]Lookup for use classification'!$B$5,C1567)),ISNUMBER(SEARCH('[1]Lookup for use classification'!$C$5,C1567)),ISNUMBER(SEARCH('[1]Lookup for use classification'!$D$5,C1567))),'[1]Lookup for use classification'!$A$5,IF(OR(ISNUMBER(SEARCH('[1]Lookup for use classification'!$B$7,C1567)),ISNUMBER(SEARCH('[1]Lookup for use classification'!$C$7,C1567)),ISNUMBER(SEARCH('[1]Lookup for use classification'!$D$7,C1567))),'[1]Lookup for use classification'!$A$7,IF(OR(ISNUMBER(SEARCH('[1]Lookup for use classification'!$B$9,C1567)),ISNUMBER(SEARCH('[1]Lookup for use classification'!$C$9,C1567)),ISNUMBER(SEARCH('[1]Lookup for use classification'!$D$9,C1567)),ISNUMBER(SEARCH('[1]Lookup for use classification'!$E$9,C1567)),ISNUMBER(SEARCH('[1]Lookup for use classification'!$F$9,C1567)),ISNUMBER(SEARCH('[1]Lookup for use classification'!$G$9,C1567)),ISNUMBER(SEARCH('[1]Lookup for use classification'!$H$9,C1567)),ISNUMBER(SEARCH('[1]Lookup for use classification'!$I$9,C1567)),ISNUMBER(SEARCH('[1]Lookup for use classification'!$J$9,C1567)),ISNUMBER(SEARCH('[1]Lookup for use classification'!$K$9,C1567))),'[1]Lookup for use classification'!$A$9,IF(OR(ISNUMBER(SEARCH('[1]Lookup for use classification'!$B$10,C1567)),ISNUMBER(SEARCH('[1]Lookup for use classification'!$C$10,C1567)),ISNUMBER(SEARCH('[1]Lookup for use classification'!$D$10,C1567)),ISNUMBER(SEARCH('[1]Lookup for use classification'!$E$10,C1567)),ISNUMBER(SEARCH('[1]Lookup for use classification'!$F$10,C1567)),ISNUMBER(SEARCH('[1]Lookup for use classification'!$G$10,C1567))),'[1]Lookup for use classification'!$A$10,IF(OR(ISNUMBER(SEARCH('[1]Lookup for use classification'!$B$11,C1567)),ISNUMBER(SEARCH('[1]Lookup for use classification'!$C$11,C1567))),'[1]Lookup for use classification'!$A$11,IF(OR(ISNUMBER(SEARCH('[1]Lookup for use classification'!$B$12,C1567)),ISNUMBER(SEARCH('[1]Lookup for use classification'!$C$12,C1567))),'[1]Lookup for use classification'!$A$12,IF(OR(ISNUMBER(SEARCH('[1]Lookup for use classification'!$B$13,C1567)),ISNUMBER(SEARCH('[1]Lookup for use classification'!$C$13,C1567)),ISNUMBER(SEARCH('[1]Lookup for use classification'!$D$13,C1567)),,ISNUMBER(SEARCH('[1]Lookup for use classification'!$C$13,C1567)),ISNUMBER(SEARCH('[1]Lookup for use classification'!$E$13,C1567))),'[1]Lookup for use classification'!$A$13,IF(OR(ISNUMBER(SEARCH('[1]Lookup for use classification'!$B$14,C1567)),ISNUMBER(SEARCH('[1]Lookup for use classification'!$C$14,C1567))),'[1]Lookup for use classification'!$A$14,"Other"))))))))))))</f>
        <v>Water &amp; Sewer</v>
      </c>
      <c r="E1567" s="183">
        <v>6720</v>
      </c>
      <c r="F1567" s="184"/>
      <c r="G1567" s="184"/>
    </row>
    <row r="1568" spans="1:12" hidden="1">
      <c r="A1568" s="138" t="s">
        <v>2049</v>
      </c>
      <c r="B1568" s="8" t="str">
        <f>IF(ISNA(VLOOKUP(CONCATENATE(A1568,C1568),EUS!$B$2:$B$1939,1,FALSE)),"","End Use Study")</f>
        <v>End Use Study</v>
      </c>
      <c r="C1568" s="8" t="s">
        <v>544</v>
      </c>
      <c r="D1568" s="165" t="s">
        <v>3335</v>
      </c>
      <c r="E1568" s="9">
        <v>42245</v>
      </c>
      <c r="F1568" s="9"/>
      <c r="G1568" s="9"/>
      <c r="H1568" s="164">
        <v>64664</v>
      </c>
      <c r="I1568" s="164"/>
      <c r="J1568" s="7">
        <v>332781</v>
      </c>
      <c r="L1568" s="6"/>
    </row>
    <row r="1569" spans="1:18" hidden="1">
      <c r="A1569" s="138" t="s">
        <v>2049</v>
      </c>
      <c r="B1569" s="8" t="str">
        <f>IF(ISNA(VLOOKUP(CONCATENATE(A1569,C1569),EUS!$B$2:$B$1939,1,FALSE)),"","End Use Study")</f>
        <v>End Use Study</v>
      </c>
      <c r="C1569" s="8" t="s">
        <v>3252</v>
      </c>
      <c r="D1569" s="165" t="s">
        <v>3232</v>
      </c>
      <c r="E1569" s="9">
        <v>2200</v>
      </c>
      <c r="F1569" s="9"/>
      <c r="G1569" s="9"/>
      <c r="H1569" s="164">
        <v>800</v>
      </c>
      <c r="I1569" s="164"/>
      <c r="J1569" s="7">
        <v>30019</v>
      </c>
      <c r="L1569" s="6"/>
    </row>
    <row r="1570" spans="1:18" hidden="1">
      <c r="A1570" s="138" t="s">
        <v>2049</v>
      </c>
      <c r="B1570" s="8" t="str">
        <f>IF(ISNA(VLOOKUP(CONCATENATE(A1570,C1570),EUS!$B$2:$B$1939,1,FALSE)),"","End Use Study")</f>
        <v>End Use Study</v>
      </c>
      <c r="C1570" s="8" t="s">
        <v>3054</v>
      </c>
      <c r="D1570" s="6" t="s">
        <v>377</v>
      </c>
      <c r="E1570" s="9">
        <v>2160</v>
      </c>
      <c r="F1570" s="9"/>
      <c r="G1570" s="9"/>
      <c r="H1570" s="164">
        <v>500</v>
      </c>
      <c r="I1570" s="164"/>
      <c r="J1570" s="7">
        <v>7413</v>
      </c>
      <c r="L1570" s="6"/>
    </row>
    <row r="1571" spans="1:18" hidden="1">
      <c r="A1571" s="188" t="s">
        <v>2049</v>
      </c>
      <c r="B1571" s="8" t="str">
        <f>IF(ISNA(VLOOKUP(CONCATENATE(A1571,C1571),ARIS!$A$1:$A$959,1,FALSE)),"","ARIS")</f>
        <v>ARIS</v>
      </c>
      <c r="C1571" s="162" t="s">
        <v>3055</v>
      </c>
      <c r="D1571" s="165" t="s">
        <v>377</v>
      </c>
      <c r="E1571" s="163">
        <v>2408</v>
      </c>
      <c r="F1571" s="163"/>
      <c r="G1571" s="163"/>
      <c r="H1571" s="164">
        <v>1754.5401459854015</v>
      </c>
      <c r="I1571" s="164"/>
      <c r="J1571" s="165">
        <v>2679.0235249999996</v>
      </c>
    </row>
    <row r="1572" spans="1:18" hidden="1">
      <c r="A1572" s="188" t="s">
        <v>2049</v>
      </c>
      <c r="B1572" s="162" t="s">
        <v>4511</v>
      </c>
      <c r="C1572" s="162"/>
      <c r="D1572" s="165" t="s">
        <v>377</v>
      </c>
      <c r="E1572" s="163">
        <v>2408</v>
      </c>
      <c r="F1572" s="163"/>
      <c r="G1572" s="163"/>
      <c r="H1572" s="164">
        <v>1877</v>
      </c>
      <c r="I1572" s="164"/>
      <c r="J1572" s="165">
        <v>5494</v>
      </c>
      <c r="M1572" s="165">
        <v>1352</v>
      </c>
      <c r="O1572" s="165">
        <v>5012</v>
      </c>
      <c r="R1572" s="165">
        <v>9366</v>
      </c>
    </row>
    <row r="1573" spans="1:18" hidden="1">
      <c r="A1573" s="134" t="s">
        <v>2049</v>
      </c>
      <c r="B1573" s="8" t="str">
        <f>IF(ISNA(VLOOKUP(CONCATENATE(A1573,C1573),EUS!$B$2:$B$1939,1,FALSE)),"","End Use Study")</f>
        <v>End Use Study</v>
      </c>
      <c r="C1573" s="8" t="s">
        <v>3053</v>
      </c>
      <c r="D1573" s="6" t="s">
        <v>377</v>
      </c>
      <c r="E1573" s="9">
        <v>3600</v>
      </c>
      <c r="F1573" s="9"/>
      <c r="G1573" s="9"/>
      <c r="H1573" s="164">
        <v>1200</v>
      </c>
      <c r="I1573" s="164"/>
      <c r="J1573" s="7">
        <v>16919</v>
      </c>
      <c r="L1573" s="6"/>
    </row>
    <row r="1574" spans="1:18" hidden="1">
      <c r="A1574" s="134" t="s">
        <v>2049</v>
      </c>
      <c r="B1574" s="8" t="str">
        <f>IF(ISNA(VLOOKUP(CONCATENATE(A1574,C1574),EUS!$B$2:$B$1939,1,FALSE)),"","End Use Study")</f>
        <v>End Use Study</v>
      </c>
      <c r="C1574" s="8" t="s">
        <v>3057</v>
      </c>
      <c r="D1574" s="6" t="s">
        <v>377</v>
      </c>
      <c r="E1574" s="9"/>
      <c r="F1574" s="9"/>
      <c r="G1574" s="9"/>
      <c r="H1574" s="164">
        <v>5200</v>
      </c>
      <c r="I1574" s="164"/>
      <c r="J1574" s="7"/>
      <c r="L1574" s="6"/>
    </row>
    <row r="1575" spans="1:18" hidden="1">
      <c r="A1575" s="138" t="s">
        <v>2049</v>
      </c>
      <c r="B1575" s="8" t="str">
        <f>IF(ISNA(VLOOKUP(CONCATENATE(A1575,C1575),EUS!$B$2:$B$1939,1,FALSE)),"","End Use Study")</f>
        <v>End Use Study</v>
      </c>
      <c r="C1575" s="8" t="s">
        <v>3052</v>
      </c>
      <c r="D1575" s="6" t="str">
        <f>IF(OR(ISNUMBER(SEARCH('[1]Lookup for use classification'!$B$1,C1575)),ISNUMBER(SEARCH('[1]Lookup for use classification'!$C$1,C1575)),ISNUMBER(SEARCH('[1]Lookup for use classification'!$D$1,C1575))),'[1]Lookup for use classification'!$A$1,IF(ISNUMBER(SEARCH('[1]Lookup for use classification'!$B$2,C1575)),'[1]Lookup for use classification'!$A$2,IF(ISNUMBER(SEARCH('[1]Lookup for use classification'!$B$3,C1575)),'[1]Lookup for use classification'!$A$3,IF(OR(ISNUMBER(SEARCH('[1]Lookup for use classification'!$B$4,C1575)),ISNUMBER(SEARCH('[1]Lookup for use classification'!$C$4,C1575))),'[1]Lookup for use classification'!$A$4,IF(OR(ISNUMBER(SEARCH('[1]Lookup for use classification'!$B$5,C1575)),ISNUMBER(SEARCH('[1]Lookup for use classification'!$C$5,C1575)),ISNUMBER(SEARCH('[1]Lookup for use classification'!$D$5,C1575))),'[1]Lookup for use classification'!$A$5,IF(OR(ISNUMBER(SEARCH('[1]Lookup for use classification'!$B$7,C1575)),ISNUMBER(SEARCH('[1]Lookup for use classification'!$C$7,C1575)),ISNUMBER(SEARCH('[1]Lookup for use classification'!$D$7,C1575))),'[1]Lookup for use classification'!$A$7,IF(OR(ISNUMBER(SEARCH('[1]Lookup for use classification'!$B$9,C1575)),ISNUMBER(SEARCH('[1]Lookup for use classification'!$C$9,C1575)),ISNUMBER(SEARCH('[1]Lookup for use classification'!$D$9,C1575)),ISNUMBER(SEARCH('[1]Lookup for use classification'!$E$9,C1575)),ISNUMBER(SEARCH('[1]Lookup for use classification'!$F$9,C1575)),ISNUMBER(SEARCH('[1]Lookup for use classification'!$G$9,C1575))),'[1]Lookup for use classification'!$A$9,IF(OR(ISNUMBER(SEARCH('[1]Lookup for use classification'!$B$10,C1575)),ISNUMBER(SEARCH('[1]Lookup for use classification'!$C$10,C1575)),ISNUMBER(SEARCH('[1]Lookup for use classification'!$D$10,C1575)),ISNUMBER(SEARCH('[1]Lookup for use classification'!$E$10,C1575)),ISNUMBER(SEARCH('[1]Lookup for use classification'!$F$10,C1575))),'[1]Lookup for use classification'!$A$10,IF(OR(ISNUMBER(SEARCH('[1]Lookup for use classification'!$B$11,C1575)),ISNUMBER(SEARCH('[1]Lookup for use classification'!$C$11,C1575))),'[1]Lookup for use classification'!$A$11,IF(OR(ISNUMBER(SEARCH('[1]Lookup for use classification'!$B$12,C1575)),ISNUMBER(SEARCH('[1]Lookup for use classification'!$C$12,C1575))),'[1]Lookup for use classification'!$A$12,IF(OR(ISNUMBER(SEARCH('[1]Lookup for use classification'!$B$13,C1575)),ISNUMBER(SEARCH('[1]Lookup for use classification'!$C$13,C1575)),ISNUMBER(SEARCH('[1]Lookup for use classification'!$D$13,C1575))),'[1]Lookup for use classification'!$A$13,"Nope")))))))))))</f>
        <v>Office</v>
      </c>
      <c r="E1575" s="9"/>
      <c r="F1575" s="9"/>
      <c r="G1575" s="9"/>
      <c r="H1575" s="164"/>
      <c r="I1575" s="164"/>
      <c r="J1575" s="7"/>
      <c r="L1575" s="6"/>
    </row>
    <row r="1576" spans="1:18" hidden="1">
      <c r="A1576" s="138" t="s">
        <v>2049</v>
      </c>
      <c r="B1576" s="8" t="str">
        <f>IF(ISNA(VLOOKUP(CONCATENATE(A1576,C1576),EUS!$B$2:$B$1939,1,FALSE)),"","End Use Study")</f>
        <v>End Use Study</v>
      </c>
      <c r="C1576" s="8" t="s">
        <v>3056</v>
      </c>
      <c r="D1576" s="6" t="s">
        <v>377</v>
      </c>
      <c r="E1576" s="9"/>
      <c r="F1576" s="9"/>
      <c r="G1576" s="9"/>
      <c r="H1576" s="164"/>
      <c r="I1576" s="164"/>
      <c r="J1576" s="7"/>
      <c r="L1576" s="6"/>
    </row>
    <row r="1577" spans="1:18" hidden="1">
      <c r="A1577" s="138" t="s">
        <v>2049</v>
      </c>
      <c r="B1577" s="8" t="str">
        <f>IF(ISNA(VLOOKUP(CONCATENATE(A1577,C1577),EUS!$B$2:$B$1939,1,FALSE)),"","End Use Study")</f>
        <v>End Use Study</v>
      </c>
      <c r="C1577" s="8" t="s">
        <v>2575</v>
      </c>
      <c r="D1577" s="6" t="str">
        <f>IF(OR(ISNUMBER(SEARCH('[1]Lookup for use classification'!$B$1,C1577)),ISNUMBER(SEARCH('[1]Lookup for use classification'!$C$1,C1577)),ISNUMBER(SEARCH('[1]Lookup for use classification'!$D$1,C1577)),ISNUMBER(SEARCH('[1]Lookup for use classification'!$E$1,C1577))),'[1]Lookup for use classification'!$A$1,IF(ISNUMBER(SEARCH('[1]Lookup for use classification'!$B$2,C1577)),'[1]Lookup for use classification'!$A$2,IF(ISNUMBER(SEARCH('[1]Lookup for use classification'!$B$3,C1577)),'[1]Lookup for use classification'!$A$3,IF(OR(ISNUMBER(SEARCH('[1]Lookup for use classification'!$B$4,C1577)),ISNUMBER(SEARCH('[1]Lookup for use classification'!$C$4,C1577)),ISNUMBER(SEARCH('[1]Lookup for use classification'!$D$4,C1577)),ISNUMBER(SEARCH('[1]Lookup for use classification'!$E$4,C1577))),'[1]Lookup for use classification'!$A$4,IF(OR(ISNUMBER(SEARCH('[1]Lookup for use classification'!$B$5,C1577)),ISNUMBER(SEARCH('[1]Lookup for use classification'!$C$5,C1577)),ISNUMBER(SEARCH('[1]Lookup for use classification'!$D$5,C1577))),'[1]Lookup for use classification'!$A$5,IF(OR(ISNUMBER(SEARCH('[1]Lookup for use classification'!$B$7,C1577)),ISNUMBER(SEARCH('[1]Lookup for use classification'!$C$7,C1577)),ISNUMBER(SEARCH('[1]Lookup for use classification'!$D$7,C1577))),'[1]Lookup for use classification'!$A$7,IF(OR(ISNUMBER(SEARCH('[1]Lookup for use classification'!$B$9,C1577)),ISNUMBER(SEARCH('[1]Lookup for use classification'!$C$9,C1577)),ISNUMBER(SEARCH('[1]Lookup for use classification'!$D$9,C1577)),ISNUMBER(SEARCH('[1]Lookup for use classification'!$E$9,C1577)),ISNUMBER(SEARCH('[1]Lookup for use classification'!$F$9,C1577)),ISNUMBER(SEARCH('[1]Lookup for use classification'!$G$9,C1577)),ISNUMBER(SEARCH('[1]Lookup for use classification'!$H$9,C1577)),ISNUMBER(SEARCH('[1]Lookup for use classification'!$I$9,C1577)),ISNUMBER(SEARCH('[1]Lookup for use classification'!$J$9,C1577)),ISNUMBER(SEARCH('[1]Lookup for use classification'!$K$9,C1577))),'[1]Lookup for use classification'!$A$9,IF(OR(ISNUMBER(SEARCH('[1]Lookup for use classification'!$B$10,C1577)),ISNUMBER(SEARCH('[1]Lookup for use classification'!$C$10,C1577)),ISNUMBER(SEARCH('[1]Lookup for use classification'!$D$10,C1577)),ISNUMBER(SEARCH('[1]Lookup for use classification'!$E$10,C1577)),ISNUMBER(SEARCH('[1]Lookup for use classification'!$F$10,C1577)),ISNUMBER(SEARCH('[1]Lookup for use classification'!$G$10,C1577))),'[1]Lookup for use classification'!$A$10,IF(OR(ISNUMBER(SEARCH('[1]Lookup for use classification'!$B$11,C1577)),ISNUMBER(SEARCH('[1]Lookup for use classification'!$C$11,C1577))),'[1]Lookup for use classification'!$A$11,IF(OR(ISNUMBER(SEARCH('[1]Lookup for use classification'!$B$12,C1577)),ISNUMBER(SEARCH('[1]Lookup for use classification'!$C$12,C1577))),'[1]Lookup for use classification'!$A$12,IF(OR(ISNUMBER(SEARCH('[1]Lookup for use classification'!$B$13,C1577)),ISNUMBER(SEARCH('[1]Lookup for use classification'!$C$13,C1577)),ISNUMBER(SEARCH('[1]Lookup for use classification'!$D$13,C1577)),,ISNUMBER(SEARCH('[1]Lookup for use classification'!$C$13,C1577)),ISNUMBER(SEARCH('[1]Lookup for use classification'!$E$13,C1577))),'[1]Lookup for use classification'!$A$13,IF(OR(ISNUMBER(SEARCH('[1]Lookup for use classification'!$B$14,C1577)),ISNUMBER(SEARCH('[1]Lookup for use classification'!$C$14,C1577))),'[1]Lookup for use classification'!$A$14,"Other"))))))))))))</f>
        <v>Other</v>
      </c>
      <c r="E1577" s="9">
        <v>96</v>
      </c>
      <c r="F1577" s="9"/>
      <c r="G1577" s="9"/>
      <c r="H1577" s="164"/>
      <c r="I1577" s="164"/>
      <c r="J1577" s="7"/>
      <c r="L1577" s="6"/>
    </row>
    <row r="1578" spans="1:18" hidden="1">
      <c r="A1578" s="138" t="s">
        <v>2049</v>
      </c>
      <c r="B1578" s="8" t="str">
        <f>IF(ISNA(VLOOKUP(CONCATENATE(A1578,C1578),EUS!$B$2:$B$1939,1,FALSE)),"","End Use Study")</f>
        <v>End Use Study</v>
      </c>
      <c r="C1578" s="8" t="s">
        <v>2708</v>
      </c>
      <c r="D1578" s="6" t="str">
        <f>IF(OR(ISNUMBER(SEARCH('[1]Lookup for use classification'!$B$1,C1578)),ISNUMBER(SEARCH('[1]Lookup for use classification'!$C$1,C1578)),ISNUMBER(SEARCH('[1]Lookup for use classification'!$D$1,C1578)),ISNUMBER(SEARCH('[1]Lookup for use classification'!$E$1,C1578))),'[1]Lookup for use classification'!$A$1,IF(ISNUMBER(SEARCH('[1]Lookup for use classification'!$B$2,C1578)),'[1]Lookup for use classification'!$A$2,IF(ISNUMBER(SEARCH('[1]Lookup for use classification'!$B$3,C1578)),'[1]Lookup for use classification'!$A$3,IF(OR(ISNUMBER(SEARCH('[1]Lookup for use classification'!$B$4,C1578)),ISNUMBER(SEARCH('[1]Lookup for use classification'!$C$4,C1578)),ISNUMBER(SEARCH('[1]Lookup for use classification'!$D$4,C1578)),ISNUMBER(SEARCH('[1]Lookup for use classification'!$E$4,C1578))),'[1]Lookup for use classification'!$A$4,IF(OR(ISNUMBER(SEARCH('[1]Lookup for use classification'!$B$5,C1578)),ISNUMBER(SEARCH('[1]Lookup for use classification'!$C$5,C1578)),ISNUMBER(SEARCH('[1]Lookup for use classification'!$D$5,C1578))),'[1]Lookup for use classification'!$A$5,IF(OR(ISNUMBER(SEARCH('[1]Lookup for use classification'!$B$7,C1578)),ISNUMBER(SEARCH('[1]Lookup for use classification'!$C$7,C1578)),ISNUMBER(SEARCH('[1]Lookup for use classification'!$D$7,C1578))),'[1]Lookup for use classification'!$A$7,IF(OR(ISNUMBER(SEARCH('[1]Lookup for use classification'!$B$9,C1578)),ISNUMBER(SEARCH('[1]Lookup for use classification'!$C$9,C1578)),ISNUMBER(SEARCH('[1]Lookup for use classification'!$D$9,C1578)),ISNUMBER(SEARCH('[1]Lookup for use classification'!$E$9,C1578)),ISNUMBER(SEARCH('[1]Lookup for use classification'!$F$9,C1578)),ISNUMBER(SEARCH('[1]Lookup for use classification'!$G$9,C1578)),ISNUMBER(SEARCH('[1]Lookup for use classification'!$H$9,C1578)),ISNUMBER(SEARCH('[1]Lookup for use classification'!$I$9,C1578)),ISNUMBER(SEARCH('[1]Lookup for use classification'!$J$9,C1578)),ISNUMBER(SEARCH('[1]Lookup for use classification'!$K$9,C1578))),'[1]Lookup for use classification'!$A$9,IF(OR(ISNUMBER(SEARCH('[1]Lookup for use classification'!$B$10,C1578)),ISNUMBER(SEARCH('[1]Lookup for use classification'!$C$10,C1578)),ISNUMBER(SEARCH('[1]Lookup for use classification'!$D$10,C1578)),ISNUMBER(SEARCH('[1]Lookup for use classification'!$E$10,C1578)),ISNUMBER(SEARCH('[1]Lookup for use classification'!$F$10,C1578)),ISNUMBER(SEARCH('[1]Lookup for use classification'!$G$10,C1578))),'[1]Lookup for use classification'!$A$10,IF(OR(ISNUMBER(SEARCH('[1]Lookup for use classification'!$B$11,C1578)),ISNUMBER(SEARCH('[1]Lookup for use classification'!$C$11,C1578))),'[1]Lookup for use classification'!$A$11,IF(OR(ISNUMBER(SEARCH('[1]Lookup for use classification'!$B$12,C1578)),ISNUMBER(SEARCH('[1]Lookup for use classification'!$C$12,C1578))),'[1]Lookup for use classification'!$A$12,IF(OR(ISNUMBER(SEARCH('[1]Lookup for use classification'!$B$13,C1578)),ISNUMBER(SEARCH('[1]Lookup for use classification'!$C$13,C1578)),ISNUMBER(SEARCH('[1]Lookup for use classification'!$D$13,C1578)),,ISNUMBER(SEARCH('[1]Lookup for use classification'!$C$13,C1578)),ISNUMBER(SEARCH('[1]Lookup for use classification'!$E$13,C1578))),'[1]Lookup for use classification'!$A$13,IF(OR(ISNUMBER(SEARCH('[1]Lookup for use classification'!$B$14,C1578)),ISNUMBER(SEARCH('[1]Lookup for use classification'!$C$14,C1578))),'[1]Lookup for use classification'!$A$14,"Other"))))))))))))</f>
        <v>Other</v>
      </c>
      <c r="E1578" s="9">
        <v>760</v>
      </c>
      <c r="F1578" s="9"/>
      <c r="G1578" s="9"/>
      <c r="H1578" s="164"/>
      <c r="I1578" s="164"/>
      <c r="J1578" s="7"/>
      <c r="L1578" s="6"/>
    </row>
    <row r="1579" spans="1:18" hidden="1">
      <c r="A1579" s="188" t="s">
        <v>2706</v>
      </c>
      <c r="B1579" s="8" t="str">
        <f>IF(ISNA(VLOOKUP(CONCATENATE(A1579,C1579),ARIS!$A$1:$A$959,1,FALSE)),"","ARIS")</f>
        <v>ARIS</v>
      </c>
      <c r="C1579" s="162" t="s">
        <v>2707</v>
      </c>
      <c r="D1579" s="6" t="str">
        <f>IF(OR(ISNUMBER(SEARCH('[1]Lookup for use classification'!$B$1,C1579)),ISNUMBER(SEARCH('[1]Lookup for use classification'!$C$1,C1579)),ISNUMBER(SEARCH('[1]Lookup for use classification'!$D$1,C1579)),ISNUMBER(SEARCH('[1]Lookup for use classification'!$E$1,C1579))),'[1]Lookup for use classification'!$A$1,IF(ISNUMBER(SEARCH('[1]Lookup for use classification'!$B$2,C1579)),'[1]Lookup for use classification'!$A$2,IF(ISNUMBER(SEARCH('[1]Lookup for use classification'!$B$3,C1579)),'[1]Lookup for use classification'!$A$3,IF(OR(ISNUMBER(SEARCH('[1]Lookup for use classification'!$B$4,C1579)),ISNUMBER(SEARCH('[1]Lookup for use classification'!$C$4,C1579)),ISNUMBER(SEARCH('[1]Lookup for use classification'!$D$4,C1579)),ISNUMBER(SEARCH('[1]Lookup for use classification'!$E$4,C1579))),'[1]Lookup for use classification'!$A$4,IF(OR(ISNUMBER(SEARCH('[1]Lookup for use classification'!$B$5,C1579)),ISNUMBER(SEARCH('[1]Lookup for use classification'!$C$5,C1579)),ISNUMBER(SEARCH('[1]Lookup for use classification'!$D$5,C1579))),'[1]Lookup for use classification'!$A$5,IF(OR(ISNUMBER(SEARCH('[1]Lookup for use classification'!$B$7,C1579)),ISNUMBER(SEARCH('[1]Lookup for use classification'!$C$7,C1579)),ISNUMBER(SEARCH('[1]Lookup for use classification'!$D$7,C1579))),'[1]Lookup for use classification'!$A$7,IF(OR(ISNUMBER(SEARCH('[1]Lookup for use classification'!$B$9,C1579)),ISNUMBER(SEARCH('[1]Lookup for use classification'!$C$9,C1579)),ISNUMBER(SEARCH('[1]Lookup for use classification'!$D$9,C1579)),ISNUMBER(SEARCH('[1]Lookup for use classification'!$E$9,C1579)),ISNUMBER(SEARCH('[1]Lookup for use classification'!$F$9,C1579)),ISNUMBER(SEARCH('[1]Lookup for use classification'!$G$9,C1579)),ISNUMBER(SEARCH('[1]Lookup for use classification'!$H$9,C1579)),ISNUMBER(SEARCH('[1]Lookup for use classification'!$I$9,C1579)),ISNUMBER(SEARCH('[1]Lookup for use classification'!$J$9,C1579)),ISNUMBER(SEARCH('[1]Lookup for use classification'!$K$9,C1579))),'[1]Lookup for use classification'!$A$9,IF(OR(ISNUMBER(SEARCH('[1]Lookup for use classification'!$B$10,C1579)),ISNUMBER(SEARCH('[1]Lookup for use classification'!$C$10,C1579)),ISNUMBER(SEARCH('[1]Lookup for use classification'!$D$10,C1579)),ISNUMBER(SEARCH('[1]Lookup for use classification'!$E$10,C1579)),ISNUMBER(SEARCH('[1]Lookup for use classification'!$F$10,C1579)),ISNUMBER(SEARCH('[1]Lookup for use classification'!$G$10,C1579))),'[1]Lookup for use classification'!$A$10,IF(OR(ISNUMBER(SEARCH('[1]Lookup for use classification'!$B$11,C1579)),ISNUMBER(SEARCH('[1]Lookup for use classification'!$C$11,C1579))),'[1]Lookup for use classification'!$A$11,IF(OR(ISNUMBER(SEARCH('[1]Lookup for use classification'!$B$12,C1579)),ISNUMBER(SEARCH('[1]Lookup for use classification'!$C$12,C1579))),'[1]Lookup for use classification'!$A$12,IF(OR(ISNUMBER(SEARCH('[1]Lookup for use classification'!$B$13,C1579)),ISNUMBER(SEARCH('[1]Lookup for use classification'!$C$13,C1579)),ISNUMBER(SEARCH('[1]Lookup for use classification'!$D$13,C1579)),,ISNUMBER(SEARCH('[1]Lookup for use classification'!$C$13,C1579)),ISNUMBER(SEARCH('[1]Lookup for use classification'!$E$13,C1579))),'[1]Lookup for use classification'!$A$13,IF(OR(ISNUMBER(SEARCH('[1]Lookup for use classification'!$B$14,C1579)),ISNUMBER(SEARCH('[1]Lookup for use classification'!$C$14,C1579))),'[1]Lookup for use classification'!$A$14,"Other"))))))))))))</f>
        <v>Other</v>
      </c>
      <c r="E1579" s="163">
        <v>2000</v>
      </c>
      <c r="F1579" s="163"/>
      <c r="G1579" s="163"/>
      <c r="H1579" s="164">
        <v>963.50364963503648</v>
      </c>
      <c r="I1579" s="164"/>
      <c r="J1579" s="165">
        <v>3146.0283140000001</v>
      </c>
    </row>
    <row r="1580" spans="1:18" hidden="1">
      <c r="A1580" s="188" t="s">
        <v>2049</v>
      </c>
      <c r="B1580" s="162" t="s">
        <v>4511</v>
      </c>
      <c r="C1580" s="162" t="s">
        <v>2474</v>
      </c>
      <c r="D1580" s="165" t="s">
        <v>2424</v>
      </c>
      <c r="E1580" s="163">
        <v>1650</v>
      </c>
      <c r="F1580" s="163"/>
      <c r="G1580" s="163"/>
      <c r="H1580" s="164">
        <v>1186</v>
      </c>
      <c r="I1580" s="164"/>
      <c r="J1580" s="165">
        <v>5091</v>
      </c>
      <c r="M1580" s="165">
        <v>714</v>
      </c>
      <c r="O1580" s="165">
        <v>4213</v>
      </c>
      <c r="R1580" s="165">
        <v>27843</v>
      </c>
    </row>
    <row r="1581" spans="1:18" hidden="1">
      <c r="A1581" s="134" t="s">
        <v>2049</v>
      </c>
      <c r="B1581" s="8" t="str">
        <f>IF(ISNA(VLOOKUP(CONCATENATE(A1581,C1581),EUS!$B$2:$B$1939,1,FALSE)),"","End Use Study")</f>
        <v>End Use Study</v>
      </c>
      <c r="C1581" s="8" t="s">
        <v>2473</v>
      </c>
      <c r="D1581" s="165" t="s">
        <v>2424</v>
      </c>
      <c r="E1581" s="9">
        <v>2000</v>
      </c>
      <c r="F1581" s="9"/>
      <c r="G1581" s="9"/>
      <c r="H1581" s="164">
        <v>900</v>
      </c>
      <c r="I1581" s="164"/>
      <c r="J1581" s="7"/>
      <c r="L1581" s="6"/>
    </row>
    <row r="1582" spans="1:18" hidden="1">
      <c r="A1582" s="134" t="s">
        <v>2049</v>
      </c>
      <c r="B1582" s="8" t="str">
        <f>IF(ISNA(VLOOKUP(CONCATENATE(A1582,C1582),EUS!$B$2:$B$1939,1,FALSE)),"","End Use Study")</f>
        <v>End Use Study</v>
      </c>
      <c r="C1582" s="8" t="s">
        <v>2332</v>
      </c>
      <c r="D1582" s="11" t="s">
        <v>213</v>
      </c>
      <c r="E1582" s="9">
        <v>2160</v>
      </c>
      <c r="F1582" s="9"/>
      <c r="G1582" s="9"/>
      <c r="H1582" s="164">
        <v>600</v>
      </c>
      <c r="I1582" s="164"/>
      <c r="J1582" s="7">
        <v>6986</v>
      </c>
      <c r="L1582" s="6"/>
    </row>
    <row r="1583" spans="1:18" hidden="1">
      <c r="A1583" s="138" t="s">
        <v>2049</v>
      </c>
      <c r="B1583" s="8" t="str">
        <f>IF(ISNA(VLOOKUP(CONCATENATE(A1583,C1583),EUS!$B$2:$B$1939,1,FALSE)),"","End Use Study")</f>
        <v>End Use Study</v>
      </c>
      <c r="C1583" s="8" t="s">
        <v>2198</v>
      </c>
      <c r="D1583" s="6" t="str">
        <f>IF(OR(ISNUMBER(SEARCH('[1]Lookup for use classification'!$B$1,C1583)),ISNUMBER(SEARCH('[1]Lookup for use classification'!$C$1,C1583)),ISNUMBER(SEARCH('[1]Lookup for use classification'!$D$1,C1583)),ISNUMBER(SEARCH('[1]Lookup for use classification'!$E$1,C1583))),'[1]Lookup for use classification'!$A$1,IF(ISNUMBER(SEARCH('[1]Lookup for use classification'!$B$2,C1583)),'[1]Lookup for use classification'!$A$2,IF(ISNUMBER(SEARCH('[1]Lookup for use classification'!$B$3,C1583)),'[1]Lookup for use classification'!$A$3,IF(OR(ISNUMBER(SEARCH('[1]Lookup for use classification'!$B$4,C1583)),ISNUMBER(SEARCH('[1]Lookup for use classification'!$C$4,C1583)),ISNUMBER(SEARCH('[1]Lookup for use classification'!$D$4,C1583)),ISNUMBER(SEARCH('[1]Lookup for use classification'!$E$4,C1583))),'[1]Lookup for use classification'!$A$4,IF(OR(ISNUMBER(SEARCH('[1]Lookup for use classification'!$B$5,C1583)),ISNUMBER(SEARCH('[1]Lookup for use classification'!$C$5,C1583)),ISNUMBER(SEARCH('[1]Lookup for use classification'!$D$5,C1583))),'[1]Lookup for use classification'!$A$5,IF(OR(ISNUMBER(SEARCH('[1]Lookup for use classification'!$B$7,C1583)),ISNUMBER(SEARCH('[1]Lookup for use classification'!$C$7,C1583)),ISNUMBER(SEARCH('[1]Lookup for use classification'!$D$7,C1583))),'[1]Lookup for use classification'!$A$7,IF(OR(ISNUMBER(SEARCH('[1]Lookup for use classification'!$B$9,C1583)),ISNUMBER(SEARCH('[1]Lookup for use classification'!$C$9,C1583)),ISNUMBER(SEARCH('[1]Lookup for use classification'!$D$9,C1583)),ISNUMBER(SEARCH('[1]Lookup for use classification'!$E$9,C1583)),ISNUMBER(SEARCH('[1]Lookup for use classification'!$F$9,C1583)),ISNUMBER(SEARCH('[1]Lookup for use classification'!$G$9,C1583)),ISNUMBER(SEARCH('[1]Lookup for use classification'!$H$9,C1583)),ISNUMBER(SEARCH('[1]Lookup for use classification'!$I$9,C1583)),ISNUMBER(SEARCH('[1]Lookup for use classification'!$J$9,C1583)),ISNUMBER(SEARCH('[1]Lookup for use classification'!$K$9,C1583))),'[1]Lookup for use classification'!$A$9,IF(OR(ISNUMBER(SEARCH('[1]Lookup for use classification'!$B$10,C1583)),ISNUMBER(SEARCH('[1]Lookup for use classification'!$C$10,C1583)),ISNUMBER(SEARCH('[1]Lookup for use classification'!$D$10,C1583)),ISNUMBER(SEARCH('[1]Lookup for use classification'!$E$10,C1583)),ISNUMBER(SEARCH('[1]Lookup for use classification'!$F$10,C1583)),ISNUMBER(SEARCH('[1]Lookup for use classification'!$G$10,C1583))),'[1]Lookup for use classification'!$A$10,IF(OR(ISNUMBER(SEARCH('[1]Lookup for use classification'!$B$11,C1583)),ISNUMBER(SEARCH('[1]Lookup for use classification'!$C$11,C1583))),'[1]Lookup for use classification'!$A$11,IF(OR(ISNUMBER(SEARCH('[1]Lookup for use classification'!$B$12,C1583)),ISNUMBER(SEARCH('[1]Lookup for use classification'!$C$12,C1583))),'[1]Lookup for use classification'!$A$12,IF(OR(ISNUMBER(SEARCH('[1]Lookup for use classification'!$B$13,C1583)),ISNUMBER(SEARCH('[1]Lookup for use classification'!$C$13,C1583)),ISNUMBER(SEARCH('[1]Lookup for use classification'!$D$13,C1583)),,ISNUMBER(SEARCH('[1]Lookup for use classification'!$C$13,C1583)),ISNUMBER(SEARCH('[1]Lookup for use classification'!$E$13,C1583))),'[1]Lookup for use classification'!$A$13,IF(OR(ISNUMBER(SEARCH('[1]Lookup for use classification'!$B$14,C1583)),ISNUMBER(SEARCH('[1]Lookup for use classification'!$C$14,C1583))),'[1]Lookup for use classification'!$A$14,"Other"))))))))))))</f>
        <v>Retail - Other</v>
      </c>
      <c r="E1583" s="9">
        <v>5600</v>
      </c>
      <c r="F1583" s="9"/>
      <c r="G1583" s="9"/>
      <c r="H1583" s="164"/>
      <c r="I1583" s="164"/>
      <c r="J1583" s="7">
        <v>137060</v>
      </c>
      <c r="L1583" s="6"/>
    </row>
    <row r="1584" spans="1:18" hidden="1">
      <c r="A1584" s="138" t="s">
        <v>2049</v>
      </c>
      <c r="B1584" s="8" t="str">
        <f>IF(ISNA(VLOOKUP(CONCATENATE(A1584,C1584),EUS!$B$2:$B$1939,1,FALSE)),"","End Use Study")</f>
        <v>End Use Study</v>
      </c>
      <c r="C1584" s="8" t="s">
        <v>399</v>
      </c>
      <c r="D1584" s="165" t="s">
        <v>1980</v>
      </c>
      <c r="E1584" s="9">
        <v>2000</v>
      </c>
      <c r="F1584" s="9"/>
      <c r="G1584" s="9"/>
      <c r="H1584" s="164"/>
      <c r="I1584" s="164"/>
      <c r="J1584" s="7"/>
      <c r="L1584" s="6"/>
    </row>
    <row r="1585" spans="1:12" hidden="1">
      <c r="A1585" s="138" t="s">
        <v>2709</v>
      </c>
      <c r="B1585" s="8" t="str">
        <f>IF(ISNA(VLOOKUP(CONCATENATE(A1585,C1585),EUS!$B$2:$B$1939,1,FALSE)),"","End Use Study")</f>
        <v>End Use Study</v>
      </c>
      <c r="C1585" s="8" t="s">
        <v>2700</v>
      </c>
      <c r="D1585" s="6" t="str">
        <f>IF(OR(ISNUMBER(SEARCH('[1]Lookup for use classification'!$B$1,C1585)),ISNUMBER(SEARCH('[1]Lookup for use classification'!$C$1,C1585)),ISNUMBER(SEARCH('[1]Lookup for use classification'!$D$1,C1585)),ISNUMBER(SEARCH('[1]Lookup for use classification'!$E$1,C1585))),'[1]Lookup for use classification'!$A$1,IF(ISNUMBER(SEARCH('[1]Lookup for use classification'!$B$2,C1585)),'[1]Lookup for use classification'!$A$2,IF(ISNUMBER(SEARCH('[1]Lookup for use classification'!$B$3,C1585)),'[1]Lookup for use classification'!$A$3,IF(OR(ISNUMBER(SEARCH('[1]Lookup for use classification'!$B$4,C1585)),ISNUMBER(SEARCH('[1]Lookup for use classification'!$C$4,C1585)),ISNUMBER(SEARCH('[1]Lookup for use classification'!$D$4,C1585)),ISNUMBER(SEARCH('[1]Lookup for use classification'!$E$4,C1585))),'[1]Lookup for use classification'!$A$4,IF(OR(ISNUMBER(SEARCH('[1]Lookup for use classification'!$B$5,C1585)),ISNUMBER(SEARCH('[1]Lookup for use classification'!$C$5,C1585)),ISNUMBER(SEARCH('[1]Lookup for use classification'!$D$5,C1585))),'[1]Lookup for use classification'!$A$5,IF(OR(ISNUMBER(SEARCH('[1]Lookup for use classification'!$B$7,C1585)),ISNUMBER(SEARCH('[1]Lookup for use classification'!$C$7,C1585)),ISNUMBER(SEARCH('[1]Lookup for use classification'!$D$7,C1585))),'[1]Lookup for use classification'!$A$7,IF(OR(ISNUMBER(SEARCH('[1]Lookup for use classification'!$B$9,C1585)),ISNUMBER(SEARCH('[1]Lookup for use classification'!$C$9,C1585)),ISNUMBER(SEARCH('[1]Lookup for use classification'!$D$9,C1585)),ISNUMBER(SEARCH('[1]Lookup for use classification'!$E$9,C1585)),ISNUMBER(SEARCH('[1]Lookup for use classification'!$F$9,C1585)),ISNUMBER(SEARCH('[1]Lookup for use classification'!$G$9,C1585)),ISNUMBER(SEARCH('[1]Lookup for use classification'!$H$9,C1585)),ISNUMBER(SEARCH('[1]Lookup for use classification'!$I$9,C1585)),ISNUMBER(SEARCH('[1]Lookup for use classification'!$J$9,C1585)),ISNUMBER(SEARCH('[1]Lookup for use classification'!$K$9,C1585))),'[1]Lookup for use classification'!$A$9,IF(OR(ISNUMBER(SEARCH('[1]Lookup for use classification'!$B$10,C1585)),ISNUMBER(SEARCH('[1]Lookup for use classification'!$C$10,C1585)),ISNUMBER(SEARCH('[1]Lookup for use classification'!$D$10,C1585)),ISNUMBER(SEARCH('[1]Lookup for use classification'!$E$10,C1585)),ISNUMBER(SEARCH('[1]Lookup for use classification'!$F$10,C1585)),ISNUMBER(SEARCH('[1]Lookup for use classification'!$G$10,C1585))),'[1]Lookup for use classification'!$A$10,IF(OR(ISNUMBER(SEARCH('[1]Lookup for use classification'!$B$11,C1585)),ISNUMBER(SEARCH('[1]Lookup for use classification'!$C$11,C1585))),'[1]Lookup for use classification'!$A$11,IF(OR(ISNUMBER(SEARCH('[1]Lookup for use classification'!$B$12,C1585)),ISNUMBER(SEARCH('[1]Lookup for use classification'!$C$12,C1585))),'[1]Lookup for use classification'!$A$12,IF(OR(ISNUMBER(SEARCH('[1]Lookup for use classification'!$B$13,C1585)),ISNUMBER(SEARCH('[1]Lookup for use classification'!$C$13,C1585)),ISNUMBER(SEARCH('[1]Lookup for use classification'!$D$13,C1585)),,ISNUMBER(SEARCH('[1]Lookup for use classification'!$C$13,C1585)),ISNUMBER(SEARCH('[1]Lookup for use classification'!$E$13,C1585))),'[1]Lookup for use classification'!$A$13,IF(OR(ISNUMBER(SEARCH('[1]Lookup for use classification'!$B$14,C1585)),ISNUMBER(SEARCH('[1]Lookup for use classification'!$C$14,C1585))),'[1]Lookup for use classification'!$A$14,"Other"))))))))))))</f>
        <v>Other</v>
      </c>
      <c r="E1585" s="9"/>
      <c r="F1585" s="9"/>
      <c r="G1585" s="9"/>
      <c r="H1585" s="164"/>
      <c r="I1585" s="164"/>
      <c r="J1585" s="7"/>
      <c r="L1585" s="6"/>
    </row>
    <row r="1586" spans="1:12" hidden="1">
      <c r="A1586" s="188" t="s">
        <v>1842</v>
      </c>
      <c r="B1586" s="167" t="s">
        <v>4456</v>
      </c>
      <c r="C1586" s="174" t="s">
        <v>1897</v>
      </c>
      <c r="D1586" s="6" t="str">
        <f>IF(OR(ISNUMBER(SEARCH('[1]Lookup for use classification'!$B$1,C1586)),ISNUMBER(SEARCH('[1]Lookup for use classification'!$C$1,C1586)),ISNUMBER(SEARCH('[1]Lookup for use classification'!$D$1,C1586)),ISNUMBER(SEARCH('[1]Lookup for use classification'!$E$1,C1586))),'[1]Lookup for use classification'!$A$1,IF(ISNUMBER(SEARCH('[1]Lookup for use classification'!$B$2,C1586)),'[1]Lookup for use classification'!$A$2,IF(ISNUMBER(SEARCH('[1]Lookup for use classification'!$B$3,C1586)),'[1]Lookup for use classification'!$A$3,IF(OR(ISNUMBER(SEARCH('[1]Lookup for use classification'!$B$4,C1586)),ISNUMBER(SEARCH('[1]Lookup for use classification'!$C$4,C1586)),ISNUMBER(SEARCH('[1]Lookup for use classification'!$D$4,C1586)),ISNUMBER(SEARCH('[1]Lookup for use classification'!$E$4,C1586))),'[1]Lookup for use classification'!$A$4,IF(OR(ISNUMBER(SEARCH('[1]Lookup for use classification'!$B$5,C1586)),ISNUMBER(SEARCH('[1]Lookup for use classification'!$C$5,C1586)),ISNUMBER(SEARCH('[1]Lookup for use classification'!$D$5,C1586))),'[1]Lookup for use classification'!$A$5,IF(OR(ISNUMBER(SEARCH('[1]Lookup for use classification'!$B$7,C1586)),ISNUMBER(SEARCH('[1]Lookup for use classification'!$C$7,C1586)),ISNUMBER(SEARCH('[1]Lookup for use classification'!$D$7,C1586))),'[1]Lookup for use classification'!$A$7,IF(OR(ISNUMBER(SEARCH('[1]Lookup for use classification'!$B$9,C1586)),ISNUMBER(SEARCH('[1]Lookup for use classification'!$C$9,C1586)),ISNUMBER(SEARCH('[1]Lookup for use classification'!$D$9,C1586)),ISNUMBER(SEARCH('[1]Lookup for use classification'!$E$9,C1586)),ISNUMBER(SEARCH('[1]Lookup for use classification'!$F$9,C1586)),ISNUMBER(SEARCH('[1]Lookup for use classification'!$G$9,C1586)),ISNUMBER(SEARCH('[1]Lookup for use classification'!$H$9,C1586)),ISNUMBER(SEARCH('[1]Lookup for use classification'!$I$9,C1586)),ISNUMBER(SEARCH('[1]Lookup for use classification'!$J$9,C1586)),ISNUMBER(SEARCH('[1]Lookup for use classification'!$K$9,C1586))),'[1]Lookup for use classification'!$A$9,IF(OR(ISNUMBER(SEARCH('[1]Lookup for use classification'!$B$10,C1586)),ISNUMBER(SEARCH('[1]Lookup for use classification'!$C$10,C1586)),ISNUMBER(SEARCH('[1]Lookup for use classification'!$D$10,C1586)),ISNUMBER(SEARCH('[1]Lookup for use classification'!$E$10,C1586)),ISNUMBER(SEARCH('[1]Lookup for use classification'!$F$10,C1586)),ISNUMBER(SEARCH('[1]Lookup for use classification'!$G$10,C1586))),'[1]Lookup for use classification'!$A$10,IF(OR(ISNUMBER(SEARCH('[1]Lookup for use classification'!$B$11,C1586)),ISNUMBER(SEARCH('[1]Lookup for use classification'!$C$11,C1586))),'[1]Lookup for use classification'!$A$11,IF(OR(ISNUMBER(SEARCH('[1]Lookup for use classification'!$B$12,C1586)),ISNUMBER(SEARCH('[1]Lookup for use classification'!$C$12,C1586))),'[1]Lookup for use classification'!$A$12,IF(OR(ISNUMBER(SEARCH('[1]Lookup for use classification'!$B$13,C1586)),ISNUMBER(SEARCH('[1]Lookup for use classification'!$C$13,C1586)),ISNUMBER(SEARCH('[1]Lookup for use classification'!$D$13,C1586)),,ISNUMBER(SEARCH('[1]Lookup for use classification'!$C$13,C1586)),ISNUMBER(SEARCH('[1]Lookup for use classification'!$E$13,C1586))),'[1]Lookup for use classification'!$A$13,IF(OR(ISNUMBER(SEARCH('[1]Lookup for use classification'!$B$14,C1586)),ISNUMBER(SEARCH('[1]Lookup for use classification'!$C$14,C1586))),'[1]Lookup for use classification'!$A$14,"Other"))))))))))))</f>
        <v>Accomodation Services</v>
      </c>
      <c r="E1586" s="198"/>
      <c r="F1586" s="162"/>
      <c r="G1586" s="162"/>
    </row>
    <row r="1587" spans="1:12" hidden="1">
      <c r="A1587" s="188" t="s">
        <v>2261</v>
      </c>
      <c r="B1587" s="8" t="str">
        <f>IF(ISNA(VLOOKUP(CONCATENATE(A1587,C1587),ARIS!$A$1:$A$959,1,FALSE)),"","ARIS")</f>
        <v>ARIS</v>
      </c>
      <c r="C1587" s="162" t="s">
        <v>3435</v>
      </c>
      <c r="D1587" s="165" t="s">
        <v>3335</v>
      </c>
      <c r="E1587" s="163">
        <v>78073</v>
      </c>
      <c r="F1587" s="163"/>
      <c r="G1587" s="163"/>
      <c r="H1587" s="164">
        <v>81145.500729927007</v>
      </c>
      <c r="I1587" s="164"/>
      <c r="J1587" s="165">
        <v>471612.24447199999</v>
      </c>
    </row>
    <row r="1588" spans="1:12" hidden="1">
      <c r="A1588" s="193" t="s">
        <v>1842</v>
      </c>
      <c r="B1588" s="167" t="s">
        <v>4456</v>
      </c>
      <c r="C1588" s="174" t="s">
        <v>1895</v>
      </c>
      <c r="D1588" s="6" t="str">
        <f>IF(OR(ISNUMBER(SEARCH('[1]Lookup for use classification'!$B$1,C1588)),ISNUMBER(SEARCH('[1]Lookup for use classification'!$C$1,C1588)),ISNUMBER(SEARCH('[1]Lookup for use classification'!$D$1,C1588)),ISNUMBER(SEARCH('[1]Lookup for use classification'!$E$1,C1588))),'[1]Lookup for use classification'!$A$1,IF(ISNUMBER(SEARCH('[1]Lookup for use classification'!$B$2,C1588)),'[1]Lookup for use classification'!$A$2,IF(ISNUMBER(SEARCH('[1]Lookup for use classification'!$B$3,C1588)),'[1]Lookup for use classification'!$A$3,IF(OR(ISNUMBER(SEARCH('[1]Lookup for use classification'!$B$4,C1588)),ISNUMBER(SEARCH('[1]Lookup for use classification'!$C$4,C1588)),ISNUMBER(SEARCH('[1]Lookup for use classification'!$D$4,C1588)),ISNUMBER(SEARCH('[1]Lookup for use classification'!$E$4,C1588))),'[1]Lookup for use classification'!$A$4,IF(OR(ISNUMBER(SEARCH('[1]Lookup for use classification'!$B$5,C1588)),ISNUMBER(SEARCH('[1]Lookup for use classification'!$C$5,C1588)),ISNUMBER(SEARCH('[1]Lookup for use classification'!$D$5,C1588))),'[1]Lookup for use classification'!$A$5,IF(OR(ISNUMBER(SEARCH('[1]Lookup for use classification'!$B$7,C1588)),ISNUMBER(SEARCH('[1]Lookup for use classification'!$C$7,C1588)),ISNUMBER(SEARCH('[1]Lookup for use classification'!$D$7,C1588))),'[1]Lookup for use classification'!$A$7,IF(OR(ISNUMBER(SEARCH('[1]Lookup for use classification'!$B$9,C1588)),ISNUMBER(SEARCH('[1]Lookup for use classification'!$C$9,C1588)),ISNUMBER(SEARCH('[1]Lookup for use classification'!$D$9,C1588)),ISNUMBER(SEARCH('[1]Lookup for use classification'!$E$9,C1588)),ISNUMBER(SEARCH('[1]Lookup for use classification'!$F$9,C1588)),ISNUMBER(SEARCH('[1]Lookup for use classification'!$G$9,C1588)),ISNUMBER(SEARCH('[1]Lookup for use classification'!$H$9,C1588)),ISNUMBER(SEARCH('[1]Lookup for use classification'!$I$9,C1588)),ISNUMBER(SEARCH('[1]Lookup for use classification'!$J$9,C1588)),ISNUMBER(SEARCH('[1]Lookup for use classification'!$K$9,C1588))),'[1]Lookup for use classification'!$A$9,IF(OR(ISNUMBER(SEARCH('[1]Lookup for use classification'!$B$10,C1588)),ISNUMBER(SEARCH('[1]Lookup for use classification'!$C$10,C1588)),ISNUMBER(SEARCH('[1]Lookup for use classification'!$D$10,C1588)),ISNUMBER(SEARCH('[1]Lookup for use classification'!$E$10,C1588)),ISNUMBER(SEARCH('[1]Lookup for use classification'!$F$10,C1588)),ISNUMBER(SEARCH('[1]Lookup for use classification'!$G$10,C1588))),'[1]Lookup for use classification'!$A$10,IF(OR(ISNUMBER(SEARCH('[1]Lookup for use classification'!$B$11,C1588)),ISNUMBER(SEARCH('[1]Lookup for use classification'!$C$11,C1588))),'[1]Lookup for use classification'!$A$11,IF(OR(ISNUMBER(SEARCH('[1]Lookup for use classification'!$B$12,C1588)),ISNUMBER(SEARCH('[1]Lookup for use classification'!$C$12,C1588))),'[1]Lookup for use classification'!$A$12,IF(OR(ISNUMBER(SEARCH('[1]Lookup for use classification'!$B$13,C1588)),ISNUMBER(SEARCH('[1]Lookup for use classification'!$C$13,C1588)),ISNUMBER(SEARCH('[1]Lookup for use classification'!$D$13,C1588)),,ISNUMBER(SEARCH('[1]Lookup for use classification'!$C$13,C1588)),ISNUMBER(SEARCH('[1]Lookup for use classification'!$E$13,C1588))),'[1]Lookup for use classification'!$A$13,IF(OR(ISNUMBER(SEARCH('[1]Lookup for use classification'!$B$14,C1588)),ISNUMBER(SEARCH('[1]Lookup for use classification'!$C$14,C1588))),'[1]Lookup for use classification'!$A$14,"Other"))))))))))))</f>
        <v>Food Service and Drinking Places</v>
      </c>
      <c r="E1588" s="198"/>
      <c r="F1588" s="162"/>
      <c r="G1588" s="162"/>
    </row>
    <row r="1589" spans="1:12" hidden="1">
      <c r="A1589" s="188" t="s">
        <v>2261</v>
      </c>
      <c r="B1589" s="8" t="str">
        <f>IF(ISNA(VLOOKUP(CONCATENATE(A1589,C1589),ARIS!$A$1:$A$959,1,FALSE)),"","ARIS")</f>
        <v>ARIS</v>
      </c>
      <c r="C1589" s="162" t="s">
        <v>3058</v>
      </c>
      <c r="D1589" s="165" t="s">
        <v>377</v>
      </c>
      <c r="E1589" s="163">
        <v>3500</v>
      </c>
      <c r="F1589" s="163"/>
      <c r="G1589" s="163"/>
      <c r="H1589" s="164"/>
      <c r="I1589" s="164"/>
      <c r="J1589" s="165">
        <v>19648.176831999997</v>
      </c>
    </row>
    <row r="1590" spans="1:12" hidden="1">
      <c r="A1590" s="188" t="s">
        <v>2261</v>
      </c>
      <c r="B1590" s="8" t="str">
        <f>IF(ISNA(VLOOKUP(CONCATENATE(A1590,C1590),ARIS!$A$1:$A$959,1,FALSE)),"","ARIS")</f>
        <v>ARIS</v>
      </c>
      <c r="C1590" s="162" t="s">
        <v>3059</v>
      </c>
      <c r="D1590" s="165" t="s">
        <v>377</v>
      </c>
      <c r="E1590" s="163">
        <v>16608</v>
      </c>
      <c r="F1590" s="163"/>
      <c r="G1590" s="163"/>
      <c r="H1590" s="164">
        <v>17807.014598540147</v>
      </c>
      <c r="I1590" s="164"/>
      <c r="J1590" s="165">
        <v>88210.043883249979</v>
      </c>
    </row>
    <row r="1591" spans="1:12" hidden="1">
      <c r="A1591" s="193" t="s">
        <v>1842</v>
      </c>
      <c r="B1591" s="167" t="s">
        <v>4456</v>
      </c>
      <c r="C1591" s="190" t="s">
        <v>1883</v>
      </c>
      <c r="D1591" s="6" t="str">
        <f>IF(OR(ISNUMBER(SEARCH('[1]Lookup for use classification'!$B$1,C1591)),ISNUMBER(SEARCH('[1]Lookup for use classification'!$C$1,C1591)),ISNUMBER(SEARCH('[1]Lookup for use classification'!$D$1,C1591)),ISNUMBER(SEARCH('[1]Lookup for use classification'!$E$1,C1591))),'[1]Lookup for use classification'!$A$1,IF(ISNUMBER(SEARCH('[1]Lookup for use classification'!$B$2,C1591)),'[1]Lookup for use classification'!$A$2,IF(ISNUMBER(SEARCH('[1]Lookup for use classification'!$B$3,C1591)),'[1]Lookup for use classification'!$A$3,IF(OR(ISNUMBER(SEARCH('[1]Lookup for use classification'!$B$4,C1591)),ISNUMBER(SEARCH('[1]Lookup for use classification'!$C$4,C1591)),ISNUMBER(SEARCH('[1]Lookup for use classification'!$D$4,C1591)),ISNUMBER(SEARCH('[1]Lookup for use classification'!$E$4,C1591))),'[1]Lookup for use classification'!$A$4,IF(OR(ISNUMBER(SEARCH('[1]Lookup for use classification'!$B$5,C1591)),ISNUMBER(SEARCH('[1]Lookup for use classification'!$C$5,C1591)),ISNUMBER(SEARCH('[1]Lookup for use classification'!$D$5,C1591))),'[1]Lookup for use classification'!$A$5,IF(OR(ISNUMBER(SEARCH('[1]Lookup for use classification'!$B$7,C1591)),ISNUMBER(SEARCH('[1]Lookup for use classification'!$C$7,C1591)),ISNUMBER(SEARCH('[1]Lookup for use classification'!$D$7,C1591))),'[1]Lookup for use classification'!$A$7,IF(OR(ISNUMBER(SEARCH('[1]Lookup for use classification'!$B$9,C1591)),ISNUMBER(SEARCH('[1]Lookup for use classification'!$C$9,C1591)),ISNUMBER(SEARCH('[1]Lookup for use classification'!$D$9,C1591)),ISNUMBER(SEARCH('[1]Lookup for use classification'!$E$9,C1591)),ISNUMBER(SEARCH('[1]Lookup for use classification'!$F$9,C1591)),ISNUMBER(SEARCH('[1]Lookup for use classification'!$G$9,C1591)),ISNUMBER(SEARCH('[1]Lookup for use classification'!$H$9,C1591)),ISNUMBER(SEARCH('[1]Lookup for use classification'!$I$9,C1591)),ISNUMBER(SEARCH('[1]Lookup for use classification'!$J$9,C1591)),ISNUMBER(SEARCH('[1]Lookup for use classification'!$K$9,C1591))),'[1]Lookup for use classification'!$A$9,IF(OR(ISNUMBER(SEARCH('[1]Lookup for use classification'!$B$10,C1591)),ISNUMBER(SEARCH('[1]Lookup for use classification'!$C$10,C1591)),ISNUMBER(SEARCH('[1]Lookup for use classification'!$D$10,C1591)),ISNUMBER(SEARCH('[1]Lookup for use classification'!$E$10,C1591)),ISNUMBER(SEARCH('[1]Lookup for use classification'!$F$10,C1591)),ISNUMBER(SEARCH('[1]Lookup for use classification'!$G$10,C1591))),'[1]Lookup for use classification'!$A$10,IF(OR(ISNUMBER(SEARCH('[1]Lookup for use classification'!$B$11,C1591)),ISNUMBER(SEARCH('[1]Lookup for use classification'!$C$11,C1591))),'[1]Lookup for use classification'!$A$11,IF(OR(ISNUMBER(SEARCH('[1]Lookup for use classification'!$B$12,C1591)),ISNUMBER(SEARCH('[1]Lookup for use classification'!$C$12,C1591))),'[1]Lookup for use classification'!$A$12,IF(OR(ISNUMBER(SEARCH('[1]Lookup for use classification'!$B$13,C1591)),ISNUMBER(SEARCH('[1]Lookup for use classification'!$C$13,C1591)),ISNUMBER(SEARCH('[1]Lookup for use classification'!$D$13,C1591)),,ISNUMBER(SEARCH('[1]Lookup for use classification'!$C$13,C1591)),ISNUMBER(SEARCH('[1]Lookup for use classification'!$E$13,C1591))),'[1]Lookup for use classification'!$A$13,IF(OR(ISNUMBER(SEARCH('[1]Lookup for use classification'!$B$14,C1591)),ISNUMBER(SEARCH('[1]Lookup for use classification'!$C$14,C1591))),'[1]Lookup for use classification'!$A$14,"Other"))))))))))))</f>
        <v>Office</v>
      </c>
      <c r="E1591" s="198"/>
      <c r="F1591" s="162"/>
      <c r="G1591" s="162"/>
    </row>
    <row r="1592" spans="1:12" hidden="1">
      <c r="A1592" s="193" t="s">
        <v>1842</v>
      </c>
      <c r="B1592" s="167" t="s">
        <v>4456</v>
      </c>
      <c r="C1592" s="174" t="s">
        <v>1886</v>
      </c>
      <c r="D1592" s="6" t="str">
        <f>IF(OR(ISNUMBER(SEARCH('[1]Lookup for use classification'!$B$1,C1592)),ISNUMBER(SEARCH('[1]Lookup for use classification'!$C$1,C1592)),ISNUMBER(SEARCH('[1]Lookup for use classification'!$D$1,C1592)),ISNUMBER(SEARCH('[1]Lookup for use classification'!$E$1,C1592))),'[1]Lookup for use classification'!$A$1,IF(ISNUMBER(SEARCH('[1]Lookup for use classification'!$B$2,C1592)),'[1]Lookup for use classification'!$A$2,IF(ISNUMBER(SEARCH('[1]Lookup for use classification'!$B$3,C1592)),'[1]Lookup for use classification'!$A$3,IF(OR(ISNUMBER(SEARCH('[1]Lookup for use classification'!$B$4,C1592)),ISNUMBER(SEARCH('[1]Lookup for use classification'!$C$4,C1592)),ISNUMBER(SEARCH('[1]Lookup for use classification'!$D$4,C1592)),ISNUMBER(SEARCH('[1]Lookup for use classification'!$E$4,C1592))),'[1]Lookup for use classification'!$A$4,IF(OR(ISNUMBER(SEARCH('[1]Lookup for use classification'!$B$5,C1592)),ISNUMBER(SEARCH('[1]Lookup for use classification'!$C$5,C1592)),ISNUMBER(SEARCH('[1]Lookup for use classification'!$D$5,C1592))),'[1]Lookup for use classification'!$A$5,IF(OR(ISNUMBER(SEARCH('[1]Lookup for use classification'!$B$7,C1592)),ISNUMBER(SEARCH('[1]Lookup for use classification'!$C$7,C1592)),ISNUMBER(SEARCH('[1]Lookup for use classification'!$D$7,C1592))),'[1]Lookup for use classification'!$A$7,IF(OR(ISNUMBER(SEARCH('[1]Lookup for use classification'!$B$9,C1592)),ISNUMBER(SEARCH('[1]Lookup for use classification'!$C$9,C1592)),ISNUMBER(SEARCH('[1]Lookup for use classification'!$D$9,C1592)),ISNUMBER(SEARCH('[1]Lookup for use classification'!$E$9,C1592)),ISNUMBER(SEARCH('[1]Lookup for use classification'!$F$9,C1592)),ISNUMBER(SEARCH('[1]Lookup for use classification'!$G$9,C1592)),ISNUMBER(SEARCH('[1]Lookup for use classification'!$H$9,C1592)),ISNUMBER(SEARCH('[1]Lookup for use classification'!$I$9,C1592)),ISNUMBER(SEARCH('[1]Lookup for use classification'!$J$9,C1592)),ISNUMBER(SEARCH('[1]Lookup for use classification'!$K$9,C1592))),'[1]Lookup for use classification'!$A$9,IF(OR(ISNUMBER(SEARCH('[1]Lookup for use classification'!$B$10,C1592)),ISNUMBER(SEARCH('[1]Lookup for use classification'!$C$10,C1592)),ISNUMBER(SEARCH('[1]Lookup for use classification'!$D$10,C1592)),ISNUMBER(SEARCH('[1]Lookup for use classification'!$E$10,C1592)),ISNUMBER(SEARCH('[1]Lookup for use classification'!$F$10,C1592)),ISNUMBER(SEARCH('[1]Lookup for use classification'!$G$10,C1592))),'[1]Lookup for use classification'!$A$10,IF(OR(ISNUMBER(SEARCH('[1]Lookup for use classification'!$B$11,C1592)),ISNUMBER(SEARCH('[1]Lookup for use classification'!$C$11,C1592))),'[1]Lookup for use classification'!$A$11,IF(OR(ISNUMBER(SEARCH('[1]Lookup for use classification'!$B$12,C1592)),ISNUMBER(SEARCH('[1]Lookup for use classification'!$C$12,C1592))),'[1]Lookup for use classification'!$A$12,IF(OR(ISNUMBER(SEARCH('[1]Lookup for use classification'!$B$13,C1592)),ISNUMBER(SEARCH('[1]Lookup for use classification'!$C$13,C1592)),ISNUMBER(SEARCH('[1]Lookup for use classification'!$D$13,C1592)),,ISNUMBER(SEARCH('[1]Lookup for use classification'!$C$13,C1592)),ISNUMBER(SEARCH('[1]Lookup for use classification'!$E$13,C1592))),'[1]Lookup for use classification'!$A$13,IF(OR(ISNUMBER(SEARCH('[1]Lookup for use classification'!$B$14,C1592)),ISNUMBER(SEARCH('[1]Lookup for use classification'!$C$14,C1592))),'[1]Lookup for use classification'!$A$14,"Other"))))))))))))</f>
        <v>Office</v>
      </c>
      <c r="E1592" s="198"/>
      <c r="F1592" s="162"/>
      <c r="G1592" s="162"/>
    </row>
    <row r="1593" spans="1:12" hidden="1">
      <c r="A1593" s="193" t="s">
        <v>1842</v>
      </c>
      <c r="B1593" s="167" t="s">
        <v>4456</v>
      </c>
      <c r="C1593" s="174" t="s">
        <v>1891</v>
      </c>
      <c r="D1593" s="6" t="str">
        <f>IF(OR(ISNUMBER(SEARCH('[1]Lookup for use classification'!$B$1,C1593)),ISNUMBER(SEARCH('[1]Lookup for use classification'!$C$1,C1593)),ISNUMBER(SEARCH('[1]Lookup for use classification'!$D$1,C1593)),ISNUMBER(SEARCH('[1]Lookup for use classification'!$E$1,C1593))),'[1]Lookup for use classification'!$A$1,IF(ISNUMBER(SEARCH('[1]Lookup for use classification'!$B$2,C1593)),'[1]Lookup for use classification'!$A$2,IF(ISNUMBER(SEARCH('[1]Lookup for use classification'!$B$3,C1593)),'[1]Lookup for use classification'!$A$3,IF(OR(ISNUMBER(SEARCH('[1]Lookup for use classification'!$B$4,C1593)),ISNUMBER(SEARCH('[1]Lookup for use classification'!$C$4,C1593)),ISNUMBER(SEARCH('[1]Lookup for use classification'!$D$4,C1593)),ISNUMBER(SEARCH('[1]Lookup for use classification'!$E$4,C1593))),'[1]Lookup for use classification'!$A$4,IF(OR(ISNUMBER(SEARCH('[1]Lookup for use classification'!$B$5,C1593)),ISNUMBER(SEARCH('[1]Lookup for use classification'!$C$5,C1593)),ISNUMBER(SEARCH('[1]Lookup for use classification'!$D$5,C1593))),'[1]Lookup for use classification'!$A$5,IF(OR(ISNUMBER(SEARCH('[1]Lookup for use classification'!$B$7,C1593)),ISNUMBER(SEARCH('[1]Lookup for use classification'!$C$7,C1593)),ISNUMBER(SEARCH('[1]Lookup for use classification'!$D$7,C1593))),'[1]Lookup for use classification'!$A$7,IF(OR(ISNUMBER(SEARCH('[1]Lookup for use classification'!$B$9,C1593)),ISNUMBER(SEARCH('[1]Lookup for use classification'!$C$9,C1593)),ISNUMBER(SEARCH('[1]Lookup for use classification'!$D$9,C1593)),ISNUMBER(SEARCH('[1]Lookup for use classification'!$E$9,C1593)),ISNUMBER(SEARCH('[1]Lookup for use classification'!$F$9,C1593)),ISNUMBER(SEARCH('[1]Lookup for use classification'!$G$9,C1593)),ISNUMBER(SEARCH('[1]Lookup for use classification'!$H$9,C1593)),ISNUMBER(SEARCH('[1]Lookup for use classification'!$I$9,C1593)),ISNUMBER(SEARCH('[1]Lookup for use classification'!$J$9,C1593)),ISNUMBER(SEARCH('[1]Lookup for use classification'!$K$9,C1593))),'[1]Lookup for use classification'!$A$9,IF(OR(ISNUMBER(SEARCH('[1]Lookup for use classification'!$B$10,C1593)),ISNUMBER(SEARCH('[1]Lookup for use classification'!$C$10,C1593)),ISNUMBER(SEARCH('[1]Lookup for use classification'!$D$10,C1593)),ISNUMBER(SEARCH('[1]Lookup for use classification'!$E$10,C1593)),ISNUMBER(SEARCH('[1]Lookup for use classification'!$F$10,C1593)),ISNUMBER(SEARCH('[1]Lookup for use classification'!$G$10,C1593))),'[1]Lookup for use classification'!$A$10,IF(OR(ISNUMBER(SEARCH('[1]Lookup for use classification'!$B$11,C1593)),ISNUMBER(SEARCH('[1]Lookup for use classification'!$C$11,C1593))),'[1]Lookup for use classification'!$A$11,IF(OR(ISNUMBER(SEARCH('[1]Lookup for use classification'!$B$12,C1593)),ISNUMBER(SEARCH('[1]Lookup for use classification'!$C$12,C1593))),'[1]Lookup for use classification'!$A$12,IF(OR(ISNUMBER(SEARCH('[1]Lookup for use classification'!$B$13,C1593)),ISNUMBER(SEARCH('[1]Lookup for use classification'!$C$13,C1593)),ISNUMBER(SEARCH('[1]Lookup for use classification'!$D$13,C1593)),,ISNUMBER(SEARCH('[1]Lookup for use classification'!$C$13,C1593)),ISNUMBER(SEARCH('[1]Lookup for use classification'!$E$13,C1593))),'[1]Lookup for use classification'!$A$13,IF(OR(ISNUMBER(SEARCH('[1]Lookup for use classification'!$B$14,C1593)),ISNUMBER(SEARCH('[1]Lookup for use classification'!$C$14,C1593))),'[1]Lookup for use classification'!$A$14,"Other"))))))))))))</f>
        <v>Office</v>
      </c>
      <c r="E1593" s="198"/>
      <c r="F1593" s="162"/>
      <c r="G1593" s="162"/>
    </row>
    <row r="1594" spans="1:12" hidden="1">
      <c r="A1594" s="193" t="s">
        <v>1842</v>
      </c>
      <c r="B1594" s="167" t="s">
        <v>4456</v>
      </c>
      <c r="C1594" s="174" t="s">
        <v>1899</v>
      </c>
      <c r="D1594" s="6" t="str">
        <f>IF(OR(ISNUMBER(SEARCH('[1]Lookup for use classification'!$B$1,C1594)),ISNUMBER(SEARCH('[1]Lookup for use classification'!$C$1,C1594)),ISNUMBER(SEARCH('[1]Lookup for use classification'!$D$1,C1594)),ISNUMBER(SEARCH('[1]Lookup for use classification'!$E$1,C1594))),'[1]Lookup for use classification'!$A$1,IF(ISNUMBER(SEARCH('[1]Lookup for use classification'!$B$2,C1594)),'[1]Lookup for use classification'!$A$2,IF(ISNUMBER(SEARCH('[1]Lookup for use classification'!$B$3,C1594)),'[1]Lookup for use classification'!$A$3,IF(OR(ISNUMBER(SEARCH('[1]Lookup for use classification'!$B$4,C1594)),ISNUMBER(SEARCH('[1]Lookup for use classification'!$C$4,C1594)),ISNUMBER(SEARCH('[1]Lookup for use classification'!$D$4,C1594)),ISNUMBER(SEARCH('[1]Lookup for use classification'!$E$4,C1594))),'[1]Lookup for use classification'!$A$4,IF(OR(ISNUMBER(SEARCH('[1]Lookup for use classification'!$B$5,C1594)),ISNUMBER(SEARCH('[1]Lookup for use classification'!$C$5,C1594)),ISNUMBER(SEARCH('[1]Lookup for use classification'!$D$5,C1594))),'[1]Lookup for use classification'!$A$5,IF(OR(ISNUMBER(SEARCH('[1]Lookup for use classification'!$B$7,C1594)),ISNUMBER(SEARCH('[1]Lookup for use classification'!$C$7,C1594)),ISNUMBER(SEARCH('[1]Lookup for use classification'!$D$7,C1594))),'[1]Lookup for use classification'!$A$7,IF(OR(ISNUMBER(SEARCH('[1]Lookup for use classification'!$B$9,C1594)),ISNUMBER(SEARCH('[1]Lookup for use classification'!$C$9,C1594)),ISNUMBER(SEARCH('[1]Lookup for use classification'!$D$9,C1594)),ISNUMBER(SEARCH('[1]Lookup for use classification'!$E$9,C1594)),ISNUMBER(SEARCH('[1]Lookup for use classification'!$F$9,C1594)),ISNUMBER(SEARCH('[1]Lookup for use classification'!$G$9,C1594)),ISNUMBER(SEARCH('[1]Lookup for use classification'!$H$9,C1594)),ISNUMBER(SEARCH('[1]Lookup for use classification'!$I$9,C1594)),ISNUMBER(SEARCH('[1]Lookup for use classification'!$J$9,C1594)),ISNUMBER(SEARCH('[1]Lookup for use classification'!$K$9,C1594))),'[1]Lookup for use classification'!$A$9,IF(OR(ISNUMBER(SEARCH('[1]Lookup for use classification'!$B$10,C1594)),ISNUMBER(SEARCH('[1]Lookup for use classification'!$C$10,C1594)),ISNUMBER(SEARCH('[1]Lookup for use classification'!$D$10,C1594)),ISNUMBER(SEARCH('[1]Lookup for use classification'!$E$10,C1594)),ISNUMBER(SEARCH('[1]Lookup for use classification'!$F$10,C1594)),ISNUMBER(SEARCH('[1]Lookup for use classification'!$G$10,C1594))),'[1]Lookup for use classification'!$A$10,IF(OR(ISNUMBER(SEARCH('[1]Lookup for use classification'!$B$11,C1594)),ISNUMBER(SEARCH('[1]Lookup for use classification'!$C$11,C1594))),'[1]Lookup for use classification'!$A$11,IF(OR(ISNUMBER(SEARCH('[1]Lookup for use classification'!$B$12,C1594)),ISNUMBER(SEARCH('[1]Lookup for use classification'!$C$12,C1594))),'[1]Lookup for use classification'!$A$12,IF(OR(ISNUMBER(SEARCH('[1]Lookup for use classification'!$B$13,C1594)),ISNUMBER(SEARCH('[1]Lookup for use classification'!$C$13,C1594)),ISNUMBER(SEARCH('[1]Lookup for use classification'!$D$13,C1594)),,ISNUMBER(SEARCH('[1]Lookup for use classification'!$C$13,C1594)),ISNUMBER(SEARCH('[1]Lookup for use classification'!$E$13,C1594))),'[1]Lookup for use classification'!$A$13,IF(OR(ISNUMBER(SEARCH('[1]Lookup for use classification'!$B$14,C1594)),ISNUMBER(SEARCH('[1]Lookup for use classification'!$C$14,C1594))),'[1]Lookup for use classification'!$A$14,"Other"))))))))))))</f>
        <v>Office</v>
      </c>
      <c r="E1594" s="198"/>
      <c r="F1594" s="162" t="s">
        <v>1969</v>
      </c>
      <c r="G1594" s="162"/>
    </row>
    <row r="1595" spans="1:12" hidden="1">
      <c r="A1595" s="193" t="s">
        <v>1842</v>
      </c>
      <c r="B1595" s="167" t="s">
        <v>4456</v>
      </c>
      <c r="C1595" s="174" t="s">
        <v>1901</v>
      </c>
      <c r="D1595" s="6" t="str">
        <f>IF(OR(ISNUMBER(SEARCH('[1]Lookup for use classification'!$B$1,C1595)),ISNUMBER(SEARCH('[1]Lookup for use classification'!$C$1,C1595)),ISNUMBER(SEARCH('[1]Lookup for use classification'!$D$1,C1595)),ISNUMBER(SEARCH('[1]Lookup for use classification'!$E$1,C1595))),'[1]Lookup for use classification'!$A$1,IF(ISNUMBER(SEARCH('[1]Lookup for use classification'!$B$2,C1595)),'[1]Lookup for use classification'!$A$2,IF(ISNUMBER(SEARCH('[1]Lookup for use classification'!$B$3,C1595)),'[1]Lookup for use classification'!$A$3,IF(OR(ISNUMBER(SEARCH('[1]Lookup for use classification'!$B$4,C1595)),ISNUMBER(SEARCH('[1]Lookup for use classification'!$C$4,C1595)),ISNUMBER(SEARCH('[1]Lookup for use classification'!$D$4,C1595)),ISNUMBER(SEARCH('[1]Lookup for use classification'!$E$4,C1595))),'[1]Lookup for use classification'!$A$4,IF(OR(ISNUMBER(SEARCH('[1]Lookup for use classification'!$B$5,C1595)),ISNUMBER(SEARCH('[1]Lookup for use classification'!$C$5,C1595)),ISNUMBER(SEARCH('[1]Lookup for use classification'!$D$5,C1595))),'[1]Lookup for use classification'!$A$5,IF(OR(ISNUMBER(SEARCH('[1]Lookup for use classification'!$B$7,C1595)),ISNUMBER(SEARCH('[1]Lookup for use classification'!$C$7,C1595)),ISNUMBER(SEARCH('[1]Lookup for use classification'!$D$7,C1595))),'[1]Lookup for use classification'!$A$7,IF(OR(ISNUMBER(SEARCH('[1]Lookup for use classification'!$B$9,C1595)),ISNUMBER(SEARCH('[1]Lookup for use classification'!$C$9,C1595)),ISNUMBER(SEARCH('[1]Lookup for use classification'!$D$9,C1595)),ISNUMBER(SEARCH('[1]Lookup for use classification'!$E$9,C1595)),ISNUMBER(SEARCH('[1]Lookup for use classification'!$F$9,C1595)),ISNUMBER(SEARCH('[1]Lookup for use classification'!$G$9,C1595)),ISNUMBER(SEARCH('[1]Lookup for use classification'!$H$9,C1595)),ISNUMBER(SEARCH('[1]Lookup for use classification'!$I$9,C1595)),ISNUMBER(SEARCH('[1]Lookup for use classification'!$J$9,C1595)),ISNUMBER(SEARCH('[1]Lookup for use classification'!$K$9,C1595))),'[1]Lookup for use classification'!$A$9,IF(OR(ISNUMBER(SEARCH('[1]Lookup for use classification'!$B$10,C1595)),ISNUMBER(SEARCH('[1]Lookup for use classification'!$C$10,C1595)),ISNUMBER(SEARCH('[1]Lookup for use classification'!$D$10,C1595)),ISNUMBER(SEARCH('[1]Lookup for use classification'!$E$10,C1595)),ISNUMBER(SEARCH('[1]Lookup for use classification'!$F$10,C1595)),ISNUMBER(SEARCH('[1]Lookup for use classification'!$G$10,C1595))),'[1]Lookup for use classification'!$A$10,IF(OR(ISNUMBER(SEARCH('[1]Lookup for use classification'!$B$11,C1595)),ISNUMBER(SEARCH('[1]Lookup for use classification'!$C$11,C1595))),'[1]Lookup for use classification'!$A$11,IF(OR(ISNUMBER(SEARCH('[1]Lookup for use classification'!$B$12,C1595)),ISNUMBER(SEARCH('[1]Lookup for use classification'!$C$12,C1595))),'[1]Lookup for use classification'!$A$12,IF(OR(ISNUMBER(SEARCH('[1]Lookup for use classification'!$B$13,C1595)),ISNUMBER(SEARCH('[1]Lookup for use classification'!$C$13,C1595)),ISNUMBER(SEARCH('[1]Lookup for use classification'!$D$13,C1595)),,ISNUMBER(SEARCH('[1]Lookup for use classification'!$C$13,C1595)),ISNUMBER(SEARCH('[1]Lookup for use classification'!$E$13,C1595))),'[1]Lookup for use classification'!$A$13,IF(OR(ISNUMBER(SEARCH('[1]Lookup for use classification'!$B$14,C1595)),ISNUMBER(SEARCH('[1]Lookup for use classification'!$C$14,C1595))),'[1]Lookup for use classification'!$A$14,"Other"))))))))))))</f>
        <v>Office</v>
      </c>
      <c r="E1595" s="198"/>
      <c r="F1595" s="162"/>
      <c r="G1595" s="162"/>
    </row>
    <row r="1596" spans="1:12" hidden="1">
      <c r="A1596" s="193" t="s">
        <v>1842</v>
      </c>
      <c r="B1596" s="167" t="s">
        <v>4456</v>
      </c>
      <c r="C1596" s="174" t="s">
        <v>1915</v>
      </c>
      <c r="D1596" s="6" t="str">
        <f>IF(OR(ISNUMBER(SEARCH('[1]Lookup for use classification'!$B$1,C1596)),ISNUMBER(SEARCH('[1]Lookup for use classification'!$C$1,C1596)),ISNUMBER(SEARCH('[1]Lookup for use classification'!$D$1,C1596)),ISNUMBER(SEARCH('[1]Lookup for use classification'!$E$1,C1596))),'[1]Lookup for use classification'!$A$1,IF(ISNUMBER(SEARCH('[1]Lookup for use classification'!$B$2,C1596)),'[1]Lookup for use classification'!$A$2,IF(ISNUMBER(SEARCH('[1]Lookup for use classification'!$B$3,C1596)),'[1]Lookup for use classification'!$A$3,IF(OR(ISNUMBER(SEARCH('[1]Lookup for use classification'!$B$4,C1596)),ISNUMBER(SEARCH('[1]Lookup for use classification'!$C$4,C1596)),ISNUMBER(SEARCH('[1]Lookup for use classification'!$D$4,C1596)),ISNUMBER(SEARCH('[1]Lookup for use classification'!$E$4,C1596))),'[1]Lookup for use classification'!$A$4,IF(OR(ISNUMBER(SEARCH('[1]Lookup for use classification'!$B$5,C1596)),ISNUMBER(SEARCH('[1]Lookup for use classification'!$C$5,C1596)),ISNUMBER(SEARCH('[1]Lookup for use classification'!$D$5,C1596))),'[1]Lookup for use classification'!$A$5,IF(OR(ISNUMBER(SEARCH('[1]Lookup for use classification'!$B$7,C1596)),ISNUMBER(SEARCH('[1]Lookup for use classification'!$C$7,C1596)),ISNUMBER(SEARCH('[1]Lookup for use classification'!$D$7,C1596))),'[1]Lookup for use classification'!$A$7,IF(OR(ISNUMBER(SEARCH('[1]Lookup for use classification'!$B$9,C1596)),ISNUMBER(SEARCH('[1]Lookup for use classification'!$C$9,C1596)),ISNUMBER(SEARCH('[1]Lookup for use classification'!$D$9,C1596)),ISNUMBER(SEARCH('[1]Lookup for use classification'!$E$9,C1596)),ISNUMBER(SEARCH('[1]Lookup for use classification'!$F$9,C1596)),ISNUMBER(SEARCH('[1]Lookup for use classification'!$G$9,C1596)),ISNUMBER(SEARCH('[1]Lookup for use classification'!$H$9,C1596)),ISNUMBER(SEARCH('[1]Lookup for use classification'!$I$9,C1596)),ISNUMBER(SEARCH('[1]Lookup for use classification'!$J$9,C1596)),ISNUMBER(SEARCH('[1]Lookup for use classification'!$K$9,C1596))),'[1]Lookup for use classification'!$A$9,IF(OR(ISNUMBER(SEARCH('[1]Lookup for use classification'!$B$10,C1596)),ISNUMBER(SEARCH('[1]Lookup for use classification'!$C$10,C1596)),ISNUMBER(SEARCH('[1]Lookup for use classification'!$D$10,C1596)),ISNUMBER(SEARCH('[1]Lookup for use classification'!$E$10,C1596)),ISNUMBER(SEARCH('[1]Lookup for use classification'!$F$10,C1596)),ISNUMBER(SEARCH('[1]Lookup for use classification'!$G$10,C1596))),'[1]Lookup for use classification'!$A$10,IF(OR(ISNUMBER(SEARCH('[1]Lookup for use classification'!$B$11,C1596)),ISNUMBER(SEARCH('[1]Lookup for use classification'!$C$11,C1596))),'[1]Lookup for use classification'!$A$11,IF(OR(ISNUMBER(SEARCH('[1]Lookup for use classification'!$B$12,C1596)),ISNUMBER(SEARCH('[1]Lookup for use classification'!$C$12,C1596))),'[1]Lookup for use classification'!$A$12,IF(OR(ISNUMBER(SEARCH('[1]Lookup for use classification'!$B$13,C1596)),ISNUMBER(SEARCH('[1]Lookup for use classification'!$C$13,C1596)),ISNUMBER(SEARCH('[1]Lookup for use classification'!$D$13,C1596)),,ISNUMBER(SEARCH('[1]Lookup for use classification'!$C$13,C1596)),ISNUMBER(SEARCH('[1]Lookup for use classification'!$E$13,C1596))),'[1]Lookup for use classification'!$A$13,IF(OR(ISNUMBER(SEARCH('[1]Lookup for use classification'!$B$14,C1596)),ISNUMBER(SEARCH('[1]Lookup for use classification'!$C$14,C1596))),'[1]Lookup for use classification'!$A$14,"Other"))))))))))))</f>
        <v>Office</v>
      </c>
      <c r="E1596" s="198"/>
      <c r="F1596" s="162"/>
      <c r="G1596" s="162"/>
    </row>
    <row r="1597" spans="1:12" hidden="1">
      <c r="A1597" s="193" t="s">
        <v>1842</v>
      </c>
      <c r="B1597" s="167" t="s">
        <v>4456</v>
      </c>
      <c r="C1597" s="174" t="s">
        <v>1922</v>
      </c>
      <c r="D1597" s="6" t="str">
        <f>IF(OR(ISNUMBER(SEARCH('[1]Lookup for use classification'!$B$1,C1597)),ISNUMBER(SEARCH('[1]Lookup for use classification'!$C$1,C1597)),ISNUMBER(SEARCH('[1]Lookup for use classification'!$D$1,C1597)),ISNUMBER(SEARCH('[1]Lookup for use classification'!$E$1,C1597))),'[1]Lookup for use classification'!$A$1,IF(ISNUMBER(SEARCH('[1]Lookup for use classification'!$B$2,C1597)),'[1]Lookup for use classification'!$A$2,IF(ISNUMBER(SEARCH('[1]Lookup for use classification'!$B$3,C1597)),'[1]Lookup for use classification'!$A$3,IF(OR(ISNUMBER(SEARCH('[1]Lookup for use classification'!$B$4,C1597)),ISNUMBER(SEARCH('[1]Lookup for use classification'!$C$4,C1597)),ISNUMBER(SEARCH('[1]Lookup for use classification'!$D$4,C1597)),ISNUMBER(SEARCH('[1]Lookup for use classification'!$E$4,C1597))),'[1]Lookup for use classification'!$A$4,IF(OR(ISNUMBER(SEARCH('[1]Lookup for use classification'!$B$5,C1597)),ISNUMBER(SEARCH('[1]Lookup for use classification'!$C$5,C1597)),ISNUMBER(SEARCH('[1]Lookup for use classification'!$D$5,C1597))),'[1]Lookup for use classification'!$A$5,IF(OR(ISNUMBER(SEARCH('[1]Lookup for use classification'!$B$7,C1597)),ISNUMBER(SEARCH('[1]Lookup for use classification'!$C$7,C1597)),ISNUMBER(SEARCH('[1]Lookup for use classification'!$D$7,C1597))),'[1]Lookup for use classification'!$A$7,IF(OR(ISNUMBER(SEARCH('[1]Lookup for use classification'!$B$9,C1597)),ISNUMBER(SEARCH('[1]Lookup for use classification'!$C$9,C1597)),ISNUMBER(SEARCH('[1]Lookup for use classification'!$D$9,C1597)),ISNUMBER(SEARCH('[1]Lookup for use classification'!$E$9,C1597)),ISNUMBER(SEARCH('[1]Lookup for use classification'!$F$9,C1597)),ISNUMBER(SEARCH('[1]Lookup for use classification'!$G$9,C1597)),ISNUMBER(SEARCH('[1]Lookup for use classification'!$H$9,C1597)),ISNUMBER(SEARCH('[1]Lookup for use classification'!$I$9,C1597)),ISNUMBER(SEARCH('[1]Lookup for use classification'!$J$9,C1597)),ISNUMBER(SEARCH('[1]Lookup for use classification'!$K$9,C1597))),'[1]Lookup for use classification'!$A$9,IF(OR(ISNUMBER(SEARCH('[1]Lookup for use classification'!$B$10,C1597)),ISNUMBER(SEARCH('[1]Lookup for use classification'!$C$10,C1597)),ISNUMBER(SEARCH('[1]Lookup for use classification'!$D$10,C1597)),ISNUMBER(SEARCH('[1]Lookup for use classification'!$E$10,C1597)),ISNUMBER(SEARCH('[1]Lookup for use classification'!$F$10,C1597)),ISNUMBER(SEARCH('[1]Lookup for use classification'!$G$10,C1597))),'[1]Lookup for use classification'!$A$10,IF(OR(ISNUMBER(SEARCH('[1]Lookup for use classification'!$B$11,C1597)),ISNUMBER(SEARCH('[1]Lookup for use classification'!$C$11,C1597))),'[1]Lookup for use classification'!$A$11,IF(OR(ISNUMBER(SEARCH('[1]Lookup for use classification'!$B$12,C1597)),ISNUMBER(SEARCH('[1]Lookup for use classification'!$C$12,C1597))),'[1]Lookup for use classification'!$A$12,IF(OR(ISNUMBER(SEARCH('[1]Lookup for use classification'!$B$13,C1597)),ISNUMBER(SEARCH('[1]Lookup for use classification'!$C$13,C1597)),ISNUMBER(SEARCH('[1]Lookup for use classification'!$D$13,C1597)),,ISNUMBER(SEARCH('[1]Lookup for use classification'!$C$13,C1597)),ISNUMBER(SEARCH('[1]Lookup for use classification'!$E$13,C1597))),'[1]Lookup for use classification'!$A$13,IF(OR(ISNUMBER(SEARCH('[1]Lookup for use classification'!$B$14,C1597)),ISNUMBER(SEARCH('[1]Lookup for use classification'!$C$14,C1597))),'[1]Lookup for use classification'!$A$14,"Other"))))))))))))</f>
        <v>Office</v>
      </c>
      <c r="E1597" s="198"/>
      <c r="F1597" s="162"/>
      <c r="G1597" s="162"/>
    </row>
    <row r="1598" spans="1:12" hidden="1">
      <c r="A1598" s="193" t="s">
        <v>1842</v>
      </c>
      <c r="B1598" s="167" t="s">
        <v>4456</v>
      </c>
      <c r="C1598" s="174" t="s">
        <v>1926</v>
      </c>
      <c r="D1598" s="6" t="str">
        <f>IF(OR(ISNUMBER(SEARCH('[1]Lookup for use classification'!$B$1,C1598)),ISNUMBER(SEARCH('[1]Lookup for use classification'!$C$1,C1598)),ISNUMBER(SEARCH('[1]Lookup for use classification'!$D$1,C1598)),ISNUMBER(SEARCH('[1]Lookup for use classification'!$E$1,C1598))),'[1]Lookup for use classification'!$A$1,IF(ISNUMBER(SEARCH('[1]Lookup for use classification'!$B$2,C1598)),'[1]Lookup for use classification'!$A$2,IF(ISNUMBER(SEARCH('[1]Lookup for use classification'!$B$3,C1598)),'[1]Lookup for use classification'!$A$3,IF(OR(ISNUMBER(SEARCH('[1]Lookup for use classification'!$B$4,C1598)),ISNUMBER(SEARCH('[1]Lookup for use classification'!$C$4,C1598)),ISNUMBER(SEARCH('[1]Lookup for use classification'!$D$4,C1598)),ISNUMBER(SEARCH('[1]Lookup for use classification'!$E$4,C1598))),'[1]Lookup for use classification'!$A$4,IF(OR(ISNUMBER(SEARCH('[1]Lookup for use classification'!$B$5,C1598)),ISNUMBER(SEARCH('[1]Lookup for use classification'!$C$5,C1598)),ISNUMBER(SEARCH('[1]Lookup for use classification'!$D$5,C1598))),'[1]Lookup for use classification'!$A$5,IF(OR(ISNUMBER(SEARCH('[1]Lookup for use classification'!$B$7,C1598)),ISNUMBER(SEARCH('[1]Lookup for use classification'!$C$7,C1598)),ISNUMBER(SEARCH('[1]Lookup for use classification'!$D$7,C1598))),'[1]Lookup for use classification'!$A$7,IF(OR(ISNUMBER(SEARCH('[1]Lookup for use classification'!$B$9,C1598)),ISNUMBER(SEARCH('[1]Lookup for use classification'!$C$9,C1598)),ISNUMBER(SEARCH('[1]Lookup for use classification'!$D$9,C1598)),ISNUMBER(SEARCH('[1]Lookup for use classification'!$E$9,C1598)),ISNUMBER(SEARCH('[1]Lookup for use classification'!$F$9,C1598)),ISNUMBER(SEARCH('[1]Lookup for use classification'!$G$9,C1598)),ISNUMBER(SEARCH('[1]Lookup for use classification'!$H$9,C1598)),ISNUMBER(SEARCH('[1]Lookup for use classification'!$I$9,C1598)),ISNUMBER(SEARCH('[1]Lookup for use classification'!$J$9,C1598)),ISNUMBER(SEARCH('[1]Lookup for use classification'!$K$9,C1598))),'[1]Lookup for use classification'!$A$9,IF(OR(ISNUMBER(SEARCH('[1]Lookup for use classification'!$B$10,C1598)),ISNUMBER(SEARCH('[1]Lookup for use classification'!$C$10,C1598)),ISNUMBER(SEARCH('[1]Lookup for use classification'!$D$10,C1598)),ISNUMBER(SEARCH('[1]Lookup for use classification'!$E$10,C1598)),ISNUMBER(SEARCH('[1]Lookup for use classification'!$F$10,C1598)),ISNUMBER(SEARCH('[1]Lookup for use classification'!$G$10,C1598))),'[1]Lookup for use classification'!$A$10,IF(OR(ISNUMBER(SEARCH('[1]Lookup for use classification'!$B$11,C1598)),ISNUMBER(SEARCH('[1]Lookup for use classification'!$C$11,C1598))),'[1]Lookup for use classification'!$A$11,IF(OR(ISNUMBER(SEARCH('[1]Lookup for use classification'!$B$12,C1598)),ISNUMBER(SEARCH('[1]Lookup for use classification'!$C$12,C1598))),'[1]Lookup for use classification'!$A$12,IF(OR(ISNUMBER(SEARCH('[1]Lookup for use classification'!$B$13,C1598)),ISNUMBER(SEARCH('[1]Lookup for use classification'!$C$13,C1598)),ISNUMBER(SEARCH('[1]Lookup for use classification'!$D$13,C1598)),,ISNUMBER(SEARCH('[1]Lookup for use classification'!$C$13,C1598)),ISNUMBER(SEARCH('[1]Lookup for use classification'!$E$13,C1598))),'[1]Lookup for use classification'!$A$13,IF(OR(ISNUMBER(SEARCH('[1]Lookup for use classification'!$B$14,C1598)),ISNUMBER(SEARCH('[1]Lookup for use classification'!$C$14,C1598))),'[1]Lookup for use classification'!$A$14,"Other"))))))))))))</f>
        <v>Office</v>
      </c>
      <c r="E1598" s="198"/>
      <c r="F1598" s="162"/>
      <c r="G1598" s="162"/>
    </row>
    <row r="1599" spans="1:12" hidden="1">
      <c r="A1599" s="188" t="s">
        <v>2261</v>
      </c>
      <c r="B1599" s="8" t="str">
        <f>IF(ISNA(VLOOKUP(CONCATENATE(A1599,C1599),ARIS!$A$1:$A$959,1,FALSE)),"","ARIS")</f>
        <v>ARIS</v>
      </c>
      <c r="C1599" s="162" t="s">
        <v>2710</v>
      </c>
      <c r="D1599" s="6" t="str">
        <f>IF(OR(ISNUMBER(SEARCH('[1]Lookup for use classification'!$B$1,C1599)),ISNUMBER(SEARCH('[1]Lookup for use classification'!$C$1,C1599)),ISNUMBER(SEARCH('[1]Lookup for use classification'!$D$1,C1599)),ISNUMBER(SEARCH('[1]Lookup for use classification'!$E$1,C1599))),'[1]Lookup for use classification'!$A$1,IF(ISNUMBER(SEARCH('[1]Lookup for use classification'!$B$2,C1599)),'[1]Lookup for use classification'!$A$2,IF(ISNUMBER(SEARCH('[1]Lookup for use classification'!$B$3,C1599)),'[1]Lookup for use classification'!$A$3,IF(OR(ISNUMBER(SEARCH('[1]Lookup for use classification'!$B$4,C1599)),ISNUMBER(SEARCH('[1]Lookup for use classification'!$C$4,C1599)),ISNUMBER(SEARCH('[1]Lookup for use classification'!$D$4,C1599)),ISNUMBER(SEARCH('[1]Lookup for use classification'!$E$4,C1599))),'[1]Lookup for use classification'!$A$4,IF(OR(ISNUMBER(SEARCH('[1]Lookup for use classification'!$B$5,C1599)),ISNUMBER(SEARCH('[1]Lookup for use classification'!$C$5,C1599)),ISNUMBER(SEARCH('[1]Lookup for use classification'!$D$5,C1599))),'[1]Lookup for use classification'!$A$5,IF(OR(ISNUMBER(SEARCH('[1]Lookup for use classification'!$B$7,C1599)),ISNUMBER(SEARCH('[1]Lookup for use classification'!$C$7,C1599)),ISNUMBER(SEARCH('[1]Lookup for use classification'!$D$7,C1599))),'[1]Lookup for use classification'!$A$7,IF(OR(ISNUMBER(SEARCH('[1]Lookup for use classification'!$B$9,C1599)),ISNUMBER(SEARCH('[1]Lookup for use classification'!$C$9,C1599)),ISNUMBER(SEARCH('[1]Lookup for use classification'!$D$9,C1599)),ISNUMBER(SEARCH('[1]Lookup for use classification'!$E$9,C1599)),ISNUMBER(SEARCH('[1]Lookup for use classification'!$F$9,C1599)),ISNUMBER(SEARCH('[1]Lookup for use classification'!$G$9,C1599)),ISNUMBER(SEARCH('[1]Lookup for use classification'!$H$9,C1599)),ISNUMBER(SEARCH('[1]Lookup for use classification'!$I$9,C1599)),ISNUMBER(SEARCH('[1]Lookup for use classification'!$J$9,C1599)),ISNUMBER(SEARCH('[1]Lookup for use classification'!$K$9,C1599))),'[1]Lookup for use classification'!$A$9,IF(OR(ISNUMBER(SEARCH('[1]Lookup for use classification'!$B$10,C1599)),ISNUMBER(SEARCH('[1]Lookup for use classification'!$C$10,C1599)),ISNUMBER(SEARCH('[1]Lookup for use classification'!$D$10,C1599)),ISNUMBER(SEARCH('[1]Lookup for use classification'!$E$10,C1599)),ISNUMBER(SEARCH('[1]Lookup for use classification'!$F$10,C1599)),ISNUMBER(SEARCH('[1]Lookup for use classification'!$G$10,C1599))),'[1]Lookup for use classification'!$A$10,IF(OR(ISNUMBER(SEARCH('[1]Lookup for use classification'!$B$11,C1599)),ISNUMBER(SEARCH('[1]Lookup for use classification'!$C$11,C1599))),'[1]Lookup for use classification'!$A$11,IF(OR(ISNUMBER(SEARCH('[1]Lookup for use classification'!$B$12,C1599)),ISNUMBER(SEARCH('[1]Lookup for use classification'!$C$12,C1599))),'[1]Lookup for use classification'!$A$12,IF(OR(ISNUMBER(SEARCH('[1]Lookup for use classification'!$B$13,C1599)),ISNUMBER(SEARCH('[1]Lookup for use classification'!$C$13,C1599)),ISNUMBER(SEARCH('[1]Lookup for use classification'!$D$13,C1599)),,ISNUMBER(SEARCH('[1]Lookup for use classification'!$C$13,C1599)),ISNUMBER(SEARCH('[1]Lookup for use classification'!$E$13,C1599))),'[1]Lookup for use classification'!$A$13,IF(OR(ISNUMBER(SEARCH('[1]Lookup for use classification'!$B$14,C1599)),ISNUMBER(SEARCH('[1]Lookup for use classification'!$C$14,C1599))),'[1]Lookup for use classification'!$A$14,"Other"))))))))))))</f>
        <v>Other</v>
      </c>
      <c r="E1599" s="163">
        <v>1200</v>
      </c>
      <c r="F1599" s="163"/>
      <c r="G1599" s="163"/>
      <c r="H1599" s="164"/>
      <c r="I1599" s="164"/>
      <c r="J1599" s="165">
        <v>4571.8411461999995</v>
      </c>
    </row>
    <row r="1600" spans="1:12" hidden="1">
      <c r="A1600" s="193" t="s">
        <v>1842</v>
      </c>
      <c r="B1600" s="167" t="s">
        <v>4456</v>
      </c>
      <c r="C1600" s="174" t="s">
        <v>1884</v>
      </c>
      <c r="D1600" s="6" t="str">
        <f>IF(OR(ISNUMBER(SEARCH('[1]Lookup for use classification'!$B$1,C1600)),ISNUMBER(SEARCH('[1]Lookup for use classification'!$C$1,C1600)),ISNUMBER(SEARCH('[1]Lookup for use classification'!$D$1,C1600)),ISNUMBER(SEARCH('[1]Lookup for use classification'!$E$1,C1600))),'[1]Lookup for use classification'!$A$1,IF(ISNUMBER(SEARCH('[1]Lookup for use classification'!$B$2,C1600)),'[1]Lookup for use classification'!$A$2,IF(ISNUMBER(SEARCH('[1]Lookup for use classification'!$B$3,C1600)),'[1]Lookup for use classification'!$A$3,IF(OR(ISNUMBER(SEARCH('[1]Lookup for use classification'!$B$4,C1600)),ISNUMBER(SEARCH('[1]Lookup for use classification'!$C$4,C1600)),ISNUMBER(SEARCH('[1]Lookup for use classification'!$D$4,C1600)),ISNUMBER(SEARCH('[1]Lookup for use classification'!$E$4,C1600))),'[1]Lookup for use classification'!$A$4,IF(OR(ISNUMBER(SEARCH('[1]Lookup for use classification'!$B$5,C1600)),ISNUMBER(SEARCH('[1]Lookup for use classification'!$C$5,C1600)),ISNUMBER(SEARCH('[1]Lookup for use classification'!$D$5,C1600))),'[1]Lookup for use classification'!$A$5,IF(OR(ISNUMBER(SEARCH('[1]Lookup for use classification'!$B$7,C1600)),ISNUMBER(SEARCH('[1]Lookup for use classification'!$C$7,C1600)),ISNUMBER(SEARCH('[1]Lookup for use classification'!$D$7,C1600))),'[1]Lookup for use classification'!$A$7,IF(OR(ISNUMBER(SEARCH('[1]Lookup for use classification'!$B$9,C1600)),ISNUMBER(SEARCH('[1]Lookup for use classification'!$C$9,C1600)),ISNUMBER(SEARCH('[1]Lookup for use classification'!$D$9,C1600)),ISNUMBER(SEARCH('[1]Lookup for use classification'!$E$9,C1600)),ISNUMBER(SEARCH('[1]Lookup for use classification'!$F$9,C1600)),ISNUMBER(SEARCH('[1]Lookup for use classification'!$G$9,C1600)),ISNUMBER(SEARCH('[1]Lookup for use classification'!$H$9,C1600)),ISNUMBER(SEARCH('[1]Lookup for use classification'!$I$9,C1600)),ISNUMBER(SEARCH('[1]Lookup for use classification'!$J$9,C1600)),ISNUMBER(SEARCH('[1]Lookup for use classification'!$K$9,C1600))),'[1]Lookup for use classification'!$A$9,IF(OR(ISNUMBER(SEARCH('[1]Lookup for use classification'!$B$10,C1600)),ISNUMBER(SEARCH('[1]Lookup for use classification'!$C$10,C1600)),ISNUMBER(SEARCH('[1]Lookup for use classification'!$D$10,C1600)),ISNUMBER(SEARCH('[1]Lookup for use classification'!$E$10,C1600)),ISNUMBER(SEARCH('[1]Lookup for use classification'!$F$10,C1600)),ISNUMBER(SEARCH('[1]Lookup for use classification'!$G$10,C1600))),'[1]Lookup for use classification'!$A$10,IF(OR(ISNUMBER(SEARCH('[1]Lookup for use classification'!$B$11,C1600)),ISNUMBER(SEARCH('[1]Lookup for use classification'!$C$11,C1600))),'[1]Lookup for use classification'!$A$11,IF(OR(ISNUMBER(SEARCH('[1]Lookup for use classification'!$B$12,C1600)),ISNUMBER(SEARCH('[1]Lookup for use classification'!$C$12,C1600))),'[1]Lookup for use classification'!$A$12,IF(OR(ISNUMBER(SEARCH('[1]Lookup for use classification'!$B$13,C1600)),ISNUMBER(SEARCH('[1]Lookup for use classification'!$C$13,C1600)),ISNUMBER(SEARCH('[1]Lookup for use classification'!$D$13,C1600)),,ISNUMBER(SEARCH('[1]Lookup for use classification'!$C$13,C1600)),ISNUMBER(SEARCH('[1]Lookup for use classification'!$E$13,C1600))),'[1]Lookup for use classification'!$A$13,IF(OR(ISNUMBER(SEARCH('[1]Lookup for use classification'!$B$14,C1600)),ISNUMBER(SEARCH('[1]Lookup for use classification'!$C$14,C1600))),'[1]Lookup for use classification'!$A$14,"Other"))))))))))))</f>
        <v>Other</v>
      </c>
      <c r="E1600" s="198"/>
      <c r="F1600" s="162"/>
      <c r="G1600" s="162"/>
    </row>
    <row r="1601" spans="1:7" hidden="1">
      <c r="A1601" s="193" t="s">
        <v>1842</v>
      </c>
      <c r="B1601" s="167" t="s">
        <v>4456</v>
      </c>
      <c r="C1601" s="174" t="s">
        <v>1887</v>
      </c>
      <c r="D1601" s="6" t="str">
        <f>IF(OR(ISNUMBER(SEARCH('[1]Lookup for use classification'!$B$1,C1601)),ISNUMBER(SEARCH('[1]Lookup for use classification'!$C$1,C1601)),ISNUMBER(SEARCH('[1]Lookup for use classification'!$D$1,C1601)),ISNUMBER(SEARCH('[1]Lookup for use classification'!$E$1,C1601))),'[1]Lookup for use classification'!$A$1,IF(ISNUMBER(SEARCH('[1]Lookup for use classification'!$B$2,C1601)),'[1]Lookup for use classification'!$A$2,IF(ISNUMBER(SEARCH('[1]Lookup for use classification'!$B$3,C1601)),'[1]Lookup for use classification'!$A$3,IF(OR(ISNUMBER(SEARCH('[1]Lookup for use classification'!$B$4,C1601)),ISNUMBER(SEARCH('[1]Lookup for use classification'!$C$4,C1601)),ISNUMBER(SEARCH('[1]Lookup for use classification'!$D$4,C1601)),ISNUMBER(SEARCH('[1]Lookup for use classification'!$E$4,C1601))),'[1]Lookup for use classification'!$A$4,IF(OR(ISNUMBER(SEARCH('[1]Lookup for use classification'!$B$5,C1601)),ISNUMBER(SEARCH('[1]Lookup for use classification'!$C$5,C1601)),ISNUMBER(SEARCH('[1]Lookup for use classification'!$D$5,C1601))),'[1]Lookup for use classification'!$A$5,IF(OR(ISNUMBER(SEARCH('[1]Lookup for use classification'!$B$7,C1601)),ISNUMBER(SEARCH('[1]Lookup for use classification'!$C$7,C1601)),ISNUMBER(SEARCH('[1]Lookup for use classification'!$D$7,C1601))),'[1]Lookup for use classification'!$A$7,IF(OR(ISNUMBER(SEARCH('[1]Lookup for use classification'!$B$9,C1601)),ISNUMBER(SEARCH('[1]Lookup for use classification'!$C$9,C1601)),ISNUMBER(SEARCH('[1]Lookup for use classification'!$D$9,C1601)),ISNUMBER(SEARCH('[1]Lookup for use classification'!$E$9,C1601)),ISNUMBER(SEARCH('[1]Lookup for use classification'!$F$9,C1601)),ISNUMBER(SEARCH('[1]Lookup for use classification'!$G$9,C1601)),ISNUMBER(SEARCH('[1]Lookup for use classification'!$H$9,C1601)),ISNUMBER(SEARCH('[1]Lookup for use classification'!$I$9,C1601)),ISNUMBER(SEARCH('[1]Lookup for use classification'!$J$9,C1601)),ISNUMBER(SEARCH('[1]Lookup for use classification'!$K$9,C1601))),'[1]Lookup for use classification'!$A$9,IF(OR(ISNUMBER(SEARCH('[1]Lookup for use classification'!$B$10,C1601)),ISNUMBER(SEARCH('[1]Lookup for use classification'!$C$10,C1601)),ISNUMBER(SEARCH('[1]Lookup for use classification'!$D$10,C1601)),ISNUMBER(SEARCH('[1]Lookup for use classification'!$E$10,C1601)),ISNUMBER(SEARCH('[1]Lookup for use classification'!$F$10,C1601)),ISNUMBER(SEARCH('[1]Lookup for use classification'!$G$10,C1601))),'[1]Lookup for use classification'!$A$10,IF(OR(ISNUMBER(SEARCH('[1]Lookup for use classification'!$B$11,C1601)),ISNUMBER(SEARCH('[1]Lookup for use classification'!$C$11,C1601))),'[1]Lookup for use classification'!$A$11,IF(OR(ISNUMBER(SEARCH('[1]Lookup for use classification'!$B$12,C1601)),ISNUMBER(SEARCH('[1]Lookup for use classification'!$C$12,C1601))),'[1]Lookup for use classification'!$A$12,IF(OR(ISNUMBER(SEARCH('[1]Lookup for use classification'!$B$13,C1601)),ISNUMBER(SEARCH('[1]Lookup for use classification'!$C$13,C1601)),ISNUMBER(SEARCH('[1]Lookup for use classification'!$D$13,C1601)),,ISNUMBER(SEARCH('[1]Lookup for use classification'!$C$13,C1601)),ISNUMBER(SEARCH('[1]Lookup for use classification'!$E$13,C1601))),'[1]Lookup for use classification'!$A$13,IF(OR(ISNUMBER(SEARCH('[1]Lookup for use classification'!$B$14,C1601)),ISNUMBER(SEARCH('[1]Lookup for use classification'!$C$14,C1601))),'[1]Lookup for use classification'!$A$14,"Other"))))))))))))</f>
        <v>Other</v>
      </c>
      <c r="E1601" s="198"/>
      <c r="F1601" s="162"/>
      <c r="G1601" s="162"/>
    </row>
    <row r="1602" spans="1:7" hidden="1">
      <c r="A1602" s="193" t="s">
        <v>1842</v>
      </c>
      <c r="B1602" s="167" t="s">
        <v>4456</v>
      </c>
      <c r="C1602" s="174" t="s">
        <v>1888</v>
      </c>
      <c r="D1602" s="6" t="str">
        <f>IF(OR(ISNUMBER(SEARCH('[1]Lookup for use classification'!$B$1,C1602)),ISNUMBER(SEARCH('[1]Lookup for use classification'!$C$1,C1602)),ISNUMBER(SEARCH('[1]Lookup for use classification'!$D$1,C1602)),ISNUMBER(SEARCH('[1]Lookup for use classification'!$E$1,C1602))),'[1]Lookup for use classification'!$A$1,IF(ISNUMBER(SEARCH('[1]Lookup for use classification'!$B$2,C1602)),'[1]Lookup for use classification'!$A$2,IF(ISNUMBER(SEARCH('[1]Lookup for use classification'!$B$3,C1602)),'[1]Lookup for use classification'!$A$3,IF(OR(ISNUMBER(SEARCH('[1]Lookup for use classification'!$B$4,C1602)),ISNUMBER(SEARCH('[1]Lookup for use classification'!$C$4,C1602)),ISNUMBER(SEARCH('[1]Lookup for use classification'!$D$4,C1602)),ISNUMBER(SEARCH('[1]Lookup for use classification'!$E$4,C1602))),'[1]Lookup for use classification'!$A$4,IF(OR(ISNUMBER(SEARCH('[1]Lookup for use classification'!$B$5,C1602)),ISNUMBER(SEARCH('[1]Lookup for use classification'!$C$5,C1602)),ISNUMBER(SEARCH('[1]Lookup for use classification'!$D$5,C1602))),'[1]Lookup for use classification'!$A$5,IF(OR(ISNUMBER(SEARCH('[1]Lookup for use classification'!$B$7,C1602)),ISNUMBER(SEARCH('[1]Lookup for use classification'!$C$7,C1602)),ISNUMBER(SEARCH('[1]Lookup for use classification'!$D$7,C1602))),'[1]Lookup for use classification'!$A$7,IF(OR(ISNUMBER(SEARCH('[1]Lookup for use classification'!$B$9,C1602)),ISNUMBER(SEARCH('[1]Lookup for use classification'!$C$9,C1602)),ISNUMBER(SEARCH('[1]Lookup for use classification'!$D$9,C1602)),ISNUMBER(SEARCH('[1]Lookup for use classification'!$E$9,C1602)),ISNUMBER(SEARCH('[1]Lookup for use classification'!$F$9,C1602)),ISNUMBER(SEARCH('[1]Lookup for use classification'!$G$9,C1602)),ISNUMBER(SEARCH('[1]Lookup for use classification'!$H$9,C1602)),ISNUMBER(SEARCH('[1]Lookup for use classification'!$I$9,C1602)),ISNUMBER(SEARCH('[1]Lookup for use classification'!$J$9,C1602)),ISNUMBER(SEARCH('[1]Lookup for use classification'!$K$9,C1602))),'[1]Lookup for use classification'!$A$9,IF(OR(ISNUMBER(SEARCH('[1]Lookup for use classification'!$B$10,C1602)),ISNUMBER(SEARCH('[1]Lookup for use classification'!$C$10,C1602)),ISNUMBER(SEARCH('[1]Lookup for use classification'!$D$10,C1602)),ISNUMBER(SEARCH('[1]Lookup for use classification'!$E$10,C1602)),ISNUMBER(SEARCH('[1]Lookup for use classification'!$F$10,C1602)),ISNUMBER(SEARCH('[1]Lookup for use classification'!$G$10,C1602))),'[1]Lookup for use classification'!$A$10,IF(OR(ISNUMBER(SEARCH('[1]Lookup for use classification'!$B$11,C1602)),ISNUMBER(SEARCH('[1]Lookup for use classification'!$C$11,C1602))),'[1]Lookup for use classification'!$A$11,IF(OR(ISNUMBER(SEARCH('[1]Lookup for use classification'!$B$12,C1602)),ISNUMBER(SEARCH('[1]Lookup for use classification'!$C$12,C1602))),'[1]Lookup for use classification'!$A$12,IF(OR(ISNUMBER(SEARCH('[1]Lookup for use classification'!$B$13,C1602)),ISNUMBER(SEARCH('[1]Lookup for use classification'!$C$13,C1602)),ISNUMBER(SEARCH('[1]Lookup for use classification'!$D$13,C1602)),,ISNUMBER(SEARCH('[1]Lookup for use classification'!$C$13,C1602)),ISNUMBER(SEARCH('[1]Lookup for use classification'!$E$13,C1602))),'[1]Lookup for use classification'!$A$13,IF(OR(ISNUMBER(SEARCH('[1]Lookup for use classification'!$B$14,C1602)),ISNUMBER(SEARCH('[1]Lookup for use classification'!$C$14,C1602))),'[1]Lookup for use classification'!$A$14,"Other"))))))))))))</f>
        <v>Other</v>
      </c>
      <c r="E1602" s="198"/>
      <c r="F1602" s="162"/>
      <c r="G1602" s="162"/>
    </row>
    <row r="1603" spans="1:7" hidden="1">
      <c r="A1603" s="193" t="s">
        <v>1842</v>
      </c>
      <c r="B1603" s="167" t="s">
        <v>4456</v>
      </c>
      <c r="C1603" s="174" t="s">
        <v>1890</v>
      </c>
      <c r="D1603" s="6" t="str">
        <f>IF(OR(ISNUMBER(SEARCH('[1]Lookup for use classification'!$B$1,C1603)),ISNUMBER(SEARCH('[1]Lookup for use classification'!$C$1,C1603)),ISNUMBER(SEARCH('[1]Lookup for use classification'!$D$1,C1603)),ISNUMBER(SEARCH('[1]Lookup for use classification'!$E$1,C1603))),'[1]Lookup for use classification'!$A$1,IF(ISNUMBER(SEARCH('[1]Lookup for use classification'!$B$2,C1603)),'[1]Lookup for use classification'!$A$2,IF(ISNUMBER(SEARCH('[1]Lookup for use classification'!$B$3,C1603)),'[1]Lookup for use classification'!$A$3,IF(OR(ISNUMBER(SEARCH('[1]Lookup for use classification'!$B$4,C1603)),ISNUMBER(SEARCH('[1]Lookup for use classification'!$C$4,C1603)),ISNUMBER(SEARCH('[1]Lookup for use classification'!$D$4,C1603)),ISNUMBER(SEARCH('[1]Lookup for use classification'!$E$4,C1603))),'[1]Lookup for use classification'!$A$4,IF(OR(ISNUMBER(SEARCH('[1]Lookup for use classification'!$B$5,C1603)),ISNUMBER(SEARCH('[1]Lookup for use classification'!$C$5,C1603)),ISNUMBER(SEARCH('[1]Lookup for use classification'!$D$5,C1603))),'[1]Lookup for use classification'!$A$5,IF(OR(ISNUMBER(SEARCH('[1]Lookup for use classification'!$B$7,C1603)),ISNUMBER(SEARCH('[1]Lookup for use classification'!$C$7,C1603)),ISNUMBER(SEARCH('[1]Lookup for use classification'!$D$7,C1603))),'[1]Lookup for use classification'!$A$7,IF(OR(ISNUMBER(SEARCH('[1]Lookup for use classification'!$B$9,C1603)),ISNUMBER(SEARCH('[1]Lookup for use classification'!$C$9,C1603)),ISNUMBER(SEARCH('[1]Lookup for use classification'!$D$9,C1603)),ISNUMBER(SEARCH('[1]Lookup for use classification'!$E$9,C1603)),ISNUMBER(SEARCH('[1]Lookup for use classification'!$F$9,C1603)),ISNUMBER(SEARCH('[1]Lookup for use classification'!$G$9,C1603)),ISNUMBER(SEARCH('[1]Lookup for use classification'!$H$9,C1603)),ISNUMBER(SEARCH('[1]Lookup for use classification'!$I$9,C1603)),ISNUMBER(SEARCH('[1]Lookup for use classification'!$J$9,C1603)),ISNUMBER(SEARCH('[1]Lookup for use classification'!$K$9,C1603))),'[1]Lookup for use classification'!$A$9,IF(OR(ISNUMBER(SEARCH('[1]Lookup for use classification'!$B$10,C1603)),ISNUMBER(SEARCH('[1]Lookup for use classification'!$C$10,C1603)),ISNUMBER(SEARCH('[1]Lookup for use classification'!$D$10,C1603)),ISNUMBER(SEARCH('[1]Lookup for use classification'!$E$10,C1603)),ISNUMBER(SEARCH('[1]Lookup for use classification'!$F$10,C1603)),ISNUMBER(SEARCH('[1]Lookup for use classification'!$G$10,C1603))),'[1]Lookup for use classification'!$A$10,IF(OR(ISNUMBER(SEARCH('[1]Lookup for use classification'!$B$11,C1603)),ISNUMBER(SEARCH('[1]Lookup for use classification'!$C$11,C1603))),'[1]Lookup for use classification'!$A$11,IF(OR(ISNUMBER(SEARCH('[1]Lookup for use classification'!$B$12,C1603)),ISNUMBER(SEARCH('[1]Lookup for use classification'!$C$12,C1603))),'[1]Lookup for use classification'!$A$12,IF(OR(ISNUMBER(SEARCH('[1]Lookup for use classification'!$B$13,C1603)),ISNUMBER(SEARCH('[1]Lookup for use classification'!$C$13,C1603)),ISNUMBER(SEARCH('[1]Lookup for use classification'!$D$13,C1603)),,ISNUMBER(SEARCH('[1]Lookup for use classification'!$C$13,C1603)),ISNUMBER(SEARCH('[1]Lookup for use classification'!$E$13,C1603))),'[1]Lookup for use classification'!$A$13,IF(OR(ISNUMBER(SEARCH('[1]Lookup for use classification'!$B$14,C1603)),ISNUMBER(SEARCH('[1]Lookup for use classification'!$C$14,C1603))),'[1]Lookup for use classification'!$A$14,"Other"))))))))))))</f>
        <v>Other</v>
      </c>
      <c r="E1603" s="198"/>
      <c r="F1603" s="162"/>
      <c r="G1603" s="162"/>
    </row>
    <row r="1604" spans="1:7" hidden="1">
      <c r="A1604" s="193" t="s">
        <v>1842</v>
      </c>
      <c r="B1604" s="167" t="s">
        <v>4456</v>
      </c>
      <c r="C1604" s="174" t="s">
        <v>1892</v>
      </c>
      <c r="D1604" s="6" t="str">
        <f>IF(OR(ISNUMBER(SEARCH('[1]Lookup for use classification'!$B$1,C1604)),ISNUMBER(SEARCH('[1]Lookup for use classification'!$C$1,C1604)),ISNUMBER(SEARCH('[1]Lookup for use classification'!$D$1,C1604)),ISNUMBER(SEARCH('[1]Lookup for use classification'!$E$1,C1604))),'[1]Lookup for use classification'!$A$1,IF(ISNUMBER(SEARCH('[1]Lookup for use classification'!$B$2,C1604)),'[1]Lookup for use classification'!$A$2,IF(ISNUMBER(SEARCH('[1]Lookup for use classification'!$B$3,C1604)),'[1]Lookup for use classification'!$A$3,IF(OR(ISNUMBER(SEARCH('[1]Lookup for use classification'!$B$4,C1604)),ISNUMBER(SEARCH('[1]Lookup for use classification'!$C$4,C1604)),ISNUMBER(SEARCH('[1]Lookup for use classification'!$D$4,C1604)),ISNUMBER(SEARCH('[1]Lookup for use classification'!$E$4,C1604))),'[1]Lookup for use classification'!$A$4,IF(OR(ISNUMBER(SEARCH('[1]Lookup for use classification'!$B$5,C1604)),ISNUMBER(SEARCH('[1]Lookup for use classification'!$C$5,C1604)),ISNUMBER(SEARCH('[1]Lookup for use classification'!$D$5,C1604))),'[1]Lookup for use classification'!$A$5,IF(OR(ISNUMBER(SEARCH('[1]Lookup for use classification'!$B$7,C1604)),ISNUMBER(SEARCH('[1]Lookup for use classification'!$C$7,C1604)),ISNUMBER(SEARCH('[1]Lookup for use classification'!$D$7,C1604))),'[1]Lookup for use classification'!$A$7,IF(OR(ISNUMBER(SEARCH('[1]Lookup for use classification'!$B$9,C1604)),ISNUMBER(SEARCH('[1]Lookup for use classification'!$C$9,C1604)),ISNUMBER(SEARCH('[1]Lookup for use classification'!$D$9,C1604)),ISNUMBER(SEARCH('[1]Lookup for use classification'!$E$9,C1604)),ISNUMBER(SEARCH('[1]Lookup for use classification'!$F$9,C1604)),ISNUMBER(SEARCH('[1]Lookup for use classification'!$G$9,C1604)),ISNUMBER(SEARCH('[1]Lookup for use classification'!$H$9,C1604)),ISNUMBER(SEARCH('[1]Lookup for use classification'!$I$9,C1604)),ISNUMBER(SEARCH('[1]Lookup for use classification'!$J$9,C1604)),ISNUMBER(SEARCH('[1]Lookup for use classification'!$K$9,C1604))),'[1]Lookup for use classification'!$A$9,IF(OR(ISNUMBER(SEARCH('[1]Lookup for use classification'!$B$10,C1604)),ISNUMBER(SEARCH('[1]Lookup for use classification'!$C$10,C1604)),ISNUMBER(SEARCH('[1]Lookup for use classification'!$D$10,C1604)),ISNUMBER(SEARCH('[1]Lookup for use classification'!$E$10,C1604)),ISNUMBER(SEARCH('[1]Lookup for use classification'!$F$10,C1604)),ISNUMBER(SEARCH('[1]Lookup for use classification'!$G$10,C1604))),'[1]Lookup for use classification'!$A$10,IF(OR(ISNUMBER(SEARCH('[1]Lookup for use classification'!$B$11,C1604)),ISNUMBER(SEARCH('[1]Lookup for use classification'!$C$11,C1604))),'[1]Lookup for use classification'!$A$11,IF(OR(ISNUMBER(SEARCH('[1]Lookup for use classification'!$B$12,C1604)),ISNUMBER(SEARCH('[1]Lookup for use classification'!$C$12,C1604))),'[1]Lookup for use classification'!$A$12,IF(OR(ISNUMBER(SEARCH('[1]Lookup for use classification'!$B$13,C1604)),ISNUMBER(SEARCH('[1]Lookup for use classification'!$C$13,C1604)),ISNUMBER(SEARCH('[1]Lookup for use classification'!$D$13,C1604)),,ISNUMBER(SEARCH('[1]Lookup for use classification'!$C$13,C1604)),ISNUMBER(SEARCH('[1]Lookup for use classification'!$E$13,C1604))),'[1]Lookup for use classification'!$A$13,IF(OR(ISNUMBER(SEARCH('[1]Lookup for use classification'!$B$14,C1604)),ISNUMBER(SEARCH('[1]Lookup for use classification'!$C$14,C1604))),'[1]Lookup for use classification'!$A$14,"Other"))))))))))))</f>
        <v>Other</v>
      </c>
      <c r="E1604" s="198"/>
      <c r="F1604" s="162"/>
      <c r="G1604" s="162"/>
    </row>
    <row r="1605" spans="1:7" hidden="1">
      <c r="A1605" s="193" t="s">
        <v>1842</v>
      </c>
      <c r="B1605" s="167" t="s">
        <v>4456</v>
      </c>
      <c r="C1605" s="174" t="s">
        <v>1900</v>
      </c>
      <c r="D1605" s="6" t="str">
        <f>IF(OR(ISNUMBER(SEARCH('[1]Lookup for use classification'!$B$1,C1605)),ISNUMBER(SEARCH('[1]Lookup for use classification'!$C$1,C1605)),ISNUMBER(SEARCH('[1]Lookup for use classification'!$D$1,C1605)),ISNUMBER(SEARCH('[1]Lookup for use classification'!$E$1,C1605))),'[1]Lookup for use classification'!$A$1,IF(ISNUMBER(SEARCH('[1]Lookup for use classification'!$B$2,C1605)),'[1]Lookup for use classification'!$A$2,IF(ISNUMBER(SEARCH('[1]Lookup for use classification'!$B$3,C1605)),'[1]Lookup for use classification'!$A$3,IF(OR(ISNUMBER(SEARCH('[1]Lookup for use classification'!$B$4,C1605)),ISNUMBER(SEARCH('[1]Lookup for use classification'!$C$4,C1605)),ISNUMBER(SEARCH('[1]Lookup for use classification'!$D$4,C1605)),ISNUMBER(SEARCH('[1]Lookup for use classification'!$E$4,C1605))),'[1]Lookup for use classification'!$A$4,IF(OR(ISNUMBER(SEARCH('[1]Lookup for use classification'!$B$5,C1605)),ISNUMBER(SEARCH('[1]Lookup for use classification'!$C$5,C1605)),ISNUMBER(SEARCH('[1]Lookup for use classification'!$D$5,C1605))),'[1]Lookup for use classification'!$A$5,IF(OR(ISNUMBER(SEARCH('[1]Lookup for use classification'!$B$7,C1605)),ISNUMBER(SEARCH('[1]Lookup for use classification'!$C$7,C1605)),ISNUMBER(SEARCH('[1]Lookup for use classification'!$D$7,C1605))),'[1]Lookup for use classification'!$A$7,IF(OR(ISNUMBER(SEARCH('[1]Lookup for use classification'!$B$9,C1605)),ISNUMBER(SEARCH('[1]Lookup for use classification'!$C$9,C1605)),ISNUMBER(SEARCH('[1]Lookup for use classification'!$D$9,C1605)),ISNUMBER(SEARCH('[1]Lookup for use classification'!$E$9,C1605)),ISNUMBER(SEARCH('[1]Lookup for use classification'!$F$9,C1605)),ISNUMBER(SEARCH('[1]Lookup for use classification'!$G$9,C1605)),ISNUMBER(SEARCH('[1]Lookup for use classification'!$H$9,C1605)),ISNUMBER(SEARCH('[1]Lookup for use classification'!$I$9,C1605)),ISNUMBER(SEARCH('[1]Lookup for use classification'!$J$9,C1605)),ISNUMBER(SEARCH('[1]Lookup for use classification'!$K$9,C1605))),'[1]Lookup for use classification'!$A$9,IF(OR(ISNUMBER(SEARCH('[1]Lookup for use classification'!$B$10,C1605)),ISNUMBER(SEARCH('[1]Lookup for use classification'!$C$10,C1605)),ISNUMBER(SEARCH('[1]Lookup for use classification'!$D$10,C1605)),ISNUMBER(SEARCH('[1]Lookup for use classification'!$E$10,C1605)),ISNUMBER(SEARCH('[1]Lookup for use classification'!$F$10,C1605)),ISNUMBER(SEARCH('[1]Lookup for use classification'!$G$10,C1605))),'[1]Lookup for use classification'!$A$10,IF(OR(ISNUMBER(SEARCH('[1]Lookup for use classification'!$B$11,C1605)),ISNUMBER(SEARCH('[1]Lookup for use classification'!$C$11,C1605))),'[1]Lookup for use classification'!$A$11,IF(OR(ISNUMBER(SEARCH('[1]Lookup for use classification'!$B$12,C1605)),ISNUMBER(SEARCH('[1]Lookup for use classification'!$C$12,C1605))),'[1]Lookup for use classification'!$A$12,IF(OR(ISNUMBER(SEARCH('[1]Lookup for use classification'!$B$13,C1605)),ISNUMBER(SEARCH('[1]Lookup for use classification'!$C$13,C1605)),ISNUMBER(SEARCH('[1]Lookup for use classification'!$D$13,C1605)),,ISNUMBER(SEARCH('[1]Lookup for use classification'!$C$13,C1605)),ISNUMBER(SEARCH('[1]Lookup for use classification'!$E$13,C1605))),'[1]Lookup for use classification'!$A$13,IF(OR(ISNUMBER(SEARCH('[1]Lookup for use classification'!$B$14,C1605)),ISNUMBER(SEARCH('[1]Lookup for use classification'!$C$14,C1605))),'[1]Lookup for use classification'!$A$14,"Other"))))))))))))</f>
        <v>Other</v>
      </c>
      <c r="E1605" s="198"/>
      <c r="F1605" s="162"/>
      <c r="G1605" s="162"/>
    </row>
    <row r="1606" spans="1:7" hidden="1">
      <c r="A1606" s="193" t="s">
        <v>1842</v>
      </c>
      <c r="B1606" s="167" t="s">
        <v>4456</v>
      </c>
      <c r="C1606" s="174" t="s">
        <v>1902</v>
      </c>
      <c r="D1606" s="6" t="str">
        <f>IF(OR(ISNUMBER(SEARCH('[1]Lookup for use classification'!$B$1,C1606)),ISNUMBER(SEARCH('[1]Lookup for use classification'!$C$1,C1606)),ISNUMBER(SEARCH('[1]Lookup for use classification'!$D$1,C1606)),ISNUMBER(SEARCH('[1]Lookup for use classification'!$E$1,C1606))),'[1]Lookup for use classification'!$A$1,IF(ISNUMBER(SEARCH('[1]Lookup for use classification'!$B$2,C1606)),'[1]Lookup for use classification'!$A$2,IF(ISNUMBER(SEARCH('[1]Lookup for use classification'!$B$3,C1606)),'[1]Lookup for use classification'!$A$3,IF(OR(ISNUMBER(SEARCH('[1]Lookup for use classification'!$B$4,C1606)),ISNUMBER(SEARCH('[1]Lookup for use classification'!$C$4,C1606)),ISNUMBER(SEARCH('[1]Lookup for use classification'!$D$4,C1606)),ISNUMBER(SEARCH('[1]Lookup for use classification'!$E$4,C1606))),'[1]Lookup for use classification'!$A$4,IF(OR(ISNUMBER(SEARCH('[1]Lookup for use classification'!$B$5,C1606)),ISNUMBER(SEARCH('[1]Lookup for use classification'!$C$5,C1606)),ISNUMBER(SEARCH('[1]Lookup for use classification'!$D$5,C1606))),'[1]Lookup for use classification'!$A$5,IF(OR(ISNUMBER(SEARCH('[1]Lookup for use classification'!$B$7,C1606)),ISNUMBER(SEARCH('[1]Lookup for use classification'!$C$7,C1606)),ISNUMBER(SEARCH('[1]Lookup for use classification'!$D$7,C1606))),'[1]Lookup for use classification'!$A$7,IF(OR(ISNUMBER(SEARCH('[1]Lookup for use classification'!$B$9,C1606)),ISNUMBER(SEARCH('[1]Lookup for use classification'!$C$9,C1606)),ISNUMBER(SEARCH('[1]Lookup for use classification'!$D$9,C1606)),ISNUMBER(SEARCH('[1]Lookup for use classification'!$E$9,C1606)),ISNUMBER(SEARCH('[1]Lookup for use classification'!$F$9,C1606)),ISNUMBER(SEARCH('[1]Lookup for use classification'!$G$9,C1606)),ISNUMBER(SEARCH('[1]Lookup for use classification'!$H$9,C1606)),ISNUMBER(SEARCH('[1]Lookup for use classification'!$I$9,C1606)),ISNUMBER(SEARCH('[1]Lookup for use classification'!$J$9,C1606)),ISNUMBER(SEARCH('[1]Lookup for use classification'!$K$9,C1606))),'[1]Lookup for use classification'!$A$9,IF(OR(ISNUMBER(SEARCH('[1]Lookup for use classification'!$B$10,C1606)),ISNUMBER(SEARCH('[1]Lookup for use classification'!$C$10,C1606)),ISNUMBER(SEARCH('[1]Lookup for use classification'!$D$10,C1606)),ISNUMBER(SEARCH('[1]Lookup for use classification'!$E$10,C1606)),ISNUMBER(SEARCH('[1]Lookup for use classification'!$F$10,C1606)),ISNUMBER(SEARCH('[1]Lookup for use classification'!$G$10,C1606))),'[1]Lookup for use classification'!$A$10,IF(OR(ISNUMBER(SEARCH('[1]Lookup for use classification'!$B$11,C1606)),ISNUMBER(SEARCH('[1]Lookup for use classification'!$C$11,C1606))),'[1]Lookup for use classification'!$A$11,IF(OR(ISNUMBER(SEARCH('[1]Lookup for use classification'!$B$12,C1606)),ISNUMBER(SEARCH('[1]Lookup for use classification'!$C$12,C1606))),'[1]Lookup for use classification'!$A$12,IF(OR(ISNUMBER(SEARCH('[1]Lookup for use classification'!$B$13,C1606)),ISNUMBER(SEARCH('[1]Lookup for use classification'!$C$13,C1606)),ISNUMBER(SEARCH('[1]Lookup for use classification'!$D$13,C1606)),,ISNUMBER(SEARCH('[1]Lookup for use classification'!$C$13,C1606)),ISNUMBER(SEARCH('[1]Lookup for use classification'!$E$13,C1606))),'[1]Lookup for use classification'!$A$13,IF(OR(ISNUMBER(SEARCH('[1]Lookup for use classification'!$B$14,C1606)),ISNUMBER(SEARCH('[1]Lookup for use classification'!$C$14,C1606))),'[1]Lookup for use classification'!$A$14,"Other"))))))))))))</f>
        <v>Other</v>
      </c>
      <c r="E1606" s="198"/>
      <c r="F1606" s="162"/>
      <c r="G1606" s="162"/>
    </row>
    <row r="1607" spans="1:7" hidden="1">
      <c r="A1607" s="193" t="s">
        <v>1842</v>
      </c>
      <c r="B1607" s="167" t="s">
        <v>4456</v>
      </c>
      <c r="C1607" s="174" t="s">
        <v>1903</v>
      </c>
      <c r="D1607" s="6" t="str">
        <f>IF(OR(ISNUMBER(SEARCH('[1]Lookup for use classification'!$B$1,C1607)),ISNUMBER(SEARCH('[1]Lookup for use classification'!$C$1,C1607)),ISNUMBER(SEARCH('[1]Lookup for use classification'!$D$1,C1607)),ISNUMBER(SEARCH('[1]Lookup for use classification'!$E$1,C1607))),'[1]Lookup for use classification'!$A$1,IF(ISNUMBER(SEARCH('[1]Lookup for use classification'!$B$2,C1607)),'[1]Lookup for use classification'!$A$2,IF(ISNUMBER(SEARCH('[1]Lookup for use classification'!$B$3,C1607)),'[1]Lookup for use classification'!$A$3,IF(OR(ISNUMBER(SEARCH('[1]Lookup for use classification'!$B$4,C1607)),ISNUMBER(SEARCH('[1]Lookup for use classification'!$C$4,C1607)),ISNUMBER(SEARCH('[1]Lookup for use classification'!$D$4,C1607)),ISNUMBER(SEARCH('[1]Lookup for use classification'!$E$4,C1607))),'[1]Lookup for use classification'!$A$4,IF(OR(ISNUMBER(SEARCH('[1]Lookup for use classification'!$B$5,C1607)),ISNUMBER(SEARCH('[1]Lookup for use classification'!$C$5,C1607)),ISNUMBER(SEARCH('[1]Lookup for use classification'!$D$5,C1607))),'[1]Lookup for use classification'!$A$5,IF(OR(ISNUMBER(SEARCH('[1]Lookup for use classification'!$B$7,C1607)),ISNUMBER(SEARCH('[1]Lookup for use classification'!$C$7,C1607)),ISNUMBER(SEARCH('[1]Lookup for use classification'!$D$7,C1607))),'[1]Lookup for use classification'!$A$7,IF(OR(ISNUMBER(SEARCH('[1]Lookup for use classification'!$B$9,C1607)),ISNUMBER(SEARCH('[1]Lookup for use classification'!$C$9,C1607)),ISNUMBER(SEARCH('[1]Lookup for use classification'!$D$9,C1607)),ISNUMBER(SEARCH('[1]Lookup for use classification'!$E$9,C1607)),ISNUMBER(SEARCH('[1]Lookup for use classification'!$F$9,C1607)),ISNUMBER(SEARCH('[1]Lookup for use classification'!$G$9,C1607)),ISNUMBER(SEARCH('[1]Lookup for use classification'!$H$9,C1607)),ISNUMBER(SEARCH('[1]Lookup for use classification'!$I$9,C1607)),ISNUMBER(SEARCH('[1]Lookup for use classification'!$J$9,C1607)),ISNUMBER(SEARCH('[1]Lookup for use classification'!$K$9,C1607))),'[1]Lookup for use classification'!$A$9,IF(OR(ISNUMBER(SEARCH('[1]Lookup for use classification'!$B$10,C1607)),ISNUMBER(SEARCH('[1]Lookup for use classification'!$C$10,C1607)),ISNUMBER(SEARCH('[1]Lookup for use classification'!$D$10,C1607)),ISNUMBER(SEARCH('[1]Lookup for use classification'!$E$10,C1607)),ISNUMBER(SEARCH('[1]Lookup for use classification'!$F$10,C1607)),ISNUMBER(SEARCH('[1]Lookup for use classification'!$G$10,C1607))),'[1]Lookup for use classification'!$A$10,IF(OR(ISNUMBER(SEARCH('[1]Lookup for use classification'!$B$11,C1607)),ISNUMBER(SEARCH('[1]Lookup for use classification'!$C$11,C1607))),'[1]Lookup for use classification'!$A$11,IF(OR(ISNUMBER(SEARCH('[1]Lookup for use classification'!$B$12,C1607)),ISNUMBER(SEARCH('[1]Lookup for use classification'!$C$12,C1607))),'[1]Lookup for use classification'!$A$12,IF(OR(ISNUMBER(SEARCH('[1]Lookup for use classification'!$B$13,C1607)),ISNUMBER(SEARCH('[1]Lookup for use classification'!$C$13,C1607)),ISNUMBER(SEARCH('[1]Lookup for use classification'!$D$13,C1607)),,ISNUMBER(SEARCH('[1]Lookup for use classification'!$C$13,C1607)),ISNUMBER(SEARCH('[1]Lookup for use classification'!$E$13,C1607))),'[1]Lookup for use classification'!$A$13,IF(OR(ISNUMBER(SEARCH('[1]Lookup for use classification'!$B$14,C1607)),ISNUMBER(SEARCH('[1]Lookup for use classification'!$C$14,C1607))),'[1]Lookup for use classification'!$A$14,"Other"))))))))))))</f>
        <v>Other</v>
      </c>
      <c r="E1607" s="198"/>
      <c r="F1607" s="162"/>
      <c r="G1607" s="162"/>
    </row>
    <row r="1608" spans="1:7" hidden="1">
      <c r="A1608" s="193" t="s">
        <v>1842</v>
      </c>
      <c r="B1608" s="167" t="s">
        <v>4456</v>
      </c>
      <c r="C1608" s="174" t="s">
        <v>373</v>
      </c>
      <c r="D1608" s="6" t="str">
        <f>IF(OR(ISNUMBER(SEARCH('[1]Lookup for use classification'!$B$1,C1608)),ISNUMBER(SEARCH('[1]Lookup for use classification'!$C$1,C1608)),ISNUMBER(SEARCH('[1]Lookup for use classification'!$D$1,C1608)),ISNUMBER(SEARCH('[1]Lookup for use classification'!$E$1,C1608))),'[1]Lookup for use classification'!$A$1,IF(ISNUMBER(SEARCH('[1]Lookup for use classification'!$B$2,C1608)),'[1]Lookup for use classification'!$A$2,IF(ISNUMBER(SEARCH('[1]Lookup for use classification'!$B$3,C1608)),'[1]Lookup for use classification'!$A$3,IF(OR(ISNUMBER(SEARCH('[1]Lookup for use classification'!$B$4,C1608)),ISNUMBER(SEARCH('[1]Lookup for use classification'!$C$4,C1608)),ISNUMBER(SEARCH('[1]Lookup for use classification'!$D$4,C1608)),ISNUMBER(SEARCH('[1]Lookup for use classification'!$E$4,C1608))),'[1]Lookup for use classification'!$A$4,IF(OR(ISNUMBER(SEARCH('[1]Lookup for use classification'!$B$5,C1608)),ISNUMBER(SEARCH('[1]Lookup for use classification'!$C$5,C1608)),ISNUMBER(SEARCH('[1]Lookup for use classification'!$D$5,C1608))),'[1]Lookup for use classification'!$A$5,IF(OR(ISNUMBER(SEARCH('[1]Lookup for use classification'!$B$7,C1608)),ISNUMBER(SEARCH('[1]Lookup for use classification'!$C$7,C1608)),ISNUMBER(SEARCH('[1]Lookup for use classification'!$D$7,C1608))),'[1]Lookup for use classification'!$A$7,IF(OR(ISNUMBER(SEARCH('[1]Lookup for use classification'!$B$9,C1608)),ISNUMBER(SEARCH('[1]Lookup for use classification'!$C$9,C1608)),ISNUMBER(SEARCH('[1]Lookup for use classification'!$D$9,C1608)),ISNUMBER(SEARCH('[1]Lookup for use classification'!$E$9,C1608)),ISNUMBER(SEARCH('[1]Lookup for use classification'!$F$9,C1608)),ISNUMBER(SEARCH('[1]Lookup for use classification'!$G$9,C1608)),ISNUMBER(SEARCH('[1]Lookup for use classification'!$H$9,C1608)),ISNUMBER(SEARCH('[1]Lookup for use classification'!$I$9,C1608)),ISNUMBER(SEARCH('[1]Lookup for use classification'!$J$9,C1608)),ISNUMBER(SEARCH('[1]Lookup for use classification'!$K$9,C1608))),'[1]Lookup for use classification'!$A$9,IF(OR(ISNUMBER(SEARCH('[1]Lookup for use classification'!$B$10,C1608)),ISNUMBER(SEARCH('[1]Lookup for use classification'!$C$10,C1608)),ISNUMBER(SEARCH('[1]Lookup for use classification'!$D$10,C1608)),ISNUMBER(SEARCH('[1]Lookup for use classification'!$E$10,C1608)),ISNUMBER(SEARCH('[1]Lookup for use classification'!$F$10,C1608)),ISNUMBER(SEARCH('[1]Lookup for use classification'!$G$10,C1608))),'[1]Lookup for use classification'!$A$10,IF(OR(ISNUMBER(SEARCH('[1]Lookup for use classification'!$B$11,C1608)),ISNUMBER(SEARCH('[1]Lookup for use classification'!$C$11,C1608))),'[1]Lookup for use classification'!$A$11,IF(OR(ISNUMBER(SEARCH('[1]Lookup for use classification'!$B$12,C1608)),ISNUMBER(SEARCH('[1]Lookup for use classification'!$C$12,C1608))),'[1]Lookup for use classification'!$A$12,IF(OR(ISNUMBER(SEARCH('[1]Lookup for use classification'!$B$13,C1608)),ISNUMBER(SEARCH('[1]Lookup for use classification'!$C$13,C1608)),ISNUMBER(SEARCH('[1]Lookup for use classification'!$D$13,C1608)),,ISNUMBER(SEARCH('[1]Lookup for use classification'!$C$13,C1608)),ISNUMBER(SEARCH('[1]Lookup for use classification'!$E$13,C1608))),'[1]Lookup for use classification'!$A$13,IF(OR(ISNUMBER(SEARCH('[1]Lookup for use classification'!$B$14,C1608)),ISNUMBER(SEARCH('[1]Lookup for use classification'!$C$14,C1608))),'[1]Lookup for use classification'!$A$14,"Other"))))))))))))</f>
        <v>Other</v>
      </c>
      <c r="E1608" s="198"/>
      <c r="F1608" s="162"/>
      <c r="G1608" s="162"/>
    </row>
    <row r="1609" spans="1:7" hidden="1">
      <c r="A1609" s="193" t="s">
        <v>1842</v>
      </c>
      <c r="B1609" s="167" t="s">
        <v>4456</v>
      </c>
      <c r="C1609" s="174" t="s">
        <v>1905</v>
      </c>
      <c r="D1609" s="6" t="str">
        <f>IF(OR(ISNUMBER(SEARCH('[1]Lookup for use classification'!$B$1,C1609)),ISNUMBER(SEARCH('[1]Lookup for use classification'!$C$1,C1609)),ISNUMBER(SEARCH('[1]Lookup for use classification'!$D$1,C1609)),ISNUMBER(SEARCH('[1]Lookup for use classification'!$E$1,C1609))),'[1]Lookup for use classification'!$A$1,IF(ISNUMBER(SEARCH('[1]Lookup for use classification'!$B$2,C1609)),'[1]Lookup for use classification'!$A$2,IF(ISNUMBER(SEARCH('[1]Lookup for use classification'!$B$3,C1609)),'[1]Lookup for use classification'!$A$3,IF(OR(ISNUMBER(SEARCH('[1]Lookup for use classification'!$B$4,C1609)),ISNUMBER(SEARCH('[1]Lookup for use classification'!$C$4,C1609)),ISNUMBER(SEARCH('[1]Lookup for use classification'!$D$4,C1609)),ISNUMBER(SEARCH('[1]Lookup for use classification'!$E$4,C1609))),'[1]Lookup for use classification'!$A$4,IF(OR(ISNUMBER(SEARCH('[1]Lookup for use classification'!$B$5,C1609)),ISNUMBER(SEARCH('[1]Lookup for use classification'!$C$5,C1609)),ISNUMBER(SEARCH('[1]Lookup for use classification'!$D$5,C1609))),'[1]Lookup for use classification'!$A$5,IF(OR(ISNUMBER(SEARCH('[1]Lookup for use classification'!$B$7,C1609)),ISNUMBER(SEARCH('[1]Lookup for use classification'!$C$7,C1609)),ISNUMBER(SEARCH('[1]Lookup for use classification'!$D$7,C1609))),'[1]Lookup for use classification'!$A$7,IF(OR(ISNUMBER(SEARCH('[1]Lookup for use classification'!$B$9,C1609)),ISNUMBER(SEARCH('[1]Lookup for use classification'!$C$9,C1609)),ISNUMBER(SEARCH('[1]Lookup for use classification'!$D$9,C1609)),ISNUMBER(SEARCH('[1]Lookup for use classification'!$E$9,C1609)),ISNUMBER(SEARCH('[1]Lookup for use classification'!$F$9,C1609)),ISNUMBER(SEARCH('[1]Lookup for use classification'!$G$9,C1609)),ISNUMBER(SEARCH('[1]Lookup for use classification'!$H$9,C1609)),ISNUMBER(SEARCH('[1]Lookup for use classification'!$I$9,C1609)),ISNUMBER(SEARCH('[1]Lookup for use classification'!$J$9,C1609)),ISNUMBER(SEARCH('[1]Lookup for use classification'!$K$9,C1609))),'[1]Lookup for use classification'!$A$9,IF(OR(ISNUMBER(SEARCH('[1]Lookup for use classification'!$B$10,C1609)),ISNUMBER(SEARCH('[1]Lookup for use classification'!$C$10,C1609)),ISNUMBER(SEARCH('[1]Lookup for use classification'!$D$10,C1609)),ISNUMBER(SEARCH('[1]Lookup for use classification'!$E$10,C1609)),ISNUMBER(SEARCH('[1]Lookup for use classification'!$F$10,C1609)),ISNUMBER(SEARCH('[1]Lookup for use classification'!$G$10,C1609))),'[1]Lookup for use classification'!$A$10,IF(OR(ISNUMBER(SEARCH('[1]Lookup for use classification'!$B$11,C1609)),ISNUMBER(SEARCH('[1]Lookup for use classification'!$C$11,C1609))),'[1]Lookup for use classification'!$A$11,IF(OR(ISNUMBER(SEARCH('[1]Lookup for use classification'!$B$12,C1609)),ISNUMBER(SEARCH('[1]Lookup for use classification'!$C$12,C1609))),'[1]Lookup for use classification'!$A$12,IF(OR(ISNUMBER(SEARCH('[1]Lookup for use classification'!$B$13,C1609)),ISNUMBER(SEARCH('[1]Lookup for use classification'!$C$13,C1609)),ISNUMBER(SEARCH('[1]Lookup for use classification'!$D$13,C1609)),,ISNUMBER(SEARCH('[1]Lookup for use classification'!$C$13,C1609)),ISNUMBER(SEARCH('[1]Lookup for use classification'!$E$13,C1609))),'[1]Lookup for use classification'!$A$13,IF(OR(ISNUMBER(SEARCH('[1]Lookup for use classification'!$B$14,C1609)),ISNUMBER(SEARCH('[1]Lookup for use classification'!$C$14,C1609))),'[1]Lookup for use classification'!$A$14,"Other"))))))))))))</f>
        <v>Other</v>
      </c>
      <c r="E1609" s="198"/>
      <c r="F1609" s="162"/>
      <c r="G1609" s="162"/>
    </row>
    <row r="1610" spans="1:7" hidden="1">
      <c r="A1610" s="193" t="s">
        <v>1842</v>
      </c>
      <c r="B1610" s="167" t="s">
        <v>4456</v>
      </c>
      <c r="C1610" s="174" t="s">
        <v>1906</v>
      </c>
      <c r="D1610" s="6" t="str">
        <f>IF(OR(ISNUMBER(SEARCH('[1]Lookup for use classification'!$B$1,C1610)),ISNUMBER(SEARCH('[1]Lookup for use classification'!$C$1,C1610)),ISNUMBER(SEARCH('[1]Lookup for use classification'!$D$1,C1610)),ISNUMBER(SEARCH('[1]Lookup for use classification'!$E$1,C1610))),'[1]Lookup for use classification'!$A$1,IF(ISNUMBER(SEARCH('[1]Lookup for use classification'!$B$2,C1610)),'[1]Lookup for use classification'!$A$2,IF(ISNUMBER(SEARCH('[1]Lookup for use classification'!$B$3,C1610)),'[1]Lookup for use classification'!$A$3,IF(OR(ISNUMBER(SEARCH('[1]Lookup for use classification'!$B$4,C1610)),ISNUMBER(SEARCH('[1]Lookup for use classification'!$C$4,C1610)),ISNUMBER(SEARCH('[1]Lookup for use classification'!$D$4,C1610)),ISNUMBER(SEARCH('[1]Lookup for use classification'!$E$4,C1610))),'[1]Lookup for use classification'!$A$4,IF(OR(ISNUMBER(SEARCH('[1]Lookup for use classification'!$B$5,C1610)),ISNUMBER(SEARCH('[1]Lookup for use classification'!$C$5,C1610)),ISNUMBER(SEARCH('[1]Lookup for use classification'!$D$5,C1610))),'[1]Lookup for use classification'!$A$5,IF(OR(ISNUMBER(SEARCH('[1]Lookup for use classification'!$B$7,C1610)),ISNUMBER(SEARCH('[1]Lookup for use classification'!$C$7,C1610)),ISNUMBER(SEARCH('[1]Lookup for use classification'!$D$7,C1610))),'[1]Lookup for use classification'!$A$7,IF(OR(ISNUMBER(SEARCH('[1]Lookup for use classification'!$B$9,C1610)),ISNUMBER(SEARCH('[1]Lookup for use classification'!$C$9,C1610)),ISNUMBER(SEARCH('[1]Lookup for use classification'!$D$9,C1610)),ISNUMBER(SEARCH('[1]Lookup for use classification'!$E$9,C1610)),ISNUMBER(SEARCH('[1]Lookup for use classification'!$F$9,C1610)),ISNUMBER(SEARCH('[1]Lookup for use classification'!$G$9,C1610)),ISNUMBER(SEARCH('[1]Lookup for use classification'!$H$9,C1610)),ISNUMBER(SEARCH('[1]Lookup for use classification'!$I$9,C1610)),ISNUMBER(SEARCH('[1]Lookup for use classification'!$J$9,C1610)),ISNUMBER(SEARCH('[1]Lookup for use classification'!$K$9,C1610))),'[1]Lookup for use classification'!$A$9,IF(OR(ISNUMBER(SEARCH('[1]Lookup for use classification'!$B$10,C1610)),ISNUMBER(SEARCH('[1]Lookup for use classification'!$C$10,C1610)),ISNUMBER(SEARCH('[1]Lookup for use classification'!$D$10,C1610)),ISNUMBER(SEARCH('[1]Lookup for use classification'!$E$10,C1610)),ISNUMBER(SEARCH('[1]Lookup for use classification'!$F$10,C1610)),ISNUMBER(SEARCH('[1]Lookup for use classification'!$G$10,C1610))),'[1]Lookup for use classification'!$A$10,IF(OR(ISNUMBER(SEARCH('[1]Lookup for use classification'!$B$11,C1610)),ISNUMBER(SEARCH('[1]Lookup for use classification'!$C$11,C1610))),'[1]Lookup for use classification'!$A$11,IF(OR(ISNUMBER(SEARCH('[1]Lookup for use classification'!$B$12,C1610)),ISNUMBER(SEARCH('[1]Lookup for use classification'!$C$12,C1610))),'[1]Lookup for use classification'!$A$12,IF(OR(ISNUMBER(SEARCH('[1]Lookup for use classification'!$B$13,C1610)),ISNUMBER(SEARCH('[1]Lookup for use classification'!$C$13,C1610)),ISNUMBER(SEARCH('[1]Lookup for use classification'!$D$13,C1610)),,ISNUMBER(SEARCH('[1]Lookup for use classification'!$C$13,C1610)),ISNUMBER(SEARCH('[1]Lookup for use classification'!$E$13,C1610))),'[1]Lookup for use classification'!$A$13,IF(OR(ISNUMBER(SEARCH('[1]Lookup for use classification'!$B$14,C1610)),ISNUMBER(SEARCH('[1]Lookup for use classification'!$C$14,C1610))),'[1]Lookup for use classification'!$A$14,"Other"))))))))))))</f>
        <v>Other</v>
      </c>
      <c r="E1610" s="198"/>
      <c r="F1610" s="162"/>
      <c r="G1610" s="162"/>
    </row>
    <row r="1611" spans="1:7" hidden="1">
      <c r="A1611" s="193" t="s">
        <v>1842</v>
      </c>
      <c r="B1611" s="167" t="s">
        <v>4456</v>
      </c>
      <c r="C1611" s="174" t="s">
        <v>1908</v>
      </c>
      <c r="D1611" s="6" t="str">
        <f>IF(OR(ISNUMBER(SEARCH('[1]Lookup for use classification'!$B$1,C1611)),ISNUMBER(SEARCH('[1]Lookup for use classification'!$C$1,C1611)),ISNUMBER(SEARCH('[1]Lookup for use classification'!$D$1,C1611)),ISNUMBER(SEARCH('[1]Lookup for use classification'!$E$1,C1611))),'[1]Lookup for use classification'!$A$1,IF(ISNUMBER(SEARCH('[1]Lookup for use classification'!$B$2,C1611)),'[1]Lookup for use classification'!$A$2,IF(ISNUMBER(SEARCH('[1]Lookup for use classification'!$B$3,C1611)),'[1]Lookup for use classification'!$A$3,IF(OR(ISNUMBER(SEARCH('[1]Lookup for use classification'!$B$4,C1611)),ISNUMBER(SEARCH('[1]Lookup for use classification'!$C$4,C1611)),ISNUMBER(SEARCH('[1]Lookup for use classification'!$D$4,C1611)),ISNUMBER(SEARCH('[1]Lookup for use classification'!$E$4,C1611))),'[1]Lookup for use classification'!$A$4,IF(OR(ISNUMBER(SEARCH('[1]Lookup for use classification'!$B$5,C1611)),ISNUMBER(SEARCH('[1]Lookup for use classification'!$C$5,C1611)),ISNUMBER(SEARCH('[1]Lookup for use classification'!$D$5,C1611))),'[1]Lookup for use classification'!$A$5,IF(OR(ISNUMBER(SEARCH('[1]Lookup for use classification'!$B$7,C1611)),ISNUMBER(SEARCH('[1]Lookup for use classification'!$C$7,C1611)),ISNUMBER(SEARCH('[1]Lookup for use classification'!$D$7,C1611))),'[1]Lookup for use classification'!$A$7,IF(OR(ISNUMBER(SEARCH('[1]Lookup for use classification'!$B$9,C1611)),ISNUMBER(SEARCH('[1]Lookup for use classification'!$C$9,C1611)),ISNUMBER(SEARCH('[1]Lookup for use classification'!$D$9,C1611)),ISNUMBER(SEARCH('[1]Lookup for use classification'!$E$9,C1611)),ISNUMBER(SEARCH('[1]Lookup for use classification'!$F$9,C1611)),ISNUMBER(SEARCH('[1]Lookup for use classification'!$G$9,C1611)),ISNUMBER(SEARCH('[1]Lookup for use classification'!$H$9,C1611)),ISNUMBER(SEARCH('[1]Lookup for use classification'!$I$9,C1611)),ISNUMBER(SEARCH('[1]Lookup for use classification'!$J$9,C1611)),ISNUMBER(SEARCH('[1]Lookup for use classification'!$K$9,C1611))),'[1]Lookup for use classification'!$A$9,IF(OR(ISNUMBER(SEARCH('[1]Lookup for use classification'!$B$10,C1611)),ISNUMBER(SEARCH('[1]Lookup for use classification'!$C$10,C1611)),ISNUMBER(SEARCH('[1]Lookup for use classification'!$D$10,C1611)),ISNUMBER(SEARCH('[1]Lookup for use classification'!$E$10,C1611)),ISNUMBER(SEARCH('[1]Lookup for use classification'!$F$10,C1611)),ISNUMBER(SEARCH('[1]Lookup for use classification'!$G$10,C1611))),'[1]Lookup for use classification'!$A$10,IF(OR(ISNUMBER(SEARCH('[1]Lookup for use classification'!$B$11,C1611)),ISNUMBER(SEARCH('[1]Lookup for use classification'!$C$11,C1611))),'[1]Lookup for use classification'!$A$11,IF(OR(ISNUMBER(SEARCH('[1]Lookup for use classification'!$B$12,C1611)),ISNUMBER(SEARCH('[1]Lookup for use classification'!$C$12,C1611))),'[1]Lookup for use classification'!$A$12,IF(OR(ISNUMBER(SEARCH('[1]Lookup for use classification'!$B$13,C1611)),ISNUMBER(SEARCH('[1]Lookup for use classification'!$C$13,C1611)),ISNUMBER(SEARCH('[1]Lookup for use classification'!$D$13,C1611)),,ISNUMBER(SEARCH('[1]Lookup for use classification'!$C$13,C1611)),ISNUMBER(SEARCH('[1]Lookup for use classification'!$E$13,C1611))),'[1]Lookup for use classification'!$A$13,IF(OR(ISNUMBER(SEARCH('[1]Lookup for use classification'!$B$14,C1611)),ISNUMBER(SEARCH('[1]Lookup for use classification'!$C$14,C1611))),'[1]Lookup for use classification'!$A$14,"Other"))))))))))))</f>
        <v>Other</v>
      </c>
      <c r="E1611" s="198"/>
      <c r="F1611" s="162"/>
      <c r="G1611" s="162"/>
    </row>
    <row r="1612" spans="1:7" hidden="1">
      <c r="A1612" s="193" t="s">
        <v>1842</v>
      </c>
      <c r="B1612" s="167" t="s">
        <v>4456</v>
      </c>
      <c r="C1612" s="174" t="s">
        <v>1909</v>
      </c>
      <c r="D1612" s="6" t="str">
        <f>IF(OR(ISNUMBER(SEARCH('[1]Lookup for use classification'!$B$1,C1612)),ISNUMBER(SEARCH('[1]Lookup for use classification'!$C$1,C1612)),ISNUMBER(SEARCH('[1]Lookup for use classification'!$D$1,C1612)),ISNUMBER(SEARCH('[1]Lookup for use classification'!$E$1,C1612))),'[1]Lookup for use classification'!$A$1,IF(ISNUMBER(SEARCH('[1]Lookup for use classification'!$B$2,C1612)),'[1]Lookup for use classification'!$A$2,IF(ISNUMBER(SEARCH('[1]Lookup for use classification'!$B$3,C1612)),'[1]Lookup for use classification'!$A$3,IF(OR(ISNUMBER(SEARCH('[1]Lookup for use classification'!$B$4,C1612)),ISNUMBER(SEARCH('[1]Lookup for use classification'!$C$4,C1612)),ISNUMBER(SEARCH('[1]Lookup for use classification'!$D$4,C1612)),ISNUMBER(SEARCH('[1]Lookup for use classification'!$E$4,C1612))),'[1]Lookup for use classification'!$A$4,IF(OR(ISNUMBER(SEARCH('[1]Lookup for use classification'!$B$5,C1612)),ISNUMBER(SEARCH('[1]Lookup for use classification'!$C$5,C1612)),ISNUMBER(SEARCH('[1]Lookup for use classification'!$D$5,C1612))),'[1]Lookup for use classification'!$A$5,IF(OR(ISNUMBER(SEARCH('[1]Lookup for use classification'!$B$7,C1612)),ISNUMBER(SEARCH('[1]Lookup for use classification'!$C$7,C1612)),ISNUMBER(SEARCH('[1]Lookup for use classification'!$D$7,C1612))),'[1]Lookup for use classification'!$A$7,IF(OR(ISNUMBER(SEARCH('[1]Lookup for use classification'!$B$9,C1612)),ISNUMBER(SEARCH('[1]Lookup for use classification'!$C$9,C1612)),ISNUMBER(SEARCH('[1]Lookup for use classification'!$D$9,C1612)),ISNUMBER(SEARCH('[1]Lookup for use classification'!$E$9,C1612)),ISNUMBER(SEARCH('[1]Lookup for use classification'!$F$9,C1612)),ISNUMBER(SEARCH('[1]Lookup for use classification'!$G$9,C1612)),ISNUMBER(SEARCH('[1]Lookup for use classification'!$H$9,C1612)),ISNUMBER(SEARCH('[1]Lookup for use classification'!$I$9,C1612)),ISNUMBER(SEARCH('[1]Lookup for use classification'!$J$9,C1612)),ISNUMBER(SEARCH('[1]Lookup for use classification'!$K$9,C1612))),'[1]Lookup for use classification'!$A$9,IF(OR(ISNUMBER(SEARCH('[1]Lookup for use classification'!$B$10,C1612)),ISNUMBER(SEARCH('[1]Lookup for use classification'!$C$10,C1612)),ISNUMBER(SEARCH('[1]Lookup for use classification'!$D$10,C1612)),ISNUMBER(SEARCH('[1]Lookup for use classification'!$E$10,C1612)),ISNUMBER(SEARCH('[1]Lookup for use classification'!$F$10,C1612)),ISNUMBER(SEARCH('[1]Lookup for use classification'!$G$10,C1612))),'[1]Lookup for use classification'!$A$10,IF(OR(ISNUMBER(SEARCH('[1]Lookup for use classification'!$B$11,C1612)),ISNUMBER(SEARCH('[1]Lookup for use classification'!$C$11,C1612))),'[1]Lookup for use classification'!$A$11,IF(OR(ISNUMBER(SEARCH('[1]Lookup for use classification'!$B$12,C1612)),ISNUMBER(SEARCH('[1]Lookup for use classification'!$C$12,C1612))),'[1]Lookup for use classification'!$A$12,IF(OR(ISNUMBER(SEARCH('[1]Lookup for use classification'!$B$13,C1612)),ISNUMBER(SEARCH('[1]Lookup for use classification'!$C$13,C1612)),ISNUMBER(SEARCH('[1]Lookup for use classification'!$D$13,C1612)),,ISNUMBER(SEARCH('[1]Lookup for use classification'!$C$13,C1612)),ISNUMBER(SEARCH('[1]Lookup for use classification'!$E$13,C1612))),'[1]Lookup for use classification'!$A$13,IF(OR(ISNUMBER(SEARCH('[1]Lookup for use classification'!$B$14,C1612)),ISNUMBER(SEARCH('[1]Lookup for use classification'!$C$14,C1612))),'[1]Lookup for use classification'!$A$14,"Other"))))))))))))</f>
        <v>Other</v>
      </c>
      <c r="E1612" s="198"/>
      <c r="F1612" s="162"/>
      <c r="G1612" s="162"/>
    </row>
    <row r="1613" spans="1:7" hidden="1">
      <c r="A1613" s="193" t="s">
        <v>1842</v>
      </c>
      <c r="B1613" s="167" t="s">
        <v>4456</v>
      </c>
      <c r="C1613" s="174" t="s">
        <v>119</v>
      </c>
      <c r="D1613" s="6" t="str">
        <f>IF(OR(ISNUMBER(SEARCH('[1]Lookup for use classification'!$B$1,C1613)),ISNUMBER(SEARCH('[1]Lookup for use classification'!$C$1,C1613)),ISNUMBER(SEARCH('[1]Lookup for use classification'!$D$1,C1613)),ISNUMBER(SEARCH('[1]Lookup for use classification'!$E$1,C1613))),'[1]Lookup for use classification'!$A$1,IF(ISNUMBER(SEARCH('[1]Lookup for use classification'!$B$2,C1613)),'[1]Lookup for use classification'!$A$2,IF(ISNUMBER(SEARCH('[1]Lookup for use classification'!$B$3,C1613)),'[1]Lookup for use classification'!$A$3,IF(OR(ISNUMBER(SEARCH('[1]Lookup for use classification'!$B$4,C1613)),ISNUMBER(SEARCH('[1]Lookup for use classification'!$C$4,C1613)),ISNUMBER(SEARCH('[1]Lookup for use classification'!$D$4,C1613)),ISNUMBER(SEARCH('[1]Lookup for use classification'!$E$4,C1613))),'[1]Lookup for use classification'!$A$4,IF(OR(ISNUMBER(SEARCH('[1]Lookup for use classification'!$B$5,C1613)),ISNUMBER(SEARCH('[1]Lookup for use classification'!$C$5,C1613)),ISNUMBER(SEARCH('[1]Lookup for use classification'!$D$5,C1613))),'[1]Lookup for use classification'!$A$5,IF(OR(ISNUMBER(SEARCH('[1]Lookup for use classification'!$B$7,C1613)),ISNUMBER(SEARCH('[1]Lookup for use classification'!$C$7,C1613)),ISNUMBER(SEARCH('[1]Lookup for use classification'!$D$7,C1613))),'[1]Lookup for use classification'!$A$7,IF(OR(ISNUMBER(SEARCH('[1]Lookup for use classification'!$B$9,C1613)),ISNUMBER(SEARCH('[1]Lookup for use classification'!$C$9,C1613)),ISNUMBER(SEARCH('[1]Lookup for use classification'!$D$9,C1613)),ISNUMBER(SEARCH('[1]Lookup for use classification'!$E$9,C1613)),ISNUMBER(SEARCH('[1]Lookup for use classification'!$F$9,C1613)),ISNUMBER(SEARCH('[1]Lookup for use classification'!$G$9,C1613)),ISNUMBER(SEARCH('[1]Lookup for use classification'!$H$9,C1613)),ISNUMBER(SEARCH('[1]Lookup for use classification'!$I$9,C1613)),ISNUMBER(SEARCH('[1]Lookup for use classification'!$J$9,C1613)),ISNUMBER(SEARCH('[1]Lookup for use classification'!$K$9,C1613))),'[1]Lookup for use classification'!$A$9,IF(OR(ISNUMBER(SEARCH('[1]Lookup for use classification'!$B$10,C1613)),ISNUMBER(SEARCH('[1]Lookup for use classification'!$C$10,C1613)),ISNUMBER(SEARCH('[1]Lookup for use classification'!$D$10,C1613)),ISNUMBER(SEARCH('[1]Lookup for use classification'!$E$10,C1613)),ISNUMBER(SEARCH('[1]Lookup for use classification'!$F$10,C1613)),ISNUMBER(SEARCH('[1]Lookup for use classification'!$G$10,C1613))),'[1]Lookup for use classification'!$A$10,IF(OR(ISNUMBER(SEARCH('[1]Lookup for use classification'!$B$11,C1613)),ISNUMBER(SEARCH('[1]Lookup for use classification'!$C$11,C1613))),'[1]Lookup for use classification'!$A$11,IF(OR(ISNUMBER(SEARCH('[1]Lookup for use classification'!$B$12,C1613)),ISNUMBER(SEARCH('[1]Lookup for use classification'!$C$12,C1613))),'[1]Lookup for use classification'!$A$12,IF(OR(ISNUMBER(SEARCH('[1]Lookup for use classification'!$B$13,C1613)),ISNUMBER(SEARCH('[1]Lookup for use classification'!$C$13,C1613)),ISNUMBER(SEARCH('[1]Lookup for use classification'!$D$13,C1613)),,ISNUMBER(SEARCH('[1]Lookup for use classification'!$C$13,C1613)),ISNUMBER(SEARCH('[1]Lookup for use classification'!$E$13,C1613))),'[1]Lookup for use classification'!$A$13,IF(OR(ISNUMBER(SEARCH('[1]Lookup for use classification'!$B$14,C1613)),ISNUMBER(SEARCH('[1]Lookup for use classification'!$C$14,C1613))),'[1]Lookup for use classification'!$A$14,"Other"))))))))))))</f>
        <v>Other</v>
      </c>
      <c r="E1613" s="198"/>
      <c r="F1613" s="162"/>
      <c r="G1613" s="162"/>
    </row>
    <row r="1614" spans="1:7" hidden="1">
      <c r="A1614" s="193" t="s">
        <v>1842</v>
      </c>
      <c r="B1614" s="167" t="s">
        <v>4456</v>
      </c>
      <c r="C1614" s="174" t="s">
        <v>1912</v>
      </c>
      <c r="D1614" s="6" t="str">
        <f>IF(OR(ISNUMBER(SEARCH('[1]Lookup for use classification'!$B$1,C1614)),ISNUMBER(SEARCH('[1]Lookup for use classification'!$C$1,C1614)),ISNUMBER(SEARCH('[1]Lookup for use classification'!$D$1,C1614)),ISNUMBER(SEARCH('[1]Lookup for use classification'!$E$1,C1614))),'[1]Lookup for use classification'!$A$1,IF(ISNUMBER(SEARCH('[1]Lookup for use classification'!$B$2,C1614)),'[1]Lookup for use classification'!$A$2,IF(ISNUMBER(SEARCH('[1]Lookup for use classification'!$B$3,C1614)),'[1]Lookup for use classification'!$A$3,IF(OR(ISNUMBER(SEARCH('[1]Lookup for use classification'!$B$4,C1614)),ISNUMBER(SEARCH('[1]Lookup for use classification'!$C$4,C1614)),ISNUMBER(SEARCH('[1]Lookup for use classification'!$D$4,C1614)),ISNUMBER(SEARCH('[1]Lookup for use classification'!$E$4,C1614))),'[1]Lookup for use classification'!$A$4,IF(OR(ISNUMBER(SEARCH('[1]Lookup for use classification'!$B$5,C1614)),ISNUMBER(SEARCH('[1]Lookup for use classification'!$C$5,C1614)),ISNUMBER(SEARCH('[1]Lookup for use classification'!$D$5,C1614))),'[1]Lookup for use classification'!$A$5,IF(OR(ISNUMBER(SEARCH('[1]Lookup for use classification'!$B$7,C1614)),ISNUMBER(SEARCH('[1]Lookup for use classification'!$C$7,C1614)),ISNUMBER(SEARCH('[1]Lookup for use classification'!$D$7,C1614))),'[1]Lookup for use classification'!$A$7,IF(OR(ISNUMBER(SEARCH('[1]Lookup for use classification'!$B$9,C1614)),ISNUMBER(SEARCH('[1]Lookup for use classification'!$C$9,C1614)),ISNUMBER(SEARCH('[1]Lookup for use classification'!$D$9,C1614)),ISNUMBER(SEARCH('[1]Lookup for use classification'!$E$9,C1614)),ISNUMBER(SEARCH('[1]Lookup for use classification'!$F$9,C1614)),ISNUMBER(SEARCH('[1]Lookup for use classification'!$G$9,C1614)),ISNUMBER(SEARCH('[1]Lookup for use classification'!$H$9,C1614)),ISNUMBER(SEARCH('[1]Lookup for use classification'!$I$9,C1614)),ISNUMBER(SEARCH('[1]Lookup for use classification'!$J$9,C1614)),ISNUMBER(SEARCH('[1]Lookup for use classification'!$K$9,C1614))),'[1]Lookup for use classification'!$A$9,IF(OR(ISNUMBER(SEARCH('[1]Lookup for use classification'!$B$10,C1614)),ISNUMBER(SEARCH('[1]Lookup for use classification'!$C$10,C1614)),ISNUMBER(SEARCH('[1]Lookup for use classification'!$D$10,C1614)),ISNUMBER(SEARCH('[1]Lookup for use classification'!$E$10,C1614)),ISNUMBER(SEARCH('[1]Lookup for use classification'!$F$10,C1614)),ISNUMBER(SEARCH('[1]Lookup for use classification'!$G$10,C1614))),'[1]Lookup for use classification'!$A$10,IF(OR(ISNUMBER(SEARCH('[1]Lookup for use classification'!$B$11,C1614)),ISNUMBER(SEARCH('[1]Lookup for use classification'!$C$11,C1614))),'[1]Lookup for use classification'!$A$11,IF(OR(ISNUMBER(SEARCH('[1]Lookup for use classification'!$B$12,C1614)),ISNUMBER(SEARCH('[1]Lookup for use classification'!$C$12,C1614))),'[1]Lookup for use classification'!$A$12,IF(OR(ISNUMBER(SEARCH('[1]Lookup for use classification'!$B$13,C1614)),ISNUMBER(SEARCH('[1]Lookup for use classification'!$C$13,C1614)),ISNUMBER(SEARCH('[1]Lookup for use classification'!$D$13,C1614)),,ISNUMBER(SEARCH('[1]Lookup for use classification'!$C$13,C1614)),ISNUMBER(SEARCH('[1]Lookup for use classification'!$E$13,C1614))),'[1]Lookup for use classification'!$A$13,IF(OR(ISNUMBER(SEARCH('[1]Lookup for use classification'!$B$14,C1614)),ISNUMBER(SEARCH('[1]Lookup for use classification'!$C$14,C1614))),'[1]Lookup for use classification'!$A$14,"Other"))))))))))))</f>
        <v>Other</v>
      </c>
      <c r="E1614" s="198"/>
      <c r="F1614" s="162"/>
      <c r="G1614" s="162"/>
    </row>
    <row r="1615" spans="1:7" hidden="1">
      <c r="A1615" s="193" t="s">
        <v>1842</v>
      </c>
      <c r="B1615" s="167" t="s">
        <v>4456</v>
      </c>
      <c r="C1615" s="174" t="s">
        <v>1268</v>
      </c>
      <c r="D1615" s="6" t="str">
        <f>IF(OR(ISNUMBER(SEARCH('[1]Lookup for use classification'!$B$1,C1615)),ISNUMBER(SEARCH('[1]Lookup for use classification'!$C$1,C1615)),ISNUMBER(SEARCH('[1]Lookup for use classification'!$D$1,C1615)),ISNUMBER(SEARCH('[1]Lookup for use classification'!$E$1,C1615))),'[1]Lookup for use classification'!$A$1,IF(ISNUMBER(SEARCH('[1]Lookup for use classification'!$B$2,C1615)),'[1]Lookup for use classification'!$A$2,IF(ISNUMBER(SEARCH('[1]Lookup for use classification'!$B$3,C1615)),'[1]Lookup for use classification'!$A$3,IF(OR(ISNUMBER(SEARCH('[1]Lookup for use classification'!$B$4,C1615)),ISNUMBER(SEARCH('[1]Lookup for use classification'!$C$4,C1615)),ISNUMBER(SEARCH('[1]Lookup for use classification'!$D$4,C1615)),ISNUMBER(SEARCH('[1]Lookup for use classification'!$E$4,C1615))),'[1]Lookup for use classification'!$A$4,IF(OR(ISNUMBER(SEARCH('[1]Lookup for use classification'!$B$5,C1615)),ISNUMBER(SEARCH('[1]Lookup for use classification'!$C$5,C1615)),ISNUMBER(SEARCH('[1]Lookup for use classification'!$D$5,C1615))),'[1]Lookup for use classification'!$A$5,IF(OR(ISNUMBER(SEARCH('[1]Lookup for use classification'!$B$7,C1615)),ISNUMBER(SEARCH('[1]Lookup for use classification'!$C$7,C1615)),ISNUMBER(SEARCH('[1]Lookup for use classification'!$D$7,C1615))),'[1]Lookup for use classification'!$A$7,IF(OR(ISNUMBER(SEARCH('[1]Lookup for use classification'!$B$9,C1615)),ISNUMBER(SEARCH('[1]Lookup for use classification'!$C$9,C1615)),ISNUMBER(SEARCH('[1]Lookup for use classification'!$D$9,C1615)),ISNUMBER(SEARCH('[1]Lookup for use classification'!$E$9,C1615)),ISNUMBER(SEARCH('[1]Lookup for use classification'!$F$9,C1615)),ISNUMBER(SEARCH('[1]Lookup for use classification'!$G$9,C1615)),ISNUMBER(SEARCH('[1]Lookup for use classification'!$H$9,C1615)),ISNUMBER(SEARCH('[1]Lookup for use classification'!$I$9,C1615)),ISNUMBER(SEARCH('[1]Lookup for use classification'!$J$9,C1615)),ISNUMBER(SEARCH('[1]Lookup for use classification'!$K$9,C1615))),'[1]Lookup for use classification'!$A$9,IF(OR(ISNUMBER(SEARCH('[1]Lookup for use classification'!$B$10,C1615)),ISNUMBER(SEARCH('[1]Lookup for use classification'!$C$10,C1615)),ISNUMBER(SEARCH('[1]Lookup for use classification'!$D$10,C1615)),ISNUMBER(SEARCH('[1]Lookup for use classification'!$E$10,C1615)),ISNUMBER(SEARCH('[1]Lookup for use classification'!$F$10,C1615)),ISNUMBER(SEARCH('[1]Lookup for use classification'!$G$10,C1615))),'[1]Lookup for use classification'!$A$10,IF(OR(ISNUMBER(SEARCH('[1]Lookup for use classification'!$B$11,C1615)),ISNUMBER(SEARCH('[1]Lookup for use classification'!$C$11,C1615))),'[1]Lookup for use classification'!$A$11,IF(OR(ISNUMBER(SEARCH('[1]Lookup for use classification'!$B$12,C1615)),ISNUMBER(SEARCH('[1]Lookup for use classification'!$C$12,C1615))),'[1]Lookup for use classification'!$A$12,IF(OR(ISNUMBER(SEARCH('[1]Lookup for use classification'!$B$13,C1615)),ISNUMBER(SEARCH('[1]Lookup for use classification'!$C$13,C1615)),ISNUMBER(SEARCH('[1]Lookup for use classification'!$D$13,C1615)),,ISNUMBER(SEARCH('[1]Lookup for use classification'!$C$13,C1615)),ISNUMBER(SEARCH('[1]Lookup for use classification'!$E$13,C1615))),'[1]Lookup for use classification'!$A$13,IF(OR(ISNUMBER(SEARCH('[1]Lookup for use classification'!$B$14,C1615)),ISNUMBER(SEARCH('[1]Lookup for use classification'!$C$14,C1615))),'[1]Lookup for use classification'!$A$14,"Other"))))))))))))</f>
        <v>Other</v>
      </c>
      <c r="E1615" s="198"/>
      <c r="F1615" s="162"/>
      <c r="G1615" s="162"/>
    </row>
    <row r="1616" spans="1:7" hidden="1">
      <c r="A1616" s="193" t="s">
        <v>1842</v>
      </c>
      <c r="B1616" s="167" t="s">
        <v>4456</v>
      </c>
      <c r="C1616" s="174" t="s">
        <v>1913</v>
      </c>
      <c r="D1616" s="6" t="str">
        <f>IF(OR(ISNUMBER(SEARCH('[1]Lookup for use classification'!$B$1,C1616)),ISNUMBER(SEARCH('[1]Lookup for use classification'!$C$1,C1616)),ISNUMBER(SEARCH('[1]Lookup for use classification'!$D$1,C1616)),ISNUMBER(SEARCH('[1]Lookup for use classification'!$E$1,C1616))),'[1]Lookup for use classification'!$A$1,IF(ISNUMBER(SEARCH('[1]Lookup for use classification'!$B$2,C1616)),'[1]Lookup for use classification'!$A$2,IF(ISNUMBER(SEARCH('[1]Lookup for use classification'!$B$3,C1616)),'[1]Lookup for use classification'!$A$3,IF(OR(ISNUMBER(SEARCH('[1]Lookup for use classification'!$B$4,C1616)),ISNUMBER(SEARCH('[1]Lookup for use classification'!$C$4,C1616)),ISNUMBER(SEARCH('[1]Lookup for use classification'!$D$4,C1616)),ISNUMBER(SEARCH('[1]Lookup for use classification'!$E$4,C1616))),'[1]Lookup for use classification'!$A$4,IF(OR(ISNUMBER(SEARCH('[1]Lookup for use classification'!$B$5,C1616)),ISNUMBER(SEARCH('[1]Lookup for use classification'!$C$5,C1616)),ISNUMBER(SEARCH('[1]Lookup for use classification'!$D$5,C1616))),'[1]Lookup for use classification'!$A$5,IF(OR(ISNUMBER(SEARCH('[1]Lookup for use classification'!$B$7,C1616)),ISNUMBER(SEARCH('[1]Lookup for use classification'!$C$7,C1616)),ISNUMBER(SEARCH('[1]Lookup for use classification'!$D$7,C1616))),'[1]Lookup for use classification'!$A$7,IF(OR(ISNUMBER(SEARCH('[1]Lookup for use classification'!$B$9,C1616)),ISNUMBER(SEARCH('[1]Lookup for use classification'!$C$9,C1616)),ISNUMBER(SEARCH('[1]Lookup for use classification'!$D$9,C1616)),ISNUMBER(SEARCH('[1]Lookup for use classification'!$E$9,C1616)),ISNUMBER(SEARCH('[1]Lookup for use classification'!$F$9,C1616)),ISNUMBER(SEARCH('[1]Lookup for use classification'!$G$9,C1616)),ISNUMBER(SEARCH('[1]Lookup for use classification'!$H$9,C1616)),ISNUMBER(SEARCH('[1]Lookup for use classification'!$I$9,C1616)),ISNUMBER(SEARCH('[1]Lookup for use classification'!$J$9,C1616)),ISNUMBER(SEARCH('[1]Lookup for use classification'!$K$9,C1616))),'[1]Lookup for use classification'!$A$9,IF(OR(ISNUMBER(SEARCH('[1]Lookup for use classification'!$B$10,C1616)),ISNUMBER(SEARCH('[1]Lookup for use classification'!$C$10,C1616)),ISNUMBER(SEARCH('[1]Lookup for use classification'!$D$10,C1616)),ISNUMBER(SEARCH('[1]Lookup for use classification'!$E$10,C1616)),ISNUMBER(SEARCH('[1]Lookup for use classification'!$F$10,C1616)),ISNUMBER(SEARCH('[1]Lookup for use classification'!$G$10,C1616))),'[1]Lookup for use classification'!$A$10,IF(OR(ISNUMBER(SEARCH('[1]Lookup for use classification'!$B$11,C1616)),ISNUMBER(SEARCH('[1]Lookup for use classification'!$C$11,C1616))),'[1]Lookup for use classification'!$A$11,IF(OR(ISNUMBER(SEARCH('[1]Lookup for use classification'!$B$12,C1616)),ISNUMBER(SEARCH('[1]Lookup for use classification'!$C$12,C1616))),'[1]Lookup for use classification'!$A$12,IF(OR(ISNUMBER(SEARCH('[1]Lookup for use classification'!$B$13,C1616)),ISNUMBER(SEARCH('[1]Lookup for use classification'!$C$13,C1616)),ISNUMBER(SEARCH('[1]Lookup for use classification'!$D$13,C1616)),,ISNUMBER(SEARCH('[1]Lookup for use classification'!$C$13,C1616)),ISNUMBER(SEARCH('[1]Lookup for use classification'!$E$13,C1616))),'[1]Lookup for use classification'!$A$13,IF(OR(ISNUMBER(SEARCH('[1]Lookup for use classification'!$B$14,C1616)),ISNUMBER(SEARCH('[1]Lookup for use classification'!$C$14,C1616))),'[1]Lookup for use classification'!$A$14,"Other"))))))))))))</f>
        <v>Other</v>
      </c>
      <c r="E1616" s="198"/>
      <c r="F1616" s="162"/>
      <c r="G1616" s="162"/>
    </row>
    <row r="1617" spans="1:10" hidden="1">
      <c r="A1617" s="193" t="s">
        <v>1842</v>
      </c>
      <c r="B1617" s="167" t="s">
        <v>4456</v>
      </c>
      <c r="C1617" s="174" t="s">
        <v>1916</v>
      </c>
      <c r="D1617" s="6" t="str">
        <f>IF(OR(ISNUMBER(SEARCH('[1]Lookup for use classification'!$B$1,C1617)),ISNUMBER(SEARCH('[1]Lookup for use classification'!$C$1,C1617)),ISNUMBER(SEARCH('[1]Lookup for use classification'!$D$1,C1617)),ISNUMBER(SEARCH('[1]Lookup for use classification'!$E$1,C1617))),'[1]Lookup for use classification'!$A$1,IF(ISNUMBER(SEARCH('[1]Lookup for use classification'!$B$2,C1617)),'[1]Lookup for use classification'!$A$2,IF(ISNUMBER(SEARCH('[1]Lookup for use classification'!$B$3,C1617)),'[1]Lookup for use classification'!$A$3,IF(OR(ISNUMBER(SEARCH('[1]Lookup for use classification'!$B$4,C1617)),ISNUMBER(SEARCH('[1]Lookup for use classification'!$C$4,C1617)),ISNUMBER(SEARCH('[1]Lookup for use classification'!$D$4,C1617)),ISNUMBER(SEARCH('[1]Lookup for use classification'!$E$4,C1617))),'[1]Lookup for use classification'!$A$4,IF(OR(ISNUMBER(SEARCH('[1]Lookup for use classification'!$B$5,C1617)),ISNUMBER(SEARCH('[1]Lookup for use classification'!$C$5,C1617)),ISNUMBER(SEARCH('[1]Lookup for use classification'!$D$5,C1617))),'[1]Lookup for use classification'!$A$5,IF(OR(ISNUMBER(SEARCH('[1]Lookup for use classification'!$B$7,C1617)),ISNUMBER(SEARCH('[1]Lookup for use classification'!$C$7,C1617)),ISNUMBER(SEARCH('[1]Lookup for use classification'!$D$7,C1617))),'[1]Lookup for use classification'!$A$7,IF(OR(ISNUMBER(SEARCH('[1]Lookup for use classification'!$B$9,C1617)),ISNUMBER(SEARCH('[1]Lookup for use classification'!$C$9,C1617)),ISNUMBER(SEARCH('[1]Lookup for use classification'!$D$9,C1617)),ISNUMBER(SEARCH('[1]Lookup for use classification'!$E$9,C1617)),ISNUMBER(SEARCH('[1]Lookup for use classification'!$F$9,C1617)),ISNUMBER(SEARCH('[1]Lookup for use classification'!$G$9,C1617)),ISNUMBER(SEARCH('[1]Lookup for use classification'!$H$9,C1617)),ISNUMBER(SEARCH('[1]Lookup for use classification'!$I$9,C1617)),ISNUMBER(SEARCH('[1]Lookup for use classification'!$J$9,C1617)),ISNUMBER(SEARCH('[1]Lookup for use classification'!$K$9,C1617))),'[1]Lookup for use classification'!$A$9,IF(OR(ISNUMBER(SEARCH('[1]Lookup for use classification'!$B$10,C1617)),ISNUMBER(SEARCH('[1]Lookup for use classification'!$C$10,C1617)),ISNUMBER(SEARCH('[1]Lookup for use classification'!$D$10,C1617)),ISNUMBER(SEARCH('[1]Lookup for use classification'!$E$10,C1617)),ISNUMBER(SEARCH('[1]Lookup for use classification'!$F$10,C1617)),ISNUMBER(SEARCH('[1]Lookup for use classification'!$G$10,C1617))),'[1]Lookup for use classification'!$A$10,IF(OR(ISNUMBER(SEARCH('[1]Lookup for use classification'!$B$11,C1617)),ISNUMBER(SEARCH('[1]Lookup for use classification'!$C$11,C1617))),'[1]Lookup for use classification'!$A$11,IF(OR(ISNUMBER(SEARCH('[1]Lookup for use classification'!$B$12,C1617)),ISNUMBER(SEARCH('[1]Lookup for use classification'!$C$12,C1617))),'[1]Lookup for use classification'!$A$12,IF(OR(ISNUMBER(SEARCH('[1]Lookup for use classification'!$B$13,C1617)),ISNUMBER(SEARCH('[1]Lookup for use classification'!$C$13,C1617)),ISNUMBER(SEARCH('[1]Lookup for use classification'!$D$13,C1617)),,ISNUMBER(SEARCH('[1]Lookup for use classification'!$C$13,C1617)),ISNUMBER(SEARCH('[1]Lookup for use classification'!$E$13,C1617))),'[1]Lookup for use classification'!$A$13,IF(OR(ISNUMBER(SEARCH('[1]Lookup for use classification'!$B$14,C1617)),ISNUMBER(SEARCH('[1]Lookup for use classification'!$C$14,C1617))),'[1]Lookup for use classification'!$A$14,"Other"))))))))))))</f>
        <v>Other</v>
      </c>
      <c r="E1617" s="198"/>
      <c r="F1617" s="162"/>
      <c r="G1617" s="162"/>
    </row>
    <row r="1618" spans="1:10" hidden="1">
      <c r="A1618" s="193" t="s">
        <v>1842</v>
      </c>
      <c r="B1618" s="167" t="s">
        <v>4456</v>
      </c>
      <c r="C1618" s="174" t="s">
        <v>1918</v>
      </c>
      <c r="D1618" s="6" t="str">
        <f>IF(OR(ISNUMBER(SEARCH('[1]Lookup for use classification'!$B$1,C1618)),ISNUMBER(SEARCH('[1]Lookup for use classification'!$C$1,C1618)),ISNUMBER(SEARCH('[1]Lookup for use classification'!$D$1,C1618)),ISNUMBER(SEARCH('[1]Lookup for use classification'!$E$1,C1618))),'[1]Lookup for use classification'!$A$1,IF(ISNUMBER(SEARCH('[1]Lookup for use classification'!$B$2,C1618)),'[1]Lookup for use classification'!$A$2,IF(ISNUMBER(SEARCH('[1]Lookup for use classification'!$B$3,C1618)),'[1]Lookup for use classification'!$A$3,IF(OR(ISNUMBER(SEARCH('[1]Lookup for use classification'!$B$4,C1618)),ISNUMBER(SEARCH('[1]Lookup for use classification'!$C$4,C1618)),ISNUMBER(SEARCH('[1]Lookup for use classification'!$D$4,C1618)),ISNUMBER(SEARCH('[1]Lookup for use classification'!$E$4,C1618))),'[1]Lookup for use classification'!$A$4,IF(OR(ISNUMBER(SEARCH('[1]Lookup for use classification'!$B$5,C1618)),ISNUMBER(SEARCH('[1]Lookup for use classification'!$C$5,C1618)),ISNUMBER(SEARCH('[1]Lookup for use classification'!$D$5,C1618))),'[1]Lookup for use classification'!$A$5,IF(OR(ISNUMBER(SEARCH('[1]Lookup for use classification'!$B$7,C1618)),ISNUMBER(SEARCH('[1]Lookup for use classification'!$C$7,C1618)),ISNUMBER(SEARCH('[1]Lookup for use classification'!$D$7,C1618))),'[1]Lookup for use classification'!$A$7,IF(OR(ISNUMBER(SEARCH('[1]Lookup for use classification'!$B$9,C1618)),ISNUMBER(SEARCH('[1]Lookup for use classification'!$C$9,C1618)),ISNUMBER(SEARCH('[1]Lookup for use classification'!$D$9,C1618)),ISNUMBER(SEARCH('[1]Lookup for use classification'!$E$9,C1618)),ISNUMBER(SEARCH('[1]Lookup for use classification'!$F$9,C1618)),ISNUMBER(SEARCH('[1]Lookup for use classification'!$G$9,C1618)),ISNUMBER(SEARCH('[1]Lookup for use classification'!$H$9,C1618)),ISNUMBER(SEARCH('[1]Lookup for use classification'!$I$9,C1618)),ISNUMBER(SEARCH('[1]Lookup for use classification'!$J$9,C1618)),ISNUMBER(SEARCH('[1]Lookup for use classification'!$K$9,C1618))),'[1]Lookup for use classification'!$A$9,IF(OR(ISNUMBER(SEARCH('[1]Lookup for use classification'!$B$10,C1618)),ISNUMBER(SEARCH('[1]Lookup for use classification'!$C$10,C1618)),ISNUMBER(SEARCH('[1]Lookup for use classification'!$D$10,C1618)),ISNUMBER(SEARCH('[1]Lookup for use classification'!$E$10,C1618)),ISNUMBER(SEARCH('[1]Lookup for use classification'!$F$10,C1618)),ISNUMBER(SEARCH('[1]Lookup for use classification'!$G$10,C1618))),'[1]Lookup for use classification'!$A$10,IF(OR(ISNUMBER(SEARCH('[1]Lookup for use classification'!$B$11,C1618)),ISNUMBER(SEARCH('[1]Lookup for use classification'!$C$11,C1618))),'[1]Lookup for use classification'!$A$11,IF(OR(ISNUMBER(SEARCH('[1]Lookup for use classification'!$B$12,C1618)),ISNUMBER(SEARCH('[1]Lookup for use classification'!$C$12,C1618))),'[1]Lookup for use classification'!$A$12,IF(OR(ISNUMBER(SEARCH('[1]Lookup for use classification'!$B$13,C1618)),ISNUMBER(SEARCH('[1]Lookup for use classification'!$C$13,C1618)),ISNUMBER(SEARCH('[1]Lookup for use classification'!$D$13,C1618)),,ISNUMBER(SEARCH('[1]Lookup for use classification'!$C$13,C1618)),ISNUMBER(SEARCH('[1]Lookup for use classification'!$E$13,C1618))),'[1]Lookup for use classification'!$A$13,IF(OR(ISNUMBER(SEARCH('[1]Lookup for use classification'!$B$14,C1618)),ISNUMBER(SEARCH('[1]Lookup for use classification'!$C$14,C1618))),'[1]Lookup for use classification'!$A$14,"Other"))))))))))))</f>
        <v>Other</v>
      </c>
      <c r="E1618" s="198"/>
      <c r="F1618" s="162"/>
      <c r="G1618" s="162"/>
    </row>
    <row r="1619" spans="1:10" hidden="1">
      <c r="A1619" s="193" t="s">
        <v>1842</v>
      </c>
      <c r="B1619" s="167" t="s">
        <v>4456</v>
      </c>
      <c r="C1619" s="174" t="s">
        <v>1920</v>
      </c>
      <c r="D1619" s="6" t="str">
        <f>IF(OR(ISNUMBER(SEARCH('[1]Lookup for use classification'!$B$1,C1619)),ISNUMBER(SEARCH('[1]Lookup for use classification'!$C$1,C1619)),ISNUMBER(SEARCH('[1]Lookup for use classification'!$D$1,C1619)),ISNUMBER(SEARCH('[1]Lookup for use classification'!$E$1,C1619))),'[1]Lookup for use classification'!$A$1,IF(ISNUMBER(SEARCH('[1]Lookup for use classification'!$B$2,C1619)),'[1]Lookup for use classification'!$A$2,IF(ISNUMBER(SEARCH('[1]Lookup for use classification'!$B$3,C1619)),'[1]Lookup for use classification'!$A$3,IF(OR(ISNUMBER(SEARCH('[1]Lookup for use classification'!$B$4,C1619)),ISNUMBER(SEARCH('[1]Lookup for use classification'!$C$4,C1619)),ISNUMBER(SEARCH('[1]Lookup for use classification'!$D$4,C1619)),ISNUMBER(SEARCH('[1]Lookup for use classification'!$E$4,C1619))),'[1]Lookup for use classification'!$A$4,IF(OR(ISNUMBER(SEARCH('[1]Lookup for use classification'!$B$5,C1619)),ISNUMBER(SEARCH('[1]Lookup for use classification'!$C$5,C1619)),ISNUMBER(SEARCH('[1]Lookup for use classification'!$D$5,C1619))),'[1]Lookup for use classification'!$A$5,IF(OR(ISNUMBER(SEARCH('[1]Lookup for use classification'!$B$7,C1619)),ISNUMBER(SEARCH('[1]Lookup for use classification'!$C$7,C1619)),ISNUMBER(SEARCH('[1]Lookup for use classification'!$D$7,C1619))),'[1]Lookup for use classification'!$A$7,IF(OR(ISNUMBER(SEARCH('[1]Lookup for use classification'!$B$9,C1619)),ISNUMBER(SEARCH('[1]Lookup for use classification'!$C$9,C1619)),ISNUMBER(SEARCH('[1]Lookup for use classification'!$D$9,C1619)),ISNUMBER(SEARCH('[1]Lookup for use classification'!$E$9,C1619)),ISNUMBER(SEARCH('[1]Lookup for use classification'!$F$9,C1619)),ISNUMBER(SEARCH('[1]Lookup for use classification'!$G$9,C1619)),ISNUMBER(SEARCH('[1]Lookup for use classification'!$H$9,C1619)),ISNUMBER(SEARCH('[1]Lookup for use classification'!$I$9,C1619)),ISNUMBER(SEARCH('[1]Lookup for use classification'!$J$9,C1619)),ISNUMBER(SEARCH('[1]Lookup for use classification'!$K$9,C1619))),'[1]Lookup for use classification'!$A$9,IF(OR(ISNUMBER(SEARCH('[1]Lookup for use classification'!$B$10,C1619)),ISNUMBER(SEARCH('[1]Lookup for use classification'!$C$10,C1619)),ISNUMBER(SEARCH('[1]Lookup for use classification'!$D$10,C1619)),ISNUMBER(SEARCH('[1]Lookup for use classification'!$E$10,C1619)),ISNUMBER(SEARCH('[1]Lookup for use classification'!$F$10,C1619)),ISNUMBER(SEARCH('[1]Lookup for use classification'!$G$10,C1619))),'[1]Lookup for use classification'!$A$10,IF(OR(ISNUMBER(SEARCH('[1]Lookup for use classification'!$B$11,C1619)),ISNUMBER(SEARCH('[1]Lookup for use classification'!$C$11,C1619))),'[1]Lookup for use classification'!$A$11,IF(OR(ISNUMBER(SEARCH('[1]Lookup for use classification'!$B$12,C1619)),ISNUMBER(SEARCH('[1]Lookup for use classification'!$C$12,C1619))),'[1]Lookup for use classification'!$A$12,IF(OR(ISNUMBER(SEARCH('[1]Lookup for use classification'!$B$13,C1619)),ISNUMBER(SEARCH('[1]Lookup for use classification'!$C$13,C1619)),ISNUMBER(SEARCH('[1]Lookup for use classification'!$D$13,C1619)),,ISNUMBER(SEARCH('[1]Lookup for use classification'!$C$13,C1619)),ISNUMBER(SEARCH('[1]Lookup for use classification'!$E$13,C1619))),'[1]Lookup for use classification'!$A$13,IF(OR(ISNUMBER(SEARCH('[1]Lookup for use classification'!$B$14,C1619)),ISNUMBER(SEARCH('[1]Lookup for use classification'!$C$14,C1619))),'[1]Lookup for use classification'!$A$14,"Other"))))))))))))</f>
        <v>Other</v>
      </c>
      <c r="E1619" s="198"/>
      <c r="F1619" s="162"/>
      <c r="G1619" s="162"/>
    </row>
    <row r="1620" spans="1:10" hidden="1">
      <c r="A1620" s="193" t="s">
        <v>1842</v>
      </c>
      <c r="B1620" s="167" t="s">
        <v>4456</v>
      </c>
      <c r="C1620" s="174" t="s">
        <v>1923</v>
      </c>
      <c r="D1620" s="6" t="str">
        <f>IF(OR(ISNUMBER(SEARCH('[1]Lookup for use classification'!$B$1,C1620)),ISNUMBER(SEARCH('[1]Lookup for use classification'!$C$1,C1620)),ISNUMBER(SEARCH('[1]Lookup for use classification'!$D$1,C1620)),ISNUMBER(SEARCH('[1]Lookup for use classification'!$E$1,C1620))),'[1]Lookup for use classification'!$A$1,IF(ISNUMBER(SEARCH('[1]Lookup for use classification'!$B$2,C1620)),'[1]Lookup for use classification'!$A$2,IF(ISNUMBER(SEARCH('[1]Lookup for use classification'!$B$3,C1620)),'[1]Lookup for use classification'!$A$3,IF(OR(ISNUMBER(SEARCH('[1]Lookup for use classification'!$B$4,C1620)),ISNUMBER(SEARCH('[1]Lookup for use classification'!$C$4,C1620)),ISNUMBER(SEARCH('[1]Lookup for use classification'!$D$4,C1620)),ISNUMBER(SEARCH('[1]Lookup for use classification'!$E$4,C1620))),'[1]Lookup for use classification'!$A$4,IF(OR(ISNUMBER(SEARCH('[1]Lookup for use classification'!$B$5,C1620)),ISNUMBER(SEARCH('[1]Lookup for use classification'!$C$5,C1620)),ISNUMBER(SEARCH('[1]Lookup for use classification'!$D$5,C1620))),'[1]Lookup for use classification'!$A$5,IF(OR(ISNUMBER(SEARCH('[1]Lookup for use classification'!$B$7,C1620)),ISNUMBER(SEARCH('[1]Lookup for use classification'!$C$7,C1620)),ISNUMBER(SEARCH('[1]Lookup for use classification'!$D$7,C1620))),'[1]Lookup for use classification'!$A$7,IF(OR(ISNUMBER(SEARCH('[1]Lookup for use classification'!$B$9,C1620)),ISNUMBER(SEARCH('[1]Lookup for use classification'!$C$9,C1620)),ISNUMBER(SEARCH('[1]Lookup for use classification'!$D$9,C1620)),ISNUMBER(SEARCH('[1]Lookup for use classification'!$E$9,C1620)),ISNUMBER(SEARCH('[1]Lookup for use classification'!$F$9,C1620)),ISNUMBER(SEARCH('[1]Lookup for use classification'!$G$9,C1620)),ISNUMBER(SEARCH('[1]Lookup for use classification'!$H$9,C1620)),ISNUMBER(SEARCH('[1]Lookup for use classification'!$I$9,C1620)),ISNUMBER(SEARCH('[1]Lookup for use classification'!$J$9,C1620)),ISNUMBER(SEARCH('[1]Lookup for use classification'!$K$9,C1620))),'[1]Lookup for use classification'!$A$9,IF(OR(ISNUMBER(SEARCH('[1]Lookup for use classification'!$B$10,C1620)),ISNUMBER(SEARCH('[1]Lookup for use classification'!$C$10,C1620)),ISNUMBER(SEARCH('[1]Lookup for use classification'!$D$10,C1620)),ISNUMBER(SEARCH('[1]Lookup for use classification'!$E$10,C1620)),ISNUMBER(SEARCH('[1]Lookup for use classification'!$F$10,C1620)),ISNUMBER(SEARCH('[1]Lookup for use classification'!$G$10,C1620))),'[1]Lookup for use classification'!$A$10,IF(OR(ISNUMBER(SEARCH('[1]Lookup for use classification'!$B$11,C1620)),ISNUMBER(SEARCH('[1]Lookup for use classification'!$C$11,C1620))),'[1]Lookup for use classification'!$A$11,IF(OR(ISNUMBER(SEARCH('[1]Lookup for use classification'!$B$12,C1620)),ISNUMBER(SEARCH('[1]Lookup for use classification'!$C$12,C1620))),'[1]Lookup for use classification'!$A$12,IF(OR(ISNUMBER(SEARCH('[1]Lookup for use classification'!$B$13,C1620)),ISNUMBER(SEARCH('[1]Lookup for use classification'!$C$13,C1620)),ISNUMBER(SEARCH('[1]Lookup for use classification'!$D$13,C1620)),,ISNUMBER(SEARCH('[1]Lookup for use classification'!$C$13,C1620)),ISNUMBER(SEARCH('[1]Lookup for use classification'!$E$13,C1620))),'[1]Lookup for use classification'!$A$13,IF(OR(ISNUMBER(SEARCH('[1]Lookup for use classification'!$B$14,C1620)),ISNUMBER(SEARCH('[1]Lookup for use classification'!$C$14,C1620))),'[1]Lookup for use classification'!$A$14,"Other"))))))))))))</f>
        <v>Other</v>
      </c>
      <c r="E1620" s="198"/>
      <c r="F1620" s="162"/>
      <c r="G1620" s="162"/>
    </row>
    <row r="1621" spans="1:10" hidden="1">
      <c r="A1621" s="193" t="s">
        <v>1842</v>
      </c>
      <c r="B1621" s="167" t="s">
        <v>4456</v>
      </c>
      <c r="C1621" s="174" t="s">
        <v>1924</v>
      </c>
      <c r="D1621" s="6" t="str">
        <f>IF(OR(ISNUMBER(SEARCH('[1]Lookup for use classification'!$B$1,C1621)),ISNUMBER(SEARCH('[1]Lookup for use classification'!$C$1,C1621)),ISNUMBER(SEARCH('[1]Lookup for use classification'!$D$1,C1621)),ISNUMBER(SEARCH('[1]Lookup for use classification'!$E$1,C1621))),'[1]Lookup for use classification'!$A$1,IF(ISNUMBER(SEARCH('[1]Lookup for use classification'!$B$2,C1621)),'[1]Lookup for use classification'!$A$2,IF(ISNUMBER(SEARCH('[1]Lookup for use classification'!$B$3,C1621)),'[1]Lookup for use classification'!$A$3,IF(OR(ISNUMBER(SEARCH('[1]Lookup for use classification'!$B$4,C1621)),ISNUMBER(SEARCH('[1]Lookup for use classification'!$C$4,C1621)),ISNUMBER(SEARCH('[1]Lookup for use classification'!$D$4,C1621)),ISNUMBER(SEARCH('[1]Lookup for use classification'!$E$4,C1621))),'[1]Lookup for use classification'!$A$4,IF(OR(ISNUMBER(SEARCH('[1]Lookup for use classification'!$B$5,C1621)),ISNUMBER(SEARCH('[1]Lookup for use classification'!$C$5,C1621)),ISNUMBER(SEARCH('[1]Lookup for use classification'!$D$5,C1621))),'[1]Lookup for use classification'!$A$5,IF(OR(ISNUMBER(SEARCH('[1]Lookup for use classification'!$B$7,C1621)),ISNUMBER(SEARCH('[1]Lookup for use classification'!$C$7,C1621)),ISNUMBER(SEARCH('[1]Lookup for use classification'!$D$7,C1621))),'[1]Lookup for use classification'!$A$7,IF(OR(ISNUMBER(SEARCH('[1]Lookup for use classification'!$B$9,C1621)),ISNUMBER(SEARCH('[1]Lookup for use classification'!$C$9,C1621)),ISNUMBER(SEARCH('[1]Lookup for use classification'!$D$9,C1621)),ISNUMBER(SEARCH('[1]Lookup for use classification'!$E$9,C1621)),ISNUMBER(SEARCH('[1]Lookup for use classification'!$F$9,C1621)),ISNUMBER(SEARCH('[1]Lookup for use classification'!$G$9,C1621)),ISNUMBER(SEARCH('[1]Lookup for use classification'!$H$9,C1621)),ISNUMBER(SEARCH('[1]Lookup for use classification'!$I$9,C1621)),ISNUMBER(SEARCH('[1]Lookup for use classification'!$J$9,C1621)),ISNUMBER(SEARCH('[1]Lookup for use classification'!$K$9,C1621))),'[1]Lookup for use classification'!$A$9,IF(OR(ISNUMBER(SEARCH('[1]Lookup for use classification'!$B$10,C1621)),ISNUMBER(SEARCH('[1]Lookup for use classification'!$C$10,C1621)),ISNUMBER(SEARCH('[1]Lookup for use classification'!$D$10,C1621)),ISNUMBER(SEARCH('[1]Lookup for use classification'!$E$10,C1621)),ISNUMBER(SEARCH('[1]Lookup for use classification'!$F$10,C1621)),ISNUMBER(SEARCH('[1]Lookup for use classification'!$G$10,C1621))),'[1]Lookup for use classification'!$A$10,IF(OR(ISNUMBER(SEARCH('[1]Lookup for use classification'!$B$11,C1621)),ISNUMBER(SEARCH('[1]Lookup for use classification'!$C$11,C1621))),'[1]Lookup for use classification'!$A$11,IF(OR(ISNUMBER(SEARCH('[1]Lookup for use classification'!$B$12,C1621)),ISNUMBER(SEARCH('[1]Lookup for use classification'!$C$12,C1621))),'[1]Lookup for use classification'!$A$12,IF(OR(ISNUMBER(SEARCH('[1]Lookup for use classification'!$B$13,C1621)),ISNUMBER(SEARCH('[1]Lookup for use classification'!$C$13,C1621)),ISNUMBER(SEARCH('[1]Lookup for use classification'!$D$13,C1621)),,ISNUMBER(SEARCH('[1]Lookup for use classification'!$C$13,C1621)),ISNUMBER(SEARCH('[1]Lookup for use classification'!$E$13,C1621))),'[1]Lookup for use classification'!$A$13,IF(OR(ISNUMBER(SEARCH('[1]Lookup for use classification'!$B$14,C1621)),ISNUMBER(SEARCH('[1]Lookup for use classification'!$C$14,C1621))),'[1]Lookup for use classification'!$A$14,"Other"))))))))))))</f>
        <v>Other</v>
      </c>
      <c r="E1621" s="198"/>
      <c r="F1621" s="162"/>
      <c r="G1621" s="162"/>
    </row>
    <row r="1622" spans="1:10" hidden="1">
      <c r="A1622" s="193" t="s">
        <v>1842</v>
      </c>
      <c r="B1622" s="167" t="s">
        <v>4456</v>
      </c>
      <c r="C1622" s="174" t="s">
        <v>1925</v>
      </c>
      <c r="D1622" s="6" t="str">
        <f>IF(OR(ISNUMBER(SEARCH('[1]Lookup for use classification'!$B$1,C1622)),ISNUMBER(SEARCH('[1]Lookup for use classification'!$C$1,C1622)),ISNUMBER(SEARCH('[1]Lookup for use classification'!$D$1,C1622)),ISNUMBER(SEARCH('[1]Lookup for use classification'!$E$1,C1622))),'[1]Lookup for use classification'!$A$1,IF(ISNUMBER(SEARCH('[1]Lookup for use classification'!$B$2,C1622)),'[1]Lookup for use classification'!$A$2,IF(ISNUMBER(SEARCH('[1]Lookup for use classification'!$B$3,C1622)),'[1]Lookup for use classification'!$A$3,IF(OR(ISNUMBER(SEARCH('[1]Lookup for use classification'!$B$4,C1622)),ISNUMBER(SEARCH('[1]Lookup for use classification'!$C$4,C1622)),ISNUMBER(SEARCH('[1]Lookup for use classification'!$D$4,C1622)),ISNUMBER(SEARCH('[1]Lookup for use classification'!$E$4,C1622))),'[1]Lookup for use classification'!$A$4,IF(OR(ISNUMBER(SEARCH('[1]Lookup for use classification'!$B$5,C1622)),ISNUMBER(SEARCH('[1]Lookup for use classification'!$C$5,C1622)),ISNUMBER(SEARCH('[1]Lookup for use classification'!$D$5,C1622))),'[1]Lookup for use classification'!$A$5,IF(OR(ISNUMBER(SEARCH('[1]Lookup for use classification'!$B$7,C1622)),ISNUMBER(SEARCH('[1]Lookup for use classification'!$C$7,C1622)),ISNUMBER(SEARCH('[1]Lookup for use classification'!$D$7,C1622))),'[1]Lookup for use classification'!$A$7,IF(OR(ISNUMBER(SEARCH('[1]Lookup for use classification'!$B$9,C1622)),ISNUMBER(SEARCH('[1]Lookup for use classification'!$C$9,C1622)),ISNUMBER(SEARCH('[1]Lookup for use classification'!$D$9,C1622)),ISNUMBER(SEARCH('[1]Lookup for use classification'!$E$9,C1622)),ISNUMBER(SEARCH('[1]Lookup for use classification'!$F$9,C1622)),ISNUMBER(SEARCH('[1]Lookup for use classification'!$G$9,C1622)),ISNUMBER(SEARCH('[1]Lookup for use classification'!$H$9,C1622)),ISNUMBER(SEARCH('[1]Lookup for use classification'!$I$9,C1622)),ISNUMBER(SEARCH('[1]Lookup for use classification'!$J$9,C1622)),ISNUMBER(SEARCH('[1]Lookup for use classification'!$K$9,C1622))),'[1]Lookup for use classification'!$A$9,IF(OR(ISNUMBER(SEARCH('[1]Lookup for use classification'!$B$10,C1622)),ISNUMBER(SEARCH('[1]Lookup for use classification'!$C$10,C1622)),ISNUMBER(SEARCH('[1]Lookup for use classification'!$D$10,C1622)),ISNUMBER(SEARCH('[1]Lookup for use classification'!$E$10,C1622)),ISNUMBER(SEARCH('[1]Lookup for use classification'!$F$10,C1622)),ISNUMBER(SEARCH('[1]Lookup for use classification'!$G$10,C1622))),'[1]Lookup for use classification'!$A$10,IF(OR(ISNUMBER(SEARCH('[1]Lookup for use classification'!$B$11,C1622)),ISNUMBER(SEARCH('[1]Lookup for use classification'!$C$11,C1622))),'[1]Lookup for use classification'!$A$11,IF(OR(ISNUMBER(SEARCH('[1]Lookup for use classification'!$B$12,C1622)),ISNUMBER(SEARCH('[1]Lookup for use classification'!$C$12,C1622))),'[1]Lookup for use classification'!$A$12,IF(OR(ISNUMBER(SEARCH('[1]Lookup for use classification'!$B$13,C1622)),ISNUMBER(SEARCH('[1]Lookup for use classification'!$C$13,C1622)),ISNUMBER(SEARCH('[1]Lookup for use classification'!$D$13,C1622)),,ISNUMBER(SEARCH('[1]Lookup for use classification'!$C$13,C1622)),ISNUMBER(SEARCH('[1]Lookup for use classification'!$E$13,C1622))),'[1]Lookup for use classification'!$A$13,IF(OR(ISNUMBER(SEARCH('[1]Lookup for use classification'!$B$14,C1622)),ISNUMBER(SEARCH('[1]Lookup for use classification'!$C$14,C1622))),'[1]Lookup for use classification'!$A$14,"Other"))))))))))))</f>
        <v>Other</v>
      </c>
      <c r="E1622" s="198"/>
      <c r="F1622" s="162"/>
      <c r="G1622" s="162"/>
    </row>
    <row r="1623" spans="1:10" hidden="1">
      <c r="A1623" s="193" t="s">
        <v>1842</v>
      </c>
      <c r="B1623" s="167" t="s">
        <v>4456</v>
      </c>
      <c r="C1623" s="174" t="s">
        <v>473</v>
      </c>
      <c r="D1623" s="6" t="str">
        <f>IF(OR(ISNUMBER(SEARCH('[1]Lookup for use classification'!$B$1,C1623)),ISNUMBER(SEARCH('[1]Lookup for use classification'!$C$1,C1623)),ISNUMBER(SEARCH('[1]Lookup for use classification'!$D$1,C1623)),ISNUMBER(SEARCH('[1]Lookup for use classification'!$E$1,C1623))),'[1]Lookup for use classification'!$A$1,IF(ISNUMBER(SEARCH('[1]Lookup for use classification'!$B$2,C1623)),'[1]Lookup for use classification'!$A$2,IF(ISNUMBER(SEARCH('[1]Lookup for use classification'!$B$3,C1623)),'[1]Lookup for use classification'!$A$3,IF(OR(ISNUMBER(SEARCH('[1]Lookup for use classification'!$B$4,C1623)),ISNUMBER(SEARCH('[1]Lookup for use classification'!$C$4,C1623)),ISNUMBER(SEARCH('[1]Lookup for use classification'!$D$4,C1623)),ISNUMBER(SEARCH('[1]Lookup for use classification'!$E$4,C1623))),'[1]Lookup for use classification'!$A$4,IF(OR(ISNUMBER(SEARCH('[1]Lookup for use classification'!$B$5,C1623)),ISNUMBER(SEARCH('[1]Lookup for use classification'!$C$5,C1623)),ISNUMBER(SEARCH('[1]Lookup for use classification'!$D$5,C1623))),'[1]Lookup for use classification'!$A$5,IF(OR(ISNUMBER(SEARCH('[1]Lookup for use classification'!$B$7,C1623)),ISNUMBER(SEARCH('[1]Lookup for use classification'!$C$7,C1623)),ISNUMBER(SEARCH('[1]Lookup for use classification'!$D$7,C1623))),'[1]Lookup for use classification'!$A$7,IF(OR(ISNUMBER(SEARCH('[1]Lookup for use classification'!$B$9,C1623)),ISNUMBER(SEARCH('[1]Lookup for use classification'!$C$9,C1623)),ISNUMBER(SEARCH('[1]Lookup for use classification'!$D$9,C1623)),ISNUMBER(SEARCH('[1]Lookup for use classification'!$E$9,C1623)),ISNUMBER(SEARCH('[1]Lookup for use classification'!$F$9,C1623)),ISNUMBER(SEARCH('[1]Lookup for use classification'!$G$9,C1623)),ISNUMBER(SEARCH('[1]Lookup for use classification'!$H$9,C1623)),ISNUMBER(SEARCH('[1]Lookup for use classification'!$I$9,C1623)),ISNUMBER(SEARCH('[1]Lookup for use classification'!$J$9,C1623)),ISNUMBER(SEARCH('[1]Lookup for use classification'!$K$9,C1623))),'[1]Lookup for use classification'!$A$9,IF(OR(ISNUMBER(SEARCH('[1]Lookup for use classification'!$B$10,C1623)),ISNUMBER(SEARCH('[1]Lookup for use classification'!$C$10,C1623)),ISNUMBER(SEARCH('[1]Lookup for use classification'!$D$10,C1623)),ISNUMBER(SEARCH('[1]Lookup for use classification'!$E$10,C1623)),ISNUMBER(SEARCH('[1]Lookup for use classification'!$F$10,C1623)),ISNUMBER(SEARCH('[1]Lookup for use classification'!$G$10,C1623))),'[1]Lookup for use classification'!$A$10,IF(OR(ISNUMBER(SEARCH('[1]Lookup for use classification'!$B$11,C1623)),ISNUMBER(SEARCH('[1]Lookup for use classification'!$C$11,C1623))),'[1]Lookup for use classification'!$A$11,IF(OR(ISNUMBER(SEARCH('[1]Lookup for use classification'!$B$12,C1623)),ISNUMBER(SEARCH('[1]Lookup for use classification'!$C$12,C1623))),'[1]Lookup for use classification'!$A$12,IF(OR(ISNUMBER(SEARCH('[1]Lookup for use classification'!$B$13,C1623)),ISNUMBER(SEARCH('[1]Lookup for use classification'!$C$13,C1623)),ISNUMBER(SEARCH('[1]Lookup for use classification'!$D$13,C1623)),,ISNUMBER(SEARCH('[1]Lookup for use classification'!$C$13,C1623)),ISNUMBER(SEARCH('[1]Lookup for use classification'!$E$13,C1623))),'[1]Lookup for use classification'!$A$13,IF(OR(ISNUMBER(SEARCH('[1]Lookup for use classification'!$B$14,C1623)),ISNUMBER(SEARCH('[1]Lookup for use classification'!$C$14,C1623))),'[1]Lookup for use classification'!$A$14,"Other"))))))))))))</f>
        <v>Public Assembly</v>
      </c>
      <c r="E1623" s="198"/>
      <c r="F1623" s="162"/>
      <c r="G1623" s="162"/>
    </row>
    <row r="1624" spans="1:10" hidden="1">
      <c r="A1624" s="193" t="s">
        <v>1842</v>
      </c>
      <c r="B1624" s="167" t="s">
        <v>4456</v>
      </c>
      <c r="C1624" s="174" t="s">
        <v>1898</v>
      </c>
      <c r="D1624" s="6" t="str">
        <f>IF(OR(ISNUMBER(SEARCH('[1]Lookup for use classification'!$B$1,C1624)),ISNUMBER(SEARCH('[1]Lookup for use classification'!$C$1,C1624)),ISNUMBER(SEARCH('[1]Lookup for use classification'!$D$1,C1624)),ISNUMBER(SEARCH('[1]Lookup for use classification'!$E$1,C1624))),'[1]Lookup for use classification'!$A$1,IF(ISNUMBER(SEARCH('[1]Lookup for use classification'!$B$2,C1624)),'[1]Lookup for use classification'!$A$2,IF(ISNUMBER(SEARCH('[1]Lookup for use classification'!$B$3,C1624)),'[1]Lookup for use classification'!$A$3,IF(OR(ISNUMBER(SEARCH('[1]Lookup for use classification'!$B$4,C1624)),ISNUMBER(SEARCH('[1]Lookup for use classification'!$C$4,C1624)),ISNUMBER(SEARCH('[1]Lookup for use classification'!$D$4,C1624)),ISNUMBER(SEARCH('[1]Lookup for use classification'!$E$4,C1624))),'[1]Lookup for use classification'!$A$4,IF(OR(ISNUMBER(SEARCH('[1]Lookup for use classification'!$B$5,C1624)),ISNUMBER(SEARCH('[1]Lookup for use classification'!$C$5,C1624)),ISNUMBER(SEARCH('[1]Lookup for use classification'!$D$5,C1624))),'[1]Lookup for use classification'!$A$5,IF(OR(ISNUMBER(SEARCH('[1]Lookup for use classification'!$B$7,C1624)),ISNUMBER(SEARCH('[1]Lookup for use classification'!$C$7,C1624)),ISNUMBER(SEARCH('[1]Lookup for use classification'!$D$7,C1624))),'[1]Lookup for use classification'!$A$7,IF(OR(ISNUMBER(SEARCH('[1]Lookup for use classification'!$B$9,C1624)),ISNUMBER(SEARCH('[1]Lookup for use classification'!$C$9,C1624)),ISNUMBER(SEARCH('[1]Lookup for use classification'!$D$9,C1624)),ISNUMBER(SEARCH('[1]Lookup for use classification'!$E$9,C1624)),ISNUMBER(SEARCH('[1]Lookup for use classification'!$F$9,C1624)),ISNUMBER(SEARCH('[1]Lookup for use classification'!$G$9,C1624)),ISNUMBER(SEARCH('[1]Lookup for use classification'!$H$9,C1624)),ISNUMBER(SEARCH('[1]Lookup for use classification'!$I$9,C1624)),ISNUMBER(SEARCH('[1]Lookup for use classification'!$J$9,C1624)),ISNUMBER(SEARCH('[1]Lookup for use classification'!$K$9,C1624))),'[1]Lookup for use classification'!$A$9,IF(OR(ISNUMBER(SEARCH('[1]Lookup for use classification'!$B$10,C1624)),ISNUMBER(SEARCH('[1]Lookup for use classification'!$C$10,C1624)),ISNUMBER(SEARCH('[1]Lookup for use classification'!$D$10,C1624)),ISNUMBER(SEARCH('[1]Lookup for use classification'!$E$10,C1624)),ISNUMBER(SEARCH('[1]Lookup for use classification'!$F$10,C1624)),ISNUMBER(SEARCH('[1]Lookup for use classification'!$G$10,C1624))),'[1]Lookup for use classification'!$A$10,IF(OR(ISNUMBER(SEARCH('[1]Lookup for use classification'!$B$11,C1624)),ISNUMBER(SEARCH('[1]Lookup for use classification'!$C$11,C1624))),'[1]Lookup for use classification'!$A$11,IF(OR(ISNUMBER(SEARCH('[1]Lookup for use classification'!$B$12,C1624)),ISNUMBER(SEARCH('[1]Lookup for use classification'!$C$12,C1624))),'[1]Lookup for use classification'!$A$12,IF(OR(ISNUMBER(SEARCH('[1]Lookup for use classification'!$B$13,C1624)),ISNUMBER(SEARCH('[1]Lookup for use classification'!$C$13,C1624)),ISNUMBER(SEARCH('[1]Lookup for use classification'!$D$13,C1624)),,ISNUMBER(SEARCH('[1]Lookup for use classification'!$C$13,C1624)),ISNUMBER(SEARCH('[1]Lookup for use classification'!$E$13,C1624))),'[1]Lookup for use classification'!$A$13,IF(OR(ISNUMBER(SEARCH('[1]Lookup for use classification'!$B$14,C1624)),ISNUMBER(SEARCH('[1]Lookup for use classification'!$C$14,C1624))),'[1]Lookup for use classification'!$A$14,"Other"))))))))))))</f>
        <v>Public Assembly</v>
      </c>
      <c r="E1624" s="198"/>
      <c r="F1624" s="162"/>
      <c r="G1624" s="162"/>
    </row>
    <row r="1625" spans="1:10" hidden="1">
      <c r="A1625" s="193" t="s">
        <v>1842</v>
      </c>
      <c r="B1625" s="167" t="s">
        <v>4456</v>
      </c>
      <c r="C1625" s="174" t="s">
        <v>1910</v>
      </c>
      <c r="D1625" s="6" t="str">
        <f>IF(OR(ISNUMBER(SEARCH('[1]Lookup for use classification'!$B$1,C1625)),ISNUMBER(SEARCH('[1]Lookup for use classification'!$C$1,C1625)),ISNUMBER(SEARCH('[1]Lookup for use classification'!$D$1,C1625)),ISNUMBER(SEARCH('[1]Lookup for use classification'!$E$1,C1625))),'[1]Lookup for use classification'!$A$1,IF(ISNUMBER(SEARCH('[1]Lookup for use classification'!$B$2,C1625)),'[1]Lookup for use classification'!$A$2,IF(ISNUMBER(SEARCH('[1]Lookup for use classification'!$B$3,C1625)),'[1]Lookup for use classification'!$A$3,IF(OR(ISNUMBER(SEARCH('[1]Lookup for use classification'!$B$4,C1625)),ISNUMBER(SEARCH('[1]Lookup for use classification'!$C$4,C1625)),ISNUMBER(SEARCH('[1]Lookup for use classification'!$D$4,C1625)),ISNUMBER(SEARCH('[1]Lookup for use classification'!$E$4,C1625))),'[1]Lookup for use classification'!$A$4,IF(OR(ISNUMBER(SEARCH('[1]Lookup for use classification'!$B$5,C1625)),ISNUMBER(SEARCH('[1]Lookup for use classification'!$C$5,C1625)),ISNUMBER(SEARCH('[1]Lookup for use classification'!$D$5,C1625))),'[1]Lookup for use classification'!$A$5,IF(OR(ISNUMBER(SEARCH('[1]Lookup for use classification'!$B$7,C1625)),ISNUMBER(SEARCH('[1]Lookup for use classification'!$C$7,C1625)),ISNUMBER(SEARCH('[1]Lookup for use classification'!$D$7,C1625))),'[1]Lookup for use classification'!$A$7,IF(OR(ISNUMBER(SEARCH('[1]Lookup for use classification'!$B$9,C1625)),ISNUMBER(SEARCH('[1]Lookup for use classification'!$C$9,C1625)),ISNUMBER(SEARCH('[1]Lookup for use classification'!$D$9,C1625)),ISNUMBER(SEARCH('[1]Lookup for use classification'!$E$9,C1625)),ISNUMBER(SEARCH('[1]Lookup for use classification'!$F$9,C1625)),ISNUMBER(SEARCH('[1]Lookup for use classification'!$G$9,C1625)),ISNUMBER(SEARCH('[1]Lookup for use classification'!$H$9,C1625)),ISNUMBER(SEARCH('[1]Lookup for use classification'!$I$9,C1625)),ISNUMBER(SEARCH('[1]Lookup for use classification'!$J$9,C1625)),ISNUMBER(SEARCH('[1]Lookup for use classification'!$K$9,C1625))),'[1]Lookup for use classification'!$A$9,IF(OR(ISNUMBER(SEARCH('[1]Lookup for use classification'!$B$10,C1625)),ISNUMBER(SEARCH('[1]Lookup for use classification'!$C$10,C1625)),ISNUMBER(SEARCH('[1]Lookup for use classification'!$D$10,C1625)),ISNUMBER(SEARCH('[1]Lookup for use classification'!$E$10,C1625)),ISNUMBER(SEARCH('[1]Lookup for use classification'!$F$10,C1625)),ISNUMBER(SEARCH('[1]Lookup for use classification'!$G$10,C1625))),'[1]Lookup for use classification'!$A$10,IF(OR(ISNUMBER(SEARCH('[1]Lookup for use classification'!$B$11,C1625)),ISNUMBER(SEARCH('[1]Lookup for use classification'!$C$11,C1625))),'[1]Lookup for use classification'!$A$11,IF(OR(ISNUMBER(SEARCH('[1]Lookup for use classification'!$B$12,C1625)),ISNUMBER(SEARCH('[1]Lookup for use classification'!$C$12,C1625))),'[1]Lookup for use classification'!$A$12,IF(OR(ISNUMBER(SEARCH('[1]Lookup for use classification'!$B$13,C1625)),ISNUMBER(SEARCH('[1]Lookup for use classification'!$C$13,C1625)),ISNUMBER(SEARCH('[1]Lookup for use classification'!$D$13,C1625)),,ISNUMBER(SEARCH('[1]Lookup for use classification'!$C$13,C1625)),ISNUMBER(SEARCH('[1]Lookup for use classification'!$E$13,C1625))),'[1]Lookup for use classification'!$A$13,IF(OR(ISNUMBER(SEARCH('[1]Lookup for use classification'!$B$14,C1625)),ISNUMBER(SEARCH('[1]Lookup for use classification'!$C$14,C1625))),'[1]Lookup for use classification'!$A$14,"Other"))))))))))))</f>
        <v>Public Assembly</v>
      </c>
      <c r="E1625" s="198"/>
      <c r="F1625" s="162"/>
      <c r="G1625" s="162"/>
    </row>
    <row r="1626" spans="1:10" hidden="1">
      <c r="A1626" s="193" t="s">
        <v>1842</v>
      </c>
      <c r="B1626" s="167" t="s">
        <v>4456</v>
      </c>
      <c r="C1626" s="174" t="s">
        <v>180</v>
      </c>
      <c r="D1626" s="6" t="str">
        <f>IF(OR(ISNUMBER(SEARCH('[1]Lookup for use classification'!$B$1,C1626)),ISNUMBER(SEARCH('[1]Lookup for use classification'!$C$1,C1626)),ISNUMBER(SEARCH('[1]Lookup for use classification'!$D$1,C1626)),ISNUMBER(SEARCH('[1]Lookup for use classification'!$E$1,C1626))),'[1]Lookup for use classification'!$A$1,IF(ISNUMBER(SEARCH('[1]Lookup for use classification'!$B$2,C1626)),'[1]Lookup for use classification'!$A$2,IF(ISNUMBER(SEARCH('[1]Lookup for use classification'!$B$3,C1626)),'[1]Lookup for use classification'!$A$3,IF(OR(ISNUMBER(SEARCH('[1]Lookup for use classification'!$B$4,C1626)),ISNUMBER(SEARCH('[1]Lookup for use classification'!$C$4,C1626)),ISNUMBER(SEARCH('[1]Lookup for use classification'!$D$4,C1626)),ISNUMBER(SEARCH('[1]Lookup for use classification'!$E$4,C1626))),'[1]Lookup for use classification'!$A$4,IF(OR(ISNUMBER(SEARCH('[1]Lookup for use classification'!$B$5,C1626)),ISNUMBER(SEARCH('[1]Lookup for use classification'!$C$5,C1626)),ISNUMBER(SEARCH('[1]Lookup for use classification'!$D$5,C1626))),'[1]Lookup for use classification'!$A$5,IF(OR(ISNUMBER(SEARCH('[1]Lookup for use classification'!$B$7,C1626)),ISNUMBER(SEARCH('[1]Lookup for use classification'!$C$7,C1626)),ISNUMBER(SEARCH('[1]Lookup for use classification'!$D$7,C1626))),'[1]Lookup for use classification'!$A$7,IF(OR(ISNUMBER(SEARCH('[1]Lookup for use classification'!$B$9,C1626)),ISNUMBER(SEARCH('[1]Lookup for use classification'!$C$9,C1626)),ISNUMBER(SEARCH('[1]Lookup for use classification'!$D$9,C1626)),ISNUMBER(SEARCH('[1]Lookup for use classification'!$E$9,C1626)),ISNUMBER(SEARCH('[1]Lookup for use classification'!$F$9,C1626)),ISNUMBER(SEARCH('[1]Lookup for use classification'!$G$9,C1626)),ISNUMBER(SEARCH('[1]Lookup for use classification'!$H$9,C1626)),ISNUMBER(SEARCH('[1]Lookup for use classification'!$I$9,C1626)),ISNUMBER(SEARCH('[1]Lookup for use classification'!$J$9,C1626)),ISNUMBER(SEARCH('[1]Lookup for use classification'!$K$9,C1626))),'[1]Lookup for use classification'!$A$9,IF(OR(ISNUMBER(SEARCH('[1]Lookup for use classification'!$B$10,C1626)),ISNUMBER(SEARCH('[1]Lookup for use classification'!$C$10,C1626)),ISNUMBER(SEARCH('[1]Lookup for use classification'!$D$10,C1626)),ISNUMBER(SEARCH('[1]Lookup for use classification'!$E$10,C1626)),ISNUMBER(SEARCH('[1]Lookup for use classification'!$F$10,C1626)),ISNUMBER(SEARCH('[1]Lookup for use classification'!$G$10,C1626))),'[1]Lookup for use classification'!$A$10,IF(OR(ISNUMBER(SEARCH('[1]Lookup for use classification'!$B$11,C1626)),ISNUMBER(SEARCH('[1]Lookup for use classification'!$C$11,C1626))),'[1]Lookup for use classification'!$A$11,IF(OR(ISNUMBER(SEARCH('[1]Lookup for use classification'!$B$12,C1626)),ISNUMBER(SEARCH('[1]Lookup for use classification'!$C$12,C1626))),'[1]Lookup for use classification'!$A$12,IF(OR(ISNUMBER(SEARCH('[1]Lookup for use classification'!$B$13,C1626)),ISNUMBER(SEARCH('[1]Lookup for use classification'!$C$13,C1626)),ISNUMBER(SEARCH('[1]Lookup for use classification'!$D$13,C1626)),,ISNUMBER(SEARCH('[1]Lookup for use classification'!$C$13,C1626)),ISNUMBER(SEARCH('[1]Lookup for use classification'!$E$13,C1626))),'[1]Lookup for use classification'!$A$13,IF(OR(ISNUMBER(SEARCH('[1]Lookup for use classification'!$B$14,C1626)),ISNUMBER(SEARCH('[1]Lookup for use classification'!$C$14,C1626))),'[1]Lookup for use classification'!$A$14,"Other"))))))))))))</f>
        <v>Public Safety</v>
      </c>
      <c r="E1626" s="198"/>
      <c r="F1626" s="162"/>
      <c r="G1626" s="162"/>
    </row>
    <row r="1627" spans="1:10" hidden="1">
      <c r="A1627" s="193" t="s">
        <v>1842</v>
      </c>
      <c r="B1627" s="167" t="s">
        <v>4456</v>
      </c>
      <c r="C1627" s="174" t="s">
        <v>1904</v>
      </c>
      <c r="D1627" s="6" t="str">
        <f>IF(OR(ISNUMBER(SEARCH('[1]Lookup for use classification'!$B$1,C1627)),ISNUMBER(SEARCH('[1]Lookup for use classification'!$C$1,C1627)),ISNUMBER(SEARCH('[1]Lookup for use classification'!$D$1,C1627)),ISNUMBER(SEARCH('[1]Lookup for use classification'!$E$1,C1627))),'[1]Lookup for use classification'!$A$1,IF(ISNUMBER(SEARCH('[1]Lookup for use classification'!$B$2,C1627)),'[1]Lookup for use classification'!$A$2,IF(ISNUMBER(SEARCH('[1]Lookup for use classification'!$B$3,C1627)),'[1]Lookup for use classification'!$A$3,IF(OR(ISNUMBER(SEARCH('[1]Lookup for use classification'!$B$4,C1627)),ISNUMBER(SEARCH('[1]Lookup for use classification'!$C$4,C1627)),ISNUMBER(SEARCH('[1]Lookup for use classification'!$D$4,C1627)),ISNUMBER(SEARCH('[1]Lookup for use classification'!$E$4,C1627))),'[1]Lookup for use classification'!$A$4,IF(OR(ISNUMBER(SEARCH('[1]Lookup for use classification'!$B$5,C1627)),ISNUMBER(SEARCH('[1]Lookup for use classification'!$C$5,C1627)),ISNUMBER(SEARCH('[1]Lookup for use classification'!$D$5,C1627))),'[1]Lookup for use classification'!$A$5,IF(OR(ISNUMBER(SEARCH('[1]Lookup for use classification'!$B$7,C1627)),ISNUMBER(SEARCH('[1]Lookup for use classification'!$C$7,C1627)),ISNUMBER(SEARCH('[1]Lookup for use classification'!$D$7,C1627))),'[1]Lookup for use classification'!$A$7,IF(OR(ISNUMBER(SEARCH('[1]Lookup for use classification'!$B$9,C1627)),ISNUMBER(SEARCH('[1]Lookup for use classification'!$C$9,C1627)),ISNUMBER(SEARCH('[1]Lookup for use classification'!$D$9,C1627)),ISNUMBER(SEARCH('[1]Lookup for use classification'!$E$9,C1627)),ISNUMBER(SEARCH('[1]Lookup for use classification'!$F$9,C1627)),ISNUMBER(SEARCH('[1]Lookup for use classification'!$G$9,C1627)),ISNUMBER(SEARCH('[1]Lookup for use classification'!$H$9,C1627)),ISNUMBER(SEARCH('[1]Lookup for use classification'!$I$9,C1627)),ISNUMBER(SEARCH('[1]Lookup for use classification'!$J$9,C1627)),ISNUMBER(SEARCH('[1]Lookup for use classification'!$K$9,C1627))),'[1]Lookup for use classification'!$A$9,IF(OR(ISNUMBER(SEARCH('[1]Lookup for use classification'!$B$10,C1627)),ISNUMBER(SEARCH('[1]Lookup for use classification'!$C$10,C1627)),ISNUMBER(SEARCH('[1]Lookup for use classification'!$D$10,C1627)),ISNUMBER(SEARCH('[1]Lookup for use classification'!$E$10,C1627)),ISNUMBER(SEARCH('[1]Lookup for use classification'!$F$10,C1627)),ISNUMBER(SEARCH('[1]Lookup for use classification'!$G$10,C1627))),'[1]Lookup for use classification'!$A$10,IF(OR(ISNUMBER(SEARCH('[1]Lookup for use classification'!$B$11,C1627)),ISNUMBER(SEARCH('[1]Lookup for use classification'!$C$11,C1627))),'[1]Lookup for use classification'!$A$11,IF(OR(ISNUMBER(SEARCH('[1]Lookup for use classification'!$B$12,C1627)),ISNUMBER(SEARCH('[1]Lookup for use classification'!$C$12,C1627))),'[1]Lookup for use classification'!$A$12,IF(OR(ISNUMBER(SEARCH('[1]Lookup for use classification'!$B$13,C1627)),ISNUMBER(SEARCH('[1]Lookup for use classification'!$C$13,C1627)),ISNUMBER(SEARCH('[1]Lookup for use classification'!$D$13,C1627)),,ISNUMBER(SEARCH('[1]Lookup for use classification'!$C$13,C1627)),ISNUMBER(SEARCH('[1]Lookup for use classification'!$E$13,C1627))),'[1]Lookup for use classification'!$A$13,IF(OR(ISNUMBER(SEARCH('[1]Lookup for use classification'!$B$14,C1627)),ISNUMBER(SEARCH('[1]Lookup for use classification'!$C$14,C1627))),'[1]Lookup for use classification'!$A$14,"Other"))))))))))))</f>
        <v>Public Safety</v>
      </c>
      <c r="E1627" s="198"/>
      <c r="F1627" s="162"/>
      <c r="G1627" s="162"/>
    </row>
    <row r="1628" spans="1:10" hidden="1">
      <c r="A1628" s="193" t="s">
        <v>1842</v>
      </c>
      <c r="B1628" s="167" t="s">
        <v>4456</v>
      </c>
      <c r="C1628" s="174" t="s">
        <v>1927</v>
      </c>
      <c r="D1628" s="6" t="str">
        <f>IF(OR(ISNUMBER(SEARCH('[1]Lookup for use classification'!$B$1,C1628)),ISNUMBER(SEARCH('[1]Lookup for use classification'!$C$1,C1628)),ISNUMBER(SEARCH('[1]Lookup for use classification'!$D$1,C1628)),ISNUMBER(SEARCH('[1]Lookup for use classification'!$E$1,C1628))),'[1]Lookup for use classification'!$A$1,IF(ISNUMBER(SEARCH('[1]Lookup for use classification'!$B$2,C1628)),'[1]Lookup for use classification'!$A$2,IF(ISNUMBER(SEARCH('[1]Lookup for use classification'!$B$3,C1628)),'[1]Lookup for use classification'!$A$3,IF(OR(ISNUMBER(SEARCH('[1]Lookup for use classification'!$B$4,C1628)),ISNUMBER(SEARCH('[1]Lookup for use classification'!$C$4,C1628)),ISNUMBER(SEARCH('[1]Lookup for use classification'!$D$4,C1628)),ISNUMBER(SEARCH('[1]Lookup for use classification'!$E$4,C1628))),'[1]Lookup for use classification'!$A$4,IF(OR(ISNUMBER(SEARCH('[1]Lookup for use classification'!$B$5,C1628)),ISNUMBER(SEARCH('[1]Lookup for use classification'!$C$5,C1628)),ISNUMBER(SEARCH('[1]Lookup for use classification'!$D$5,C1628))),'[1]Lookup for use classification'!$A$5,IF(OR(ISNUMBER(SEARCH('[1]Lookup for use classification'!$B$7,C1628)),ISNUMBER(SEARCH('[1]Lookup for use classification'!$C$7,C1628)),ISNUMBER(SEARCH('[1]Lookup for use classification'!$D$7,C1628))),'[1]Lookup for use classification'!$A$7,IF(OR(ISNUMBER(SEARCH('[1]Lookup for use classification'!$B$9,C1628)),ISNUMBER(SEARCH('[1]Lookup for use classification'!$C$9,C1628)),ISNUMBER(SEARCH('[1]Lookup for use classification'!$D$9,C1628)),ISNUMBER(SEARCH('[1]Lookup for use classification'!$E$9,C1628)),ISNUMBER(SEARCH('[1]Lookup for use classification'!$F$9,C1628)),ISNUMBER(SEARCH('[1]Lookup for use classification'!$G$9,C1628)),ISNUMBER(SEARCH('[1]Lookup for use classification'!$H$9,C1628)),ISNUMBER(SEARCH('[1]Lookup for use classification'!$I$9,C1628)),ISNUMBER(SEARCH('[1]Lookup for use classification'!$J$9,C1628)),ISNUMBER(SEARCH('[1]Lookup for use classification'!$K$9,C1628))),'[1]Lookup for use classification'!$A$9,IF(OR(ISNUMBER(SEARCH('[1]Lookup for use classification'!$B$10,C1628)),ISNUMBER(SEARCH('[1]Lookup for use classification'!$C$10,C1628)),ISNUMBER(SEARCH('[1]Lookup for use classification'!$D$10,C1628)),ISNUMBER(SEARCH('[1]Lookup for use classification'!$E$10,C1628)),ISNUMBER(SEARCH('[1]Lookup for use classification'!$F$10,C1628)),ISNUMBER(SEARCH('[1]Lookup for use classification'!$G$10,C1628))),'[1]Lookup for use classification'!$A$10,IF(OR(ISNUMBER(SEARCH('[1]Lookup for use classification'!$B$11,C1628)),ISNUMBER(SEARCH('[1]Lookup for use classification'!$C$11,C1628))),'[1]Lookup for use classification'!$A$11,IF(OR(ISNUMBER(SEARCH('[1]Lookup for use classification'!$B$12,C1628)),ISNUMBER(SEARCH('[1]Lookup for use classification'!$C$12,C1628))),'[1]Lookup for use classification'!$A$12,IF(OR(ISNUMBER(SEARCH('[1]Lookup for use classification'!$B$13,C1628)),ISNUMBER(SEARCH('[1]Lookup for use classification'!$C$13,C1628)),ISNUMBER(SEARCH('[1]Lookup for use classification'!$D$13,C1628)),,ISNUMBER(SEARCH('[1]Lookup for use classification'!$C$13,C1628)),ISNUMBER(SEARCH('[1]Lookup for use classification'!$E$13,C1628))),'[1]Lookup for use classification'!$A$13,IF(OR(ISNUMBER(SEARCH('[1]Lookup for use classification'!$B$14,C1628)),ISNUMBER(SEARCH('[1]Lookup for use classification'!$C$14,C1628))),'[1]Lookup for use classification'!$A$14,"Other"))))))))))))</f>
        <v>Public Safety</v>
      </c>
      <c r="E1628" s="198"/>
      <c r="F1628" s="162"/>
      <c r="G1628" s="162"/>
    </row>
    <row r="1629" spans="1:10" hidden="1">
      <c r="A1629" s="188" t="s">
        <v>2261</v>
      </c>
      <c r="B1629" s="8" t="str">
        <f>IF(ISNA(VLOOKUP(CONCATENATE(A1629,C1629),ARIS!$A$1:$A$959,1,FALSE)),"","ARIS")</f>
        <v>ARIS</v>
      </c>
      <c r="C1629" s="162" t="s">
        <v>2262</v>
      </c>
      <c r="D1629" s="6" t="str">
        <f>IF(OR(ISNUMBER(SEARCH('[1]Lookup for use classification'!$B$1,C1629)),ISNUMBER(SEARCH('[1]Lookup for use classification'!$C$1,C1629)),ISNUMBER(SEARCH('[1]Lookup for use classification'!$D$1,C1629))),'[1]Lookup for use classification'!$A$1,IF(ISNUMBER(SEARCH('[1]Lookup for use classification'!$B$2,C1629)),'[1]Lookup for use classification'!$A$2,IF(ISNUMBER(SEARCH('[1]Lookup for use classification'!$B$3,C1629)),'[1]Lookup for use classification'!$A$3,IF(OR(ISNUMBER(SEARCH('[1]Lookup for use classification'!$B$4,C1629)),ISNUMBER(SEARCH('[1]Lookup for use classification'!$C$4,C1629))),'[1]Lookup for use classification'!$A$4,IF(OR(ISNUMBER(SEARCH('[1]Lookup for use classification'!$B$5,C1629)),ISNUMBER(SEARCH('[1]Lookup for use classification'!$C$5,C1629)),ISNUMBER(SEARCH('[1]Lookup for use classification'!$D$5,C1629))),'[1]Lookup for use classification'!$A$5,IF(OR(ISNUMBER(SEARCH('[1]Lookup for use classification'!$B$7,C1629)),ISNUMBER(SEARCH('[1]Lookup for use classification'!$C$7,C1629)),ISNUMBER(SEARCH('[1]Lookup for use classification'!$D$7,C1629))),'[1]Lookup for use classification'!$A$7,IF(OR(ISNUMBER(SEARCH('[1]Lookup for use classification'!$B$9,C1629)),ISNUMBER(SEARCH('[1]Lookup for use classification'!$C$9,C1629)),ISNUMBER(SEARCH('[1]Lookup for use classification'!$D$9,C1629)),ISNUMBER(SEARCH('[1]Lookup for use classification'!$E$9,C1629)),ISNUMBER(SEARCH('[1]Lookup for use classification'!$F$9,C1629)),ISNUMBER(SEARCH('[1]Lookup for use classification'!$G$9,C1629))),'[1]Lookup for use classification'!$A$9,IF(OR(ISNUMBER(SEARCH('[1]Lookup for use classification'!$B$10,C1629)),ISNUMBER(SEARCH('[1]Lookup for use classification'!$C$10,C1629)),ISNUMBER(SEARCH('[1]Lookup for use classification'!$D$10,C1629)),ISNUMBER(SEARCH('[1]Lookup for use classification'!$E$10,C1629)),ISNUMBER(SEARCH('[1]Lookup for use classification'!$F$10,C1629))),'[1]Lookup for use classification'!$A$10,IF(OR(ISNUMBER(SEARCH('[1]Lookup for use classification'!$B$11,C1629)),ISNUMBER(SEARCH('[1]Lookup for use classification'!$C$11,C1629))),'[1]Lookup for use classification'!$A$11,IF(OR(ISNUMBER(SEARCH('[1]Lookup for use classification'!$B$12,C1629)),ISNUMBER(SEARCH('[1]Lookup for use classification'!$C$12,C1629))),'[1]Lookup for use classification'!$A$12,"Nope"))))))))))</f>
        <v>Residential - Multi-Family</v>
      </c>
      <c r="E1629" s="163">
        <v>1000</v>
      </c>
      <c r="F1629" s="163"/>
      <c r="G1629" s="163"/>
      <c r="H1629" s="164"/>
      <c r="I1629" s="164"/>
      <c r="J1629" s="165">
        <v>422.20379979999996</v>
      </c>
    </row>
    <row r="1630" spans="1:10" hidden="1">
      <c r="A1630" s="193" t="s">
        <v>1842</v>
      </c>
      <c r="B1630" s="167" t="s">
        <v>4456</v>
      </c>
      <c r="C1630" s="174" t="s">
        <v>1896</v>
      </c>
      <c r="D1630" s="6" t="str">
        <f>IF(OR(ISNUMBER(SEARCH('[1]Lookup for use classification'!$B$1,C1630)),ISNUMBER(SEARCH('[1]Lookup for use classification'!$C$1,C1630)),ISNUMBER(SEARCH('[1]Lookup for use classification'!$D$1,C1630)),ISNUMBER(SEARCH('[1]Lookup for use classification'!$E$1,C1630))),'[1]Lookup for use classification'!$A$1,IF(ISNUMBER(SEARCH('[1]Lookup for use classification'!$B$2,C1630)),'[1]Lookup for use classification'!$A$2,IF(ISNUMBER(SEARCH('[1]Lookup for use classification'!$B$3,C1630)),'[1]Lookup for use classification'!$A$3,IF(OR(ISNUMBER(SEARCH('[1]Lookup for use classification'!$B$4,C1630)),ISNUMBER(SEARCH('[1]Lookup for use classification'!$C$4,C1630)),ISNUMBER(SEARCH('[1]Lookup for use classification'!$D$4,C1630)),ISNUMBER(SEARCH('[1]Lookup for use classification'!$E$4,C1630))),'[1]Lookup for use classification'!$A$4,IF(OR(ISNUMBER(SEARCH('[1]Lookup for use classification'!$B$5,C1630)),ISNUMBER(SEARCH('[1]Lookup for use classification'!$C$5,C1630)),ISNUMBER(SEARCH('[1]Lookup for use classification'!$D$5,C1630))),'[1]Lookup for use classification'!$A$5,IF(OR(ISNUMBER(SEARCH('[1]Lookup for use classification'!$B$7,C1630)),ISNUMBER(SEARCH('[1]Lookup for use classification'!$C$7,C1630)),ISNUMBER(SEARCH('[1]Lookup for use classification'!$D$7,C1630))),'[1]Lookup for use classification'!$A$7,IF(OR(ISNUMBER(SEARCH('[1]Lookup for use classification'!$B$9,C1630)),ISNUMBER(SEARCH('[1]Lookup for use classification'!$C$9,C1630)),ISNUMBER(SEARCH('[1]Lookup for use classification'!$D$9,C1630)),ISNUMBER(SEARCH('[1]Lookup for use classification'!$E$9,C1630)),ISNUMBER(SEARCH('[1]Lookup for use classification'!$F$9,C1630)),ISNUMBER(SEARCH('[1]Lookup for use classification'!$G$9,C1630)),ISNUMBER(SEARCH('[1]Lookup for use classification'!$H$9,C1630)),ISNUMBER(SEARCH('[1]Lookup for use classification'!$I$9,C1630)),ISNUMBER(SEARCH('[1]Lookup for use classification'!$J$9,C1630)),ISNUMBER(SEARCH('[1]Lookup for use classification'!$K$9,C1630))),'[1]Lookup for use classification'!$A$9,IF(OR(ISNUMBER(SEARCH('[1]Lookup for use classification'!$B$10,C1630)),ISNUMBER(SEARCH('[1]Lookup for use classification'!$C$10,C1630)),ISNUMBER(SEARCH('[1]Lookup for use classification'!$D$10,C1630)),ISNUMBER(SEARCH('[1]Lookup for use classification'!$E$10,C1630)),ISNUMBER(SEARCH('[1]Lookup for use classification'!$F$10,C1630)),ISNUMBER(SEARCH('[1]Lookup for use classification'!$G$10,C1630))),'[1]Lookup for use classification'!$A$10,IF(OR(ISNUMBER(SEARCH('[1]Lookup for use classification'!$B$11,C1630)),ISNUMBER(SEARCH('[1]Lookup for use classification'!$C$11,C1630))),'[1]Lookup for use classification'!$A$11,IF(OR(ISNUMBER(SEARCH('[1]Lookup for use classification'!$B$12,C1630)),ISNUMBER(SEARCH('[1]Lookup for use classification'!$C$12,C1630))),'[1]Lookup for use classification'!$A$12,IF(OR(ISNUMBER(SEARCH('[1]Lookup for use classification'!$B$13,C1630)),ISNUMBER(SEARCH('[1]Lookup for use classification'!$C$13,C1630)),ISNUMBER(SEARCH('[1]Lookup for use classification'!$D$13,C1630)),,ISNUMBER(SEARCH('[1]Lookup for use classification'!$C$13,C1630)),ISNUMBER(SEARCH('[1]Lookup for use classification'!$E$13,C1630))),'[1]Lookup for use classification'!$A$13,IF(OR(ISNUMBER(SEARCH('[1]Lookup for use classification'!$B$14,C1630)),ISNUMBER(SEARCH('[1]Lookup for use classification'!$C$14,C1630))),'[1]Lookup for use classification'!$A$14,"Other"))))))))))))</f>
        <v>Retail - Other</v>
      </c>
      <c r="E1630" s="198"/>
      <c r="F1630" s="162"/>
      <c r="G1630" s="162"/>
    </row>
    <row r="1631" spans="1:10" hidden="1">
      <c r="A1631" s="193" t="s">
        <v>1842</v>
      </c>
      <c r="B1631" s="167" t="s">
        <v>4456</v>
      </c>
      <c r="C1631" s="174" t="s">
        <v>149</v>
      </c>
      <c r="D1631" s="6" t="str">
        <f>IF(OR(ISNUMBER(SEARCH('[1]Lookup for use classification'!$B$1,C1631)),ISNUMBER(SEARCH('[1]Lookup for use classification'!$C$1,C1631)),ISNUMBER(SEARCH('[1]Lookup for use classification'!$D$1,C1631)),ISNUMBER(SEARCH('[1]Lookup for use classification'!$E$1,C1631))),'[1]Lookup for use classification'!$A$1,IF(ISNUMBER(SEARCH('[1]Lookup for use classification'!$B$2,C1631)),'[1]Lookup for use classification'!$A$2,IF(ISNUMBER(SEARCH('[1]Lookup for use classification'!$B$3,C1631)),'[1]Lookup for use classification'!$A$3,IF(OR(ISNUMBER(SEARCH('[1]Lookup for use classification'!$B$4,C1631)),ISNUMBER(SEARCH('[1]Lookup for use classification'!$C$4,C1631)),ISNUMBER(SEARCH('[1]Lookup for use classification'!$D$4,C1631)),ISNUMBER(SEARCH('[1]Lookup for use classification'!$E$4,C1631))),'[1]Lookup for use classification'!$A$4,IF(OR(ISNUMBER(SEARCH('[1]Lookup for use classification'!$B$5,C1631)),ISNUMBER(SEARCH('[1]Lookup for use classification'!$C$5,C1631)),ISNUMBER(SEARCH('[1]Lookup for use classification'!$D$5,C1631))),'[1]Lookup for use classification'!$A$5,IF(OR(ISNUMBER(SEARCH('[1]Lookup for use classification'!$B$7,C1631)),ISNUMBER(SEARCH('[1]Lookup for use classification'!$C$7,C1631)),ISNUMBER(SEARCH('[1]Lookup for use classification'!$D$7,C1631))),'[1]Lookup for use classification'!$A$7,IF(OR(ISNUMBER(SEARCH('[1]Lookup for use classification'!$B$9,C1631)),ISNUMBER(SEARCH('[1]Lookup for use classification'!$C$9,C1631)),ISNUMBER(SEARCH('[1]Lookup for use classification'!$D$9,C1631)),ISNUMBER(SEARCH('[1]Lookup for use classification'!$E$9,C1631)),ISNUMBER(SEARCH('[1]Lookup for use classification'!$F$9,C1631)),ISNUMBER(SEARCH('[1]Lookup for use classification'!$G$9,C1631)),ISNUMBER(SEARCH('[1]Lookup for use classification'!$H$9,C1631)),ISNUMBER(SEARCH('[1]Lookup for use classification'!$I$9,C1631)),ISNUMBER(SEARCH('[1]Lookup for use classification'!$J$9,C1631)),ISNUMBER(SEARCH('[1]Lookup for use classification'!$K$9,C1631))),'[1]Lookup for use classification'!$A$9,IF(OR(ISNUMBER(SEARCH('[1]Lookup for use classification'!$B$10,C1631)),ISNUMBER(SEARCH('[1]Lookup for use classification'!$C$10,C1631)),ISNUMBER(SEARCH('[1]Lookup for use classification'!$D$10,C1631)),ISNUMBER(SEARCH('[1]Lookup for use classification'!$E$10,C1631)),ISNUMBER(SEARCH('[1]Lookup for use classification'!$F$10,C1631)),ISNUMBER(SEARCH('[1]Lookup for use classification'!$G$10,C1631))),'[1]Lookup for use classification'!$A$10,IF(OR(ISNUMBER(SEARCH('[1]Lookup for use classification'!$B$11,C1631)),ISNUMBER(SEARCH('[1]Lookup for use classification'!$C$11,C1631))),'[1]Lookup for use classification'!$A$11,IF(OR(ISNUMBER(SEARCH('[1]Lookup for use classification'!$B$12,C1631)),ISNUMBER(SEARCH('[1]Lookup for use classification'!$C$12,C1631))),'[1]Lookup for use classification'!$A$12,IF(OR(ISNUMBER(SEARCH('[1]Lookup for use classification'!$B$13,C1631)),ISNUMBER(SEARCH('[1]Lookup for use classification'!$C$13,C1631)),ISNUMBER(SEARCH('[1]Lookup for use classification'!$D$13,C1631)),,ISNUMBER(SEARCH('[1]Lookup for use classification'!$C$13,C1631)),ISNUMBER(SEARCH('[1]Lookup for use classification'!$E$13,C1631))),'[1]Lookup for use classification'!$A$13,IF(OR(ISNUMBER(SEARCH('[1]Lookup for use classification'!$B$14,C1631)),ISNUMBER(SEARCH('[1]Lookup for use classification'!$C$14,C1631))),'[1]Lookup for use classification'!$A$14,"Other"))))))))))))</f>
        <v>Retail - Other</v>
      </c>
      <c r="E1631" s="198"/>
      <c r="F1631" s="162"/>
      <c r="G1631" s="162"/>
    </row>
    <row r="1632" spans="1:10" hidden="1">
      <c r="A1632" s="193" t="s">
        <v>1842</v>
      </c>
      <c r="B1632" s="167" t="s">
        <v>4456</v>
      </c>
      <c r="C1632" s="174" t="s">
        <v>1919</v>
      </c>
      <c r="D1632" s="6" t="str">
        <f>IF(OR(ISNUMBER(SEARCH('[1]Lookup for use classification'!$B$1,C1632)),ISNUMBER(SEARCH('[1]Lookup for use classification'!$C$1,C1632)),ISNUMBER(SEARCH('[1]Lookup for use classification'!$D$1,C1632)),ISNUMBER(SEARCH('[1]Lookup for use classification'!$E$1,C1632))),'[1]Lookup for use classification'!$A$1,IF(ISNUMBER(SEARCH('[1]Lookup for use classification'!$B$2,C1632)),'[1]Lookup for use classification'!$A$2,IF(ISNUMBER(SEARCH('[1]Lookup for use classification'!$B$3,C1632)),'[1]Lookup for use classification'!$A$3,IF(OR(ISNUMBER(SEARCH('[1]Lookup for use classification'!$B$4,C1632)),ISNUMBER(SEARCH('[1]Lookup for use classification'!$C$4,C1632)),ISNUMBER(SEARCH('[1]Lookup for use classification'!$D$4,C1632)),ISNUMBER(SEARCH('[1]Lookup for use classification'!$E$4,C1632))),'[1]Lookup for use classification'!$A$4,IF(OR(ISNUMBER(SEARCH('[1]Lookup for use classification'!$B$5,C1632)),ISNUMBER(SEARCH('[1]Lookup for use classification'!$C$5,C1632)),ISNUMBER(SEARCH('[1]Lookup for use classification'!$D$5,C1632))),'[1]Lookup for use classification'!$A$5,IF(OR(ISNUMBER(SEARCH('[1]Lookup for use classification'!$B$7,C1632)),ISNUMBER(SEARCH('[1]Lookup for use classification'!$C$7,C1632)),ISNUMBER(SEARCH('[1]Lookup for use classification'!$D$7,C1632))),'[1]Lookup for use classification'!$A$7,IF(OR(ISNUMBER(SEARCH('[1]Lookup for use classification'!$B$9,C1632)),ISNUMBER(SEARCH('[1]Lookup for use classification'!$C$9,C1632)),ISNUMBER(SEARCH('[1]Lookup for use classification'!$D$9,C1632)),ISNUMBER(SEARCH('[1]Lookup for use classification'!$E$9,C1632)),ISNUMBER(SEARCH('[1]Lookup for use classification'!$F$9,C1632)),ISNUMBER(SEARCH('[1]Lookup for use classification'!$G$9,C1632)),ISNUMBER(SEARCH('[1]Lookup for use classification'!$H$9,C1632)),ISNUMBER(SEARCH('[1]Lookup for use classification'!$I$9,C1632)),ISNUMBER(SEARCH('[1]Lookup for use classification'!$J$9,C1632)),ISNUMBER(SEARCH('[1]Lookup for use classification'!$K$9,C1632))),'[1]Lookup for use classification'!$A$9,IF(OR(ISNUMBER(SEARCH('[1]Lookup for use classification'!$B$10,C1632)),ISNUMBER(SEARCH('[1]Lookup for use classification'!$C$10,C1632)),ISNUMBER(SEARCH('[1]Lookup for use classification'!$D$10,C1632)),ISNUMBER(SEARCH('[1]Lookup for use classification'!$E$10,C1632)),ISNUMBER(SEARCH('[1]Lookup for use classification'!$F$10,C1632)),ISNUMBER(SEARCH('[1]Lookup for use classification'!$G$10,C1632))),'[1]Lookup for use classification'!$A$10,IF(OR(ISNUMBER(SEARCH('[1]Lookup for use classification'!$B$11,C1632)),ISNUMBER(SEARCH('[1]Lookup for use classification'!$C$11,C1632))),'[1]Lookup for use classification'!$A$11,IF(OR(ISNUMBER(SEARCH('[1]Lookup for use classification'!$B$12,C1632)),ISNUMBER(SEARCH('[1]Lookup for use classification'!$C$12,C1632))),'[1]Lookup for use classification'!$A$12,IF(OR(ISNUMBER(SEARCH('[1]Lookup for use classification'!$B$13,C1632)),ISNUMBER(SEARCH('[1]Lookup for use classification'!$C$13,C1632)),ISNUMBER(SEARCH('[1]Lookup for use classification'!$D$13,C1632)),,ISNUMBER(SEARCH('[1]Lookup for use classification'!$C$13,C1632)),ISNUMBER(SEARCH('[1]Lookup for use classification'!$E$13,C1632))),'[1]Lookup for use classification'!$A$13,IF(OR(ISNUMBER(SEARCH('[1]Lookup for use classification'!$B$14,C1632)),ISNUMBER(SEARCH('[1]Lookup for use classification'!$C$14,C1632))),'[1]Lookup for use classification'!$A$14,"Other"))))))))))))</f>
        <v>Retail - Other</v>
      </c>
      <c r="E1632" s="198"/>
      <c r="F1632" s="162"/>
      <c r="G1632" s="162"/>
    </row>
    <row r="1633" spans="1:12" hidden="1">
      <c r="A1633" s="193" t="s">
        <v>1842</v>
      </c>
      <c r="B1633" s="167" t="s">
        <v>4456</v>
      </c>
      <c r="C1633" s="174" t="s">
        <v>1885</v>
      </c>
      <c r="D1633" s="6" t="str">
        <f>IF(OR(ISNUMBER(SEARCH('[1]Lookup for use classification'!$B$1,C1633)),ISNUMBER(SEARCH('[1]Lookup for use classification'!$C$1,C1633)),ISNUMBER(SEARCH('[1]Lookup for use classification'!$D$1,C1633)),ISNUMBER(SEARCH('[1]Lookup for use classification'!$E$1,C1633))),'[1]Lookup for use classification'!$A$1,IF(ISNUMBER(SEARCH('[1]Lookup for use classification'!$B$2,C1633)),'[1]Lookup for use classification'!$A$2,IF(ISNUMBER(SEARCH('[1]Lookup for use classification'!$B$3,C1633)),'[1]Lookup for use classification'!$A$3,IF(OR(ISNUMBER(SEARCH('[1]Lookup for use classification'!$B$4,C1633)),ISNUMBER(SEARCH('[1]Lookup for use classification'!$C$4,C1633)),ISNUMBER(SEARCH('[1]Lookup for use classification'!$D$4,C1633)),ISNUMBER(SEARCH('[1]Lookup for use classification'!$E$4,C1633))),'[1]Lookup for use classification'!$A$4,IF(OR(ISNUMBER(SEARCH('[1]Lookup for use classification'!$B$5,C1633)),ISNUMBER(SEARCH('[1]Lookup for use classification'!$C$5,C1633)),ISNUMBER(SEARCH('[1]Lookup for use classification'!$D$5,C1633))),'[1]Lookup for use classification'!$A$5,IF(OR(ISNUMBER(SEARCH('[1]Lookup for use classification'!$B$7,C1633)),ISNUMBER(SEARCH('[1]Lookup for use classification'!$C$7,C1633)),ISNUMBER(SEARCH('[1]Lookup for use classification'!$D$7,C1633))),'[1]Lookup for use classification'!$A$7,IF(OR(ISNUMBER(SEARCH('[1]Lookup for use classification'!$B$9,C1633)),ISNUMBER(SEARCH('[1]Lookup for use classification'!$C$9,C1633)),ISNUMBER(SEARCH('[1]Lookup for use classification'!$D$9,C1633)),ISNUMBER(SEARCH('[1]Lookup for use classification'!$E$9,C1633)),ISNUMBER(SEARCH('[1]Lookup for use classification'!$F$9,C1633)),ISNUMBER(SEARCH('[1]Lookup for use classification'!$G$9,C1633)),ISNUMBER(SEARCH('[1]Lookup for use classification'!$H$9,C1633)),ISNUMBER(SEARCH('[1]Lookup for use classification'!$I$9,C1633)),ISNUMBER(SEARCH('[1]Lookup for use classification'!$J$9,C1633)),ISNUMBER(SEARCH('[1]Lookup for use classification'!$K$9,C1633))),'[1]Lookup for use classification'!$A$9,IF(OR(ISNUMBER(SEARCH('[1]Lookup for use classification'!$B$10,C1633)),ISNUMBER(SEARCH('[1]Lookup for use classification'!$C$10,C1633)),ISNUMBER(SEARCH('[1]Lookup for use classification'!$D$10,C1633)),ISNUMBER(SEARCH('[1]Lookup for use classification'!$E$10,C1633)),ISNUMBER(SEARCH('[1]Lookup for use classification'!$F$10,C1633)),ISNUMBER(SEARCH('[1]Lookup for use classification'!$G$10,C1633))),'[1]Lookup for use classification'!$A$10,IF(OR(ISNUMBER(SEARCH('[1]Lookup for use classification'!$B$11,C1633)),ISNUMBER(SEARCH('[1]Lookup for use classification'!$C$11,C1633))),'[1]Lookup for use classification'!$A$11,IF(OR(ISNUMBER(SEARCH('[1]Lookup for use classification'!$B$12,C1633)),ISNUMBER(SEARCH('[1]Lookup for use classification'!$C$12,C1633))),'[1]Lookup for use classification'!$A$12,IF(OR(ISNUMBER(SEARCH('[1]Lookup for use classification'!$B$13,C1633)),ISNUMBER(SEARCH('[1]Lookup for use classification'!$C$13,C1633)),ISNUMBER(SEARCH('[1]Lookup for use classification'!$D$13,C1633)),,ISNUMBER(SEARCH('[1]Lookup for use classification'!$C$13,C1633)),ISNUMBER(SEARCH('[1]Lookup for use classification'!$E$13,C1633))),'[1]Lookup for use classification'!$A$13,IF(OR(ISNUMBER(SEARCH('[1]Lookup for use classification'!$B$14,C1633)),ISNUMBER(SEARCH('[1]Lookup for use classification'!$C$14,C1633))),'[1]Lookup for use classification'!$A$14,"Other"))))))))))))</f>
        <v>Warehousing</v>
      </c>
      <c r="E1633" s="198"/>
      <c r="F1633" s="162"/>
      <c r="G1633" s="162"/>
    </row>
    <row r="1634" spans="1:12" hidden="1">
      <c r="A1634" s="193" t="s">
        <v>1842</v>
      </c>
      <c r="B1634" s="167" t="s">
        <v>4456</v>
      </c>
      <c r="C1634" s="174" t="s">
        <v>1893</v>
      </c>
      <c r="D1634" s="6" t="str">
        <f>IF(OR(ISNUMBER(SEARCH('[1]Lookup for use classification'!$B$1,C1634)),ISNUMBER(SEARCH('[1]Lookup for use classification'!$C$1,C1634)),ISNUMBER(SEARCH('[1]Lookup for use classification'!$D$1,C1634)),ISNUMBER(SEARCH('[1]Lookup for use classification'!$E$1,C1634))),'[1]Lookup for use classification'!$A$1,IF(ISNUMBER(SEARCH('[1]Lookup for use classification'!$B$2,C1634)),'[1]Lookup for use classification'!$A$2,IF(ISNUMBER(SEARCH('[1]Lookup for use classification'!$B$3,C1634)),'[1]Lookup for use classification'!$A$3,IF(OR(ISNUMBER(SEARCH('[1]Lookup for use classification'!$B$4,C1634)),ISNUMBER(SEARCH('[1]Lookup for use classification'!$C$4,C1634)),ISNUMBER(SEARCH('[1]Lookup for use classification'!$D$4,C1634)),ISNUMBER(SEARCH('[1]Lookup for use classification'!$E$4,C1634))),'[1]Lookup for use classification'!$A$4,IF(OR(ISNUMBER(SEARCH('[1]Lookup for use classification'!$B$5,C1634)),ISNUMBER(SEARCH('[1]Lookup for use classification'!$C$5,C1634)),ISNUMBER(SEARCH('[1]Lookup for use classification'!$D$5,C1634))),'[1]Lookup for use classification'!$A$5,IF(OR(ISNUMBER(SEARCH('[1]Lookup for use classification'!$B$7,C1634)),ISNUMBER(SEARCH('[1]Lookup for use classification'!$C$7,C1634)),ISNUMBER(SEARCH('[1]Lookup for use classification'!$D$7,C1634))),'[1]Lookup for use classification'!$A$7,IF(OR(ISNUMBER(SEARCH('[1]Lookup for use classification'!$B$9,C1634)),ISNUMBER(SEARCH('[1]Lookup for use classification'!$C$9,C1634)),ISNUMBER(SEARCH('[1]Lookup for use classification'!$D$9,C1634)),ISNUMBER(SEARCH('[1]Lookup for use classification'!$E$9,C1634)),ISNUMBER(SEARCH('[1]Lookup for use classification'!$F$9,C1634)),ISNUMBER(SEARCH('[1]Lookup for use classification'!$G$9,C1634)),ISNUMBER(SEARCH('[1]Lookup for use classification'!$H$9,C1634)),ISNUMBER(SEARCH('[1]Lookup for use classification'!$I$9,C1634)),ISNUMBER(SEARCH('[1]Lookup for use classification'!$J$9,C1634)),ISNUMBER(SEARCH('[1]Lookup for use classification'!$K$9,C1634))),'[1]Lookup for use classification'!$A$9,IF(OR(ISNUMBER(SEARCH('[1]Lookup for use classification'!$B$10,C1634)),ISNUMBER(SEARCH('[1]Lookup for use classification'!$C$10,C1634)),ISNUMBER(SEARCH('[1]Lookup for use classification'!$D$10,C1634)),ISNUMBER(SEARCH('[1]Lookup for use classification'!$E$10,C1634)),ISNUMBER(SEARCH('[1]Lookup for use classification'!$F$10,C1634)),ISNUMBER(SEARCH('[1]Lookup for use classification'!$G$10,C1634))),'[1]Lookup for use classification'!$A$10,IF(OR(ISNUMBER(SEARCH('[1]Lookup for use classification'!$B$11,C1634)),ISNUMBER(SEARCH('[1]Lookup for use classification'!$C$11,C1634))),'[1]Lookup for use classification'!$A$11,IF(OR(ISNUMBER(SEARCH('[1]Lookup for use classification'!$B$12,C1634)),ISNUMBER(SEARCH('[1]Lookup for use classification'!$C$12,C1634))),'[1]Lookup for use classification'!$A$12,IF(OR(ISNUMBER(SEARCH('[1]Lookup for use classification'!$B$13,C1634)),ISNUMBER(SEARCH('[1]Lookup for use classification'!$C$13,C1634)),ISNUMBER(SEARCH('[1]Lookup for use classification'!$D$13,C1634)),,ISNUMBER(SEARCH('[1]Lookup for use classification'!$C$13,C1634)),ISNUMBER(SEARCH('[1]Lookup for use classification'!$E$13,C1634))),'[1]Lookup for use classification'!$A$13,IF(OR(ISNUMBER(SEARCH('[1]Lookup for use classification'!$B$14,C1634)),ISNUMBER(SEARCH('[1]Lookup for use classification'!$C$14,C1634))),'[1]Lookup for use classification'!$A$14,"Other"))))))))))))</f>
        <v>Warehousing</v>
      </c>
      <c r="E1634" s="198"/>
      <c r="F1634" s="162"/>
      <c r="G1634" s="162"/>
    </row>
    <row r="1635" spans="1:12" hidden="1">
      <c r="A1635" s="193" t="s">
        <v>1842</v>
      </c>
      <c r="B1635" s="167" t="s">
        <v>4456</v>
      </c>
      <c r="C1635" s="174" t="s">
        <v>1917</v>
      </c>
      <c r="D1635" s="6" t="str">
        <f>IF(OR(ISNUMBER(SEARCH('[1]Lookup for use classification'!$B$1,C1635)),ISNUMBER(SEARCH('[1]Lookup for use classification'!$C$1,C1635)),ISNUMBER(SEARCH('[1]Lookup for use classification'!$D$1,C1635)),ISNUMBER(SEARCH('[1]Lookup for use classification'!$E$1,C1635))),'[1]Lookup for use classification'!$A$1,IF(ISNUMBER(SEARCH('[1]Lookup for use classification'!$B$2,C1635)),'[1]Lookup for use classification'!$A$2,IF(ISNUMBER(SEARCH('[1]Lookup for use classification'!$B$3,C1635)),'[1]Lookup for use classification'!$A$3,IF(OR(ISNUMBER(SEARCH('[1]Lookup for use classification'!$B$4,C1635)),ISNUMBER(SEARCH('[1]Lookup for use classification'!$C$4,C1635)),ISNUMBER(SEARCH('[1]Lookup for use classification'!$D$4,C1635)),ISNUMBER(SEARCH('[1]Lookup for use classification'!$E$4,C1635))),'[1]Lookup for use classification'!$A$4,IF(OR(ISNUMBER(SEARCH('[1]Lookup for use classification'!$B$5,C1635)),ISNUMBER(SEARCH('[1]Lookup for use classification'!$C$5,C1635)),ISNUMBER(SEARCH('[1]Lookup for use classification'!$D$5,C1635))),'[1]Lookup for use classification'!$A$5,IF(OR(ISNUMBER(SEARCH('[1]Lookup for use classification'!$B$7,C1635)),ISNUMBER(SEARCH('[1]Lookup for use classification'!$C$7,C1635)),ISNUMBER(SEARCH('[1]Lookup for use classification'!$D$7,C1635))),'[1]Lookup for use classification'!$A$7,IF(OR(ISNUMBER(SEARCH('[1]Lookup for use classification'!$B$9,C1635)),ISNUMBER(SEARCH('[1]Lookup for use classification'!$C$9,C1635)),ISNUMBER(SEARCH('[1]Lookup for use classification'!$D$9,C1635)),ISNUMBER(SEARCH('[1]Lookup for use classification'!$E$9,C1635)),ISNUMBER(SEARCH('[1]Lookup for use classification'!$F$9,C1635)),ISNUMBER(SEARCH('[1]Lookup for use classification'!$G$9,C1635)),ISNUMBER(SEARCH('[1]Lookup for use classification'!$H$9,C1635)),ISNUMBER(SEARCH('[1]Lookup for use classification'!$I$9,C1635)),ISNUMBER(SEARCH('[1]Lookup for use classification'!$J$9,C1635)),ISNUMBER(SEARCH('[1]Lookup for use classification'!$K$9,C1635))),'[1]Lookup for use classification'!$A$9,IF(OR(ISNUMBER(SEARCH('[1]Lookup for use classification'!$B$10,C1635)),ISNUMBER(SEARCH('[1]Lookup for use classification'!$C$10,C1635)),ISNUMBER(SEARCH('[1]Lookup for use classification'!$D$10,C1635)),ISNUMBER(SEARCH('[1]Lookup for use classification'!$E$10,C1635)),ISNUMBER(SEARCH('[1]Lookup for use classification'!$F$10,C1635)),ISNUMBER(SEARCH('[1]Lookup for use classification'!$G$10,C1635))),'[1]Lookup for use classification'!$A$10,IF(OR(ISNUMBER(SEARCH('[1]Lookup for use classification'!$B$11,C1635)),ISNUMBER(SEARCH('[1]Lookup for use classification'!$C$11,C1635))),'[1]Lookup for use classification'!$A$11,IF(OR(ISNUMBER(SEARCH('[1]Lookup for use classification'!$B$12,C1635)),ISNUMBER(SEARCH('[1]Lookup for use classification'!$C$12,C1635))),'[1]Lookup for use classification'!$A$12,IF(OR(ISNUMBER(SEARCH('[1]Lookup for use classification'!$B$13,C1635)),ISNUMBER(SEARCH('[1]Lookup for use classification'!$C$13,C1635)),ISNUMBER(SEARCH('[1]Lookup for use classification'!$D$13,C1635)),,ISNUMBER(SEARCH('[1]Lookup for use classification'!$C$13,C1635)),ISNUMBER(SEARCH('[1]Lookup for use classification'!$E$13,C1635))),'[1]Lookup for use classification'!$A$13,IF(OR(ISNUMBER(SEARCH('[1]Lookup for use classification'!$B$14,C1635)),ISNUMBER(SEARCH('[1]Lookup for use classification'!$C$14,C1635))),'[1]Lookup for use classification'!$A$14,"Other"))))))))))))</f>
        <v>Warehousing</v>
      </c>
      <c r="E1635" s="198"/>
      <c r="F1635" s="162"/>
      <c r="G1635" s="162"/>
    </row>
    <row r="1636" spans="1:12" hidden="1">
      <c r="A1636" s="193" t="s">
        <v>1842</v>
      </c>
      <c r="B1636" s="167" t="s">
        <v>4456</v>
      </c>
      <c r="C1636" s="174" t="s">
        <v>252</v>
      </c>
      <c r="D1636" s="6" t="str">
        <f>IF(OR(ISNUMBER(SEARCH('[1]Lookup for use classification'!$B$1,C1636)),ISNUMBER(SEARCH('[1]Lookup for use classification'!$C$1,C1636)),ISNUMBER(SEARCH('[1]Lookup for use classification'!$D$1,C1636)),ISNUMBER(SEARCH('[1]Lookup for use classification'!$E$1,C1636))),'[1]Lookup for use classification'!$A$1,IF(ISNUMBER(SEARCH('[1]Lookup for use classification'!$B$2,C1636)),'[1]Lookup for use classification'!$A$2,IF(ISNUMBER(SEARCH('[1]Lookup for use classification'!$B$3,C1636)),'[1]Lookup for use classification'!$A$3,IF(OR(ISNUMBER(SEARCH('[1]Lookup for use classification'!$B$4,C1636)),ISNUMBER(SEARCH('[1]Lookup for use classification'!$C$4,C1636)),ISNUMBER(SEARCH('[1]Lookup for use classification'!$D$4,C1636)),ISNUMBER(SEARCH('[1]Lookup for use classification'!$E$4,C1636))),'[1]Lookup for use classification'!$A$4,IF(OR(ISNUMBER(SEARCH('[1]Lookup for use classification'!$B$5,C1636)),ISNUMBER(SEARCH('[1]Lookup for use classification'!$C$5,C1636)),ISNUMBER(SEARCH('[1]Lookup for use classification'!$D$5,C1636))),'[1]Lookup for use classification'!$A$5,IF(OR(ISNUMBER(SEARCH('[1]Lookup for use classification'!$B$7,C1636)),ISNUMBER(SEARCH('[1]Lookup for use classification'!$C$7,C1636)),ISNUMBER(SEARCH('[1]Lookup for use classification'!$D$7,C1636))),'[1]Lookup for use classification'!$A$7,IF(OR(ISNUMBER(SEARCH('[1]Lookup for use classification'!$B$9,C1636)),ISNUMBER(SEARCH('[1]Lookup for use classification'!$C$9,C1636)),ISNUMBER(SEARCH('[1]Lookup for use classification'!$D$9,C1636)),ISNUMBER(SEARCH('[1]Lookup for use classification'!$E$9,C1636)),ISNUMBER(SEARCH('[1]Lookup for use classification'!$F$9,C1636)),ISNUMBER(SEARCH('[1]Lookup for use classification'!$G$9,C1636)),ISNUMBER(SEARCH('[1]Lookup for use classification'!$H$9,C1636)),ISNUMBER(SEARCH('[1]Lookup for use classification'!$I$9,C1636)),ISNUMBER(SEARCH('[1]Lookup for use classification'!$J$9,C1636)),ISNUMBER(SEARCH('[1]Lookup for use classification'!$K$9,C1636))),'[1]Lookup for use classification'!$A$9,IF(OR(ISNUMBER(SEARCH('[1]Lookup for use classification'!$B$10,C1636)),ISNUMBER(SEARCH('[1]Lookup for use classification'!$C$10,C1636)),ISNUMBER(SEARCH('[1]Lookup for use classification'!$D$10,C1636)),ISNUMBER(SEARCH('[1]Lookup for use classification'!$E$10,C1636)),ISNUMBER(SEARCH('[1]Lookup for use classification'!$F$10,C1636)),ISNUMBER(SEARCH('[1]Lookup for use classification'!$G$10,C1636))),'[1]Lookup for use classification'!$A$10,IF(OR(ISNUMBER(SEARCH('[1]Lookup for use classification'!$B$11,C1636)),ISNUMBER(SEARCH('[1]Lookup for use classification'!$C$11,C1636))),'[1]Lookup for use classification'!$A$11,IF(OR(ISNUMBER(SEARCH('[1]Lookup for use classification'!$B$12,C1636)),ISNUMBER(SEARCH('[1]Lookup for use classification'!$C$12,C1636))),'[1]Lookup for use classification'!$A$12,IF(OR(ISNUMBER(SEARCH('[1]Lookup for use classification'!$B$13,C1636)),ISNUMBER(SEARCH('[1]Lookup for use classification'!$C$13,C1636)),ISNUMBER(SEARCH('[1]Lookup for use classification'!$D$13,C1636)),,ISNUMBER(SEARCH('[1]Lookup for use classification'!$C$13,C1636)),ISNUMBER(SEARCH('[1]Lookup for use classification'!$E$13,C1636))),'[1]Lookup for use classification'!$A$13,IF(OR(ISNUMBER(SEARCH('[1]Lookup for use classification'!$B$14,C1636)),ISNUMBER(SEARCH('[1]Lookup for use classification'!$C$14,C1636))),'[1]Lookup for use classification'!$A$14,"Other"))))))))))))</f>
        <v>Warehousing</v>
      </c>
      <c r="E1636" s="198"/>
      <c r="F1636" s="162"/>
      <c r="G1636" s="162"/>
    </row>
    <row r="1637" spans="1:12" hidden="1">
      <c r="A1637" s="193" t="s">
        <v>1842</v>
      </c>
      <c r="B1637" s="167" t="s">
        <v>4456</v>
      </c>
      <c r="C1637" s="174" t="s">
        <v>101</v>
      </c>
      <c r="D1637" s="6" t="str">
        <f>IF(OR(ISNUMBER(SEARCH('[1]Lookup for use classification'!$B$1,C1637)),ISNUMBER(SEARCH('[1]Lookup for use classification'!$C$1,C1637)),ISNUMBER(SEARCH('[1]Lookup for use classification'!$D$1,C1637)),ISNUMBER(SEARCH('[1]Lookup for use classification'!$E$1,C1637))),'[1]Lookup for use classification'!$A$1,IF(ISNUMBER(SEARCH('[1]Lookup for use classification'!$B$2,C1637)),'[1]Lookup for use classification'!$A$2,IF(ISNUMBER(SEARCH('[1]Lookup for use classification'!$B$3,C1637)),'[1]Lookup for use classification'!$A$3,IF(OR(ISNUMBER(SEARCH('[1]Lookup for use classification'!$B$4,C1637)),ISNUMBER(SEARCH('[1]Lookup for use classification'!$C$4,C1637)),ISNUMBER(SEARCH('[1]Lookup for use classification'!$D$4,C1637)),ISNUMBER(SEARCH('[1]Lookup for use classification'!$E$4,C1637))),'[1]Lookup for use classification'!$A$4,IF(OR(ISNUMBER(SEARCH('[1]Lookup for use classification'!$B$5,C1637)),ISNUMBER(SEARCH('[1]Lookup for use classification'!$C$5,C1637)),ISNUMBER(SEARCH('[1]Lookup for use classification'!$D$5,C1637))),'[1]Lookup for use classification'!$A$5,IF(OR(ISNUMBER(SEARCH('[1]Lookup for use classification'!$B$7,C1637)),ISNUMBER(SEARCH('[1]Lookup for use classification'!$C$7,C1637)),ISNUMBER(SEARCH('[1]Lookup for use classification'!$D$7,C1637))),'[1]Lookup for use classification'!$A$7,IF(OR(ISNUMBER(SEARCH('[1]Lookup for use classification'!$B$9,C1637)),ISNUMBER(SEARCH('[1]Lookup for use classification'!$C$9,C1637)),ISNUMBER(SEARCH('[1]Lookup for use classification'!$D$9,C1637)),ISNUMBER(SEARCH('[1]Lookup for use classification'!$E$9,C1637)),ISNUMBER(SEARCH('[1]Lookup for use classification'!$F$9,C1637)),ISNUMBER(SEARCH('[1]Lookup for use classification'!$G$9,C1637)),ISNUMBER(SEARCH('[1]Lookup for use classification'!$H$9,C1637)),ISNUMBER(SEARCH('[1]Lookup for use classification'!$I$9,C1637)),ISNUMBER(SEARCH('[1]Lookup for use classification'!$J$9,C1637)),ISNUMBER(SEARCH('[1]Lookup for use classification'!$K$9,C1637))),'[1]Lookup for use classification'!$A$9,IF(OR(ISNUMBER(SEARCH('[1]Lookup for use classification'!$B$10,C1637)),ISNUMBER(SEARCH('[1]Lookup for use classification'!$C$10,C1637)),ISNUMBER(SEARCH('[1]Lookup for use classification'!$D$10,C1637)),ISNUMBER(SEARCH('[1]Lookup for use classification'!$E$10,C1637)),ISNUMBER(SEARCH('[1]Lookup for use classification'!$F$10,C1637)),ISNUMBER(SEARCH('[1]Lookup for use classification'!$G$10,C1637))),'[1]Lookup for use classification'!$A$10,IF(OR(ISNUMBER(SEARCH('[1]Lookup for use classification'!$B$11,C1637)),ISNUMBER(SEARCH('[1]Lookup for use classification'!$C$11,C1637))),'[1]Lookup for use classification'!$A$11,IF(OR(ISNUMBER(SEARCH('[1]Lookup for use classification'!$B$12,C1637)),ISNUMBER(SEARCH('[1]Lookup for use classification'!$C$12,C1637))),'[1]Lookup for use classification'!$A$12,IF(OR(ISNUMBER(SEARCH('[1]Lookup for use classification'!$B$13,C1637)),ISNUMBER(SEARCH('[1]Lookup for use classification'!$C$13,C1637)),ISNUMBER(SEARCH('[1]Lookup for use classification'!$D$13,C1637)),,ISNUMBER(SEARCH('[1]Lookup for use classification'!$C$13,C1637)),ISNUMBER(SEARCH('[1]Lookup for use classification'!$E$13,C1637))),'[1]Lookup for use classification'!$A$13,IF(OR(ISNUMBER(SEARCH('[1]Lookup for use classification'!$B$14,C1637)),ISNUMBER(SEARCH('[1]Lookup for use classification'!$C$14,C1637))),'[1]Lookup for use classification'!$A$14,"Other"))))))))))))</f>
        <v>Warehousing</v>
      </c>
      <c r="E1637" s="198"/>
      <c r="F1637" s="162"/>
      <c r="G1637" s="162"/>
    </row>
    <row r="1638" spans="1:12" hidden="1">
      <c r="A1638" s="134" t="s">
        <v>2050</v>
      </c>
      <c r="B1638" s="8" t="str">
        <f>IF(ISNA(VLOOKUP(CONCATENATE(A1638,C1638),EUS!$B$2:$B$1939,1,FALSE)),"","End Use Study")</f>
        <v>End Use Study</v>
      </c>
      <c r="C1638" s="8" t="s">
        <v>544</v>
      </c>
      <c r="D1638" s="165" t="s">
        <v>3335</v>
      </c>
      <c r="E1638" s="9">
        <v>21858</v>
      </c>
      <c r="F1638" s="9"/>
      <c r="G1638" s="9"/>
      <c r="H1638" s="164">
        <v>29639</v>
      </c>
      <c r="I1638" s="164"/>
      <c r="J1638" s="7"/>
      <c r="L1638" s="6"/>
    </row>
    <row r="1639" spans="1:12" hidden="1">
      <c r="A1639" s="185" t="s">
        <v>2050</v>
      </c>
      <c r="B1639" s="8" t="s">
        <v>6055</v>
      </c>
      <c r="C1639" s="162"/>
      <c r="D1639" s="165" t="s">
        <v>3335</v>
      </c>
      <c r="E1639" s="163">
        <v>24050</v>
      </c>
      <c r="F1639" s="163"/>
      <c r="G1639" s="163"/>
      <c r="H1639" s="164"/>
      <c r="I1639" s="164"/>
      <c r="K1639" s="163"/>
    </row>
    <row r="1640" spans="1:12" hidden="1">
      <c r="A1640" s="138" t="s">
        <v>2050</v>
      </c>
      <c r="B1640" s="8" t="str">
        <f>IF(ISNA(VLOOKUP(CONCATENATE(A1640,C1640),EUS!$B$2:$B$1939,1,FALSE)),"","End Use Study")</f>
        <v>End Use Study</v>
      </c>
      <c r="C1640" s="8" t="s">
        <v>3253</v>
      </c>
      <c r="D1640" s="165" t="s">
        <v>3232</v>
      </c>
      <c r="E1640" s="9"/>
      <c r="F1640" s="9"/>
      <c r="G1640" s="9"/>
      <c r="H1640" s="164"/>
      <c r="I1640" s="164"/>
      <c r="J1640" s="7"/>
      <c r="L1640" s="6"/>
    </row>
    <row r="1641" spans="1:12" hidden="1">
      <c r="A1641" s="134" t="s">
        <v>2050</v>
      </c>
      <c r="B1641" s="8" t="str">
        <f>IF(ISNA(VLOOKUP(CONCATENATE(A1641,C1641),EUS!$B$2:$B$1939,1,FALSE)),"","End Use Study")</f>
        <v>End Use Study</v>
      </c>
      <c r="C1641" s="8" t="s">
        <v>1582</v>
      </c>
      <c r="D1641" s="6" t="s">
        <v>377</v>
      </c>
      <c r="E1641" s="9">
        <v>2520</v>
      </c>
      <c r="F1641" s="9"/>
      <c r="G1641" s="9"/>
      <c r="H1641" s="164">
        <v>544</v>
      </c>
      <c r="I1641" s="164"/>
      <c r="J1641" s="7"/>
      <c r="L1641" s="6"/>
    </row>
    <row r="1642" spans="1:12" hidden="1">
      <c r="A1642" s="138" t="s">
        <v>2050</v>
      </c>
      <c r="B1642" s="8" t="str">
        <f>IF(ISNA(VLOOKUP(CONCATENATE(A1642,C1642),EUS!$B$2:$B$1939,1,FALSE)),"","End Use Study")</f>
        <v>End Use Study</v>
      </c>
      <c r="C1642" s="8" t="s">
        <v>2575</v>
      </c>
      <c r="D1642" s="6" t="str">
        <f>IF(OR(ISNUMBER(SEARCH('[1]Lookup for use classification'!$B$1,C1642)),ISNUMBER(SEARCH('[1]Lookup for use classification'!$C$1,C1642)),ISNUMBER(SEARCH('[1]Lookup for use classification'!$D$1,C1642)),ISNUMBER(SEARCH('[1]Lookup for use classification'!$E$1,C1642))),'[1]Lookup for use classification'!$A$1,IF(ISNUMBER(SEARCH('[1]Lookup for use classification'!$B$2,C1642)),'[1]Lookup for use classification'!$A$2,IF(ISNUMBER(SEARCH('[1]Lookup for use classification'!$B$3,C1642)),'[1]Lookup for use classification'!$A$3,IF(OR(ISNUMBER(SEARCH('[1]Lookup for use classification'!$B$4,C1642)),ISNUMBER(SEARCH('[1]Lookup for use classification'!$C$4,C1642)),ISNUMBER(SEARCH('[1]Lookup for use classification'!$D$4,C1642)),ISNUMBER(SEARCH('[1]Lookup for use classification'!$E$4,C1642))),'[1]Lookup for use classification'!$A$4,IF(OR(ISNUMBER(SEARCH('[1]Lookup for use classification'!$B$5,C1642)),ISNUMBER(SEARCH('[1]Lookup for use classification'!$C$5,C1642)),ISNUMBER(SEARCH('[1]Lookup for use classification'!$D$5,C1642))),'[1]Lookup for use classification'!$A$5,IF(OR(ISNUMBER(SEARCH('[1]Lookup for use classification'!$B$7,C1642)),ISNUMBER(SEARCH('[1]Lookup for use classification'!$C$7,C1642)),ISNUMBER(SEARCH('[1]Lookup for use classification'!$D$7,C1642))),'[1]Lookup for use classification'!$A$7,IF(OR(ISNUMBER(SEARCH('[1]Lookup for use classification'!$B$9,C1642)),ISNUMBER(SEARCH('[1]Lookup for use classification'!$C$9,C1642)),ISNUMBER(SEARCH('[1]Lookup for use classification'!$D$9,C1642)),ISNUMBER(SEARCH('[1]Lookup for use classification'!$E$9,C1642)),ISNUMBER(SEARCH('[1]Lookup for use classification'!$F$9,C1642)),ISNUMBER(SEARCH('[1]Lookup for use classification'!$G$9,C1642)),ISNUMBER(SEARCH('[1]Lookup for use classification'!$H$9,C1642)),ISNUMBER(SEARCH('[1]Lookup for use classification'!$I$9,C1642)),ISNUMBER(SEARCH('[1]Lookup for use classification'!$J$9,C1642)),ISNUMBER(SEARCH('[1]Lookup for use classification'!$K$9,C1642))),'[1]Lookup for use classification'!$A$9,IF(OR(ISNUMBER(SEARCH('[1]Lookup for use classification'!$B$10,C1642)),ISNUMBER(SEARCH('[1]Lookup for use classification'!$C$10,C1642)),ISNUMBER(SEARCH('[1]Lookup for use classification'!$D$10,C1642)),ISNUMBER(SEARCH('[1]Lookup for use classification'!$E$10,C1642)),ISNUMBER(SEARCH('[1]Lookup for use classification'!$F$10,C1642)),ISNUMBER(SEARCH('[1]Lookup for use classification'!$G$10,C1642))),'[1]Lookup for use classification'!$A$10,IF(OR(ISNUMBER(SEARCH('[1]Lookup for use classification'!$B$11,C1642)),ISNUMBER(SEARCH('[1]Lookup for use classification'!$C$11,C1642))),'[1]Lookup for use classification'!$A$11,IF(OR(ISNUMBER(SEARCH('[1]Lookup for use classification'!$B$12,C1642)),ISNUMBER(SEARCH('[1]Lookup for use classification'!$C$12,C1642))),'[1]Lookup for use classification'!$A$12,IF(OR(ISNUMBER(SEARCH('[1]Lookup for use classification'!$B$13,C1642)),ISNUMBER(SEARCH('[1]Lookup for use classification'!$C$13,C1642)),ISNUMBER(SEARCH('[1]Lookup for use classification'!$D$13,C1642)),,ISNUMBER(SEARCH('[1]Lookup for use classification'!$C$13,C1642)),ISNUMBER(SEARCH('[1]Lookup for use classification'!$E$13,C1642))),'[1]Lookup for use classification'!$A$13,IF(OR(ISNUMBER(SEARCH('[1]Lookup for use classification'!$B$14,C1642)),ISNUMBER(SEARCH('[1]Lookup for use classification'!$C$14,C1642))),'[1]Lookup for use classification'!$A$14,"Other"))))))))))))</f>
        <v>Other</v>
      </c>
      <c r="E1642" s="9">
        <v>96</v>
      </c>
      <c r="F1642" s="9"/>
      <c r="G1642" s="9"/>
      <c r="H1642" s="164"/>
      <c r="I1642" s="164"/>
      <c r="J1642" s="7"/>
      <c r="L1642" s="6"/>
    </row>
    <row r="1643" spans="1:12" hidden="1">
      <c r="A1643" s="138" t="s">
        <v>2050</v>
      </c>
      <c r="B1643" s="8" t="str">
        <f>IF(ISNA(VLOOKUP(CONCATENATE(A1643,C1643),EUS!$B$2:$B$1939,1,FALSE)),"","End Use Study")</f>
        <v>End Use Study</v>
      </c>
      <c r="C1643" s="8" t="s">
        <v>2585</v>
      </c>
      <c r="D1643" s="6" t="str">
        <f>IF(OR(ISNUMBER(SEARCH('[1]Lookup for use classification'!$B$1,C1643)),ISNUMBER(SEARCH('[1]Lookup for use classification'!$C$1,C1643)),ISNUMBER(SEARCH('[1]Lookup for use classification'!$D$1,C1643)),ISNUMBER(SEARCH('[1]Lookup for use classification'!$E$1,C1643))),'[1]Lookup for use classification'!$A$1,IF(ISNUMBER(SEARCH('[1]Lookup for use classification'!$B$2,C1643)),'[1]Lookup for use classification'!$A$2,IF(ISNUMBER(SEARCH('[1]Lookup for use classification'!$B$3,C1643)),'[1]Lookup for use classification'!$A$3,IF(OR(ISNUMBER(SEARCH('[1]Lookup for use classification'!$B$4,C1643)),ISNUMBER(SEARCH('[1]Lookup for use classification'!$C$4,C1643)),ISNUMBER(SEARCH('[1]Lookup for use classification'!$D$4,C1643)),ISNUMBER(SEARCH('[1]Lookup for use classification'!$E$4,C1643))),'[1]Lookup for use classification'!$A$4,IF(OR(ISNUMBER(SEARCH('[1]Lookup for use classification'!$B$5,C1643)),ISNUMBER(SEARCH('[1]Lookup for use classification'!$C$5,C1643)),ISNUMBER(SEARCH('[1]Lookup for use classification'!$D$5,C1643))),'[1]Lookup for use classification'!$A$5,IF(OR(ISNUMBER(SEARCH('[1]Lookup for use classification'!$B$7,C1643)),ISNUMBER(SEARCH('[1]Lookup for use classification'!$C$7,C1643)),ISNUMBER(SEARCH('[1]Lookup for use classification'!$D$7,C1643))),'[1]Lookup for use classification'!$A$7,IF(OR(ISNUMBER(SEARCH('[1]Lookup for use classification'!$B$9,C1643)),ISNUMBER(SEARCH('[1]Lookup for use classification'!$C$9,C1643)),ISNUMBER(SEARCH('[1]Lookup for use classification'!$D$9,C1643)),ISNUMBER(SEARCH('[1]Lookup for use classification'!$E$9,C1643)),ISNUMBER(SEARCH('[1]Lookup for use classification'!$F$9,C1643)),ISNUMBER(SEARCH('[1]Lookup for use classification'!$G$9,C1643)),ISNUMBER(SEARCH('[1]Lookup for use classification'!$H$9,C1643)),ISNUMBER(SEARCH('[1]Lookup for use classification'!$I$9,C1643)),ISNUMBER(SEARCH('[1]Lookup for use classification'!$J$9,C1643)),ISNUMBER(SEARCH('[1]Lookup for use classification'!$K$9,C1643))),'[1]Lookup for use classification'!$A$9,IF(OR(ISNUMBER(SEARCH('[1]Lookup for use classification'!$B$10,C1643)),ISNUMBER(SEARCH('[1]Lookup for use classification'!$C$10,C1643)),ISNUMBER(SEARCH('[1]Lookup for use classification'!$D$10,C1643)),ISNUMBER(SEARCH('[1]Lookup for use classification'!$E$10,C1643)),ISNUMBER(SEARCH('[1]Lookup for use classification'!$F$10,C1643)),ISNUMBER(SEARCH('[1]Lookup for use classification'!$G$10,C1643))),'[1]Lookup for use classification'!$A$10,IF(OR(ISNUMBER(SEARCH('[1]Lookup for use classification'!$B$11,C1643)),ISNUMBER(SEARCH('[1]Lookup for use classification'!$C$11,C1643))),'[1]Lookup for use classification'!$A$11,IF(OR(ISNUMBER(SEARCH('[1]Lookup for use classification'!$B$12,C1643)),ISNUMBER(SEARCH('[1]Lookup for use classification'!$C$12,C1643))),'[1]Lookup for use classification'!$A$12,IF(OR(ISNUMBER(SEARCH('[1]Lookup for use classification'!$B$13,C1643)),ISNUMBER(SEARCH('[1]Lookup for use classification'!$C$13,C1643)),ISNUMBER(SEARCH('[1]Lookup for use classification'!$D$13,C1643)),,ISNUMBER(SEARCH('[1]Lookup for use classification'!$C$13,C1643)),ISNUMBER(SEARCH('[1]Lookup for use classification'!$E$13,C1643))),'[1]Lookup for use classification'!$A$13,IF(OR(ISNUMBER(SEARCH('[1]Lookup for use classification'!$B$14,C1643)),ISNUMBER(SEARCH('[1]Lookup for use classification'!$C$14,C1643))),'[1]Lookup for use classification'!$A$14,"Other"))))))))))))</f>
        <v>Other</v>
      </c>
      <c r="E1643" s="9">
        <v>672</v>
      </c>
      <c r="F1643" s="9"/>
      <c r="G1643" s="9"/>
      <c r="H1643" s="164"/>
      <c r="I1643" s="164"/>
      <c r="J1643" s="7"/>
      <c r="L1643" s="6"/>
    </row>
    <row r="1644" spans="1:12" hidden="1">
      <c r="A1644" s="138" t="s">
        <v>2050</v>
      </c>
      <c r="B1644" s="8" t="str">
        <f>IF(ISNA(VLOOKUP(CONCATENATE(A1644,C1644),EUS!$B$2:$B$1939,1,FALSE)),"","End Use Study")</f>
        <v>End Use Study</v>
      </c>
      <c r="C1644" s="8" t="s">
        <v>2636</v>
      </c>
      <c r="D1644" s="6" t="str">
        <f>IF(OR(ISNUMBER(SEARCH('[1]Lookup for use classification'!$B$1,C1644)),ISNUMBER(SEARCH('[1]Lookup for use classification'!$C$1,C1644)),ISNUMBER(SEARCH('[1]Lookup for use classification'!$D$1,C1644)),ISNUMBER(SEARCH('[1]Lookup for use classification'!$E$1,C1644))),'[1]Lookup for use classification'!$A$1,IF(ISNUMBER(SEARCH('[1]Lookup for use classification'!$B$2,C1644)),'[1]Lookup for use classification'!$A$2,IF(ISNUMBER(SEARCH('[1]Lookup for use classification'!$B$3,C1644)),'[1]Lookup for use classification'!$A$3,IF(OR(ISNUMBER(SEARCH('[1]Lookup for use classification'!$B$4,C1644)),ISNUMBER(SEARCH('[1]Lookup for use classification'!$C$4,C1644)),ISNUMBER(SEARCH('[1]Lookup for use classification'!$D$4,C1644)),ISNUMBER(SEARCH('[1]Lookup for use classification'!$E$4,C1644))),'[1]Lookup for use classification'!$A$4,IF(OR(ISNUMBER(SEARCH('[1]Lookup for use classification'!$B$5,C1644)),ISNUMBER(SEARCH('[1]Lookup for use classification'!$C$5,C1644)),ISNUMBER(SEARCH('[1]Lookup for use classification'!$D$5,C1644))),'[1]Lookup for use classification'!$A$5,IF(OR(ISNUMBER(SEARCH('[1]Lookup for use classification'!$B$7,C1644)),ISNUMBER(SEARCH('[1]Lookup for use classification'!$C$7,C1644)),ISNUMBER(SEARCH('[1]Lookup for use classification'!$D$7,C1644))),'[1]Lookup for use classification'!$A$7,IF(OR(ISNUMBER(SEARCH('[1]Lookup for use classification'!$B$9,C1644)),ISNUMBER(SEARCH('[1]Lookup for use classification'!$C$9,C1644)),ISNUMBER(SEARCH('[1]Lookup for use classification'!$D$9,C1644)),ISNUMBER(SEARCH('[1]Lookup for use classification'!$E$9,C1644)),ISNUMBER(SEARCH('[1]Lookup for use classification'!$F$9,C1644)),ISNUMBER(SEARCH('[1]Lookup for use classification'!$G$9,C1644)),ISNUMBER(SEARCH('[1]Lookup for use classification'!$H$9,C1644)),ISNUMBER(SEARCH('[1]Lookup for use classification'!$I$9,C1644)),ISNUMBER(SEARCH('[1]Lookup for use classification'!$J$9,C1644)),ISNUMBER(SEARCH('[1]Lookup for use classification'!$K$9,C1644))),'[1]Lookup for use classification'!$A$9,IF(OR(ISNUMBER(SEARCH('[1]Lookup for use classification'!$B$10,C1644)),ISNUMBER(SEARCH('[1]Lookup for use classification'!$C$10,C1644)),ISNUMBER(SEARCH('[1]Lookup for use classification'!$D$10,C1644)),ISNUMBER(SEARCH('[1]Lookup for use classification'!$E$10,C1644)),ISNUMBER(SEARCH('[1]Lookup for use classification'!$F$10,C1644)),ISNUMBER(SEARCH('[1]Lookup for use classification'!$G$10,C1644))),'[1]Lookup for use classification'!$A$10,IF(OR(ISNUMBER(SEARCH('[1]Lookup for use classification'!$B$11,C1644)),ISNUMBER(SEARCH('[1]Lookup for use classification'!$C$11,C1644))),'[1]Lookup for use classification'!$A$11,IF(OR(ISNUMBER(SEARCH('[1]Lookup for use classification'!$B$12,C1644)),ISNUMBER(SEARCH('[1]Lookup for use classification'!$C$12,C1644))),'[1]Lookup for use classification'!$A$12,IF(OR(ISNUMBER(SEARCH('[1]Lookup for use classification'!$B$13,C1644)),ISNUMBER(SEARCH('[1]Lookup for use classification'!$C$13,C1644)),ISNUMBER(SEARCH('[1]Lookup for use classification'!$D$13,C1644)),,ISNUMBER(SEARCH('[1]Lookup for use classification'!$C$13,C1644)),ISNUMBER(SEARCH('[1]Lookup for use classification'!$E$13,C1644))),'[1]Lookup for use classification'!$A$13,IF(OR(ISNUMBER(SEARCH('[1]Lookup for use classification'!$B$14,C1644)),ISNUMBER(SEARCH('[1]Lookup for use classification'!$C$14,C1644))),'[1]Lookup for use classification'!$A$14,"Other"))))))))))))</f>
        <v>Other</v>
      </c>
      <c r="E1644" s="9">
        <v>800</v>
      </c>
      <c r="F1644" s="9"/>
      <c r="G1644" s="9"/>
      <c r="H1644" s="164"/>
      <c r="I1644" s="164"/>
      <c r="J1644" s="7"/>
      <c r="L1644" s="6"/>
    </row>
    <row r="1645" spans="1:12" hidden="1">
      <c r="A1645" s="188" t="s">
        <v>2712</v>
      </c>
      <c r="B1645" s="8" t="str">
        <f>IF(ISNA(VLOOKUP(CONCATENATE(A1645,C1645),ARIS!$A$1:$A$959,1,FALSE)),"","ARIS")</f>
        <v>ARIS</v>
      </c>
      <c r="C1645" s="162" t="s">
        <v>2713</v>
      </c>
      <c r="D1645" s="6" t="str">
        <f>IF(OR(ISNUMBER(SEARCH('[1]Lookup for use classification'!$B$1,C1645)),ISNUMBER(SEARCH('[1]Lookup for use classification'!$C$1,C1645)),ISNUMBER(SEARCH('[1]Lookup for use classification'!$D$1,C1645)),ISNUMBER(SEARCH('[1]Lookup for use classification'!$E$1,C1645))),'[1]Lookup for use classification'!$A$1,IF(ISNUMBER(SEARCH('[1]Lookup for use classification'!$B$2,C1645)),'[1]Lookup for use classification'!$A$2,IF(ISNUMBER(SEARCH('[1]Lookup for use classification'!$B$3,C1645)),'[1]Lookup for use classification'!$A$3,IF(OR(ISNUMBER(SEARCH('[1]Lookup for use classification'!$B$4,C1645)),ISNUMBER(SEARCH('[1]Lookup for use classification'!$C$4,C1645)),ISNUMBER(SEARCH('[1]Lookup for use classification'!$D$4,C1645)),ISNUMBER(SEARCH('[1]Lookup for use classification'!$E$4,C1645))),'[1]Lookup for use classification'!$A$4,IF(OR(ISNUMBER(SEARCH('[1]Lookup for use classification'!$B$5,C1645)),ISNUMBER(SEARCH('[1]Lookup for use classification'!$C$5,C1645)),ISNUMBER(SEARCH('[1]Lookup for use classification'!$D$5,C1645))),'[1]Lookup for use classification'!$A$5,IF(OR(ISNUMBER(SEARCH('[1]Lookup for use classification'!$B$7,C1645)),ISNUMBER(SEARCH('[1]Lookup for use classification'!$C$7,C1645)),ISNUMBER(SEARCH('[1]Lookup for use classification'!$D$7,C1645))),'[1]Lookup for use classification'!$A$7,IF(OR(ISNUMBER(SEARCH('[1]Lookup for use classification'!$B$9,C1645)),ISNUMBER(SEARCH('[1]Lookup for use classification'!$C$9,C1645)),ISNUMBER(SEARCH('[1]Lookup for use classification'!$D$9,C1645)),ISNUMBER(SEARCH('[1]Lookup for use classification'!$E$9,C1645)),ISNUMBER(SEARCH('[1]Lookup for use classification'!$F$9,C1645)),ISNUMBER(SEARCH('[1]Lookup for use classification'!$G$9,C1645)),ISNUMBER(SEARCH('[1]Lookup for use classification'!$H$9,C1645)),ISNUMBER(SEARCH('[1]Lookup for use classification'!$I$9,C1645)),ISNUMBER(SEARCH('[1]Lookup for use classification'!$J$9,C1645)),ISNUMBER(SEARCH('[1]Lookup for use classification'!$K$9,C1645))),'[1]Lookup for use classification'!$A$9,IF(OR(ISNUMBER(SEARCH('[1]Lookup for use classification'!$B$10,C1645)),ISNUMBER(SEARCH('[1]Lookup for use classification'!$C$10,C1645)),ISNUMBER(SEARCH('[1]Lookup for use classification'!$D$10,C1645)),ISNUMBER(SEARCH('[1]Lookup for use classification'!$E$10,C1645)),ISNUMBER(SEARCH('[1]Lookup for use classification'!$F$10,C1645)),ISNUMBER(SEARCH('[1]Lookup for use classification'!$G$10,C1645))),'[1]Lookup for use classification'!$A$10,IF(OR(ISNUMBER(SEARCH('[1]Lookup for use classification'!$B$11,C1645)),ISNUMBER(SEARCH('[1]Lookup for use classification'!$C$11,C1645))),'[1]Lookup for use classification'!$A$11,IF(OR(ISNUMBER(SEARCH('[1]Lookup for use classification'!$B$12,C1645)),ISNUMBER(SEARCH('[1]Lookup for use classification'!$C$12,C1645))),'[1]Lookup for use classification'!$A$12,IF(OR(ISNUMBER(SEARCH('[1]Lookup for use classification'!$B$13,C1645)),ISNUMBER(SEARCH('[1]Lookup for use classification'!$C$13,C1645)),ISNUMBER(SEARCH('[1]Lookup for use classification'!$D$13,C1645)),,ISNUMBER(SEARCH('[1]Lookup for use classification'!$C$13,C1645)),ISNUMBER(SEARCH('[1]Lookup for use classification'!$E$13,C1645))),'[1]Lookup for use classification'!$A$13,IF(OR(ISNUMBER(SEARCH('[1]Lookup for use classification'!$B$14,C1645)),ISNUMBER(SEARCH('[1]Lookup for use classification'!$C$14,C1645))),'[1]Lookup for use classification'!$A$14,"Other"))))))))))))</f>
        <v>Other</v>
      </c>
      <c r="E1645" s="163">
        <v>2000</v>
      </c>
      <c r="F1645" s="163"/>
      <c r="G1645" s="163"/>
      <c r="H1645" s="164">
        <v>963.50364963503648</v>
      </c>
      <c r="I1645" s="164"/>
      <c r="J1645" s="165">
        <v>3208.0288719999999</v>
      </c>
    </row>
    <row r="1646" spans="1:12" hidden="1">
      <c r="A1646" s="138" t="s">
        <v>2050</v>
      </c>
      <c r="B1646" s="8" t="str">
        <f>IF(ISNA(VLOOKUP(CONCATENATE(A1646,C1646),EUS!$B$2:$B$1939,1,FALSE)),"","End Use Study")</f>
        <v>End Use Study</v>
      </c>
      <c r="C1646" s="8" t="s">
        <v>2711</v>
      </c>
      <c r="D1646" s="6" t="str">
        <f>IF(OR(ISNUMBER(SEARCH('[1]Lookup for use classification'!$B$1,C1646)),ISNUMBER(SEARCH('[1]Lookup for use classification'!$C$1,C1646)),ISNUMBER(SEARCH('[1]Lookup for use classification'!$D$1,C1646)),ISNUMBER(SEARCH('[1]Lookup for use classification'!$E$1,C1646))),'[1]Lookup for use classification'!$A$1,IF(ISNUMBER(SEARCH('[1]Lookup for use classification'!$B$2,C1646)),'[1]Lookup for use classification'!$A$2,IF(ISNUMBER(SEARCH('[1]Lookup for use classification'!$B$3,C1646)),'[1]Lookup for use classification'!$A$3,IF(OR(ISNUMBER(SEARCH('[1]Lookup for use classification'!$B$4,C1646)),ISNUMBER(SEARCH('[1]Lookup for use classification'!$C$4,C1646)),ISNUMBER(SEARCH('[1]Lookup for use classification'!$D$4,C1646)),ISNUMBER(SEARCH('[1]Lookup for use classification'!$E$4,C1646))),'[1]Lookup for use classification'!$A$4,IF(OR(ISNUMBER(SEARCH('[1]Lookup for use classification'!$B$5,C1646)),ISNUMBER(SEARCH('[1]Lookup for use classification'!$C$5,C1646)),ISNUMBER(SEARCH('[1]Lookup for use classification'!$D$5,C1646))),'[1]Lookup for use classification'!$A$5,IF(OR(ISNUMBER(SEARCH('[1]Lookup for use classification'!$B$7,C1646)),ISNUMBER(SEARCH('[1]Lookup for use classification'!$C$7,C1646)),ISNUMBER(SEARCH('[1]Lookup for use classification'!$D$7,C1646))),'[1]Lookup for use classification'!$A$7,IF(OR(ISNUMBER(SEARCH('[1]Lookup for use classification'!$B$9,C1646)),ISNUMBER(SEARCH('[1]Lookup for use classification'!$C$9,C1646)),ISNUMBER(SEARCH('[1]Lookup for use classification'!$D$9,C1646)),ISNUMBER(SEARCH('[1]Lookup for use classification'!$E$9,C1646)),ISNUMBER(SEARCH('[1]Lookup for use classification'!$F$9,C1646)),ISNUMBER(SEARCH('[1]Lookup for use classification'!$G$9,C1646)),ISNUMBER(SEARCH('[1]Lookup for use classification'!$H$9,C1646)),ISNUMBER(SEARCH('[1]Lookup for use classification'!$I$9,C1646)),ISNUMBER(SEARCH('[1]Lookup for use classification'!$J$9,C1646)),ISNUMBER(SEARCH('[1]Lookup for use classification'!$K$9,C1646))),'[1]Lookup for use classification'!$A$9,IF(OR(ISNUMBER(SEARCH('[1]Lookup for use classification'!$B$10,C1646)),ISNUMBER(SEARCH('[1]Lookup for use classification'!$C$10,C1646)),ISNUMBER(SEARCH('[1]Lookup for use classification'!$D$10,C1646)),ISNUMBER(SEARCH('[1]Lookup for use classification'!$E$10,C1646)),ISNUMBER(SEARCH('[1]Lookup for use classification'!$F$10,C1646)),ISNUMBER(SEARCH('[1]Lookup for use classification'!$G$10,C1646))),'[1]Lookup for use classification'!$A$10,IF(OR(ISNUMBER(SEARCH('[1]Lookup for use classification'!$B$11,C1646)),ISNUMBER(SEARCH('[1]Lookup for use classification'!$C$11,C1646))),'[1]Lookup for use classification'!$A$11,IF(OR(ISNUMBER(SEARCH('[1]Lookup for use classification'!$B$12,C1646)),ISNUMBER(SEARCH('[1]Lookup for use classification'!$C$12,C1646))),'[1]Lookup for use classification'!$A$12,IF(OR(ISNUMBER(SEARCH('[1]Lookup for use classification'!$B$13,C1646)),ISNUMBER(SEARCH('[1]Lookup for use classification'!$C$13,C1646)),ISNUMBER(SEARCH('[1]Lookup for use classification'!$D$13,C1646)),,ISNUMBER(SEARCH('[1]Lookup for use classification'!$C$13,C1646)),ISNUMBER(SEARCH('[1]Lookup for use classification'!$E$13,C1646))),'[1]Lookup for use classification'!$A$13,IF(OR(ISNUMBER(SEARCH('[1]Lookup for use classification'!$B$14,C1646)),ISNUMBER(SEARCH('[1]Lookup for use classification'!$C$14,C1646))),'[1]Lookup for use classification'!$A$14,"Other"))))))))))))</f>
        <v>Other</v>
      </c>
      <c r="E1646" s="9"/>
      <c r="F1646" s="9"/>
      <c r="G1646" s="9"/>
      <c r="H1646" s="164"/>
      <c r="I1646" s="164"/>
      <c r="J1646" s="7"/>
      <c r="L1646" s="6"/>
    </row>
    <row r="1647" spans="1:12" hidden="1">
      <c r="A1647" s="134" t="s">
        <v>2050</v>
      </c>
      <c r="B1647" s="8" t="str">
        <f>IF(ISNA(VLOOKUP(CONCATENATE(A1647,C1647),EUS!$B$2:$B$1939,1,FALSE)),"","End Use Study")</f>
        <v>End Use Study</v>
      </c>
      <c r="C1647" s="8" t="s">
        <v>2475</v>
      </c>
      <c r="D1647" s="165" t="s">
        <v>2424</v>
      </c>
      <c r="E1647" s="9">
        <v>4125</v>
      </c>
      <c r="F1647" s="9"/>
      <c r="G1647" s="9"/>
      <c r="H1647" s="164">
        <v>2400</v>
      </c>
      <c r="I1647" s="164"/>
      <c r="J1647" s="7">
        <v>24000</v>
      </c>
      <c r="L1647" s="6"/>
    </row>
    <row r="1648" spans="1:12" hidden="1">
      <c r="A1648" s="138" t="s">
        <v>2050</v>
      </c>
      <c r="B1648" s="8" t="str">
        <f>IF(ISNA(VLOOKUP(CONCATENATE(A1648,C1648),EUS!$B$2:$B$1939,1,FALSE)),"","End Use Study")</f>
        <v>End Use Study</v>
      </c>
      <c r="C1648" s="8" t="s">
        <v>2199</v>
      </c>
      <c r="D1648" s="6" t="s">
        <v>2194</v>
      </c>
      <c r="E1648" s="9">
        <v>600</v>
      </c>
      <c r="F1648" s="9"/>
      <c r="G1648" s="9"/>
      <c r="H1648" s="164">
        <v>413</v>
      </c>
      <c r="I1648" s="164"/>
      <c r="J1648" s="7"/>
      <c r="L1648" s="6"/>
    </row>
    <row r="1649" spans="1:18" hidden="1">
      <c r="A1649" s="138" t="s">
        <v>2050</v>
      </c>
      <c r="B1649" s="8" t="str">
        <f>IF(ISNA(VLOOKUP(CONCATENATE(A1649,C1649),EUS!$B$2:$B$1939,1,FALSE)),"","End Use Study")</f>
        <v>End Use Study</v>
      </c>
      <c r="C1649" s="8" t="s">
        <v>233</v>
      </c>
      <c r="D1649" s="165" t="s">
        <v>1980</v>
      </c>
      <c r="E1649" s="9">
        <v>336</v>
      </c>
      <c r="F1649" s="9"/>
      <c r="G1649" s="9"/>
      <c r="H1649" s="164"/>
      <c r="I1649" s="164"/>
      <c r="J1649" s="7"/>
      <c r="L1649" s="6"/>
    </row>
    <row r="1650" spans="1:18" hidden="1">
      <c r="A1650" s="138" t="s">
        <v>2050</v>
      </c>
      <c r="B1650" s="8" t="str">
        <f>IF(ISNA(VLOOKUP(CONCATENATE(A1650,C1650),EUS!$B$2:$B$1939,1,FALSE)),"","End Use Study")</f>
        <v>End Use Study</v>
      </c>
      <c r="C1650" s="8" t="s">
        <v>2051</v>
      </c>
      <c r="D1650" s="165" t="s">
        <v>1980</v>
      </c>
      <c r="E1650" s="9">
        <v>2000</v>
      </c>
      <c r="F1650" s="9"/>
      <c r="G1650" s="9"/>
      <c r="H1650" s="164"/>
      <c r="I1650" s="164"/>
      <c r="J1650" s="7"/>
      <c r="L1650" s="6"/>
    </row>
    <row r="1651" spans="1:18" hidden="1">
      <c r="A1651" s="185" t="s">
        <v>208</v>
      </c>
      <c r="B1651" s="8" t="str">
        <f>IF(ISNA(VLOOKUP(CONCATENATE(A1651,C1651),EUS!$B$2:$B$1939,1,FALSE)),"","End Use Study")</f>
        <v>End Use Study</v>
      </c>
      <c r="C1651" s="162"/>
      <c r="D1651" s="165" t="s">
        <v>3335</v>
      </c>
      <c r="E1651" s="163">
        <v>16970</v>
      </c>
      <c r="F1651" s="163"/>
      <c r="G1651" s="163"/>
      <c r="H1651" s="164"/>
      <c r="I1651" s="164"/>
      <c r="K1651" s="163"/>
    </row>
    <row r="1652" spans="1:18" hidden="1">
      <c r="A1652" s="188" t="s">
        <v>208</v>
      </c>
      <c r="B1652" s="162" t="s">
        <v>4511</v>
      </c>
      <c r="C1652" s="188" t="s">
        <v>3219</v>
      </c>
      <c r="D1652" s="193" t="s">
        <v>3232</v>
      </c>
      <c r="E1652" s="215">
        <v>2572</v>
      </c>
      <c r="F1652" s="215"/>
      <c r="G1652" s="215"/>
      <c r="H1652" s="216">
        <v>2127</v>
      </c>
      <c r="I1652" s="216"/>
      <c r="J1652" s="193">
        <v>14673</v>
      </c>
      <c r="K1652" s="193"/>
      <c r="L1652" s="193"/>
      <c r="M1652" s="193">
        <v>751</v>
      </c>
      <c r="N1652" s="193"/>
      <c r="O1652" s="193">
        <v>13505</v>
      </c>
      <c r="P1652" s="193"/>
      <c r="Q1652" s="193"/>
      <c r="R1652" s="193">
        <v>800</v>
      </c>
    </row>
    <row r="1653" spans="1:18" hidden="1">
      <c r="A1653" s="188" t="s">
        <v>208</v>
      </c>
      <c r="B1653" s="162" t="s">
        <v>4511</v>
      </c>
      <c r="C1653" s="188" t="s">
        <v>3060</v>
      </c>
      <c r="D1653" s="193" t="s">
        <v>377</v>
      </c>
      <c r="E1653" s="215">
        <v>1608</v>
      </c>
      <c r="F1653" s="215"/>
      <c r="G1653" s="215"/>
      <c r="H1653" s="216">
        <v>783</v>
      </c>
      <c r="I1653" s="216"/>
      <c r="J1653" s="193">
        <v>3018</v>
      </c>
      <c r="K1653" s="193"/>
      <c r="L1653" s="193"/>
      <c r="M1653" s="193">
        <v>626</v>
      </c>
      <c r="N1653" s="193"/>
      <c r="O1653" s="193">
        <v>2982</v>
      </c>
      <c r="P1653" s="193"/>
      <c r="Q1653" s="193"/>
      <c r="R1653" s="193">
        <v>400</v>
      </c>
    </row>
    <row r="1654" spans="1:18" hidden="1">
      <c r="A1654" s="188" t="s">
        <v>2333</v>
      </c>
      <c r="B1654" s="8" t="str">
        <f>IF(ISNA(VLOOKUP(CONCATENATE(A1654,C1654),ARIS!$A$1:$A$959,1,FALSE)),"","ARIS")</f>
        <v>ARIS</v>
      </c>
      <c r="C1654" s="162" t="s">
        <v>2714</v>
      </c>
      <c r="D1654" s="6" t="str">
        <f>IF(OR(ISNUMBER(SEARCH('[1]Lookup for use classification'!$B$1,C1654)),ISNUMBER(SEARCH('[1]Lookup for use classification'!$C$1,C1654)),ISNUMBER(SEARCH('[1]Lookup for use classification'!$D$1,C1654)),ISNUMBER(SEARCH('[1]Lookup for use classification'!$E$1,C1654))),'[1]Lookup for use classification'!$A$1,IF(ISNUMBER(SEARCH('[1]Lookup for use classification'!$B$2,C1654)),'[1]Lookup for use classification'!$A$2,IF(ISNUMBER(SEARCH('[1]Lookup for use classification'!$B$3,C1654)),'[1]Lookup for use classification'!$A$3,IF(OR(ISNUMBER(SEARCH('[1]Lookup for use classification'!$B$4,C1654)),ISNUMBER(SEARCH('[1]Lookup for use classification'!$C$4,C1654)),ISNUMBER(SEARCH('[1]Lookup for use classification'!$D$4,C1654)),ISNUMBER(SEARCH('[1]Lookup for use classification'!$E$4,C1654))),'[1]Lookup for use classification'!$A$4,IF(OR(ISNUMBER(SEARCH('[1]Lookup for use classification'!$B$5,C1654)),ISNUMBER(SEARCH('[1]Lookup for use classification'!$C$5,C1654)),ISNUMBER(SEARCH('[1]Lookup for use classification'!$D$5,C1654))),'[1]Lookup for use classification'!$A$5,IF(OR(ISNUMBER(SEARCH('[1]Lookup for use classification'!$B$7,C1654)),ISNUMBER(SEARCH('[1]Lookup for use classification'!$C$7,C1654)),ISNUMBER(SEARCH('[1]Lookup for use classification'!$D$7,C1654))),'[1]Lookup for use classification'!$A$7,IF(OR(ISNUMBER(SEARCH('[1]Lookup for use classification'!$B$9,C1654)),ISNUMBER(SEARCH('[1]Lookup for use classification'!$C$9,C1654)),ISNUMBER(SEARCH('[1]Lookup for use classification'!$D$9,C1654)),ISNUMBER(SEARCH('[1]Lookup for use classification'!$E$9,C1654)),ISNUMBER(SEARCH('[1]Lookup for use classification'!$F$9,C1654)),ISNUMBER(SEARCH('[1]Lookup for use classification'!$G$9,C1654)),ISNUMBER(SEARCH('[1]Lookup for use classification'!$H$9,C1654)),ISNUMBER(SEARCH('[1]Lookup for use classification'!$I$9,C1654)),ISNUMBER(SEARCH('[1]Lookup for use classification'!$J$9,C1654)),ISNUMBER(SEARCH('[1]Lookup for use classification'!$K$9,C1654))),'[1]Lookup for use classification'!$A$9,IF(OR(ISNUMBER(SEARCH('[1]Lookup for use classification'!$B$10,C1654)),ISNUMBER(SEARCH('[1]Lookup for use classification'!$C$10,C1654)),ISNUMBER(SEARCH('[1]Lookup for use classification'!$D$10,C1654)),ISNUMBER(SEARCH('[1]Lookup for use classification'!$E$10,C1654)),ISNUMBER(SEARCH('[1]Lookup for use classification'!$F$10,C1654)),ISNUMBER(SEARCH('[1]Lookup for use classification'!$G$10,C1654))),'[1]Lookup for use classification'!$A$10,IF(OR(ISNUMBER(SEARCH('[1]Lookup for use classification'!$B$11,C1654)),ISNUMBER(SEARCH('[1]Lookup for use classification'!$C$11,C1654))),'[1]Lookup for use classification'!$A$11,IF(OR(ISNUMBER(SEARCH('[1]Lookup for use classification'!$B$12,C1654)),ISNUMBER(SEARCH('[1]Lookup for use classification'!$C$12,C1654))),'[1]Lookup for use classification'!$A$12,IF(OR(ISNUMBER(SEARCH('[1]Lookup for use classification'!$B$13,C1654)),ISNUMBER(SEARCH('[1]Lookup for use classification'!$C$13,C1654)),ISNUMBER(SEARCH('[1]Lookup for use classification'!$D$13,C1654)),,ISNUMBER(SEARCH('[1]Lookup for use classification'!$C$13,C1654)),ISNUMBER(SEARCH('[1]Lookup for use classification'!$E$13,C1654))),'[1]Lookup for use classification'!$A$13,IF(OR(ISNUMBER(SEARCH('[1]Lookup for use classification'!$B$14,C1654)),ISNUMBER(SEARCH('[1]Lookup for use classification'!$C$14,C1654))),'[1]Lookup for use classification'!$A$14,"Other"))))))))))))</f>
        <v>Other</v>
      </c>
      <c r="E1654" s="163">
        <v>2200</v>
      </c>
      <c r="F1654" s="163"/>
      <c r="G1654" s="163"/>
      <c r="H1654" s="164"/>
      <c r="I1654" s="164"/>
      <c r="J1654" s="165">
        <v>2113.0190169999996</v>
      </c>
    </row>
    <row r="1655" spans="1:18" hidden="1">
      <c r="A1655" s="187" t="s">
        <v>208</v>
      </c>
      <c r="B1655" s="167" t="s">
        <v>4456</v>
      </c>
      <c r="C1655" s="174" t="s">
        <v>209</v>
      </c>
      <c r="D1655" s="6" t="str">
        <f>IF(OR(ISNUMBER(SEARCH('[1]Lookup for use classification'!$B$1,C1655)),ISNUMBER(SEARCH('[1]Lookup for use classification'!$C$1,C1655)),ISNUMBER(SEARCH('[1]Lookup for use classification'!$D$1,C1655)),ISNUMBER(SEARCH('[1]Lookup for use classification'!$E$1,C1655))),'[1]Lookup for use classification'!$A$1,IF(ISNUMBER(SEARCH('[1]Lookup for use classification'!$B$2,C1655)),'[1]Lookup for use classification'!$A$2,IF(ISNUMBER(SEARCH('[1]Lookup for use classification'!$B$3,C1655)),'[1]Lookup for use classification'!$A$3,IF(OR(ISNUMBER(SEARCH('[1]Lookup for use classification'!$B$4,C1655)),ISNUMBER(SEARCH('[1]Lookup for use classification'!$C$4,C1655)),ISNUMBER(SEARCH('[1]Lookup for use classification'!$D$4,C1655)),ISNUMBER(SEARCH('[1]Lookup for use classification'!$E$4,C1655))),'[1]Lookup for use classification'!$A$4,IF(OR(ISNUMBER(SEARCH('[1]Lookup for use classification'!$B$5,C1655)),ISNUMBER(SEARCH('[1]Lookup for use classification'!$C$5,C1655)),ISNUMBER(SEARCH('[1]Lookup for use classification'!$D$5,C1655))),'[1]Lookup for use classification'!$A$5,IF(OR(ISNUMBER(SEARCH('[1]Lookup for use classification'!$B$7,C1655)),ISNUMBER(SEARCH('[1]Lookup for use classification'!$C$7,C1655)),ISNUMBER(SEARCH('[1]Lookup for use classification'!$D$7,C1655))),'[1]Lookup for use classification'!$A$7,IF(OR(ISNUMBER(SEARCH('[1]Lookup for use classification'!$B$9,C1655)),ISNUMBER(SEARCH('[1]Lookup for use classification'!$C$9,C1655)),ISNUMBER(SEARCH('[1]Lookup for use classification'!$D$9,C1655)),ISNUMBER(SEARCH('[1]Lookup for use classification'!$E$9,C1655)),ISNUMBER(SEARCH('[1]Lookup for use classification'!$F$9,C1655)),ISNUMBER(SEARCH('[1]Lookup for use classification'!$G$9,C1655)),ISNUMBER(SEARCH('[1]Lookup for use classification'!$H$9,C1655)),ISNUMBER(SEARCH('[1]Lookup for use classification'!$I$9,C1655)),ISNUMBER(SEARCH('[1]Lookup for use classification'!$J$9,C1655)),ISNUMBER(SEARCH('[1]Lookup for use classification'!$K$9,C1655))),'[1]Lookup for use classification'!$A$9,IF(OR(ISNUMBER(SEARCH('[1]Lookup for use classification'!$B$10,C1655)),ISNUMBER(SEARCH('[1]Lookup for use classification'!$C$10,C1655)),ISNUMBER(SEARCH('[1]Lookup for use classification'!$D$10,C1655)),ISNUMBER(SEARCH('[1]Lookup for use classification'!$E$10,C1655)),ISNUMBER(SEARCH('[1]Lookup for use classification'!$F$10,C1655)),ISNUMBER(SEARCH('[1]Lookup for use classification'!$G$10,C1655))),'[1]Lookup for use classification'!$A$10,IF(OR(ISNUMBER(SEARCH('[1]Lookup for use classification'!$B$11,C1655)),ISNUMBER(SEARCH('[1]Lookup for use classification'!$C$11,C1655))),'[1]Lookup for use classification'!$A$11,IF(OR(ISNUMBER(SEARCH('[1]Lookup for use classification'!$B$12,C1655)),ISNUMBER(SEARCH('[1]Lookup for use classification'!$C$12,C1655))),'[1]Lookup for use classification'!$A$12,IF(OR(ISNUMBER(SEARCH('[1]Lookup for use classification'!$B$13,C1655)),ISNUMBER(SEARCH('[1]Lookup for use classification'!$C$13,C1655)),ISNUMBER(SEARCH('[1]Lookup for use classification'!$D$13,C1655)),,ISNUMBER(SEARCH('[1]Lookup for use classification'!$C$13,C1655)),ISNUMBER(SEARCH('[1]Lookup for use classification'!$E$13,C1655))),'[1]Lookup for use classification'!$A$13,IF(OR(ISNUMBER(SEARCH('[1]Lookup for use classification'!$B$14,C1655)),ISNUMBER(SEARCH('[1]Lookup for use classification'!$C$14,C1655))),'[1]Lookup for use classification'!$A$14,"Other"))))))))))))</f>
        <v>Other</v>
      </c>
      <c r="E1655" s="175">
        <v>4219</v>
      </c>
      <c r="F1655" s="176"/>
      <c r="G1655" s="176"/>
    </row>
    <row r="1656" spans="1:18" hidden="1">
      <c r="A1656" s="187" t="s">
        <v>208</v>
      </c>
      <c r="B1656" s="167" t="s">
        <v>4456</v>
      </c>
      <c r="C1656" s="174" t="s">
        <v>211</v>
      </c>
      <c r="D1656" s="6" t="str">
        <f>IF(OR(ISNUMBER(SEARCH('[1]Lookup for use classification'!$B$1,C1656)),ISNUMBER(SEARCH('[1]Lookup for use classification'!$C$1,C1656)),ISNUMBER(SEARCH('[1]Lookup for use classification'!$D$1,C1656)),ISNUMBER(SEARCH('[1]Lookup for use classification'!$E$1,C1656))),'[1]Lookup for use classification'!$A$1,IF(ISNUMBER(SEARCH('[1]Lookup for use classification'!$B$2,C1656)),'[1]Lookup for use classification'!$A$2,IF(ISNUMBER(SEARCH('[1]Lookup for use classification'!$B$3,C1656)),'[1]Lookup for use classification'!$A$3,IF(OR(ISNUMBER(SEARCH('[1]Lookup for use classification'!$B$4,C1656)),ISNUMBER(SEARCH('[1]Lookup for use classification'!$C$4,C1656)),ISNUMBER(SEARCH('[1]Lookup for use classification'!$D$4,C1656)),ISNUMBER(SEARCH('[1]Lookup for use classification'!$E$4,C1656))),'[1]Lookup for use classification'!$A$4,IF(OR(ISNUMBER(SEARCH('[1]Lookup for use classification'!$B$5,C1656)),ISNUMBER(SEARCH('[1]Lookup for use classification'!$C$5,C1656)),ISNUMBER(SEARCH('[1]Lookup for use classification'!$D$5,C1656))),'[1]Lookup for use classification'!$A$5,IF(OR(ISNUMBER(SEARCH('[1]Lookup for use classification'!$B$7,C1656)),ISNUMBER(SEARCH('[1]Lookup for use classification'!$C$7,C1656)),ISNUMBER(SEARCH('[1]Lookup for use classification'!$D$7,C1656))),'[1]Lookup for use classification'!$A$7,IF(OR(ISNUMBER(SEARCH('[1]Lookup for use classification'!$B$9,C1656)),ISNUMBER(SEARCH('[1]Lookup for use classification'!$C$9,C1656)),ISNUMBER(SEARCH('[1]Lookup for use classification'!$D$9,C1656)),ISNUMBER(SEARCH('[1]Lookup for use classification'!$E$9,C1656)),ISNUMBER(SEARCH('[1]Lookup for use classification'!$F$9,C1656)),ISNUMBER(SEARCH('[1]Lookup for use classification'!$G$9,C1656)),ISNUMBER(SEARCH('[1]Lookup for use classification'!$H$9,C1656)),ISNUMBER(SEARCH('[1]Lookup for use classification'!$I$9,C1656)),ISNUMBER(SEARCH('[1]Lookup for use classification'!$J$9,C1656)),ISNUMBER(SEARCH('[1]Lookup for use classification'!$K$9,C1656))),'[1]Lookup for use classification'!$A$9,IF(OR(ISNUMBER(SEARCH('[1]Lookup for use classification'!$B$10,C1656)),ISNUMBER(SEARCH('[1]Lookup for use classification'!$C$10,C1656)),ISNUMBER(SEARCH('[1]Lookup for use classification'!$D$10,C1656)),ISNUMBER(SEARCH('[1]Lookup for use classification'!$E$10,C1656)),ISNUMBER(SEARCH('[1]Lookup for use classification'!$F$10,C1656)),ISNUMBER(SEARCH('[1]Lookup for use classification'!$G$10,C1656))),'[1]Lookup for use classification'!$A$10,IF(OR(ISNUMBER(SEARCH('[1]Lookup for use classification'!$B$11,C1656)),ISNUMBER(SEARCH('[1]Lookup for use classification'!$C$11,C1656))),'[1]Lookup for use classification'!$A$11,IF(OR(ISNUMBER(SEARCH('[1]Lookup for use classification'!$B$12,C1656)),ISNUMBER(SEARCH('[1]Lookup for use classification'!$C$12,C1656))),'[1]Lookup for use classification'!$A$12,IF(OR(ISNUMBER(SEARCH('[1]Lookup for use classification'!$B$13,C1656)),ISNUMBER(SEARCH('[1]Lookup for use classification'!$C$13,C1656)),ISNUMBER(SEARCH('[1]Lookup for use classification'!$D$13,C1656)),,ISNUMBER(SEARCH('[1]Lookup for use classification'!$C$13,C1656)),ISNUMBER(SEARCH('[1]Lookup for use classification'!$E$13,C1656))),'[1]Lookup for use classification'!$A$13,IF(OR(ISNUMBER(SEARCH('[1]Lookup for use classification'!$B$14,C1656)),ISNUMBER(SEARCH('[1]Lookup for use classification'!$C$14,C1656))),'[1]Lookup for use classification'!$A$14,"Other"))))))))))))</f>
        <v>Other</v>
      </c>
      <c r="E1656" s="175"/>
      <c r="F1656" s="176"/>
      <c r="G1656" s="176"/>
    </row>
    <row r="1657" spans="1:18" hidden="1">
      <c r="A1657" s="187" t="s">
        <v>208</v>
      </c>
      <c r="B1657" s="167" t="s">
        <v>4456</v>
      </c>
      <c r="C1657" s="174" t="s">
        <v>212</v>
      </c>
      <c r="D1657" s="6" t="str">
        <f>IF(OR(ISNUMBER(SEARCH('[1]Lookup for use classification'!$B$1,C1657)),ISNUMBER(SEARCH('[1]Lookup for use classification'!$C$1,C1657)),ISNUMBER(SEARCH('[1]Lookup for use classification'!$D$1,C1657)),ISNUMBER(SEARCH('[1]Lookup for use classification'!$E$1,C1657))),'[1]Lookup for use classification'!$A$1,IF(ISNUMBER(SEARCH('[1]Lookup for use classification'!$B$2,C1657)),'[1]Lookup for use classification'!$A$2,IF(ISNUMBER(SEARCH('[1]Lookup for use classification'!$B$3,C1657)),'[1]Lookup for use classification'!$A$3,IF(OR(ISNUMBER(SEARCH('[1]Lookup for use classification'!$B$4,C1657)),ISNUMBER(SEARCH('[1]Lookup for use classification'!$C$4,C1657)),ISNUMBER(SEARCH('[1]Lookup for use classification'!$D$4,C1657)),ISNUMBER(SEARCH('[1]Lookup for use classification'!$E$4,C1657))),'[1]Lookup for use classification'!$A$4,IF(OR(ISNUMBER(SEARCH('[1]Lookup for use classification'!$B$5,C1657)),ISNUMBER(SEARCH('[1]Lookup for use classification'!$C$5,C1657)),ISNUMBER(SEARCH('[1]Lookup for use classification'!$D$5,C1657))),'[1]Lookup for use classification'!$A$5,IF(OR(ISNUMBER(SEARCH('[1]Lookup for use classification'!$B$7,C1657)),ISNUMBER(SEARCH('[1]Lookup for use classification'!$C$7,C1657)),ISNUMBER(SEARCH('[1]Lookup for use classification'!$D$7,C1657))),'[1]Lookup for use classification'!$A$7,IF(OR(ISNUMBER(SEARCH('[1]Lookup for use classification'!$B$9,C1657)),ISNUMBER(SEARCH('[1]Lookup for use classification'!$C$9,C1657)),ISNUMBER(SEARCH('[1]Lookup for use classification'!$D$9,C1657)),ISNUMBER(SEARCH('[1]Lookup for use classification'!$E$9,C1657)),ISNUMBER(SEARCH('[1]Lookup for use classification'!$F$9,C1657)),ISNUMBER(SEARCH('[1]Lookup for use classification'!$G$9,C1657)),ISNUMBER(SEARCH('[1]Lookup for use classification'!$H$9,C1657)),ISNUMBER(SEARCH('[1]Lookup for use classification'!$I$9,C1657)),ISNUMBER(SEARCH('[1]Lookup for use classification'!$J$9,C1657)),ISNUMBER(SEARCH('[1]Lookup for use classification'!$K$9,C1657))),'[1]Lookup for use classification'!$A$9,IF(OR(ISNUMBER(SEARCH('[1]Lookup for use classification'!$B$10,C1657)),ISNUMBER(SEARCH('[1]Lookup for use classification'!$C$10,C1657)),ISNUMBER(SEARCH('[1]Lookup for use classification'!$D$10,C1657)),ISNUMBER(SEARCH('[1]Lookup for use classification'!$E$10,C1657)),ISNUMBER(SEARCH('[1]Lookup for use classification'!$F$10,C1657)),ISNUMBER(SEARCH('[1]Lookup for use classification'!$G$10,C1657))),'[1]Lookup for use classification'!$A$10,IF(OR(ISNUMBER(SEARCH('[1]Lookup for use classification'!$B$11,C1657)),ISNUMBER(SEARCH('[1]Lookup for use classification'!$C$11,C1657))),'[1]Lookup for use classification'!$A$11,IF(OR(ISNUMBER(SEARCH('[1]Lookup for use classification'!$B$12,C1657)),ISNUMBER(SEARCH('[1]Lookup for use classification'!$C$12,C1657))),'[1]Lookup for use classification'!$A$12,IF(OR(ISNUMBER(SEARCH('[1]Lookup for use classification'!$B$13,C1657)),ISNUMBER(SEARCH('[1]Lookup for use classification'!$C$13,C1657)),ISNUMBER(SEARCH('[1]Lookup for use classification'!$D$13,C1657)),,ISNUMBER(SEARCH('[1]Lookup for use classification'!$C$13,C1657)),ISNUMBER(SEARCH('[1]Lookup for use classification'!$E$13,C1657))),'[1]Lookup for use classification'!$A$13,IF(OR(ISNUMBER(SEARCH('[1]Lookup for use classification'!$B$14,C1657)),ISNUMBER(SEARCH('[1]Lookup for use classification'!$C$14,C1657))),'[1]Lookup for use classification'!$A$14,"Other"))))))))))))</f>
        <v>Other</v>
      </c>
      <c r="E1657" s="175"/>
      <c r="F1657" s="176"/>
      <c r="G1657" s="176"/>
    </row>
    <row r="1658" spans="1:18" hidden="1">
      <c r="A1658" s="187" t="s">
        <v>208</v>
      </c>
      <c r="B1658" s="167" t="s">
        <v>4456</v>
      </c>
      <c r="C1658" s="174" t="s">
        <v>214</v>
      </c>
      <c r="D1658" s="6" t="str">
        <f>IF(OR(ISNUMBER(SEARCH('[1]Lookup for use classification'!$B$1,C1658)),ISNUMBER(SEARCH('[1]Lookup for use classification'!$C$1,C1658)),ISNUMBER(SEARCH('[1]Lookup for use classification'!$D$1,C1658)),ISNUMBER(SEARCH('[1]Lookup for use classification'!$E$1,C1658))),'[1]Lookup for use classification'!$A$1,IF(ISNUMBER(SEARCH('[1]Lookup for use classification'!$B$2,C1658)),'[1]Lookup for use classification'!$A$2,IF(ISNUMBER(SEARCH('[1]Lookup for use classification'!$B$3,C1658)),'[1]Lookup for use classification'!$A$3,IF(OR(ISNUMBER(SEARCH('[1]Lookup for use classification'!$B$4,C1658)),ISNUMBER(SEARCH('[1]Lookup for use classification'!$C$4,C1658)),ISNUMBER(SEARCH('[1]Lookup for use classification'!$D$4,C1658)),ISNUMBER(SEARCH('[1]Lookup for use classification'!$E$4,C1658))),'[1]Lookup for use classification'!$A$4,IF(OR(ISNUMBER(SEARCH('[1]Lookup for use classification'!$B$5,C1658)),ISNUMBER(SEARCH('[1]Lookup for use classification'!$C$5,C1658)),ISNUMBER(SEARCH('[1]Lookup for use classification'!$D$5,C1658))),'[1]Lookup for use classification'!$A$5,IF(OR(ISNUMBER(SEARCH('[1]Lookup for use classification'!$B$7,C1658)),ISNUMBER(SEARCH('[1]Lookup for use classification'!$C$7,C1658)),ISNUMBER(SEARCH('[1]Lookup for use classification'!$D$7,C1658))),'[1]Lookup for use classification'!$A$7,IF(OR(ISNUMBER(SEARCH('[1]Lookup for use classification'!$B$9,C1658)),ISNUMBER(SEARCH('[1]Lookup for use classification'!$C$9,C1658)),ISNUMBER(SEARCH('[1]Lookup for use classification'!$D$9,C1658)),ISNUMBER(SEARCH('[1]Lookup for use classification'!$E$9,C1658)),ISNUMBER(SEARCH('[1]Lookup for use classification'!$F$9,C1658)),ISNUMBER(SEARCH('[1]Lookup for use classification'!$G$9,C1658)),ISNUMBER(SEARCH('[1]Lookup for use classification'!$H$9,C1658)),ISNUMBER(SEARCH('[1]Lookup for use classification'!$I$9,C1658)),ISNUMBER(SEARCH('[1]Lookup for use classification'!$J$9,C1658)),ISNUMBER(SEARCH('[1]Lookup for use classification'!$K$9,C1658))),'[1]Lookup for use classification'!$A$9,IF(OR(ISNUMBER(SEARCH('[1]Lookup for use classification'!$B$10,C1658)),ISNUMBER(SEARCH('[1]Lookup for use classification'!$C$10,C1658)),ISNUMBER(SEARCH('[1]Lookup for use classification'!$D$10,C1658)),ISNUMBER(SEARCH('[1]Lookup for use classification'!$E$10,C1658)),ISNUMBER(SEARCH('[1]Lookup for use classification'!$F$10,C1658)),ISNUMBER(SEARCH('[1]Lookup for use classification'!$G$10,C1658))),'[1]Lookup for use classification'!$A$10,IF(OR(ISNUMBER(SEARCH('[1]Lookup for use classification'!$B$11,C1658)),ISNUMBER(SEARCH('[1]Lookup for use classification'!$C$11,C1658))),'[1]Lookup for use classification'!$A$11,IF(OR(ISNUMBER(SEARCH('[1]Lookup for use classification'!$B$12,C1658)),ISNUMBER(SEARCH('[1]Lookup for use classification'!$C$12,C1658))),'[1]Lookup for use classification'!$A$12,IF(OR(ISNUMBER(SEARCH('[1]Lookup for use classification'!$B$13,C1658)),ISNUMBER(SEARCH('[1]Lookup for use classification'!$C$13,C1658)),ISNUMBER(SEARCH('[1]Lookup for use classification'!$D$13,C1658)),,ISNUMBER(SEARCH('[1]Lookup for use classification'!$C$13,C1658)),ISNUMBER(SEARCH('[1]Lookup for use classification'!$E$13,C1658))),'[1]Lookup for use classification'!$A$13,IF(OR(ISNUMBER(SEARCH('[1]Lookup for use classification'!$B$14,C1658)),ISNUMBER(SEARCH('[1]Lookup for use classification'!$C$14,C1658))),'[1]Lookup for use classification'!$A$14,"Other"))))))))))))</f>
        <v>Other</v>
      </c>
      <c r="E1658" s="175"/>
      <c r="F1658" s="176"/>
      <c r="G1658" s="176"/>
    </row>
    <row r="1659" spans="1:18" hidden="1">
      <c r="A1659" s="138" t="s">
        <v>208</v>
      </c>
      <c r="B1659" s="8" t="str">
        <f>IF(ISNA(VLOOKUP(CONCATENATE(A1659,C1659),EUS!$B$2:$B$1939,1,FALSE)),"","End Use Study")</f>
        <v>End Use Study</v>
      </c>
      <c r="C1659" s="8" t="s">
        <v>210</v>
      </c>
      <c r="D1659" s="165" t="s">
        <v>2424</v>
      </c>
      <c r="E1659" s="9">
        <v>5664</v>
      </c>
      <c r="F1659" s="9"/>
      <c r="G1659" s="9"/>
      <c r="H1659" s="164">
        <v>400</v>
      </c>
      <c r="I1659" s="164"/>
      <c r="J1659" s="7">
        <v>29569</v>
      </c>
      <c r="L1659" s="6"/>
    </row>
    <row r="1660" spans="1:18" hidden="1">
      <c r="A1660" s="188" t="s">
        <v>2333</v>
      </c>
      <c r="B1660" s="8" t="str">
        <f>IF(ISNA(VLOOKUP(CONCATENATE(A1660,C1660),ARIS!$A$1:$A$959,1,FALSE)),"","ARIS")</f>
        <v>ARIS</v>
      </c>
      <c r="C1660" s="162" t="s">
        <v>2334</v>
      </c>
      <c r="D1660" s="11" t="s">
        <v>213</v>
      </c>
      <c r="E1660" s="163">
        <v>600</v>
      </c>
      <c r="F1660" s="163"/>
      <c r="G1660" s="163"/>
      <c r="H1660" s="164">
        <v>206.1897810218978</v>
      </c>
      <c r="I1660" s="164"/>
      <c r="J1660" s="165">
        <v>938.00858849999986</v>
      </c>
    </row>
    <row r="1661" spans="1:18" hidden="1">
      <c r="A1661" s="188" t="s">
        <v>208</v>
      </c>
      <c r="B1661" s="162" t="s">
        <v>4511</v>
      </c>
      <c r="C1661" s="162"/>
      <c r="D1661" s="11" t="s">
        <v>213</v>
      </c>
      <c r="E1661" s="163">
        <v>600</v>
      </c>
      <c r="F1661" s="163"/>
      <c r="G1661" s="163"/>
      <c r="H1661" s="164">
        <v>554</v>
      </c>
      <c r="I1661" s="164"/>
      <c r="J1661" s="165">
        <v>2184</v>
      </c>
      <c r="M1661" s="165">
        <v>78</v>
      </c>
      <c r="O1661" s="165">
        <v>1333</v>
      </c>
      <c r="R1661" s="165">
        <v>2204</v>
      </c>
    </row>
    <row r="1662" spans="1:18" hidden="1">
      <c r="A1662" s="187" t="s">
        <v>208</v>
      </c>
      <c r="B1662" s="167" t="s">
        <v>4456</v>
      </c>
      <c r="C1662" s="174" t="s">
        <v>66</v>
      </c>
      <c r="D1662" s="6" t="str">
        <f>IF(OR(ISNUMBER(SEARCH('[1]Lookup for use classification'!$B$1,C1662)),ISNUMBER(SEARCH('[1]Lookup for use classification'!$C$1,C1662)),ISNUMBER(SEARCH('[1]Lookup for use classification'!$D$1,C1662)),ISNUMBER(SEARCH('[1]Lookup for use classification'!$E$1,C1662))),'[1]Lookup for use classification'!$A$1,IF(ISNUMBER(SEARCH('[1]Lookup for use classification'!$B$2,C1662)),'[1]Lookup for use classification'!$A$2,IF(ISNUMBER(SEARCH('[1]Lookup for use classification'!$B$3,C1662)),'[1]Lookup for use classification'!$A$3,IF(OR(ISNUMBER(SEARCH('[1]Lookup for use classification'!$B$4,C1662)),ISNUMBER(SEARCH('[1]Lookup for use classification'!$C$4,C1662)),ISNUMBER(SEARCH('[1]Lookup for use classification'!$D$4,C1662)),ISNUMBER(SEARCH('[1]Lookup for use classification'!$E$4,C1662))),'[1]Lookup for use classification'!$A$4,IF(OR(ISNUMBER(SEARCH('[1]Lookup for use classification'!$B$5,C1662)),ISNUMBER(SEARCH('[1]Lookup for use classification'!$C$5,C1662)),ISNUMBER(SEARCH('[1]Lookup for use classification'!$D$5,C1662))),'[1]Lookup for use classification'!$A$5,IF(OR(ISNUMBER(SEARCH('[1]Lookup for use classification'!$B$7,C1662)),ISNUMBER(SEARCH('[1]Lookup for use classification'!$C$7,C1662)),ISNUMBER(SEARCH('[1]Lookup for use classification'!$D$7,C1662))),'[1]Lookup for use classification'!$A$7,IF(OR(ISNUMBER(SEARCH('[1]Lookup for use classification'!$B$9,C1662)),ISNUMBER(SEARCH('[1]Lookup for use classification'!$C$9,C1662)),ISNUMBER(SEARCH('[1]Lookup for use classification'!$D$9,C1662)),ISNUMBER(SEARCH('[1]Lookup for use classification'!$E$9,C1662)),ISNUMBER(SEARCH('[1]Lookup for use classification'!$F$9,C1662)),ISNUMBER(SEARCH('[1]Lookup for use classification'!$G$9,C1662)),ISNUMBER(SEARCH('[1]Lookup for use classification'!$H$9,C1662)),ISNUMBER(SEARCH('[1]Lookup for use classification'!$I$9,C1662)),ISNUMBER(SEARCH('[1]Lookup for use classification'!$J$9,C1662)),ISNUMBER(SEARCH('[1]Lookup for use classification'!$K$9,C1662))),'[1]Lookup for use classification'!$A$9,IF(OR(ISNUMBER(SEARCH('[1]Lookup for use classification'!$B$10,C1662)),ISNUMBER(SEARCH('[1]Lookup for use classification'!$C$10,C1662)),ISNUMBER(SEARCH('[1]Lookup for use classification'!$D$10,C1662)),ISNUMBER(SEARCH('[1]Lookup for use classification'!$E$10,C1662)),ISNUMBER(SEARCH('[1]Lookup for use classification'!$F$10,C1662)),ISNUMBER(SEARCH('[1]Lookup for use classification'!$G$10,C1662))),'[1]Lookup for use classification'!$A$10,IF(OR(ISNUMBER(SEARCH('[1]Lookup for use classification'!$B$11,C1662)),ISNUMBER(SEARCH('[1]Lookup for use classification'!$C$11,C1662))),'[1]Lookup for use classification'!$A$11,IF(OR(ISNUMBER(SEARCH('[1]Lookup for use classification'!$B$12,C1662)),ISNUMBER(SEARCH('[1]Lookup for use classification'!$C$12,C1662))),'[1]Lookup for use classification'!$A$12,IF(OR(ISNUMBER(SEARCH('[1]Lookup for use classification'!$B$13,C1662)),ISNUMBER(SEARCH('[1]Lookup for use classification'!$C$13,C1662)),ISNUMBER(SEARCH('[1]Lookup for use classification'!$D$13,C1662)),,ISNUMBER(SEARCH('[1]Lookup for use classification'!$C$13,C1662)),ISNUMBER(SEARCH('[1]Lookup for use classification'!$E$13,C1662))),'[1]Lookup for use classification'!$A$13,IF(OR(ISNUMBER(SEARCH('[1]Lookup for use classification'!$B$14,C1662)),ISNUMBER(SEARCH('[1]Lookup for use classification'!$C$14,C1662))),'[1]Lookup for use classification'!$A$14,"Other"))))))))))))</f>
        <v>Water &amp; Sewer</v>
      </c>
      <c r="E1662" s="175">
        <v>2196</v>
      </c>
      <c r="F1662" s="176"/>
      <c r="G1662" s="176"/>
    </row>
    <row r="1663" spans="1:18" hidden="1">
      <c r="A1663" s="134" t="s">
        <v>995</v>
      </c>
      <c r="B1663" s="8" t="str">
        <f>IF(ISNA(VLOOKUP(CONCATENATE(A1663,C1663),EUS!$B$2:$B$1939,1,FALSE)),"","End Use Study")</f>
        <v>End Use Study</v>
      </c>
      <c r="C1663" s="8" t="s">
        <v>3437</v>
      </c>
      <c r="D1663" s="165" t="s">
        <v>3335</v>
      </c>
      <c r="E1663" s="9">
        <v>2064</v>
      </c>
      <c r="F1663" s="9"/>
      <c r="G1663" s="9"/>
      <c r="H1663" s="164"/>
      <c r="I1663" s="164"/>
      <c r="J1663" s="7"/>
      <c r="L1663" s="6"/>
    </row>
    <row r="1664" spans="1:18" hidden="1">
      <c r="A1664" s="193" t="s">
        <v>2715</v>
      </c>
      <c r="B1664" s="8" t="str">
        <f>IF(ISNA(VLOOKUP(CONCATENATE(A1664,C1664),ARIS!$A$1:$A$959,1,FALSE)),"","ARIS")</f>
        <v>ARIS</v>
      </c>
      <c r="C1664" s="162" t="s">
        <v>3436</v>
      </c>
      <c r="D1664" s="165" t="s">
        <v>3335</v>
      </c>
      <c r="E1664" s="163">
        <v>21370</v>
      </c>
      <c r="F1664" s="163"/>
      <c r="G1664" s="163"/>
      <c r="H1664" s="164">
        <v>6471.7848992700729</v>
      </c>
      <c r="I1664" s="164"/>
      <c r="J1664" s="165">
        <v>37463.837317999998</v>
      </c>
    </row>
    <row r="1665" spans="1:18" hidden="1">
      <c r="A1665" s="187" t="s">
        <v>995</v>
      </c>
      <c r="B1665" s="167" t="s">
        <v>4456</v>
      </c>
      <c r="C1665" s="182" t="s">
        <v>147</v>
      </c>
      <c r="D1665" s="6" t="str">
        <f>IF(OR(ISNUMBER(SEARCH('[1]Lookup for use classification'!$B$1,C1665)),ISNUMBER(SEARCH('[1]Lookup for use classification'!$C$1,C1665)),ISNUMBER(SEARCH('[1]Lookup for use classification'!$D$1,C1665)),ISNUMBER(SEARCH('[1]Lookup for use classification'!$E$1,C1665))),'[1]Lookup for use classification'!$A$1,IF(ISNUMBER(SEARCH('[1]Lookup for use classification'!$B$2,C1665)),'[1]Lookup for use classification'!$A$2,IF(ISNUMBER(SEARCH('[1]Lookup for use classification'!$B$3,C1665)),'[1]Lookup for use classification'!$A$3,IF(OR(ISNUMBER(SEARCH('[1]Lookup for use classification'!$B$4,C1665)),ISNUMBER(SEARCH('[1]Lookup for use classification'!$C$4,C1665)),ISNUMBER(SEARCH('[1]Lookup for use classification'!$D$4,C1665)),ISNUMBER(SEARCH('[1]Lookup for use classification'!$E$4,C1665))),'[1]Lookup for use classification'!$A$4,IF(OR(ISNUMBER(SEARCH('[1]Lookup for use classification'!$B$5,C1665)),ISNUMBER(SEARCH('[1]Lookup for use classification'!$C$5,C1665)),ISNUMBER(SEARCH('[1]Lookup for use classification'!$D$5,C1665))),'[1]Lookup for use classification'!$A$5,IF(OR(ISNUMBER(SEARCH('[1]Lookup for use classification'!$B$7,C1665)),ISNUMBER(SEARCH('[1]Lookup for use classification'!$C$7,C1665)),ISNUMBER(SEARCH('[1]Lookup for use classification'!$D$7,C1665))),'[1]Lookup for use classification'!$A$7,IF(OR(ISNUMBER(SEARCH('[1]Lookup for use classification'!$B$9,C1665)),ISNUMBER(SEARCH('[1]Lookup for use classification'!$C$9,C1665)),ISNUMBER(SEARCH('[1]Lookup for use classification'!$D$9,C1665)),ISNUMBER(SEARCH('[1]Lookup for use classification'!$E$9,C1665)),ISNUMBER(SEARCH('[1]Lookup for use classification'!$F$9,C1665)),ISNUMBER(SEARCH('[1]Lookup for use classification'!$G$9,C1665)),ISNUMBER(SEARCH('[1]Lookup for use classification'!$H$9,C1665)),ISNUMBER(SEARCH('[1]Lookup for use classification'!$I$9,C1665)),ISNUMBER(SEARCH('[1]Lookup for use classification'!$J$9,C1665)),ISNUMBER(SEARCH('[1]Lookup for use classification'!$K$9,C1665))),'[1]Lookup for use classification'!$A$9,IF(OR(ISNUMBER(SEARCH('[1]Lookup for use classification'!$B$10,C1665)),ISNUMBER(SEARCH('[1]Lookup for use classification'!$C$10,C1665)),ISNUMBER(SEARCH('[1]Lookup for use classification'!$D$10,C1665)),ISNUMBER(SEARCH('[1]Lookup for use classification'!$E$10,C1665)),ISNUMBER(SEARCH('[1]Lookup for use classification'!$F$10,C1665)),ISNUMBER(SEARCH('[1]Lookup for use classification'!$G$10,C1665))),'[1]Lookup for use classification'!$A$10,IF(OR(ISNUMBER(SEARCH('[1]Lookup for use classification'!$B$11,C1665)),ISNUMBER(SEARCH('[1]Lookup for use classification'!$C$11,C1665))),'[1]Lookup for use classification'!$A$11,IF(OR(ISNUMBER(SEARCH('[1]Lookup for use classification'!$B$12,C1665)),ISNUMBER(SEARCH('[1]Lookup for use classification'!$C$12,C1665))),'[1]Lookup for use classification'!$A$12,IF(OR(ISNUMBER(SEARCH('[1]Lookup for use classification'!$B$13,C1665)),ISNUMBER(SEARCH('[1]Lookup for use classification'!$C$13,C1665)),ISNUMBER(SEARCH('[1]Lookup for use classification'!$D$13,C1665)),,ISNUMBER(SEARCH('[1]Lookup for use classification'!$C$13,C1665)),ISNUMBER(SEARCH('[1]Lookup for use classification'!$E$13,C1665))),'[1]Lookup for use classification'!$A$13,IF(OR(ISNUMBER(SEARCH('[1]Lookup for use classification'!$B$14,C1665)),ISNUMBER(SEARCH('[1]Lookup for use classification'!$C$14,C1665))),'[1]Lookup for use classification'!$A$14,"Other"))))))))))))</f>
        <v>Health Care - Hospitals</v>
      </c>
      <c r="E1665" s="183"/>
      <c r="F1665" s="184" t="s">
        <v>989</v>
      </c>
      <c r="G1665" s="184"/>
    </row>
    <row r="1666" spans="1:18" hidden="1">
      <c r="A1666" s="187" t="s">
        <v>995</v>
      </c>
      <c r="B1666" s="167" t="s">
        <v>4456</v>
      </c>
      <c r="C1666" s="182" t="s">
        <v>993</v>
      </c>
      <c r="D1666" s="6" t="str">
        <f>IF(OR(ISNUMBER(SEARCH('[1]Lookup for use classification'!$B$1,C1666)),ISNUMBER(SEARCH('[1]Lookup for use classification'!$C$1,C1666)),ISNUMBER(SEARCH('[1]Lookup for use classification'!$D$1,C1666)),ISNUMBER(SEARCH('[1]Lookup for use classification'!$E$1,C1666))),'[1]Lookup for use classification'!$A$1,IF(ISNUMBER(SEARCH('[1]Lookup for use classification'!$B$2,C1666)),'[1]Lookup for use classification'!$A$2,IF(ISNUMBER(SEARCH('[1]Lookup for use classification'!$B$3,C1666)),'[1]Lookup for use classification'!$A$3,IF(OR(ISNUMBER(SEARCH('[1]Lookup for use classification'!$B$4,C1666)),ISNUMBER(SEARCH('[1]Lookup for use classification'!$C$4,C1666)),ISNUMBER(SEARCH('[1]Lookup for use classification'!$D$4,C1666)),ISNUMBER(SEARCH('[1]Lookup for use classification'!$E$4,C1666))),'[1]Lookup for use classification'!$A$4,IF(OR(ISNUMBER(SEARCH('[1]Lookup for use classification'!$B$5,C1666)),ISNUMBER(SEARCH('[1]Lookup for use classification'!$C$5,C1666)),ISNUMBER(SEARCH('[1]Lookup for use classification'!$D$5,C1666))),'[1]Lookup for use classification'!$A$5,IF(OR(ISNUMBER(SEARCH('[1]Lookup for use classification'!$B$7,C1666)),ISNUMBER(SEARCH('[1]Lookup for use classification'!$C$7,C1666)),ISNUMBER(SEARCH('[1]Lookup for use classification'!$D$7,C1666))),'[1]Lookup for use classification'!$A$7,IF(OR(ISNUMBER(SEARCH('[1]Lookup for use classification'!$B$9,C1666)),ISNUMBER(SEARCH('[1]Lookup for use classification'!$C$9,C1666)),ISNUMBER(SEARCH('[1]Lookup for use classification'!$D$9,C1666)),ISNUMBER(SEARCH('[1]Lookup for use classification'!$E$9,C1666)),ISNUMBER(SEARCH('[1]Lookup for use classification'!$F$9,C1666)),ISNUMBER(SEARCH('[1]Lookup for use classification'!$G$9,C1666)),ISNUMBER(SEARCH('[1]Lookup for use classification'!$H$9,C1666)),ISNUMBER(SEARCH('[1]Lookup for use classification'!$I$9,C1666)),ISNUMBER(SEARCH('[1]Lookup for use classification'!$J$9,C1666)),ISNUMBER(SEARCH('[1]Lookup for use classification'!$K$9,C1666))),'[1]Lookup for use classification'!$A$9,IF(OR(ISNUMBER(SEARCH('[1]Lookup for use classification'!$B$10,C1666)),ISNUMBER(SEARCH('[1]Lookup for use classification'!$C$10,C1666)),ISNUMBER(SEARCH('[1]Lookup for use classification'!$D$10,C1666)),ISNUMBER(SEARCH('[1]Lookup for use classification'!$E$10,C1666)),ISNUMBER(SEARCH('[1]Lookup for use classification'!$F$10,C1666)),ISNUMBER(SEARCH('[1]Lookup for use classification'!$G$10,C1666))),'[1]Lookup for use classification'!$A$10,IF(OR(ISNUMBER(SEARCH('[1]Lookup for use classification'!$B$11,C1666)),ISNUMBER(SEARCH('[1]Lookup for use classification'!$C$11,C1666))),'[1]Lookup for use classification'!$A$11,IF(OR(ISNUMBER(SEARCH('[1]Lookup for use classification'!$B$12,C1666)),ISNUMBER(SEARCH('[1]Lookup for use classification'!$C$12,C1666))),'[1]Lookup for use classification'!$A$12,IF(OR(ISNUMBER(SEARCH('[1]Lookup for use classification'!$B$13,C1666)),ISNUMBER(SEARCH('[1]Lookup for use classification'!$C$13,C1666)),ISNUMBER(SEARCH('[1]Lookup for use classification'!$D$13,C1666)),,ISNUMBER(SEARCH('[1]Lookup for use classification'!$C$13,C1666)),ISNUMBER(SEARCH('[1]Lookup for use classification'!$E$13,C1666))),'[1]Lookup for use classification'!$A$13,IF(OR(ISNUMBER(SEARCH('[1]Lookup for use classification'!$B$14,C1666)),ISNUMBER(SEARCH('[1]Lookup for use classification'!$C$14,C1666))),'[1]Lookup for use classification'!$A$14,"Other"))))))))))))</f>
        <v>Office</v>
      </c>
      <c r="E1666" s="183"/>
      <c r="F1666" s="184"/>
      <c r="G1666" s="184"/>
    </row>
    <row r="1667" spans="1:18" hidden="1">
      <c r="A1667" s="185" t="s">
        <v>995</v>
      </c>
      <c r="B1667" s="167" t="s">
        <v>4456</v>
      </c>
      <c r="C1667" s="182" t="s">
        <v>44</v>
      </c>
      <c r="D1667" s="6" t="str">
        <f>IF(OR(ISNUMBER(SEARCH('[1]Lookup for use classification'!$B$1,C1667)),ISNUMBER(SEARCH('[1]Lookup for use classification'!$C$1,C1667)),ISNUMBER(SEARCH('[1]Lookup for use classification'!$D$1,C1667)),ISNUMBER(SEARCH('[1]Lookup for use classification'!$E$1,C1667))),'[1]Lookup for use classification'!$A$1,IF(ISNUMBER(SEARCH('[1]Lookup for use classification'!$B$2,C1667)),'[1]Lookup for use classification'!$A$2,IF(ISNUMBER(SEARCH('[1]Lookup for use classification'!$B$3,C1667)),'[1]Lookup for use classification'!$A$3,IF(OR(ISNUMBER(SEARCH('[1]Lookup for use classification'!$B$4,C1667)),ISNUMBER(SEARCH('[1]Lookup for use classification'!$C$4,C1667)),ISNUMBER(SEARCH('[1]Lookup for use classification'!$D$4,C1667)),ISNUMBER(SEARCH('[1]Lookup for use classification'!$E$4,C1667))),'[1]Lookup for use classification'!$A$4,IF(OR(ISNUMBER(SEARCH('[1]Lookup for use classification'!$B$5,C1667)),ISNUMBER(SEARCH('[1]Lookup for use classification'!$C$5,C1667)),ISNUMBER(SEARCH('[1]Lookup for use classification'!$D$5,C1667))),'[1]Lookup for use classification'!$A$5,IF(OR(ISNUMBER(SEARCH('[1]Lookup for use classification'!$B$7,C1667)),ISNUMBER(SEARCH('[1]Lookup for use classification'!$C$7,C1667)),ISNUMBER(SEARCH('[1]Lookup for use classification'!$D$7,C1667))),'[1]Lookup for use classification'!$A$7,IF(OR(ISNUMBER(SEARCH('[1]Lookup for use classification'!$B$9,C1667)),ISNUMBER(SEARCH('[1]Lookup for use classification'!$C$9,C1667)),ISNUMBER(SEARCH('[1]Lookup for use classification'!$D$9,C1667)),ISNUMBER(SEARCH('[1]Lookup for use classification'!$E$9,C1667)),ISNUMBER(SEARCH('[1]Lookup for use classification'!$F$9,C1667)),ISNUMBER(SEARCH('[1]Lookup for use classification'!$G$9,C1667)),ISNUMBER(SEARCH('[1]Lookup for use classification'!$H$9,C1667)),ISNUMBER(SEARCH('[1]Lookup for use classification'!$I$9,C1667)),ISNUMBER(SEARCH('[1]Lookup for use classification'!$J$9,C1667)),ISNUMBER(SEARCH('[1]Lookup for use classification'!$K$9,C1667))),'[1]Lookup for use classification'!$A$9,IF(OR(ISNUMBER(SEARCH('[1]Lookup for use classification'!$B$10,C1667)),ISNUMBER(SEARCH('[1]Lookup for use classification'!$C$10,C1667)),ISNUMBER(SEARCH('[1]Lookup for use classification'!$D$10,C1667)),ISNUMBER(SEARCH('[1]Lookup for use classification'!$E$10,C1667)),ISNUMBER(SEARCH('[1]Lookup for use classification'!$F$10,C1667)),ISNUMBER(SEARCH('[1]Lookup for use classification'!$G$10,C1667))),'[1]Lookup for use classification'!$A$10,IF(OR(ISNUMBER(SEARCH('[1]Lookup for use classification'!$B$11,C1667)),ISNUMBER(SEARCH('[1]Lookup for use classification'!$C$11,C1667))),'[1]Lookup for use classification'!$A$11,IF(OR(ISNUMBER(SEARCH('[1]Lookup for use classification'!$B$12,C1667)),ISNUMBER(SEARCH('[1]Lookup for use classification'!$C$12,C1667))),'[1]Lookup for use classification'!$A$12,IF(OR(ISNUMBER(SEARCH('[1]Lookup for use classification'!$B$13,C1667)),ISNUMBER(SEARCH('[1]Lookup for use classification'!$C$13,C1667)),ISNUMBER(SEARCH('[1]Lookup for use classification'!$D$13,C1667)),,ISNUMBER(SEARCH('[1]Lookup for use classification'!$C$13,C1667)),ISNUMBER(SEARCH('[1]Lookup for use classification'!$E$13,C1667))),'[1]Lookup for use classification'!$A$13,IF(OR(ISNUMBER(SEARCH('[1]Lookup for use classification'!$B$14,C1667)),ISNUMBER(SEARCH('[1]Lookup for use classification'!$C$14,C1667))),'[1]Lookup for use classification'!$A$14,"Other"))))))))))))</f>
        <v>Other</v>
      </c>
      <c r="E1667" s="183">
        <v>96</v>
      </c>
      <c r="F1667" s="184"/>
      <c r="G1667" s="184"/>
    </row>
    <row r="1668" spans="1:18" hidden="1">
      <c r="A1668" s="188" t="s">
        <v>2715</v>
      </c>
      <c r="B1668" s="8" t="str">
        <f>IF(ISNA(VLOOKUP(CONCATENATE(A1668,C1668),ARIS!$A$1:$A$959,1,FALSE)),"","ARIS")</f>
        <v>ARIS</v>
      </c>
      <c r="C1668" s="162" t="s">
        <v>2716</v>
      </c>
      <c r="D1668" s="6" t="str">
        <f>IF(OR(ISNUMBER(SEARCH('[1]Lookup for use classification'!$B$1,C1668)),ISNUMBER(SEARCH('[1]Lookup for use classification'!$C$1,C1668)),ISNUMBER(SEARCH('[1]Lookup for use classification'!$D$1,C1668)),ISNUMBER(SEARCH('[1]Lookup for use classification'!$E$1,C1668))),'[1]Lookup for use classification'!$A$1,IF(ISNUMBER(SEARCH('[1]Lookup for use classification'!$B$2,C1668)),'[1]Lookup for use classification'!$A$2,IF(ISNUMBER(SEARCH('[1]Lookup for use classification'!$B$3,C1668)),'[1]Lookup for use classification'!$A$3,IF(OR(ISNUMBER(SEARCH('[1]Lookup for use classification'!$B$4,C1668)),ISNUMBER(SEARCH('[1]Lookup for use classification'!$C$4,C1668)),ISNUMBER(SEARCH('[1]Lookup for use classification'!$D$4,C1668)),ISNUMBER(SEARCH('[1]Lookup for use classification'!$E$4,C1668))),'[1]Lookup for use classification'!$A$4,IF(OR(ISNUMBER(SEARCH('[1]Lookup for use classification'!$B$5,C1668)),ISNUMBER(SEARCH('[1]Lookup for use classification'!$C$5,C1668)),ISNUMBER(SEARCH('[1]Lookup for use classification'!$D$5,C1668))),'[1]Lookup for use classification'!$A$5,IF(OR(ISNUMBER(SEARCH('[1]Lookup for use classification'!$B$7,C1668)),ISNUMBER(SEARCH('[1]Lookup for use classification'!$C$7,C1668)),ISNUMBER(SEARCH('[1]Lookup for use classification'!$D$7,C1668))),'[1]Lookup for use classification'!$A$7,IF(OR(ISNUMBER(SEARCH('[1]Lookup for use classification'!$B$9,C1668)),ISNUMBER(SEARCH('[1]Lookup for use classification'!$C$9,C1668)),ISNUMBER(SEARCH('[1]Lookup for use classification'!$D$9,C1668)),ISNUMBER(SEARCH('[1]Lookup for use classification'!$E$9,C1668)),ISNUMBER(SEARCH('[1]Lookup for use classification'!$F$9,C1668)),ISNUMBER(SEARCH('[1]Lookup for use classification'!$G$9,C1668)),ISNUMBER(SEARCH('[1]Lookup for use classification'!$H$9,C1668)),ISNUMBER(SEARCH('[1]Lookup for use classification'!$I$9,C1668)),ISNUMBER(SEARCH('[1]Lookup for use classification'!$J$9,C1668)),ISNUMBER(SEARCH('[1]Lookup for use classification'!$K$9,C1668))),'[1]Lookup for use classification'!$A$9,IF(OR(ISNUMBER(SEARCH('[1]Lookup for use classification'!$B$10,C1668)),ISNUMBER(SEARCH('[1]Lookup for use classification'!$C$10,C1668)),ISNUMBER(SEARCH('[1]Lookup for use classification'!$D$10,C1668)),ISNUMBER(SEARCH('[1]Lookup for use classification'!$E$10,C1668)),ISNUMBER(SEARCH('[1]Lookup for use classification'!$F$10,C1668)),ISNUMBER(SEARCH('[1]Lookup for use classification'!$G$10,C1668))),'[1]Lookup for use classification'!$A$10,IF(OR(ISNUMBER(SEARCH('[1]Lookup for use classification'!$B$11,C1668)),ISNUMBER(SEARCH('[1]Lookup for use classification'!$C$11,C1668))),'[1]Lookup for use classification'!$A$11,IF(OR(ISNUMBER(SEARCH('[1]Lookup for use classification'!$B$12,C1668)),ISNUMBER(SEARCH('[1]Lookup for use classification'!$C$12,C1668))),'[1]Lookup for use classification'!$A$12,IF(OR(ISNUMBER(SEARCH('[1]Lookup for use classification'!$B$13,C1668)),ISNUMBER(SEARCH('[1]Lookup for use classification'!$C$13,C1668)),ISNUMBER(SEARCH('[1]Lookup for use classification'!$D$13,C1668)),,ISNUMBER(SEARCH('[1]Lookup for use classification'!$C$13,C1668)),ISNUMBER(SEARCH('[1]Lookup for use classification'!$E$13,C1668))),'[1]Lookup for use classification'!$A$13,IF(OR(ISNUMBER(SEARCH('[1]Lookup for use classification'!$B$14,C1668)),ISNUMBER(SEARCH('[1]Lookup for use classification'!$C$14,C1668))),'[1]Lookup for use classification'!$A$14,"Other"))))))))))))</f>
        <v>Other</v>
      </c>
      <c r="E1668" s="163">
        <v>2000</v>
      </c>
      <c r="F1668" s="163"/>
      <c r="G1668" s="163"/>
      <c r="H1668" s="164">
        <v>963.50364963503648</v>
      </c>
      <c r="I1668" s="164"/>
      <c r="J1668" s="165">
        <v>3203.5288314999998</v>
      </c>
    </row>
    <row r="1669" spans="1:18" s="193" customFormat="1" hidden="1">
      <c r="A1669" s="138" t="s">
        <v>995</v>
      </c>
      <c r="B1669" s="8" t="str">
        <f>IF(ISNA(VLOOKUP(CONCATENATE(A1669,C1669),EUS!$B$2:$B$1939,1,FALSE)),"","End Use Study")</f>
        <v>End Use Study</v>
      </c>
      <c r="C1669" s="8" t="s">
        <v>993</v>
      </c>
      <c r="D1669" s="165" t="s">
        <v>2424</v>
      </c>
      <c r="E1669" s="9"/>
      <c r="F1669" s="9"/>
      <c r="G1669" s="9"/>
      <c r="H1669" s="164"/>
      <c r="I1669" s="164"/>
      <c r="J1669" s="7"/>
      <c r="K1669" s="165"/>
      <c r="L1669" s="6"/>
      <c r="M1669" s="165"/>
      <c r="N1669" s="165"/>
      <c r="O1669" s="165"/>
      <c r="P1669" s="165"/>
      <c r="Q1669" s="165"/>
      <c r="R1669" s="165"/>
    </row>
    <row r="1670" spans="1:18" hidden="1">
      <c r="A1670" s="187" t="s">
        <v>995</v>
      </c>
      <c r="B1670" s="167" t="s">
        <v>4456</v>
      </c>
      <c r="C1670" s="182" t="s">
        <v>994</v>
      </c>
      <c r="D1670" s="6" t="str">
        <f>IF(OR(ISNUMBER(SEARCH('[1]Lookup for use classification'!$B$1,C1670)),ISNUMBER(SEARCH('[1]Lookup for use classification'!$C$1,C1670)),ISNUMBER(SEARCH('[1]Lookup for use classification'!$D$1,C1670)),ISNUMBER(SEARCH('[1]Lookup for use classification'!$E$1,C1670))),'[1]Lookup for use classification'!$A$1,IF(ISNUMBER(SEARCH('[1]Lookup for use classification'!$B$2,C1670)),'[1]Lookup for use classification'!$A$2,IF(ISNUMBER(SEARCH('[1]Lookup for use classification'!$B$3,C1670)),'[1]Lookup for use classification'!$A$3,IF(OR(ISNUMBER(SEARCH('[1]Lookup for use classification'!$B$4,C1670)),ISNUMBER(SEARCH('[1]Lookup for use classification'!$C$4,C1670)),ISNUMBER(SEARCH('[1]Lookup for use classification'!$D$4,C1670)),ISNUMBER(SEARCH('[1]Lookup for use classification'!$E$4,C1670))),'[1]Lookup for use classification'!$A$4,IF(OR(ISNUMBER(SEARCH('[1]Lookup for use classification'!$B$5,C1670)),ISNUMBER(SEARCH('[1]Lookup for use classification'!$C$5,C1670)),ISNUMBER(SEARCH('[1]Lookup for use classification'!$D$5,C1670))),'[1]Lookup for use classification'!$A$5,IF(OR(ISNUMBER(SEARCH('[1]Lookup for use classification'!$B$7,C1670)),ISNUMBER(SEARCH('[1]Lookup for use classification'!$C$7,C1670)),ISNUMBER(SEARCH('[1]Lookup for use classification'!$D$7,C1670))),'[1]Lookup for use classification'!$A$7,IF(OR(ISNUMBER(SEARCH('[1]Lookup for use classification'!$B$9,C1670)),ISNUMBER(SEARCH('[1]Lookup for use classification'!$C$9,C1670)),ISNUMBER(SEARCH('[1]Lookup for use classification'!$D$9,C1670)),ISNUMBER(SEARCH('[1]Lookup for use classification'!$E$9,C1670)),ISNUMBER(SEARCH('[1]Lookup for use classification'!$F$9,C1670)),ISNUMBER(SEARCH('[1]Lookup for use classification'!$G$9,C1670)),ISNUMBER(SEARCH('[1]Lookup for use classification'!$H$9,C1670)),ISNUMBER(SEARCH('[1]Lookup for use classification'!$I$9,C1670)),ISNUMBER(SEARCH('[1]Lookup for use classification'!$J$9,C1670)),ISNUMBER(SEARCH('[1]Lookup for use classification'!$K$9,C1670))),'[1]Lookup for use classification'!$A$9,IF(OR(ISNUMBER(SEARCH('[1]Lookup for use classification'!$B$10,C1670)),ISNUMBER(SEARCH('[1]Lookup for use classification'!$C$10,C1670)),ISNUMBER(SEARCH('[1]Lookup for use classification'!$D$10,C1670)),ISNUMBER(SEARCH('[1]Lookup for use classification'!$E$10,C1670)),ISNUMBER(SEARCH('[1]Lookup for use classification'!$F$10,C1670)),ISNUMBER(SEARCH('[1]Lookup for use classification'!$G$10,C1670))),'[1]Lookup for use classification'!$A$10,IF(OR(ISNUMBER(SEARCH('[1]Lookup for use classification'!$B$11,C1670)),ISNUMBER(SEARCH('[1]Lookup for use classification'!$C$11,C1670))),'[1]Lookup for use classification'!$A$11,IF(OR(ISNUMBER(SEARCH('[1]Lookup for use classification'!$B$12,C1670)),ISNUMBER(SEARCH('[1]Lookup for use classification'!$C$12,C1670))),'[1]Lookup for use classification'!$A$12,IF(OR(ISNUMBER(SEARCH('[1]Lookup for use classification'!$B$13,C1670)),ISNUMBER(SEARCH('[1]Lookup for use classification'!$C$13,C1670)),ISNUMBER(SEARCH('[1]Lookup for use classification'!$D$13,C1670)),,ISNUMBER(SEARCH('[1]Lookup for use classification'!$C$13,C1670)),ISNUMBER(SEARCH('[1]Lookup for use classification'!$E$13,C1670))),'[1]Lookup for use classification'!$A$13,IF(OR(ISNUMBER(SEARCH('[1]Lookup for use classification'!$B$14,C1670)),ISNUMBER(SEARCH('[1]Lookup for use classification'!$C$14,C1670))),'[1]Lookup for use classification'!$A$14,"Other"))))))))))))</f>
        <v>Public Assembly</v>
      </c>
      <c r="E1670" s="183"/>
      <c r="F1670" s="184"/>
      <c r="G1670" s="184"/>
    </row>
    <row r="1671" spans="1:18" hidden="1">
      <c r="A1671" s="187" t="s">
        <v>995</v>
      </c>
      <c r="B1671" s="167" t="s">
        <v>4456</v>
      </c>
      <c r="C1671" s="182" t="s">
        <v>991</v>
      </c>
      <c r="D1671" s="6" t="str">
        <f>IF(OR(ISNUMBER(SEARCH('[1]Lookup for use classification'!$B$1,C1671)),ISNUMBER(SEARCH('[1]Lookup for use classification'!$C$1,C1671)),ISNUMBER(SEARCH('[1]Lookup for use classification'!$D$1,C1671)),ISNUMBER(SEARCH('[1]Lookup for use classification'!$E$1,C1671))),'[1]Lookup for use classification'!$A$1,IF(ISNUMBER(SEARCH('[1]Lookup for use classification'!$B$2,C1671)),'[1]Lookup for use classification'!$A$2,IF(ISNUMBER(SEARCH('[1]Lookup for use classification'!$B$3,C1671)),'[1]Lookup for use classification'!$A$3,IF(OR(ISNUMBER(SEARCH('[1]Lookup for use classification'!$B$4,C1671)),ISNUMBER(SEARCH('[1]Lookup for use classification'!$C$4,C1671)),ISNUMBER(SEARCH('[1]Lookup for use classification'!$D$4,C1671)),ISNUMBER(SEARCH('[1]Lookup for use classification'!$E$4,C1671))),'[1]Lookup for use classification'!$A$4,IF(OR(ISNUMBER(SEARCH('[1]Lookup for use classification'!$B$5,C1671)),ISNUMBER(SEARCH('[1]Lookup for use classification'!$C$5,C1671)),ISNUMBER(SEARCH('[1]Lookup for use classification'!$D$5,C1671))),'[1]Lookup for use classification'!$A$5,IF(OR(ISNUMBER(SEARCH('[1]Lookup for use classification'!$B$7,C1671)),ISNUMBER(SEARCH('[1]Lookup for use classification'!$C$7,C1671)),ISNUMBER(SEARCH('[1]Lookup for use classification'!$D$7,C1671))),'[1]Lookup for use classification'!$A$7,IF(OR(ISNUMBER(SEARCH('[1]Lookup for use classification'!$B$9,C1671)),ISNUMBER(SEARCH('[1]Lookup for use classification'!$C$9,C1671)),ISNUMBER(SEARCH('[1]Lookup for use classification'!$D$9,C1671)),ISNUMBER(SEARCH('[1]Lookup for use classification'!$E$9,C1671)),ISNUMBER(SEARCH('[1]Lookup for use classification'!$F$9,C1671)),ISNUMBER(SEARCH('[1]Lookup for use classification'!$G$9,C1671)),ISNUMBER(SEARCH('[1]Lookup for use classification'!$H$9,C1671)),ISNUMBER(SEARCH('[1]Lookup for use classification'!$I$9,C1671)),ISNUMBER(SEARCH('[1]Lookup for use classification'!$J$9,C1671)),ISNUMBER(SEARCH('[1]Lookup for use classification'!$K$9,C1671))),'[1]Lookup for use classification'!$A$9,IF(OR(ISNUMBER(SEARCH('[1]Lookup for use classification'!$B$10,C1671)),ISNUMBER(SEARCH('[1]Lookup for use classification'!$C$10,C1671)),ISNUMBER(SEARCH('[1]Lookup for use classification'!$D$10,C1671)),ISNUMBER(SEARCH('[1]Lookup for use classification'!$E$10,C1671)),ISNUMBER(SEARCH('[1]Lookup for use classification'!$F$10,C1671)),ISNUMBER(SEARCH('[1]Lookup for use classification'!$G$10,C1671))),'[1]Lookup for use classification'!$A$10,IF(OR(ISNUMBER(SEARCH('[1]Lookup for use classification'!$B$11,C1671)),ISNUMBER(SEARCH('[1]Lookup for use classification'!$C$11,C1671))),'[1]Lookup for use classification'!$A$11,IF(OR(ISNUMBER(SEARCH('[1]Lookup for use classification'!$B$12,C1671)),ISNUMBER(SEARCH('[1]Lookup for use classification'!$C$12,C1671))),'[1]Lookup for use classification'!$A$12,IF(OR(ISNUMBER(SEARCH('[1]Lookup for use classification'!$B$13,C1671)),ISNUMBER(SEARCH('[1]Lookup for use classification'!$C$13,C1671)),ISNUMBER(SEARCH('[1]Lookup for use classification'!$D$13,C1671)),,ISNUMBER(SEARCH('[1]Lookup for use classification'!$C$13,C1671)),ISNUMBER(SEARCH('[1]Lookup for use classification'!$E$13,C1671))),'[1]Lookup for use classification'!$A$13,IF(OR(ISNUMBER(SEARCH('[1]Lookup for use classification'!$B$14,C1671)),ISNUMBER(SEARCH('[1]Lookup for use classification'!$C$14,C1671))),'[1]Lookup for use classification'!$A$14,"Other"))))))))))))</f>
        <v>Warehousing</v>
      </c>
      <c r="E1671" s="183">
        <v>2000</v>
      </c>
      <c r="F1671" s="184"/>
      <c r="G1671" s="184"/>
    </row>
    <row r="1672" spans="1:18" hidden="1">
      <c r="A1672" s="187" t="s">
        <v>995</v>
      </c>
      <c r="B1672" s="167" t="s">
        <v>4456</v>
      </c>
      <c r="C1672" s="182" t="s">
        <v>66</v>
      </c>
      <c r="D1672" s="6" t="str">
        <f>IF(OR(ISNUMBER(SEARCH('[1]Lookup for use classification'!$B$1,C1672)),ISNUMBER(SEARCH('[1]Lookup for use classification'!$C$1,C1672)),ISNUMBER(SEARCH('[1]Lookup for use classification'!$D$1,C1672)),ISNUMBER(SEARCH('[1]Lookup for use classification'!$E$1,C1672))),'[1]Lookup for use classification'!$A$1,IF(ISNUMBER(SEARCH('[1]Lookup for use classification'!$B$2,C1672)),'[1]Lookup for use classification'!$A$2,IF(ISNUMBER(SEARCH('[1]Lookup for use classification'!$B$3,C1672)),'[1]Lookup for use classification'!$A$3,IF(OR(ISNUMBER(SEARCH('[1]Lookup for use classification'!$B$4,C1672)),ISNUMBER(SEARCH('[1]Lookup for use classification'!$C$4,C1672)),ISNUMBER(SEARCH('[1]Lookup for use classification'!$D$4,C1672)),ISNUMBER(SEARCH('[1]Lookup for use classification'!$E$4,C1672))),'[1]Lookup for use classification'!$A$4,IF(OR(ISNUMBER(SEARCH('[1]Lookup for use classification'!$B$5,C1672)),ISNUMBER(SEARCH('[1]Lookup for use classification'!$C$5,C1672)),ISNUMBER(SEARCH('[1]Lookup for use classification'!$D$5,C1672))),'[1]Lookup for use classification'!$A$5,IF(OR(ISNUMBER(SEARCH('[1]Lookup for use classification'!$B$7,C1672)),ISNUMBER(SEARCH('[1]Lookup for use classification'!$C$7,C1672)),ISNUMBER(SEARCH('[1]Lookup for use classification'!$D$7,C1672))),'[1]Lookup for use classification'!$A$7,IF(OR(ISNUMBER(SEARCH('[1]Lookup for use classification'!$B$9,C1672)),ISNUMBER(SEARCH('[1]Lookup for use classification'!$C$9,C1672)),ISNUMBER(SEARCH('[1]Lookup for use classification'!$D$9,C1672)),ISNUMBER(SEARCH('[1]Lookup for use classification'!$E$9,C1672)),ISNUMBER(SEARCH('[1]Lookup for use classification'!$F$9,C1672)),ISNUMBER(SEARCH('[1]Lookup for use classification'!$G$9,C1672)),ISNUMBER(SEARCH('[1]Lookup for use classification'!$H$9,C1672)),ISNUMBER(SEARCH('[1]Lookup for use classification'!$I$9,C1672)),ISNUMBER(SEARCH('[1]Lookup for use classification'!$J$9,C1672)),ISNUMBER(SEARCH('[1]Lookup for use classification'!$K$9,C1672))),'[1]Lookup for use classification'!$A$9,IF(OR(ISNUMBER(SEARCH('[1]Lookup for use classification'!$B$10,C1672)),ISNUMBER(SEARCH('[1]Lookup for use classification'!$C$10,C1672)),ISNUMBER(SEARCH('[1]Lookup for use classification'!$D$10,C1672)),ISNUMBER(SEARCH('[1]Lookup for use classification'!$E$10,C1672)),ISNUMBER(SEARCH('[1]Lookup for use classification'!$F$10,C1672)),ISNUMBER(SEARCH('[1]Lookup for use classification'!$G$10,C1672))),'[1]Lookup for use classification'!$A$10,IF(OR(ISNUMBER(SEARCH('[1]Lookup for use classification'!$B$11,C1672)),ISNUMBER(SEARCH('[1]Lookup for use classification'!$C$11,C1672))),'[1]Lookup for use classification'!$A$11,IF(OR(ISNUMBER(SEARCH('[1]Lookup for use classification'!$B$12,C1672)),ISNUMBER(SEARCH('[1]Lookup for use classification'!$C$12,C1672))),'[1]Lookup for use classification'!$A$12,IF(OR(ISNUMBER(SEARCH('[1]Lookup for use classification'!$B$13,C1672)),ISNUMBER(SEARCH('[1]Lookup for use classification'!$C$13,C1672)),ISNUMBER(SEARCH('[1]Lookup for use classification'!$D$13,C1672)),,ISNUMBER(SEARCH('[1]Lookup for use classification'!$C$13,C1672)),ISNUMBER(SEARCH('[1]Lookup for use classification'!$E$13,C1672))),'[1]Lookup for use classification'!$A$13,IF(OR(ISNUMBER(SEARCH('[1]Lookup for use classification'!$B$14,C1672)),ISNUMBER(SEARCH('[1]Lookup for use classification'!$C$14,C1672))),'[1]Lookup for use classification'!$A$14,"Other"))))))))))))</f>
        <v>Water &amp; Sewer</v>
      </c>
      <c r="E1672" s="183">
        <v>1536</v>
      </c>
      <c r="F1672" s="184" t="s">
        <v>989</v>
      </c>
      <c r="G1672" s="184"/>
    </row>
    <row r="1673" spans="1:18" hidden="1">
      <c r="A1673" s="138" t="s">
        <v>1843</v>
      </c>
      <c r="B1673" s="8" t="str">
        <f>IF(ISNA(VLOOKUP(CONCATENATE(A1673,C1673),EUS!$B$2:$B$1939,1,FALSE)),"","End Use Study")</f>
        <v>End Use Study</v>
      </c>
      <c r="C1673" s="8" t="s">
        <v>28</v>
      </c>
      <c r="D1673" s="165" t="s">
        <v>3232</v>
      </c>
      <c r="E1673" s="9">
        <v>840</v>
      </c>
      <c r="F1673" s="9"/>
      <c r="G1673" s="9"/>
      <c r="H1673" s="164">
        <v>695</v>
      </c>
      <c r="I1673" s="164"/>
      <c r="J1673" s="7">
        <v>10161</v>
      </c>
      <c r="L1673" s="6"/>
    </row>
    <row r="1674" spans="1:18" hidden="1">
      <c r="A1674" s="138" t="s">
        <v>1843</v>
      </c>
      <c r="B1674" s="8" t="str">
        <f>IF(ISNA(VLOOKUP(CONCATENATE(A1674,C1674),EUS!$B$2:$B$1939,1,FALSE)),"","End Use Study")</f>
        <v>End Use Study</v>
      </c>
      <c r="C1674" s="8" t="s">
        <v>1246</v>
      </c>
      <c r="D1674" s="6" t="s">
        <v>377</v>
      </c>
      <c r="E1674" s="9">
        <v>480</v>
      </c>
      <c r="F1674" s="9"/>
      <c r="G1674" s="9"/>
      <c r="H1674" s="164"/>
      <c r="I1674" s="164"/>
      <c r="J1674" s="7"/>
      <c r="L1674" s="6"/>
    </row>
    <row r="1675" spans="1:18" hidden="1">
      <c r="A1675" s="138" t="s">
        <v>1843</v>
      </c>
      <c r="B1675" s="8" t="str">
        <f>IF(ISNA(VLOOKUP(CONCATENATE(A1675,C1675),EUS!$B$2:$B$1939,1,FALSE)),"","End Use Study")</f>
        <v>End Use Study</v>
      </c>
      <c r="C1675" s="8" t="s">
        <v>2719</v>
      </c>
      <c r="D1675" s="6" t="str">
        <f>IF(OR(ISNUMBER(SEARCH('[1]Lookup for use classification'!$B$1,C1675)),ISNUMBER(SEARCH('[1]Lookup for use classification'!$C$1,C1675)),ISNUMBER(SEARCH('[1]Lookup for use classification'!$D$1,C1675)),ISNUMBER(SEARCH('[1]Lookup for use classification'!$E$1,C1675))),'[1]Lookup for use classification'!$A$1,IF(ISNUMBER(SEARCH('[1]Lookup for use classification'!$B$2,C1675)),'[1]Lookup for use classification'!$A$2,IF(ISNUMBER(SEARCH('[1]Lookup for use classification'!$B$3,C1675)),'[1]Lookup for use classification'!$A$3,IF(OR(ISNUMBER(SEARCH('[1]Lookup for use classification'!$B$4,C1675)),ISNUMBER(SEARCH('[1]Lookup for use classification'!$C$4,C1675)),ISNUMBER(SEARCH('[1]Lookup for use classification'!$D$4,C1675)),ISNUMBER(SEARCH('[1]Lookup for use classification'!$E$4,C1675))),'[1]Lookup for use classification'!$A$4,IF(OR(ISNUMBER(SEARCH('[1]Lookup for use classification'!$B$5,C1675)),ISNUMBER(SEARCH('[1]Lookup for use classification'!$C$5,C1675)),ISNUMBER(SEARCH('[1]Lookup for use classification'!$D$5,C1675))),'[1]Lookup for use classification'!$A$5,IF(OR(ISNUMBER(SEARCH('[1]Lookup for use classification'!$B$7,C1675)),ISNUMBER(SEARCH('[1]Lookup for use classification'!$C$7,C1675)),ISNUMBER(SEARCH('[1]Lookup for use classification'!$D$7,C1675))),'[1]Lookup for use classification'!$A$7,IF(OR(ISNUMBER(SEARCH('[1]Lookup for use classification'!$B$9,C1675)),ISNUMBER(SEARCH('[1]Lookup for use classification'!$C$9,C1675)),ISNUMBER(SEARCH('[1]Lookup for use classification'!$D$9,C1675)),ISNUMBER(SEARCH('[1]Lookup for use classification'!$E$9,C1675)),ISNUMBER(SEARCH('[1]Lookup for use classification'!$F$9,C1675)),ISNUMBER(SEARCH('[1]Lookup for use classification'!$G$9,C1675)),ISNUMBER(SEARCH('[1]Lookup for use classification'!$H$9,C1675)),ISNUMBER(SEARCH('[1]Lookup for use classification'!$I$9,C1675)),ISNUMBER(SEARCH('[1]Lookup for use classification'!$J$9,C1675)),ISNUMBER(SEARCH('[1]Lookup for use classification'!$K$9,C1675))),'[1]Lookup for use classification'!$A$9,IF(OR(ISNUMBER(SEARCH('[1]Lookup for use classification'!$B$10,C1675)),ISNUMBER(SEARCH('[1]Lookup for use classification'!$C$10,C1675)),ISNUMBER(SEARCH('[1]Lookup for use classification'!$D$10,C1675)),ISNUMBER(SEARCH('[1]Lookup for use classification'!$E$10,C1675)),ISNUMBER(SEARCH('[1]Lookup for use classification'!$F$10,C1675)),ISNUMBER(SEARCH('[1]Lookup for use classification'!$G$10,C1675))),'[1]Lookup for use classification'!$A$10,IF(OR(ISNUMBER(SEARCH('[1]Lookup for use classification'!$B$11,C1675)),ISNUMBER(SEARCH('[1]Lookup for use classification'!$C$11,C1675))),'[1]Lookup for use classification'!$A$11,IF(OR(ISNUMBER(SEARCH('[1]Lookup for use classification'!$B$12,C1675)),ISNUMBER(SEARCH('[1]Lookup for use classification'!$C$12,C1675))),'[1]Lookup for use classification'!$A$12,IF(OR(ISNUMBER(SEARCH('[1]Lookup for use classification'!$B$13,C1675)),ISNUMBER(SEARCH('[1]Lookup for use classification'!$C$13,C1675)),ISNUMBER(SEARCH('[1]Lookup for use classification'!$D$13,C1675)),,ISNUMBER(SEARCH('[1]Lookup for use classification'!$C$13,C1675)),ISNUMBER(SEARCH('[1]Lookup for use classification'!$E$13,C1675))),'[1]Lookup for use classification'!$A$13,IF(OR(ISNUMBER(SEARCH('[1]Lookup for use classification'!$B$14,C1675)),ISNUMBER(SEARCH('[1]Lookup for use classification'!$C$14,C1675))),'[1]Lookup for use classification'!$A$14,"Other"))))))))))))</f>
        <v>Other</v>
      </c>
      <c r="E1675" s="9">
        <v>768</v>
      </c>
      <c r="F1675" s="9"/>
      <c r="G1675" s="9"/>
      <c r="H1675" s="164"/>
      <c r="I1675" s="164"/>
      <c r="J1675" s="7">
        <v>12818</v>
      </c>
      <c r="L1675" s="6"/>
    </row>
    <row r="1676" spans="1:18" hidden="1">
      <c r="A1676" s="138" t="s">
        <v>1843</v>
      </c>
      <c r="B1676" s="8" t="str">
        <f>IF(ISNA(VLOOKUP(CONCATENATE(A1676,C1676),EUS!$B$2:$B$1939,1,FALSE)),"","End Use Study")</f>
        <v>End Use Study</v>
      </c>
      <c r="C1676" s="8" t="s">
        <v>372</v>
      </c>
      <c r="D1676" s="6" t="str">
        <f>IF(OR(ISNUMBER(SEARCH('[1]Lookup for use classification'!$B$1,C1676)),ISNUMBER(SEARCH('[1]Lookup for use classification'!$C$1,C1676)),ISNUMBER(SEARCH('[1]Lookup for use classification'!$D$1,C1676)),ISNUMBER(SEARCH('[1]Lookup for use classification'!$E$1,C1676))),'[1]Lookup for use classification'!$A$1,IF(ISNUMBER(SEARCH('[1]Lookup for use classification'!$B$2,C1676)),'[1]Lookup for use classification'!$A$2,IF(ISNUMBER(SEARCH('[1]Lookup for use classification'!$B$3,C1676)),'[1]Lookup for use classification'!$A$3,IF(OR(ISNUMBER(SEARCH('[1]Lookup for use classification'!$B$4,C1676)),ISNUMBER(SEARCH('[1]Lookup for use classification'!$C$4,C1676)),ISNUMBER(SEARCH('[1]Lookup for use classification'!$D$4,C1676)),ISNUMBER(SEARCH('[1]Lookup for use classification'!$E$4,C1676))),'[1]Lookup for use classification'!$A$4,IF(OR(ISNUMBER(SEARCH('[1]Lookup for use classification'!$B$5,C1676)),ISNUMBER(SEARCH('[1]Lookup for use classification'!$C$5,C1676)),ISNUMBER(SEARCH('[1]Lookup for use classification'!$D$5,C1676))),'[1]Lookup for use classification'!$A$5,IF(OR(ISNUMBER(SEARCH('[1]Lookup for use classification'!$B$7,C1676)),ISNUMBER(SEARCH('[1]Lookup for use classification'!$C$7,C1676)),ISNUMBER(SEARCH('[1]Lookup for use classification'!$D$7,C1676))),'[1]Lookup for use classification'!$A$7,IF(OR(ISNUMBER(SEARCH('[1]Lookup for use classification'!$B$9,C1676)),ISNUMBER(SEARCH('[1]Lookup for use classification'!$C$9,C1676)),ISNUMBER(SEARCH('[1]Lookup for use classification'!$D$9,C1676)),ISNUMBER(SEARCH('[1]Lookup for use classification'!$E$9,C1676)),ISNUMBER(SEARCH('[1]Lookup for use classification'!$F$9,C1676)),ISNUMBER(SEARCH('[1]Lookup for use classification'!$G$9,C1676)),ISNUMBER(SEARCH('[1]Lookup for use classification'!$H$9,C1676)),ISNUMBER(SEARCH('[1]Lookup for use classification'!$I$9,C1676)),ISNUMBER(SEARCH('[1]Lookup for use classification'!$J$9,C1676)),ISNUMBER(SEARCH('[1]Lookup for use classification'!$K$9,C1676))),'[1]Lookup for use classification'!$A$9,IF(OR(ISNUMBER(SEARCH('[1]Lookup for use classification'!$B$10,C1676)),ISNUMBER(SEARCH('[1]Lookup for use classification'!$C$10,C1676)),ISNUMBER(SEARCH('[1]Lookup for use classification'!$D$10,C1676)),ISNUMBER(SEARCH('[1]Lookup for use classification'!$E$10,C1676)),ISNUMBER(SEARCH('[1]Lookup for use classification'!$F$10,C1676)),ISNUMBER(SEARCH('[1]Lookup for use classification'!$G$10,C1676))),'[1]Lookup for use classification'!$A$10,IF(OR(ISNUMBER(SEARCH('[1]Lookup for use classification'!$B$11,C1676)),ISNUMBER(SEARCH('[1]Lookup for use classification'!$C$11,C1676))),'[1]Lookup for use classification'!$A$11,IF(OR(ISNUMBER(SEARCH('[1]Lookup for use classification'!$B$12,C1676)),ISNUMBER(SEARCH('[1]Lookup for use classification'!$C$12,C1676))),'[1]Lookup for use classification'!$A$12,IF(OR(ISNUMBER(SEARCH('[1]Lookup for use classification'!$B$13,C1676)),ISNUMBER(SEARCH('[1]Lookup for use classification'!$C$13,C1676)),ISNUMBER(SEARCH('[1]Lookup for use classification'!$D$13,C1676)),,ISNUMBER(SEARCH('[1]Lookup for use classification'!$C$13,C1676)),ISNUMBER(SEARCH('[1]Lookup for use classification'!$E$13,C1676))),'[1]Lookup for use classification'!$A$13,IF(OR(ISNUMBER(SEARCH('[1]Lookup for use classification'!$B$14,C1676)),ISNUMBER(SEARCH('[1]Lookup for use classification'!$C$14,C1676))),'[1]Lookup for use classification'!$A$14,"Other"))))))))))))</f>
        <v>Other</v>
      </c>
      <c r="E1676" s="9">
        <v>1280</v>
      </c>
      <c r="F1676" s="9"/>
      <c r="G1676" s="9"/>
      <c r="H1676" s="164">
        <v>491</v>
      </c>
      <c r="I1676" s="164"/>
      <c r="J1676" s="7">
        <v>7932</v>
      </c>
      <c r="L1676" s="6"/>
    </row>
    <row r="1677" spans="1:18" hidden="1">
      <c r="A1677" s="193" t="s">
        <v>2717</v>
      </c>
      <c r="B1677" s="8" t="str">
        <f>IF(ISNA(VLOOKUP(CONCATENATE(A1677,C1677),ARIS!$A$1:$A$959,1,FALSE)),"","ARIS")</f>
        <v>ARIS</v>
      </c>
      <c r="C1677" s="162" t="s">
        <v>2718</v>
      </c>
      <c r="D1677" s="6" t="str">
        <f>IF(OR(ISNUMBER(SEARCH('[1]Lookup for use classification'!$B$1,C1677)),ISNUMBER(SEARCH('[1]Lookup for use classification'!$C$1,C1677)),ISNUMBER(SEARCH('[1]Lookup for use classification'!$D$1,C1677)),ISNUMBER(SEARCH('[1]Lookup for use classification'!$E$1,C1677))),'[1]Lookup for use classification'!$A$1,IF(ISNUMBER(SEARCH('[1]Lookup for use classification'!$B$2,C1677)),'[1]Lookup for use classification'!$A$2,IF(ISNUMBER(SEARCH('[1]Lookup for use classification'!$B$3,C1677)),'[1]Lookup for use classification'!$A$3,IF(OR(ISNUMBER(SEARCH('[1]Lookup for use classification'!$B$4,C1677)),ISNUMBER(SEARCH('[1]Lookup for use classification'!$C$4,C1677)),ISNUMBER(SEARCH('[1]Lookup for use classification'!$D$4,C1677)),ISNUMBER(SEARCH('[1]Lookup for use classification'!$E$4,C1677))),'[1]Lookup for use classification'!$A$4,IF(OR(ISNUMBER(SEARCH('[1]Lookup for use classification'!$B$5,C1677)),ISNUMBER(SEARCH('[1]Lookup for use classification'!$C$5,C1677)),ISNUMBER(SEARCH('[1]Lookup for use classification'!$D$5,C1677))),'[1]Lookup for use classification'!$A$5,IF(OR(ISNUMBER(SEARCH('[1]Lookup for use classification'!$B$7,C1677)),ISNUMBER(SEARCH('[1]Lookup for use classification'!$C$7,C1677)),ISNUMBER(SEARCH('[1]Lookup for use classification'!$D$7,C1677))),'[1]Lookup for use classification'!$A$7,IF(OR(ISNUMBER(SEARCH('[1]Lookup for use classification'!$B$9,C1677)),ISNUMBER(SEARCH('[1]Lookup for use classification'!$C$9,C1677)),ISNUMBER(SEARCH('[1]Lookup for use classification'!$D$9,C1677)),ISNUMBER(SEARCH('[1]Lookup for use classification'!$E$9,C1677)),ISNUMBER(SEARCH('[1]Lookup for use classification'!$F$9,C1677)),ISNUMBER(SEARCH('[1]Lookup for use classification'!$G$9,C1677)),ISNUMBER(SEARCH('[1]Lookup for use classification'!$H$9,C1677)),ISNUMBER(SEARCH('[1]Lookup for use classification'!$I$9,C1677)),ISNUMBER(SEARCH('[1]Lookup for use classification'!$J$9,C1677)),ISNUMBER(SEARCH('[1]Lookup for use classification'!$K$9,C1677))),'[1]Lookup for use classification'!$A$9,IF(OR(ISNUMBER(SEARCH('[1]Lookup for use classification'!$B$10,C1677)),ISNUMBER(SEARCH('[1]Lookup for use classification'!$C$10,C1677)),ISNUMBER(SEARCH('[1]Lookup for use classification'!$D$10,C1677)),ISNUMBER(SEARCH('[1]Lookup for use classification'!$E$10,C1677)),ISNUMBER(SEARCH('[1]Lookup for use classification'!$F$10,C1677)),ISNUMBER(SEARCH('[1]Lookup for use classification'!$G$10,C1677))),'[1]Lookup for use classification'!$A$10,IF(OR(ISNUMBER(SEARCH('[1]Lookup for use classification'!$B$11,C1677)),ISNUMBER(SEARCH('[1]Lookup for use classification'!$C$11,C1677))),'[1]Lookup for use classification'!$A$11,IF(OR(ISNUMBER(SEARCH('[1]Lookup for use classification'!$B$12,C1677)),ISNUMBER(SEARCH('[1]Lookup for use classification'!$C$12,C1677))),'[1]Lookup for use classification'!$A$12,IF(OR(ISNUMBER(SEARCH('[1]Lookup for use classification'!$B$13,C1677)),ISNUMBER(SEARCH('[1]Lookup for use classification'!$C$13,C1677)),ISNUMBER(SEARCH('[1]Lookup for use classification'!$D$13,C1677)),,ISNUMBER(SEARCH('[1]Lookup for use classification'!$C$13,C1677)),ISNUMBER(SEARCH('[1]Lookup for use classification'!$E$13,C1677))),'[1]Lookup for use classification'!$A$13,IF(OR(ISNUMBER(SEARCH('[1]Lookup for use classification'!$B$14,C1677)),ISNUMBER(SEARCH('[1]Lookup for use classification'!$C$14,C1677))),'[1]Lookup for use classification'!$A$14,"Other"))))))))))))</f>
        <v>Other</v>
      </c>
      <c r="E1677" s="163">
        <v>1380</v>
      </c>
      <c r="F1677" s="163"/>
      <c r="G1677" s="163"/>
      <c r="H1677" s="164">
        <v>2239.7798540145982</v>
      </c>
      <c r="I1677" s="164"/>
      <c r="J1677" s="165">
        <v>6927.8623502</v>
      </c>
    </row>
    <row r="1678" spans="1:18" hidden="1">
      <c r="A1678" s="193" t="s">
        <v>2717</v>
      </c>
      <c r="B1678" s="8" t="str">
        <f>IF(ISNA(VLOOKUP(CONCATENATE(A1678,C1678),ARIS!$A$1:$A$959,1,FALSE)),"","ARIS")</f>
        <v>ARIS</v>
      </c>
      <c r="C1678" s="162" t="s">
        <v>2720</v>
      </c>
      <c r="D1678" s="6" t="str">
        <f>IF(OR(ISNUMBER(SEARCH('[1]Lookup for use classification'!$B$1,C1678)),ISNUMBER(SEARCH('[1]Lookup for use classification'!$C$1,C1678)),ISNUMBER(SEARCH('[1]Lookup for use classification'!$D$1,C1678)),ISNUMBER(SEARCH('[1]Lookup for use classification'!$E$1,C1678))),'[1]Lookup for use classification'!$A$1,IF(ISNUMBER(SEARCH('[1]Lookup for use classification'!$B$2,C1678)),'[1]Lookup for use classification'!$A$2,IF(ISNUMBER(SEARCH('[1]Lookup for use classification'!$B$3,C1678)),'[1]Lookup for use classification'!$A$3,IF(OR(ISNUMBER(SEARCH('[1]Lookup for use classification'!$B$4,C1678)),ISNUMBER(SEARCH('[1]Lookup for use classification'!$C$4,C1678)),ISNUMBER(SEARCH('[1]Lookup for use classification'!$D$4,C1678)),ISNUMBER(SEARCH('[1]Lookup for use classification'!$E$4,C1678))),'[1]Lookup for use classification'!$A$4,IF(OR(ISNUMBER(SEARCH('[1]Lookup for use classification'!$B$5,C1678)),ISNUMBER(SEARCH('[1]Lookup for use classification'!$C$5,C1678)),ISNUMBER(SEARCH('[1]Lookup for use classification'!$D$5,C1678))),'[1]Lookup for use classification'!$A$5,IF(OR(ISNUMBER(SEARCH('[1]Lookup for use classification'!$B$7,C1678)),ISNUMBER(SEARCH('[1]Lookup for use classification'!$C$7,C1678)),ISNUMBER(SEARCH('[1]Lookup for use classification'!$D$7,C1678))),'[1]Lookup for use classification'!$A$7,IF(OR(ISNUMBER(SEARCH('[1]Lookup for use classification'!$B$9,C1678)),ISNUMBER(SEARCH('[1]Lookup for use classification'!$C$9,C1678)),ISNUMBER(SEARCH('[1]Lookup for use classification'!$D$9,C1678)),ISNUMBER(SEARCH('[1]Lookup for use classification'!$E$9,C1678)),ISNUMBER(SEARCH('[1]Lookup for use classification'!$F$9,C1678)),ISNUMBER(SEARCH('[1]Lookup for use classification'!$G$9,C1678)),ISNUMBER(SEARCH('[1]Lookup for use classification'!$H$9,C1678)),ISNUMBER(SEARCH('[1]Lookup for use classification'!$I$9,C1678)),ISNUMBER(SEARCH('[1]Lookup for use classification'!$J$9,C1678)),ISNUMBER(SEARCH('[1]Lookup for use classification'!$K$9,C1678))),'[1]Lookup for use classification'!$A$9,IF(OR(ISNUMBER(SEARCH('[1]Lookup for use classification'!$B$10,C1678)),ISNUMBER(SEARCH('[1]Lookup for use classification'!$C$10,C1678)),ISNUMBER(SEARCH('[1]Lookup for use classification'!$D$10,C1678)),ISNUMBER(SEARCH('[1]Lookup for use classification'!$E$10,C1678)),ISNUMBER(SEARCH('[1]Lookup for use classification'!$F$10,C1678)),ISNUMBER(SEARCH('[1]Lookup for use classification'!$G$10,C1678))),'[1]Lookup for use classification'!$A$10,IF(OR(ISNUMBER(SEARCH('[1]Lookup for use classification'!$B$11,C1678)),ISNUMBER(SEARCH('[1]Lookup for use classification'!$C$11,C1678))),'[1]Lookup for use classification'!$A$11,IF(OR(ISNUMBER(SEARCH('[1]Lookup for use classification'!$B$12,C1678)),ISNUMBER(SEARCH('[1]Lookup for use classification'!$C$12,C1678))),'[1]Lookup for use classification'!$A$12,IF(OR(ISNUMBER(SEARCH('[1]Lookup for use classification'!$B$13,C1678)),ISNUMBER(SEARCH('[1]Lookup for use classification'!$C$13,C1678)),ISNUMBER(SEARCH('[1]Lookup for use classification'!$D$13,C1678)),,ISNUMBER(SEARCH('[1]Lookup for use classification'!$C$13,C1678)),ISNUMBER(SEARCH('[1]Lookup for use classification'!$E$13,C1678))),'[1]Lookup for use classification'!$A$13,IF(OR(ISNUMBER(SEARCH('[1]Lookup for use classification'!$B$14,C1678)),ISNUMBER(SEARCH('[1]Lookup for use classification'!$C$14,C1678))),'[1]Lookup for use classification'!$A$14,"Other"))))))))))))</f>
        <v>Other</v>
      </c>
      <c r="E1678" s="163">
        <v>2400</v>
      </c>
      <c r="F1678" s="163"/>
      <c r="G1678" s="163" t="s">
        <v>221</v>
      </c>
      <c r="H1678" s="164">
        <v>2758.7556788321167</v>
      </c>
      <c r="I1678" s="164"/>
      <c r="J1678" s="165">
        <v>4495.0404550000003</v>
      </c>
    </row>
    <row r="1679" spans="1:18" hidden="1">
      <c r="A1679" s="193" t="s">
        <v>1843</v>
      </c>
      <c r="B1679" s="167" t="s">
        <v>4456</v>
      </c>
      <c r="C1679" s="174" t="s">
        <v>1268</v>
      </c>
      <c r="D1679" s="6" t="str">
        <f>IF(OR(ISNUMBER(SEARCH('[1]Lookup for use classification'!$B$1,C1679)),ISNUMBER(SEARCH('[1]Lookup for use classification'!$C$1,C1679)),ISNUMBER(SEARCH('[1]Lookup for use classification'!$D$1,C1679)),ISNUMBER(SEARCH('[1]Lookup for use classification'!$E$1,C1679))),'[1]Lookup for use classification'!$A$1,IF(ISNUMBER(SEARCH('[1]Lookup for use classification'!$B$2,C1679)),'[1]Lookup for use classification'!$A$2,IF(ISNUMBER(SEARCH('[1]Lookup for use classification'!$B$3,C1679)),'[1]Lookup for use classification'!$A$3,IF(OR(ISNUMBER(SEARCH('[1]Lookup for use classification'!$B$4,C1679)),ISNUMBER(SEARCH('[1]Lookup for use classification'!$C$4,C1679)),ISNUMBER(SEARCH('[1]Lookup for use classification'!$D$4,C1679)),ISNUMBER(SEARCH('[1]Lookup for use classification'!$E$4,C1679))),'[1]Lookup for use classification'!$A$4,IF(OR(ISNUMBER(SEARCH('[1]Lookup for use classification'!$B$5,C1679)),ISNUMBER(SEARCH('[1]Lookup for use classification'!$C$5,C1679)),ISNUMBER(SEARCH('[1]Lookup for use classification'!$D$5,C1679))),'[1]Lookup for use classification'!$A$5,IF(OR(ISNUMBER(SEARCH('[1]Lookup for use classification'!$B$7,C1679)),ISNUMBER(SEARCH('[1]Lookup for use classification'!$C$7,C1679)),ISNUMBER(SEARCH('[1]Lookup for use classification'!$D$7,C1679))),'[1]Lookup for use classification'!$A$7,IF(OR(ISNUMBER(SEARCH('[1]Lookup for use classification'!$B$9,C1679)),ISNUMBER(SEARCH('[1]Lookup for use classification'!$C$9,C1679)),ISNUMBER(SEARCH('[1]Lookup for use classification'!$D$9,C1679)),ISNUMBER(SEARCH('[1]Lookup for use classification'!$E$9,C1679)),ISNUMBER(SEARCH('[1]Lookup for use classification'!$F$9,C1679)),ISNUMBER(SEARCH('[1]Lookup for use classification'!$G$9,C1679)),ISNUMBER(SEARCH('[1]Lookup for use classification'!$H$9,C1679)),ISNUMBER(SEARCH('[1]Lookup for use classification'!$I$9,C1679)),ISNUMBER(SEARCH('[1]Lookup for use classification'!$J$9,C1679)),ISNUMBER(SEARCH('[1]Lookup for use classification'!$K$9,C1679))),'[1]Lookup for use classification'!$A$9,IF(OR(ISNUMBER(SEARCH('[1]Lookup for use classification'!$B$10,C1679)),ISNUMBER(SEARCH('[1]Lookup for use classification'!$C$10,C1679)),ISNUMBER(SEARCH('[1]Lookup for use classification'!$D$10,C1679)),ISNUMBER(SEARCH('[1]Lookup for use classification'!$E$10,C1679)),ISNUMBER(SEARCH('[1]Lookup for use classification'!$F$10,C1679)),ISNUMBER(SEARCH('[1]Lookup for use classification'!$G$10,C1679))),'[1]Lookup for use classification'!$A$10,IF(OR(ISNUMBER(SEARCH('[1]Lookup for use classification'!$B$11,C1679)),ISNUMBER(SEARCH('[1]Lookup for use classification'!$C$11,C1679))),'[1]Lookup for use classification'!$A$11,IF(OR(ISNUMBER(SEARCH('[1]Lookup for use classification'!$B$12,C1679)),ISNUMBER(SEARCH('[1]Lookup for use classification'!$C$12,C1679))),'[1]Lookup for use classification'!$A$12,IF(OR(ISNUMBER(SEARCH('[1]Lookup for use classification'!$B$13,C1679)),ISNUMBER(SEARCH('[1]Lookup for use classification'!$C$13,C1679)),ISNUMBER(SEARCH('[1]Lookup for use classification'!$D$13,C1679)),,ISNUMBER(SEARCH('[1]Lookup for use classification'!$C$13,C1679)),ISNUMBER(SEARCH('[1]Lookup for use classification'!$E$13,C1679))),'[1]Lookup for use classification'!$A$13,IF(OR(ISNUMBER(SEARCH('[1]Lookup for use classification'!$B$14,C1679)),ISNUMBER(SEARCH('[1]Lookup for use classification'!$C$14,C1679))),'[1]Lookup for use classification'!$A$14,"Other"))))))))))))</f>
        <v>Other</v>
      </c>
      <c r="E1679" s="198"/>
      <c r="F1679" s="162"/>
      <c r="G1679" s="162"/>
    </row>
    <row r="1680" spans="1:18" hidden="1">
      <c r="A1680" s="134" t="s">
        <v>1843</v>
      </c>
      <c r="B1680" s="8" t="str">
        <f>IF(ISNA(VLOOKUP(CONCATENATE(A1680,C1680),EUS!$B$2:$B$1939,1,FALSE)),"","End Use Study")</f>
        <v>End Use Study</v>
      </c>
      <c r="C1680" s="8" t="s">
        <v>298</v>
      </c>
      <c r="D1680" s="165" t="s">
        <v>2424</v>
      </c>
      <c r="E1680" s="9">
        <v>1170</v>
      </c>
      <c r="F1680" s="9"/>
      <c r="G1680" s="9"/>
      <c r="H1680" s="164">
        <v>866</v>
      </c>
      <c r="I1680" s="164"/>
      <c r="J1680" s="7">
        <v>11054</v>
      </c>
      <c r="L1680" s="6"/>
    </row>
    <row r="1681" spans="1:12" hidden="1">
      <c r="A1681" s="134" t="s">
        <v>1843</v>
      </c>
      <c r="B1681" s="8" t="str">
        <f>IF(ISNA(VLOOKUP(CONCATENATE(A1681,C1681),EUS!$B$2:$B$1939,1,FALSE)),"","End Use Study")</f>
        <v>End Use Study</v>
      </c>
      <c r="C1681" s="8" t="s">
        <v>2476</v>
      </c>
      <c r="D1681" s="165" t="s">
        <v>2424</v>
      </c>
      <c r="E1681" s="9">
        <v>2880</v>
      </c>
      <c r="F1681" s="9"/>
      <c r="G1681" s="9"/>
      <c r="H1681" s="164">
        <v>1146</v>
      </c>
      <c r="I1681" s="164"/>
      <c r="J1681" s="7">
        <v>6276</v>
      </c>
      <c r="L1681" s="6"/>
    </row>
    <row r="1682" spans="1:12" hidden="1">
      <c r="A1682" s="193" t="s">
        <v>1843</v>
      </c>
      <c r="B1682" s="167" t="s">
        <v>4456</v>
      </c>
      <c r="C1682" s="174" t="s">
        <v>286</v>
      </c>
      <c r="D1682" s="6" t="str">
        <f>IF(OR(ISNUMBER(SEARCH('[1]Lookup for use classification'!$B$1,C1682)),ISNUMBER(SEARCH('[1]Lookup for use classification'!$C$1,C1682)),ISNUMBER(SEARCH('[1]Lookup for use classification'!$D$1,C1682)),ISNUMBER(SEARCH('[1]Lookup for use classification'!$E$1,C1682))),'[1]Lookup for use classification'!$A$1,IF(ISNUMBER(SEARCH('[1]Lookup for use classification'!$B$2,C1682)),'[1]Lookup for use classification'!$A$2,IF(ISNUMBER(SEARCH('[1]Lookup for use classification'!$B$3,C1682)),'[1]Lookup for use classification'!$A$3,IF(OR(ISNUMBER(SEARCH('[1]Lookup for use classification'!$B$4,C1682)),ISNUMBER(SEARCH('[1]Lookup for use classification'!$C$4,C1682)),ISNUMBER(SEARCH('[1]Lookup for use classification'!$D$4,C1682)),ISNUMBER(SEARCH('[1]Lookup for use classification'!$E$4,C1682))),'[1]Lookup for use classification'!$A$4,IF(OR(ISNUMBER(SEARCH('[1]Lookup for use classification'!$B$5,C1682)),ISNUMBER(SEARCH('[1]Lookup for use classification'!$C$5,C1682)),ISNUMBER(SEARCH('[1]Lookup for use classification'!$D$5,C1682))),'[1]Lookup for use classification'!$A$5,IF(OR(ISNUMBER(SEARCH('[1]Lookup for use classification'!$B$7,C1682)),ISNUMBER(SEARCH('[1]Lookup for use classification'!$C$7,C1682)),ISNUMBER(SEARCH('[1]Lookup for use classification'!$D$7,C1682))),'[1]Lookup for use classification'!$A$7,IF(OR(ISNUMBER(SEARCH('[1]Lookup for use classification'!$B$9,C1682)),ISNUMBER(SEARCH('[1]Lookup for use classification'!$C$9,C1682)),ISNUMBER(SEARCH('[1]Lookup for use classification'!$D$9,C1682)),ISNUMBER(SEARCH('[1]Lookup for use classification'!$E$9,C1682)),ISNUMBER(SEARCH('[1]Lookup for use classification'!$F$9,C1682)),ISNUMBER(SEARCH('[1]Lookup for use classification'!$G$9,C1682)),ISNUMBER(SEARCH('[1]Lookup for use classification'!$H$9,C1682)),ISNUMBER(SEARCH('[1]Lookup for use classification'!$I$9,C1682)),ISNUMBER(SEARCH('[1]Lookup for use classification'!$J$9,C1682)),ISNUMBER(SEARCH('[1]Lookup for use classification'!$K$9,C1682))),'[1]Lookup for use classification'!$A$9,IF(OR(ISNUMBER(SEARCH('[1]Lookup for use classification'!$B$10,C1682)),ISNUMBER(SEARCH('[1]Lookup for use classification'!$C$10,C1682)),ISNUMBER(SEARCH('[1]Lookup for use classification'!$D$10,C1682)),ISNUMBER(SEARCH('[1]Lookup for use classification'!$E$10,C1682)),ISNUMBER(SEARCH('[1]Lookup for use classification'!$F$10,C1682)),ISNUMBER(SEARCH('[1]Lookup for use classification'!$G$10,C1682))),'[1]Lookup for use classification'!$A$10,IF(OR(ISNUMBER(SEARCH('[1]Lookup for use classification'!$B$11,C1682)),ISNUMBER(SEARCH('[1]Lookup for use classification'!$C$11,C1682))),'[1]Lookup for use classification'!$A$11,IF(OR(ISNUMBER(SEARCH('[1]Lookup for use classification'!$B$12,C1682)),ISNUMBER(SEARCH('[1]Lookup for use classification'!$C$12,C1682))),'[1]Lookup for use classification'!$A$12,IF(OR(ISNUMBER(SEARCH('[1]Lookup for use classification'!$B$13,C1682)),ISNUMBER(SEARCH('[1]Lookup for use classification'!$C$13,C1682)),ISNUMBER(SEARCH('[1]Lookup for use classification'!$D$13,C1682)),,ISNUMBER(SEARCH('[1]Lookup for use classification'!$C$13,C1682)),ISNUMBER(SEARCH('[1]Lookup for use classification'!$E$13,C1682))),'[1]Lookup for use classification'!$A$13,IF(OR(ISNUMBER(SEARCH('[1]Lookup for use classification'!$B$14,C1682)),ISNUMBER(SEARCH('[1]Lookup for use classification'!$C$14,C1682))),'[1]Lookup for use classification'!$A$14,"Other"))))))))))))</f>
        <v>Public Assembly</v>
      </c>
      <c r="E1682" s="198"/>
      <c r="F1682" s="162"/>
      <c r="G1682" s="162"/>
    </row>
    <row r="1683" spans="1:12" hidden="1">
      <c r="A1683" s="134" t="s">
        <v>1843</v>
      </c>
      <c r="B1683" s="8" t="str">
        <f>IF(ISNA(VLOOKUP(CONCATENATE(A1683,C1683),EUS!$B$2:$B$1939,1,FALSE)),"","End Use Study")</f>
        <v>End Use Study</v>
      </c>
      <c r="C1683" s="8" t="s">
        <v>2335</v>
      </c>
      <c r="D1683" s="11" t="s">
        <v>213</v>
      </c>
      <c r="E1683" s="9">
        <v>864</v>
      </c>
      <c r="F1683" s="9"/>
      <c r="G1683" s="9"/>
      <c r="H1683" s="164">
        <v>686</v>
      </c>
      <c r="I1683" s="164"/>
      <c r="J1683" s="7">
        <v>8912</v>
      </c>
      <c r="L1683" s="6"/>
    </row>
    <row r="1684" spans="1:12" hidden="1">
      <c r="A1684" s="138" t="s">
        <v>1843</v>
      </c>
      <c r="B1684" s="8" t="str">
        <f>IF(ISNA(VLOOKUP(CONCATENATE(A1684,C1684),EUS!$B$2:$B$1939,1,FALSE)),"","End Use Study")</f>
        <v>End Use Study</v>
      </c>
      <c r="C1684" s="8" t="s">
        <v>2013</v>
      </c>
      <c r="D1684" s="165" t="s">
        <v>1980</v>
      </c>
      <c r="E1684" s="9">
        <v>960</v>
      </c>
      <c r="F1684" s="9"/>
      <c r="G1684" s="9"/>
      <c r="H1684" s="164"/>
      <c r="I1684" s="164"/>
      <c r="J1684" s="7"/>
      <c r="L1684" s="6"/>
    </row>
    <row r="1685" spans="1:12" hidden="1">
      <c r="A1685" s="138" t="s">
        <v>1843</v>
      </c>
      <c r="B1685" s="8" t="str">
        <f>IF(ISNA(VLOOKUP(CONCATENATE(A1685,C1685),EUS!$B$2:$B$1939,1,FALSE)),"","End Use Study")</f>
        <v>End Use Study</v>
      </c>
      <c r="C1685" s="8" t="s">
        <v>2052</v>
      </c>
      <c r="D1685" s="165" t="s">
        <v>1980</v>
      </c>
      <c r="E1685" s="9">
        <v>1380</v>
      </c>
      <c r="F1685" s="9"/>
      <c r="G1685" s="9"/>
      <c r="H1685" s="164"/>
      <c r="I1685" s="164"/>
      <c r="J1685" s="7"/>
      <c r="L1685" s="6"/>
    </row>
    <row r="1686" spans="1:12" hidden="1">
      <c r="A1686" s="193" t="s">
        <v>2721</v>
      </c>
      <c r="B1686" s="8" t="str">
        <f>IF(ISNA(VLOOKUP(CONCATENATE(A1686,C1686),ARIS!$A$1:$A$959,1,FALSE)),"","ARIS")</f>
        <v>ARIS</v>
      </c>
      <c r="C1686" s="162" t="s">
        <v>3439</v>
      </c>
      <c r="D1686" s="165" t="s">
        <v>3335</v>
      </c>
      <c r="E1686" s="163">
        <v>6970</v>
      </c>
      <c r="F1686" s="163"/>
      <c r="G1686" s="163"/>
      <c r="H1686" s="164">
        <v>1217.0496350364963</v>
      </c>
      <c r="I1686" s="164"/>
    </row>
    <row r="1687" spans="1:12" hidden="1">
      <c r="A1687" s="188" t="s">
        <v>2721</v>
      </c>
      <c r="B1687" s="8" t="str">
        <f>IF(ISNA(VLOOKUP(CONCATENATE(A1687,C1687),ARIS!$A$1:$A$959,1,FALSE)),"","ARIS")</f>
        <v>ARIS</v>
      </c>
      <c r="C1687" s="162" t="s">
        <v>3438</v>
      </c>
      <c r="D1687" s="165" t="s">
        <v>3335</v>
      </c>
      <c r="E1687" s="163">
        <v>10103</v>
      </c>
      <c r="F1687" s="163"/>
      <c r="G1687" s="163"/>
      <c r="H1687" s="164">
        <v>5121.8890510948904</v>
      </c>
      <c r="I1687" s="164"/>
    </row>
    <row r="1688" spans="1:12" hidden="1">
      <c r="A1688" s="138" t="s">
        <v>2053</v>
      </c>
      <c r="B1688" s="8" t="str">
        <f>IF(ISNA(VLOOKUP(CONCATENATE(A1688,C1688),EUS!$B$2:$B$1939,1,FALSE)),"","End Use Study")</f>
        <v>End Use Study</v>
      </c>
      <c r="C1688" s="8" t="s">
        <v>3254</v>
      </c>
      <c r="D1688" s="6" t="str">
        <f>IF(OR(ISNUMBER(SEARCH('[1]Lookup for use classification'!$B$1,C1688)),ISNUMBER(SEARCH('[1]Lookup for use classification'!$C$1,C1688)),ISNUMBER(SEARCH('[1]Lookup for use classification'!$D$1,C1688))),'[1]Lookup for use classification'!$A$1,IF(ISNUMBER(SEARCH('[1]Lookup for use classification'!$B$2,C1688)),'[1]Lookup for use classification'!$A$2,IF(ISNUMBER(SEARCH('[1]Lookup for use classification'!$B$3,C1688)),'[1]Lookup for use classification'!$A$3,IF(OR(ISNUMBER(SEARCH('[1]Lookup for use classification'!$B$4,C1688)),ISNUMBER(SEARCH('[1]Lookup for use classification'!$C$4,C1688))),'[1]Lookup for use classification'!$A$4,IF(OR(ISNUMBER(SEARCH('[1]Lookup for use classification'!$B$5,C1688)),ISNUMBER(SEARCH('[1]Lookup for use classification'!$C$5,C1688)),ISNUMBER(SEARCH('[1]Lookup for use classification'!$D$5,C1688))),'[1]Lookup for use classification'!$A$5,IF(OR(ISNUMBER(SEARCH('[1]Lookup for use classification'!$B$7,C1688)),ISNUMBER(SEARCH('[1]Lookup for use classification'!$C$7,C1688)),ISNUMBER(SEARCH('[1]Lookup for use classification'!$D$7,C1688))),'[1]Lookup for use classification'!$A$7,IF(OR(ISNUMBER(SEARCH('[1]Lookup for use classification'!$B$9,C1688)),ISNUMBER(SEARCH('[1]Lookup for use classification'!$C$9,C1688)),ISNUMBER(SEARCH('[1]Lookup for use classification'!$D$9,C1688)),ISNUMBER(SEARCH('[1]Lookup for use classification'!$E$9,C1688)),ISNUMBER(SEARCH('[1]Lookup for use classification'!$F$9,C1688)),ISNUMBER(SEARCH('[1]Lookup for use classification'!$G$9,C1688))),'[1]Lookup for use classification'!$A$9,IF(OR(ISNUMBER(SEARCH('[1]Lookup for use classification'!$B$10,C1688)),ISNUMBER(SEARCH('[1]Lookup for use classification'!$C$10,C1688)),ISNUMBER(SEARCH('[1]Lookup for use classification'!$D$10,C1688)),ISNUMBER(SEARCH('[1]Lookup for use classification'!$E$10,C1688)),ISNUMBER(SEARCH('[1]Lookup for use classification'!$F$10,C1688))),'[1]Lookup for use classification'!$A$10,IF(OR(ISNUMBER(SEARCH('[1]Lookup for use classification'!$B$11,C1688)),ISNUMBER(SEARCH('[1]Lookup for use classification'!$C$11,C1688))),'[1]Lookup for use classification'!$A$11,IF(OR(ISNUMBER(SEARCH('[1]Lookup for use classification'!$B$12,C1688)),ISNUMBER(SEARCH('[1]Lookup for use classification'!$C$12,C1688))),'[1]Lookup for use classification'!$A$12,"Nope"))))))))))</f>
        <v>Health Care - Hospitals</v>
      </c>
      <c r="E1688" s="9"/>
      <c r="F1688" s="9"/>
      <c r="G1688" s="9"/>
      <c r="H1688" s="164"/>
      <c r="I1688" s="164"/>
      <c r="J1688" s="7"/>
      <c r="L1688" s="6"/>
    </row>
    <row r="1689" spans="1:12" hidden="1">
      <c r="A1689" s="138" t="s">
        <v>2053</v>
      </c>
      <c r="B1689" s="8" t="str">
        <f>IF(ISNA(VLOOKUP(CONCATENATE(A1689,C1689),EUS!$B$2:$B$1939,1,FALSE)),"","End Use Study")</f>
        <v>End Use Study</v>
      </c>
      <c r="C1689" s="8" t="s">
        <v>3061</v>
      </c>
      <c r="D1689" s="6" t="str">
        <f>IF(OR(ISNUMBER(SEARCH('[1]Lookup for use classification'!$B$1,C1689)),ISNUMBER(SEARCH('[1]Lookup for use classification'!$C$1,C1689)),ISNUMBER(SEARCH('[1]Lookup for use classification'!$D$1,C1689))),'[1]Lookup for use classification'!$A$1,IF(ISNUMBER(SEARCH('[1]Lookup for use classification'!$B$2,C1689)),'[1]Lookup for use classification'!$A$2,IF(ISNUMBER(SEARCH('[1]Lookup for use classification'!$B$3,C1689)),'[1]Lookup for use classification'!$A$3,IF(OR(ISNUMBER(SEARCH('[1]Lookup for use classification'!$B$4,C1689)),ISNUMBER(SEARCH('[1]Lookup for use classification'!$C$4,C1689))),'[1]Lookup for use classification'!$A$4,IF(OR(ISNUMBER(SEARCH('[1]Lookup for use classification'!$B$5,C1689)),ISNUMBER(SEARCH('[1]Lookup for use classification'!$C$5,C1689)),ISNUMBER(SEARCH('[1]Lookup for use classification'!$D$5,C1689))),'[1]Lookup for use classification'!$A$5,IF(OR(ISNUMBER(SEARCH('[1]Lookup for use classification'!$B$7,C1689)),ISNUMBER(SEARCH('[1]Lookup for use classification'!$C$7,C1689)),ISNUMBER(SEARCH('[1]Lookup for use classification'!$D$7,C1689))),'[1]Lookup for use classification'!$A$7,IF(OR(ISNUMBER(SEARCH('[1]Lookup for use classification'!$B$9,C1689)),ISNUMBER(SEARCH('[1]Lookup for use classification'!$C$9,C1689)),ISNUMBER(SEARCH('[1]Lookup for use classification'!$D$9,C1689)),ISNUMBER(SEARCH('[1]Lookup for use classification'!$E$9,C1689)),ISNUMBER(SEARCH('[1]Lookup for use classification'!$F$9,C1689)),ISNUMBER(SEARCH('[1]Lookup for use classification'!$G$9,C1689))),'[1]Lookup for use classification'!$A$9,IF(OR(ISNUMBER(SEARCH('[1]Lookup for use classification'!$B$10,C1689)),ISNUMBER(SEARCH('[1]Lookup for use classification'!$C$10,C1689)),ISNUMBER(SEARCH('[1]Lookup for use classification'!$D$10,C1689)),ISNUMBER(SEARCH('[1]Lookup for use classification'!$E$10,C1689)),ISNUMBER(SEARCH('[1]Lookup for use classification'!$F$10,C1689))),'[1]Lookup for use classification'!$A$10,IF(OR(ISNUMBER(SEARCH('[1]Lookup for use classification'!$B$11,C1689)),ISNUMBER(SEARCH('[1]Lookup for use classification'!$C$11,C1689))),'[1]Lookup for use classification'!$A$11,IF(OR(ISNUMBER(SEARCH('[1]Lookup for use classification'!$B$12,C1689)),ISNUMBER(SEARCH('[1]Lookup for use classification'!$C$12,C1689))),'[1]Lookup for use classification'!$A$12,"Nope"))))))))))</f>
        <v>Office</v>
      </c>
      <c r="E1689" s="9"/>
      <c r="F1689" s="9"/>
      <c r="G1689" s="9"/>
      <c r="H1689" s="164"/>
      <c r="I1689" s="164"/>
      <c r="J1689" s="7"/>
      <c r="L1689" s="6"/>
    </row>
    <row r="1690" spans="1:12" hidden="1">
      <c r="A1690" s="188" t="s">
        <v>2721</v>
      </c>
      <c r="B1690" s="8" t="str">
        <f>IF(ISNA(VLOOKUP(CONCATENATE(A1690,C1690),ARIS!$A$1:$A$959,1,FALSE)),"","ARIS")</f>
        <v>ARIS</v>
      </c>
      <c r="C1690" s="162" t="s">
        <v>2722</v>
      </c>
      <c r="D1690" s="6" t="str">
        <f>IF(OR(ISNUMBER(SEARCH('[1]Lookup for use classification'!$B$1,C1690)),ISNUMBER(SEARCH('[1]Lookup for use classification'!$C$1,C1690)),ISNUMBER(SEARCH('[1]Lookup for use classification'!$D$1,C1690)),ISNUMBER(SEARCH('[1]Lookup for use classification'!$E$1,C1690))),'[1]Lookup for use classification'!$A$1,IF(ISNUMBER(SEARCH('[1]Lookup for use classification'!$B$2,C1690)),'[1]Lookup for use classification'!$A$2,IF(ISNUMBER(SEARCH('[1]Lookup for use classification'!$B$3,C1690)),'[1]Lookup for use classification'!$A$3,IF(OR(ISNUMBER(SEARCH('[1]Lookup for use classification'!$B$4,C1690)),ISNUMBER(SEARCH('[1]Lookup for use classification'!$C$4,C1690)),ISNUMBER(SEARCH('[1]Lookup for use classification'!$D$4,C1690)),ISNUMBER(SEARCH('[1]Lookup for use classification'!$E$4,C1690))),'[1]Lookup for use classification'!$A$4,IF(OR(ISNUMBER(SEARCH('[1]Lookup for use classification'!$B$5,C1690)),ISNUMBER(SEARCH('[1]Lookup for use classification'!$C$5,C1690)),ISNUMBER(SEARCH('[1]Lookup for use classification'!$D$5,C1690))),'[1]Lookup for use classification'!$A$5,IF(OR(ISNUMBER(SEARCH('[1]Lookup for use classification'!$B$7,C1690)),ISNUMBER(SEARCH('[1]Lookup for use classification'!$C$7,C1690)),ISNUMBER(SEARCH('[1]Lookup for use classification'!$D$7,C1690))),'[1]Lookup for use classification'!$A$7,IF(OR(ISNUMBER(SEARCH('[1]Lookup for use classification'!$B$9,C1690)),ISNUMBER(SEARCH('[1]Lookup for use classification'!$C$9,C1690)),ISNUMBER(SEARCH('[1]Lookup for use classification'!$D$9,C1690)),ISNUMBER(SEARCH('[1]Lookup for use classification'!$E$9,C1690)),ISNUMBER(SEARCH('[1]Lookup for use classification'!$F$9,C1690)),ISNUMBER(SEARCH('[1]Lookup for use classification'!$G$9,C1690)),ISNUMBER(SEARCH('[1]Lookup for use classification'!$H$9,C1690)),ISNUMBER(SEARCH('[1]Lookup for use classification'!$I$9,C1690)),ISNUMBER(SEARCH('[1]Lookup for use classification'!$J$9,C1690)),ISNUMBER(SEARCH('[1]Lookup for use classification'!$K$9,C1690))),'[1]Lookup for use classification'!$A$9,IF(OR(ISNUMBER(SEARCH('[1]Lookup for use classification'!$B$10,C1690)),ISNUMBER(SEARCH('[1]Lookup for use classification'!$C$10,C1690)),ISNUMBER(SEARCH('[1]Lookup for use classification'!$D$10,C1690)),ISNUMBER(SEARCH('[1]Lookup for use classification'!$E$10,C1690)),ISNUMBER(SEARCH('[1]Lookup for use classification'!$F$10,C1690)),ISNUMBER(SEARCH('[1]Lookup for use classification'!$G$10,C1690))),'[1]Lookup for use classification'!$A$10,IF(OR(ISNUMBER(SEARCH('[1]Lookup for use classification'!$B$11,C1690)),ISNUMBER(SEARCH('[1]Lookup for use classification'!$C$11,C1690))),'[1]Lookup for use classification'!$A$11,IF(OR(ISNUMBER(SEARCH('[1]Lookup for use classification'!$B$12,C1690)),ISNUMBER(SEARCH('[1]Lookup for use classification'!$C$12,C1690))),'[1]Lookup for use classification'!$A$12,IF(OR(ISNUMBER(SEARCH('[1]Lookup for use classification'!$B$13,C1690)),ISNUMBER(SEARCH('[1]Lookup for use classification'!$C$13,C1690)),ISNUMBER(SEARCH('[1]Lookup for use classification'!$D$13,C1690)),,ISNUMBER(SEARCH('[1]Lookup for use classification'!$C$13,C1690)),ISNUMBER(SEARCH('[1]Lookup for use classification'!$E$13,C1690))),'[1]Lookup for use classification'!$A$13,IF(OR(ISNUMBER(SEARCH('[1]Lookup for use classification'!$B$14,C1690)),ISNUMBER(SEARCH('[1]Lookup for use classification'!$C$14,C1690))),'[1]Lookup for use classification'!$A$14,"Other"))))))))))))</f>
        <v>Other</v>
      </c>
      <c r="E1690" s="163">
        <v>760</v>
      </c>
      <c r="F1690" s="163"/>
      <c r="G1690" s="163"/>
      <c r="H1690" s="164">
        <v>171.14744525547445</v>
      </c>
      <c r="I1690" s="164"/>
    </row>
    <row r="1691" spans="1:12" hidden="1">
      <c r="A1691" s="193" t="s">
        <v>2721</v>
      </c>
      <c r="B1691" s="8" t="str">
        <f>IF(ISNA(VLOOKUP(CONCATENATE(A1691,C1691),ARIS!$A$1:$A$959,1,FALSE)),"","ARIS")</f>
        <v>ARIS</v>
      </c>
      <c r="C1691" s="162" t="s">
        <v>2727</v>
      </c>
      <c r="D1691" s="6" t="str">
        <f>IF(OR(ISNUMBER(SEARCH('[1]Lookup for use classification'!$B$1,C1691)),ISNUMBER(SEARCH('[1]Lookup for use classification'!$C$1,C1691)),ISNUMBER(SEARCH('[1]Lookup for use classification'!$D$1,C1691)),ISNUMBER(SEARCH('[1]Lookup for use classification'!$E$1,C1691))),'[1]Lookup for use classification'!$A$1,IF(ISNUMBER(SEARCH('[1]Lookup for use classification'!$B$2,C1691)),'[1]Lookup for use classification'!$A$2,IF(ISNUMBER(SEARCH('[1]Lookup for use classification'!$B$3,C1691)),'[1]Lookup for use classification'!$A$3,IF(OR(ISNUMBER(SEARCH('[1]Lookup for use classification'!$B$4,C1691)),ISNUMBER(SEARCH('[1]Lookup for use classification'!$C$4,C1691)),ISNUMBER(SEARCH('[1]Lookup for use classification'!$D$4,C1691)),ISNUMBER(SEARCH('[1]Lookup for use classification'!$E$4,C1691))),'[1]Lookup for use classification'!$A$4,IF(OR(ISNUMBER(SEARCH('[1]Lookup for use classification'!$B$5,C1691)),ISNUMBER(SEARCH('[1]Lookup for use classification'!$C$5,C1691)),ISNUMBER(SEARCH('[1]Lookup for use classification'!$D$5,C1691))),'[1]Lookup for use classification'!$A$5,IF(OR(ISNUMBER(SEARCH('[1]Lookup for use classification'!$B$7,C1691)),ISNUMBER(SEARCH('[1]Lookup for use classification'!$C$7,C1691)),ISNUMBER(SEARCH('[1]Lookup for use classification'!$D$7,C1691))),'[1]Lookup for use classification'!$A$7,IF(OR(ISNUMBER(SEARCH('[1]Lookup for use classification'!$B$9,C1691)),ISNUMBER(SEARCH('[1]Lookup for use classification'!$C$9,C1691)),ISNUMBER(SEARCH('[1]Lookup for use classification'!$D$9,C1691)),ISNUMBER(SEARCH('[1]Lookup for use classification'!$E$9,C1691)),ISNUMBER(SEARCH('[1]Lookup for use classification'!$F$9,C1691)),ISNUMBER(SEARCH('[1]Lookup for use classification'!$G$9,C1691)),ISNUMBER(SEARCH('[1]Lookup for use classification'!$H$9,C1691)),ISNUMBER(SEARCH('[1]Lookup for use classification'!$I$9,C1691)),ISNUMBER(SEARCH('[1]Lookup for use classification'!$J$9,C1691)),ISNUMBER(SEARCH('[1]Lookup for use classification'!$K$9,C1691))),'[1]Lookup for use classification'!$A$9,IF(OR(ISNUMBER(SEARCH('[1]Lookup for use classification'!$B$10,C1691)),ISNUMBER(SEARCH('[1]Lookup for use classification'!$C$10,C1691)),ISNUMBER(SEARCH('[1]Lookup for use classification'!$D$10,C1691)),ISNUMBER(SEARCH('[1]Lookup for use classification'!$E$10,C1691)),ISNUMBER(SEARCH('[1]Lookup for use classification'!$F$10,C1691)),ISNUMBER(SEARCH('[1]Lookup for use classification'!$G$10,C1691))),'[1]Lookup for use classification'!$A$10,IF(OR(ISNUMBER(SEARCH('[1]Lookup for use classification'!$B$11,C1691)),ISNUMBER(SEARCH('[1]Lookup for use classification'!$C$11,C1691))),'[1]Lookup for use classification'!$A$11,IF(OR(ISNUMBER(SEARCH('[1]Lookup for use classification'!$B$12,C1691)),ISNUMBER(SEARCH('[1]Lookup for use classification'!$C$12,C1691))),'[1]Lookup for use classification'!$A$12,IF(OR(ISNUMBER(SEARCH('[1]Lookup for use classification'!$B$13,C1691)),ISNUMBER(SEARCH('[1]Lookup for use classification'!$C$13,C1691)),ISNUMBER(SEARCH('[1]Lookup for use classification'!$D$13,C1691)),,ISNUMBER(SEARCH('[1]Lookup for use classification'!$C$13,C1691)),ISNUMBER(SEARCH('[1]Lookup for use classification'!$E$13,C1691))),'[1]Lookup for use classification'!$A$13,IF(OR(ISNUMBER(SEARCH('[1]Lookup for use classification'!$B$14,C1691)),ISNUMBER(SEARCH('[1]Lookup for use classification'!$C$14,C1691))),'[1]Lookup for use classification'!$A$14,"Other"))))))))))))</f>
        <v>Other</v>
      </c>
      <c r="E1691" s="163">
        <v>4200</v>
      </c>
      <c r="F1691" s="163"/>
      <c r="G1691" s="163"/>
      <c r="H1691" s="164">
        <v>2736.974695863747</v>
      </c>
      <c r="I1691" s="164"/>
      <c r="J1691" s="165">
        <v>32055.538497249996</v>
      </c>
    </row>
    <row r="1692" spans="1:12" hidden="1">
      <c r="A1692" s="138" t="s">
        <v>2053</v>
      </c>
      <c r="B1692" s="8" t="str">
        <f>IF(ISNA(VLOOKUP(CONCATENATE(A1692,C1692),EUS!$B$2:$B$1939,1,FALSE)),"","End Use Study")</f>
        <v>End Use Study</v>
      </c>
      <c r="C1692" s="8" t="s">
        <v>2723</v>
      </c>
      <c r="D1692" s="6" t="str">
        <f>IF(OR(ISNUMBER(SEARCH('[1]Lookup for use classification'!$B$1,C1692)),ISNUMBER(SEARCH('[1]Lookup for use classification'!$C$1,C1692)),ISNUMBER(SEARCH('[1]Lookup for use classification'!$D$1,C1692)),ISNUMBER(SEARCH('[1]Lookup for use classification'!$E$1,C1692))),'[1]Lookup for use classification'!$A$1,IF(ISNUMBER(SEARCH('[1]Lookup for use classification'!$B$2,C1692)),'[1]Lookup for use classification'!$A$2,IF(ISNUMBER(SEARCH('[1]Lookup for use classification'!$B$3,C1692)),'[1]Lookup for use classification'!$A$3,IF(OR(ISNUMBER(SEARCH('[1]Lookup for use classification'!$B$4,C1692)),ISNUMBER(SEARCH('[1]Lookup for use classification'!$C$4,C1692)),ISNUMBER(SEARCH('[1]Lookup for use classification'!$D$4,C1692)),ISNUMBER(SEARCH('[1]Lookup for use classification'!$E$4,C1692))),'[1]Lookup for use classification'!$A$4,IF(OR(ISNUMBER(SEARCH('[1]Lookup for use classification'!$B$5,C1692)),ISNUMBER(SEARCH('[1]Lookup for use classification'!$C$5,C1692)),ISNUMBER(SEARCH('[1]Lookup for use classification'!$D$5,C1692))),'[1]Lookup for use classification'!$A$5,IF(OR(ISNUMBER(SEARCH('[1]Lookup for use classification'!$B$7,C1692)),ISNUMBER(SEARCH('[1]Lookup for use classification'!$C$7,C1692)),ISNUMBER(SEARCH('[1]Lookup for use classification'!$D$7,C1692))),'[1]Lookup for use classification'!$A$7,IF(OR(ISNUMBER(SEARCH('[1]Lookup for use classification'!$B$9,C1692)),ISNUMBER(SEARCH('[1]Lookup for use classification'!$C$9,C1692)),ISNUMBER(SEARCH('[1]Lookup for use classification'!$D$9,C1692)),ISNUMBER(SEARCH('[1]Lookup for use classification'!$E$9,C1692)),ISNUMBER(SEARCH('[1]Lookup for use classification'!$F$9,C1692)),ISNUMBER(SEARCH('[1]Lookup for use classification'!$G$9,C1692)),ISNUMBER(SEARCH('[1]Lookup for use classification'!$H$9,C1692)),ISNUMBER(SEARCH('[1]Lookup for use classification'!$I$9,C1692)),ISNUMBER(SEARCH('[1]Lookup for use classification'!$J$9,C1692)),ISNUMBER(SEARCH('[1]Lookup for use classification'!$K$9,C1692))),'[1]Lookup for use classification'!$A$9,IF(OR(ISNUMBER(SEARCH('[1]Lookup for use classification'!$B$10,C1692)),ISNUMBER(SEARCH('[1]Lookup for use classification'!$C$10,C1692)),ISNUMBER(SEARCH('[1]Lookup for use classification'!$D$10,C1692)),ISNUMBER(SEARCH('[1]Lookup for use classification'!$E$10,C1692)),ISNUMBER(SEARCH('[1]Lookup for use classification'!$F$10,C1692)),ISNUMBER(SEARCH('[1]Lookup for use classification'!$G$10,C1692))),'[1]Lookup for use classification'!$A$10,IF(OR(ISNUMBER(SEARCH('[1]Lookup for use classification'!$B$11,C1692)),ISNUMBER(SEARCH('[1]Lookup for use classification'!$C$11,C1692))),'[1]Lookup for use classification'!$A$11,IF(OR(ISNUMBER(SEARCH('[1]Lookup for use classification'!$B$12,C1692)),ISNUMBER(SEARCH('[1]Lookup for use classification'!$C$12,C1692))),'[1]Lookup for use classification'!$A$12,IF(OR(ISNUMBER(SEARCH('[1]Lookup for use classification'!$B$13,C1692)),ISNUMBER(SEARCH('[1]Lookup for use classification'!$C$13,C1692)),ISNUMBER(SEARCH('[1]Lookup for use classification'!$D$13,C1692)),,ISNUMBER(SEARCH('[1]Lookup for use classification'!$C$13,C1692)),ISNUMBER(SEARCH('[1]Lookup for use classification'!$E$13,C1692))),'[1]Lookup for use classification'!$A$13,IF(OR(ISNUMBER(SEARCH('[1]Lookup for use classification'!$B$14,C1692)),ISNUMBER(SEARCH('[1]Lookup for use classification'!$C$14,C1692))),'[1]Lookup for use classification'!$A$14,"Other"))))))))))))</f>
        <v>Other</v>
      </c>
      <c r="E1692" s="9"/>
      <c r="F1692" s="9"/>
      <c r="G1692" s="9"/>
      <c r="H1692" s="164"/>
      <c r="I1692" s="164"/>
      <c r="J1692" s="7"/>
      <c r="L1692" s="6"/>
    </row>
    <row r="1693" spans="1:12" hidden="1">
      <c r="A1693" s="138" t="s">
        <v>2053</v>
      </c>
      <c r="B1693" s="8" t="str">
        <f>IF(ISNA(VLOOKUP(CONCATENATE(A1693,C1693),EUS!$B$2:$B$1939,1,FALSE)),"","End Use Study")</f>
        <v>End Use Study</v>
      </c>
      <c r="C1693" s="8" t="s">
        <v>2724</v>
      </c>
      <c r="D1693" s="6" t="str">
        <f>IF(OR(ISNUMBER(SEARCH('[1]Lookup for use classification'!$B$1,C1693)),ISNUMBER(SEARCH('[1]Lookup for use classification'!$C$1,C1693)),ISNUMBER(SEARCH('[1]Lookup for use classification'!$D$1,C1693)),ISNUMBER(SEARCH('[1]Lookup for use classification'!$E$1,C1693))),'[1]Lookup for use classification'!$A$1,IF(ISNUMBER(SEARCH('[1]Lookup for use classification'!$B$2,C1693)),'[1]Lookup for use classification'!$A$2,IF(ISNUMBER(SEARCH('[1]Lookup for use classification'!$B$3,C1693)),'[1]Lookup for use classification'!$A$3,IF(OR(ISNUMBER(SEARCH('[1]Lookup for use classification'!$B$4,C1693)),ISNUMBER(SEARCH('[1]Lookup for use classification'!$C$4,C1693)),ISNUMBER(SEARCH('[1]Lookup for use classification'!$D$4,C1693)),ISNUMBER(SEARCH('[1]Lookup for use classification'!$E$4,C1693))),'[1]Lookup for use classification'!$A$4,IF(OR(ISNUMBER(SEARCH('[1]Lookup for use classification'!$B$5,C1693)),ISNUMBER(SEARCH('[1]Lookup for use classification'!$C$5,C1693)),ISNUMBER(SEARCH('[1]Lookup for use classification'!$D$5,C1693))),'[1]Lookup for use classification'!$A$5,IF(OR(ISNUMBER(SEARCH('[1]Lookup for use classification'!$B$7,C1693)),ISNUMBER(SEARCH('[1]Lookup for use classification'!$C$7,C1693)),ISNUMBER(SEARCH('[1]Lookup for use classification'!$D$7,C1693))),'[1]Lookup for use classification'!$A$7,IF(OR(ISNUMBER(SEARCH('[1]Lookup for use classification'!$B$9,C1693)),ISNUMBER(SEARCH('[1]Lookup for use classification'!$C$9,C1693)),ISNUMBER(SEARCH('[1]Lookup for use classification'!$D$9,C1693)),ISNUMBER(SEARCH('[1]Lookup for use classification'!$E$9,C1693)),ISNUMBER(SEARCH('[1]Lookup for use classification'!$F$9,C1693)),ISNUMBER(SEARCH('[1]Lookup for use classification'!$G$9,C1693)),ISNUMBER(SEARCH('[1]Lookup for use classification'!$H$9,C1693)),ISNUMBER(SEARCH('[1]Lookup for use classification'!$I$9,C1693)),ISNUMBER(SEARCH('[1]Lookup for use classification'!$J$9,C1693)),ISNUMBER(SEARCH('[1]Lookup for use classification'!$K$9,C1693))),'[1]Lookup for use classification'!$A$9,IF(OR(ISNUMBER(SEARCH('[1]Lookup for use classification'!$B$10,C1693)),ISNUMBER(SEARCH('[1]Lookup for use classification'!$C$10,C1693)),ISNUMBER(SEARCH('[1]Lookup for use classification'!$D$10,C1693)),ISNUMBER(SEARCH('[1]Lookup for use classification'!$E$10,C1693)),ISNUMBER(SEARCH('[1]Lookup for use classification'!$F$10,C1693)),ISNUMBER(SEARCH('[1]Lookup for use classification'!$G$10,C1693))),'[1]Lookup for use classification'!$A$10,IF(OR(ISNUMBER(SEARCH('[1]Lookup for use classification'!$B$11,C1693)),ISNUMBER(SEARCH('[1]Lookup for use classification'!$C$11,C1693))),'[1]Lookup for use classification'!$A$11,IF(OR(ISNUMBER(SEARCH('[1]Lookup for use classification'!$B$12,C1693)),ISNUMBER(SEARCH('[1]Lookup for use classification'!$C$12,C1693))),'[1]Lookup for use classification'!$A$12,IF(OR(ISNUMBER(SEARCH('[1]Lookup for use classification'!$B$13,C1693)),ISNUMBER(SEARCH('[1]Lookup for use classification'!$C$13,C1693)),ISNUMBER(SEARCH('[1]Lookup for use classification'!$D$13,C1693)),,ISNUMBER(SEARCH('[1]Lookup for use classification'!$C$13,C1693)),ISNUMBER(SEARCH('[1]Lookup for use classification'!$E$13,C1693))),'[1]Lookup for use classification'!$A$13,IF(OR(ISNUMBER(SEARCH('[1]Lookup for use classification'!$B$14,C1693)),ISNUMBER(SEARCH('[1]Lookup for use classification'!$C$14,C1693))),'[1]Lookup for use classification'!$A$14,"Other"))))))))))))</f>
        <v>Other</v>
      </c>
      <c r="E1693" s="9"/>
      <c r="F1693" s="9"/>
      <c r="G1693" s="9"/>
      <c r="H1693" s="164"/>
      <c r="I1693" s="164"/>
      <c r="J1693" s="7"/>
      <c r="L1693" s="6"/>
    </row>
    <row r="1694" spans="1:12" hidden="1">
      <c r="A1694" s="138" t="s">
        <v>2053</v>
      </c>
      <c r="B1694" s="8" t="str">
        <f>IF(ISNA(VLOOKUP(CONCATENATE(A1694,C1694),EUS!$B$2:$B$1939,1,FALSE)),"","End Use Study")</f>
        <v>End Use Study</v>
      </c>
      <c r="C1694" s="8" t="s">
        <v>2725</v>
      </c>
      <c r="D1694" s="6" t="str">
        <f>IF(OR(ISNUMBER(SEARCH('[1]Lookup for use classification'!$B$1,C1694)),ISNUMBER(SEARCH('[1]Lookup for use classification'!$C$1,C1694)),ISNUMBER(SEARCH('[1]Lookup for use classification'!$D$1,C1694)),ISNUMBER(SEARCH('[1]Lookup for use classification'!$E$1,C1694))),'[1]Lookup for use classification'!$A$1,IF(ISNUMBER(SEARCH('[1]Lookup for use classification'!$B$2,C1694)),'[1]Lookup for use classification'!$A$2,IF(ISNUMBER(SEARCH('[1]Lookup for use classification'!$B$3,C1694)),'[1]Lookup for use classification'!$A$3,IF(OR(ISNUMBER(SEARCH('[1]Lookup for use classification'!$B$4,C1694)),ISNUMBER(SEARCH('[1]Lookup for use classification'!$C$4,C1694)),ISNUMBER(SEARCH('[1]Lookup for use classification'!$D$4,C1694)),ISNUMBER(SEARCH('[1]Lookup for use classification'!$E$4,C1694))),'[1]Lookup for use classification'!$A$4,IF(OR(ISNUMBER(SEARCH('[1]Lookup for use classification'!$B$5,C1694)),ISNUMBER(SEARCH('[1]Lookup for use classification'!$C$5,C1694)),ISNUMBER(SEARCH('[1]Lookup for use classification'!$D$5,C1694))),'[1]Lookup for use classification'!$A$5,IF(OR(ISNUMBER(SEARCH('[1]Lookup for use classification'!$B$7,C1694)),ISNUMBER(SEARCH('[1]Lookup for use classification'!$C$7,C1694)),ISNUMBER(SEARCH('[1]Lookup for use classification'!$D$7,C1694))),'[1]Lookup for use classification'!$A$7,IF(OR(ISNUMBER(SEARCH('[1]Lookup for use classification'!$B$9,C1694)),ISNUMBER(SEARCH('[1]Lookup for use classification'!$C$9,C1694)),ISNUMBER(SEARCH('[1]Lookup for use classification'!$D$9,C1694)),ISNUMBER(SEARCH('[1]Lookup for use classification'!$E$9,C1694)),ISNUMBER(SEARCH('[1]Lookup for use classification'!$F$9,C1694)),ISNUMBER(SEARCH('[1]Lookup for use classification'!$G$9,C1694)),ISNUMBER(SEARCH('[1]Lookup for use classification'!$H$9,C1694)),ISNUMBER(SEARCH('[1]Lookup for use classification'!$I$9,C1694)),ISNUMBER(SEARCH('[1]Lookup for use classification'!$J$9,C1694)),ISNUMBER(SEARCH('[1]Lookup for use classification'!$K$9,C1694))),'[1]Lookup for use classification'!$A$9,IF(OR(ISNUMBER(SEARCH('[1]Lookup for use classification'!$B$10,C1694)),ISNUMBER(SEARCH('[1]Lookup for use classification'!$C$10,C1694)),ISNUMBER(SEARCH('[1]Lookup for use classification'!$D$10,C1694)),ISNUMBER(SEARCH('[1]Lookup for use classification'!$E$10,C1694)),ISNUMBER(SEARCH('[1]Lookup for use classification'!$F$10,C1694)),ISNUMBER(SEARCH('[1]Lookup for use classification'!$G$10,C1694))),'[1]Lookup for use classification'!$A$10,IF(OR(ISNUMBER(SEARCH('[1]Lookup for use classification'!$B$11,C1694)),ISNUMBER(SEARCH('[1]Lookup for use classification'!$C$11,C1694))),'[1]Lookup for use classification'!$A$11,IF(OR(ISNUMBER(SEARCH('[1]Lookup for use classification'!$B$12,C1694)),ISNUMBER(SEARCH('[1]Lookup for use classification'!$C$12,C1694))),'[1]Lookup for use classification'!$A$12,IF(OR(ISNUMBER(SEARCH('[1]Lookup for use classification'!$B$13,C1694)),ISNUMBER(SEARCH('[1]Lookup for use classification'!$C$13,C1694)),ISNUMBER(SEARCH('[1]Lookup for use classification'!$D$13,C1694)),,ISNUMBER(SEARCH('[1]Lookup for use classification'!$C$13,C1694)),ISNUMBER(SEARCH('[1]Lookup for use classification'!$E$13,C1694))),'[1]Lookup for use classification'!$A$13,IF(OR(ISNUMBER(SEARCH('[1]Lookup for use classification'!$B$14,C1694)),ISNUMBER(SEARCH('[1]Lookup for use classification'!$C$14,C1694))),'[1]Lookup for use classification'!$A$14,"Other"))))))))))))</f>
        <v>Other</v>
      </c>
      <c r="E1694" s="9"/>
      <c r="F1694" s="9"/>
      <c r="G1694" s="9"/>
      <c r="H1694" s="164"/>
      <c r="I1694" s="164"/>
      <c r="J1694" s="7"/>
      <c r="L1694" s="6"/>
    </row>
    <row r="1695" spans="1:12" hidden="1">
      <c r="A1695" s="138" t="s">
        <v>2053</v>
      </c>
      <c r="B1695" s="8" t="str">
        <f>IF(ISNA(VLOOKUP(CONCATENATE(A1695,C1695),EUS!$B$2:$B$1939,1,FALSE)),"","End Use Study")</f>
        <v>End Use Study</v>
      </c>
      <c r="C1695" s="8" t="s">
        <v>2726</v>
      </c>
      <c r="D1695" s="6" t="str">
        <f>IF(OR(ISNUMBER(SEARCH('[1]Lookup for use classification'!$B$1,C1695)),ISNUMBER(SEARCH('[1]Lookup for use classification'!$C$1,C1695)),ISNUMBER(SEARCH('[1]Lookup for use classification'!$D$1,C1695)),ISNUMBER(SEARCH('[1]Lookup for use classification'!$E$1,C1695))),'[1]Lookup for use classification'!$A$1,IF(ISNUMBER(SEARCH('[1]Lookup for use classification'!$B$2,C1695)),'[1]Lookup for use classification'!$A$2,IF(ISNUMBER(SEARCH('[1]Lookup for use classification'!$B$3,C1695)),'[1]Lookup for use classification'!$A$3,IF(OR(ISNUMBER(SEARCH('[1]Lookup for use classification'!$B$4,C1695)),ISNUMBER(SEARCH('[1]Lookup for use classification'!$C$4,C1695)),ISNUMBER(SEARCH('[1]Lookup for use classification'!$D$4,C1695)),ISNUMBER(SEARCH('[1]Lookup for use classification'!$E$4,C1695))),'[1]Lookup for use classification'!$A$4,IF(OR(ISNUMBER(SEARCH('[1]Lookup for use classification'!$B$5,C1695)),ISNUMBER(SEARCH('[1]Lookup for use classification'!$C$5,C1695)),ISNUMBER(SEARCH('[1]Lookup for use classification'!$D$5,C1695))),'[1]Lookup for use classification'!$A$5,IF(OR(ISNUMBER(SEARCH('[1]Lookup for use classification'!$B$7,C1695)),ISNUMBER(SEARCH('[1]Lookup for use classification'!$C$7,C1695)),ISNUMBER(SEARCH('[1]Lookup for use classification'!$D$7,C1695))),'[1]Lookup for use classification'!$A$7,IF(OR(ISNUMBER(SEARCH('[1]Lookup for use classification'!$B$9,C1695)),ISNUMBER(SEARCH('[1]Lookup for use classification'!$C$9,C1695)),ISNUMBER(SEARCH('[1]Lookup for use classification'!$D$9,C1695)),ISNUMBER(SEARCH('[1]Lookup for use classification'!$E$9,C1695)),ISNUMBER(SEARCH('[1]Lookup for use classification'!$F$9,C1695)),ISNUMBER(SEARCH('[1]Lookup for use classification'!$G$9,C1695)),ISNUMBER(SEARCH('[1]Lookup for use classification'!$H$9,C1695)),ISNUMBER(SEARCH('[1]Lookup for use classification'!$I$9,C1695)),ISNUMBER(SEARCH('[1]Lookup for use classification'!$J$9,C1695)),ISNUMBER(SEARCH('[1]Lookup for use classification'!$K$9,C1695))),'[1]Lookup for use classification'!$A$9,IF(OR(ISNUMBER(SEARCH('[1]Lookup for use classification'!$B$10,C1695)),ISNUMBER(SEARCH('[1]Lookup for use classification'!$C$10,C1695)),ISNUMBER(SEARCH('[1]Lookup for use classification'!$D$10,C1695)),ISNUMBER(SEARCH('[1]Lookup for use classification'!$E$10,C1695)),ISNUMBER(SEARCH('[1]Lookup for use classification'!$F$10,C1695)),ISNUMBER(SEARCH('[1]Lookup for use classification'!$G$10,C1695))),'[1]Lookup for use classification'!$A$10,IF(OR(ISNUMBER(SEARCH('[1]Lookup for use classification'!$B$11,C1695)),ISNUMBER(SEARCH('[1]Lookup for use classification'!$C$11,C1695))),'[1]Lookup for use classification'!$A$11,IF(OR(ISNUMBER(SEARCH('[1]Lookup for use classification'!$B$12,C1695)),ISNUMBER(SEARCH('[1]Lookup for use classification'!$C$12,C1695))),'[1]Lookup for use classification'!$A$12,IF(OR(ISNUMBER(SEARCH('[1]Lookup for use classification'!$B$13,C1695)),ISNUMBER(SEARCH('[1]Lookup for use classification'!$C$13,C1695)),ISNUMBER(SEARCH('[1]Lookup for use classification'!$D$13,C1695)),,ISNUMBER(SEARCH('[1]Lookup for use classification'!$C$13,C1695)),ISNUMBER(SEARCH('[1]Lookup for use classification'!$E$13,C1695))),'[1]Lookup for use classification'!$A$13,IF(OR(ISNUMBER(SEARCH('[1]Lookup for use classification'!$B$14,C1695)),ISNUMBER(SEARCH('[1]Lookup for use classification'!$C$14,C1695))),'[1]Lookup for use classification'!$A$14,"Other"))))))))))))</f>
        <v>Other</v>
      </c>
      <c r="E1695" s="9"/>
      <c r="F1695" s="9"/>
      <c r="G1695" s="9"/>
      <c r="H1695" s="164"/>
      <c r="I1695" s="164"/>
      <c r="J1695" s="7"/>
      <c r="L1695" s="6"/>
    </row>
    <row r="1696" spans="1:12" hidden="1">
      <c r="A1696" s="134" t="s">
        <v>2053</v>
      </c>
      <c r="B1696" s="8" t="str">
        <f>IF(ISNA(VLOOKUP(CONCATENATE(A1696,C1696),EUS!$B$2:$B$1939,1,FALSE)),"","End Use Study")</f>
        <v>End Use Study</v>
      </c>
      <c r="C1696" s="8" t="s">
        <v>2336</v>
      </c>
      <c r="D1696" s="11" t="s">
        <v>213</v>
      </c>
      <c r="E1696" s="9">
        <v>3900</v>
      </c>
      <c r="F1696" s="9"/>
      <c r="G1696" s="9"/>
      <c r="H1696" s="164"/>
      <c r="I1696" s="164"/>
      <c r="J1696" s="7"/>
      <c r="L1696" s="6"/>
    </row>
    <row r="1697" spans="1:12" hidden="1">
      <c r="A1697" s="134" t="s">
        <v>2053</v>
      </c>
      <c r="B1697" s="8" t="str">
        <f>IF(ISNA(VLOOKUP(CONCATENATE(A1697,C1697),EUS!$B$2:$B$1939,1,FALSE)),"","End Use Study")</f>
        <v>End Use Study</v>
      </c>
      <c r="C1697" s="8" t="s">
        <v>2337</v>
      </c>
      <c r="D1697" s="11" t="s">
        <v>213</v>
      </c>
      <c r="E1697" s="9"/>
      <c r="F1697" s="9"/>
      <c r="G1697" s="9"/>
      <c r="H1697" s="164">
        <v>2612</v>
      </c>
      <c r="I1697" s="164"/>
      <c r="J1697" s="7"/>
      <c r="L1697" s="6"/>
    </row>
    <row r="1698" spans="1:12" hidden="1">
      <c r="A1698" s="138" t="s">
        <v>2053</v>
      </c>
      <c r="B1698" s="8" t="str">
        <f>IF(ISNA(VLOOKUP(CONCATENATE(A1698,C1698),EUS!$B$2:$B$1939,1,FALSE)),"","End Use Study")</f>
        <v>End Use Study</v>
      </c>
      <c r="C1698" s="8" t="s">
        <v>2054</v>
      </c>
      <c r="D1698" s="165" t="s">
        <v>1980</v>
      </c>
      <c r="E1698" s="9">
        <v>3900</v>
      </c>
      <c r="F1698" s="9"/>
      <c r="G1698" s="9"/>
      <c r="H1698" s="164"/>
      <c r="I1698" s="164"/>
      <c r="J1698" s="7"/>
      <c r="L1698" s="6"/>
    </row>
    <row r="1699" spans="1:12">
      <c r="A1699" s="188" t="s">
        <v>2055</v>
      </c>
      <c r="B1699" s="8" t="str">
        <f>IF(ISNA(VLOOKUP(CONCATENATE(A1699,C1699),ARIS!$A$1:$A$959,1,FALSE)),"","ARIS")</f>
        <v>ARIS</v>
      </c>
      <c r="C1699" s="162" t="s">
        <v>3441</v>
      </c>
      <c r="D1699" s="165" t="s">
        <v>3335</v>
      </c>
      <c r="E1699" s="163">
        <v>5000</v>
      </c>
      <c r="F1699" s="163"/>
      <c r="G1699" s="163"/>
      <c r="H1699" s="164">
        <v>1818.3722627737227</v>
      </c>
      <c r="I1699" s="164"/>
    </row>
    <row r="1700" spans="1:12">
      <c r="A1700" s="188" t="s">
        <v>2055</v>
      </c>
      <c r="B1700" s="8" t="str">
        <f>IF(ISNA(VLOOKUP(CONCATENATE(A1700,C1700),ARIS!$A$1:$A$959,1,FALSE)),"","ARIS")</f>
        <v>ARIS</v>
      </c>
      <c r="C1700" s="162" t="s">
        <v>3440</v>
      </c>
      <c r="D1700" s="165" t="s">
        <v>3335</v>
      </c>
      <c r="E1700" s="163">
        <v>94612</v>
      </c>
      <c r="F1700" s="163"/>
      <c r="G1700" s="163"/>
      <c r="H1700" s="164">
        <v>30885.735766423357</v>
      </c>
      <c r="I1700" s="164"/>
      <c r="J1700" s="165">
        <v>898008.08199999994</v>
      </c>
    </row>
    <row r="1701" spans="1:12">
      <c r="A1701" s="188" t="s">
        <v>2055</v>
      </c>
      <c r="B1701" s="8" t="str">
        <f>IF(ISNA(VLOOKUP(CONCATENATE(A1701,C1701),ARIS!$A$1:$A$959,1,FALSE)),"","ARIS")</f>
        <v>ARIS</v>
      </c>
      <c r="C1701" s="162" t="s">
        <v>3255</v>
      </c>
      <c r="D1701" s="165" t="s">
        <v>3232</v>
      </c>
      <c r="E1701" s="163">
        <v>10947</v>
      </c>
      <c r="F1701" s="163"/>
      <c r="G1701" s="163"/>
      <c r="H1701" s="164">
        <v>4502.8379562043801</v>
      </c>
      <c r="I1701" s="164"/>
      <c r="J1701" s="165">
        <v>93168.838511999988</v>
      </c>
    </row>
    <row r="1702" spans="1:12">
      <c r="A1702" s="188" t="s">
        <v>2055</v>
      </c>
      <c r="B1702" s="8" t="str">
        <f>IF(ISNA(VLOOKUP(CONCATENATE(A1702,C1702),ARIS!$A$1:$A$959,1,FALSE)),"","ARIS")</f>
        <v>ARIS</v>
      </c>
      <c r="C1702" s="162" t="s">
        <v>3062</v>
      </c>
      <c r="D1702" s="165" t="s">
        <v>377</v>
      </c>
      <c r="E1702" s="163">
        <v>1600</v>
      </c>
      <c r="F1702" s="163"/>
      <c r="G1702" s="163"/>
      <c r="H1702" s="164"/>
      <c r="I1702" s="164"/>
      <c r="J1702" s="165">
        <v>1172.5105524999999</v>
      </c>
      <c r="L1702" s="165">
        <v>60.297049180327875</v>
      </c>
    </row>
    <row r="1703" spans="1:12">
      <c r="A1703" s="188" t="s">
        <v>4477</v>
      </c>
      <c r="B1703" s="165" t="s">
        <v>6053</v>
      </c>
      <c r="C1703" s="162" t="s">
        <v>6138</v>
      </c>
      <c r="D1703" s="162" t="s">
        <v>377</v>
      </c>
      <c r="E1703" s="162">
        <v>3360</v>
      </c>
    </row>
    <row r="1704" spans="1:12">
      <c r="A1704" s="188" t="s">
        <v>4477</v>
      </c>
      <c r="B1704" s="165" t="s">
        <v>6053</v>
      </c>
      <c r="C1704" s="162" t="s">
        <v>6137</v>
      </c>
      <c r="D1704" s="162" t="s">
        <v>377</v>
      </c>
      <c r="E1704" s="162">
        <v>5248</v>
      </c>
    </row>
    <row r="1705" spans="1:12">
      <c r="A1705" s="193" t="s">
        <v>2055</v>
      </c>
      <c r="B1705" s="8" t="str">
        <f>IF(ISNA(VLOOKUP(CONCATENATE(A1705,C1705),ARIS!$A$1:$A$959,1,FALSE)),"","ARIS")</f>
        <v>ARIS</v>
      </c>
      <c r="C1705" s="162" t="s">
        <v>2728</v>
      </c>
      <c r="D1705" s="6" t="str">
        <f>IF(OR(ISNUMBER(SEARCH('[1]Lookup for use classification'!$B$1,C1705)),ISNUMBER(SEARCH('[1]Lookup for use classification'!$C$1,C1705)),ISNUMBER(SEARCH('[1]Lookup for use classification'!$D$1,C1705)),ISNUMBER(SEARCH('[1]Lookup for use classification'!$E$1,C1705))),'[1]Lookup for use classification'!$A$1,IF(ISNUMBER(SEARCH('[1]Lookup for use classification'!$B$2,C1705)),'[1]Lookup for use classification'!$A$2,IF(ISNUMBER(SEARCH('[1]Lookup for use classification'!$B$3,C1705)),'[1]Lookup for use classification'!$A$3,IF(OR(ISNUMBER(SEARCH('[1]Lookup for use classification'!$B$4,C1705)),ISNUMBER(SEARCH('[1]Lookup for use classification'!$C$4,C1705)),ISNUMBER(SEARCH('[1]Lookup for use classification'!$D$4,C1705)),ISNUMBER(SEARCH('[1]Lookup for use classification'!$E$4,C1705))),'[1]Lookup for use classification'!$A$4,IF(OR(ISNUMBER(SEARCH('[1]Lookup for use classification'!$B$5,C1705)),ISNUMBER(SEARCH('[1]Lookup for use classification'!$C$5,C1705)),ISNUMBER(SEARCH('[1]Lookup for use classification'!$D$5,C1705))),'[1]Lookup for use classification'!$A$5,IF(OR(ISNUMBER(SEARCH('[1]Lookup for use classification'!$B$7,C1705)),ISNUMBER(SEARCH('[1]Lookup for use classification'!$C$7,C1705)),ISNUMBER(SEARCH('[1]Lookup for use classification'!$D$7,C1705))),'[1]Lookup for use classification'!$A$7,IF(OR(ISNUMBER(SEARCH('[1]Lookup for use classification'!$B$9,C1705)),ISNUMBER(SEARCH('[1]Lookup for use classification'!$C$9,C1705)),ISNUMBER(SEARCH('[1]Lookup for use classification'!$D$9,C1705)),ISNUMBER(SEARCH('[1]Lookup for use classification'!$E$9,C1705)),ISNUMBER(SEARCH('[1]Lookup for use classification'!$F$9,C1705)),ISNUMBER(SEARCH('[1]Lookup for use classification'!$G$9,C1705)),ISNUMBER(SEARCH('[1]Lookup for use classification'!$H$9,C1705)),ISNUMBER(SEARCH('[1]Lookup for use classification'!$I$9,C1705)),ISNUMBER(SEARCH('[1]Lookup for use classification'!$J$9,C1705)),ISNUMBER(SEARCH('[1]Lookup for use classification'!$K$9,C1705))),'[1]Lookup for use classification'!$A$9,IF(OR(ISNUMBER(SEARCH('[1]Lookup for use classification'!$B$10,C1705)),ISNUMBER(SEARCH('[1]Lookup for use classification'!$C$10,C1705)),ISNUMBER(SEARCH('[1]Lookup for use classification'!$D$10,C1705)),ISNUMBER(SEARCH('[1]Lookup for use classification'!$E$10,C1705)),ISNUMBER(SEARCH('[1]Lookup for use classification'!$F$10,C1705)),ISNUMBER(SEARCH('[1]Lookup for use classification'!$G$10,C1705))),'[1]Lookup for use classification'!$A$10,IF(OR(ISNUMBER(SEARCH('[1]Lookup for use classification'!$B$11,C1705)),ISNUMBER(SEARCH('[1]Lookup for use classification'!$C$11,C1705))),'[1]Lookup for use classification'!$A$11,IF(OR(ISNUMBER(SEARCH('[1]Lookup for use classification'!$B$12,C1705)),ISNUMBER(SEARCH('[1]Lookup for use classification'!$C$12,C1705))),'[1]Lookup for use classification'!$A$12,IF(OR(ISNUMBER(SEARCH('[1]Lookup for use classification'!$B$13,C1705)),ISNUMBER(SEARCH('[1]Lookup for use classification'!$C$13,C1705)),ISNUMBER(SEARCH('[1]Lookup for use classification'!$D$13,C1705)),,ISNUMBER(SEARCH('[1]Lookup for use classification'!$C$13,C1705)),ISNUMBER(SEARCH('[1]Lookup for use classification'!$E$13,C1705))),'[1]Lookup for use classification'!$A$13,IF(OR(ISNUMBER(SEARCH('[1]Lookup for use classification'!$B$14,C1705)),ISNUMBER(SEARCH('[1]Lookup for use classification'!$C$14,C1705))),'[1]Lookup for use classification'!$A$14,"Other"))))))))))))</f>
        <v>Other</v>
      </c>
      <c r="E1705" s="163">
        <v>6400</v>
      </c>
      <c r="F1705" s="163"/>
      <c r="G1705" s="163"/>
      <c r="H1705" s="164">
        <v>4605.6051094890518</v>
      </c>
      <c r="I1705" s="164"/>
      <c r="J1705" s="165">
        <v>27913.251217000001</v>
      </c>
    </row>
    <row r="1706" spans="1:12">
      <c r="A1706" s="188" t="s">
        <v>4477</v>
      </c>
      <c r="B1706" s="165" t="s">
        <v>6053</v>
      </c>
      <c r="C1706" s="162" t="s">
        <v>6139</v>
      </c>
      <c r="D1706" s="162" t="s">
        <v>1500</v>
      </c>
      <c r="E1706" s="217">
        <v>12060</v>
      </c>
    </row>
    <row r="1707" spans="1:12">
      <c r="A1707" s="188" t="s">
        <v>4477</v>
      </c>
      <c r="B1707" s="165" t="s">
        <v>6053</v>
      </c>
      <c r="C1707" s="162" t="s">
        <v>6136</v>
      </c>
      <c r="D1707" s="162" t="s">
        <v>2424</v>
      </c>
      <c r="E1707" s="162"/>
    </row>
    <row r="1708" spans="1:12">
      <c r="A1708" s="188" t="s">
        <v>2055</v>
      </c>
      <c r="B1708" s="8" t="str">
        <f>IF(ISNA(VLOOKUP(CONCATENATE(A1708,C1708),ARIS!$A$1:$A$959,1,FALSE)),"","ARIS")</f>
        <v>ARIS</v>
      </c>
      <c r="C1708" s="162" t="s">
        <v>2057</v>
      </c>
      <c r="D1708" s="6" t="str">
        <f>IF(OR(ISNUMBER(SEARCH('[1]Lookup for use classification'!$B$1,C1708)),ISNUMBER(SEARCH('[1]Lookup for use classification'!$C$1,C1708)),ISNUMBER(SEARCH('[1]Lookup for use classification'!$D$1,C1708))),'[1]Lookup for use classification'!$A$1,IF(ISNUMBER(SEARCH('[1]Lookup for use classification'!$B$2,C1708)),'[1]Lookup for use classification'!$A$2,IF(ISNUMBER(SEARCH('[1]Lookup for use classification'!$B$3,C1708)),'[1]Lookup for use classification'!$A$3,IF(OR(ISNUMBER(SEARCH('[1]Lookup for use classification'!$B$4,C1708)),ISNUMBER(SEARCH('[1]Lookup for use classification'!$C$4,C1708))),'[1]Lookup for use classification'!$A$4,IF(OR(ISNUMBER(SEARCH('[1]Lookup for use classification'!$B$5,C1708)),ISNUMBER(SEARCH('[1]Lookup for use classification'!$C$5,C1708)),ISNUMBER(SEARCH('[1]Lookup for use classification'!$D$5,C1708))),'[1]Lookup for use classification'!$A$5,IF(OR(ISNUMBER(SEARCH('[1]Lookup for use classification'!$B$7,C1708)),ISNUMBER(SEARCH('[1]Lookup for use classification'!$C$7,C1708)),ISNUMBER(SEARCH('[1]Lookup for use classification'!$D$7,C1708))),'[1]Lookup for use classification'!$A$7,IF(OR(ISNUMBER(SEARCH('[1]Lookup for use classification'!$B$9,C1708)),ISNUMBER(SEARCH('[1]Lookup for use classification'!$C$9,C1708)),ISNUMBER(SEARCH('[1]Lookup for use classification'!$D$9,C1708)),ISNUMBER(SEARCH('[1]Lookup for use classification'!$E$9,C1708)),ISNUMBER(SEARCH('[1]Lookup for use classification'!$F$9,C1708)),ISNUMBER(SEARCH('[1]Lookup for use classification'!$G$9,C1708))),'[1]Lookup for use classification'!$A$9,IF(OR(ISNUMBER(SEARCH('[1]Lookup for use classification'!$B$10,C1708)),ISNUMBER(SEARCH('[1]Lookup for use classification'!$C$10,C1708)),ISNUMBER(SEARCH('[1]Lookup for use classification'!$D$10,C1708)),ISNUMBER(SEARCH('[1]Lookup for use classification'!$E$10,C1708)),ISNUMBER(SEARCH('[1]Lookup for use classification'!$F$10,C1708))),'[1]Lookup for use classification'!$A$10,IF(OR(ISNUMBER(SEARCH('[1]Lookup for use classification'!$B$11,C1708)),ISNUMBER(SEARCH('[1]Lookup for use classification'!$C$11,C1708))),'[1]Lookup for use classification'!$A$11,IF(OR(ISNUMBER(SEARCH('[1]Lookup for use classification'!$B$12,C1708)),ISNUMBER(SEARCH('[1]Lookup for use classification'!$C$12,C1708))),'[1]Lookup for use classification'!$A$12,"Nope"))))))))))</f>
        <v>Warehousing</v>
      </c>
      <c r="E1708" s="163">
        <v>4000</v>
      </c>
      <c r="F1708" s="163"/>
      <c r="G1708" s="163"/>
      <c r="H1708" s="164"/>
      <c r="I1708" s="164"/>
      <c r="J1708" s="165">
        <v>18681.168128999998</v>
      </c>
    </row>
    <row r="1709" spans="1:12">
      <c r="A1709" s="188" t="s">
        <v>2055</v>
      </c>
      <c r="B1709" s="8" t="str">
        <f>IF(ISNA(VLOOKUP(CONCATENATE(A1709,C1709),ARIS!$A$1:$A$959,1,FALSE)),"","ARIS")</f>
        <v>ARIS</v>
      </c>
      <c r="C1709" s="162" t="s">
        <v>2056</v>
      </c>
      <c r="D1709" s="6" t="str">
        <f>IF(OR(ISNUMBER(SEARCH('[1]Lookup for use classification'!$B$1,C1709)),ISNUMBER(SEARCH('[1]Lookup for use classification'!$C$1,C1709)),ISNUMBER(SEARCH('[1]Lookup for use classification'!$D$1,C1709))),'[1]Lookup for use classification'!$A$1,IF(ISNUMBER(SEARCH('[1]Lookup for use classification'!$B$2,C1709)),'[1]Lookup for use classification'!$A$2,IF(ISNUMBER(SEARCH('[1]Lookup for use classification'!$B$3,C1709)),'[1]Lookup for use classification'!$A$3,IF(OR(ISNUMBER(SEARCH('[1]Lookup for use classification'!$B$4,C1709)),ISNUMBER(SEARCH('[1]Lookup for use classification'!$C$4,C1709))),'[1]Lookup for use classification'!$A$4,IF(OR(ISNUMBER(SEARCH('[1]Lookup for use classification'!$B$5,C1709)),ISNUMBER(SEARCH('[1]Lookup for use classification'!$C$5,C1709)),ISNUMBER(SEARCH('[1]Lookup for use classification'!$D$5,C1709))),'[1]Lookup for use classification'!$A$5,IF(OR(ISNUMBER(SEARCH('[1]Lookup for use classification'!$B$7,C1709)),ISNUMBER(SEARCH('[1]Lookup for use classification'!$C$7,C1709)),ISNUMBER(SEARCH('[1]Lookup for use classification'!$D$7,C1709))),'[1]Lookup for use classification'!$A$7,IF(OR(ISNUMBER(SEARCH('[1]Lookup for use classification'!$B$9,C1709)),ISNUMBER(SEARCH('[1]Lookup for use classification'!$C$9,C1709)),ISNUMBER(SEARCH('[1]Lookup for use classification'!$D$9,C1709)),ISNUMBER(SEARCH('[1]Lookup for use classification'!$E$9,C1709)),ISNUMBER(SEARCH('[1]Lookup for use classification'!$F$9,C1709)),ISNUMBER(SEARCH('[1]Lookup for use classification'!$G$9,C1709))),'[1]Lookup for use classification'!$A$9,IF(OR(ISNUMBER(SEARCH('[1]Lookup for use classification'!$B$10,C1709)),ISNUMBER(SEARCH('[1]Lookup for use classification'!$C$10,C1709)),ISNUMBER(SEARCH('[1]Lookup for use classification'!$D$10,C1709)),ISNUMBER(SEARCH('[1]Lookup for use classification'!$E$10,C1709)),ISNUMBER(SEARCH('[1]Lookup for use classification'!$F$10,C1709))),'[1]Lookup for use classification'!$A$10,IF(OR(ISNUMBER(SEARCH('[1]Lookup for use classification'!$B$11,C1709)),ISNUMBER(SEARCH('[1]Lookup for use classification'!$C$11,C1709))),'[1]Lookup for use classification'!$A$11,IF(OR(ISNUMBER(SEARCH('[1]Lookup for use classification'!$B$12,C1709)),ISNUMBER(SEARCH('[1]Lookup for use classification'!$C$12,C1709))),'[1]Lookup for use classification'!$A$12,"Nope"))))))))))</f>
        <v>Warehousing</v>
      </c>
      <c r="E1709" s="163">
        <v>10200</v>
      </c>
      <c r="F1709" s="163"/>
      <c r="G1709" s="163"/>
      <c r="H1709" s="164">
        <v>3528.0131386861312</v>
      </c>
      <c r="I1709" s="164"/>
      <c r="J1709" s="165">
        <v>72757.654813000001</v>
      </c>
    </row>
    <row r="1710" spans="1:12" hidden="1">
      <c r="A1710" s="138" t="s">
        <v>2729</v>
      </c>
      <c r="B1710" s="8" t="str">
        <f>IF(ISNA(VLOOKUP(CONCATENATE(A1710,C1710),EUS!$B$2:$B$1939,1,FALSE)),"","End Use Study")</f>
        <v>End Use Study</v>
      </c>
      <c r="C1710" s="8" t="s">
        <v>1221</v>
      </c>
      <c r="D1710" s="6" t="str">
        <f>IF(OR(ISNUMBER(SEARCH('[1]Lookup for use classification'!$B$1,C1710)),ISNUMBER(SEARCH('[1]Lookup for use classification'!$C$1,C1710)),ISNUMBER(SEARCH('[1]Lookup for use classification'!$D$1,C1710)),ISNUMBER(SEARCH('[1]Lookup for use classification'!$E$1,C1710))),'[1]Lookup for use classification'!$A$1,IF(ISNUMBER(SEARCH('[1]Lookup for use classification'!$B$2,C1710)),'[1]Lookup for use classification'!$A$2,IF(ISNUMBER(SEARCH('[1]Lookup for use classification'!$B$3,C1710)),'[1]Lookup for use classification'!$A$3,IF(OR(ISNUMBER(SEARCH('[1]Lookup for use classification'!$B$4,C1710)),ISNUMBER(SEARCH('[1]Lookup for use classification'!$C$4,C1710)),ISNUMBER(SEARCH('[1]Lookup for use classification'!$D$4,C1710)),ISNUMBER(SEARCH('[1]Lookup for use classification'!$E$4,C1710))),'[1]Lookup for use classification'!$A$4,IF(OR(ISNUMBER(SEARCH('[1]Lookup for use classification'!$B$5,C1710)),ISNUMBER(SEARCH('[1]Lookup for use classification'!$C$5,C1710)),ISNUMBER(SEARCH('[1]Lookup for use classification'!$D$5,C1710))),'[1]Lookup for use classification'!$A$5,IF(OR(ISNUMBER(SEARCH('[1]Lookup for use classification'!$B$7,C1710)),ISNUMBER(SEARCH('[1]Lookup for use classification'!$C$7,C1710)),ISNUMBER(SEARCH('[1]Lookup for use classification'!$D$7,C1710))),'[1]Lookup for use classification'!$A$7,IF(OR(ISNUMBER(SEARCH('[1]Lookup for use classification'!$B$9,C1710)),ISNUMBER(SEARCH('[1]Lookup for use classification'!$C$9,C1710)),ISNUMBER(SEARCH('[1]Lookup for use classification'!$D$9,C1710)),ISNUMBER(SEARCH('[1]Lookup for use classification'!$E$9,C1710)),ISNUMBER(SEARCH('[1]Lookup for use classification'!$F$9,C1710)),ISNUMBER(SEARCH('[1]Lookup for use classification'!$G$9,C1710)),ISNUMBER(SEARCH('[1]Lookup for use classification'!$H$9,C1710)),ISNUMBER(SEARCH('[1]Lookup for use classification'!$I$9,C1710)),ISNUMBER(SEARCH('[1]Lookup for use classification'!$J$9,C1710)),ISNUMBER(SEARCH('[1]Lookup for use classification'!$K$9,C1710))),'[1]Lookup for use classification'!$A$9,IF(OR(ISNUMBER(SEARCH('[1]Lookup for use classification'!$B$10,C1710)),ISNUMBER(SEARCH('[1]Lookup for use classification'!$C$10,C1710)),ISNUMBER(SEARCH('[1]Lookup for use classification'!$D$10,C1710)),ISNUMBER(SEARCH('[1]Lookup for use classification'!$E$10,C1710)),ISNUMBER(SEARCH('[1]Lookup for use classification'!$F$10,C1710)),ISNUMBER(SEARCH('[1]Lookup for use classification'!$G$10,C1710))),'[1]Lookup for use classification'!$A$10,IF(OR(ISNUMBER(SEARCH('[1]Lookup for use classification'!$B$11,C1710)),ISNUMBER(SEARCH('[1]Lookup for use classification'!$C$11,C1710))),'[1]Lookup for use classification'!$A$11,IF(OR(ISNUMBER(SEARCH('[1]Lookup for use classification'!$B$12,C1710)),ISNUMBER(SEARCH('[1]Lookup for use classification'!$C$12,C1710))),'[1]Lookup for use classification'!$A$12,IF(OR(ISNUMBER(SEARCH('[1]Lookup for use classification'!$B$13,C1710)),ISNUMBER(SEARCH('[1]Lookup for use classification'!$C$13,C1710)),ISNUMBER(SEARCH('[1]Lookup for use classification'!$D$13,C1710)),,ISNUMBER(SEARCH('[1]Lookup for use classification'!$C$13,C1710)),ISNUMBER(SEARCH('[1]Lookup for use classification'!$E$13,C1710))),'[1]Lookup for use classification'!$A$13,IF(OR(ISNUMBER(SEARCH('[1]Lookup for use classification'!$B$14,C1710)),ISNUMBER(SEARCH('[1]Lookup for use classification'!$C$14,C1710))),'[1]Lookup for use classification'!$A$14,"Other"))))))))))))</f>
        <v>Other</v>
      </c>
      <c r="E1710" s="9"/>
      <c r="F1710" s="9"/>
      <c r="G1710" s="9"/>
      <c r="H1710" s="164"/>
      <c r="I1710" s="164"/>
      <c r="J1710" s="7"/>
      <c r="L1710" s="6"/>
    </row>
    <row r="1711" spans="1:12" hidden="1">
      <c r="A1711" s="185" t="s">
        <v>3442</v>
      </c>
      <c r="B1711" s="8" t="s">
        <v>6055</v>
      </c>
      <c r="C1711" s="162"/>
      <c r="D1711" s="165" t="s">
        <v>3335</v>
      </c>
      <c r="E1711" s="163">
        <v>50966</v>
      </c>
      <c r="F1711" s="163"/>
      <c r="G1711" s="163"/>
      <c r="H1711" s="164"/>
      <c r="I1711" s="164"/>
      <c r="K1711" s="163"/>
    </row>
    <row r="1712" spans="1:12" hidden="1">
      <c r="A1712" s="187" t="s">
        <v>998</v>
      </c>
      <c r="B1712" s="167" t="s">
        <v>4456</v>
      </c>
      <c r="C1712" s="182" t="s">
        <v>996</v>
      </c>
      <c r="D1712" s="6" t="str">
        <f>IF(OR(ISNUMBER(SEARCH('[1]Lookup for use classification'!$B$1,C1712)),ISNUMBER(SEARCH('[1]Lookup for use classification'!$C$1,C1712)),ISNUMBER(SEARCH('[1]Lookup for use classification'!$D$1,C1712)),ISNUMBER(SEARCH('[1]Lookup for use classification'!$E$1,C1712))),'[1]Lookup for use classification'!$A$1,IF(ISNUMBER(SEARCH('[1]Lookup for use classification'!$B$2,C1712)),'[1]Lookup for use classification'!$A$2,IF(ISNUMBER(SEARCH('[1]Lookup for use classification'!$B$3,C1712)),'[1]Lookup for use classification'!$A$3,IF(OR(ISNUMBER(SEARCH('[1]Lookup for use classification'!$B$4,C1712)),ISNUMBER(SEARCH('[1]Lookup for use classification'!$C$4,C1712)),ISNUMBER(SEARCH('[1]Lookup for use classification'!$D$4,C1712)),ISNUMBER(SEARCH('[1]Lookup for use classification'!$E$4,C1712))),'[1]Lookup for use classification'!$A$4,IF(OR(ISNUMBER(SEARCH('[1]Lookup for use classification'!$B$5,C1712)),ISNUMBER(SEARCH('[1]Lookup for use classification'!$C$5,C1712)),ISNUMBER(SEARCH('[1]Lookup for use classification'!$D$5,C1712))),'[1]Lookup for use classification'!$A$5,IF(OR(ISNUMBER(SEARCH('[1]Lookup for use classification'!$B$7,C1712)),ISNUMBER(SEARCH('[1]Lookup for use classification'!$C$7,C1712)),ISNUMBER(SEARCH('[1]Lookup for use classification'!$D$7,C1712))),'[1]Lookup for use classification'!$A$7,IF(OR(ISNUMBER(SEARCH('[1]Lookup for use classification'!$B$9,C1712)),ISNUMBER(SEARCH('[1]Lookup for use classification'!$C$9,C1712)),ISNUMBER(SEARCH('[1]Lookup for use classification'!$D$9,C1712)),ISNUMBER(SEARCH('[1]Lookup for use classification'!$E$9,C1712)),ISNUMBER(SEARCH('[1]Lookup for use classification'!$F$9,C1712)),ISNUMBER(SEARCH('[1]Lookup for use classification'!$G$9,C1712)),ISNUMBER(SEARCH('[1]Lookup for use classification'!$H$9,C1712)),ISNUMBER(SEARCH('[1]Lookup for use classification'!$I$9,C1712)),ISNUMBER(SEARCH('[1]Lookup for use classification'!$J$9,C1712)),ISNUMBER(SEARCH('[1]Lookup for use classification'!$K$9,C1712))),'[1]Lookup for use classification'!$A$9,IF(OR(ISNUMBER(SEARCH('[1]Lookup for use classification'!$B$10,C1712)),ISNUMBER(SEARCH('[1]Lookup for use classification'!$C$10,C1712)),ISNUMBER(SEARCH('[1]Lookup for use classification'!$D$10,C1712)),ISNUMBER(SEARCH('[1]Lookup for use classification'!$E$10,C1712)),ISNUMBER(SEARCH('[1]Lookup for use classification'!$F$10,C1712)),ISNUMBER(SEARCH('[1]Lookup for use classification'!$G$10,C1712))),'[1]Lookup for use classification'!$A$10,IF(OR(ISNUMBER(SEARCH('[1]Lookup for use classification'!$B$11,C1712)),ISNUMBER(SEARCH('[1]Lookup for use classification'!$C$11,C1712))),'[1]Lookup for use classification'!$A$11,IF(OR(ISNUMBER(SEARCH('[1]Lookup for use classification'!$B$12,C1712)),ISNUMBER(SEARCH('[1]Lookup for use classification'!$C$12,C1712))),'[1]Lookup for use classification'!$A$12,IF(OR(ISNUMBER(SEARCH('[1]Lookup for use classification'!$B$13,C1712)),ISNUMBER(SEARCH('[1]Lookup for use classification'!$C$13,C1712)),ISNUMBER(SEARCH('[1]Lookup for use classification'!$D$13,C1712)),,ISNUMBER(SEARCH('[1]Lookup for use classification'!$C$13,C1712)),ISNUMBER(SEARCH('[1]Lookup for use classification'!$E$13,C1712))),'[1]Lookup for use classification'!$A$13,IF(OR(ISNUMBER(SEARCH('[1]Lookup for use classification'!$B$14,C1712)),ISNUMBER(SEARCH('[1]Lookup for use classification'!$C$14,C1712))),'[1]Lookup for use classification'!$A$14,"Other"))))))))))))</f>
        <v>Education - K - 12</v>
      </c>
      <c r="E1712" s="183">
        <v>7600</v>
      </c>
      <c r="F1712" s="184"/>
      <c r="G1712" s="184"/>
    </row>
    <row r="1713" spans="1:12" hidden="1">
      <c r="A1713" s="187" t="s">
        <v>998</v>
      </c>
      <c r="B1713" s="167" t="s">
        <v>4456</v>
      </c>
      <c r="C1713" s="182" t="s">
        <v>997</v>
      </c>
      <c r="D1713" s="6" t="str">
        <f>IF(OR(ISNUMBER(SEARCH('[1]Lookup for use classification'!$B$1,C1713)),ISNUMBER(SEARCH('[1]Lookup for use classification'!$C$1,C1713)),ISNUMBER(SEARCH('[1]Lookup for use classification'!$D$1,C1713)),ISNUMBER(SEARCH('[1]Lookup for use classification'!$E$1,C1713))),'[1]Lookup for use classification'!$A$1,IF(ISNUMBER(SEARCH('[1]Lookup for use classification'!$B$2,C1713)),'[1]Lookup for use classification'!$A$2,IF(ISNUMBER(SEARCH('[1]Lookup for use classification'!$B$3,C1713)),'[1]Lookup for use classification'!$A$3,IF(OR(ISNUMBER(SEARCH('[1]Lookup for use classification'!$B$4,C1713)),ISNUMBER(SEARCH('[1]Lookup for use classification'!$C$4,C1713)),ISNUMBER(SEARCH('[1]Lookup for use classification'!$D$4,C1713)),ISNUMBER(SEARCH('[1]Lookup for use classification'!$E$4,C1713))),'[1]Lookup for use classification'!$A$4,IF(OR(ISNUMBER(SEARCH('[1]Lookup for use classification'!$B$5,C1713)),ISNUMBER(SEARCH('[1]Lookup for use classification'!$C$5,C1713)),ISNUMBER(SEARCH('[1]Lookup for use classification'!$D$5,C1713))),'[1]Lookup for use classification'!$A$5,IF(OR(ISNUMBER(SEARCH('[1]Lookup for use classification'!$B$7,C1713)),ISNUMBER(SEARCH('[1]Lookup for use classification'!$C$7,C1713)),ISNUMBER(SEARCH('[1]Lookup for use classification'!$D$7,C1713))),'[1]Lookup for use classification'!$A$7,IF(OR(ISNUMBER(SEARCH('[1]Lookup for use classification'!$B$9,C1713)),ISNUMBER(SEARCH('[1]Lookup for use classification'!$C$9,C1713)),ISNUMBER(SEARCH('[1]Lookup for use classification'!$D$9,C1713)),ISNUMBER(SEARCH('[1]Lookup for use classification'!$E$9,C1713)),ISNUMBER(SEARCH('[1]Lookup for use classification'!$F$9,C1713)),ISNUMBER(SEARCH('[1]Lookup for use classification'!$G$9,C1713)),ISNUMBER(SEARCH('[1]Lookup for use classification'!$H$9,C1713)),ISNUMBER(SEARCH('[1]Lookup for use classification'!$I$9,C1713)),ISNUMBER(SEARCH('[1]Lookup for use classification'!$J$9,C1713)),ISNUMBER(SEARCH('[1]Lookup for use classification'!$K$9,C1713))),'[1]Lookup for use classification'!$A$9,IF(OR(ISNUMBER(SEARCH('[1]Lookup for use classification'!$B$10,C1713)),ISNUMBER(SEARCH('[1]Lookup for use classification'!$C$10,C1713)),ISNUMBER(SEARCH('[1]Lookup for use classification'!$D$10,C1713)),ISNUMBER(SEARCH('[1]Lookup for use classification'!$E$10,C1713)),ISNUMBER(SEARCH('[1]Lookup for use classification'!$F$10,C1713)),ISNUMBER(SEARCH('[1]Lookup for use classification'!$G$10,C1713))),'[1]Lookup for use classification'!$A$10,IF(OR(ISNUMBER(SEARCH('[1]Lookup for use classification'!$B$11,C1713)),ISNUMBER(SEARCH('[1]Lookup for use classification'!$C$11,C1713))),'[1]Lookup for use classification'!$A$11,IF(OR(ISNUMBER(SEARCH('[1]Lookup for use classification'!$B$12,C1713)),ISNUMBER(SEARCH('[1]Lookup for use classification'!$C$12,C1713))),'[1]Lookup for use classification'!$A$12,IF(OR(ISNUMBER(SEARCH('[1]Lookup for use classification'!$B$13,C1713)),ISNUMBER(SEARCH('[1]Lookup for use classification'!$C$13,C1713)),ISNUMBER(SEARCH('[1]Lookup for use classification'!$D$13,C1713)),,ISNUMBER(SEARCH('[1]Lookup for use classification'!$C$13,C1713)),ISNUMBER(SEARCH('[1]Lookup for use classification'!$E$13,C1713))),'[1]Lookup for use classification'!$A$13,IF(OR(ISNUMBER(SEARCH('[1]Lookup for use classification'!$B$14,C1713)),ISNUMBER(SEARCH('[1]Lookup for use classification'!$C$14,C1713))),'[1]Lookup for use classification'!$A$14,"Other"))))))))))))</f>
        <v>Office</v>
      </c>
      <c r="E1713" s="183"/>
      <c r="F1713" s="184"/>
      <c r="G1713" s="184"/>
    </row>
    <row r="1714" spans="1:12" hidden="1">
      <c r="A1714" s="187" t="s">
        <v>998</v>
      </c>
      <c r="B1714" s="167" t="s">
        <v>4456</v>
      </c>
      <c r="C1714" s="182" t="s">
        <v>286</v>
      </c>
      <c r="D1714" s="6" t="str">
        <f>IF(OR(ISNUMBER(SEARCH('[1]Lookup for use classification'!$B$1,C1714)),ISNUMBER(SEARCH('[1]Lookup for use classification'!$C$1,C1714)),ISNUMBER(SEARCH('[1]Lookup for use classification'!$D$1,C1714)),ISNUMBER(SEARCH('[1]Lookup for use classification'!$E$1,C1714))),'[1]Lookup for use classification'!$A$1,IF(ISNUMBER(SEARCH('[1]Lookup for use classification'!$B$2,C1714)),'[1]Lookup for use classification'!$A$2,IF(ISNUMBER(SEARCH('[1]Lookup for use classification'!$B$3,C1714)),'[1]Lookup for use classification'!$A$3,IF(OR(ISNUMBER(SEARCH('[1]Lookup for use classification'!$B$4,C1714)),ISNUMBER(SEARCH('[1]Lookup for use classification'!$C$4,C1714)),ISNUMBER(SEARCH('[1]Lookup for use classification'!$D$4,C1714)),ISNUMBER(SEARCH('[1]Lookup for use classification'!$E$4,C1714))),'[1]Lookup for use classification'!$A$4,IF(OR(ISNUMBER(SEARCH('[1]Lookup for use classification'!$B$5,C1714)),ISNUMBER(SEARCH('[1]Lookup for use classification'!$C$5,C1714)),ISNUMBER(SEARCH('[1]Lookup for use classification'!$D$5,C1714))),'[1]Lookup for use classification'!$A$5,IF(OR(ISNUMBER(SEARCH('[1]Lookup for use classification'!$B$7,C1714)),ISNUMBER(SEARCH('[1]Lookup for use classification'!$C$7,C1714)),ISNUMBER(SEARCH('[1]Lookup for use classification'!$D$7,C1714))),'[1]Lookup for use classification'!$A$7,IF(OR(ISNUMBER(SEARCH('[1]Lookup for use classification'!$B$9,C1714)),ISNUMBER(SEARCH('[1]Lookup for use classification'!$C$9,C1714)),ISNUMBER(SEARCH('[1]Lookup for use classification'!$D$9,C1714)),ISNUMBER(SEARCH('[1]Lookup for use classification'!$E$9,C1714)),ISNUMBER(SEARCH('[1]Lookup for use classification'!$F$9,C1714)),ISNUMBER(SEARCH('[1]Lookup for use classification'!$G$9,C1714)),ISNUMBER(SEARCH('[1]Lookup for use classification'!$H$9,C1714)),ISNUMBER(SEARCH('[1]Lookup for use classification'!$I$9,C1714)),ISNUMBER(SEARCH('[1]Lookup for use classification'!$J$9,C1714)),ISNUMBER(SEARCH('[1]Lookup for use classification'!$K$9,C1714))),'[1]Lookup for use classification'!$A$9,IF(OR(ISNUMBER(SEARCH('[1]Lookup for use classification'!$B$10,C1714)),ISNUMBER(SEARCH('[1]Lookup for use classification'!$C$10,C1714)),ISNUMBER(SEARCH('[1]Lookup for use classification'!$D$10,C1714)),ISNUMBER(SEARCH('[1]Lookup for use classification'!$E$10,C1714)),ISNUMBER(SEARCH('[1]Lookup for use classification'!$F$10,C1714)),ISNUMBER(SEARCH('[1]Lookup for use classification'!$G$10,C1714))),'[1]Lookup for use classification'!$A$10,IF(OR(ISNUMBER(SEARCH('[1]Lookup for use classification'!$B$11,C1714)),ISNUMBER(SEARCH('[1]Lookup for use classification'!$C$11,C1714))),'[1]Lookup for use classification'!$A$11,IF(OR(ISNUMBER(SEARCH('[1]Lookup for use classification'!$B$12,C1714)),ISNUMBER(SEARCH('[1]Lookup for use classification'!$C$12,C1714))),'[1]Lookup for use classification'!$A$12,IF(OR(ISNUMBER(SEARCH('[1]Lookup for use classification'!$B$13,C1714)),ISNUMBER(SEARCH('[1]Lookup for use classification'!$C$13,C1714)),ISNUMBER(SEARCH('[1]Lookup for use classification'!$D$13,C1714)),,ISNUMBER(SEARCH('[1]Lookup for use classification'!$C$13,C1714)),ISNUMBER(SEARCH('[1]Lookup for use classification'!$E$13,C1714))),'[1]Lookup for use classification'!$A$13,IF(OR(ISNUMBER(SEARCH('[1]Lookup for use classification'!$B$14,C1714)),ISNUMBER(SEARCH('[1]Lookup for use classification'!$C$14,C1714))),'[1]Lookup for use classification'!$A$14,"Other"))))))))))))</f>
        <v>Public Assembly</v>
      </c>
      <c r="E1714" s="183"/>
      <c r="F1714" s="184"/>
      <c r="G1714" s="184"/>
    </row>
    <row r="1715" spans="1:12" hidden="1">
      <c r="A1715" s="188" t="s">
        <v>2477</v>
      </c>
      <c r="B1715" s="8" t="str">
        <f>IF(ISNA(VLOOKUP(CONCATENATE(A1715,C1715),ARIS!$A$1:$A$959,1,FALSE)),"","ARIS")</f>
        <v>ARIS</v>
      </c>
      <c r="C1715" s="162" t="s">
        <v>3391</v>
      </c>
      <c r="D1715" s="165" t="s">
        <v>3335</v>
      </c>
      <c r="E1715" s="163">
        <v>3160</v>
      </c>
      <c r="F1715" s="163"/>
      <c r="G1715" s="163"/>
      <c r="H1715" s="164">
        <v>875.26598540145983</v>
      </c>
      <c r="I1715" s="164"/>
      <c r="J1715" s="165">
        <v>18334.735008199998</v>
      </c>
      <c r="L1715" s="165">
        <v>26.892885245901642</v>
      </c>
    </row>
    <row r="1716" spans="1:12" hidden="1">
      <c r="A1716" s="138" t="s">
        <v>2477</v>
      </c>
      <c r="B1716" s="8" t="str">
        <f>IF(ISNA(VLOOKUP(CONCATENATE(A1716,C1716),EUS!$B$2:$B$1939,1,FALSE)),"","End Use Study")</f>
        <v>End Use Study</v>
      </c>
      <c r="C1716" s="8" t="s">
        <v>3443</v>
      </c>
      <c r="D1716" s="165" t="s">
        <v>3335</v>
      </c>
      <c r="E1716" s="9">
        <v>3160</v>
      </c>
      <c r="F1716" s="9"/>
      <c r="G1716" s="9"/>
      <c r="H1716" s="164">
        <v>1730</v>
      </c>
      <c r="I1716" s="164"/>
      <c r="J1716" s="7">
        <v>1730</v>
      </c>
      <c r="L1716" s="6"/>
    </row>
    <row r="1717" spans="1:12" hidden="1">
      <c r="A1717" s="138" t="s">
        <v>2477</v>
      </c>
      <c r="B1717" s="8" t="str">
        <f>IF(ISNA(VLOOKUP(CONCATENATE(A1717,C1717),EUS!$B$2:$B$1939,1,FALSE)),"","End Use Study")</f>
        <v>End Use Study</v>
      </c>
      <c r="C1717" s="8" t="s">
        <v>2667</v>
      </c>
      <c r="D1717" s="6" t="str">
        <f>IF(OR(ISNUMBER(SEARCH('[1]Lookup for use classification'!$B$1,C1717)),ISNUMBER(SEARCH('[1]Lookup for use classification'!$C$1,C1717)),ISNUMBER(SEARCH('[1]Lookup for use classification'!$D$1,C1717)),ISNUMBER(SEARCH('[1]Lookup for use classification'!$E$1,C1717))),'[1]Lookup for use classification'!$A$1,IF(ISNUMBER(SEARCH('[1]Lookup for use classification'!$B$2,C1717)),'[1]Lookup for use classification'!$A$2,IF(ISNUMBER(SEARCH('[1]Lookup for use classification'!$B$3,C1717)),'[1]Lookup for use classification'!$A$3,IF(OR(ISNUMBER(SEARCH('[1]Lookup for use classification'!$B$4,C1717)),ISNUMBER(SEARCH('[1]Lookup for use classification'!$C$4,C1717)),ISNUMBER(SEARCH('[1]Lookup for use classification'!$D$4,C1717)),ISNUMBER(SEARCH('[1]Lookup for use classification'!$E$4,C1717))),'[1]Lookup for use classification'!$A$4,IF(OR(ISNUMBER(SEARCH('[1]Lookup for use classification'!$B$5,C1717)),ISNUMBER(SEARCH('[1]Lookup for use classification'!$C$5,C1717)),ISNUMBER(SEARCH('[1]Lookup for use classification'!$D$5,C1717))),'[1]Lookup for use classification'!$A$5,IF(OR(ISNUMBER(SEARCH('[1]Lookup for use classification'!$B$7,C1717)),ISNUMBER(SEARCH('[1]Lookup for use classification'!$C$7,C1717)),ISNUMBER(SEARCH('[1]Lookup for use classification'!$D$7,C1717))),'[1]Lookup for use classification'!$A$7,IF(OR(ISNUMBER(SEARCH('[1]Lookup for use classification'!$B$9,C1717)),ISNUMBER(SEARCH('[1]Lookup for use classification'!$C$9,C1717)),ISNUMBER(SEARCH('[1]Lookup for use classification'!$D$9,C1717)),ISNUMBER(SEARCH('[1]Lookup for use classification'!$E$9,C1717)),ISNUMBER(SEARCH('[1]Lookup for use classification'!$F$9,C1717)),ISNUMBER(SEARCH('[1]Lookup for use classification'!$G$9,C1717)),ISNUMBER(SEARCH('[1]Lookup for use classification'!$H$9,C1717)),ISNUMBER(SEARCH('[1]Lookup for use classification'!$I$9,C1717)),ISNUMBER(SEARCH('[1]Lookup for use classification'!$J$9,C1717)),ISNUMBER(SEARCH('[1]Lookup for use classification'!$K$9,C1717))),'[1]Lookup for use classification'!$A$9,IF(OR(ISNUMBER(SEARCH('[1]Lookup for use classification'!$B$10,C1717)),ISNUMBER(SEARCH('[1]Lookup for use classification'!$C$10,C1717)),ISNUMBER(SEARCH('[1]Lookup for use classification'!$D$10,C1717)),ISNUMBER(SEARCH('[1]Lookup for use classification'!$E$10,C1717)),ISNUMBER(SEARCH('[1]Lookup for use classification'!$F$10,C1717)),ISNUMBER(SEARCH('[1]Lookup for use classification'!$G$10,C1717))),'[1]Lookup for use classification'!$A$10,IF(OR(ISNUMBER(SEARCH('[1]Lookup for use classification'!$B$11,C1717)),ISNUMBER(SEARCH('[1]Lookup for use classification'!$C$11,C1717))),'[1]Lookup for use classification'!$A$11,IF(OR(ISNUMBER(SEARCH('[1]Lookup for use classification'!$B$12,C1717)),ISNUMBER(SEARCH('[1]Lookup for use classification'!$C$12,C1717))),'[1]Lookup for use classification'!$A$12,IF(OR(ISNUMBER(SEARCH('[1]Lookup for use classification'!$B$13,C1717)),ISNUMBER(SEARCH('[1]Lookup for use classification'!$C$13,C1717)),ISNUMBER(SEARCH('[1]Lookup for use classification'!$D$13,C1717)),,ISNUMBER(SEARCH('[1]Lookup for use classification'!$C$13,C1717)),ISNUMBER(SEARCH('[1]Lookup for use classification'!$E$13,C1717))),'[1]Lookup for use classification'!$A$13,IF(OR(ISNUMBER(SEARCH('[1]Lookup for use classification'!$B$14,C1717)),ISNUMBER(SEARCH('[1]Lookup for use classification'!$C$14,C1717))),'[1]Lookup for use classification'!$A$14,"Other"))))))))))))</f>
        <v>Other</v>
      </c>
      <c r="E1717" s="9"/>
      <c r="F1717" s="9"/>
      <c r="G1717" s="9"/>
      <c r="H1717" s="164"/>
      <c r="I1717" s="164"/>
      <c r="J1717" s="7"/>
      <c r="L1717" s="6"/>
    </row>
    <row r="1718" spans="1:12" hidden="1">
      <c r="A1718" s="138" t="s">
        <v>2477</v>
      </c>
      <c r="B1718" s="8" t="str">
        <f>IF(ISNA(VLOOKUP(CONCATENATE(A1718,C1718),EUS!$B$2:$B$1939,1,FALSE)),"","End Use Study")</f>
        <v>End Use Study</v>
      </c>
      <c r="C1718" s="8" t="s">
        <v>2730</v>
      </c>
      <c r="D1718" s="6" t="str">
        <f>IF(OR(ISNUMBER(SEARCH('[1]Lookup for use classification'!$B$1,C1718)),ISNUMBER(SEARCH('[1]Lookup for use classification'!$C$1,C1718)),ISNUMBER(SEARCH('[1]Lookup for use classification'!$D$1,C1718)),ISNUMBER(SEARCH('[1]Lookup for use classification'!$E$1,C1718))),'[1]Lookup for use classification'!$A$1,IF(ISNUMBER(SEARCH('[1]Lookup for use classification'!$B$2,C1718)),'[1]Lookup for use classification'!$A$2,IF(ISNUMBER(SEARCH('[1]Lookup for use classification'!$B$3,C1718)),'[1]Lookup for use classification'!$A$3,IF(OR(ISNUMBER(SEARCH('[1]Lookup for use classification'!$B$4,C1718)),ISNUMBER(SEARCH('[1]Lookup for use classification'!$C$4,C1718)),ISNUMBER(SEARCH('[1]Lookup for use classification'!$D$4,C1718)),ISNUMBER(SEARCH('[1]Lookup for use classification'!$E$4,C1718))),'[1]Lookup for use classification'!$A$4,IF(OR(ISNUMBER(SEARCH('[1]Lookup for use classification'!$B$5,C1718)),ISNUMBER(SEARCH('[1]Lookup for use classification'!$C$5,C1718)),ISNUMBER(SEARCH('[1]Lookup for use classification'!$D$5,C1718))),'[1]Lookup for use classification'!$A$5,IF(OR(ISNUMBER(SEARCH('[1]Lookup for use classification'!$B$7,C1718)),ISNUMBER(SEARCH('[1]Lookup for use classification'!$C$7,C1718)),ISNUMBER(SEARCH('[1]Lookup for use classification'!$D$7,C1718))),'[1]Lookup for use classification'!$A$7,IF(OR(ISNUMBER(SEARCH('[1]Lookup for use classification'!$B$9,C1718)),ISNUMBER(SEARCH('[1]Lookup for use classification'!$C$9,C1718)),ISNUMBER(SEARCH('[1]Lookup for use classification'!$D$9,C1718)),ISNUMBER(SEARCH('[1]Lookup for use classification'!$E$9,C1718)),ISNUMBER(SEARCH('[1]Lookup for use classification'!$F$9,C1718)),ISNUMBER(SEARCH('[1]Lookup for use classification'!$G$9,C1718)),ISNUMBER(SEARCH('[1]Lookup for use classification'!$H$9,C1718)),ISNUMBER(SEARCH('[1]Lookup for use classification'!$I$9,C1718)),ISNUMBER(SEARCH('[1]Lookup for use classification'!$J$9,C1718)),ISNUMBER(SEARCH('[1]Lookup for use classification'!$K$9,C1718))),'[1]Lookup for use classification'!$A$9,IF(OR(ISNUMBER(SEARCH('[1]Lookup for use classification'!$B$10,C1718)),ISNUMBER(SEARCH('[1]Lookup for use classification'!$C$10,C1718)),ISNUMBER(SEARCH('[1]Lookup for use classification'!$D$10,C1718)),ISNUMBER(SEARCH('[1]Lookup for use classification'!$E$10,C1718)),ISNUMBER(SEARCH('[1]Lookup for use classification'!$F$10,C1718)),ISNUMBER(SEARCH('[1]Lookup for use classification'!$G$10,C1718))),'[1]Lookup for use classification'!$A$10,IF(OR(ISNUMBER(SEARCH('[1]Lookup for use classification'!$B$11,C1718)),ISNUMBER(SEARCH('[1]Lookup for use classification'!$C$11,C1718))),'[1]Lookup for use classification'!$A$11,IF(OR(ISNUMBER(SEARCH('[1]Lookup for use classification'!$B$12,C1718)),ISNUMBER(SEARCH('[1]Lookup for use classification'!$C$12,C1718))),'[1]Lookup for use classification'!$A$12,IF(OR(ISNUMBER(SEARCH('[1]Lookup for use classification'!$B$13,C1718)),ISNUMBER(SEARCH('[1]Lookup for use classification'!$C$13,C1718)),ISNUMBER(SEARCH('[1]Lookup for use classification'!$D$13,C1718)),,ISNUMBER(SEARCH('[1]Lookup for use classification'!$C$13,C1718)),ISNUMBER(SEARCH('[1]Lookup for use classification'!$E$13,C1718))),'[1]Lookup for use classification'!$A$13,IF(OR(ISNUMBER(SEARCH('[1]Lookup for use classification'!$B$14,C1718)),ISNUMBER(SEARCH('[1]Lookup for use classification'!$C$14,C1718))),'[1]Lookup for use classification'!$A$14,"Other"))))))))))))</f>
        <v>Other</v>
      </c>
      <c r="E1718" s="9"/>
      <c r="F1718" s="9"/>
      <c r="G1718" s="9"/>
      <c r="H1718" s="164"/>
      <c r="I1718" s="164"/>
      <c r="J1718" s="7"/>
      <c r="L1718" s="6"/>
    </row>
    <row r="1719" spans="1:12" hidden="1">
      <c r="A1719" s="138" t="s">
        <v>2477</v>
      </c>
      <c r="B1719" s="8" t="str">
        <f>IF(ISNA(VLOOKUP(CONCATENATE(A1719,C1719),EUS!$B$2:$B$1939,1,FALSE)),"","End Use Study")</f>
        <v>End Use Study</v>
      </c>
      <c r="C1719" s="8" t="s">
        <v>2479</v>
      </c>
      <c r="D1719" s="6" t="str">
        <f>IF(OR(ISNUMBER(SEARCH('[1]Lookup for use classification'!$B$1,C1719)),ISNUMBER(SEARCH('[1]Lookup for use classification'!$C$1,C1719)),ISNUMBER(SEARCH('[1]Lookup for use classification'!$D$1,C1719))),'[1]Lookup for use classification'!$A$1,IF(ISNUMBER(SEARCH('[1]Lookup for use classification'!$B$2,C1719)),'[1]Lookup for use classification'!$A$2,IF(ISNUMBER(SEARCH('[1]Lookup for use classification'!$B$3,C1719)),'[1]Lookup for use classification'!$A$3,IF(OR(ISNUMBER(SEARCH('[1]Lookup for use classification'!$B$4,C1719)),ISNUMBER(SEARCH('[1]Lookup for use classification'!$C$4,C1719))),'[1]Lookup for use classification'!$A$4,IF(OR(ISNUMBER(SEARCH('[1]Lookup for use classification'!$B$5,C1719)),ISNUMBER(SEARCH('[1]Lookup for use classification'!$C$5,C1719)),ISNUMBER(SEARCH('[1]Lookup for use classification'!$D$5,C1719))),'[1]Lookup for use classification'!$A$5,IF(OR(ISNUMBER(SEARCH('[1]Lookup for use classification'!$B$7,C1719)),ISNUMBER(SEARCH('[1]Lookup for use classification'!$C$7,C1719)),ISNUMBER(SEARCH('[1]Lookup for use classification'!$D$7,C1719))),'[1]Lookup for use classification'!$A$7,IF(OR(ISNUMBER(SEARCH('[1]Lookup for use classification'!$B$9,C1719)),ISNUMBER(SEARCH('[1]Lookup for use classification'!$C$9,C1719)),ISNUMBER(SEARCH('[1]Lookup for use classification'!$D$9,C1719)),ISNUMBER(SEARCH('[1]Lookup for use classification'!$E$9,C1719)),ISNUMBER(SEARCH('[1]Lookup for use classification'!$F$9,C1719)),ISNUMBER(SEARCH('[1]Lookup for use classification'!$G$9,C1719))),'[1]Lookup for use classification'!$A$9,IF(OR(ISNUMBER(SEARCH('[1]Lookup for use classification'!$B$10,C1719)),ISNUMBER(SEARCH('[1]Lookup for use classification'!$C$10,C1719)),ISNUMBER(SEARCH('[1]Lookup for use classification'!$D$10,C1719)),ISNUMBER(SEARCH('[1]Lookup for use classification'!$E$10,C1719)),ISNUMBER(SEARCH('[1]Lookup for use classification'!$F$10,C1719))),'[1]Lookup for use classification'!$A$10,IF(OR(ISNUMBER(SEARCH('[1]Lookup for use classification'!$B$11,C1719)),ISNUMBER(SEARCH('[1]Lookup for use classification'!$C$11,C1719))),'[1]Lookup for use classification'!$A$11,IF(OR(ISNUMBER(SEARCH('[1]Lookup for use classification'!$B$12,C1719)),ISNUMBER(SEARCH('[1]Lookup for use classification'!$C$12,C1719))),'[1]Lookup for use classification'!$A$12,"Nope"))))))))))</f>
        <v>Public Assembly</v>
      </c>
      <c r="E1719" s="9"/>
      <c r="F1719" s="9"/>
      <c r="G1719" s="9"/>
      <c r="H1719" s="164"/>
      <c r="I1719" s="164"/>
      <c r="J1719" s="7"/>
      <c r="L1719" s="6"/>
    </row>
    <row r="1720" spans="1:12" hidden="1">
      <c r="A1720" s="138" t="s">
        <v>2477</v>
      </c>
      <c r="B1720" s="8" t="str">
        <f>IF(ISNA(VLOOKUP(CONCATENATE(A1720,C1720),EUS!$B$2:$B$1939,1,FALSE)),"","End Use Study")</f>
        <v>End Use Study</v>
      </c>
      <c r="C1720" s="8" t="s">
        <v>2478</v>
      </c>
      <c r="D1720" s="165" t="s">
        <v>2424</v>
      </c>
      <c r="E1720" s="9"/>
      <c r="F1720" s="9"/>
      <c r="G1720" s="9"/>
      <c r="H1720" s="164"/>
      <c r="I1720" s="164"/>
      <c r="J1720" s="7"/>
      <c r="L1720" s="6"/>
    </row>
    <row r="1721" spans="1:12" hidden="1">
      <c r="A1721" s="138" t="s">
        <v>2477</v>
      </c>
      <c r="B1721" s="8" t="str">
        <f>IF(ISNA(VLOOKUP(CONCATENATE(A1721,C1721),EUS!$B$2:$B$1939,1,FALSE)),"","End Use Study")</f>
        <v>End Use Study</v>
      </c>
      <c r="C1721" s="8" t="s">
        <v>2480</v>
      </c>
      <c r="D1721" s="6" t="str">
        <f>IF(OR(ISNUMBER(SEARCH('[1]Lookup for use classification'!$B$1,C1721)),ISNUMBER(SEARCH('[1]Lookup for use classification'!$C$1,C1721)),ISNUMBER(SEARCH('[1]Lookup for use classification'!$D$1,C1721))),'[1]Lookup for use classification'!$A$1,IF(ISNUMBER(SEARCH('[1]Lookup for use classification'!$B$2,C1721)),'[1]Lookup for use classification'!$A$2,IF(ISNUMBER(SEARCH('[1]Lookup for use classification'!$B$3,C1721)),'[1]Lookup for use classification'!$A$3,IF(OR(ISNUMBER(SEARCH('[1]Lookup for use classification'!$B$4,C1721)),ISNUMBER(SEARCH('[1]Lookup for use classification'!$C$4,C1721))),'[1]Lookup for use classification'!$A$4,IF(OR(ISNUMBER(SEARCH('[1]Lookup for use classification'!$B$5,C1721)),ISNUMBER(SEARCH('[1]Lookup for use classification'!$C$5,C1721)),ISNUMBER(SEARCH('[1]Lookup for use classification'!$D$5,C1721))),'[1]Lookup for use classification'!$A$5,IF(OR(ISNUMBER(SEARCH('[1]Lookup for use classification'!$B$7,C1721)),ISNUMBER(SEARCH('[1]Lookup for use classification'!$C$7,C1721)),ISNUMBER(SEARCH('[1]Lookup for use classification'!$D$7,C1721))),'[1]Lookup for use classification'!$A$7,IF(OR(ISNUMBER(SEARCH('[1]Lookup for use classification'!$B$9,C1721)),ISNUMBER(SEARCH('[1]Lookup for use classification'!$C$9,C1721)),ISNUMBER(SEARCH('[1]Lookup for use classification'!$D$9,C1721)),ISNUMBER(SEARCH('[1]Lookup for use classification'!$E$9,C1721)),ISNUMBER(SEARCH('[1]Lookup for use classification'!$F$9,C1721)),ISNUMBER(SEARCH('[1]Lookup for use classification'!$G$9,C1721))),'[1]Lookup for use classification'!$A$9,IF(OR(ISNUMBER(SEARCH('[1]Lookup for use classification'!$B$10,C1721)),ISNUMBER(SEARCH('[1]Lookup for use classification'!$C$10,C1721)),ISNUMBER(SEARCH('[1]Lookup for use classification'!$D$10,C1721)),ISNUMBER(SEARCH('[1]Lookup for use classification'!$E$10,C1721)),ISNUMBER(SEARCH('[1]Lookup for use classification'!$F$10,C1721))),'[1]Lookup for use classification'!$A$10,IF(OR(ISNUMBER(SEARCH('[1]Lookup for use classification'!$B$11,C1721)),ISNUMBER(SEARCH('[1]Lookup for use classification'!$C$11,C1721))),'[1]Lookup for use classification'!$A$11,IF(OR(ISNUMBER(SEARCH('[1]Lookup for use classification'!$B$12,C1721)),ISNUMBER(SEARCH('[1]Lookup for use classification'!$C$12,C1721))),'[1]Lookup for use classification'!$A$12,"Nope"))))))))))</f>
        <v>Public Assembly</v>
      </c>
      <c r="E1721" s="9"/>
      <c r="F1721" s="9"/>
      <c r="G1721" s="9"/>
      <c r="H1721" s="164"/>
      <c r="I1721" s="164"/>
      <c r="J1721" s="7"/>
      <c r="L1721" s="6"/>
    </row>
    <row r="1722" spans="1:12" hidden="1">
      <c r="A1722" s="138" t="s">
        <v>2477</v>
      </c>
      <c r="B1722" s="8" t="str">
        <f>IF(ISNA(VLOOKUP(CONCATENATE(A1722,C1722),EUS!$B$2:$B$1939,1,FALSE)),"","End Use Study")</f>
        <v>End Use Study</v>
      </c>
      <c r="C1722" s="8" t="s">
        <v>2481</v>
      </c>
      <c r="D1722" s="6" t="str">
        <f>IF(OR(ISNUMBER(SEARCH('[1]Lookup for use classification'!$B$1,C1722)),ISNUMBER(SEARCH('[1]Lookup for use classification'!$C$1,C1722)),ISNUMBER(SEARCH('[1]Lookup for use classification'!$D$1,C1722)),ISNUMBER(SEARCH('[1]Lookup for use classification'!$E$1,C1722))),'[1]Lookup for use classification'!$A$1,IF(ISNUMBER(SEARCH('[1]Lookup for use classification'!$B$2,C1722)),'[1]Lookup for use classification'!$A$2,IF(ISNUMBER(SEARCH('[1]Lookup for use classification'!$B$3,C1722)),'[1]Lookup for use classification'!$A$3,IF(OR(ISNUMBER(SEARCH('[1]Lookup for use classification'!$B$4,C1722)),ISNUMBER(SEARCH('[1]Lookup for use classification'!$C$4,C1722)),ISNUMBER(SEARCH('[1]Lookup for use classification'!$D$4,C1722)),ISNUMBER(SEARCH('[1]Lookup for use classification'!$E$4,C1722))),'[1]Lookup for use classification'!$A$4,IF(OR(ISNUMBER(SEARCH('[1]Lookup for use classification'!$B$5,C1722)),ISNUMBER(SEARCH('[1]Lookup for use classification'!$C$5,C1722)),ISNUMBER(SEARCH('[1]Lookup for use classification'!$D$5,C1722))),'[1]Lookup for use classification'!$A$5,IF(OR(ISNUMBER(SEARCH('[1]Lookup for use classification'!$B$7,C1722)),ISNUMBER(SEARCH('[1]Lookup for use classification'!$C$7,C1722)),ISNUMBER(SEARCH('[1]Lookup for use classification'!$D$7,C1722))),'[1]Lookup for use classification'!$A$7,IF(OR(ISNUMBER(SEARCH('[1]Lookup for use classification'!$B$9,C1722)),ISNUMBER(SEARCH('[1]Lookup for use classification'!$C$9,C1722)),ISNUMBER(SEARCH('[1]Lookup for use classification'!$D$9,C1722)),ISNUMBER(SEARCH('[1]Lookup for use classification'!$E$9,C1722)),ISNUMBER(SEARCH('[1]Lookup for use classification'!$F$9,C1722)),ISNUMBER(SEARCH('[1]Lookup for use classification'!$G$9,C1722)),ISNUMBER(SEARCH('[1]Lookup for use classification'!$H$9,C1722)),ISNUMBER(SEARCH('[1]Lookup for use classification'!$I$9,C1722)),ISNUMBER(SEARCH('[1]Lookup for use classification'!$J$9,C1722)),ISNUMBER(SEARCH('[1]Lookup for use classification'!$K$9,C1722))),'[1]Lookup for use classification'!$A$9,IF(OR(ISNUMBER(SEARCH('[1]Lookup for use classification'!$B$10,C1722)),ISNUMBER(SEARCH('[1]Lookup for use classification'!$C$10,C1722)),ISNUMBER(SEARCH('[1]Lookup for use classification'!$D$10,C1722)),ISNUMBER(SEARCH('[1]Lookup for use classification'!$E$10,C1722)),ISNUMBER(SEARCH('[1]Lookup for use classification'!$F$10,C1722)),ISNUMBER(SEARCH('[1]Lookup for use classification'!$G$10,C1722))),'[1]Lookup for use classification'!$A$10,IF(OR(ISNUMBER(SEARCH('[1]Lookup for use classification'!$B$11,C1722)),ISNUMBER(SEARCH('[1]Lookup for use classification'!$C$11,C1722))),'[1]Lookup for use classification'!$A$11,IF(OR(ISNUMBER(SEARCH('[1]Lookup for use classification'!$B$12,C1722)),ISNUMBER(SEARCH('[1]Lookup for use classification'!$C$12,C1722))),'[1]Lookup for use classification'!$A$12,IF(OR(ISNUMBER(SEARCH('[1]Lookup for use classification'!$B$13,C1722)),ISNUMBER(SEARCH('[1]Lookup for use classification'!$C$13,C1722)),ISNUMBER(SEARCH('[1]Lookup for use classification'!$D$13,C1722)),,ISNUMBER(SEARCH('[1]Lookup for use classification'!$C$13,C1722)),ISNUMBER(SEARCH('[1]Lookup for use classification'!$E$13,C1722))),'[1]Lookup for use classification'!$A$13,"Other")))))))))))</f>
        <v>Public Assembly</v>
      </c>
      <c r="E1722" s="9"/>
      <c r="F1722" s="9"/>
      <c r="G1722" s="9"/>
      <c r="H1722" s="164"/>
      <c r="I1722" s="164"/>
      <c r="J1722" s="7"/>
      <c r="L1722" s="6"/>
    </row>
    <row r="1723" spans="1:12" hidden="1">
      <c r="A1723" s="188" t="s">
        <v>2731</v>
      </c>
      <c r="B1723" s="8" t="str">
        <f>IF(ISNA(VLOOKUP(CONCATENATE(A1723,C1723),ARIS!$A$1:$A$959,1,FALSE)),"","ARIS")</f>
        <v>ARIS</v>
      </c>
      <c r="C1723" s="162" t="s">
        <v>3444</v>
      </c>
      <c r="D1723" s="165" t="s">
        <v>3335</v>
      </c>
      <c r="E1723" s="163">
        <v>19580</v>
      </c>
      <c r="F1723" s="163"/>
      <c r="G1723" s="163"/>
      <c r="H1723" s="164">
        <v>9406.1947445255464</v>
      </c>
      <c r="I1723" s="164"/>
      <c r="J1723" s="165">
        <v>77855.033533999987</v>
      </c>
      <c r="L1723" s="165">
        <v>331.33278688524587</v>
      </c>
    </row>
    <row r="1724" spans="1:12" hidden="1">
      <c r="A1724" s="187" t="s">
        <v>1005</v>
      </c>
      <c r="B1724" s="167" t="s">
        <v>4456</v>
      </c>
      <c r="C1724" s="168" t="s">
        <v>1004</v>
      </c>
      <c r="D1724" s="6" t="str">
        <f>IF(OR(ISNUMBER(SEARCH('[1]Lookup for use classification'!$B$1,C1724)),ISNUMBER(SEARCH('[1]Lookup for use classification'!$C$1,C1724)),ISNUMBER(SEARCH('[1]Lookup for use classification'!$D$1,C1724)),ISNUMBER(SEARCH('[1]Lookup for use classification'!$E$1,C1724))),'[1]Lookup for use classification'!$A$1,IF(ISNUMBER(SEARCH('[1]Lookup for use classification'!$B$2,C1724)),'[1]Lookup for use classification'!$A$2,IF(ISNUMBER(SEARCH('[1]Lookup for use classification'!$B$3,C1724)),'[1]Lookup for use classification'!$A$3,IF(OR(ISNUMBER(SEARCH('[1]Lookup for use classification'!$B$4,C1724)),ISNUMBER(SEARCH('[1]Lookup for use classification'!$C$4,C1724)),ISNUMBER(SEARCH('[1]Lookup for use classification'!$D$4,C1724)),ISNUMBER(SEARCH('[1]Lookup for use classification'!$E$4,C1724))),'[1]Lookup for use classification'!$A$4,IF(OR(ISNUMBER(SEARCH('[1]Lookup for use classification'!$B$5,C1724)),ISNUMBER(SEARCH('[1]Lookup for use classification'!$C$5,C1724)),ISNUMBER(SEARCH('[1]Lookup for use classification'!$D$5,C1724))),'[1]Lookup for use classification'!$A$5,IF(OR(ISNUMBER(SEARCH('[1]Lookup for use classification'!$B$7,C1724)),ISNUMBER(SEARCH('[1]Lookup for use classification'!$C$7,C1724)),ISNUMBER(SEARCH('[1]Lookup for use classification'!$D$7,C1724))),'[1]Lookup for use classification'!$A$7,IF(OR(ISNUMBER(SEARCH('[1]Lookup for use classification'!$B$9,C1724)),ISNUMBER(SEARCH('[1]Lookup for use classification'!$C$9,C1724)),ISNUMBER(SEARCH('[1]Lookup for use classification'!$D$9,C1724)),ISNUMBER(SEARCH('[1]Lookup for use classification'!$E$9,C1724)),ISNUMBER(SEARCH('[1]Lookup for use classification'!$F$9,C1724)),ISNUMBER(SEARCH('[1]Lookup for use classification'!$G$9,C1724)),ISNUMBER(SEARCH('[1]Lookup for use classification'!$H$9,C1724)),ISNUMBER(SEARCH('[1]Lookup for use classification'!$I$9,C1724)),ISNUMBER(SEARCH('[1]Lookup for use classification'!$J$9,C1724)),ISNUMBER(SEARCH('[1]Lookup for use classification'!$K$9,C1724))),'[1]Lookup for use classification'!$A$9,IF(OR(ISNUMBER(SEARCH('[1]Lookup for use classification'!$B$10,C1724)),ISNUMBER(SEARCH('[1]Lookup for use classification'!$C$10,C1724)),ISNUMBER(SEARCH('[1]Lookup for use classification'!$D$10,C1724)),ISNUMBER(SEARCH('[1]Lookup for use classification'!$E$10,C1724)),ISNUMBER(SEARCH('[1]Lookup for use classification'!$F$10,C1724)),ISNUMBER(SEARCH('[1]Lookup for use classification'!$G$10,C1724))),'[1]Lookup for use classification'!$A$10,IF(OR(ISNUMBER(SEARCH('[1]Lookup for use classification'!$B$11,C1724)),ISNUMBER(SEARCH('[1]Lookup for use classification'!$C$11,C1724))),'[1]Lookup for use classification'!$A$11,IF(OR(ISNUMBER(SEARCH('[1]Lookup for use classification'!$B$12,C1724)),ISNUMBER(SEARCH('[1]Lookup for use classification'!$C$12,C1724))),'[1]Lookup for use classification'!$A$12,IF(OR(ISNUMBER(SEARCH('[1]Lookup for use classification'!$B$13,C1724)),ISNUMBER(SEARCH('[1]Lookup for use classification'!$C$13,C1724)),ISNUMBER(SEARCH('[1]Lookup for use classification'!$D$13,C1724)),,ISNUMBER(SEARCH('[1]Lookup for use classification'!$C$13,C1724)),ISNUMBER(SEARCH('[1]Lookup for use classification'!$E$13,C1724))),'[1]Lookup for use classification'!$A$13,IF(OR(ISNUMBER(SEARCH('[1]Lookup for use classification'!$B$14,C1724)),ISNUMBER(SEARCH('[1]Lookup for use classification'!$C$14,C1724))),'[1]Lookup for use classification'!$A$14,"Other"))))))))))))</f>
        <v>Health Care - Hospitals</v>
      </c>
      <c r="E1724" s="169"/>
      <c r="F1724" s="170"/>
      <c r="G1724" s="170"/>
    </row>
    <row r="1725" spans="1:12" hidden="1">
      <c r="A1725" s="187" t="s">
        <v>1005</v>
      </c>
      <c r="B1725" s="167" t="s">
        <v>4456</v>
      </c>
      <c r="C1725" s="182" t="s">
        <v>5</v>
      </c>
      <c r="D1725" s="6" t="str">
        <f>IF(OR(ISNUMBER(SEARCH('[1]Lookup for use classification'!$B$1,C1725)),ISNUMBER(SEARCH('[1]Lookup for use classification'!$C$1,C1725)),ISNUMBER(SEARCH('[1]Lookup for use classification'!$D$1,C1725)),ISNUMBER(SEARCH('[1]Lookup for use classification'!$E$1,C1725))),'[1]Lookup for use classification'!$A$1,IF(ISNUMBER(SEARCH('[1]Lookup for use classification'!$B$2,C1725)),'[1]Lookup for use classification'!$A$2,IF(ISNUMBER(SEARCH('[1]Lookup for use classification'!$B$3,C1725)),'[1]Lookup for use classification'!$A$3,IF(OR(ISNUMBER(SEARCH('[1]Lookup for use classification'!$B$4,C1725)),ISNUMBER(SEARCH('[1]Lookup for use classification'!$C$4,C1725)),ISNUMBER(SEARCH('[1]Lookup for use classification'!$D$4,C1725)),ISNUMBER(SEARCH('[1]Lookup for use classification'!$E$4,C1725))),'[1]Lookup for use classification'!$A$4,IF(OR(ISNUMBER(SEARCH('[1]Lookup for use classification'!$B$5,C1725)),ISNUMBER(SEARCH('[1]Lookup for use classification'!$C$5,C1725)),ISNUMBER(SEARCH('[1]Lookup for use classification'!$D$5,C1725))),'[1]Lookup for use classification'!$A$5,IF(OR(ISNUMBER(SEARCH('[1]Lookup for use classification'!$B$7,C1725)),ISNUMBER(SEARCH('[1]Lookup for use classification'!$C$7,C1725)),ISNUMBER(SEARCH('[1]Lookup for use classification'!$D$7,C1725))),'[1]Lookup for use classification'!$A$7,IF(OR(ISNUMBER(SEARCH('[1]Lookup for use classification'!$B$9,C1725)),ISNUMBER(SEARCH('[1]Lookup for use classification'!$C$9,C1725)),ISNUMBER(SEARCH('[1]Lookup for use classification'!$D$9,C1725)),ISNUMBER(SEARCH('[1]Lookup for use classification'!$E$9,C1725)),ISNUMBER(SEARCH('[1]Lookup for use classification'!$F$9,C1725)),ISNUMBER(SEARCH('[1]Lookup for use classification'!$G$9,C1725)),ISNUMBER(SEARCH('[1]Lookup for use classification'!$H$9,C1725)),ISNUMBER(SEARCH('[1]Lookup for use classification'!$I$9,C1725)),ISNUMBER(SEARCH('[1]Lookup for use classification'!$J$9,C1725)),ISNUMBER(SEARCH('[1]Lookup for use classification'!$K$9,C1725))),'[1]Lookup for use classification'!$A$9,IF(OR(ISNUMBER(SEARCH('[1]Lookup for use classification'!$B$10,C1725)),ISNUMBER(SEARCH('[1]Lookup for use classification'!$C$10,C1725)),ISNUMBER(SEARCH('[1]Lookup for use classification'!$D$10,C1725)),ISNUMBER(SEARCH('[1]Lookup for use classification'!$E$10,C1725)),ISNUMBER(SEARCH('[1]Lookup for use classification'!$F$10,C1725)),ISNUMBER(SEARCH('[1]Lookup for use classification'!$G$10,C1725))),'[1]Lookup for use classification'!$A$10,IF(OR(ISNUMBER(SEARCH('[1]Lookup for use classification'!$B$11,C1725)),ISNUMBER(SEARCH('[1]Lookup for use classification'!$C$11,C1725))),'[1]Lookup for use classification'!$A$11,IF(OR(ISNUMBER(SEARCH('[1]Lookup for use classification'!$B$12,C1725)),ISNUMBER(SEARCH('[1]Lookup for use classification'!$C$12,C1725))),'[1]Lookup for use classification'!$A$12,IF(OR(ISNUMBER(SEARCH('[1]Lookup for use classification'!$B$13,C1725)),ISNUMBER(SEARCH('[1]Lookup for use classification'!$C$13,C1725)),ISNUMBER(SEARCH('[1]Lookup for use classification'!$D$13,C1725)),,ISNUMBER(SEARCH('[1]Lookup for use classification'!$C$13,C1725)),ISNUMBER(SEARCH('[1]Lookup for use classification'!$E$13,C1725))),'[1]Lookup for use classification'!$A$13,IF(OR(ISNUMBER(SEARCH('[1]Lookup for use classification'!$B$14,C1725)),ISNUMBER(SEARCH('[1]Lookup for use classification'!$C$14,C1725))),'[1]Lookup for use classification'!$A$14,"Other"))))))))))))</f>
        <v>Office</v>
      </c>
      <c r="E1725" s="183">
        <v>770</v>
      </c>
      <c r="F1725" s="184" t="s">
        <v>827</v>
      </c>
      <c r="G1725" s="184"/>
    </row>
    <row r="1726" spans="1:12" hidden="1">
      <c r="A1726" s="187" t="s">
        <v>1005</v>
      </c>
      <c r="B1726" s="167" t="s">
        <v>4456</v>
      </c>
      <c r="C1726" s="182" t="s">
        <v>37</v>
      </c>
      <c r="D1726" s="6" t="str">
        <f>IF(OR(ISNUMBER(SEARCH('[1]Lookup for use classification'!$B$1,C1726)),ISNUMBER(SEARCH('[1]Lookup for use classification'!$C$1,C1726)),ISNUMBER(SEARCH('[1]Lookup for use classification'!$D$1,C1726)),ISNUMBER(SEARCH('[1]Lookup for use classification'!$E$1,C1726))),'[1]Lookup for use classification'!$A$1,IF(ISNUMBER(SEARCH('[1]Lookup for use classification'!$B$2,C1726)),'[1]Lookup for use classification'!$A$2,IF(ISNUMBER(SEARCH('[1]Lookup for use classification'!$B$3,C1726)),'[1]Lookup for use classification'!$A$3,IF(OR(ISNUMBER(SEARCH('[1]Lookup for use classification'!$B$4,C1726)),ISNUMBER(SEARCH('[1]Lookup for use classification'!$C$4,C1726)),ISNUMBER(SEARCH('[1]Lookup for use classification'!$D$4,C1726)),ISNUMBER(SEARCH('[1]Lookup for use classification'!$E$4,C1726))),'[1]Lookup for use classification'!$A$4,IF(OR(ISNUMBER(SEARCH('[1]Lookup for use classification'!$B$5,C1726)),ISNUMBER(SEARCH('[1]Lookup for use classification'!$C$5,C1726)),ISNUMBER(SEARCH('[1]Lookup for use classification'!$D$5,C1726))),'[1]Lookup for use classification'!$A$5,IF(OR(ISNUMBER(SEARCH('[1]Lookup for use classification'!$B$7,C1726)),ISNUMBER(SEARCH('[1]Lookup for use classification'!$C$7,C1726)),ISNUMBER(SEARCH('[1]Lookup for use classification'!$D$7,C1726))),'[1]Lookup for use classification'!$A$7,IF(OR(ISNUMBER(SEARCH('[1]Lookup for use classification'!$B$9,C1726)),ISNUMBER(SEARCH('[1]Lookup for use classification'!$C$9,C1726)),ISNUMBER(SEARCH('[1]Lookup for use classification'!$D$9,C1726)),ISNUMBER(SEARCH('[1]Lookup for use classification'!$E$9,C1726)),ISNUMBER(SEARCH('[1]Lookup for use classification'!$F$9,C1726)),ISNUMBER(SEARCH('[1]Lookup for use classification'!$G$9,C1726)),ISNUMBER(SEARCH('[1]Lookup for use classification'!$H$9,C1726)),ISNUMBER(SEARCH('[1]Lookup for use classification'!$I$9,C1726)),ISNUMBER(SEARCH('[1]Lookup for use classification'!$J$9,C1726)),ISNUMBER(SEARCH('[1]Lookup for use classification'!$K$9,C1726))),'[1]Lookup for use classification'!$A$9,IF(OR(ISNUMBER(SEARCH('[1]Lookup for use classification'!$B$10,C1726)),ISNUMBER(SEARCH('[1]Lookup for use classification'!$C$10,C1726)),ISNUMBER(SEARCH('[1]Lookup for use classification'!$D$10,C1726)),ISNUMBER(SEARCH('[1]Lookup for use classification'!$E$10,C1726)),ISNUMBER(SEARCH('[1]Lookup for use classification'!$F$10,C1726)),ISNUMBER(SEARCH('[1]Lookup for use classification'!$G$10,C1726))),'[1]Lookup for use classification'!$A$10,IF(OR(ISNUMBER(SEARCH('[1]Lookup for use classification'!$B$11,C1726)),ISNUMBER(SEARCH('[1]Lookup for use classification'!$C$11,C1726))),'[1]Lookup for use classification'!$A$11,IF(OR(ISNUMBER(SEARCH('[1]Lookup for use classification'!$B$12,C1726)),ISNUMBER(SEARCH('[1]Lookup for use classification'!$C$12,C1726))),'[1]Lookup for use classification'!$A$12,IF(OR(ISNUMBER(SEARCH('[1]Lookup for use classification'!$B$13,C1726)),ISNUMBER(SEARCH('[1]Lookup for use classification'!$C$13,C1726)),ISNUMBER(SEARCH('[1]Lookup for use classification'!$D$13,C1726)),,ISNUMBER(SEARCH('[1]Lookup for use classification'!$C$13,C1726)),ISNUMBER(SEARCH('[1]Lookup for use classification'!$E$13,C1726))),'[1]Lookup for use classification'!$A$13,IF(OR(ISNUMBER(SEARCH('[1]Lookup for use classification'!$B$14,C1726)),ISNUMBER(SEARCH('[1]Lookup for use classification'!$C$14,C1726))),'[1]Lookup for use classification'!$A$14,"Other"))))))))))))</f>
        <v>Office</v>
      </c>
      <c r="E1726" s="183"/>
      <c r="F1726" s="184"/>
      <c r="G1726" s="184"/>
    </row>
    <row r="1727" spans="1:12" hidden="1">
      <c r="A1727" s="187" t="s">
        <v>1005</v>
      </c>
      <c r="B1727" s="167" t="s">
        <v>4456</v>
      </c>
      <c r="C1727" s="168" t="s">
        <v>153</v>
      </c>
      <c r="D1727" s="6" t="str">
        <f>IF(OR(ISNUMBER(SEARCH('[1]Lookup for use classification'!$B$1,C1727)),ISNUMBER(SEARCH('[1]Lookup for use classification'!$C$1,C1727)),ISNUMBER(SEARCH('[1]Lookup for use classification'!$D$1,C1727)),ISNUMBER(SEARCH('[1]Lookup for use classification'!$E$1,C1727))),'[1]Lookup for use classification'!$A$1,IF(ISNUMBER(SEARCH('[1]Lookup for use classification'!$B$2,C1727)),'[1]Lookup for use classification'!$A$2,IF(ISNUMBER(SEARCH('[1]Lookup for use classification'!$B$3,C1727)),'[1]Lookup for use classification'!$A$3,IF(OR(ISNUMBER(SEARCH('[1]Lookup for use classification'!$B$4,C1727)),ISNUMBER(SEARCH('[1]Lookup for use classification'!$C$4,C1727)),ISNUMBER(SEARCH('[1]Lookup for use classification'!$D$4,C1727)),ISNUMBER(SEARCH('[1]Lookup for use classification'!$E$4,C1727))),'[1]Lookup for use classification'!$A$4,IF(OR(ISNUMBER(SEARCH('[1]Lookup for use classification'!$B$5,C1727)),ISNUMBER(SEARCH('[1]Lookup for use classification'!$C$5,C1727)),ISNUMBER(SEARCH('[1]Lookup for use classification'!$D$5,C1727))),'[1]Lookup for use classification'!$A$5,IF(OR(ISNUMBER(SEARCH('[1]Lookup for use classification'!$B$7,C1727)),ISNUMBER(SEARCH('[1]Lookup for use classification'!$C$7,C1727)),ISNUMBER(SEARCH('[1]Lookup for use classification'!$D$7,C1727))),'[1]Lookup for use classification'!$A$7,IF(OR(ISNUMBER(SEARCH('[1]Lookup for use classification'!$B$9,C1727)),ISNUMBER(SEARCH('[1]Lookup for use classification'!$C$9,C1727)),ISNUMBER(SEARCH('[1]Lookup for use classification'!$D$9,C1727)),ISNUMBER(SEARCH('[1]Lookup for use classification'!$E$9,C1727)),ISNUMBER(SEARCH('[1]Lookup for use classification'!$F$9,C1727)),ISNUMBER(SEARCH('[1]Lookup for use classification'!$G$9,C1727)),ISNUMBER(SEARCH('[1]Lookup for use classification'!$H$9,C1727)),ISNUMBER(SEARCH('[1]Lookup for use classification'!$I$9,C1727)),ISNUMBER(SEARCH('[1]Lookup for use classification'!$J$9,C1727)),ISNUMBER(SEARCH('[1]Lookup for use classification'!$K$9,C1727))),'[1]Lookup for use classification'!$A$9,IF(OR(ISNUMBER(SEARCH('[1]Lookup for use classification'!$B$10,C1727)),ISNUMBER(SEARCH('[1]Lookup for use classification'!$C$10,C1727)),ISNUMBER(SEARCH('[1]Lookup for use classification'!$D$10,C1727)),ISNUMBER(SEARCH('[1]Lookup for use classification'!$E$10,C1727)),ISNUMBER(SEARCH('[1]Lookup for use classification'!$F$10,C1727)),ISNUMBER(SEARCH('[1]Lookup for use classification'!$G$10,C1727))),'[1]Lookup for use classification'!$A$10,IF(OR(ISNUMBER(SEARCH('[1]Lookup for use classification'!$B$11,C1727)),ISNUMBER(SEARCH('[1]Lookup for use classification'!$C$11,C1727))),'[1]Lookup for use classification'!$A$11,IF(OR(ISNUMBER(SEARCH('[1]Lookup for use classification'!$B$12,C1727)),ISNUMBER(SEARCH('[1]Lookup for use classification'!$C$12,C1727))),'[1]Lookup for use classification'!$A$12,IF(OR(ISNUMBER(SEARCH('[1]Lookup for use classification'!$B$13,C1727)),ISNUMBER(SEARCH('[1]Lookup for use classification'!$C$13,C1727)),ISNUMBER(SEARCH('[1]Lookup for use classification'!$D$13,C1727)),,ISNUMBER(SEARCH('[1]Lookup for use classification'!$C$13,C1727)),ISNUMBER(SEARCH('[1]Lookup for use classification'!$E$13,C1727))),'[1]Lookup for use classification'!$A$13,IF(OR(ISNUMBER(SEARCH('[1]Lookup for use classification'!$B$14,C1727)),ISNUMBER(SEARCH('[1]Lookup for use classification'!$C$14,C1727))),'[1]Lookup for use classification'!$A$14,"Other"))))))))))))</f>
        <v>Office</v>
      </c>
      <c r="E1727" s="169"/>
      <c r="F1727" s="170"/>
      <c r="G1727" s="170"/>
    </row>
    <row r="1728" spans="1:12" hidden="1">
      <c r="A1728" s="185" t="s">
        <v>1005</v>
      </c>
      <c r="B1728" s="167" t="s">
        <v>4456</v>
      </c>
      <c r="C1728" s="182" t="s">
        <v>44</v>
      </c>
      <c r="D1728" s="6" t="str">
        <f>IF(OR(ISNUMBER(SEARCH('[1]Lookup for use classification'!$B$1,C1728)),ISNUMBER(SEARCH('[1]Lookup for use classification'!$C$1,C1728)),ISNUMBER(SEARCH('[1]Lookup for use classification'!$D$1,C1728)),ISNUMBER(SEARCH('[1]Lookup for use classification'!$E$1,C1728))),'[1]Lookup for use classification'!$A$1,IF(ISNUMBER(SEARCH('[1]Lookup for use classification'!$B$2,C1728)),'[1]Lookup for use classification'!$A$2,IF(ISNUMBER(SEARCH('[1]Lookup for use classification'!$B$3,C1728)),'[1]Lookup for use classification'!$A$3,IF(OR(ISNUMBER(SEARCH('[1]Lookup for use classification'!$B$4,C1728)),ISNUMBER(SEARCH('[1]Lookup for use classification'!$C$4,C1728)),ISNUMBER(SEARCH('[1]Lookup for use classification'!$D$4,C1728)),ISNUMBER(SEARCH('[1]Lookup for use classification'!$E$4,C1728))),'[1]Lookup for use classification'!$A$4,IF(OR(ISNUMBER(SEARCH('[1]Lookup for use classification'!$B$5,C1728)),ISNUMBER(SEARCH('[1]Lookup for use classification'!$C$5,C1728)),ISNUMBER(SEARCH('[1]Lookup for use classification'!$D$5,C1728))),'[1]Lookup for use classification'!$A$5,IF(OR(ISNUMBER(SEARCH('[1]Lookup for use classification'!$B$7,C1728)),ISNUMBER(SEARCH('[1]Lookup for use classification'!$C$7,C1728)),ISNUMBER(SEARCH('[1]Lookup for use classification'!$D$7,C1728))),'[1]Lookup for use classification'!$A$7,IF(OR(ISNUMBER(SEARCH('[1]Lookup for use classification'!$B$9,C1728)),ISNUMBER(SEARCH('[1]Lookup for use classification'!$C$9,C1728)),ISNUMBER(SEARCH('[1]Lookup for use classification'!$D$9,C1728)),ISNUMBER(SEARCH('[1]Lookup for use classification'!$E$9,C1728)),ISNUMBER(SEARCH('[1]Lookup for use classification'!$F$9,C1728)),ISNUMBER(SEARCH('[1]Lookup for use classification'!$G$9,C1728)),ISNUMBER(SEARCH('[1]Lookup for use classification'!$H$9,C1728)),ISNUMBER(SEARCH('[1]Lookup for use classification'!$I$9,C1728)),ISNUMBER(SEARCH('[1]Lookup for use classification'!$J$9,C1728)),ISNUMBER(SEARCH('[1]Lookup for use classification'!$K$9,C1728))),'[1]Lookup for use classification'!$A$9,IF(OR(ISNUMBER(SEARCH('[1]Lookup for use classification'!$B$10,C1728)),ISNUMBER(SEARCH('[1]Lookup for use classification'!$C$10,C1728)),ISNUMBER(SEARCH('[1]Lookup for use classification'!$D$10,C1728)),ISNUMBER(SEARCH('[1]Lookup for use classification'!$E$10,C1728)),ISNUMBER(SEARCH('[1]Lookup for use classification'!$F$10,C1728)),ISNUMBER(SEARCH('[1]Lookup for use classification'!$G$10,C1728))),'[1]Lookup for use classification'!$A$10,IF(OR(ISNUMBER(SEARCH('[1]Lookup for use classification'!$B$11,C1728)),ISNUMBER(SEARCH('[1]Lookup for use classification'!$C$11,C1728))),'[1]Lookup for use classification'!$A$11,IF(OR(ISNUMBER(SEARCH('[1]Lookup for use classification'!$B$12,C1728)),ISNUMBER(SEARCH('[1]Lookup for use classification'!$C$12,C1728))),'[1]Lookup for use classification'!$A$12,IF(OR(ISNUMBER(SEARCH('[1]Lookup for use classification'!$B$13,C1728)),ISNUMBER(SEARCH('[1]Lookup for use classification'!$C$13,C1728)),ISNUMBER(SEARCH('[1]Lookup for use classification'!$D$13,C1728)),,ISNUMBER(SEARCH('[1]Lookup for use classification'!$C$13,C1728)),ISNUMBER(SEARCH('[1]Lookup for use classification'!$E$13,C1728))),'[1]Lookup for use classification'!$A$13,IF(OR(ISNUMBER(SEARCH('[1]Lookup for use classification'!$B$14,C1728)),ISNUMBER(SEARCH('[1]Lookup for use classification'!$C$14,C1728))),'[1]Lookup for use classification'!$A$14,"Other"))))))))))))</f>
        <v>Other</v>
      </c>
      <c r="E1728" s="183">
        <v>96</v>
      </c>
      <c r="F1728" s="184"/>
      <c r="G1728" s="184"/>
    </row>
    <row r="1729" spans="1:12" hidden="1">
      <c r="A1729" s="193" t="s">
        <v>2731</v>
      </c>
      <c r="B1729" s="8" t="str">
        <f>IF(ISNA(VLOOKUP(CONCATENATE(A1729,C1729),ARIS!$A$1:$A$959,1,FALSE)),"","ARIS")</f>
        <v>ARIS</v>
      </c>
      <c r="C1729" s="162" t="s">
        <v>2732</v>
      </c>
      <c r="D1729" s="6" t="str">
        <f>IF(OR(ISNUMBER(SEARCH('[1]Lookup for use classification'!$B$1,C1729)),ISNUMBER(SEARCH('[1]Lookup for use classification'!$C$1,C1729)),ISNUMBER(SEARCH('[1]Lookup for use classification'!$D$1,C1729)),ISNUMBER(SEARCH('[1]Lookup for use classification'!$E$1,C1729))),'[1]Lookup for use classification'!$A$1,IF(ISNUMBER(SEARCH('[1]Lookup for use classification'!$B$2,C1729)),'[1]Lookup for use classification'!$A$2,IF(ISNUMBER(SEARCH('[1]Lookup for use classification'!$B$3,C1729)),'[1]Lookup for use classification'!$A$3,IF(OR(ISNUMBER(SEARCH('[1]Lookup for use classification'!$B$4,C1729)),ISNUMBER(SEARCH('[1]Lookup for use classification'!$C$4,C1729)),ISNUMBER(SEARCH('[1]Lookup for use classification'!$D$4,C1729)),ISNUMBER(SEARCH('[1]Lookup for use classification'!$E$4,C1729))),'[1]Lookup for use classification'!$A$4,IF(OR(ISNUMBER(SEARCH('[1]Lookup for use classification'!$B$5,C1729)),ISNUMBER(SEARCH('[1]Lookup for use classification'!$C$5,C1729)),ISNUMBER(SEARCH('[1]Lookup for use classification'!$D$5,C1729))),'[1]Lookup for use classification'!$A$5,IF(OR(ISNUMBER(SEARCH('[1]Lookup for use classification'!$B$7,C1729)),ISNUMBER(SEARCH('[1]Lookup for use classification'!$C$7,C1729)),ISNUMBER(SEARCH('[1]Lookup for use classification'!$D$7,C1729))),'[1]Lookup for use classification'!$A$7,IF(OR(ISNUMBER(SEARCH('[1]Lookup for use classification'!$B$9,C1729)),ISNUMBER(SEARCH('[1]Lookup for use classification'!$C$9,C1729)),ISNUMBER(SEARCH('[1]Lookup for use classification'!$D$9,C1729)),ISNUMBER(SEARCH('[1]Lookup for use classification'!$E$9,C1729)),ISNUMBER(SEARCH('[1]Lookup for use classification'!$F$9,C1729)),ISNUMBER(SEARCH('[1]Lookup for use classification'!$G$9,C1729)),ISNUMBER(SEARCH('[1]Lookup for use classification'!$H$9,C1729)),ISNUMBER(SEARCH('[1]Lookup for use classification'!$I$9,C1729)),ISNUMBER(SEARCH('[1]Lookup for use classification'!$J$9,C1729)),ISNUMBER(SEARCH('[1]Lookup for use classification'!$K$9,C1729))),'[1]Lookup for use classification'!$A$9,IF(OR(ISNUMBER(SEARCH('[1]Lookup for use classification'!$B$10,C1729)),ISNUMBER(SEARCH('[1]Lookup for use classification'!$C$10,C1729)),ISNUMBER(SEARCH('[1]Lookup for use classification'!$D$10,C1729)),ISNUMBER(SEARCH('[1]Lookup for use classification'!$E$10,C1729)),ISNUMBER(SEARCH('[1]Lookup for use classification'!$F$10,C1729)),ISNUMBER(SEARCH('[1]Lookup for use classification'!$G$10,C1729))),'[1]Lookup for use classification'!$A$10,IF(OR(ISNUMBER(SEARCH('[1]Lookup for use classification'!$B$11,C1729)),ISNUMBER(SEARCH('[1]Lookup for use classification'!$C$11,C1729))),'[1]Lookup for use classification'!$A$11,IF(OR(ISNUMBER(SEARCH('[1]Lookup for use classification'!$B$12,C1729)),ISNUMBER(SEARCH('[1]Lookup for use classification'!$C$12,C1729))),'[1]Lookup for use classification'!$A$12,IF(OR(ISNUMBER(SEARCH('[1]Lookup for use classification'!$B$13,C1729)),ISNUMBER(SEARCH('[1]Lookup for use classification'!$C$13,C1729)),ISNUMBER(SEARCH('[1]Lookup for use classification'!$D$13,C1729)),,ISNUMBER(SEARCH('[1]Lookup for use classification'!$C$13,C1729)),ISNUMBER(SEARCH('[1]Lookup for use classification'!$E$13,C1729))),'[1]Lookup for use classification'!$A$13,IF(OR(ISNUMBER(SEARCH('[1]Lookup for use classification'!$B$14,C1729)),ISNUMBER(SEARCH('[1]Lookup for use classification'!$C$14,C1729))),'[1]Lookup for use classification'!$A$14,"Other"))))))))))))</f>
        <v>Other</v>
      </c>
      <c r="E1729" s="163">
        <v>2000</v>
      </c>
      <c r="F1729" s="163"/>
      <c r="G1729" s="163"/>
      <c r="H1729" s="164">
        <v>1156.2043795620439</v>
      </c>
      <c r="I1729" s="164"/>
      <c r="J1729" s="165">
        <v>3497.031473</v>
      </c>
    </row>
    <row r="1730" spans="1:12" hidden="1">
      <c r="A1730" s="187" t="s">
        <v>1005</v>
      </c>
      <c r="B1730" s="167" t="s">
        <v>4456</v>
      </c>
      <c r="C1730" s="168" t="s">
        <v>999</v>
      </c>
      <c r="D1730" s="6" t="str">
        <f>IF(OR(ISNUMBER(SEARCH('[1]Lookup for use classification'!$B$1,C1730)),ISNUMBER(SEARCH('[1]Lookup for use classification'!$C$1,C1730)),ISNUMBER(SEARCH('[1]Lookup for use classification'!$D$1,C1730)),ISNUMBER(SEARCH('[1]Lookup for use classification'!$E$1,C1730))),'[1]Lookup for use classification'!$A$1,IF(ISNUMBER(SEARCH('[1]Lookup for use classification'!$B$2,C1730)),'[1]Lookup for use classification'!$A$2,IF(ISNUMBER(SEARCH('[1]Lookup for use classification'!$B$3,C1730)),'[1]Lookup for use classification'!$A$3,IF(OR(ISNUMBER(SEARCH('[1]Lookup for use classification'!$B$4,C1730)),ISNUMBER(SEARCH('[1]Lookup for use classification'!$C$4,C1730)),ISNUMBER(SEARCH('[1]Lookup for use classification'!$D$4,C1730)),ISNUMBER(SEARCH('[1]Lookup for use classification'!$E$4,C1730))),'[1]Lookup for use classification'!$A$4,IF(OR(ISNUMBER(SEARCH('[1]Lookup for use classification'!$B$5,C1730)),ISNUMBER(SEARCH('[1]Lookup for use classification'!$C$5,C1730)),ISNUMBER(SEARCH('[1]Lookup for use classification'!$D$5,C1730))),'[1]Lookup for use classification'!$A$5,IF(OR(ISNUMBER(SEARCH('[1]Lookup for use classification'!$B$7,C1730)),ISNUMBER(SEARCH('[1]Lookup for use classification'!$C$7,C1730)),ISNUMBER(SEARCH('[1]Lookup for use classification'!$D$7,C1730))),'[1]Lookup for use classification'!$A$7,IF(OR(ISNUMBER(SEARCH('[1]Lookup for use classification'!$B$9,C1730)),ISNUMBER(SEARCH('[1]Lookup for use classification'!$C$9,C1730)),ISNUMBER(SEARCH('[1]Lookup for use classification'!$D$9,C1730)),ISNUMBER(SEARCH('[1]Lookup for use classification'!$E$9,C1730)),ISNUMBER(SEARCH('[1]Lookup for use classification'!$F$9,C1730)),ISNUMBER(SEARCH('[1]Lookup for use classification'!$G$9,C1730)),ISNUMBER(SEARCH('[1]Lookup for use classification'!$H$9,C1730)),ISNUMBER(SEARCH('[1]Lookup for use classification'!$I$9,C1730)),ISNUMBER(SEARCH('[1]Lookup for use classification'!$J$9,C1730)),ISNUMBER(SEARCH('[1]Lookup for use classification'!$K$9,C1730))),'[1]Lookup for use classification'!$A$9,IF(OR(ISNUMBER(SEARCH('[1]Lookup for use classification'!$B$10,C1730)),ISNUMBER(SEARCH('[1]Lookup for use classification'!$C$10,C1730)),ISNUMBER(SEARCH('[1]Lookup for use classification'!$D$10,C1730)),ISNUMBER(SEARCH('[1]Lookup for use classification'!$E$10,C1730)),ISNUMBER(SEARCH('[1]Lookup for use classification'!$F$10,C1730)),ISNUMBER(SEARCH('[1]Lookup for use classification'!$G$10,C1730))),'[1]Lookup for use classification'!$A$10,IF(OR(ISNUMBER(SEARCH('[1]Lookup for use classification'!$B$11,C1730)),ISNUMBER(SEARCH('[1]Lookup for use classification'!$C$11,C1730))),'[1]Lookup for use classification'!$A$11,IF(OR(ISNUMBER(SEARCH('[1]Lookup for use classification'!$B$12,C1730)),ISNUMBER(SEARCH('[1]Lookup for use classification'!$C$12,C1730))),'[1]Lookup for use classification'!$A$12,IF(OR(ISNUMBER(SEARCH('[1]Lookup for use classification'!$B$13,C1730)),ISNUMBER(SEARCH('[1]Lookup for use classification'!$C$13,C1730)),ISNUMBER(SEARCH('[1]Lookup for use classification'!$D$13,C1730)),,ISNUMBER(SEARCH('[1]Lookup for use classification'!$C$13,C1730)),ISNUMBER(SEARCH('[1]Lookup for use classification'!$E$13,C1730))),'[1]Lookup for use classification'!$A$13,IF(OR(ISNUMBER(SEARCH('[1]Lookup for use classification'!$B$14,C1730)),ISNUMBER(SEARCH('[1]Lookup for use classification'!$C$14,C1730))),'[1]Lookup for use classification'!$A$14,"Other"))))))))))))</f>
        <v>Other</v>
      </c>
      <c r="E1730" s="169"/>
      <c r="F1730" s="170"/>
      <c r="G1730" s="170"/>
    </row>
    <row r="1731" spans="1:12" hidden="1">
      <c r="A1731" s="187" t="s">
        <v>1005</v>
      </c>
      <c r="B1731" s="167" t="s">
        <v>4456</v>
      </c>
      <c r="C1731" s="168" t="s">
        <v>1000</v>
      </c>
      <c r="D1731" s="6" t="str">
        <f>IF(OR(ISNUMBER(SEARCH('[1]Lookup for use classification'!$B$1,C1731)),ISNUMBER(SEARCH('[1]Lookup for use classification'!$C$1,C1731)),ISNUMBER(SEARCH('[1]Lookup for use classification'!$D$1,C1731)),ISNUMBER(SEARCH('[1]Lookup for use classification'!$E$1,C1731))),'[1]Lookup for use classification'!$A$1,IF(ISNUMBER(SEARCH('[1]Lookup for use classification'!$B$2,C1731)),'[1]Lookup for use classification'!$A$2,IF(ISNUMBER(SEARCH('[1]Lookup for use classification'!$B$3,C1731)),'[1]Lookup for use classification'!$A$3,IF(OR(ISNUMBER(SEARCH('[1]Lookup for use classification'!$B$4,C1731)),ISNUMBER(SEARCH('[1]Lookup for use classification'!$C$4,C1731)),ISNUMBER(SEARCH('[1]Lookup for use classification'!$D$4,C1731)),ISNUMBER(SEARCH('[1]Lookup for use classification'!$E$4,C1731))),'[1]Lookup for use classification'!$A$4,IF(OR(ISNUMBER(SEARCH('[1]Lookup for use classification'!$B$5,C1731)),ISNUMBER(SEARCH('[1]Lookup for use classification'!$C$5,C1731)),ISNUMBER(SEARCH('[1]Lookup for use classification'!$D$5,C1731))),'[1]Lookup for use classification'!$A$5,IF(OR(ISNUMBER(SEARCH('[1]Lookup for use classification'!$B$7,C1731)),ISNUMBER(SEARCH('[1]Lookup for use classification'!$C$7,C1731)),ISNUMBER(SEARCH('[1]Lookup for use classification'!$D$7,C1731))),'[1]Lookup for use classification'!$A$7,IF(OR(ISNUMBER(SEARCH('[1]Lookup for use classification'!$B$9,C1731)),ISNUMBER(SEARCH('[1]Lookup for use classification'!$C$9,C1731)),ISNUMBER(SEARCH('[1]Lookup for use classification'!$D$9,C1731)),ISNUMBER(SEARCH('[1]Lookup for use classification'!$E$9,C1731)),ISNUMBER(SEARCH('[1]Lookup for use classification'!$F$9,C1731)),ISNUMBER(SEARCH('[1]Lookup for use classification'!$G$9,C1731)),ISNUMBER(SEARCH('[1]Lookup for use classification'!$H$9,C1731)),ISNUMBER(SEARCH('[1]Lookup for use classification'!$I$9,C1731)),ISNUMBER(SEARCH('[1]Lookup for use classification'!$J$9,C1731)),ISNUMBER(SEARCH('[1]Lookup for use classification'!$K$9,C1731))),'[1]Lookup for use classification'!$A$9,IF(OR(ISNUMBER(SEARCH('[1]Lookup for use classification'!$B$10,C1731)),ISNUMBER(SEARCH('[1]Lookup for use classification'!$C$10,C1731)),ISNUMBER(SEARCH('[1]Lookup for use classification'!$D$10,C1731)),ISNUMBER(SEARCH('[1]Lookup for use classification'!$E$10,C1731)),ISNUMBER(SEARCH('[1]Lookup for use classification'!$F$10,C1731)),ISNUMBER(SEARCH('[1]Lookup for use classification'!$G$10,C1731))),'[1]Lookup for use classification'!$A$10,IF(OR(ISNUMBER(SEARCH('[1]Lookup for use classification'!$B$11,C1731)),ISNUMBER(SEARCH('[1]Lookup for use classification'!$C$11,C1731))),'[1]Lookup for use classification'!$A$11,IF(OR(ISNUMBER(SEARCH('[1]Lookup for use classification'!$B$12,C1731)),ISNUMBER(SEARCH('[1]Lookup for use classification'!$C$12,C1731))),'[1]Lookup for use classification'!$A$12,IF(OR(ISNUMBER(SEARCH('[1]Lookup for use classification'!$B$13,C1731)),ISNUMBER(SEARCH('[1]Lookup for use classification'!$C$13,C1731)),ISNUMBER(SEARCH('[1]Lookup for use classification'!$D$13,C1731)),,ISNUMBER(SEARCH('[1]Lookup for use classification'!$C$13,C1731)),ISNUMBER(SEARCH('[1]Lookup for use classification'!$E$13,C1731))),'[1]Lookup for use classification'!$A$13,IF(OR(ISNUMBER(SEARCH('[1]Lookup for use classification'!$B$14,C1731)),ISNUMBER(SEARCH('[1]Lookup for use classification'!$C$14,C1731))),'[1]Lookup for use classification'!$A$14,"Other"))))))))))))</f>
        <v>Other</v>
      </c>
      <c r="E1731" s="169"/>
      <c r="F1731" s="170"/>
      <c r="G1731" s="170"/>
    </row>
    <row r="1732" spans="1:12" hidden="1">
      <c r="A1732" s="187" t="s">
        <v>1005</v>
      </c>
      <c r="B1732" s="167" t="s">
        <v>4456</v>
      </c>
      <c r="C1732" s="168" t="s">
        <v>1002</v>
      </c>
      <c r="D1732" s="6" t="str">
        <f>IF(OR(ISNUMBER(SEARCH('[1]Lookup for use classification'!$B$1,C1732)),ISNUMBER(SEARCH('[1]Lookup for use classification'!$C$1,C1732)),ISNUMBER(SEARCH('[1]Lookup for use classification'!$D$1,C1732)),ISNUMBER(SEARCH('[1]Lookup for use classification'!$E$1,C1732))),'[1]Lookup for use classification'!$A$1,IF(ISNUMBER(SEARCH('[1]Lookup for use classification'!$B$2,C1732)),'[1]Lookup for use classification'!$A$2,IF(ISNUMBER(SEARCH('[1]Lookup for use classification'!$B$3,C1732)),'[1]Lookup for use classification'!$A$3,IF(OR(ISNUMBER(SEARCH('[1]Lookup for use classification'!$B$4,C1732)),ISNUMBER(SEARCH('[1]Lookup for use classification'!$C$4,C1732)),ISNUMBER(SEARCH('[1]Lookup for use classification'!$D$4,C1732)),ISNUMBER(SEARCH('[1]Lookup for use classification'!$E$4,C1732))),'[1]Lookup for use classification'!$A$4,IF(OR(ISNUMBER(SEARCH('[1]Lookup for use classification'!$B$5,C1732)),ISNUMBER(SEARCH('[1]Lookup for use classification'!$C$5,C1732)),ISNUMBER(SEARCH('[1]Lookup for use classification'!$D$5,C1732))),'[1]Lookup for use classification'!$A$5,IF(OR(ISNUMBER(SEARCH('[1]Lookup for use classification'!$B$7,C1732)),ISNUMBER(SEARCH('[1]Lookup for use classification'!$C$7,C1732)),ISNUMBER(SEARCH('[1]Lookup for use classification'!$D$7,C1732))),'[1]Lookup for use classification'!$A$7,IF(OR(ISNUMBER(SEARCH('[1]Lookup for use classification'!$B$9,C1732)),ISNUMBER(SEARCH('[1]Lookup for use classification'!$C$9,C1732)),ISNUMBER(SEARCH('[1]Lookup for use classification'!$D$9,C1732)),ISNUMBER(SEARCH('[1]Lookup for use classification'!$E$9,C1732)),ISNUMBER(SEARCH('[1]Lookup for use classification'!$F$9,C1732)),ISNUMBER(SEARCH('[1]Lookup for use classification'!$G$9,C1732)),ISNUMBER(SEARCH('[1]Lookup for use classification'!$H$9,C1732)),ISNUMBER(SEARCH('[1]Lookup for use classification'!$I$9,C1732)),ISNUMBER(SEARCH('[1]Lookup for use classification'!$J$9,C1732)),ISNUMBER(SEARCH('[1]Lookup for use classification'!$K$9,C1732))),'[1]Lookup for use classification'!$A$9,IF(OR(ISNUMBER(SEARCH('[1]Lookup for use classification'!$B$10,C1732)),ISNUMBER(SEARCH('[1]Lookup for use classification'!$C$10,C1732)),ISNUMBER(SEARCH('[1]Lookup for use classification'!$D$10,C1732)),ISNUMBER(SEARCH('[1]Lookup for use classification'!$E$10,C1732)),ISNUMBER(SEARCH('[1]Lookup for use classification'!$F$10,C1732)),ISNUMBER(SEARCH('[1]Lookup for use classification'!$G$10,C1732))),'[1]Lookup for use classification'!$A$10,IF(OR(ISNUMBER(SEARCH('[1]Lookup for use classification'!$B$11,C1732)),ISNUMBER(SEARCH('[1]Lookup for use classification'!$C$11,C1732))),'[1]Lookup for use classification'!$A$11,IF(OR(ISNUMBER(SEARCH('[1]Lookup for use classification'!$B$12,C1732)),ISNUMBER(SEARCH('[1]Lookup for use classification'!$C$12,C1732))),'[1]Lookup for use classification'!$A$12,IF(OR(ISNUMBER(SEARCH('[1]Lookup for use classification'!$B$13,C1732)),ISNUMBER(SEARCH('[1]Lookup for use classification'!$C$13,C1732)),ISNUMBER(SEARCH('[1]Lookup for use classification'!$D$13,C1732)),,ISNUMBER(SEARCH('[1]Lookup for use classification'!$C$13,C1732)),ISNUMBER(SEARCH('[1]Lookup for use classification'!$E$13,C1732))),'[1]Lookup for use classification'!$A$13,IF(OR(ISNUMBER(SEARCH('[1]Lookup for use classification'!$B$14,C1732)),ISNUMBER(SEARCH('[1]Lookup for use classification'!$C$14,C1732))),'[1]Lookup for use classification'!$A$14,"Other"))))))))))))</f>
        <v>Other</v>
      </c>
      <c r="E1732" s="169"/>
      <c r="F1732" s="170"/>
      <c r="G1732" s="170"/>
    </row>
    <row r="1733" spans="1:12" hidden="1">
      <c r="A1733" s="187" t="s">
        <v>1005</v>
      </c>
      <c r="B1733" s="167" t="s">
        <v>4456</v>
      </c>
      <c r="C1733" s="168" t="s">
        <v>150</v>
      </c>
      <c r="D1733" s="6" t="str">
        <f>IF(OR(ISNUMBER(SEARCH('[1]Lookup for use classification'!$B$1,C1733)),ISNUMBER(SEARCH('[1]Lookup for use classification'!$C$1,C1733)),ISNUMBER(SEARCH('[1]Lookup for use classification'!$D$1,C1733)),ISNUMBER(SEARCH('[1]Lookup for use classification'!$E$1,C1733))),'[1]Lookup for use classification'!$A$1,IF(ISNUMBER(SEARCH('[1]Lookup for use classification'!$B$2,C1733)),'[1]Lookup for use classification'!$A$2,IF(ISNUMBER(SEARCH('[1]Lookup for use classification'!$B$3,C1733)),'[1]Lookup for use classification'!$A$3,IF(OR(ISNUMBER(SEARCH('[1]Lookup for use classification'!$B$4,C1733)),ISNUMBER(SEARCH('[1]Lookup for use classification'!$C$4,C1733)),ISNUMBER(SEARCH('[1]Lookup for use classification'!$D$4,C1733)),ISNUMBER(SEARCH('[1]Lookup for use classification'!$E$4,C1733))),'[1]Lookup for use classification'!$A$4,IF(OR(ISNUMBER(SEARCH('[1]Lookup for use classification'!$B$5,C1733)),ISNUMBER(SEARCH('[1]Lookup for use classification'!$C$5,C1733)),ISNUMBER(SEARCH('[1]Lookup for use classification'!$D$5,C1733))),'[1]Lookup for use classification'!$A$5,IF(OR(ISNUMBER(SEARCH('[1]Lookup for use classification'!$B$7,C1733)),ISNUMBER(SEARCH('[1]Lookup for use classification'!$C$7,C1733)),ISNUMBER(SEARCH('[1]Lookup for use classification'!$D$7,C1733))),'[1]Lookup for use classification'!$A$7,IF(OR(ISNUMBER(SEARCH('[1]Lookup for use classification'!$B$9,C1733)),ISNUMBER(SEARCH('[1]Lookup for use classification'!$C$9,C1733)),ISNUMBER(SEARCH('[1]Lookup for use classification'!$D$9,C1733)),ISNUMBER(SEARCH('[1]Lookup for use classification'!$E$9,C1733)),ISNUMBER(SEARCH('[1]Lookup for use classification'!$F$9,C1733)),ISNUMBER(SEARCH('[1]Lookup for use classification'!$G$9,C1733)),ISNUMBER(SEARCH('[1]Lookup for use classification'!$H$9,C1733)),ISNUMBER(SEARCH('[1]Lookup for use classification'!$I$9,C1733)),ISNUMBER(SEARCH('[1]Lookup for use classification'!$J$9,C1733)),ISNUMBER(SEARCH('[1]Lookup for use classification'!$K$9,C1733))),'[1]Lookup for use classification'!$A$9,IF(OR(ISNUMBER(SEARCH('[1]Lookup for use classification'!$B$10,C1733)),ISNUMBER(SEARCH('[1]Lookup for use classification'!$C$10,C1733)),ISNUMBER(SEARCH('[1]Lookup for use classification'!$D$10,C1733)),ISNUMBER(SEARCH('[1]Lookup for use classification'!$E$10,C1733)),ISNUMBER(SEARCH('[1]Lookup for use classification'!$F$10,C1733)),ISNUMBER(SEARCH('[1]Lookup for use classification'!$G$10,C1733))),'[1]Lookup for use classification'!$A$10,IF(OR(ISNUMBER(SEARCH('[1]Lookup for use classification'!$B$11,C1733)),ISNUMBER(SEARCH('[1]Lookup for use classification'!$C$11,C1733))),'[1]Lookup for use classification'!$A$11,IF(OR(ISNUMBER(SEARCH('[1]Lookup for use classification'!$B$12,C1733)),ISNUMBER(SEARCH('[1]Lookup for use classification'!$C$12,C1733))),'[1]Lookup for use classification'!$A$12,IF(OR(ISNUMBER(SEARCH('[1]Lookup for use classification'!$B$13,C1733)),ISNUMBER(SEARCH('[1]Lookup for use classification'!$C$13,C1733)),ISNUMBER(SEARCH('[1]Lookup for use classification'!$D$13,C1733)),,ISNUMBER(SEARCH('[1]Lookup for use classification'!$C$13,C1733)),ISNUMBER(SEARCH('[1]Lookup for use classification'!$E$13,C1733))),'[1]Lookup for use classification'!$A$13,IF(OR(ISNUMBER(SEARCH('[1]Lookup for use classification'!$B$14,C1733)),ISNUMBER(SEARCH('[1]Lookup for use classification'!$C$14,C1733))),'[1]Lookup for use classification'!$A$14,"Other"))))))))))))</f>
        <v>Other</v>
      </c>
      <c r="E1733" s="169"/>
      <c r="F1733" s="170"/>
      <c r="G1733" s="170"/>
    </row>
    <row r="1734" spans="1:12" hidden="1">
      <c r="A1734" s="187" t="s">
        <v>1005</v>
      </c>
      <c r="B1734" s="167" t="s">
        <v>4456</v>
      </c>
      <c r="C1734" s="182" t="s">
        <v>286</v>
      </c>
      <c r="D1734" s="6" t="str">
        <f>IF(OR(ISNUMBER(SEARCH('[1]Lookup for use classification'!$B$1,C1734)),ISNUMBER(SEARCH('[1]Lookup for use classification'!$C$1,C1734)),ISNUMBER(SEARCH('[1]Lookup for use classification'!$D$1,C1734)),ISNUMBER(SEARCH('[1]Lookup for use classification'!$E$1,C1734))),'[1]Lookup for use classification'!$A$1,IF(ISNUMBER(SEARCH('[1]Lookup for use classification'!$B$2,C1734)),'[1]Lookup for use classification'!$A$2,IF(ISNUMBER(SEARCH('[1]Lookup for use classification'!$B$3,C1734)),'[1]Lookup for use classification'!$A$3,IF(OR(ISNUMBER(SEARCH('[1]Lookup for use classification'!$B$4,C1734)),ISNUMBER(SEARCH('[1]Lookup for use classification'!$C$4,C1734)),ISNUMBER(SEARCH('[1]Lookup for use classification'!$D$4,C1734)),ISNUMBER(SEARCH('[1]Lookup for use classification'!$E$4,C1734))),'[1]Lookup for use classification'!$A$4,IF(OR(ISNUMBER(SEARCH('[1]Lookup for use classification'!$B$5,C1734)),ISNUMBER(SEARCH('[1]Lookup for use classification'!$C$5,C1734)),ISNUMBER(SEARCH('[1]Lookup for use classification'!$D$5,C1734))),'[1]Lookup for use classification'!$A$5,IF(OR(ISNUMBER(SEARCH('[1]Lookup for use classification'!$B$7,C1734)),ISNUMBER(SEARCH('[1]Lookup for use classification'!$C$7,C1734)),ISNUMBER(SEARCH('[1]Lookup for use classification'!$D$7,C1734))),'[1]Lookup for use classification'!$A$7,IF(OR(ISNUMBER(SEARCH('[1]Lookup for use classification'!$B$9,C1734)),ISNUMBER(SEARCH('[1]Lookup for use classification'!$C$9,C1734)),ISNUMBER(SEARCH('[1]Lookup for use classification'!$D$9,C1734)),ISNUMBER(SEARCH('[1]Lookup for use classification'!$E$9,C1734)),ISNUMBER(SEARCH('[1]Lookup for use classification'!$F$9,C1734)),ISNUMBER(SEARCH('[1]Lookup for use classification'!$G$9,C1734)),ISNUMBER(SEARCH('[1]Lookup for use classification'!$H$9,C1734)),ISNUMBER(SEARCH('[1]Lookup for use classification'!$I$9,C1734)),ISNUMBER(SEARCH('[1]Lookup for use classification'!$J$9,C1734)),ISNUMBER(SEARCH('[1]Lookup for use classification'!$K$9,C1734))),'[1]Lookup for use classification'!$A$9,IF(OR(ISNUMBER(SEARCH('[1]Lookup for use classification'!$B$10,C1734)),ISNUMBER(SEARCH('[1]Lookup for use classification'!$C$10,C1734)),ISNUMBER(SEARCH('[1]Lookup for use classification'!$D$10,C1734)),ISNUMBER(SEARCH('[1]Lookup for use classification'!$E$10,C1734)),ISNUMBER(SEARCH('[1]Lookup for use classification'!$F$10,C1734)),ISNUMBER(SEARCH('[1]Lookup for use classification'!$G$10,C1734))),'[1]Lookup for use classification'!$A$10,IF(OR(ISNUMBER(SEARCH('[1]Lookup for use classification'!$B$11,C1734)),ISNUMBER(SEARCH('[1]Lookup for use classification'!$C$11,C1734))),'[1]Lookup for use classification'!$A$11,IF(OR(ISNUMBER(SEARCH('[1]Lookup for use classification'!$B$12,C1734)),ISNUMBER(SEARCH('[1]Lookup for use classification'!$C$12,C1734))),'[1]Lookup for use classification'!$A$12,IF(OR(ISNUMBER(SEARCH('[1]Lookup for use classification'!$B$13,C1734)),ISNUMBER(SEARCH('[1]Lookup for use classification'!$C$13,C1734)),ISNUMBER(SEARCH('[1]Lookup for use classification'!$D$13,C1734)),,ISNUMBER(SEARCH('[1]Lookup for use classification'!$C$13,C1734)),ISNUMBER(SEARCH('[1]Lookup for use classification'!$E$13,C1734))),'[1]Lookup for use classification'!$A$13,IF(OR(ISNUMBER(SEARCH('[1]Lookup for use classification'!$B$14,C1734)),ISNUMBER(SEARCH('[1]Lookup for use classification'!$C$14,C1734))),'[1]Lookup for use classification'!$A$14,"Other"))))))))))))</f>
        <v>Public Assembly</v>
      </c>
      <c r="E1734" s="183">
        <v>2640</v>
      </c>
      <c r="F1734" s="184" t="s">
        <v>827</v>
      </c>
      <c r="G1734" s="184"/>
    </row>
    <row r="1735" spans="1:12" hidden="1">
      <c r="A1735" s="187" t="s">
        <v>1005</v>
      </c>
      <c r="B1735" s="167" t="s">
        <v>4456</v>
      </c>
      <c r="C1735" s="168" t="s">
        <v>158</v>
      </c>
      <c r="D1735" s="6" t="str">
        <f>IF(OR(ISNUMBER(SEARCH('[1]Lookup for use classification'!$B$1,C1735)),ISNUMBER(SEARCH('[1]Lookup for use classification'!$C$1,C1735)),ISNUMBER(SEARCH('[1]Lookup for use classification'!$D$1,C1735)),ISNUMBER(SEARCH('[1]Lookup for use classification'!$E$1,C1735))),'[1]Lookup for use classification'!$A$1,IF(ISNUMBER(SEARCH('[1]Lookup for use classification'!$B$2,C1735)),'[1]Lookup for use classification'!$A$2,IF(ISNUMBER(SEARCH('[1]Lookup for use classification'!$B$3,C1735)),'[1]Lookup for use classification'!$A$3,IF(OR(ISNUMBER(SEARCH('[1]Lookup for use classification'!$B$4,C1735)),ISNUMBER(SEARCH('[1]Lookup for use classification'!$C$4,C1735)),ISNUMBER(SEARCH('[1]Lookup for use classification'!$D$4,C1735)),ISNUMBER(SEARCH('[1]Lookup for use classification'!$E$4,C1735))),'[1]Lookup for use classification'!$A$4,IF(OR(ISNUMBER(SEARCH('[1]Lookup for use classification'!$B$5,C1735)),ISNUMBER(SEARCH('[1]Lookup for use classification'!$C$5,C1735)),ISNUMBER(SEARCH('[1]Lookup for use classification'!$D$5,C1735))),'[1]Lookup for use classification'!$A$5,IF(OR(ISNUMBER(SEARCH('[1]Lookup for use classification'!$B$7,C1735)),ISNUMBER(SEARCH('[1]Lookup for use classification'!$C$7,C1735)),ISNUMBER(SEARCH('[1]Lookup for use classification'!$D$7,C1735))),'[1]Lookup for use classification'!$A$7,IF(OR(ISNUMBER(SEARCH('[1]Lookup for use classification'!$B$9,C1735)),ISNUMBER(SEARCH('[1]Lookup for use classification'!$C$9,C1735)),ISNUMBER(SEARCH('[1]Lookup for use classification'!$D$9,C1735)),ISNUMBER(SEARCH('[1]Lookup for use classification'!$E$9,C1735)),ISNUMBER(SEARCH('[1]Lookup for use classification'!$F$9,C1735)),ISNUMBER(SEARCH('[1]Lookup for use classification'!$G$9,C1735)),ISNUMBER(SEARCH('[1]Lookup for use classification'!$H$9,C1735)),ISNUMBER(SEARCH('[1]Lookup for use classification'!$I$9,C1735)),ISNUMBER(SEARCH('[1]Lookup for use classification'!$J$9,C1735)),ISNUMBER(SEARCH('[1]Lookup for use classification'!$K$9,C1735))),'[1]Lookup for use classification'!$A$9,IF(OR(ISNUMBER(SEARCH('[1]Lookup for use classification'!$B$10,C1735)),ISNUMBER(SEARCH('[1]Lookup for use classification'!$C$10,C1735)),ISNUMBER(SEARCH('[1]Lookup for use classification'!$D$10,C1735)),ISNUMBER(SEARCH('[1]Lookup for use classification'!$E$10,C1735)),ISNUMBER(SEARCH('[1]Lookup for use classification'!$F$10,C1735)),ISNUMBER(SEARCH('[1]Lookup for use classification'!$G$10,C1735))),'[1]Lookup for use classification'!$A$10,IF(OR(ISNUMBER(SEARCH('[1]Lookup for use classification'!$B$11,C1735)),ISNUMBER(SEARCH('[1]Lookup for use classification'!$C$11,C1735))),'[1]Lookup for use classification'!$A$11,IF(OR(ISNUMBER(SEARCH('[1]Lookup for use classification'!$B$12,C1735)),ISNUMBER(SEARCH('[1]Lookup for use classification'!$C$12,C1735))),'[1]Lookup for use classification'!$A$12,IF(OR(ISNUMBER(SEARCH('[1]Lookup for use classification'!$B$13,C1735)),ISNUMBER(SEARCH('[1]Lookup for use classification'!$C$13,C1735)),ISNUMBER(SEARCH('[1]Lookup for use classification'!$D$13,C1735)),,ISNUMBER(SEARCH('[1]Lookup for use classification'!$C$13,C1735)),ISNUMBER(SEARCH('[1]Lookup for use classification'!$E$13,C1735))),'[1]Lookup for use classification'!$A$13,IF(OR(ISNUMBER(SEARCH('[1]Lookup for use classification'!$B$14,C1735)),ISNUMBER(SEARCH('[1]Lookup for use classification'!$C$14,C1735))),'[1]Lookup for use classification'!$A$14,"Other"))))))))))))</f>
        <v>Public Assembly</v>
      </c>
      <c r="E1735" s="169"/>
      <c r="F1735" s="170"/>
      <c r="G1735" s="170"/>
    </row>
    <row r="1736" spans="1:12" hidden="1">
      <c r="A1736" s="187" t="s">
        <v>1005</v>
      </c>
      <c r="B1736" s="167" t="s">
        <v>4456</v>
      </c>
      <c r="C1736" s="168" t="s">
        <v>849</v>
      </c>
      <c r="D1736" s="6" t="str">
        <f>IF(OR(ISNUMBER(SEARCH('[1]Lookup for use classification'!$B$1,C1736)),ISNUMBER(SEARCH('[1]Lookup for use classification'!$C$1,C1736)),ISNUMBER(SEARCH('[1]Lookup for use classification'!$D$1,C1736)),ISNUMBER(SEARCH('[1]Lookup for use classification'!$E$1,C1736))),'[1]Lookup for use classification'!$A$1,IF(ISNUMBER(SEARCH('[1]Lookup for use classification'!$B$2,C1736)),'[1]Lookup for use classification'!$A$2,IF(ISNUMBER(SEARCH('[1]Lookup for use classification'!$B$3,C1736)),'[1]Lookup for use classification'!$A$3,IF(OR(ISNUMBER(SEARCH('[1]Lookup for use classification'!$B$4,C1736)),ISNUMBER(SEARCH('[1]Lookup for use classification'!$C$4,C1736)),ISNUMBER(SEARCH('[1]Lookup for use classification'!$D$4,C1736)),ISNUMBER(SEARCH('[1]Lookup for use classification'!$E$4,C1736))),'[1]Lookup for use classification'!$A$4,IF(OR(ISNUMBER(SEARCH('[1]Lookup for use classification'!$B$5,C1736)),ISNUMBER(SEARCH('[1]Lookup for use classification'!$C$5,C1736)),ISNUMBER(SEARCH('[1]Lookup for use classification'!$D$5,C1736))),'[1]Lookup for use classification'!$A$5,IF(OR(ISNUMBER(SEARCH('[1]Lookup for use classification'!$B$7,C1736)),ISNUMBER(SEARCH('[1]Lookup for use classification'!$C$7,C1736)),ISNUMBER(SEARCH('[1]Lookup for use classification'!$D$7,C1736))),'[1]Lookup for use classification'!$A$7,IF(OR(ISNUMBER(SEARCH('[1]Lookup for use classification'!$B$9,C1736)),ISNUMBER(SEARCH('[1]Lookup for use classification'!$C$9,C1736)),ISNUMBER(SEARCH('[1]Lookup for use classification'!$D$9,C1736)),ISNUMBER(SEARCH('[1]Lookup for use classification'!$E$9,C1736)),ISNUMBER(SEARCH('[1]Lookup for use classification'!$F$9,C1736)),ISNUMBER(SEARCH('[1]Lookup for use classification'!$G$9,C1736)),ISNUMBER(SEARCH('[1]Lookup for use classification'!$H$9,C1736)),ISNUMBER(SEARCH('[1]Lookup for use classification'!$I$9,C1736)),ISNUMBER(SEARCH('[1]Lookup for use classification'!$J$9,C1736)),ISNUMBER(SEARCH('[1]Lookup for use classification'!$K$9,C1736))),'[1]Lookup for use classification'!$A$9,IF(OR(ISNUMBER(SEARCH('[1]Lookup for use classification'!$B$10,C1736)),ISNUMBER(SEARCH('[1]Lookup for use classification'!$C$10,C1736)),ISNUMBER(SEARCH('[1]Lookup for use classification'!$D$10,C1736)),ISNUMBER(SEARCH('[1]Lookup for use classification'!$E$10,C1736)),ISNUMBER(SEARCH('[1]Lookup for use classification'!$F$10,C1736)),ISNUMBER(SEARCH('[1]Lookup for use classification'!$G$10,C1736))),'[1]Lookup for use classification'!$A$10,IF(OR(ISNUMBER(SEARCH('[1]Lookup for use classification'!$B$11,C1736)),ISNUMBER(SEARCH('[1]Lookup for use classification'!$C$11,C1736))),'[1]Lookup for use classification'!$A$11,IF(OR(ISNUMBER(SEARCH('[1]Lookup for use classification'!$B$12,C1736)),ISNUMBER(SEARCH('[1]Lookup for use classification'!$C$12,C1736))),'[1]Lookup for use classification'!$A$12,IF(OR(ISNUMBER(SEARCH('[1]Lookup for use classification'!$B$13,C1736)),ISNUMBER(SEARCH('[1]Lookup for use classification'!$C$13,C1736)),ISNUMBER(SEARCH('[1]Lookup for use classification'!$D$13,C1736)),,ISNUMBER(SEARCH('[1]Lookup for use classification'!$C$13,C1736)),ISNUMBER(SEARCH('[1]Lookup for use classification'!$E$13,C1736))),'[1]Lookup for use classification'!$A$13,IF(OR(ISNUMBER(SEARCH('[1]Lookup for use classification'!$B$14,C1736)),ISNUMBER(SEARCH('[1]Lookup for use classification'!$C$14,C1736))),'[1]Lookup for use classification'!$A$14,"Other"))))))))))))</f>
        <v>Public Assembly</v>
      </c>
      <c r="E1736" s="169"/>
      <c r="F1736" s="170"/>
      <c r="G1736" s="170"/>
    </row>
    <row r="1737" spans="1:12" hidden="1">
      <c r="A1737" s="187" t="s">
        <v>1005</v>
      </c>
      <c r="B1737" s="167" t="s">
        <v>4456</v>
      </c>
      <c r="C1737" s="168" t="s">
        <v>22</v>
      </c>
      <c r="D1737" s="6" t="str">
        <f>IF(OR(ISNUMBER(SEARCH('[1]Lookup for use classification'!$B$1,C1737)),ISNUMBER(SEARCH('[1]Lookup for use classification'!$C$1,C1737)),ISNUMBER(SEARCH('[1]Lookup for use classification'!$D$1,C1737)),ISNUMBER(SEARCH('[1]Lookup for use classification'!$E$1,C1737))),'[1]Lookup for use classification'!$A$1,IF(ISNUMBER(SEARCH('[1]Lookup for use classification'!$B$2,C1737)),'[1]Lookup for use classification'!$A$2,IF(ISNUMBER(SEARCH('[1]Lookup for use classification'!$B$3,C1737)),'[1]Lookup for use classification'!$A$3,IF(OR(ISNUMBER(SEARCH('[1]Lookup for use classification'!$B$4,C1737)),ISNUMBER(SEARCH('[1]Lookup for use classification'!$C$4,C1737)),ISNUMBER(SEARCH('[1]Lookup for use classification'!$D$4,C1737)),ISNUMBER(SEARCH('[1]Lookup for use classification'!$E$4,C1737))),'[1]Lookup for use classification'!$A$4,IF(OR(ISNUMBER(SEARCH('[1]Lookup for use classification'!$B$5,C1737)),ISNUMBER(SEARCH('[1]Lookup for use classification'!$C$5,C1737)),ISNUMBER(SEARCH('[1]Lookup for use classification'!$D$5,C1737))),'[1]Lookup for use classification'!$A$5,IF(OR(ISNUMBER(SEARCH('[1]Lookup for use classification'!$B$7,C1737)),ISNUMBER(SEARCH('[1]Lookup for use classification'!$C$7,C1737)),ISNUMBER(SEARCH('[1]Lookup for use classification'!$D$7,C1737))),'[1]Lookup for use classification'!$A$7,IF(OR(ISNUMBER(SEARCH('[1]Lookup for use classification'!$B$9,C1737)),ISNUMBER(SEARCH('[1]Lookup for use classification'!$C$9,C1737)),ISNUMBER(SEARCH('[1]Lookup for use classification'!$D$9,C1737)),ISNUMBER(SEARCH('[1]Lookup for use classification'!$E$9,C1737)),ISNUMBER(SEARCH('[1]Lookup for use classification'!$F$9,C1737)),ISNUMBER(SEARCH('[1]Lookup for use classification'!$G$9,C1737)),ISNUMBER(SEARCH('[1]Lookup for use classification'!$H$9,C1737)),ISNUMBER(SEARCH('[1]Lookup for use classification'!$I$9,C1737)),ISNUMBER(SEARCH('[1]Lookup for use classification'!$J$9,C1737)),ISNUMBER(SEARCH('[1]Lookup for use classification'!$K$9,C1737))),'[1]Lookup for use classification'!$A$9,IF(OR(ISNUMBER(SEARCH('[1]Lookup for use classification'!$B$10,C1737)),ISNUMBER(SEARCH('[1]Lookup for use classification'!$C$10,C1737)),ISNUMBER(SEARCH('[1]Lookup for use classification'!$D$10,C1737)),ISNUMBER(SEARCH('[1]Lookup for use classification'!$E$10,C1737)),ISNUMBER(SEARCH('[1]Lookup for use classification'!$F$10,C1737)),ISNUMBER(SEARCH('[1]Lookup for use classification'!$G$10,C1737))),'[1]Lookup for use classification'!$A$10,IF(OR(ISNUMBER(SEARCH('[1]Lookup for use classification'!$B$11,C1737)),ISNUMBER(SEARCH('[1]Lookup for use classification'!$C$11,C1737))),'[1]Lookup for use classification'!$A$11,IF(OR(ISNUMBER(SEARCH('[1]Lookup for use classification'!$B$12,C1737)),ISNUMBER(SEARCH('[1]Lookup for use classification'!$C$12,C1737))),'[1]Lookup for use classification'!$A$12,IF(OR(ISNUMBER(SEARCH('[1]Lookup for use classification'!$B$13,C1737)),ISNUMBER(SEARCH('[1]Lookup for use classification'!$C$13,C1737)),ISNUMBER(SEARCH('[1]Lookup for use classification'!$D$13,C1737)),,ISNUMBER(SEARCH('[1]Lookup for use classification'!$C$13,C1737)),ISNUMBER(SEARCH('[1]Lookup for use classification'!$E$13,C1737))),'[1]Lookup for use classification'!$A$13,IF(OR(ISNUMBER(SEARCH('[1]Lookup for use classification'!$B$14,C1737)),ISNUMBER(SEARCH('[1]Lookup for use classification'!$C$14,C1737))),'[1]Lookup for use classification'!$A$14,"Other"))))))))))))</f>
        <v>Public Safety</v>
      </c>
      <c r="E1737" s="169"/>
      <c r="F1737" s="170"/>
      <c r="G1737" s="170"/>
    </row>
    <row r="1738" spans="1:12" hidden="1">
      <c r="A1738" s="187" t="s">
        <v>1005</v>
      </c>
      <c r="B1738" s="167" t="s">
        <v>4456</v>
      </c>
      <c r="C1738" s="182" t="s">
        <v>1003</v>
      </c>
      <c r="D1738" s="6" t="str">
        <f>IF(OR(ISNUMBER(SEARCH('[1]Lookup for use classification'!$B$1,C1738)),ISNUMBER(SEARCH('[1]Lookup for use classification'!$C$1,C1738)),ISNUMBER(SEARCH('[1]Lookup for use classification'!$D$1,C1738)),ISNUMBER(SEARCH('[1]Lookup for use classification'!$E$1,C1738))),'[1]Lookup for use classification'!$A$1,IF(ISNUMBER(SEARCH('[1]Lookup for use classification'!$B$2,C1738)),'[1]Lookup for use classification'!$A$2,IF(ISNUMBER(SEARCH('[1]Lookup for use classification'!$B$3,C1738)),'[1]Lookup for use classification'!$A$3,IF(OR(ISNUMBER(SEARCH('[1]Lookup for use classification'!$B$4,C1738)),ISNUMBER(SEARCH('[1]Lookup for use classification'!$C$4,C1738)),ISNUMBER(SEARCH('[1]Lookup for use classification'!$D$4,C1738)),ISNUMBER(SEARCH('[1]Lookup for use classification'!$E$4,C1738))),'[1]Lookup for use classification'!$A$4,IF(OR(ISNUMBER(SEARCH('[1]Lookup for use classification'!$B$5,C1738)),ISNUMBER(SEARCH('[1]Lookup for use classification'!$C$5,C1738)),ISNUMBER(SEARCH('[1]Lookup for use classification'!$D$5,C1738))),'[1]Lookup for use classification'!$A$5,IF(OR(ISNUMBER(SEARCH('[1]Lookup for use classification'!$B$7,C1738)),ISNUMBER(SEARCH('[1]Lookup for use classification'!$C$7,C1738)),ISNUMBER(SEARCH('[1]Lookup for use classification'!$D$7,C1738))),'[1]Lookup for use classification'!$A$7,IF(OR(ISNUMBER(SEARCH('[1]Lookup for use classification'!$B$9,C1738)),ISNUMBER(SEARCH('[1]Lookup for use classification'!$C$9,C1738)),ISNUMBER(SEARCH('[1]Lookup for use classification'!$D$9,C1738)),ISNUMBER(SEARCH('[1]Lookup for use classification'!$E$9,C1738)),ISNUMBER(SEARCH('[1]Lookup for use classification'!$F$9,C1738)),ISNUMBER(SEARCH('[1]Lookup for use classification'!$G$9,C1738)),ISNUMBER(SEARCH('[1]Lookup for use classification'!$H$9,C1738)),ISNUMBER(SEARCH('[1]Lookup for use classification'!$I$9,C1738)),ISNUMBER(SEARCH('[1]Lookup for use classification'!$J$9,C1738)),ISNUMBER(SEARCH('[1]Lookup for use classification'!$K$9,C1738))),'[1]Lookup for use classification'!$A$9,IF(OR(ISNUMBER(SEARCH('[1]Lookup for use classification'!$B$10,C1738)),ISNUMBER(SEARCH('[1]Lookup for use classification'!$C$10,C1738)),ISNUMBER(SEARCH('[1]Lookup for use classification'!$D$10,C1738)),ISNUMBER(SEARCH('[1]Lookup for use classification'!$E$10,C1738)),ISNUMBER(SEARCH('[1]Lookup for use classification'!$F$10,C1738)),ISNUMBER(SEARCH('[1]Lookup for use classification'!$G$10,C1738))),'[1]Lookup for use classification'!$A$10,IF(OR(ISNUMBER(SEARCH('[1]Lookup for use classification'!$B$11,C1738)),ISNUMBER(SEARCH('[1]Lookup for use classification'!$C$11,C1738))),'[1]Lookup for use classification'!$A$11,IF(OR(ISNUMBER(SEARCH('[1]Lookup for use classification'!$B$12,C1738)),ISNUMBER(SEARCH('[1]Lookup for use classification'!$C$12,C1738))),'[1]Lookup for use classification'!$A$12,IF(OR(ISNUMBER(SEARCH('[1]Lookup for use classification'!$B$13,C1738)),ISNUMBER(SEARCH('[1]Lookup for use classification'!$C$13,C1738)),ISNUMBER(SEARCH('[1]Lookup for use classification'!$D$13,C1738)),,ISNUMBER(SEARCH('[1]Lookup for use classification'!$C$13,C1738)),ISNUMBER(SEARCH('[1]Lookup for use classification'!$E$13,C1738))),'[1]Lookup for use classification'!$A$13,IF(OR(ISNUMBER(SEARCH('[1]Lookup for use classification'!$B$14,C1738)),ISNUMBER(SEARCH('[1]Lookup for use classification'!$C$14,C1738))),'[1]Lookup for use classification'!$A$14,"Other"))))))))))))</f>
        <v>Warehousing</v>
      </c>
      <c r="E1738" s="183">
        <v>3300</v>
      </c>
      <c r="F1738" s="184"/>
      <c r="G1738" s="184"/>
    </row>
    <row r="1739" spans="1:12" hidden="1">
      <c r="A1739" s="185" t="s">
        <v>1005</v>
      </c>
      <c r="B1739" s="167" t="s">
        <v>4456</v>
      </c>
      <c r="C1739" s="182" t="s">
        <v>64</v>
      </c>
      <c r="D1739" s="6" t="str">
        <f>IF(OR(ISNUMBER(SEARCH('[1]Lookup for use classification'!$B$1,C1739)),ISNUMBER(SEARCH('[1]Lookup for use classification'!$C$1,C1739)),ISNUMBER(SEARCH('[1]Lookup for use classification'!$D$1,C1739)),ISNUMBER(SEARCH('[1]Lookup for use classification'!$E$1,C1739))),'[1]Lookup for use classification'!$A$1,IF(ISNUMBER(SEARCH('[1]Lookup for use classification'!$B$2,C1739)),'[1]Lookup for use classification'!$A$2,IF(ISNUMBER(SEARCH('[1]Lookup for use classification'!$B$3,C1739)),'[1]Lookup for use classification'!$A$3,IF(OR(ISNUMBER(SEARCH('[1]Lookup for use classification'!$B$4,C1739)),ISNUMBER(SEARCH('[1]Lookup for use classification'!$C$4,C1739)),ISNUMBER(SEARCH('[1]Lookup for use classification'!$D$4,C1739)),ISNUMBER(SEARCH('[1]Lookup for use classification'!$E$4,C1739))),'[1]Lookup for use classification'!$A$4,IF(OR(ISNUMBER(SEARCH('[1]Lookup for use classification'!$B$5,C1739)),ISNUMBER(SEARCH('[1]Lookup for use classification'!$C$5,C1739)),ISNUMBER(SEARCH('[1]Lookup for use classification'!$D$5,C1739))),'[1]Lookup for use classification'!$A$5,IF(OR(ISNUMBER(SEARCH('[1]Lookup for use classification'!$B$7,C1739)),ISNUMBER(SEARCH('[1]Lookup for use classification'!$C$7,C1739)),ISNUMBER(SEARCH('[1]Lookup for use classification'!$D$7,C1739))),'[1]Lookup for use classification'!$A$7,IF(OR(ISNUMBER(SEARCH('[1]Lookup for use classification'!$B$9,C1739)),ISNUMBER(SEARCH('[1]Lookup for use classification'!$C$9,C1739)),ISNUMBER(SEARCH('[1]Lookup for use classification'!$D$9,C1739)),ISNUMBER(SEARCH('[1]Lookup for use classification'!$E$9,C1739)),ISNUMBER(SEARCH('[1]Lookup for use classification'!$F$9,C1739)),ISNUMBER(SEARCH('[1]Lookup for use classification'!$G$9,C1739)),ISNUMBER(SEARCH('[1]Lookup for use classification'!$H$9,C1739)),ISNUMBER(SEARCH('[1]Lookup for use classification'!$I$9,C1739)),ISNUMBER(SEARCH('[1]Lookup for use classification'!$J$9,C1739)),ISNUMBER(SEARCH('[1]Lookup for use classification'!$K$9,C1739))),'[1]Lookup for use classification'!$A$9,IF(OR(ISNUMBER(SEARCH('[1]Lookup for use classification'!$B$10,C1739)),ISNUMBER(SEARCH('[1]Lookup for use classification'!$C$10,C1739)),ISNUMBER(SEARCH('[1]Lookup for use classification'!$D$10,C1739)),ISNUMBER(SEARCH('[1]Lookup for use classification'!$E$10,C1739)),ISNUMBER(SEARCH('[1]Lookup for use classification'!$F$10,C1739)),ISNUMBER(SEARCH('[1]Lookup for use classification'!$G$10,C1739))),'[1]Lookup for use classification'!$A$10,IF(OR(ISNUMBER(SEARCH('[1]Lookup for use classification'!$B$11,C1739)),ISNUMBER(SEARCH('[1]Lookup for use classification'!$C$11,C1739))),'[1]Lookup for use classification'!$A$11,IF(OR(ISNUMBER(SEARCH('[1]Lookup for use classification'!$B$12,C1739)),ISNUMBER(SEARCH('[1]Lookup for use classification'!$C$12,C1739))),'[1]Lookup for use classification'!$A$12,IF(OR(ISNUMBER(SEARCH('[1]Lookup for use classification'!$B$13,C1739)),ISNUMBER(SEARCH('[1]Lookup for use classification'!$C$13,C1739)),ISNUMBER(SEARCH('[1]Lookup for use classification'!$D$13,C1739)),,ISNUMBER(SEARCH('[1]Lookup for use classification'!$C$13,C1739)),ISNUMBER(SEARCH('[1]Lookup for use classification'!$E$13,C1739))),'[1]Lookup for use classification'!$A$13,IF(OR(ISNUMBER(SEARCH('[1]Lookup for use classification'!$B$14,C1739)),ISNUMBER(SEARCH('[1]Lookup for use classification'!$C$14,C1739))),'[1]Lookup for use classification'!$A$14,"Other"))))))))))))</f>
        <v>Water &amp; Sewer</v>
      </c>
      <c r="E1739" s="183">
        <v>330</v>
      </c>
      <c r="F1739" s="184" t="s">
        <v>827</v>
      </c>
      <c r="G1739" s="184"/>
    </row>
    <row r="1740" spans="1:12" hidden="1">
      <c r="A1740" s="187" t="s">
        <v>1005</v>
      </c>
      <c r="B1740" s="167" t="s">
        <v>4456</v>
      </c>
      <c r="C1740" s="182" t="s">
        <v>66</v>
      </c>
      <c r="D1740" s="6" t="str">
        <f>IF(OR(ISNUMBER(SEARCH('[1]Lookup for use classification'!$B$1,C1740)),ISNUMBER(SEARCH('[1]Lookup for use classification'!$C$1,C1740)),ISNUMBER(SEARCH('[1]Lookup for use classification'!$D$1,C1740)),ISNUMBER(SEARCH('[1]Lookup for use classification'!$E$1,C1740))),'[1]Lookup for use classification'!$A$1,IF(ISNUMBER(SEARCH('[1]Lookup for use classification'!$B$2,C1740)),'[1]Lookup for use classification'!$A$2,IF(ISNUMBER(SEARCH('[1]Lookup for use classification'!$B$3,C1740)),'[1]Lookup for use classification'!$A$3,IF(OR(ISNUMBER(SEARCH('[1]Lookup for use classification'!$B$4,C1740)),ISNUMBER(SEARCH('[1]Lookup for use classification'!$C$4,C1740)),ISNUMBER(SEARCH('[1]Lookup for use classification'!$D$4,C1740)),ISNUMBER(SEARCH('[1]Lookup for use classification'!$E$4,C1740))),'[1]Lookup for use classification'!$A$4,IF(OR(ISNUMBER(SEARCH('[1]Lookup for use classification'!$B$5,C1740)),ISNUMBER(SEARCH('[1]Lookup for use classification'!$C$5,C1740)),ISNUMBER(SEARCH('[1]Lookup for use classification'!$D$5,C1740))),'[1]Lookup for use classification'!$A$5,IF(OR(ISNUMBER(SEARCH('[1]Lookup for use classification'!$B$7,C1740)),ISNUMBER(SEARCH('[1]Lookup for use classification'!$C$7,C1740)),ISNUMBER(SEARCH('[1]Lookup for use classification'!$D$7,C1740))),'[1]Lookup for use classification'!$A$7,IF(OR(ISNUMBER(SEARCH('[1]Lookup for use classification'!$B$9,C1740)),ISNUMBER(SEARCH('[1]Lookup for use classification'!$C$9,C1740)),ISNUMBER(SEARCH('[1]Lookup for use classification'!$D$9,C1740)),ISNUMBER(SEARCH('[1]Lookup for use classification'!$E$9,C1740)),ISNUMBER(SEARCH('[1]Lookup for use classification'!$F$9,C1740)),ISNUMBER(SEARCH('[1]Lookup for use classification'!$G$9,C1740)),ISNUMBER(SEARCH('[1]Lookup for use classification'!$H$9,C1740)),ISNUMBER(SEARCH('[1]Lookup for use classification'!$I$9,C1740)),ISNUMBER(SEARCH('[1]Lookup for use classification'!$J$9,C1740)),ISNUMBER(SEARCH('[1]Lookup for use classification'!$K$9,C1740))),'[1]Lookup for use classification'!$A$9,IF(OR(ISNUMBER(SEARCH('[1]Lookup for use classification'!$B$10,C1740)),ISNUMBER(SEARCH('[1]Lookup for use classification'!$C$10,C1740)),ISNUMBER(SEARCH('[1]Lookup for use classification'!$D$10,C1740)),ISNUMBER(SEARCH('[1]Lookup for use classification'!$E$10,C1740)),ISNUMBER(SEARCH('[1]Lookup for use classification'!$F$10,C1740)),ISNUMBER(SEARCH('[1]Lookup for use classification'!$G$10,C1740))),'[1]Lookup for use classification'!$A$10,IF(OR(ISNUMBER(SEARCH('[1]Lookup for use classification'!$B$11,C1740)),ISNUMBER(SEARCH('[1]Lookup for use classification'!$C$11,C1740))),'[1]Lookup for use classification'!$A$11,IF(OR(ISNUMBER(SEARCH('[1]Lookup for use classification'!$B$12,C1740)),ISNUMBER(SEARCH('[1]Lookup for use classification'!$C$12,C1740))),'[1]Lookup for use classification'!$A$12,IF(OR(ISNUMBER(SEARCH('[1]Lookup for use classification'!$B$13,C1740)),ISNUMBER(SEARCH('[1]Lookup for use classification'!$C$13,C1740)),ISNUMBER(SEARCH('[1]Lookup for use classification'!$D$13,C1740)),,ISNUMBER(SEARCH('[1]Lookup for use classification'!$C$13,C1740)),ISNUMBER(SEARCH('[1]Lookup for use classification'!$E$13,C1740))),'[1]Lookup for use classification'!$A$13,IF(OR(ISNUMBER(SEARCH('[1]Lookup for use classification'!$B$14,C1740)),ISNUMBER(SEARCH('[1]Lookup for use classification'!$C$14,C1740))),'[1]Lookup for use classification'!$A$14,"Other"))))))))))))</f>
        <v>Water &amp; Sewer</v>
      </c>
      <c r="E1740" s="183">
        <v>860</v>
      </c>
      <c r="F1740" s="184" t="s">
        <v>827</v>
      </c>
      <c r="G1740" s="184"/>
    </row>
    <row r="1741" spans="1:12" hidden="1">
      <c r="A1741" s="188" t="s">
        <v>2058</v>
      </c>
      <c r="B1741" s="8" t="str">
        <f>IF(ISNA(VLOOKUP(CONCATENATE(A1741,C1741),ARIS!$A$1:$A$959,1,FALSE)),"","ARIS")</f>
        <v>ARIS</v>
      </c>
      <c r="C1741" s="162" t="s">
        <v>3445</v>
      </c>
      <c r="D1741" s="165" t="s">
        <v>3335</v>
      </c>
      <c r="E1741" s="163">
        <v>85963</v>
      </c>
      <c r="F1741" s="163"/>
      <c r="G1741" s="163"/>
      <c r="H1741" s="164">
        <v>23404.708029197081</v>
      </c>
      <c r="I1741" s="164"/>
      <c r="J1741" s="165">
        <v>332202.98979999998</v>
      </c>
    </row>
    <row r="1742" spans="1:12" hidden="1">
      <c r="A1742" s="134" t="s">
        <v>2338</v>
      </c>
      <c r="B1742" s="8" t="str">
        <f>IF(ISNA(VLOOKUP(CONCATENATE(A1742,C1742),EUS!$B$2:$B$1939,1,FALSE)),"","End Use Study")</f>
        <v>End Use Study</v>
      </c>
      <c r="C1742" s="8" t="s">
        <v>3256</v>
      </c>
      <c r="D1742" s="6" t="str">
        <f>IF(OR(ISNUMBER(SEARCH('[1]Lookup for use classification'!$B$1,C1742)),ISNUMBER(SEARCH('[1]Lookup for use classification'!$C$1,C1742)),ISNUMBER(SEARCH('[1]Lookup for use classification'!$D$1,C1742))),'[1]Lookup for use classification'!$A$1,IF(ISNUMBER(SEARCH('[1]Lookup for use classification'!$B$2,C1742)),'[1]Lookup for use classification'!$A$2,IF(ISNUMBER(SEARCH('[1]Lookup for use classification'!$B$3,C1742)),'[1]Lookup for use classification'!$A$3,IF(OR(ISNUMBER(SEARCH('[1]Lookup for use classification'!$B$4,C1742)),ISNUMBER(SEARCH('[1]Lookup for use classification'!$C$4,C1742))),'[1]Lookup for use classification'!$A$4,IF(OR(ISNUMBER(SEARCH('[1]Lookup for use classification'!$B$5,C1742)),ISNUMBER(SEARCH('[1]Lookup for use classification'!$C$5,C1742)),ISNUMBER(SEARCH('[1]Lookup for use classification'!$D$5,C1742))),'[1]Lookup for use classification'!$A$5,IF(OR(ISNUMBER(SEARCH('[1]Lookup for use classification'!$B$7,C1742)),ISNUMBER(SEARCH('[1]Lookup for use classification'!$C$7,C1742)),ISNUMBER(SEARCH('[1]Lookup for use classification'!$D$7,C1742))),'[1]Lookup for use classification'!$A$7,IF(OR(ISNUMBER(SEARCH('[1]Lookup for use classification'!$B$9,C1742)),ISNUMBER(SEARCH('[1]Lookup for use classification'!$C$9,C1742)),ISNUMBER(SEARCH('[1]Lookup for use classification'!$D$9,C1742)),ISNUMBER(SEARCH('[1]Lookup for use classification'!$E$9,C1742)),ISNUMBER(SEARCH('[1]Lookup for use classification'!$F$9,C1742)),ISNUMBER(SEARCH('[1]Lookup for use classification'!$G$9,C1742))),'[1]Lookup for use classification'!$A$9,IF(OR(ISNUMBER(SEARCH('[1]Lookup for use classification'!$B$10,C1742)),ISNUMBER(SEARCH('[1]Lookup for use classification'!$C$10,C1742)),ISNUMBER(SEARCH('[1]Lookup for use classification'!$D$10,C1742)),ISNUMBER(SEARCH('[1]Lookup for use classification'!$E$10,C1742)),ISNUMBER(SEARCH('[1]Lookup for use classification'!$F$10,C1742))),'[1]Lookup for use classification'!$A$10,IF(OR(ISNUMBER(SEARCH('[1]Lookup for use classification'!$B$11,C1742)),ISNUMBER(SEARCH('[1]Lookup for use classification'!$C$11,C1742))),'[1]Lookup for use classification'!$A$11,IF(OR(ISNUMBER(SEARCH('[1]Lookup for use classification'!$B$12,C1742)),ISNUMBER(SEARCH('[1]Lookup for use classification'!$C$12,C1742))),'[1]Lookup for use classification'!$A$12,"Nope"))))))))))</f>
        <v>Health Care - Hospitals</v>
      </c>
      <c r="E1742" s="9">
        <v>2400</v>
      </c>
      <c r="F1742" s="9"/>
      <c r="G1742" s="9"/>
      <c r="H1742" s="164"/>
      <c r="I1742" s="164"/>
      <c r="J1742" s="7"/>
      <c r="L1742" s="6"/>
    </row>
    <row r="1743" spans="1:12" hidden="1">
      <c r="A1743" s="138" t="s">
        <v>2338</v>
      </c>
      <c r="B1743" s="8" t="str">
        <f>IF(ISNA(VLOOKUP(CONCATENATE(A1743,C1743),EUS!$B$2:$B$1939,1,FALSE)),"","End Use Study")</f>
        <v>End Use Study</v>
      </c>
      <c r="C1743" s="8" t="s">
        <v>3066</v>
      </c>
      <c r="D1743" s="6" t="s">
        <v>377</v>
      </c>
      <c r="E1743" s="9">
        <v>800</v>
      </c>
      <c r="F1743" s="9"/>
      <c r="G1743" s="9"/>
      <c r="H1743" s="164"/>
      <c r="I1743" s="164"/>
      <c r="J1743" s="7">
        <v>516</v>
      </c>
      <c r="L1743" s="6"/>
    </row>
    <row r="1744" spans="1:12" hidden="1">
      <c r="A1744" s="188" t="s">
        <v>2058</v>
      </c>
      <c r="B1744" s="8" t="str">
        <f>IF(ISNA(VLOOKUP(CONCATENATE(A1744,C1744),ARIS!$A$1:$A$959,1,FALSE)),"","ARIS")</f>
        <v>ARIS</v>
      </c>
      <c r="C1744" s="162" t="s">
        <v>3063</v>
      </c>
      <c r="D1744" s="165" t="s">
        <v>377</v>
      </c>
      <c r="E1744" s="163">
        <v>1440</v>
      </c>
      <c r="F1744" s="163"/>
      <c r="G1744" s="163"/>
      <c r="H1744" s="164">
        <v>367.43693430656936</v>
      </c>
      <c r="I1744" s="164"/>
      <c r="J1744" s="165">
        <v>34731.227579699997</v>
      </c>
    </row>
    <row r="1745" spans="1:12" hidden="1">
      <c r="A1745" s="188" t="s">
        <v>2058</v>
      </c>
      <c r="B1745" s="8" t="str">
        <f>IF(ISNA(VLOOKUP(CONCATENATE(A1745,C1745),ARIS!$A$1:$A$959,1,FALSE)),"","ARIS")</f>
        <v>ARIS</v>
      </c>
      <c r="C1745" s="162" t="s">
        <v>3065</v>
      </c>
      <c r="D1745" s="165" t="s">
        <v>377</v>
      </c>
      <c r="E1745" s="163">
        <v>1543</v>
      </c>
      <c r="F1745" s="163"/>
      <c r="G1745" s="163"/>
      <c r="H1745" s="164">
        <v>733.29854014598538</v>
      </c>
      <c r="I1745" s="164"/>
      <c r="J1745" s="165">
        <v>6652.0548723500006</v>
      </c>
      <c r="L1745" s="165">
        <v>39.120344262295085</v>
      </c>
    </row>
    <row r="1746" spans="1:12" hidden="1">
      <c r="A1746" s="193" t="s">
        <v>2058</v>
      </c>
      <c r="B1746" s="8" t="str">
        <f>IF(ISNA(VLOOKUP(CONCATENATE(A1746,C1746),ARIS!$A$1:$A$959,1,FALSE)),"","ARIS")</f>
        <v>ARIS</v>
      </c>
      <c r="C1746" s="162" t="s">
        <v>3064</v>
      </c>
      <c r="D1746" s="165" t="s">
        <v>377</v>
      </c>
      <c r="E1746" s="163">
        <v>2784</v>
      </c>
      <c r="F1746" s="163"/>
      <c r="G1746" s="163"/>
      <c r="H1746" s="164">
        <v>1029.2386861313869</v>
      </c>
      <c r="I1746" s="164"/>
      <c r="J1746" s="165">
        <v>28771.618933449998</v>
      </c>
    </row>
    <row r="1747" spans="1:12" hidden="1">
      <c r="A1747" s="193" t="s">
        <v>2058</v>
      </c>
      <c r="B1747" s="8" t="str">
        <f>IF(ISNA(VLOOKUP(CONCATENATE(A1747,C1747),ARIS!$A$1:$A$959,1,FALSE)),"","ARIS")</f>
        <v>ARIS</v>
      </c>
      <c r="C1747" s="162" t="s">
        <v>2736</v>
      </c>
      <c r="D1747" s="6" t="str">
        <f>IF(OR(ISNUMBER(SEARCH('[1]Lookup for use classification'!$B$1,C1747)),ISNUMBER(SEARCH('[1]Lookup for use classification'!$C$1,C1747)),ISNUMBER(SEARCH('[1]Lookup for use classification'!$D$1,C1747)),ISNUMBER(SEARCH('[1]Lookup for use classification'!$E$1,C1747))),'[1]Lookup for use classification'!$A$1,IF(ISNUMBER(SEARCH('[1]Lookup for use classification'!$B$2,C1747)),'[1]Lookup for use classification'!$A$2,IF(ISNUMBER(SEARCH('[1]Lookup for use classification'!$B$3,C1747)),'[1]Lookup for use classification'!$A$3,IF(OR(ISNUMBER(SEARCH('[1]Lookup for use classification'!$B$4,C1747)),ISNUMBER(SEARCH('[1]Lookup for use classification'!$C$4,C1747)),ISNUMBER(SEARCH('[1]Lookup for use classification'!$D$4,C1747)),ISNUMBER(SEARCH('[1]Lookup for use classification'!$E$4,C1747))),'[1]Lookup for use classification'!$A$4,IF(OR(ISNUMBER(SEARCH('[1]Lookup for use classification'!$B$5,C1747)),ISNUMBER(SEARCH('[1]Lookup for use classification'!$C$5,C1747)),ISNUMBER(SEARCH('[1]Lookup for use classification'!$D$5,C1747))),'[1]Lookup for use classification'!$A$5,IF(OR(ISNUMBER(SEARCH('[1]Lookup for use classification'!$B$7,C1747)),ISNUMBER(SEARCH('[1]Lookup for use classification'!$C$7,C1747)),ISNUMBER(SEARCH('[1]Lookup for use classification'!$D$7,C1747))),'[1]Lookup for use classification'!$A$7,IF(OR(ISNUMBER(SEARCH('[1]Lookup for use classification'!$B$9,C1747)),ISNUMBER(SEARCH('[1]Lookup for use classification'!$C$9,C1747)),ISNUMBER(SEARCH('[1]Lookup for use classification'!$D$9,C1747)),ISNUMBER(SEARCH('[1]Lookup for use classification'!$E$9,C1747)),ISNUMBER(SEARCH('[1]Lookup for use classification'!$F$9,C1747)),ISNUMBER(SEARCH('[1]Lookup for use classification'!$G$9,C1747)),ISNUMBER(SEARCH('[1]Lookup for use classification'!$H$9,C1747)),ISNUMBER(SEARCH('[1]Lookup for use classification'!$I$9,C1747)),ISNUMBER(SEARCH('[1]Lookup for use classification'!$J$9,C1747)),ISNUMBER(SEARCH('[1]Lookup for use classification'!$K$9,C1747))),'[1]Lookup for use classification'!$A$9,IF(OR(ISNUMBER(SEARCH('[1]Lookup for use classification'!$B$10,C1747)),ISNUMBER(SEARCH('[1]Lookup for use classification'!$C$10,C1747)),ISNUMBER(SEARCH('[1]Lookup for use classification'!$D$10,C1747)),ISNUMBER(SEARCH('[1]Lookup for use classification'!$E$10,C1747)),ISNUMBER(SEARCH('[1]Lookup for use classification'!$F$10,C1747)),ISNUMBER(SEARCH('[1]Lookup for use classification'!$G$10,C1747))),'[1]Lookup for use classification'!$A$10,IF(OR(ISNUMBER(SEARCH('[1]Lookup for use classification'!$B$11,C1747)),ISNUMBER(SEARCH('[1]Lookup for use classification'!$C$11,C1747))),'[1]Lookup for use classification'!$A$11,IF(OR(ISNUMBER(SEARCH('[1]Lookup for use classification'!$B$12,C1747)),ISNUMBER(SEARCH('[1]Lookup for use classification'!$C$12,C1747))),'[1]Lookup for use classification'!$A$12,IF(OR(ISNUMBER(SEARCH('[1]Lookup for use classification'!$B$13,C1747)),ISNUMBER(SEARCH('[1]Lookup for use classification'!$C$13,C1747)),ISNUMBER(SEARCH('[1]Lookup for use classification'!$D$13,C1747)),,ISNUMBER(SEARCH('[1]Lookup for use classification'!$C$13,C1747)),ISNUMBER(SEARCH('[1]Lookup for use classification'!$E$13,C1747))),'[1]Lookup for use classification'!$A$13,IF(OR(ISNUMBER(SEARCH('[1]Lookup for use classification'!$B$14,C1747)),ISNUMBER(SEARCH('[1]Lookup for use classification'!$C$14,C1747))),'[1]Lookup for use classification'!$A$14,"Other"))))))))))))</f>
        <v>Other</v>
      </c>
      <c r="E1747" s="163">
        <v>3504</v>
      </c>
      <c r="F1747" s="163"/>
      <c r="G1747" s="163"/>
      <c r="H1747" s="164"/>
      <c r="I1747" s="164"/>
      <c r="J1747" s="165">
        <v>10118.4860553</v>
      </c>
    </row>
    <row r="1748" spans="1:12" hidden="1">
      <c r="A1748" s="188" t="s">
        <v>2058</v>
      </c>
      <c r="B1748" s="8" t="str">
        <f>IF(ISNA(VLOOKUP(CONCATENATE(A1748,C1748),ARIS!$A$1:$A$959,1,FALSE)),"","ARIS")</f>
        <v>ARIS</v>
      </c>
      <c r="C1748" s="162" t="s">
        <v>2734</v>
      </c>
      <c r="D1748" s="6" t="str">
        <f>IF(OR(ISNUMBER(SEARCH('[1]Lookup for use classification'!$B$1,C1748)),ISNUMBER(SEARCH('[1]Lookup for use classification'!$C$1,C1748)),ISNUMBER(SEARCH('[1]Lookup for use classification'!$D$1,C1748)),ISNUMBER(SEARCH('[1]Lookup for use classification'!$E$1,C1748))),'[1]Lookup for use classification'!$A$1,IF(ISNUMBER(SEARCH('[1]Lookup for use classification'!$B$2,C1748)),'[1]Lookup for use classification'!$A$2,IF(ISNUMBER(SEARCH('[1]Lookup for use classification'!$B$3,C1748)),'[1]Lookup for use classification'!$A$3,IF(OR(ISNUMBER(SEARCH('[1]Lookup for use classification'!$B$4,C1748)),ISNUMBER(SEARCH('[1]Lookup for use classification'!$C$4,C1748)),ISNUMBER(SEARCH('[1]Lookup for use classification'!$D$4,C1748)),ISNUMBER(SEARCH('[1]Lookup for use classification'!$E$4,C1748))),'[1]Lookup for use classification'!$A$4,IF(OR(ISNUMBER(SEARCH('[1]Lookup for use classification'!$B$5,C1748)),ISNUMBER(SEARCH('[1]Lookup for use classification'!$C$5,C1748)),ISNUMBER(SEARCH('[1]Lookup for use classification'!$D$5,C1748))),'[1]Lookup for use classification'!$A$5,IF(OR(ISNUMBER(SEARCH('[1]Lookup for use classification'!$B$7,C1748)),ISNUMBER(SEARCH('[1]Lookup for use classification'!$C$7,C1748)),ISNUMBER(SEARCH('[1]Lookup for use classification'!$D$7,C1748))),'[1]Lookup for use classification'!$A$7,IF(OR(ISNUMBER(SEARCH('[1]Lookup for use classification'!$B$9,C1748)),ISNUMBER(SEARCH('[1]Lookup for use classification'!$C$9,C1748)),ISNUMBER(SEARCH('[1]Lookup for use classification'!$D$9,C1748)),ISNUMBER(SEARCH('[1]Lookup for use classification'!$E$9,C1748)),ISNUMBER(SEARCH('[1]Lookup for use classification'!$F$9,C1748)),ISNUMBER(SEARCH('[1]Lookup for use classification'!$G$9,C1748)),ISNUMBER(SEARCH('[1]Lookup for use classification'!$H$9,C1748)),ISNUMBER(SEARCH('[1]Lookup for use classification'!$I$9,C1748)),ISNUMBER(SEARCH('[1]Lookup for use classification'!$J$9,C1748)),ISNUMBER(SEARCH('[1]Lookup for use classification'!$K$9,C1748))),'[1]Lookup for use classification'!$A$9,IF(OR(ISNUMBER(SEARCH('[1]Lookup for use classification'!$B$10,C1748)),ISNUMBER(SEARCH('[1]Lookup for use classification'!$C$10,C1748)),ISNUMBER(SEARCH('[1]Lookup for use classification'!$D$10,C1748)),ISNUMBER(SEARCH('[1]Lookup for use classification'!$E$10,C1748)),ISNUMBER(SEARCH('[1]Lookup for use classification'!$F$10,C1748)),ISNUMBER(SEARCH('[1]Lookup for use classification'!$G$10,C1748))),'[1]Lookup for use classification'!$A$10,IF(OR(ISNUMBER(SEARCH('[1]Lookup for use classification'!$B$11,C1748)),ISNUMBER(SEARCH('[1]Lookup for use classification'!$C$11,C1748))),'[1]Lookup for use classification'!$A$11,IF(OR(ISNUMBER(SEARCH('[1]Lookup for use classification'!$B$12,C1748)),ISNUMBER(SEARCH('[1]Lookup for use classification'!$C$12,C1748))),'[1]Lookup for use classification'!$A$12,IF(OR(ISNUMBER(SEARCH('[1]Lookup for use classification'!$B$13,C1748)),ISNUMBER(SEARCH('[1]Lookup for use classification'!$C$13,C1748)),ISNUMBER(SEARCH('[1]Lookup for use classification'!$D$13,C1748)),,ISNUMBER(SEARCH('[1]Lookup for use classification'!$C$13,C1748)),ISNUMBER(SEARCH('[1]Lookup for use classification'!$E$13,C1748))),'[1]Lookup for use classification'!$A$13,IF(OR(ISNUMBER(SEARCH('[1]Lookup for use classification'!$B$14,C1748)),ISNUMBER(SEARCH('[1]Lookup for use classification'!$C$14,C1748))),'[1]Lookup for use classification'!$A$14,"Other"))))))))))))</f>
        <v>Other</v>
      </c>
      <c r="E1748" s="163">
        <v>4000</v>
      </c>
      <c r="F1748" s="163"/>
      <c r="G1748" s="163"/>
      <c r="H1748" s="164">
        <v>5321.2231143552308</v>
      </c>
      <c r="I1748" s="164"/>
    </row>
    <row r="1749" spans="1:12" hidden="1">
      <c r="A1749" s="188" t="s">
        <v>2338</v>
      </c>
      <c r="B1749" s="8" t="str">
        <f>IF(ISNA(VLOOKUP(CONCATENATE(A1749,C1749),ARIS!$A$1:$A$959,1,FALSE)),"","ARIS")</f>
        <v>ARIS</v>
      </c>
      <c r="C1749" s="162" t="s">
        <v>2733</v>
      </c>
      <c r="D1749" s="6" t="str">
        <f>IF(OR(ISNUMBER(SEARCH('[1]Lookup for use classification'!$B$1,C1749)),ISNUMBER(SEARCH('[1]Lookup for use classification'!$C$1,C1749)),ISNUMBER(SEARCH('[1]Lookup for use classification'!$D$1,C1749)),ISNUMBER(SEARCH('[1]Lookup for use classification'!$E$1,C1749))),'[1]Lookup for use classification'!$A$1,IF(ISNUMBER(SEARCH('[1]Lookup for use classification'!$B$2,C1749)),'[1]Lookup for use classification'!$A$2,IF(ISNUMBER(SEARCH('[1]Lookup for use classification'!$B$3,C1749)),'[1]Lookup for use classification'!$A$3,IF(OR(ISNUMBER(SEARCH('[1]Lookup for use classification'!$B$4,C1749)),ISNUMBER(SEARCH('[1]Lookup for use classification'!$C$4,C1749)),ISNUMBER(SEARCH('[1]Lookup for use classification'!$D$4,C1749)),ISNUMBER(SEARCH('[1]Lookup for use classification'!$E$4,C1749))),'[1]Lookup for use classification'!$A$4,IF(OR(ISNUMBER(SEARCH('[1]Lookup for use classification'!$B$5,C1749)),ISNUMBER(SEARCH('[1]Lookup for use classification'!$C$5,C1749)),ISNUMBER(SEARCH('[1]Lookup for use classification'!$D$5,C1749))),'[1]Lookup for use classification'!$A$5,IF(OR(ISNUMBER(SEARCH('[1]Lookup for use classification'!$B$7,C1749)),ISNUMBER(SEARCH('[1]Lookup for use classification'!$C$7,C1749)),ISNUMBER(SEARCH('[1]Lookup for use classification'!$D$7,C1749))),'[1]Lookup for use classification'!$A$7,IF(OR(ISNUMBER(SEARCH('[1]Lookup for use classification'!$B$9,C1749)),ISNUMBER(SEARCH('[1]Lookup for use classification'!$C$9,C1749)),ISNUMBER(SEARCH('[1]Lookup for use classification'!$D$9,C1749)),ISNUMBER(SEARCH('[1]Lookup for use classification'!$E$9,C1749)),ISNUMBER(SEARCH('[1]Lookup for use classification'!$F$9,C1749)),ISNUMBER(SEARCH('[1]Lookup for use classification'!$G$9,C1749)),ISNUMBER(SEARCH('[1]Lookup for use classification'!$H$9,C1749)),ISNUMBER(SEARCH('[1]Lookup for use classification'!$I$9,C1749)),ISNUMBER(SEARCH('[1]Lookup for use classification'!$J$9,C1749)),ISNUMBER(SEARCH('[1]Lookup for use classification'!$K$9,C1749))),'[1]Lookup for use classification'!$A$9,IF(OR(ISNUMBER(SEARCH('[1]Lookup for use classification'!$B$10,C1749)),ISNUMBER(SEARCH('[1]Lookup for use classification'!$C$10,C1749)),ISNUMBER(SEARCH('[1]Lookup for use classification'!$D$10,C1749)),ISNUMBER(SEARCH('[1]Lookup for use classification'!$E$10,C1749)),ISNUMBER(SEARCH('[1]Lookup for use classification'!$F$10,C1749)),ISNUMBER(SEARCH('[1]Lookup for use classification'!$G$10,C1749))),'[1]Lookup for use classification'!$A$10,IF(OR(ISNUMBER(SEARCH('[1]Lookup for use classification'!$B$11,C1749)),ISNUMBER(SEARCH('[1]Lookup for use classification'!$C$11,C1749))),'[1]Lookup for use classification'!$A$11,IF(OR(ISNUMBER(SEARCH('[1]Lookup for use classification'!$B$12,C1749)),ISNUMBER(SEARCH('[1]Lookup for use classification'!$C$12,C1749))),'[1]Lookup for use classification'!$A$12,IF(OR(ISNUMBER(SEARCH('[1]Lookup for use classification'!$B$13,C1749)),ISNUMBER(SEARCH('[1]Lookup for use classification'!$C$13,C1749)),ISNUMBER(SEARCH('[1]Lookup for use classification'!$D$13,C1749)),,ISNUMBER(SEARCH('[1]Lookup for use classification'!$C$13,C1749)),ISNUMBER(SEARCH('[1]Lookup for use classification'!$E$13,C1749))),'[1]Lookup for use classification'!$A$13,IF(OR(ISNUMBER(SEARCH('[1]Lookup for use classification'!$B$14,C1749)),ISNUMBER(SEARCH('[1]Lookup for use classification'!$C$14,C1749))),'[1]Lookup for use classification'!$A$14,"Other"))))))))))))</f>
        <v>Other</v>
      </c>
      <c r="E1749" s="163">
        <v>27725</v>
      </c>
      <c r="F1749" s="163"/>
      <c r="G1749" s="163"/>
      <c r="H1749" s="164">
        <v>11893</v>
      </c>
      <c r="I1749" s="164"/>
      <c r="J1749" s="165">
        <v>87425.788289999997</v>
      </c>
    </row>
    <row r="1750" spans="1:12" hidden="1">
      <c r="A1750" s="138" t="s">
        <v>2338</v>
      </c>
      <c r="B1750" s="8" t="str">
        <f>IF(ISNA(VLOOKUP(CONCATENATE(A1750,C1750),EUS!$B$2:$B$1939,1,FALSE)),"","End Use Study")</f>
        <v>End Use Study</v>
      </c>
      <c r="C1750" s="8" t="s">
        <v>2735</v>
      </c>
      <c r="D1750" s="6" t="str">
        <f>IF(OR(ISNUMBER(SEARCH('[1]Lookup for use classification'!$B$1,C1750)),ISNUMBER(SEARCH('[1]Lookup for use classification'!$C$1,C1750)),ISNUMBER(SEARCH('[1]Lookup for use classification'!$D$1,C1750)),ISNUMBER(SEARCH('[1]Lookup for use classification'!$E$1,C1750))),'[1]Lookup for use classification'!$A$1,IF(ISNUMBER(SEARCH('[1]Lookup for use classification'!$B$2,C1750)),'[1]Lookup for use classification'!$A$2,IF(ISNUMBER(SEARCH('[1]Lookup for use classification'!$B$3,C1750)),'[1]Lookup for use classification'!$A$3,IF(OR(ISNUMBER(SEARCH('[1]Lookup for use classification'!$B$4,C1750)),ISNUMBER(SEARCH('[1]Lookup for use classification'!$C$4,C1750)),ISNUMBER(SEARCH('[1]Lookup for use classification'!$D$4,C1750)),ISNUMBER(SEARCH('[1]Lookup for use classification'!$E$4,C1750))),'[1]Lookup for use classification'!$A$4,IF(OR(ISNUMBER(SEARCH('[1]Lookup for use classification'!$B$5,C1750)),ISNUMBER(SEARCH('[1]Lookup for use classification'!$C$5,C1750)),ISNUMBER(SEARCH('[1]Lookup for use classification'!$D$5,C1750))),'[1]Lookup for use classification'!$A$5,IF(OR(ISNUMBER(SEARCH('[1]Lookup for use classification'!$B$7,C1750)),ISNUMBER(SEARCH('[1]Lookup for use classification'!$C$7,C1750)),ISNUMBER(SEARCH('[1]Lookup for use classification'!$D$7,C1750))),'[1]Lookup for use classification'!$A$7,IF(OR(ISNUMBER(SEARCH('[1]Lookup for use classification'!$B$9,C1750)),ISNUMBER(SEARCH('[1]Lookup for use classification'!$C$9,C1750)),ISNUMBER(SEARCH('[1]Lookup for use classification'!$D$9,C1750)),ISNUMBER(SEARCH('[1]Lookup for use classification'!$E$9,C1750)),ISNUMBER(SEARCH('[1]Lookup for use classification'!$F$9,C1750)),ISNUMBER(SEARCH('[1]Lookup for use classification'!$G$9,C1750)),ISNUMBER(SEARCH('[1]Lookup for use classification'!$H$9,C1750)),ISNUMBER(SEARCH('[1]Lookup for use classification'!$I$9,C1750)),ISNUMBER(SEARCH('[1]Lookup for use classification'!$J$9,C1750)),ISNUMBER(SEARCH('[1]Lookup for use classification'!$K$9,C1750))),'[1]Lookup for use classification'!$A$9,IF(OR(ISNUMBER(SEARCH('[1]Lookup for use classification'!$B$10,C1750)),ISNUMBER(SEARCH('[1]Lookup for use classification'!$C$10,C1750)),ISNUMBER(SEARCH('[1]Lookup for use classification'!$D$10,C1750)),ISNUMBER(SEARCH('[1]Lookup for use classification'!$E$10,C1750)),ISNUMBER(SEARCH('[1]Lookup for use classification'!$F$10,C1750)),ISNUMBER(SEARCH('[1]Lookup for use classification'!$G$10,C1750))),'[1]Lookup for use classification'!$A$10,IF(OR(ISNUMBER(SEARCH('[1]Lookup for use classification'!$B$11,C1750)),ISNUMBER(SEARCH('[1]Lookup for use classification'!$C$11,C1750))),'[1]Lookup for use classification'!$A$11,IF(OR(ISNUMBER(SEARCH('[1]Lookup for use classification'!$B$12,C1750)),ISNUMBER(SEARCH('[1]Lookup for use classification'!$C$12,C1750))),'[1]Lookup for use classification'!$A$12,IF(OR(ISNUMBER(SEARCH('[1]Lookup for use classification'!$B$13,C1750)),ISNUMBER(SEARCH('[1]Lookup for use classification'!$C$13,C1750)),ISNUMBER(SEARCH('[1]Lookup for use classification'!$D$13,C1750)),,ISNUMBER(SEARCH('[1]Lookup for use classification'!$C$13,C1750)),ISNUMBER(SEARCH('[1]Lookup for use classification'!$E$13,C1750))),'[1]Lookup for use classification'!$A$13,IF(OR(ISNUMBER(SEARCH('[1]Lookup for use classification'!$B$14,C1750)),ISNUMBER(SEARCH('[1]Lookup for use classification'!$C$14,C1750))),'[1]Lookup for use classification'!$A$14,"Other"))))))))))))</f>
        <v>Other</v>
      </c>
      <c r="E1750" s="9"/>
      <c r="F1750" s="9"/>
      <c r="G1750" s="9"/>
      <c r="H1750" s="164"/>
      <c r="I1750" s="164"/>
      <c r="J1750" s="7"/>
      <c r="L1750" s="6"/>
    </row>
    <row r="1751" spans="1:12" hidden="1">
      <c r="A1751" s="193" t="s">
        <v>2058</v>
      </c>
      <c r="B1751" s="8" t="str">
        <f>IF(ISNA(VLOOKUP(CONCATENATE(A1751,C1751),ARIS!$A$1:$A$959,1,FALSE)),"","ARIS")</f>
        <v>ARIS</v>
      </c>
      <c r="C1751" s="162" t="s">
        <v>2482</v>
      </c>
      <c r="D1751" s="165" t="s">
        <v>2424</v>
      </c>
      <c r="E1751" s="163">
        <v>3200</v>
      </c>
      <c r="F1751" s="163"/>
      <c r="G1751" s="163"/>
      <c r="H1751" s="164">
        <v>1812.3600000000001</v>
      </c>
      <c r="I1751" s="164"/>
      <c r="J1751" s="165">
        <v>20060.550540399996</v>
      </c>
    </row>
    <row r="1752" spans="1:12" hidden="1">
      <c r="A1752" s="134" t="s">
        <v>2338</v>
      </c>
      <c r="B1752" s="8" t="str">
        <f>IF(ISNA(VLOOKUP(CONCATENATE(A1752,C1752),EUS!$B$2:$B$1939,1,FALSE)),"","End Use Study")</f>
        <v>End Use Study</v>
      </c>
      <c r="C1752" s="8" t="s">
        <v>2339</v>
      </c>
      <c r="D1752" s="11" t="s">
        <v>213</v>
      </c>
      <c r="E1752" s="9">
        <v>4500</v>
      </c>
      <c r="F1752" s="9"/>
      <c r="G1752" s="9"/>
      <c r="H1752" s="164"/>
      <c r="I1752" s="164"/>
      <c r="J1752" s="7"/>
      <c r="L1752" s="6"/>
    </row>
    <row r="1753" spans="1:12" hidden="1">
      <c r="A1753" s="134" t="s">
        <v>2338</v>
      </c>
      <c r="B1753" s="8" t="str">
        <f>IF(ISNA(VLOOKUP(CONCATENATE(A1753,C1753),EUS!$B$2:$B$1939,1,FALSE)),"","End Use Study")</f>
        <v>End Use Study</v>
      </c>
      <c r="C1753" s="8" t="s">
        <v>2337</v>
      </c>
      <c r="D1753" s="11" t="s">
        <v>213</v>
      </c>
      <c r="E1753" s="9"/>
      <c r="F1753" s="9"/>
      <c r="G1753" s="9"/>
      <c r="H1753" s="164">
        <v>2902</v>
      </c>
      <c r="I1753" s="164"/>
      <c r="J1753" s="7"/>
      <c r="L1753" s="6"/>
    </row>
    <row r="1754" spans="1:12" hidden="1">
      <c r="A1754" s="188" t="s">
        <v>2058</v>
      </c>
      <c r="B1754" s="8" t="str">
        <f>IF(ISNA(VLOOKUP(CONCATENATE(A1754,C1754),ARIS!$A$1:$A$959,1,FALSE)),"","ARIS")</f>
        <v>ARIS</v>
      </c>
      <c r="C1754" s="162" t="s">
        <v>2059</v>
      </c>
      <c r="D1754" s="165" t="s">
        <v>1980</v>
      </c>
      <c r="E1754" s="163">
        <v>3750</v>
      </c>
      <c r="F1754" s="163"/>
      <c r="G1754" s="163"/>
      <c r="H1754" s="164"/>
      <c r="I1754" s="164"/>
      <c r="J1754" s="165">
        <v>6278.32150585</v>
      </c>
    </row>
    <row r="1755" spans="1:12" hidden="1">
      <c r="A1755" s="188" t="s">
        <v>2340</v>
      </c>
      <c r="B1755" s="8" t="str">
        <f>IF(ISNA(VLOOKUP(CONCATENATE(A1755,C1755),ARIS!$A$1:$A$959,1,FALSE)),"","ARIS")</f>
        <v>ARIS</v>
      </c>
      <c r="C1755" s="162" t="s">
        <v>3446</v>
      </c>
      <c r="D1755" s="165" t="s">
        <v>3335</v>
      </c>
      <c r="E1755" s="163">
        <v>75829</v>
      </c>
      <c r="F1755" s="163"/>
      <c r="G1755" s="163"/>
      <c r="H1755" s="164">
        <v>61112.627737226278</v>
      </c>
      <c r="I1755" s="164"/>
      <c r="J1755" s="165">
        <v>342840.41886933328</v>
      </c>
    </row>
    <row r="1756" spans="1:12" hidden="1">
      <c r="A1756" s="188" t="s">
        <v>2340</v>
      </c>
      <c r="B1756" s="8" t="str">
        <f>IF(ISNA(VLOOKUP(CONCATENATE(A1756,C1756),ARIS!$A$1:$A$959,1,FALSE)),"","ARIS")</f>
        <v>ARIS</v>
      </c>
      <c r="C1756" s="162" t="s">
        <v>3067</v>
      </c>
      <c r="D1756" s="165" t="s">
        <v>377</v>
      </c>
      <c r="E1756" s="163">
        <v>820</v>
      </c>
      <c r="F1756" s="163"/>
      <c r="G1756" s="163"/>
      <c r="H1756" s="164">
        <v>236.54014598540147</v>
      </c>
      <c r="I1756" s="164"/>
      <c r="J1756" s="165">
        <v>3224.0290159999995</v>
      </c>
    </row>
    <row r="1757" spans="1:12" hidden="1">
      <c r="A1757" s="188" t="s">
        <v>216</v>
      </c>
      <c r="B1757" s="8" t="str">
        <f>IF(ISNA(VLOOKUP(CONCATENATE(A1757,C1757),ARIS!$A$1:$A$959,1,FALSE)),"","ARIS")</f>
        <v>ARIS</v>
      </c>
      <c r="C1757" s="162" t="s">
        <v>217</v>
      </c>
      <c r="D1757" s="165" t="s">
        <v>377</v>
      </c>
      <c r="E1757" s="163">
        <v>2200</v>
      </c>
      <c r="F1757" s="163" t="s">
        <v>6</v>
      </c>
      <c r="G1757" s="163"/>
      <c r="H1757" s="164">
        <v>920.37722627737219</v>
      </c>
      <c r="I1757" s="164"/>
      <c r="J1757" s="165">
        <v>6404.0570499999994</v>
      </c>
    </row>
    <row r="1758" spans="1:12" hidden="1">
      <c r="A1758" s="188" t="s">
        <v>2340</v>
      </c>
      <c r="B1758" s="8" t="str">
        <f>IF(ISNA(VLOOKUP(CONCATENATE(A1758,C1758),ARIS!$A$1:$A$959,1,FALSE)),"","ARIS")</f>
        <v>ARIS</v>
      </c>
      <c r="C1758" s="162" t="s">
        <v>2737</v>
      </c>
      <c r="D1758" s="6" t="str">
        <f>IF(OR(ISNUMBER(SEARCH('[1]Lookup for use classification'!$B$1,C1758)),ISNUMBER(SEARCH('[1]Lookup for use classification'!$C$1,C1758)),ISNUMBER(SEARCH('[1]Lookup for use classification'!$D$1,C1758)),ISNUMBER(SEARCH('[1]Lookup for use classification'!$E$1,C1758))),'[1]Lookup for use classification'!$A$1,IF(ISNUMBER(SEARCH('[1]Lookup for use classification'!$B$2,C1758)),'[1]Lookup for use classification'!$A$2,IF(ISNUMBER(SEARCH('[1]Lookup for use classification'!$B$3,C1758)),'[1]Lookup for use classification'!$A$3,IF(OR(ISNUMBER(SEARCH('[1]Lookup for use classification'!$B$4,C1758)),ISNUMBER(SEARCH('[1]Lookup for use classification'!$C$4,C1758)),ISNUMBER(SEARCH('[1]Lookup for use classification'!$D$4,C1758)),ISNUMBER(SEARCH('[1]Lookup for use classification'!$E$4,C1758))),'[1]Lookup for use classification'!$A$4,IF(OR(ISNUMBER(SEARCH('[1]Lookup for use classification'!$B$5,C1758)),ISNUMBER(SEARCH('[1]Lookup for use classification'!$C$5,C1758)),ISNUMBER(SEARCH('[1]Lookup for use classification'!$D$5,C1758))),'[1]Lookup for use classification'!$A$5,IF(OR(ISNUMBER(SEARCH('[1]Lookup for use classification'!$B$7,C1758)),ISNUMBER(SEARCH('[1]Lookup for use classification'!$C$7,C1758)),ISNUMBER(SEARCH('[1]Lookup for use classification'!$D$7,C1758))),'[1]Lookup for use classification'!$A$7,IF(OR(ISNUMBER(SEARCH('[1]Lookup for use classification'!$B$9,C1758)),ISNUMBER(SEARCH('[1]Lookup for use classification'!$C$9,C1758)),ISNUMBER(SEARCH('[1]Lookup for use classification'!$D$9,C1758)),ISNUMBER(SEARCH('[1]Lookup for use classification'!$E$9,C1758)),ISNUMBER(SEARCH('[1]Lookup for use classification'!$F$9,C1758)),ISNUMBER(SEARCH('[1]Lookup for use classification'!$G$9,C1758)),ISNUMBER(SEARCH('[1]Lookup for use classification'!$H$9,C1758)),ISNUMBER(SEARCH('[1]Lookup for use classification'!$I$9,C1758)),ISNUMBER(SEARCH('[1]Lookup for use classification'!$J$9,C1758)),ISNUMBER(SEARCH('[1]Lookup for use classification'!$K$9,C1758))),'[1]Lookup for use classification'!$A$9,IF(OR(ISNUMBER(SEARCH('[1]Lookup for use classification'!$B$10,C1758)),ISNUMBER(SEARCH('[1]Lookup for use classification'!$C$10,C1758)),ISNUMBER(SEARCH('[1]Lookup for use classification'!$D$10,C1758)),ISNUMBER(SEARCH('[1]Lookup for use classification'!$E$10,C1758)),ISNUMBER(SEARCH('[1]Lookup for use classification'!$F$10,C1758)),ISNUMBER(SEARCH('[1]Lookup for use classification'!$G$10,C1758))),'[1]Lookup for use classification'!$A$10,IF(OR(ISNUMBER(SEARCH('[1]Lookup for use classification'!$B$11,C1758)),ISNUMBER(SEARCH('[1]Lookup for use classification'!$C$11,C1758))),'[1]Lookup for use classification'!$A$11,IF(OR(ISNUMBER(SEARCH('[1]Lookup for use classification'!$B$12,C1758)),ISNUMBER(SEARCH('[1]Lookup for use classification'!$C$12,C1758))),'[1]Lookup for use classification'!$A$12,IF(OR(ISNUMBER(SEARCH('[1]Lookup for use classification'!$B$13,C1758)),ISNUMBER(SEARCH('[1]Lookup for use classification'!$C$13,C1758)),ISNUMBER(SEARCH('[1]Lookup for use classification'!$D$13,C1758)),,ISNUMBER(SEARCH('[1]Lookup for use classification'!$C$13,C1758)),ISNUMBER(SEARCH('[1]Lookup for use classification'!$E$13,C1758))),'[1]Lookup for use classification'!$A$13,IF(OR(ISNUMBER(SEARCH('[1]Lookup for use classification'!$B$14,C1758)),ISNUMBER(SEARCH('[1]Lookup for use classification'!$C$14,C1758))),'[1]Lookup for use classification'!$A$14,"Other"))))))))))))</f>
        <v>Other</v>
      </c>
      <c r="E1758" s="163">
        <v>1000</v>
      </c>
      <c r="F1758" s="163"/>
      <c r="G1758" s="163"/>
      <c r="H1758" s="164">
        <v>276.84671532846716</v>
      </c>
      <c r="I1758" s="164"/>
      <c r="J1758" s="165">
        <v>1491.0134190000001</v>
      </c>
    </row>
    <row r="1759" spans="1:12" hidden="1">
      <c r="A1759" s="187" t="s">
        <v>216</v>
      </c>
      <c r="B1759" s="167" t="s">
        <v>4456</v>
      </c>
      <c r="C1759" s="174" t="s">
        <v>219</v>
      </c>
      <c r="D1759" s="6" t="str">
        <f>IF(OR(ISNUMBER(SEARCH('[1]Lookup for use classification'!$B$1,C1759)),ISNUMBER(SEARCH('[1]Lookup for use classification'!$C$1,C1759)),ISNUMBER(SEARCH('[1]Lookup for use classification'!$D$1,C1759)),ISNUMBER(SEARCH('[1]Lookup for use classification'!$E$1,C1759))),'[1]Lookup for use classification'!$A$1,IF(ISNUMBER(SEARCH('[1]Lookup for use classification'!$B$2,C1759)),'[1]Lookup for use classification'!$A$2,IF(ISNUMBER(SEARCH('[1]Lookup for use classification'!$B$3,C1759)),'[1]Lookup for use classification'!$A$3,IF(OR(ISNUMBER(SEARCH('[1]Lookup for use classification'!$B$4,C1759)),ISNUMBER(SEARCH('[1]Lookup for use classification'!$C$4,C1759)),ISNUMBER(SEARCH('[1]Lookup for use classification'!$D$4,C1759)),ISNUMBER(SEARCH('[1]Lookup for use classification'!$E$4,C1759))),'[1]Lookup for use classification'!$A$4,IF(OR(ISNUMBER(SEARCH('[1]Lookup for use classification'!$B$5,C1759)),ISNUMBER(SEARCH('[1]Lookup for use classification'!$C$5,C1759)),ISNUMBER(SEARCH('[1]Lookup for use classification'!$D$5,C1759))),'[1]Lookup for use classification'!$A$5,IF(OR(ISNUMBER(SEARCH('[1]Lookup for use classification'!$B$7,C1759)),ISNUMBER(SEARCH('[1]Lookup for use classification'!$C$7,C1759)),ISNUMBER(SEARCH('[1]Lookup for use classification'!$D$7,C1759))),'[1]Lookup for use classification'!$A$7,IF(OR(ISNUMBER(SEARCH('[1]Lookup for use classification'!$B$9,C1759)),ISNUMBER(SEARCH('[1]Lookup for use classification'!$C$9,C1759)),ISNUMBER(SEARCH('[1]Lookup for use classification'!$D$9,C1759)),ISNUMBER(SEARCH('[1]Lookup for use classification'!$E$9,C1759)),ISNUMBER(SEARCH('[1]Lookup for use classification'!$F$9,C1759)),ISNUMBER(SEARCH('[1]Lookup for use classification'!$G$9,C1759)),ISNUMBER(SEARCH('[1]Lookup for use classification'!$H$9,C1759)),ISNUMBER(SEARCH('[1]Lookup for use classification'!$I$9,C1759)),ISNUMBER(SEARCH('[1]Lookup for use classification'!$J$9,C1759)),ISNUMBER(SEARCH('[1]Lookup for use classification'!$K$9,C1759))),'[1]Lookup for use classification'!$A$9,IF(OR(ISNUMBER(SEARCH('[1]Lookup for use classification'!$B$10,C1759)),ISNUMBER(SEARCH('[1]Lookup for use classification'!$C$10,C1759)),ISNUMBER(SEARCH('[1]Lookup for use classification'!$D$10,C1759)),ISNUMBER(SEARCH('[1]Lookup for use classification'!$E$10,C1759)),ISNUMBER(SEARCH('[1]Lookup for use classification'!$F$10,C1759)),ISNUMBER(SEARCH('[1]Lookup for use classification'!$G$10,C1759))),'[1]Lookup for use classification'!$A$10,IF(OR(ISNUMBER(SEARCH('[1]Lookup for use classification'!$B$11,C1759)),ISNUMBER(SEARCH('[1]Lookup for use classification'!$C$11,C1759))),'[1]Lookup for use classification'!$A$11,IF(OR(ISNUMBER(SEARCH('[1]Lookup for use classification'!$B$12,C1759)),ISNUMBER(SEARCH('[1]Lookup for use classification'!$C$12,C1759))),'[1]Lookup for use classification'!$A$12,IF(OR(ISNUMBER(SEARCH('[1]Lookup for use classification'!$B$13,C1759)),ISNUMBER(SEARCH('[1]Lookup for use classification'!$C$13,C1759)),ISNUMBER(SEARCH('[1]Lookup for use classification'!$D$13,C1759)),,ISNUMBER(SEARCH('[1]Lookup for use classification'!$C$13,C1759)),ISNUMBER(SEARCH('[1]Lookup for use classification'!$E$13,C1759))),'[1]Lookup for use classification'!$A$13,IF(OR(ISNUMBER(SEARCH('[1]Lookup for use classification'!$B$14,C1759)),ISNUMBER(SEARCH('[1]Lookup for use classification'!$C$14,C1759))),'[1]Lookup for use classification'!$A$14,"Other"))))))))))))</f>
        <v>Other</v>
      </c>
      <c r="E1759" s="175">
        <v>11800</v>
      </c>
      <c r="F1759" s="218"/>
      <c r="G1759" s="218"/>
    </row>
    <row r="1760" spans="1:12" hidden="1">
      <c r="A1760" s="187" t="s">
        <v>216</v>
      </c>
      <c r="B1760" s="167" t="s">
        <v>4456</v>
      </c>
      <c r="C1760" s="174" t="s">
        <v>185</v>
      </c>
      <c r="D1760" s="6" t="str">
        <f>IF(OR(ISNUMBER(SEARCH('[1]Lookup for use classification'!$B$1,C1760)),ISNUMBER(SEARCH('[1]Lookup for use classification'!$C$1,C1760)),ISNUMBER(SEARCH('[1]Lookup for use classification'!$D$1,C1760)),ISNUMBER(SEARCH('[1]Lookup for use classification'!$E$1,C1760))),'[1]Lookup for use classification'!$A$1,IF(ISNUMBER(SEARCH('[1]Lookup for use classification'!$B$2,C1760)),'[1]Lookup for use classification'!$A$2,IF(ISNUMBER(SEARCH('[1]Lookup for use classification'!$B$3,C1760)),'[1]Lookup for use classification'!$A$3,IF(OR(ISNUMBER(SEARCH('[1]Lookup for use classification'!$B$4,C1760)),ISNUMBER(SEARCH('[1]Lookup for use classification'!$C$4,C1760)),ISNUMBER(SEARCH('[1]Lookup for use classification'!$D$4,C1760)),ISNUMBER(SEARCH('[1]Lookup for use classification'!$E$4,C1760))),'[1]Lookup for use classification'!$A$4,IF(OR(ISNUMBER(SEARCH('[1]Lookup for use classification'!$B$5,C1760)),ISNUMBER(SEARCH('[1]Lookup for use classification'!$C$5,C1760)),ISNUMBER(SEARCH('[1]Lookup for use classification'!$D$5,C1760))),'[1]Lookup for use classification'!$A$5,IF(OR(ISNUMBER(SEARCH('[1]Lookup for use classification'!$B$7,C1760)),ISNUMBER(SEARCH('[1]Lookup for use classification'!$C$7,C1760)),ISNUMBER(SEARCH('[1]Lookup for use classification'!$D$7,C1760))),'[1]Lookup for use classification'!$A$7,IF(OR(ISNUMBER(SEARCH('[1]Lookup for use classification'!$B$9,C1760)),ISNUMBER(SEARCH('[1]Lookup for use classification'!$C$9,C1760)),ISNUMBER(SEARCH('[1]Lookup for use classification'!$D$9,C1760)),ISNUMBER(SEARCH('[1]Lookup for use classification'!$E$9,C1760)),ISNUMBER(SEARCH('[1]Lookup for use classification'!$F$9,C1760)),ISNUMBER(SEARCH('[1]Lookup for use classification'!$G$9,C1760)),ISNUMBER(SEARCH('[1]Lookup for use classification'!$H$9,C1760)),ISNUMBER(SEARCH('[1]Lookup for use classification'!$I$9,C1760)),ISNUMBER(SEARCH('[1]Lookup for use classification'!$J$9,C1760)),ISNUMBER(SEARCH('[1]Lookup for use classification'!$K$9,C1760))),'[1]Lookup for use classification'!$A$9,IF(OR(ISNUMBER(SEARCH('[1]Lookup for use classification'!$B$10,C1760)),ISNUMBER(SEARCH('[1]Lookup for use classification'!$C$10,C1760)),ISNUMBER(SEARCH('[1]Lookup for use classification'!$D$10,C1760)),ISNUMBER(SEARCH('[1]Lookup for use classification'!$E$10,C1760)),ISNUMBER(SEARCH('[1]Lookup for use classification'!$F$10,C1760)),ISNUMBER(SEARCH('[1]Lookup for use classification'!$G$10,C1760))),'[1]Lookup for use classification'!$A$10,IF(OR(ISNUMBER(SEARCH('[1]Lookup for use classification'!$B$11,C1760)),ISNUMBER(SEARCH('[1]Lookup for use classification'!$C$11,C1760))),'[1]Lookup for use classification'!$A$11,IF(OR(ISNUMBER(SEARCH('[1]Lookup for use classification'!$B$12,C1760)),ISNUMBER(SEARCH('[1]Lookup for use classification'!$C$12,C1760))),'[1]Lookup for use classification'!$A$12,IF(OR(ISNUMBER(SEARCH('[1]Lookup for use classification'!$B$13,C1760)),ISNUMBER(SEARCH('[1]Lookup for use classification'!$C$13,C1760)),ISNUMBER(SEARCH('[1]Lookup for use classification'!$D$13,C1760)),,ISNUMBER(SEARCH('[1]Lookup for use classification'!$C$13,C1760)),ISNUMBER(SEARCH('[1]Lookup for use classification'!$E$13,C1760))),'[1]Lookup for use classification'!$A$13,IF(OR(ISNUMBER(SEARCH('[1]Lookup for use classification'!$B$14,C1760)),ISNUMBER(SEARCH('[1]Lookup for use classification'!$C$14,C1760))),'[1]Lookup for use classification'!$A$14,"Other"))))))))))))</f>
        <v>Other</v>
      </c>
      <c r="E1760" s="175">
        <v>19360</v>
      </c>
      <c r="F1760" s="219"/>
      <c r="G1760" s="219"/>
    </row>
    <row r="1761" spans="1:10" hidden="1">
      <c r="A1761" s="187" t="s">
        <v>216</v>
      </c>
      <c r="B1761" s="167" t="s">
        <v>4456</v>
      </c>
      <c r="C1761" s="174" t="s">
        <v>224</v>
      </c>
      <c r="D1761" s="6" t="str">
        <f>IF(OR(ISNUMBER(SEARCH('[1]Lookup for use classification'!$B$1,C1761)),ISNUMBER(SEARCH('[1]Lookup for use classification'!$C$1,C1761)),ISNUMBER(SEARCH('[1]Lookup for use classification'!$D$1,C1761)),ISNUMBER(SEARCH('[1]Lookup for use classification'!$E$1,C1761))),'[1]Lookup for use classification'!$A$1,IF(ISNUMBER(SEARCH('[1]Lookup for use classification'!$B$2,C1761)),'[1]Lookup for use classification'!$A$2,IF(ISNUMBER(SEARCH('[1]Lookup for use classification'!$B$3,C1761)),'[1]Lookup for use classification'!$A$3,IF(OR(ISNUMBER(SEARCH('[1]Lookup for use classification'!$B$4,C1761)),ISNUMBER(SEARCH('[1]Lookup for use classification'!$C$4,C1761)),ISNUMBER(SEARCH('[1]Lookup for use classification'!$D$4,C1761)),ISNUMBER(SEARCH('[1]Lookup for use classification'!$E$4,C1761))),'[1]Lookup for use classification'!$A$4,IF(OR(ISNUMBER(SEARCH('[1]Lookup for use classification'!$B$5,C1761)),ISNUMBER(SEARCH('[1]Lookup for use classification'!$C$5,C1761)),ISNUMBER(SEARCH('[1]Lookup for use classification'!$D$5,C1761))),'[1]Lookup for use classification'!$A$5,IF(OR(ISNUMBER(SEARCH('[1]Lookup for use classification'!$B$7,C1761)),ISNUMBER(SEARCH('[1]Lookup for use classification'!$C$7,C1761)),ISNUMBER(SEARCH('[1]Lookup for use classification'!$D$7,C1761))),'[1]Lookup for use classification'!$A$7,IF(OR(ISNUMBER(SEARCH('[1]Lookup for use classification'!$B$9,C1761)),ISNUMBER(SEARCH('[1]Lookup for use classification'!$C$9,C1761)),ISNUMBER(SEARCH('[1]Lookup for use classification'!$D$9,C1761)),ISNUMBER(SEARCH('[1]Lookup for use classification'!$E$9,C1761)),ISNUMBER(SEARCH('[1]Lookup for use classification'!$F$9,C1761)),ISNUMBER(SEARCH('[1]Lookup for use classification'!$G$9,C1761)),ISNUMBER(SEARCH('[1]Lookup for use classification'!$H$9,C1761)),ISNUMBER(SEARCH('[1]Lookup for use classification'!$I$9,C1761)),ISNUMBER(SEARCH('[1]Lookup for use classification'!$J$9,C1761)),ISNUMBER(SEARCH('[1]Lookup for use classification'!$K$9,C1761))),'[1]Lookup for use classification'!$A$9,IF(OR(ISNUMBER(SEARCH('[1]Lookup for use classification'!$B$10,C1761)),ISNUMBER(SEARCH('[1]Lookup for use classification'!$C$10,C1761)),ISNUMBER(SEARCH('[1]Lookup for use classification'!$D$10,C1761)),ISNUMBER(SEARCH('[1]Lookup for use classification'!$E$10,C1761)),ISNUMBER(SEARCH('[1]Lookup for use classification'!$F$10,C1761)),ISNUMBER(SEARCH('[1]Lookup for use classification'!$G$10,C1761))),'[1]Lookup for use classification'!$A$10,IF(OR(ISNUMBER(SEARCH('[1]Lookup for use classification'!$B$11,C1761)),ISNUMBER(SEARCH('[1]Lookup for use classification'!$C$11,C1761))),'[1]Lookup for use classification'!$A$11,IF(OR(ISNUMBER(SEARCH('[1]Lookup for use classification'!$B$12,C1761)),ISNUMBER(SEARCH('[1]Lookup for use classification'!$C$12,C1761))),'[1]Lookup for use classification'!$A$12,IF(OR(ISNUMBER(SEARCH('[1]Lookup for use classification'!$B$13,C1761)),ISNUMBER(SEARCH('[1]Lookup for use classification'!$C$13,C1761)),ISNUMBER(SEARCH('[1]Lookup for use classification'!$D$13,C1761)),,ISNUMBER(SEARCH('[1]Lookup for use classification'!$C$13,C1761)),ISNUMBER(SEARCH('[1]Lookup for use classification'!$E$13,C1761))),'[1]Lookup for use classification'!$A$13,IF(OR(ISNUMBER(SEARCH('[1]Lookup for use classification'!$B$14,C1761)),ISNUMBER(SEARCH('[1]Lookup for use classification'!$C$14,C1761))),'[1]Lookup for use classification'!$A$14,"Other"))))))))))))</f>
        <v>Public Assembly</v>
      </c>
      <c r="E1761" s="175">
        <v>1440</v>
      </c>
      <c r="F1761" s="219"/>
      <c r="G1761" s="219"/>
    </row>
    <row r="1762" spans="1:10" hidden="1">
      <c r="A1762" s="188" t="s">
        <v>2340</v>
      </c>
      <c r="B1762" s="8" t="str">
        <f>IF(ISNA(VLOOKUP(CONCATENATE(A1762,C1762),ARIS!$A$1:$A$959,1,FALSE)),"","ARIS")</f>
        <v>ARIS</v>
      </c>
      <c r="C1762" s="162" t="s">
        <v>2341</v>
      </c>
      <c r="D1762" s="11" t="s">
        <v>213</v>
      </c>
      <c r="E1762" s="163">
        <v>2570</v>
      </c>
      <c r="F1762" s="163"/>
      <c r="G1762" s="163"/>
      <c r="H1762" s="164">
        <v>550.16058394160586</v>
      </c>
      <c r="I1762" s="164"/>
      <c r="J1762" s="165">
        <v>12041.608373500001</v>
      </c>
    </row>
    <row r="1763" spans="1:10" ht="14.25" hidden="1" customHeight="1">
      <c r="A1763" s="187" t="s">
        <v>216</v>
      </c>
      <c r="B1763" s="167" t="s">
        <v>4456</v>
      </c>
      <c r="C1763" s="174" t="s">
        <v>220</v>
      </c>
      <c r="D1763" s="6" t="str">
        <f>IF(OR(ISNUMBER(SEARCH('[1]Lookup for use classification'!$B$1,C1763)),ISNUMBER(SEARCH('[1]Lookup for use classification'!$C$1,C1763)),ISNUMBER(SEARCH('[1]Lookup for use classification'!$D$1,C1763)),ISNUMBER(SEARCH('[1]Lookup for use classification'!$E$1,C1763))),'[1]Lookup for use classification'!$A$1,IF(ISNUMBER(SEARCH('[1]Lookup for use classification'!$B$2,C1763)),'[1]Lookup for use classification'!$A$2,IF(ISNUMBER(SEARCH('[1]Lookup for use classification'!$B$3,C1763)),'[1]Lookup for use classification'!$A$3,IF(OR(ISNUMBER(SEARCH('[1]Lookup for use classification'!$B$4,C1763)),ISNUMBER(SEARCH('[1]Lookup for use classification'!$C$4,C1763)),ISNUMBER(SEARCH('[1]Lookup for use classification'!$D$4,C1763)),ISNUMBER(SEARCH('[1]Lookup for use classification'!$E$4,C1763))),'[1]Lookup for use classification'!$A$4,IF(OR(ISNUMBER(SEARCH('[1]Lookup for use classification'!$B$5,C1763)),ISNUMBER(SEARCH('[1]Lookup for use classification'!$C$5,C1763)),ISNUMBER(SEARCH('[1]Lookup for use classification'!$D$5,C1763))),'[1]Lookup for use classification'!$A$5,IF(OR(ISNUMBER(SEARCH('[1]Lookup for use classification'!$B$7,C1763)),ISNUMBER(SEARCH('[1]Lookup for use classification'!$C$7,C1763)),ISNUMBER(SEARCH('[1]Lookup for use classification'!$D$7,C1763))),'[1]Lookup for use classification'!$A$7,IF(OR(ISNUMBER(SEARCH('[1]Lookup for use classification'!$B$9,C1763)),ISNUMBER(SEARCH('[1]Lookup for use classification'!$C$9,C1763)),ISNUMBER(SEARCH('[1]Lookup for use classification'!$D$9,C1763)),ISNUMBER(SEARCH('[1]Lookup for use classification'!$E$9,C1763)),ISNUMBER(SEARCH('[1]Lookup for use classification'!$F$9,C1763)),ISNUMBER(SEARCH('[1]Lookup for use classification'!$G$9,C1763)),ISNUMBER(SEARCH('[1]Lookup for use classification'!$H$9,C1763)),ISNUMBER(SEARCH('[1]Lookup for use classification'!$I$9,C1763)),ISNUMBER(SEARCH('[1]Lookup for use classification'!$J$9,C1763)),ISNUMBER(SEARCH('[1]Lookup for use classification'!$K$9,C1763))),'[1]Lookup for use classification'!$A$9,IF(OR(ISNUMBER(SEARCH('[1]Lookup for use classification'!$B$10,C1763)),ISNUMBER(SEARCH('[1]Lookup for use classification'!$C$10,C1763)),ISNUMBER(SEARCH('[1]Lookup for use classification'!$D$10,C1763)),ISNUMBER(SEARCH('[1]Lookup for use classification'!$E$10,C1763)),ISNUMBER(SEARCH('[1]Lookup for use classification'!$F$10,C1763)),ISNUMBER(SEARCH('[1]Lookup for use classification'!$G$10,C1763))),'[1]Lookup for use classification'!$A$10,IF(OR(ISNUMBER(SEARCH('[1]Lookup for use classification'!$B$11,C1763)),ISNUMBER(SEARCH('[1]Lookup for use classification'!$C$11,C1763))),'[1]Lookup for use classification'!$A$11,IF(OR(ISNUMBER(SEARCH('[1]Lookup for use classification'!$B$12,C1763)),ISNUMBER(SEARCH('[1]Lookup for use classification'!$C$12,C1763))),'[1]Lookup for use classification'!$A$12,IF(OR(ISNUMBER(SEARCH('[1]Lookup for use classification'!$B$13,C1763)),ISNUMBER(SEARCH('[1]Lookup for use classification'!$C$13,C1763)),ISNUMBER(SEARCH('[1]Lookup for use classification'!$D$13,C1763)),,ISNUMBER(SEARCH('[1]Lookup for use classification'!$C$13,C1763)),ISNUMBER(SEARCH('[1]Lookup for use classification'!$E$13,C1763))),'[1]Lookup for use classification'!$A$13,IF(OR(ISNUMBER(SEARCH('[1]Lookup for use classification'!$B$14,C1763)),ISNUMBER(SEARCH('[1]Lookup for use classification'!$C$14,C1763))),'[1]Lookup for use classification'!$A$14,"Other"))))))))))))</f>
        <v>Water &amp; Sewer</v>
      </c>
      <c r="E1763" s="175">
        <v>3500</v>
      </c>
      <c r="F1763" s="219" t="s">
        <v>221</v>
      </c>
      <c r="G1763" s="219" t="s">
        <v>11</v>
      </c>
    </row>
    <row r="1764" spans="1:10" hidden="1">
      <c r="A1764" s="187" t="s">
        <v>216</v>
      </c>
      <c r="B1764" s="167" t="s">
        <v>4456</v>
      </c>
      <c r="C1764" s="174" t="s">
        <v>64</v>
      </c>
      <c r="D1764" s="6" t="str">
        <f>IF(OR(ISNUMBER(SEARCH('[1]Lookup for use classification'!$B$1,C1764)),ISNUMBER(SEARCH('[1]Lookup for use classification'!$C$1,C1764)),ISNUMBER(SEARCH('[1]Lookup for use classification'!$D$1,C1764)),ISNUMBER(SEARCH('[1]Lookup for use classification'!$E$1,C1764))),'[1]Lookup for use classification'!$A$1,IF(ISNUMBER(SEARCH('[1]Lookup for use classification'!$B$2,C1764)),'[1]Lookup for use classification'!$A$2,IF(ISNUMBER(SEARCH('[1]Lookup for use classification'!$B$3,C1764)),'[1]Lookup for use classification'!$A$3,IF(OR(ISNUMBER(SEARCH('[1]Lookup for use classification'!$B$4,C1764)),ISNUMBER(SEARCH('[1]Lookup for use classification'!$C$4,C1764)),ISNUMBER(SEARCH('[1]Lookup for use classification'!$D$4,C1764)),ISNUMBER(SEARCH('[1]Lookup for use classification'!$E$4,C1764))),'[1]Lookup for use classification'!$A$4,IF(OR(ISNUMBER(SEARCH('[1]Lookup for use classification'!$B$5,C1764)),ISNUMBER(SEARCH('[1]Lookup for use classification'!$C$5,C1764)),ISNUMBER(SEARCH('[1]Lookup for use classification'!$D$5,C1764))),'[1]Lookup for use classification'!$A$5,IF(OR(ISNUMBER(SEARCH('[1]Lookup for use classification'!$B$7,C1764)),ISNUMBER(SEARCH('[1]Lookup for use classification'!$C$7,C1764)),ISNUMBER(SEARCH('[1]Lookup for use classification'!$D$7,C1764))),'[1]Lookup for use classification'!$A$7,IF(OR(ISNUMBER(SEARCH('[1]Lookup for use classification'!$B$9,C1764)),ISNUMBER(SEARCH('[1]Lookup for use classification'!$C$9,C1764)),ISNUMBER(SEARCH('[1]Lookup for use classification'!$D$9,C1764)),ISNUMBER(SEARCH('[1]Lookup for use classification'!$E$9,C1764)),ISNUMBER(SEARCH('[1]Lookup for use classification'!$F$9,C1764)),ISNUMBER(SEARCH('[1]Lookup for use classification'!$G$9,C1764)),ISNUMBER(SEARCH('[1]Lookup for use classification'!$H$9,C1764)),ISNUMBER(SEARCH('[1]Lookup for use classification'!$I$9,C1764)),ISNUMBER(SEARCH('[1]Lookup for use classification'!$J$9,C1764)),ISNUMBER(SEARCH('[1]Lookup for use classification'!$K$9,C1764))),'[1]Lookup for use classification'!$A$9,IF(OR(ISNUMBER(SEARCH('[1]Lookup for use classification'!$B$10,C1764)),ISNUMBER(SEARCH('[1]Lookup for use classification'!$C$10,C1764)),ISNUMBER(SEARCH('[1]Lookup for use classification'!$D$10,C1764)),ISNUMBER(SEARCH('[1]Lookup for use classification'!$E$10,C1764)),ISNUMBER(SEARCH('[1]Lookup for use classification'!$F$10,C1764)),ISNUMBER(SEARCH('[1]Lookup for use classification'!$G$10,C1764))),'[1]Lookup for use classification'!$A$10,IF(OR(ISNUMBER(SEARCH('[1]Lookup for use classification'!$B$11,C1764)),ISNUMBER(SEARCH('[1]Lookup for use classification'!$C$11,C1764))),'[1]Lookup for use classification'!$A$11,IF(OR(ISNUMBER(SEARCH('[1]Lookup for use classification'!$B$12,C1764)),ISNUMBER(SEARCH('[1]Lookup for use classification'!$C$12,C1764))),'[1]Lookup for use classification'!$A$12,IF(OR(ISNUMBER(SEARCH('[1]Lookup for use classification'!$B$13,C1764)),ISNUMBER(SEARCH('[1]Lookup for use classification'!$C$13,C1764)),ISNUMBER(SEARCH('[1]Lookup for use classification'!$D$13,C1764)),,ISNUMBER(SEARCH('[1]Lookup for use classification'!$C$13,C1764)),ISNUMBER(SEARCH('[1]Lookup for use classification'!$E$13,C1764))),'[1]Lookup for use classification'!$A$13,IF(OR(ISNUMBER(SEARCH('[1]Lookup for use classification'!$B$14,C1764)),ISNUMBER(SEARCH('[1]Lookup for use classification'!$C$14,C1764))),'[1]Lookup for use classification'!$A$14,"Other"))))))))))))</f>
        <v>Water &amp; Sewer</v>
      </c>
      <c r="E1764" s="175">
        <v>12000</v>
      </c>
      <c r="F1764" s="219" t="s">
        <v>223</v>
      </c>
      <c r="G1764" s="219" t="s">
        <v>11</v>
      </c>
    </row>
    <row r="1765" spans="1:10" hidden="1">
      <c r="A1765" s="187" t="s">
        <v>1010</v>
      </c>
      <c r="B1765" s="8" t="s">
        <v>5833</v>
      </c>
      <c r="C1765" s="182" t="s">
        <v>1009</v>
      </c>
      <c r="D1765" s="6" t="str">
        <f>IF(OR(ISNUMBER(SEARCH('[1]Lookup for use classification'!$B$1,C1765)),ISNUMBER(SEARCH('[1]Lookup for use classification'!$C$1,C1765)),ISNUMBER(SEARCH('[1]Lookup for use classification'!$D$1,C1765)),ISNUMBER(SEARCH('[1]Lookup for use classification'!$E$1,C1765))),'[1]Lookup for use classification'!$A$1,IF(ISNUMBER(SEARCH('[1]Lookup for use classification'!$B$2,C1765)),'[1]Lookup for use classification'!$A$2,IF(ISNUMBER(SEARCH('[1]Lookup for use classification'!$B$3,C1765)),'[1]Lookup for use classification'!$A$3,IF(OR(ISNUMBER(SEARCH('[1]Lookup for use classification'!$B$4,C1765)),ISNUMBER(SEARCH('[1]Lookup for use classification'!$C$4,C1765)),ISNUMBER(SEARCH('[1]Lookup for use classification'!$D$4,C1765)),ISNUMBER(SEARCH('[1]Lookup for use classification'!$E$4,C1765))),'[1]Lookup for use classification'!$A$4,IF(OR(ISNUMBER(SEARCH('[1]Lookup for use classification'!$B$5,C1765)),ISNUMBER(SEARCH('[1]Lookup for use classification'!$C$5,C1765)),ISNUMBER(SEARCH('[1]Lookup for use classification'!$D$5,C1765))),'[1]Lookup for use classification'!$A$5,IF(OR(ISNUMBER(SEARCH('[1]Lookup for use classification'!$B$7,C1765)),ISNUMBER(SEARCH('[1]Lookup for use classification'!$C$7,C1765)),ISNUMBER(SEARCH('[1]Lookup for use classification'!$D$7,C1765))),'[1]Lookup for use classification'!$A$7,IF(OR(ISNUMBER(SEARCH('[1]Lookup for use classification'!$B$9,C1765)),ISNUMBER(SEARCH('[1]Lookup for use classification'!$C$9,C1765)),ISNUMBER(SEARCH('[1]Lookup for use classification'!$D$9,C1765)),ISNUMBER(SEARCH('[1]Lookup for use classification'!$E$9,C1765)),ISNUMBER(SEARCH('[1]Lookup for use classification'!$F$9,C1765)),ISNUMBER(SEARCH('[1]Lookup for use classification'!$G$9,C1765)),ISNUMBER(SEARCH('[1]Lookup for use classification'!$H$9,C1765)),ISNUMBER(SEARCH('[1]Lookup for use classification'!$I$9,C1765)),ISNUMBER(SEARCH('[1]Lookup for use classification'!$J$9,C1765)),ISNUMBER(SEARCH('[1]Lookup for use classification'!$K$9,C1765))),'[1]Lookup for use classification'!$A$9,IF(OR(ISNUMBER(SEARCH('[1]Lookup for use classification'!$B$10,C1765)),ISNUMBER(SEARCH('[1]Lookup for use classification'!$C$10,C1765)),ISNUMBER(SEARCH('[1]Lookup for use classification'!$D$10,C1765)),ISNUMBER(SEARCH('[1]Lookup for use classification'!$E$10,C1765)),ISNUMBER(SEARCH('[1]Lookup for use classification'!$F$10,C1765)),ISNUMBER(SEARCH('[1]Lookup for use classification'!$G$10,C1765))),'[1]Lookup for use classification'!$A$10,IF(OR(ISNUMBER(SEARCH('[1]Lookup for use classification'!$B$11,C1765)),ISNUMBER(SEARCH('[1]Lookup for use classification'!$C$11,C1765))),'[1]Lookup for use classification'!$A$11,IF(OR(ISNUMBER(SEARCH('[1]Lookup for use classification'!$B$12,C1765)),ISNUMBER(SEARCH('[1]Lookup for use classification'!$C$12,C1765))),'[1]Lookup for use classification'!$A$12,IF(OR(ISNUMBER(SEARCH('[1]Lookup for use classification'!$B$13,C1765)),ISNUMBER(SEARCH('[1]Lookup for use classification'!$C$13,C1765)),ISNUMBER(SEARCH('[1]Lookup for use classification'!$D$13,C1765)),,ISNUMBER(SEARCH('[1]Lookup for use classification'!$C$13,C1765)),ISNUMBER(SEARCH('[1]Lookup for use classification'!$E$13,C1765))),'[1]Lookup for use classification'!$A$13,IF(OR(ISNUMBER(SEARCH('[1]Lookup for use classification'!$B$14,C1765)),ISNUMBER(SEARCH('[1]Lookup for use classification'!$C$14,C1765))),'[1]Lookup for use classification'!$A$14,"Other"))))))))))))</f>
        <v>Education - K - 12</v>
      </c>
      <c r="E1765" s="183">
        <v>123328</v>
      </c>
      <c r="F1765" s="184" t="s">
        <v>6</v>
      </c>
      <c r="G1765" s="184" t="s">
        <v>795</v>
      </c>
      <c r="H1765" s="216">
        <v>7000</v>
      </c>
      <c r="J1765" s="186">
        <v>32838</v>
      </c>
    </row>
    <row r="1766" spans="1:10" hidden="1">
      <c r="A1766" s="187" t="s">
        <v>1010</v>
      </c>
      <c r="B1766" s="167" t="s">
        <v>6053</v>
      </c>
      <c r="C1766" s="182" t="s">
        <v>1008</v>
      </c>
      <c r="D1766" s="6" t="str">
        <f>IF(OR(ISNUMBER(SEARCH('[1]Lookup for use classification'!$B$1,C1766)),ISNUMBER(SEARCH('[1]Lookup for use classification'!$C$1,C1766)),ISNUMBER(SEARCH('[1]Lookup for use classification'!$D$1,C1766)),ISNUMBER(SEARCH('[1]Lookup for use classification'!$E$1,C1766))),'[1]Lookup for use classification'!$A$1,IF(ISNUMBER(SEARCH('[1]Lookup for use classification'!$B$2,C1766)),'[1]Lookup for use classification'!$A$2,IF(ISNUMBER(SEARCH('[1]Lookup for use classification'!$B$3,C1766)),'[1]Lookup for use classification'!$A$3,IF(OR(ISNUMBER(SEARCH('[1]Lookup for use classification'!$B$4,C1766)),ISNUMBER(SEARCH('[1]Lookup for use classification'!$C$4,C1766)),ISNUMBER(SEARCH('[1]Lookup for use classification'!$D$4,C1766)),ISNUMBER(SEARCH('[1]Lookup for use classification'!$E$4,C1766))),'[1]Lookup for use classification'!$A$4,IF(OR(ISNUMBER(SEARCH('[1]Lookup for use classification'!$B$5,C1766)),ISNUMBER(SEARCH('[1]Lookup for use classification'!$C$5,C1766)),ISNUMBER(SEARCH('[1]Lookup for use classification'!$D$5,C1766))),'[1]Lookup for use classification'!$A$5,IF(OR(ISNUMBER(SEARCH('[1]Lookup for use classification'!$B$7,C1766)),ISNUMBER(SEARCH('[1]Lookup for use classification'!$C$7,C1766)),ISNUMBER(SEARCH('[1]Lookup for use classification'!$D$7,C1766))),'[1]Lookup for use classification'!$A$7,IF(OR(ISNUMBER(SEARCH('[1]Lookup for use classification'!$B$9,C1766)),ISNUMBER(SEARCH('[1]Lookup for use classification'!$C$9,C1766)),ISNUMBER(SEARCH('[1]Lookup for use classification'!$D$9,C1766)),ISNUMBER(SEARCH('[1]Lookup for use classification'!$E$9,C1766)),ISNUMBER(SEARCH('[1]Lookup for use classification'!$F$9,C1766)),ISNUMBER(SEARCH('[1]Lookup for use classification'!$G$9,C1766)),ISNUMBER(SEARCH('[1]Lookup for use classification'!$H$9,C1766)),ISNUMBER(SEARCH('[1]Lookup for use classification'!$I$9,C1766)),ISNUMBER(SEARCH('[1]Lookup for use classification'!$J$9,C1766)),ISNUMBER(SEARCH('[1]Lookup for use classification'!$K$9,C1766))),'[1]Lookup for use classification'!$A$9,IF(OR(ISNUMBER(SEARCH('[1]Lookup for use classification'!$B$10,C1766)),ISNUMBER(SEARCH('[1]Lookup for use classification'!$C$10,C1766)),ISNUMBER(SEARCH('[1]Lookup for use classification'!$D$10,C1766)),ISNUMBER(SEARCH('[1]Lookup for use classification'!$E$10,C1766)),ISNUMBER(SEARCH('[1]Lookup for use classification'!$F$10,C1766)),ISNUMBER(SEARCH('[1]Lookup for use classification'!$G$10,C1766))),'[1]Lookup for use classification'!$A$10,IF(OR(ISNUMBER(SEARCH('[1]Lookup for use classification'!$B$11,C1766)),ISNUMBER(SEARCH('[1]Lookup for use classification'!$C$11,C1766))),'[1]Lookup for use classification'!$A$11,IF(OR(ISNUMBER(SEARCH('[1]Lookup for use classification'!$B$12,C1766)),ISNUMBER(SEARCH('[1]Lookup for use classification'!$C$12,C1766))),'[1]Lookup for use classification'!$A$12,IF(OR(ISNUMBER(SEARCH('[1]Lookup for use classification'!$B$13,C1766)),ISNUMBER(SEARCH('[1]Lookup for use classification'!$C$13,C1766)),ISNUMBER(SEARCH('[1]Lookup for use classification'!$D$13,C1766)),,ISNUMBER(SEARCH('[1]Lookup for use classification'!$C$13,C1766)),ISNUMBER(SEARCH('[1]Lookup for use classification'!$E$13,C1766))),'[1]Lookup for use classification'!$A$13,IF(OR(ISNUMBER(SEARCH('[1]Lookup for use classification'!$B$14,C1766)),ISNUMBER(SEARCH('[1]Lookup for use classification'!$C$14,C1766))),'[1]Lookup for use classification'!$A$14,"Other"))))))))))))</f>
        <v>Health Care - Hospitals</v>
      </c>
      <c r="E1766" s="183">
        <v>1679</v>
      </c>
      <c r="F1766" s="184" t="s">
        <v>6</v>
      </c>
      <c r="G1766" s="184" t="s">
        <v>795</v>
      </c>
    </row>
    <row r="1767" spans="1:10" hidden="1">
      <c r="A1767" s="187" t="s">
        <v>1010</v>
      </c>
      <c r="B1767" s="167" t="s">
        <v>6053</v>
      </c>
      <c r="C1767" s="182" t="s">
        <v>153</v>
      </c>
      <c r="D1767" s="6" t="str">
        <f>IF(OR(ISNUMBER(SEARCH('[1]Lookup for use classification'!$B$1,C1767)),ISNUMBER(SEARCH('[1]Lookup for use classification'!$C$1,C1767)),ISNUMBER(SEARCH('[1]Lookup for use classification'!$D$1,C1767)),ISNUMBER(SEARCH('[1]Lookup for use classification'!$E$1,C1767))),'[1]Lookup for use classification'!$A$1,IF(ISNUMBER(SEARCH('[1]Lookup for use classification'!$B$2,C1767)),'[1]Lookup for use classification'!$A$2,IF(ISNUMBER(SEARCH('[1]Lookup for use classification'!$B$3,C1767)),'[1]Lookup for use classification'!$A$3,IF(OR(ISNUMBER(SEARCH('[1]Lookup for use classification'!$B$4,C1767)),ISNUMBER(SEARCH('[1]Lookup for use classification'!$C$4,C1767)),ISNUMBER(SEARCH('[1]Lookup for use classification'!$D$4,C1767)),ISNUMBER(SEARCH('[1]Lookup for use classification'!$E$4,C1767))),'[1]Lookup for use classification'!$A$4,IF(OR(ISNUMBER(SEARCH('[1]Lookup for use classification'!$B$5,C1767)),ISNUMBER(SEARCH('[1]Lookup for use classification'!$C$5,C1767)),ISNUMBER(SEARCH('[1]Lookup for use classification'!$D$5,C1767))),'[1]Lookup for use classification'!$A$5,IF(OR(ISNUMBER(SEARCH('[1]Lookup for use classification'!$B$7,C1767)),ISNUMBER(SEARCH('[1]Lookup for use classification'!$C$7,C1767)),ISNUMBER(SEARCH('[1]Lookup for use classification'!$D$7,C1767))),'[1]Lookup for use classification'!$A$7,IF(OR(ISNUMBER(SEARCH('[1]Lookup for use classification'!$B$9,C1767)),ISNUMBER(SEARCH('[1]Lookup for use classification'!$C$9,C1767)),ISNUMBER(SEARCH('[1]Lookup for use classification'!$D$9,C1767)),ISNUMBER(SEARCH('[1]Lookup for use classification'!$E$9,C1767)),ISNUMBER(SEARCH('[1]Lookup for use classification'!$F$9,C1767)),ISNUMBER(SEARCH('[1]Lookup for use classification'!$G$9,C1767)),ISNUMBER(SEARCH('[1]Lookup for use classification'!$H$9,C1767)),ISNUMBER(SEARCH('[1]Lookup for use classification'!$I$9,C1767)),ISNUMBER(SEARCH('[1]Lookup for use classification'!$J$9,C1767)),ISNUMBER(SEARCH('[1]Lookup for use classification'!$K$9,C1767))),'[1]Lookup for use classification'!$A$9,IF(OR(ISNUMBER(SEARCH('[1]Lookup for use classification'!$B$10,C1767)),ISNUMBER(SEARCH('[1]Lookup for use classification'!$C$10,C1767)),ISNUMBER(SEARCH('[1]Lookup for use classification'!$D$10,C1767)),ISNUMBER(SEARCH('[1]Lookup for use classification'!$E$10,C1767)),ISNUMBER(SEARCH('[1]Lookup for use classification'!$F$10,C1767)),ISNUMBER(SEARCH('[1]Lookup for use classification'!$G$10,C1767))),'[1]Lookup for use classification'!$A$10,IF(OR(ISNUMBER(SEARCH('[1]Lookup for use classification'!$B$11,C1767)),ISNUMBER(SEARCH('[1]Lookup for use classification'!$C$11,C1767))),'[1]Lookup for use classification'!$A$11,IF(OR(ISNUMBER(SEARCH('[1]Lookup for use classification'!$B$12,C1767)),ISNUMBER(SEARCH('[1]Lookup for use classification'!$C$12,C1767))),'[1]Lookup for use classification'!$A$12,IF(OR(ISNUMBER(SEARCH('[1]Lookup for use classification'!$B$13,C1767)),ISNUMBER(SEARCH('[1]Lookup for use classification'!$C$13,C1767)),ISNUMBER(SEARCH('[1]Lookup for use classification'!$D$13,C1767)),,ISNUMBER(SEARCH('[1]Lookup for use classification'!$C$13,C1767)),ISNUMBER(SEARCH('[1]Lookup for use classification'!$E$13,C1767))),'[1]Lookup for use classification'!$A$13,IF(OR(ISNUMBER(SEARCH('[1]Lookup for use classification'!$B$14,C1767)),ISNUMBER(SEARCH('[1]Lookup for use classification'!$C$14,C1767))),'[1]Lookup for use classification'!$A$14,"Other"))))))))))))</f>
        <v>Office</v>
      </c>
      <c r="E1767" s="183">
        <v>1374</v>
      </c>
      <c r="F1767" s="184" t="s">
        <v>6</v>
      </c>
      <c r="G1767" s="184" t="s">
        <v>795</v>
      </c>
    </row>
    <row r="1768" spans="1:10" hidden="1">
      <c r="A1768" s="187" t="s">
        <v>1010</v>
      </c>
      <c r="B1768" s="167" t="s">
        <v>6053</v>
      </c>
      <c r="C1768" s="182" t="s">
        <v>1006</v>
      </c>
      <c r="D1768" s="6" t="str">
        <f>IF(OR(ISNUMBER(SEARCH('[1]Lookup for use classification'!$B$1,C1768)),ISNUMBER(SEARCH('[1]Lookup for use classification'!$C$1,C1768)),ISNUMBER(SEARCH('[1]Lookup for use classification'!$D$1,C1768)),ISNUMBER(SEARCH('[1]Lookup for use classification'!$E$1,C1768))),'[1]Lookup for use classification'!$A$1,IF(ISNUMBER(SEARCH('[1]Lookup for use classification'!$B$2,C1768)),'[1]Lookup for use classification'!$A$2,IF(ISNUMBER(SEARCH('[1]Lookup for use classification'!$B$3,C1768)),'[1]Lookup for use classification'!$A$3,IF(OR(ISNUMBER(SEARCH('[1]Lookup for use classification'!$B$4,C1768)),ISNUMBER(SEARCH('[1]Lookup for use classification'!$C$4,C1768)),ISNUMBER(SEARCH('[1]Lookup for use classification'!$D$4,C1768)),ISNUMBER(SEARCH('[1]Lookup for use classification'!$E$4,C1768))),'[1]Lookup for use classification'!$A$4,IF(OR(ISNUMBER(SEARCH('[1]Lookup for use classification'!$B$5,C1768)),ISNUMBER(SEARCH('[1]Lookup for use classification'!$C$5,C1768)),ISNUMBER(SEARCH('[1]Lookup for use classification'!$D$5,C1768))),'[1]Lookup for use classification'!$A$5,IF(OR(ISNUMBER(SEARCH('[1]Lookup for use classification'!$B$7,C1768)),ISNUMBER(SEARCH('[1]Lookup for use classification'!$C$7,C1768)),ISNUMBER(SEARCH('[1]Lookup for use classification'!$D$7,C1768))),'[1]Lookup for use classification'!$A$7,IF(OR(ISNUMBER(SEARCH('[1]Lookup for use classification'!$B$9,C1768)),ISNUMBER(SEARCH('[1]Lookup for use classification'!$C$9,C1768)),ISNUMBER(SEARCH('[1]Lookup for use classification'!$D$9,C1768)),ISNUMBER(SEARCH('[1]Lookup for use classification'!$E$9,C1768)),ISNUMBER(SEARCH('[1]Lookup for use classification'!$F$9,C1768)),ISNUMBER(SEARCH('[1]Lookup for use classification'!$G$9,C1768)),ISNUMBER(SEARCH('[1]Lookup for use classification'!$H$9,C1768)),ISNUMBER(SEARCH('[1]Lookup for use classification'!$I$9,C1768)),ISNUMBER(SEARCH('[1]Lookup for use classification'!$J$9,C1768)),ISNUMBER(SEARCH('[1]Lookup for use classification'!$K$9,C1768))),'[1]Lookup for use classification'!$A$9,IF(OR(ISNUMBER(SEARCH('[1]Lookup for use classification'!$B$10,C1768)),ISNUMBER(SEARCH('[1]Lookup for use classification'!$C$10,C1768)),ISNUMBER(SEARCH('[1]Lookup for use classification'!$D$10,C1768)),ISNUMBER(SEARCH('[1]Lookup for use classification'!$E$10,C1768)),ISNUMBER(SEARCH('[1]Lookup for use classification'!$F$10,C1768)),ISNUMBER(SEARCH('[1]Lookup for use classification'!$G$10,C1768))),'[1]Lookup for use classification'!$A$10,IF(OR(ISNUMBER(SEARCH('[1]Lookup for use classification'!$B$11,C1768)),ISNUMBER(SEARCH('[1]Lookup for use classification'!$C$11,C1768))),'[1]Lookup for use classification'!$A$11,IF(OR(ISNUMBER(SEARCH('[1]Lookup for use classification'!$B$12,C1768)),ISNUMBER(SEARCH('[1]Lookup for use classification'!$C$12,C1768))),'[1]Lookup for use classification'!$A$12,IF(OR(ISNUMBER(SEARCH('[1]Lookup for use classification'!$B$13,C1768)),ISNUMBER(SEARCH('[1]Lookup for use classification'!$C$13,C1768)),ISNUMBER(SEARCH('[1]Lookup for use classification'!$D$13,C1768)),,ISNUMBER(SEARCH('[1]Lookup for use classification'!$C$13,C1768)),ISNUMBER(SEARCH('[1]Lookup for use classification'!$E$13,C1768))),'[1]Lookup for use classification'!$A$13,IF(OR(ISNUMBER(SEARCH('[1]Lookup for use classification'!$B$14,C1768)),ISNUMBER(SEARCH('[1]Lookup for use classification'!$C$14,C1768))),'[1]Lookup for use classification'!$A$14,"Other"))))))))))))</f>
        <v>Office</v>
      </c>
      <c r="E1768" s="183">
        <v>3456</v>
      </c>
      <c r="F1768" s="184" t="s">
        <v>6</v>
      </c>
      <c r="G1768" s="184" t="s">
        <v>795</v>
      </c>
    </row>
    <row r="1769" spans="1:10" hidden="1">
      <c r="A1769" s="185" t="s">
        <v>1010</v>
      </c>
      <c r="B1769" s="167" t="s">
        <v>6053</v>
      </c>
      <c r="C1769" s="182" t="s">
        <v>44</v>
      </c>
      <c r="D1769" s="6" t="str">
        <f>IF(OR(ISNUMBER(SEARCH('[1]Lookup for use classification'!$B$1,C1769)),ISNUMBER(SEARCH('[1]Lookup for use classification'!$C$1,C1769)),ISNUMBER(SEARCH('[1]Lookup for use classification'!$D$1,C1769)),ISNUMBER(SEARCH('[1]Lookup for use classification'!$E$1,C1769))),'[1]Lookup for use classification'!$A$1,IF(ISNUMBER(SEARCH('[1]Lookup for use classification'!$B$2,C1769)),'[1]Lookup for use classification'!$A$2,IF(ISNUMBER(SEARCH('[1]Lookup for use classification'!$B$3,C1769)),'[1]Lookup for use classification'!$A$3,IF(OR(ISNUMBER(SEARCH('[1]Lookup for use classification'!$B$4,C1769)),ISNUMBER(SEARCH('[1]Lookup for use classification'!$C$4,C1769)),ISNUMBER(SEARCH('[1]Lookup for use classification'!$D$4,C1769)),ISNUMBER(SEARCH('[1]Lookup for use classification'!$E$4,C1769))),'[1]Lookup for use classification'!$A$4,IF(OR(ISNUMBER(SEARCH('[1]Lookup for use classification'!$B$5,C1769)),ISNUMBER(SEARCH('[1]Lookup for use classification'!$C$5,C1769)),ISNUMBER(SEARCH('[1]Lookup for use classification'!$D$5,C1769))),'[1]Lookup for use classification'!$A$5,IF(OR(ISNUMBER(SEARCH('[1]Lookup for use classification'!$B$7,C1769)),ISNUMBER(SEARCH('[1]Lookup for use classification'!$C$7,C1769)),ISNUMBER(SEARCH('[1]Lookup for use classification'!$D$7,C1769))),'[1]Lookup for use classification'!$A$7,IF(OR(ISNUMBER(SEARCH('[1]Lookup for use classification'!$B$9,C1769)),ISNUMBER(SEARCH('[1]Lookup for use classification'!$C$9,C1769)),ISNUMBER(SEARCH('[1]Lookup for use classification'!$D$9,C1769)),ISNUMBER(SEARCH('[1]Lookup for use classification'!$E$9,C1769)),ISNUMBER(SEARCH('[1]Lookup for use classification'!$F$9,C1769)),ISNUMBER(SEARCH('[1]Lookup for use classification'!$G$9,C1769)),ISNUMBER(SEARCH('[1]Lookup for use classification'!$H$9,C1769)),ISNUMBER(SEARCH('[1]Lookup for use classification'!$I$9,C1769)),ISNUMBER(SEARCH('[1]Lookup for use classification'!$J$9,C1769)),ISNUMBER(SEARCH('[1]Lookup for use classification'!$K$9,C1769))),'[1]Lookup for use classification'!$A$9,IF(OR(ISNUMBER(SEARCH('[1]Lookup for use classification'!$B$10,C1769)),ISNUMBER(SEARCH('[1]Lookup for use classification'!$C$10,C1769)),ISNUMBER(SEARCH('[1]Lookup for use classification'!$D$10,C1769)),ISNUMBER(SEARCH('[1]Lookup for use classification'!$E$10,C1769)),ISNUMBER(SEARCH('[1]Lookup for use classification'!$F$10,C1769)),ISNUMBER(SEARCH('[1]Lookup for use classification'!$G$10,C1769))),'[1]Lookup for use classification'!$A$10,IF(OR(ISNUMBER(SEARCH('[1]Lookup for use classification'!$B$11,C1769)),ISNUMBER(SEARCH('[1]Lookup for use classification'!$C$11,C1769))),'[1]Lookup for use classification'!$A$11,IF(OR(ISNUMBER(SEARCH('[1]Lookup for use classification'!$B$12,C1769)),ISNUMBER(SEARCH('[1]Lookup for use classification'!$C$12,C1769))),'[1]Lookup for use classification'!$A$12,IF(OR(ISNUMBER(SEARCH('[1]Lookup for use classification'!$B$13,C1769)),ISNUMBER(SEARCH('[1]Lookup for use classification'!$C$13,C1769)),ISNUMBER(SEARCH('[1]Lookup for use classification'!$D$13,C1769)),,ISNUMBER(SEARCH('[1]Lookup for use classification'!$C$13,C1769)),ISNUMBER(SEARCH('[1]Lookup for use classification'!$E$13,C1769))),'[1]Lookup for use classification'!$A$13,IF(OR(ISNUMBER(SEARCH('[1]Lookup for use classification'!$B$14,C1769)),ISNUMBER(SEARCH('[1]Lookup for use classification'!$C$14,C1769))),'[1]Lookup for use classification'!$A$14,"Other"))))))))))))</f>
        <v>Other</v>
      </c>
      <c r="E1769" s="183">
        <v>96</v>
      </c>
      <c r="F1769" s="184"/>
      <c r="G1769" s="184"/>
    </row>
    <row r="1770" spans="1:10" hidden="1">
      <c r="A1770" s="185" t="s">
        <v>1010</v>
      </c>
      <c r="B1770" s="167" t="s">
        <v>6053</v>
      </c>
      <c r="C1770" s="182" t="s">
        <v>309</v>
      </c>
      <c r="D1770" s="6" t="str">
        <f>IF(OR(ISNUMBER(SEARCH('[1]Lookup for use classification'!$B$1,C1770)),ISNUMBER(SEARCH('[1]Lookup for use classification'!$C$1,C1770)),ISNUMBER(SEARCH('[1]Lookup for use classification'!$D$1,C1770)),ISNUMBER(SEARCH('[1]Lookup for use classification'!$E$1,C1770))),'[1]Lookup for use classification'!$A$1,IF(ISNUMBER(SEARCH('[1]Lookup for use classification'!$B$2,C1770)),'[1]Lookup for use classification'!$A$2,IF(ISNUMBER(SEARCH('[1]Lookup for use classification'!$B$3,C1770)),'[1]Lookup for use classification'!$A$3,IF(OR(ISNUMBER(SEARCH('[1]Lookup for use classification'!$B$4,C1770)),ISNUMBER(SEARCH('[1]Lookup for use classification'!$C$4,C1770)),ISNUMBER(SEARCH('[1]Lookup for use classification'!$D$4,C1770)),ISNUMBER(SEARCH('[1]Lookup for use classification'!$E$4,C1770))),'[1]Lookup for use classification'!$A$4,IF(OR(ISNUMBER(SEARCH('[1]Lookup for use classification'!$B$5,C1770)),ISNUMBER(SEARCH('[1]Lookup for use classification'!$C$5,C1770)),ISNUMBER(SEARCH('[1]Lookup for use classification'!$D$5,C1770))),'[1]Lookup for use classification'!$A$5,IF(OR(ISNUMBER(SEARCH('[1]Lookup for use classification'!$B$7,C1770)),ISNUMBER(SEARCH('[1]Lookup for use classification'!$C$7,C1770)),ISNUMBER(SEARCH('[1]Lookup for use classification'!$D$7,C1770))),'[1]Lookup for use classification'!$A$7,IF(OR(ISNUMBER(SEARCH('[1]Lookup for use classification'!$B$9,C1770)),ISNUMBER(SEARCH('[1]Lookup for use classification'!$C$9,C1770)),ISNUMBER(SEARCH('[1]Lookup for use classification'!$D$9,C1770)),ISNUMBER(SEARCH('[1]Lookup for use classification'!$E$9,C1770)),ISNUMBER(SEARCH('[1]Lookup for use classification'!$F$9,C1770)),ISNUMBER(SEARCH('[1]Lookup for use classification'!$G$9,C1770)),ISNUMBER(SEARCH('[1]Lookup for use classification'!$H$9,C1770)),ISNUMBER(SEARCH('[1]Lookup for use classification'!$I$9,C1770)),ISNUMBER(SEARCH('[1]Lookup for use classification'!$J$9,C1770)),ISNUMBER(SEARCH('[1]Lookup for use classification'!$K$9,C1770))),'[1]Lookup for use classification'!$A$9,IF(OR(ISNUMBER(SEARCH('[1]Lookup for use classification'!$B$10,C1770)),ISNUMBER(SEARCH('[1]Lookup for use classification'!$C$10,C1770)),ISNUMBER(SEARCH('[1]Lookup for use classification'!$D$10,C1770)),ISNUMBER(SEARCH('[1]Lookup for use classification'!$E$10,C1770)),ISNUMBER(SEARCH('[1]Lookup for use classification'!$F$10,C1770)),ISNUMBER(SEARCH('[1]Lookup for use classification'!$G$10,C1770))),'[1]Lookup for use classification'!$A$10,IF(OR(ISNUMBER(SEARCH('[1]Lookup for use classification'!$B$11,C1770)),ISNUMBER(SEARCH('[1]Lookup for use classification'!$C$11,C1770))),'[1]Lookup for use classification'!$A$11,IF(OR(ISNUMBER(SEARCH('[1]Lookup for use classification'!$B$12,C1770)),ISNUMBER(SEARCH('[1]Lookup for use classification'!$C$12,C1770))),'[1]Lookup for use classification'!$A$12,IF(OR(ISNUMBER(SEARCH('[1]Lookup for use classification'!$B$13,C1770)),ISNUMBER(SEARCH('[1]Lookup for use classification'!$C$13,C1770)),ISNUMBER(SEARCH('[1]Lookup for use classification'!$D$13,C1770)),,ISNUMBER(SEARCH('[1]Lookup for use classification'!$C$13,C1770)),ISNUMBER(SEARCH('[1]Lookup for use classification'!$E$13,C1770))),'[1]Lookup for use classification'!$A$13,IF(OR(ISNUMBER(SEARCH('[1]Lookup for use classification'!$B$14,C1770)),ISNUMBER(SEARCH('[1]Lookup for use classification'!$C$14,C1770))),'[1]Lookup for use classification'!$A$14,"Other"))))))))))))</f>
        <v>Other</v>
      </c>
      <c r="E1770" s="183">
        <v>448</v>
      </c>
      <c r="F1770" s="184"/>
      <c r="G1770" s="184"/>
    </row>
    <row r="1771" spans="1:10" hidden="1">
      <c r="A1771" s="187" t="s">
        <v>1010</v>
      </c>
      <c r="B1771" s="167" t="s">
        <v>6053</v>
      </c>
      <c r="C1771" s="182" t="s">
        <v>794</v>
      </c>
      <c r="D1771" s="6" t="str">
        <f>IF(OR(ISNUMBER(SEARCH('[1]Lookup for use classification'!$B$1,C1771)),ISNUMBER(SEARCH('[1]Lookup for use classification'!$C$1,C1771)),ISNUMBER(SEARCH('[1]Lookup for use classification'!$D$1,C1771)),ISNUMBER(SEARCH('[1]Lookup for use classification'!$E$1,C1771))),'[1]Lookup for use classification'!$A$1,IF(ISNUMBER(SEARCH('[1]Lookup for use classification'!$B$2,C1771)),'[1]Lookup for use classification'!$A$2,IF(ISNUMBER(SEARCH('[1]Lookup for use classification'!$B$3,C1771)),'[1]Lookup for use classification'!$A$3,IF(OR(ISNUMBER(SEARCH('[1]Lookup for use classification'!$B$4,C1771)),ISNUMBER(SEARCH('[1]Lookup for use classification'!$C$4,C1771)),ISNUMBER(SEARCH('[1]Lookup for use classification'!$D$4,C1771)),ISNUMBER(SEARCH('[1]Lookup for use classification'!$E$4,C1771))),'[1]Lookup for use classification'!$A$4,IF(OR(ISNUMBER(SEARCH('[1]Lookup for use classification'!$B$5,C1771)),ISNUMBER(SEARCH('[1]Lookup for use classification'!$C$5,C1771)),ISNUMBER(SEARCH('[1]Lookup for use classification'!$D$5,C1771))),'[1]Lookup for use classification'!$A$5,IF(OR(ISNUMBER(SEARCH('[1]Lookup for use classification'!$B$7,C1771)),ISNUMBER(SEARCH('[1]Lookup for use classification'!$C$7,C1771)),ISNUMBER(SEARCH('[1]Lookup for use classification'!$D$7,C1771))),'[1]Lookup for use classification'!$A$7,IF(OR(ISNUMBER(SEARCH('[1]Lookup for use classification'!$B$9,C1771)),ISNUMBER(SEARCH('[1]Lookup for use classification'!$C$9,C1771)),ISNUMBER(SEARCH('[1]Lookup for use classification'!$D$9,C1771)),ISNUMBER(SEARCH('[1]Lookup for use classification'!$E$9,C1771)),ISNUMBER(SEARCH('[1]Lookup for use classification'!$F$9,C1771)),ISNUMBER(SEARCH('[1]Lookup for use classification'!$G$9,C1771)),ISNUMBER(SEARCH('[1]Lookup for use classification'!$H$9,C1771)),ISNUMBER(SEARCH('[1]Lookup for use classification'!$I$9,C1771)),ISNUMBER(SEARCH('[1]Lookup for use classification'!$J$9,C1771)),ISNUMBER(SEARCH('[1]Lookup for use classification'!$K$9,C1771))),'[1]Lookup for use classification'!$A$9,IF(OR(ISNUMBER(SEARCH('[1]Lookup for use classification'!$B$10,C1771)),ISNUMBER(SEARCH('[1]Lookup for use classification'!$C$10,C1771)),ISNUMBER(SEARCH('[1]Lookup for use classification'!$D$10,C1771)),ISNUMBER(SEARCH('[1]Lookup for use classification'!$E$10,C1771)),ISNUMBER(SEARCH('[1]Lookup for use classification'!$F$10,C1771)),ISNUMBER(SEARCH('[1]Lookup for use classification'!$G$10,C1771))),'[1]Lookup for use classification'!$A$10,IF(OR(ISNUMBER(SEARCH('[1]Lookup for use classification'!$B$11,C1771)),ISNUMBER(SEARCH('[1]Lookup for use classification'!$C$11,C1771))),'[1]Lookup for use classification'!$A$11,IF(OR(ISNUMBER(SEARCH('[1]Lookup for use classification'!$B$12,C1771)),ISNUMBER(SEARCH('[1]Lookup for use classification'!$C$12,C1771))),'[1]Lookup for use classification'!$A$12,IF(OR(ISNUMBER(SEARCH('[1]Lookup for use classification'!$B$13,C1771)),ISNUMBER(SEARCH('[1]Lookup for use classification'!$C$13,C1771)),ISNUMBER(SEARCH('[1]Lookup for use classification'!$D$13,C1771)),,ISNUMBER(SEARCH('[1]Lookup for use classification'!$C$13,C1771)),ISNUMBER(SEARCH('[1]Lookup for use classification'!$E$13,C1771))),'[1]Lookup for use classification'!$A$13,IF(OR(ISNUMBER(SEARCH('[1]Lookup for use classification'!$B$14,C1771)),ISNUMBER(SEARCH('[1]Lookup for use classification'!$C$14,C1771))),'[1]Lookup for use classification'!$A$14,"Other"))))))))))))</f>
        <v>Other</v>
      </c>
      <c r="E1771" s="183"/>
      <c r="F1771" s="184"/>
      <c r="G1771" s="184" t="s">
        <v>795</v>
      </c>
    </row>
    <row r="1772" spans="1:10" hidden="1">
      <c r="A1772" s="187" t="s">
        <v>1010</v>
      </c>
      <c r="B1772" s="167" t="s">
        <v>6053</v>
      </c>
      <c r="C1772" s="182" t="s">
        <v>1007</v>
      </c>
      <c r="D1772" s="6" t="str">
        <f>IF(OR(ISNUMBER(SEARCH('[1]Lookup for use classification'!$B$1,C1772)),ISNUMBER(SEARCH('[1]Lookup for use classification'!$C$1,C1772)),ISNUMBER(SEARCH('[1]Lookup for use classification'!$D$1,C1772)),ISNUMBER(SEARCH('[1]Lookup for use classification'!$E$1,C1772))),'[1]Lookup for use classification'!$A$1,IF(ISNUMBER(SEARCH('[1]Lookup for use classification'!$B$2,C1772)),'[1]Lookup for use classification'!$A$2,IF(ISNUMBER(SEARCH('[1]Lookup for use classification'!$B$3,C1772)),'[1]Lookup for use classification'!$A$3,IF(OR(ISNUMBER(SEARCH('[1]Lookup for use classification'!$B$4,C1772)),ISNUMBER(SEARCH('[1]Lookup for use classification'!$C$4,C1772)),ISNUMBER(SEARCH('[1]Lookup for use classification'!$D$4,C1772)),ISNUMBER(SEARCH('[1]Lookup for use classification'!$E$4,C1772))),'[1]Lookup for use classification'!$A$4,IF(OR(ISNUMBER(SEARCH('[1]Lookup for use classification'!$B$5,C1772)),ISNUMBER(SEARCH('[1]Lookup for use classification'!$C$5,C1772)),ISNUMBER(SEARCH('[1]Lookup for use classification'!$D$5,C1772))),'[1]Lookup for use classification'!$A$5,IF(OR(ISNUMBER(SEARCH('[1]Lookup for use classification'!$B$7,C1772)),ISNUMBER(SEARCH('[1]Lookup for use classification'!$C$7,C1772)),ISNUMBER(SEARCH('[1]Lookup for use classification'!$D$7,C1772))),'[1]Lookup for use classification'!$A$7,IF(OR(ISNUMBER(SEARCH('[1]Lookup for use classification'!$B$9,C1772)),ISNUMBER(SEARCH('[1]Lookup for use classification'!$C$9,C1772)),ISNUMBER(SEARCH('[1]Lookup for use classification'!$D$9,C1772)),ISNUMBER(SEARCH('[1]Lookup for use classification'!$E$9,C1772)),ISNUMBER(SEARCH('[1]Lookup for use classification'!$F$9,C1772)),ISNUMBER(SEARCH('[1]Lookup for use classification'!$G$9,C1772)),ISNUMBER(SEARCH('[1]Lookup for use classification'!$H$9,C1772)),ISNUMBER(SEARCH('[1]Lookup for use classification'!$I$9,C1772)),ISNUMBER(SEARCH('[1]Lookup for use classification'!$J$9,C1772)),ISNUMBER(SEARCH('[1]Lookup for use classification'!$K$9,C1772))),'[1]Lookup for use classification'!$A$9,IF(OR(ISNUMBER(SEARCH('[1]Lookup for use classification'!$B$10,C1772)),ISNUMBER(SEARCH('[1]Lookup for use classification'!$C$10,C1772)),ISNUMBER(SEARCH('[1]Lookup for use classification'!$D$10,C1772)),ISNUMBER(SEARCH('[1]Lookup for use classification'!$E$10,C1772)),ISNUMBER(SEARCH('[1]Lookup for use classification'!$F$10,C1772)),ISNUMBER(SEARCH('[1]Lookup for use classification'!$G$10,C1772))),'[1]Lookup for use classification'!$A$10,IF(OR(ISNUMBER(SEARCH('[1]Lookup for use classification'!$B$11,C1772)),ISNUMBER(SEARCH('[1]Lookup for use classification'!$C$11,C1772))),'[1]Lookup for use classification'!$A$11,IF(OR(ISNUMBER(SEARCH('[1]Lookup for use classification'!$B$12,C1772)),ISNUMBER(SEARCH('[1]Lookup for use classification'!$C$12,C1772))),'[1]Lookup for use classification'!$A$12,IF(OR(ISNUMBER(SEARCH('[1]Lookup for use classification'!$B$13,C1772)),ISNUMBER(SEARCH('[1]Lookup for use classification'!$C$13,C1772)),ISNUMBER(SEARCH('[1]Lookup for use classification'!$D$13,C1772)),,ISNUMBER(SEARCH('[1]Lookup for use classification'!$C$13,C1772)),ISNUMBER(SEARCH('[1]Lookup for use classification'!$E$13,C1772))),'[1]Lookup for use classification'!$A$13,IF(OR(ISNUMBER(SEARCH('[1]Lookup for use classification'!$B$14,C1772)),ISNUMBER(SEARCH('[1]Lookup for use classification'!$C$14,C1772))),'[1]Lookup for use classification'!$A$14,"Other"))))))))))))</f>
        <v>Public Assembly</v>
      </c>
      <c r="E1772" s="183">
        <v>576</v>
      </c>
      <c r="F1772" s="184" t="s">
        <v>6</v>
      </c>
      <c r="G1772" s="184"/>
    </row>
    <row r="1773" spans="1:10" hidden="1">
      <c r="A1773" s="187" t="s">
        <v>1010</v>
      </c>
      <c r="B1773" s="167" t="s">
        <v>6053</v>
      </c>
      <c r="C1773" s="182" t="s">
        <v>994</v>
      </c>
      <c r="D1773" s="6" t="str">
        <f>IF(OR(ISNUMBER(SEARCH('[1]Lookup for use classification'!$B$1,C1773)),ISNUMBER(SEARCH('[1]Lookup for use classification'!$C$1,C1773)),ISNUMBER(SEARCH('[1]Lookup for use classification'!$D$1,C1773)),ISNUMBER(SEARCH('[1]Lookup for use classification'!$E$1,C1773))),'[1]Lookup for use classification'!$A$1,IF(ISNUMBER(SEARCH('[1]Lookup for use classification'!$B$2,C1773)),'[1]Lookup for use classification'!$A$2,IF(ISNUMBER(SEARCH('[1]Lookup for use classification'!$B$3,C1773)),'[1]Lookup for use classification'!$A$3,IF(OR(ISNUMBER(SEARCH('[1]Lookup for use classification'!$B$4,C1773)),ISNUMBER(SEARCH('[1]Lookup for use classification'!$C$4,C1773)),ISNUMBER(SEARCH('[1]Lookup for use classification'!$D$4,C1773)),ISNUMBER(SEARCH('[1]Lookup for use classification'!$E$4,C1773))),'[1]Lookup for use classification'!$A$4,IF(OR(ISNUMBER(SEARCH('[1]Lookup for use classification'!$B$5,C1773)),ISNUMBER(SEARCH('[1]Lookup for use classification'!$C$5,C1773)),ISNUMBER(SEARCH('[1]Lookup for use classification'!$D$5,C1773))),'[1]Lookup for use classification'!$A$5,IF(OR(ISNUMBER(SEARCH('[1]Lookup for use classification'!$B$7,C1773)),ISNUMBER(SEARCH('[1]Lookup for use classification'!$C$7,C1773)),ISNUMBER(SEARCH('[1]Lookup for use classification'!$D$7,C1773))),'[1]Lookup for use classification'!$A$7,IF(OR(ISNUMBER(SEARCH('[1]Lookup for use classification'!$B$9,C1773)),ISNUMBER(SEARCH('[1]Lookup for use classification'!$C$9,C1773)),ISNUMBER(SEARCH('[1]Lookup for use classification'!$D$9,C1773)),ISNUMBER(SEARCH('[1]Lookup for use classification'!$E$9,C1773)),ISNUMBER(SEARCH('[1]Lookup for use classification'!$F$9,C1773)),ISNUMBER(SEARCH('[1]Lookup for use classification'!$G$9,C1773)),ISNUMBER(SEARCH('[1]Lookup for use classification'!$H$9,C1773)),ISNUMBER(SEARCH('[1]Lookup for use classification'!$I$9,C1773)),ISNUMBER(SEARCH('[1]Lookup for use classification'!$J$9,C1773)),ISNUMBER(SEARCH('[1]Lookup for use classification'!$K$9,C1773))),'[1]Lookup for use classification'!$A$9,IF(OR(ISNUMBER(SEARCH('[1]Lookup for use classification'!$B$10,C1773)),ISNUMBER(SEARCH('[1]Lookup for use classification'!$C$10,C1773)),ISNUMBER(SEARCH('[1]Lookup for use classification'!$D$10,C1773)),ISNUMBER(SEARCH('[1]Lookup for use classification'!$E$10,C1773)),ISNUMBER(SEARCH('[1]Lookup for use classification'!$F$10,C1773)),ISNUMBER(SEARCH('[1]Lookup for use classification'!$G$10,C1773))),'[1]Lookup for use classification'!$A$10,IF(OR(ISNUMBER(SEARCH('[1]Lookup for use classification'!$B$11,C1773)),ISNUMBER(SEARCH('[1]Lookup for use classification'!$C$11,C1773))),'[1]Lookup for use classification'!$A$11,IF(OR(ISNUMBER(SEARCH('[1]Lookup for use classification'!$B$12,C1773)),ISNUMBER(SEARCH('[1]Lookup for use classification'!$C$12,C1773))),'[1]Lookup for use classification'!$A$12,IF(OR(ISNUMBER(SEARCH('[1]Lookup for use classification'!$B$13,C1773)),ISNUMBER(SEARCH('[1]Lookup for use classification'!$C$13,C1773)),ISNUMBER(SEARCH('[1]Lookup for use classification'!$D$13,C1773)),,ISNUMBER(SEARCH('[1]Lookup for use classification'!$C$13,C1773)),ISNUMBER(SEARCH('[1]Lookup for use classification'!$E$13,C1773))),'[1]Lookup for use classification'!$A$13,IF(OR(ISNUMBER(SEARCH('[1]Lookup for use classification'!$B$14,C1773)),ISNUMBER(SEARCH('[1]Lookup for use classification'!$C$14,C1773))),'[1]Lookup for use classification'!$A$14,"Other"))))))))))))</f>
        <v>Public Assembly</v>
      </c>
      <c r="E1773" s="183"/>
      <c r="F1773" s="184"/>
      <c r="G1773" s="184"/>
    </row>
    <row r="1774" spans="1:10" hidden="1">
      <c r="A1774" s="187" t="s">
        <v>1010</v>
      </c>
      <c r="B1774" s="167" t="s">
        <v>6053</v>
      </c>
      <c r="C1774" s="182" t="s">
        <v>417</v>
      </c>
      <c r="D1774" s="6" t="s">
        <v>2194</v>
      </c>
      <c r="E1774" s="183">
        <v>1555</v>
      </c>
      <c r="F1774" s="184" t="s">
        <v>6</v>
      </c>
      <c r="G1774" s="184" t="s">
        <v>795</v>
      </c>
    </row>
    <row r="1775" spans="1:10" hidden="1">
      <c r="A1775" s="185" t="s">
        <v>1010</v>
      </c>
      <c r="B1775" s="167" t="s">
        <v>6053</v>
      </c>
      <c r="C1775" s="182" t="s">
        <v>252</v>
      </c>
      <c r="D1775" s="6" t="str">
        <f>IF(OR(ISNUMBER(SEARCH('[1]Lookup for use classification'!$B$1,C1775)),ISNUMBER(SEARCH('[1]Lookup for use classification'!$C$1,C1775)),ISNUMBER(SEARCH('[1]Lookup for use classification'!$D$1,C1775)),ISNUMBER(SEARCH('[1]Lookup for use classification'!$E$1,C1775))),'[1]Lookup for use classification'!$A$1,IF(ISNUMBER(SEARCH('[1]Lookup for use classification'!$B$2,C1775)),'[1]Lookup for use classification'!$A$2,IF(ISNUMBER(SEARCH('[1]Lookup for use classification'!$B$3,C1775)),'[1]Lookup for use classification'!$A$3,IF(OR(ISNUMBER(SEARCH('[1]Lookup for use classification'!$B$4,C1775)),ISNUMBER(SEARCH('[1]Lookup for use classification'!$C$4,C1775)),ISNUMBER(SEARCH('[1]Lookup for use classification'!$D$4,C1775)),ISNUMBER(SEARCH('[1]Lookup for use classification'!$E$4,C1775))),'[1]Lookup for use classification'!$A$4,IF(OR(ISNUMBER(SEARCH('[1]Lookup for use classification'!$B$5,C1775)),ISNUMBER(SEARCH('[1]Lookup for use classification'!$C$5,C1775)),ISNUMBER(SEARCH('[1]Lookup for use classification'!$D$5,C1775))),'[1]Lookup for use classification'!$A$5,IF(OR(ISNUMBER(SEARCH('[1]Lookup for use classification'!$B$7,C1775)),ISNUMBER(SEARCH('[1]Lookup for use classification'!$C$7,C1775)),ISNUMBER(SEARCH('[1]Lookup for use classification'!$D$7,C1775))),'[1]Lookup for use classification'!$A$7,IF(OR(ISNUMBER(SEARCH('[1]Lookup for use classification'!$B$9,C1775)),ISNUMBER(SEARCH('[1]Lookup for use classification'!$C$9,C1775)),ISNUMBER(SEARCH('[1]Lookup for use classification'!$D$9,C1775)),ISNUMBER(SEARCH('[1]Lookup for use classification'!$E$9,C1775)),ISNUMBER(SEARCH('[1]Lookup for use classification'!$F$9,C1775)),ISNUMBER(SEARCH('[1]Lookup for use classification'!$G$9,C1775)),ISNUMBER(SEARCH('[1]Lookup for use classification'!$H$9,C1775)),ISNUMBER(SEARCH('[1]Lookup for use classification'!$I$9,C1775)),ISNUMBER(SEARCH('[1]Lookup for use classification'!$J$9,C1775)),ISNUMBER(SEARCH('[1]Lookup for use classification'!$K$9,C1775))),'[1]Lookup for use classification'!$A$9,IF(OR(ISNUMBER(SEARCH('[1]Lookup for use classification'!$B$10,C1775)),ISNUMBER(SEARCH('[1]Lookup for use classification'!$C$10,C1775)),ISNUMBER(SEARCH('[1]Lookup for use classification'!$D$10,C1775)),ISNUMBER(SEARCH('[1]Lookup for use classification'!$E$10,C1775)),ISNUMBER(SEARCH('[1]Lookup for use classification'!$F$10,C1775)),ISNUMBER(SEARCH('[1]Lookup for use classification'!$G$10,C1775))),'[1]Lookup for use classification'!$A$10,IF(OR(ISNUMBER(SEARCH('[1]Lookup for use classification'!$B$11,C1775)),ISNUMBER(SEARCH('[1]Lookup for use classification'!$C$11,C1775))),'[1]Lookup for use classification'!$A$11,IF(OR(ISNUMBER(SEARCH('[1]Lookup for use classification'!$B$12,C1775)),ISNUMBER(SEARCH('[1]Lookup for use classification'!$C$12,C1775))),'[1]Lookup for use classification'!$A$12,IF(OR(ISNUMBER(SEARCH('[1]Lookup for use classification'!$B$13,C1775)),ISNUMBER(SEARCH('[1]Lookup for use classification'!$C$13,C1775)),ISNUMBER(SEARCH('[1]Lookup for use classification'!$D$13,C1775)),,ISNUMBER(SEARCH('[1]Lookup for use classification'!$C$13,C1775)),ISNUMBER(SEARCH('[1]Lookup for use classification'!$E$13,C1775))),'[1]Lookup for use classification'!$A$13,IF(OR(ISNUMBER(SEARCH('[1]Lookup for use classification'!$B$14,C1775)),ISNUMBER(SEARCH('[1]Lookup for use classification'!$C$14,C1775))),'[1]Lookup for use classification'!$A$14,"Other"))))))))))))</f>
        <v>Warehousing</v>
      </c>
      <c r="E1775" s="183">
        <v>320</v>
      </c>
      <c r="F1775" s="184"/>
      <c r="G1775" s="184"/>
    </row>
    <row r="1776" spans="1:10" hidden="1">
      <c r="A1776" s="187" t="s">
        <v>1010</v>
      </c>
      <c r="B1776" s="167" t="s">
        <v>6053</v>
      </c>
      <c r="C1776" s="182" t="s">
        <v>843</v>
      </c>
      <c r="D1776" s="6" t="str">
        <f>IF(OR(ISNUMBER(SEARCH('[1]Lookup for use classification'!$B$1,C1776)),ISNUMBER(SEARCH('[1]Lookup for use classification'!$C$1,C1776)),ISNUMBER(SEARCH('[1]Lookup for use classification'!$D$1,C1776)),ISNUMBER(SEARCH('[1]Lookup for use classification'!$E$1,C1776))),'[1]Lookup for use classification'!$A$1,IF(ISNUMBER(SEARCH('[1]Lookup for use classification'!$B$2,C1776)),'[1]Lookup for use classification'!$A$2,IF(ISNUMBER(SEARCH('[1]Lookup for use classification'!$B$3,C1776)),'[1]Lookup for use classification'!$A$3,IF(OR(ISNUMBER(SEARCH('[1]Lookup for use classification'!$B$4,C1776)),ISNUMBER(SEARCH('[1]Lookup for use classification'!$C$4,C1776)),ISNUMBER(SEARCH('[1]Lookup for use classification'!$D$4,C1776)),ISNUMBER(SEARCH('[1]Lookup for use classification'!$E$4,C1776))),'[1]Lookup for use classification'!$A$4,IF(OR(ISNUMBER(SEARCH('[1]Lookup for use classification'!$B$5,C1776)),ISNUMBER(SEARCH('[1]Lookup for use classification'!$C$5,C1776)),ISNUMBER(SEARCH('[1]Lookup for use classification'!$D$5,C1776))),'[1]Lookup for use classification'!$A$5,IF(OR(ISNUMBER(SEARCH('[1]Lookup for use classification'!$B$7,C1776)),ISNUMBER(SEARCH('[1]Lookup for use classification'!$C$7,C1776)),ISNUMBER(SEARCH('[1]Lookup for use classification'!$D$7,C1776))),'[1]Lookup for use classification'!$A$7,IF(OR(ISNUMBER(SEARCH('[1]Lookup for use classification'!$B$9,C1776)),ISNUMBER(SEARCH('[1]Lookup for use classification'!$C$9,C1776)),ISNUMBER(SEARCH('[1]Lookup for use classification'!$D$9,C1776)),ISNUMBER(SEARCH('[1]Lookup for use classification'!$E$9,C1776)),ISNUMBER(SEARCH('[1]Lookup for use classification'!$F$9,C1776)),ISNUMBER(SEARCH('[1]Lookup for use classification'!$G$9,C1776)),ISNUMBER(SEARCH('[1]Lookup for use classification'!$H$9,C1776)),ISNUMBER(SEARCH('[1]Lookup for use classification'!$I$9,C1776)),ISNUMBER(SEARCH('[1]Lookup for use classification'!$J$9,C1776)),ISNUMBER(SEARCH('[1]Lookup for use classification'!$K$9,C1776))),'[1]Lookup for use classification'!$A$9,IF(OR(ISNUMBER(SEARCH('[1]Lookup for use classification'!$B$10,C1776)),ISNUMBER(SEARCH('[1]Lookup for use classification'!$C$10,C1776)),ISNUMBER(SEARCH('[1]Lookup for use classification'!$D$10,C1776)),ISNUMBER(SEARCH('[1]Lookup for use classification'!$E$10,C1776)),ISNUMBER(SEARCH('[1]Lookup for use classification'!$F$10,C1776)),ISNUMBER(SEARCH('[1]Lookup for use classification'!$G$10,C1776))),'[1]Lookup for use classification'!$A$10,IF(OR(ISNUMBER(SEARCH('[1]Lookup for use classification'!$B$11,C1776)),ISNUMBER(SEARCH('[1]Lookup for use classification'!$C$11,C1776))),'[1]Lookup for use classification'!$A$11,IF(OR(ISNUMBER(SEARCH('[1]Lookup for use classification'!$B$12,C1776)),ISNUMBER(SEARCH('[1]Lookup for use classification'!$C$12,C1776))),'[1]Lookup for use classification'!$A$12,IF(OR(ISNUMBER(SEARCH('[1]Lookup for use classification'!$B$13,C1776)),ISNUMBER(SEARCH('[1]Lookup for use classification'!$C$13,C1776)),ISNUMBER(SEARCH('[1]Lookup for use classification'!$D$13,C1776)),,ISNUMBER(SEARCH('[1]Lookup for use classification'!$C$13,C1776)),ISNUMBER(SEARCH('[1]Lookup for use classification'!$E$13,C1776))),'[1]Lookup for use classification'!$A$13,IF(OR(ISNUMBER(SEARCH('[1]Lookup for use classification'!$B$14,C1776)),ISNUMBER(SEARCH('[1]Lookup for use classification'!$C$14,C1776))),'[1]Lookup for use classification'!$A$14,"Other"))))))))))))</f>
        <v>Warehousing</v>
      </c>
      <c r="E1776" s="183">
        <v>1040</v>
      </c>
      <c r="F1776" s="184"/>
      <c r="G1776" s="184"/>
    </row>
    <row r="1777" spans="1:12" hidden="1">
      <c r="A1777" s="187" t="s">
        <v>1010</v>
      </c>
      <c r="B1777" s="167" t="s">
        <v>6053</v>
      </c>
      <c r="C1777" s="182" t="s">
        <v>533</v>
      </c>
      <c r="D1777" s="6" t="str">
        <f>IF(OR(ISNUMBER(SEARCH('[1]Lookup for use classification'!$B$1,C1777)),ISNUMBER(SEARCH('[1]Lookup for use classification'!$C$1,C1777)),ISNUMBER(SEARCH('[1]Lookup for use classification'!$D$1,C1777)),ISNUMBER(SEARCH('[1]Lookup for use classification'!$E$1,C1777))),'[1]Lookup for use classification'!$A$1,IF(ISNUMBER(SEARCH('[1]Lookup for use classification'!$B$2,C1777)),'[1]Lookup for use classification'!$A$2,IF(ISNUMBER(SEARCH('[1]Lookup for use classification'!$B$3,C1777)),'[1]Lookup for use classification'!$A$3,IF(OR(ISNUMBER(SEARCH('[1]Lookup for use classification'!$B$4,C1777)),ISNUMBER(SEARCH('[1]Lookup for use classification'!$C$4,C1777)),ISNUMBER(SEARCH('[1]Lookup for use classification'!$D$4,C1777)),ISNUMBER(SEARCH('[1]Lookup for use classification'!$E$4,C1777))),'[1]Lookup for use classification'!$A$4,IF(OR(ISNUMBER(SEARCH('[1]Lookup for use classification'!$B$5,C1777)),ISNUMBER(SEARCH('[1]Lookup for use classification'!$C$5,C1777)),ISNUMBER(SEARCH('[1]Lookup for use classification'!$D$5,C1777))),'[1]Lookup for use classification'!$A$5,IF(OR(ISNUMBER(SEARCH('[1]Lookup for use classification'!$B$7,C1777)),ISNUMBER(SEARCH('[1]Lookup for use classification'!$C$7,C1777)),ISNUMBER(SEARCH('[1]Lookup for use classification'!$D$7,C1777))),'[1]Lookup for use classification'!$A$7,IF(OR(ISNUMBER(SEARCH('[1]Lookup for use classification'!$B$9,C1777)),ISNUMBER(SEARCH('[1]Lookup for use classification'!$C$9,C1777)),ISNUMBER(SEARCH('[1]Lookup for use classification'!$D$9,C1777)),ISNUMBER(SEARCH('[1]Lookup for use classification'!$E$9,C1777)),ISNUMBER(SEARCH('[1]Lookup for use classification'!$F$9,C1777)),ISNUMBER(SEARCH('[1]Lookup for use classification'!$G$9,C1777)),ISNUMBER(SEARCH('[1]Lookup for use classification'!$H$9,C1777)),ISNUMBER(SEARCH('[1]Lookup for use classification'!$I$9,C1777)),ISNUMBER(SEARCH('[1]Lookup for use classification'!$J$9,C1777)),ISNUMBER(SEARCH('[1]Lookup for use classification'!$K$9,C1777))),'[1]Lookup for use classification'!$A$9,IF(OR(ISNUMBER(SEARCH('[1]Lookup for use classification'!$B$10,C1777)),ISNUMBER(SEARCH('[1]Lookup for use classification'!$C$10,C1777)),ISNUMBER(SEARCH('[1]Lookup for use classification'!$D$10,C1777)),ISNUMBER(SEARCH('[1]Lookup for use classification'!$E$10,C1777)),ISNUMBER(SEARCH('[1]Lookup for use classification'!$F$10,C1777)),ISNUMBER(SEARCH('[1]Lookup for use classification'!$G$10,C1777))),'[1]Lookup for use classification'!$A$10,IF(OR(ISNUMBER(SEARCH('[1]Lookup for use classification'!$B$11,C1777)),ISNUMBER(SEARCH('[1]Lookup for use classification'!$C$11,C1777))),'[1]Lookup for use classification'!$A$11,IF(OR(ISNUMBER(SEARCH('[1]Lookup for use classification'!$B$12,C1777)),ISNUMBER(SEARCH('[1]Lookup for use classification'!$C$12,C1777))),'[1]Lookup for use classification'!$A$12,IF(OR(ISNUMBER(SEARCH('[1]Lookup for use classification'!$B$13,C1777)),ISNUMBER(SEARCH('[1]Lookup for use classification'!$C$13,C1777)),ISNUMBER(SEARCH('[1]Lookup for use classification'!$D$13,C1777)),,ISNUMBER(SEARCH('[1]Lookup for use classification'!$C$13,C1777)),ISNUMBER(SEARCH('[1]Lookup for use classification'!$E$13,C1777))),'[1]Lookup for use classification'!$A$13,IF(OR(ISNUMBER(SEARCH('[1]Lookup for use classification'!$B$14,C1777)),ISNUMBER(SEARCH('[1]Lookup for use classification'!$C$14,C1777))),'[1]Lookup for use classification'!$A$14,"Other"))))))))))))</f>
        <v>Warehousing</v>
      </c>
      <c r="E1777" s="183">
        <v>1040</v>
      </c>
      <c r="F1777" s="184"/>
      <c r="G1777" s="184"/>
    </row>
    <row r="1778" spans="1:12" hidden="1">
      <c r="A1778" s="187" t="s">
        <v>1010</v>
      </c>
      <c r="B1778" s="167" t="s">
        <v>6053</v>
      </c>
      <c r="C1778" s="182" t="s">
        <v>555</v>
      </c>
      <c r="D1778" s="6" t="str">
        <f>IF(OR(ISNUMBER(SEARCH('[1]Lookup for use classification'!$B$1,C1778)),ISNUMBER(SEARCH('[1]Lookup for use classification'!$C$1,C1778)),ISNUMBER(SEARCH('[1]Lookup for use classification'!$D$1,C1778)),ISNUMBER(SEARCH('[1]Lookup for use classification'!$E$1,C1778))),'[1]Lookup for use classification'!$A$1,IF(ISNUMBER(SEARCH('[1]Lookup for use classification'!$B$2,C1778)),'[1]Lookup for use classification'!$A$2,IF(ISNUMBER(SEARCH('[1]Lookup for use classification'!$B$3,C1778)),'[1]Lookup for use classification'!$A$3,IF(OR(ISNUMBER(SEARCH('[1]Lookup for use classification'!$B$4,C1778)),ISNUMBER(SEARCH('[1]Lookup for use classification'!$C$4,C1778)),ISNUMBER(SEARCH('[1]Lookup for use classification'!$D$4,C1778)),ISNUMBER(SEARCH('[1]Lookup for use classification'!$E$4,C1778))),'[1]Lookup for use classification'!$A$4,IF(OR(ISNUMBER(SEARCH('[1]Lookup for use classification'!$B$5,C1778)),ISNUMBER(SEARCH('[1]Lookup for use classification'!$C$5,C1778)),ISNUMBER(SEARCH('[1]Lookup for use classification'!$D$5,C1778))),'[1]Lookup for use classification'!$A$5,IF(OR(ISNUMBER(SEARCH('[1]Lookup for use classification'!$B$7,C1778)),ISNUMBER(SEARCH('[1]Lookup for use classification'!$C$7,C1778)),ISNUMBER(SEARCH('[1]Lookup for use classification'!$D$7,C1778))),'[1]Lookup for use classification'!$A$7,IF(OR(ISNUMBER(SEARCH('[1]Lookup for use classification'!$B$9,C1778)),ISNUMBER(SEARCH('[1]Lookup for use classification'!$C$9,C1778)),ISNUMBER(SEARCH('[1]Lookup for use classification'!$D$9,C1778)),ISNUMBER(SEARCH('[1]Lookup for use classification'!$E$9,C1778)),ISNUMBER(SEARCH('[1]Lookup for use classification'!$F$9,C1778)),ISNUMBER(SEARCH('[1]Lookup for use classification'!$G$9,C1778)),ISNUMBER(SEARCH('[1]Lookup for use classification'!$H$9,C1778)),ISNUMBER(SEARCH('[1]Lookup for use classification'!$I$9,C1778)),ISNUMBER(SEARCH('[1]Lookup for use classification'!$J$9,C1778)),ISNUMBER(SEARCH('[1]Lookup for use classification'!$K$9,C1778))),'[1]Lookup for use classification'!$A$9,IF(OR(ISNUMBER(SEARCH('[1]Lookup for use classification'!$B$10,C1778)),ISNUMBER(SEARCH('[1]Lookup for use classification'!$C$10,C1778)),ISNUMBER(SEARCH('[1]Lookup for use classification'!$D$10,C1778)),ISNUMBER(SEARCH('[1]Lookup for use classification'!$E$10,C1778)),ISNUMBER(SEARCH('[1]Lookup for use classification'!$F$10,C1778)),ISNUMBER(SEARCH('[1]Lookup for use classification'!$G$10,C1778))),'[1]Lookup for use classification'!$A$10,IF(OR(ISNUMBER(SEARCH('[1]Lookup for use classification'!$B$11,C1778)),ISNUMBER(SEARCH('[1]Lookup for use classification'!$C$11,C1778))),'[1]Lookup for use classification'!$A$11,IF(OR(ISNUMBER(SEARCH('[1]Lookup for use classification'!$B$12,C1778)),ISNUMBER(SEARCH('[1]Lookup for use classification'!$C$12,C1778))),'[1]Lookup for use classification'!$A$12,IF(OR(ISNUMBER(SEARCH('[1]Lookup for use classification'!$B$13,C1778)),ISNUMBER(SEARCH('[1]Lookup for use classification'!$C$13,C1778)),ISNUMBER(SEARCH('[1]Lookup for use classification'!$D$13,C1778)),,ISNUMBER(SEARCH('[1]Lookup for use classification'!$C$13,C1778)),ISNUMBER(SEARCH('[1]Lookup for use classification'!$E$13,C1778))),'[1]Lookup for use classification'!$A$13,IF(OR(ISNUMBER(SEARCH('[1]Lookup for use classification'!$B$14,C1778)),ISNUMBER(SEARCH('[1]Lookup for use classification'!$C$14,C1778))),'[1]Lookup for use classification'!$A$14,"Other"))))))))))))</f>
        <v>Water &amp; Sewer</v>
      </c>
      <c r="E1778" s="183">
        <v>2000</v>
      </c>
      <c r="F1778" s="184" t="s">
        <v>6</v>
      </c>
      <c r="G1778" s="184" t="s">
        <v>795</v>
      </c>
    </row>
    <row r="1779" spans="1:12" hidden="1">
      <c r="A1779" s="185" t="s">
        <v>1033</v>
      </c>
      <c r="B1779" s="8" t="s">
        <v>5833</v>
      </c>
      <c r="C1779" s="182" t="s">
        <v>3655</v>
      </c>
      <c r="D1779" s="165" t="s">
        <v>3335</v>
      </c>
      <c r="E1779" s="186">
        <v>24419</v>
      </c>
      <c r="F1779" s="186"/>
      <c r="G1779" s="186"/>
      <c r="H1779" s="164">
        <v>20000</v>
      </c>
      <c r="I1779" s="164"/>
      <c r="J1779" s="186">
        <v>181892</v>
      </c>
    </row>
    <row r="1780" spans="1:12" hidden="1">
      <c r="A1780" s="187" t="s">
        <v>1033</v>
      </c>
      <c r="B1780" s="167" t="s">
        <v>4456</v>
      </c>
      <c r="C1780" s="182" t="s">
        <v>147</v>
      </c>
      <c r="D1780" s="6" t="str">
        <f>IF(OR(ISNUMBER(SEARCH('[1]Lookup for use classification'!$B$1,C1780)),ISNUMBER(SEARCH('[1]Lookup for use classification'!$C$1,C1780)),ISNUMBER(SEARCH('[1]Lookup for use classification'!$D$1,C1780)),ISNUMBER(SEARCH('[1]Lookup for use classification'!$E$1,C1780))),'[1]Lookup for use classification'!$A$1,IF(ISNUMBER(SEARCH('[1]Lookup for use classification'!$B$2,C1780)),'[1]Lookup for use classification'!$A$2,IF(ISNUMBER(SEARCH('[1]Lookup for use classification'!$B$3,C1780)),'[1]Lookup for use classification'!$A$3,IF(OR(ISNUMBER(SEARCH('[1]Lookup for use classification'!$B$4,C1780)),ISNUMBER(SEARCH('[1]Lookup for use classification'!$C$4,C1780)),ISNUMBER(SEARCH('[1]Lookup for use classification'!$D$4,C1780)),ISNUMBER(SEARCH('[1]Lookup for use classification'!$E$4,C1780))),'[1]Lookup for use classification'!$A$4,IF(OR(ISNUMBER(SEARCH('[1]Lookup for use classification'!$B$5,C1780)),ISNUMBER(SEARCH('[1]Lookup for use classification'!$C$5,C1780)),ISNUMBER(SEARCH('[1]Lookup for use classification'!$D$5,C1780))),'[1]Lookup for use classification'!$A$5,IF(OR(ISNUMBER(SEARCH('[1]Lookup for use classification'!$B$7,C1780)),ISNUMBER(SEARCH('[1]Lookup for use classification'!$C$7,C1780)),ISNUMBER(SEARCH('[1]Lookup for use classification'!$D$7,C1780))),'[1]Lookup for use classification'!$A$7,IF(OR(ISNUMBER(SEARCH('[1]Lookup for use classification'!$B$9,C1780)),ISNUMBER(SEARCH('[1]Lookup for use classification'!$C$9,C1780)),ISNUMBER(SEARCH('[1]Lookup for use classification'!$D$9,C1780)),ISNUMBER(SEARCH('[1]Lookup for use classification'!$E$9,C1780)),ISNUMBER(SEARCH('[1]Lookup for use classification'!$F$9,C1780)),ISNUMBER(SEARCH('[1]Lookup for use classification'!$G$9,C1780)),ISNUMBER(SEARCH('[1]Lookup for use classification'!$H$9,C1780)),ISNUMBER(SEARCH('[1]Lookup for use classification'!$I$9,C1780)),ISNUMBER(SEARCH('[1]Lookup for use classification'!$J$9,C1780)),ISNUMBER(SEARCH('[1]Lookup for use classification'!$K$9,C1780))),'[1]Lookup for use classification'!$A$9,IF(OR(ISNUMBER(SEARCH('[1]Lookup for use classification'!$B$10,C1780)),ISNUMBER(SEARCH('[1]Lookup for use classification'!$C$10,C1780)),ISNUMBER(SEARCH('[1]Lookup for use classification'!$D$10,C1780)),ISNUMBER(SEARCH('[1]Lookup for use classification'!$E$10,C1780)),ISNUMBER(SEARCH('[1]Lookup for use classification'!$F$10,C1780)),ISNUMBER(SEARCH('[1]Lookup for use classification'!$G$10,C1780))),'[1]Lookup for use classification'!$A$10,IF(OR(ISNUMBER(SEARCH('[1]Lookup for use classification'!$B$11,C1780)),ISNUMBER(SEARCH('[1]Lookup for use classification'!$C$11,C1780))),'[1]Lookup for use classification'!$A$11,IF(OR(ISNUMBER(SEARCH('[1]Lookup for use classification'!$B$12,C1780)),ISNUMBER(SEARCH('[1]Lookup for use classification'!$C$12,C1780))),'[1]Lookup for use classification'!$A$12,IF(OR(ISNUMBER(SEARCH('[1]Lookup for use classification'!$B$13,C1780)),ISNUMBER(SEARCH('[1]Lookup for use classification'!$C$13,C1780)),ISNUMBER(SEARCH('[1]Lookup for use classification'!$D$13,C1780)),,ISNUMBER(SEARCH('[1]Lookup for use classification'!$C$13,C1780)),ISNUMBER(SEARCH('[1]Lookup for use classification'!$E$13,C1780))),'[1]Lookup for use classification'!$A$13,IF(OR(ISNUMBER(SEARCH('[1]Lookup for use classification'!$B$14,C1780)),ISNUMBER(SEARCH('[1]Lookup for use classification'!$C$14,C1780))),'[1]Lookup for use classification'!$A$14,"Other"))))))))))))</f>
        <v>Health Care - Hospitals</v>
      </c>
      <c r="E1780" s="183">
        <v>2657</v>
      </c>
      <c r="F1780" s="184" t="s">
        <v>811</v>
      </c>
      <c r="G1780" s="184"/>
    </row>
    <row r="1781" spans="1:12" hidden="1">
      <c r="A1781" s="187" t="s">
        <v>1033</v>
      </c>
      <c r="B1781" s="167" t="s">
        <v>4456</v>
      </c>
      <c r="C1781" s="182" t="s">
        <v>1024</v>
      </c>
      <c r="D1781" s="6" t="str">
        <f>IF(OR(ISNUMBER(SEARCH('[1]Lookup for use classification'!$B$1,C1781)),ISNUMBER(SEARCH('[1]Lookup for use classification'!$C$1,C1781)),ISNUMBER(SEARCH('[1]Lookup for use classification'!$D$1,C1781)),ISNUMBER(SEARCH('[1]Lookup for use classification'!$E$1,C1781))),'[1]Lookup for use classification'!$A$1,IF(ISNUMBER(SEARCH('[1]Lookup for use classification'!$B$2,C1781)),'[1]Lookup for use classification'!$A$2,IF(ISNUMBER(SEARCH('[1]Lookup for use classification'!$B$3,C1781)),'[1]Lookup for use classification'!$A$3,IF(OR(ISNUMBER(SEARCH('[1]Lookup for use classification'!$B$4,C1781)),ISNUMBER(SEARCH('[1]Lookup for use classification'!$C$4,C1781)),ISNUMBER(SEARCH('[1]Lookup for use classification'!$D$4,C1781)),ISNUMBER(SEARCH('[1]Lookup for use classification'!$E$4,C1781))),'[1]Lookup for use classification'!$A$4,IF(OR(ISNUMBER(SEARCH('[1]Lookup for use classification'!$B$5,C1781)),ISNUMBER(SEARCH('[1]Lookup for use classification'!$C$5,C1781)),ISNUMBER(SEARCH('[1]Lookup for use classification'!$D$5,C1781))),'[1]Lookup for use classification'!$A$5,IF(OR(ISNUMBER(SEARCH('[1]Lookup for use classification'!$B$7,C1781)),ISNUMBER(SEARCH('[1]Lookup for use classification'!$C$7,C1781)),ISNUMBER(SEARCH('[1]Lookup for use classification'!$D$7,C1781))),'[1]Lookup for use classification'!$A$7,IF(OR(ISNUMBER(SEARCH('[1]Lookup for use classification'!$B$9,C1781)),ISNUMBER(SEARCH('[1]Lookup for use classification'!$C$9,C1781)),ISNUMBER(SEARCH('[1]Lookup for use classification'!$D$9,C1781)),ISNUMBER(SEARCH('[1]Lookup for use classification'!$E$9,C1781)),ISNUMBER(SEARCH('[1]Lookup for use classification'!$F$9,C1781)),ISNUMBER(SEARCH('[1]Lookup for use classification'!$G$9,C1781)),ISNUMBER(SEARCH('[1]Lookup for use classification'!$H$9,C1781)),ISNUMBER(SEARCH('[1]Lookup for use classification'!$I$9,C1781)),ISNUMBER(SEARCH('[1]Lookup for use classification'!$J$9,C1781)),ISNUMBER(SEARCH('[1]Lookup for use classification'!$K$9,C1781))),'[1]Lookup for use classification'!$A$9,IF(OR(ISNUMBER(SEARCH('[1]Lookup for use classification'!$B$10,C1781)),ISNUMBER(SEARCH('[1]Lookup for use classification'!$C$10,C1781)),ISNUMBER(SEARCH('[1]Lookup for use classification'!$D$10,C1781)),ISNUMBER(SEARCH('[1]Lookup for use classification'!$E$10,C1781)),ISNUMBER(SEARCH('[1]Lookup for use classification'!$F$10,C1781)),ISNUMBER(SEARCH('[1]Lookup for use classification'!$G$10,C1781))),'[1]Lookup for use classification'!$A$10,IF(OR(ISNUMBER(SEARCH('[1]Lookup for use classification'!$B$11,C1781)),ISNUMBER(SEARCH('[1]Lookup for use classification'!$C$11,C1781))),'[1]Lookup for use classification'!$A$11,IF(OR(ISNUMBER(SEARCH('[1]Lookup for use classification'!$B$12,C1781)),ISNUMBER(SEARCH('[1]Lookup for use classification'!$C$12,C1781))),'[1]Lookup for use classification'!$A$12,IF(OR(ISNUMBER(SEARCH('[1]Lookup for use classification'!$B$13,C1781)),ISNUMBER(SEARCH('[1]Lookup for use classification'!$C$13,C1781)),ISNUMBER(SEARCH('[1]Lookup for use classification'!$D$13,C1781)),,ISNUMBER(SEARCH('[1]Lookup for use classification'!$C$13,C1781)),ISNUMBER(SEARCH('[1]Lookup for use classification'!$E$13,C1781))),'[1]Lookup for use classification'!$A$13,IF(OR(ISNUMBER(SEARCH('[1]Lookup for use classification'!$B$14,C1781)),ISNUMBER(SEARCH('[1]Lookup for use classification'!$C$14,C1781))),'[1]Lookup for use classification'!$A$14,"Other"))))))))))))</f>
        <v>Health Care - Hospitals</v>
      </c>
      <c r="E1781" s="183"/>
      <c r="F1781" s="184"/>
      <c r="G1781" s="184" t="s">
        <v>795</v>
      </c>
    </row>
    <row r="1782" spans="1:12" hidden="1">
      <c r="A1782" s="187" t="s">
        <v>1033</v>
      </c>
      <c r="B1782" s="167" t="s">
        <v>4456</v>
      </c>
      <c r="C1782" s="182" t="s">
        <v>1025</v>
      </c>
      <c r="D1782" s="6" t="str">
        <f>IF(OR(ISNUMBER(SEARCH('[1]Lookup for use classification'!$B$1,C1782)),ISNUMBER(SEARCH('[1]Lookup for use classification'!$C$1,C1782)),ISNUMBER(SEARCH('[1]Lookup for use classification'!$D$1,C1782)),ISNUMBER(SEARCH('[1]Lookup for use classification'!$E$1,C1782))),'[1]Lookup for use classification'!$A$1,IF(ISNUMBER(SEARCH('[1]Lookup for use classification'!$B$2,C1782)),'[1]Lookup for use classification'!$A$2,IF(ISNUMBER(SEARCH('[1]Lookup for use classification'!$B$3,C1782)),'[1]Lookup for use classification'!$A$3,IF(OR(ISNUMBER(SEARCH('[1]Lookup for use classification'!$B$4,C1782)),ISNUMBER(SEARCH('[1]Lookup for use classification'!$C$4,C1782)),ISNUMBER(SEARCH('[1]Lookup for use classification'!$D$4,C1782)),ISNUMBER(SEARCH('[1]Lookup for use classification'!$E$4,C1782))),'[1]Lookup for use classification'!$A$4,IF(OR(ISNUMBER(SEARCH('[1]Lookup for use classification'!$B$5,C1782)),ISNUMBER(SEARCH('[1]Lookup for use classification'!$C$5,C1782)),ISNUMBER(SEARCH('[1]Lookup for use classification'!$D$5,C1782))),'[1]Lookup for use classification'!$A$5,IF(OR(ISNUMBER(SEARCH('[1]Lookup for use classification'!$B$7,C1782)),ISNUMBER(SEARCH('[1]Lookup for use classification'!$C$7,C1782)),ISNUMBER(SEARCH('[1]Lookup for use classification'!$D$7,C1782))),'[1]Lookup for use classification'!$A$7,IF(OR(ISNUMBER(SEARCH('[1]Lookup for use classification'!$B$9,C1782)),ISNUMBER(SEARCH('[1]Lookup for use classification'!$C$9,C1782)),ISNUMBER(SEARCH('[1]Lookup for use classification'!$D$9,C1782)),ISNUMBER(SEARCH('[1]Lookup for use classification'!$E$9,C1782)),ISNUMBER(SEARCH('[1]Lookup for use classification'!$F$9,C1782)),ISNUMBER(SEARCH('[1]Lookup for use classification'!$G$9,C1782)),ISNUMBER(SEARCH('[1]Lookup for use classification'!$H$9,C1782)),ISNUMBER(SEARCH('[1]Lookup for use classification'!$I$9,C1782)),ISNUMBER(SEARCH('[1]Lookup for use classification'!$J$9,C1782)),ISNUMBER(SEARCH('[1]Lookup for use classification'!$K$9,C1782))),'[1]Lookup for use classification'!$A$9,IF(OR(ISNUMBER(SEARCH('[1]Lookup for use classification'!$B$10,C1782)),ISNUMBER(SEARCH('[1]Lookup for use classification'!$C$10,C1782)),ISNUMBER(SEARCH('[1]Lookup for use classification'!$D$10,C1782)),ISNUMBER(SEARCH('[1]Lookup for use classification'!$E$10,C1782)),ISNUMBER(SEARCH('[1]Lookup for use classification'!$F$10,C1782)),ISNUMBER(SEARCH('[1]Lookup for use classification'!$G$10,C1782))),'[1]Lookup for use classification'!$A$10,IF(OR(ISNUMBER(SEARCH('[1]Lookup for use classification'!$B$11,C1782)),ISNUMBER(SEARCH('[1]Lookup for use classification'!$C$11,C1782))),'[1]Lookup for use classification'!$A$11,IF(OR(ISNUMBER(SEARCH('[1]Lookup for use classification'!$B$12,C1782)),ISNUMBER(SEARCH('[1]Lookup for use classification'!$C$12,C1782))),'[1]Lookup for use classification'!$A$12,IF(OR(ISNUMBER(SEARCH('[1]Lookup for use classification'!$B$13,C1782)),ISNUMBER(SEARCH('[1]Lookup for use classification'!$C$13,C1782)),ISNUMBER(SEARCH('[1]Lookup for use classification'!$D$13,C1782)),,ISNUMBER(SEARCH('[1]Lookup for use classification'!$C$13,C1782)),ISNUMBER(SEARCH('[1]Lookup for use classification'!$E$13,C1782))),'[1]Lookup for use classification'!$A$13,IF(OR(ISNUMBER(SEARCH('[1]Lookup for use classification'!$B$14,C1782)),ISNUMBER(SEARCH('[1]Lookup for use classification'!$C$14,C1782))),'[1]Lookup for use classification'!$A$14,"Other"))))))))))))</f>
        <v>Office</v>
      </c>
      <c r="E1782" s="183">
        <v>775</v>
      </c>
      <c r="F1782" s="184" t="s">
        <v>811</v>
      </c>
      <c r="G1782" s="184"/>
    </row>
    <row r="1783" spans="1:12" hidden="1">
      <c r="A1783" s="187" t="s">
        <v>1033</v>
      </c>
      <c r="B1783" s="167" t="s">
        <v>4456</v>
      </c>
      <c r="C1783" s="182" t="s">
        <v>153</v>
      </c>
      <c r="D1783" s="6" t="str">
        <f>IF(OR(ISNUMBER(SEARCH('[1]Lookup for use classification'!$B$1,C1783)),ISNUMBER(SEARCH('[1]Lookup for use classification'!$C$1,C1783)),ISNUMBER(SEARCH('[1]Lookup for use classification'!$D$1,C1783)),ISNUMBER(SEARCH('[1]Lookup for use classification'!$E$1,C1783))),'[1]Lookup for use classification'!$A$1,IF(ISNUMBER(SEARCH('[1]Lookup for use classification'!$B$2,C1783)),'[1]Lookup for use classification'!$A$2,IF(ISNUMBER(SEARCH('[1]Lookup for use classification'!$B$3,C1783)),'[1]Lookup for use classification'!$A$3,IF(OR(ISNUMBER(SEARCH('[1]Lookup for use classification'!$B$4,C1783)),ISNUMBER(SEARCH('[1]Lookup for use classification'!$C$4,C1783)),ISNUMBER(SEARCH('[1]Lookup for use classification'!$D$4,C1783)),ISNUMBER(SEARCH('[1]Lookup for use classification'!$E$4,C1783))),'[1]Lookup for use classification'!$A$4,IF(OR(ISNUMBER(SEARCH('[1]Lookup for use classification'!$B$5,C1783)),ISNUMBER(SEARCH('[1]Lookup for use classification'!$C$5,C1783)),ISNUMBER(SEARCH('[1]Lookup for use classification'!$D$5,C1783))),'[1]Lookup for use classification'!$A$5,IF(OR(ISNUMBER(SEARCH('[1]Lookup for use classification'!$B$7,C1783)),ISNUMBER(SEARCH('[1]Lookup for use classification'!$C$7,C1783)),ISNUMBER(SEARCH('[1]Lookup for use classification'!$D$7,C1783))),'[1]Lookup for use classification'!$A$7,IF(OR(ISNUMBER(SEARCH('[1]Lookup for use classification'!$B$9,C1783)),ISNUMBER(SEARCH('[1]Lookup for use classification'!$C$9,C1783)),ISNUMBER(SEARCH('[1]Lookup for use classification'!$D$9,C1783)),ISNUMBER(SEARCH('[1]Lookup for use classification'!$E$9,C1783)),ISNUMBER(SEARCH('[1]Lookup for use classification'!$F$9,C1783)),ISNUMBER(SEARCH('[1]Lookup for use classification'!$G$9,C1783)),ISNUMBER(SEARCH('[1]Lookup for use classification'!$H$9,C1783)),ISNUMBER(SEARCH('[1]Lookup for use classification'!$I$9,C1783)),ISNUMBER(SEARCH('[1]Lookup for use classification'!$J$9,C1783)),ISNUMBER(SEARCH('[1]Lookup for use classification'!$K$9,C1783))),'[1]Lookup for use classification'!$A$9,IF(OR(ISNUMBER(SEARCH('[1]Lookup for use classification'!$B$10,C1783)),ISNUMBER(SEARCH('[1]Lookup for use classification'!$C$10,C1783)),ISNUMBER(SEARCH('[1]Lookup for use classification'!$D$10,C1783)),ISNUMBER(SEARCH('[1]Lookup for use classification'!$E$10,C1783)),ISNUMBER(SEARCH('[1]Lookup for use classification'!$F$10,C1783)),ISNUMBER(SEARCH('[1]Lookup for use classification'!$G$10,C1783))),'[1]Lookup for use classification'!$A$10,IF(OR(ISNUMBER(SEARCH('[1]Lookup for use classification'!$B$11,C1783)),ISNUMBER(SEARCH('[1]Lookup for use classification'!$C$11,C1783))),'[1]Lookup for use classification'!$A$11,IF(OR(ISNUMBER(SEARCH('[1]Lookup for use classification'!$B$12,C1783)),ISNUMBER(SEARCH('[1]Lookup for use classification'!$C$12,C1783))),'[1]Lookup for use classification'!$A$12,IF(OR(ISNUMBER(SEARCH('[1]Lookup for use classification'!$B$13,C1783)),ISNUMBER(SEARCH('[1]Lookup for use classification'!$C$13,C1783)),ISNUMBER(SEARCH('[1]Lookup for use classification'!$D$13,C1783)),,ISNUMBER(SEARCH('[1]Lookup for use classification'!$C$13,C1783)),ISNUMBER(SEARCH('[1]Lookup for use classification'!$E$13,C1783))),'[1]Lookup for use classification'!$A$13,IF(OR(ISNUMBER(SEARCH('[1]Lookup for use classification'!$B$14,C1783)),ISNUMBER(SEARCH('[1]Lookup for use classification'!$C$14,C1783))),'[1]Lookup for use classification'!$A$14,"Other"))))))))))))</f>
        <v>Office</v>
      </c>
      <c r="E1783" s="183">
        <v>1624</v>
      </c>
      <c r="F1783" s="184" t="s">
        <v>811</v>
      </c>
      <c r="G1783" s="184" t="s">
        <v>795</v>
      </c>
    </row>
    <row r="1784" spans="1:12" hidden="1">
      <c r="A1784" s="187" t="s">
        <v>1033</v>
      </c>
      <c r="B1784" s="167" t="s">
        <v>4456</v>
      </c>
      <c r="C1784" s="182" t="s">
        <v>5</v>
      </c>
      <c r="D1784" s="6" t="str">
        <f>IF(OR(ISNUMBER(SEARCH('[1]Lookup for use classification'!$B$1,C1784)),ISNUMBER(SEARCH('[1]Lookup for use classification'!$C$1,C1784)),ISNUMBER(SEARCH('[1]Lookup for use classification'!$D$1,C1784)),ISNUMBER(SEARCH('[1]Lookup for use classification'!$E$1,C1784))),'[1]Lookup for use classification'!$A$1,IF(ISNUMBER(SEARCH('[1]Lookup for use classification'!$B$2,C1784)),'[1]Lookup for use classification'!$A$2,IF(ISNUMBER(SEARCH('[1]Lookup for use classification'!$B$3,C1784)),'[1]Lookup for use classification'!$A$3,IF(OR(ISNUMBER(SEARCH('[1]Lookup for use classification'!$B$4,C1784)),ISNUMBER(SEARCH('[1]Lookup for use classification'!$C$4,C1784)),ISNUMBER(SEARCH('[1]Lookup for use classification'!$D$4,C1784)),ISNUMBER(SEARCH('[1]Lookup for use classification'!$E$4,C1784))),'[1]Lookup for use classification'!$A$4,IF(OR(ISNUMBER(SEARCH('[1]Lookup for use classification'!$B$5,C1784)),ISNUMBER(SEARCH('[1]Lookup for use classification'!$C$5,C1784)),ISNUMBER(SEARCH('[1]Lookup for use classification'!$D$5,C1784))),'[1]Lookup for use classification'!$A$5,IF(OR(ISNUMBER(SEARCH('[1]Lookup for use classification'!$B$7,C1784)),ISNUMBER(SEARCH('[1]Lookup for use classification'!$C$7,C1784)),ISNUMBER(SEARCH('[1]Lookup for use classification'!$D$7,C1784))),'[1]Lookup for use classification'!$A$7,IF(OR(ISNUMBER(SEARCH('[1]Lookup for use classification'!$B$9,C1784)),ISNUMBER(SEARCH('[1]Lookup for use classification'!$C$9,C1784)),ISNUMBER(SEARCH('[1]Lookup for use classification'!$D$9,C1784)),ISNUMBER(SEARCH('[1]Lookup for use classification'!$E$9,C1784)),ISNUMBER(SEARCH('[1]Lookup for use classification'!$F$9,C1784)),ISNUMBER(SEARCH('[1]Lookup for use classification'!$G$9,C1784)),ISNUMBER(SEARCH('[1]Lookup for use classification'!$H$9,C1784)),ISNUMBER(SEARCH('[1]Lookup for use classification'!$I$9,C1784)),ISNUMBER(SEARCH('[1]Lookup for use classification'!$J$9,C1784)),ISNUMBER(SEARCH('[1]Lookup for use classification'!$K$9,C1784))),'[1]Lookup for use classification'!$A$9,IF(OR(ISNUMBER(SEARCH('[1]Lookup for use classification'!$B$10,C1784)),ISNUMBER(SEARCH('[1]Lookup for use classification'!$C$10,C1784)),ISNUMBER(SEARCH('[1]Lookup for use classification'!$D$10,C1784)),ISNUMBER(SEARCH('[1]Lookup for use classification'!$E$10,C1784)),ISNUMBER(SEARCH('[1]Lookup for use classification'!$F$10,C1784)),ISNUMBER(SEARCH('[1]Lookup for use classification'!$G$10,C1784))),'[1]Lookup for use classification'!$A$10,IF(OR(ISNUMBER(SEARCH('[1]Lookup for use classification'!$B$11,C1784)),ISNUMBER(SEARCH('[1]Lookup for use classification'!$C$11,C1784))),'[1]Lookup for use classification'!$A$11,IF(OR(ISNUMBER(SEARCH('[1]Lookup for use classification'!$B$12,C1784)),ISNUMBER(SEARCH('[1]Lookup for use classification'!$C$12,C1784))),'[1]Lookup for use classification'!$A$12,IF(OR(ISNUMBER(SEARCH('[1]Lookup for use classification'!$B$13,C1784)),ISNUMBER(SEARCH('[1]Lookup for use classification'!$C$13,C1784)),ISNUMBER(SEARCH('[1]Lookup for use classification'!$D$13,C1784)),,ISNUMBER(SEARCH('[1]Lookup for use classification'!$C$13,C1784)),ISNUMBER(SEARCH('[1]Lookup for use classification'!$E$13,C1784))),'[1]Lookup for use classification'!$A$13,IF(OR(ISNUMBER(SEARCH('[1]Lookup for use classification'!$B$14,C1784)),ISNUMBER(SEARCH('[1]Lookup for use classification'!$C$14,C1784))),'[1]Lookup for use classification'!$A$14,"Other"))))))))))))</f>
        <v>Office</v>
      </c>
      <c r="E1784" s="183">
        <v>1664</v>
      </c>
      <c r="F1784" s="184" t="s">
        <v>811</v>
      </c>
      <c r="G1784" s="184" t="s">
        <v>795</v>
      </c>
    </row>
    <row r="1785" spans="1:12" hidden="1">
      <c r="A1785" s="187" t="s">
        <v>1033</v>
      </c>
      <c r="B1785" s="167" t="s">
        <v>4456</v>
      </c>
      <c r="C1785" s="182" t="s">
        <v>1016</v>
      </c>
      <c r="D1785" s="6" t="str">
        <f>IF(OR(ISNUMBER(SEARCH('[1]Lookup for use classification'!$B$1,C1785)),ISNUMBER(SEARCH('[1]Lookup for use classification'!$C$1,C1785)),ISNUMBER(SEARCH('[1]Lookup for use classification'!$D$1,C1785)),ISNUMBER(SEARCH('[1]Lookup for use classification'!$E$1,C1785))),'[1]Lookup for use classification'!$A$1,IF(ISNUMBER(SEARCH('[1]Lookup for use classification'!$B$2,C1785)),'[1]Lookup for use classification'!$A$2,IF(ISNUMBER(SEARCH('[1]Lookup for use classification'!$B$3,C1785)),'[1]Lookup for use classification'!$A$3,IF(OR(ISNUMBER(SEARCH('[1]Lookup for use classification'!$B$4,C1785)),ISNUMBER(SEARCH('[1]Lookup for use classification'!$C$4,C1785)),ISNUMBER(SEARCH('[1]Lookup for use classification'!$D$4,C1785)),ISNUMBER(SEARCH('[1]Lookup for use classification'!$E$4,C1785))),'[1]Lookup for use classification'!$A$4,IF(OR(ISNUMBER(SEARCH('[1]Lookup for use classification'!$B$5,C1785)),ISNUMBER(SEARCH('[1]Lookup for use classification'!$C$5,C1785)),ISNUMBER(SEARCH('[1]Lookup for use classification'!$D$5,C1785))),'[1]Lookup for use classification'!$A$5,IF(OR(ISNUMBER(SEARCH('[1]Lookup for use classification'!$B$7,C1785)),ISNUMBER(SEARCH('[1]Lookup for use classification'!$C$7,C1785)),ISNUMBER(SEARCH('[1]Lookup for use classification'!$D$7,C1785))),'[1]Lookup for use classification'!$A$7,IF(OR(ISNUMBER(SEARCH('[1]Lookup for use classification'!$B$9,C1785)),ISNUMBER(SEARCH('[1]Lookup for use classification'!$C$9,C1785)),ISNUMBER(SEARCH('[1]Lookup for use classification'!$D$9,C1785)),ISNUMBER(SEARCH('[1]Lookup for use classification'!$E$9,C1785)),ISNUMBER(SEARCH('[1]Lookup for use classification'!$F$9,C1785)),ISNUMBER(SEARCH('[1]Lookup for use classification'!$G$9,C1785)),ISNUMBER(SEARCH('[1]Lookup for use classification'!$H$9,C1785)),ISNUMBER(SEARCH('[1]Lookup for use classification'!$I$9,C1785)),ISNUMBER(SEARCH('[1]Lookup for use classification'!$J$9,C1785)),ISNUMBER(SEARCH('[1]Lookup for use classification'!$K$9,C1785))),'[1]Lookup for use classification'!$A$9,IF(OR(ISNUMBER(SEARCH('[1]Lookup for use classification'!$B$10,C1785)),ISNUMBER(SEARCH('[1]Lookup for use classification'!$C$10,C1785)),ISNUMBER(SEARCH('[1]Lookup for use classification'!$D$10,C1785)),ISNUMBER(SEARCH('[1]Lookup for use classification'!$E$10,C1785)),ISNUMBER(SEARCH('[1]Lookup for use classification'!$F$10,C1785)),ISNUMBER(SEARCH('[1]Lookup for use classification'!$G$10,C1785))),'[1]Lookup for use classification'!$A$10,IF(OR(ISNUMBER(SEARCH('[1]Lookup for use classification'!$B$11,C1785)),ISNUMBER(SEARCH('[1]Lookup for use classification'!$C$11,C1785))),'[1]Lookup for use classification'!$A$11,IF(OR(ISNUMBER(SEARCH('[1]Lookup for use classification'!$B$12,C1785)),ISNUMBER(SEARCH('[1]Lookup for use classification'!$C$12,C1785))),'[1]Lookup for use classification'!$A$12,IF(OR(ISNUMBER(SEARCH('[1]Lookup for use classification'!$B$13,C1785)),ISNUMBER(SEARCH('[1]Lookup for use classification'!$C$13,C1785)),ISNUMBER(SEARCH('[1]Lookup for use classification'!$D$13,C1785)),,ISNUMBER(SEARCH('[1]Lookup for use classification'!$C$13,C1785)),ISNUMBER(SEARCH('[1]Lookup for use classification'!$E$13,C1785))),'[1]Lookup for use classification'!$A$13,IF(OR(ISNUMBER(SEARCH('[1]Lookup for use classification'!$B$14,C1785)),ISNUMBER(SEARCH('[1]Lookup for use classification'!$C$14,C1785))),'[1]Lookup for use classification'!$A$14,"Other"))))))))))))</f>
        <v>Office</v>
      </c>
      <c r="E1785" s="183"/>
      <c r="F1785" s="184"/>
      <c r="G1785" s="184" t="s">
        <v>795</v>
      </c>
    </row>
    <row r="1786" spans="1:12" hidden="1">
      <c r="A1786" s="187" t="s">
        <v>1033</v>
      </c>
      <c r="B1786" s="167" t="s">
        <v>4456</v>
      </c>
      <c r="C1786" s="182" t="s">
        <v>37</v>
      </c>
      <c r="D1786" s="6" t="str">
        <f>IF(OR(ISNUMBER(SEARCH('[1]Lookup for use classification'!$B$1,C1786)),ISNUMBER(SEARCH('[1]Lookup for use classification'!$C$1,C1786)),ISNUMBER(SEARCH('[1]Lookup for use classification'!$D$1,C1786)),ISNUMBER(SEARCH('[1]Lookup for use classification'!$E$1,C1786))),'[1]Lookup for use classification'!$A$1,IF(ISNUMBER(SEARCH('[1]Lookup for use classification'!$B$2,C1786)),'[1]Lookup for use classification'!$A$2,IF(ISNUMBER(SEARCH('[1]Lookup for use classification'!$B$3,C1786)),'[1]Lookup for use classification'!$A$3,IF(OR(ISNUMBER(SEARCH('[1]Lookup for use classification'!$B$4,C1786)),ISNUMBER(SEARCH('[1]Lookup for use classification'!$C$4,C1786)),ISNUMBER(SEARCH('[1]Lookup for use classification'!$D$4,C1786)),ISNUMBER(SEARCH('[1]Lookup for use classification'!$E$4,C1786))),'[1]Lookup for use classification'!$A$4,IF(OR(ISNUMBER(SEARCH('[1]Lookup for use classification'!$B$5,C1786)),ISNUMBER(SEARCH('[1]Lookup for use classification'!$C$5,C1786)),ISNUMBER(SEARCH('[1]Lookup for use classification'!$D$5,C1786))),'[1]Lookup for use classification'!$A$5,IF(OR(ISNUMBER(SEARCH('[1]Lookup for use classification'!$B$7,C1786)),ISNUMBER(SEARCH('[1]Lookup for use classification'!$C$7,C1786)),ISNUMBER(SEARCH('[1]Lookup for use classification'!$D$7,C1786))),'[1]Lookup for use classification'!$A$7,IF(OR(ISNUMBER(SEARCH('[1]Lookup for use classification'!$B$9,C1786)),ISNUMBER(SEARCH('[1]Lookup for use classification'!$C$9,C1786)),ISNUMBER(SEARCH('[1]Lookup for use classification'!$D$9,C1786)),ISNUMBER(SEARCH('[1]Lookup for use classification'!$E$9,C1786)),ISNUMBER(SEARCH('[1]Lookup for use classification'!$F$9,C1786)),ISNUMBER(SEARCH('[1]Lookup for use classification'!$G$9,C1786)),ISNUMBER(SEARCH('[1]Lookup for use classification'!$H$9,C1786)),ISNUMBER(SEARCH('[1]Lookup for use classification'!$I$9,C1786)),ISNUMBER(SEARCH('[1]Lookup for use classification'!$J$9,C1786)),ISNUMBER(SEARCH('[1]Lookup for use classification'!$K$9,C1786))),'[1]Lookup for use classification'!$A$9,IF(OR(ISNUMBER(SEARCH('[1]Lookup for use classification'!$B$10,C1786)),ISNUMBER(SEARCH('[1]Lookup for use classification'!$C$10,C1786)),ISNUMBER(SEARCH('[1]Lookup for use classification'!$D$10,C1786)),ISNUMBER(SEARCH('[1]Lookup for use classification'!$E$10,C1786)),ISNUMBER(SEARCH('[1]Lookup for use classification'!$F$10,C1786)),ISNUMBER(SEARCH('[1]Lookup for use classification'!$G$10,C1786))),'[1]Lookup for use classification'!$A$10,IF(OR(ISNUMBER(SEARCH('[1]Lookup for use classification'!$B$11,C1786)),ISNUMBER(SEARCH('[1]Lookup for use classification'!$C$11,C1786))),'[1]Lookup for use classification'!$A$11,IF(OR(ISNUMBER(SEARCH('[1]Lookup for use classification'!$B$12,C1786)),ISNUMBER(SEARCH('[1]Lookup for use classification'!$C$12,C1786))),'[1]Lookup for use classification'!$A$12,IF(OR(ISNUMBER(SEARCH('[1]Lookup for use classification'!$B$13,C1786)),ISNUMBER(SEARCH('[1]Lookup for use classification'!$C$13,C1786)),ISNUMBER(SEARCH('[1]Lookup for use classification'!$D$13,C1786)),,ISNUMBER(SEARCH('[1]Lookup for use classification'!$C$13,C1786)),ISNUMBER(SEARCH('[1]Lookup for use classification'!$E$13,C1786))),'[1]Lookup for use classification'!$A$13,IF(OR(ISNUMBER(SEARCH('[1]Lookup for use classification'!$B$14,C1786)),ISNUMBER(SEARCH('[1]Lookup for use classification'!$C$14,C1786))),'[1]Lookup for use classification'!$A$14,"Other"))))))))))))</f>
        <v>Office</v>
      </c>
      <c r="E1786" s="183"/>
      <c r="F1786" s="184"/>
      <c r="G1786" s="184"/>
    </row>
    <row r="1787" spans="1:12" hidden="1">
      <c r="A1787" s="138" t="s">
        <v>1033</v>
      </c>
      <c r="B1787" s="8" t="str">
        <f>IF(ISNA(VLOOKUP(CONCATENATE(A1787,C1787),EUS!$B$2:$B$1939,1,FALSE)),"","End Use Study")</f>
        <v>End Use Study</v>
      </c>
      <c r="C1787" s="8" t="s">
        <v>2575</v>
      </c>
      <c r="D1787" s="6" t="str">
        <f>IF(OR(ISNUMBER(SEARCH('[1]Lookup for use classification'!$B$1,C1787)),ISNUMBER(SEARCH('[1]Lookup for use classification'!$C$1,C1787)),ISNUMBER(SEARCH('[1]Lookup for use classification'!$D$1,C1787)),ISNUMBER(SEARCH('[1]Lookup for use classification'!$E$1,C1787))),'[1]Lookup for use classification'!$A$1,IF(ISNUMBER(SEARCH('[1]Lookup for use classification'!$B$2,C1787)),'[1]Lookup for use classification'!$A$2,IF(ISNUMBER(SEARCH('[1]Lookup for use classification'!$B$3,C1787)),'[1]Lookup for use classification'!$A$3,IF(OR(ISNUMBER(SEARCH('[1]Lookup for use classification'!$B$4,C1787)),ISNUMBER(SEARCH('[1]Lookup for use classification'!$C$4,C1787)),ISNUMBER(SEARCH('[1]Lookup for use classification'!$D$4,C1787)),ISNUMBER(SEARCH('[1]Lookup for use classification'!$E$4,C1787))),'[1]Lookup for use classification'!$A$4,IF(OR(ISNUMBER(SEARCH('[1]Lookup for use classification'!$B$5,C1787)),ISNUMBER(SEARCH('[1]Lookup for use classification'!$C$5,C1787)),ISNUMBER(SEARCH('[1]Lookup for use classification'!$D$5,C1787))),'[1]Lookup for use classification'!$A$5,IF(OR(ISNUMBER(SEARCH('[1]Lookup for use classification'!$B$7,C1787)),ISNUMBER(SEARCH('[1]Lookup for use classification'!$C$7,C1787)),ISNUMBER(SEARCH('[1]Lookup for use classification'!$D$7,C1787))),'[1]Lookup for use classification'!$A$7,IF(OR(ISNUMBER(SEARCH('[1]Lookup for use classification'!$B$9,C1787)),ISNUMBER(SEARCH('[1]Lookup for use classification'!$C$9,C1787)),ISNUMBER(SEARCH('[1]Lookup for use classification'!$D$9,C1787)),ISNUMBER(SEARCH('[1]Lookup for use classification'!$E$9,C1787)),ISNUMBER(SEARCH('[1]Lookup for use classification'!$F$9,C1787)),ISNUMBER(SEARCH('[1]Lookup for use classification'!$G$9,C1787)),ISNUMBER(SEARCH('[1]Lookup for use classification'!$H$9,C1787)),ISNUMBER(SEARCH('[1]Lookup for use classification'!$I$9,C1787)),ISNUMBER(SEARCH('[1]Lookup for use classification'!$J$9,C1787)),ISNUMBER(SEARCH('[1]Lookup for use classification'!$K$9,C1787))),'[1]Lookup for use classification'!$A$9,IF(OR(ISNUMBER(SEARCH('[1]Lookup for use classification'!$B$10,C1787)),ISNUMBER(SEARCH('[1]Lookup for use classification'!$C$10,C1787)),ISNUMBER(SEARCH('[1]Lookup for use classification'!$D$10,C1787)),ISNUMBER(SEARCH('[1]Lookup for use classification'!$E$10,C1787)),ISNUMBER(SEARCH('[1]Lookup for use classification'!$F$10,C1787)),ISNUMBER(SEARCH('[1]Lookup for use classification'!$G$10,C1787))),'[1]Lookup for use classification'!$A$10,IF(OR(ISNUMBER(SEARCH('[1]Lookup for use classification'!$B$11,C1787)),ISNUMBER(SEARCH('[1]Lookup for use classification'!$C$11,C1787))),'[1]Lookup for use classification'!$A$11,IF(OR(ISNUMBER(SEARCH('[1]Lookup for use classification'!$B$12,C1787)),ISNUMBER(SEARCH('[1]Lookup for use classification'!$C$12,C1787))),'[1]Lookup for use classification'!$A$12,IF(OR(ISNUMBER(SEARCH('[1]Lookup for use classification'!$B$13,C1787)),ISNUMBER(SEARCH('[1]Lookup for use classification'!$C$13,C1787)),ISNUMBER(SEARCH('[1]Lookup for use classification'!$D$13,C1787)),,ISNUMBER(SEARCH('[1]Lookup for use classification'!$C$13,C1787)),ISNUMBER(SEARCH('[1]Lookup for use classification'!$E$13,C1787))),'[1]Lookup for use classification'!$A$13,IF(OR(ISNUMBER(SEARCH('[1]Lookup for use classification'!$B$14,C1787)),ISNUMBER(SEARCH('[1]Lookup for use classification'!$C$14,C1787))),'[1]Lookup for use classification'!$A$14,"Other"))))))))))))</f>
        <v>Other</v>
      </c>
      <c r="E1787" s="9">
        <v>96</v>
      </c>
      <c r="F1787" s="9"/>
      <c r="G1787" s="9"/>
      <c r="H1787" s="164"/>
      <c r="I1787" s="164"/>
      <c r="J1787" s="7"/>
      <c r="L1787" s="6"/>
    </row>
    <row r="1788" spans="1:12" hidden="1">
      <c r="A1788" s="185" t="s">
        <v>1033</v>
      </c>
      <c r="B1788" s="167" t="s">
        <v>4456</v>
      </c>
      <c r="C1788" s="182" t="s">
        <v>309</v>
      </c>
      <c r="D1788" s="6" t="str">
        <f>IF(OR(ISNUMBER(SEARCH('[1]Lookup for use classification'!$B$1,C1788)),ISNUMBER(SEARCH('[1]Lookup for use classification'!$C$1,C1788)),ISNUMBER(SEARCH('[1]Lookup for use classification'!$D$1,C1788)),ISNUMBER(SEARCH('[1]Lookup for use classification'!$E$1,C1788))),'[1]Lookup for use classification'!$A$1,IF(ISNUMBER(SEARCH('[1]Lookup for use classification'!$B$2,C1788)),'[1]Lookup for use classification'!$A$2,IF(ISNUMBER(SEARCH('[1]Lookup for use classification'!$B$3,C1788)),'[1]Lookup for use classification'!$A$3,IF(OR(ISNUMBER(SEARCH('[1]Lookup for use classification'!$B$4,C1788)),ISNUMBER(SEARCH('[1]Lookup for use classification'!$C$4,C1788)),ISNUMBER(SEARCH('[1]Lookup for use classification'!$D$4,C1788)),ISNUMBER(SEARCH('[1]Lookup for use classification'!$E$4,C1788))),'[1]Lookup for use classification'!$A$4,IF(OR(ISNUMBER(SEARCH('[1]Lookup for use classification'!$B$5,C1788)),ISNUMBER(SEARCH('[1]Lookup for use classification'!$C$5,C1788)),ISNUMBER(SEARCH('[1]Lookup for use classification'!$D$5,C1788))),'[1]Lookup for use classification'!$A$5,IF(OR(ISNUMBER(SEARCH('[1]Lookup for use classification'!$B$7,C1788)),ISNUMBER(SEARCH('[1]Lookup for use classification'!$C$7,C1788)),ISNUMBER(SEARCH('[1]Lookup for use classification'!$D$7,C1788))),'[1]Lookup for use classification'!$A$7,IF(OR(ISNUMBER(SEARCH('[1]Lookup for use classification'!$B$9,C1788)),ISNUMBER(SEARCH('[1]Lookup for use classification'!$C$9,C1788)),ISNUMBER(SEARCH('[1]Lookup for use classification'!$D$9,C1788)),ISNUMBER(SEARCH('[1]Lookup for use classification'!$E$9,C1788)),ISNUMBER(SEARCH('[1]Lookup for use classification'!$F$9,C1788)),ISNUMBER(SEARCH('[1]Lookup for use classification'!$G$9,C1788)),ISNUMBER(SEARCH('[1]Lookup for use classification'!$H$9,C1788)),ISNUMBER(SEARCH('[1]Lookup for use classification'!$I$9,C1788)),ISNUMBER(SEARCH('[1]Lookup for use classification'!$J$9,C1788)),ISNUMBER(SEARCH('[1]Lookup for use classification'!$K$9,C1788))),'[1]Lookup for use classification'!$A$9,IF(OR(ISNUMBER(SEARCH('[1]Lookup for use classification'!$B$10,C1788)),ISNUMBER(SEARCH('[1]Lookup for use classification'!$C$10,C1788)),ISNUMBER(SEARCH('[1]Lookup for use classification'!$D$10,C1788)),ISNUMBER(SEARCH('[1]Lookup for use classification'!$E$10,C1788)),ISNUMBER(SEARCH('[1]Lookup for use classification'!$F$10,C1788)),ISNUMBER(SEARCH('[1]Lookup for use classification'!$G$10,C1788))),'[1]Lookup for use classification'!$A$10,IF(OR(ISNUMBER(SEARCH('[1]Lookup for use classification'!$B$11,C1788)),ISNUMBER(SEARCH('[1]Lookup for use classification'!$C$11,C1788))),'[1]Lookup for use classification'!$A$11,IF(OR(ISNUMBER(SEARCH('[1]Lookup for use classification'!$B$12,C1788)),ISNUMBER(SEARCH('[1]Lookup for use classification'!$C$12,C1788))),'[1]Lookup for use classification'!$A$12,IF(OR(ISNUMBER(SEARCH('[1]Lookup for use classification'!$B$13,C1788)),ISNUMBER(SEARCH('[1]Lookup for use classification'!$C$13,C1788)),ISNUMBER(SEARCH('[1]Lookup for use classification'!$D$13,C1788)),,ISNUMBER(SEARCH('[1]Lookup for use classification'!$C$13,C1788)),ISNUMBER(SEARCH('[1]Lookup for use classification'!$E$13,C1788))),'[1]Lookup for use classification'!$A$13,IF(OR(ISNUMBER(SEARCH('[1]Lookup for use classification'!$B$14,C1788)),ISNUMBER(SEARCH('[1]Lookup for use classification'!$C$14,C1788))),'[1]Lookup for use classification'!$A$14,"Other"))))))))))))</f>
        <v>Other</v>
      </c>
      <c r="E1788" s="183">
        <v>480</v>
      </c>
      <c r="F1788" s="184"/>
      <c r="G1788" s="184"/>
    </row>
    <row r="1789" spans="1:12" hidden="1">
      <c r="A1789" s="187" t="s">
        <v>1033</v>
      </c>
      <c r="B1789" s="167" t="s">
        <v>4456</v>
      </c>
      <c r="C1789" s="182" t="s">
        <v>1014</v>
      </c>
      <c r="D1789" s="6" t="str">
        <f>IF(OR(ISNUMBER(SEARCH('[1]Lookup for use classification'!$B$1,C1789)),ISNUMBER(SEARCH('[1]Lookup for use classification'!$C$1,C1789)),ISNUMBER(SEARCH('[1]Lookup for use classification'!$D$1,C1789)),ISNUMBER(SEARCH('[1]Lookup for use classification'!$E$1,C1789))),'[1]Lookup for use classification'!$A$1,IF(ISNUMBER(SEARCH('[1]Lookup for use classification'!$B$2,C1789)),'[1]Lookup for use classification'!$A$2,IF(ISNUMBER(SEARCH('[1]Lookup for use classification'!$B$3,C1789)),'[1]Lookup for use classification'!$A$3,IF(OR(ISNUMBER(SEARCH('[1]Lookup for use classification'!$B$4,C1789)),ISNUMBER(SEARCH('[1]Lookup for use classification'!$C$4,C1789)),ISNUMBER(SEARCH('[1]Lookup for use classification'!$D$4,C1789)),ISNUMBER(SEARCH('[1]Lookup for use classification'!$E$4,C1789))),'[1]Lookup for use classification'!$A$4,IF(OR(ISNUMBER(SEARCH('[1]Lookup for use classification'!$B$5,C1789)),ISNUMBER(SEARCH('[1]Lookup for use classification'!$C$5,C1789)),ISNUMBER(SEARCH('[1]Lookup for use classification'!$D$5,C1789))),'[1]Lookup for use classification'!$A$5,IF(OR(ISNUMBER(SEARCH('[1]Lookup for use classification'!$B$7,C1789)),ISNUMBER(SEARCH('[1]Lookup for use classification'!$C$7,C1789)),ISNUMBER(SEARCH('[1]Lookup for use classification'!$D$7,C1789))),'[1]Lookup for use classification'!$A$7,IF(OR(ISNUMBER(SEARCH('[1]Lookup for use classification'!$B$9,C1789)),ISNUMBER(SEARCH('[1]Lookup for use classification'!$C$9,C1789)),ISNUMBER(SEARCH('[1]Lookup for use classification'!$D$9,C1789)),ISNUMBER(SEARCH('[1]Lookup for use classification'!$E$9,C1789)),ISNUMBER(SEARCH('[1]Lookup for use classification'!$F$9,C1789)),ISNUMBER(SEARCH('[1]Lookup for use classification'!$G$9,C1789)),ISNUMBER(SEARCH('[1]Lookup for use classification'!$H$9,C1789)),ISNUMBER(SEARCH('[1]Lookup for use classification'!$I$9,C1789)),ISNUMBER(SEARCH('[1]Lookup for use classification'!$J$9,C1789)),ISNUMBER(SEARCH('[1]Lookup for use classification'!$K$9,C1789))),'[1]Lookup for use classification'!$A$9,IF(OR(ISNUMBER(SEARCH('[1]Lookup for use classification'!$B$10,C1789)),ISNUMBER(SEARCH('[1]Lookup for use classification'!$C$10,C1789)),ISNUMBER(SEARCH('[1]Lookup for use classification'!$D$10,C1789)),ISNUMBER(SEARCH('[1]Lookup for use classification'!$E$10,C1789)),ISNUMBER(SEARCH('[1]Lookup for use classification'!$F$10,C1789)),ISNUMBER(SEARCH('[1]Lookup for use classification'!$G$10,C1789))),'[1]Lookup for use classification'!$A$10,IF(OR(ISNUMBER(SEARCH('[1]Lookup for use classification'!$B$11,C1789)),ISNUMBER(SEARCH('[1]Lookup for use classification'!$C$11,C1789))),'[1]Lookup for use classification'!$A$11,IF(OR(ISNUMBER(SEARCH('[1]Lookup for use classification'!$B$12,C1789)),ISNUMBER(SEARCH('[1]Lookup for use classification'!$C$12,C1789))),'[1]Lookup for use classification'!$A$12,IF(OR(ISNUMBER(SEARCH('[1]Lookup for use classification'!$B$13,C1789)),ISNUMBER(SEARCH('[1]Lookup for use classification'!$C$13,C1789)),ISNUMBER(SEARCH('[1]Lookup for use classification'!$D$13,C1789)),,ISNUMBER(SEARCH('[1]Lookup for use classification'!$C$13,C1789)),ISNUMBER(SEARCH('[1]Lookup for use classification'!$E$13,C1789))),'[1]Lookup for use classification'!$A$13,IF(OR(ISNUMBER(SEARCH('[1]Lookup for use classification'!$B$14,C1789)),ISNUMBER(SEARCH('[1]Lookup for use classification'!$C$14,C1789))),'[1]Lookup for use classification'!$A$14,"Other"))))))))))))</f>
        <v>Other</v>
      </c>
      <c r="E1789" s="183">
        <v>810</v>
      </c>
      <c r="F1789" s="184" t="s">
        <v>811</v>
      </c>
      <c r="G1789" s="184"/>
    </row>
    <row r="1790" spans="1:12" hidden="1">
      <c r="A1790" s="187" t="s">
        <v>1033</v>
      </c>
      <c r="B1790" s="167" t="s">
        <v>4456</v>
      </c>
      <c r="C1790" s="182" t="s">
        <v>410</v>
      </c>
      <c r="D1790" s="6" t="str">
        <f>IF(OR(ISNUMBER(SEARCH('[1]Lookup for use classification'!$B$1,C1790)),ISNUMBER(SEARCH('[1]Lookup for use classification'!$C$1,C1790)),ISNUMBER(SEARCH('[1]Lookup for use classification'!$D$1,C1790)),ISNUMBER(SEARCH('[1]Lookup for use classification'!$E$1,C1790))),'[1]Lookup for use classification'!$A$1,IF(ISNUMBER(SEARCH('[1]Lookup for use classification'!$B$2,C1790)),'[1]Lookup for use classification'!$A$2,IF(ISNUMBER(SEARCH('[1]Lookup for use classification'!$B$3,C1790)),'[1]Lookup for use classification'!$A$3,IF(OR(ISNUMBER(SEARCH('[1]Lookup for use classification'!$B$4,C1790)),ISNUMBER(SEARCH('[1]Lookup for use classification'!$C$4,C1790)),ISNUMBER(SEARCH('[1]Lookup for use classification'!$D$4,C1790)),ISNUMBER(SEARCH('[1]Lookup for use classification'!$E$4,C1790))),'[1]Lookup for use classification'!$A$4,IF(OR(ISNUMBER(SEARCH('[1]Lookup for use classification'!$B$5,C1790)),ISNUMBER(SEARCH('[1]Lookup for use classification'!$C$5,C1790)),ISNUMBER(SEARCH('[1]Lookup for use classification'!$D$5,C1790))),'[1]Lookup for use classification'!$A$5,IF(OR(ISNUMBER(SEARCH('[1]Lookup for use classification'!$B$7,C1790)),ISNUMBER(SEARCH('[1]Lookup for use classification'!$C$7,C1790)),ISNUMBER(SEARCH('[1]Lookup for use classification'!$D$7,C1790))),'[1]Lookup for use classification'!$A$7,IF(OR(ISNUMBER(SEARCH('[1]Lookup for use classification'!$B$9,C1790)),ISNUMBER(SEARCH('[1]Lookup for use classification'!$C$9,C1790)),ISNUMBER(SEARCH('[1]Lookup for use classification'!$D$9,C1790)),ISNUMBER(SEARCH('[1]Lookup for use classification'!$E$9,C1790)),ISNUMBER(SEARCH('[1]Lookup for use classification'!$F$9,C1790)),ISNUMBER(SEARCH('[1]Lookup for use classification'!$G$9,C1790)),ISNUMBER(SEARCH('[1]Lookup for use classification'!$H$9,C1790)),ISNUMBER(SEARCH('[1]Lookup for use classification'!$I$9,C1790)),ISNUMBER(SEARCH('[1]Lookup for use classification'!$J$9,C1790)),ISNUMBER(SEARCH('[1]Lookup for use classification'!$K$9,C1790))),'[1]Lookup for use classification'!$A$9,IF(OR(ISNUMBER(SEARCH('[1]Lookup for use classification'!$B$10,C1790)),ISNUMBER(SEARCH('[1]Lookup for use classification'!$C$10,C1790)),ISNUMBER(SEARCH('[1]Lookup for use classification'!$D$10,C1790)),ISNUMBER(SEARCH('[1]Lookup for use classification'!$E$10,C1790)),ISNUMBER(SEARCH('[1]Lookup for use classification'!$F$10,C1790)),ISNUMBER(SEARCH('[1]Lookup for use classification'!$G$10,C1790))),'[1]Lookup for use classification'!$A$10,IF(OR(ISNUMBER(SEARCH('[1]Lookup for use classification'!$B$11,C1790)),ISNUMBER(SEARCH('[1]Lookup for use classification'!$C$11,C1790))),'[1]Lookup for use classification'!$A$11,IF(OR(ISNUMBER(SEARCH('[1]Lookup for use classification'!$B$12,C1790)),ISNUMBER(SEARCH('[1]Lookup for use classification'!$C$12,C1790))),'[1]Lookup for use classification'!$A$12,IF(OR(ISNUMBER(SEARCH('[1]Lookup for use classification'!$B$13,C1790)),ISNUMBER(SEARCH('[1]Lookup for use classification'!$C$13,C1790)),ISNUMBER(SEARCH('[1]Lookup for use classification'!$D$13,C1790)),,ISNUMBER(SEARCH('[1]Lookup for use classification'!$C$13,C1790)),ISNUMBER(SEARCH('[1]Lookup for use classification'!$E$13,C1790))),'[1]Lookup for use classification'!$A$13,IF(OR(ISNUMBER(SEARCH('[1]Lookup for use classification'!$B$14,C1790)),ISNUMBER(SEARCH('[1]Lookup for use classification'!$C$14,C1790))),'[1]Lookup for use classification'!$A$14,"Other"))))))))))))</f>
        <v>Other</v>
      </c>
      <c r="E1790" s="183">
        <v>1040</v>
      </c>
      <c r="F1790" s="184"/>
      <c r="G1790" s="184"/>
    </row>
    <row r="1791" spans="1:12" hidden="1">
      <c r="A1791" s="187" t="s">
        <v>1033</v>
      </c>
      <c r="B1791" s="167" t="s">
        <v>4456</v>
      </c>
      <c r="C1791" s="182" t="s">
        <v>1018</v>
      </c>
      <c r="D1791" s="6" t="str">
        <f>IF(OR(ISNUMBER(SEARCH('[1]Lookup for use classification'!$B$1,C1791)),ISNUMBER(SEARCH('[1]Lookup for use classification'!$C$1,C1791)),ISNUMBER(SEARCH('[1]Lookup for use classification'!$D$1,C1791)),ISNUMBER(SEARCH('[1]Lookup for use classification'!$E$1,C1791))),'[1]Lookup for use classification'!$A$1,IF(ISNUMBER(SEARCH('[1]Lookup for use classification'!$B$2,C1791)),'[1]Lookup for use classification'!$A$2,IF(ISNUMBER(SEARCH('[1]Lookup for use classification'!$B$3,C1791)),'[1]Lookup for use classification'!$A$3,IF(OR(ISNUMBER(SEARCH('[1]Lookup for use classification'!$B$4,C1791)),ISNUMBER(SEARCH('[1]Lookup for use classification'!$C$4,C1791)),ISNUMBER(SEARCH('[1]Lookup for use classification'!$D$4,C1791)),ISNUMBER(SEARCH('[1]Lookup for use classification'!$E$4,C1791))),'[1]Lookup for use classification'!$A$4,IF(OR(ISNUMBER(SEARCH('[1]Lookup for use classification'!$B$5,C1791)),ISNUMBER(SEARCH('[1]Lookup for use classification'!$C$5,C1791)),ISNUMBER(SEARCH('[1]Lookup for use classification'!$D$5,C1791))),'[1]Lookup for use classification'!$A$5,IF(OR(ISNUMBER(SEARCH('[1]Lookup for use classification'!$B$7,C1791)),ISNUMBER(SEARCH('[1]Lookup for use classification'!$C$7,C1791)),ISNUMBER(SEARCH('[1]Lookup for use classification'!$D$7,C1791))),'[1]Lookup for use classification'!$A$7,IF(OR(ISNUMBER(SEARCH('[1]Lookup for use classification'!$B$9,C1791)),ISNUMBER(SEARCH('[1]Lookup for use classification'!$C$9,C1791)),ISNUMBER(SEARCH('[1]Lookup for use classification'!$D$9,C1791)),ISNUMBER(SEARCH('[1]Lookup for use classification'!$E$9,C1791)),ISNUMBER(SEARCH('[1]Lookup for use classification'!$F$9,C1791)),ISNUMBER(SEARCH('[1]Lookup for use classification'!$G$9,C1791)),ISNUMBER(SEARCH('[1]Lookup for use classification'!$H$9,C1791)),ISNUMBER(SEARCH('[1]Lookup for use classification'!$I$9,C1791)),ISNUMBER(SEARCH('[1]Lookup for use classification'!$J$9,C1791)),ISNUMBER(SEARCH('[1]Lookup for use classification'!$K$9,C1791))),'[1]Lookup for use classification'!$A$9,IF(OR(ISNUMBER(SEARCH('[1]Lookup for use classification'!$B$10,C1791)),ISNUMBER(SEARCH('[1]Lookup for use classification'!$C$10,C1791)),ISNUMBER(SEARCH('[1]Lookup for use classification'!$D$10,C1791)),ISNUMBER(SEARCH('[1]Lookup for use classification'!$E$10,C1791)),ISNUMBER(SEARCH('[1]Lookup for use classification'!$F$10,C1791)),ISNUMBER(SEARCH('[1]Lookup for use classification'!$G$10,C1791))),'[1]Lookup for use classification'!$A$10,IF(OR(ISNUMBER(SEARCH('[1]Lookup for use classification'!$B$11,C1791)),ISNUMBER(SEARCH('[1]Lookup for use classification'!$C$11,C1791))),'[1]Lookup for use classification'!$A$11,IF(OR(ISNUMBER(SEARCH('[1]Lookup for use classification'!$B$12,C1791)),ISNUMBER(SEARCH('[1]Lookup for use classification'!$C$12,C1791))),'[1]Lookup for use classification'!$A$12,IF(OR(ISNUMBER(SEARCH('[1]Lookup for use classification'!$B$13,C1791)),ISNUMBER(SEARCH('[1]Lookup for use classification'!$C$13,C1791)),ISNUMBER(SEARCH('[1]Lookup for use classification'!$D$13,C1791)),,ISNUMBER(SEARCH('[1]Lookup for use classification'!$C$13,C1791)),ISNUMBER(SEARCH('[1]Lookup for use classification'!$E$13,C1791))),'[1]Lookup for use classification'!$A$13,IF(OR(ISNUMBER(SEARCH('[1]Lookup for use classification'!$B$14,C1791)),ISNUMBER(SEARCH('[1]Lookup for use classification'!$C$14,C1791))),'[1]Lookup for use classification'!$A$14,"Other"))))))))))))</f>
        <v>Other</v>
      </c>
      <c r="E1791" s="183">
        <v>1536</v>
      </c>
      <c r="F1791" s="184" t="s">
        <v>811</v>
      </c>
      <c r="G1791" s="184" t="s">
        <v>795</v>
      </c>
    </row>
    <row r="1792" spans="1:12" hidden="1">
      <c r="A1792" s="187" t="s">
        <v>1033</v>
      </c>
      <c r="B1792" s="167" t="s">
        <v>4456</v>
      </c>
      <c r="C1792" s="182" t="s">
        <v>1011</v>
      </c>
      <c r="D1792" s="6" t="str">
        <f>IF(OR(ISNUMBER(SEARCH('[1]Lookup for use classification'!$B$1,C1792)),ISNUMBER(SEARCH('[1]Lookup for use classification'!$C$1,C1792)),ISNUMBER(SEARCH('[1]Lookup for use classification'!$D$1,C1792)),ISNUMBER(SEARCH('[1]Lookup for use classification'!$E$1,C1792))),'[1]Lookup for use classification'!$A$1,IF(ISNUMBER(SEARCH('[1]Lookup for use classification'!$B$2,C1792)),'[1]Lookup for use classification'!$A$2,IF(ISNUMBER(SEARCH('[1]Lookup for use classification'!$B$3,C1792)),'[1]Lookup for use classification'!$A$3,IF(OR(ISNUMBER(SEARCH('[1]Lookup for use classification'!$B$4,C1792)),ISNUMBER(SEARCH('[1]Lookup for use classification'!$C$4,C1792)),ISNUMBER(SEARCH('[1]Lookup for use classification'!$D$4,C1792)),ISNUMBER(SEARCH('[1]Lookup for use classification'!$E$4,C1792))),'[1]Lookup for use classification'!$A$4,IF(OR(ISNUMBER(SEARCH('[1]Lookup for use classification'!$B$5,C1792)),ISNUMBER(SEARCH('[1]Lookup for use classification'!$C$5,C1792)),ISNUMBER(SEARCH('[1]Lookup for use classification'!$D$5,C1792))),'[1]Lookup for use classification'!$A$5,IF(OR(ISNUMBER(SEARCH('[1]Lookup for use classification'!$B$7,C1792)),ISNUMBER(SEARCH('[1]Lookup for use classification'!$C$7,C1792)),ISNUMBER(SEARCH('[1]Lookup for use classification'!$D$7,C1792))),'[1]Lookup for use classification'!$A$7,IF(OR(ISNUMBER(SEARCH('[1]Lookup for use classification'!$B$9,C1792)),ISNUMBER(SEARCH('[1]Lookup for use classification'!$C$9,C1792)),ISNUMBER(SEARCH('[1]Lookup for use classification'!$D$9,C1792)),ISNUMBER(SEARCH('[1]Lookup for use classification'!$E$9,C1792)),ISNUMBER(SEARCH('[1]Lookup for use classification'!$F$9,C1792)),ISNUMBER(SEARCH('[1]Lookup for use classification'!$G$9,C1792)),ISNUMBER(SEARCH('[1]Lookup for use classification'!$H$9,C1792)),ISNUMBER(SEARCH('[1]Lookup for use classification'!$I$9,C1792)),ISNUMBER(SEARCH('[1]Lookup for use classification'!$J$9,C1792)),ISNUMBER(SEARCH('[1]Lookup for use classification'!$K$9,C1792))),'[1]Lookup for use classification'!$A$9,IF(OR(ISNUMBER(SEARCH('[1]Lookup for use classification'!$B$10,C1792)),ISNUMBER(SEARCH('[1]Lookup for use classification'!$C$10,C1792)),ISNUMBER(SEARCH('[1]Lookup for use classification'!$D$10,C1792)),ISNUMBER(SEARCH('[1]Lookup for use classification'!$E$10,C1792)),ISNUMBER(SEARCH('[1]Lookup for use classification'!$F$10,C1792)),ISNUMBER(SEARCH('[1]Lookup for use classification'!$G$10,C1792))),'[1]Lookup for use classification'!$A$10,IF(OR(ISNUMBER(SEARCH('[1]Lookup for use classification'!$B$11,C1792)),ISNUMBER(SEARCH('[1]Lookup for use classification'!$C$11,C1792))),'[1]Lookup for use classification'!$A$11,IF(OR(ISNUMBER(SEARCH('[1]Lookup for use classification'!$B$12,C1792)),ISNUMBER(SEARCH('[1]Lookup for use classification'!$C$12,C1792))),'[1]Lookup for use classification'!$A$12,IF(OR(ISNUMBER(SEARCH('[1]Lookup for use classification'!$B$13,C1792)),ISNUMBER(SEARCH('[1]Lookup for use classification'!$C$13,C1792)),ISNUMBER(SEARCH('[1]Lookup for use classification'!$D$13,C1792)),,ISNUMBER(SEARCH('[1]Lookup for use classification'!$C$13,C1792)),ISNUMBER(SEARCH('[1]Lookup for use classification'!$E$13,C1792))),'[1]Lookup for use classification'!$A$13,IF(OR(ISNUMBER(SEARCH('[1]Lookup for use classification'!$B$14,C1792)),ISNUMBER(SEARCH('[1]Lookup for use classification'!$C$14,C1792))),'[1]Lookup for use classification'!$A$14,"Other"))))))))))))</f>
        <v>Other</v>
      </c>
      <c r="E1792" s="183"/>
      <c r="F1792" s="184"/>
      <c r="G1792" s="184"/>
    </row>
    <row r="1793" spans="1:18" hidden="1">
      <c r="A1793" s="187" t="s">
        <v>1033</v>
      </c>
      <c r="B1793" s="167" t="s">
        <v>4456</v>
      </c>
      <c r="C1793" s="182" t="s">
        <v>1015</v>
      </c>
      <c r="D1793" s="6" t="str">
        <f>IF(OR(ISNUMBER(SEARCH('[1]Lookup for use classification'!$B$1,C1793)),ISNUMBER(SEARCH('[1]Lookup for use classification'!$C$1,C1793)),ISNUMBER(SEARCH('[1]Lookup for use classification'!$D$1,C1793)),ISNUMBER(SEARCH('[1]Lookup for use classification'!$E$1,C1793))),'[1]Lookup for use classification'!$A$1,IF(ISNUMBER(SEARCH('[1]Lookup for use classification'!$B$2,C1793)),'[1]Lookup for use classification'!$A$2,IF(ISNUMBER(SEARCH('[1]Lookup for use classification'!$B$3,C1793)),'[1]Lookup for use classification'!$A$3,IF(OR(ISNUMBER(SEARCH('[1]Lookup for use classification'!$B$4,C1793)),ISNUMBER(SEARCH('[1]Lookup for use classification'!$C$4,C1793)),ISNUMBER(SEARCH('[1]Lookup for use classification'!$D$4,C1793)),ISNUMBER(SEARCH('[1]Lookup for use classification'!$E$4,C1793))),'[1]Lookup for use classification'!$A$4,IF(OR(ISNUMBER(SEARCH('[1]Lookup for use classification'!$B$5,C1793)),ISNUMBER(SEARCH('[1]Lookup for use classification'!$C$5,C1793)),ISNUMBER(SEARCH('[1]Lookup for use classification'!$D$5,C1793))),'[1]Lookup for use classification'!$A$5,IF(OR(ISNUMBER(SEARCH('[1]Lookup for use classification'!$B$7,C1793)),ISNUMBER(SEARCH('[1]Lookup for use classification'!$C$7,C1793)),ISNUMBER(SEARCH('[1]Lookup for use classification'!$D$7,C1793))),'[1]Lookup for use classification'!$A$7,IF(OR(ISNUMBER(SEARCH('[1]Lookup for use classification'!$B$9,C1793)),ISNUMBER(SEARCH('[1]Lookup for use classification'!$C$9,C1793)),ISNUMBER(SEARCH('[1]Lookup for use classification'!$D$9,C1793)),ISNUMBER(SEARCH('[1]Lookup for use classification'!$E$9,C1793)),ISNUMBER(SEARCH('[1]Lookup for use classification'!$F$9,C1793)),ISNUMBER(SEARCH('[1]Lookup for use classification'!$G$9,C1793)),ISNUMBER(SEARCH('[1]Lookup for use classification'!$H$9,C1793)),ISNUMBER(SEARCH('[1]Lookup for use classification'!$I$9,C1793)),ISNUMBER(SEARCH('[1]Lookup for use classification'!$J$9,C1793)),ISNUMBER(SEARCH('[1]Lookup for use classification'!$K$9,C1793))),'[1]Lookup for use classification'!$A$9,IF(OR(ISNUMBER(SEARCH('[1]Lookup for use classification'!$B$10,C1793)),ISNUMBER(SEARCH('[1]Lookup for use classification'!$C$10,C1793)),ISNUMBER(SEARCH('[1]Lookup for use classification'!$D$10,C1793)),ISNUMBER(SEARCH('[1]Lookup for use classification'!$E$10,C1793)),ISNUMBER(SEARCH('[1]Lookup for use classification'!$F$10,C1793)),ISNUMBER(SEARCH('[1]Lookup for use classification'!$G$10,C1793))),'[1]Lookup for use classification'!$A$10,IF(OR(ISNUMBER(SEARCH('[1]Lookup for use classification'!$B$11,C1793)),ISNUMBER(SEARCH('[1]Lookup for use classification'!$C$11,C1793))),'[1]Lookup for use classification'!$A$11,IF(OR(ISNUMBER(SEARCH('[1]Lookup for use classification'!$B$12,C1793)),ISNUMBER(SEARCH('[1]Lookup for use classification'!$C$12,C1793))),'[1]Lookup for use classification'!$A$12,IF(OR(ISNUMBER(SEARCH('[1]Lookup for use classification'!$B$13,C1793)),ISNUMBER(SEARCH('[1]Lookup for use classification'!$C$13,C1793)),ISNUMBER(SEARCH('[1]Lookup for use classification'!$D$13,C1793)),,ISNUMBER(SEARCH('[1]Lookup for use classification'!$C$13,C1793)),ISNUMBER(SEARCH('[1]Lookup for use classification'!$E$13,C1793))),'[1]Lookup for use classification'!$A$13,IF(OR(ISNUMBER(SEARCH('[1]Lookup for use classification'!$B$14,C1793)),ISNUMBER(SEARCH('[1]Lookup for use classification'!$C$14,C1793))),'[1]Lookup for use classification'!$A$14,"Other"))))))))))))</f>
        <v>Other</v>
      </c>
      <c r="E1793" s="183"/>
      <c r="F1793" s="184"/>
      <c r="G1793" s="184"/>
    </row>
    <row r="1794" spans="1:18" hidden="1">
      <c r="A1794" s="187" t="s">
        <v>1033</v>
      </c>
      <c r="B1794" s="167" t="s">
        <v>4456</v>
      </c>
      <c r="C1794" s="182" t="s">
        <v>1017</v>
      </c>
      <c r="D1794" s="6" t="str">
        <f>IF(OR(ISNUMBER(SEARCH('[1]Lookup for use classification'!$B$1,C1794)),ISNUMBER(SEARCH('[1]Lookup for use classification'!$C$1,C1794)),ISNUMBER(SEARCH('[1]Lookup for use classification'!$D$1,C1794)),ISNUMBER(SEARCH('[1]Lookup for use classification'!$E$1,C1794))),'[1]Lookup for use classification'!$A$1,IF(ISNUMBER(SEARCH('[1]Lookup for use classification'!$B$2,C1794)),'[1]Lookup for use classification'!$A$2,IF(ISNUMBER(SEARCH('[1]Lookup for use classification'!$B$3,C1794)),'[1]Lookup for use classification'!$A$3,IF(OR(ISNUMBER(SEARCH('[1]Lookup for use classification'!$B$4,C1794)),ISNUMBER(SEARCH('[1]Lookup for use classification'!$C$4,C1794)),ISNUMBER(SEARCH('[1]Lookup for use classification'!$D$4,C1794)),ISNUMBER(SEARCH('[1]Lookup for use classification'!$E$4,C1794))),'[1]Lookup for use classification'!$A$4,IF(OR(ISNUMBER(SEARCH('[1]Lookup for use classification'!$B$5,C1794)),ISNUMBER(SEARCH('[1]Lookup for use classification'!$C$5,C1794)),ISNUMBER(SEARCH('[1]Lookup for use classification'!$D$5,C1794))),'[1]Lookup for use classification'!$A$5,IF(OR(ISNUMBER(SEARCH('[1]Lookup for use classification'!$B$7,C1794)),ISNUMBER(SEARCH('[1]Lookup for use classification'!$C$7,C1794)),ISNUMBER(SEARCH('[1]Lookup for use classification'!$D$7,C1794))),'[1]Lookup for use classification'!$A$7,IF(OR(ISNUMBER(SEARCH('[1]Lookup for use classification'!$B$9,C1794)),ISNUMBER(SEARCH('[1]Lookup for use classification'!$C$9,C1794)),ISNUMBER(SEARCH('[1]Lookup for use classification'!$D$9,C1794)),ISNUMBER(SEARCH('[1]Lookup for use classification'!$E$9,C1794)),ISNUMBER(SEARCH('[1]Lookup for use classification'!$F$9,C1794)),ISNUMBER(SEARCH('[1]Lookup for use classification'!$G$9,C1794)),ISNUMBER(SEARCH('[1]Lookup for use classification'!$H$9,C1794)),ISNUMBER(SEARCH('[1]Lookup for use classification'!$I$9,C1794)),ISNUMBER(SEARCH('[1]Lookup for use classification'!$J$9,C1794)),ISNUMBER(SEARCH('[1]Lookup for use classification'!$K$9,C1794))),'[1]Lookup for use classification'!$A$9,IF(OR(ISNUMBER(SEARCH('[1]Lookup for use classification'!$B$10,C1794)),ISNUMBER(SEARCH('[1]Lookup for use classification'!$C$10,C1794)),ISNUMBER(SEARCH('[1]Lookup for use classification'!$D$10,C1794)),ISNUMBER(SEARCH('[1]Lookup for use classification'!$E$10,C1794)),ISNUMBER(SEARCH('[1]Lookup for use classification'!$F$10,C1794)),ISNUMBER(SEARCH('[1]Lookup for use classification'!$G$10,C1794))),'[1]Lookup for use classification'!$A$10,IF(OR(ISNUMBER(SEARCH('[1]Lookup for use classification'!$B$11,C1794)),ISNUMBER(SEARCH('[1]Lookup for use classification'!$C$11,C1794))),'[1]Lookup for use classification'!$A$11,IF(OR(ISNUMBER(SEARCH('[1]Lookup for use classification'!$B$12,C1794)),ISNUMBER(SEARCH('[1]Lookup for use classification'!$C$12,C1794))),'[1]Lookup for use classification'!$A$12,IF(OR(ISNUMBER(SEARCH('[1]Lookup for use classification'!$B$13,C1794)),ISNUMBER(SEARCH('[1]Lookup for use classification'!$C$13,C1794)),ISNUMBER(SEARCH('[1]Lookup for use classification'!$D$13,C1794)),,ISNUMBER(SEARCH('[1]Lookup for use classification'!$C$13,C1794)),ISNUMBER(SEARCH('[1]Lookup for use classification'!$E$13,C1794))),'[1]Lookup for use classification'!$A$13,IF(OR(ISNUMBER(SEARCH('[1]Lookup for use classification'!$B$14,C1794)),ISNUMBER(SEARCH('[1]Lookup for use classification'!$C$14,C1794))),'[1]Lookup for use classification'!$A$14,"Other"))))))))))))</f>
        <v>Other</v>
      </c>
      <c r="E1794" s="183"/>
      <c r="F1794" s="184"/>
      <c r="G1794" s="184"/>
    </row>
    <row r="1795" spans="1:18" hidden="1">
      <c r="A1795" s="185" t="s">
        <v>1033</v>
      </c>
      <c r="B1795" s="167" t="s">
        <v>4456</v>
      </c>
      <c r="C1795" s="182" t="s">
        <v>286</v>
      </c>
      <c r="D1795" s="6" t="str">
        <f>IF(OR(ISNUMBER(SEARCH('[1]Lookup for use classification'!$B$1,C1795)),ISNUMBER(SEARCH('[1]Lookup for use classification'!$C$1,C1795)),ISNUMBER(SEARCH('[1]Lookup for use classification'!$D$1,C1795)),ISNUMBER(SEARCH('[1]Lookup for use classification'!$E$1,C1795))),'[1]Lookup for use classification'!$A$1,IF(ISNUMBER(SEARCH('[1]Lookup for use classification'!$B$2,C1795)),'[1]Lookup for use classification'!$A$2,IF(ISNUMBER(SEARCH('[1]Lookup for use classification'!$B$3,C1795)),'[1]Lookup for use classification'!$A$3,IF(OR(ISNUMBER(SEARCH('[1]Lookup for use classification'!$B$4,C1795)),ISNUMBER(SEARCH('[1]Lookup for use classification'!$C$4,C1795)),ISNUMBER(SEARCH('[1]Lookup for use classification'!$D$4,C1795)),ISNUMBER(SEARCH('[1]Lookup for use classification'!$E$4,C1795))),'[1]Lookup for use classification'!$A$4,IF(OR(ISNUMBER(SEARCH('[1]Lookup for use classification'!$B$5,C1795)),ISNUMBER(SEARCH('[1]Lookup for use classification'!$C$5,C1795)),ISNUMBER(SEARCH('[1]Lookup for use classification'!$D$5,C1795))),'[1]Lookup for use classification'!$A$5,IF(OR(ISNUMBER(SEARCH('[1]Lookup for use classification'!$B$7,C1795)),ISNUMBER(SEARCH('[1]Lookup for use classification'!$C$7,C1795)),ISNUMBER(SEARCH('[1]Lookup for use classification'!$D$7,C1795))),'[1]Lookup for use classification'!$A$7,IF(OR(ISNUMBER(SEARCH('[1]Lookup for use classification'!$B$9,C1795)),ISNUMBER(SEARCH('[1]Lookup for use classification'!$C$9,C1795)),ISNUMBER(SEARCH('[1]Lookup for use classification'!$D$9,C1795)),ISNUMBER(SEARCH('[1]Lookup for use classification'!$E$9,C1795)),ISNUMBER(SEARCH('[1]Lookup for use classification'!$F$9,C1795)),ISNUMBER(SEARCH('[1]Lookup for use classification'!$G$9,C1795)),ISNUMBER(SEARCH('[1]Lookup for use classification'!$H$9,C1795)),ISNUMBER(SEARCH('[1]Lookup for use classification'!$I$9,C1795)),ISNUMBER(SEARCH('[1]Lookup for use classification'!$J$9,C1795)),ISNUMBER(SEARCH('[1]Lookup for use classification'!$K$9,C1795))),'[1]Lookup for use classification'!$A$9,IF(OR(ISNUMBER(SEARCH('[1]Lookup for use classification'!$B$10,C1795)),ISNUMBER(SEARCH('[1]Lookup for use classification'!$C$10,C1795)),ISNUMBER(SEARCH('[1]Lookup for use classification'!$D$10,C1795)),ISNUMBER(SEARCH('[1]Lookup for use classification'!$E$10,C1795)),ISNUMBER(SEARCH('[1]Lookup for use classification'!$F$10,C1795)),ISNUMBER(SEARCH('[1]Lookup for use classification'!$G$10,C1795))),'[1]Lookup for use classification'!$A$10,IF(OR(ISNUMBER(SEARCH('[1]Lookup for use classification'!$B$11,C1795)),ISNUMBER(SEARCH('[1]Lookup for use classification'!$C$11,C1795))),'[1]Lookup for use classification'!$A$11,IF(OR(ISNUMBER(SEARCH('[1]Lookup for use classification'!$B$12,C1795)),ISNUMBER(SEARCH('[1]Lookup for use classification'!$C$12,C1795))),'[1]Lookup for use classification'!$A$12,IF(OR(ISNUMBER(SEARCH('[1]Lookup for use classification'!$B$13,C1795)),ISNUMBER(SEARCH('[1]Lookup for use classification'!$C$13,C1795)),ISNUMBER(SEARCH('[1]Lookup for use classification'!$D$13,C1795)),,ISNUMBER(SEARCH('[1]Lookup for use classification'!$C$13,C1795)),ISNUMBER(SEARCH('[1]Lookup for use classification'!$E$13,C1795))),'[1]Lookup for use classification'!$A$13,IF(OR(ISNUMBER(SEARCH('[1]Lookup for use classification'!$B$14,C1795)),ISNUMBER(SEARCH('[1]Lookup for use classification'!$C$14,C1795))),'[1]Lookup for use classification'!$A$14,"Other"))))))))))))</f>
        <v>Public Assembly</v>
      </c>
      <c r="E1795" s="183">
        <v>309</v>
      </c>
      <c r="F1795" s="184"/>
      <c r="G1795" s="184" t="s">
        <v>795</v>
      </c>
    </row>
    <row r="1796" spans="1:18" hidden="1">
      <c r="A1796" s="187" t="s">
        <v>1033</v>
      </c>
      <c r="B1796" s="167" t="s">
        <v>4456</v>
      </c>
      <c r="C1796" s="182" t="s">
        <v>190</v>
      </c>
      <c r="D1796" s="6" t="str">
        <f>IF(OR(ISNUMBER(SEARCH('[1]Lookup for use classification'!$B$1,C1796)),ISNUMBER(SEARCH('[1]Lookup for use classification'!$C$1,C1796)),ISNUMBER(SEARCH('[1]Lookup for use classification'!$D$1,C1796)),ISNUMBER(SEARCH('[1]Lookup for use classification'!$E$1,C1796))),'[1]Lookup for use classification'!$A$1,IF(ISNUMBER(SEARCH('[1]Lookup for use classification'!$B$2,C1796)),'[1]Lookup for use classification'!$A$2,IF(ISNUMBER(SEARCH('[1]Lookup for use classification'!$B$3,C1796)),'[1]Lookup for use classification'!$A$3,IF(OR(ISNUMBER(SEARCH('[1]Lookup for use classification'!$B$4,C1796)),ISNUMBER(SEARCH('[1]Lookup for use classification'!$C$4,C1796)),ISNUMBER(SEARCH('[1]Lookup for use classification'!$D$4,C1796)),ISNUMBER(SEARCH('[1]Lookup for use classification'!$E$4,C1796))),'[1]Lookup for use classification'!$A$4,IF(OR(ISNUMBER(SEARCH('[1]Lookup for use classification'!$B$5,C1796)),ISNUMBER(SEARCH('[1]Lookup for use classification'!$C$5,C1796)),ISNUMBER(SEARCH('[1]Lookup for use classification'!$D$5,C1796))),'[1]Lookup for use classification'!$A$5,IF(OR(ISNUMBER(SEARCH('[1]Lookup for use classification'!$B$7,C1796)),ISNUMBER(SEARCH('[1]Lookup for use classification'!$C$7,C1796)),ISNUMBER(SEARCH('[1]Lookup for use classification'!$D$7,C1796))),'[1]Lookup for use classification'!$A$7,IF(OR(ISNUMBER(SEARCH('[1]Lookup for use classification'!$B$9,C1796)),ISNUMBER(SEARCH('[1]Lookup for use classification'!$C$9,C1796)),ISNUMBER(SEARCH('[1]Lookup for use classification'!$D$9,C1796)),ISNUMBER(SEARCH('[1]Lookup for use classification'!$E$9,C1796)),ISNUMBER(SEARCH('[1]Lookup for use classification'!$F$9,C1796)),ISNUMBER(SEARCH('[1]Lookup for use classification'!$G$9,C1796)),ISNUMBER(SEARCH('[1]Lookup for use classification'!$H$9,C1796)),ISNUMBER(SEARCH('[1]Lookup for use classification'!$I$9,C1796)),ISNUMBER(SEARCH('[1]Lookup for use classification'!$J$9,C1796)),ISNUMBER(SEARCH('[1]Lookup for use classification'!$K$9,C1796))),'[1]Lookup for use classification'!$A$9,IF(OR(ISNUMBER(SEARCH('[1]Lookup for use classification'!$B$10,C1796)),ISNUMBER(SEARCH('[1]Lookup for use classification'!$C$10,C1796)),ISNUMBER(SEARCH('[1]Lookup for use classification'!$D$10,C1796)),ISNUMBER(SEARCH('[1]Lookup for use classification'!$E$10,C1796)),ISNUMBER(SEARCH('[1]Lookup for use classification'!$F$10,C1796)),ISNUMBER(SEARCH('[1]Lookup for use classification'!$G$10,C1796))),'[1]Lookup for use classification'!$A$10,IF(OR(ISNUMBER(SEARCH('[1]Lookup for use classification'!$B$11,C1796)),ISNUMBER(SEARCH('[1]Lookup for use classification'!$C$11,C1796))),'[1]Lookup for use classification'!$A$11,IF(OR(ISNUMBER(SEARCH('[1]Lookup for use classification'!$B$12,C1796)),ISNUMBER(SEARCH('[1]Lookup for use classification'!$C$12,C1796))),'[1]Lookup for use classification'!$A$12,IF(OR(ISNUMBER(SEARCH('[1]Lookup for use classification'!$B$13,C1796)),ISNUMBER(SEARCH('[1]Lookup for use classification'!$C$13,C1796)),ISNUMBER(SEARCH('[1]Lookup for use classification'!$D$13,C1796)),,ISNUMBER(SEARCH('[1]Lookup for use classification'!$C$13,C1796)),ISNUMBER(SEARCH('[1]Lookup for use classification'!$E$13,C1796))),'[1]Lookup for use classification'!$A$13,IF(OR(ISNUMBER(SEARCH('[1]Lookup for use classification'!$B$14,C1796)),ISNUMBER(SEARCH('[1]Lookup for use classification'!$C$14,C1796))),'[1]Lookup for use classification'!$A$14,"Other"))))))))))))</f>
        <v>Public Assembly</v>
      </c>
      <c r="E1796" s="183">
        <v>1374</v>
      </c>
      <c r="F1796" s="184" t="s">
        <v>811</v>
      </c>
      <c r="G1796" s="184"/>
    </row>
    <row r="1797" spans="1:18" hidden="1">
      <c r="A1797" s="187" t="s">
        <v>1033</v>
      </c>
      <c r="B1797" s="167" t="s">
        <v>4456</v>
      </c>
      <c r="C1797" s="182" t="s">
        <v>1013</v>
      </c>
      <c r="D1797" s="6" t="str">
        <f>IF(OR(ISNUMBER(SEARCH('[1]Lookup for use classification'!$B$1,C1797)),ISNUMBER(SEARCH('[1]Lookup for use classification'!$C$1,C1797)),ISNUMBER(SEARCH('[1]Lookup for use classification'!$D$1,C1797)),ISNUMBER(SEARCH('[1]Lookup for use classification'!$E$1,C1797))),'[1]Lookup for use classification'!$A$1,IF(ISNUMBER(SEARCH('[1]Lookup for use classification'!$B$2,C1797)),'[1]Lookup for use classification'!$A$2,IF(ISNUMBER(SEARCH('[1]Lookup for use classification'!$B$3,C1797)),'[1]Lookup for use classification'!$A$3,IF(OR(ISNUMBER(SEARCH('[1]Lookup for use classification'!$B$4,C1797)),ISNUMBER(SEARCH('[1]Lookup for use classification'!$C$4,C1797)),ISNUMBER(SEARCH('[1]Lookup for use classification'!$D$4,C1797)),ISNUMBER(SEARCH('[1]Lookup for use classification'!$E$4,C1797))),'[1]Lookup for use classification'!$A$4,IF(OR(ISNUMBER(SEARCH('[1]Lookup for use classification'!$B$5,C1797)),ISNUMBER(SEARCH('[1]Lookup for use classification'!$C$5,C1797)),ISNUMBER(SEARCH('[1]Lookup for use classification'!$D$5,C1797))),'[1]Lookup for use classification'!$A$5,IF(OR(ISNUMBER(SEARCH('[1]Lookup for use classification'!$B$7,C1797)),ISNUMBER(SEARCH('[1]Lookup for use classification'!$C$7,C1797)),ISNUMBER(SEARCH('[1]Lookup for use classification'!$D$7,C1797))),'[1]Lookup for use classification'!$A$7,IF(OR(ISNUMBER(SEARCH('[1]Lookup for use classification'!$B$9,C1797)),ISNUMBER(SEARCH('[1]Lookup for use classification'!$C$9,C1797)),ISNUMBER(SEARCH('[1]Lookup for use classification'!$D$9,C1797)),ISNUMBER(SEARCH('[1]Lookup for use classification'!$E$9,C1797)),ISNUMBER(SEARCH('[1]Lookup for use classification'!$F$9,C1797)),ISNUMBER(SEARCH('[1]Lookup for use classification'!$G$9,C1797)),ISNUMBER(SEARCH('[1]Lookup for use classification'!$H$9,C1797)),ISNUMBER(SEARCH('[1]Lookup for use classification'!$I$9,C1797)),ISNUMBER(SEARCH('[1]Lookup for use classification'!$J$9,C1797)),ISNUMBER(SEARCH('[1]Lookup for use classification'!$K$9,C1797))),'[1]Lookup for use classification'!$A$9,IF(OR(ISNUMBER(SEARCH('[1]Lookup for use classification'!$B$10,C1797)),ISNUMBER(SEARCH('[1]Lookup for use classification'!$C$10,C1797)),ISNUMBER(SEARCH('[1]Lookup for use classification'!$D$10,C1797)),ISNUMBER(SEARCH('[1]Lookup for use classification'!$E$10,C1797)),ISNUMBER(SEARCH('[1]Lookup for use classification'!$F$10,C1797)),ISNUMBER(SEARCH('[1]Lookup for use classification'!$G$10,C1797))),'[1]Lookup for use classification'!$A$10,IF(OR(ISNUMBER(SEARCH('[1]Lookup for use classification'!$B$11,C1797)),ISNUMBER(SEARCH('[1]Lookup for use classification'!$C$11,C1797))),'[1]Lookup for use classification'!$A$11,IF(OR(ISNUMBER(SEARCH('[1]Lookup for use classification'!$B$12,C1797)),ISNUMBER(SEARCH('[1]Lookup for use classification'!$C$12,C1797))),'[1]Lookup for use classification'!$A$12,IF(OR(ISNUMBER(SEARCH('[1]Lookup for use classification'!$B$13,C1797)),ISNUMBER(SEARCH('[1]Lookup for use classification'!$C$13,C1797)),ISNUMBER(SEARCH('[1]Lookup for use classification'!$D$13,C1797)),,ISNUMBER(SEARCH('[1]Lookup for use classification'!$C$13,C1797)),ISNUMBER(SEARCH('[1]Lookup for use classification'!$E$13,C1797))),'[1]Lookup for use classification'!$A$13,IF(OR(ISNUMBER(SEARCH('[1]Lookup for use classification'!$B$14,C1797)),ISNUMBER(SEARCH('[1]Lookup for use classification'!$C$14,C1797))),'[1]Lookup for use classification'!$A$14,"Other"))))))))))))</f>
        <v>Public Assembly</v>
      </c>
      <c r="E1797" s="183"/>
      <c r="F1797" s="184"/>
      <c r="G1797" s="184" t="s">
        <v>795</v>
      </c>
    </row>
    <row r="1798" spans="1:18" hidden="1">
      <c r="A1798" s="187" t="s">
        <v>1033</v>
      </c>
      <c r="B1798" s="167" t="s">
        <v>4456</v>
      </c>
      <c r="C1798" s="182" t="s">
        <v>897</v>
      </c>
      <c r="D1798" s="6" t="str">
        <f>IF(OR(ISNUMBER(SEARCH('[1]Lookup for use classification'!$B$1,C1798)),ISNUMBER(SEARCH('[1]Lookup for use classification'!$C$1,C1798)),ISNUMBER(SEARCH('[1]Lookup for use classification'!$D$1,C1798)),ISNUMBER(SEARCH('[1]Lookup for use classification'!$E$1,C1798))),'[1]Lookup for use classification'!$A$1,IF(ISNUMBER(SEARCH('[1]Lookup for use classification'!$B$2,C1798)),'[1]Lookup for use classification'!$A$2,IF(ISNUMBER(SEARCH('[1]Lookup for use classification'!$B$3,C1798)),'[1]Lookup for use classification'!$A$3,IF(OR(ISNUMBER(SEARCH('[1]Lookup for use classification'!$B$4,C1798)),ISNUMBER(SEARCH('[1]Lookup for use classification'!$C$4,C1798)),ISNUMBER(SEARCH('[1]Lookup for use classification'!$D$4,C1798)),ISNUMBER(SEARCH('[1]Lookup for use classification'!$E$4,C1798))),'[1]Lookup for use classification'!$A$4,IF(OR(ISNUMBER(SEARCH('[1]Lookup for use classification'!$B$5,C1798)),ISNUMBER(SEARCH('[1]Lookup for use classification'!$C$5,C1798)),ISNUMBER(SEARCH('[1]Lookup for use classification'!$D$5,C1798))),'[1]Lookup for use classification'!$A$5,IF(OR(ISNUMBER(SEARCH('[1]Lookup for use classification'!$B$7,C1798)),ISNUMBER(SEARCH('[1]Lookup for use classification'!$C$7,C1798)),ISNUMBER(SEARCH('[1]Lookup for use classification'!$D$7,C1798))),'[1]Lookup for use classification'!$A$7,IF(OR(ISNUMBER(SEARCH('[1]Lookup for use classification'!$B$9,C1798)),ISNUMBER(SEARCH('[1]Lookup for use classification'!$C$9,C1798)),ISNUMBER(SEARCH('[1]Lookup for use classification'!$D$9,C1798)),ISNUMBER(SEARCH('[1]Lookup for use classification'!$E$9,C1798)),ISNUMBER(SEARCH('[1]Lookup for use classification'!$F$9,C1798)),ISNUMBER(SEARCH('[1]Lookup for use classification'!$G$9,C1798)),ISNUMBER(SEARCH('[1]Lookup for use classification'!$H$9,C1798)),ISNUMBER(SEARCH('[1]Lookup for use classification'!$I$9,C1798)),ISNUMBER(SEARCH('[1]Lookup for use classification'!$J$9,C1798)),ISNUMBER(SEARCH('[1]Lookup for use classification'!$K$9,C1798))),'[1]Lookup for use classification'!$A$9,IF(OR(ISNUMBER(SEARCH('[1]Lookup for use classification'!$B$10,C1798)),ISNUMBER(SEARCH('[1]Lookup for use classification'!$C$10,C1798)),ISNUMBER(SEARCH('[1]Lookup for use classification'!$D$10,C1798)),ISNUMBER(SEARCH('[1]Lookup for use classification'!$E$10,C1798)),ISNUMBER(SEARCH('[1]Lookup for use classification'!$F$10,C1798)),ISNUMBER(SEARCH('[1]Lookup for use classification'!$G$10,C1798))),'[1]Lookup for use classification'!$A$10,IF(OR(ISNUMBER(SEARCH('[1]Lookup for use classification'!$B$11,C1798)),ISNUMBER(SEARCH('[1]Lookup for use classification'!$C$11,C1798))),'[1]Lookup for use classification'!$A$11,IF(OR(ISNUMBER(SEARCH('[1]Lookup for use classification'!$B$12,C1798)),ISNUMBER(SEARCH('[1]Lookup for use classification'!$C$12,C1798))),'[1]Lookup for use classification'!$A$12,IF(OR(ISNUMBER(SEARCH('[1]Lookup for use classification'!$B$13,C1798)),ISNUMBER(SEARCH('[1]Lookup for use classification'!$C$13,C1798)),ISNUMBER(SEARCH('[1]Lookup for use classification'!$D$13,C1798)),,ISNUMBER(SEARCH('[1]Lookup for use classification'!$C$13,C1798)),ISNUMBER(SEARCH('[1]Lookup for use classification'!$E$13,C1798))),'[1]Lookup for use classification'!$A$13,IF(OR(ISNUMBER(SEARCH('[1]Lookup for use classification'!$B$14,C1798)),ISNUMBER(SEARCH('[1]Lookup for use classification'!$C$14,C1798))),'[1]Lookup for use classification'!$A$14,"Other"))))))))))))</f>
        <v>Public Assembly</v>
      </c>
      <c r="E1798" s="183"/>
      <c r="F1798" s="184"/>
      <c r="G1798" s="184" t="s">
        <v>795</v>
      </c>
    </row>
    <row r="1799" spans="1:18" s="193" customFormat="1" hidden="1">
      <c r="A1799" s="187" t="s">
        <v>1033</v>
      </c>
      <c r="B1799" s="167" t="s">
        <v>4456</v>
      </c>
      <c r="C1799" s="182" t="s">
        <v>1028</v>
      </c>
      <c r="D1799" s="6" t="str">
        <f>IF(OR(ISNUMBER(SEARCH('[1]Lookup for use classification'!$B$1,C1799)),ISNUMBER(SEARCH('[1]Lookup for use classification'!$C$1,C1799)),ISNUMBER(SEARCH('[1]Lookup for use classification'!$D$1,C1799)),ISNUMBER(SEARCH('[1]Lookup for use classification'!$E$1,C1799))),'[1]Lookup for use classification'!$A$1,IF(ISNUMBER(SEARCH('[1]Lookup for use classification'!$B$2,C1799)),'[1]Lookup for use classification'!$A$2,IF(ISNUMBER(SEARCH('[1]Lookup for use classification'!$B$3,C1799)),'[1]Lookup for use classification'!$A$3,IF(OR(ISNUMBER(SEARCH('[1]Lookup for use classification'!$B$4,C1799)),ISNUMBER(SEARCH('[1]Lookup for use classification'!$C$4,C1799)),ISNUMBER(SEARCH('[1]Lookup for use classification'!$D$4,C1799)),ISNUMBER(SEARCH('[1]Lookup for use classification'!$E$4,C1799))),'[1]Lookup for use classification'!$A$4,IF(OR(ISNUMBER(SEARCH('[1]Lookup for use classification'!$B$5,C1799)),ISNUMBER(SEARCH('[1]Lookup for use classification'!$C$5,C1799)),ISNUMBER(SEARCH('[1]Lookup for use classification'!$D$5,C1799))),'[1]Lookup for use classification'!$A$5,IF(OR(ISNUMBER(SEARCH('[1]Lookup for use classification'!$B$7,C1799)),ISNUMBER(SEARCH('[1]Lookup for use classification'!$C$7,C1799)),ISNUMBER(SEARCH('[1]Lookup for use classification'!$D$7,C1799))),'[1]Lookup for use classification'!$A$7,IF(OR(ISNUMBER(SEARCH('[1]Lookup for use classification'!$B$9,C1799)),ISNUMBER(SEARCH('[1]Lookup for use classification'!$C$9,C1799)),ISNUMBER(SEARCH('[1]Lookup for use classification'!$D$9,C1799)),ISNUMBER(SEARCH('[1]Lookup for use classification'!$E$9,C1799)),ISNUMBER(SEARCH('[1]Lookup for use classification'!$F$9,C1799)),ISNUMBER(SEARCH('[1]Lookup for use classification'!$G$9,C1799)),ISNUMBER(SEARCH('[1]Lookup for use classification'!$H$9,C1799)),ISNUMBER(SEARCH('[1]Lookup for use classification'!$I$9,C1799)),ISNUMBER(SEARCH('[1]Lookup for use classification'!$J$9,C1799)),ISNUMBER(SEARCH('[1]Lookup for use classification'!$K$9,C1799))),'[1]Lookup for use classification'!$A$9,IF(OR(ISNUMBER(SEARCH('[1]Lookup for use classification'!$B$10,C1799)),ISNUMBER(SEARCH('[1]Lookup for use classification'!$C$10,C1799)),ISNUMBER(SEARCH('[1]Lookup for use classification'!$D$10,C1799)),ISNUMBER(SEARCH('[1]Lookup for use classification'!$E$10,C1799)),ISNUMBER(SEARCH('[1]Lookup for use classification'!$F$10,C1799)),ISNUMBER(SEARCH('[1]Lookup for use classification'!$G$10,C1799))),'[1]Lookup for use classification'!$A$10,IF(OR(ISNUMBER(SEARCH('[1]Lookup for use classification'!$B$11,C1799)),ISNUMBER(SEARCH('[1]Lookup for use classification'!$C$11,C1799))),'[1]Lookup for use classification'!$A$11,IF(OR(ISNUMBER(SEARCH('[1]Lookup for use classification'!$B$12,C1799)),ISNUMBER(SEARCH('[1]Lookup for use classification'!$C$12,C1799))),'[1]Lookup for use classification'!$A$12,IF(OR(ISNUMBER(SEARCH('[1]Lookup for use classification'!$B$13,C1799)),ISNUMBER(SEARCH('[1]Lookup for use classification'!$C$13,C1799)),ISNUMBER(SEARCH('[1]Lookup for use classification'!$D$13,C1799)),,ISNUMBER(SEARCH('[1]Lookup for use classification'!$C$13,C1799)),ISNUMBER(SEARCH('[1]Lookup for use classification'!$E$13,C1799))),'[1]Lookup for use classification'!$A$13,IF(OR(ISNUMBER(SEARCH('[1]Lookup for use classification'!$B$14,C1799)),ISNUMBER(SEARCH('[1]Lookup for use classification'!$C$14,C1799))),'[1]Lookup for use classification'!$A$14,"Other"))))))))))))</f>
        <v>Public Assembly</v>
      </c>
      <c r="E1799" s="183"/>
      <c r="F1799" s="184"/>
      <c r="G1799" s="184"/>
      <c r="H1799" s="162"/>
      <c r="I1799" s="162"/>
      <c r="J1799" s="165"/>
      <c r="K1799" s="165"/>
      <c r="L1799" s="165"/>
      <c r="M1799" s="165"/>
      <c r="N1799" s="165"/>
      <c r="O1799" s="165"/>
      <c r="P1799" s="165"/>
      <c r="Q1799" s="165"/>
      <c r="R1799" s="165"/>
    </row>
    <row r="1800" spans="1:18" s="193" customFormat="1" hidden="1">
      <c r="A1800" s="187" t="s">
        <v>1033</v>
      </c>
      <c r="B1800" s="167" t="s">
        <v>4456</v>
      </c>
      <c r="C1800" s="182" t="s">
        <v>1030</v>
      </c>
      <c r="D1800" s="6" t="str">
        <f>IF(OR(ISNUMBER(SEARCH('[1]Lookup for use classification'!$B$1,C1800)),ISNUMBER(SEARCH('[1]Lookup for use classification'!$C$1,C1800)),ISNUMBER(SEARCH('[1]Lookup for use classification'!$D$1,C1800)),ISNUMBER(SEARCH('[1]Lookup for use classification'!$E$1,C1800))),'[1]Lookup for use classification'!$A$1,IF(ISNUMBER(SEARCH('[1]Lookup for use classification'!$B$2,C1800)),'[1]Lookup for use classification'!$A$2,IF(ISNUMBER(SEARCH('[1]Lookup for use classification'!$B$3,C1800)),'[1]Lookup for use classification'!$A$3,IF(OR(ISNUMBER(SEARCH('[1]Lookup for use classification'!$B$4,C1800)),ISNUMBER(SEARCH('[1]Lookup for use classification'!$C$4,C1800)),ISNUMBER(SEARCH('[1]Lookup for use classification'!$D$4,C1800)),ISNUMBER(SEARCH('[1]Lookup for use classification'!$E$4,C1800))),'[1]Lookup for use classification'!$A$4,IF(OR(ISNUMBER(SEARCH('[1]Lookup for use classification'!$B$5,C1800)),ISNUMBER(SEARCH('[1]Lookup for use classification'!$C$5,C1800)),ISNUMBER(SEARCH('[1]Lookup for use classification'!$D$5,C1800))),'[1]Lookup for use classification'!$A$5,IF(OR(ISNUMBER(SEARCH('[1]Lookup for use classification'!$B$7,C1800)),ISNUMBER(SEARCH('[1]Lookup for use classification'!$C$7,C1800)),ISNUMBER(SEARCH('[1]Lookup for use classification'!$D$7,C1800))),'[1]Lookup for use classification'!$A$7,IF(OR(ISNUMBER(SEARCH('[1]Lookup for use classification'!$B$9,C1800)),ISNUMBER(SEARCH('[1]Lookup for use classification'!$C$9,C1800)),ISNUMBER(SEARCH('[1]Lookup for use classification'!$D$9,C1800)),ISNUMBER(SEARCH('[1]Lookup for use classification'!$E$9,C1800)),ISNUMBER(SEARCH('[1]Lookup for use classification'!$F$9,C1800)),ISNUMBER(SEARCH('[1]Lookup for use classification'!$G$9,C1800)),ISNUMBER(SEARCH('[1]Lookup for use classification'!$H$9,C1800)),ISNUMBER(SEARCH('[1]Lookup for use classification'!$I$9,C1800)),ISNUMBER(SEARCH('[1]Lookup for use classification'!$J$9,C1800)),ISNUMBER(SEARCH('[1]Lookup for use classification'!$K$9,C1800))),'[1]Lookup for use classification'!$A$9,IF(OR(ISNUMBER(SEARCH('[1]Lookup for use classification'!$B$10,C1800)),ISNUMBER(SEARCH('[1]Lookup for use classification'!$C$10,C1800)),ISNUMBER(SEARCH('[1]Lookup for use classification'!$D$10,C1800)),ISNUMBER(SEARCH('[1]Lookup for use classification'!$E$10,C1800)),ISNUMBER(SEARCH('[1]Lookup for use classification'!$F$10,C1800)),ISNUMBER(SEARCH('[1]Lookup for use classification'!$G$10,C1800))),'[1]Lookup for use classification'!$A$10,IF(OR(ISNUMBER(SEARCH('[1]Lookup for use classification'!$B$11,C1800)),ISNUMBER(SEARCH('[1]Lookup for use classification'!$C$11,C1800))),'[1]Lookup for use classification'!$A$11,IF(OR(ISNUMBER(SEARCH('[1]Lookup for use classification'!$B$12,C1800)),ISNUMBER(SEARCH('[1]Lookup for use classification'!$C$12,C1800))),'[1]Lookup for use classification'!$A$12,IF(OR(ISNUMBER(SEARCH('[1]Lookup for use classification'!$B$13,C1800)),ISNUMBER(SEARCH('[1]Lookup for use classification'!$C$13,C1800)),ISNUMBER(SEARCH('[1]Lookup for use classification'!$D$13,C1800)),,ISNUMBER(SEARCH('[1]Lookup for use classification'!$C$13,C1800)),ISNUMBER(SEARCH('[1]Lookup for use classification'!$E$13,C1800))),'[1]Lookup for use classification'!$A$13,IF(OR(ISNUMBER(SEARCH('[1]Lookup for use classification'!$B$14,C1800)),ISNUMBER(SEARCH('[1]Lookup for use classification'!$C$14,C1800))),'[1]Lookup for use classification'!$A$14,"Other"))))))))))))</f>
        <v>Public Assembly</v>
      </c>
      <c r="E1800" s="183"/>
      <c r="F1800" s="184"/>
      <c r="G1800" s="184" t="s">
        <v>795</v>
      </c>
      <c r="H1800" s="162"/>
      <c r="I1800" s="162"/>
      <c r="J1800" s="165"/>
      <c r="K1800" s="165"/>
      <c r="L1800" s="165"/>
      <c r="M1800" s="165"/>
      <c r="N1800" s="165"/>
      <c r="O1800" s="165"/>
      <c r="P1800" s="165"/>
      <c r="Q1800" s="165"/>
      <c r="R1800" s="165"/>
    </row>
    <row r="1801" spans="1:18" hidden="1">
      <c r="A1801" s="187" t="s">
        <v>1033</v>
      </c>
      <c r="B1801" s="167" t="s">
        <v>4456</v>
      </c>
      <c r="C1801" s="182" t="s">
        <v>22</v>
      </c>
      <c r="D1801" s="6" t="str">
        <f>IF(OR(ISNUMBER(SEARCH('[1]Lookup for use classification'!$B$1,C1801)),ISNUMBER(SEARCH('[1]Lookup for use classification'!$C$1,C1801)),ISNUMBER(SEARCH('[1]Lookup for use classification'!$D$1,C1801)),ISNUMBER(SEARCH('[1]Lookup for use classification'!$E$1,C1801))),'[1]Lookup for use classification'!$A$1,IF(ISNUMBER(SEARCH('[1]Lookup for use classification'!$B$2,C1801)),'[1]Lookup for use classification'!$A$2,IF(ISNUMBER(SEARCH('[1]Lookup for use classification'!$B$3,C1801)),'[1]Lookup for use classification'!$A$3,IF(OR(ISNUMBER(SEARCH('[1]Lookup for use classification'!$B$4,C1801)),ISNUMBER(SEARCH('[1]Lookup for use classification'!$C$4,C1801)),ISNUMBER(SEARCH('[1]Lookup for use classification'!$D$4,C1801)),ISNUMBER(SEARCH('[1]Lookup for use classification'!$E$4,C1801))),'[1]Lookup for use classification'!$A$4,IF(OR(ISNUMBER(SEARCH('[1]Lookup for use classification'!$B$5,C1801)),ISNUMBER(SEARCH('[1]Lookup for use classification'!$C$5,C1801)),ISNUMBER(SEARCH('[1]Lookup for use classification'!$D$5,C1801))),'[1]Lookup for use classification'!$A$5,IF(OR(ISNUMBER(SEARCH('[1]Lookup for use classification'!$B$7,C1801)),ISNUMBER(SEARCH('[1]Lookup for use classification'!$C$7,C1801)),ISNUMBER(SEARCH('[1]Lookup for use classification'!$D$7,C1801))),'[1]Lookup for use classification'!$A$7,IF(OR(ISNUMBER(SEARCH('[1]Lookup for use classification'!$B$9,C1801)),ISNUMBER(SEARCH('[1]Lookup for use classification'!$C$9,C1801)),ISNUMBER(SEARCH('[1]Lookup for use classification'!$D$9,C1801)),ISNUMBER(SEARCH('[1]Lookup for use classification'!$E$9,C1801)),ISNUMBER(SEARCH('[1]Lookup for use classification'!$F$9,C1801)),ISNUMBER(SEARCH('[1]Lookup for use classification'!$G$9,C1801)),ISNUMBER(SEARCH('[1]Lookup for use classification'!$H$9,C1801)),ISNUMBER(SEARCH('[1]Lookup for use classification'!$I$9,C1801)),ISNUMBER(SEARCH('[1]Lookup for use classification'!$J$9,C1801)),ISNUMBER(SEARCH('[1]Lookup for use classification'!$K$9,C1801))),'[1]Lookup for use classification'!$A$9,IF(OR(ISNUMBER(SEARCH('[1]Lookup for use classification'!$B$10,C1801)),ISNUMBER(SEARCH('[1]Lookup for use classification'!$C$10,C1801)),ISNUMBER(SEARCH('[1]Lookup for use classification'!$D$10,C1801)),ISNUMBER(SEARCH('[1]Lookup for use classification'!$E$10,C1801)),ISNUMBER(SEARCH('[1]Lookup for use classification'!$F$10,C1801)),ISNUMBER(SEARCH('[1]Lookup for use classification'!$G$10,C1801))),'[1]Lookup for use classification'!$A$10,IF(OR(ISNUMBER(SEARCH('[1]Lookup for use classification'!$B$11,C1801)),ISNUMBER(SEARCH('[1]Lookup for use classification'!$C$11,C1801))),'[1]Lookup for use classification'!$A$11,IF(OR(ISNUMBER(SEARCH('[1]Lookup for use classification'!$B$12,C1801)),ISNUMBER(SEARCH('[1]Lookup for use classification'!$C$12,C1801))),'[1]Lookup for use classification'!$A$12,IF(OR(ISNUMBER(SEARCH('[1]Lookup for use classification'!$B$13,C1801)),ISNUMBER(SEARCH('[1]Lookup for use classification'!$C$13,C1801)),ISNUMBER(SEARCH('[1]Lookup for use classification'!$D$13,C1801)),,ISNUMBER(SEARCH('[1]Lookup for use classification'!$C$13,C1801)),ISNUMBER(SEARCH('[1]Lookup for use classification'!$E$13,C1801))),'[1]Lookup for use classification'!$A$13,IF(OR(ISNUMBER(SEARCH('[1]Lookup for use classification'!$B$14,C1801)),ISNUMBER(SEARCH('[1]Lookup for use classification'!$C$14,C1801))),'[1]Lookup for use classification'!$A$14,"Other"))))))))))))</f>
        <v>Public Safety</v>
      </c>
      <c r="E1801" s="183"/>
      <c r="F1801" s="184"/>
      <c r="G1801" s="184" t="s">
        <v>795</v>
      </c>
    </row>
    <row r="1802" spans="1:18" hidden="1">
      <c r="A1802" s="187" t="s">
        <v>1033</v>
      </c>
      <c r="B1802" s="167" t="s">
        <v>4456</v>
      </c>
      <c r="C1802" s="182" t="s">
        <v>1012</v>
      </c>
      <c r="D1802" s="6" t="str">
        <f>IF(OR(ISNUMBER(SEARCH('[1]Lookup for use classification'!$B$1,C1802)),ISNUMBER(SEARCH('[1]Lookup for use classification'!$C$1,C1802)),ISNUMBER(SEARCH('[1]Lookup for use classification'!$D$1,C1802)),ISNUMBER(SEARCH('[1]Lookup for use classification'!$E$1,C1802))),'[1]Lookup for use classification'!$A$1,IF(ISNUMBER(SEARCH('[1]Lookup for use classification'!$B$2,C1802)),'[1]Lookup for use classification'!$A$2,IF(ISNUMBER(SEARCH('[1]Lookup for use classification'!$B$3,C1802)),'[1]Lookup for use classification'!$A$3,IF(OR(ISNUMBER(SEARCH('[1]Lookup for use classification'!$B$4,C1802)),ISNUMBER(SEARCH('[1]Lookup for use classification'!$C$4,C1802)),ISNUMBER(SEARCH('[1]Lookup for use classification'!$D$4,C1802)),ISNUMBER(SEARCH('[1]Lookup for use classification'!$E$4,C1802))),'[1]Lookup for use classification'!$A$4,IF(OR(ISNUMBER(SEARCH('[1]Lookup for use classification'!$B$5,C1802)),ISNUMBER(SEARCH('[1]Lookup for use classification'!$C$5,C1802)),ISNUMBER(SEARCH('[1]Lookup for use classification'!$D$5,C1802))),'[1]Lookup for use classification'!$A$5,IF(OR(ISNUMBER(SEARCH('[1]Lookup for use classification'!$B$7,C1802)),ISNUMBER(SEARCH('[1]Lookup for use classification'!$C$7,C1802)),ISNUMBER(SEARCH('[1]Lookup for use classification'!$D$7,C1802))),'[1]Lookup for use classification'!$A$7,IF(OR(ISNUMBER(SEARCH('[1]Lookup for use classification'!$B$9,C1802)),ISNUMBER(SEARCH('[1]Lookup for use classification'!$C$9,C1802)),ISNUMBER(SEARCH('[1]Lookup for use classification'!$D$9,C1802)),ISNUMBER(SEARCH('[1]Lookup for use classification'!$E$9,C1802)),ISNUMBER(SEARCH('[1]Lookup for use classification'!$F$9,C1802)),ISNUMBER(SEARCH('[1]Lookup for use classification'!$G$9,C1802)),ISNUMBER(SEARCH('[1]Lookup for use classification'!$H$9,C1802)),ISNUMBER(SEARCH('[1]Lookup for use classification'!$I$9,C1802)),ISNUMBER(SEARCH('[1]Lookup for use classification'!$J$9,C1802)),ISNUMBER(SEARCH('[1]Lookup for use classification'!$K$9,C1802))),'[1]Lookup for use classification'!$A$9,IF(OR(ISNUMBER(SEARCH('[1]Lookup for use classification'!$B$10,C1802)),ISNUMBER(SEARCH('[1]Lookup for use classification'!$C$10,C1802)),ISNUMBER(SEARCH('[1]Lookup for use classification'!$D$10,C1802)),ISNUMBER(SEARCH('[1]Lookup for use classification'!$E$10,C1802)),ISNUMBER(SEARCH('[1]Lookup for use classification'!$F$10,C1802)),ISNUMBER(SEARCH('[1]Lookup for use classification'!$G$10,C1802))),'[1]Lookup for use classification'!$A$10,IF(OR(ISNUMBER(SEARCH('[1]Lookup for use classification'!$B$11,C1802)),ISNUMBER(SEARCH('[1]Lookup for use classification'!$C$11,C1802))),'[1]Lookup for use classification'!$A$11,IF(OR(ISNUMBER(SEARCH('[1]Lookup for use classification'!$B$12,C1802)),ISNUMBER(SEARCH('[1]Lookup for use classification'!$C$12,C1802))),'[1]Lookup for use classification'!$A$12,IF(OR(ISNUMBER(SEARCH('[1]Lookup for use classification'!$B$13,C1802)),ISNUMBER(SEARCH('[1]Lookup for use classification'!$C$13,C1802)),ISNUMBER(SEARCH('[1]Lookup for use classification'!$D$13,C1802)),,ISNUMBER(SEARCH('[1]Lookup for use classification'!$C$13,C1802)),ISNUMBER(SEARCH('[1]Lookup for use classification'!$E$13,C1802))),'[1]Lookup for use classification'!$A$13,IF(OR(ISNUMBER(SEARCH('[1]Lookup for use classification'!$B$14,C1802)),ISNUMBER(SEARCH('[1]Lookup for use classification'!$C$14,C1802))),'[1]Lookup for use classification'!$A$14,"Other"))))))))))))</f>
        <v>Retail - Other</v>
      </c>
      <c r="E1802" s="183"/>
      <c r="F1802" s="184"/>
      <c r="G1802" s="184"/>
    </row>
    <row r="1803" spans="1:18" hidden="1">
      <c r="A1803" s="187" t="s">
        <v>1033</v>
      </c>
      <c r="B1803" s="167" t="s">
        <v>4456</v>
      </c>
      <c r="C1803" s="182" t="s">
        <v>1026</v>
      </c>
      <c r="D1803" s="6" t="str">
        <f>IF(OR(ISNUMBER(SEARCH('[1]Lookup for use classification'!$B$1,C1803)),ISNUMBER(SEARCH('[1]Lookup for use classification'!$C$1,C1803)),ISNUMBER(SEARCH('[1]Lookup for use classification'!$D$1,C1803)),ISNUMBER(SEARCH('[1]Lookup for use classification'!$E$1,C1803))),'[1]Lookup for use classification'!$A$1,IF(ISNUMBER(SEARCH('[1]Lookup for use classification'!$B$2,C1803)),'[1]Lookup for use classification'!$A$2,IF(ISNUMBER(SEARCH('[1]Lookup for use classification'!$B$3,C1803)),'[1]Lookup for use classification'!$A$3,IF(OR(ISNUMBER(SEARCH('[1]Lookup for use classification'!$B$4,C1803)),ISNUMBER(SEARCH('[1]Lookup for use classification'!$C$4,C1803)),ISNUMBER(SEARCH('[1]Lookup for use classification'!$D$4,C1803)),ISNUMBER(SEARCH('[1]Lookup for use classification'!$E$4,C1803))),'[1]Lookup for use classification'!$A$4,IF(OR(ISNUMBER(SEARCH('[1]Lookup for use classification'!$B$5,C1803)),ISNUMBER(SEARCH('[1]Lookup for use classification'!$C$5,C1803)),ISNUMBER(SEARCH('[1]Lookup for use classification'!$D$5,C1803))),'[1]Lookup for use classification'!$A$5,IF(OR(ISNUMBER(SEARCH('[1]Lookup for use classification'!$B$7,C1803)),ISNUMBER(SEARCH('[1]Lookup for use classification'!$C$7,C1803)),ISNUMBER(SEARCH('[1]Lookup for use classification'!$D$7,C1803))),'[1]Lookup for use classification'!$A$7,IF(OR(ISNUMBER(SEARCH('[1]Lookup for use classification'!$B$9,C1803)),ISNUMBER(SEARCH('[1]Lookup for use classification'!$C$9,C1803)),ISNUMBER(SEARCH('[1]Lookup for use classification'!$D$9,C1803)),ISNUMBER(SEARCH('[1]Lookup for use classification'!$E$9,C1803)),ISNUMBER(SEARCH('[1]Lookup for use classification'!$F$9,C1803)),ISNUMBER(SEARCH('[1]Lookup for use classification'!$G$9,C1803)),ISNUMBER(SEARCH('[1]Lookup for use classification'!$H$9,C1803)),ISNUMBER(SEARCH('[1]Lookup for use classification'!$I$9,C1803)),ISNUMBER(SEARCH('[1]Lookup for use classification'!$J$9,C1803)),ISNUMBER(SEARCH('[1]Lookup for use classification'!$K$9,C1803))),'[1]Lookup for use classification'!$A$9,IF(OR(ISNUMBER(SEARCH('[1]Lookup for use classification'!$B$10,C1803)),ISNUMBER(SEARCH('[1]Lookup for use classification'!$C$10,C1803)),ISNUMBER(SEARCH('[1]Lookup for use classification'!$D$10,C1803)),ISNUMBER(SEARCH('[1]Lookup for use classification'!$E$10,C1803)),ISNUMBER(SEARCH('[1]Lookup for use classification'!$F$10,C1803)),ISNUMBER(SEARCH('[1]Lookup for use classification'!$G$10,C1803))),'[1]Lookup for use classification'!$A$10,IF(OR(ISNUMBER(SEARCH('[1]Lookup for use classification'!$B$11,C1803)),ISNUMBER(SEARCH('[1]Lookup for use classification'!$C$11,C1803))),'[1]Lookup for use classification'!$A$11,IF(OR(ISNUMBER(SEARCH('[1]Lookup for use classification'!$B$12,C1803)),ISNUMBER(SEARCH('[1]Lookup for use classification'!$C$12,C1803))),'[1]Lookup for use classification'!$A$12,IF(OR(ISNUMBER(SEARCH('[1]Lookup for use classification'!$B$13,C1803)),ISNUMBER(SEARCH('[1]Lookup for use classification'!$C$13,C1803)),ISNUMBER(SEARCH('[1]Lookup for use classification'!$D$13,C1803)),,ISNUMBER(SEARCH('[1]Lookup for use classification'!$C$13,C1803)),ISNUMBER(SEARCH('[1]Lookup for use classification'!$E$13,C1803))),'[1]Lookup for use classification'!$A$13,IF(OR(ISNUMBER(SEARCH('[1]Lookup for use classification'!$B$14,C1803)),ISNUMBER(SEARCH('[1]Lookup for use classification'!$C$14,C1803))),'[1]Lookup for use classification'!$A$14,"Other"))))))))))))</f>
        <v>Retail - Other</v>
      </c>
      <c r="E1803" s="183"/>
      <c r="F1803" s="184"/>
      <c r="G1803" s="184"/>
    </row>
    <row r="1804" spans="1:18" hidden="1">
      <c r="A1804" s="187" t="s">
        <v>1033</v>
      </c>
      <c r="B1804" s="167" t="s">
        <v>4456</v>
      </c>
      <c r="C1804" s="182" t="s">
        <v>1027</v>
      </c>
      <c r="D1804" s="6" t="str">
        <f>IF(OR(ISNUMBER(SEARCH('[1]Lookup for use classification'!$B$1,C1804)),ISNUMBER(SEARCH('[1]Lookup for use classification'!$C$1,C1804)),ISNUMBER(SEARCH('[1]Lookup for use classification'!$D$1,C1804)),ISNUMBER(SEARCH('[1]Lookup for use classification'!$E$1,C1804))),'[1]Lookup for use classification'!$A$1,IF(ISNUMBER(SEARCH('[1]Lookup for use classification'!$B$2,C1804)),'[1]Lookup for use classification'!$A$2,IF(ISNUMBER(SEARCH('[1]Lookup for use classification'!$B$3,C1804)),'[1]Lookup for use classification'!$A$3,IF(OR(ISNUMBER(SEARCH('[1]Lookup for use classification'!$B$4,C1804)),ISNUMBER(SEARCH('[1]Lookup for use classification'!$C$4,C1804)),ISNUMBER(SEARCH('[1]Lookup for use classification'!$D$4,C1804)),ISNUMBER(SEARCH('[1]Lookup for use classification'!$E$4,C1804))),'[1]Lookup for use classification'!$A$4,IF(OR(ISNUMBER(SEARCH('[1]Lookup for use classification'!$B$5,C1804)),ISNUMBER(SEARCH('[1]Lookup for use classification'!$C$5,C1804)),ISNUMBER(SEARCH('[1]Lookup for use classification'!$D$5,C1804))),'[1]Lookup for use classification'!$A$5,IF(OR(ISNUMBER(SEARCH('[1]Lookup for use classification'!$B$7,C1804)),ISNUMBER(SEARCH('[1]Lookup for use classification'!$C$7,C1804)),ISNUMBER(SEARCH('[1]Lookup for use classification'!$D$7,C1804))),'[1]Lookup for use classification'!$A$7,IF(OR(ISNUMBER(SEARCH('[1]Lookup for use classification'!$B$9,C1804)),ISNUMBER(SEARCH('[1]Lookup for use classification'!$C$9,C1804)),ISNUMBER(SEARCH('[1]Lookup for use classification'!$D$9,C1804)),ISNUMBER(SEARCH('[1]Lookup for use classification'!$E$9,C1804)),ISNUMBER(SEARCH('[1]Lookup for use classification'!$F$9,C1804)),ISNUMBER(SEARCH('[1]Lookup for use classification'!$G$9,C1804)),ISNUMBER(SEARCH('[1]Lookup for use classification'!$H$9,C1804)),ISNUMBER(SEARCH('[1]Lookup for use classification'!$I$9,C1804)),ISNUMBER(SEARCH('[1]Lookup for use classification'!$J$9,C1804)),ISNUMBER(SEARCH('[1]Lookup for use classification'!$K$9,C1804))),'[1]Lookup for use classification'!$A$9,IF(OR(ISNUMBER(SEARCH('[1]Lookup for use classification'!$B$10,C1804)),ISNUMBER(SEARCH('[1]Lookup for use classification'!$C$10,C1804)),ISNUMBER(SEARCH('[1]Lookup for use classification'!$D$10,C1804)),ISNUMBER(SEARCH('[1]Lookup for use classification'!$E$10,C1804)),ISNUMBER(SEARCH('[1]Lookup for use classification'!$F$10,C1804)),ISNUMBER(SEARCH('[1]Lookup for use classification'!$G$10,C1804))),'[1]Lookup for use classification'!$A$10,IF(OR(ISNUMBER(SEARCH('[1]Lookup for use classification'!$B$11,C1804)),ISNUMBER(SEARCH('[1]Lookup for use classification'!$C$11,C1804))),'[1]Lookup for use classification'!$A$11,IF(OR(ISNUMBER(SEARCH('[1]Lookup for use classification'!$B$12,C1804)),ISNUMBER(SEARCH('[1]Lookup for use classification'!$C$12,C1804))),'[1]Lookup for use classification'!$A$12,IF(OR(ISNUMBER(SEARCH('[1]Lookup for use classification'!$B$13,C1804)),ISNUMBER(SEARCH('[1]Lookup for use classification'!$C$13,C1804)),ISNUMBER(SEARCH('[1]Lookup for use classification'!$D$13,C1804)),,ISNUMBER(SEARCH('[1]Lookup for use classification'!$C$13,C1804)),ISNUMBER(SEARCH('[1]Lookup for use classification'!$E$13,C1804))),'[1]Lookup for use classification'!$A$13,IF(OR(ISNUMBER(SEARCH('[1]Lookup for use classification'!$B$14,C1804)),ISNUMBER(SEARCH('[1]Lookup for use classification'!$C$14,C1804))),'[1]Lookup for use classification'!$A$14,"Other"))))))))))))</f>
        <v>Retail - Other</v>
      </c>
      <c r="E1804" s="183"/>
      <c r="F1804" s="184"/>
      <c r="G1804" s="184"/>
    </row>
    <row r="1805" spans="1:18" hidden="1">
      <c r="A1805" s="185" t="s">
        <v>1033</v>
      </c>
      <c r="B1805" s="167" t="s">
        <v>4456</v>
      </c>
      <c r="C1805" s="182" t="s">
        <v>252</v>
      </c>
      <c r="D1805" s="6" t="str">
        <f>IF(OR(ISNUMBER(SEARCH('[1]Lookup for use classification'!$B$1,C1805)),ISNUMBER(SEARCH('[1]Lookup for use classification'!$C$1,C1805)),ISNUMBER(SEARCH('[1]Lookup for use classification'!$D$1,C1805)),ISNUMBER(SEARCH('[1]Lookup for use classification'!$E$1,C1805))),'[1]Lookup for use classification'!$A$1,IF(ISNUMBER(SEARCH('[1]Lookup for use classification'!$B$2,C1805)),'[1]Lookup for use classification'!$A$2,IF(ISNUMBER(SEARCH('[1]Lookup for use classification'!$B$3,C1805)),'[1]Lookup for use classification'!$A$3,IF(OR(ISNUMBER(SEARCH('[1]Lookup for use classification'!$B$4,C1805)),ISNUMBER(SEARCH('[1]Lookup for use classification'!$C$4,C1805)),ISNUMBER(SEARCH('[1]Lookup for use classification'!$D$4,C1805)),ISNUMBER(SEARCH('[1]Lookup for use classification'!$E$4,C1805))),'[1]Lookup for use classification'!$A$4,IF(OR(ISNUMBER(SEARCH('[1]Lookup for use classification'!$B$5,C1805)),ISNUMBER(SEARCH('[1]Lookup for use classification'!$C$5,C1805)),ISNUMBER(SEARCH('[1]Lookup for use classification'!$D$5,C1805))),'[1]Lookup for use classification'!$A$5,IF(OR(ISNUMBER(SEARCH('[1]Lookup for use classification'!$B$7,C1805)),ISNUMBER(SEARCH('[1]Lookup for use classification'!$C$7,C1805)),ISNUMBER(SEARCH('[1]Lookup for use classification'!$D$7,C1805))),'[1]Lookup for use classification'!$A$7,IF(OR(ISNUMBER(SEARCH('[1]Lookup for use classification'!$B$9,C1805)),ISNUMBER(SEARCH('[1]Lookup for use classification'!$C$9,C1805)),ISNUMBER(SEARCH('[1]Lookup for use classification'!$D$9,C1805)),ISNUMBER(SEARCH('[1]Lookup for use classification'!$E$9,C1805)),ISNUMBER(SEARCH('[1]Lookup for use classification'!$F$9,C1805)),ISNUMBER(SEARCH('[1]Lookup for use classification'!$G$9,C1805)),ISNUMBER(SEARCH('[1]Lookup for use classification'!$H$9,C1805)),ISNUMBER(SEARCH('[1]Lookup for use classification'!$I$9,C1805)),ISNUMBER(SEARCH('[1]Lookup for use classification'!$J$9,C1805)),ISNUMBER(SEARCH('[1]Lookup for use classification'!$K$9,C1805))),'[1]Lookup for use classification'!$A$9,IF(OR(ISNUMBER(SEARCH('[1]Lookup for use classification'!$B$10,C1805)),ISNUMBER(SEARCH('[1]Lookup for use classification'!$C$10,C1805)),ISNUMBER(SEARCH('[1]Lookup for use classification'!$D$10,C1805)),ISNUMBER(SEARCH('[1]Lookup for use classification'!$E$10,C1805)),ISNUMBER(SEARCH('[1]Lookup for use classification'!$F$10,C1805)),ISNUMBER(SEARCH('[1]Lookup for use classification'!$G$10,C1805))),'[1]Lookup for use classification'!$A$10,IF(OR(ISNUMBER(SEARCH('[1]Lookup for use classification'!$B$11,C1805)),ISNUMBER(SEARCH('[1]Lookup for use classification'!$C$11,C1805))),'[1]Lookup for use classification'!$A$11,IF(OR(ISNUMBER(SEARCH('[1]Lookup for use classification'!$B$12,C1805)),ISNUMBER(SEARCH('[1]Lookup for use classification'!$C$12,C1805))),'[1]Lookup for use classification'!$A$12,IF(OR(ISNUMBER(SEARCH('[1]Lookup for use classification'!$B$13,C1805)),ISNUMBER(SEARCH('[1]Lookup for use classification'!$C$13,C1805)),ISNUMBER(SEARCH('[1]Lookup for use classification'!$D$13,C1805)),,ISNUMBER(SEARCH('[1]Lookup for use classification'!$C$13,C1805)),ISNUMBER(SEARCH('[1]Lookup for use classification'!$E$13,C1805))),'[1]Lookup for use classification'!$A$13,IF(OR(ISNUMBER(SEARCH('[1]Lookup for use classification'!$B$14,C1805)),ISNUMBER(SEARCH('[1]Lookup for use classification'!$C$14,C1805))),'[1]Lookup for use classification'!$A$14,"Other"))))))))))))</f>
        <v>Warehousing</v>
      </c>
      <c r="E1805" s="183">
        <v>320</v>
      </c>
      <c r="F1805" s="184"/>
      <c r="G1805" s="184"/>
    </row>
    <row r="1806" spans="1:18" hidden="1">
      <c r="A1806" s="187" t="s">
        <v>1033</v>
      </c>
      <c r="B1806" s="167" t="s">
        <v>4456</v>
      </c>
      <c r="C1806" s="182" t="s">
        <v>1029</v>
      </c>
      <c r="D1806" s="6" t="str">
        <f>IF(OR(ISNUMBER(SEARCH('[1]Lookup for use classification'!$B$1,C1806)),ISNUMBER(SEARCH('[1]Lookup for use classification'!$C$1,C1806)),ISNUMBER(SEARCH('[1]Lookup for use classification'!$D$1,C1806)),ISNUMBER(SEARCH('[1]Lookup for use classification'!$E$1,C1806))),'[1]Lookup for use classification'!$A$1,IF(ISNUMBER(SEARCH('[1]Lookup for use classification'!$B$2,C1806)),'[1]Lookup for use classification'!$A$2,IF(ISNUMBER(SEARCH('[1]Lookup for use classification'!$B$3,C1806)),'[1]Lookup for use classification'!$A$3,IF(OR(ISNUMBER(SEARCH('[1]Lookup for use classification'!$B$4,C1806)),ISNUMBER(SEARCH('[1]Lookup for use classification'!$C$4,C1806)),ISNUMBER(SEARCH('[1]Lookup for use classification'!$D$4,C1806)),ISNUMBER(SEARCH('[1]Lookup for use classification'!$E$4,C1806))),'[1]Lookup for use classification'!$A$4,IF(OR(ISNUMBER(SEARCH('[1]Lookup for use classification'!$B$5,C1806)),ISNUMBER(SEARCH('[1]Lookup for use classification'!$C$5,C1806)),ISNUMBER(SEARCH('[1]Lookup for use classification'!$D$5,C1806))),'[1]Lookup for use classification'!$A$5,IF(OR(ISNUMBER(SEARCH('[1]Lookup for use classification'!$B$7,C1806)),ISNUMBER(SEARCH('[1]Lookup for use classification'!$C$7,C1806)),ISNUMBER(SEARCH('[1]Lookup for use classification'!$D$7,C1806))),'[1]Lookup for use classification'!$A$7,IF(OR(ISNUMBER(SEARCH('[1]Lookup for use classification'!$B$9,C1806)),ISNUMBER(SEARCH('[1]Lookup for use classification'!$C$9,C1806)),ISNUMBER(SEARCH('[1]Lookup for use classification'!$D$9,C1806)),ISNUMBER(SEARCH('[1]Lookup for use classification'!$E$9,C1806)),ISNUMBER(SEARCH('[1]Lookup for use classification'!$F$9,C1806)),ISNUMBER(SEARCH('[1]Lookup for use classification'!$G$9,C1806)),ISNUMBER(SEARCH('[1]Lookup for use classification'!$H$9,C1806)),ISNUMBER(SEARCH('[1]Lookup for use classification'!$I$9,C1806)),ISNUMBER(SEARCH('[1]Lookup for use classification'!$J$9,C1806)),ISNUMBER(SEARCH('[1]Lookup for use classification'!$K$9,C1806))),'[1]Lookup for use classification'!$A$9,IF(OR(ISNUMBER(SEARCH('[1]Lookup for use classification'!$B$10,C1806)),ISNUMBER(SEARCH('[1]Lookup for use classification'!$C$10,C1806)),ISNUMBER(SEARCH('[1]Lookup for use classification'!$D$10,C1806)),ISNUMBER(SEARCH('[1]Lookup for use classification'!$E$10,C1806)),ISNUMBER(SEARCH('[1]Lookup for use classification'!$F$10,C1806)),ISNUMBER(SEARCH('[1]Lookup for use classification'!$G$10,C1806))),'[1]Lookup for use classification'!$A$10,IF(OR(ISNUMBER(SEARCH('[1]Lookup for use classification'!$B$11,C1806)),ISNUMBER(SEARCH('[1]Lookup for use classification'!$C$11,C1806))),'[1]Lookup for use classification'!$A$11,IF(OR(ISNUMBER(SEARCH('[1]Lookup for use classification'!$B$12,C1806)),ISNUMBER(SEARCH('[1]Lookup for use classification'!$C$12,C1806))),'[1]Lookup for use classification'!$A$12,IF(OR(ISNUMBER(SEARCH('[1]Lookup for use classification'!$B$13,C1806)),ISNUMBER(SEARCH('[1]Lookup for use classification'!$C$13,C1806)),ISNUMBER(SEARCH('[1]Lookup for use classification'!$D$13,C1806)),,ISNUMBER(SEARCH('[1]Lookup for use classification'!$C$13,C1806)),ISNUMBER(SEARCH('[1]Lookup for use classification'!$E$13,C1806))),'[1]Lookup for use classification'!$A$13,IF(OR(ISNUMBER(SEARCH('[1]Lookup for use classification'!$B$14,C1806)),ISNUMBER(SEARCH('[1]Lookup for use classification'!$C$14,C1806))),'[1]Lookup for use classification'!$A$14,"Other"))))))))))))</f>
        <v>Warehousing</v>
      </c>
      <c r="E1806" s="183">
        <v>768</v>
      </c>
      <c r="F1806" s="184"/>
      <c r="G1806" s="184"/>
    </row>
    <row r="1807" spans="1:18" hidden="1">
      <c r="A1807" s="138" t="s">
        <v>1033</v>
      </c>
      <c r="B1807" s="8" t="str">
        <f>IF(ISNA(VLOOKUP(CONCATENATE(A1807,C1807),EUS!$B$2:$B$1939,1,FALSE)),"","End Use Study")</f>
        <v>End Use Study</v>
      </c>
      <c r="C1807" s="8" t="s">
        <v>2061</v>
      </c>
      <c r="D1807" s="165" t="s">
        <v>1980</v>
      </c>
      <c r="E1807" s="9">
        <v>1040</v>
      </c>
      <c r="F1807" s="9"/>
      <c r="G1807" s="9"/>
      <c r="H1807" s="164"/>
      <c r="I1807" s="164"/>
      <c r="J1807" s="7"/>
      <c r="L1807" s="6"/>
    </row>
    <row r="1808" spans="1:18" hidden="1">
      <c r="A1808" s="187" t="s">
        <v>1033</v>
      </c>
      <c r="B1808" s="167" t="s">
        <v>4456</v>
      </c>
      <c r="C1808" s="182" t="s">
        <v>1031</v>
      </c>
      <c r="D1808" s="6" t="str">
        <f>IF(OR(ISNUMBER(SEARCH('[1]Lookup for use classification'!$B$1,C1808)),ISNUMBER(SEARCH('[1]Lookup for use classification'!$C$1,C1808)),ISNUMBER(SEARCH('[1]Lookup for use classification'!$D$1,C1808)),ISNUMBER(SEARCH('[1]Lookup for use classification'!$E$1,C1808))),'[1]Lookup for use classification'!$A$1,IF(ISNUMBER(SEARCH('[1]Lookup for use classification'!$B$2,C1808)),'[1]Lookup for use classification'!$A$2,IF(ISNUMBER(SEARCH('[1]Lookup for use classification'!$B$3,C1808)),'[1]Lookup for use classification'!$A$3,IF(OR(ISNUMBER(SEARCH('[1]Lookup for use classification'!$B$4,C1808)),ISNUMBER(SEARCH('[1]Lookup for use classification'!$C$4,C1808)),ISNUMBER(SEARCH('[1]Lookup for use classification'!$D$4,C1808)),ISNUMBER(SEARCH('[1]Lookup for use classification'!$E$4,C1808))),'[1]Lookup for use classification'!$A$4,IF(OR(ISNUMBER(SEARCH('[1]Lookup for use classification'!$B$5,C1808)),ISNUMBER(SEARCH('[1]Lookup for use classification'!$C$5,C1808)),ISNUMBER(SEARCH('[1]Lookup for use classification'!$D$5,C1808))),'[1]Lookup for use classification'!$A$5,IF(OR(ISNUMBER(SEARCH('[1]Lookup for use classification'!$B$7,C1808)),ISNUMBER(SEARCH('[1]Lookup for use classification'!$C$7,C1808)),ISNUMBER(SEARCH('[1]Lookup for use classification'!$D$7,C1808))),'[1]Lookup for use classification'!$A$7,IF(OR(ISNUMBER(SEARCH('[1]Lookup for use classification'!$B$9,C1808)),ISNUMBER(SEARCH('[1]Lookup for use classification'!$C$9,C1808)),ISNUMBER(SEARCH('[1]Lookup for use classification'!$D$9,C1808)),ISNUMBER(SEARCH('[1]Lookup for use classification'!$E$9,C1808)),ISNUMBER(SEARCH('[1]Lookup for use classification'!$F$9,C1808)),ISNUMBER(SEARCH('[1]Lookup for use classification'!$G$9,C1808)),ISNUMBER(SEARCH('[1]Lookup for use classification'!$H$9,C1808)),ISNUMBER(SEARCH('[1]Lookup for use classification'!$I$9,C1808)),ISNUMBER(SEARCH('[1]Lookup for use classification'!$J$9,C1808)),ISNUMBER(SEARCH('[1]Lookup for use classification'!$K$9,C1808))),'[1]Lookup for use classification'!$A$9,IF(OR(ISNUMBER(SEARCH('[1]Lookup for use classification'!$B$10,C1808)),ISNUMBER(SEARCH('[1]Lookup for use classification'!$C$10,C1808)),ISNUMBER(SEARCH('[1]Lookup for use classification'!$D$10,C1808)),ISNUMBER(SEARCH('[1]Lookup for use classification'!$E$10,C1808)),ISNUMBER(SEARCH('[1]Lookup for use classification'!$F$10,C1808)),ISNUMBER(SEARCH('[1]Lookup for use classification'!$G$10,C1808))),'[1]Lookup for use classification'!$A$10,IF(OR(ISNUMBER(SEARCH('[1]Lookup for use classification'!$B$11,C1808)),ISNUMBER(SEARCH('[1]Lookup for use classification'!$C$11,C1808))),'[1]Lookup for use classification'!$A$11,IF(OR(ISNUMBER(SEARCH('[1]Lookup for use classification'!$B$12,C1808)),ISNUMBER(SEARCH('[1]Lookup for use classification'!$C$12,C1808))),'[1]Lookup for use classification'!$A$12,IF(OR(ISNUMBER(SEARCH('[1]Lookup for use classification'!$B$13,C1808)),ISNUMBER(SEARCH('[1]Lookup for use classification'!$C$13,C1808)),ISNUMBER(SEARCH('[1]Lookup for use classification'!$D$13,C1808)),,ISNUMBER(SEARCH('[1]Lookup for use classification'!$C$13,C1808)),ISNUMBER(SEARCH('[1]Lookup for use classification'!$E$13,C1808))),'[1]Lookup for use classification'!$A$13,IF(OR(ISNUMBER(SEARCH('[1]Lookup for use classification'!$B$14,C1808)),ISNUMBER(SEARCH('[1]Lookup for use classification'!$C$14,C1808))),'[1]Lookup for use classification'!$A$14,"Other"))))))))))))</f>
        <v>Water &amp; Sewer</v>
      </c>
      <c r="E1808" s="183">
        <v>2048</v>
      </c>
      <c r="F1808" s="184" t="s">
        <v>1032</v>
      </c>
      <c r="G1808" s="184"/>
    </row>
    <row r="1809" spans="1:12" hidden="1">
      <c r="A1809" s="188" t="s">
        <v>3447</v>
      </c>
      <c r="B1809" s="8" t="str">
        <f>IF(ISNA(VLOOKUP(CONCATENATE(A1809,C1809),ARIS!$A$1:$A$959,1,FALSE)),"","ARIS")</f>
        <v>ARIS</v>
      </c>
      <c r="C1809" s="162" t="s">
        <v>3448</v>
      </c>
      <c r="D1809" s="165" t="s">
        <v>3335</v>
      </c>
      <c r="E1809" s="163">
        <v>9372</v>
      </c>
      <c r="F1809" s="163"/>
      <c r="G1809" s="163"/>
      <c r="H1809" s="164">
        <v>6695.1941605839411</v>
      </c>
      <c r="I1809" s="164"/>
      <c r="J1809" s="165">
        <v>168868.18646666664</v>
      </c>
    </row>
    <row r="1810" spans="1:12" hidden="1">
      <c r="A1810" s="188" t="s">
        <v>3447</v>
      </c>
      <c r="B1810" s="8" t="str">
        <f>IF(ISNA(VLOOKUP(CONCATENATE(A1810,C1810),ARIS!$A$1:$A$959,1,FALSE)),"","ARIS")</f>
        <v>ARIS</v>
      </c>
      <c r="C1810" s="162" t="s">
        <v>3450</v>
      </c>
      <c r="D1810" s="165" t="s">
        <v>3335</v>
      </c>
      <c r="E1810" s="163">
        <v>14525</v>
      </c>
      <c r="F1810" s="163"/>
      <c r="G1810" s="163"/>
      <c r="H1810" s="164">
        <v>7658.1197080291977</v>
      </c>
      <c r="I1810" s="164"/>
    </row>
    <row r="1811" spans="1:12" hidden="1">
      <c r="A1811" s="188" t="s">
        <v>3447</v>
      </c>
      <c r="B1811" s="8" t="str">
        <f>IF(ISNA(VLOOKUP(CONCATENATE(A1811,C1811),ARIS!$A$1:$A$959,1,FALSE)),"","ARIS")</f>
        <v>ARIS</v>
      </c>
      <c r="C1811" s="162" t="s">
        <v>3449</v>
      </c>
      <c r="D1811" s="165" t="s">
        <v>3335</v>
      </c>
      <c r="E1811" s="163">
        <v>21465</v>
      </c>
      <c r="F1811" s="163"/>
      <c r="G1811" s="163"/>
      <c r="H1811" s="164">
        <v>15630.356204379563</v>
      </c>
      <c r="I1811" s="164"/>
      <c r="J1811" s="165">
        <v>194139.24723749998</v>
      </c>
    </row>
    <row r="1812" spans="1:12" hidden="1">
      <c r="A1812" s="138" t="s">
        <v>2738</v>
      </c>
      <c r="B1812" s="8" t="str">
        <f>IF(ISNA(VLOOKUP(CONCATENATE(A1812,C1812),EUS!$B$2:$B$1939,1,FALSE)),"","End Use Study")</f>
        <v>End Use Study</v>
      </c>
      <c r="C1812" s="8" t="s">
        <v>3257</v>
      </c>
      <c r="D1812" s="165" t="s">
        <v>3232</v>
      </c>
      <c r="E1812" s="9"/>
      <c r="F1812" s="9"/>
      <c r="G1812" s="9"/>
      <c r="H1812" s="164"/>
      <c r="I1812" s="164"/>
      <c r="J1812" s="7"/>
      <c r="L1812" s="6"/>
    </row>
    <row r="1813" spans="1:12" hidden="1">
      <c r="A1813" s="138" t="s">
        <v>2738</v>
      </c>
      <c r="B1813" s="8" t="str">
        <f>IF(ISNA(VLOOKUP(CONCATENATE(A1813,C1813),EUS!$B$2:$B$1939,1,FALSE)),"","End Use Study")</f>
        <v>End Use Study</v>
      </c>
      <c r="C1813" s="8" t="s">
        <v>1582</v>
      </c>
      <c r="D1813" s="6" t="str">
        <f>IF(OR(ISNUMBER(SEARCH('[1]Lookup for use classification'!$B$1,C1813)),ISNUMBER(SEARCH('[1]Lookup for use classification'!$C$1,C1813)),ISNUMBER(SEARCH('[1]Lookup for use classification'!$D$1,C1813))),'[1]Lookup for use classification'!$A$1,IF(ISNUMBER(SEARCH('[1]Lookup for use classification'!$B$2,C1813)),'[1]Lookup for use classification'!$A$2,IF(ISNUMBER(SEARCH('[1]Lookup for use classification'!$B$3,C1813)),'[1]Lookup for use classification'!$A$3,IF(OR(ISNUMBER(SEARCH('[1]Lookup for use classification'!$B$4,C1813)),ISNUMBER(SEARCH('[1]Lookup for use classification'!$C$4,C1813))),'[1]Lookup for use classification'!$A$4,IF(OR(ISNUMBER(SEARCH('[1]Lookup for use classification'!$B$5,C1813)),ISNUMBER(SEARCH('[1]Lookup for use classification'!$C$5,C1813)),ISNUMBER(SEARCH('[1]Lookup for use classification'!$D$5,C1813))),'[1]Lookup for use classification'!$A$5,IF(OR(ISNUMBER(SEARCH('[1]Lookup for use classification'!$B$7,C1813)),ISNUMBER(SEARCH('[1]Lookup for use classification'!$C$7,C1813)),ISNUMBER(SEARCH('[1]Lookup for use classification'!$D$7,C1813))),'[1]Lookup for use classification'!$A$7,IF(OR(ISNUMBER(SEARCH('[1]Lookup for use classification'!$B$9,C1813)),ISNUMBER(SEARCH('[1]Lookup for use classification'!$C$9,C1813)),ISNUMBER(SEARCH('[1]Lookup for use classification'!$D$9,C1813)),ISNUMBER(SEARCH('[1]Lookup for use classification'!$E$9,C1813)),ISNUMBER(SEARCH('[1]Lookup for use classification'!$F$9,C1813)),ISNUMBER(SEARCH('[1]Lookup for use classification'!$G$9,C1813))),'[1]Lookup for use classification'!$A$9,IF(OR(ISNUMBER(SEARCH('[1]Lookup for use classification'!$B$10,C1813)),ISNUMBER(SEARCH('[1]Lookup for use classification'!$C$10,C1813)),ISNUMBER(SEARCH('[1]Lookup for use classification'!$D$10,C1813)),ISNUMBER(SEARCH('[1]Lookup for use classification'!$E$10,C1813)),ISNUMBER(SEARCH('[1]Lookup for use classification'!$F$10,C1813))),'[1]Lookup for use classification'!$A$10,IF(OR(ISNUMBER(SEARCH('[1]Lookup for use classification'!$B$11,C1813)),ISNUMBER(SEARCH('[1]Lookup for use classification'!$C$11,C1813))),'[1]Lookup for use classification'!$A$11,IF(OR(ISNUMBER(SEARCH('[1]Lookup for use classification'!$B$12,C1813)),ISNUMBER(SEARCH('[1]Lookup for use classification'!$C$12,C1813))),'[1]Lookup for use classification'!$A$12,"Nope"))))))))))</f>
        <v>Office</v>
      </c>
      <c r="E1813" s="9"/>
      <c r="F1813" s="9"/>
      <c r="G1813" s="9"/>
      <c r="H1813" s="164"/>
      <c r="I1813" s="164"/>
      <c r="J1813" s="7"/>
      <c r="L1813" s="6"/>
    </row>
    <row r="1814" spans="1:12" hidden="1">
      <c r="A1814" s="138" t="s">
        <v>2738</v>
      </c>
      <c r="B1814" s="8" t="str">
        <f>IF(ISNA(VLOOKUP(CONCATENATE(A1814,C1814),EUS!$B$2:$B$1939,1,FALSE)),"","End Use Study")</f>
        <v>End Use Study</v>
      </c>
      <c r="C1814" s="8" t="s">
        <v>3068</v>
      </c>
      <c r="D1814" s="6" t="str">
        <f>IF(OR(ISNUMBER(SEARCH('[1]Lookup for use classification'!$B$1,C1814)),ISNUMBER(SEARCH('[1]Lookup for use classification'!$C$1,C1814)),ISNUMBER(SEARCH('[1]Lookup for use classification'!$D$1,C1814))),'[1]Lookup for use classification'!$A$1,IF(ISNUMBER(SEARCH('[1]Lookup for use classification'!$B$2,C1814)),'[1]Lookup for use classification'!$A$2,IF(ISNUMBER(SEARCH('[1]Lookup for use classification'!$B$3,C1814)),'[1]Lookup for use classification'!$A$3,IF(OR(ISNUMBER(SEARCH('[1]Lookup for use classification'!$B$4,C1814)),ISNUMBER(SEARCH('[1]Lookup for use classification'!$C$4,C1814))),'[1]Lookup for use classification'!$A$4,IF(OR(ISNUMBER(SEARCH('[1]Lookup for use classification'!$B$5,C1814)),ISNUMBER(SEARCH('[1]Lookup for use classification'!$C$5,C1814)),ISNUMBER(SEARCH('[1]Lookup for use classification'!$D$5,C1814))),'[1]Lookup for use classification'!$A$5,IF(OR(ISNUMBER(SEARCH('[1]Lookup for use classification'!$B$7,C1814)),ISNUMBER(SEARCH('[1]Lookup for use classification'!$C$7,C1814)),ISNUMBER(SEARCH('[1]Lookup for use classification'!$D$7,C1814))),'[1]Lookup for use classification'!$A$7,IF(OR(ISNUMBER(SEARCH('[1]Lookup for use classification'!$B$9,C1814)),ISNUMBER(SEARCH('[1]Lookup for use classification'!$C$9,C1814)),ISNUMBER(SEARCH('[1]Lookup for use classification'!$D$9,C1814)),ISNUMBER(SEARCH('[1]Lookup for use classification'!$E$9,C1814)),ISNUMBER(SEARCH('[1]Lookup for use classification'!$F$9,C1814)),ISNUMBER(SEARCH('[1]Lookup for use classification'!$G$9,C1814))),'[1]Lookup for use classification'!$A$9,IF(OR(ISNUMBER(SEARCH('[1]Lookup for use classification'!$B$10,C1814)),ISNUMBER(SEARCH('[1]Lookup for use classification'!$C$10,C1814)),ISNUMBER(SEARCH('[1]Lookup for use classification'!$D$10,C1814)),ISNUMBER(SEARCH('[1]Lookup for use classification'!$E$10,C1814)),ISNUMBER(SEARCH('[1]Lookup for use classification'!$F$10,C1814))),'[1]Lookup for use classification'!$A$10,IF(OR(ISNUMBER(SEARCH('[1]Lookup for use classification'!$B$11,C1814)),ISNUMBER(SEARCH('[1]Lookup for use classification'!$C$11,C1814))),'[1]Lookup for use classification'!$A$11,IF(OR(ISNUMBER(SEARCH('[1]Lookup for use classification'!$B$12,C1814)),ISNUMBER(SEARCH('[1]Lookup for use classification'!$C$12,C1814))),'[1]Lookup for use classification'!$A$12,"Nope"))))))))))</f>
        <v>Office</v>
      </c>
      <c r="E1814" s="9"/>
      <c r="F1814" s="9"/>
      <c r="G1814" s="9"/>
      <c r="H1814" s="164"/>
      <c r="I1814" s="164"/>
      <c r="J1814" s="7"/>
      <c r="L1814" s="6"/>
    </row>
    <row r="1815" spans="1:12" hidden="1">
      <c r="A1815" s="138" t="s">
        <v>2738</v>
      </c>
      <c r="B1815" s="8" t="str">
        <f>IF(ISNA(VLOOKUP(CONCATENATE(A1815,C1815),EUS!$B$2:$B$1939,1,FALSE)),"","End Use Study")</f>
        <v>End Use Study</v>
      </c>
      <c r="C1815" s="8" t="s">
        <v>2739</v>
      </c>
      <c r="D1815" s="6" t="str">
        <f>IF(OR(ISNUMBER(SEARCH('[1]Lookup for use classification'!$B$1,C1815)),ISNUMBER(SEARCH('[1]Lookup for use classification'!$C$1,C1815)),ISNUMBER(SEARCH('[1]Lookup for use classification'!$D$1,C1815)),ISNUMBER(SEARCH('[1]Lookup for use classification'!$E$1,C1815))),'[1]Lookup for use classification'!$A$1,IF(ISNUMBER(SEARCH('[1]Lookup for use classification'!$B$2,C1815)),'[1]Lookup for use classification'!$A$2,IF(ISNUMBER(SEARCH('[1]Lookup for use classification'!$B$3,C1815)),'[1]Lookup for use classification'!$A$3,IF(OR(ISNUMBER(SEARCH('[1]Lookup for use classification'!$B$4,C1815)),ISNUMBER(SEARCH('[1]Lookup for use classification'!$C$4,C1815)),ISNUMBER(SEARCH('[1]Lookup for use classification'!$D$4,C1815)),ISNUMBER(SEARCH('[1]Lookup for use classification'!$E$4,C1815))),'[1]Lookup for use classification'!$A$4,IF(OR(ISNUMBER(SEARCH('[1]Lookup for use classification'!$B$5,C1815)),ISNUMBER(SEARCH('[1]Lookup for use classification'!$C$5,C1815)),ISNUMBER(SEARCH('[1]Lookup for use classification'!$D$5,C1815))),'[1]Lookup for use classification'!$A$5,IF(OR(ISNUMBER(SEARCH('[1]Lookup for use classification'!$B$7,C1815)),ISNUMBER(SEARCH('[1]Lookup for use classification'!$C$7,C1815)),ISNUMBER(SEARCH('[1]Lookup for use classification'!$D$7,C1815))),'[1]Lookup for use classification'!$A$7,IF(OR(ISNUMBER(SEARCH('[1]Lookup for use classification'!$B$9,C1815)),ISNUMBER(SEARCH('[1]Lookup for use classification'!$C$9,C1815)),ISNUMBER(SEARCH('[1]Lookup for use classification'!$D$9,C1815)),ISNUMBER(SEARCH('[1]Lookup for use classification'!$E$9,C1815)),ISNUMBER(SEARCH('[1]Lookup for use classification'!$F$9,C1815)),ISNUMBER(SEARCH('[1]Lookup for use classification'!$G$9,C1815)),ISNUMBER(SEARCH('[1]Lookup for use classification'!$H$9,C1815)),ISNUMBER(SEARCH('[1]Lookup for use classification'!$I$9,C1815)),ISNUMBER(SEARCH('[1]Lookup for use classification'!$J$9,C1815)),ISNUMBER(SEARCH('[1]Lookup for use classification'!$K$9,C1815))),'[1]Lookup for use classification'!$A$9,IF(OR(ISNUMBER(SEARCH('[1]Lookup for use classification'!$B$10,C1815)),ISNUMBER(SEARCH('[1]Lookup for use classification'!$C$10,C1815)),ISNUMBER(SEARCH('[1]Lookup for use classification'!$D$10,C1815)),ISNUMBER(SEARCH('[1]Lookup for use classification'!$E$10,C1815)),ISNUMBER(SEARCH('[1]Lookup for use classification'!$F$10,C1815)),ISNUMBER(SEARCH('[1]Lookup for use classification'!$G$10,C1815))),'[1]Lookup for use classification'!$A$10,IF(OR(ISNUMBER(SEARCH('[1]Lookup for use classification'!$B$11,C1815)),ISNUMBER(SEARCH('[1]Lookup for use classification'!$C$11,C1815))),'[1]Lookup for use classification'!$A$11,IF(OR(ISNUMBER(SEARCH('[1]Lookup for use classification'!$B$12,C1815)),ISNUMBER(SEARCH('[1]Lookup for use classification'!$C$12,C1815))),'[1]Lookup for use classification'!$A$12,IF(OR(ISNUMBER(SEARCH('[1]Lookup for use classification'!$B$13,C1815)),ISNUMBER(SEARCH('[1]Lookup for use classification'!$C$13,C1815)),ISNUMBER(SEARCH('[1]Lookup for use classification'!$D$13,C1815)),,ISNUMBER(SEARCH('[1]Lookup for use classification'!$C$13,C1815)),ISNUMBER(SEARCH('[1]Lookup for use classification'!$E$13,C1815))),'[1]Lookup for use classification'!$A$13,IF(OR(ISNUMBER(SEARCH('[1]Lookup for use classification'!$B$14,C1815)),ISNUMBER(SEARCH('[1]Lookup for use classification'!$C$14,C1815))),'[1]Lookup for use classification'!$A$14,"Other"))))))))))))</f>
        <v>Other</v>
      </c>
      <c r="E1815" s="9"/>
      <c r="F1815" s="9"/>
      <c r="G1815" s="9"/>
      <c r="H1815" s="164"/>
      <c r="I1815" s="164"/>
      <c r="J1815" s="7"/>
      <c r="L1815" s="6"/>
    </row>
    <row r="1816" spans="1:12" hidden="1">
      <c r="A1816" s="188" t="s">
        <v>2062</v>
      </c>
      <c r="B1816" s="8" t="str">
        <f>IF(ISNA(VLOOKUP(CONCATENATE(A1816,C1816),ARIS!$A$1:$A$959,1,FALSE)),"","ARIS")</f>
        <v>ARIS</v>
      </c>
      <c r="C1816" s="162" t="s">
        <v>2063</v>
      </c>
      <c r="D1816" s="6" t="str">
        <f>IF(OR(ISNUMBER(SEARCH('[1]Lookup for use classification'!$B$1,C1816)),ISNUMBER(SEARCH('[1]Lookup for use classification'!$C$1,C1816)),ISNUMBER(SEARCH('[1]Lookup for use classification'!$D$1,C1816))),'[1]Lookup for use classification'!$A$1,IF(ISNUMBER(SEARCH('[1]Lookup for use classification'!$B$2,C1816)),'[1]Lookup for use classification'!$A$2,IF(ISNUMBER(SEARCH('[1]Lookup for use classification'!$B$3,C1816)),'[1]Lookup for use classification'!$A$3,IF(OR(ISNUMBER(SEARCH('[1]Lookup for use classification'!$B$4,C1816)),ISNUMBER(SEARCH('[1]Lookup for use classification'!$C$4,C1816))),'[1]Lookup for use classification'!$A$4,IF(OR(ISNUMBER(SEARCH('[1]Lookup for use classification'!$B$5,C1816)),ISNUMBER(SEARCH('[1]Lookup for use classification'!$C$5,C1816)),ISNUMBER(SEARCH('[1]Lookup for use classification'!$D$5,C1816))),'[1]Lookup for use classification'!$A$5,IF(OR(ISNUMBER(SEARCH('[1]Lookup for use classification'!$B$7,C1816)),ISNUMBER(SEARCH('[1]Lookup for use classification'!$C$7,C1816)),ISNUMBER(SEARCH('[1]Lookup for use classification'!$D$7,C1816))),'[1]Lookup for use classification'!$A$7,IF(OR(ISNUMBER(SEARCH('[1]Lookup for use classification'!$B$9,C1816)),ISNUMBER(SEARCH('[1]Lookup for use classification'!$C$9,C1816)),ISNUMBER(SEARCH('[1]Lookup for use classification'!$D$9,C1816)),ISNUMBER(SEARCH('[1]Lookup for use classification'!$E$9,C1816)),ISNUMBER(SEARCH('[1]Lookup for use classification'!$F$9,C1816)),ISNUMBER(SEARCH('[1]Lookup for use classification'!$G$9,C1816))),'[1]Lookup for use classification'!$A$9,IF(OR(ISNUMBER(SEARCH('[1]Lookup for use classification'!$B$10,C1816)),ISNUMBER(SEARCH('[1]Lookup for use classification'!$C$10,C1816)),ISNUMBER(SEARCH('[1]Lookup for use classification'!$D$10,C1816)),ISNUMBER(SEARCH('[1]Lookup for use classification'!$E$10,C1816)),ISNUMBER(SEARCH('[1]Lookup for use classification'!$F$10,C1816))),'[1]Lookup for use classification'!$A$10,IF(OR(ISNUMBER(SEARCH('[1]Lookup for use classification'!$B$11,C1816)),ISNUMBER(SEARCH('[1]Lookup for use classification'!$C$11,C1816))),'[1]Lookup for use classification'!$A$11,IF(OR(ISNUMBER(SEARCH('[1]Lookup for use classification'!$B$12,C1816)),ISNUMBER(SEARCH('[1]Lookup for use classification'!$C$12,C1816))),'[1]Lookup for use classification'!$A$12,"Nope"))))))))))</f>
        <v>Warehousing</v>
      </c>
      <c r="E1816" s="163">
        <v>1900</v>
      </c>
      <c r="F1816" s="163"/>
      <c r="G1816" s="163"/>
      <c r="H1816" s="164"/>
      <c r="I1816" s="164"/>
    </row>
    <row r="1817" spans="1:12" hidden="1">
      <c r="A1817" s="185" t="s">
        <v>1390</v>
      </c>
      <c r="B1817" s="167" t="s">
        <v>4456</v>
      </c>
      <c r="C1817" s="174" t="s">
        <v>629</v>
      </c>
      <c r="D1817" s="6" t="str">
        <f>IF(OR(ISNUMBER(SEARCH('[1]Lookup for use classification'!$B$1,C1817)),ISNUMBER(SEARCH('[1]Lookup for use classification'!$C$1,C1817)),ISNUMBER(SEARCH('[1]Lookup for use classification'!$D$1,C1817)),ISNUMBER(SEARCH('[1]Lookup for use classification'!$E$1,C1817))),'[1]Lookup for use classification'!$A$1,IF(ISNUMBER(SEARCH('[1]Lookup for use classification'!$B$2,C1817)),'[1]Lookup for use classification'!$A$2,IF(ISNUMBER(SEARCH('[1]Lookup for use classification'!$B$3,C1817)),'[1]Lookup for use classification'!$A$3,IF(OR(ISNUMBER(SEARCH('[1]Lookup for use classification'!$B$4,C1817)),ISNUMBER(SEARCH('[1]Lookup for use classification'!$C$4,C1817)),ISNUMBER(SEARCH('[1]Lookup for use classification'!$D$4,C1817)),ISNUMBER(SEARCH('[1]Lookup for use classification'!$E$4,C1817))),'[1]Lookup for use classification'!$A$4,IF(OR(ISNUMBER(SEARCH('[1]Lookup for use classification'!$B$5,C1817)),ISNUMBER(SEARCH('[1]Lookup for use classification'!$C$5,C1817)),ISNUMBER(SEARCH('[1]Lookup for use classification'!$D$5,C1817))),'[1]Lookup for use classification'!$A$5,IF(OR(ISNUMBER(SEARCH('[1]Lookup for use classification'!$B$7,C1817)),ISNUMBER(SEARCH('[1]Lookup for use classification'!$C$7,C1817)),ISNUMBER(SEARCH('[1]Lookup for use classification'!$D$7,C1817))),'[1]Lookup for use classification'!$A$7,IF(OR(ISNUMBER(SEARCH('[1]Lookup for use classification'!$B$9,C1817)),ISNUMBER(SEARCH('[1]Lookup for use classification'!$C$9,C1817)),ISNUMBER(SEARCH('[1]Lookup for use classification'!$D$9,C1817)),ISNUMBER(SEARCH('[1]Lookup for use classification'!$E$9,C1817)),ISNUMBER(SEARCH('[1]Lookup for use classification'!$F$9,C1817)),ISNUMBER(SEARCH('[1]Lookup for use classification'!$G$9,C1817)),ISNUMBER(SEARCH('[1]Lookup for use classification'!$H$9,C1817)),ISNUMBER(SEARCH('[1]Lookup for use classification'!$I$9,C1817)),ISNUMBER(SEARCH('[1]Lookup for use classification'!$J$9,C1817)),ISNUMBER(SEARCH('[1]Lookup for use classification'!$K$9,C1817))),'[1]Lookup for use classification'!$A$9,IF(OR(ISNUMBER(SEARCH('[1]Lookup for use classification'!$B$10,C1817)),ISNUMBER(SEARCH('[1]Lookup for use classification'!$C$10,C1817)),ISNUMBER(SEARCH('[1]Lookup for use classification'!$D$10,C1817)),ISNUMBER(SEARCH('[1]Lookup for use classification'!$E$10,C1817)),ISNUMBER(SEARCH('[1]Lookup for use classification'!$F$10,C1817)),ISNUMBER(SEARCH('[1]Lookup for use classification'!$G$10,C1817))),'[1]Lookup for use classification'!$A$10,IF(OR(ISNUMBER(SEARCH('[1]Lookup for use classification'!$B$11,C1817)),ISNUMBER(SEARCH('[1]Lookup for use classification'!$C$11,C1817))),'[1]Lookup for use classification'!$A$11,IF(OR(ISNUMBER(SEARCH('[1]Lookup for use classification'!$B$12,C1817)),ISNUMBER(SEARCH('[1]Lookup for use classification'!$C$12,C1817))),'[1]Lookup for use classification'!$A$12,IF(OR(ISNUMBER(SEARCH('[1]Lookup for use classification'!$B$13,C1817)),ISNUMBER(SEARCH('[1]Lookup for use classification'!$C$13,C1817)),ISNUMBER(SEARCH('[1]Lookup for use classification'!$D$13,C1817)),,ISNUMBER(SEARCH('[1]Lookup for use classification'!$C$13,C1817)),ISNUMBER(SEARCH('[1]Lookup for use classification'!$E$13,C1817))),'[1]Lookup for use classification'!$A$13,IF(OR(ISNUMBER(SEARCH('[1]Lookup for use classification'!$B$14,C1817)),ISNUMBER(SEARCH('[1]Lookup for use classification'!$C$14,C1817))),'[1]Lookup for use classification'!$A$14,"Other"))))))))))))</f>
        <v>Accomodation Services</v>
      </c>
      <c r="E1817" s="176"/>
      <c r="F1817" s="176"/>
      <c r="G1817" s="176"/>
    </row>
    <row r="1818" spans="1:12" hidden="1">
      <c r="A1818" s="185" t="s">
        <v>1390</v>
      </c>
      <c r="B1818" s="167" t="s">
        <v>4456</v>
      </c>
      <c r="C1818" s="174" t="s">
        <v>630</v>
      </c>
      <c r="D1818" s="6" t="str">
        <f>IF(OR(ISNUMBER(SEARCH('[1]Lookup for use classification'!$B$1,C1818)),ISNUMBER(SEARCH('[1]Lookup for use classification'!$C$1,C1818)),ISNUMBER(SEARCH('[1]Lookup for use classification'!$D$1,C1818)),ISNUMBER(SEARCH('[1]Lookup for use classification'!$E$1,C1818))),'[1]Lookup for use classification'!$A$1,IF(ISNUMBER(SEARCH('[1]Lookup for use classification'!$B$2,C1818)),'[1]Lookup for use classification'!$A$2,IF(ISNUMBER(SEARCH('[1]Lookup for use classification'!$B$3,C1818)),'[1]Lookup for use classification'!$A$3,IF(OR(ISNUMBER(SEARCH('[1]Lookup for use classification'!$B$4,C1818)),ISNUMBER(SEARCH('[1]Lookup for use classification'!$C$4,C1818)),ISNUMBER(SEARCH('[1]Lookup for use classification'!$D$4,C1818)),ISNUMBER(SEARCH('[1]Lookup for use classification'!$E$4,C1818))),'[1]Lookup for use classification'!$A$4,IF(OR(ISNUMBER(SEARCH('[1]Lookup for use classification'!$B$5,C1818)),ISNUMBER(SEARCH('[1]Lookup for use classification'!$C$5,C1818)),ISNUMBER(SEARCH('[1]Lookup for use classification'!$D$5,C1818))),'[1]Lookup for use classification'!$A$5,IF(OR(ISNUMBER(SEARCH('[1]Lookup for use classification'!$B$7,C1818)),ISNUMBER(SEARCH('[1]Lookup for use classification'!$C$7,C1818)),ISNUMBER(SEARCH('[1]Lookup for use classification'!$D$7,C1818))),'[1]Lookup for use classification'!$A$7,IF(OR(ISNUMBER(SEARCH('[1]Lookup for use classification'!$B$9,C1818)),ISNUMBER(SEARCH('[1]Lookup for use classification'!$C$9,C1818)),ISNUMBER(SEARCH('[1]Lookup for use classification'!$D$9,C1818)),ISNUMBER(SEARCH('[1]Lookup for use classification'!$E$9,C1818)),ISNUMBER(SEARCH('[1]Lookup for use classification'!$F$9,C1818)),ISNUMBER(SEARCH('[1]Lookup for use classification'!$G$9,C1818)),ISNUMBER(SEARCH('[1]Lookup for use classification'!$H$9,C1818)),ISNUMBER(SEARCH('[1]Lookup for use classification'!$I$9,C1818)),ISNUMBER(SEARCH('[1]Lookup for use classification'!$J$9,C1818)),ISNUMBER(SEARCH('[1]Lookup for use classification'!$K$9,C1818))),'[1]Lookup for use classification'!$A$9,IF(OR(ISNUMBER(SEARCH('[1]Lookup for use classification'!$B$10,C1818)),ISNUMBER(SEARCH('[1]Lookup for use classification'!$C$10,C1818)),ISNUMBER(SEARCH('[1]Lookup for use classification'!$D$10,C1818)),ISNUMBER(SEARCH('[1]Lookup for use classification'!$E$10,C1818)),ISNUMBER(SEARCH('[1]Lookup for use classification'!$F$10,C1818)),ISNUMBER(SEARCH('[1]Lookup for use classification'!$G$10,C1818))),'[1]Lookup for use classification'!$A$10,IF(OR(ISNUMBER(SEARCH('[1]Lookup for use classification'!$B$11,C1818)),ISNUMBER(SEARCH('[1]Lookup for use classification'!$C$11,C1818))),'[1]Lookup for use classification'!$A$11,IF(OR(ISNUMBER(SEARCH('[1]Lookup for use classification'!$B$12,C1818)),ISNUMBER(SEARCH('[1]Lookup for use classification'!$C$12,C1818))),'[1]Lookup for use classification'!$A$12,IF(OR(ISNUMBER(SEARCH('[1]Lookup for use classification'!$B$13,C1818)),ISNUMBER(SEARCH('[1]Lookup for use classification'!$C$13,C1818)),ISNUMBER(SEARCH('[1]Lookup for use classification'!$D$13,C1818)),,ISNUMBER(SEARCH('[1]Lookup for use classification'!$C$13,C1818)),ISNUMBER(SEARCH('[1]Lookup for use classification'!$E$13,C1818))),'[1]Lookup for use classification'!$A$13,IF(OR(ISNUMBER(SEARCH('[1]Lookup for use classification'!$B$14,C1818)),ISNUMBER(SEARCH('[1]Lookup for use classification'!$C$14,C1818))),'[1]Lookup for use classification'!$A$14,"Other"))))))))))))</f>
        <v>Accomodation Services</v>
      </c>
      <c r="E1818" s="176"/>
      <c r="F1818" s="176"/>
      <c r="G1818" s="176"/>
    </row>
    <row r="1819" spans="1:12" hidden="1">
      <c r="A1819" s="185" t="s">
        <v>1390</v>
      </c>
      <c r="B1819" s="167" t="s">
        <v>4456</v>
      </c>
      <c r="C1819" s="174" t="s">
        <v>1380</v>
      </c>
      <c r="D1819" s="6" t="str">
        <f>IF(OR(ISNUMBER(SEARCH('[1]Lookup for use classification'!$B$1,C1819)),ISNUMBER(SEARCH('[1]Lookup for use classification'!$C$1,C1819)),ISNUMBER(SEARCH('[1]Lookup for use classification'!$D$1,C1819)),ISNUMBER(SEARCH('[1]Lookup for use classification'!$E$1,C1819))),'[1]Lookup for use classification'!$A$1,IF(ISNUMBER(SEARCH('[1]Lookup for use classification'!$B$2,C1819)),'[1]Lookup for use classification'!$A$2,IF(ISNUMBER(SEARCH('[1]Lookup for use classification'!$B$3,C1819)),'[1]Lookup for use classification'!$A$3,IF(OR(ISNUMBER(SEARCH('[1]Lookup for use classification'!$B$4,C1819)),ISNUMBER(SEARCH('[1]Lookup for use classification'!$C$4,C1819)),ISNUMBER(SEARCH('[1]Lookup for use classification'!$D$4,C1819)),ISNUMBER(SEARCH('[1]Lookup for use classification'!$E$4,C1819))),'[1]Lookup for use classification'!$A$4,IF(OR(ISNUMBER(SEARCH('[1]Lookup for use classification'!$B$5,C1819)),ISNUMBER(SEARCH('[1]Lookup for use classification'!$C$5,C1819)),ISNUMBER(SEARCH('[1]Lookup for use classification'!$D$5,C1819))),'[1]Lookup for use classification'!$A$5,IF(OR(ISNUMBER(SEARCH('[1]Lookup for use classification'!$B$7,C1819)),ISNUMBER(SEARCH('[1]Lookup for use classification'!$C$7,C1819)),ISNUMBER(SEARCH('[1]Lookup for use classification'!$D$7,C1819))),'[1]Lookup for use classification'!$A$7,IF(OR(ISNUMBER(SEARCH('[1]Lookup for use classification'!$B$9,C1819)),ISNUMBER(SEARCH('[1]Lookup for use classification'!$C$9,C1819)),ISNUMBER(SEARCH('[1]Lookup for use classification'!$D$9,C1819)),ISNUMBER(SEARCH('[1]Lookup for use classification'!$E$9,C1819)),ISNUMBER(SEARCH('[1]Lookup for use classification'!$F$9,C1819)),ISNUMBER(SEARCH('[1]Lookup for use classification'!$G$9,C1819)),ISNUMBER(SEARCH('[1]Lookup for use classification'!$H$9,C1819)),ISNUMBER(SEARCH('[1]Lookup for use classification'!$I$9,C1819)),ISNUMBER(SEARCH('[1]Lookup for use classification'!$J$9,C1819)),ISNUMBER(SEARCH('[1]Lookup for use classification'!$K$9,C1819))),'[1]Lookup for use classification'!$A$9,IF(OR(ISNUMBER(SEARCH('[1]Lookup for use classification'!$B$10,C1819)),ISNUMBER(SEARCH('[1]Lookup for use classification'!$C$10,C1819)),ISNUMBER(SEARCH('[1]Lookup for use classification'!$D$10,C1819)),ISNUMBER(SEARCH('[1]Lookup for use classification'!$E$10,C1819)),ISNUMBER(SEARCH('[1]Lookup for use classification'!$F$10,C1819)),ISNUMBER(SEARCH('[1]Lookup for use classification'!$G$10,C1819))),'[1]Lookup for use classification'!$A$10,IF(OR(ISNUMBER(SEARCH('[1]Lookup for use classification'!$B$11,C1819)),ISNUMBER(SEARCH('[1]Lookup for use classification'!$C$11,C1819))),'[1]Lookup for use classification'!$A$11,IF(OR(ISNUMBER(SEARCH('[1]Lookup for use classification'!$B$12,C1819)),ISNUMBER(SEARCH('[1]Lookup for use classification'!$C$12,C1819))),'[1]Lookup for use classification'!$A$12,IF(OR(ISNUMBER(SEARCH('[1]Lookup for use classification'!$B$13,C1819)),ISNUMBER(SEARCH('[1]Lookup for use classification'!$C$13,C1819)),ISNUMBER(SEARCH('[1]Lookup for use classification'!$D$13,C1819)),,ISNUMBER(SEARCH('[1]Lookup for use classification'!$C$13,C1819)),ISNUMBER(SEARCH('[1]Lookup for use classification'!$E$13,C1819))),'[1]Lookup for use classification'!$A$13,IF(OR(ISNUMBER(SEARCH('[1]Lookup for use classification'!$B$14,C1819)),ISNUMBER(SEARCH('[1]Lookup for use classification'!$C$14,C1819))),'[1]Lookup for use classification'!$A$14,"Other"))))))))))))</f>
        <v>Accomodation Services</v>
      </c>
      <c r="E1819" s="176"/>
      <c r="F1819" s="176"/>
      <c r="G1819" s="176"/>
    </row>
    <row r="1820" spans="1:12" hidden="1">
      <c r="A1820" s="187" t="s">
        <v>1390</v>
      </c>
      <c r="B1820" s="167" t="s">
        <v>4456</v>
      </c>
      <c r="C1820" s="174" t="s">
        <v>1278</v>
      </c>
      <c r="D1820" s="6" t="str">
        <f>IF(OR(ISNUMBER(SEARCH('[1]Lookup for use classification'!$B$1,C1820)),ISNUMBER(SEARCH('[1]Lookup for use classification'!$C$1,C1820)),ISNUMBER(SEARCH('[1]Lookup for use classification'!$D$1,C1820)),ISNUMBER(SEARCH('[1]Lookup for use classification'!$E$1,C1820))),'[1]Lookup for use classification'!$A$1,IF(ISNUMBER(SEARCH('[1]Lookup for use classification'!$B$2,C1820)),'[1]Lookup for use classification'!$A$2,IF(ISNUMBER(SEARCH('[1]Lookup for use classification'!$B$3,C1820)),'[1]Lookup for use classification'!$A$3,IF(OR(ISNUMBER(SEARCH('[1]Lookup for use classification'!$B$4,C1820)),ISNUMBER(SEARCH('[1]Lookup for use classification'!$C$4,C1820)),ISNUMBER(SEARCH('[1]Lookup for use classification'!$D$4,C1820)),ISNUMBER(SEARCH('[1]Lookup for use classification'!$E$4,C1820))),'[1]Lookup for use classification'!$A$4,IF(OR(ISNUMBER(SEARCH('[1]Lookup for use classification'!$B$5,C1820)),ISNUMBER(SEARCH('[1]Lookup for use classification'!$C$5,C1820)),ISNUMBER(SEARCH('[1]Lookup for use classification'!$D$5,C1820))),'[1]Lookup for use classification'!$A$5,IF(OR(ISNUMBER(SEARCH('[1]Lookup for use classification'!$B$7,C1820)),ISNUMBER(SEARCH('[1]Lookup for use classification'!$C$7,C1820)),ISNUMBER(SEARCH('[1]Lookup for use classification'!$D$7,C1820))),'[1]Lookup for use classification'!$A$7,IF(OR(ISNUMBER(SEARCH('[1]Lookup for use classification'!$B$9,C1820)),ISNUMBER(SEARCH('[1]Lookup for use classification'!$C$9,C1820)),ISNUMBER(SEARCH('[1]Lookup for use classification'!$D$9,C1820)),ISNUMBER(SEARCH('[1]Lookup for use classification'!$E$9,C1820)),ISNUMBER(SEARCH('[1]Lookup for use classification'!$F$9,C1820)),ISNUMBER(SEARCH('[1]Lookup for use classification'!$G$9,C1820)),ISNUMBER(SEARCH('[1]Lookup for use classification'!$H$9,C1820)),ISNUMBER(SEARCH('[1]Lookup for use classification'!$I$9,C1820)),ISNUMBER(SEARCH('[1]Lookup for use classification'!$J$9,C1820)),ISNUMBER(SEARCH('[1]Lookup for use classification'!$K$9,C1820))),'[1]Lookup for use classification'!$A$9,IF(OR(ISNUMBER(SEARCH('[1]Lookup for use classification'!$B$10,C1820)),ISNUMBER(SEARCH('[1]Lookup for use classification'!$C$10,C1820)),ISNUMBER(SEARCH('[1]Lookup for use classification'!$D$10,C1820)),ISNUMBER(SEARCH('[1]Lookup for use classification'!$E$10,C1820)),ISNUMBER(SEARCH('[1]Lookup for use classification'!$F$10,C1820)),ISNUMBER(SEARCH('[1]Lookup for use classification'!$G$10,C1820))),'[1]Lookup for use classification'!$A$10,IF(OR(ISNUMBER(SEARCH('[1]Lookup for use classification'!$B$11,C1820)),ISNUMBER(SEARCH('[1]Lookup for use classification'!$C$11,C1820))),'[1]Lookup for use classification'!$A$11,IF(OR(ISNUMBER(SEARCH('[1]Lookup for use classification'!$B$12,C1820)),ISNUMBER(SEARCH('[1]Lookup for use classification'!$C$12,C1820))),'[1]Lookup for use classification'!$A$12,IF(OR(ISNUMBER(SEARCH('[1]Lookup for use classification'!$B$13,C1820)),ISNUMBER(SEARCH('[1]Lookup for use classification'!$C$13,C1820)),ISNUMBER(SEARCH('[1]Lookup for use classification'!$D$13,C1820)),,ISNUMBER(SEARCH('[1]Lookup for use classification'!$C$13,C1820)),ISNUMBER(SEARCH('[1]Lookup for use classification'!$E$13,C1820))),'[1]Lookup for use classification'!$A$13,IF(OR(ISNUMBER(SEARCH('[1]Lookup for use classification'!$B$14,C1820)),ISNUMBER(SEARCH('[1]Lookup for use classification'!$C$14,C1820))),'[1]Lookup for use classification'!$A$14,"Other"))))))))))))</f>
        <v>Education - K - 12</v>
      </c>
      <c r="E1820" s="176">
        <v>800</v>
      </c>
      <c r="F1820" s="176"/>
      <c r="G1820" s="176"/>
    </row>
    <row r="1821" spans="1:12" hidden="1">
      <c r="A1821" s="193" t="s">
        <v>1390</v>
      </c>
      <c r="B1821" s="8" t="str">
        <f>IF(ISNA(VLOOKUP(CONCATENATE(A1821,C1821),ARIS!$A$1:$A$959,1,FALSE)),"","ARIS")</f>
        <v>ARIS</v>
      </c>
      <c r="C1821" s="162" t="s">
        <v>3451</v>
      </c>
      <c r="D1821" s="165" t="s">
        <v>3335</v>
      </c>
      <c r="E1821" s="163">
        <v>9384</v>
      </c>
      <c r="F1821" s="163"/>
      <c r="G1821" s="163"/>
      <c r="H1821" s="164">
        <v>3605.8802919708032</v>
      </c>
      <c r="I1821" s="164"/>
      <c r="J1821" s="165">
        <v>25145.411305199996</v>
      </c>
    </row>
    <row r="1822" spans="1:12" hidden="1">
      <c r="A1822" s="187" t="s">
        <v>1390</v>
      </c>
      <c r="B1822" s="167" t="s">
        <v>4456</v>
      </c>
      <c r="C1822" s="174" t="s">
        <v>1382</v>
      </c>
      <c r="D1822" s="6" t="str">
        <f>IF(OR(ISNUMBER(SEARCH('[1]Lookup for use classification'!$B$1,C1822)),ISNUMBER(SEARCH('[1]Lookup for use classification'!$C$1,C1822)),ISNUMBER(SEARCH('[1]Lookup for use classification'!$D$1,C1822)),ISNUMBER(SEARCH('[1]Lookup for use classification'!$E$1,C1822))),'[1]Lookup for use classification'!$A$1,IF(ISNUMBER(SEARCH('[1]Lookup for use classification'!$B$2,C1822)),'[1]Lookup for use classification'!$A$2,IF(ISNUMBER(SEARCH('[1]Lookup for use classification'!$B$3,C1822)),'[1]Lookup for use classification'!$A$3,IF(OR(ISNUMBER(SEARCH('[1]Lookup for use classification'!$B$4,C1822)),ISNUMBER(SEARCH('[1]Lookup for use classification'!$C$4,C1822)),ISNUMBER(SEARCH('[1]Lookup for use classification'!$D$4,C1822)),ISNUMBER(SEARCH('[1]Lookup for use classification'!$E$4,C1822))),'[1]Lookup for use classification'!$A$4,IF(OR(ISNUMBER(SEARCH('[1]Lookup for use classification'!$B$5,C1822)),ISNUMBER(SEARCH('[1]Lookup for use classification'!$C$5,C1822)),ISNUMBER(SEARCH('[1]Lookup for use classification'!$D$5,C1822))),'[1]Lookup for use classification'!$A$5,IF(OR(ISNUMBER(SEARCH('[1]Lookup for use classification'!$B$7,C1822)),ISNUMBER(SEARCH('[1]Lookup for use classification'!$C$7,C1822)),ISNUMBER(SEARCH('[1]Lookup for use classification'!$D$7,C1822))),'[1]Lookup for use classification'!$A$7,IF(OR(ISNUMBER(SEARCH('[1]Lookup for use classification'!$B$9,C1822)),ISNUMBER(SEARCH('[1]Lookup for use classification'!$C$9,C1822)),ISNUMBER(SEARCH('[1]Lookup for use classification'!$D$9,C1822)),ISNUMBER(SEARCH('[1]Lookup for use classification'!$E$9,C1822)),ISNUMBER(SEARCH('[1]Lookup for use classification'!$F$9,C1822)),ISNUMBER(SEARCH('[1]Lookup for use classification'!$G$9,C1822)),ISNUMBER(SEARCH('[1]Lookup for use classification'!$H$9,C1822)),ISNUMBER(SEARCH('[1]Lookup for use classification'!$I$9,C1822)),ISNUMBER(SEARCH('[1]Lookup for use classification'!$J$9,C1822)),ISNUMBER(SEARCH('[1]Lookup for use classification'!$K$9,C1822))),'[1]Lookup for use classification'!$A$9,IF(OR(ISNUMBER(SEARCH('[1]Lookup for use classification'!$B$10,C1822)),ISNUMBER(SEARCH('[1]Lookup for use classification'!$C$10,C1822)),ISNUMBER(SEARCH('[1]Lookup for use classification'!$D$10,C1822)),ISNUMBER(SEARCH('[1]Lookup for use classification'!$E$10,C1822)),ISNUMBER(SEARCH('[1]Lookup for use classification'!$F$10,C1822)),ISNUMBER(SEARCH('[1]Lookup for use classification'!$G$10,C1822))),'[1]Lookup for use classification'!$A$10,IF(OR(ISNUMBER(SEARCH('[1]Lookup for use classification'!$B$11,C1822)),ISNUMBER(SEARCH('[1]Lookup for use classification'!$C$11,C1822))),'[1]Lookup for use classification'!$A$11,IF(OR(ISNUMBER(SEARCH('[1]Lookup for use classification'!$B$12,C1822)),ISNUMBER(SEARCH('[1]Lookup for use classification'!$C$12,C1822))),'[1]Lookup for use classification'!$A$12,IF(OR(ISNUMBER(SEARCH('[1]Lookup for use classification'!$B$13,C1822)),ISNUMBER(SEARCH('[1]Lookup for use classification'!$C$13,C1822)),ISNUMBER(SEARCH('[1]Lookup for use classification'!$D$13,C1822)),,ISNUMBER(SEARCH('[1]Lookup for use classification'!$C$13,C1822)),ISNUMBER(SEARCH('[1]Lookup for use classification'!$E$13,C1822))),'[1]Lookup for use classification'!$A$13,IF(OR(ISNUMBER(SEARCH('[1]Lookup for use classification'!$B$14,C1822)),ISNUMBER(SEARCH('[1]Lookup for use classification'!$C$14,C1822))),'[1]Lookup for use classification'!$A$14,"Other"))))))))))))</f>
        <v>Education - K - 12</v>
      </c>
      <c r="E1822" s="176"/>
      <c r="F1822" s="176"/>
      <c r="G1822" s="176"/>
    </row>
    <row r="1823" spans="1:12" hidden="1">
      <c r="A1823" s="187" t="s">
        <v>1390</v>
      </c>
      <c r="B1823" s="167" t="s">
        <v>4456</v>
      </c>
      <c r="C1823" s="174" t="s">
        <v>1381</v>
      </c>
      <c r="D1823" s="6" t="str">
        <f>IF(OR(ISNUMBER(SEARCH('[1]Lookup for use classification'!$B$1,C1823)),ISNUMBER(SEARCH('[1]Lookup for use classification'!$C$1,C1823)),ISNUMBER(SEARCH('[1]Lookup for use classification'!$D$1,C1823)),ISNUMBER(SEARCH('[1]Lookup for use classification'!$E$1,C1823))),'[1]Lookup for use classification'!$A$1,IF(ISNUMBER(SEARCH('[1]Lookup for use classification'!$B$2,C1823)),'[1]Lookup for use classification'!$A$2,IF(ISNUMBER(SEARCH('[1]Lookup for use classification'!$B$3,C1823)),'[1]Lookup for use classification'!$A$3,IF(OR(ISNUMBER(SEARCH('[1]Lookup for use classification'!$B$4,C1823)),ISNUMBER(SEARCH('[1]Lookup for use classification'!$C$4,C1823)),ISNUMBER(SEARCH('[1]Lookup for use classification'!$D$4,C1823)),ISNUMBER(SEARCH('[1]Lookup for use classification'!$E$4,C1823))),'[1]Lookup for use classification'!$A$4,IF(OR(ISNUMBER(SEARCH('[1]Lookup for use classification'!$B$5,C1823)),ISNUMBER(SEARCH('[1]Lookup for use classification'!$C$5,C1823)),ISNUMBER(SEARCH('[1]Lookup for use classification'!$D$5,C1823))),'[1]Lookup for use classification'!$A$5,IF(OR(ISNUMBER(SEARCH('[1]Lookup for use classification'!$B$7,C1823)),ISNUMBER(SEARCH('[1]Lookup for use classification'!$C$7,C1823)),ISNUMBER(SEARCH('[1]Lookup for use classification'!$D$7,C1823))),'[1]Lookup for use classification'!$A$7,IF(OR(ISNUMBER(SEARCH('[1]Lookup for use classification'!$B$9,C1823)),ISNUMBER(SEARCH('[1]Lookup for use classification'!$C$9,C1823)),ISNUMBER(SEARCH('[1]Lookup for use classification'!$D$9,C1823)),ISNUMBER(SEARCH('[1]Lookup for use classification'!$E$9,C1823)),ISNUMBER(SEARCH('[1]Lookup for use classification'!$F$9,C1823)),ISNUMBER(SEARCH('[1]Lookup for use classification'!$G$9,C1823)),ISNUMBER(SEARCH('[1]Lookup for use classification'!$H$9,C1823)),ISNUMBER(SEARCH('[1]Lookup for use classification'!$I$9,C1823)),ISNUMBER(SEARCH('[1]Lookup for use classification'!$J$9,C1823)),ISNUMBER(SEARCH('[1]Lookup for use classification'!$K$9,C1823))),'[1]Lookup for use classification'!$A$9,IF(OR(ISNUMBER(SEARCH('[1]Lookup for use classification'!$B$10,C1823)),ISNUMBER(SEARCH('[1]Lookup for use classification'!$C$10,C1823)),ISNUMBER(SEARCH('[1]Lookup for use classification'!$D$10,C1823)),ISNUMBER(SEARCH('[1]Lookup for use classification'!$E$10,C1823)),ISNUMBER(SEARCH('[1]Lookup for use classification'!$F$10,C1823)),ISNUMBER(SEARCH('[1]Lookup for use classification'!$G$10,C1823))),'[1]Lookup for use classification'!$A$10,IF(OR(ISNUMBER(SEARCH('[1]Lookup for use classification'!$B$11,C1823)),ISNUMBER(SEARCH('[1]Lookup for use classification'!$C$11,C1823))),'[1]Lookup for use classification'!$A$11,IF(OR(ISNUMBER(SEARCH('[1]Lookup for use classification'!$B$12,C1823)),ISNUMBER(SEARCH('[1]Lookup for use classification'!$C$12,C1823))),'[1]Lookup for use classification'!$A$12,IF(OR(ISNUMBER(SEARCH('[1]Lookup for use classification'!$B$13,C1823)),ISNUMBER(SEARCH('[1]Lookup for use classification'!$C$13,C1823)),ISNUMBER(SEARCH('[1]Lookup for use classification'!$D$13,C1823)),,ISNUMBER(SEARCH('[1]Lookup for use classification'!$C$13,C1823)),ISNUMBER(SEARCH('[1]Lookup for use classification'!$E$13,C1823))),'[1]Lookup for use classification'!$A$13,IF(OR(ISNUMBER(SEARCH('[1]Lookup for use classification'!$B$14,C1823)),ISNUMBER(SEARCH('[1]Lookup for use classification'!$C$14,C1823))),'[1]Lookup for use classification'!$A$14,"Other"))))))))))))</f>
        <v>Health Care - Hospitals</v>
      </c>
      <c r="E1823" s="176">
        <v>1100</v>
      </c>
      <c r="F1823" s="176"/>
      <c r="G1823" s="176"/>
    </row>
    <row r="1824" spans="1:12" hidden="1">
      <c r="A1824" s="193" t="s">
        <v>1390</v>
      </c>
      <c r="B1824" s="8" t="str">
        <f>IF(ISNA(VLOOKUP(CONCATENATE(A1824,C1824),EUS!$B$2:$B$1939,1,FALSE)),"","End Use Study")</f>
        <v>End Use Study</v>
      </c>
      <c r="C1824" s="162" t="s">
        <v>1378</v>
      </c>
      <c r="D1824" s="165" t="s">
        <v>3232</v>
      </c>
      <c r="E1824" s="163">
        <v>1500</v>
      </c>
      <c r="F1824" s="163"/>
      <c r="G1824" s="163"/>
      <c r="H1824" s="164">
        <v>2500</v>
      </c>
      <c r="I1824" s="164"/>
      <c r="J1824" s="189"/>
    </row>
    <row r="1825" spans="1:10" hidden="1">
      <c r="A1825" s="187" t="s">
        <v>1390</v>
      </c>
      <c r="B1825" s="167" t="s">
        <v>4456</v>
      </c>
      <c r="C1825" s="174" t="s">
        <v>1370</v>
      </c>
      <c r="D1825" s="6" t="str">
        <f>IF(OR(ISNUMBER(SEARCH('[1]Lookup for use classification'!$B$1,C1825)),ISNUMBER(SEARCH('[1]Lookup for use classification'!$C$1,C1825)),ISNUMBER(SEARCH('[1]Lookup for use classification'!$D$1,C1825)),ISNUMBER(SEARCH('[1]Lookup for use classification'!$E$1,C1825))),'[1]Lookup for use classification'!$A$1,IF(ISNUMBER(SEARCH('[1]Lookup for use classification'!$B$2,C1825)),'[1]Lookup for use classification'!$A$2,IF(ISNUMBER(SEARCH('[1]Lookup for use classification'!$B$3,C1825)),'[1]Lookup for use classification'!$A$3,IF(OR(ISNUMBER(SEARCH('[1]Lookup for use classification'!$B$4,C1825)),ISNUMBER(SEARCH('[1]Lookup for use classification'!$C$4,C1825)),ISNUMBER(SEARCH('[1]Lookup for use classification'!$D$4,C1825)),ISNUMBER(SEARCH('[1]Lookup for use classification'!$E$4,C1825))),'[1]Lookup for use classification'!$A$4,IF(OR(ISNUMBER(SEARCH('[1]Lookup for use classification'!$B$5,C1825)),ISNUMBER(SEARCH('[1]Lookup for use classification'!$C$5,C1825)),ISNUMBER(SEARCH('[1]Lookup for use classification'!$D$5,C1825))),'[1]Lookup for use classification'!$A$5,IF(OR(ISNUMBER(SEARCH('[1]Lookup for use classification'!$B$7,C1825)),ISNUMBER(SEARCH('[1]Lookup for use classification'!$C$7,C1825)),ISNUMBER(SEARCH('[1]Lookup for use classification'!$D$7,C1825))),'[1]Lookup for use classification'!$A$7,IF(OR(ISNUMBER(SEARCH('[1]Lookup for use classification'!$B$9,C1825)),ISNUMBER(SEARCH('[1]Lookup for use classification'!$C$9,C1825)),ISNUMBER(SEARCH('[1]Lookup for use classification'!$D$9,C1825)),ISNUMBER(SEARCH('[1]Lookup for use classification'!$E$9,C1825)),ISNUMBER(SEARCH('[1]Lookup for use classification'!$F$9,C1825)),ISNUMBER(SEARCH('[1]Lookup for use classification'!$G$9,C1825)),ISNUMBER(SEARCH('[1]Lookup for use classification'!$H$9,C1825)),ISNUMBER(SEARCH('[1]Lookup for use classification'!$I$9,C1825)),ISNUMBER(SEARCH('[1]Lookup for use classification'!$J$9,C1825)),ISNUMBER(SEARCH('[1]Lookup for use classification'!$K$9,C1825))),'[1]Lookup for use classification'!$A$9,IF(OR(ISNUMBER(SEARCH('[1]Lookup for use classification'!$B$10,C1825)),ISNUMBER(SEARCH('[1]Lookup for use classification'!$C$10,C1825)),ISNUMBER(SEARCH('[1]Lookup for use classification'!$D$10,C1825)),ISNUMBER(SEARCH('[1]Lookup for use classification'!$E$10,C1825)),ISNUMBER(SEARCH('[1]Lookup for use classification'!$F$10,C1825)),ISNUMBER(SEARCH('[1]Lookup for use classification'!$G$10,C1825))),'[1]Lookup for use classification'!$A$10,IF(OR(ISNUMBER(SEARCH('[1]Lookup for use classification'!$B$11,C1825)),ISNUMBER(SEARCH('[1]Lookup for use classification'!$C$11,C1825))),'[1]Lookup for use classification'!$A$11,IF(OR(ISNUMBER(SEARCH('[1]Lookup for use classification'!$B$12,C1825)),ISNUMBER(SEARCH('[1]Lookup for use classification'!$C$12,C1825))),'[1]Lookup for use classification'!$A$12,IF(OR(ISNUMBER(SEARCH('[1]Lookup for use classification'!$B$13,C1825)),ISNUMBER(SEARCH('[1]Lookup for use classification'!$C$13,C1825)),ISNUMBER(SEARCH('[1]Lookup for use classification'!$D$13,C1825)),,ISNUMBER(SEARCH('[1]Lookup for use classification'!$C$13,C1825)),ISNUMBER(SEARCH('[1]Lookup for use classification'!$E$13,C1825))),'[1]Lookup for use classification'!$A$13,IF(OR(ISNUMBER(SEARCH('[1]Lookup for use classification'!$B$14,C1825)),ISNUMBER(SEARCH('[1]Lookup for use classification'!$C$14,C1825))),'[1]Lookup for use classification'!$A$14,"Other"))))))))))))</f>
        <v>Office</v>
      </c>
      <c r="E1825" s="175"/>
      <c r="F1825" s="176"/>
      <c r="G1825" s="176"/>
    </row>
    <row r="1826" spans="1:10" hidden="1">
      <c r="A1826" s="187" t="s">
        <v>1390</v>
      </c>
      <c r="B1826" s="167" t="s">
        <v>4456</v>
      </c>
      <c r="C1826" s="174" t="s">
        <v>1374</v>
      </c>
      <c r="D1826" s="6" t="str">
        <f>IF(OR(ISNUMBER(SEARCH('[1]Lookup for use classification'!$B$1,C1826)),ISNUMBER(SEARCH('[1]Lookup for use classification'!$C$1,C1826)),ISNUMBER(SEARCH('[1]Lookup for use classification'!$D$1,C1826)),ISNUMBER(SEARCH('[1]Lookup for use classification'!$E$1,C1826))),'[1]Lookup for use classification'!$A$1,IF(ISNUMBER(SEARCH('[1]Lookup for use classification'!$B$2,C1826)),'[1]Lookup for use classification'!$A$2,IF(ISNUMBER(SEARCH('[1]Lookup for use classification'!$B$3,C1826)),'[1]Lookup for use classification'!$A$3,IF(OR(ISNUMBER(SEARCH('[1]Lookup for use classification'!$B$4,C1826)),ISNUMBER(SEARCH('[1]Lookup for use classification'!$C$4,C1826)),ISNUMBER(SEARCH('[1]Lookup for use classification'!$D$4,C1826)),ISNUMBER(SEARCH('[1]Lookup for use classification'!$E$4,C1826))),'[1]Lookup for use classification'!$A$4,IF(OR(ISNUMBER(SEARCH('[1]Lookup for use classification'!$B$5,C1826)),ISNUMBER(SEARCH('[1]Lookup for use classification'!$C$5,C1826)),ISNUMBER(SEARCH('[1]Lookup for use classification'!$D$5,C1826))),'[1]Lookup for use classification'!$A$5,IF(OR(ISNUMBER(SEARCH('[1]Lookup for use classification'!$B$7,C1826)),ISNUMBER(SEARCH('[1]Lookup for use classification'!$C$7,C1826)),ISNUMBER(SEARCH('[1]Lookup for use classification'!$D$7,C1826))),'[1]Lookup for use classification'!$A$7,IF(OR(ISNUMBER(SEARCH('[1]Lookup for use classification'!$B$9,C1826)),ISNUMBER(SEARCH('[1]Lookup for use classification'!$C$9,C1826)),ISNUMBER(SEARCH('[1]Lookup for use classification'!$D$9,C1826)),ISNUMBER(SEARCH('[1]Lookup for use classification'!$E$9,C1826)),ISNUMBER(SEARCH('[1]Lookup for use classification'!$F$9,C1826)),ISNUMBER(SEARCH('[1]Lookup for use classification'!$G$9,C1826)),ISNUMBER(SEARCH('[1]Lookup for use classification'!$H$9,C1826)),ISNUMBER(SEARCH('[1]Lookup for use classification'!$I$9,C1826)),ISNUMBER(SEARCH('[1]Lookup for use classification'!$J$9,C1826)),ISNUMBER(SEARCH('[1]Lookup for use classification'!$K$9,C1826))),'[1]Lookup for use classification'!$A$9,IF(OR(ISNUMBER(SEARCH('[1]Lookup for use classification'!$B$10,C1826)),ISNUMBER(SEARCH('[1]Lookup for use classification'!$C$10,C1826)),ISNUMBER(SEARCH('[1]Lookup for use classification'!$D$10,C1826)),ISNUMBER(SEARCH('[1]Lookup for use classification'!$E$10,C1826)),ISNUMBER(SEARCH('[1]Lookup for use classification'!$F$10,C1826)),ISNUMBER(SEARCH('[1]Lookup for use classification'!$G$10,C1826))),'[1]Lookup for use classification'!$A$10,IF(OR(ISNUMBER(SEARCH('[1]Lookup for use classification'!$B$11,C1826)),ISNUMBER(SEARCH('[1]Lookup for use classification'!$C$11,C1826))),'[1]Lookup for use classification'!$A$11,IF(OR(ISNUMBER(SEARCH('[1]Lookup for use classification'!$B$12,C1826)),ISNUMBER(SEARCH('[1]Lookup for use classification'!$C$12,C1826))),'[1]Lookup for use classification'!$A$12,IF(OR(ISNUMBER(SEARCH('[1]Lookup for use classification'!$B$13,C1826)),ISNUMBER(SEARCH('[1]Lookup for use classification'!$C$13,C1826)),ISNUMBER(SEARCH('[1]Lookup for use classification'!$D$13,C1826)),,ISNUMBER(SEARCH('[1]Lookup for use classification'!$C$13,C1826)),ISNUMBER(SEARCH('[1]Lookup for use classification'!$E$13,C1826))),'[1]Lookup for use classification'!$A$13,IF(OR(ISNUMBER(SEARCH('[1]Lookup for use classification'!$B$14,C1826)),ISNUMBER(SEARCH('[1]Lookup for use classification'!$C$14,C1826))),'[1]Lookup for use classification'!$A$14,"Other"))))))))))))</f>
        <v>Office</v>
      </c>
      <c r="E1826" s="176"/>
      <c r="F1826" s="176"/>
      <c r="G1826" s="176"/>
    </row>
    <row r="1827" spans="1:10" hidden="1">
      <c r="A1827" s="187" t="s">
        <v>1390</v>
      </c>
      <c r="B1827" s="167" t="s">
        <v>4456</v>
      </c>
      <c r="C1827" s="174" t="s">
        <v>126</v>
      </c>
      <c r="D1827" s="6" t="str">
        <f>IF(OR(ISNUMBER(SEARCH('[1]Lookup for use classification'!$B$1,C1827)),ISNUMBER(SEARCH('[1]Lookup for use classification'!$C$1,C1827)),ISNUMBER(SEARCH('[1]Lookup for use classification'!$D$1,C1827)),ISNUMBER(SEARCH('[1]Lookup for use classification'!$E$1,C1827))),'[1]Lookup for use classification'!$A$1,IF(ISNUMBER(SEARCH('[1]Lookup for use classification'!$B$2,C1827)),'[1]Lookup for use classification'!$A$2,IF(ISNUMBER(SEARCH('[1]Lookup for use classification'!$B$3,C1827)),'[1]Lookup for use classification'!$A$3,IF(OR(ISNUMBER(SEARCH('[1]Lookup for use classification'!$B$4,C1827)),ISNUMBER(SEARCH('[1]Lookup for use classification'!$C$4,C1827)),ISNUMBER(SEARCH('[1]Lookup for use classification'!$D$4,C1827)),ISNUMBER(SEARCH('[1]Lookup for use classification'!$E$4,C1827))),'[1]Lookup for use classification'!$A$4,IF(OR(ISNUMBER(SEARCH('[1]Lookup for use classification'!$B$5,C1827)),ISNUMBER(SEARCH('[1]Lookup for use classification'!$C$5,C1827)),ISNUMBER(SEARCH('[1]Lookup for use classification'!$D$5,C1827))),'[1]Lookup for use classification'!$A$5,IF(OR(ISNUMBER(SEARCH('[1]Lookup for use classification'!$B$7,C1827)),ISNUMBER(SEARCH('[1]Lookup for use classification'!$C$7,C1827)),ISNUMBER(SEARCH('[1]Lookup for use classification'!$D$7,C1827))),'[1]Lookup for use classification'!$A$7,IF(OR(ISNUMBER(SEARCH('[1]Lookup for use classification'!$B$9,C1827)),ISNUMBER(SEARCH('[1]Lookup for use classification'!$C$9,C1827)),ISNUMBER(SEARCH('[1]Lookup for use classification'!$D$9,C1827)),ISNUMBER(SEARCH('[1]Lookup for use classification'!$E$9,C1827)),ISNUMBER(SEARCH('[1]Lookup for use classification'!$F$9,C1827)),ISNUMBER(SEARCH('[1]Lookup for use classification'!$G$9,C1827)),ISNUMBER(SEARCH('[1]Lookup for use classification'!$H$9,C1827)),ISNUMBER(SEARCH('[1]Lookup for use classification'!$I$9,C1827)),ISNUMBER(SEARCH('[1]Lookup for use classification'!$J$9,C1827)),ISNUMBER(SEARCH('[1]Lookup for use classification'!$K$9,C1827))),'[1]Lookup for use classification'!$A$9,IF(OR(ISNUMBER(SEARCH('[1]Lookup for use classification'!$B$10,C1827)),ISNUMBER(SEARCH('[1]Lookup for use classification'!$C$10,C1827)),ISNUMBER(SEARCH('[1]Lookup for use classification'!$D$10,C1827)),ISNUMBER(SEARCH('[1]Lookup for use classification'!$E$10,C1827)),ISNUMBER(SEARCH('[1]Lookup for use classification'!$F$10,C1827)),ISNUMBER(SEARCH('[1]Lookup for use classification'!$G$10,C1827))),'[1]Lookup for use classification'!$A$10,IF(OR(ISNUMBER(SEARCH('[1]Lookup for use classification'!$B$11,C1827)),ISNUMBER(SEARCH('[1]Lookup for use classification'!$C$11,C1827))),'[1]Lookup for use classification'!$A$11,IF(OR(ISNUMBER(SEARCH('[1]Lookup for use classification'!$B$12,C1827)),ISNUMBER(SEARCH('[1]Lookup for use classification'!$C$12,C1827))),'[1]Lookup for use classification'!$A$12,IF(OR(ISNUMBER(SEARCH('[1]Lookup for use classification'!$B$13,C1827)),ISNUMBER(SEARCH('[1]Lookup for use classification'!$C$13,C1827)),ISNUMBER(SEARCH('[1]Lookup for use classification'!$D$13,C1827)),,ISNUMBER(SEARCH('[1]Lookup for use classification'!$C$13,C1827)),ISNUMBER(SEARCH('[1]Lookup for use classification'!$E$13,C1827))),'[1]Lookup for use classification'!$A$13,IF(OR(ISNUMBER(SEARCH('[1]Lookup for use classification'!$B$14,C1827)),ISNUMBER(SEARCH('[1]Lookup for use classification'!$C$14,C1827))),'[1]Lookup for use classification'!$A$14,"Other"))))))))))))</f>
        <v>Other</v>
      </c>
      <c r="E1827" s="175">
        <v>1104</v>
      </c>
      <c r="F1827" s="176"/>
      <c r="G1827" s="176"/>
    </row>
    <row r="1828" spans="1:10" hidden="1">
      <c r="A1828" s="193" t="s">
        <v>1390</v>
      </c>
      <c r="B1828" s="8" t="str">
        <f>IF(ISNA(VLOOKUP(CONCATENATE(A1828,C1828),EUS!$B$2:$B$1939,1,FALSE)),"","End Use Study")</f>
        <v>End Use Study</v>
      </c>
      <c r="C1828" s="162" t="s">
        <v>2740</v>
      </c>
      <c r="D1828" s="6" t="str">
        <f>IF(OR(ISNUMBER(SEARCH('[1]Lookup for use classification'!$B$1,C1828)),ISNUMBER(SEARCH('[1]Lookup for use classification'!$C$1,C1828)),ISNUMBER(SEARCH('[1]Lookup for use classification'!$D$1,C1828)),ISNUMBER(SEARCH('[1]Lookup for use classification'!$E$1,C1828))),'[1]Lookup for use classification'!$A$1,IF(ISNUMBER(SEARCH('[1]Lookup for use classification'!$B$2,C1828)),'[1]Lookup for use classification'!$A$2,IF(ISNUMBER(SEARCH('[1]Lookup for use classification'!$B$3,C1828)),'[1]Lookup for use classification'!$A$3,IF(OR(ISNUMBER(SEARCH('[1]Lookup for use classification'!$B$4,C1828)),ISNUMBER(SEARCH('[1]Lookup for use classification'!$C$4,C1828)),ISNUMBER(SEARCH('[1]Lookup for use classification'!$D$4,C1828)),ISNUMBER(SEARCH('[1]Lookup for use classification'!$E$4,C1828))),'[1]Lookup for use classification'!$A$4,IF(OR(ISNUMBER(SEARCH('[1]Lookup for use classification'!$B$5,C1828)),ISNUMBER(SEARCH('[1]Lookup for use classification'!$C$5,C1828)),ISNUMBER(SEARCH('[1]Lookup for use classification'!$D$5,C1828))),'[1]Lookup for use classification'!$A$5,IF(OR(ISNUMBER(SEARCH('[1]Lookup for use classification'!$B$7,C1828)),ISNUMBER(SEARCH('[1]Lookup for use classification'!$C$7,C1828)),ISNUMBER(SEARCH('[1]Lookup for use classification'!$D$7,C1828))),'[1]Lookup for use classification'!$A$7,IF(OR(ISNUMBER(SEARCH('[1]Lookup for use classification'!$B$9,C1828)),ISNUMBER(SEARCH('[1]Lookup for use classification'!$C$9,C1828)),ISNUMBER(SEARCH('[1]Lookup for use classification'!$D$9,C1828)),ISNUMBER(SEARCH('[1]Lookup for use classification'!$E$9,C1828)),ISNUMBER(SEARCH('[1]Lookup for use classification'!$F$9,C1828)),ISNUMBER(SEARCH('[1]Lookup for use classification'!$G$9,C1828)),ISNUMBER(SEARCH('[1]Lookup for use classification'!$H$9,C1828)),ISNUMBER(SEARCH('[1]Lookup for use classification'!$I$9,C1828)),ISNUMBER(SEARCH('[1]Lookup for use classification'!$J$9,C1828)),ISNUMBER(SEARCH('[1]Lookup for use classification'!$K$9,C1828))),'[1]Lookup for use classification'!$A$9,IF(OR(ISNUMBER(SEARCH('[1]Lookup for use classification'!$B$10,C1828)),ISNUMBER(SEARCH('[1]Lookup for use classification'!$C$10,C1828)),ISNUMBER(SEARCH('[1]Lookup for use classification'!$D$10,C1828)),ISNUMBER(SEARCH('[1]Lookup for use classification'!$E$10,C1828)),ISNUMBER(SEARCH('[1]Lookup for use classification'!$F$10,C1828)),ISNUMBER(SEARCH('[1]Lookup for use classification'!$G$10,C1828))),'[1]Lookup for use classification'!$A$10,IF(OR(ISNUMBER(SEARCH('[1]Lookup for use classification'!$B$11,C1828)),ISNUMBER(SEARCH('[1]Lookup for use classification'!$C$11,C1828))),'[1]Lookup for use classification'!$A$11,IF(OR(ISNUMBER(SEARCH('[1]Lookup for use classification'!$B$12,C1828)),ISNUMBER(SEARCH('[1]Lookup for use classification'!$C$12,C1828))),'[1]Lookup for use classification'!$A$12,IF(OR(ISNUMBER(SEARCH('[1]Lookup for use classification'!$B$13,C1828)),ISNUMBER(SEARCH('[1]Lookup for use classification'!$C$13,C1828)),ISNUMBER(SEARCH('[1]Lookup for use classification'!$D$13,C1828)),,ISNUMBER(SEARCH('[1]Lookup for use classification'!$C$13,C1828)),ISNUMBER(SEARCH('[1]Lookup for use classification'!$E$13,C1828))),'[1]Lookup for use classification'!$A$13,IF(OR(ISNUMBER(SEARCH('[1]Lookup for use classification'!$B$14,C1828)),ISNUMBER(SEARCH('[1]Lookup for use classification'!$C$14,C1828))),'[1]Lookup for use classification'!$A$14,"Other"))))))))))))</f>
        <v>Other</v>
      </c>
      <c r="E1828" s="163"/>
      <c r="F1828" s="163"/>
      <c r="G1828" s="163"/>
      <c r="H1828" s="164">
        <v>1684.8</v>
      </c>
      <c r="I1828" s="164"/>
      <c r="J1828" s="189">
        <v>20382</v>
      </c>
    </row>
    <row r="1829" spans="1:10" hidden="1">
      <c r="A1829" s="187" t="s">
        <v>1390</v>
      </c>
      <c r="B1829" s="167" t="s">
        <v>4456</v>
      </c>
      <c r="C1829" s="174" t="s">
        <v>1376</v>
      </c>
      <c r="D1829" s="6" t="str">
        <f>IF(OR(ISNUMBER(SEARCH('[1]Lookup for use classification'!$B$1,C1829)),ISNUMBER(SEARCH('[1]Lookup for use classification'!$C$1,C1829)),ISNUMBER(SEARCH('[1]Lookup for use classification'!$D$1,C1829)),ISNUMBER(SEARCH('[1]Lookup for use classification'!$E$1,C1829))),'[1]Lookup for use classification'!$A$1,IF(ISNUMBER(SEARCH('[1]Lookup for use classification'!$B$2,C1829)),'[1]Lookup for use classification'!$A$2,IF(ISNUMBER(SEARCH('[1]Lookup for use classification'!$B$3,C1829)),'[1]Lookup for use classification'!$A$3,IF(OR(ISNUMBER(SEARCH('[1]Lookup for use classification'!$B$4,C1829)),ISNUMBER(SEARCH('[1]Lookup for use classification'!$C$4,C1829)),ISNUMBER(SEARCH('[1]Lookup for use classification'!$D$4,C1829)),ISNUMBER(SEARCH('[1]Lookup for use classification'!$E$4,C1829))),'[1]Lookup for use classification'!$A$4,IF(OR(ISNUMBER(SEARCH('[1]Lookup for use classification'!$B$5,C1829)),ISNUMBER(SEARCH('[1]Lookup for use classification'!$C$5,C1829)),ISNUMBER(SEARCH('[1]Lookup for use classification'!$D$5,C1829))),'[1]Lookup for use classification'!$A$5,IF(OR(ISNUMBER(SEARCH('[1]Lookup for use classification'!$B$7,C1829)),ISNUMBER(SEARCH('[1]Lookup for use classification'!$C$7,C1829)),ISNUMBER(SEARCH('[1]Lookup for use classification'!$D$7,C1829))),'[1]Lookup for use classification'!$A$7,IF(OR(ISNUMBER(SEARCH('[1]Lookup for use classification'!$B$9,C1829)),ISNUMBER(SEARCH('[1]Lookup for use classification'!$C$9,C1829)),ISNUMBER(SEARCH('[1]Lookup for use classification'!$D$9,C1829)),ISNUMBER(SEARCH('[1]Lookup for use classification'!$E$9,C1829)),ISNUMBER(SEARCH('[1]Lookup for use classification'!$F$9,C1829)),ISNUMBER(SEARCH('[1]Lookup for use classification'!$G$9,C1829)),ISNUMBER(SEARCH('[1]Lookup for use classification'!$H$9,C1829)),ISNUMBER(SEARCH('[1]Lookup for use classification'!$I$9,C1829)),ISNUMBER(SEARCH('[1]Lookup for use classification'!$J$9,C1829)),ISNUMBER(SEARCH('[1]Lookup for use classification'!$K$9,C1829))),'[1]Lookup for use classification'!$A$9,IF(OR(ISNUMBER(SEARCH('[1]Lookup for use classification'!$B$10,C1829)),ISNUMBER(SEARCH('[1]Lookup for use classification'!$C$10,C1829)),ISNUMBER(SEARCH('[1]Lookup for use classification'!$D$10,C1829)),ISNUMBER(SEARCH('[1]Lookup for use classification'!$E$10,C1829)),ISNUMBER(SEARCH('[1]Lookup for use classification'!$F$10,C1829)),ISNUMBER(SEARCH('[1]Lookup for use classification'!$G$10,C1829))),'[1]Lookup for use classification'!$A$10,IF(OR(ISNUMBER(SEARCH('[1]Lookup for use classification'!$B$11,C1829)),ISNUMBER(SEARCH('[1]Lookup for use classification'!$C$11,C1829))),'[1]Lookup for use classification'!$A$11,IF(OR(ISNUMBER(SEARCH('[1]Lookup for use classification'!$B$12,C1829)),ISNUMBER(SEARCH('[1]Lookup for use classification'!$C$12,C1829))),'[1]Lookup for use classification'!$A$12,IF(OR(ISNUMBER(SEARCH('[1]Lookup for use classification'!$B$13,C1829)),ISNUMBER(SEARCH('[1]Lookup for use classification'!$C$13,C1829)),ISNUMBER(SEARCH('[1]Lookup for use classification'!$D$13,C1829)),,ISNUMBER(SEARCH('[1]Lookup for use classification'!$C$13,C1829)),ISNUMBER(SEARCH('[1]Lookup for use classification'!$E$13,C1829))),'[1]Lookup for use classification'!$A$13,IF(OR(ISNUMBER(SEARCH('[1]Lookup for use classification'!$B$14,C1829)),ISNUMBER(SEARCH('[1]Lookup for use classification'!$C$14,C1829))),'[1]Lookup for use classification'!$A$14,"Other"))))))))))))</f>
        <v>Other</v>
      </c>
      <c r="E1829" s="176"/>
      <c r="F1829" s="176"/>
      <c r="G1829" s="176"/>
    </row>
    <row r="1830" spans="1:10" hidden="1">
      <c r="A1830" s="187" t="s">
        <v>1390</v>
      </c>
      <c r="B1830" s="167" t="s">
        <v>4456</v>
      </c>
      <c r="C1830" s="174" t="s">
        <v>1377</v>
      </c>
      <c r="D1830" s="6" t="str">
        <f>IF(OR(ISNUMBER(SEARCH('[1]Lookup for use classification'!$B$1,C1830)),ISNUMBER(SEARCH('[1]Lookup for use classification'!$C$1,C1830)),ISNUMBER(SEARCH('[1]Lookup for use classification'!$D$1,C1830)),ISNUMBER(SEARCH('[1]Lookup for use classification'!$E$1,C1830))),'[1]Lookup for use classification'!$A$1,IF(ISNUMBER(SEARCH('[1]Lookup for use classification'!$B$2,C1830)),'[1]Lookup for use classification'!$A$2,IF(ISNUMBER(SEARCH('[1]Lookup for use classification'!$B$3,C1830)),'[1]Lookup for use classification'!$A$3,IF(OR(ISNUMBER(SEARCH('[1]Lookup for use classification'!$B$4,C1830)),ISNUMBER(SEARCH('[1]Lookup for use classification'!$C$4,C1830)),ISNUMBER(SEARCH('[1]Lookup for use classification'!$D$4,C1830)),ISNUMBER(SEARCH('[1]Lookup for use classification'!$E$4,C1830))),'[1]Lookup for use classification'!$A$4,IF(OR(ISNUMBER(SEARCH('[1]Lookup for use classification'!$B$5,C1830)),ISNUMBER(SEARCH('[1]Lookup for use classification'!$C$5,C1830)),ISNUMBER(SEARCH('[1]Lookup for use classification'!$D$5,C1830))),'[1]Lookup for use classification'!$A$5,IF(OR(ISNUMBER(SEARCH('[1]Lookup for use classification'!$B$7,C1830)),ISNUMBER(SEARCH('[1]Lookup for use classification'!$C$7,C1830)),ISNUMBER(SEARCH('[1]Lookup for use classification'!$D$7,C1830))),'[1]Lookup for use classification'!$A$7,IF(OR(ISNUMBER(SEARCH('[1]Lookup for use classification'!$B$9,C1830)),ISNUMBER(SEARCH('[1]Lookup for use classification'!$C$9,C1830)),ISNUMBER(SEARCH('[1]Lookup for use classification'!$D$9,C1830)),ISNUMBER(SEARCH('[1]Lookup for use classification'!$E$9,C1830)),ISNUMBER(SEARCH('[1]Lookup for use classification'!$F$9,C1830)),ISNUMBER(SEARCH('[1]Lookup for use classification'!$G$9,C1830)),ISNUMBER(SEARCH('[1]Lookup for use classification'!$H$9,C1830)),ISNUMBER(SEARCH('[1]Lookup for use classification'!$I$9,C1830)),ISNUMBER(SEARCH('[1]Lookup for use classification'!$J$9,C1830)),ISNUMBER(SEARCH('[1]Lookup for use classification'!$K$9,C1830))),'[1]Lookup for use classification'!$A$9,IF(OR(ISNUMBER(SEARCH('[1]Lookup for use classification'!$B$10,C1830)),ISNUMBER(SEARCH('[1]Lookup for use classification'!$C$10,C1830)),ISNUMBER(SEARCH('[1]Lookup for use classification'!$D$10,C1830)),ISNUMBER(SEARCH('[1]Lookup for use classification'!$E$10,C1830)),ISNUMBER(SEARCH('[1]Lookup for use classification'!$F$10,C1830)),ISNUMBER(SEARCH('[1]Lookup for use classification'!$G$10,C1830))),'[1]Lookup for use classification'!$A$10,IF(OR(ISNUMBER(SEARCH('[1]Lookup for use classification'!$B$11,C1830)),ISNUMBER(SEARCH('[1]Lookup for use classification'!$C$11,C1830))),'[1]Lookup for use classification'!$A$11,IF(OR(ISNUMBER(SEARCH('[1]Lookup for use classification'!$B$12,C1830)),ISNUMBER(SEARCH('[1]Lookup for use classification'!$C$12,C1830))),'[1]Lookup for use classification'!$A$12,IF(OR(ISNUMBER(SEARCH('[1]Lookup for use classification'!$B$13,C1830)),ISNUMBER(SEARCH('[1]Lookup for use classification'!$C$13,C1830)),ISNUMBER(SEARCH('[1]Lookup for use classification'!$D$13,C1830)),,ISNUMBER(SEARCH('[1]Lookup for use classification'!$C$13,C1830)),ISNUMBER(SEARCH('[1]Lookup for use classification'!$E$13,C1830))),'[1]Lookup for use classification'!$A$13,IF(OR(ISNUMBER(SEARCH('[1]Lookup for use classification'!$B$14,C1830)),ISNUMBER(SEARCH('[1]Lookup for use classification'!$C$14,C1830))),'[1]Lookup for use classification'!$A$14,"Other"))))))))))))</f>
        <v>Other</v>
      </c>
      <c r="E1830" s="176"/>
      <c r="F1830" s="176"/>
      <c r="G1830" s="176"/>
    </row>
    <row r="1831" spans="1:10" hidden="1">
      <c r="A1831" s="187" t="s">
        <v>1390</v>
      </c>
      <c r="B1831" s="167" t="s">
        <v>4456</v>
      </c>
      <c r="C1831" s="174" t="s">
        <v>1385</v>
      </c>
      <c r="D1831" s="6" t="str">
        <f>IF(OR(ISNUMBER(SEARCH('[1]Lookup for use classification'!$B$1,C1831)),ISNUMBER(SEARCH('[1]Lookup for use classification'!$C$1,C1831)),ISNUMBER(SEARCH('[1]Lookup for use classification'!$D$1,C1831)),ISNUMBER(SEARCH('[1]Lookup for use classification'!$E$1,C1831))),'[1]Lookup for use classification'!$A$1,IF(ISNUMBER(SEARCH('[1]Lookup for use classification'!$B$2,C1831)),'[1]Lookup for use classification'!$A$2,IF(ISNUMBER(SEARCH('[1]Lookup for use classification'!$B$3,C1831)),'[1]Lookup for use classification'!$A$3,IF(OR(ISNUMBER(SEARCH('[1]Lookup for use classification'!$B$4,C1831)),ISNUMBER(SEARCH('[1]Lookup for use classification'!$C$4,C1831)),ISNUMBER(SEARCH('[1]Lookup for use classification'!$D$4,C1831)),ISNUMBER(SEARCH('[1]Lookup for use classification'!$E$4,C1831))),'[1]Lookup for use classification'!$A$4,IF(OR(ISNUMBER(SEARCH('[1]Lookup for use classification'!$B$5,C1831)),ISNUMBER(SEARCH('[1]Lookup for use classification'!$C$5,C1831)),ISNUMBER(SEARCH('[1]Lookup for use classification'!$D$5,C1831))),'[1]Lookup for use classification'!$A$5,IF(OR(ISNUMBER(SEARCH('[1]Lookup for use classification'!$B$7,C1831)),ISNUMBER(SEARCH('[1]Lookup for use classification'!$C$7,C1831)),ISNUMBER(SEARCH('[1]Lookup for use classification'!$D$7,C1831))),'[1]Lookup for use classification'!$A$7,IF(OR(ISNUMBER(SEARCH('[1]Lookup for use classification'!$B$9,C1831)),ISNUMBER(SEARCH('[1]Lookup for use classification'!$C$9,C1831)),ISNUMBER(SEARCH('[1]Lookup for use classification'!$D$9,C1831)),ISNUMBER(SEARCH('[1]Lookup for use classification'!$E$9,C1831)),ISNUMBER(SEARCH('[1]Lookup for use classification'!$F$9,C1831)),ISNUMBER(SEARCH('[1]Lookup for use classification'!$G$9,C1831)),ISNUMBER(SEARCH('[1]Lookup for use classification'!$H$9,C1831)),ISNUMBER(SEARCH('[1]Lookup for use classification'!$I$9,C1831)),ISNUMBER(SEARCH('[1]Lookup for use classification'!$J$9,C1831)),ISNUMBER(SEARCH('[1]Lookup for use classification'!$K$9,C1831))),'[1]Lookup for use classification'!$A$9,IF(OR(ISNUMBER(SEARCH('[1]Lookup for use classification'!$B$10,C1831)),ISNUMBER(SEARCH('[1]Lookup for use classification'!$C$10,C1831)),ISNUMBER(SEARCH('[1]Lookup for use classification'!$D$10,C1831)),ISNUMBER(SEARCH('[1]Lookup for use classification'!$E$10,C1831)),ISNUMBER(SEARCH('[1]Lookup for use classification'!$F$10,C1831)),ISNUMBER(SEARCH('[1]Lookup for use classification'!$G$10,C1831))),'[1]Lookup for use classification'!$A$10,IF(OR(ISNUMBER(SEARCH('[1]Lookup for use classification'!$B$11,C1831)),ISNUMBER(SEARCH('[1]Lookup for use classification'!$C$11,C1831))),'[1]Lookup for use classification'!$A$11,IF(OR(ISNUMBER(SEARCH('[1]Lookup for use classification'!$B$12,C1831)),ISNUMBER(SEARCH('[1]Lookup for use classification'!$C$12,C1831))),'[1]Lookup for use classification'!$A$12,IF(OR(ISNUMBER(SEARCH('[1]Lookup for use classification'!$B$13,C1831)),ISNUMBER(SEARCH('[1]Lookup for use classification'!$C$13,C1831)),ISNUMBER(SEARCH('[1]Lookup for use classification'!$D$13,C1831)),,ISNUMBER(SEARCH('[1]Lookup for use classification'!$C$13,C1831)),ISNUMBER(SEARCH('[1]Lookup for use classification'!$E$13,C1831))),'[1]Lookup for use classification'!$A$13,IF(OR(ISNUMBER(SEARCH('[1]Lookup for use classification'!$B$14,C1831)),ISNUMBER(SEARCH('[1]Lookup for use classification'!$C$14,C1831))),'[1]Lookup for use classification'!$A$14,"Other"))))))))))))</f>
        <v>Other</v>
      </c>
      <c r="E1831" s="176"/>
      <c r="F1831" s="176"/>
      <c r="G1831" s="176"/>
    </row>
    <row r="1832" spans="1:10" hidden="1">
      <c r="A1832" s="187" t="s">
        <v>1390</v>
      </c>
      <c r="B1832" s="167" t="s">
        <v>4456</v>
      </c>
      <c r="C1832" s="174" t="s">
        <v>1386</v>
      </c>
      <c r="D1832" s="6" t="str">
        <f>IF(OR(ISNUMBER(SEARCH('[1]Lookup for use classification'!$B$1,C1832)),ISNUMBER(SEARCH('[1]Lookup for use classification'!$C$1,C1832)),ISNUMBER(SEARCH('[1]Lookup for use classification'!$D$1,C1832)),ISNUMBER(SEARCH('[1]Lookup for use classification'!$E$1,C1832))),'[1]Lookup for use classification'!$A$1,IF(ISNUMBER(SEARCH('[1]Lookup for use classification'!$B$2,C1832)),'[1]Lookup for use classification'!$A$2,IF(ISNUMBER(SEARCH('[1]Lookup for use classification'!$B$3,C1832)),'[1]Lookup for use classification'!$A$3,IF(OR(ISNUMBER(SEARCH('[1]Lookup for use classification'!$B$4,C1832)),ISNUMBER(SEARCH('[1]Lookup for use classification'!$C$4,C1832)),ISNUMBER(SEARCH('[1]Lookup for use classification'!$D$4,C1832)),ISNUMBER(SEARCH('[1]Lookup for use classification'!$E$4,C1832))),'[1]Lookup for use classification'!$A$4,IF(OR(ISNUMBER(SEARCH('[1]Lookup for use classification'!$B$5,C1832)),ISNUMBER(SEARCH('[1]Lookup for use classification'!$C$5,C1832)),ISNUMBER(SEARCH('[1]Lookup for use classification'!$D$5,C1832))),'[1]Lookup for use classification'!$A$5,IF(OR(ISNUMBER(SEARCH('[1]Lookup for use classification'!$B$7,C1832)),ISNUMBER(SEARCH('[1]Lookup for use classification'!$C$7,C1832)),ISNUMBER(SEARCH('[1]Lookup for use classification'!$D$7,C1832))),'[1]Lookup for use classification'!$A$7,IF(OR(ISNUMBER(SEARCH('[1]Lookup for use classification'!$B$9,C1832)),ISNUMBER(SEARCH('[1]Lookup for use classification'!$C$9,C1832)),ISNUMBER(SEARCH('[1]Lookup for use classification'!$D$9,C1832)),ISNUMBER(SEARCH('[1]Lookup for use classification'!$E$9,C1832)),ISNUMBER(SEARCH('[1]Lookup for use classification'!$F$9,C1832)),ISNUMBER(SEARCH('[1]Lookup for use classification'!$G$9,C1832)),ISNUMBER(SEARCH('[1]Lookup for use classification'!$H$9,C1832)),ISNUMBER(SEARCH('[1]Lookup for use classification'!$I$9,C1832)),ISNUMBER(SEARCH('[1]Lookup for use classification'!$J$9,C1832)),ISNUMBER(SEARCH('[1]Lookup for use classification'!$K$9,C1832))),'[1]Lookup for use classification'!$A$9,IF(OR(ISNUMBER(SEARCH('[1]Lookup for use classification'!$B$10,C1832)),ISNUMBER(SEARCH('[1]Lookup for use classification'!$C$10,C1832)),ISNUMBER(SEARCH('[1]Lookup for use classification'!$D$10,C1832)),ISNUMBER(SEARCH('[1]Lookup for use classification'!$E$10,C1832)),ISNUMBER(SEARCH('[1]Lookup for use classification'!$F$10,C1832)),ISNUMBER(SEARCH('[1]Lookup for use classification'!$G$10,C1832))),'[1]Lookup for use classification'!$A$10,IF(OR(ISNUMBER(SEARCH('[1]Lookup for use classification'!$B$11,C1832)),ISNUMBER(SEARCH('[1]Lookup for use classification'!$C$11,C1832))),'[1]Lookup for use classification'!$A$11,IF(OR(ISNUMBER(SEARCH('[1]Lookup for use classification'!$B$12,C1832)),ISNUMBER(SEARCH('[1]Lookup for use classification'!$C$12,C1832))),'[1]Lookup for use classification'!$A$12,IF(OR(ISNUMBER(SEARCH('[1]Lookup for use classification'!$B$13,C1832)),ISNUMBER(SEARCH('[1]Lookup for use classification'!$C$13,C1832)),ISNUMBER(SEARCH('[1]Lookup for use classification'!$D$13,C1832)),,ISNUMBER(SEARCH('[1]Lookup for use classification'!$C$13,C1832)),ISNUMBER(SEARCH('[1]Lookup for use classification'!$E$13,C1832))),'[1]Lookup for use classification'!$A$13,IF(OR(ISNUMBER(SEARCH('[1]Lookup for use classification'!$B$14,C1832)),ISNUMBER(SEARCH('[1]Lookup for use classification'!$C$14,C1832))),'[1]Lookup for use classification'!$A$14,"Other"))))))))))))</f>
        <v>Other</v>
      </c>
      <c r="E1832" s="176"/>
      <c r="F1832" s="176"/>
      <c r="G1832" s="176"/>
    </row>
    <row r="1833" spans="1:10" hidden="1">
      <c r="A1833" s="187" t="s">
        <v>1390</v>
      </c>
      <c r="B1833" s="167" t="s">
        <v>4456</v>
      </c>
      <c r="C1833" s="174" t="s">
        <v>255</v>
      </c>
      <c r="D1833" s="6" t="str">
        <f>IF(OR(ISNUMBER(SEARCH('[1]Lookup for use classification'!$B$1,C1833)),ISNUMBER(SEARCH('[1]Lookup for use classification'!$C$1,C1833)),ISNUMBER(SEARCH('[1]Lookup for use classification'!$D$1,C1833)),ISNUMBER(SEARCH('[1]Lookup for use classification'!$E$1,C1833))),'[1]Lookup for use classification'!$A$1,IF(ISNUMBER(SEARCH('[1]Lookup for use classification'!$B$2,C1833)),'[1]Lookup for use classification'!$A$2,IF(ISNUMBER(SEARCH('[1]Lookup for use classification'!$B$3,C1833)),'[1]Lookup for use classification'!$A$3,IF(OR(ISNUMBER(SEARCH('[1]Lookup for use classification'!$B$4,C1833)),ISNUMBER(SEARCH('[1]Lookup for use classification'!$C$4,C1833)),ISNUMBER(SEARCH('[1]Lookup for use classification'!$D$4,C1833)),ISNUMBER(SEARCH('[1]Lookup for use classification'!$E$4,C1833))),'[1]Lookup for use classification'!$A$4,IF(OR(ISNUMBER(SEARCH('[1]Lookup for use classification'!$B$5,C1833)),ISNUMBER(SEARCH('[1]Lookup for use classification'!$C$5,C1833)),ISNUMBER(SEARCH('[1]Lookup for use classification'!$D$5,C1833))),'[1]Lookup for use classification'!$A$5,IF(OR(ISNUMBER(SEARCH('[1]Lookup for use classification'!$B$7,C1833)),ISNUMBER(SEARCH('[1]Lookup for use classification'!$C$7,C1833)),ISNUMBER(SEARCH('[1]Lookup for use classification'!$D$7,C1833))),'[1]Lookup for use classification'!$A$7,IF(OR(ISNUMBER(SEARCH('[1]Lookup for use classification'!$B$9,C1833)),ISNUMBER(SEARCH('[1]Lookup for use classification'!$C$9,C1833)),ISNUMBER(SEARCH('[1]Lookup for use classification'!$D$9,C1833)),ISNUMBER(SEARCH('[1]Lookup for use classification'!$E$9,C1833)),ISNUMBER(SEARCH('[1]Lookup for use classification'!$F$9,C1833)),ISNUMBER(SEARCH('[1]Lookup for use classification'!$G$9,C1833)),ISNUMBER(SEARCH('[1]Lookup for use classification'!$H$9,C1833)),ISNUMBER(SEARCH('[1]Lookup for use classification'!$I$9,C1833)),ISNUMBER(SEARCH('[1]Lookup for use classification'!$J$9,C1833)),ISNUMBER(SEARCH('[1]Lookup for use classification'!$K$9,C1833))),'[1]Lookup for use classification'!$A$9,IF(OR(ISNUMBER(SEARCH('[1]Lookup for use classification'!$B$10,C1833)),ISNUMBER(SEARCH('[1]Lookup for use classification'!$C$10,C1833)),ISNUMBER(SEARCH('[1]Lookup for use classification'!$D$10,C1833)),ISNUMBER(SEARCH('[1]Lookup for use classification'!$E$10,C1833)),ISNUMBER(SEARCH('[1]Lookup for use classification'!$F$10,C1833)),ISNUMBER(SEARCH('[1]Lookup for use classification'!$G$10,C1833))),'[1]Lookup for use classification'!$A$10,IF(OR(ISNUMBER(SEARCH('[1]Lookup for use classification'!$B$11,C1833)),ISNUMBER(SEARCH('[1]Lookup for use classification'!$C$11,C1833))),'[1]Lookup for use classification'!$A$11,IF(OR(ISNUMBER(SEARCH('[1]Lookup for use classification'!$B$12,C1833)),ISNUMBER(SEARCH('[1]Lookup for use classification'!$C$12,C1833))),'[1]Lookup for use classification'!$A$12,IF(OR(ISNUMBER(SEARCH('[1]Lookup for use classification'!$B$13,C1833)),ISNUMBER(SEARCH('[1]Lookup for use classification'!$C$13,C1833)),ISNUMBER(SEARCH('[1]Lookup for use classification'!$D$13,C1833)),,ISNUMBER(SEARCH('[1]Lookup for use classification'!$C$13,C1833)),ISNUMBER(SEARCH('[1]Lookup for use classification'!$E$13,C1833))),'[1]Lookup for use classification'!$A$13,IF(OR(ISNUMBER(SEARCH('[1]Lookup for use classification'!$B$14,C1833)),ISNUMBER(SEARCH('[1]Lookup for use classification'!$C$14,C1833))),'[1]Lookup for use classification'!$A$14,"Other"))))))))))))</f>
        <v>Other</v>
      </c>
      <c r="E1833" s="176"/>
      <c r="F1833" s="176"/>
      <c r="G1833" s="176"/>
    </row>
    <row r="1834" spans="1:10" hidden="1">
      <c r="A1834" s="193" t="s">
        <v>1390</v>
      </c>
      <c r="B1834" s="8" t="str">
        <f>IF(ISNA(VLOOKUP(CONCATENATE(A1834,C1834),EUS!$B$2:$B$1939,1,FALSE)),"","End Use Study")</f>
        <v>End Use Study</v>
      </c>
      <c r="C1834" s="162" t="s">
        <v>2483</v>
      </c>
      <c r="D1834" s="165" t="s">
        <v>2424</v>
      </c>
      <c r="E1834" s="163">
        <v>2130</v>
      </c>
      <c r="F1834" s="163"/>
      <c r="G1834" s="163"/>
      <c r="H1834" s="164">
        <v>656.2</v>
      </c>
      <c r="I1834" s="164"/>
      <c r="J1834" s="189">
        <v>6654</v>
      </c>
    </row>
    <row r="1835" spans="1:10" hidden="1">
      <c r="A1835" s="187" t="s">
        <v>1390</v>
      </c>
      <c r="B1835" s="167" t="s">
        <v>4456</v>
      </c>
      <c r="C1835" s="174" t="s">
        <v>162</v>
      </c>
      <c r="D1835" s="6" t="str">
        <f>IF(OR(ISNUMBER(SEARCH('[1]Lookup for use classification'!$B$1,C1835)),ISNUMBER(SEARCH('[1]Lookup for use classification'!$C$1,C1835)),ISNUMBER(SEARCH('[1]Lookup for use classification'!$D$1,C1835)),ISNUMBER(SEARCH('[1]Lookup for use classification'!$E$1,C1835))),'[1]Lookup for use classification'!$A$1,IF(ISNUMBER(SEARCH('[1]Lookup for use classification'!$B$2,C1835)),'[1]Lookup for use classification'!$A$2,IF(ISNUMBER(SEARCH('[1]Lookup for use classification'!$B$3,C1835)),'[1]Lookup for use classification'!$A$3,IF(OR(ISNUMBER(SEARCH('[1]Lookup for use classification'!$B$4,C1835)),ISNUMBER(SEARCH('[1]Lookup for use classification'!$C$4,C1835)),ISNUMBER(SEARCH('[1]Lookup for use classification'!$D$4,C1835)),ISNUMBER(SEARCH('[1]Lookup for use classification'!$E$4,C1835))),'[1]Lookup for use classification'!$A$4,IF(OR(ISNUMBER(SEARCH('[1]Lookup for use classification'!$B$5,C1835)),ISNUMBER(SEARCH('[1]Lookup for use classification'!$C$5,C1835)),ISNUMBER(SEARCH('[1]Lookup for use classification'!$D$5,C1835))),'[1]Lookup for use classification'!$A$5,IF(OR(ISNUMBER(SEARCH('[1]Lookup for use classification'!$B$7,C1835)),ISNUMBER(SEARCH('[1]Lookup for use classification'!$C$7,C1835)),ISNUMBER(SEARCH('[1]Lookup for use classification'!$D$7,C1835))),'[1]Lookup for use classification'!$A$7,IF(OR(ISNUMBER(SEARCH('[1]Lookup for use classification'!$B$9,C1835)),ISNUMBER(SEARCH('[1]Lookup for use classification'!$C$9,C1835)),ISNUMBER(SEARCH('[1]Lookup for use classification'!$D$9,C1835)),ISNUMBER(SEARCH('[1]Lookup for use classification'!$E$9,C1835)),ISNUMBER(SEARCH('[1]Lookup for use classification'!$F$9,C1835)),ISNUMBER(SEARCH('[1]Lookup for use classification'!$G$9,C1835)),ISNUMBER(SEARCH('[1]Lookup for use classification'!$H$9,C1835)),ISNUMBER(SEARCH('[1]Lookup for use classification'!$I$9,C1835)),ISNUMBER(SEARCH('[1]Lookup for use classification'!$J$9,C1835)),ISNUMBER(SEARCH('[1]Lookup for use classification'!$K$9,C1835))),'[1]Lookup for use classification'!$A$9,IF(OR(ISNUMBER(SEARCH('[1]Lookup for use classification'!$B$10,C1835)),ISNUMBER(SEARCH('[1]Lookup for use classification'!$C$10,C1835)),ISNUMBER(SEARCH('[1]Lookup for use classification'!$D$10,C1835)),ISNUMBER(SEARCH('[1]Lookup for use classification'!$E$10,C1835)),ISNUMBER(SEARCH('[1]Lookup for use classification'!$F$10,C1835)),ISNUMBER(SEARCH('[1]Lookup for use classification'!$G$10,C1835))),'[1]Lookup for use classification'!$A$10,IF(OR(ISNUMBER(SEARCH('[1]Lookup for use classification'!$B$11,C1835)),ISNUMBER(SEARCH('[1]Lookup for use classification'!$C$11,C1835))),'[1]Lookup for use classification'!$A$11,IF(OR(ISNUMBER(SEARCH('[1]Lookup for use classification'!$B$12,C1835)),ISNUMBER(SEARCH('[1]Lookup for use classification'!$C$12,C1835))),'[1]Lookup for use classification'!$A$12,IF(OR(ISNUMBER(SEARCH('[1]Lookup for use classification'!$B$13,C1835)),ISNUMBER(SEARCH('[1]Lookup for use classification'!$C$13,C1835)),ISNUMBER(SEARCH('[1]Lookup for use classification'!$D$13,C1835)),,ISNUMBER(SEARCH('[1]Lookup for use classification'!$C$13,C1835)),ISNUMBER(SEARCH('[1]Lookup for use classification'!$E$13,C1835))),'[1]Lookup for use classification'!$A$13,IF(OR(ISNUMBER(SEARCH('[1]Lookup for use classification'!$B$14,C1835)),ISNUMBER(SEARCH('[1]Lookup for use classification'!$C$14,C1835))),'[1]Lookup for use classification'!$A$14,"Other"))))))))))))</f>
        <v>Public Assembly</v>
      </c>
      <c r="E1835" s="176"/>
      <c r="F1835" s="176"/>
      <c r="G1835" s="176"/>
    </row>
    <row r="1836" spans="1:10" hidden="1">
      <c r="A1836" s="187" t="s">
        <v>1390</v>
      </c>
      <c r="B1836" s="167" t="s">
        <v>4456</v>
      </c>
      <c r="C1836" s="174" t="s">
        <v>1373</v>
      </c>
      <c r="D1836" s="6" t="str">
        <f>IF(OR(ISNUMBER(SEARCH('[1]Lookup for use classification'!$B$1,C1836)),ISNUMBER(SEARCH('[1]Lookup for use classification'!$C$1,C1836)),ISNUMBER(SEARCH('[1]Lookup for use classification'!$D$1,C1836)),ISNUMBER(SEARCH('[1]Lookup for use classification'!$E$1,C1836))),'[1]Lookup for use classification'!$A$1,IF(ISNUMBER(SEARCH('[1]Lookup for use classification'!$B$2,C1836)),'[1]Lookup for use classification'!$A$2,IF(ISNUMBER(SEARCH('[1]Lookup for use classification'!$B$3,C1836)),'[1]Lookup for use classification'!$A$3,IF(OR(ISNUMBER(SEARCH('[1]Lookup for use classification'!$B$4,C1836)),ISNUMBER(SEARCH('[1]Lookup for use classification'!$C$4,C1836)),ISNUMBER(SEARCH('[1]Lookup for use classification'!$D$4,C1836)),ISNUMBER(SEARCH('[1]Lookup for use classification'!$E$4,C1836))),'[1]Lookup for use classification'!$A$4,IF(OR(ISNUMBER(SEARCH('[1]Lookup for use classification'!$B$5,C1836)),ISNUMBER(SEARCH('[1]Lookup for use classification'!$C$5,C1836)),ISNUMBER(SEARCH('[1]Lookup for use classification'!$D$5,C1836))),'[1]Lookup for use classification'!$A$5,IF(OR(ISNUMBER(SEARCH('[1]Lookup for use classification'!$B$7,C1836)),ISNUMBER(SEARCH('[1]Lookup for use classification'!$C$7,C1836)),ISNUMBER(SEARCH('[1]Lookup for use classification'!$D$7,C1836))),'[1]Lookup for use classification'!$A$7,IF(OR(ISNUMBER(SEARCH('[1]Lookup for use classification'!$B$9,C1836)),ISNUMBER(SEARCH('[1]Lookup for use classification'!$C$9,C1836)),ISNUMBER(SEARCH('[1]Lookup for use classification'!$D$9,C1836)),ISNUMBER(SEARCH('[1]Lookup for use classification'!$E$9,C1836)),ISNUMBER(SEARCH('[1]Lookup for use classification'!$F$9,C1836)),ISNUMBER(SEARCH('[1]Lookup for use classification'!$G$9,C1836)),ISNUMBER(SEARCH('[1]Lookup for use classification'!$H$9,C1836)),ISNUMBER(SEARCH('[1]Lookup for use classification'!$I$9,C1836)),ISNUMBER(SEARCH('[1]Lookup for use classification'!$J$9,C1836)),ISNUMBER(SEARCH('[1]Lookup for use classification'!$K$9,C1836))),'[1]Lookup for use classification'!$A$9,IF(OR(ISNUMBER(SEARCH('[1]Lookup for use classification'!$B$10,C1836)),ISNUMBER(SEARCH('[1]Lookup for use classification'!$C$10,C1836)),ISNUMBER(SEARCH('[1]Lookup for use classification'!$D$10,C1836)),ISNUMBER(SEARCH('[1]Lookup for use classification'!$E$10,C1836)),ISNUMBER(SEARCH('[1]Lookup for use classification'!$F$10,C1836)),ISNUMBER(SEARCH('[1]Lookup for use classification'!$G$10,C1836))),'[1]Lookup for use classification'!$A$10,IF(OR(ISNUMBER(SEARCH('[1]Lookup for use classification'!$B$11,C1836)),ISNUMBER(SEARCH('[1]Lookup for use classification'!$C$11,C1836))),'[1]Lookup for use classification'!$A$11,IF(OR(ISNUMBER(SEARCH('[1]Lookup for use classification'!$B$12,C1836)),ISNUMBER(SEARCH('[1]Lookup for use classification'!$C$12,C1836))),'[1]Lookup for use classification'!$A$12,IF(OR(ISNUMBER(SEARCH('[1]Lookup for use classification'!$B$13,C1836)),ISNUMBER(SEARCH('[1]Lookup for use classification'!$C$13,C1836)),ISNUMBER(SEARCH('[1]Lookup for use classification'!$D$13,C1836)),,ISNUMBER(SEARCH('[1]Lookup for use classification'!$C$13,C1836)),ISNUMBER(SEARCH('[1]Lookup for use classification'!$E$13,C1836))),'[1]Lookup for use classification'!$A$13,IF(OR(ISNUMBER(SEARCH('[1]Lookup for use classification'!$B$14,C1836)),ISNUMBER(SEARCH('[1]Lookup for use classification'!$C$14,C1836))),'[1]Lookup for use classification'!$A$14,"Other"))))))))))))</f>
        <v>Residential - Multi-Family</v>
      </c>
      <c r="E1836" s="175"/>
      <c r="F1836" s="176"/>
      <c r="G1836" s="176"/>
    </row>
    <row r="1837" spans="1:10" hidden="1">
      <c r="A1837" s="187" t="s">
        <v>1390</v>
      </c>
      <c r="B1837" s="167" t="s">
        <v>4456</v>
      </c>
      <c r="C1837" s="174" t="s">
        <v>1387</v>
      </c>
      <c r="D1837" s="6" t="str">
        <f>IF(OR(ISNUMBER(SEARCH('[1]Lookup for use classification'!$B$1,C1837)),ISNUMBER(SEARCH('[1]Lookup for use classification'!$C$1,C1837)),ISNUMBER(SEARCH('[1]Lookup for use classification'!$D$1,C1837)),ISNUMBER(SEARCH('[1]Lookup for use classification'!$E$1,C1837))),'[1]Lookup for use classification'!$A$1,IF(ISNUMBER(SEARCH('[1]Lookup for use classification'!$B$2,C1837)),'[1]Lookup for use classification'!$A$2,IF(ISNUMBER(SEARCH('[1]Lookup for use classification'!$B$3,C1837)),'[1]Lookup for use classification'!$A$3,IF(OR(ISNUMBER(SEARCH('[1]Lookup for use classification'!$B$4,C1837)),ISNUMBER(SEARCH('[1]Lookup for use classification'!$C$4,C1837)),ISNUMBER(SEARCH('[1]Lookup for use classification'!$D$4,C1837)),ISNUMBER(SEARCH('[1]Lookup for use classification'!$E$4,C1837))),'[1]Lookup for use classification'!$A$4,IF(OR(ISNUMBER(SEARCH('[1]Lookup for use classification'!$B$5,C1837)),ISNUMBER(SEARCH('[1]Lookup for use classification'!$C$5,C1837)),ISNUMBER(SEARCH('[1]Lookup for use classification'!$D$5,C1837))),'[1]Lookup for use classification'!$A$5,IF(OR(ISNUMBER(SEARCH('[1]Lookup for use classification'!$B$7,C1837)),ISNUMBER(SEARCH('[1]Lookup for use classification'!$C$7,C1837)),ISNUMBER(SEARCH('[1]Lookup for use classification'!$D$7,C1837))),'[1]Lookup for use classification'!$A$7,IF(OR(ISNUMBER(SEARCH('[1]Lookup for use classification'!$B$9,C1837)),ISNUMBER(SEARCH('[1]Lookup for use classification'!$C$9,C1837)),ISNUMBER(SEARCH('[1]Lookup for use classification'!$D$9,C1837)),ISNUMBER(SEARCH('[1]Lookup for use classification'!$E$9,C1837)),ISNUMBER(SEARCH('[1]Lookup for use classification'!$F$9,C1837)),ISNUMBER(SEARCH('[1]Lookup for use classification'!$G$9,C1837)),ISNUMBER(SEARCH('[1]Lookup for use classification'!$H$9,C1837)),ISNUMBER(SEARCH('[1]Lookup for use classification'!$I$9,C1837)),ISNUMBER(SEARCH('[1]Lookup for use classification'!$J$9,C1837)),ISNUMBER(SEARCH('[1]Lookup for use classification'!$K$9,C1837))),'[1]Lookup for use classification'!$A$9,IF(OR(ISNUMBER(SEARCH('[1]Lookup for use classification'!$B$10,C1837)),ISNUMBER(SEARCH('[1]Lookup for use classification'!$C$10,C1837)),ISNUMBER(SEARCH('[1]Lookup for use classification'!$D$10,C1837)),ISNUMBER(SEARCH('[1]Lookup for use classification'!$E$10,C1837)),ISNUMBER(SEARCH('[1]Lookup for use classification'!$F$10,C1837)),ISNUMBER(SEARCH('[1]Lookup for use classification'!$G$10,C1837))),'[1]Lookup for use classification'!$A$10,IF(OR(ISNUMBER(SEARCH('[1]Lookup for use classification'!$B$11,C1837)),ISNUMBER(SEARCH('[1]Lookup for use classification'!$C$11,C1837))),'[1]Lookup for use classification'!$A$11,IF(OR(ISNUMBER(SEARCH('[1]Lookup for use classification'!$B$12,C1837)),ISNUMBER(SEARCH('[1]Lookup for use classification'!$C$12,C1837))),'[1]Lookup for use classification'!$A$12,IF(OR(ISNUMBER(SEARCH('[1]Lookup for use classification'!$B$13,C1837)),ISNUMBER(SEARCH('[1]Lookup for use classification'!$C$13,C1837)),ISNUMBER(SEARCH('[1]Lookup for use classification'!$D$13,C1837)),,ISNUMBER(SEARCH('[1]Lookup for use classification'!$C$13,C1837)),ISNUMBER(SEARCH('[1]Lookup for use classification'!$E$13,C1837))),'[1]Lookup for use classification'!$A$13,IF(OR(ISNUMBER(SEARCH('[1]Lookup for use classification'!$B$14,C1837)),ISNUMBER(SEARCH('[1]Lookup for use classification'!$C$14,C1837))),'[1]Lookup for use classification'!$A$14,"Other"))))))))))))</f>
        <v>Warehousing</v>
      </c>
      <c r="E1837" s="176">
        <v>1104</v>
      </c>
      <c r="F1837" s="176"/>
      <c r="G1837" s="176"/>
    </row>
    <row r="1838" spans="1:10" hidden="1">
      <c r="A1838" s="187" t="s">
        <v>1390</v>
      </c>
      <c r="B1838" s="167" t="s">
        <v>4456</v>
      </c>
      <c r="C1838" s="174" t="s">
        <v>1375</v>
      </c>
      <c r="D1838" s="6" t="str">
        <f>IF(OR(ISNUMBER(SEARCH('[1]Lookup for use classification'!$B$1,C1838)),ISNUMBER(SEARCH('[1]Lookup for use classification'!$C$1,C1838)),ISNUMBER(SEARCH('[1]Lookup for use classification'!$D$1,C1838)),ISNUMBER(SEARCH('[1]Lookup for use classification'!$E$1,C1838))),'[1]Lookup for use classification'!$A$1,IF(ISNUMBER(SEARCH('[1]Lookup for use classification'!$B$2,C1838)),'[1]Lookup for use classification'!$A$2,IF(ISNUMBER(SEARCH('[1]Lookup for use classification'!$B$3,C1838)),'[1]Lookup for use classification'!$A$3,IF(OR(ISNUMBER(SEARCH('[1]Lookup for use classification'!$B$4,C1838)),ISNUMBER(SEARCH('[1]Lookup for use classification'!$C$4,C1838)),ISNUMBER(SEARCH('[1]Lookup for use classification'!$D$4,C1838)),ISNUMBER(SEARCH('[1]Lookup for use classification'!$E$4,C1838))),'[1]Lookup for use classification'!$A$4,IF(OR(ISNUMBER(SEARCH('[1]Lookup for use classification'!$B$5,C1838)),ISNUMBER(SEARCH('[1]Lookup for use classification'!$C$5,C1838)),ISNUMBER(SEARCH('[1]Lookup for use classification'!$D$5,C1838))),'[1]Lookup for use classification'!$A$5,IF(OR(ISNUMBER(SEARCH('[1]Lookup for use classification'!$B$7,C1838)),ISNUMBER(SEARCH('[1]Lookup for use classification'!$C$7,C1838)),ISNUMBER(SEARCH('[1]Lookup for use classification'!$D$7,C1838))),'[1]Lookup for use classification'!$A$7,IF(OR(ISNUMBER(SEARCH('[1]Lookup for use classification'!$B$9,C1838)),ISNUMBER(SEARCH('[1]Lookup for use classification'!$C$9,C1838)),ISNUMBER(SEARCH('[1]Lookup for use classification'!$D$9,C1838)),ISNUMBER(SEARCH('[1]Lookup for use classification'!$E$9,C1838)),ISNUMBER(SEARCH('[1]Lookup for use classification'!$F$9,C1838)),ISNUMBER(SEARCH('[1]Lookup for use classification'!$G$9,C1838)),ISNUMBER(SEARCH('[1]Lookup for use classification'!$H$9,C1838)),ISNUMBER(SEARCH('[1]Lookup for use classification'!$I$9,C1838)),ISNUMBER(SEARCH('[1]Lookup for use classification'!$J$9,C1838)),ISNUMBER(SEARCH('[1]Lookup for use classification'!$K$9,C1838))),'[1]Lookup for use classification'!$A$9,IF(OR(ISNUMBER(SEARCH('[1]Lookup for use classification'!$B$10,C1838)),ISNUMBER(SEARCH('[1]Lookup for use classification'!$C$10,C1838)),ISNUMBER(SEARCH('[1]Lookup for use classification'!$D$10,C1838)),ISNUMBER(SEARCH('[1]Lookup for use classification'!$E$10,C1838)),ISNUMBER(SEARCH('[1]Lookup for use classification'!$F$10,C1838)),ISNUMBER(SEARCH('[1]Lookup for use classification'!$G$10,C1838))),'[1]Lookup for use classification'!$A$10,IF(OR(ISNUMBER(SEARCH('[1]Lookup for use classification'!$B$11,C1838)),ISNUMBER(SEARCH('[1]Lookup for use classification'!$C$11,C1838))),'[1]Lookup for use classification'!$A$11,IF(OR(ISNUMBER(SEARCH('[1]Lookup for use classification'!$B$12,C1838)),ISNUMBER(SEARCH('[1]Lookup for use classification'!$C$12,C1838))),'[1]Lookup for use classification'!$A$12,IF(OR(ISNUMBER(SEARCH('[1]Lookup for use classification'!$B$13,C1838)),ISNUMBER(SEARCH('[1]Lookup for use classification'!$C$13,C1838)),ISNUMBER(SEARCH('[1]Lookup for use classification'!$D$13,C1838)),,ISNUMBER(SEARCH('[1]Lookup for use classification'!$C$13,C1838)),ISNUMBER(SEARCH('[1]Lookup for use classification'!$E$13,C1838))),'[1]Lookup for use classification'!$A$13,IF(OR(ISNUMBER(SEARCH('[1]Lookup for use classification'!$B$14,C1838)),ISNUMBER(SEARCH('[1]Lookup for use classification'!$C$14,C1838))),'[1]Lookup for use classification'!$A$14,"Other"))))))))))))</f>
        <v>Warehousing</v>
      </c>
      <c r="E1838" s="176"/>
      <c r="F1838" s="176"/>
      <c r="G1838" s="176"/>
    </row>
    <row r="1839" spans="1:10" hidden="1">
      <c r="A1839" s="187" t="s">
        <v>1390</v>
      </c>
      <c r="B1839" s="167" t="s">
        <v>4456</v>
      </c>
      <c r="C1839" s="174" t="s">
        <v>1389</v>
      </c>
      <c r="D1839" s="6" t="str">
        <f>IF(OR(ISNUMBER(SEARCH('[1]Lookup for use classification'!$B$1,C1839)),ISNUMBER(SEARCH('[1]Lookup for use classification'!$C$1,C1839)),ISNUMBER(SEARCH('[1]Lookup for use classification'!$D$1,C1839)),ISNUMBER(SEARCH('[1]Lookup for use classification'!$E$1,C1839))),'[1]Lookup for use classification'!$A$1,IF(ISNUMBER(SEARCH('[1]Lookup for use classification'!$B$2,C1839)),'[1]Lookup for use classification'!$A$2,IF(ISNUMBER(SEARCH('[1]Lookup for use classification'!$B$3,C1839)),'[1]Lookup for use classification'!$A$3,IF(OR(ISNUMBER(SEARCH('[1]Lookup for use classification'!$B$4,C1839)),ISNUMBER(SEARCH('[1]Lookup for use classification'!$C$4,C1839)),ISNUMBER(SEARCH('[1]Lookup for use classification'!$D$4,C1839)),ISNUMBER(SEARCH('[1]Lookup for use classification'!$E$4,C1839))),'[1]Lookup for use classification'!$A$4,IF(OR(ISNUMBER(SEARCH('[1]Lookup for use classification'!$B$5,C1839)),ISNUMBER(SEARCH('[1]Lookup for use classification'!$C$5,C1839)),ISNUMBER(SEARCH('[1]Lookup for use classification'!$D$5,C1839))),'[1]Lookup for use classification'!$A$5,IF(OR(ISNUMBER(SEARCH('[1]Lookup for use classification'!$B$7,C1839)),ISNUMBER(SEARCH('[1]Lookup for use classification'!$C$7,C1839)),ISNUMBER(SEARCH('[1]Lookup for use classification'!$D$7,C1839))),'[1]Lookup for use classification'!$A$7,IF(OR(ISNUMBER(SEARCH('[1]Lookup for use classification'!$B$9,C1839)),ISNUMBER(SEARCH('[1]Lookup for use classification'!$C$9,C1839)),ISNUMBER(SEARCH('[1]Lookup for use classification'!$D$9,C1839)),ISNUMBER(SEARCH('[1]Lookup for use classification'!$E$9,C1839)),ISNUMBER(SEARCH('[1]Lookup for use classification'!$F$9,C1839)),ISNUMBER(SEARCH('[1]Lookup for use classification'!$G$9,C1839)),ISNUMBER(SEARCH('[1]Lookup for use classification'!$H$9,C1839)),ISNUMBER(SEARCH('[1]Lookup for use classification'!$I$9,C1839)),ISNUMBER(SEARCH('[1]Lookup for use classification'!$J$9,C1839)),ISNUMBER(SEARCH('[1]Lookup for use classification'!$K$9,C1839))),'[1]Lookup for use classification'!$A$9,IF(OR(ISNUMBER(SEARCH('[1]Lookup for use classification'!$B$10,C1839)),ISNUMBER(SEARCH('[1]Lookup for use classification'!$C$10,C1839)),ISNUMBER(SEARCH('[1]Lookup for use classification'!$D$10,C1839)),ISNUMBER(SEARCH('[1]Lookup for use classification'!$E$10,C1839)),ISNUMBER(SEARCH('[1]Lookup for use classification'!$F$10,C1839)),ISNUMBER(SEARCH('[1]Lookup for use classification'!$G$10,C1839))),'[1]Lookup for use classification'!$A$10,IF(OR(ISNUMBER(SEARCH('[1]Lookup for use classification'!$B$11,C1839)),ISNUMBER(SEARCH('[1]Lookup for use classification'!$C$11,C1839))),'[1]Lookup for use classification'!$A$11,IF(OR(ISNUMBER(SEARCH('[1]Lookup for use classification'!$B$12,C1839)),ISNUMBER(SEARCH('[1]Lookup for use classification'!$C$12,C1839))),'[1]Lookup for use classification'!$A$12,IF(OR(ISNUMBER(SEARCH('[1]Lookup for use classification'!$B$13,C1839)),ISNUMBER(SEARCH('[1]Lookup for use classification'!$C$13,C1839)),ISNUMBER(SEARCH('[1]Lookup for use classification'!$D$13,C1839)),,ISNUMBER(SEARCH('[1]Lookup for use classification'!$C$13,C1839)),ISNUMBER(SEARCH('[1]Lookup for use classification'!$E$13,C1839))),'[1]Lookup for use classification'!$A$13,IF(OR(ISNUMBER(SEARCH('[1]Lookup for use classification'!$B$14,C1839)),ISNUMBER(SEARCH('[1]Lookup for use classification'!$C$14,C1839))),'[1]Lookup for use classification'!$A$14,"Other"))))))))))))</f>
        <v>Water &amp; Sewer</v>
      </c>
      <c r="E1839" s="176">
        <v>1400</v>
      </c>
      <c r="F1839" s="176"/>
      <c r="G1839" s="176"/>
    </row>
    <row r="1840" spans="1:10" hidden="1">
      <c r="A1840" s="187" t="s">
        <v>1390</v>
      </c>
      <c r="B1840" s="167" t="s">
        <v>4456</v>
      </c>
      <c r="C1840" s="174" t="s">
        <v>1384</v>
      </c>
      <c r="D1840" s="6" t="s">
        <v>65</v>
      </c>
      <c r="E1840" s="176"/>
      <c r="F1840" s="176"/>
      <c r="G1840" s="176"/>
    </row>
    <row r="1841" spans="1:12" hidden="1">
      <c r="A1841" s="185" t="s">
        <v>1414</v>
      </c>
      <c r="B1841" s="167" t="s">
        <v>4456</v>
      </c>
      <c r="C1841" s="190" t="s">
        <v>1394</v>
      </c>
      <c r="D1841" s="6" t="str">
        <f>IF(OR(ISNUMBER(SEARCH('[1]Lookup for use classification'!$B$1,C1841)),ISNUMBER(SEARCH('[1]Lookup for use classification'!$C$1,C1841)),ISNUMBER(SEARCH('[1]Lookup for use classification'!$D$1,C1841)),ISNUMBER(SEARCH('[1]Lookup for use classification'!$E$1,C1841))),'[1]Lookup for use classification'!$A$1,IF(ISNUMBER(SEARCH('[1]Lookup for use classification'!$B$2,C1841)),'[1]Lookup for use classification'!$A$2,IF(ISNUMBER(SEARCH('[1]Lookup for use classification'!$B$3,C1841)),'[1]Lookup for use classification'!$A$3,IF(OR(ISNUMBER(SEARCH('[1]Lookup for use classification'!$B$4,C1841)),ISNUMBER(SEARCH('[1]Lookup for use classification'!$C$4,C1841)),ISNUMBER(SEARCH('[1]Lookup for use classification'!$D$4,C1841)),ISNUMBER(SEARCH('[1]Lookup for use classification'!$E$4,C1841))),'[1]Lookup for use classification'!$A$4,IF(OR(ISNUMBER(SEARCH('[1]Lookup for use classification'!$B$5,C1841)),ISNUMBER(SEARCH('[1]Lookup for use classification'!$C$5,C1841)),ISNUMBER(SEARCH('[1]Lookup for use classification'!$D$5,C1841))),'[1]Lookup for use classification'!$A$5,IF(OR(ISNUMBER(SEARCH('[1]Lookup for use classification'!$B$7,C1841)),ISNUMBER(SEARCH('[1]Lookup for use classification'!$C$7,C1841)),ISNUMBER(SEARCH('[1]Lookup for use classification'!$D$7,C1841))),'[1]Lookup for use classification'!$A$7,IF(OR(ISNUMBER(SEARCH('[1]Lookup for use classification'!$B$9,C1841)),ISNUMBER(SEARCH('[1]Lookup for use classification'!$C$9,C1841)),ISNUMBER(SEARCH('[1]Lookup for use classification'!$D$9,C1841)),ISNUMBER(SEARCH('[1]Lookup for use classification'!$E$9,C1841)),ISNUMBER(SEARCH('[1]Lookup for use classification'!$F$9,C1841)),ISNUMBER(SEARCH('[1]Lookup for use classification'!$G$9,C1841)),ISNUMBER(SEARCH('[1]Lookup for use classification'!$H$9,C1841)),ISNUMBER(SEARCH('[1]Lookup for use classification'!$I$9,C1841)),ISNUMBER(SEARCH('[1]Lookup for use classification'!$J$9,C1841)),ISNUMBER(SEARCH('[1]Lookup for use classification'!$K$9,C1841))),'[1]Lookup for use classification'!$A$9,IF(OR(ISNUMBER(SEARCH('[1]Lookup for use classification'!$B$10,C1841)),ISNUMBER(SEARCH('[1]Lookup for use classification'!$C$10,C1841)),ISNUMBER(SEARCH('[1]Lookup for use classification'!$D$10,C1841)),ISNUMBER(SEARCH('[1]Lookup for use classification'!$E$10,C1841)),ISNUMBER(SEARCH('[1]Lookup for use classification'!$F$10,C1841)),ISNUMBER(SEARCH('[1]Lookup for use classification'!$G$10,C1841))),'[1]Lookup for use classification'!$A$10,IF(OR(ISNUMBER(SEARCH('[1]Lookup for use classification'!$B$11,C1841)),ISNUMBER(SEARCH('[1]Lookup for use classification'!$C$11,C1841))),'[1]Lookup for use classification'!$A$11,IF(OR(ISNUMBER(SEARCH('[1]Lookup for use classification'!$B$12,C1841)),ISNUMBER(SEARCH('[1]Lookup for use classification'!$C$12,C1841))),'[1]Lookup for use classification'!$A$12,IF(OR(ISNUMBER(SEARCH('[1]Lookup for use classification'!$B$13,C1841)),ISNUMBER(SEARCH('[1]Lookup for use classification'!$C$13,C1841)),ISNUMBER(SEARCH('[1]Lookup for use classification'!$D$13,C1841)),,ISNUMBER(SEARCH('[1]Lookup for use classification'!$C$13,C1841)),ISNUMBER(SEARCH('[1]Lookup for use classification'!$E$13,C1841))),'[1]Lookup for use classification'!$A$13,IF(OR(ISNUMBER(SEARCH('[1]Lookup for use classification'!$B$14,C1841)),ISNUMBER(SEARCH('[1]Lookup for use classification'!$C$14,C1841))),'[1]Lookup for use classification'!$A$14,"Other"))))))))))))</f>
        <v>Accomodation Services</v>
      </c>
      <c r="E1841" s="206"/>
      <c r="F1841" s="220"/>
      <c r="G1841" s="220"/>
    </row>
    <row r="1842" spans="1:12" hidden="1">
      <c r="A1842" s="185" t="s">
        <v>1414</v>
      </c>
      <c r="B1842" s="167" t="s">
        <v>4456</v>
      </c>
      <c r="C1842" s="174" t="s">
        <v>1401</v>
      </c>
      <c r="D1842" s="6" t="str">
        <f>IF(OR(ISNUMBER(SEARCH('[1]Lookup for use classification'!$B$1,C1842)),ISNUMBER(SEARCH('[1]Lookup for use classification'!$C$1,C1842)),ISNUMBER(SEARCH('[1]Lookup for use classification'!$D$1,C1842)),ISNUMBER(SEARCH('[1]Lookup for use classification'!$E$1,C1842))),'[1]Lookup for use classification'!$A$1,IF(ISNUMBER(SEARCH('[1]Lookup for use classification'!$B$2,C1842)),'[1]Lookup for use classification'!$A$2,IF(ISNUMBER(SEARCH('[1]Lookup for use classification'!$B$3,C1842)),'[1]Lookup for use classification'!$A$3,IF(OR(ISNUMBER(SEARCH('[1]Lookup for use classification'!$B$4,C1842)),ISNUMBER(SEARCH('[1]Lookup for use classification'!$C$4,C1842)),ISNUMBER(SEARCH('[1]Lookup for use classification'!$D$4,C1842)),ISNUMBER(SEARCH('[1]Lookup for use classification'!$E$4,C1842))),'[1]Lookup for use classification'!$A$4,IF(OR(ISNUMBER(SEARCH('[1]Lookup for use classification'!$B$5,C1842)),ISNUMBER(SEARCH('[1]Lookup for use classification'!$C$5,C1842)),ISNUMBER(SEARCH('[1]Lookup for use classification'!$D$5,C1842))),'[1]Lookup for use classification'!$A$5,IF(OR(ISNUMBER(SEARCH('[1]Lookup for use classification'!$B$7,C1842)),ISNUMBER(SEARCH('[1]Lookup for use classification'!$C$7,C1842)),ISNUMBER(SEARCH('[1]Lookup for use classification'!$D$7,C1842))),'[1]Lookup for use classification'!$A$7,IF(OR(ISNUMBER(SEARCH('[1]Lookup for use classification'!$B$9,C1842)),ISNUMBER(SEARCH('[1]Lookup for use classification'!$C$9,C1842)),ISNUMBER(SEARCH('[1]Lookup for use classification'!$D$9,C1842)),ISNUMBER(SEARCH('[1]Lookup for use classification'!$E$9,C1842)),ISNUMBER(SEARCH('[1]Lookup for use classification'!$F$9,C1842)),ISNUMBER(SEARCH('[1]Lookup for use classification'!$G$9,C1842)),ISNUMBER(SEARCH('[1]Lookup for use classification'!$H$9,C1842)),ISNUMBER(SEARCH('[1]Lookup for use classification'!$I$9,C1842)),ISNUMBER(SEARCH('[1]Lookup for use classification'!$J$9,C1842)),ISNUMBER(SEARCH('[1]Lookup for use classification'!$K$9,C1842))),'[1]Lookup for use classification'!$A$9,IF(OR(ISNUMBER(SEARCH('[1]Lookup for use classification'!$B$10,C1842)),ISNUMBER(SEARCH('[1]Lookup for use classification'!$C$10,C1842)),ISNUMBER(SEARCH('[1]Lookup for use classification'!$D$10,C1842)),ISNUMBER(SEARCH('[1]Lookup for use classification'!$E$10,C1842)),ISNUMBER(SEARCH('[1]Lookup for use classification'!$F$10,C1842)),ISNUMBER(SEARCH('[1]Lookup for use classification'!$G$10,C1842))),'[1]Lookup for use classification'!$A$10,IF(OR(ISNUMBER(SEARCH('[1]Lookup for use classification'!$B$11,C1842)),ISNUMBER(SEARCH('[1]Lookup for use classification'!$C$11,C1842))),'[1]Lookup for use classification'!$A$11,IF(OR(ISNUMBER(SEARCH('[1]Lookup for use classification'!$B$12,C1842)),ISNUMBER(SEARCH('[1]Lookup for use classification'!$C$12,C1842))),'[1]Lookup for use classification'!$A$12,IF(OR(ISNUMBER(SEARCH('[1]Lookup for use classification'!$B$13,C1842)),ISNUMBER(SEARCH('[1]Lookup for use classification'!$C$13,C1842)),ISNUMBER(SEARCH('[1]Lookup for use classification'!$D$13,C1842)),,ISNUMBER(SEARCH('[1]Lookup for use classification'!$C$13,C1842)),ISNUMBER(SEARCH('[1]Lookup for use classification'!$E$13,C1842))),'[1]Lookup for use classification'!$A$13,IF(OR(ISNUMBER(SEARCH('[1]Lookup for use classification'!$B$14,C1842)),ISNUMBER(SEARCH('[1]Lookup for use classification'!$C$14,C1842))),'[1]Lookup for use classification'!$A$14,"Other"))))))))))))</f>
        <v>Accomodation Services</v>
      </c>
      <c r="E1842" s="175"/>
      <c r="F1842" s="176"/>
      <c r="G1842" s="176"/>
    </row>
    <row r="1843" spans="1:12" hidden="1">
      <c r="A1843" s="185" t="s">
        <v>1414</v>
      </c>
      <c r="B1843" s="167" t="s">
        <v>4456</v>
      </c>
      <c r="C1843" s="174" t="s">
        <v>1404</v>
      </c>
      <c r="D1843" s="6" t="str">
        <f>IF(OR(ISNUMBER(SEARCH('[1]Lookup for use classification'!$B$1,C1843)),ISNUMBER(SEARCH('[1]Lookup for use classification'!$C$1,C1843)),ISNUMBER(SEARCH('[1]Lookup for use classification'!$D$1,C1843)),ISNUMBER(SEARCH('[1]Lookup for use classification'!$E$1,C1843))),'[1]Lookup for use classification'!$A$1,IF(ISNUMBER(SEARCH('[1]Lookup for use classification'!$B$2,C1843)),'[1]Lookup for use classification'!$A$2,IF(ISNUMBER(SEARCH('[1]Lookup for use classification'!$B$3,C1843)),'[1]Lookup for use classification'!$A$3,IF(OR(ISNUMBER(SEARCH('[1]Lookup for use classification'!$B$4,C1843)),ISNUMBER(SEARCH('[1]Lookup for use classification'!$C$4,C1843)),ISNUMBER(SEARCH('[1]Lookup for use classification'!$D$4,C1843)),ISNUMBER(SEARCH('[1]Lookup for use classification'!$E$4,C1843))),'[1]Lookup for use classification'!$A$4,IF(OR(ISNUMBER(SEARCH('[1]Lookup for use classification'!$B$5,C1843)),ISNUMBER(SEARCH('[1]Lookup for use classification'!$C$5,C1843)),ISNUMBER(SEARCH('[1]Lookup for use classification'!$D$5,C1843))),'[1]Lookup for use classification'!$A$5,IF(OR(ISNUMBER(SEARCH('[1]Lookup for use classification'!$B$7,C1843)),ISNUMBER(SEARCH('[1]Lookup for use classification'!$C$7,C1843)),ISNUMBER(SEARCH('[1]Lookup for use classification'!$D$7,C1843))),'[1]Lookup for use classification'!$A$7,IF(OR(ISNUMBER(SEARCH('[1]Lookup for use classification'!$B$9,C1843)),ISNUMBER(SEARCH('[1]Lookup for use classification'!$C$9,C1843)),ISNUMBER(SEARCH('[1]Lookup for use classification'!$D$9,C1843)),ISNUMBER(SEARCH('[1]Lookup for use classification'!$E$9,C1843)),ISNUMBER(SEARCH('[1]Lookup for use classification'!$F$9,C1843)),ISNUMBER(SEARCH('[1]Lookup for use classification'!$G$9,C1843)),ISNUMBER(SEARCH('[1]Lookup for use classification'!$H$9,C1843)),ISNUMBER(SEARCH('[1]Lookup for use classification'!$I$9,C1843)),ISNUMBER(SEARCH('[1]Lookup for use classification'!$J$9,C1843)),ISNUMBER(SEARCH('[1]Lookup for use classification'!$K$9,C1843))),'[1]Lookup for use classification'!$A$9,IF(OR(ISNUMBER(SEARCH('[1]Lookup for use classification'!$B$10,C1843)),ISNUMBER(SEARCH('[1]Lookup for use classification'!$C$10,C1843)),ISNUMBER(SEARCH('[1]Lookup for use classification'!$D$10,C1843)),ISNUMBER(SEARCH('[1]Lookup for use classification'!$E$10,C1843)),ISNUMBER(SEARCH('[1]Lookup for use classification'!$F$10,C1843)),ISNUMBER(SEARCH('[1]Lookup for use classification'!$G$10,C1843))),'[1]Lookup for use classification'!$A$10,IF(OR(ISNUMBER(SEARCH('[1]Lookup for use classification'!$B$11,C1843)),ISNUMBER(SEARCH('[1]Lookup for use classification'!$C$11,C1843))),'[1]Lookup for use classification'!$A$11,IF(OR(ISNUMBER(SEARCH('[1]Lookup for use classification'!$B$12,C1843)),ISNUMBER(SEARCH('[1]Lookup for use classification'!$C$12,C1843))),'[1]Lookup for use classification'!$A$12,IF(OR(ISNUMBER(SEARCH('[1]Lookup for use classification'!$B$13,C1843)),ISNUMBER(SEARCH('[1]Lookup for use classification'!$C$13,C1843)),ISNUMBER(SEARCH('[1]Lookup for use classification'!$D$13,C1843)),,ISNUMBER(SEARCH('[1]Lookup for use classification'!$C$13,C1843)),ISNUMBER(SEARCH('[1]Lookup for use classification'!$E$13,C1843))),'[1]Lookup for use classification'!$A$13,IF(OR(ISNUMBER(SEARCH('[1]Lookup for use classification'!$B$14,C1843)),ISNUMBER(SEARCH('[1]Lookup for use classification'!$C$14,C1843))),'[1]Lookup for use classification'!$A$14,"Other"))))))))))))</f>
        <v>Accomodation Services</v>
      </c>
      <c r="E1843" s="175"/>
      <c r="F1843" s="176"/>
      <c r="G1843" s="176"/>
    </row>
    <row r="1844" spans="1:12" hidden="1">
      <c r="A1844" s="185" t="s">
        <v>1414</v>
      </c>
      <c r="B1844" s="167" t="s">
        <v>4456</v>
      </c>
      <c r="C1844" s="174" t="s">
        <v>1406</v>
      </c>
      <c r="D1844" s="6" t="str">
        <f>IF(OR(ISNUMBER(SEARCH('[1]Lookup for use classification'!$B$1,C1844)),ISNUMBER(SEARCH('[1]Lookup for use classification'!$C$1,C1844)),ISNUMBER(SEARCH('[1]Lookup for use classification'!$D$1,C1844)),ISNUMBER(SEARCH('[1]Lookup for use classification'!$E$1,C1844))),'[1]Lookup for use classification'!$A$1,IF(ISNUMBER(SEARCH('[1]Lookup for use classification'!$B$2,C1844)),'[1]Lookup for use classification'!$A$2,IF(ISNUMBER(SEARCH('[1]Lookup for use classification'!$B$3,C1844)),'[1]Lookup for use classification'!$A$3,IF(OR(ISNUMBER(SEARCH('[1]Lookup for use classification'!$B$4,C1844)),ISNUMBER(SEARCH('[1]Lookup for use classification'!$C$4,C1844)),ISNUMBER(SEARCH('[1]Lookup for use classification'!$D$4,C1844)),ISNUMBER(SEARCH('[1]Lookup for use classification'!$E$4,C1844))),'[1]Lookup for use classification'!$A$4,IF(OR(ISNUMBER(SEARCH('[1]Lookup for use classification'!$B$5,C1844)),ISNUMBER(SEARCH('[1]Lookup for use classification'!$C$5,C1844)),ISNUMBER(SEARCH('[1]Lookup for use classification'!$D$5,C1844))),'[1]Lookup for use classification'!$A$5,IF(OR(ISNUMBER(SEARCH('[1]Lookup for use classification'!$B$7,C1844)),ISNUMBER(SEARCH('[1]Lookup for use classification'!$C$7,C1844)),ISNUMBER(SEARCH('[1]Lookup for use classification'!$D$7,C1844))),'[1]Lookup for use classification'!$A$7,IF(OR(ISNUMBER(SEARCH('[1]Lookup for use classification'!$B$9,C1844)),ISNUMBER(SEARCH('[1]Lookup for use classification'!$C$9,C1844)),ISNUMBER(SEARCH('[1]Lookup for use classification'!$D$9,C1844)),ISNUMBER(SEARCH('[1]Lookup for use classification'!$E$9,C1844)),ISNUMBER(SEARCH('[1]Lookup for use classification'!$F$9,C1844)),ISNUMBER(SEARCH('[1]Lookup for use classification'!$G$9,C1844)),ISNUMBER(SEARCH('[1]Lookup for use classification'!$H$9,C1844)),ISNUMBER(SEARCH('[1]Lookup for use classification'!$I$9,C1844)),ISNUMBER(SEARCH('[1]Lookup for use classification'!$J$9,C1844)),ISNUMBER(SEARCH('[1]Lookup for use classification'!$K$9,C1844))),'[1]Lookup for use classification'!$A$9,IF(OR(ISNUMBER(SEARCH('[1]Lookup for use classification'!$B$10,C1844)),ISNUMBER(SEARCH('[1]Lookup for use classification'!$C$10,C1844)),ISNUMBER(SEARCH('[1]Lookup for use classification'!$D$10,C1844)),ISNUMBER(SEARCH('[1]Lookup for use classification'!$E$10,C1844)),ISNUMBER(SEARCH('[1]Lookup for use classification'!$F$10,C1844)),ISNUMBER(SEARCH('[1]Lookup for use classification'!$G$10,C1844))),'[1]Lookup for use classification'!$A$10,IF(OR(ISNUMBER(SEARCH('[1]Lookup for use classification'!$B$11,C1844)),ISNUMBER(SEARCH('[1]Lookup for use classification'!$C$11,C1844))),'[1]Lookup for use classification'!$A$11,IF(OR(ISNUMBER(SEARCH('[1]Lookup for use classification'!$B$12,C1844)),ISNUMBER(SEARCH('[1]Lookup for use classification'!$C$12,C1844))),'[1]Lookup for use classification'!$A$12,IF(OR(ISNUMBER(SEARCH('[1]Lookup for use classification'!$B$13,C1844)),ISNUMBER(SEARCH('[1]Lookup for use classification'!$C$13,C1844)),ISNUMBER(SEARCH('[1]Lookup for use classification'!$D$13,C1844)),,ISNUMBER(SEARCH('[1]Lookup for use classification'!$C$13,C1844)),ISNUMBER(SEARCH('[1]Lookup for use classification'!$E$13,C1844))),'[1]Lookup for use classification'!$A$13,IF(OR(ISNUMBER(SEARCH('[1]Lookup for use classification'!$B$14,C1844)),ISNUMBER(SEARCH('[1]Lookup for use classification'!$C$14,C1844))),'[1]Lookup for use classification'!$A$14,"Other"))))))))))))</f>
        <v>Accomodation Services</v>
      </c>
      <c r="E1844" s="175"/>
      <c r="F1844" s="176"/>
      <c r="G1844" s="176"/>
    </row>
    <row r="1845" spans="1:12" hidden="1">
      <c r="A1845" s="185" t="s">
        <v>1414</v>
      </c>
      <c r="B1845" s="167" t="s">
        <v>4456</v>
      </c>
      <c r="C1845" s="174" t="s">
        <v>1409</v>
      </c>
      <c r="D1845" s="6" t="str">
        <f>IF(OR(ISNUMBER(SEARCH('[1]Lookup for use classification'!$B$1,C1845)),ISNUMBER(SEARCH('[1]Lookup for use classification'!$C$1,C1845)),ISNUMBER(SEARCH('[1]Lookup for use classification'!$D$1,C1845)),ISNUMBER(SEARCH('[1]Lookup for use classification'!$E$1,C1845))),'[1]Lookup for use classification'!$A$1,IF(ISNUMBER(SEARCH('[1]Lookup for use classification'!$B$2,C1845)),'[1]Lookup for use classification'!$A$2,IF(ISNUMBER(SEARCH('[1]Lookup for use classification'!$B$3,C1845)),'[1]Lookup for use classification'!$A$3,IF(OR(ISNUMBER(SEARCH('[1]Lookup for use classification'!$B$4,C1845)),ISNUMBER(SEARCH('[1]Lookup for use classification'!$C$4,C1845)),ISNUMBER(SEARCH('[1]Lookup for use classification'!$D$4,C1845)),ISNUMBER(SEARCH('[1]Lookup for use classification'!$E$4,C1845))),'[1]Lookup for use classification'!$A$4,IF(OR(ISNUMBER(SEARCH('[1]Lookup for use classification'!$B$5,C1845)),ISNUMBER(SEARCH('[1]Lookup for use classification'!$C$5,C1845)),ISNUMBER(SEARCH('[1]Lookup for use classification'!$D$5,C1845))),'[1]Lookup for use classification'!$A$5,IF(OR(ISNUMBER(SEARCH('[1]Lookup for use classification'!$B$7,C1845)),ISNUMBER(SEARCH('[1]Lookup for use classification'!$C$7,C1845)),ISNUMBER(SEARCH('[1]Lookup for use classification'!$D$7,C1845))),'[1]Lookup for use classification'!$A$7,IF(OR(ISNUMBER(SEARCH('[1]Lookup for use classification'!$B$9,C1845)),ISNUMBER(SEARCH('[1]Lookup for use classification'!$C$9,C1845)),ISNUMBER(SEARCH('[1]Lookup for use classification'!$D$9,C1845)),ISNUMBER(SEARCH('[1]Lookup for use classification'!$E$9,C1845)),ISNUMBER(SEARCH('[1]Lookup for use classification'!$F$9,C1845)),ISNUMBER(SEARCH('[1]Lookup for use classification'!$G$9,C1845)),ISNUMBER(SEARCH('[1]Lookup for use classification'!$H$9,C1845)),ISNUMBER(SEARCH('[1]Lookup for use classification'!$I$9,C1845)),ISNUMBER(SEARCH('[1]Lookup for use classification'!$J$9,C1845)),ISNUMBER(SEARCH('[1]Lookup for use classification'!$K$9,C1845))),'[1]Lookup for use classification'!$A$9,IF(OR(ISNUMBER(SEARCH('[1]Lookup for use classification'!$B$10,C1845)),ISNUMBER(SEARCH('[1]Lookup for use classification'!$C$10,C1845)),ISNUMBER(SEARCH('[1]Lookup for use classification'!$D$10,C1845)),ISNUMBER(SEARCH('[1]Lookup for use classification'!$E$10,C1845)),ISNUMBER(SEARCH('[1]Lookup for use classification'!$F$10,C1845)),ISNUMBER(SEARCH('[1]Lookup for use classification'!$G$10,C1845))),'[1]Lookup for use classification'!$A$10,IF(OR(ISNUMBER(SEARCH('[1]Lookup for use classification'!$B$11,C1845)),ISNUMBER(SEARCH('[1]Lookup for use classification'!$C$11,C1845))),'[1]Lookup for use classification'!$A$11,IF(OR(ISNUMBER(SEARCH('[1]Lookup for use classification'!$B$12,C1845)),ISNUMBER(SEARCH('[1]Lookup for use classification'!$C$12,C1845))),'[1]Lookup for use classification'!$A$12,IF(OR(ISNUMBER(SEARCH('[1]Lookup for use classification'!$B$13,C1845)),ISNUMBER(SEARCH('[1]Lookup for use classification'!$C$13,C1845)),ISNUMBER(SEARCH('[1]Lookup for use classification'!$D$13,C1845)),,ISNUMBER(SEARCH('[1]Lookup for use classification'!$C$13,C1845)),ISNUMBER(SEARCH('[1]Lookup for use classification'!$E$13,C1845))),'[1]Lookup for use classification'!$A$13,IF(OR(ISNUMBER(SEARCH('[1]Lookup for use classification'!$B$14,C1845)),ISNUMBER(SEARCH('[1]Lookup for use classification'!$C$14,C1845))),'[1]Lookup for use classification'!$A$14,"Other"))))))))))))</f>
        <v>Accomodation Services</v>
      </c>
      <c r="E1845" s="175"/>
      <c r="F1845" s="176"/>
      <c r="G1845" s="176"/>
    </row>
    <row r="1846" spans="1:12" hidden="1">
      <c r="A1846" s="187" t="s">
        <v>1414</v>
      </c>
      <c r="B1846" s="167" t="s">
        <v>4456</v>
      </c>
      <c r="C1846" s="174" t="s">
        <v>1403</v>
      </c>
      <c r="D1846" s="6" t="str">
        <f>IF(OR(ISNUMBER(SEARCH('[1]Lookup for use classification'!$B$1,C1846)),ISNUMBER(SEARCH('[1]Lookup for use classification'!$C$1,C1846)),ISNUMBER(SEARCH('[1]Lookup for use classification'!$D$1,C1846)),ISNUMBER(SEARCH('[1]Lookup for use classification'!$E$1,C1846))),'[1]Lookup for use classification'!$A$1,IF(ISNUMBER(SEARCH('[1]Lookup for use classification'!$B$2,C1846)),'[1]Lookup for use classification'!$A$2,IF(ISNUMBER(SEARCH('[1]Lookup for use classification'!$B$3,C1846)),'[1]Lookup for use classification'!$A$3,IF(OR(ISNUMBER(SEARCH('[1]Lookup for use classification'!$B$4,C1846)),ISNUMBER(SEARCH('[1]Lookup for use classification'!$C$4,C1846)),ISNUMBER(SEARCH('[1]Lookup for use classification'!$D$4,C1846)),ISNUMBER(SEARCH('[1]Lookup for use classification'!$E$4,C1846))),'[1]Lookup for use classification'!$A$4,IF(OR(ISNUMBER(SEARCH('[1]Lookup for use classification'!$B$5,C1846)),ISNUMBER(SEARCH('[1]Lookup for use classification'!$C$5,C1846)),ISNUMBER(SEARCH('[1]Lookup for use classification'!$D$5,C1846))),'[1]Lookup for use classification'!$A$5,IF(OR(ISNUMBER(SEARCH('[1]Lookup for use classification'!$B$7,C1846)),ISNUMBER(SEARCH('[1]Lookup for use classification'!$C$7,C1846)),ISNUMBER(SEARCH('[1]Lookup for use classification'!$D$7,C1846))),'[1]Lookup for use classification'!$A$7,IF(OR(ISNUMBER(SEARCH('[1]Lookup for use classification'!$B$9,C1846)),ISNUMBER(SEARCH('[1]Lookup for use classification'!$C$9,C1846)),ISNUMBER(SEARCH('[1]Lookup for use classification'!$D$9,C1846)),ISNUMBER(SEARCH('[1]Lookup for use classification'!$E$9,C1846)),ISNUMBER(SEARCH('[1]Lookup for use classification'!$F$9,C1846)),ISNUMBER(SEARCH('[1]Lookup for use classification'!$G$9,C1846)),ISNUMBER(SEARCH('[1]Lookup for use classification'!$H$9,C1846)),ISNUMBER(SEARCH('[1]Lookup for use classification'!$I$9,C1846)),ISNUMBER(SEARCH('[1]Lookup for use classification'!$J$9,C1846)),ISNUMBER(SEARCH('[1]Lookup for use classification'!$K$9,C1846))),'[1]Lookup for use classification'!$A$9,IF(OR(ISNUMBER(SEARCH('[1]Lookup for use classification'!$B$10,C1846)),ISNUMBER(SEARCH('[1]Lookup for use classification'!$C$10,C1846)),ISNUMBER(SEARCH('[1]Lookup for use classification'!$D$10,C1846)),ISNUMBER(SEARCH('[1]Lookup for use classification'!$E$10,C1846)),ISNUMBER(SEARCH('[1]Lookup for use classification'!$F$10,C1846)),ISNUMBER(SEARCH('[1]Lookup for use classification'!$G$10,C1846))),'[1]Lookup for use classification'!$A$10,IF(OR(ISNUMBER(SEARCH('[1]Lookup for use classification'!$B$11,C1846)),ISNUMBER(SEARCH('[1]Lookup for use classification'!$C$11,C1846))),'[1]Lookup for use classification'!$A$11,IF(OR(ISNUMBER(SEARCH('[1]Lookup for use classification'!$B$12,C1846)),ISNUMBER(SEARCH('[1]Lookup for use classification'!$C$12,C1846))),'[1]Lookup for use classification'!$A$12,IF(OR(ISNUMBER(SEARCH('[1]Lookup for use classification'!$B$13,C1846)),ISNUMBER(SEARCH('[1]Lookup for use classification'!$C$13,C1846)),ISNUMBER(SEARCH('[1]Lookup for use classification'!$D$13,C1846)),,ISNUMBER(SEARCH('[1]Lookup for use classification'!$C$13,C1846)),ISNUMBER(SEARCH('[1]Lookup for use classification'!$E$13,C1846))),'[1]Lookup for use classification'!$A$13,IF(OR(ISNUMBER(SEARCH('[1]Lookup for use classification'!$B$14,C1846)),ISNUMBER(SEARCH('[1]Lookup for use classification'!$C$14,C1846))),'[1]Lookup for use classification'!$A$14,"Other"))))))))))))</f>
        <v>Food Service and Drinking Places</v>
      </c>
      <c r="E1846" s="175"/>
      <c r="F1846" s="176"/>
      <c r="G1846" s="176"/>
    </row>
    <row r="1847" spans="1:12" hidden="1">
      <c r="A1847" s="138" t="s">
        <v>1414</v>
      </c>
      <c r="B1847" s="8" t="str">
        <f>IF(ISNA(VLOOKUP(CONCATENATE(A1847,C1847),EUS!$B$2:$B$1939,1,FALSE)),"","End Use Study")</f>
        <v>End Use Study</v>
      </c>
      <c r="C1847" s="8" t="s">
        <v>3258</v>
      </c>
      <c r="D1847" s="165" t="s">
        <v>3232</v>
      </c>
      <c r="E1847" s="9">
        <v>900</v>
      </c>
      <c r="F1847" s="9"/>
      <c r="G1847" s="9"/>
      <c r="H1847" s="164">
        <v>1200</v>
      </c>
      <c r="I1847" s="164"/>
      <c r="J1847" s="7">
        <v>14000</v>
      </c>
      <c r="L1847" s="6"/>
    </row>
    <row r="1848" spans="1:12" hidden="1">
      <c r="A1848" s="134" t="s">
        <v>1414</v>
      </c>
      <c r="B1848" s="8" t="str">
        <f>IF(ISNA(VLOOKUP(CONCATENATE(A1848,C1848),EUS!$B$2:$B$1939,1,FALSE)),"","End Use Study")</f>
        <v>End Use Study</v>
      </c>
      <c r="C1848" s="8" t="s">
        <v>3071</v>
      </c>
      <c r="D1848" s="6" t="s">
        <v>377</v>
      </c>
      <c r="E1848" s="9">
        <v>1800</v>
      </c>
      <c r="F1848" s="9"/>
      <c r="G1848" s="9"/>
      <c r="H1848" s="164">
        <v>2500</v>
      </c>
      <c r="I1848" s="164"/>
      <c r="J1848" s="7">
        <v>5200</v>
      </c>
      <c r="L1848" s="6"/>
    </row>
    <row r="1849" spans="1:12" hidden="1">
      <c r="A1849" s="134" t="s">
        <v>1414</v>
      </c>
      <c r="B1849" s="8" t="str">
        <f>IF(ISNA(VLOOKUP(CONCATENATE(A1849,C1849),EUS!$B$2:$B$1939,1,FALSE)),"","End Use Study")</f>
        <v>End Use Study</v>
      </c>
      <c r="C1849" s="8" t="s">
        <v>3070</v>
      </c>
      <c r="D1849" s="6" t="s">
        <v>377</v>
      </c>
      <c r="E1849" s="9">
        <v>2100</v>
      </c>
      <c r="F1849" s="9"/>
      <c r="G1849" s="9"/>
      <c r="H1849" s="164">
        <v>2900</v>
      </c>
      <c r="I1849" s="164"/>
      <c r="J1849" s="7">
        <v>6100</v>
      </c>
      <c r="L1849" s="6"/>
    </row>
    <row r="1850" spans="1:12" hidden="1">
      <c r="A1850" s="187" t="s">
        <v>1414</v>
      </c>
      <c r="B1850" s="167" t="s">
        <v>4456</v>
      </c>
      <c r="C1850" s="174" t="s">
        <v>1397</v>
      </c>
      <c r="D1850" s="6" t="str">
        <f>IF(OR(ISNUMBER(SEARCH('[1]Lookup for use classification'!$B$1,C1850)),ISNUMBER(SEARCH('[1]Lookup for use classification'!$C$1,C1850)),ISNUMBER(SEARCH('[1]Lookup for use classification'!$D$1,C1850)),ISNUMBER(SEARCH('[1]Lookup for use classification'!$E$1,C1850))),'[1]Lookup for use classification'!$A$1,IF(ISNUMBER(SEARCH('[1]Lookup for use classification'!$B$2,C1850)),'[1]Lookup for use classification'!$A$2,IF(ISNUMBER(SEARCH('[1]Lookup for use classification'!$B$3,C1850)),'[1]Lookup for use classification'!$A$3,IF(OR(ISNUMBER(SEARCH('[1]Lookup for use classification'!$B$4,C1850)),ISNUMBER(SEARCH('[1]Lookup for use classification'!$C$4,C1850)),ISNUMBER(SEARCH('[1]Lookup for use classification'!$D$4,C1850)),ISNUMBER(SEARCH('[1]Lookup for use classification'!$E$4,C1850))),'[1]Lookup for use classification'!$A$4,IF(OR(ISNUMBER(SEARCH('[1]Lookup for use classification'!$B$5,C1850)),ISNUMBER(SEARCH('[1]Lookup for use classification'!$C$5,C1850)),ISNUMBER(SEARCH('[1]Lookup for use classification'!$D$5,C1850))),'[1]Lookup for use classification'!$A$5,IF(OR(ISNUMBER(SEARCH('[1]Lookup for use classification'!$B$7,C1850)),ISNUMBER(SEARCH('[1]Lookup for use classification'!$C$7,C1850)),ISNUMBER(SEARCH('[1]Lookup for use classification'!$D$7,C1850))),'[1]Lookup for use classification'!$A$7,IF(OR(ISNUMBER(SEARCH('[1]Lookup for use classification'!$B$9,C1850)),ISNUMBER(SEARCH('[1]Lookup for use classification'!$C$9,C1850)),ISNUMBER(SEARCH('[1]Lookup for use classification'!$D$9,C1850)),ISNUMBER(SEARCH('[1]Lookup for use classification'!$E$9,C1850)),ISNUMBER(SEARCH('[1]Lookup for use classification'!$F$9,C1850)),ISNUMBER(SEARCH('[1]Lookup for use classification'!$G$9,C1850)),ISNUMBER(SEARCH('[1]Lookup for use classification'!$H$9,C1850)),ISNUMBER(SEARCH('[1]Lookup for use classification'!$I$9,C1850)),ISNUMBER(SEARCH('[1]Lookup for use classification'!$J$9,C1850)),ISNUMBER(SEARCH('[1]Lookup for use classification'!$K$9,C1850))),'[1]Lookup for use classification'!$A$9,IF(OR(ISNUMBER(SEARCH('[1]Lookup for use classification'!$B$10,C1850)),ISNUMBER(SEARCH('[1]Lookup for use classification'!$C$10,C1850)),ISNUMBER(SEARCH('[1]Lookup for use classification'!$D$10,C1850)),ISNUMBER(SEARCH('[1]Lookup for use classification'!$E$10,C1850)),ISNUMBER(SEARCH('[1]Lookup for use classification'!$F$10,C1850)),ISNUMBER(SEARCH('[1]Lookup for use classification'!$G$10,C1850))),'[1]Lookup for use classification'!$A$10,IF(OR(ISNUMBER(SEARCH('[1]Lookup for use classification'!$B$11,C1850)),ISNUMBER(SEARCH('[1]Lookup for use classification'!$C$11,C1850))),'[1]Lookup for use classification'!$A$11,IF(OR(ISNUMBER(SEARCH('[1]Lookup for use classification'!$B$12,C1850)),ISNUMBER(SEARCH('[1]Lookup for use classification'!$C$12,C1850))),'[1]Lookup for use classification'!$A$12,IF(OR(ISNUMBER(SEARCH('[1]Lookup for use classification'!$B$13,C1850)),ISNUMBER(SEARCH('[1]Lookup for use classification'!$C$13,C1850)),ISNUMBER(SEARCH('[1]Lookup for use classification'!$D$13,C1850)),,ISNUMBER(SEARCH('[1]Lookup for use classification'!$C$13,C1850)),ISNUMBER(SEARCH('[1]Lookup for use classification'!$E$13,C1850))),'[1]Lookup for use classification'!$A$13,IF(OR(ISNUMBER(SEARCH('[1]Lookup for use classification'!$B$14,C1850)),ISNUMBER(SEARCH('[1]Lookup for use classification'!$C$14,C1850))),'[1]Lookup for use classification'!$A$14,"Other"))))))))))))</f>
        <v>Office</v>
      </c>
      <c r="E1850" s="175">
        <v>3600</v>
      </c>
      <c r="F1850" s="176"/>
      <c r="G1850" s="176"/>
    </row>
    <row r="1851" spans="1:12" hidden="1">
      <c r="A1851" s="188" t="s">
        <v>2066</v>
      </c>
      <c r="B1851" s="8" t="str">
        <f>IF(ISNA(VLOOKUP(CONCATENATE(A1851,C1851),ARIS!$A$1:$A$959,1,FALSE)),"","ARIS")</f>
        <v>ARIS</v>
      </c>
      <c r="C1851" s="162" t="s">
        <v>3069</v>
      </c>
      <c r="D1851" s="6" t="str">
        <f>IF(OR(ISNUMBER(SEARCH('[1]Lookup for use classification'!$B$1,C1851)),ISNUMBER(SEARCH('[1]Lookup for use classification'!$C$1,C1851)),ISNUMBER(SEARCH('[1]Lookup for use classification'!$D$1,C1851))),'[1]Lookup for use classification'!$A$1,IF(ISNUMBER(SEARCH('[1]Lookup for use classification'!$B$2,C1851)),'[1]Lookup for use classification'!$A$2,IF(ISNUMBER(SEARCH('[1]Lookup for use classification'!$B$3,C1851)),'[1]Lookup for use classification'!$A$3,IF(OR(ISNUMBER(SEARCH('[1]Lookup for use classification'!$B$4,C1851)),ISNUMBER(SEARCH('[1]Lookup for use classification'!$C$4,C1851))),'[1]Lookup for use classification'!$A$4,IF(OR(ISNUMBER(SEARCH('[1]Lookup for use classification'!$B$5,C1851)),ISNUMBER(SEARCH('[1]Lookup for use classification'!$C$5,C1851)),ISNUMBER(SEARCH('[1]Lookup for use classification'!$D$5,C1851))),'[1]Lookup for use classification'!$A$5,IF(OR(ISNUMBER(SEARCH('[1]Lookup for use classification'!$B$7,C1851)),ISNUMBER(SEARCH('[1]Lookup for use classification'!$C$7,C1851)),ISNUMBER(SEARCH('[1]Lookup for use classification'!$D$7,C1851))),'[1]Lookup for use classification'!$A$7,IF(OR(ISNUMBER(SEARCH('[1]Lookup for use classification'!$B$9,C1851)),ISNUMBER(SEARCH('[1]Lookup for use classification'!$C$9,C1851)),ISNUMBER(SEARCH('[1]Lookup for use classification'!$D$9,C1851)),ISNUMBER(SEARCH('[1]Lookup for use classification'!$E$9,C1851)),ISNUMBER(SEARCH('[1]Lookup for use classification'!$F$9,C1851)),ISNUMBER(SEARCH('[1]Lookup for use classification'!$G$9,C1851))),'[1]Lookup for use classification'!$A$9,IF(OR(ISNUMBER(SEARCH('[1]Lookup for use classification'!$B$10,C1851)),ISNUMBER(SEARCH('[1]Lookup for use classification'!$C$10,C1851)),ISNUMBER(SEARCH('[1]Lookup for use classification'!$D$10,C1851)),ISNUMBER(SEARCH('[1]Lookup for use classification'!$E$10,C1851)),ISNUMBER(SEARCH('[1]Lookup for use classification'!$F$10,C1851))),'[1]Lookup for use classification'!$A$10,IF(OR(ISNUMBER(SEARCH('[1]Lookup for use classification'!$B$11,C1851)),ISNUMBER(SEARCH('[1]Lookup for use classification'!$C$11,C1851))),'[1]Lookup for use classification'!$A$11,IF(OR(ISNUMBER(SEARCH('[1]Lookup for use classification'!$B$12,C1851)),ISNUMBER(SEARCH('[1]Lookup for use classification'!$C$12,C1851))),'[1]Lookup for use classification'!$A$12,"Nope"))))))))))</f>
        <v>Office</v>
      </c>
      <c r="E1851" s="163">
        <v>5495</v>
      </c>
      <c r="F1851" s="163"/>
      <c r="G1851" s="163"/>
      <c r="H1851" s="164">
        <v>2216.0583941605842</v>
      </c>
      <c r="I1851" s="164"/>
    </row>
    <row r="1852" spans="1:12" hidden="1">
      <c r="A1852" s="187" t="s">
        <v>1414</v>
      </c>
      <c r="B1852" s="167" t="s">
        <v>4456</v>
      </c>
      <c r="C1852" s="174" t="s">
        <v>1405</v>
      </c>
      <c r="D1852" s="6" t="str">
        <f>IF(OR(ISNUMBER(SEARCH('[1]Lookup for use classification'!$B$1,C1852)),ISNUMBER(SEARCH('[1]Lookup for use classification'!$C$1,C1852)),ISNUMBER(SEARCH('[1]Lookup for use classification'!$D$1,C1852)),ISNUMBER(SEARCH('[1]Lookup for use classification'!$E$1,C1852))),'[1]Lookup for use classification'!$A$1,IF(ISNUMBER(SEARCH('[1]Lookup for use classification'!$B$2,C1852)),'[1]Lookup for use classification'!$A$2,IF(ISNUMBER(SEARCH('[1]Lookup for use classification'!$B$3,C1852)),'[1]Lookup for use classification'!$A$3,IF(OR(ISNUMBER(SEARCH('[1]Lookup for use classification'!$B$4,C1852)),ISNUMBER(SEARCH('[1]Lookup for use classification'!$C$4,C1852)),ISNUMBER(SEARCH('[1]Lookup for use classification'!$D$4,C1852)),ISNUMBER(SEARCH('[1]Lookup for use classification'!$E$4,C1852))),'[1]Lookup for use classification'!$A$4,IF(OR(ISNUMBER(SEARCH('[1]Lookup for use classification'!$B$5,C1852)),ISNUMBER(SEARCH('[1]Lookup for use classification'!$C$5,C1852)),ISNUMBER(SEARCH('[1]Lookup for use classification'!$D$5,C1852))),'[1]Lookup for use classification'!$A$5,IF(OR(ISNUMBER(SEARCH('[1]Lookup for use classification'!$B$7,C1852)),ISNUMBER(SEARCH('[1]Lookup for use classification'!$C$7,C1852)),ISNUMBER(SEARCH('[1]Lookup for use classification'!$D$7,C1852))),'[1]Lookup for use classification'!$A$7,IF(OR(ISNUMBER(SEARCH('[1]Lookup for use classification'!$B$9,C1852)),ISNUMBER(SEARCH('[1]Lookup for use classification'!$C$9,C1852)),ISNUMBER(SEARCH('[1]Lookup for use classification'!$D$9,C1852)),ISNUMBER(SEARCH('[1]Lookup for use classification'!$E$9,C1852)),ISNUMBER(SEARCH('[1]Lookup for use classification'!$F$9,C1852)),ISNUMBER(SEARCH('[1]Lookup for use classification'!$G$9,C1852)),ISNUMBER(SEARCH('[1]Lookup for use classification'!$H$9,C1852)),ISNUMBER(SEARCH('[1]Lookup for use classification'!$I$9,C1852)),ISNUMBER(SEARCH('[1]Lookup for use classification'!$J$9,C1852)),ISNUMBER(SEARCH('[1]Lookup for use classification'!$K$9,C1852))),'[1]Lookup for use classification'!$A$9,IF(OR(ISNUMBER(SEARCH('[1]Lookup for use classification'!$B$10,C1852)),ISNUMBER(SEARCH('[1]Lookup for use classification'!$C$10,C1852)),ISNUMBER(SEARCH('[1]Lookup for use classification'!$D$10,C1852)),ISNUMBER(SEARCH('[1]Lookup for use classification'!$E$10,C1852)),ISNUMBER(SEARCH('[1]Lookup for use classification'!$F$10,C1852)),ISNUMBER(SEARCH('[1]Lookup for use classification'!$G$10,C1852))),'[1]Lookup for use classification'!$A$10,IF(OR(ISNUMBER(SEARCH('[1]Lookup for use classification'!$B$11,C1852)),ISNUMBER(SEARCH('[1]Lookup for use classification'!$C$11,C1852))),'[1]Lookup for use classification'!$A$11,IF(OR(ISNUMBER(SEARCH('[1]Lookup for use classification'!$B$12,C1852)),ISNUMBER(SEARCH('[1]Lookup for use classification'!$C$12,C1852))),'[1]Lookup for use classification'!$A$12,IF(OR(ISNUMBER(SEARCH('[1]Lookup for use classification'!$B$13,C1852)),ISNUMBER(SEARCH('[1]Lookup for use classification'!$C$13,C1852)),ISNUMBER(SEARCH('[1]Lookup for use classification'!$D$13,C1852)),,ISNUMBER(SEARCH('[1]Lookup for use classification'!$C$13,C1852)),ISNUMBER(SEARCH('[1]Lookup for use classification'!$E$13,C1852))),'[1]Lookup for use classification'!$A$13,IF(OR(ISNUMBER(SEARCH('[1]Lookup for use classification'!$B$14,C1852)),ISNUMBER(SEARCH('[1]Lookup for use classification'!$C$14,C1852))),'[1]Lookup for use classification'!$A$14,"Other"))))))))))))</f>
        <v>Office</v>
      </c>
      <c r="E1852" s="175"/>
      <c r="F1852" s="176"/>
      <c r="G1852" s="176"/>
    </row>
    <row r="1853" spans="1:12" hidden="1">
      <c r="A1853" s="138" t="s">
        <v>1414</v>
      </c>
      <c r="B1853" s="8" t="str">
        <f>IF(ISNA(VLOOKUP(CONCATENATE(A1853,C1853),EUS!$B$2:$B$1939,1,FALSE)),"","End Use Study")</f>
        <v>End Use Study</v>
      </c>
      <c r="C1853" s="8" t="s">
        <v>2064</v>
      </c>
      <c r="D1853" s="165" t="s">
        <v>1500</v>
      </c>
      <c r="E1853" s="9">
        <v>3500</v>
      </c>
      <c r="F1853" s="9"/>
      <c r="G1853" s="9"/>
      <c r="H1853" s="164">
        <v>5500</v>
      </c>
      <c r="I1853" s="164"/>
      <c r="J1853" s="7">
        <v>1000</v>
      </c>
      <c r="L1853" s="6"/>
    </row>
    <row r="1854" spans="1:12" hidden="1">
      <c r="A1854" s="187" t="s">
        <v>1414</v>
      </c>
      <c r="B1854" s="167" t="s">
        <v>4456</v>
      </c>
      <c r="C1854" s="174" t="s">
        <v>1412</v>
      </c>
      <c r="D1854" s="6" t="str">
        <f>IF(OR(ISNUMBER(SEARCH('[1]Lookup for use classification'!$B$1,C1854)),ISNUMBER(SEARCH('[1]Lookup for use classification'!$C$1,C1854)),ISNUMBER(SEARCH('[1]Lookup for use classification'!$D$1,C1854)),ISNUMBER(SEARCH('[1]Lookup for use classification'!$E$1,C1854))),'[1]Lookup for use classification'!$A$1,IF(ISNUMBER(SEARCH('[1]Lookup for use classification'!$B$2,C1854)),'[1]Lookup for use classification'!$A$2,IF(ISNUMBER(SEARCH('[1]Lookup for use classification'!$B$3,C1854)),'[1]Lookup for use classification'!$A$3,IF(OR(ISNUMBER(SEARCH('[1]Lookup for use classification'!$B$4,C1854)),ISNUMBER(SEARCH('[1]Lookup for use classification'!$C$4,C1854)),ISNUMBER(SEARCH('[1]Lookup for use classification'!$D$4,C1854)),ISNUMBER(SEARCH('[1]Lookup for use classification'!$E$4,C1854))),'[1]Lookup for use classification'!$A$4,IF(OR(ISNUMBER(SEARCH('[1]Lookup for use classification'!$B$5,C1854)),ISNUMBER(SEARCH('[1]Lookup for use classification'!$C$5,C1854)),ISNUMBER(SEARCH('[1]Lookup for use classification'!$D$5,C1854))),'[1]Lookup for use classification'!$A$5,IF(OR(ISNUMBER(SEARCH('[1]Lookup for use classification'!$B$7,C1854)),ISNUMBER(SEARCH('[1]Lookup for use classification'!$C$7,C1854)),ISNUMBER(SEARCH('[1]Lookup for use classification'!$D$7,C1854))),'[1]Lookup for use classification'!$A$7,IF(OR(ISNUMBER(SEARCH('[1]Lookup for use classification'!$B$9,C1854)),ISNUMBER(SEARCH('[1]Lookup for use classification'!$C$9,C1854)),ISNUMBER(SEARCH('[1]Lookup for use classification'!$D$9,C1854)),ISNUMBER(SEARCH('[1]Lookup for use classification'!$E$9,C1854)),ISNUMBER(SEARCH('[1]Lookup for use classification'!$F$9,C1854)),ISNUMBER(SEARCH('[1]Lookup for use classification'!$G$9,C1854)),ISNUMBER(SEARCH('[1]Lookup for use classification'!$H$9,C1854)),ISNUMBER(SEARCH('[1]Lookup for use classification'!$I$9,C1854)),ISNUMBER(SEARCH('[1]Lookup for use classification'!$J$9,C1854)),ISNUMBER(SEARCH('[1]Lookup for use classification'!$K$9,C1854))),'[1]Lookup for use classification'!$A$9,IF(OR(ISNUMBER(SEARCH('[1]Lookup for use classification'!$B$10,C1854)),ISNUMBER(SEARCH('[1]Lookup for use classification'!$C$10,C1854)),ISNUMBER(SEARCH('[1]Lookup for use classification'!$D$10,C1854)),ISNUMBER(SEARCH('[1]Lookup for use classification'!$E$10,C1854)),ISNUMBER(SEARCH('[1]Lookup for use classification'!$F$10,C1854)),ISNUMBER(SEARCH('[1]Lookup for use classification'!$G$10,C1854))),'[1]Lookup for use classification'!$A$10,IF(OR(ISNUMBER(SEARCH('[1]Lookup for use classification'!$B$11,C1854)),ISNUMBER(SEARCH('[1]Lookup for use classification'!$C$11,C1854))),'[1]Lookup for use classification'!$A$11,IF(OR(ISNUMBER(SEARCH('[1]Lookup for use classification'!$B$12,C1854)),ISNUMBER(SEARCH('[1]Lookup for use classification'!$C$12,C1854))),'[1]Lookup for use classification'!$A$12,IF(OR(ISNUMBER(SEARCH('[1]Lookup for use classification'!$B$13,C1854)),ISNUMBER(SEARCH('[1]Lookup for use classification'!$C$13,C1854)),ISNUMBER(SEARCH('[1]Lookup for use classification'!$D$13,C1854)),,ISNUMBER(SEARCH('[1]Lookup for use classification'!$C$13,C1854)),ISNUMBER(SEARCH('[1]Lookup for use classification'!$E$13,C1854))),'[1]Lookup for use classification'!$A$13,IF(OR(ISNUMBER(SEARCH('[1]Lookup for use classification'!$B$14,C1854)),ISNUMBER(SEARCH('[1]Lookup for use classification'!$C$14,C1854))),'[1]Lookup for use classification'!$A$14,"Other"))))))))))))</f>
        <v>Other</v>
      </c>
      <c r="E1854" s="175">
        <v>5000</v>
      </c>
      <c r="F1854" s="176"/>
      <c r="G1854" s="176"/>
    </row>
    <row r="1855" spans="1:12" hidden="1">
      <c r="A1855" s="188" t="s">
        <v>2066</v>
      </c>
      <c r="B1855" s="8" t="str">
        <f>IF(ISNA(VLOOKUP(CONCATENATE(A1855,C1855),ARIS!$A$1:$A$959,1,FALSE)),"","ARIS")</f>
        <v>ARIS</v>
      </c>
      <c r="C1855" s="162" t="s">
        <v>2741</v>
      </c>
      <c r="D1855" s="6" t="str">
        <f>IF(OR(ISNUMBER(SEARCH('[1]Lookup for use classification'!$B$1,C1855)),ISNUMBER(SEARCH('[1]Lookup for use classification'!$C$1,C1855)),ISNUMBER(SEARCH('[1]Lookup for use classification'!$D$1,C1855)),ISNUMBER(SEARCH('[1]Lookup for use classification'!$E$1,C1855))),'[1]Lookup for use classification'!$A$1,IF(ISNUMBER(SEARCH('[1]Lookup for use classification'!$B$2,C1855)),'[1]Lookup for use classification'!$A$2,IF(ISNUMBER(SEARCH('[1]Lookup for use classification'!$B$3,C1855)),'[1]Lookup for use classification'!$A$3,IF(OR(ISNUMBER(SEARCH('[1]Lookup for use classification'!$B$4,C1855)),ISNUMBER(SEARCH('[1]Lookup for use classification'!$C$4,C1855)),ISNUMBER(SEARCH('[1]Lookup for use classification'!$D$4,C1855)),ISNUMBER(SEARCH('[1]Lookup for use classification'!$E$4,C1855))),'[1]Lookup for use classification'!$A$4,IF(OR(ISNUMBER(SEARCH('[1]Lookup for use classification'!$B$5,C1855)),ISNUMBER(SEARCH('[1]Lookup for use classification'!$C$5,C1855)),ISNUMBER(SEARCH('[1]Lookup for use classification'!$D$5,C1855))),'[1]Lookup for use classification'!$A$5,IF(OR(ISNUMBER(SEARCH('[1]Lookup for use classification'!$B$7,C1855)),ISNUMBER(SEARCH('[1]Lookup for use classification'!$C$7,C1855)),ISNUMBER(SEARCH('[1]Lookup for use classification'!$D$7,C1855))),'[1]Lookup for use classification'!$A$7,IF(OR(ISNUMBER(SEARCH('[1]Lookup for use classification'!$B$9,C1855)),ISNUMBER(SEARCH('[1]Lookup for use classification'!$C$9,C1855)),ISNUMBER(SEARCH('[1]Lookup for use classification'!$D$9,C1855)),ISNUMBER(SEARCH('[1]Lookup for use classification'!$E$9,C1855)),ISNUMBER(SEARCH('[1]Lookup for use classification'!$F$9,C1855)),ISNUMBER(SEARCH('[1]Lookup for use classification'!$G$9,C1855)),ISNUMBER(SEARCH('[1]Lookup for use classification'!$H$9,C1855)),ISNUMBER(SEARCH('[1]Lookup for use classification'!$I$9,C1855)),ISNUMBER(SEARCH('[1]Lookup for use classification'!$J$9,C1855)),ISNUMBER(SEARCH('[1]Lookup for use classification'!$K$9,C1855))),'[1]Lookup for use classification'!$A$9,IF(OR(ISNUMBER(SEARCH('[1]Lookup for use classification'!$B$10,C1855)),ISNUMBER(SEARCH('[1]Lookup for use classification'!$C$10,C1855)),ISNUMBER(SEARCH('[1]Lookup for use classification'!$D$10,C1855)),ISNUMBER(SEARCH('[1]Lookup for use classification'!$E$10,C1855)),ISNUMBER(SEARCH('[1]Lookup for use classification'!$F$10,C1855)),ISNUMBER(SEARCH('[1]Lookup for use classification'!$G$10,C1855))),'[1]Lookup for use classification'!$A$10,IF(OR(ISNUMBER(SEARCH('[1]Lookup for use classification'!$B$11,C1855)),ISNUMBER(SEARCH('[1]Lookup for use classification'!$C$11,C1855))),'[1]Lookup for use classification'!$A$11,IF(OR(ISNUMBER(SEARCH('[1]Lookup for use classification'!$B$12,C1855)),ISNUMBER(SEARCH('[1]Lookup for use classification'!$C$12,C1855))),'[1]Lookup for use classification'!$A$12,IF(OR(ISNUMBER(SEARCH('[1]Lookup for use classification'!$B$13,C1855)),ISNUMBER(SEARCH('[1]Lookup for use classification'!$C$13,C1855)),ISNUMBER(SEARCH('[1]Lookup for use classification'!$D$13,C1855)),,ISNUMBER(SEARCH('[1]Lookup for use classification'!$C$13,C1855)),ISNUMBER(SEARCH('[1]Lookup for use classification'!$E$13,C1855))),'[1]Lookup for use classification'!$A$13,IF(OR(ISNUMBER(SEARCH('[1]Lookup for use classification'!$B$14,C1855)),ISNUMBER(SEARCH('[1]Lookup for use classification'!$C$14,C1855))),'[1]Lookup for use classification'!$A$14,"Other"))))))))))))</f>
        <v>Other</v>
      </c>
      <c r="E1855" s="163">
        <v>5495</v>
      </c>
      <c r="F1855" s="163"/>
      <c r="G1855" s="163"/>
      <c r="H1855" s="164">
        <v>4511.9912408759128</v>
      </c>
      <c r="I1855" s="164"/>
    </row>
    <row r="1856" spans="1:12" hidden="1">
      <c r="A1856" s="187" t="s">
        <v>1414</v>
      </c>
      <c r="B1856" s="167" t="s">
        <v>4456</v>
      </c>
      <c r="C1856" s="174" t="s">
        <v>1391</v>
      </c>
      <c r="D1856" s="6" t="str">
        <f>IF(OR(ISNUMBER(SEARCH('[1]Lookup for use classification'!$B$1,C1856)),ISNUMBER(SEARCH('[1]Lookup for use classification'!$C$1,C1856)),ISNUMBER(SEARCH('[1]Lookup for use classification'!$D$1,C1856)),ISNUMBER(SEARCH('[1]Lookup for use classification'!$E$1,C1856))),'[1]Lookup for use classification'!$A$1,IF(ISNUMBER(SEARCH('[1]Lookup for use classification'!$B$2,C1856)),'[1]Lookup for use classification'!$A$2,IF(ISNUMBER(SEARCH('[1]Lookup for use classification'!$B$3,C1856)),'[1]Lookup for use classification'!$A$3,IF(OR(ISNUMBER(SEARCH('[1]Lookup for use classification'!$B$4,C1856)),ISNUMBER(SEARCH('[1]Lookup for use classification'!$C$4,C1856)),ISNUMBER(SEARCH('[1]Lookup for use classification'!$D$4,C1856)),ISNUMBER(SEARCH('[1]Lookup for use classification'!$E$4,C1856))),'[1]Lookup for use classification'!$A$4,IF(OR(ISNUMBER(SEARCH('[1]Lookup for use classification'!$B$5,C1856)),ISNUMBER(SEARCH('[1]Lookup for use classification'!$C$5,C1856)),ISNUMBER(SEARCH('[1]Lookup for use classification'!$D$5,C1856))),'[1]Lookup for use classification'!$A$5,IF(OR(ISNUMBER(SEARCH('[1]Lookup for use classification'!$B$7,C1856)),ISNUMBER(SEARCH('[1]Lookup for use classification'!$C$7,C1856)),ISNUMBER(SEARCH('[1]Lookup for use classification'!$D$7,C1856))),'[1]Lookup for use classification'!$A$7,IF(OR(ISNUMBER(SEARCH('[1]Lookup for use classification'!$B$9,C1856)),ISNUMBER(SEARCH('[1]Lookup for use classification'!$C$9,C1856)),ISNUMBER(SEARCH('[1]Lookup for use classification'!$D$9,C1856)),ISNUMBER(SEARCH('[1]Lookup for use classification'!$E$9,C1856)),ISNUMBER(SEARCH('[1]Lookup for use classification'!$F$9,C1856)),ISNUMBER(SEARCH('[1]Lookup for use classification'!$G$9,C1856)),ISNUMBER(SEARCH('[1]Lookup for use classification'!$H$9,C1856)),ISNUMBER(SEARCH('[1]Lookup for use classification'!$I$9,C1856)),ISNUMBER(SEARCH('[1]Lookup for use classification'!$J$9,C1856)),ISNUMBER(SEARCH('[1]Lookup for use classification'!$K$9,C1856))),'[1]Lookup for use classification'!$A$9,IF(OR(ISNUMBER(SEARCH('[1]Lookup for use classification'!$B$10,C1856)),ISNUMBER(SEARCH('[1]Lookup for use classification'!$C$10,C1856)),ISNUMBER(SEARCH('[1]Lookup for use classification'!$D$10,C1856)),ISNUMBER(SEARCH('[1]Lookup for use classification'!$E$10,C1856)),ISNUMBER(SEARCH('[1]Lookup for use classification'!$F$10,C1856)),ISNUMBER(SEARCH('[1]Lookup for use classification'!$G$10,C1856))),'[1]Lookup for use classification'!$A$10,IF(OR(ISNUMBER(SEARCH('[1]Lookup for use classification'!$B$11,C1856)),ISNUMBER(SEARCH('[1]Lookup for use classification'!$C$11,C1856))),'[1]Lookup for use classification'!$A$11,IF(OR(ISNUMBER(SEARCH('[1]Lookup for use classification'!$B$12,C1856)),ISNUMBER(SEARCH('[1]Lookup for use classification'!$C$12,C1856))),'[1]Lookup for use classification'!$A$12,IF(OR(ISNUMBER(SEARCH('[1]Lookup for use classification'!$B$13,C1856)),ISNUMBER(SEARCH('[1]Lookup for use classification'!$C$13,C1856)),ISNUMBER(SEARCH('[1]Lookup for use classification'!$D$13,C1856)),,ISNUMBER(SEARCH('[1]Lookup for use classification'!$C$13,C1856)),ISNUMBER(SEARCH('[1]Lookup for use classification'!$E$13,C1856))),'[1]Lookup for use classification'!$A$13,IF(OR(ISNUMBER(SEARCH('[1]Lookup for use classification'!$B$14,C1856)),ISNUMBER(SEARCH('[1]Lookup for use classification'!$C$14,C1856))),'[1]Lookup for use classification'!$A$14,"Other"))))))))))))</f>
        <v>Other</v>
      </c>
      <c r="E1856" s="175"/>
      <c r="F1856" s="176"/>
      <c r="G1856" s="176"/>
    </row>
    <row r="1857" spans="1:18" s="193" customFormat="1" hidden="1">
      <c r="A1857" s="187" t="s">
        <v>1414</v>
      </c>
      <c r="B1857" s="167" t="s">
        <v>4456</v>
      </c>
      <c r="C1857" s="190" t="s">
        <v>1393</v>
      </c>
      <c r="D1857" s="6" t="str">
        <f>IF(OR(ISNUMBER(SEARCH('[1]Lookup for use classification'!$B$1,C1857)),ISNUMBER(SEARCH('[1]Lookup for use classification'!$C$1,C1857)),ISNUMBER(SEARCH('[1]Lookup for use classification'!$D$1,C1857)),ISNUMBER(SEARCH('[1]Lookup for use classification'!$E$1,C1857))),'[1]Lookup for use classification'!$A$1,IF(ISNUMBER(SEARCH('[1]Lookup for use classification'!$B$2,C1857)),'[1]Lookup for use classification'!$A$2,IF(ISNUMBER(SEARCH('[1]Lookup for use classification'!$B$3,C1857)),'[1]Lookup for use classification'!$A$3,IF(OR(ISNUMBER(SEARCH('[1]Lookup for use classification'!$B$4,C1857)),ISNUMBER(SEARCH('[1]Lookup for use classification'!$C$4,C1857)),ISNUMBER(SEARCH('[1]Lookup for use classification'!$D$4,C1857)),ISNUMBER(SEARCH('[1]Lookup for use classification'!$E$4,C1857))),'[1]Lookup for use classification'!$A$4,IF(OR(ISNUMBER(SEARCH('[1]Lookup for use classification'!$B$5,C1857)),ISNUMBER(SEARCH('[1]Lookup for use classification'!$C$5,C1857)),ISNUMBER(SEARCH('[1]Lookup for use classification'!$D$5,C1857))),'[1]Lookup for use classification'!$A$5,IF(OR(ISNUMBER(SEARCH('[1]Lookup for use classification'!$B$7,C1857)),ISNUMBER(SEARCH('[1]Lookup for use classification'!$C$7,C1857)),ISNUMBER(SEARCH('[1]Lookup for use classification'!$D$7,C1857))),'[1]Lookup for use classification'!$A$7,IF(OR(ISNUMBER(SEARCH('[1]Lookup for use classification'!$B$9,C1857)),ISNUMBER(SEARCH('[1]Lookup for use classification'!$C$9,C1857)),ISNUMBER(SEARCH('[1]Lookup for use classification'!$D$9,C1857)),ISNUMBER(SEARCH('[1]Lookup for use classification'!$E$9,C1857)),ISNUMBER(SEARCH('[1]Lookup for use classification'!$F$9,C1857)),ISNUMBER(SEARCH('[1]Lookup for use classification'!$G$9,C1857)),ISNUMBER(SEARCH('[1]Lookup for use classification'!$H$9,C1857)),ISNUMBER(SEARCH('[1]Lookup for use classification'!$I$9,C1857)),ISNUMBER(SEARCH('[1]Lookup for use classification'!$J$9,C1857)),ISNUMBER(SEARCH('[1]Lookup for use classification'!$K$9,C1857))),'[1]Lookup for use classification'!$A$9,IF(OR(ISNUMBER(SEARCH('[1]Lookup for use classification'!$B$10,C1857)),ISNUMBER(SEARCH('[1]Lookup for use classification'!$C$10,C1857)),ISNUMBER(SEARCH('[1]Lookup for use classification'!$D$10,C1857)),ISNUMBER(SEARCH('[1]Lookup for use classification'!$E$10,C1857)),ISNUMBER(SEARCH('[1]Lookup for use classification'!$F$10,C1857)),ISNUMBER(SEARCH('[1]Lookup for use classification'!$G$10,C1857))),'[1]Lookup for use classification'!$A$10,IF(OR(ISNUMBER(SEARCH('[1]Lookup for use classification'!$B$11,C1857)),ISNUMBER(SEARCH('[1]Lookup for use classification'!$C$11,C1857))),'[1]Lookup for use classification'!$A$11,IF(OR(ISNUMBER(SEARCH('[1]Lookup for use classification'!$B$12,C1857)),ISNUMBER(SEARCH('[1]Lookup for use classification'!$C$12,C1857))),'[1]Lookup for use classification'!$A$12,IF(OR(ISNUMBER(SEARCH('[1]Lookup for use classification'!$B$13,C1857)),ISNUMBER(SEARCH('[1]Lookup for use classification'!$C$13,C1857)),ISNUMBER(SEARCH('[1]Lookup for use classification'!$D$13,C1857)),,ISNUMBER(SEARCH('[1]Lookup for use classification'!$C$13,C1857)),ISNUMBER(SEARCH('[1]Lookup for use classification'!$E$13,C1857))),'[1]Lookup for use classification'!$A$13,IF(OR(ISNUMBER(SEARCH('[1]Lookup for use classification'!$B$14,C1857)),ISNUMBER(SEARCH('[1]Lookup for use classification'!$C$14,C1857))),'[1]Lookup for use classification'!$A$14,"Other"))))))))))))</f>
        <v>Other</v>
      </c>
      <c r="E1857" s="220"/>
      <c r="F1857" s="220"/>
      <c r="G1857" s="220"/>
      <c r="H1857" s="162"/>
      <c r="I1857" s="162"/>
      <c r="J1857" s="165"/>
      <c r="K1857" s="165"/>
      <c r="L1857" s="165"/>
      <c r="M1857" s="165"/>
      <c r="N1857" s="165"/>
      <c r="O1857" s="165"/>
      <c r="P1857" s="165"/>
      <c r="Q1857" s="165"/>
      <c r="R1857" s="165"/>
    </row>
    <row r="1858" spans="1:18" hidden="1">
      <c r="A1858" s="187" t="s">
        <v>1414</v>
      </c>
      <c r="B1858" s="167" t="s">
        <v>4456</v>
      </c>
      <c r="C1858" s="174" t="s">
        <v>1396</v>
      </c>
      <c r="D1858" s="6" t="str">
        <f>IF(OR(ISNUMBER(SEARCH('[1]Lookup for use classification'!$B$1,C1858)),ISNUMBER(SEARCH('[1]Lookup for use classification'!$C$1,C1858)),ISNUMBER(SEARCH('[1]Lookup for use classification'!$D$1,C1858)),ISNUMBER(SEARCH('[1]Lookup for use classification'!$E$1,C1858))),'[1]Lookup for use classification'!$A$1,IF(ISNUMBER(SEARCH('[1]Lookup for use classification'!$B$2,C1858)),'[1]Lookup for use classification'!$A$2,IF(ISNUMBER(SEARCH('[1]Lookup for use classification'!$B$3,C1858)),'[1]Lookup for use classification'!$A$3,IF(OR(ISNUMBER(SEARCH('[1]Lookup for use classification'!$B$4,C1858)),ISNUMBER(SEARCH('[1]Lookup for use classification'!$C$4,C1858)),ISNUMBER(SEARCH('[1]Lookup for use classification'!$D$4,C1858)),ISNUMBER(SEARCH('[1]Lookup for use classification'!$E$4,C1858))),'[1]Lookup for use classification'!$A$4,IF(OR(ISNUMBER(SEARCH('[1]Lookup for use classification'!$B$5,C1858)),ISNUMBER(SEARCH('[1]Lookup for use classification'!$C$5,C1858)),ISNUMBER(SEARCH('[1]Lookup for use classification'!$D$5,C1858))),'[1]Lookup for use classification'!$A$5,IF(OR(ISNUMBER(SEARCH('[1]Lookup for use classification'!$B$7,C1858)),ISNUMBER(SEARCH('[1]Lookup for use classification'!$C$7,C1858)),ISNUMBER(SEARCH('[1]Lookup for use classification'!$D$7,C1858))),'[1]Lookup for use classification'!$A$7,IF(OR(ISNUMBER(SEARCH('[1]Lookup for use classification'!$B$9,C1858)),ISNUMBER(SEARCH('[1]Lookup for use classification'!$C$9,C1858)),ISNUMBER(SEARCH('[1]Lookup for use classification'!$D$9,C1858)),ISNUMBER(SEARCH('[1]Lookup for use classification'!$E$9,C1858)),ISNUMBER(SEARCH('[1]Lookup for use classification'!$F$9,C1858)),ISNUMBER(SEARCH('[1]Lookup for use classification'!$G$9,C1858)),ISNUMBER(SEARCH('[1]Lookup for use classification'!$H$9,C1858)),ISNUMBER(SEARCH('[1]Lookup for use classification'!$I$9,C1858)),ISNUMBER(SEARCH('[1]Lookup for use classification'!$J$9,C1858)),ISNUMBER(SEARCH('[1]Lookup for use classification'!$K$9,C1858))),'[1]Lookup for use classification'!$A$9,IF(OR(ISNUMBER(SEARCH('[1]Lookup for use classification'!$B$10,C1858)),ISNUMBER(SEARCH('[1]Lookup for use classification'!$C$10,C1858)),ISNUMBER(SEARCH('[1]Lookup for use classification'!$D$10,C1858)),ISNUMBER(SEARCH('[1]Lookup for use classification'!$E$10,C1858)),ISNUMBER(SEARCH('[1]Lookup for use classification'!$F$10,C1858)),ISNUMBER(SEARCH('[1]Lookup for use classification'!$G$10,C1858))),'[1]Lookup for use classification'!$A$10,IF(OR(ISNUMBER(SEARCH('[1]Lookup for use classification'!$B$11,C1858)),ISNUMBER(SEARCH('[1]Lookup for use classification'!$C$11,C1858))),'[1]Lookup for use classification'!$A$11,IF(OR(ISNUMBER(SEARCH('[1]Lookup for use classification'!$B$12,C1858)),ISNUMBER(SEARCH('[1]Lookup for use classification'!$C$12,C1858))),'[1]Lookup for use classification'!$A$12,IF(OR(ISNUMBER(SEARCH('[1]Lookup for use classification'!$B$13,C1858)),ISNUMBER(SEARCH('[1]Lookup for use classification'!$C$13,C1858)),ISNUMBER(SEARCH('[1]Lookup for use classification'!$D$13,C1858)),,ISNUMBER(SEARCH('[1]Lookup for use classification'!$C$13,C1858)),ISNUMBER(SEARCH('[1]Lookup for use classification'!$E$13,C1858))),'[1]Lookup for use classification'!$A$13,IF(OR(ISNUMBER(SEARCH('[1]Lookup for use classification'!$B$14,C1858)),ISNUMBER(SEARCH('[1]Lookup for use classification'!$C$14,C1858))),'[1]Lookup for use classification'!$A$14,"Other"))))))))))))</f>
        <v>Other</v>
      </c>
      <c r="E1858" s="175"/>
      <c r="F1858" s="176"/>
      <c r="G1858" s="176"/>
    </row>
    <row r="1859" spans="1:18" hidden="1">
      <c r="A1859" s="187" t="s">
        <v>1414</v>
      </c>
      <c r="B1859" s="167" t="s">
        <v>4456</v>
      </c>
      <c r="C1859" s="174" t="s">
        <v>1400</v>
      </c>
      <c r="D1859" s="6" t="str">
        <f>IF(OR(ISNUMBER(SEARCH('[1]Lookup for use classification'!$B$1,C1859)),ISNUMBER(SEARCH('[1]Lookup for use classification'!$C$1,C1859)),ISNUMBER(SEARCH('[1]Lookup for use classification'!$D$1,C1859)),ISNUMBER(SEARCH('[1]Lookup for use classification'!$E$1,C1859))),'[1]Lookup for use classification'!$A$1,IF(ISNUMBER(SEARCH('[1]Lookup for use classification'!$B$2,C1859)),'[1]Lookup for use classification'!$A$2,IF(ISNUMBER(SEARCH('[1]Lookup for use classification'!$B$3,C1859)),'[1]Lookup for use classification'!$A$3,IF(OR(ISNUMBER(SEARCH('[1]Lookup for use classification'!$B$4,C1859)),ISNUMBER(SEARCH('[1]Lookup for use classification'!$C$4,C1859)),ISNUMBER(SEARCH('[1]Lookup for use classification'!$D$4,C1859)),ISNUMBER(SEARCH('[1]Lookup for use classification'!$E$4,C1859))),'[1]Lookup for use classification'!$A$4,IF(OR(ISNUMBER(SEARCH('[1]Lookup for use classification'!$B$5,C1859)),ISNUMBER(SEARCH('[1]Lookup for use classification'!$C$5,C1859)),ISNUMBER(SEARCH('[1]Lookup for use classification'!$D$5,C1859))),'[1]Lookup for use classification'!$A$5,IF(OR(ISNUMBER(SEARCH('[1]Lookup for use classification'!$B$7,C1859)),ISNUMBER(SEARCH('[1]Lookup for use classification'!$C$7,C1859)),ISNUMBER(SEARCH('[1]Lookup for use classification'!$D$7,C1859))),'[1]Lookup for use classification'!$A$7,IF(OR(ISNUMBER(SEARCH('[1]Lookup for use classification'!$B$9,C1859)),ISNUMBER(SEARCH('[1]Lookup for use classification'!$C$9,C1859)),ISNUMBER(SEARCH('[1]Lookup for use classification'!$D$9,C1859)),ISNUMBER(SEARCH('[1]Lookup for use classification'!$E$9,C1859)),ISNUMBER(SEARCH('[1]Lookup for use classification'!$F$9,C1859)),ISNUMBER(SEARCH('[1]Lookup for use classification'!$G$9,C1859)),ISNUMBER(SEARCH('[1]Lookup for use classification'!$H$9,C1859)),ISNUMBER(SEARCH('[1]Lookup for use classification'!$I$9,C1859)),ISNUMBER(SEARCH('[1]Lookup for use classification'!$J$9,C1859)),ISNUMBER(SEARCH('[1]Lookup for use classification'!$K$9,C1859))),'[1]Lookup for use classification'!$A$9,IF(OR(ISNUMBER(SEARCH('[1]Lookup for use classification'!$B$10,C1859)),ISNUMBER(SEARCH('[1]Lookup for use classification'!$C$10,C1859)),ISNUMBER(SEARCH('[1]Lookup for use classification'!$D$10,C1859)),ISNUMBER(SEARCH('[1]Lookup for use classification'!$E$10,C1859)),ISNUMBER(SEARCH('[1]Lookup for use classification'!$F$10,C1859)),ISNUMBER(SEARCH('[1]Lookup for use classification'!$G$10,C1859))),'[1]Lookup for use classification'!$A$10,IF(OR(ISNUMBER(SEARCH('[1]Lookup for use classification'!$B$11,C1859)),ISNUMBER(SEARCH('[1]Lookup for use classification'!$C$11,C1859))),'[1]Lookup for use classification'!$A$11,IF(OR(ISNUMBER(SEARCH('[1]Lookup for use classification'!$B$12,C1859)),ISNUMBER(SEARCH('[1]Lookup for use classification'!$C$12,C1859))),'[1]Lookup for use classification'!$A$12,IF(OR(ISNUMBER(SEARCH('[1]Lookup for use classification'!$B$13,C1859)),ISNUMBER(SEARCH('[1]Lookup for use classification'!$C$13,C1859)),ISNUMBER(SEARCH('[1]Lookup for use classification'!$D$13,C1859)),,ISNUMBER(SEARCH('[1]Lookup for use classification'!$C$13,C1859)),ISNUMBER(SEARCH('[1]Lookup for use classification'!$E$13,C1859))),'[1]Lookup for use classification'!$A$13,IF(OR(ISNUMBER(SEARCH('[1]Lookup for use classification'!$B$14,C1859)),ISNUMBER(SEARCH('[1]Lookup for use classification'!$C$14,C1859))),'[1]Lookup for use classification'!$A$14,"Other"))))))))))))</f>
        <v>Other</v>
      </c>
      <c r="E1859" s="175"/>
      <c r="F1859" s="176"/>
      <c r="G1859" s="176"/>
    </row>
    <row r="1860" spans="1:18" hidden="1">
      <c r="A1860" s="187" t="s">
        <v>1414</v>
      </c>
      <c r="B1860" s="167" t="s">
        <v>4456</v>
      </c>
      <c r="C1860" s="174" t="s">
        <v>1402</v>
      </c>
      <c r="D1860" s="6" t="str">
        <f>IF(OR(ISNUMBER(SEARCH('[1]Lookup for use classification'!$B$1,C1860)),ISNUMBER(SEARCH('[1]Lookup for use classification'!$C$1,C1860)),ISNUMBER(SEARCH('[1]Lookup for use classification'!$D$1,C1860)),ISNUMBER(SEARCH('[1]Lookup for use classification'!$E$1,C1860))),'[1]Lookup for use classification'!$A$1,IF(ISNUMBER(SEARCH('[1]Lookup for use classification'!$B$2,C1860)),'[1]Lookup for use classification'!$A$2,IF(ISNUMBER(SEARCH('[1]Lookup for use classification'!$B$3,C1860)),'[1]Lookup for use classification'!$A$3,IF(OR(ISNUMBER(SEARCH('[1]Lookup for use classification'!$B$4,C1860)),ISNUMBER(SEARCH('[1]Lookup for use classification'!$C$4,C1860)),ISNUMBER(SEARCH('[1]Lookup for use classification'!$D$4,C1860)),ISNUMBER(SEARCH('[1]Lookup for use classification'!$E$4,C1860))),'[1]Lookup for use classification'!$A$4,IF(OR(ISNUMBER(SEARCH('[1]Lookup for use classification'!$B$5,C1860)),ISNUMBER(SEARCH('[1]Lookup for use classification'!$C$5,C1860)),ISNUMBER(SEARCH('[1]Lookup for use classification'!$D$5,C1860))),'[1]Lookup for use classification'!$A$5,IF(OR(ISNUMBER(SEARCH('[1]Lookup for use classification'!$B$7,C1860)),ISNUMBER(SEARCH('[1]Lookup for use classification'!$C$7,C1860)),ISNUMBER(SEARCH('[1]Lookup for use classification'!$D$7,C1860))),'[1]Lookup for use classification'!$A$7,IF(OR(ISNUMBER(SEARCH('[1]Lookup for use classification'!$B$9,C1860)),ISNUMBER(SEARCH('[1]Lookup for use classification'!$C$9,C1860)),ISNUMBER(SEARCH('[1]Lookup for use classification'!$D$9,C1860)),ISNUMBER(SEARCH('[1]Lookup for use classification'!$E$9,C1860)),ISNUMBER(SEARCH('[1]Lookup for use classification'!$F$9,C1860)),ISNUMBER(SEARCH('[1]Lookup for use classification'!$G$9,C1860)),ISNUMBER(SEARCH('[1]Lookup for use classification'!$H$9,C1860)),ISNUMBER(SEARCH('[1]Lookup for use classification'!$I$9,C1860)),ISNUMBER(SEARCH('[1]Lookup for use classification'!$J$9,C1860)),ISNUMBER(SEARCH('[1]Lookup for use classification'!$K$9,C1860))),'[1]Lookup for use classification'!$A$9,IF(OR(ISNUMBER(SEARCH('[1]Lookup for use classification'!$B$10,C1860)),ISNUMBER(SEARCH('[1]Lookup for use classification'!$C$10,C1860)),ISNUMBER(SEARCH('[1]Lookup for use classification'!$D$10,C1860)),ISNUMBER(SEARCH('[1]Lookup for use classification'!$E$10,C1860)),ISNUMBER(SEARCH('[1]Lookup for use classification'!$F$10,C1860)),ISNUMBER(SEARCH('[1]Lookup for use classification'!$G$10,C1860))),'[1]Lookup for use classification'!$A$10,IF(OR(ISNUMBER(SEARCH('[1]Lookup for use classification'!$B$11,C1860)),ISNUMBER(SEARCH('[1]Lookup for use classification'!$C$11,C1860))),'[1]Lookup for use classification'!$A$11,IF(OR(ISNUMBER(SEARCH('[1]Lookup for use classification'!$B$12,C1860)),ISNUMBER(SEARCH('[1]Lookup for use classification'!$C$12,C1860))),'[1]Lookup for use classification'!$A$12,IF(OR(ISNUMBER(SEARCH('[1]Lookup for use classification'!$B$13,C1860)),ISNUMBER(SEARCH('[1]Lookup for use classification'!$C$13,C1860)),ISNUMBER(SEARCH('[1]Lookup for use classification'!$D$13,C1860)),,ISNUMBER(SEARCH('[1]Lookup for use classification'!$C$13,C1860)),ISNUMBER(SEARCH('[1]Lookup for use classification'!$E$13,C1860))),'[1]Lookup for use classification'!$A$13,IF(OR(ISNUMBER(SEARCH('[1]Lookup for use classification'!$B$14,C1860)),ISNUMBER(SEARCH('[1]Lookup for use classification'!$C$14,C1860))),'[1]Lookup for use classification'!$A$14,"Other"))))))))))))</f>
        <v>Other</v>
      </c>
      <c r="E1860" s="175"/>
      <c r="F1860" s="176"/>
      <c r="G1860" s="176"/>
    </row>
    <row r="1861" spans="1:18" hidden="1">
      <c r="A1861" s="187" t="s">
        <v>1414</v>
      </c>
      <c r="B1861" s="167" t="s">
        <v>4456</v>
      </c>
      <c r="C1861" s="174" t="s">
        <v>1407</v>
      </c>
      <c r="D1861" s="6" t="str">
        <f>IF(OR(ISNUMBER(SEARCH('[1]Lookup for use classification'!$B$1,C1861)),ISNUMBER(SEARCH('[1]Lookup for use classification'!$C$1,C1861)),ISNUMBER(SEARCH('[1]Lookup for use classification'!$D$1,C1861)),ISNUMBER(SEARCH('[1]Lookup for use classification'!$E$1,C1861))),'[1]Lookup for use classification'!$A$1,IF(ISNUMBER(SEARCH('[1]Lookup for use classification'!$B$2,C1861)),'[1]Lookup for use classification'!$A$2,IF(ISNUMBER(SEARCH('[1]Lookup for use classification'!$B$3,C1861)),'[1]Lookup for use classification'!$A$3,IF(OR(ISNUMBER(SEARCH('[1]Lookup for use classification'!$B$4,C1861)),ISNUMBER(SEARCH('[1]Lookup for use classification'!$C$4,C1861)),ISNUMBER(SEARCH('[1]Lookup for use classification'!$D$4,C1861)),ISNUMBER(SEARCH('[1]Lookup for use classification'!$E$4,C1861))),'[1]Lookup for use classification'!$A$4,IF(OR(ISNUMBER(SEARCH('[1]Lookup for use classification'!$B$5,C1861)),ISNUMBER(SEARCH('[1]Lookup for use classification'!$C$5,C1861)),ISNUMBER(SEARCH('[1]Lookup for use classification'!$D$5,C1861))),'[1]Lookup for use classification'!$A$5,IF(OR(ISNUMBER(SEARCH('[1]Lookup for use classification'!$B$7,C1861)),ISNUMBER(SEARCH('[1]Lookup for use classification'!$C$7,C1861)),ISNUMBER(SEARCH('[1]Lookup for use classification'!$D$7,C1861))),'[1]Lookup for use classification'!$A$7,IF(OR(ISNUMBER(SEARCH('[1]Lookup for use classification'!$B$9,C1861)),ISNUMBER(SEARCH('[1]Lookup for use classification'!$C$9,C1861)),ISNUMBER(SEARCH('[1]Lookup for use classification'!$D$9,C1861)),ISNUMBER(SEARCH('[1]Lookup for use classification'!$E$9,C1861)),ISNUMBER(SEARCH('[1]Lookup for use classification'!$F$9,C1861)),ISNUMBER(SEARCH('[1]Lookup for use classification'!$G$9,C1861)),ISNUMBER(SEARCH('[1]Lookup for use classification'!$H$9,C1861)),ISNUMBER(SEARCH('[1]Lookup for use classification'!$I$9,C1861)),ISNUMBER(SEARCH('[1]Lookup for use classification'!$J$9,C1861)),ISNUMBER(SEARCH('[1]Lookup for use classification'!$K$9,C1861))),'[1]Lookup for use classification'!$A$9,IF(OR(ISNUMBER(SEARCH('[1]Lookup for use classification'!$B$10,C1861)),ISNUMBER(SEARCH('[1]Lookup for use classification'!$C$10,C1861)),ISNUMBER(SEARCH('[1]Lookup for use classification'!$D$10,C1861)),ISNUMBER(SEARCH('[1]Lookup for use classification'!$E$10,C1861)),ISNUMBER(SEARCH('[1]Lookup for use classification'!$F$10,C1861)),ISNUMBER(SEARCH('[1]Lookup for use classification'!$G$10,C1861))),'[1]Lookup for use classification'!$A$10,IF(OR(ISNUMBER(SEARCH('[1]Lookup for use classification'!$B$11,C1861)),ISNUMBER(SEARCH('[1]Lookup for use classification'!$C$11,C1861))),'[1]Lookup for use classification'!$A$11,IF(OR(ISNUMBER(SEARCH('[1]Lookup for use classification'!$B$12,C1861)),ISNUMBER(SEARCH('[1]Lookup for use classification'!$C$12,C1861))),'[1]Lookup for use classification'!$A$12,IF(OR(ISNUMBER(SEARCH('[1]Lookup for use classification'!$B$13,C1861)),ISNUMBER(SEARCH('[1]Lookup for use classification'!$C$13,C1861)),ISNUMBER(SEARCH('[1]Lookup for use classification'!$D$13,C1861)),,ISNUMBER(SEARCH('[1]Lookup for use classification'!$C$13,C1861)),ISNUMBER(SEARCH('[1]Lookup for use classification'!$E$13,C1861))),'[1]Lookup for use classification'!$A$13,IF(OR(ISNUMBER(SEARCH('[1]Lookup for use classification'!$B$14,C1861)),ISNUMBER(SEARCH('[1]Lookup for use classification'!$C$14,C1861))),'[1]Lookup for use classification'!$A$14,"Other"))))))))))))</f>
        <v>Other</v>
      </c>
      <c r="E1861" s="175"/>
      <c r="F1861" s="176"/>
      <c r="G1861" s="176"/>
    </row>
    <row r="1862" spans="1:18" hidden="1">
      <c r="A1862" s="187" t="s">
        <v>1414</v>
      </c>
      <c r="B1862" s="167" t="s">
        <v>4456</v>
      </c>
      <c r="C1862" s="174" t="s">
        <v>1410</v>
      </c>
      <c r="D1862" s="6" t="str">
        <f>IF(OR(ISNUMBER(SEARCH('[1]Lookup for use classification'!$B$1,C1862)),ISNUMBER(SEARCH('[1]Lookup for use classification'!$C$1,C1862)),ISNUMBER(SEARCH('[1]Lookup for use classification'!$D$1,C1862)),ISNUMBER(SEARCH('[1]Lookup for use classification'!$E$1,C1862))),'[1]Lookup for use classification'!$A$1,IF(ISNUMBER(SEARCH('[1]Lookup for use classification'!$B$2,C1862)),'[1]Lookup for use classification'!$A$2,IF(ISNUMBER(SEARCH('[1]Lookup for use classification'!$B$3,C1862)),'[1]Lookup for use classification'!$A$3,IF(OR(ISNUMBER(SEARCH('[1]Lookup for use classification'!$B$4,C1862)),ISNUMBER(SEARCH('[1]Lookup for use classification'!$C$4,C1862)),ISNUMBER(SEARCH('[1]Lookup for use classification'!$D$4,C1862)),ISNUMBER(SEARCH('[1]Lookup for use classification'!$E$4,C1862))),'[1]Lookup for use classification'!$A$4,IF(OR(ISNUMBER(SEARCH('[1]Lookup for use classification'!$B$5,C1862)),ISNUMBER(SEARCH('[1]Lookup for use classification'!$C$5,C1862)),ISNUMBER(SEARCH('[1]Lookup for use classification'!$D$5,C1862))),'[1]Lookup for use classification'!$A$5,IF(OR(ISNUMBER(SEARCH('[1]Lookup for use classification'!$B$7,C1862)),ISNUMBER(SEARCH('[1]Lookup for use classification'!$C$7,C1862)),ISNUMBER(SEARCH('[1]Lookup for use classification'!$D$7,C1862))),'[1]Lookup for use classification'!$A$7,IF(OR(ISNUMBER(SEARCH('[1]Lookup for use classification'!$B$9,C1862)),ISNUMBER(SEARCH('[1]Lookup for use classification'!$C$9,C1862)),ISNUMBER(SEARCH('[1]Lookup for use classification'!$D$9,C1862)),ISNUMBER(SEARCH('[1]Lookup for use classification'!$E$9,C1862)),ISNUMBER(SEARCH('[1]Lookup for use classification'!$F$9,C1862)),ISNUMBER(SEARCH('[1]Lookup for use classification'!$G$9,C1862)),ISNUMBER(SEARCH('[1]Lookup for use classification'!$H$9,C1862)),ISNUMBER(SEARCH('[1]Lookup for use classification'!$I$9,C1862)),ISNUMBER(SEARCH('[1]Lookup for use classification'!$J$9,C1862)),ISNUMBER(SEARCH('[1]Lookup for use classification'!$K$9,C1862))),'[1]Lookup for use classification'!$A$9,IF(OR(ISNUMBER(SEARCH('[1]Lookup for use classification'!$B$10,C1862)),ISNUMBER(SEARCH('[1]Lookup for use classification'!$C$10,C1862)),ISNUMBER(SEARCH('[1]Lookup for use classification'!$D$10,C1862)),ISNUMBER(SEARCH('[1]Lookup for use classification'!$E$10,C1862)),ISNUMBER(SEARCH('[1]Lookup for use classification'!$F$10,C1862)),ISNUMBER(SEARCH('[1]Lookup for use classification'!$G$10,C1862))),'[1]Lookup for use classification'!$A$10,IF(OR(ISNUMBER(SEARCH('[1]Lookup for use classification'!$B$11,C1862)),ISNUMBER(SEARCH('[1]Lookup for use classification'!$C$11,C1862))),'[1]Lookup for use classification'!$A$11,IF(OR(ISNUMBER(SEARCH('[1]Lookup for use classification'!$B$12,C1862)),ISNUMBER(SEARCH('[1]Lookup for use classification'!$C$12,C1862))),'[1]Lookup for use classification'!$A$12,IF(OR(ISNUMBER(SEARCH('[1]Lookup for use classification'!$B$13,C1862)),ISNUMBER(SEARCH('[1]Lookup for use classification'!$C$13,C1862)),ISNUMBER(SEARCH('[1]Lookup for use classification'!$D$13,C1862)),,ISNUMBER(SEARCH('[1]Lookup for use classification'!$C$13,C1862)),ISNUMBER(SEARCH('[1]Lookup for use classification'!$E$13,C1862))),'[1]Lookup for use classification'!$A$13,IF(OR(ISNUMBER(SEARCH('[1]Lookup for use classification'!$B$14,C1862)),ISNUMBER(SEARCH('[1]Lookup for use classification'!$C$14,C1862))),'[1]Lookup for use classification'!$A$14,"Other"))))))))))))</f>
        <v>Other</v>
      </c>
      <c r="E1862" s="175"/>
      <c r="F1862" s="176"/>
      <c r="G1862" s="176"/>
    </row>
    <row r="1863" spans="1:18" s="193" customFormat="1" hidden="1">
      <c r="A1863" s="187" t="s">
        <v>1414</v>
      </c>
      <c r="B1863" s="167" t="s">
        <v>4456</v>
      </c>
      <c r="C1863" s="174" t="s">
        <v>1411</v>
      </c>
      <c r="D1863" s="6" t="str">
        <f>IF(OR(ISNUMBER(SEARCH('[1]Lookup for use classification'!$B$1,C1863)),ISNUMBER(SEARCH('[1]Lookup for use classification'!$C$1,C1863)),ISNUMBER(SEARCH('[1]Lookup for use classification'!$D$1,C1863)),ISNUMBER(SEARCH('[1]Lookup for use classification'!$E$1,C1863))),'[1]Lookup for use classification'!$A$1,IF(ISNUMBER(SEARCH('[1]Lookup for use classification'!$B$2,C1863)),'[1]Lookup for use classification'!$A$2,IF(ISNUMBER(SEARCH('[1]Lookup for use classification'!$B$3,C1863)),'[1]Lookup for use classification'!$A$3,IF(OR(ISNUMBER(SEARCH('[1]Lookup for use classification'!$B$4,C1863)),ISNUMBER(SEARCH('[1]Lookup for use classification'!$C$4,C1863)),ISNUMBER(SEARCH('[1]Lookup for use classification'!$D$4,C1863)),ISNUMBER(SEARCH('[1]Lookup for use classification'!$E$4,C1863))),'[1]Lookup for use classification'!$A$4,IF(OR(ISNUMBER(SEARCH('[1]Lookup for use classification'!$B$5,C1863)),ISNUMBER(SEARCH('[1]Lookup for use classification'!$C$5,C1863)),ISNUMBER(SEARCH('[1]Lookup for use classification'!$D$5,C1863))),'[1]Lookup for use classification'!$A$5,IF(OR(ISNUMBER(SEARCH('[1]Lookup for use classification'!$B$7,C1863)),ISNUMBER(SEARCH('[1]Lookup for use classification'!$C$7,C1863)),ISNUMBER(SEARCH('[1]Lookup for use classification'!$D$7,C1863))),'[1]Lookup for use classification'!$A$7,IF(OR(ISNUMBER(SEARCH('[1]Lookup for use classification'!$B$9,C1863)),ISNUMBER(SEARCH('[1]Lookup for use classification'!$C$9,C1863)),ISNUMBER(SEARCH('[1]Lookup for use classification'!$D$9,C1863)),ISNUMBER(SEARCH('[1]Lookup for use classification'!$E$9,C1863)),ISNUMBER(SEARCH('[1]Lookup for use classification'!$F$9,C1863)),ISNUMBER(SEARCH('[1]Lookup for use classification'!$G$9,C1863)),ISNUMBER(SEARCH('[1]Lookup for use classification'!$H$9,C1863)),ISNUMBER(SEARCH('[1]Lookup for use classification'!$I$9,C1863)),ISNUMBER(SEARCH('[1]Lookup for use classification'!$J$9,C1863)),ISNUMBER(SEARCH('[1]Lookup for use classification'!$K$9,C1863))),'[1]Lookup for use classification'!$A$9,IF(OR(ISNUMBER(SEARCH('[1]Lookup for use classification'!$B$10,C1863)),ISNUMBER(SEARCH('[1]Lookup for use classification'!$C$10,C1863)),ISNUMBER(SEARCH('[1]Lookup for use classification'!$D$10,C1863)),ISNUMBER(SEARCH('[1]Lookup for use classification'!$E$10,C1863)),ISNUMBER(SEARCH('[1]Lookup for use classification'!$F$10,C1863)),ISNUMBER(SEARCH('[1]Lookup for use classification'!$G$10,C1863))),'[1]Lookup for use classification'!$A$10,IF(OR(ISNUMBER(SEARCH('[1]Lookup for use classification'!$B$11,C1863)),ISNUMBER(SEARCH('[1]Lookup for use classification'!$C$11,C1863))),'[1]Lookup for use classification'!$A$11,IF(OR(ISNUMBER(SEARCH('[1]Lookup for use classification'!$B$12,C1863)),ISNUMBER(SEARCH('[1]Lookup for use classification'!$C$12,C1863))),'[1]Lookup for use classification'!$A$12,IF(OR(ISNUMBER(SEARCH('[1]Lookup for use classification'!$B$13,C1863)),ISNUMBER(SEARCH('[1]Lookup for use classification'!$C$13,C1863)),ISNUMBER(SEARCH('[1]Lookup for use classification'!$D$13,C1863)),,ISNUMBER(SEARCH('[1]Lookup for use classification'!$C$13,C1863)),ISNUMBER(SEARCH('[1]Lookup for use classification'!$E$13,C1863))),'[1]Lookup for use classification'!$A$13,IF(OR(ISNUMBER(SEARCH('[1]Lookup for use classification'!$B$14,C1863)),ISNUMBER(SEARCH('[1]Lookup for use classification'!$C$14,C1863))),'[1]Lookup for use classification'!$A$14,"Other"))))))))))))</f>
        <v>Other</v>
      </c>
      <c r="E1863" s="175"/>
      <c r="F1863" s="176"/>
      <c r="G1863" s="176"/>
      <c r="H1863" s="162"/>
      <c r="I1863" s="162"/>
      <c r="J1863" s="165"/>
      <c r="K1863" s="165"/>
      <c r="L1863" s="165"/>
      <c r="M1863" s="165"/>
      <c r="N1863" s="165"/>
      <c r="O1863" s="165"/>
      <c r="P1863" s="165"/>
      <c r="Q1863" s="165"/>
      <c r="R1863" s="165"/>
    </row>
    <row r="1864" spans="1:18" s="193" customFormat="1" hidden="1">
      <c r="A1864" s="134" t="s">
        <v>1414</v>
      </c>
      <c r="B1864" s="8" t="str">
        <f>IF(ISNA(VLOOKUP(CONCATENATE(A1864,C1864),EUS!$B$2:$B$1939,1,FALSE)),"","End Use Study")</f>
        <v>End Use Study</v>
      </c>
      <c r="C1864" s="8" t="s">
        <v>2484</v>
      </c>
      <c r="D1864" s="165" t="s">
        <v>2424</v>
      </c>
      <c r="E1864" s="9">
        <v>4000</v>
      </c>
      <c r="F1864" s="9"/>
      <c r="G1864" s="9"/>
      <c r="H1864" s="164">
        <v>800</v>
      </c>
      <c r="I1864" s="164"/>
      <c r="J1864" s="7">
        <v>3000</v>
      </c>
      <c r="K1864" s="165"/>
      <c r="L1864" s="6"/>
      <c r="M1864" s="165"/>
      <c r="N1864" s="165"/>
      <c r="O1864" s="165"/>
      <c r="P1864" s="165"/>
      <c r="Q1864" s="165"/>
      <c r="R1864" s="165"/>
    </row>
    <row r="1865" spans="1:18" s="193" customFormat="1" hidden="1">
      <c r="A1865" s="187" t="s">
        <v>1414</v>
      </c>
      <c r="B1865" s="167" t="s">
        <v>4456</v>
      </c>
      <c r="C1865" s="174" t="s">
        <v>1413</v>
      </c>
      <c r="D1865" s="6" t="str">
        <f>IF(OR(ISNUMBER(SEARCH('[1]Lookup for use classification'!$B$1,C1865)),ISNUMBER(SEARCH('[1]Lookup for use classification'!$C$1,C1865)),ISNUMBER(SEARCH('[1]Lookup for use classification'!$D$1,C1865)),ISNUMBER(SEARCH('[1]Lookup for use classification'!$E$1,C1865))),'[1]Lookup for use classification'!$A$1,IF(ISNUMBER(SEARCH('[1]Lookup for use classification'!$B$2,C1865)),'[1]Lookup for use classification'!$A$2,IF(ISNUMBER(SEARCH('[1]Lookup for use classification'!$B$3,C1865)),'[1]Lookup for use classification'!$A$3,IF(OR(ISNUMBER(SEARCH('[1]Lookup for use classification'!$B$4,C1865)),ISNUMBER(SEARCH('[1]Lookup for use classification'!$C$4,C1865)),ISNUMBER(SEARCH('[1]Lookup for use classification'!$D$4,C1865)),ISNUMBER(SEARCH('[1]Lookup for use classification'!$E$4,C1865))),'[1]Lookup for use classification'!$A$4,IF(OR(ISNUMBER(SEARCH('[1]Lookup for use classification'!$B$5,C1865)),ISNUMBER(SEARCH('[1]Lookup for use classification'!$C$5,C1865)),ISNUMBER(SEARCH('[1]Lookup for use classification'!$D$5,C1865))),'[1]Lookup for use classification'!$A$5,IF(OR(ISNUMBER(SEARCH('[1]Lookup for use classification'!$B$7,C1865)),ISNUMBER(SEARCH('[1]Lookup for use classification'!$C$7,C1865)),ISNUMBER(SEARCH('[1]Lookup for use classification'!$D$7,C1865))),'[1]Lookup for use classification'!$A$7,IF(OR(ISNUMBER(SEARCH('[1]Lookup for use classification'!$B$9,C1865)),ISNUMBER(SEARCH('[1]Lookup for use classification'!$C$9,C1865)),ISNUMBER(SEARCH('[1]Lookup for use classification'!$D$9,C1865)),ISNUMBER(SEARCH('[1]Lookup for use classification'!$E$9,C1865)),ISNUMBER(SEARCH('[1]Lookup for use classification'!$F$9,C1865)),ISNUMBER(SEARCH('[1]Lookup for use classification'!$G$9,C1865)),ISNUMBER(SEARCH('[1]Lookup for use classification'!$H$9,C1865)),ISNUMBER(SEARCH('[1]Lookup for use classification'!$I$9,C1865)),ISNUMBER(SEARCH('[1]Lookup for use classification'!$J$9,C1865)),ISNUMBER(SEARCH('[1]Lookup for use classification'!$K$9,C1865))),'[1]Lookup for use classification'!$A$9,IF(OR(ISNUMBER(SEARCH('[1]Lookup for use classification'!$B$10,C1865)),ISNUMBER(SEARCH('[1]Lookup for use classification'!$C$10,C1865)),ISNUMBER(SEARCH('[1]Lookup for use classification'!$D$10,C1865)),ISNUMBER(SEARCH('[1]Lookup for use classification'!$E$10,C1865)),ISNUMBER(SEARCH('[1]Lookup for use classification'!$F$10,C1865)),ISNUMBER(SEARCH('[1]Lookup for use classification'!$G$10,C1865))),'[1]Lookup for use classification'!$A$10,IF(OR(ISNUMBER(SEARCH('[1]Lookup for use classification'!$B$11,C1865)),ISNUMBER(SEARCH('[1]Lookup for use classification'!$C$11,C1865))),'[1]Lookup for use classification'!$A$11,IF(OR(ISNUMBER(SEARCH('[1]Lookup for use classification'!$B$12,C1865)),ISNUMBER(SEARCH('[1]Lookup for use classification'!$C$12,C1865))),'[1]Lookup for use classification'!$A$12,IF(OR(ISNUMBER(SEARCH('[1]Lookup for use classification'!$B$13,C1865)),ISNUMBER(SEARCH('[1]Lookup for use classification'!$C$13,C1865)),ISNUMBER(SEARCH('[1]Lookup for use classification'!$D$13,C1865)),,ISNUMBER(SEARCH('[1]Lookup for use classification'!$C$13,C1865)),ISNUMBER(SEARCH('[1]Lookup for use classification'!$E$13,C1865))),'[1]Lookup for use classification'!$A$13,IF(OR(ISNUMBER(SEARCH('[1]Lookup for use classification'!$B$14,C1865)),ISNUMBER(SEARCH('[1]Lookup for use classification'!$C$14,C1865))),'[1]Lookup for use classification'!$A$14,"Other"))))))))))))</f>
        <v>Public Assembly</v>
      </c>
      <c r="E1865" s="175"/>
      <c r="F1865" s="176"/>
      <c r="G1865" s="176"/>
      <c r="H1865" s="162"/>
      <c r="I1865" s="162"/>
      <c r="J1865" s="165"/>
      <c r="K1865" s="165"/>
      <c r="L1865" s="165"/>
      <c r="M1865" s="165"/>
      <c r="N1865" s="165"/>
      <c r="O1865" s="165"/>
      <c r="P1865" s="165"/>
      <c r="Q1865" s="165"/>
      <c r="R1865" s="165"/>
    </row>
    <row r="1866" spans="1:18" s="193" customFormat="1" hidden="1">
      <c r="A1866" s="187" t="s">
        <v>1414</v>
      </c>
      <c r="B1866" s="167" t="s">
        <v>4456</v>
      </c>
      <c r="C1866" s="190" t="s">
        <v>1399</v>
      </c>
      <c r="D1866" s="6" t="str">
        <f>IF(OR(ISNUMBER(SEARCH('[1]Lookup for use classification'!$B$1,C1866)),ISNUMBER(SEARCH('[1]Lookup for use classification'!$C$1,C1866)),ISNUMBER(SEARCH('[1]Lookup for use classification'!$D$1,C1866)),ISNUMBER(SEARCH('[1]Lookup for use classification'!$E$1,C1866))),'[1]Lookup for use classification'!$A$1,IF(ISNUMBER(SEARCH('[1]Lookup for use classification'!$B$2,C1866)),'[1]Lookup for use classification'!$A$2,IF(ISNUMBER(SEARCH('[1]Lookup for use classification'!$B$3,C1866)),'[1]Lookup for use classification'!$A$3,IF(OR(ISNUMBER(SEARCH('[1]Lookup for use classification'!$B$4,C1866)),ISNUMBER(SEARCH('[1]Lookup for use classification'!$C$4,C1866)),ISNUMBER(SEARCH('[1]Lookup for use classification'!$D$4,C1866)),ISNUMBER(SEARCH('[1]Lookup for use classification'!$E$4,C1866))),'[1]Lookup for use classification'!$A$4,IF(OR(ISNUMBER(SEARCH('[1]Lookup for use classification'!$B$5,C1866)),ISNUMBER(SEARCH('[1]Lookup for use classification'!$C$5,C1866)),ISNUMBER(SEARCH('[1]Lookup for use classification'!$D$5,C1866))),'[1]Lookup for use classification'!$A$5,IF(OR(ISNUMBER(SEARCH('[1]Lookup for use classification'!$B$7,C1866)),ISNUMBER(SEARCH('[1]Lookup for use classification'!$C$7,C1866)),ISNUMBER(SEARCH('[1]Lookup for use classification'!$D$7,C1866))),'[1]Lookup for use classification'!$A$7,IF(OR(ISNUMBER(SEARCH('[1]Lookup for use classification'!$B$9,C1866)),ISNUMBER(SEARCH('[1]Lookup for use classification'!$C$9,C1866)),ISNUMBER(SEARCH('[1]Lookup for use classification'!$D$9,C1866)),ISNUMBER(SEARCH('[1]Lookup for use classification'!$E$9,C1866)),ISNUMBER(SEARCH('[1]Lookup for use classification'!$F$9,C1866)),ISNUMBER(SEARCH('[1]Lookup for use classification'!$G$9,C1866)),ISNUMBER(SEARCH('[1]Lookup for use classification'!$H$9,C1866)),ISNUMBER(SEARCH('[1]Lookup for use classification'!$I$9,C1866)),ISNUMBER(SEARCH('[1]Lookup for use classification'!$J$9,C1866)),ISNUMBER(SEARCH('[1]Lookup for use classification'!$K$9,C1866))),'[1]Lookup for use classification'!$A$9,IF(OR(ISNUMBER(SEARCH('[1]Lookup for use classification'!$B$10,C1866)),ISNUMBER(SEARCH('[1]Lookup for use classification'!$C$10,C1866)),ISNUMBER(SEARCH('[1]Lookup for use classification'!$D$10,C1866)),ISNUMBER(SEARCH('[1]Lookup for use classification'!$E$10,C1866)),ISNUMBER(SEARCH('[1]Lookup for use classification'!$F$10,C1866)),ISNUMBER(SEARCH('[1]Lookup for use classification'!$G$10,C1866))),'[1]Lookup for use classification'!$A$10,IF(OR(ISNUMBER(SEARCH('[1]Lookup for use classification'!$B$11,C1866)),ISNUMBER(SEARCH('[1]Lookup for use classification'!$C$11,C1866))),'[1]Lookup for use classification'!$A$11,IF(OR(ISNUMBER(SEARCH('[1]Lookup for use classification'!$B$12,C1866)),ISNUMBER(SEARCH('[1]Lookup for use classification'!$C$12,C1866))),'[1]Lookup for use classification'!$A$12,IF(OR(ISNUMBER(SEARCH('[1]Lookup for use classification'!$B$13,C1866)),ISNUMBER(SEARCH('[1]Lookup for use classification'!$C$13,C1866)),ISNUMBER(SEARCH('[1]Lookup for use classification'!$D$13,C1866)),,ISNUMBER(SEARCH('[1]Lookup for use classification'!$C$13,C1866)),ISNUMBER(SEARCH('[1]Lookup for use classification'!$E$13,C1866))),'[1]Lookup for use classification'!$A$13,IF(OR(ISNUMBER(SEARCH('[1]Lookup for use classification'!$B$14,C1866)),ISNUMBER(SEARCH('[1]Lookup for use classification'!$C$14,C1866))),'[1]Lookup for use classification'!$A$14,"Other"))))))))))))</f>
        <v>Public Safety</v>
      </c>
      <c r="E1866" s="206"/>
      <c r="F1866" s="220"/>
      <c r="G1866" s="220"/>
      <c r="H1866" s="162"/>
      <c r="I1866" s="162"/>
      <c r="J1866" s="165"/>
      <c r="K1866" s="165"/>
      <c r="L1866" s="165"/>
      <c r="M1866" s="165"/>
      <c r="N1866" s="165"/>
      <c r="O1866" s="165"/>
      <c r="P1866" s="165"/>
      <c r="Q1866" s="165"/>
      <c r="R1866" s="165"/>
    </row>
    <row r="1867" spans="1:18" s="193" customFormat="1" hidden="1">
      <c r="A1867" s="134" t="s">
        <v>1414</v>
      </c>
      <c r="B1867" s="8" t="str">
        <f>IF(ISNA(VLOOKUP(CONCATENATE(A1867,C1867),EUS!$B$2:$B$1939,1,FALSE)),"","End Use Study")</f>
        <v>End Use Study</v>
      </c>
      <c r="C1867" s="8" t="s">
        <v>2200</v>
      </c>
      <c r="D1867" s="6" t="s">
        <v>2194</v>
      </c>
      <c r="E1867" s="9">
        <v>5000</v>
      </c>
      <c r="F1867" s="9"/>
      <c r="G1867" s="9"/>
      <c r="H1867" s="164">
        <v>3000</v>
      </c>
      <c r="I1867" s="164"/>
      <c r="J1867" s="7">
        <v>40000</v>
      </c>
      <c r="K1867" s="165"/>
      <c r="L1867" s="6"/>
      <c r="M1867" s="165"/>
      <c r="N1867" s="165"/>
      <c r="O1867" s="165"/>
      <c r="P1867" s="165"/>
      <c r="Q1867" s="165"/>
      <c r="R1867" s="165"/>
    </row>
    <row r="1868" spans="1:18" s="193" customFormat="1" hidden="1">
      <c r="A1868" s="138" t="s">
        <v>1414</v>
      </c>
      <c r="B1868" s="8" t="str">
        <f>IF(ISNA(VLOOKUP(CONCATENATE(A1868,C1868),EUS!$B$2:$B$1939,1,FALSE)),"","End Use Study")</f>
        <v>End Use Study</v>
      </c>
      <c r="C1868" s="8" t="s">
        <v>442</v>
      </c>
      <c r="D1868" s="165" t="s">
        <v>1980</v>
      </c>
      <c r="E1868" s="9">
        <v>480</v>
      </c>
      <c r="F1868" s="9"/>
      <c r="G1868" s="9"/>
      <c r="H1868" s="164"/>
      <c r="I1868" s="164"/>
      <c r="J1868" s="7"/>
      <c r="K1868" s="165"/>
      <c r="L1868" s="6"/>
      <c r="M1868" s="165"/>
      <c r="N1868" s="165"/>
      <c r="O1868" s="165"/>
      <c r="P1868" s="165"/>
      <c r="Q1868" s="165"/>
      <c r="R1868" s="165"/>
    </row>
    <row r="1869" spans="1:18" s="193" customFormat="1" hidden="1">
      <c r="A1869" s="188" t="s">
        <v>2066</v>
      </c>
      <c r="B1869" s="8" t="str">
        <f>IF(ISNA(VLOOKUP(CONCATENATE(A1869,C1869),ARIS!$A$1:$A$959,1,FALSE)),"","ARIS")</f>
        <v>ARIS</v>
      </c>
      <c r="C1869" s="162" t="s">
        <v>2067</v>
      </c>
      <c r="D1869" s="6" t="str">
        <f>IF(OR(ISNUMBER(SEARCH('[1]Lookup for use classification'!$B$1,C1869)),ISNUMBER(SEARCH('[1]Lookup for use classification'!$C$1,C1869)),ISNUMBER(SEARCH('[1]Lookup for use classification'!$D$1,C1869))),'[1]Lookup for use classification'!$A$1,IF(ISNUMBER(SEARCH('[1]Lookup for use classification'!$B$2,C1869)),'[1]Lookup for use classification'!$A$2,IF(ISNUMBER(SEARCH('[1]Lookup for use classification'!$B$3,C1869)),'[1]Lookup for use classification'!$A$3,IF(OR(ISNUMBER(SEARCH('[1]Lookup for use classification'!$B$4,C1869)),ISNUMBER(SEARCH('[1]Lookup for use classification'!$C$4,C1869))),'[1]Lookup for use classification'!$A$4,IF(OR(ISNUMBER(SEARCH('[1]Lookup for use classification'!$B$5,C1869)),ISNUMBER(SEARCH('[1]Lookup for use classification'!$C$5,C1869)),ISNUMBER(SEARCH('[1]Lookup for use classification'!$D$5,C1869))),'[1]Lookup for use classification'!$A$5,IF(OR(ISNUMBER(SEARCH('[1]Lookup for use classification'!$B$7,C1869)),ISNUMBER(SEARCH('[1]Lookup for use classification'!$C$7,C1869)),ISNUMBER(SEARCH('[1]Lookup for use classification'!$D$7,C1869))),'[1]Lookup for use classification'!$A$7,IF(OR(ISNUMBER(SEARCH('[1]Lookup for use classification'!$B$9,C1869)),ISNUMBER(SEARCH('[1]Lookup for use classification'!$C$9,C1869)),ISNUMBER(SEARCH('[1]Lookup for use classification'!$D$9,C1869)),ISNUMBER(SEARCH('[1]Lookup for use classification'!$E$9,C1869)),ISNUMBER(SEARCH('[1]Lookup for use classification'!$F$9,C1869)),ISNUMBER(SEARCH('[1]Lookup for use classification'!$G$9,C1869))),'[1]Lookup for use classification'!$A$9,IF(OR(ISNUMBER(SEARCH('[1]Lookup for use classification'!$B$10,C1869)),ISNUMBER(SEARCH('[1]Lookup for use classification'!$C$10,C1869)),ISNUMBER(SEARCH('[1]Lookup for use classification'!$D$10,C1869)),ISNUMBER(SEARCH('[1]Lookup for use classification'!$E$10,C1869)),ISNUMBER(SEARCH('[1]Lookup for use classification'!$F$10,C1869))),'[1]Lookup for use classification'!$A$10,IF(OR(ISNUMBER(SEARCH('[1]Lookup for use classification'!$B$11,C1869)),ISNUMBER(SEARCH('[1]Lookup for use classification'!$C$11,C1869))),'[1]Lookup for use classification'!$A$11,IF(OR(ISNUMBER(SEARCH('[1]Lookup for use classification'!$B$12,C1869)),ISNUMBER(SEARCH('[1]Lookup for use classification'!$C$12,C1869))),'[1]Lookup for use classification'!$A$12,"Nope"))))))))))</f>
        <v>Warehousing</v>
      </c>
      <c r="E1869" s="163">
        <v>1920</v>
      </c>
      <c r="F1869" s="163"/>
      <c r="G1869" s="163"/>
      <c r="H1869" s="164">
        <v>3497.5182481751826</v>
      </c>
      <c r="I1869" s="164"/>
      <c r="J1869" s="165"/>
      <c r="K1869" s="165"/>
      <c r="L1869" s="165"/>
      <c r="M1869" s="165"/>
      <c r="N1869" s="165"/>
      <c r="O1869" s="165"/>
      <c r="P1869" s="165"/>
      <c r="Q1869" s="165"/>
      <c r="R1869" s="165"/>
    </row>
    <row r="1870" spans="1:18" s="193" customFormat="1" hidden="1">
      <c r="A1870" s="138" t="s">
        <v>1414</v>
      </c>
      <c r="B1870" s="8" t="str">
        <f>IF(ISNA(VLOOKUP(CONCATENATE(A1870,C1870),EUS!$B$2:$B$1939,1,FALSE)),"","End Use Study")</f>
        <v>End Use Study</v>
      </c>
      <c r="C1870" s="8" t="s">
        <v>2065</v>
      </c>
      <c r="D1870" s="165" t="s">
        <v>1980</v>
      </c>
      <c r="E1870" s="9"/>
      <c r="F1870" s="9"/>
      <c r="G1870" s="9"/>
      <c r="H1870" s="164"/>
      <c r="I1870" s="164"/>
      <c r="J1870" s="7"/>
      <c r="K1870" s="165"/>
      <c r="L1870" s="6"/>
      <c r="M1870" s="165"/>
      <c r="N1870" s="165"/>
      <c r="O1870" s="165"/>
      <c r="P1870" s="165"/>
      <c r="Q1870" s="165"/>
      <c r="R1870" s="165"/>
    </row>
    <row r="1871" spans="1:18" s="193" customFormat="1" hidden="1">
      <c r="A1871" s="187" t="s">
        <v>1414</v>
      </c>
      <c r="B1871" s="167" t="s">
        <v>4456</v>
      </c>
      <c r="C1871" s="190" t="s">
        <v>1392</v>
      </c>
      <c r="D1871" s="6" t="str">
        <f>IF(OR(ISNUMBER(SEARCH('[1]Lookup for use classification'!$B$1,C1871)),ISNUMBER(SEARCH('[1]Lookup for use classification'!$C$1,C1871)),ISNUMBER(SEARCH('[1]Lookup for use classification'!$D$1,C1871)),ISNUMBER(SEARCH('[1]Lookup for use classification'!$E$1,C1871))),'[1]Lookup for use classification'!$A$1,IF(ISNUMBER(SEARCH('[1]Lookup for use classification'!$B$2,C1871)),'[1]Lookup for use classification'!$A$2,IF(ISNUMBER(SEARCH('[1]Lookup for use classification'!$B$3,C1871)),'[1]Lookup for use classification'!$A$3,IF(OR(ISNUMBER(SEARCH('[1]Lookup for use classification'!$B$4,C1871)),ISNUMBER(SEARCH('[1]Lookup for use classification'!$C$4,C1871)),ISNUMBER(SEARCH('[1]Lookup for use classification'!$D$4,C1871)),ISNUMBER(SEARCH('[1]Lookup for use classification'!$E$4,C1871))),'[1]Lookup for use classification'!$A$4,IF(OR(ISNUMBER(SEARCH('[1]Lookup for use classification'!$B$5,C1871)),ISNUMBER(SEARCH('[1]Lookup for use classification'!$C$5,C1871)),ISNUMBER(SEARCH('[1]Lookup for use classification'!$D$5,C1871))),'[1]Lookup for use classification'!$A$5,IF(OR(ISNUMBER(SEARCH('[1]Lookup for use classification'!$B$7,C1871)),ISNUMBER(SEARCH('[1]Lookup for use classification'!$C$7,C1871)),ISNUMBER(SEARCH('[1]Lookup for use classification'!$D$7,C1871))),'[1]Lookup for use classification'!$A$7,IF(OR(ISNUMBER(SEARCH('[1]Lookup for use classification'!$B$9,C1871)),ISNUMBER(SEARCH('[1]Lookup for use classification'!$C$9,C1871)),ISNUMBER(SEARCH('[1]Lookup for use classification'!$D$9,C1871)),ISNUMBER(SEARCH('[1]Lookup for use classification'!$E$9,C1871)),ISNUMBER(SEARCH('[1]Lookup for use classification'!$F$9,C1871)),ISNUMBER(SEARCH('[1]Lookup for use classification'!$G$9,C1871)),ISNUMBER(SEARCH('[1]Lookup for use classification'!$H$9,C1871)),ISNUMBER(SEARCH('[1]Lookup for use classification'!$I$9,C1871)),ISNUMBER(SEARCH('[1]Lookup for use classification'!$J$9,C1871)),ISNUMBER(SEARCH('[1]Lookup for use classification'!$K$9,C1871))),'[1]Lookup for use classification'!$A$9,IF(OR(ISNUMBER(SEARCH('[1]Lookup for use classification'!$B$10,C1871)),ISNUMBER(SEARCH('[1]Lookup for use classification'!$C$10,C1871)),ISNUMBER(SEARCH('[1]Lookup for use classification'!$D$10,C1871)),ISNUMBER(SEARCH('[1]Lookup for use classification'!$E$10,C1871)),ISNUMBER(SEARCH('[1]Lookup for use classification'!$F$10,C1871)),ISNUMBER(SEARCH('[1]Lookup for use classification'!$G$10,C1871))),'[1]Lookup for use classification'!$A$10,IF(OR(ISNUMBER(SEARCH('[1]Lookup for use classification'!$B$11,C1871)),ISNUMBER(SEARCH('[1]Lookup for use classification'!$C$11,C1871))),'[1]Lookup for use classification'!$A$11,IF(OR(ISNUMBER(SEARCH('[1]Lookup for use classification'!$B$12,C1871)),ISNUMBER(SEARCH('[1]Lookup for use classification'!$C$12,C1871))),'[1]Lookup for use classification'!$A$12,IF(OR(ISNUMBER(SEARCH('[1]Lookup for use classification'!$B$13,C1871)),ISNUMBER(SEARCH('[1]Lookup for use classification'!$C$13,C1871)),ISNUMBER(SEARCH('[1]Lookup for use classification'!$D$13,C1871)),,ISNUMBER(SEARCH('[1]Lookup for use classification'!$C$13,C1871)),ISNUMBER(SEARCH('[1]Lookup for use classification'!$E$13,C1871))),'[1]Lookup for use classification'!$A$13,IF(OR(ISNUMBER(SEARCH('[1]Lookup for use classification'!$B$14,C1871)),ISNUMBER(SEARCH('[1]Lookup for use classification'!$C$14,C1871))),'[1]Lookup for use classification'!$A$14,"Other"))))))))))))</f>
        <v>Warehousing</v>
      </c>
      <c r="E1871" s="220"/>
      <c r="F1871" s="220"/>
      <c r="G1871" s="220"/>
      <c r="H1871" s="162"/>
      <c r="I1871" s="162"/>
      <c r="J1871" s="165"/>
      <c r="K1871" s="165"/>
      <c r="L1871" s="165"/>
      <c r="M1871" s="165"/>
      <c r="N1871" s="165"/>
      <c r="O1871" s="165"/>
      <c r="P1871" s="165"/>
      <c r="Q1871" s="165"/>
      <c r="R1871" s="165"/>
    </row>
    <row r="1872" spans="1:18" s="193" customFormat="1" hidden="1">
      <c r="A1872" s="138" t="s">
        <v>2742</v>
      </c>
      <c r="B1872" s="8" t="str">
        <f>IF(ISNA(VLOOKUP(CONCATENATE(A1872,C1872),EUS!$B$2:$B$1939,1,FALSE)),"","End Use Study")</f>
        <v>End Use Study</v>
      </c>
      <c r="C1872" s="8" t="s">
        <v>2743</v>
      </c>
      <c r="D1872" s="6" t="str">
        <f>IF(OR(ISNUMBER(SEARCH('[1]Lookup for use classification'!$B$1,C1872)),ISNUMBER(SEARCH('[1]Lookup for use classification'!$C$1,C1872)),ISNUMBER(SEARCH('[1]Lookup for use classification'!$D$1,C1872)),ISNUMBER(SEARCH('[1]Lookup for use classification'!$E$1,C1872))),'[1]Lookup for use classification'!$A$1,IF(ISNUMBER(SEARCH('[1]Lookup for use classification'!$B$2,C1872)),'[1]Lookup for use classification'!$A$2,IF(ISNUMBER(SEARCH('[1]Lookup for use classification'!$B$3,C1872)),'[1]Lookup for use classification'!$A$3,IF(OR(ISNUMBER(SEARCH('[1]Lookup for use classification'!$B$4,C1872)),ISNUMBER(SEARCH('[1]Lookup for use classification'!$C$4,C1872)),ISNUMBER(SEARCH('[1]Lookup for use classification'!$D$4,C1872)),ISNUMBER(SEARCH('[1]Lookup for use classification'!$E$4,C1872))),'[1]Lookup for use classification'!$A$4,IF(OR(ISNUMBER(SEARCH('[1]Lookup for use classification'!$B$5,C1872)),ISNUMBER(SEARCH('[1]Lookup for use classification'!$C$5,C1872)),ISNUMBER(SEARCH('[1]Lookup for use classification'!$D$5,C1872))),'[1]Lookup for use classification'!$A$5,IF(OR(ISNUMBER(SEARCH('[1]Lookup for use classification'!$B$7,C1872)),ISNUMBER(SEARCH('[1]Lookup for use classification'!$C$7,C1872)),ISNUMBER(SEARCH('[1]Lookup for use classification'!$D$7,C1872))),'[1]Lookup for use classification'!$A$7,IF(OR(ISNUMBER(SEARCH('[1]Lookup for use classification'!$B$9,C1872)),ISNUMBER(SEARCH('[1]Lookup for use classification'!$C$9,C1872)),ISNUMBER(SEARCH('[1]Lookup for use classification'!$D$9,C1872)),ISNUMBER(SEARCH('[1]Lookup for use classification'!$E$9,C1872)),ISNUMBER(SEARCH('[1]Lookup for use classification'!$F$9,C1872)),ISNUMBER(SEARCH('[1]Lookup for use classification'!$G$9,C1872)),ISNUMBER(SEARCH('[1]Lookup for use classification'!$H$9,C1872)),ISNUMBER(SEARCH('[1]Lookup for use classification'!$I$9,C1872)),ISNUMBER(SEARCH('[1]Lookup for use classification'!$J$9,C1872)),ISNUMBER(SEARCH('[1]Lookup for use classification'!$K$9,C1872))),'[1]Lookup for use classification'!$A$9,IF(OR(ISNUMBER(SEARCH('[1]Lookup for use classification'!$B$10,C1872)),ISNUMBER(SEARCH('[1]Lookup for use classification'!$C$10,C1872)),ISNUMBER(SEARCH('[1]Lookup for use classification'!$D$10,C1872)),ISNUMBER(SEARCH('[1]Lookup for use classification'!$E$10,C1872)),ISNUMBER(SEARCH('[1]Lookup for use classification'!$F$10,C1872)),ISNUMBER(SEARCH('[1]Lookup for use classification'!$G$10,C1872))),'[1]Lookup for use classification'!$A$10,IF(OR(ISNUMBER(SEARCH('[1]Lookup for use classification'!$B$11,C1872)),ISNUMBER(SEARCH('[1]Lookup for use classification'!$C$11,C1872))),'[1]Lookup for use classification'!$A$11,IF(OR(ISNUMBER(SEARCH('[1]Lookup for use classification'!$B$12,C1872)),ISNUMBER(SEARCH('[1]Lookup for use classification'!$C$12,C1872))),'[1]Lookup for use classification'!$A$12,IF(OR(ISNUMBER(SEARCH('[1]Lookup for use classification'!$B$13,C1872)),ISNUMBER(SEARCH('[1]Lookup for use classification'!$C$13,C1872)),ISNUMBER(SEARCH('[1]Lookup for use classification'!$D$13,C1872)),,ISNUMBER(SEARCH('[1]Lookup for use classification'!$C$13,C1872)),ISNUMBER(SEARCH('[1]Lookup for use classification'!$E$13,C1872))),'[1]Lookup for use classification'!$A$13,IF(OR(ISNUMBER(SEARCH('[1]Lookup for use classification'!$B$14,C1872)),ISNUMBER(SEARCH('[1]Lookup for use classification'!$C$14,C1872))),'[1]Lookup for use classification'!$A$14,"Other"))))))))))))</f>
        <v>Other</v>
      </c>
      <c r="E1872" s="9"/>
      <c r="F1872" s="9"/>
      <c r="G1872" s="9"/>
      <c r="H1872" s="164"/>
      <c r="I1872" s="164"/>
      <c r="J1872" s="7"/>
      <c r="K1872" s="165"/>
      <c r="L1872" s="6"/>
      <c r="M1872" s="165"/>
      <c r="N1872" s="165"/>
      <c r="O1872" s="165"/>
      <c r="P1872" s="165"/>
      <c r="Q1872" s="165"/>
      <c r="R1872" s="165"/>
    </row>
    <row r="1873" spans="1:18" s="193" customFormat="1" hidden="1">
      <c r="A1873" s="185" t="s">
        <v>3452</v>
      </c>
      <c r="B1873" s="8" t="s">
        <v>6055</v>
      </c>
      <c r="C1873" s="162"/>
      <c r="D1873" s="165" t="s">
        <v>3335</v>
      </c>
      <c r="E1873" s="163">
        <v>989909</v>
      </c>
      <c r="F1873" s="163"/>
      <c r="G1873" s="163"/>
      <c r="H1873" s="164"/>
      <c r="I1873" s="164"/>
      <c r="J1873" s="165"/>
      <c r="K1873" s="163"/>
      <c r="L1873" s="165"/>
      <c r="M1873" s="165"/>
      <c r="N1873" s="165"/>
      <c r="O1873" s="165"/>
      <c r="P1873" s="165"/>
      <c r="Q1873" s="165"/>
      <c r="R1873" s="165"/>
    </row>
    <row r="1874" spans="1:18" s="193" customFormat="1" hidden="1">
      <c r="A1874" s="188" t="s">
        <v>2068</v>
      </c>
      <c r="B1874" s="8" t="str">
        <f>IF(ISNA(VLOOKUP(CONCATENATE(A1874,C1874),ARIS!$A$1:$A$959,1,FALSE)),"","ARIS")</f>
        <v>ARIS</v>
      </c>
      <c r="C1874" s="162" t="s">
        <v>3260</v>
      </c>
      <c r="D1874" s="165" t="s">
        <v>3232</v>
      </c>
      <c r="E1874" s="163">
        <v>10176</v>
      </c>
      <c r="F1874" s="163"/>
      <c r="G1874" s="163"/>
      <c r="H1874" s="164"/>
      <c r="I1874" s="164"/>
      <c r="J1874" s="165">
        <v>189785.708056</v>
      </c>
      <c r="K1874" s="165"/>
      <c r="L1874" s="165"/>
      <c r="M1874" s="165"/>
      <c r="N1874" s="165"/>
      <c r="O1874" s="165"/>
      <c r="P1874" s="165"/>
      <c r="Q1874" s="165"/>
      <c r="R1874" s="165"/>
    </row>
    <row r="1875" spans="1:18" s="193" customFormat="1" hidden="1">
      <c r="A1875" s="188" t="s">
        <v>2068</v>
      </c>
      <c r="B1875" s="8" t="str">
        <f>IF(ISNA(VLOOKUP(CONCATENATE(A1875,C1875),ARIS!$A$1:$A$959,1,FALSE)),"","ARIS")</f>
        <v>ARIS</v>
      </c>
      <c r="C1875" s="162" t="s">
        <v>3262</v>
      </c>
      <c r="D1875" s="165" t="s">
        <v>3232</v>
      </c>
      <c r="E1875" s="163">
        <v>16487</v>
      </c>
      <c r="F1875" s="163"/>
      <c r="G1875" s="163"/>
      <c r="H1875" s="164">
        <v>3701.3</v>
      </c>
      <c r="I1875" s="164"/>
      <c r="J1875" s="165">
        <v>144261.29833999998</v>
      </c>
      <c r="K1875" s="165"/>
      <c r="L1875" s="165"/>
      <c r="M1875" s="165"/>
      <c r="N1875" s="165"/>
      <c r="O1875" s="165"/>
      <c r="P1875" s="165"/>
      <c r="Q1875" s="165"/>
      <c r="R1875" s="165"/>
    </row>
    <row r="1876" spans="1:18" s="193" customFormat="1" hidden="1">
      <c r="A1876" s="188" t="s">
        <v>2068</v>
      </c>
      <c r="B1876" s="8" t="str">
        <f>IF(ISNA(VLOOKUP(CONCATENATE(A1876,C1876),ARIS!$A$1:$A$959,1,FALSE)),"","ARIS")</f>
        <v>ARIS</v>
      </c>
      <c r="C1876" s="162" t="s">
        <v>3261</v>
      </c>
      <c r="D1876" s="165" t="s">
        <v>3232</v>
      </c>
      <c r="E1876" s="163">
        <v>32195</v>
      </c>
      <c r="F1876" s="163"/>
      <c r="G1876" s="163"/>
      <c r="H1876" s="164">
        <v>10245.75</v>
      </c>
      <c r="I1876" s="164"/>
      <c r="J1876" s="165">
        <v>468308.21473599999</v>
      </c>
      <c r="K1876" s="165"/>
      <c r="L1876" s="165"/>
      <c r="M1876" s="165"/>
      <c r="N1876" s="165"/>
      <c r="O1876" s="165"/>
      <c r="P1876" s="165"/>
      <c r="Q1876" s="165"/>
      <c r="R1876" s="165"/>
    </row>
    <row r="1877" spans="1:18" s="193" customFormat="1" hidden="1">
      <c r="A1877" s="188" t="s">
        <v>2068</v>
      </c>
      <c r="B1877" s="8" t="str">
        <f>IF(ISNA(VLOOKUP(CONCATENATE(A1877,C1877),ARIS!$A$1:$A$959,1,FALSE)),"","ARIS")</f>
        <v>ARIS</v>
      </c>
      <c r="C1877" s="162" t="s">
        <v>3259</v>
      </c>
      <c r="D1877" s="165" t="s">
        <v>3232</v>
      </c>
      <c r="E1877" s="163">
        <v>58069</v>
      </c>
      <c r="F1877" s="163"/>
      <c r="G1877" s="163"/>
      <c r="H1877" s="164">
        <v>168865.57664233577</v>
      </c>
      <c r="I1877" s="164"/>
      <c r="J1877" s="165">
        <v>4618091.5624500001</v>
      </c>
      <c r="K1877" s="165"/>
      <c r="L1877" s="165"/>
      <c r="M1877" s="165"/>
      <c r="N1877" s="165"/>
      <c r="O1877" s="165"/>
      <c r="P1877" s="165"/>
      <c r="Q1877" s="165"/>
      <c r="R1877" s="165"/>
    </row>
    <row r="1878" spans="1:18" s="193" customFormat="1" hidden="1">
      <c r="A1878" s="188" t="s">
        <v>2068</v>
      </c>
      <c r="B1878" s="8" t="str">
        <f>IF(ISNA(VLOOKUP(CONCATENATE(A1878,C1878),ARIS!$A$1:$A$959,1,FALSE)),"","ARIS")</f>
        <v>ARIS</v>
      </c>
      <c r="C1878" s="162" t="s">
        <v>3222</v>
      </c>
      <c r="D1878" s="165" t="s">
        <v>3216</v>
      </c>
      <c r="E1878" s="163">
        <v>9246</v>
      </c>
      <c r="F1878" s="163"/>
      <c r="G1878" s="163"/>
      <c r="H1878" s="164"/>
      <c r="I1878" s="164"/>
      <c r="J1878" s="165">
        <v>123863.6147625</v>
      </c>
      <c r="K1878" s="165"/>
      <c r="L1878" s="165"/>
      <c r="M1878" s="165"/>
      <c r="N1878" s="165"/>
      <c r="O1878" s="165"/>
      <c r="P1878" s="165"/>
      <c r="Q1878" s="165"/>
      <c r="R1878" s="165"/>
    </row>
    <row r="1879" spans="1:18" hidden="1">
      <c r="A1879" s="188" t="s">
        <v>2068</v>
      </c>
      <c r="B1879" s="8" t="str">
        <f>IF(ISNA(VLOOKUP(CONCATENATE(A1879,C1879),ARIS!$A$1:$A$959,1,FALSE)),"","ARIS")</f>
        <v>ARIS</v>
      </c>
      <c r="C1879" s="162" t="s">
        <v>3221</v>
      </c>
      <c r="D1879" s="165" t="s">
        <v>3216</v>
      </c>
      <c r="E1879" s="163">
        <v>20657</v>
      </c>
      <c r="F1879" s="163"/>
      <c r="G1879" s="163"/>
      <c r="H1879" s="164">
        <v>8348.4700729927008</v>
      </c>
      <c r="I1879" s="164"/>
      <c r="J1879" s="165">
        <v>369007.32103599998</v>
      </c>
    </row>
    <row r="1880" spans="1:18" hidden="1">
      <c r="A1880" s="188" t="s">
        <v>2068</v>
      </c>
      <c r="B1880" s="8" t="str">
        <f>IF(ISNA(VLOOKUP(CONCATENATE(A1880,C1880),ARIS!$A$1:$A$959,1,FALSE)),"","ARIS")</f>
        <v>ARIS</v>
      </c>
      <c r="C1880" s="162" t="s">
        <v>3220</v>
      </c>
      <c r="D1880" s="165" t="s">
        <v>3216</v>
      </c>
      <c r="E1880" s="163">
        <v>42444</v>
      </c>
      <c r="F1880" s="163"/>
      <c r="G1880" s="163"/>
      <c r="H1880" s="164">
        <v>25189.020437956202</v>
      </c>
      <c r="I1880" s="164"/>
      <c r="J1880" s="165">
        <v>764992.1348672501</v>
      </c>
    </row>
    <row r="1881" spans="1:18" hidden="1">
      <c r="A1881" s="188" t="s">
        <v>2068</v>
      </c>
      <c r="B1881" s="8" t="str">
        <f>IF(ISNA(VLOOKUP(CONCATENATE(A1881,C1881),ARIS!$A$1:$A$959,1,FALSE)),"","ARIS")</f>
        <v>ARIS</v>
      </c>
      <c r="C1881" s="162" t="s">
        <v>3072</v>
      </c>
      <c r="D1881" s="165" t="s">
        <v>377</v>
      </c>
      <c r="E1881" s="163">
        <v>1100</v>
      </c>
      <c r="F1881" s="163"/>
      <c r="G1881" s="163"/>
      <c r="H1881" s="164">
        <v>540.86824817518243</v>
      </c>
      <c r="I1881" s="164"/>
      <c r="J1881" s="165">
        <v>7644.5688004999993</v>
      </c>
      <c r="L1881" s="165">
        <v>32.606557377049178</v>
      </c>
    </row>
    <row r="1882" spans="1:18" hidden="1">
      <c r="A1882" s="193" t="s">
        <v>2068</v>
      </c>
      <c r="B1882" s="8" t="str">
        <f>IF(ISNA(VLOOKUP(CONCATENATE(A1882,C1882),ARIS!$A$1:$A$959,1,FALSE)),"","ARIS")</f>
        <v>ARIS</v>
      </c>
      <c r="C1882" s="162" t="s">
        <v>3074</v>
      </c>
      <c r="D1882" s="165" t="s">
        <v>377</v>
      </c>
      <c r="E1882" s="163">
        <v>8464</v>
      </c>
      <c r="F1882" s="163"/>
      <c r="G1882" s="163"/>
      <c r="H1882" s="164">
        <v>6801.6131386861307</v>
      </c>
      <c r="I1882" s="164"/>
      <c r="J1882" s="165">
        <v>51420.462779999994</v>
      </c>
    </row>
    <row r="1883" spans="1:18" hidden="1">
      <c r="A1883" s="188" t="s">
        <v>2068</v>
      </c>
      <c r="B1883" s="8" t="str">
        <f>IF(ISNA(VLOOKUP(CONCATENATE(A1883,C1883),ARIS!$A$1:$A$959,1,FALSE)),"","ARIS")</f>
        <v>ARIS</v>
      </c>
      <c r="C1883" s="162" t="s">
        <v>3073</v>
      </c>
      <c r="D1883" s="165" t="s">
        <v>377</v>
      </c>
      <c r="E1883" s="163">
        <v>22400</v>
      </c>
      <c r="F1883" s="163"/>
      <c r="G1883" s="163"/>
      <c r="H1883" s="164">
        <v>5693.5357664233579</v>
      </c>
      <c r="I1883" s="164"/>
      <c r="J1883" s="165">
        <v>142501.2825</v>
      </c>
    </row>
    <row r="1884" spans="1:18" hidden="1">
      <c r="A1884" s="188" t="s">
        <v>2068</v>
      </c>
      <c r="B1884" s="8" t="str">
        <f>IF(ISNA(VLOOKUP(CONCATENATE(A1884,C1884),ARIS!$A$1:$A$959,1,FALSE)),"","ARIS")</f>
        <v>ARIS</v>
      </c>
      <c r="C1884" s="162" t="s">
        <v>3081</v>
      </c>
      <c r="D1884" s="165" t="s">
        <v>377</v>
      </c>
      <c r="E1884" s="163"/>
      <c r="F1884" s="163"/>
      <c r="G1884" s="163"/>
      <c r="H1884" s="164">
        <v>5163.5</v>
      </c>
      <c r="I1884" s="164"/>
      <c r="J1884" s="165">
        <v>127927.98467483332</v>
      </c>
    </row>
    <row r="1885" spans="1:18" hidden="1">
      <c r="A1885" s="188" t="s">
        <v>2068</v>
      </c>
      <c r="B1885" s="8" t="str">
        <f>IF(ISNA(VLOOKUP(CONCATENATE(A1885,C1885),ARIS!$A$1:$A$959,1,FALSE)),"","ARIS")</f>
        <v>ARIS</v>
      </c>
      <c r="C1885" s="162" t="s">
        <v>3082</v>
      </c>
      <c r="D1885" s="165" t="s">
        <v>377</v>
      </c>
      <c r="E1885" s="163"/>
      <c r="F1885" s="163"/>
      <c r="G1885" s="163"/>
      <c r="H1885" s="164">
        <v>8722.0661313868623</v>
      </c>
      <c r="I1885" s="164"/>
      <c r="J1885" s="165">
        <v>85617.437216666644</v>
      </c>
    </row>
    <row r="1886" spans="1:18" hidden="1">
      <c r="A1886" s="188" t="s">
        <v>2068</v>
      </c>
      <c r="B1886" s="8" t="str">
        <f>IF(ISNA(VLOOKUP(CONCATENATE(A1886,C1886),ARIS!$A$1:$A$959,1,FALSE)),"","ARIS")</f>
        <v>ARIS</v>
      </c>
      <c r="C1886" s="162" t="s">
        <v>3078</v>
      </c>
      <c r="D1886" s="165" t="s">
        <v>377</v>
      </c>
      <c r="E1886" s="163"/>
      <c r="F1886" s="163"/>
      <c r="G1886" s="163"/>
      <c r="H1886" s="164">
        <v>11975.063795620439</v>
      </c>
      <c r="I1886" s="164"/>
      <c r="J1886" s="165">
        <v>501988.51785599987</v>
      </c>
    </row>
    <row r="1887" spans="1:18" hidden="1">
      <c r="A1887" s="188" t="s">
        <v>2068</v>
      </c>
      <c r="B1887" s="8" t="str">
        <f>IF(ISNA(VLOOKUP(CONCATENATE(A1887,C1887),ARIS!$A$1:$A$959,1,FALSE)),"","ARIS")</f>
        <v>ARIS</v>
      </c>
      <c r="C1887" s="162" t="s">
        <v>3079</v>
      </c>
      <c r="D1887" s="165" t="s">
        <v>377</v>
      </c>
      <c r="E1887" s="163"/>
      <c r="F1887" s="163"/>
      <c r="G1887" s="163"/>
      <c r="H1887" s="164">
        <v>13236.434160583942</v>
      </c>
      <c r="I1887" s="164"/>
      <c r="J1887" s="165">
        <v>421540.46049666661</v>
      </c>
    </row>
    <row r="1888" spans="1:18" hidden="1">
      <c r="A1888" s="188" t="s">
        <v>2068</v>
      </c>
      <c r="B1888" s="8" t="str">
        <f>IF(ISNA(VLOOKUP(CONCATENATE(A1888,C1888),ARIS!$A$1:$A$959,1,FALSE)),"","ARIS")</f>
        <v>ARIS</v>
      </c>
      <c r="C1888" s="162" t="s">
        <v>3080</v>
      </c>
      <c r="D1888" s="165" t="s">
        <v>377</v>
      </c>
      <c r="E1888" s="163"/>
      <c r="F1888" s="163"/>
      <c r="G1888" s="163"/>
      <c r="H1888" s="164">
        <v>15007.335401459854</v>
      </c>
      <c r="I1888" s="164"/>
      <c r="J1888" s="165">
        <v>398403.58559999999</v>
      </c>
    </row>
    <row r="1889" spans="1:18" hidden="1">
      <c r="A1889" s="188" t="s">
        <v>2068</v>
      </c>
      <c r="B1889" s="8" t="str">
        <f>IF(ISNA(VLOOKUP(CONCATENATE(A1889,C1889),ARIS!$A$1:$A$959,1,FALSE)),"","ARIS")</f>
        <v>ARIS</v>
      </c>
      <c r="C1889" s="162" t="s">
        <v>3076</v>
      </c>
      <c r="D1889" s="165" t="s">
        <v>377</v>
      </c>
      <c r="E1889" s="163"/>
      <c r="F1889" s="163"/>
      <c r="G1889" s="163"/>
      <c r="H1889" s="164">
        <v>34129.595620437954</v>
      </c>
      <c r="I1889" s="164"/>
      <c r="J1889" s="165">
        <v>1202310.8207</v>
      </c>
    </row>
    <row r="1890" spans="1:18" hidden="1">
      <c r="A1890" s="188" t="s">
        <v>2068</v>
      </c>
      <c r="B1890" s="8" t="str">
        <f>IF(ISNA(VLOOKUP(CONCATENATE(A1890,C1890),ARIS!$A$1:$A$959,1,FALSE)),"","ARIS")</f>
        <v>ARIS</v>
      </c>
      <c r="C1890" s="162" t="s">
        <v>3077</v>
      </c>
      <c r="D1890" s="165" t="s">
        <v>377</v>
      </c>
      <c r="E1890" s="163"/>
      <c r="F1890" s="163"/>
      <c r="G1890" s="163"/>
      <c r="H1890" s="164">
        <v>69359.101897810207</v>
      </c>
      <c r="I1890" s="164"/>
      <c r="J1890" s="165">
        <v>1042665.383904</v>
      </c>
    </row>
    <row r="1891" spans="1:18" s="193" customFormat="1" hidden="1">
      <c r="A1891" s="188" t="s">
        <v>2068</v>
      </c>
      <c r="B1891" s="8" t="str">
        <f>IF(ISNA(VLOOKUP(CONCATENATE(A1891,C1891),ARIS!$A$1:$A$959,1,FALSE)),"","ARIS")</f>
        <v>ARIS</v>
      </c>
      <c r="C1891" s="162" t="s">
        <v>3075</v>
      </c>
      <c r="D1891" s="165" t="s">
        <v>377</v>
      </c>
      <c r="E1891" s="163"/>
      <c r="F1891" s="163"/>
      <c r="G1891" s="163"/>
      <c r="H1891" s="164">
        <v>123267.71240875912</v>
      </c>
      <c r="I1891" s="164"/>
      <c r="J1891" s="165">
        <v>5472699.253849999</v>
      </c>
      <c r="K1891" s="165"/>
      <c r="L1891" s="165"/>
      <c r="M1891" s="165"/>
      <c r="N1891" s="165"/>
      <c r="O1891" s="165"/>
      <c r="P1891" s="165"/>
      <c r="Q1891" s="165"/>
      <c r="R1891" s="165"/>
    </row>
    <row r="1892" spans="1:18" s="193" customFormat="1" hidden="1">
      <c r="A1892" s="188" t="s">
        <v>2068</v>
      </c>
      <c r="B1892" s="8" t="str">
        <f>IF(ISNA(VLOOKUP(CONCATENATE(A1892,C1892),ARIS!$A$1:$A$959,1,FALSE)),"","ARIS")</f>
        <v>ARIS</v>
      </c>
      <c r="C1892" s="162" t="s">
        <v>2757</v>
      </c>
      <c r="D1892" s="6" t="str">
        <f>IF(OR(ISNUMBER(SEARCH('[1]Lookup for use classification'!$B$1,C1892)),ISNUMBER(SEARCH('[1]Lookup for use classification'!$C$1,C1892)),ISNUMBER(SEARCH('[1]Lookup for use classification'!$D$1,C1892)),ISNUMBER(SEARCH('[1]Lookup for use classification'!$E$1,C1892))),'[1]Lookup for use classification'!$A$1,IF(ISNUMBER(SEARCH('[1]Lookup for use classification'!$B$2,C1892)),'[1]Lookup for use classification'!$A$2,IF(ISNUMBER(SEARCH('[1]Lookup for use classification'!$B$3,C1892)),'[1]Lookup for use classification'!$A$3,IF(OR(ISNUMBER(SEARCH('[1]Lookup for use classification'!$B$4,C1892)),ISNUMBER(SEARCH('[1]Lookup for use classification'!$C$4,C1892)),ISNUMBER(SEARCH('[1]Lookup for use classification'!$D$4,C1892)),ISNUMBER(SEARCH('[1]Lookup for use classification'!$E$4,C1892))),'[1]Lookup for use classification'!$A$4,IF(OR(ISNUMBER(SEARCH('[1]Lookup for use classification'!$B$5,C1892)),ISNUMBER(SEARCH('[1]Lookup for use classification'!$C$5,C1892)),ISNUMBER(SEARCH('[1]Lookup for use classification'!$D$5,C1892))),'[1]Lookup for use classification'!$A$5,IF(OR(ISNUMBER(SEARCH('[1]Lookup for use classification'!$B$7,C1892)),ISNUMBER(SEARCH('[1]Lookup for use classification'!$C$7,C1892)),ISNUMBER(SEARCH('[1]Lookup for use classification'!$D$7,C1892))),'[1]Lookup for use classification'!$A$7,IF(OR(ISNUMBER(SEARCH('[1]Lookup for use classification'!$B$9,C1892)),ISNUMBER(SEARCH('[1]Lookup for use classification'!$C$9,C1892)),ISNUMBER(SEARCH('[1]Lookup for use classification'!$D$9,C1892)),ISNUMBER(SEARCH('[1]Lookup for use classification'!$E$9,C1892)),ISNUMBER(SEARCH('[1]Lookup for use classification'!$F$9,C1892)),ISNUMBER(SEARCH('[1]Lookup for use classification'!$G$9,C1892)),ISNUMBER(SEARCH('[1]Lookup for use classification'!$H$9,C1892)),ISNUMBER(SEARCH('[1]Lookup for use classification'!$I$9,C1892)),ISNUMBER(SEARCH('[1]Lookup for use classification'!$J$9,C1892)),ISNUMBER(SEARCH('[1]Lookup for use classification'!$K$9,C1892))),'[1]Lookup for use classification'!$A$9,IF(OR(ISNUMBER(SEARCH('[1]Lookup for use classification'!$B$10,C1892)),ISNUMBER(SEARCH('[1]Lookup for use classification'!$C$10,C1892)),ISNUMBER(SEARCH('[1]Lookup for use classification'!$D$10,C1892)),ISNUMBER(SEARCH('[1]Lookup for use classification'!$E$10,C1892)),ISNUMBER(SEARCH('[1]Lookup for use classification'!$F$10,C1892)),ISNUMBER(SEARCH('[1]Lookup for use classification'!$G$10,C1892))),'[1]Lookup for use classification'!$A$10,IF(OR(ISNUMBER(SEARCH('[1]Lookup for use classification'!$B$11,C1892)),ISNUMBER(SEARCH('[1]Lookup for use classification'!$C$11,C1892))),'[1]Lookup for use classification'!$A$11,IF(OR(ISNUMBER(SEARCH('[1]Lookup for use classification'!$B$12,C1892)),ISNUMBER(SEARCH('[1]Lookup for use classification'!$C$12,C1892))),'[1]Lookup for use classification'!$A$12,IF(OR(ISNUMBER(SEARCH('[1]Lookup for use classification'!$B$13,C1892)),ISNUMBER(SEARCH('[1]Lookup for use classification'!$C$13,C1892)),ISNUMBER(SEARCH('[1]Lookup for use classification'!$D$13,C1892)),,ISNUMBER(SEARCH('[1]Lookup for use classification'!$C$13,C1892)),ISNUMBER(SEARCH('[1]Lookup for use classification'!$E$13,C1892))),'[1]Lookup for use classification'!$A$13,IF(OR(ISNUMBER(SEARCH('[1]Lookup for use classification'!$B$14,C1892)),ISNUMBER(SEARCH('[1]Lookup for use classification'!$C$14,C1892))),'[1]Lookup for use classification'!$A$14,"Other"))))))))))))</f>
        <v>Other</v>
      </c>
      <c r="E1892" s="163">
        <v>1800</v>
      </c>
      <c r="F1892" s="163"/>
      <c r="G1892" s="163"/>
      <c r="H1892" s="164"/>
      <c r="I1892" s="164"/>
      <c r="J1892" s="165">
        <v>6370.0573299999987</v>
      </c>
      <c r="K1892" s="165"/>
      <c r="L1892" s="165"/>
      <c r="M1892" s="165"/>
      <c r="N1892" s="165"/>
      <c r="O1892" s="165"/>
      <c r="P1892" s="165"/>
      <c r="Q1892" s="165"/>
      <c r="R1892" s="165"/>
    </row>
    <row r="1893" spans="1:18" s="193" customFormat="1" hidden="1">
      <c r="A1893" s="188" t="s">
        <v>2068</v>
      </c>
      <c r="B1893" s="8" t="str">
        <f>IF(ISNA(VLOOKUP(CONCATENATE(A1893,C1893),ARIS!$A$1:$A$959,1,FALSE)),"","ARIS")</f>
        <v>ARIS</v>
      </c>
      <c r="C1893" s="162" t="s">
        <v>2755</v>
      </c>
      <c r="D1893" s="6" t="str">
        <f>IF(OR(ISNUMBER(SEARCH('[1]Lookup for use classification'!$B$1,C1893)),ISNUMBER(SEARCH('[1]Lookup for use classification'!$C$1,C1893)),ISNUMBER(SEARCH('[1]Lookup for use classification'!$D$1,C1893)),ISNUMBER(SEARCH('[1]Lookup for use classification'!$E$1,C1893))),'[1]Lookup for use classification'!$A$1,IF(ISNUMBER(SEARCH('[1]Lookup for use classification'!$B$2,C1893)),'[1]Lookup for use classification'!$A$2,IF(ISNUMBER(SEARCH('[1]Lookup for use classification'!$B$3,C1893)),'[1]Lookup for use classification'!$A$3,IF(OR(ISNUMBER(SEARCH('[1]Lookup for use classification'!$B$4,C1893)),ISNUMBER(SEARCH('[1]Lookup for use classification'!$C$4,C1893)),ISNUMBER(SEARCH('[1]Lookup for use classification'!$D$4,C1893)),ISNUMBER(SEARCH('[1]Lookup for use classification'!$E$4,C1893))),'[1]Lookup for use classification'!$A$4,IF(OR(ISNUMBER(SEARCH('[1]Lookup for use classification'!$B$5,C1893)),ISNUMBER(SEARCH('[1]Lookup for use classification'!$C$5,C1893)),ISNUMBER(SEARCH('[1]Lookup for use classification'!$D$5,C1893))),'[1]Lookup for use classification'!$A$5,IF(OR(ISNUMBER(SEARCH('[1]Lookup for use classification'!$B$7,C1893)),ISNUMBER(SEARCH('[1]Lookup for use classification'!$C$7,C1893)),ISNUMBER(SEARCH('[1]Lookup for use classification'!$D$7,C1893))),'[1]Lookup for use classification'!$A$7,IF(OR(ISNUMBER(SEARCH('[1]Lookup for use classification'!$B$9,C1893)),ISNUMBER(SEARCH('[1]Lookup for use classification'!$C$9,C1893)),ISNUMBER(SEARCH('[1]Lookup for use classification'!$D$9,C1893)),ISNUMBER(SEARCH('[1]Lookup for use classification'!$E$9,C1893)),ISNUMBER(SEARCH('[1]Lookup for use classification'!$F$9,C1893)),ISNUMBER(SEARCH('[1]Lookup for use classification'!$G$9,C1893)),ISNUMBER(SEARCH('[1]Lookup for use classification'!$H$9,C1893)),ISNUMBER(SEARCH('[1]Lookup for use classification'!$I$9,C1893)),ISNUMBER(SEARCH('[1]Lookup for use classification'!$J$9,C1893)),ISNUMBER(SEARCH('[1]Lookup for use classification'!$K$9,C1893))),'[1]Lookup for use classification'!$A$9,IF(OR(ISNUMBER(SEARCH('[1]Lookup for use classification'!$B$10,C1893)),ISNUMBER(SEARCH('[1]Lookup for use classification'!$C$10,C1893)),ISNUMBER(SEARCH('[1]Lookup for use classification'!$D$10,C1893)),ISNUMBER(SEARCH('[1]Lookup for use classification'!$E$10,C1893)),ISNUMBER(SEARCH('[1]Lookup for use classification'!$F$10,C1893)),ISNUMBER(SEARCH('[1]Lookup for use classification'!$G$10,C1893))),'[1]Lookup for use classification'!$A$10,IF(OR(ISNUMBER(SEARCH('[1]Lookup for use classification'!$B$11,C1893)),ISNUMBER(SEARCH('[1]Lookup for use classification'!$C$11,C1893))),'[1]Lookup for use classification'!$A$11,IF(OR(ISNUMBER(SEARCH('[1]Lookup for use classification'!$B$12,C1893)),ISNUMBER(SEARCH('[1]Lookup for use classification'!$C$12,C1893))),'[1]Lookup for use classification'!$A$12,IF(OR(ISNUMBER(SEARCH('[1]Lookup for use classification'!$B$13,C1893)),ISNUMBER(SEARCH('[1]Lookup for use classification'!$C$13,C1893)),ISNUMBER(SEARCH('[1]Lookup for use classification'!$D$13,C1893)),,ISNUMBER(SEARCH('[1]Lookup for use classification'!$C$13,C1893)),ISNUMBER(SEARCH('[1]Lookup for use classification'!$E$13,C1893))),'[1]Lookup for use classification'!$A$13,IF(OR(ISNUMBER(SEARCH('[1]Lookup for use classification'!$B$14,C1893)),ISNUMBER(SEARCH('[1]Lookup for use classification'!$C$14,C1893))),'[1]Lookup for use classification'!$A$14,"Other"))))))))))))</f>
        <v>Other</v>
      </c>
      <c r="E1893" s="163">
        <v>3380</v>
      </c>
      <c r="F1893" s="163"/>
      <c r="G1893" s="163"/>
      <c r="H1893" s="164"/>
      <c r="I1893" s="164"/>
      <c r="J1893" s="165">
        <v>28131.753183500001</v>
      </c>
      <c r="K1893" s="165"/>
      <c r="L1893" s="165"/>
      <c r="M1893" s="165"/>
      <c r="N1893" s="165"/>
      <c r="O1893" s="165"/>
      <c r="P1893" s="165"/>
      <c r="Q1893" s="165"/>
      <c r="R1893" s="165"/>
    </row>
    <row r="1894" spans="1:18" s="193" customFormat="1" hidden="1">
      <c r="A1894" s="188" t="s">
        <v>2068</v>
      </c>
      <c r="B1894" s="8" t="str">
        <f>IF(ISNA(VLOOKUP(CONCATENATE(A1894,C1894),ARIS!$A$1:$A$959,1,FALSE)),"","ARIS")</f>
        <v>ARIS</v>
      </c>
      <c r="C1894" s="162" t="s">
        <v>2750</v>
      </c>
      <c r="D1894" s="6" t="str">
        <f>IF(OR(ISNUMBER(SEARCH('[1]Lookup for use classification'!$B$1,C1894)),ISNUMBER(SEARCH('[1]Lookup for use classification'!$C$1,C1894)),ISNUMBER(SEARCH('[1]Lookup for use classification'!$D$1,C1894)),ISNUMBER(SEARCH('[1]Lookup for use classification'!$E$1,C1894))),'[1]Lookup for use classification'!$A$1,IF(ISNUMBER(SEARCH('[1]Lookup for use classification'!$B$2,C1894)),'[1]Lookup for use classification'!$A$2,IF(ISNUMBER(SEARCH('[1]Lookup for use classification'!$B$3,C1894)),'[1]Lookup for use classification'!$A$3,IF(OR(ISNUMBER(SEARCH('[1]Lookup for use classification'!$B$4,C1894)),ISNUMBER(SEARCH('[1]Lookup for use classification'!$C$4,C1894)),ISNUMBER(SEARCH('[1]Lookup for use classification'!$D$4,C1894)),ISNUMBER(SEARCH('[1]Lookup for use classification'!$E$4,C1894))),'[1]Lookup for use classification'!$A$4,IF(OR(ISNUMBER(SEARCH('[1]Lookup for use classification'!$B$5,C1894)),ISNUMBER(SEARCH('[1]Lookup for use classification'!$C$5,C1894)),ISNUMBER(SEARCH('[1]Lookup for use classification'!$D$5,C1894))),'[1]Lookup for use classification'!$A$5,IF(OR(ISNUMBER(SEARCH('[1]Lookup for use classification'!$B$7,C1894)),ISNUMBER(SEARCH('[1]Lookup for use classification'!$C$7,C1894)),ISNUMBER(SEARCH('[1]Lookup for use classification'!$D$7,C1894))),'[1]Lookup for use classification'!$A$7,IF(OR(ISNUMBER(SEARCH('[1]Lookup for use classification'!$B$9,C1894)),ISNUMBER(SEARCH('[1]Lookup for use classification'!$C$9,C1894)),ISNUMBER(SEARCH('[1]Lookup for use classification'!$D$9,C1894)),ISNUMBER(SEARCH('[1]Lookup for use classification'!$E$9,C1894)),ISNUMBER(SEARCH('[1]Lookup for use classification'!$F$9,C1894)),ISNUMBER(SEARCH('[1]Lookup for use classification'!$G$9,C1894)),ISNUMBER(SEARCH('[1]Lookup for use classification'!$H$9,C1894)),ISNUMBER(SEARCH('[1]Lookup for use classification'!$I$9,C1894)),ISNUMBER(SEARCH('[1]Lookup for use classification'!$J$9,C1894)),ISNUMBER(SEARCH('[1]Lookup for use classification'!$K$9,C1894))),'[1]Lookup for use classification'!$A$9,IF(OR(ISNUMBER(SEARCH('[1]Lookup for use classification'!$B$10,C1894)),ISNUMBER(SEARCH('[1]Lookup for use classification'!$C$10,C1894)),ISNUMBER(SEARCH('[1]Lookup for use classification'!$D$10,C1894)),ISNUMBER(SEARCH('[1]Lookup for use classification'!$E$10,C1894)),ISNUMBER(SEARCH('[1]Lookup for use classification'!$F$10,C1894)),ISNUMBER(SEARCH('[1]Lookup for use classification'!$G$10,C1894))),'[1]Lookup for use classification'!$A$10,IF(OR(ISNUMBER(SEARCH('[1]Lookup for use classification'!$B$11,C1894)),ISNUMBER(SEARCH('[1]Lookup for use classification'!$C$11,C1894))),'[1]Lookup for use classification'!$A$11,IF(OR(ISNUMBER(SEARCH('[1]Lookup for use classification'!$B$12,C1894)),ISNUMBER(SEARCH('[1]Lookup for use classification'!$C$12,C1894))),'[1]Lookup for use classification'!$A$12,IF(OR(ISNUMBER(SEARCH('[1]Lookup for use classification'!$B$13,C1894)),ISNUMBER(SEARCH('[1]Lookup for use classification'!$C$13,C1894)),ISNUMBER(SEARCH('[1]Lookup for use classification'!$D$13,C1894)),,ISNUMBER(SEARCH('[1]Lookup for use classification'!$C$13,C1894)),ISNUMBER(SEARCH('[1]Lookup for use classification'!$E$13,C1894))),'[1]Lookup for use classification'!$A$13,IF(OR(ISNUMBER(SEARCH('[1]Lookup for use classification'!$B$14,C1894)),ISNUMBER(SEARCH('[1]Lookup for use classification'!$C$14,C1894))),'[1]Lookup for use classification'!$A$14,"Other"))))))))))))</f>
        <v>Other</v>
      </c>
      <c r="E1894" s="163">
        <v>5000</v>
      </c>
      <c r="F1894" s="163"/>
      <c r="G1894" s="163"/>
      <c r="H1894" s="164">
        <v>1606.1094890510949</v>
      </c>
      <c r="I1894" s="164"/>
      <c r="J1894" s="165">
        <v>65200.586799999997</v>
      </c>
      <c r="K1894" s="165"/>
      <c r="L1894" s="165"/>
      <c r="M1894" s="165"/>
      <c r="N1894" s="165"/>
      <c r="O1894" s="165"/>
      <c r="P1894" s="165"/>
      <c r="Q1894" s="165"/>
      <c r="R1894" s="165"/>
    </row>
    <row r="1895" spans="1:18" hidden="1">
      <c r="A1895" s="193" t="s">
        <v>2068</v>
      </c>
      <c r="B1895" s="8" t="str">
        <f>IF(ISNA(VLOOKUP(CONCATENATE(A1895,C1895),ARIS!$A$1:$A$959,1,FALSE)),"","ARIS")</f>
        <v>ARIS</v>
      </c>
      <c r="C1895" s="162" t="s">
        <v>2758</v>
      </c>
      <c r="D1895" s="6" t="str">
        <f>IF(OR(ISNUMBER(SEARCH('[1]Lookup for use classification'!$B$1,C1895)),ISNUMBER(SEARCH('[1]Lookup for use classification'!$C$1,C1895)),ISNUMBER(SEARCH('[1]Lookup for use classification'!$D$1,C1895)),ISNUMBER(SEARCH('[1]Lookup for use classification'!$E$1,C1895))),'[1]Lookup for use classification'!$A$1,IF(ISNUMBER(SEARCH('[1]Lookup for use classification'!$B$2,C1895)),'[1]Lookup for use classification'!$A$2,IF(ISNUMBER(SEARCH('[1]Lookup for use classification'!$B$3,C1895)),'[1]Lookup for use classification'!$A$3,IF(OR(ISNUMBER(SEARCH('[1]Lookup for use classification'!$B$4,C1895)),ISNUMBER(SEARCH('[1]Lookup for use classification'!$C$4,C1895)),ISNUMBER(SEARCH('[1]Lookup for use classification'!$D$4,C1895)),ISNUMBER(SEARCH('[1]Lookup for use classification'!$E$4,C1895))),'[1]Lookup for use classification'!$A$4,IF(OR(ISNUMBER(SEARCH('[1]Lookup for use classification'!$B$5,C1895)),ISNUMBER(SEARCH('[1]Lookup for use classification'!$C$5,C1895)),ISNUMBER(SEARCH('[1]Lookup for use classification'!$D$5,C1895))),'[1]Lookup for use classification'!$A$5,IF(OR(ISNUMBER(SEARCH('[1]Lookup for use classification'!$B$7,C1895)),ISNUMBER(SEARCH('[1]Lookup for use classification'!$C$7,C1895)),ISNUMBER(SEARCH('[1]Lookup for use classification'!$D$7,C1895))),'[1]Lookup for use classification'!$A$7,IF(OR(ISNUMBER(SEARCH('[1]Lookup for use classification'!$B$9,C1895)),ISNUMBER(SEARCH('[1]Lookup for use classification'!$C$9,C1895)),ISNUMBER(SEARCH('[1]Lookup for use classification'!$D$9,C1895)),ISNUMBER(SEARCH('[1]Lookup for use classification'!$E$9,C1895)),ISNUMBER(SEARCH('[1]Lookup for use classification'!$F$9,C1895)),ISNUMBER(SEARCH('[1]Lookup for use classification'!$G$9,C1895)),ISNUMBER(SEARCH('[1]Lookup for use classification'!$H$9,C1895)),ISNUMBER(SEARCH('[1]Lookup for use classification'!$I$9,C1895)),ISNUMBER(SEARCH('[1]Lookup for use classification'!$J$9,C1895)),ISNUMBER(SEARCH('[1]Lookup for use classification'!$K$9,C1895))),'[1]Lookup for use classification'!$A$9,IF(OR(ISNUMBER(SEARCH('[1]Lookup for use classification'!$B$10,C1895)),ISNUMBER(SEARCH('[1]Lookup for use classification'!$C$10,C1895)),ISNUMBER(SEARCH('[1]Lookup for use classification'!$D$10,C1895)),ISNUMBER(SEARCH('[1]Lookup for use classification'!$E$10,C1895)),ISNUMBER(SEARCH('[1]Lookup for use classification'!$F$10,C1895)),ISNUMBER(SEARCH('[1]Lookup for use classification'!$G$10,C1895))),'[1]Lookup for use classification'!$A$10,IF(OR(ISNUMBER(SEARCH('[1]Lookup for use classification'!$B$11,C1895)),ISNUMBER(SEARCH('[1]Lookup for use classification'!$C$11,C1895))),'[1]Lookup for use classification'!$A$11,IF(OR(ISNUMBER(SEARCH('[1]Lookup for use classification'!$B$12,C1895)),ISNUMBER(SEARCH('[1]Lookup for use classification'!$C$12,C1895))),'[1]Lookup for use classification'!$A$12,IF(OR(ISNUMBER(SEARCH('[1]Lookup for use classification'!$B$13,C1895)),ISNUMBER(SEARCH('[1]Lookup for use classification'!$C$13,C1895)),ISNUMBER(SEARCH('[1]Lookup for use classification'!$D$13,C1895)),,ISNUMBER(SEARCH('[1]Lookup for use classification'!$C$13,C1895)),ISNUMBER(SEARCH('[1]Lookup for use classification'!$E$13,C1895))),'[1]Lookup for use classification'!$A$13,IF(OR(ISNUMBER(SEARCH('[1]Lookup for use classification'!$B$14,C1895)),ISNUMBER(SEARCH('[1]Lookup for use classification'!$C$14,C1895))),'[1]Lookup for use classification'!$A$14,"Other"))))))))))))</f>
        <v>Other</v>
      </c>
      <c r="E1895" s="163">
        <v>5037</v>
      </c>
      <c r="F1895" s="163"/>
      <c r="G1895" s="163"/>
      <c r="H1895" s="164">
        <v>5071.3992700729923</v>
      </c>
      <c r="I1895" s="164"/>
    </row>
    <row r="1896" spans="1:18" hidden="1">
      <c r="A1896" s="188" t="s">
        <v>2068</v>
      </c>
      <c r="B1896" s="8" t="str">
        <f>IF(ISNA(VLOOKUP(CONCATENATE(A1896,C1896),ARIS!$A$1:$A$959,1,FALSE)),"","ARIS")</f>
        <v>ARIS</v>
      </c>
      <c r="C1896" s="162" t="s">
        <v>2747</v>
      </c>
      <c r="D1896" s="6" t="str">
        <f>IF(OR(ISNUMBER(SEARCH('[1]Lookup for use classification'!$B$1,C1896)),ISNUMBER(SEARCH('[1]Lookup for use classification'!$C$1,C1896)),ISNUMBER(SEARCH('[1]Lookup for use classification'!$D$1,C1896)),ISNUMBER(SEARCH('[1]Lookup for use classification'!$E$1,C1896))),'[1]Lookup for use classification'!$A$1,IF(ISNUMBER(SEARCH('[1]Lookup for use classification'!$B$2,C1896)),'[1]Lookup for use classification'!$A$2,IF(ISNUMBER(SEARCH('[1]Lookup for use classification'!$B$3,C1896)),'[1]Lookup for use classification'!$A$3,IF(OR(ISNUMBER(SEARCH('[1]Lookup for use classification'!$B$4,C1896)),ISNUMBER(SEARCH('[1]Lookup for use classification'!$C$4,C1896)),ISNUMBER(SEARCH('[1]Lookup for use classification'!$D$4,C1896)),ISNUMBER(SEARCH('[1]Lookup for use classification'!$E$4,C1896))),'[1]Lookup for use classification'!$A$4,IF(OR(ISNUMBER(SEARCH('[1]Lookup for use classification'!$B$5,C1896)),ISNUMBER(SEARCH('[1]Lookup for use classification'!$C$5,C1896)),ISNUMBER(SEARCH('[1]Lookup for use classification'!$D$5,C1896))),'[1]Lookup for use classification'!$A$5,IF(OR(ISNUMBER(SEARCH('[1]Lookup for use classification'!$B$7,C1896)),ISNUMBER(SEARCH('[1]Lookup for use classification'!$C$7,C1896)),ISNUMBER(SEARCH('[1]Lookup for use classification'!$D$7,C1896))),'[1]Lookup for use classification'!$A$7,IF(OR(ISNUMBER(SEARCH('[1]Lookup for use classification'!$B$9,C1896)),ISNUMBER(SEARCH('[1]Lookup for use classification'!$C$9,C1896)),ISNUMBER(SEARCH('[1]Lookup for use classification'!$D$9,C1896)),ISNUMBER(SEARCH('[1]Lookup for use classification'!$E$9,C1896)),ISNUMBER(SEARCH('[1]Lookup for use classification'!$F$9,C1896)),ISNUMBER(SEARCH('[1]Lookup for use classification'!$G$9,C1896)),ISNUMBER(SEARCH('[1]Lookup for use classification'!$H$9,C1896)),ISNUMBER(SEARCH('[1]Lookup for use classification'!$I$9,C1896)),ISNUMBER(SEARCH('[1]Lookup for use classification'!$J$9,C1896)),ISNUMBER(SEARCH('[1]Lookup for use classification'!$K$9,C1896))),'[1]Lookup for use classification'!$A$9,IF(OR(ISNUMBER(SEARCH('[1]Lookup for use classification'!$B$10,C1896)),ISNUMBER(SEARCH('[1]Lookup for use classification'!$C$10,C1896)),ISNUMBER(SEARCH('[1]Lookup for use classification'!$D$10,C1896)),ISNUMBER(SEARCH('[1]Lookup for use classification'!$E$10,C1896)),ISNUMBER(SEARCH('[1]Lookup for use classification'!$F$10,C1896)),ISNUMBER(SEARCH('[1]Lookup for use classification'!$G$10,C1896))),'[1]Lookup for use classification'!$A$10,IF(OR(ISNUMBER(SEARCH('[1]Lookup for use classification'!$B$11,C1896)),ISNUMBER(SEARCH('[1]Lookup for use classification'!$C$11,C1896))),'[1]Lookup for use classification'!$A$11,IF(OR(ISNUMBER(SEARCH('[1]Lookup for use classification'!$B$12,C1896)),ISNUMBER(SEARCH('[1]Lookup for use classification'!$C$12,C1896))),'[1]Lookup for use classification'!$A$12,IF(OR(ISNUMBER(SEARCH('[1]Lookup for use classification'!$B$13,C1896)),ISNUMBER(SEARCH('[1]Lookup for use classification'!$C$13,C1896)),ISNUMBER(SEARCH('[1]Lookup for use classification'!$D$13,C1896)),,ISNUMBER(SEARCH('[1]Lookup for use classification'!$C$13,C1896)),ISNUMBER(SEARCH('[1]Lookup for use classification'!$E$13,C1896))),'[1]Lookup for use classification'!$A$13,IF(OR(ISNUMBER(SEARCH('[1]Lookup for use classification'!$B$14,C1896)),ISNUMBER(SEARCH('[1]Lookup for use classification'!$C$14,C1896))),'[1]Lookup for use classification'!$A$14,"Other"))))))))))))</f>
        <v>Other</v>
      </c>
      <c r="E1896" s="163">
        <v>6040</v>
      </c>
      <c r="F1896" s="163"/>
      <c r="G1896" s="163"/>
      <c r="H1896" s="164">
        <v>2856.7883211678832</v>
      </c>
      <c r="I1896" s="164"/>
      <c r="J1896" s="165">
        <v>124821.12337999999</v>
      </c>
    </row>
    <row r="1897" spans="1:18" hidden="1">
      <c r="A1897" s="188" t="s">
        <v>2068</v>
      </c>
      <c r="B1897" s="8" t="str">
        <f>IF(ISNA(VLOOKUP(CONCATENATE(A1897,C1897),ARIS!$A$1:$A$959,1,FALSE)),"","ARIS")</f>
        <v>ARIS</v>
      </c>
      <c r="C1897" s="162" t="s">
        <v>2762</v>
      </c>
      <c r="D1897" s="6" t="str">
        <f>IF(OR(ISNUMBER(SEARCH('[1]Lookup for use classification'!$B$1,C1897)),ISNUMBER(SEARCH('[1]Lookup for use classification'!$C$1,C1897)),ISNUMBER(SEARCH('[1]Lookup for use classification'!$D$1,C1897)),ISNUMBER(SEARCH('[1]Lookup for use classification'!$E$1,C1897))),'[1]Lookup for use classification'!$A$1,IF(ISNUMBER(SEARCH('[1]Lookup for use classification'!$B$2,C1897)),'[1]Lookup for use classification'!$A$2,IF(ISNUMBER(SEARCH('[1]Lookup for use classification'!$B$3,C1897)),'[1]Lookup for use classification'!$A$3,IF(OR(ISNUMBER(SEARCH('[1]Lookup for use classification'!$B$4,C1897)),ISNUMBER(SEARCH('[1]Lookup for use classification'!$C$4,C1897)),ISNUMBER(SEARCH('[1]Lookup for use classification'!$D$4,C1897)),ISNUMBER(SEARCH('[1]Lookup for use classification'!$E$4,C1897))),'[1]Lookup for use classification'!$A$4,IF(OR(ISNUMBER(SEARCH('[1]Lookup for use classification'!$B$5,C1897)),ISNUMBER(SEARCH('[1]Lookup for use classification'!$C$5,C1897)),ISNUMBER(SEARCH('[1]Lookup for use classification'!$D$5,C1897))),'[1]Lookup for use classification'!$A$5,IF(OR(ISNUMBER(SEARCH('[1]Lookup for use classification'!$B$7,C1897)),ISNUMBER(SEARCH('[1]Lookup for use classification'!$C$7,C1897)),ISNUMBER(SEARCH('[1]Lookup for use classification'!$D$7,C1897))),'[1]Lookup for use classification'!$A$7,IF(OR(ISNUMBER(SEARCH('[1]Lookup for use classification'!$B$9,C1897)),ISNUMBER(SEARCH('[1]Lookup for use classification'!$C$9,C1897)),ISNUMBER(SEARCH('[1]Lookup for use classification'!$D$9,C1897)),ISNUMBER(SEARCH('[1]Lookup for use classification'!$E$9,C1897)),ISNUMBER(SEARCH('[1]Lookup for use classification'!$F$9,C1897)),ISNUMBER(SEARCH('[1]Lookup for use classification'!$G$9,C1897)),ISNUMBER(SEARCH('[1]Lookup for use classification'!$H$9,C1897)),ISNUMBER(SEARCH('[1]Lookup for use classification'!$I$9,C1897)),ISNUMBER(SEARCH('[1]Lookup for use classification'!$J$9,C1897)),ISNUMBER(SEARCH('[1]Lookup for use classification'!$K$9,C1897))),'[1]Lookup for use classification'!$A$9,IF(OR(ISNUMBER(SEARCH('[1]Lookup for use classification'!$B$10,C1897)),ISNUMBER(SEARCH('[1]Lookup for use classification'!$C$10,C1897)),ISNUMBER(SEARCH('[1]Lookup for use classification'!$D$10,C1897)),ISNUMBER(SEARCH('[1]Lookup for use classification'!$E$10,C1897)),ISNUMBER(SEARCH('[1]Lookup for use classification'!$F$10,C1897)),ISNUMBER(SEARCH('[1]Lookup for use classification'!$G$10,C1897))),'[1]Lookup for use classification'!$A$10,IF(OR(ISNUMBER(SEARCH('[1]Lookup for use classification'!$B$11,C1897)),ISNUMBER(SEARCH('[1]Lookup for use classification'!$C$11,C1897))),'[1]Lookup for use classification'!$A$11,IF(OR(ISNUMBER(SEARCH('[1]Lookup for use classification'!$B$12,C1897)),ISNUMBER(SEARCH('[1]Lookup for use classification'!$C$12,C1897))),'[1]Lookup for use classification'!$A$12,IF(OR(ISNUMBER(SEARCH('[1]Lookup for use classification'!$B$13,C1897)),ISNUMBER(SEARCH('[1]Lookup for use classification'!$C$13,C1897)),ISNUMBER(SEARCH('[1]Lookup for use classification'!$D$13,C1897)),,ISNUMBER(SEARCH('[1]Lookup for use classification'!$C$13,C1897)),ISNUMBER(SEARCH('[1]Lookup for use classification'!$E$13,C1897))),'[1]Lookup for use classification'!$A$13,IF(OR(ISNUMBER(SEARCH('[1]Lookup for use classification'!$B$14,C1897)),ISNUMBER(SEARCH('[1]Lookup for use classification'!$C$14,C1897))),'[1]Lookup for use classification'!$A$14,"Other"))))))))))))</f>
        <v>Other</v>
      </c>
      <c r="E1897" s="163">
        <v>6400</v>
      </c>
      <c r="F1897" s="163"/>
      <c r="G1897" s="163"/>
      <c r="H1897" s="164">
        <v>6775.3576642335765</v>
      </c>
      <c r="I1897" s="164"/>
      <c r="J1897" s="165">
        <v>64574.581165999996</v>
      </c>
    </row>
    <row r="1898" spans="1:18" hidden="1">
      <c r="A1898" s="188" t="s">
        <v>2068</v>
      </c>
      <c r="B1898" s="8" t="str">
        <f>IF(ISNA(VLOOKUP(CONCATENATE(A1898,C1898),ARIS!$A$1:$A$959,1,FALSE)),"","ARIS")</f>
        <v>ARIS</v>
      </c>
      <c r="C1898" s="162" t="s">
        <v>2751</v>
      </c>
      <c r="D1898" s="6" t="str">
        <f>IF(OR(ISNUMBER(SEARCH('[1]Lookup for use classification'!$B$1,C1898)),ISNUMBER(SEARCH('[1]Lookup for use classification'!$C$1,C1898)),ISNUMBER(SEARCH('[1]Lookup for use classification'!$D$1,C1898)),ISNUMBER(SEARCH('[1]Lookup for use classification'!$E$1,C1898))),'[1]Lookup for use classification'!$A$1,IF(ISNUMBER(SEARCH('[1]Lookup for use classification'!$B$2,C1898)),'[1]Lookup for use classification'!$A$2,IF(ISNUMBER(SEARCH('[1]Lookup for use classification'!$B$3,C1898)),'[1]Lookup for use classification'!$A$3,IF(OR(ISNUMBER(SEARCH('[1]Lookup for use classification'!$B$4,C1898)),ISNUMBER(SEARCH('[1]Lookup for use classification'!$C$4,C1898)),ISNUMBER(SEARCH('[1]Lookup for use classification'!$D$4,C1898)),ISNUMBER(SEARCH('[1]Lookup for use classification'!$E$4,C1898))),'[1]Lookup for use classification'!$A$4,IF(OR(ISNUMBER(SEARCH('[1]Lookup for use classification'!$B$5,C1898)),ISNUMBER(SEARCH('[1]Lookup for use classification'!$C$5,C1898)),ISNUMBER(SEARCH('[1]Lookup for use classification'!$D$5,C1898))),'[1]Lookup for use classification'!$A$5,IF(OR(ISNUMBER(SEARCH('[1]Lookup for use classification'!$B$7,C1898)),ISNUMBER(SEARCH('[1]Lookup for use classification'!$C$7,C1898)),ISNUMBER(SEARCH('[1]Lookup for use classification'!$D$7,C1898))),'[1]Lookup for use classification'!$A$7,IF(OR(ISNUMBER(SEARCH('[1]Lookup for use classification'!$B$9,C1898)),ISNUMBER(SEARCH('[1]Lookup for use classification'!$C$9,C1898)),ISNUMBER(SEARCH('[1]Lookup for use classification'!$D$9,C1898)),ISNUMBER(SEARCH('[1]Lookup for use classification'!$E$9,C1898)),ISNUMBER(SEARCH('[1]Lookup for use classification'!$F$9,C1898)),ISNUMBER(SEARCH('[1]Lookup for use classification'!$G$9,C1898)),ISNUMBER(SEARCH('[1]Lookup for use classification'!$H$9,C1898)),ISNUMBER(SEARCH('[1]Lookup for use classification'!$I$9,C1898)),ISNUMBER(SEARCH('[1]Lookup for use classification'!$J$9,C1898)),ISNUMBER(SEARCH('[1]Lookup for use classification'!$K$9,C1898))),'[1]Lookup for use classification'!$A$9,IF(OR(ISNUMBER(SEARCH('[1]Lookup for use classification'!$B$10,C1898)),ISNUMBER(SEARCH('[1]Lookup for use classification'!$C$10,C1898)),ISNUMBER(SEARCH('[1]Lookup for use classification'!$D$10,C1898)),ISNUMBER(SEARCH('[1]Lookup for use classification'!$E$10,C1898)),ISNUMBER(SEARCH('[1]Lookup for use classification'!$F$10,C1898)),ISNUMBER(SEARCH('[1]Lookup for use classification'!$G$10,C1898))),'[1]Lookup for use classification'!$A$10,IF(OR(ISNUMBER(SEARCH('[1]Lookup for use classification'!$B$11,C1898)),ISNUMBER(SEARCH('[1]Lookup for use classification'!$C$11,C1898))),'[1]Lookup for use classification'!$A$11,IF(OR(ISNUMBER(SEARCH('[1]Lookup for use classification'!$B$12,C1898)),ISNUMBER(SEARCH('[1]Lookup for use classification'!$C$12,C1898))),'[1]Lookup for use classification'!$A$12,IF(OR(ISNUMBER(SEARCH('[1]Lookup for use classification'!$B$13,C1898)),ISNUMBER(SEARCH('[1]Lookup for use classification'!$C$13,C1898)),ISNUMBER(SEARCH('[1]Lookup for use classification'!$D$13,C1898)),,ISNUMBER(SEARCH('[1]Lookup for use classification'!$C$13,C1898)),ISNUMBER(SEARCH('[1]Lookup for use classification'!$E$13,C1898))),'[1]Lookup for use classification'!$A$13,IF(OR(ISNUMBER(SEARCH('[1]Lookup for use classification'!$B$14,C1898)),ISNUMBER(SEARCH('[1]Lookup for use classification'!$C$14,C1898))),'[1]Lookup for use classification'!$A$14,"Other"))))))))))))</f>
        <v>Other</v>
      </c>
      <c r="E1898" s="163">
        <v>6460</v>
      </c>
      <c r="F1898" s="163"/>
      <c r="G1898" s="163"/>
      <c r="H1898" s="164"/>
      <c r="I1898" s="164"/>
      <c r="J1898" s="165">
        <v>71233.641097</v>
      </c>
    </row>
    <row r="1899" spans="1:18" hidden="1">
      <c r="A1899" s="193" t="s">
        <v>2068</v>
      </c>
      <c r="B1899" s="8" t="str">
        <f>IF(ISNA(VLOOKUP(CONCATENATE(A1899,C1899),ARIS!$A$1:$A$959,1,FALSE)),"","ARIS")</f>
        <v>ARIS</v>
      </c>
      <c r="C1899" s="162" t="s">
        <v>2756</v>
      </c>
      <c r="D1899" s="6" t="str">
        <f>IF(OR(ISNUMBER(SEARCH('[1]Lookup for use classification'!$B$1,C1899)),ISNUMBER(SEARCH('[1]Lookup for use classification'!$C$1,C1899)),ISNUMBER(SEARCH('[1]Lookup for use classification'!$D$1,C1899)),ISNUMBER(SEARCH('[1]Lookup for use classification'!$E$1,C1899))),'[1]Lookup for use classification'!$A$1,IF(ISNUMBER(SEARCH('[1]Lookup for use classification'!$B$2,C1899)),'[1]Lookup for use classification'!$A$2,IF(ISNUMBER(SEARCH('[1]Lookup for use classification'!$B$3,C1899)),'[1]Lookup for use classification'!$A$3,IF(OR(ISNUMBER(SEARCH('[1]Lookup for use classification'!$B$4,C1899)),ISNUMBER(SEARCH('[1]Lookup for use classification'!$C$4,C1899)),ISNUMBER(SEARCH('[1]Lookup for use classification'!$D$4,C1899)),ISNUMBER(SEARCH('[1]Lookup for use classification'!$E$4,C1899))),'[1]Lookup for use classification'!$A$4,IF(OR(ISNUMBER(SEARCH('[1]Lookup for use classification'!$B$5,C1899)),ISNUMBER(SEARCH('[1]Lookup for use classification'!$C$5,C1899)),ISNUMBER(SEARCH('[1]Lookup for use classification'!$D$5,C1899))),'[1]Lookup for use classification'!$A$5,IF(OR(ISNUMBER(SEARCH('[1]Lookup for use classification'!$B$7,C1899)),ISNUMBER(SEARCH('[1]Lookup for use classification'!$C$7,C1899)),ISNUMBER(SEARCH('[1]Lookup for use classification'!$D$7,C1899))),'[1]Lookup for use classification'!$A$7,IF(OR(ISNUMBER(SEARCH('[1]Lookup for use classification'!$B$9,C1899)),ISNUMBER(SEARCH('[1]Lookup for use classification'!$C$9,C1899)),ISNUMBER(SEARCH('[1]Lookup for use classification'!$D$9,C1899)),ISNUMBER(SEARCH('[1]Lookup for use classification'!$E$9,C1899)),ISNUMBER(SEARCH('[1]Lookup for use classification'!$F$9,C1899)),ISNUMBER(SEARCH('[1]Lookup for use classification'!$G$9,C1899)),ISNUMBER(SEARCH('[1]Lookup for use classification'!$H$9,C1899)),ISNUMBER(SEARCH('[1]Lookup for use classification'!$I$9,C1899)),ISNUMBER(SEARCH('[1]Lookup for use classification'!$J$9,C1899)),ISNUMBER(SEARCH('[1]Lookup for use classification'!$K$9,C1899))),'[1]Lookup for use classification'!$A$9,IF(OR(ISNUMBER(SEARCH('[1]Lookup for use classification'!$B$10,C1899)),ISNUMBER(SEARCH('[1]Lookup for use classification'!$C$10,C1899)),ISNUMBER(SEARCH('[1]Lookup for use classification'!$D$10,C1899)),ISNUMBER(SEARCH('[1]Lookup for use classification'!$E$10,C1899)),ISNUMBER(SEARCH('[1]Lookup for use classification'!$F$10,C1899)),ISNUMBER(SEARCH('[1]Lookup for use classification'!$G$10,C1899))),'[1]Lookup for use classification'!$A$10,IF(OR(ISNUMBER(SEARCH('[1]Lookup for use classification'!$B$11,C1899)),ISNUMBER(SEARCH('[1]Lookup for use classification'!$C$11,C1899))),'[1]Lookup for use classification'!$A$11,IF(OR(ISNUMBER(SEARCH('[1]Lookup for use classification'!$B$12,C1899)),ISNUMBER(SEARCH('[1]Lookup for use classification'!$C$12,C1899))),'[1]Lookup for use classification'!$A$12,IF(OR(ISNUMBER(SEARCH('[1]Lookup for use classification'!$B$13,C1899)),ISNUMBER(SEARCH('[1]Lookup for use classification'!$C$13,C1899)),ISNUMBER(SEARCH('[1]Lookup for use classification'!$D$13,C1899)),,ISNUMBER(SEARCH('[1]Lookup for use classification'!$C$13,C1899)),ISNUMBER(SEARCH('[1]Lookup for use classification'!$E$13,C1899))),'[1]Lookup for use classification'!$A$13,IF(OR(ISNUMBER(SEARCH('[1]Lookup for use classification'!$B$14,C1899)),ISNUMBER(SEARCH('[1]Lookup for use classification'!$C$14,C1899))),'[1]Lookup for use classification'!$A$14,"Other"))))))))))))</f>
        <v>Other</v>
      </c>
      <c r="E1899" s="163">
        <v>6747</v>
      </c>
      <c r="F1899" s="163"/>
      <c r="G1899" s="163"/>
      <c r="H1899" s="164">
        <v>3829.4452554744526</v>
      </c>
      <c r="I1899" s="164"/>
      <c r="J1899" s="165">
        <v>44250.898254499996</v>
      </c>
    </row>
    <row r="1900" spans="1:18" hidden="1">
      <c r="A1900" s="188" t="s">
        <v>2068</v>
      </c>
      <c r="B1900" s="8" t="str">
        <f>IF(ISNA(VLOOKUP(CONCATENATE(A1900,C1900),ARIS!$A$1:$A$959,1,FALSE)),"","ARIS")</f>
        <v>ARIS</v>
      </c>
      <c r="C1900" s="162" t="s">
        <v>2761</v>
      </c>
      <c r="D1900" s="6" t="str">
        <f>IF(OR(ISNUMBER(SEARCH('[1]Lookup for use classification'!$B$1,C1900)),ISNUMBER(SEARCH('[1]Lookup for use classification'!$C$1,C1900)),ISNUMBER(SEARCH('[1]Lookup for use classification'!$D$1,C1900)),ISNUMBER(SEARCH('[1]Lookup for use classification'!$E$1,C1900))),'[1]Lookup for use classification'!$A$1,IF(ISNUMBER(SEARCH('[1]Lookup for use classification'!$B$2,C1900)),'[1]Lookup for use classification'!$A$2,IF(ISNUMBER(SEARCH('[1]Lookup for use classification'!$B$3,C1900)),'[1]Lookup for use classification'!$A$3,IF(OR(ISNUMBER(SEARCH('[1]Lookup for use classification'!$B$4,C1900)),ISNUMBER(SEARCH('[1]Lookup for use classification'!$C$4,C1900)),ISNUMBER(SEARCH('[1]Lookup for use classification'!$D$4,C1900)),ISNUMBER(SEARCH('[1]Lookup for use classification'!$E$4,C1900))),'[1]Lookup for use classification'!$A$4,IF(OR(ISNUMBER(SEARCH('[1]Lookup for use classification'!$B$5,C1900)),ISNUMBER(SEARCH('[1]Lookup for use classification'!$C$5,C1900)),ISNUMBER(SEARCH('[1]Lookup for use classification'!$D$5,C1900))),'[1]Lookup for use classification'!$A$5,IF(OR(ISNUMBER(SEARCH('[1]Lookup for use classification'!$B$7,C1900)),ISNUMBER(SEARCH('[1]Lookup for use classification'!$C$7,C1900)),ISNUMBER(SEARCH('[1]Lookup for use classification'!$D$7,C1900))),'[1]Lookup for use classification'!$A$7,IF(OR(ISNUMBER(SEARCH('[1]Lookup for use classification'!$B$9,C1900)),ISNUMBER(SEARCH('[1]Lookup for use classification'!$C$9,C1900)),ISNUMBER(SEARCH('[1]Lookup for use classification'!$D$9,C1900)),ISNUMBER(SEARCH('[1]Lookup for use classification'!$E$9,C1900)),ISNUMBER(SEARCH('[1]Lookup for use classification'!$F$9,C1900)),ISNUMBER(SEARCH('[1]Lookup for use classification'!$G$9,C1900)),ISNUMBER(SEARCH('[1]Lookup for use classification'!$H$9,C1900)),ISNUMBER(SEARCH('[1]Lookup for use classification'!$I$9,C1900)),ISNUMBER(SEARCH('[1]Lookup for use classification'!$J$9,C1900)),ISNUMBER(SEARCH('[1]Lookup for use classification'!$K$9,C1900))),'[1]Lookup for use classification'!$A$9,IF(OR(ISNUMBER(SEARCH('[1]Lookup for use classification'!$B$10,C1900)),ISNUMBER(SEARCH('[1]Lookup for use classification'!$C$10,C1900)),ISNUMBER(SEARCH('[1]Lookup for use classification'!$D$10,C1900)),ISNUMBER(SEARCH('[1]Lookup for use classification'!$E$10,C1900)),ISNUMBER(SEARCH('[1]Lookup for use classification'!$F$10,C1900)),ISNUMBER(SEARCH('[1]Lookup for use classification'!$G$10,C1900))),'[1]Lookup for use classification'!$A$10,IF(OR(ISNUMBER(SEARCH('[1]Lookup for use classification'!$B$11,C1900)),ISNUMBER(SEARCH('[1]Lookup for use classification'!$C$11,C1900))),'[1]Lookup for use classification'!$A$11,IF(OR(ISNUMBER(SEARCH('[1]Lookup for use classification'!$B$12,C1900)),ISNUMBER(SEARCH('[1]Lookup for use classification'!$C$12,C1900))),'[1]Lookup for use classification'!$A$12,IF(OR(ISNUMBER(SEARCH('[1]Lookup for use classification'!$B$13,C1900)),ISNUMBER(SEARCH('[1]Lookup for use classification'!$C$13,C1900)),ISNUMBER(SEARCH('[1]Lookup for use classification'!$D$13,C1900)),,ISNUMBER(SEARCH('[1]Lookup for use classification'!$C$13,C1900)),ISNUMBER(SEARCH('[1]Lookup for use classification'!$E$13,C1900))),'[1]Lookup for use classification'!$A$13,IF(OR(ISNUMBER(SEARCH('[1]Lookup for use classification'!$B$14,C1900)),ISNUMBER(SEARCH('[1]Lookup for use classification'!$C$14,C1900))),'[1]Lookup for use classification'!$A$14,"Other"))))))))))))</f>
        <v>Other</v>
      </c>
      <c r="E1900" s="163">
        <v>7274</v>
      </c>
      <c r="F1900" s="163"/>
      <c r="G1900" s="163"/>
      <c r="H1900" s="164">
        <v>1850.8905109489051</v>
      </c>
      <c r="I1900" s="164"/>
      <c r="J1900" s="165">
        <v>87520.787679999994</v>
      </c>
    </row>
    <row r="1901" spans="1:18" hidden="1">
      <c r="A1901" s="188" t="s">
        <v>2068</v>
      </c>
      <c r="B1901" s="8" t="str">
        <f>IF(ISNA(VLOOKUP(CONCATENATE(A1901,C1901),ARIS!$A$1:$A$959,1,FALSE)),"","ARIS")</f>
        <v>ARIS</v>
      </c>
      <c r="C1901" s="162" t="s">
        <v>2754</v>
      </c>
      <c r="D1901" s="6" t="str">
        <f>IF(OR(ISNUMBER(SEARCH('[1]Lookup for use classification'!$B$1,C1901)),ISNUMBER(SEARCH('[1]Lookup for use classification'!$C$1,C1901)),ISNUMBER(SEARCH('[1]Lookup for use classification'!$D$1,C1901)),ISNUMBER(SEARCH('[1]Lookup for use classification'!$E$1,C1901))),'[1]Lookup for use classification'!$A$1,IF(ISNUMBER(SEARCH('[1]Lookup for use classification'!$B$2,C1901)),'[1]Lookup for use classification'!$A$2,IF(ISNUMBER(SEARCH('[1]Lookup for use classification'!$B$3,C1901)),'[1]Lookup for use classification'!$A$3,IF(OR(ISNUMBER(SEARCH('[1]Lookup for use classification'!$B$4,C1901)),ISNUMBER(SEARCH('[1]Lookup for use classification'!$C$4,C1901)),ISNUMBER(SEARCH('[1]Lookup for use classification'!$D$4,C1901)),ISNUMBER(SEARCH('[1]Lookup for use classification'!$E$4,C1901))),'[1]Lookup for use classification'!$A$4,IF(OR(ISNUMBER(SEARCH('[1]Lookup for use classification'!$B$5,C1901)),ISNUMBER(SEARCH('[1]Lookup for use classification'!$C$5,C1901)),ISNUMBER(SEARCH('[1]Lookup for use classification'!$D$5,C1901))),'[1]Lookup for use classification'!$A$5,IF(OR(ISNUMBER(SEARCH('[1]Lookup for use classification'!$B$7,C1901)),ISNUMBER(SEARCH('[1]Lookup for use classification'!$C$7,C1901)),ISNUMBER(SEARCH('[1]Lookup for use classification'!$D$7,C1901))),'[1]Lookup for use classification'!$A$7,IF(OR(ISNUMBER(SEARCH('[1]Lookup for use classification'!$B$9,C1901)),ISNUMBER(SEARCH('[1]Lookup for use classification'!$C$9,C1901)),ISNUMBER(SEARCH('[1]Lookup for use classification'!$D$9,C1901)),ISNUMBER(SEARCH('[1]Lookup for use classification'!$E$9,C1901)),ISNUMBER(SEARCH('[1]Lookup for use classification'!$F$9,C1901)),ISNUMBER(SEARCH('[1]Lookup for use classification'!$G$9,C1901)),ISNUMBER(SEARCH('[1]Lookup for use classification'!$H$9,C1901)),ISNUMBER(SEARCH('[1]Lookup for use classification'!$I$9,C1901)),ISNUMBER(SEARCH('[1]Lookup for use classification'!$J$9,C1901)),ISNUMBER(SEARCH('[1]Lookup for use classification'!$K$9,C1901))),'[1]Lookup for use classification'!$A$9,IF(OR(ISNUMBER(SEARCH('[1]Lookup for use classification'!$B$10,C1901)),ISNUMBER(SEARCH('[1]Lookup for use classification'!$C$10,C1901)),ISNUMBER(SEARCH('[1]Lookup for use classification'!$D$10,C1901)),ISNUMBER(SEARCH('[1]Lookup for use classification'!$E$10,C1901)),ISNUMBER(SEARCH('[1]Lookup for use classification'!$F$10,C1901)),ISNUMBER(SEARCH('[1]Lookup for use classification'!$G$10,C1901))),'[1]Lookup for use classification'!$A$10,IF(OR(ISNUMBER(SEARCH('[1]Lookup for use classification'!$B$11,C1901)),ISNUMBER(SEARCH('[1]Lookup for use classification'!$C$11,C1901))),'[1]Lookup for use classification'!$A$11,IF(OR(ISNUMBER(SEARCH('[1]Lookup for use classification'!$B$12,C1901)),ISNUMBER(SEARCH('[1]Lookup for use classification'!$C$12,C1901))),'[1]Lookup for use classification'!$A$12,IF(OR(ISNUMBER(SEARCH('[1]Lookup for use classification'!$B$13,C1901)),ISNUMBER(SEARCH('[1]Lookup for use classification'!$C$13,C1901)),ISNUMBER(SEARCH('[1]Lookup for use classification'!$D$13,C1901)),,ISNUMBER(SEARCH('[1]Lookup for use classification'!$C$13,C1901)),ISNUMBER(SEARCH('[1]Lookup for use classification'!$E$13,C1901))),'[1]Lookup for use classification'!$A$13,IF(OR(ISNUMBER(SEARCH('[1]Lookup for use classification'!$B$14,C1901)),ISNUMBER(SEARCH('[1]Lookup for use classification'!$C$14,C1901))),'[1]Lookup for use classification'!$A$14,"Other"))))))))))))</f>
        <v>Other</v>
      </c>
      <c r="E1901" s="163">
        <v>9066</v>
      </c>
      <c r="F1901" s="163"/>
      <c r="G1901" s="163"/>
      <c r="H1901" s="164">
        <v>46955.386861313869</v>
      </c>
      <c r="I1901" s="164"/>
      <c r="J1901" s="165">
        <v>80155.721395</v>
      </c>
    </row>
    <row r="1902" spans="1:18" hidden="1">
      <c r="A1902" s="188" t="s">
        <v>2068</v>
      </c>
      <c r="B1902" s="8" t="str">
        <f>IF(ISNA(VLOOKUP(CONCATENATE(A1902,C1902),ARIS!$A$1:$A$959,1,FALSE)),"","ARIS")</f>
        <v>ARIS</v>
      </c>
      <c r="C1902" s="162" t="s">
        <v>2748</v>
      </c>
      <c r="D1902" s="6" t="str">
        <f>IF(OR(ISNUMBER(SEARCH('[1]Lookup for use classification'!$B$1,C1902)),ISNUMBER(SEARCH('[1]Lookup for use classification'!$C$1,C1902)),ISNUMBER(SEARCH('[1]Lookup for use classification'!$D$1,C1902)),ISNUMBER(SEARCH('[1]Lookup for use classification'!$E$1,C1902))),'[1]Lookup for use classification'!$A$1,IF(ISNUMBER(SEARCH('[1]Lookup for use classification'!$B$2,C1902)),'[1]Lookup for use classification'!$A$2,IF(ISNUMBER(SEARCH('[1]Lookup for use classification'!$B$3,C1902)),'[1]Lookup for use classification'!$A$3,IF(OR(ISNUMBER(SEARCH('[1]Lookup for use classification'!$B$4,C1902)),ISNUMBER(SEARCH('[1]Lookup for use classification'!$C$4,C1902)),ISNUMBER(SEARCH('[1]Lookup for use classification'!$D$4,C1902)),ISNUMBER(SEARCH('[1]Lookup for use classification'!$E$4,C1902))),'[1]Lookup for use classification'!$A$4,IF(OR(ISNUMBER(SEARCH('[1]Lookup for use classification'!$B$5,C1902)),ISNUMBER(SEARCH('[1]Lookup for use classification'!$C$5,C1902)),ISNUMBER(SEARCH('[1]Lookup for use classification'!$D$5,C1902))),'[1]Lookup for use classification'!$A$5,IF(OR(ISNUMBER(SEARCH('[1]Lookup for use classification'!$B$7,C1902)),ISNUMBER(SEARCH('[1]Lookup for use classification'!$C$7,C1902)),ISNUMBER(SEARCH('[1]Lookup for use classification'!$D$7,C1902))),'[1]Lookup for use classification'!$A$7,IF(OR(ISNUMBER(SEARCH('[1]Lookup for use classification'!$B$9,C1902)),ISNUMBER(SEARCH('[1]Lookup for use classification'!$C$9,C1902)),ISNUMBER(SEARCH('[1]Lookup for use classification'!$D$9,C1902)),ISNUMBER(SEARCH('[1]Lookup for use classification'!$E$9,C1902)),ISNUMBER(SEARCH('[1]Lookup for use classification'!$F$9,C1902)),ISNUMBER(SEARCH('[1]Lookup for use classification'!$G$9,C1902)),ISNUMBER(SEARCH('[1]Lookup for use classification'!$H$9,C1902)),ISNUMBER(SEARCH('[1]Lookup for use classification'!$I$9,C1902)),ISNUMBER(SEARCH('[1]Lookup for use classification'!$J$9,C1902)),ISNUMBER(SEARCH('[1]Lookup for use classification'!$K$9,C1902))),'[1]Lookup for use classification'!$A$9,IF(OR(ISNUMBER(SEARCH('[1]Lookup for use classification'!$B$10,C1902)),ISNUMBER(SEARCH('[1]Lookup for use classification'!$C$10,C1902)),ISNUMBER(SEARCH('[1]Lookup for use classification'!$D$10,C1902)),ISNUMBER(SEARCH('[1]Lookup for use classification'!$E$10,C1902)),ISNUMBER(SEARCH('[1]Lookup for use classification'!$F$10,C1902)),ISNUMBER(SEARCH('[1]Lookup for use classification'!$G$10,C1902))),'[1]Lookup for use classification'!$A$10,IF(OR(ISNUMBER(SEARCH('[1]Lookup for use classification'!$B$11,C1902)),ISNUMBER(SEARCH('[1]Lookup for use classification'!$C$11,C1902))),'[1]Lookup for use classification'!$A$11,IF(OR(ISNUMBER(SEARCH('[1]Lookup for use classification'!$B$12,C1902)),ISNUMBER(SEARCH('[1]Lookup for use classification'!$C$12,C1902))),'[1]Lookup for use classification'!$A$12,IF(OR(ISNUMBER(SEARCH('[1]Lookup for use classification'!$B$13,C1902)),ISNUMBER(SEARCH('[1]Lookup for use classification'!$C$13,C1902)),ISNUMBER(SEARCH('[1]Lookup for use classification'!$D$13,C1902)),,ISNUMBER(SEARCH('[1]Lookup for use classification'!$C$13,C1902)),ISNUMBER(SEARCH('[1]Lookup for use classification'!$E$13,C1902))),'[1]Lookup for use classification'!$A$13,IF(OR(ISNUMBER(SEARCH('[1]Lookup for use classification'!$B$14,C1902)),ISNUMBER(SEARCH('[1]Lookup for use classification'!$C$14,C1902))),'[1]Lookup for use classification'!$A$14,"Other"))))))))))))</f>
        <v>Other</v>
      </c>
      <c r="E1902" s="163">
        <v>16312</v>
      </c>
      <c r="F1902" s="163"/>
      <c r="G1902" s="163"/>
      <c r="H1902" s="164">
        <v>7724.4087591240877</v>
      </c>
      <c r="I1902" s="164"/>
      <c r="J1902" s="165">
        <v>298957.69059499999</v>
      </c>
    </row>
    <row r="1903" spans="1:18" hidden="1">
      <c r="A1903" s="188" t="s">
        <v>2068</v>
      </c>
      <c r="B1903" s="8" t="str">
        <f>IF(ISNA(VLOOKUP(CONCATENATE(A1903,C1903),ARIS!$A$1:$A$959,1,FALSE)),"","ARIS")</f>
        <v>ARIS</v>
      </c>
      <c r="C1903" s="162" t="s">
        <v>2744</v>
      </c>
      <c r="D1903" s="6" t="str">
        <f>IF(OR(ISNUMBER(SEARCH('[1]Lookup for use classification'!$B$1,C1903)),ISNUMBER(SEARCH('[1]Lookup for use classification'!$C$1,C1903)),ISNUMBER(SEARCH('[1]Lookup for use classification'!$D$1,C1903)),ISNUMBER(SEARCH('[1]Lookup for use classification'!$E$1,C1903))),'[1]Lookup for use classification'!$A$1,IF(ISNUMBER(SEARCH('[1]Lookup for use classification'!$B$2,C1903)),'[1]Lookup for use classification'!$A$2,IF(ISNUMBER(SEARCH('[1]Lookup for use classification'!$B$3,C1903)),'[1]Lookup for use classification'!$A$3,IF(OR(ISNUMBER(SEARCH('[1]Lookup for use classification'!$B$4,C1903)),ISNUMBER(SEARCH('[1]Lookup for use classification'!$C$4,C1903)),ISNUMBER(SEARCH('[1]Lookup for use classification'!$D$4,C1903)),ISNUMBER(SEARCH('[1]Lookup for use classification'!$E$4,C1903))),'[1]Lookup for use classification'!$A$4,IF(OR(ISNUMBER(SEARCH('[1]Lookup for use classification'!$B$5,C1903)),ISNUMBER(SEARCH('[1]Lookup for use classification'!$C$5,C1903)),ISNUMBER(SEARCH('[1]Lookup for use classification'!$D$5,C1903))),'[1]Lookup for use classification'!$A$5,IF(OR(ISNUMBER(SEARCH('[1]Lookup for use classification'!$B$7,C1903)),ISNUMBER(SEARCH('[1]Lookup for use classification'!$C$7,C1903)),ISNUMBER(SEARCH('[1]Lookup for use classification'!$D$7,C1903))),'[1]Lookup for use classification'!$A$7,IF(OR(ISNUMBER(SEARCH('[1]Lookup for use classification'!$B$9,C1903)),ISNUMBER(SEARCH('[1]Lookup for use classification'!$C$9,C1903)),ISNUMBER(SEARCH('[1]Lookup for use classification'!$D$9,C1903)),ISNUMBER(SEARCH('[1]Lookup for use classification'!$E$9,C1903)),ISNUMBER(SEARCH('[1]Lookup for use classification'!$F$9,C1903)),ISNUMBER(SEARCH('[1]Lookup for use classification'!$G$9,C1903)),ISNUMBER(SEARCH('[1]Lookup for use classification'!$H$9,C1903)),ISNUMBER(SEARCH('[1]Lookup for use classification'!$I$9,C1903)),ISNUMBER(SEARCH('[1]Lookup for use classification'!$J$9,C1903)),ISNUMBER(SEARCH('[1]Lookup for use classification'!$K$9,C1903))),'[1]Lookup for use classification'!$A$9,IF(OR(ISNUMBER(SEARCH('[1]Lookup for use classification'!$B$10,C1903)),ISNUMBER(SEARCH('[1]Lookup for use classification'!$C$10,C1903)),ISNUMBER(SEARCH('[1]Lookup for use classification'!$D$10,C1903)),ISNUMBER(SEARCH('[1]Lookup for use classification'!$E$10,C1903)),ISNUMBER(SEARCH('[1]Lookup for use classification'!$F$10,C1903)),ISNUMBER(SEARCH('[1]Lookup for use classification'!$G$10,C1903))),'[1]Lookup for use classification'!$A$10,IF(OR(ISNUMBER(SEARCH('[1]Lookup for use classification'!$B$11,C1903)),ISNUMBER(SEARCH('[1]Lookup for use classification'!$C$11,C1903))),'[1]Lookup for use classification'!$A$11,IF(OR(ISNUMBER(SEARCH('[1]Lookup for use classification'!$B$12,C1903)),ISNUMBER(SEARCH('[1]Lookup for use classification'!$C$12,C1903))),'[1]Lookup for use classification'!$A$12,IF(OR(ISNUMBER(SEARCH('[1]Lookup for use classification'!$B$13,C1903)),ISNUMBER(SEARCH('[1]Lookup for use classification'!$C$13,C1903)),ISNUMBER(SEARCH('[1]Lookup for use classification'!$D$13,C1903)),,ISNUMBER(SEARCH('[1]Lookup for use classification'!$C$13,C1903)),ISNUMBER(SEARCH('[1]Lookup for use classification'!$E$13,C1903))),'[1]Lookup for use classification'!$A$13,IF(OR(ISNUMBER(SEARCH('[1]Lookup for use classification'!$B$14,C1903)),ISNUMBER(SEARCH('[1]Lookup for use classification'!$C$14,C1903))),'[1]Lookup for use classification'!$A$14,"Other"))))))))))))</f>
        <v>Other</v>
      </c>
      <c r="E1903" s="163">
        <v>17362</v>
      </c>
      <c r="F1903" s="163"/>
      <c r="G1903" s="163"/>
      <c r="H1903" s="164">
        <v>34542.087591240874</v>
      </c>
      <c r="I1903" s="164"/>
      <c r="J1903" s="165">
        <v>518164.66343999997</v>
      </c>
    </row>
    <row r="1904" spans="1:18" hidden="1">
      <c r="A1904" s="188" t="s">
        <v>2068</v>
      </c>
      <c r="B1904" s="8" t="str">
        <f>IF(ISNA(VLOOKUP(CONCATENATE(A1904,C1904),ARIS!$A$1:$A$959,1,FALSE)),"","ARIS")</f>
        <v>ARIS</v>
      </c>
      <c r="C1904" s="162" t="s">
        <v>2749</v>
      </c>
      <c r="D1904" s="6" t="str">
        <f>IF(OR(ISNUMBER(SEARCH('[1]Lookup for use classification'!$B$1,C1904)),ISNUMBER(SEARCH('[1]Lookup for use classification'!$C$1,C1904)),ISNUMBER(SEARCH('[1]Lookup for use classification'!$D$1,C1904)),ISNUMBER(SEARCH('[1]Lookup for use classification'!$E$1,C1904))),'[1]Lookup for use classification'!$A$1,IF(ISNUMBER(SEARCH('[1]Lookup for use classification'!$B$2,C1904)),'[1]Lookup for use classification'!$A$2,IF(ISNUMBER(SEARCH('[1]Lookup for use classification'!$B$3,C1904)),'[1]Lookup for use classification'!$A$3,IF(OR(ISNUMBER(SEARCH('[1]Lookup for use classification'!$B$4,C1904)),ISNUMBER(SEARCH('[1]Lookup for use classification'!$C$4,C1904)),ISNUMBER(SEARCH('[1]Lookup for use classification'!$D$4,C1904)),ISNUMBER(SEARCH('[1]Lookup for use classification'!$E$4,C1904))),'[1]Lookup for use classification'!$A$4,IF(OR(ISNUMBER(SEARCH('[1]Lookup for use classification'!$B$5,C1904)),ISNUMBER(SEARCH('[1]Lookup for use classification'!$C$5,C1904)),ISNUMBER(SEARCH('[1]Lookup for use classification'!$D$5,C1904))),'[1]Lookup for use classification'!$A$5,IF(OR(ISNUMBER(SEARCH('[1]Lookup for use classification'!$B$7,C1904)),ISNUMBER(SEARCH('[1]Lookup for use classification'!$C$7,C1904)),ISNUMBER(SEARCH('[1]Lookup for use classification'!$D$7,C1904))),'[1]Lookup for use classification'!$A$7,IF(OR(ISNUMBER(SEARCH('[1]Lookup for use classification'!$B$9,C1904)),ISNUMBER(SEARCH('[1]Lookup for use classification'!$C$9,C1904)),ISNUMBER(SEARCH('[1]Lookup for use classification'!$D$9,C1904)),ISNUMBER(SEARCH('[1]Lookup for use classification'!$E$9,C1904)),ISNUMBER(SEARCH('[1]Lookup for use classification'!$F$9,C1904)),ISNUMBER(SEARCH('[1]Lookup for use classification'!$G$9,C1904)),ISNUMBER(SEARCH('[1]Lookup for use classification'!$H$9,C1904)),ISNUMBER(SEARCH('[1]Lookup for use classification'!$I$9,C1904)),ISNUMBER(SEARCH('[1]Lookup for use classification'!$J$9,C1904)),ISNUMBER(SEARCH('[1]Lookup for use classification'!$K$9,C1904))),'[1]Lookup for use classification'!$A$9,IF(OR(ISNUMBER(SEARCH('[1]Lookup for use classification'!$B$10,C1904)),ISNUMBER(SEARCH('[1]Lookup for use classification'!$C$10,C1904)),ISNUMBER(SEARCH('[1]Lookup for use classification'!$D$10,C1904)),ISNUMBER(SEARCH('[1]Lookup for use classification'!$E$10,C1904)),ISNUMBER(SEARCH('[1]Lookup for use classification'!$F$10,C1904)),ISNUMBER(SEARCH('[1]Lookup for use classification'!$G$10,C1904))),'[1]Lookup for use classification'!$A$10,IF(OR(ISNUMBER(SEARCH('[1]Lookup for use classification'!$B$11,C1904)),ISNUMBER(SEARCH('[1]Lookup for use classification'!$C$11,C1904))),'[1]Lookup for use classification'!$A$11,IF(OR(ISNUMBER(SEARCH('[1]Lookup for use classification'!$B$12,C1904)),ISNUMBER(SEARCH('[1]Lookup for use classification'!$C$12,C1904))),'[1]Lookup for use classification'!$A$12,IF(OR(ISNUMBER(SEARCH('[1]Lookup for use classification'!$B$13,C1904)),ISNUMBER(SEARCH('[1]Lookup for use classification'!$C$13,C1904)),ISNUMBER(SEARCH('[1]Lookup for use classification'!$D$13,C1904)),,ISNUMBER(SEARCH('[1]Lookup for use classification'!$C$13,C1904)),ISNUMBER(SEARCH('[1]Lookup for use classification'!$E$13,C1904))),'[1]Lookup for use classification'!$A$13,IF(OR(ISNUMBER(SEARCH('[1]Lookup for use classification'!$B$14,C1904)),ISNUMBER(SEARCH('[1]Lookup for use classification'!$C$14,C1904))),'[1]Lookup for use classification'!$A$14,"Other"))))))))))))</f>
        <v>Other</v>
      </c>
      <c r="E1904" s="163">
        <v>17378</v>
      </c>
      <c r="F1904" s="163"/>
      <c r="G1904" s="163"/>
      <c r="H1904" s="164">
        <v>1565.2116788321168</v>
      </c>
      <c r="I1904" s="164"/>
      <c r="J1904" s="165">
        <v>261304.8517225</v>
      </c>
    </row>
    <row r="1905" spans="1:10" hidden="1">
      <c r="A1905" s="193" t="s">
        <v>2068</v>
      </c>
      <c r="B1905" s="8" t="str">
        <f>IF(ISNA(VLOOKUP(CONCATENATE(A1905,C1905),ARIS!$A$1:$A$959,1,FALSE)),"","ARIS")</f>
        <v>ARIS</v>
      </c>
      <c r="C1905" s="162" t="s">
        <v>2763</v>
      </c>
      <c r="D1905" s="6" t="str">
        <f>IF(OR(ISNUMBER(SEARCH('[1]Lookup for use classification'!$B$1,C1905)),ISNUMBER(SEARCH('[1]Lookup for use classification'!$C$1,C1905)),ISNUMBER(SEARCH('[1]Lookup for use classification'!$D$1,C1905)),ISNUMBER(SEARCH('[1]Lookup for use classification'!$E$1,C1905))),'[1]Lookup for use classification'!$A$1,IF(ISNUMBER(SEARCH('[1]Lookup for use classification'!$B$2,C1905)),'[1]Lookup for use classification'!$A$2,IF(ISNUMBER(SEARCH('[1]Lookup for use classification'!$B$3,C1905)),'[1]Lookup for use classification'!$A$3,IF(OR(ISNUMBER(SEARCH('[1]Lookup for use classification'!$B$4,C1905)),ISNUMBER(SEARCH('[1]Lookup for use classification'!$C$4,C1905)),ISNUMBER(SEARCH('[1]Lookup for use classification'!$D$4,C1905)),ISNUMBER(SEARCH('[1]Lookup for use classification'!$E$4,C1905))),'[1]Lookup for use classification'!$A$4,IF(OR(ISNUMBER(SEARCH('[1]Lookup for use classification'!$B$5,C1905)),ISNUMBER(SEARCH('[1]Lookup for use classification'!$C$5,C1905)),ISNUMBER(SEARCH('[1]Lookup for use classification'!$D$5,C1905))),'[1]Lookup for use classification'!$A$5,IF(OR(ISNUMBER(SEARCH('[1]Lookup for use classification'!$B$7,C1905)),ISNUMBER(SEARCH('[1]Lookup for use classification'!$C$7,C1905)),ISNUMBER(SEARCH('[1]Lookup for use classification'!$D$7,C1905))),'[1]Lookup for use classification'!$A$7,IF(OR(ISNUMBER(SEARCH('[1]Lookup for use classification'!$B$9,C1905)),ISNUMBER(SEARCH('[1]Lookup for use classification'!$C$9,C1905)),ISNUMBER(SEARCH('[1]Lookup for use classification'!$D$9,C1905)),ISNUMBER(SEARCH('[1]Lookup for use classification'!$E$9,C1905)),ISNUMBER(SEARCH('[1]Lookup for use classification'!$F$9,C1905)),ISNUMBER(SEARCH('[1]Lookup for use classification'!$G$9,C1905)),ISNUMBER(SEARCH('[1]Lookup for use classification'!$H$9,C1905)),ISNUMBER(SEARCH('[1]Lookup for use classification'!$I$9,C1905)),ISNUMBER(SEARCH('[1]Lookup for use classification'!$J$9,C1905)),ISNUMBER(SEARCH('[1]Lookup for use classification'!$K$9,C1905))),'[1]Lookup for use classification'!$A$9,IF(OR(ISNUMBER(SEARCH('[1]Lookup for use classification'!$B$10,C1905)),ISNUMBER(SEARCH('[1]Lookup for use classification'!$C$10,C1905)),ISNUMBER(SEARCH('[1]Lookup for use classification'!$D$10,C1905)),ISNUMBER(SEARCH('[1]Lookup for use classification'!$E$10,C1905)),ISNUMBER(SEARCH('[1]Lookup for use classification'!$F$10,C1905)),ISNUMBER(SEARCH('[1]Lookup for use classification'!$G$10,C1905))),'[1]Lookup for use classification'!$A$10,IF(OR(ISNUMBER(SEARCH('[1]Lookup for use classification'!$B$11,C1905)),ISNUMBER(SEARCH('[1]Lookup for use classification'!$C$11,C1905))),'[1]Lookup for use classification'!$A$11,IF(OR(ISNUMBER(SEARCH('[1]Lookup for use classification'!$B$12,C1905)),ISNUMBER(SEARCH('[1]Lookup for use classification'!$C$12,C1905))),'[1]Lookup for use classification'!$A$12,IF(OR(ISNUMBER(SEARCH('[1]Lookup for use classification'!$B$13,C1905)),ISNUMBER(SEARCH('[1]Lookup for use classification'!$C$13,C1905)),ISNUMBER(SEARCH('[1]Lookup for use classification'!$D$13,C1905)),,ISNUMBER(SEARCH('[1]Lookup for use classification'!$C$13,C1905)),ISNUMBER(SEARCH('[1]Lookup for use classification'!$E$13,C1905))),'[1]Lookup for use classification'!$A$13,IF(OR(ISNUMBER(SEARCH('[1]Lookup for use classification'!$B$14,C1905)),ISNUMBER(SEARCH('[1]Lookup for use classification'!$C$14,C1905))),'[1]Lookup for use classification'!$A$14,"Other"))))))))))))</f>
        <v>Other</v>
      </c>
      <c r="E1905" s="163">
        <v>18780</v>
      </c>
      <c r="F1905" s="163"/>
      <c r="G1905" s="163"/>
      <c r="H1905" s="164">
        <v>2728.1605839416056</v>
      </c>
      <c r="I1905" s="164"/>
      <c r="J1905" s="165">
        <v>31895.287055000001</v>
      </c>
    </row>
    <row r="1906" spans="1:10" hidden="1">
      <c r="A1906" s="188" t="s">
        <v>2068</v>
      </c>
      <c r="B1906" s="8" t="str">
        <f>IF(ISNA(VLOOKUP(CONCATENATE(A1906,C1906),ARIS!$A$1:$A$959,1,FALSE)),"","ARIS")</f>
        <v>ARIS</v>
      </c>
      <c r="C1906" s="162" t="s">
        <v>2746</v>
      </c>
      <c r="D1906" s="6" t="str">
        <f>IF(OR(ISNUMBER(SEARCH('[1]Lookup for use classification'!$B$1,C1906)),ISNUMBER(SEARCH('[1]Lookup for use classification'!$C$1,C1906)),ISNUMBER(SEARCH('[1]Lookup for use classification'!$D$1,C1906)),ISNUMBER(SEARCH('[1]Lookup for use classification'!$E$1,C1906))),'[1]Lookup for use classification'!$A$1,IF(ISNUMBER(SEARCH('[1]Lookup for use classification'!$B$2,C1906)),'[1]Lookup for use classification'!$A$2,IF(ISNUMBER(SEARCH('[1]Lookup for use classification'!$B$3,C1906)),'[1]Lookup for use classification'!$A$3,IF(OR(ISNUMBER(SEARCH('[1]Lookup for use classification'!$B$4,C1906)),ISNUMBER(SEARCH('[1]Lookup for use classification'!$C$4,C1906)),ISNUMBER(SEARCH('[1]Lookup for use classification'!$D$4,C1906)),ISNUMBER(SEARCH('[1]Lookup for use classification'!$E$4,C1906))),'[1]Lookup for use classification'!$A$4,IF(OR(ISNUMBER(SEARCH('[1]Lookup for use classification'!$B$5,C1906)),ISNUMBER(SEARCH('[1]Lookup for use classification'!$C$5,C1906)),ISNUMBER(SEARCH('[1]Lookup for use classification'!$D$5,C1906))),'[1]Lookup for use classification'!$A$5,IF(OR(ISNUMBER(SEARCH('[1]Lookup for use classification'!$B$7,C1906)),ISNUMBER(SEARCH('[1]Lookup for use classification'!$C$7,C1906)),ISNUMBER(SEARCH('[1]Lookup for use classification'!$D$7,C1906))),'[1]Lookup for use classification'!$A$7,IF(OR(ISNUMBER(SEARCH('[1]Lookup for use classification'!$B$9,C1906)),ISNUMBER(SEARCH('[1]Lookup for use classification'!$C$9,C1906)),ISNUMBER(SEARCH('[1]Lookup for use classification'!$D$9,C1906)),ISNUMBER(SEARCH('[1]Lookup for use classification'!$E$9,C1906)),ISNUMBER(SEARCH('[1]Lookup for use classification'!$F$9,C1906)),ISNUMBER(SEARCH('[1]Lookup for use classification'!$G$9,C1906)),ISNUMBER(SEARCH('[1]Lookup for use classification'!$H$9,C1906)),ISNUMBER(SEARCH('[1]Lookup for use classification'!$I$9,C1906)),ISNUMBER(SEARCH('[1]Lookup for use classification'!$J$9,C1906)),ISNUMBER(SEARCH('[1]Lookup for use classification'!$K$9,C1906))),'[1]Lookup for use classification'!$A$9,IF(OR(ISNUMBER(SEARCH('[1]Lookup for use classification'!$B$10,C1906)),ISNUMBER(SEARCH('[1]Lookup for use classification'!$C$10,C1906)),ISNUMBER(SEARCH('[1]Lookup for use classification'!$D$10,C1906)),ISNUMBER(SEARCH('[1]Lookup for use classification'!$E$10,C1906)),ISNUMBER(SEARCH('[1]Lookup for use classification'!$F$10,C1906)),ISNUMBER(SEARCH('[1]Lookup for use classification'!$G$10,C1906))),'[1]Lookup for use classification'!$A$10,IF(OR(ISNUMBER(SEARCH('[1]Lookup for use classification'!$B$11,C1906)),ISNUMBER(SEARCH('[1]Lookup for use classification'!$C$11,C1906))),'[1]Lookup for use classification'!$A$11,IF(OR(ISNUMBER(SEARCH('[1]Lookup for use classification'!$B$12,C1906)),ISNUMBER(SEARCH('[1]Lookup for use classification'!$C$12,C1906))),'[1]Lookup for use classification'!$A$12,IF(OR(ISNUMBER(SEARCH('[1]Lookup for use classification'!$B$13,C1906)),ISNUMBER(SEARCH('[1]Lookup for use classification'!$C$13,C1906)),ISNUMBER(SEARCH('[1]Lookup for use classification'!$D$13,C1906)),,ISNUMBER(SEARCH('[1]Lookup for use classification'!$C$13,C1906)),ISNUMBER(SEARCH('[1]Lookup for use classification'!$E$13,C1906))),'[1]Lookup for use classification'!$A$13,IF(OR(ISNUMBER(SEARCH('[1]Lookup for use classification'!$B$14,C1906)),ISNUMBER(SEARCH('[1]Lookup for use classification'!$C$14,C1906))),'[1]Lookup for use classification'!$A$14,"Other"))))))))))))</f>
        <v>Other</v>
      </c>
      <c r="E1906" s="163">
        <v>32268</v>
      </c>
      <c r="F1906" s="163"/>
      <c r="G1906" s="163"/>
      <c r="H1906" s="164">
        <v>14698.7299270073</v>
      </c>
      <c r="I1906" s="164"/>
      <c r="J1906" s="165">
        <v>680286.12251999986</v>
      </c>
    </row>
    <row r="1907" spans="1:10" hidden="1">
      <c r="A1907" s="188" t="s">
        <v>2068</v>
      </c>
      <c r="B1907" s="8" t="str">
        <f>IF(ISNA(VLOOKUP(CONCATENATE(A1907,C1907),ARIS!$A$1:$A$959,1,FALSE)),"","ARIS")</f>
        <v>ARIS</v>
      </c>
      <c r="C1907" s="162" t="s">
        <v>2753</v>
      </c>
      <c r="D1907" s="6" t="str">
        <f>IF(OR(ISNUMBER(SEARCH('[1]Lookup for use classification'!$B$1,C1907)),ISNUMBER(SEARCH('[1]Lookup for use classification'!$C$1,C1907)),ISNUMBER(SEARCH('[1]Lookup for use classification'!$D$1,C1907)),ISNUMBER(SEARCH('[1]Lookup for use classification'!$E$1,C1907))),'[1]Lookup for use classification'!$A$1,IF(ISNUMBER(SEARCH('[1]Lookup for use classification'!$B$2,C1907)),'[1]Lookup for use classification'!$A$2,IF(ISNUMBER(SEARCH('[1]Lookup for use classification'!$B$3,C1907)),'[1]Lookup for use classification'!$A$3,IF(OR(ISNUMBER(SEARCH('[1]Lookup for use classification'!$B$4,C1907)),ISNUMBER(SEARCH('[1]Lookup for use classification'!$C$4,C1907)),ISNUMBER(SEARCH('[1]Lookup for use classification'!$D$4,C1907)),ISNUMBER(SEARCH('[1]Lookup for use classification'!$E$4,C1907))),'[1]Lookup for use classification'!$A$4,IF(OR(ISNUMBER(SEARCH('[1]Lookup for use classification'!$B$5,C1907)),ISNUMBER(SEARCH('[1]Lookup for use classification'!$C$5,C1907)),ISNUMBER(SEARCH('[1]Lookup for use classification'!$D$5,C1907))),'[1]Lookup for use classification'!$A$5,IF(OR(ISNUMBER(SEARCH('[1]Lookup for use classification'!$B$7,C1907)),ISNUMBER(SEARCH('[1]Lookup for use classification'!$C$7,C1907)),ISNUMBER(SEARCH('[1]Lookup for use classification'!$D$7,C1907))),'[1]Lookup for use classification'!$A$7,IF(OR(ISNUMBER(SEARCH('[1]Lookup for use classification'!$B$9,C1907)),ISNUMBER(SEARCH('[1]Lookup for use classification'!$C$9,C1907)),ISNUMBER(SEARCH('[1]Lookup for use classification'!$D$9,C1907)),ISNUMBER(SEARCH('[1]Lookup for use classification'!$E$9,C1907)),ISNUMBER(SEARCH('[1]Lookup for use classification'!$F$9,C1907)),ISNUMBER(SEARCH('[1]Lookup for use classification'!$G$9,C1907)),ISNUMBER(SEARCH('[1]Lookup for use classification'!$H$9,C1907)),ISNUMBER(SEARCH('[1]Lookup for use classification'!$I$9,C1907)),ISNUMBER(SEARCH('[1]Lookup for use classification'!$J$9,C1907)),ISNUMBER(SEARCH('[1]Lookup for use classification'!$K$9,C1907))),'[1]Lookup for use classification'!$A$9,IF(OR(ISNUMBER(SEARCH('[1]Lookup for use classification'!$B$10,C1907)),ISNUMBER(SEARCH('[1]Lookup for use classification'!$C$10,C1907)),ISNUMBER(SEARCH('[1]Lookup for use classification'!$D$10,C1907)),ISNUMBER(SEARCH('[1]Lookup for use classification'!$E$10,C1907)),ISNUMBER(SEARCH('[1]Lookup for use classification'!$F$10,C1907)),ISNUMBER(SEARCH('[1]Lookup for use classification'!$G$10,C1907))),'[1]Lookup for use classification'!$A$10,IF(OR(ISNUMBER(SEARCH('[1]Lookup for use classification'!$B$11,C1907)),ISNUMBER(SEARCH('[1]Lookup for use classification'!$C$11,C1907))),'[1]Lookup for use classification'!$A$11,IF(OR(ISNUMBER(SEARCH('[1]Lookup for use classification'!$B$12,C1907)),ISNUMBER(SEARCH('[1]Lookup for use classification'!$C$12,C1907))),'[1]Lookup for use classification'!$A$12,IF(OR(ISNUMBER(SEARCH('[1]Lookup for use classification'!$B$13,C1907)),ISNUMBER(SEARCH('[1]Lookup for use classification'!$C$13,C1907)),ISNUMBER(SEARCH('[1]Lookup for use classification'!$D$13,C1907)),,ISNUMBER(SEARCH('[1]Lookup for use classification'!$C$13,C1907)),ISNUMBER(SEARCH('[1]Lookup for use classification'!$E$13,C1907))),'[1]Lookup for use classification'!$A$13,IF(OR(ISNUMBER(SEARCH('[1]Lookup for use classification'!$B$14,C1907)),ISNUMBER(SEARCH('[1]Lookup for use classification'!$C$14,C1907))),'[1]Lookup for use classification'!$A$14,"Other"))))))))))))</f>
        <v>Other</v>
      </c>
      <c r="E1907" s="163">
        <v>48100</v>
      </c>
      <c r="F1907" s="163"/>
      <c r="G1907" s="163"/>
      <c r="H1907" s="164">
        <v>10887.65</v>
      </c>
      <c r="I1907" s="164"/>
      <c r="J1907" s="165">
        <v>497164.47444000002</v>
      </c>
    </row>
    <row r="1908" spans="1:10" hidden="1">
      <c r="A1908" s="188" t="s">
        <v>2068</v>
      </c>
      <c r="B1908" s="8" t="str">
        <f>IF(ISNA(VLOOKUP(CONCATENATE(A1908,C1908),ARIS!$A$1:$A$959,1,FALSE)),"","ARIS")</f>
        <v>ARIS</v>
      </c>
      <c r="C1908" s="162" t="s">
        <v>2752</v>
      </c>
      <c r="D1908" s="6" t="str">
        <f>IF(OR(ISNUMBER(SEARCH('[1]Lookup for use classification'!$B$1,C1908)),ISNUMBER(SEARCH('[1]Lookup for use classification'!$C$1,C1908)),ISNUMBER(SEARCH('[1]Lookup for use classification'!$D$1,C1908)),ISNUMBER(SEARCH('[1]Lookup for use classification'!$E$1,C1908))),'[1]Lookup for use classification'!$A$1,IF(ISNUMBER(SEARCH('[1]Lookup for use classification'!$B$2,C1908)),'[1]Lookup for use classification'!$A$2,IF(ISNUMBER(SEARCH('[1]Lookup for use classification'!$B$3,C1908)),'[1]Lookup for use classification'!$A$3,IF(OR(ISNUMBER(SEARCH('[1]Lookup for use classification'!$B$4,C1908)),ISNUMBER(SEARCH('[1]Lookup for use classification'!$C$4,C1908)),ISNUMBER(SEARCH('[1]Lookup for use classification'!$D$4,C1908)),ISNUMBER(SEARCH('[1]Lookup for use classification'!$E$4,C1908))),'[1]Lookup for use classification'!$A$4,IF(OR(ISNUMBER(SEARCH('[1]Lookup for use classification'!$B$5,C1908)),ISNUMBER(SEARCH('[1]Lookup for use classification'!$C$5,C1908)),ISNUMBER(SEARCH('[1]Lookup for use classification'!$D$5,C1908))),'[1]Lookup for use classification'!$A$5,IF(OR(ISNUMBER(SEARCH('[1]Lookup for use classification'!$B$7,C1908)),ISNUMBER(SEARCH('[1]Lookup for use classification'!$C$7,C1908)),ISNUMBER(SEARCH('[1]Lookup for use classification'!$D$7,C1908))),'[1]Lookup for use classification'!$A$7,IF(OR(ISNUMBER(SEARCH('[1]Lookup for use classification'!$B$9,C1908)),ISNUMBER(SEARCH('[1]Lookup for use classification'!$C$9,C1908)),ISNUMBER(SEARCH('[1]Lookup for use classification'!$D$9,C1908)),ISNUMBER(SEARCH('[1]Lookup for use classification'!$E$9,C1908)),ISNUMBER(SEARCH('[1]Lookup for use classification'!$F$9,C1908)),ISNUMBER(SEARCH('[1]Lookup for use classification'!$G$9,C1908)),ISNUMBER(SEARCH('[1]Lookup for use classification'!$H$9,C1908)),ISNUMBER(SEARCH('[1]Lookup for use classification'!$I$9,C1908)),ISNUMBER(SEARCH('[1]Lookup for use classification'!$J$9,C1908)),ISNUMBER(SEARCH('[1]Lookup for use classification'!$K$9,C1908))),'[1]Lookup for use classification'!$A$9,IF(OR(ISNUMBER(SEARCH('[1]Lookup for use classification'!$B$10,C1908)),ISNUMBER(SEARCH('[1]Lookup for use classification'!$C$10,C1908)),ISNUMBER(SEARCH('[1]Lookup for use classification'!$D$10,C1908)),ISNUMBER(SEARCH('[1]Lookup for use classification'!$E$10,C1908)),ISNUMBER(SEARCH('[1]Lookup for use classification'!$F$10,C1908)),ISNUMBER(SEARCH('[1]Lookup for use classification'!$G$10,C1908))),'[1]Lookup for use classification'!$A$10,IF(OR(ISNUMBER(SEARCH('[1]Lookup for use classification'!$B$11,C1908)),ISNUMBER(SEARCH('[1]Lookup for use classification'!$C$11,C1908))),'[1]Lookup for use classification'!$A$11,IF(OR(ISNUMBER(SEARCH('[1]Lookup for use classification'!$B$12,C1908)),ISNUMBER(SEARCH('[1]Lookup for use classification'!$C$12,C1908))),'[1]Lookup for use classification'!$A$12,IF(OR(ISNUMBER(SEARCH('[1]Lookup for use classification'!$B$13,C1908)),ISNUMBER(SEARCH('[1]Lookup for use classification'!$C$13,C1908)),ISNUMBER(SEARCH('[1]Lookup for use classification'!$D$13,C1908)),,ISNUMBER(SEARCH('[1]Lookup for use classification'!$C$13,C1908)),ISNUMBER(SEARCH('[1]Lookup for use classification'!$E$13,C1908))),'[1]Lookup for use classification'!$A$13,IF(OR(ISNUMBER(SEARCH('[1]Lookup for use classification'!$B$14,C1908)),ISNUMBER(SEARCH('[1]Lookup for use classification'!$C$14,C1908))),'[1]Lookup for use classification'!$A$14,"Other"))))))))))))</f>
        <v>Other</v>
      </c>
      <c r="E1908" s="163">
        <v>48100</v>
      </c>
      <c r="F1908" s="163"/>
      <c r="G1908" s="163"/>
      <c r="H1908" s="164">
        <v>24153.013138686129</v>
      </c>
      <c r="I1908" s="164"/>
      <c r="J1908" s="165">
        <v>509524.58567999996</v>
      </c>
    </row>
    <row r="1909" spans="1:10" hidden="1">
      <c r="A1909" s="188" t="s">
        <v>2068</v>
      </c>
      <c r="B1909" s="8" t="str">
        <f>IF(ISNA(VLOOKUP(CONCATENATE(A1909,C1909),ARIS!$A$1:$A$959,1,FALSE)),"","ARIS")</f>
        <v>ARIS</v>
      </c>
      <c r="C1909" s="162" t="s">
        <v>2745</v>
      </c>
      <c r="D1909" s="6" t="str">
        <f>IF(OR(ISNUMBER(SEARCH('[1]Lookup for use classification'!$B$1,C1909)),ISNUMBER(SEARCH('[1]Lookup for use classification'!$C$1,C1909)),ISNUMBER(SEARCH('[1]Lookup for use classification'!$D$1,C1909)),ISNUMBER(SEARCH('[1]Lookup for use classification'!$E$1,C1909))),'[1]Lookup for use classification'!$A$1,IF(ISNUMBER(SEARCH('[1]Lookup for use classification'!$B$2,C1909)),'[1]Lookup for use classification'!$A$2,IF(ISNUMBER(SEARCH('[1]Lookup for use classification'!$B$3,C1909)),'[1]Lookup for use classification'!$A$3,IF(OR(ISNUMBER(SEARCH('[1]Lookup for use classification'!$B$4,C1909)),ISNUMBER(SEARCH('[1]Lookup for use classification'!$C$4,C1909)),ISNUMBER(SEARCH('[1]Lookup for use classification'!$D$4,C1909)),ISNUMBER(SEARCH('[1]Lookup for use classification'!$E$4,C1909))),'[1]Lookup for use classification'!$A$4,IF(OR(ISNUMBER(SEARCH('[1]Lookup for use classification'!$B$5,C1909)),ISNUMBER(SEARCH('[1]Lookup for use classification'!$C$5,C1909)),ISNUMBER(SEARCH('[1]Lookup for use classification'!$D$5,C1909))),'[1]Lookup for use classification'!$A$5,IF(OR(ISNUMBER(SEARCH('[1]Lookup for use classification'!$B$7,C1909)),ISNUMBER(SEARCH('[1]Lookup for use classification'!$C$7,C1909)),ISNUMBER(SEARCH('[1]Lookup for use classification'!$D$7,C1909))),'[1]Lookup for use classification'!$A$7,IF(OR(ISNUMBER(SEARCH('[1]Lookup for use classification'!$B$9,C1909)),ISNUMBER(SEARCH('[1]Lookup for use classification'!$C$9,C1909)),ISNUMBER(SEARCH('[1]Lookup for use classification'!$D$9,C1909)),ISNUMBER(SEARCH('[1]Lookup for use classification'!$E$9,C1909)),ISNUMBER(SEARCH('[1]Lookup for use classification'!$F$9,C1909)),ISNUMBER(SEARCH('[1]Lookup for use classification'!$G$9,C1909)),ISNUMBER(SEARCH('[1]Lookup for use classification'!$H$9,C1909)),ISNUMBER(SEARCH('[1]Lookup for use classification'!$I$9,C1909)),ISNUMBER(SEARCH('[1]Lookup for use classification'!$J$9,C1909)),ISNUMBER(SEARCH('[1]Lookup for use classification'!$K$9,C1909))),'[1]Lookup for use classification'!$A$9,IF(OR(ISNUMBER(SEARCH('[1]Lookup for use classification'!$B$10,C1909)),ISNUMBER(SEARCH('[1]Lookup for use classification'!$C$10,C1909)),ISNUMBER(SEARCH('[1]Lookup for use classification'!$D$10,C1909)),ISNUMBER(SEARCH('[1]Lookup for use classification'!$E$10,C1909)),ISNUMBER(SEARCH('[1]Lookup for use classification'!$F$10,C1909)),ISNUMBER(SEARCH('[1]Lookup for use classification'!$G$10,C1909))),'[1]Lookup for use classification'!$A$10,IF(OR(ISNUMBER(SEARCH('[1]Lookup for use classification'!$B$11,C1909)),ISNUMBER(SEARCH('[1]Lookup for use classification'!$C$11,C1909))),'[1]Lookup for use classification'!$A$11,IF(OR(ISNUMBER(SEARCH('[1]Lookup for use classification'!$B$12,C1909)),ISNUMBER(SEARCH('[1]Lookup for use classification'!$C$12,C1909))),'[1]Lookup for use classification'!$A$12,IF(OR(ISNUMBER(SEARCH('[1]Lookup for use classification'!$B$13,C1909)),ISNUMBER(SEARCH('[1]Lookup for use classification'!$C$13,C1909)),ISNUMBER(SEARCH('[1]Lookup for use classification'!$D$13,C1909)),,ISNUMBER(SEARCH('[1]Lookup for use classification'!$C$13,C1909)),ISNUMBER(SEARCH('[1]Lookup for use classification'!$E$13,C1909))),'[1]Lookup for use classification'!$A$13,IF(OR(ISNUMBER(SEARCH('[1]Lookup for use classification'!$B$14,C1909)),ISNUMBER(SEARCH('[1]Lookup for use classification'!$C$14,C1909))),'[1]Lookup for use classification'!$A$14,"Other"))))))))))))</f>
        <v>Other</v>
      </c>
      <c r="E1909" s="163">
        <v>81334</v>
      </c>
      <c r="F1909" s="163"/>
      <c r="G1909" s="163"/>
      <c r="H1909" s="164">
        <v>66453.328467153289</v>
      </c>
      <c r="I1909" s="164"/>
      <c r="J1909" s="165">
        <v>2138659.2477600002</v>
      </c>
    </row>
    <row r="1910" spans="1:10" hidden="1">
      <c r="A1910" s="188" t="s">
        <v>2068</v>
      </c>
      <c r="B1910" s="8" t="str">
        <f>IF(ISNA(VLOOKUP(CONCATENATE(A1910,C1910),ARIS!$A$1:$A$959,1,FALSE)),"","ARIS")</f>
        <v>ARIS</v>
      </c>
      <c r="C1910" s="162" t="s">
        <v>2759</v>
      </c>
      <c r="D1910" s="6" t="str">
        <f>IF(OR(ISNUMBER(SEARCH('[1]Lookup for use classification'!$B$1,C1910)),ISNUMBER(SEARCH('[1]Lookup for use classification'!$C$1,C1910)),ISNUMBER(SEARCH('[1]Lookup for use classification'!$D$1,C1910)),ISNUMBER(SEARCH('[1]Lookup for use classification'!$E$1,C1910))),'[1]Lookup for use classification'!$A$1,IF(ISNUMBER(SEARCH('[1]Lookup for use classification'!$B$2,C1910)),'[1]Lookup for use classification'!$A$2,IF(ISNUMBER(SEARCH('[1]Lookup for use classification'!$B$3,C1910)),'[1]Lookup for use classification'!$A$3,IF(OR(ISNUMBER(SEARCH('[1]Lookup for use classification'!$B$4,C1910)),ISNUMBER(SEARCH('[1]Lookup for use classification'!$C$4,C1910)),ISNUMBER(SEARCH('[1]Lookup for use classification'!$D$4,C1910)),ISNUMBER(SEARCH('[1]Lookup for use classification'!$E$4,C1910))),'[1]Lookup for use classification'!$A$4,IF(OR(ISNUMBER(SEARCH('[1]Lookup for use classification'!$B$5,C1910)),ISNUMBER(SEARCH('[1]Lookup for use classification'!$C$5,C1910)),ISNUMBER(SEARCH('[1]Lookup for use classification'!$D$5,C1910))),'[1]Lookup for use classification'!$A$5,IF(OR(ISNUMBER(SEARCH('[1]Lookup for use classification'!$B$7,C1910)),ISNUMBER(SEARCH('[1]Lookup for use classification'!$C$7,C1910)),ISNUMBER(SEARCH('[1]Lookup for use classification'!$D$7,C1910))),'[1]Lookup for use classification'!$A$7,IF(OR(ISNUMBER(SEARCH('[1]Lookup for use classification'!$B$9,C1910)),ISNUMBER(SEARCH('[1]Lookup for use classification'!$C$9,C1910)),ISNUMBER(SEARCH('[1]Lookup for use classification'!$D$9,C1910)),ISNUMBER(SEARCH('[1]Lookup for use classification'!$E$9,C1910)),ISNUMBER(SEARCH('[1]Lookup for use classification'!$F$9,C1910)),ISNUMBER(SEARCH('[1]Lookup for use classification'!$G$9,C1910)),ISNUMBER(SEARCH('[1]Lookup for use classification'!$H$9,C1910)),ISNUMBER(SEARCH('[1]Lookup for use classification'!$I$9,C1910)),ISNUMBER(SEARCH('[1]Lookup for use classification'!$J$9,C1910)),ISNUMBER(SEARCH('[1]Lookup for use classification'!$K$9,C1910))),'[1]Lookup for use classification'!$A$9,IF(OR(ISNUMBER(SEARCH('[1]Lookup for use classification'!$B$10,C1910)),ISNUMBER(SEARCH('[1]Lookup for use classification'!$C$10,C1910)),ISNUMBER(SEARCH('[1]Lookup for use classification'!$D$10,C1910)),ISNUMBER(SEARCH('[1]Lookup for use classification'!$E$10,C1910)),ISNUMBER(SEARCH('[1]Lookup for use classification'!$F$10,C1910)),ISNUMBER(SEARCH('[1]Lookup for use classification'!$G$10,C1910))),'[1]Lookup for use classification'!$A$10,IF(OR(ISNUMBER(SEARCH('[1]Lookup for use classification'!$B$11,C1910)),ISNUMBER(SEARCH('[1]Lookup for use classification'!$C$11,C1910))),'[1]Lookup for use classification'!$A$11,IF(OR(ISNUMBER(SEARCH('[1]Lookup for use classification'!$B$12,C1910)),ISNUMBER(SEARCH('[1]Lookup for use classification'!$C$12,C1910))),'[1]Lookup for use classification'!$A$12,IF(OR(ISNUMBER(SEARCH('[1]Lookup for use classification'!$B$13,C1910)),ISNUMBER(SEARCH('[1]Lookup for use classification'!$C$13,C1910)),ISNUMBER(SEARCH('[1]Lookup for use classification'!$D$13,C1910)),,ISNUMBER(SEARCH('[1]Lookup for use classification'!$C$13,C1910)),ISNUMBER(SEARCH('[1]Lookup for use classification'!$E$13,C1910))),'[1]Lookup for use classification'!$A$13,IF(OR(ISNUMBER(SEARCH('[1]Lookup for use classification'!$B$14,C1910)),ISNUMBER(SEARCH('[1]Lookup for use classification'!$C$14,C1910))),'[1]Lookup for use classification'!$A$14,"Other"))))))))))))</f>
        <v>Other</v>
      </c>
      <c r="E1910" s="163"/>
      <c r="F1910" s="163"/>
      <c r="G1910" s="163"/>
      <c r="H1910" s="164">
        <v>16359.605474452554</v>
      </c>
      <c r="I1910" s="164"/>
      <c r="J1910" s="165">
        <v>452092.06879200001</v>
      </c>
    </row>
    <row r="1911" spans="1:10" hidden="1">
      <c r="A1911" s="193" t="s">
        <v>2068</v>
      </c>
      <c r="B1911" s="8" t="str">
        <f>IF(ISNA(VLOOKUP(CONCATENATE(A1911,C1911),ARIS!$A$1:$A$959,1,FALSE)),"","ARIS")</f>
        <v>ARIS</v>
      </c>
      <c r="C1911" s="221" t="s">
        <v>2760</v>
      </c>
      <c r="D1911" s="6" t="str">
        <f>IF(OR(ISNUMBER(SEARCH('[1]Lookup for use classification'!$B$1,C1911)),ISNUMBER(SEARCH('[1]Lookup for use classification'!$C$1,C1911)),ISNUMBER(SEARCH('[1]Lookup for use classification'!$D$1,C1911)),ISNUMBER(SEARCH('[1]Lookup for use classification'!$E$1,C1911))),'[1]Lookup for use classification'!$A$1,IF(ISNUMBER(SEARCH('[1]Lookup for use classification'!$B$2,C1911)),'[1]Lookup for use classification'!$A$2,IF(ISNUMBER(SEARCH('[1]Lookup for use classification'!$B$3,C1911)),'[1]Lookup for use classification'!$A$3,IF(OR(ISNUMBER(SEARCH('[1]Lookup for use classification'!$B$4,C1911)),ISNUMBER(SEARCH('[1]Lookup for use classification'!$C$4,C1911)),ISNUMBER(SEARCH('[1]Lookup for use classification'!$D$4,C1911)),ISNUMBER(SEARCH('[1]Lookup for use classification'!$E$4,C1911))),'[1]Lookup for use classification'!$A$4,IF(OR(ISNUMBER(SEARCH('[1]Lookup for use classification'!$B$5,C1911)),ISNUMBER(SEARCH('[1]Lookup for use classification'!$C$5,C1911)),ISNUMBER(SEARCH('[1]Lookup for use classification'!$D$5,C1911))),'[1]Lookup for use classification'!$A$5,IF(OR(ISNUMBER(SEARCH('[1]Lookup for use classification'!$B$7,C1911)),ISNUMBER(SEARCH('[1]Lookup for use classification'!$C$7,C1911)),ISNUMBER(SEARCH('[1]Lookup for use classification'!$D$7,C1911))),'[1]Lookup for use classification'!$A$7,IF(OR(ISNUMBER(SEARCH('[1]Lookup for use classification'!$B$9,C1911)),ISNUMBER(SEARCH('[1]Lookup for use classification'!$C$9,C1911)),ISNUMBER(SEARCH('[1]Lookup for use classification'!$D$9,C1911)),ISNUMBER(SEARCH('[1]Lookup for use classification'!$E$9,C1911)),ISNUMBER(SEARCH('[1]Lookup for use classification'!$F$9,C1911)),ISNUMBER(SEARCH('[1]Lookup for use classification'!$G$9,C1911)),ISNUMBER(SEARCH('[1]Lookup for use classification'!$H$9,C1911)),ISNUMBER(SEARCH('[1]Lookup for use classification'!$I$9,C1911)),ISNUMBER(SEARCH('[1]Lookup for use classification'!$J$9,C1911)),ISNUMBER(SEARCH('[1]Lookup for use classification'!$K$9,C1911))),'[1]Lookup for use classification'!$A$9,IF(OR(ISNUMBER(SEARCH('[1]Lookup for use classification'!$B$10,C1911)),ISNUMBER(SEARCH('[1]Lookup for use classification'!$C$10,C1911)),ISNUMBER(SEARCH('[1]Lookup for use classification'!$D$10,C1911)),ISNUMBER(SEARCH('[1]Lookup for use classification'!$E$10,C1911)),ISNUMBER(SEARCH('[1]Lookup for use classification'!$F$10,C1911)),ISNUMBER(SEARCH('[1]Lookup for use classification'!$G$10,C1911))),'[1]Lookup for use classification'!$A$10,IF(OR(ISNUMBER(SEARCH('[1]Lookup for use classification'!$B$11,C1911)),ISNUMBER(SEARCH('[1]Lookup for use classification'!$C$11,C1911))),'[1]Lookup for use classification'!$A$11,IF(OR(ISNUMBER(SEARCH('[1]Lookup for use classification'!$B$12,C1911)),ISNUMBER(SEARCH('[1]Lookup for use classification'!$C$12,C1911))),'[1]Lookup for use classification'!$A$12,IF(OR(ISNUMBER(SEARCH('[1]Lookup for use classification'!$B$13,C1911)),ISNUMBER(SEARCH('[1]Lookup for use classification'!$C$13,C1911)),ISNUMBER(SEARCH('[1]Lookup for use classification'!$D$13,C1911)),,ISNUMBER(SEARCH('[1]Lookup for use classification'!$C$13,C1911)),ISNUMBER(SEARCH('[1]Lookup for use classification'!$E$13,C1911))),'[1]Lookup for use classification'!$A$13,IF(OR(ISNUMBER(SEARCH('[1]Lookup for use classification'!$B$14,C1911)),ISNUMBER(SEARCH('[1]Lookup for use classification'!$C$14,C1911))),'[1]Lookup for use classification'!$A$14,"Other"))))))))))))</f>
        <v>Other</v>
      </c>
      <c r="E1911" s="222"/>
      <c r="F1911" s="163"/>
      <c r="G1911" s="163"/>
      <c r="H1911" s="164"/>
      <c r="I1911" s="164"/>
      <c r="J1911" s="165">
        <v>15838.142541999998</v>
      </c>
    </row>
    <row r="1912" spans="1:10" hidden="1">
      <c r="A1912" s="193" t="s">
        <v>2068</v>
      </c>
      <c r="B1912" s="8" t="str">
        <f>IF(ISNA(VLOOKUP(CONCATENATE(A1912,C1912),ARIS!$A$1:$A$959,1,FALSE)),"","ARIS")</f>
        <v>ARIS</v>
      </c>
      <c r="C1912" s="223" t="s">
        <v>2485</v>
      </c>
      <c r="D1912" s="165" t="s">
        <v>2424</v>
      </c>
      <c r="E1912" s="224">
        <v>9000</v>
      </c>
      <c r="F1912" s="163"/>
      <c r="G1912" s="163"/>
      <c r="H1912" s="164">
        <v>5064.6569343065694</v>
      </c>
      <c r="I1912" s="164"/>
      <c r="J1912" s="165">
        <v>43818.894366499997</v>
      </c>
    </row>
    <row r="1913" spans="1:10" hidden="1">
      <c r="A1913" s="188" t="s">
        <v>2068</v>
      </c>
      <c r="B1913" s="8" t="str">
        <f>IF(ISNA(VLOOKUP(CONCATENATE(A1913,C1913),ARIS!$A$1:$A$959,1,FALSE)),"","ARIS")</f>
        <v>ARIS</v>
      </c>
      <c r="C1913" s="223" t="s">
        <v>2487</v>
      </c>
      <c r="D1913" s="6" t="str">
        <f>IF(OR(ISNUMBER(SEARCH('[1]Lookup for use classification'!$B$1,C1913)),ISNUMBER(SEARCH('[1]Lookup for use classification'!$C$1,C1913)),ISNUMBER(SEARCH('[1]Lookup for use classification'!$D$1,C1913)),ISNUMBER(SEARCH('[1]Lookup for use classification'!$E$1,C1913))),'[1]Lookup for use classification'!$A$1,IF(ISNUMBER(SEARCH('[1]Lookup for use classification'!$B$2,C1913)),'[1]Lookup for use classification'!$A$2,IF(ISNUMBER(SEARCH('[1]Lookup for use classification'!$B$3,C1913)),'[1]Lookup for use classification'!$A$3,IF(OR(ISNUMBER(SEARCH('[1]Lookup for use classification'!$B$4,C1913)),ISNUMBER(SEARCH('[1]Lookup for use classification'!$C$4,C1913)),ISNUMBER(SEARCH('[1]Lookup for use classification'!$D$4,C1913)),ISNUMBER(SEARCH('[1]Lookup for use classification'!$E$4,C1913))),'[1]Lookup for use classification'!$A$4,IF(OR(ISNUMBER(SEARCH('[1]Lookup for use classification'!$B$5,C1913)),ISNUMBER(SEARCH('[1]Lookup for use classification'!$C$5,C1913)),ISNUMBER(SEARCH('[1]Lookup for use classification'!$D$5,C1913))),'[1]Lookup for use classification'!$A$5,IF(OR(ISNUMBER(SEARCH('[1]Lookup for use classification'!$B$7,C1913)),ISNUMBER(SEARCH('[1]Lookup for use classification'!$C$7,C1913)),ISNUMBER(SEARCH('[1]Lookup for use classification'!$D$7,C1913))),'[1]Lookup for use classification'!$A$7,IF(OR(ISNUMBER(SEARCH('[1]Lookup for use classification'!$B$9,C1913)),ISNUMBER(SEARCH('[1]Lookup for use classification'!$C$9,C1913)),ISNUMBER(SEARCH('[1]Lookup for use classification'!$D$9,C1913)),ISNUMBER(SEARCH('[1]Lookup for use classification'!$E$9,C1913)),ISNUMBER(SEARCH('[1]Lookup for use classification'!$F$9,C1913)),ISNUMBER(SEARCH('[1]Lookup for use classification'!$G$9,C1913)),ISNUMBER(SEARCH('[1]Lookup for use classification'!$H$9,C1913)),ISNUMBER(SEARCH('[1]Lookup for use classification'!$I$9,C1913)),ISNUMBER(SEARCH('[1]Lookup for use classification'!$J$9,C1913)),ISNUMBER(SEARCH('[1]Lookup for use classification'!$K$9,C1913))),'[1]Lookup for use classification'!$A$9,IF(OR(ISNUMBER(SEARCH('[1]Lookup for use classification'!$B$10,C1913)),ISNUMBER(SEARCH('[1]Lookup for use classification'!$C$10,C1913)),ISNUMBER(SEARCH('[1]Lookup for use classification'!$D$10,C1913)),ISNUMBER(SEARCH('[1]Lookup for use classification'!$E$10,C1913)),ISNUMBER(SEARCH('[1]Lookup for use classification'!$F$10,C1913)),ISNUMBER(SEARCH('[1]Lookup for use classification'!$G$10,C1913))),'[1]Lookup for use classification'!$A$10,IF(OR(ISNUMBER(SEARCH('[1]Lookup for use classification'!$B$11,C1913)),ISNUMBER(SEARCH('[1]Lookup for use classification'!$C$11,C1913))),'[1]Lookup for use classification'!$A$11,IF(OR(ISNUMBER(SEARCH('[1]Lookup for use classification'!$B$12,C1913)),ISNUMBER(SEARCH('[1]Lookup for use classification'!$C$12,C1913))),'[1]Lookup for use classification'!$A$12,IF(OR(ISNUMBER(SEARCH('[1]Lookup for use classification'!$B$13,C1913)),ISNUMBER(SEARCH('[1]Lookup for use classification'!$C$13,C1913)),ISNUMBER(SEARCH('[1]Lookup for use classification'!$D$13,C1913)),,ISNUMBER(SEARCH('[1]Lookup for use classification'!$C$13,C1913)),ISNUMBER(SEARCH('[1]Lookup for use classification'!$E$13,C1913))),'[1]Lookup for use classification'!$A$13,"Other")))))))))))</f>
        <v>Public Assembly</v>
      </c>
      <c r="E1913" s="224">
        <v>9560</v>
      </c>
      <c r="F1913" s="163"/>
      <c r="G1913" s="163"/>
      <c r="H1913" s="164">
        <v>7733.080291970803</v>
      </c>
      <c r="I1913" s="164"/>
      <c r="J1913" s="165">
        <v>416038.74431500002</v>
      </c>
    </row>
    <row r="1914" spans="1:10" hidden="1">
      <c r="A1914" s="188" t="s">
        <v>2068</v>
      </c>
      <c r="B1914" s="8" t="str">
        <f>IF(ISNA(VLOOKUP(CONCATENATE(A1914,C1914),ARIS!$A$1:$A$959,1,FALSE)),"","ARIS")</f>
        <v>ARIS</v>
      </c>
      <c r="C1914" s="223" t="s">
        <v>2486</v>
      </c>
      <c r="D1914" s="6" t="str">
        <f>IF(OR(ISNUMBER(SEARCH('[1]Lookup for use classification'!$B$1,C1914)),ISNUMBER(SEARCH('[1]Lookup for use classification'!$C$1,C1914)),ISNUMBER(SEARCH('[1]Lookup for use classification'!$D$1,C1914))),'[1]Lookup for use classification'!$A$1,IF(ISNUMBER(SEARCH('[1]Lookup for use classification'!$B$2,C1914)),'[1]Lookup for use classification'!$A$2,IF(ISNUMBER(SEARCH('[1]Lookup for use classification'!$B$3,C1914)),'[1]Lookup for use classification'!$A$3,IF(OR(ISNUMBER(SEARCH('[1]Lookup for use classification'!$B$4,C1914)),ISNUMBER(SEARCH('[1]Lookup for use classification'!$C$4,C1914))),'[1]Lookup for use classification'!$A$4,IF(OR(ISNUMBER(SEARCH('[1]Lookup for use classification'!$B$5,C1914)),ISNUMBER(SEARCH('[1]Lookup for use classification'!$C$5,C1914)),ISNUMBER(SEARCH('[1]Lookup for use classification'!$D$5,C1914))),'[1]Lookup for use classification'!$A$5,IF(OR(ISNUMBER(SEARCH('[1]Lookup for use classification'!$B$7,C1914)),ISNUMBER(SEARCH('[1]Lookup for use classification'!$C$7,C1914)),ISNUMBER(SEARCH('[1]Lookup for use classification'!$D$7,C1914))),'[1]Lookup for use classification'!$A$7,IF(OR(ISNUMBER(SEARCH('[1]Lookup for use classification'!$B$9,C1914)),ISNUMBER(SEARCH('[1]Lookup for use classification'!$C$9,C1914)),ISNUMBER(SEARCH('[1]Lookup for use classification'!$D$9,C1914)),ISNUMBER(SEARCH('[1]Lookup for use classification'!$E$9,C1914)),ISNUMBER(SEARCH('[1]Lookup for use classification'!$F$9,C1914)),ISNUMBER(SEARCH('[1]Lookup for use classification'!$G$9,C1914))),'[1]Lookup for use classification'!$A$9,IF(OR(ISNUMBER(SEARCH('[1]Lookup for use classification'!$B$10,C1914)),ISNUMBER(SEARCH('[1]Lookup for use classification'!$C$10,C1914)),ISNUMBER(SEARCH('[1]Lookup for use classification'!$D$10,C1914)),ISNUMBER(SEARCH('[1]Lookup for use classification'!$E$10,C1914)),ISNUMBER(SEARCH('[1]Lookup for use classification'!$F$10,C1914))),'[1]Lookup for use classification'!$A$10,IF(OR(ISNUMBER(SEARCH('[1]Lookup for use classification'!$B$11,C1914)),ISNUMBER(SEARCH('[1]Lookup for use classification'!$C$11,C1914))),'[1]Lookup for use classification'!$A$11,IF(OR(ISNUMBER(SEARCH('[1]Lookup for use classification'!$B$12,C1914)),ISNUMBER(SEARCH('[1]Lookup for use classification'!$C$12,C1914))),'[1]Lookup for use classification'!$A$12,"Nope"))))))))))</f>
        <v>Public Assembly</v>
      </c>
      <c r="E1914" s="224">
        <v>30800</v>
      </c>
      <c r="F1914" s="163"/>
      <c r="G1914" s="163"/>
      <c r="H1914" s="164">
        <v>5715.5036496350367</v>
      </c>
      <c r="I1914" s="164"/>
      <c r="J1914" s="165">
        <v>1085759.7717499998</v>
      </c>
    </row>
    <row r="1915" spans="1:10" hidden="1">
      <c r="A1915" s="188" t="s">
        <v>2068</v>
      </c>
      <c r="B1915" s="8" t="str">
        <f>IF(ISNA(VLOOKUP(CONCATENATE(A1915,C1915),ARIS!$A$1:$A$959,1,FALSE)),"","ARIS")</f>
        <v>ARIS</v>
      </c>
      <c r="C1915" s="223" t="s">
        <v>2348</v>
      </c>
      <c r="D1915" s="11" t="s">
        <v>213</v>
      </c>
      <c r="E1915" s="224">
        <v>3220</v>
      </c>
      <c r="F1915" s="163"/>
      <c r="G1915" s="163"/>
      <c r="H1915" s="164">
        <v>1479.4598540145985</v>
      </c>
      <c r="I1915" s="164"/>
      <c r="J1915" s="165">
        <v>2622.0235979999998</v>
      </c>
    </row>
    <row r="1916" spans="1:10" hidden="1">
      <c r="A1916" s="188" t="s">
        <v>2068</v>
      </c>
      <c r="B1916" s="8" t="str">
        <f>IF(ISNA(VLOOKUP(CONCATENATE(A1916,C1916),ARIS!$A$1:$A$959,1,FALSE)),"","ARIS")</f>
        <v>ARIS</v>
      </c>
      <c r="C1916" s="223" t="s">
        <v>2344</v>
      </c>
      <c r="D1916" s="11" t="s">
        <v>213</v>
      </c>
      <c r="E1916" s="224">
        <v>4979</v>
      </c>
      <c r="F1916" s="163"/>
      <c r="G1916" s="163"/>
      <c r="H1916" s="164">
        <v>3082.7299270072995</v>
      </c>
      <c r="I1916" s="164"/>
      <c r="J1916" s="165">
        <v>63673.073052499996</v>
      </c>
    </row>
    <row r="1917" spans="1:10" hidden="1">
      <c r="A1917" s="193" t="s">
        <v>2068</v>
      </c>
      <c r="B1917" s="8" t="str">
        <f>IF(ISNA(VLOOKUP(CONCATENATE(A1917,C1917),ARIS!$A$1:$A$959,1,FALSE)),"","ARIS")</f>
        <v>ARIS</v>
      </c>
      <c r="C1917" s="223" t="s">
        <v>2347</v>
      </c>
      <c r="D1917" s="11" t="s">
        <v>213</v>
      </c>
      <c r="E1917" s="224">
        <v>10984</v>
      </c>
      <c r="F1917" s="163"/>
      <c r="G1917" s="163"/>
      <c r="H1917" s="164">
        <v>1800.3065693430658</v>
      </c>
      <c r="I1917" s="164"/>
      <c r="J1917" s="165">
        <v>60935.0484105</v>
      </c>
    </row>
    <row r="1918" spans="1:10" hidden="1">
      <c r="A1918" s="188" t="s">
        <v>2068</v>
      </c>
      <c r="B1918" s="8" t="str">
        <f>IF(ISNA(VLOOKUP(CONCATENATE(A1918,C1918),ARIS!$A$1:$A$959,1,FALSE)),"","ARIS")</f>
        <v>ARIS</v>
      </c>
      <c r="C1918" s="223" t="s">
        <v>2352</v>
      </c>
      <c r="D1918" s="6" t="str">
        <f>IF(OR(ISNUMBER(SEARCH('[1]Lookup for use classification'!$B$1,C1918)),ISNUMBER(SEARCH('[1]Lookup for use classification'!$C$1,C1918)),ISNUMBER(SEARCH('[1]Lookup for use classification'!$D$1,C1918))),'[1]Lookup for use classification'!$A$1,IF(ISNUMBER(SEARCH('[1]Lookup for use classification'!$B$2,C1918)),'[1]Lookup for use classification'!$A$2,IF(ISNUMBER(SEARCH('[1]Lookup for use classification'!$B$3,C1918)),'[1]Lookup for use classification'!$A$3,IF(OR(ISNUMBER(SEARCH('[1]Lookup for use classification'!$B$4,C1918)),ISNUMBER(SEARCH('[1]Lookup for use classification'!$C$4,C1918))),'[1]Lookup for use classification'!$A$4,IF(OR(ISNUMBER(SEARCH('[1]Lookup for use classification'!$B$5,C1918)),ISNUMBER(SEARCH('[1]Lookup for use classification'!$C$5,C1918)),ISNUMBER(SEARCH('[1]Lookup for use classification'!$D$5,C1918))),'[1]Lookup for use classification'!$A$5,IF(OR(ISNUMBER(SEARCH('[1]Lookup for use classification'!$B$7,C1918)),ISNUMBER(SEARCH('[1]Lookup for use classification'!$C$7,C1918)),ISNUMBER(SEARCH('[1]Lookup for use classification'!$D$7,C1918))),'[1]Lookup for use classification'!$A$7,IF(OR(ISNUMBER(SEARCH('[1]Lookup for use classification'!$B$9,C1918)),ISNUMBER(SEARCH('[1]Lookup for use classification'!$C$9,C1918)),ISNUMBER(SEARCH('[1]Lookup for use classification'!$D$9,C1918)),ISNUMBER(SEARCH('[1]Lookup for use classification'!$E$9,C1918)),ISNUMBER(SEARCH('[1]Lookup for use classification'!$F$9,C1918)),ISNUMBER(SEARCH('[1]Lookup for use classification'!$G$9,C1918))),'[1]Lookup for use classification'!$A$9,IF(OR(ISNUMBER(SEARCH('[1]Lookup for use classification'!$B$10,C1918)),ISNUMBER(SEARCH('[1]Lookup for use classification'!$C$10,C1918)),ISNUMBER(SEARCH('[1]Lookup for use classification'!$D$10,C1918)),ISNUMBER(SEARCH('[1]Lookup for use classification'!$E$10,C1918)),ISNUMBER(SEARCH('[1]Lookup for use classification'!$F$10,C1918))),'[1]Lookup for use classification'!$A$10,IF(OR(ISNUMBER(SEARCH('[1]Lookup for use classification'!$B$11,C1918)),ISNUMBER(SEARCH('[1]Lookup for use classification'!$C$11,C1918))),'[1]Lookup for use classification'!$A$11,IF(OR(ISNUMBER(SEARCH('[1]Lookup for use classification'!$B$12,C1918)),ISNUMBER(SEARCH('[1]Lookup for use classification'!$C$12,C1918))),'[1]Lookup for use classification'!$A$12,"Nope"))))))))))</f>
        <v>Public Safety</v>
      </c>
      <c r="E1918" s="224">
        <v>14530</v>
      </c>
      <c r="F1918" s="163"/>
      <c r="G1918" s="163"/>
      <c r="H1918" s="164">
        <v>8568.9197080291979</v>
      </c>
      <c r="I1918" s="164"/>
      <c r="J1918" s="165">
        <v>153961.38563999999</v>
      </c>
    </row>
    <row r="1919" spans="1:10" hidden="1">
      <c r="A1919" s="188" t="s">
        <v>2068</v>
      </c>
      <c r="B1919" s="8" t="str">
        <f>IF(ISNA(VLOOKUP(CONCATENATE(A1919,C1919),ARIS!$A$1:$A$959,1,FALSE)),"","ARIS")</f>
        <v>ARIS</v>
      </c>
      <c r="C1919" s="223" t="s">
        <v>2345</v>
      </c>
      <c r="D1919" s="11" t="s">
        <v>213</v>
      </c>
      <c r="E1919" s="224">
        <v>18088</v>
      </c>
      <c r="F1919" s="163"/>
      <c r="G1919" s="163"/>
      <c r="H1919" s="164">
        <v>11792.802919708029</v>
      </c>
      <c r="I1919" s="164"/>
      <c r="J1919" s="165">
        <v>197601.27839549998</v>
      </c>
    </row>
    <row r="1920" spans="1:10" hidden="1">
      <c r="A1920" s="188" t="s">
        <v>2068</v>
      </c>
      <c r="B1920" s="8" t="str">
        <f>IF(ISNA(VLOOKUP(CONCATENATE(A1920,C1920),ARIS!$A$1:$A$959,1,FALSE)),"","ARIS")</f>
        <v>ARIS</v>
      </c>
      <c r="C1920" s="223" t="s">
        <v>2346</v>
      </c>
      <c r="D1920" s="11" t="s">
        <v>213</v>
      </c>
      <c r="E1920" s="224">
        <v>21002</v>
      </c>
      <c r="F1920" s="163"/>
      <c r="G1920" s="163"/>
      <c r="H1920" s="164">
        <v>14138.934306569343</v>
      </c>
      <c r="I1920" s="164"/>
      <c r="J1920" s="165">
        <v>211481.90331999998</v>
      </c>
    </row>
    <row r="1921" spans="1:12" hidden="1">
      <c r="A1921" s="188" t="s">
        <v>2068</v>
      </c>
      <c r="B1921" s="8" t="str">
        <f>IF(ISNA(VLOOKUP(CONCATENATE(A1921,C1921),ARIS!$A$1:$A$959,1,FALSE)),"","ARIS")</f>
        <v>ARIS</v>
      </c>
      <c r="C1921" s="223" t="s">
        <v>2342</v>
      </c>
      <c r="D1921" s="11" t="s">
        <v>213</v>
      </c>
      <c r="E1921" s="224">
        <v>32430</v>
      </c>
      <c r="F1921" s="163"/>
      <c r="G1921" s="163"/>
      <c r="H1921" s="164">
        <v>15559.138686131388</v>
      </c>
      <c r="I1921" s="164"/>
      <c r="J1921" s="165">
        <v>555519.9996349999</v>
      </c>
    </row>
    <row r="1922" spans="1:12" hidden="1">
      <c r="A1922" s="188" t="s">
        <v>2068</v>
      </c>
      <c r="B1922" s="8" t="str">
        <f>IF(ISNA(VLOOKUP(CONCATENATE(A1922,C1922),ARIS!$A$1:$A$959,1,FALSE)),"","ARIS")</f>
        <v>ARIS</v>
      </c>
      <c r="C1922" s="223" t="s">
        <v>2343</v>
      </c>
      <c r="D1922" s="11" t="s">
        <v>213</v>
      </c>
      <c r="E1922" s="224">
        <v>85088</v>
      </c>
      <c r="F1922" s="163"/>
      <c r="G1922" s="163"/>
      <c r="H1922" s="164">
        <v>86515.424817518244</v>
      </c>
      <c r="I1922" s="164"/>
      <c r="J1922" s="165">
        <v>1448871.0397219998</v>
      </c>
      <c r="L1922" s="165">
        <v>225.86311475409835</v>
      </c>
    </row>
    <row r="1923" spans="1:12" hidden="1">
      <c r="A1923" s="188" t="s">
        <v>2068</v>
      </c>
      <c r="B1923" s="8" t="str">
        <f>IF(ISNA(VLOOKUP(CONCATENATE(A1923,C1923),ARIS!$A$1:$A$959,1,FALSE)),"","ARIS")</f>
        <v>ARIS</v>
      </c>
      <c r="C1923" s="223" t="s">
        <v>2349</v>
      </c>
      <c r="D1923" s="11" t="s">
        <v>213</v>
      </c>
      <c r="E1923" s="224"/>
      <c r="F1923" s="163"/>
      <c r="G1923" s="163"/>
      <c r="H1923" s="164">
        <v>12578.452554744526</v>
      </c>
      <c r="I1923" s="164"/>
      <c r="J1923" s="165">
        <v>302986.72685599996</v>
      </c>
    </row>
    <row r="1924" spans="1:12" hidden="1">
      <c r="A1924" s="193" t="s">
        <v>2068</v>
      </c>
      <c r="B1924" s="8" t="str">
        <f>IF(ISNA(VLOOKUP(CONCATENATE(A1924,C1924),ARIS!$A$1:$A$959,1,FALSE)),"","ARIS")</f>
        <v>ARIS</v>
      </c>
      <c r="C1924" s="223" t="s">
        <v>2350</v>
      </c>
      <c r="D1924" s="11" t="s">
        <v>213</v>
      </c>
      <c r="E1924" s="224"/>
      <c r="H1924" s="164"/>
      <c r="I1924" s="164"/>
    </row>
    <row r="1925" spans="1:12" hidden="1">
      <c r="A1925" s="193" t="s">
        <v>2068</v>
      </c>
      <c r="B1925" s="8" t="str">
        <f>IF(ISNA(VLOOKUP(CONCATENATE(A1925,C1925),ARIS!$A$1:$A$959,1,FALSE)),"","ARIS")</f>
        <v>ARIS</v>
      </c>
      <c r="C1925" s="223" t="s">
        <v>2351</v>
      </c>
      <c r="D1925" s="11" t="s">
        <v>213</v>
      </c>
      <c r="E1925" s="224"/>
      <c r="H1925" s="164"/>
      <c r="I1925" s="164"/>
    </row>
    <row r="1926" spans="1:12" hidden="1">
      <c r="A1926" s="193" t="s">
        <v>2068</v>
      </c>
      <c r="B1926" s="8" t="str">
        <f>IF(ISNA(VLOOKUP(CONCATENATE(A1926,C1926),ARIS!$A$1:$A$959,1,FALSE)),"","ARIS")</f>
        <v>ARIS</v>
      </c>
      <c r="C1926" s="223" t="s">
        <v>2353</v>
      </c>
      <c r="D1926" s="6" t="str">
        <f>IF(OR(ISNUMBER(SEARCH('[1]Lookup for use classification'!$B$1,C1926)),ISNUMBER(SEARCH('[1]Lookup for use classification'!$C$1,C1926)),ISNUMBER(SEARCH('[1]Lookup for use classification'!$D$1,C1926))),'[1]Lookup for use classification'!$A$1,IF(ISNUMBER(SEARCH('[1]Lookup for use classification'!$B$2,C1926)),'[1]Lookup for use classification'!$A$2,IF(ISNUMBER(SEARCH('[1]Lookup for use classification'!$B$3,C1926)),'[1]Lookup for use classification'!$A$3,IF(OR(ISNUMBER(SEARCH('[1]Lookup for use classification'!$B$4,C1926)),ISNUMBER(SEARCH('[1]Lookup for use classification'!$C$4,C1926))),'[1]Lookup for use classification'!$A$4,IF(OR(ISNUMBER(SEARCH('[1]Lookup for use classification'!$B$5,C1926)),ISNUMBER(SEARCH('[1]Lookup for use classification'!$C$5,C1926)),ISNUMBER(SEARCH('[1]Lookup for use classification'!$D$5,C1926))),'[1]Lookup for use classification'!$A$5,IF(OR(ISNUMBER(SEARCH('[1]Lookup for use classification'!$B$7,C1926)),ISNUMBER(SEARCH('[1]Lookup for use classification'!$C$7,C1926)),ISNUMBER(SEARCH('[1]Lookup for use classification'!$D$7,C1926))),'[1]Lookup for use classification'!$A$7,IF(OR(ISNUMBER(SEARCH('[1]Lookup for use classification'!$B$9,C1926)),ISNUMBER(SEARCH('[1]Lookup for use classification'!$C$9,C1926)),ISNUMBER(SEARCH('[1]Lookup for use classification'!$D$9,C1926)),ISNUMBER(SEARCH('[1]Lookup for use classification'!$E$9,C1926)),ISNUMBER(SEARCH('[1]Lookup for use classification'!$F$9,C1926)),ISNUMBER(SEARCH('[1]Lookup for use classification'!$G$9,C1926))),'[1]Lookup for use classification'!$A$9,IF(OR(ISNUMBER(SEARCH('[1]Lookup for use classification'!$B$10,C1926)),ISNUMBER(SEARCH('[1]Lookup for use classification'!$C$10,C1926)),ISNUMBER(SEARCH('[1]Lookup for use classification'!$D$10,C1926)),ISNUMBER(SEARCH('[1]Lookup for use classification'!$E$10,C1926)),ISNUMBER(SEARCH('[1]Lookup for use classification'!$F$10,C1926))),'[1]Lookup for use classification'!$A$10,IF(OR(ISNUMBER(SEARCH('[1]Lookup for use classification'!$B$11,C1926)),ISNUMBER(SEARCH('[1]Lookup for use classification'!$C$11,C1926))),'[1]Lookup for use classification'!$A$11,IF(OR(ISNUMBER(SEARCH('[1]Lookup for use classification'!$B$12,C1926)),ISNUMBER(SEARCH('[1]Lookup for use classification'!$C$12,C1926))),'[1]Lookup for use classification'!$A$12,"Nope"))))))))))</f>
        <v>Public Safety</v>
      </c>
      <c r="E1926" s="224"/>
      <c r="H1926" s="164"/>
      <c r="I1926" s="164"/>
      <c r="J1926" s="165">
        <v>19497.842145666666</v>
      </c>
    </row>
    <row r="1927" spans="1:12" hidden="1">
      <c r="A1927" s="188" t="s">
        <v>2068</v>
      </c>
      <c r="B1927" s="8" t="str">
        <f>IF(ISNA(VLOOKUP(CONCATENATE(A1927,C1927),ARIS!$A$1:$A$959,1,FALSE)),"","ARIS")</f>
        <v>ARIS</v>
      </c>
      <c r="C1927" s="223" t="s">
        <v>2070</v>
      </c>
      <c r="D1927" s="165" t="s">
        <v>1980</v>
      </c>
      <c r="E1927" s="224">
        <v>5070</v>
      </c>
      <c r="F1927" s="163"/>
      <c r="G1927" s="163"/>
      <c r="H1927" s="164"/>
      <c r="I1927" s="164"/>
      <c r="J1927" s="165">
        <v>43646.892818499997</v>
      </c>
    </row>
    <row r="1928" spans="1:12" hidden="1">
      <c r="A1928" s="188" t="s">
        <v>2068</v>
      </c>
      <c r="B1928" s="8" t="str">
        <f>IF(ISNA(VLOOKUP(CONCATENATE(A1928,C1928),ARIS!$A$1:$A$959,1,FALSE)),"","ARIS")</f>
        <v>ARIS</v>
      </c>
      <c r="C1928" s="223" t="s">
        <v>2072</v>
      </c>
      <c r="D1928" s="6" t="str">
        <f>IF(OR(ISNUMBER(SEARCH('[1]Lookup for use classification'!$B$1,C1928)),ISNUMBER(SEARCH('[1]Lookup for use classification'!$C$1,C1928)),ISNUMBER(SEARCH('[1]Lookup for use classification'!$D$1,C1928))),'[1]Lookup for use classification'!$A$1,IF(ISNUMBER(SEARCH('[1]Lookup for use classification'!$B$2,C1928)),'[1]Lookup for use classification'!$A$2,IF(ISNUMBER(SEARCH('[1]Lookup for use classification'!$B$3,C1928)),'[1]Lookup for use classification'!$A$3,IF(OR(ISNUMBER(SEARCH('[1]Lookup for use classification'!$B$4,C1928)),ISNUMBER(SEARCH('[1]Lookup for use classification'!$C$4,C1928))),'[1]Lookup for use classification'!$A$4,IF(OR(ISNUMBER(SEARCH('[1]Lookup for use classification'!$B$5,C1928)),ISNUMBER(SEARCH('[1]Lookup for use classification'!$C$5,C1928)),ISNUMBER(SEARCH('[1]Lookup for use classification'!$D$5,C1928))),'[1]Lookup for use classification'!$A$5,IF(OR(ISNUMBER(SEARCH('[1]Lookup for use classification'!$B$7,C1928)),ISNUMBER(SEARCH('[1]Lookup for use classification'!$C$7,C1928)),ISNUMBER(SEARCH('[1]Lookup for use classification'!$D$7,C1928))),'[1]Lookup for use classification'!$A$7,IF(OR(ISNUMBER(SEARCH('[1]Lookup for use classification'!$B$9,C1928)),ISNUMBER(SEARCH('[1]Lookup for use classification'!$C$9,C1928)),ISNUMBER(SEARCH('[1]Lookup for use classification'!$D$9,C1928)),ISNUMBER(SEARCH('[1]Lookup for use classification'!$E$9,C1928)),ISNUMBER(SEARCH('[1]Lookup for use classification'!$F$9,C1928)),ISNUMBER(SEARCH('[1]Lookup for use classification'!$G$9,C1928))),'[1]Lookup for use classification'!$A$9,IF(OR(ISNUMBER(SEARCH('[1]Lookup for use classification'!$B$10,C1928)),ISNUMBER(SEARCH('[1]Lookup for use classification'!$C$10,C1928)),ISNUMBER(SEARCH('[1]Lookup for use classification'!$D$10,C1928)),ISNUMBER(SEARCH('[1]Lookup for use classification'!$E$10,C1928)),ISNUMBER(SEARCH('[1]Lookup for use classification'!$F$10,C1928))),'[1]Lookup for use classification'!$A$10,IF(OR(ISNUMBER(SEARCH('[1]Lookup for use classification'!$B$11,C1928)),ISNUMBER(SEARCH('[1]Lookup for use classification'!$C$11,C1928))),'[1]Lookup for use classification'!$A$11,IF(OR(ISNUMBER(SEARCH('[1]Lookup for use classification'!$B$12,C1928)),ISNUMBER(SEARCH('[1]Lookup for use classification'!$C$12,C1928))),'[1]Lookup for use classification'!$A$12,"Nope"))))))))))</f>
        <v>Warehousing</v>
      </c>
      <c r="E1928" s="224">
        <v>8220</v>
      </c>
      <c r="F1928" s="163"/>
      <c r="G1928" s="163"/>
      <c r="H1928" s="164"/>
      <c r="I1928" s="164"/>
      <c r="J1928" s="165">
        <v>91590.324305499977</v>
      </c>
    </row>
    <row r="1929" spans="1:12" hidden="1">
      <c r="A1929" s="188" t="s">
        <v>2068</v>
      </c>
      <c r="B1929" s="8" t="str">
        <f>IF(ISNA(VLOOKUP(CONCATENATE(A1929,C1929),ARIS!$A$1:$A$959,1,FALSE)),"","ARIS")</f>
        <v>ARIS</v>
      </c>
      <c r="C1929" s="223" t="s">
        <v>2069</v>
      </c>
      <c r="D1929" s="165" t="s">
        <v>1980</v>
      </c>
      <c r="E1929" s="224">
        <v>11200</v>
      </c>
      <c r="F1929" s="163"/>
      <c r="G1929" s="163"/>
      <c r="H1929" s="164">
        <v>211.82627737226278</v>
      </c>
      <c r="I1929" s="164"/>
      <c r="J1929" s="165">
        <v>107410.96669</v>
      </c>
    </row>
    <row r="1930" spans="1:12" hidden="1">
      <c r="A1930" s="188" t="s">
        <v>2068</v>
      </c>
      <c r="B1930" s="8" t="str">
        <f>IF(ISNA(VLOOKUP(CONCATENATE(A1930,C1930),ARIS!$A$1:$A$959,1,FALSE)),"","ARIS")</f>
        <v>ARIS</v>
      </c>
      <c r="C1930" s="223" t="s">
        <v>2071</v>
      </c>
      <c r="D1930" s="165" t="s">
        <v>1980</v>
      </c>
      <c r="E1930" s="224">
        <v>23310</v>
      </c>
      <c r="F1930" s="163"/>
      <c r="G1930" s="163"/>
      <c r="H1930" s="164">
        <v>10521.459854014598</v>
      </c>
      <c r="I1930" s="164"/>
      <c r="J1930" s="165">
        <v>173316.55983499999</v>
      </c>
    </row>
    <row r="1931" spans="1:12" ht="18.75" hidden="1">
      <c r="A1931" s="138" t="s">
        <v>2356</v>
      </c>
      <c r="B1931" s="165" t="s">
        <v>6206</v>
      </c>
      <c r="C1931" s="225" t="s">
        <v>6204</v>
      </c>
      <c r="D1931" s="226" t="s">
        <v>3615</v>
      </c>
      <c r="E1931" s="227">
        <v>4700</v>
      </c>
    </row>
    <row r="1932" spans="1:12" ht="18.75" hidden="1">
      <c r="A1932" s="138" t="s">
        <v>2356</v>
      </c>
      <c r="B1932" s="165" t="s">
        <v>6206</v>
      </c>
      <c r="C1932" s="228" t="s">
        <v>6192</v>
      </c>
      <c r="D1932" s="226" t="s">
        <v>3615</v>
      </c>
      <c r="E1932" s="225"/>
    </row>
    <row r="1933" spans="1:12" ht="18.75" hidden="1">
      <c r="A1933" s="138" t="s">
        <v>2356</v>
      </c>
      <c r="B1933" s="165" t="s">
        <v>6206</v>
      </c>
      <c r="C1933" s="225" t="s">
        <v>6191</v>
      </c>
      <c r="D1933" s="188" t="s">
        <v>2424</v>
      </c>
      <c r="E1933" s="225"/>
    </row>
    <row r="1934" spans="1:12" hidden="1">
      <c r="A1934" s="188" t="s">
        <v>2354</v>
      </c>
      <c r="B1934" s="8" t="str">
        <f>IF(ISNA(VLOOKUP(CONCATENATE(A1934,C1934),ARIS!$A$1:$A$959,1,FALSE)),"","ARIS")</f>
        <v>ARIS</v>
      </c>
      <c r="C1934" s="223" t="s">
        <v>3453</v>
      </c>
      <c r="D1934" s="165" t="s">
        <v>3335</v>
      </c>
      <c r="E1934" s="224">
        <v>83200</v>
      </c>
      <c r="F1934" s="163"/>
      <c r="G1934" s="163"/>
      <c r="H1934" s="164">
        <v>24782.919708029196</v>
      </c>
      <c r="I1934" s="164"/>
      <c r="J1934" s="165">
        <v>203175.16189333331</v>
      </c>
    </row>
    <row r="1935" spans="1:12" ht="18.75" hidden="1">
      <c r="A1935" s="138" t="s">
        <v>2356</v>
      </c>
      <c r="B1935" s="165" t="s">
        <v>6206</v>
      </c>
      <c r="C1935" s="225" t="s">
        <v>6190</v>
      </c>
      <c r="D1935" s="162" t="s">
        <v>3232</v>
      </c>
      <c r="E1935" s="227"/>
    </row>
    <row r="1936" spans="1:12" hidden="1">
      <c r="A1936" s="193" t="s">
        <v>2354</v>
      </c>
      <c r="B1936" s="8" t="str">
        <f>IF(ISNA(VLOOKUP(CONCATENATE(A1936,C1936),ARIS!$A$1:$A$959,1,FALSE)),"","ARIS")</f>
        <v>ARIS</v>
      </c>
      <c r="C1936" s="223" t="s">
        <v>3083</v>
      </c>
      <c r="D1936" s="165" t="s">
        <v>377</v>
      </c>
      <c r="E1936" s="224">
        <v>1800</v>
      </c>
      <c r="F1936" s="163"/>
      <c r="G1936" s="163"/>
      <c r="H1936" s="164">
        <v>1636.5109489051094</v>
      </c>
      <c r="I1936" s="164"/>
      <c r="J1936" s="165">
        <v>7039.7300236666661</v>
      </c>
    </row>
    <row r="1937" spans="1:18" ht="15" hidden="1" customHeight="1">
      <c r="A1937" s="138" t="s">
        <v>2356</v>
      </c>
      <c r="B1937" s="165" t="s">
        <v>6206</v>
      </c>
      <c r="C1937" s="225" t="s">
        <v>6205</v>
      </c>
      <c r="D1937" s="226" t="s">
        <v>377</v>
      </c>
      <c r="E1937" s="225">
        <v>4000</v>
      </c>
    </row>
    <row r="1938" spans="1:18" ht="15" hidden="1" customHeight="1">
      <c r="A1938" s="138" t="s">
        <v>2356</v>
      </c>
      <c r="B1938" s="8" t="str">
        <f>IF(ISNA(VLOOKUP(CONCATENATE(A1938,C1938),EUS!$B$2:$B$1939,1,FALSE)),"","End Use Study")</f>
        <v>End Use Study</v>
      </c>
      <c r="C1938" s="14" t="s">
        <v>3084</v>
      </c>
      <c r="D1938" s="6" t="str">
        <f>IF(OR(ISNUMBER(SEARCH('[1]Lookup for use classification'!$B$1,C1938)),ISNUMBER(SEARCH('[1]Lookup for use classification'!$C$1,C1938)),ISNUMBER(SEARCH('[1]Lookup for use classification'!$D$1,C1938))),'[1]Lookup for use classification'!$A$1,IF(ISNUMBER(SEARCH('[1]Lookup for use classification'!$B$2,C1938)),'[1]Lookup for use classification'!$A$2,IF(ISNUMBER(SEARCH('[1]Lookup for use classification'!$B$3,C1938)),'[1]Lookup for use classification'!$A$3,IF(OR(ISNUMBER(SEARCH('[1]Lookup for use classification'!$B$4,C1938)),ISNUMBER(SEARCH('[1]Lookup for use classification'!$C$4,C1938))),'[1]Lookup for use classification'!$A$4,IF(OR(ISNUMBER(SEARCH('[1]Lookup for use classification'!$B$5,C1938)),ISNUMBER(SEARCH('[1]Lookup for use classification'!$C$5,C1938)),ISNUMBER(SEARCH('[1]Lookup for use classification'!$D$5,C1938))),'[1]Lookup for use classification'!$A$5,IF(OR(ISNUMBER(SEARCH('[1]Lookup for use classification'!$B$7,C1938)),ISNUMBER(SEARCH('[1]Lookup for use classification'!$C$7,C1938)),ISNUMBER(SEARCH('[1]Lookup for use classification'!$D$7,C1938))),'[1]Lookup for use classification'!$A$7,IF(OR(ISNUMBER(SEARCH('[1]Lookup for use classification'!$B$9,C1938)),ISNUMBER(SEARCH('[1]Lookup for use classification'!$C$9,C1938)),ISNUMBER(SEARCH('[1]Lookup for use classification'!$D$9,C1938)),ISNUMBER(SEARCH('[1]Lookup for use classification'!$E$9,C1938)),ISNUMBER(SEARCH('[1]Lookup for use classification'!$F$9,C1938)),ISNUMBER(SEARCH('[1]Lookup for use classification'!$G$9,C1938))),'[1]Lookup for use classification'!$A$9,IF(OR(ISNUMBER(SEARCH('[1]Lookup for use classification'!$B$10,C1938)),ISNUMBER(SEARCH('[1]Lookup for use classification'!$C$10,C1938)),ISNUMBER(SEARCH('[1]Lookup for use classification'!$D$10,C1938)),ISNUMBER(SEARCH('[1]Lookup for use classification'!$E$10,C1938)),ISNUMBER(SEARCH('[1]Lookup for use classification'!$F$10,C1938))),'[1]Lookup for use classification'!$A$10,IF(OR(ISNUMBER(SEARCH('[1]Lookup for use classification'!$B$11,C1938)),ISNUMBER(SEARCH('[1]Lookup for use classification'!$C$11,C1938))),'[1]Lookup for use classification'!$A$11,IF(OR(ISNUMBER(SEARCH('[1]Lookup for use classification'!$B$12,C1938)),ISNUMBER(SEARCH('[1]Lookup for use classification'!$C$12,C1938))),'[1]Lookup for use classification'!$A$12,"Nope"))))))))))</f>
        <v>Office</v>
      </c>
      <c r="E1938" s="15"/>
      <c r="F1938" s="9"/>
      <c r="G1938" s="9"/>
      <c r="H1938" s="164"/>
      <c r="I1938" s="164"/>
      <c r="J1938" s="7"/>
      <c r="L1938" s="6"/>
    </row>
    <row r="1939" spans="1:18" hidden="1">
      <c r="A1939" s="138" t="s">
        <v>2356</v>
      </c>
      <c r="B1939" s="8" t="str">
        <f>IF(ISNA(VLOOKUP(CONCATENATE(A1939,C1939),EUS!$B$2:$B$1939,1,FALSE)),"","End Use Study")</f>
        <v>End Use Study</v>
      </c>
      <c r="C1939" s="14" t="s">
        <v>3085</v>
      </c>
      <c r="D1939" s="6" t="str">
        <f>IF(OR(ISNUMBER(SEARCH('[1]Lookup for use classification'!$B$1,C1939)),ISNUMBER(SEARCH('[1]Lookup for use classification'!$C$1,C1939)),ISNUMBER(SEARCH('[1]Lookup for use classification'!$D$1,C1939))),'[1]Lookup for use classification'!$A$1,IF(ISNUMBER(SEARCH('[1]Lookup for use classification'!$B$2,C1939)),'[1]Lookup for use classification'!$A$2,IF(ISNUMBER(SEARCH('[1]Lookup for use classification'!$B$3,C1939)),'[1]Lookup for use classification'!$A$3,IF(OR(ISNUMBER(SEARCH('[1]Lookup for use classification'!$B$4,C1939)),ISNUMBER(SEARCH('[1]Lookup for use classification'!$C$4,C1939))),'[1]Lookup for use classification'!$A$4,IF(OR(ISNUMBER(SEARCH('[1]Lookup for use classification'!$B$5,C1939)),ISNUMBER(SEARCH('[1]Lookup for use classification'!$C$5,C1939)),ISNUMBER(SEARCH('[1]Lookup for use classification'!$D$5,C1939))),'[1]Lookup for use classification'!$A$5,IF(OR(ISNUMBER(SEARCH('[1]Lookup for use classification'!$B$7,C1939)),ISNUMBER(SEARCH('[1]Lookup for use classification'!$C$7,C1939)),ISNUMBER(SEARCH('[1]Lookup for use classification'!$D$7,C1939))),'[1]Lookup for use classification'!$A$7,IF(OR(ISNUMBER(SEARCH('[1]Lookup for use classification'!$B$9,C1939)),ISNUMBER(SEARCH('[1]Lookup for use classification'!$C$9,C1939)),ISNUMBER(SEARCH('[1]Lookup for use classification'!$D$9,C1939)),ISNUMBER(SEARCH('[1]Lookup for use classification'!$E$9,C1939)),ISNUMBER(SEARCH('[1]Lookup for use classification'!$F$9,C1939)),ISNUMBER(SEARCH('[1]Lookup for use classification'!$G$9,C1939))),'[1]Lookup for use classification'!$A$9,IF(OR(ISNUMBER(SEARCH('[1]Lookup for use classification'!$B$10,C1939)),ISNUMBER(SEARCH('[1]Lookup for use classification'!$C$10,C1939)),ISNUMBER(SEARCH('[1]Lookup for use classification'!$D$10,C1939)),ISNUMBER(SEARCH('[1]Lookup for use classification'!$E$10,C1939)),ISNUMBER(SEARCH('[1]Lookup for use classification'!$F$10,C1939))),'[1]Lookup for use classification'!$A$10,IF(OR(ISNUMBER(SEARCH('[1]Lookup for use classification'!$B$11,C1939)),ISNUMBER(SEARCH('[1]Lookup for use classification'!$C$11,C1939))),'[1]Lookup for use classification'!$A$11,IF(OR(ISNUMBER(SEARCH('[1]Lookup for use classification'!$B$12,C1939)),ISNUMBER(SEARCH('[1]Lookup for use classification'!$C$12,C1939))),'[1]Lookup for use classification'!$A$12,"Nope"))))))))))</f>
        <v>Office</v>
      </c>
      <c r="E1939" s="15"/>
      <c r="F1939" s="9"/>
      <c r="G1939" s="9"/>
      <c r="H1939" s="164"/>
      <c r="I1939" s="164"/>
      <c r="J1939" s="7"/>
      <c r="L1939" s="6"/>
    </row>
    <row r="1940" spans="1:18" ht="18.75" hidden="1">
      <c r="A1940" s="138" t="s">
        <v>2356</v>
      </c>
      <c r="B1940" s="165" t="s">
        <v>6206</v>
      </c>
      <c r="C1940" s="225" t="s">
        <v>387</v>
      </c>
      <c r="D1940" s="226" t="s">
        <v>377</v>
      </c>
      <c r="E1940" s="225"/>
    </row>
    <row r="1941" spans="1:18" hidden="1">
      <c r="A1941" s="188" t="s">
        <v>2354</v>
      </c>
      <c r="B1941" s="8" t="str">
        <f>IF(ISNA(VLOOKUP(CONCATENATE(A1941,C1941),ARIS!$A$1:$A$959,1,FALSE)),"","ARIS")</f>
        <v>ARIS</v>
      </c>
      <c r="C1941" s="223" t="s">
        <v>2764</v>
      </c>
      <c r="D1941" s="6" t="str">
        <f>IF(OR(ISNUMBER(SEARCH('[1]Lookup for use classification'!$B$1,C1941)),ISNUMBER(SEARCH('[1]Lookup for use classification'!$C$1,C1941)),ISNUMBER(SEARCH('[1]Lookup for use classification'!$D$1,C1941)),ISNUMBER(SEARCH('[1]Lookup for use classification'!$E$1,C1941))),'[1]Lookup for use classification'!$A$1,IF(ISNUMBER(SEARCH('[1]Lookup for use classification'!$B$2,C1941)),'[1]Lookup for use classification'!$A$2,IF(ISNUMBER(SEARCH('[1]Lookup for use classification'!$B$3,C1941)),'[1]Lookup for use classification'!$A$3,IF(OR(ISNUMBER(SEARCH('[1]Lookup for use classification'!$B$4,C1941)),ISNUMBER(SEARCH('[1]Lookup for use classification'!$C$4,C1941)),ISNUMBER(SEARCH('[1]Lookup for use classification'!$D$4,C1941)),ISNUMBER(SEARCH('[1]Lookup for use classification'!$E$4,C1941))),'[1]Lookup for use classification'!$A$4,IF(OR(ISNUMBER(SEARCH('[1]Lookup for use classification'!$B$5,C1941)),ISNUMBER(SEARCH('[1]Lookup for use classification'!$C$5,C1941)),ISNUMBER(SEARCH('[1]Lookup for use classification'!$D$5,C1941))),'[1]Lookup for use classification'!$A$5,IF(OR(ISNUMBER(SEARCH('[1]Lookup for use classification'!$B$7,C1941)),ISNUMBER(SEARCH('[1]Lookup for use classification'!$C$7,C1941)),ISNUMBER(SEARCH('[1]Lookup for use classification'!$D$7,C1941))),'[1]Lookup for use classification'!$A$7,IF(OR(ISNUMBER(SEARCH('[1]Lookup for use classification'!$B$9,C1941)),ISNUMBER(SEARCH('[1]Lookup for use classification'!$C$9,C1941)),ISNUMBER(SEARCH('[1]Lookup for use classification'!$D$9,C1941)),ISNUMBER(SEARCH('[1]Lookup for use classification'!$E$9,C1941)),ISNUMBER(SEARCH('[1]Lookup for use classification'!$F$9,C1941)),ISNUMBER(SEARCH('[1]Lookup for use classification'!$G$9,C1941)),ISNUMBER(SEARCH('[1]Lookup for use classification'!$H$9,C1941)),ISNUMBER(SEARCH('[1]Lookup for use classification'!$I$9,C1941)),ISNUMBER(SEARCH('[1]Lookup for use classification'!$J$9,C1941)),ISNUMBER(SEARCH('[1]Lookup for use classification'!$K$9,C1941))),'[1]Lookup for use classification'!$A$9,IF(OR(ISNUMBER(SEARCH('[1]Lookup for use classification'!$B$10,C1941)),ISNUMBER(SEARCH('[1]Lookup for use classification'!$C$10,C1941)),ISNUMBER(SEARCH('[1]Lookup for use classification'!$D$10,C1941)),ISNUMBER(SEARCH('[1]Lookup for use classification'!$E$10,C1941)),ISNUMBER(SEARCH('[1]Lookup for use classification'!$F$10,C1941)),ISNUMBER(SEARCH('[1]Lookup for use classification'!$G$10,C1941))),'[1]Lookup for use classification'!$A$10,IF(OR(ISNUMBER(SEARCH('[1]Lookup for use classification'!$B$11,C1941)),ISNUMBER(SEARCH('[1]Lookup for use classification'!$C$11,C1941))),'[1]Lookup for use classification'!$A$11,IF(OR(ISNUMBER(SEARCH('[1]Lookup for use classification'!$B$12,C1941)),ISNUMBER(SEARCH('[1]Lookup for use classification'!$C$12,C1941))),'[1]Lookup for use classification'!$A$12,IF(OR(ISNUMBER(SEARCH('[1]Lookup for use classification'!$B$13,C1941)),ISNUMBER(SEARCH('[1]Lookup for use classification'!$C$13,C1941)),ISNUMBER(SEARCH('[1]Lookup for use classification'!$D$13,C1941)),,ISNUMBER(SEARCH('[1]Lookup for use classification'!$C$13,C1941)),ISNUMBER(SEARCH('[1]Lookup for use classification'!$E$13,C1941))),'[1]Lookup for use classification'!$A$13,IF(OR(ISNUMBER(SEARCH('[1]Lookup for use classification'!$B$14,C1941)),ISNUMBER(SEARCH('[1]Lookup for use classification'!$C$14,C1941))),'[1]Lookup for use classification'!$A$14,"Other"))))))))))))</f>
        <v>Other</v>
      </c>
      <c r="E1941" s="224">
        <v>2010</v>
      </c>
      <c r="F1941" s="163"/>
      <c r="G1941" s="163"/>
      <c r="H1941" s="164">
        <v>325.18248175182481</v>
      </c>
      <c r="I1941" s="164"/>
      <c r="J1941" s="165">
        <v>6320.0568799999992</v>
      </c>
    </row>
    <row r="1942" spans="1:18" ht="15" hidden="1" customHeight="1">
      <c r="A1942" s="138" t="s">
        <v>2356</v>
      </c>
      <c r="B1942" s="165" t="s">
        <v>6206</v>
      </c>
      <c r="C1942" s="225" t="s">
        <v>88</v>
      </c>
      <c r="D1942" s="226" t="s">
        <v>1500</v>
      </c>
      <c r="E1942" s="228"/>
    </row>
    <row r="1943" spans="1:18" ht="15" hidden="1" customHeight="1">
      <c r="A1943" s="138" t="s">
        <v>2356</v>
      </c>
      <c r="B1943" s="165" t="s">
        <v>6206</v>
      </c>
      <c r="C1943" s="225" t="s">
        <v>6189</v>
      </c>
      <c r="D1943" s="226" t="s">
        <v>1500</v>
      </c>
      <c r="E1943" s="225"/>
    </row>
    <row r="1944" spans="1:18" ht="15" hidden="1" customHeight="1">
      <c r="A1944" s="138" t="s">
        <v>2356</v>
      </c>
      <c r="B1944" s="165" t="s">
        <v>6206</v>
      </c>
      <c r="C1944" s="225" t="s">
        <v>6193</v>
      </c>
      <c r="D1944" s="226" t="s">
        <v>1500</v>
      </c>
      <c r="E1944" s="225"/>
    </row>
    <row r="1945" spans="1:18" ht="15" hidden="1" customHeight="1">
      <c r="A1945" s="138" t="s">
        <v>2356</v>
      </c>
      <c r="B1945" s="165" t="s">
        <v>6206</v>
      </c>
      <c r="C1945" s="225" t="s">
        <v>6194</v>
      </c>
      <c r="D1945" s="226" t="s">
        <v>1500</v>
      </c>
      <c r="E1945" s="225"/>
    </row>
    <row r="1946" spans="1:18" ht="15" hidden="1" customHeight="1">
      <c r="A1946" s="138" t="s">
        <v>2356</v>
      </c>
      <c r="B1946" s="165" t="s">
        <v>6206</v>
      </c>
      <c r="C1946" s="225" t="s">
        <v>6195</v>
      </c>
      <c r="D1946" s="226" t="s">
        <v>1500</v>
      </c>
      <c r="E1946" s="225"/>
    </row>
    <row r="1947" spans="1:18" ht="15" hidden="1" customHeight="1">
      <c r="A1947" s="138" t="s">
        <v>2356</v>
      </c>
      <c r="B1947" s="165" t="s">
        <v>6206</v>
      </c>
      <c r="C1947" s="225" t="s">
        <v>6196</v>
      </c>
      <c r="D1947" s="226" t="s">
        <v>1500</v>
      </c>
      <c r="E1947" s="225"/>
    </row>
    <row r="1948" spans="1:18" ht="15" hidden="1" customHeight="1">
      <c r="A1948" s="138" t="s">
        <v>2356</v>
      </c>
      <c r="B1948" s="165" t="s">
        <v>6206</v>
      </c>
      <c r="C1948" s="229" t="s">
        <v>6198</v>
      </c>
      <c r="D1948" s="226" t="s">
        <v>1500</v>
      </c>
      <c r="E1948" s="229"/>
    </row>
    <row r="1949" spans="1:18" ht="15" hidden="1" customHeight="1">
      <c r="A1949" s="138" t="s">
        <v>2356</v>
      </c>
      <c r="B1949" s="165" t="s">
        <v>6206</v>
      </c>
      <c r="C1949" s="225" t="s">
        <v>709</v>
      </c>
      <c r="D1949" s="226" t="s">
        <v>1500</v>
      </c>
      <c r="E1949" s="225"/>
    </row>
    <row r="1950" spans="1:18" ht="15" hidden="1" customHeight="1">
      <c r="A1950" s="138" t="s">
        <v>2356</v>
      </c>
      <c r="B1950" s="165" t="s">
        <v>6206</v>
      </c>
      <c r="C1950" s="225" t="s">
        <v>6202</v>
      </c>
      <c r="D1950" s="6" t="s">
        <v>1500</v>
      </c>
      <c r="E1950" s="225"/>
    </row>
    <row r="1951" spans="1:18" ht="15" hidden="1" customHeight="1">
      <c r="A1951" s="138" t="s">
        <v>2356</v>
      </c>
      <c r="B1951" s="165" t="s">
        <v>6206</v>
      </c>
      <c r="C1951" s="225" t="s">
        <v>2667</v>
      </c>
      <c r="D1951" s="6" t="s">
        <v>1500</v>
      </c>
      <c r="E1951" s="225"/>
    </row>
    <row r="1952" spans="1:18" ht="15" hidden="1" customHeight="1">
      <c r="A1952" s="193" t="s">
        <v>2354</v>
      </c>
      <c r="B1952" s="8" t="str">
        <f>IF(ISNA(VLOOKUP(CONCATENATE(A1952,C1952),ARIS!$A$1:$A$959,1,FALSE)),"","ARIS")</f>
        <v>ARIS</v>
      </c>
      <c r="C1952" s="230" t="s">
        <v>2488</v>
      </c>
      <c r="D1952" s="193" t="s">
        <v>2424</v>
      </c>
      <c r="E1952" s="231">
        <v>3600</v>
      </c>
      <c r="F1952" s="215"/>
      <c r="G1952" s="215"/>
      <c r="H1952" s="216">
        <v>1897.9576642335767</v>
      </c>
      <c r="I1952" s="216"/>
      <c r="J1952" s="193">
        <v>23596.879036666662</v>
      </c>
      <c r="K1952" s="193"/>
      <c r="L1952" s="193">
        <v>1976.3085245901641</v>
      </c>
      <c r="M1952" s="193"/>
      <c r="N1952" s="193"/>
      <c r="O1952" s="193"/>
      <c r="P1952" s="193"/>
      <c r="Q1952" s="193"/>
      <c r="R1952" s="193"/>
    </row>
    <row r="1953" spans="1:18" ht="15" hidden="1" customHeight="1">
      <c r="A1953" s="134" t="s">
        <v>2356</v>
      </c>
      <c r="B1953" s="8" t="str">
        <f>IF(ISNA(VLOOKUP(CONCATENATE(A1953,C1953),EUS!$B$2:$B$1939,1,FALSE)),"","End Use Study")</f>
        <v>End Use Study</v>
      </c>
      <c r="C1953" s="136" t="s">
        <v>24</v>
      </c>
      <c r="D1953" s="193" t="s">
        <v>2424</v>
      </c>
      <c r="E1953" s="137">
        <v>15000</v>
      </c>
      <c r="F1953" s="140"/>
      <c r="G1953" s="140"/>
      <c r="H1953" s="216">
        <v>2400</v>
      </c>
      <c r="I1953" s="216"/>
      <c r="J1953" s="135">
        <v>29800</v>
      </c>
      <c r="K1953" s="193"/>
      <c r="L1953" s="134" t="s">
        <v>2489</v>
      </c>
      <c r="M1953" s="193"/>
      <c r="N1953" s="193"/>
      <c r="O1953" s="193"/>
      <c r="P1953" s="193"/>
      <c r="Q1953" s="193"/>
      <c r="R1953" s="193"/>
    </row>
    <row r="1954" spans="1:18" ht="15" hidden="1" customHeight="1">
      <c r="A1954" s="138" t="s">
        <v>2356</v>
      </c>
      <c r="B1954" s="165" t="s">
        <v>6206</v>
      </c>
      <c r="C1954" s="225" t="s">
        <v>6188</v>
      </c>
      <c r="D1954" s="226" t="s">
        <v>2424</v>
      </c>
      <c r="E1954" s="225"/>
    </row>
    <row r="1955" spans="1:18" ht="15" hidden="1" customHeight="1">
      <c r="A1955" s="138" t="s">
        <v>2356</v>
      </c>
      <c r="B1955" s="165" t="s">
        <v>6206</v>
      </c>
      <c r="C1955" s="225" t="s">
        <v>6197</v>
      </c>
      <c r="D1955" s="226" t="s">
        <v>2424</v>
      </c>
      <c r="E1955" s="225"/>
    </row>
    <row r="1956" spans="1:18" ht="15" hidden="1" customHeight="1">
      <c r="A1956" s="138" t="s">
        <v>2356</v>
      </c>
      <c r="B1956" s="165" t="s">
        <v>6206</v>
      </c>
      <c r="C1956" s="225" t="s">
        <v>6200</v>
      </c>
      <c r="D1956" s="6" t="str">
        <f>IF(OR(ISNUMBER(SEARCH('[1]Lookup for use classification'!$B$1,C1956)),ISNUMBER(SEARCH('[1]Lookup for use classification'!$C$1,C1956)),ISNUMBER(SEARCH('[1]Lookup for use classification'!$D$1,C1956))),'[1]Lookup for use classification'!$A$1,IF(ISNUMBER(SEARCH('[1]Lookup for use classification'!$B$2,C1956)),'[1]Lookup for use classification'!$A$2,IF(ISNUMBER(SEARCH('[1]Lookup for use classification'!$B$3,C1956)),'[1]Lookup for use classification'!$A$3,IF(OR(ISNUMBER(SEARCH('[1]Lookup for use classification'!$B$4,C1956)),ISNUMBER(SEARCH('[1]Lookup for use classification'!$C$4,C1956))),'[1]Lookup for use classification'!$A$4,IF(OR(ISNUMBER(SEARCH('[1]Lookup for use classification'!$B$5,C1956)),ISNUMBER(SEARCH('[1]Lookup for use classification'!$C$5,C1956)),ISNUMBER(SEARCH('[1]Lookup for use classification'!$D$5,C1956))),'[1]Lookup for use classification'!$A$5,IF(OR(ISNUMBER(SEARCH('[1]Lookup for use classification'!$B$7,C1956)),ISNUMBER(SEARCH('[1]Lookup for use classification'!$C$7,C1956)),ISNUMBER(SEARCH('[1]Lookup for use classification'!$D$7,C1956))),'[1]Lookup for use classification'!$A$7,IF(OR(ISNUMBER(SEARCH('[1]Lookup for use classification'!$B$9,C1956)),ISNUMBER(SEARCH('[1]Lookup for use classification'!$C$9,C1956)),ISNUMBER(SEARCH('[1]Lookup for use classification'!$D$9,C1956)),ISNUMBER(SEARCH('[1]Lookup for use classification'!$E$9,C1956)),ISNUMBER(SEARCH('[1]Lookup for use classification'!$F$9,C1956)),ISNUMBER(SEARCH('[1]Lookup for use classification'!$G$9,C1956))),'[1]Lookup for use classification'!$A$9,IF(OR(ISNUMBER(SEARCH('[1]Lookup for use classification'!$B$10,C1956)),ISNUMBER(SEARCH('[1]Lookup for use classification'!$C$10,C1956)),ISNUMBER(SEARCH('[1]Lookup for use classification'!$D$10,C1956)),ISNUMBER(SEARCH('[1]Lookup for use classification'!$E$10,C1956)),ISNUMBER(SEARCH('[1]Lookup for use classification'!$F$10,C1956))),'[1]Lookup for use classification'!$A$10,IF(OR(ISNUMBER(SEARCH('[1]Lookup for use classification'!$B$11,C1956)),ISNUMBER(SEARCH('[1]Lookup for use classification'!$C$11,C1956))),'[1]Lookup for use classification'!$A$11,IF(OR(ISNUMBER(SEARCH('[1]Lookup for use classification'!$B$12,C1956)),ISNUMBER(SEARCH('[1]Lookup for use classification'!$C$12,C1956))),'[1]Lookup for use classification'!$A$12,"Nope"))))))))))</f>
        <v>Public Assembly</v>
      </c>
      <c r="E1956" s="225"/>
    </row>
    <row r="1957" spans="1:18" ht="15" hidden="1" customHeight="1">
      <c r="A1957" s="138" t="s">
        <v>2356</v>
      </c>
      <c r="B1957" s="165" t="s">
        <v>6206</v>
      </c>
      <c r="C1957" s="225" t="s">
        <v>6201</v>
      </c>
      <c r="D1957" s="226" t="s">
        <v>2424</v>
      </c>
      <c r="E1957" s="225"/>
    </row>
    <row r="1958" spans="1:18" ht="15" hidden="1" customHeight="1">
      <c r="A1958" s="138" t="s">
        <v>2356</v>
      </c>
      <c r="B1958" s="165" t="s">
        <v>6206</v>
      </c>
      <c r="C1958" s="225" t="s">
        <v>6203</v>
      </c>
      <c r="D1958" s="6" t="str">
        <f>IF(OR(ISNUMBER(SEARCH('[1]Lookup for use classification'!$B$1,C1958)),ISNUMBER(SEARCH('[1]Lookup for use classification'!$C$1,C1958)),ISNUMBER(SEARCH('[1]Lookup for use classification'!$D$1,C1958))),'[1]Lookup for use classification'!$A$1,IF(ISNUMBER(SEARCH('[1]Lookup for use classification'!$B$2,C1958)),'[1]Lookup for use classification'!$A$2,IF(ISNUMBER(SEARCH('[1]Lookup for use classification'!$B$3,C1958)),'[1]Lookup for use classification'!$A$3,IF(OR(ISNUMBER(SEARCH('[1]Lookup for use classification'!$B$4,C1958)),ISNUMBER(SEARCH('[1]Lookup for use classification'!$C$4,C1958))),'[1]Lookup for use classification'!$A$4,IF(OR(ISNUMBER(SEARCH('[1]Lookup for use classification'!$B$5,C1958)),ISNUMBER(SEARCH('[1]Lookup for use classification'!$C$5,C1958)),ISNUMBER(SEARCH('[1]Lookup for use classification'!$D$5,C1958))),'[1]Lookup for use classification'!$A$5,IF(OR(ISNUMBER(SEARCH('[1]Lookup for use classification'!$B$7,C1958)),ISNUMBER(SEARCH('[1]Lookup for use classification'!$C$7,C1958)),ISNUMBER(SEARCH('[1]Lookup for use classification'!$D$7,C1958))),'[1]Lookup for use classification'!$A$7,IF(OR(ISNUMBER(SEARCH('[1]Lookup for use classification'!$B$9,C1958)),ISNUMBER(SEARCH('[1]Lookup for use classification'!$C$9,C1958)),ISNUMBER(SEARCH('[1]Lookup for use classification'!$D$9,C1958)),ISNUMBER(SEARCH('[1]Lookup for use classification'!$E$9,C1958)),ISNUMBER(SEARCH('[1]Lookup for use classification'!$F$9,C1958)),ISNUMBER(SEARCH('[1]Lookup for use classification'!$G$9,C1958))),'[1]Lookup for use classification'!$A$9,IF(OR(ISNUMBER(SEARCH('[1]Lookup for use classification'!$B$10,C1958)),ISNUMBER(SEARCH('[1]Lookup for use classification'!$C$10,C1958)),ISNUMBER(SEARCH('[1]Lookup for use classification'!$D$10,C1958)),ISNUMBER(SEARCH('[1]Lookup for use classification'!$E$10,C1958)),ISNUMBER(SEARCH('[1]Lookup for use classification'!$F$10,C1958))),'[1]Lookup for use classification'!$A$10,IF(OR(ISNUMBER(SEARCH('[1]Lookup for use classification'!$B$11,C1958)),ISNUMBER(SEARCH('[1]Lookup for use classification'!$C$11,C1958))),'[1]Lookup for use classification'!$A$11,IF(OR(ISNUMBER(SEARCH('[1]Lookup for use classification'!$B$12,C1958)),ISNUMBER(SEARCH('[1]Lookup for use classification'!$C$12,C1958))),'[1]Lookup for use classification'!$A$12,"Nope"))))))))))</f>
        <v>Public Assembly</v>
      </c>
      <c r="E1958" s="225"/>
    </row>
    <row r="1959" spans="1:18" ht="15" hidden="1" customHeight="1">
      <c r="A1959" s="188" t="s">
        <v>2354</v>
      </c>
      <c r="B1959" s="8" t="str">
        <f>IF(ISNA(VLOOKUP(CONCATENATE(A1959,C1959),ARIS!$A$1:$A$959,1,FALSE)),"","ARIS")</f>
        <v>ARIS</v>
      </c>
      <c r="C1959" s="223" t="s">
        <v>2355</v>
      </c>
      <c r="D1959" s="11" t="s">
        <v>213</v>
      </c>
      <c r="E1959" s="224">
        <v>1600</v>
      </c>
      <c r="F1959" s="163"/>
      <c r="G1959" s="163"/>
      <c r="H1959" s="164">
        <v>346.76496350364965</v>
      </c>
      <c r="I1959" s="164"/>
      <c r="J1959" s="165">
        <v>10185.425001333333</v>
      </c>
    </row>
    <row r="1960" spans="1:18" ht="15" hidden="1" customHeight="1">
      <c r="A1960" s="138" t="s">
        <v>2356</v>
      </c>
      <c r="B1960" s="8" t="str">
        <f>IF(ISNA(VLOOKUP(CONCATENATE(A1960,C1960),EUS!$B$2:$B$1939,1,FALSE)),"","End Use Study")</f>
        <v>End Use Study</v>
      </c>
      <c r="C1960" s="14" t="s">
        <v>2357</v>
      </c>
      <c r="D1960" s="6" t="str">
        <f>IF(OR(ISNUMBER(SEARCH('[1]Lookup for use classification'!$B$1,C1960)),ISNUMBER(SEARCH('[1]Lookup for use classification'!$C$1,C1960)),ISNUMBER(SEARCH('[1]Lookup for use classification'!$D$1,C1960))),'[1]Lookup for use classification'!$A$1,IF(ISNUMBER(SEARCH('[1]Lookup for use classification'!$B$2,C1960)),'[1]Lookup for use classification'!$A$2,IF(ISNUMBER(SEARCH('[1]Lookup for use classification'!$B$3,C1960)),'[1]Lookup for use classification'!$A$3,IF(OR(ISNUMBER(SEARCH('[1]Lookup for use classification'!$B$4,C1960)),ISNUMBER(SEARCH('[1]Lookup for use classification'!$C$4,C1960))),'[1]Lookup for use classification'!$A$4,IF(OR(ISNUMBER(SEARCH('[1]Lookup for use classification'!$B$5,C1960)),ISNUMBER(SEARCH('[1]Lookup for use classification'!$C$5,C1960)),ISNUMBER(SEARCH('[1]Lookup for use classification'!$D$5,C1960))),'[1]Lookup for use classification'!$A$5,IF(OR(ISNUMBER(SEARCH('[1]Lookup for use classification'!$B$7,C1960)),ISNUMBER(SEARCH('[1]Lookup for use classification'!$C$7,C1960)),ISNUMBER(SEARCH('[1]Lookup for use classification'!$D$7,C1960))),'[1]Lookup for use classification'!$A$7,IF(OR(ISNUMBER(SEARCH('[1]Lookup for use classification'!$B$9,C1960)),ISNUMBER(SEARCH('[1]Lookup for use classification'!$C$9,C1960)),ISNUMBER(SEARCH('[1]Lookup for use classification'!$D$9,C1960)),ISNUMBER(SEARCH('[1]Lookup for use classification'!$E$9,C1960)),ISNUMBER(SEARCH('[1]Lookup for use classification'!$F$9,C1960)),ISNUMBER(SEARCH('[1]Lookup for use classification'!$G$9,C1960))),'[1]Lookup for use classification'!$A$9,IF(OR(ISNUMBER(SEARCH('[1]Lookup for use classification'!$B$10,C1960)),ISNUMBER(SEARCH('[1]Lookup for use classification'!$C$10,C1960)),ISNUMBER(SEARCH('[1]Lookup for use classification'!$D$10,C1960)),ISNUMBER(SEARCH('[1]Lookup for use classification'!$E$10,C1960)),ISNUMBER(SEARCH('[1]Lookup for use classification'!$F$10,C1960))),'[1]Lookup for use classification'!$A$10,IF(OR(ISNUMBER(SEARCH('[1]Lookup for use classification'!$B$11,C1960)),ISNUMBER(SEARCH('[1]Lookup for use classification'!$C$11,C1960))),'[1]Lookup for use classification'!$A$11,IF(OR(ISNUMBER(SEARCH('[1]Lookup for use classification'!$B$12,C1960)),ISNUMBER(SEARCH('[1]Lookup for use classification'!$C$12,C1960))),'[1]Lookup for use classification'!$A$12,"Nope"))))))))))</f>
        <v>Public Safety</v>
      </c>
      <c r="E1960" s="15"/>
      <c r="F1960" s="9"/>
      <c r="G1960" s="9"/>
      <c r="H1960" s="164"/>
      <c r="I1960" s="164"/>
      <c r="J1960" s="7"/>
      <c r="L1960" s="6"/>
    </row>
    <row r="1961" spans="1:18" ht="15" hidden="1" customHeight="1">
      <c r="A1961" s="138" t="s">
        <v>2356</v>
      </c>
      <c r="B1961" s="165" t="s">
        <v>6206</v>
      </c>
      <c r="C1961" s="225" t="s">
        <v>6199</v>
      </c>
      <c r="D1961" s="6" t="str">
        <f>IF(OR(ISNUMBER(SEARCH('[1]Lookup for use classification'!$B$1,C1961)),ISNUMBER(SEARCH('[1]Lookup for use classification'!$C$1,C1961)),ISNUMBER(SEARCH('[1]Lookup for use classification'!$D$1,C1961))),'[1]Lookup for use classification'!$A$1,IF(ISNUMBER(SEARCH('[1]Lookup for use classification'!$B$2,C1961)),'[1]Lookup for use classification'!$A$2,IF(ISNUMBER(SEARCH('[1]Lookup for use classification'!$B$3,C1961)),'[1]Lookup for use classification'!$A$3,IF(OR(ISNUMBER(SEARCH('[1]Lookup for use classification'!$B$4,C1961)),ISNUMBER(SEARCH('[1]Lookup for use classification'!$C$4,C1961))),'[1]Lookup for use classification'!$A$4,IF(OR(ISNUMBER(SEARCH('[1]Lookup for use classification'!$B$5,C1961)),ISNUMBER(SEARCH('[1]Lookup for use classification'!$C$5,C1961)),ISNUMBER(SEARCH('[1]Lookup for use classification'!$D$5,C1961))),'[1]Lookup for use classification'!$A$5,IF(OR(ISNUMBER(SEARCH('[1]Lookup for use classification'!$B$7,C1961)),ISNUMBER(SEARCH('[1]Lookup for use classification'!$C$7,C1961)),ISNUMBER(SEARCH('[1]Lookup for use classification'!$D$7,C1961))),'[1]Lookup for use classification'!$A$7,IF(OR(ISNUMBER(SEARCH('[1]Lookup for use classification'!$B$9,C1961)),ISNUMBER(SEARCH('[1]Lookup for use classification'!$C$9,C1961)),ISNUMBER(SEARCH('[1]Lookup for use classification'!$D$9,C1961)),ISNUMBER(SEARCH('[1]Lookup for use classification'!$E$9,C1961)),ISNUMBER(SEARCH('[1]Lookup for use classification'!$F$9,C1961)),ISNUMBER(SEARCH('[1]Lookup for use classification'!$G$9,C1961))),'[1]Lookup for use classification'!$A$9,IF(OR(ISNUMBER(SEARCH('[1]Lookup for use classification'!$B$10,C1961)),ISNUMBER(SEARCH('[1]Lookup for use classification'!$C$10,C1961)),ISNUMBER(SEARCH('[1]Lookup for use classification'!$D$10,C1961)),ISNUMBER(SEARCH('[1]Lookup for use classification'!$E$10,C1961)),ISNUMBER(SEARCH('[1]Lookup for use classification'!$F$10,C1961))),'[1]Lookup for use classification'!$A$10,IF(OR(ISNUMBER(SEARCH('[1]Lookup for use classification'!$B$11,C1961)),ISNUMBER(SEARCH('[1]Lookup for use classification'!$C$11,C1961))),'[1]Lookup for use classification'!$A$11,IF(OR(ISNUMBER(SEARCH('[1]Lookup for use classification'!$B$12,C1961)),ISNUMBER(SEARCH('[1]Lookup for use classification'!$C$12,C1961))),'[1]Lookup for use classification'!$A$12,"Nope"))))))))))</f>
        <v>Public Safety</v>
      </c>
      <c r="E1961" s="225"/>
    </row>
    <row r="1962" spans="1:18" ht="15" hidden="1" customHeight="1">
      <c r="A1962" s="138" t="s">
        <v>2356</v>
      </c>
      <c r="B1962" s="165" t="s">
        <v>6206</v>
      </c>
      <c r="C1962" s="225" t="s">
        <v>742</v>
      </c>
      <c r="D1962" s="162" t="s">
        <v>2233</v>
      </c>
      <c r="E1962" s="228"/>
    </row>
    <row r="1963" spans="1:18" hidden="1">
      <c r="A1963" s="138" t="s">
        <v>2073</v>
      </c>
      <c r="B1963" s="8" t="str">
        <f>IF(ISNA(VLOOKUP(CONCATENATE(A1963,C1963),EUS!$B$2:$B$1939,1,FALSE)),"","End Use Study")</f>
        <v>End Use Study</v>
      </c>
      <c r="C1963" s="14" t="s">
        <v>3629</v>
      </c>
      <c r="D1963" s="6" t="str">
        <f>IF(OR(ISNUMBER(SEARCH('[1]Lookup for use classification'!$B$1,C1963)),ISNUMBER(SEARCH('[1]Lookup for use classification'!$C$1,C1963)),ISNUMBER(SEARCH('[1]Lookup for use classification'!$D$1,C1963))),'[1]Lookup for use classification'!$A$1,IF(ISNUMBER(SEARCH('[1]Lookup for use classification'!$B$2,C1963)),'[1]Lookup for use classification'!$A$2,IF(ISNUMBER(SEARCH('[1]Lookup for use classification'!$B$3,C1963)),'[1]Lookup for use classification'!$A$3,IF(OR(ISNUMBER(SEARCH('[1]Lookup for use classification'!$B$4,C1963)),ISNUMBER(SEARCH('[1]Lookup for use classification'!$C$4,C1963))),'[1]Lookup for use classification'!$A$4,IF(OR(ISNUMBER(SEARCH('[1]Lookup for use classification'!$B$5,C1963)),ISNUMBER(SEARCH('[1]Lookup for use classification'!$C$5,C1963)),ISNUMBER(SEARCH('[1]Lookup for use classification'!$D$5,C1963))),'[1]Lookup for use classification'!$A$5,IF(OR(ISNUMBER(SEARCH('[1]Lookup for use classification'!$B$7,C1963)),ISNUMBER(SEARCH('[1]Lookup for use classification'!$C$7,C1963)),ISNUMBER(SEARCH('[1]Lookup for use classification'!$D$7,C1963))),'[1]Lookup for use classification'!$A$7,IF(OR(ISNUMBER(SEARCH('[1]Lookup for use classification'!$B$9,C1963)),ISNUMBER(SEARCH('[1]Lookup for use classification'!$C$9,C1963)),ISNUMBER(SEARCH('[1]Lookup for use classification'!$D$9,C1963)),ISNUMBER(SEARCH('[1]Lookup for use classification'!$E$9,C1963)),ISNUMBER(SEARCH('[1]Lookup for use classification'!$F$9,C1963)),ISNUMBER(SEARCH('[1]Lookup for use classification'!$G$9,C1963))),'[1]Lookup for use classification'!$A$9,IF(OR(ISNUMBER(SEARCH('[1]Lookup for use classification'!$B$10,C1963)),ISNUMBER(SEARCH('[1]Lookup for use classification'!$C$10,C1963)),ISNUMBER(SEARCH('[1]Lookup for use classification'!$D$10,C1963)),ISNUMBER(SEARCH('[1]Lookup for use classification'!$E$10,C1963)),ISNUMBER(SEARCH('[1]Lookup for use classification'!$F$10,C1963))),'[1]Lookup for use classification'!$A$10,IF(OR(ISNUMBER(SEARCH('[1]Lookup for use classification'!$B$11,C1963)),ISNUMBER(SEARCH('[1]Lookup for use classification'!$C$11,C1963))),'[1]Lookup for use classification'!$A$11,IF(OR(ISNUMBER(SEARCH('[1]Lookup for use classification'!$B$12,C1963)),ISNUMBER(SEARCH('[1]Lookup for use classification'!$C$12,C1963))),'[1]Lookup for use classification'!$A$12,"Nope"))))))))))</f>
        <v>Accomodation Services</v>
      </c>
      <c r="E1963" s="15">
        <v>8290</v>
      </c>
      <c r="F1963" s="9"/>
      <c r="G1963" s="9"/>
      <c r="H1963" s="164">
        <v>7300</v>
      </c>
      <c r="I1963" s="164"/>
      <c r="J1963" s="7"/>
      <c r="L1963" s="6"/>
    </row>
    <row r="1964" spans="1:18" hidden="1">
      <c r="A1964" s="138" t="s">
        <v>2073</v>
      </c>
      <c r="B1964" s="8" t="str">
        <f>IF(ISNA(VLOOKUP(CONCATENATE(A1964,C1964),EUS!$B$2:$B$1939,1,FALSE)),"","End Use Study")</f>
        <v>End Use Study</v>
      </c>
      <c r="C1964" s="14" t="s">
        <v>3628</v>
      </c>
      <c r="D1964" s="6" t="str">
        <f>IF(OR(ISNUMBER(SEARCH('[1]Lookup for use classification'!$B$1,C1964)),ISNUMBER(SEARCH('[1]Lookup for use classification'!$C$1,C1964)),ISNUMBER(SEARCH('[1]Lookup for use classification'!$D$1,C1964)),ISNUMBER(SEARCH('[1]Lookup for use classification'!$E$1,C1964))),'[1]Lookup for use classification'!$A$1,IF(ISNUMBER(SEARCH('[1]Lookup for use classification'!$B$2,C1964)),'[1]Lookup for use classification'!$A$2,IF(ISNUMBER(SEARCH('[1]Lookup for use classification'!$B$3,C1964)),'[1]Lookup for use classification'!$A$3,IF(OR(ISNUMBER(SEARCH('[1]Lookup for use classification'!$B$4,C1964)),ISNUMBER(SEARCH('[1]Lookup for use classification'!$C$4,C1964)),ISNUMBER(SEARCH('[1]Lookup for use classification'!$D$4,C1964)),ISNUMBER(SEARCH('[1]Lookup for use classification'!$E$4,C1964))),'[1]Lookup for use classification'!$A$4,IF(OR(ISNUMBER(SEARCH('[1]Lookup for use classification'!$B$5,C1964)),ISNUMBER(SEARCH('[1]Lookup for use classification'!$C$5,C1964)),ISNUMBER(SEARCH('[1]Lookup for use classification'!$D$5,C1964))),'[1]Lookup for use classification'!$A$5,IF(OR(ISNUMBER(SEARCH('[1]Lookup for use classification'!$B$7,C1964)),ISNUMBER(SEARCH('[1]Lookup for use classification'!$C$7,C1964)),ISNUMBER(SEARCH('[1]Lookup for use classification'!$D$7,C1964))),'[1]Lookup for use classification'!$A$7,IF(OR(ISNUMBER(SEARCH('[1]Lookup for use classification'!$B$9,C1964)),ISNUMBER(SEARCH('[1]Lookup for use classification'!$C$9,C1964)),ISNUMBER(SEARCH('[1]Lookup for use classification'!$D$9,C1964)),ISNUMBER(SEARCH('[1]Lookup for use classification'!$E$9,C1964)),ISNUMBER(SEARCH('[1]Lookup for use classification'!$F$9,C1964)),ISNUMBER(SEARCH('[1]Lookup for use classification'!$G$9,C1964)),ISNUMBER(SEARCH('[1]Lookup for use classification'!$H$9,C1964)),ISNUMBER(SEARCH('[1]Lookup for use classification'!$I$9,C1964)),ISNUMBER(SEARCH('[1]Lookup for use classification'!$J$9,C1964)),ISNUMBER(SEARCH('[1]Lookup for use classification'!$K$9,C1964))),'[1]Lookup for use classification'!$A$9,IF(OR(ISNUMBER(SEARCH('[1]Lookup for use classification'!$B$10,C1964)),ISNUMBER(SEARCH('[1]Lookup for use classification'!$C$10,C1964)),ISNUMBER(SEARCH('[1]Lookup for use classification'!$D$10,C1964)),ISNUMBER(SEARCH('[1]Lookup for use classification'!$E$10,C1964)),ISNUMBER(SEARCH('[1]Lookup for use classification'!$F$10,C1964)),ISNUMBER(SEARCH('[1]Lookup for use classification'!$G$10,C1964))),'[1]Lookup for use classification'!$A$10,IF(OR(ISNUMBER(SEARCH('[1]Lookup for use classification'!$B$11,C1964)),ISNUMBER(SEARCH('[1]Lookup for use classification'!$C$11,C1964))),'[1]Lookup for use classification'!$A$11,IF(OR(ISNUMBER(SEARCH('[1]Lookup for use classification'!$B$12,C1964)),ISNUMBER(SEARCH('[1]Lookup for use classification'!$C$12,C1964))),'[1]Lookup for use classification'!$A$12,IF(OR(ISNUMBER(SEARCH('[1]Lookup for use classification'!$B$13,C1964)),ISNUMBER(SEARCH('[1]Lookup for use classification'!$C$13,C1964)),ISNUMBER(SEARCH('[1]Lookup for use classification'!$D$13,C1964)),,ISNUMBER(SEARCH('[1]Lookup for use classification'!$C$13,C1964)),ISNUMBER(SEARCH('[1]Lookup for use classification'!$E$13,C1964))),'[1]Lookup for use classification'!$A$13,"Other")))))))))))</f>
        <v>Accomodation Services</v>
      </c>
      <c r="E1964" s="15"/>
      <c r="F1964" s="9"/>
      <c r="G1964" s="9"/>
      <c r="H1964" s="164"/>
      <c r="I1964" s="164"/>
      <c r="J1964" s="7"/>
      <c r="L1964" s="6"/>
    </row>
    <row r="1965" spans="1:18" hidden="1">
      <c r="A1965" s="138" t="s">
        <v>2073</v>
      </c>
      <c r="B1965" s="8" t="str">
        <f>IF(ISNA(VLOOKUP(CONCATENATE(A1965,C1965),EUS!$B$2:$B$1939,1,FALSE)),"","End Use Study")</f>
        <v>End Use Study</v>
      </c>
      <c r="C1965" s="14" t="s">
        <v>1122</v>
      </c>
      <c r="D1965" s="165" t="s">
        <v>3335</v>
      </c>
      <c r="E1965" s="15">
        <v>664</v>
      </c>
      <c r="F1965" s="9"/>
      <c r="G1965" s="9"/>
      <c r="H1965" s="164"/>
      <c r="I1965" s="164"/>
      <c r="J1965" s="7">
        <v>441</v>
      </c>
      <c r="L1965" s="6"/>
    </row>
    <row r="1966" spans="1:18" hidden="1">
      <c r="A1966" s="134" t="s">
        <v>2073</v>
      </c>
      <c r="B1966" s="8" t="str">
        <f>IF(ISNA(VLOOKUP(CONCATENATE(A1966,C1966),EUS!$B$2:$B$1939,1,FALSE)),"","End Use Study")</f>
        <v>End Use Study</v>
      </c>
      <c r="C1966" s="14" t="s">
        <v>3456</v>
      </c>
      <c r="D1966" s="165" t="s">
        <v>3335</v>
      </c>
      <c r="E1966" s="15">
        <v>3718</v>
      </c>
      <c r="F1966" s="9"/>
      <c r="G1966" s="9"/>
      <c r="H1966" s="164"/>
      <c r="I1966" s="164"/>
      <c r="J1966" s="7"/>
      <c r="L1966" s="6"/>
    </row>
    <row r="1967" spans="1:18" hidden="1">
      <c r="A1967" s="134" t="s">
        <v>2073</v>
      </c>
      <c r="B1967" s="8" t="str">
        <f>IF(ISNA(VLOOKUP(CONCATENATE(A1967,C1967),EUS!$B$2:$B$1939,1,FALSE)),"","End Use Study")</f>
        <v>End Use Study</v>
      </c>
      <c r="C1967" s="14" t="s">
        <v>1355</v>
      </c>
      <c r="D1967" s="165" t="s">
        <v>3335</v>
      </c>
      <c r="E1967" s="15">
        <v>5524</v>
      </c>
      <c r="F1967" s="15"/>
      <c r="G1967" s="15"/>
      <c r="H1967" s="164"/>
      <c r="I1967" s="164"/>
      <c r="J1967" s="7"/>
      <c r="L1967" s="6"/>
    </row>
    <row r="1968" spans="1:18" hidden="1">
      <c r="A1968" s="134" t="s">
        <v>2073</v>
      </c>
      <c r="B1968" s="8" t="str">
        <f>IF(ISNA(VLOOKUP(CONCATENATE(A1968,C1968),EUS!$B$2:$B$1939,1,FALSE)),"","End Use Study")</f>
        <v>End Use Study</v>
      </c>
      <c r="C1968" s="14" t="s">
        <v>3457</v>
      </c>
      <c r="D1968" s="165" t="s">
        <v>3335</v>
      </c>
      <c r="E1968" s="15">
        <v>5545</v>
      </c>
      <c r="F1968" s="15"/>
      <c r="G1968" s="15"/>
      <c r="H1968" s="164"/>
      <c r="I1968" s="164"/>
      <c r="J1968" s="7"/>
      <c r="L1968" s="6"/>
    </row>
    <row r="1969" spans="1:12" hidden="1">
      <c r="A1969" s="134" t="s">
        <v>2073</v>
      </c>
      <c r="B1969" s="8" t="str">
        <f>IF(ISNA(VLOOKUP(CONCATENATE(A1969,C1969),EUS!$B$2:$B$1939,1,FALSE)),"","End Use Study")</f>
        <v>End Use Study</v>
      </c>
      <c r="C1969" s="14" t="s">
        <v>3455</v>
      </c>
      <c r="D1969" s="165" t="s">
        <v>3335</v>
      </c>
      <c r="E1969" s="15">
        <v>5980</v>
      </c>
      <c r="F1969" s="15"/>
      <c r="G1969" s="15"/>
      <c r="H1969" s="164"/>
      <c r="I1969" s="164"/>
      <c r="J1969" s="7">
        <v>446640</v>
      </c>
      <c r="L1969" s="6"/>
    </row>
    <row r="1970" spans="1:12" hidden="1">
      <c r="A1970" s="134" t="s">
        <v>2073</v>
      </c>
      <c r="B1970" s="8" t="str">
        <f>IF(ISNA(VLOOKUP(CONCATENATE(A1970,C1970),EUS!$B$2:$B$1939,1,FALSE)),"","End Use Study")</f>
        <v>End Use Study</v>
      </c>
      <c r="C1970" s="14" t="s">
        <v>3458</v>
      </c>
      <c r="D1970" s="165" t="s">
        <v>3335</v>
      </c>
      <c r="E1970" s="15">
        <v>11179</v>
      </c>
      <c r="F1970" s="15"/>
      <c r="G1970" s="15"/>
      <c r="H1970" s="164"/>
      <c r="I1970" s="164"/>
      <c r="J1970" s="7"/>
      <c r="L1970" s="6"/>
    </row>
    <row r="1971" spans="1:12" hidden="1">
      <c r="A1971" s="188" t="s">
        <v>2076</v>
      </c>
      <c r="B1971" s="8" t="str">
        <f>IF(ISNA(VLOOKUP(CONCATENATE(A1971,C1971),ARIS!$A$1:$A$959,1,FALSE)),"","ARIS")</f>
        <v>ARIS</v>
      </c>
      <c r="C1971" s="223" t="s">
        <v>3454</v>
      </c>
      <c r="D1971" s="165" t="s">
        <v>3335</v>
      </c>
      <c r="E1971" s="224">
        <v>39452</v>
      </c>
      <c r="F1971" s="224"/>
      <c r="G1971" s="224"/>
      <c r="H1971" s="164">
        <v>14145.678832116788</v>
      </c>
      <c r="I1971" s="164"/>
      <c r="J1971" s="165">
        <v>792452.63200949994</v>
      </c>
    </row>
    <row r="1972" spans="1:12" hidden="1">
      <c r="A1972" s="188" t="s">
        <v>2076</v>
      </c>
      <c r="B1972" s="8" t="str">
        <f>IF(ISNA(VLOOKUP(CONCATENATE(A1972,C1972),ARIS!$A$1:$A$959,1,FALSE)),"","ARIS")</f>
        <v>ARIS</v>
      </c>
      <c r="C1972" s="221" t="s">
        <v>3263</v>
      </c>
      <c r="D1972" s="165" t="s">
        <v>3232</v>
      </c>
      <c r="E1972" s="222">
        <v>6430</v>
      </c>
      <c r="F1972" s="222"/>
      <c r="G1972" s="222"/>
      <c r="H1972" s="164"/>
      <c r="I1972" s="164"/>
      <c r="J1972" s="165">
        <v>92880.835919999998</v>
      </c>
    </row>
    <row r="1973" spans="1:12" hidden="1">
      <c r="A1973" s="138" t="s">
        <v>2073</v>
      </c>
      <c r="B1973" s="8" t="str">
        <f>IF(ISNA(VLOOKUP(CONCATENATE(A1973,C1973),EUS!$B$2:$B$1939,1,FALSE)),"","End Use Study")</f>
        <v>End Use Study</v>
      </c>
      <c r="C1973" s="14" t="s">
        <v>3235</v>
      </c>
      <c r="D1973" s="165" t="s">
        <v>3232</v>
      </c>
      <c r="E1973" s="15">
        <v>6430</v>
      </c>
      <c r="F1973" s="13"/>
      <c r="G1973" s="15"/>
      <c r="H1973" s="164"/>
      <c r="I1973" s="164"/>
      <c r="J1973" s="7">
        <v>53280</v>
      </c>
      <c r="L1973" s="6"/>
    </row>
    <row r="1974" spans="1:12" hidden="1">
      <c r="A1974" s="138" t="s">
        <v>2073</v>
      </c>
      <c r="B1974" s="8" t="str">
        <f>IF(ISNA(VLOOKUP(CONCATENATE(A1974,C1974),EUS!$B$2:$B$1939,1,FALSE)),"","End Use Study")</f>
        <v>End Use Study</v>
      </c>
      <c r="C1974" s="14" t="s">
        <v>3087</v>
      </c>
      <c r="D1974" s="6" t="str">
        <f>IF(OR(ISNUMBER(SEARCH('[1]Lookup for use classification'!$B$1,C1974)),ISNUMBER(SEARCH('[1]Lookup for use classification'!$C$1,C1974)),ISNUMBER(SEARCH('[1]Lookup for use classification'!$D$1,C1974))),'[1]Lookup for use classification'!$A$1,IF(ISNUMBER(SEARCH('[1]Lookup for use classification'!$B$2,C1974)),'[1]Lookup for use classification'!$A$2,IF(ISNUMBER(SEARCH('[1]Lookup for use classification'!$B$3,C1974)),'[1]Lookup for use classification'!$A$3,IF(OR(ISNUMBER(SEARCH('[1]Lookup for use classification'!$B$4,C1974)),ISNUMBER(SEARCH('[1]Lookup for use classification'!$C$4,C1974))),'[1]Lookup for use classification'!$A$4,IF(OR(ISNUMBER(SEARCH('[1]Lookup for use classification'!$B$5,C1974)),ISNUMBER(SEARCH('[1]Lookup for use classification'!$C$5,C1974)),ISNUMBER(SEARCH('[1]Lookup for use classification'!$D$5,C1974))),'[1]Lookup for use classification'!$A$5,IF(OR(ISNUMBER(SEARCH('[1]Lookup for use classification'!$B$7,C1974)),ISNUMBER(SEARCH('[1]Lookup for use classification'!$C$7,C1974)),ISNUMBER(SEARCH('[1]Lookup for use classification'!$D$7,C1974))),'[1]Lookup for use classification'!$A$7,IF(OR(ISNUMBER(SEARCH('[1]Lookup for use classification'!$B$9,C1974)),ISNUMBER(SEARCH('[1]Lookup for use classification'!$C$9,C1974)),ISNUMBER(SEARCH('[1]Lookup for use classification'!$D$9,C1974)),ISNUMBER(SEARCH('[1]Lookup for use classification'!$E$9,C1974)),ISNUMBER(SEARCH('[1]Lookup for use classification'!$F$9,C1974)),ISNUMBER(SEARCH('[1]Lookup for use classification'!$G$9,C1974))),'[1]Lookup for use classification'!$A$9,IF(OR(ISNUMBER(SEARCH('[1]Lookup for use classification'!$B$10,C1974)),ISNUMBER(SEARCH('[1]Lookup for use classification'!$C$10,C1974)),ISNUMBER(SEARCH('[1]Lookup for use classification'!$D$10,C1974)),ISNUMBER(SEARCH('[1]Lookup for use classification'!$E$10,C1974)),ISNUMBER(SEARCH('[1]Lookup for use classification'!$F$10,C1974))),'[1]Lookup for use classification'!$A$10,IF(OR(ISNUMBER(SEARCH('[1]Lookup for use classification'!$B$11,C1974)),ISNUMBER(SEARCH('[1]Lookup for use classification'!$C$11,C1974))),'[1]Lookup for use classification'!$A$11,IF(OR(ISNUMBER(SEARCH('[1]Lookup for use classification'!$B$12,C1974)),ISNUMBER(SEARCH('[1]Lookup for use classification'!$C$12,C1974))),'[1]Lookup for use classification'!$A$12,"Nope"))))))))))</f>
        <v>Office</v>
      </c>
      <c r="E1974" s="15">
        <v>144</v>
      </c>
      <c r="F1974" s="13"/>
      <c r="G1974" s="15"/>
      <c r="H1974" s="164"/>
      <c r="I1974" s="164"/>
      <c r="J1974" s="7"/>
      <c r="L1974" s="6"/>
    </row>
    <row r="1975" spans="1:12" hidden="1">
      <c r="A1975" s="138" t="s">
        <v>2073</v>
      </c>
      <c r="B1975" s="8" t="str">
        <f>IF(ISNA(VLOOKUP(CONCATENATE(A1975,C1975),EUS!$B$2:$B$1939,1,FALSE)),"","End Use Study")</f>
        <v>End Use Study</v>
      </c>
      <c r="C1975" s="14" t="s">
        <v>3086</v>
      </c>
      <c r="D1975" s="6" t="s">
        <v>377</v>
      </c>
      <c r="E1975" s="15">
        <v>440</v>
      </c>
      <c r="F1975" s="13"/>
      <c r="G1975" s="15"/>
      <c r="H1975" s="164"/>
      <c r="I1975" s="164"/>
      <c r="J1975" s="7"/>
      <c r="L1975" s="6"/>
    </row>
    <row r="1976" spans="1:12" hidden="1">
      <c r="A1976" s="134" t="s">
        <v>2073</v>
      </c>
      <c r="B1976" s="8" t="str">
        <f>IF(ISNA(VLOOKUP(CONCATENATE(A1976,C1976),EUS!$B$2:$B$1939,1,FALSE)),"","End Use Study")</f>
        <v>End Use Study</v>
      </c>
      <c r="C1976" s="14" t="s">
        <v>153</v>
      </c>
      <c r="D1976" s="6" t="str">
        <f>IF(OR(ISNUMBER(SEARCH('[1]Lookup for use classification'!$B$1,C1976)),ISNUMBER(SEARCH('[1]Lookup for use classification'!$C$1,C1976)),ISNUMBER(SEARCH('[1]Lookup for use classification'!$D$1,C1976))),'[1]Lookup for use classification'!$A$1,IF(ISNUMBER(SEARCH('[1]Lookup for use classification'!$B$2,C1976)),'[1]Lookup for use classification'!$A$2,IF(ISNUMBER(SEARCH('[1]Lookup for use classification'!$B$3,C1976)),'[1]Lookup for use classification'!$A$3,IF(OR(ISNUMBER(SEARCH('[1]Lookup for use classification'!$B$4,C1976)),ISNUMBER(SEARCH('[1]Lookup for use classification'!$C$4,C1976))),'[1]Lookup for use classification'!$A$4,IF(OR(ISNUMBER(SEARCH('[1]Lookup for use classification'!$B$5,C1976)),ISNUMBER(SEARCH('[1]Lookup for use classification'!$C$5,C1976)),ISNUMBER(SEARCH('[1]Lookup for use classification'!$D$5,C1976))),'[1]Lookup for use classification'!$A$5,IF(OR(ISNUMBER(SEARCH('[1]Lookup for use classification'!$B$7,C1976)),ISNUMBER(SEARCH('[1]Lookup for use classification'!$C$7,C1976)),ISNUMBER(SEARCH('[1]Lookup for use classification'!$D$7,C1976))),'[1]Lookup for use classification'!$A$7,IF(OR(ISNUMBER(SEARCH('[1]Lookup for use classification'!$B$9,C1976)),ISNUMBER(SEARCH('[1]Lookup for use classification'!$C$9,C1976)),ISNUMBER(SEARCH('[1]Lookup for use classification'!$D$9,C1976)),ISNUMBER(SEARCH('[1]Lookup for use classification'!$E$9,C1976)),ISNUMBER(SEARCH('[1]Lookup for use classification'!$F$9,C1976)),ISNUMBER(SEARCH('[1]Lookup for use classification'!$G$9,C1976))),'[1]Lookup for use classification'!$A$9,IF(OR(ISNUMBER(SEARCH('[1]Lookup for use classification'!$B$10,C1976)),ISNUMBER(SEARCH('[1]Lookup for use classification'!$C$10,C1976)),ISNUMBER(SEARCH('[1]Lookup for use classification'!$D$10,C1976)),ISNUMBER(SEARCH('[1]Lookup for use classification'!$E$10,C1976)),ISNUMBER(SEARCH('[1]Lookup for use classification'!$F$10,C1976))),'[1]Lookup for use classification'!$A$10,IF(OR(ISNUMBER(SEARCH('[1]Lookup for use classification'!$B$11,C1976)),ISNUMBER(SEARCH('[1]Lookup for use classification'!$C$11,C1976))),'[1]Lookup for use classification'!$A$11,IF(OR(ISNUMBER(SEARCH('[1]Lookup for use classification'!$B$12,C1976)),ISNUMBER(SEARCH('[1]Lookup for use classification'!$C$12,C1976))),'[1]Lookup for use classification'!$A$12,"Nope"))))))))))</f>
        <v>Office</v>
      </c>
      <c r="E1976" s="15">
        <v>900</v>
      </c>
      <c r="F1976" s="13"/>
      <c r="G1976" s="15"/>
      <c r="H1976" s="164">
        <v>1200</v>
      </c>
      <c r="I1976" s="164"/>
      <c r="J1976" s="7"/>
      <c r="L1976" s="6"/>
    </row>
    <row r="1977" spans="1:12" hidden="1">
      <c r="A1977" s="134" t="s">
        <v>2073</v>
      </c>
      <c r="B1977" s="8" t="str">
        <f>IF(ISNA(VLOOKUP(CONCATENATE(A1977,C1977),EUS!$B$2:$B$1939,1,FALSE)),"","End Use Study")</f>
        <v>End Use Study</v>
      </c>
      <c r="C1977" s="14" t="s">
        <v>49</v>
      </c>
      <c r="D1977" s="6" t="str">
        <f>IF(OR(ISNUMBER(SEARCH('[1]Lookup for use classification'!$B$1,C1977)),ISNUMBER(SEARCH('[1]Lookup for use classification'!$C$1,C1977)),ISNUMBER(SEARCH('[1]Lookup for use classification'!$D$1,C1977))),'[1]Lookup for use classification'!$A$1,IF(ISNUMBER(SEARCH('[1]Lookup for use classification'!$B$2,C1977)),'[1]Lookup for use classification'!$A$2,IF(ISNUMBER(SEARCH('[1]Lookup for use classification'!$B$3,C1977)),'[1]Lookup for use classification'!$A$3,IF(OR(ISNUMBER(SEARCH('[1]Lookup for use classification'!$B$4,C1977)),ISNUMBER(SEARCH('[1]Lookup for use classification'!$C$4,C1977))),'[1]Lookup for use classification'!$A$4,IF(OR(ISNUMBER(SEARCH('[1]Lookup for use classification'!$B$5,C1977)),ISNUMBER(SEARCH('[1]Lookup for use classification'!$C$5,C1977)),ISNUMBER(SEARCH('[1]Lookup for use classification'!$D$5,C1977))),'[1]Lookup for use classification'!$A$5,IF(OR(ISNUMBER(SEARCH('[1]Lookup for use classification'!$B$7,C1977)),ISNUMBER(SEARCH('[1]Lookup for use classification'!$C$7,C1977)),ISNUMBER(SEARCH('[1]Lookup for use classification'!$D$7,C1977))),'[1]Lookup for use classification'!$A$7,IF(OR(ISNUMBER(SEARCH('[1]Lookup for use classification'!$B$9,C1977)),ISNUMBER(SEARCH('[1]Lookup for use classification'!$C$9,C1977)),ISNUMBER(SEARCH('[1]Lookup for use classification'!$D$9,C1977)),ISNUMBER(SEARCH('[1]Lookup for use classification'!$E$9,C1977)),ISNUMBER(SEARCH('[1]Lookup for use classification'!$F$9,C1977)),ISNUMBER(SEARCH('[1]Lookup for use classification'!$G$9,C1977))),'[1]Lookup for use classification'!$A$9,IF(OR(ISNUMBER(SEARCH('[1]Lookup for use classification'!$B$10,C1977)),ISNUMBER(SEARCH('[1]Lookup for use classification'!$C$10,C1977)),ISNUMBER(SEARCH('[1]Lookup for use classification'!$D$10,C1977)),ISNUMBER(SEARCH('[1]Lookup for use classification'!$E$10,C1977)),ISNUMBER(SEARCH('[1]Lookup for use classification'!$F$10,C1977))),'[1]Lookup for use classification'!$A$10,IF(OR(ISNUMBER(SEARCH('[1]Lookup for use classification'!$B$11,C1977)),ISNUMBER(SEARCH('[1]Lookup for use classification'!$C$11,C1977))),'[1]Lookup for use classification'!$A$11,IF(OR(ISNUMBER(SEARCH('[1]Lookup for use classification'!$B$12,C1977)),ISNUMBER(SEARCH('[1]Lookup for use classification'!$C$12,C1977))),'[1]Lookup for use classification'!$A$12,"Nope"))))))))))</f>
        <v>Office</v>
      </c>
      <c r="E1977" s="15">
        <v>3000</v>
      </c>
      <c r="F1977" s="13"/>
      <c r="G1977" s="15"/>
      <c r="H1977" s="164">
        <v>2150</v>
      </c>
      <c r="I1977" s="164"/>
      <c r="J1977" s="7"/>
      <c r="L1977" s="6"/>
    </row>
    <row r="1978" spans="1:12" hidden="1">
      <c r="A1978" s="138" t="s">
        <v>2073</v>
      </c>
      <c r="B1978" s="8" t="str">
        <f>IF(ISNA(VLOOKUP(CONCATENATE(A1978,C1978),EUS!$B$2:$B$1939,1,FALSE)),"","End Use Study")</f>
        <v>End Use Study</v>
      </c>
      <c r="C1978" s="14" t="s">
        <v>2586</v>
      </c>
      <c r="D1978" s="6" t="str">
        <f>IF(OR(ISNUMBER(SEARCH('[1]Lookup for use classification'!$B$1,C1978)),ISNUMBER(SEARCH('[1]Lookup for use classification'!$C$1,C1978)),ISNUMBER(SEARCH('[1]Lookup for use classification'!$D$1,C1978)),ISNUMBER(SEARCH('[1]Lookup for use classification'!$E$1,C1978))),'[1]Lookup for use classification'!$A$1,IF(ISNUMBER(SEARCH('[1]Lookup for use classification'!$B$2,C1978)),'[1]Lookup for use classification'!$A$2,IF(ISNUMBER(SEARCH('[1]Lookup for use classification'!$B$3,C1978)),'[1]Lookup for use classification'!$A$3,IF(OR(ISNUMBER(SEARCH('[1]Lookup for use classification'!$B$4,C1978)),ISNUMBER(SEARCH('[1]Lookup for use classification'!$C$4,C1978)),ISNUMBER(SEARCH('[1]Lookup for use classification'!$D$4,C1978)),ISNUMBER(SEARCH('[1]Lookup for use classification'!$E$4,C1978))),'[1]Lookup for use classification'!$A$4,IF(OR(ISNUMBER(SEARCH('[1]Lookup for use classification'!$B$5,C1978)),ISNUMBER(SEARCH('[1]Lookup for use classification'!$C$5,C1978)),ISNUMBER(SEARCH('[1]Lookup for use classification'!$D$5,C1978))),'[1]Lookup for use classification'!$A$5,IF(OR(ISNUMBER(SEARCH('[1]Lookup for use classification'!$B$7,C1978)),ISNUMBER(SEARCH('[1]Lookup for use classification'!$C$7,C1978)),ISNUMBER(SEARCH('[1]Lookup for use classification'!$D$7,C1978))),'[1]Lookup for use classification'!$A$7,IF(OR(ISNUMBER(SEARCH('[1]Lookup for use classification'!$B$9,C1978)),ISNUMBER(SEARCH('[1]Lookup for use classification'!$C$9,C1978)),ISNUMBER(SEARCH('[1]Lookup for use classification'!$D$9,C1978)),ISNUMBER(SEARCH('[1]Lookup for use classification'!$E$9,C1978)),ISNUMBER(SEARCH('[1]Lookup for use classification'!$F$9,C1978)),ISNUMBER(SEARCH('[1]Lookup for use classification'!$G$9,C1978)),ISNUMBER(SEARCH('[1]Lookup for use classification'!$H$9,C1978)),ISNUMBER(SEARCH('[1]Lookup for use classification'!$I$9,C1978)),ISNUMBER(SEARCH('[1]Lookup for use classification'!$J$9,C1978)),ISNUMBER(SEARCH('[1]Lookup for use classification'!$K$9,C1978))),'[1]Lookup for use classification'!$A$9,IF(OR(ISNUMBER(SEARCH('[1]Lookup for use classification'!$B$10,C1978)),ISNUMBER(SEARCH('[1]Lookup for use classification'!$C$10,C1978)),ISNUMBER(SEARCH('[1]Lookup for use classification'!$D$10,C1978)),ISNUMBER(SEARCH('[1]Lookup for use classification'!$E$10,C1978)),ISNUMBER(SEARCH('[1]Lookup for use classification'!$F$10,C1978)),ISNUMBER(SEARCH('[1]Lookup for use classification'!$G$10,C1978))),'[1]Lookup for use classification'!$A$10,IF(OR(ISNUMBER(SEARCH('[1]Lookup for use classification'!$B$11,C1978)),ISNUMBER(SEARCH('[1]Lookup for use classification'!$C$11,C1978))),'[1]Lookup for use classification'!$A$11,IF(OR(ISNUMBER(SEARCH('[1]Lookup for use classification'!$B$12,C1978)),ISNUMBER(SEARCH('[1]Lookup for use classification'!$C$12,C1978))),'[1]Lookup for use classification'!$A$12,IF(OR(ISNUMBER(SEARCH('[1]Lookup for use classification'!$B$13,C1978)),ISNUMBER(SEARCH('[1]Lookup for use classification'!$C$13,C1978)),ISNUMBER(SEARCH('[1]Lookup for use classification'!$D$13,C1978)),,ISNUMBER(SEARCH('[1]Lookup for use classification'!$C$13,C1978)),ISNUMBER(SEARCH('[1]Lookup for use classification'!$E$13,C1978))),'[1]Lookup for use classification'!$A$13,IF(OR(ISNUMBER(SEARCH('[1]Lookup for use classification'!$B$14,C1978)),ISNUMBER(SEARCH('[1]Lookup for use classification'!$C$14,C1978))),'[1]Lookup for use classification'!$A$14,"Other"))))))))))))</f>
        <v>Other</v>
      </c>
      <c r="E1978" s="15">
        <v>270</v>
      </c>
      <c r="F1978" s="13"/>
      <c r="G1978" s="15"/>
      <c r="H1978" s="164"/>
      <c r="I1978" s="164"/>
      <c r="J1978" s="7">
        <v>4537</v>
      </c>
      <c r="L1978" s="6"/>
    </row>
    <row r="1979" spans="1:12" hidden="1">
      <c r="A1979" s="134" t="s">
        <v>2073</v>
      </c>
      <c r="B1979" s="8" t="str">
        <f>IF(ISNA(VLOOKUP(CONCATENATE(A1979,C1979),EUS!$B$2:$B$1939,1,FALSE)),"","End Use Study")</f>
        <v>End Use Study</v>
      </c>
      <c r="C1979" s="14" t="s">
        <v>2591</v>
      </c>
      <c r="D1979" s="6" t="str">
        <f>IF(OR(ISNUMBER(SEARCH('[1]Lookup for use classification'!$B$1,C1979)),ISNUMBER(SEARCH('[1]Lookup for use classification'!$C$1,C1979)),ISNUMBER(SEARCH('[1]Lookup for use classification'!$D$1,C1979)),ISNUMBER(SEARCH('[1]Lookup for use classification'!$E$1,C1979))),'[1]Lookup for use classification'!$A$1,IF(ISNUMBER(SEARCH('[1]Lookup for use classification'!$B$2,C1979)),'[1]Lookup for use classification'!$A$2,IF(ISNUMBER(SEARCH('[1]Lookup for use classification'!$B$3,C1979)),'[1]Lookup for use classification'!$A$3,IF(OR(ISNUMBER(SEARCH('[1]Lookup for use classification'!$B$4,C1979)),ISNUMBER(SEARCH('[1]Lookup for use classification'!$C$4,C1979)),ISNUMBER(SEARCH('[1]Lookup for use classification'!$D$4,C1979)),ISNUMBER(SEARCH('[1]Lookup for use classification'!$E$4,C1979))),'[1]Lookup for use classification'!$A$4,IF(OR(ISNUMBER(SEARCH('[1]Lookup for use classification'!$B$5,C1979)),ISNUMBER(SEARCH('[1]Lookup for use classification'!$C$5,C1979)),ISNUMBER(SEARCH('[1]Lookup for use classification'!$D$5,C1979))),'[1]Lookup for use classification'!$A$5,IF(OR(ISNUMBER(SEARCH('[1]Lookup for use classification'!$B$7,C1979)),ISNUMBER(SEARCH('[1]Lookup for use classification'!$C$7,C1979)),ISNUMBER(SEARCH('[1]Lookup for use classification'!$D$7,C1979))),'[1]Lookup for use classification'!$A$7,IF(OR(ISNUMBER(SEARCH('[1]Lookup for use classification'!$B$9,C1979)),ISNUMBER(SEARCH('[1]Lookup for use classification'!$C$9,C1979)),ISNUMBER(SEARCH('[1]Lookup for use classification'!$D$9,C1979)),ISNUMBER(SEARCH('[1]Lookup for use classification'!$E$9,C1979)),ISNUMBER(SEARCH('[1]Lookup for use classification'!$F$9,C1979)),ISNUMBER(SEARCH('[1]Lookup for use classification'!$G$9,C1979)),ISNUMBER(SEARCH('[1]Lookup for use classification'!$H$9,C1979)),ISNUMBER(SEARCH('[1]Lookup for use classification'!$I$9,C1979)),ISNUMBER(SEARCH('[1]Lookup for use classification'!$J$9,C1979)),ISNUMBER(SEARCH('[1]Lookup for use classification'!$K$9,C1979))),'[1]Lookup for use classification'!$A$9,IF(OR(ISNUMBER(SEARCH('[1]Lookup for use classification'!$B$10,C1979)),ISNUMBER(SEARCH('[1]Lookup for use classification'!$C$10,C1979)),ISNUMBER(SEARCH('[1]Lookup for use classification'!$D$10,C1979)),ISNUMBER(SEARCH('[1]Lookup for use classification'!$E$10,C1979)),ISNUMBER(SEARCH('[1]Lookup for use classification'!$F$10,C1979)),ISNUMBER(SEARCH('[1]Lookup for use classification'!$G$10,C1979))),'[1]Lookup for use classification'!$A$10,IF(OR(ISNUMBER(SEARCH('[1]Lookup for use classification'!$B$11,C1979)),ISNUMBER(SEARCH('[1]Lookup for use classification'!$C$11,C1979))),'[1]Lookup for use classification'!$A$11,IF(OR(ISNUMBER(SEARCH('[1]Lookup for use classification'!$B$12,C1979)),ISNUMBER(SEARCH('[1]Lookup for use classification'!$C$12,C1979))),'[1]Lookup for use classification'!$A$12,IF(OR(ISNUMBER(SEARCH('[1]Lookup for use classification'!$B$13,C1979)),ISNUMBER(SEARCH('[1]Lookup for use classification'!$C$13,C1979)),ISNUMBER(SEARCH('[1]Lookup for use classification'!$D$13,C1979)),,ISNUMBER(SEARCH('[1]Lookup for use classification'!$C$13,C1979)),ISNUMBER(SEARCH('[1]Lookup for use classification'!$E$13,C1979))),'[1]Lookup for use classification'!$A$13,IF(OR(ISNUMBER(SEARCH('[1]Lookup for use classification'!$B$14,C1979)),ISNUMBER(SEARCH('[1]Lookup for use classification'!$C$14,C1979))),'[1]Lookup for use classification'!$A$14,"Other"))))))))))))</f>
        <v>Other</v>
      </c>
      <c r="E1979" s="15">
        <v>4320</v>
      </c>
      <c r="F1979" s="13"/>
      <c r="G1979" s="15"/>
      <c r="H1979" s="164"/>
      <c r="I1979" s="164"/>
      <c r="J1979" s="7"/>
      <c r="L1979" s="6"/>
    </row>
    <row r="1980" spans="1:12" hidden="1">
      <c r="A1980" s="134" t="s">
        <v>2073</v>
      </c>
      <c r="B1980" s="8" t="str">
        <f>IF(ISNA(VLOOKUP(CONCATENATE(A1980,C1980),EUS!$B$2:$B$1939,1,FALSE)),"","End Use Study")</f>
        <v>End Use Study</v>
      </c>
      <c r="C1980" s="14" t="s">
        <v>2765</v>
      </c>
      <c r="D1980" s="6" t="str">
        <f>IF(OR(ISNUMBER(SEARCH('[1]Lookup for use classification'!$B$1,C1980)),ISNUMBER(SEARCH('[1]Lookup for use classification'!$C$1,C1980)),ISNUMBER(SEARCH('[1]Lookup for use classification'!$D$1,C1980)),ISNUMBER(SEARCH('[1]Lookup for use classification'!$E$1,C1980))),'[1]Lookup for use classification'!$A$1,IF(ISNUMBER(SEARCH('[1]Lookup for use classification'!$B$2,C1980)),'[1]Lookup for use classification'!$A$2,IF(ISNUMBER(SEARCH('[1]Lookup for use classification'!$B$3,C1980)),'[1]Lookup for use classification'!$A$3,IF(OR(ISNUMBER(SEARCH('[1]Lookup for use classification'!$B$4,C1980)),ISNUMBER(SEARCH('[1]Lookup for use classification'!$C$4,C1980)),ISNUMBER(SEARCH('[1]Lookup for use classification'!$D$4,C1980)),ISNUMBER(SEARCH('[1]Lookup for use classification'!$E$4,C1980))),'[1]Lookup for use classification'!$A$4,IF(OR(ISNUMBER(SEARCH('[1]Lookup for use classification'!$B$5,C1980)),ISNUMBER(SEARCH('[1]Lookup for use classification'!$C$5,C1980)),ISNUMBER(SEARCH('[1]Lookup for use classification'!$D$5,C1980))),'[1]Lookup for use classification'!$A$5,IF(OR(ISNUMBER(SEARCH('[1]Lookup for use classification'!$B$7,C1980)),ISNUMBER(SEARCH('[1]Lookup for use classification'!$C$7,C1980)),ISNUMBER(SEARCH('[1]Lookup for use classification'!$D$7,C1980))),'[1]Lookup for use classification'!$A$7,IF(OR(ISNUMBER(SEARCH('[1]Lookup for use classification'!$B$9,C1980)),ISNUMBER(SEARCH('[1]Lookup for use classification'!$C$9,C1980)),ISNUMBER(SEARCH('[1]Lookup for use classification'!$D$9,C1980)),ISNUMBER(SEARCH('[1]Lookup for use classification'!$E$9,C1980)),ISNUMBER(SEARCH('[1]Lookup for use classification'!$F$9,C1980)),ISNUMBER(SEARCH('[1]Lookup for use classification'!$G$9,C1980)),ISNUMBER(SEARCH('[1]Lookup for use classification'!$H$9,C1980)),ISNUMBER(SEARCH('[1]Lookup for use classification'!$I$9,C1980)),ISNUMBER(SEARCH('[1]Lookup for use classification'!$J$9,C1980)),ISNUMBER(SEARCH('[1]Lookup for use classification'!$K$9,C1980))),'[1]Lookup for use classification'!$A$9,IF(OR(ISNUMBER(SEARCH('[1]Lookup for use classification'!$B$10,C1980)),ISNUMBER(SEARCH('[1]Lookup for use classification'!$C$10,C1980)),ISNUMBER(SEARCH('[1]Lookup for use classification'!$D$10,C1980)),ISNUMBER(SEARCH('[1]Lookup for use classification'!$E$10,C1980)),ISNUMBER(SEARCH('[1]Lookup for use classification'!$F$10,C1980)),ISNUMBER(SEARCH('[1]Lookup for use classification'!$G$10,C1980))),'[1]Lookup for use classification'!$A$10,IF(OR(ISNUMBER(SEARCH('[1]Lookup for use classification'!$B$11,C1980)),ISNUMBER(SEARCH('[1]Lookup for use classification'!$C$11,C1980))),'[1]Lookup for use classification'!$A$11,IF(OR(ISNUMBER(SEARCH('[1]Lookup for use classification'!$B$12,C1980)),ISNUMBER(SEARCH('[1]Lookup for use classification'!$C$12,C1980))),'[1]Lookup for use classification'!$A$12,IF(OR(ISNUMBER(SEARCH('[1]Lookup for use classification'!$B$13,C1980)),ISNUMBER(SEARCH('[1]Lookup for use classification'!$C$13,C1980)),ISNUMBER(SEARCH('[1]Lookup for use classification'!$D$13,C1980)),,ISNUMBER(SEARCH('[1]Lookup for use classification'!$C$13,C1980)),ISNUMBER(SEARCH('[1]Lookup for use classification'!$E$13,C1980))),'[1]Lookup for use classification'!$A$13,IF(OR(ISNUMBER(SEARCH('[1]Lookup for use classification'!$B$14,C1980)),ISNUMBER(SEARCH('[1]Lookup for use classification'!$C$14,C1980))),'[1]Lookup for use classification'!$A$14,"Other"))))))))))))</f>
        <v>Other</v>
      </c>
      <c r="E1980" s="15">
        <v>4580</v>
      </c>
      <c r="F1980" s="13"/>
      <c r="G1980" s="15"/>
      <c r="H1980" s="164"/>
      <c r="I1980" s="164"/>
      <c r="J1980" s="7"/>
      <c r="L1980" s="6"/>
    </row>
    <row r="1981" spans="1:12" hidden="1">
      <c r="A1981" s="188" t="s">
        <v>2076</v>
      </c>
      <c r="B1981" s="8" t="str">
        <f>IF(ISNA(VLOOKUP(CONCATENATE(A1981,C1981),ARIS!$A$1:$A$959,1,FALSE)),"","ARIS")</f>
        <v>ARIS</v>
      </c>
      <c r="C1981" s="223" t="s">
        <v>2766</v>
      </c>
      <c r="D1981" s="6" t="str">
        <f>IF(OR(ISNUMBER(SEARCH('[1]Lookup for use classification'!$B$1,C1981)),ISNUMBER(SEARCH('[1]Lookup for use classification'!$C$1,C1981)),ISNUMBER(SEARCH('[1]Lookup for use classification'!$D$1,C1981)),ISNUMBER(SEARCH('[1]Lookup for use classification'!$E$1,C1981))),'[1]Lookup for use classification'!$A$1,IF(ISNUMBER(SEARCH('[1]Lookup for use classification'!$B$2,C1981)),'[1]Lookup for use classification'!$A$2,IF(ISNUMBER(SEARCH('[1]Lookup for use classification'!$B$3,C1981)),'[1]Lookup for use classification'!$A$3,IF(OR(ISNUMBER(SEARCH('[1]Lookup for use classification'!$B$4,C1981)),ISNUMBER(SEARCH('[1]Lookup for use classification'!$C$4,C1981)),ISNUMBER(SEARCH('[1]Lookup for use classification'!$D$4,C1981)),ISNUMBER(SEARCH('[1]Lookup for use classification'!$E$4,C1981))),'[1]Lookup for use classification'!$A$4,IF(OR(ISNUMBER(SEARCH('[1]Lookup for use classification'!$B$5,C1981)),ISNUMBER(SEARCH('[1]Lookup for use classification'!$C$5,C1981)),ISNUMBER(SEARCH('[1]Lookup for use classification'!$D$5,C1981))),'[1]Lookup for use classification'!$A$5,IF(OR(ISNUMBER(SEARCH('[1]Lookup for use classification'!$B$7,C1981)),ISNUMBER(SEARCH('[1]Lookup for use classification'!$C$7,C1981)),ISNUMBER(SEARCH('[1]Lookup for use classification'!$D$7,C1981))),'[1]Lookup for use classification'!$A$7,IF(OR(ISNUMBER(SEARCH('[1]Lookup for use classification'!$B$9,C1981)),ISNUMBER(SEARCH('[1]Lookup for use classification'!$C$9,C1981)),ISNUMBER(SEARCH('[1]Lookup for use classification'!$D$9,C1981)),ISNUMBER(SEARCH('[1]Lookup for use classification'!$E$9,C1981)),ISNUMBER(SEARCH('[1]Lookup for use classification'!$F$9,C1981)),ISNUMBER(SEARCH('[1]Lookup for use classification'!$G$9,C1981)),ISNUMBER(SEARCH('[1]Lookup for use classification'!$H$9,C1981)),ISNUMBER(SEARCH('[1]Lookup for use classification'!$I$9,C1981)),ISNUMBER(SEARCH('[1]Lookup for use classification'!$J$9,C1981)),ISNUMBER(SEARCH('[1]Lookup for use classification'!$K$9,C1981))),'[1]Lookup for use classification'!$A$9,IF(OR(ISNUMBER(SEARCH('[1]Lookup for use classification'!$B$10,C1981)),ISNUMBER(SEARCH('[1]Lookup for use classification'!$C$10,C1981)),ISNUMBER(SEARCH('[1]Lookup for use classification'!$D$10,C1981)),ISNUMBER(SEARCH('[1]Lookup for use classification'!$E$10,C1981)),ISNUMBER(SEARCH('[1]Lookup for use classification'!$F$10,C1981)),ISNUMBER(SEARCH('[1]Lookup for use classification'!$G$10,C1981))),'[1]Lookup for use classification'!$A$10,IF(OR(ISNUMBER(SEARCH('[1]Lookup for use classification'!$B$11,C1981)),ISNUMBER(SEARCH('[1]Lookup for use classification'!$C$11,C1981))),'[1]Lookup for use classification'!$A$11,IF(OR(ISNUMBER(SEARCH('[1]Lookup for use classification'!$B$12,C1981)),ISNUMBER(SEARCH('[1]Lookup for use classification'!$C$12,C1981))),'[1]Lookup for use classification'!$A$12,IF(OR(ISNUMBER(SEARCH('[1]Lookup for use classification'!$B$13,C1981)),ISNUMBER(SEARCH('[1]Lookup for use classification'!$C$13,C1981)),ISNUMBER(SEARCH('[1]Lookup for use classification'!$D$13,C1981)),,ISNUMBER(SEARCH('[1]Lookup for use classification'!$C$13,C1981)),ISNUMBER(SEARCH('[1]Lookup for use classification'!$E$13,C1981))),'[1]Lookup for use classification'!$A$13,IF(OR(ISNUMBER(SEARCH('[1]Lookup for use classification'!$B$14,C1981)),ISNUMBER(SEARCH('[1]Lookup for use classification'!$C$14,C1981))),'[1]Lookup for use classification'!$A$14,"Other"))))))))))))</f>
        <v>Other</v>
      </c>
      <c r="E1981" s="224">
        <v>13117</v>
      </c>
      <c r="F1981" s="222"/>
      <c r="G1981" s="224"/>
      <c r="H1981" s="164">
        <v>3568.3357664233577</v>
      </c>
      <c r="I1981" s="164"/>
      <c r="J1981" s="165">
        <v>223408.01065400001</v>
      </c>
    </row>
    <row r="1982" spans="1:12" hidden="1">
      <c r="A1982" s="188" t="s">
        <v>2076</v>
      </c>
      <c r="B1982" s="8" t="str">
        <f>IF(ISNA(VLOOKUP(CONCATENATE(A1982,C1982),ARIS!$A$1:$A$959,1,FALSE)),"","ARIS")</f>
        <v>ARIS</v>
      </c>
      <c r="C1982" s="223" t="s">
        <v>2490</v>
      </c>
      <c r="D1982" s="165" t="s">
        <v>2424</v>
      </c>
      <c r="E1982" s="224">
        <v>7040</v>
      </c>
      <c r="F1982" s="222"/>
      <c r="G1982" s="224"/>
      <c r="H1982" s="164"/>
      <c r="I1982" s="164"/>
      <c r="J1982" s="165">
        <v>49606.446453999997</v>
      </c>
    </row>
    <row r="1983" spans="1:12" hidden="1">
      <c r="A1983" s="134" t="s">
        <v>2073</v>
      </c>
      <c r="B1983" s="8" t="str">
        <f>IF(ISNA(VLOOKUP(CONCATENATE(A1983,C1983),EUS!$B$2:$B$1939,1,FALSE)),"","End Use Study")</f>
        <v>End Use Study</v>
      </c>
      <c r="C1983" s="14" t="s">
        <v>2434</v>
      </c>
      <c r="D1983" s="165" t="s">
        <v>2424</v>
      </c>
      <c r="E1983" s="15">
        <v>9956</v>
      </c>
      <c r="F1983" s="13"/>
      <c r="G1983" s="15"/>
      <c r="H1983" s="164"/>
      <c r="I1983" s="164"/>
      <c r="J1983" s="7"/>
      <c r="L1983" s="6"/>
    </row>
    <row r="1984" spans="1:12" hidden="1">
      <c r="A1984" s="188" t="s">
        <v>2073</v>
      </c>
      <c r="B1984" s="8" t="str">
        <f>IF(ISNA(VLOOKUP(CONCATENATE(A1984,C1984),ARIS!$A$1:$A$959,1,FALSE)),"","ARIS")</f>
        <v>ARIS</v>
      </c>
      <c r="C1984" s="223" t="s">
        <v>2359</v>
      </c>
      <c r="D1984" s="11" t="s">
        <v>213</v>
      </c>
      <c r="E1984" s="224">
        <v>2695</v>
      </c>
      <c r="F1984" s="222"/>
      <c r="G1984" s="224"/>
      <c r="H1984" s="164">
        <v>5144.6423357664235</v>
      </c>
      <c r="I1984" s="164"/>
      <c r="J1984" s="165">
        <v>45441.075437333318</v>
      </c>
    </row>
    <row r="1985" spans="1:12" hidden="1">
      <c r="A1985" s="138" t="s">
        <v>2073</v>
      </c>
      <c r="B1985" s="8" t="str">
        <f>IF(ISNA(VLOOKUP(CONCATENATE(A1985,C1985),EUS!$B$2:$B$1939,1,FALSE)),"","End Use Study")</f>
        <v>End Use Study</v>
      </c>
      <c r="C1985" s="14" t="s">
        <v>96</v>
      </c>
      <c r="D1985" s="11" t="s">
        <v>213</v>
      </c>
      <c r="E1985" s="15">
        <v>2780</v>
      </c>
      <c r="F1985" s="13"/>
      <c r="G1985" s="15"/>
      <c r="H1985" s="164"/>
      <c r="I1985" s="164"/>
      <c r="J1985" s="7">
        <v>24585</v>
      </c>
      <c r="L1985" s="6"/>
    </row>
    <row r="1986" spans="1:12" hidden="1">
      <c r="A1986" s="188" t="s">
        <v>2076</v>
      </c>
      <c r="B1986" s="8" t="str">
        <f>IF(ISNA(VLOOKUP(CONCATENATE(A1986,C1986),ARIS!$A$1:$A$959,1,FALSE)),"","ARIS")</f>
        <v>ARIS</v>
      </c>
      <c r="C1986" s="223" t="s">
        <v>2358</v>
      </c>
      <c r="D1986" s="11" t="s">
        <v>213</v>
      </c>
      <c r="E1986" s="224">
        <v>3800</v>
      </c>
      <c r="F1986" s="222"/>
      <c r="G1986" s="224"/>
      <c r="H1986" s="164"/>
      <c r="I1986" s="164"/>
      <c r="J1986" s="165">
        <v>43301.889713499993</v>
      </c>
    </row>
    <row r="1987" spans="1:12" hidden="1">
      <c r="A1987" s="138" t="s">
        <v>2073</v>
      </c>
      <c r="B1987" s="8" t="str">
        <f>IF(ISNA(VLOOKUP(CONCATENATE(A1987,C1987),EUS!$B$2:$B$1939,1,FALSE)),"","End Use Study")</f>
        <v>End Use Study</v>
      </c>
      <c r="C1987" s="14" t="s">
        <v>2303</v>
      </c>
      <c r="D1987" s="11" t="s">
        <v>213</v>
      </c>
      <c r="E1987" s="15">
        <v>4752</v>
      </c>
      <c r="F1987" s="13"/>
      <c r="G1987" s="15"/>
      <c r="H1987" s="164"/>
      <c r="I1987" s="164"/>
      <c r="J1987" s="7">
        <v>39360</v>
      </c>
      <c r="L1987" s="6"/>
    </row>
    <row r="1988" spans="1:12" hidden="1">
      <c r="A1988" s="134" t="s">
        <v>2073</v>
      </c>
      <c r="B1988" s="8" t="str">
        <f>IF(ISNA(VLOOKUP(CONCATENATE(A1988,C1988),EUS!$B$2:$B$1939,1,FALSE)),"","End Use Study")</f>
        <v>End Use Study</v>
      </c>
      <c r="C1988" s="14" t="s">
        <v>2201</v>
      </c>
      <c r="D1988" s="6" t="str">
        <f>IF(OR(ISNUMBER(SEARCH('[1]Lookup for use classification'!$B$1,C1988)),ISNUMBER(SEARCH('[1]Lookup for use classification'!$C$1,C1988)),ISNUMBER(SEARCH('[1]Lookup for use classification'!$D$1,C1988)),ISNUMBER(SEARCH('[1]Lookup for use classification'!$E$1,C1988))),'[1]Lookup for use classification'!$A$1,IF(ISNUMBER(SEARCH('[1]Lookup for use classification'!$B$2,C1988)),'[1]Lookup for use classification'!$A$2,IF(ISNUMBER(SEARCH('[1]Lookup for use classification'!$B$3,C1988)),'[1]Lookup for use classification'!$A$3,IF(OR(ISNUMBER(SEARCH('[1]Lookup for use classification'!$B$4,C1988)),ISNUMBER(SEARCH('[1]Lookup for use classification'!$C$4,C1988)),ISNUMBER(SEARCH('[1]Lookup for use classification'!$D$4,C1988)),ISNUMBER(SEARCH('[1]Lookup for use classification'!$E$4,C1988))),'[1]Lookup for use classification'!$A$4,IF(OR(ISNUMBER(SEARCH('[1]Lookup for use classification'!$B$5,C1988)),ISNUMBER(SEARCH('[1]Lookup for use classification'!$C$5,C1988)),ISNUMBER(SEARCH('[1]Lookup for use classification'!$D$5,C1988))),'[1]Lookup for use classification'!$A$5,IF(OR(ISNUMBER(SEARCH('[1]Lookup for use classification'!$B$7,C1988)),ISNUMBER(SEARCH('[1]Lookup for use classification'!$C$7,C1988)),ISNUMBER(SEARCH('[1]Lookup for use classification'!$D$7,C1988))),'[1]Lookup for use classification'!$A$7,IF(OR(ISNUMBER(SEARCH('[1]Lookup for use classification'!$B$9,C1988)),ISNUMBER(SEARCH('[1]Lookup for use classification'!$C$9,C1988)),ISNUMBER(SEARCH('[1]Lookup for use classification'!$D$9,C1988)),ISNUMBER(SEARCH('[1]Lookup for use classification'!$E$9,C1988)),ISNUMBER(SEARCH('[1]Lookup for use classification'!$F$9,C1988)),ISNUMBER(SEARCH('[1]Lookup for use classification'!$G$9,C1988)),ISNUMBER(SEARCH('[1]Lookup for use classification'!$H$9,C1988)),ISNUMBER(SEARCH('[1]Lookup for use classification'!$I$9,C1988)),ISNUMBER(SEARCH('[1]Lookup for use classification'!$J$9,C1988)),ISNUMBER(SEARCH('[1]Lookup for use classification'!$K$9,C1988))),'[1]Lookup for use classification'!$A$9,IF(OR(ISNUMBER(SEARCH('[1]Lookup for use classification'!$B$10,C1988)),ISNUMBER(SEARCH('[1]Lookup for use classification'!$C$10,C1988)),ISNUMBER(SEARCH('[1]Lookup for use classification'!$D$10,C1988)),ISNUMBER(SEARCH('[1]Lookup for use classification'!$E$10,C1988)),ISNUMBER(SEARCH('[1]Lookup for use classification'!$F$10,C1988)),ISNUMBER(SEARCH('[1]Lookup for use classification'!$G$10,C1988))),'[1]Lookup for use classification'!$A$10,IF(OR(ISNUMBER(SEARCH('[1]Lookup for use classification'!$B$11,C1988)),ISNUMBER(SEARCH('[1]Lookup for use classification'!$C$11,C1988))),'[1]Lookup for use classification'!$A$11,IF(OR(ISNUMBER(SEARCH('[1]Lookup for use classification'!$B$12,C1988)),ISNUMBER(SEARCH('[1]Lookup for use classification'!$C$12,C1988))),'[1]Lookup for use classification'!$A$12,IF(OR(ISNUMBER(SEARCH('[1]Lookup for use classification'!$B$13,C1988)),ISNUMBER(SEARCH('[1]Lookup for use classification'!$C$13,C1988)),ISNUMBER(SEARCH('[1]Lookup for use classification'!$D$13,C1988)),,ISNUMBER(SEARCH('[1]Lookup for use classification'!$C$13,C1988)),ISNUMBER(SEARCH('[1]Lookup for use classification'!$E$13,C1988))),'[1]Lookup for use classification'!$A$13,IF(OR(ISNUMBER(SEARCH('[1]Lookup for use classification'!$B$14,C1988)),ISNUMBER(SEARCH('[1]Lookup for use classification'!$C$14,C1988))),'[1]Lookup for use classification'!$A$14,"Other"))))))))))))</f>
        <v>Retail - Other</v>
      </c>
      <c r="E1988" s="15">
        <v>896</v>
      </c>
      <c r="F1988" s="13"/>
      <c r="G1988" s="15"/>
      <c r="H1988" s="164">
        <v>1800</v>
      </c>
      <c r="I1988" s="164"/>
      <c r="J1988" s="7"/>
      <c r="L1988" s="6"/>
    </row>
    <row r="1989" spans="1:12" hidden="1">
      <c r="A1989" s="138" t="s">
        <v>2073</v>
      </c>
      <c r="B1989" s="8" t="str">
        <f>IF(ISNA(VLOOKUP(CONCATENATE(A1989,C1989),EUS!$B$2:$B$1939,1,FALSE)),"","End Use Study")</f>
        <v>End Use Study</v>
      </c>
      <c r="C1989" s="14" t="s">
        <v>2075</v>
      </c>
      <c r="D1989" s="6" t="str">
        <f>IF(OR(ISNUMBER(SEARCH('[1]Lookup for use classification'!$B$1,C1989)),ISNUMBER(SEARCH('[1]Lookup for use classification'!$C$1,C1989)),ISNUMBER(SEARCH('[1]Lookup for use classification'!$D$1,C1989))),'[1]Lookup for use classification'!$A$1,IF(ISNUMBER(SEARCH('[1]Lookup for use classification'!$B$2,C1989)),'[1]Lookup for use classification'!$A$2,IF(ISNUMBER(SEARCH('[1]Lookup for use classification'!$B$3,C1989)),'[1]Lookup for use classification'!$A$3,IF(OR(ISNUMBER(SEARCH('[1]Lookup for use classification'!$B$4,C1989)),ISNUMBER(SEARCH('[1]Lookup for use classification'!$C$4,C1989))),'[1]Lookup for use classification'!$A$4,IF(OR(ISNUMBER(SEARCH('[1]Lookup for use classification'!$B$5,C1989)),ISNUMBER(SEARCH('[1]Lookup for use classification'!$C$5,C1989)),ISNUMBER(SEARCH('[1]Lookup for use classification'!$D$5,C1989))),'[1]Lookup for use classification'!$A$5,IF(OR(ISNUMBER(SEARCH('[1]Lookup for use classification'!$B$7,C1989)),ISNUMBER(SEARCH('[1]Lookup for use classification'!$C$7,C1989)),ISNUMBER(SEARCH('[1]Lookup for use classification'!$D$7,C1989))),'[1]Lookup for use classification'!$A$7,IF(OR(ISNUMBER(SEARCH('[1]Lookup for use classification'!$B$9,C1989)),ISNUMBER(SEARCH('[1]Lookup for use classification'!$C$9,C1989)),ISNUMBER(SEARCH('[1]Lookup for use classification'!$D$9,C1989)),ISNUMBER(SEARCH('[1]Lookup for use classification'!$E$9,C1989)),ISNUMBER(SEARCH('[1]Lookup for use classification'!$F$9,C1989)),ISNUMBER(SEARCH('[1]Lookup for use classification'!$G$9,C1989))),'[1]Lookup for use classification'!$A$9,IF(OR(ISNUMBER(SEARCH('[1]Lookup for use classification'!$B$10,C1989)),ISNUMBER(SEARCH('[1]Lookup for use classification'!$C$10,C1989)),ISNUMBER(SEARCH('[1]Lookup for use classification'!$D$10,C1989)),ISNUMBER(SEARCH('[1]Lookup for use classification'!$E$10,C1989)),ISNUMBER(SEARCH('[1]Lookup for use classification'!$F$10,C1989))),'[1]Lookup for use classification'!$A$10,IF(OR(ISNUMBER(SEARCH('[1]Lookup for use classification'!$B$11,C1989)),ISNUMBER(SEARCH('[1]Lookup for use classification'!$C$11,C1989))),'[1]Lookup for use classification'!$A$11,IF(OR(ISNUMBER(SEARCH('[1]Lookup for use classification'!$B$12,C1989)),ISNUMBER(SEARCH('[1]Lookup for use classification'!$C$12,C1989))),'[1]Lookup for use classification'!$A$12,"Nope"))))))))))</f>
        <v>Warehousing</v>
      </c>
      <c r="E1989" s="15">
        <v>500</v>
      </c>
      <c r="F1989" s="13"/>
      <c r="G1989" s="15"/>
      <c r="H1989" s="164">
        <v>1500</v>
      </c>
      <c r="I1989" s="164"/>
      <c r="J1989" s="7"/>
      <c r="L1989" s="6"/>
    </row>
    <row r="1990" spans="1:12" hidden="1">
      <c r="A1990" s="138" t="s">
        <v>2073</v>
      </c>
      <c r="B1990" s="8" t="str">
        <f>IF(ISNA(VLOOKUP(CONCATENATE(A1990,C1990),EUS!$B$2:$B$1939,1,FALSE)),"","End Use Study")</f>
        <v>End Use Study</v>
      </c>
      <c r="C1990" s="14" t="s">
        <v>442</v>
      </c>
      <c r="D1990" s="165" t="s">
        <v>1980</v>
      </c>
      <c r="E1990" s="15">
        <v>3800</v>
      </c>
      <c r="F1990" s="13"/>
      <c r="G1990" s="15"/>
      <c r="H1990" s="164"/>
      <c r="I1990" s="164"/>
      <c r="J1990" s="7"/>
      <c r="L1990" s="6"/>
    </row>
    <row r="1991" spans="1:12" hidden="1">
      <c r="A1991" s="188" t="s">
        <v>2076</v>
      </c>
      <c r="B1991" s="8" t="str">
        <f>IF(ISNA(VLOOKUP(CONCATENATE(A1991,C1991),ARIS!$A$1:$A$959,1,FALSE)),"","ARIS")</f>
        <v>ARIS</v>
      </c>
      <c r="C1991" s="223" t="s">
        <v>2077</v>
      </c>
      <c r="D1991" s="6" t="str">
        <f>IF(OR(ISNUMBER(SEARCH('[1]Lookup for use classification'!$B$1,C1991)),ISNUMBER(SEARCH('[1]Lookup for use classification'!$C$1,C1991)),ISNUMBER(SEARCH('[1]Lookup for use classification'!$D$1,C1991))),'[1]Lookup for use classification'!$A$1,IF(ISNUMBER(SEARCH('[1]Lookup for use classification'!$B$2,C1991)),'[1]Lookup for use classification'!$A$2,IF(ISNUMBER(SEARCH('[1]Lookup for use classification'!$B$3,C1991)),'[1]Lookup for use classification'!$A$3,IF(OR(ISNUMBER(SEARCH('[1]Lookup for use classification'!$B$4,C1991)),ISNUMBER(SEARCH('[1]Lookup for use classification'!$C$4,C1991))),'[1]Lookup for use classification'!$A$4,IF(OR(ISNUMBER(SEARCH('[1]Lookup for use classification'!$B$5,C1991)),ISNUMBER(SEARCH('[1]Lookup for use classification'!$C$5,C1991)),ISNUMBER(SEARCH('[1]Lookup for use classification'!$D$5,C1991))),'[1]Lookup for use classification'!$A$5,IF(OR(ISNUMBER(SEARCH('[1]Lookup for use classification'!$B$7,C1991)),ISNUMBER(SEARCH('[1]Lookup for use classification'!$C$7,C1991)),ISNUMBER(SEARCH('[1]Lookup for use classification'!$D$7,C1991))),'[1]Lookup for use classification'!$A$7,IF(OR(ISNUMBER(SEARCH('[1]Lookup for use classification'!$B$9,C1991)),ISNUMBER(SEARCH('[1]Lookup for use classification'!$C$9,C1991)),ISNUMBER(SEARCH('[1]Lookup for use classification'!$D$9,C1991)),ISNUMBER(SEARCH('[1]Lookup for use classification'!$E$9,C1991)),ISNUMBER(SEARCH('[1]Lookup for use classification'!$F$9,C1991)),ISNUMBER(SEARCH('[1]Lookup for use classification'!$G$9,C1991))),'[1]Lookup for use classification'!$A$9,IF(OR(ISNUMBER(SEARCH('[1]Lookup for use classification'!$B$10,C1991)),ISNUMBER(SEARCH('[1]Lookup for use classification'!$C$10,C1991)),ISNUMBER(SEARCH('[1]Lookup for use classification'!$D$10,C1991)),ISNUMBER(SEARCH('[1]Lookup for use classification'!$E$10,C1991)),ISNUMBER(SEARCH('[1]Lookup for use classification'!$F$10,C1991))),'[1]Lookup for use classification'!$A$10,IF(OR(ISNUMBER(SEARCH('[1]Lookup for use classification'!$B$11,C1991)),ISNUMBER(SEARCH('[1]Lookup for use classification'!$C$11,C1991))),'[1]Lookup for use classification'!$A$11,IF(OR(ISNUMBER(SEARCH('[1]Lookup for use classification'!$B$12,C1991)),ISNUMBER(SEARCH('[1]Lookup for use classification'!$C$12,C1991))),'[1]Lookup for use classification'!$A$12,"Nope"))))))))))</f>
        <v>Warehousing</v>
      </c>
      <c r="E1991" s="224">
        <v>5063</v>
      </c>
      <c r="F1991" s="222"/>
      <c r="G1991" s="224"/>
      <c r="H1991" s="164"/>
      <c r="I1991" s="164"/>
      <c r="J1991" s="165">
        <v>224391.019501</v>
      </c>
    </row>
    <row r="1992" spans="1:12" hidden="1">
      <c r="A1992" s="188" t="s">
        <v>2073</v>
      </c>
      <c r="B1992" s="8" t="str">
        <f>IF(ISNA(VLOOKUP(CONCATENATE(A1992,C1992),ARIS!$A$1:$A$959,1,FALSE)),"","ARIS")</f>
        <v>ARIS</v>
      </c>
      <c r="C1992" s="223" t="s">
        <v>2074</v>
      </c>
      <c r="D1992" s="165" t="s">
        <v>1980</v>
      </c>
      <c r="E1992" s="224">
        <v>13117</v>
      </c>
      <c r="F1992" s="222"/>
      <c r="G1992" s="224"/>
      <c r="H1992" s="164">
        <v>7407</v>
      </c>
      <c r="I1992" s="164"/>
      <c r="J1992" s="165">
        <v>223386.00986999998</v>
      </c>
    </row>
    <row r="1993" spans="1:12" hidden="1">
      <c r="A1993" s="185" t="s">
        <v>3459</v>
      </c>
      <c r="B1993" s="8" t="s">
        <v>6055</v>
      </c>
      <c r="C1993" s="223"/>
      <c r="D1993" s="165" t="s">
        <v>3335</v>
      </c>
      <c r="E1993" s="224">
        <v>6696</v>
      </c>
      <c r="F1993" s="222"/>
      <c r="G1993" s="224"/>
      <c r="H1993" s="164"/>
      <c r="I1993" s="164"/>
      <c r="K1993" s="163"/>
    </row>
    <row r="1994" spans="1:12" hidden="1">
      <c r="A1994" s="185" t="s">
        <v>1041</v>
      </c>
      <c r="B1994" s="8" t="s">
        <v>5833</v>
      </c>
      <c r="C1994" s="223"/>
      <c r="D1994" s="165" t="s">
        <v>3335</v>
      </c>
      <c r="E1994" s="232">
        <v>24733</v>
      </c>
      <c r="F1994" s="232"/>
      <c r="G1994" s="232"/>
      <c r="H1994" s="164">
        <v>18000</v>
      </c>
      <c r="I1994" s="164"/>
      <c r="J1994" s="186">
        <v>262036</v>
      </c>
    </row>
    <row r="1995" spans="1:12" hidden="1">
      <c r="A1995" s="188" t="s">
        <v>2360</v>
      </c>
      <c r="B1995" s="8" t="str">
        <f>IF(ISNA(VLOOKUP(CONCATENATE(A1995,C1995),ARIS!$A$1:$A$959,1,FALSE)),"","ARIS")</f>
        <v>ARIS</v>
      </c>
      <c r="C1995" s="223" t="s">
        <v>3264</v>
      </c>
      <c r="D1995" s="165" t="s">
        <v>3232</v>
      </c>
      <c r="E1995" s="224">
        <v>1125</v>
      </c>
      <c r="F1995" s="224"/>
      <c r="G1995" s="224"/>
      <c r="H1995" s="164">
        <v>457.34306569343067</v>
      </c>
      <c r="I1995" s="164"/>
      <c r="J1995" s="165">
        <v>7316.7325166666651</v>
      </c>
    </row>
    <row r="1996" spans="1:12" hidden="1">
      <c r="A1996" s="188" t="s">
        <v>2360</v>
      </c>
      <c r="B1996" s="8" t="str">
        <f>IF(ISNA(VLOOKUP(CONCATENATE(A1996,C1996),ARIS!$A$1:$A$959,1,FALSE)),"","ARIS")</f>
        <v>ARIS</v>
      </c>
      <c r="C1996" s="223" t="s">
        <v>3088</v>
      </c>
      <c r="D1996" s="165" t="s">
        <v>377</v>
      </c>
      <c r="E1996" s="224">
        <v>2176</v>
      </c>
      <c r="F1996" s="224"/>
      <c r="G1996" s="224"/>
      <c r="H1996" s="164">
        <v>623.38686131386862</v>
      </c>
      <c r="I1996" s="164"/>
      <c r="J1996" s="165">
        <v>4462.7068306666661</v>
      </c>
    </row>
    <row r="1997" spans="1:12" hidden="1">
      <c r="A1997" s="134" t="s">
        <v>1041</v>
      </c>
      <c r="B1997" s="8" t="str">
        <f>IF(ISNA(VLOOKUP(CONCATENATE(A1997,C1997),EUS!$B$2:$B$1939,1,FALSE)),"","End Use Study")</f>
        <v>End Use Study</v>
      </c>
      <c r="C1997" s="12" t="s">
        <v>153</v>
      </c>
      <c r="D1997" s="6" t="s">
        <v>377</v>
      </c>
      <c r="E1997" s="9">
        <v>4000</v>
      </c>
      <c r="F1997" s="13"/>
      <c r="G1997" s="13"/>
      <c r="H1997" s="164">
        <v>2200</v>
      </c>
      <c r="I1997" s="164"/>
      <c r="J1997" s="7">
        <v>13200</v>
      </c>
      <c r="L1997" s="6"/>
    </row>
    <row r="1998" spans="1:12" hidden="1">
      <c r="A1998" s="187" t="s">
        <v>1041</v>
      </c>
      <c r="B1998" s="167" t="s">
        <v>4456</v>
      </c>
      <c r="C1998" s="233" t="s">
        <v>37</v>
      </c>
      <c r="D1998" s="6" t="str">
        <f>IF(OR(ISNUMBER(SEARCH('[1]Lookup for use classification'!$B$1,C1998)),ISNUMBER(SEARCH('[1]Lookup for use classification'!$C$1,C1998)),ISNUMBER(SEARCH('[1]Lookup for use classification'!$D$1,C1998)),ISNUMBER(SEARCH('[1]Lookup for use classification'!$E$1,C1998))),'[1]Lookup for use classification'!$A$1,IF(ISNUMBER(SEARCH('[1]Lookup for use classification'!$B$2,C1998)),'[1]Lookup for use classification'!$A$2,IF(ISNUMBER(SEARCH('[1]Lookup for use classification'!$B$3,C1998)),'[1]Lookup for use classification'!$A$3,IF(OR(ISNUMBER(SEARCH('[1]Lookup for use classification'!$B$4,C1998)),ISNUMBER(SEARCH('[1]Lookup for use classification'!$C$4,C1998)),ISNUMBER(SEARCH('[1]Lookup for use classification'!$D$4,C1998)),ISNUMBER(SEARCH('[1]Lookup for use classification'!$E$4,C1998))),'[1]Lookup for use classification'!$A$4,IF(OR(ISNUMBER(SEARCH('[1]Lookup for use classification'!$B$5,C1998)),ISNUMBER(SEARCH('[1]Lookup for use classification'!$C$5,C1998)),ISNUMBER(SEARCH('[1]Lookup for use classification'!$D$5,C1998))),'[1]Lookup for use classification'!$A$5,IF(OR(ISNUMBER(SEARCH('[1]Lookup for use classification'!$B$7,C1998)),ISNUMBER(SEARCH('[1]Lookup for use classification'!$C$7,C1998)),ISNUMBER(SEARCH('[1]Lookup for use classification'!$D$7,C1998))),'[1]Lookup for use classification'!$A$7,IF(OR(ISNUMBER(SEARCH('[1]Lookup for use classification'!$B$9,C1998)),ISNUMBER(SEARCH('[1]Lookup for use classification'!$C$9,C1998)),ISNUMBER(SEARCH('[1]Lookup for use classification'!$D$9,C1998)),ISNUMBER(SEARCH('[1]Lookup for use classification'!$E$9,C1998)),ISNUMBER(SEARCH('[1]Lookup for use classification'!$F$9,C1998)),ISNUMBER(SEARCH('[1]Lookup for use classification'!$G$9,C1998)),ISNUMBER(SEARCH('[1]Lookup for use classification'!$H$9,C1998)),ISNUMBER(SEARCH('[1]Lookup for use classification'!$I$9,C1998)),ISNUMBER(SEARCH('[1]Lookup for use classification'!$J$9,C1998)),ISNUMBER(SEARCH('[1]Lookup for use classification'!$K$9,C1998))),'[1]Lookup for use classification'!$A$9,IF(OR(ISNUMBER(SEARCH('[1]Lookup for use classification'!$B$10,C1998)),ISNUMBER(SEARCH('[1]Lookup for use classification'!$C$10,C1998)),ISNUMBER(SEARCH('[1]Lookup for use classification'!$D$10,C1998)),ISNUMBER(SEARCH('[1]Lookup for use classification'!$E$10,C1998)),ISNUMBER(SEARCH('[1]Lookup for use classification'!$F$10,C1998)),ISNUMBER(SEARCH('[1]Lookup for use classification'!$G$10,C1998))),'[1]Lookup for use classification'!$A$10,IF(OR(ISNUMBER(SEARCH('[1]Lookup for use classification'!$B$11,C1998)),ISNUMBER(SEARCH('[1]Lookup for use classification'!$C$11,C1998))),'[1]Lookup for use classification'!$A$11,IF(OR(ISNUMBER(SEARCH('[1]Lookup for use classification'!$B$12,C1998)),ISNUMBER(SEARCH('[1]Lookup for use classification'!$C$12,C1998))),'[1]Lookup for use classification'!$A$12,IF(OR(ISNUMBER(SEARCH('[1]Lookup for use classification'!$B$13,C1998)),ISNUMBER(SEARCH('[1]Lookup for use classification'!$C$13,C1998)),ISNUMBER(SEARCH('[1]Lookup for use classification'!$D$13,C1998)),,ISNUMBER(SEARCH('[1]Lookup for use classification'!$C$13,C1998)),ISNUMBER(SEARCH('[1]Lookup for use classification'!$E$13,C1998))),'[1]Lookup for use classification'!$A$13,IF(OR(ISNUMBER(SEARCH('[1]Lookup for use classification'!$B$14,C1998)),ISNUMBER(SEARCH('[1]Lookup for use classification'!$C$14,C1998))),'[1]Lookup for use classification'!$A$14,"Other"))))))))))))</f>
        <v>Office</v>
      </c>
      <c r="E1998" s="234"/>
      <c r="F1998" s="235"/>
      <c r="G1998" s="235"/>
    </row>
    <row r="1999" spans="1:12" hidden="1">
      <c r="A1999" s="185" t="s">
        <v>1041</v>
      </c>
      <c r="B1999" s="167" t="s">
        <v>4456</v>
      </c>
      <c r="C1999" s="233" t="s">
        <v>44</v>
      </c>
      <c r="D1999" s="6" t="str">
        <f>IF(OR(ISNUMBER(SEARCH('[1]Lookup for use classification'!$B$1,C1999)),ISNUMBER(SEARCH('[1]Lookup for use classification'!$C$1,C1999)),ISNUMBER(SEARCH('[1]Lookup for use classification'!$D$1,C1999)),ISNUMBER(SEARCH('[1]Lookup for use classification'!$E$1,C1999))),'[1]Lookup for use classification'!$A$1,IF(ISNUMBER(SEARCH('[1]Lookup for use classification'!$B$2,C1999)),'[1]Lookup for use classification'!$A$2,IF(ISNUMBER(SEARCH('[1]Lookup for use classification'!$B$3,C1999)),'[1]Lookup for use classification'!$A$3,IF(OR(ISNUMBER(SEARCH('[1]Lookup for use classification'!$B$4,C1999)),ISNUMBER(SEARCH('[1]Lookup for use classification'!$C$4,C1999)),ISNUMBER(SEARCH('[1]Lookup for use classification'!$D$4,C1999)),ISNUMBER(SEARCH('[1]Lookup for use classification'!$E$4,C1999))),'[1]Lookup for use classification'!$A$4,IF(OR(ISNUMBER(SEARCH('[1]Lookup for use classification'!$B$5,C1999)),ISNUMBER(SEARCH('[1]Lookup for use classification'!$C$5,C1999)),ISNUMBER(SEARCH('[1]Lookup for use classification'!$D$5,C1999))),'[1]Lookup for use classification'!$A$5,IF(OR(ISNUMBER(SEARCH('[1]Lookup for use classification'!$B$7,C1999)),ISNUMBER(SEARCH('[1]Lookup for use classification'!$C$7,C1999)),ISNUMBER(SEARCH('[1]Lookup for use classification'!$D$7,C1999))),'[1]Lookup for use classification'!$A$7,IF(OR(ISNUMBER(SEARCH('[1]Lookup for use classification'!$B$9,C1999)),ISNUMBER(SEARCH('[1]Lookup for use classification'!$C$9,C1999)),ISNUMBER(SEARCH('[1]Lookup for use classification'!$D$9,C1999)),ISNUMBER(SEARCH('[1]Lookup for use classification'!$E$9,C1999)),ISNUMBER(SEARCH('[1]Lookup for use classification'!$F$9,C1999)),ISNUMBER(SEARCH('[1]Lookup for use classification'!$G$9,C1999)),ISNUMBER(SEARCH('[1]Lookup for use classification'!$H$9,C1999)),ISNUMBER(SEARCH('[1]Lookup for use classification'!$I$9,C1999)),ISNUMBER(SEARCH('[1]Lookup for use classification'!$J$9,C1999)),ISNUMBER(SEARCH('[1]Lookup for use classification'!$K$9,C1999))),'[1]Lookup for use classification'!$A$9,IF(OR(ISNUMBER(SEARCH('[1]Lookup for use classification'!$B$10,C1999)),ISNUMBER(SEARCH('[1]Lookup for use classification'!$C$10,C1999)),ISNUMBER(SEARCH('[1]Lookup for use classification'!$D$10,C1999)),ISNUMBER(SEARCH('[1]Lookup for use classification'!$E$10,C1999)),ISNUMBER(SEARCH('[1]Lookup for use classification'!$F$10,C1999)),ISNUMBER(SEARCH('[1]Lookup for use classification'!$G$10,C1999))),'[1]Lookup for use classification'!$A$10,IF(OR(ISNUMBER(SEARCH('[1]Lookup for use classification'!$B$11,C1999)),ISNUMBER(SEARCH('[1]Lookup for use classification'!$C$11,C1999))),'[1]Lookup for use classification'!$A$11,IF(OR(ISNUMBER(SEARCH('[1]Lookup for use classification'!$B$12,C1999)),ISNUMBER(SEARCH('[1]Lookup for use classification'!$C$12,C1999))),'[1]Lookup for use classification'!$A$12,IF(OR(ISNUMBER(SEARCH('[1]Lookup for use classification'!$B$13,C1999)),ISNUMBER(SEARCH('[1]Lookup for use classification'!$C$13,C1999)),ISNUMBER(SEARCH('[1]Lookup for use classification'!$D$13,C1999)),,ISNUMBER(SEARCH('[1]Lookup for use classification'!$C$13,C1999)),ISNUMBER(SEARCH('[1]Lookup for use classification'!$E$13,C1999))),'[1]Lookup for use classification'!$A$13,IF(OR(ISNUMBER(SEARCH('[1]Lookup for use classification'!$B$14,C1999)),ISNUMBER(SEARCH('[1]Lookup for use classification'!$C$14,C1999))),'[1]Lookup for use classification'!$A$14,"Other"))))))))))))</f>
        <v>Other</v>
      </c>
      <c r="E1999" s="234">
        <v>96</v>
      </c>
      <c r="F1999" s="235"/>
      <c r="G1999" s="235"/>
    </row>
    <row r="2000" spans="1:12" hidden="1">
      <c r="A2000" s="185" t="s">
        <v>1041</v>
      </c>
      <c r="B2000" s="167" t="s">
        <v>4456</v>
      </c>
      <c r="C2000" s="233" t="s">
        <v>1037</v>
      </c>
      <c r="D2000" s="6" t="str">
        <f>IF(OR(ISNUMBER(SEARCH('[1]Lookup for use classification'!$B$1,C2000)),ISNUMBER(SEARCH('[1]Lookup for use classification'!$C$1,C2000)),ISNUMBER(SEARCH('[1]Lookup for use classification'!$D$1,C2000)),ISNUMBER(SEARCH('[1]Lookup for use classification'!$E$1,C2000))),'[1]Lookup for use classification'!$A$1,IF(ISNUMBER(SEARCH('[1]Lookup for use classification'!$B$2,C2000)),'[1]Lookup for use classification'!$A$2,IF(ISNUMBER(SEARCH('[1]Lookup for use classification'!$B$3,C2000)),'[1]Lookup for use classification'!$A$3,IF(OR(ISNUMBER(SEARCH('[1]Lookup for use classification'!$B$4,C2000)),ISNUMBER(SEARCH('[1]Lookup for use classification'!$C$4,C2000)),ISNUMBER(SEARCH('[1]Lookup for use classification'!$D$4,C2000)),ISNUMBER(SEARCH('[1]Lookup for use classification'!$E$4,C2000))),'[1]Lookup for use classification'!$A$4,IF(OR(ISNUMBER(SEARCH('[1]Lookup for use classification'!$B$5,C2000)),ISNUMBER(SEARCH('[1]Lookup for use classification'!$C$5,C2000)),ISNUMBER(SEARCH('[1]Lookup for use classification'!$D$5,C2000))),'[1]Lookup for use classification'!$A$5,IF(OR(ISNUMBER(SEARCH('[1]Lookup for use classification'!$B$7,C2000)),ISNUMBER(SEARCH('[1]Lookup for use classification'!$C$7,C2000)),ISNUMBER(SEARCH('[1]Lookup for use classification'!$D$7,C2000))),'[1]Lookup for use classification'!$A$7,IF(OR(ISNUMBER(SEARCH('[1]Lookup for use classification'!$B$9,C2000)),ISNUMBER(SEARCH('[1]Lookup for use classification'!$C$9,C2000)),ISNUMBER(SEARCH('[1]Lookup for use classification'!$D$9,C2000)),ISNUMBER(SEARCH('[1]Lookup for use classification'!$E$9,C2000)),ISNUMBER(SEARCH('[1]Lookup for use classification'!$F$9,C2000)),ISNUMBER(SEARCH('[1]Lookup for use classification'!$G$9,C2000)),ISNUMBER(SEARCH('[1]Lookup for use classification'!$H$9,C2000)),ISNUMBER(SEARCH('[1]Lookup for use classification'!$I$9,C2000)),ISNUMBER(SEARCH('[1]Lookup for use classification'!$J$9,C2000)),ISNUMBER(SEARCH('[1]Lookup for use classification'!$K$9,C2000))),'[1]Lookup for use classification'!$A$9,IF(OR(ISNUMBER(SEARCH('[1]Lookup for use classification'!$B$10,C2000)),ISNUMBER(SEARCH('[1]Lookup for use classification'!$C$10,C2000)),ISNUMBER(SEARCH('[1]Lookup for use classification'!$D$10,C2000)),ISNUMBER(SEARCH('[1]Lookup for use classification'!$E$10,C2000)),ISNUMBER(SEARCH('[1]Lookup for use classification'!$F$10,C2000)),ISNUMBER(SEARCH('[1]Lookup for use classification'!$G$10,C2000))),'[1]Lookup for use classification'!$A$10,IF(OR(ISNUMBER(SEARCH('[1]Lookup for use classification'!$B$11,C2000)),ISNUMBER(SEARCH('[1]Lookup for use classification'!$C$11,C2000))),'[1]Lookup for use classification'!$A$11,IF(OR(ISNUMBER(SEARCH('[1]Lookup for use classification'!$B$12,C2000)),ISNUMBER(SEARCH('[1]Lookup for use classification'!$C$12,C2000))),'[1]Lookup for use classification'!$A$12,IF(OR(ISNUMBER(SEARCH('[1]Lookup for use classification'!$B$13,C2000)),ISNUMBER(SEARCH('[1]Lookup for use classification'!$C$13,C2000)),ISNUMBER(SEARCH('[1]Lookup for use classification'!$D$13,C2000)),,ISNUMBER(SEARCH('[1]Lookup for use classification'!$C$13,C2000)),ISNUMBER(SEARCH('[1]Lookup for use classification'!$E$13,C2000))),'[1]Lookup for use classification'!$A$13,IF(OR(ISNUMBER(SEARCH('[1]Lookup for use classification'!$B$14,C2000)),ISNUMBER(SEARCH('[1]Lookup for use classification'!$C$14,C2000))),'[1]Lookup for use classification'!$A$14,"Other"))))))))))))</f>
        <v>Other</v>
      </c>
      <c r="E2000" s="234">
        <v>320</v>
      </c>
      <c r="F2000" s="235"/>
      <c r="G2000" s="235"/>
    </row>
    <row r="2001" spans="1:10" hidden="1">
      <c r="A2001" s="185" t="s">
        <v>1041</v>
      </c>
      <c r="B2001" s="167" t="s">
        <v>4456</v>
      </c>
      <c r="C2001" s="233" t="s">
        <v>309</v>
      </c>
      <c r="D2001" s="6" t="str">
        <f>IF(OR(ISNUMBER(SEARCH('[1]Lookup for use classification'!$B$1,C2001)),ISNUMBER(SEARCH('[1]Lookup for use classification'!$C$1,C2001)),ISNUMBER(SEARCH('[1]Lookup for use classification'!$D$1,C2001)),ISNUMBER(SEARCH('[1]Lookup for use classification'!$E$1,C2001))),'[1]Lookup for use classification'!$A$1,IF(ISNUMBER(SEARCH('[1]Lookup for use classification'!$B$2,C2001)),'[1]Lookup for use classification'!$A$2,IF(ISNUMBER(SEARCH('[1]Lookup for use classification'!$B$3,C2001)),'[1]Lookup for use classification'!$A$3,IF(OR(ISNUMBER(SEARCH('[1]Lookup for use classification'!$B$4,C2001)),ISNUMBER(SEARCH('[1]Lookup for use classification'!$C$4,C2001)),ISNUMBER(SEARCH('[1]Lookup for use classification'!$D$4,C2001)),ISNUMBER(SEARCH('[1]Lookup for use classification'!$E$4,C2001))),'[1]Lookup for use classification'!$A$4,IF(OR(ISNUMBER(SEARCH('[1]Lookup for use classification'!$B$5,C2001)),ISNUMBER(SEARCH('[1]Lookup for use classification'!$C$5,C2001)),ISNUMBER(SEARCH('[1]Lookup for use classification'!$D$5,C2001))),'[1]Lookup for use classification'!$A$5,IF(OR(ISNUMBER(SEARCH('[1]Lookup for use classification'!$B$7,C2001)),ISNUMBER(SEARCH('[1]Lookup for use classification'!$C$7,C2001)),ISNUMBER(SEARCH('[1]Lookup for use classification'!$D$7,C2001))),'[1]Lookup for use classification'!$A$7,IF(OR(ISNUMBER(SEARCH('[1]Lookup for use classification'!$B$9,C2001)),ISNUMBER(SEARCH('[1]Lookup for use classification'!$C$9,C2001)),ISNUMBER(SEARCH('[1]Lookup for use classification'!$D$9,C2001)),ISNUMBER(SEARCH('[1]Lookup for use classification'!$E$9,C2001)),ISNUMBER(SEARCH('[1]Lookup for use classification'!$F$9,C2001)),ISNUMBER(SEARCH('[1]Lookup for use classification'!$G$9,C2001)),ISNUMBER(SEARCH('[1]Lookup for use classification'!$H$9,C2001)),ISNUMBER(SEARCH('[1]Lookup for use classification'!$I$9,C2001)),ISNUMBER(SEARCH('[1]Lookup for use classification'!$J$9,C2001)),ISNUMBER(SEARCH('[1]Lookup for use classification'!$K$9,C2001))),'[1]Lookup for use classification'!$A$9,IF(OR(ISNUMBER(SEARCH('[1]Lookup for use classification'!$B$10,C2001)),ISNUMBER(SEARCH('[1]Lookup for use classification'!$C$10,C2001)),ISNUMBER(SEARCH('[1]Lookup for use classification'!$D$10,C2001)),ISNUMBER(SEARCH('[1]Lookup for use classification'!$E$10,C2001)),ISNUMBER(SEARCH('[1]Lookup for use classification'!$F$10,C2001)),ISNUMBER(SEARCH('[1]Lookup for use classification'!$G$10,C2001))),'[1]Lookup for use classification'!$A$10,IF(OR(ISNUMBER(SEARCH('[1]Lookup for use classification'!$B$11,C2001)),ISNUMBER(SEARCH('[1]Lookup for use classification'!$C$11,C2001))),'[1]Lookup for use classification'!$A$11,IF(OR(ISNUMBER(SEARCH('[1]Lookup for use classification'!$B$12,C2001)),ISNUMBER(SEARCH('[1]Lookup for use classification'!$C$12,C2001))),'[1]Lookup for use classification'!$A$12,IF(OR(ISNUMBER(SEARCH('[1]Lookup for use classification'!$B$13,C2001)),ISNUMBER(SEARCH('[1]Lookup for use classification'!$C$13,C2001)),ISNUMBER(SEARCH('[1]Lookup for use classification'!$D$13,C2001)),,ISNUMBER(SEARCH('[1]Lookup for use classification'!$C$13,C2001)),ISNUMBER(SEARCH('[1]Lookup for use classification'!$E$13,C2001))),'[1]Lookup for use classification'!$A$13,IF(OR(ISNUMBER(SEARCH('[1]Lookup for use classification'!$B$14,C2001)),ISNUMBER(SEARCH('[1]Lookup for use classification'!$C$14,C2001))),'[1]Lookup for use classification'!$A$14,"Other"))))))))))))</f>
        <v>Other</v>
      </c>
      <c r="E2001" s="234">
        <v>384</v>
      </c>
      <c r="F2001" s="235"/>
      <c r="G2001" s="235"/>
    </row>
    <row r="2002" spans="1:10" hidden="1">
      <c r="A2002" s="187" t="s">
        <v>1041</v>
      </c>
      <c r="B2002" s="167" t="s">
        <v>4456</v>
      </c>
      <c r="C2002" s="233" t="s">
        <v>410</v>
      </c>
      <c r="D2002" s="6" t="str">
        <f>IF(OR(ISNUMBER(SEARCH('[1]Lookup for use classification'!$B$1,C2002)),ISNUMBER(SEARCH('[1]Lookup for use classification'!$C$1,C2002)),ISNUMBER(SEARCH('[1]Lookup for use classification'!$D$1,C2002)),ISNUMBER(SEARCH('[1]Lookup for use classification'!$E$1,C2002))),'[1]Lookup for use classification'!$A$1,IF(ISNUMBER(SEARCH('[1]Lookup for use classification'!$B$2,C2002)),'[1]Lookup for use classification'!$A$2,IF(ISNUMBER(SEARCH('[1]Lookup for use classification'!$B$3,C2002)),'[1]Lookup for use classification'!$A$3,IF(OR(ISNUMBER(SEARCH('[1]Lookup for use classification'!$B$4,C2002)),ISNUMBER(SEARCH('[1]Lookup for use classification'!$C$4,C2002)),ISNUMBER(SEARCH('[1]Lookup for use classification'!$D$4,C2002)),ISNUMBER(SEARCH('[1]Lookup for use classification'!$E$4,C2002))),'[1]Lookup for use classification'!$A$4,IF(OR(ISNUMBER(SEARCH('[1]Lookup for use classification'!$B$5,C2002)),ISNUMBER(SEARCH('[1]Lookup for use classification'!$C$5,C2002)),ISNUMBER(SEARCH('[1]Lookup for use classification'!$D$5,C2002))),'[1]Lookup for use classification'!$A$5,IF(OR(ISNUMBER(SEARCH('[1]Lookup for use classification'!$B$7,C2002)),ISNUMBER(SEARCH('[1]Lookup for use classification'!$C$7,C2002)),ISNUMBER(SEARCH('[1]Lookup for use classification'!$D$7,C2002))),'[1]Lookup for use classification'!$A$7,IF(OR(ISNUMBER(SEARCH('[1]Lookup for use classification'!$B$9,C2002)),ISNUMBER(SEARCH('[1]Lookup for use classification'!$C$9,C2002)),ISNUMBER(SEARCH('[1]Lookup for use classification'!$D$9,C2002)),ISNUMBER(SEARCH('[1]Lookup for use classification'!$E$9,C2002)),ISNUMBER(SEARCH('[1]Lookup for use classification'!$F$9,C2002)),ISNUMBER(SEARCH('[1]Lookup for use classification'!$G$9,C2002)),ISNUMBER(SEARCH('[1]Lookup for use classification'!$H$9,C2002)),ISNUMBER(SEARCH('[1]Lookup for use classification'!$I$9,C2002)),ISNUMBER(SEARCH('[1]Lookup for use classification'!$J$9,C2002)),ISNUMBER(SEARCH('[1]Lookup for use classification'!$K$9,C2002))),'[1]Lookup for use classification'!$A$9,IF(OR(ISNUMBER(SEARCH('[1]Lookup for use classification'!$B$10,C2002)),ISNUMBER(SEARCH('[1]Lookup for use classification'!$C$10,C2002)),ISNUMBER(SEARCH('[1]Lookup for use classification'!$D$10,C2002)),ISNUMBER(SEARCH('[1]Lookup for use classification'!$E$10,C2002)),ISNUMBER(SEARCH('[1]Lookup for use classification'!$F$10,C2002)),ISNUMBER(SEARCH('[1]Lookup for use classification'!$G$10,C2002))),'[1]Lookup for use classification'!$A$10,IF(OR(ISNUMBER(SEARCH('[1]Lookup for use classification'!$B$11,C2002)),ISNUMBER(SEARCH('[1]Lookup for use classification'!$C$11,C2002))),'[1]Lookup for use classification'!$A$11,IF(OR(ISNUMBER(SEARCH('[1]Lookup for use classification'!$B$12,C2002)),ISNUMBER(SEARCH('[1]Lookup for use classification'!$C$12,C2002))),'[1]Lookup for use classification'!$A$12,IF(OR(ISNUMBER(SEARCH('[1]Lookup for use classification'!$B$13,C2002)),ISNUMBER(SEARCH('[1]Lookup for use classification'!$C$13,C2002)),ISNUMBER(SEARCH('[1]Lookup for use classification'!$D$13,C2002)),,ISNUMBER(SEARCH('[1]Lookup for use classification'!$C$13,C2002)),ISNUMBER(SEARCH('[1]Lookup for use classification'!$E$13,C2002))),'[1]Lookup for use classification'!$A$13,IF(OR(ISNUMBER(SEARCH('[1]Lookup for use classification'!$B$14,C2002)),ISNUMBER(SEARCH('[1]Lookup for use classification'!$C$14,C2002))),'[1]Lookup for use classification'!$A$14,"Other"))))))))))))</f>
        <v>Other</v>
      </c>
      <c r="E2002" s="234">
        <v>1200</v>
      </c>
      <c r="F2002" s="235"/>
      <c r="G2002" s="235"/>
    </row>
    <row r="2003" spans="1:10" hidden="1">
      <c r="A2003" s="187" t="s">
        <v>1041</v>
      </c>
      <c r="B2003" s="167" t="s">
        <v>4456</v>
      </c>
      <c r="C2003" s="233" t="s">
        <v>1034</v>
      </c>
      <c r="D2003" s="6" t="str">
        <f>IF(OR(ISNUMBER(SEARCH('[1]Lookup for use classification'!$B$1,C2003)),ISNUMBER(SEARCH('[1]Lookup for use classification'!$C$1,C2003)),ISNUMBER(SEARCH('[1]Lookup for use classification'!$D$1,C2003)),ISNUMBER(SEARCH('[1]Lookup for use classification'!$E$1,C2003))),'[1]Lookup for use classification'!$A$1,IF(ISNUMBER(SEARCH('[1]Lookup for use classification'!$B$2,C2003)),'[1]Lookup for use classification'!$A$2,IF(ISNUMBER(SEARCH('[1]Lookup for use classification'!$B$3,C2003)),'[1]Lookup for use classification'!$A$3,IF(OR(ISNUMBER(SEARCH('[1]Lookup for use classification'!$B$4,C2003)),ISNUMBER(SEARCH('[1]Lookup for use classification'!$C$4,C2003)),ISNUMBER(SEARCH('[1]Lookup for use classification'!$D$4,C2003)),ISNUMBER(SEARCH('[1]Lookup for use classification'!$E$4,C2003))),'[1]Lookup for use classification'!$A$4,IF(OR(ISNUMBER(SEARCH('[1]Lookup for use classification'!$B$5,C2003)),ISNUMBER(SEARCH('[1]Lookup for use classification'!$C$5,C2003)),ISNUMBER(SEARCH('[1]Lookup for use classification'!$D$5,C2003))),'[1]Lookup for use classification'!$A$5,IF(OR(ISNUMBER(SEARCH('[1]Lookup for use classification'!$B$7,C2003)),ISNUMBER(SEARCH('[1]Lookup for use classification'!$C$7,C2003)),ISNUMBER(SEARCH('[1]Lookup for use classification'!$D$7,C2003))),'[1]Lookup for use classification'!$A$7,IF(OR(ISNUMBER(SEARCH('[1]Lookup for use classification'!$B$9,C2003)),ISNUMBER(SEARCH('[1]Lookup for use classification'!$C$9,C2003)),ISNUMBER(SEARCH('[1]Lookup for use classification'!$D$9,C2003)),ISNUMBER(SEARCH('[1]Lookup for use classification'!$E$9,C2003)),ISNUMBER(SEARCH('[1]Lookup for use classification'!$F$9,C2003)),ISNUMBER(SEARCH('[1]Lookup for use classification'!$G$9,C2003)),ISNUMBER(SEARCH('[1]Lookup for use classification'!$H$9,C2003)),ISNUMBER(SEARCH('[1]Lookup for use classification'!$I$9,C2003)),ISNUMBER(SEARCH('[1]Lookup for use classification'!$J$9,C2003)),ISNUMBER(SEARCH('[1]Lookup for use classification'!$K$9,C2003))),'[1]Lookup for use classification'!$A$9,IF(OR(ISNUMBER(SEARCH('[1]Lookup for use classification'!$B$10,C2003)),ISNUMBER(SEARCH('[1]Lookup for use classification'!$C$10,C2003)),ISNUMBER(SEARCH('[1]Lookup for use classification'!$D$10,C2003)),ISNUMBER(SEARCH('[1]Lookup for use classification'!$E$10,C2003)),ISNUMBER(SEARCH('[1]Lookup for use classification'!$F$10,C2003)),ISNUMBER(SEARCH('[1]Lookup for use classification'!$G$10,C2003))),'[1]Lookup for use classification'!$A$10,IF(OR(ISNUMBER(SEARCH('[1]Lookup for use classification'!$B$11,C2003)),ISNUMBER(SEARCH('[1]Lookup for use classification'!$C$11,C2003))),'[1]Lookup for use classification'!$A$11,IF(OR(ISNUMBER(SEARCH('[1]Lookup for use classification'!$B$12,C2003)),ISNUMBER(SEARCH('[1]Lookup for use classification'!$C$12,C2003))),'[1]Lookup for use classification'!$A$12,IF(OR(ISNUMBER(SEARCH('[1]Lookup for use classification'!$B$13,C2003)),ISNUMBER(SEARCH('[1]Lookup for use classification'!$C$13,C2003)),ISNUMBER(SEARCH('[1]Lookup for use classification'!$D$13,C2003)),,ISNUMBER(SEARCH('[1]Lookup for use classification'!$C$13,C2003)),ISNUMBER(SEARCH('[1]Lookup for use classification'!$E$13,C2003))),'[1]Lookup for use classification'!$A$13,IF(OR(ISNUMBER(SEARCH('[1]Lookup for use classification'!$B$14,C2003)),ISNUMBER(SEARCH('[1]Lookup for use classification'!$C$14,C2003))),'[1]Lookup for use classification'!$A$14,"Other"))))))))))))</f>
        <v>Other</v>
      </c>
      <c r="E2003" s="234">
        <v>2400</v>
      </c>
      <c r="F2003" s="235"/>
      <c r="G2003" s="235"/>
    </row>
    <row r="2004" spans="1:10" hidden="1">
      <c r="A2004" s="187" t="s">
        <v>1041</v>
      </c>
      <c r="B2004" s="167" t="s">
        <v>4456</v>
      </c>
      <c r="C2004" s="233" t="s">
        <v>1038</v>
      </c>
      <c r="D2004" s="6" t="str">
        <f>IF(OR(ISNUMBER(SEARCH('[1]Lookup for use classification'!$B$1,C2004)),ISNUMBER(SEARCH('[1]Lookup for use classification'!$C$1,C2004)),ISNUMBER(SEARCH('[1]Lookup for use classification'!$D$1,C2004)),ISNUMBER(SEARCH('[1]Lookup for use classification'!$E$1,C2004))),'[1]Lookup for use classification'!$A$1,IF(ISNUMBER(SEARCH('[1]Lookup for use classification'!$B$2,C2004)),'[1]Lookup for use classification'!$A$2,IF(ISNUMBER(SEARCH('[1]Lookup for use classification'!$B$3,C2004)),'[1]Lookup for use classification'!$A$3,IF(OR(ISNUMBER(SEARCH('[1]Lookup for use classification'!$B$4,C2004)),ISNUMBER(SEARCH('[1]Lookup for use classification'!$C$4,C2004)),ISNUMBER(SEARCH('[1]Lookup for use classification'!$D$4,C2004)),ISNUMBER(SEARCH('[1]Lookup for use classification'!$E$4,C2004))),'[1]Lookup for use classification'!$A$4,IF(OR(ISNUMBER(SEARCH('[1]Lookup for use classification'!$B$5,C2004)),ISNUMBER(SEARCH('[1]Lookup for use classification'!$C$5,C2004)),ISNUMBER(SEARCH('[1]Lookup for use classification'!$D$5,C2004))),'[1]Lookup for use classification'!$A$5,IF(OR(ISNUMBER(SEARCH('[1]Lookup for use classification'!$B$7,C2004)),ISNUMBER(SEARCH('[1]Lookup for use classification'!$C$7,C2004)),ISNUMBER(SEARCH('[1]Lookup for use classification'!$D$7,C2004))),'[1]Lookup for use classification'!$A$7,IF(OR(ISNUMBER(SEARCH('[1]Lookup for use classification'!$B$9,C2004)),ISNUMBER(SEARCH('[1]Lookup for use classification'!$C$9,C2004)),ISNUMBER(SEARCH('[1]Lookup for use classification'!$D$9,C2004)),ISNUMBER(SEARCH('[1]Lookup for use classification'!$E$9,C2004)),ISNUMBER(SEARCH('[1]Lookup for use classification'!$F$9,C2004)),ISNUMBER(SEARCH('[1]Lookup for use classification'!$G$9,C2004)),ISNUMBER(SEARCH('[1]Lookup for use classification'!$H$9,C2004)),ISNUMBER(SEARCH('[1]Lookup for use classification'!$I$9,C2004)),ISNUMBER(SEARCH('[1]Lookup for use classification'!$J$9,C2004)),ISNUMBER(SEARCH('[1]Lookup for use classification'!$K$9,C2004))),'[1]Lookup for use classification'!$A$9,IF(OR(ISNUMBER(SEARCH('[1]Lookup for use classification'!$B$10,C2004)),ISNUMBER(SEARCH('[1]Lookup for use classification'!$C$10,C2004)),ISNUMBER(SEARCH('[1]Lookup for use classification'!$D$10,C2004)),ISNUMBER(SEARCH('[1]Lookup for use classification'!$E$10,C2004)),ISNUMBER(SEARCH('[1]Lookup for use classification'!$F$10,C2004)),ISNUMBER(SEARCH('[1]Lookup for use classification'!$G$10,C2004))),'[1]Lookup for use classification'!$A$10,IF(OR(ISNUMBER(SEARCH('[1]Lookup for use classification'!$B$11,C2004)),ISNUMBER(SEARCH('[1]Lookup for use classification'!$C$11,C2004))),'[1]Lookup for use classification'!$A$11,IF(OR(ISNUMBER(SEARCH('[1]Lookup for use classification'!$B$12,C2004)),ISNUMBER(SEARCH('[1]Lookup for use classification'!$C$12,C2004))),'[1]Lookup for use classification'!$A$12,IF(OR(ISNUMBER(SEARCH('[1]Lookup for use classification'!$B$13,C2004)),ISNUMBER(SEARCH('[1]Lookup for use classification'!$C$13,C2004)),ISNUMBER(SEARCH('[1]Lookup for use classification'!$D$13,C2004)),,ISNUMBER(SEARCH('[1]Lookup for use classification'!$C$13,C2004)),ISNUMBER(SEARCH('[1]Lookup for use classification'!$E$13,C2004))),'[1]Lookup for use classification'!$A$13,IF(OR(ISNUMBER(SEARCH('[1]Lookup for use classification'!$B$14,C2004)),ISNUMBER(SEARCH('[1]Lookup for use classification'!$C$14,C2004))),'[1]Lookup for use classification'!$A$14,"Other"))))))))))))</f>
        <v>Other</v>
      </c>
      <c r="E2004" s="234">
        <v>2400</v>
      </c>
      <c r="F2004" s="235"/>
      <c r="G2004" s="235"/>
    </row>
    <row r="2005" spans="1:10" hidden="1">
      <c r="A2005" s="187" t="s">
        <v>1041</v>
      </c>
      <c r="B2005" s="167" t="s">
        <v>4456</v>
      </c>
      <c r="C2005" s="233" t="s">
        <v>1035</v>
      </c>
      <c r="D2005" s="6" t="str">
        <f>IF(OR(ISNUMBER(SEARCH('[1]Lookup for use classification'!$B$1,C2005)),ISNUMBER(SEARCH('[1]Lookup for use classification'!$C$1,C2005)),ISNUMBER(SEARCH('[1]Lookup for use classification'!$D$1,C2005)),ISNUMBER(SEARCH('[1]Lookup for use classification'!$E$1,C2005))),'[1]Lookup for use classification'!$A$1,IF(ISNUMBER(SEARCH('[1]Lookup for use classification'!$B$2,C2005)),'[1]Lookup for use classification'!$A$2,IF(ISNUMBER(SEARCH('[1]Lookup for use classification'!$B$3,C2005)),'[1]Lookup for use classification'!$A$3,IF(OR(ISNUMBER(SEARCH('[1]Lookup for use classification'!$B$4,C2005)),ISNUMBER(SEARCH('[1]Lookup for use classification'!$C$4,C2005)),ISNUMBER(SEARCH('[1]Lookup for use classification'!$D$4,C2005)),ISNUMBER(SEARCH('[1]Lookup for use classification'!$E$4,C2005))),'[1]Lookup for use classification'!$A$4,IF(OR(ISNUMBER(SEARCH('[1]Lookup for use classification'!$B$5,C2005)),ISNUMBER(SEARCH('[1]Lookup for use classification'!$C$5,C2005)),ISNUMBER(SEARCH('[1]Lookup for use classification'!$D$5,C2005))),'[1]Lookup for use classification'!$A$5,IF(OR(ISNUMBER(SEARCH('[1]Lookup for use classification'!$B$7,C2005)),ISNUMBER(SEARCH('[1]Lookup for use classification'!$C$7,C2005)),ISNUMBER(SEARCH('[1]Lookup for use classification'!$D$7,C2005))),'[1]Lookup for use classification'!$A$7,IF(OR(ISNUMBER(SEARCH('[1]Lookup for use classification'!$B$9,C2005)),ISNUMBER(SEARCH('[1]Lookup for use classification'!$C$9,C2005)),ISNUMBER(SEARCH('[1]Lookup for use classification'!$D$9,C2005)),ISNUMBER(SEARCH('[1]Lookup for use classification'!$E$9,C2005)),ISNUMBER(SEARCH('[1]Lookup for use classification'!$F$9,C2005)),ISNUMBER(SEARCH('[1]Lookup for use classification'!$G$9,C2005)),ISNUMBER(SEARCH('[1]Lookup for use classification'!$H$9,C2005)),ISNUMBER(SEARCH('[1]Lookup for use classification'!$I$9,C2005)),ISNUMBER(SEARCH('[1]Lookup for use classification'!$J$9,C2005)),ISNUMBER(SEARCH('[1]Lookup for use classification'!$K$9,C2005))),'[1]Lookup for use classification'!$A$9,IF(OR(ISNUMBER(SEARCH('[1]Lookup for use classification'!$B$10,C2005)),ISNUMBER(SEARCH('[1]Lookup for use classification'!$C$10,C2005)),ISNUMBER(SEARCH('[1]Lookup for use classification'!$D$10,C2005)),ISNUMBER(SEARCH('[1]Lookup for use classification'!$E$10,C2005)),ISNUMBER(SEARCH('[1]Lookup for use classification'!$F$10,C2005)),ISNUMBER(SEARCH('[1]Lookup for use classification'!$G$10,C2005))),'[1]Lookup for use classification'!$A$10,IF(OR(ISNUMBER(SEARCH('[1]Lookup for use classification'!$B$11,C2005)),ISNUMBER(SEARCH('[1]Lookup for use classification'!$C$11,C2005))),'[1]Lookup for use classification'!$A$11,IF(OR(ISNUMBER(SEARCH('[1]Lookup for use classification'!$B$12,C2005)),ISNUMBER(SEARCH('[1]Lookup for use classification'!$C$12,C2005))),'[1]Lookup for use classification'!$A$12,IF(OR(ISNUMBER(SEARCH('[1]Lookup for use classification'!$B$13,C2005)),ISNUMBER(SEARCH('[1]Lookup for use classification'!$C$13,C2005)),ISNUMBER(SEARCH('[1]Lookup for use classification'!$D$13,C2005)),,ISNUMBER(SEARCH('[1]Lookup for use classification'!$C$13,C2005)),ISNUMBER(SEARCH('[1]Lookup for use classification'!$E$13,C2005))),'[1]Lookup for use classification'!$A$13,IF(OR(ISNUMBER(SEARCH('[1]Lookup for use classification'!$B$14,C2005)),ISNUMBER(SEARCH('[1]Lookup for use classification'!$C$14,C2005))),'[1]Lookup for use classification'!$A$14,"Other"))))))))))))</f>
        <v>Other</v>
      </c>
      <c r="E2005" s="234">
        <v>4800</v>
      </c>
      <c r="F2005" s="235"/>
      <c r="G2005" s="235"/>
    </row>
    <row r="2006" spans="1:10" hidden="1">
      <c r="A2006" s="187" t="s">
        <v>1041</v>
      </c>
      <c r="B2006" s="167" t="s">
        <v>4456</v>
      </c>
      <c r="C2006" s="233" t="s">
        <v>1040</v>
      </c>
      <c r="D2006" s="6" t="str">
        <f>IF(OR(ISNUMBER(SEARCH('[1]Lookup for use classification'!$B$1,C2006)),ISNUMBER(SEARCH('[1]Lookup for use classification'!$C$1,C2006)),ISNUMBER(SEARCH('[1]Lookup for use classification'!$D$1,C2006)),ISNUMBER(SEARCH('[1]Lookup for use classification'!$E$1,C2006))),'[1]Lookup for use classification'!$A$1,IF(ISNUMBER(SEARCH('[1]Lookup for use classification'!$B$2,C2006)),'[1]Lookup for use classification'!$A$2,IF(ISNUMBER(SEARCH('[1]Lookup for use classification'!$B$3,C2006)),'[1]Lookup for use classification'!$A$3,IF(OR(ISNUMBER(SEARCH('[1]Lookup for use classification'!$B$4,C2006)),ISNUMBER(SEARCH('[1]Lookup for use classification'!$C$4,C2006)),ISNUMBER(SEARCH('[1]Lookup for use classification'!$D$4,C2006)),ISNUMBER(SEARCH('[1]Lookup for use classification'!$E$4,C2006))),'[1]Lookup for use classification'!$A$4,IF(OR(ISNUMBER(SEARCH('[1]Lookup for use classification'!$B$5,C2006)),ISNUMBER(SEARCH('[1]Lookup for use classification'!$C$5,C2006)),ISNUMBER(SEARCH('[1]Lookup for use classification'!$D$5,C2006))),'[1]Lookup for use classification'!$A$5,IF(OR(ISNUMBER(SEARCH('[1]Lookup for use classification'!$B$7,C2006)),ISNUMBER(SEARCH('[1]Lookup for use classification'!$C$7,C2006)),ISNUMBER(SEARCH('[1]Lookup for use classification'!$D$7,C2006))),'[1]Lookup for use classification'!$A$7,IF(OR(ISNUMBER(SEARCH('[1]Lookup for use classification'!$B$9,C2006)),ISNUMBER(SEARCH('[1]Lookup for use classification'!$C$9,C2006)),ISNUMBER(SEARCH('[1]Lookup for use classification'!$D$9,C2006)),ISNUMBER(SEARCH('[1]Lookup for use classification'!$E$9,C2006)),ISNUMBER(SEARCH('[1]Lookup for use classification'!$F$9,C2006)),ISNUMBER(SEARCH('[1]Lookup for use classification'!$G$9,C2006)),ISNUMBER(SEARCH('[1]Lookup for use classification'!$H$9,C2006)),ISNUMBER(SEARCH('[1]Lookup for use classification'!$I$9,C2006)),ISNUMBER(SEARCH('[1]Lookup for use classification'!$J$9,C2006)),ISNUMBER(SEARCH('[1]Lookup for use classification'!$K$9,C2006))),'[1]Lookup for use classification'!$A$9,IF(OR(ISNUMBER(SEARCH('[1]Lookup for use classification'!$B$10,C2006)),ISNUMBER(SEARCH('[1]Lookup for use classification'!$C$10,C2006)),ISNUMBER(SEARCH('[1]Lookup for use classification'!$D$10,C2006)),ISNUMBER(SEARCH('[1]Lookup for use classification'!$E$10,C2006)),ISNUMBER(SEARCH('[1]Lookup for use classification'!$F$10,C2006)),ISNUMBER(SEARCH('[1]Lookup for use classification'!$G$10,C2006))),'[1]Lookup for use classification'!$A$10,IF(OR(ISNUMBER(SEARCH('[1]Lookup for use classification'!$B$11,C2006)),ISNUMBER(SEARCH('[1]Lookup for use classification'!$C$11,C2006))),'[1]Lookup for use classification'!$A$11,IF(OR(ISNUMBER(SEARCH('[1]Lookup for use classification'!$B$12,C2006)),ISNUMBER(SEARCH('[1]Lookup for use classification'!$C$12,C2006))),'[1]Lookup for use classification'!$A$12,IF(OR(ISNUMBER(SEARCH('[1]Lookup for use classification'!$B$13,C2006)),ISNUMBER(SEARCH('[1]Lookup for use classification'!$C$13,C2006)),ISNUMBER(SEARCH('[1]Lookup for use classification'!$D$13,C2006)),,ISNUMBER(SEARCH('[1]Lookup for use classification'!$C$13,C2006)),ISNUMBER(SEARCH('[1]Lookup for use classification'!$E$13,C2006))),'[1]Lookup for use classification'!$A$13,IF(OR(ISNUMBER(SEARCH('[1]Lookup for use classification'!$B$14,C2006)),ISNUMBER(SEARCH('[1]Lookup for use classification'!$C$14,C2006))),'[1]Lookup for use classification'!$A$14,"Other"))))))))))))</f>
        <v>Public Assembly</v>
      </c>
      <c r="E2006" s="234">
        <v>736</v>
      </c>
      <c r="F2006" s="235"/>
      <c r="G2006" s="235"/>
    </row>
    <row r="2007" spans="1:10" hidden="1">
      <c r="A2007" s="187" t="s">
        <v>1041</v>
      </c>
      <c r="B2007" s="167" t="s">
        <v>4456</v>
      </c>
      <c r="C2007" s="233" t="s">
        <v>595</v>
      </c>
      <c r="D2007" s="6" t="str">
        <f>IF(OR(ISNUMBER(SEARCH('[1]Lookup for use classification'!$B$1,C2007)),ISNUMBER(SEARCH('[1]Lookup for use classification'!$C$1,C2007)),ISNUMBER(SEARCH('[1]Lookup for use classification'!$D$1,C2007)),ISNUMBER(SEARCH('[1]Lookup for use classification'!$E$1,C2007))),'[1]Lookup for use classification'!$A$1,IF(ISNUMBER(SEARCH('[1]Lookup for use classification'!$B$2,C2007)),'[1]Lookup for use classification'!$A$2,IF(ISNUMBER(SEARCH('[1]Lookup for use classification'!$B$3,C2007)),'[1]Lookup for use classification'!$A$3,IF(OR(ISNUMBER(SEARCH('[1]Lookup for use classification'!$B$4,C2007)),ISNUMBER(SEARCH('[1]Lookup for use classification'!$C$4,C2007)),ISNUMBER(SEARCH('[1]Lookup for use classification'!$D$4,C2007)),ISNUMBER(SEARCH('[1]Lookup for use classification'!$E$4,C2007))),'[1]Lookup for use classification'!$A$4,IF(OR(ISNUMBER(SEARCH('[1]Lookup for use classification'!$B$5,C2007)),ISNUMBER(SEARCH('[1]Lookup for use classification'!$C$5,C2007)),ISNUMBER(SEARCH('[1]Lookup for use classification'!$D$5,C2007))),'[1]Lookup for use classification'!$A$5,IF(OR(ISNUMBER(SEARCH('[1]Lookup for use classification'!$B$7,C2007)),ISNUMBER(SEARCH('[1]Lookup for use classification'!$C$7,C2007)),ISNUMBER(SEARCH('[1]Lookup for use classification'!$D$7,C2007))),'[1]Lookup for use classification'!$A$7,IF(OR(ISNUMBER(SEARCH('[1]Lookup for use classification'!$B$9,C2007)),ISNUMBER(SEARCH('[1]Lookup for use classification'!$C$9,C2007)),ISNUMBER(SEARCH('[1]Lookup for use classification'!$D$9,C2007)),ISNUMBER(SEARCH('[1]Lookup for use classification'!$E$9,C2007)),ISNUMBER(SEARCH('[1]Lookup for use classification'!$F$9,C2007)),ISNUMBER(SEARCH('[1]Lookup for use classification'!$G$9,C2007)),ISNUMBER(SEARCH('[1]Lookup for use classification'!$H$9,C2007)),ISNUMBER(SEARCH('[1]Lookup for use classification'!$I$9,C2007)),ISNUMBER(SEARCH('[1]Lookup for use classification'!$J$9,C2007)),ISNUMBER(SEARCH('[1]Lookup for use classification'!$K$9,C2007))),'[1]Lookup for use classification'!$A$9,IF(OR(ISNUMBER(SEARCH('[1]Lookup for use classification'!$B$10,C2007)),ISNUMBER(SEARCH('[1]Lookup for use classification'!$C$10,C2007)),ISNUMBER(SEARCH('[1]Lookup for use classification'!$D$10,C2007)),ISNUMBER(SEARCH('[1]Lookup for use classification'!$E$10,C2007)),ISNUMBER(SEARCH('[1]Lookup for use classification'!$F$10,C2007)),ISNUMBER(SEARCH('[1]Lookup for use classification'!$G$10,C2007))),'[1]Lookup for use classification'!$A$10,IF(OR(ISNUMBER(SEARCH('[1]Lookup for use classification'!$B$11,C2007)),ISNUMBER(SEARCH('[1]Lookup for use classification'!$C$11,C2007))),'[1]Lookup for use classification'!$A$11,IF(OR(ISNUMBER(SEARCH('[1]Lookup for use classification'!$B$12,C2007)),ISNUMBER(SEARCH('[1]Lookup for use classification'!$C$12,C2007))),'[1]Lookup for use classification'!$A$12,IF(OR(ISNUMBER(SEARCH('[1]Lookup for use classification'!$B$13,C2007)),ISNUMBER(SEARCH('[1]Lookup for use classification'!$C$13,C2007)),ISNUMBER(SEARCH('[1]Lookup for use classification'!$D$13,C2007)),,ISNUMBER(SEARCH('[1]Lookup for use classification'!$C$13,C2007)),ISNUMBER(SEARCH('[1]Lookup for use classification'!$E$13,C2007))),'[1]Lookup for use classification'!$A$13,IF(OR(ISNUMBER(SEARCH('[1]Lookup for use classification'!$B$14,C2007)),ISNUMBER(SEARCH('[1]Lookup for use classification'!$C$14,C2007))),'[1]Lookup for use classification'!$A$14,"Other"))))))))))))</f>
        <v>Public Assembly</v>
      </c>
      <c r="E2007" s="234">
        <v>2048</v>
      </c>
      <c r="F2007" s="235"/>
      <c r="G2007" s="235"/>
    </row>
    <row r="2008" spans="1:10" hidden="1">
      <c r="A2008" s="187" t="s">
        <v>1041</v>
      </c>
      <c r="B2008" s="167" t="s">
        <v>4456</v>
      </c>
      <c r="C2008" s="233" t="s">
        <v>286</v>
      </c>
      <c r="D2008" s="6" t="str">
        <f>IF(OR(ISNUMBER(SEARCH('[1]Lookup for use classification'!$B$1,C2008)),ISNUMBER(SEARCH('[1]Lookup for use classification'!$C$1,C2008)),ISNUMBER(SEARCH('[1]Lookup for use classification'!$D$1,C2008)),ISNUMBER(SEARCH('[1]Lookup for use classification'!$E$1,C2008))),'[1]Lookup for use classification'!$A$1,IF(ISNUMBER(SEARCH('[1]Lookup for use classification'!$B$2,C2008)),'[1]Lookup for use classification'!$A$2,IF(ISNUMBER(SEARCH('[1]Lookup for use classification'!$B$3,C2008)),'[1]Lookup for use classification'!$A$3,IF(OR(ISNUMBER(SEARCH('[1]Lookup for use classification'!$B$4,C2008)),ISNUMBER(SEARCH('[1]Lookup for use classification'!$C$4,C2008)),ISNUMBER(SEARCH('[1]Lookup for use classification'!$D$4,C2008)),ISNUMBER(SEARCH('[1]Lookup for use classification'!$E$4,C2008))),'[1]Lookup for use classification'!$A$4,IF(OR(ISNUMBER(SEARCH('[1]Lookup for use classification'!$B$5,C2008)),ISNUMBER(SEARCH('[1]Lookup for use classification'!$C$5,C2008)),ISNUMBER(SEARCH('[1]Lookup for use classification'!$D$5,C2008))),'[1]Lookup for use classification'!$A$5,IF(OR(ISNUMBER(SEARCH('[1]Lookup for use classification'!$B$7,C2008)),ISNUMBER(SEARCH('[1]Lookup for use classification'!$C$7,C2008)),ISNUMBER(SEARCH('[1]Lookup for use classification'!$D$7,C2008))),'[1]Lookup for use classification'!$A$7,IF(OR(ISNUMBER(SEARCH('[1]Lookup for use classification'!$B$9,C2008)),ISNUMBER(SEARCH('[1]Lookup for use classification'!$C$9,C2008)),ISNUMBER(SEARCH('[1]Lookup for use classification'!$D$9,C2008)),ISNUMBER(SEARCH('[1]Lookup for use classification'!$E$9,C2008)),ISNUMBER(SEARCH('[1]Lookup for use classification'!$F$9,C2008)),ISNUMBER(SEARCH('[1]Lookup for use classification'!$G$9,C2008)),ISNUMBER(SEARCH('[1]Lookup for use classification'!$H$9,C2008)),ISNUMBER(SEARCH('[1]Lookup for use classification'!$I$9,C2008)),ISNUMBER(SEARCH('[1]Lookup for use classification'!$J$9,C2008)),ISNUMBER(SEARCH('[1]Lookup for use classification'!$K$9,C2008))),'[1]Lookup for use classification'!$A$9,IF(OR(ISNUMBER(SEARCH('[1]Lookup for use classification'!$B$10,C2008)),ISNUMBER(SEARCH('[1]Lookup for use classification'!$C$10,C2008)),ISNUMBER(SEARCH('[1]Lookup for use classification'!$D$10,C2008)),ISNUMBER(SEARCH('[1]Lookup for use classification'!$E$10,C2008)),ISNUMBER(SEARCH('[1]Lookup for use classification'!$F$10,C2008)),ISNUMBER(SEARCH('[1]Lookup for use classification'!$G$10,C2008))),'[1]Lookup for use classification'!$A$10,IF(OR(ISNUMBER(SEARCH('[1]Lookup for use classification'!$B$11,C2008)),ISNUMBER(SEARCH('[1]Lookup for use classification'!$C$11,C2008))),'[1]Lookup for use classification'!$A$11,IF(OR(ISNUMBER(SEARCH('[1]Lookup for use classification'!$B$12,C2008)),ISNUMBER(SEARCH('[1]Lookup for use classification'!$C$12,C2008))),'[1]Lookup for use classification'!$A$12,IF(OR(ISNUMBER(SEARCH('[1]Lookup for use classification'!$B$13,C2008)),ISNUMBER(SEARCH('[1]Lookup for use classification'!$C$13,C2008)),ISNUMBER(SEARCH('[1]Lookup for use classification'!$D$13,C2008)),,ISNUMBER(SEARCH('[1]Lookup for use classification'!$C$13,C2008)),ISNUMBER(SEARCH('[1]Lookup for use classification'!$E$13,C2008))),'[1]Lookup for use classification'!$A$13,IF(OR(ISNUMBER(SEARCH('[1]Lookup for use classification'!$B$14,C2008)),ISNUMBER(SEARCH('[1]Lookup for use classification'!$C$14,C2008))),'[1]Lookup for use classification'!$A$14,"Other"))))))))))))</f>
        <v>Public Assembly</v>
      </c>
      <c r="E2008" s="234">
        <v>4500</v>
      </c>
      <c r="F2008" s="235"/>
      <c r="G2008" s="235"/>
    </row>
    <row r="2009" spans="1:10" hidden="1">
      <c r="A2009" s="187" t="s">
        <v>1041</v>
      </c>
      <c r="B2009" s="167" t="s">
        <v>4456</v>
      </c>
      <c r="C2009" s="233" t="s">
        <v>252</v>
      </c>
      <c r="D2009" s="6" t="str">
        <f>IF(OR(ISNUMBER(SEARCH('[1]Lookup for use classification'!$B$1,C2009)),ISNUMBER(SEARCH('[1]Lookup for use classification'!$C$1,C2009)),ISNUMBER(SEARCH('[1]Lookup for use classification'!$D$1,C2009)),ISNUMBER(SEARCH('[1]Lookup for use classification'!$E$1,C2009))),'[1]Lookup for use classification'!$A$1,IF(ISNUMBER(SEARCH('[1]Lookup for use classification'!$B$2,C2009)),'[1]Lookup for use classification'!$A$2,IF(ISNUMBER(SEARCH('[1]Lookup for use classification'!$B$3,C2009)),'[1]Lookup for use classification'!$A$3,IF(OR(ISNUMBER(SEARCH('[1]Lookup for use classification'!$B$4,C2009)),ISNUMBER(SEARCH('[1]Lookup for use classification'!$C$4,C2009)),ISNUMBER(SEARCH('[1]Lookup for use classification'!$D$4,C2009)),ISNUMBER(SEARCH('[1]Lookup for use classification'!$E$4,C2009))),'[1]Lookup for use classification'!$A$4,IF(OR(ISNUMBER(SEARCH('[1]Lookup for use classification'!$B$5,C2009)),ISNUMBER(SEARCH('[1]Lookup for use classification'!$C$5,C2009)),ISNUMBER(SEARCH('[1]Lookup for use classification'!$D$5,C2009))),'[1]Lookup for use classification'!$A$5,IF(OR(ISNUMBER(SEARCH('[1]Lookup for use classification'!$B$7,C2009)),ISNUMBER(SEARCH('[1]Lookup for use classification'!$C$7,C2009)),ISNUMBER(SEARCH('[1]Lookup for use classification'!$D$7,C2009))),'[1]Lookup for use classification'!$A$7,IF(OR(ISNUMBER(SEARCH('[1]Lookup for use classification'!$B$9,C2009)),ISNUMBER(SEARCH('[1]Lookup for use classification'!$C$9,C2009)),ISNUMBER(SEARCH('[1]Lookup for use classification'!$D$9,C2009)),ISNUMBER(SEARCH('[1]Lookup for use classification'!$E$9,C2009)),ISNUMBER(SEARCH('[1]Lookup for use classification'!$F$9,C2009)),ISNUMBER(SEARCH('[1]Lookup for use classification'!$G$9,C2009)),ISNUMBER(SEARCH('[1]Lookup for use classification'!$H$9,C2009)),ISNUMBER(SEARCH('[1]Lookup for use classification'!$I$9,C2009)),ISNUMBER(SEARCH('[1]Lookup for use classification'!$J$9,C2009)),ISNUMBER(SEARCH('[1]Lookup for use classification'!$K$9,C2009))),'[1]Lookup for use classification'!$A$9,IF(OR(ISNUMBER(SEARCH('[1]Lookup for use classification'!$B$10,C2009)),ISNUMBER(SEARCH('[1]Lookup for use classification'!$C$10,C2009)),ISNUMBER(SEARCH('[1]Lookup for use classification'!$D$10,C2009)),ISNUMBER(SEARCH('[1]Lookup for use classification'!$E$10,C2009)),ISNUMBER(SEARCH('[1]Lookup for use classification'!$F$10,C2009)),ISNUMBER(SEARCH('[1]Lookup for use classification'!$G$10,C2009))),'[1]Lookup for use classification'!$A$10,IF(OR(ISNUMBER(SEARCH('[1]Lookup for use classification'!$B$11,C2009)),ISNUMBER(SEARCH('[1]Lookup for use classification'!$C$11,C2009))),'[1]Lookup for use classification'!$A$11,IF(OR(ISNUMBER(SEARCH('[1]Lookup for use classification'!$B$12,C2009)),ISNUMBER(SEARCH('[1]Lookup for use classification'!$C$12,C2009))),'[1]Lookup for use classification'!$A$12,IF(OR(ISNUMBER(SEARCH('[1]Lookup for use classification'!$B$13,C2009)),ISNUMBER(SEARCH('[1]Lookup for use classification'!$C$13,C2009)),ISNUMBER(SEARCH('[1]Lookup for use classification'!$D$13,C2009)),,ISNUMBER(SEARCH('[1]Lookup for use classification'!$C$13,C2009)),ISNUMBER(SEARCH('[1]Lookup for use classification'!$E$13,C2009))),'[1]Lookup for use classification'!$A$13,IF(OR(ISNUMBER(SEARCH('[1]Lookup for use classification'!$B$14,C2009)),ISNUMBER(SEARCH('[1]Lookup for use classification'!$C$14,C2009))),'[1]Lookup for use classification'!$A$14,"Other"))))))))))))</f>
        <v>Warehousing</v>
      </c>
      <c r="E2009" s="234">
        <v>900</v>
      </c>
      <c r="F2009" s="235"/>
      <c r="G2009" s="235"/>
    </row>
    <row r="2010" spans="1:10" hidden="1">
      <c r="A2010" s="187" t="s">
        <v>1041</v>
      </c>
      <c r="B2010" s="167" t="s">
        <v>4456</v>
      </c>
      <c r="C2010" s="233" t="s">
        <v>1039</v>
      </c>
      <c r="D2010" s="6" t="str">
        <f>IF(OR(ISNUMBER(SEARCH('[1]Lookup for use classification'!$B$1,C2010)),ISNUMBER(SEARCH('[1]Lookup for use classification'!$C$1,C2010)),ISNUMBER(SEARCH('[1]Lookup for use classification'!$D$1,C2010)),ISNUMBER(SEARCH('[1]Lookup for use classification'!$E$1,C2010))),'[1]Lookup for use classification'!$A$1,IF(ISNUMBER(SEARCH('[1]Lookup for use classification'!$B$2,C2010)),'[1]Lookup for use classification'!$A$2,IF(ISNUMBER(SEARCH('[1]Lookup for use classification'!$B$3,C2010)),'[1]Lookup for use classification'!$A$3,IF(OR(ISNUMBER(SEARCH('[1]Lookup for use classification'!$B$4,C2010)),ISNUMBER(SEARCH('[1]Lookup for use classification'!$C$4,C2010)),ISNUMBER(SEARCH('[1]Lookup for use classification'!$D$4,C2010)),ISNUMBER(SEARCH('[1]Lookup for use classification'!$E$4,C2010))),'[1]Lookup for use classification'!$A$4,IF(OR(ISNUMBER(SEARCH('[1]Lookup for use classification'!$B$5,C2010)),ISNUMBER(SEARCH('[1]Lookup for use classification'!$C$5,C2010)),ISNUMBER(SEARCH('[1]Lookup for use classification'!$D$5,C2010))),'[1]Lookup for use classification'!$A$5,IF(OR(ISNUMBER(SEARCH('[1]Lookup for use classification'!$B$7,C2010)),ISNUMBER(SEARCH('[1]Lookup for use classification'!$C$7,C2010)),ISNUMBER(SEARCH('[1]Lookup for use classification'!$D$7,C2010))),'[1]Lookup for use classification'!$A$7,IF(OR(ISNUMBER(SEARCH('[1]Lookup for use classification'!$B$9,C2010)),ISNUMBER(SEARCH('[1]Lookup for use classification'!$C$9,C2010)),ISNUMBER(SEARCH('[1]Lookup for use classification'!$D$9,C2010)),ISNUMBER(SEARCH('[1]Lookup for use classification'!$E$9,C2010)),ISNUMBER(SEARCH('[1]Lookup for use classification'!$F$9,C2010)),ISNUMBER(SEARCH('[1]Lookup for use classification'!$G$9,C2010)),ISNUMBER(SEARCH('[1]Lookup for use classification'!$H$9,C2010)),ISNUMBER(SEARCH('[1]Lookup for use classification'!$I$9,C2010)),ISNUMBER(SEARCH('[1]Lookup for use classification'!$J$9,C2010)),ISNUMBER(SEARCH('[1]Lookup for use classification'!$K$9,C2010))),'[1]Lookup for use classification'!$A$9,IF(OR(ISNUMBER(SEARCH('[1]Lookup for use classification'!$B$10,C2010)),ISNUMBER(SEARCH('[1]Lookup for use classification'!$C$10,C2010)),ISNUMBER(SEARCH('[1]Lookup for use classification'!$D$10,C2010)),ISNUMBER(SEARCH('[1]Lookup for use classification'!$E$10,C2010)),ISNUMBER(SEARCH('[1]Lookup for use classification'!$F$10,C2010)),ISNUMBER(SEARCH('[1]Lookup for use classification'!$G$10,C2010))),'[1]Lookup for use classification'!$A$10,IF(OR(ISNUMBER(SEARCH('[1]Lookup for use classification'!$B$11,C2010)),ISNUMBER(SEARCH('[1]Lookup for use classification'!$C$11,C2010))),'[1]Lookup for use classification'!$A$11,IF(OR(ISNUMBER(SEARCH('[1]Lookup for use classification'!$B$12,C2010)),ISNUMBER(SEARCH('[1]Lookup for use classification'!$C$12,C2010))),'[1]Lookup for use classification'!$A$12,IF(OR(ISNUMBER(SEARCH('[1]Lookup for use classification'!$B$13,C2010)),ISNUMBER(SEARCH('[1]Lookup for use classification'!$C$13,C2010)),ISNUMBER(SEARCH('[1]Lookup for use classification'!$D$13,C2010)),,ISNUMBER(SEARCH('[1]Lookup for use classification'!$C$13,C2010)),ISNUMBER(SEARCH('[1]Lookup for use classification'!$E$13,C2010))),'[1]Lookup for use classification'!$A$13,IF(OR(ISNUMBER(SEARCH('[1]Lookup for use classification'!$B$14,C2010)),ISNUMBER(SEARCH('[1]Lookup for use classification'!$C$14,C2010))),'[1]Lookup for use classification'!$A$14,"Other"))))))))))))</f>
        <v>Water &amp; Sewer</v>
      </c>
      <c r="E2010" s="234">
        <v>2048</v>
      </c>
      <c r="F2010" s="235"/>
      <c r="G2010" s="235"/>
    </row>
    <row r="2011" spans="1:10" hidden="1">
      <c r="A2011" s="185" t="s">
        <v>627</v>
      </c>
      <c r="B2011" s="167" t="s">
        <v>4456</v>
      </c>
      <c r="C2011" s="236" t="s">
        <v>629</v>
      </c>
      <c r="D2011" s="6" t="str">
        <f>IF(OR(ISNUMBER(SEARCH('[1]Lookup for use classification'!$B$1,C2011)),ISNUMBER(SEARCH('[1]Lookup for use classification'!$C$1,C2011)),ISNUMBER(SEARCH('[1]Lookup for use classification'!$D$1,C2011)),ISNUMBER(SEARCH('[1]Lookup for use classification'!$E$1,C2011))),'[1]Lookup for use classification'!$A$1,IF(ISNUMBER(SEARCH('[1]Lookup for use classification'!$B$2,C2011)),'[1]Lookup for use classification'!$A$2,IF(ISNUMBER(SEARCH('[1]Lookup for use classification'!$B$3,C2011)),'[1]Lookup for use classification'!$A$3,IF(OR(ISNUMBER(SEARCH('[1]Lookup for use classification'!$B$4,C2011)),ISNUMBER(SEARCH('[1]Lookup for use classification'!$C$4,C2011)),ISNUMBER(SEARCH('[1]Lookup for use classification'!$D$4,C2011)),ISNUMBER(SEARCH('[1]Lookup for use classification'!$E$4,C2011))),'[1]Lookup for use classification'!$A$4,IF(OR(ISNUMBER(SEARCH('[1]Lookup for use classification'!$B$5,C2011)),ISNUMBER(SEARCH('[1]Lookup for use classification'!$C$5,C2011)),ISNUMBER(SEARCH('[1]Lookup for use classification'!$D$5,C2011))),'[1]Lookup for use classification'!$A$5,IF(OR(ISNUMBER(SEARCH('[1]Lookup for use classification'!$B$7,C2011)),ISNUMBER(SEARCH('[1]Lookup for use classification'!$C$7,C2011)),ISNUMBER(SEARCH('[1]Lookup for use classification'!$D$7,C2011))),'[1]Lookup for use classification'!$A$7,IF(OR(ISNUMBER(SEARCH('[1]Lookup for use classification'!$B$9,C2011)),ISNUMBER(SEARCH('[1]Lookup for use classification'!$C$9,C2011)),ISNUMBER(SEARCH('[1]Lookup for use classification'!$D$9,C2011)),ISNUMBER(SEARCH('[1]Lookup for use classification'!$E$9,C2011)),ISNUMBER(SEARCH('[1]Lookup for use classification'!$F$9,C2011)),ISNUMBER(SEARCH('[1]Lookup for use classification'!$G$9,C2011)),ISNUMBER(SEARCH('[1]Lookup for use classification'!$H$9,C2011)),ISNUMBER(SEARCH('[1]Lookup for use classification'!$I$9,C2011)),ISNUMBER(SEARCH('[1]Lookup for use classification'!$J$9,C2011)),ISNUMBER(SEARCH('[1]Lookup for use classification'!$K$9,C2011))),'[1]Lookup for use classification'!$A$9,IF(OR(ISNUMBER(SEARCH('[1]Lookup for use classification'!$B$10,C2011)),ISNUMBER(SEARCH('[1]Lookup for use classification'!$C$10,C2011)),ISNUMBER(SEARCH('[1]Lookup for use classification'!$D$10,C2011)),ISNUMBER(SEARCH('[1]Lookup for use classification'!$E$10,C2011)),ISNUMBER(SEARCH('[1]Lookup for use classification'!$F$10,C2011)),ISNUMBER(SEARCH('[1]Lookup for use classification'!$G$10,C2011))),'[1]Lookup for use classification'!$A$10,IF(OR(ISNUMBER(SEARCH('[1]Lookup for use classification'!$B$11,C2011)),ISNUMBER(SEARCH('[1]Lookup for use classification'!$C$11,C2011))),'[1]Lookup for use classification'!$A$11,IF(OR(ISNUMBER(SEARCH('[1]Lookup for use classification'!$B$12,C2011)),ISNUMBER(SEARCH('[1]Lookup for use classification'!$C$12,C2011))),'[1]Lookup for use classification'!$A$12,IF(OR(ISNUMBER(SEARCH('[1]Lookup for use classification'!$B$13,C2011)),ISNUMBER(SEARCH('[1]Lookup for use classification'!$C$13,C2011)),ISNUMBER(SEARCH('[1]Lookup for use classification'!$D$13,C2011)),,ISNUMBER(SEARCH('[1]Lookup for use classification'!$C$13,C2011)),ISNUMBER(SEARCH('[1]Lookup for use classification'!$E$13,C2011))),'[1]Lookup for use classification'!$A$13,IF(OR(ISNUMBER(SEARCH('[1]Lookup for use classification'!$B$14,C2011)),ISNUMBER(SEARCH('[1]Lookup for use classification'!$C$14,C2011))),'[1]Lookup for use classification'!$A$14,"Other"))))))))))))</f>
        <v>Accomodation Services</v>
      </c>
      <c r="E2011" s="237"/>
      <c r="F2011" s="238"/>
      <c r="G2011" s="238"/>
    </row>
    <row r="2012" spans="1:10" hidden="1">
      <c r="A2012" s="185" t="s">
        <v>627</v>
      </c>
      <c r="B2012" s="167" t="s">
        <v>4456</v>
      </c>
      <c r="C2012" s="236" t="s">
        <v>630</v>
      </c>
      <c r="D2012" s="6" t="str">
        <f>IF(OR(ISNUMBER(SEARCH('[1]Lookup for use classification'!$B$1,C2012)),ISNUMBER(SEARCH('[1]Lookup for use classification'!$C$1,C2012)),ISNUMBER(SEARCH('[1]Lookup for use classification'!$D$1,C2012)),ISNUMBER(SEARCH('[1]Lookup for use classification'!$E$1,C2012))),'[1]Lookup for use classification'!$A$1,IF(ISNUMBER(SEARCH('[1]Lookup for use classification'!$B$2,C2012)),'[1]Lookup for use classification'!$A$2,IF(ISNUMBER(SEARCH('[1]Lookup for use classification'!$B$3,C2012)),'[1]Lookup for use classification'!$A$3,IF(OR(ISNUMBER(SEARCH('[1]Lookup for use classification'!$B$4,C2012)),ISNUMBER(SEARCH('[1]Lookup for use classification'!$C$4,C2012)),ISNUMBER(SEARCH('[1]Lookup for use classification'!$D$4,C2012)),ISNUMBER(SEARCH('[1]Lookup for use classification'!$E$4,C2012))),'[1]Lookup for use classification'!$A$4,IF(OR(ISNUMBER(SEARCH('[1]Lookup for use classification'!$B$5,C2012)),ISNUMBER(SEARCH('[1]Lookup for use classification'!$C$5,C2012)),ISNUMBER(SEARCH('[1]Lookup for use classification'!$D$5,C2012))),'[1]Lookup for use classification'!$A$5,IF(OR(ISNUMBER(SEARCH('[1]Lookup for use classification'!$B$7,C2012)),ISNUMBER(SEARCH('[1]Lookup for use classification'!$C$7,C2012)),ISNUMBER(SEARCH('[1]Lookup for use classification'!$D$7,C2012))),'[1]Lookup for use classification'!$A$7,IF(OR(ISNUMBER(SEARCH('[1]Lookup for use classification'!$B$9,C2012)),ISNUMBER(SEARCH('[1]Lookup for use classification'!$C$9,C2012)),ISNUMBER(SEARCH('[1]Lookup for use classification'!$D$9,C2012)),ISNUMBER(SEARCH('[1]Lookup for use classification'!$E$9,C2012)),ISNUMBER(SEARCH('[1]Lookup for use classification'!$F$9,C2012)),ISNUMBER(SEARCH('[1]Lookup for use classification'!$G$9,C2012)),ISNUMBER(SEARCH('[1]Lookup for use classification'!$H$9,C2012)),ISNUMBER(SEARCH('[1]Lookup for use classification'!$I$9,C2012)),ISNUMBER(SEARCH('[1]Lookup for use classification'!$J$9,C2012)),ISNUMBER(SEARCH('[1]Lookup for use classification'!$K$9,C2012))),'[1]Lookup for use classification'!$A$9,IF(OR(ISNUMBER(SEARCH('[1]Lookup for use classification'!$B$10,C2012)),ISNUMBER(SEARCH('[1]Lookup for use classification'!$C$10,C2012)),ISNUMBER(SEARCH('[1]Lookup for use classification'!$D$10,C2012)),ISNUMBER(SEARCH('[1]Lookup for use classification'!$E$10,C2012)),ISNUMBER(SEARCH('[1]Lookup for use classification'!$F$10,C2012)),ISNUMBER(SEARCH('[1]Lookup for use classification'!$G$10,C2012))),'[1]Lookup for use classification'!$A$10,IF(OR(ISNUMBER(SEARCH('[1]Lookup for use classification'!$B$11,C2012)),ISNUMBER(SEARCH('[1]Lookup for use classification'!$C$11,C2012))),'[1]Lookup for use classification'!$A$11,IF(OR(ISNUMBER(SEARCH('[1]Lookup for use classification'!$B$12,C2012)),ISNUMBER(SEARCH('[1]Lookup for use classification'!$C$12,C2012))),'[1]Lookup for use classification'!$A$12,IF(OR(ISNUMBER(SEARCH('[1]Lookup for use classification'!$B$13,C2012)),ISNUMBER(SEARCH('[1]Lookup for use classification'!$C$13,C2012)),ISNUMBER(SEARCH('[1]Lookup for use classification'!$D$13,C2012)),,ISNUMBER(SEARCH('[1]Lookup for use classification'!$C$13,C2012)),ISNUMBER(SEARCH('[1]Lookup for use classification'!$E$13,C2012))),'[1]Lookup for use classification'!$A$13,IF(OR(ISNUMBER(SEARCH('[1]Lookup for use classification'!$B$14,C2012)),ISNUMBER(SEARCH('[1]Lookup for use classification'!$C$14,C2012))),'[1]Lookup for use classification'!$A$14,"Other"))))))))))))</f>
        <v>Accomodation Services</v>
      </c>
      <c r="E2012" s="237"/>
      <c r="F2012" s="238"/>
      <c r="G2012" s="238"/>
    </row>
    <row r="2013" spans="1:10" hidden="1">
      <c r="A2013" s="185" t="s">
        <v>627</v>
      </c>
      <c r="B2013" s="167" t="s">
        <v>4456</v>
      </c>
      <c r="C2013" s="236" t="s">
        <v>631</v>
      </c>
      <c r="D2013" s="6" t="str">
        <f>IF(OR(ISNUMBER(SEARCH('[1]Lookup for use classification'!$B$1,C2013)),ISNUMBER(SEARCH('[1]Lookup for use classification'!$C$1,C2013)),ISNUMBER(SEARCH('[1]Lookup for use classification'!$D$1,C2013)),ISNUMBER(SEARCH('[1]Lookup for use classification'!$E$1,C2013))),'[1]Lookup for use classification'!$A$1,IF(ISNUMBER(SEARCH('[1]Lookup for use classification'!$B$2,C2013)),'[1]Lookup for use classification'!$A$2,IF(ISNUMBER(SEARCH('[1]Lookup for use classification'!$B$3,C2013)),'[1]Lookup for use classification'!$A$3,IF(OR(ISNUMBER(SEARCH('[1]Lookup for use classification'!$B$4,C2013)),ISNUMBER(SEARCH('[1]Lookup for use classification'!$C$4,C2013)),ISNUMBER(SEARCH('[1]Lookup for use classification'!$D$4,C2013)),ISNUMBER(SEARCH('[1]Lookup for use classification'!$E$4,C2013))),'[1]Lookup for use classification'!$A$4,IF(OR(ISNUMBER(SEARCH('[1]Lookup for use classification'!$B$5,C2013)),ISNUMBER(SEARCH('[1]Lookup for use classification'!$C$5,C2013)),ISNUMBER(SEARCH('[1]Lookup for use classification'!$D$5,C2013))),'[1]Lookup for use classification'!$A$5,IF(OR(ISNUMBER(SEARCH('[1]Lookup for use classification'!$B$7,C2013)),ISNUMBER(SEARCH('[1]Lookup for use classification'!$C$7,C2013)),ISNUMBER(SEARCH('[1]Lookup for use classification'!$D$7,C2013))),'[1]Lookup for use classification'!$A$7,IF(OR(ISNUMBER(SEARCH('[1]Lookup for use classification'!$B$9,C2013)),ISNUMBER(SEARCH('[1]Lookup for use classification'!$C$9,C2013)),ISNUMBER(SEARCH('[1]Lookup for use classification'!$D$9,C2013)),ISNUMBER(SEARCH('[1]Lookup for use classification'!$E$9,C2013)),ISNUMBER(SEARCH('[1]Lookup for use classification'!$F$9,C2013)),ISNUMBER(SEARCH('[1]Lookup for use classification'!$G$9,C2013)),ISNUMBER(SEARCH('[1]Lookup for use classification'!$H$9,C2013)),ISNUMBER(SEARCH('[1]Lookup for use classification'!$I$9,C2013)),ISNUMBER(SEARCH('[1]Lookup for use classification'!$J$9,C2013)),ISNUMBER(SEARCH('[1]Lookup for use classification'!$K$9,C2013))),'[1]Lookup for use classification'!$A$9,IF(OR(ISNUMBER(SEARCH('[1]Lookup for use classification'!$B$10,C2013)),ISNUMBER(SEARCH('[1]Lookup for use classification'!$C$10,C2013)),ISNUMBER(SEARCH('[1]Lookup for use classification'!$D$10,C2013)),ISNUMBER(SEARCH('[1]Lookup for use classification'!$E$10,C2013)),ISNUMBER(SEARCH('[1]Lookup for use classification'!$F$10,C2013)),ISNUMBER(SEARCH('[1]Lookup for use classification'!$G$10,C2013))),'[1]Lookup for use classification'!$A$10,IF(OR(ISNUMBER(SEARCH('[1]Lookup for use classification'!$B$11,C2013)),ISNUMBER(SEARCH('[1]Lookup for use classification'!$C$11,C2013))),'[1]Lookup for use classification'!$A$11,IF(OR(ISNUMBER(SEARCH('[1]Lookup for use classification'!$B$12,C2013)),ISNUMBER(SEARCH('[1]Lookup for use classification'!$C$12,C2013))),'[1]Lookup for use classification'!$A$12,IF(OR(ISNUMBER(SEARCH('[1]Lookup for use classification'!$B$13,C2013)),ISNUMBER(SEARCH('[1]Lookup for use classification'!$C$13,C2013)),ISNUMBER(SEARCH('[1]Lookup for use classification'!$D$13,C2013)),,ISNUMBER(SEARCH('[1]Lookup for use classification'!$C$13,C2013)),ISNUMBER(SEARCH('[1]Lookup for use classification'!$E$13,C2013))),'[1]Lookup for use classification'!$A$13,IF(OR(ISNUMBER(SEARCH('[1]Lookup for use classification'!$B$14,C2013)),ISNUMBER(SEARCH('[1]Lookup for use classification'!$C$14,C2013))),'[1]Lookup for use classification'!$A$14,"Other"))))))))))))</f>
        <v>Accomodation Services</v>
      </c>
      <c r="E2013" s="237"/>
      <c r="F2013" s="238"/>
      <c r="G2013" s="238"/>
    </row>
    <row r="2014" spans="1:10" hidden="1">
      <c r="A2014" s="193" t="s">
        <v>627</v>
      </c>
      <c r="B2014" s="8" t="str">
        <f>IF(ISNA(VLOOKUP(CONCATENATE(A2014,C2014),ARIS!$A$1:$A$959,1,FALSE)),"","ARIS")</f>
        <v>ARIS</v>
      </c>
      <c r="C2014" s="223" t="s">
        <v>3460</v>
      </c>
      <c r="D2014" s="165" t="s">
        <v>3335</v>
      </c>
      <c r="E2014" s="224">
        <v>7522</v>
      </c>
      <c r="F2014" s="224"/>
      <c r="G2014" s="224"/>
      <c r="H2014" s="164">
        <v>6106.36496350365</v>
      </c>
      <c r="I2014" s="164"/>
      <c r="J2014" s="165">
        <v>57667.519003000001</v>
      </c>
    </row>
    <row r="2015" spans="1:10" hidden="1">
      <c r="A2015" s="187" t="s">
        <v>627</v>
      </c>
      <c r="B2015" s="167" t="s">
        <v>4456</v>
      </c>
      <c r="C2015" s="236" t="s">
        <v>633</v>
      </c>
      <c r="D2015" s="6" t="str">
        <f>IF(OR(ISNUMBER(SEARCH('[1]Lookup for use classification'!$B$1,C2015)),ISNUMBER(SEARCH('[1]Lookup for use classification'!$C$1,C2015)),ISNUMBER(SEARCH('[1]Lookup for use classification'!$D$1,C2015)),ISNUMBER(SEARCH('[1]Lookup for use classification'!$E$1,C2015))),'[1]Lookup for use classification'!$A$1,IF(ISNUMBER(SEARCH('[1]Lookup for use classification'!$B$2,C2015)),'[1]Lookup for use classification'!$A$2,IF(ISNUMBER(SEARCH('[1]Lookup for use classification'!$B$3,C2015)),'[1]Lookup for use classification'!$A$3,IF(OR(ISNUMBER(SEARCH('[1]Lookup for use classification'!$B$4,C2015)),ISNUMBER(SEARCH('[1]Lookup for use classification'!$C$4,C2015)),ISNUMBER(SEARCH('[1]Lookup for use classification'!$D$4,C2015)),ISNUMBER(SEARCH('[1]Lookup for use classification'!$E$4,C2015))),'[1]Lookup for use classification'!$A$4,IF(OR(ISNUMBER(SEARCH('[1]Lookup for use classification'!$B$5,C2015)),ISNUMBER(SEARCH('[1]Lookup for use classification'!$C$5,C2015)),ISNUMBER(SEARCH('[1]Lookup for use classification'!$D$5,C2015))),'[1]Lookup for use classification'!$A$5,IF(OR(ISNUMBER(SEARCH('[1]Lookup for use classification'!$B$7,C2015)),ISNUMBER(SEARCH('[1]Lookup for use classification'!$C$7,C2015)),ISNUMBER(SEARCH('[1]Lookup for use classification'!$D$7,C2015))),'[1]Lookup for use classification'!$A$7,IF(OR(ISNUMBER(SEARCH('[1]Lookup for use classification'!$B$9,C2015)),ISNUMBER(SEARCH('[1]Lookup for use classification'!$C$9,C2015)),ISNUMBER(SEARCH('[1]Lookup for use classification'!$D$9,C2015)),ISNUMBER(SEARCH('[1]Lookup for use classification'!$E$9,C2015)),ISNUMBER(SEARCH('[1]Lookup for use classification'!$F$9,C2015)),ISNUMBER(SEARCH('[1]Lookup for use classification'!$G$9,C2015)),ISNUMBER(SEARCH('[1]Lookup for use classification'!$H$9,C2015)),ISNUMBER(SEARCH('[1]Lookup for use classification'!$I$9,C2015)),ISNUMBER(SEARCH('[1]Lookup for use classification'!$J$9,C2015)),ISNUMBER(SEARCH('[1]Lookup for use classification'!$K$9,C2015))),'[1]Lookup for use classification'!$A$9,IF(OR(ISNUMBER(SEARCH('[1]Lookup for use classification'!$B$10,C2015)),ISNUMBER(SEARCH('[1]Lookup for use classification'!$C$10,C2015)),ISNUMBER(SEARCH('[1]Lookup for use classification'!$D$10,C2015)),ISNUMBER(SEARCH('[1]Lookup for use classification'!$E$10,C2015)),ISNUMBER(SEARCH('[1]Lookup for use classification'!$F$10,C2015)),ISNUMBER(SEARCH('[1]Lookup for use classification'!$G$10,C2015))),'[1]Lookup for use classification'!$A$10,IF(OR(ISNUMBER(SEARCH('[1]Lookup for use classification'!$B$11,C2015)),ISNUMBER(SEARCH('[1]Lookup for use classification'!$C$11,C2015))),'[1]Lookup for use classification'!$A$11,IF(OR(ISNUMBER(SEARCH('[1]Lookup for use classification'!$B$12,C2015)),ISNUMBER(SEARCH('[1]Lookup for use classification'!$C$12,C2015))),'[1]Lookup for use classification'!$A$12,IF(OR(ISNUMBER(SEARCH('[1]Lookup for use classification'!$B$13,C2015)),ISNUMBER(SEARCH('[1]Lookup for use classification'!$C$13,C2015)),ISNUMBER(SEARCH('[1]Lookup for use classification'!$D$13,C2015)),,ISNUMBER(SEARCH('[1]Lookup for use classification'!$C$13,C2015)),ISNUMBER(SEARCH('[1]Lookup for use classification'!$E$13,C2015))),'[1]Lookup for use classification'!$A$13,IF(OR(ISNUMBER(SEARCH('[1]Lookup for use classification'!$B$14,C2015)),ISNUMBER(SEARCH('[1]Lookup for use classification'!$C$14,C2015))),'[1]Lookup for use classification'!$A$14,"Other"))))))))))))</f>
        <v>Education - K - 12</v>
      </c>
      <c r="E2015" s="237"/>
      <c r="F2015" s="238"/>
      <c r="G2015" s="238"/>
    </row>
    <row r="2016" spans="1:10" hidden="1">
      <c r="A2016" s="187" t="s">
        <v>627</v>
      </c>
      <c r="B2016" s="167" t="s">
        <v>4456</v>
      </c>
      <c r="C2016" s="236" t="s">
        <v>424</v>
      </c>
      <c r="D2016" s="6" t="str">
        <f>IF(OR(ISNUMBER(SEARCH('[1]Lookup for use classification'!$B$1,C2016)),ISNUMBER(SEARCH('[1]Lookup for use classification'!$C$1,C2016)),ISNUMBER(SEARCH('[1]Lookup for use classification'!$D$1,C2016)),ISNUMBER(SEARCH('[1]Lookup for use classification'!$E$1,C2016))),'[1]Lookup for use classification'!$A$1,IF(ISNUMBER(SEARCH('[1]Lookup for use classification'!$B$2,C2016)),'[1]Lookup for use classification'!$A$2,IF(ISNUMBER(SEARCH('[1]Lookup for use classification'!$B$3,C2016)),'[1]Lookup for use classification'!$A$3,IF(OR(ISNUMBER(SEARCH('[1]Lookup for use classification'!$B$4,C2016)),ISNUMBER(SEARCH('[1]Lookup for use classification'!$C$4,C2016)),ISNUMBER(SEARCH('[1]Lookup for use classification'!$D$4,C2016)),ISNUMBER(SEARCH('[1]Lookup for use classification'!$E$4,C2016))),'[1]Lookup for use classification'!$A$4,IF(OR(ISNUMBER(SEARCH('[1]Lookup for use classification'!$B$5,C2016)),ISNUMBER(SEARCH('[1]Lookup for use classification'!$C$5,C2016)),ISNUMBER(SEARCH('[1]Lookup for use classification'!$D$5,C2016))),'[1]Lookup for use classification'!$A$5,IF(OR(ISNUMBER(SEARCH('[1]Lookup for use classification'!$B$7,C2016)),ISNUMBER(SEARCH('[1]Lookup for use classification'!$C$7,C2016)),ISNUMBER(SEARCH('[1]Lookup for use classification'!$D$7,C2016))),'[1]Lookup for use classification'!$A$7,IF(OR(ISNUMBER(SEARCH('[1]Lookup for use classification'!$B$9,C2016)),ISNUMBER(SEARCH('[1]Lookup for use classification'!$C$9,C2016)),ISNUMBER(SEARCH('[1]Lookup for use classification'!$D$9,C2016)),ISNUMBER(SEARCH('[1]Lookup for use classification'!$E$9,C2016)),ISNUMBER(SEARCH('[1]Lookup for use classification'!$F$9,C2016)),ISNUMBER(SEARCH('[1]Lookup for use classification'!$G$9,C2016)),ISNUMBER(SEARCH('[1]Lookup for use classification'!$H$9,C2016)),ISNUMBER(SEARCH('[1]Lookup for use classification'!$I$9,C2016)),ISNUMBER(SEARCH('[1]Lookup for use classification'!$J$9,C2016)),ISNUMBER(SEARCH('[1]Lookup for use classification'!$K$9,C2016))),'[1]Lookup for use classification'!$A$9,IF(OR(ISNUMBER(SEARCH('[1]Lookup for use classification'!$B$10,C2016)),ISNUMBER(SEARCH('[1]Lookup for use classification'!$C$10,C2016)),ISNUMBER(SEARCH('[1]Lookup for use classification'!$D$10,C2016)),ISNUMBER(SEARCH('[1]Lookup for use classification'!$E$10,C2016)),ISNUMBER(SEARCH('[1]Lookup for use classification'!$F$10,C2016)),ISNUMBER(SEARCH('[1]Lookup for use classification'!$G$10,C2016))),'[1]Lookup for use classification'!$A$10,IF(OR(ISNUMBER(SEARCH('[1]Lookup for use classification'!$B$11,C2016)),ISNUMBER(SEARCH('[1]Lookup for use classification'!$C$11,C2016))),'[1]Lookup for use classification'!$A$11,IF(OR(ISNUMBER(SEARCH('[1]Lookup for use classification'!$B$12,C2016)),ISNUMBER(SEARCH('[1]Lookup for use classification'!$C$12,C2016))),'[1]Lookup for use classification'!$A$12,IF(OR(ISNUMBER(SEARCH('[1]Lookup for use classification'!$B$13,C2016)),ISNUMBER(SEARCH('[1]Lookup for use classification'!$C$13,C2016)),ISNUMBER(SEARCH('[1]Lookup for use classification'!$D$13,C2016)),,ISNUMBER(SEARCH('[1]Lookup for use classification'!$C$13,C2016)),ISNUMBER(SEARCH('[1]Lookup for use classification'!$E$13,C2016))),'[1]Lookup for use classification'!$A$13,IF(OR(ISNUMBER(SEARCH('[1]Lookup for use classification'!$B$14,C2016)),ISNUMBER(SEARCH('[1]Lookup for use classification'!$C$14,C2016))),'[1]Lookup for use classification'!$A$14,"Other"))))))))))))</f>
        <v>Office</v>
      </c>
      <c r="E2016" s="237"/>
      <c r="F2016" s="238"/>
      <c r="G2016" s="238"/>
    </row>
    <row r="2017" spans="1:12" hidden="1">
      <c r="A2017" s="187" t="s">
        <v>627</v>
      </c>
      <c r="B2017" s="167" t="s">
        <v>4456</v>
      </c>
      <c r="C2017" s="236" t="s">
        <v>262</v>
      </c>
      <c r="D2017" s="6" t="str">
        <f>IF(OR(ISNUMBER(SEARCH('[1]Lookup for use classification'!$B$1,C2017)),ISNUMBER(SEARCH('[1]Lookup for use classification'!$C$1,C2017)),ISNUMBER(SEARCH('[1]Lookup for use classification'!$D$1,C2017)),ISNUMBER(SEARCH('[1]Lookup for use classification'!$E$1,C2017))),'[1]Lookup for use classification'!$A$1,IF(ISNUMBER(SEARCH('[1]Lookup for use classification'!$B$2,C2017)),'[1]Lookup for use classification'!$A$2,IF(ISNUMBER(SEARCH('[1]Lookup for use classification'!$B$3,C2017)),'[1]Lookup for use classification'!$A$3,IF(OR(ISNUMBER(SEARCH('[1]Lookup for use classification'!$B$4,C2017)),ISNUMBER(SEARCH('[1]Lookup for use classification'!$C$4,C2017)),ISNUMBER(SEARCH('[1]Lookup for use classification'!$D$4,C2017)),ISNUMBER(SEARCH('[1]Lookup for use classification'!$E$4,C2017))),'[1]Lookup for use classification'!$A$4,IF(OR(ISNUMBER(SEARCH('[1]Lookup for use classification'!$B$5,C2017)),ISNUMBER(SEARCH('[1]Lookup for use classification'!$C$5,C2017)),ISNUMBER(SEARCH('[1]Lookup for use classification'!$D$5,C2017))),'[1]Lookup for use classification'!$A$5,IF(OR(ISNUMBER(SEARCH('[1]Lookup for use classification'!$B$7,C2017)),ISNUMBER(SEARCH('[1]Lookup for use classification'!$C$7,C2017)),ISNUMBER(SEARCH('[1]Lookup for use classification'!$D$7,C2017))),'[1]Lookup for use classification'!$A$7,IF(OR(ISNUMBER(SEARCH('[1]Lookup for use classification'!$B$9,C2017)),ISNUMBER(SEARCH('[1]Lookup for use classification'!$C$9,C2017)),ISNUMBER(SEARCH('[1]Lookup for use classification'!$D$9,C2017)),ISNUMBER(SEARCH('[1]Lookup for use classification'!$E$9,C2017)),ISNUMBER(SEARCH('[1]Lookup for use classification'!$F$9,C2017)),ISNUMBER(SEARCH('[1]Lookup for use classification'!$G$9,C2017)),ISNUMBER(SEARCH('[1]Lookup for use classification'!$H$9,C2017)),ISNUMBER(SEARCH('[1]Lookup for use classification'!$I$9,C2017)),ISNUMBER(SEARCH('[1]Lookup for use classification'!$J$9,C2017)),ISNUMBER(SEARCH('[1]Lookup for use classification'!$K$9,C2017))),'[1]Lookup for use classification'!$A$9,IF(OR(ISNUMBER(SEARCH('[1]Lookup for use classification'!$B$10,C2017)),ISNUMBER(SEARCH('[1]Lookup for use classification'!$C$10,C2017)),ISNUMBER(SEARCH('[1]Lookup for use classification'!$D$10,C2017)),ISNUMBER(SEARCH('[1]Lookup for use classification'!$E$10,C2017)),ISNUMBER(SEARCH('[1]Lookup for use classification'!$F$10,C2017)),ISNUMBER(SEARCH('[1]Lookup for use classification'!$G$10,C2017))),'[1]Lookup for use classification'!$A$10,IF(OR(ISNUMBER(SEARCH('[1]Lookup for use classification'!$B$11,C2017)),ISNUMBER(SEARCH('[1]Lookup for use classification'!$C$11,C2017))),'[1]Lookup for use classification'!$A$11,IF(OR(ISNUMBER(SEARCH('[1]Lookup for use classification'!$B$12,C2017)),ISNUMBER(SEARCH('[1]Lookup for use classification'!$C$12,C2017))),'[1]Lookup for use classification'!$A$12,IF(OR(ISNUMBER(SEARCH('[1]Lookup for use classification'!$B$13,C2017)),ISNUMBER(SEARCH('[1]Lookup for use classification'!$C$13,C2017)),ISNUMBER(SEARCH('[1]Lookup for use classification'!$D$13,C2017)),,ISNUMBER(SEARCH('[1]Lookup for use classification'!$C$13,C2017)),ISNUMBER(SEARCH('[1]Lookup for use classification'!$E$13,C2017))),'[1]Lookup for use classification'!$A$13,IF(OR(ISNUMBER(SEARCH('[1]Lookup for use classification'!$B$14,C2017)),ISNUMBER(SEARCH('[1]Lookup for use classification'!$C$14,C2017))),'[1]Lookup for use classification'!$A$14,"Other"))))))))))))</f>
        <v>Other</v>
      </c>
      <c r="E2017" s="237"/>
      <c r="F2017" s="238"/>
      <c r="G2017" s="238"/>
    </row>
    <row r="2018" spans="1:12" hidden="1">
      <c r="A2018" s="187" t="s">
        <v>627</v>
      </c>
      <c r="B2018" s="167" t="s">
        <v>4456</v>
      </c>
      <c r="C2018" s="236" t="s">
        <v>628</v>
      </c>
      <c r="D2018" s="6" t="str">
        <f>IF(OR(ISNUMBER(SEARCH('[1]Lookup for use classification'!$B$1,C2018)),ISNUMBER(SEARCH('[1]Lookup for use classification'!$C$1,C2018)),ISNUMBER(SEARCH('[1]Lookup for use classification'!$D$1,C2018)),ISNUMBER(SEARCH('[1]Lookup for use classification'!$E$1,C2018))),'[1]Lookup for use classification'!$A$1,IF(ISNUMBER(SEARCH('[1]Lookup for use classification'!$B$2,C2018)),'[1]Lookup for use classification'!$A$2,IF(ISNUMBER(SEARCH('[1]Lookup for use classification'!$B$3,C2018)),'[1]Lookup for use classification'!$A$3,IF(OR(ISNUMBER(SEARCH('[1]Lookup for use classification'!$B$4,C2018)),ISNUMBER(SEARCH('[1]Lookup for use classification'!$C$4,C2018)),ISNUMBER(SEARCH('[1]Lookup for use classification'!$D$4,C2018)),ISNUMBER(SEARCH('[1]Lookup for use classification'!$E$4,C2018))),'[1]Lookup for use classification'!$A$4,IF(OR(ISNUMBER(SEARCH('[1]Lookup for use classification'!$B$5,C2018)),ISNUMBER(SEARCH('[1]Lookup for use classification'!$C$5,C2018)),ISNUMBER(SEARCH('[1]Lookup for use classification'!$D$5,C2018))),'[1]Lookup for use classification'!$A$5,IF(OR(ISNUMBER(SEARCH('[1]Lookup for use classification'!$B$7,C2018)),ISNUMBER(SEARCH('[1]Lookup for use classification'!$C$7,C2018)),ISNUMBER(SEARCH('[1]Lookup for use classification'!$D$7,C2018))),'[1]Lookup for use classification'!$A$7,IF(OR(ISNUMBER(SEARCH('[1]Lookup for use classification'!$B$9,C2018)),ISNUMBER(SEARCH('[1]Lookup for use classification'!$C$9,C2018)),ISNUMBER(SEARCH('[1]Lookup for use classification'!$D$9,C2018)),ISNUMBER(SEARCH('[1]Lookup for use classification'!$E$9,C2018)),ISNUMBER(SEARCH('[1]Lookup for use classification'!$F$9,C2018)),ISNUMBER(SEARCH('[1]Lookup for use classification'!$G$9,C2018)),ISNUMBER(SEARCH('[1]Lookup for use classification'!$H$9,C2018)),ISNUMBER(SEARCH('[1]Lookup for use classification'!$I$9,C2018)),ISNUMBER(SEARCH('[1]Lookup for use classification'!$J$9,C2018)),ISNUMBER(SEARCH('[1]Lookup for use classification'!$K$9,C2018))),'[1]Lookup for use classification'!$A$9,IF(OR(ISNUMBER(SEARCH('[1]Lookup for use classification'!$B$10,C2018)),ISNUMBER(SEARCH('[1]Lookup for use classification'!$C$10,C2018)),ISNUMBER(SEARCH('[1]Lookup for use classification'!$D$10,C2018)),ISNUMBER(SEARCH('[1]Lookup for use classification'!$E$10,C2018)),ISNUMBER(SEARCH('[1]Lookup for use classification'!$F$10,C2018)),ISNUMBER(SEARCH('[1]Lookup for use classification'!$G$10,C2018))),'[1]Lookup for use classification'!$A$10,IF(OR(ISNUMBER(SEARCH('[1]Lookup for use classification'!$B$11,C2018)),ISNUMBER(SEARCH('[1]Lookup for use classification'!$C$11,C2018))),'[1]Lookup for use classification'!$A$11,IF(OR(ISNUMBER(SEARCH('[1]Lookup for use classification'!$B$12,C2018)),ISNUMBER(SEARCH('[1]Lookup for use classification'!$C$12,C2018))),'[1]Lookup for use classification'!$A$12,IF(OR(ISNUMBER(SEARCH('[1]Lookup for use classification'!$B$13,C2018)),ISNUMBER(SEARCH('[1]Lookup for use classification'!$C$13,C2018)),ISNUMBER(SEARCH('[1]Lookup for use classification'!$D$13,C2018)),,ISNUMBER(SEARCH('[1]Lookup for use classification'!$C$13,C2018)),ISNUMBER(SEARCH('[1]Lookup for use classification'!$E$13,C2018))),'[1]Lookup for use classification'!$A$13,IF(OR(ISNUMBER(SEARCH('[1]Lookup for use classification'!$B$14,C2018)),ISNUMBER(SEARCH('[1]Lookup for use classification'!$C$14,C2018))),'[1]Lookup for use classification'!$A$14,"Other"))))))))))))</f>
        <v>Other</v>
      </c>
      <c r="E2018" s="237"/>
      <c r="F2018" s="238"/>
      <c r="G2018" s="238"/>
    </row>
    <row r="2019" spans="1:12" hidden="1">
      <c r="A2019" s="187" t="s">
        <v>627</v>
      </c>
      <c r="B2019" s="167" t="s">
        <v>4456</v>
      </c>
      <c r="C2019" s="236" t="s">
        <v>632</v>
      </c>
      <c r="D2019" s="6" t="str">
        <f>IF(OR(ISNUMBER(SEARCH('[1]Lookup for use classification'!$B$1,C2019)),ISNUMBER(SEARCH('[1]Lookup for use classification'!$C$1,C2019)),ISNUMBER(SEARCH('[1]Lookup for use classification'!$D$1,C2019)),ISNUMBER(SEARCH('[1]Lookup for use classification'!$E$1,C2019))),'[1]Lookup for use classification'!$A$1,IF(ISNUMBER(SEARCH('[1]Lookup for use classification'!$B$2,C2019)),'[1]Lookup for use classification'!$A$2,IF(ISNUMBER(SEARCH('[1]Lookup for use classification'!$B$3,C2019)),'[1]Lookup for use classification'!$A$3,IF(OR(ISNUMBER(SEARCH('[1]Lookup for use classification'!$B$4,C2019)),ISNUMBER(SEARCH('[1]Lookup for use classification'!$C$4,C2019)),ISNUMBER(SEARCH('[1]Lookup for use classification'!$D$4,C2019)),ISNUMBER(SEARCH('[1]Lookup for use classification'!$E$4,C2019))),'[1]Lookup for use classification'!$A$4,IF(OR(ISNUMBER(SEARCH('[1]Lookup for use classification'!$B$5,C2019)),ISNUMBER(SEARCH('[1]Lookup for use classification'!$C$5,C2019)),ISNUMBER(SEARCH('[1]Lookup for use classification'!$D$5,C2019))),'[1]Lookup for use classification'!$A$5,IF(OR(ISNUMBER(SEARCH('[1]Lookup for use classification'!$B$7,C2019)),ISNUMBER(SEARCH('[1]Lookup for use classification'!$C$7,C2019)),ISNUMBER(SEARCH('[1]Lookup for use classification'!$D$7,C2019))),'[1]Lookup for use classification'!$A$7,IF(OR(ISNUMBER(SEARCH('[1]Lookup for use classification'!$B$9,C2019)),ISNUMBER(SEARCH('[1]Lookup for use classification'!$C$9,C2019)),ISNUMBER(SEARCH('[1]Lookup for use classification'!$D$9,C2019)),ISNUMBER(SEARCH('[1]Lookup for use classification'!$E$9,C2019)),ISNUMBER(SEARCH('[1]Lookup for use classification'!$F$9,C2019)),ISNUMBER(SEARCH('[1]Lookup for use classification'!$G$9,C2019)),ISNUMBER(SEARCH('[1]Lookup for use classification'!$H$9,C2019)),ISNUMBER(SEARCH('[1]Lookup for use classification'!$I$9,C2019)),ISNUMBER(SEARCH('[1]Lookup for use classification'!$J$9,C2019)),ISNUMBER(SEARCH('[1]Lookup for use classification'!$K$9,C2019))),'[1]Lookup for use classification'!$A$9,IF(OR(ISNUMBER(SEARCH('[1]Lookup for use classification'!$B$10,C2019)),ISNUMBER(SEARCH('[1]Lookup for use classification'!$C$10,C2019)),ISNUMBER(SEARCH('[1]Lookup for use classification'!$D$10,C2019)),ISNUMBER(SEARCH('[1]Lookup for use classification'!$E$10,C2019)),ISNUMBER(SEARCH('[1]Lookup for use classification'!$F$10,C2019)),ISNUMBER(SEARCH('[1]Lookup for use classification'!$G$10,C2019))),'[1]Lookup for use classification'!$A$10,IF(OR(ISNUMBER(SEARCH('[1]Lookup for use classification'!$B$11,C2019)),ISNUMBER(SEARCH('[1]Lookup for use classification'!$C$11,C2019))),'[1]Lookup for use classification'!$A$11,IF(OR(ISNUMBER(SEARCH('[1]Lookup for use classification'!$B$12,C2019)),ISNUMBER(SEARCH('[1]Lookup for use classification'!$C$12,C2019))),'[1]Lookup for use classification'!$A$12,IF(OR(ISNUMBER(SEARCH('[1]Lookup for use classification'!$B$13,C2019)),ISNUMBER(SEARCH('[1]Lookup for use classification'!$C$13,C2019)),ISNUMBER(SEARCH('[1]Lookup for use classification'!$D$13,C2019)),,ISNUMBER(SEARCH('[1]Lookup for use classification'!$C$13,C2019)),ISNUMBER(SEARCH('[1]Lookup for use classification'!$E$13,C2019))),'[1]Lookup for use classification'!$A$13,IF(OR(ISNUMBER(SEARCH('[1]Lookup for use classification'!$B$14,C2019)),ISNUMBER(SEARCH('[1]Lookup for use classification'!$C$14,C2019))),'[1]Lookup for use classification'!$A$14,"Other"))))))))))))</f>
        <v>Other</v>
      </c>
      <c r="E2019" s="237"/>
      <c r="F2019" s="238"/>
      <c r="G2019" s="238"/>
    </row>
    <row r="2020" spans="1:12" hidden="1">
      <c r="A2020" s="187" t="s">
        <v>627</v>
      </c>
      <c r="B2020" s="167" t="s">
        <v>4456</v>
      </c>
      <c r="C2020" s="236" t="s">
        <v>286</v>
      </c>
      <c r="D2020" s="6" t="str">
        <f>IF(OR(ISNUMBER(SEARCH('[1]Lookup for use classification'!$B$1,C2020)),ISNUMBER(SEARCH('[1]Lookup for use classification'!$C$1,C2020)),ISNUMBER(SEARCH('[1]Lookup for use classification'!$D$1,C2020)),ISNUMBER(SEARCH('[1]Lookup for use classification'!$E$1,C2020))),'[1]Lookup for use classification'!$A$1,IF(ISNUMBER(SEARCH('[1]Lookup for use classification'!$B$2,C2020)),'[1]Lookup for use classification'!$A$2,IF(ISNUMBER(SEARCH('[1]Lookup for use classification'!$B$3,C2020)),'[1]Lookup for use classification'!$A$3,IF(OR(ISNUMBER(SEARCH('[1]Lookup for use classification'!$B$4,C2020)),ISNUMBER(SEARCH('[1]Lookup for use classification'!$C$4,C2020)),ISNUMBER(SEARCH('[1]Lookup for use classification'!$D$4,C2020)),ISNUMBER(SEARCH('[1]Lookup for use classification'!$E$4,C2020))),'[1]Lookup for use classification'!$A$4,IF(OR(ISNUMBER(SEARCH('[1]Lookup for use classification'!$B$5,C2020)),ISNUMBER(SEARCH('[1]Lookup for use classification'!$C$5,C2020)),ISNUMBER(SEARCH('[1]Lookup for use classification'!$D$5,C2020))),'[1]Lookup for use classification'!$A$5,IF(OR(ISNUMBER(SEARCH('[1]Lookup for use classification'!$B$7,C2020)),ISNUMBER(SEARCH('[1]Lookup for use classification'!$C$7,C2020)),ISNUMBER(SEARCH('[1]Lookup for use classification'!$D$7,C2020))),'[1]Lookup for use classification'!$A$7,IF(OR(ISNUMBER(SEARCH('[1]Lookup for use classification'!$B$9,C2020)),ISNUMBER(SEARCH('[1]Lookup for use classification'!$C$9,C2020)),ISNUMBER(SEARCH('[1]Lookup for use classification'!$D$9,C2020)),ISNUMBER(SEARCH('[1]Lookup for use classification'!$E$9,C2020)),ISNUMBER(SEARCH('[1]Lookup for use classification'!$F$9,C2020)),ISNUMBER(SEARCH('[1]Lookup for use classification'!$G$9,C2020)),ISNUMBER(SEARCH('[1]Lookup for use classification'!$H$9,C2020)),ISNUMBER(SEARCH('[1]Lookup for use classification'!$I$9,C2020)),ISNUMBER(SEARCH('[1]Lookup for use classification'!$J$9,C2020)),ISNUMBER(SEARCH('[1]Lookup for use classification'!$K$9,C2020))),'[1]Lookup for use classification'!$A$9,IF(OR(ISNUMBER(SEARCH('[1]Lookup for use classification'!$B$10,C2020)),ISNUMBER(SEARCH('[1]Lookup for use classification'!$C$10,C2020)),ISNUMBER(SEARCH('[1]Lookup for use classification'!$D$10,C2020)),ISNUMBER(SEARCH('[1]Lookup for use classification'!$E$10,C2020)),ISNUMBER(SEARCH('[1]Lookup for use classification'!$F$10,C2020)),ISNUMBER(SEARCH('[1]Lookup for use classification'!$G$10,C2020))),'[1]Lookup for use classification'!$A$10,IF(OR(ISNUMBER(SEARCH('[1]Lookup for use classification'!$B$11,C2020)),ISNUMBER(SEARCH('[1]Lookup for use classification'!$C$11,C2020))),'[1]Lookup for use classification'!$A$11,IF(OR(ISNUMBER(SEARCH('[1]Lookup for use classification'!$B$12,C2020)),ISNUMBER(SEARCH('[1]Lookup for use classification'!$C$12,C2020))),'[1]Lookup for use classification'!$A$12,IF(OR(ISNUMBER(SEARCH('[1]Lookup for use classification'!$B$13,C2020)),ISNUMBER(SEARCH('[1]Lookup for use classification'!$C$13,C2020)),ISNUMBER(SEARCH('[1]Lookup for use classification'!$D$13,C2020)),,ISNUMBER(SEARCH('[1]Lookup for use classification'!$C$13,C2020)),ISNUMBER(SEARCH('[1]Lookup for use classification'!$E$13,C2020))),'[1]Lookup for use classification'!$A$13,IF(OR(ISNUMBER(SEARCH('[1]Lookup for use classification'!$B$14,C2020)),ISNUMBER(SEARCH('[1]Lookup for use classification'!$C$14,C2020))),'[1]Lookup for use classification'!$A$14,"Other"))))))))))))</f>
        <v>Public Assembly</v>
      </c>
      <c r="E2020" s="237"/>
      <c r="F2020" s="238"/>
      <c r="G2020" s="238"/>
    </row>
    <row r="2021" spans="1:12" hidden="1">
      <c r="A2021" s="187" t="s">
        <v>627</v>
      </c>
      <c r="B2021" s="167" t="s">
        <v>4456</v>
      </c>
      <c r="C2021" s="236" t="s">
        <v>97</v>
      </c>
      <c r="D2021" s="6" t="str">
        <f>IF(OR(ISNUMBER(SEARCH('[1]Lookup for use classification'!$B$1,C2021)),ISNUMBER(SEARCH('[1]Lookup for use classification'!$C$1,C2021)),ISNUMBER(SEARCH('[1]Lookup for use classification'!$D$1,C2021)),ISNUMBER(SEARCH('[1]Lookup for use classification'!$E$1,C2021))),'[1]Lookup for use classification'!$A$1,IF(ISNUMBER(SEARCH('[1]Lookup for use classification'!$B$2,C2021)),'[1]Lookup for use classification'!$A$2,IF(ISNUMBER(SEARCH('[1]Lookup for use classification'!$B$3,C2021)),'[1]Lookup for use classification'!$A$3,IF(OR(ISNUMBER(SEARCH('[1]Lookup for use classification'!$B$4,C2021)),ISNUMBER(SEARCH('[1]Lookup for use classification'!$C$4,C2021)),ISNUMBER(SEARCH('[1]Lookup for use classification'!$D$4,C2021)),ISNUMBER(SEARCH('[1]Lookup for use classification'!$E$4,C2021))),'[1]Lookup for use classification'!$A$4,IF(OR(ISNUMBER(SEARCH('[1]Lookup for use classification'!$B$5,C2021)),ISNUMBER(SEARCH('[1]Lookup for use classification'!$C$5,C2021)),ISNUMBER(SEARCH('[1]Lookup for use classification'!$D$5,C2021))),'[1]Lookup for use classification'!$A$5,IF(OR(ISNUMBER(SEARCH('[1]Lookup for use classification'!$B$7,C2021)),ISNUMBER(SEARCH('[1]Lookup for use classification'!$C$7,C2021)),ISNUMBER(SEARCH('[1]Lookup for use classification'!$D$7,C2021))),'[1]Lookup for use classification'!$A$7,IF(OR(ISNUMBER(SEARCH('[1]Lookup for use classification'!$B$9,C2021)),ISNUMBER(SEARCH('[1]Lookup for use classification'!$C$9,C2021)),ISNUMBER(SEARCH('[1]Lookup for use classification'!$D$9,C2021)),ISNUMBER(SEARCH('[1]Lookup for use classification'!$E$9,C2021)),ISNUMBER(SEARCH('[1]Lookup for use classification'!$F$9,C2021)),ISNUMBER(SEARCH('[1]Lookup for use classification'!$G$9,C2021)),ISNUMBER(SEARCH('[1]Lookup for use classification'!$H$9,C2021)),ISNUMBER(SEARCH('[1]Lookup for use classification'!$I$9,C2021)),ISNUMBER(SEARCH('[1]Lookup for use classification'!$J$9,C2021)),ISNUMBER(SEARCH('[1]Lookup for use classification'!$K$9,C2021))),'[1]Lookup for use classification'!$A$9,IF(OR(ISNUMBER(SEARCH('[1]Lookup for use classification'!$B$10,C2021)),ISNUMBER(SEARCH('[1]Lookup for use classification'!$C$10,C2021)),ISNUMBER(SEARCH('[1]Lookup for use classification'!$D$10,C2021)),ISNUMBER(SEARCH('[1]Lookup for use classification'!$E$10,C2021)),ISNUMBER(SEARCH('[1]Lookup for use classification'!$F$10,C2021)),ISNUMBER(SEARCH('[1]Lookup for use classification'!$G$10,C2021))),'[1]Lookup for use classification'!$A$10,IF(OR(ISNUMBER(SEARCH('[1]Lookup for use classification'!$B$11,C2021)),ISNUMBER(SEARCH('[1]Lookup for use classification'!$C$11,C2021))),'[1]Lookup for use classification'!$A$11,IF(OR(ISNUMBER(SEARCH('[1]Lookup for use classification'!$B$12,C2021)),ISNUMBER(SEARCH('[1]Lookup for use classification'!$C$12,C2021))),'[1]Lookup for use classification'!$A$12,IF(OR(ISNUMBER(SEARCH('[1]Lookup for use classification'!$B$13,C2021)),ISNUMBER(SEARCH('[1]Lookup for use classification'!$C$13,C2021)),ISNUMBER(SEARCH('[1]Lookup for use classification'!$D$13,C2021)),,ISNUMBER(SEARCH('[1]Lookup for use classification'!$C$13,C2021)),ISNUMBER(SEARCH('[1]Lookup for use classification'!$E$13,C2021))),'[1]Lookup for use classification'!$A$13,IF(OR(ISNUMBER(SEARCH('[1]Lookup for use classification'!$B$14,C2021)),ISNUMBER(SEARCH('[1]Lookup for use classification'!$C$14,C2021))),'[1]Lookup for use classification'!$A$14,"Other"))))))))))))</f>
        <v>Public Assembly</v>
      </c>
      <c r="E2021" s="237"/>
      <c r="F2021" s="238"/>
      <c r="G2021" s="238"/>
    </row>
    <row r="2022" spans="1:12" hidden="1">
      <c r="A2022" s="187" t="s">
        <v>627</v>
      </c>
      <c r="B2022" s="167" t="s">
        <v>4456</v>
      </c>
      <c r="C2022" s="236" t="s">
        <v>634</v>
      </c>
      <c r="D2022" s="6" t="str">
        <f>IF(OR(ISNUMBER(SEARCH('[1]Lookup for use classification'!$B$1,C2022)),ISNUMBER(SEARCH('[1]Lookup for use classification'!$C$1,C2022)),ISNUMBER(SEARCH('[1]Lookup for use classification'!$D$1,C2022)),ISNUMBER(SEARCH('[1]Lookup for use classification'!$E$1,C2022))),'[1]Lookup for use classification'!$A$1,IF(ISNUMBER(SEARCH('[1]Lookup for use classification'!$B$2,C2022)),'[1]Lookup for use classification'!$A$2,IF(ISNUMBER(SEARCH('[1]Lookup for use classification'!$B$3,C2022)),'[1]Lookup for use classification'!$A$3,IF(OR(ISNUMBER(SEARCH('[1]Lookup for use classification'!$B$4,C2022)),ISNUMBER(SEARCH('[1]Lookup for use classification'!$C$4,C2022)),ISNUMBER(SEARCH('[1]Lookup for use classification'!$D$4,C2022)),ISNUMBER(SEARCH('[1]Lookup for use classification'!$E$4,C2022))),'[1]Lookup for use classification'!$A$4,IF(OR(ISNUMBER(SEARCH('[1]Lookup for use classification'!$B$5,C2022)),ISNUMBER(SEARCH('[1]Lookup for use classification'!$C$5,C2022)),ISNUMBER(SEARCH('[1]Lookup for use classification'!$D$5,C2022))),'[1]Lookup for use classification'!$A$5,IF(OR(ISNUMBER(SEARCH('[1]Lookup for use classification'!$B$7,C2022)),ISNUMBER(SEARCH('[1]Lookup for use classification'!$C$7,C2022)),ISNUMBER(SEARCH('[1]Lookup for use classification'!$D$7,C2022))),'[1]Lookup for use classification'!$A$7,IF(OR(ISNUMBER(SEARCH('[1]Lookup for use classification'!$B$9,C2022)),ISNUMBER(SEARCH('[1]Lookup for use classification'!$C$9,C2022)),ISNUMBER(SEARCH('[1]Lookup for use classification'!$D$9,C2022)),ISNUMBER(SEARCH('[1]Lookup for use classification'!$E$9,C2022)),ISNUMBER(SEARCH('[1]Lookup for use classification'!$F$9,C2022)),ISNUMBER(SEARCH('[1]Lookup for use classification'!$G$9,C2022)),ISNUMBER(SEARCH('[1]Lookup for use classification'!$H$9,C2022)),ISNUMBER(SEARCH('[1]Lookup for use classification'!$I$9,C2022)),ISNUMBER(SEARCH('[1]Lookup for use classification'!$J$9,C2022)),ISNUMBER(SEARCH('[1]Lookup for use classification'!$K$9,C2022))),'[1]Lookup for use classification'!$A$9,IF(OR(ISNUMBER(SEARCH('[1]Lookup for use classification'!$B$10,C2022)),ISNUMBER(SEARCH('[1]Lookup for use classification'!$C$10,C2022)),ISNUMBER(SEARCH('[1]Lookup for use classification'!$D$10,C2022)),ISNUMBER(SEARCH('[1]Lookup for use classification'!$E$10,C2022)),ISNUMBER(SEARCH('[1]Lookup for use classification'!$F$10,C2022)),ISNUMBER(SEARCH('[1]Lookup for use classification'!$G$10,C2022))),'[1]Lookup for use classification'!$A$10,IF(OR(ISNUMBER(SEARCH('[1]Lookup for use classification'!$B$11,C2022)),ISNUMBER(SEARCH('[1]Lookup for use classification'!$C$11,C2022))),'[1]Lookup for use classification'!$A$11,IF(OR(ISNUMBER(SEARCH('[1]Lookup for use classification'!$B$12,C2022)),ISNUMBER(SEARCH('[1]Lookup for use classification'!$C$12,C2022))),'[1]Lookup for use classification'!$A$12,IF(OR(ISNUMBER(SEARCH('[1]Lookup for use classification'!$B$13,C2022)),ISNUMBER(SEARCH('[1]Lookup for use classification'!$C$13,C2022)),ISNUMBER(SEARCH('[1]Lookup for use classification'!$D$13,C2022)),,ISNUMBER(SEARCH('[1]Lookup for use classification'!$C$13,C2022)),ISNUMBER(SEARCH('[1]Lookup for use classification'!$E$13,C2022))),'[1]Lookup for use classification'!$A$13,IF(OR(ISNUMBER(SEARCH('[1]Lookup for use classification'!$B$14,C2022)),ISNUMBER(SEARCH('[1]Lookup for use classification'!$C$14,C2022))),'[1]Lookup for use classification'!$A$14,"Other"))))))))))))</f>
        <v>Public Assembly</v>
      </c>
      <c r="E2022" s="237"/>
      <c r="F2022" s="238"/>
      <c r="G2022" s="238"/>
    </row>
    <row r="2023" spans="1:12" hidden="1">
      <c r="A2023" s="138" t="s">
        <v>627</v>
      </c>
      <c r="B2023" s="8" t="str">
        <f>IF(ISNA(VLOOKUP(CONCATENATE(A2023,C2023),EUS!$B$2:$B$1939,1,FALSE)),"","End Use Study")</f>
        <v>End Use Study</v>
      </c>
      <c r="C2023" s="14" t="s">
        <v>2016</v>
      </c>
      <c r="D2023" s="165" t="s">
        <v>1980</v>
      </c>
      <c r="E2023" s="15">
        <v>336</v>
      </c>
      <c r="F2023" s="15"/>
      <c r="G2023" s="15"/>
      <c r="H2023" s="164"/>
      <c r="I2023" s="164"/>
      <c r="J2023" s="7"/>
      <c r="L2023" s="6"/>
    </row>
    <row r="2024" spans="1:12" hidden="1">
      <c r="A2024" s="187" t="s">
        <v>627</v>
      </c>
      <c r="B2024" s="167" t="s">
        <v>4456</v>
      </c>
      <c r="C2024" s="236" t="s">
        <v>635</v>
      </c>
      <c r="D2024" s="6" t="s">
        <v>65</v>
      </c>
      <c r="E2024" s="237"/>
      <c r="F2024" s="238"/>
      <c r="G2024" s="238"/>
    </row>
    <row r="2025" spans="1:12" hidden="1">
      <c r="A2025" s="188" t="s">
        <v>2078</v>
      </c>
      <c r="B2025" s="8" t="str">
        <f>IF(ISNA(VLOOKUP(CONCATENATE(A2025,C2025),ARIS!$A$1:$A$959,1,FALSE)),"","ARIS")</f>
        <v>ARIS</v>
      </c>
      <c r="C2025" s="223" t="s">
        <v>3461</v>
      </c>
      <c r="D2025" s="165" t="s">
        <v>3335</v>
      </c>
      <c r="E2025" s="224">
        <v>2320</v>
      </c>
      <c r="F2025" s="224"/>
      <c r="G2025" s="224"/>
      <c r="H2025" s="164">
        <v>741.41605839416059</v>
      </c>
      <c r="I2025" s="164"/>
      <c r="J2025" s="165">
        <v>6756.7058141999996</v>
      </c>
      <c r="L2025" s="165">
        <v>125.15901639344261</v>
      </c>
    </row>
    <row r="2026" spans="1:12" hidden="1">
      <c r="A2026" s="138" t="s">
        <v>2078</v>
      </c>
      <c r="B2026" s="8" t="str">
        <f>IF(ISNA(VLOOKUP(CONCATENATE(A2026,C2026),EUS!$B$2:$B$1939,1,FALSE)),"","End Use Study")</f>
        <v>End Use Study</v>
      </c>
      <c r="C2026" s="14" t="s">
        <v>3317</v>
      </c>
      <c r="D2026" s="6" t="str">
        <f>IF(OR(ISNUMBER(SEARCH('[1]Lookup for use classification'!$B$1,C2026)),ISNUMBER(SEARCH('[1]Lookup for use classification'!$C$1,C2026)),ISNUMBER(SEARCH('[1]Lookup for use classification'!$D$1,C2026)),ISNUMBER(SEARCH('[1]Lookup for use classification'!$E$1,C2026))),'[1]Lookup for use classification'!$A$1,IF(ISNUMBER(SEARCH('[1]Lookup for use classification'!$B$2,C2026)),'[1]Lookup for use classification'!$A$2,IF(ISNUMBER(SEARCH('[1]Lookup for use classification'!$B$3,C2026)),'[1]Lookup for use classification'!$A$3,IF(OR(ISNUMBER(SEARCH('[1]Lookup for use classification'!$B$4,C2026)),ISNUMBER(SEARCH('[1]Lookup for use classification'!$C$4,C2026)),ISNUMBER(SEARCH('[1]Lookup for use classification'!$D$4,C2026)),ISNUMBER(SEARCH('[1]Lookup for use classification'!$E$4,C2026))),'[1]Lookup for use classification'!$A$4,IF(OR(ISNUMBER(SEARCH('[1]Lookup for use classification'!$B$5,C2026)),ISNUMBER(SEARCH('[1]Lookup for use classification'!$C$5,C2026)),ISNUMBER(SEARCH('[1]Lookup for use classification'!$D$5,C2026))),'[1]Lookup for use classification'!$A$5,IF(OR(ISNUMBER(SEARCH('[1]Lookup for use classification'!$B$7,C2026)),ISNUMBER(SEARCH('[1]Lookup for use classification'!$C$7,C2026)),ISNUMBER(SEARCH('[1]Lookup for use classification'!$D$7,C2026))),'[1]Lookup for use classification'!$A$7,IF(OR(ISNUMBER(SEARCH('[1]Lookup for use classification'!$B$9,C2026)),ISNUMBER(SEARCH('[1]Lookup for use classification'!$C$9,C2026)),ISNUMBER(SEARCH('[1]Lookup for use classification'!$D$9,C2026)),ISNUMBER(SEARCH('[1]Lookup for use classification'!$E$9,C2026)),ISNUMBER(SEARCH('[1]Lookup for use classification'!$F$9,C2026)),ISNUMBER(SEARCH('[1]Lookup for use classification'!$G$9,C2026)),ISNUMBER(SEARCH('[1]Lookup for use classification'!$H$9,C2026)),ISNUMBER(SEARCH('[1]Lookup for use classification'!$I$9,C2026)),ISNUMBER(SEARCH('[1]Lookup for use classification'!$J$9,C2026)),ISNUMBER(SEARCH('[1]Lookup for use classification'!$K$9,C2026))),'[1]Lookup for use classification'!$A$9,IF(OR(ISNUMBER(SEARCH('[1]Lookup for use classification'!$B$10,C2026)),ISNUMBER(SEARCH('[1]Lookup for use classification'!$C$10,C2026)),ISNUMBER(SEARCH('[1]Lookup for use classification'!$D$10,C2026)),ISNUMBER(SEARCH('[1]Lookup for use classification'!$E$10,C2026)),ISNUMBER(SEARCH('[1]Lookup for use classification'!$F$10,C2026)),ISNUMBER(SEARCH('[1]Lookup for use classification'!$G$10,C2026))),'[1]Lookup for use classification'!$A$10,IF(OR(ISNUMBER(SEARCH('[1]Lookup for use classification'!$B$11,C2026)),ISNUMBER(SEARCH('[1]Lookup for use classification'!$C$11,C2026))),'[1]Lookup for use classification'!$A$11,IF(OR(ISNUMBER(SEARCH('[1]Lookup for use classification'!$B$12,C2026)),ISNUMBER(SEARCH('[1]Lookup for use classification'!$C$12,C2026))),'[1]Lookup for use classification'!$A$12,IF(OR(ISNUMBER(SEARCH('[1]Lookup for use classification'!$B$13,C2026)),ISNUMBER(SEARCH('[1]Lookup for use classification'!$C$13,C2026)),ISNUMBER(SEARCH('[1]Lookup for use classification'!$D$13,C2026)),,ISNUMBER(SEARCH('[1]Lookup for use classification'!$C$13,C2026)),ISNUMBER(SEARCH('[1]Lookup for use classification'!$E$13,C2026))),'[1]Lookup for use classification'!$A$13,IF(OR(ISNUMBER(SEARCH('[1]Lookup for use classification'!$B$14,C2026)),ISNUMBER(SEARCH('[1]Lookup for use classification'!$C$14,C2026))),'[1]Lookup for use classification'!$A$14,"Other"))))))))))))</f>
        <v>Food Service and Drinking Places</v>
      </c>
      <c r="E2026" s="15">
        <v>2835</v>
      </c>
      <c r="F2026" s="15"/>
      <c r="G2026" s="15"/>
      <c r="H2026" s="164"/>
      <c r="I2026" s="164"/>
      <c r="J2026" s="7">
        <v>6132</v>
      </c>
      <c r="L2026" s="6"/>
    </row>
    <row r="2027" spans="1:12" hidden="1">
      <c r="A2027" s="138" t="s">
        <v>2078</v>
      </c>
      <c r="B2027" s="8" t="str">
        <f>IF(ISNA(VLOOKUP(CONCATENATE(A2027,C2027),EUS!$B$2:$B$1939,1,FALSE)),"","End Use Study")</f>
        <v>End Use Study</v>
      </c>
      <c r="C2027" s="14" t="s">
        <v>3089</v>
      </c>
      <c r="D2027" s="6" t="s">
        <v>377</v>
      </c>
      <c r="E2027" s="15">
        <v>1924</v>
      </c>
      <c r="F2027" s="15"/>
      <c r="G2027" s="15"/>
      <c r="H2027" s="164">
        <v>210</v>
      </c>
      <c r="I2027" s="164"/>
      <c r="J2027" s="7">
        <v>9230</v>
      </c>
      <c r="L2027" s="6"/>
    </row>
    <row r="2028" spans="1:12" hidden="1">
      <c r="A2028" s="138" t="s">
        <v>2078</v>
      </c>
      <c r="B2028" s="8" t="str">
        <f>IF(ISNA(VLOOKUP(CONCATENATE(A2028,C2028),EUS!$B$2:$B$1939,1,FALSE)),"","End Use Study")</f>
        <v>End Use Study</v>
      </c>
      <c r="C2028" s="12" t="s">
        <v>3091</v>
      </c>
      <c r="D2028" s="6" t="s">
        <v>377</v>
      </c>
      <c r="E2028" s="13">
        <v>2550</v>
      </c>
      <c r="F2028" s="13"/>
      <c r="G2028" s="13"/>
      <c r="H2028" s="164">
        <v>3000</v>
      </c>
      <c r="I2028" s="164"/>
      <c r="J2028" s="7">
        <v>2800</v>
      </c>
      <c r="L2028" s="6"/>
    </row>
    <row r="2029" spans="1:12" hidden="1">
      <c r="A2029" s="138" t="s">
        <v>2078</v>
      </c>
      <c r="B2029" s="8" t="str">
        <f>IF(ISNA(VLOOKUP(CONCATENATE(A2029,C2029),EUS!$B$2:$B$1939,1,FALSE)),"","End Use Study")</f>
        <v>End Use Study</v>
      </c>
      <c r="C2029" s="14" t="s">
        <v>3090</v>
      </c>
      <c r="D2029" s="6" t="s">
        <v>377</v>
      </c>
      <c r="E2029" s="15">
        <v>3360</v>
      </c>
      <c r="F2029" s="13"/>
      <c r="G2029" s="15"/>
      <c r="H2029" s="164"/>
      <c r="I2029" s="164"/>
      <c r="J2029" s="7">
        <v>7812</v>
      </c>
      <c r="L2029" s="6"/>
    </row>
    <row r="2030" spans="1:12" hidden="1">
      <c r="A2030" s="138" t="s">
        <v>2078</v>
      </c>
      <c r="B2030" s="8" t="str">
        <f>IF(ISNA(VLOOKUP(CONCATENATE(A2030,C2030),EUS!$B$2:$B$1939,1,FALSE)),"","End Use Study")</f>
        <v>End Use Study</v>
      </c>
      <c r="C2030" s="14" t="s">
        <v>2491</v>
      </c>
      <c r="D2030" s="6" t="str">
        <f>IF(OR(ISNUMBER(SEARCH('[1]Lookup for use classification'!$B$1,C2030)),ISNUMBER(SEARCH('[1]Lookup for use classification'!$C$1,C2030)),ISNUMBER(SEARCH('[1]Lookup for use classification'!$D$1,C2030)),ISNUMBER(SEARCH('[1]Lookup for use classification'!$E$1,C2030))),'[1]Lookup for use classification'!$A$1,IF(ISNUMBER(SEARCH('[1]Lookup for use classification'!$B$2,C2030)),'[1]Lookup for use classification'!$A$2,IF(ISNUMBER(SEARCH('[1]Lookup for use classification'!$B$3,C2030)),'[1]Lookup for use classification'!$A$3,IF(OR(ISNUMBER(SEARCH('[1]Lookup for use classification'!$B$4,C2030)),ISNUMBER(SEARCH('[1]Lookup for use classification'!$C$4,C2030)),ISNUMBER(SEARCH('[1]Lookup for use classification'!$D$4,C2030)),ISNUMBER(SEARCH('[1]Lookup for use classification'!$E$4,C2030))),'[1]Lookup for use classification'!$A$4,IF(OR(ISNUMBER(SEARCH('[1]Lookup for use classification'!$B$5,C2030)),ISNUMBER(SEARCH('[1]Lookup for use classification'!$C$5,C2030)),ISNUMBER(SEARCH('[1]Lookup for use classification'!$D$5,C2030))),'[1]Lookup for use classification'!$A$5,IF(OR(ISNUMBER(SEARCH('[1]Lookup for use classification'!$B$7,C2030)),ISNUMBER(SEARCH('[1]Lookup for use classification'!$C$7,C2030)),ISNUMBER(SEARCH('[1]Lookup for use classification'!$D$7,C2030))),'[1]Lookup for use classification'!$A$7,IF(OR(ISNUMBER(SEARCH('[1]Lookup for use classification'!$B$9,C2030)),ISNUMBER(SEARCH('[1]Lookup for use classification'!$C$9,C2030)),ISNUMBER(SEARCH('[1]Lookup for use classification'!$D$9,C2030)),ISNUMBER(SEARCH('[1]Lookup for use classification'!$E$9,C2030)),ISNUMBER(SEARCH('[1]Lookup for use classification'!$F$9,C2030)),ISNUMBER(SEARCH('[1]Lookup for use classification'!$G$9,C2030)),ISNUMBER(SEARCH('[1]Lookup for use classification'!$H$9,C2030)),ISNUMBER(SEARCH('[1]Lookup for use classification'!$I$9,C2030)),ISNUMBER(SEARCH('[1]Lookup for use classification'!$J$9,C2030)),ISNUMBER(SEARCH('[1]Lookup for use classification'!$K$9,C2030))),'[1]Lookup for use classification'!$A$9,IF(OR(ISNUMBER(SEARCH('[1]Lookup for use classification'!$B$10,C2030)),ISNUMBER(SEARCH('[1]Lookup for use classification'!$C$10,C2030)),ISNUMBER(SEARCH('[1]Lookup for use classification'!$D$10,C2030)),ISNUMBER(SEARCH('[1]Lookup for use classification'!$E$10,C2030)),ISNUMBER(SEARCH('[1]Lookup for use classification'!$F$10,C2030))),'[1]Lookup for use classification'!$A$10,IF(OR(ISNUMBER(SEARCH('[1]Lookup for use classification'!$B$11,C2030)),ISNUMBER(SEARCH('[1]Lookup for use classification'!$C$11,C2030))),'[1]Lookup for use classification'!$A$11,IF(OR(ISNUMBER(SEARCH('[1]Lookup for use classification'!$B$12,C2030)),ISNUMBER(SEARCH('[1]Lookup for use classification'!$C$12,C2030))),'[1]Lookup for use classification'!$A$12,IF(OR(ISNUMBER(SEARCH('[1]Lookup for use classification'!$B$13,C2030)),ISNUMBER(SEARCH('[1]Lookup for use classification'!$C$13,C2030)),ISNUMBER(SEARCH('[1]Lookup for use classification'!$D$13,C2030)),,ISNUMBER(SEARCH('[1]Lookup for use classification'!$C$13,C2030)),ISNUMBER(SEARCH('[1]Lookup for use classification'!$E$13,C2030))),'[1]Lookup for use classification'!$A$13,"Other")))))))))))</f>
        <v>Public Assembly</v>
      </c>
      <c r="E2030" s="15">
        <v>840</v>
      </c>
      <c r="F2030" s="13"/>
      <c r="G2030" s="15"/>
      <c r="H2030" s="164"/>
      <c r="I2030" s="164"/>
      <c r="J2030" s="7">
        <v>8700</v>
      </c>
      <c r="L2030" s="6"/>
    </row>
    <row r="2031" spans="1:12" hidden="1">
      <c r="A2031" s="138" t="s">
        <v>2078</v>
      </c>
      <c r="B2031" s="8" t="str">
        <f>IF(ISNA(VLOOKUP(CONCATENATE(A2031,C2031),EUS!$B$2:$B$1939,1,FALSE)),"","End Use Study")</f>
        <v>End Use Study</v>
      </c>
      <c r="C2031" s="14" t="s">
        <v>2361</v>
      </c>
      <c r="D2031" s="11" t="s">
        <v>213</v>
      </c>
      <c r="E2031" s="15">
        <v>450</v>
      </c>
      <c r="F2031" s="13"/>
      <c r="G2031" s="15"/>
      <c r="H2031" s="164"/>
      <c r="I2031" s="164"/>
      <c r="J2031" s="7">
        <v>840</v>
      </c>
      <c r="L2031" s="6"/>
    </row>
    <row r="2032" spans="1:12" hidden="1">
      <c r="A2032" s="138" t="s">
        <v>2078</v>
      </c>
      <c r="B2032" s="8" t="str">
        <f>IF(ISNA(VLOOKUP(CONCATENATE(A2032,C2032),EUS!$B$2:$B$1939,1,FALSE)),"","End Use Study")</f>
        <v>End Use Study</v>
      </c>
      <c r="C2032" s="14" t="s">
        <v>2080</v>
      </c>
      <c r="D2032" s="165" t="s">
        <v>1980</v>
      </c>
      <c r="E2032" s="15">
        <v>900</v>
      </c>
      <c r="F2032" s="13"/>
      <c r="G2032" s="15"/>
      <c r="H2032" s="164"/>
      <c r="I2032" s="164"/>
      <c r="J2032" s="7">
        <v>1540</v>
      </c>
      <c r="L2032" s="6"/>
    </row>
    <row r="2033" spans="1:18" s="193" customFormat="1" hidden="1">
      <c r="A2033" s="138" t="s">
        <v>2078</v>
      </c>
      <c r="B2033" s="8" t="str">
        <f>IF(ISNA(VLOOKUP(CONCATENATE(A2033,C2033),EUS!$B$2:$B$1939,1,FALSE)),"","End Use Study")</f>
        <v>End Use Study</v>
      </c>
      <c r="C2033" s="14" t="s">
        <v>2079</v>
      </c>
      <c r="D2033" s="165" t="s">
        <v>1980</v>
      </c>
      <c r="E2033" s="15">
        <v>3000</v>
      </c>
      <c r="F2033" s="13"/>
      <c r="G2033" s="15"/>
      <c r="H2033" s="164"/>
      <c r="I2033" s="164"/>
      <c r="J2033" s="7">
        <v>7700</v>
      </c>
      <c r="K2033" s="165"/>
      <c r="L2033" s="6"/>
      <c r="M2033" s="165"/>
      <c r="N2033" s="165"/>
      <c r="O2033" s="165"/>
      <c r="P2033" s="165"/>
      <c r="Q2033" s="165"/>
      <c r="R2033" s="165"/>
    </row>
    <row r="2034" spans="1:18" hidden="1">
      <c r="A2034" s="138" t="s">
        <v>225</v>
      </c>
      <c r="B2034" s="8" t="s">
        <v>6055</v>
      </c>
      <c r="C2034" s="14" t="s">
        <v>3462</v>
      </c>
      <c r="D2034" s="165" t="s">
        <v>3335</v>
      </c>
      <c r="E2034" s="224">
        <v>21428</v>
      </c>
      <c r="F2034" s="222"/>
      <c r="G2034" s="224"/>
      <c r="H2034" s="164"/>
      <c r="I2034" s="164"/>
      <c r="K2034" s="163"/>
    </row>
    <row r="2035" spans="1:18" hidden="1">
      <c r="A2035" s="138" t="s">
        <v>225</v>
      </c>
      <c r="B2035" s="8" t="str">
        <f>IF(ISNA(VLOOKUP(CONCATENATE(A2035,C2035),EUS!$B$2:$B$1939,1,FALSE)),"","End Use Study")</f>
        <v>End Use Study</v>
      </c>
      <c r="C2035" s="14" t="s">
        <v>3463</v>
      </c>
      <c r="D2035" s="165" t="s">
        <v>3335</v>
      </c>
      <c r="E2035" s="224">
        <v>25332</v>
      </c>
      <c r="F2035" s="222"/>
      <c r="G2035" s="224"/>
      <c r="H2035" s="164"/>
      <c r="I2035" s="164"/>
      <c r="K2035" s="163"/>
    </row>
    <row r="2036" spans="1:18" hidden="1">
      <c r="A2036" s="134" t="s">
        <v>225</v>
      </c>
      <c r="B2036" s="8" t="str">
        <f>IF(ISNA(VLOOKUP(CONCATENATE(A2036,C2036),EUS!$B$2:$B$1939,1,FALSE)),"","End Use Study")</f>
        <v>End Use Study</v>
      </c>
      <c r="C2036" s="14" t="s">
        <v>228</v>
      </c>
      <c r="D2036" s="6" t="s">
        <v>377</v>
      </c>
      <c r="E2036" s="15">
        <v>1000</v>
      </c>
      <c r="F2036" s="13"/>
      <c r="G2036" s="15"/>
      <c r="H2036" s="164">
        <v>660</v>
      </c>
      <c r="I2036" s="164"/>
      <c r="J2036" s="7"/>
      <c r="L2036" s="6"/>
    </row>
    <row r="2037" spans="1:18" hidden="1">
      <c r="A2037" s="187" t="s">
        <v>225</v>
      </c>
      <c r="B2037" s="167" t="s">
        <v>4456</v>
      </c>
      <c r="C2037" s="239" t="s">
        <v>82</v>
      </c>
      <c r="D2037" s="6" t="str">
        <f>IF(OR(ISNUMBER(SEARCH('[1]Lookup for use classification'!$B$1,C2037)),ISNUMBER(SEARCH('[1]Lookup for use classification'!$C$1,C2037)),ISNUMBER(SEARCH('[1]Lookup for use classification'!$D$1,C2037)),ISNUMBER(SEARCH('[1]Lookup for use classification'!$E$1,C2037))),'[1]Lookup for use classification'!$A$1,IF(ISNUMBER(SEARCH('[1]Lookup for use classification'!$B$2,C2037)),'[1]Lookup for use classification'!$A$2,IF(ISNUMBER(SEARCH('[1]Lookup for use classification'!$B$3,C2037)),'[1]Lookup for use classification'!$A$3,IF(OR(ISNUMBER(SEARCH('[1]Lookup for use classification'!$B$4,C2037)),ISNUMBER(SEARCH('[1]Lookup for use classification'!$C$4,C2037)),ISNUMBER(SEARCH('[1]Lookup for use classification'!$D$4,C2037)),ISNUMBER(SEARCH('[1]Lookup for use classification'!$E$4,C2037))),'[1]Lookup for use classification'!$A$4,IF(OR(ISNUMBER(SEARCH('[1]Lookup for use classification'!$B$5,C2037)),ISNUMBER(SEARCH('[1]Lookup for use classification'!$C$5,C2037)),ISNUMBER(SEARCH('[1]Lookup for use classification'!$D$5,C2037))),'[1]Lookup for use classification'!$A$5,IF(OR(ISNUMBER(SEARCH('[1]Lookup for use classification'!$B$7,C2037)),ISNUMBER(SEARCH('[1]Lookup for use classification'!$C$7,C2037)),ISNUMBER(SEARCH('[1]Lookup for use classification'!$D$7,C2037))),'[1]Lookup for use classification'!$A$7,IF(OR(ISNUMBER(SEARCH('[1]Lookup for use classification'!$B$9,C2037)),ISNUMBER(SEARCH('[1]Lookup for use classification'!$C$9,C2037)),ISNUMBER(SEARCH('[1]Lookup for use classification'!$D$9,C2037)),ISNUMBER(SEARCH('[1]Lookup for use classification'!$E$9,C2037)),ISNUMBER(SEARCH('[1]Lookup for use classification'!$F$9,C2037)),ISNUMBER(SEARCH('[1]Lookup for use classification'!$G$9,C2037)),ISNUMBER(SEARCH('[1]Lookup for use classification'!$H$9,C2037)),ISNUMBER(SEARCH('[1]Lookup for use classification'!$I$9,C2037)),ISNUMBER(SEARCH('[1]Lookup for use classification'!$J$9,C2037)),ISNUMBER(SEARCH('[1]Lookup for use classification'!$K$9,C2037))),'[1]Lookup for use classification'!$A$9,IF(OR(ISNUMBER(SEARCH('[1]Lookup for use classification'!$B$10,C2037)),ISNUMBER(SEARCH('[1]Lookup for use classification'!$C$10,C2037)),ISNUMBER(SEARCH('[1]Lookup for use classification'!$D$10,C2037)),ISNUMBER(SEARCH('[1]Lookup for use classification'!$E$10,C2037)),ISNUMBER(SEARCH('[1]Lookup for use classification'!$F$10,C2037)),ISNUMBER(SEARCH('[1]Lookup for use classification'!$G$10,C2037))),'[1]Lookup for use classification'!$A$10,IF(OR(ISNUMBER(SEARCH('[1]Lookup for use classification'!$B$11,C2037)),ISNUMBER(SEARCH('[1]Lookup for use classification'!$C$11,C2037))),'[1]Lookup for use classification'!$A$11,IF(OR(ISNUMBER(SEARCH('[1]Lookup for use classification'!$B$12,C2037)),ISNUMBER(SEARCH('[1]Lookup for use classification'!$C$12,C2037))),'[1]Lookup for use classification'!$A$12,IF(OR(ISNUMBER(SEARCH('[1]Lookup for use classification'!$B$13,C2037)),ISNUMBER(SEARCH('[1]Lookup for use classification'!$C$13,C2037)),ISNUMBER(SEARCH('[1]Lookup for use classification'!$D$13,C2037)),,ISNUMBER(SEARCH('[1]Lookup for use classification'!$C$13,C2037)),ISNUMBER(SEARCH('[1]Lookup for use classification'!$E$13,C2037))),'[1]Lookup for use classification'!$A$13,IF(OR(ISNUMBER(SEARCH('[1]Lookup for use classification'!$B$14,C2037)),ISNUMBER(SEARCH('[1]Lookup for use classification'!$C$14,C2037))),'[1]Lookup for use classification'!$A$14,"Other"))))))))))))</f>
        <v>Other</v>
      </c>
      <c r="E2037" s="240">
        <v>1104</v>
      </c>
      <c r="F2037" s="241"/>
      <c r="G2037" s="239"/>
    </row>
    <row r="2038" spans="1:18" hidden="1">
      <c r="A2038" s="187" t="s">
        <v>225</v>
      </c>
      <c r="B2038" s="167" t="s">
        <v>4456</v>
      </c>
      <c r="C2038" s="239" t="s">
        <v>230</v>
      </c>
      <c r="D2038" s="6" t="str">
        <f>IF(OR(ISNUMBER(SEARCH('[1]Lookup for use classification'!$B$1,C2038)),ISNUMBER(SEARCH('[1]Lookup for use classification'!$C$1,C2038)),ISNUMBER(SEARCH('[1]Lookup for use classification'!$D$1,C2038)),ISNUMBER(SEARCH('[1]Lookup for use classification'!$E$1,C2038))),'[1]Lookup for use classification'!$A$1,IF(ISNUMBER(SEARCH('[1]Lookup for use classification'!$B$2,C2038)),'[1]Lookup for use classification'!$A$2,IF(ISNUMBER(SEARCH('[1]Lookup for use classification'!$B$3,C2038)),'[1]Lookup for use classification'!$A$3,IF(OR(ISNUMBER(SEARCH('[1]Lookup for use classification'!$B$4,C2038)),ISNUMBER(SEARCH('[1]Lookup for use classification'!$C$4,C2038)),ISNUMBER(SEARCH('[1]Lookup for use classification'!$D$4,C2038)),ISNUMBER(SEARCH('[1]Lookup for use classification'!$E$4,C2038))),'[1]Lookup for use classification'!$A$4,IF(OR(ISNUMBER(SEARCH('[1]Lookup for use classification'!$B$5,C2038)),ISNUMBER(SEARCH('[1]Lookup for use classification'!$C$5,C2038)),ISNUMBER(SEARCH('[1]Lookup for use classification'!$D$5,C2038))),'[1]Lookup for use classification'!$A$5,IF(OR(ISNUMBER(SEARCH('[1]Lookup for use classification'!$B$7,C2038)),ISNUMBER(SEARCH('[1]Lookup for use classification'!$C$7,C2038)),ISNUMBER(SEARCH('[1]Lookup for use classification'!$D$7,C2038))),'[1]Lookup for use classification'!$A$7,IF(OR(ISNUMBER(SEARCH('[1]Lookup for use classification'!$B$9,C2038)),ISNUMBER(SEARCH('[1]Lookup for use classification'!$C$9,C2038)),ISNUMBER(SEARCH('[1]Lookup for use classification'!$D$9,C2038)),ISNUMBER(SEARCH('[1]Lookup for use classification'!$E$9,C2038)),ISNUMBER(SEARCH('[1]Lookup for use classification'!$F$9,C2038)),ISNUMBER(SEARCH('[1]Lookup for use classification'!$G$9,C2038)),ISNUMBER(SEARCH('[1]Lookup for use classification'!$H$9,C2038)),ISNUMBER(SEARCH('[1]Lookup for use classification'!$I$9,C2038)),ISNUMBER(SEARCH('[1]Lookup for use classification'!$J$9,C2038)),ISNUMBER(SEARCH('[1]Lookup for use classification'!$K$9,C2038))),'[1]Lookup for use classification'!$A$9,IF(OR(ISNUMBER(SEARCH('[1]Lookup for use classification'!$B$10,C2038)),ISNUMBER(SEARCH('[1]Lookup for use classification'!$C$10,C2038)),ISNUMBER(SEARCH('[1]Lookup for use classification'!$D$10,C2038)),ISNUMBER(SEARCH('[1]Lookup for use classification'!$E$10,C2038)),ISNUMBER(SEARCH('[1]Lookup for use classification'!$F$10,C2038)),ISNUMBER(SEARCH('[1]Lookup for use classification'!$G$10,C2038))),'[1]Lookup for use classification'!$A$10,IF(OR(ISNUMBER(SEARCH('[1]Lookup for use classification'!$B$11,C2038)),ISNUMBER(SEARCH('[1]Lookup for use classification'!$C$11,C2038))),'[1]Lookup for use classification'!$A$11,IF(OR(ISNUMBER(SEARCH('[1]Lookup for use classification'!$B$12,C2038)),ISNUMBER(SEARCH('[1]Lookup for use classification'!$C$12,C2038))),'[1]Lookup for use classification'!$A$12,IF(OR(ISNUMBER(SEARCH('[1]Lookup for use classification'!$B$13,C2038)),ISNUMBER(SEARCH('[1]Lookup for use classification'!$C$13,C2038)),ISNUMBER(SEARCH('[1]Lookup for use classification'!$D$13,C2038)),,ISNUMBER(SEARCH('[1]Lookup for use classification'!$C$13,C2038)),ISNUMBER(SEARCH('[1]Lookup for use classification'!$E$13,C2038))),'[1]Lookup for use classification'!$A$13,IF(OR(ISNUMBER(SEARCH('[1]Lookup for use classification'!$B$14,C2038)),ISNUMBER(SEARCH('[1]Lookup for use classification'!$C$14,C2038))),'[1]Lookup for use classification'!$A$14,"Other"))))))))))))</f>
        <v>Other</v>
      </c>
      <c r="E2038" s="240"/>
      <c r="F2038" s="241"/>
      <c r="G2038" s="239"/>
    </row>
    <row r="2039" spans="1:18" hidden="1">
      <c r="A2039" s="187" t="s">
        <v>225</v>
      </c>
      <c r="B2039" s="167" t="s">
        <v>4456</v>
      </c>
      <c r="C2039" s="239" t="s">
        <v>234</v>
      </c>
      <c r="D2039" s="6" t="str">
        <f>IF(OR(ISNUMBER(SEARCH('[1]Lookup for use classification'!$B$1,C2039)),ISNUMBER(SEARCH('[1]Lookup for use classification'!$C$1,C2039)),ISNUMBER(SEARCH('[1]Lookup for use classification'!$D$1,C2039)),ISNUMBER(SEARCH('[1]Lookup for use classification'!$E$1,C2039))),'[1]Lookup for use classification'!$A$1,IF(ISNUMBER(SEARCH('[1]Lookup for use classification'!$B$2,C2039)),'[1]Lookup for use classification'!$A$2,IF(ISNUMBER(SEARCH('[1]Lookup for use classification'!$B$3,C2039)),'[1]Lookup for use classification'!$A$3,IF(OR(ISNUMBER(SEARCH('[1]Lookup for use classification'!$B$4,C2039)),ISNUMBER(SEARCH('[1]Lookup for use classification'!$C$4,C2039)),ISNUMBER(SEARCH('[1]Lookup for use classification'!$D$4,C2039)),ISNUMBER(SEARCH('[1]Lookup for use classification'!$E$4,C2039))),'[1]Lookup for use classification'!$A$4,IF(OR(ISNUMBER(SEARCH('[1]Lookup for use classification'!$B$5,C2039)),ISNUMBER(SEARCH('[1]Lookup for use classification'!$C$5,C2039)),ISNUMBER(SEARCH('[1]Lookup for use classification'!$D$5,C2039))),'[1]Lookup for use classification'!$A$5,IF(OR(ISNUMBER(SEARCH('[1]Lookup for use classification'!$B$7,C2039)),ISNUMBER(SEARCH('[1]Lookup for use classification'!$C$7,C2039)),ISNUMBER(SEARCH('[1]Lookup for use classification'!$D$7,C2039))),'[1]Lookup for use classification'!$A$7,IF(OR(ISNUMBER(SEARCH('[1]Lookup for use classification'!$B$9,C2039)),ISNUMBER(SEARCH('[1]Lookup for use classification'!$C$9,C2039)),ISNUMBER(SEARCH('[1]Lookup for use classification'!$D$9,C2039)),ISNUMBER(SEARCH('[1]Lookup for use classification'!$E$9,C2039)),ISNUMBER(SEARCH('[1]Lookup for use classification'!$F$9,C2039)),ISNUMBER(SEARCH('[1]Lookup for use classification'!$G$9,C2039)),ISNUMBER(SEARCH('[1]Lookup for use classification'!$H$9,C2039)),ISNUMBER(SEARCH('[1]Lookup for use classification'!$I$9,C2039)),ISNUMBER(SEARCH('[1]Lookup for use classification'!$J$9,C2039)),ISNUMBER(SEARCH('[1]Lookup for use classification'!$K$9,C2039))),'[1]Lookup for use classification'!$A$9,IF(OR(ISNUMBER(SEARCH('[1]Lookup for use classification'!$B$10,C2039)),ISNUMBER(SEARCH('[1]Lookup for use classification'!$C$10,C2039)),ISNUMBER(SEARCH('[1]Lookup for use classification'!$D$10,C2039)),ISNUMBER(SEARCH('[1]Lookup for use classification'!$E$10,C2039)),ISNUMBER(SEARCH('[1]Lookup for use classification'!$F$10,C2039)),ISNUMBER(SEARCH('[1]Lookup for use classification'!$G$10,C2039))),'[1]Lookup for use classification'!$A$10,IF(OR(ISNUMBER(SEARCH('[1]Lookup for use classification'!$B$11,C2039)),ISNUMBER(SEARCH('[1]Lookup for use classification'!$C$11,C2039))),'[1]Lookup for use classification'!$A$11,IF(OR(ISNUMBER(SEARCH('[1]Lookup for use classification'!$B$12,C2039)),ISNUMBER(SEARCH('[1]Lookup for use classification'!$C$12,C2039))),'[1]Lookup for use classification'!$A$12,IF(OR(ISNUMBER(SEARCH('[1]Lookup for use classification'!$B$13,C2039)),ISNUMBER(SEARCH('[1]Lookup for use classification'!$C$13,C2039)),ISNUMBER(SEARCH('[1]Lookup for use classification'!$D$13,C2039)),,ISNUMBER(SEARCH('[1]Lookup for use classification'!$C$13,C2039)),ISNUMBER(SEARCH('[1]Lookup for use classification'!$E$13,C2039))),'[1]Lookup for use classification'!$A$13,IF(OR(ISNUMBER(SEARCH('[1]Lookup for use classification'!$B$14,C2039)),ISNUMBER(SEARCH('[1]Lookup for use classification'!$C$14,C2039))),'[1]Lookup for use classification'!$A$14,"Other"))))))))))))</f>
        <v>Other</v>
      </c>
      <c r="E2039" s="240"/>
      <c r="F2039" s="241"/>
      <c r="G2039" s="239"/>
    </row>
    <row r="2040" spans="1:18" hidden="1">
      <c r="A2040" s="134" t="s">
        <v>225</v>
      </c>
      <c r="B2040" s="8" t="str">
        <f>IF(ISNA(VLOOKUP(CONCATENATE(A2040,C2040),EUS!$B$2:$B$1939,1,FALSE)),"","End Use Study")</f>
        <v>End Use Study</v>
      </c>
      <c r="C2040" s="14" t="s">
        <v>190</v>
      </c>
      <c r="D2040" s="165" t="s">
        <v>2424</v>
      </c>
      <c r="E2040" s="15">
        <v>4104</v>
      </c>
      <c r="F2040" s="13"/>
      <c r="G2040" s="15"/>
      <c r="H2040" s="164">
        <v>550</v>
      </c>
      <c r="I2040" s="164"/>
      <c r="J2040" s="7"/>
      <c r="L2040" s="6"/>
    </row>
    <row r="2041" spans="1:18" hidden="1">
      <c r="A2041" s="134" t="s">
        <v>225</v>
      </c>
      <c r="B2041" s="8" t="str">
        <f>IF(ISNA(VLOOKUP(CONCATENATE(A2041,C2041),EUS!$B$2:$B$1939,1,FALSE)),"","End Use Study")</f>
        <v>End Use Study</v>
      </c>
      <c r="C2041" s="14" t="s">
        <v>231</v>
      </c>
      <c r="D2041" s="11" t="s">
        <v>213</v>
      </c>
      <c r="E2041" s="15">
        <v>900</v>
      </c>
      <c r="F2041" s="13"/>
      <c r="G2041" s="15"/>
      <c r="H2041" s="164">
        <v>1310</v>
      </c>
      <c r="I2041" s="164"/>
      <c r="J2041" s="7"/>
      <c r="L2041" s="6"/>
    </row>
    <row r="2042" spans="1:18" hidden="1">
      <c r="A2042" s="187" t="s">
        <v>225</v>
      </c>
      <c r="B2042" s="167" t="s">
        <v>4456</v>
      </c>
      <c r="C2042" s="239" t="s">
        <v>232</v>
      </c>
      <c r="D2042" s="6" t="str">
        <f>IF(OR(ISNUMBER(SEARCH('[1]Lookup for use classification'!$B$1,C2042)),ISNUMBER(SEARCH('[1]Lookup for use classification'!$C$1,C2042)),ISNUMBER(SEARCH('[1]Lookup for use classification'!$D$1,C2042)),ISNUMBER(SEARCH('[1]Lookup for use classification'!$E$1,C2042))),'[1]Lookup for use classification'!$A$1,IF(ISNUMBER(SEARCH('[1]Lookup for use classification'!$B$2,C2042)),'[1]Lookup for use classification'!$A$2,IF(ISNUMBER(SEARCH('[1]Lookup for use classification'!$B$3,C2042)),'[1]Lookup for use classification'!$A$3,IF(OR(ISNUMBER(SEARCH('[1]Lookup for use classification'!$B$4,C2042)),ISNUMBER(SEARCH('[1]Lookup for use classification'!$C$4,C2042)),ISNUMBER(SEARCH('[1]Lookup for use classification'!$D$4,C2042)),ISNUMBER(SEARCH('[1]Lookup for use classification'!$E$4,C2042))),'[1]Lookup for use classification'!$A$4,IF(OR(ISNUMBER(SEARCH('[1]Lookup for use classification'!$B$5,C2042)),ISNUMBER(SEARCH('[1]Lookup for use classification'!$C$5,C2042)),ISNUMBER(SEARCH('[1]Lookup for use classification'!$D$5,C2042))),'[1]Lookup for use classification'!$A$5,IF(OR(ISNUMBER(SEARCH('[1]Lookup for use classification'!$B$7,C2042)),ISNUMBER(SEARCH('[1]Lookup for use classification'!$C$7,C2042)),ISNUMBER(SEARCH('[1]Lookup for use classification'!$D$7,C2042))),'[1]Lookup for use classification'!$A$7,IF(OR(ISNUMBER(SEARCH('[1]Lookup for use classification'!$B$9,C2042)),ISNUMBER(SEARCH('[1]Lookup for use classification'!$C$9,C2042)),ISNUMBER(SEARCH('[1]Lookup for use classification'!$D$9,C2042)),ISNUMBER(SEARCH('[1]Lookup for use classification'!$E$9,C2042)),ISNUMBER(SEARCH('[1]Lookup for use classification'!$F$9,C2042)),ISNUMBER(SEARCH('[1]Lookup for use classification'!$G$9,C2042)),ISNUMBER(SEARCH('[1]Lookup for use classification'!$H$9,C2042)),ISNUMBER(SEARCH('[1]Lookup for use classification'!$I$9,C2042)),ISNUMBER(SEARCH('[1]Lookup for use classification'!$J$9,C2042)),ISNUMBER(SEARCH('[1]Lookup for use classification'!$K$9,C2042))),'[1]Lookup for use classification'!$A$9,IF(OR(ISNUMBER(SEARCH('[1]Lookup for use classification'!$B$10,C2042)),ISNUMBER(SEARCH('[1]Lookup for use classification'!$C$10,C2042)),ISNUMBER(SEARCH('[1]Lookup for use classification'!$D$10,C2042)),ISNUMBER(SEARCH('[1]Lookup for use classification'!$E$10,C2042)),ISNUMBER(SEARCH('[1]Lookup for use classification'!$F$10,C2042)),ISNUMBER(SEARCH('[1]Lookup for use classification'!$G$10,C2042))),'[1]Lookup for use classification'!$A$10,IF(OR(ISNUMBER(SEARCH('[1]Lookup for use classification'!$B$11,C2042)),ISNUMBER(SEARCH('[1]Lookup for use classification'!$C$11,C2042))),'[1]Lookup for use classification'!$A$11,IF(OR(ISNUMBER(SEARCH('[1]Lookup for use classification'!$B$12,C2042)),ISNUMBER(SEARCH('[1]Lookup for use classification'!$C$12,C2042))),'[1]Lookup for use classification'!$A$12,IF(OR(ISNUMBER(SEARCH('[1]Lookup for use classification'!$B$13,C2042)),ISNUMBER(SEARCH('[1]Lookup for use classification'!$C$13,C2042)),ISNUMBER(SEARCH('[1]Lookup for use classification'!$D$13,C2042)),,ISNUMBER(SEARCH('[1]Lookup for use classification'!$C$13,C2042)),ISNUMBER(SEARCH('[1]Lookup for use classification'!$E$13,C2042))),'[1]Lookup for use classification'!$A$13,IF(OR(ISNUMBER(SEARCH('[1]Lookup for use classification'!$B$14,C2042)),ISNUMBER(SEARCH('[1]Lookup for use classification'!$C$14,C2042))),'[1]Lookup for use classification'!$A$14,"Other"))))))))))))</f>
        <v>Warehousing</v>
      </c>
      <c r="E2042" s="240"/>
      <c r="F2042" s="241"/>
      <c r="G2042" s="239"/>
    </row>
    <row r="2043" spans="1:18" hidden="1">
      <c r="A2043" s="187" t="s">
        <v>225</v>
      </c>
      <c r="B2043" s="167" t="s">
        <v>4456</v>
      </c>
      <c r="C2043" s="239" t="s">
        <v>101</v>
      </c>
      <c r="D2043" s="6" t="str">
        <f>IF(OR(ISNUMBER(SEARCH('[1]Lookup for use classification'!$B$1,C2043)),ISNUMBER(SEARCH('[1]Lookup for use classification'!$C$1,C2043)),ISNUMBER(SEARCH('[1]Lookup for use classification'!$D$1,C2043)),ISNUMBER(SEARCH('[1]Lookup for use classification'!$E$1,C2043))),'[1]Lookup for use classification'!$A$1,IF(ISNUMBER(SEARCH('[1]Lookup for use classification'!$B$2,C2043)),'[1]Lookup for use classification'!$A$2,IF(ISNUMBER(SEARCH('[1]Lookup for use classification'!$B$3,C2043)),'[1]Lookup for use classification'!$A$3,IF(OR(ISNUMBER(SEARCH('[1]Lookup for use classification'!$B$4,C2043)),ISNUMBER(SEARCH('[1]Lookup for use classification'!$C$4,C2043)),ISNUMBER(SEARCH('[1]Lookup for use classification'!$D$4,C2043)),ISNUMBER(SEARCH('[1]Lookup for use classification'!$E$4,C2043))),'[1]Lookup for use classification'!$A$4,IF(OR(ISNUMBER(SEARCH('[1]Lookup for use classification'!$B$5,C2043)),ISNUMBER(SEARCH('[1]Lookup for use classification'!$C$5,C2043)),ISNUMBER(SEARCH('[1]Lookup for use classification'!$D$5,C2043))),'[1]Lookup for use classification'!$A$5,IF(OR(ISNUMBER(SEARCH('[1]Lookup for use classification'!$B$7,C2043)),ISNUMBER(SEARCH('[1]Lookup for use classification'!$C$7,C2043)),ISNUMBER(SEARCH('[1]Lookup for use classification'!$D$7,C2043))),'[1]Lookup for use classification'!$A$7,IF(OR(ISNUMBER(SEARCH('[1]Lookup for use classification'!$B$9,C2043)),ISNUMBER(SEARCH('[1]Lookup for use classification'!$C$9,C2043)),ISNUMBER(SEARCH('[1]Lookup for use classification'!$D$9,C2043)),ISNUMBER(SEARCH('[1]Lookup for use classification'!$E$9,C2043)),ISNUMBER(SEARCH('[1]Lookup for use classification'!$F$9,C2043)),ISNUMBER(SEARCH('[1]Lookup for use classification'!$G$9,C2043)),ISNUMBER(SEARCH('[1]Lookup for use classification'!$H$9,C2043)),ISNUMBER(SEARCH('[1]Lookup for use classification'!$I$9,C2043)),ISNUMBER(SEARCH('[1]Lookup for use classification'!$J$9,C2043)),ISNUMBER(SEARCH('[1]Lookup for use classification'!$K$9,C2043))),'[1]Lookup for use classification'!$A$9,IF(OR(ISNUMBER(SEARCH('[1]Lookup for use classification'!$B$10,C2043)),ISNUMBER(SEARCH('[1]Lookup for use classification'!$C$10,C2043)),ISNUMBER(SEARCH('[1]Lookup for use classification'!$D$10,C2043)),ISNUMBER(SEARCH('[1]Lookup for use classification'!$E$10,C2043)),ISNUMBER(SEARCH('[1]Lookup for use classification'!$F$10,C2043)),ISNUMBER(SEARCH('[1]Lookup for use classification'!$G$10,C2043))),'[1]Lookup for use classification'!$A$10,IF(OR(ISNUMBER(SEARCH('[1]Lookup for use classification'!$B$11,C2043)),ISNUMBER(SEARCH('[1]Lookup for use classification'!$C$11,C2043))),'[1]Lookup for use classification'!$A$11,IF(OR(ISNUMBER(SEARCH('[1]Lookup for use classification'!$B$12,C2043)),ISNUMBER(SEARCH('[1]Lookup for use classification'!$C$12,C2043))),'[1]Lookup for use classification'!$A$12,IF(OR(ISNUMBER(SEARCH('[1]Lookup for use classification'!$B$13,C2043)),ISNUMBER(SEARCH('[1]Lookup for use classification'!$C$13,C2043)),ISNUMBER(SEARCH('[1]Lookup for use classification'!$D$13,C2043)),,ISNUMBER(SEARCH('[1]Lookup for use classification'!$C$13,C2043)),ISNUMBER(SEARCH('[1]Lookup for use classification'!$E$13,C2043))),'[1]Lookup for use classification'!$A$13,IF(OR(ISNUMBER(SEARCH('[1]Lookup for use classification'!$B$14,C2043)),ISNUMBER(SEARCH('[1]Lookup for use classification'!$C$14,C2043))),'[1]Lookup for use classification'!$A$14,"Other"))))))))))))</f>
        <v>Warehousing</v>
      </c>
      <c r="E2043" s="240"/>
      <c r="F2043" s="241"/>
      <c r="G2043" s="239"/>
    </row>
    <row r="2044" spans="1:18" hidden="1">
      <c r="A2044" s="187" t="s">
        <v>225</v>
      </c>
      <c r="B2044" s="167" t="s">
        <v>4456</v>
      </c>
      <c r="C2044" s="239" t="s">
        <v>227</v>
      </c>
      <c r="D2044" s="6" t="str">
        <f>IF(OR(ISNUMBER(SEARCH('[1]Lookup for use classification'!$B$1,C2044)),ISNUMBER(SEARCH('[1]Lookup for use classification'!$C$1,C2044)),ISNUMBER(SEARCH('[1]Lookup for use classification'!$D$1,C2044)),ISNUMBER(SEARCH('[1]Lookup for use classification'!$E$1,C2044))),'[1]Lookup for use classification'!$A$1,IF(ISNUMBER(SEARCH('[1]Lookup for use classification'!$B$2,C2044)),'[1]Lookup for use classification'!$A$2,IF(ISNUMBER(SEARCH('[1]Lookup for use classification'!$B$3,C2044)),'[1]Lookup for use classification'!$A$3,IF(OR(ISNUMBER(SEARCH('[1]Lookup for use classification'!$B$4,C2044)),ISNUMBER(SEARCH('[1]Lookup for use classification'!$C$4,C2044)),ISNUMBER(SEARCH('[1]Lookup for use classification'!$D$4,C2044)),ISNUMBER(SEARCH('[1]Lookup for use classification'!$E$4,C2044))),'[1]Lookup for use classification'!$A$4,IF(OR(ISNUMBER(SEARCH('[1]Lookup for use classification'!$B$5,C2044)),ISNUMBER(SEARCH('[1]Lookup for use classification'!$C$5,C2044)),ISNUMBER(SEARCH('[1]Lookup for use classification'!$D$5,C2044))),'[1]Lookup for use classification'!$A$5,IF(OR(ISNUMBER(SEARCH('[1]Lookup for use classification'!$B$7,C2044)),ISNUMBER(SEARCH('[1]Lookup for use classification'!$C$7,C2044)),ISNUMBER(SEARCH('[1]Lookup for use classification'!$D$7,C2044))),'[1]Lookup for use classification'!$A$7,IF(OR(ISNUMBER(SEARCH('[1]Lookup for use classification'!$B$9,C2044)),ISNUMBER(SEARCH('[1]Lookup for use classification'!$C$9,C2044)),ISNUMBER(SEARCH('[1]Lookup for use classification'!$D$9,C2044)),ISNUMBER(SEARCH('[1]Lookup for use classification'!$E$9,C2044)),ISNUMBER(SEARCH('[1]Lookup for use classification'!$F$9,C2044)),ISNUMBER(SEARCH('[1]Lookup for use classification'!$G$9,C2044)),ISNUMBER(SEARCH('[1]Lookup for use classification'!$H$9,C2044)),ISNUMBER(SEARCH('[1]Lookup for use classification'!$I$9,C2044)),ISNUMBER(SEARCH('[1]Lookup for use classification'!$J$9,C2044)),ISNUMBER(SEARCH('[1]Lookup for use classification'!$K$9,C2044))),'[1]Lookup for use classification'!$A$9,IF(OR(ISNUMBER(SEARCH('[1]Lookup for use classification'!$B$10,C2044)),ISNUMBER(SEARCH('[1]Lookup for use classification'!$C$10,C2044)),ISNUMBER(SEARCH('[1]Lookup for use classification'!$D$10,C2044)),ISNUMBER(SEARCH('[1]Lookup for use classification'!$E$10,C2044)),ISNUMBER(SEARCH('[1]Lookup for use classification'!$F$10,C2044)),ISNUMBER(SEARCH('[1]Lookup for use classification'!$G$10,C2044))),'[1]Lookup for use classification'!$A$10,IF(OR(ISNUMBER(SEARCH('[1]Lookup for use classification'!$B$11,C2044)),ISNUMBER(SEARCH('[1]Lookup for use classification'!$C$11,C2044))),'[1]Lookup for use classification'!$A$11,IF(OR(ISNUMBER(SEARCH('[1]Lookup for use classification'!$B$12,C2044)),ISNUMBER(SEARCH('[1]Lookup for use classification'!$C$12,C2044))),'[1]Lookup for use classification'!$A$12,IF(OR(ISNUMBER(SEARCH('[1]Lookup for use classification'!$B$13,C2044)),ISNUMBER(SEARCH('[1]Lookup for use classification'!$C$13,C2044)),ISNUMBER(SEARCH('[1]Lookup for use classification'!$D$13,C2044)),,ISNUMBER(SEARCH('[1]Lookup for use classification'!$C$13,C2044)),ISNUMBER(SEARCH('[1]Lookup for use classification'!$E$13,C2044))),'[1]Lookup for use classification'!$A$13,IF(OR(ISNUMBER(SEARCH('[1]Lookup for use classification'!$B$14,C2044)),ISNUMBER(SEARCH('[1]Lookup for use classification'!$C$14,C2044))),'[1]Lookup for use classification'!$A$14,"Other"))))))))))))</f>
        <v>Water &amp; Sewer</v>
      </c>
      <c r="E2044" s="240"/>
      <c r="F2044" s="241"/>
      <c r="G2044" s="239"/>
    </row>
    <row r="2045" spans="1:18" hidden="1">
      <c r="A2045" s="138" t="s">
        <v>1844</v>
      </c>
      <c r="B2045" s="8" t="str">
        <f>IF(ISNA(VLOOKUP(CONCATENATE(A2045,C2045),EUS!$B$2:$B$1939,1,FALSE)),"","End Use Study")</f>
        <v>End Use Study</v>
      </c>
      <c r="C2045" s="14" t="s">
        <v>3630</v>
      </c>
      <c r="D2045" s="165" t="s">
        <v>3615</v>
      </c>
      <c r="E2045" s="15">
        <v>1750</v>
      </c>
      <c r="F2045" s="13"/>
      <c r="G2045" s="15"/>
      <c r="H2045" s="164">
        <v>3070</v>
      </c>
      <c r="I2045" s="164"/>
      <c r="J2045" s="7">
        <v>66713</v>
      </c>
      <c r="L2045" s="6"/>
    </row>
    <row r="2046" spans="1:18" hidden="1">
      <c r="A2046" s="134" t="s">
        <v>1844</v>
      </c>
      <c r="B2046" s="8" t="str">
        <f>IF(ISNA(VLOOKUP(CONCATENATE(A2046,C2046),EUS!$B$2:$B$1939,1,FALSE)),"","End Use Study")</f>
        <v>End Use Study</v>
      </c>
      <c r="C2046" s="14" t="s">
        <v>1941</v>
      </c>
      <c r="D2046" s="165" t="s">
        <v>3335</v>
      </c>
      <c r="E2046" s="15">
        <v>2880</v>
      </c>
      <c r="F2046" s="13"/>
      <c r="G2046" s="15"/>
      <c r="H2046" s="164"/>
      <c r="I2046" s="164"/>
      <c r="J2046" s="7"/>
      <c r="L2046" s="6"/>
    </row>
    <row r="2047" spans="1:18" hidden="1">
      <c r="A2047" s="138" t="s">
        <v>1844</v>
      </c>
      <c r="B2047" s="8" t="str">
        <f>IF(ISNA(VLOOKUP(CONCATENATE(A2047,C2047),EUS!$B$2:$B$1939,1,FALSE)),"","End Use Study")</f>
        <v>End Use Study</v>
      </c>
      <c r="C2047" s="14" t="s">
        <v>1938</v>
      </c>
      <c r="D2047" s="165" t="s">
        <v>3335</v>
      </c>
      <c r="E2047" s="15">
        <v>3200</v>
      </c>
      <c r="F2047" s="13"/>
      <c r="G2047" s="15"/>
      <c r="H2047" s="164"/>
      <c r="I2047" s="164"/>
      <c r="J2047" s="7">
        <v>8417</v>
      </c>
      <c r="L2047" s="6"/>
    </row>
    <row r="2048" spans="1:18" hidden="1">
      <c r="A2048" s="138" t="s">
        <v>1844</v>
      </c>
      <c r="B2048" s="8" t="str">
        <f>IF(ISNA(VLOOKUP(CONCATENATE(A2048,C2048),EUS!$B$2:$B$1939,1,FALSE)),"","End Use Study")</f>
        <v>End Use Study</v>
      </c>
      <c r="C2048" s="14" t="s">
        <v>3464</v>
      </c>
      <c r="D2048" s="165" t="s">
        <v>3335</v>
      </c>
      <c r="E2048" s="15">
        <v>34170</v>
      </c>
      <c r="F2048" s="13"/>
      <c r="G2048" s="15"/>
      <c r="H2048" s="164">
        <v>27397</v>
      </c>
      <c r="I2048" s="164"/>
      <c r="J2048" s="7">
        <v>228940</v>
      </c>
      <c r="L2048" s="6"/>
    </row>
    <row r="2049" spans="1:12" hidden="1">
      <c r="A2049" s="188" t="s">
        <v>1844</v>
      </c>
      <c r="B2049" s="8" t="str">
        <f>IF(ISNA(VLOOKUP(CONCATENATE(A2049,C2049),ARIS!$A$1:$A$959,1,FALSE)),"","ARIS")</f>
        <v>ARIS</v>
      </c>
      <c r="C2049" s="223" t="s">
        <v>3388</v>
      </c>
      <c r="D2049" s="165" t="s">
        <v>3335</v>
      </c>
      <c r="E2049" s="224">
        <v>34170</v>
      </c>
      <c r="F2049" s="222"/>
      <c r="G2049" s="224"/>
      <c r="H2049" s="164">
        <v>47778.065693430661</v>
      </c>
      <c r="I2049" s="164"/>
      <c r="J2049" s="165">
        <v>224342.01906000002</v>
      </c>
    </row>
    <row r="2050" spans="1:12" hidden="1">
      <c r="A2050" s="134" t="s">
        <v>1844</v>
      </c>
      <c r="B2050" s="8" t="str">
        <f>IF(ISNA(VLOOKUP(CONCATENATE(A2050,C2050),EUS!$B$2:$B$1939,1,FALSE)),"","End Use Study")</f>
        <v>End Use Study</v>
      </c>
      <c r="C2050" s="14" t="s">
        <v>1928</v>
      </c>
      <c r="D2050" s="165" t="s">
        <v>3315</v>
      </c>
      <c r="E2050" s="15">
        <v>1600</v>
      </c>
      <c r="F2050" s="15"/>
      <c r="G2050" s="15"/>
      <c r="H2050" s="164"/>
      <c r="I2050" s="164"/>
      <c r="J2050" s="7"/>
      <c r="L2050" s="6"/>
    </row>
    <row r="2051" spans="1:12" hidden="1">
      <c r="A2051" s="138" t="s">
        <v>1844</v>
      </c>
      <c r="B2051" s="8" t="str">
        <f>IF(ISNA(VLOOKUP(CONCATENATE(A2051,C2051),EUS!$B$2:$B$1939,1,FALSE)),"","End Use Study")</f>
        <v>End Use Study</v>
      </c>
      <c r="C2051" s="14" t="s">
        <v>1940</v>
      </c>
      <c r="D2051" s="165" t="s">
        <v>1500</v>
      </c>
      <c r="E2051" s="15">
        <v>320</v>
      </c>
      <c r="F2051" s="15"/>
      <c r="G2051" s="15"/>
      <c r="H2051" s="164"/>
      <c r="I2051" s="164"/>
      <c r="J2051" s="7">
        <v>9520</v>
      </c>
      <c r="L2051" s="6"/>
    </row>
    <row r="2052" spans="1:12" hidden="1">
      <c r="A2052" s="188" t="s">
        <v>2767</v>
      </c>
      <c r="B2052" s="8" t="str">
        <f>IF(ISNA(VLOOKUP(CONCATENATE(A2052,C2052),ARIS!$A$1:$A$959,1,FALSE)),"","ARIS")</f>
        <v>ARIS</v>
      </c>
      <c r="C2052" s="223" t="s">
        <v>2768</v>
      </c>
      <c r="D2052" s="6" t="str">
        <f>IF(OR(ISNUMBER(SEARCH('[1]Lookup for use classification'!$B$1,C2052)),ISNUMBER(SEARCH('[1]Lookup for use classification'!$C$1,C2052)),ISNUMBER(SEARCH('[1]Lookup for use classification'!$D$1,C2052)),ISNUMBER(SEARCH('[1]Lookup for use classification'!$E$1,C2052))),'[1]Lookup for use classification'!$A$1,IF(ISNUMBER(SEARCH('[1]Lookup for use classification'!$B$2,C2052)),'[1]Lookup for use classification'!$A$2,IF(ISNUMBER(SEARCH('[1]Lookup for use classification'!$B$3,C2052)),'[1]Lookup for use classification'!$A$3,IF(OR(ISNUMBER(SEARCH('[1]Lookup for use classification'!$B$4,C2052)),ISNUMBER(SEARCH('[1]Lookup for use classification'!$C$4,C2052)),ISNUMBER(SEARCH('[1]Lookup for use classification'!$D$4,C2052)),ISNUMBER(SEARCH('[1]Lookup for use classification'!$E$4,C2052))),'[1]Lookup for use classification'!$A$4,IF(OR(ISNUMBER(SEARCH('[1]Lookup for use classification'!$B$5,C2052)),ISNUMBER(SEARCH('[1]Lookup for use classification'!$C$5,C2052)),ISNUMBER(SEARCH('[1]Lookup for use classification'!$D$5,C2052))),'[1]Lookup for use classification'!$A$5,IF(OR(ISNUMBER(SEARCH('[1]Lookup for use classification'!$B$7,C2052)),ISNUMBER(SEARCH('[1]Lookup for use classification'!$C$7,C2052)),ISNUMBER(SEARCH('[1]Lookup for use classification'!$D$7,C2052))),'[1]Lookup for use classification'!$A$7,IF(OR(ISNUMBER(SEARCH('[1]Lookup for use classification'!$B$9,C2052)),ISNUMBER(SEARCH('[1]Lookup for use classification'!$C$9,C2052)),ISNUMBER(SEARCH('[1]Lookup for use classification'!$D$9,C2052)),ISNUMBER(SEARCH('[1]Lookup for use classification'!$E$9,C2052)),ISNUMBER(SEARCH('[1]Lookup for use classification'!$F$9,C2052)),ISNUMBER(SEARCH('[1]Lookup for use classification'!$G$9,C2052)),ISNUMBER(SEARCH('[1]Lookup for use classification'!$H$9,C2052)),ISNUMBER(SEARCH('[1]Lookup for use classification'!$I$9,C2052)),ISNUMBER(SEARCH('[1]Lookup for use classification'!$J$9,C2052)),ISNUMBER(SEARCH('[1]Lookup for use classification'!$K$9,C2052))),'[1]Lookup for use classification'!$A$9,IF(OR(ISNUMBER(SEARCH('[1]Lookup for use classification'!$B$10,C2052)),ISNUMBER(SEARCH('[1]Lookup for use classification'!$C$10,C2052)),ISNUMBER(SEARCH('[1]Lookup for use classification'!$D$10,C2052)),ISNUMBER(SEARCH('[1]Lookup for use classification'!$E$10,C2052)),ISNUMBER(SEARCH('[1]Lookup for use classification'!$F$10,C2052)),ISNUMBER(SEARCH('[1]Lookup for use classification'!$G$10,C2052))),'[1]Lookup for use classification'!$A$10,IF(OR(ISNUMBER(SEARCH('[1]Lookup for use classification'!$B$11,C2052)),ISNUMBER(SEARCH('[1]Lookup for use classification'!$C$11,C2052))),'[1]Lookup for use classification'!$A$11,IF(OR(ISNUMBER(SEARCH('[1]Lookup for use classification'!$B$12,C2052)),ISNUMBER(SEARCH('[1]Lookup for use classification'!$C$12,C2052))),'[1]Lookup for use classification'!$A$12,IF(OR(ISNUMBER(SEARCH('[1]Lookup for use classification'!$B$13,C2052)),ISNUMBER(SEARCH('[1]Lookup for use classification'!$C$13,C2052)),ISNUMBER(SEARCH('[1]Lookup for use classification'!$D$13,C2052)),,ISNUMBER(SEARCH('[1]Lookup for use classification'!$C$13,C2052)),ISNUMBER(SEARCH('[1]Lookup for use classification'!$E$13,C2052))),'[1]Lookup for use classification'!$A$13,IF(OR(ISNUMBER(SEARCH('[1]Lookup for use classification'!$B$14,C2052)),ISNUMBER(SEARCH('[1]Lookup for use classification'!$C$14,C2052))),'[1]Lookup for use classification'!$A$14,"Other"))))))))))))</f>
        <v>Other</v>
      </c>
      <c r="E2052" s="224">
        <v>1440</v>
      </c>
      <c r="F2052" s="224"/>
      <c r="G2052" s="224"/>
      <c r="H2052" s="164"/>
      <c r="I2052" s="164"/>
    </row>
    <row r="2053" spans="1:12" hidden="1">
      <c r="A2053" s="193" t="s">
        <v>1844</v>
      </c>
      <c r="B2053" s="167" t="s">
        <v>4456</v>
      </c>
      <c r="C2053" s="239" t="s">
        <v>1871</v>
      </c>
      <c r="D2053" s="6" t="str">
        <f>IF(OR(ISNUMBER(SEARCH('[1]Lookup for use classification'!$B$1,C2053)),ISNUMBER(SEARCH('[1]Lookup for use classification'!$C$1,C2053)),ISNUMBER(SEARCH('[1]Lookup for use classification'!$D$1,C2053)),ISNUMBER(SEARCH('[1]Lookup for use classification'!$E$1,C2053))),'[1]Lookup for use classification'!$A$1,IF(ISNUMBER(SEARCH('[1]Lookup for use classification'!$B$2,C2053)),'[1]Lookup for use classification'!$A$2,IF(ISNUMBER(SEARCH('[1]Lookup for use classification'!$B$3,C2053)),'[1]Lookup for use classification'!$A$3,IF(OR(ISNUMBER(SEARCH('[1]Lookup for use classification'!$B$4,C2053)),ISNUMBER(SEARCH('[1]Lookup for use classification'!$C$4,C2053)),ISNUMBER(SEARCH('[1]Lookup for use classification'!$D$4,C2053)),ISNUMBER(SEARCH('[1]Lookup for use classification'!$E$4,C2053))),'[1]Lookup for use classification'!$A$4,IF(OR(ISNUMBER(SEARCH('[1]Lookup for use classification'!$B$5,C2053)),ISNUMBER(SEARCH('[1]Lookup for use classification'!$C$5,C2053)),ISNUMBER(SEARCH('[1]Lookup for use classification'!$D$5,C2053))),'[1]Lookup for use classification'!$A$5,IF(OR(ISNUMBER(SEARCH('[1]Lookup for use classification'!$B$7,C2053)),ISNUMBER(SEARCH('[1]Lookup for use classification'!$C$7,C2053)),ISNUMBER(SEARCH('[1]Lookup for use classification'!$D$7,C2053))),'[1]Lookup for use classification'!$A$7,IF(OR(ISNUMBER(SEARCH('[1]Lookup for use classification'!$B$9,C2053)),ISNUMBER(SEARCH('[1]Lookup for use classification'!$C$9,C2053)),ISNUMBER(SEARCH('[1]Lookup for use classification'!$D$9,C2053)),ISNUMBER(SEARCH('[1]Lookup for use classification'!$E$9,C2053)),ISNUMBER(SEARCH('[1]Lookup for use classification'!$F$9,C2053)),ISNUMBER(SEARCH('[1]Lookup for use classification'!$G$9,C2053)),ISNUMBER(SEARCH('[1]Lookup for use classification'!$H$9,C2053)),ISNUMBER(SEARCH('[1]Lookup for use classification'!$I$9,C2053)),ISNUMBER(SEARCH('[1]Lookup for use classification'!$J$9,C2053)),ISNUMBER(SEARCH('[1]Lookup for use classification'!$K$9,C2053))),'[1]Lookup for use classification'!$A$9,IF(OR(ISNUMBER(SEARCH('[1]Lookup for use classification'!$B$10,C2053)),ISNUMBER(SEARCH('[1]Lookup for use classification'!$C$10,C2053)),ISNUMBER(SEARCH('[1]Lookup for use classification'!$D$10,C2053)),ISNUMBER(SEARCH('[1]Lookup for use classification'!$E$10,C2053)),ISNUMBER(SEARCH('[1]Lookup for use classification'!$F$10,C2053)),ISNUMBER(SEARCH('[1]Lookup for use classification'!$G$10,C2053))),'[1]Lookup for use classification'!$A$10,IF(OR(ISNUMBER(SEARCH('[1]Lookup for use classification'!$B$11,C2053)),ISNUMBER(SEARCH('[1]Lookup for use classification'!$C$11,C2053))),'[1]Lookup for use classification'!$A$11,IF(OR(ISNUMBER(SEARCH('[1]Lookup for use classification'!$B$12,C2053)),ISNUMBER(SEARCH('[1]Lookup for use classification'!$C$12,C2053))),'[1]Lookup for use classification'!$A$12,IF(OR(ISNUMBER(SEARCH('[1]Lookup for use classification'!$B$13,C2053)),ISNUMBER(SEARCH('[1]Lookup for use classification'!$C$13,C2053)),ISNUMBER(SEARCH('[1]Lookup for use classification'!$D$13,C2053)),,ISNUMBER(SEARCH('[1]Lookup for use classification'!$C$13,C2053)),ISNUMBER(SEARCH('[1]Lookup for use classification'!$E$13,C2053))),'[1]Lookup for use classification'!$A$13,IF(OR(ISNUMBER(SEARCH('[1]Lookup for use classification'!$B$14,C2053)),ISNUMBER(SEARCH('[1]Lookup for use classification'!$C$14,C2053))),'[1]Lookup for use classification'!$A$14,"Other"))))))))))))</f>
        <v>Other</v>
      </c>
      <c r="E2053" s="242">
        <v>1783</v>
      </c>
      <c r="F2053" s="223"/>
      <c r="G2053" s="223"/>
    </row>
    <row r="2054" spans="1:12" hidden="1">
      <c r="A2054" s="193" t="s">
        <v>1844</v>
      </c>
      <c r="B2054" s="167" t="s">
        <v>4456</v>
      </c>
      <c r="C2054" s="239" t="s">
        <v>1936</v>
      </c>
      <c r="D2054" s="6" t="str">
        <f>IF(OR(ISNUMBER(SEARCH('[1]Lookup for use classification'!$B$1,C2054)),ISNUMBER(SEARCH('[1]Lookup for use classification'!$C$1,C2054)),ISNUMBER(SEARCH('[1]Lookup for use classification'!$D$1,C2054)),ISNUMBER(SEARCH('[1]Lookup for use classification'!$E$1,C2054))),'[1]Lookup for use classification'!$A$1,IF(ISNUMBER(SEARCH('[1]Lookup for use classification'!$B$2,C2054)),'[1]Lookup for use classification'!$A$2,IF(ISNUMBER(SEARCH('[1]Lookup for use classification'!$B$3,C2054)),'[1]Lookup for use classification'!$A$3,IF(OR(ISNUMBER(SEARCH('[1]Lookup for use classification'!$B$4,C2054)),ISNUMBER(SEARCH('[1]Lookup for use classification'!$C$4,C2054)),ISNUMBER(SEARCH('[1]Lookup for use classification'!$D$4,C2054)),ISNUMBER(SEARCH('[1]Lookup for use classification'!$E$4,C2054))),'[1]Lookup for use classification'!$A$4,IF(OR(ISNUMBER(SEARCH('[1]Lookup for use classification'!$B$5,C2054)),ISNUMBER(SEARCH('[1]Lookup for use classification'!$C$5,C2054)),ISNUMBER(SEARCH('[1]Lookup for use classification'!$D$5,C2054))),'[1]Lookup for use classification'!$A$5,IF(OR(ISNUMBER(SEARCH('[1]Lookup for use classification'!$B$7,C2054)),ISNUMBER(SEARCH('[1]Lookup for use classification'!$C$7,C2054)),ISNUMBER(SEARCH('[1]Lookup for use classification'!$D$7,C2054))),'[1]Lookup for use classification'!$A$7,IF(OR(ISNUMBER(SEARCH('[1]Lookup for use classification'!$B$9,C2054)),ISNUMBER(SEARCH('[1]Lookup for use classification'!$C$9,C2054)),ISNUMBER(SEARCH('[1]Lookup for use classification'!$D$9,C2054)),ISNUMBER(SEARCH('[1]Lookup for use classification'!$E$9,C2054)),ISNUMBER(SEARCH('[1]Lookup for use classification'!$F$9,C2054)),ISNUMBER(SEARCH('[1]Lookup for use classification'!$G$9,C2054)),ISNUMBER(SEARCH('[1]Lookup for use classification'!$H$9,C2054)),ISNUMBER(SEARCH('[1]Lookup for use classification'!$I$9,C2054)),ISNUMBER(SEARCH('[1]Lookup for use classification'!$J$9,C2054)),ISNUMBER(SEARCH('[1]Lookup for use classification'!$K$9,C2054))),'[1]Lookup for use classification'!$A$9,IF(OR(ISNUMBER(SEARCH('[1]Lookup for use classification'!$B$10,C2054)),ISNUMBER(SEARCH('[1]Lookup for use classification'!$C$10,C2054)),ISNUMBER(SEARCH('[1]Lookup for use classification'!$D$10,C2054)),ISNUMBER(SEARCH('[1]Lookup for use classification'!$E$10,C2054)),ISNUMBER(SEARCH('[1]Lookup for use classification'!$F$10,C2054)),ISNUMBER(SEARCH('[1]Lookup for use classification'!$G$10,C2054))),'[1]Lookup for use classification'!$A$10,IF(OR(ISNUMBER(SEARCH('[1]Lookup for use classification'!$B$11,C2054)),ISNUMBER(SEARCH('[1]Lookup for use classification'!$C$11,C2054))),'[1]Lookup for use classification'!$A$11,IF(OR(ISNUMBER(SEARCH('[1]Lookup for use classification'!$B$12,C2054)),ISNUMBER(SEARCH('[1]Lookup for use classification'!$C$12,C2054))),'[1]Lookup for use classification'!$A$12,IF(OR(ISNUMBER(SEARCH('[1]Lookup for use classification'!$B$13,C2054)),ISNUMBER(SEARCH('[1]Lookup for use classification'!$C$13,C2054)),ISNUMBER(SEARCH('[1]Lookup for use classification'!$D$13,C2054)),,ISNUMBER(SEARCH('[1]Lookup for use classification'!$C$13,C2054)),ISNUMBER(SEARCH('[1]Lookup for use classification'!$E$13,C2054))),'[1]Lookup for use classification'!$A$13,IF(OR(ISNUMBER(SEARCH('[1]Lookup for use classification'!$B$14,C2054)),ISNUMBER(SEARCH('[1]Lookup for use classification'!$C$14,C2054))),'[1]Lookup for use classification'!$A$14,"Other"))))))))))))</f>
        <v>Other</v>
      </c>
      <c r="E2054" s="243">
        <v>2400</v>
      </c>
      <c r="F2054" s="223"/>
      <c r="G2054" s="223"/>
    </row>
    <row r="2055" spans="1:12" hidden="1">
      <c r="A2055" s="134" t="s">
        <v>1844</v>
      </c>
      <c r="B2055" s="8" t="str">
        <f>IF(ISNA(VLOOKUP(CONCATENATE(A2055,C2055),EUS!$B$2:$B$1939,1,FALSE)),"","End Use Study")</f>
        <v>End Use Study</v>
      </c>
      <c r="C2055" s="14" t="s">
        <v>1943</v>
      </c>
      <c r="D2055" s="6" t="str">
        <f>IF(OR(ISNUMBER(SEARCH('[1]Lookup for use classification'!$B$1,C2055)),ISNUMBER(SEARCH('[1]Lookup for use classification'!$C$1,C2055)),ISNUMBER(SEARCH('[1]Lookup for use classification'!$D$1,C2055)),ISNUMBER(SEARCH('[1]Lookup for use classification'!$E$1,C2055))),'[1]Lookup for use classification'!$A$1,IF(ISNUMBER(SEARCH('[1]Lookup for use classification'!$B$2,C2055)),'[1]Lookup for use classification'!$A$2,IF(ISNUMBER(SEARCH('[1]Lookup for use classification'!$B$3,C2055)),'[1]Lookup for use classification'!$A$3,IF(OR(ISNUMBER(SEARCH('[1]Lookup for use classification'!$B$4,C2055)),ISNUMBER(SEARCH('[1]Lookup for use classification'!$C$4,C2055)),ISNUMBER(SEARCH('[1]Lookup for use classification'!$D$4,C2055)),ISNUMBER(SEARCH('[1]Lookup for use classification'!$E$4,C2055))),'[1]Lookup for use classification'!$A$4,IF(OR(ISNUMBER(SEARCH('[1]Lookup for use classification'!$B$5,C2055)),ISNUMBER(SEARCH('[1]Lookup for use classification'!$C$5,C2055)),ISNUMBER(SEARCH('[1]Lookup for use classification'!$D$5,C2055))),'[1]Lookup for use classification'!$A$5,IF(OR(ISNUMBER(SEARCH('[1]Lookup for use classification'!$B$7,C2055)),ISNUMBER(SEARCH('[1]Lookup for use classification'!$C$7,C2055)),ISNUMBER(SEARCH('[1]Lookup for use classification'!$D$7,C2055))),'[1]Lookup for use classification'!$A$7,IF(OR(ISNUMBER(SEARCH('[1]Lookup for use classification'!$B$9,C2055)),ISNUMBER(SEARCH('[1]Lookup for use classification'!$C$9,C2055)),ISNUMBER(SEARCH('[1]Lookup for use classification'!$D$9,C2055)),ISNUMBER(SEARCH('[1]Lookup for use classification'!$E$9,C2055)),ISNUMBER(SEARCH('[1]Lookup for use classification'!$F$9,C2055)),ISNUMBER(SEARCH('[1]Lookup for use classification'!$G$9,C2055)),ISNUMBER(SEARCH('[1]Lookup for use classification'!$H$9,C2055)),ISNUMBER(SEARCH('[1]Lookup for use classification'!$I$9,C2055)),ISNUMBER(SEARCH('[1]Lookup for use classification'!$J$9,C2055)),ISNUMBER(SEARCH('[1]Lookup for use classification'!$K$9,C2055))),'[1]Lookup for use classification'!$A$9,IF(OR(ISNUMBER(SEARCH('[1]Lookup for use classification'!$B$10,C2055)),ISNUMBER(SEARCH('[1]Lookup for use classification'!$C$10,C2055)),ISNUMBER(SEARCH('[1]Lookup for use classification'!$D$10,C2055)),ISNUMBER(SEARCH('[1]Lookup for use classification'!$E$10,C2055)),ISNUMBER(SEARCH('[1]Lookup for use classification'!$F$10,C2055)),ISNUMBER(SEARCH('[1]Lookup for use classification'!$G$10,C2055))),'[1]Lookup for use classification'!$A$10,IF(OR(ISNUMBER(SEARCH('[1]Lookup for use classification'!$B$11,C2055)),ISNUMBER(SEARCH('[1]Lookup for use classification'!$C$11,C2055))),'[1]Lookup for use classification'!$A$11,IF(OR(ISNUMBER(SEARCH('[1]Lookup for use classification'!$B$12,C2055)),ISNUMBER(SEARCH('[1]Lookup for use classification'!$C$12,C2055))),'[1]Lookup for use classification'!$A$12,IF(OR(ISNUMBER(SEARCH('[1]Lookup for use classification'!$B$13,C2055)),ISNUMBER(SEARCH('[1]Lookup for use classification'!$C$13,C2055)),ISNUMBER(SEARCH('[1]Lookup for use classification'!$D$13,C2055)),,ISNUMBER(SEARCH('[1]Lookup for use classification'!$C$13,C2055)),ISNUMBER(SEARCH('[1]Lookup for use classification'!$E$13,C2055))),'[1]Lookup for use classification'!$A$13,IF(OR(ISNUMBER(SEARCH('[1]Lookup for use classification'!$B$14,C2055)),ISNUMBER(SEARCH('[1]Lookup for use classification'!$C$14,C2055))),'[1]Lookup for use classification'!$A$14,"Other"))))))))))))</f>
        <v>Other</v>
      </c>
      <c r="E2055" s="15">
        <v>2600</v>
      </c>
      <c r="F2055" s="15"/>
      <c r="G2055" s="15"/>
      <c r="H2055" s="164">
        <v>6000</v>
      </c>
      <c r="I2055" s="164"/>
      <c r="J2055" s="7">
        <v>3000</v>
      </c>
      <c r="L2055" s="6"/>
    </row>
    <row r="2056" spans="1:12" hidden="1">
      <c r="A2056" s="134" t="s">
        <v>1844</v>
      </c>
      <c r="B2056" s="8" t="str">
        <f>IF(ISNA(VLOOKUP(CONCATENATE(A2056,C2056),EUS!$B$2:$B$1939,1,FALSE)),"","End Use Study")</f>
        <v>End Use Study</v>
      </c>
      <c r="C2056" s="14" t="s">
        <v>1939</v>
      </c>
      <c r="D2056" s="6" t="str">
        <f>IF(OR(ISNUMBER(SEARCH('[1]Lookup for use classification'!$B$1,C2056)),ISNUMBER(SEARCH('[1]Lookup for use classification'!$C$1,C2056)),ISNUMBER(SEARCH('[1]Lookup for use classification'!$D$1,C2056)),ISNUMBER(SEARCH('[1]Lookup for use classification'!$E$1,C2056))),'[1]Lookup for use classification'!$A$1,IF(ISNUMBER(SEARCH('[1]Lookup for use classification'!$B$2,C2056)),'[1]Lookup for use classification'!$A$2,IF(ISNUMBER(SEARCH('[1]Lookup for use classification'!$B$3,C2056)),'[1]Lookup for use classification'!$A$3,IF(OR(ISNUMBER(SEARCH('[1]Lookup for use classification'!$B$4,C2056)),ISNUMBER(SEARCH('[1]Lookup for use classification'!$C$4,C2056)),ISNUMBER(SEARCH('[1]Lookup for use classification'!$D$4,C2056)),ISNUMBER(SEARCH('[1]Lookup for use classification'!$E$4,C2056))),'[1]Lookup for use classification'!$A$4,IF(OR(ISNUMBER(SEARCH('[1]Lookup for use classification'!$B$5,C2056)),ISNUMBER(SEARCH('[1]Lookup for use classification'!$C$5,C2056)),ISNUMBER(SEARCH('[1]Lookup for use classification'!$D$5,C2056))),'[1]Lookup for use classification'!$A$5,IF(OR(ISNUMBER(SEARCH('[1]Lookup for use classification'!$B$7,C2056)),ISNUMBER(SEARCH('[1]Lookup for use classification'!$C$7,C2056)),ISNUMBER(SEARCH('[1]Lookup for use classification'!$D$7,C2056))),'[1]Lookup for use classification'!$A$7,IF(OR(ISNUMBER(SEARCH('[1]Lookup for use classification'!$B$9,C2056)),ISNUMBER(SEARCH('[1]Lookup for use classification'!$C$9,C2056)),ISNUMBER(SEARCH('[1]Lookup for use classification'!$D$9,C2056)),ISNUMBER(SEARCH('[1]Lookup for use classification'!$E$9,C2056)),ISNUMBER(SEARCH('[1]Lookup for use classification'!$F$9,C2056)),ISNUMBER(SEARCH('[1]Lookup for use classification'!$G$9,C2056)),ISNUMBER(SEARCH('[1]Lookup for use classification'!$H$9,C2056)),ISNUMBER(SEARCH('[1]Lookup for use classification'!$I$9,C2056)),ISNUMBER(SEARCH('[1]Lookup for use classification'!$J$9,C2056)),ISNUMBER(SEARCH('[1]Lookup for use classification'!$K$9,C2056))),'[1]Lookup for use classification'!$A$9,IF(OR(ISNUMBER(SEARCH('[1]Lookup for use classification'!$B$10,C2056)),ISNUMBER(SEARCH('[1]Lookup for use classification'!$C$10,C2056)),ISNUMBER(SEARCH('[1]Lookup for use classification'!$D$10,C2056)),ISNUMBER(SEARCH('[1]Lookup for use classification'!$E$10,C2056)),ISNUMBER(SEARCH('[1]Lookup for use classification'!$F$10,C2056)),ISNUMBER(SEARCH('[1]Lookup for use classification'!$G$10,C2056))),'[1]Lookup for use classification'!$A$10,IF(OR(ISNUMBER(SEARCH('[1]Lookup for use classification'!$B$11,C2056)),ISNUMBER(SEARCH('[1]Lookup for use classification'!$C$11,C2056))),'[1]Lookup for use classification'!$A$11,IF(OR(ISNUMBER(SEARCH('[1]Lookup for use classification'!$B$12,C2056)),ISNUMBER(SEARCH('[1]Lookup for use classification'!$C$12,C2056))),'[1]Lookup for use classification'!$A$12,IF(OR(ISNUMBER(SEARCH('[1]Lookup for use classification'!$B$13,C2056)),ISNUMBER(SEARCH('[1]Lookup for use classification'!$C$13,C2056)),ISNUMBER(SEARCH('[1]Lookup for use classification'!$D$13,C2056)),,ISNUMBER(SEARCH('[1]Lookup for use classification'!$C$13,C2056)),ISNUMBER(SEARCH('[1]Lookup for use classification'!$E$13,C2056))),'[1]Lookup for use classification'!$A$13,IF(OR(ISNUMBER(SEARCH('[1]Lookup for use classification'!$B$14,C2056)),ISNUMBER(SEARCH('[1]Lookup for use classification'!$C$14,C2056))),'[1]Lookup for use classification'!$A$14,"Other"))))))))))))</f>
        <v>Other</v>
      </c>
      <c r="E2056" s="15">
        <v>3200</v>
      </c>
      <c r="F2056" s="15"/>
      <c r="G2056" s="15"/>
      <c r="H2056" s="164">
        <v>9800</v>
      </c>
      <c r="I2056" s="164"/>
      <c r="J2056" s="7">
        <v>12998</v>
      </c>
      <c r="L2056" s="6"/>
    </row>
    <row r="2057" spans="1:12" hidden="1">
      <c r="A2057" s="193" t="s">
        <v>1844</v>
      </c>
      <c r="B2057" s="167" t="s">
        <v>4456</v>
      </c>
      <c r="C2057" s="239" t="s">
        <v>1942</v>
      </c>
      <c r="D2057" s="6" t="str">
        <f>IF(OR(ISNUMBER(SEARCH('[1]Lookup for use classification'!$B$1,C2057)),ISNUMBER(SEARCH('[1]Lookup for use classification'!$C$1,C2057)),ISNUMBER(SEARCH('[1]Lookup for use classification'!$D$1,C2057)),ISNUMBER(SEARCH('[1]Lookup for use classification'!$E$1,C2057))),'[1]Lookup for use classification'!$A$1,IF(ISNUMBER(SEARCH('[1]Lookup for use classification'!$B$2,C2057)),'[1]Lookup for use classification'!$A$2,IF(ISNUMBER(SEARCH('[1]Lookup for use classification'!$B$3,C2057)),'[1]Lookup for use classification'!$A$3,IF(OR(ISNUMBER(SEARCH('[1]Lookup for use classification'!$B$4,C2057)),ISNUMBER(SEARCH('[1]Lookup for use classification'!$C$4,C2057)),ISNUMBER(SEARCH('[1]Lookup for use classification'!$D$4,C2057)),ISNUMBER(SEARCH('[1]Lookup for use classification'!$E$4,C2057))),'[1]Lookup for use classification'!$A$4,IF(OR(ISNUMBER(SEARCH('[1]Lookup for use classification'!$B$5,C2057)),ISNUMBER(SEARCH('[1]Lookup for use classification'!$C$5,C2057)),ISNUMBER(SEARCH('[1]Lookup for use classification'!$D$5,C2057))),'[1]Lookup for use classification'!$A$5,IF(OR(ISNUMBER(SEARCH('[1]Lookup for use classification'!$B$7,C2057)),ISNUMBER(SEARCH('[1]Lookup for use classification'!$C$7,C2057)),ISNUMBER(SEARCH('[1]Lookup for use classification'!$D$7,C2057))),'[1]Lookup for use classification'!$A$7,IF(OR(ISNUMBER(SEARCH('[1]Lookup for use classification'!$B$9,C2057)),ISNUMBER(SEARCH('[1]Lookup for use classification'!$C$9,C2057)),ISNUMBER(SEARCH('[1]Lookup for use classification'!$D$9,C2057)),ISNUMBER(SEARCH('[1]Lookup for use classification'!$E$9,C2057)),ISNUMBER(SEARCH('[1]Lookup for use classification'!$F$9,C2057)),ISNUMBER(SEARCH('[1]Lookup for use classification'!$G$9,C2057)),ISNUMBER(SEARCH('[1]Lookup for use classification'!$H$9,C2057)),ISNUMBER(SEARCH('[1]Lookup for use classification'!$I$9,C2057)),ISNUMBER(SEARCH('[1]Lookup for use classification'!$J$9,C2057)),ISNUMBER(SEARCH('[1]Lookup for use classification'!$K$9,C2057))),'[1]Lookup for use classification'!$A$9,IF(OR(ISNUMBER(SEARCH('[1]Lookup for use classification'!$B$10,C2057)),ISNUMBER(SEARCH('[1]Lookup for use classification'!$C$10,C2057)),ISNUMBER(SEARCH('[1]Lookup for use classification'!$D$10,C2057)),ISNUMBER(SEARCH('[1]Lookup for use classification'!$E$10,C2057)),ISNUMBER(SEARCH('[1]Lookup for use classification'!$F$10,C2057)),ISNUMBER(SEARCH('[1]Lookup for use classification'!$G$10,C2057))),'[1]Lookup for use classification'!$A$10,IF(OR(ISNUMBER(SEARCH('[1]Lookup for use classification'!$B$11,C2057)),ISNUMBER(SEARCH('[1]Lookup for use classification'!$C$11,C2057))),'[1]Lookup for use classification'!$A$11,IF(OR(ISNUMBER(SEARCH('[1]Lookup for use classification'!$B$12,C2057)),ISNUMBER(SEARCH('[1]Lookup for use classification'!$C$12,C2057))),'[1]Lookup for use classification'!$A$12,IF(OR(ISNUMBER(SEARCH('[1]Lookup for use classification'!$B$13,C2057)),ISNUMBER(SEARCH('[1]Lookup for use classification'!$C$13,C2057)),ISNUMBER(SEARCH('[1]Lookup for use classification'!$D$13,C2057)),,ISNUMBER(SEARCH('[1]Lookup for use classification'!$C$13,C2057)),ISNUMBER(SEARCH('[1]Lookup for use classification'!$E$13,C2057))),'[1]Lookup for use classification'!$A$13,IF(OR(ISNUMBER(SEARCH('[1]Lookup for use classification'!$B$14,C2057)),ISNUMBER(SEARCH('[1]Lookup for use classification'!$C$14,C2057))),'[1]Lookup for use classification'!$A$14,"Other"))))))))))))</f>
        <v>Other</v>
      </c>
      <c r="E2057" s="243">
        <v>6912</v>
      </c>
      <c r="F2057" s="223"/>
      <c r="G2057" s="223"/>
    </row>
    <row r="2058" spans="1:12" hidden="1">
      <c r="A2058" s="138" t="s">
        <v>1844</v>
      </c>
      <c r="B2058" s="8" t="str">
        <f>IF(ISNA(VLOOKUP(CONCATENATE(A2058,C2058),EUS!$B$2:$B$1939,1,FALSE)),"","End Use Study")</f>
        <v>End Use Study</v>
      </c>
      <c r="C2058" s="14" t="s">
        <v>2492</v>
      </c>
      <c r="D2058" s="165" t="s">
        <v>2424</v>
      </c>
      <c r="E2058" s="15">
        <v>1000</v>
      </c>
      <c r="F2058" s="15"/>
      <c r="G2058" s="15"/>
      <c r="H2058" s="164"/>
      <c r="I2058" s="164"/>
      <c r="J2058" s="7">
        <v>1560</v>
      </c>
      <c r="L2058" s="6"/>
    </row>
    <row r="2059" spans="1:12" hidden="1">
      <c r="A2059" s="134" t="s">
        <v>1844</v>
      </c>
      <c r="B2059" s="8" t="str">
        <f>IF(ISNA(VLOOKUP(CONCATENATE(A2059,C2059),EUS!$B$2:$B$1939,1,FALSE)),"","End Use Study")</f>
        <v>End Use Study</v>
      </c>
      <c r="C2059" s="14" t="s">
        <v>1935</v>
      </c>
      <c r="D2059" s="165" t="s">
        <v>2424</v>
      </c>
      <c r="E2059" s="15">
        <v>1400</v>
      </c>
      <c r="F2059" s="15"/>
      <c r="G2059" s="15"/>
      <c r="H2059" s="164">
        <v>1200</v>
      </c>
      <c r="I2059" s="164"/>
      <c r="J2059" s="7"/>
      <c r="L2059" s="6"/>
    </row>
    <row r="2060" spans="1:12" hidden="1">
      <c r="A2060" s="134" t="s">
        <v>1844</v>
      </c>
      <c r="B2060" s="8" t="str">
        <f>IF(ISNA(VLOOKUP(CONCATENATE(A2060,C2060),EUS!$B$2:$B$1939,1,FALSE)),"","End Use Study")</f>
        <v>End Use Study</v>
      </c>
      <c r="C2060" s="14" t="s">
        <v>1932</v>
      </c>
      <c r="D2060" s="6" t="str">
        <f>IF(OR(ISNUMBER(SEARCH('[1]Lookup for use classification'!$B$1,C2060)),ISNUMBER(SEARCH('[1]Lookup for use classification'!$C$1,C2060)),ISNUMBER(SEARCH('[1]Lookup for use classification'!$D$1,C2060)),ISNUMBER(SEARCH('[1]Lookup for use classification'!$E$1,C2060))),'[1]Lookup for use classification'!$A$1,IF(ISNUMBER(SEARCH('[1]Lookup for use classification'!$B$2,C2060)),'[1]Lookup for use classification'!$A$2,IF(ISNUMBER(SEARCH('[1]Lookup for use classification'!$B$3,C2060)),'[1]Lookup for use classification'!$A$3,IF(OR(ISNUMBER(SEARCH('[1]Lookup for use classification'!$B$4,C2060)),ISNUMBER(SEARCH('[1]Lookup for use classification'!$C$4,C2060)),ISNUMBER(SEARCH('[1]Lookup for use classification'!$D$4,C2060)),ISNUMBER(SEARCH('[1]Lookup for use classification'!$E$4,C2060))),'[1]Lookup for use classification'!$A$4,IF(OR(ISNUMBER(SEARCH('[1]Lookup for use classification'!$B$5,C2060)),ISNUMBER(SEARCH('[1]Lookup for use classification'!$C$5,C2060)),ISNUMBER(SEARCH('[1]Lookup for use classification'!$D$5,C2060))),'[1]Lookup for use classification'!$A$5,IF(OR(ISNUMBER(SEARCH('[1]Lookup for use classification'!$B$7,C2060)),ISNUMBER(SEARCH('[1]Lookup for use classification'!$C$7,C2060)),ISNUMBER(SEARCH('[1]Lookup for use classification'!$D$7,C2060))),'[1]Lookup for use classification'!$A$7,IF(OR(ISNUMBER(SEARCH('[1]Lookup for use classification'!$B$9,C2060)),ISNUMBER(SEARCH('[1]Lookup for use classification'!$C$9,C2060)),ISNUMBER(SEARCH('[1]Lookup for use classification'!$D$9,C2060)),ISNUMBER(SEARCH('[1]Lookup for use classification'!$E$9,C2060)),ISNUMBER(SEARCH('[1]Lookup for use classification'!$F$9,C2060)),ISNUMBER(SEARCH('[1]Lookup for use classification'!$G$9,C2060)),ISNUMBER(SEARCH('[1]Lookup for use classification'!$H$9,C2060)),ISNUMBER(SEARCH('[1]Lookup for use classification'!$I$9,C2060)),ISNUMBER(SEARCH('[1]Lookup for use classification'!$J$9,C2060)),ISNUMBER(SEARCH('[1]Lookup for use classification'!$K$9,C2060))),'[1]Lookup for use classification'!$A$9,IF(OR(ISNUMBER(SEARCH('[1]Lookup for use classification'!$B$10,C2060)),ISNUMBER(SEARCH('[1]Lookup for use classification'!$C$10,C2060)),ISNUMBER(SEARCH('[1]Lookup for use classification'!$D$10,C2060)),ISNUMBER(SEARCH('[1]Lookup for use classification'!$E$10,C2060)),ISNUMBER(SEARCH('[1]Lookup for use classification'!$F$10,C2060))),'[1]Lookup for use classification'!$A$10,IF(OR(ISNUMBER(SEARCH('[1]Lookup for use classification'!$B$11,C2060)),ISNUMBER(SEARCH('[1]Lookup for use classification'!$C$11,C2060))),'[1]Lookup for use classification'!$A$11,IF(OR(ISNUMBER(SEARCH('[1]Lookup for use classification'!$B$12,C2060)),ISNUMBER(SEARCH('[1]Lookup for use classification'!$C$12,C2060))),'[1]Lookup for use classification'!$A$12,IF(OR(ISNUMBER(SEARCH('[1]Lookup for use classification'!$B$13,C2060)),ISNUMBER(SEARCH('[1]Lookup for use classification'!$C$13,C2060)),ISNUMBER(SEARCH('[1]Lookup for use classification'!$D$13,C2060)),,ISNUMBER(SEARCH('[1]Lookup for use classification'!$C$13,C2060)),ISNUMBER(SEARCH('[1]Lookup for use classification'!$E$13,C2060))),'[1]Lookup for use classification'!$A$13,"Other")))))))))))</f>
        <v>Public Assembly</v>
      </c>
      <c r="E2060" s="15">
        <v>1500</v>
      </c>
      <c r="F2060" s="15"/>
      <c r="G2060" s="15"/>
      <c r="H2060" s="164"/>
      <c r="I2060" s="164"/>
      <c r="J2060" s="7"/>
      <c r="L2060" s="6"/>
    </row>
    <row r="2061" spans="1:12" hidden="1">
      <c r="A2061" s="138" t="s">
        <v>1844</v>
      </c>
      <c r="B2061" s="8" t="str">
        <f>IF(ISNA(VLOOKUP(CONCATENATE(A2061,C2061),EUS!$B$2:$B$1939,1,FALSE)),"","End Use Study")</f>
        <v>End Use Study</v>
      </c>
      <c r="C2061" s="14" t="s">
        <v>1930</v>
      </c>
      <c r="D2061" s="165" t="s">
        <v>2424</v>
      </c>
      <c r="E2061" s="15">
        <v>1800</v>
      </c>
      <c r="F2061" s="15"/>
      <c r="G2061" s="15"/>
      <c r="H2061" s="164"/>
      <c r="I2061" s="164"/>
      <c r="J2061" s="7"/>
      <c r="L2061" s="6"/>
    </row>
    <row r="2062" spans="1:12" hidden="1">
      <c r="A2062" s="134" t="s">
        <v>1844</v>
      </c>
      <c r="B2062" s="8" t="str">
        <f>IF(ISNA(VLOOKUP(CONCATENATE(A2062,C2062),EUS!$B$2:$B$1939,1,FALSE)),"","End Use Study")</f>
        <v>End Use Study</v>
      </c>
      <c r="C2062" s="14" t="s">
        <v>1936</v>
      </c>
      <c r="D2062" s="165" t="s">
        <v>2424</v>
      </c>
      <c r="E2062" s="15">
        <v>2400</v>
      </c>
      <c r="F2062" s="15"/>
      <c r="G2062" s="15"/>
      <c r="H2062" s="164"/>
      <c r="I2062" s="164"/>
      <c r="J2062" s="7"/>
      <c r="L2062" s="6"/>
    </row>
    <row r="2063" spans="1:12" hidden="1">
      <c r="A2063" s="134" t="s">
        <v>1844</v>
      </c>
      <c r="B2063" s="8" t="str">
        <f>IF(ISNA(VLOOKUP(CONCATENATE(A2063,C2063),EUS!$B$2:$B$1939,1,FALSE)),"","End Use Study")</f>
        <v>End Use Study</v>
      </c>
      <c r="C2063" s="14" t="s">
        <v>1942</v>
      </c>
      <c r="D2063" s="165" t="s">
        <v>2424</v>
      </c>
      <c r="E2063" s="15">
        <v>6912</v>
      </c>
      <c r="F2063" s="15"/>
      <c r="G2063" s="15"/>
      <c r="H2063" s="164"/>
      <c r="I2063" s="164"/>
      <c r="J2063" s="7"/>
      <c r="L2063" s="6"/>
    </row>
    <row r="2064" spans="1:12" hidden="1">
      <c r="A2064" s="193" t="s">
        <v>1844</v>
      </c>
      <c r="B2064" s="167" t="s">
        <v>4456</v>
      </c>
      <c r="C2064" s="239" t="s">
        <v>1929</v>
      </c>
      <c r="D2064" s="6" t="str">
        <f>IF(OR(ISNUMBER(SEARCH('[1]Lookup for use classification'!$B$1,C2064)),ISNUMBER(SEARCH('[1]Lookup for use classification'!$C$1,C2064)),ISNUMBER(SEARCH('[1]Lookup for use classification'!$D$1,C2064)),ISNUMBER(SEARCH('[1]Lookup for use classification'!$E$1,C2064))),'[1]Lookup for use classification'!$A$1,IF(ISNUMBER(SEARCH('[1]Lookup for use classification'!$B$2,C2064)),'[1]Lookup for use classification'!$A$2,IF(ISNUMBER(SEARCH('[1]Lookup for use classification'!$B$3,C2064)),'[1]Lookup for use classification'!$A$3,IF(OR(ISNUMBER(SEARCH('[1]Lookup for use classification'!$B$4,C2064)),ISNUMBER(SEARCH('[1]Lookup for use classification'!$C$4,C2064)),ISNUMBER(SEARCH('[1]Lookup for use classification'!$D$4,C2064)),ISNUMBER(SEARCH('[1]Lookup for use classification'!$E$4,C2064))),'[1]Lookup for use classification'!$A$4,IF(OR(ISNUMBER(SEARCH('[1]Lookup for use classification'!$B$5,C2064)),ISNUMBER(SEARCH('[1]Lookup for use classification'!$C$5,C2064)),ISNUMBER(SEARCH('[1]Lookup for use classification'!$D$5,C2064))),'[1]Lookup for use classification'!$A$5,IF(OR(ISNUMBER(SEARCH('[1]Lookup for use classification'!$B$7,C2064)),ISNUMBER(SEARCH('[1]Lookup for use classification'!$C$7,C2064)),ISNUMBER(SEARCH('[1]Lookup for use classification'!$D$7,C2064))),'[1]Lookup for use classification'!$A$7,IF(OR(ISNUMBER(SEARCH('[1]Lookup for use classification'!$B$9,C2064)),ISNUMBER(SEARCH('[1]Lookup for use classification'!$C$9,C2064)),ISNUMBER(SEARCH('[1]Lookup for use classification'!$D$9,C2064)),ISNUMBER(SEARCH('[1]Lookup for use classification'!$E$9,C2064)),ISNUMBER(SEARCH('[1]Lookup for use classification'!$F$9,C2064)),ISNUMBER(SEARCH('[1]Lookup for use classification'!$G$9,C2064)),ISNUMBER(SEARCH('[1]Lookup for use classification'!$H$9,C2064)),ISNUMBER(SEARCH('[1]Lookup for use classification'!$I$9,C2064)),ISNUMBER(SEARCH('[1]Lookup for use classification'!$J$9,C2064)),ISNUMBER(SEARCH('[1]Lookup for use classification'!$K$9,C2064))),'[1]Lookup for use classification'!$A$9,IF(OR(ISNUMBER(SEARCH('[1]Lookup for use classification'!$B$10,C2064)),ISNUMBER(SEARCH('[1]Lookup for use classification'!$C$10,C2064)),ISNUMBER(SEARCH('[1]Lookup for use classification'!$D$10,C2064)),ISNUMBER(SEARCH('[1]Lookup for use classification'!$E$10,C2064)),ISNUMBER(SEARCH('[1]Lookup for use classification'!$F$10,C2064)),ISNUMBER(SEARCH('[1]Lookup for use classification'!$G$10,C2064))),'[1]Lookup for use classification'!$A$10,IF(OR(ISNUMBER(SEARCH('[1]Lookup for use classification'!$B$11,C2064)),ISNUMBER(SEARCH('[1]Lookup for use classification'!$C$11,C2064))),'[1]Lookup for use classification'!$A$11,IF(OR(ISNUMBER(SEARCH('[1]Lookup for use classification'!$B$12,C2064)),ISNUMBER(SEARCH('[1]Lookup for use classification'!$C$12,C2064))),'[1]Lookup for use classification'!$A$12,IF(OR(ISNUMBER(SEARCH('[1]Lookup for use classification'!$B$13,C2064)),ISNUMBER(SEARCH('[1]Lookup for use classification'!$C$13,C2064)),ISNUMBER(SEARCH('[1]Lookup for use classification'!$D$13,C2064)),,ISNUMBER(SEARCH('[1]Lookup for use classification'!$C$13,C2064)),ISNUMBER(SEARCH('[1]Lookup for use classification'!$E$13,C2064))),'[1]Lookup for use classification'!$A$13,IF(OR(ISNUMBER(SEARCH('[1]Lookup for use classification'!$B$14,C2064)),ISNUMBER(SEARCH('[1]Lookup for use classification'!$C$14,C2064))),'[1]Lookup for use classification'!$A$14,"Other"))))))))))))</f>
        <v>Public Assembly</v>
      </c>
      <c r="E2064" s="243">
        <v>8496</v>
      </c>
      <c r="F2064" s="223"/>
      <c r="G2064" s="223"/>
    </row>
    <row r="2065" spans="1:12" hidden="1">
      <c r="A2065" s="134" t="s">
        <v>1844</v>
      </c>
      <c r="B2065" s="8" t="str">
        <f>IF(ISNA(VLOOKUP(CONCATENATE(A2065,C2065),EUS!$B$2:$B$1939,1,FALSE)),"","End Use Study")</f>
        <v>End Use Study</v>
      </c>
      <c r="C2065" s="14" t="s">
        <v>595</v>
      </c>
      <c r="D2065" s="6" t="s">
        <v>213</v>
      </c>
      <c r="E2065" s="15">
        <v>2400</v>
      </c>
      <c r="F2065" s="15"/>
      <c r="G2065" s="15"/>
      <c r="H2065" s="164">
        <v>1373</v>
      </c>
      <c r="I2065" s="164"/>
      <c r="J2065" s="7">
        <v>9669</v>
      </c>
      <c r="L2065" s="6"/>
    </row>
    <row r="2066" spans="1:12" hidden="1">
      <c r="A2066" s="134" t="s">
        <v>1844</v>
      </c>
      <c r="B2066" s="8" t="str">
        <f>IF(ISNA(VLOOKUP(CONCATENATE(A2066,C2066),EUS!$B$2:$B$1939,1,FALSE)),"","End Use Study")</f>
        <v>End Use Study</v>
      </c>
      <c r="C2066" s="14" t="s">
        <v>1871</v>
      </c>
      <c r="D2066" s="6" t="s">
        <v>2194</v>
      </c>
      <c r="E2066" s="15">
        <v>1500</v>
      </c>
      <c r="F2066" s="15"/>
      <c r="G2066" s="15"/>
      <c r="H2066" s="164">
        <v>2946</v>
      </c>
      <c r="I2066" s="164"/>
      <c r="J2066" s="7">
        <v>52302</v>
      </c>
      <c r="L2066" s="6"/>
    </row>
    <row r="2067" spans="1:12" hidden="1">
      <c r="A2067" s="134" t="s">
        <v>1844</v>
      </c>
      <c r="B2067" s="8" t="str">
        <f>IF(ISNA(VLOOKUP(CONCATENATE(A2067,C2067),EUS!$B$2:$B$1939,1,FALSE)),"","End Use Study")</f>
        <v>End Use Study</v>
      </c>
      <c r="C2067" s="14" t="s">
        <v>1934</v>
      </c>
      <c r="D2067" s="6" t="str">
        <f>IF(OR(ISNUMBER(SEARCH('[1]Lookup for use classification'!$B$1,C2067)),ISNUMBER(SEARCH('[1]Lookup for use classification'!$C$1,C2067)),ISNUMBER(SEARCH('[1]Lookup for use classification'!$D$1,C2067)),ISNUMBER(SEARCH('[1]Lookup for use classification'!$E$1,C2067))),'[1]Lookup for use classification'!$A$1,IF(ISNUMBER(SEARCH('[1]Lookup for use classification'!$B$2,C2067)),'[1]Lookup for use classification'!$A$2,IF(ISNUMBER(SEARCH('[1]Lookup for use classification'!$B$3,C2067)),'[1]Lookup for use classification'!$A$3,IF(OR(ISNUMBER(SEARCH('[1]Lookup for use classification'!$B$4,C2067)),ISNUMBER(SEARCH('[1]Lookup for use classification'!$C$4,C2067)),ISNUMBER(SEARCH('[1]Lookup for use classification'!$D$4,C2067)),ISNUMBER(SEARCH('[1]Lookup for use classification'!$E$4,C2067))),'[1]Lookup for use classification'!$A$4,IF(OR(ISNUMBER(SEARCH('[1]Lookup for use classification'!$B$5,C2067)),ISNUMBER(SEARCH('[1]Lookup for use classification'!$C$5,C2067)),ISNUMBER(SEARCH('[1]Lookup for use classification'!$D$5,C2067))),'[1]Lookup for use classification'!$A$5,IF(OR(ISNUMBER(SEARCH('[1]Lookup for use classification'!$B$7,C2067)),ISNUMBER(SEARCH('[1]Lookup for use classification'!$C$7,C2067)),ISNUMBER(SEARCH('[1]Lookup for use classification'!$D$7,C2067))),'[1]Lookup for use classification'!$A$7,IF(OR(ISNUMBER(SEARCH('[1]Lookup for use classification'!$B$9,C2067)),ISNUMBER(SEARCH('[1]Lookup for use classification'!$C$9,C2067)),ISNUMBER(SEARCH('[1]Lookup for use classification'!$D$9,C2067)),ISNUMBER(SEARCH('[1]Lookup for use classification'!$E$9,C2067)),ISNUMBER(SEARCH('[1]Lookup for use classification'!$F$9,C2067)),ISNUMBER(SEARCH('[1]Lookup for use classification'!$G$9,C2067)),ISNUMBER(SEARCH('[1]Lookup for use classification'!$H$9,C2067)),ISNUMBER(SEARCH('[1]Lookup for use classification'!$I$9,C2067)),ISNUMBER(SEARCH('[1]Lookup for use classification'!$J$9,C2067)),ISNUMBER(SEARCH('[1]Lookup for use classification'!$K$9,C2067))),'[1]Lookup for use classification'!$A$9,IF(OR(ISNUMBER(SEARCH('[1]Lookup for use classification'!$B$10,C2067)),ISNUMBER(SEARCH('[1]Lookup for use classification'!$C$10,C2067)),ISNUMBER(SEARCH('[1]Lookup for use classification'!$D$10,C2067)),ISNUMBER(SEARCH('[1]Lookup for use classification'!$E$10,C2067)),ISNUMBER(SEARCH('[1]Lookup for use classification'!$F$10,C2067)),ISNUMBER(SEARCH('[1]Lookup for use classification'!$G$10,C2067))),'[1]Lookup for use classification'!$A$10,IF(OR(ISNUMBER(SEARCH('[1]Lookup for use classification'!$B$11,C2067)),ISNUMBER(SEARCH('[1]Lookup for use classification'!$C$11,C2067))),'[1]Lookup for use classification'!$A$11,IF(OR(ISNUMBER(SEARCH('[1]Lookup for use classification'!$B$12,C2067)),ISNUMBER(SEARCH('[1]Lookup for use classification'!$C$12,C2067))),'[1]Lookup for use classification'!$A$12,IF(OR(ISNUMBER(SEARCH('[1]Lookup for use classification'!$B$13,C2067)),ISNUMBER(SEARCH('[1]Lookup for use classification'!$C$13,C2067)),ISNUMBER(SEARCH('[1]Lookup for use classification'!$D$13,C2067)),,ISNUMBER(SEARCH('[1]Lookup for use classification'!$C$13,C2067)),ISNUMBER(SEARCH('[1]Lookup for use classification'!$E$13,C2067))),'[1]Lookup for use classification'!$A$13,IF(OR(ISNUMBER(SEARCH('[1]Lookup for use classification'!$B$14,C2067)),ISNUMBER(SEARCH('[1]Lookup for use classification'!$C$14,C2067))),'[1]Lookup for use classification'!$A$14,"Other"))))))))))))</f>
        <v>Retail - Other</v>
      </c>
      <c r="E2067" s="15">
        <v>1800</v>
      </c>
      <c r="F2067" s="15"/>
      <c r="G2067" s="15"/>
      <c r="H2067" s="164"/>
      <c r="I2067" s="164"/>
      <c r="J2067" s="7"/>
      <c r="L2067" s="6"/>
    </row>
    <row r="2068" spans="1:12" hidden="1">
      <c r="A2068" s="138" t="s">
        <v>1844</v>
      </c>
      <c r="B2068" s="8" t="str">
        <f>IF(ISNA(VLOOKUP(CONCATENATE(A2068,C2068),EUS!$B$2:$B$1939,1,FALSE)),"","End Use Study")</f>
        <v>End Use Study</v>
      </c>
      <c r="C2068" s="14" t="s">
        <v>1945</v>
      </c>
      <c r="D2068" s="6" t="str">
        <f>IF(OR(ISNUMBER(SEARCH('[1]Lookup for use classification'!$B$1,C2068)),ISNUMBER(SEARCH('[1]Lookup for use classification'!$C$1,C2068)),ISNUMBER(SEARCH('[1]Lookup for use classification'!$D$1,C2068)),ISNUMBER(SEARCH('[1]Lookup for use classification'!$E$1,C2068))),'[1]Lookup for use classification'!$A$1,IF(ISNUMBER(SEARCH('[1]Lookup for use classification'!$B$2,C2068)),'[1]Lookup for use classification'!$A$2,IF(ISNUMBER(SEARCH('[1]Lookup for use classification'!$B$3,C2068)),'[1]Lookup for use classification'!$A$3,IF(OR(ISNUMBER(SEARCH('[1]Lookup for use classification'!$B$4,C2068)),ISNUMBER(SEARCH('[1]Lookup for use classification'!$C$4,C2068)),ISNUMBER(SEARCH('[1]Lookup for use classification'!$D$4,C2068)),ISNUMBER(SEARCH('[1]Lookup for use classification'!$E$4,C2068))),'[1]Lookup for use classification'!$A$4,IF(OR(ISNUMBER(SEARCH('[1]Lookup for use classification'!$B$5,C2068)),ISNUMBER(SEARCH('[1]Lookup for use classification'!$C$5,C2068)),ISNUMBER(SEARCH('[1]Lookup for use classification'!$D$5,C2068))),'[1]Lookup for use classification'!$A$5,IF(OR(ISNUMBER(SEARCH('[1]Lookup for use classification'!$B$7,C2068)),ISNUMBER(SEARCH('[1]Lookup for use classification'!$C$7,C2068)),ISNUMBER(SEARCH('[1]Lookup for use classification'!$D$7,C2068))),'[1]Lookup for use classification'!$A$7,IF(OR(ISNUMBER(SEARCH('[1]Lookup for use classification'!$B$9,C2068)),ISNUMBER(SEARCH('[1]Lookup for use classification'!$C$9,C2068)),ISNUMBER(SEARCH('[1]Lookup for use classification'!$D$9,C2068)),ISNUMBER(SEARCH('[1]Lookup for use classification'!$E$9,C2068)),ISNUMBER(SEARCH('[1]Lookup for use classification'!$F$9,C2068)),ISNUMBER(SEARCH('[1]Lookup for use classification'!$G$9,C2068)),ISNUMBER(SEARCH('[1]Lookup for use classification'!$H$9,C2068)),ISNUMBER(SEARCH('[1]Lookup for use classification'!$I$9,C2068)),ISNUMBER(SEARCH('[1]Lookup for use classification'!$J$9,C2068)),ISNUMBER(SEARCH('[1]Lookup for use classification'!$K$9,C2068))),'[1]Lookup for use classification'!$A$9,IF(OR(ISNUMBER(SEARCH('[1]Lookup for use classification'!$B$10,C2068)),ISNUMBER(SEARCH('[1]Lookup for use classification'!$C$10,C2068)),ISNUMBER(SEARCH('[1]Lookup for use classification'!$D$10,C2068)),ISNUMBER(SEARCH('[1]Lookup for use classification'!$E$10,C2068)),ISNUMBER(SEARCH('[1]Lookup for use classification'!$F$10,C2068)),ISNUMBER(SEARCH('[1]Lookup for use classification'!$G$10,C2068))),'[1]Lookup for use classification'!$A$10,IF(OR(ISNUMBER(SEARCH('[1]Lookup for use classification'!$B$11,C2068)),ISNUMBER(SEARCH('[1]Lookup for use classification'!$C$11,C2068))),'[1]Lookup for use classification'!$A$11,IF(OR(ISNUMBER(SEARCH('[1]Lookup for use classification'!$B$12,C2068)),ISNUMBER(SEARCH('[1]Lookup for use classification'!$C$12,C2068))),'[1]Lookup for use classification'!$A$12,IF(OR(ISNUMBER(SEARCH('[1]Lookup for use classification'!$B$13,C2068)),ISNUMBER(SEARCH('[1]Lookup for use classification'!$C$13,C2068)),ISNUMBER(SEARCH('[1]Lookup for use classification'!$D$13,C2068)),,ISNUMBER(SEARCH('[1]Lookup for use classification'!$C$13,C2068)),ISNUMBER(SEARCH('[1]Lookup for use classification'!$E$13,C2068))),'[1]Lookup for use classification'!$A$13,IF(OR(ISNUMBER(SEARCH('[1]Lookup for use classification'!$B$14,C2068)),ISNUMBER(SEARCH('[1]Lookup for use classification'!$C$14,C2068))),'[1]Lookup for use classification'!$A$14,"Other"))))))))))))</f>
        <v>Retail - Other</v>
      </c>
      <c r="E2068" s="15">
        <v>1800</v>
      </c>
      <c r="F2068" s="15"/>
      <c r="G2068" s="15"/>
      <c r="H2068" s="164"/>
      <c r="I2068" s="164"/>
      <c r="J2068" s="7">
        <v>35956</v>
      </c>
      <c r="L2068" s="6"/>
    </row>
    <row r="2069" spans="1:12" hidden="1">
      <c r="A2069" s="138" t="s">
        <v>1844</v>
      </c>
      <c r="B2069" s="8" t="str">
        <f>IF(ISNA(VLOOKUP(CONCATENATE(A2069,C2069),EUS!$B$2:$B$1939,1,FALSE)),"","End Use Study")</f>
        <v>End Use Study</v>
      </c>
      <c r="C2069" s="14" t="s">
        <v>1983</v>
      </c>
      <c r="D2069" s="165" t="s">
        <v>1980</v>
      </c>
      <c r="E2069" s="15">
        <v>960</v>
      </c>
      <c r="F2069" s="15"/>
      <c r="G2069" s="15"/>
      <c r="H2069" s="164"/>
      <c r="I2069" s="164"/>
      <c r="J2069" s="7"/>
      <c r="L2069" s="6"/>
    </row>
    <row r="2070" spans="1:12" hidden="1">
      <c r="A2070" s="138" t="s">
        <v>1844</v>
      </c>
      <c r="B2070" s="8" t="str">
        <f>IF(ISNA(VLOOKUP(CONCATENATE(A2070,C2070),EUS!$B$2:$B$1939,1,FALSE)),"","End Use Study")</f>
        <v>End Use Study</v>
      </c>
      <c r="C2070" s="14" t="s">
        <v>1944</v>
      </c>
      <c r="D2070" s="6" t="str">
        <f>IF(OR(ISNUMBER(SEARCH('[1]Lookup for use classification'!$B$1,C2070)),ISNUMBER(SEARCH('[1]Lookup for use classification'!$C$1,C2070)),ISNUMBER(SEARCH('[1]Lookup for use classification'!$D$1,C2070)),ISNUMBER(SEARCH('[1]Lookup for use classification'!$E$1,C2070))),'[1]Lookup for use classification'!$A$1,IF(ISNUMBER(SEARCH('[1]Lookup for use classification'!$B$2,C2070)),'[1]Lookup for use classification'!$A$2,IF(ISNUMBER(SEARCH('[1]Lookup for use classification'!$B$3,C2070)),'[1]Lookup for use classification'!$A$3,IF(OR(ISNUMBER(SEARCH('[1]Lookup for use classification'!$B$4,C2070)),ISNUMBER(SEARCH('[1]Lookup for use classification'!$C$4,C2070)),ISNUMBER(SEARCH('[1]Lookup for use classification'!$D$4,C2070)),ISNUMBER(SEARCH('[1]Lookup for use classification'!$E$4,C2070))),'[1]Lookup for use classification'!$A$4,IF(OR(ISNUMBER(SEARCH('[1]Lookup for use classification'!$B$5,C2070)),ISNUMBER(SEARCH('[1]Lookup for use classification'!$C$5,C2070)),ISNUMBER(SEARCH('[1]Lookup for use classification'!$D$5,C2070))),'[1]Lookup for use classification'!$A$5,IF(OR(ISNUMBER(SEARCH('[1]Lookup for use classification'!$B$7,C2070)),ISNUMBER(SEARCH('[1]Lookup for use classification'!$C$7,C2070)),ISNUMBER(SEARCH('[1]Lookup for use classification'!$D$7,C2070))),'[1]Lookup for use classification'!$A$7,IF(OR(ISNUMBER(SEARCH('[1]Lookup for use classification'!$B$9,C2070)),ISNUMBER(SEARCH('[1]Lookup for use classification'!$C$9,C2070)),ISNUMBER(SEARCH('[1]Lookup for use classification'!$D$9,C2070)),ISNUMBER(SEARCH('[1]Lookup for use classification'!$E$9,C2070)),ISNUMBER(SEARCH('[1]Lookup for use classification'!$F$9,C2070)),ISNUMBER(SEARCH('[1]Lookup for use classification'!$G$9,C2070)),ISNUMBER(SEARCH('[1]Lookup for use classification'!$H$9,C2070)),ISNUMBER(SEARCH('[1]Lookup for use classification'!$I$9,C2070)),ISNUMBER(SEARCH('[1]Lookup for use classification'!$J$9,C2070)),ISNUMBER(SEARCH('[1]Lookup for use classification'!$K$9,C2070))),'[1]Lookup for use classification'!$A$9,IF(OR(ISNUMBER(SEARCH('[1]Lookup for use classification'!$B$10,C2070)),ISNUMBER(SEARCH('[1]Lookup for use classification'!$C$10,C2070)),ISNUMBER(SEARCH('[1]Lookup for use classification'!$D$10,C2070)),ISNUMBER(SEARCH('[1]Lookup for use classification'!$E$10,C2070)),ISNUMBER(SEARCH('[1]Lookup for use classification'!$F$10,C2070)),ISNUMBER(SEARCH('[1]Lookup for use classification'!$G$10,C2070))),'[1]Lookup for use classification'!$A$10,IF(OR(ISNUMBER(SEARCH('[1]Lookup for use classification'!$B$11,C2070)),ISNUMBER(SEARCH('[1]Lookup for use classification'!$C$11,C2070))),'[1]Lookup for use classification'!$A$11,IF(OR(ISNUMBER(SEARCH('[1]Lookup for use classification'!$B$12,C2070)),ISNUMBER(SEARCH('[1]Lookup for use classification'!$C$12,C2070))),'[1]Lookup for use classification'!$A$12,IF(OR(ISNUMBER(SEARCH('[1]Lookup for use classification'!$B$13,C2070)),ISNUMBER(SEARCH('[1]Lookup for use classification'!$C$13,C2070)),ISNUMBER(SEARCH('[1]Lookup for use classification'!$D$13,C2070)),,ISNUMBER(SEARCH('[1]Lookup for use classification'!$C$13,C2070)),ISNUMBER(SEARCH('[1]Lookup for use classification'!$E$13,C2070))),'[1]Lookup for use classification'!$A$13,IF(OR(ISNUMBER(SEARCH('[1]Lookup for use classification'!$B$14,C2070)),ISNUMBER(SEARCH('[1]Lookup for use classification'!$C$14,C2070))),'[1]Lookup for use classification'!$A$14,"Other"))))))))))))</f>
        <v>Warehousing</v>
      </c>
      <c r="E2070" s="15">
        <v>3200</v>
      </c>
      <c r="F2070" s="15"/>
      <c r="G2070" s="15"/>
      <c r="H2070" s="164">
        <v>1739</v>
      </c>
      <c r="I2070" s="164"/>
      <c r="J2070" s="7"/>
      <c r="L2070" s="6"/>
    </row>
    <row r="2071" spans="1:12" hidden="1">
      <c r="A2071" s="187" t="s">
        <v>4480</v>
      </c>
      <c r="B2071" s="167" t="s">
        <v>6425</v>
      </c>
      <c r="C2071" s="244" t="s">
        <v>6245</v>
      </c>
      <c r="D2071" s="6" t="str">
        <f>IF(OR(ISNUMBER(SEARCH('[1]Lookup for use classification'!$B$1,C2071)),ISNUMBER(SEARCH('[1]Lookup for use classification'!$C$1,C2071)),ISNUMBER(SEARCH('[1]Lookup for use classification'!$D$1,C2071)),ISNUMBER(SEARCH('[1]Lookup for use classification'!$E$1,C2071))),'[1]Lookup for use classification'!$A$1,IF(ISNUMBER(SEARCH('[1]Lookup for use classification'!$B$2,C2071)),'[1]Lookup for use classification'!$A$2,IF(ISNUMBER(SEARCH('[1]Lookup for use classification'!$B$3,C2071)),'[1]Lookup for use classification'!$A$3,IF(OR(ISNUMBER(SEARCH('[1]Lookup for use classification'!$B$4,C2071)),ISNUMBER(SEARCH('[1]Lookup for use classification'!$C$4,C2071)),ISNUMBER(SEARCH('[1]Lookup for use classification'!$D$4,C2071)),ISNUMBER(SEARCH('[1]Lookup for use classification'!$E$4,C2071))),'[1]Lookup for use classification'!$A$4,IF(OR(ISNUMBER(SEARCH('[1]Lookup for use classification'!$B$5,C2071)),ISNUMBER(SEARCH('[1]Lookup for use classification'!$C$5,C2071)),ISNUMBER(SEARCH('[1]Lookup for use classification'!$D$5,C2071))),'[1]Lookup for use classification'!$A$5,IF(OR(ISNUMBER(SEARCH('[1]Lookup for use classification'!$B$7,C2071)),ISNUMBER(SEARCH('[1]Lookup for use classification'!$C$7,C2071)),ISNUMBER(SEARCH('[1]Lookup for use classification'!$D$7,C2071))),'[1]Lookup for use classification'!$A$7,IF(OR(ISNUMBER(SEARCH('[1]Lookup for use classification'!$B$9,C2071)),ISNUMBER(SEARCH('[1]Lookup for use classification'!$C$9,C2071)),ISNUMBER(SEARCH('[1]Lookup for use classification'!$D$9,C2071)),ISNUMBER(SEARCH('[1]Lookup for use classification'!$E$9,C2071)),ISNUMBER(SEARCH('[1]Lookup for use classification'!$F$9,C2071)),ISNUMBER(SEARCH('[1]Lookup for use classification'!$G$9,C2071)),ISNUMBER(SEARCH('[1]Lookup for use classification'!$H$9,C2071)),ISNUMBER(SEARCH('[1]Lookup for use classification'!$I$9,C2071)),ISNUMBER(SEARCH('[1]Lookup for use classification'!$J$9,C2071)),ISNUMBER(SEARCH('[1]Lookup for use classification'!$K$9,C2071))),'[1]Lookup for use classification'!$A$9,IF(OR(ISNUMBER(SEARCH('[1]Lookup for use classification'!$B$10,C2071)),ISNUMBER(SEARCH('[1]Lookup for use classification'!$C$10,C2071)),ISNUMBER(SEARCH('[1]Lookup for use classification'!$D$10,C2071)),ISNUMBER(SEARCH('[1]Lookup for use classification'!$E$10,C2071)),ISNUMBER(SEARCH('[1]Lookup for use classification'!$F$10,C2071)),ISNUMBER(SEARCH('[1]Lookup for use classification'!$G$10,C2071))),'[1]Lookup for use classification'!$A$10,IF(OR(ISNUMBER(SEARCH('[1]Lookup for use classification'!$B$11,C2071)),ISNUMBER(SEARCH('[1]Lookup for use classification'!$C$11,C2071))),'[1]Lookup for use classification'!$A$11,IF(OR(ISNUMBER(SEARCH('[1]Lookup for use classification'!$B$12,C2071)),ISNUMBER(SEARCH('[1]Lookup for use classification'!$C$12,C2071))),'[1]Lookup for use classification'!$A$12,IF(OR(ISNUMBER(SEARCH('[1]Lookup for use classification'!$B$13,C2071)),ISNUMBER(SEARCH('[1]Lookup for use classification'!$C$13,C2071)),ISNUMBER(SEARCH('[1]Lookup for use classification'!$D$13,C2071)),,ISNUMBER(SEARCH('[1]Lookup for use classification'!$C$13,C2071)),ISNUMBER(SEARCH('[1]Lookup for use classification'!$E$13,C2071))),'[1]Lookup for use classification'!$A$13,IF(OR(ISNUMBER(SEARCH('[1]Lookup for use classification'!$B$14,C2071)),ISNUMBER(SEARCH('[1]Lookup for use classification'!$C$14,C2071))),'[1]Lookup for use classification'!$A$14,"Other"))))))))))))</f>
        <v>Accomodation Services</v>
      </c>
      <c r="E2071" s="245">
        <v>0</v>
      </c>
      <c r="F2071" s="224"/>
      <c r="G2071" s="224"/>
    </row>
    <row r="2072" spans="1:12" hidden="1">
      <c r="A2072" s="187" t="s">
        <v>4480</v>
      </c>
      <c r="B2072" s="167" t="s">
        <v>6425</v>
      </c>
      <c r="C2072" s="244" t="s">
        <v>6343</v>
      </c>
      <c r="D2072" s="6" t="s">
        <v>3615</v>
      </c>
      <c r="E2072" s="245">
        <v>2400</v>
      </c>
      <c r="F2072" s="224"/>
      <c r="G2072" s="224"/>
    </row>
    <row r="2073" spans="1:12" hidden="1">
      <c r="A2073" s="187" t="s">
        <v>4480</v>
      </c>
      <c r="B2073" s="167" t="s">
        <v>6425</v>
      </c>
      <c r="C2073" s="244" t="s">
        <v>6332</v>
      </c>
      <c r="D2073" s="6" t="str">
        <f>IF(OR(ISNUMBER(SEARCH('[1]Lookup for use classification'!$B$1,C2073)),ISNUMBER(SEARCH('[1]Lookup for use classification'!$C$1,C2073)),ISNUMBER(SEARCH('[1]Lookup for use classification'!$D$1,C2073)),ISNUMBER(SEARCH('[1]Lookup for use classification'!$E$1,C2073))),'[1]Lookup for use classification'!$A$1,IF(ISNUMBER(SEARCH('[1]Lookup for use classification'!$B$2,C2073)),'[1]Lookup for use classification'!$A$2,IF(ISNUMBER(SEARCH('[1]Lookup for use classification'!$B$3,C2073)),'[1]Lookup for use classification'!$A$3,IF(OR(ISNUMBER(SEARCH('[1]Lookup for use classification'!$B$4,C2073)),ISNUMBER(SEARCH('[1]Lookup for use classification'!$C$4,C2073)),ISNUMBER(SEARCH('[1]Lookup for use classification'!$D$4,C2073)),ISNUMBER(SEARCH('[1]Lookup for use classification'!$E$4,C2073))),'[1]Lookup for use classification'!$A$4,IF(OR(ISNUMBER(SEARCH('[1]Lookup for use classification'!$B$5,C2073)),ISNUMBER(SEARCH('[1]Lookup for use classification'!$C$5,C2073)),ISNUMBER(SEARCH('[1]Lookup for use classification'!$D$5,C2073))),'[1]Lookup for use classification'!$A$5,IF(OR(ISNUMBER(SEARCH('[1]Lookup for use classification'!$B$7,C2073)),ISNUMBER(SEARCH('[1]Lookup for use classification'!$C$7,C2073)),ISNUMBER(SEARCH('[1]Lookup for use classification'!$D$7,C2073))),'[1]Lookup for use classification'!$A$7,IF(OR(ISNUMBER(SEARCH('[1]Lookup for use classification'!$B$9,C2073)),ISNUMBER(SEARCH('[1]Lookup for use classification'!$C$9,C2073)),ISNUMBER(SEARCH('[1]Lookup for use classification'!$D$9,C2073)),ISNUMBER(SEARCH('[1]Lookup for use classification'!$E$9,C2073)),ISNUMBER(SEARCH('[1]Lookup for use classification'!$F$9,C2073)),ISNUMBER(SEARCH('[1]Lookup for use classification'!$G$9,C2073)),ISNUMBER(SEARCH('[1]Lookup for use classification'!$H$9,C2073)),ISNUMBER(SEARCH('[1]Lookup for use classification'!$I$9,C2073)),ISNUMBER(SEARCH('[1]Lookup for use classification'!$J$9,C2073)),ISNUMBER(SEARCH('[1]Lookup for use classification'!$K$9,C2073))),'[1]Lookup for use classification'!$A$9,IF(OR(ISNUMBER(SEARCH('[1]Lookup for use classification'!$B$10,C2073)),ISNUMBER(SEARCH('[1]Lookup for use classification'!$C$10,C2073)),ISNUMBER(SEARCH('[1]Lookup for use classification'!$D$10,C2073)),ISNUMBER(SEARCH('[1]Lookup for use classification'!$E$10,C2073)),ISNUMBER(SEARCH('[1]Lookup for use classification'!$F$10,C2073)),ISNUMBER(SEARCH('[1]Lookup for use classification'!$G$10,C2073))),'[1]Lookup for use classification'!$A$10,IF(OR(ISNUMBER(SEARCH('[1]Lookup for use classification'!$B$11,C2073)),ISNUMBER(SEARCH('[1]Lookup for use classification'!$C$11,C2073))),'[1]Lookup for use classification'!$A$11,IF(OR(ISNUMBER(SEARCH('[1]Lookup for use classification'!$B$12,C2073)),ISNUMBER(SEARCH('[1]Lookup for use classification'!$C$12,C2073))),'[1]Lookup for use classification'!$A$12,IF(OR(ISNUMBER(SEARCH('[1]Lookup for use classification'!$B$13,C2073)),ISNUMBER(SEARCH('[1]Lookup for use classification'!$C$13,C2073)),ISNUMBER(SEARCH('[1]Lookup for use classification'!$D$13,C2073)),,ISNUMBER(SEARCH('[1]Lookup for use classification'!$C$13,C2073)),ISNUMBER(SEARCH('[1]Lookup for use classification'!$E$13,C2073))),'[1]Lookup for use classification'!$A$13,IF(OR(ISNUMBER(SEARCH('[1]Lookup for use classification'!$B$14,C2073)),ISNUMBER(SEARCH('[1]Lookup for use classification'!$C$14,C2073))),'[1]Lookup for use classification'!$A$14,"Other"))))))))))))</f>
        <v>Accomodation Services</v>
      </c>
      <c r="E2073" s="245">
        <v>3744</v>
      </c>
      <c r="F2073" s="224"/>
      <c r="G2073" s="224"/>
    </row>
    <row r="2074" spans="1:12" hidden="1">
      <c r="A2074" s="187" t="s">
        <v>4480</v>
      </c>
      <c r="B2074" s="167" t="s">
        <v>6425</v>
      </c>
      <c r="C2074" s="246" t="s">
        <v>6343</v>
      </c>
      <c r="D2074" s="6" t="s">
        <v>3615</v>
      </c>
      <c r="E2074" s="247"/>
    </row>
    <row r="2075" spans="1:12" hidden="1">
      <c r="A2075" s="188" t="s">
        <v>2362</v>
      </c>
      <c r="B2075" s="8" t="str">
        <f>IF(ISNA(VLOOKUP(CONCATENATE(A2075,C2075),ARIS!$A$1:$A$959,1,FALSE)),"","ARIS")</f>
        <v>ARIS</v>
      </c>
      <c r="C2075" s="223" t="s">
        <v>3466</v>
      </c>
      <c r="D2075" s="165" t="s">
        <v>3335</v>
      </c>
      <c r="E2075" s="224">
        <v>10000</v>
      </c>
      <c r="F2075" s="224"/>
      <c r="G2075" s="224"/>
      <c r="H2075" s="164">
        <v>4245.1970802919714</v>
      </c>
      <c r="I2075" s="164"/>
      <c r="J2075" s="165">
        <v>112145.50930050001</v>
      </c>
    </row>
    <row r="2076" spans="1:12" hidden="1">
      <c r="A2076" s="188" t="s">
        <v>2362</v>
      </c>
      <c r="B2076" s="8" t="str">
        <f>IF(ISNA(VLOOKUP(CONCATENATE(A2076,C2076),ARIS!$A$1:$A$959,1,FALSE)),"","ARIS")</f>
        <v>ARIS</v>
      </c>
      <c r="C2076" s="223" t="s">
        <v>3467</v>
      </c>
      <c r="D2076" s="165" t="s">
        <v>3335</v>
      </c>
      <c r="E2076" s="224">
        <v>37500</v>
      </c>
      <c r="F2076" s="224"/>
      <c r="G2076" s="224"/>
      <c r="H2076" s="164">
        <v>11176.706569343067</v>
      </c>
      <c r="I2076" s="164"/>
      <c r="J2076" s="165">
        <v>361566.25406699994</v>
      </c>
    </row>
    <row r="2077" spans="1:12" hidden="1">
      <c r="A2077" s="188" t="s">
        <v>2362</v>
      </c>
      <c r="B2077" s="8" t="str">
        <f>IF(ISNA(VLOOKUP(CONCATENATE(A2077,C2077),ARIS!$A$1:$A$959,1,FALSE)),"","ARIS")</f>
        <v>ARIS</v>
      </c>
      <c r="C2077" s="223" t="s">
        <v>3468</v>
      </c>
      <c r="D2077" s="165" t="s">
        <v>3335</v>
      </c>
      <c r="E2077" s="224">
        <v>40686</v>
      </c>
      <c r="F2077" s="224"/>
      <c r="G2077" s="224"/>
      <c r="H2077" s="164">
        <v>11813.068613138686</v>
      </c>
      <c r="I2077" s="164"/>
      <c r="J2077" s="165">
        <v>330049.47041849996</v>
      </c>
    </row>
    <row r="2078" spans="1:12" hidden="1">
      <c r="A2078" s="188" t="s">
        <v>2362</v>
      </c>
      <c r="B2078" s="8" t="str">
        <f>IF(ISNA(VLOOKUP(CONCATENATE(A2078,C2078),ARIS!$A$1:$A$959,1,FALSE)),"","ARIS")</f>
        <v>ARIS</v>
      </c>
      <c r="C2078" s="223" t="s">
        <v>3470</v>
      </c>
      <c r="D2078" s="165" t="s">
        <v>3335</v>
      </c>
      <c r="E2078" s="224">
        <v>55040</v>
      </c>
      <c r="F2078" s="224"/>
      <c r="G2078" s="224"/>
      <c r="H2078" s="164">
        <v>14475.229197080293</v>
      </c>
      <c r="I2078" s="164"/>
      <c r="J2078" s="165">
        <v>376656.88988149998</v>
      </c>
    </row>
    <row r="2079" spans="1:12" hidden="1">
      <c r="A2079" s="188" t="s">
        <v>2362</v>
      </c>
      <c r="B2079" s="8" t="str">
        <f>IF(ISNA(VLOOKUP(CONCATENATE(A2079,C2079),ARIS!$A$1:$A$959,1,FALSE)),"","ARIS")</f>
        <v>ARIS</v>
      </c>
      <c r="C2079" s="223" t="s">
        <v>3465</v>
      </c>
      <c r="D2079" s="165" t="s">
        <v>3335</v>
      </c>
      <c r="E2079" s="224">
        <v>62500</v>
      </c>
      <c r="F2079" s="224"/>
      <c r="G2079" s="224"/>
      <c r="H2079" s="164">
        <v>43311.319708029201</v>
      </c>
      <c r="I2079" s="164"/>
      <c r="J2079" s="165">
        <v>1143917.7951674999</v>
      </c>
    </row>
    <row r="2080" spans="1:12" hidden="1">
      <c r="A2080" s="188" t="s">
        <v>2362</v>
      </c>
      <c r="B2080" s="8" t="str">
        <f>IF(ISNA(VLOOKUP(CONCATENATE(A2080,C2080),ARIS!$A$1:$A$959,1,FALSE)),"","ARIS")</f>
        <v>ARIS</v>
      </c>
      <c r="C2080" s="223" t="s">
        <v>3469</v>
      </c>
      <c r="D2080" s="165" t="s">
        <v>3335</v>
      </c>
      <c r="E2080" s="224">
        <v>66048</v>
      </c>
      <c r="F2080" s="224"/>
      <c r="G2080" s="224"/>
      <c r="H2080" s="164">
        <v>16391.509489051095</v>
      </c>
      <c r="I2080" s="164"/>
      <c r="J2080" s="165">
        <v>485047.36538699997</v>
      </c>
    </row>
    <row r="2081" spans="1:18" hidden="1">
      <c r="A2081" s="188" t="s">
        <v>2362</v>
      </c>
      <c r="B2081" s="8" t="str">
        <f>IF(ISNA(VLOOKUP(CONCATENATE(A2081,C2081),ARIS!$A$1:$A$959,1,FALSE)),"","ARIS")</f>
        <v>ARIS</v>
      </c>
      <c r="C2081" s="223" t="s">
        <v>3327</v>
      </c>
      <c r="D2081" s="165" t="s">
        <v>3325</v>
      </c>
      <c r="E2081" s="224">
        <v>12488</v>
      </c>
      <c r="F2081" s="224"/>
      <c r="G2081" s="224"/>
      <c r="H2081" s="164">
        <v>18167.718686131386</v>
      </c>
      <c r="I2081" s="164"/>
      <c r="J2081" s="165">
        <v>150930.94169958332</v>
      </c>
    </row>
    <row r="2082" spans="1:18" hidden="1">
      <c r="A2082" s="188" t="s">
        <v>2362</v>
      </c>
      <c r="B2082" s="8" t="str">
        <f>IF(ISNA(VLOOKUP(CONCATENATE(A2082,C2082),ARIS!$A$1:$A$959,1,FALSE)),"","ARIS")</f>
        <v>ARIS</v>
      </c>
      <c r="C2082" s="223" t="s">
        <v>3326</v>
      </c>
      <c r="D2082" s="165" t="s">
        <v>3325</v>
      </c>
      <c r="E2082" s="224">
        <v>13390</v>
      </c>
      <c r="F2082" s="224"/>
      <c r="G2082" s="224"/>
      <c r="H2082" s="164">
        <v>24613.809416058393</v>
      </c>
      <c r="I2082" s="164"/>
      <c r="J2082" s="165">
        <v>182843.31224166663</v>
      </c>
    </row>
    <row r="2083" spans="1:18" hidden="1">
      <c r="A2083" s="188" t="s">
        <v>2362</v>
      </c>
      <c r="B2083" s="8" t="str">
        <f>IF(ISNA(VLOOKUP(CONCATENATE(A2083,C2083),ARIS!$A$1:$A$959,1,FALSE)),"","ARIS")</f>
        <v>ARIS</v>
      </c>
      <c r="C2083" s="221" t="s">
        <v>3328</v>
      </c>
      <c r="D2083" s="165" t="s">
        <v>3325</v>
      </c>
      <c r="E2083" s="222">
        <v>13928</v>
      </c>
      <c r="F2083" s="222"/>
      <c r="G2083" s="222"/>
      <c r="H2083" s="164">
        <v>14917.299562043798</v>
      </c>
      <c r="I2083" s="164"/>
      <c r="J2083" s="165">
        <v>148397.4188980833</v>
      </c>
    </row>
    <row r="2084" spans="1:18" hidden="1">
      <c r="A2084" s="188" t="s">
        <v>2362</v>
      </c>
      <c r="B2084" s="8" t="str">
        <f>IF(ISNA(VLOOKUP(CONCATENATE(A2084,C2084),ARIS!$A$1:$A$959,1,FALSE)),"","ARIS")</f>
        <v>ARIS</v>
      </c>
      <c r="C2084" s="223" t="s">
        <v>3224</v>
      </c>
      <c r="D2084" s="165" t="s">
        <v>3216</v>
      </c>
      <c r="E2084" s="224">
        <v>6460</v>
      </c>
      <c r="F2084" s="222"/>
      <c r="G2084" s="224"/>
      <c r="H2084" s="164">
        <v>4395.4750000000004</v>
      </c>
      <c r="I2084" s="164"/>
      <c r="J2084" s="165">
        <v>100420.90377999999</v>
      </c>
    </row>
    <row r="2085" spans="1:18" hidden="1">
      <c r="A2085" s="188" t="s">
        <v>2362</v>
      </c>
      <c r="B2085" s="8" t="str">
        <f>IF(ISNA(VLOOKUP(CONCATENATE(A2085,C2085),ARIS!$A$1:$A$959,1,FALSE)),"","ARIS")</f>
        <v>ARIS</v>
      </c>
      <c r="C2085" s="223" t="s">
        <v>3225</v>
      </c>
      <c r="D2085" s="165" t="s">
        <v>3216</v>
      </c>
      <c r="E2085" s="224">
        <v>7107</v>
      </c>
      <c r="F2085" s="222"/>
      <c r="G2085" s="224"/>
      <c r="H2085" s="164">
        <v>2283.6999999999998</v>
      </c>
      <c r="I2085" s="164"/>
      <c r="J2085" s="165">
        <v>43480.391319999995</v>
      </c>
    </row>
    <row r="2086" spans="1:18" hidden="1">
      <c r="A2086" s="188" t="s">
        <v>2362</v>
      </c>
      <c r="B2086" s="8" t="str">
        <f>IF(ISNA(VLOOKUP(CONCATENATE(A2086,C2086),ARIS!$A$1:$A$959,1,FALSE)),"","ARIS")</f>
        <v>ARIS</v>
      </c>
      <c r="C2086" s="223" t="s">
        <v>3223</v>
      </c>
      <c r="D2086" s="165" t="s">
        <v>3216</v>
      </c>
      <c r="E2086" s="224">
        <v>31787</v>
      </c>
      <c r="F2086" s="222"/>
      <c r="G2086" s="224"/>
      <c r="H2086" s="164">
        <v>13678.596350364964</v>
      </c>
      <c r="I2086" s="164"/>
      <c r="J2086" s="165">
        <v>610285.49251999997</v>
      </c>
    </row>
    <row r="2087" spans="1:18" hidden="1">
      <c r="A2087" s="188" t="s">
        <v>2362</v>
      </c>
      <c r="B2087" s="8" t="str">
        <f>IF(ISNA(VLOOKUP(CONCATENATE(A2087,C2087),ARIS!$A$1:$A$959,1,FALSE)),"","ARIS")</f>
        <v>ARIS</v>
      </c>
      <c r="C2087" s="223" t="s">
        <v>3094</v>
      </c>
      <c r="D2087" s="165" t="s">
        <v>377</v>
      </c>
      <c r="E2087" s="224">
        <v>2718</v>
      </c>
      <c r="F2087" s="222"/>
      <c r="G2087" s="224"/>
      <c r="H2087" s="164">
        <v>134.36058394160585</v>
      </c>
      <c r="I2087" s="164"/>
      <c r="J2087" s="165">
        <v>15170.136529999998</v>
      </c>
    </row>
    <row r="2088" spans="1:18" hidden="1">
      <c r="A2088" s="187" t="s">
        <v>4480</v>
      </c>
      <c r="B2088" s="167" t="s">
        <v>6425</v>
      </c>
      <c r="C2088" s="248" t="s">
        <v>6257</v>
      </c>
      <c r="D2088" s="6" t="str">
        <f>IF(OR(ISNUMBER(SEARCH('[1]Lookup for use classification'!$B$1,C2088)),ISNUMBER(SEARCH('[1]Lookup for use classification'!$C$1,C2088)),ISNUMBER(SEARCH('[1]Lookup for use classification'!$D$1,C2088)),ISNUMBER(SEARCH('[1]Lookup for use classification'!$E$1,C2088))),'[1]Lookup for use classification'!$A$1,IF(ISNUMBER(SEARCH('[1]Lookup for use classification'!$B$2,C2088)),'[1]Lookup for use classification'!$A$2,IF(ISNUMBER(SEARCH('[1]Lookup for use classification'!$B$3,C2088)),'[1]Lookup for use classification'!$A$3,IF(OR(ISNUMBER(SEARCH('[1]Lookup for use classification'!$B$4,C2088)),ISNUMBER(SEARCH('[1]Lookup for use classification'!$C$4,C2088)),ISNUMBER(SEARCH('[1]Lookup for use classification'!$D$4,C2088)),ISNUMBER(SEARCH('[1]Lookup for use classification'!$E$4,C2088))),'[1]Lookup for use classification'!$A$4,IF(OR(ISNUMBER(SEARCH('[1]Lookup for use classification'!$B$5,C2088)),ISNUMBER(SEARCH('[1]Lookup for use classification'!$C$5,C2088)),ISNUMBER(SEARCH('[1]Lookup for use classification'!$D$5,C2088))),'[1]Lookup for use classification'!$A$5,IF(OR(ISNUMBER(SEARCH('[1]Lookup for use classification'!$B$7,C2088)),ISNUMBER(SEARCH('[1]Lookup for use classification'!$C$7,C2088)),ISNUMBER(SEARCH('[1]Lookup for use classification'!$D$7,C2088))),'[1]Lookup for use classification'!$A$7,IF(OR(ISNUMBER(SEARCH('[1]Lookup for use classification'!$B$9,C2088)),ISNUMBER(SEARCH('[1]Lookup for use classification'!$C$9,C2088)),ISNUMBER(SEARCH('[1]Lookup for use classification'!$D$9,C2088)),ISNUMBER(SEARCH('[1]Lookup for use classification'!$E$9,C2088)),ISNUMBER(SEARCH('[1]Lookup for use classification'!$F$9,C2088)),ISNUMBER(SEARCH('[1]Lookup for use classification'!$G$9,C2088)),ISNUMBER(SEARCH('[1]Lookup for use classification'!$H$9,C2088)),ISNUMBER(SEARCH('[1]Lookup for use classification'!$I$9,C2088)),ISNUMBER(SEARCH('[1]Lookup for use classification'!$J$9,C2088)),ISNUMBER(SEARCH('[1]Lookup for use classification'!$K$9,C2088))),'[1]Lookup for use classification'!$A$9,IF(OR(ISNUMBER(SEARCH('[1]Lookup for use classification'!$B$10,C2088)),ISNUMBER(SEARCH('[1]Lookup for use classification'!$C$10,C2088)),ISNUMBER(SEARCH('[1]Lookup for use classification'!$D$10,C2088)),ISNUMBER(SEARCH('[1]Lookup for use classification'!$E$10,C2088)),ISNUMBER(SEARCH('[1]Lookup for use classification'!$F$10,C2088)),ISNUMBER(SEARCH('[1]Lookup for use classification'!$G$10,C2088))),'[1]Lookup for use classification'!$A$10,IF(OR(ISNUMBER(SEARCH('[1]Lookup for use classification'!$B$11,C2088)),ISNUMBER(SEARCH('[1]Lookup for use classification'!$C$11,C2088))),'[1]Lookup for use classification'!$A$11,IF(OR(ISNUMBER(SEARCH('[1]Lookup for use classification'!$B$12,C2088)),ISNUMBER(SEARCH('[1]Lookup for use classification'!$C$12,C2088))),'[1]Lookup for use classification'!$A$12,IF(OR(ISNUMBER(SEARCH('[1]Lookup for use classification'!$B$13,C2088)),ISNUMBER(SEARCH('[1]Lookup for use classification'!$C$13,C2088)),ISNUMBER(SEARCH('[1]Lookup for use classification'!$D$13,C2088)),,ISNUMBER(SEARCH('[1]Lookup for use classification'!$C$13,C2088)),ISNUMBER(SEARCH('[1]Lookup for use classification'!$E$13,C2088))),'[1]Lookup for use classification'!$A$13,IF(OR(ISNUMBER(SEARCH('[1]Lookup for use classification'!$B$14,C2088)),ISNUMBER(SEARCH('[1]Lookup for use classification'!$C$14,C2088))),'[1]Lookup for use classification'!$A$14,"Other"))))))))))))</f>
        <v>Office</v>
      </c>
      <c r="E2088" s="249">
        <v>8068</v>
      </c>
      <c r="F2088" s="222"/>
      <c r="G2088" s="222"/>
    </row>
    <row r="2089" spans="1:18" hidden="1">
      <c r="A2089" s="187" t="s">
        <v>4480</v>
      </c>
      <c r="B2089" s="167" t="s">
        <v>6425</v>
      </c>
      <c r="C2089" s="244" t="s">
        <v>6275</v>
      </c>
      <c r="D2089" s="6" t="str">
        <f>IF(OR(ISNUMBER(SEARCH('[1]Lookup for use classification'!$B$1,C2089)),ISNUMBER(SEARCH('[1]Lookup for use classification'!$C$1,C2089)),ISNUMBER(SEARCH('[1]Lookup for use classification'!$D$1,C2089)),ISNUMBER(SEARCH('[1]Lookup for use classification'!$E$1,C2089))),'[1]Lookup for use classification'!$A$1,IF(ISNUMBER(SEARCH('[1]Lookup for use classification'!$B$2,C2089)),'[1]Lookup for use classification'!$A$2,IF(ISNUMBER(SEARCH('[1]Lookup for use classification'!$B$3,C2089)),'[1]Lookup for use classification'!$A$3,IF(OR(ISNUMBER(SEARCH('[1]Lookup for use classification'!$B$4,C2089)),ISNUMBER(SEARCH('[1]Lookup for use classification'!$C$4,C2089)),ISNUMBER(SEARCH('[1]Lookup for use classification'!$D$4,C2089)),ISNUMBER(SEARCH('[1]Lookup for use classification'!$E$4,C2089))),'[1]Lookup for use classification'!$A$4,IF(OR(ISNUMBER(SEARCH('[1]Lookup for use classification'!$B$5,C2089)),ISNUMBER(SEARCH('[1]Lookup for use classification'!$C$5,C2089)),ISNUMBER(SEARCH('[1]Lookup for use classification'!$D$5,C2089))),'[1]Lookup for use classification'!$A$5,IF(OR(ISNUMBER(SEARCH('[1]Lookup for use classification'!$B$7,C2089)),ISNUMBER(SEARCH('[1]Lookup for use classification'!$C$7,C2089)),ISNUMBER(SEARCH('[1]Lookup for use classification'!$D$7,C2089))),'[1]Lookup for use classification'!$A$7,IF(OR(ISNUMBER(SEARCH('[1]Lookup for use classification'!$B$9,C2089)),ISNUMBER(SEARCH('[1]Lookup for use classification'!$C$9,C2089)),ISNUMBER(SEARCH('[1]Lookup for use classification'!$D$9,C2089)),ISNUMBER(SEARCH('[1]Lookup for use classification'!$E$9,C2089)),ISNUMBER(SEARCH('[1]Lookup for use classification'!$F$9,C2089)),ISNUMBER(SEARCH('[1]Lookup for use classification'!$G$9,C2089)),ISNUMBER(SEARCH('[1]Lookup for use classification'!$H$9,C2089)),ISNUMBER(SEARCH('[1]Lookup for use classification'!$I$9,C2089)),ISNUMBER(SEARCH('[1]Lookup for use classification'!$J$9,C2089)),ISNUMBER(SEARCH('[1]Lookup for use classification'!$K$9,C2089))),'[1]Lookup for use classification'!$A$9,IF(OR(ISNUMBER(SEARCH('[1]Lookup for use classification'!$B$10,C2089)),ISNUMBER(SEARCH('[1]Lookup for use classification'!$C$10,C2089)),ISNUMBER(SEARCH('[1]Lookup for use classification'!$D$10,C2089)),ISNUMBER(SEARCH('[1]Lookup for use classification'!$E$10,C2089)),ISNUMBER(SEARCH('[1]Lookup for use classification'!$F$10,C2089)),ISNUMBER(SEARCH('[1]Lookup for use classification'!$G$10,C2089))),'[1]Lookup for use classification'!$A$10,IF(OR(ISNUMBER(SEARCH('[1]Lookup for use classification'!$B$11,C2089)),ISNUMBER(SEARCH('[1]Lookup for use classification'!$C$11,C2089))),'[1]Lookup for use classification'!$A$11,IF(OR(ISNUMBER(SEARCH('[1]Lookup for use classification'!$B$12,C2089)),ISNUMBER(SEARCH('[1]Lookup for use classification'!$C$12,C2089))),'[1]Lookup for use classification'!$A$12,IF(OR(ISNUMBER(SEARCH('[1]Lookup for use classification'!$B$13,C2089)),ISNUMBER(SEARCH('[1]Lookup for use classification'!$C$13,C2089)),ISNUMBER(SEARCH('[1]Lookup for use classification'!$D$13,C2089)),,ISNUMBER(SEARCH('[1]Lookup for use classification'!$C$13,C2089)),ISNUMBER(SEARCH('[1]Lookup for use classification'!$E$13,C2089))),'[1]Lookup for use classification'!$A$13,IF(OR(ISNUMBER(SEARCH('[1]Lookup for use classification'!$B$14,C2089)),ISNUMBER(SEARCH('[1]Lookup for use classification'!$C$14,C2089))),'[1]Lookup for use classification'!$A$14,"Other"))))))))))))</f>
        <v>Office</v>
      </c>
      <c r="E2089" s="245">
        <v>15624</v>
      </c>
      <c r="F2089" s="224"/>
      <c r="G2089" s="224"/>
    </row>
    <row r="2090" spans="1:18" hidden="1">
      <c r="A2090" s="187" t="s">
        <v>4480</v>
      </c>
      <c r="B2090" s="167" t="s">
        <v>6425</v>
      </c>
      <c r="C2090" s="244" t="s">
        <v>6255</v>
      </c>
      <c r="D2090" s="6" t="str">
        <f>IF(OR(ISNUMBER(SEARCH('[1]Lookup for use classification'!$B$1,C2090)),ISNUMBER(SEARCH('[1]Lookup for use classification'!$C$1,C2090)),ISNUMBER(SEARCH('[1]Lookup for use classification'!$D$1,C2090)),ISNUMBER(SEARCH('[1]Lookup for use classification'!$E$1,C2090))),'[1]Lookup for use classification'!$A$1,IF(ISNUMBER(SEARCH('[1]Lookup for use classification'!$B$2,C2090)),'[1]Lookup for use classification'!$A$2,IF(ISNUMBER(SEARCH('[1]Lookup for use classification'!$B$3,C2090)),'[1]Lookup for use classification'!$A$3,IF(OR(ISNUMBER(SEARCH('[1]Lookup for use classification'!$B$4,C2090)),ISNUMBER(SEARCH('[1]Lookup for use classification'!$C$4,C2090)),ISNUMBER(SEARCH('[1]Lookup for use classification'!$D$4,C2090)),ISNUMBER(SEARCH('[1]Lookup for use classification'!$E$4,C2090))),'[1]Lookup for use classification'!$A$4,IF(OR(ISNUMBER(SEARCH('[1]Lookup for use classification'!$B$5,C2090)),ISNUMBER(SEARCH('[1]Lookup for use classification'!$C$5,C2090)),ISNUMBER(SEARCH('[1]Lookup for use classification'!$D$5,C2090))),'[1]Lookup for use classification'!$A$5,IF(OR(ISNUMBER(SEARCH('[1]Lookup for use classification'!$B$7,C2090)),ISNUMBER(SEARCH('[1]Lookup for use classification'!$C$7,C2090)),ISNUMBER(SEARCH('[1]Lookup for use classification'!$D$7,C2090))),'[1]Lookup for use classification'!$A$7,IF(OR(ISNUMBER(SEARCH('[1]Lookup for use classification'!$B$9,C2090)),ISNUMBER(SEARCH('[1]Lookup for use classification'!$C$9,C2090)),ISNUMBER(SEARCH('[1]Lookup for use classification'!$D$9,C2090)),ISNUMBER(SEARCH('[1]Lookup for use classification'!$E$9,C2090)),ISNUMBER(SEARCH('[1]Lookup for use classification'!$F$9,C2090)),ISNUMBER(SEARCH('[1]Lookup for use classification'!$G$9,C2090)),ISNUMBER(SEARCH('[1]Lookup for use classification'!$H$9,C2090)),ISNUMBER(SEARCH('[1]Lookup for use classification'!$I$9,C2090)),ISNUMBER(SEARCH('[1]Lookup for use classification'!$J$9,C2090)),ISNUMBER(SEARCH('[1]Lookup for use classification'!$K$9,C2090))),'[1]Lookup for use classification'!$A$9,IF(OR(ISNUMBER(SEARCH('[1]Lookup for use classification'!$B$10,C2090)),ISNUMBER(SEARCH('[1]Lookup for use classification'!$C$10,C2090)),ISNUMBER(SEARCH('[1]Lookup for use classification'!$D$10,C2090)),ISNUMBER(SEARCH('[1]Lookup for use classification'!$E$10,C2090)),ISNUMBER(SEARCH('[1]Lookup for use classification'!$F$10,C2090)),ISNUMBER(SEARCH('[1]Lookup for use classification'!$G$10,C2090))),'[1]Lookup for use classification'!$A$10,IF(OR(ISNUMBER(SEARCH('[1]Lookup for use classification'!$B$11,C2090)),ISNUMBER(SEARCH('[1]Lookup for use classification'!$C$11,C2090))),'[1]Lookup for use classification'!$A$11,IF(OR(ISNUMBER(SEARCH('[1]Lookup for use classification'!$B$12,C2090)),ISNUMBER(SEARCH('[1]Lookup for use classification'!$C$12,C2090))),'[1]Lookup for use classification'!$A$12,IF(OR(ISNUMBER(SEARCH('[1]Lookup for use classification'!$B$13,C2090)),ISNUMBER(SEARCH('[1]Lookup for use classification'!$C$13,C2090)),ISNUMBER(SEARCH('[1]Lookup for use classification'!$D$13,C2090)),,ISNUMBER(SEARCH('[1]Lookup for use classification'!$C$13,C2090)),ISNUMBER(SEARCH('[1]Lookup for use classification'!$E$13,C2090))),'[1]Lookup for use classification'!$A$13,IF(OR(ISNUMBER(SEARCH('[1]Lookup for use classification'!$B$14,C2090)),ISNUMBER(SEARCH('[1]Lookup for use classification'!$C$14,C2090))),'[1]Lookup for use classification'!$A$14,"Other"))))))))))))</f>
        <v>Office</v>
      </c>
      <c r="E2090" s="245">
        <v>18840</v>
      </c>
      <c r="F2090" s="224"/>
      <c r="G2090" s="224"/>
    </row>
    <row r="2091" spans="1:18" hidden="1">
      <c r="A2091" s="187" t="s">
        <v>4480</v>
      </c>
      <c r="B2091" s="167" t="s">
        <v>6425</v>
      </c>
      <c r="C2091" s="244" t="s">
        <v>6275</v>
      </c>
      <c r="D2091" s="6" t="str">
        <f>IF(OR(ISNUMBER(SEARCH('[1]Lookup for use classification'!$B$1,C2091)),ISNUMBER(SEARCH('[1]Lookup for use classification'!$C$1,C2091)),ISNUMBER(SEARCH('[1]Lookup for use classification'!$D$1,C2091)),ISNUMBER(SEARCH('[1]Lookup for use classification'!$E$1,C2091))),'[1]Lookup for use classification'!$A$1,IF(ISNUMBER(SEARCH('[1]Lookup for use classification'!$B$2,C2091)),'[1]Lookup for use classification'!$A$2,IF(ISNUMBER(SEARCH('[1]Lookup for use classification'!$B$3,C2091)),'[1]Lookup for use classification'!$A$3,IF(OR(ISNUMBER(SEARCH('[1]Lookup for use classification'!$B$4,C2091)),ISNUMBER(SEARCH('[1]Lookup for use classification'!$C$4,C2091)),ISNUMBER(SEARCH('[1]Lookup for use classification'!$D$4,C2091)),ISNUMBER(SEARCH('[1]Lookup for use classification'!$E$4,C2091))),'[1]Lookup for use classification'!$A$4,IF(OR(ISNUMBER(SEARCH('[1]Lookup for use classification'!$B$5,C2091)),ISNUMBER(SEARCH('[1]Lookup for use classification'!$C$5,C2091)),ISNUMBER(SEARCH('[1]Lookup for use classification'!$D$5,C2091))),'[1]Lookup for use classification'!$A$5,IF(OR(ISNUMBER(SEARCH('[1]Lookup for use classification'!$B$7,C2091)),ISNUMBER(SEARCH('[1]Lookup for use classification'!$C$7,C2091)),ISNUMBER(SEARCH('[1]Lookup for use classification'!$D$7,C2091))),'[1]Lookup for use classification'!$A$7,IF(OR(ISNUMBER(SEARCH('[1]Lookup for use classification'!$B$9,C2091)),ISNUMBER(SEARCH('[1]Lookup for use classification'!$C$9,C2091)),ISNUMBER(SEARCH('[1]Lookup for use classification'!$D$9,C2091)),ISNUMBER(SEARCH('[1]Lookup for use classification'!$E$9,C2091)),ISNUMBER(SEARCH('[1]Lookup for use classification'!$F$9,C2091)),ISNUMBER(SEARCH('[1]Lookup for use classification'!$G$9,C2091)),ISNUMBER(SEARCH('[1]Lookup for use classification'!$H$9,C2091)),ISNUMBER(SEARCH('[1]Lookup for use classification'!$I$9,C2091)),ISNUMBER(SEARCH('[1]Lookup for use classification'!$J$9,C2091)),ISNUMBER(SEARCH('[1]Lookup for use classification'!$K$9,C2091))),'[1]Lookup for use classification'!$A$9,IF(OR(ISNUMBER(SEARCH('[1]Lookup for use classification'!$B$10,C2091)),ISNUMBER(SEARCH('[1]Lookup for use classification'!$C$10,C2091)),ISNUMBER(SEARCH('[1]Lookup for use classification'!$D$10,C2091)),ISNUMBER(SEARCH('[1]Lookup for use classification'!$E$10,C2091)),ISNUMBER(SEARCH('[1]Lookup for use classification'!$F$10,C2091)),ISNUMBER(SEARCH('[1]Lookup for use classification'!$G$10,C2091))),'[1]Lookup for use classification'!$A$10,IF(OR(ISNUMBER(SEARCH('[1]Lookup for use classification'!$B$11,C2091)),ISNUMBER(SEARCH('[1]Lookup for use classification'!$C$11,C2091))),'[1]Lookup for use classification'!$A$11,IF(OR(ISNUMBER(SEARCH('[1]Lookup for use classification'!$B$12,C2091)),ISNUMBER(SEARCH('[1]Lookup for use classification'!$C$12,C2091))),'[1]Lookup for use classification'!$A$12,IF(OR(ISNUMBER(SEARCH('[1]Lookup for use classification'!$B$13,C2091)),ISNUMBER(SEARCH('[1]Lookup for use classification'!$C$13,C2091)),ISNUMBER(SEARCH('[1]Lookup for use classification'!$D$13,C2091)),,ISNUMBER(SEARCH('[1]Lookup for use classification'!$C$13,C2091)),ISNUMBER(SEARCH('[1]Lookup for use classification'!$E$13,C2091))),'[1]Lookup for use classification'!$A$13,IF(OR(ISNUMBER(SEARCH('[1]Lookup for use classification'!$B$14,C2091)),ISNUMBER(SEARCH('[1]Lookup for use classification'!$C$14,C2091))),'[1]Lookup for use classification'!$A$14,"Other"))))))))))))</f>
        <v>Office</v>
      </c>
      <c r="E2091" s="245">
        <v>21967</v>
      </c>
      <c r="F2091" s="224"/>
      <c r="G2091" s="224"/>
    </row>
    <row r="2092" spans="1:18" hidden="1">
      <c r="A2092" s="187" t="s">
        <v>4480</v>
      </c>
      <c r="B2092" s="167" t="s">
        <v>6425</v>
      </c>
      <c r="C2092" s="244" t="s">
        <v>6275</v>
      </c>
      <c r="D2092" s="6" t="str">
        <f>IF(OR(ISNUMBER(SEARCH('[1]Lookup for use classification'!$B$1,C2092)),ISNUMBER(SEARCH('[1]Lookup for use classification'!$C$1,C2092)),ISNUMBER(SEARCH('[1]Lookup for use classification'!$D$1,C2092)),ISNUMBER(SEARCH('[1]Lookup for use classification'!$E$1,C2092))),'[1]Lookup for use classification'!$A$1,IF(ISNUMBER(SEARCH('[1]Lookup for use classification'!$B$2,C2092)),'[1]Lookup for use classification'!$A$2,IF(ISNUMBER(SEARCH('[1]Lookup for use classification'!$B$3,C2092)),'[1]Lookup for use classification'!$A$3,IF(OR(ISNUMBER(SEARCH('[1]Lookup for use classification'!$B$4,C2092)),ISNUMBER(SEARCH('[1]Lookup for use classification'!$C$4,C2092)),ISNUMBER(SEARCH('[1]Lookup for use classification'!$D$4,C2092)),ISNUMBER(SEARCH('[1]Lookup for use classification'!$E$4,C2092))),'[1]Lookup for use classification'!$A$4,IF(OR(ISNUMBER(SEARCH('[1]Lookup for use classification'!$B$5,C2092)),ISNUMBER(SEARCH('[1]Lookup for use classification'!$C$5,C2092)),ISNUMBER(SEARCH('[1]Lookup for use classification'!$D$5,C2092))),'[1]Lookup for use classification'!$A$5,IF(OR(ISNUMBER(SEARCH('[1]Lookup for use classification'!$B$7,C2092)),ISNUMBER(SEARCH('[1]Lookup for use classification'!$C$7,C2092)),ISNUMBER(SEARCH('[1]Lookup for use classification'!$D$7,C2092))),'[1]Lookup for use classification'!$A$7,IF(OR(ISNUMBER(SEARCH('[1]Lookup for use classification'!$B$9,C2092)),ISNUMBER(SEARCH('[1]Lookup for use classification'!$C$9,C2092)),ISNUMBER(SEARCH('[1]Lookup for use classification'!$D$9,C2092)),ISNUMBER(SEARCH('[1]Lookup for use classification'!$E$9,C2092)),ISNUMBER(SEARCH('[1]Lookup for use classification'!$F$9,C2092)),ISNUMBER(SEARCH('[1]Lookup for use classification'!$G$9,C2092)),ISNUMBER(SEARCH('[1]Lookup for use classification'!$H$9,C2092)),ISNUMBER(SEARCH('[1]Lookup for use classification'!$I$9,C2092)),ISNUMBER(SEARCH('[1]Lookup for use classification'!$J$9,C2092)),ISNUMBER(SEARCH('[1]Lookup for use classification'!$K$9,C2092))),'[1]Lookup for use classification'!$A$9,IF(OR(ISNUMBER(SEARCH('[1]Lookup for use classification'!$B$10,C2092)),ISNUMBER(SEARCH('[1]Lookup for use classification'!$C$10,C2092)),ISNUMBER(SEARCH('[1]Lookup for use classification'!$D$10,C2092)),ISNUMBER(SEARCH('[1]Lookup for use classification'!$E$10,C2092)),ISNUMBER(SEARCH('[1]Lookup for use classification'!$F$10,C2092)),ISNUMBER(SEARCH('[1]Lookup for use classification'!$G$10,C2092))),'[1]Lookup for use classification'!$A$10,IF(OR(ISNUMBER(SEARCH('[1]Lookup for use classification'!$B$11,C2092)),ISNUMBER(SEARCH('[1]Lookup for use classification'!$C$11,C2092))),'[1]Lookup for use classification'!$A$11,IF(OR(ISNUMBER(SEARCH('[1]Lookup for use classification'!$B$12,C2092)),ISNUMBER(SEARCH('[1]Lookup for use classification'!$C$12,C2092))),'[1]Lookup for use classification'!$A$12,IF(OR(ISNUMBER(SEARCH('[1]Lookup for use classification'!$B$13,C2092)),ISNUMBER(SEARCH('[1]Lookup for use classification'!$C$13,C2092)),ISNUMBER(SEARCH('[1]Lookup for use classification'!$D$13,C2092)),,ISNUMBER(SEARCH('[1]Lookup for use classification'!$C$13,C2092)),ISNUMBER(SEARCH('[1]Lookup for use classification'!$E$13,C2092))),'[1]Lookup for use classification'!$A$13,IF(OR(ISNUMBER(SEARCH('[1]Lookup for use classification'!$B$14,C2092)),ISNUMBER(SEARCH('[1]Lookup for use classification'!$C$14,C2092))),'[1]Lookup for use classification'!$A$14,"Other"))))))))))))</f>
        <v>Office</v>
      </c>
      <c r="E2092" s="245">
        <v>22632</v>
      </c>
      <c r="F2092" s="224"/>
      <c r="G2092" s="224"/>
    </row>
    <row r="2093" spans="1:18" hidden="1">
      <c r="A2093" s="187" t="s">
        <v>4480</v>
      </c>
      <c r="B2093" s="167" t="s">
        <v>6425</v>
      </c>
      <c r="C2093" s="244" t="s">
        <v>6326</v>
      </c>
      <c r="D2093" s="6" t="str">
        <f>IF(OR(ISNUMBER(SEARCH('[1]Lookup for use classification'!$B$1,C2093)),ISNUMBER(SEARCH('[1]Lookup for use classification'!$C$1,C2093)),ISNUMBER(SEARCH('[1]Lookup for use classification'!$D$1,C2093)),ISNUMBER(SEARCH('[1]Lookup for use classification'!$E$1,C2093))),'[1]Lookup for use classification'!$A$1,IF(ISNUMBER(SEARCH('[1]Lookup for use classification'!$B$2,C2093)),'[1]Lookup for use classification'!$A$2,IF(ISNUMBER(SEARCH('[1]Lookup for use classification'!$B$3,C2093)),'[1]Lookup for use classification'!$A$3,IF(OR(ISNUMBER(SEARCH('[1]Lookup for use classification'!$B$4,C2093)),ISNUMBER(SEARCH('[1]Lookup for use classification'!$C$4,C2093)),ISNUMBER(SEARCH('[1]Lookup for use classification'!$D$4,C2093)),ISNUMBER(SEARCH('[1]Lookup for use classification'!$E$4,C2093))),'[1]Lookup for use classification'!$A$4,IF(OR(ISNUMBER(SEARCH('[1]Lookup for use classification'!$B$5,C2093)),ISNUMBER(SEARCH('[1]Lookup for use classification'!$C$5,C2093)),ISNUMBER(SEARCH('[1]Lookup for use classification'!$D$5,C2093))),'[1]Lookup for use classification'!$A$5,IF(OR(ISNUMBER(SEARCH('[1]Lookup for use classification'!$B$7,C2093)),ISNUMBER(SEARCH('[1]Lookup for use classification'!$C$7,C2093)),ISNUMBER(SEARCH('[1]Lookup for use classification'!$D$7,C2093))),'[1]Lookup for use classification'!$A$7,IF(OR(ISNUMBER(SEARCH('[1]Lookup for use classification'!$B$9,C2093)),ISNUMBER(SEARCH('[1]Lookup for use classification'!$C$9,C2093)),ISNUMBER(SEARCH('[1]Lookup for use classification'!$D$9,C2093)),ISNUMBER(SEARCH('[1]Lookup for use classification'!$E$9,C2093)),ISNUMBER(SEARCH('[1]Lookup for use classification'!$F$9,C2093)),ISNUMBER(SEARCH('[1]Lookup for use classification'!$G$9,C2093)),ISNUMBER(SEARCH('[1]Lookup for use classification'!$H$9,C2093)),ISNUMBER(SEARCH('[1]Lookup for use classification'!$I$9,C2093)),ISNUMBER(SEARCH('[1]Lookup for use classification'!$J$9,C2093)),ISNUMBER(SEARCH('[1]Lookup for use classification'!$K$9,C2093))),'[1]Lookup for use classification'!$A$9,IF(OR(ISNUMBER(SEARCH('[1]Lookup for use classification'!$B$10,C2093)),ISNUMBER(SEARCH('[1]Lookup for use classification'!$C$10,C2093)),ISNUMBER(SEARCH('[1]Lookup for use classification'!$D$10,C2093)),ISNUMBER(SEARCH('[1]Lookup for use classification'!$E$10,C2093)),ISNUMBER(SEARCH('[1]Lookup for use classification'!$F$10,C2093)),ISNUMBER(SEARCH('[1]Lookup for use classification'!$G$10,C2093))),'[1]Lookup for use classification'!$A$10,IF(OR(ISNUMBER(SEARCH('[1]Lookup for use classification'!$B$11,C2093)),ISNUMBER(SEARCH('[1]Lookup for use classification'!$C$11,C2093))),'[1]Lookup for use classification'!$A$11,IF(OR(ISNUMBER(SEARCH('[1]Lookup for use classification'!$B$12,C2093)),ISNUMBER(SEARCH('[1]Lookup for use classification'!$C$12,C2093))),'[1]Lookup for use classification'!$A$12,IF(OR(ISNUMBER(SEARCH('[1]Lookup for use classification'!$B$13,C2093)),ISNUMBER(SEARCH('[1]Lookup for use classification'!$C$13,C2093)),ISNUMBER(SEARCH('[1]Lookup for use classification'!$D$13,C2093)),,ISNUMBER(SEARCH('[1]Lookup for use classification'!$C$13,C2093)),ISNUMBER(SEARCH('[1]Lookup for use classification'!$E$13,C2093))),'[1]Lookup for use classification'!$A$13,IF(OR(ISNUMBER(SEARCH('[1]Lookup for use classification'!$B$14,C2093)),ISNUMBER(SEARCH('[1]Lookup for use classification'!$C$14,C2093))),'[1]Lookup for use classification'!$A$14,"Other"))))))))))))</f>
        <v>Office</v>
      </c>
      <c r="E2093" s="245">
        <v>34800</v>
      </c>
      <c r="F2093" s="224"/>
      <c r="G2093" s="224"/>
    </row>
    <row r="2094" spans="1:18" hidden="1">
      <c r="A2094" s="188" t="s">
        <v>2362</v>
      </c>
      <c r="B2094" s="8" t="str">
        <f>IF(ISNA(VLOOKUP(CONCATENATE(A2094,C2094),ARIS!$A$1:$A$959,1,FALSE)),"","ARIS")</f>
        <v>ARIS</v>
      </c>
      <c r="C2094" s="230" t="s">
        <v>3092</v>
      </c>
      <c r="D2094" s="134" t="str">
        <f>IF(OR(ISNUMBER(SEARCH('[1]Lookup for use classification'!$B$1,C2094)),ISNUMBER(SEARCH('[1]Lookup for use classification'!$C$1,C2094)),ISNUMBER(SEARCH('[1]Lookup for use classification'!$D$1,C2094))),'[1]Lookup for use classification'!$A$1,IF(ISNUMBER(SEARCH('[1]Lookup for use classification'!$B$2,C2094)),'[1]Lookup for use classification'!$A$2,IF(ISNUMBER(SEARCH('[1]Lookup for use classification'!$B$3,C2094)),'[1]Lookup for use classification'!$A$3,IF(OR(ISNUMBER(SEARCH('[1]Lookup for use classification'!$B$4,C2094)),ISNUMBER(SEARCH('[1]Lookup for use classification'!$C$4,C2094))),'[1]Lookup for use classification'!$A$4,IF(OR(ISNUMBER(SEARCH('[1]Lookup for use classification'!$B$5,C2094)),ISNUMBER(SEARCH('[1]Lookup for use classification'!$C$5,C2094)),ISNUMBER(SEARCH('[1]Lookup for use classification'!$D$5,C2094))),'[1]Lookup for use classification'!$A$5,IF(OR(ISNUMBER(SEARCH('[1]Lookup for use classification'!$B$7,C2094)),ISNUMBER(SEARCH('[1]Lookup for use classification'!$C$7,C2094)),ISNUMBER(SEARCH('[1]Lookup for use classification'!$D$7,C2094))),'[1]Lookup for use classification'!$A$7,IF(OR(ISNUMBER(SEARCH('[1]Lookup for use classification'!$B$9,C2094)),ISNUMBER(SEARCH('[1]Lookup for use classification'!$C$9,C2094)),ISNUMBER(SEARCH('[1]Lookup for use classification'!$D$9,C2094)),ISNUMBER(SEARCH('[1]Lookup for use classification'!$E$9,C2094)),ISNUMBER(SEARCH('[1]Lookup for use classification'!$F$9,C2094)),ISNUMBER(SEARCH('[1]Lookup for use classification'!$G$9,C2094))),'[1]Lookup for use classification'!$A$9,IF(OR(ISNUMBER(SEARCH('[1]Lookup for use classification'!$B$10,C2094)),ISNUMBER(SEARCH('[1]Lookup for use classification'!$C$10,C2094)),ISNUMBER(SEARCH('[1]Lookup for use classification'!$D$10,C2094)),ISNUMBER(SEARCH('[1]Lookup for use classification'!$E$10,C2094)),ISNUMBER(SEARCH('[1]Lookup for use classification'!$F$10,C2094))),'[1]Lookup for use classification'!$A$10,IF(OR(ISNUMBER(SEARCH('[1]Lookup for use classification'!$B$11,C2094)),ISNUMBER(SEARCH('[1]Lookup for use classification'!$C$11,C2094))),'[1]Lookup for use classification'!$A$11,IF(OR(ISNUMBER(SEARCH('[1]Lookup for use classification'!$B$12,C2094)),ISNUMBER(SEARCH('[1]Lookup for use classification'!$C$12,C2094))),'[1]Lookup for use classification'!$A$12,"Nope"))))))))))</f>
        <v>Office</v>
      </c>
      <c r="E2094" s="231">
        <v>36218</v>
      </c>
      <c r="F2094" s="231"/>
      <c r="G2094" s="231"/>
      <c r="H2094" s="216">
        <v>17204.776277372264</v>
      </c>
      <c r="I2094" s="216"/>
      <c r="J2094" s="193">
        <v>376059.88450849993</v>
      </c>
      <c r="K2094" s="193"/>
      <c r="L2094" s="193"/>
      <c r="M2094" s="193"/>
      <c r="N2094" s="193"/>
      <c r="O2094" s="193"/>
      <c r="P2094" s="193"/>
      <c r="Q2094" s="193"/>
      <c r="R2094" s="193"/>
    </row>
    <row r="2095" spans="1:18" hidden="1">
      <c r="A2095" s="187" t="s">
        <v>4480</v>
      </c>
      <c r="B2095" s="167" t="s">
        <v>6425</v>
      </c>
      <c r="C2095" s="244" t="s">
        <v>6271</v>
      </c>
      <c r="D2095" s="6" t="str">
        <f>IF(OR(ISNUMBER(SEARCH('[1]Lookup for use classification'!$B$1,C2095)),ISNUMBER(SEARCH('[1]Lookup for use classification'!$C$1,C2095)),ISNUMBER(SEARCH('[1]Lookup for use classification'!$D$1,C2095)),ISNUMBER(SEARCH('[1]Lookup for use classification'!$E$1,C2095))),'[1]Lookup for use classification'!$A$1,IF(ISNUMBER(SEARCH('[1]Lookup for use classification'!$B$2,C2095)),'[1]Lookup for use classification'!$A$2,IF(ISNUMBER(SEARCH('[1]Lookup for use classification'!$B$3,C2095)),'[1]Lookup for use classification'!$A$3,IF(OR(ISNUMBER(SEARCH('[1]Lookup for use classification'!$B$4,C2095)),ISNUMBER(SEARCH('[1]Lookup for use classification'!$C$4,C2095)),ISNUMBER(SEARCH('[1]Lookup for use classification'!$D$4,C2095)),ISNUMBER(SEARCH('[1]Lookup for use classification'!$E$4,C2095))),'[1]Lookup for use classification'!$A$4,IF(OR(ISNUMBER(SEARCH('[1]Lookup for use classification'!$B$5,C2095)),ISNUMBER(SEARCH('[1]Lookup for use classification'!$C$5,C2095)),ISNUMBER(SEARCH('[1]Lookup for use classification'!$D$5,C2095))),'[1]Lookup for use classification'!$A$5,IF(OR(ISNUMBER(SEARCH('[1]Lookup for use classification'!$B$7,C2095)),ISNUMBER(SEARCH('[1]Lookup for use classification'!$C$7,C2095)),ISNUMBER(SEARCH('[1]Lookup for use classification'!$D$7,C2095))),'[1]Lookup for use classification'!$A$7,IF(OR(ISNUMBER(SEARCH('[1]Lookup for use classification'!$B$9,C2095)),ISNUMBER(SEARCH('[1]Lookup for use classification'!$C$9,C2095)),ISNUMBER(SEARCH('[1]Lookup for use classification'!$D$9,C2095)),ISNUMBER(SEARCH('[1]Lookup for use classification'!$E$9,C2095)),ISNUMBER(SEARCH('[1]Lookup for use classification'!$F$9,C2095)),ISNUMBER(SEARCH('[1]Lookup for use classification'!$G$9,C2095)),ISNUMBER(SEARCH('[1]Lookup for use classification'!$H$9,C2095)),ISNUMBER(SEARCH('[1]Lookup for use classification'!$I$9,C2095)),ISNUMBER(SEARCH('[1]Lookup for use classification'!$J$9,C2095)),ISNUMBER(SEARCH('[1]Lookup for use classification'!$K$9,C2095))),'[1]Lookup for use classification'!$A$9,IF(OR(ISNUMBER(SEARCH('[1]Lookup for use classification'!$B$10,C2095)),ISNUMBER(SEARCH('[1]Lookup for use classification'!$C$10,C2095)),ISNUMBER(SEARCH('[1]Lookup for use classification'!$D$10,C2095)),ISNUMBER(SEARCH('[1]Lookup for use classification'!$E$10,C2095)),ISNUMBER(SEARCH('[1]Lookup for use classification'!$F$10,C2095)),ISNUMBER(SEARCH('[1]Lookup for use classification'!$G$10,C2095))),'[1]Lookup for use classification'!$A$10,IF(OR(ISNUMBER(SEARCH('[1]Lookup for use classification'!$B$11,C2095)),ISNUMBER(SEARCH('[1]Lookup for use classification'!$C$11,C2095))),'[1]Lookup for use classification'!$A$11,IF(OR(ISNUMBER(SEARCH('[1]Lookup for use classification'!$B$12,C2095)),ISNUMBER(SEARCH('[1]Lookup for use classification'!$C$12,C2095))),'[1]Lookup for use classification'!$A$12,IF(OR(ISNUMBER(SEARCH('[1]Lookup for use classification'!$B$13,C2095)),ISNUMBER(SEARCH('[1]Lookup for use classification'!$C$13,C2095)),ISNUMBER(SEARCH('[1]Lookup for use classification'!$D$13,C2095)),,ISNUMBER(SEARCH('[1]Lookup for use classification'!$C$13,C2095)),ISNUMBER(SEARCH('[1]Lookup for use classification'!$E$13,C2095))),'[1]Lookup for use classification'!$A$13,IF(OR(ISNUMBER(SEARCH('[1]Lookup for use classification'!$B$14,C2095)),ISNUMBER(SEARCH('[1]Lookup for use classification'!$C$14,C2095))),'[1]Lookup for use classification'!$A$14,"Other"))))))))))))</f>
        <v>Office</v>
      </c>
      <c r="E2095" s="245">
        <v>82937</v>
      </c>
      <c r="F2095" s="224"/>
      <c r="G2095" s="224"/>
    </row>
    <row r="2096" spans="1:18" hidden="1">
      <c r="A2096" s="187" t="s">
        <v>4480</v>
      </c>
      <c r="B2096" s="167" t="s">
        <v>6425</v>
      </c>
      <c r="C2096" s="248" t="s">
        <v>6339</v>
      </c>
      <c r="D2096" s="6" t="str">
        <f>IF(OR(ISNUMBER(SEARCH('[1]Lookup for use classification'!$B$1,C2096)),ISNUMBER(SEARCH('[1]Lookup for use classification'!$C$1,C2096)),ISNUMBER(SEARCH('[1]Lookup for use classification'!$D$1,C2096)),ISNUMBER(SEARCH('[1]Lookup for use classification'!$E$1,C2096))),'[1]Lookup for use classification'!$A$1,IF(ISNUMBER(SEARCH('[1]Lookup for use classification'!$B$2,C2096)),'[1]Lookup for use classification'!$A$2,IF(ISNUMBER(SEARCH('[1]Lookup for use classification'!$B$3,C2096)),'[1]Lookup for use classification'!$A$3,IF(OR(ISNUMBER(SEARCH('[1]Lookup for use classification'!$B$4,C2096)),ISNUMBER(SEARCH('[1]Lookup for use classification'!$C$4,C2096)),ISNUMBER(SEARCH('[1]Lookup for use classification'!$D$4,C2096)),ISNUMBER(SEARCH('[1]Lookup for use classification'!$E$4,C2096))),'[1]Lookup for use classification'!$A$4,IF(OR(ISNUMBER(SEARCH('[1]Lookup for use classification'!$B$5,C2096)),ISNUMBER(SEARCH('[1]Lookup for use classification'!$C$5,C2096)),ISNUMBER(SEARCH('[1]Lookup for use classification'!$D$5,C2096))),'[1]Lookup for use classification'!$A$5,IF(OR(ISNUMBER(SEARCH('[1]Lookup for use classification'!$B$7,C2096)),ISNUMBER(SEARCH('[1]Lookup for use classification'!$C$7,C2096)),ISNUMBER(SEARCH('[1]Lookup for use classification'!$D$7,C2096))),'[1]Lookup for use classification'!$A$7,IF(OR(ISNUMBER(SEARCH('[1]Lookup for use classification'!$B$9,C2096)),ISNUMBER(SEARCH('[1]Lookup for use classification'!$C$9,C2096)),ISNUMBER(SEARCH('[1]Lookup for use classification'!$D$9,C2096)),ISNUMBER(SEARCH('[1]Lookup for use classification'!$E$9,C2096)),ISNUMBER(SEARCH('[1]Lookup for use classification'!$F$9,C2096)),ISNUMBER(SEARCH('[1]Lookup for use classification'!$G$9,C2096)),ISNUMBER(SEARCH('[1]Lookup for use classification'!$H$9,C2096)),ISNUMBER(SEARCH('[1]Lookup for use classification'!$I$9,C2096)),ISNUMBER(SEARCH('[1]Lookup for use classification'!$J$9,C2096)),ISNUMBER(SEARCH('[1]Lookup for use classification'!$K$9,C2096))),'[1]Lookup for use classification'!$A$9,IF(OR(ISNUMBER(SEARCH('[1]Lookup for use classification'!$B$10,C2096)),ISNUMBER(SEARCH('[1]Lookup for use classification'!$C$10,C2096)),ISNUMBER(SEARCH('[1]Lookup for use classification'!$D$10,C2096)),ISNUMBER(SEARCH('[1]Lookup for use classification'!$E$10,C2096)),ISNUMBER(SEARCH('[1]Lookup for use classification'!$F$10,C2096)),ISNUMBER(SEARCH('[1]Lookup for use classification'!$G$10,C2096))),'[1]Lookup for use classification'!$A$10,IF(OR(ISNUMBER(SEARCH('[1]Lookup for use classification'!$B$11,C2096)),ISNUMBER(SEARCH('[1]Lookup for use classification'!$C$11,C2096))),'[1]Lookup for use classification'!$A$11,IF(OR(ISNUMBER(SEARCH('[1]Lookup for use classification'!$B$12,C2096)),ISNUMBER(SEARCH('[1]Lookup for use classification'!$C$12,C2096))),'[1]Lookup for use classification'!$A$12,IF(OR(ISNUMBER(SEARCH('[1]Lookup for use classification'!$B$13,C2096)),ISNUMBER(SEARCH('[1]Lookup for use classification'!$C$13,C2096)),ISNUMBER(SEARCH('[1]Lookup for use classification'!$D$13,C2096)),,ISNUMBER(SEARCH('[1]Lookup for use classification'!$C$13,C2096)),ISNUMBER(SEARCH('[1]Lookup for use classification'!$E$13,C2096))),'[1]Lookup for use classification'!$A$13,IF(OR(ISNUMBER(SEARCH('[1]Lookup for use classification'!$B$14,C2096)),ISNUMBER(SEARCH('[1]Lookup for use classification'!$C$14,C2096))),'[1]Lookup for use classification'!$A$14,"Other"))))))))))))</f>
        <v>Office</v>
      </c>
      <c r="E2096" s="250"/>
      <c r="F2096" s="222"/>
      <c r="G2096" s="222"/>
    </row>
    <row r="2097" spans="1:7" hidden="1">
      <c r="A2097" s="187" t="s">
        <v>4480</v>
      </c>
      <c r="B2097" s="167" t="s">
        <v>6425</v>
      </c>
      <c r="C2097" s="244" t="s">
        <v>6421</v>
      </c>
      <c r="D2097" s="6" t="str">
        <f>IF(OR(ISNUMBER(SEARCH('[1]Lookup for use classification'!$B$1,C2097)),ISNUMBER(SEARCH('[1]Lookup for use classification'!$C$1,C2097)),ISNUMBER(SEARCH('[1]Lookup for use classification'!$D$1,C2097)),ISNUMBER(SEARCH('[1]Lookup for use classification'!$E$1,C2097))),'[1]Lookup for use classification'!$A$1,IF(ISNUMBER(SEARCH('[1]Lookup for use classification'!$B$2,C2097)),'[1]Lookup for use classification'!$A$2,IF(ISNUMBER(SEARCH('[1]Lookup for use classification'!$B$3,C2097)),'[1]Lookup for use classification'!$A$3,IF(OR(ISNUMBER(SEARCH('[1]Lookup for use classification'!$B$4,C2097)),ISNUMBER(SEARCH('[1]Lookup for use classification'!$C$4,C2097)),ISNUMBER(SEARCH('[1]Lookup for use classification'!$D$4,C2097)),ISNUMBER(SEARCH('[1]Lookup for use classification'!$E$4,C2097))),'[1]Lookup for use classification'!$A$4,IF(OR(ISNUMBER(SEARCH('[1]Lookup for use classification'!$B$5,C2097)),ISNUMBER(SEARCH('[1]Lookup for use classification'!$C$5,C2097)),ISNUMBER(SEARCH('[1]Lookup for use classification'!$D$5,C2097))),'[1]Lookup for use classification'!$A$5,IF(OR(ISNUMBER(SEARCH('[1]Lookup for use classification'!$B$7,C2097)),ISNUMBER(SEARCH('[1]Lookup for use classification'!$C$7,C2097)),ISNUMBER(SEARCH('[1]Lookup for use classification'!$D$7,C2097))),'[1]Lookup for use classification'!$A$7,IF(OR(ISNUMBER(SEARCH('[1]Lookup for use classification'!$B$9,C2097)),ISNUMBER(SEARCH('[1]Lookup for use classification'!$C$9,C2097)),ISNUMBER(SEARCH('[1]Lookup for use classification'!$D$9,C2097)),ISNUMBER(SEARCH('[1]Lookup for use classification'!$E$9,C2097)),ISNUMBER(SEARCH('[1]Lookup for use classification'!$F$9,C2097)),ISNUMBER(SEARCH('[1]Lookup for use classification'!$G$9,C2097)),ISNUMBER(SEARCH('[1]Lookup for use classification'!$H$9,C2097)),ISNUMBER(SEARCH('[1]Lookup for use classification'!$I$9,C2097)),ISNUMBER(SEARCH('[1]Lookup for use classification'!$J$9,C2097)),ISNUMBER(SEARCH('[1]Lookup for use classification'!$K$9,C2097))),'[1]Lookup for use classification'!$A$9,IF(OR(ISNUMBER(SEARCH('[1]Lookup for use classification'!$B$10,C2097)),ISNUMBER(SEARCH('[1]Lookup for use classification'!$C$10,C2097)),ISNUMBER(SEARCH('[1]Lookup for use classification'!$D$10,C2097)),ISNUMBER(SEARCH('[1]Lookup for use classification'!$E$10,C2097)),ISNUMBER(SEARCH('[1]Lookup for use classification'!$F$10,C2097)),ISNUMBER(SEARCH('[1]Lookup for use classification'!$G$10,C2097))),'[1]Lookup for use classification'!$A$10,IF(OR(ISNUMBER(SEARCH('[1]Lookup for use classification'!$B$11,C2097)),ISNUMBER(SEARCH('[1]Lookup for use classification'!$C$11,C2097))),'[1]Lookup for use classification'!$A$11,IF(OR(ISNUMBER(SEARCH('[1]Lookup for use classification'!$B$12,C2097)),ISNUMBER(SEARCH('[1]Lookup for use classification'!$C$12,C2097))),'[1]Lookup for use classification'!$A$12,IF(OR(ISNUMBER(SEARCH('[1]Lookup for use classification'!$B$13,C2097)),ISNUMBER(SEARCH('[1]Lookup for use classification'!$C$13,C2097)),ISNUMBER(SEARCH('[1]Lookup for use classification'!$D$13,C2097)),,ISNUMBER(SEARCH('[1]Lookup for use classification'!$C$13,C2097)),ISNUMBER(SEARCH('[1]Lookup for use classification'!$E$13,C2097))),'[1]Lookup for use classification'!$A$13,IF(OR(ISNUMBER(SEARCH('[1]Lookup for use classification'!$B$14,C2097)),ISNUMBER(SEARCH('[1]Lookup for use classification'!$C$14,C2097))),'[1]Lookup for use classification'!$A$14,"Other"))))))))))))</f>
        <v>Other</v>
      </c>
      <c r="E2097" s="245">
        <v>0</v>
      </c>
      <c r="F2097" s="224"/>
      <c r="G2097" s="224"/>
    </row>
    <row r="2098" spans="1:7" hidden="1">
      <c r="A2098" s="187" t="s">
        <v>4480</v>
      </c>
      <c r="B2098" s="167" t="s">
        <v>6425</v>
      </c>
      <c r="C2098" s="244" t="s">
        <v>6421</v>
      </c>
      <c r="D2098" s="6" t="str">
        <f>IF(OR(ISNUMBER(SEARCH('[1]Lookup for use classification'!$B$1,C2098)),ISNUMBER(SEARCH('[1]Lookup for use classification'!$C$1,C2098)),ISNUMBER(SEARCH('[1]Lookup for use classification'!$D$1,C2098)),ISNUMBER(SEARCH('[1]Lookup for use classification'!$E$1,C2098))),'[1]Lookup for use classification'!$A$1,IF(ISNUMBER(SEARCH('[1]Lookup for use classification'!$B$2,C2098)),'[1]Lookup for use classification'!$A$2,IF(ISNUMBER(SEARCH('[1]Lookup for use classification'!$B$3,C2098)),'[1]Lookup for use classification'!$A$3,IF(OR(ISNUMBER(SEARCH('[1]Lookup for use classification'!$B$4,C2098)),ISNUMBER(SEARCH('[1]Lookup for use classification'!$C$4,C2098)),ISNUMBER(SEARCH('[1]Lookup for use classification'!$D$4,C2098)),ISNUMBER(SEARCH('[1]Lookup for use classification'!$E$4,C2098))),'[1]Lookup for use classification'!$A$4,IF(OR(ISNUMBER(SEARCH('[1]Lookup for use classification'!$B$5,C2098)),ISNUMBER(SEARCH('[1]Lookup for use classification'!$C$5,C2098)),ISNUMBER(SEARCH('[1]Lookup for use classification'!$D$5,C2098))),'[1]Lookup for use classification'!$A$5,IF(OR(ISNUMBER(SEARCH('[1]Lookup for use classification'!$B$7,C2098)),ISNUMBER(SEARCH('[1]Lookup for use classification'!$C$7,C2098)),ISNUMBER(SEARCH('[1]Lookup for use classification'!$D$7,C2098))),'[1]Lookup for use classification'!$A$7,IF(OR(ISNUMBER(SEARCH('[1]Lookup for use classification'!$B$9,C2098)),ISNUMBER(SEARCH('[1]Lookup for use classification'!$C$9,C2098)),ISNUMBER(SEARCH('[1]Lookup for use classification'!$D$9,C2098)),ISNUMBER(SEARCH('[1]Lookup for use classification'!$E$9,C2098)),ISNUMBER(SEARCH('[1]Lookup for use classification'!$F$9,C2098)),ISNUMBER(SEARCH('[1]Lookup for use classification'!$G$9,C2098)),ISNUMBER(SEARCH('[1]Lookup for use classification'!$H$9,C2098)),ISNUMBER(SEARCH('[1]Lookup for use classification'!$I$9,C2098)),ISNUMBER(SEARCH('[1]Lookup for use classification'!$J$9,C2098)),ISNUMBER(SEARCH('[1]Lookup for use classification'!$K$9,C2098))),'[1]Lookup for use classification'!$A$9,IF(OR(ISNUMBER(SEARCH('[1]Lookup for use classification'!$B$10,C2098)),ISNUMBER(SEARCH('[1]Lookup for use classification'!$C$10,C2098)),ISNUMBER(SEARCH('[1]Lookup for use classification'!$D$10,C2098)),ISNUMBER(SEARCH('[1]Lookup for use classification'!$E$10,C2098)),ISNUMBER(SEARCH('[1]Lookup for use classification'!$F$10,C2098)),ISNUMBER(SEARCH('[1]Lookup for use classification'!$G$10,C2098))),'[1]Lookup for use classification'!$A$10,IF(OR(ISNUMBER(SEARCH('[1]Lookup for use classification'!$B$11,C2098)),ISNUMBER(SEARCH('[1]Lookup for use classification'!$C$11,C2098))),'[1]Lookup for use classification'!$A$11,IF(OR(ISNUMBER(SEARCH('[1]Lookup for use classification'!$B$12,C2098)),ISNUMBER(SEARCH('[1]Lookup for use classification'!$C$12,C2098))),'[1]Lookup for use classification'!$A$12,IF(OR(ISNUMBER(SEARCH('[1]Lookup for use classification'!$B$13,C2098)),ISNUMBER(SEARCH('[1]Lookup for use classification'!$C$13,C2098)),ISNUMBER(SEARCH('[1]Lookup for use classification'!$D$13,C2098)),,ISNUMBER(SEARCH('[1]Lookup for use classification'!$C$13,C2098)),ISNUMBER(SEARCH('[1]Lookup for use classification'!$E$13,C2098))),'[1]Lookup for use classification'!$A$13,IF(OR(ISNUMBER(SEARCH('[1]Lookup for use classification'!$B$14,C2098)),ISNUMBER(SEARCH('[1]Lookup for use classification'!$C$14,C2098))),'[1]Lookup for use classification'!$A$14,"Other"))))))))))))</f>
        <v>Other</v>
      </c>
      <c r="E2098" s="245">
        <v>0</v>
      </c>
      <c r="F2098" s="224"/>
      <c r="G2098" s="224"/>
    </row>
    <row r="2099" spans="1:7" hidden="1">
      <c r="A2099" s="187" t="s">
        <v>4480</v>
      </c>
      <c r="B2099" s="167" t="s">
        <v>6425</v>
      </c>
      <c r="C2099" s="244" t="s">
        <v>6282</v>
      </c>
      <c r="D2099" s="6" t="str">
        <f>IF(OR(ISNUMBER(SEARCH('[1]Lookup for use classification'!$B$1,C2099)),ISNUMBER(SEARCH('[1]Lookup for use classification'!$C$1,C2099)),ISNUMBER(SEARCH('[1]Lookup for use classification'!$D$1,C2099)),ISNUMBER(SEARCH('[1]Lookup for use classification'!$E$1,C2099))),'[1]Lookup for use classification'!$A$1,IF(ISNUMBER(SEARCH('[1]Lookup for use classification'!$B$2,C2099)),'[1]Lookup for use classification'!$A$2,IF(ISNUMBER(SEARCH('[1]Lookup for use classification'!$B$3,C2099)),'[1]Lookup for use classification'!$A$3,IF(OR(ISNUMBER(SEARCH('[1]Lookup for use classification'!$B$4,C2099)),ISNUMBER(SEARCH('[1]Lookup for use classification'!$C$4,C2099)),ISNUMBER(SEARCH('[1]Lookup for use classification'!$D$4,C2099)),ISNUMBER(SEARCH('[1]Lookup for use classification'!$E$4,C2099))),'[1]Lookup for use classification'!$A$4,IF(OR(ISNUMBER(SEARCH('[1]Lookup for use classification'!$B$5,C2099)),ISNUMBER(SEARCH('[1]Lookup for use classification'!$C$5,C2099)),ISNUMBER(SEARCH('[1]Lookup for use classification'!$D$5,C2099))),'[1]Lookup for use classification'!$A$5,IF(OR(ISNUMBER(SEARCH('[1]Lookup for use classification'!$B$7,C2099)),ISNUMBER(SEARCH('[1]Lookup for use classification'!$C$7,C2099)),ISNUMBER(SEARCH('[1]Lookup for use classification'!$D$7,C2099))),'[1]Lookup for use classification'!$A$7,IF(OR(ISNUMBER(SEARCH('[1]Lookup for use classification'!$B$9,C2099)),ISNUMBER(SEARCH('[1]Lookup for use classification'!$C$9,C2099)),ISNUMBER(SEARCH('[1]Lookup for use classification'!$D$9,C2099)),ISNUMBER(SEARCH('[1]Lookup for use classification'!$E$9,C2099)),ISNUMBER(SEARCH('[1]Lookup for use classification'!$F$9,C2099)),ISNUMBER(SEARCH('[1]Lookup for use classification'!$G$9,C2099)),ISNUMBER(SEARCH('[1]Lookup for use classification'!$H$9,C2099)),ISNUMBER(SEARCH('[1]Lookup for use classification'!$I$9,C2099)),ISNUMBER(SEARCH('[1]Lookup for use classification'!$J$9,C2099)),ISNUMBER(SEARCH('[1]Lookup for use classification'!$K$9,C2099))),'[1]Lookup for use classification'!$A$9,IF(OR(ISNUMBER(SEARCH('[1]Lookup for use classification'!$B$10,C2099)),ISNUMBER(SEARCH('[1]Lookup for use classification'!$C$10,C2099)),ISNUMBER(SEARCH('[1]Lookup for use classification'!$D$10,C2099)),ISNUMBER(SEARCH('[1]Lookup for use classification'!$E$10,C2099)),ISNUMBER(SEARCH('[1]Lookup for use classification'!$F$10,C2099)),ISNUMBER(SEARCH('[1]Lookup for use classification'!$G$10,C2099))),'[1]Lookup for use classification'!$A$10,IF(OR(ISNUMBER(SEARCH('[1]Lookup for use classification'!$B$11,C2099)),ISNUMBER(SEARCH('[1]Lookup for use classification'!$C$11,C2099))),'[1]Lookup for use classification'!$A$11,IF(OR(ISNUMBER(SEARCH('[1]Lookup for use classification'!$B$12,C2099)),ISNUMBER(SEARCH('[1]Lookup for use classification'!$C$12,C2099))),'[1]Lookup for use classification'!$A$12,IF(OR(ISNUMBER(SEARCH('[1]Lookup for use classification'!$B$13,C2099)),ISNUMBER(SEARCH('[1]Lookup for use classification'!$C$13,C2099)),ISNUMBER(SEARCH('[1]Lookup for use classification'!$D$13,C2099)),,ISNUMBER(SEARCH('[1]Lookup for use classification'!$C$13,C2099)),ISNUMBER(SEARCH('[1]Lookup for use classification'!$E$13,C2099))),'[1]Lookup for use classification'!$A$13,IF(OR(ISNUMBER(SEARCH('[1]Lookup for use classification'!$B$14,C2099)),ISNUMBER(SEARCH('[1]Lookup for use classification'!$C$14,C2099))),'[1]Lookup for use classification'!$A$14,"Other"))))))))))))</f>
        <v>Other</v>
      </c>
      <c r="E2099" s="245">
        <v>0</v>
      </c>
      <c r="F2099" s="224"/>
      <c r="G2099" s="224"/>
    </row>
    <row r="2100" spans="1:7" hidden="1">
      <c r="A2100" s="187" t="s">
        <v>4480</v>
      </c>
      <c r="B2100" s="167" t="s">
        <v>6425</v>
      </c>
      <c r="C2100" s="244" t="s">
        <v>6288</v>
      </c>
      <c r="D2100" s="6" t="str">
        <f>IF(OR(ISNUMBER(SEARCH('[1]Lookup for use classification'!$B$1,C2100)),ISNUMBER(SEARCH('[1]Lookup for use classification'!$C$1,C2100)),ISNUMBER(SEARCH('[1]Lookup for use classification'!$D$1,C2100)),ISNUMBER(SEARCH('[1]Lookup for use classification'!$E$1,C2100))),'[1]Lookup for use classification'!$A$1,IF(ISNUMBER(SEARCH('[1]Lookup for use classification'!$B$2,C2100)),'[1]Lookup for use classification'!$A$2,IF(ISNUMBER(SEARCH('[1]Lookup for use classification'!$B$3,C2100)),'[1]Lookup for use classification'!$A$3,IF(OR(ISNUMBER(SEARCH('[1]Lookup for use classification'!$B$4,C2100)),ISNUMBER(SEARCH('[1]Lookup for use classification'!$C$4,C2100)),ISNUMBER(SEARCH('[1]Lookup for use classification'!$D$4,C2100)),ISNUMBER(SEARCH('[1]Lookup for use classification'!$E$4,C2100))),'[1]Lookup for use classification'!$A$4,IF(OR(ISNUMBER(SEARCH('[1]Lookup for use classification'!$B$5,C2100)),ISNUMBER(SEARCH('[1]Lookup for use classification'!$C$5,C2100)),ISNUMBER(SEARCH('[1]Lookup for use classification'!$D$5,C2100))),'[1]Lookup for use classification'!$A$5,IF(OR(ISNUMBER(SEARCH('[1]Lookup for use classification'!$B$7,C2100)),ISNUMBER(SEARCH('[1]Lookup for use classification'!$C$7,C2100)),ISNUMBER(SEARCH('[1]Lookup for use classification'!$D$7,C2100))),'[1]Lookup for use classification'!$A$7,IF(OR(ISNUMBER(SEARCH('[1]Lookup for use classification'!$B$9,C2100)),ISNUMBER(SEARCH('[1]Lookup for use classification'!$C$9,C2100)),ISNUMBER(SEARCH('[1]Lookup for use classification'!$D$9,C2100)),ISNUMBER(SEARCH('[1]Lookup for use classification'!$E$9,C2100)),ISNUMBER(SEARCH('[1]Lookup for use classification'!$F$9,C2100)),ISNUMBER(SEARCH('[1]Lookup for use classification'!$G$9,C2100)),ISNUMBER(SEARCH('[1]Lookup for use classification'!$H$9,C2100)),ISNUMBER(SEARCH('[1]Lookup for use classification'!$I$9,C2100)),ISNUMBER(SEARCH('[1]Lookup for use classification'!$J$9,C2100)),ISNUMBER(SEARCH('[1]Lookup for use classification'!$K$9,C2100))),'[1]Lookup for use classification'!$A$9,IF(OR(ISNUMBER(SEARCH('[1]Lookup for use classification'!$B$10,C2100)),ISNUMBER(SEARCH('[1]Lookup for use classification'!$C$10,C2100)),ISNUMBER(SEARCH('[1]Lookup for use classification'!$D$10,C2100)),ISNUMBER(SEARCH('[1]Lookup for use classification'!$E$10,C2100)),ISNUMBER(SEARCH('[1]Lookup for use classification'!$F$10,C2100)),ISNUMBER(SEARCH('[1]Lookup for use classification'!$G$10,C2100))),'[1]Lookup for use classification'!$A$10,IF(OR(ISNUMBER(SEARCH('[1]Lookup for use classification'!$B$11,C2100)),ISNUMBER(SEARCH('[1]Lookup for use classification'!$C$11,C2100))),'[1]Lookup for use classification'!$A$11,IF(OR(ISNUMBER(SEARCH('[1]Lookup for use classification'!$B$12,C2100)),ISNUMBER(SEARCH('[1]Lookup for use classification'!$C$12,C2100))),'[1]Lookup for use classification'!$A$12,IF(OR(ISNUMBER(SEARCH('[1]Lookup for use classification'!$B$13,C2100)),ISNUMBER(SEARCH('[1]Lookup for use classification'!$C$13,C2100)),ISNUMBER(SEARCH('[1]Lookup for use classification'!$D$13,C2100)),,ISNUMBER(SEARCH('[1]Lookup for use classification'!$C$13,C2100)),ISNUMBER(SEARCH('[1]Lookup for use classification'!$E$13,C2100))),'[1]Lookup for use classification'!$A$13,IF(OR(ISNUMBER(SEARCH('[1]Lookup for use classification'!$B$14,C2100)),ISNUMBER(SEARCH('[1]Lookup for use classification'!$C$14,C2100))),'[1]Lookup for use classification'!$A$14,"Other"))))))))))))</f>
        <v>Other</v>
      </c>
      <c r="E2100" s="245">
        <v>0</v>
      </c>
      <c r="F2100" s="224"/>
      <c r="G2100" s="224"/>
    </row>
    <row r="2101" spans="1:7" hidden="1">
      <c r="A2101" s="187" t="s">
        <v>4480</v>
      </c>
      <c r="B2101" s="167" t="s">
        <v>6425</v>
      </c>
      <c r="C2101" s="244" t="s">
        <v>6420</v>
      </c>
      <c r="D2101" s="6" t="str">
        <f>IF(OR(ISNUMBER(SEARCH('[1]Lookup for use classification'!$B$1,C2101)),ISNUMBER(SEARCH('[1]Lookup for use classification'!$C$1,C2101)),ISNUMBER(SEARCH('[1]Lookup for use classification'!$D$1,C2101)),ISNUMBER(SEARCH('[1]Lookup for use classification'!$E$1,C2101))),'[1]Lookup for use classification'!$A$1,IF(ISNUMBER(SEARCH('[1]Lookup for use classification'!$B$2,C2101)),'[1]Lookup for use classification'!$A$2,IF(ISNUMBER(SEARCH('[1]Lookup for use classification'!$B$3,C2101)),'[1]Lookup for use classification'!$A$3,IF(OR(ISNUMBER(SEARCH('[1]Lookup for use classification'!$B$4,C2101)),ISNUMBER(SEARCH('[1]Lookup for use classification'!$C$4,C2101)),ISNUMBER(SEARCH('[1]Lookup for use classification'!$D$4,C2101)),ISNUMBER(SEARCH('[1]Lookup for use classification'!$E$4,C2101))),'[1]Lookup for use classification'!$A$4,IF(OR(ISNUMBER(SEARCH('[1]Lookup for use classification'!$B$5,C2101)),ISNUMBER(SEARCH('[1]Lookup for use classification'!$C$5,C2101)),ISNUMBER(SEARCH('[1]Lookup for use classification'!$D$5,C2101))),'[1]Lookup for use classification'!$A$5,IF(OR(ISNUMBER(SEARCH('[1]Lookup for use classification'!$B$7,C2101)),ISNUMBER(SEARCH('[1]Lookup for use classification'!$C$7,C2101)),ISNUMBER(SEARCH('[1]Lookup for use classification'!$D$7,C2101))),'[1]Lookup for use classification'!$A$7,IF(OR(ISNUMBER(SEARCH('[1]Lookup for use classification'!$B$9,C2101)),ISNUMBER(SEARCH('[1]Lookup for use classification'!$C$9,C2101)),ISNUMBER(SEARCH('[1]Lookup for use classification'!$D$9,C2101)),ISNUMBER(SEARCH('[1]Lookup for use classification'!$E$9,C2101)),ISNUMBER(SEARCH('[1]Lookup for use classification'!$F$9,C2101)),ISNUMBER(SEARCH('[1]Lookup for use classification'!$G$9,C2101)),ISNUMBER(SEARCH('[1]Lookup for use classification'!$H$9,C2101)),ISNUMBER(SEARCH('[1]Lookup for use classification'!$I$9,C2101)),ISNUMBER(SEARCH('[1]Lookup for use classification'!$J$9,C2101)),ISNUMBER(SEARCH('[1]Lookup for use classification'!$K$9,C2101))),'[1]Lookup for use classification'!$A$9,IF(OR(ISNUMBER(SEARCH('[1]Lookup for use classification'!$B$10,C2101)),ISNUMBER(SEARCH('[1]Lookup for use classification'!$C$10,C2101)),ISNUMBER(SEARCH('[1]Lookup for use classification'!$D$10,C2101)),ISNUMBER(SEARCH('[1]Lookup for use classification'!$E$10,C2101)),ISNUMBER(SEARCH('[1]Lookup for use classification'!$F$10,C2101)),ISNUMBER(SEARCH('[1]Lookup for use classification'!$G$10,C2101))),'[1]Lookup for use classification'!$A$10,IF(OR(ISNUMBER(SEARCH('[1]Lookup for use classification'!$B$11,C2101)),ISNUMBER(SEARCH('[1]Lookup for use classification'!$C$11,C2101))),'[1]Lookup for use classification'!$A$11,IF(OR(ISNUMBER(SEARCH('[1]Lookup for use classification'!$B$12,C2101)),ISNUMBER(SEARCH('[1]Lookup for use classification'!$C$12,C2101))),'[1]Lookup for use classification'!$A$12,IF(OR(ISNUMBER(SEARCH('[1]Lookup for use classification'!$B$13,C2101)),ISNUMBER(SEARCH('[1]Lookup for use classification'!$C$13,C2101)),ISNUMBER(SEARCH('[1]Lookup for use classification'!$D$13,C2101)),,ISNUMBER(SEARCH('[1]Lookup for use classification'!$C$13,C2101)),ISNUMBER(SEARCH('[1]Lookup for use classification'!$E$13,C2101))),'[1]Lookup for use classification'!$A$13,IF(OR(ISNUMBER(SEARCH('[1]Lookup for use classification'!$B$14,C2101)),ISNUMBER(SEARCH('[1]Lookup for use classification'!$C$14,C2101))),'[1]Lookup for use classification'!$A$14,"Other"))))))))))))</f>
        <v>Other</v>
      </c>
      <c r="E2101" s="245">
        <v>0</v>
      </c>
      <c r="F2101" s="224"/>
      <c r="G2101" s="224"/>
    </row>
    <row r="2102" spans="1:7" hidden="1">
      <c r="A2102" s="187" t="s">
        <v>4480</v>
      </c>
      <c r="B2102" s="167" t="s">
        <v>6425</v>
      </c>
      <c r="C2102" s="244" t="s">
        <v>6409</v>
      </c>
      <c r="D2102" s="6" t="str">
        <f>IF(OR(ISNUMBER(SEARCH('[1]Lookup for use classification'!$B$1,C2102)),ISNUMBER(SEARCH('[1]Lookup for use classification'!$C$1,C2102)),ISNUMBER(SEARCH('[1]Lookup for use classification'!$D$1,C2102)),ISNUMBER(SEARCH('[1]Lookup for use classification'!$E$1,C2102))),'[1]Lookup for use classification'!$A$1,IF(ISNUMBER(SEARCH('[1]Lookup for use classification'!$B$2,C2102)),'[1]Lookup for use classification'!$A$2,IF(ISNUMBER(SEARCH('[1]Lookup for use classification'!$B$3,C2102)),'[1]Lookup for use classification'!$A$3,IF(OR(ISNUMBER(SEARCH('[1]Lookup for use classification'!$B$4,C2102)),ISNUMBER(SEARCH('[1]Lookup for use classification'!$C$4,C2102)),ISNUMBER(SEARCH('[1]Lookup for use classification'!$D$4,C2102)),ISNUMBER(SEARCH('[1]Lookup for use classification'!$E$4,C2102))),'[1]Lookup for use classification'!$A$4,IF(OR(ISNUMBER(SEARCH('[1]Lookup for use classification'!$B$5,C2102)),ISNUMBER(SEARCH('[1]Lookup for use classification'!$C$5,C2102)),ISNUMBER(SEARCH('[1]Lookup for use classification'!$D$5,C2102))),'[1]Lookup for use classification'!$A$5,IF(OR(ISNUMBER(SEARCH('[1]Lookup for use classification'!$B$7,C2102)),ISNUMBER(SEARCH('[1]Lookup for use classification'!$C$7,C2102)),ISNUMBER(SEARCH('[1]Lookup for use classification'!$D$7,C2102))),'[1]Lookup for use classification'!$A$7,IF(OR(ISNUMBER(SEARCH('[1]Lookup for use classification'!$B$9,C2102)),ISNUMBER(SEARCH('[1]Lookup for use classification'!$C$9,C2102)),ISNUMBER(SEARCH('[1]Lookup for use classification'!$D$9,C2102)),ISNUMBER(SEARCH('[1]Lookup for use classification'!$E$9,C2102)),ISNUMBER(SEARCH('[1]Lookup for use classification'!$F$9,C2102)),ISNUMBER(SEARCH('[1]Lookup for use classification'!$G$9,C2102)),ISNUMBER(SEARCH('[1]Lookup for use classification'!$H$9,C2102)),ISNUMBER(SEARCH('[1]Lookup for use classification'!$I$9,C2102)),ISNUMBER(SEARCH('[1]Lookup for use classification'!$J$9,C2102)),ISNUMBER(SEARCH('[1]Lookup for use classification'!$K$9,C2102))),'[1]Lookup for use classification'!$A$9,IF(OR(ISNUMBER(SEARCH('[1]Lookup for use classification'!$B$10,C2102)),ISNUMBER(SEARCH('[1]Lookup for use classification'!$C$10,C2102)),ISNUMBER(SEARCH('[1]Lookup for use classification'!$D$10,C2102)),ISNUMBER(SEARCH('[1]Lookup for use classification'!$E$10,C2102)),ISNUMBER(SEARCH('[1]Lookup for use classification'!$F$10,C2102)),ISNUMBER(SEARCH('[1]Lookup for use classification'!$G$10,C2102))),'[1]Lookup for use classification'!$A$10,IF(OR(ISNUMBER(SEARCH('[1]Lookup for use classification'!$B$11,C2102)),ISNUMBER(SEARCH('[1]Lookup for use classification'!$C$11,C2102))),'[1]Lookup for use classification'!$A$11,IF(OR(ISNUMBER(SEARCH('[1]Lookup for use classification'!$B$12,C2102)),ISNUMBER(SEARCH('[1]Lookup for use classification'!$C$12,C2102))),'[1]Lookup for use classification'!$A$12,IF(OR(ISNUMBER(SEARCH('[1]Lookup for use classification'!$B$13,C2102)),ISNUMBER(SEARCH('[1]Lookup for use classification'!$C$13,C2102)),ISNUMBER(SEARCH('[1]Lookup for use classification'!$D$13,C2102)),,ISNUMBER(SEARCH('[1]Lookup for use classification'!$C$13,C2102)),ISNUMBER(SEARCH('[1]Lookup for use classification'!$E$13,C2102))),'[1]Lookup for use classification'!$A$13,IF(OR(ISNUMBER(SEARCH('[1]Lookup for use classification'!$B$14,C2102)),ISNUMBER(SEARCH('[1]Lookup for use classification'!$C$14,C2102))),'[1]Lookup for use classification'!$A$14,"Other"))))))))))))</f>
        <v>Other</v>
      </c>
      <c r="E2102" s="245">
        <v>0</v>
      </c>
      <c r="F2102" s="224"/>
      <c r="G2102" s="224"/>
    </row>
    <row r="2103" spans="1:7" hidden="1">
      <c r="A2103" s="187" t="s">
        <v>4480</v>
      </c>
      <c r="B2103" s="167" t="s">
        <v>6425</v>
      </c>
      <c r="C2103" s="244" t="s">
        <v>6415</v>
      </c>
      <c r="D2103" s="6" t="str">
        <f>IF(OR(ISNUMBER(SEARCH('[1]Lookup for use classification'!$B$1,C2103)),ISNUMBER(SEARCH('[1]Lookup for use classification'!$C$1,C2103)),ISNUMBER(SEARCH('[1]Lookup for use classification'!$D$1,C2103)),ISNUMBER(SEARCH('[1]Lookup for use classification'!$E$1,C2103))),'[1]Lookup for use classification'!$A$1,IF(ISNUMBER(SEARCH('[1]Lookup for use classification'!$B$2,C2103)),'[1]Lookup for use classification'!$A$2,IF(ISNUMBER(SEARCH('[1]Lookup for use classification'!$B$3,C2103)),'[1]Lookup for use classification'!$A$3,IF(OR(ISNUMBER(SEARCH('[1]Lookup for use classification'!$B$4,C2103)),ISNUMBER(SEARCH('[1]Lookup for use classification'!$C$4,C2103)),ISNUMBER(SEARCH('[1]Lookup for use classification'!$D$4,C2103)),ISNUMBER(SEARCH('[1]Lookup for use classification'!$E$4,C2103))),'[1]Lookup for use classification'!$A$4,IF(OR(ISNUMBER(SEARCH('[1]Lookup for use classification'!$B$5,C2103)),ISNUMBER(SEARCH('[1]Lookup for use classification'!$C$5,C2103)),ISNUMBER(SEARCH('[1]Lookup for use classification'!$D$5,C2103))),'[1]Lookup for use classification'!$A$5,IF(OR(ISNUMBER(SEARCH('[1]Lookup for use classification'!$B$7,C2103)),ISNUMBER(SEARCH('[1]Lookup for use classification'!$C$7,C2103)),ISNUMBER(SEARCH('[1]Lookup for use classification'!$D$7,C2103))),'[1]Lookup for use classification'!$A$7,IF(OR(ISNUMBER(SEARCH('[1]Lookup for use classification'!$B$9,C2103)),ISNUMBER(SEARCH('[1]Lookup for use classification'!$C$9,C2103)),ISNUMBER(SEARCH('[1]Lookup for use classification'!$D$9,C2103)),ISNUMBER(SEARCH('[1]Lookup for use classification'!$E$9,C2103)),ISNUMBER(SEARCH('[1]Lookup for use classification'!$F$9,C2103)),ISNUMBER(SEARCH('[1]Lookup for use classification'!$G$9,C2103)),ISNUMBER(SEARCH('[1]Lookup for use classification'!$H$9,C2103)),ISNUMBER(SEARCH('[1]Lookup for use classification'!$I$9,C2103)),ISNUMBER(SEARCH('[1]Lookup for use classification'!$J$9,C2103)),ISNUMBER(SEARCH('[1]Lookup for use classification'!$K$9,C2103))),'[1]Lookup for use classification'!$A$9,IF(OR(ISNUMBER(SEARCH('[1]Lookup for use classification'!$B$10,C2103)),ISNUMBER(SEARCH('[1]Lookup for use classification'!$C$10,C2103)),ISNUMBER(SEARCH('[1]Lookup for use classification'!$D$10,C2103)),ISNUMBER(SEARCH('[1]Lookup for use classification'!$E$10,C2103)),ISNUMBER(SEARCH('[1]Lookup for use classification'!$F$10,C2103)),ISNUMBER(SEARCH('[1]Lookup for use classification'!$G$10,C2103))),'[1]Lookup for use classification'!$A$10,IF(OR(ISNUMBER(SEARCH('[1]Lookup for use classification'!$B$11,C2103)),ISNUMBER(SEARCH('[1]Lookup for use classification'!$C$11,C2103))),'[1]Lookup for use classification'!$A$11,IF(OR(ISNUMBER(SEARCH('[1]Lookup for use classification'!$B$12,C2103)),ISNUMBER(SEARCH('[1]Lookup for use classification'!$C$12,C2103))),'[1]Lookup for use classification'!$A$12,IF(OR(ISNUMBER(SEARCH('[1]Lookup for use classification'!$B$13,C2103)),ISNUMBER(SEARCH('[1]Lookup for use classification'!$C$13,C2103)),ISNUMBER(SEARCH('[1]Lookup for use classification'!$D$13,C2103)),,ISNUMBER(SEARCH('[1]Lookup for use classification'!$C$13,C2103)),ISNUMBER(SEARCH('[1]Lookup for use classification'!$E$13,C2103))),'[1]Lookup for use classification'!$A$13,IF(OR(ISNUMBER(SEARCH('[1]Lookup for use classification'!$B$14,C2103)),ISNUMBER(SEARCH('[1]Lookup for use classification'!$C$14,C2103))),'[1]Lookup for use classification'!$A$14,"Other"))))))))))))</f>
        <v>Other</v>
      </c>
      <c r="E2103" s="245">
        <v>0</v>
      </c>
      <c r="F2103" s="224"/>
      <c r="G2103" s="224"/>
    </row>
    <row r="2104" spans="1:7" hidden="1">
      <c r="A2104" s="187" t="s">
        <v>4480</v>
      </c>
      <c r="B2104" s="167" t="s">
        <v>6425</v>
      </c>
      <c r="C2104" s="244" t="s">
        <v>6290</v>
      </c>
      <c r="D2104" s="6" t="str">
        <f>IF(OR(ISNUMBER(SEARCH('[1]Lookup for use classification'!$B$1,C2104)),ISNUMBER(SEARCH('[1]Lookup for use classification'!$C$1,C2104)),ISNUMBER(SEARCH('[1]Lookup for use classification'!$D$1,C2104)),ISNUMBER(SEARCH('[1]Lookup for use classification'!$E$1,C2104))),'[1]Lookup for use classification'!$A$1,IF(ISNUMBER(SEARCH('[1]Lookup for use classification'!$B$2,C2104)),'[1]Lookup for use classification'!$A$2,IF(ISNUMBER(SEARCH('[1]Lookup for use classification'!$B$3,C2104)),'[1]Lookup for use classification'!$A$3,IF(OR(ISNUMBER(SEARCH('[1]Lookup for use classification'!$B$4,C2104)),ISNUMBER(SEARCH('[1]Lookup for use classification'!$C$4,C2104)),ISNUMBER(SEARCH('[1]Lookup for use classification'!$D$4,C2104)),ISNUMBER(SEARCH('[1]Lookup for use classification'!$E$4,C2104))),'[1]Lookup for use classification'!$A$4,IF(OR(ISNUMBER(SEARCH('[1]Lookup for use classification'!$B$5,C2104)),ISNUMBER(SEARCH('[1]Lookup for use classification'!$C$5,C2104)),ISNUMBER(SEARCH('[1]Lookup for use classification'!$D$5,C2104))),'[1]Lookup for use classification'!$A$5,IF(OR(ISNUMBER(SEARCH('[1]Lookup for use classification'!$B$7,C2104)),ISNUMBER(SEARCH('[1]Lookup for use classification'!$C$7,C2104)),ISNUMBER(SEARCH('[1]Lookup for use classification'!$D$7,C2104))),'[1]Lookup for use classification'!$A$7,IF(OR(ISNUMBER(SEARCH('[1]Lookup for use classification'!$B$9,C2104)),ISNUMBER(SEARCH('[1]Lookup for use classification'!$C$9,C2104)),ISNUMBER(SEARCH('[1]Lookup for use classification'!$D$9,C2104)),ISNUMBER(SEARCH('[1]Lookup for use classification'!$E$9,C2104)),ISNUMBER(SEARCH('[1]Lookup for use classification'!$F$9,C2104)),ISNUMBER(SEARCH('[1]Lookup for use classification'!$G$9,C2104)),ISNUMBER(SEARCH('[1]Lookup for use classification'!$H$9,C2104)),ISNUMBER(SEARCH('[1]Lookup for use classification'!$I$9,C2104)),ISNUMBER(SEARCH('[1]Lookup for use classification'!$J$9,C2104)),ISNUMBER(SEARCH('[1]Lookup for use classification'!$K$9,C2104))),'[1]Lookup for use classification'!$A$9,IF(OR(ISNUMBER(SEARCH('[1]Lookup for use classification'!$B$10,C2104)),ISNUMBER(SEARCH('[1]Lookup for use classification'!$C$10,C2104)),ISNUMBER(SEARCH('[1]Lookup for use classification'!$D$10,C2104)),ISNUMBER(SEARCH('[1]Lookup for use classification'!$E$10,C2104)),ISNUMBER(SEARCH('[1]Lookup for use classification'!$F$10,C2104)),ISNUMBER(SEARCH('[1]Lookup for use classification'!$G$10,C2104))),'[1]Lookup for use classification'!$A$10,IF(OR(ISNUMBER(SEARCH('[1]Lookup for use classification'!$B$11,C2104)),ISNUMBER(SEARCH('[1]Lookup for use classification'!$C$11,C2104))),'[1]Lookup for use classification'!$A$11,IF(OR(ISNUMBER(SEARCH('[1]Lookup for use classification'!$B$12,C2104)),ISNUMBER(SEARCH('[1]Lookup for use classification'!$C$12,C2104))),'[1]Lookup for use classification'!$A$12,IF(OR(ISNUMBER(SEARCH('[1]Lookup for use classification'!$B$13,C2104)),ISNUMBER(SEARCH('[1]Lookup for use classification'!$C$13,C2104)),ISNUMBER(SEARCH('[1]Lookup for use classification'!$D$13,C2104)),,ISNUMBER(SEARCH('[1]Lookup for use classification'!$C$13,C2104)),ISNUMBER(SEARCH('[1]Lookup for use classification'!$E$13,C2104))),'[1]Lookup for use classification'!$A$13,IF(OR(ISNUMBER(SEARCH('[1]Lookup for use classification'!$B$14,C2104)),ISNUMBER(SEARCH('[1]Lookup for use classification'!$C$14,C2104))),'[1]Lookup for use classification'!$A$14,"Other"))))))))))))</f>
        <v>Other</v>
      </c>
      <c r="E2104" s="245">
        <v>0</v>
      </c>
      <c r="F2104" s="224"/>
      <c r="G2104" s="224"/>
    </row>
    <row r="2105" spans="1:7" hidden="1">
      <c r="A2105" s="187" t="s">
        <v>4480</v>
      </c>
      <c r="B2105" s="167" t="s">
        <v>6425</v>
      </c>
      <c r="C2105" s="244" t="s">
        <v>6359</v>
      </c>
      <c r="D2105" s="6" t="str">
        <f>IF(OR(ISNUMBER(SEARCH('[1]Lookup for use classification'!$B$1,C2105)),ISNUMBER(SEARCH('[1]Lookup for use classification'!$C$1,C2105)),ISNUMBER(SEARCH('[1]Lookup for use classification'!$D$1,C2105)),ISNUMBER(SEARCH('[1]Lookup for use classification'!$E$1,C2105))),'[1]Lookup for use classification'!$A$1,IF(ISNUMBER(SEARCH('[1]Lookup for use classification'!$B$2,C2105)),'[1]Lookup for use classification'!$A$2,IF(ISNUMBER(SEARCH('[1]Lookup for use classification'!$B$3,C2105)),'[1]Lookup for use classification'!$A$3,IF(OR(ISNUMBER(SEARCH('[1]Lookup for use classification'!$B$4,C2105)),ISNUMBER(SEARCH('[1]Lookup for use classification'!$C$4,C2105)),ISNUMBER(SEARCH('[1]Lookup for use classification'!$D$4,C2105)),ISNUMBER(SEARCH('[1]Lookup for use classification'!$E$4,C2105))),'[1]Lookup for use classification'!$A$4,IF(OR(ISNUMBER(SEARCH('[1]Lookup for use classification'!$B$5,C2105)),ISNUMBER(SEARCH('[1]Lookup for use classification'!$C$5,C2105)),ISNUMBER(SEARCH('[1]Lookup for use classification'!$D$5,C2105))),'[1]Lookup for use classification'!$A$5,IF(OR(ISNUMBER(SEARCH('[1]Lookup for use classification'!$B$7,C2105)),ISNUMBER(SEARCH('[1]Lookup for use classification'!$C$7,C2105)),ISNUMBER(SEARCH('[1]Lookup for use classification'!$D$7,C2105))),'[1]Lookup for use classification'!$A$7,IF(OR(ISNUMBER(SEARCH('[1]Lookup for use classification'!$B$9,C2105)),ISNUMBER(SEARCH('[1]Lookup for use classification'!$C$9,C2105)),ISNUMBER(SEARCH('[1]Lookup for use classification'!$D$9,C2105)),ISNUMBER(SEARCH('[1]Lookup for use classification'!$E$9,C2105)),ISNUMBER(SEARCH('[1]Lookup for use classification'!$F$9,C2105)),ISNUMBER(SEARCH('[1]Lookup for use classification'!$G$9,C2105)),ISNUMBER(SEARCH('[1]Lookup for use classification'!$H$9,C2105)),ISNUMBER(SEARCH('[1]Lookup for use classification'!$I$9,C2105)),ISNUMBER(SEARCH('[1]Lookup for use classification'!$J$9,C2105)),ISNUMBER(SEARCH('[1]Lookup for use classification'!$K$9,C2105))),'[1]Lookup for use classification'!$A$9,IF(OR(ISNUMBER(SEARCH('[1]Lookup for use classification'!$B$10,C2105)),ISNUMBER(SEARCH('[1]Lookup for use classification'!$C$10,C2105)),ISNUMBER(SEARCH('[1]Lookup for use classification'!$D$10,C2105)),ISNUMBER(SEARCH('[1]Lookup for use classification'!$E$10,C2105)),ISNUMBER(SEARCH('[1]Lookup for use classification'!$F$10,C2105)),ISNUMBER(SEARCH('[1]Lookup for use classification'!$G$10,C2105))),'[1]Lookup for use classification'!$A$10,IF(OR(ISNUMBER(SEARCH('[1]Lookup for use classification'!$B$11,C2105)),ISNUMBER(SEARCH('[1]Lookup for use classification'!$C$11,C2105))),'[1]Lookup for use classification'!$A$11,IF(OR(ISNUMBER(SEARCH('[1]Lookup for use classification'!$B$12,C2105)),ISNUMBER(SEARCH('[1]Lookup for use classification'!$C$12,C2105))),'[1]Lookup for use classification'!$A$12,IF(OR(ISNUMBER(SEARCH('[1]Lookup for use classification'!$B$13,C2105)),ISNUMBER(SEARCH('[1]Lookup for use classification'!$C$13,C2105)),ISNUMBER(SEARCH('[1]Lookup for use classification'!$D$13,C2105)),,ISNUMBER(SEARCH('[1]Lookup for use classification'!$C$13,C2105)),ISNUMBER(SEARCH('[1]Lookup for use classification'!$E$13,C2105))),'[1]Lookup for use classification'!$A$13,IF(OR(ISNUMBER(SEARCH('[1]Lookup for use classification'!$B$14,C2105)),ISNUMBER(SEARCH('[1]Lookup for use classification'!$C$14,C2105))),'[1]Lookup for use classification'!$A$14,"Other"))))))))))))</f>
        <v>Other</v>
      </c>
      <c r="E2105" s="245">
        <v>0</v>
      </c>
      <c r="F2105" s="224"/>
      <c r="G2105" s="224"/>
    </row>
    <row r="2106" spans="1:7" hidden="1">
      <c r="A2106" s="187" t="s">
        <v>4480</v>
      </c>
      <c r="B2106" s="167" t="s">
        <v>6425</v>
      </c>
      <c r="C2106" s="244" t="s">
        <v>6359</v>
      </c>
      <c r="D2106" s="6" t="str">
        <f>IF(OR(ISNUMBER(SEARCH('[1]Lookup for use classification'!$B$1,C2106)),ISNUMBER(SEARCH('[1]Lookup for use classification'!$C$1,C2106)),ISNUMBER(SEARCH('[1]Lookup for use classification'!$D$1,C2106)),ISNUMBER(SEARCH('[1]Lookup for use classification'!$E$1,C2106))),'[1]Lookup for use classification'!$A$1,IF(ISNUMBER(SEARCH('[1]Lookup for use classification'!$B$2,C2106)),'[1]Lookup for use classification'!$A$2,IF(ISNUMBER(SEARCH('[1]Lookup for use classification'!$B$3,C2106)),'[1]Lookup for use classification'!$A$3,IF(OR(ISNUMBER(SEARCH('[1]Lookup for use classification'!$B$4,C2106)),ISNUMBER(SEARCH('[1]Lookup for use classification'!$C$4,C2106)),ISNUMBER(SEARCH('[1]Lookup for use classification'!$D$4,C2106)),ISNUMBER(SEARCH('[1]Lookup for use classification'!$E$4,C2106))),'[1]Lookup for use classification'!$A$4,IF(OR(ISNUMBER(SEARCH('[1]Lookup for use classification'!$B$5,C2106)),ISNUMBER(SEARCH('[1]Lookup for use classification'!$C$5,C2106)),ISNUMBER(SEARCH('[1]Lookup for use classification'!$D$5,C2106))),'[1]Lookup for use classification'!$A$5,IF(OR(ISNUMBER(SEARCH('[1]Lookup for use classification'!$B$7,C2106)),ISNUMBER(SEARCH('[1]Lookup for use classification'!$C$7,C2106)),ISNUMBER(SEARCH('[1]Lookup for use classification'!$D$7,C2106))),'[1]Lookup for use classification'!$A$7,IF(OR(ISNUMBER(SEARCH('[1]Lookup for use classification'!$B$9,C2106)),ISNUMBER(SEARCH('[1]Lookup for use classification'!$C$9,C2106)),ISNUMBER(SEARCH('[1]Lookup for use classification'!$D$9,C2106)),ISNUMBER(SEARCH('[1]Lookup for use classification'!$E$9,C2106)),ISNUMBER(SEARCH('[1]Lookup for use classification'!$F$9,C2106)),ISNUMBER(SEARCH('[1]Lookup for use classification'!$G$9,C2106)),ISNUMBER(SEARCH('[1]Lookup for use classification'!$H$9,C2106)),ISNUMBER(SEARCH('[1]Lookup for use classification'!$I$9,C2106)),ISNUMBER(SEARCH('[1]Lookup for use classification'!$J$9,C2106)),ISNUMBER(SEARCH('[1]Lookup for use classification'!$K$9,C2106))),'[1]Lookup for use classification'!$A$9,IF(OR(ISNUMBER(SEARCH('[1]Lookup for use classification'!$B$10,C2106)),ISNUMBER(SEARCH('[1]Lookup for use classification'!$C$10,C2106)),ISNUMBER(SEARCH('[1]Lookup for use classification'!$D$10,C2106)),ISNUMBER(SEARCH('[1]Lookup for use classification'!$E$10,C2106)),ISNUMBER(SEARCH('[1]Lookup for use classification'!$F$10,C2106)),ISNUMBER(SEARCH('[1]Lookup for use classification'!$G$10,C2106))),'[1]Lookup for use classification'!$A$10,IF(OR(ISNUMBER(SEARCH('[1]Lookup for use classification'!$B$11,C2106)),ISNUMBER(SEARCH('[1]Lookup for use classification'!$C$11,C2106))),'[1]Lookup for use classification'!$A$11,IF(OR(ISNUMBER(SEARCH('[1]Lookup for use classification'!$B$12,C2106)),ISNUMBER(SEARCH('[1]Lookup for use classification'!$C$12,C2106))),'[1]Lookup for use classification'!$A$12,IF(OR(ISNUMBER(SEARCH('[1]Lookup for use classification'!$B$13,C2106)),ISNUMBER(SEARCH('[1]Lookup for use classification'!$C$13,C2106)),ISNUMBER(SEARCH('[1]Lookup for use classification'!$D$13,C2106)),,ISNUMBER(SEARCH('[1]Lookup for use classification'!$C$13,C2106)),ISNUMBER(SEARCH('[1]Lookup for use classification'!$E$13,C2106))),'[1]Lookup for use classification'!$A$13,IF(OR(ISNUMBER(SEARCH('[1]Lookup for use classification'!$B$14,C2106)),ISNUMBER(SEARCH('[1]Lookup for use classification'!$C$14,C2106))),'[1]Lookup for use classification'!$A$14,"Other"))))))))))))</f>
        <v>Other</v>
      </c>
      <c r="E2106" s="245">
        <v>0</v>
      </c>
      <c r="F2106" s="224"/>
      <c r="G2106" s="224"/>
    </row>
    <row r="2107" spans="1:7" hidden="1">
      <c r="A2107" s="187" t="s">
        <v>4480</v>
      </c>
      <c r="B2107" s="167" t="s">
        <v>6425</v>
      </c>
      <c r="C2107" s="244" t="s">
        <v>6281</v>
      </c>
      <c r="D2107" s="6" t="str">
        <f>IF(OR(ISNUMBER(SEARCH('[1]Lookup for use classification'!$B$1,C2107)),ISNUMBER(SEARCH('[1]Lookup for use classification'!$C$1,C2107)),ISNUMBER(SEARCH('[1]Lookup for use classification'!$D$1,C2107)),ISNUMBER(SEARCH('[1]Lookup for use classification'!$E$1,C2107))),'[1]Lookup for use classification'!$A$1,IF(ISNUMBER(SEARCH('[1]Lookup for use classification'!$B$2,C2107)),'[1]Lookup for use classification'!$A$2,IF(ISNUMBER(SEARCH('[1]Lookup for use classification'!$B$3,C2107)),'[1]Lookup for use classification'!$A$3,IF(OR(ISNUMBER(SEARCH('[1]Lookup for use classification'!$B$4,C2107)),ISNUMBER(SEARCH('[1]Lookup for use classification'!$C$4,C2107)),ISNUMBER(SEARCH('[1]Lookup for use classification'!$D$4,C2107)),ISNUMBER(SEARCH('[1]Lookup for use classification'!$E$4,C2107))),'[1]Lookup for use classification'!$A$4,IF(OR(ISNUMBER(SEARCH('[1]Lookup for use classification'!$B$5,C2107)),ISNUMBER(SEARCH('[1]Lookup for use classification'!$C$5,C2107)),ISNUMBER(SEARCH('[1]Lookup for use classification'!$D$5,C2107))),'[1]Lookup for use classification'!$A$5,IF(OR(ISNUMBER(SEARCH('[1]Lookup for use classification'!$B$7,C2107)),ISNUMBER(SEARCH('[1]Lookup for use classification'!$C$7,C2107)),ISNUMBER(SEARCH('[1]Lookup for use classification'!$D$7,C2107))),'[1]Lookup for use classification'!$A$7,IF(OR(ISNUMBER(SEARCH('[1]Lookup for use classification'!$B$9,C2107)),ISNUMBER(SEARCH('[1]Lookup for use classification'!$C$9,C2107)),ISNUMBER(SEARCH('[1]Lookup for use classification'!$D$9,C2107)),ISNUMBER(SEARCH('[1]Lookup for use classification'!$E$9,C2107)),ISNUMBER(SEARCH('[1]Lookup for use classification'!$F$9,C2107)),ISNUMBER(SEARCH('[1]Lookup for use classification'!$G$9,C2107)),ISNUMBER(SEARCH('[1]Lookup for use classification'!$H$9,C2107)),ISNUMBER(SEARCH('[1]Lookup for use classification'!$I$9,C2107)),ISNUMBER(SEARCH('[1]Lookup for use classification'!$J$9,C2107)),ISNUMBER(SEARCH('[1]Lookup for use classification'!$K$9,C2107))),'[1]Lookup for use classification'!$A$9,IF(OR(ISNUMBER(SEARCH('[1]Lookup for use classification'!$B$10,C2107)),ISNUMBER(SEARCH('[1]Lookup for use classification'!$C$10,C2107)),ISNUMBER(SEARCH('[1]Lookup for use classification'!$D$10,C2107)),ISNUMBER(SEARCH('[1]Lookup for use classification'!$E$10,C2107)),ISNUMBER(SEARCH('[1]Lookup for use classification'!$F$10,C2107)),ISNUMBER(SEARCH('[1]Lookup for use classification'!$G$10,C2107))),'[1]Lookup for use classification'!$A$10,IF(OR(ISNUMBER(SEARCH('[1]Lookup for use classification'!$B$11,C2107)),ISNUMBER(SEARCH('[1]Lookup for use classification'!$C$11,C2107))),'[1]Lookup for use classification'!$A$11,IF(OR(ISNUMBER(SEARCH('[1]Lookup for use classification'!$B$12,C2107)),ISNUMBER(SEARCH('[1]Lookup for use classification'!$C$12,C2107))),'[1]Lookup for use classification'!$A$12,IF(OR(ISNUMBER(SEARCH('[1]Lookup for use classification'!$B$13,C2107)),ISNUMBER(SEARCH('[1]Lookup for use classification'!$C$13,C2107)),ISNUMBER(SEARCH('[1]Lookup for use classification'!$D$13,C2107)),,ISNUMBER(SEARCH('[1]Lookup for use classification'!$C$13,C2107)),ISNUMBER(SEARCH('[1]Lookup for use classification'!$E$13,C2107))),'[1]Lookup for use classification'!$A$13,IF(OR(ISNUMBER(SEARCH('[1]Lookup for use classification'!$B$14,C2107)),ISNUMBER(SEARCH('[1]Lookup for use classification'!$C$14,C2107))),'[1]Lookup for use classification'!$A$14,"Other"))))))))))))</f>
        <v>Other</v>
      </c>
      <c r="E2107" s="245">
        <v>0</v>
      </c>
      <c r="F2107" s="224"/>
      <c r="G2107" s="224"/>
    </row>
    <row r="2108" spans="1:7" hidden="1">
      <c r="A2108" s="187" t="s">
        <v>4480</v>
      </c>
      <c r="B2108" s="167" t="s">
        <v>6425</v>
      </c>
      <c r="C2108" s="244" t="s">
        <v>6419</v>
      </c>
      <c r="D2108" s="6" t="str">
        <f>IF(OR(ISNUMBER(SEARCH('[1]Lookup for use classification'!$B$1,C2108)),ISNUMBER(SEARCH('[1]Lookup for use classification'!$C$1,C2108)),ISNUMBER(SEARCH('[1]Lookup for use classification'!$D$1,C2108)),ISNUMBER(SEARCH('[1]Lookup for use classification'!$E$1,C2108))),'[1]Lookup for use classification'!$A$1,IF(ISNUMBER(SEARCH('[1]Lookup for use classification'!$B$2,C2108)),'[1]Lookup for use classification'!$A$2,IF(ISNUMBER(SEARCH('[1]Lookup for use classification'!$B$3,C2108)),'[1]Lookup for use classification'!$A$3,IF(OR(ISNUMBER(SEARCH('[1]Lookup for use classification'!$B$4,C2108)),ISNUMBER(SEARCH('[1]Lookup for use classification'!$C$4,C2108)),ISNUMBER(SEARCH('[1]Lookup for use classification'!$D$4,C2108)),ISNUMBER(SEARCH('[1]Lookup for use classification'!$E$4,C2108))),'[1]Lookup for use classification'!$A$4,IF(OR(ISNUMBER(SEARCH('[1]Lookup for use classification'!$B$5,C2108)),ISNUMBER(SEARCH('[1]Lookup for use classification'!$C$5,C2108)),ISNUMBER(SEARCH('[1]Lookup for use classification'!$D$5,C2108))),'[1]Lookup for use classification'!$A$5,IF(OR(ISNUMBER(SEARCH('[1]Lookup for use classification'!$B$7,C2108)),ISNUMBER(SEARCH('[1]Lookup for use classification'!$C$7,C2108)),ISNUMBER(SEARCH('[1]Lookup for use classification'!$D$7,C2108))),'[1]Lookup for use classification'!$A$7,IF(OR(ISNUMBER(SEARCH('[1]Lookup for use classification'!$B$9,C2108)),ISNUMBER(SEARCH('[1]Lookup for use classification'!$C$9,C2108)),ISNUMBER(SEARCH('[1]Lookup for use classification'!$D$9,C2108)),ISNUMBER(SEARCH('[1]Lookup for use classification'!$E$9,C2108)),ISNUMBER(SEARCH('[1]Lookup for use classification'!$F$9,C2108)),ISNUMBER(SEARCH('[1]Lookup for use classification'!$G$9,C2108)),ISNUMBER(SEARCH('[1]Lookup for use classification'!$H$9,C2108)),ISNUMBER(SEARCH('[1]Lookup for use classification'!$I$9,C2108)),ISNUMBER(SEARCH('[1]Lookup for use classification'!$J$9,C2108)),ISNUMBER(SEARCH('[1]Lookup for use classification'!$K$9,C2108))),'[1]Lookup for use classification'!$A$9,IF(OR(ISNUMBER(SEARCH('[1]Lookup for use classification'!$B$10,C2108)),ISNUMBER(SEARCH('[1]Lookup for use classification'!$C$10,C2108)),ISNUMBER(SEARCH('[1]Lookup for use classification'!$D$10,C2108)),ISNUMBER(SEARCH('[1]Lookup for use classification'!$E$10,C2108)),ISNUMBER(SEARCH('[1]Lookup for use classification'!$F$10,C2108)),ISNUMBER(SEARCH('[1]Lookup for use classification'!$G$10,C2108))),'[1]Lookup for use classification'!$A$10,IF(OR(ISNUMBER(SEARCH('[1]Lookup for use classification'!$B$11,C2108)),ISNUMBER(SEARCH('[1]Lookup for use classification'!$C$11,C2108))),'[1]Lookup for use classification'!$A$11,IF(OR(ISNUMBER(SEARCH('[1]Lookup for use classification'!$B$12,C2108)),ISNUMBER(SEARCH('[1]Lookup for use classification'!$C$12,C2108))),'[1]Lookup for use classification'!$A$12,IF(OR(ISNUMBER(SEARCH('[1]Lookup for use classification'!$B$13,C2108)),ISNUMBER(SEARCH('[1]Lookup for use classification'!$C$13,C2108)),ISNUMBER(SEARCH('[1]Lookup for use classification'!$D$13,C2108)),,ISNUMBER(SEARCH('[1]Lookup for use classification'!$C$13,C2108)),ISNUMBER(SEARCH('[1]Lookup for use classification'!$E$13,C2108))),'[1]Lookup for use classification'!$A$13,IF(OR(ISNUMBER(SEARCH('[1]Lookup for use classification'!$B$14,C2108)),ISNUMBER(SEARCH('[1]Lookup for use classification'!$C$14,C2108))),'[1]Lookup for use classification'!$A$14,"Other"))))))))))))</f>
        <v>Other</v>
      </c>
      <c r="E2108" s="245">
        <v>0</v>
      </c>
      <c r="F2108" s="224"/>
      <c r="G2108" s="224"/>
    </row>
    <row r="2109" spans="1:7" hidden="1">
      <c r="A2109" s="187" t="s">
        <v>4480</v>
      </c>
      <c r="B2109" s="167" t="s">
        <v>6425</v>
      </c>
      <c r="C2109" s="244" t="s">
        <v>6361</v>
      </c>
      <c r="D2109" s="6" t="str">
        <f>IF(OR(ISNUMBER(SEARCH('[1]Lookup for use classification'!$B$1,C2109)),ISNUMBER(SEARCH('[1]Lookup for use classification'!$C$1,C2109)),ISNUMBER(SEARCH('[1]Lookup for use classification'!$D$1,C2109)),ISNUMBER(SEARCH('[1]Lookup for use classification'!$E$1,C2109))),'[1]Lookup for use classification'!$A$1,IF(ISNUMBER(SEARCH('[1]Lookup for use classification'!$B$2,C2109)),'[1]Lookup for use classification'!$A$2,IF(ISNUMBER(SEARCH('[1]Lookup for use classification'!$B$3,C2109)),'[1]Lookup for use classification'!$A$3,IF(OR(ISNUMBER(SEARCH('[1]Lookup for use classification'!$B$4,C2109)),ISNUMBER(SEARCH('[1]Lookup for use classification'!$C$4,C2109)),ISNUMBER(SEARCH('[1]Lookup for use classification'!$D$4,C2109)),ISNUMBER(SEARCH('[1]Lookup for use classification'!$E$4,C2109))),'[1]Lookup for use classification'!$A$4,IF(OR(ISNUMBER(SEARCH('[1]Lookup for use classification'!$B$5,C2109)),ISNUMBER(SEARCH('[1]Lookup for use classification'!$C$5,C2109)),ISNUMBER(SEARCH('[1]Lookup for use classification'!$D$5,C2109))),'[1]Lookup for use classification'!$A$5,IF(OR(ISNUMBER(SEARCH('[1]Lookup for use classification'!$B$7,C2109)),ISNUMBER(SEARCH('[1]Lookup for use classification'!$C$7,C2109)),ISNUMBER(SEARCH('[1]Lookup for use classification'!$D$7,C2109))),'[1]Lookup for use classification'!$A$7,IF(OR(ISNUMBER(SEARCH('[1]Lookup for use classification'!$B$9,C2109)),ISNUMBER(SEARCH('[1]Lookup for use classification'!$C$9,C2109)),ISNUMBER(SEARCH('[1]Lookup for use classification'!$D$9,C2109)),ISNUMBER(SEARCH('[1]Lookup for use classification'!$E$9,C2109)),ISNUMBER(SEARCH('[1]Lookup for use classification'!$F$9,C2109)),ISNUMBER(SEARCH('[1]Lookup for use classification'!$G$9,C2109)),ISNUMBER(SEARCH('[1]Lookup for use classification'!$H$9,C2109)),ISNUMBER(SEARCH('[1]Lookup for use classification'!$I$9,C2109)),ISNUMBER(SEARCH('[1]Lookup for use classification'!$J$9,C2109)),ISNUMBER(SEARCH('[1]Lookup for use classification'!$K$9,C2109))),'[1]Lookup for use classification'!$A$9,IF(OR(ISNUMBER(SEARCH('[1]Lookup for use classification'!$B$10,C2109)),ISNUMBER(SEARCH('[1]Lookup for use classification'!$C$10,C2109)),ISNUMBER(SEARCH('[1]Lookup for use classification'!$D$10,C2109)),ISNUMBER(SEARCH('[1]Lookup for use classification'!$E$10,C2109)),ISNUMBER(SEARCH('[1]Lookup for use classification'!$F$10,C2109)),ISNUMBER(SEARCH('[1]Lookup for use classification'!$G$10,C2109))),'[1]Lookup for use classification'!$A$10,IF(OR(ISNUMBER(SEARCH('[1]Lookup for use classification'!$B$11,C2109)),ISNUMBER(SEARCH('[1]Lookup for use classification'!$C$11,C2109))),'[1]Lookup for use classification'!$A$11,IF(OR(ISNUMBER(SEARCH('[1]Lookup for use classification'!$B$12,C2109)),ISNUMBER(SEARCH('[1]Lookup for use classification'!$C$12,C2109))),'[1]Lookup for use classification'!$A$12,IF(OR(ISNUMBER(SEARCH('[1]Lookup for use classification'!$B$13,C2109)),ISNUMBER(SEARCH('[1]Lookup for use classification'!$C$13,C2109)),ISNUMBER(SEARCH('[1]Lookup for use classification'!$D$13,C2109)),,ISNUMBER(SEARCH('[1]Lookup for use classification'!$C$13,C2109)),ISNUMBER(SEARCH('[1]Lookup for use classification'!$E$13,C2109))),'[1]Lookup for use classification'!$A$13,IF(OR(ISNUMBER(SEARCH('[1]Lookup for use classification'!$B$14,C2109)),ISNUMBER(SEARCH('[1]Lookup for use classification'!$C$14,C2109))),'[1]Lookup for use classification'!$A$14,"Other"))))))))))))</f>
        <v>Other</v>
      </c>
      <c r="E2109" s="245">
        <v>0</v>
      </c>
      <c r="F2109" s="224"/>
      <c r="G2109" s="224"/>
    </row>
    <row r="2110" spans="1:7" hidden="1">
      <c r="A2110" s="187" t="s">
        <v>4480</v>
      </c>
      <c r="B2110" s="167" t="s">
        <v>6425</v>
      </c>
      <c r="C2110" s="244" t="s">
        <v>6276</v>
      </c>
      <c r="D2110" s="6" t="str">
        <f>IF(OR(ISNUMBER(SEARCH('[1]Lookup for use classification'!$B$1,C2110)),ISNUMBER(SEARCH('[1]Lookup for use classification'!$C$1,C2110)),ISNUMBER(SEARCH('[1]Lookup for use classification'!$D$1,C2110)),ISNUMBER(SEARCH('[1]Lookup for use classification'!$E$1,C2110))),'[1]Lookup for use classification'!$A$1,IF(ISNUMBER(SEARCH('[1]Lookup for use classification'!$B$2,C2110)),'[1]Lookup for use classification'!$A$2,IF(ISNUMBER(SEARCH('[1]Lookup for use classification'!$B$3,C2110)),'[1]Lookup for use classification'!$A$3,IF(OR(ISNUMBER(SEARCH('[1]Lookup for use classification'!$B$4,C2110)),ISNUMBER(SEARCH('[1]Lookup for use classification'!$C$4,C2110)),ISNUMBER(SEARCH('[1]Lookup for use classification'!$D$4,C2110)),ISNUMBER(SEARCH('[1]Lookup for use classification'!$E$4,C2110))),'[1]Lookup for use classification'!$A$4,IF(OR(ISNUMBER(SEARCH('[1]Lookup for use classification'!$B$5,C2110)),ISNUMBER(SEARCH('[1]Lookup for use classification'!$C$5,C2110)),ISNUMBER(SEARCH('[1]Lookup for use classification'!$D$5,C2110))),'[1]Lookup for use classification'!$A$5,IF(OR(ISNUMBER(SEARCH('[1]Lookup for use classification'!$B$7,C2110)),ISNUMBER(SEARCH('[1]Lookup for use classification'!$C$7,C2110)),ISNUMBER(SEARCH('[1]Lookup for use classification'!$D$7,C2110))),'[1]Lookup for use classification'!$A$7,IF(OR(ISNUMBER(SEARCH('[1]Lookup for use classification'!$B$9,C2110)),ISNUMBER(SEARCH('[1]Lookup for use classification'!$C$9,C2110)),ISNUMBER(SEARCH('[1]Lookup for use classification'!$D$9,C2110)),ISNUMBER(SEARCH('[1]Lookup for use classification'!$E$9,C2110)),ISNUMBER(SEARCH('[1]Lookup for use classification'!$F$9,C2110)),ISNUMBER(SEARCH('[1]Lookup for use classification'!$G$9,C2110)),ISNUMBER(SEARCH('[1]Lookup for use classification'!$H$9,C2110)),ISNUMBER(SEARCH('[1]Lookup for use classification'!$I$9,C2110)),ISNUMBER(SEARCH('[1]Lookup for use classification'!$J$9,C2110)),ISNUMBER(SEARCH('[1]Lookup for use classification'!$K$9,C2110))),'[1]Lookup for use classification'!$A$9,IF(OR(ISNUMBER(SEARCH('[1]Lookup for use classification'!$B$10,C2110)),ISNUMBER(SEARCH('[1]Lookup for use classification'!$C$10,C2110)),ISNUMBER(SEARCH('[1]Lookup for use classification'!$D$10,C2110)),ISNUMBER(SEARCH('[1]Lookup for use classification'!$E$10,C2110)),ISNUMBER(SEARCH('[1]Lookup for use classification'!$F$10,C2110)),ISNUMBER(SEARCH('[1]Lookup for use classification'!$G$10,C2110))),'[1]Lookup for use classification'!$A$10,IF(OR(ISNUMBER(SEARCH('[1]Lookup for use classification'!$B$11,C2110)),ISNUMBER(SEARCH('[1]Lookup for use classification'!$C$11,C2110))),'[1]Lookup for use classification'!$A$11,IF(OR(ISNUMBER(SEARCH('[1]Lookup for use classification'!$B$12,C2110)),ISNUMBER(SEARCH('[1]Lookup for use classification'!$C$12,C2110))),'[1]Lookup for use classification'!$A$12,IF(OR(ISNUMBER(SEARCH('[1]Lookup for use classification'!$B$13,C2110)),ISNUMBER(SEARCH('[1]Lookup for use classification'!$C$13,C2110)),ISNUMBER(SEARCH('[1]Lookup for use classification'!$D$13,C2110)),,ISNUMBER(SEARCH('[1]Lookup for use classification'!$C$13,C2110)),ISNUMBER(SEARCH('[1]Lookup for use classification'!$E$13,C2110))),'[1]Lookup for use classification'!$A$13,IF(OR(ISNUMBER(SEARCH('[1]Lookup for use classification'!$B$14,C2110)),ISNUMBER(SEARCH('[1]Lookup for use classification'!$C$14,C2110))),'[1]Lookup for use classification'!$A$14,"Other"))))))))))))</f>
        <v>Other</v>
      </c>
      <c r="E2110" s="245">
        <v>0</v>
      </c>
      <c r="F2110" s="224"/>
      <c r="G2110" s="224"/>
    </row>
    <row r="2111" spans="1:7" hidden="1">
      <c r="A2111" s="187" t="s">
        <v>4480</v>
      </c>
      <c r="B2111" s="167" t="s">
        <v>6425</v>
      </c>
      <c r="C2111" s="244" t="s">
        <v>6289</v>
      </c>
      <c r="D2111" s="6" t="str">
        <f>IF(OR(ISNUMBER(SEARCH('[1]Lookup for use classification'!$B$1,C2111)),ISNUMBER(SEARCH('[1]Lookup for use classification'!$C$1,C2111)),ISNUMBER(SEARCH('[1]Lookup for use classification'!$D$1,C2111)),ISNUMBER(SEARCH('[1]Lookup for use classification'!$E$1,C2111))),'[1]Lookup for use classification'!$A$1,IF(ISNUMBER(SEARCH('[1]Lookup for use classification'!$B$2,C2111)),'[1]Lookup for use classification'!$A$2,IF(ISNUMBER(SEARCH('[1]Lookup for use classification'!$B$3,C2111)),'[1]Lookup for use classification'!$A$3,IF(OR(ISNUMBER(SEARCH('[1]Lookup for use classification'!$B$4,C2111)),ISNUMBER(SEARCH('[1]Lookup for use classification'!$C$4,C2111)),ISNUMBER(SEARCH('[1]Lookup for use classification'!$D$4,C2111)),ISNUMBER(SEARCH('[1]Lookup for use classification'!$E$4,C2111))),'[1]Lookup for use classification'!$A$4,IF(OR(ISNUMBER(SEARCH('[1]Lookup for use classification'!$B$5,C2111)),ISNUMBER(SEARCH('[1]Lookup for use classification'!$C$5,C2111)),ISNUMBER(SEARCH('[1]Lookup for use classification'!$D$5,C2111))),'[1]Lookup for use classification'!$A$5,IF(OR(ISNUMBER(SEARCH('[1]Lookup for use classification'!$B$7,C2111)),ISNUMBER(SEARCH('[1]Lookup for use classification'!$C$7,C2111)),ISNUMBER(SEARCH('[1]Lookup for use classification'!$D$7,C2111))),'[1]Lookup for use classification'!$A$7,IF(OR(ISNUMBER(SEARCH('[1]Lookup for use classification'!$B$9,C2111)),ISNUMBER(SEARCH('[1]Lookup for use classification'!$C$9,C2111)),ISNUMBER(SEARCH('[1]Lookup for use classification'!$D$9,C2111)),ISNUMBER(SEARCH('[1]Lookup for use classification'!$E$9,C2111)),ISNUMBER(SEARCH('[1]Lookup for use classification'!$F$9,C2111)),ISNUMBER(SEARCH('[1]Lookup for use classification'!$G$9,C2111)),ISNUMBER(SEARCH('[1]Lookup for use classification'!$H$9,C2111)),ISNUMBER(SEARCH('[1]Lookup for use classification'!$I$9,C2111)),ISNUMBER(SEARCH('[1]Lookup for use classification'!$J$9,C2111)),ISNUMBER(SEARCH('[1]Lookup for use classification'!$K$9,C2111))),'[1]Lookup for use classification'!$A$9,IF(OR(ISNUMBER(SEARCH('[1]Lookup for use classification'!$B$10,C2111)),ISNUMBER(SEARCH('[1]Lookup for use classification'!$C$10,C2111)),ISNUMBER(SEARCH('[1]Lookup for use classification'!$D$10,C2111)),ISNUMBER(SEARCH('[1]Lookup for use classification'!$E$10,C2111)),ISNUMBER(SEARCH('[1]Lookup for use classification'!$F$10,C2111)),ISNUMBER(SEARCH('[1]Lookup for use classification'!$G$10,C2111))),'[1]Lookup for use classification'!$A$10,IF(OR(ISNUMBER(SEARCH('[1]Lookup for use classification'!$B$11,C2111)),ISNUMBER(SEARCH('[1]Lookup for use classification'!$C$11,C2111))),'[1]Lookup for use classification'!$A$11,IF(OR(ISNUMBER(SEARCH('[1]Lookup for use classification'!$B$12,C2111)),ISNUMBER(SEARCH('[1]Lookup for use classification'!$C$12,C2111))),'[1]Lookup for use classification'!$A$12,IF(OR(ISNUMBER(SEARCH('[1]Lookup for use classification'!$B$13,C2111)),ISNUMBER(SEARCH('[1]Lookup for use classification'!$C$13,C2111)),ISNUMBER(SEARCH('[1]Lookup for use classification'!$D$13,C2111)),,ISNUMBER(SEARCH('[1]Lookup for use classification'!$C$13,C2111)),ISNUMBER(SEARCH('[1]Lookup for use classification'!$E$13,C2111))),'[1]Lookup for use classification'!$A$13,IF(OR(ISNUMBER(SEARCH('[1]Lookup for use classification'!$B$14,C2111)),ISNUMBER(SEARCH('[1]Lookup for use classification'!$C$14,C2111))),'[1]Lookup for use classification'!$A$14,"Other"))))))))))))</f>
        <v>Other</v>
      </c>
      <c r="E2111" s="245">
        <v>0</v>
      </c>
      <c r="F2111" s="224"/>
      <c r="G2111" s="224"/>
    </row>
    <row r="2112" spans="1:7" hidden="1">
      <c r="A2112" s="187" t="s">
        <v>4480</v>
      </c>
      <c r="B2112" s="167" t="s">
        <v>6425</v>
      </c>
      <c r="C2112" s="244" t="s">
        <v>6244</v>
      </c>
      <c r="D2112" s="6" t="str">
        <f>IF(OR(ISNUMBER(SEARCH('[1]Lookup for use classification'!$B$1,C2112)),ISNUMBER(SEARCH('[1]Lookup for use classification'!$C$1,C2112)),ISNUMBER(SEARCH('[1]Lookup for use classification'!$D$1,C2112)),ISNUMBER(SEARCH('[1]Lookup for use classification'!$E$1,C2112))),'[1]Lookup for use classification'!$A$1,IF(ISNUMBER(SEARCH('[1]Lookup for use classification'!$B$2,C2112)),'[1]Lookup for use classification'!$A$2,IF(ISNUMBER(SEARCH('[1]Lookup for use classification'!$B$3,C2112)),'[1]Lookup for use classification'!$A$3,IF(OR(ISNUMBER(SEARCH('[1]Lookup for use classification'!$B$4,C2112)),ISNUMBER(SEARCH('[1]Lookup for use classification'!$C$4,C2112)),ISNUMBER(SEARCH('[1]Lookup for use classification'!$D$4,C2112)),ISNUMBER(SEARCH('[1]Lookup for use classification'!$E$4,C2112))),'[1]Lookup for use classification'!$A$4,IF(OR(ISNUMBER(SEARCH('[1]Lookup for use classification'!$B$5,C2112)),ISNUMBER(SEARCH('[1]Lookup for use classification'!$C$5,C2112)),ISNUMBER(SEARCH('[1]Lookup for use classification'!$D$5,C2112))),'[1]Lookup for use classification'!$A$5,IF(OR(ISNUMBER(SEARCH('[1]Lookup for use classification'!$B$7,C2112)),ISNUMBER(SEARCH('[1]Lookup for use classification'!$C$7,C2112)),ISNUMBER(SEARCH('[1]Lookup for use classification'!$D$7,C2112))),'[1]Lookup for use classification'!$A$7,IF(OR(ISNUMBER(SEARCH('[1]Lookup for use classification'!$B$9,C2112)),ISNUMBER(SEARCH('[1]Lookup for use classification'!$C$9,C2112)),ISNUMBER(SEARCH('[1]Lookup for use classification'!$D$9,C2112)),ISNUMBER(SEARCH('[1]Lookup for use classification'!$E$9,C2112)),ISNUMBER(SEARCH('[1]Lookup for use classification'!$F$9,C2112)),ISNUMBER(SEARCH('[1]Lookup for use classification'!$G$9,C2112)),ISNUMBER(SEARCH('[1]Lookup for use classification'!$H$9,C2112)),ISNUMBER(SEARCH('[1]Lookup for use classification'!$I$9,C2112)),ISNUMBER(SEARCH('[1]Lookup for use classification'!$J$9,C2112)),ISNUMBER(SEARCH('[1]Lookup for use classification'!$K$9,C2112))),'[1]Lookup for use classification'!$A$9,IF(OR(ISNUMBER(SEARCH('[1]Lookup for use classification'!$B$10,C2112)),ISNUMBER(SEARCH('[1]Lookup for use classification'!$C$10,C2112)),ISNUMBER(SEARCH('[1]Lookup for use classification'!$D$10,C2112)),ISNUMBER(SEARCH('[1]Lookup for use classification'!$E$10,C2112)),ISNUMBER(SEARCH('[1]Lookup for use classification'!$F$10,C2112)),ISNUMBER(SEARCH('[1]Lookup for use classification'!$G$10,C2112))),'[1]Lookup for use classification'!$A$10,IF(OR(ISNUMBER(SEARCH('[1]Lookup for use classification'!$B$11,C2112)),ISNUMBER(SEARCH('[1]Lookup for use classification'!$C$11,C2112))),'[1]Lookup for use classification'!$A$11,IF(OR(ISNUMBER(SEARCH('[1]Lookup for use classification'!$B$12,C2112)),ISNUMBER(SEARCH('[1]Lookup for use classification'!$C$12,C2112))),'[1]Lookup for use classification'!$A$12,IF(OR(ISNUMBER(SEARCH('[1]Lookup for use classification'!$B$13,C2112)),ISNUMBER(SEARCH('[1]Lookup for use classification'!$C$13,C2112)),ISNUMBER(SEARCH('[1]Lookup for use classification'!$D$13,C2112)),,ISNUMBER(SEARCH('[1]Lookup for use classification'!$C$13,C2112)),ISNUMBER(SEARCH('[1]Lookup for use classification'!$E$13,C2112))),'[1]Lookup for use classification'!$A$13,IF(OR(ISNUMBER(SEARCH('[1]Lookup for use classification'!$B$14,C2112)),ISNUMBER(SEARCH('[1]Lookup for use classification'!$C$14,C2112))),'[1]Lookup for use classification'!$A$14,"Other"))))))))))))</f>
        <v>Other</v>
      </c>
      <c r="E2112" s="245">
        <v>0</v>
      </c>
      <c r="F2112" s="224"/>
      <c r="G2112" s="224"/>
    </row>
    <row r="2113" spans="1:7" hidden="1">
      <c r="A2113" s="187" t="s">
        <v>4480</v>
      </c>
      <c r="B2113" s="167" t="s">
        <v>6425</v>
      </c>
      <c r="C2113" s="248" t="s">
        <v>6403</v>
      </c>
      <c r="D2113" s="6" t="str">
        <f>IF(OR(ISNUMBER(SEARCH('[1]Lookup for use classification'!$B$1,C2113)),ISNUMBER(SEARCH('[1]Lookup for use classification'!$C$1,C2113)),ISNUMBER(SEARCH('[1]Lookup for use classification'!$D$1,C2113)),ISNUMBER(SEARCH('[1]Lookup for use classification'!$E$1,C2113))),'[1]Lookup for use classification'!$A$1,IF(ISNUMBER(SEARCH('[1]Lookup for use classification'!$B$2,C2113)),'[1]Lookup for use classification'!$A$2,IF(ISNUMBER(SEARCH('[1]Lookup for use classification'!$B$3,C2113)),'[1]Lookup for use classification'!$A$3,IF(OR(ISNUMBER(SEARCH('[1]Lookup for use classification'!$B$4,C2113)),ISNUMBER(SEARCH('[1]Lookup for use classification'!$C$4,C2113)),ISNUMBER(SEARCH('[1]Lookup for use classification'!$D$4,C2113)),ISNUMBER(SEARCH('[1]Lookup for use classification'!$E$4,C2113))),'[1]Lookup for use classification'!$A$4,IF(OR(ISNUMBER(SEARCH('[1]Lookup for use classification'!$B$5,C2113)),ISNUMBER(SEARCH('[1]Lookup for use classification'!$C$5,C2113)),ISNUMBER(SEARCH('[1]Lookup for use classification'!$D$5,C2113))),'[1]Lookup for use classification'!$A$5,IF(OR(ISNUMBER(SEARCH('[1]Lookup for use classification'!$B$7,C2113)),ISNUMBER(SEARCH('[1]Lookup for use classification'!$C$7,C2113)),ISNUMBER(SEARCH('[1]Lookup for use classification'!$D$7,C2113))),'[1]Lookup for use classification'!$A$7,IF(OR(ISNUMBER(SEARCH('[1]Lookup for use classification'!$B$9,C2113)),ISNUMBER(SEARCH('[1]Lookup for use classification'!$C$9,C2113)),ISNUMBER(SEARCH('[1]Lookup for use classification'!$D$9,C2113)),ISNUMBER(SEARCH('[1]Lookup for use classification'!$E$9,C2113)),ISNUMBER(SEARCH('[1]Lookup for use classification'!$F$9,C2113)),ISNUMBER(SEARCH('[1]Lookup for use classification'!$G$9,C2113)),ISNUMBER(SEARCH('[1]Lookup for use classification'!$H$9,C2113)),ISNUMBER(SEARCH('[1]Lookup for use classification'!$I$9,C2113)),ISNUMBER(SEARCH('[1]Lookup for use classification'!$J$9,C2113)),ISNUMBER(SEARCH('[1]Lookup for use classification'!$K$9,C2113))),'[1]Lookup for use classification'!$A$9,IF(OR(ISNUMBER(SEARCH('[1]Lookup for use classification'!$B$10,C2113)),ISNUMBER(SEARCH('[1]Lookup for use classification'!$C$10,C2113)),ISNUMBER(SEARCH('[1]Lookup for use classification'!$D$10,C2113)),ISNUMBER(SEARCH('[1]Lookup for use classification'!$E$10,C2113)),ISNUMBER(SEARCH('[1]Lookup for use classification'!$F$10,C2113)),ISNUMBER(SEARCH('[1]Lookup for use classification'!$G$10,C2113))),'[1]Lookup for use classification'!$A$10,IF(OR(ISNUMBER(SEARCH('[1]Lookup for use classification'!$B$11,C2113)),ISNUMBER(SEARCH('[1]Lookup for use classification'!$C$11,C2113))),'[1]Lookup for use classification'!$A$11,IF(OR(ISNUMBER(SEARCH('[1]Lookup for use classification'!$B$12,C2113)),ISNUMBER(SEARCH('[1]Lookup for use classification'!$C$12,C2113))),'[1]Lookup for use classification'!$A$12,IF(OR(ISNUMBER(SEARCH('[1]Lookup for use classification'!$B$13,C2113)),ISNUMBER(SEARCH('[1]Lookup for use classification'!$C$13,C2113)),ISNUMBER(SEARCH('[1]Lookup for use classification'!$D$13,C2113)),,ISNUMBER(SEARCH('[1]Lookup for use classification'!$C$13,C2113)),ISNUMBER(SEARCH('[1]Lookup for use classification'!$E$13,C2113))),'[1]Lookup for use classification'!$A$13,IF(OR(ISNUMBER(SEARCH('[1]Lookup for use classification'!$B$14,C2113)),ISNUMBER(SEARCH('[1]Lookup for use classification'!$C$14,C2113))),'[1]Lookup for use classification'!$A$14,"Other"))))))))))))</f>
        <v>Other</v>
      </c>
      <c r="E2113" s="249">
        <v>0</v>
      </c>
      <c r="F2113" s="222"/>
      <c r="G2113" s="222"/>
    </row>
    <row r="2114" spans="1:7" hidden="1">
      <c r="A2114" s="187" t="s">
        <v>4480</v>
      </c>
      <c r="B2114" s="167" t="s">
        <v>6425</v>
      </c>
      <c r="C2114" s="244" t="s">
        <v>6403</v>
      </c>
      <c r="D2114" s="6" t="str">
        <f>IF(OR(ISNUMBER(SEARCH('[1]Lookup for use classification'!$B$1,C2114)),ISNUMBER(SEARCH('[1]Lookup for use classification'!$C$1,C2114)),ISNUMBER(SEARCH('[1]Lookup for use classification'!$D$1,C2114)),ISNUMBER(SEARCH('[1]Lookup for use classification'!$E$1,C2114))),'[1]Lookup for use classification'!$A$1,IF(ISNUMBER(SEARCH('[1]Lookup for use classification'!$B$2,C2114)),'[1]Lookup for use classification'!$A$2,IF(ISNUMBER(SEARCH('[1]Lookup for use classification'!$B$3,C2114)),'[1]Lookup for use classification'!$A$3,IF(OR(ISNUMBER(SEARCH('[1]Lookup for use classification'!$B$4,C2114)),ISNUMBER(SEARCH('[1]Lookup for use classification'!$C$4,C2114)),ISNUMBER(SEARCH('[1]Lookup for use classification'!$D$4,C2114)),ISNUMBER(SEARCH('[1]Lookup for use classification'!$E$4,C2114))),'[1]Lookup for use classification'!$A$4,IF(OR(ISNUMBER(SEARCH('[1]Lookup for use classification'!$B$5,C2114)),ISNUMBER(SEARCH('[1]Lookup for use classification'!$C$5,C2114)),ISNUMBER(SEARCH('[1]Lookup for use classification'!$D$5,C2114))),'[1]Lookup for use classification'!$A$5,IF(OR(ISNUMBER(SEARCH('[1]Lookup for use classification'!$B$7,C2114)),ISNUMBER(SEARCH('[1]Lookup for use classification'!$C$7,C2114)),ISNUMBER(SEARCH('[1]Lookup for use classification'!$D$7,C2114))),'[1]Lookup for use classification'!$A$7,IF(OR(ISNUMBER(SEARCH('[1]Lookup for use classification'!$B$9,C2114)),ISNUMBER(SEARCH('[1]Lookup for use classification'!$C$9,C2114)),ISNUMBER(SEARCH('[1]Lookup for use classification'!$D$9,C2114)),ISNUMBER(SEARCH('[1]Lookup for use classification'!$E$9,C2114)),ISNUMBER(SEARCH('[1]Lookup for use classification'!$F$9,C2114)),ISNUMBER(SEARCH('[1]Lookup for use classification'!$G$9,C2114)),ISNUMBER(SEARCH('[1]Lookup for use classification'!$H$9,C2114)),ISNUMBER(SEARCH('[1]Lookup for use classification'!$I$9,C2114)),ISNUMBER(SEARCH('[1]Lookup for use classification'!$J$9,C2114)),ISNUMBER(SEARCH('[1]Lookup for use classification'!$K$9,C2114))),'[1]Lookup for use classification'!$A$9,IF(OR(ISNUMBER(SEARCH('[1]Lookup for use classification'!$B$10,C2114)),ISNUMBER(SEARCH('[1]Lookup for use classification'!$C$10,C2114)),ISNUMBER(SEARCH('[1]Lookup for use classification'!$D$10,C2114)),ISNUMBER(SEARCH('[1]Lookup for use classification'!$E$10,C2114)),ISNUMBER(SEARCH('[1]Lookup for use classification'!$F$10,C2114)),ISNUMBER(SEARCH('[1]Lookup for use classification'!$G$10,C2114))),'[1]Lookup for use classification'!$A$10,IF(OR(ISNUMBER(SEARCH('[1]Lookup for use classification'!$B$11,C2114)),ISNUMBER(SEARCH('[1]Lookup for use classification'!$C$11,C2114))),'[1]Lookup for use classification'!$A$11,IF(OR(ISNUMBER(SEARCH('[1]Lookup for use classification'!$B$12,C2114)),ISNUMBER(SEARCH('[1]Lookup for use classification'!$C$12,C2114))),'[1]Lookup for use classification'!$A$12,IF(OR(ISNUMBER(SEARCH('[1]Lookup for use classification'!$B$13,C2114)),ISNUMBER(SEARCH('[1]Lookup for use classification'!$C$13,C2114)),ISNUMBER(SEARCH('[1]Lookup for use classification'!$D$13,C2114)),,ISNUMBER(SEARCH('[1]Lookup for use classification'!$C$13,C2114)),ISNUMBER(SEARCH('[1]Lookup for use classification'!$E$13,C2114))),'[1]Lookup for use classification'!$A$13,IF(OR(ISNUMBER(SEARCH('[1]Lookup for use classification'!$B$14,C2114)),ISNUMBER(SEARCH('[1]Lookup for use classification'!$C$14,C2114))),'[1]Lookup for use classification'!$A$14,"Other"))))))))))))</f>
        <v>Other</v>
      </c>
      <c r="E2114" s="245">
        <v>0</v>
      </c>
      <c r="F2114" s="222"/>
      <c r="G2114" s="224"/>
    </row>
    <row r="2115" spans="1:7" hidden="1">
      <c r="A2115" s="187" t="s">
        <v>4480</v>
      </c>
      <c r="B2115" s="167" t="s">
        <v>6425</v>
      </c>
      <c r="C2115" s="244" t="s">
        <v>6403</v>
      </c>
      <c r="D2115" s="6" t="str">
        <f>IF(OR(ISNUMBER(SEARCH('[1]Lookup for use classification'!$B$1,C2115)),ISNUMBER(SEARCH('[1]Lookup for use classification'!$C$1,C2115)),ISNUMBER(SEARCH('[1]Lookup for use classification'!$D$1,C2115)),ISNUMBER(SEARCH('[1]Lookup for use classification'!$E$1,C2115))),'[1]Lookup for use classification'!$A$1,IF(ISNUMBER(SEARCH('[1]Lookup for use classification'!$B$2,C2115)),'[1]Lookup for use classification'!$A$2,IF(ISNUMBER(SEARCH('[1]Lookup for use classification'!$B$3,C2115)),'[1]Lookup for use classification'!$A$3,IF(OR(ISNUMBER(SEARCH('[1]Lookup for use classification'!$B$4,C2115)),ISNUMBER(SEARCH('[1]Lookup for use classification'!$C$4,C2115)),ISNUMBER(SEARCH('[1]Lookup for use classification'!$D$4,C2115)),ISNUMBER(SEARCH('[1]Lookup for use classification'!$E$4,C2115))),'[1]Lookup for use classification'!$A$4,IF(OR(ISNUMBER(SEARCH('[1]Lookup for use classification'!$B$5,C2115)),ISNUMBER(SEARCH('[1]Lookup for use classification'!$C$5,C2115)),ISNUMBER(SEARCH('[1]Lookup for use classification'!$D$5,C2115))),'[1]Lookup for use classification'!$A$5,IF(OR(ISNUMBER(SEARCH('[1]Lookup for use classification'!$B$7,C2115)),ISNUMBER(SEARCH('[1]Lookup for use classification'!$C$7,C2115)),ISNUMBER(SEARCH('[1]Lookup for use classification'!$D$7,C2115))),'[1]Lookup for use classification'!$A$7,IF(OR(ISNUMBER(SEARCH('[1]Lookup for use classification'!$B$9,C2115)),ISNUMBER(SEARCH('[1]Lookup for use classification'!$C$9,C2115)),ISNUMBER(SEARCH('[1]Lookup for use classification'!$D$9,C2115)),ISNUMBER(SEARCH('[1]Lookup for use classification'!$E$9,C2115)),ISNUMBER(SEARCH('[1]Lookup for use classification'!$F$9,C2115)),ISNUMBER(SEARCH('[1]Lookup for use classification'!$G$9,C2115)),ISNUMBER(SEARCH('[1]Lookup for use classification'!$H$9,C2115)),ISNUMBER(SEARCH('[1]Lookup for use classification'!$I$9,C2115)),ISNUMBER(SEARCH('[1]Lookup for use classification'!$J$9,C2115)),ISNUMBER(SEARCH('[1]Lookup for use classification'!$K$9,C2115))),'[1]Lookup for use classification'!$A$9,IF(OR(ISNUMBER(SEARCH('[1]Lookup for use classification'!$B$10,C2115)),ISNUMBER(SEARCH('[1]Lookup for use classification'!$C$10,C2115)),ISNUMBER(SEARCH('[1]Lookup for use classification'!$D$10,C2115)),ISNUMBER(SEARCH('[1]Lookup for use classification'!$E$10,C2115)),ISNUMBER(SEARCH('[1]Lookup for use classification'!$F$10,C2115)),ISNUMBER(SEARCH('[1]Lookup for use classification'!$G$10,C2115))),'[1]Lookup for use classification'!$A$10,IF(OR(ISNUMBER(SEARCH('[1]Lookup for use classification'!$B$11,C2115)),ISNUMBER(SEARCH('[1]Lookup for use classification'!$C$11,C2115))),'[1]Lookup for use classification'!$A$11,IF(OR(ISNUMBER(SEARCH('[1]Lookup for use classification'!$B$12,C2115)),ISNUMBER(SEARCH('[1]Lookup for use classification'!$C$12,C2115))),'[1]Lookup for use classification'!$A$12,IF(OR(ISNUMBER(SEARCH('[1]Lookup for use classification'!$B$13,C2115)),ISNUMBER(SEARCH('[1]Lookup for use classification'!$C$13,C2115)),ISNUMBER(SEARCH('[1]Lookup for use classification'!$D$13,C2115)),,ISNUMBER(SEARCH('[1]Lookup for use classification'!$C$13,C2115)),ISNUMBER(SEARCH('[1]Lookup for use classification'!$E$13,C2115))),'[1]Lookup for use classification'!$A$13,IF(OR(ISNUMBER(SEARCH('[1]Lookup for use classification'!$B$14,C2115)),ISNUMBER(SEARCH('[1]Lookup for use classification'!$C$14,C2115))),'[1]Lookup for use classification'!$A$14,"Other"))))))))))))</f>
        <v>Other</v>
      </c>
      <c r="E2115" s="245">
        <v>0</v>
      </c>
      <c r="F2115" s="222"/>
      <c r="G2115" s="224"/>
    </row>
    <row r="2116" spans="1:7" hidden="1">
      <c r="A2116" s="187" t="s">
        <v>4480</v>
      </c>
      <c r="B2116" s="167" t="s">
        <v>6425</v>
      </c>
      <c r="C2116" s="244" t="s">
        <v>6246</v>
      </c>
      <c r="D2116" s="6" t="str">
        <f>IF(OR(ISNUMBER(SEARCH('[1]Lookup for use classification'!$B$1,C2116)),ISNUMBER(SEARCH('[1]Lookup for use classification'!$C$1,C2116)),ISNUMBER(SEARCH('[1]Lookup for use classification'!$D$1,C2116)),ISNUMBER(SEARCH('[1]Lookup for use classification'!$E$1,C2116))),'[1]Lookup for use classification'!$A$1,IF(ISNUMBER(SEARCH('[1]Lookup for use classification'!$B$2,C2116)),'[1]Lookup for use classification'!$A$2,IF(ISNUMBER(SEARCH('[1]Lookup for use classification'!$B$3,C2116)),'[1]Lookup for use classification'!$A$3,IF(OR(ISNUMBER(SEARCH('[1]Lookup for use classification'!$B$4,C2116)),ISNUMBER(SEARCH('[1]Lookup for use classification'!$C$4,C2116)),ISNUMBER(SEARCH('[1]Lookup for use classification'!$D$4,C2116)),ISNUMBER(SEARCH('[1]Lookup for use classification'!$E$4,C2116))),'[1]Lookup for use classification'!$A$4,IF(OR(ISNUMBER(SEARCH('[1]Lookup for use classification'!$B$5,C2116)),ISNUMBER(SEARCH('[1]Lookup for use classification'!$C$5,C2116)),ISNUMBER(SEARCH('[1]Lookup for use classification'!$D$5,C2116))),'[1]Lookup for use classification'!$A$5,IF(OR(ISNUMBER(SEARCH('[1]Lookup for use classification'!$B$7,C2116)),ISNUMBER(SEARCH('[1]Lookup for use classification'!$C$7,C2116)),ISNUMBER(SEARCH('[1]Lookup for use classification'!$D$7,C2116))),'[1]Lookup for use classification'!$A$7,IF(OR(ISNUMBER(SEARCH('[1]Lookup for use classification'!$B$9,C2116)),ISNUMBER(SEARCH('[1]Lookup for use classification'!$C$9,C2116)),ISNUMBER(SEARCH('[1]Lookup for use classification'!$D$9,C2116)),ISNUMBER(SEARCH('[1]Lookup for use classification'!$E$9,C2116)),ISNUMBER(SEARCH('[1]Lookup for use classification'!$F$9,C2116)),ISNUMBER(SEARCH('[1]Lookup for use classification'!$G$9,C2116)),ISNUMBER(SEARCH('[1]Lookup for use classification'!$H$9,C2116)),ISNUMBER(SEARCH('[1]Lookup for use classification'!$I$9,C2116)),ISNUMBER(SEARCH('[1]Lookup for use classification'!$J$9,C2116)),ISNUMBER(SEARCH('[1]Lookup for use classification'!$K$9,C2116))),'[1]Lookup for use classification'!$A$9,IF(OR(ISNUMBER(SEARCH('[1]Lookup for use classification'!$B$10,C2116)),ISNUMBER(SEARCH('[1]Lookup for use classification'!$C$10,C2116)),ISNUMBER(SEARCH('[1]Lookup for use classification'!$D$10,C2116)),ISNUMBER(SEARCH('[1]Lookup for use classification'!$E$10,C2116)),ISNUMBER(SEARCH('[1]Lookup for use classification'!$F$10,C2116)),ISNUMBER(SEARCH('[1]Lookup for use classification'!$G$10,C2116))),'[1]Lookup for use classification'!$A$10,IF(OR(ISNUMBER(SEARCH('[1]Lookup for use classification'!$B$11,C2116)),ISNUMBER(SEARCH('[1]Lookup for use classification'!$C$11,C2116))),'[1]Lookup for use classification'!$A$11,IF(OR(ISNUMBER(SEARCH('[1]Lookup for use classification'!$B$12,C2116)),ISNUMBER(SEARCH('[1]Lookup for use classification'!$C$12,C2116))),'[1]Lookup for use classification'!$A$12,IF(OR(ISNUMBER(SEARCH('[1]Lookup for use classification'!$B$13,C2116)),ISNUMBER(SEARCH('[1]Lookup for use classification'!$C$13,C2116)),ISNUMBER(SEARCH('[1]Lookup for use classification'!$D$13,C2116)),,ISNUMBER(SEARCH('[1]Lookup for use classification'!$C$13,C2116)),ISNUMBER(SEARCH('[1]Lookup for use classification'!$E$13,C2116))),'[1]Lookup for use classification'!$A$13,IF(OR(ISNUMBER(SEARCH('[1]Lookup for use classification'!$B$14,C2116)),ISNUMBER(SEARCH('[1]Lookup for use classification'!$C$14,C2116))),'[1]Lookup for use classification'!$A$14,"Other"))))))))))))</f>
        <v>Other</v>
      </c>
      <c r="E2116" s="245">
        <v>0</v>
      </c>
      <c r="F2116" s="224"/>
      <c r="G2116" s="224"/>
    </row>
    <row r="2117" spans="1:7" hidden="1">
      <c r="A2117" s="187" t="s">
        <v>4480</v>
      </c>
      <c r="B2117" s="167" t="s">
        <v>6425</v>
      </c>
      <c r="C2117" s="244" t="s">
        <v>6272</v>
      </c>
      <c r="D2117" s="6" t="str">
        <f>IF(OR(ISNUMBER(SEARCH('[1]Lookup for use classification'!$B$1,C2117)),ISNUMBER(SEARCH('[1]Lookup for use classification'!$C$1,C2117)),ISNUMBER(SEARCH('[1]Lookup for use classification'!$D$1,C2117)),ISNUMBER(SEARCH('[1]Lookup for use classification'!$E$1,C2117))),'[1]Lookup for use classification'!$A$1,IF(ISNUMBER(SEARCH('[1]Lookup for use classification'!$B$2,C2117)),'[1]Lookup for use classification'!$A$2,IF(ISNUMBER(SEARCH('[1]Lookup for use classification'!$B$3,C2117)),'[1]Lookup for use classification'!$A$3,IF(OR(ISNUMBER(SEARCH('[1]Lookup for use classification'!$B$4,C2117)),ISNUMBER(SEARCH('[1]Lookup for use classification'!$C$4,C2117)),ISNUMBER(SEARCH('[1]Lookup for use classification'!$D$4,C2117)),ISNUMBER(SEARCH('[1]Lookup for use classification'!$E$4,C2117))),'[1]Lookup for use classification'!$A$4,IF(OR(ISNUMBER(SEARCH('[1]Lookup for use classification'!$B$5,C2117)),ISNUMBER(SEARCH('[1]Lookup for use classification'!$C$5,C2117)),ISNUMBER(SEARCH('[1]Lookup for use classification'!$D$5,C2117))),'[1]Lookup for use classification'!$A$5,IF(OR(ISNUMBER(SEARCH('[1]Lookup for use classification'!$B$7,C2117)),ISNUMBER(SEARCH('[1]Lookup for use classification'!$C$7,C2117)),ISNUMBER(SEARCH('[1]Lookup for use classification'!$D$7,C2117))),'[1]Lookup for use classification'!$A$7,IF(OR(ISNUMBER(SEARCH('[1]Lookup for use classification'!$B$9,C2117)),ISNUMBER(SEARCH('[1]Lookup for use classification'!$C$9,C2117)),ISNUMBER(SEARCH('[1]Lookup for use classification'!$D$9,C2117)),ISNUMBER(SEARCH('[1]Lookup for use classification'!$E$9,C2117)),ISNUMBER(SEARCH('[1]Lookup for use classification'!$F$9,C2117)),ISNUMBER(SEARCH('[1]Lookup for use classification'!$G$9,C2117)),ISNUMBER(SEARCH('[1]Lookup for use classification'!$H$9,C2117)),ISNUMBER(SEARCH('[1]Lookup for use classification'!$I$9,C2117)),ISNUMBER(SEARCH('[1]Lookup for use classification'!$J$9,C2117)),ISNUMBER(SEARCH('[1]Lookup for use classification'!$K$9,C2117))),'[1]Lookup for use classification'!$A$9,IF(OR(ISNUMBER(SEARCH('[1]Lookup for use classification'!$B$10,C2117)),ISNUMBER(SEARCH('[1]Lookup for use classification'!$C$10,C2117)),ISNUMBER(SEARCH('[1]Lookup for use classification'!$D$10,C2117)),ISNUMBER(SEARCH('[1]Lookup for use classification'!$E$10,C2117)),ISNUMBER(SEARCH('[1]Lookup for use classification'!$F$10,C2117)),ISNUMBER(SEARCH('[1]Lookup for use classification'!$G$10,C2117))),'[1]Lookup for use classification'!$A$10,IF(OR(ISNUMBER(SEARCH('[1]Lookup for use classification'!$B$11,C2117)),ISNUMBER(SEARCH('[1]Lookup for use classification'!$C$11,C2117))),'[1]Lookup for use classification'!$A$11,IF(OR(ISNUMBER(SEARCH('[1]Lookup for use classification'!$B$12,C2117)),ISNUMBER(SEARCH('[1]Lookup for use classification'!$C$12,C2117))),'[1]Lookup for use classification'!$A$12,IF(OR(ISNUMBER(SEARCH('[1]Lookup for use classification'!$B$13,C2117)),ISNUMBER(SEARCH('[1]Lookup for use classification'!$C$13,C2117)),ISNUMBER(SEARCH('[1]Lookup for use classification'!$D$13,C2117)),,ISNUMBER(SEARCH('[1]Lookup for use classification'!$C$13,C2117)),ISNUMBER(SEARCH('[1]Lookup for use classification'!$E$13,C2117))),'[1]Lookup for use classification'!$A$13,IF(OR(ISNUMBER(SEARCH('[1]Lookup for use classification'!$B$14,C2117)),ISNUMBER(SEARCH('[1]Lookup for use classification'!$C$14,C2117))),'[1]Lookup for use classification'!$A$14,"Other"))))))))))))</f>
        <v>Other</v>
      </c>
      <c r="E2117" s="245">
        <v>0</v>
      </c>
      <c r="F2117" s="224"/>
      <c r="G2117" s="224"/>
    </row>
    <row r="2118" spans="1:7" hidden="1">
      <c r="A2118" s="187" t="s">
        <v>4480</v>
      </c>
      <c r="B2118" s="167" t="s">
        <v>6425</v>
      </c>
      <c r="C2118" s="244" t="s">
        <v>6241</v>
      </c>
      <c r="D2118" s="6" t="str">
        <f>IF(OR(ISNUMBER(SEARCH('[1]Lookup for use classification'!$B$1,C2118)),ISNUMBER(SEARCH('[1]Lookup for use classification'!$C$1,C2118)),ISNUMBER(SEARCH('[1]Lookup for use classification'!$D$1,C2118)),ISNUMBER(SEARCH('[1]Lookup for use classification'!$E$1,C2118))),'[1]Lookup for use classification'!$A$1,IF(ISNUMBER(SEARCH('[1]Lookup for use classification'!$B$2,C2118)),'[1]Lookup for use classification'!$A$2,IF(ISNUMBER(SEARCH('[1]Lookup for use classification'!$B$3,C2118)),'[1]Lookup for use classification'!$A$3,IF(OR(ISNUMBER(SEARCH('[1]Lookup for use classification'!$B$4,C2118)),ISNUMBER(SEARCH('[1]Lookup for use classification'!$C$4,C2118)),ISNUMBER(SEARCH('[1]Lookup for use classification'!$D$4,C2118)),ISNUMBER(SEARCH('[1]Lookup for use classification'!$E$4,C2118))),'[1]Lookup for use classification'!$A$4,IF(OR(ISNUMBER(SEARCH('[1]Lookup for use classification'!$B$5,C2118)),ISNUMBER(SEARCH('[1]Lookup for use classification'!$C$5,C2118)),ISNUMBER(SEARCH('[1]Lookup for use classification'!$D$5,C2118))),'[1]Lookup for use classification'!$A$5,IF(OR(ISNUMBER(SEARCH('[1]Lookup for use classification'!$B$7,C2118)),ISNUMBER(SEARCH('[1]Lookup for use classification'!$C$7,C2118)),ISNUMBER(SEARCH('[1]Lookup for use classification'!$D$7,C2118))),'[1]Lookup for use classification'!$A$7,IF(OR(ISNUMBER(SEARCH('[1]Lookup for use classification'!$B$9,C2118)),ISNUMBER(SEARCH('[1]Lookup for use classification'!$C$9,C2118)),ISNUMBER(SEARCH('[1]Lookup for use classification'!$D$9,C2118)),ISNUMBER(SEARCH('[1]Lookup for use classification'!$E$9,C2118)),ISNUMBER(SEARCH('[1]Lookup for use classification'!$F$9,C2118)),ISNUMBER(SEARCH('[1]Lookup for use classification'!$G$9,C2118)),ISNUMBER(SEARCH('[1]Lookup for use classification'!$H$9,C2118)),ISNUMBER(SEARCH('[1]Lookup for use classification'!$I$9,C2118)),ISNUMBER(SEARCH('[1]Lookup for use classification'!$J$9,C2118)),ISNUMBER(SEARCH('[1]Lookup for use classification'!$K$9,C2118))),'[1]Lookup for use classification'!$A$9,IF(OR(ISNUMBER(SEARCH('[1]Lookup for use classification'!$B$10,C2118)),ISNUMBER(SEARCH('[1]Lookup for use classification'!$C$10,C2118)),ISNUMBER(SEARCH('[1]Lookup for use classification'!$D$10,C2118)),ISNUMBER(SEARCH('[1]Lookup for use classification'!$E$10,C2118)),ISNUMBER(SEARCH('[1]Lookup for use classification'!$F$10,C2118)),ISNUMBER(SEARCH('[1]Lookup for use classification'!$G$10,C2118))),'[1]Lookup for use classification'!$A$10,IF(OR(ISNUMBER(SEARCH('[1]Lookup for use classification'!$B$11,C2118)),ISNUMBER(SEARCH('[1]Lookup for use classification'!$C$11,C2118))),'[1]Lookup for use classification'!$A$11,IF(OR(ISNUMBER(SEARCH('[1]Lookup for use classification'!$B$12,C2118)),ISNUMBER(SEARCH('[1]Lookup for use classification'!$C$12,C2118))),'[1]Lookup for use classification'!$A$12,IF(OR(ISNUMBER(SEARCH('[1]Lookup for use classification'!$B$13,C2118)),ISNUMBER(SEARCH('[1]Lookup for use classification'!$C$13,C2118)),ISNUMBER(SEARCH('[1]Lookup for use classification'!$D$13,C2118)),,ISNUMBER(SEARCH('[1]Lookup for use classification'!$C$13,C2118)),ISNUMBER(SEARCH('[1]Lookup for use classification'!$E$13,C2118))),'[1]Lookup for use classification'!$A$13,IF(OR(ISNUMBER(SEARCH('[1]Lookup for use classification'!$B$14,C2118)),ISNUMBER(SEARCH('[1]Lookup for use classification'!$C$14,C2118))),'[1]Lookup for use classification'!$A$14,"Other"))))))))))))</f>
        <v>Other</v>
      </c>
      <c r="E2118" s="245">
        <v>0</v>
      </c>
      <c r="F2118" s="222"/>
      <c r="G2118" s="224"/>
    </row>
    <row r="2119" spans="1:7" hidden="1">
      <c r="A2119" s="187" t="s">
        <v>4480</v>
      </c>
      <c r="B2119" s="167" t="s">
        <v>6425</v>
      </c>
      <c r="C2119" s="244" t="s">
        <v>6241</v>
      </c>
      <c r="D2119" s="6" t="str">
        <f>IF(OR(ISNUMBER(SEARCH('[1]Lookup for use classification'!$B$1,C2119)),ISNUMBER(SEARCH('[1]Lookup for use classification'!$C$1,C2119)),ISNUMBER(SEARCH('[1]Lookup for use classification'!$D$1,C2119)),ISNUMBER(SEARCH('[1]Lookup for use classification'!$E$1,C2119))),'[1]Lookup for use classification'!$A$1,IF(ISNUMBER(SEARCH('[1]Lookup for use classification'!$B$2,C2119)),'[1]Lookup for use classification'!$A$2,IF(ISNUMBER(SEARCH('[1]Lookup for use classification'!$B$3,C2119)),'[1]Lookup for use classification'!$A$3,IF(OR(ISNUMBER(SEARCH('[1]Lookup for use classification'!$B$4,C2119)),ISNUMBER(SEARCH('[1]Lookup for use classification'!$C$4,C2119)),ISNUMBER(SEARCH('[1]Lookup for use classification'!$D$4,C2119)),ISNUMBER(SEARCH('[1]Lookup for use classification'!$E$4,C2119))),'[1]Lookup for use classification'!$A$4,IF(OR(ISNUMBER(SEARCH('[1]Lookup for use classification'!$B$5,C2119)),ISNUMBER(SEARCH('[1]Lookup for use classification'!$C$5,C2119)),ISNUMBER(SEARCH('[1]Lookup for use classification'!$D$5,C2119))),'[1]Lookup for use classification'!$A$5,IF(OR(ISNUMBER(SEARCH('[1]Lookup for use classification'!$B$7,C2119)),ISNUMBER(SEARCH('[1]Lookup for use classification'!$C$7,C2119)),ISNUMBER(SEARCH('[1]Lookup for use classification'!$D$7,C2119))),'[1]Lookup for use classification'!$A$7,IF(OR(ISNUMBER(SEARCH('[1]Lookup for use classification'!$B$9,C2119)),ISNUMBER(SEARCH('[1]Lookup for use classification'!$C$9,C2119)),ISNUMBER(SEARCH('[1]Lookup for use classification'!$D$9,C2119)),ISNUMBER(SEARCH('[1]Lookup for use classification'!$E$9,C2119)),ISNUMBER(SEARCH('[1]Lookup for use classification'!$F$9,C2119)),ISNUMBER(SEARCH('[1]Lookup for use classification'!$G$9,C2119)),ISNUMBER(SEARCH('[1]Lookup for use classification'!$H$9,C2119)),ISNUMBER(SEARCH('[1]Lookup for use classification'!$I$9,C2119)),ISNUMBER(SEARCH('[1]Lookup for use classification'!$J$9,C2119)),ISNUMBER(SEARCH('[1]Lookup for use classification'!$K$9,C2119))),'[1]Lookup for use classification'!$A$9,IF(OR(ISNUMBER(SEARCH('[1]Lookup for use classification'!$B$10,C2119)),ISNUMBER(SEARCH('[1]Lookup for use classification'!$C$10,C2119)),ISNUMBER(SEARCH('[1]Lookup for use classification'!$D$10,C2119)),ISNUMBER(SEARCH('[1]Lookup for use classification'!$E$10,C2119)),ISNUMBER(SEARCH('[1]Lookup for use classification'!$F$10,C2119)),ISNUMBER(SEARCH('[1]Lookup for use classification'!$G$10,C2119))),'[1]Lookup for use classification'!$A$10,IF(OR(ISNUMBER(SEARCH('[1]Lookup for use classification'!$B$11,C2119)),ISNUMBER(SEARCH('[1]Lookup for use classification'!$C$11,C2119))),'[1]Lookup for use classification'!$A$11,IF(OR(ISNUMBER(SEARCH('[1]Lookup for use classification'!$B$12,C2119)),ISNUMBER(SEARCH('[1]Lookup for use classification'!$C$12,C2119))),'[1]Lookup for use classification'!$A$12,IF(OR(ISNUMBER(SEARCH('[1]Lookup for use classification'!$B$13,C2119)),ISNUMBER(SEARCH('[1]Lookup for use classification'!$C$13,C2119)),ISNUMBER(SEARCH('[1]Lookup for use classification'!$D$13,C2119)),,ISNUMBER(SEARCH('[1]Lookup for use classification'!$C$13,C2119)),ISNUMBER(SEARCH('[1]Lookup for use classification'!$E$13,C2119))),'[1]Lookup for use classification'!$A$13,IF(OR(ISNUMBER(SEARCH('[1]Lookup for use classification'!$B$14,C2119)),ISNUMBER(SEARCH('[1]Lookup for use classification'!$C$14,C2119))),'[1]Lookup for use classification'!$A$14,"Other"))))))))))))</f>
        <v>Other</v>
      </c>
      <c r="E2119" s="245">
        <v>0</v>
      </c>
      <c r="F2119" s="224"/>
      <c r="G2119" s="224"/>
    </row>
    <row r="2120" spans="1:7" hidden="1">
      <c r="A2120" s="187" t="s">
        <v>4480</v>
      </c>
      <c r="B2120" s="167" t="s">
        <v>6425</v>
      </c>
      <c r="C2120" s="244" t="s">
        <v>6241</v>
      </c>
      <c r="D2120" s="6" t="str">
        <f>IF(OR(ISNUMBER(SEARCH('[1]Lookup for use classification'!$B$1,C2120)),ISNUMBER(SEARCH('[1]Lookup for use classification'!$C$1,C2120)),ISNUMBER(SEARCH('[1]Lookup for use classification'!$D$1,C2120)),ISNUMBER(SEARCH('[1]Lookup for use classification'!$E$1,C2120))),'[1]Lookup for use classification'!$A$1,IF(ISNUMBER(SEARCH('[1]Lookup for use classification'!$B$2,C2120)),'[1]Lookup for use classification'!$A$2,IF(ISNUMBER(SEARCH('[1]Lookup for use classification'!$B$3,C2120)),'[1]Lookup for use classification'!$A$3,IF(OR(ISNUMBER(SEARCH('[1]Lookup for use classification'!$B$4,C2120)),ISNUMBER(SEARCH('[1]Lookup for use classification'!$C$4,C2120)),ISNUMBER(SEARCH('[1]Lookup for use classification'!$D$4,C2120)),ISNUMBER(SEARCH('[1]Lookup for use classification'!$E$4,C2120))),'[1]Lookup for use classification'!$A$4,IF(OR(ISNUMBER(SEARCH('[1]Lookup for use classification'!$B$5,C2120)),ISNUMBER(SEARCH('[1]Lookup for use classification'!$C$5,C2120)),ISNUMBER(SEARCH('[1]Lookup for use classification'!$D$5,C2120))),'[1]Lookup for use classification'!$A$5,IF(OR(ISNUMBER(SEARCH('[1]Lookup for use classification'!$B$7,C2120)),ISNUMBER(SEARCH('[1]Lookup for use classification'!$C$7,C2120)),ISNUMBER(SEARCH('[1]Lookup for use classification'!$D$7,C2120))),'[1]Lookup for use classification'!$A$7,IF(OR(ISNUMBER(SEARCH('[1]Lookup for use classification'!$B$9,C2120)),ISNUMBER(SEARCH('[1]Lookup for use classification'!$C$9,C2120)),ISNUMBER(SEARCH('[1]Lookup for use classification'!$D$9,C2120)),ISNUMBER(SEARCH('[1]Lookup for use classification'!$E$9,C2120)),ISNUMBER(SEARCH('[1]Lookup for use classification'!$F$9,C2120)),ISNUMBER(SEARCH('[1]Lookup for use classification'!$G$9,C2120)),ISNUMBER(SEARCH('[1]Lookup for use classification'!$H$9,C2120)),ISNUMBER(SEARCH('[1]Lookup for use classification'!$I$9,C2120)),ISNUMBER(SEARCH('[1]Lookup for use classification'!$J$9,C2120)),ISNUMBER(SEARCH('[1]Lookup for use classification'!$K$9,C2120))),'[1]Lookup for use classification'!$A$9,IF(OR(ISNUMBER(SEARCH('[1]Lookup for use classification'!$B$10,C2120)),ISNUMBER(SEARCH('[1]Lookup for use classification'!$C$10,C2120)),ISNUMBER(SEARCH('[1]Lookup for use classification'!$D$10,C2120)),ISNUMBER(SEARCH('[1]Lookup for use classification'!$E$10,C2120)),ISNUMBER(SEARCH('[1]Lookup for use classification'!$F$10,C2120)),ISNUMBER(SEARCH('[1]Lookup for use classification'!$G$10,C2120))),'[1]Lookup for use classification'!$A$10,IF(OR(ISNUMBER(SEARCH('[1]Lookup for use classification'!$B$11,C2120)),ISNUMBER(SEARCH('[1]Lookup for use classification'!$C$11,C2120))),'[1]Lookup for use classification'!$A$11,IF(OR(ISNUMBER(SEARCH('[1]Lookup for use classification'!$B$12,C2120)),ISNUMBER(SEARCH('[1]Lookup for use classification'!$C$12,C2120))),'[1]Lookup for use classification'!$A$12,IF(OR(ISNUMBER(SEARCH('[1]Lookup for use classification'!$B$13,C2120)),ISNUMBER(SEARCH('[1]Lookup for use classification'!$C$13,C2120)),ISNUMBER(SEARCH('[1]Lookup for use classification'!$D$13,C2120)),,ISNUMBER(SEARCH('[1]Lookup for use classification'!$C$13,C2120)),ISNUMBER(SEARCH('[1]Lookup for use classification'!$E$13,C2120))),'[1]Lookup for use classification'!$A$13,IF(OR(ISNUMBER(SEARCH('[1]Lookup for use classification'!$B$14,C2120)),ISNUMBER(SEARCH('[1]Lookup for use classification'!$C$14,C2120))),'[1]Lookup for use classification'!$A$14,"Other"))))))))))))</f>
        <v>Other</v>
      </c>
      <c r="E2120" s="245">
        <v>0</v>
      </c>
      <c r="F2120" s="224"/>
      <c r="G2120" s="224"/>
    </row>
    <row r="2121" spans="1:7" hidden="1">
      <c r="A2121" s="187" t="s">
        <v>4480</v>
      </c>
      <c r="B2121" s="167" t="s">
        <v>6425</v>
      </c>
      <c r="C2121" s="244" t="s">
        <v>6321</v>
      </c>
      <c r="D2121" s="6" t="str">
        <f>IF(OR(ISNUMBER(SEARCH('[1]Lookup for use classification'!$B$1,C2121)),ISNUMBER(SEARCH('[1]Lookup for use classification'!$C$1,C2121)),ISNUMBER(SEARCH('[1]Lookup for use classification'!$D$1,C2121)),ISNUMBER(SEARCH('[1]Lookup for use classification'!$E$1,C2121))),'[1]Lookup for use classification'!$A$1,IF(ISNUMBER(SEARCH('[1]Lookup for use classification'!$B$2,C2121)),'[1]Lookup for use classification'!$A$2,IF(ISNUMBER(SEARCH('[1]Lookup for use classification'!$B$3,C2121)),'[1]Lookup for use classification'!$A$3,IF(OR(ISNUMBER(SEARCH('[1]Lookup for use classification'!$B$4,C2121)),ISNUMBER(SEARCH('[1]Lookup for use classification'!$C$4,C2121)),ISNUMBER(SEARCH('[1]Lookup for use classification'!$D$4,C2121)),ISNUMBER(SEARCH('[1]Lookup for use classification'!$E$4,C2121))),'[1]Lookup for use classification'!$A$4,IF(OR(ISNUMBER(SEARCH('[1]Lookup for use classification'!$B$5,C2121)),ISNUMBER(SEARCH('[1]Lookup for use classification'!$C$5,C2121)),ISNUMBER(SEARCH('[1]Lookup for use classification'!$D$5,C2121))),'[1]Lookup for use classification'!$A$5,IF(OR(ISNUMBER(SEARCH('[1]Lookup for use classification'!$B$7,C2121)),ISNUMBER(SEARCH('[1]Lookup for use classification'!$C$7,C2121)),ISNUMBER(SEARCH('[1]Lookup for use classification'!$D$7,C2121))),'[1]Lookup for use classification'!$A$7,IF(OR(ISNUMBER(SEARCH('[1]Lookup for use classification'!$B$9,C2121)),ISNUMBER(SEARCH('[1]Lookup for use classification'!$C$9,C2121)),ISNUMBER(SEARCH('[1]Lookup for use classification'!$D$9,C2121)),ISNUMBER(SEARCH('[1]Lookup for use classification'!$E$9,C2121)),ISNUMBER(SEARCH('[1]Lookup for use classification'!$F$9,C2121)),ISNUMBER(SEARCH('[1]Lookup for use classification'!$G$9,C2121)),ISNUMBER(SEARCH('[1]Lookup for use classification'!$H$9,C2121)),ISNUMBER(SEARCH('[1]Lookup for use classification'!$I$9,C2121)),ISNUMBER(SEARCH('[1]Lookup for use classification'!$J$9,C2121)),ISNUMBER(SEARCH('[1]Lookup for use classification'!$K$9,C2121))),'[1]Lookup for use classification'!$A$9,IF(OR(ISNUMBER(SEARCH('[1]Lookup for use classification'!$B$10,C2121)),ISNUMBER(SEARCH('[1]Lookup for use classification'!$C$10,C2121)),ISNUMBER(SEARCH('[1]Lookup for use classification'!$D$10,C2121)),ISNUMBER(SEARCH('[1]Lookup for use classification'!$E$10,C2121)),ISNUMBER(SEARCH('[1]Lookup for use classification'!$F$10,C2121)),ISNUMBER(SEARCH('[1]Lookup for use classification'!$G$10,C2121))),'[1]Lookup for use classification'!$A$10,IF(OR(ISNUMBER(SEARCH('[1]Lookup for use classification'!$B$11,C2121)),ISNUMBER(SEARCH('[1]Lookup for use classification'!$C$11,C2121))),'[1]Lookup for use classification'!$A$11,IF(OR(ISNUMBER(SEARCH('[1]Lookup for use classification'!$B$12,C2121)),ISNUMBER(SEARCH('[1]Lookup for use classification'!$C$12,C2121))),'[1]Lookup for use classification'!$A$12,IF(OR(ISNUMBER(SEARCH('[1]Lookup for use classification'!$B$13,C2121)),ISNUMBER(SEARCH('[1]Lookup for use classification'!$C$13,C2121)),ISNUMBER(SEARCH('[1]Lookup for use classification'!$D$13,C2121)),,ISNUMBER(SEARCH('[1]Lookup for use classification'!$C$13,C2121)),ISNUMBER(SEARCH('[1]Lookup for use classification'!$E$13,C2121))),'[1]Lookup for use classification'!$A$13,IF(OR(ISNUMBER(SEARCH('[1]Lookup for use classification'!$B$14,C2121)),ISNUMBER(SEARCH('[1]Lookup for use classification'!$C$14,C2121))),'[1]Lookup for use classification'!$A$14,"Other"))))))))))))</f>
        <v>Other</v>
      </c>
      <c r="E2121" s="245">
        <v>0</v>
      </c>
      <c r="F2121" s="224"/>
      <c r="G2121" s="224"/>
    </row>
    <row r="2122" spans="1:7" hidden="1">
      <c r="A2122" s="187" t="s">
        <v>4480</v>
      </c>
      <c r="B2122" s="167" t="s">
        <v>6425</v>
      </c>
      <c r="C2122" s="244" t="s">
        <v>6372</v>
      </c>
      <c r="D2122" s="6" t="str">
        <f>IF(OR(ISNUMBER(SEARCH('[1]Lookup for use classification'!$B$1,C2122)),ISNUMBER(SEARCH('[1]Lookup for use classification'!$C$1,C2122)),ISNUMBER(SEARCH('[1]Lookup for use classification'!$D$1,C2122)),ISNUMBER(SEARCH('[1]Lookup for use classification'!$E$1,C2122))),'[1]Lookup for use classification'!$A$1,IF(ISNUMBER(SEARCH('[1]Lookup for use classification'!$B$2,C2122)),'[1]Lookup for use classification'!$A$2,IF(ISNUMBER(SEARCH('[1]Lookup for use classification'!$B$3,C2122)),'[1]Lookup for use classification'!$A$3,IF(OR(ISNUMBER(SEARCH('[1]Lookup for use classification'!$B$4,C2122)),ISNUMBER(SEARCH('[1]Lookup for use classification'!$C$4,C2122)),ISNUMBER(SEARCH('[1]Lookup for use classification'!$D$4,C2122)),ISNUMBER(SEARCH('[1]Lookup for use classification'!$E$4,C2122))),'[1]Lookup for use classification'!$A$4,IF(OR(ISNUMBER(SEARCH('[1]Lookup for use classification'!$B$5,C2122)),ISNUMBER(SEARCH('[1]Lookup for use classification'!$C$5,C2122)),ISNUMBER(SEARCH('[1]Lookup for use classification'!$D$5,C2122))),'[1]Lookup for use classification'!$A$5,IF(OR(ISNUMBER(SEARCH('[1]Lookup for use classification'!$B$7,C2122)),ISNUMBER(SEARCH('[1]Lookup for use classification'!$C$7,C2122)),ISNUMBER(SEARCH('[1]Lookup for use classification'!$D$7,C2122))),'[1]Lookup for use classification'!$A$7,IF(OR(ISNUMBER(SEARCH('[1]Lookup for use classification'!$B$9,C2122)),ISNUMBER(SEARCH('[1]Lookup for use classification'!$C$9,C2122)),ISNUMBER(SEARCH('[1]Lookup for use classification'!$D$9,C2122)),ISNUMBER(SEARCH('[1]Lookup for use classification'!$E$9,C2122)),ISNUMBER(SEARCH('[1]Lookup for use classification'!$F$9,C2122)),ISNUMBER(SEARCH('[1]Lookup for use classification'!$G$9,C2122)),ISNUMBER(SEARCH('[1]Lookup for use classification'!$H$9,C2122)),ISNUMBER(SEARCH('[1]Lookup for use classification'!$I$9,C2122)),ISNUMBER(SEARCH('[1]Lookup for use classification'!$J$9,C2122)),ISNUMBER(SEARCH('[1]Lookup for use classification'!$K$9,C2122))),'[1]Lookup for use classification'!$A$9,IF(OR(ISNUMBER(SEARCH('[1]Lookup for use classification'!$B$10,C2122)),ISNUMBER(SEARCH('[1]Lookup for use classification'!$C$10,C2122)),ISNUMBER(SEARCH('[1]Lookup for use classification'!$D$10,C2122)),ISNUMBER(SEARCH('[1]Lookup for use classification'!$E$10,C2122)),ISNUMBER(SEARCH('[1]Lookup for use classification'!$F$10,C2122)),ISNUMBER(SEARCH('[1]Lookup for use classification'!$G$10,C2122))),'[1]Lookup for use classification'!$A$10,IF(OR(ISNUMBER(SEARCH('[1]Lookup for use classification'!$B$11,C2122)),ISNUMBER(SEARCH('[1]Lookup for use classification'!$C$11,C2122))),'[1]Lookup for use classification'!$A$11,IF(OR(ISNUMBER(SEARCH('[1]Lookup for use classification'!$B$12,C2122)),ISNUMBER(SEARCH('[1]Lookup for use classification'!$C$12,C2122))),'[1]Lookup for use classification'!$A$12,IF(OR(ISNUMBER(SEARCH('[1]Lookup for use classification'!$B$13,C2122)),ISNUMBER(SEARCH('[1]Lookup for use classification'!$C$13,C2122)),ISNUMBER(SEARCH('[1]Lookup for use classification'!$D$13,C2122)),,ISNUMBER(SEARCH('[1]Lookup for use classification'!$C$13,C2122)),ISNUMBER(SEARCH('[1]Lookup for use classification'!$E$13,C2122))),'[1]Lookup for use classification'!$A$13,IF(OR(ISNUMBER(SEARCH('[1]Lookup for use classification'!$B$14,C2122)),ISNUMBER(SEARCH('[1]Lookup for use classification'!$C$14,C2122))),'[1]Lookup for use classification'!$A$14,"Other"))))))))))))</f>
        <v>Other</v>
      </c>
      <c r="E2122" s="245">
        <v>0</v>
      </c>
      <c r="F2122" s="224"/>
      <c r="G2122" s="224"/>
    </row>
    <row r="2123" spans="1:7" hidden="1">
      <c r="A2123" s="187" t="s">
        <v>4480</v>
      </c>
      <c r="B2123" s="167" t="s">
        <v>6425</v>
      </c>
      <c r="C2123" s="244" t="s">
        <v>6412</v>
      </c>
      <c r="D2123" s="6" t="str">
        <f>IF(OR(ISNUMBER(SEARCH('[1]Lookup for use classification'!$B$1,C2123)),ISNUMBER(SEARCH('[1]Lookup for use classification'!$C$1,C2123)),ISNUMBER(SEARCH('[1]Lookup for use classification'!$D$1,C2123)),ISNUMBER(SEARCH('[1]Lookup for use classification'!$E$1,C2123))),'[1]Lookup for use classification'!$A$1,IF(ISNUMBER(SEARCH('[1]Lookup for use classification'!$B$2,C2123)),'[1]Lookup for use classification'!$A$2,IF(ISNUMBER(SEARCH('[1]Lookup for use classification'!$B$3,C2123)),'[1]Lookup for use classification'!$A$3,IF(OR(ISNUMBER(SEARCH('[1]Lookup for use classification'!$B$4,C2123)),ISNUMBER(SEARCH('[1]Lookup for use classification'!$C$4,C2123)),ISNUMBER(SEARCH('[1]Lookup for use classification'!$D$4,C2123)),ISNUMBER(SEARCH('[1]Lookup for use classification'!$E$4,C2123))),'[1]Lookup for use classification'!$A$4,IF(OR(ISNUMBER(SEARCH('[1]Lookup for use classification'!$B$5,C2123)),ISNUMBER(SEARCH('[1]Lookup for use classification'!$C$5,C2123)),ISNUMBER(SEARCH('[1]Lookup for use classification'!$D$5,C2123))),'[1]Lookup for use classification'!$A$5,IF(OR(ISNUMBER(SEARCH('[1]Lookup for use classification'!$B$7,C2123)),ISNUMBER(SEARCH('[1]Lookup for use classification'!$C$7,C2123)),ISNUMBER(SEARCH('[1]Lookup for use classification'!$D$7,C2123))),'[1]Lookup for use classification'!$A$7,IF(OR(ISNUMBER(SEARCH('[1]Lookup for use classification'!$B$9,C2123)),ISNUMBER(SEARCH('[1]Lookup for use classification'!$C$9,C2123)),ISNUMBER(SEARCH('[1]Lookup for use classification'!$D$9,C2123)),ISNUMBER(SEARCH('[1]Lookup for use classification'!$E$9,C2123)),ISNUMBER(SEARCH('[1]Lookup for use classification'!$F$9,C2123)),ISNUMBER(SEARCH('[1]Lookup for use classification'!$G$9,C2123)),ISNUMBER(SEARCH('[1]Lookup for use classification'!$H$9,C2123)),ISNUMBER(SEARCH('[1]Lookup for use classification'!$I$9,C2123)),ISNUMBER(SEARCH('[1]Lookup for use classification'!$J$9,C2123)),ISNUMBER(SEARCH('[1]Lookup for use classification'!$K$9,C2123))),'[1]Lookup for use classification'!$A$9,IF(OR(ISNUMBER(SEARCH('[1]Lookup for use classification'!$B$10,C2123)),ISNUMBER(SEARCH('[1]Lookup for use classification'!$C$10,C2123)),ISNUMBER(SEARCH('[1]Lookup for use classification'!$D$10,C2123)),ISNUMBER(SEARCH('[1]Lookup for use classification'!$E$10,C2123)),ISNUMBER(SEARCH('[1]Lookup for use classification'!$F$10,C2123)),ISNUMBER(SEARCH('[1]Lookup for use classification'!$G$10,C2123))),'[1]Lookup for use classification'!$A$10,IF(OR(ISNUMBER(SEARCH('[1]Lookup for use classification'!$B$11,C2123)),ISNUMBER(SEARCH('[1]Lookup for use classification'!$C$11,C2123))),'[1]Lookup for use classification'!$A$11,IF(OR(ISNUMBER(SEARCH('[1]Lookup for use classification'!$B$12,C2123)),ISNUMBER(SEARCH('[1]Lookup for use classification'!$C$12,C2123))),'[1]Lookup for use classification'!$A$12,IF(OR(ISNUMBER(SEARCH('[1]Lookup for use classification'!$B$13,C2123)),ISNUMBER(SEARCH('[1]Lookup for use classification'!$C$13,C2123)),ISNUMBER(SEARCH('[1]Lookup for use classification'!$D$13,C2123)),,ISNUMBER(SEARCH('[1]Lookup for use classification'!$C$13,C2123)),ISNUMBER(SEARCH('[1]Lookup for use classification'!$E$13,C2123))),'[1]Lookup for use classification'!$A$13,IF(OR(ISNUMBER(SEARCH('[1]Lookup for use classification'!$B$14,C2123)),ISNUMBER(SEARCH('[1]Lookup for use classification'!$C$14,C2123))),'[1]Lookup for use classification'!$A$14,"Other"))))))))))))</f>
        <v>Other</v>
      </c>
      <c r="E2123" s="245">
        <v>0</v>
      </c>
      <c r="F2123" s="224"/>
      <c r="G2123" s="224"/>
    </row>
    <row r="2124" spans="1:7" hidden="1">
      <c r="A2124" s="187" t="s">
        <v>4480</v>
      </c>
      <c r="B2124" s="167" t="s">
        <v>6425</v>
      </c>
      <c r="C2124" s="244" t="s">
        <v>6408</v>
      </c>
      <c r="D2124" s="6" t="str">
        <f>IF(OR(ISNUMBER(SEARCH('[1]Lookup for use classification'!$B$1,C2124)),ISNUMBER(SEARCH('[1]Lookup for use classification'!$C$1,C2124)),ISNUMBER(SEARCH('[1]Lookup for use classification'!$D$1,C2124)),ISNUMBER(SEARCH('[1]Lookup for use classification'!$E$1,C2124))),'[1]Lookup for use classification'!$A$1,IF(ISNUMBER(SEARCH('[1]Lookup for use classification'!$B$2,C2124)),'[1]Lookup for use classification'!$A$2,IF(ISNUMBER(SEARCH('[1]Lookup for use classification'!$B$3,C2124)),'[1]Lookup for use classification'!$A$3,IF(OR(ISNUMBER(SEARCH('[1]Lookup for use classification'!$B$4,C2124)),ISNUMBER(SEARCH('[1]Lookup for use classification'!$C$4,C2124)),ISNUMBER(SEARCH('[1]Lookup for use classification'!$D$4,C2124)),ISNUMBER(SEARCH('[1]Lookup for use classification'!$E$4,C2124))),'[1]Lookup for use classification'!$A$4,IF(OR(ISNUMBER(SEARCH('[1]Lookup for use classification'!$B$5,C2124)),ISNUMBER(SEARCH('[1]Lookup for use classification'!$C$5,C2124)),ISNUMBER(SEARCH('[1]Lookup for use classification'!$D$5,C2124))),'[1]Lookup for use classification'!$A$5,IF(OR(ISNUMBER(SEARCH('[1]Lookup for use classification'!$B$7,C2124)),ISNUMBER(SEARCH('[1]Lookup for use classification'!$C$7,C2124)),ISNUMBER(SEARCH('[1]Lookup for use classification'!$D$7,C2124))),'[1]Lookup for use classification'!$A$7,IF(OR(ISNUMBER(SEARCH('[1]Lookup for use classification'!$B$9,C2124)),ISNUMBER(SEARCH('[1]Lookup for use classification'!$C$9,C2124)),ISNUMBER(SEARCH('[1]Lookup for use classification'!$D$9,C2124)),ISNUMBER(SEARCH('[1]Lookup for use classification'!$E$9,C2124)),ISNUMBER(SEARCH('[1]Lookup for use classification'!$F$9,C2124)),ISNUMBER(SEARCH('[1]Lookup for use classification'!$G$9,C2124)),ISNUMBER(SEARCH('[1]Lookup for use classification'!$H$9,C2124)),ISNUMBER(SEARCH('[1]Lookup for use classification'!$I$9,C2124)),ISNUMBER(SEARCH('[1]Lookup for use classification'!$J$9,C2124)),ISNUMBER(SEARCH('[1]Lookup for use classification'!$K$9,C2124))),'[1]Lookup for use classification'!$A$9,IF(OR(ISNUMBER(SEARCH('[1]Lookup for use classification'!$B$10,C2124)),ISNUMBER(SEARCH('[1]Lookup for use classification'!$C$10,C2124)),ISNUMBER(SEARCH('[1]Lookup for use classification'!$D$10,C2124)),ISNUMBER(SEARCH('[1]Lookup for use classification'!$E$10,C2124)),ISNUMBER(SEARCH('[1]Lookup for use classification'!$F$10,C2124)),ISNUMBER(SEARCH('[1]Lookup for use classification'!$G$10,C2124))),'[1]Lookup for use classification'!$A$10,IF(OR(ISNUMBER(SEARCH('[1]Lookup for use classification'!$B$11,C2124)),ISNUMBER(SEARCH('[1]Lookup for use classification'!$C$11,C2124))),'[1]Lookup for use classification'!$A$11,IF(OR(ISNUMBER(SEARCH('[1]Lookup for use classification'!$B$12,C2124)),ISNUMBER(SEARCH('[1]Lookup for use classification'!$C$12,C2124))),'[1]Lookup for use classification'!$A$12,IF(OR(ISNUMBER(SEARCH('[1]Lookup for use classification'!$B$13,C2124)),ISNUMBER(SEARCH('[1]Lookup for use classification'!$C$13,C2124)),ISNUMBER(SEARCH('[1]Lookup for use classification'!$D$13,C2124)),,ISNUMBER(SEARCH('[1]Lookup for use classification'!$C$13,C2124)),ISNUMBER(SEARCH('[1]Lookup for use classification'!$E$13,C2124))),'[1]Lookup for use classification'!$A$13,IF(OR(ISNUMBER(SEARCH('[1]Lookup for use classification'!$B$14,C2124)),ISNUMBER(SEARCH('[1]Lookup for use classification'!$C$14,C2124))),'[1]Lookup for use classification'!$A$14,"Other"))))))))))))</f>
        <v>Other</v>
      </c>
      <c r="E2124" s="245">
        <v>0</v>
      </c>
      <c r="F2124" s="224"/>
      <c r="G2124" s="224"/>
    </row>
    <row r="2125" spans="1:7" hidden="1">
      <c r="A2125" s="187" t="s">
        <v>4480</v>
      </c>
      <c r="B2125" s="167" t="s">
        <v>6425</v>
      </c>
      <c r="C2125" s="244" t="s">
        <v>6269</v>
      </c>
      <c r="D2125" s="6" t="str">
        <f>IF(OR(ISNUMBER(SEARCH('[1]Lookup for use classification'!$B$1,C2125)),ISNUMBER(SEARCH('[1]Lookup for use classification'!$C$1,C2125)),ISNUMBER(SEARCH('[1]Lookup for use classification'!$D$1,C2125)),ISNUMBER(SEARCH('[1]Lookup for use classification'!$E$1,C2125))),'[1]Lookup for use classification'!$A$1,IF(ISNUMBER(SEARCH('[1]Lookup for use classification'!$B$2,C2125)),'[1]Lookup for use classification'!$A$2,IF(ISNUMBER(SEARCH('[1]Lookup for use classification'!$B$3,C2125)),'[1]Lookup for use classification'!$A$3,IF(OR(ISNUMBER(SEARCH('[1]Lookup for use classification'!$B$4,C2125)),ISNUMBER(SEARCH('[1]Lookup for use classification'!$C$4,C2125)),ISNUMBER(SEARCH('[1]Lookup for use classification'!$D$4,C2125)),ISNUMBER(SEARCH('[1]Lookup for use classification'!$E$4,C2125))),'[1]Lookup for use classification'!$A$4,IF(OR(ISNUMBER(SEARCH('[1]Lookup for use classification'!$B$5,C2125)),ISNUMBER(SEARCH('[1]Lookup for use classification'!$C$5,C2125)),ISNUMBER(SEARCH('[1]Lookup for use classification'!$D$5,C2125))),'[1]Lookup for use classification'!$A$5,IF(OR(ISNUMBER(SEARCH('[1]Lookup for use classification'!$B$7,C2125)),ISNUMBER(SEARCH('[1]Lookup for use classification'!$C$7,C2125)),ISNUMBER(SEARCH('[1]Lookup for use classification'!$D$7,C2125))),'[1]Lookup for use classification'!$A$7,IF(OR(ISNUMBER(SEARCH('[1]Lookup for use classification'!$B$9,C2125)),ISNUMBER(SEARCH('[1]Lookup for use classification'!$C$9,C2125)),ISNUMBER(SEARCH('[1]Lookup for use classification'!$D$9,C2125)),ISNUMBER(SEARCH('[1]Lookup for use classification'!$E$9,C2125)),ISNUMBER(SEARCH('[1]Lookup for use classification'!$F$9,C2125)),ISNUMBER(SEARCH('[1]Lookup for use classification'!$G$9,C2125)),ISNUMBER(SEARCH('[1]Lookup for use classification'!$H$9,C2125)),ISNUMBER(SEARCH('[1]Lookup for use classification'!$I$9,C2125)),ISNUMBER(SEARCH('[1]Lookup for use classification'!$J$9,C2125)),ISNUMBER(SEARCH('[1]Lookup for use classification'!$K$9,C2125))),'[1]Lookup for use classification'!$A$9,IF(OR(ISNUMBER(SEARCH('[1]Lookup for use classification'!$B$10,C2125)),ISNUMBER(SEARCH('[1]Lookup for use classification'!$C$10,C2125)),ISNUMBER(SEARCH('[1]Lookup for use classification'!$D$10,C2125)),ISNUMBER(SEARCH('[1]Lookup for use classification'!$E$10,C2125)),ISNUMBER(SEARCH('[1]Lookup for use classification'!$F$10,C2125)),ISNUMBER(SEARCH('[1]Lookup for use classification'!$G$10,C2125))),'[1]Lookup for use classification'!$A$10,IF(OR(ISNUMBER(SEARCH('[1]Lookup for use classification'!$B$11,C2125)),ISNUMBER(SEARCH('[1]Lookup for use classification'!$C$11,C2125))),'[1]Lookup for use classification'!$A$11,IF(OR(ISNUMBER(SEARCH('[1]Lookup for use classification'!$B$12,C2125)),ISNUMBER(SEARCH('[1]Lookup for use classification'!$C$12,C2125))),'[1]Lookup for use classification'!$A$12,IF(OR(ISNUMBER(SEARCH('[1]Lookup for use classification'!$B$13,C2125)),ISNUMBER(SEARCH('[1]Lookup for use classification'!$C$13,C2125)),ISNUMBER(SEARCH('[1]Lookup for use classification'!$D$13,C2125)),,ISNUMBER(SEARCH('[1]Lookup for use classification'!$C$13,C2125)),ISNUMBER(SEARCH('[1]Lookup for use classification'!$E$13,C2125))),'[1]Lookup for use classification'!$A$13,IF(OR(ISNUMBER(SEARCH('[1]Lookup for use classification'!$B$14,C2125)),ISNUMBER(SEARCH('[1]Lookup for use classification'!$C$14,C2125))),'[1]Lookup for use classification'!$A$14,"Other"))))))))))))</f>
        <v>Other</v>
      </c>
      <c r="E2125" s="245">
        <v>0</v>
      </c>
      <c r="F2125" s="224"/>
      <c r="G2125" s="224"/>
    </row>
    <row r="2126" spans="1:7" hidden="1">
      <c r="A2126" s="187" t="s">
        <v>4480</v>
      </c>
      <c r="B2126" s="167" t="s">
        <v>6425</v>
      </c>
      <c r="C2126" s="244" t="s">
        <v>6411</v>
      </c>
      <c r="D2126" s="6" t="str">
        <f>IF(OR(ISNUMBER(SEARCH('[1]Lookup for use classification'!$B$1,C2126)),ISNUMBER(SEARCH('[1]Lookup for use classification'!$C$1,C2126)),ISNUMBER(SEARCH('[1]Lookup for use classification'!$D$1,C2126)),ISNUMBER(SEARCH('[1]Lookup for use classification'!$E$1,C2126))),'[1]Lookup for use classification'!$A$1,IF(ISNUMBER(SEARCH('[1]Lookup for use classification'!$B$2,C2126)),'[1]Lookup for use classification'!$A$2,IF(ISNUMBER(SEARCH('[1]Lookup for use classification'!$B$3,C2126)),'[1]Lookup for use classification'!$A$3,IF(OR(ISNUMBER(SEARCH('[1]Lookup for use classification'!$B$4,C2126)),ISNUMBER(SEARCH('[1]Lookup for use classification'!$C$4,C2126)),ISNUMBER(SEARCH('[1]Lookup for use classification'!$D$4,C2126)),ISNUMBER(SEARCH('[1]Lookup for use classification'!$E$4,C2126))),'[1]Lookup for use classification'!$A$4,IF(OR(ISNUMBER(SEARCH('[1]Lookup for use classification'!$B$5,C2126)),ISNUMBER(SEARCH('[1]Lookup for use classification'!$C$5,C2126)),ISNUMBER(SEARCH('[1]Lookup for use classification'!$D$5,C2126))),'[1]Lookup for use classification'!$A$5,IF(OR(ISNUMBER(SEARCH('[1]Lookup for use classification'!$B$7,C2126)),ISNUMBER(SEARCH('[1]Lookup for use classification'!$C$7,C2126)),ISNUMBER(SEARCH('[1]Lookup for use classification'!$D$7,C2126))),'[1]Lookup for use classification'!$A$7,IF(OR(ISNUMBER(SEARCH('[1]Lookup for use classification'!$B$9,C2126)),ISNUMBER(SEARCH('[1]Lookup for use classification'!$C$9,C2126)),ISNUMBER(SEARCH('[1]Lookup for use classification'!$D$9,C2126)),ISNUMBER(SEARCH('[1]Lookup for use classification'!$E$9,C2126)),ISNUMBER(SEARCH('[1]Lookup for use classification'!$F$9,C2126)),ISNUMBER(SEARCH('[1]Lookup for use classification'!$G$9,C2126)),ISNUMBER(SEARCH('[1]Lookup for use classification'!$H$9,C2126)),ISNUMBER(SEARCH('[1]Lookup for use classification'!$I$9,C2126)),ISNUMBER(SEARCH('[1]Lookup for use classification'!$J$9,C2126)),ISNUMBER(SEARCH('[1]Lookup for use classification'!$K$9,C2126))),'[1]Lookup for use classification'!$A$9,IF(OR(ISNUMBER(SEARCH('[1]Lookup for use classification'!$B$10,C2126)),ISNUMBER(SEARCH('[1]Lookup for use classification'!$C$10,C2126)),ISNUMBER(SEARCH('[1]Lookup for use classification'!$D$10,C2126)),ISNUMBER(SEARCH('[1]Lookup for use classification'!$E$10,C2126)),ISNUMBER(SEARCH('[1]Lookup for use classification'!$F$10,C2126)),ISNUMBER(SEARCH('[1]Lookup for use classification'!$G$10,C2126))),'[1]Lookup for use classification'!$A$10,IF(OR(ISNUMBER(SEARCH('[1]Lookup for use classification'!$B$11,C2126)),ISNUMBER(SEARCH('[1]Lookup for use classification'!$C$11,C2126))),'[1]Lookup for use classification'!$A$11,IF(OR(ISNUMBER(SEARCH('[1]Lookup for use classification'!$B$12,C2126)),ISNUMBER(SEARCH('[1]Lookup for use classification'!$C$12,C2126))),'[1]Lookup for use classification'!$A$12,IF(OR(ISNUMBER(SEARCH('[1]Lookup for use classification'!$B$13,C2126)),ISNUMBER(SEARCH('[1]Lookup for use classification'!$C$13,C2126)),ISNUMBER(SEARCH('[1]Lookup for use classification'!$D$13,C2126)),,ISNUMBER(SEARCH('[1]Lookup for use classification'!$C$13,C2126)),ISNUMBER(SEARCH('[1]Lookup for use classification'!$E$13,C2126))),'[1]Lookup for use classification'!$A$13,IF(OR(ISNUMBER(SEARCH('[1]Lookup for use classification'!$B$14,C2126)),ISNUMBER(SEARCH('[1]Lookup for use classification'!$C$14,C2126))),'[1]Lookup for use classification'!$A$14,"Other"))))))))))))</f>
        <v>Other</v>
      </c>
      <c r="E2126" s="245">
        <v>0</v>
      </c>
      <c r="F2126" s="224"/>
      <c r="G2126" s="224"/>
    </row>
    <row r="2127" spans="1:7" hidden="1">
      <c r="A2127" s="187" t="s">
        <v>4480</v>
      </c>
      <c r="B2127" s="167" t="s">
        <v>6425</v>
      </c>
      <c r="C2127" s="244" t="s">
        <v>6248</v>
      </c>
      <c r="D2127" s="6" t="str">
        <f>IF(OR(ISNUMBER(SEARCH('[1]Lookup for use classification'!$B$1,C2127)),ISNUMBER(SEARCH('[1]Lookup for use classification'!$C$1,C2127)),ISNUMBER(SEARCH('[1]Lookup for use classification'!$D$1,C2127)),ISNUMBER(SEARCH('[1]Lookup for use classification'!$E$1,C2127))),'[1]Lookup for use classification'!$A$1,IF(ISNUMBER(SEARCH('[1]Lookup for use classification'!$B$2,C2127)),'[1]Lookup for use classification'!$A$2,IF(ISNUMBER(SEARCH('[1]Lookup for use classification'!$B$3,C2127)),'[1]Lookup for use classification'!$A$3,IF(OR(ISNUMBER(SEARCH('[1]Lookup for use classification'!$B$4,C2127)),ISNUMBER(SEARCH('[1]Lookup for use classification'!$C$4,C2127)),ISNUMBER(SEARCH('[1]Lookup for use classification'!$D$4,C2127)),ISNUMBER(SEARCH('[1]Lookup for use classification'!$E$4,C2127))),'[1]Lookup for use classification'!$A$4,IF(OR(ISNUMBER(SEARCH('[1]Lookup for use classification'!$B$5,C2127)),ISNUMBER(SEARCH('[1]Lookup for use classification'!$C$5,C2127)),ISNUMBER(SEARCH('[1]Lookup for use classification'!$D$5,C2127))),'[1]Lookup for use classification'!$A$5,IF(OR(ISNUMBER(SEARCH('[1]Lookup for use classification'!$B$7,C2127)),ISNUMBER(SEARCH('[1]Lookup for use classification'!$C$7,C2127)),ISNUMBER(SEARCH('[1]Lookup for use classification'!$D$7,C2127))),'[1]Lookup for use classification'!$A$7,IF(OR(ISNUMBER(SEARCH('[1]Lookup for use classification'!$B$9,C2127)),ISNUMBER(SEARCH('[1]Lookup for use classification'!$C$9,C2127)),ISNUMBER(SEARCH('[1]Lookup for use classification'!$D$9,C2127)),ISNUMBER(SEARCH('[1]Lookup for use classification'!$E$9,C2127)),ISNUMBER(SEARCH('[1]Lookup for use classification'!$F$9,C2127)),ISNUMBER(SEARCH('[1]Lookup for use classification'!$G$9,C2127)),ISNUMBER(SEARCH('[1]Lookup for use classification'!$H$9,C2127)),ISNUMBER(SEARCH('[1]Lookup for use classification'!$I$9,C2127)),ISNUMBER(SEARCH('[1]Lookup for use classification'!$J$9,C2127)),ISNUMBER(SEARCH('[1]Lookup for use classification'!$K$9,C2127))),'[1]Lookup for use classification'!$A$9,IF(OR(ISNUMBER(SEARCH('[1]Lookup for use classification'!$B$10,C2127)),ISNUMBER(SEARCH('[1]Lookup for use classification'!$C$10,C2127)),ISNUMBER(SEARCH('[1]Lookup for use classification'!$D$10,C2127)),ISNUMBER(SEARCH('[1]Lookup for use classification'!$E$10,C2127)),ISNUMBER(SEARCH('[1]Lookup for use classification'!$F$10,C2127)),ISNUMBER(SEARCH('[1]Lookup for use classification'!$G$10,C2127))),'[1]Lookup for use classification'!$A$10,IF(OR(ISNUMBER(SEARCH('[1]Lookup for use classification'!$B$11,C2127)),ISNUMBER(SEARCH('[1]Lookup for use classification'!$C$11,C2127))),'[1]Lookup for use classification'!$A$11,IF(OR(ISNUMBER(SEARCH('[1]Lookup for use classification'!$B$12,C2127)),ISNUMBER(SEARCH('[1]Lookup for use classification'!$C$12,C2127))),'[1]Lookup for use classification'!$A$12,IF(OR(ISNUMBER(SEARCH('[1]Lookup for use classification'!$B$13,C2127)),ISNUMBER(SEARCH('[1]Lookup for use classification'!$C$13,C2127)),ISNUMBER(SEARCH('[1]Lookup for use classification'!$D$13,C2127)),,ISNUMBER(SEARCH('[1]Lookup for use classification'!$C$13,C2127)),ISNUMBER(SEARCH('[1]Lookup for use classification'!$E$13,C2127))),'[1]Lookup for use classification'!$A$13,IF(OR(ISNUMBER(SEARCH('[1]Lookup for use classification'!$B$14,C2127)),ISNUMBER(SEARCH('[1]Lookup for use classification'!$C$14,C2127))),'[1]Lookup for use classification'!$A$14,"Other"))))))))))))</f>
        <v>Other</v>
      </c>
      <c r="E2127" s="245">
        <v>0</v>
      </c>
      <c r="F2127" s="224"/>
      <c r="G2127" s="224"/>
    </row>
    <row r="2128" spans="1:7" hidden="1">
      <c r="A2128" s="187" t="s">
        <v>4480</v>
      </c>
      <c r="B2128" s="167" t="s">
        <v>6425</v>
      </c>
      <c r="C2128" s="244" t="s">
        <v>6369</v>
      </c>
      <c r="D2128" s="6" t="str">
        <f>IF(OR(ISNUMBER(SEARCH('[1]Lookup for use classification'!$B$1,C2128)),ISNUMBER(SEARCH('[1]Lookup for use classification'!$C$1,C2128)),ISNUMBER(SEARCH('[1]Lookup for use classification'!$D$1,C2128)),ISNUMBER(SEARCH('[1]Lookup for use classification'!$E$1,C2128))),'[1]Lookup for use classification'!$A$1,IF(ISNUMBER(SEARCH('[1]Lookup for use classification'!$B$2,C2128)),'[1]Lookup for use classification'!$A$2,IF(ISNUMBER(SEARCH('[1]Lookup for use classification'!$B$3,C2128)),'[1]Lookup for use classification'!$A$3,IF(OR(ISNUMBER(SEARCH('[1]Lookup for use classification'!$B$4,C2128)),ISNUMBER(SEARCH('[1]Lookup for use classification'!$C$4,C2128)),ISNUMBER(SEARCH('[1]Lookup for use classification'!$D$4,C2128)),ISNUMBER(SEARCH('[1]Lookup for use classification'!$E$4,C2128))),'[1]Lookup for use classification'!$A$4,IF(OR(ISNUMBER(SEARCH('[1]Lookup for use classification'!$B$5,C2128)),ISNUMBER(SEARCH('[1]Lookup for use classification'!$C$5,C2128)),ISNUMBER(SEARCH('[1]Lookup for use classification'!$D$5,C2128))),'[1]Lookup for use classification'!$A$5,IF(OR(ISNUMBER(SEARCH('[1]Lookup for use classification'!$B$7,C2128)),ISNUMBER(SEARCH('[1]Lookup for use classification'!$C$7,C2128)),ISNUMBER(SEARCH('[1]Lookup for use classification'!$D$7,C2128))),'[1]Lookup for use classification'!$A$7,IF(OR(ISNUMBER(SEARCH('[1]Lookup for use classification'!$B$9,C2128)),ISNUMBER(SEARCH('[1]Lookup for use classification'!$C$9,C2128)),ISNUMBER(SEARCH('[1]Lookup for use classification'!$D$9,C2128)),ISNUMBER(SEARCH('[1]Lookup for use classification'!$E$9,C2128)),ISNUMBER(SEARCH('[1]Lookup for use classification'!$F$9,C2128)),ISNUMBER(SEARCH('[1]Lookup for use classification'!$G$9,C2128)),ISNUMBER(SEARCH('[1]Lookup for use classification'!$H$9,C2128)),ISNUMBER(SEARCH('[1]Lookup for use classification'!$I$9,C2128)),ISNUMBER(SEARCH('[1]Lookup for use classification'!$J$9,C2128)),ISNUMBER(SEARCH('[1]Lookup for use classification'!$K$9,C2128))),'[1]Lookup for use classification'!$A$9,IF(OR(ISNUMBER(SEARCH('[1]Lookup for use classification'!$B$10,C2128)),ISNUMBER(SEARCH('[1]Lookup for use classification'!$C$10,C2128)),ISNUMBER(SEARCH('[1]Lookup for use classification'!$D$10,C2128)),ISNUMBER(SEARCH('[1]Lookup for use classification'!$E$10,C2128)),ISNUMBER(SEARCH('[1]Lookup for use classification'!$F$10,C2128)),ISNUMBER(SEARCH('[1]Lookup for use classification'!$G$10,C2128))),'[1]Lookup for use classification'!$A$10,IF(OR(ISNUMBER(SEARCH('[1]Lookup for use classification'!$B$11,C2128)),ISNUMBER(SEARCH('[1]Lookup for use classification'!$C$11,C2128))),'[1]Lookup for use classification'!$A$11,IF(OR(ISNUMBER(SEARCH('[1]Lookup for use classification'!$B$12,C2128)),ISNUMBER(SEARCH('[1]Lookup for use classification'!$C$12,C2128))),'[1]Lookup for use classification'!$A$12,IF(OR(ISNUMBER(SEARCH('[1]Lookup for use classification'!$B$13,C2128)),ISNUMBER(SEARCH('[1]Lookup for use classification'!$C$13,C2128)),ISNUMBER(SEARCH('[1]Lookup for use classification'!$D$13,C2128)),,ISNUMBER(SEARCH('[1]Lookup for use classification'!$C$13,C2128)),ISNUMBER(SEARCH('[1]Lookup for use classification'!$E$13,C2128))),'[1]Lookup for use classification'!$A$13,IF(OR(ISNUMBER(SEARCH('[1]Lookup for use classification'!$B$14,C2128)),ISNUMBER(SEARCH('[1]Lookup for use classification'!$C$14,C2128))),'[1]Lookup for use classification'!$A$14,"Other"))))))))))))</f>
        <v>Other</v>
      </c>
      <c r="E2128" s="245">
        <v>0</v>
      </c>
      <c r="F2128" s="224"/>
      <c r="G2128" s="224"/>
    </row>
    <row r="2129" spans="1:7" hidden="1">
      <c r="A2129" s="187" t="s">
        <v>4480</v>
      </c>
      <c r="B2129" s="167" t="s">
        <v>6425</v>
      </c>
      <c r="C2129" s="244" t="s">
        <v>6329</v>
      </c>
      <c r="D2129" s="6" t="str">
        <f>IF(OR(ISNUMBER(SEARCH('[1]Lookup for use classification'!$B$1,C2129)),ISNUMBER(SEARCH('[1]Lookup for use classification'!$C$1,C2129)),ISNUMBER(SEARCH('[1]Lookup for use classification'!$D$1,C2129)),ISNUMBER(SEARCH('[1]Lookup for use classification'!$E$1,C2129))),'[1]Lookup for use classification'!$A$1,IF(ISNUMBER(SEARCH('[1]Lookup for use classification'!$B$2,C2129)),'[1]Lookup for use classification'!$A$2,IF(ISNUMBER(SEARCH('[1]Lookup for use classification'!$B$3,C2129)),'[1]Lookup for use classification'!$A$3,IF(OR(ISNUMBER(SEARCH('[1]Lookup for use classification'!$B$4,C2129)),ISNUMBER(SEARCH('[1]Lookup for use classification'!$C$4,C2129)),ISNUMBER(SEARCH('[1]Lookup for use classification'!$D$4,C2129)),ISNUMBER(SEARCH('[1]Lookup for use classification'!$E$4,C2129))),'[1]Lookup for use classification'!$A$4,IF(OR(ISNUMBER(SEARCH('[1]Lookup for use classification'!$B$5,C2129)),ISNUMBER(SEARCH('[1]Lookup for use classification'!$C$5,C2129)),ISNUMBER(SEARCH('[1]Lookup for use classification'!$D$5,C2129))),'[1]Lookup for use classification'!$A$5,IF(OR(ISNUMBER(SEARCH('[1]Lookup for use classification'!$B$7,C2129)),ISNUMBER(SEARCH('[1]Lookup for use classification'!$C$7,C2129)),ISNUMBER(SEARCH('[1]Lookup for use classification'!$D$7,C2129))),'[1]Lookup for use classification'!$A$7,IF(OR(ISNUMBER(SEARCH('[1]Lookup for use classification'!$B$9,C2129)),ISNUMBER(SEARCH('[1]Lookup for use classification'!$C$9,C2129)),ISNUMBER(SEARCH('[1]Lookup for use classification'!$D$9,C2129)),ISNUMBER(SEARCH('[1]Lookup for use classification'!$E$9,C2129)),ISNUMBER(SEARCH('[1]Lookup for use classification'!$F$9,C2129)),ISNUMBER(SEARCH('[1]Lookup for use classification'!$G$9,C2129)),ISNUMBER(SEARCH('[1]Lookup for use classification'!$H$9,C2129)),ISNUMBER(SEARCH('[1]Lookup for use classification'!$I$9,C2129)),ISNUMBER(SEARCH('[1]Lookup for use classification'!$J$9,C2129)),ISNUMBER(SEARCH('[1]Lookup for use classification'!$K$9,C2129))),'[1]Lookup for use classification'!$A$9,IF(OR(ISNUMBER(SEARCH('[1]Lookup for use classification'!$B$10,C2129)),ISNUMBER(SEARCH('[1]Lookup for use classification'!$C$10,C2129)),ISNUMBER(SEARCH('[1]Lookup for use classification'!$D$10,C2129)),ISNUMBER(SEARCH('[1]Lookup for use classification'!$E$10,C2129)),ISNUMBER(SEARCH('[1]Lookup for use classification'!$F$10,C2129)),ISNUMBER(SEARCH('[1]Lookup for use classification'!$G$10,C2129))),'[1]Lookup for use classification'!$A$10,IF(OR(ISNUMBER(SEARCH('[1]Lookup for use classification'!$B$11,C2129)),ISNUMBER(SEARCH('[1]Lookup for use classification'!$C$11,C2129))),'[1]Lookup for use classification'!$A$11,IF(OR(ISNUMBER(SEARCH('[1]Lookup for use classification'!$B$12,C2129)),ISNUMBER(SEARCH('[1]Lookup for use classification'!$C$12,C2129))),'[1]Lookup for use classification'!$A$12,IF(OR(ISNUMBER(SEARCH('[1]Lookup for use classification'!$B$13,C2129)),ISNUMBER(SEARCH('[1]Lookup for use classification'!$C$13,C2129)),ISNUMBER(SEARCH('[1]Lookup for use classification'!$D$13,C2129)),,ISNUMBER(SEARCH('[1]Lookup for use classification'!$C$13,C2129)),ISNUMBER(SEARCH('[1]Lookup for use classification'!$E$13,C2129))),'[1]Lookup for use classification'!$A$13,IF(OR(ISNUMBER(SEARCH('[1]Lookup for use classification'!$B$14,C2129)),ISNUMBER(SEARCH('[1]Lookup for use classification'!$C$14,C2129))),'[1]Lookup for use classification'!$A$14,"Other"))))))))))))</f>
        <v>Other</v>
      </c>
      <c r="E2129" s="245">
        <v>0</v>
      </c>
      <c r="F2129" s="224"/>
      <c r="G2129" s="224"/>
    </row>
    <row r="2130" spans="1:7" hidden="1">
      <c r="A2130" s="187" t="s">
        <v>4480</v>
      </c>
      <c r="B2130" s="167" t="s">
        <v>6425</v>
      </c>
      <c r="C2130" s="244" t="s">
        <v>6414</v>
      </c>
      <c r="D2130" s="6" t="str">
        <f>IF(OR(ISNUMBER(SEARCH('[1]Lookup for use classification'!$B$1,C2130)),ISNUMBER(SEARCH('[1]Lookup for use classification'!$C$1,C2130)),ISNUMBER(SEARCH('[1]Lookup for use classification'!$D$1,C2130)),ISNUMBER(SEARCH('[1]Lookup for use classification'!$E$1,C2130))),'[1]Lookup for use classification'!$A$1,IF(ISNUMBER(SEARCH('[1]Lookup for use classification'!$B$2,C2130)),'[1]Lookup for use classification'!$A$2,IF(ISNUMBER(SEARCH('[1]Lookup for use classification'!$B$3,C2130)),'[1]Lookup for use classification'!$A$3,IF(OR(ISNUMBER(SEARCH('[1]Lookup for use classification'!$B$4,C2130)),ISNUMBER(SEARCH('[1]Lookup for use classification'!$C$4,C2130)),ISNUMBER(SEARCH('[1]Lookup for use classification'!$D$4,C2130)),ISNUMBER(SEARCH('[1]Lookup for use classification'!$E$4,C2130))),'[1]Lookup for use classification'!$A$4,IF(OR(ISNUMBER(SEARCH('[1]Lookup for use classification'!$B$5,C2130)),ISNUMBER(SEARCH('[1]Lookup for use classification'!$C$5,C2130)),ISNUMBER(SEARCH('[1]Lookup for use classification'!$D$5,C2130))),'[1]Lookup for use classification'!$A$5,IF(OR(ISNUMBER(SEARCH('[1]Lookup for use classification'!$B$7,C2130)),ISNUMBER(SEARCH('[1]Lookup for use classification'!$C$7,C2130)),ISNUMBER(SEARCH('[1]Lookup for use classification'!$D$7,C2130))),'[1]Lookup for use classification'!$A$7,IF(OR(ISNUMBER(SEARCH('[1]Lookup for use classification'!$B$9,C2130)),ISNUMBER(SEARCH('[1]Lookup for use classification'!$C$9,C2130)),ISNUMBER(SEARCH('[1]Lookup for use classification'!$D$9,C2130)),ISNUMBER(SEARCH('[1]Lookup for use classification'!$E$9,C2130)),ISNUMBER(SEARCH('[1]Lookup for use classification'!$F$9,C2130)),ISNUMBER(SEARCH('[1]Lookup for use classification'!$G$9,C2130)),ISNUMBER(SEARCH('[1]Lookup for use classification'!$H$9,C2130)),ISNUMBER(SEARCH('[1]Lookup for use classification'!$I$9,C2130)),ISNUMBER(SEARCH('[1]Lookup for use classification'!$J$9,C2130)),ISNUMBER(SEARCH('[1]Lookup for use classification'!$K$9,C2130))),'[1]Lookup for use classification'!$A$9,IF(OR(ISNUMBER(SEARCH('[1]Lookup for use classification'!$B$10,C2130)),ISNUMBER(SEARCH('[1]Lookup for use classification'!$C$10,C2130)),ISNUMBER(SEARCH('[1]Lookup for use classification'!$D$10,C2130)),ISNUMBER(SEARCH('[1]Lookup for use classification'!$E$10,C2130)),ISNUMBER(SEARCH('[1]Lookup for use classification'!$F$10,C2130)),ISNUMBER(SEARCH('[1]Lookup for use classification'!$G$10,C2130))),'[1]Lookup for use classification'!$A$10,IF(OR(ISNUMBER(SEARCH('[1]Lookup for use classification'!$B$11,C2130)),ISNUMBER(SEARCH('[1]Lookup for use classification'!$C$11,C2130))),'[1]Lookup for use classification'!$A$11,IF(OR(ISNUMBER(SEARCH('[1]Lookup for use classification'!$B$12,C2130)),ISNUMBER(SEARCH('[1]Lookup for use classification'!$C$12,C2130))),'[1]Lookup for use classification'!$A$12,IF(OR(ISNUMBER(SEARCH('[1]Lookup for use classification'!$B$13,C2130)),ISNUMBER(SEARCH('[1]Lookup for use classification'!$C$13,C2130)),ISNUMBER(SEARCH('[1]Lookup for use classification'!$D$13,C2130)),,ISNUMBER(SEARCH('[1]Lookup for use classification'!$C$13,C2130)),ISNUMBER(SEARCH('[1]Lookup for use classification'!$E$13,C2130))),'[1]Lookup for use classification'!$A$13,IF(OR(ISNUMBER(SEARCH('[1]Lookup for use classification'!$B$14,C2130)),ISNUMBER(SEARCH('[1]Lookup for use classification'!$C$14,C2130))),'[1]Lookup for use classification'!$A$14,"Other"))))))))))))</f>
        <v>Other</v>
      </c>
      <c r="E2130" s="245">
        <v>0</v>
      </c>
      <c r="F2130" s="224"/>
      <c r="G2130" s="224"/>
    </row>
    <row r="2131" spans="1:7" hidden="1">
      <c r="A2131" s="187" t="s">
        <v>4480</v>
      </c>
      <c r="B2131" s="167" t="s">
        <v>6425</v>
      </c>
      <c r="C2131" s="248" t="s">
        <v>6414</v>
      </c>
      <c r="D2131" s="6" t="str">
        <f>IF(OR(ISNUMBER(SEARCH('[1]Lookup for use classification'!$B$1,C2131)),ISNUMBER(SEARCH('[1]Lookup for use classification'!$C$1,C2131)),ISNUMBER(SEARCH('[1]Lookup for use classification'!$D$1,C2131)),ISNUMBER(SEARCH('[1]Lookup for use classification'!$E$1,C2131))),'[1]Lookup for use classification'!$A$1,IF(ISNUMBER(SEARCH('[1]Lookup for use classification'!$B$2,C2131)),'[1]Lookup for use classification'!$A$2,IF(ISNUMBER(SEARCH('[1]Lookup for use classification'!$B$3,C2131)),'[1]Lookup for use classification'!$A$3,IF(OR(ISNUMBER(SEARCH('[1]Lookup for use classification'!$B$4,C2131)),ISNUMBER(SEARCH('[1]Lookup for use classification'!$C$4,C2131)),ISNUMBER(SEARCH('[1]Lookup for use classification'!$D$4,C2131)),ISNUMBER(SEARCH('[1]Lookup for use classification'!$E$4,C2131))),'[1]Lookup for use classification'!$A$4,IF(OR(ISNUMBER(SEARCH('[1]Lookup for use classification'!$B$5,C2131)),ISNUMBER(SEARCH('[1]Lookup for use classification'!$C$5,C2131)),ISNUMBER(SEARCH('[1]Lookup for use classification'!$D$5,C2131))),'[1]Lookup for use classification'!$A$5,IF(OR(ISNUMBER(SEARCH('[1]Lookup for use classification'!$B$7,C2131)),ISNUMBER(SEARCH('[1]Lookup for use classification'!$C$7,C2131)),ISNUMBER(SEARCH('[1]Lookup for use classification'!$D$7,C2131))),'[1]Lookup for use classification'!$A$7,IF(OR(ISNUMBER(SEARCH('[1]Lookup for use classification'!$B$9,C2131)),ISNUMBER(SEARCH('[1]Lookup for use classification'!$C$9,C2131)),ISNUMBER(SEARCH('[1]Lookup for use classification'!$D$9,C2131)),ISNUMBER(SEARCH('[1]Lookup for use classification'!$E$9,C2131)),ISNUMBER(SEARCH('[1]Lookup for use classification'!$F$9,C2131)),ISNUMBER(SEARCH('[1]Lookup for use classification'!$G$9,C2131)),ISNUMBER(SEARCH('[1]Lookup for use classification'!$H$9,C2131)),ISNUMBER(SEARCH('[1]Lookup for use classification'!$I$9,C2131)),ISNUMBER(SEARCH('[1]Lookup for use classification'!$J$9,C2131)),ISNUMBER(SEARCH('[1]Lookup for use classification'!$K$9,C2131))),'[1]Lookup for use classification'!$A$9,IF(OR(ISNUMBER(SEARCH('[1]Lookup for use classification'!$B$10,C2131)),ISNUMBER(SEARCH('[1]Lookup for use classification'!$C$10,C2131)),ISNUMBER(SEARCH('[1]Lookup for use classification'!$D$10,C2131)),ISNUMBER(SEARCH('[1]Lookup for use classification'!$E$10,C2131)),ISNUMBER(SEARCH('[1]Lookup for use classification'!$F$10,C2131)),ISNUMBER(SEARCH('[1]Lookup for use classification'!$G$10,C2131))),'[1]Lookup for use classification'!$A$10,IF(OR(ISNUMBER(SEARCH('[1]Lookup for use classification'!$B$11,C2131)),ISNUMBER(SEARCH('[1]Lookup for use classification'!$C$11,C2131))),'[1]Lookup for use classification'!$A$11,IF(OR(ISNUMBER(SEARCH('[1]Lookup for use classification'!$B$12,C2131)),ISNUMBER(SEARCH('[1]Lookup for use classification'!$C$12,C2131))),'[1]Lookup for use classification'!$A$12,IF(OR(ISNUMBER(SEARCH('[1]Lookup for use classification'!$B$13,C2131)),ISNUMBER(SEARCH('[1]Lookup for use classification'!$C$13,C2131)),ISNUMBER(SEARCH('[1]Lookup for use classification'!$D$13,C2131)),,ISNUMBER(SEARCH('[1]Lookup for use classification'!$C$13,C2131)),ISNUMBER(SEARCH('[1]Lookup for use classification'!$E$13,C2131))),'[1]Lookup for use classification'!$A$13,IF(OR(ISNUMBER(SEARCH('[1]Lookup for use classification'!$B$14,C2131)),ISNUMBER(SEARCH('[1]Lookup for use classification'!$C$14,C2131))),'[1]Lookup for use classification'!$A$14,"Other"))))))))))))</f>
        <v>Other</v>
      </c>
      <c r="E2131" s="249">
        <v>0</v>
      </c>
      <c r="F2131" s="222"/>
      <c r="G2131" s="222"/>
    </row>
    <row r="2132" spans="1:7" hidden="1">
      <c r="A2132" s="187" t="s">
        <v>4480</v>
      </c>
      <c r="B2132" s="167" t="s">
        <v>6425</v>
      </c>
      <c r="C2132" s="244" t="s">
        <v>6368</v>
      </c>
      <c r="D2132" s="6" t="str">
        <f>IF(OR(ISNUMBER(SEARCH('[1]Lookup for use classification'!$B$1,C2132)),ISNUMBER(SEARCH('[1]Lookup for use classification'!$C$1,C2132)),ISNUMBER(SEARCH('[1]Lookup for use classification'!$D$1,C2132)),ISNUMBER(SEARCH('[1]Lookup for use classification'!$E$1,C2132))),'[1]Lookup for use classification'!$A$1,IF(ISNUMBER(SEARCH('[1]Lookup for use classification'!$B$2,C2132)),'[1]Lookup for use classification'!$A$2,IF(ISNUMBER(SEARCH('[1]Lookup for use classification'!$B$3,C2132)),'[1]Lookup for use classification'!$A$3,IF(OR(ISNUMBER(SEARCH('[1]Lookup for use classification'!$B$4,C2132)),ISNUMBER(SEARCH('[1]Lookup for use classification'!$C$4,C2132)),ISNUMBER(SEARCH('[1]Lookup for use classification'!$D$4,C2132)),ISNUMBER(SEARCH('[1]Lookup for use classification'!$E$4,C2132))),'[1]Lookup for use classification'!$A$4,IF(OR(ISNUMBER(SEARCH('[1]Lookup for use classification'!$B$5,C2132)),ISNUMBER(SEARCH('[1]Lookup for use classification'!$C$5,C2132)),ISNUMBER(SEARCH('[1]Lookup for use classification'!$D$5,C2132))),'[1]Lookup for use classification'!$A$5,IF(OR(ISNUMBER(SEARCH('[1]Lookup for use classification'!$B$7,C2132)),ISNUMBER(SEARCH('[1]Lookup for use classification'!$C$7,C2132)),ISNUMBER(SEARCH('[1]Lookup for use classification'!$D$7,C2132))),'[1]Lookup for use classification'!$A$7,IF(OR(ISNUMBER(SEARCH('[1]Lookup for use classification'!$B$9,C2132)),ISNUMBER(SEARCH('[1]Lookup for use classification'!$C$9,C2132)),ISNUMBER(SEARCH('[1]Lookup for use classification'!$D$9,C2132)),ISNUMBER(SEARCH('[1]Lookup for use classification'!$E$9,C2132)),ISNUMBER(SEARCH('[1]Lookup for use classification'!$F$9,C2132)),ISNUMBER(SEARCH('[1]Lookup for use classification'!$G$9,C2132)),ISNUMBER(SEARCH('[1]Lookup for use classification'!$H$9,C2132)),ISNUMBER(SEARCH('[1]Lookup for use classification'!$I$9,C2132)),ISNUMBER(SEARCH('[1]Lookup for use classification'!$J$9,C2132)),ISNUMBER(SEARCH('[1]Lookup for use classification'!$K$9,C2132))),'[1]Lookup for use classification'!$A$9,IF(OR(ISNUMBER(SEARCH('[1]Lookup for use classification'!$B$10,C2132)),ISNUMBER(SEARCH('[1]Lookup for use classification'!$C$10,C2132)),ISNUMBER(SEARCH('[1]Lookup for use classification'!$D$10,C2132)),ISNUMBER(SEARCH('[1]Lookup for use classification'!$E$10,C2132)),ISNUMBER(SEARCH('[1]Lookup for use classification'!$F$10,C2132)),ISNUMBER(SEARCH('[1]Lookup for use classification'!$G$10,C2132))),'[1]Lookup for use classification'!$A$10,IF(OR(ISNUMBER(SEARCH('[1]Lookup for use classification'!$B$11,C2132)),ISNUMBER(SEARCH('[1]Lookup for use classification'!$C$11,C2132))),'[1]Lookup for use classification'!$A$11,IF(OR(ISNUMBER(SEARCH('[1]Lookup for use classification'!$B$12,C2132)),ISNUMBER(SEARCH('[1]Lookup for use classification'!$C$12,C2132))),'[1]Lookup for use classification'!$A$12,IF(OR(ISNUMBER(SEARCH('[1]Lookup for use classification'!$B$13,C2132)),ISNUMBER(SEARCH('[1]Lookup for use classification'!$C$13,C2132)),ISNUMBER(SEARCH('[1]Lookup for use classification'!$D$13,C2132)),,ISNUMBER(SEARCH('[1]Lookup for use classification'!$C$13,C2132)),ISNUMBER(SEARCH('[1]Lookup for use classification'!$E$13,C2132))),'[1]Lookup for use classification'!$A$13,IF(OR(ISNUMBER(SEARCH('[1]Lookup for use classification'!$B$14,C2132)),ISNUMBER(SEARCH('[1]Lookup for use classification'!$C$14,C2132))),'[1]Lookup for use classification'!$A$14,"Other"))))))))))))</f>
        <v>Other</v>
      </c>
      <c r="E2132" s="245">
        <v>0</v>
      </c>
      <c r="F2132" s="224"/>
      <c r="G2132" s="224"/>
    </row>
    <row r="2133" spans="1:7" hidden="1">
      <c r="A2133" s="187" t="s">
        <v>4480</v>
      </c>
      <c r="B2133" s="167" t="s">
        <v>6425</v>
      </c>
      <c r="C2133" s="244" t="s">
        <v>6243</v>
      </c>
      <c r="D2133" s="6" t="str">
        <f>IF(OR(ISNUMBER(SEARCH('[1]Lookup for use classification'!$B$1,C2133)),ISNUMBER(SEARCH('[1]Lookup for use classification'!$C$1,C2133)),ISNUMBER(SEARCH('[1]Lookup for use classification'!$D$1,C2133)),ISNUMBER(SEARCH('[1]Lookup for use classification'!$E$1,C2133))),'[1]Lookup for use classification'!$A$1,IF(ISNUMBER(SEARCH('[1]Lookup for use classification'!$B$2,C2133)),'[1]Lookup for use classification'!$A$2,IF(ISNUMBER(SEARCH('[1]Lookup for use classification'!$B$3,C2133)),'[1]Lookup for use classification'!$A$3,IF(OR(ISNUMBER(SEARCH('[1]Lookup for use classification'!$B$4,C2133)),ISNUMBER(SEARCH('[1]Lookup for use classification'!$C$4,C2133)),ISNUMBER(SEARCH('[1]Lookup for use classification'!$D$4,C2133)),ISNUMBER(SEARCH('[1]Lookup for use classification'!$E$4,C2133))),'[1]Lookup for use classification'!$A$4,IF(OR(ISNUMBER(SEARCH('[1]Lookup for use classification'!$B$5,C2133)),ISNUMBER(SEARCH('[1]Lookup for use classification'!$C$5,C2133)),ISNUMBER(SEARCH('[1]Lookup for use classification'!$D$5,C2133))),'[1]Lookup for use classification'!$A$5,IF(OR(ISNUMBER(SEARCH('[1]Lookup for use classification'!$B$7,C2133)),ISNUMBER(SEARCH('[1]Lookup for use classification'!$C$7,C2133)),ISNUMBER(SEARCH('[1]Lookup for use classification'!$D$7,C2133))),'[1]Lookup for use classification'!$A$7,IF(OR(ISNUMBER(SEARCH('[1]Lookup for use classification'!$B$9,C2133)),ISNUMBER(SEARCH('[1]Lookup for use classification'!$C$9,C2133)),ISNUMBER(SEARCH('[1]Lookup for use classification'!$D$9,C2133)),ISNUMBER(SEARCH('[1]Lookup for use classification'!$E$9,C2133)),ISNUMBER(SEARCH('[1]Lookup for use classification'!$F$9,C2133)),ISNUMBER(SEARCH('[1]Lookup for use classification'!$G$9,C2133)),ISNUMBER(SEARCH('[1]Lookup for use classification'!$H$9,C2133)),ISNUMBER(SEARCH('[1]Lookup for use classification'!$I$9,C2133)),ISNUMBER(SEARCH('[1]Lookup for use classification'!$J$9,C2133)),ISNUMBER(SEARCH('[1]Lookup for use classification'!$K$9,C2133))),'[1]Lookup for use classification'!$A$9,IF(OR(ISNUMBER(SEARCH('[1]Lookup for use classification'!$B$10,C2133)),ISNUMBER(SEARCH('[1]Lookup for use classification'!$C$10,C2133)),ISNUMBER(SEARCH('[1]Lookup for use classification'!$D$10,C2133)),ISNUMBER(SEARCH('[1]Lookup for use classification'!$E$10,C2133)),ISNUMBER(SEARCH('[1]Lookup for use classification'!$F$10,C2133)),ISNUMBER(SEARCH('[1]Lookup for use classification'!$G$10,C2133))),'[1]Lookup for use classification'!$A$10,IF(OR(ISNUMBER(SEARCH('[1]Lookup for use classification'!$B$11,C2133)),ISNUMBER(SEARCH('[1]Lookup for use classification'!$C$11,C2133))),'[1]Lookup for use classification'!$A$11,IF(OR(ISNUMBER(SEARCH('[1]Lookup for use classification'!$B$12,C2133)),ISNUMBER(SEARCH('[1]Lookup for use classification'!$C$12,C2133))),'[1]Lookup for use classification'!$A$12,IF(OR(ISNUMBER(SEARCH('[1]Lookup for use classification'!$B$13,C2133)),ISNUMBER(SEARCH('[1]Lookup for use classification'!$C$13,C2133)),ISNUMBER(SEARCH('[1]Lookup for use classification'!$D$13,C2133)),,ISNUMBER(SEARCH('[1]Lookup for use classification'!$C$13,C2133)),ISNUMBER(SEARCH('[1]Lookup for use classification'!$E$13,C2133))),'[1]Lookup for use classification'!$A$13,IF(OR(ISNUMBER(SEARCH('[1]Lookup for use classification'!$B$14,C2133)),ISNUMBER(SEARCH('[1]Lookup for use classification'!$C$14,C2133))),'[1]Lookup for use classification'!$A$14,"Other"))))))))))))</f>
        <v>Other</v>
      </c>
      <c r="E2133" s="245">
        <v>0</v>
      </c>
      <c r="F2133" s="224"/>
      <c r="G2133" s="224"/>
    </row>
    <row r="2134" spans="1:7" hidden="1">
      <c r="A2134" s="187" t="s">
        <v>4480</v>
      </c>
      <c r="B2134" s="167" t="s">
        <v>6425</v>
      </c>
      <c r="C2134" s="244" t="s">
        <v>6324</v>
      </c>
      <c r="D2134" s="6" t="str">
        <f>IF(OR(ISNUMBER(SEARCH('[1]Lookup for use classification'!$B$1,C2134)),ISNUMBER(SEARCH('[1]Lookup for use classification'!$C$1,C2134)),ISNUMBER(SEARCH('[1]Lookup for use classification'!$D$1,C2134)),ISNUMBER(SEARCH('[1]Lookup for use classification'!$E$1,C2134))),'[1]Lookup for use classification'!$A$1,IF(ISNUMBER(SEARCH('[1]Lookup for use classification'!$B$2,C2134)),'[1]Lookup for use classification'!$A$2,IF(ISNUMBER(SEARCH('[1]Lookup for use classification'!$B$3,C2134)),'[1]Lookup for use classification'!$A$3,IF(OR(ISNUMBER(SEARCH('[1]Lookup for use classification'!$B$4,C2134)),ISNUMBER(SEARCH('[1]Lookup for use classification'!$C$4,C2134)),ISNUMBER(SEARCH('[1]Lookup for use classification'!$D$4,C2134)),ISNUMBER(SEARCH('[1]Lookup for use classification'!$E$4,C2134))),'[1]Lookup for use classification'!$A$4,IF(OR(ISNUMBER(SEARCH('[1]Lookup for use classification'!$B$5,C2134)),ISNUMBER(SEARCH('[1]Lookup for use classification'!$C$5,C2134)),ISNUMBER(SEARCH('[1]Lookup for use classification'!$D$5,C2134))),'[1]Lookup for use classification'!$A$5,IF(OR(ISNUMBER(SEARCH('[1]Lookup for use classification'!$B$7,C2134)),ISNUMBER(SEARCH('[1]Lookup for use classification'!$C$7,C2134)),ISNUMBER(SEARCH('[1]Lookup for use classification'!$D$7,C2134))),'[1]Lookup for use classification'!$A$7,IF(OR(ISNUMBER(SEARCH('[1]Lookup for use classification'!$B$9,C2134)),ISNUMBER(SEARCH('[1]Lookup for use classification'!$C$9,C2134)),ISNUMBER(SEARCH('[1]Lookup for use classification'!$D$9,C2134)),ISNUMBER(SEARCH('[1]Lookup for use classification'!$E$9,C2134)),ISNUMBER(SEARCH('[1]Lookup for use classification'!$F$9,C2134)),ISNUMBER(SEARCH('[1]Lookup for use classification'!$G$9,C2134)),ISNUMBER(SEARCH('[1]Lookup for use classification'!$H$9,C2134)),ISNUMBER(SEARCH('[1]Lookup for use classification'!$I$9,C2134)),ISNUMBER(SEARCH('[1]Lookup for use classification'!$J$9,C2134)),ISNUMBER(SEARCH('[1]Lookup for use classification'!$K$9,C2134))),'[1]Lookup for use classification'!$A$9,IF(OR(ISNUMBER(SEARCH('[1]Lookup for use classification'!$B$10,C2134)),ISNUMBER(SEARCH('[1]Lookup for use classification'!$C$10,C2134)),ISNUMBER(SEARCH('[1]Lookup for use classification'!$D$10,C2134)),ISNUMBER(SEARCH('[1]Lookup for use classification'!$E$10,C2134)),ISNUMBER(SEARCH('[1]Lookup for use classification'!$F$10,C2134)),ISNUMBER(SEARCH('[1]Lookup for use classification'!$G$10,C2134))),'[1]Lookup for use classification'!$A$10,IF(OR(ISNUMBER(SEARCH('[1]Lookup for use classification'!$B$11,C2134)),ISNUMBER(SEARCH('[1]Lookup for use classification'!$C$11,C2134))),'[1]Lookup for use classification'!$A$11,IF(OR(ISNUMBER(SEARCH('[1]Lookup for use classification'!$B$12,C2134)),ISNUMBER(SEARCH('[1]Lookup for use classification'!$C$12,C2134))),'[1]Lookup for use classification'!$A$12,IF(OR(ISNUMBER(SEARCH('[1]Lookup for use classification'!$B$13,C2134)),ISNUMBER(SEARCH('[1]Lookup for use classification'!$C$13,C2134)),ISNUMBER(SEARCH('[1]Lookup for use classification'!$D$13,C2134)),,ISNUMBER(SEARCH('[1]Lookup for use classification'!$C$13,C2134)),ISNUMBER(SEARCH('[1]Lookup for use classification'!$E$13,C2134))),'[1]Lookup for use classification'!$A$13,IF(OR(ISNUMBER(SEARCH('[1]Lookup for use classification'!$B$14,C2134)),ISNUMBER(SEARCH('[1]Lookup for use classification'!$C$14,C2134))),'[1]Lookup for use classification'!$A$14,"Other"))))))))))))</f>
        <v>Other</v>
      </c>
      <c r="E2134" s="245">
        <v>0</v>
      </c>
      <c r="F2134" s="224"/>
      <c r="G2134" s="224"/>
    </row>
    <row r="2135" spans="1:7" hidden="1">
      <c r="A2135" s="187" t="s">
        <v>4480</v>
      </c>
      <c r="B2135" s="167" t="s">
        <v>6425</v>
      </c>
      <c r="C2135" s="244" t="s">
        <v>6379</v>
      </c>
      <c r="D2135" s="6" t="str">
        <f>IF(OR(ISNUMBER(SEARCH('[1]Lookup for use classification'!$B$1,C2135)),ISNUMBER(SEARCH('[1]Lookup for use classification'!$C$1,C2135)),ISNUMBER(SEARCH('[1]Lookup for use classification'!$D$1,C2135)),ISNUMBER(SEARCH('[1]Lookup for use classification'!$E$1,C2135))),'[1]Lookup for use classification'!$A$1,IF(ISNUMBER(SEARCH('[1]Lookup for use classification'!$B$2,C2135)),'[1]Lookup for use classification'!$A$2,IF(ISNUMBER(SEARCH('[1]Lookup for use classification'!$B$3,C2135)),'[1]Lookup for use classification'!$A$3,IF(OR(ISNUMBER(SEARCH('[1]Lookup for use classification'!$B$4,C2135)),ISNUMBER(SEARCH('[1]Lookup for use classification'!$C$4,C2135)),ISNUMBER(SEARCH('[1]Lookup for use classification'!$D$4,C2135)),ISNUMBER(SEARCH('[1]Lookup for use classification'!$E$4,C2135))),'[1]Lookup for use classification'!$A$4,IF(OR(ISNUMBER(SEARCH('[1]Lookup for use classification'!$B$5,C2135)),ISNUMBER(SEARCH('[1]Lookup for use classification'!$C$5,C2135)),ISNUMBER(SEARCH('[1]Lookup for use classification'!$D$5,C2135))),'[1]Lookup for use classification'!$A$5,IF(OR(ISNUMBER(SEARCH('[1]Lookup for use classification'!$B$7,C2135)),ISNUMBER(SEARCH('[1]Lookup for use classification'!$C$7,C2135)),ISNUMBER(SEARCH('[1]Lookup for use classification'!$D$7,C2135))),'[1]Lookup for use classification'!$A$7,IF(OR(ISNUMBER(SEARCH('[1]Lookup for use classification'!$B$9,C2135)),ISNUMBER(SEARCH('[1]Lookup for use classification'!$C$9,C2135)),ISNUMBER(SEARCH('[1]Lookup for use classification'!$D$9,C2135)),ISNUMBER(SEARCH('[1]Lookup for use classification'!$E$9,C2135)),ISNUMBER(SEARCH('[1]Lookup for use classification'!$F$9,C2135)),ISNUMBER(SEARCH('[1]Lookup for use classification'!$G$9,C2135)),ISNUMBER(SEARCH('[1]Lookup for use classification'!$H$9,C2135)),ISNUMBER(SEARCH('[1]Lookup for use classification'!$I$9,C2135)),ISNUMBER(SEARCH('[1]Lookup for use classification'!$J$9,C2135)),ISNUMBER(SEARCH('[1]Lookup for use classification'!$K$9,C2135))),'[1]Lookup for use classification'!$A$9,IF(OR(ISNUMBER(SEARCH('[1]Lookup for use classification'!$B$10,C2135)),ISNUMBER(SEARCH('[1]Lookup for use classification'!$C$10,C2135)),ISNUMBER(SEARCH('[1]Lookup for use classification'!$D$10,C2135)),ISNUMBER(SEARCH('[1]Lookup for use classification'!$E$10,C2135)),ISNUMBER(SEARCH('[1]Lookup for use classification'!$F$10,C2135)),ISNUMBER(SEARCH('[1]Lookup for use classification'!$G$10,C2135))),'[1]Lookup for use classification'!$A$10,IF(OR(ISNUMBER(SEARCH('[1]Lookup for use classification'!$B$11,C2135)),ISNUMBER(SEARCH('[1]Lookup for use classification'!$C$11,C2135))),'[1]Lookup for use classification'!$A$11,IF(OR(ISNUMBER(SEARCH('[1]Lookup for use classification'!$B$12,C2135)),ISNUMBER(SEARCH('[1]Lookup for use classification'!$C$12,C2135))),'[1]Lookup for use classification'!$A$12,IF(OR(ISNUMBER(SEARCH('[1]Lookup for use classification'!$B$13,C2135)),ISNUMBER(SEARCH('[1]Lookup for use classification'!$C$13,C2135)),ISNUMBER(SEARCH('[1]Lookup for use classification'!$D$13,C2135)),,ISNUMBER(SEARCH('[1]Lookup for use classification'!$C$13,C2135)),ISNUMBER(SEARCH('[1]Lookup for use classification'!$E$13,C2135))),'[1]Lookup for use classification'!$A$13,IF(OR(ISNUMBER(SEARCH('[1]Lookup for use classification'!$B$14,C2135)),ISNUMBER(SEARCH('[1]Lookup for use classification'!$C$14,C2135))),'[1]Lookup for use classification'!$A$14,"Other"))))))))))))</f>
        <v>Other</v>
      </c>
      <c r="E2135" s="245">
        <v>0</v>
      </c>
      <c r="F2135" s="224"/>
      <c r="G2135" s="224"/>
    </row>
    <row r="2136" spans="1:7" hidden="1">
      <c r="A2136" s="187" t="s">
        <v>4480</v>
      </c>
      <c r="B2136" s="167" t="s">
        <v>6425</v>
      </c>
      <c r="C2136" s="244" t="s">
        <v>6381</v>
      </c>
      <c r="D2136" s="6" t="str">
        <f>IF(OR(ISNUMBER(SEARCH('[1]Lookup for use classification'!$B$1,C2136)),ISNUMBER(SEARCH('[1]Lookup for use classification'!$C$1,C2136)),ISNUMBER(SEARCH('[1]Lookup for use classification'!$D$1,C2136)),ISNUMBER(SEARCH('[1]Lookup for use classification'!$E$1,C2136))),'[1]Lookup for use classification'!$A$1,IF(ISNUMBER(SEARCH('[1]Lookup for use classification'!$B$2,C2136)),'[1]Lookup for use classification'!$A$2,IF(ISNUMBER(SEARCH('[1]Lookup for use classification'!$B$3,C2136)),'[1]Lookup for use classification'!$A$3,IF(OR(ISNUMBER(SEARCH('[1]Lookup for use classification'!$B$4,C2136)),ISNUMBER(SEARCH('[1]Lookup for use classification'!$C$4,C2136)),ISNUMBER(SEARCH('[1]Lookup for use classification'!$D$4,C2136)),ISNUMBER(SEARCH('[1]Lookup for use classification'!$E$4,C2136))),'[1]Lookup for use classification'!$A$4,IF(OR(ISNUMBER(SEARCH('[1]Lookup for use classification'!$B$5,C2136)),ISNUMBER(SEARCH('[1]Lookup for use classification'!$C$5,C2136)),ISNUMBER(SEARCH('[1]Lookup for use classification'!$D$5,C2136))),'[1]Lookup for use classification'!$A$5,IF(OR(ISNUMBER(SEARCH('[1]Lookup for use classification'!$B$7,C2136)),ISNUMBER(SEARCH('[1]Lookup for use classification'!$C$7,C2136)),ISNUMBER(SEARCH('[1]Lookup for use classification'!$D$7,C2136))),'[1]Lookup for use classification'!$A$7,IF(OR(ISNUMBER(SEARCH('[1]Lookup for use classification'!$B$9,C2136)),ISNUMBER(SEARCH('[1]Lookup for use classification'!$C$9,C2136)),ISNUMBER(SEARCH('[1]Lookup for use classification'!$D$9,C2136)),ISNUMBER(SEARCH('[1]Lookup for use classification'!$E$9,C2136)),ISNUMBER(SEARCH('[1]Lookup for use classification'!$F$9,C2136)),ISNUMBER(SEARCH('[1]Lookup for use classification'!$G$9,C2136)),ISNUMBER(SEARCH('[1]Lookup for use classification'!$H$9,C2136)),ISNUMBER(SEARCH('[1]Lookup for use classification'!$I$9,C2136)),ISNUMBER(SEARCH('[1]Lookup for use classification'!$J$9,C2136)),ISNUMBER(SEARCH('[1]Lookup for use classification'!$K$9,C2136))),'[1]Lookup for use classification'!$A$9,IF(OR(ISNUMBER(SEARCH('[1]Lookup for use classification'!$B$10,C2136)),ISNUMBER(SEARCH('[1]Lookup for use classification'!$C$10,C2136)),ISNUMBER(SEARCH('[1]Lookup for use classification'!$D$10,C2136)),ISNUMBER(SEARCH('[1]Lookup for use classification'!$E$10,C2136)),ISNUMBER(SEARCH('[1]Lookup for use classification'!$F$10,C2136)),ISNUMBER(SEARCH('[1]Lookup for use classification'!$G$10,C2136))),'[1]Lookup for use classification'!$A$10,IF(OR(ISNUMBER(SEARCH('[1]Lookup for use classification'!$B$11,C2136)),ISNUMBER(SEARCH('[1]Lookup for use classification'!$C$11,C2136))),'[1]Lookup for use classification'!$A$11,IF(OR(ISNUMBER(SEARCH('[1]Lookup for use classification'!$B$12,C2136)),ISNUMBER(SEARCH('[1]Lookup for use classification'!$C$12,C2136))),'[1]Lookup for use classification'!$A$12,IF(OR(ISNUMBER(SEARCH('[1]Lookup for use classification'!$B$13,C2136)),ISNUMBER(SEARCH('[1]Lookup for use classification'!$C$13,C2136)),ISNUMBER(SEARCH('[1]Lookup for use classification'!$D$13,C2136)),,ISNUMBER(SEARCH('[1]Lookup for use classification'!$C$13,C2136)),ISNUMBER(SEARCH('[1]Lookup for use classification'!$E$13,C2136))),'[1]Lookup for use classification'!$A$13,IF(OR(ISNUMBER(SEARCH('[1]Lookup for use classification'!$B$14,C2136)),ISNUMBER(SEARCH('[1]Lookup for use classification'!$C$14,C2136))),'[1]Lookup for use classification'!$A$14,"Other"))))))))))))</f>
        <v>Other</v>
      </c>
      <c r="E2136" s="245">
        <v>0</v>
      </c>
      <c r="F2136" s="224"/>
      <c r="G2136" s="224"/>
    </row>
    <row r="2137" spans="1:7" hidden="1">
      <c r="A2137" s="187" t="s">
        <v>4480</v>
      </c>
      <c r="B2137" s="167" t="s">
        <v>6425</v>
      </c>
      <c r="C2137" s="244" t="s">
        <v>6327</v>
      </c>
      <c r="D2137" s="6" t="str">
        <f>IF(OR(ISNUMBER(SEARCH('[1]Lookup for use classification'!$B$1,C2137)),ISNUMBER(SEARCH('[1]Lookup for use classification'!$C$1,C2137)),ISNUMBER(SEARCH('[1]Lookup for use classification'!$D$1,C2137)),ISNUMBER(SEARCH('[1]Lookup for use classification'!$E$1,C2137))),'[1]Lookup for use classification'!$A$1,IF(ISNUMBER(SEARCH('[1]Lookup for use classification'!$B$2,C2137)),'[1]Lookup for use classification'!$A$2,IF(ISNUMBER(SEARCH('[1]Lookup for use classification'!$B$3,C2137)),'[1]Lookup for use classification'!$A$3,IF(OR(ISNUMBER(SEARCH('[1]Lookup for use classification'!$B$4,C2137)),ISNUMBER(SEARCH('[1]Lookup for use classification'!$C$4,C2137)),ISNUMBER(SEARCH('[1]Lookup for use classification'!$D$4,C2137)),ISNUMBER(SEARCH('[1]Lookup for use classification'!$E$4,C2137))),'[1]Lookup for use classification'!$A$4,IF(OR(ISNUMBER(SEARCH('[1]Lookup for use classification'!$B$5,C2137)),ISNUMBER(SEARCH('[1]Lookup for use classification'!$C$5,C2137)),ISNUMBER(SEARCH('[1]Lookup for use classification'!$D$5,C2137))),'[1]Lookup for use classification'!$A$5,IF(OR(ISNUMBER(SEARCH('[1]Lookup for use classification'!$B$7,C2137)),ISNUMBER(SEARCH('[1]Lookup for use classification'!$C$7,C2137)),ISNUMBER(SEARCH('[1]Lookup for use classification'!$D$7,C2137))),'[1]Lookup for use classification'!$A$7,IF(OR(ISNUMBER(SEARCH('[1]Lookup for use classification'!$B$9,C2137)),ISNUMBER(SEARCH('[1]Lookup for use classification'!$C$9,C2137)),ISNUMBER(SEARCH('[1]Lookup for use classification'!$D$9,C2137)),ISNUMBER(SEARCH('[1]Lookup for use classification'!$E$9,C2137)),ISNUMBER(SEARCH('[1]Lookup for use classification'!$F$9,C2137)),ISNUMBER(SEARCH('[1]Lookup for use classification'!$G$9,C2137)),ISNUMBER(SEARCH('[1]Lookup for use classification'!$H$9,C2137)),ISNUMBER(SEARCH('[1]Lookup for use classification'!$I$9,C2137)),ISNUMBER(SEARCH('[1]Lookup for use classification'!$J$9,C2137)),ISNUMBER(SEARCH('[1]Lookup for use classification'!$K$9,C2137))),'[1]Lookup for use classification'!$A$9,IF(OR(ISNUMBER(SEARCH('[1]Lookup for use classification'!$B$10,C2137)),ISNUMBER(SEARCH('[1]Lookup for use classification'!$C$10,C2137)),ISNUMBER(SEARCH('[1]Lookup for use classification'!$D$10,C2137)),ISNUMBER(SEARCH('[1]Lookup for use classification'!$E$10,C2137)),ISNUMBER(SEARCH('[1]Lookup for use classification'!$F$10,C2137)),ISNUMBER(SEARCH('[1]Lookup for use classification'!$G$10,C2137))),'[1]Lookup for use classification'!$A$10,IF(OR(ISNUMBER(SEARCH('[1]Lookup for use classification'!$B$11,C2137)),ISNUMBER(SEARCH('[1]Lookup for use classification'!$C$11,C2137))),'[1]Lookup for use classification'!$A$11,IF(OR(ISNUMBER(SEARCH('[1]Lookup for use classification'!$B$12,C2137)),ISNUMBER(SEARCH('[1]Lookup for use classification'!$C$12,C2137))),'[1]Lookup for use classification'!$A$12,IF(OR(ISNUMBER(SEARCH('[1]Lookup for use classification'!$B$13,C2137)),ISNUMBER(SEARCH('[1]Lookup for use classification'!$C$13,C2137)),ISNUMBER(SEARCH('[1]Lookup for use classification'!$D$13,C2137)),,ISNUMBER(SEARCH('[1]Lookup for use classification'!$C$13,C2137)),ISNUMBER(SEARCH('[1]Lookup for use classification'!$E$13,C2137))),'[1]Lookup for use classification'!$A$13,IF(OR(ISNUMBER(SEARCH('[1]Lookup for use classification'!$B$14,C2137)),ISNUMBER(SEARCH('[1]Lookup for use classification'!$C$14,C2137))),'[1]Lookup for use classification'!$A$14,"Other"))))))))))))</f>
        <v>Other</v>
      </c>
      <c r="E2137" s="245">
        <v>0</v>
      </c>
      <c r="F2137" s="224"/>
      <c r="G2137" s="224"/>
    </row>
    <row r="2138" spans="1:7" hidden="1">
      <c r="A2138" s="187" t="s">
        <v>4480</v>
      </c>
      <c r="B2138" s="167" t="s">
        <v>6425</v>
      </c>
      <c r="C2138" s="244" t="s">
        <v>6327</v>
      </c>
      <c r="D2138" s="6" t="str">
        <f>IF(OR(ISNUMBER(SEARCH('[1]Lookup for use classification'!$B$1,C2138)),ISNUMBER(SEARCH('[1]Lookup for use classification'!$C$1,C2138)),ISNUMBER(SEARCH('[1]Lookup for use classification'!$D$1,C2138)),ISNUMBER(SEARCH('[1]Lookup for use classification'!$E$1,C2138))),'[1]Lookup for use classification'!$A$1,IF(ISNUMBER(SEARCH('[1]Lookup for use classification'!$B$2,C2138)),'[1]Lookup for use classification'!$A$2,IF(ISNUMBER(SEARCH('[1]Lookup for use classification'!$B$3,C2138)),'[1]Lookup for use classification'!$A$3,IF(OR(ISNUMBER(SEARCH('[1]Lookup for use classification'!$B$4,C2138)),ISNUMBER(SEARCH('[1]Lookup for use classification'!$C$4,C2138)),ISNUMBER(SEARCH('[1]Lookup for use classification'!$D$4,C2138)),ISNUMBER(SEARCH('[1]Lookup for use classification'!$E$4,C2138))),'[1]Lookup for use classification'!$A$4,IF(OR(ISNUMBER(SEARCH('[1]Lookup for use classification'!$B$5,C2138)),ISNUMBER(SEARCH('[1]Lookup for use classification'!$C$5,C2138)),ISNUMBER(SEARCH('[1]Lookup for use classification'!$D$5,C2138))),'[1]Lookup for use classification'!$A$5,IF(OR(ISNUMBER(SEARCH('[1]Lookup for use classification'!$B$7,C2138)),ISNUMBER(SEARCH('[1]Lookup for use classification'!$C$7,C2138)),ISNUMBER(SEARCH('[1]Lookup for use classification'!$D$7,C2138))),'[1]Lookup for use classification'!$A$7,IF(OR(ISNUMBER(SEARCH('[1]Lookup for use classification'!$B$9,C2138)),ISNUMBER(SEARCH('[1]Lookup for use classification'!$C$9,C2138)),ISNUMBER(SEARCH('[1]Lookup for use classification'!$D$9,C2138)),ISNUMBER(SEARCH('[1]Lookup for use classification'!$E$9,C2138)),ISNUMBER(SEARCH('[1]Lookup for use classification'!$F$9,C2138)),ISNUMBER(SEARCH('[1]Lookup for use classification'!$G$9,C2138)),ISNUMBER(SEARCH('[1]Lookup for use classification'!$H$9,C2138)),ISNUMBER(SEARCH('[1]Lookup for use classification'!$I$9,C2138)),ISNUMBER(SEARCH('[1]Lookup for use classification'!$J$9,C2138)),ISNUMBER(SEARCH('[1]Lookup for use classification'!$K$9,C2138))),'[1]Lookup for use classification'!$A$9,IF(OR(ISNUMBER(SEARCH('[1]Lookup for use classification'!$B$10,C2138)),ISNUMBER(SEARCH('[1]Lookup for use classification'!$C$10,C2138)),ISNUMBER(SEARCH('[1]Lookup for use classification'!$D$10,C2138)),ISNUMBER(SEARCH('[1]Lookup for use classification'!$E$10,C2138)),ISNUMBER(SEARCH('[1]Lookup for use classification'!$F$10,C2138)),ISNUMBER(SEARCH('[1]Lookup for use classification'!$G$10,C2138))),'[1]Lookup for use classification'!$A$10,IF(OR(ISNUMBER(SEARCH('[1]Lookup for use classification'!$B$11,C2138)),ISNUMBER(SEARCH('[1]Lookup for use classification'!$C$11,C2138))),'[1]Lookup for use classification'!$A$11,IF(OR(ISNUMBER(SEARCH('[1]Lookup for use classification'!$B$12,C2138)),ISNUMBER(SEARCH('[1]Lookup for use classification'!$C$12,C2138))),'[1]Lookup for use classification'!$A$12,IF(OR(ISNUMBER(SEARCH('[1]Lookup for use classification'!$B$13,C2138)),ISNUMBER(SEARCH('[1]Lookup for use classification'!$C$13,C2138)),ISNUMBER(SEARCH('[1]Lookup for use classification'!$D$13,C2138)),,ISNUMBER(SEARCH('[1]Lookup for use classification'!$C$13,C2138)),ISNUMBER(SEARCH('[1]Lookup for use classification'!$E$13,C2138))),'[1]Lookup for use classification'!$A$13,IF(OR(ISNUMBER(SEARCH('[1]Lookup for use classification'!$B$14,C2138)),ISNUMBER(SEARCH('[1]Lookup for use classification'!$C$14,C2138))),'[1]Lookup for use classification'!$A$14,"Other"))))))))))))</f>
        <v>Other</v>
      </c>
      <c r="E2138" s="245">
        <v>0</v>
      </c>
      <c r="F2138" s="224"/>
      <c r="G2138" s="224"/>
    </row>
    <row r="2139" spans="1:7" hidden="1">
      <c r="A2139" s="187" t="s">
        <v>4480</v>
      </c>
      <c r="B2139" s="167" t="s">
        <v>6425</v>
      </c>
      <c r="C2139" s="244" t="s">
        <v>6363</v>
      </c>
      <c r="D2139" s="6" t="str">
        <f>IF(OR(ISNUMBER(SEARCH('[1]Lookup for use classification'!$B$1,C2139)),ISNUMBER(SEARCH('[1]Lookup for use classification'!$C$1,C2139)),ISNUMBER(SEARCH('[1]Lookup for use classification'!$D$1,C2139)),ISNUMBER(SEARCH('[1]Lookup for use classification'!$E$1,C2139))),'[1]Lookup for use classification'!$A$1,IF(ISNUMBER(SEARCH('[1]Lookup for use classification'!$B$2,C2139)),'[1]Lookup for use classification'!$A$2,IF(ISNUMBER(SEARCH('[1]Lookup for use classification'!$B$3,C2139)),'[1]Lookup for use classification'!$A$3,IF(OR(ISNUMBER(SEARCH('[1]Lookup for use classification'!$B$4,C2139)),ISNUMBER(SEARCH('[1]Lookup for use classification'!$C$4,C2139)),ISNUMBER(SEARCH('[1]Lookup for use classification'!$D$4,C2139)),ISNUMBER(SEARCH('[1]Lookup for use classification'!$E$4,C2139))),'[1]Lookup for use classification'!$A$4,IF(OR(ISNUMBER(SEARCH('[1]Lookup for use classification'!$B$5,C2139)),ISNUMBER(SEARCH('[1]Lookup for use classification'!$C$5,C2139)),ISNUMBER(SEARCH('[1]Lookup for use classification'!$D$5,C2139))),'[1]Lookup for use classification'!$A$5,IF(OR(ISNUMBER(SEARCH('[1]Lookup for use classification'!$B$7,C2139)),ISNUMBER(SEARCH('[1]Lookup for use classification'!$C$7,C2139)),ISNUMBER(SEARCH('[1]Lookup for use classification'!$D$7,C2139))),'[1]Lookup for use classification'!$A$7,IF(OR(ISNUMBER(SEARCH('[1]Lookup for use classification'!$B$9,C2139)),ISNUMBER(SEARCH('[1]Lookup for use classification'!$C$9,C2139)),ISNUMBER(SEARCH('[1]Lookup for use classification'!$D$9,C2139)),ISNUMBER(SEARCH('[1]Lookup for use classification'!$E$9,C2139)),ISNUMBER(SEARCH('[1]Lookup for use classification'!$F$9,C2139)),ISNUMBER(SEARCH('[1]Lookup for use classification'!$G$9,C2139)),ISNUMBER(SEARCH('[1]Lookup for use classification'!$H$9,C2139)),ISNUMBER(SEARCH('[1]Lookup for use classification'!$I$9,C2139)),ISNUMBER(SEARCH('[1]Lookup for use classification'!$J$9,C2139)),ISNUMBER(SEARCH('[1]Lookup for use classification'!$K$9,C2139))),'[1]Lookup for use classification'!$A$9,IF(OR(ISNUMBER(SEARCH('[1]Lookup for use classification'!$B$10,C2139)),ISNUMBER(SEARCH('[1]Lookup for use classification'!$C$10,C2139)),ISNUMBER(SEARCH('[1]Lookup for use classification'!$D$10,C2139)),ISNUMBER(SEARCH('[1]Lookup for use classification'!$E$10,C2139)),ISNUMBER(SEARCH('[1]Lookup for use classification'!$F$10,C2139)),ISNUMBER(SEARCH('[1]Lookup for use classification'!$G$10,C2139))),'[1]Lookup for use classification'!$A$10,IF(OR(ISNUMBER(SEARCH('[1]Lookup for use classification'!$B$11,C2139)),ISNUMBER(SEARCH('[1]Lookup for use classification'!$C$11,C2139))),'[1]Lookup for use classification'!$A$11,IF(OR(ISNUMBER(SEARCH('[1]Lookup for use classification'!$B$12,C2139)),ISNUMBER(SEARCH('[1]Lookup for use classification'!$C$12,C2139))),'[1]Lookup for use classification'!$A$12,IF(OR(ISNUMBER(SEARCH('[1]Lookup for use classification'!$B$13,C2139)),ISNUMBER(SEARCH('[1]Lookup for use classification'!$C$13,C2139)),ISNUMBER(SEARCH('[1]Lookup for use classification'!$D$13,C2139)),,ISNUMBER(SEARCH('[1]Lookup for use classification'!$C$13,C2139)),ISNUMBER(SEARCH('[1]Lookup for use classification'!$E$13,C2139))),'[1]Lookup for use classification'!$A$13,IF(OR(ISNUMBER(SEARCH('[1]Lookup for use classification'!$B$14,C2139)),ISNUMBER(SEARCH('[1]Lookup for use classification'!$C$14,C2139))),'[1]Lookup for use classification'!$A$14,"Other"))))))))))))</f>
        <v>Other</v>
      </c>
      <c r="E2139" s="245">
        <v>0</v>
      </c>
      <c r="F2139" s="224"/>
      <c r="G2139" s="224"/>
    </row>
    <row r="2140" spans="1:7" hidden="1">
      <c r="A2140" s="187" t="s">
        <v>4480</v>
      </c>
      <c r="B2140" s="167" t="s">
        <v>6425</v>
      </c>
      <c r="C2140" s="244" t="s">
        <v>6280</v>
      </c>
      <c r="D2140" s="6" t="str">
        <f>IF(OR(ISNUMBER(SEARCH('[1]Lookup for use classification'!$B$1,C2140)),ISNUMBER(SEARCH('[1]Lookup for use classification'!$C$1,C2140)),ISNUMBER(SEARCH('[1]Lookup for use classification'!$D$1,C2140)),ISNUMBER(SEARCH('[1]Lookup for use classification'!$E$1,C2140))),'[1]Lookup for use classification'!$A$1,IF(ISNUMBER(SEARCH('[1]Lookup for use classification'!$B$2,C2140)),'[1]Lookup for use classification'!$A$2,IF(ISNUMBER(SEARCH('[1]Lookup for use classification'!$B$3,C2140)),'[1]Lookup for use classification'!$A$3,IF(OR(ISNUMBER(SEARCH('[1]Lookup for use classification'!$B$4,C2140)),ISNUMBER(SEARCH('[1]Lookup for use classification'!$C$4,C2140)),ISNUMBER(SEARCH('[1]Lookup for use classification'!$D$4,C2140)),ISNUMBER(SEARCH('[1]Lookup for use classification'!$E$4,C2140))),'[1]Lookup for use classification'!$A$4,IF(OR(ISNUMBER(SEARCH('[1]Lookup for use classification'!$B$5,C2140)),ISNUMBER(SEARCH('[1]Lookup for use classification'!$C$5,C2140)),ISNUMBER(SEARCH('[1]Lookup for use classification'!$D$5,C2140))),'[1]Lookup for use classification'!$A$5,IF(OR(ISNUMBER(SEARCH('[1]Lookup for use classification'!$B$7,C2140)),ISNUMBER(SEARCH('[1]Lookup for use classification'!$C$7,C2140)),ISNUMBER(SEARCH('[1]Lookup for use classification'!$D$7,C2140))),'[1]Lookup for use classification'!$A$7,IF(OR(ISNUMBER(SEARCH('[1]Lookup for use classification'!$B$9,C2140)),ISNUMBER(SEARCH('[1]Lookup for use classification'!$C$9,C2140)),ISNUMBER(SEARCH('[1]Lookup for use classification'!$D$9,C2140)),ISNUMBER(SEARCH('[1]Lookup for use classification'!$E$9,C2140)),ISNUMBER(SEARCH('[1]Lookup for use classification'!$F$9,C2140)),ISNUMBER(SEARCH('[1]Lookup for use classification'!$G$9,C2140)),ISNUMBER(SEARCH('[1]Lookup for use classification'!$H$9,C2140)),ISNUMBER(SEARCH('[1]Lookup for use classification'!$I$9,C2140)),ISNUMBER(SEARCH('[1]Lookup for use classification'!$J$9,C2140)),ISNUMBER(SEARCH('[1]Lookup for use classification'!$K$9,C2140))),'[1]Lookup for use classification'!$A$9,IF(OR(ISNUMBER(SEARCH('[1]Lookup for use classification'!$B$10,C2140)),ISNUMBER(SEARCH('[1]Lookup for use classification'!$C$10,C2140)),ISNUMBER(SEARCH('[1]Lookup for use classification'!$D$10,C2140)),ISNUMBER(SEARCH('[1]Lookup for use classification'!$E$10,C2140)),ISNUMBER(SEARCH('[1]Lookup for use classification'!$F$10,C2140)),ISNUMBER(SEARCH('[1]Lookup for use classification'!$G$10,C2140))),'[1]Lookup for use classification'!$A$10,IF(OR(ISNUMBER(SEARCH('[1]Lookup for use classification'!$B$11,C2140)),ISNUMBER(SEARCH('[1]Lookup for use classification'!$C$11,C2140))),'[1]Lookup for use classification'!$A$11,IF(OR(ISNUMBER(SEARCH('[1]Lookup for use classification'!$B$12,C2140)),ISNUMBER(SEARCH('[1]Lookup for use classification'!$C$12,C2140))),'[1]Lookup for use classification'!$A$12,IF(OR(ISNUMBER(SEARCH('[1]Lookup for use classification'!$B$13,C2140)),ISNUMBER(SEARCH('[1]Lookup for use classification'!$C$13,C2140)),ISNUMBER(SEARCH('[1]Lookup for use classification'!$D$13,C2140)),,ISNUMBER(SEARCH('[1]Lookup for use classification'!$C$13,C2140)),ISNUMBER(SEARCH('[1]Lookup for use classification'!$E$13,C2140))),'[1]Lookup for use classification'!$A$13,IF(OR(ISNUMBER(SEARCH('[1]Lookup for use classification'!$B$14,C2140)),ISNUMBER(SEARCH('[1]Lookup for use classification'!$C$14,C2140))),'[1]Lookup for use classification'!$A$14,"Other"))))))))))))</f>
        <v>Other</v>
      </c>
      <c r="E2140" s="245">
        <v>0</v>
      </c>
      <c r="F2140" s="224"/>
      <c r="G2140" s="224"/>
    </row>
    <row r="2141" spans="1:7" hidden="1">
      <c r="A2141" s="187" t="s">
        <v>4480</v>
      </c>
      <c r="B2141" s="167" t="s">
        <v>6425</v>
      </c>
      <c r="C2141" s="244" t="s">
        <v>6247</v>
      </c>
      <c r="D2141" s="6" t="str">
        <f>IF(OR(ISNUMBER(SEARCH('[1]Lookup for use classification'!$B$1,C2141)),ISNUMBER(SEARCH('[1]Lookup for use classification'!$C$1,C2141)),ISNUMBER(SEARCH('[1]Lookup for use classification'!$D$1,C2141)),ISNUMBER(SEARCH('[1]Lookup for use classification'!$E$1,C2141))),'[1]Lookup for use classification'!$A$1,IF(ISNUMBER(SEARCH('[1]Lookup for use classification'!$B$2,C2141)),'[1]Lookup for use classification'!$A$2,IF(ISNUMBER(SEARCH('[1]Lookup for use classification'!$B$3,C2141)),'[1]Lookup for use classification'!$A$3,IF(OR(ISNUMBER(SEARCH('[1]Lookup for use classification'!$B$4,C2141)),ISNUMBER(SEARCH('[1]Lookup for use classification'!$C$4,C2141)),ISNUMBER(SEARCH('[1]Lookup for use classification'!$D$4,C2141)),ISNUMBER(SEARCH('[1]Lookup for use classification'!$E$4,C2141))),'[1]Lookup for use classification'!$A$4,IF(OR(ISNUMBER(SEARCH('[1]Lookup for use classification'!$B$5,C2141)),ISNUMBER(SEARCH('[1]Lookup for use classification'!$C$5,C2141)),ISNUMBER(SEARCH('[1]Lookup for use classification'!$D$5,C2141))),'[1]Lookup for use classification'!$A$5,IF(OR(ISNUMBER(SEARCH('[1]Lookup for use classification'!$B$7,C2141)),ISNUMBER(SEARCH('[1]Lookup for use classification'!$C$7,C2141)),ISNUMBER(SEARCH('[1]Lookup for use classification'!$D$7,C2141))),'[1]Lookup for use classification'!$A$7,IF(OR(ISNUMBER(SEARCH('[1]Lookup for use classification'!$B$9,C2141)),ISNUMBER(SEARCH('[1]Lookup for use classification'!$C$9,C2141)),ISNUMBER(SEARCH('[1]Lookup for use classification'!$D$9,C2141)),ISNUMBER(SEARCH('[1]Lookup for use classification'!$E$9,C2141)),ISNUMBER(SEARCH('[1]Lookup for use classification'!$F$9,C2141)),ISNUMBER(SEARCH('[1]Lookup for use classification'!$G$9,C2141)),ISNUMBER(SEARCH('[1]Lookup for use classification'!$H$9,C2141)),ISNUMBER(SEARCH('[1]Lookup for use classification'!$I$9,C2141)),ISNUMBER(SEARCH('[1]Lookup for use classification'!$J$9,C2141)),ISNUMBER(SEARCH('[1]Lookup for use classification'!$K$9,C2141))),'[1]Lookup for use classification'!$A$9,IF(OR(ISNUMBER(SEARCH('[1]Lookup for use classification'!$B$10,C2141)),ISNUMBER(SEARCH('[1]Lookup for use classification'!$C$10,C2141)),ISNUMBER(SEARCH('[1]Lookup for use classification'!$D$10,C2141)),ISNUMBER(SEARCH('[1]Lookup for use classification'!$E$10,C2141)),ISNUMBER(SEARCH('[1]Lookup for use classification'!$F$10,C2141)),ISNUMBER(SEARCH('[1]Lookup for use classification'!$G$10,C2141))),'[1]Lookup for use classification'!$A$10,IF(OR(ISNUMBER(SEARCH('[1]Lookup for use classification'!$B$11,C2141)),ISNUMBER(SEARCH('[1]Lookup for use classification'!$C$11,C2141))),'[1]Lookup for use classification'!$A$11,IF(OR(ISNUMBER(SEARCH('[1]Lookup for use classification'!$B$12,C2141)),ISNUMBER(SEARCH('[1]Lookup for use classification'!$C$12,C2141))),'[1]Lookup for use classification'!$A$12,IF(OR(ISNUMBER(SEARCH('[1]Lookup for use classification'!$B$13,C2141)),ISNUMBER(SEARCH('[1]Lookup for use classification'!$C$13,C2141)),ISNUMBER(SEARCH('[1]Lookup for use classification'!$D$13,C2141)),,ISNUMBER(SEARCH('[1]Lookup for use classification'!$C$13,C2141)),ISNUMBER(SEARCH('[1]Lookup for use classification'!$E$13,C2141))),'[1]Lookup for use classification'!$A$13,IF(OR(ISNUMBER(SEARCH('[1]Lookup for use classification'!$B$14,C2141)),ISNUMBER(SEARCH('[1]Lookup for use classification'!$C$14,C2141))),'[1]Lookup for use classification'!$A$14,"Other"))))))))))))</f>
        <v>Other</v>
      </c>
      <c r="E2141" s="245">
        <v>0</v>
      </c>
      <c r="F2141" s="224"/>
      <c r="G2141" s="224"/>
    </row>
    <row r="2142" spans="1:7" hidden="1">
      <c r="A2142" s="187" t="s">
        <v>4480</v>
      </c>
      <c r="B2142" s="167" t="s">
        <v>6425</v>
      </c>
      <c r="C2142" s="244" t="s">
        <v>6287</v>
      </c>
      <c r="D2142" s="6" t="str">
        <f>IF(OR(ISNUMBER(SEARCH('[1]Lookup for use classification'!$B$1,C2142)),ISNUMBER(SEARCH('[1]Lookup for use classification'!$C$1,C2142)),ISNUMBER(SEARCH('[1]Lookup for use classification'!$D$1,C2142)),ISNUMBER(SEARCH('[1]Lookup for use classification'!$E$1,C2142))),'[1]Lookup for use classification'!$A$1,IF(ISNUMBER(SEARCH('[1]Lookup for use classification'!$B$2,C2142)),'[1]Lookup for use classification'!$A$2,IF(ISNUMBER(SEARCH('[1]Lookup for use classification'!$B$3,C2142)),'[1]Lookup for use classification'!$A$3,IF(OR(ISNUMBER(SEARCH('[1]Lookup for use classification'!$B$4,C2142)),ISNUMBER(SEARCH('[1]Lookup for use classification'!$C$4,C2142)),ISNUMBER(SEARCH('[1]Lookup for use classification'!$D$4,C2142)),ISNUMBER(SEARCH('[1]Lookup for use classification'!$E$4,C2142))),'[1]Lookup for use classification'!$A$4,IF(OR(ISNUMBER(SEARCH('[1]Lookup for use classification'!$B$5,C2142)),ISNUMBER(SEARCH('[1]Lookup for use classification'!$C$5,C2142)),ISNUMBER(SEARCH('[1]Lookup for use classification'!$D$5,C2142))),'[1]Lookup for use classification'!$A$5,IF(OR(ISNUMBER(SEARCH('[1]Lookup for use classification'!$B$7,C2142)),ISNUMBER(SEARCH('[1]Lookup for use classification'!$C$7,C2142)),ISNUMBER(SEARCH('[1]Lookup for use classification'!$D$7,C2142))),'[1]Lookup for use classification'!$A$7,IF(OR(ISNUMBER(SEARCH('[1]Lookup for use classification'!$B$9,C2142)),ISNUMBER(SEARCH('[1]Lookup for use classification'!$C$9,C2142)),ISNUMBER(SEARCH('[1]Lookup for use classification'!$D$9,C2142)),ISNUMBER(SEARCH('[1]Lookup for use classification'!$E$9,C2142)),ISNUMBER(SEARCH('[1]Lookup for use classification'!$F$9,C2142)),ISNUMBER(SEARCH('[1]Lookup for use classification'!$G$9,C2142)),ISNUMBER(SEARCH('[1]Lookup for use classification'!$H$9,C2142)),ISNUMBER(SEARCH('[1]Lookup for use classification'!$I$9,C2142)),ISNUMBER(SEARCH('[1]Lookup for use classification'!$J$9,C2142)),ISNUMBER(SEARCH('[1]Lookup for use classification'!$K$9,C2142))),'[1]Lookup for use classification'!$A$9,IF(OR(ISNUMBER(SEARCH('[1]Lookup for use classification'!$B$10,C2142)),ISNUMBER(SEARCH('[1]Lookup for use classification'!$C$10,C2142)),ISNUMBER(SEARCH('[1]Lookup for use classification'!$D$10,C2142)),ISNUMBER(SEARCH('[1]Lookup for use classification'!$E$10,C2142)),ISNUMBER(SEARCH('[1]Lookup for use classification'!$F$10,C2142)),ISNUMBER(SEARCH('[1]Lookup for use classification'!$G$10,C2142))),'[1]Lookup for use classification'!$A$10,IF(OR(ISNUMBER(SEARCH('[1]Lookup for use classification'!$B$11,C2142)),ISNUMBER(SEARCH('[1]Lookup for use classification'!$C$11,C2142))),'[1]Lookup for use classification'!$A$11,IF(OR(ISNUMBER(SEARCH('[1]Lookup for use classification'!$B$12,C2142)),ISNUMBER(SEARCH('[1]Lookup for use classification'!$C$12,C2142))),'[1]Lookup for use classification'!$A$12,IF(OR(ISNUMBER(SEARCH('[1]Lookup for use classification'!$B$13,C2142)),ISNUMBER(SEARCH('[1]Lookup for use classification'!$C$13,C2142)),ISNUMBER(SEARCH('[1]Lookup for use classification'!$D$13,C2142)),,ISNUMBER(SEARCH('[1]Lookup for use classification'!$C$13,C2142)),ISNUMBER(SEARCH('[1]Lookup for use classification'!$E$13,C2142))),'[1]Lookup for use classification'!$A$13,IF(OR(ISNUMBER(SEARCH('[1]Lookup for use classification'!$B$14,C2142)),ISNUMBER(SEARCH('[1]Lookup for use classification'!$C$14,C2142))),'[1]Lookup for use classification'!$A$14,"Other"))))))))))))</f>
        <v>Other</v>
      </c>
      <c r="E2142" s="245">
        <v>0</v>
      </c>
      <c r="F2142" s="224"/>
      <c r="G2142" s="224"/>
    </row>
    <row r="2143" spans="1:7" hidden="1">
      <c r="A2143" s="187" t="s">
        <v>4480</v>
      </c>
      <c r="B2143" s="167" t="s">
        <v>6425</v>
      </c>
      <c r="C2143" s="244" t="s">
        <v>6293</v>
      </c>
      <c r="D2143" s="6" t="str">
        <f>IF(OR(ISNUMBER(SEARCH('[1]Lookup for use classification'!$B$1,C2143)),ISNUMBER(SEARCH('[1]Lookup for use classification'!$C$1,C2143)),ISNUMBER(SEARCH('[1]Lookup for use classification'!$D$1,C2143)),ISNUMBER(SEARCH('[1]Lookup for use classification'!$E$1,C2143))),'[1]Lookup for use classification'!$A$1,IF(ISNUMBER(SEARCH('[1]Lookup for use classification'!$B$2,C2143)),'[1]Lookup for use classification'!$A$2,IF(ISNUMBER(SEARCH('[1]Lookup for use classification'!$B$3,C2143)),'[1]Lookup for use classification'!$A$3,IF(OR(ISNUMBER(SEARCH('[1]Lookup for use classification'!$B$4,C2143)),ISNUMBER(SEARCH('[1]Lookup for use classification'!$C$4,C2143)),ISNUMBER(SEARCH('[1]Lookup for use classification'!$D$4,C2143)),ISNUMBER(SEARCH('[1]Lookup for use classification'!$E$4,C2143))),'[1]Lookup for use classification'!$A$4,IF(OR(ISNUMBER(SEARCH('[1]Lookup for use classification'!$B$5,C2143)),ISNUMBER(SEARCH('[1]Lookup for use classification'!$C$5,C2143)),ISNUMBER(SEARCH('[1]Lookup for use classification'!$D$5,C2143))),'[1]Lookup for use classification'!$A$5,IF(OR(ISNUMBER(SEARCH('[1]Lookup for use classification'!$B$7,C2143)),ISNUMBER(SEARCH('[1]Lookup for use classification'!$C$7,C2143)),ISNUMBER(SEARCH('[1]Lookup for use classification'!$D$7,C2143))),'[1]Lookup for use classification'!$A$7,IF(OR(ISNUMBER(SEARCH('[1]Lookup for use classification'!$B$9,C2143)),ISNUMBER(SEARCH('[1]Lookup for use classification'!$C$9,C2143)),ISNUMBER(SEARCH('[1]Lookup for use classification'!$D$9,C2143)),ISNUMBER(SEARCH('[1]Lookup for use classification'!$E$9,C2143)),ISNUMBER(SEARCH('[1]Lookup for use classification'!$F$9,C2143)),ISNUMBER(SEARCH('[1]Lookup for use classification'!$G$9,C2143)),ISNUMBER(SEARCH('[1]Lookup for use classification'!$H$9,C2143)),ISNUMBER(SEARCH('[1]Lookup for use classification'!$I$9,C2143)),ISNUMBER(SEARCH('[1]Lookup for use classification'!$J$9,C2143)),ISNUMBER(SEARCH('[1]Lookup for use classification'!$K$9,C2143))),'[1]Lookup for use classification'!$A$9,IF(OR(ISNUMBER(SEARCH('[1]Lookup for use classification'!$B$10,C2143)),ISNUMBER(SEARCH('[1]Lookup for use classification'!$C$10,C2143)),ISNUMBER(SEARCH('[1]Lookup for use classification'!$D$10,C2143)),ISNUMBER(SEARCH('[1]Lookup for use classification'!$E$10,C2143)),ISNUMBER(SEARCH('[1]Lookup for use classification'!$F$10,C2143)),ISNUMBER(SEARCH('[1]Lookup for use classification'!$G$10,C2143))),'[1]Lookup for use classification'!$A$10,IF(OR(ISNUMBER(SEARCH('[1]Lookup for use classification'!$B$11,C2143)),ISNUMBER(SEARCH('[1]Lookup for use classification'!$C$11,C2143))),'[1]Lookup for use classification'!$A$11,IF(OR(ISNUMBER(SEARCH('[1]Lookup for use classification'!$B$12,C2143)),ISNUMBER(SEARCH('[1]Lookup for use classification'!$C$12,C2143))),'[1]Lookup for use classification'!$A$12,IF(OR(ISNUMBER(SEARCH('[1]Lookup for use classification'!$B$13,C2143)),ISNUMBER(SEARCH('[1]Lookup for use classification'!$C$13,C2143)),ISNUMBER(SEARCH('[1]Lookup for use classification'!$D$13,C2143)),,ISNUMBER(SEARCH('[1]Lookup for use classification'!$C$13,C2143)),ISNUMBER(SEARCH('[1]Lookup for use classification'!$E$13,C2143))),'[1]Lookup for use classification'!$A$13,IF(OR(ISNUMBER(SEARCH('[1]Lookup for use classification'!$B$14,C2143)),ISNUMBER(SEARCH('[1]Lookup for use classification'!$C$14,C2143))),'[1]Lookup for use classification'!$A$14,"Other"))))))))))))</f>
        <v>Other</v>
      </c>
      <c r="E2143" s="245">
        <v>0</v>
      </c>
      <c r="F2143" s="224"/>
      <c r="G2143" s="224"/>
    </row>
    <row r="2144" spans="1:7" hidden="1">
      <c r="A2144" s="187" t="s">
        <v>4480</v>
      </c>
      <c r="B2144" s="167" t="s">
        <v>6425</v>
      </c>
      <c r="C2144" s="244" t="s">
        <v>6399</v>
      </c>
      <c r="D2144" s="6" t="str">
        <f>IF(OR(ISNUMBER(SEARCH('[1]Lookup for use classification'!$B$1,C2144)),ISNUMBER(SEARCH('[1]Lookup for use classification'!$C$1,C2144)),ISNUMBER(SEARCH('[1]Lookup for use classification'!$D$1,C2144)),ISNUMBER(SEARCH('[1]Lookup for use classification'!$E$1,C2144))),'[1]Lookup for use classification'!$A$1,IF(ISNUMBER(SEARCH('[1]Lookup for use classification'!$B$2,C2144)),'[1]Lookup for use classification'!$A$2,IF(ISNUMBER(SEARCH('[1]Lookup for use classification'!$B$3,C2144)),'[1]Lookup for use classification'!$A$3,IF(OR(ISNUMBER(SEARCH('[1]Lookup for use classification'!$B$4,C2144)),ISNUMBER(SEARCH('[1]Lookup for use classification'!$C$4,C2144)),ISNUMBER(SEARCH('[1]Lookup for use classification'!$D$4,C2144)),ISNUMBER(SEARCH('[1]Lookup for use classification'!$E$4,C2144))),'[1]Lookup for use classification'!$A$4,IF(OR(ISNUMBER(SEARCH('[1]Lookup for use classification'!$B$5,C2144)),ISNUMBER(SEARCH('[1]Lookup for use classification'!$C$5,C2144)),ISNUMBER(SEARCH('[1]Lookup for use classification'!$D$5,C2144))),'[1]Lookup for use classification'!$A$5,IF(OR(ISNUMBER(SEARCH('[1]Lookup for use classification'!$B$7,C2144)),ISNUMBER(SEARCH('[1]Lookup for use classification'!$C$7,C2144)),ISNUMBER(SEARCH('[1]Lookup for use classification'!$D$7,C2144))),'[1]Lookup for use classification'!$A$7,IF(OR(ISNUMBER(SEARCH('[1]Lookup for use classification'!$B$9,C2144)),ISNUMBER(SEARCH('[1]Lookup for use classification'!$C$9,C2144)),ISNUMBER(SEARCH('[1]Lookup for use classification'!$D$9,C2144)),ISNUMBER(SEARCH('[1]Lookup for use classification'!$E$9,C2144)),ISNUMBER(SEARCH('[1]Lookup for use classification'!$F$9,C2144)),ISNUMBER(SEARCH('[1]Lookup for use classification'!$G$9,C2144)),ISNUMBER(SEARCH('[1]Lookup for use classification'!$H$9,C2144)),ISNUMBER(SEARCH('[1]Lookup for use classification'!$I$9,C2144)),ISNUMBER(SEARCH('[1]Lookup for use classification'!$J$9,C2144)),ISNUMBER(SEARCH('[1]Lookup for use classification'!$K$9,C2144))),'[1]Lookup for use classification'!$A$9,IF(OR(ISNUMBER(SEARCH('[1]Lookup for use classification'!$B$10,C2144)),ISNUMBER(SEARCH('[1]Lookup for use classification'!$C$10,C2144)),ISNUMBER(SEARCH('[1]Lookup for use classification'!$D$10,C2144)),ISNUMBER(SEARCH('[1]Lookup for use classification'!$E$10,C2144)),ISNUMBER(SEARCH('[1]Lookup for use classification'!$F$10,C2144)),ISNUMBER(SEARCH('[1]Lookup for use classification'!$G$10,C2144))),'[1]Lookup for use classification'!$A$10,IF(OR(ISNUMBER(SEARCH('[1]Lookup for use classification'!$B$11,C2144)),ISNUMBER(SEARCH('[1]Lookup for use classification'!$C$11,C2144))),'[1]Lookup for use classification'!$A$11,IF(OR(ISNUMBER(SEARCH('[1]Lookup for use classification'!$B$12,C2144)),ISNUMBER(SEARCH('[1]Lookup for use classification'!$C$12,C2144))),'[1]Lookup for use classification'!$A$12,IF(OR(ISNUMBER(SEARCH('[1]Lookup for use classification'!$B$13,C2144)),ISNUMBER(SEARCH('[1]Lookup for use classification'!$C$13,C2144)),ISNUMBER(SEARCH('[1]Lookup for use classification'!$D$13,C2144)),,ISNUMBER(SEARCH('[1]Lookup for use classification'!$C$13,C2144)),ISNUMBER(SEARCH('[1]Lookup for use classification'!$E$13,C2144))),'[1]Lookup for use classification'!$A$13,IF(OR(ISNUMBER(SEARCH('[1]Lookup for use classification'!$B$14,C2144)),ISNUMBER(SEARCH('[1]Lookup for use classification'!$C$14,C2144))),'[1]Lookup for use classification'!$A$14,"Other"))))))))))))</f>
        <v>Other</v>
      </c>
      <c r="E2144" s="245">
        <v>288</v>
      </c>
      <c r="F2144" s="224"/>
      <c r="G2144" s="224"/>
    </row>
    <row r="2145" spans="1:7" hidden="1">
      <c r="A2145" s="187" t="s">
        <v>4480</v>
      </c>
      <c r="B2145" s="167" t="s">
        <v>6425</v>
      </c>
      <c r="C2145" s="244" t="s">
        <v>6273</v>
      </c>
      <c r="D2145" s="6" t="str">
        <f>IF(OR(ISNUMBER(SEARCH('[1]Lookup for use classification'!$B$1,C2145)),ISNUMBER(SEARCH('[1]Lookup for use classification'!$C$1,C2145)),ISNUMBER(SEARCH('[1]Lookup for use classification'!$D$1,C2145)),ISNUMBER(SEARCH('[1]Lookup for use classification'!$E$1,C2145))),'[1]Lookup for use classification'!$A$1,IF(ISNUMBER(SEARCH('[1]Lookup for use classification'!$B$2,C2145)),'[1]Lookup for use classification'!$A$2,IF(ISNUMBER(SEARCH('[1]Lookup for use classification'!$B$3,C2145)),'[1]Lookup for use classification'!$A$3,IF(OR(ISNUMBER(SEARCH('[1]Lookup for use classification'!$B$4,C2145)),ISNUMBER(SEARCH('[1]Lookup for use classification'!$C$4,C2145)),ISNUMBER(SEARCH('[1]Lookup for use classification'!$D$4,C2145)),ISNUMBER(SEARCH('[1]Lookup for use classification'!$E$4,C2145))),'[1]Lookup for use classification'!$A$4,IF(OR(ISNUMBER(SEARCH('[1]Lookup for use classification'!$B$5,C2145)),ISNUMBER(SEARCH('[1]Lookup for use classification'!$C$5,C2145)),ISNUMBER(SEARCH('[1]Lookup for use classification'!$D$5,C2145))),'[1]Lookup for use classification'!$A$5,IF(OR(ISNUMBER(SEARCH('[1]Lookup for use classification'!$B$7,C2145)),ISNUMBER(SEARCH('[1]Lookup for use classification'!$C$7,C2145)),ISNUMBER(SEARCH('[1]Lookup for use classification'!$D$7,C2145))),'[1]Lookup for use classification'!$A$7,IF(OR(ISNUMBER(SEARCH('[1]Lookup for use classification'!$B$9,C2145)),ISNUMBER(SEARCH('[1]Lookup for use classification'!$C$9,C2145)),ISNUMBER(SEARCH('[1]Lookup for use classification'!$D$9,C2145)),ISNUMBER(SEARCH('[1]Lookup for use classification'!$E$9,C2145)),ISNUMBER(SEARCH('[1]Lookup for use classification'!$F$9,C2145)),ISNUMBER(SEARCH('[1]Lookup for use classification'!$G$9,C2145)),ISNUMBER(SEARCH('[1]Lookup for use classification'!$H$9,C2145)),ISNUMBER(SEARCH('[1]Lookup for use classification'!$I$9,C2145)),ISNUMBER(SEARCH('[1]Lookup for use classification'!$J$9,C2145)),ISNUMBER(SEARCH('[1]Lookup for use classification'!$K$9,C2145))),'[1]Lookup for use classification'!$A$9,IF(OR(ISNUMBER(SEARCH('[1]Lookup for use classification'!$B$10,C2145)),ISNUMBER(SEARCH('[1]Lookup for use classification'!$C$10,C2145)),ISNUMBER(SEARCH('[1]Lookup for use classification'!$D$10,C2145)),ISNUMBER(SEARCH('[1]Lookup for use classification'!$E$10,C2145)),ISNUMBER(SEARCH('[1]Lookup for use classification'!$F$10,C2145)),ISNUMBER(SEARCH('[1]Lookup for use classification'!$G$10,C2145))),'[1]Lookup for use classification'!$A$10,IF(OR(ISNUMBER(SEARCH('[1]Lookup for use classification'!$B$11,C2145)),ISNUMBER(SEARCH('[1]Lookup for use classification'!$C$11,C2145))),'[1]Lookup for use classification'!$A$11,IF(OR(ISNUMBER(SEARCH('[1]Lookup for use classification'!$B$12,C2145)),ISNUMBER(SEARCH('[1]Lookup for use classification'!$C$12,C2145))),'[1]Lookup for use classification'!$A$12,IF(OR(ISNUMBER(SEARCH('[1]Lookup for use classification'!$B$13,C2145)),ISNUMBER(SEARCH('[1]Lookup for use classification'!$C$13,C2145)),ISNUMBER(SEARCH('[1]Lookup for use classification'!$D$13,C2145)),,ISNUMBER(SEARCH('[1]Lookup for use classification'!$C$13,C2145)),ISNUMBER(SEARCH('[1]Lookup for use classification'!$E$13,C2145))),'[1]Lookup for use classification'!$A$13,IF(OR(ISNUMBER(SEARCH('[1]Lookup for use classification'!$B$14,C2145)),ISNUMBER(SEARCH('[1]Lookup for use classification'!$C$14,C2145))),'[1]Lookup for use classification'!$A$14,"Other"))))))))))))</f>
        <v>Other</v>
      </c>
      <c r="E2145" s="245">
        <v>312</v>
      </c>
      <c r="F2145" s="224"/>
      <c r="G2145" s="224"/>
    </row>
    <row r="2146" spans="1:7" hidden="1">
      <c r="A2146" s="187" t="s">
        <v>4480</v>
      </c>
      <c r="B2146" s="167" t="s">
        <v>6425</v>
      </c>
      <c r="C2146" s="244" t="s">
        <v>6354</v>
      </c>
      <c r="D2146" s="6" t="str">
        <f>IF(OR(ISNUMBER(SEARCH('[1]Lookup for use classification'!$B$1,C2146)),ISNUMBER(SEARCH('[1]Lookup for use classification'!$C$1,C2146)),ISNUMBER(SEARCH('[1]Lookup for use classification'!$D$1,C2146)),ISNUMBER(SEARCH('[1]Lookup for use classification'!$E$1,C2146))),'[1]Lookup for use classification'!$A$1,IF(ISNUMBER(SEARCH('[1]Lookup for use classification'!$B$2,C2146)),'[1]Lookup for use classification'!$A$2,IF(ISNUMBER(SEARCH('[1]Lookup for use classification'!$B$3,C2146)),'[1]Lookup for use classification'!$A$3,IF(OR(ISNUMBER(SEARCH('[1]Lookup for use classification'!$B$4,C2146)),ISNUMBER(SEARCH('[1]Lookup for use classification'!$C$4,C2146)),ISNUMBER(SEARCH('[1]Lookup for use classification'!$D$4,C2146)),ISNUMBER(SEARCH('[1]Lookup for use classification'!$E$4,C2146))),'[1]Lookup for use classification'!$A$4,IF(OR(ISNUMBER(SEARCH('[1]Lookup for use classification'!$B$5,C2146)),ISNUMBER(SEARCH('[1]Lookup for use classification'!$C$5,C2146)),ISNUMBER(SEARCH('[1]Lookup for use classification'!$D$5,C2146))),'[1]Lookup for use classification'!$A$5,IF(OR(ISNUMBER(SEARCH('[1]Lookup for use classification'!$B$7,C2146)),ISNUMBER(SEARCH('[1]Lookup for use classification'!$C$7,C2146)),ISNUMBER(SEARCH('[1]Lookup for use classification'!$D$7,C2146))),'[1]Lookup for use classification'!$A$7,IF(OR(ISNUMBER(SEARCH('[1]Lookup for use classification'!$B$9,C2146)),ISNUMBER(SEARCH('[1]Lookup for use classification'!$C$9,C2146)),ISNUMBER(SEARCH('[1]Lookup for use classification'!$D$9,C2146)),ISNUMBER(SEARCH('[1]Lookup for use classification'!$E$9,C2146)),ISNUMBER(SEARCH('[1]Lookup for use classification'!$F$9,C2146)),ISNUMBER(SEARCH('[1]Lookup for use classification'!$G$9,C2146)),ISNUMBER(SEARCH('[1]Lookup for use classification'!$H$9,C2146)),ISNUMBER(SEARCH('[1]Lookup for use classification'!$I$9,C2146)),ISNUMBER(SEARCH('[1]Lookup for use classification'!$J$9,C2146)),ISNUMBER(SEARCH('[1]Lookup for use classification'!$K$9,C2146))),'[1]Lookup for use classification'!$A$9,IF(OR(ISNUMBER(SEARCH('[1]Lookup for use classification'!$B$10,C2146)),ISNUMBER(SEARCH('[1]Lookup for use classification'!$C$10,C2146)),ISNUMBER(SEARCH('[1]Lookup for use classification'!$D$10,C2146)),ISNUMBER(SEARCH('[1]Lookup for use classification'!$E$10,C2146)),ISNUMBER(SEARCH('[1]Lookup for use classification'!$F$10,C2146)),ISNUMBER(SEARCH('[1]Lookup for use classification'!$G$10,C2146))),'[1]Lookup for use classification'!$A$10,IF(OR(ISNUMBER(SEARCH('[1]Lookup for use classification'!$B$11,C2146)),ISNUMBER(SEARCH('[1]Lookup for use classification'!$C$11,C2146))),'[1]Lookup for use classification'!$A$11,IF(OR(ISNUMBER(SEARCH('[1]Lookup for use classification'!$B$12,C2146)),ISNUMBER(SEARCH('[1]Lookup for use classification'!$C$12,C2146))),'[1]Lookup for use classification'!$A$12,IF(OR(ISNUMBER(SEARCH('[1]Lookup for use classification'!$B$13,C2146)),ISNUMBER(SEARCH('[1]Lookup for use classification'!$C$13,C2146)),ISNUMBER(SEARCH('[1]Lookup for use classification'!$D$13,C2146)),,ISNUMBER(SEARCH('[1]Lookup for use classification'!$C$13,C2146)),ISNUMBER(SEARCH('[1]Lookup for use classification'!$E$13,C2146))),'[1]Lookup for use classification'!$A$13,IF(OR(ISNUMBER(SEARCH('[1]Lookup for use classification'!$B$14,C2146)),ISNUMBER(SEARCH('[1]Lookup for use classification'!$C$14,C2146))),'[1]Lookup for use classification'!$A$14,"Other"))))))))))))</f>
        <v>Other</v>
      </c>
      <c r="E2146" s="245">
        <v>336</v>
      </c>
      <c r="F2146" s="224"/>
      <c r="G2146" s="224"/>
    </row>
    <row r="2147" spans="1:7" hidden="1">
      <c r="A2147" s="187" t="s">
        <v>4480</v>
      </c>
      <c r="B2147" s="167" t="s">
        <v>6425</v>
      </c>
      <c r="C2147" s="244" t="s">
        <v>6415</v>
      </c>
      <c r="D2147" s="6" t="str">
        <f>IF(OR(ISNUMBER(SEARCH('[1]Lookup for use classification'!$B$1,C2147)),ISNUMBER(SEARCH('[1]Lookup for use classification'!$C$1,C2147)),ISNUMBER(SEARCH('[1]Lookup for use classification'!$D$1,C2147)),ISNUMBER(SEARCH('[1]Lookup for use classification'!$E$1,C2147))),'[1]Lookup for use classification'!$A$1,IF(ISNUMBER(SEARCH('[1]Lookup for use classification'!$B$2,C2147)),'[1]Lookup for use classification'!$A$2,IF(ISNUMBER(SEARCH('[1]Lookup for use classification'!$B$3,C2147)),'[1]Lookup for use classification'!$A$3,IF(OR(ISNUMBER(SEARCH('[1]Lookup for use classification'!$B$4,C2147)),ISNUMBER(SEARCH('[1]Lookup for use classification'!$C$4,C2147)),ISNUMBER(SEARCH('[1]Lookup for use classification'!$D$4,C2147)),ISNUMBER(SEARCH('[1]Lookup for use classification'!$E$4,C2147))),'[1]Lookup for use classification'!$A$4,IF(OR(ISNUMBER(SEARCH('[1]Lookup for use classification'!$B$5,C2147)),ISNUMBER(SEARCH('[1]Lookup for use classification'!$C$5,C2147)),ISNUMBER(SEARCH('[1]Lookup for use classification'!$D$5,C2147))),'[1]Lookup for use classification'!$A$5,IF(OR(ISNUMBER(SEARCH('[1]Lookup for use classification'!$B$7,C2147)),ISNUMBER(SEARCH('[1]Lookup for use classification'!$C$7,C2147)),ISNUMBER(SEARCH('[1]Lookup for use classification'!$D$7,C2147))),'[1]Lookup for use classification'!$A$7,IF(OR(ISNUMBER(SEARCH('[1]Lookup for use classification'!$B$9,C2147)),ISNUMBER(SEARCH('[1]Lookup for use classification'!$C$9,C2147)),ISNUMBER(SEARCH('[1]Lookup for use classification'!$D$9,C2147)),ISNUMBER(SEARCH('[1]Lookup for use classification'!$E$9,C2147)),ISNUMBER(SEARCH('[1]Lookup for use classification'!$F$9,C2147)),ISNUMBER(SEARCH('[1]Lookup for use classification'!$G$9,C2147)),ISNUMBER(SEARCH('[1]Lookup for use classification'!$H$9,C2147)),ISNUMBER(SEARCH('[1]Lookup for use classification'!$I$9,C2147)),ISNUMBER(SEARCH('[1]Lookup for use classification'!$J$9,C2147)),ISNUMBER(SEARCH('[1]Lookup for use classification'!$K$9,C2147))),'[1]Lookup for use classification'!$A$9,IF(OR(ISNUMBER(SEARCH('[1]Lookup for use classification'!$B$10,C2147)),ISNUMBER(SEARCH('[1]Lookup for use classification'!$C$10,C2147)),ISNUMBER(SEARCH('[1]Lookup for use classification'!$D$10,C2147)),ISNUMBER(SEARCH('[1]Lookup for use classification'!$E$10,C2147)),ISNUMBER(SEARCH('[1]Lookup for use classification'!$F$10,C2147)),ISNUMBER(SEARCH('[1]Lookup for use classification'!$G$10,C2147))),'[1]Lookup for use classification'!$A$10,IF(OR(ISNUMBER(SEARCH('[1]Lookup for use classification'!$B$11,C2147)),ISNUMBER(SEARCH('[1]Lookup for use classification'!$C$11,C2147))),'[1]Lookup for use classification'!$A$11,IF(OR(ISNUMBER(SEARCH('[1]Lookup for use classification'!$B$12,C2147)),ISNUMBER(SEARCH('[1]Lookup for use classification'!$C$12,C2147))),'[1]Lookup for use classification'!$A$12,IF(OR(ISNUMBER(SEARCH('[1]Lookup for use classification'!$B$13,C2147)),ISNUMBER(SEARCH('[1]Lookup for use classification'!$C$13,C2147)),ISNUMBER(SEARCH('[1]Lookup for use classification'!$D$13,C2147)),,ISNUMBER(SEARCH('[1]Lookup for use classification'!$C$13,C2147)),ISNUMBER(SEARCH('[1]Lookup for use classification'!$E$13,C2147))),'[1]Lookup for use classification'!$A$13,IF(OR(ISNUMBER(SEARCH('[1]Lookup for use classification'!$B$14,C2147)),ISNUMBER(SEARCH('[1]Lookup for use classification'!$C$14,C2147))),'[1]Lookup for use classification'!$A$14,"Other"))))))))))))</f>
        <v>Other</v>
      </c>
      <c r="E2147" s="245">
        <v>384</v>
      </c>
      <c r="F2147" s="224"/>
      <c r="G2147" s="224"/>
    </row>
    <row r="2148" spans="1:7" hidden="1">
      <c r="A2148" s="187" t="s">
        <v>4480</v>
      </c>
      <c r="B2148" s="167" t="s">
        <v>6425</v>
      </c>
      <c r="C2148" s="244" t="s">
        <v>6407</v>
      </c>
      <c r="D2148" s="6" t="str">
        <f>IF(OR(ISNUMBER(SEARCH('[1]Lookup for use classification'!$B$1,C2148)),ISNUMBER(SEARCH('[1]Lookup for use classification'!$C$1,C2148)),ISNUMBER(SEARCH('[1]Lookup for use classification'!$D$1,C2148)),ISNUMBER(SEARCH('[1]Lookup for use classification'!$E$1,C2148))),'[1]Lookup for use classification'!$A$1,IF(ISNUMBER(SEARCH('[1]Lookup for use classification'!$B$2,C2148)),'[1]Lookup for use classification'!$A$2,IF(ISNUMBER(SEARCH('[1]Lookup for use classification'!$B$3,C2148)),'[1]Lookup for use classification'!$A$3,IF(OR(ISNUMBER(SEARCH('[1]Lookup for use classification'!$B$4,C2148)),ISNUMBER(SEARCH('[1]Lookup for use classification'!$C$4,C2148)),ISNUMBER(SEARCH('[1]Lookup for use classification'!$D$4,C2148)),ISNUMBER(SEARCH('[1]Lookup for use classification'!$E$4,C2148))),'[1]Lookup for use classification'!$A$4,IF(OR(ISNUMBER(SEARCH('[1]Lookup for use classification'!$B$5,C2148)),ISNUMBER(SEARCH('[1]Lookup for use classification'!$C$5,C2148)),ISNUMBER(SEARCH('[1]Lookup for use classification'!$D$5,C2148))),'[1]Lookup for use classification'!$A$5,IF(OR(ISNUMBER(SEARCH('[1]Lookup for use classification'!$B$7,C2148)),ISNUMBER(SEARCH('[1]Lookup for use classification'!$C$7,C2148)),ISNUMBER(SEARCH('[1]Lookup for use classification'!$D$7,C2148))),'[1]Lookup for use classification'!$A$7,IF(OR(ISNUMBER(SEARCH('[1]Lookup for use classification'!$B$9,C2148)),ISNUMBER(SEARCH('[1]Lookup for use classification'!$C$9,C2148)),ISNUMBER(SEARCH('[1]Lookup for use classification'!$D$9,C2148)),ISNUMBER(SEARCH('[1]Lookup for use classification'!$E$9,C2148)),ISNUMBER(SEARCH('[1]Lookup for use classification'!$F$9,C2148)),ISNUMBER(SEARCH('[1]Lookup for use classification'!$G$9,C2148)),ISNUMBER(SEARCH('[1]Lookup for use classification'!$H$9,C2148)),ISNUMBER(SEARCH('[1]Lookup for use classification'!$I$9,C2148)),ISNUMBER(SEARCH('[1]Lookup for use classification'!$J$9,C2148)),ISNUMBER(SEARCH('[1]Lookup for use classification'!$K$9,C2148))),'[1]Lookup for use classification'!$A$9,IF(OR(ISNUMBER(SEARCH('[1]Lookup for use classification'!$B$10,C2148)),ISNUMBER(SEARCH('[1]Lookup for use classification'!$C$10,C2148)),ISNUMBER(SEARCH('[1]Lookup for use classification'!$D$10,C2148)),ISNUMBER(SEARCH('[1]Lookup for use classification'!$E$10,C2148)),ISNUMBER(SEARCH('[1]Lookup for use classification'!$F$10,C2148)),ISNUMBER(SEARCH('[1]Lookup for use classification'!$G$10,C2148))),'[1]Lookup for use classification'!$A$10,IF(OR(ISNUMBER(SEARCH('[1]Lookup for use classification'!$B$11,C2148)),ISNUMBER(SEARCH('[1]Lookup for use classification'!$C$11,C2148))),'[1]Lookup for use classification'!$A$11,IF(OR(ISNUMBER(SEARCH('[1]Lookup for use classification'!$B$12,C2148)),ISNUMBER(SEARCH('[1]Lookup for use classification'!$C$12,C2148))),'[1]Lookup for use classification'!$A$12,IF(OR(ISNUMBER(SEARCH('[1]Lookup for use classification'!$B$13,C2148)),ISNUMBER(SEARCH('[1]Lookup for use classification'!$C$13,C2148)),ISNUMBER(SEARCH('[1]Lookup for use classification'!$D$13,C2148)),,ISNUMBER(SEARCH('[1]Lookup for use classification'!$C$13,C2148)),ISNUMBER(SEARCH('[1]Lookup for use classification'!$E$13,C2148))),'[1]Lookup for use classification'!$A$13,IF(OR(ISNUMBER(SEARCH('[1]Lookup for use classification'!$B$14,C2148)),ISNUMBER(SEARCH('[1]Lookup for use classification'!$C$14,C2148))),'[1]Lookup for use classification'!$A$14,"Other"))))))))))))</f>
        <v>Other</v>
      </c>
      <c r="E2148" s="245">
        <v>400</v>
      </c>
      <c r="F2148" s="224"/>
      <c r="G2148" s="224"/>
    </row>
    <row r="2149" spans="1:7" hidden="1">
      <c r="A2149" s="187" t="s">
        <v>4480</v>
      </c>
      <c r="B2149" s="167" t="s">
        <v>6425</v>
      </c>
      <c r="C2149" s="244" t="s">
        <v>6337</v>
      </c>
      <c r="D2149" s="6" t="str">
        <f>IF(OR(ISNUMBER(SEARCH('[1]Lookup for use classification'!$B$1,C2149)),ISNUMBER(SEARCH('[1]Lookup for use classification'!$C$1,C2149)),ISNUMBER(SEARCH('[1]Lookup for use classification'!$D$1,C2149)),ISNUMBER(SEARCH('[1]Lookup for use classification'!$E$1,C2149))),'[1]Lookup for use classification'!$A$1,IF(ISNUMBER(SEARCH('[1]Lookup for use classification'!$B$2,C2149)),'[1]Lookup for use classification'!$A$2,IF(ISNUMBER(SEARCH('[1]Lookup for use classification'!$B$3,C2149)),'[1]Lookup for use classification'!$A$3,IF(OR(ISNUMBER(SEARCH('[1]Lookup for use classification'!$B$4,C2149)),ISNUMBER(SEARCH('[1]Lookup for use classification'!$C$4,C2149)),ISNUMBER(SEARCH('[1]Lookup for use classification'!$D$4,C2149)),ISNUMBER(SEARCH('[1]Lookup for use classification'!$E$4,C2149))),'[1]Lookup for use classification'!$A$4,IF(OR(ISNUMBER(SEARCH('[1]Lookup for use classification'!$B$5,C2149)),ISNUMBER(SEARCH('[1]Lookup for use classification'!$C$5,C2149)),ISNUMBER(SEARCH('[1]Lookup for use classification'!$D$5,C2149))),'[1]Lookup for use classification'!$A$5,IF(OR(ISNUMBER(SEARCH('[1]Lookup for use classification'!$B$7,C2149)),ISNUMBER(SEARCH('[1]Lookup for use classification'!$C$7,C2149)),ISNUMBER(SEARCH('[1]Lookup for use classification'!$D$7,C2149))),'[1]Lookup for use classification'!$A$7,IF(OR(ISNUMBER(SEARCH('[1]Lookup for use classification'!$B$9,C2149)),ISNUMBER(SEARCH('[1]Lookup for use classification'!$C$9,C2149)),ISNUMBER(SEARCH('[1]Lookup for use classification'!$D$9,C2149)),ISNUMBER(SEARCH('[1]Lookup for use classification'!$E$9,C2149)),ISNUMBER(SEARCH('[1]Lookup for use classification'!$F$9,C2149)),ISNUMBER(SEARCH('[1]Lookup for use classification'!$G$9,C2149)),ISNUMBER(SEARCH('[1]Lookup for use classification'!$H$9,C2149)),ISNUMBER(SEARCH('[1]Lookup for use classification'!$I$9,C2149)),ISNUMBER(SEARCH('[1]Lookup for use classification'!$J$9,C2149)),ISNUMBER(SEARCH('[1]Lookup for use classification'!$K$9,C2149))),'[1]Lookup for use classification'!$A$9,IF(OR(ISNUMBER(SEARCH('[1]Lookup for use classification'!$B$10,C2149)),ISNUMBER(SEARCH('[1]Lookup for use classification'!$C$10,C2149)),ISNUMBER(SEARCH('[1]Lookup for use classification'!$D$10,C2149)),ISNUMBER(SEARCH('[1]Lookup for use classification'!$E$10,C2149)),ISNUMBER(SEARCH('[1]Lookup for use classification'!$F$10,C2149)),ISNUMBER(SEARCH('[1]Lookup for use classification'!$G$10,C2149))),'[1]Lookup for use classification'!$A$10,IF(OR(ISNUMBER(SEARCH('[1]Lookup for use classification'!$B$11,C2149)),ISNUMBER(SEARCH('[1]Lookup for use classification'!$C$11,C2149))),'[1]Lookup for use classification'!$A$11,IF(OR(ISNUMBER(SEARCH('[1]Lookup for use classification'!$B$12,C2149)),ISNUMBER(SEARCH('[1]Lookup for use classification'!$C$12,C2149))),'[1]Lookup for use classification'!$A$12,IF(OR(ISNUMBER(SEARCH('[1]Lookup for use classification'!$B$13,C2149)),ISNUMBER(SEARCH('[1]Lookup for use classification'!$C$13,C2149)),ISNUMBER(SEARCH('[1]Lookup for use classification'!$D$13,C2149)),,ISNUMBER(SEARCH('[1]Lookup for use classification'!$C$13,C2149)),ISNUMBER(SEARCH('[1]Lookup for use classification'!$E$13,C2149))),'[1]Lookup for use classification'!$A$13,IF(OR(ISNUMBER(SEARCH('[1]Lookup for use classification'!$B$14,C2149)),ISNUMBER(SEARCH('[1]Lookup for use classification'!$C$14,C2149))),'[1]Lookup for use classification'!$A$14,"Other"))))))))))))</f>
        <v>Other</v>
      </c>
      <c r="E2149" s="245">
        <v>420</v>
      </c>
      <c r="F2149" s="224"/>
      <c r="G2149" s="224"/>
    </row>
    <row r="2150" spans="1:7" hidden="1">
      <c r="A2150" s="187" t="s">
        <v>4480</v>
      </c>
      <c r="B2150" s="167" t="s">
        <v>6425</v>
      </c>
      <c r="C2150" s="244" t="s">
        <v>6242</v>
      </c>
      <c r="D2150" s="6" t="s">
        <v>1500</v>
      </c>
      <c r="E2150" s="245">
        <v>475</v>
      </c>
      <c r="F2150" s="224"/>
      <c r="G2150" s="224"/>
    </row>
    <row r="2151" spans="1:7" hidden="1">
      <c r="A2151" s="187" t="s">
        <v>4480</v>
      </c>
      <c r="B2151" s="167" t="s">
        <v>6425</v>
      </c>
      <c r="C2151" s="244" t="s">
        <v>6399</v>
      </c>
      <c r="D2151" s="6" t="str">
        <f>IF(OR(ISNUMBER(SEARCH('[1]Lookup for use classification'!$B$1,C2151)),ISNUMBER(SEARCH('[1]Lookup for use classification'!$C$1,C2151)),ISNUMBER(SEARCH('[1]Lookup for use classification'!$D$1,C2151)),ISNUMBER(SEARCH('[1]Lookup for use classification'!$E$1,C2151))),'[1]Lookup for use classification'!$A$1,IF(ISNUMBER(SEARCH('[1]Lookup for use classification'!$B$2,C2151)),'[1]Lookup for use classification'!$A$2,IF(ISNUMBER(SEARCH('[1]Lookup for use classification'!$B$3,C2151)),'[1]Lookup for use classification'!$A$3,IF(OR(ISNUMBER(SEARCH('[1]Lookup for use classification'!$B$4,C2151)),ISNUMBER(SEARCH('[1]Lookup for use classification'!$C$4,C2151)),ISNUMBER(SEARCH('[1]Lookup for use classification'!$D$4,C2151)),ISNUMBER(SEARCH('[1]Lookup for use classification'!$E$4,C2151))),'[1]Lookup for use classification'!$A$4,IF(OR(ISNUMBER(SEARCH('[1]Lookup for use classification'!$B$5,C2151)),ISNUMBER(SEARCH('[1]Lookup for use classification'!$C$5,C2151)),ISNUMBER(SEARCH('[1]Lookup for use classification'!$D$5,C2151))),'[1]Lookup for use classification'!$A$5,IF(OR(ISNUMBER(SEARCH('[1]Lookup for use classification'!$B$7,C2151)),ISNUMBER(SEARCH('[1]Lookup for use classification'!$C$7,C2151)),ISNUMBER(SEARCH('[1]Lookup for use classification'!$D$7,C2151))),'[1]Lookup for use classification'!$A$7,IF(OR(ISNUMBER(SEARCH('[1]Lookup for use classification'!$B$9,C2151)),ISNUMBER(SEARCH('[1]Lookup for use classification'!$C$9,C2151)),ISNUMBER(SEARCH('[1]Lookup for use classification'!$D$9,C2151)),ISNUMBER(SEARCH('[1]Lookup for use classification'!$E$9,C2151)),ISNUMBER(SEARCH('[1]Lookup for use classification'!$F$9,C2151)),ISNUMBER(SEARCH('[1]Lookup for use classification'!$G$9,C2151)),ISNUMBER(SEARCH('[1]Lookup for use classification'!$H$9,C2151)),ISNUMBER(SEARCH('[1]Lookup for use classification'!$I$9,C2151)),ISNUMBER(SEARCH('[1]Lookup for use classification'!$J$9,C2151)),ISNUMBER(SEARCH('[1]Lookup for use classification'!$K$9,C2151))),'[1]Lookup for use classification'!$A$9,IF(OR(ISNUMBER(SEARCH('[1]Lookup for use classification'!$B$10,C2151)),ISNUMBER(SEARCH('[1]Lookup for use classification'!$C$10,C2151)),ISNUMBER(SEARCH('[1]Lookup for use classification'!$D$10,C2151)),ISNUMBER(SEARCH('[1]Lookup for use classification'!$E$10,C2151)),ISNUMBER(SEARCH('[1]Lookup for use classification'!$F$10,C2151)),ISNUMBER(SEARCH('[1]Lookup for use classification'!$G$10,C2151))),'[1]Lookup for use classification'!$A$10,IF(OR(ISNUMBER(SEARCH('[1]Lookup for use classification'!$B$11,C2151)),ISNUMBER(SEARCH('[1]Lookup for use classification'!$C$11,C2151))),'[1]Lookup for use classification'!$A$11,IF(OR(ISNUMBER(SEARCH('[1]Lookup for use classification'!$B$12,C2151)),ISNUMBER(SEARCH('[1]Lookup for use classification'!$C$12,C2151))),'[1]Lookup for use classification'!$A$12,IF(OR(ISNUMBER(SEARCH('[1]Lookup for use classification'!$B$13,C2151)),ISNUMBER(SEARCH('[1]Lookup for use classification'!$C$13,C2151)),ISNUMBER(SEARCH('[1]Lookup for use classification'!$D$13,C2151)),,ISNUMBER(SEARCH('[1]Lookup for use classification'!$C$13,C2151)),ISNUMBER(SEARCH('[1]Lookup for use classification'!$E$13,C2151))),'[1]Lookup for use classification'!$A$13,IF(OR(ISNUMBER(SEARCH('[1]Lookup for use classification'!$B$14,C2151)),ISNUMBER(SEARCH('[1]Lookup for use classification'!$C$14,C2151))),'[1]Lookup for use classification'!$A$14,"Other"))))))))))))</f>
        <v>Other</v>
      </c>
      <c r="E2151" s="245">
        <v>480</v>
      </c>
      <c r="F2151" s="224"/>
      <c r="G2151" s="224"/>
    </row>
    <row r="2152" spans="1:7" hidden="1">
      <c r="A2152" s="187" t="s">
        <v>4480</v>
      </c>
      <c r="B2152" s="167" t="s">
        <v>6425</v>
      </c>
      <c r="C2152" s="244" t="s">
        <v>6309</v>
      </c>
      <c r="D2152" s="6" t="str">
        <f>IF(OR(ISNUMBER(SEARCH('[1]Lookup for use classification'!$B$1,C2152)),ISNUMBER(SEARCH('[1]Lookup for use classification'!$C$1,C2152)),ISNUMBER(SEARCH('[1]Lookup for use classification'!$D$1,C2152)),ISNUMBER(SEARCH('[1]Lookup for use classification'!$E$1,C2152))),'[1]Lookup for use classification'!$A$1,IF(ISNUMBER(SEARCH('[1]Lookup for use classification'!$B$2,C2152)),'[1]Lookup for use classification'!$A$2,IF(ISNUMBER(SEARCH('[1]Lookup for use classification'!$B$3,C2152)),'[1]Lookup for use classification'!$A$3,IF(OR(ISNUMBER(SEARCH('[1]Lookup for use classification'!$B$4,C2152)),ISNUMBER(SEARCH('[1]Lookup for use classification'!$C$4,C2152)),ISNUMBER(SEARCH('[1]Lookup for use classification'!$D$4,C2152)),ISNUMBER(SEARCH('[1]Lookup for use classification'!$E$4,C2152))),'[1]Lookup for use classification'!$A$4,IF(OR(ISNUMBER(SEARCH('[1]Lookup for use classification'!$B$5,C2152)),ISNUMBER(SEARCH('[1]Lookup for use classification'!$C$5,C2152)),ISNUMBER(SEARCH('[1]Lookup for use classification'!$D$5,C2152))),'[1]Lookup for use classification'!$A$5,IF(OR(ISNUMBER(SEARCH('[1]Lookup for use classification'!$B$7,C2152)),ISNUMBER(SEARCH('[1]Lookup for use classification'!$C$7,C2152)),ISNUMBER(SEARCH('[1]Lookup for use classification'!$D$7,C2152))),'[1]Lookup for use classification'!$A$7,IF(OR(ISNUMBER(SEARCH('[1]Lookup for use classification'!$B$9,C2152)),ISNUMBER(SEARCH('[1]Lookup for use classification'!$C$9,C2152)),ISNUMBER(SEARCH('[1]Lookup for use classification'!$D$9,C2152)),ISNUMBER(SEARCH('[1]Lookup for use classification'!$E$9,C2152)),ISNUMBER(SEARCH('[1]Lookup for use classification'!$F$9,C2152)),ISNUMBER(SEARCH('[1]Lookup for use classification'!$G$9,C2152)),ISNUMBER(SEARCH('[1]Lookup for use classification'!$H$9,C2152)),ISNUMBER(SEARCH('[1]Lookup for use classification'!$I$9,C2152)),ISNUMBER(SEARCH('[1]Lookup for use classification'!$J$9,C2152)),ISNUMBER(SEARCH('[1]Lookup for use classification'!$K$9,C2152))),'[1]Lookup for use classification'!$A$9,IF(OR(ISNUMBER(SEARCH('[1]Lookup for use classification'!$B$10,C2152)),ISNUMBER(SEARCH('[1]Lookup for use classification'!$C$10,C2152)),ISNUMBER(SEARCH('[1]Lookup for use classification'!$D$10,C2152)),ISNUMBER(SEARCH('[1]Lookup for use classification'!$E$10,C2152)),ISNUMBER(SEARCH('[1]Lookup for use classification'!$F$10,C2152)),ISNUMBER(SEARCH('[1]Lookup for use classification'!$G$10,C2152))),'[1]Lookup for use classification'!$A$10,IF(OR(ISNUMBER(SEARCH('[1]Lookup for use classification'!$B$11,C2152)),ISNUMBER(SEARCH('[1]Lookup for use classification'!$C$11,C2152))),'[1]Lookup for use classification'!$A$11,IF(OR(ISNUMBER(SEARCH('[1]Lookup for use classification'!$B$12,C2152)),ISNUMBER(SEARCH('[1]Lookup for use classification'!$C$12,C2152))),'[1]Lookup for use classification'!$A$12,IF(OR(ISNUMBER(SEARCH('[1]Lookup for use classification'!$B$13,C2152)),ISNUMBER(SEARCH('[1]Lookup for use classification'!$C$13,C2152)),ISNUMBER(SEARCH('[1]Lookup for use classification'!$D$13,C2152)),,ISNUMBER(SEARCH('[1]Lookup for use classification'!$C$13,C2152)),ISNUMBER(SEARCH('[1]Lookup for use classification'!$E$13,C2152))),'[1]Lookup for use classification'!$A$13,IF(OR(ISNUMBER(SEARCH('[1]Lookup for use classification'!$B$14,C2152)),ISNUMBER(SEARCH('[1]Lookup for use classification'!$C$14,C2152))),'[1]Lookup for use classification'!$A$14,"Other"))))))))))))</f>
        <v>Other</v>
      </c>
      <c r="E2152" s="245">
        <v>529</v>
      </c>
      <c r="F2152" s="224"/>
      <c r="G2152" s="224"/>
    </row>
    <row r="2153" spans="1:7" hidden="1">
      <c r="A2153" s="187" t="s">
        <v>4480</v>
      </c>
      <c r="B2153" s="167" t="s">
        <v>6425</v>
      </c>
      <c r="C2153" s="244" t="s">
        <v>6260</v>
      </c>
      <c r="D2153" s="6" t="str">
        <f>IF(OR(ISNUMBER(SEARCH('[1]Lookup for use classification'!$B$1,C2153)),ISNUMBER(SEARCH('[1]Lookup for use classification'!$C$1,C2153)),ISNUMBER(SEARCH('[1]Lookup for use classification'!$D$1,C2153)),ISNUMBER(SEARCH('[1]Lookup for use classification'!$E$1,C2153))),'[1]Lookup for use classification'!$A$1,IF(ISNUMBER(SEARCH('[1]Lookup for use classification'!$B$2,C2153)),'[1]Lookup for use classification'!$A$2,IF(ISNUMBER(SEARCH('[1]Lookup for use classification'!$B$3,C2153)),'[1]Lookup for use classification'!$A$3,IF(OR(ISNUMBER(SEARCH('[1]Lookup for use classification'!$B$4,C2153)),ISNUMBER(SEARCH('[1]Lookup for use classification'!$C$4,C2153)),ISNUMBER(SEARCH('[1]Lookup for use classification'!$D$4,C2153)),ISNUMBER(SEARCH('[1]Lookup for use classification'!$E$4,C2153))),'[1]Lookup for use classification'!$A$4,IF(OR(ISNUMBER(SEARCH('[1]Lookup for use classification'!$B$5,C2153)),ISNUMBER(SEARCH('[1]Lookup for use classification'!$C$5,C2153)),ISNUMBER(SEARCH('[1]Lookup for use classification'!$D$5,C2153))),'[1]Lookup for use classification'!$A$5,IF(OR(ISNUMBER(SEARCH('[1]Lookup for use classification'!$B$7,C2153)),ISNUMBER(SEARCH('[1]Lookup for use classification'!$C$7,C2153)),ISNUMBER(SEARCH('[1]Lookup for use classification'!$D$7,C2153))),'[1]Lookup for use classification'!$A$7,IF(OR(ISNUMBER(SEARCH('[1]Lookup for use classification'!$B$9,C2153)),ISNUMBER(SEARCH('[1]Lookup for use classification'!$C$9,C2153)),ISNUMBER(SEARCH('[1]Lookup for use classification'!$D$9,C2153)),ISNUMBER(SEARCH('[1]Lookup for use classification'!$E$9,C2153)),ISNUMBER(SEARCH('[1]Lookup for use classification'!$F$9,C2153)),ISNUMBER(SEARCH('[1]Lookup for use classification'!$G$9,C2153)),ISNUMBER(SEARCH('[1]Lookup for use classification'!$H$9,C2153)),ISNUMBER(SEARCH('[1]Lookup for use classification'!$I$9,C2153)),ISNUMBER(SEARCH('[1]Lookup for use classification'!$J$9,C2153)),ISNUMBER(SEARCH('[1]Lookup for use classification'!$K$9,C2153))),'[1]Lookup for use classification'!$A$9,IF(OR(ISNUMBER(SEARCH('[1]Lookup for use classification'!$B$10,C2153)),ISNUMBER(SEARCH('[1]Lookup for use classification'!$C$10,C2153)),ISNUMBER(SEARCH('[1]Lookup for use classification'!$D$10,C2153)),ISNUMBER(SEARCH('[1]Lookup for use classification'!$E$10,C2153)),ISNUMBER(SEARCH('[1]Lookup for use classification'!$F$10,C2153)),ISNUMBER(SEARCH('[1]Lookup for use classification'!$G$10,C2153))),'[1]Lookup for use classification'!$A$10,IF(OR(ISNUMBER(SEARCH('[1]Lookup for use classification'!$B$11,C2153)),ISNUMBER(SEARCH('[1]Lookup for use classification'!$C$11,C2153))),'[1]Lookup for use classification'!$A$11,IF(OR(ISNUMBER(SEARCH('[1]Lookup for use classification'!$B$12,C2153)),ISNUMBER(SEARCH('[1]Lookup for use classification'!$C$12,C2153))),'[1]Lookup for use classification'!$A$12,IF(OR(ISNUMBER(SEARCH('[1]Lookup for use classification'!$B$13,C2153)),ISNUMBER(SEARCH('[1]Lookup for use classification'!$C$13,C2153)),ISNUMBER(SEARCH('[1]Lookup for use classification'!$D$13,C2153)),,ISNUMBER(SEARCH('[1]Lookup for use classification'!$C$13,C2153)),ISNUMBER(SEARCH('[1]Lookup for use classification'!$E$13,C2153))),'[1]Lookup for use classification'!$A$13,IF(OR(ISNUMBER(SEARCH('[1]Lookup for use classification'!$B$14,C2153)),ISNUMBER(SEARCH('[1]Lookup for use classification'!$C$14,C2153))),'[1]Lookup for use classification'!$A$14,"Other"))))))))))))</f>
        <v>Other</v>
      </c>
      <c r="E2153" s="245">
        <v>600</v>
      </c>
      <c r="F2153" s="224"/>
      <c r="G2153" s="224"/>
    </row>
    <row r="2154" spans="1:7" hidden="1">
      <c r="A2154" s="187" t="s">
        <v>4480</v>
      </c>
      <c r="B2154" s="167" t="s">
        <v>6425</v>
      </c>
      <c r="C2154" s="244" t="s">
        <v>6261</v>
      </c>
      <c r="D2154" s="6" t="str">
        <f>IF(OR(ISNUMBER(SEARCH('[1]Lookup for use classification'!$B$1,C2154)),ISNUMBER(SEARCH('[1]Lookup for use classification'!$C$1,C2154)),ISNUMBER(SEARCH('[1]Lookup for use classification'!$D$1,C2154)),ISNUMBER(SEARCH('[1]Lookup for use classification'!$E$1,C2154))),'[1]Lookup for use classification'!$A$1,IF(ISNUMBER(SEARCH('[1]Lookup for use classification'!$B$2,C2154)),'[1]Lookup for use classification'!$A$2,IF(ISNUMBER(SEARCH('[1]Lookup for use classification'!$B$3,C2154)),'[1]Lookup for use classification'!$A$3,IF(OR(ISNUMBER(SEARCH('[1]Lookup for use classification'!$B$4,C2154)),ISNUMBER(SEARCH('[1]Lookup for use classification'!$C$4,C2154)),ISNUMBER(SEARCH('[1]Lookup for use classification'!$D$4,C2154)),ISNUMBER(SEARCH('[1]Lookup for use classification'!$E$4,C2154))),'[1]Lookup for use classification'!$A$4,IF(OR(ISNUMBER(SEARCH('[1]Lookup for use classification'!$B$5,C2154)),ISNUMBER(SEARCH('[1]Lookup for use classification'!$C$5,C2154)),ISNUMBER(SEARCH('[1]Lookup for use classification'!$D$5,C2154))),'[1]Lookup for use classification'!$A$5,IF(OR(ISNUMBER(SEARCH('[1]Lookup for use classification'!$B$7,C2154)),ISNUMBER(SEARCH('[1]Lookup for use classification'!$C$7,C2154)),ISNUMBER(SEARCH('[1]Lookup for use classification'!$D$7,C2154))),'[1]Lookup for use classification'!$A$7,IF(OR(ISNUMBER(SEARCH('[1]Lookup for use classification'!$B$9,C2154)),ISNUMBER(SEARCH('[1]Lookup for use classification'!$C$9,C2154)),ISNUMBER(SEARCH('[1]Lookup for use classification'!$D$9,C2154)),ISNUMBER(SEARCH('[1]Lookup for use classification'!$E$9,C2154)),ISNUMBER(SEARCH('[1]Lookup for use classification'!$F$9,C2154)),ISNUMBER(SEARCH('[1]Lookup for use classification'!$G$9,C2154)),ISNUMBER(SEARCH('[1]Lookup for use classification'!$H$9,C2154)),ISNUMBER(SEARCH('[1]Lookup for use classification'!$I$9,C2154)),ISNUMBER(SEARCH('[1]Lookup for use classification'!$J$9,C2154)),ISNUMBER(SEARCH('[1]Lookup for use classification'!$K$9,C2154))),'[1]Lookup for use classification'!$A$9,IF(OR(ISNUMBER(SEARCH('[1]Lookup for use classification'!$B$10,C2154)),ISNUMBER(SEARCH('[1]Lookup for use classification'!$C$10,C2154)),ISNUMBER(SEARCH('[1]Lookup for use classification'!$D$10,C2154)),ISNUMBER(SEARCH('[1]Lookup for use classification'!$E$10,C2154)),ISNUMBER(SEARCH('[1]Lookup for use classification'!$F$10,C2154)),ISNUMBER(SEARCH('[1]Lookup for use classification'!$G$10,C2154))),'[1]Lookup for use classification'!$A$10,IF(OR(ISNUMBER(SEARCH('[1]Lookup for use classification'!$B$11,C2154)),ISNUMBER(SEARCH('[1]Lookup for use classification'!$C$11,C2154))),'[1]Lookup for use classification'!$A$11,IF(OR(ISNUMBER(SEARCH('[1]Lookup for use classification'!$B$12,C2154)),ISNUMBER(SEARCH('[1]Lookup for use classification'!$C$12,C2154))),'[1]Lookup for use classification'!$A$12,IF(OR(ISNUMBER(SEARCH('[1]Lookup for use classification'!$B$13,C2154)),ISNUMBER(SEARCH('[1]Lookup for use classification'!$C$13,C2154)),ISNUMBER(SEARCH('[1]Lookup for use classification'!$D$13,C2154)),,ISNUMBER(SEARCH('[1]Lookup for use classification'!$C$13,C2154)),ISNUMBER(SEARCH('[1]Lookup for use classification'!$E$13,C2154))),'[1]Lookup for use classification'!$A$13,IF(OR(ISNUMBER(SEARCH('[1]Lookup for use classification'!$B$14,C2154)),ISNUMBER(SEARCH('[1]Lookup for use classification'!$C$14,C2154))),'[1]Lookup for use classification'!$A$14,"Other"))))))))))))</f>
        <v>Other</v>
      </c>
      <c r="E2154" s="245">
        <v>600</v>
      </c>
      <c r="F2154" s="224"/>
      <c r="G2154" s="224"/>
    </row>
    <row r="2155" spans="1:7" hidden="1">
      <c r="A2155" s="187" t="s">
        <v>4480</v>
      </c>
      <c r="B2155" s="167" t="s">
        <v>6425</v>
      </c>
      <c r="C2155" s="248" t="s">
        <v>6365</v>
      </c>
      <c r="D2155" s="6" t="str">
        <f>IF(OR(ISNUMBER(SEARCH('[1]Lookup for use classification'!$B$1,C2155)),ISNUMBER(SEARCH('[1]Lookup for use classification'!$C$1,C2155)),ISNUMBER(SEARCH('[1]Lookup for use classification'!$D$1,C2155)),ISNUMBER(SEARCH('[1]Lookup for use classification'!$E$1,C2155))),'[1]Lookup for use classification'!$A$1,IF(ISNUMBER(SEARCH('[1]Lookup for use classification'!$B$2,C2155)),'[1]Lookup for use classification'!$A$2,IF(ISNUMBER(SEARCH('[1]Lookup for use classification'!$B$3,C2155)),'[1]Lookup for use classification'!$A$3,IF(OR(ISNUMBER(SEARCH('[1]Lookup for use classification'!$B$4,C2155)),ISNUMBER(SEARCH('[1]Lookup for use classification'!$C$4,C2155)),ISNUMBER(SEARCH('[1]Lookup for use classification'!$D$4,C2155)),ISNUMBER(SEARCH('[1]Lookup for use classification'!$E$4,C2155))),'[1]Lookup for use classification'!$A$4,IF(OR(ISNUMBER(SEARCH('[1]Lookup for use classification'!$B$5,C2155)),ISNUMBER(SEARCH('[1]Lookup for use classification'!$C$5,C2155)),ISNUMBER(SEARCH('[1]Lookup for use classification'!$D$5,C2155))),'[1]Lookup for use classification'!$A$5,IF(OR(ISNUMBER(SEARCH('[1]Lookup for use classification'!$B$7,C2155)),ISNUMBER(SEARCH('[1]Lookup for use classification'!$C$7,C2155)),ISNUMBER(SEARCH('[1]Lookup for use classification'!$D$7,C2155))),'[1]Lookup for use classification'!$A$7,IF(OR(ISNUMBER(SEARCH('[1]Lookup for use classification'!$B$9,C2155)),ISNUMBER(SEARCH('[1]Lookup for use classification'!$C$9,C2155)),ISNUMBER(SEARCH('[1]Lookup for use classification'!$D$9,C2155)),ISNUMBER(SEARCH('[1]Lookup for use classification'!$E$9,C2155)),ISNUMBER(SEARCH('[1]Lookup for use classification'!$F$9,C2155)),ISNUMBER(SEARCH('[1]Lookup for use classification'!$G$9,C2155)),ISNUMBER(SEARCH('[1]Lookup for use classification'!$H$9,C2155)),ISNUMBER(SEARCH('[1]Lookup for use classification'!$I$9,C2155)),ISNUMBER(SEARCH('[1]Lookup for use classification'!$J$9,C2155)),ISNUMBER(SEARCH('[1]Lookup for use classification'!$K$9,C2155))),'[1]Lookup for use classification'!$A$9,IF(OR(ISNUMBER(SEARCH('[1]Lookup for use classification'!$B$10,C2155)),ISNUMBER(SEARCH('[1]Lookup for use classification'!$C$10,C2155)),ISNUMBER(SEARCH('[1]Lookup for use classification'!$D$10,C2155)),ISNUMBER(SEARCH('[1]Lookup for use classification'!$E$10,C2155)),ISNUMBER(SEARCH('[1]Lookup for use classification'!$F$10,C2155)),ISNUMBER(SEARCH('[1]Lookup for use classification'!$G$10,C2155))),'[1]Lookup for use classification'!$A$10,IF(OR(ISNUMBER(SEARCH('[1]Lookup for use classification'!$B$11,C2155)),ISNUMBER(SEARCH('[1]Lookup for use classification'!$C$11,C2155))),'[1]Lookup for use classification'!$A$11,IF(OR(ISNUMBER(SEARCH('[1]Lookup for use classification'!$B$12,C2155)),ISNUMBER(SEARCH('[1]Lookup for use classification'!$C$12,C2155))),'[1]Lookup for use classification'!$A$12,IF(OR(ISNUMBER(SEARCH('[1]Lookup for use classification'!$B$13,C2155)),ISNUMBER(SEARCH('[1]Lookup for use classification'!$C$13,C2155)),ISNUMBER(SEARCH('[1]Lookup for use classification'!$D$13,C2155)),,ISNUMBER(SEARCH('[1]Lookup for use classification'!$C$13,C2155)),ISNUMBER(SEARCH('[1]Lookup for use classification'!$E$13,C2155))),'[1]Lookup for use classification'!$A$13,IF(OR(ISNUMBER(SEARCH('[1]Lookup for use classification'!$B$14,C2155)),ISNUMBER(SEARCH('[1]Lookup for use classification'!$C$14,C2155))),'[1]Lookup for use classification'!$A$14,"Other"))))))))))))</f>
        <v>Other</v>
      </c>
      <c r="E2155" s="249">
        <v>624</v>
      </c>
      <c r="F2155" s="222"/>
      <c r="G2155" s="222"/>
    </row>
    <row r="2156" spans="1:7" hidden="1">
      <c r="A2156" s="187" t="s">
        <v>4480</v>
      </c>
      <c r="B2156" s="167" t="s">
        <v>6425</v>
      </c>
      <c r="C2156" s="244" t="s">
        <v>6337</v>
      </c>
      <c r="D2156" s="6" t="str">
        <f>IF(OR(ISNUMBER(SEARCH('[1]Lookup for use classification'!$B$1,C2156)),ISNUMBER(SEARCH('[1]Lookup for use classification'!$C$1,C2156)),ISNUMBER(SEARCH('[1]Lookup for use classification'!$D$1,C2156)),ISNUMBER(SEARCH('[1]Lookup for use classification'!$E$1,C2156))),'[1]Lookup for use classification'!$A$1,IF(ISNUMBER(SEARCH('[1]Lookup for use classification'!$B$2,C2156)),'[1]Lookup for use classification'!$A$2,IF(ISNUMBER(SEARCH('[1]Lookup for use classification'!$B$3,C2156)),'[1]Lookup for use classification'!$A$3,IF(OR(ISNUMBER(SEARCH('[1]Lookup for use classification'!$B$4,C2156)),ISNUMBER(SEARCH('[1]Lookup for use classification'!$C$4,C2156)),ISNUMBER(SEARCH('[1]Lookup for use classification'!$D$4,C2156)),ISNUMBER(SEARCH('[1]Lookup for use classification'!$E$4,C2156))),'[1]Lookup for use classification'!$A$4,IF(OR(ISNUMBER(SEARCH('[1]Lookup for use classification'!$B$5,C2156)),ISNUMBER(SEARCH('[1]Lookup for use classification'!$C$5,C2156)),ISNUMBER(SEARCH('[1]Lookup for use classification'!$D$5,C2156))),'[1]Lookup for use classification'!$A$5,IF(OR(ISNUMBER(SEARCH('[1]Lookup for use classification'!$B$7,C2156)),ISNUMBER(SEARCH('[1]Lookup for use classification'!$C$7,C2156)),ISNUMBER(SEARCH('[1]Lookup for use classification'!$D$7,C2156))),'[1]Lookup for use classification'!$A$7,IF(OR(ISNUMBER(SEARCH('[1]Lookup for use classification'!$B$9,C2156)),ISNUMBER(SEARCH('[1]Lookup for use classification'!$C$9,C2156)),ISNUMBER(SEARCH('[1]Lookup for use classification'!$D$9,C2156)),ISNUMBER(SEARCH('[1]Lookup for use classification'!$E$9,C2156)),ISNUMBER(SEARCH('[1]Lookup for use classification'!$F$9,C2156)),ISNUMBER(SEARCH('[1]Lookup for use classification'!$G$9,C2156)),ISNUMBER(SEARCH('[1]Lookup for use classification'!$H$9,C2156)),ISNUMBER(SEARCH('[1]Lookup for use classification'!$I$9,C2156)),ISNUMBER(SEARCH('[1]Lookup for use classification'!$J$9,C2156)),ISNUMBER(SEARCH('[1]Lookup for use classification'!$K$9,C2156))),'[1]Lookup for use classification'!$A$9,IF(OR(ISNUMBER(SEARCH('[1]Lookup for use classification'!$B$10,C2156)),ISNUMBER(SEARCH('[1]Lookup for use classification'!$C$10,C2156)),ISNUMBER(SEARCH('[1]Lookup for use classification'!$D$10,C2156)),ISNUMBER(SEARCH('[1]Lookup for use classification'!$E$10,C2156)),ISNUMBER(SEARCH('[1]Lookup for use classification'!$F$10,C2156)),ISNUMBER(SEARCH('[1]Lookup for use classification'!$G$10,C2156))),'[1]Lookup for use classification'!$A$10,IF(OR(ISNUMBER(SEARCH('[1]Lookup for use classification'!$B$11,C2156)),ISNUMBER(SEARCH('[1]Lookup for use classification'!$C$11,C2156))),'[1]Lookup for use classification'!$A$11,IF(OR(ISNUMBER(SEARCH('[1]Lookup for use classification'!$B$12,C2156)),ISNUMBER(SEARCH('[1]Lookup for use classification'!$C$12,C2156))),'[1]Lookup for use classification'!$A$12,IF(OR(ISNUMBER(SEARCH('[1]Lookup for use classification'!$B$13,C2156)),ISNUMBER(SEARCH('[1]Lookup for use classification'!$C$13,C2156)),ISNUMBER(SEARCH('[1]Lookup for use classification'!$D$13,C2156)),,ISNUMBER(SEARCH('[1]Lookup for use classification'!$C$13,C2156)),ISNUMBER(SEARCH('[1]Lookup for use classification'!$E$13,C2156))),'[1]Lookup for use classification'!$A$13,IF(OR(ISNUMBER(SEARCH('[1]Lookup for use classification'!$B$14,C2156)),ISNUMBER(SEARCH('[1]Lookup for use classification'!$C$14,C2156))),'[1]Lookup for use classification'!$A$14,"Other"))))))))))))</f>
        <v>Other</v>
      </c>
      <c r="E2156" s="245">
        <v>660</v>
      </c>
      <c r="F2156" s="224"/>
      <c r="G2156" s="224"/>
    </row>
    <row r="2157" spans="1:7" hidden="1">
      <c r="A2157" s="187" t="s">
        <v>4480</v>
      </c>
      <c r="B2157" s="167" t="s">
        <v>6425</v>
      </c>
      <c r="C2157" s="244" t="s">
        <v>6278</v>
      </c>
      <c r="D2157" s="6" t="str">
        <f>IF(OR(ISNUMBER(SEARCH('[1]Lookup for use classification'!$B$1,C2157)),ISNUMBER(SEARCH('[1]Lookup for use classification'!$C$1,C2157)),ISNUMBER(SEARCH('[1]Lookup for use classification'!$D$1,C2157)),ISNUMBER(SEARCH('[1]Lookup for use classification'!$E$1,C2157))),'[1]Lookup for use classification'!$A$1,IF(ISNUMBER(SEARCH('[1]Lookup for use classification'!$B$2,C2157)),'[1]Lookup for use classification'!$A$2,IF(ISNUMBER(SEARCH('[1]Lookup for use classification'!$B$3,C2157)),'[1]Lookup for use classification'!$A$3,IF(OR(ISNUMBER(SEARCH('[1]Lookup for use classification'!$B$4,C2157)),ISNUMBER(SEARCH('[1]Lookup for use classification'!$C$4,C2157)),ISNUMBER(SEARCH('[1]Lookup for use classification'!$D$4,C2157)),ISNUMBER(SEARCH('[1]Lookup for use classification'!$E$4,C2157))),'[1]Lookup for use classification'!$A$4,IF(OR(ISNUMBER(SEARCH('[1]Lookup for use classification'!$B$5,C2157)),ISNUMBER(SEARCH('[1]Lookup for use classification'!$C$5,C2157)),ISNUMBER(SEARCH('[1]Lookup for use classification'!$D$5,C2157))),'[1]Lookup for use classification'!$A$5,IF(OR(ISNUMBER(SEARCH('[1]Lookup for use classification'!$B$7,C2157)),ISNUMBER(SEARCH('[1]Lookup for use classification'!$C$7,C2157)),ISNUMBER(SEARCH('[1]Lookup for use classification'!$D$7,C2157))),'[1]Lookup for use classification'!$A$7,IF(OR(ISNUMBER(SEARCH('[1]Lookup for use classification'!$B$9,C2157)),ISNUMBER(SEARCH('[1]Lookup for use classification'!$C$9,C2157)),ISNUMBER(SEARCH('[1]Lookup for use classification'!$D$9,C2157)),ISNUMBER(SEARCH('[1]Lookup for use classification'!$E$9,C2157)),ISNUMBER(SEARCH('[1]Lookup for use classification'!$F$9,C2157)),ISNUMBER(SEARCH('[1]Lookup for use classification'!$G$9,C2157)),ISNUMBER(SEARCH('[1]Lookup for use classification'!$H$9,C2157)),ISNUMBER(SEARCH('[1]Lookup for use classification'!$I$9,C2157)),ISNUMBER(SEARCH('[1]Lookup for use classification'!$J$9,C2157)),ISNUMBER(SEARCH('[1]Lookup for use classification'!$K$9,C2157))),'[1]Lookup for use classification'!$A$9,IF(OR(ISNUMBER(SEARCH('[1]Lookup for use classification'!$B$10,C2157)),ISNUMBER(SEARCH('[1]Lookup for use classification'!$C$10,C2157)),ISNUMBER(SEARCH('[1]Lookup for use classification'!$D$10,C2157)),ISNUMBER(SEARCH('[1]Lookup for use classification'!$E$10,C2157)),ISNUMBER(SEARCH('[1]Lookup for use classification'!$F$10,C2157)),ISNUMBER(SEARCH('[1]Lookup for use classification'!$G$10,C2157))),'[1]Lookup for use classification'!$A$10,IF(OR(ISNUMBER(SEARCH('[1]Lookup for use classification'!$B$11,C2157)),ISNUMBER(SEARCH('[1]Lookup for use classification'!$C$11,C2157))),'[1]Lookup for use classification'!$A$11,IF(OR(ISNUMBER(SEARCH('[1]Lookup for use classification'!$B$12,C2157)),ISNUMBER(SEARCH('[1]Lookup for use classification'!$C$12,C2157))),'[1]Lookup for use classification'!$A$12,IF(OR(ISNUMBER(SEARCH('[1]Lookup for use classification'!$B$13,C2157)),ISNUMBER(SEARCH('[1]Lookup for use classification'!$C$13,C2157)),ISNUMBER(SEARCH('[1]Lookup for use classification'!$D$13,C2157)),,ISNUMBER(SEARCH('[1]Lookup for use classification'!$C$13,C2157)),ISNUMBER(SEARCH('[1]Lookup for use classification'!$E$13,C2157))),'[1]Lookup for use classification'!$A$13,IF(OR(ISNUMBER(SEARCH('[1]Lookup for use classification'!$B$14,C2157)),ISNUMBER(SEARCH('[1]Lookup for use classification'!$C$14,C2157))),'[1]Lookup for use classification'!$A$14,"Other"))))))))))))</f>
        <v>Other</v>
      </c>
      <c r="E2157" s="245">
        <v>728</v>
      </c>
      <c r="F2157" s="224"/>
      <c r="G2157" s="224"/>
    </row>
    <row r="2158" spans="1:7" hidden="1">
      <c r="A2158" s="187" t="s">
        <v>4480</v>
      </c>
      <c r="B2158" s="167" t="s">
        <v>6425</v>
      </c>
      <c r="C2158" s="244" t="s">
        <v>6417</v>
      </c>
      <c r="D2158" s="6" t="str">
        <f>IF(OR(ISNUMBER(SEARCH('[1]Lookup for use classification'!$B$1,C2158)),ISNUMBER(SEARCH('[1]Lookup for use classification'!$C$1,C2158)),ISNUMBER(SEARCH('[1]Lookup for use classification'!$D$1,C2158)),ISNUMBER(SEARCH('[1]Lookup for use classification'!$E$1,C2158))),'[1]Lookup for use classification'!$A$1,IF(ISNUMBER(SEARCH('[1]Lookup for use classification'!$B$2,C2158)),'[1]Lookup for use classification'!$A$2,IF(ISNUMBER(SEARCH('[1]Lookup for use classification'!$B$3,C2158)),'[1]Lookup for use classification'!$A$3,IF(OR(ISNUMBER(SEARCH('[1]Lookup for use classification'!$B$4,C2158)),ISNUMBER(SEARCH('[1]Lookup for use classification'!$C$4,C2158)),ISNUMBER(SEARCH('[1]Lookup for use classification'!$D$4,C2158)),ISNUMBER(SEARCH('[1]Lookup for use classification'!$E$4,C2158))),'[1]Lookup for use classification'!$A$4,IF(OR(ISNUMBER(SEARCH('[1]Lookup for use classification'!$B$5,C2158)),ISNUMBER(SEARCH('[1]Lookup for use classification'!$C$5,C2158)),ISNUMBER(SEARCH('[1]Lookup for use classification'!$D$5,C2158))),'[1]Lookup for use classification'!$A$5,IF(OR(ISNUMBER(SEARCH('[1]Lookup for use classification'!$B$7,C2158)),ISNUMBER(SEARCH('[1]Lookup for use classification'!$C$7,C2158)),ISNUMBER(SEARCH('[1]Lookup for use classification'!$D$7,C2158))),'[1]Lookup for use classification'!$A$7,IF(OR(ISNUMBER(SEARCH('[1]Lookup for use classification'!$B$9,C2158)),ISNUMBER(SEARCH('[1]Lookup for use classification'!$C$9,C2158)),ISNUMBER(SEARCH('[1]Lookup for use classification'!$D$9,C2158)),ISNUMBER(SEARCH('[1]Lookup for use classification'!$E$9,C2158)),ISNUMBER(SEARCH('[1]Lookup for use classification'!$F$9,C2158)),ISNUMBER(SEARCH('[1]Lookup for use classification'!$G$9,C2158)),ISNUMBER(SEARCH('[1]Lookup for use classification'!$H$9,C2158)),ISNUMBER(SEARCH('[1]Lookup for use classification'!$I$9,C2158)),ISNUMBER(SEARCH('[1]Lookup for use classification'!$J$9,C2158)),ISNUMBER(SEARCH('[1]Lookup for use classification'!$K$9,C2158))),'[1]Lookup for use classification'!$A$9,IF(OR(ISNUMBER(SEARCH('[1]Lookup for use classification'!$B$10,C2158)),ISNUMBER(SEARCH('[1]Lookup for use classification'!$C$10,C2158)),ISNUMBER(SEARCH('[1]Lookup for use classification'!$D$10,C2158)),ISNUMBER(SEARCH('[1]Lookup for use classification'!$E$10,C2158)),ISNUMBER(SEARCH('[1]Lookup for use classification'!$F$10,C2158)),ISNUMBER(SEARCH('[1]Lookup for use classification'!$G$10,C2158))),'[1]Lookup for use classification'!$A$10,IF(OR(ISNUMBER(SEARCH('[1]Lookup for use classification'!$B$11,C2158)),ISNUMBER(SEARCH('[1]Lookup for use classification'!$C$11,C2158))),'[1]Lookup for use classification'!$A$11,IF(OR(ISNUMBER(SEARCH('[1]Lookup for use classification'!$B$12,C2158)),ISNUMBER(SEARCH('[1]Lookup for use classification'!$C$12,C2158))),'[1]Lookup for use classification'!$A$12,IF(OR(ISNUMBER(SEARCH('[1]Lookup for use classification'!$B$13,C2158)),ISNUMBER(SEARCH('[1]Lookup for use classification'!$C$13,C2158)),ISNUMBER(SEARCH('[1]Lookup for use classification'!$D$13,C2158)),,ISNUMBER(SEARCH('[1]Lookup for use classification'!$C$13,C2158)),ISNUMBER(SEARCH('[1]Lookup for use classification'!$E$13,C2158))),'[1]Lookup for use classification'!$A$13,IF(OR(ISNUMBER(SEARCH('[1]Lookup for use classification'!$B$14,C2158)),ISNUMBER(SEARCH('[1]Lookup for use classification'!$C$14,C2158))),'[1]Lookup for use classification'!$A$14,"Other"))))))))))))</f>
        <v>Other</v>
      </c>
      <c r="E2158" s="245">
        <v>861</v>
      </c>
      <c r="F2158" s="224"/>
      <c r="G2158" s="224"/>
    </row>
    <row r="2159" spans="1:7" hidden="1">
      <c r="A2159" s="187" t="s">
        <v>4480</v>
      </c>
      <c r="B2159" s="167" t="s">
        <v>6425</v>
      </c>
      <c r="C2159" s="244" t="s">
        <v>6309</v>
      </c>
      <c r="D2159" s="6" t="str">
        <f>IF(OR(ISNUMBER(SEARCH('[1]Lookup for use classification'!$B$1,C2159)),ISNUMBER(SEARCH('[1]Lookup for use classification'!$C$1,C2159)),ISNUMBER(SEARCH('[1]Lookup for use classification'!$D$1,C2159)),ISNUMBER(SEARCH('[1]Lookup for use classification'!$E$1,C2159))),'[1]Lookup for use classification'!$A$1,IF(ISNUMBER(SEARCH('[1]Lookup for use classification'!$B$2,C2159)),'[1]Lookup for use classification'!$A$2,IF(ISNUMBER(SEARCH('[1]Lookup for use classification'!$B$3,C2159)),'[1]Lookup for use classification'!$A$3,IF(OR(ISNUMBER(SEARCH('[1]Lookup for use classification'!$B$4,C2159)),ISNUMBER(SEARCH('[1]Lookup for use classification'!$C$4,C2159)),ISNUMBER(SEARCH('[1]Lookup for use classification'!$D$4,C2159)),ISNUMBER(SEARCH('[1]Lookup for use classification'!$E$4,C2159))),'[1]Lookup for use classification'!$A$4,IF(OR(ISNUMBER(SEARCH('[1]Lookup for use classification'!$B$5,C2159)),ISNUMBER(SEARCH('[1]Lookup for use classification'!$C$5,C2159)),ISNUMBER(SEARCH('[1]Lookup for use classification'!$D$5,C2159))),'[1]Lookup for use classification'!$A$5,IF(OR(ISNUMBER(SEARCH('[1]Lookup for use classification'!$B$7,C2159)),ISNUMBER(SEARCH('[1]Lookup for use classification'!$C$7,C2159)),ISNUMBER(SEARCH('[1]Lookup for use classification'!$D$7,C2159))),'[1]Lookup for use classification'!$A$7,IF(OR(ISNUMBER(SEARCH('[1]Lookup for use classification'!$B$9,C2159)),ISNUMBER(SEARCH('[1]Lookup for use classification'!$C$9,C2159)),ISNUMBER(SEARCH('[1]Lookup for use classification'!$D$9,C2159)),ISNUMBER(SEARCH('[1]Lookup for use classification'!$E$9,C2159)),ISNUMBER(SEARCH('[1]Lookup for use classification'!$F$9,C2159)),ISNUMBER(SEARCH('[1]Lookup for use classification'!$G$9,C2159)),ISNUMBER(SEARCH('[1]Lookup for use classification'!$H$9,C2159)),ISNUMBER(SEARCH('[1]Lookup for use classification'!$I$9,C2159)),ISNUMBER(SEARCH('[1]Lookup for use classification'!$J$9,C2159)),ISNUMBER(SEARCH('[1]Lookup for use classification'!$K$9,C2159))),'[1]Lookup for use classification'!$A$9,IF(OR(ISNUMBER(SEARCH('[1]Lookup for use classification'!$B$10,C2159)),ISNUMBER(SEARCH('[1]Lookup for use classification'!$C$10,C2159)),ISNUMBER(SEARCH('[1]Lookup for use classification'!$D$10,C2159)),ISNUMBER(SEARCH('[1]Lookup for use classification'!$E$10,C2159)),ISNUMBER(SEARCH('[1]Lookup for use classification'!$F$10,C2159)),ISNUMBER(SEARCH('[1]Lookup for use classification'!$G$10,C2159))),'[1]Lookup for use classification'!$A$10,IF(OR(ISNUMBER(SEARCH('[1]Lookup for use classification'!$B$11,C2159)),ISNUMBER(SEARCH('[1]Lookup for use classification'!$C$11,C2159))),'[1]Lookup for use classification'!$A$11,IF(OR(ISNUMBER(SEARCH('[1]Lookup for use classification'!$B$12,C2159)),ISNUMBER(SEARCH('[1]Lookup for use classification'!$C$12,C2159))),'[1]Lookup for use classification'!$A$12,IF(OR(ISNUMBER(SEARCH('[1]Lookup for use classification'!$B$13,C2159)),ISNUMBER(SEARCH('[1]Lookup for use classification'!$C$13,C2159)),ISNUMBER(SEARCH('[1]Lookup for use classification'!$D$13,C2159)),,ISNUMBER(SEARCH('[1]Lookup for use classification'!$C$13,C2159)),ISNUMBER(SEARCH('[1]Lookup for use classification'!$E$13,C2159))),'[1]Lookup for use classification'!$A$13,IF(OR(ISNUMBER(SEARCH('[1]Lookup for use classification'!$B$14,C2159)),ISNUMBER(SEARCH('[1]Lookup for use classification'!$C$14,C2159))),'[1]Lookup for use classification'!$A$14,"Other"))))))))))))</f>
        <v>Other</v>
      </c>
      <c r="E2159" s="245">
        <v>901</v>
      </c>
      <c r="F2159" s="224"/>
      <c r="G2159" s="224"/>
    </row>
    <row r="2160" spans="1:7" hidden="1">
      <c r="A2160" s="187" t="s">
        <v>4480</v>
      </c>
      <c r="B2160" s="167" t="s">
        <v>6425</v>
      </c>
      <c r="C2160" s="244" t="s">
        <v>6309</v>
      </c>
      <c r="D2160" s="6" t="str">
        <f>IF(OR(ISNUMBER(SEARCH('[1]Lookup for use classification'!$B$1,C2160)),ISNUMBER(SEARCH('[1]Lookup for use classification'!$C$1,C2160)),ISNUMBER(SEARCH('[1]Lookup for use classification'!$D$1,C2160)),ISNUMBER(SEARCH('[1]Lookup for use classification'!$E$1,C2160))),'[1]Lookup for use classification'!$A$1,IF(ISNUMBER(SEARCH('[1]Lookup for use classification'!$B$2,C2160)),'[1]Lookup for use classification'!$A$2,IF(ISNUMBER(SEARCH('[1]Lookup for use classification'!$B$3,C2160)),'[1]Lookup for use classification'!$A$3,IF(OR(ISNUMBER(SEARCH('[1]Lookup for use classification'!$B$4,C2160)),ISNUMBER(SEARCH('[1]Lookup for use classification'!$C$4,C2160)),ISNUMBER(SEARCH('[1]Lookup for use classification'!$D$4,C2160)),ISNUMBER(SEARCH('[1]Lookup for use classification'!$E$4,C2160))),'[1]Lookup for use classification'!$A$4,IF(OR(ISNUMBER(SEARCH('[1]Lookup for use classification'!$B$5,C2160)),ISNUMBER(SEARCH('[1]Lookup for use classification'!$C$5,C2160)),ISNUMBER(SEARCH('[1]Lookup for use classification'!$D$5,C2160))),'[1]Lookup for use classification'!$A$5,IF(OR(ISNUMBER(SEARCH('[1]Lookup for use classification'!$B$7,C2160)),ISNUMBER(SEARCH('[1]Lookup for use classification'!$C$7,C2160)),ISNUMBER(SEARCH('[1]Lookup for use classification'!$D$7,C2160))),'[1]Lookup for use classification'!$A$7,IF(OR(ISNUMBER(SEARCH('[1]Lookup for use classification'!$B$9,C2160)),ISNUMBER(SEARCH('[1]Lookup for use classification'!$C$9,C2160)),ISNUMBER(SEARCH('[1]Lookup for use classification'!$D$9,C2160)),ISNUMBER(SEARCH('[1]Lookup for use classification'!$E$9,C2160)),ISNUMBER(SEARCH('[1]Lookup for use classification'!$F$9,C2160)),ISNUMBER(SEARCH('[1]Lookup for use classification'!$G$9,C2160)),ISNUMBER(SEARCH('[1]Lookup for use classification'!$H$9,C2160)),ISNUMBER(SEARCH('[1]Lookup for use classification'!$I$9,C2160)),ISNUMBER(SEARCH('[1]Lookup for use classification'!$J$9,C2160)),ISNUMBER(SEARCH('[1]Lookup for use classification'!$K$9,C2160))),'[1]Lookup for use classification'!$A$9,IF(OR(ISNUMBER(SEARCH('[1]Lookup for use classification'!$B$10,C2160)),ISNUMBER(SEARCH('[1]Lookup for use classification'!$C$10,C2160)),ISNUMBER(SEARCH('[1]Lookup for use classification'!$D$10,C2160)),ISNUMBER(SEARCH('[1]Lookup for use classification'!$E$10,C2160)),ISNUMBER(SEARCH('[1]Lookup for use classification'!$F$10,C2160)),ISNUMBER(SEARCH('[1]Lookup for use classification'!$G$10,C2160))),'[1]Lookup for use classification'!$A$10,IF(OR(ISNUMBER(SEARCH('[1]Lookup for use classification'!$B$11,C2160)),ISNUMBER(SEARCH('[1]Lookup for use classification'!$C$11,C2160))),'[1]Lookup for use classification'!$A$11,IF(OR(ISNUMBER(SEARCH('[1]Lookup for use classification'!$B$12,C2160)),ISNUMBER(SEARCH('[1]Lookup for use classification'!$C$12,C2160))),'[1]Lookup for use classification'!$A$12,IF(OR(ISNUMBER(SEARCH('[1]Lookup for use classification'!$B$13,C2160)),ISNUMBER(SEARCH('[1]Lookup for use classification'!$C$13,C2160)),ISNUMBER(SEARCH('[1]Lookup for use classification'!$D$13,C2160)),,ISNUMBER(SEARCH('[1]Lookup for use classification'!$C$13,C2160)),ISNUMBER(SEARCH('[1]Lookup for use classification'!$E$13,C2160))),'[1]Lookup for use classification'!$A$13,IF(OR(ISNUMBER(SEARCH('[1]Lookup for use classification'!$B$14,C2160)),ISNUMBER(SEARCH('[1]Lookup for use classification'!$C$14,C2160))),'[1]Lookup for use classification'!$A$14,"Other"))))))))))))</f>
        <v>Other</v>
      </c>
      <c r="E2160" s="245">
        <v>901</v>
      </c>
      <c r="F2160" s="224"/>
      <c r="G2160" s="224"/>
    </row>
    <row r="2161" spans="1:7" hidden="1">
      <c r="A2161" s="187" t="s">
        <v>4480</v>
      </c>
      <c r="B2161" s="167" t="s">
        <v>6425</v>
      </c>
      <c r="C2161" s="244" t="s">
        <v>6301</v>
      </c>
      <c r="D2161" s="6" t="str">
        <f>IF(OR(ISNUMBER(SEARCH('[1]Lookup for use classification'!$B$1,C2161)),ISNUMBER(SEARCH('[1]Lookup for use classification'!$C$1,C2161)),ISNUMBER(SEARCH('[1]Lookup for use classification'!$D$1,C2161)),ISNUMBER(SEARCH('[1]Lookup for use classification'!$E$1,C2161))),'[1]Lookup for use classification'!$A$1,IF(ISNUMBER(SEARCH('[1]Lookup for use classification'!$B$2,C2161)),'[1]Lookup for use classification'!$A$2,IF(ISNUMBER(SEARCH('[1]Lookup for use classification'!$B$3,C2161)),'[1]Lookup for use classification'!$A$3,IF(OR(ISNUMBER(SEARCH('[1]Lookup for use classification'!$B$4,C2161)),ISNUMBER(SEARCH('[1]Lookup for use classification'!$C$4,C2161)),ISNUMBER(SEARCH('[1]Lookup for use classification'!$D$4,C2161)),ISNUMBER(SEARCH('[1]Lookup for use classification'!$E$4,C2161))),'[1]Lookup for use classification'!$A$4,IF(OR(ISNUMBER(SEARCH('[1]Lookup for use classification'!$B$5,C2161)),ISNUMBER(SEARCH('[1]Lookup for use classification'!$C$5,C2161)),ISNUMBER(SEARCH('[1]Lookup for use classification'!$D$5,C2161))),'[1]Lookup for use classification'!$A$5,IF(OR(ISNUMBER(SEARCH('[1]Lookup for use classification'!$B$7,C2161)),ISNUMBER(SEARCH('[1]Lookup for use classification'!$C$7,C2161)),ISNUMBER(SEARCH('[1]Lookup for use classification'!$D$7,C2161))),'[1]Lookup for use classification'!$A$7,IF(OR(ISNUMBER(SEARCH('[1]Lookup for use classification'!$B$9,C2161)),ISNUMBER(SEARCH('[1]Lookup for use classification'!$C$9,C2161)),ISNUMBER(SEARCH('[1]Lookup for use classification'!$D$9,C2161)),ISNUMBER(SEARCH('[1]Lookup for use classification'!$E$9,C2161)),ISNUMBER(SEARCH('[1]Lookup for use classification'!$F$9,C2161)),ISNUMBER(SEARCH('[1]Lookup for use classification'!$G$9,C2161)),ISNUMBER(SEARCH('[1]Lookup for use classification'!$H$9,C2161)),ISNUMBER(SEARCH('[1]Lookup for use classification'!$I$9,C2161)),ISNUMBER(SEARCH('[1]Lookup for use classification'!$J$9,C2161)),ISNUMBER(SEARCH('[1]Lookup for use classification'!$K$9,C2161))),'[1]Lookup for use classification'!$A$9,IF(OR(ISNUMBER(SEARCH('[1]Lookup for use classification'!$B$10,C2161)),ISNUMBER(SEARCH('[1]Lookup for use classification'!$C$10,C2161)),ISNUMBER(SEARCH('[1]Lookup for use classification'!$D$10,C2161)),ISNUMBER(SEARCH('[1]Lookup for use classification'!$E$10,C2161)),ISNUMBER(SEARCH('[1]Lookup for use classification'!$F$10,C2161)),ISNUMBER(SEARCH('[1]Lookup for use classification'!$G$10,C2161))),'[1]Lookup for use classification'!$A$10,IF(OR(ISNUMBER(SEARCH('[1]Lookup for use classification'!$B$11,C2161)),ISNUMBER(SEARCH('[1]Lookup for use classification'!$C$11,C2161))),'[1]Lookup for use classification'!$A$11,IF(OR(ISNUMBER(SEARCH('[1]Lookup for use classification'!$B$12,C2161)),ISNUMBER(SEARCH('[1]Lookup for use classification'!$C$12,C2161))),'[1]Lookup for use classification'!$A$12,IF(OR(ISNUMBER(SEARCH('[1]Lookup for use classification'!$B$13,C2161)),ISNUMBER(SEARCH('[1]Lookup for use classification'!$C$13,C2161)),ISNUMBER(SEARCH('[1]Lookup for use classification'!$D$13,C2161)),,ISNUMBER(SEARCH('[1]Lookup for use classification'!$C$13,C2161)),ISNUMBER(SEARCH('[1]Lookup for use classification'!$E$13,C2161))),'[1]Lookup for use classification'!$A$13,IF(OR(ISNUMBER(SEARCH('[1]Lookup for use classification'!$B$14,C2161)),ISNUMBER(SEARCH('[1]Lookup for use classification'!$C$14,C2161))),'[1]Lookup for use classification'!$A$14,"Other"))))))))))))</f>
        <v>Other</v>
      </c>
      <c r="E2161" s="245">
        <v>901</v>
      </c>
      <c r="F2161" s="224"/>
      <c r="G2161" s="224"/>
    </row>
    <row r="2162" spans="1:7" hidden="1">
      <c r="A2162" s="187" t="s">
        <v>4480</v>
      </c>
      <c r="B2162" s="167" t="s">
        <v>6425</v>
      </c>
      <c r="C2162" s="248" t="s">
        <v>6316</v>
      </c>
      <c r="D2162" s="6" t="str">
        <f>IF(OR(ISNUMBER(SEARCH('[1]Lookup for use classification'!$B$1,C2162)),ISNUMBER(SEARCH('[1]Lookup for use classification'!$C$1,C2162)),ISNUMBER(SEARCH('[1]Lookup for use classification'!$D$1,C2162)),ISNUMBER(SEARCH('[1]Lookup for use classification'!$E$1,C2162))),'[1]Lookup for use classification'!$A$1,IF(ISNUMBER(SEARCH('[1]Lookup for use classification'!$B$2,C2162)),'[1]Lookup for use classification'!$A$2,IF(ISNUMBER(SEARCH('[1]Lookup for use classification'!$B$3,C2162)),'[1]Lookup for use classification'!$A$3,IF(OR(ISNUMBER(SEARCH('[1]Lookup for use classification'!$B$4,C2162)),ISNUMBER(SEARCH('[1]Lookup for use classification'!$C$4,C2162)),ISNUMBER(SEARCH('[1]Lookup for use classification'!$D$4,C2162)),ISNUMBER(SEARCH('[1]Lookup for use classification'!$E$4,C2162))),'[1]Lookup for use classification'!$A$4,IF(OR(ISNUMBER(SEARCH('[1]Lookup for use classification'!$B$5,C2162)),ISNUMBER(SEARCH('[1]Lookup for use classification'!$C$5,C2162)),ISNUMBER(SEARCH('[1]Lookup for use classification'!$D$5,C2162))),'[1]Lookup for use classification'!$A$5,IF(OR(ISNUMBER(SEARCH('[1]Lookup for use classification'!$B$7,C2162)),ISNUMBER(SEARCH('[1]Lookup for use classification'!$C$7,C2162)),ISNUMBER(SEARCH('[1]Lookup for use classification'!$D$7,C2162))),'[1]Lookup for use classification'!$A$7,IF(OR(ISNUMBER(SEARCH('[1]Lookup for use classification'!$B$9,C2162)),ISNUMBER(SEARCH('[1]Lookup for use classification'!$C$9,C2162)),ISNUMBER(SEARCH('[1]Lookup for use classification'!$D$9,C2162)),ISNUMBER(SEARCH('[1]Lookup for use classification'!$E$9,C2162)),ISNUMBER(SEARCH('[1]Lookup for use classification'!$F$9,C2162)),ISNUMBER(SEARCH('[1]Lookup for use classification'!$G$9,C2162)),ISNUMBER(SEARCH('[1]Lookup for use classification'!$H$9,C2162)),ISNUMBER(SEARCH('[1]Lookup for use classification'!$I$9,C2162)),ISNUMBER(SEARCH('[1]Lookup for use classification'!$J$9,C2162)),ISNUMBER(SEARCH('[1]Lookup for use classification'!$K$9,C2162))),'[1]Lookup for use classification'!$A$9,IF(OR(ISNUMBER(SEARCH('[1]Lookup for use classification'!$B$10,C2162)),ISNUMBER(SEARCH('[1]Lookup for use classification'!$C$10,C2162)),ISNUMBER(SEARCH('[1]Lookup for use classification'!$D$10,C2162)),ISNUMBER(SEARCH('[1]Lookup for use classification'!$E$10,C2162)),ISNUMBER(SEARCH('[1]Lookup for use classification'!$F$10,C2162)),ISNUMBER(SEARCH('[1]Lookup for use classification'!$G$10,C2162))),'[1]Lookup for use classification'!$A$10,IF(OR(ISNUMBER(SEARCH('[1]Lookup for use classification'!$B$11,C2162)),ISNUMBER(SEARCH('[1]Lookup for use classification'!$C$11,C2162))),'[1]Lookup for use classification'!$A$11,IF(OR(ISNUMBER(SEARCH('[1]Lookup for use classification'!$B$12,C2162)),ISNUMBER(SEARCH('[1]Lookup for use classification'!$C$12,C2162))),'[1]Lookup for use classification'!$A$12,IF(OR(ISNUMBER(SEARCH('[1]Lookup for use classification'!$B$13,C2162)),ISNUMBER(SEARCH('[1]Lookup for use classification'!$C$13,C2162)),ISNUMBER(SEARCH('[1]Lookup for use classification'!$D$13,C2162)),,ISNUMBER(SEARCH('[1]Lookup for use classification'!$C$13,C2162)),ISNUMBER(SEARCH('[1]Lookup for use classification'!$E$13,C2162))),'[1]Lookup for use classification'!$A$13,IF(OR(ISNUMBER(SEARCH('[1]Lookup for use classification'!$B$14,C2162)),ISNUMBER(SEARCH('[1]Lookup for use classification'!$C$14,C2162))),'[1]Lookup for use classification'!$A$14,"Other"))))))))))))</f>
        <v>Other</v>
      </c>
      <c r="E2162" s="249">
        <v>901</v>
      </c>
      <c r="F2162" s="222"/>
      <c r="G2162" s="222"/>
    </row>
    <row r="2163" spans="1:7" hidden="1">
      <c r="A2163" s="187" t="s">
        <v>4480</v>
      </c>
      <c r="B2163" s="167" t="s">
        <v>6425</v>
      </c>
      <c r="C2163" s="244" t="s">
        <v>6294</v>
      </c>
      <c r="D2163" s="6" t="str">
        <f>IF(OR(ISNUMBER(SEARCH('[1]Lookup for use classification'!$B$1,C2163)),ISNUMBER(SEARCH('[1]Lookup for use classification'!$C$1,C2163)),ISNUMBER(SEARCH('[1]Lookup for use classification'!$D$1,C2163)),ISNUMBER(SEARCH('[1]Lookup for use classification'!$E$1,C2163))),'[1]Lookup for use classification'!$A$1,IF(ISNUMBER(SEARCH('[1]Lookup for use classification'!$B$2,C2163)),'[1]Lookup for use classification'!$A$2,IF(ISNUMBER(SEARCH('[1]Lookup for use classification'!$B$3,C2163)),'[1]Lookup for use classification'!$A$3,IF(OR(ISNUMBER(SEARCH('[1]Lookup for use classification'!$B$4,C2163)),ISNUMBER(SEARCH('[1]Lookup for use classification'!$C$4,C2163)),ISNUMBER(SEARCH('[1]Lookup for use classification'!$D$4,C2163)),ISNUMBER(SEARCH('[1]Lookup for use classification'!$E$4,C2163))),'[1]Lookup for use classification'!$A$4,IF(OR(ISNUMBER(SEARCH('[1]Lookup for use classification'!$B$5,C2163)),ISNUMBER(SEARCH('[1]Lookup for use classification'!$C$5,C2163)),ISNUMBER(SEARCH('[1]Lookup for use classification'!$D$5,C2163))),'[1]Lookup for use classification'!$A$5,IF(OR(ISNUMBER(SEARCH('[1]Lookup for use classification'!$B$7,C2163)),ISNUMBER(SEARCH('[1]Lookup for use classification'!$C$7,C2163)),ISNUMBER(SEARCH('[1]Lookup for use classification'!$D$7,C2163))),'[1]Lookup for use classification'!$A$7,IF(OR(ISNUMBER(SEARCH('[1]Lookup for use classification'!$B$9,C2163)),ISNUMBER(SEARCH('[1]Lookup for use classification'!$C$9,C2163)),ISNUMBER(SEARCH('[1]Lookup for use classification'!$D$9,C2163)),ISNUMBER(SEARCH('[1]Lookup for use classification'!$E$9,C2163)),ISNUMBER(SEARCH('[1]Lookup for use classification'!$F$9,C2163)),ISNUMBER(SEARCH('[1]Lookup for use classification'!$G$9,C2163)),ISNUMBER(SEARCH('[1]Lookup for use classification'!$H$9,C2163)),ISNUMBER(SEARCH('[1]Lookup for use classification'!$I$9,C2163)),ISNUMBER(SEARCH('[1]Lookup for use classification'!$J$9,C2163)),ISNUMBER(SEARCH('[1]Lookup for use classification'!$K$9,C2163))),'[1]Lookup for use classification'!$A$9,IF(OR(ISNUMBER(SEARCH('[1]Lookup for use classification'!$B$10,C2163)),ISNUMBER(SEARCH('[1]Lookup for use classification'!$C$10,C2163)),ISNUMBER(SEARCH('[1]Lookup for use classification'!$D$10,C2163)),ISNUMBER(SEARCH('[1]Lookup for use classification'!$E$10,C2163)),ISNUMBER(SEARCH('[1]Lookup for use classification'!$F$10,C2163)),ISNUMBER(SEARCH('[1]Lookup for use classification'!$G$10,C2163))),'[1]Lookup for use classification'!$A$10,IF(OR(ISNUMBER(SEARCH('[1]Lookup for use classification'!$B$11,C2163)),ISNUMBER(SEARCH('[1]Lookup for use classification'!$C$11,C2163))),'[1]Lookup for use classification'!$A$11,IF(OR(ISNUMBER(SEARCH('[1]Lookup for use classification'!$B$12,C2163)),ISNUMBER(SEARCH('[1]Lookup for use classification'!$C$12,C2163))),'[1]Lookup for use classification'!$A$12,IF(OR(ISNUMBER(SEARCH('[1]Lookup for use classification'!$B$13,C2163)),ISNUMBER(SEARCH('[1]Lookup for use classification'!$C$13,C2163)),ISNUMBER(SEARCH('[1]Lookup for use classification'!$D$13,C2163)),,ISNUMBER(SEARCH('[1]Lookup for use classification'!$C$13,C2163)),ISNUMBER(SEARCH('[1]Lookup for use classification'!$E$13,C2163))),'[1]Lookup for use classification'!$A$13,IF(OR(ISNUMBER(SEARCH('[1]Lookup for use classification'!$B$14,C2163)),ISNUMBER(SEARCH('[1]Lookup for use classification'!$C$14,C2163))),'[1]Lookup for use classification'!$A$14,"Other"))))))))))))</f>
        <v>Other</v>
      </c>
      <c r="E2163" s="245">
        <v>917</v>
      </c>
      <c r="F2163" s="224"/>
      <c r="G2163" s="224"/>
    </row>
    <row r="2164" spans="1:7" hidden="1">
      <c r="A2164" s="187" t="s">
        <v>4480</v>
      </c>
      <c r="B2164" s="167" t="s">
        <v>6425</v>
      </c>
      <c r="C2164" s="244" t="s">
        <v>6300</v>
      </c>
      <c r="D2164" s="6" t="str">
        <f>IF(OR(ISNUMBER(SEARCH('[1]Lookup for use classification'!$B$1,C2164)),ISNUMBER(SEARCH('[1]Lookup for use classification'!$C$1,C2164)),ISNUMBER(SEARCH('[1]Lookup for use classification'!$D$1,C2164)),ISNUMBER(SEARCH('[1]Lookup for use classification'!$E$1,C2164))),'[1]Lookup for use classification'!$A$1,IF(ISNUMBER(SEARCH('[1]Lookup for use classification'!$B$2,C2164)),'[1]Lookup for use classification'!$A$2,IF(ISNUMBER(SEARCH('[1]Lookup for use classification'!$B$3,C2164)),'[1]Lookup for use classification'!$A$3,IF(OR(ISNUMBER(SEARCH('[1]Lookup for use classification'!$B$4,C2164)),ISNUMBER(SEARCH('[1]Lookup for use classification'!$C$4,C2164)),ISNUMBER(SEARCH('[1]Lookup for use classification'!$D$4,C2164)),ISNUMBER(SEARCH('[1]Lookup for use classification'!$E$4,C2164))),'[1]Lookup for use classification'!$A$4,IF(OR(ISNUMBER(SEARCH('[1]Lookup for use classification'!$B$5,C2164)),ISNUMBER(SEARCH('[1]Lookup for use classification'!$C$5,C2164)),ISNUMBER(SEARCH('[1]Lookup for use classification'!$D$5,C2164))),'[1]Lookup for use classification'!$A$5,IF(OR(ISNUMBER(SEARCH('[1]Lookup for use classification'!$B$7,C2164)),ISNUMBER(SEARCH('[1]Lookup for use classification'!$C$7,C2164)),ISNUMBER(SEARCH('[1]Lookup for use classification'!$D$7,C2164))),'[1]Lookup for use classification'!$A$7,IF(OR(ISNUMBER(SEARCH('[1]Lookup for use classification'!$B$9,C2164)),ISNUMBER(SEARCH('[1]Lookup for use classification'!$C$9,C2164)),ISNUMBER(SEARCH('[1]Lookup for use classification'!$D$9,C2164)),ISNUMBER(SEARCH('[1]Lookup for use classification'!$E$9,C2164)),ISNUMBER(SEARCH('[1]Lookup for use classification'!$F$9,C2164)),ISNUMBER(SEARCH('[1]Lookup for use classification'!$G$9,C2164)),ISNUMBER(SEARCH('[1]Lookup for use classification'!$H$9,C2164)),ISNUMBER(SEARCH('[1]Lookup for use classification'!$I$9,C2164)),ISNUMBER(SEARCH('[1]Lookup for use classification'!$J$9,C2164)),ISNUMBER(SEARCH('[1]Lookup for use classification'!$K$9,C2164))),'[1]Lookup for use classification'!$A$9,IF(OR(ISNUMBER(SEARCH('[1]Lookup for use classification'!$B$10,C2164)),ISNUMBER(SEARCH('[1]Lookup for use classification'!$C$10,C2164)),ISNUMBER(SEARCH('[1]Lookup for use classification'!$D$10,C2164)),ISNUMBER(SEARCH('[1]Lookup for use classification'!$E$10,C2164)),ISNUMBER(SEARCH('[1]Lookup for use classification'!$F$10,C2164)),ISNUMBER(SEARCH('[1]Lookup for use classification'!$G$10,C2164))),'[1]Lookup for use classification'!$A$10,IF(OR(ISNUMBER(SEARCH('[1]Lookup for use classification'!$B$11,C2164)),ISNUMBER(SEARCH('[1]Lookup for use classification'!$C$11,C2164))),'[1]Lookup for use classification'!$A$11,IF(OR(ISNUMBER(SEARCH('[1]Lookup for use classification'!$B$12,C2164)),ISNUMBER(SEARCH('[1]Lookup for use classification'!$C$12,C2164))),'[1]Lookup for use classification'!$A$12,IF(OR(ISNUMBER(SEARCH('[1]Lookup for use classification'!$B$13,C2164)),ISNUMBER(SEARCH('[1]Lookup for use classification'!$C$13,C2164)),ISNUMBER(SEARCH('[1]Lookup for use classification'!$D$13,C2164)),,ISNUMBER(SEARCH('[1]Lookup for use classification'!$C$13,C2164)),ISNUMBER(SEARCH('[1]Lookup for use classification'!$E$13,C2164))),'[1]Lookup for use classification'!$A$13,IF(OR(ISNUMBER(SEARCH('[1]Lookup for use classification'!$B$14,C2164)),ISNUMBER(SEARCH('[1]Lookup for use classification'!$C$14,C2164))),'[1]Lookup for use classification'!$A$14,"Other"))))))))))))</f>
        <v>Other</v>
      </c>
      <c r="E2164" s="245">
        <v>917</v>
      </c>
      <c r="F2164" s="224"/>
      <c r="G2164" s="224"/>
    </row>
    <row r="2165" spans="1:7" hidden="1">
      <c r="A2165" s="187" t="s">
        <v>4480</v>
      </c>
      <c r="B2165" s="167" t="s">
        <v>6425</v>
      </c>
      <c r="C2165" s="244" t="s">
        <v>6317</v>
      </c>
      <c r="D2165" s="6" t="str">
        <f>IF(OR(ISNUMBER(SEARCH('[1]Lookup for use classification'!$B$1,C2165)),ISNUMBER(SEARCH('[1]Lookup for use classification'!$C$1,C2165)),ISNUMBER(SEARCH('[1]Lookup for use classification'!$D$1,C2165)),ISNUMBER(SEARCH('[1]Lookup for use classification'!$E$1,C2165))),'[1]Lookup for use classification'!$A$1,IF(ISNUMBER(SEARCH('[1]Lookup for use classification'!$B$2,C2165)),'[1]Lookup for use classification'!$A$2,IF(ISNUMBER(SEARCH('[1]Lookup for use classification'!$B$3,C2165)),'[1]Lookup for use classification'!$A$3,IF(OR(ISNUMBER(SEARCH('[1]Lookup for use classification'!$B$4,C2165)),ISNUMBER(SEARCH('[1]Lookup for use classification'!$C$4,C2165)),ISNUMBER(SEARCH('[1]Lookup for use classification'!$D$4,C2165)),ISNUMBER(SEARCH('[1]Lookup for use classification'!$E$4,C2165))),'[1]Lookup for use classification'!$A$4,IF(OR(ISNUMBER(SEARCH('[1]Lookup for use classification'!$B$5,C2165)),ISNUMBER(SEARCH('[1]Lookup for use classification'!$C$5,C2165)),ISNUMBER(SEARCH('[1]Lookup for use classification'!$D$5,C2165))),'[1]Lookup for use classification'!$A$5,IF(OR(ISNUMBER(SEARCH('[1]Lookup for use classification'!$B$7,C2165)),ISNUMBER(SEARCH('[1]Lookup for use classification'!$C$7,C2165)),ISNUMBER(SEARCH('[1]Lookup for use classification'!$D$7,C2165))),'[1]Lookup for use classification'!$A$7,IF(OR(ISNUMBER(SEARCH('[1]Lookup for use classification'!$B$9,C2165)),ISNUMBER(SEARCH('[1]Lookup for use classification'!$C$9,C2165)),ISNUMBER(SEARCH('[1]Lookup for use classification'!$D$9,C2165)),ISNUMBER(SEARCH('[1]Lookup for use classification'!$E$9,C2165)),ISNUMBER(SEARCH('[1]Lookup for use classification'!$F$9,C2165)),ISNUMBER(SEARCH('[1]Lookup for use classification'!$G$9,C2165)),ISNUMBER(SEARCH('[1]Lookup for use classification'!$H$9,C2165)),ISNUMBER(SEARCH('[1]Lookup for use classification'!$I$9,C2165)),ISNUMBER(SEARCH('[1]Lookup for use classification'!$J$9,C2165)),ISNUMBER(SEARCH('[1]Lookup for use classification'!$K$9,C2165))),'[1]Lookup for use classification'!$A$9,IF(OR(ISNUMBER(SEARCH('[1]Lookup for use classification'!$B$10,C2165)),ISNUMBER(SEARCH('[1]Lookup for use classification'!$C$10,C2165)),ISNUMBER(SEARCH('[1]Lookup for use classification'!$D$10,C2165)),ISNUMBER(SEARCH('[1]Lookup for use classification'!$E$10,C2165)),ISNUMBER(SEARCH('[1]Lookup for use classification'!$F$10,C2165)),ISNUMBER(SEARCH('[1]Lookup for use classification'!$G$10,C2165))),'[1]Lookup for use classification'!$A$10,IF(OR(ISNUMBER(SEARCH('[1]Lookup for use classification'!$B$11,C2165)),ISNUMBER(SEARCH('[1]Lookup for use classification'!$C$11,C2165))),'[1]Lookup for use classification'!$A$11,IF(OR(ISNUMBER(SEARCH('[1]Lookup for use classification'!$B$12,C2165)),ISNUMBER(SEARCH('[1]Lookup for use classification'!$C$12,C2165))),'[1]Lookup for use classification'!$A$12,IF(OR(ISNUMBER(SEARCH('[1]Lookup for use classification'!$B$13,C2165)),ISNUMBER(SEARCH('[1]Lookup for use classification'!$C$13,C2165)),ISNUMBER(SEARCH('[1]Lookup for use classification'!$D$13,C2165)),,ISNUMBER(SEARCH('[1]Lookup for use classification'!$C$13,C2165)),ISNUMBER(SEARCH('[1]Lookup for use classification'!$E$13,C2165))),'[1]Lookup for use classification'!$A$13,IF(OR(ISNUMBER(SEARCH('[1]Lookup for use classification'!$B$14,C2165)),ISNUMBER(SEARCH('[1]Lookup for use classification'!$C$14,C2165))),'[1]Lookup for use classification'!$A$14,"Other"))))))))))))</f>
        <v>Other</v>
      </c>
      <c r="E2165" s="245">
        <v>917</v>
      </c>
      <c r="F2165" s="224"/>
      <c r="G2165" s="224"/>
    </row>
    <row r="2166" spans="1:7" hidden="1">
      <c r="A2166" s="187" t="s">
        <v>4480</v>
      </c>
      <c r="B2166" s="167" t="s">
        <v>6425</v>
      </c>
      <c r="C2166" s="244" t="s">
        <v>6320</v>
      </c>
      <c r="D2166" s="6" t="str">
        <f>IF(OR(ISNUMBER(SEARCH('[1]Lookup for use classification'!$B$1,C2166)),ISNUMBER(SEARCH('[1]Lookup for use classification'!$C$1,C2166)),ISNUMBER(SEARCH('[1]Lookup for use classification'!$D$1,C2166)),ISNUMBER(SEARCH('[1]Lookup for use classification'!$E$1,C2166))),'[1]Lookup for use classification'!$A$1,IF(ISNUMBER(SEARCH('[1]Lookup for use classification'!$B$2,C2166)),'[1]Lookup for use classification'!$A$2,IF(ISNUMBER(SEARCH('[1]Lookup for use classification'!$B$3,C2166)),'[1]Lookup for use classification'!$A$3,IF(OR(ISNUMBER(SEARCH('[1]Lookup for use classification'!$B$4,C2166)),ISNUMBER(SEARCH('[1]Lookup for use classification'!$C$4,C2166)),ISNUMBER(SEARCH('[1]Lookup for use classification'!$D$4,C2166)),ISNUMBER(SEARCH('[1]Lookup for use classification'!$E$4,C2166))),'[1]Lookup for use classification'!$A$4,IF(OR(ISNUMBER(SEARCH('[1]Lookup for use classification'!$B$5,C2166)),ISNUMBER(SEARCH('[1]Lookup for use classification'!$C$5,C2166)),ISNUMBER(SEARCH('[1]Lookup for use classification'!$D$5,C2166))),'[1]Lookup for use classification'!$A$5,IF(OR(ISNUMBER(SEARCH('[1]Lookup for use classification'!$B$7,C2166)),ISNUMBER(SEARCH('[1]Lookup for use classification'!$C$7,C2166)),ISNUMBER(SEARCH('[1]Lookup for use classification'!$D$7,C2166))),'[1]Lookup for use classification'!$A$7,IF(OR(ISNUMBER(SEARCH('[1]Lookup for use classification'!$B$9,C2166)),ISNUMBER(SEARCH('[1]Lookup for use classification'!$C$9,C2166)),ISNUMBER(SEARCH('[1]Lookup for use classification'!$D$9,C2166)),ISNUMBER(SEARCH('[1]Lookup for use classification'!$E$9,C2166)),ISNUMBER(SEARCH('[1]Lookup for use classification'!$F$9,C2166)),ISNUMBER(SEARCH('[1]Lookup for use classification'!$G$9,C2166)),ISNUMBER(SEARCH('[1]Lookup for use classification'!$H$9,C2166)),ISNUMBER(SEARCH('[1]Lookup for use classification'!$I$9,C2166)),ISNUMBER(SEARCH('[1]Lookup for use classification'!$J$9,C2166)),ISNUMBER(SEARCH('[1]Lookup for use classification'!$K$9,C2166))),'[1]Lookup for use classification'!$A$9,IF(OR(ISNUMBER(SEARCH('[1]Lookup for use classification'!$B$10,C2166)),ISNUMBER(SEARCH('[1]Lookup for use classification'!$C$10,C2166)),ISNUMBER(SEARCH('[1]Lookup for use classification'!$D$10,C2166)),ISNUMBER(SEARCH('[1]Lookup for use classification'!$E$10,C2166)),ISNUMBER(SEARCH('[1]Lookup for use classification'!$F$10,C2166)),ISNUMBER(SEARCH('[1]Lookup for use classification'!$G$10,C2166))),'[1]Lookup for use classification'!$A$10,IF(OR(ISNUMBER(SEARCH('[1]Lookup for use classification'!$B$11,C2166)),ISNUMBER(SEARCH('[1]Lookup for use classification'!$C$11,C2166))),'[1]Lookup for use classification'!$A$11,IF(OR(ISNUMBER(SEARCH('[1]Lookup for use classification'!$B$12,C2166)),ISNUMBER(SEARCH('[1]Lookup for use classification'!$C$12,C2166))),'[1]Lookup for use classification'!$A$12,IF(OR(ISNUMBER(SEARCH('[1]Lookup for use classification'!$B$13,C2166)),ISNUMBER(SEARCH('[1]Lookup for use classification'!$C$13,C2166)),ISNUMBER(SEARCH('[1]Lookup for use classification'!$D$13,C2166)),,ISNUMBER(SEARCH('[1]Lookup for use classification'!$C$13,C2166)),ISNUMBER(SEARCH('[1]Lookup for use classification'!$E$13,C2166))),'[1]Lookup for use classification'!$A$13,IF(OR(ISNUMBER(SEARCH('[1]Lookup for use classification'!$B$14,C2166)),ISNUMBER(SEARCH('[1]Lookup for use classification'!$C$14,C2166))),'[1]Lookup for use classification'!$A$14,"Other"))))))))))))</f>
        <v>Other</v>
      </c>
      <c r="E2166" s="245">
        <v>917</v>
      </c>
      <c r="F2166" s="224"/>
      <c r="G2166" s="224"/>
    </row>
    <row r="2167" spans="1:7" hidden="1">
      <c r="A2167" s="187" t="s">
        <v>4480</v>
      </c>
      <c r="B2167" s="167" t="s">
        <v>6425</v>
      </c>
      <c r="C2167" s="244" t="s">
        <v>6294</v>
      </c>
      <c r="D2167" s="6" t="str">
        <f>IF(OR(ISNUMBER(SEARCH('[1]Lookup for use classification'!$B$1,C2167)),ISNUMBER(SEARCH('[1]Lookup for use classification'!$C$1,C2167)),ISNUMBER(SEARCH('[1]Lookup for use classification'!$D$1,C2167)),ISNUMBER(SEARCH('[1]Lookup for use classification'!$E$1,C2167))),'[1]Lookup for use classification'!$A$1,IF(ISNUMBER(SEARCH('[1]Lookup for use classification'!$B$2,C2167)),'[1]Lookup for use classification'!$A$2,IF(ISNUMBER(SEARCH('[1]Lookup for use classification'!$B$3,C2167)),'[1]Lookup for use classification'!$A$3,IF(OR(ISNUMBER(SEARCH('[1]Lookup for use classification'!$B$4,C2167)),ISNUMBER(SEARCH('[1]Lookup for use classification'!$C$4,C2167)),ISNUMBER(SEARCH('[1]Lookup for use classification'!$D$4,C2167)),ISNUMBER(SEARCH('[1]Lookup for use classification'!$E$4,C2167))),'[1]Lookup for use classification'!$A$4,IF(OR(ISNUMBER(SEARCH('[1]Lookup for use classification'!$B$5,C2167)),ISNUMBER(SEARCH('[1]Lookup for use classification'!$C$5,C2167)),ISNUMBER(SEARCH('[1]Lookup for use classification'!$D$5,C2167))),'[1]Lookup for use classification'!$A$5,IF(OR(ISNUMBER(SEARCH('[1]Lookup for use classification'!$B$7,C2167)),ISNUMBER(SEARCH('[1]Lookup for use classification'!$C$7,C2167)),ISNUMBER(SEARCH('[1]Lookup for use classification'!$D$7,C2167))),'[1]Lookup for use classification'!$A$7,IF(OR(ISNUMBER(SEARCH('[1]Lookup for use classification'!$B$9,C2167)),ISNUMBER(SEARCH('[1]Lookup for use classification'!$C$9,C2167)),ISNUMBER(SEARCH('[1]Lookup for use classification'!$D$9,C2167)),ISNUMBER(SEARCH('[1]Lookup for use classification'!$E$9,C2167)),ISNUMBER(SEARCH('[1]Lookup for use classification'!$F$9,C2167)),ISNUMBER(SEARCH('[1]Lookup for use classification'!$G$9,C2167)),ISNUMBER(SEARCH('[1]Lookup for use classification'!$H$9,C2167)),ISNUMBER(SEARCH('[1]Lookup for use classification'!$I$9,C2167)),ISNUMBER(SEARCH('[1]Lookup for use classification'!$J$9,C2167)),ISNUMBER(SEARCH('[1]Lookup for use classification'!$K$9,C2167))),'[1]Lookup for use classification'!$A$9,IF(OR(ISNUMBER(SEARCH('[1]Lookup for use classification'!$B$10,C2167)),ISNUMBER(SEARCH('[1]Lookup for use classification'!$C$10,C2167)),ISNUMBER(SEARCH('[1]Lookup for use classification'!$D$10,C2167)),ISNUMBER(SEARCH('[1]Lookup for use classification'!$E$10,C2167)),ISNUMBER(SEARCH('[1]Lookup for use classification'!$F$10,C2167)),ISNUMBER(SEARCH('[1]Lookup for use classification'!$G$10,C2167))),'[1]Lookup for use classification'!$A$10,IF(OR(ISNUMBER(SEARCH('[1]Lookup for use classification'!$B$11,C2167)),ISNUMBER(SEARCH('[1]Lookup for use classification'!$C$11,C2167))),'[1]Lookup for use classification'!$A$11,IF(OR(ISNUMBER(SEARCH('[1]Lookup for use classification'!$B$12,C2167)),ISNUMBER(SEARCH('[1]Lookup for use classification'!$C$12,C2167))),'[1]Lookup for use classification'!$A$12,IF(OR(ISNUMBER(SEARCH('[1]Lookup for use classification'!$B$13,C2167)),ISNUMBER(SEARCH('[1]Lookup for use classification'!$C$13,C2167)),ISNUMBER(SEARCH('[1]Lookup for use classification'!$D$13,C2167)),,ISNUMBER(SEARCH('[1]Lookup for use classification'!$C$13,C2167)),ISNUMBER(SEARCH('[1]Lookup for use classification'!$E$13,C2167))),'[1]Lookup for use classification'!$A$13,IF(OR(ISNUMBER(SEARCH('[1]Lookup for use classification'!$B$14,C2167)),ISNUMBER(SEARCH('[1]Lookup for use classification'!$C$14,C2167))),'[1]Lookup for use classification'!$A$14,"Other"))))))))))))</f>
        <v>Other</v>
      </c>
      <c r="E2167" s="245">
        <v>933</v>
      </c>
      <c r="F2167" s="224"/>
      <c r="G2167" s="224"/>
    </row>
    <row r="2168" spans="1:7" hidden="1">
      <c r="A2168" s="187" t="s">
        <v>4480</v>
      </c>
      <c r="B2168" s="167" t="s">
        <v>6425</v>
      </c>
      <c r="C2168" s="244" t="s">
        <v>6295</v>
      </c>
      <c r="D2168" s="6" t="str">
        <f>IF(OR(ISNUMBER(SEARCH('[1]Lookup for use classification'!$B$1,C2168)),ISNUMBER(SEARCH('[1]Lookup for use classification'!$C$1,C2168)),ISNUMBER(SEARCH('[1]Lookup for use classification'!$D$1,C2168)),ISNUMBER(SEARCH('[1]Lookup for use classification'!$E$1,C2168))),'[1]Lookup for use classification'!$A$1,IF(ISNUMBER(SEARCH('[1]Lookup for use classification'!$B$2,C2168)),'[1]Lookup for use classification'!$A$2,IF(ISNUMBER(SEARCH('[1]Lookup for use classification'!$B$3,C2168)),'[1]Lookup for use classification'!$A$3,IF(OR(ISNUMBER(SEARCH('[1]Lookup for use classification'!$B$4,C2168)),ISNUMBER(SEARCH('[1]Lookup for use classification'!$C$4,C2168)),ISNUMBER(SEARCH('[1]Lookup for use classification'!$D$4,C2168)),ISNUMBER(SEARCH('[1]Lookup for use classification'!$E$4,C2168))),'[1]Lookup for use classification'!$A$4,IF(OR(ISNUMBER(SEARCH('[1]Lookup for use classification'!$B$5,C2168)),ISNUMBER(SEARCH('[1]Lookup for use classification'!$C$5,C2168)),ISNUMBER(SEARCH('[1]Lookup for use classification'!$D$5,C2168))),'[1]Lookup for use classification'!$A$5,IF(OR(ISNUMBER(SEARCH('[1]Lookup for use classification'!$B$7,C2168)),ISNUMBER(SEARCH('[1]Lookup for use classification'!$C$7,C2168)),ISNUMBER(SEARCH('[1]Lookup for use classification'!$D$7,C2168))),'[1]Lookup for use classification'!$A$7,IF(OR(ISNUMBER(SEARCH('[1]Lookup for use classification'!$B$9,C2168)),ISNUMBER(SEARCH('[1]Lookup for use classification'!$C$9,C2168)),ISNUMBER(SEARCH('[1]Lookup for use classification'!$D$9,C2168)),ISNUMBER(SEARCH('[1]Lookup for use classification'!$E$9,C2168)),ISNUMBER(SEARCH('[1]Lookup for use classification'!$F$9,C2168)),ISNUMBER(SEARCH('[1]Lookup for use classification'!$G$9,C2168)),ISNUMBER(SEARCH('[1]Lookup for use classification'!$H$9,C2168)),ISNUMBER(SEARCH('[1]Lookup for use classification'!$I$9,C2168)),ISNUMBER(SEARCH('[1]Lookup for use classification'!$J$9,C2168)),ISNUMBER(SEARCH('[1]Lookup for use classification'!$K$9,C2168))),'[1]Lookup for use classification'!$A$9,IF(OR(ISNUMBER(SEARCH('[1]Lookup for use classification'!$B$10,C2168)),ISNUMBER(SEARCH('[1]Lookup for use classification'!$C$10,C2168)),ISNUMBER(SEARCH('[1]Lookup for use classification'!$D$10,C2168)),ISNUMBER(SEARCH('[1]Lookup for use classification'!$E$10,C2168)),ISNUMBER(SEARCH('[1]Lookup for use classification'!$F$10,C2168)),ISNUMBER(SEARCH('[1]Lookup for use classification'!$G$10,C2168))),'[1]Lookup for use classification'!$A$10,IF(OR(ISNUMBER(SEARCH('[1]Lookup for use classification'!$B$11,C2168)),ISNUMBER(SEARCH('[1]Lookup for use classification'!$C$11,C2168))),'[1]Lookup for use classification'!$A$11,IF(OR(ISNUMBER(SEARCH('[1]Lookup for use classification'!$B$12,C2168)),ISNUMBER(SEARCH('[1]Lookup for use classification'!$C$12,C2168))),'[1]Lookup for use classification'!$A$12,IF(OR(ISNUMBER(SEARCH('[1]Lookup for use classification'!$B$13,C2168)),ISNUMBER(SEARCH('[1]Lookup for use classification'!$C$13,C2168)),ISNUMBER(SEARCH('[1]Lookup for use classification'!$D$13,C2168)),,ISNUMBER(SEARCH('[1]Lookup for use classification'!$C$13,C2168)),ISNUMBER(SEARCH('[1]Lookup for use classification'!$E$13,C2168))),'[1]Lookup for use classification'!$A$13,IF(OR(ISNUMBER(SEARCH('[1]Lookup for use classification'!$B$14,C2168)),ISNUMBER(SEARCH('[1]Lookup for use classification'!$C$14,C2168))),'[1]Lookup for use classification'!$A$14,"Other"))))))))))))</f>
        <v>Other</v>
      </c>
      <c r="E2168" s="245">
        <v>933</v>
      </c>
      <c r="F2168" s="224"/>
      <c r="G2168" s="224"/>
    </row>
    <row r="2169" spans="1:7" hidden="1">
      <c r="A2169" s="187" t="s">
        <v>4480</v>
      </c>
      <c r="B2169" s="167" t="s">
        <v>6425</v>
      </c>
      <c r="C2169" s="244" t="s">
        <v>6295</v>
      </c>
      <c r="D2169" s="6" t="str">
        <f>IF(OR(ISNUMBER(SEARCH('[1]Lookup for use classification'!$B$1,C2169)),ISNUMBER(SEARCH('[1]Lookup for use classification'!$C$1,C2169)),ISNUMBER(SEARCH('[1]Lookup for use classification'!$D$1,C2169)),ISNUMBER(SEARCH('[1]Lookup for use classification'!$E$1,C2169))),'[1]Lookup for use classification'!$A$1,IF(ISNUMBER(SEARCH('[1]Lookup for use classification'!$B$2,C2169)),'[1]Lookup for use classification'!$A$2,IF(ISNUMBER(SEARCH('[1]Lookup for use classification'!$B$3,C2169)),'[1]Lookup for use classification'!$A$3,IF(OR(ISNUMBER(SEARCH('[1]Lookup for use classification'!$B$4,C2169)),ISNUMBER(SEARCH('[1]Lookup for use classification'!$C$4,C2169)),ISNUMBER(SEARCH('[1]Lookup for use classification'!$D$4,C2169)),ISNUMBER(SEARCH('[1]Lookup for use classification'!$E$4,C2169))),'[1]Lookup for use classification'!$A$4,IF(OR(ISNUMBER(SEARCH('[1]Lookup for use classification'!$B$5,C2169)),ISNUMBER(SEARCH('[1]Lookup for use classification'!$C$5,C2169)),ISNUMBER(SEARCH('[1]Lookup for use classification'!$D$5,C2169))),'[1]Lookup for use classification'!$A$5,IF(OR(ISNUMBER(SEARCH('[1]Lookup for use classification'!$B$7,C2169)),ISNUMBER(SEARCH('[1]Lookup for use classification'!$C$7,C2169)),ISNUMBER(SEARCH('[1]Lookup for use classification'!$D$7,C2169))),'[1]Lookup for use classification'!$A$7,IF(OR(ISNUMBER(SEARCH('[1]Lookup for use classification'!$B$9,C2169)),ISNUMBER(SEARCH('[1]Lookup for use classification'!$C$9,C2169)),ISNUMBER(SEARCH('[1]Lookup for use classification'!$D$9,C2169)),ISNUMBER(SEARCH('[1]Lookup for use classification'!$E$9,C2169)),ISNUMBER(SEARCH('[1]Lookup for use classification'!$F$9,C2169)),ISNUMBER(SEARCH('[1]Lookup for use classification'!$G$9,C2169)),ISNUMBER(SEARCH('[1]Lookup for use classification'!$H$9,C2169)),ISNUMBER(SEARCH('[1]Lookup for use classification'!$I$9,C2169)),ISNUMBER(SEARCH('[1]Lookup for use classification'!$J$9,C2169)),ISNUMBER(SEARCH('[1]Lookup for use classification'!$K$9,C2169))),'[1]Lookup for use classification'!$A$9,IF(OR(ISNUMBER(SEARCH('[1]Lookup for use classification'!$B$10,C2169)),ISNUMBER(SEARCH('[1]Lookup for use classification'!$C$10,C2169)),ISNUMBER(SEARCH('[1]Lookup for use classification'!$D$10,C2169)),ISNUMBER(SEARCH('[1]Lookup for use classification'!$E$10,C2169)),ISNUMBER(SEARCH('[1]Lookup for use classification'!$F$10,C2169)),ISNUMBER(SEARCH('[1]Lookup for use classification'!$G$10,C2169))),'[1]Lookup for use classification'!$A$10,IF(OR(ISNUMBER(SEARCH('[1]Lookup for use classification'!$B$11,C2169)),ISNUMBER(SEARCH('[1]Lookup for use classification'!$C$11,C2169))),'[1]Lookup for use classification'!$A$11,IF(OR(ISNUMBER(SEARCH('[1]Lookup for use classification'!$B$12,C2169)),ISNUMBER(SEARCH('[1]Lookup for use classification'!$C$12,C2169))),'[1]Lookup for use classification'!$A$12,IF(OR(ISNUMBER(SEARCH('[1]Lookup for use classification'!$B$13,C2169)),ISNUMBER(SEARCH('[1]Lookup for use classification'!$C$13,C2169)),ISNUMBER(SEARCH('[1]Lookup for use classification'!$D$13,C2169)),,ISNUMBER(SEARCH('[1]Lookup for use classification'!$C$13,C2169)),ISNUMBER(SEARCH('[1]Lookup for use classification'!$E$13,C2169))),'[1]Lookup for use classification'!$A$13,IF(OR(ISNUMBER(SEARCH('[1]Lookup for use classification'!$B$14,C2169)),ISNUMBER(SEARCH('[1]Lookup for use classification'!$C$14,C2169))),'[1]Lookup for use classification'!$A$14,"Other"))))))))))))</f>
        <v>Other</v>
      </c>
      <c r="E2169" s="245">
        <v>933</v>
      </c>
      <c r="F2169" s="224"/>
      <c r="G2169" s="224"/>
    </row>
    <row r="2170" spans="1:7" hidden="1">
      <c r="A2170" s="187" t="s">
        <v>4480</v>
      </c>
      <c r="B2170" s="167" t="s">
        <v>6425</v>
      </c>
      <c r="C2170" s="244" t="s">
        <v>6318</v>
      </c>
      <c r="D2170" s="6" t="str">
        <f>IF(OR(ISNUMBER(SEARCH('[1]Lookup for use classification'!$B$1,C2170)),ISNUMBER(SEARCH('[1]Lookup for use classification'!$C$1,C2170)),ISNUMBER(SEARCH('[1]Lookup for use classification'!$D$1,C2170)),ISNUMBER(SEARCH('[1]Lookup for use classification'!$E$1,C2170))),'[1]Lookup for use classification'!$A$1,IF(ISNUMBER(SEARCH('[1]Lookup for use classification'!$B$2,C2170)),'[1]Lookup for use classification'!$A$2,IF(ISNUMBER(SEARCH('[1]Lookup for use classification'!$B$3,C2170)),'[1]Lookup for use classification'!$A$3,IF(OR(ISNUMBER(SEARCH('[1]Lookup for use classification'!$B$4,C2170)),ISNUMBER(SEARCH('[1]Lookup for use classification'!$C$4,C2170)),ISNUMBER(SEARCH('[1]Lookup for use classification'!$D$4,C2170)),ISNUMBER(SEARCH('[1]Lookup for use classification'!$E$4,C2170))),'[1]Lookup for use classification'!$A$4,IF(OR(ISNUMBER(SEARCH('[1]Lookup for use classification'!$B$5,C2170)),ISNUMBER(SEARCH('[1]Lookup for use classification'!$C$5,C2170)),ISNUMBER(SEARCH('[1]Lookup for use classification'!$D$5,C2170))),'[1]Lookup for use classification'!$A$5,IF(OR(ISNUMBER(SEARCH('[1]Lookup for use classification'!$B$7,C2170)),ISNUMBER(SEARCH('[1]Lookup for use classification'!$C$7,C2170)),ISNUMBER(SEARCH('[1]Lookup for use classification'!$D$7,C2170))),'[1]Lookup for use classification'!$A$7,IF(OR(ISNUMBER(SEARCH('[1]Lookup for use classification'!$B$9,C2170)),ISNUMBER(SEARCH('[1]Lookup for use classification'!$C$9,C2170)),ISNUMBER(SEARCH('[1]Lookup for use classification'!$D$9,C2170)),ISNUMBER(SEARCH('[1]Lookup for use classification'!$E$9,C2170)),ISNUMBER(SEARCH('[1]Lookup for use classification'!$F$9,C2170)),ISNUMBER(SEARCH('[1]Lookup for use classification'!$G$9,C2170)),ISNUMBER(SEARCH('[1]Lookup for use classification'!$H$9,C2170)),ISNUMBER(SEARCH('[1]Lookup for use classification'!$I$9,C2170)),ISNUMBER(SEARCH('[1]Lookup for use classification'!$J$9,C2170)),ISNUMBER(SEARCH('[1]Lookup for use classification'!$K$9,C2170))),'[1]Lookup for use classification'!$A$9,IF(OR(ISNUMBER(SEARCH('[1]Lookup for use classification'!$B$10,C2170)),ISNUMBER(SEARCH('[1]Lookup for use classification'!$C$10,C2170)),ISNUMBER(SEARCH('[1]Lookup for use classification'!$D$10,C2170)),ISNUMBER(SEARCH('[1]Lookup for use classification'!$E$10,C2170)),ISNUMBER(SEARCH('[1]Lookup for use classification'!$F$10,C2170)),ISNUMBER(SEARCH('[1]Lookup for use classification'!$G$10,C2170))),'[1]Lookup for use classification'!$A$10,IF(OR(ISNUMBER(SEARCH('[1]Lookup for use classification'!$B$11,C2170)),ISNUMBER(SEARCH('[1]Lookup for use classification'!$C$11,C2170))),'[1]Lookup for use classification'!$A$11,IF(OR(ISNUMBER(SEARCH('[1]Lookup for use classification'!$B$12,C2170)),ISNUMBER(SEARCH('[1]Lookup for use classification'!$C$12,C2170))),'[1]Lookup for use classification'!$A$12,IF(OR(ISNUMBER(SEARCH('[1]Lookup for use classification'!$B$13,C2170)),ISNUMBER(SEARCH('[1]Lookup for use classification'!$C$13,C2170)),ISNUMBER(SEARCH('[1]Lookup for use classification'!$D$13,C2170)),,ISNUMBER(SEARCH('[1]Lookup for use classification'!$C$13,C2170)),ISNUMBER(SEARCH('[1]Lookup for use classification'!$E$13,C2170))),'[1]Lookup for use classification'!$A$13,IF(OR(ISNUMBER(SEARCH('[1]Lookup for use classification'!$B$14,C2170)),ISNUMBER(SEARCH('[1]Lookup for use classification'!$C$14,C2170))),'[1]Lookup for use classification'!$A$14,"Other"))))))))))))</f>
        <v>Other</v>
      </c>
      <c r="E2170" s="245">
        <v>933</v>
      </c>
      <c r="F2170" s="224"/>
      <c r="G2170" s="224"/>
    </row>
    <row r="2171" spans="1:7" hidden="1">
      <c r="A2171" s="187" t="s">
        <v>4480</v>
      </c>
      <c r="B2171" s="167" t="s">
        <v>6425</v>
      </c>
      <c r="C2171" s="248" t="s">
        <v>6299</v>
      </c>
      <c r="D2171" s="6" t="str">
        <f>IF(OR(ISNUMBER(SEARCH('[1]Lookup for use classification'!$B$1,C2171)),ISNUMBER(SEARCH('[1]Lookup for use classification'!$C$1,C2171)),ISNUMBER(SEARCH('[1]Lookup for use classification'!$D$1,C2171)),ISNUMBER(SEARCH('[1]Lookup for use classification'!$E$1,C2171))),'[1]Lookup for use classification'!$A$1,IF(ISNUMBER(SEARCH('[1]Lookup for use classification'!$B$2,C2171)),'[1]Lookup for use classification'!$A$2,IF(ISNUMBER(SEARCH('[1]Lookup for use classification'!$B$3,C2171)),'[1]Lookup for use classification'!$A$3,IF(OR(ISNUMBER(SEARCH('[1]Lookup for use classification'!$B$4,C2171)),ISNUMBER(SEARCH('[1]Lookup for use classification'!$C$4,C2171)),ISNUMBER(SEARCH('[1]Lookup for use classification'!$D$4,C2171)),ISNUMBER(SEARCH('[1]Lookup for use classification'!$E$4,C2171))),'[1]Lookup for use classification'!$A$4,IF(OR(ISNUMBER(SEARCH('[1]Lookup for use classification'!$B$5,C2171)),ISNUMBER(SEARCH('[1]Lookup for use classification'!$C$5,C2171)),ISNUMBER(SEARCH('[1]Lookup for use classification'!$D$5,C2171))),'[1]Lookup for use classification'!$A$5,IF(OR(ISNUMBER(SEARCH('[1]Lookup for use classification'!$B$7,C2171)),ISNUMBER(SEARCH('[1]Lookup for use classification'!$C$7,C2171)),ISNUMBER(SEARCH('[1]Lookup for use classification'!$D$7,C2171))),'[1]Lookup for use classification'!$A$7,IF(OR(ISNUMBER(SEARCH('[1]Lookup for use classification'!$B$9,C2171)),ISNUMBER(SEARCH('[1]Lookup for use classification'!$C$9,C2171)),ISNUMBER(SEARCH('[1]Lookup for use classification'!$D$9,C2171)),ISNUMBER(SEARCH('[1]Lookup for use classification'!$E$9,C2171)),ISNUMBER(SEARCH('[1]Lookup for use classification'!$F$9,C2171)),ISNUMBER(SEARCH('[1]Lookup for use classification'!$G$9,C2171)),ISNUMBER(SEARCH('[1]Lookup for use classification'!$H$9,C2171)),ISNUMBER(SEARCH('[1]Lookup for use classification'!$I$9,C2171)),ISNUMBER(SEARCH('[1]Lookup for use classification'!$J$9,C2171)),ISNUMBER(SEARCH('[1]Lookup for use classification'!$K$9,C2171))),'[1]Lookup for use classification'!$A$9,IF(OR(ISNUMBER(SEARCH('[1]Lookup for use classification'!$B$10,C2171)),ISNUMBER(SEARCH('[1]Lookup for use classification'!$C$10,C2171)),ISNUMBER(SEARCH('[1]Lookup for use classification'!$D$10,C2171)),ISNUMBER(SEARCH('[1]Lookup for use classification'!$E$10,C2171)),ISNUMBER(SEARCH('[1]Lookup for use classification'!$F$10,C2171)),ISNUMBER(SEARCH('[1]Lookup for use classification'!$G$10,C2171))),'[1]Lookup for use classification'!$A$10,IF(OR(ISNUMBER(SEARCH('[1]Lookup for use classification'!$B$11,C2171)),ISNUMBER(SEARCH('[1]Lookup for use classification'!$C$11,C2171))),'[1]Lookup for use classification'!$A$11,IF(OR(ISNUMBER(SEARCH('[1]Lookup for use classification'!$B$12,C2171)),ISNUMBER(SEARCH('[1]Lookup for use classification'!$C$12,C2171))),'[1]Lookup for use classification'!$A$12,IF(OR(ISNUMBER(SEARCH('[1]Lookup for use classification'!$B$13,C2171)),ISNUMBER(SEARCH('[1]Lookup for use classification'!$C$13,C2171)),ISNUMBER(SEARCH('[1]Lookup for use classification'!$D$13,C2171)),,ISNUMBER(SEARCH('[1]Lookup for use classification'!$C$13,C2171)),ISNUMBER(SEARCH('[1]Lookup for use classification'!$E$13,C2171))),'[1]Lookup for use classification'!$A$13,IF(OR(ISNUMBER(SEARCH('[1]Lookup for use classification'!$B$14,C2171)),ISNUMBER(SEARCH('[1]Lookup for use classification'!$C$14,C2171))),'[1]Lookup for use classification'!$A$14,"Other"))))))))))))</f>
        <v>Other</v>
      </c>
      <c r="E2171" s="249">
        <v>933</v>
      </c>
      <c r="F2171" s="222"/>
      <c r="G2171" s="222"/>
    </row>
    <row r="2172" spans="1:7" hidden="1">
      <c r="A2172" s="187" t="s">
        <v>4480</v>
      </c>
      <c r="B2172" s="167" t="s">
        <v>6425</v>
      </c>
      <c r="C2172" s="244" t="s">
        <v>6296</v>
      </c>
      <c r="D2172" s="6" t="str">
        <f>IF(OR(ISNUMBER(SEARCH('[1]Lookup for use classification'!$B$1,C2172)),ISNUMBER(SEARCH('[1]Lookup for use classification'!$C$1,C2172)),ISNUMBER(SEARCH('[1]Lookup for use classification'!$D$1,C2172)),ISNUMBER(SEARCH('[1]Lookup for use classification'!$E$1,C2172))),'[1]Lookup for use classification'!$A$1,IF(ISNUMBER(SEARCH('[1]Lookup for use classification'!$B$2,C2172)),'[1]Lookup for use classification'!$A$2,IF(ISNUMBER(SEARCH('[1]Lookup for use classification'!$B$3,C2172)),'[1]Lookup for use classification'!$A$3,IF(OR(ISNUMBER(SEARCH('[1]Lookup for use classification'!$B$4,C2172)),ISNUMBER(SEARCH('[1]Lookup for use classification'!$C$4,C2172)),ISNUMBER(SEARCH('[1]Lookup for use classification'!$D$4,C2172)),ISNUMBER(SEARCH('[1]Lookup for use classification'!$E$4,C2172))),'[1]Lookup for use classification'!$A$4,IF(OR(ISNUMBER(SEARCH('[1]Lookup for use classification'!$B$5,C2172)),ISNUMBER(SEARCH('[1]Lookup for use classification'!$C$5,C2172)),ISNUMBER(SEARCH('[1]Lookup for use classification'!$D$5,C2172))),'[1]Lookup for use classification'!$A$5,IF(OR(ISNUMBER(SEARCH('[1]Lookup for use classification'!$B$7,C2172)),ISNUMBER(SEARCH('[1]Lookup for use classification'!$C$7,C2172)),ISNUMBER(SEARCH('[1]Lookup for use classification'!$D$7,C2172))),'[1]Lookup for use classification'!$A$7,IF(OR(ISNUMBER(SEARCH('[1]Lookup for use classification'!$B$9,C2172)),ISNUMBER(SEARCH('[1]Lookup for use classification'!$C$9,C2172)),ISNUMBER(SEARCH('[1]Lookup for use classification'!$D$9,C2172)),ISNUMBER(SEARCH('[1]Lookup for use classification'!$E$9,C2172)),ISNUMBER(SEARCH('[1]Lookup for use classification'!$F$9,C2172)),ISNUMBER(SEARCH('[1]Lookup for use classification'!$G$9,C2172)),ISNUMBER(SEARCH('[1]Lookup for use classification'!$H$9,C2172)),ISNUMBER(SEARCH('[1]Lookup for use classification'!$I$9,C2172)),ISNUMBER(SEARCH('[1]Lookup for use classification'!$J$9,C2172)),ISNUMBER(SEARCH('[1]Lookup for use classification'!$K$9,C2172))),'[1]Lookup for use classification'!$A$9,IF(OR(ISNUMBER(SEARCH('[1]Lookup for use classification'!$B$10,C2172)),ISNUMBER(SEARCH('[1]Lookup for use classification'!$C$10,C2172)),ISNUMBER(SEARCH('[1]Lookup for use classification'!$D$10,C2172)),ISNUMBER(SEARCH('[1]Lookup for use classification'!$E$10,C2172)),ISNUMBER(SEARCH('[1]Lookup for use classification'!$F$10,C2172)),ISNUMBER(SEARCH('[1]Lookup for use classification'!$G$10,C2172))),'[1]Lookup for use classification'!$A$10,IF(OR(ISNUMBER(SEARCH('[1]Lookup for use classification'!$B$11,C2172)),ISNUMBER(SEARCH('[1]Lookup for use classification'!$C$11,C2172))),'[1]Lookup for use classification'!$A$11,IF(OR(ISNUMBER(SEARCH('[1]Lookup for use classification'!$B$12,C2172)),ISNUMBER(SEARCH('[1]Lookup for use classification'!$C$12,C2172))),'[1]Lookup for use classification'!$A$12,IF(OR(ISNUMBER(SEARCH('[1]Lookup for use classification'!$B$13,C2172)),ISNUMBER(SEARCH('[1]Lookup for use classification'!$C$13,C2172)),ISNUMBER(SEARCH('[1]Lookup for use classification'!$D$13,C2172)),,ISNUMBER(SEARCH('[1]Lookup for use classification'!$C$13,C2172)),ISNUMBER(SEARCH('[1]Lookup for use classification'!$E$13,C2172))),'[1]Lookup for use classification'!$A$13,IF(OR(ISNUMBER(SEARCH('[1]Lookup for use classification'!$B$14,C2172)),ISNUMBER(SEARCH('[1]Lookup for use classification'!$C$14,C2172))),'[1]Lookup for use classification'!$A$14,"Other"))))))))))))</f>
        <v>Other</v>
      </c>
      <c r="E2172" s="245">
        <v>933</v>
      </c>
      <c r="F2172" s="224"/>
      <c r="G2172" s="224"/>
    </row>
    <row r="2173" spans="1:7" hidden="1">
      <c r="A2173" s="187" t="s">
        <v>4480</v>
      </c>
      <c r="B2173" s="167" t="s">
        <v>6425</v>
      </c>
      <c r="C2173" s="244" t="s">
        <v>6312</v>
      </c>
      <c r="D2173" s="6" t="str">
        <f>IF(OR(ISNUMBER(SEARCH('[1]Lookup for use classification'!$B$1,C2173)),ISNUMBER(SEARCH('[1]Lookup for use classification'!$C$1,C2173)),ISNUMBER(SEARCH('[1]Lookup for use classification'!$D$1,C2173)),ISNUMBER(SEARCH('[1]Lookup for use classification'!$E$1,C2173))),'[1]Lookup for use classification'!$A$1,IF(ISNUMBER(SEARCH('[1]Lookup for use classification'!$B$2,C2173)),'[1]Lookup for use classification'!$A$2,IF(ISNUMBER(SEARCH('[1]Lookup for use classification'!$B$3,C2173)),'[1]Lookup for use classification'!$A$3,IF(OR(ISNUMBER(SEARCH('[1]Lookup for use classification'!$B$4,C2173)),ISNUMBER(SEARCH('[1]Lookup for use classification'!$C$4,C2173)),ISNUMBER(SEARCH('[1]Lookup for use classification'!$D$4,C2173)),ISNUMBER(SEARCH('[1]Lookup for use classification'!$E$4,C2173))),'[1]Lookup for use classification'!$A$4,IF(OR(ISNUMBER(SEARCH('[1]Lookup for use classification'!$B$5,C2173)),ISNUMBER(SEARCH('[1]Lookup for use classification'!$C$5,C2173)),ISNUMBER(SEARCH('[1]Lookup for use classification'!$D$5,C2173))),'[1]Lookup for use classification'!$A$5,IF(OR(ISNUMBER(SEARCH('[1]Lookup for use classification'!$B$7,C2173)),ISNUMBER(SEARCH('[1]Lookup for use classification'!$C$7,C2173)),ISNUMBER(SEARCH('[1]Lookup for use classification'!$D$7,C2173))),'[1]Lookup for use classification'!$A$7,IF(OR(ISNUMBER(SEARCH('[1]Lookup for use classification'!$B$9,C2173)),ISNUMBER(SEARCH('[1]Lookup for use classification'!$C$9,C2173)),ISNUMBER(SEARCH('[1]Lookup for use classification'!$D$9,C2173)),ISNUMBER(SEARCH('[1]Lookup for use classification'!$E$9,C2173)),ISNUMBER(SEARCH('[1]Lookup for use classification'!$F$9,C2173)),ISNUMBER(SEARCH('[1]Lookup for use classification'!$G$9,C2173)),ISNUMBER(SEARCH('[1]Lookup for use classification'!$H$9,C2173)),ISNUMBER(SEARCH('[1]Lookup for use classification'!$I$9,C2173)),ISNUMBER(SEARCH('[1]Lookup for use classification'!$J$9,C2173)),ISNUMBER(SEARCH('[1]Lookup for use classification'!$K$9,C2173))),'[1]Lookup for use classification'!$A$9,IF(OR(ISNUMBER(SEARCH('[1]Lookup for use classification'!$B$10,C2173)),ISNUMBER(SEARCH('[1]Lookup for use classification'!$C$10,C2173)),ISNUMBER(SEARCH('[1]Lookup for use classification'!$D$10,C2173)),ISNUMBER(SEARCH('[1]Lookup for use classification'!$E$10,C2173)),ISNUMBER(SEARCH('[1]Lookup for use classification'!$F$10,C2173)),ISNUMBER(SEARCH('[1]Lookup for use classification'!$G$10,C2173))),'[1]Lookup for use classification'!$A$10,IF(OR(ISNUMBER(SEARCH('[1]Lookup for use classification'!$B$11,C2173)),ISNUMBER(SEARCH('[1]Lookup for use classification'!$C$11,C2173))),'[1]Lookup for use classification'!$A$11,IF(OR(ISNUMBER(SEARCH('[1]Lookup for use classification'!$B$12,C2173)),ISNUMBER(SEARCH('[1]Lookup for use classification'!$C$12,C2173))),'[1]Lookup for use classification'!$A$12,IF(OR(ISNUMBER(SEARCH('[1]Lookup for use classification'!$B$13,C2173)),ISNUMBER(SEARCH('[1]Lookup for use classification'!$C$13,C2173)),ISNUMBER(SEARCH('[1]Lookup for use classification'!$D$13,C2173)),,ISNUMBER(SEARCH('[1]Lookup for use classification'!$C$13,C2173)),ISNUMBER(SEARCH('[1]Lookup for use classification'!$E$13,C2173))),'[1]Lookup for use classification'!$A$13,IF(OR(ISNUMBER(SEARCH('[1]Lookup for use classification'!$B$14,C2173)),ISNUMBER(SEARCH('[1]Lookup for use classification'!$C$14,C2173))),'[1]Lookup for use classification'!$A$14,"Other"))))))))))))</f>
        <v>Other</v>
      </c>
      <c r="E2173" s="245">
        <v>933</v>
      </c>
      <c r="F2173" s="224"/>
      <c r="G2173" s="224"/>
    </row>
    <row r="2174" spans="1:7" hidden="1">
      <c r="A2174" s="187" t="s">
        <v>4480</v>
      </c>
      <c r="B2174" s="167" t="s">
        <v>6425</v>
      </c>
      <c r="C2174" s="244" t="s">
        <v>6312</v>
      </c>
      <c r="D2174" s="6" t="str">
        <f>IF(OR(ISNUMBER(SEARCH('[1]Lookup for use classification'!$B$1,C2174)),ISNUMBER(SEARCH('[1]Lookup for use classification'!$C$1,C2174)),ISNUMBER(SEARCH('[1]Lookup for use classification'!$D$1,C2174)),ISNUMBER(SEARCH('[1]Lookup for use classification'!$E$1,C2174))),'[1]Lookup for use classification'!$A$1,IF(ISNUMBER(SEARCH('[1]Lookup for use classification'!$B$2,C2174)),'[1]Lookup for use classification'!$A$2,IF(ISNUMBER(SEARCH('[1]Lookup for use classification'!$B$3,C2174)),'[1]Lookup for use classification'!$A$3,IF(OR(ISNUMBER(SEARCH('[1]Lookup for use classification'!$B$4,C2174)),ISNUMBER(SEARCH('[1]Lookup for use classification'!$C$4,C2174)),ISNUMBER(SEARCH('[1]Lookup for use classification'!$D$4,C2174)),ISNUMBER(SEARCH('[1]Lookup for use classification'!$E$4,C2174))),'[1]Lookup for use classification'!$A$4,IF(OR(ISNUMBER(SEARCH('[1]Lookup for use classification'!$B$5,C2174)),ISNUMBER(SEARCH('[1]Lookup for use classification'!$C$5,C2174)),ISNUMBER(SEARCH('[1]Lookup for use classification'!$D$5,C2174))),'[1]Lookup for use classification'!$A$5,IF(OR(ISNUMBER(SEARCH('[1]Lookup for use classification'!$B$7,C2174)),ISNUMBER(SEARCH('[1]Lookup for use classification'!$C$7,C2174)),ISNUMBER(SEARCH('[1]Lookup for use classification'!$D$7,C2174))),'[1]Lookup for use classification'!$A$7,IF(OR(ISNUMBER(SEARCH('[1]Lookup for use classification'!$B$9,C2174)),ISNUMBER(SEARCH('[1]Lookup for use classification'!$C$9,C2174)),ISNUMBER(SEARCH('[1]Lookup for use classification'!$D$9,C2174)),ISNUMBER(SEARCH('[1]Lookup for use classification'!$E$9,C2174)),ISNUMBER(SEARCH('[1]Lookup for use classification'!$F$9,C2174)),ISNUMBER(SEARCH('[1]Lookup for use classification'!$G$9,C2174)),ISNUMBER(SEARCH('[1]Lookup for use classification'!$H$9,C2174)),ISNUMBER(SEARCH('[1]Lookup for use classification'!$I$9,C2174)),ISNUMBER(SEARCH('[1]Lookup for use classification'!$J$9,C2174)),ISNUMBER(SEARCH('[1]Lookup for use classification'!$K$9,C2174))),'[1]Lookup for use classification'!$A$9,IF(OR(ISNUMBER(SEARCH('[1]Lookup for use classification'!$B$10,C2174)),ISNUMBER(SEARCH('[1]Lookup for use classification'!$C$10,C2174)),ISNUMBER(SEARCH('[1]Lookup for use classification'!$D$10,C2174)),ISNUMBER(SEARCH('[1]Lookup for use classification'!$E$10,C2174)),ISNUMBER(SEARCH('[1]Lookup for use classification'!$F$10,C2174)),ISNUMBER(SEARCH('[1]Lookup for use classification'!$G$10,C2174))),'[1]Lookup for use classification'!$A$10,IF(OR(ISNUMBER(SEARCH('[1]Lookup for use classification'!$B$11,C2174)),ISNUMBER(SEARCH('[1]Lookup for use classification'!$C$11,C2174))),'[1]Lookup for use classification'!$A$11,IF(OR(ISNUMBER(SEARCH('[1]Lookup for use classification'!$B$12,C2174)),ISNUMBER(SEARCH('[1]Lookup for use classification'!$C$12,C2174))),'[1]Lookup for use classification'!$A$12,IF(OR(ISNUMBER(SEARCH('[1]Lookup for use classification'!$B$13,C2174)),ISNUMBER(SEARCH('[1]Lookup for use classification'!$C$13,C2174)),ISNUMBER(SEARCH('[1]Lookup for use classification'!$D$13,C2174)),,ISNUMBER(SEARCH('[1]Lookup for use classification'!$C$13,C2174)),ISNUMBER(SEARCH('[1]Lookup for use classification'!$E$13,C2174))),'[1]Lookup for use classification'!$A$13,IF(OR(ISNUMBER(SEARCH('[1]Lookup for use classification'!$B$14,C2174)),ISNUMBER(SEARCH('[1]Lookup for use classification'!$C$14,C2174))),'[1]Lookup for use classification'!$A$14,"Other"))))))))))))</f>
        <v>Other</v>
      </c>
      <c r="E2174" s="245">
        <v>933</v>
      </c>
      <c r="F2174" s="224"/>
      <c r="G2174" s="224"/>
    </row>
    <row r="2175" spans="1:7" hidden="1">
      <c r="A2175" s="187" t="s">
        <v>4480</v>
      </c>
      <c r="B2175" s="167" t="s">
        <v>6425</v>
      </c>
      <c r="C2175" s="244" t="s">
        <v>6312</v>
      </c>
      <c r="D2175" s="6" t="str">
        <f>IF(OR(ISNUMBER(SEARCH('[1]Lookup for use classification'!$B$1,C2175)),ISNUMBER(SEARCH('[1]Lookup for use classification'!$C$1,C2175)),ISNUMBER(SEARCH('[1]Lookup for use classification'!$D$1,C2175)),ISNUMBER(SEARCH('[1]Lookup for use classification'!$E$1,C2175))),'[1]Lookup for use classification'!$A$1,IF(ISNUMBER(SEARCH('[1]Lookup for use classification'!$B$2,C2175)),'[1]Lookup for use classification'!$A$2,IF(ISNUMBER(SEARCH('[1]Lookup for use classification'!$B$3,C2175)),'[1]Lookup for use classification'!$A$3,IF(OR(ISNUMBER(SEARCH('[1]Lookup for use classification'!$B$4,C2175)),ISNUMBER(SEARCH('[1]Lookup for use classification'!$C$4,C2175)),ISNUMBER(SEARCH('[1]Lookup for use classification'!$D$4,C2175)),ISNUMBER(SEARCH('[1]Lookup for use classification'!$E$4,C2175))),'[1]Lookup for use classification'!$A$4,IF(OR(ISNUMBER(SEARCH('[1]Lookup for use classification'!$B$5,C2175)),ISNUMBER(SEARCH('[1]Lookup for use classification'!$C$5,C2175)),ISNUMBER(SEARCH('[1]Lookup for use classification'!$D$5,C2175))),'[1]Lookup for use classification'!$A$5,IF(OR(ISNUMBER(SEARCH('[1]Lookup for use classification'!$B$7,C2175)),ISNUMBER(SEARCH('[1]Lookup for use classification'!$C$7,C2175)),ISNUMBER(SEARCH('[1]Lookup for use classification'!$D$7,C2175))),'[1]Lookup for use classification'!$A$7,IF(OR(ISNUMBER(SEARCH('[1]Lookup for use classification'!$B$9,C2175)),ISNUMBER(SEARCH('[1]Lookup for use classification'!$C$9,C2175)),ISNUMBER(SEARCH('[1]Lookup for use classification'!$D$9,C2175)),ISNUMBER(SEARCH('[1]Lookup for use classification'!$E$9,C2175)),ISNUMBER(SEARCH('[1]Lookup for use classification'!$F$9,C2175)),ISNUMBER(SEARCH('[1]Lookup for use classification'!$G$9,C2175)),ISNUMBER(SEARCH('[1]Lookup for use classification'!$H$9,C2175)),ISNUMBER(SEARCH('[1]Lookup for use classification'!$I$9,C2175)),ISNUMBER(SEARCH('[1]Lookup for use classification'!$J$9,C2175)),ISNUMBER(SEARCH('[1]Lookup for use classification'!$K$9,C2175))),'[1]Lookup for use classification'!$A$9,IF(OR(ISNUMBER(SEARCH('[1]Lookup for use classification'!$B$10,C2175)),ISNUMBER(SEARCH('[1]Lookup for use classification'!$C$10,C2175)),ISNUMBER(SEARCH('[1]Lookup for use classification'!$D$10,C2175)),ISNUMBER(SEARCH('[1]Lookup for use classification'!$E$10,C2175)),ISNUMBER(SEARCH('[1]Lookup for use classification'!$F$10,C2175)),ISNUMBER(SEARCH('[1]Lookup for use classification'!$G$10,C2175))),'[1]Lookup for use classification'!$A$10,IF(OR(ISNUMBER(SEARCH('[1]Lookup for use classification'!$B$11,C2175)),ISNUMBER(SEARCH('[1]Lookup for use classification'!$C$11,C2175))),'[1]Lookup for use classification'!$A$11,IF(OR(ISNUMBER(SEARCH('[1]Lookup for use classification'!$B$12,C2175)),ISNUMBER(SEARCH('[1]Lookup for use classification'!$C$12,C2175))),'[1]Lookup for use classification'!$A$12,IF(OR(ISNUMBER(SEARCH('[1]Lookup for use classification'!$B$13,C2175)),ISNUMBER(SEARCH('[1]Lookup for use classification'!$C$13,C2175)),ISNUMBER(SEARCH('[1]Lookup for use classification'!$D$13,C2175)),,ISNUMBER(SEARCH('[1]Lookup for use classification'!$C$13,C2175)),ISNUMBER(SEARCH('[1]Lookup for use classification'!$E$13,C2175))),'[1]Lookup for use classification'!$A$13,IF(OR(ISNUMBER(SEARCH('[1]Lookup for use classification'!$B$14,C2175)),ISNUMBER(SEARCH('[1]Lookup for use classification'!$C$14,C2175))),'[1]Lookup for use classification'!$A$14,"Other"))))))))))))</f>
        <v>Other</v>
      </c>
      <c r="E2175" s="245">
        <v>933</v>
      </c>
      <c r="F2175" s="224"/>
      <c r="G2175" s="224"/>
    </row>
    <row r="2176" spans="1:7" hidden="1">
      <c r="A2176" s="187" t="s">
        <v>4480</v>
      </c>
      <c r="B2176" s="167" t="s">
        <v>6425</v>
      </c>
      <c r="C2176" s="244" t="s">
        <v>6312</v>
      </c>
      <c r="D2176" s="6" t="str">
        <f>IF(OR(ISNUMBER(SEARCH('[1]Lookup for use classification'!$B$1,C2176)),ISNUMBER(SEARCH('[1]Lookup for use classification'!$C$1,C2176)),ISNUMBER(SEARCH('[1]Lookup for use classification'!$D$1,C2176)),ISNUMBER(SEARCH('[1]Lookup for use classification'!$E$1,C2176))),'[1]Lookup for use classification'!$A$1,IF(ISNUMBER(SEARCH('[1]Lookup for use classification'!$B$2,C2176)),'[1]Lookup for use classification'!$A$2,IF(ISNUMBER(SEARCH('[1]Lookup for use classification'!$B$3,C2176)),'[1]Lookup for use classification'!$A$3,IF(OR(ISNUMBER(SEARCH('[1]Lookup for use classification'!$B$4,C2176)),ISNUMBER(SEARCH('[1]Lookup for use classification'!$C$4,C2176)),ISNUMBER(SEARCH('[1]Lookup for use classification'!$D$4,C2176)),ISNUMBER(SEARCH('[1]Lookup for use classification'!$E$4,C2176))),'[1]Lookup for use classification'!$A$4,IF(OR(ISNUMBER(SEARCH('[1]Lookup for use classification'!$B$5,C2176)),ISNUMBER(SEARCH('[1]Lookup for use classification'!$C$5,C2176)),ISNUMBER(SEARCH('[1]Lookup for use classification'!$D$5,C2176))),'[1]Lookup for use classification'!$A$5,IF(OR(ISNUMBER(SEARCH('[1]Lookup for use classification'!$B$7,C2176)),ISNUMBER(SEARCH('[1]Lookup for use classification'!$C$7,C2176)),ISNUMBER(SEARCH('[1]Lookup for use classification'!$D$7,C2176))),'[1]Lookup for use classification'!$A$7,IF(OR(ISNUMBER(SEARCH('[1]Lookup for use classification'!$B$9,C2176)),ISNUMBER(SEARCH('[1]Lookup for use classification'!$C$9,C2176)),ISNUMBER(SEARCH('[1]Lookup for use classification'!$D$9,C2176)),ISNUMBER(SEARCH('[1]Lookup for use classification'!$E$9,C2176)),ISNUMBER(SEARCH('[1]Lookup for use classification'!$F$9,C2176)),ISNUMBER(SEARCH('[1]Lookup for use classification'!$G$9,C2176)),ISNUMBER(SEARCH('[1]Lookup for use classification'!$H$9,C2176)),ISNUMBER(SEARCH('[1]Lookup for use classification'!$I$9,C2176)),ISNUMBER(SEARCH('[1]Lookup for use classification'!$J$9,C2176)),ISNUMBER(SEARCH('[1]Lookup for use classification'!$K$9,C2176))),'[1]Lookup for use classification'!$A$9,IF(OR(ISNUMBER(SEARCH('[1]Lookup for use classification'!$B$10,C2176)),ISNUMBER(SEARCH('[1]Lookup for use classification'!$C$10,C2176)),ISNUMBER(SEARCH('[1]Lookup for use classification'!$D$10,C2176)),ISNUMBER(SEARCH('[1]Lookup for use classification'!$E$10,C2176)),ISNUMBER(SEARCH('[1]Lookup for use classification'!$F$10,C2176)),ISNUMBER(SEARCH('[1]Lookup for use classification'!$G$10,C2176))),'[1]Lookup for use classification'!$A$10,IF(OR(ISNUMBER(SEARCH('[1]Lookup for use classification'!$B$11,C2176)),ISNUMBER(SEARCH('[1]Lookup for use classification'!$C$11,C2176))),'[1]Lookup for use classification'!$A$11,IF(OR(ISNUMBER(SEARCH('[1]Lookup for use classification'!$B$12,C2176)),ISNUMBER(SEARCH('[1]Lookup for use classification'!$C$12,C2176))),'[1]Lookup for use classification'!$A$12,IF(OR(ISNUMBER(SEARCH('[1]Lookup for use classification'!$B$13,C2176)),ISNUMBER(SEARCH('[1]Lookup for use classification'!$C$13,C2176)),ISNUMBER(SEARCH('[1]Lookup for use classification'!$D$13,C2176)),,ISNUMBER(SEARCH('[1]Lookup for use classification'!$C$13,C2176)),ISNUMBER(SEARCH('[1]Lookup for use classification'!$E$13,C2176))),'[1]Lookup for use classification'!$A$13,IF(OR(ISNUMBER(SEARCH('[1]Lookup for use classification'!$B$14,C2176)),ISNUMBER(SEARCH('[1]Lookup for use classification'!$C$14,C2176))),'[1]Lookup for use classification'!$A$14,"Other"))))))))))))</f>
        <v>Other</v>
      </c>
      <c r="E2176" s="245">
        <v>933</v>
      </c>
      <c r="F2176" s="224"/>
      <c r="G2176" s="224"/>
    </row>
    <row r="2177" spans="1:18" hidden="1">
      <c r="A2177" s="187" t="s">
        <v>4480</v>
      </c>
      <c r="B2177" s="167" t="s">
        <v>6425</v>
      </c>
      <c r="C2177" s="244" t="s">
        <v>6297</v>
      </c>
      <c r="D2177" s="6" t="str">
        <f>IF(OR(ISNUMBER(SEARCH('[1]Lookup for use classification'!$B$1,C2177)),ISNUMBER(SEARCH('[1]Lookup for use classification'!$C$1,C2177)),ISNUMBER(SEARCH('[1]Lookup for use classification'!$D$1,C2177)),ISNUMBER(SEARCH('[1]Lookup for use classification'!$E$1,C2177))),'[1]Lookup for use classification'!$A$1,IF(ISNUMBER(SEARCH('[1]Lookup for use classification'!$B$2,C2177)),'[1]Lookup for use classification'!$A$2,IF(ISNUMBER(SEARCH('[1]Lookup for use classification'!$B$3,C2177)),'[1]Lookup for use classification'!$A$3,IF(OR(ISNUMBER(SEARCH('[1]Lookup for use classification'!$B$4,C2177)),ISNUMBER(SEARCH('[1]Lookup for use classification'!$C$4,C2177)),ISNUMBER(SEARCH('[1]Lookup for use classification'!$D$4,C2177)),ISNUMBER(SEARCH('[1]Lookup for use classification'!$E$4,C2177))),'[1]Lookup for use classification'!$A$4,IF(OR(ISNUMBER(SEARCH('[1]Lookup for use classification'!$B$5,C2177)),ISNUMBER(SEARCH('[1]Lookup for use classification'!$C$5,C2177)),ISNUMBER(SEARCH('[1]Lookup for use classification'!$D$5,C2177))),'[1]Lookup for use classification'!$A$5,IF(OR(ISNUMBER(SEARCH('[1]Lookup for use classification'!$B$7,C2177)),ISNUMBER(SEARCH('[1]Lookup for use classification'!$C$7,C2177)),ISNUMBER(SEARCH('[1]Lookup for use classification'!$D$7,C2177))),'[1]Lookup for use classification'!$A$7,IF(OR(ISNUMBER(SEARCH('[1]Lookup for use classification'!$B$9,C2177)),ISNUMBER(SEARCH('[1]Lookup for use classification'!$C$9,C2177)),ISNUMBER(SEARCH('[1]Lookup for use classification'!$D$9,C2177)),ISNUMBER(SEARCH('[1]Lookup for use classification'!$E$9,C2177)),ISNUMBER(SEARCH('[1]Lookup for use classification'!$F$9,C2177)),ISNUMBER(SEARCH('[1]Lookup for use classification'!$G$9,C2177)),ISNUMBER(SEARCH('[1]Lookup for use classification'!$H$9,C2177)),ISNUMBER(SEARCH('[1]Lookup for use classification'!$I$9,C2177)),ISNUMBER(SEARCH('[1]Lookup for use classification'!$J$9,C2177)),ISNUMBER(SEARCH('[1]Lookup for use classification'!$K$9,C2177))),'[1]Lookup for use classification'!$A$9,IF(OR(ISNUMBER(SEARCH('[1]Lookup for use classification'!$B$10,C2177)),ISNUMBER(SEARCH('[1]Lookup for use classification'!$C$10,C2177)),ISNUMBER(SEARCH('[1]Lookup for use classification'!$D$10,C2177)),ISNUMBER(SEARCH('[1]Lookup for use classification'!$E$10,C2177)),ISNUMBER(SEARCH('[1]Lookup for use classification'!$F$10,C2177)),ISNUMBER(SEARCH('[1]Lookup for use classification'!$G$10,C2177))),'[1]Lookup for use classification'!$A$10,IF(OR(ISNUMBER(SEARCH('[1]Lookup for use classification'!$B$11,C2177)),ISNUMBER(SEARCH('[1]Lookup for use classification'!$C$11,C2177))),'[1]Lookup for use classification'!$A$11,IF(OR(ISNUMBER(SEARCH('[1]Lookup for use classification'!$B$12,C2177)),ISNUMBER(SEARCH('[1]Lookup for use classification'!$C$12,C2177))),'[1]Lookup for use classification'!$A$12,IF(OR(ISNUMBER(SEARCH('[1]Lookup for use classification'!$B$13,C2177)),ISNUMBER(SEARCH('[1]Lookup for use classification'!$C$13,C2177)),ISNUMBER(SEARCH('[1]Lookup for use classification'!$D$13,C2177)),,ISNUMBER(SEARCH('[1]Lookup for use classification'!$C$13,C2177)),ISNUMBER(SEARCH('[1]Lookup for use classification'!$E$13,C2177))),'[1]Lookup for use classification'!$A$13,IF(OR(ISNUMBER(SEARCH('[1]Lookup for use classification'!$B$14,C2177)),ISNUMBER(SEARCH('[1]Lookup for use classification'!$C$14,C2177))),'[1]Lookup for use classification'!$A$14,"Other"))))))))))))</f>
        <v>Other</v>
      </c>
      <c r="E2177" s="245">
        <v>933</v>
      </c>
      <c r="F2177" s="224"/>
      <c r="G2177" s="224"/>
    </row>
    <row r="2178" spans="1:18" hidden="1">
      <c r="A2178" s="187" t="s">
        <v>4480</v>
      </c>
      <c r="B2178" s="167" t="s">
        <v>6425</v>
      </c>
      <c r="C2178" s="244" t="s">
        <v>6320</v>
      </c>
      <c r="D2178" s="6" t="str">
        <f>IF(OR(ISNUMBER(SEARCH('[1]Lookup for use classification'!$B$1,C2178)),ISNUMBER(SEARCH('[1]Lookup for use classification'!$C$1,C2178)),ISNUMBER(SEARCH('[1]Lookup for use classification'!$D$1,C2178)),ISNUMBER(SEARCH('[1]Lookup for use classification'!$E$1,C2178))),'[1]Lookup for use classification'!$A$1,IF(ISNUMBER(SEARCH('[1]Lookup for use classification'!$B$2,C2178)),'[1]Lookup for use classification'!$A$2,IF(ISNUMBER(SEARCH('[1]Lookup for use classification'!$B$3,C2178)),'[1]Lookup for use classification'!$A$3,IF(OR(ISNUMBER(SEARCH('[1]Lookup for use classification'!$B$4,C2178)),ISNUMBER(SEARCH('[1]Lookup for use classification'!$C$4,C2178)),ISNUMBER(SEARCH('[1]Lookup for use classification'!$D$4,C2178)),ISNUMBER(SEARCH('[1]Lookup for use classification'!$E$4,C2178))),'[1]Lookup for use classification'!$A$4,IF(OR(ISNUMBER(SEARCH('[1]Lookup for use classification'!$B$5,C2178)),ISNUMBER(SEARCH('[1]Lookup for use classification'!$C$5,C2178)),ISNUMBER(SEARCH('[1]Lookup for use classification'!$D$5,C2178))),'[1]Lookup for use classification'!$A$5,IF(OR(ISNUMBER(SEARCH('[1]Lookup for use classification'!$B$7,C2178)),ISNUMBER(SEARCH('[1]Lookup for use classification'!$C$7,C2178)),ISNUMBER(SEARCH('[1]Lookup for use classification'!$D$7,C2178))),'[1]Lookup for use classification'!$A$7,IF(OR(ISNUMBER(SEARCH('[1]Lookup for use classification'!$B$9,C2178)),ISNUMBER(SEARCH('[1]Lookup for use classification'!$C$9,C2178)),ISNUMBER(SEARCH('[1]Lookup for use classification'!$D$9,C2178)),ISNUMBER(SEARCH('[1]Lookup for use classification'!$E$9,C2178)),ISNUMBER(SEARCH('[1]Lookup for use classification'!$F$9,C2178)),ISNUMBER(SEARCH('[1]Lookup for use classification'!$G$9,C2178)),ISNUMBER(SEARCH('[1]Lookup for use classification'!$H$9,C2178)),ISNUMBER(SEARCH('[1]Lookup for use classification'!$I$9,C2178)),ISNUMBER(SEARCH('[1]Lookup for use classification'!$J$9,C2178)),ISNUMBER(SEARCH('[1]Lookup for use classification'!$K$9,C2178))),'[1]Lookup for use classification'!$A$9,IF(OR(ISNUMBER(SEARCH('[1]Lookup for use classification'!$B$10,C2178)),ISNUMBER(SEARCH('[1]Lookup for use classification'!$C$10,C2178)),ISNUMBER(SEARCH('[1]Lookup for use classification'!$D$10,C2178)),ISNUMBER(SEARCH('[1]Lookup for use classification'!$E$10,C2178)),ISNUMBER(SEARCH('[1]Lookup for use classification'!$F$10,C2178)),ISNUMBER(SEARCH('[1]Lookup for use classification'!$G$10,C2178))),'[1]Lookup for use classification'!$A$10,IF(OR(ISNUMBER(SEARCH('[1]Lookup for use classification'!$B$11,C2178)),ISNUMBER(SEARCH('[1]Lookup for use classification'!$C$11,C2178))),'[1]Lookup for use classification'!$A$11,IF(OR(ISNUMBER(SEARCH('[1]Lookup for use classification'!$B$12,C2178)),ISNUMBER(SEARCH('[1]Lookup for use classification'!$C$12,C2178))),'[1]Lookup for use classification'!$A$12,IF(OR(ISNUMBER(SEARCH('[1]Lookup for use classification'!$B$13,C2178)),ISNUMBER(SEARCH('[1]Lookup for use classification'!$C$13,C2178)),ISNUMBER(SEARCH('[1]Lookup for use classification'!$D$13,C2178)),,ISNUMBER(SEARCH('[1]Lookup for use classification'!$C$13,C2178)),ISNUMBER(SEARCH('[1]Lookup for use classification'!$E$13,C2178))),'[1]Lookup for use classification'!$A$13,IF(OR(ISNUMBER(SEARCH('[1]Lookup for use classification'!$B$14,C2178)),ISNUMBER(SEARCH('[1]Lookup for use classification'!$C$14,C2178))),'[1]Lookup for use classification'!$A$14,"Other"))))))))))))</f>
        <v>Other</v>
      </c>
      <c r="E2178" s="245">
        <v>933</v>
      </c>
      <c r="F2178" s="224"/>
      <c r="G2178" s="224"/>
    </row>
    <row r="2179" spans="1:18" hidden="1">
      <c r="A2179" s="187" t="s">
        <v>4480</v>
      </c>
      <c r="B2179" s="167" t="s">
        <v>6425</v>
      </c>
      <c r="C2179" s="244" t="s">
        <v>6298</v>
      </c>
      <c r="D2179" s="6" t="str">
        <f>IF(OR(ISNUMBER(SEARCH('[1]Lookup for use classification'!$B$1,C2179)),ISNUMBER(SEARCH('[1]Lookup for use classification'!$C$1,C2179)),ISNUMBER(SEARCH('[1]Lookup for use classification'!$D$1,C2179)),ISNUMBER(SEARCH('[1]Lookup for use classification'!$E$1,C2179))),'[1]Lookup for use classification'!$A$1,IF(ISNUMBER(SEARCH('[1]Lookup for use classification'!$B$2,C2179)),'[1]Lookup for use classification'!$A$2,IF(ISNUMBER(SEARCH('[1]Lookup for use classification'!$B$3,C2179)),'[1]Lookup for use classification'!$A$3,IF(OR(ISNUMBER(SEARCH('[1]Lookup for use classification'!$B$4,C2179)),ISNUMBER(SEARCH('[1]Lookup for use classification'!$C$4,C2179)),ISNUMBER(SEARCH('[1]Lookup for use classification'!$D$4,C2179)),ISNUMBER(SEARCH('[1]Lookup for use classification'!$E$4,C2179))),'[1]Lookup for use classification'!$A$4,IF(OR(ISNUMBER(SEARCH('[1]Lookup for use classification'!$B$5,C2179)),ISNUMBER(SEARCH('[1]Lookup for use classification'!$C$5,C2179)),ISNUMBER(SEARCH('[1]Lookup for use classification'!$D$5,C2179))),'[1]Lookup for use classification'!$A$5,IF(OR(ISNUMBER(SEARCH('[1]Lookup for use classification'!$B$7,C2179)),ISNUMBER(SEARCH('[1]Lookup for use classification'!$C$7,C2179)),ISNUMBER(SEARCH('[1]Lookup for use classification'!$D$7,C2179))),'[1]Lookup for use classification'!$A$7,IF(OR(ISNUMBER(SEARCH('[1]Lookup for use classification'!$B$9,C2179)),ISNUMBER(SEARCH('[1]Lookup for use classification'!$C$9,C2179)),ISNUMBER(SEARCH('[1]Lookup for use classification'!$D$9,C2179)),ISNUMBER(SEARCH('[1]Lookup for use classification'!$E$9,C2179)),ISNUMBER(SEARCH('[1]Lookup for use classification'!$F$9,C2179)),ISNUMBER(SEARCH('[1]Lookup for use classification'!$G$9,C2179)),ISNUMBER(SEARCH('[1]Lookup for use classification'!$H$9,C2179)),ISNUMBER(SEARCH('[1]Lookup for use classification'!$I$9,C2179)),ISNUMBER(SEARCH('[1]Lookup for use classification'!$J$9,C2179)),ISNUMBER(SEARCH('[1]Lookup for use classification'!$K$9,C2179))),'[1]Lookup for use classification'!$A$9,IF(OR(ISNUMBER(SEARCH('[1]Lookup for use classification'!$B$10,C2179)),ISNUMBER(SEARCH('[1]Lookup for use classification'!$C$10,C2179)),ISNUMBER(SEARCH('[1]Lookup for use classification'!$D$10,C2179)),ISNUMBER(SEARCH('[1]Lookup for use classification'!$E$10,C2179)),ISNUMBER(SEARCH('[1]Lookup for use classification'!$F$10,C2179)),ISNUMBER(SEARCH('[1]Lookup for use classification'!$G$10,C2179))),'[1]Lookup for use classification'!$A$10,IF(OR(ISNUMBER(SEARCH('[1]Lookup for use classification'!$B$11,C2179)),ISNUMBER(SEARCH('[1]Lookup for use classification'!$C$11,C2179))),'[1]Lookup for use classification'!$A$11,IF(OR(ISNUMBER(SEARCH('[1]Lookup for use classification'!$B$12,C2179)),ISNUMBER(SEARCH('[1]Lookup for use classification'!$C$12,C2179))),'[1]Lookup for use classification'!$A$12,IF(OR(ISNUMBER(SEARCH('[1]Lookup for use classification'!$B$13,C2179)),ISNUMBER(SEARCH('[1]Lookup for use classification'!$C$13,C2179)),ISNUMBER(SEARCH('[1]Lookup for use classification'!$D$13,C2179)),,ISNUMBER(SEARCH('[1]Lookup for use classification'!$C$13,C2179)),ISNUMBER(SEARCH('[1]Lookup for use classification'!$E$13,C2179))),'[1]Lookup for use classification'!$A$13,IF(OR(ISNUMBER(SEARCH('[1]Lookup for use classification'!$B$14,C2179)),ISNUMBER(SEARCH('[1]Lookup for use classification'!$C$14,C2179))),'[1]Lookup for use classification'!$A$14,"Other"))))))))))))</f>
        <v>Other</v>
      </c>
      <c r="E2179" s="245">
        <v>933</v>
      </c>
      <c r="F2179" s="224"/>
      <c r="G2179" s="224"/>
    </row>
    <row r="2180" spans="1:18" hidden="1">
      <c r="A2180" s="187" t="s">
        <v>4480</v>
      </c>
      <c r="B2180" s="167" t="s">
        <v>6425</v>
      </c>
      <c r="C2180" s="248" t="s">
        <v>6319</v>
      </c>
      <c r="D2180" s="6" t="str">
        <f>IF(OR(ISNUMBER(SEARCH('[1]Lookup for use classification'!$B$1,C2180)),ISNUMBER(SEARCH('[1]Lookup for use classification'!$C$1,C2180)),ISNUMBER(SEARCH('[1]Lookup for use classification'!$D$1,C2180)),ISNUMBER(SEARCH('[1]Lookup for use classification'!$E$1,C2180))),'[1]Lookup for use classification'!$A$1,IF(ISNUMBER(SEARCH('[1]Lookup for use classification'!$B$2,C2180)),'[1]Lookup for use classification'!$A$2,IF(ISNUMBER(SEARCH('[1]Lookup for use classification'!$B$3,C2180)),'[1]Lookup for use classification'!$A$3,IF(OR(ISNUMBER(SEARCH('[1]Lookup for use classification'!$B$4,C2180)),ISNUMBER(SEARCH('[1]Lookup for use classification'!$C$4,C2180)),ISNUMBER(SEARCH('[1]Lookup for use classification'!$D$4,C2180)),ISNUMBER(SEARCH('[1]Lookup for use classification'!$E$4,C2180))),'[1]Lookup for use classification'!$A$4,IF(OR(ISNUMBER(SEARCH('[1]Lookup for use classification'!$B$5,C2180)),ISNUMBER(SEARCH('[1]Lookup for use classification'!$C$5,C2180)),ISNUMBER(SEARCH('[1]Lookup for use classification'!$D$5,C2180))),'[1]Lookup for use classification'!$A$5,IF(OR(ISNUMBER(SEARCH('[1]Lookup for use classification'!$B$7,C2180)),ISNUMBER(SEARCH('[1]Lookup for use classification'!$C$7,C2180)),ISNUMBER(SEARCH('[1]Lookup for use classification'!$D$7,C2180))),'[1]Lookup for use classification'!$A$7,IF(OR(ISNUMBER(SEARCH('[1]Lookup for use classification'!$B$9,C2180)),ISNUMBER(SEARCH('[1]Lookup for use classification'!$C$9,C2180)),ISNUMBER(SEARCH('[1]Lookup for use classification'!$D$9,C2180)),ISNUMBER(SEARCH('[1]Lookup for use classification'!$E$9,C2180)),ISNUMBER(SEARCH('[1]Lookup for use classification'!$F$9,C2180)),ISNUMBER(SEARCH('[1]Lookup for use classification'!$G$9,C2180)),ISNUMBER(SEARCH('[1]Lookup for use classification'!$H$9,C2180)),ISNUMBER(SEARCH('[1]Lookup for use classification'!$I$9,C2180)),ISNUMBER(SEARCH('[1]Lookup for use classification'!$J$9,C2180)),ISNUMBER(SEARCH('[1]Lookup for use classification'!$K$9,C2180))),'[1]Lookup for use classification'!$A$9,IF(OR(ISNUMBER(SEARCH('[1]Lookup for use classification'!$B$10,C2180)),ISNUMBER(SEARCH('[1]Lookup for use classification'!$C$10,C2180)),ISNUMBER(SEARCH('[1]Lookup for use classification'!$D$10,C2180)),ISNUMBER(SEARCH('[1]Lookup for use classification'!$E$10,C2180)),ISNUMBER(SEARCH('[1]Lookup for use classification'!$F$10,C2180)),ISNUMBER(SEARCH('[1]Lookup for use classification'!$G$10,C2180))),'[1]Lookup for use classification'!$A$10,IF(OR(ISNUMBER(SEARCH('[1]Lookup for use classification'!$B$11,C2180)),ISNUMBER(SEARCH('[1]Lookup for use classification'!$C$11,C2180))),'[1]Lookup for use classification'!$A$11,IF(OR(ISNUMBER(SEARCH('[1]Lookup for use classification'!$B$12,C2180)),ISNUMBER(SEARCH('[1]Lookup for use classification'!$C$12,C2180))),'[1]Lookup for use classification'!$A$12,IF(OR(ISNUMBER(SEARCH('[1]Lookup for use classification'!$B$13,C2180)),ISNUMBER(SEARCH('[1]Lookup for use classification'!$C$13,C2180)),ISNUMBER(SEARCH('[1]Lookup for use classification'!$D$13,C2180)),,ISNUMBER(SEARCH('[1]Lookup for use classification'!$C$13,C2180)),ISNUMBER(SEARCH('[1]Lookup for use classification'!$E$13,C2180))),'[1]Lookup for use classification'!$A$13,IF(OR(ISNUMBER(SEARCH('[1]Lookup for use classification'!$B$14,C2180)),ISNUMBER(SEARCH('[1]Lookup for use classification'!$C$14,C2180))),'[1]Lookup for use classification'!$A$14,"Other"))))))))))))</f>
        <v>Other</v>
      </c>
      <c r="E2180" s="249">
        <v>933</v>
      </c>
      <c r="F2180" s="222"/>
      <c r="G2180" s="222"/>
    </row>
    <row r="2181" spans="1:18" hidden="1">
      <c r="A2181" s="187" t="s">
        <v>4480</v>
      </c>
      <c r="B2181" s="167" t="s">
        <v>6425</v>
      </c>
      <c r="C2181" s="244" t="s">
        <v>6305</v>
      </c>
      <c r="D2181" s="6" t="str">
        <f>IF(OR(ISNUMBER(SEARCH('[1]Lookup for use classification'!$B$1,C2181)),ISNUMBER(SEARCH('[1]Lookup for use classification'!$C$1,C2181)),ISNUMBER(SEARCH('[1]Lookup for use classification'!$D$1,C2181)),ISNUMBER(SEARCH('[1]Lookup for use classification'!$E$1,C2181))),'[1]Lookup for use classification'!$A$1,IF(ISNUMBER(SEARCH('[1]Lookup for use classification'!$B$2,C2181)),'[1]Lookup for use classification'!$A$2,IF(ISNUMBER(SEARCH('[1]Lookup for use classification'!$B$3,C2181)),'[1]Lookup for use classification'!$A$3,IF(OR(ISNUMBER(SEARCH('[1]Lookup for use classification'!$B$4,C2181)),ISNUMBER(SEARCH('[1]Lookup for use classification'!$C$4,C2181)),ISNUMBER(SEARCH('[1]Lookup for use classification'!$D$4,C2181)),ISNUMBER(SEARCH('[1]Lookup for use classification'!$E$4,C2181))),'[1]Lookup for use classification'!$A$4,IF(OR(ISNUMBER(SEARCH('[1]Lookup for use classification'!$B$5,C2181)),ISNUMBER(SEARCH('[1]Lookup for use classification'!$C$5,C2181)),ISNUMBER(SEARCH('[1]Lookup for use classification'!$D$5,C2181))),'[1]Lookup for use classification'!$A$5,IF(OR(ISNUMBER(SEARCH('[1]Lookup for use classification'!$B$7,C2181)),ISNUMBER(SEARCH('[1]Lookup for use classification'!$C$7,C2181)),ISNUMBER(SEARCH('[1]Lookup for use classification'!$D$7,C2181))),'[1]Lookup for use classification'!$A$7,IF(OR(ISNUMBER(SEARCH('[1]Lookup for use classification'!$B$9,C2181)),ISNUMBER(SEARCH('[1]Lookup for use classification'!$C$9,C2181)),ISNUMBER(SEARCH('[1]Lookup for use classification'!$D$9,C2181)),ISNUMBER(SEARCH('[1]Lookup for use classification'!$E$9,C2181)),ISNUMBER(SEARCH('[1]Lookup for use classification'!$F$9,C2181)),ISNUMBER(SEARCH('[1]Lookup for use classification'!$G$9,C2181)),ISNUMBER(SEARCH('[1]Lookup for use classification'!$H$9,C2181)),ISNUMBER(SEARCH('[1]Lookup for use classification'!$I$9,C2181)),ISNUMBER(SEARCH('[1]Lookup for use classification'!$J$9,C2181)),ISNUMBER(SEARCH('[1]Lookup for use classification'!$K$9,C2181))),'[1]Lookup for use classification'!$A$9,IF(OR(ISNUMBER(SEARCH('[1]Lookup for use classification'!$B$10,C2181)),ISNUMBER(SEARCH('[1]Lookup for use classification'!$C$10,C2181)),ISNUMBER(SEARCH('[1]Lookup for use classification'!$D$10,C2181)),ISNUMBER(SEARCH('[1]Lookup for use classification'!$E$10,C2181)),ISNUMBER(SEARCH('[1]Lookup for use classification'!$F$10,C2181)),ISNUMBER(SEARCH('[1]Lookup for use classification'!$G$10,C2181))),'[1]Lookup for use classification'!$A$10,IF(OR(ISNUMBER(SEARCH('[1]Lookup for use classification'!$B$11,C2181)),ISNUMBER(SEARCH('[1]Lookup for use classification'!$C$11,C2181))),'[1]Lookup for use classification'!$A$11,IF(OR(ISNUMBER(SEARCH('[1]Lookup for use classification'!$B$12,C2181)),ISNUMBER(SEARCH('[1]Lookup for use classification'!$C$12,C2181))),'[1]Lookup for use classification'!$A$12,IF(OR(ISNUMBER(SEARCH('[1]Lookup for use classification'!$B$13,C2181)),ISNUMBER(SEARCH('[1]Lookup for use classification'!$C$13,C2181)),ISNUMBER(SEARCH('[1]Lookup for use classification'!$D$13,C2181)),,ISNUMBER(SEARCH('[1]Lookup for use classification'!$C$13,C2181)),ISNUMBER(SEARCH('[1]Lookup for use classification'!$E$13,C2181))),'[1]Lookup for use classification'!$A$13,IF(OR(ISNUMBER(SEARCH('[1]Lookup for use classification'!$B$14,C2181)),ISNUMBER(SEARCH('[1]Lookup for use classification'!$C$14,C2181))),'[1]Lookup for use classification'!$A$14,"Other"))))))))))))</f>
        <v>Other</v>
      </c>
      <c r="E2181" s="245">
        <v>934</v>
      </c>
      <c r="F2181" s="224"/>
      <c r="G2181" s="224"/>
    </row>
    <row r="2182" spans="1:18" hidden="1">
      <c r="A2182" s="187" t="s">
        <v>4480</v>
      </c>
      <c r="B2182" s="167" t="s">
        <v>6425</v>
      </c>
      <c r="C2182" s="244" t="s">
        <v>6314</v>
      </c>
      <c r="D2182" s="6" t="str">
        <f>IF(OR(ISNUMBER(SEARCH('[1]Lookup for use classification'!$B$1,C2182)),ISNUMBER(SEARCH('[1]Lookup for use classification'!$C$1,C2182)),ISNUMBER(SEARCH('[1]Lookup for use classification'!$D$1,C2182)),ISNUMBER(SEARCH('[1]Lookup for use classification'!$E$1,C2182))),'[1]Lookup for use classification'!$A$1,IF(ISNUMBER(SEARCH('[1]Lookup for use classification'!$B$2,C2182)),'[1]Lookup for use classification'!$A$2,IF(ISNUMBER(SEARCH('[1]Lookup for use classification'!$B$3,C2182)),'[1]Lookup for use classification'!$A$3,IF(OR(ISNUMBER(SEARCH('[1]Lookup for use classification'!$B$4,C2182)),ISNUMBER(SEARCH('[1]Lookup for use classification'!$C$4,C2182)),ISNUMBER(SEARCH('[1]Lookup for use classification'!$D$4,C2182)),ISNUMBER(SEARCH('[1]Lookup for use classification'!$E$4,C2182))),'[1]Lookup for use classification'!$A$4,IF(OR(ISNUMBER(SEARCH('[1]Lookup for use classification'!$B$5,C2182)),ISNUMBER(SEARCH('[1]Lookup for use classification'!$C$5,C2182)),ISNUMBER(SEARCH('[1]Lookup for use classification'!$D$5,C2182))),'[1]Lookup for use classification'!$A$5,IF(OR(ISNUMBER(SEARCH('[1]Lookup for use classification'!$B$7,C2182)),ISNUMBER(SEARCH('[1]Lookup for use classification'!$C$7,C2182)),ISNUMBER(SEARCH('[1]Lookup for use classification'!$D$7,C2182))),'[1]Lookup for use classification'!$A$7,IF(OR(ISNUMBER(SEARCH('[1]Lookup for use classification'!$B$9,C2182)),ISNUMBER(SEARCH('[1]Lookup for use classification'!$C$9,C2182)),ISNUMBER(SEARCH('[1]Lookup for use classification'!$D$9,C2182)),ISNUMBER(SEARCH('[1]Lookup for use classification'!$E$9,C2182)),ISNUMBER(SEARCH('[1]Lookup for use classification'!$F$9,C2182)),ISNUMBER(SEARCH('[1]Lookup for use classification'!$G$9,C2182)),ISNUMBER(SEARCH('[1]Lookup for use classification'!$H$9,C2182)),ISNUMBER(SEARCH('[1]Lookup for use classification'!$I$9,C2182)),ISNUMBER(SEARCH('[1]Lookup for use classification'!$J$9,C2182)),ISNUMBER(SEARCH('[1]Lookup for use classification'!$K$9,C2182))),'[1]Lookup for use classification'!$A$9,IF(OR(ISNUMBER(SEARCH('[1]Lookup for use classification'!$B$10,C2182)),ISNUMBER(SEARCH('[1]Lookup for use classification'!$C$10,C2182)),ISNUMBER(SEARCH('[1]Lookup for use classification'!$D$10,C2182)),ISNUMBER(SEARCH('[1]Lookup for use classification'!$E$10,C2182)),ISNUMBER(SEARCH('[1]Lookup for use classification'!$F$10,C2182)),ISNUMBER(SEARCH('[1]Lookup for use classification'!$G$10,C2182))),'[1]Lookup for use classification'!$A$10,IF(OR(ISNUMBER(SEARCH('[1]Lookup for use classification'!$B$11,C2182)),ISNUMBER(SEARCH('[1]Lookup for use classification'!$C$11,C2182))),'[1]Lookup for use classification'!$A$11,IF(OR(ISNUMBER(SEARCH('[1]Lookup for use classification'!$B$12,C2182)),ISNUMBER(SEARCH('[1]Lookup for use classification'!$C$12,C2182))),'[1]Lookup for use classification'!$A$12,IF(OR(ISNUMBER(SEARCH('[1]Lookup for use classification'!$B$13,C2182)),ISNUMBER(SEARCH('[1]Lookup for use classification'!$C$13,C2182)),ISNUMBER(SEARCH('[1]Lookup for use classification'!$D$13,C2182)),,ISNUMBER(SEARCH('[1]Lookup for use classification'!$C$13,C2182)),ISNUMBER(SEARCH('[1]Lookup for use classification'!$E$13,C2182))),'[1]Lookup for use classification'!$A$13,IF(OR(ISNUMBER(SEARCH('[1]Lookup for use classification'!$B$14,C2182)),ISNUMBER(SEARCH('[1]Lookup for use classification'!$C$14,C2182))),'[1]Lookup for use classification'!$A$14,"Other"))))))))))))</f>
        <v>Other</v>
      </c>
      <c r="E2182" s="245">
        <v>934</v>
      </c>
      <c r="F2182" s="224"/>
      <c r="G2182" s="224"/>
    </row>
    <row r="2183" spans="1:18" hidden="1">
      <c r="A2183" s="187" t="s">
        <v>4480</v>
      </c>
      <c r="B2183" s="167" t="s">
        <v>6425</v>
      </c>
      <c r="C2183" s="244" t="s">
        <v>6304</v>
      </c>
      <c r="D2183" s="6" t="str">
        <f>IF(OR(ISNUMBER(SEARCH('[1]Lookup for use classification'!$B$1,C2183)),ISNUMBER(SEARCH('[1]Lookup for use classification'!$C$1,C2183)),ISNUMBER(SEARCH('[1]Lookup for use classification'!$D$1,C2183)),ISNUMBER(SEARCH('[1]Lookup for use classification'!$E$1,C2183))),'[1]Lookup for use classification'!$A$1,IF(ISNUMBER(SEARCH('[1]Lookup for use classification'!$B$2,C2183)),'[1]Lookup for use classification'!$A$2,IF(ISNUMBER(SEARCH('[1]Lookup for use classification'!$B$3,C2183)),'[1]Lookup for use classification'!$A$3,IF(OR(ISNUMBER(SEARCH('[1]Lookup for use classification'!$B$4,C2183)),ISNUMBER(SEARCH('[1]Lookup for use classification'!$C$4,C2183)),ISNUMBER(SEARCH('[1]Lookup for use classification'!$D$4,C2183)),ISNUMBER(SEARCH('[1]Lookup for use classification'!$E$4,C2183))),'[1]Lookup for use classification'!$A$4,IF(OR(ISNUMBER(SEARCH('[1]Lookup for use classification'!$B$5,C2183)),ISNUMBER(SEARCH('[1]Lookup for use classification'!$C$5,C2183)),ISNUMBER(SEARCH('[1]Lookup for use classification'!$D$5,C2183))),'[1]Lookup for use classification'!$A$5,IF(OR(ISNUMBER(SEARCH('[1]Lookup for use classification'!$B$7,C2183)),ISNUMBER(SEARCH('[1]Lookup for use classification'!$C$7,C2183)),ISNUMBER(SEARCH('[1]Lookup for use classification'!$D$7,C2183))),'[1]Lookup for use classification'!$A$7,IF(OR(ISNUMBER(SEARCH('[1]Lookup for use classification'!$B$9,C2183)),ISNUMBER(SEARCH('[1]Lookup for use classification'!$C$9,C2183)),ISNUMBER(SEARCH('[1]Lookup for use classification'!$D$9,C2183)),ISNUMBER(SEARCH('[1]Lookup for use classification'!$E$9,C2183)),ISNUMBER(SEARCH('[1]Lookup for use classification'!$F$9,C2183)),ISNUMBER(SEARCH('[1]Lookup for use classification'!$G$9,C2183)),ISNUMBER(SEARCH('[1]Lookup for use classification'!$H$9,C2183)),ISNUMBER(SEARCH('[1]Lookup for use classification'!$I$9,C2183)),ISNUMBER(SEARCH('[1]Lookup for use classification'!$J$9,C2183)),ISNUMBER(SEARCH('[1]Lookup for use classification'!$K$9,C2183))),'[1]Lookup for use classification'!$A$9,IF(OR(ISNUMBER(SEARCH('[1]Lookup for use classification'!$B$10,C2183)),ISNUMBER(SEARCH('[1]Lookup for use classification'!$C$10,C2183)),ISNUMBER(SEARCH('[1]Lookup for use classification'!$D$10,C2183)),ISNUMBER(SEARCH('[1]Lookup for use classification'!$E$10,C2183)),ISNUMBER(SEARCH('[1]Lookup for use classification'!$F$10,C2183)),ISNUMBER(SEARCH('[1]Lookup for use classification'!$G$10,C2183))),'[1]Lookup for use classification'!$A$10,IF(OR(ISNUMBER(SEARCH('[1]Lookup for use classification'!$B$11,C2183)),ISNUMBER(SEARCH('[1]Lookup for use classification'!$C$11,C2183))),'[1]Lookup for use classification'!$A$11,IF(OR(ISNUMBER(SEARCH('[1]Lookup for use classification'!$B$12,C2183)),ISNUMBER(SEARCH('[1]Lookup for use classification'!$C$12,C2183))),'[1]Lookup for use classification'!$A$12,IF(OR(ISNUMBER(SEARCH('[1]Lookup for use classification'!$B$13,C2183)),ISNUMBER(SEARCH('[1]Lookup for use classification'!$C$13,C2183)),ISNUMBER(SEARCH('[1]Lookup for use classification'!$D$13,C2183)),,ISNUMBER(SEARCH('[1]Lookup for use classification'!$C$13,C2183)),ISNUMBER(SEARCH('[1]Lookup for use classification'!$E$13,C2183))),'[1]Lookup for use classification'!$A$13,IF(OR(ISNUMBER(SEARCH('[1]Lookup for use classification'!$B$14,C2183)),ISNUMBER(SEARCH('[1]Lookup for use classification'!$C$14,C2183))),'[1]Lookup for use classification'!$A$14,"Other"))))))))))))</f>
        <v>Other</v>
      </c>
      <c r="E2183" s="245">
        <v>934</v>
      </c>
      <c r="F2183" s="224"/>
      <c r="G2183" s="224"/>
    </row>
    <row r="2184" spans="1:18" hidden="1">
      <c r="A2184" s="187" t="s">
        <v>4480</v>
      </c>
      <c r="B2184" s="167" t="s">
        <v>6425</v>
      </c>
      <c r="C2184" s="244" t="s">
        <v>6313</v>
      </c>
      <c r="D2184" s="6" t="str">
        <f>IF(OR(ISNUMBER(SEARCH('[1]Lookup for use classification'!$B$1,C2184)),ISNUMBER(SEARCH('[1]Lookup for use classification'!$C$1,C2184)),ISNUMBER(SEARCH('[1]Lookup for use classification'!$D$1,C2184)),ISNUMBER(SEARCH('[1]Lookup for use classification'!$E$1,C2184))),'[1]Lookup for use classification'!$A$1,IF(ISNUMBER(SEARCH('[1]Lookup for use classification'!$B$2,C2184)),'[1]Lookup for use classification'!$A$2,IF(ISNUMBER(SEARCH('[1]Lookup for use classification'!$B$3,C2184)),'[1]Lookup for use classification'!$A$3,IF(OR(ISNUMBER(SEARCH('[1]Lookup for use classification'!$B$4,C2184)),ISNUMBER(SEARCH('[1]Lookup for use classification'!$C$4,C2184)),ISNUMBER(SEARCH('[1]Lookup for use classification'!$D$4,C2184)),ISNUMBER(SEARCH('[1]Lookup for use classification'!$E$4,C2184))),'[1]Lookup for use classification'!$A$4,IF(OR(ISNUMBER(SEARCH('[1]Lookup for use classification'!$B$5,C2184)),ISNUMBER(SEARCH('[1]Lookup for use classification'!$C$5,C2184)),ISNUMBER(SEARCH('[1]Lookup for use classification'!$D$5,C2184))),'[1]Lookup for use classification'!$A$5,IF(OR(ISNUMBER(SEARCH('[1]Lookup for use classification'!$B$7,C2184)),ISNUMBER(SEARCH('[1]Lookup for use classification'!$C$7,C2184)),ISNUMBER(SEARCH('[1]Lookup for use classification'!$D$7,C2184))),'[1]Lookup for use classification'!$A$7,IF(OR(ISNUMBER(SEARCH('[1]Lookup for use classification'!$B$9,C2184)),ISNUMBER(SEARCH('[1]Lookup for use classification'!$C$9,C2184)),ISNUMBER(SEARCH('[1]Lookup for use classification'!$D$9,C2184)),ISNUMBER(SEARCH('[1]Lookup for use classification'!$E$9,C2184)),ISNUMBER(SEARCH('[1]Lookup for use classification'!$F$9,C2184)),ISNUMBER(SEARCH('[1]Lookup for use classification'!$G$9,C2184)),ISNUMBER(SEARCH('[1]Lookup for use classification'!$H$9,C2184)),ISNUMBER(SEARCH('[1]Lookup for use classification'!$I$9,C2184)),ISNUMBER(SEARCH('[1]Lookup for use classification'!$J$9,C2184)),ISNUMBER(SEARCH('[1]Lookup for use classification'!$K$9,C2184))),'[1]Lookup for use classification'!$A$9,IF(OR(ISNUMBER(SEARCH('[1]Lookup for use classification'!$B$10,C2184)),ISNUMBER(SEARCH('[1]Lookup for use classification'!$C$10,C2184)),ISNUMBER(SEARCH('[1]Lookup for use classification'!$D$10,C2184)),ISNUMBER(SEARCH('[1]Lookup for use classification'!$E$10,C2184)),ISNUMBER(SEARCH('[1]Lookup for use classification'!$F$10,C2184)),ISNUMBER(SEARCH('[1]Lookup for use classification'!$G$10,C2184))),'[1]Lookup for use classification'!$A$10,IF(OR(ISNUMBER(SEARCH('[1]Lookup for use classification'!$B$11,C2184)),ISNUMBER(SEARCH('[1]Lookup for use classification'!$C$11,C2184))),'[1]Lookup for use classification'!$A$11,IF(OR(ISNUMBER(SEARCH('[1]Lookup for use classification'!$B$12,C2184)),ISNUMBER(SEARCH('[1]Lookup for use classification'!$C$12,C2184))),'[1]Lookup for use classification'!$A$12,IF(OR(ISNUMBER(SEARCH('[1]Lookup for use classification'!$B$13,C2184)),ISNUMBER(SEARCH('[1]Lookup for use classification'!$C$13,C2184)),ISNUMBER(SEARCH('[1]Lookup for use classification'!$D$13,C2184)),,ISNUMBER(SEARCH('[1]Lookup for use classification'!$C$13,C2184)),ISNUMBER(SEARCH('[1]Lookup for use classification'!$E$13,C2184))),'[1]Lookup for use classification'!$A$13,IF(OR(ISNUMBER(SEARCH('[1]Lookup for use classification'!$B$14,C2184)),ISNUMBER(SEARCH('[1]Lookup for use classification'!$C$14,C2184))),'[1]Lookup for use classification'!$A$14,"Other"))))))))))))</f>
        <v>Other</v>
      </c>
      <c r="E2184" s="245">
        <v>934</v>
      </c>
      <c r="F2184" s="224"/>
      <c r="G2184" s="224"/>
    </row>
    <row r="2185" spans="1:18" hidden="1">
      <c r="A2185" s="187" t="s">
        <v>4480</v>
      </c>
      <c r="B2185" s="167" t="s">
        <v>6425</v>
      </c>
      <c r="C2185" s="244" t="s">
        <v>6315</v>
      </c>
      <c r="D2185" s="6" t="str">
        <f>IF(OR(ISNUMBER(SEARCH('[1]Lookup for use classification'!$B$1,C2185)),ISNUMBER(SEARCH('[1]Lookup for use classification'!$C$1,C2185)),ISNUMBER(SEARCH('[1]Lookup for use classification'!$D$1,C2185)),ISNUMBER(SEARCH('[1]Lookup for use classification'!$E$1,C2185))),'[1]Lookup for use classification'!$A$1,IF(ISNUMBER(SEARCH('[1]Lookup for use classification'!$B$2,C2185)),'[1]Lookup for use classification'!$A$2,IF(ISNUMBER(SEARCH('[1]Lookup for use classification'!$B$3,C2185)),'[1]Lookup for use classification'!$A$3,IF(OR(ISNUMBER(SEARCH('[1]Lookup for use classification'!$B$4,C2185)),ISNUMBER(SEARCH('[1]Lookup for use classification'!$C$4,C2185)),ISNUMBER(SEARCH('[1]Lookup for use classification'!$D$4,C2185)),ISNUMBER(SEARCH('[1]Lookup for use classification'!$E$4,C2185))),'[1]Lookup for use classification'!$A$4,IF(OR(ISNUMBER(SEARCH('[1]Lookup for use classification'!$B$5,C2185)),ISNUMBER(SEARCH('[1]Lookup for use classification'!$C$5,C2185)),ISNUMBER(SEARCH('[1]Lookup for use classification'!$D$5,C2185))),'[1]Lookup for use classification'!$A$5,IF(OR(ISNUMBER(SEARCH('[1]Lookup for use classification'!$B$7,C2185)),ISNUMBER(SEARCH('[1]Lookup for use classification'!$C$7,C2185)),ISNUMBER(SEARCH('[1]Lookup for use classification'!$D$7,C2185))),'[1]Lookup for use classification'!$A$7,IF(OR(ISNUMBER(SEARCH('[1]Lookup for use classification'!$B$9,C2185)),ISNUMBER(SEARCH('[1]Lookup for use classification'!$C$9,C2185)),ISNUMBER(SEARCH('[1]Lookup for use classification'!$D$9,C2185)),ISNUMBER(SEARCH('[1]Lookup for use classification'!$E$9,C2185)),ISNUMBER(SEARCH('[1]Lookup for use classification'!$F$9,C2185)),ISNUMBER(SEARCH('[1]Lookup for use classification'!$G$9,C2185)),ISNUMBER(SEARCH('[1]Lookup for use classification'!$H$9,C2185)),ISNUMBER(SEARCH('[1]Lookup for use classification'!$I$9,C2185)),ISNUMBER(SEARCH('[1]Lookup for use classification'!$J$9,C2185)),ISNUMBER(SEARCH('[1]Lookup for use classification'!$K$9,C2185))),'[1]Lookup for use classification'!$A$9,IF(OR(ISNUMBER(SEARCH('[1]Lookup for use classification'!$B$10,C2185)),ISNUMBER(SEARCH('[1]Lookup for use classification'!$C$10,C2185)),ISNUMBER(SEARCH('[1]Lookup for use classification'!$D$10,C2185)),ISNUMBER(SEARCH('[1]Lookup for use classification'!$E$10,C2185)),ISNUMBER(SEARCH('[1]Lookup for use classification'!$F$10,C2185)),ISNUMBER(SEARCH('[1]Lookup for use classification'!$G$10,C2185))),'[1]Lookup for use classification'!$A$10,IF(OR(ISNUMBER(SEARCH('[1]Lookup for use classification'!$B$11,C2185)),ISNUMBER(SEARCH('[1]Lookup for use classification'!$C$11,C2185))),'[1]Lookup for use classification'!$A$11,IF(OR(ISNUMBER(SEARCH('[1]Lookup for use classification'!$B$12,C2185)),ISNUMBER(SEARCH('[1]Lookup for use classification'!$C$12,C2185))),'[1]Lookup for use classification'!$A$12,IF(OR(ISNUMBER(SEARCH('[1]Lookup for use classification'!$B$13,C2185)),ISNUMBER(SEARCH('[1]Lookup for use classification'!$C$13,C2185)),ISNUMBER(SEARCH('[1]Lookup for use classification'!$D$13,C2185)),,ISNUMBER(SEARCH('[1]Lookup for use classification'!$C$13,C2185)),ISNUMBER(SEARCH('[1]Lookup for use classification'!$E$13,C2185))),'[1]Lookup for use classification'!$A$13,IF(OR(ISNUMBER(SEARCH('[1]Lookup for use classification'!$B$14,C2185)),ISNUMBER(SEARCH('[1]Lookup for use classification'!$C$14,C2185))),'[1]Lookup for use classification'!$A$14,"Other"))))))))))))</f>
        <v>Other</v>
      </c>
      <c r="E2185" s="245">
        <v>934</v>
      </c>
      <c r="F2185" s="224"/>
      <c r="G2185" s="224"/>
    </row>
    <row r="2186" spans="1:18" hidden="1">
      <c r="A2186" s="187" t="s">
        <v>4480</v>
      </c>
      <c r="B2186" s="167" t="s">
        <v>6425</v>
      </c>
      <c r="C2186" s="244" t="s">
        <v>6310</v>
      </c>
      <c r="D2186" s="6" t="str">
        <f>IF(OR(ISNUMBER(SEARCH('[1]Lookup for use classification'!$B$1,C2186)),ISNUMBER(SEARCH('[1]Lookup for use classification'!$C$1,C2186)),ISNUMBER(SEARCH('[1]Lookup for use classification'!$D$1,C2186)),ISNUMBER(SEARCH('[1]Lookup for use classification'!$E$1,C2186))),'[1]Lookup for use classification'!$A$1,IF(ISNUMBER(SEARCH('[1]Lookup for use classification'!$B$2,C2186)),'[1]Lookup for use classification'!$A$2,IF(ISNUMBER(SEARCH('[1]Lookup for use classification'!$B$3,C2186)),'[1]Lookup for use classification'!$A$3,IF(OR(ISNUMBER(SEARCH('[1]Lookup for use classification'!$B$4,C2186)),ISNUMBER(SEARCH('[1]Lookup for use classification'!$C$4,C2186)),ISNUMBER(SEARCH('[1]Lookup for use classification'!$D$4,C2186)),ISNUMBER(SEARCH('[1]Lookup for use classification'!$E$4,C2186))),'[1]Lookup for use classification'!$A$4,IF(OR(ISNUMBER(SEARCH('[1]Lookup for use classification'!$B$5,C2186)),ISNUMBER(SEARCH('[1]Lookup for use classification'!$C$5,C2186)),ISNUMBER(SEARCH('[1]Lookup for use classification'!$D$5,C2186))),'[1]Lookup for use classification'!$A$5,IF(OR(ISNUMBER(SEARCH('[1]Lookup for use classification'!$B$7,C2186)),ISNUMBER(SEARCH('[1]Lookup for use classification'!$C$7,C2186)),ISNUMBER(SEARCH('[1]Lookup for use classification'!$D$7,C2186))),'[1]Lookup for use classification'!$A$7,IF(OR(ISNUMBER(SEARCH('[1]Lookup for use classification'!$B$9,C2186)),ISNUMBER(SEARCH('[1]Lookup for use classification'!$C$9,C2186)),ISNUMBER(SEARCH('[1]Lookup for use classification'!$D$9,C2186)),ISNUMBER(SEARCH('[1]Lookup for use classification'!$E$9,C2186)),ISNUMBER(SEARCH('[1]Lookup for use classification'!$F$9,C2186)),ISNUMBER(SEARCH('[1]Lookup for use classification'!$G$9,C2186)),ISNUMBER(SEARCH('[1]Lookup for use classification'!$H$9,C2186)),ISNUMBER(SEARCH('[1]Lookup for use classification'!$I$9,C2186)),ISNUMBER(SEARCH('[1]Lookup for use classification'!$J$9,C2186)),ISNUMBER(SEARCH('[1]Lookup for use classification'!$K$9,C2186))),'[1]Lookup for use classification'!$A$9,IF(OR(ISNUMBER(SEARCH('[1]Lookup for use classification'!$B$10,C2186)),ISNUMBER(SEARCH('[1]Lookup for use classification'!$C$10,C2186)),ISNUMBER(SEARCH('[1]Lookup for use classification'!$D$10,C2186)),ISNUMBER(SEARCH('[1]Lookup for use classification'!$E$10,C2186)),ISNUMBER(SEARCH('[1]Lookup for use classification'!$F$10,C2186)),ISNUMBER(SEARCH('[1]Lookup for use classification'!$G$10,C2186))),'[1]Lookup for use classification'!$A$10,IF(OR(ISNUMBER(SEARCH('[1]Lookup for use classification'!$B$11,C2186)),ISNUMBER(SEARCH('[1]Lookup for use classification'!$C$11,C2186))),'[1]Lookup for use classification'!$A$11,IF(OR(ISNUMBER(SEARCH('[1]Lookup for use classification'!$B$12,C2186)),ISNUMBER(SEARCH('[1]Lookup for use classification'!$C$12,C2186))),'[1]Lookup for use classification'!$A$12,IF(OR(ISNUMBER(SEARCH('[1]Lookup for use classification'!$B$13,C2186)),ISNUMBER(SEARCH('[1]Lookup for use classification'!$C$13,C2186)),ISNUMBER(SEARCH('[1]Lookup for use classification'!$D$13,C2186)),,ISNUMBER(SEARCH('[1]Lookup for use classification'!$C$13,C2186)),ISNUMBER(SEARCH('[1]Lookup for use classification'!$E$13,C2186))),'[1]Lookup for use classification'!$A$13,IF(OR(ISNUMBER(SEARCH('[1]Lookup for use classification'!$B$14,C2186)),ISNUMBER(SEARCH('[1]Lookup for use classification'!$C$14,C2186))),'[1]Lookup for use classification'!$A$14,"Other"))))))))))))</f>
        <v>Other</v>
      </c>
      <c r="E2186" s="245">
        <v>934</v>
      </c>
      <c r="F2186" s="224"/>
      <c r="G2186" s="224"/>
    </row>
    <row r="2187" spans="1:18" hidden="1">
      <c r="A2187" s="187" t="s">
        <v>4480</v>
      </c>
      <c r="B2187" s="167" t="s">
        <v>6425</v>
      </c>
      <c r="C2187" s="244" t="s">
        <v>6312</v>
      </c>
      <c r="D2187" s="6" t="str">
        <f>IF(OR(ISNUMBER(SEARCH('[1]Lookup for use classification'!$B$1,C2187)),ISNUMBER(SEARCH('[1]Lookup for use classification'!$C$1,C2187)),ISNUMBER(SEARCH('[1]Lookup for use classification'!$D$1,C2187)),ISNUMBER(SEARCH('[1]Lookup for use classification'!$E$1,C2187))),'[1]Lookup for use classification'!$A$1,IF(ISNUMBER(SEARCH('[1]Lookup for use classification'!$B$2,C2187)),'[1]Lookup for use classification'!$A$2,IF(ISNUMBER(SEARCH('[1]Lookup for use classification'!$B$3,C2187)),'[1]Lookup for use classification'!$A$3,IF(OR(ISNUMBER(SEARCH('[1]Lookup for use classification'!$B$4,C2187)),ISNUMBER(SEARCH('[1]Lookup for use classification'!$C$4,C2187)),ISNUMBER(SEARCH('[1]Lookup for use classification'!$D$4,C2187)),ISNUMBER(SEARCH('[1]Lookup for use classification'!$E$4,C2187))),'[1]Lookup for use classification'!$A$4,IF(OR(ISNUMBER(SEARCH('[1]Lookup for use classification'!$B$5,C2187)),ISNUMBER(SEARCH('[1]Lookup for use classification'!$C$5,C2187)),ISNUMBER(SEARCH('[1]Lookup for use classification'!$D$5,C2187))),'[1]Lookup for use classification'!$A$5,IF(OR(ISNUMBER(SEARCH('[1]Lookup for use classification'!$B$7,C2187)),ISNUMBER(SEARCH('[1]Lookup for use classification'!$C$7,C2187)),ISNUMBER(SEARCH('[1]Lookup for use classification'!$D$7,C2187))),'[1]Lookup for use classification'!$A$7,IF(OR(ISNUMBER(SEARCH('[1]Lookup for use classification'!$B$9,C2187)),ISNUMBER(SEARCH('[1]Lookup for use classification'!$C$9,C2187)),ISNUMBER(SEARCH('[1]Lookup for use classification'!$D$9,C2187)),ISNUMBER(SEARCH('[1]Lookup for use classification'!$E$9,C2187)),ISNUMBER(SEARCH('[1]Lookup for use classification'!$F$9,C2187)),ISNUMBER(SEARCH('[1]Lookup for use classification'!$G$9,C2187)),ISNUMBER(SEARCH('[1]Lookup for use classification'!$H$9,C2187)),ISNUMBER(SEARCH('[1]Lookup for use classification'!$I$9,C2187)),ISNUMBER(SEARCH('[1]Lookup for use classification'!$J$9,C2187)),ISNUMBER(SEARCH('[1]Lookup for use classification'!$K$9,C2187))),'[1]Lookup for use classification'!$A$9,IF(OR(ISNUMBER(SEARCH('[1]Lookup for use classification'!$B$10,C2187)),ISNUMBER(SEARCH('[1]Lookup for use classification'!$C$10,C2187)),ISNUMBER(SEARCH('[1]Lookup for use classification'!$D$10,C2187)),ISNUMBER(SEARCH('[1]Lookup for use classification'!$E$10,C2187)),ISNUMBER(SEARCH('[1]Lookup for use classification'!$F$10,C2187)),ISNUMBER(SEARCH('[1]Lookup for use classification'!$G$10,C2187))),'[1]Lookup for use classification'!$A$10,IF(OR(ISNUMBER(SEARCH('[1]Lookup for use classification'!$B$11,C2187)),ISNUMBER(SEARCH('[1]Lookup for use classification'!$C$11,C2187))),'[1]Lookup for use classification'!$A$11,IF(OR(ISNUMBER(SEARCH('[1]Lookup for use classification'!$B$12,C2187)),ISNUMBER(SEARCH('[1]Lookup for use classification'!$C$12,C2187))),'[1]Lookup for use classification'!$A$12,IF(OR(ISNUMBER(SEARCH('[1]Lookup for use classification'!$B$13,C2187)),ISNUMBER(SEARCH('[1]Lookup for use classification'!$C$13,C2187)),ISNUMBER(SEARCH('[1]Lookup for use classification'!$D$13,C2187)),,ISNUMBER(SEARCH('[1]Lookup for use classification'!$C$13,C2187)),ISNUMBER(SEARCH('[1]Lookup for use classification'!$E$13,C2187))),'[1]Lookup for use classification'!$A$13,IF(OR(ISNUMBER(SEARCH('[1]Lookup for use classification'!$B$14,C2187)),ISNUMBER(SEARCH('[1]Lookup for use classification'!$C$14,C2187))),'[1]Lookup for use classification'!$A$14,"Other"))))))))))))</f>
        <v>Other</v>
      </c>
      <c r="E2187" s="245">
        <v>934</v>
      </c>
      <c r="F2187" s="224"/>
      <c r="G2187" s="224"/>
    </row>
    <row r="2188" spans="1:18" hidden="1">
      <c r="A2188" s="187" t="s">
        <v>4480</v>
      </c>
      <c r="B2188" s="167" t="s">
        <v>6425</v>
      </c>
      <c r="C2188" s="244" t="s">
        <v>6312</v>
      </c>
      <c r="D2188" s="6" t="str">
        <f>IF(OR(ISNUMBER(SEARCH('[1]Lookup for use classification'!$B$1,C2188)),ISNUMBER(SEARCH('[1]Lookup for use classification'!$C$1,C2188)),ISNUMBER(SEARCH('[1]Lookup for use classification'!$D$1,C2188)),ISNUMBER(SEARCH('[1]Lookup for use classification'!$E$1,C2188))),'[1]Lookup for use classification'!$A$1,IF(ISNUMBER(SEARCH('[1]Lookup for use classification'!$B$2,C2188)),'[1]Lookup for use classification'!$A$2,IF(ISNUMBER(SEARCH('[1]Lookup for use classification'!$B$3,C2188)),'[1]Lookup for use classification'!$A$3,IF(OR(ISNUMBER(SEARCH('[1]Lookup for use classification'!$B$4,C2188)),ISNUMBER(SEARCH('[1]Lookup for use classification'!$C$4,C2188)),ISNUMBER(SEARCH('[1]Lookup for use classification'!$D$4,C2188)),ISNUMBER(SEARCH('[1]Lookup for use classification'!$E$4,C2188))),'[1]Lookup for use classification'!$A$4,IF(OR(ISNUMBER(SEARCH('[1]Lookup for use classification'!$B$5,C2188)),ISNUMBER(SEARCH('[1]Lookup for use classification'!$C$5,C2188)),ISNUMBER(SEARCH('[1]Lookup for use classification'!$D$5,C2188))),'[1]Lookup for use classification'!$A$5,IF(OR(ISNUMBER(SEARCH('[1]Lookup for use classification'!$B$7,C2188)),ISNUMBER(SEARCH('[1]Lookup for use classification'!$C$7,C2188)),ISNUMBER(SEARCH('[1]Lookup for use classification'!$D$7,C2188))),'[1]Lookup for use classification'!$A$7,IF(OR(ISNUMBER(SEARCH('[1]Lookup for use classification'!$B$9,C2188)),ISNUMBER(SEARCH('[1]Lookup for use classification'!$C$9,C2188)),ISNUMBER(SEARCH('[1]Lookup for use classification'!$D$9,C2188)),ISNUMBER(SEARCH('[1]Lookup for use classification'!$E$9,C2188)),ISNUMBER(SEARCH('[1]Lookup for use classification'!$F$9,C2188)),ISNUMBER(SEARCH('[1]Lookup for use classification'!$G$9,C2188)),ISNUMBER(SEARCH('[1]Lookup for use classification'!$H$9,C2188)),ISNUMBER(SEARCH('[1]Lookup for use classification'!$I$9,C2188)),ISNUMBER(SEARCH('[1]Lookup for use classification'!$J$9,C2188)),ISNUMBER(SEARCH('[1]Lookup for use classification'!$K$9,C2188))),'[1]Lookup for use classification'!$A$9,IF(OR(ISNUMBER(SEARCH('[1]Lookup for use classification'!$B$10,C2188)),ISNUMBER(SEARCH('[1]Lookup for use classification'!$C$10,C2188)),ISNUMBER(SEARCH('[1]Lookup for use classification'!$D$10,C2188)),ISNUMBER(SEARCH('[1]Lookup for use classification'!$E$10,C2188)),ISNUMBER(SEARCH('[1]Lookup for use classification'!$F$10,C2188)),ISNUMBER(SEARCH('[1]Lookup for use classification'!$G$10,C2188))),'[1]Lookup for use classification'!$A$10,IF(OR(ISNUMBER(SEARCH('[1]Lookup for use classification'!$B$11,C2188)),ISNUMBER(SEARCH('[1]Lookup for use classification'!$C$11,C2188))),'[1]Lookup for use classification'!$A$11,IF(OR(ISNUMBER(SEARCH('[1]Lookup for use classification'!$B$12,C2188)),ISNUMBER(SEARCH('[1]Lookup for use classification'!$C$12,C2188))),'[1]Lookup for use classification'!$A$12,IF(OR(ISNUMBER(SEARCH('[1]Lookup for use classification'!$B$13,C2188)),ISNUMBER(SEARCH('[1]Lookup for use classification'!$C$13,C2188)),ISNUMBER(SEARCH('[1]Lookup for use classification'!$D$13,C2188)),,ISNUMBER(SEARCH('[1]Lookup for use classification'!$C$13,C2188)),ISNUMBER(SEARCH('[1]Lookup for use classification'!$E$13,C2188))),'[1]Lookup for use classification'!$A$13,IF(OR(ISNUMBER(SEARCH('[1]Lookup for use classification'!$B$14,C2188)),ISNUMBER(SEARCH('[1]Lookup for use classification'!$C$14,C2188))),'[1]Lookup for use classification'!$A$14,"Other"))))))))))))</f>
        <v>Other</v>
      </c>
      <c r="E2188" s="245">
        <v>934</v>
      </c>
      <c r="F2188" s="224"/>
      <c r="G2188" s="224"/>
    </row>
    <row r="2189" spans="1:18" hidden="1">
      <c r="A2189" s="187" t="s">
        <v>4480</v>
      </c>
      <c r="B2189" s="167" t="s">
        <v>6425</v>
      </c>
      <c r="C2189" s="244" t="s">
        <v>6303</v>
      </c>
      <c r="D2189" s="6" t="str">
        <f>IF(OR(ISNUMBER(SEARCH('[1]Lookup for use classification'!$B$1,C2189)),ISNUMBER(SEARCH('[1]Lookup for use classification'!$C$1,C2189)),ISNUMBER(SEARCH('[1]Lookup for use classification'!$D$1,C2189)),ISNUMBER(SEARCH('[1]Lookup for use classification'!$E$1,C2189))),'[1]Lookup for use classification'!$A$1,IF(ISNUMBER(SEARCH('[1]Lookup for use classification'!$B$2,C2189)),'[1]Lookup for use classification'!$A$2,IF(ISNUMBER(SEARCH('[1]Lookup for use classification'!$B$3,C2189)),'[1]Lookup for use classification'!$A$3,IF(OR(ISNUMBER(SEARCH('[1]Lookup for use classification'!$B$4,C2189)),ISNUMBER(SEARCH('[1]Lookup for use classification'!$C$4,C2189)),ISNUMBER(SEARCH('[1]Lookup for use classification'!$D$4,C2189)),ISNUMBER(SEARCH('[1]Lookup for use classification'!$E$4,C2189))),'[1]Lookup for use classification'!$A$4,IF(OR(ISNUMBER(SEARCH('[1]Lookup for use classification'!$B$5,C2189)),ISNUMBER(SEARCH('[1]Lookup for use classification'!$C$5,C2189)),ISNUMBER(SEARCH('[1]Lookup for use classification'!$D$5,C2189))),'[1]Lookup for use classification'!$A$5,IF(OR(ISNUMBER(SEARCH('[1]Lookup for use classification'!$B$7,C2189)),ISNUMBER(SEARCH('[1]Lookup for use classification'!$C$7,C2189)),ISNUMBER(SEARCH('[1]Lookup for use classification'!$D$7,C2189))),'[1]Lookup for use classification'!$A$7,IF(OR(ISNUMBER(SEARCH('[1]Lookup for use classification'!$B$9,C2189)),ISNUMBER(SEARCH('[1]Lookup for use classification'!$C$9,C2189)),ISNUMBER(SEARCH('[1]Lookup for use classification'!$D$9,C2189)),ISNUMBER(SEARCH('[1]Lookup for use classification'!$E$9,C2189)),ISNUMBER(SEARCH('[1]Lookup for use classification'!$F$9,C2189)),ISNUMBER(SEARCH('[1]Lookup for use classification'!$G$9,C2189)),ISNUMBER(SEARCH('[1]Lookup for use classification'!$H$9,C2189)),ISNUMBER(SEARCH('[1]Lookup for use classification'!$I$9,C2189)),ISNUMBER(SEARCH('[1]Lookup for use classification'!$J$9,C2189)),ISNUMBER(SEARCH('[1]Lookup for use classification'!$K$9,C2189))),'[1]Lookup for use classification'!$A$9,IF(OR(ISNUMBER(SEARCH('[1]Lookup for use classification'!$B$10,C2189)),ISNUMBER(SEARCH('[1]Lookup for use classification'!$C$10,C2189)),ISNUMBER(SEARCH('[1]Lookup for use classification'!$D$10,C2189)),ISNUMBER(SEARCH('[1]Lookup for use classification'!$E$10,C2189)),ISNUMBER(SEARCH('[1]Lookup for use classification'!$F$10,C2189)),ISNUMBER(SEARCH('[1]Lookup for use classification'!$G$10,C2189))),'[1]Lookup for use classification'!$A$10,IF(OR(ISNUMBER(SEARCH('[1]Lookup for use classification'!$B$11,C2189)),ISNUMBER(SEARCH('[1]Lookup for use classification'!$C$11,C2189))),'[1]Lookup for use classification'!$A$11,IF(OR(ISNUMBER(SEARCH('[1]Lookup for use classification'!$B$12,C2189)),ISNUMBER(SEARCH('[1]Lookup for use classification'!$C$12,C2189))),'[1]Lookup for use classification'!$A$12,IF(OR(ISNUMBER(SEARCH('[1]Lookup for use classification'!$B$13,C2189)),ISNUMBER(SEARCH('[1]Lookup for use classification'!$C$13,C2189)),ISNUMBER(SEARCH('[1]Lookup for use classification'!$D$13,C2189)),,ISNUMBER(SEARCH('[1]Lookup for use classification'!$C$13,C2189)),ISNUMBER(SEARCH('[1]Lookup for use classification'!$E$13,C2189))),'[1]Lookup for use classification'!$A$13,IF(OR(ISNUMBER(SEARCH('[1]Lookup for use classification'!$B$14,C2189)),ISNUMBER(SEARCH('[1]Lookup for use classification'!$C$14,C2189))),'[1]Lookup for use classification'!$A$14,"Other"))))))))))))</f>
        <v>Other</v>
      </c>
      <c r="E2189" s="245">
        <v>934</v>
      </c>
      <c r="F2189" s="224"/>
      <c r="G2189" s="224"/>
    </row>
    <row r="2190" spans="1:18" hidden="1">
      <c r="A2190" s="187" t="s">
        <v>4480</v>
      </c>
      <c r="B2190" s="167" t="s">
        <v>6425</v>
      </c>
      <c r="C2190" s="244" t="s">
        <v>6302</v>
      </c>
      <c r="D2190" s="6" t="str">
        <f>IF(OR(ISNUMBER(SEARCH('[1]Lookup for use classification'!$B$1,C2190)),ISNUMBER(SEARCH('[1]Lookup for use classification'!$C$1,C2190)),ISNUMBER(SEARCH('[1]Lookup for use classification'!$D$1,C2190)),ISNUMBER(SEARCH('[1]Lookup for use classification'!$E$1,C2190))),'[1]Lookup for use classification'!$A$1,IF(ISNUMBER(SEARCH('[1]Lookup for use classification'!$B$2,C2190)),'[1]Lookup for use classification'!$A$2,IF(ISNUMBER(SEARCH('[1]Lookup for use classification'!$B$3,C2190)),'[1]Lookup for use classification'!$A$3,IF(OR(ISNUMBER(SEARCH('[1]Lookup for use classification'!$B$4,C2190)),ISNUMBER(SEARCH('[1]Lookup for use classification'!$C$4,C2190)),ISNUMBER(SEARCH('[1]Lookup for use classification'!$D$4,C2190)),ISNUMBER(SEARCH('[1]Lookup for use classification'!$E$4,C2190))),'[1]Lookup for use classification'!$A$4,IF(OR(ISNUMBER(SEARCH('[1]Lookup for use classification'!$B$5,C2190)),ISNUMBER(SEARCH('[1]Lookup for use classification'!$C$5,C2190)),ISNUMBER(SEARCH('[1]Lookup for use classification'!$D$5,C2190))),'[1]Lookup for use classification'!$A$5,IF(OR(ISNUMBER(SEARCH('[1]Lookup for use classification'!$B$7,C2190)),ISNUMBER(SEARCH('[1]Lookup for use classification'!$C$7,C2190)),ISNUMBER(SEARCH('[1]Lookup for use classification'!$D$7,C2190))),'[1]Lookup for use classification'!$A$7,IF(OR(ISNUMBER(SEARCH('[1]Lookup for use classification'!$B$9,C2190)),ISNUMBER(SEARCH('[1]Lookup for use classification'!$C$9,C2190)),ISNUMBER(SEARCH('[1]Lookup for use classification'!$D$9,C2190)),ISNUMBER(SEARCH('[1]Lookup for use classification'!$E$9,C2190)),ISNUMBER(SEARCH('[1]Lookup for use classification'!$F$9,C2190)),ISNUMBER(SEARCH('[1]Lookup for use classification'!$G$9,C2190)),ISNUMBER(SEARCH('[1]Lookup for use classification'!$H$9,C2190)),ISNUMBER(SEARCH('[1]Lookup for use classification'!$I$9,C2190)),ISNUMBER(SEARCH('[1]Lookup for use classification'!$J$9,C2190)),ISNUMBER(SEARCH('[1]Lookup for use classification'!$K$9,C2190))),'[1]Lookup for use classification'!$A$9,IF(OR(ISNUMBER(SEARCH('[1]Lookup for use classification'!$B$10,C2190)),ISNUMBER(SEARCH('[1]Lookup for use classification'!$C$10,C2190)),ISNUMBER(SEARCH('[1]Lookup for use classification'!$D$10,C2190)),ISNUMBER(SEARCH('[1]Lookup for use classification'!$E$10,C2190)),ISNUMBER(SEARCH('[1]Lookup for use classification'!$F$10,C2190)),ISNUMBER(SEARCH('[1]Lookup for use classification'!$G$10,C2190))),'[1]Lookup for use classification'!$A$10,IF(OR(ISNUMBER(SEARCH('[1]Lookup for use classification'!$B$11,C2190)),ISNUMBER(SEARCH('[1]Lookup for use classification'!$C$11,C2190))),'[1]Lookup for use classification'!$A$11,IF(OR(ISNUMBER(SEARCH('[1]Lookup for use classification'!$B$12,C2190)),ISNUMBER(SEARCH('[1]Lookup for use classification'!$C$12,C2190))),'[1]Lookup for use classification'!$A$12,IF(OR(ISNUMBER(SEARCH('[1]Lookup for use classification'!$B$13,C2190)),ISNUMBER(SEARCH('[1]Lookup for use classification'!$C$13,C2190)),ISNUMBER(SEARCH('[1]Lookup for use classification'!$D$13,C2190)),,ISNUMBER(SEARCH('[1]Lookup for use classification'!$C$13,C2190)),ISNUMBER(SEARCH('[1]Lookup for use classification'!$E$13,C2190))),'[1]Lookup for use classification'!$A$13,IF(OR(ISNUMBER(SEARCH('[1]Lookup for use classification'!$B$14,C2190)),ISNUMBER(SEARCH('[1]Lookup for use classification'!$C$14,C2190))),'[1]Lookup for use classification'!$A$14,"Other"))))))))))))</f>
        <v>Other</v>
      </c>
      <c r="E2190" s="245">
        <v>934</v>
      </c>
      <c r="F2190" s="224"/>
      <c r="G2190" s="224"/>
    </row>
    <row r="2191" spans="1:18" s="193" customFormat="1" hidden="1">
      <c r="A2191" s="187" t="s">
        <v>4480</v>
      </c>
      <c r="B2191" s="167" t="s">
        <v>6425</v>
      </c>
      <c r="C2191" s="244" t="s">
        <v>6308</v>
      </c>
      <c r="D2191" s="6" t="str">
        <f>IF(OR(ISNUMBER(SEARCH('[1]Lookup for use classification'!$B$1,C2191)),ISNUMBER(SEARCH('[1]Lookup for use classification'!$C$1,C2191)),ISNUMBER(SEARCH('[1]Lookup for use classification'!$D$1,C2191)),ISNUMBER(SEARCH('[1]Lookup for use classification'!$E$1,C2191))),'[1]Lookup for use classification'!$A$1,IF(ISNUMBER(SEARCH('[1]Lookup for use classification'!$B$2,C2191)),'[1]Lookup for use classification'!$A$2,IF(ISNUMBER(SEARCH('[1]Lookup for use classification'!$B$3,C2191)),'[1]Lookup for use classification'!$A$3,IF(OR(ISNUMBER(SEARCH('[1]Lookup for use classification'!$B$4,C2191)),ISNUMBER(SEARCH('[1]Lookup for use classification'!$C$4,C2191)),ISNUMBER(SEARCH('[1]Lookup for use classification'!$D$4,C2191)),ISNUMBER(SEARCH('[1]Lookup for use classification'!$E$4,C2191))),'[1]Lookup for use classification'!$A$4,IF(OR(ISNUMBER(SEARCH('[1]Lookup for use classification'!$B$5,C2191)),ISNUMBER(SEARCH('[1]Lookup for use classification'!$C$5,C2191)),ISNUMBER(SEARCH('[1]Lookup for use classification'!$D$5,C2191))),'[1]Lookup for use classification'!$A$5,IF(OR(ISNUMBER(SEARCH('[1]Lookup for use classification'!$B$7,C2191)),ISNUMBER(SEARCH('[1]Lookup for use classification'!$C$7,C2191)),ISNUMBER(SEARCH('[1]Lookup for use classification'!$D$7,C2191))),'[1]Lookup for use classification'!$A$7,IF(OR(ISNUMBER(SEARCH('[1]Lookup for use classification'!$B$9,C2191)),ISNUMBER(SEARCH('[1]Lookup for use classification'!$C$9,C2191)),ISNUMBER(SEARCH('[1]Lookup for use classification'!$D$9,C2191)),ISNUMBER(SEARCH('[1]Lookup for use classification'!$E$9,C2191)),ISNUMBER(SEARCH('[1]Lookup for use classification'!$F$9,C2191)),ISNUMBER(SEARCH('[1]Lookup for use classification'!$G$9,C2191)),ISNUMBER(SEARCH('[1]Lookup for use classification'!$H$9,C2191)),ISNUMBER(SEARCH('[1]Lookup for use classification'!$I$9,C2191)),ISNUMBER(SEARCH('[1]Lookup for use classification'!$J$9,C2191)),ISNUMBER(SEARCH('[1]Lookup for use classification'!$K$9,C2191))),'[1]Lookup for use classification'!$A$9,IF(OR(ISNUMBER(SEARCH('[1]Lookup for use classification'!$B$10,C2191)),ISNUMBER(SEARCH('[1]Lookup for use classification'!$C$10,C2191)),ISNUMBER(SEARCH('[1]Lookup for use classification'!$D$10,C2191)),ISNUMBER(SEARCH('[1]Lookup for use classification'!$E$10,C2191)),ISNUMBER(SEARCH('[1]Lookup for use classification'!$F$10,C2191)),ISNUMBER(SEARCH('[1]Lookup for use classification'!$G$10,C2191))),'[1]Lookup for use classification'!$A$10,IF(OR(ISNUMBER(SEARCH('[1]Lookup for use classification'!$B$11,C2191)),ISNUMBER(SEARCH('[1]Lookup for use classification'!$C$11,C2191))),'[1]Lookup for use classification'!$A$11,IF(OR(ISNUMBER(SEARCH('[1]Lookup for use classification'!$B$12,C2191)),ISNUMBER(SEARCH('[1]Lookup for use classification'!$C$12,C2191))),'[1]Lookup for use classification'!$A$12,IF(OR(ISNUMBER(SEARCH('[1]Lookup for use classification'!$B$13,C2191)),ISNUMBER(SEARCH('[1]Lookup for use classification'!$C$13,C2191)),ISNUMBER(SEARCH('[1]Lookup for use classification'!$D$13,C2191)),,ISNUMBER(SEARCH('[1]Lookup for use classification'!$C$13,C2191)),ISNUMBER(SEARCH('[1]Lookup for use classification'!$E$13,C2191))),'[1]Lookup for use classification'!$A$13,IF(OR(ISNUMBER(SEARCH('[1]Lookup for use classification'!$B$14,C2191)),ISNUMBER(SEARCH('[1]Lookup for use classification'!$C$14,C2191))),'[1]Lookup for use classification'!$A$14,"Other"))))))))))))</f>
        <v>Other</v>
      </c>
      <c r="E2191" s="245">
        <v>934</v>
      </c>
      <c r="F2191" s="224"/>
      <c r="G2191" s="224"/>
      <c r="H2191" s="162"/>
      <c r="I2191" s="162"/>
      <c r="J2191" s="165"/>
      <c r="K2191" s="165"/>
      <c r="L2191" s="165"/>
      <c r="M2191" s="165"/>
      <c r="N2191" s="165"/>
      <c r="O2191" s="165"/>
      <c r="P2191" s="165"/>
      <c r="Q2191" s="165"/>
      <c r="R2191" s="165"/>
    </row>
    <row r="2192" spans="1:18" hidden="1">
      <c r="A2192" s="187" t="s">
        <v>4480</v>
      </c>
      <c r="B2192" s="167" t="s">
        <v>6425</v>
      </c>
      <c r="C2192" s="244" t="s">
        <v>6311</v>
      </c>
      <c r="D2192" s="6" t="str">
        <f>IF(OR(ISNUMBER(SEARCH('[1]Lookup for use classification'!$B$1,C2192)),ISNUMBER(SEARCH('[1]Lookup for use classification'!$C$1,C2192)),ISNUMBER(SEARCH('[1]Lookup for use classification'!$D$1,C2192)),ISNUMBER(SEARCH('[1]Lookup for use classification'!$E$1,C2192))),'[1]Lookup for use classification'!$A$1,IF(ISNUMBER(SEARCH('[1]Lookup for use classification'!$B$2,C2192)),'[1]Lookup for use classification'!$A$2,IF(ISNUMBER(SEARCH('[1]Lookup for use classification'!$B$3,C2192)),'[1]Lookup for use classification'!$A$3,IF(OR(ISNUMBER(SEARCH('[1]Lookup for use classification'!$B$4,C2192)),ISNUMBER(SEARCH('[1]Lookup for use classification'!$C$4,C2192)),ISNUMBER(SEARCH('[1]Lookup for use classification'!$D$4,C2192)),ISNUMBER(SEARCH('[1]Lookup for use classification'!$E$4,C2192))),'[1]Lookup for use classification'!$A$4,IF(OR(ISNUMBER(SEARCH('[1]Lookup for use classification'!$B$5,C2192)),ISNUMBER(SEARCH('[1]Lookup for use classification'!$C$5,C2192)),ISNUMBER(SEARCH('[1]Lookup for use classification'!$D$5,C2192))),'[1]Lookup for use classification'!$A$5,IF(OR(ISNUMBER(SEARCH('[1]Lookup for use classification'!$B$7,C2192)),ISNUMBER(SEARCH('[1]Lookup for use classification'!$C$7,C2192)),ISNUMBER(SEARCH('[1]Lookup for use classification'!$D$7,C2192))),'[1]Lookup for use classification'!$A$7,IF(OR(ISNUMBER(SEARCH('[1]Lookup for use classification'!$B$9,C2192)),ISNUMBER(SEARCH('[1]Lookup for use classification'!$C$9,C2192)),ISNUMBER(SEARCH('[1]Lookup for use classification'!$D$9,C2192)),ISNUMBER(SEARCH('[1]Lookup for use classification'!$E$9,C2192)),ISNUMBER(SEARCH('[1]Lookup for use classification'!$F$9,C2192)),ISNUMBER(SEARCH('[1]Lookup for use classification'!$G$9,C2192)),ISNUMBER(SEARCH('[1]Lookup for use classification'!$H$9,C2192)),ISNUMBER(SEARCH('[1]Lookup for use classification'!$I$9,C2192)),ISNUMBER(SEARCH('[1]Lookup for use classification'!$J$9,C2192)),ISNUMBER(SEARCH('[1]Lookup for use classification'!$K$9,C2192))),'[1]Lookup for use classification'!$A$9,IF(OR(ISNUMBER(SEARCH('[1]Lookup for use classification'!$B$10,C2192)),ISNUMBER(SEARCH('[1]Lookup for use classification'!$C$10,C2192)),ISNUMBER(SEARCH('[1]Lookup for use classification'!$D$10,C2192)),ISNUMBER(SEARCH('[1]Lookup for use classification'!$E$10,C2192)),ISNUMBER(SEARCH('[1]Lookup for use classification'!$F$10,C2192)),ISNUMBER(SEARCH('[1]Lookup for use classification'!$G$10,C2192))),'[1]Lookup for use classification'!$A$10,IF(OR(ISNUMBER(SEARCH('[1]Lookup for use classification'!$B$11,C2192)),ISNUMBER(SEARCH('[1]Lookup for use classification'!$C$11,C2192))),'[1]Lookup for use classification'!$A$11,IF(OR(ISNUMBER(SEARCH('[1]Lookup for use classification'!$B$12,C2192)),ISNUMBER(SEARCH('[1]Lookup for use classification'!$C$12,C2192))),'[1]Lookup for use classification'!$A$12,IF(OR(ISNUMBER(SEARCH('[1]Lookup for use classification'!$B$13,C2192)),ISNUMBER(SEARCH('[1]Lookup for use classification'!$C$13,C2192)),ISNUMBER(SEARCH('[1]Lookup for use classification'!$D$13,C2192)),,ISNUMBER(SEARCH('[1]Lookup for use classification'!$C$13,C2192)),ISNUMBER(SEARCH('[1]Lookup for use classification'!$E$13,C2192))),'[1]Lookup for use classification'!$A$13,IF(OR(ISNUMBER(SEARCH('[1]Lookup for use classification'!$B$14,C2192)),ISNUMBER(SEARCH('[1]Lookup for use classification'!$C$14,C2192))),'[1]Lookup for use classification'!$A$14,"Other"))))))))))))</f>
        <v>Other</v>
      </c>
      <c r="E2192" s="245">
        <v>934</v>
      </c>
      <c r="F2192" s="224"/>
      <c r="G2192" s="224"/>
    </row>
    <row r="2193" spans="1:7" hidden="1">
      <c r="A2193" s="187" t="s">
        <v>4480</v>
      </c>
      <c r="B2193" s="167" t="s">
        <v>6425</v>
      </c>
      <c r="C2193" s="244" t="s">
        <v>6307</v>
      </c>
      <c r="D2193" s="6" t="str">
        <f>IF(OR(ISNUMBER(SEARCH('[1]Lookup for use classification'!$B$1,C2193)),ISNUMBER(SEARCH('[1]Lookup for use classification'!$C$1,C2193)),ISNUMBER(SEARCH('[1]Lookup for use classification'!$D$1,C2193)),ISNUMBER(SEARCH('[1]Lookup for use classification'!$E$1,C2193))),'[1]Lookup for use classification'!$A$1,IF(ISNUMBER(SEARCH('[1]Lookup for use classification'!$B$2,C2193)),'[1]Lookup for use classification'!$A$2,IF(ISNUMBER(SEARCH('[1]Lookup for use classification'!$B$3,C2193)),'[1]Lookup for use classification'!$A$3,IF(OR(ISNUMBER(SEARCH('[1]Lookup for use classification'!$B$4,C2193)),ISNUMBER(SEARCH('[1]Lookup for use classification'!$C$4,C2193)),ISNUMBER(SEARCH('[1]Lookup for use classification'!$D$4,C2193)),ISNUMBER(SEARCH('[1]Lookup for use classification'!$E$4,C2193))),'[1]Lookup for use classification'!$A$4,IF(OR(ISNUMBER(SEARCH('[1]Lookup for use classification'!$B$5,C2193)),ISNUMBER(SEARCH('[1]Lookup for use classification'!$C$5,C2193)),ISNUMBER(SEARCH('[1]Lookup for use classification'!$D$5,C2193))),'[1]Lookup for use classification'!$A$5,IF(OR(ISNUMBER(SEARCH('[1]Lookup for use classification'!$B$7,C2193)),ISNUMBER(SEARCH('[1]Lookup for use classification'!$C$7,C2193)),ISNUMBER(SEARCH('[1]Lookup for use classification'!$D$7,C2193))),'[1]Lookup for use classification'!$A$7,IF(OR(ISNUMBER(SEARCH('[1]Lookup for use classification'!$B$9,C2193)),ISNUMBER(SEARCH('[1]Lookup for use classification'!$C$9,C2193)),ISNUMBER(SEARCH('[1]Lookup for use classification'!$D$9,C2193)),ISNUMBER(SEARCH('[1]Lookup for use classification'!$E$9,C2193)),ISNUMBER(SEARCH('[1]Lookup for use classification'!$F$9,C2193)),ISNUMBER(SEARCH('[1]Lookup for use classification'!$G$9,C2193)),ISNUMBER(SEARCH('[1]Lookup for use classification'!$H$9,C2193)),ISNUMBER(SEARCH('[1]Lookup for use classification'!$I$9,C2193)),ISNUMBER(SEARCH('[1]Lookup for use classification'!$J$9,C2193)),ISNUMBER(SEARCH('[1]Lookup for use classification'!$K$9,C2193))),'[1]Lookup for use classification'!$A$9,IF(OR(ISNUMBER(SEARCH('[1]Lookup for use classification'!$B$10,C2193)),ISNUMBER(SEARCH('[1]Lookup for use classification'!$C$10,C2193)),ISNUMBER(SEARCH('[1]Lookup for use classification'!$D$10,C2193)),ISNUMBER(SEARCH('[1]Lookup for use classification'!$E$10,C2193)),ISNUMBER(SEARCH('[1]Lookup for use classification'!$F$10,C2193)),ISNUMBER(SEARCH('[1]Lookup for use classification'!$G$10,C2193))),'[1]Lookup for use classification'!$A$10,IF(OR(ISNUMBER(SEARCH('[1]Lookup for use classification'!$B$11,C2193)),ISNUMBER(SEARCH('[1]Lookup for use classification'!$C$11,C2193))),'[1]Lookup for use classification'!$A$11,IF(OR(ISNUMBER(SEARCH('[1]Lookup for use classification'!$B$12,C2193)),ISNUMBER(SEARCH('[1]Lookup for use classification'!$C$12,C2193))),'[1]Lookup for use classification'!$A$12,IF(OR(ISNUMBER(SEARCH('[1]Lookup for use classification'!$B$13,C2193)),ISNUMBER(SEARCH('[1]Lookup for use classification'!$C$13,C2193)),ISNUMBER(SEARCH('[1]Lookup for use classification'!$D$13,C2193)),,ISNUMBER(SEARCH('[1]Lookup for use classification'!$C$13,C2193)),ISNUMBER(SEARCH('[1]Lookup for use classification'!$E$13,C2193))),'[1]Lookup for use classification'!$A$13,IF(OR(ISNUMBER(SEARCH('[1]Lookup for use classification'!$B$14,C2193)),ISNUMBER(SEARCH('[1]Lookup for use classification'!$C$14,C2193))),'[1]Lookup for use classification'!$A$14,"Other"))))))))))))</f>
        <v>Other</v>
      </c>
      <c r="E2193" s="245">
        <v>934</v>
      </c>
      <c r="F2193" s="224"/>
      <c r="G2193" s="224"/>
    </row>
    <row r="2194" spans="1:7" hidden="1">
      <c r="A2194" s="187" t="s">
        <v>4480</v>
      </c>
      <c r="B2194" s="167" t="s">
        <v>6425</v>
      </c>
      <c r="C2194" s="244" t="s">
        <v>6306</v>
      </c>
      <c r="D2194" s="6" t="str">
        <f>IF(OR(ISNUMBER(SEARCH('[1]Lookup for use classification'!$B$1,C2194)),ISNUMBER(SEARCH('[1]Lookup for use classification'!$C$1,C2194)),ISNUMBER(SEARCH('[1]Lookup for use classification'!$D$1,C2194)),ISNUMBER(SEARCH('[1]Lookup for use classification'!$E$1,C2194))),'[1]Lookup for use classification'!$A$1,IF(ISNUMBER(SEARCH('[1]Lookup for use classification'!$B$2,C2194)),'[1]Lookup for use classification'!$A$2,IF(ISNUMBER(SEARCH('[1]Lookup for use classification'!$B$3,C2194)),'[1]Lookup for use classification'!$A$3,IF(OR(ISNUMBER(SEARCH('[1]Lookup for use classification'!$B$4,C2194)),ISNUMBER(SEARCH('[1]Lookup for use classification'!$C$4,C2194)),ISNUMBER(SEARCH('[1]Lookup for use classification'!$D$4,C2194)),ISNUMBER(SEARCH('[1]Lookup for use classification'!$E$4,C2194))),'[1]Lookup for use classification'!$A$4,IF(OR(ISNUMBER(SEARCH('[1]Lookup for use classification'!$B$5,C2194)),ISNUMBER(SEARCH('[1]Lookup for use classification'!$C$5,C2194)),ISNUMBER(SEARCH('[1]Lookup for use classification'!$D$5,C2194))),'[1]Lookup for use classification'!$A$5,IF(OR(ISNUMBER(SEARCH('[1]Lookup for use classification'!$B$7,C2194)),ISNUMBER(SEARCH('[1]Lookup for use classification'!$C$7,C2194)),ISNUMBER(SEARCH('[1]Lookup for use classification'!$D$7,C2194))),'[1]Lookup for use classification'!$A$7,IF(OR(ISNUMBER(SEARCH('[1]Lookup for use classification'!$B$9,C2194)),ISNUMBER(SEARCH('[1]Lookup for use classification'!$C$9,C2194)),ISNUMBER(SEARCH('[1]Lookup for use classification'!$D$9,C2194)),ISNUMBER(SEARCH('[1]Lookup for use classification'!$E$9,C2194)),ISNUMBER(SEARCH('[1]Lookup for use classification'!$F$9,C2194)),ISNUMBER(SEARCH('[1]Lookup for use classification'!$G$9,C2194)),ISNUMBER(SEARCH('[1]Lookup for use classification'!$H$9,C2194)),ISNUMBER(SEARCH('[1]Lookup for use classification'!$I$9,C2194)),ISNUMBER(SEARCH('[1]Lookup for use classification'!$J$9,C2194)),ISNUMBER(SEARCH('[1]Lookup for use classification'!$K$9,C2194))),'[1]Lookup for use classification'!$A$9,IF(OR(ISNUMBER(SEARCH('[1]Lookup for use classification'!$B$10,C2194)),ISNUMBER(SEARCH('[1]Lookup for use classification'!$C$10,C2194)),ISNUMBER(SEARCH('[1]Lookup for use classification'!$D$10,C2194)),ISNUMBER(SEARCH('[1]Lookup for use classification'!$E$10,C2194)),ISNUMBER(SEARCH('[1]Lookup for use classification'!$F$10,C2194)),ISNUMBER(SEARCH('[1]Lookup for use classification'!$G$10,C2194))),'[1]Lookup for use classification'!$A$10,IF(OR(ISNUMBER(SEARCH('[1]Lookup for use classification'!$B$11,C2194)),ISNUMBER(SEARCH('[1]Lookup for use classification'!$C$11,C2194))),'[1]Lookup for use classification'!$A$11,IF(OR(ISNUMBER(SEARCH('[1]Lookup for use classification'!$B$12,C2194)),ISNUMBER(SEARCH('[1]Lookup for use classification'!$C$12,C2194))),'[1]Lookup for use classification'!$A$12,IF(OR(ISNUMBER(SEARCH('[1]Lookup for use classification'!$B$13,C2194)),ISNUMBER(SEARCH('[1]Lookup for use classification'!$C$13,C2194)),ISNUMBER(SEARCH('[1]Lookup for use classification'!$D$13,C2194)),,ISNUMBER(SEARCH('[1]Lookup for use classification'!$C$13,C2194)),ISNUMBER(SEARCH('[1]Lookup for use classification'!$E$13,C2194))),'[1]Lookup for use classification'!$A$13,IF(OR(ISNUMBER(SEARCH('[1]Lookup for use classification'!$B$14,C2194)),ISNUMBER(SEARCH('[1]Lookup for use classification'!$C$14,C2194))),'[1]Lookup for use classification'!$A$14,"Other"))))))))))))</f>
        <v>Other</v>
      </c>
      <c r="E2194" s="245">
        <v>934</v>
      </c>
      <c r="F2194" s="224"/>
      <c r="G2194" s="224"/>
    </row>
    <row r="2195" spans="1:7" hidden="1">
      <c r="A2195" s="187" t="s">
        <v>4480</v>
      </c>
      <c r="B2195" s="167" t="s">
        <v>6425</v>
      </c>
      <c r="C2195" s="244" t="s">
        <v>6424</v>
      </c>
      <c r="D2195" s="6" t="str">
        <f>IF(OR(ISNUMBER(SEARCH('[1]Lookup for use classification'!$B$1,C2195)),ISNUMBER(SEARCH('[1]Lookup for use classification'!$C$1,C2195)),ISNUMBER(SEARCH('[1]Lookup for use classification'!$D$1,C2195)),ISNUMBER(SEARCH('[1]Lookup for use classification'!$E$1,C2195))),'[1]Lookup for use classification'!$A$1,IF(ISNUMBER(SEARCH('[1]Lookup for use classification'!$B$2,C2195)),'[1]Lookup for use classification'!$A$2,IF(ISNUMBER(SEARCH('[1]Lookup for use classification'!$B$3,C2195)),'[1]Lookup for use classification'!$A$3,IF(OR(ISNUMBER(SEARCH('[1]Lookup for use classification'!$B$4,C2195)),ISNUMBER(SEARCH('[1]Lookup for use classification'!$C$4,C2195)),ISNUMBER(SEARCH('[1]Lookup for use classification'!$D$4,C2195)),ISNUMBER(SEARCH('[1]Lookup for use classification'!$E$4,C2195))),'[1]Lookup for use classification'!$A$4,IF(OR(ISNUMBER(SEARCH('[1]Lookup for use classification'!$B$5,C2195)),ISNUMBER(SEARCH('[1]Lookup for use classification'!$C$5,C2195)),ISNUMBER(SEARCH('[1]Lookup for use classification'!$D$5,C2195))),'[1]Lookup for use classification'!$A$5,IF(OR(ISNUMBER(SEARCH('[1]Lookup for use classification'!$B$7,C2195)),ISNUMBER(SEARCH('[1]Lookup for use classification'!$C$7,C2195)),ISNUMBER(SEARCH('[1]Lookup for use classification'!$D$7,C2195))),'[1]Lookup for use classification'!$A$7,IF(OR(ISNUMBER(SEARCH('[1]Lookup for use classification'!$B$9,C2195)),ISNUMBER(SEARCH('[1]Lookup for use classification'!$C$9,C2195)),ISNUMBER(SEARCH('[1]Lookup for use classification'!$D$9,C2195)),ISNUMBER(SEARCH('[1]Lookup for use classification'!$E$9,C2195)),ISNUMBER(SEARCH('[1]Lookup for use classification'!$F$9,C2195)),ISNUMBER(SEARCH('[1]Lookup for use classification'!$G$9,C2195)),ISNUMBER(SEARCH('[1]Lookup for use classification'!$H$9,C2195)),ISNUMBER(SEARCH('[1]Lookup for use classification'!$I$9,C2195)),ISNUMBER(SEARCH('[1]Lookup for use classification'!$J$9,C2195)),ISNUMBER(SEARCH('[1]Lookup for use classification'!$K$9,C2195))),'[1]Lookup for use classification'!$A$9,IF(OR(ISNUMBER(SEARCH('[1]Lookup for use classification'!$B$10,C2195)),ISNUMBER(SEARCH('[1]Lookup for use classification'!$C$10,C2195)),ISNUMBER(SEARCH('[1]Lookup for use classification'!$D$10,C2195)),ISNUMBER(SEARCH('[1]Lookup for use classification'!$E$10,C2195)),ISNUMBER(SEARCH('[1]Lookup for use classification'!$F$10,C2195)),ISNUMBER(SEARCH('[1]Lookup for use classification'!$G$10,C2195))),'[1]Lookup for use classification'!$A$10,IF(OR(ISNUMBER(SEARCH('[1]Lookup for use classification'!$B$11,C2195)),ISNUMBER(SEARCH('[1]Lookup for use classification'!$C$11,C2195))),'[1]Lookup for use classification'!$A$11,IF(OR(ISNUMBER(SEARCH('[1]Lookup for use classification'!$B$12,C2195)),ISNUMBER(SEARCH('[1]Lookup for use classification'!$C$12,C2195))),'[1]Lookup for use classification'!$A$12,IF(OR(ISNUMBER(SEARCH('[1]Lookup for use classification'!$B$13,C2195)),ISNUMBER(SEARCH('[1]Lookup for use classification'!$C$13,C2195)),ISNUMBER(SEARCH('[1]Lookup for use classification'!$D$13,C2195)),,ISNUMBER(SEARCH('[1]Lookup for use classification'!$C$13,C2195)),ISNUMBER(SEARCH('[1]Lookup for use classification'!$E$13,C2195))),'[1]Lookup for use classification'!$A$13,IF(OR(ISNUMBER(SEARCH('[1]Lookup for use classification'!$B$14,C2195)),ISNUMBER(SEARCH('[1]Lookup for use classification'!$C$14,C2195))),'[1]Lookup for use classification'!$A$14,"Other"))))))))))))</f>
        <v>Other</v>
      </c>
      <c r="E2195" s="245">
        <v>946</v>
      </c>
      <c r="F2195" s="224"/>
      <c r="G2195" s="224"/>
    </row>
    <row r="2196" spans="1:7" hidden="1">
      <c r="A2196" s="187" t="s">
        <v>4480</v>
      </c>
      <c r="B2196" s="167" t="s">
        <v>6425</v>
      </c>
      <c r="C2196" s="244" t="s">
        <v>6253</v>
      </c>
      <c r="D2196" s="6" t="str">
        <f>IF(OR(ISNUMBER(SEARCH('[1]Lookup for use classification'!$B$1,C2196)),ISNUMBER(SEARCH('[1]Lookup for use classification'!$C$1,C2196)),ISNUMBER(SEARCH('[1]Lookup for use classification'!$D$1,C2196)),ISNUMBER(SEARCH('[1]Lookup for use classification'!$E$1,C2196))),'[1]Lookup for use classification'!$A$1,IF(ISNUMBER(SEARCH('[1]Lookup for use classification'!$B$2,C2196)),'[1]Lookup for use classification'!$A$2,IF(ISNUMBER(SEARCH('[1]Lookup for use classification'!$B$3,C2196)),'[1]Lookup for use classification'!$A$3,IF(OR(ISNUMBER(SEARCH('[1]Lookup for use classification'!$B$4,C2196)),ISNUMBER(SEARCH('[1]Lookup for use classification'!$C$4,C2196)),ISNUMBER(SEARCH('[1]Lookup for use classification'!$D$4,C2196)),ISNUMBER(SEARCH('[1]Lookup for use classification'!$E$4,C2196))),'[1]Lookup for use classification'!$A$4,IF(OR(ISNUMBER(SEARCH('[1]Lookup for use classification'!$B$5,C2196)),ISNUMBER(SEARCH('[1]Lookup for use classification'!$C$5,C2196)),ISNUMBER(SEARCH('[1]Lookup for use classification'!$D$5,C2196))),'[1]Lookup for use classification'!$A$5,IF(OR(ISNUMBER(SEARCH('[1]Lookup for use classification'!$B$7,C2196)),ISNUMBER(SEARCH('[1]Lookup for use classification'!$C$7,C2196)),ISNUMBER(SEARCH('[1]Lookup for use classification'!$D$7,C2196))),'[1]Lookup for use classification'!$A$7,IF(OR(ISNUMBER(SEARCH('[1]Lookup for use classification'!$B$9,C2196)),ISNUMBER(SEARCH('[1]Lookup for use classification'!$C$9,C2196)),ISNUMBER(SEARCH('[1]Lookup for use classification'!$D$9,C2196)),ISNUMBER(SEARCH('[1]Lookup for use classification'!$E$9,C2196)),ISNUMBER(SEARCH('[1]Lookup for use classification'!$F$9,C2196)),ISNUMBER(SEARCH('[1]Lookup for use classification'!$G$9,C2196)),ISNUMBER(SEARCH('[1]Lookup for use classification'!$H$9,C2196)),ISNUMBER(SEARCH('[1]Lookup for use classification'!$I$9,C2196)),ISNUMBER(SEARCH('[1]Lookup for use classification'!$J$9,C2196)),ISNUMBER(SEARCH('[1]Lookup for use classification'!$K$9,C2196))),'[1]Lookup for use classification'!$A$9,IF(OR(ISNUMBER(SEARCH('[1]Lookup for use classification'!$B$10,C2196)),ISNUMBER(SEARCH('[1]Lookup for use classification'!$C$10,C2196)),ISNUMBER(SEARCH('[1]Lookup for use classification'!$D$10,C2196)),ISNUMBER(SEARCH('[1]Lookup for use classification'!$E$10,C2196)),ISNUMBER(SEARCH('[1]Lookup for use classification'!$F$10,C2196)),ISNUMBER(SEARCH('[1]Lookup for use classification'!$G$10,C2196))),'[1]Lookup for use classification'!$A$10,IF(OR(ISNUMBER(SEARCH('[1]Lookup for use classification'!$B$11,C2196)),ISNUMBER(SEARCH('[1]Lookup for use classification'!$C$11,C2196))),'[1]Lookup for use classification'!$A$11,IF(OR(ISNUMBER(SEARCH('[1]Lookup for use classification'!$B$12,C2196)),ISNUMBER(SEARCH('[1]Lookup for use classification'!$C$12,C2196))),'[1]Lookup for use classification'!$A$12,IF(OR(ISNUMBER(SEARCH('[1]Lookup for use classification'!$B$13,C2196)),ISNUMBER(SEARCH('[1]Lookup for use classification'!$C$13,C2196)),ISNUMBER(SEARCH('[1]Lookup for use classification'!$D$13,C2196)),,ISNUMBER(SEARCH('[1]Lookup for use classification'!$C$13,C2196)),ISNUMBER(SEARCH('[1]Lookup for use classification'!$E$13,C2196))),'[1]Lookup for use classification'!$A$13,IF(OR(ISNUMBER(SEARCH('[1]Lookup for use classification'!$B$14,C2196)),ISNUMBER(SEARCH('[1]Lookup for use classification'!$C$14,C2196))),'[1]Lookup for use classification'!$A$14,"Other"))))))))))))</f>
        <v>Other</v>
      </c>
      <c r="E2196" s="245">
        <v>1060</v>
      </c>
      <c r="F2196" s="224"/>
      <c r="G2196" s="224"/>
    </row>
    <row r="2197" spans="1:7" hidden="1">
      <c r="A2197" s="187" t="s">
        <v>4480</v>
      </c>
      <c r="B2197" s="167" t="s">
        <v>6425</v>
      </c>
      <c r="C2197" s="244" t="s">
        <v>6241</v>
      </c>
      <c r="D2197" s="6" t="str">
        <f>IF(OR(ISNUMBER(SEARCH('[1]Lookup for use classification'!$B$1,C2197)),ISNUMBER(SEARCH('[1]Lookup for use classification'!$C$1,C2197)),ISNUMBER(SEARCH('[1]Lookup for use classification'!$D$1,C2197)),ISNUMBER(SEARCH('[1]Lookup for use classification'!$E$1,C2197))),'[1]Lookup for use classification'!$A$1,IF(ISNUMBER(SEARCH('[1]Lookup for use classification'!$B$2,C2197)),'[1]Lookup for use classification'!$A$2,IF(ISNUMBER(SEARCH('[1]Lookup for use classification'!$B$3,C2197)),'[1]Lookup for use classification'!$A$3,IF(OR(ISNUMBER(SEARCH('[1]Lookup for use classification'!$B$4,C2197)),ISNUMBER(SEARCH('[1]Lookup for use classification'!$C$4,C2197)),ISNUMBER(SEARCH('[1]Lookup for use classification'!$D$4,C2197)),ISNUMBER(SEARCH('[1]Lookup for use classification'!$E$4,C2197))),'[1]Lookup for use classification'!$A$4,IF(OR(ISNUMBER(SEARCH('[1]Lookup for use classification'!$B$5,C2197)),ISNUMBER(SEARCH('[1]Lookup for use classification'!$C$5,C2197)),ISNUMBER(SEARCH('[1]Lookup for use classification'!$D$5,C2197))),'[1]Lookup for use classification'!$A$5,IF(OR(ISNUMBER(SEARCH('[1]Lookup for use classification'!$B$7,C2197)),ISNUMBER(SEARCH('[1]Lookup for use classification'!$C$7,C2197)),ISNUMBER(SEARCH('[1]Lookup for use classification'!$D$7,C2197))),'[1]Lookup for use classification'!$A$7,IF(OR(ISNUMBER(SEARCH('[1]Lookup for use classification'!$B$9,C2197)),ISNUMBER(SEARCH('[1]Lookup for use classification'!$C$9,C2197)),ISNUMBER(SEARCH('[1]Lookup for use classification'!$D$9,C2197)),ISNUMBER(SEARCH('[1]Lookup for use classification'!$E$9,C2197)),ISNUMBER(SEARCH('[1]Lookup for use classification'!$F$9,C2197)),ISNUMBER(SEARCH('[1]Lookup for use classification'!$G$9,C2197)),ISNUMBER(SEARCH('[1]Lookup for use classification'!$H$9,C2197)),ISNUMBER(SEARCH('[1]Lookup for use classification'!$I$9,C2197)),ISNUMBER(SEARCH('[1]Lookup for use classification'!$J$9,C2197)),ISNUMBER(SEARCH('[1]Lookup for use classification'!$K$9,C2197))),'[1]Lookup for use classification'!$A$9,IF(OR(ISNUMBER(SEARCH('[1]Lookup for use classification'!$B$10,C2197)),ISNUMBER(SEARCH('[1]Lookup for use classification'!$C$10,C2197)),ISNUMBER(SEARCH('[1]Lookup for use classification'!$D$10,C2197)),ISNUMBER(SEARCH('[1]Lookup for use classification'!$E$10,C2197)),ISNUMBER(SEARCH('[1]Lookup for use classification'!$F$10,C2197)),ISNUMBER(SEARCH('[1]Lookup for use classification'!$G$10,C2197))),'[1]Lookup for use classification'!$A$10,IF(OR(ISNUMBER(SEARCH('[1]Lookup for use classification'!$B$11,C2197)),ISNUMBER(SEARCH('[1]Lookup for use classification'!$C$11,C2197))),'[1]Lookup for use classification'!$A$11,IF(OR(ISNUMBER(SEARCH('[1]Lookup for use classification'!$B$12,C2197)),ISNUMBER(SEARCH('[1]Lookup for use classification'!$C$12,C2197))),'[1]Lookup for use classification'!$A$12,IF(OR(ISNUMBER(SEARCH('[1]Lookup for use classification'!$B$13,C2197)),ISNUMBER(SEARCH('[1]Lookup for use classification'!$C$13,C2197)),ISNUMBER(SEARCH('[1]Lookup for use classification'!$D$13,C2197)),,ISNUMBER(SEARCH('[1]Lookup for use classification'!$C$13,C2197)),ISNUMBER(SEARCH('[1]Lookup for use classification'!$E$13,C2197))),'[1]Lookup for use classification'!$A$13,IF(OR(ISNUMBER(SEARCH('[1]Lookup for use classification'!$B$14,C2197)),ISNUMBER(SEARCH('[1]Lookup for use classification'!$C$14,C2197))),'[1]Lookup for use classification'!$A$14,"Other"))))))))))))</f>
        <v>Other</v>
      </c>
      <c r="E2197" s="245">
        <v>1087</v>
      </c>
      <c r="F2197" s="224"/>
      <c r="G2197" s="224"/>
    </row>
    <row r="2198" spans="1:7" hidden="1">
      <c r="A2198" s="187" t="s">
        <v>4480</v>
      </c>
      <c r="B2198" s="167" t="s">
        <v>6425</v>
      </c>
      <c r="C2198" s="244" t="s">
        <v>6260</v>
      </c>
      <c r="D2198" s="6" t="str">
        <f>IF(OR(ISNUMBER(SEARCH('[1]Lookup for use classification'!$B$1,C2198)),ISNUMBER(SEARCH('[1]Lookup for use classification'!$C$1,C2198)),ISNUMBER(SEARCH('[1]Lookup for use classification'!$D$1,C2198)),ISNUMBER(SEARCH('[1]Lookup for use classification'!$E$1,C2198))),'[1]Lookup for use classification'!$A$1,IF(ISNUMBER(SEARCH('[1]Lookup for use classification'!$B$2,C2198)),'[1]Lookup for use classification'!$A$2,IF(ISNUMBER(SEARCH('[1]Lookup for use classification'!$B$3,C2198)),'[1]Lookup for use classification'!$A$3,IF(OR(ISNUMBER(SEARCH('[1]Lookup for use classification'!$B$4,C2198)),ISNUMBER(SEARCH('[1]Lookup for use classification'!$C$4,C2198)),ISNUMBER(SEARCH('[1]Lookup for use classification'!$D$4,C2198)),ISNUMBER(SEARCH('[1]Lookup for use classification'!$E$4,C2198))),'[1]Lookup for use classification'!$A$4,IF(OR(ISNUMBER(SEARCH('[1]Lookup for use classification'!$B$5,C2198)),ISNUMBER(SEARCH('[1]Lookup for use classification'!$C$5,C2198)),ISNUMBER(SEARCH('[1]Lookup for use classification'!$D$5,C2198))),'[1]Lookup for use classification'!$A$5,IF(OR(ISNUMBER(SEARCH('[1]Lookup for use classification'!$B$7,C2198)),ISNUMBER(SEARCH('[1]Lookup for use classification'!$C$7,C2198)),ISNUMBER(SEARCH('[1]Lookup for use classification'!$D$7,C2198))),'[1]Lookup for use classification'!$A$7,IF(OR(ISNUMBER(SEARCH('[1]Lookup for use classification'!$B$9,C2198)),ISNUMBER(SEARCH('[1]Lookup for use classification'!$C$9,C2198)),ISNUMBER(SEARCH('[1]Lookup for use classification'!$D$9,C2198)),ISNUMBER(SEARCH('[1]Lookup for use classification'!$E$9,C2198)),ISNUMBER(SEARCH('[1]Lookup for use classification'!$F$9,C2198)),ISNUMBER(SEARCH('[1]Lookup for use classification'!$G$9,C2198)),ISNUMBER(SEARCH('[1]Lookup for use classification'!$H$9,C2198)),ISNUMBER(SEARCH('[1]Lookup for use classification'!$I$9,C2198)),ISNUMBER(SEARCH('[1]Lookup for use classification'!$J$9,C2198)),ISNUMBER(SEARCH('[1]Lookup for use classification'!$K$9,C2198))),'[1]Lookup for use classification'!$A$9,IF(OR(ISNUMBER(SEARCH('[1]Lookup for use classification'!$B$10,C2198)),ISNUMBER(SEARCH('[1]Lookup for use classification'!$C$10,C2198)),ISNUMBER(SEARCH('[1]Lookup for use classification'!$D$10,C2198)),ISNUMBER(SEARCH('[1]Lookup for use classification'!$E$10,C2198)),ISNUMBER(SEARCH('[1]Lookup for use classification'!$F$10,C2198)),ISNUMBER(SEARCH('[1]Lookup for use classification'!$G$10,C2198))),'[1]Lookup for use classification'!$A$10,IF(OR(ISNUMBER(SEARCH('[1]Lookup for use classification'!$B$11,C2198)),ISNUMBER(SEARCH('[1]Lookup for use classification'!$C$11,C2198))),'[1]Lookup for use classification'!$A$11,IF(OR(ISNUMBER(SEARCH('[1]Lookup for use classification'!$B$12,C2198)),ISNUMBER(SEARCH('[1]Lookup for use classification'!$C$12,C2198))),'[1]Lookup for use classification'!$A$12,IF(OR(ISNUMBER(SEARCH('[1]Lookup for use classification'!$B$13,C2198)),ISNUMBER(SEARCH('[1]Lookup for use classification'!$C$13,C2198)),ISNUMBER(SEARCH('[1]Lookup for use classification'!$D$13,C2198)),,ISNUMBER(SEARCH('[1]Lookup for use classification'!$C$13,C2198)),ISNUMBER(SEARCH('[1]Lookup for use classification'!$E$13,C2198))),'[1]Lookup for use classification'!$A$13,IF(OR(ISNUMBER(SEARCH('[1]Lookup for use classification'!$B$14,C2198)),ISNUMBER(SEARCH('[1]Lookup for use classification'!$C$14,C2198))),'[1]Lookup for use classification'!$A$14,"Other"))))))))))))</f>
        <v>Other</v>
      </c>
      <c r="E2198" s="245">
        <v>1200</v>
      </c>
      <c r="F2198" s="224"/>
      <c r="G2198" s="224"/>
    </row>
    <row r="2199" spans="1:7" hidden="1">
      <c r="A2199" s="187" t="s">
        <v>4480</v>
      </c>
      <c r="B2199" s="167" t="s">
        <v>6425</v>
      </c>
      <c r="C2199" s="244" t="s">
        <v>6407</v>
      </c>
      <c r="D2199" s="6" t="str">
        <f>IF(OR(ISNUMBER(SEARCH('[1]Lookup for use classification'!$B$1,C2199)),ISNUMBER(SEARCH('[1]Lookup for use classification'!$C$1,C2199)),ISNUMBER(SEARCH('[1]Lookup for use classification'!$D$1,C2199)),ISNUMBER(SEARCH('[1]Lookup for use classification'!$E$1,C2199))),'[1]Lookup for use classification'!$A$1,IF(ISNUMBER(SEARCH('[1]Lookup for use classification'!$B$2,C2199)),'[1]Lookup for use classification'!$A$2,IF(ISNUMBER(SEARCH('[1]Lookup for use classification'!$B$3,C2199)),'[1]Lookup for use classification'!$A$3,IF(OR(ISNUMBER(SEARCH('[1]Lookup for use classification'!$B$4,C2199)),ISNUMBER(SEARCH('[1]Lookup for use classification'!$C$4,C2199)),ISNUMBER(SEARCH('[1]Lookup for use classification'!$D$4,C2199)),ISNUMBER(SEARCH('[1]Lookup for use classification'!$E$4,C2199))),'[1]Lookup for use classification'!$A$4,IF(OR(ISNUMBER(SEARCH('[1]Lookup for use classification'!$B$5,C2199)),ISNUMBER(SEARCH('[1]Lookup for use classification'!$C$5,C2199)),ISNUMBER(SEARCH('[1]Lookup for use classification'!$D$5,C2199))),'[1]Lookup for use classification'!$A$5,IF(OR(ISNUMBER(SEARCH('[1]Lookup for use classification'!$B$7,C2199)),ISNUMBER(SEARCH('[1]Lookup for use classification'!$C$7,C2199)),ISNUMBER(SEARCH('[1]Lookup for use classification'!$D$7,C2199))),'[1]Lookup for use classification'!$A$7,IF(OR(ISNUMBER(SEARCH('[1]Lookup for use classification'!$B$9,C2199)),ISNUMBER(SEARCH('[1]Lookup for use classification'!$C$9,C2199)),ISNUMBER(SEARCH('[1]Lookup for use classification'!$D$9,C2199)),ISNUMBER(SEARCH('[1]Lookup for use classification'!$E$9,C2199)),ISNUMBER(SEARCH('[1]Lookup for use classification'!$F$9,C2199)),ISNUMBER(SEARCH('[1]Lookup for use classification'!$G$9,C2199)),ISNUMBER(SEARCH('[1]Lookup for use classification'!$H$9,C2199)),ISNUMBER(SEARCH('[1]Lookup for use classification'!$I$9,C2199)),ISNUMBER(SEARCH('[1]Lookup for use classification'!$J$9,C2199)),ISNUMBER(SEARCH('[1]Lookup for use classification'!$K$9,C2199))),'[1]Lookup for use classification'!$A$9,IF(OR(ISNUMBER(SEARCH('[1]Lookup for use classification'!$B$10,C2199)),ISNUMBER(SEARCH('[1]Lookup for use classification'!$C$10,C2199)),ISNUMBER(SEARCH('[1]Lookup for use classification'!$D$10,C2199)),ISNUMBER(SEARCH('[1]Lookup for use classification'!$E$10,C2199)),ISNUMBER(SEARCH('[1]Lookup for use classification'!$F$10,C2199)),ISNUMBER(SEARCH('[1]Lookup for use classification'!$G$10,C2199))),'[1]Lookup for use classification'!$A$10,IF(OR(ISNUMBER(SEARCH('[1]Lookup for use classification'!$B$11,C2199)),ISNUMBER(SEARCH('[1]Lookup for use classification'!$C$11,C2199))),'[1]Lookup for use classification'!$A$11,IF(OR(ISNUMBER(SEARCH('[1]Lookup for use classification'!$B$12,C2199)),ISNUMBER(SEARCH('[1]Lookup for use classification'!$C$12,C2199))),'[1]Lookup for use classification'!$A$12,IF(OR(ISNUMBER(SEARCH('[1]Lookup for use classification'!$B$13,C2199)),ISNUMBER(SEARCH('[1]Lookup for use classification'!$C$13,C2199)),ISNUMBER(SEARCH('[1]Lookup for use classification'!$D$13,C2199)),,ISNUMBER(SEARCH('[1]Lookup for use classification'!$C$13,C2199)),ISNUMBER(SEARCH('[1]Lookup for use classification'!$E$13,C2199))),'[1]Lookup for use classification'!$A$13,IF(OR(ISNUMBER(SEARCH('[1]Lookup for use classification'!$B$14,C2199)),ISNUMBER(SEARCH('[1]Lookup for use classification'!$C$14,C2199))),'[1]Lookup for use classification'!$A$14,"Other"))))))))))))</f>
        <v>Other</v>
      </c>
      <c r="E2199" s="245">
        <v>1228</v>
      </c>
      <c r="F2199" s="224"/>
      <c r="G2199" s="224"/>
    </row>
    <row r="2200" spans="1:7" hidden="1">
      <c r="A2200" s="187" t="s">
        <v>4480</v>
      </c>
      <c r="B2200" s="167" t="s">
        <v>6425</v>
      </c>
      <c r="C2200" s="246" t="s">
        <v>6370</v>
      </c>
      <c r="D2200" s="6" t="str">
        <f>IF(OR(ISNUMBER(SEARCH('[1]Lookup for use classification'!$B$1,C2200)),ISNUMBER(SEARCH('[1]Lookup for use classification'!$C$1,C2200)),ISNUMBER(SEARCH('[1]Lookup for use classification'!$D$1,C2200)),ISNUMBER(SEARCH('[1]Lookup for use classification'!$E$1,C2200))),'[1]Lookup for use classification'!$A$1,IF(ISNUMBER(SEARCH('[1]Lookup for use classification'!$B$2,C2200)),'[1]Lookup for use classification'!$A$2,IF(ISNUMBER(SEARCH('[1]Lookup for use classification'!$B$3,C2200)),'[1]Lookup for use classification'!$A$3,IF(OR(ISNUMBER(SEARCH('[1]Lookup for use classification'!$B$4,C2200)),ISNUMBER(SEARCH('[1]Lookup for use classification'!$C$4,C2200)),ISNUMBER(SEARCH('[1]Lookup for use classification'!$D$4,C2200)),ISNUMBER(SEARCH('[1]Lookup for use classification'!$E$4,C2200))),'[1]Lookup for use classification'!$A$4,IF(OR(ISNUMBER(SEARCH('[1]Lookup for use classification'!$B$5,C2200)),ISNUMBER(SEARCH('[1]Lookup for use classification'!$C$5,C2200)),ISNUMBER(SEARCH('[1]Lookup for use classification'!$D$5,C2200))),'[1]Lookup for use classification'!$A$5,IF(OR(ISNUMBER(SEARCH('[1]Lookup for use classification'!$B$7,C2200)),ISNUMBER(SEARCH('[1]Lookup for use classification'!$C$7,C2200)),ISNUMBER(SEARCH('[1]Lookup for use classification'!$D$7,C2200))),'[1]Lookup for use classification'!$A$7,IF(OR(ISNUMBER(SEARCH('[1]Lookup for use classification'!$B$9,C2200)),ISNUMBER(SEARCH('[1]Lookup for use classification'!$C$9,C2200)),ISNUMBER(SEARCH('[1]Lookup for use classification'!$D$9,C2200)),ISNUMBER(SEARCH('[1]Lookup for use classification'!$E$9,C2200)),ISNUMBER(SEARCH('[1]Lookup for use classification'!$F$9,C2200)),ISNUMBER(SEARCH('[1]Lookup for use classification'!$G$9,C2200)),ISNUMBER(SEARCH('[1]Lookup for use classification'!$H$9,C2200)),ISNUMBER(SEARCH('[1]Lookup for use classification'!$I$9,C2200)),ISNUMBER(SEARCH('[1]Lookup for use classification'!$J$9,C2200)),ISNUMBER(SEARCH('[1]Lookup for use classification'!$K$9,C2200))),'[1]Lookup for use classification'!$A$9,IF(OR(ISNUMBER(SEARCH('[1]Lookup for use classification'!$B$10,C2200)),ISNUMBER(SEARCH('[1]Lookup for use classification'!$C$10,C2200)),ISNUMBER(SEARCH('[1]Lookup for use classification'!$D$10,C2200)),ISNUMBER(SEARCH('[1]Lookup for use classification'!$E$10,C2200)),ISNUMBER(SEARCH('[1]Lookup for use classification'!$F$10,C2200)),ISNUMBER(SEARCH('[1]Lookup for use classification'!$G$10,C2200))),'[1]Lookup for use classification'!$A$10,IF(OR(ISNUMBER(SEARCH('[1]Lookup for use classification'!$B$11,C2200)),ISNUMBER(SEARCH('[1]Lookup for use classification'!$C$11,C2200))),'[1]Lookup for use classification'!$A$11,IF(OR(ISNUMBER(SEARCH('[1]Lookup for use classification'!$B$12,C2200)),ISNUMBER(SEARCH('[1]Lookup for use classification'!$C$12,C2200))),'[1]Lookup for use classification'!$A$12,IF(OR(ISNUMBER(SEARCH('[1]Lookup for use classification'!$B$13,C2200)),ISNUMBER(SEARCH('[1]Lookup for use classification'!$C$13,C2200)),ISNUMBER(SEARCH('[1]Lookup for use classification'!$D$13,C2200)),,ISNUMBER(SEARCH('[1]Lookup for use classification'!$C$13,C2200)),ISNUMBER(SEARCH('[1]Lookup for use classification'!$E$13,C2200))),'[1]Lookup for use classification'!$A$13,IF(OR(ISNUMBER(SEARCH('[1]Lookup for use classification'!$B$14,C2200)),ISNUMBER(SEARCH('[1]Lookup for use classification'!$C$14,C2200))),'[1]Lookup for use classification'!$A$14,"Other"))))))))))))</f>
        <v>Other</v>
      </c>
      <c r="E2200" s="251">
        <v>1260</v>
      </c>
    </row>
    <row r="2201" spans="1:7" hidden="1">
      <c r="A2201" s="187" t="s">
        <v>4480</v>
      </c>
      <c r="B2201" s="167" t="s">
        <v>6425</v>
      </c>
      <c r="C2201" s="248" t="s">
        <v>6406</v>
      </c>
      <c r="D2201" s="6" t="str">
        <f>IF(OR(ISNUMBER(SEARCH('[1]Lookup for use classification'!$B$1,C2201)),ISNUMBER(SEARCH('[1]Lookup for use classification'!$C$1,C2201)),ISNUMBER(SEARCH('[1]Lookup for use classification'!$D$1,C2201)),ISNUMBER(SEARCH('[1]Lookup for use classification'!$E$1,C2201))),'[1]Lookup for use classification'!$A$1,IF(ISNUMBER(SEARCH('[1]Lookup for use classification'!$B$2,C2201)),'[1]Lookup for use classification'!$A$2,IF(ISNUMBER(SEARCH('[1]Lookup for use classification'!$B$3,C2201)),'[1]Lookup for use classification'!$A$3,IF(OR(ISNUMBER(SEARCH('[1]Lookup for use classification'!$B$4,C2201)),ISNUMBER(SEARCH('[1]Lookup for use classification'!$C$4,C2201)),ISNUMBER(SEARCH('[1]Lookup for use classification'!$D$4,C2201)),ISNUMBER(SEARCH('[1]Lookup for use classification'!$E$4,C2201))),'[1]Lookup for use classification'!$A$4,IF(OR(ISNUMBER(SEARCH('[1]Lookup for use classification'!$B$5,C2201)),ISNUMBER(SEARCH('[1]Lookup for use classification'!$C$5,C2201)),ISNUMBER(SEARCH('[1]Lookup for use classification'!$D$5,C2201))),'[1]Lookup for use classification'!$A$5,IF(OR(ISNUMBER(SEARCH('[1]Lookup for use classification'!$B$7,C2201)),ISNUMBER(SEARCH('[1]Lookup for use classification'!$C$7,C2201)),ISNUMBER(SEARCH('[1]Lookup for use classification'!$D$7,C2201))),'[1]Lookup for use classification'!$A$7,IF(OR(ISNUMBER(SEARCH('[1]Lookup for use classification'!$B$9,C2201)),ISNUMBER(SEARCH('[1]Lookup for use classification'!$C$9,C2201)),ISNUMBER(SEARCH('[1]Lookup for use classification'!$D$9,C2201)),ISNUMBER(SEARCH('[1]Lookup for use classification'!$E$9,C2201)),ISNUMBER(SEARCH('[1]Lookup for use classification'!$F$9,C2201)),ISNUMBER(SEARCH('[1]Lookup for use classification'!$G$9,C2201)),ISNUMBER(SEARCH('[1]Lookup for use classification'!$H$9,C2201)),ISNUMBER(SEARCH('[1]Lookup for use classification'!$I$9,C2201)),ISNUMBER(SEARCH('[1]Lookup for use classification'!$J$9,C2201)),ISNUMBER(SEARCH('[1]Lookup for use classification'!$K$9,C2201))),'[1]Lookup for use classification'!$A$9,IF(OR(ISNUMBER(SEARCH('[1]Lookup for use classification'!$B$10,C2201)),ISNUMBER(SEARCH('[1]Lookup for use classification'!$C$10,C2201)),ISNUMBER(SEARCH('[1]Lookup for use classification'!$D$10,C2201)),ISNUMBER(SEARCH('[1]Lookup for use classification'!$E$10,C2201)),ISNUMBER(SEARCH('[1]Lookup for use classification'!$F$10,C2201)),ISNUMBER(SEARCH('[1]Lookup for use classification'!$G$10,C2201))),'[1]Lookup for use classification'!$A$10,IF(OR(ISNUMBER(SEARCH('[1]Lookup for use classification'!$B$11,C2201)),ISNUMBER(SEARCH('[1]Lookup for use classification'!$C$11,C2201))),'[1]Lookup for use classification'!$A$11,IF(OR(ISNUMBER(SEARCH('[1]Lookup for use classification'!$B$12,C2201)),ISNUMBER(SEARCH('[1]Lookup for use classification'!$C$12,C2201))),'[1]Lookup for use classification'!$A$12,IF(OR(ISNUMBER(SEARCH('[1]Lookup for use classification'!$B$13,C2201)),ISNUMBER(SEARCH('[1]Lookup for use classification'!$C$13,C2201)),ISNUMBER(SEARCH('[1]Lookup for use classification'!$D$13,C2201)),,ISNUMBER(SEARCH('[1]Lookup for use classification'!$C$13,C2201)),ISNUMBER(SEARCH('[1]Lookup for use classification'!$E$13,C2201))),'[1]Lookup for use classification'!$A$13,IF(OR(ISNUMBER(SEARCH('[1]Lookup for use classification'!$B$14,C2201)),ISNUMBER(SEARCH('[1]Lookup for use classification'!$C$14,C2201))),'[1]Lookup for use classification'!$A$14,"Other"))))))))))))</f>
        <v>Other</v>
      </c>
      <c r="E2201" s="249">
        <v>1260</v>
      </c>
      <c r="F2201" s="222"/>
      <c r="G2201" s="222"/>
    </row>
    <row r="2202" spans="1:7" hidden="1">
      <c r="A2202" s="187" t="s">
        <v>4480</v>
      </c>
      <c r="B2202" s="167" t="s">
        <v>6425</v>
      </c>
      <c r="C2202" s="244" t="s">
        <v>6349</v>
      </c>
      <c r="D2202" s="6" t="str">
        <f>IF(OR(ISNUMBER(SEARCH('[1]Lookup for use classification'!$B$1,C2202)),ISNUMBER(SEARCH('[1]Lookup for use classification'!$C$1,C2202)),ISNUMBER(SEARCH('[1]Lookup for use classification'!$D$1,C2202)),ISNUMBER(SEARCH('[1]Lookup for use classification'!$E$1,C2202))),'[1]Lookup for use classification'!$A$1,IF(ISNUMBER(SEARCH('[1]Lookup for use classification'!$B$2,C2202)),'[1]Lookup for use classification'!$A$2,IF(ISNUMBER(SEARCH('[1]Lookup for use classification'!$B$3,C2202)),'[1]Lookup for use classification'!$A$3,IF(OR(ISNUMBER(SEARCH('[1]Lookup for use classification'!$B$4,C2202)),ISNUMBER(SEARCH('[1]Lookup for use classification'!$C$4,C2202)),ISNUMBER(SEARCH('[1]Lookup for use classification'!$D$4,C2202)),ISNUMBER(SEARCH('[1]Lookup for use classification'!$E$4,C2202))),'[1]Lookup for use classification'!$A$4,IF(OR(ISNUMBER(SEARCH('[1]Lookup for use classification'!$B$5,C2202)),ISNUMBER(SEARCH('[1]Lookup for use classification'!$C$5,C2202)),ISNUMBER(SEARCH('[1]Lookup for use classification'!$D$5,C2202))),'[1]Lookup for use classification'!$A$5,IF(OR(ISNUMBER(SEARCH('[1]Lookup for use classification'!$B$7,C2202)),ISNUMBER(SEARCH('[1]Lookup for use classification'!$C$7,C2202)),ISNUMBER(SEARCH('[1]Lookup for use classification'!$D$7,C2202))),'[1]Lookup for use classification'!$A$7,IF(OR(ISNUMBER(SEARCH('[1]Lookup for use classification'!$B$9,C2202)),ISNUMBER(SEARCH('[1]Lookup for use classification'!$C$9,C2202)),ISNUMBER(SEARCH('[1]Lookup for use classification'!$D$9,C2202)),ISNUMBER(SEARCH('[1]Lookup for use classification'!$E$9,C2202)),ISNUMBER(SEARCH('[1]Lookup for use classification'!$F$9,C2202)),ISNUMBER(SEARCH('[1]Lookup for use classification'!$G$9,C2202)),ISNUMBER(SEARCH('[1]Lookup for use classification'!$H$9,C2202)),ISNUMBER(SEARCH('[1]Lookup for use classification'!$I$9,C2202)),ISNUMBER(SEARCH('[1]Lookup for use classification'!$J$9,C2202)),ISNUMBER(SEARCH('[1]Lookup for use classification'!$K$9,C2202))),'[1]Lookup for use classification'!$A$9,IF(OR(ISNUMBER(SEARCH('[1]Lookup for use classification'!$B$10,C2202)),ISNUMBER(SEARCH('[1]Lookup for use classification'!$C$10,C2202)),ISNUMBER(SEARCH('[1]Lookup for use classification'!$D$10,C2202)),ISNUMBER(SEARCH('[1]Lookup for use classification'!$E$10,C2202)),ISNUMBER(SEARCH('[1]Lookup for use classification'!$F$10,C2202)),ISNUMBER(SEARCH('[1]Lookup for use classification'!$G$10,C2202))),'[1]Lookup for use classification'!$A$10,IF(OR(ISNUMBER(SEARCH('[1]Lookup for use classification'!$B$11,C2202)),ISNUMBER(SEARCH('[1]Lookup for use classification'!$C$11,C2202))),'[1]Lookup for use classification'!$A$11,IF(OR(ISNUMBER(SEARCH('[1]Lookup for use classification'!$B$12,C2202)),ISNUMBER(SEARCH('[1]Lookup for use classification'!$C$12,C2202))),'[1]Lookup for use classification'!$A$12,IF(OR(ISNUMBER(SEARCH('[1]Lookup for use classification'!$B$13,C2202)),ISNUMBER(SEARCH('[1]Lookup for use classification'!$C$13,C2202)),ISNUMBER(SEARCH('[1]Lookup for use classification'!$D$13,C2202)),,ISNUMBER(SEARCH('[1]Lookup for use classification'!$C$13,C2202)),ISNUMBER(SEARCH('[1]Lookup for use classification'!$E$13,C2202))),'[1]Lookup for use classification'!$A$13,IF(OR(ISNUMBER(SEARCH('[1]Lookup for use classification'!$B$14,C2202)),ISNUMBER(SEARCH('[1]Lookup for use classification'!$C$14,C2202))),'[1]Lookup for use classification'!$A$14,"Other"))))))))))))</f>
        <v>Other</v>
      </c>
      <c r="E2202" s="245">
        <v>1296</v>
      </c>
      <c r="F2202" s="224"/>
      <c r="G2202" s="224"/>
    </row>
    <row r="2203" spans="1:7" hidden="1">
      <c r="A2203" s="187" t="s">
        <v>4480</v>
      </c>
      <c r="B2203" s="167" t="s">
        <v>6425</v>
      </c>
      <c r="C2203" s="244" t="s">
        <v>6393</v>
      </c>
      <c r="D2203" s="6" t="str">
        <f>IF(OR(ISNUMBER(SEARCH('[1]Lookup for use classification'!$B$1,C2203)),ISNUMBER(SEARCH('[1]Lookup for use classification'!$C$1,C2203)),ISNUMBER(SEARCH('[1]Lookup for use classification'!$D$1,C2203)),ISNUMBER(SEARCH('[1]Lookup for use classification'!$E$1,C2203))),'[1]Lookup for use classification'!$A$1,IF(ISNUMBER(SEARCH('[1]Lookup for use classification'!$B$2,C2203)),'[1]Lookup for use classification'!$A$2,IF(ISNUMBER(SEARCH('[1]Lookup for use classification'!$B$3,C2203)),'[1]Lookup for use classification'!$A$3,IF(OR(ISNUMBER(SEARCH('[1]Lookup for use classification'!$B$4,C2203)),ISNUMBER(SEARCH('[1]Lookup for use classification'!$C$4,C2203)),ISNUMBER(SEARCH('[1]Lookup for use classification'!$D$4,C2203)),ISNUMBER(SEARCH('[1]Lookup for use classification'!$E$4,C2203))),'[1]Lookup for use classification'!$A$4,IF(OR(ISNUMBER(SEARCH('[1]Lookup for use classification'!$B$5,C2203)),ISNUMBER(SEARCH('[1]Lookup for use classification'!$C$5,C2203)),ISNUMBER(SEARCH('[1]Lookup for use classification'!$D$5,C2203))),'[1]Lookup for use classification'!$A$5,IF(OR(ISNUMBER(SEARCH('[1]Lookup for use classification'!$B$7,C2203)),ISNUMBER(SEARCH('[1]Lookup for use classification'!$C$7,C2203)),ISNUMBER(SEARCH('[1]Lookup for use classification'!$D$7,C2203))),'[1]Lookup for use classification'!$A$7,IF(OR(ISNUMBER(SEARCH('[1]Lookup for use classification'!$B$9,C2203)),ISNUMBER(SEARCH('[1]Lookup for use classification'!$C$9,C2203)),ISNUMBER(SEARCH('[1]Lookup for use classification'!$D$9,C2203)),ISNUMBER(SEARCH('[1]Lookup for use classification'!$E$9,C2203)),ISNUMBER(SEARCH('[1]Lookup for use classification'!$F$9,C2203)),ISNUMBER(SEARCH('[1]Lookup for use classification'!$G$9,C2203)),ISNUMBER(SEARCH('[1]Lookup for use classification'!$H$9,C2203)),ISNUMBER(SEARCH('[1]Lookup for use classification'!$I$9,C2203)),ISNUMBER(SEARCH('[1]Lookup for use classification'!$J$9,C2203)),ISNUMBER(SEARCH('[1]Lookup for use classification'!$K$9,C2203))),'[1]Lookup for use classification'!$A$9,IF(OR(ISNUMBER(SEARCH('[1]Lookup for use classification'!$B$10,C2203)),ISNUMBER(SEARCH('[1]Lookup for use classification'!$C$10,C2203)),ISNUMBER(SEARCH('[1]Lookup for use classification'!$D$10,C2203)),ISNUMBER(SEARCH('[1]Lookup for use classification'!$E$10,C2203)),ISNUMBER(SEARCH('[1]Lookup for use classification'!$F$10,C2203)),ISNUMBER(SEARCH('[1]Lookup for use classification'!$G$10,C2203))),'[1]Lookup for use classification'!$A$10,IF(OR(ISNUMBER(SEARCH('[1]Lookup for use classification'!$B$11,C2203)),ISNUMBER(SEARCH('[1]Lookup for use classification'!$C$11,C2203))),'[1]Lookup for use classification'!$A$11,IF(OR(ISNUMBER(SEARCH('[1]Lookup for use classification'!$B$12,C2203)),ISNUMBER(SEARCH('[1]Lookup for use classification'!$C$12,C2203))),'[1]Lookup for use classification'!$A$12,IF(OR(ISNUMBER(SEARCH('[1]Lookup for use classification'!$B$13,C2203)),ISNUMBER(SEARCH('[1]Lookup for use classification'!$C$13,C2203)),ISNUMBER(SEARCH('[1]Lookup for use classification'!$D$13,C2203)),,ISNUMBER(SEARCH('[1]Lookup for use classification'!$C$13,C2203)),ISNUMBER(SEARCH('[1]Lookup for use classification'!$E$13,C2203))),'[1]Lookup for use classification'!$A$13,IF(OR(ISNUMBER(SEARCH('[1]Lookup for use classification'!$B$14,C2203)),ISNUMBER(SEARCH('[1]Lookup for use classification'!$C$14,C2203))),'[1]Lookup for use classification'!$A$14,"Other"))))))))))))</f>
        <v>Other</v>
      </c>
      <c r="E2203" s="245">
        <v>1312</v>
      </c>
      <c r="F2203" s="224"/>
      <c r="G2203" s="224"/>
    </row>
    <row r="2204" spans="1:7" hidden="1">
      <c r="A2204" s="187" t="s">
        <v>4480</v>
      </c>
      <c r="B2204" s="167" t="s">
        <v>6425</v>
      </c>
      <c r="C2204" s="244" t="s">
        <v>6344</v>
      </c>
      <c r="D2204" s="6" t="str">
        <f>IF(OR(ISNUMBER(SEARCH('[1]Lookup for use classification'!$B$1,C2204)),ISNUMBER(SEARCH('[1]Lookup for use classification'!$C$1,C2204)),ISNUMBER(SEARCH('[1]Lookup for use classification'!$D$1,C2204)),ISNUMBER(SEARCH('[1]Lookup for use classification'!$E$1,C2204))),'[1]Lookup for use classification'!$A$1,IF(ISNUMBER(SEARCH('[1]Lookup for use classification'!$B$2,C2204)),'[1]Lookup for use classification'!$A$2,IF(ISNUMBER(SEARCH('[1]Lookup for use classification'!$B$3,C2204)),'[1]Lookup for use classification'!$A$3,IF(OR(ISNUMBER(SEARCH('[1]Lookup for use classification'!$B$4,C2204)),ISNUMBER(SEARCH('[1]Lookup for use classification'!$C$4,C2204)),ISNUMBER(SEARCH('[1]Lookup for use classification'!$D$4,C2204)),ISNUMBER(SEARCH('[1]Lookup for use classification'!$E$4,C2204))),'[1]Lookup for use classification'!$A$4,IF(OR(ISNUMBER(SEARCH('[1]Lookup for use classification'!$B$5,C2204)),ISNUMBER(SEARCH('[1]Lookup for use classification'!$C$5,C2204)),ISNUMBER(SEARCH('[1]Lookup for use classification'!$D$5,C2204))),'[1]Lookup for use classification'!$A$5,IF(OR(ISNUMBER(SEARCH('[1]Lookup for use classification'!$B$7,C2204)),ISNUMBER(SEARCH('[1]Lookup for use classification'!$C$7,C2204)),ISNUMBER(SEARCH('[1]Lookup for use classification'!$D$7,C2204))),'[1]Lookup for use classification'!$A$7,IF(OR(ISNUMBER(SEARCH('[1]Lookup for use classification'!$B$9,C2204)),ISNUMBER(SEARCH('[1]Lookup for use classification'!$C$9,C2204)),ISNUMBER(SEARCH('[1]Lookup for use classification'!$D$9,C2204)),ISNUMBER(SEARCH('[1]Lookup for use classification'!$E$9,C2204)),ISNUMBER(SEARCH('[1]Lookup for use classification'!$F$9,C2204)),ISNUMBER(SEARCH('[1]Lookup for use classification'!$G$9,C2204)),ISNUMBER(SEARCH('[1]Lookup for use classification'!$H$9,C2204)),ISNUMBER(SEARCH('[1]Lookup for use classification'!$I$9,C2204)),ISNUMBER(SEARCH('[1]Lookup for use classification'!$J$9,C2204)),ISNUMBER(SEARCH('[1]Lookup for use classification'!$K$9,C2204))),'[1]Lookup for use classification'!$A$9,IF(OR(ISNUMBER(SEARCH('[1]Lookup for use classification'!$B$10,C2204)),ISNUMBER(SEARCH('[1]Lookup for use classification'!$C$10,C2204)),ISNUMBER(SEARCH('[1]Lookup for use classification'!$D$10,C2204)),ISNUMBER(SEARCH('[1]Lookup for use classification'!$E$10,C2204)),ISNUMBER(SEARCH('[1]Lookup for use classification'!$F$10,C2204)),ISNUMBER(SEARCH('[1]Lookup for use classification'!$G$10,C2204))),'[1]Lookup for use classification'!$A$10,IF(OR(ISNUMBER(SEARCH('[1]Lookup for use classification'!$B$11,C2204)),ISNUMBER(SEARCH('[1]Lookup for use classification'!$C$11,C2204))),'[1]Lookup for use classification'!$A$11,IF(OR(ISNUMBER(SEARCH('[1]Lookup for use classification'!$B$12,C2204)),ISNUMBER(SEARCH('[1]Lookup for use classification'!$C$12,C2204))),'[1]Lookup for use classification'!$A$12,IF(OR(ISNUMBER(SEARCH('[1]Lookup for use classification'!$B$13,C2204)),ISNUMBER(SEARCH('[1]Lookup for use classification'!$C$13,C2204)),ISNUMBER(SEARCH('[1]Lookup for use classification'!$D$13,C2204)),,ISNUMBER(SEARCH('[1]Lookup for use classification'!$C$13,C2204)),ISNUMBER(SEARCH('[1]Lookup for use classification'!$E$13,C2204))),'[1]Lookup for use classification'!$A$13,IF(OR(ISNUMBER(SEARCH('[1]Lookup for use classification'!$B$14,C2204)),ISNUMBER(SEARCH('[1]Lookup for use classification'!$C$14,C2204))),'[1]Lookup for use classification'!$A$14,"Other"))))))))))))</f>
        <v>Other</v>
      </c>
      <c r="E2204" s="245">
        <v>1425</v>
      </c>
      <c r="F2204" s="224"/>
      <c r="G2204" s="224"/>
    </row>
    <row r="2205" spans="1:7" hidden="1">
      <c r="A2205" s="187" t="s">
        <v>4480</v>
      </c>
      <c r="B2205" s="167" t="s">
        <v>6425</v>
      </c>
      <c r="C2205" s="244" t="s">
        <v>6401</v>
      </c>
      <c r="D2205" s="6" t="str">
        <f>IF(OR(ISNUMBER(SEARCH('[1]Lookup for use classification'!$B$1,C2205)),ISNUMBER(SEARCH('[1]Lookup for use classification'!$C$1,C2205)),ISNUMBER(SEARCH('[1]Lookup for use classification'!$D$1,C2205)),ISNUMBER(SEARCH('[1]Lookup for use classification'!$E$1,C2205))),'[1]Lookup for use classification'!$A$1,IF(ISNUMBER(SEARCH('[1]Lookup for use classification'!$B$2,C2205)),'[1]Lookup for use classification'!$A$2,IF(ISNUMBER(SEARCH('[1]Lookup for use classification'!$B$3,C2205)),'[1]Lookup for use classification'!$A$3,IF(OR(ISNUMBER(SEARCH('[1]Lookup for use classification'!$B$4,C2205)),ISNUMBER(SEARCH('[1]Lookup for use classification'!$C$4,C2205)),ISNUMBER(SEARCH('[1]Lookup for use classification'!$D$4,C2205)),ISNUMBER(SEARCH('[1]Lookup for use classification'!$E$4,C2205))),'[1]Lookup for use classification'!$A$4,IF(OR(ISNUMBER(SEARCH('[1]Lookup for use classification'!$B$5,C2205)),ISNUMBER(SEARCH('[1]Lookup for use classification'!$C$5,C2205)),ISNUMBER(SEARCH('[1]Lookup for use classification'!$D$5,C2205))),'[1]Lookup for use classification'!$A$5,IF(OR(ISNUMBER(SEARCH('[1]Lookup for use classification'!$B$7,C2205)),ISNUMBER(SEARCH('[1]Lookup for use classification'!$C$7,C2205)),ISNUMBER(SEARCH('[1]Lookup for use classification'!$D$7,C2205))),'[1]Lookup for use classification'!$A$7,IF(OR(ISNUMBER(SEARCH('[1]Lookup for use classification'!$B$9,C2205)),ISNUMBER(SEARCH('[1]Lookup for use classification'!$C$9,C2205)),ISNUMBER(SEARCH('[1]Lookup for use classification'!$D$9,C2205)),ISNUMBER(SEARCH('[1]Lookup for use classification'!$E$9,C2205)),ISNUMBER(SEARCH('[1]Lookup for use classification'!$F$9,C2205)),ISNUMBER(SEARCH('[1]Lookup for use classification'!$G$9,C2205)),ISNUMBER(SEARCH('[1]Lookup for use classification'!$H$9,C2205)),ISNUMBER(SEARCH('[1]Lookup for use classification'!$I$9,C2205)),ISNUMBER(SEARCH('[1]Lookup for use classification'!$J$9,C2205)),ISNUMBER(SEARCH('[1]Lookup for use classification'!$K$9,C2205))),'[1]Lookup for use classification'!$A$9,IF(OR(ISNUMBER(SEARCH('[1]Lookup for use classification'!$B$10,C2205)),ISNUMBER(SEARCH('[1]Lookup for use classification'!$C$10,C2205)),ISNUMBER(SEARCH('[1]Lookup for use classification'!$D$10,C2205)),ISNUMBER(SEARCH('[1]Lookup for use classification'!$E$10,C2205)),ISNUMBER(SEARCH('[1]Lookup for use classification'!$F$10,C2205)),ISNUMBER(SEARCH('[1]Lookup for use classification'!$G$10,C2205))),'[1]Lookup for use classification'!$A$10,IF(OR(ISNUMBER(SEARCH('[1]Lookup for use classification'!$B$11,C2205)),ISNUMBER(SEARCH('[1]Lookup for use classification'!$C$11,C2205))),'[1]Lookup for use classification'!$A$11,IF(OR(ISNUMBER(SEARCH('[1]Lookup for use classification'!$B$12,C2205)),ISNUMBER(SEARCH('[1]Lookup for use classification'!$C$12,C2205))),'[1]Lookup for use classification'!$A$12,IF(OR(ISNUMBER(SEARCH('[1]Lookup for use classification'!$B$13,C2205)),ISNUMBER(SEARCH('[1]Lookup for use classification'!$C$13,C2205)),ISNUMBER(SEARCH('[1]Lookup for use classification'!$D$13,C2205)),,ISNUMBER(SEARCH('[1]Lookup for use classification'!$C$13,C2205)),ISNUMBER(SEARCH('[1]Lookup for use classification'!$E$13,C2205))),'[1]Lookup for use classification'!$A$13,IF(OR(ISNUMBER(SEARCH('[1]Lookup for use classification'!$B$14,C2205)),ISNUMBER(SEARCH('[1]Lookup for use classification'!$C$14,C2205))),'[1]Lookup for use classification'!$A$14,"Other"))))))))))))</f>
        <v>Other</v>
      </c>
      <c r="E2205" s="245">
        <v>1548</v>
      </c>
      <c r="F2205" s="224"/>
      <c r="G2205" s="224"/>
    </row>
    <row r="2206" spans="1:7" hidden="1">
      <c r="A2206" s="187" t="s">
        <v>4480</v>
      </c>
      <c r="B2206" s="167" t="s">
        <v>6425</v>
      </c>
      <c r="C2206" s="244" t="s">
        <v>6422</v>
      </c>
      <c r="D2206" s="6" t="str">
        <f>IF(OR(ISNUMBER(SEARCH('[1]Lookup for use classification'!$B$1,C2206)),ISNUMBER(SEARCH('[1]Lookup for use classification'!$C$1,C2206)),ISNUMBER(SEARCH('[1]Lookup for use classification'!$D$1,C2206)),ISNUMBER(SEARCH('[1]Lookup for use classification'!$E$1,C2206))),'[1]Lookup for use classification'!$A$1,IF(ISNUMBER(SEARCH('[1]Lookup for use classification'!$B$2,C2206)),'[1]Lookup for use classification'!$A$2,IF(ISNUMBER(SEARCH('[1]Lookup for use classification'!$B$3,C2206)),'[1]Lookup for use classification'!$A$3,IF(OR(ISNUMBER(SEARCH('[1]Lookup for use classification'!$B$4,C2206)),ISNUMBER(SEARCH('[1]Lookup for use classification'!$C$4,C2206)),ISNUMBER(SEARCH('[1]Lookup for use classification'!$D$4,C2206)),ISNUMBER(SEARCH('[1]Lookup for use classification'!$E$4,C2206))),'[1]Lookup for use classification'!$A$4,IF(OR(ISNUMBER(SEARCH('[1]Lookup for use classification'!$B$5,C2206)),ISNUMBER(SEARCH('[1]Lookup for use classification'!$C$5,C2206)),ISNUMBER(SEARCH('[1]Lookup for use classification'!$D$5,C2206))),'[1]Lookup for use classification'!$A$5,IF(OR(ISNUMBER(SEARCH('[1]Lookup for use classification'!$B$7,C2206)),ISNUMBER(SEARCH('[1]Lookup for use classification'!$C$7,C2206)),ISNUMBER(SEARCH('[1]Lookup for use classification'!$D$7,C2206))),'[1]Lookup for use classification'!$A$7,IF(OR(ISNUMBER(SEARCH('[1]Lookup for use classification'!$B$9,C2206)),ISNUMBER(SEARCH('[1]Lookup for use classification'!$C$9,C2206)),ISNUMBER(SEARCH('[1]Lookup for use classification'!$D$9,C2206)),ISNUMBER(SEARCH('[1]Lookup for use classification'!$E$9,C2206)),ISNUMBER(SEARCH('[1]Lookup for use classification'!$F$9,C2206)),ISNUMBER(SEARCH('[1]Lookup for use classification'!$G$9,C2206)),ISNUMBER(SEARCH('[1]Lookup for use classification'!$H$9,C2206)),ISNUMBER(SEARCH('[1]Lookup for use classification'!$I$9,C2206)),ISNUMBER(SEARCH('[1]Lookup for use classification'!$J$9,C2206)),ISNUMBER(SEARCH('[1]Lookup for use classification'!$K$9,C2206))),'[1]Lookup for use classification'!$A$9,IF(OR(ISNUMBER(SEARCH('[1]Lookup for use classification'!$B$10,C2206)),ISNUMBER(SEARCH('[1]Lookup for use classification'!$C$10,C2206)),ISNUMBER(SEARCH('[1]Lookup for use classification'!$D$10,C2206)),ISNUMBER(SEARCH('[1]Lookup for use classification'!$E$10,C2206)),ISNUMBER(SEARCH('[1]Lookup for use classification'!$F$10,C2206)),ISNUMBER(SEARCH('[1]Lookup for use classification'!$G$10,C2206))),'[1]Lookup for use classification'!$A$10,IF(OR(ISNUMBER(SEARCH('[1]Lookup for use classification'!$B$11,C2206)),ISNUMBER(SEARCH('[1]Lookup for use classification'!$C$11,C2206))),'[1]Lookup for use classification'!$A$11,IF(OR(ISNUMBER(SEARCH('[1]Lookup for use classification'!$B$12,C2206)),ISNUMBER(SEARCH('[1]Lookup for use classification'!$C$12,C2206))),'[1]Lookup for use classification'!$A$12,IF(OR(ISNUMBER(SEARCH('[1]Lookup for use classification'!$B$13,C2206)),ISNUMBER(SEARCH('[1]Lookup for use classification'!$C$13,C2206)),ISNUMBER(SEARCH('[1]Lookup for use classification'!$D$13,C2206)),,ISNUMBER(SEARCH('[1]Lookup for use classification'!$C$13,C2206)),ISNUMBER(SEARCH('[1]Lookup for use classification'!$E$13,C2206))),'[1]Lookup for use classification'!$A$13,IF(OR(ISNUMBER(SEARCH('[1]Lookup for use classification'!$B$14,C2206)),ISNUMBER(SEARCH('[1]Lookup for use classification'!$C$14,C2206))),'[1]Lookup for use classification'!$A$14,"Other"))))))))))))</f>
        <v>Other</v>
      </c>
      <c r="E2206" s="245">
        <v>1554</v>
      </c>
      <c r="F2206" s="224"/>
      <c r="G2206" s="224"/>
    </row>
    <row r="2207" spans="1:7" hidden="1">
      <c r="A2207" s="187" t="s">
        <v>4480</v>
      </c>
      <c r="B2207" s="167" t="s">
        <v>6425</v>
      </c>
      <c r="C2207" s="244" t="s">
        <v>6362</v>
      </c>
      <c r="D2207" s="6" t="str">
        <f>IF(OR(ISNUMBER(SEARCH('[1]Lookup for use classification'!$B$1,C2207)),ISNUMBER(SEARCH('[1]Lookup for use classification'!$C$1,C2207)),ISNUMBER(SEARCH('[1]Lookup for use classification'!$D$1,C2207)),ISNUMBER(SEARCH('[1]Lookup for use classification'!$E$1,C2207))),'[1]Lookup for use classification'!$A$1,IF(ISNUMBER(SEARCH('[1]Lookup for use classification'!$B$2,C2207)),'[1]Lookup for use classification'!$A$2,IF(ISNUMBER(SEARCH('[1]Lookup for use classification'!$B$3,C2207)),'[1]Lookup for use classification'!$A$3,IF(OR(ISNUMBER(SEARCH('[1]Lookup for use classification'!$B$4,C2207)),ISNUMBER(SEARCH('[1]Lookup for use classification'!$C$4,C2207)),ISNUMBER(SEARCH('[1]Lookup for use classification'!$D$4,C2207)),ISNUMBER(SEARCH('[1]Lookup for use classification'!$E$4,C2207))),'[1]Lookup for use classification'!$A$4,IF(OR(ISNUMBER(SEARCH('[1]Lookup for use classification'!$B$5,C2207)),ISNUMBER(SEARCH('[1]Lookup for use classification'!$C$5,C2207)),ISNUMBER(SEARCH('[1]Lookup for use classification'!$D$5,C2207))),'[1]Lookup for use classification'!$A$5,IF(OR(ISNUMBER(SEARCH('[1]Lookup for use classification'!$B$7,C2207)),ISNUMBER(SEARCH('[1]Lookup for use classification'!$C$7,C2207)),ISNUMBER(SEARCH('[1]Lookup for use classification'!$D$7,C2207))),'[1]Lookup for use classification'!$A$7,IF(OR(ISNUMBER(SEARCH('[1]Lookup for use classification'!$B$9,C2207)),ISNUMBER(SEARCH('[1]Lookup for use classification'!$C$9,C2207)),ISNUMBER(SEARCH('[1]Lookup for use classification'!$D$9,C2207)),ISNUMBER(SEARCH('[1]Lookup for use classification'!$E$9,C2207)),ISNUMBER(SEARCH('[1]Lookup for use classification'!$F$9,C2207)),ISNUMBER(SEARCH('[1]Lookup for use classification'!$G$9,C2207)),ISNUMBER(SEARCH('[1]Lookup for use classification'!$H$9,C2207)),ISNUMBER(SEARCH('[1]Lookup for use classification'!$I$9,C2207)),ISNUMBER(SEARCH('[1]Lookup for use classification'!$J$9,C2207)),ISNUMBER(SEARCH('[1]Lookup for use classification'!$K$9,C2207))),'[1]Lookup for use classification'!$A$9,IF(OR(ISNUMBER(SEARCH('[1]Lookup for use classification'!$B$10,C2207)),ISNUMBER(SEARCH('[1]Lookup for use classification'!$C$10,C2207)),ISNUMBER(SEARCH('[1]Lookup for use classification'!$D$10,C2207)),ISNUMBER(SEARCH('[1]Lookup for use classification'!$E$10,C2207)),ISNUMBER(SEARCH('[1]Lookup for use classification'!$F$10,C2207)),ISNUMBER(SEARCH('[1]Lookup for use classification'!$G$10,C2207))),'[1]Lookup for use classification'!$A$10,IF(OR(ISNUMBER(SEARCH('[1]Lookup for use classification'!$B$11,C2207)),ISNUMBER(SEARCH('[1]Lookup for use classification'!$C$11,C2207))),'[1]Lookup for use classification'!$A$11,IF(OR(ISNUMBER(SEARCH('[1]Lookup for use classification'!$B$12,C2207)),ISNUMBER(SEARCH('[1]Lookup for use classification'!$C$12,C2207))),'[1]Lookup for use classification'!$A$12,IF(OR(ISNUMBER(SEARCH('[1]Lookup for use classification'!$B$13,C2207)),ISNUMBER(SEARCH('[1]Lookup for use classification'!$C$13,C2207)),ISNUMBER(SEARCH('[1]Lookup for use classification'!$D$13,C2207)),,ISNUMBER(SEARCH('[1]Lookup for use classification'!$C$13,C2207)),ISNUMBER(SEARCH('[1]Lookup for use classification'!$E$13,C2207))),'[1]Lookup for use classification'!$A$13,IF(OR(ISNUMBER(SEARCH('[1]Lookup for use classification'!$B$14,C2207)),ISNUMBER(SEARCH('[1]Lookup for use classification'!$C$14,C2207))),'[1]Lookup for use classification'!$A$14,"Other"))))))))))))</f>
        <v>Other</v>
      </c>
      <c r="E2207" s="245">
        <v>1588</v>
      </c>
      <c r="F2207" s="224"/>
      <c r="G2207" s="224"/>
    </row>
    <row r="2208" spans="1:7" hidden="1">
      <c r="A2208" s="187" t="s">
        <v>4480</v>
      </c>
      <c r="B2208" s="167" t="s">
        <v>6425</v>
      </c>
      <c r="C2208" s="244" t="s">
        <v>6338</v>
      </c>
      <c r="D2208" s="6" t="str">
        <f>IF(OR(ISNUMBER(SEARCH('[1]Lookup for use classification'!$B$1,C2208)),ISNUMBER(SEARCH('[1]Lookup for use classification'!$C$1,C2208)),ISNUMBER(SEARCH('[1]Lookup for use classification'!$D$1,C2208)),ISNUMBER(SEARCH('[1]Lookup for use classification'!$E$1,C2208))),'[1]Lookup for use classification'!$A$1,IF(ISNUMBER(SEARCH('[1]Lookup for use classification'!$B$2,C2208)),'[1]Lookup for use classification'!$A$2,IF(ISNUMBER(SEARCH('[1]Lookup for use classification'!$B$3,C2208)),'[1]Lookup for use classification'!$A$3,IF(OR(ISNUMBER(SEARCH('[1]Lookup for use classification'!$B$4,C2208)),ISNUMBER(SEARCH('[1]Lookup for use classification'!$C$4,C2208)),ISNUMBER(SEARCH('[1]Lookup for use classification'!$D$4,C2208)),ISNUMBER(SEARCH('[1]Lookup for use classification'!$E$4,C2208))),'[1]Lookup for use classification'!$A$4,IF(OR(ISNUMBER(SEARCH('[1]Lookup for use classification'!$B$5,C2208)),ISNUMBER(SEARCH('[1]Lookup for use classification'!$C$5,C2208)),ISNUMBER(SEARCH('[1]Lookup for use classification'!$D$5,C2208))),'[1]Lookup for use classification'!$A$5,IF(OR(ISNUMBER(SEARCH('[1]Lookup for use classification'!$B$7,C2208)),ISNUMBER(SEARCH('[1]Lookup for use classification'!$C$7,C2208)),ISNUMBER(SEARCH('[1]Lookup for use classification'!$D$7,C2208))),'[1]Lookup for use classification'!$A$7,IF(OR(ISNUMBER(SEARCH('[1]Lookup for use classification'!$B$9,C2208)),ISNUMBER(SEARCH('[1]Lookup for use classification'!$C$9,C2208)),ISNUMBER(SEARCH('[1]Lookup for use classification'!$D$9,C2208)),ISNUMBER(SEARCH('[1]Lookup for use classification'!$E$9,C2208)),ISNUMBER(SEARCH('[1]Lookup for use classification'!$F$9,C2208)),ISNUMBER(SEARCH('[1]Lookup for use classification'!$G$9,C2208)),ISNUMBER(SEARCH('[1]Lookup for use classification'!$H$9,C2208)),ISNUMBER(SEARCH('[1]Lookup for use classification'!$I$9,C2208)),ISNUMBER(SEARCH('[1]Lookup for use classification'!$J$9,C2208)),ISNUMBER(SEARCH('[1]Lookup for use classification'!$K$9,C2208))),'[1]Lookup for use classification'!$A$9,IF(OR(ISNUMBER(SEARCH('[1]Lookup for use classification'!$B$10,C2208)),ISNUMBER(SEARCH('[1]Lookup for use classification'!$C$10,C2208)),ISNUMBER(SEARCH('[1]Lookup for use classification'!$D$10,C2208)),ISNUMBER(SEARCH('[1]Lookup for use classification'!$E$10,C2208)),ISNUMBER(SEARCH('[1]Lookup for use classification'!$F$10,C2208)),ISNUMBER(SEARCH('[1]Lookup for use classification'!$G$10,C2208))),'[1]Lookup for use classification'!$A$10,IF(OR(ISNUMBER(SEARCH('[1]Lookup for use classification'!$B$11,C2208)),ISNUMBER(SEARCH('[1]Lookup for use classification'!$C$11,C2208))),'[1]Lookup for use classification'!$A$11,IF(OR(ISNUMBER(SEARCH('[1]Lookup for use classification'!$B$12,C2208)),ISNUMBER(SEARCH('[1]Lookup for use classification'!$C$12,C2208))),'[1]Lookup for use classification'!$A$12,IF(OR(ISNUMBER(SEARCH('[1]Lookup for use classification'!$B$13,C2208)),ISNUMBER(SEARCH('[1]Lookup for use classification'!$C$13,C2208)),ISNUMBER(SEARCH('[1]Lookup for use classification'!$D$13,C2208)),,ISNUMBER(SEARCH('[1]Lookup for use classification'!$C$13,C2208)),ISNUMBER(SEARCH('[1]Lookup for use classification'!$E$13,C2208))),'[1]Lookup for use classification'!$A$13,IF(OR(ISNUMBER(SEARCH('[1]Lookup for use classification'!$B$14,C2208)),ISNUMBER(SEARCH('[1]Lookup for use classification'!$C$14,C2208))),'[1]Lookup for use classification'!$A$14,"Other"))))))))))))</f>
        <v>Other</v>
      </c>
      <c r="E2208" s="245">
        <v>1600</v>
      </c>
      <c r="F2208" s="224"/>
      <c r="G2208" s="224"/>
    </row>
    <row r="2209" spans="1:18" hidden="1">
      <c r="A2209" s="187" t="s">
        <v>4480</v>
      </c>
      <c r="B2209" s="167" t="s">
        <v>6425</v>
      </c>
      <c r="C2209" s="244" t="s">
        <v>6409</v>
      </c>
      <c r="D2209" s="6" t="str">
        <f>IF(OR(ISNUMBER(SEARCH('[1]Lookup for use classification'!$B$1,C2209)),ISNUMBER(SEARCH('[1]Lookup for use classification'!$C$1,C2209)),ISNUMBER(SEARCH('[1]Lookup for use classification'!$D$1,C2209)),ISNUMBER(SEARCH('[1]Lookup for use classification'!$E$1,C2209))),'[1]Lookup for use classification'!$A$1,IF(ISNUMBER(SEARCH('[1]Lookup for use classification'!$B$2,C2209)),'[1]Lookup for use classification'!$A$2,IF(ISNUMBER(SEARCH('[1]Lookup for use classification'!$B$3,C2209)),'[1]Lookup for use classification'!$A$3,IF(OR(ISNUMBER(SEARCH('[1]Lookup for use classification'!$B$4,C2209)),ISNUMBER(SEARCH('[1]Lookup for use classification'!$C$4,C2209)),ISNUMBER(SEARCH('[1]Lookup for use classification'!$D$4,C2209)),ISNUMBER(SEARCH('[1]Lookup for use classification'!$E$4,C2209))),'[1]Lookup for use classification'!$A$4,IF(OR(ISNUMBER(SEARCH('[1]Lookup for use classification'!$B$5,C2209)),ISNUMBER(SEARCH('[1]Lookup for use classification'!$C$5,C2209)),ISNUMBER(SEARCH('[1]Lookup for use classification'!$D$5,C2209))),'[1]Lookup for use classification'!$A$5,IF(OR(ISNUMBER(SEARCH('[1]Lookup for use classification'!$B$7,C2209)),ISNUMBER(SEARCH('[1]Lookup for use classification'!$C$7,C2209)),ISNUMBER(SEARCH('[1]Lookup for use classification'!$D$7,C2209))),'[1]Lookup for use classification'!$A$7,IF(OR(ISNUMBER(SEARCH('[1]Lookup for use classification'!$B$9,C2209)),ISNUMBER(SEARCH('[1]Lookup for use classification'!$C$9,C2209)),ISNUMBER(SEARCH('[1]Lookup for use classification'!$D$9,C2209)),ISNUMBER(SEARCH('[1]Lookup for use classification'!$E$9,C2209)),ISNUMBER(SEARCH('[1]Lookup for use classification'!$F$9,C2209)),ISNUMBER(SEARCH('[1]Lookup for use classification'!$G$9,C2209)),ISNUMBER(SEARCH('[1]Lookup for use classification'!$H$9,C2209)),ISNUMBER(SEARCH('[1]Lookup for use classification'!$I$9,C2209)),ISNUMBER(SEARCH('[1]Lookup for use classification'!$J$9,C2209)),ISNUMBER(SEARCH('[1]Lookup for use classification'!$K$9,C2209))),'[1]Lookup for use classification'!$A$9,IF(OR(ISNUMBER(SEARCH('[1]Lookup for use classification'!$B$10,C2209)),ISNUMBER(SEARCH('[1]Lookup for use classification'!$C$10,C2209)),ISNUMBER(SEARCH('[1]Lookup for use classification'!$D$10,C2209)),ISNUMBER(SEARCH('[1]Lookup for use classification'!$E$10,C2209)),ISNUMBER(SEARCH('[1]Lookup for use classification'!$F$10,C2209)),ISNUMBER(SEARCH('[1]Lookup for use classification'!$G$10,C2209))),'[1]Lookup for use classification'!$A$10,IF(OR(ISNUMBER(SEARCH('[1]Lookup for use classification'!$B$11,C2209)),ISNUMBER(SEARCH('[1]Lookup for use classification'!$C$11,C2209))),'[1]Lookup for use classification'!$A$11,IF(OR(ISNUMBER(SEARCH('[1]Lookup for use classification'!$B$12,C2209)),ISNUMBER(SEARCH('[1]Lookup for use classification'!$C$12,C2209))),'[1]Lookup for use classification'!$A$12,IF(OR(ISNUMBER(SEARCH('[1]Lookup for use classification'!$B$13,C2209)),ISNUMBER(SEARCH('[1]Lookup for use classification'!$C$13,C2209)),ISNUMBER(SEARCH('[1]Lookup for use classification'!$D$13,C2209)),,ISNUMBER(SEARCH('[1]Lookup for use classification'!$C$13,C2209)),ISNUMBER(SEARCH('[1]Lookup for use classification'!$E$13,C2209))),'[1]Lookup for use classification'!$A$13,IF(OR(ISNUMBER(SEARCH('[1]Lookup for use classification'!$B$14,C2209)),ISNUMBER(SEARCH('[1]Lookup for use classification'!$C$14,C2209))),'[1]Lookup for use classification'!$A$14,"Other"))))))))))))</f>
        <v>Other</v>
      </c>
      <c r="E2209" s="245">
        <v>1626</v>
      </c>
      <c r="F2209" s="224"/>
      <c r="G2209" s="224"/>
    </row>
    <row r="2210" spans="1:18" hidden="1">
      <c r="A2210" s="187" t="s">
        <v>4480</v>
      </c>
      <c r="B2210" s="167" t="s">
        <v>6425</v>
      </c>
      <c r="C2210" s="244" t="s">
        <v>6283</v>
      </c>
      <c r="D2210" s="6" t="str">
        <f>IF(OR(ISNUMBER(SEARCH('[1]Lookup for use classification'!$B$1,C2210)),ISNUMBER(SEARCH('[1]Lookup for use classification'!$C$1,C2210)),ISNUMBER(SEARCH('[1]Lookup for use classification'!$D$1,C2210)),ISNUMBER(SEARCH('[1]Lookup for use classification'!$E$1,C2210))),'[1]Lookup for use classification'!$A$1,IF(ISNUMBER(SEARCH('[1]Lookup for use classification'!$B$2,C2210)),'[1]Lookup for use classification'!$A$2,IF(ISNUMBER(SEARCH('[1]Lookup for use classification'!$B$3,C2210)),'[1]Lookup for use classification'!$A$3,IF(OR(ISNUMBER(SEARCH('[1]Lookup for use classification'!$B$4,C2210)),ISNUMBER(SEARCH('[1]Lookup for use classification'!$C$4,C2210)),ISNUMBER(SEARCH('[1]Lookup for use classification'!$D$4,C2210)),ISNUMBER(SEARCH('[1]Lookup for use classification'!$E$4,C2210))),'[1]Lookup for use classification'!$A$4,IF(OR(ISNUMBER(SEARCH('[1]Lookup for use classification'!$B$5,C2210)),ISNUMBER(SEARCH('[1]Lookup for use classification'!$C$5,C2210)),ISNUMBER(SEARCH('[1]Lookup for use classification'!$D$5,C2210))),'[1]Lookup for use classification'!$A$5,IF(OR(ISNUMBER(SEARCH('[1]Lookup for use classification'!$B$7,C2210)),ISNUMBER(SEARCH('[1]Lookup for use classification'!$C$7,C2210)),ISNUMBER(SEARCH('[1]Lookup for use classification'!$D$7,C2210))),'[1]Lookup for use classification'!$A$7,IF(OR(ISNUMBER(SEARCH('[1]Lookup for use classification'!$B$9,C2210)),ISNUMBER(SEARCH('[1]Lookup for use classification'!$C$9,C2210)),ISNUMBER(SEARCH('[1]Lookup for use classification'!$D$9,C2210)),ISNUMBER(SEARCH('[1]Lookup for use classification'!$E$9,C2210)),ISNUMBER(SEARCH('[1]Lookup for use classification'!$F$9,C2210)),ISNUMBER(SEARCH('[1]Lookup for use classification'!$G$9,C2210)),ISNUMBER(SEARCH('[1]Lookup for use classification'!$H$9,C2210)),ISNUMBER(SEARCH('[1]Lookup for use classification'!$I$9,C2210)),ISNUMBER(SEARCH('[1]Lookup for use classification'!$J$9,C2210)),ISNUMBER(SEARCH('[1]Lookup for use classification'!$K$9,C2210))),'[1]Lookup for use classification'!$A$9,IF(OR(ISNUMBER(SEARCH('[1]Lookup for use classification'!$B$10,C2210)),ISNUMBER(SEARCH('[1]Lookup for use classification'!$C$10,C2210)),ISNUMBER(SEARCH('[1]Lookup for use classification'!$D$10,C2210)),ISNUMBER(SEARCH('[1]Lookup for use classification'!$E$10,C2210)),ISNUMBER(SEARCH('[1]Lookup for use classification'!$F$10,C2210)),ISNUMBER(SEARCH('[1]Lookup for use classification'!$G$10,C2210))),'[1]Lookup for use classification'!$A$10,IF(OR(ISNUMBER(SEARCH('[1]Lookup for use classification'!$B$11,C2210)),ISNUMBER(SEARCH('[1]Lookup for use classification'!$C$11,C2210))),'[1]Lookup for use classification'!$A$11,IF(OR(ISNUMBER(SEARCH('[1]Lookup for use classification'!$B$12,C2210)),ISNUMBER(SEARCH('[1]Lookup for use classification'!$C$12,C2210))),'[1]Lookup for use classification'!$A$12,IF(OR(ISNUMBER(SEARCH('[1]Lookup for use classification'!$B$13,C2210)),ISNUMBER(SEARCH('[1]Lookup for use classification'!$C$13,C2210)),ISNUMBER(SEARCH('[1]Lookup for use classification'!$D$13,C2210)),,ISNUMBER(SEARCH('[1]Lookup for use classification'!$C$13,C2210)),ISNUMBER(SEARCH('[1]Lookup for use classification'!$E$13,C2210))),'[1]Lookup for use classification'!$A$13,IF(OR(ISNUMBER(SEARCH('[1]Lookup for use classification'!$B$14,C2210)),ISNUMBER(SEARCH('[1]Lookup for use classification'!$C$14,C2210))),'[1]Lookup for use classification'!$A$14,"Other"))))))))))))</f>
        <v>Other</v>
      </c>
      <c r="E2210" s="245">
        <v>1644</v>
      </c>
      <c r="F2210" s="224"/>
      <c r="G2210" s="224"/>
    </row>
    <row r="2211" spans="1:18" hidden="1">
      <c r="A2211" s="187" t="s">
        <v>4480</v>
      </c>
      <c r="B2211" s="167" t="s">
        <v>6425</v>
      </c>
      <c r="C2211" s="244" t="s">
        <v>6360</v>
      </c>
      <c r="D2211" s="6" t="str">
        <f>IF(OR(ISNUMBER(SEARCH('[1]Lookup for use classification'!$B$1,C2211)),ISNUMBER(SEARCH('[1]Lookup for use classification'!$C$1,C2211)),ISNUMBER(SEARCH('[1]Lookup for use classification'!$D$1,C2211)),ISNUMBER(SEARCH('[1]Lookup for use classification'!$E$1,C2211))),'[1]Lookup for use classification'!$A$1,IF(ISNUMBER(SEARCH('[1]Lookup for use classification'!$B$2,C2211)),'[1]Lookup for use classification'!$A$2,IF(ISNUMBER(SEARCH('[1]Lookup for use classification'!$B$3,C2211)),'[1]Lookup for use classification'!$A$3,IF(OR(ISNUMBER(SEARCH('[1]Lookup for use classification'!$B$4,C2211)),ISNUMBER(SEARCH('[1]Lookup for use classification'!$C$4,C2211)),ISNUMBER(SEARCH('[1]Lookup for use classification'!$D$4,C2211)),ISNUMBER(SEARCH('[1]Lookup for use classification'!$E$4,C2211))),'[1]Lookup for use classification'!$A$4,IF(OR(ISNUMBER(SEARCH('[1]Lookup for use classification'!$B$5,C2211)),ISNUMBER(SEARCH('[1]Lookup for use classification'!$C$5,C2211)),ISNUMBER(SEARCH('[1]Lookup for use classification'!$D$5,C2211))),'[1]Lookup for use classification'!$A$5,IF(OR(ISNUMBER(SEARCH('[1]Lookup for use classification'!$B$7,C2211)),ISNUMBER(SEARCH('[1]Lookup for use classification'!$C$7,C2211)),ISNUMBER(SEARCH('[1]Lookup for use classification'!$D$7,C2211))),'[1]Lookup for use classification'!$A$7,IF(OR(ISNUMBER(SEARCH('[1]Lookup for use classification'!$B$9,C2211)),ISNUMBER(SEARCH('[1]Lookup for use classification'!$C$9,C2211)),ISNUMBER(SEARCH('[1]Lookup for use classification'!$D$9,C2211)),ISNUMBER(SEARCH('[1]Lookup for use classification'!$E$9,C2211)),ISNUMBER(SEARCH('[1]Lookup for use classification'!$F$9,C2211)),ISNUMBER(SEARCH('[1]Lookup for use classification'!$G$9,C2211)),ISNUMBER(SEARCH('[1]Lookup for use classification'!$H$9,C2211)),ISNUMBER(SEARCH('[1]Lookup for use classification'!$I$9,C2211)),ISNUMBER(SEARCH('[1]Lookup for use classification'!$J$9,C2211)),ISNUMBER(SEARCH('[1]Lookup for use classification'!$K$9,C2211))),'[1]Lookup for use classification'!$A$9,IF(OR(ISNUMBER(SEARCH('[1]Lookup for use classification'!$B$10,C2211)),ISNUMBER(SEARCH('[1]Lookup for use classification'!$C$10,C2211)),ISNUMBER(SEARCH('[1]Lookup for use classification'!$D$10,C2211)),ISNUMBER(SEARCH('[1]Lookup for use classification'!$E$10,C2211)),ISNUMBER(SEARCH('[1]Lookup for use classification'!$F$10,C2211)),ISNUMBER(SEARCH('[1]Lookup for use classification'!$G$10,C2211))),'[1]Lookup for use classification'!$A$10,IF(OR(ISNUMBER(SEARCH('[1]Lookup for use classification'!$B$11,C2211)),ISNUMBER(SEARCH('[1]Lookup for use classification'!$C$11,C2211))),'[1]Lookup for use classification'!$A$11,IF(OR(ISNUMBER(SEARCH('[1]Lookup for use classification'!$B$12,C2211)),ISNUMBER(SEARCH('[1]Lookup for use classification'!$C$12,C2211))),'[1]Lookup for use classification'!$A$12,IF(OR(ISNUMBER(SEARCH('[1]Lookup for use classification'!$B$13,C2211)),ISNUMBER(SEARCH('[1]Lookup for use classification'!$C$13,C2211)),ISNUMBER(SEARCH('[1]Lookup for use classification'!$D$13,C2211)),,ISNUMBER(SEARCH('[1]Lookup for use classification'!$C$13,C2211)),ISNUMBER(SEARCH('[1]Lookup for use classification'!$E$13,C2211))),'[1]Lookup for use classification'!$A$13,IF(OR(ISNUMBER(SEARCH('[1]Lookup for use classification'!$B$14,C2211)),ISNUMBER(SEARCH('[1]Lookup for use classification'!$C$14,C2211))),'[1]Lookup for use classification'!$A$14,"Other"))))))))))))</f>
        <v>Other</v>
      </c>
      <c r="E2211" s="245">
        <v>1704</v>
      </c>
      <c r="F2211" s="224"/>
      <c r="G2211" s="224"/>
    </row>
    <row r="2212" spans="1:18" hidden="1">
      <c r="A2212" s="187" t="s">
        <v>4480</v>
      </c>
      <c r="B2212" s="167" t="s">
        <v>6425</v>
      </c>
      <c r="C2212" s="244" t="s">
        <v>6402</v>
      </c>
      <c r="D2212" s="6" t="str">
        <f>IF(OR(ISNUMBER(SEARCH('[1]Lookup for use classification'!$B$1,C2212)),ISNUMBER(SEARCH('[1]Lookup for use classification'!$C$1,C2212)),ISNUMBER(SEARCH('[1]Lookup for use classification'!$D$1,C2212)),ISNUMBER(SEARCH('[1]Lookup for use classification'!$E$1,C2212))),'[1]Lookup for use classification'!$A$1,IF(ISNUMBER(SEARCH('[1]Lookup for use classification'!$B$2,C2212)),'[1]Lookup for use classification'!$A$2,IF(ISNUMBER(SEARCH('[1]Lookup for use classification'!$B$3,C2212)),'[1]Lookup for use classification'!$A$3,IF(OR(ISNUMBER(SEARCH('[1]Lookup for use classification'!$B$4,C2212)),ISNUMBER(SEARCH('[1]Lookup for use classification'!$C$4,C2212)),ISNUMBER(SEARCH('[1]Lookup for use classification'!$D$4,C2212)),ISNUMBER(SEARCH('[1]Lookup for use classification'!$E$4,C2212))),'[1]Lookup for use classification'!$A$4,IF(OR(ISNUMBER(SEARCH('[1]Lookup for use classification'!$B$5,C2212)),ISNUMBER(SEARCH('[1]Lookup for use classification'!$C$5,C2212)),ISNUMBER(SEARCH('[1]Lookup for use classification'!$D$5,C2212))),'[1]Lookup for use classification'!$A$5,IF(OR(ISNUMBER(SEARCH('[1]Lookup for use classification'!$B$7,C2212)),ISNUMBER(SEARCH('[1]Lookup for use classification'!$C$7,C2212)),ISNUMBER(SEARCH('[1]Lookup for use classification'!$D$7,C2212))),'[1]Lookup for use classification'!$A$7,IF(OR(ISNUMBER(SEARCH('[1]Lookup for use classification'!$B$9,C2212)),ISNUMBER(SEARCH('[1]Lookup for use classification'!$C$9,C2212)),ISNUMBER(SEARCH('[1]Lookup for use classification'!$D$9,C2212)),ISNUMBER(SEARCH('[1]Lookup for use classification'!$E$9,C2212)),ISNUMBER(SEARCH('[1]Lookup for use classification'!$F$9,C2212)),ISNUMBER(SEARCH('[1]Lookup for use classification'!$G$9,C2212)),ISNUMBER(SEARCH('[1]Lookup for use classification'!$H$9,C2212)),ISNUMBER(SEARCH('[1]Lookup for use classification'!$I$9,C2212)),ISNUMBER(SEARCH('[1]Lookup for use classification'!$J$9,C2212)),ISNUMBER(SEARCH('[1]Lookup for use classification'!$K$9,C2212))),'[1]Lookup for use classification'!$A$9,IF(OR(ISNUMBER(SEARCH('[1]Lookup for use classification'!$B$10,C2212)),ISNUMBER(SEARCH('[1]Lookup for use classification'!$C$10,C2212)),ISNUMBER(SEARCH('[1]Lookup for use classification'!$D$10,C2212)),ISNUMBER(SEARCH('[1]Lookup for use classification'!$E$10,C2212)),ISNUMBER(SEARCH('[1]Lookup for use classification'!$F$10,C2212)),ISNUMBER(SEARCH('[1]Lookup for use classification'!$G$10,C2212))),'[1]Lookup for use classification'!$A$10,IF(OR(ISNUMBER(SEARCH('[1]Lookup for use classification'!$B$11,C2212)),ISNUMBER(SEARCH('[1]Lookup for use classification'!$C$11,C2212))),'[1]Lookup for use classification'!$A$11,IF(OR(ISNUMBER(SEARCH('[1]Lookup for use classification'!$B$12,C2212)),ISNUMBER(SEARCH('[1]Lookup for use classification'!$C$12,C2212))),'[1]Lookup for use classification'!$A$12,IF(OR(ISNUMBER(SEARCH('[1]Lookup for use classification'!$B$13,C2212)),ISNUMBER(SEARCH('[1]Lookup for use classification'!$C$13,C2212)),ISNUMBER(SEARCH('[1]Lookup for use classification'!$D$13,C2212)),,ISNUMBER(SEARCH('[1]Lookup for use classification'!$C$13,C2212)),ISNUMBER(SEARCH('[1]Lookup for use classification'!$E$13,C2212))),'[1]Lookup for use classification'!$A$13,IF(OR(ISNUMBER(SEARCH('[1]Lookup for use classification'!$B$14,C2212)),ISNUMBER(SEARCH('[1]Lookup for use classification'!$C$14,C2212))),'[1]Lookup for use classification'!$A$14,"Other"))))))))))))</f>
        <v>Other</v>
      </c>
      <c r="E2212" s="245">
        <v>1726</v>
      </c>
      <c r="F2212" s="224"/>
      <c r="G2212" s="224"/>
    </row>
    <row r="2213" spans="1:18" hidden="1">
      <c r="A2213" s="187" t="s">
        <v>4480</v>
      </c>
      <c r="B2213" s="167" t="s">
        <v>6425</v>
      </c>
      <c r="C2213" s="244" t="s">
        <v>6371</v>
      </c>
      <c r="D2213" s="6" t="str">
        <f>IF(OR(ISNUMBER(SEARCH('[1]Lookup for use classification'!$B$1,C2213)),ISNUMBER(SEARCH('[1]Lookup for use classification'!$C$1,C2213)),ISNUMBER(SEARCH('[1]Lookup for use classification'!$D$1,C2213)),ISNUMBER(SEARCH('[1]Lookup for use classification'!$E$1,C2213))),'[1]Lookup for use classification'!$A$1,IF(ISNUMBER(SEARCH('[1]Lookup for use classification'!$B$2,C2213)),'[1]Lookup for use classification'!$A$2,IF(ISNUMBER(SEARCH('[1]Lookup for use classification'!$B$3,C2213)),'[1]Lookup for use classification'!$A$3,IF(OR(ISNUMBER(SEARCH('[1]Lookup for use classification'!$B$4,C2213)),ISNUMBER(SEARCH('[1]Lookup for use classification'!$C$4,C2213)),ISNUMBER(SEARCH('[1]Lookup for use classification'!$D$4,C2213)),ISNUMBER(SEARCH('[1]Lookup for use classification'!$E$4,C2213))),'[1]Lookup for use classification'!$A$4,IF(OR(ISNUMBER(SEARCH('[1]Lookup for use classification'!$B$5,C2213)),ISNUMBER(SEARCH('[1]Lookup for use classification'!$C$5,C2213)),ISNUMBER(SEARCH('[1]Lookup for use classification'!$D$5,C2213))),'[1]Lookup for use classification'!$A$5,IF(OR(ISNUMBER(SEARCH('[1]Lookup for use classification'!$B$7,C2213)),ISNUMBER(SEARCH('[1]Lookup for use classification'!$C$7,C2213)),ISNUMBER(SEARCH('[1]Lookup for use classification'!$D$7,C2213))),'[1]Lookup for use classification'!$A$7,IF(OR(ISNUMBER(SEARCH('[1]Lookup for use classification'!$B$9,C2213)),ISNUMBER(SEARCH('[1]Lookup for use classification'!$C$9,C2213)),ISNUMBER(SEARCH('[1]Lookup for use classification'!$D$9,C2213)),ISNUMBER(SEARCH('[1]Lookup for use classification'!$E$9,C2213)),ISNUMBER(SEARCH('[1]Lookup for use classification'!$F$9,C2213)),ISNUMBER(SEARCH('[1]Lookup for use classification'!$G$9,C2213)),ISNUMBER(SEARCH('[1]Lookup for use classification'!$H$9,C2213)),ISNUMBER(SEARCH('[1]Lookup for use classification'!$I$9,C2213)),ISNUMBER(SEARCH('[1]Lookup for use classification'!$J$9,C2213)),ISNUMBER(SEARCH('[1]Lookup for use classification'!$K$9,C2213))),'[1]Lookup for use classification'!$A$9,IF(OR(ISNUMBER(SEARCH('[1]Lookup for use classification'!$B$10,C2213)),ISNUMBER(SEARCH('[1]Lookup for use classification'!$C$10,C2213)),ISNUMBER(SEARCH('[1]Lookup for use classification'!$D$10,C2213)),ISNUMBER(SEARCH('[1]Lookup for use classification'!$E$10,C2213)),ISNUMBER(SEARCH('[1]Lookup for use classification'!$F$10,C2213)),ISNUMBER(SEARCH('[1]Lookup for use classification'!$G$10,C2213))),'[1]Lookup for use classification'!$A$10,IF(OR(ISNUMBER(SEARCH('[1]Lookup for use classification'!$B$11,C2213)),ISNUMBER(SEARCH('[1]Lookup for use classification'!$C$11,C2213))),'[1]Lookup for use classification'!$A$11,IF(OR(ISNUMBER(SEARCH('[1]Lookup for use classification'!$B$12,C2213)),ISNUMBER(SEARCH('[1]Lookup for use classification'!$C$12,C2213))),'[1]Lookup for use classification'!$A$12,IF(OR(ISNUMBER(SEARCH('[1]Lookup for use classification'!$B$13,C2213)),ISNUMBER(SEARCH('[1]Lookup for use classification'!$C$13,C2213)),ISNUMBER(SEARCH('[1]Lookup for use classification'!$D$13,C2213)),,ISNUMBER(SEARCH('[1]Lookup for use classification'!$C$13,C2213)),ISNUMBER(SEARCH('[1]Lookup for use classification'!$E$13,C2213))),'[1]Lookup for use classification'!$A$13,IF(OR(ISNUMBER(SEARCH('[1]Lookup for use classification'!$B$14,C2213)),ISNUMBER(SEARCH('[1]Lookup for use classification'!$C$14,C2213))),'[1]Lookup for use classification'!$A$14,"Other"))))))))))))</f>
        <v>Other</v>
      </c>
      <c r="E2213" s="245">
        <v>1750</v>
      </c>
      <c r="F2213" s="224"/>
      <c r="G2213" s="224"/>
    </row>
    <row r="2214" spans="1:18" hidden="1">
      <c r="A2214" s="187" t="s">
        <v>4480</v>
      </c>
      <c r="B2214" s="167" t="s">
        <v>6425</v>
      </c>
      <c r="C2214" s="244" t="s">
        <v>6336</v>
      </c>
      <c r="D2214" s="6" t="str">
        <f>IF(OR(ISNUMBER(SEARCH('[1]Lookup for use classification'!$B$1,C2214)),ISNUMBER(SEARCH('[1]Lookup for use classification'!$C$1,C2214)),ISNUMBER(SEARCH('[1]Lookup for use classification'!$D$1,C2214)),ISNUMBER(SEARCH('[1]Lookup for use classification'!$E$1,C2214))),'[1]Lookup for use classification'!$A$1,IF(ISNUMBER(SEARCH('[1]Lookup for use classification'!$B$2,C2214)),'[1]Lookup for use classification'!$A$2,IF(ISNUMBER(SEARCH('[1]Lookup for use classification'!$B$3,C2214)),'[1]Lookup for use classification'!$A$3,IF(OR(ISNUMBER(SEARCH('[1]Lookup for use classification'!$B$4,C2214)),ISNUMBER(SEARCH('[1]Lookup for use classification'!$C$4,C2214)),ISNUMBER(SEARCH('[1]Lookup for use classification'!$D$4,C2214)),ISNUMBER(SEARCH('[1]Lookup for use classification'!$E$4,C2214))),'[1]Lookup for use classification'!$A$4,IF(OR(ISNUMBER(SEARCH('[1]Lookup for use classification'!$B$5,C2214)),ISNUMBER(SEARCH('[1]Lookup for use classification'!$C$5,C2214)),ISNUMBER(SEARCH('[1]Lookup for use classification'!$D$5,C2214))),'[1]Lookup for use classification'!$A$5,IF(OR(ISNUMBER(SEARCH('[1]Lookup for use classification'!$B$7,C2214)),ISNUMBER(SEARCH('[1]Lookup for use classification'!$C$7,C2214)),ISNUMBER(SEARCH('[1]Lookup for use classification'!$D$7,C2214))),'[1]Lookup for use classification'!$A$7,IF(OR(ISNUMBER(SEARCH('[1]Lookup for use classification'!$B$9,C2214)),ISNUMBER(SEARCH('[1]Lookup for use classification'!$C$9,C2214)),ISNUMBER(SEARCH('[1]Lookup for use classification'!$D$9,C2214)),ISNUMBER(SEARCH('[1]Lookup for use classification'!$E$9,C2214)),ISNUMBER(SEARCH('[1]Lookup for use classification'!$F$9,C2214)),ISNUMBER(SEARCH('[1]Lookup for use classification'!$G$9,C2214)),ISNUMBER(SEARCH('[1]Lookup for use classification'!$H$9,C2214)),ISNUMBER(SEARCH('[1]Lookup for use classification'!$I$9,C2214)),ISNUMBER(SEARCH('[1]Lookup for use classification'!$J$9,C2214)),ISNUMBER(SEARCH('[1]Lookup for use classification'!$K$9,C2214))),'[1]Lookup for use classification'!$A$9,IF(OR(ISNUMBER(SEARCH('[1]Lookup for use classification'!$B$10,C2214)),ISNUMBER(SEARCH('[1]Lookup for use classification'!$C$10,C2214)),ISNUMBER(SEARCH('[1]Lookup for use classification'!$D$10,C2214)),ISNUMBER(SEARCH('[1]Lookup for use classification'!$E$10,C2214)),ISNUMBER(SEARCH('[1]Lookup for use classification'!$F$10,C2214)),ISNUMBER(SEARCH('[1]Lookup for use classification'!$G$10,C2214))),'[1]Lookup for use classification'!$A$10,IF(OR(ISNUMBER(SEARCH('[1]Lookup for use classification'!$B$11,C2214)),ISNUMBER(SEARCH('[1]Lookup for use classification'!$C$11,C2214))),'[1]Lookup for use classification'!$A$11,IF(OR(ISNUMBER(SEARCH('[1]Lookup for use classification'!$B$12,C2214)),ISNUMBER(SEARCH('[1]Lookup for use classification'!$C$12,C2214))),'[1]Lookup for use classification'!$A$12,IF(OR(ISNUMBER(SEARCH('[1]Lookup for use classification'!$B$13,C2214)),ISNUMBER(SEARCH('[1]Lookup for use classification'!$C$13,C2214)),ISNUMBER(SEARCH('[1]Lookup for use classification'!$D$13,C2214)),,ISNUMBER(SEARCH('[1]Lookup for use classification'!$C$13,C2214)),ISNUMBER(SEARCH('[1]Lookup for use classification'!$E$13,C2214))),'[1]Lookup for use classification'!$A$13,IF(OR(ISNUMBER(SEARCH('[1]Lookup for use classification'!$B$14,C2214)),ISNUMBER(SEARCH('[1]Lookup for use classification'!$C$14,C2214))),'[1]Lookup for use classification'!$A$14,"Other"))))))))))))</f>
        <v>Other</v>
      </c>
      <c r="E2214" s="245">
        <v>1800</v>
      </c>
      <c r="F2214" s="224"/>
      <c r="G2214" s="224"/>
    </row>
    <row r="2215" spans="1:18" s="193" customFormat="1" hidden="1">
      <c r="A2215" s="187" t="s">
        <v>4480</v>
      </c>
      <c r="B2215" s="167" t="s">
        <v>6425</v>
      </c>
      <c r="C2215" s="244" t="s">
        <v>6345</v>
      </c>
      <c r="D2215" s="6" t="str">
        <f>IF(OR(ISNUMBER(SEARCH('[1]Lookup for use classification'!$B$1,C2215)),ISNUMBER(SEARCH('[1]Lookup for use classification'!$C$1,C2215)),ISNUMBER(SEARCH('[1]Lookup for use classification'!$D$1,C2215)),ISNUMBER(SEARCH('[1]Lookup for use classification'!$E$1,C2215))),'[1]Lookup for use classification'!$A$1,IF(ISNUMBER(SEARCH('[1]Lookup for use classification'!$B$2,C2215)),'[1]Lookup for use classification'!$A$2,IF(ISNUMBER(SEARCH('[1]Lookup for use classification'!$B$3,C2215)),'[1]Lookup for use classification'!$A$3,IF(OR(ISNUMBER(SEARCH('[1]Lookup for use classification'!$B$4,C2215)),ISNUMBER(SEARCH('[1]Lookup for use classification'!$C$4,C2215)),ISNUMBER(SEARCH('[1]Lookup for use classification'!$D$4,C2215)),ISNUMBER(SEARCH('[1]Lookup for use classification'!$E$4,C2215))),'[1]Lookup for use classification'!$A$4,IF(OR(ISNUMBER(SEARCH('[1]Lookup for use classification'!$B$5,C2215)),ISNUMBER(SEARCH('[1]Lookup for use classification'!$C$5,C2215)),ISNUMBER(SEARCH('[1]Lookup for use classification'!$D$5,C2215))),'[1]Lookup for use classification'!$A$5,IF(OR(ISNUMBER(SEARCH('[1]Lookup for use classification'!$B$7,C2215)),ISNUMBER(SEARCH('[1]Lookup for use classification'!$C$7,C2215)),ISNUMBER(SEARCH('[1]Lookup for use classification'!$D$7,C2215))),'[1]Lookup for use classification'!$A$7,IF(OR(ISNUMBER(SEARCH('[1]Lookup for use classification'!$B$9,C2215)),ISNUMBER(SEARCH('[1]Lookup for use classification'!$C$9,C2215)),ISNUMBER(SEARCH('[1]Lookup for use classification'!$D$9,C2215)),ISNUMBER(SEARCH('[1]Lookup for use classification'!$E$9,C2215)),ISNUMBER(SEARCH('[1]Lookup for use classification'!$F$9,C2215)),ISNUMBER(SEARCH('[1]Lookup for use classification'!$G$9,C2215)),ISNUMBER(SEARCH('[1]Lookup for use classification'!$H$9,C2215)),ISNUMBER(SEARCH('[1]Lookup for use classification'!$I$9,C2215)),ISNUMBER(SEARCH('[1]Lookup for use classification'!$J$9,C2215)),ISNUMBER(SEARCH('[1]Lookup for use classification'!$K$9,C2215))),'[1]Lookup for use classification'!$A$9,IF(OR(ISNUMBER(SEARCH('[1]Lookup for use classification'!$B$10,C2215)),ISNUMBER(SEARCH('[1]Lookup for use classification'!$C$10,C2215)),ISNUMBER(SEARCH('[1]Lookup for use classification'!$D$10,C2215)),ISNUMBER(SEARCH('[1]Lookup for use classification'!$E$10,C2215)),ISNUMBER(SEARCH('[1]Lookup for use classification'!$F$10,C2215)),ISNUMBER(SEARCH('[1]Lookup for use classification'!$G$10,C2215))),'[1]Lookup for use classification'!$A$10,IF(OR(ISNUMBER(SEARCH('[1]Lookup for use classification'!$B$11,C2215)),ISNUMBER(SEARCH('[1]Lookup for use classification'!$C$11,C2215))),'[1]Lookup for use classification'!$A$11,IF(OR(ISNUMBER(SEARCH('[1]Lookup for use classification'!$B$12,C2215)),ISNUMBER(SEARCH('[1]Lookup for use classification'!$C$12,C2215))),'[1]Lookup for use classification'!$A$12,IF(OR(ISNUMBER(SEARCH('[1]Lookup for use classification'!$B$13,C2215)),ISNUMBER(SEARCH('[1]Lookup for use classification'!$C$13,C2215)),ISNUMBER(SEARCH('[1]Lookup for use classification'!$D$13,C2215)),,ISNUMBER(SEARCH('[1]Lookup for use classification'!$C$13,C2215)),ISNUMBER(SEARCH('[1]Lookup for use classification'!$E$13,C2215))),'[1]Lookup for use classification'!$A$13,IF(OR(ISNUMBER(SEARCH('[1]Lookup for use classification'!$B$14,C2215)),ISNUMBER(SEARCH('[1]Lookup for use classification'!$C$14,C2215))),'[1]Lookup for use classification'!$A$14,"Other"))))))))))))</f>
        <v>Other</v>
      </c>
      <c r="E2215" s="245">
        <v>1824</v>
      </c>
      <c r="F2215" s="224"/>
      <c r="G2215" s="224"/>
      <c r="H2215" s="162"/>
      <c r="I2215" s="162"/>
      <c r="J2215" s="165"/>
      <c r="K2215" s="165"/>
      <c r="L2215" s="165"/>
      <c r="M2215" s="165"/>
      <c r="N2215" s="165"/>
      <c r="O2215" s="165"/>
      <c r="P2215" s="165"/>
      <c r="Q2215" s="165"/>
      <c r="R2215" s="165"/>
    </row>
    <row r="2216" spans="1:18" s="193" customFormat="1" hidden="1">
      <c r="A2216" s="187" t="s">
        <v>4480</v>
      </c>
      <c r="B2216" s="167" t="s">
        <v>6425</v>
      </c>
      <c r="C2216" s="244" t="s">
        <v>6334</v>
      </c>
      <c r="D2216" s="6" t="str">
        <f>IF(OR(ISNUMBER(SEARCH('[1]Lookup for use classification'!$B$1,C2216)),ISNUMBER(SEARCH('[1]Lookup for use classification'!$C$1,C2216)),ISNUMBER(SEARCH('[1]Lookup for use classification'!$D$1,C2216)),ISNUMBER(SEARCH('[1]Lookup for use classification'!$E$1,C2216))),'[1]Lookup for use classification'!$A$1,IF(ISNUMBER(SEARCH('[1]Lookup for use classification'!$B$2,C2216)),'[1]Lookup for use classification'!$A$2,IF(ISNUMBER(SEARCH('[1]Lookup for use classification'!$B$3,C2216)),'[1]Lookup for use classification'!$A$3,IF(OR(ISNUMBER(SEARCH('[1]Lookup for use classification'!$B$4,C2216)),ISNUMBER(SEARCH('[1]Lookup for use classification'!$C$4,C2216)),ISNUMBER(SEARCH('[1]Lookup for use classification'!$D$4,C2216)),ISNUMBER(SEARCH('[1]Lookup for use classification'!$E$4,C2216))),'[1]Lookup for use classification'!$A$4,IF(OR(ISNUMBER(SEARCH('[1]Lookup for use classification'!$B$5,C2216)),ISNUMBER(SEARCH('[1]Lookup for use classification'!$C$5,C2216)),ISNUMBER(SEARCH('[1]Lookup for use classification'!$D$5,C2216))),'[1]Lookup for use classification'!$A$5,IF(OR(ISNUMBER(SEARCH('[1]Lookup for use classification'!$B$7,C2216)),ISNUMBER(SEARCH('[1]Lookup for use classification'!$C$7,C2216)),ISNUMBER(SEARCH('[1]Lookup for use classification'!$D$7,C2216))),'[1]Lookup for use classification'!$A$7,IF(OR(ISNUMBER(SEARCH('[1]Lookup for use classification'!$B$9,C2216)),ISNUMBER(SEARCH('[1]Lookup for use classification'!$C$9,C2216)),ISNUMBER(SEARCH('[1]Lookup for use classification'!$D$9,C2216)),ISNUMBER(SEARCH('[1]Lookup for use classification'!$E$9,C2216)),ISNUMBER(SEARCH('[1]Lookup for use classification'!$F$9,C2216)),ISNUMBER(SEARCH('[1]Lookup for use classification'!$G$9,C2216)),ISNUMBER(SEARCH('[1]Lookup for use classification'!$H$9,C2216)),ISNUMBER(SEARCH('[1]Lookup for use classification'!$I$9,C2216)),ISNUMBER(SEARCH('[1]Lookup for use classification'!$J$9,C2216)),ISNUMBER(SEARCH('[1]Lookup for use classification'!$K$9,C2216))),'[1]Lookup for use classification'!$A$9,IF(OR(ISNUMBER(SEARCH('[1]Lookup for use classification'!$B$10,C2216)),ISNUMBER(SEARCH('[1]Lookup for use classification'!$C$10,C2216)),ISNUMBER(SEARCH('[1]Lookup for use classification'!$D$10,C2216)),ISNUMBER(SEARCH('[1]Lookup for use classification'!$E$10,C2216)),ISNUMBER(SEARCH('[1]Lookup for use classification'!$F$10,C2216)),ISNUMBER(SEARCH('[1]Lookup for use classification'!$G$10,C2216))),'[1]Lookup for use classification'!$A$10,IF(OR(ISNUMBER(SEARCH('[1]Lookup for use classification'!$B$11,C2216)),ISNUMBER(SEARCH('[1]Lookup for use classification'!$C$11,C2216))),'[1]Lookup for use classification'!$A$11,IF(OR(ISNUMBER(SEARCH('[1]Lookup for use classification'!$B$12,C2216)),ISNUMBER(SEARCH('[1]Lookup for use classification'!$C$12,C2216))),'[1]Lookup for use classification'!$A$12,IF(OR(ISNUMBER(SEARCH('[1]Lookup for use classification'!$B$13,C2216)),ISNUMBER(SEARCH('[1]Lookup for use classification'!$C$13,C2216)),ISNUMBER(SEARCH('[1]Lookup for use classification'!$D$13,C2216)),,ISNUMBER(SEARCH('[1]Lookup for use classification'!$C$13,C2216)),ISNUMBER(SEARCH('[1]Lookup for use classification'!$E$13,C2216))),'[1]Lookup for use classification'!$A$13,IF(OR(ISNUMBER(SEARCH('[1]Lookup for use classification'!$B$14,C2216)),ISNUMBER(SEARCH('[1]Lookup for use classification'!$C$14,C2216))),'[1]Lookup for use classification'!$A$14,"Other"))))))))))))</f>
        <v>Other</v>
      </c>
      <c r="E2216" s="245">
        <v>1860</v>
      </c>
      <c r="F2216" s="224"/>
      <c r="G2216" s="224"/>
      <c r="H2216" s="162"/>
      <c r="I2216" s="162"/>
      <c r="J2216" s="165"/>
      <c r="K2216" s="165"/>
      <c r="L2216" s="165"/>
      <c r="M2216" s="165"/>
      <c r="N2216" s="165"/>
      <c r="O2216" s="165"/>
      <c r="P2216" s="165"/>
      <c r="Q2216" s="165"/>
      <c r="R2216" s="165"/>
    </row>
    <row r="2217" spans="1:18" s="193" customFormat="1" hidden="1">
      <c r="A2217" s="187" t="s">
        <v>4480</v>
      </c>
      <c r="B2217" s="167" t="s">
        <v>6425</v>
      </c>
      <c r="C2217" s="244" t="s">
        <v>6358</v>
      </c>
      <c r="D2217" s="6" t="str">
        <f>IF(OR(ISNUMBER(SEARCH('[1]Lookup for use classification'!$B$1,C2217)),ISNUMBER(SEARCH('[1]Lookup for use classification'!$C$1,C2217)),ISNUMBER(SEARCH('[1]Lookup for use classification'!$D$1,C2217)),ISNUMBER(SEARCH('[1]Lookup for use classification'!$E$1,C2217))),'[1]Lookup for use classification'!$A$1,IF(ISNUMBER(SEARCH('[1]Lookup for use classification'!$B$2,C2217)),'[1]Lookup for use classification'!$A$2,IF(ISNUMBER(SEARCH('[1]Lookup for use classification'!$B$3,C2217)),'[1]Lookup for use classification'!$A$3,IF(OR(ISNUMBER(SEARCH('[1]Lookup for use classification'!$B$4,C2217)),ISNUMBER(SEARCH('[1]Lookup for use classification'!$C$4,C2217)),ISNUMBER(SEARCH('[1]Lookup for use classification'!$D$4,C2217)),ISNUMBER(SEARCH('[1]Lookup for use classification'!$E$4,C2217))),'[1]Lookup for use classification'!$A$4,IF(OR(ISNUMBER(SEARCH('[1]Lookup for use classification'!$B$5,C2217)),ISNUMBER(SEARCH('[1]Lookup for use classification'!$C$5,C2217)),ISNUMBER(SEARCH('[1]Lookup for use classification'!$D$5,C2217))),'[1]Lookup for use classification'!$A$5,IF(OR(ISNUMBER(SEARCH('[1]Lookup for use classification'!$B$7,C2217)),ISNUMBER(SEARCH('[1]Lookup for use classification'!$C$7,C2217)),ISNUMBER(SEARCH('[1]Lookup for use classification'!$D$7,C2217))),'[1]Lookup for use classification'!$A$7,IF(OR(ISNUMBER(SEARCH('[1]Lookup for use classification'!$B$9,C2217)),ISNUMBER(SEARCH('[1]Lookup for use classification'!$C$9,C2217)),ISNUMBER(SEARCH('[1]Lookup for use classification'!$D$9,C2217)),ISNUMBER(SEARCH('[1]Lookup for use classification'!$E$9,C2217)),ISNUMBER(SEARCH('[1]Lookup for use classification'!$F$9,C2217)),ISNUMBER(SEARCH('[1]Lookup for use classification'!$G$9,C2217)),ISNUMBER(SEARCH('[1]Lookup for use classification'!$H$9,C2217)),ISNUMBER(SEARCH('[1]Lookup for use classification'!$I$9,C2217)),ISNUMBER(SEARCH('[1]Lookup for use classification'!$J$9,C2217)),ISNUMBER(SEARCH('[1]Lookup for use classification'!$K$9,C2217))),'[1]Lookup for use classification'!$A$9,IF(OR(ISNUMBER(SEARCH('[1]Lookup for use classification'!$B$10,C2217)),ISNUMBER(SEARCH('[1]Lookup for use classification'!$C$10,C2217)),ISNUMBER(SEARCH('[1]Lookup for use classification'!$D$10,C2217)),ISNUMBER(SEARCH('[1]Lookup for use classification'!$E$10,C2217)),ISNUMBER(SEARCH('[1]Lookup for use classification'!$F$10,C2217)),ISNUMBER(SEARCH('[1]Lookup for use classification'!$G$10,C2217))),'[1]Lookup for use classification'!$A$10,IF(OR(ISNUMBER(SEARCH('[1]Lookup for use classification'!$B$11,C2217)),ISNUMBER(SEARCH('[1]Lookup for use classification'!$C$11,C2217))),'[1]Lookup for use classification'!$A$11,IF(OR(ISNUMBER(SEARCH('[1]Lookup for use classification'!$B$12,C2217)),ISNUMBER(SEARCH('[1]Lookup for use classification'!$C$12,C2217))),'[1]Lookup for use classification'!$A$12,IF(OR(ISNUMBER(SEARCH('[1]Lookup for use classification'!$B$13,C2217)),ISNUMBER(SEARCH('[1]Lookup for use classification'!$C$13,C2217)),ISNUMBER(SEARCH('[1]Lookup for use classification'!$D$13,C2217)),,ISNUMBER(SEARCH('[1]Lookup for use classification'!$C$13,C2217)),ISNUMBER(SEARCH('[1]Lookup for use classification'!$E$13,C2217))),'[1]Lookup for use classification'!$A$13,IF(OR(ISNUMBER(SEARCH('[1]Lookup for use classification'!$B$14,C2217)),ISNUMBER(SEARCH('[1]Lookup for use classification'!$C$14,C2217))),'[1]Lookup for use classification'!$A$14,"Other"))))))))))))</f>
        <v>Other</v>
      </c>
      <c r="E2217" s="245">
        <v>1920</v>
      </c>
      <c r="F2217" s="224"/>
      <c r="G2217" s="224"/>
      <c r="H2217" s="162"/>
      <c r="I2217" s="162"/>
      <c r="J2217" s="165"/>
      <c r="K2217" s="165"/>
      <c r="L2217" s="165"/>
      <c r="M2217" s="165"/>
      <c r="N2217" s="165"/>
      <c r="O2217" s="165"/>
      <c r="P2217" s="165"/>
      <c r="Q2217" s="165"/>
      <c r="R2217" s="165"/>
    </row>
    <row r="2218" spans="1:18" s="193" customFormat="1" hidden="1">
      <c r="A2218" s="187" t="s">
        <v>4480</v>
      </c>
      <c r="B2218" s="167" t="s">
        <v>6425</v>
      </c>
      <c r="C2218" s="244" t="s">
        <v>6260</v>
      </c>
      <c r="D2218" s="6" t="str">
        <f>IF(OR(ISNUMBER(SEARCH('[1]Lookup for use classification'!$B$1,C2218)),ISNUMBER(SEARCH('[1]Lookup for use classification'!$C$1,C2218)),ISNUMBER(SEARCH('[1]Lookup for use classification'!$D$1,C2218)),ISNUMBER(SEARCH('[1]Lookup for use classification'!$E$1,C2218))),'[1]Lookup for use classification'!$A$1,IF(ISNUMBER(SEARCH('[1]Lookup for use classification'!$B$2,C2218)),'[1]Lookup for use classification'!$A$2,IF(ISNUMBER(SEARCH('[1]Lookup for use classification'!$B$3,C2218)),'[1]Lookup for use classification'!$A$3,IF(OR(ISNUMBER(SEARCH('[1]Lookup for use classification'!$B$4,C2218)),ISNUMBER(SEARCH('[1]Lookup for use classification'!$C$4,C2218)),ISNUMBER(SEARCH('[1]Lookup for use classification'!$D$4,C2218)),ISNUMBER(SEARCH('[1]Lookup for use classification'!$E$4,C2218))),'[1]Lookup for use classification'!$A$4,IF(OR(ISNUMBER(SEARCH('[1]Lookup for use classification'!$B$5,C2218)),ISNUMBER(SEARCH('[1]Lookup for use classification'!$C$5,C2218)),ISNUMBER(SEARCH('[1]Lookup for use classification'!$D$5,C2218))),'[1]Lookup for use classification'!$A$5,IF(OR(ISNUMBER(SEARCH('[1]Lookup for use classification'!$B$7,C2218)),ISNUMBER(SEARCH('[1]Lookup for use classification'!$C$7,C2218)),ISNUMBER(SEARCH('[1]Lookup for use classification'!$D$7,C2218))),'[1]Lookup for use classification'!$A$7,IF(OR(ISNUMBER(SEARCH('[1]Lookup for use classification'!$B$9,C2218)),ISNUMBER(SEARCH('[1]Lookup for use classification'!$C$9,C2218)),ISNUMBER(SEARCH('[1]Lookup for use classification'!$D$9,C2218)),ISNUMBER(SEARCH('[1]Lookup for use classification'!$E$9,C2218)),ISNUMBER(SEARCH('[1]Lookup for use classification'!$F$9,C2218)),ISNUMBER(SEARCH('[1]Lookup for use classification'!$G$9,C2218)),ISNUMBER(SEARCH('[1]Lookup for use classification'!$H$9,C2218)),ISNUMBER(SEARCH('[1]Lookup for use classification'!$I$9,C2218)),ISNUMBER(SEARCH('[1]Lookup for use classification'!$J$9,C2218)),ISNUMBER(SEARCH('[1]Lookup for use classification'!$K$9,C2218))),'[1]Lookup for use classification'!$A$9,IF(OR(ISNUMBER(SEARCH('[1]Lookup for use classification'!$B$10,C2218)),ISNUMBER(SEARCH('[1]Lookup for use classification'!$C$10,C2218)),ISNUMBER(SEARCH('[1]Lookup for use classification'!$D$10,C2218)),ISNUMBER(SEARCH('[1]Lookup for use classification'!$E$10,C2218)),ISNUMBER(SEARCH('[1]Lookup for use classification'!$F$10,C2218)),ISNUMBER(SEARCH('[1]Lookup for use classification'!$G$10,C2218))),'[1]Lookup for use classification'!$A$10,IF(OR(ISNUMBER(SEARCH('[1]Lookup for use classification'!$B$11,C2218)),ISNUMBER(SEARCH('[1]Lookup for use classification'!$C$11,C2218))),'[1]Lookup for use classification'!$A$11,IF(OR(ISNUMBER(SEARCH('[1]Lookup for use classification'!$B$12,C2218)),ISNUMBER(SEARCH('[1]Lookup for use classification'!$C$12,C2218))),'[1]Lookup for use classification'!$A$12,IF(OR(ISNUMBER(SEARCH('[1]Lookup for use classification'!$B$13,C2218)),ISNUMBER(SEARCH('[1]Lookup for use classification'!$C$13,C2218)),ISNUMBER(SEARCH('[1]Lookup for use classification'!$D$13,C2218)),,ISNUMBER(SEARCH('[1]Lookup for use classification'!$C$13,C2218)),ISNUMBER(SEARCH('[1]Lookup for use classification'!$E$13,C2218))),'[1]Lookup for use classification'!$A$13,IF(OR(ISNUMBER(SEARCH('[1]Lookup for use classification'!$B$14,C2218)),ISNUMBER(SEARCH('[1]Lookup for use classification'!$C$14,C2218))),'[1]Lookup for use classification'!$A$14,"Other"))))))))))))</f>
        <v>Other</v>
      </c>
      <c r="E2218" s="245">
        <v>2000</v>
      </c>
      <c r="F2218" s="224"/>
      <c r="G2218" s="224"/>
      <c r="H2218" s="162"/>
      <c r="I2218" s="162"/>
      <c r="J2218" s="165"/>
      <c r="K2218" s="165"/>
      <c r="L2218" s="165"/>
      <c r="M2218" s="165"/>
      <c r="N2218" s="165"/>
      <c r="O2218" s="165"/>
      <c r="P2218" s="165"/>
      <c r="Q2218" s="165"/>
      <c r="R2218" s="165"/>
    </row>
    <row r="2219" spans="1:18" s="193" customFormat="1" hidden="1">
      <c r="A2219" s="187" t="s">
        <v>4480</v>
      </c>
      <c r="B2219" s="167" t="s">
        <v>6425</v>
      </c>
      <c r="C2219" s="244" t="s">
        <v>6260</v>
      </c>
      <c r="D2219" s="6" t="str">
        <f>IF(OR(ISNUMBER(SEARCH('[1]Lookup for use classification'!$B$1,C2219)),ISNUMBER(SEARCH('[1]Lookup for use classification'!$C$1,C2219)),ISNUMBER(SEARCH('[1]Lookup for use classification'!$D$1,C2219)),ISNUMBER(SEARCH('[1]Lookup for use classification'!$E$1,C2219))),'[1]Lookup for use classification'!$A$1,IF(ISNUMBER(SEARCH('[1]Lookup for use classification'!$B$2,C2219)),'[1]Lookup for use classification'!$A$2,IF(ISNUMBER(SEARCH('[1]Lookup for use classification'!$B$3,C2219)),'[1]Lookup for use classification'!$A$3,IF(OR(ISNUMBER(SEARCH('[1]Lookup for use classification'!$B$4,C2219)),ISNUMBER(SEARCH('[1]Lookup for use classification'!$C$4,C2219)),ISNUMBER(SEARCH('[1]Lookup for use classification'!$D$4,C2219)),ISNUMBER(SEARCH('[1]Lookup for use classification'!$E$4,C2219))),'[1]Lookup for use classification'!$A$4,IF(OR(ISNUMBER(SEARCH('[1]Lookup for use classification'!$B$5,C2219)),ISNUMBER(SEARCH('[1]Lookup for use classification'!$C$5,C2219)),ISNUMBER(SEARCH('[1]Lookup for use classification'!$D$5,C2219))),'[1]Lookup for use classification'!$A$5,IF(OR(ISNUMBER(SEARCH('[1]Lookup for use classification'!$B$7,C2219)),ISNUMBER(SEARCH('[1]Lookup for use classification'!$C$7,C2219)),ISNUMBER(SEARCH('[1]Lookup for use classification'!$D$7,C2219))),'[1]Lookup for use classification'!$A$7,IF(OR(ISNUMBER(SEARCH('[1]Lookup for use classification'!$B$9,C2219)),ISNUMBER(SEARCH('[1]Lookup for use classification'!$C$9,C2219)),ISNUMBER(SEARCH('[1]Lookup for use classification'!$D$9,C2219)),ISNUMBER(SEARCH('[1]Lookup for use classification'!$E$9,C2219)),ISNUMBER(SEARCH('[1]Lookup for use classification'!$F$9,C2219)),ISNUMBER(SEARCH('[1]Lookup for use classification'!$G$9,C2219)),ISNUMBER(SEARCH('[1]Lookup for use classification'!$H$9,C2219)),ISNUMBER(SEARCH('[1]Lookup for use classification'!$I$9,C2219)),ISNUMBER(SEARCH('[1]Lookup for use classification'!$J$9,C2219)),ISNUMBER(SEARCH('[1]Lookup for use classification'!$K$9,C2219))),'[1]Lookup for use classification'!$A$9,IF(OR(ISNUMBER(SEARCH('[1]Lookup for use classification'!$B$10,C2219)),ISNUMBER(SEARCH('[1]Lookup for use classification'!$C$10,C2219)),ISNUMBER(SEARCH('[1]Lookup for use classification'!$D$10,C2219)),ISNUMBER(SEARCH('[1]Lookup for use classification'!$E$10,C2219)),ISNUMBER(SEARCH('[1]Lookup for use classification'!$F$10,C2219)),ISNUMBER(SEARCH('[1]Lookup for use classification'!$G$10,C2219))),'[1]Lookup for use classification'!$A$10,IF(OR(ISNUMBER(SEARCH('[1]Lookup for use classification'!$B$11,C2219)),ISNUMBER(SEARCH('[1]Lookup for use classification'!$C$11,C2219))),'[1]Lookup for use classification'!$A$11,IF(OR(ISNUMBER(SEARCH('[1]Lookup for use classification'!$B$12,C2219)),ISNUMBER(SEARCH('[1]Lookup for use classification'!$C$12,C2219))),'[1]Lookup for use classification'!$A$12,IF(OR(ISNUMBER(SEARCH('[1]Lookup for use classification'!$B$13,C2219)),ISNUMBER(SEARCH('[1]Lookup for use classification'!$C$13,C2219)),ISNUMBER(SEARCH('[1]Lookup for use classification'!$D$13,C2219)),,ISNUMBER(SEARCH('[1]Lookup for use classification'!$C$13,C2219)),ISNUMBER(SEARCH('[1]Lookup for use classification'!$E$13,C2219))),'[1]Lookup for use classification'!$A$13,IF(OR(ISNUMBER(SEARCH('[1]Lookup for use classification'!$B$14,C2219)),ISNUMBER(SEARCH('[1]Lookup for use classification'!$C$14,C2219))),'[1]Lookup for use classification'!$A$14,"Other"))))))))))))</f>
        <v>Other</v>
      </c>
      <c r="E2219" s="245">
        <v>2000</v>
      </c>
      <c r="F2219" s="224"/>
      <c r="G2219" s="224"/>
      <c r="H2219" s="162"/>
      <c r="I2219" s="162"/>
      <c r="J2219" s="165"/>
      <c r="K2219" s="165"/>
      <c r="L2219" s="165"/>
      <c r="M2219" s="165"/>
      <c r="N2219" s="165"/>
      <c r="O2219" s="165"/>
      <c r="P2219" s="165"/>
      <c r="Q2219" s="165"/>
      <c r="R2219" s="165"/>
    </row>
    <row r="2220" spans="1:18" s="193" customFormat="1" hidden="1">
      <c r="A2220" s="187" t="s">
        <v>4480</v>
      </c>
      <c r="B2220" s="167" t="s">
        <v>6425</v>
      </c>
      <c r="C2220" s="244" t="s">
        <v>6259</v>
      </c>
      <c r="D2220" s="6" t="str">
        <f>IF(OR(ISNUMBER(SEARCH('[1]Lookup for use classification'!$B$1,C2220)),ISNUMBER(SEARCH('[1]Lookup for use classification'!$C$1,C2220)),ISNUMBER(SEARCH('[1]Lookup for use classification'!$D$1,C2220)),ISNUMBER(SEARCH('[1]Lookup for use classification'!$E$1,C2220))),'[1]Lookup for use classification'!$A$1,IF(ISNUMBER(SEARCH('[1]Lookup for use classification'!$B$2,C2220)),'[1]Lookup for use classification'!$A$2,IF(ISNUMBER(SEARCH('[1]Lookup for use classification'!$B$3,C2220)),'[1]Lookup for use classification'!$A$3,IF(OR(ISNUMBER(SEARCH('[1]Lookup for use classification'!$B$4,C2220)),ISNUMBER(SEARCH('[1]Lookup for use classification'!$C$4,C2220)),ISNUMBER(SEARCH('[1]Lookup for use classification'!$D$4,C2220)),ISNUMBER(SEARCH('[1]Lookup for use classification'!$E$4,C2220))),'[1]Lookup for use classification'!$A$4,IF(OR(ISNUMBER(SEARCH('[1]Lookup for use classification'!$B$5,C2220)),ISNUMBER(SEARCH('[1]Lookup for use classification'!$C$5,C2220)),ISNUMBER(SEARCH('[1]Lookup for use classification'!$D$5,C2220))),'[1]Lookup for use classification'!$A$5,IF(OR(ISNUMBER(SEARCH('[1]Lookup for use classification'!$B$7,C2220)),ISNUMBER(SEARCH('[1]Lookup for use classification'!$C$7,C2220)),ISNUMBER(SEARCH('[1]Lookup for use classification'!$D$7,C2220))),'[1]Lookup for use classification'!$A$7,IF(OR(ISNUMBER(SEARCH('[1]Lookup for use classification'!$B$9,C2220)),ISNUMBER(SEARCH('[1]Lookup for use classification'!$C$9,C2220)),ISNUMBER(SEARCH('[1]Lookup for use classification'!$D$9,C2220)),ISNUMBER(SEARCH('[1]Lookup for use classification'!$E$9,C2220)),ISNUMBER(SEARCH('[1]Lookup for use classification'!$F$9,C2220)),ISNUMBER(SEARCH('[1]Lookup for use classification'!$G$9,C2220)),ISNUMBER(SEARCH('[1]Lookup for use classification'!$H$9,C2220)),ISNUMBER(SEARCH('[1]Lookup for use classification'!$I$9,C2220)),ISNUMBER(SEARCH('[1]Lookup for use classification'!$J$9,C2220)),ISNUMBER(SEARCH('[1]Lookup for use classification'!$K$9,C2220))),'[1]Lookup for use classification'!$A$9,IF(OR(ISNUMBER(SEARCH('[1]Lookup for use classification'!$B$10,C2220)),ISNUMBER(SEARCH('[1]Lookup for use classification'!$C$10,C2220)),ISNUMBER(SEARCH('[1]Lookup for use classification'!$D$10,C2220)),ISNUMBER(SEARCH('[1]Lookup for use classification'!$E$10,C2220)),ISNUMBER(SEARCH('[1]Lookup for use classification'!$F$10,C2220)),ISNUMBER(SEARCH('[1]Lookup for use classification'!$G$10,C2220))),'[1]Lookup for use classification'!$A$10,IF(OR(ISNUMBER(SEARCH('[1]Lookup for use classification'!$B$11,C2220)),ISNUMBER(SEARCH('[1]Lookup for use classification'!$C$11,C2220))),'[1]Lookup for use classification'!$A$11,IF(OR(ISNUMBER(SEARCH('[1]Lookup for use classification'!$B$12,C2220)),ISNUMBER(SEARCH('[1]Lookup for use classification'!$C$12,C2220))),'[1]Lookup for use classification'!$A$12,IF(OR(ISNUMBER(SEARCH('[1]Lookup for use classification'!$B$13,C2220)),ISNUMBER(SEARCH('[1]Lookup for use classification'!$C$13,C2220)),ISNUMBER(SEARCH('[1]Lookup for use classification'!$D$13,C2220)),,ISNUMBER(SEARCH('[1]Lookup for use classification'!$C$13,C2220)),ISNUMBER(SEARCH('[1]Lookup for use classification'!$E$13,C2220))),'[1]Lookup for use classification'!$A$13,IF(OR(ISNUMBER(SEARCH('[1]Lookup for use classification'!$B$14,C2220)),ISNUMBER(SEARCH('[1]Lookup for use classification'!$C$14,C2220))),'[1]Lookup for use classification'!$A$14,"Other"))))))))))))</f>
        <v>Other</v>
      </c>
      <c r="E2220" s="245">
        <v>2000</v>
      </c>
      <c r="F2220" s="224"/>
      <c r="G2220" s="224"/>
      <c r="H2220" s="162"/>
      <c r="I2220" s="162"/>
      <c r="J2220" s="165"/>
      <c r="K2220" s="165"/>
      <c r="L2220" s="165"/>
      <c r="M2220" s="165"/>
      <c r="N2220" s="165"/>
      <c r="O2220" s="165"/>
      <c r="P2220" s="165"/>
      <c r="Q2220" s="165"/>
      <c r="R2220" s="165"/>
    </row>
    <row r="2221" spans="1:18" s="207" customFormat="1" hidden="1">
      <c r="A2221" s="187" t="s">
        <v>4480</v>
      </c>
      <c r="B2221" s="167" t="s">
        <v>6425</v>
      </c>
      <c r="C2221" s="244" t="s">
        <v>6411</v>
      </c>
      <c r="D2221" s="6" t="str">
        <f>IF(OR(ISNUMBER(SEARCH('[1]Lookup for use classification'!$B$1,C2221)),ISNUMBER(SEARCH('[1]Lookup for use classification'!$C$1,C2221)),ISNUMBER(SEARCH('[1]Lookup for use classification'!$D$1,C2221)),ISNUMBER(SEARCH('[1]Lookup for use classification'!$E$1,C2221))),'[1]Lookup for use classification'!$A$1,IF(ISNUMBER(SEARCH('[1]Lookup for use classification'!$B$2,C2221)),'[1]Lookup for use classification'!$A$2,IF(ISNUMBER(SEARCH('[1]Lookup for use classification'!$B$3,C2221)),'[1]Lookup for use classification'!$A$3,IF(OR(ISNUMBER(SEARCH('[1]Lookup for use classification'!$B$4,C2221)),ISNUMBER(SEARCH('[1]Lookup for use classification'!$C$4,C2221)),ISNUMBER(SEARCH('[1]Lookup for use classification'!$D$4,C2221)),ISNUMBER(SEARCH('[1]Lookup for use classification'!$E$4,C2221))),'[1]Lookup for use classification'!$A$4,IF(OR(ISNUMBER(SEARCH('[1]Lookup for use classification'!$B$5,C2221)),ISNUMBER(SEARCH('[1]Lookup for use classification'!$C$5,C2221)),ISNUMBER(SEARCH('[1]Lookup for use classification'!$D$5,C2221))),'[1]Lookup for use classification'!$A$5,IF(OR(ISNUMBER(SEARCH('[1]Lookup for use classification'!$B$7,C2221)),ISNUMBER(SEARCH('[1]Lookup for use classification'!$C$7,C2221)),ISNUMBER(SEARCH('[1]Lookup for use classification'!$D$7,C2221))),'[1]Lookup for use classification'!$A$7,IF(OR(ISNUMBER(SEARCH('[1]Lookup for use classification'!$B$9,C2221)),ISNUMBER(SEARCH('[1]Lookup for use classification'!$C$9,C2221)),ISNUMBER(SEARCH('[1]Lookup for use classification'!$D$9,C2221)),ISNUMBER(SEARCH('[1]Lookup for use classification'!$E$9,C2221)),ISNUMBER(SEARCH('[1]Lookup for use classification'!$F$9,C2221)),ISNUMBER(SEARCH('[1]Lookup for use classification'!$G$9,C2221)),ISNUMBER(SEARCH('[1]Lookup for use classification'!$H$9,C2221)),ISNUMBER(SEARCH('[1]Lookup for use classification'!$I$9,C2221)),ISNUMBER(SEARCH('[1]Lookup for use classification'!$J$9,C2221)),ISNUMBER(SEARCH('[1]Lookup for use classification'!$K$9,C2221))),'[1]Lookup for use classification'!$A$9,IF(OR(ISNUMBER(SEARCH('[1]Lookup for use classification'!$B$10,C2221)),ISNUMBER(SEARCH('[1]Lookup for use classification'!$C$10,C2221)),ISNUMBER(SEARCH('[1]Lookup for use classification'!$D$10,C2221)),ISNUMBER(SEARCH('[1]Lookup for use classification'!$E$10,C2221)),ISNUMBER(SEARCH('[1]Lookup for use classification'!$F$10,C2221)),ISNUMBER(SEARCH('[1]Lookup for use classification'!$G$10,C2221))),'[1]Lookup for use classification'!$A$10,IF(OR(ISNUMBER(SEARCH('[1]Lookup for use classification'!$B$11,C2221)),ISNUMBER(SEARCH('[1]Lookup for use classification'!$C$11,C2221))),'[1]Lookup for use classification'!$A$11,IF(OR(ISNUMBER(SEARCH('[1]Lookup for use classification'!$B$12,C2221)),ISNUMBER(SEARCH('[1]Lookup for use classification'!$C$12,C2221))),'[1]Lookup for use classification'!$A$12,IF(OR(ISNUMBER(SEARCH('[1]Lookup for use classification'!$B$13,C2221)),ISNUMBER(SEARCH('[1]Lookup for use classification'!$C$13,C2221)),ISNUMBER(SEARCH('[1]Lookup for use classification'!$D$13,C2221)),,ISNUMBER(SEARCH('[1]Lookup for use classification'!$C$13,C2221)),ISNUMBER(SEARCH('[1]Lookup for use classification'!$E$13,C2221))),'[1]Lookup for use classification'!$A$13,IF(OR(ISNUMBER(SEARCH('[1]Lookup for use classification'!$B$14,C2221)),ISNUMBER(SEARCH('[1]Lookup for use classification'!$C$14,C2221))),'[1]Lookup for use classification'!$A$14,"Other"))))))))))))</f>
        <v>Other</v>
      </c>
      <c r="E2221" s="245">
        <v>2000</v>
      </c>
      <c r="F2221" s="224"/>
      <c r="G2221" s="224"/>
      <c r="H2221" s="162"/>
      <c r="I2221" s="162"/>
      <c r="J2221" s="165"/>
      <c r="K2221" s="165"/>
      <c r="L2221" s="165"/>
      <c r="M2221" s="165"/>
      <c r="N2221" s="165"/>
      <c r="O2221" s="165"/>
      <c r="P2221" s="165"/>
      <c r="Q2221" s="165"/>
      <c r="R2221" s="165"/>
    </row>
    <row r="2222" spans="1:18" hidden="1">
      <c r="A2222" s="187" t="s">
        <v>4480</v>
      </c>
      <c r="B2222" s="167" t="s">
        <v>6425</v>
      </c>
      <c r="C2222" s="244" t="s">
        <v>6262</v>
      </c>
      <c r="D2222" s="6" t="str">
        <f>IF(OR(ISNUMBER(SEARCH('[1]Lookup for use classification'!$B$1,C2222)),ISNUMBER(SEARCH('[1]Lookup for use classification'!$C$1,C2222)),ISNUMBER(SEARCH('[1]Lookup for use classification'!$D$1,C2222)),ISNUMBER(SEARCH('[1]Lookup for use classification'!$E$1,C2222))),'[1]Lookup for use classification'!$A$1,IF(ISNUMBER(SEARCH('[1]Lookup for use classification'!$B$2,C2222)),'[1]Lookup for use classification'!$A$2,IF(ISNUMBER(SEARCH('[1]Lookup for use classification'!$B$3,C2222)),'[1]Lookup for use classification'!$A$3,IF(OR(ISNUMBER(SEARCH('[1]Lookup for use classification'!$B$4,C2222)),ISNUMBER(SEARCH('[1]Lookup for use classification'!$C$4,C2222)),ISNUMBER(SEARCH('[1]Lookup for use classification'!$D$4,C2222)),ISNUMBER(SEARCH('[1]Lookup for use classification'!$E$4,C2222))),'[1]Lookup for use classification'!$A$4,IF(OR(ISNUMBER(SEARCH('[1]Lookup for use classification'!$B$5,C2222)),ISNUMBER(SEARCH('[1]Lookup for use classification'!$C$5,C2222)),ISNUMBER(SEARCH('[1]Lookup for use classification'!$D$5,C2222))),'[1]Lookup for use classification'!$A$5,IF(OR(ISNUMBER(SEARCH('[1]Lookup for use classification'!$B$7,C2222)),ISNUMBER(SEARCH('[1]Lookup for use classification'!$C$7,C2222)),ISNUMBER(SEARCH('[1]Lookup for use classification'!$D$7,C2222))),'[1]Lookup for use classification'!$A$7,IF(OR(ISNUMBER(SEARCH('[1]Lookup for use classification'!$B$9,C2222)),ISNUMBER(SEARCH('[1]Lookup for use classification'!$C$9,C2222)),ISNUMBER(SEARCH('[1]Lookup for use classification'!$D$9,C2222)),ISNUMBER(SEARCH('[1]Lookup for use classification'!$E$9,C2222)),ISNUMBER(SEARCH('[1]Lookup for use classification'!$F$9,C2222)),ISNUMBER(SEARCH('[1]Lookup for use classification'!$G$9,C2222)),ISNUMBER(SEARCH('[1]Lookup for use classification'!$H$9,C2222)),ISNUMBER(SEARCH('[1]Lookup for use classification'!$I$9,C2222)),ISNUMBER(SEARCH('[1]Lookup for use classification'!$J$9,C2222)),ISNUMBER(SEARCH('[1]Lookup for use classification'!$K$9,C2222))),'[1]Lookup for use classification'!$A$9,IF(OR(ISNUMBER(SEARCH('[1]Lookup for use classification'!$B$10,C2222)),ISNUMBER(SEARCH('[1]Lookup for use classification'!$C$10,C2222)),ISNUMBER(SEARCH('[1]Lookup for use classification'!$D$10,C2222)),ISNUMBER(SEARCH('[1]Lookup for use classification'!$E$10,C2222)),ISNUMBER(SEARCH('[1]Lookup for use classification'!$F$10,C2222)),ISNUMBER(SEARCH('[1]Lookup for use classification'!$G$10,C2222))),'[1]Lookup for use classification'!$A$10,IF(OR(ISNUMBER(SEARCH('[1]Lookup for use classification'!$B$11,C2222)),ISNUMBER(SEARCH('[1]Lookup for use classification'!$C$11,C2222))),'[1]Lookup for use classification'!$A$11,IF(OR(ISNUMBER(SEARCH('[1]Lookup for use classification'!$B$12,C2222)),ISNUMBER(SEARCH('[1]Lookup for use classification'!$C$12,C2222))),'[1]Lookup for use classification'!$A$12,IF(OR(ISNUMBER(SEARCH('[1]Lookup for use classification'!$B$13,C2222)),ISNUMBER(SEARCH('[1]Lookup for use classification'!$C$13,C2222)),ISNUMBER(SEARCH('[1]Lookup for use classification'!$D$13,C2222)),,ISNUMBER(SEARCH('[1]Lookup for use classification'!$C$13,C2222)),ISNUMBER(SEARCH('[1]Lookup for use classification'!$E$13,C2222))),'[1]Lookup for use classification'!$A$13,IF(OR(ISNUMBER(SEARCH('[1]Lookup for use classification'!$B$14,C2222)),ISNUMBER(SEARCH('[1]Lookup for use classification'!$C$14,C2222))),'[1]Lookup for use classification'!$A$14,"Other"))))))))))))</f>
        <v>Other</v>
      </c>
      <c r="E2222" s="245">
        <v>2000</v>
      </c>
      <c r="F2222" s="224"/>
      <c r="G2222" s="224"/>
    </row>
    <row r="2223" spans="1:18" hidden="1">
      <c r="A2223" s="187" t="s">
        <v>4480</v>
      </c>
      <c r="B2223" s="167" t="s">
        <v>6425</v>
      </c>
      <c r="C2223" s="244" t="s">
        <v>6398</v>
      </c>
      <c r="D2223" s="6" t="str">
        <f>IF(OR(ISNUMBER(SEARCH('[1]Lookup for use classification'!$B$1,C2223)),ISNUMBER(SEARCH('[1]Lookup for use classification'!$C$1,C2223)),ISNUMBER(SEARCH('[1]Lookup for use classification'!$D$1,C2223)),ISNUMBER(SEARCH('[1]Lookup for use classification'!$E$1,C2223))),'[1]Lookup for use classification'!$A$1,IF(ISNUMBER(SEARCH('[1]Lookup for use classification'!$B$2,C2223)),'[1]Lookup for use classification'!$A$2,IF(ISNUMBER(SEARCH('[1]Lookup for use classification'!$B$3,C2223)),'[1]Lookup for use classification'!$A$3,IF(OR(ISNUMBER(SEARCH('[1]Lookup for use classification'!$B$4,C2223)),ISNUMBER(SEARCH('[1]Lookup for use classification'!$C$4,C2223)),ISNUMBER(SEARCH('[1]Lookup for use classification'!$D$4,C2223)),ISNUMBER(SEARCH('[1]Lookup for use classification'!$E$4,C2223))),'[1]Lookup for use classification'!$A$4,IF(OR(ISNUMBER(SEARCH('[1]Lookup for use classification'!$B$5,C2223)),ISNUMBER(SEARCH('[1]Lookup for use classification'!$C$5,C2223)),ISNUMBER(SEARCH('[1]Lookup for use classification'!$D$5,C2223))),'[1]Lookup for use classification'!$A$5,IF(OR(ISNUMBER(SEARCH('[1]Lookup for use classification'!$B$7,C2223)),ISNUMBER(SEARCH('[1]Lookup for use classification'!$C$7,C2223)),ISNUMBER(SEARCH('[1]Lookup for use classification'!$D$7,C2223))),'[1]Lookup for use classification'!$A$7,IF(OR(ISNUMBER(SEARCH('[1]Lookup for use classification'!$B$9,C2223)),ISNUMBER(SEARCH('[1]Lookup for use classification'!$C$9,C2223)),ISNUMBER(SEARCH('[1]Lookup for use classification'!$D$9,C2223)),ISNUMBER(SEARCH('[1]Lookup for use classification'!$E$9,C2223)),ISNUMBER(SEARCH('[1]Lookup for use classification'!$F$9,C2223)),ISNUMBER(SEARCH('[1]Lookup for use classification'!$G$9,C2223)),ISNUMBER(SEARCH('[1]Lookup for use classification'!$H$9,C2223)),ISNUMBER(SEARCH('[1]Lookup for use classification'!$I$9,C2223)),ISNUMBER(SEARCH('[1]Lookup for use classification'!$J$9,C2223)),ISNUMBER(SEARCH('[1]Lookup for use classification'!$K$9,C2223))),'[1]Lookup for use classification'!$A$9,IF(OR(ISNUMBER(SEARCH('[1]Lookup for use classification'!$B$10,C2223)),ISNUMBER(SEARCH('[1]Lookup for use classification'!$C$10,C2223)),ISNUMBER(SEARCH('[1]Lookup for use classification'!$D$10,C2223)),ISNUMBER(SEARCH('[1]Lookup for use classification'!$E$10,C2223)),ISNUMBER(SEARCH('[1]Lookup for use classification'!$F$10,C2223)),ISNUMBER(SEARCH('[1]Lookup for use classification'!$G$10,C2223))),'[1]Lookup for use classification'!$A$10,IF(OR(ISNUMBER(SEARCH('[1]Lookup for use classification'!$B$11,C2223)),ISNUMBER(SEARCH('[1]Lookup for use classification'!$C$11,C2223))),'[1]Lookup for use classification'!$A$11,IF(OR(ISNUMBER(SEARCH('[1]Lookup for use classification'!$B$12,C2223)),ISNUMBER(SEARCH('[1]Lookup for use classification'!$C$12,C2223))),'[1]Lookup for use classification'!$A$12,IF(OR(ISNUMBER(SEARCH('[1]Lookup for use classification'!$B$13,C2223)),ISNUMBER(SEARCH('[1]Lookup for use classification'!$C$13,C2223)),ISNUMBER(SEARCH('[1]Lookup for use classification'!$D$13,C2223)),,ISNUMBER(SEARCH('[1]Lookup for use classification'!$C$13,C2223)),ISNUMBER(SEARCH('[1]Lookup for use classification'!$E$13,C2223))),'[1]Lookup for use classification'!$A$13,IF(OR(ISNUMBER(SEARCH('[1]Lookup for use classification'!$B$14,C2223)),ISNUMBER(SEARCH('[1]Lookup for use classification'!$C$14,C2223))),'[1]Lookup for use classification'!$A$14,"Other"))))))))))))</f>
        <v>Other</v>
      </c>
      <c r="E2223" s="245">
        <v>2032</v>
      </c>
      <c r="F2223" s="224"/>
      <c r="G2223" s="224"/>
    </row>
    <row r="2224" spans="1:18" hidden="1">
      <c r="A2224" s="187" t="s">
        <v>4480</v>
      </c>
      <c r="B2224" s="167" t="s">
        <v>6425</v>
      </c>
      <c r="C2224" s="244" t="s">
        <v>6405</v>
      </c>
      <c r="D2224" s="6" t="str">
        <f>IF(OR(ISNUMBER(SEARCH('[1]Lookup for use classification'!$B$1,C2224)),ISNUMBER(SEARCH('[1]Lookup for use classification'!$C$1,C2224)),ISNUMBER(SEARCH('[1]Lookup for use classification'!$D$1,C2224)),ISNUMBER(SEARCH('[1]Lookup for use classification'!$E$1,C2224))),'[1]Lookup for use classification'!$A$1,IF(ISNUMBER(SEARCH('[1]Lookup for use classification'!$B$2,C2224)),'[1]Lookup for use classification'!$A$2,IF(ISNUMBER(SEARCH('[1]Lookup for use classification'!$B$3,C2224)),'[1]Lookup for use classification'!$A$3,IF(OR(ISNUMBER(SEARCH('[1]Lookup for use classification'!$B$4,C2224)),ISNUMBER(SEARCH('[1]Lookup for use classification'!$C$4,C2224)),ISNUMBER(SEARCH('[1]Lookup for use classification'!$D$4,C2224)),ISNUMBER(SEARCH('[1]Lookup for use classification'!$E$4,C2224))),'[1]Lookup for use classification'!$A$4,IF(OR(ISNUMBER(SEARCH('[1]Lookup for use classification'!$B$5,C2224)),ISNUMBER(SEARCH('[1]Lookup for use classification'!$C$5,C2224)),ISNUMBER(SEARCH('[1]Lookup for use classification'!$D$5,C2224))),'[1]Lookup for use classification'!$A$5,IF(OR(ISNUMBER(SEARCH('[1]Lookup for use classification'!$B$7,C2224)),ISNUMBER(SEARCH('[1]Lookup for use classification'!$C$7,C2224)),ISNUMBER(SEARCH('[1]Lookup for use classification'!$D$7,C2224))),'[1]Lookup for use classification'!$A$7,IF(OR(ISNUMBER(SEARCH('[1]Lookup for use classification'!$B$9,C2224)),ISNUMBER(SEARCH('[1]Lookup for use classification'!$C$9,C2224)),ISNUMBER(SEARCH('[1]Lookup for use classification'!$D$9,C2224)),ISNUMBER(SEARCH('[1]Lookup for use classification'!$E$9,C2224)),ISNUMBER(SEARCH('[1]Lookup for use classification'!$F$9,C2224)),ISNUMBER(SEARCH('[1]Lookup for use classification'!$G$9,C2224)),ISNUMBER(SEARCH('[1]Lookup for use classification'!$H$9,C2224)),ISNUMBER(SEARCH('[1]Lookup for use classification'!$I$9,C2224)),ISNUMBER(SEARCH('[1]Lookup for use classification'!$J$9,C2224)),ISNUMBER(SEARCH('[1]Lookup for use classification'!$K$9,C2224))),'[1]Lookup for use classification'!$A$9,IF(OR(ISNUMBER(SEARCH('[1]Lookup for use classification'!$B$10,C2224)),ISNUMBER(SEARCH('[1]Lookup for use classification'!$C$10,C2224)),ISNUMBER(SEARCH('[1]Lookup for use classification'!$D$10,C2224)),ISNUMBER(SEARCH('[1]Lookup for use classification'!$E$10,C2224)),ISNUMBER(SEARCH('[1]Lookup for use classification'!$F$10,C2224)),ISNUMBER(SEARCH('[1]Lookup for use classification'!$G$10,C2224))),'[1]Lookup for use classification'!$A$10,IF(OR(ISNUMBER(SEARCH('[1]Lookup for use classification'!$B$11,C2224)),ISNUMBER(SEARCH('[1]Lookup for use classification'!$C$11,C2224))),'[1]Lookup for use classification'!$A$11,IF(OR(ISNUMBER(SEARCH('[1]Lookup for use classification'!$B$12,C2224)),ISNUMBER(SEARCH('[1]Lookup for use classification'!$C$12,C2224))),'[1]Lookup for use classification'!$A$12,IF(OR(ISNUMBER(SEARCH('[1]Lookup for use classification'!$B$13,C2224)),ISNUMBER(SEARCH('[1]Lookup for use classification'!$C$13,C2224)),ISNUMBER(SEARCH('[1]Lookup for use classification'!$D$13,C2224)),,ISNUMBER(SEARCH('[1]Lookup for use classification'!$C$13,C2224)),ISNUMBER(SEARCH('[1]Lookup for use classification'!$E$13,C2224))),'[1]Lookup for use classification'!$A$13,IF(OR(ISNUMBER(SEARCH('[1]Lookup for use classification'!$B$14,C2224)),ISNUMBER(SEARCH('[1]Lookup for use classification'!$C$14,C2224))),'[1]Lookup for use classification'!$A$14,"Other"))))))))))))</f>
        <v>Other</v>
      </c>
      <c r="E2224" s="245">
        <v>2108</v>
      </c>
      <c r="F2224" s="224"/>
      <c r="G2224" s="224"/>
    </row>
    <row r="2225" spans="1:7" hidden="1">
      <c r="A2225" s="187" t="s">
        <v>4480</v>
      </c>
      <c r="B2225" s="167" t="s">
        <v>6425</v>
      </c>
      <c r="C2225" s="244" t="s">
        <v>6241</v>
      </c>
      <c r="D2225" s="6" t="str">
        <f>IF(OR(ISNUMBER(SEARCH('[1]Lookup for use classification'!$B$1,C2225)),ISNUMBER(SEARCH('[1]Lookup for use classification'!$C$1,C2225)),ISNUMBER(SEARCH('[1]Lookup for use classification'!$D$1,C2225)),ISNUMBER(SEARCH('[1]Lookup for use classification'!$E$1,C2225))),'[1]Lookup for use classification'!$A$1,IF(ISNUMBER(SEARCH('[1]Lookup for use classification'!$B$2,C2225)),'[1]Lookup for use classification'!$A$2,IF(ISNUMBER(SEARCH('[1]Lookup for use classification'!$B$3,C2225)),'[1]Lookup for use classification'!$A$3,IF(OR(ISNUMBER(SEARCH('[1]Lookup for use classification'!$B$4,C2225)),ISNUMBER(SEARCH('[1]Lookup for use classification'!$C$4,C2225)),ISNUMBER(SEARCH('[1]Lookup for use classification'!$D$4,C2225)),ISNUMBER(SEARCH('[1]Lookup for use classification'!$E$4,C2225))),'[1]Lookup for use classification'!$A$4,IF(OR(ISNUMBER(SEARCH('[1]Lookup for use classification'!$B$5,C2225)),ISNUMBER(SEARCH('[1]Lookup for use classification'!$C$5,C2225)),ISNUMBER(SEARCH('[1]Lookup for use classification'!$D$5,C2225))),'[1]Lookup for use classification'!$A$5,IF(OR(ISNUMBER(SEARCH('[1]Lookup for use classification'!$B$7,C2225)),ISNUMBER(SEARCH('[1]Lookup for use classification'!$C$7,C2225)),ISNUMBER(SEARCH('[1]Lookup for use classification'!$D$7,C2225))),'[1]Lookup for use classification'!$A$7,IF(OR(ISNUMBER(SEARCH('[1]Lookup for use classification'!$B$9,C2225)),ISNUMBER(SEARCH('[1]Lookup for use classification'!$C$9,C2225)),ISNUMBER(SEARCH('[1]Lookup for use classification'!$D$9,C2225)),ISNUMBER(SEARCH('[1]Lookup for use classification'!$E$9,C2225)),ISNUMBER(SEARCH('[1]Lookup for use classification'!$F$9,C2225)),ISNUMBER(SEARCH('[1]Lookup for use classification'!$G$9,C2225)),ISNUMBER(SEARCH('[1]Lookup for use classification'!$H$9,C2225)),ISNUMBER(SEARCH('[1]Lookup for use classification'!$I$9,C2225)),ISNUMBER(SEARCH('[1]Lookup for use classification'!$J$9,C2225)),ISNUMBER(SEARCH('[1]Lookup for use classification'!$K$9,C2225))),'[1]Lookup for use classification'!$A$9,IF(OR(ISNUMBER(SEARCH('[1]Lookup for use classification'!$B$10,C2225)),ISNUMBER(SEARCH('[1]Lookup for use classification'!$C$10,C2225)),ISNUMBER(SEARCH('[1]Lookup for use classification'!$D$10,C2225)),ISNUMBER(SEARCH('[1]Lookup for use classification'!$E$10,C2225)),ISNUMBER(SEARCH('[1]Lookup for use classification'!$F$10,C2225)),ISNUMBER(SEARCH('[1]Lookup for use classification'!$G$10,C2225))),'[1]Lookup for use classification'!$A$10,IF(OR(ISNUMBER(SEARCH('[1]Lookup for use classification'!$B$11,C2225)),ISNUMBER(SEARCH('[1]Lookup for use classification'!$C$11,C2225))),'[1]Lookup for use classification'!$A$11,IF(OR(ISNUMBER(SEARCH('[1]Lookup for use classification'!$B$12,C2225)),ISNUMBER(SEARCH('[1]Lookup for use classification'!$C$12,C2225))),'[1]Lookup for use classification'!$A$12,IF(OR(ISNUMBER(SEARCH('[1]Lookup for use classification'!$B$13,C2225)),ISNUMBER(SEARCH('[1]Lookup for use classification'!$C$13,C2225)),ISNUMBER(SEARCH('[1]Lookup for use classification'!$D$13,C2225)),,ISNUMBER(SEARCH('[1]Lookup for use classification'!$C$13,C2225)),ISNUMBER(SEARCH('[1]Lookup for use classification'!$E$13,C2225))),'[1]Lookup for use classification'!$A$13,IF(OR(ISNUMBER(SEARCH('[1]Lookup for use classification'!$B$14,C2225)),ISNUMBER(SEARCH('[1]Lookup for use classification'!$C$14,C2225))),'[1]Lookup for use classification'!$A$14,"Other"))))))))))))</f>
        <v>Other</v>
      </c>
      <c r="E2225" s="245">
        <v>2136</v>
      </c>
      <c r="F2225" s="224"/>
      <c r="G2225" s="224"/>
    </row>
    <row r="2226" spans="1:7" hidden="1">
      <c r="A2226" s="187" t="s">
        <v>4480</v>
      </c>
      <c r="B2226" s="167" t="s">
        <v>6425</v>
      </c>
      <c r="C2226" s="244" t="s">
        <v>6373</v>
      </c>
      <c r="D2226" s="6" t="str">
        <f>IF(OR(ISNUMBER(SEARCH('[1]Lookup for use classification'!$B$1,C2226)),ISNUMBER(SEARCH('[1]Lookup for use classification'!$C$1,C2226)),ISNUMBER(SEARCH('[1]Lookup for use classification'!$D$1,C2226)),ISNUMBER(SEARCH('[1]Lookup for use classification'!$E$1,C2226))),'[1]Lookup for use classification'!$A$1,IF(ISNUMBER(SEARCH('[1]Lookup for use classification'!$B$2,C2226)),'[1]Lookup for use classification'!$A$2,IF(ISNUMBER(SEARCH('[1]Lookup for use classification'!$B$3,C2226)),'[1]Lookup for use classification'!$A$3,IF(OR(ISNUMBER(SEARCH('[1]Lookup for use classification'!$B$4,C2226)),ISNUMBER(SEARCH('[1]Lookup for use classification'!$C$4,C2226)),ISNUMBER(SEARCH('[1]Lookup for use classification'!$D$4,C2226)),ISNUMBER(SEARCH('[1]Lookup for use classification'!$E$4,C2226))),'[1]Lookup for use classification'!$A$4,IF(OR(ISNUMBER(SEARCH('[1]Lookup for use classification'!$B$5,C2226)),ISNUMBER(SEARCH('[1]Lookup for use classification'!$C$5,C2226)),ISNUMBER(SEARCH('[1]Lookup for use classification'!$D$5,C2226))),'[1]Lookup for use classification'!$A$5,IF(OR(ISNUMBER(SEARCH('[1]Lookup for use classification'!$B$7,C2226)),ISNUMBER(SEARCH('[1]Lookup for use classification'!$C$7,C2226)),ISNUMBER(SEARCH('[1]Lookup for use classification'!$D$7,C2226))),'[1]Lookup for use classification'!$A$7,IF(OR(ISNUMBER(SEARCH('[1]Lookup for use classification'!$B$9,C2226)),ISNUMBER(SEARCH('[1]Lookup for use classification'!$C$9,C2226)),ISNUMBER(SEARCH('[1]Lookup for use classification'!$D$9,C2226)),ISNUMBER(SEARCH('[1]Lookup for use classification'!$E$9,C2226)),ISNUMBER(SEARCH('[1]Lookup for use classification'!$F$9,C2226)),ISNUMBER(SEARCH('[1]Lookup for use classification'!$G$9,C2226)),ISNUMBER(SEARCH('[1]Lookup for use classification'!$H$9,C2226)),ISNUMBER(SEARCH('[1]Lookup for use classification'!$I$9,C2226)),ISNUMBER(SEARCH('[1]Lookup for use classification'!$J$9,C2226)),ISNUMBER(SEARCH('[1]Lookup for use classification'!$K$9,C2226))),'[1]Lookup for use classification'!$A$9,IF(OR(ISNUMBER(SEARCH('[1]Lookup for use classification'!$B$10,C2226)),ISNUMBER(SEARCH('[1]Lookup for use classification'!$C$10,C2226)),ISNUMBER(SEARCH('[1]Lookup for use classification'!$D$10,C2226)),ISNUMBER(SEARCH('[1]Lookup for use classification'!$E$10,C2226)),ISNUMBER(SEARCH('[1]Lookup for use classification'!$F$10,C2226)),ISNUMBER(SEARCH('[1]Lookup for use classification'!$G$10,C2226))),'[1]Lookup for use classification'!$A$10,IF(OR(ISNUMBER(SEARCH('[1]Lookup for use classification'!$B$11,C2226)),ISNUMBER(SEARCH('[1]Lookup for use classification'!$C$11,C2226))),'[1]Lookup for use classification'!$A$11,IF(OR(ISNUMBER(SEARCH('[1]Lookup for use classification'!$B$12,C2226)),ISNUMBER(SEARCH('[1]Lookup for use classification'!$C$12,C2226))),'[1]Lookup for use classification'!$A$12,IF(OR(ISNUMBER(SEARCH('[1]Lookup for use classification'!$B$13,C2226)),ISNUMBER(SEARCH('[1]Lookup for use classification'!$C$13,C2226)),ISNUMBER(SEARCH('[1]Lookup for use classification'!$D$13,C2226)),,ISNUMBER(SEARCH('[1]Lookup for use classification'!$C$13,C2226)),ISNUMBER(SEARCH('[1]Lookup for use classification'!$E$13,C2226))),'[1]Lookup for use classification'!$A$13,IF(OR(ISNUMBER(SEARCH('[1]Lookup for use classification'!$B$14,C2226)),ISNUMBER(SEARCH('[1]Lookup for use classification'!$C$14,C2226))),'[1]Lookup for use classification'!$A$14,"Other"))))))))))))</f>
        <v>Other</v>
      </c>
      <c r="E2226" s="245">
        <v>2152</v>
      </c>
      <c r="F2226" s="224"/>
      <c r="G2226" s="224"/>
    </row>
    <row r="2227" spans="1:7" hidden="1">
      <c r="A2227" s="187" t="s">
        <v>4480</v>
      </c>
      <c r="B2227" s="167" t="s">
        <v>6425</v>
      </c>
      <c r="C2227" s="244" t="s">
        <v>6356</v>
      </c>
      <c r="D2227" s="6" t="str">
        <f>IF(OR(ISNUMBER(SEARCH('[1]Lookup for use classification'!$B$1,C2227)),ISNUMBER(SEARCH('[1]Lookup for use classification'!$C$1,C2227)),ISNUMBER(SEARCH('[1]Lookup for use classification'!$D$1,C2227)),ISNUMBER(SEARCH('[1]Lookup for use classification'!$E$1,C2227))),'[1]Lookup for use classification'!$A$1,IF(ISNUMBER(SEARCH('[1]Lookup for use classification'!$B$2,C2227)),'[1]Lookup for use classification'!$A$2,IF(ISNUMBER(SEARCH('[1]Lookup for use classification'!$B$3,C2227)),'[1]Lookup for use classification'!$A$3,IF(OR(ISNUMBER(SEARCH('[1]Lookup for use classification'!$B$4,C2227)),ISNUMBER(SEARCH('[1]Lookup for use classification'!$C$4,C2227)),ISNUMBER(SEARCH('[1]Lookup for use classification'!$D$4,C2227)),ISNUMBER(SEARCH('[1]Lookup for use classification'!$E$4,C2227))),'[1]Lookup for use classification'!$A$4,IF(OR(ISNUMBER(SEARCH('[1]Lookup for use classification'!$B$5,C2227)),ISNUMBER(SEARCH('[1]Lookup for use classification'!$C$5,C2227)),ISNUMBER(SEARCH('[1]Lookup for use classification'!$D$5,C2227))),'[1]Lookup for use classification'!$A$5,IF(OR(ISNUMBER(SEARCH('[1]Lookup for use classification'!$B$7,C2227)),ISNUMBER(SEARCH('[1]Lookup for use classification'!$C$7,C2227)),ISNUMBER(SEARCH('[1]Lookup for use classification'!$D$7,C2227))),'[1]Lookup for use classification'!$A$7,IF(OR(ISNUMBER(SEARCH('[1]Lookup for use classification'!$B$9,C2227)),ISNUMBER(SEARCH('[1]Lookup for use classification'!$C$9,C2227)),ISNUMBER(SEARCH('[1]Lookup for use classification'!$D$9,C2227)),ISNUMBER(SEARCH('[1]Lookup for use classification'!$E$9,C2227)),ISNUMBER(SEARCH('[1]Lookup for use classification'!$F$9,C2227)),ISNUMBER(SEARCH('[1]Lookup for use classification'!$G$9,C2227)),ISNUMBER(SEARCH('[1]Lookup for use classification'!$H$9,C2227)),ISNUMBER(SEARCH('[1]Lookup for use classification'!$I$9,C2227)),ISNUMBER(SEARCH('[1]Lookup for use classification'!$J$9,C2227)),ISNUMBER(SEARCH('[1]Lookup for use classification'!$K$9,C2227))),'[1]Lookup for use classification'!$A$9,IF(OR(ISNUMBER(SEARCH('[1]Lookup for use classification'!$B$10,C2227)),ISNUMBER(SEARCH('[1]Lookup for use classification'!$C$10,C2227)),ISNUMBER(SEARCH('[1]Lookup for use classification'!$D$10,C2227)),ISNUMBER(SEARCH('[1]Lookup for use classification'!$E$10,C2227)),ISNUMBER(SEARCH('[1]Lookup for use classification'!$F$10,C2227)),ISNUMBER(SEARCH('[1]Lookup for use classification'!$G$10,C2227))),'[1]Lookup for use classification'!$A$10,IF(OR(ISNUMBER(SEARCH('[1]Lookup for use classification'!$B$11,C2227)),ISNUMBER(SEARCH('[1]Lookup for use classification'!$C$11,C2227))),'[1]Lookup for use classification'!$A$11,IF(OR(ISNUMBER(SEARCH('[1]Lookup for use classification'!$B$12,C2227)),ISNUMBER(SEARCH('[1]Lookup for use classification'!$C$12,C2227))),'[1]Lookup for use classification'!$A$12,IF(OR(ISNUMBER(SEARCH('[1]Lookup for use classification'!$B$13,C2227)),ISNUMBER(SEARCH('[1]Lookup for use classification'!$C$13,C2227)),ISNUMBER(SEARCH('[1]Lookup for use classification'!$D$13,C2227)),,ISNUMBER(SEARCH('[1]Lookup for use classification'!$C$13,C2227)),ISNUMBER(SEARCH('[1]Lookup for use classification'!$E$13,C2227))),'[1]Lookup for use classification'!$A$13,IF(OR(ISNUMBER(SEARCH('[1]Lookup for use classification'!$B$14,C2227)),ISNUMBER(SEARCH('[1]Lookup for use classification'!$C$14,C2227))),'[1]Lookup for use classification'!$A$14,"Other"))))))))))))</f>
        <v>Other</v>
      </c>
      <c r="E2227" s="245">
        <v>2200</v>
      </c>
      <c r="F2227" s="224"/>
      <c r="G2227" s="224"/>
    </row>
    <row r="2228" spans="1:7" hidden="1">
      <c r="A2228" s="187" t="s">
        <v>4480</v>
      </c>
      <c r="B2228" s="167" t="s">
        <v>6425</v>
      </c>
      <c r="C2228" s="244" t="s">
        <v>6346</v>
      </c>
      <c r="D2228" s="6" t="str">
        <f>IF(OR(ISNUMBER(SEARCH('[1]Lookup for use classification'!$B$1,C2228)),ISNUMBER(SEARCH('[1]Lookup for use classification'!$C$1,C2228)),ISNUMBER(SEARCH('[1]Lookup for use classification'!$D$1,C2228)),ISNUMBER(SEARCH('[1]Lookup for use classification'!$E$1,C2228))),'[1]Lookup for use classification'!$A$1,IF(ISNUMBER(SEARCH('[1]Lookup for use classification'!$B$2,C2228)),'[1]Lookup for use classification'!$A$2,IF(ISNUMBER(SEARCH('[1]Lookup for use classification'!$B$3,C2228)),'[1]Lookup for use classification'!$A$3,IF(OR(ISNUMBER(SEARCH('[1]Lookup for use classification'!$B$4,C2228)),ISNUMBER(SEARCH('[1]Lookup for use classification'!$C$4,C2228)),ISNUMBER(SEARCH('[1]Lookup for use classification'!$D$4,C2228)),ISNUMBER(SEARCH('[1]Lookup for use classification'!$E$4,C2228))),'[1]Lookup for use classification'!$A$4,IF(OR(ISNUMBER(SEARCH('[1]Lookup for use classification'!$B$5,C2228)),ISNUMBER(SEARCH('[1]Lookup for use classification'!$C$5,C2228)),ISNUMBER(SEARCH('[1]Lookup for use classification'!$D$5,C2228))),'[1]Lookup for use classification'!$A$5,IF(OR(ISNUMBER(SEARCH('[1]Lookup for use classification'!$B$7,C2228)),ISNUMBER(SEARCH('[1]Lookup for use classification'!$C$7,C2228)),ISNUMBER(SEARCH('[1]Lookup for use classification'!$D$7,C2228))),'[1]Lookup for use classification'!$A$7,IF(OR(ISNUMBER(SEARCH('[1]Lookup for use classification'!$B$9,C2228)),ISNUMBER(SEARCH('[1]Lookup for use classification'!$C$9,C2228)),ISNUMBER(SEARCH('[1]Lookup for use classification'!$D$9,C2228)),ISNUMBER(SEARCH('[1]Lookup for use classification'!$E$9,C2228)),ISNUMBER(SEARCH('[1]Lookup for use classification'!$F$9,C2228)),ISNUMBER(SEARCH('[1]Lookup for use classification'!$G$9,C2228)),ISNUMBER(SEARCH('[1]Lookup for use classification'!$H$9,C2228)),ISNUMBER(SEARCH('[1]Lookup for use classification'!$I$9,C2228)),ISNUMBER(SEARCH('[1]Lookup for use classification'!$J$9,C2228)),ISNUMBER(SEARCH('[1]Lookup for use classification'!$K$9,C2228))),'[1]Lookup for use classification'!$A$9,IF(OR(ISNUMBER(SEARCH('[1]Lookup for use classification'!$B$10,C2228)),ISNUMBER(SEARCH('[1]Lookup for use classification'!$C$10,C2228)),ISNUMBER(SEARCH('[1]Lookup for use classification'!$D$10,C2228)),ISNUMBER(SEARCH('[1]Lookup for use classification'!$E$10,C2228)),ISNUMBER(SEARCH('[1]Lookup for use classification'!$F$10,C2228)),ISNUMBER(SEARCH('[1]Lookup for use classification'!$G$10,C2228))),'[1]Lookup for use classification'!$A$10,IF(OR(ISNUMBER(SEARCH('[1]Lookup for use classification'!$B$11,C2228)),ISNUMBER(SEARCH('[1]Lookup for use classification'!$C$11,C2228))),'[1]Lookup for use classification'!$A$11,IF(OR(ISNUMBER(SEARCH('[1]Lookup for use classification'!$B$12,C2228)),ISNUMBER(SEARCH('[1]Lookup for use classification'!$C$12,C2228))),'[1]Lookup for use classification'!$A$12,IF(OR(ISNUMBER(SEARCH('[1]Lookup for use classification'!$B$13,C2228)),ISNUMBER(SEARCH('[1]Lookup for use classification'!$C$13,C2228)),ISNUMBER(SEARCH('[1]Lookup for use classification'!$D$13,C2228)),,ISNUMBER(SEARCH('[1]Lookup for use classification'!$C$13,C2228)),ISNUMBER(SEARCH('[1]Lookup for use classification'!$E$13,C2228))),'[1]Lookup for use classification'!$A$13,IF(OR(ISNUMBER(SEARCH('[1]Lookup for use classification'!$B$14,C2228)),ISNUMBER(SEARCH('[1]Lookup for use classification'!$C$14,C2228))),'[1]Lookup for use classification'!$A$14,"Other"))))))))))))</f>
        <v>Other</v>
      </c>
      <c r="E2228" s="245">
        <v>2400</v>
      </c>
      <c r="F2228" s="224"/>
      <c r="G2228" s="224"/>
    </row>
    <row r="2229" spans="1:7" hidden="1">
      <c r="A2229" s="187" t="s">
        <v>4480</v>
      </c>
      <c r="B2229" s="167" t="s">
        <v>6425</v>
      </c>
      <c r="C2229" s="244" t="s">
        <v>6394</v>
      </c>
      <c r="D2229" s="6" t="str">
        <f>IF(OR(ISNUMBER(SEARCH('[1]Lookup for use classification'!$B$1,C2229)),ISNUMBER(SEARCH('[1]Lookup for use classification'!$C$1,C2229)),ISNUMBER(SEARCH('[1]Lookup for use classification'!$D$1,C2229)),ISNUMBER(SEARCH('[1]Lookup for use classification'!$E$1,C2229))),'[1]Lookup for use classification'!$A$1,IF(ISNUMBER(SEARCH('[1]Lookup for use classification'!$B$2,C2229)),'[1]Lookup for use classification'!$A$2,IF(ISNUMBER(SEARCH('[1]Lookup for use classification'!$B$3,C2229)),'[1]Lookup for use classification'!$A$3,IF(OR(ISNUMBER(SEARCH('[1]Lookup for use classification'!$B$4,C2229)),ISNUMBER(SEARCH('[1]Lookup for use classification'!$C$4,C2229)),ISNUMBER(SEARCH('[1]Lookup for use classification'!$D$4,C2229)),ISNUMBER(SEARCH('[1]Lookup for use classification'!$E$4,C2229))),'[1]Lookup for use classification'!$A$4,IF(OR(ISNUMBER(SEARCH('[1]Lookup for use classification'!$B$5,C2229)),ISNUMBER(SEARCH('[1]Lookup for use classification'!$C$5,C2229)),ISNUMBER(SEARCH('[1]Lookup for use classification'!$D$5,C2229))),'[1]Lookup for use classification'!$A$5,IF(OR(ISNUMBER(SEARCH('[1]Lookup for use classification'!$B$7,C2229)),ISNUMBER(SEARCH('[1]Lookup for use classification'!$C$7,C2229)),ISNUMBER(SEARCH('[1]Lookup for use classification'!$D$7,C2229))),'[1]Lookup for use classification'!$A$7,IF(OR(ISNUMBER(SEARCH('[1]Lookup for use classification'!$B$9,C2229)),ISNUMBER(SEARCH('[1]Lookup for use classification'!$C$9,C2229)),ISNUMBER(SEARCH('[1]Lookup for use classification'!$D$9,C2229)),ISNUMBER(SEARCH('[1]Lookup for use classification'!$E$9,C2229)),ISNUMBER(SEARCH('[1]Lookup for use classification'!$F$9,C2229)),ISNUMBER(SEARCH('[1]Lookup for use classification'!$G$9,C2229)),ISNUMBER(SEARCH('[1]Lookup for use classification'!$H$9,C2229)),ISNUMBER(SEARCH('[1]Lookup for use classification'!$I$9,C2229)),ISNUMBER(SEARCH('[1]Lookup for use classification'!$J$9,C2229)),ISNUMBER(SEARCH('[1]Lookup for use classification'!$K$9,C2229))),'[1]Lookup for use classification'!$A$9,IF(OR(ISNUMBER(SEARCH('[1]Lookup for use classification'!$B$10,C2229)),ISNUMBER(SEARCH('[1]Lookup for use classification'!$C$10,C2229)),ISNUMBER(SEARCH('[1]Lookup for use classification'!$D$10,C2229)),ISNUMBER(SEARCH('[1]Lookup for use classification'!$E$10,C2229)),ISNUMBER(SEARCH('[1]Lookup for use classification'!$F$10,C2229)),ISNUMBER(SEARCH('[1]Lookup for use classification'!$G$10,C2229))),'[1]Lookup for use classification'!$A$10,IF(OR(ISNUMBER(SEARCH('[1]Lookup for use classification'!$B$11,C2229)),ISNUMBER(SEARCH('[1]Lookup for use classification'!$C$11,C2229))),'[1]Lookup for use classification'!$A$11,IF(OR(ISNUMBER(SEARCH('[1]Lookup for use classification'!$B$12,C2229)),ISNUMBER(SEARCH('[1]Lookup for use classification'!$C$12,C2229))),'[1]Lookup for use classification'!$A$12,IF(OR(ISNUMBER(SEARCH('[1]Lookup for use classification'!$B$13,C2229)),ISNUMBER(SEARCH('[1]Lookup for use classification'!$C$13,C2229)),ISNUMBER(SEARCH('[1]Lookup for use classification'!$D$13,C2229)),,ISNUMBER(SEARCH('[1]Lookup for use classification'!$C$13,C2229)),ISNUMBER(SEARCH('[1]Lookup for use classification'!$E$13,C2229))),'[1]Lookup for use classification'!$A$13,IF(OR(ISNUMBER(SEARCH('[1]Lookup for use classification'!$B$14,C2229)),ISNUMBER(SEARCH('[1]Lookup for use classification'!$C$14,C2229))),'[1]Lookup for use classification'!$A$14,"Other"))))))))))))</f>
        <v>Other</v>
      </c>
      <c r="E2229" s="245">
        <v>2458</v>
      </c>
      <c r="F2229" s="224"/>
      <c r="G2229" s="224"/>
    </row>
    <row r="2230" spans="1:7" hidden="1">
      <c r="A2230" s="187" t="s">
        <v>4480</v>
      </c>
      <c r="B2230" s="167" t="s">
        <v>6425</v>
      </c>
      <c r="C2230" s="244" t="s">
        <v>6355</v>
      </c>
      <c r="D2230" s="6" t="str">
        <f>IF(OR(ISNUMBER(SEARCH('[1]Lookup for use classification'!$B$1,C2230)),ISNUMBER(SEARCH('[1]Lookup for use classification'!$C$1,C2230)),ISNUMBER(SEARCH('[1]Lookup for use classification'!$D$1,C2230)),ISNUMBER(SEARCH('[1]Lookup for use classification'!$E$1,C2230))),'[1]Lookup for use classification'!$A$1,IF(ISNUMBER(SEARCH('[1]Lookup for use classification'!$B$2,C2230)),'[1]Lookup for use classification'!$A$2,IF(ISNUMBER(SEARCH('[1]Lookup for use classification'!$B$3,C2230)),'[1]Lookup for use classification'!$A$3,IF(OR(ISNUMBER(SEARCH('[1]Lookup for use classification'!$B$4,C2230)),ISNUMBER(SEARCH('[1]Lookup for use classification'!$C$4,C2230)),ISNUMBER(SEARCH('[1]Lookup for use classification'!$D$4,C2230)),ISNUMBER(SEARCH('[1]Lookup for use classification'!$E$4,C2230))),'[1]Lookup for use classification'!$A$4,IF(OR(ISNUMBER(SEARCH('[1]Lookup for use classification'!$B$5,C2230)),ISNUMBER(SEARCH('[1]Lookup for use classification'!$C$5,C2230)),ISNUMBER(SEARCH('[1]Lookup for use classification'!$D$5,C2230))),'[1]Lookup for use classification'!$A$5,IF(OR(ISNUMBER(SEARCH('[1]Lookup for use classification'!$B$7,C2230)),ISNUMBER(SEARCH('[1]Lookup for use classification'!$C$7,C2230)),ISNUMBER(SEARCH('[1]Lookup for use classification'!$D$7,C2230))),'[1]Lookup for use classification'!$A$7,IF(OR(ISNUMBER(SEARCH('[1]Lookup for use classification'!$B$9,C2230)),ISNUMBER(SEARCH('[1]Lookup for use classification'!$C$9,C2230)),ISNUMBER(SEARCH('[1]Lookup for use classification'!$D$9,C2230)),ISNUMBER(SEARCH('[1]Lookup for use classification'!$E$9,C2230)),ISNUMBER(SEARCH('[1]Lookup for use classification'!$F$9,C2230)),ISNUMBER(SEARCH('[1]Lookup for use classification'!$G$9,C2230)),ISNUMBER(SEARCH('[1]Lookup for use classification'!$H$9,C2230)),ISNUMBER(SEARCH('[1]Lookup for use classification'!$I$9,C2230)),ISNUMBER(SEARCH('[1]Lookup for use classification'!$J$9,C2230)),ISNUMBER(SEARCH('[1]Lookup for use classification'!$K$9,C2230))),'[1]Lookup for use classification'!$A$9,IF(OR(ISNUMBER(SEARCH('[1]Lookup for use classification'!$B$10,C2230)),ISNUMBER(SEARCH('[1]Lookup for use classification'!$C$10,C2230)),ISNUMBER(SEARCH('[1]Lookup for use classification'!$D$10,C2230)),ISNUMBER(SEARCH('[1]Lookup for use classification'!$E$10,C2230)),ISNUMBER(SEARCH('[1]Lookup for use classification'!$F$10,C2230)),ISNUMBER(SEARCH('[1]Lookup for use classification'!$G$10,C2230))),'[1]Lookup for use classification'!$A$10,IF(OR(ISNUMBER(SEARCH('[1]Lookup for use classification'!$B$11,C2230)),ISNUMBER(SEARCH('[1]Lookup for use classification'!$C$11,C2230))),'[1]Lookup for use classification'!$A$11,IF(OR(ISNUMBER(SEARCH('[1]Lookup for use classification'!$B$12,C2230)),ISNUMBER(SEARCH('[1]Lookup for use classification'!$C$12,C2230))),'[1]Lookup for use classification'!$A$12,IF(OR(ISNUMBER(SEARCH('[1]Lookup for use classification'!$B$13,C2230)),ISNUMBER(SEARCH('[1]Lookup for use classification'!$C$13,C2230)),ISNUMBER(SEARCH('[1]Lookup for use classification'!$D$13,C2230)),,ISNUMBER(SEARCH('[1]Lookup for use classification'!$C$13,C2230)),ISNUMBER(SEARCH('[1]Lookup for use classification'!$E$13,C2230))),'[1]Lookup for use classification'!$A$13,IF(OR(ISNUMBER(SEARCH('[1]Lookup for use classification'!$B$14,C2230)),ISNUMBER(SEARCH('[1]Lookup for use classification'!$C$14,C2230))),'[1]Lookup for use classification'!$A$14,"Other"))))))))))))</f>
        <v>Other</v>
      </c>
      <c r="E2230" s="245">
        <v>2520</v>
      </c>
      <c r="F2230" s="224"/>
      <c r="G2230" s="224"/>
    </row>
    <row r="2231" spans="1:7" hidden="1">
      <c r="A2231" s="187" t="s">
        <v>4480</v>
      </c>
      <c r="B2231" s="167" t="s">
        <v>6425</v>
      </c>
      <c r="C2231" s="244" t="s">
        <v>6415</v>
      </c>
      <c r="D2231" s="6" t="str">
        <f>IF(OR(ISNUMBER(SEARCH('[1]Lookup for use classification'!$B$1,C2231)),ISNUMBER(SEARCH('[1]Lookup for use classification'!$C$1,C2231)),ISNUMBER(SEARCH('[1]Lookup for use classification'!$D$1,C2231)),ISNUMBER(SEARCH('[1]Lookup for use classification'!$E$1,C2231))),'[1]Lookup for use classification'!$A$1,IF(ISNUMBER(SEARCH('[1]Lookup for use classification'!$B$2,C2231)),'[1]Lookup for use classification'!$A$2,IF(ISNUMBER(SEARCH('[1]Lookup for use classification'!$B$3,C2231)),'[1]Lookup for use classification'!$A$3,IF(OR(ISNUMBER(SEARCH('[1]Lookup for use classification'!$B$4,C2231)),ISNUMBER(SEARCH('[1]Lookup for use classification'!$C$4,C2231)),ISNUMBER(SEARCH('[1]Lookup for use classification'!$D$4,C2231)),ISNUMBER(SEARCH('[1]Lookup for use classification'!$E$4,C2231))),'[1]Lookup for use classification'!$A$4,IF(OR(ISNUMBER(SEARCH('[1]Lookup for use classification'!$B$5,C2231)),ISNUMBER(SEARCH('[1]Lookup for use classification'!$C$5,C2231)),ISNUMBER(SEARCH('[1]Lookup for use classification'!$D$5,C2231))),'[1]Lookup for use classification'!$A$5,IF(OR(ISNUMBER(SEARCH('[1]Lookup for use classification'!$B$7,C2231)),ISNUMBER(SEARCH('[1]Lookup for use classification'!$C$7,C2231)),ISNUMBER(SEARCH('[1]Lookup for use classification'!$D$7,C2231))),'[1]Lookup for use classification'!$A$7,IF(OR(ISNUMBER(SEARCH('[1]Lookup for use classification'!$B$9,C2231)),ISNUMBER(SEARCH('[1]Lookup for use classification'!$C$9,C2231)),ISNUMBER(SEARCH('[1]Lookup for use classification'!$D$9,C2231)),ISNUMBER(SEARCH('[1]Lookup for use classification'!$E$9,C2231)),ISNUMBER(SEARCH('[1]Lookup for use classification'!$F$9,C2231)),ISNUMBER(SEARCH('[1]Lookup for use classification'!$G$9,C2231)),ISNUMBER(SEARCH('[1]Lookup for use classification'!$H$9,C2231)),ISNUMBER(SEARCH('[1]Lookup for use classification'!$I$9,C2231)),ISNUMBER(SEARCH('[1]Lookup for use classification'!$J$9,C2231)),ISNUMBER(SEARCH('[1]Lookup for use classification'!$K$9,C2231))),'[1]Lookup for use classification'!$A$9,IF(OR(ISNUMBER(SEARCH('[1]Lookup for use classification'!$B$10,C2231)),ISNUMBER(SEARCH('[1]Lookup for use classification'!$C$10,C2231)),ISNUMBER(SEARCH('[1]Lookup for use classification'!$D$10,C2231)),ISNUMBER(SEARCH('[1]Lookup for use classification'!$E$10,C2231)),ISNUMBER(SEARCH('[1]Lookup for use classification'!$F$10,C2231)),ISNUMBER(SEARCH('[1]Lookup for use classification'!$G$10,C2231))),'[1]Lookup for use classification'!$A$10,IF(OR(ISNUMBER(SEARCH('[1]Lookup for use classification'!$B$11,C2231)),ISNUMBER(SEARCH('[1]Lookup for use classification'!$C$11,C2231))),'[1]Lookup for use classification'!$A$11,IF(OR(ISNUMBER(SEARCH('[1]Lookup for use classification'!$B$12,C2231)),ISNUMBER(SEARCH('[1]Lookup for use classification'!$C$12,C2231))),'[1]Lookup for use classification'!$A$12,IF(OR(ISNUMBER(SEARCH('[1]Lookup for use classification'!$B$13,C2231)),ISNUMBER(SEARCH('[1]Lookup for use classification'!$C$13,C2231)),ISNUMBER(SEARCH('[1]Lookup for use classification'!$D$13,C2231)),,ISNUMBER(SEARCH('[1]Lookup for use classification'!$C$13,C2231)),ISNUMBER(SEARCH('[1]Lookup for use classification'!$E$13,C2231))),'[1]Lookup for use classification'!$A$13,IF(OR(ISNUMBER(SEARCH('[1]Lookup for use classification'!$B$14,C2231)),ISNUMBER(SEARCH('[1]Lookup for use classification'!$C$14,C2231))),'[1]Lookup for use classification'!$A$14,"Other"))))))))))))</f>
        <v>Other</v>
      </c>
      <c r="E2231" s="245">
        <v>2556</v>
      </c>
      <c r="F2231" s="224"/>
      <c r="G2231" s="224"/>
    </row>
    <row r="2232" spans="1:7" hidden="1">
      <c r="A2232" s="187" t="s">
        <v>4480</v>
      </c>
      <c r="B2232" s="167" t="s">
        <v>6425</v>
      </c>
      <c r="C2232" s="244" t="s">
        <v>6379</v>
      </c>
      <c r="D2232" s="6" t="str">
        <f>IF(OR(ISNUMBER(SEARCH('[1]Lookup for use classification'!$B$1,C2232)),ISNUMBER(SEARCH('[1]Lookup for use classification'!$C$1,C2232)),ISNUMBER(SEARCH('[1]Lookup for use classification'!$D$1,C2232)),ISNUMBER(SEARCH('[1]Lookup for use classification'!$E$1,C2232))),'[1]Lookup for use classification'!$A$1,IF(ISNUMBER(SEARCH('[1]Lookup for use classification'!$B$2,C2232)),'[1]Lookup for use classification'!$A$2,IF(ISNUMBER(SEARCH('[1]Lookup for use classification'!$B$3,C2232)),'[1]Lookup for use classification'!$A$3,IF(OR(ISNUMBER(SEARCH('[1]Lookup for use classification'!$B$4,C2232)),ISNUMBER(SEARCH('[1]Lookup for use classification'!$C$4,C2232)),ISNUMBER(SEARCH('[1]Lookup for use classification'!$D$4,C2232)),ISNUMBER(SEARCH('[1]Lookup for use classification'!$E$4,C2232))),'[1]Lookup for use classification'!$A$4,IF(OR(ISNUMBER(SEARCH('[1]Lookup for use classification'!$B$5,C2232)),ISNUMBER(SEARCH('[1]Lookup for use classification'!$C$5,C2232)),ISNUMBER(SEARCH('[1]Lookup for use classification'!$D$5,C2232))),'[1]Lookup for use classification'!$A$5,IF(OR(ISNUMBER(SEARCH('[1]Lookup for use classification'!$B$7,C2232)),ISNUMBER(SEARCH('[1]Lookup for use classification'!$C$7,C2232)),ISNUMBER(SEARCH('[1]Lookup for use classification'!$D$7,C2232))),'[1]Lookup for use classification'!$A$7,IF(OR(ISNUMBER(SEARCH('[1]Lookup for use classification'!$B$9,C2232)),ISNUMBER(SEARCH('[1]Lookup for use classification'!$C$9,C2232)),ISNUMBER(SEARCH('[1]Lookup for use classification'!$D$9,C2232)),ISNUMBER(SEARCH('[1]Lookup for use classification'!$E$9,C2232)),ISNUMBER(SEARCH('[1]Lookup for use classification'!$F$9,C2232)),ISNUMBER(SEARCH('[1]Lookup for use classification'!$G$9,C2232)),ISNUMBER(SEARCH('[1]Lookup for use classification'!$H$9,C2232)),ISNUMBER(SEARCH('[1]Lookup for use classification'!$I$9,C2232)),ISNUMBER(SEARCH('[1]Lookup for use classification'!$J$9,C2232)),ISNUMBER(SEARCH('[1]Lookup for use classification'!$K$9,C2232))),'[1]Lookup for use classification'!$A$9,IF(OR(ISNUMBER(SEARCH('[1]Lookup for use classification'!$B$10,C2232)),ISNUMBER(SEARCH('[1]Lookup for use classification'!$C$10,C2232)),ISNUMBER(SEARCH('[1]Lookup for use classification'!$D$10,C2232)),ISNUMBER(SEARCH('[1]Lookup for use classification'!$E$10,C2232)),ISNUMBER(SEARCH('[1]Lookup for use classification'!$F$10,C2232)),ISNUMBER(SEARCH('[1]Lookup for use classification'!$G$10,C2232))),'[1]Lookup for use classification'!$A$10,IF(OR(ISNUMBER(SEARCH('[1]Lookup for use classification'!$B$11,C2232)),ISNUMBER(SEARCH('[1]Lookup for use classification'!$C$11,C2232))),'[1]Lookup for use classification'!$A$11,IF(OR(ISNUMBER(SEARCH('[1]Lookup for use classification'!$B$12,C2232)),ISNUMBER(SEARCH('[1]Lookup for use classification'!$C$12,C2232))),'[1]Lookup for use classification'!$A$12,IF(OR(ISNUMBER(SEARCH('[1]Lookup for use classification'!$B$13,C2232)),ISNUMBER(SEARCH('[1]Lookup for use classification'!$C$13,C2232)),ISNUMBER(SEARCH('[1]Lookup for use classification'!$D$13,C2232)),,ISNUMBER(SEARCH('[1]Lookup for use classification'!$C$13,C2232)),ISNUMBER(SEARCH('[1]Lookup for use classification'!$E$13,C2232))),'[1]Lookup for use classification'!$A$13,IF(OR(ISNUMBER(SEARCH('[1]Lookup for use classification'!$B$14,C2232)),ISNUMBER(SEARCH('[1]Lookup for use classification'!$C$14,C2232))),'[1]Lookup for use classification'!$A$14,"Other"))))))))))))</f>
        <v>Other</v>
      </c>
      <c r="E2232" s="245">
        <v>2576</v>
      </c>
      <c r="F2232" s="224"/>
      <c r="G2232" s="224"/>
    </row>
    <row r="2233" spans="1:7" hidden="1">
      <c r="A2233" s="187" t="s">
        <v>4480</v>
      </c>
      <c r="B2233" s="167" t="s">
        <v>6425</v>
      </c>
      <c r="C2233" s="244" t="s">
        <v>6259</v>
      </c>
      <c r="D2233" s="6" t="str">
        <f>IF(OR(ISNUMBER(SEARCH('[1]Lookup for use classification'!$B$1,C2233)),ISNUMBER(SEARCH('[1]Lookup for use classification'!$C$1,C2233)),ISNUMBER(SEARCH('[1]Lookup for use classification'!$D$1,C2233)),ISNUMBER(SEARCH('[1]Lookup for use classification'!$E$1,C2233))),'[1]Lookup for use classification'!$A$1,IF(ISNUMBER(SEARCH('[1]Lookup for use classification'!$B$2,C2233)),'[1]Lookup for use classification'!$A$2,IF(ISNUMBER(SEARCH('[1]Lookup for use classification'!$B$3,C2233)),'[1]Lookup for use classification'!$A$3,IF(OR(ISNUMBER(SEARCH('[1]Lookup for use classification'!$B$4,C2233)),ISNUMBER(SEARCH('[1]Lookup for use classification'!$C$4,C2233)),ISNUMBER(SEARCH('[1]Lookup for use classification'!$D$4,C2233)),ISNUMBER(SEARCH('[1]Lookup for use classification'!$E$4,C2233))),'[1]Lookup for use classification'!$A$4,IF(OR(ISNUMBER(SEARCH('[1]Lookup for use classification'!$B$5,C2233)),ISNUMBER(SEARCH('[1]Lookup for use classification'!$C$5,C2233)),ISNUMBER(SEARCH('[1]Lookup for use classification'!$D$5,C2233))),'[1]Lookup for use classification'!$A$5,IF(OR(ISNUMBER(SEARCH('[1]Lookup for use classification'!$B$7,C2233)),ISNUMBER(SEARCH('[1]Lookup for use classification'!$C$7,C2233)),ISNUMBER(SEARCH('[1]Lookup for use classification'!$D$7,C2233))),'[1]Lookup for use classification'!$A$7,IF(OR(ISNUMBER(SEARCH('[1]Lookup for use classification'!$B$9,C2233)),ISNUMBER(SEARCH('[1]Lookup for use classification'!$C$9,C2233)),ISNUMBER(SEARCH('[1]Lookup for use classification'!$D$9,C2233)),ISNUMBER(SEARCH('[1]Lookup for use classification'!$E$9,C2233)),ISNUMBER(SEARCH('[1]Lookup for use classification'!$F$9,C2233)),ISNUMBER(SEARCH('[1]Lookup for use classification'!$G$9,C2233)),ISNUMBER(SEARCH('[1]Lookup for use classification'!$H$9,C2233)),ISNUMBER(SEARCH('[1]Lookup for use classification'!$I$9,C2233)),ISNUMBER(SEARCH('[1]Lookup for use classification'!$J$9,C2233)),ISNUMBER(SEARCH('[1]Lookup for use classification'!$K$9,C2233))),'[1]Lookup for use classification'!$A$9,IF(OR(ISNUMBER(SEARCH('[1]Lookup for use classification'!$B$10,C2233)),ISNUMBER(SEARCH('[1]Lookup for use classification'!$C$10,C2233)),ISNUMBER(SEARCH('[1]Lookup for use classification'!$D$10,C2233)),ISNUMBER(SEARCH('[1]Lookup for use classification'!$E$10,C2233)),ISNUMBER(SEARCH('[1]Lookup for use classification'!$F$10,C2233)),ISNUMBER(SEARCH('[1]Lookup for use classification'!$G$10,C2233))),'[1]Lookup for use classification'!$A$10,IF(OR(ISNUMBER(SEARCH('[1]Lookup for use classification'!$B$11,C2233)),ISNUMBER(SEARCH('[1]Lookup for use classification'!$C$11,C2233))),'[1]Lookup for use classification'!$A$11,IF(OR(ISNUMBER(SEARCH('[1]Lookup for use classification'!$B$12,C2233)),ISNUMBER(SEARCH('[1]Lookup for use classification'!$C$12,C2233))),'[1]Lookup for use classification'!$A$12,IF(OR(ISNUMBER(SEARCH('[1]Lookup for use classification'!$B$13,C2233)),ISNUMBER(SEARCH('[1]Lookup for use classification'!$C$13,C2233)),ISNUMBER(SEARCH('[1]Lookup for use classification'!$D$13,C2233)),,ISNUMBER(SEARCH('[1]Lookup for use classification'!$C$13,C2233)),ISNUMBER(SEARCH('[1]Lookup for use classification'!$E$13,C2233))),'[1]Lookup for use classification'!$A$13,IF(OR(ISNUMBER(SEARCH('[1]Lookup for use classification'!$B$14,C2233)),ISNUMBER(SEARCH('[1]Lookup for use classification'!$C$14,C2233))),'[1]Lookup for use classification'!$A$14,"Other"))))))))))))</f>
        <v>Other</v>
      </c>
      <c r="E2233" s="245">
        <v>2800</v>
      </c>
      <c r="F2233" s="224"/>
      <c r="G2233" s="224"/>
    </row>
    <row r="2234" spans="1:7" hidden="1">
      <c r="A2234" s="187" t="s">
        <v>4480</v>
      </c>
      <c r="B2234" s="167" t="s">
        <v>6425</v>
      </c>
      <c r="C2234" s="244" t="s">
        <v>6355</v>
      </c>
      <c r="D2234" s="6" t="str">
        <f>IF(OR(ISNUMBER(SEARCH('[1]Lookup for use classification'!$B$1,C2234)),ISNUMBER(SEARCH('[1]Lookup for use classification'!$C$1,C2234)),ISNUMBER(SEARCH('[1]Lookup for use classification'!$D$1,C2234)),ISNUMBER(SEARCH('[1]Lookup for use classification'!$E$1,C2234))),'[1]Lookup for use classification'!$A$1,IF(ISNUMBER(SEARCH('[1]Lookup for use classification'!$B$2,C2234)),'[1]Lookup for use classification'!$A$2,IF(ISNUMBER(SEARCH('[1]Lookup for use classification'!$B$3,C2234)),'[1]Lookup for use classification'!$A$3,IF(OR(ISNUMBER(SEARCH('[1]Lookup for use classification'!$B$4,C2234)),ISNUMBER(SEARCH('[1]Lookup for use classification'!$C$4,C2234)),ISNUMBER(SEARCH('[1]Lookup for use classification'!$D$4,C2234)),ISNUMBER(SEARCH('[1]Lookup for use classification'!$E$4,C2234))),'[1]Lookup for use classification'!$A$4,IF(OR(ISNUMBER(SEARCH('[1]Lookup for use classification'!$B$5,C2234)),ISNUMBER(SEARCH('[1]Lookup for use classification'!$C$5,C2234)),ISNUMBER(SEARCH('[1]Lookup for use classification'!$D$5,C2234))),'[1]Lookup for use classification'!$A$5,IF(OR(ISNUMBER(SEARCH('[1]Lookup for use classification'!$B$7,C2234)),ISNUMBER(SEARCH('[1]Lookup for use classification'!$C$7,C2234)),ISNUMBER(SEARCH('[1]Lookup for use classification'!$D$7,C2234))),'[1]Lookup for use classification'!$A$7,IF(OR(ISNUMBER(SEARCH('[1]Lookup for use classification'!$B$9,C2234)),ISNUMBER(SEARCH('[1]Lookup for use classification'!$C$9,C2234)),ISNUMBER(SEARCH('[1]Lookup for use classification'!$D$9,C2234)),ISNUMBER(SEARCH('[1]Lookup for use classification'!$E$9,C2234)),ISNUMBER(SEARCH('[1]Lookup for use classification'!$F$9,C2234)),ISNUMBER(SEARCH('[1]Lookup for use classification'!$G$9,C2234)),ISNUMBER(SEARCH('[1]Lookup for use classification'!$H$9,C2234)),ISNUMBER(SEARCH('[1]Lookup for use classification'!$I$9,C2234)),ISNUMBER(SEARCH('[1]Lookup for use classification'!$J$9,C2234)),ISNUMBER(SEARCH('[1]Lookup for use classification'!$K$9,C2234))),'[1]Lookup for use classification'!$A$9,IF(OR(ISNUMBER(SEARCH('[1]Lookup for use classification'!$B$10,C2234)),ISNUMBER(SEARCH('[1]Lookup for use classification'!$C$10,C2234)),ISNUMBER(SEARCH('[1]Lookup for use classification'!$D$10,C2234)),ISNUMBER(SEARCH('[1]Lookup for use classification'!$E$10,C2234)),ISNUMBER(SEARCH('[1]Lookup for use classification'!$F$10,C2234)),ISNUMBER(SEARCH('[1]Lookup for use classification'!$G$10,C2234))),'[1]Lookup for use classification'!$A$10,IF(OR(ISNUMBER(SEARCH('[1]Lookup for use classification'!$B$11,C2234)),ISNUMBER(SEARCH('[1]Lookup for use classification'!$C$11,C2234))),'[1]Lookup for use classification'!$A$11,IF(OR(ISNUMBER(SEARCH('[1]Lookup for use classification'!$B$12,C2234)),ISNUMBER(SEARCH('[1]Lookup for use classification'!$C$12,C2234))),'[1]Lookup for use classification'!$A$12,IF(OR(ISNUMBER(SEARCH('[1]Lookup for use classification'!$B$13,C2234)),ISNUMBER(SEARCH('[1]Lookup for use classification'!$C$13,C2234)),ISNUMBER(SEARCH('[1]Lookup for use classification'!$D$13,C2234)),,ISNUMBER(SEARCH('[1]Lookup for use classification'!$C$13,C2234)),ISNUMBER(SEARCH('[1]Lookup for use classification'!$E$13,C2234))),'[1]Lookup for use classification'!$A$13,IF(OR(ISNUMBER(SEARCH('[1]Lookup for use classification'!$B$14,C2234)),ISNUMBER(SEARCH('[1]Lookup for use classification'!$C$14,C2234))),'[1]Lookup for use classification'!$A$14,"Other"))))))))))))</f>
        <v>Other</v>
      </c>
      <c r="E2234" s="245">
        <v>2800</v>
      </c>
      <c r="F2234" s="224"/>
      <c r="G2234" s="224"/>
    </row>
    <row r="2235" spans="1:7" hidden="1">
      <c r="A2235" s="187" t="s">
        <v>4480</v>
      </c>
      <c r="B2235" s="167" t="s">
        <v>6425</v>
      </c>
      <c r="C2235" s="244" t="s">
        <v>6263</v>
      </c>
      <c r="D2235" s="6" t="str">
        <f>IF(OR(ISNUMBER(SEARCH('[1]Lookup for use classification'!$B$1,C2235)),ISNUMBER(SEARCH('[1]Lookup for use classification'!$C$1,C2235)),ISNUMBER(SEARCH('[1]Lookup for use classification'!$D$1,C2235)),ISNUMBER(SEARCH('[1]Lookup for use classification'!$E$1,C2235))),'[1]Lookup for use classification'!$A$1,IF(ISNUMBER(SEARCH('[1]Lookup for use classification'!$B$2,C2235)),'[1]Lookup for use classification'!$A$2,IF(ISNUMBER(SEARCH('[1]Lookup for use classification'!$B$3,C2235)),'[1]Lookup for use classification'!$A$3,IF(OR(ISNUMBER(SEARCH('[1]Lookup for use classification'!$B$4,C2235)),ISNUMBER(SEARCH('[1]Lookup for use classification'!$C$4,C2235)),ISNUMBER(SEARCH('[1]Lookup for use classification'!$D$4,C2235)),ISNUMBER(SEARCH('[1]Lookup for use classification'!$E$4,C2235))),'[1]Lookup for use classification'!$A$4,IF(OR(ISNUMBER(SEARCH('[1]Lookup for use classification'!$B$5,C2235)),ISNUMBER(SEARCH('[1]Lookup for use classification'!$C$5,C2235)),ISNUMBER(SEARCH('[1]Lookup for use classification'!$D$5,C2235))),'[1]Lookup for use classification'!$A$5,IF(OR(ISNUMBER(SEARCH('[1]Lookup for use classification'!$B$7,C2235)),ISNUMBER(SEARCH('[1]Lookup for use classification'!$C$7,C2235)),ISNUMBER(SEARCH('[1]Lookup for use classification'!$D$7,C2235))),'[1]Lookup for use classification'!$A$7,IF(OR(ISNUMBER(SEARCH('[1]Lookup for use classification'!$B$9,C2235)),ISNUMBER(SEARCH('[1]Lookup for use classification'!$C$9,C2235)),ISNUMBER(SEARCH('[1]Lookup for use classification'!$D$9,C2235)),ISNUMBER(SEARCH('[1]Lookup for use classification'!$E$9,C2235)),ISNUMBER(SEARCH('[1]Lookup for use classification'!$F$9,C2235)),ISNUMBER(SEARCH('[1]Lookup for use classification'!$G$9,C2235)),ISNUMBER(SEARCH('[1]Lookup for use classification'!$H$9,C2235)),ISNUMBER(SEARCH('[1]Lookup for use classification'!$I$9,C2235)),ISNUMBER(SEARCH('[1]Lookup for use classification'!$J$9,C2235)),ISNUMBER(SEARCH('[1]Lookup for use classification'!$K$9,C2235))),'[1]Lookup for use classification'!$A$9,IF(OR(ISNUMBER(SEARCH('[1]Lookup for use classification'!$B$10,C2235)),ISNUMBER(SEARCH('[1]Lookup for use classification'!$C$10,C2235)),ISNUMBER(SEARCH('[1]Lookup for use classification'!$D$10,C2235)),ISNUMBER(SEARCH('[1]Lookup for use classification'!$E$10,C2235)),ISNUMBER(SEARCH('[1]Lookup for use classification'!$F$10,C2235)),ISNUMBER(SEARCH('[1]Lookup for use classification'!$G$10,C2235))),'[1]Lookup for use classification'!$A$10,IF(OR(ISNUMBER(SEARCH('[1]Lookup for use classification'!$B$11,C2235)),ISNUMBER(SEARCH('[1]Lookup for use classification'!$C$11,C2235))),'[1]Lookup for use classification'!$A$11,IF(OR(ISNUMBER(SEARCH('[1]Lookup for use classification'!$B$12,C2235)),ISNUMBER(SEARCH('[1]Lookup for use classification'!$C$12,C2235))),'[1]Lookup for use classification'!$A$12,IF(OR(ISNUMBER(SEARCH('[1]Lookup for use classification'!$B$13,C2235)),ISNUMBER(SEARCH('[1]Lookup for use classification'!$C$13,C2235)),ISNUMBER(SEARCH('[1]Lookup for use classification'!$D$13,C2235)),,ISNUMBER(SEARCH('[1]Lookup for use classification'!$C$13,C2235)),ISNUMBER(SEARCH('[1]Lookup for use classification'!$E$13,C2235))),'[1]Lookup for use classification'!$A$13,IF(OR(ISNUMBER(SEARCH('[1]Lookup for use classification'!$B$14,C2235)),ISNUMBER(SEARCH('[1]Lookup for use classification'!$C$14,C2235))),'[1]Lookup for use classification'!$A$14,"Other"))))))))))))</f>
        <v>Other</v>
      </c>
      <c r="E2235" s="245">
        <v>2800</v>
      </c>
      <c r="F2235" s="224"/>
      <c r="G2235" s="224"/>
    </row>
    <row r="2236" spans="1:7" hidden="1">
      <c r="A2236" s="187" t="s">
        <v>4480</v>
      </c>
      <c r="B2236" s="167" t="s">
        <v>6425</v>
      </c>
      <c r="C2236" s="244" t="s">
        <v>6331</v>
      </c>
      <c r="D2236" s="6" t="str">
        <f>IF(OR(ISNUMBER(SEARCH('[1]Lookup for use classification'!$B$1,C2236)),ISNUMBER(SEARCH('[1]Lookup for use classification'!$C$1,C2236)),ISNUMBER(SEARCH('[1]Lookup for use classification'!$D$1,C2236)),ISNUMBER(SEARCH('[1]Lookup for use classification'!$E$1,C2236))),'[1]Lookup for use classification'!$A$1,IF(ISNUMBER(SEARCH('[1]Lookup for use classification'!$B$2,C2236)),'[1]Lookup for use classification'!$A$2,IF(ISNUMBER(SEARCH('[1]Lookup for use classification'!$B$3,C2236)),'[1]Lookup for use classification'!$A$3,IF(OR(ISNUMBER(SEARCH('[1]Lookup for use classification'!$B$4,C2236)),ISNUMBER(SEARCH('[1]Lookup for use classification'!$C$4,C2236)),ISNUMBER(SEARCH('[1]Lookup for use classification'!$D$4,C2236)),ISNUMBER(SEARCH('[1]Lookup for use classification'!$E$4,C2236))),'[1]Lookup for use classification'!$A$4,IF(OR(ISNUMBER(SEARCH('[1]Lookup for use classification'!$B$5,C2236)),ISNUMBER(SEARCH('[1]Lookup for use classification'!$C$5,C2236)),ISNUMBER(SEARCH('[1]Lookup for use classification'!$D$5,C2236))),'[1]Lookup for use classification'!$A$5,IF(OR(ISNUMBER(SEARCH('[1]Lookup for use classification'!$B$7,C2236)),ISNUMBER(SEARCH('[1]Lookup for use classification'!$C$7,C2236)),ISNUMBER(SEARCH('[1]Lookup for use classification'!$D$7,C2236))),'[1]Lookup for use classification'!$A$7,IF(OR(ISNUMBER(SEARCH('[1]Lookup for use classification'!$B$9,C2236)),ISNUMBER(SEARCH('[1]Lookup for use classification'!$C$9,C2236)),ISNUMBER(SEARCH('[1]Lookup for use classification'!$D$9,C2236)),ISNUMBER(SEARCH('[1]Lookup for use classification'!$E$9,C2236)),ISNUMBER(SEARCH('[1]Lookup for use classification'!$F$9,C2236)),ISNUMBER(SEARCH('[1]Lookup for use classification'!$G$9,C2236)),ISNUMBER(SEARCH('[1]Lookup for use classification'!$H$9,C2236)),ISNUMBER(SEARCH('[1]Lookup for use classification'!$I$9,C2236)),ISNUMBER(SEARCH('[1]Lookup for use classification'!$J$9,C2236)),ISNUMBER(SEARCH('[1]Lookup for use classification'!$K$9,C2236))),'[1]Lookup for use classification'!$A$9,IF(OR(ISNUMBER(SEARCH('[1]Lookup for use classification'!$B$10,C2236)),ISNUMBER(SEARCH('[1]Lookup for use classification'!$C$10,C2236)),ISNUMBER(SEARCH('[1]Lookup for use classification'!$D$10,C2236)),ISNUMBER(SEARCH('[1]Lookup for use classification'!$E$10,C2236)),ISNUMBER(SEARCH('[1]Lookup for use classification'!$F$10,C2236)),ISNUMBER(SEARCH('[1]Lookup for use classification'!$G$10,C2236))),'[1]Lookup for use classification'!$A$10,IF(OR(ISNUMBER(SEARCH('[1]Lookup for use classification'!$B$11,C2236)),ISNUMBER(SEARCH('[1]Lookup for use classification'!$C$11,C2236))),'[1]Lookup for use classification'!$A$11,IF(OR(ISNUMBER(SEARCH('[1]Lookup for use classification'!$B$12,C2236)),ISNUMBER(SEARCH('[1]Lookup for use classification'!$C$12,C2236))),'[1]Lookup for use classification'!$A$12,IF(OR(ISNUMBER(SEARCH('[1]Lookup for use classification'!$B$13,C2236)),ISNUMBER(SEARCH('[1]Lookup for use classification'!$C$13,C2236)),ISNUMBER(SEARCH('[1]Lookup for use classification'!$D$13,C2236)),,ISNUMBER(SEARCH('[1]Lookup for use classification'!$C$13,C2236)),ISNUMBER(SEARCH('[1]Lookup for use classification'!$E$13,C2236))),'[1]Lookup for use classification'!$A$13,IF(OR(ISNUMBER(SEARCH('[1]Lookup for use classification'!$B$14,C2236)),ISNUMBER(SEARCH('[1]Lookup for use classification'!$C$14,C2236))),'[1]Lookup for use classification'!$A$14,"Other"))))))))))))</f>
        <v>Other</v>
      </c>
      <c r="E2236" s="245">
        <v>2801</v>
      </c>
      <c r="F2236" s="224"/>
      <c r="G2236" s="224"/>
    </row>
    <row r="2237" spans="1:7" hidden="1">
      <c r="A2237" s="187" t="s">
        <v>4480</v>
      </c>
      <c r="B2237" s="167" t="s">
        <v>6425</v>
      </c>
      <c r="C2237" s="244" t="s">
        <v>6352</v>
      </c>
      <c r="D2237" s="6" t="str">
        <f>IF(OR(ISNUMBER(SEARCH('[1]Lookup for use classification'!$B$1,C2237)),ISNUMBER(SEARCH('[1]Lookup for use classification'!$C$1,C2237)),ISNUMBER(SEARCH('[1]Lookup for use classification'!$D$1,C2237)),ISNUMBER(SEARCH('[1]Lookup for use classification'!$E$1,C2237))),'[1]Lookup for use classification'!$A$1,IF(ISNUMBER(SEARCH('[1]Lookup for use classification'!$B$2,C2237)),'[1]Lookup for use classification'!$A$2,IF(ISNUMBER(SEARCH('[1]Lookup for use classification'!$B$3,C2237)),'[1]Lookup for use classification'!$A$3,IF(OR(ISNUMBER(SEARCH('[1]Lookup for use classification'!$B$4,C2237)),ISNUMBER(SEARCH('[1]Lookup for use classification'!$C$4,C2237)),ISNUMBER(SEARCH('[1]Lookup for use classification'!$D$4,C2237)),ISNUMBER(SEARCH('[1]Lookup for use classification'!$E$4,C2237))),'[1]Lookup for use classification'!$A$4,IF(OR(ISNUMBER(SEARCH('[1]Lookup for use classification'!$B$5,C2237)),ISNUMBER(SEARCH('[1]Lookup for use classification'!$C$5,C2237)),ISNUMBER(SEARCH('[1]Lookup for use classification'!$D$5,C2237))),'[1]Lookup for use classification'!$A$5,IF(OR(ISNUMBER(SEARCH('[1]Lookup for use classification'!$B$7,C2237)),ISNUMBER(SEARCH('[1]Lookup for use classification'!$C$7,C2237)),ISNUMBER(SEARCH('[1]Lookup for use classification'!$D$7,C2237))),'[1]Lookup for use classification'!$A$7,IF(OR(ISNUMBER(SEARCH('[1]Lookup for use classification'!$B$9,C2237)),ISNUMBER(SEARCH('[1]Lookup for use classification'!$C$9,C2237)),ISNUMBER(SEARCH('[1]Lookup for use classification'!$D$9,C2237)),ISNUMBER(SEARCH('[1]Lookup for use classification'!$E$9,C2237)),ISNUMBER(SEARCH('[1]Lookup for use classification'!$F$9,C2237)),ISNUMBER(SEARCH('[1]Lookup for use classification'!$G$9,C2237)),ISNUMBER(SEARCH('[1]Lookup for use classification'!$H$9,C2237)),ISNUMBER(SEARCH('[1]Lookup for use classification'!$I$9,C2237)),ISNUMBER(SEARCH('[1]Lookup for use classification'!$J$9,C2237)),ISNUMBER(SEARCH('[1]Lookup for use classification'!$K$9,C2237))),'[1]Lookup for use classification'!$A$9,IF(OR(ISNUMBER(SEARCH('[1]Lookup for use classification'!$B$10,C2237)),ISNUMBER(SEARCH('[1]Lookup for use classification'!$C$10,C2237)),ISNUMBER(SEARCH('[1]Lookup for use classification'!$D$10,C2237)),ISNUMBER(SEARCH('[1]Lookup for use classification'!$E$10,C2237)),ISNUMBER(SEARCH('[1]Lookup for use classification'!$F$10,C2237)),ISNUMBER(SEARCH('[1]Lookup for use classification'!$G$10,C2237))),'[1]Lookup for use classification'!$A$10,IF(OR(ISNUMBER(SEARCH('[1]Lookup for use classification'!$B$11,C2237)),ISNUMBER(SEARCH('[1]Lookup for use classification'!$C$11,C2237))),'[1]Lookup for use classification'!$A$11,IF(OR(ISNUMBER(SEARCH('[1]Lookup for use classification'!$B$12,C2237)),ISNUMBER(SEARCH('[1]Lookup for use classification'!$C$12,C2237))),'[1]Lookup for use classification'!$A$12,IF(OR(ISNUMBER(SEARCH('[1]Lookup for use classification'!$B$13,C2237)),ISNUMBER(SEARCH('[1]Lookup for use classification'!$C$13,C2237)),ISNUMBER(SEARCH('[1]Lookup for use classification'!$D$13,C2237)),,ISNUMBER(SEARCH('[1]Lookup for use classification'!$C$13,C2237)),ISNUMBER(SEARCH('[1]Lookup for use classification'!$E$13,C2237))),'[1]Lookup for use classification'!$A$13,IF(OR(ISNUMBER(SEARCH('[1]Lookup for use classification'!$B$14,C2237)),ISNUMBER(SEARCH('[1]Lookup for use classification'!$C$14,C2237))),'[1]Lookup for use classification'!$A$14,"Other"))))))))))))</f>
        <v>Other</v>
      </c>
      <c r="E2237" s="245">
        <v>2856</v>
      </c>
      <c r="F2237" s="224"/>
      <c r="G2237" s="224"/>
    </row>
    <row r="2238" spans="1:7" hidden="1">
      <c r="A2238" s="187" t="s">
        <v>4480</v>
      </c>
      <c r="B2238" s="167" t="s">
        <v>6425</v>
      </c>
      <c r="C2238" s="244" t="s">
        <v>6396</v>
      </c>
      <c r="D2238" s="6" t="str">
        <f>IF(OR(ISNUMBER(SEARCH('[1]Lookup for use classification'!$B$1,C2238)),ISNUMBER(SEARCH('[1]Lookup for use classification'!$C$1,C2238)),ISNUMBER(SEARCH('[1]Lookup for use classification'!$D$1,C2238)),ISNUMBER(SEARCH('[1]Lookup for use classification'!$E$1,C2238))),'[1]Lookup for use classification'!$A$1,IF(ISNUMBER(SEARCH('[1]Lookup for use classification'!$B$2,C2238)),'[1]Lookup for use classification'!$A$2,IF(ISNUMBER(SEARCH('[1]Lookup for use classification'!$B$3,C2238)),'[1]Lookup for use classification'!$A$3,IF(OR(ISNUMBER(SEARCH('[1]Lookup for use classification'!$B$4,C2238)),ISNUMBER(SEARCH('[1]Lookup for use classification'!$C$4,C2238)),ISNUMBER(SEARCH('[1]Lookup for use classification'!$D$4,C2238)),ISNUMBER(SEARCH('[1]Lookup for use classification'!$E$4,C2238))),'[1]Lookup for use classification'!$A$4,IF(OR(ISNUMBER(SEARCH('[1]Lookup for use classification'!$B$5,C2238)),ISNUMBER(SEARCH('[1]Lookup for use classification'!$C$5,C2238)),ISNUMBER(SEARCH('[1]Lookup for use classification'!$D$5,C2238))),'[1]Lookup for use classification'!$A$5,IF(OR(ISNUMBER(SEARCH('[1]Lookup for use classification'!$B$7,C2238)),ISNUMBER(SEARCH('[1]Lookup for use classification'!$C$7,C2238)),ISNUMBER(SEARCH('[1]Lookup for use classification'!$D$7,C2238))),'[1]Lookup for use classification'!$A$7,IF(OR(ISNUMBER(SEARCH('[1]Lookup for use classification'!$B$9,C2238)),ISNUMBER(SEARCH('[1]Lookup for use classification'!$C$9,C2238)),ISNUMBER(SEARCH('[1]Lookup for use classification'!$D$9,C2238)),ISNUMBER(SEARCH('[1]Lookup for use classification'!$E$9,C2238)),ISNUMBER(SEARCH('[1]Lookup for use classification'!$F$9,C2238)),ISNUMBER(SEARCH('[1]Lookup for use classification'!$G$9,C2238)),ISNUMBER(SEARCH('[1]Lookup for use classification'!$H$9,C2238)),ISNUMBER(SEARCH('[1]Lookup for use classification'!$I$9,C2238)),ISNUMBER(SEARCH('[1]Lookup for use classification'!$J$9,C2238)),ISNUMBER(SEARCH('[1]Lookup for use classification'!$K$9,C2238))),'[1]Lookup for use classification'!$A$9,IF(OR(ISNUMBER(SEARCH('[1]Lookup for use classification'!$B$10,C2238)),ISNUMBER(SEARCH('[1]Lookup for use classification'!$C$10,C2238)),ISNUMBER(SEARCH('[1]Lookup for use classification'!$D$10,C2238)),ISNUMBER(SEARCH('[1]Lookup for use classification'!$E$10,C2238)),ISNUMBER(SEARCH('[1]Lookup for use classification'!$F$10,C2238)),ISNUMBER(SEARCH('[1]Lookup for use classification'!$G$10,C2238))),'[1]Lookup for use classification'!$A$10,IF(OR(ISNUMBER(SEARCH('[1]Lookup for use classification'!$B$11,C2238)),ISNUMBER(SEARCH('[1]Lookup for use classification'!$C$11,C2238))),'[1]Lookup for use classification'!$A$11,IF(OR(ISNUMBER(SEARCH('[1]Lookup for use classification'!$B$12,C2238)),ISNUMBER(SEARCH('[1]Lookup for use classification'!$C$12,C2238))),'[1]Lookup for use classification'!$A$12,IF(OR(ISNUMBER(SEARCH('[1]Lookup for use classification'!$B$13,C2238)),ISNUMBER(SEARCH('[1]Lookup for use classification'!$C$13,C2238)),ISNUMBER(SEARCH('[1]Lookup for use classification'!$D$13,C2238)),,ISNUMBER(SEARCH('[1]Lookup for use classification'!$C$13,C2238)),ISNUMBER(SEARCH('[1]Lookup for use classification'!$E$13,C2238))),'[1]Lookup for use classification'!$A$13,IF(OR(ISNUMBER(SEARCH('[1]Lookup for use classification'!$B$14,C2238)),ISNUMBER(SEARCH('[1]Lookup for use classification'!$C$14,C2238))),'[1]Lookup for use classification'!$A$14,"Other"))))))))))))</f>
        <v>Other</v>
      </c>
      <c r="E2238" s="245">
        <v>2860</v>
      </c>
      <c r="F2238" s="224"/>
      <c r="G2238" s="224"/>
    </row>
    <row r="2239" spans="1:7" hidden="1">
      <c r="A2239" s="187" t="s">
        <v>4480</v>
      </c>
      <c r="B2239" s="167" t="s">
        <v>6425</v>
      </c>
      <c r="C2239" s="244" t="s">
        <v>6397</v>
      </c>
      <c r="D2239" s="6" t="str">
        <f>IF(OR(ISNUMBER(SEARCH('[1]Lookup for use classification'!$B$1,C2239)),ISNUMBER(SEARCH('[1]Lookup for use classification'!$C$1,C2239)),ISNUMBER(SEARCH('[1]Lookup for use classification'!$D$1,C2239)),ISNUMBER(SEARCH('[1]Lookup for use classification'!$E$1,C2239))),'[1]Lookup for use classification'!$A$1,IF(ISNUMBER(SEARCH('[1]Lookup for use classification'!$B$2,C2239)),'[1]Lookup for use classification'!$A$2,IF(ISNUMBER(SEARCH('[1]Lookup for use classification'!$B$3,C2239)),'[1]Lookup for use classification'!$A$3,IF(OR(ISNUMBER(SEARCH('[1]Lookup for use classification'!$B$4,C2239)),ISNUMBER(SEARCH('[1]Lookup for use classification'!$C$4,C2239)),ISNUMBER(SEARCH('[1]Lookup for use classification'!$D$4,C2239)),ISNUMBER(SEARCH('[1]Lookup for use classification'!$E$4,C2239))),'[1]Lookup for use classification'!$A$4,IF(OR(ISNUMBER(SEARCH('[1]Lookup for use classification'!$B$5,C2239)),ISNUMBER(SEARCH('[1]Lookup for use classification'!$C$5,C2239)),ISNUMBER(SEARCH('[1]Lookup for use classification'!$D$5,C2239))),'[1]Lookup for use classification'!$A$5,IF(OR(ISNUMBER(SEARCH('[1]Lookup for use classification'!$B$7,C2239)),ISNUMBER(SEARCH('[1]Lookup for use classification'!$C$7,C2239)),ISNUMBER(SEARCH('[1]Lookup for use classification'!$D$7,C2239))),'[1]Lookup for use classification'!$A$7,IF(OR(ISNUMBER(SEARCH('[1]Lookup for use classification'!$B$9,C2239)),ISNUMBER(SEARCH('[1]Lookup for use classification'!$C$9,C2239)),ISNUMBER(SEARCH('[1]Lookup for use classification'!$D$9,C2239)),ISNUMBER(SEARCH('[1]Lookup for use classification'!$E$9,C2239)),ISNUMBER(SEARCH('[1]Lookup for use classification'!$F$9,C2239)),ISNUMBER(SEARCH('[1]Lookup for use classification'!$G$9,C2239)),ISNUMBER(SEARCH('[1]Lookup for use classification'!$H$9,C2239)),ISNUMBER(SEARCH('[1]Lookup for use classification'!$I$9,C2239)),ISNUMBER(SEARCH('[1]Lookup for use classification'!$J$9,C2239)),ISNUMBER(SEARCH('[1]Lookup for use classification'!$K$9,C2239))),'[1]Lookup for use classification'!$A$9,IF(OR(ISNUMBER(SEARCH('[1]Lookup for use classification'!$B$10,C2239)),ISNUMBER(SEARCH('[1]Lookup for use classification'!$C$10,C2239)),ISNUMBER(SEARCH('[1]Lookup for use classification'!$D$10,C2239)),ISNUMBER(SEARCH('[1]Lookup for use classification'!$E$10,C2239)),ISNUMBER(SEARCH('[1]Lookup for use classification'!$F$10,C2239)),ISNUMBER(SEARCH('[1]Lookup for use classification'!$G$10,C2239))),'[1]Lookup for use classification'!$A$10,IF(OR(ISNUMBER(SEARCH('[1]Lookup for use classification'!$B$11,C2239)),ISNUMBER(SEARCH('[1]Lookup for use classification'!$C$11,C2239))),'[1]Lookup for use classification'!$A$11,IF(OR(ISNUMBER(SEARCH('[1]Lookup for use classification'!$B$12,C2239)),ISNUMBER(SEARCH('[1]Lookup for use classification'!$C$12,C2239))),'[1]Lookup for use classification'!$A$12,IF(OR(ISNUMBER(SEARCH('[1]Lookup for use classification'!$B$13,C2239)),ISNUMBER(SEARCH('[1]Lookup for use classification'!$C$13,C2239)),ISNUMBER(SEARCH('[1]Lookup for use classification'!$D$13,C2239)),,ISNUMBER(SEARCH('[1]Lookup for use classification'!$C$13,C2239)),ISNUMBER(SEARCH('[1]Lookup for use classification'!$E$13,C2239))),'[1]Lookup for use classification'!$A$13,IF(OR(ISNUMBER(SEARCH('[1]Lookup for use classification'!$B$14,C2239)),ISNUMBER(SEARCH('[1]Lookup for use classification'!$C$14,C2239))),'[1]Lookup for use classification'!$A$14,"Other"))))))))))))</f>
        <v>Other</v>
      </c>
      <c r="E2239" s="245">
        <v>2880</v>
      </c>
      <c r="F2239" s="224"/>
      <c r="G2239" s="224"/>
    </row>
    <row r="2240" spans="1:7" hidden="1">
      <c r="A2240" s="187" t="s">
        <v>4480</v>
      </c>
      <c r="B2240" s="167" t="s">
        <v>6425</v>
      </c>
      <c r="C2240" s="244" t="s">
        <v>6378</v>
      </c>
      <c r="D2240" s="6" t="str">
        <f>IF(OR(ISNUMBER(SEARCH('[1]Lookup for use classification'!$B$1,C2240)),ISNUMBER(SEARCH('[1]Lookup for use classification'!$C$1,C2240)),ISNUMBER(SEARCH('[1]Lookup for use classification'!$D$1,C2240)),ISNUMBER(SEARCH('[1]Lookup for use classification'!$E$1,C2240))),'[1]Lookup for use classification'!$A$1,IF(ISNUMBER(SEARCH('[1]Lookup for use classification'!$B$2,C2240)),'[1]Lookup for use classification'!$A$2,IF(ISNUMBER(SEARCH('[1]Lookup for use classification'!$B$3,C2240)),'[1]Lookup for use classification'!$A$3,IF(OR(ISNUMBER(SEARCH('[1]Lookup for use classification'!$B$4,C2240)),ISNUMBER(SEARCH('[1]Lookup for use classification'!$C$4,C2240)),ISNUMBER(SEARCH('[1]Lookup for use classification'!$D$4,C2240)),ISNUMBER(SEARCH('[1]Lookup for use classification'!$E$4,C2240))),'[1]Lookup for use classification'!$A$4,IF(OR(ISNUMBER(SEARCH('[1]Lookup for use classification'!$B$5,C2240)),ISNUMBER(SEARCH('[1]Lookup for use classification'!$C$5,C2240)),ISNUMBER(SEARCH('[1]Lookup for use classification'!$D$5,C2240))),'[1]Lookup for use classification'!$A$5,IF(OR(ISNUMBER(SEARCH('[1]Lookup for use classification'!$B$7,C2240)),ISNUMBER(SEARCH('[1]Lookup for use classification'!$C$7,C2240)),ISNUMBER(SEARCH('[1]Lookup for use classification'!$D$7,C2240))),'[1]Lookup for use classification'!$A$7,IF(OR(ISNUMBER(SEARCH('[1]Lookup for use classification'!$B$9,C2240)),ISNUMBER(SEARCH('[1]Lookup for use classification'!$C$9,C2240)),ISNUMBER(SEARCH('[1]Lookup for use classification'!$D$9,C2240)),ISNUMBER(SEARCH('[1]Lookup for use classification'!$E$9,C2240)),ISNUMBER(SEARCH('[1]Lookup for use classification'!$F$9,C2240)),ISNUMBER(SEARCH('[1]Lookup for use classification'!$G$9,C2240)),ISNUMBER(SEARCH('[1]Lookup for use classification'!$H$9,C2240)),ISNUMBER(SEARCH('[1]Lookup for use classification'!$I$9,C2240)),ISNUMBER(SEARCH('[1]Lookup for use classification'!$J$9,C2240)),ISNUMBER(SEARCH('[1]Lookup for use classification'!$K$9,C2240))),'[1]Lookup for use classification'!$A$9,IF(OR(ISNUMBER(SEARCH('[1]Lookup for use classification'!$B$10,C2240)),ISNUMBER(SEARCH('[1]Lookup for use classification'!$C$10,C2240)),ISNUMBER(SEARCH('[1]Lookup for use classification'!$D$10,C2240)),ISNUMBER(SEARCH('[1]Lookup for use classification'!$E$10,C2240)),ISNUMBER(SEARCH('[1]Lookup for use classification'!$F$10,C2240)),ISNUMBER(SEARCH('[1]Lookup for use classification'!$G$10,C2240))),'[1]Lookup for use classification'!$A$10,IF(OR(ISNUMBER(SEARCH('[1]Lookup for use classification'!$B$11,C2240)),ISNUMBER(SEARCH('[1]Lookup for use classification'!$C$11,C2240))),'[1]Lookup for use classification'!$A$11,IF(OR(ISNUMBER(SEARCH('[1]Lookup for use classification'!$B$12,C2240)),ISNUMBER(SEARCH('[1]Lookup for use classification'!$C$12,C2240))),'[1]Lookup for use classification'!$A$12,IF(OR(ISNUMBER(SEARCH('[1]Lookup for use classification'!$B$13,C2240)),ISNUMBER(SEARCH('[1]Lookup for use classification'!$C$13,C2240)),ISNUMBER(SEARCH('[1]Lookup for use classification'!$D$13,C2240)),,ISNUMBER(SEARCH('[1]Lookup for use classification'!$C$13,C2240)),ISNUMBER(SEARCH('[1]Lookup for use classification'!$E$13,C2240))),'[1]Lookup for use classification'!$A$13,IF(OR(ISNUMBER(SEARCH('[1]Lookup for use classification'!$B$14,C2240)),ISNUMBER(SEARCH('[1]Lookup for use classification'!$C$14,C2240))),'[1]Lookup for use classification'!$A$14,"Other"))))))))))))</f>
        <v>Other</v>
      </c>
      <c r="E2240" s="245">
        <v>3000</v>
      </c>
      <c r="F2240" s="224"/>
      <c r="G2240" s="224"/>
    </row>
    <row r="2241" spans="1:7" hidden="1">
      <c r="A2241" s="187" t="s">
        <v>4480</v>
      </c>
      <c r="B2241" s="167" t="s">
        <v>6425</v>
      </c>
      <c r="C2241" s="244" t="s">
        <v>6279</v>
      </c>
      <c r="D2241" s="6" t="str">
        <f>IF(OR(ISNUMBER(SEARCH('[1]Lookup for use classification'!$B$1,C2241)),ISNUMBER(SEARCH('[1]Lookup for use classification'!$C$1,C2241)),ISNUMBER(SEARCH('[1]Lookup for use classification'!$D$1,C2241)),ISNUMBER(SEARCH('[1]Lookup for use classification'!$E$1,C2241))),'[1]Lookup for use classification'!$A$1,IF(ISNUMBER(SEARCH('[1]Lookup for use classification'!$B$2,C2241)),'[1]Lookup for use classification'!$A$2,IF(ISNUMBER(SEARCH('[1]Lookup for use classification'!$B$3,C2241)),'[1]Lookup for use classification'!$A$3,IF(OR(ISNUMBER(SEARCH('[1]Lookup for use classification'!$B$4,C2241)),ISNUMBER(SEARCH('[1]Lookup for use classification'!$C$4,C2241)),ISNUMBER(SEARCH('[1]Lookup for use classification'!$D$4,C2241)),ISNUMBER(SEARCH('[1]Lookup for use classification'!$E$4,C2241))),'[1]Lookup for use classification'!$A$4,IF(OR(ISNUMBER(SEARCH('[1]Lookup for use classification'!$B$5,C2241)),ISNUMBER(SEARCH('[1]Lookup for use classification'!$C$5,C2241)),ISNUMBER(SEARCH('[1]Lookup for use classification'!$D$5,C2241))),'[1]Lookup for use classification'!$A$5,IF(OR(ISNUMBER(SEARCH('[1]Lookup for use classification'!$B$7,C2241)),ISNUMBER(SEARCH('[1]Lookup for use classification'!$C$7,C2241)),ISNUMBER(SEARCH('[1]Lookup for use classification'!$D$7,C2241))),'[1]Lookup for use classification'!$A$7,IF(OR(ISNUMBER(SEARCH('[1]Lookup for use classification'!$B$9,C2241)),ISNUMBER(SEARCH('[1]Lookup for use classification'!$C$9,C2241)),ISNUMBER(SEARCH('[1]Lookup for use classification'!$D$9,C2241)),ISNUMBER(SEARCH('[1]Lookup for use classification'!$E$9,C2241)),ISNUMBER(SEARCH('[1]Lookup for use classification'!$F$9,C2241)),ISNUMBER(SEARCH('[1]Lookup for use classification'!$G$9,C2241)),ISNUMBER(SEARCH('[1]Lookup for use classification'!$H$9,C2241)),ISNUMBER(SEARCH('[1]Lookup for use classification'!$I$9,C2241)),ISNUMBER(SEARCH('[1]Lookup for use classification'!$J$9,C2241)),ISNUMBER(SEARCH('[1]Lookup for use classification'!$K$9,C2241))),'[1]Lookup for use classification'!$A$9,IF(OR(ISNUMBER(SEARCH('[1]Lookup for use classification'!$B$10,C2241)),ISNUMBER(SEARCH('[1]Lookup for use classification'!$C$10,C2241)),ISNUMBER(SEARCH('[1]Lookup for use classification'!$D$10,C2241)),ISNUMBER(SEARCH('[1]Lookup for use classification'!$E$10,C2241)),ISNUMBER(SEARCH('[1]Lookup for use classification'!$F$10,C2241)),ISNUMBER(SEARCH('[1]Lookup for use classification'!$G$10,C2241))),'[1]Lookup for use classification'!$A$10,IF(OR(ISNUMBER(SEARCH('[1]Lookup for use classification'!$B$11,C2241)),ISNUMBER(SEARCH('[1]Lookup for use classification'!$C$11,C2241))),'[1]Lookup for use classification'!$A$11,IF(OR(ISNUMBER(SEARCH('[1]Lookup for use classification'!$B$12,C2241)),ISNUMBER(SEARCH('[1]Lookup for use classification'!$C$12,C2241))),'[1]Lookup for use classification'!$A$12,IF(OR(ISNUMBER(SEARCH('[1]Lookup for use classification'!$B$13,C2241)),ISNUMBER(SEARCH('[1]Lookup for use classification'!$C$13,C2241)),ISNUMBER(SEARCH('[1]Lookup for use classification'!$D$13,C2241)),,ISNUMBER(SEARCH('[1]Lookup for use classification'!$C$13,C2241)),ISNUMBER(SEARCH('[1]Lookup for use classification'!$E$13,C2241))),'[1]Lookup for use classification'!$A$13,IF(OR(ISNUMBER(SEARCH('[1]Lookup for use classification'!$B$14,C2241)),ISNUMBER(SEARCH('[1]Lookup for use classification'!$C$14,C2241))),'[1]Lookup for use classification'!$A$14,"Other"))))))))))))</f>
        <v>Other</v>
      </c>
      <c r="E2241" s="245">
        <v>3024</v>
      </c>
      <c r="F2241" s="224"/>
      <c r="G2241" s="224"/>
    </row>
    <row r="2242" spans="1:7" hidden="1">
      <c r="A2242" s="187" t="s">
        <v>4480</v>
      </c>
      <c r="B2242" s="167" t="s">
        <v>6425</v>
      </c>
      <c r="C2242" s="244" t="s">
        <v>6376</v>
      </c>
      <c r="D2242" s="6" t="str">
        <f>IF(OR(ISNUMBER(SEARCH('[1]Lookup for use classification'!$B$1,C2242)),ISNUMBER(SEARCH('[1]Lookup for use classification'!$C$1,C2242)),ISNUMBER(SEARCH('[1]Lookup for use classification'!$D$1,C2242)),ISNUMBER(SEARCH('[1]Lookup for use classification'!$E$1,C2242))),'[1]Lookup for use classification'!$A$1,IF(ISNUMBER(SEARCH('[1]Lookup for use classification'!$B$2,C2242)),'[1]Lookup for use classification'!$A$2,IF(ISNUMBER(SEARCH('[1]Lookup for use classification'!$B$3,C2242)),'[1]Lookup for use classification'!$A$3,IF(OR(ISNUMBER(SEARCH('[1]Lookup for use classification'!$B$4,C2242)),ISNUMBER(SEARCH('[1]Lookup for use classification'!$C$4,C2242)),ISNUMBER(SEARCH('[1]Lookup for use classification'!$D$4,C2242)),ISNUMBER(SEARCH('[1]Lookup for use classification'!$E$4,C2242))),'[1]Lookup for use classification'!$A$4,IF(OR(ISNUMBER(SEARCH('[1]Lookup for use classification'!$B$5,C2242)),ISNUMBER(SEARCH('[1]Lookup for use classification'!$C$5,C2242)),ISNUMBER(SEARCH('[1]Lookup for use classification'!$D$5,C2242))),'[1]Lookup for use classification'!$A$5,IF(OR(ISNUMBER(SEARCH('[1]Lookup for use classification'!$B$7,C2242)),ISNUMBER(SEARCH('[1]Lookup for use classification'!$C$7,C2242)),ISNUMBER(SEARCH('[1]Lookup for use classification'!$D$7,C2242))),'[1]Lookup for use classification'!$A$7,IF(OR(ISNUMBER(SEARCH('[1]Lookup for use classification'!$B$9,C2242)),ISNUMBER(SEARCH('[1]Lookup for use classification'!$C$9,C2242)),ISNUMBER(SEARCH('[1]Lookup for use classification'!$D$9,C2242)),ISNUMBER(SEARCH('[1]Lookup for use classification'!$E$9,C2242)),ISNUMBER(SEARCH('[1]Lookup for use classification'!$F$9,C2242)),ISNUMBER(SEARCH('[1]Lookup for use classification'!$G$9,C2242)),ISNUMBER(SEARCH('[1]Lookup for use classification'!$H$9,C2242)),ISNUMBER(SEARCH('[1]Lookup for use classification'!$I$9,C2242)),ISNUMBER(SEARCH('[1]Lookup for use classification'!$J$9,C2242)),ISNUMBER(SEARCH('[1]Lookup for use classification'!$K$9,C2242))),'[1]Lookup for use classification'!$A$9,IF(OR(ISNUMBER(SEARCH('[1]Lookup for use classification'!$B$10,C2242)),ISNUMBER(SEARCH('[1]Lookup for use classification'!$C$10,C2242)),ISNUMBER(SEARCH('[1]Lookup for use classification'!$D$10,C2242)),ISNUMBER(SEARCH('[1]Lookup for use classification'!$E$10,C2242)),ISNUMBER(SEARCH('[1]Lookup for use classification'!$F$10,C2242)),ISNUMBER(SEARCH('[1]Lookup for use classification'!$G$10,C2242))),'[1]Lookup for use classification'!$A$10,IF(OR(ISNUMBER(SEARCH('[1]Lookup for use classification'!$B$11,C2242)),ISNUMBER(SEARCH('[1]Lookup for use classification'!$C$11,C2242))),'[1]Lookup for use classification'!$A$11,IF(OR(ISNUMBER(SEARCH('[1]Lookup for use classification'!$B$12,C2242)),ISNUMBER(SEARCH('[1]Lookup for use classification'!$C$12,C2242))),'[1]Lookup for use classification'!$A$12,IF(OR(ISNUMBER(SEARCH('[1]Lookup for use classification'!$B$13,C2242)),ISNUMBER(SEARCH('[1]Lookup for use classification'!$C$13,C2242)),ISNUMBER(SEARCH('[1]Lookup for use classification'!$D$13,C2242)),,ISNUMBER(SEARCH('[1]Lookup for use classification'!$C$13,C2242)),ISNUMBER(SEARCH('[1]Lookup for use classification'!$E$13,C2242))),'[1]Lookup for use classification'!$A$13,IF(OR(ISNUMBER(SEARCH('[1]Lookup for use classification'!$B$14,C2242)),ISNUMBER(SEARCH('[1]Lookup for use classification'!$C$14,C2242))),'[1]Lookup for use classification'!$A$14,"Other"))))))))))))</f>
        <v>Other</v>
      </c>
      <c r="E2242" s="245">
        <v>3116</v>
      </c>
      <c r="F2242" s="224"/>
      <c r="G2242" s="224"/>
    </row>
    <row r="2243" spans="1:7" hidden="1">
      <c r="A2243" s="187" t="s">
        <v>4480</v>
      </c>
      <c r="B2243" s="167" t="s">
        <v>6425</v>
      </c>
      <c r="C2243" s="244" t="s">
        <v>6351</v>
      </c>
      <c r="D2243" s="6" t="str">
        <f>IF(OR(ISNUMBER(SEARCH('[1]Lookup for use classification'!$B$1,C2243)),ISNUMBER(SEARCH('[1]Lookup for use classification'!$C$1,C2243)),ISNUMBER(SEARCH('[1]Lookup for use classification'!$D$1,C2243)),ISNUMBER(SEARCH('[1]Lookup for use classification'!$E$1,C2243))),'[1]Lookup for use classification'!$A$1,IF(ISNUMBER(SEARCH('[1]Lookup for use classification'!$B$2,C2243)),'[1]Lookup for use classification'!$A$2,IF(ISNUMBER(SEARCH('[1]Lookup for use classification'!$B$3,C2243)),'[1]Lookup for use classification'!$A$3,IF(OR(ISNUMBER(SEARCH('[1]Lookup for use classification'!$B$4,C2243)),ISNUMBER(SEARCH('[1]Lookup for use classification'!$C$4,C2243)),ISNUMBER(SEARCH('[1]Lookup for use classification'!$D$4,C2243)),ISNUMBER(SEARCH('[1]Lookup for use classification'!$E$4,C2243))),'[1]Lookup for use classification'!$A$4,IF(OR(ISNUMBER(SEARCH('[1]Lookup for use classification'!$B$5,C2243)),ISNUMBER(SEARCH('[1]Lookup for use classification'!$C$5,C2243)),ISNUMBER(SEARCH('[1]Lookup for use classification'!$D$5,C2243))),'[1]Lookup for use classification'!$A$5,IF(OR(ISNUMBER(SEARCH('[1]Lookup for use classification'!$B$7,C2243)),ISNUMBER(SEARCH('[1]Lookup for use classification'!$C$7,C2243)),ISNUMBER(SEARCH('[1]Lookup for use classification'!$D$7,C2243))),'[1]Lookup for use classification'!$A$7,IF(OR(ISNUMBER(SEARCH('[1]Lookup for use classification'!$B$9,C2243)),ISNUMBER(SEARCH('[1]Lookup for use classification'!$C$9,C2243)),ISNUMBER(SEARCH('[1]Lookup for use classification'!$D$9,C2243)),ISNUMBER(SEARCH('[1]Lookup for use classification'!$E$9,C2243)),ISNUMBER(SEARCH('[1]Lookup for use classification'!$F$9,C2243)),ISNUMBER(SEARCH('[1]Lookup for use classification'!$G$9,C2243)),ISNUMBER(SEARCH('[1]Lookup for use classification'!$H$9,C2243)),ISNUMBER(SEARCH('[1]Lookup for use classification'!$I$9,C2243)),ISNUMBER(SEARCH('[1]Lookup for use classification'!$J$9,C2243)),ISNUMBER(SEARCH('[1]Lookup for use classification'!$K$9,C2243))),'[1]Lookup for use classification'!$A$9,IF(OR(ISNUMBER(SEARCH('[1]Lookup for use classification'!$B$10,C2243)),ISNUMBER(SEARCH('[1]Lookup for use classification'!$C$10,C2243)),ISNUMBER(SEARCH('[1]Lookup for use classification'!$D$10,C2243)),ISNUMBER(SEARCH('[1]Lookup for use classification'!$E$10,C2243)),ISNUMBER(SEARCH('[1]Lookup for use classification'!$F$10,C2243)),ISNUMBER(SEARCH('[1]Lookup for use classification'!$G$10,C2243))),'[1]Lookup for use classification'!$A$10,IF(OR(ISNUMBER(SEARCH('[1]Lookup for use classification'!$B$11,C2243)),ISNUMBER(SEARCH('[1]Lookup for use classification'!$C$11,C2243))),'[1]Lookup for use classification'!$A$11,IF(OR(ISNUMBER(SEARCH('[1]Lookup for use classification'!$B$12,C2243)),ISNUMBER(SEARCH('[1]Lookup for use classification'!$C$12,C2243))),'[1]Lookup for use classification'!$A$12,IF(OR(ISNUMBER(SEARCH('[1]Lookup for use classification'!$B$13,C2243)),ISNUMBER(SEARCH('[1]Lookup for use classification'!$C$13,C2243)),ISNUMBER(SEARCH('[1]Lookup for use classification'!$D$13,C2243)),,ISNUMBER(SEARCH('[1]Lookup for use classification'!$C$13,C2243)),ISNUMBER(SEARCH('[1]Lookup for use classification'!$E$13,C2243))),'[1]Lookup for use classification'!$A$13,IF(OR(ISNUMBER(SEARCH('[1]Lookup for use classification'!$B$14,C2243)),ISNUMBER(SEARCH('[1]Lookup for use classification'!$C$14,C2243))),'[1]Lookup for use classification'!$A$14,"Other"))))))))))))</f>
        <v>Other</v>
      </c>
      <c r="E2243" s="245">
        <v>3200</v>
      </c>
      <c r="F2243" s="224"/>
      <c r="G2243" s="224"/>
    </row>
    <row r="2244" spans="1:7" hidden="1">
      <c r="A2244" s="187" t="s">
        <v>4480</v>
      </c>
      <c r="B2244" s="167" t="s">
        <v>6425</v>
      </c>
      <c r="C2244" s="244" t="s">
        <v>6406</v>
      </c>
      <c r="D2244" s="6" t="str">
        <f>IF(OR(ISNUMBER(SEARCH('[1]Lookup for use classification'!$B$1,C2244)),ISNUMBER(SEARCH('[1]Lookup for use classification'!$C$1,C2244)),ISNUMBER(SEARCH('[1]Lookup for use classification'!$D$1,C2244)),ISNUMBER(SEARCH('[1]Lookup for use classification'!$E$1,C2244))),'[1]Lookup for use classification'!$A$1,IF(ISNUMBER(SEARCH('[1]Lookup for use classification'!$B$2,C2244)),'[1]Lookup for use classification'!$A$2,IF(ISNUMBER(SEARCH('[1]Lookup for use classification'!$B$3,C2244)),'[1]Lookup for use classification'!$A$3,IF(OR(ISNUMBER(SEARCH('[1]Lookup for use classification'!$B$4,C2244)),ISNUMBER(SEARCH('[1]Lookup for use classification'!$C$4,C2244)),ISNUMBER(SEARCH('[1]Lookup for use classification'!$D$4,C2244)),ISNUMBER(SEARCH('[1]Lookup for use classification'!$E$4,C2244))),'[1]Lookup for use classification'!$A$4,IF(OR(ISNUMBER(SEARCH('[1]Lookup for use classification'!$B$5,C2244)),ISNUMBER(SEARCH('[1]Lookup for use classification'!$C$5,C2244)),ISNUMBER(SEARCH('[1]Lookup for use classification'!$D$5,C2244))),'[1]Lookup for use classification'!$A$5,IF(OR(ISNUMBER(SEARCH('[1]Lookup for use classification'!$B$7,C2244)),ISNUMBER(SEARCH('[1]Lookup for use classification'!$C$7,C2244)),ISNUMBER(SEARCH('[1]Lookup for use classification'!$D$7,C2244))),'[1]Lookup for use classification'!$A$7,IF(OR(ISNUMBER(SEARCH('[1]Lookup for use classification'!$B$9,C2244)),ISNUMBER(SEARCH('[1]Lookup for use classification'!$C$9,C2244)),ISNUMBER(SEARCH('[1]Lookup for use classification'!$D$9,C2244)),ISNUMBER(SEARCH('[1]Lookup for use classification'!$E$9,C2244)),ISNUMBER(SEARCH('[1]Lookup for use classification'!$F$9,C2244)),ISNUMBER(SEARCH('[1]Lookup for use classification'!$G$9,C2244)),ISNUMBER(SEARCH('[1]Lookup for use classification'!$H$9,C2244)),ISNUMBER(SEARCH('[1]Lookup for use classification'!$I$9,C2244)),ISNUMBER(SEARCH('[1]Lookup for use classification'!$J$9,C2244)),ISNUMBER(SEARCH('[1]Lookup for use classification'!$K$9,C2244))),'[1]Lookup for use classification'!$A$9,IF(OR(ISNUMBER(SEARCH('[1]Lookup for use classification'!$B$10,C2244)),ISNUMBER(SEARCH('[1]Lookup for use classification'!$C$10,C2244)),ISNUMBER(SEARCH('[1]Lookup for use classification'!$D$10,C2244)),ISNUMBER(SEARCH('[1]Lookup for use classification'!$E$10,C2244)),ISNUMBER(SEARCH('[1]Lookup for use classification'!$F$10,C2244)),ISNUMBER(SEARCH('[1]Lookup for use classification'!$G$10,C2244))),'[1]Lookup for use classification'!$A$10,IF(OR(ISNUMBER(SEARCH('[1]Lookup for use classification'!$B$11,C2244)),ISNUMBER(SEARCH('[1]Lookup for use classification'!$C$11,C2244))),'[1]Lookup for use classification'!$A$11,IF(OR(ISNUMBER(SEARCH('[1]Lookup for use classification'!$B$12,C2244)),ISNUMBER(SEARCH('[1]Lookup for use classification'!$C$12,C2244))),'[1]Lookup for use classification'!$A$12,IF(OR(ISNUMBER(SEARCH('[1]Lookup for use classification'!$B$13,C2244)),ISNUMBER(SEARCH('[1]Lookup for use classification'!$C$13,C2244)),ISNUMBER(SEARCH('[1]Lookup for use classification'!$D$13,C2244)),,ISNUMBER(SEARCH('[1]Lookup for use classification'!$C$13,C2244)),ISNUMBER(SEARCH('[1]Lookup for use classification'!$E$13,C2244))),'[1]Lookup for use classification'!$A$13,IF(OR(ISNUMBER(SEARCH('[1]Lookup for use classification'!$B$14,C2244)),ISNUMBER(SEARCH('[1]Lookup for use classification'!$C$14,C2244))),'[1]Lookup for use classification'!$A$14,"Other"))))))))))))</f>
        <v>Other</v>
      </c>
      <c r="E2244" s="245">
        <v>3360</v>
      </c>
      <c r="F2244" s="224"/>
      <c r="G2244" s="224"/>
    </row>
    <row r="2245" spans="1:7" hidden="1">
      <c r="A2245" s="187" t="s">
        <v>4480</v>
      </c>
      <c r="B2245" s="167" t="s">
        <v>6425</v>
      </c>
      <c r="C2245" s="244" t="s">
        <v>6266</v>
      </c>
      <c r="D2245" s="6" t="s">
        <v>1500</v>
      </c>
      <c r="E2245" s="245">
        <v>3500</v>
      </c>
      <c r="F2245" s="224"/>
      <c r="G2245" s="224"/>
    </row>
    <row r="2246" spans="1:7" hidden="1">
      <c r="A2246" s="187" t="s">
        <v>4480</v>
      </c>
      <c r="B2246" s="167" t="s">
        <v>6425</v>
      </c>
      <c r="C2246" s="244" t="s">
        <v>6356</v>
      </c>
      <c r="D2246" s="6" t="str">
        <f>IF(OR(ISNUMBER(SEARCH('[1]Lookup for use classification'!$B$1,C2246)),ISNUMBER(SEARCH('[1]Lookup for use classification'!$C$1,C2246)),ISNUMBER(SEARCH('[1]Lookup for use classification'!$D$1,C2246)),ISNUMBER(SEARCH('[1]Lookup for use classification'!$E$1,C2246))),'[1]Lookup for use classification'!$A$1,IF(ISNUMBER(SEARCH('[1]Lookup for use classification'!$B$2,C2246)),'[1]Lookup for use classification'!$A$2,IF(ISNUMBER(SEARCH('[1]Lookup for use classification'!$B$3,C2246)),'[1]Lookup for use classification'!$A$3,IF(OR(ISNUMBER(SEARCH('[1]Lookup for use classification'!$B$4,C2246)),ISNUMBER(SEARCH('[1]Lookup for use classification'!$C$4,C2246)),ISNUMBER(SEARCH('[1]Lookup for use classification'!$D$4,C2246)),ISNUMBER(SEARCH('[1]Lookup for use classification'!$E$4,C2246))),'[1]Lookup for use classification'!$A$4,IF(OR(ISNUMBER(SEARCH('[1]Lookup for use classification'!$B$5,C2246)),ISNUMBER(SEARCH('[1]Lookup for use classification'!$C$5,C2246)),ISNUMBER(SEARCH('[1]Lookup for use classification'!$D$5,C2246))),'[1]Lookup for use classification'!$A$5,IF(OR(ISNUMBER(SEARCH('[1]Lookup for use classification'!$B$7,C2246)),ISNUMBER(SEARCH('[1]Lookup for use classification'!$C$7,C2246)),ISNUMBER(SEARCH('[1]Lookup for use classification'!$D$7,C2246))),'[1]Lookup for use classification'!$A$7,IF(OR(ISNUMBER(SEARCH('[1]Lookup for use classification'!$B$9,C2246)),ISNUMBER(SEARCH('[1]Lookup for use classification'!$C$9,C2246)),ISNUMBER(SEARCH('[1]Lookup for use classification'!$D$9,C2246)),ISNUMBER(SEARCH('[1]Lookup for use classification'!$E$9,C2246)),ISNUMBER(SEARCH('[1]Lookup for use classification'!$F$9,C2246)),ISNUMBER(SEARCH('[1]Lookup for use classification'!$G$9,C2246)),ISNUMBER(SEARCH('[1]Lookup for use classification'!$H$9,C2246)),ISNUMBER(SEARCH('[1]Lookup for use classification'!$I$9,C2246)),ISNUMBER(SEARCH('[1]Lookup for use classification'!$J$9,C2246)),ISNUMBER(SEARCH('[1]Lookup for use classification'!$K$9,C2246))),'[1]Lookup for use classification'!$A$9,IF(OR(ISNUMBER(SEARCH('[1]Lookup for use classification'!$B$10,C2246)),ISNUMBER(SEARCH('[1]Lookup for use classification'!$C$10,C2246)),ISNUMBER(SEARCH('[1]Lookup for use classification'!$D$10,C2246)),ISNUMBER(SEARCH('[1]Lookup for use classification'!$E$10,C2246)),ISNUMBER(SEARCH('[1]Lookup for use classification'!$F$10,C2246)),ISNUMBER(SEARCH('[1]Lookup for use classification'!$G$10,C2246))),'[1]Lookup for use classification'!$A$10,IF(OR(ISNUMBER(SEARCH('[1]Lookup for use classification'!$B$11,C2246)),ISNUMBER(SEARCH('[1]Lookup for use classification'!$C$11,C2246))),'[1]Lookup for use classification'!$A$11,IF(OR(ISNUMBER(SEARCH('[1]Lookup for use classification'!$B$12,C2246)),ISNUMBER(SEARCH('[1]Lookup for use classification'!$C$12,C2246))),'[1]Lookup for use classification'!$A$12,IF(OR(ISNUMBER(SEARCH('[1]Lookup for use classification'!$B$13,C2246)),ISNUMBER(SEARCH('[1]Lookup for use classification'!$C$13,C2246)),ISNUMBER(SEARCH('[1]Lookup for use classification'!$D$13,C2246)),,ISNUMBER(SEARCH('[1]Lookup for use classification'!$C$13,C2246)),ISNUMBER(SEARCH('[1]Lookup for use classification'!$E$13,C2246))),'[1]Lookup for use classification'!$A$13,IF(OR(ISNUMBER(SEARCH('[1]Lookup for use classification'!$B$14,C2246)),ISNUMBER(SEARCH('[1]Lookup for use classification'!$C$14,C2246))),'[1]Lookup for use classification'!$A$14,"Other"))))))))))))</f>
        <v>Other</v>
      </c>
      <c r="E2246" s="245">
        <v>3648</v>
      </c>
      <c r="F2246" s="224"/>
      <c r="G2246" s="224"/>
    </row>
    <row r="2247" spans="1:7" hidden="1">
      <c r="A2247" s="187" t="s">
        <v>4480</v>
      </c>
      <c r="B2247" s="167" t="s">
        <v>6425</v>
      </c>
      <c r="C2247" s="244" t="s">
        <v>6328</v>
      </c>
      <c r="D2247" s="6" t="str">
        <f>IF(OR(ISNUMBER(SEARCH('[1]Lookup for use classification'!$B$1,C2247)),ISNUMBER(SEARCH('[1]Lookup for use classification'!$C$1,C2247)),ISNUMBER(SEARCH('[1]Lookup for use classification'!$D$1,C2247)),ISNUMBER(SEARCH('[1]Lookup for use classification'!$E$1,C2247))),'[1]Lookup for use classification'!$A$1,IF(ISNUMBER(SEARCH('[1]Lookup for use classification'!$B$2,C2247)),'[1]Lookup for use classification'!$A$2,IF(ISNUMBER(SEARCH('[1]Lookup for use classification'!$B$3,C2247)),'[1]Lookup for use classification'!$A$3,IF(OR(ISNUMBER(SEARCH('[1]Lookup for use classification'!$B$4,C2247)),ISNUMBER(SEARCH('[1]Lookup for use classification'!$C$4,C2247)),ISNUMBER(SEARCH('[1]Lookup for use classification'!$D$4,C2247)),ISNUMBER(SEARCH('[1]Lookup for use classification'!$E$4,C2247))),'[1]Lookup for use classification'!$A$4,IF(OR(ISNUMBER(SEARCH('[1]Lookup for use classification'!$B$5,C2247)),ISNUMBER(SEARCH('[1]Lookup for use classification'!$C$5,C2247)),ISNUMBER(SEARCH('[1]Lookup for use classification'!$D$5,C2247))),'[1]Lookup for use classification'!$A$5,IF(OR(ISNUMBER(SEARCH('[1]Lookup for use classification'!$B$7,C2247)),ISNUMBER(SEARCH('[1]Lookup for use classification'!$C$7,C2247)),ISNUMBER(SEARCH('[1]Lookup for use classification'!$D$7,C2247))),'[1]Lookup for use classification'!$A$7,IF(OR(ISNUMBER(SEARCH('[1]Lookup for use classification'!$B$9,C2247)),ISNUMBER(SEARCH('[1]Lookup for use classification'!$C$9,C2247)),ISNUMBER(SEARCH('[1]Lookup for use classification'!$D$9,C2247)),ISNUMBER(SEARCH('[1]Lookup for use classification'!$E$9,C2247)),ISNUMBER(SEARCH('[1]Lookup for use classification'!$F$9,C2247)),ISNUMBER(SEARCH('[1]Lookup for use classification'!$G$9,C2247)),ISNUMBER(SEARCH('[1]Lookup for use classification'!$H$9,C2247)),ISNUMBER(SEARCH('[1]Lookup for use classification'!$I$9,C2247)),ISNUMBER(SEARCH('[1]Lookup for use classification'!$J$9,C2247)),ISNUMBER(SEARCH('[1]Lookup for use classification'!$K$9,C2247))),'[1]Lookup for use classification'!$A$9,IF(OR(ISNUMBER(SEARCH('[1]Lookup for use classification'!$B$10,C2247)),ISNUMBER(SEARCH('[1]Lookup for use classification'!$C$10,C2247)),ISNUMBER(SEARCH('[1]Lookup for use classification'!$D$10,C2247)),ISNUMBER(SEARCH('[1]Lookup for use classification'!$E$10,C2247)),ISNUMBER(SEARCH('[1]Lookup for use classification'!$F$10,C2247)),ISNUMBER(SEARCH('[1]Lookup for use classification'!$G$10,C2247))),'[1]Lookup for use classification'!$A$10,IF(OR(ISNUMBER(SEARCH('[1]Lookup for use classification'!$B$11,C2247)),ISNUMBER(SEARCH('[1]Lookup for use classification'!$C$11,C2247))),'[1]Lookup for use classification'!$A$11,IF(OR(ISNUMBER(SEARCH('[1]Lookup for use classification'!$B$12,C2247)),ISNUMBER(SEARCH('[1]Lookup for use classification'!$C$12,C2247))),'[1]Lookup for use classification'!$A$12,IF(OR(ISNUMBER(SEARCH('[1]Lookup for use classification'!$B$13,C2247)),ISNUMBER(SEARCH('[1]Lookup for use classification'!$C$13,C2247)),ISNUMBER(SEARCH('[1]Lookup for use classification'!$D$13,C2247)),,ISNUMBER(SEARCH('[1]Lookup for use classification'!$C$13,C2247)),ISNUMBER(SEARCH('[1]Lookup for use classification'!$E$13,C2247))),'[1]Lookup for use classification'!$A$13,IF(OR(ISNUMBER(SEARCH('[1]Lookup for use classification'!$B$14,C2247)),ISNUMBER(SEARCH('[1]Lookup for use classification'!$C$14,C2247))),'[1]Lookup for use classification'!$A$14,"Other"))))))))))))</f>
        <v>Other</v>
      </c>
      <c r="E2247" s="245">
        <v>3904</v>
      </c>
      <c r="F2247" s="224"/>
      <c r="G2247" s="224"/>
    </row>
    <row r="2248" spans="1:7" hidden="1">
      <c r="A2248" s="187" t="s">
        <v>4480</v>
      </c>
      <c r="B2248" s="167" t="s">
        <v>6425</v>
      </c>
      <c r="C2248" s="244" t="s">
        <v>6391</v>
      </c>
      <c r="D2248" s="6" t="str">
        <f>IF(OR(ISNUMBER(SEARCH('[1]Lookup for use classification'!$B$1,C2248)),ISNUMBER(SEARCH('[1]Lookup for use classification'!$C$1,C2248)),ISNUMBER(SEARCH('[1]Lookup for use classification'!$D$1,C2248)),ISNUMBER(SEARCH('[1]Lookup for use classification'!$E$1,C2248))),'[1]Lookup for use classification'!$A$1,IF(ISNUMBER(SEARCH('[1]Lookup for use classification'!$B$2,C2248)),'[1]Lookup for use classification'!$A$2,IF(ISNUMBER(SEARCH('[1]Lookup for use classification'!$B$3,C2248)),'[1]Lookup for use classification'!$A$3,IF(OR(ISNUMBER(SEARCH('[1]Lookup for use classification'!$B$4,C2248)),ISNUMBER(SEARCH('[1]Lookup for use classification'!$C$4,C2248)),ISNUMBER(SEARCH('[1]Lookup for use classification'!$D$4,C2248)),ISNUMBER(SEARCH('[1]Lookup for use classification'!$E$4,C2248))),'[1]Lookup for use classification'!$A$4,IF(OR(ISNUMBER(SEARCH('[1]Lookup for use classification'!$B$5,C2248)),ISNUMBER(SEARCH('[1]Lookup for use classification'!$C$5,C2248)),ISNUMBER(SEARCH('[1]Lookup for use classification'!$D$5,C2248))),'[1]Lookup for use classification'!$A$5,IF(OR(ISNUMBER(SEARCH('[1]Lookup for use classification'!$B$7,C2248)),ISNUMBER(SEARCH('[1]Lookup for use classification'!$C$7,C2248)),ISNUMBER(SEARCH('[1]Lookup for use classification'!$D$7,C2248))),'[1]Lookup for use classification'!$A$7,IF(OR(ISNUMBER(SEARCH('[1]Lookup for use classification'!$B$9,C2248)),ISNUMBER(SEARCH('[1]Lookup for use classification'!$C$9,C2248)),ISNUMBER(SEARCH('[1]Lookup for use classification'!$D$9,C2248)),ISNUMBER(SEARCH('[1]Lookup for use classification'!$E$9,C2248)),ISNUMBER(SEARCH('[1]Lookup for use classification'!$F$9,C2248)),ISNUMBER(SEARCH('[1]Lookup for use classification'!$G$9,C2248)),ISNUMBER(SEARCH('[1]Lookup for use classification'!$H$9,C2248)),ISNUMBER(SEARCH('[1]Lookup for use classification'!$I$9,C2248)),ISNUMBER(SEARCH('[1]Lookup for use classification'!$J$9,C2248)),ISNUMBER(SEARCH('[1]Lookup for use classification'!$K$9,C2248))),'[1]Lookup for use classification'!$A$9,IF(OR(ISNUMBER(SEARCH('[1]Lookup for use classification'!$B$10,C2248)),ISNUMBER(SEARCH('[1]Lookup for use classification'!$C$10,C2248)),ISNUMBER(SEARCH('[1]Lookup for use classification'!$D$10,C2248)),ISNUMBER(SEARCH('[1]Lookup for use classification'!$E$10,C2248)),ISNUMBER(SEARCH('[1]Lookup for use classification'!$F$10,C2248)),ISNUMBER(SEARCH('[1]Lookup for use classification'!$G$10,C2248))),'[1]Lookup for use classification'!$A$10,IF(OR(ISNUMBER(SEARCH('[1]Lookup for use classification'!$B$11,C2248)),ISNUMBER(SEARCH('[1]Lookup for use classification'!$C$11,C2248))),'[1]Lookup for use classification'!$A$11,IF(OR(ISNUMBER(SEARCH('[1]Lookup for use classification'!$B$12,C2248)),ISNUMBER(SEARCH('[1]Lookup for use classification'!$C$12,C2248))),'[1]Lookup for use classification'!$A$12,IF(OR(ISNUMBER(SEARCH('[1]Lookup for use classification'!$B$13,C2248)),ISNUMBER(SEARCH('[1]Lookup for use classification'!$C$13,C2248)),ISNUMBER(SEARCH('[1]Lookup for use classification'!$D$13,C2248)),,ISNUMBER(SEARCH('[1]Lookup for use classification'!$C$13,C2248)),ISNUMBER(SEARCH('[1]Lookup for use classification'!$E$13,C2248))),'[1]Lookup for use classification'!$A$13,IF(OR(ISNUMBER(SEARCH('[1]Lookup for use classification'!$B$14,C2248)),ISNUMBER(SEARCH('[1]Lookup for use classification'!$C$14,C2248))),'[1]Lookup for use classification'!$A$14,"Other"))))))))))))</f>
        <v>Other</v>
      </c>
      <c r="E2248" s="245">
        <v>3977</v>
      </c>
      <c r="F2248" s="224"/>
      <c r="G2248" s="224"/>
    </row>
    <row r="2249" spans="1:7" hidden="1">
      <c r="A2249" s="187" t="s">
        <v>4480</v>
      </c>
      <c r="B2249" s="167" t="s">
        <v>6425</v>
      </c>
      <c r="C2249" s="244" t="s">
        <v>6286</v>
      </c>
      <c r="D2249" s="6" t="str">
        <f>IF(OR(ISNUMBER(SEARCH('[1]Lookup for use classification'!$B$1,C2249)),ISNUMBER(SEARCH('[1]Lookup for use classification'!$C$1,C2249)),ISNUMBER(SEARCH('[1]Lookup for use classification'!$D$1,C2249)),ISNUMBER(SEARCH('[1]Lookup for use classification'!$E$1,C2249))),'[1]Lookup for use classification'!$A$1,IF(ISNUMBER(SEARCH('[1]Lookup for use classification'!$B$2,C2249)),'[1]Lookup for use classification'!$A$2,IF(ISNUMBER(SEARCH('[1]Lookup for use classification'!$B$3,C2249)),'[1]Lookup for use classification'!$A$3,IF(OR(ISNUMBER(SEARCH('[1]Lookup for use classification'!$B$4,C2249)),ISNUMBER(SEARCH('[1]Lookup for use classification'!$C$4,C2249)),ISNUMBER(SEARCH('[1]Lookup for use classification'!$D$4,C2249)),ISNUMBER(SEARCH('[1]Lookup for use classification'!$E$4,C2249))),'[1]Lookup for use classification'!$A$4,IF(OR(ISNUMBER(SEARCH('[1]Lookup for use classification'!$B$5,C2249)),ISNUMBER(SEARCH('[1]Lookup for use classification'!$C$5,C2249)),ISNUMBER(SEARCH('[1]Lookup for use classification'!$D$5,C2249))),'[1]Lookup for use classification'!$A$5,IF(OR(ISNUMBER(SEARCH('[1]Lookup for use classification'!$B$7,C2249)),ISNUMBER(SEARCH('[1]Lookup for use classification'!$C$7,C2249)),ISNUMBER(SEARCH('[1]Lookup for use classification'!$D$7,C2249))),'[1]Lookup for use classification'!$A$7,IF(OR(ISNUMBER(SEARCH('[1]Lookup for use classification'!$B$9,C2249)),ISNUMBER(SEARCH('[1]Lookup for use classification'!$C$9,C2249)),ISNUMBER(SEARCH('[1]Lookup for use classification'!$D$9,C2249)),ISNUMBER(SEARCH('[1]Lookup for use classification'!$E$9,C2249)),ISNUMBER(SEARCH('[1]Lookup for use classification'!$F$9,C2249)),ISNUMBER(SEARCH('[1]Lookup for use classification'!$G$9,C2249)),ISNUMBER(SEARCH('[1]Lookup for use classification'!$H$9,C2249)),ISNUMBER(SEARCH('[1]Lookup for use classification'!$I$9,C2249)),ISNUMBER(SEARCH('[1]Lookup for use classification'!$J$9,C2249)),ISNUMBER(SEARCH('[1]Lookup for use classification'!$K$9,C2249))),'[1]Lookup for use classification'!$A$9,IF(OR(ISNUMBER(SEARCH('[1]Lookup for use classification'!$B$10,C2249)),ISNUMBER(SEARCH('[1]Lookup for use classification'!$C$10,C2249)),ISNUMBER(SEARCH('[1]Lookup for use classification'!$D$10,C2249)),ISNUMBER(SEARCH('[1]Lookup for use classification'!$E$10,C2249)),ISNUMBER(SEARCH('[1]Lookup for use classification'!$F$10,C2249)),ISNUMBER(SEARCH('[1]Lookup for use classification'!$G$10,C2249))),'[1]Lookup for use classification'!$A$10,IF(OR(ISNUMBER(SEARCH('[1]Lookup for use classification'!$B$11,C2249)),ISNUMBER(SEARCH('[1]Lookup for use classification'!$C$11,C2249))),'[1]Lookup for use classification'!$A$11,IF(OR(ISNUMBER(SEARCH('[1]Lookup for use classification'!$B$12,C2249)),ISNUMBER(SEARCH('[1]Lookup for use classification'!$C$12,C2249))),'[1]Lookup for use classification'!$A$12,IF(OR(ISNUMBER(SEARCH('[1]Lookup for use classification'!$B$13,C2249)),ISNUMBER(SEARCH('[1]Lookup for use classification'!$C$13,C2249)),ISNUMBER(SEARCH('[1]Lookup for use classification'!$D$13,C2249)),,ISNUMBER(SEARCH('[1]Lookup for use classification'!$C$13,C2249)),ISNUMBER(SEARCH('[1]Lookup for use classification'!$E$13,C2249))),'[1]Lookup for use classification'!$A$13,IF(OR(ISNUMBER(SEARCH('[1]Lookup for use classification'!$B$14,C2249)),ISNUMBER(SEARCH('[1]Lookup for use classification'!$C$14,C2249))),'[1]Lookup for use classification'!$A$14,"Other"))))))))))))</f>
        <v>Other</v>
      </c>
      <c r="E2249" s="245">
        <v>4000</v>
      </c>
      <c r="F2249" s="224"/>
      <c r="G2249" s="224"/>
    </row>
    <row r="2250" spans="1:7" hidden="1">
      <c r="A2250" s="187" t="s">
        <v>4480</v>
      </c>
      <c r="B2250" s="167" t="s">
        <v>6425</v>
      </c>
      <c r="C2250" s="244" t="s">
        <v>6241</v>
      </c>
      <c r="D2250" s="6" t="str">
        <f>IF(OR(ISNUMBER(SEARCH('[1]Lookup for use classification'!$B$1,C2250)),ISNUMBER(SEARCH('[1]Lookup for use classification'!$C$1,C2250)),ISNUMBER(SEARCH('[1]Lookup for use classification'!$D$1,C2250)),ISNUMBER(SEARCH('[1]Lookup for use classification'!$E$1,C2250))),'[1]Lookup for use classification'!$A$1,IF(ISNUMBER(SEARCH('[1]Lookup for use classification'!$B$2,C2250)),'[1]Lookup for use classification'!$A$2,IF(ISNUMBER(SEARCH('[1]Lookup for use classification'!$B$3,C2250)),'[1]Lookup for use classification'!$A$3,IF(OR(ISNUMBER(SEARCH('[1]Lookup for use classification'!$B$4,C2250)),ISNUMBER(SEARCH('[1]Lookup for use classification'!$C$4,C2250)),ISNUMBER(SEARCH('[1]Lookup for use classification'!$D$4,C2250)),ISNUMBER(SEARCH('[1]Lookup for use classification'!$E$4,C2250))),'[1]Lookup for use classification'!$A$4,IF(OR(ISNUMBER(SEARCH('[1]Lookup for use classification'!$B$5,C2250)),ISNUMBER(SEARCH('[1]Lookup for use classification'!$C$5,C2250)),ISNUMBER(SEARCH('[1]Lookup for use classification'!$D$5,C2250))),'[1]Lookup for use classification'!$A$5,IF(OR(ISNUMBER(SEARCH('[1]Lookup for use classification'!$B$7,C2250)),ISNUMBER(SEARCH('[1]Lookup for use classification'!$C$7,C2250)),ISNUMBER(SEARCH('[1]Lookup for use classification'!$D$7,C2250))),'[1]Lookup for use classification'!$A$7,IF(OR(ISNUMBER(SEARCH('[1]Lookup for use classification'!$B$9,C2250)),ISNUMBER(SEARCH('[1]Lookup for use classification'!$C$9,C2250)),ISNUMBER(SEARCH('[1]Lookup for use classification'!$D$9,C2250)),ISNUMBER(SEARCH('[1]Lookup for use classification'!$E$9,C2250)),ISNUMBER(SEARCH('[1]Lookup for use classification'!$F$9,C2250)),ISNUMBER(SEARCH('[1]Lookup for use classification'!$G$9,C2250)),ISNUMBER(SEARCH('[1]Lookup for use classification'!$H$9,C2250)),ISNUMBER(SEARCH('[1]Lookup for use classification'!$I$9,C2250)),ISNUMBER(SEARCH('[1]Lookup for use classification'!$J$9,C2250)),ISNUMBER(SEARCH('[1]Lookup for use classification'!$K$9,C2250))),'[1]Lookup for use classification'!$A$9,IF(OR(ISNUMBER(SEARCH('[1]Lookup for use classification'!$B$10,C2250)),ISNUMBER(SEARCH('[1]Lookup for use classification'!$C$10,C2250)),ISNUMBER(SEARCH('[1]Lookup for use classification'!$D$10,C2250)),ISNUMBER(SEARCH('[1]Lookup for use classification'!$E$10,C2250)),ISNUMBER(SEARCH('[1]Lookup for use classification'!$F$10,C2250)),ISNUMBER(SEARCH('[1]Lookup for use classification'!$G$10,C2250))),'[1]Lookup for use classification'!$A$10,IF(OR(ISNUMBER(SEARCH('[1]Lookup for use classification'!$B$11,C2250)),ISNUMBER(SEARCH('[1]Lookup for use classification'!$C$11,C2250))),'[1]Lookup for use classification'!$A$11,IF(OR(ISNUMBER(SEARCH('[1]Lookup for use classification'!$B$12,C2250)),ISNUMBER(SEARCH('[1]Lookup for use classification'!$C$12,C2250))),'[1]Lookup for use classification'!$A$12,IF(OR(ISNUMBER(SEARCH('[1]Lookup for use classification'!$B$13,C2250)),ISNUMBER(SEARCH('[1]Lookup for use classification'!$C$13,C2250)),ISNUMBER(SEARCH('[1]Lookup for use classification'!$D$13,C2250)),,ISNUMBER(SEARCH('[1]Lookup for use classification'!$C$13,C2250)),ISNUMBER(SEARCH('[1]Lookup for use classification'!$E$13,C2250))),'[1]Lookup for use classification'!$A$13,IF(OR(ISNUMBER(SEARCH('[1]Lookup for use classification'!$B$14,C2250)),ISNUMBER(SEARCH('[1]Lookup for use classification'!$C$14,C2250))),'[1]Lookup for use classification'!$A$14,"Other"))))))))))))</f>
        <v>Other</v>
      </c>
      <c r="E2250" s="245">
        <v>4000</v>
      </c>
      <c r="F2250" s="224"/>
      <c r="G2250" s="224"/>
    </row>
    <row r="2251" spans="1:7" hidden="1">
      <c r="A2251" s="187" t="s">
        <v>4480</v>
      </c>
      <c r="B2251" s="167" t="s">
        <v>6425</v>
      </c>
      <c r="C2251" s="244" t="s">
        <v>6393</v>
      </c>
      <c r="D2251" s="6" t="str">
        <f>IF(OR(ISNUMBER(SEARCH('[1]Lookup for use classification'!$B$1,C2251)),ISNUMBER(SEARCH('[1]Lookup for use classification'!$C$1,C2251)),ISNUMBER(SEARCH('[1]Lookup for use classification'!$D$1,C2251)),ISNUMBER(SEARCH('[1]Lookup for use classification'!$E$1,C2251))),'[1]Lookup for use classification'!$A$1,IF(ISNUMBER(SEARCH('[1]Lookup for use classification'!$B$2,C2251)),'[1]Lookup for use classification'!$A$2,IF(ISNUMBER(SEARCH('[1]Lookup for use classification'!$B$3,C2251)),'[1]Lookup for use classification'!$A$3,IF(OR(ISNUMBER(SEARCH('[1]Lookup for use classification'!$B$4,C2251)),ISNUMBER(SEARCH('[1]Lookup for use classification'!$C$4,C2251)),ISNUMBER(SEARCH('[1]Lookup for use classification'!$D$4,C2251)),ISNUMBER(SEARCH('[1]Lookup for use classification'!$E$4,C2251))),'[1]Lookup for use classification'!$A$4,IF(OR(ISNUMBER(SEARCH('[1]Lookup for use classification'!$B$5,C2251)),ISNUMBER(SEARCH('[1]Lookup for use classification'!$C$5,C2251)),ISNUMBER(SEARCH('[1]Lookup for use classification'!$D$5,C2251))),'[1]Lookup for use classification'!$A$5,IF(OR(ISNUMBER(SEARCH('[1]Lookup for use classification'!$B$7,C2251)),ISNUMBER(SEARCH('[1]Lookup for use classification'!$C$7,C2251)),ISNUMBER(SEARCH('[1]Lookup for use classification'!$D$7,C2251))),'[1]Lookup for use classification'!$A$7,IF(OR(ISNUMBER(SEARCH('[1]Lookup for use classification'!$B$9,C2251)),ISNUMBER(SEARCH('[1]Lookup for use classification'!$C$9,C2251)),ISNUMBER(SEARCH('[1]Lookup for use classification'!$D$9,C2251)),ISNUMBER(SEARCH('[1]Lookup for use classification'!$E$9,C2251)),ISNUMBER(SEARCH('[1]Lookup for use classification'!$F$9,C2251)),ISNUMBER(SEARCH('[1]Lookup for use classification'!$G$9,C2251)),ISNUMBER(SEARCH('[1]Lookup for use classification'!$H$9,C2251)),ISNUMBER(SEARCH('[1]Lookup for use classification'!$I$9,C2251)),ISNUMBER(SEARCH('[1]Lookup for use classification'!$J$9,C2251)),ISNUMBER(SEARCH('[1]Lookup for use classification'!$K$9,C2251))),'[1]Lookup for use classification'!$A$9,IF(OR(ISNUMBER(SEARCH('[1]Lookup for use classification'!$B$10,C2251)),ISNUMBER(SEARCH('[1]Lookup for use classification'!$C$10,C2251)),ISNUMBER(SEARCH('[1]Lookup for use classification'!$D$10,C2251)),ISNUMBER(SEARCH('[1]Lookup for use classification'!$E$10,C2251)),ISNUMBER(SEARCH('[1]Lookup for use classification'!$F$10,C2251)),ISNUMBER(SEARCH('[1]Lookup for use classification'!$G$10,C2251))),'[1]Lookup for use classification'!$A$10,IF(OR(ISNUMBER(SEARCH('[1]Lookup for use classification'!$B$11,C2251)),ISNUMBER(SEARCH('[1]Lookup for use classification'!$C$11,C2251))),'[1]Lookup for use classification'!$A$11,IF(OR(ISNUMBER(SEARCH('[1]Lookup for use classification'!$B$12,C2251)),ISNUMBER(SEARCH('[1]Lookup for use classification'!$C$12,C2251))),'[1]Lookup for use classification'!$A$12,IF(OR(ISNUMBER(SEARCH('[1]Lookup for use classification'!$B$13,C2251)),ISNUMBER(SEARCH('[1]Lookup for use classification'!$C$13,C2251)),ISNUMBER(SEARCH('[1]Lookup for use classification'!$D$13,C2251)),,ISNUMBER(SEARCH('[1]Lookup for use classification'!$C$13,C2251)),ISNUMBER(SEARCH('[1]Lookup for use classification'!$E$13,C2251))),'[1]Lookup for use classification'!$A$13,IF(OR(ISNUMBER(SEARCH('[1]Lookup for use classification'!$B$14,C2251)),ISNUMBER(SEARCH('[1]Lookup for use classification'!$C$14,C2251))),'[1]Lookup for use classification'!$A$14,"Other"))))))))))))</f>
        <v>Other</v>
      </c>
      <c r="E2251" s="245">
        <v>4000</v>
      </c>
      <c r="F2251" s="224"/>
      <c r="G2251" s="224"/>
    </row>
    <row r="2252" spans="1:7" hidden="1">
      <c r="A2252" s="187" t="s">
        <v>4480</v>
      </c>
      <c r="B2252" s="167" t="s">
        <v>6425</v>
      </c>
      <c r="C2252" s="244" t="s">
        <v>6333</v>
      </c>
      <c r="D2252" s="6" t="str">
        <f>IF(OR(ISNUMBER(SEARCH('[1]Lookup for use classification'!$B$1,C2252)),ISNUMBER(SEARCH('[1]Lookup for use classification'!$C$1,C2252)),ISNUMBER(SEARCH('[1]Lookup for use classification'!$D$1,C2252)),ISNUMBER(SEARCH('[1]Lookup for use classification'!$E$1,C2252))),'[1]Lookup for use classification'!$A$1,IF(ISNUMBER(SEARCH('[1]Lookup for use classification'!$B$2,C2252)),'[1]Lookup for use classification'!$A$2,IF(ISNUMBER(SEARCH('[1]Lookup for use classification'!$B$3,C2252)),'[1]Lookup for use classification'!$A$3,IF(OR(ISNUMBER(SEARCH('[1]Lookup for use classification'!$B$4,C2252)),ISNUMBER(SEARCH('[1]Lookup for use classification'!$C$4,C2252)),ISNUMBER(SEARCH('[1]Lookup for use classification'!$D$4,C2252)),ISNUMBER(SEARCH('[1]Lookup for use classification'!$E$4,C2252))),'[1]Lookup for use classification'!$A$4,IF(OR(ISNUMBER(SEARCH('[1]Lookup for use classification'!$B$5,C2252)),ISNUMBER(SEARCH('[1]Lookup for use classification'!$C$5,C2252)),ISNUMBER(SEARCH('[1]Lookup for use classification'!$D$5,C2252))),'[1]Lookup for use classification'!$A$5,IF(OR(ISNUMBER(SEARCH('[1]Lookup for use classification'!$B$7,C2252)),ISNUMBER(SEARCH('[1]Lookup for use classification'!$C$7,C2252)),ISNUMBER(SEARCH('[1]Lookup for use classification'!$D$7,C2252))),'[1]Lookup for use classification'!$A$7,IF(OR(ISNUMBER(SEARCH('[1]Lookup for use classification'!$B$9,C2252)),ISNUMBER(SEARCH('[1]Lookup for use classification'!$C$9,C2252)),ISNUMBER(SEARCH('[1]Lookup for use classification'!$D$9,C2252)),ISNUMBER(SEARCH('[1]Lookup for use classification'!$E$9,C2252)),ISNUMBER(SEARCH('[1]Lookup for use classification'!$F$9,C2252)),ISNUMBER(SEARCH('[1]Lookup for use classification'!$G$9,C2252)),ISNUMBER(SEARCH('[1]Lookup for use classification'!$H$9,C2252)),ISNUMBER(SEARCH('[1]Lookup for use classification'!$I$9,C2252)),ISNUMBER(SEARCH('[1]Lookup for use classification'!$J$9,C2252)),ISNUMBER(SEARCH('[1]Lookup for use classification'!$K$9,C2252))),'[1]Lookup for use classification'!$A$9,IF(OR(ISNUMBER(SEARCH('[1]Lookup for use classification'!$B$10,C2252)),ISNUMBER(SEARCH('[1]Lookup for use classification'!$C$10,C2252)),ISNUMBER(SEARCH('[1]Lookup for use classification'!$D$10,C2252)),ISNUMBER(SEARCH('[1]Lookup for use classification'!$E$10,C2252)),ISNUMBER(SEARCH('[1]Lookup for use classification'!$F$10,C2252)),ISNUMBER(SEARCH('[1]Lookup for use classification'!$G$10,C2252))),'[1]Lookup for use classification'!$A$10,IF(OR(ISNUMBER(SEARCH('[1]Lookup for use classification'!$B$11,C2252)),ISNUMBER(SEARCH('[1]Lookup for use classification'!$C$11,C2252))),'[1]Lookup for use classification'!$A$11,IF(OR(ISNUMBER(SEARCH('[1]Lookup for use classification'!$B$12,C2252)),ISNUMBER(SEARCH('[1]Lookup for use classification'!$C$12,C2252))),'[1]Lookup for use classification'!$A$12,IF(OR(ISNUMBER(SEARCH('[1]Lookup for use classification'!$B$13,C2252)),ISNUMBER(SEARCH('[1]Lookup for use classification'!$C$13,C2252)),ISNUMBER(SEARCH('[1]Lookup for use classification'!$D$13,C2252)),,ISNUMBER(SEARCH('[1]Lookup for use classification'!$C$13,C2252)),ISNUMBER(SEARCH('[1]Lookup for use classification'!$E$13,C2252))),'[1]Lookup for use classification'!$A$13,IF(OR(ISNUMBER(SEARCH('[1]Lookup for use classification'!$B$14,C2252)),ISNUMBER(SEARCH('[1]Lookup for use classification'!$C$14,C2252))),'[1]Lookup for use classification'!$A$14,"Other"))))))))))))</f>
        <v>Other</v>
      </c>
      <c r="E2252" s="245">
        <v>4171</v>
      </c>
      <c r="F2252" s="224"/>
      <c r="G2252" s="224"/>
    </row>
    <row r="2253" spans="1:7" hidden="1">
      <c r="A2253" s="187" t="s">
        <v>4480</v>
      </c>
      <c r="B2253" s="167" t="s">
        <v>6425</v>
      </c>
      <c r="C2253" s="244" t="s">
        <v>6416</v>
      </c>
      <c r="D2253" s="6" t="str">
        <f>IF(OR(ISNUMBER(SEARCH('[1]Lookup for use classification'!$B$1,C2253)),ISNUMBER(SEARCH('[1]Lookup for use classification'!$C$1,C2253)),ISNUMBER(SEARCH('[1]Lookup for use classification'!$D$1,C2253)),ISNUMBER(SEARCH('[1]Lookup for use classification'!$E$1,C2253))),'[1]Lookup for use classification'!$A$1,IF(ISNUMBER(SEARCH('[1]Lookup for use classification'!$B$2,C2253)),'[1]Lookup for use classification'!$A$2,IF(ISNUMBER(SEARCH('[1]Lookup for use classification'!$B$3,C2253)),'[1]Lookup for use classification'!$A$3,IF(OR(ISNUMBER(SEARCH('[1]Lookup for use classification'!$B$4,C2253)),ISNUMBER(SEARCH('[1]Lookup for use classification'!$C$4,C2253)),ISNUMBER(SEARCH('[1]Lookup for use classification'!$D$4,C2253)),ISNUMBER(SEARCH('[1]Lookup for use classification'!$E$4,C2253))),'[1]Lookup for use classification'!$A$4,IF(OR(ISNUMBER(SEARCH('[1]Lookup for use classification'!$B$5,C2253)),ISNUMBER(SEARCH('[1]Lookup for use classification'!$C$5,C2253)),ISNUMBER(SEARCH('[1]Lookup for use classification'!$D$5,C2253))),'[1]Lookup for use classification'!$A$5,IF(OR(ISNUMBER(SEARCH('[1]Lookup for use classification'!$B$7,C2253)),ISNUMBER(SEARCH('[1]Lookup for use classification'!$C$7,C2253)),ISNUMBER(SEARCH('[1]Lookup for use classification'!$D$7,C2253))),'[1]Lookup for use classification'!$A$7,IF(OR(ISNUMBER(SEARCH('[1]Lookup for use classification'!$B$9,C2253)),ISNUMBER(SEARCH('[1]Lookup for use classification'!$C$9,C2253)),ISNUMBER(SEARCH('[1]Lookup for use classification'!$D$9,C2253)),ISNUMBER(SEARCH('[1]Lookup for use classification'!$E$9,C2253)),ISNUMBER(SEARCH('[1]Lookup for use classification'!$F$9,C2253)),ISNUMBER(SEARCH('[1]Lookup for use classification'!$G$9,C2253)),ISNUMBER(SEARCH('[1]Lookup for use classification'!$H$9,C2253)),ISNUMBER(SEARCH('[1]Lookup for use classification'!$I$9,C2253)),ISNUMBER(SEARCH('[1]Lookup for use classification'!$J$9,C2253)),ISNUMBER(SEARCH('[1]Lookup for use classification'!$K$9,C2253))),'[1]Lookup for use classification'!$A$9,IF(OR(ISNUMBER(SEARCH('[1]Lookup for use classification'!$B$10,C2253)),ISNUMBER(SEARCH('[1]Lookup for use classification'!$C$10,C2253)),ISNUMBER(SEARCH('[1]Lookup for use classification'!$D$10,C2253)),ISNUMBER(SEARCH('[1]Lookup for use classification'!$E$10,C2253)),ISNUMBER(SEARCH('[1]Lookup for use classification'!$F$10,C2253)),ISNUMBER(SEARCH('[1]Lookup for use classification'!$G$10,C2253))),'[1]Lookup for use classification'!$A$10,IF(OR(ISNUMBER(SEARCH('[1]Lookup for use classification'!$B$11,C2253)),ISNUMBER(SEARCH('[1]Lookup for use classification'!$C$11,C2253))),'[1]Lookup for use classification'!$A$11,IF(OR(ISNUMBER(SEARCH('[1]Lookup for use classification'!$B$12,C2253)),ISNUMBER(SEARCH('[1]Lookup for use classification'!$C$12,C2253))),'[1]Lookup for use classification'!$A$12,IF(OR(ISNUMBER(SEARCH('[1]Lookup for use classification'!$B$13,C2253)),ISNUMBER(SEARCH('[1]Lookup for use classification'!$C$13,C2253)),ISNUMBER(SEARCH('[1]Lookup for use classification'!$D$13,C2253)),,ISNUMBER(SEARCH('[1]Lookup for use classification'!$C$13,C2253)),ISNUMBER(SEARCH('[1]Lookup for use classification'!$E$13,C2253))),'[1]Lookup for use classification'!$A$13,IF(OR(ISNUMBER(SEARCH('[1]Lookup for use classification'!$B$14,C2253)),ISNUMBER(SEARCH('[1]Lookup for use classification'!$C$14,C2253))),'[1]Lookup for use classification'!$A$14,"Other"))))))))))))</f>
        <v>Other</v>
      </c>
      <c r="E2253" s="245">
        <v>4182</v>
      </c>
      <c r="F2253" s="224"/>
      <c r="G2253" s="224"/>
    </row>
    <row r="2254" spans="1:7" hidden="1">
      <c r="A2254" s="187" t="s">
        <v>4480</v>
      </c>
      <c r="B2254" s="167" t="s">
        <v>6425</v>
      </c>
      <c r="C2254" s="244" t="s">
        <v>6322</v>
      </c>
      <c r="D2254" s="6" t="str">
        <f>IF(OR(ISNUMBER(SEARCH('[1]Lookup for use classification'!$B$1,C2254)),ISNUMBER(SEARCH('[1]Lookup for use classification'!$C$1,C2254)),ISNUMBER(SEARCH('[1]Lookup for use classification'!$D$1,C2254)),ISNUMBER(SEARCH('[1]Lookup for use classification'!$E$1,C2254))),'[1]Lookup for use classification'!$A$1,IF(ISNUMBER(SEARCH('[1]Lookup for use classification'!$B$2,C2254)),'[1]Lookup for use classification'!$A$2,IF(ISNUMBER(SEARCH('[1]Lookup for use classification'!$B$3,C2254)),'[1]Lookup for use classification'!$A$3,IF(OR(ISNUMBER(SEARCH('[1]Lookup for use classification'!$B$4,C2254)),ISNUMBER(SEARCH('[1]Lookup for use classification'!$C$4,C2254)),ISNUMBER(SEARCH('[1]Lookup for use classification'!$D$4,C2254)),ISNUMBER(SEARCH('[1]Lookup for use classification'!$E$4,C2254))),'[1]Lookup for use classification'!$A$4,IF(OR(ISNUMBER(SEARCH('[1]Lookup for use classification'!$B$5,C2254)),ISNUMBER(SEARCH('[1]Lookup for use classification'!$C$5,C2254)),ISNUMBER(SEARCH('[1]Lookup for use classification'!$D$5,C2254))),'[1]Lookup for use classification'!$A$5,IF(OR(ISNUMBER(SEARCH('[1]Lookup for use classification'!$B$7,C2254)),ISNUMBER(SEARCH('[1]Lookup for use classification'!$C$7,C2254)),ISNUMBER(SEARCH('[1]Lookup for use classification'!$D$7,C2254))),'[1]Lookup for use classification'!$A$7,IF(OR(ISNUMBER(SEARCH('[1]Lookup for use classification'!$B$9,C2254)),ISNUMBER(SEARCH('[1]Lookup for use classification'!$C$9,C2254)),ISNUMBER(SEARCH('[1]Lookup for use classification'!$D$9,C2254)),ISNUMBER(SEARCH('[1]Lookup for use classification'!$E$9,C2254)),ISNUMBER(SEARCH('[1]Lookup for use classification'!$F$9,C2254)),ISNUMBER(SEARCH('[1]Lookup for use classification'!$G$9,C2254)),ISNUMBER(SEARCH('[1]Lookup for use classification'!$H$9,C2254)),ISNUMBER(SEARCH('[1]Lookup for use classification'!$I$9,C2254)),ISNUMBER(SEARCH('[1]Lookup for use classification'!$J$9,C2254)),ISNUMBER(SEARCH('[1]Lookup for use classification'!$K$9,C2254))),'[1]Lookup for use classification'!$A$9,IF(OR(ISNUMBER(SEARCH('[1]Lookup for use classification'!$B$10,C2254)),ISNUMBER(SEARCH('[1]Lookup for use classification'!$C$10,C2254)),ISNUMBER(SEARCH('[1]Lookup for use classification'!$D$10,C2254)),ISNUMBER(SEARCH('[1]Lookup for use classification'!$E$10,C2254)),ISNUMBER(SEARCH('[1]Lookup for use classification'!$F$10,C2254)),ISNUMBER(SEARCH('[1]Lookup for use classification'!$G$10,C2254))),'[1]Lookup for use classification'!$A$10,IF(OR(ISNUMBER(SEARCH('[1]Lookup for use classification'!$B$11,C2254)),ISNUMBER(SEARCH('[1]Lookup for use classification'!$C$11,C2254))),'[1]Lookup for use classification'!$A$11,IF(OR(ISNUMBER(SEARCH('[1]Lookup for use classification'!$B$12,C2254)),ISNUMBER(SEARCH('[1]Lookup for use classification'!$C$12,C2254))),'[1]Lookup for use classification'!$A$12,IF(OR(ISNUMBER(SEARCH('[1]Lookup for use classification'!$B$13,C2254)),ISNUMBER(SEARCH('[1]Lookup for use classification'!$C$13,C2254)),ISNUMBER(SEARCH('[1]Lookup for use classification'!$D$13,C2254)),,ISNUMBER(SEARCH('[1]Lookup for use classification'!$C$13,C2254)),ISNUMBER(SEARCH('[1]Lookup for use classification'!$E$13,C2254))),'[1]Lookup for use classification'!$A$13,IF(OR(ISNUMBER(SEARCH('[1]Lookup for use classification'!$B$14,C2254)),ISNUMBER(SEARCH('[1]Lookup for use classification'!$C$14,C2254))),'[1]Lookup for use classification'!$A$14,"Other"))))))))))))</f>
        <v>Other</v>
      </c>
      <c r="E2254" s="245">
        <v>4200</v>
      </c>
      <c r="F2254" s="224"/>
      <c r="G2254" s="224"/>
    </row>
    <row r="2255" spans="1:7" hidden="1">
      <c r="A2255" s="187" t="s">
        <v>4480</v>
      </c>
      <c r="B2255" s="167" t="s">
        <v>6425</v>
      </c>
      <c r="C2255" s="244" t="s">
        <v>6357</v>
      </c>
      <c r="D2255" s="6" t="str">
        <f>IF(OR(ISNUMBER(SEARCH('[1]Lookup for use classification'!$B$1,C2255)),ISNUMBER(SEARCH('[1]Lookup for use classification'!$C$1,C2255)),ISNUMBER(SEARCH('[1]Lookup for use classification'!$D$1,C2255)),ISNUMBER(SEARCH('[1]Lookup for use classification'!$E$1,C2255))),'[1]Lookup for use classification'!$A$1,IF(ISNUMBER(SEARCH('[1]Lookup for use classification'!$B$2,C2255)),'[1]Lookup for use classification'!$A$2,IF(ISNUMBER(SEARCH('[1]Lookup for use classification'!$B$3,C2255)),'[1]Lookup for use classification'!$A$3,IF(OR(ISNUMBER(SEARCH('[1]Lookup for use classification'!$B$4,C2255)),ISNUMBER(SEARCH('[1]Lookup for use classification'!$C$4,C2255)),ISNUMBER(SEARCH('[1]Lookup for use classification'!$D$4,C2255)),ISNUMBER(SEARCH('[1]Lookup for use classification'!$E$4,C2255))),'[1]Lookup for use classification'!$A$4,IF(OR(ISNUMBER(SEARCH('[1]Lookup for use classification'!$B$5,C2255)),ISNUMBER(SEARCH('[1]Lookup for use classification'!$C$5,C2255)),ISNUMBER(SEARCH('[1]Lookup for use classification'!$D$5,C2255))),'[1]Lookup for use classification'!$A$5,IF(OR(ISNUMBER(SEARCH('[1]Lookup for use classification'!$B$7,C2255)),ISNUMBER(SEARCH('[1]Lookup for use classification'!$C$7,C2255)),ISNUMBER(SEARCH('[1]Lookup for use classification'!$D$7,C2255))),'[1]Lookup for use classification'!$A$7,IF(OR(ISNUMBER(SEARCH('[1]Lookup for use classification'!$B$9,C2255)),ISNUMBER(SEARCH('[1]Lookup for use classification'!$C$9,C2255)),ISNUMBER(SEARCH('[1]Lookup for use classification'!$D$9,C2255)),ISNUMBER(SEARCH('[1]Lookup for use classification'!$E$9,C2255)),ISNUMBER(SEARCH('[1]Lookup for use classification'!$F$9,C2255)),ISNUMBER(SEARCH('[1]Lookup for use classification'!$G$9,C2255)),ISNUMBER(SEARCH('[1]Lookup for use classification'!$H$9,C2255)),ISNUMBER(SEARCH('[1]Lookup for use classification'!$I$9,C2255)),ISNUMBER(SEARCH('[1]Lookup for use classification'!$J$9,C2255)),ISNUMBER(SEARCH('[1]Lookup for use classification'!$K$9,C2255))),'[1]Lookup for use classification'!$A$9,IF(OR(ISNUMBER(SEARCH('[1]Lookup for use classification'!$B$10,C2255)),ISNUMBER(SEARCH('[1]Lookup for use classification'!$C$10,C2255)),ISNUMBER(SEARCH('[1]Lookup for use classification'!$D$10,C2255)),ISNUMBER(SEARCH('[1]Lookup for use classification'!$E$10,C2255)),ISNUMBER(SEARCH('[1]Lookup for use classification'!$F$10,C2255)),ISNUMBER(SEARCH('[1]Lookup for use classification'!$G$10,C2255))),'[1]Lookup for use classification'!$A$10,IF(OR(ISNUMBER(SEARCH('[1]Lookup for use classification'!$B$11,C2255)),ISNUMBER(SEARCH('[1]Lookup for use classification'!$C$11,C2255))),'[1]Lookup for use classification'!$A$11,IF(OR(ISNUMBER(SEARCH('[1]Lookup for use classification'!$B$12,C2255)),ISNUMBER(SEARCH('[1]Lookup for use classification'!$C$12,C2255))),'[1]Lookup for use classification'!$A$12,IF(OR(ISNUMBER(SEARCH('[1]Lookup for use classification'!$B$13,C2255)),ISNUMBER(SEARCH('[1]Lookup for use classification'!$C$13,C2255)),ISNUMBER(SEARCH('[1]Lookup for use classification'!$D$13,C2255)),,ISNUMBER(SEARCH('[1]Lookup for use classification'!$C$13,C2255)),ISNUMBER(SEARCH('[1]Lookup for use classification'!$E$13,C2255))),'[1]Lookup for use classification'!$A$13,IF(OR(ISNUMBER(SEARCH('[1]Lookup for use classification'!$B$14,C2255)),ISNUMBER(SEARCH('[1]Lookup for use classification'!$C$14,C2255))),'[1]Lookup for use classification'!$A$14,"Other"))))))))))))</f>
        <v>Other</v>
      </c>
      <c r="E2255" s="245">
        <v>4400</v>
      </c>
      <c r="F2255" s="224"/>
      <c r="G2255" s="224"/>
    </row>
    <row r="2256" spans="1:7" hidden="1">
      <c r="A2256" s="187" t="s">
        <v>4480</v>
      </c>
      <c r="B2256" s="167" t="s">
        <v>6425</v>
      </c>
      <c r="C2256" s="244" t="s">
        <v>6375</v>
      </c>
      <c r="D2256" s="6" t="str">
        <f>IF(OR(ISNUMBER(SEARCH('[1]Lookup for use classification'!$B$1,C2256)),ISNUMBER(SEARCH('[1]Lookup for use classification'!$C$1,C2256)),ISNUMBER(SEARCH('[1]Lookup for use classification'!$D$1,C2256)),ISNUMBER(SEARCH('[1]Lookup for use classification'!$E$1,C2256))),'[1]Lookup for use classification'!$A$1,IF(ISNUMBER(SEARCH('[1]Lookup for use classification'!$B$2,C2256)),'[1]Lookup for use classification'!$A$2,IF(ISNUMBER(SEARCH('[1]Lookup for use classification'!$B$3,C2256)),'[1]Lookup for use classification'!$A$3,IF(OR(ISNUMBER(SEARCH('[1]Lookup for use classification'!$B$4,C2256)),ISNUMBER(SEARCH('[1]Lookup for use classification'!$C$4,C2256)),ISNUMBER(SEARCH('[1]Lookup for use classification'!$D$4,C2256)),ISNUMBER(SEARCH('[1]Lookup for use classification'!$E$4,C2256))),'[1]Lookup for use classification'!$A$4,IF(OR(ISNUMBER(SEARCH('[1]Lookup for use classification'!$B$5,C2256)),ISNUMBER(SEARCH('[1]Lookup for use classification'!$C$5,C2256)),ISNUMBER(SEARCH('[1]Lookup for use classification'!$D$5,C2256))),'[1]Lookup for use classification'!$A$5,IF(OR(ISNUMBER(SEARCH('[1]Lookup for use classification'!$B$7,C2256)),ISNUMBER(SEARCH('[1]Lookup for use classification'!$C$7,C2256)),ISNUMBER(SEARCH('[1]Lookup for use classification'!$D$7,C2256))),'[1]Lookup for use classification'!$A$7,IF(OR(ISNUMBER(SEARCH('[1]Lookup for use classification'!$B$9,C2256)),ISNUMBER(SEARCH('[1]Lookup for use classification'!$C$9,C2256)),ISNUMBER(SEARCH('[1]Lookup for use classification'!$D$9,C2256)),ISNUMBER(SEARCH('[1]Lookup for use classification'!$E$9,C2256)),ISNUMBER(SEARCH('[1]Lookup for use classification'!$F$9,C2256)),ISNUMBER(SEARCH('[1]Lookup for use classification'!$G$9,C2256)),ISNUMBER(SEARCH('[1]Lookup for use classification'!$H$9,C2256)),ISNUMBER(SEARCH('[1]Lookup for use classification'!$I$9,C2256)),ISNUMBER(SEARCH('[1]Lookup for use classification'!$J$9,C2256)),ISNUMBER(SEARCH('[1]Lookup for use classification'!$K$9,C2256))),'[1]Lookup for use classification'!$A$9,IF(OR(ISNUMBER(SEARCH('[1]Lookup for use classification'!$B$10,C2256)),ISNUMBER(SEARCH('[1]Lookup for use classification'!$C$10,C2256)),ISNUMBER(SEARCH('[1]Lookup for use classification'!$D$10,C2256)),ISNUMBER(SEARCH('[1]Lookup for use classification'!$E$10,C2256)),ISNUMBER(SEARCH('[1]Lookup for use classification'!$F$10,C2256)),ISNUMBER(SEARCH('[1]Lookup for use classification'!$G$10,C2256))),'[1]Lookup for use classification'!$A$10,IF(OR(ISNUMBER(SEARCH('[1]Lookup for use classification'!$B$11,C2256)),ISNUMBER(SEARCH('[1]Lookup for use classification'!$C$11,C2256))),'[1]Lookup for use classification'!$A$11,IF(OR(ISNUMBER(SEARCH('[1]Lookup for use classification'!$B$12,C2256)),ISNUMBER(SEARCH('[1]Lookup for use classification'!$C$12,C2256))),'[1]Lookup for use classification'!$A$12,IF(OR(ISNUMBER(SEARCH('[1]Lookup for use classification'!$B$13,C2256)),ISNUMBER(SEARCH('[1]Lookup for use classification'!$C$13,C2256)),ISNUMBER(SEARCH('[1]Lookup for use classification'!$D$13,C2256)),,ISNUMBER(SEARCH('[1]Lookup for use classification'!$C$13,C2256)),ISNUMBER(SEARCH('[1]Lookup for use classification'!$E$13,C2256))),'[1]Lookup for use classification'!$A$13,IF(OR(ISNUMBER(SEARCH('[1]Lookup for use classification'!$B$14,C2256)),ISNUMBER(SEARCH('[1]Lookup for use classification'!$C$14,C2256))),'[1]Lookup for use classification'!$A$14,"Other"))))))))))))</f>
        <v>Other</v>
      </c>
      <c r="E2256" s="245">
        <v>4400</v>
      </c>
      <c r="F2256" s="224"/>
      <c r="G2256" s="224"/>
    </row>
    <row r="2257" spans="1:10" hidden="1">
      <c r="A2257" s="187" t="s">
        <v>4480</v>
      </c>
      <c r="B2257" s="167" t="s">
        <v>6425</v>
      </c>
      <c r="C2257" s="244" t="s">
        <v>6254</v>
      </c>
      <c r="D2257" s="6" t="str">
        <f>IF(OR(ISNUMBER(SEARCH('[1]Lookup for use classification'!$B$1,C2257)),ISNUMBER(SEARCH('[1]Lookup for use classification'!$C$1,C2257)),ISNUMBER(SEARCH('[1]Lookup for use classification'!$D$1,C2257)),ISNUMBER(SEARCH('[1]Lookup for use classification'!$E$1,C2257))),'[1]Lookup for use classification'!$A$1,IF(ISNUMBER(SEARCH('[1]Lookup for use classification'!$B$2,C2257)),'[1]Lookup for use classification'!$A$2,IF(ISNUMBER(SEARCH('[1]Lookup for use classification'!$B$3,C2257)),'[1]Lookup for use classification'!$A$3,IF(OR(ISNUMBER(SEARCH('[1]Lookup for use classification'!$B$4,C2257)),ISNUMBER(SEARCH('[1]Lookup for use classification'!$C$4,C2257)),ISNUMBER(SEARCH('[1]Lookup for use classification'!$D$4,C2257)),ISNUMBER(SEARCH('[1]Lookup for use classification'!$E$4,C2257))),'[1]Lookup for use classification'!$A$4,IF(OR(ISNUMBER(SEARCH('[1]Lookup for use classification'!$B$5,C2257)),ISNUMBER(SEARCH('[1]Lookup for use classification'!$C$5,C2257)),ISNUMBER(SEARCH('[1]Lookup for use classification'!$D$5,C2257))),'[1]Lookup for use classification'!$A$5,IF(OR(ISNUMBER(SEARCH('[1]Lookup for use classification'!$B$7,C2257)),ISNUMBER(SEARCH('[1]Lookup for use classification'!$C$7,C2257)),ISNUMBER(SEARCH('[1]Lookup for use classification'!$D$7,C2257))),'[1]Lookup for use classification'!$A$7,IF(OR(ISNUMBER(SEARCH('[1]Lookup for use classification'!$B$9,C2257)),ISNUMBER(SEARCH('[1]Lookup for use classification'!$C$9,C2257)),ISNUMBER(SEARCH('[1]Lookup for use classification'!$D$9,C2257)),ISNUMBER(SEARCH('[1]Lookup for use classification'!$E$9,C2257)),ISNUMBER(SEARCH('[1]Lookup for use classification'!$F$9,C2257)),ISNUMBER(SEARCH('[1]Lookup for use classification'!$G$9,C2257)),ISNUMBER(SEARCH('[1]Lookup for use classification'!$H$9,C2257)),ISNUMBER(SEARCH('[1]Lookup for use classification'!$I$9,C2257)),ISNUMBER(SEARCH('[1]Lookup for use classification'!$J$9,C2257)),ISNUMBER(SEARCH('[1]Lookup for use classification'!$K$9,C2257))),'[1]Lookup for use classification'!$A$9,IF(OR(ISNUMBER(SEARCH('[1]Lookup for use classification'!$B$10,C2257)),ISNUMBER(SEARCH('[1]Lookup for use classification'!$C$10,C2257)),ISNUMBER(SEARCH('[1]Lookup for use classification'!$D$10,C2257)),ISNUMBER(SEARCH('[1]Lookup for use classification'!$E$10,C2257)),ISNUMBER(SEARCH('[1]Lookup for use classification'!$F$10,C2257)),ISNUMBER(SEARCH('[1]Lookup for use classification'!$G$10,C2257))),'[1]Lookup for use classification'!$A$10,IF(OR(ISNUMBER(SEARCH('[1]Lookup for use classification'!$B$11,C2257)),ISNUMBER(SEARCH('[1]Lookup for use classification'!$C$11,C2257))),'[1]Lookup for use classification'!$A$11,IF(OR(ISNUMBER(SEARCH('[1]Lookup for use classification'!$B$12,C2257)),ISNUMBER(SEARCH('[1]Lookup for use classification'!$C$12,C2257))),'[1]Lookup for use classification'!$A$12,IF(OR(ISNUMBER(SEARCH('[1]Lookup for use classification'!$B$13,C2257)),ISNUMBER(SEARCH('[1]Lookup for use classification'!$C$13,C2257)),ISNUMBER(SEARCH('[1]Lookup for use classification'!$D$13,C2257)),,ISNUMBER(SEARCH('[1]Lookup for use classification'!$C$13,C2257)),ISNUMBER(SEARCH('[1]Lookup for use classification'!$E$13,C2257))),'[1]Lookup for use classification'!$A$13,IF(OR(ISNUMBER(SEARCH('[1]Lookup for use classification'!$B$14,C2257)),ISNUMBER(SEARCH('[1]Lookup for use classification'!$C$14,C2257))),'[1]Lookup for use classification'!$A$14,"Other"))))))))))))</f>
        <v>Other</v>
      </c>
      <c r="E2257" s="245">
        <v>4428</v>
      </c>
      <c r="F2257" s="224"/>
      <c r="G2257" s="224"/>
    </row>
    <row r="2258" spans="1:10" hidden="1">
      <c r="A2258" s="187" t="s">
        <v>4480</v>
      </c>
      <c r="B2258" s="167" t="s">
        <v>6425</v>
      </c>
      <c r="C2258" s="244" t="s">
        <v>6351</v>
      </c>
      <c r="D2258" s="6" t="str">
        <f>IF(OR(ISNUMBER(SEARCH('[1]Lookup for use classification'!$B$1,C2258)),ISNUMBER(SEARCH('[1]Lookup for use classification'!$C$1,C2258)),ISNUMBER(SEARCH('[1]Lookup for use classification'!$D$1,C2258)),ISNUMBER(SEARCH('[1]Lookup for use classification'!$E$1,C2258))),'[1]Lookup for use classification'!$A$1,IF(ISNUMBER(SEARCH('[1]Lookup for use classification'!$B$2,C2258)),'[1]Lookup for use classification'!$A$2,IF(ISNUMBER(SEARCH('[1]Lookup for use classification'!$B$3,C2258)),'[1]Lookup for use classification'!$A$3,IF(OR(ISNUMBER(SEARCH('[1]Lookup for use classification'!$B$4,C2258)),ISNUMBER(SEARCH('[1]Lookup for use classification'!$C$4,C2258)),ISNUMBER(SEARCH('[1]Lookup for use classification'!$D$4,C2258)),ISNUMBER(SEARCH('[1]Lookup for use classification'!$E$4,C2258))),'[1]Lookup for use classification'!$A$4,IF(OR(ISNUMBER(SEARCH('[1]Lookup for use classification'!$B$5,C2258)),ISNUMBER(SEARCH('[1]Lookup for use classification'!$C$5,C2258)),ISNUMBER(SEARCH('[1]Lookup for use classification'!$D$5,C2258))),'[1]Lookup for use classification'!$A$5,IF(OR(ISNUMBER(SEARCH('[1]Lookup for use classification'!$B$7,C2258)),ISNUMBER(SEARCH('[1]Lookup for use classification'!$C$7,C2258)),ISNUMBER(SEARCH('[1]Lookup for use classification'!$D$7,C2258))),'[1]Lookup for use classification'!$A$7,IF(OR(ISNUMBER(SEARCH('[1]Lookup for use classification'!$B$9,C2258)),ISNUMBER(SEARCH('[1]Lookup for use classification'!$C$9,C2258)),ISNUMBER(SEARCH('[1]Lookup for use classification'!$D$9,C2258)),ISNUMBER(SEARCH('[1]Lookup for use classification'!$E$9,C2258)),ISNUMBER(SEARCH('[1]Lookup for use classification'!$F$9,C2258)),ISNUMBER(SEARCH('[1]Lookup for use classification'!$G$9,C2258)),ISNUMBER(SEARCH('[1]Lookup for use classification'!$H$9,C2258)),ISNUMBER(SEARCH('[1]Lookup for use classification'!$I$9,C2258)),ISNUMBER(SEARCH('[1]Lookup for use classification'!$J$9,C2258)),ISNUMBER(SEARCH('[1]Lookup for use classification'!$K$9,C2258))),'[1]Lookup for use classification'!$A$9,IF(OR(ISNUMBER(SEARCH('[1]Lookup for use classification'!$B$10,C2258)),ISNUMBER(SEARCH('[1]Lookup for use classification'!$C$10,C2258)),ISNUMBER(SEARCH('[1]Lookup for use classification'!$D$10,C2258)),ISNUMBER(SEARCH('[1]Lookup for use classification'!$E$10,C2258)),ISNUMBER(SEARCH('[1]Lookup for use classification'!$F$10,C2258)),ISNUMBER(SEARCH('[1]Lookup for use classification'!$G$10,C2258))),'[1]Lookup for use classification'!$A$10,IF(OR(ISNUMBER(SEARCH('[1]Lookup for use classification'!$B$11,C2258)),ISNUMBER(SEARCH('[1]Lookup for use classification'!$C$11,C2258))),'[1]Lookup for use classification'!$A$11,IF(OR(ISNUMBER(SEARCH('[1]Lookup for use classification'!$B$12,C2258)),ISNUMBER(SEARCH('[1]Lookup for use classification'!$C$12,C2258))),'[1]Lookup for use classification'!$A$12,IF(OR(ISNUMBER(SEARCH('[1]Lookup for use classification'!$B$13,C2258)),ISNUMBER(SEARCH('[1]Lookup for use classification'!$C$13,C2258)),ISNUMBER(SEARCH('[1]Lookup for use classification'!$D$13,C2258)),,ISNUMBER(SEARCH('[1]Lookup for use classification'!$C$13,C2258)),ISNUMBER(SEARCH('[1]Lookup for use classification'!$E$13,C2258))),'[1]Lookup for use classification'!$A$13,IF(OR(ISNUMBER(SEARCH('[1]Lookup for use classification'!$B$14,C2258)),ISNUMBER(SEARCH('[1]Lookup for use classification'!$C$14,C2258))),'[1]Lookup for use classification'!$A$14,"Other"))))))))))))</f>
        <v>Other</v>
      </c>
      <c r="E2258" s="245">
        <v>4600</v>
      </c>
      <c r="F2258" s="224"/>
      <c r="G2258" s="224"/>
    </row>
    <row r="2259" spans="1:10" hidden="1">
      <c r="A2259" s="187" t="s">
        <v>4480</v>
      </c>
      <c r="B2259" s="167" t="s">
        <v>6425</v>
      </c>
      <c r="C2259" s="244" t="s">
        <v>6380</v>
      </c>
      <c r="D2259" s="6" t="str">
        <f>IF(OR(ISNUMBER(SEARCH('[1]Lookup for use classification'!$B$1,C2259)),ISNUMBER(SEARCH('[1]Lookup for use classification'!$C$1,C2259)),ISNUMBER(SEARCH('[1]Lookup for use classification'!$D$1,C2259)),ISNUMBER(SEARCH('[1]Lookup for use classification'!$E$1,C2259))),'[1]Lookup for use classification'!$A$1,IF(ISNUMBER(SEARCH('[1]Lookup for use classification'!$B$2,C2259)),'[1]Lookup for use classification'!$A$2,IF(ISNUMBER(SEARCH('[1]Lookup for use classification'!$B$3,C2259)),'[1]Lookup for use classification'!$A$3,IF(OR(ISNUMBER(SEARCH('[1]Lookup for use classification'!$B$4,C2259)),ISNUMBER(SEARCH('[1]Lookup for use classification'!$C$4,C2259)),ISNUMBER(SEARCH('[1]Lookup for use classification'!$D$4,C2259)),ISNUMBER(SEARCH('[1]Lookup for use classification'!$E$4,C2259))),'[1]Lookup for use classification'!$A$4,IF(OR(ISNUMBER(SEARCH('[1]Lookup for use classification'!$B$5,C2259)),ISNUMBER(SEARCH('[1]Lookup for use classification'!$C$5,C2259)),ISNUMBER(SEARCH('[1]Lookup for use classification'!$D$5,C2259))),'[1]Lookup for use classification'!$A$5,IF(OR(ISNUMBER(SEARCH('[1]Lookup for use classification'!$B$7,C2259)),ISNUMBER(SEARCH('[1]Lookup for use classification'!$C$7,C2259)),ISNUMBER(SEARCH('[1]Lookup for use classification'!$D$7,C2259))),'[1]Lookup for use classification'!$A$7,IF(OR(ISNUMBER(SEARCH('[1]Lookup for use classification'!$B$9,C2259)),ISNUMBER(SEARCH('[1]Lookup for use classification'!$C$9,C2259)),ISNUMBER(SEARCH('[1]Lookup for use classification'!$D$9,C2259)),ISNUMBER(SEARCH('[1]Lookup for use classification'!$E$9,C2259)),ISNUMBER(SEARCH('[1]Lookup for use classification'!$F$9,C2259)),ISNUMBER(SEARCH('[1]Lookup for use classification'!$G$9,C2259)),ISNUMBER(SEARCH('[1]Lookup for use classification'!$H$9,C2259)),ISNUMBER(SEARCH('[1]Lookup for use classification'!$I$9,C2259)),ISNUMBER(SEARCH('[1]Lookup for use classification'!$J$9,C2259)),ISNUMBER(SEARCH('[1]Lookup for use classification'!$K$9,C2259))),'[1]Lookup for use classification'!$A$9,IF(OR(ISNUMBER(SEARCH('[1]Lookup for use classification'!$B$10,C2259)),ISNUMBER(SEARCH('[1]Lookup for use classification'!$C$10,C2259)),ISNUMBER(SEARCH('[1]Lookup for use classification'!$D$10,C2259)),ISNUMBER(SEARCH('[1]Lookup for use classification'!$E$10,C2259)),ISNUMBER(SEARCH('[1]Lookup for use classification'!$F$10,C2259)),ISNUMBER(SEARCH('[1]Lookup for use classification'!$G$10,C2259))),'[1]Lookup for use classification'!$A$10,IF(OR(ISNUMBER(SEARCH('[1]Lookup for use classification'!$B$11,C2259)),ISNUMBER(SEARCH('[1]Lookup for use classification'!$C$11,C2259))),'[1]Lookup for use classification'!$A$11,IF(OR(ISNUMBER(SEARCH('[1]Lookup for use classification'!$B$12,C2259)),ISNUMBER(SEARCH('[1]Lookup for use classification'!$C$12,C2259))),'[1]Lookup for use classification'!$A$12,IF(OR(ISNUMBER(SEARCH('[1]Lookup for use classification'!$B$13,C2259)),ISNUMBER(SEARCH('[1]Lookup for use classification'!$C$13,C2259)),ISNUMBER(SEARCH('[1]Lookup for use classification'!$D$13,C2259)),,ISNUMBER(SEARCH('[1]Lookup for use classification'!$C$13,C2259)),ISNUMBER(SEARCH('[1]Lookup for use classification'!$E$13,C2259))),'[1]Lookup for use classification'!$A$13,IF(OR(ISNUMBER(SEARCH('[1]Lookup for use classification'!$B$14,C2259)),ISNUMBER(SEARCH('[1]Lookup for use classification'!$C$14,C2259))),'[1]Lookup for use classification'!$A$14,"Other"))))))))))))</f>
        <v>Other</v>
      </c>
      <c r="E2259" s="245">
        <v>4712</v>
      </c>
      <c r="F2259" s="224"/>
      <c r="G2259" s="224"/>
    </row>
    <row r="2260" spans="1:10" hidden="1">
      <c r="A2260" s="187" t="s">
        <v>4480</v>
      </c>
      <c r="B2260" s="167" t="s">
        <v>6425</v>
      </c>
      <c r="C2260" s="244" t="s">
        <v>6356</v>
      </c>
      <c r="D2260" s="6" t="str">
        <f>IF(OR(ISNUMBER(SEARCH('[1]Lookup for use classification'!$B$1,C2260)),ISNUMBER(SEARCH('[1]Lookup for use classification'!$C$1,C2260)),ISNUMBER(SEARCH('[1]Lookup for use classification'!$D$1,C2260)),ISNUMBER(SEARCH('[1]Lookup for use classification'!$E$1,C2260))),'[1]Lookup for use classification'!$A$1,IF(ISNUMBER(SEARCH('[1]Lookup for use classification'!$B$2,C2260)),'[1]Lookup for use classification'!$A$2,IF(ISNUMBER(SEARCH('[1]Lookup for use classification'!$B$3,C2260)),'[1]Lookup for use classification'!$A$3,IF(OR(ISNUMBER(SEARCH('[1]Lookup for use classification'!$B$4,C2260)),ISNUMBER(SEARCH('[1]Lookup for use classification'!$C$4,C2260)),ISNUMBER(SEARCH('[1]Lookup for use classification'!$D$4,C2260)),ISNUMBER(SEARCH('[1]Lookup for use classification'!$E$4,C2260))),'[1]Lookup for use classification'!$A$4,IF(OR(ISNUMBER(SEARCH('[1]Lookup for use classification'!$B$5,C2260)),ISNUMBER(SEARCH('[1]Lookup for use classification'!$C$5,C2260)),ISNUMBER(SEARCH('[1]Lookup for use classification'!$D$5,C2260))),'[1]Lookup for use classification'!$A$5,IF(OR(ISNUMBER(SEARCH('[1]Lookup for use classification'!$B$7,C2260)),ISNUMBER(SEARCH('[1]Lookup for use classification'!$C$7,C2260)),ISNUMBER(SEARCH('[1]Lookup for use classification'!$D$7,C2260))),'[1]Lookup for use classification'!$A$7,IF(OR(ISNUMBER(SEARCH('[1]Lookup for use classification'!$B$9,C2260)),ISNUMBER(SEARCH('[1]Lookup for use classification'!$C$9,C2260)),ISNUMBER(SEARCH('[1]Lookup for use classification'!$D$9,C2260)),ISNUMBER(SEARCH('[1]Lookup for use classification'!$E$9,C2260)),ISNUMBER(SEARCH('[1]Lookup for use classification'!$F$9,C2260)),ISNUMBER(SEARCH('[1]Lookup for use classification'!$G$9,C2260)),ISNUMBER(SEARCH('[1]Lookup for use classification'!$H$9,C2260)),ISNUMBER(SEARCH('[1]Lookup for use classification'!$I$9,C2260)),ISNUMBER(SEARCH('[1]Lookup for use classification'!$J$9,C2260)),ISNUMBER(SEARCH('[1]Lookup for use classification'!$K$9,C2260))),'[1]Lookup for use classification'!$A$9,IF(OR(ISNUMBER(SEARCH('[1]Lookup for use classification'!$B$10,C2260)),ISNUMBER(SEARCH('[1]Lookup for use classification'!$C$10,C2260)),ISNUMBER(SEARCH('[1]Lookup for use classification'!$D$10,C2260)),ISNUMBER(SEARCH('[1]Lookup for use classification'!$E$10,C2260)),ISNUMBER(SEARCH('[1]Lookup for use classification'!$F$10,C2260)),ISNUMBER(SEARCH('[1]Lookup for use classification'!$G$10,C2260))),'[1]Lookup for use classification'!$A$10,IF(OR(ISNUMBER(SEARCH('[1]Lookup for use classification'!$B$11,C2260)),ISNUMBER(SEARCH('[1]Lookup for use classification'!$C$11,C2260))),'[1]Lookup for use classification'!$A$11,IF(OR(ISNUMBER(SEARCH('[1]Lookup for use classification'!$B$12,C2260)),ISNUMBER(SEARCH('[1]Lookup for use classification'!$C$12,C2260))),'[1]Lookup for use classification'!$A$12,IF(OR(ISNUMBER(SEARCH('[1]Lookup for use classification'!$B$13,C2260)),ISNUMBER(SEARCH('[1]Lookup for use classification'!$C$13,C2260)),ISNUMBER(SEARCH('[1]Lookup for use classification'!$D$13,C2260)),,ISNUMBER(SEARCH('[1]Lookup for use classification'!$C$13,C2260)),ISNUMBER(SEARCH('[1]Lookup for use classification'!$E$13,C2260))),'[1]Lookup for use classification'!$A$13,IF(OR(ISNUMBER(SEARCH('[1]Lookup for use classification'!$B$14,C2260)),ISNUMBER(SEARCH('[1]Lookup for use classification'!$C$14,C2260))),'[1]Lookup for use classification'!$A$14,"Other"))))))))))))</f>
        <v>Other</v>
      </c>
      <c r="E2260" s="245">
        <v>5070</v>
      </c>
      <c r="F2260" s="224"/>
      <c r="G2260" s="224"/>
    </row>
    <row r="2261" spans="1:10" hidden="1">
      <c r="A2261" s="193" t="s">
        <v>2362</v>
      </c>
      <c r="B2261" s="8" t="str">
        <f>IF(ISNA(VLOOKUP(CONCATENATE(A2261,C2261),ARIS!$A$1:$A$959,1,FALSE)),"","ARIS")</f>
        <v>ARIS</v>
      </c>
      <c r="C2261" s="223" t="s">
        <v>2770</v>
      </c>
      <c r="D2261" s="6" t="str">
        <f>IF(OR(ISNUMBER(SEARCH('[1]Lookup for use classification'!$B$1,C2261)),ISNUMBER(SEARCH('[1]Lookup for use classification'!$C$1,C2261)),ISNUMBER(SEARCH('[1]Lookup for use classification'!$D$1,C2261)),ISNUMBER(SEARCH('[1]Lookup for use classification'!$E$1,C2261))),'[1]Lookup for use classification'!$A$1,IF(ISNUMBER(SEARCH('[1]Lookup for use classification'!$B$2,C2261)),'[1]Lookup for use classification'!$A$2,IF(ISNUMBER(SEARCH('[1]Lookup for use classification'!$B$3,C2261)),'[1]Lookup for use classification'!$A$3,IF(OR(ISNUMBER(SEARCH('[1]Lookup for use classification'!$B$4,C2261)),ISNUMBER(SEARCH('[1]Lookup for use classification'!$C$4,C2261)),ISNUMBER(SEARCH('[1]Lookup for use classification'!$D$4,C2261)),ISNUMBER(SEARCH('[1]Lookup for use classification'!$E$4,C2261))),'[1]Lookup for use classification'!$A$4,IF(OR(ISNUMBER(SEARCH('[1]Lookup for use classification'!$B$5,C2261)),ISNUMBER(SEARCH('[1]Lookup for use classification'!$C$5,C2261)),ISNUMBER(SEARCH('[1]Lookup for use classification'!$D$5,C2261))),'[1]Lookup for use classification'!$A$5,IF(OR(ISNUMBER(SEARCH('[1]Lookup for use classification'!$B$7,C2261)),ISNUMBER(SEARCH('[1]Lookup for use classification'!$C$7,C2261)),ISNUMBER(SEARCH('[1]Lookup for use classification'!$D$7,C2261))),'[1]Lookup for use classification'!$A$7,IF(OR(ISNUMBER(SEARCH('[1]Lookup for use classification'!$B$9,C2261)),ISNUMBER(SEARCH('[1]Lookup for use classification'!$C$9,C2261)),ISNUMBER(SEARCH('[1]Lookup for use classification'!$D$9,C2261)),ISNUMBER(SEARCH('[1]Lookup for use classification'!$E$9,C2261)),ISNUMBER(SEARCH('[1]Lookup for use classification'!$F$9,C2261)),ISNUMBER(SEARCH('[1]Lookup for use classification'!$G$9,C2261)),ISNUMBER(SEARCH('[1]Lookup for use classification'!$H$9,C2261)),ISNUMBER(SEARCH('[1]Lookup for use classification'!$I$9,C2261)),ISNUMBER(SEARCH('[1]Lookup for use classification'!$J$9,C2261)),ISNUMBER(SEARCH('[1]Lookup for use classification'!$K$9,C2261))),'[1]Lookup for use classification'!$A$9,IF(OR(ISNUMBER(SEARCH('[1]Lookup for use classification'!$B$10,C2261)),ISNUMBER(SEARCH('[1]Lookup for use classification'!$C$10,C2261)),ISNUMBER(SEARCH('[1]Lookup for use classification'!$D$10,C2261)),ISNUMBER(SEARCH('[1]Lookup for use classification'!$E$10,C2261)),ISNUMBER(SEARCH('[1]Lookup for use classification'!$F$10,C2261)),ISNUMBER(SEARCH('[1]Lookup for use classification'!$G$10,C2261))),'[1]Lookup for use classification'!$A$10,IF(OR(ISNUMBER(SEARCH('[1]Lookup for use classification'!$B$11,C2261)),ISNUMBER(SEARCH('[1]Lookup for use classification'!$C$11,C2261))),'[1]Lookup for use classification'!$A$11,IF(OR(ISNUMBER(SEARCH('[1]Lookup for use classification'!$B$12,C2261)),ISNUMBER(SEARCH('[1]Lookup for use classification'!$C$12,C2261))),'[1]Lookup for use classification'!$A$12,IF(OR(ISNUMBER(SEARCH('[1]Lookup for use classification'!$B$13,C2261)),ISNUMBER(SEARCH('[1]Lookup for use classification'!$C$13,C2261)),ISNUMBER(SEARCH('[1]Lookup for use classification'!$D$13,C2261)),,ISNUMBER(SEARCH('[1]Lookup for use classification'!$C$13,C2261)),ISNUMBER(SEARCH('[1]Lookup for use classification'!$E$13,C2261))),'[1]Lookup for use classification'!$A$13,IF(OR(ISNUMBER(SEARCH('[1]Lookup for use classification'!$B$14,C2261)),ISNUMBER(SEARCH('[1]Lookup for use classification'!$C$14,C2261))),'[1]Lookup for use classification'!$A$14,"Other"))))))))))))</f>
        <v>Other</v>
      </c>
      <c r="E2261" s="224">
        <v>5300</v>
      </c>
      <c r="F2261" s="224"/>
      <c r="G2261" s="224"/>
      <c r="H2261" s="164">
        <v>4129.1284671532849</v>
      </c>
      <c r="I2261" s="164"/>
      <c r="J2261" s="165">
        <v>42991.386918999997</v>
      </c>
    </row>
    <row r="2262" spans="1:10" hidden="1">
      <c r="A2262" s="187" t="s">
        <v>4480</v>
      </c>
      <c r="B2262" s="167" t="s">
        <v>6425</v>
      </c>
      <c r="C2262" s="244" t="s">
        <v>6400</v>
      </c>
      <c r="D2262" s="6" t="str">
        <f>IF(OR(ISNUMBER(SEARCH('[1]Lookup for use classification'!$B$1,C2262)),ISNUMBER(SEARCH('[1]Lookup for use classification'!$C$1,C2262)),ISNUMBER(SEARCH('[1]Lookup for use classification'!$D$1,C2262)),ISNUMBER(SEARCH('[1]Lookup for use classification'!$E$1,C2262))),'[1]Lookup for use classification'!$A$1,IF(ISNUMBER(SEARCH('[1]Lookup for use classification'!$B$2,C2262)),'[1]Lookup for use classification'!$A$2,IF(ISNUMBER(SEARCH('[1]Lookup for use classification'!$B$3,C2262)),'[1]Lookup for use classification'!$A$3,IF(OR(ISNUMBER(SEARCH('[1]Lookup for use classification'!$B$4,C2262)),ISNUMBER(SEARCH('[1]Lookup for use classification'!$C$4,C2262)),ISNUMBER(SEARCH('[1]Lookup for use classification'!$D$4,C2262)),ISNUMBER(SEARCH('[1]Lookup for use classification'!$E$4,C2262))),'[1]Lookup for use classification'!$A$4,IF(OR(ISNUMBER(SEARCH('[1]Lookup for use classification'!$B$5,C2262)),ISNUMBER(SEARCH('[1]Lookup for use classification'!$C$5,C2262)),ISNUMBER(SEARCH('[1]Lookup for use classification'!$D$5,C2262))),'[1]Lookup for use classification'!$A$5,IF(OR(ISNUMBER(SEARCH('[1]Lookup for use classification'!$B$7,C2262)),ISNUMBER(SEARCH('[1]Lookup for use classification'!$C$7,C2262)),ISNUMBER(SEARCH('[1]Lookup for use classification'!$D$7,C2262))),'[1]Lookup for use classification'!$A$7,IF(OR(ISNUMBER(SEARCH('[1]Lookup for use classification'!$B$9,C2262)),ISNUMBER(SEARCH('[1]Lookup for use classification'!$C$9,C2262)),ISNUMBER(SEARCH('[1]Lookup for use classification'!$D$9,C2262)),ISNUMBER(SEARCH('[1]Lookup for use classification'!$E$9,C2262)),ISNUMBER(SEARCH('[1]Lookup for use classification'!$F$9,C2262)),ISNUMBER(SEARCH('[1]Lookup for use classification'!$G$9,C2262)),ISNUMBER(SEARCH('[1]Lookup for use classification'!$H$9,C2262)),ISNUMBER(SEARCH('[1]Lookup for use classification'!$I$9,C2262)),ISNUMBER(SEARCH('[1]Lookup for use classification'!$J$9,C2262)),ISNUMBER(SEARCH('[1]Lookup for use classification'!$K$9,C2262))),'[1]Lookup for use classification'!$A$9,IF(OR(ISNUMBER(SEARCH('[1]Lookup for use classification'!$B$10,C2262)),ISNUMBER(SEARCH('[1]Lookup for use classification'!$C$10,C2262)),ISNUMBER(SEARCH('[1]Lookup for use classification'!$D$10,C2262)),ISNUMBER(SEARCH('[1]Lookup for use classification'!$E$10,C2262)),ISNUMBER(SEARCH('[1]Lookup for use classification'!$F$10,C2262)),ISNUMBER(SEARCH('[1]Lookup for use classification'!$G$10,C2262))),'[1]Lookup for use classification'!$A$10,IF(OR(ISNUMBER(SEARCH('[1]Lookup for use classification'!$B$11,C2262)),ISNUMBER(SEARCH('[1]Lookup for use classification'!$C$11,C2262))),'[1]Lookup for use classification'!$A$11,IF(OR(ISNUMBER(SEARCH('[1]Lookup for use classification'!$B$12,C2262)),ISNUMBER(SEARCH('[1]Lookup for use classification'!$C$12,C2262))),'[1]Lookup for use classification'!$A$12,IF(OR(ISNUMBER(SEARCH('[1]Lookup for use classification'!$B$13,C2262)),ISNUMBER(SEARCH('[1]Lookup for use classification'!$C$13,C2262)),ISNUMBER(SEARCH('[1]Lookup for use classification'!$D$13,C2262)),,ISNUMBER(SEARCH('[1]Lookup for use classification'!$C$13,C2262)),ISNUMBER(SEARCH('[1]Lookup for use classification'!$E$13,C2262))),'[1]Lookup for use classification'!$A$13,IF(OR(ISNUMBER(SEARCH('[1]Lookup for use classification'!$B$14,C2262)),ISNUMBER(SEARCH('[1]Lookup for use classification'!$C$14,C2262))),'[1]Lookup for use classification'!$A$14,"Other"))))))))))))</f>
        <v>Other</v>
      </c>
      <c r="E2262" s="245">
        <v>5375</v>
      </c>
      <c r="F2262" s="224"/>
      <c r="G2262" s="224"/>
    </row>
    <row r="2263" spans="1:10" hidden="1">
      <c r="A2263" s="187" t="s">
        <v>4480</v>
      </c>
      <c r="B2263" s="167" t="s">
        <v>6425</v>
      </c>
      <c r="C2263" s="244" t="s">
        <v>6392</v>
      </c>
      <c r="D2263" s="6" t="str">
        <f>IF(OR(ISNUMBER(SEARCH('[1]Lookup for use classification'!$B$1,C2263)),ISNUMBER(SEARCH('[1]Lookup for use classification'!$C$1,C2263)),ISNUMBER(SEARCH('[1]Lookup for use classification'!$D$1,C2263)),ISNUMBER(SEARCH('[1]Lookup for use classification'!$E$1,C2263))),'[1]Lookup for use classification'!$A$1,IF(ISNUMBER(SEARCH('[1]Lookup for use classification'!$B$2,C2263)),'[1]Lookup for use classification'!$A$2,IF(ISNUMBER(SEARCH('[1]Lookup for use classification'!$B$3,C2263)),'[1]Lookup for use classification'!$A$3,IF(OR(ISNUMBER(SEARCH('[1]Lookup for use classification'!$B$4,C2263)),ISNUMBER(SEARCH('[1]Lookup for use classification'!$C$4,C2263)),ISNUMBER(SEARCH('[1]Lookup for use classification'!$D$4,C2263)),ISNUMBER(SEARCH('[1]Lookup for use classification'!$E$4,C2263))),'[1]Lookup for use classification'!$A$4,IF(OR(ISNUMBER(SEARCH('[1]Lookup for use classification'!$B$5,C2263)),ISNUMBER(SEARCH('[1]Lookup for use classification'!$C$5,C2263)),ISNUMBER(SEARCH('[1]Lookup for use classification'!$D$5,C2263))),'[1]Lookup for use classification'!$A$5,IF(OR(ISNUMBER(SEARCH('[1]Lookup for use classification'!$B$7,C2263)),ISNUMBER(SEARCH('[1]Lookup for use classification'!$C$7,C2263)),ISNUMBER(SEARCH('[1]Lookup for use classification'!$D$7,C2263))),'[1]Lookup for use classification'!$A$7,IF(OR(ISNUMBER(SEARCH('[1]Lookup for use classification'!$B$9,C2263)),ISNUMBER(SEARCH('[1]Lookup for use classification'!$C$9,C2263)),ISNUMBER(SEARCH('[1]Lookup for use classification'!$D$9,C2263)),ISNUMBER(SEARCH('[1]Lookup for use classification'!$E$9,C2263)),ISNUMBER(SEARCH('[1]Lookup for use classification'!$F$9,C2263)),ISNUMBER(SEARCH('[1]Lookup for use classification'!$G$9,C2263)),ISNUMBER(SEARCH('[1]Lookup for use classification'!$H$9,C2263)),ISNUMBER(SEARCH('[1]Lookup for use classification'!$I$9,C2263)),ISNUMBER(SEARCH('[1]Lookup for use classification'!$J$9,C2263)),ISNUMBER(SEARCH('[1]Lookup for use classification'!$K$9,C2263))),'[1]Lookup for use classification'!$A$9,IF(OR(ISNUMBER(SEARCH('[1]Lookup for use classification'!$B$10,C2263)),ISNUMBER(SEARCH('[1]Lookup for use classification'!$C$10,C2263)),ISNUMBER(SEARCH('[1]Lookup for use classification'!$D$10,C2263)),ISNUMBER(SEARCH('[1]Lookup for use classification'!$E$10,C2263)),ISNUMBER(SEARCH('[1]Lookup for use classification'!$F$10,C2263)),ISNUMBER(SEARCH('[1]Lookup for use classification'!$G$10,C2263))),'[1]Lookup for use classification'!$A$10,IF(OR(ISNUMBER(SEARCH('[1]Lookup for use classification'!$B$11,C2263)),ISNUMBER(SEARCH('[1]Lookup for use classification'!$C$11,C2263))),'[1]Lookup for use classification'!$A$11,IF(OR(ISNUMBER(SEARCH('[1]Lookup for use classification'!$B$12,C2263)),ISNUMBER(SEARCH('[1]Lookup for use classification'!$C$12,C2263))),'[1]Lookup for use classification'!$A$12,IF(OR(ISNUMBER(SEARCH('[1]Lookup for use classification'!$B$13,C2263)),ISNUMBER(SEARCH('[1]Lookup for use classification'!$C$13,C2263)),ISNUMBER(SEARCH('[1]Lookup for use classification'!$D$13,C2263)),,ISNUMBER(SEARCH('[1]Lookup for use classification'!$C$13,C2263)),ISNUMBER(SEARCH('[1]Lookup for use classification'!$E$13,C2263))),'[1]Lookup for use classification'!$A$13,IF(OR(ISNUMBER(SEARCH('[1]Lookup for use classification'!$B$14,C2263)),ISNUMBER(SEARCH('[1]Lookup for use classification'!$C$14,C2263))),'[1]Lookup for use classification'!$A$14,"Other"))))))))))))</f>
        <v>Other</v>
      </c>
      <c r="E2263" s="245">
        <v>5438</v>
      </c>
      <c r="F2263" s="224"/>
      <c r="G2263" s="224"/>
    </row>
    <row r="2264" spans="1:10" hidden="1">
      <c r="A2264" s="187" t="s">
        <v>4480</v>
      </c>
      <c r="B2264" s="167" t="s">
        <v>6425</v>
      </c>
      <c r="C2264" s="244" t="s">
        <v>6284</v>
      </c>
      <c r="D2264" s="6" t="str">
        <f>IF(OR(ISNUMBER(SEARCH('[1]Lookup for use classification'!$B$1,C2264)),ISNUMBER(SEARCH('[1]Lookup for use classification'!$C$1,C2264)),ISNUMBER(SEARCH('[1]Lookup for use classification'!$D$1,C2264)),ISNUMBER(SEARCH('[1]Lookup for use classification'!$E$1,C2264))),'[1]Lookup for use classification'!$A$1,IF(ISNUMBER(SEARCH('[1]Lookup for use classification'!$B$2,C2264)),'[1]Lookup for use classification'!$A$2,IF(ISNUMBER(SEARCH('[1]Lookup for use classification'!$B$3,C2264)),'[1]Lookup for use classification'!$A$3,IF(OR(ISNUMBER(SEARCH('[1]Lookup for use classification'!$B$4,C2264)),ISNUMBER(SEARCH('[1]Lookup for use classification'!$C$4,C2264)),ISNUMBER(SEARCH('[1]Lookup for use classification'!$D$4,C2264)),ISNUMBER(SEARCH('[1]Lookup for use classification'!$E$4,C2264))),'[1]Lookup for use classification'!$A$4,IF(OR(ISNUMBER(SEARCH('[1]Lookup for use classification'!$B$5,C2264)),ISNUMBER(SEARCH('[1]Lookup for use classification'!$C$5,C2264)),ISNUMBER(SEARCH('[1]Lookup for use classification'!$D$5,C2264))),'[1]Lookup for use classification'!$A$5,IF(OR(ISNUMBER(SEARCH('[1]Lookup for use classification'!$B$7,C2264)),ISNUMBER(SEARCH('[1]Lookup for use classification'!$C$7,C2264)),ISNUMBER(SEARCH('[1]Lookup for use classification'!$D$7,C2264))),'[1]Lookup for use classification'!$A$7,IF(OR(ISNUMBER(SEARCH('[1]Lookup for use classification'!$B$9,C2264)),ISNUMBER(SEARCH('[1]Lookup for use classification'!$C$9,C2264)),ISNUMBER(SEARCH('[1]Lookup for use classification'!$D$9,C2264)),ISNUMBER(SEARCH('[1]Lookup for use classification'!$E$9,C2264)),ISNUMBER(SEARCH('[1]Lookup for use classification'!$F$9,C2264)),ISNUMBER(SEARCH('[1]Lookup for use classification'!$G$9,C2264)),ISNUMBER(SEARCH('[1]Lookup for use classification'!$H$9,C2264)),ISNUMBER(SEARCH('[1]Lookup for use classification'!$I$9,C2264)),ISNUMBER(SEARCH('[1]Lookup for use classification'!$J$9,C2264)),ISNUMBER(SEARCH('[1]Lookup for use classification'!$K$9,C2264))),'[1]Lookup for use classification'!$A$9,IF(OR(ISNUMBER(SEARCH('[1]Lookup for use classification'!$B$10,C2264)),ISNUMBER(SEARCH('[1]Lookup for use classification'!$C$10,C2264)),ISNUMBER(SEARCH('[1]Lookup for use classification'!$D$10,C2264)),ISNUMBER(SEARCH('[1]Lookup for use classification'!$E$10,C2264)),ISNUMBER(SEARCH('[1]Lookup for use classification'!$F$10,C2264)),ISNUMBER(SEARCH('[1]Lookup for use classification'!$G$10,C2264))),'[1]Lookup for use classification'!$A$10,IF(OR(ISNUMBER(SEARCH('[1]Lookup for use classification'!$B$11,C2264)),ISNUMBER(SEARCH('[1]Lookup for use classification'!$C$11,C2264))),'[1]Lookup for use classification'!$A$11,IF(OR(ISNUMBER(SEARCH('[1]Lookup for use classification'!$B$12,C2264)),ISNUMBER(SEARCH('[1]Lookup for use classification'!$C$12,C2264))),'[1]Lookup for use classification'!$A$12,IF(OR(ISNUMBER(SEARCH('[1]Lookup for use classification'!$B$13,C2264)),ISNUMBER(SEARCH('[1]Lookup for use classification'!$C$13,C2264)),ISNUMBER(SEARCH('[1]Lookup for use classification'!$D$13,C2264)),,ISNUMBER(SEARCH('[1]Lookup for use classification'!$C$13,C2264)),ISNUMBER(SEARCH('[1]Lookup for use classification'!$E$13,C2264))),'[1]Lookup for use classification'!$A$13,IF(OR(ISNUMBER(SEARCH('[1]Lookup for use classification'!$B$14,C2264)),ISNUMBER(SEARCH('[1]Lookup for use classification'!$C$14,C2264))),'[1]Lookup for use classification'!$A$14,"Other"))))))))))))</f>
        <v>Other</v>
      </c>
      <c r="E2264" s="245">
        <v>5571</v>
      </c>
      <c r="F2264" s="224"/>
      <c r="G2264" s="224"/>
    </row>
    <row r="2265" spans="1:10" hidden="1">
      <c r="A2265" s="187" t="s">
        <v>4480</v>
      </c>
      <c r="B2265" s="167" t="s">
        <v>6425</v>
      </c>
      <c r="C2265" s="244" t="s">
        <v>6270</v>
      </c>
      <c r="D2265" s="6" t="str">
        <f>IF(OR(ISNUMBER(SEARCH('[1]Lookup for use classification'!$B$1,C2265)),ISNUMBER(SEARCH('[1]Lookup for use classification'!$C$1,C2265)),ISNUMBER(SEARCH('[1]Lookup for use classification'!$D$1,C2265)),ISNUMBER(SEARCH('[1]Lookup for use classification'!$E$1,C2265))),'[1]Lookup for use classification'!$A$1,IF(ISNUMBER(SEARCH('[1]Lookup for use classification'!$B$2,C2265)),'[1]Lookup for use classification'!$A$2,IF(ISNUMBER(SEARCH('[1]Lookup for use classification'!$B$3,C2265)),'[1]Lookup for use classification'!$A$3,IF(OR(ISNUMBER(SEARCH('[1]Lookup for use classification'!$B$4,C2265)),ISNUMBER(SEARCH('[1]Lookup for use classification'!$C$4,C2265)),ISNUMBER(SEARCH('[1]Lookup for use classification'!$D$4,C2265)),ISNUMBER(SEARCH('[1]Lookup for use classification'!$E$4,C2265))),'[1]Lookup for use classification'!$A$4,IF(OR(ISNUMBER(SEARCH('[1]Lookup for use classification'!$B$5,C2265)),ISNUMBER(SEARCH('[1]Lookup for use classification'!$C$5,C2265)),ISNUMBER(SEARCH('[1]Lookup for use classification'!$D$5,C2265))),'[1]Lookup for use classification'!$A$5,IF(OR(ISNUMBER(SEARCH('[1]Lookup for use classification'!$B$7,C2265)),ISNUMBER(SEARCH('[1]Lookup for use classification'!$C$7,C2265)),ISNUMBER(SEARCH('[1]Lookup for use classification'!$D$7,C2265))),'[1]Lookup for use classification'!$A$7,IF(OR(ISNUMBER(SEARCH('[1]Lookup for use classification'!$B$9,C2265)),ISNUMBER(SEARCH('[1]Lookup for use classification'!$C$9,C2265)),ISNUMBER(SEARCH('[1]Lookup for use classification'!$D$9,C2265)),ISNUMBER(SEARCH('[1]Lookup for use classification'!$E$9,C2265)),ISNUMBER(SEARCH('[1]Lookup for use classification'!$F$9,C2265)),ISNUMBER(SEARCH('[1]Lookup for use classification'!$G$9,C2265)),ISNUMBER(SEARCH('[1]Lookup for use classification'!$H$9,C2265)),ISNUMBER(SEARCH('[1]Lookup for use classification'!$I$9,C2265)),ISNUMBER(SEARCH('[1]Lookup for use classification'!$J$9,C2265)),ISNUMBER(SEARCH('[1]Lookup for use classification'!$K$9,C2265))),'[1]Lookup for use classification'!$A$9,IF(OR(ISNUMBER(SEARCH('[1]Lookup for use classification'!$B$10,C2265)),ISNUMBER(SEARCH('[1]Lookup for use classification'!$C$10,C2265)),ISNUMBER(SEARCH('[1]Lookup for use classification'!$D$10,C2265)),ISNUMBER(SEARCH('[1]Lookup for use classification'!$E$10,C2265)),ISNUMBER(SEARCH('[1]Lookup for use classification'!$F$10,C2265)),ISNUMBER(SEARCH('[1]Lookup for use classification'!$G$10,C2265))),'[1]Lookup for use classification'!$A$10,IF(OR(ISNUMBER(SEARCH('[1]Lookup for use classification'!$B$11,C2265)),ISNUMBER(SEARCH('[1]Lookup for use classification'!$C$11,C2265))),'[1]Lookup for use classification'!$A$11,IF(OR(ISNUMBER(SEARCH('[1]Lookup for use classification'!$B$12,C2265)),ISNUMBER(SEARCH('[1]Lookup for use classification'!$C$12,C2265))),'[1]Lookup for use classification'!$A$12,IF(OR(ISNUMBER(SEARCH('[1]Lookup for use classification'!$B$13,C2265)),ISNUMBER(SEARCH('[1]Lookup for use classification'!$C$13,C2265)),ISNUMBER(SEARCH('[1]Lookup for use classification'!$D$13,C2265)),,ISNUMBER(SEARCH('[1]Lookup for use classification'!$C$13,C2265)),ISNUMBER(SEARCH('[1]Lookup for use classification'!$E$13,C2265))),'[1]Lookup for use classification'!$A$13,IF(OR(ISNUMBER(SEARCH('[1]Lookup for use classification'!$B$14,C2265)),ISNUMBER(SEARCH('[1]Lookup for use classification'!$C$14,C2265))),'[1]Lookup for use classification'!$A$14,"Other"))))))))))))</f>
        <v>Other</v>
      </c>
      <c r="E2265" s="245">
        <v>5596</v>
      </c>
      <c r="F2265" s="224"/>
      <c r="G2265" s="224"/>
    </row>
    <row r="2266" spans="1:10" hidden="1">
      <c r="A2266" s="187" t="s">
        <v>4480</v>
      </c>
      <c r="B2266" s="167" t="s">
        <v>6425</v>
      </c>
      <c r="C2266" s="244" t="s">
        <v>6353</v>
      </c>
      <c r="D2266" s="6" t="str">
        <f>IF(OR(ISNUMBER(SEARCH('[1]Lookup for use classification'!$B$1,C2266)),ISNUMBER(SEARCH('[1]Lookup for use classification'!$C$1,C2266)),ISNUMBER(SEARCH('[1]Lookup for use classification'!$D$1,C2266)),ISNUMBER(SEARCH('[1]Lookup for use classification'!$E$1,C2266))),'[1]Lookup for use classification'!$A$1,IF(ISNUMBER(SEARCH('[1]Lookup for use classification'!$B$2,C2266)),'[1]Lookup for use classification'!$A$2,IF(ISNUMBER(SEARCH('[1]Lookup for use classification'!$B$3,C2266)),'[1]Lookup for use classification'!$A$3,IF(OR(ISNUMBER(SEARCH('[1]Lookup for use classification'!$B$4,C2266)),ISNUMBER(SEARCH('[1]Lookup for use classification'!$C$4,C2266)),ISNUMBER(SEARCH('[1]Lookup for use classification'!$D$4,C2266)),ISNUMBER(SEARCH('[1]Lookup for use classification'!$E$4,C2266))),'[1]Lookup for use classification'!$A$4,IF(OR(ISNUMBER(SEARCH('[1]Lookup for use classification'!$B$5,C2266)),ISNUMBER(SEARCH('[1]Lookup for use classification'!$C$5,C2266)),ISNUMBER(SEARCH('[1]Lookup for use classification'!$D$5,C2266))),'[1]Lookup for use classification'!$A$5,IF(OR(ISNUMBER(SEARCH('[1]Lookup for use classification'!$B$7,C2266)),ISNUMBER(SEARCH('[1]Lookup for use classification'!$C$7,C2266)),ISNUMBER(SEARCH('[1]Lookup for use classification'!$D$7,C2266))),'[1]Lookup for use classification'!$A$7,IF(OR(ISNUMBER(SEARCH('[1]Lookup for use classification'!$B$9,C2266)),ISNUMBER(SEARCH('[1]Lookup for use classification'!$C$9,C2266)),ISNUMBER(SEARCH('[1]Lookup for use classification'!$D$9,C2266)),ISNUMBER(SEARCH('[1]Lookup for use classification'!$E$9,C2266)),ISNUMBER(SEARCH('[1]Lookup for use classification'!$F$9,C2266)),ISNUMBER(SEARCH('[1]Lookup for use classification'!$G$9,C2266)),ISNUMBER(SEARCH('[1]Lookup for use classification'!$H$9,C2266)),ISNUMBER(SEARCH('[1]Lookup for use classification'!$I$9,C2266)),ISNUMBER(SEARCH('[1]Lookup for use classification'!$J$9,C2266)),ISNUMBER(SEARCH('[1]Lookup for use classification'!$K$9,C2266))),'[1]Lookup for use classification'!$A$9,IF(OR(ISNUMBER(SEARCH('[1]Lookup for use classification'!$B$10,C2266)),ISNUMBER(SEARCH('[1]Lookup for use classification'!$C$10,C2266)),ISNUMBER(SEARCH('[1]Lookup for use classification'!$D$10,C2266)),ISNUMBER(SEARCH('[1]Lookup for use classification'!$E$10,C2266)),ISNUMBER(SEARCH('[1]Lookup for use classification'!$F$10,C2266)),ISNUMBER(SEARCH('[1]Lookup for use classification'!$G$10,C2266))),'[1]Lookup for use classification'!$A$10,IF(OR(ISNUMBER(SEARCH('[1]Lookup for use classification'!$B$11,C2266)),ISNUMBER(SEARCH('[1]Lookup for use classification'!$C$11,C2266))),'[1]Lookup for use classification'!$A$11,IF(OR(ISNUMBER(SEARCH('[1]Lookup for use classification'!$B$12,C2266)),ISNUMBER(SEARCH('[1]Lookup for use classification'!$C$12,C2266))),'[1]Lookup for use classification'!$A$12,IF(OR(ISNUMBER(SEARCH('[1]Lookup for use classification'!$B$13,C2266)),ISNUMBER(SEARCH('[1]Lookup for use classification'!$C$13,C2266)),ISNUMBER(SEARCH('[1]Lookup for use classification'!$D$13,C2266)),,ISNUMBER(SEARCH('[1]Lookup for use classification'!$C$13,C2266)),ISNUMBER(SEARCH('[1]Lookup for use classification'!$E$13,C2266))),'[1]Lookup for use classification'!$A$13,IF(OR(ISNUMBER(SEARCH('[1]Lookup for use classification'!$B$14,C2266)),ISNUMBER(SEARCH('[1]Lookup for use classification'!$C$14,C2266))),'[1]Lookup for use classification'!$A$14,"Other"))))))))))))</f>
        <v>Other</v>
      </c>
      <c r="E2266" s="245">
        <v>5786</v>
      </c>
      <c r="F2266" s="224"/>
      <c r="G2266" s="224"/>
    </row>
    <row r="2267" spans="1:10" hidden="1">
      <c r="A2267" s="187" t="s">
        <v>4480</v>
      </c>
      <c r="B2267" s="167" t="s">
        <v>6425</v>
      </c>
      <c r="C2267" s="248" t="s">
        <v>6345</v>
      </c>
      <c r="D2267" s="6" t="str">
        <f>IF(OR(ISNUMBER(SEARCH('[1]Lookup for use classification'!$B$1,C2267)),ISNUMBER(SEARCH('[1]Lookup for use classification'!$C$1,C2267)),ISNUMBER(SEARCH('[1]Lookup for use classification'!$D$1,C2267)),ISNUMBER(SEARCH('[1]Lookup for use classification'!$E$1,C2267))),'[1]Lookup for use classification'!$A$1,IF(ISNUMBER(SEARCH('[1]Lookup for use classification'!$B$2,C2267)),'[1]Lookup for use classification'!$A$2,IF(ISNUMBER(SEARCH('[1]Lookup for use classification'!$B$3,C2267)),'[1]Lookup for use classification'!$A$3,IF(OR(ISNUMBER(SEARCH('[1]Lookup for use classification'!$B$4,C2267)),ISNUMBER(SEARCH('[1]Lookup for use classification'!$C$4,C2267)),ISNUMBER(SEARCH('[1]Lookup for use classification'!$D$4,C2267)),ISNUMBER(SEARCH('[1]Lookup for use classification'!$E$4,C2267))),'[1]Lookup for use classification'!$A$4,IF(OR(ISNUMBER(SEARCH('[1]Lookup for use classification'!$B$5,C2267)),ISNUMBER(SEARCH('[1]Lookup for use classification'!$C$5,C2267)),ISNUMBER(SEARCH('[1]Lookup for use classification'!$D$5,C2267))),'[1]Lookup for use classification'!$A$5,IF(OR(ISNUMBER(SEARCH('[1]Lookup for use classification'!$B$7,C2267)),ISNUMBER(SEARCH('[1]Lookup for use classification'!$C$7,C2267)),ISNUMBER(SEARCH('[1]Lookup for use classification'!$D$7,C2267))),'[1]Lookup for use classification'!$A$7,IF(OR(ISNUMBER(SEARCH('[1]Lookup for use classification'!$B$9,C2267)),ISNUMBER(SEARCH('[1]Lookup for use classification'!$C$9,C2267)),ISNUMBER(SEARCH('[1]Lookup for use classification'!$D$9,C2267)),ISNUMBER(SEARCH('[1]Lookup for use classification'!$E$9,C2267)),ISNUMBER(SEARCH('[1]Lookup for use classification'!$F$9,C2267)),ISNUMBER(SEARCH('[1]Lookup for use classification'!$G$9,C2267)),ISNUMBER(SEARCH('[1]Lookup for use classification'!$H$9,C2267)),ISNUMBER(SEARCH('[1]Lookup for use classification'!$I$9,C2267)),ISNUMBER(SEARCH('[1]Lookup for use classification'!$J$9,C2267)),ISNUMBER(SEARCH('[1]Lookup for use classification'!$K$9,C2267))),'[1]Lookup for use classification'!$A$9,IF(OR(ISNUMBER(SEARCH('[1]Lookup for use classification'!$B$10,C2267)),ISNUMBER(SEARCH('[1]Lookup for use classification'!$C$10,C2267)),ISNUMBER(SEARCH('[1]Lookup for use classification'!$D$10,C2267)),ISNUMBER(SEARCH('[1]Lookup for use classification'!$E$10,C2267)),ISNUMBER(SEARCH('[1]Lookup for use classification'!$F$10,C2267)),ISNUMBER(SEARCH('[1]Lookup for use classification'!$G$10,C2267))),'[1]Lookup for use classification'!$A$10,IF(OR(ISNUMBER(SEARCH('[1]Lookup for use classification'!$B$11,C2267)),ISNUMBER(SEARCH('[1]Lookup for use classification'!$C$11,C2267))),'[1]Lookup for use classification'!$A$11,IF(OR(ISNUMBER(SEARCH('[1]Lookup for use classification'!$B$12,C2267)),ISNUMBER(SEARCH('[1]Lookup for use classification'!$C$12,C2267))),'[1]Lookup for use classification'!$A$12,IF(OR(ISNUMBER(SEARCH('[1]Lookup for use classification'!$B$13,C2267)),ISNUMBER(SEARCH('[1]Lookup for use classification'!$C$13,C2267)),ISNUMBER(SEARCH('[1]Lookup for use classification'!$D$13,C2267)),,ISNUMBER(SEARCH('[1]Lookup for use classification'!$C$13,C2267)),ISNUMBER(SEARCH('[1]Lookup for use classification'!$E$13,C2267))),'[1]Lookup for use classification'!$A$13,IF(OR(ISNUMBER(SEARCH('[1]Lookup for use classification'!$B$14,C2267)),ISNUMBER(SEARCH('[1]Lookup for use classification'!$C$14,C2267))),'[1]Lookup for use classification'!$A$14,"Other"))))))))))))</f>
        <v>Other</v>
      </c>
      <c r="E2267" s="249">
        <v>5959</v>
      </c>
      <c r="F2267" s="222"/>
      <c r="G2267" s="222"/>
    </row>
    <row r="2268" spans="1:10" hidden="1">
      <c r="A2268" s="187" t="s">
        <v>4480</v>
      </c>
      <c r="B2268" s="167" t="s">
        <v>6425</v>
      </c>
      <c r="C2268" s="244" t="s">
        <v>6377</v>
      </c>
      <c r="D2268" s="6" t="str">
        <f>IF(OR(ISNUMBER(SEARCH('[1]Lookup for use classification'!$B$1,C2268)),ISNUMBER(SEARCH('[1]Lookup for use classification'!$C$1,C2268)),ISNUMBER(SEARCH('[1]Lookup for use classification'!$D$1,C2268)),ISNUMBER(SEARCH('[1]Lookup for use classification'!$E$1,C2268))),'[1]Lookup for use classification'!$A$1,IF(ISNUMBER(SEARCH('[1]Lookup for use classification'!$B$2,C2268)),'[1]Lookup for use classification'!$A$2,IF(ISNUMBER(SEARCH('[1]Lookup for use classification'!$B$3,C2268)),'[1]Lookup for use classification'!$A$3,IF(OR(ISNUMBER(SEARCH('[1]Lookup for use classification'!$B$4,C2268)),ISNUMBER(SEARCH('[1]Lookup for use classification'!$C$4,C2268)),ISNUMBER(SEARCH('[1]Lookup for use classification'!$D$4,C2268)),ISNUMBER(SEARCH('[1]Lookup for use classification'!$E$4,C2268))),'[1]Lookup for use classification'!$A$4,IF(OR(ISNUMBER(SEARCH('[1]Lookup for use classification'!$B$5,C2268)),ISNUMBER(SEARCH('[1]Lookup for use classification'!$C$5,C2268)),ISNUMBER(SEARCH('[1]Lookup for use classification'!$D$5,C2268))),'[1]Lookup for use classification'!$A$5,IF(OR(ISNUMBER(SEARCH('[1]Lookup for use classification'!$B$7,C2268)),ISNUMBER(SEARCH('[1]Lookup for use classification'!$C$7,C2268)),ISNUMBER(SEARCH('[1]Lookup for use classification'!$D$7,C2268))),'[1]Lookup for use classification'!$A$7,IF(OR(ISNUMBER(SEARCH('[1]Lookup for use classification'!$B$9,C2268)),ISNUMBER(SEARCH('[1]Lookup for use classification'!$C$9,C2268)),ISNUMBER(SEARCH('[1]Lookup for use classification'!$D$9,C2268)),ISNUMBER(SEARCH('[1]Lookup for use classification'!$E$9,C2268)),ISNUMBER(SEARCH('[1]Lookup for use classification'!$F$9,C2268)),ISNUMBER(SEARCH('[1]Lookup for use classification'!$G$9,C2268)),ISNUMBER(SEARCH('[1]Lookup for use classification'!$H$9,C2268)),ISNUMBER(SEARCH('[1]Lookup for use classification'!$I$9,C2268)),ISNUMBER(SEARCH('[1]Lookup for use classification'!$J$9,C2268)),ISNUMBER(SEARCH('[1]Lookup for use classification'!$K$9,C2268))),'[1]Lookup for use classification'!$A$9,IF(OR(ISNUMBER(SEARCH('[1]Lookup for use classification'!$B$10,C2268)),ISNUMBER(SEARCH('[1]Lookup for use classification'!$C$10,C2268)),ISNUMBER(SEARCH('[1]Lookup for use classification'!$D$10,C2268)),ISNUMBER(SEARCH('[1]Lookup for use classification'!$E$10,C2268)),ISNUMBER(SEARCH('[1]Lookup for use classification'!$F$10,C2268)),ISNUMBER(SEARCH('[1]Lookup for use classification'!$G$10,C2268))),'[1]Lookup for use classification'!$A$10,IF(OR(ISNUMBER(SEARCH('[1]Lookup for use classification'!$B$11,C2268)),ISNUMBER(SEARCH('[1]Lookup for use classification'!$C$11,C2268))),'[1]Lookup for use classification'!$A$11,IF(OR(ISNUMBER(SEARCH('[1]Lookup for use classification'!$B$12,C2268)),ISNUMBER(SEARCH('[1]Lookup for use classification'!$C$12,C2268))),'[1]Lookup for use classification'!$A$12,IF(OR(ISNUMBER(SEARCH('[1]Lookup for use classification'!$B$13,C2268)),ISNUMBER(SEARCH('[1]Lookup for use classification'!$C$13,C2268)),ISNUMBER(SEARCH('[1]Lookup for use classification'!$D$13,C2268)),,ISNUMBER(SEARCH('[1]Lookup for use classification'!$C$13,C2268)),ISNUMBER(SEARCH('[1]Lookup for use classification'!$E$13,C2268))),'[1]Lookup for use classification'!$A$13,IF(OR(ISNUMBER(SEARCH('[1]Lookup for use classification'!$B$14,C2268)),ISNUMBER(SEARCH('[1]Lookup for use classification'!$C$14,C2268))),'[1]Lookup for use classification'!$A$14,"Other"))))))))))))</f>
        <v>Other</v>
      </c>
      <c r="E2268" s="245">
        <v>6000</v>
      </c>
      <c r="F2268" s="224"/>
      <c r="G2268" s="224"/>
    </row>
    <row r="2269" spans="1:10" hidden="1">
      <c r="A2269" s="187" t="s">
        <v>4480</v>
      </c>
      <c r="B2269" s="167" t="s">
        <v>6425</v>
      </c>
      <c r="C2269" s="244" t="s">
        <v>6285</v>
      </c>
      <c r="D2269" s="6" t="str">
        <f>IF(OR(ISNUMBER(SEARCH('[1]Lookup for use classification'!$B$1,C2269)),ISNUMBER(SEARCH('[1]Lookup for use classification'!$C$1,C2269)),ISNUMBER(SEARCH('[1]Lookup for use classification'!$D$1,C2269)),ISNUMBER(SEARCH('[1]Lookup for use classification'!$E$1,C2269))),'[1]Lookup for use classification'!$A$1,IF(ISNUMBER(SEARCH('[1]Lookup for use classification'!$B$2,C2269)),'[1]Lookup for use classification'!$A$2,IF(ISNUMBER(SEARCH('[1]Lookup for use classification'!$B$3,C2269)),'[1]Lookup for use classification'!$A$3,IF(OR(ISNUMBER(SEARCH('[1]Lookup for use classification'!$B$4,C2269)),ISNUMBER(SEARCH('[1]Lookup for use classification'!$C$4,C2269)),ISNUMBER(SEARCH('[1]Lookup for use classification'!$D$4,C2269)),ISNUMBER(SEARCH('[1]Lookup for use classification'!$E$4,C2269))),'[1]Lookup for use classification'!$A$4,IF(OR(ISNUMBER(SEARCH('[1]Lookup for use classification'!$B$5,C2269)),ISNUMBER(SEARCH('[1]Lookup for use classification'!$C$5,C2269)),ISNUMBER(SEARCH('[1]Lookup for use classification'!$D$5,C2269))),'[1]Lookup for use classification'!$A$5,IF(OR(ISNUMBER(SEARCH('[1]Lookup for use classification'!$B$7,C2269)),ISNUMBER(SEARCH('[1]Lookup for use classification'!$C$7,C2269)),ISNUMBER(SEARCH('[1]Lookup for use classification'!$D$7,C2269))),'[1]Lookup for use classification'!$A$7,IF(OR(ISNUMBER(SEARCH('[1]Lookup for use classification'!$B$9,C2269)),ISNUMBER(SEARCH('[1]Lookup for use classification'!$C$9,C2269)),ISNUMBER(SEARCH('[1]Lookup for use classification'!$D$9,C2269)),ISNUMBER(SEARCH('[1]Lookup for use classification'!$E$9,C2269)),ISNUMBER(SEARCH('[1]Lookup for use classification'!$F$9,C2269)),ISNUMBER(SEARCH('[1]Lookup for use classification'!$G$9,C2269)),ISNUMBER(SEARCH('[1]Lookup for use classification'!$H$9,C2269)),ISNUMBER(SEARCH('[1]Lookup for use classification'!$I$9,C2269)),ISNUMBER(SEARCH('[1]Lookup for use classification'!$J$9,C2269)),ISNUMBER(SEARCH('[1]Lookup for use classification'!$K$9,C2269))),'[1]Lookup for use classification'!$A$9,IF(OR(ISNUMBER(SEARCH('[1]Lookup for use classification'!$B$10,C2269)),ISNUMBER(SEARCH('[1]Lookup for use classification'!$C$10,C2269)),ISNUMBER(SEARCH('[1]Lookup for use classification'!$D$10,C2269)),ISNUMBER(SEARCH('[1]Lookup for use classification'!$E$10,C2269)),ISNUMBER(SEARCH('[1]Lookup for use classification'!$F$10,C2269)),ISNUMBER(SEARCH('[1]Lookup for use classification'!$G$10,C2269))),'[1]Lookup for use classification'!$A$10,IF(OR(ISNUMBER(SEARCH('[1]Lookup for use classification'!$B$11,C2269)),ISNUMBER(SEARCH('[1]Lookup for use classification'!$C$11,C2269))),'[1]Lookup for use classification'!$A$11,IF(OR(ISNUMBER(SEARCH('[1]Lookup for use classification'!$B$12,C2269)),ISNUMBER(SEARCH('[1]Lookup for use classification'!$C$12,C2269))),'[1]Lookup for use classification'!$A$12,IF(OR(ISNUMBER(SEARCH('[1]Lookup for use classification'!$B$13,C2269)),ISNUMBER(SEARCH('[1]Lookup for use classification'!$C$13,C2269)),ISNUMBER(SEARCH('[1]Lookup for use classification'!$D$13,C2269)),,ISNUMBER(SEARCH('[1]Lookup for use classification'!$C$13,C2269)),ISNUMBER(SEARCH('[1]Lookup for use classification'!$E$13,C2269))),'[1]Lookup for use classification'!$A$13,IF(OR(ISNUMBER(SEARCH('[1]Lookup for use classification'!$B$14,C2269)),ISNUMBER(SEARCH('[1]Lookup for use classification'!$C$14,C2269))),'[1]Lookup for use classification'!$A$14,"Other"))))))))))))</f>
        <v>Other</v>
      </c>
      <c r="E2269" s="245">
        <v>6228</v>
      </c>
      <c r="F2269" s="224"/>
      <c r="G2269" s="224"/>
    </row>
    <row r="2270" spans="1:10" hidden="1">
      <c r="A2270" s="188" t="s">
        <v>2362</v>
      </c>
      <c r="B2270" s="8" t="str">
        <f>IF(ISNA(VLOOKUP(CONCATENATE(A2270,C2270),ARIS!$A$1:$A$959,1,FALSE)),"","ARIS")</f>
        <v>ARIS</v>
      </c>
      <c r="C2270" s="223" t="s">
        <v>2769</v>
      </c>
      <c r="D2270" s="6" t="str">
        <f>IF(OR(ISNUMBER(SEARCH('[1]Lookup for use classification'!$B$1,C2270)),ISNUMBER(SEARCH('[1]Lookup for use classification'!$C$1,C2270)),ISNUMBER(SEARCH('[1]Lookup for use classification'!$D$1,C2270)),ISNUMBER(SEARCH('[1]Lookup for use classification'!$E$1,C2270))),'[1]Lookup for use classification'!$A$1,IF(ISNUMBER(SEARCH('[1]Lookup for use classification'!$B$2,C2270)),'[1]Lookup for use classification'!$A$2,IF(ISNUMBER(SEARCH('[1]Lookup for use classification'!$B$3,C2270)),'[1]Lookup for use classification'!$A$3,IF(OR(ISNUMBER(SEARCH('[1]Lookup for use classification'!$B$4,C2270)),ISNUMBER(SEARCH('[1]Lookup for use classification'!$C$4,C2270)),ISNUMBER(SEARCH('[1]Lookup for use classification'!$D$4,C2270)),ISNUMBER(SEARCH('[1]Lookup for use classification'!$E$4,C2270))),'[1]Lookup for use classification'!$A$4,IF(OR(ISNUMBER(SEARCH('[1]Lookup for use classification'!$B$5,C2270)),ISNUMBER(SEARCH('[1]Lookup for use classification'!$C$5,C2270)),ISNUMBER(SEARCH('[1]Lookup for use classification'!$D$5,C2270))),'[1]Lookup for use classification'!$A$5,IF(OR(ISNUMBER(SEARCH('[1]Lookup for use classification'!$B$7,C2270)),ISNUMBER(SEARCH('[1]Lookup for use classification'!$C$7,C2270)),ISNUMBER(SEARCH('[1]Lookup for use classification'!$D$7,C2270))),'[1]Lookup for use classification'!$A$7,IF(OR(ISNUMBER(SEARCH('[1]Lookup for use classification'!$B$9,C2270)),ISNUMBER(SEARCH('[1]Lookup for use classification'!$C$9,C2270)),ISNUMBER(SEARCH('[1]Lookup for use classification'!$D$9,C2270)),ISNUMBER(SEARCH('[1]Lookup for use classification'!$E$9,C2270)),ISNUMBER(SEARCH('[1]Lookup for use classification'!$F$9,C2270)),ISNUMBER(SEARCH('[1]Lookup for use classification'!$G$9,C2270)),ISNUMBER(SEARCH('[1]Lookup for use classification'!$H$9,C2270)),ISNUMBER(SEARCH('[1]Lookup for use classification'!$I$9,C2270)),ISNUMBER(SEARCH('[1]Lookup for use classification'!$J$9,C2270)),ISNUMBER(SEARCH('[1]Lookup for use classification'!$K$9,C2270))),'[1]Lookup for use classification'!$A$9,IF(OR(ISNUMBER(SEARCH('[1]Lookup for use classification'!$B$10,C2270)),ISNUMBER(SEARCH('[1]Lookup for use classification'!$C$10,C2270)),ISNUMBER(SEARCH('[1]Lookup for use classification'!$D$10,C2270)),ISNUMBER(SEARCH('[1]Lookup for use classification'!$E$10,C2270)),ISNUMBER(SEARCH('[1]Lookup for use classification'!$F$10,C2270)),ISNUMBER(SEARCH('[1]Lookup for use classification'!$G$10,C2270))),'[1]Lookup for use classification'!$A$10,IF(OR(ISNUMBER(SEARCH('[1]Lookup for use classification'!$B$11,C2270)),ISNUMBER(SEARCH('[1]Lookup for use classification'!$C$11,C2270))),'[1]Lookup for use classification'!$A$11,IF(OR(ISNUMBER(SEARCH('[1]Lookup for use classification'!$B$12,C2270)),ISNUMBER(SEARCH('[1]Lookup for use classification'!$C$12,C2270))),'[1]Lookup for use classification'!$A$12,IF(OR(ISNUMBER(SEARCH('[1]Lookup for use classification'!$B$13,C2270)),ISNUMBER(SEARCH('[1]Lookup for use classification'!$C$13,C2270)),ISNUMBER(SEARCH('[1]Lookup for use classification'!$D$13,C2270)),,ISNUMBER(SEARCH('[1]Lookup for use classification'!$C$13,C2270)),ISNUMBER(SEARCH('[1]Lookup for use classification'!$E$13,C2270))),'[1]Lookup for use classification'!$A$13,IF(OR(ISNUMBER(SEARCH('[1]Lookup for use classification'!$B$14,C2270)),ISNUMBER(SEARCH('[1]Lookup for use classification'!$C$14,C2270))),'[1]Lookup for use classification'!$A$14,"Other"))))))))))))</f>
        <v>Other</v>
      </c>
      <c r="E2270" s="224">
        <v>6800</v>
      </c>
      <c r="F2270" s="224"/>
      <c r="G2270" s="224"/>
      <c r="H2270" s="164"/>
      <c r="I2270" s="164"/>
    </row>
    <row r="2271" spans="1:10" hidden="1">
      <c r="A2271" s="187" t="s">
        <v>4480</v>
      </c>
      <c r="B2271" s="167" t="s">
        <v>6425</v>
      </c>
      <c r="C2271" s="244" t="s">
        <v>6350</v>
      </c>
      <c r="D2271" s="6" t="str">
        <f>IF(OR(ISNUMBER(SEARCH('[1]Lookup for use classification'!$B$1,C2271)),ISNUMBER(SEARCH('[1]Lookup for use classification'!$C$1,C2271)),ISNUMBER(SEARCH('[1]Lookup for use classification'!$D$1,C2271)),ISNUMBER(SEARCH('[1]Lookup for use classification'!$E$1,C2271))),'[1]Lookup for use classification'!$A$1,IF(ISNUMBER(SEARCH('[1]Lookup for use classification'!$B$2,C2271)),'[1]Lookup for use classification'!$A$2,IF(ISNUMBER(SEARCH('[1]Lookup for use classification'!$B$3,C2271)),'[1]Lookup for use classification'!$A$3,IF(OR(ISNUMBER(SEARCH('[1]Lookup for use classification'!$B$4,C2271)),ISNUMBER(SEARCH('[1]Lookup for use classification'!$C$4,C2271)),ISNUMBER(SEARCH('[1]Lookup for use classification'!$D$4,C2271)),ISNUMBER(SEARCH('[1]Lookup for use classification'!$E$4,C2271))),'[1]Lookup for use classification'!$A$4,IF(OR(ISNUMBER(SEARCH('[1]Lookup for use classification'!$B$5,C2271)),ISNUMBER(SEARCH('[1]Lookup for use classification'!$C$5,C2271)),ISNUMBER(SEARCH('[1]Lookup for use classification'!$D$5,C2271))),'[1]Lookup for use classification'!$A$5,IF(OR(ISNUMBER(SEARCH('[1]Lookup for use classification'!$B$7,C2271)),ISNUMBER(SEARCH('[1]Lookup for use classification'!$C$7,C2271)),ISNUMBER(SEARCH('[1]Lookup for use classification'!$D$7,C2271))),'[1]Lookup for use classification'!$A$7,IF(OR(ISNUMBER(SEARCH('[1]Lookup for use classification'!$B$9,C2271)),ISNUMBER(SEARCH('[1]Lookup for use classification'!$C$9,C2271)),ISNUMBER(SEARCH('[1]Lookup for use classification'!$D$9,C2271)),ISNUMBER(SEARCH('[1]Lookup for use classification'!$E$9,C2271)),ISNUMBER(SEARCH('[1]Lookup for use classification'!$F$9,C2271)),ISNUMBER(SEARCH('[1]Lookup for use classification'!$G$9,C2271)),ISNUMBER(SEARCH('[1]Lookup for use classification'!$H$9,C2271)),ISNUMBER(SEARCH('[1]Lookup for use classification'!$I$9,C2271)),ISNUMBER(SEARCH('[1]Lookup for use classification'!$J$9,C2271)),ISNUMBER(SEARCH('[1]Lookup for use classification'!$K$9,C2271))),'[1]Lookup for use classification'!$A$9,IF(OR(ISNUMBER(SEARCH('[1]Lookup for use classification'!$B$10,C2271)),ISNUMBER(SEARCH('[1]Lookup for use classification'!$C$10,C2271)),ISNUMBER(SEARCH('[1]Lookup for use classification'!$D$10,C2271)),ISNUMBER(SEARCH('[1]Lookup for use classification'!$E$10,C2271)),ISNUMBER(SEARCH('[1]Lookup for use classification'!$F$10,C2271)),ISNUMBER(SEARCH('[1]Lookup for use classification'!$G$10,C2271))),'[1]Lookup for use classification'!$A$10,IF(OR(ISNUMBER(SEARCH('[1]Lookup for use classification'!$B$11,C2271)),ISNUMBER(SEARCH('[1]Lookup for use classification'!$C$11,C2271))),'[1]Lookup for use classification'!$A$11,IF(OR(ISNUMBER(SEARCH('[1]Lookup for use classification'!$B$12,C2271)),ISNUMBER(SEARCH('[1]Lookup for use classification'!$C$12,C2271))),'[1]Lookup for use classification'!$A$12,IF(OR(ISNUMBER(SEARCH('[1]Lookup for use classification'!$B$13,C2271)),ISNUMBER(SEARCH('[1]Lookup for use classification'!$C$13,C2271)),ISNUMBER(SEARCH('[1]Lookup for use classification'!$D$13,C2271)),,ISNUMBER(SEARCH('[1]Lookup for use classification'!$C$13,C2271)),ISNUMBER(SEARCH('[1]Lookup for use classification'!$E$13,C2271))),'[1]Lookup for use classification'!$A$13,IF(OR(ISNUMBER(SEARCH('[1]Lookup for use classification'!$B$14,C2271)),ISNUMBER(SEARCH('[1]Lookup for use classification'!$C$14,C2271))),'[1]Lookup for use classification'!$A$14,"Other"))))))))))))</f>
        <v>Other</v>
      </c>
      <c r="E2271" s="245">
        <v>6872</v>
      </c>
      <c r="F2271" s="224"/>
      <c r="G2271" s="224"/>
    </row>
    <row r="2272" spans="1:10" hidden="1">
      <c r="A2272" s="187" t="s">
        <v>4480</v>
      </c>
      <c r="B2272" s="167" t="s">
        <v>6425</v>
      </c>
      <c r="C2272" s="244" t="s">
        <v>6423</v>
      </c>
      <c r="D2272" s="6" t="str">
        <f>IF(OR(ISNUMBER(SEARCH('[1]Lookup for use classification'!$B$1,C2272)),ISNUMBER(SEARCH('[1]Lookup for use classification'!$C$1,C2272)),ISNUMBER(SEARCH('[1]Lookup for use classification'!$D$1,C2272)),ISNUMBER(SEARCH('[1]Lookup for use classification'!$E$1,C2272))),'[1]Lookup for use classification'!$A$1,IF(ISNUMBER(SEARCH('[1]Lookup for use classification'!$B$2,C2272)),'[1]Lookup for use classification'!$A$2,IF(ISNUMBER(SEARCH('[1]Lookup for use classification'!$B$3,C2272)),'[1]Lookup for use classification'!$A$3,IF(OR(ISNUMBER(SEARCH('[1]Lookup for use classification'!$B$4,C2272)),ISNUMBER(SEARCH('[1]Lookup for use classification'!$C$4,C2272)),ISNUMBER(SEARCH('[1]Lookup for use classification'!$D$4,C2272)),ISNUMBER(SEARCH('[1]Lookup for use classification'!$E$4,C2272))),'[1]Lookup for use classification'!$A$4,IF(OR(ISNUMBER(SEARCH('[1]Lookup for use classification'!$B$5,C2272)),ISNUMBER(SEARCH('[1]Lookup for use classification'!$C$5,C2272)),ISNUMBER(SEARCH('[1]Lookup for use classification'!$D$5,C2272))),'[1]Lookup for use classification'!$A$5,IF(OR(ISNUMBER(SEARCH('[1]Lookup for use classification'!$B$7,C2272)),ISNUMBER(SEARCH('[1]Lookup for use classification'!$C$7,C2272)),ISNUMBER(SEARCH('[1]Lookup for use classification'!$D$7,C2272))),'[1]Lookup for use classification'!$A$7,IF(OR(ISNUMBER(SEARCH('[1]Lookup for use classification'!$B$9,C2272)),ISNUMBER(SEARCH('[1]Lookup for use classification'!$C$9,C2272)),ISNUMBER(SEARCH('[1]Lookup for use classification'!$D$9,C2272)),ISNUMBER(SEARCH('[1]Lookup for use classification'!$E$9,C2272)),ISNUMBER(SEARCH('[1]Lookup for use classification'!$F$9,C2272)),ISNUMBER(SEARCH('[1]Lookup for use classification'!$G$9,C2272)),ISNUMBER(SEARCH('[1]Lookup for use classification'!$H$9,C2272)),ISNUMBER(SEARCH('[1]Lookup for use classification'!$I$9,C2272)),ISNUMBER(SEARCH('[1]Lookup for use classification'!$J$9,C2272)),ISNUMBER(SEARCH('[1]Lookup for use classification'!$K$9,C2272))),'[1]Lookup for use classification'!$A$9,IF(OR(ISNUMBER(SEARCH('[1]Lookup for use classification'!$B$10,C2272)),ISNUMBER(SEARCH('[1]Lookup for use classification'!$C$10,C2272)),ISNUMBER(SEARCH('[1]Lookup for use classification'!$D$10,C2272)),ISNUMBER(SEARCH('[1]Lookup for use classification'!$E$10,C2272)),ISNUMBER(SEARCH('[1]Lookup for use classification'!$F$10,C2272)),ISNUMBER(SEARCH('[1]Lookup for use classification'!$G$10,C2272))),'[1]Lookup for use classification'!$A$10,IF(OR(ISNUMBER(SEARCH('[1]Lookup for use classification'!$B$11,C2272)),ISNUMBER(SEARCH('[1]Lookup for use classification'!$C$11,C2272))),'[1]Lookup for use classification'!$A$11,IF(OR(ISNUMBER(SEARCH('[1]Lookup for use classification'!$B$12,C2272)),ISNUMBER(SEARCH('[1]Lookup for use classification'!$C$12,C2272))),'[1]Lookup for use classification'!$A$12,IF(OR(ISNUMBER(SEARCH('[1]Lookup for use classification'!$B$13,C2272)),ISNUMBER(SEARCH('[1]Lookup for use classification'!$C$13,C2272)),ISNUMBER(SEARCH('[1]Lookup for use classification'!$D$13,C2272)),,ISNUMBER(SEARCH('[1]Lookup for use classification'!$C$13,C2272)),ISNUMBER(SEARCH('[1]Lookup for use classification'!$E$13,C2272))),'[1]Lookup for use classification'!$A$13,IF(OR(ISNUMBER(SEARCH('[1]Lookup for use classification'!$B$14,C2272)),ISNUMBER(SEARCH('[1]Lookup for use classification'!$C$14,C2272))),'[1]Lookup for use classification'!$A$14,"Other"))))))))))))</f>
        <v>Other</v>
      </c>
      <c r="E2272" s="245">
        <v>6990</v>
      </c>
      <c r="F2272" s="224"/>
      <c r="G2272" s="224"/>
    </row>
    <row r="2273" spans="1:10" hidden="1">
      <c r="A2273" s="187" t="s">
        <v>4480</v>
      </c>
      <c r="B2273" s="167" t="s">
        <v>6425</v>
      </c>
      <c r="C2273" s="244" t="s">
        <v>6366</v>
      </c>
      <c r="D2273" s="6" t="str">
        <f>IF(OR(ISNUMBER(SEARCH('[1]Lookup for use classification'!$B$1,C2273)),ISNUMBER(SEARCH('[1]Lookup for use classification'!$C$1,C2273)),ISNUMBER(SEARCH('[1]Lookup for use classification'!$D$1,C2273)),ISNUMBER(SEARCH('[1]Lookup for use classification'!$E$1,C2273))),'[1]Lookup for use classification'!$A$1,IF(ISNUMBER(SEARCH('[1]Lookup for use classification'!$B$2,C2273)),'[1]Lookup for use classification'!$A$2,IF(ISNUMBER(SEARCH('[1]Lookup for use classification'!$B$3,C2273)),'[1]Lookup for use classification'!$A$3,IF(OR(ISNUMBER(SEARCH('[1]Lookup for use classification'!$B$4,C2273)),ISNUMBER(SEARCH('[1]Lookup for use classification'!$C$4,C2273)),ISNUMBER(SEARCH('[1]Lookup for use classification'!$D$4,C2273)),ISNUMBER(SEARCH('[1]Lookup for use classification'!$E$4,C2273))),'[1]Lookup for use classification'!$A$4,IF(OR(ISNUMBER(SEARCH('[1]Lookup for use classification'!$B$5,C2273)),ISNUMBER(SEARCH('[1]Lookup for use classification'!$C$5,C2273)),ISNUMBER(SEARCH('[1]Lookup for use classification'!$D$5,C2273))),'[1]Lookup for use classification'!$A$5,IF(OR(ISNUMBER(SEARCH('[1]Lookup for use classification'!$B$7,C2273)),ISNUMBER(SEARCH('[1]Lookup for use classification'!$C$7,C2273)),ISNUMBER(SEARCH('[1]Lookup for use classification'!$D$7,C2273))),'[1]Lookup for use classification'!$A$7,IF(OR(ISNUMBER(SEARCH('[1]Lookup for use classification'!$B$9,C2273)),ISNUMBER(SEARCH('[1]Lookup for use classification'!$C$9,C2273)),ISNUMBER(SEARCH('[1]Lookup for use classification'!$D$9,C2273)),ISNUMBER(SEARCH('[1]Lookup for use classification'!$E$9,C2273)),ISNUMBER(SEARCH('[1]Lookup for use classification'!$F$9,C2273)),ISNUMBER(SEARCH('[1]Lookup for use classification'!$G$9,C2273)),ISNUMBER(SEARCH('[1]Lookup for use classification'!$H$9,C2273)),ISNUMBER(SEARCH('[1]Lookup for use classification'!$I$9,C2273)),ISNUMBER(SEARCH('[1]Lookup for use classification'!$J$9,C2273)),ISNUMBER(SEARCH('[1]Lookup for use classification'!$K$9,C2273))),'[1]Lookup for use classification'!$A$9,IF(OR(ISNUMBER(SEARCH('[1]Lookup for use classification'!$B$10,C2273)),ISNUMBER(SEARCH('[1]Lookup for use classification'!$C$10,C2273)),ISNUMBER(SEARCH('[1]Lookup for use classification'!$D$10,C2273)),ISNUMBER(SEARCH('[1]Lookup for use classification'!$E$10,C2273)),ISNUMBER(SEARCH('[1]Lookup for use classification'!$F$10,C2273)),ISNUMBER(SEARCH('[1]Lookup for use classification'!$G$10,C2273))),'[1]Lookup for use classification'!$A$10,IF(OR(ISNUMBER(SEARCH('[1]Lookup for use classification'!$B$11,C2273)),ISNUMBER(SEARCH('[1]Lookup for use classification'!$C$11,C2273))),'[1]Lookup for use classification'!$A$11,IF(OR(ISNUMBER(SEARCH('[1]Lookup for use classification'!$B$12,C2273)),ISNUMBER(SEARCH('[1]Lookup for use classification'!$C$12,C2273))),'[1]Lookup for use classification'!$A$12,IF(OR(ISNUMBER(SEARCH('[1]Lookup for use classification'!$B$13,C2273)),ISNUMBER(SEARCH('[1]Lookup for use classification'!$C$13,C2273)),ISNUMBER(SEARCH('[1]Lookup for use classification'!$D$13,C2273)),,ISNUMBER(SEARCH('[1]Lookup for use classification'!$C$13,C2273)),ISNUMBER(SEARCH('[1]Lookup for use classification'!$E$13,C2273))),'[1]Lookup for use classification'!$A$13,IF(OR(ISNUMBER(SEARCH('[1]Lookup for use classification'!$B$14,C2273)),ISNUMBER(SEARCH('[1]Lookup for use classification'!$C$14,C2273))),'[1]Lookup for use classification'!$A$14,"Other"))))))))))))</f>
        <v>Other</v>
      </c>
      <c r="E2273" s="245">
        <v>7000</v>
      </c>
      <c r="F2273" s="224"/>
      <c r="G2273" s="224"/>
    </row>
    <row r="2274" spans="1:10" hidden="1">
      <c r="A2274" s="187" t="s">
        <v>4480</v>
      </c>
      <c r="B2274" s="167" t="s">
        <v>6425</v>
      </c>
      <c r="C2274" s="244" t="s">
        <v>6382</v>
      </c>
      <c r="D2274" s="6" t="str">
        <f>IF(OR(ISNUMBER(SEARCH('[1]Lookup for use classification'!$B$1,C2274)),ISNUMBER(SEARCH('[1]Lookup for use classification'!$C$1,C2274)),ISNUMBER(SEARCH('[1]Lookup for use classification'!$D$1,C2274)),ISNUMBER(SEARCH('[1]Lookup for use classification'!$E$1,C2274))),'[1]Lookup for use classification'!$A$1,IF(ISNUMBER(SEARCH('[1]Lookup for use classification'!$B$2,C2274)),'[1]Lookup for use classification'!$A$2,IF(ISNUMBER(SEARCH('[1]Lookup for use classification'!$B$3,C2274)),'[1]Lookup for use classification'!$A$3,IF(OR(ISNUMBER(SEARCH('[1]Lookup for use classification'!$B$4,C2274)),ISNUMBER(SEARCH('[1]Lookup for use classification'!$C$4,C2274)),ISNUMBER(SEARCH('[1]Lookup for use classification'!$D$4,C2274)),ISNUMBER(SEARCH('[1]Lookup for use classification'!$E$4,C2274))),'[1]Lookup for use classification'!$A$4,IF(OR(ISNUMBER(SEARCH('[1]Lookup for use classification'!$B$5,C2274)),ISNUMBER(SEARCH('[1]Lookup for use classification'!$C$5,C2274)),ISNUMBER(SEARCH('[1]Lookup for use classification'!$D$5,C2274))),'[1]Lookup for use classification'!$A$5,IF(OR(ISNUMBER(SEARCH('[1]Lookup for use classification'!$B$7,C2274)),ISNUMBER(SEARCH('[1]Lookup for use classification'!$C$7,C2274)),ISNUMBER(SEARCH('[1]Lookup for use classification'!$D$7,C2274))),'[1]Lookup for use classification'!$A$7,IF(OR(ISNUMBER(SEARCH('[1]Lookup for use classification'!$B$9,C2274)),ISNUMBER(SEARCH('[1]Lookup for use classification'!$C$9,C2274)),ISNUMBER(SEARCH('[1]Lookup for use classification'!$D$9,C2274)),ISNUMBER(SEARCH('[1]Lookup for use classification'!$E$9,C2274)),ISNUMBER(SEARCH('[1]Lookup for use classification'!$F$9,C2274)),ISNUMBER(SEARCH('[1]Lookup for use classification'!$G$9,C2274)),ISNUMBER(SEARCH('[1]Lookup for use classification'!$H$9,C2274)),ISNUMBER(SEARCH('[1]Lookup for use classification'!$I$9,C2274)),ISNUMBER(SEARCH('[1]Lookup for use classification'!$J$9,C2274)),ISNUMBER(SEARCH('[1]Lookup for use classification'!$K$9,C2274))),'[1]Lookup for use classification'!$A$9,IF(OR(ISNUMBER(SEARCH('[1]Lookup for use classification'!$B$10,C2274)),ISNUMBER(SEARCH('[1]Lookup for use classification'!$C$10,C2274)),ISNUMBER(SEARCH('[1]Lookup for use classification'!$D$10,C2274)),ISNUMBER(SEARCH('[1]Lookup for use classification'!$E$10,C2274)),ISNUMBER(SEARCH('[1]Lookup for use classification'!$F$10,C2274)),ISNUMBER(SEARCH('[1]Lookup for use classification'!$G$10,C2274))),'[1]Lookup for use classification'!$A$10,IF(OR(ISNUMBER(SEARCH('[1]Lookup for use classification'!$B$11,C2274)),ISNUMBER(SEARCH('[1]Lookup for use classification'!$C$11,C2274))),'[1]Lookup for use classification'!$A$11,IF(OR(ISNUMBER(SEARCH('[1]Lookup for use classification'!$B$12,C2274)),ISNUMBER(SEARCH('[1]Lookup for use classification'!$C$12,C2274))),'[1]Lookup for use classification'!$A$12,IF(OR(ISNUMBER(SEARCH('[1]Lookup for use classification'!$B$13,C2274)),ISNUMBER(SEARCH('[1]Lookup for use classification'!$C$13,C2274)),ISNUMBER(SEARCH('[1]Lookup for use classification'!$D$13,C2274)),,ISNUMBER(SEARCH('[1]Lookup for use classification'!$C$13,C2274)),ISNUMBER(SEARCH('[1]Lookup for use classification'!$E$13,C2274))),'[1]Lookup for use classification'!$A$13,IF(OR(ISNUMBER(SEARCH('[1]Lookup for use classification'!$B$14,C2274)),ISNUMBER(SEARCH('[1]Lookup for use classification'!$C$14,C2274))),'[1]Lookup for use classification'!$A$14,"Other"))))))))))))</f>
        <v>Other</v>
      </c>
      <c r="E2274" s="245">
        <v>7000</v>
      </c>
      <c r="F2274" s="224"/>
      <c r="G2274" s="224"/>
    </row>
    <row r="2275" spans="1:10" hidden="1">
      <c r="A2275" s="187" t="s">
        <v>4480</v>
      </c>
      <c r="B2275" s="167" t="s">
        <v>6425</v>
      </c>
      <c r="C2275" s="244" t="s">
        <v>6382</v>
      </c>
      <c r="D2275" s="6" t="str">
        <f>IF(OR(ISNUMBER(SEARCH('[1]Lookup for use classification'!$B$1,C2275)),ISNUMBER(SEARCH('[1]Lookup for use classification'!$C$1,C2275)),ISNUMBER(SEARCH('[1]Lookup for use classification'!$D$1,C2275)),ISNUMBER(SEARCH('[1]Lookup for use classification'!$E$1,C2275))),'[1]Lookup for use classification'!$A$1,IF(ISNUMBER(SEARCH('[1]Lookup for use classification'!$B$2,C2275)),'[1]Lookup for use classification'!$A$2,IF(ISNUMBER(SEARCH('[1]Lookup for use classification'!$B$3,C2275)),'[1]Lookup for use classification'!$A$3,IF(OR(ISNUMBER(SEARCH('[1]Lookup for use classification'!$B$4,C2275)),ISNUMBER(SEARCH('[1]Lookup for use classification'!$C$4,C2275)),ISNUMBER(SEARCH('[1]Lookup for use classification'!$D$4,C2275)),ISNUMBER(SEARCH('[1]Lookup for use classification'!$E$4,C2275))),'[1]Lookup for use classification'!$A$4,IF(OR(ISNUMBER(SEARCH('[1]Lookup for use classification'!$B$5,C2275)),ISNUMBER(SEARCH('[1]Lookup for use classification'!$C$5,C2275)),ISNUMBER(SEARCH('[1]Lookup for use classification'!$D$5,C2275))),'[1]Lookup for use classification'!$A$5,IF(OR(ISNUMBER(SEARCH('[1]Lookup for use classification'!$B$7,C2275)),ISNUMBER(SEARCH('[1]Lookup for use classification'!$C$7,C2275)),ISNUMBER(SEARCH('[1]Lookup for use classification'!$D$7,C2275))),'[1]Lookup for use classification'!$A$7,IF(OR(ISNUMBER(SEARCH('[1]Lookup for use classification'!$B$9,C2275)),ISNUMBER(SEARCH('[1]Lookup for use classification'!$C$9,C2275)),ISNUMBER(SEARCH('[1]Lookup for use classification'!$D$9,C2275)),ISNUMBER(SEARCH('[1]Lookup for use classification'!$E$9,C2275)),ISNUMBER(SEARCH('[1]Lookup for use classification'!$F$9,C2275)),ISNUMBER(SEARCH('[1]Lookup for use classification'!$G$9,C2275)),ISNUMBER(SEARCH('[1]Lookup for use classification'!$H$9,C2275)),ISNUMBER(SEARCH('[1]Lookup for use classification'!$I$9,C2275)),ISNUMBER(SEARCH('[1]Lookup for use classification'!$J$9,C2275)),ISNUMBER(SEARCH('[1]Lookup for use classification'!$K$9,C2275))),'[1]Lookup for use classification'!$A$9,IF(OR(ISNUMBER(SEARCH('[1]Lookup for use classification'!$B$10,C2275)),ISNUMBER(SEARCH('[1]Lookup for use classification'!$C$10,C2275)),ISNUMBER(SEARCH('[1]Lookup for use classification'!$D$10,C2275)),ISNUMBER(SEARCH('[1]Lookup for use classification'!$E$10,C2275)),ISNUMBER(SEARCH('[1]Lookup for use classification'!$F$10,C2275)),ISNUMBER(SEARCH('[1]Lookup for use classification'!$G$10,C2275))),'[1]Lookup for use classification'!$A$10,IF(OR(ISNUMBER(SEARCH('[1]Lookup for use classification'!$B$11,C2275)),ISNUMBER(SEARCH('[1]Lookup for use classification'!$C$11,C2275))),'[1]Lookup for use classification'!$A$11,IF(OR(ISNUMBER(SEARCH('[1]Lookup for use classification'!$B$12,C2275)),ISNUMBER(SEARCH('[1]Lookup for use classification'!$C$12,C2275))),'[1]Lookup for use classification'!$A$12,IF(OR(ISNUMBER(SEARCH('[1]Lookup for use classification'!$B$13,C2275)),ISNUMBER(SEARCH('[1]Lookup for use classification'!$C$13,C2275)),ISNUMBER(SEARCH('[1]Lookup for use classification'!$D$13,C2275)),,ISNUMBER(SEARCH('[1]Lookup for use classification'!$C$13,C2275)),ISNUMBER(SEARCH('[1]Lookup for use classification'!$E$13,C2275))),'[1]Lookup for use classification'!$A$13,IF(OR(ISNUMBER(SEARCH('[1]Lookup for use classification'!$B$14,C2275)),ISNUMBER(SEARCH('[1]Lookup for use classification'!$C$14,C2275))),'[1]Lookup for use classification'!$A$14,"Other"))))))))))))</f>
        <v>Other</v>
      </c>
      <c r="E2275" s="245">
        <v>7200</v>
      </c>
      <c r="F2275" s="224"/>
      <c r="G2275" s="224"/>
    </row>
    <row r="2276" spans="1:10" hidden="1">
      <c r="A2276" s="187" t="s">
        <v>4480</v>
      </c>
      <c r="B2276" s="167" t="s">
        <v>6425</v>
      </c>
      <c r="C2276" s="244" t="s">
        <v>6379</v>
      </c>
      <c r="D2276" s="6" t="str">
        <f>IF(OR(ISNUMBER(SEARCH('[1]Lookup for use classification'!$B$1,C2276)),ISNUMBER(SEARCH('[1]Lookup for use classification'!$C$1,C2276)),ISNUMBER(SEARCH('[1]Lookup for use classification'!$D$1,C2276)),ISNUMBER(SEARCH('[1]Lookup for use classification'!$E$1,C2276))),'[1]Lookup for use classification'!$A$1,IF(ISNUMBER(SEARCH('[1]Lookup for use classification'!$B$2,C2276)),'[1]Lookup for use classification'!$A$2,IF(ISNUMBER(SEARCH('[1]Lookup for use classification'!$B$3,C2276)),'[1]Lookup for use classification'!$A$3,IF(OR(ISNUMBER(SEARCH('[1]Lookup for use classification'!$B$4,C2276)),ISNUMBER(SEARCH('[1]Lookup for use classification'!$C$4,C2276)),ISNUMBER(SEARCH('[1]Lookup for use classification'!$D$4,C2276)),ISNUMBER(SEARCH('[1]Lookup for use classification'!$E$4,C2276))),'[1]Lookup for use classification'!$A$4,IF(OR(ISNUMBER(SEARCH('[1]Lookup for use classification'!$B$5,C2276)),ISNUMBER(SEARCH('[1]Lookup for use classification'!$C$5,C2276)),ISNUMBER(SEARCH('[1]Lookup for use classification'!$D$5,C2276))),'[1]Lookup for use classification'!$A$5,IF(OR(ISNUMBER(SEARCH('[1]Lookup for use classification'!$B$7,C2276)),ISNUMBER(SEARCH('[1]Lookup for use classification'!$C$7,C2276)),ISNUMBER(SEARCH('[1]Lookup for use classification'!$D$7,C2276))),'[1]Lookup for use classification'!$A$7,IF(OR(ISNUMBER(SEARCH('[1]Lookup for use classification'!$B$9,C2276)),ISNUMBER(SEARCH('[1]Lookup for use classification'!$C$9,C2276)),ISNUMBER(SEARCH('[1]Lookup for use classification'!$D$9,C2276)),ISNUMBER(SEARCH('[1]Lookup for use classification'!$E$9,C2276)),ISNUMBER(SEARCH('[1]Lookup for use classification'!$F$9,C2276)),ISNUMBER(SEARCH('[1]Lookup for use classification'!$G$9,C2276)),ISNUMBER(SEARCH('[1]Lookup for use classification'!$H$9,C2276)),ISNUMBER(SEARCH('[1]Lookup for use classification'!$I$9,C2276)),ISNUMBER(SEARCH('[1]Lookup for use classification'!$J$9,C2276)),ISNUMBER(SEARCH('[1]Lookup for use classification'!$K$9,C2276))),'[1]Lookup for use classification'!$A$9,IF(OR(ISNUMBER(SEARCH('[1]Lookup for use classification'!$B$10,C2276)),ISNUMBER(SEARCH('[1]Lookup for use classification'!$C$10,C2276)),ISNUMBER(SEARCH('[1]Lookup for use classification'!$D$10,C2276)),ISNUMBER(SEARCH('[1]Lookup for use classification'!$E$10,C2276)),ISNUMBER(SEARCH('[1]Lookup for use classification'!$F$10,C2276)),ISNUMBER(SEARCH('[1]Lookup for use classification'!$G$10,C2276))),'[1]Lookup for use classification'!$A$10,IF(OR(ISNUMBER(SEARCH('[1]Lookup for use classification'!$B$11,C2276)),ISNUMBER(SEARCH('[1]Lookup for use classification'!$C$11,C2276))),'[1]Lookup for use classification'!$A$11,IF(OR(ISNUMBER(SEARCH('[1]Lookup for use classification'!$B$12,C2276)),ISNUMBER(SEARCH('[1]Lookup for use classification'!$C$12,C2276))),'[1]Lookup for use classification'!$A$12,IF(OR(ISNUMBER(SEARCH('[1]Lookup for use classification'!$B$13,C2276)),ISNUMBER(SEARCH('[1]Lookup for use classification'!$C$13,C2276)),ISNUMBER(SEARCH('[1]Lookup for use classification'!$D$13,C2276)),,ISNUMBER(SEARCH('[1]Lookup for use classification'!$C$13,C2276)),ISNUMBER(SEARCH('[1]Lookup for use classification'!$E$13,C2276))),'[1]Lookup for use classification'!$A$13,IF(OR(ISNUMBER(SEARCH('[1]Lookup for use classification'!$B$14,C2276)),ISNUMBER(SEARCH('[1]Lookup for use classification'!$C$14,C2276))),'[1]Lookup for use classification'!$A$14,"Other"))))))))))))</f>
        <v>Other</v>
      </c>
      <c r="E2276" s="245">
        <v>7355</v>
      </c>
      <c r="F2276" s="224"/>
      <c r="G2276" s="224"/>
    </row>
    <row r="2277" spans="1:10" hidden="1">
      <c r="A2277" s="187" t="s">
        <v>4480</v>
      </c>
      <c r="B2277" s="167" t="s">
        <v>6425</v>
      </c>
      <c r="C2277" s="244" t="s">
        <v>6259</v>
      </c>
      <c r="D2277" s="6" t="str">
        <f>IF(OR(ISNUMBER(SEARCH('[1]Lookup for use classification'!$B$1,C2277)),ISNUMBER(SEARCH('[1]Lookup for use classification'!$C$1,C2277)),ISNUMBER(SEARCH('[1]Lookup for use classification'!$D$1,C2277)),ISNUMBER(SEARCH('[1]Lookup for use classification'!$E$1,C2277))),'[1]Lookup for use classification'!$A$1,IF(ISNUMBER(SEARCH('[1]Lookup for use classification'!$B$2,C2277)),'[1]Lookup for use classification'!$A$2,IF(ISNUMBER(SEARCH('[1]Lookup for use classification'!$B$3,C2277)),'[1]Lookup for use classification'!$A$3,IF(OR(ISNUMBER(SEARCH('[1]Lookup for use classification'!$B$4,C2277)),ISNUMBER(SEARCH('[1]Lookup for use classification'!$C$4,C2277)),ISNUMBER(SEARCH('[1]Lookup for use classification'!$D$4,C2277)),ISNUMBER(SEARCH('[1]Lookup for use classification'!$E$4,C2277))),'[1]Lookup for use classification'!$A$4,IF(OR(ISNUMBER(SEARCH('[1]Lookup for use classification'!$B$5,C2277)),ISNUMBER(SEARCH('[1]Lookup for use classification'!$C$5,C2277)),ISNUMBER(SEARCH('[1]Lookup for use classification'!$D$5,C2277))),'[1]Lookup for use classification'!$A$5,IF(OR(ISNUMBER(SEARCH('[1]Lookup for use classification'!$B$7,C2277)),ISNUMBER(SEARCH('[1]Lookup for use classification'!$C$7,C2277)),ISNUMBER(SEARCH('[1]Lookup for use classification'!$D$7,C2277))),'[1]Lookup for use classification'!$A$7,IF(OR(ISNUMBER(SEARCH('[1]Lookup for use classification'!$B$9,C2277)),ISNUMBER(SEARCH('[1]Lookup for use classification'!$C$9,C2277)),ISNUMBER(SEARCH('[1]Lookup for use classification'!$D$9,C2277)),ISNUMBER(SEARCH('[1]Lookup for use classification'!$E$9,C2277)),ISNUMBER(SEARCH('[1]Lookup for use classification'!$F$9,C2277)),ISNUMBER(SEARCH('[1]Lookup for use classification'!$G$9,C2277)),ISNUMBER(SEARCH('[1]Lookup for use classification'!$H$9,C2277)),ISNUMBER(SEARCH('[1]Lookup for use classification'!$I$9,C2277)),ISNUMBER(SEARCH('[1]Lookup for use classification'!$J$9,C2277)),ISNUMBER(SEARCH('[1]Lookup for use classification'!$K$9,C2277))),'[1]Lookup for use classification'!$A$9,IF(OR(ISNUMBER(SEARCH('[1]Lookup for use classification'!$B$10,C2277)),ISNUMBER(SEARCH('[1]Lookup for use classification'!$C$10,C2277)),ISNUMBER(SEARCH('[1]Lookup for use classification'!$D$10,C2277)),ISNUMBER(SEARCH('[1]Lookup for use classification'!$E$10,C2277)),ISNUMBER(SEARCH('[1]Lookup for use classification'!$F$10,C2277)),ISNUMBER(SEARCH('[1]Lookup for use classification'!$G$10,C2277))),'[1]Lookup for use classification'!$A$10,IF(OR(ISNUMBER(SEARCH('[1]Lookup for use classification'!$B$11,C2277)),ISNUMBER(SEARCH('[1]Lookup for use classification'!$C$11,C2277))),'[1]Lookup for use classification'!$A$11,IF(OR(ISNUMBER(SEARCH('[1]Lookup for use classification'!$B$12,C2277)),ISNUMBER(SEARCH('[1]Lookup for use classification'!$C$12,C2277))),'[1]Lookup for use classification'!$A$12,IF(OR(ISNUMBER(SEARCH('[1]Lookup for use classification'!$B$13,C2277)),ISNUMBER(SEARCH('[1]Lookup for use classification'!$C$13,C2277)),ISNUMBER(SEARCH('[1]Lookup for use classification'!$D$13,C2277)),,ISNUMBER(SEARCH('[1]Lookup for use classification'!$C$13,C2277)),ISNUMBER(SEARCH('[1]Lookup for use classification'!$E$13,C2277))),'[1]Lookup for use classification'!$A$13,IF(OR(ISNUMBER(SEARCH('[1]Lookup for use classification'!$B$14,C2277)),ISNUMBER(SEARCH('[1]Lookup for use classification'!$C$14,C2277))),'[1]Lookup for use classification'!$A$14,"Other"))))))))))))</f>
        <v>Other</v>
      </c>
      <c r="E2277" s="245">
        <v>8392</v>
      </c>
      <c r="F2277" s="224"/>
      <c r="G2277" s="224"/>
    </row>
    <row r="2278" spans="1:10" hidden="1">
      <c r="A2278" s="187" t="s">
        <v>4480</v>
      </c>
      <c r="B2278" s="167" t="s">
        <v>6425</v>
      </c>
      <c r="C2278" s="244" t="s">
        <v>6325</v>
      </c>
      <c r="D2278" s="6" t="str">
        <f>IF(OR(ISNUMBER(SEARCH('[1]Lookup for use classification'!$B$1,C2278)),ISNUMBER(SEARCH('[1]Lookup for use classification'!$C$1,C2278)),ISNUMBER(SEARCH('[1]Lookup for use classification'!$D$1,C2278)),ISNUMBER(SEARCH('[1]Lookup for use classification'!$E$1,C2278))),'[1]Lookup for use classification'!$A$1,IF(ISNUMBER(SEARCH('[1]Lookup for use classification'!$B$2,C2278)),'[1]Lookup for use classification'!$A$2,IF(ISNUMBER(SEARCH('[1]Lookup for use classification'!$B$3,C2278)),'[1]Lookup for use classification'!$A$3,IF(OR(ISNUMBER(SEARCH('[1]Lookup for use classification'!$B$4,C2278)),ISNUMBER(SEARCH('[1]Lookup for use classification'!$C$4,C2278)),ISNUMBER(SEARCH('[1]Lookup for use classification'!$D$4,C2278)),ISNUMBER(SEARCH('[1]Lookup for use classification'!$E$4,C2278))),'[1]Lookup for use classification'!$A$4,IF(OR(ISNUMBER(SEARCH('[1]Lookup for use classification'!$B$5,C2278)),ISNUMBER(SEARCH('[1]Lookup for use classification'!$C$5,C2278)),ISNUMBER(SEARCH('[1]Lookup for use classification'!$D$5,C2278))),'[1]Lookup for use classification'!$A$5,IF(OR(ISNUMBER(SEARCH('[1]Lookup for use classification'!$B$7,C2278)),ISNUMBER(SEARCH('[1]Lookup for use classification'!$C$7,C2278)),ISNUMBER(SEARCH('[1]Lookup for use classification'!$D$7,C2278))),'[1]Lookup for use classification'!$A$7,IF(OR(ISNUMBER(SEARCH('[1]Lookup for use classification'!$B$9,C2278)),ISNUMBER(SEARCH('[1]Lookup for use classification'!$C$9,C2278)),ISNUMBER(SEARCH('[1]Lookup for use classification'!$D$9,C2278)),ISNUMBER(SEARCH('[1]Lookup for use classification'!$E$9,C2278)),ISNUMBER(SEARCH('[1]Lookup for use classification'!$F$9,C2278)),ISNUMBER(SEARCH('[1]Lookup for use classification'!$G$9,C2278)),ISNUMBER(SEARCH('[1]Lookup for use classification'!$H$9,C2278)),ISNUMBER(SEARCH('[1]Lookup for use classification'!$I$9,C2278)),ISNUMBER(SEARCH('[1]Lookup for use classification'!$J$9,C2278)),ISNUMBER(SEARCH('[1]Lookup for use classification'!$K$9,C2278))),'[1]Lookup for use classification'!$A$9,IF(OR(ISNUMBER(SEARCH('[1]Lookup for use classification'!$B$10,C2278)),ISNUMBER(SEARCH('[1]Lookup for use classification'!$C$10,C2278)),ISNUMBER(SEARCH('[1]Lookup for use classification'!$D$10,C2278)),ISNUMBER(SEARCH('[1]Lookup for use classification'!$E$10,C2278)),ISNUMBER(SEARCH('[1]Lookup for use classification'!$F$10,C2278)),ISNUMBER(SEARCH('[1]Lookup for use classification'!$G$10,C2278))),'[1]Lookup for use classification'!$A$10,IF(OR(ISNUMBER(SEARCH('[1]Lookup for use classification'!$B$11,C2278)),ISNUMBER(SEARCH('[1]Lookup for use classification'!$C$11,C2278))),'[1]Lookup for use classification'!$A$11,IF(OR(ISNUMBER(SEARCH('[1]Lookup for use classification'!$B$12,C2278)),ISNUMBER(SEARCH('[1]Lookup for use classification'!$C$12,C2278))),'[1]Lookup for use classification'!$A$12,IF(OR(ISNUMBER(SEARCH('[1]Lookup for use classification'!$B$13,C2278)),ISNUMBER(SEARCH('[1]Lookup for use classification'!$C$13,C2278)),ISNUMBER(SEARCH('[1]Lookup for use classification'!$D$13,C2278)),,ISNUMBER(SEARCH('[1]Lookup for use classification'!$C$13,C2278)),ISNUMBER(SEARCH('[1]Lookup for use classification'!$E$13,C2278))),'[1]Lookup for use classification'!$A$13,IF(OR(ISNUMBER(SEARCH('[1]Lookup for use classification'!$B$14,C2278)),ISNUMBER(SEARCH('[1]Lookup for use classification'!$C$14,C2278))),'[1]Lookup for use classification'!$A$14,"Other"))))))))))))</f>
        <v>Other</v>
      </c>
      <c r="E2278" s="245">
        <v>8796</v>
      </c>
      <c r="F2278" s="224"/>
      <c r="G2278" s="224"/>
    </row>
    <row r="2279" spans="1:10" hidden="1">
      <c r="A2279" s="187" t="s">
        <v>4480</v>
      </c>
      <c r="B2279" s="167" t="s">
        <v>6425</v>
      </c>
      <c r="C2279" s="244" t="s">
        <v>6340</v>
      </c>
      <c r="D2279" s="6" t="str">
        <f>IF(OR(ISNUMBER(SEARCH('[1]Lookup for use classification'!$B$1,C2279)),ISNUMBER(SEARCH('[1]Lookup for use classification'!$C$1,C2279)),ISNUMBER(SEARCH('[1]Lookup for use classification'!$D$1,C2279)),ISNUMBER(SEARCH('[1]Lookup for use classification'!$E$1,C2279))),'[1]Lookup for use classification'!$A$1,IF(ISNUMBER(SEARCH('[1]Lookup for use classification'!$B$2,C2279)),'[1]Lookup for use classification'!$A$2,IF(ISNUMBER(SEARCH('[1]Lookup for use classification'!$B$3,C2279)),'[1]Lookup for use classification'!$A$3,IF(OR(ISNUMBER(SEARCH('[1]Lookup for use classification'!$B$4,C2279)),ISNUMBER(SEARCH('[1]Lookup for use classification'!$C$4,C2279)),ISNUMBER(SEARCH('[1]Lookup for use classification'!$D$4,C2279)),ISNUMBER(SEARCH('[1]Lookup for use classification'!$E$4,C2279))),'[1]Lookup for use classification'!$A$4,IF(OR(ISNUMBER(SEARCH('[1]Lookup for use classification'!$B$5,C2279)),ISNUMBER(SEARCH('[1]Lookup for use classification'!$C$5,C2279)),ISNUMBER(SEARCH('[1]Lookup for use classification'!$D$5,C2279))),'[1]Lookup for use classification'!$A$5,IF(OR(ISNUMBER(SEARCH('[1]Lookup for use classification'!$B$7,C2279)),ISNUMBER(SEARCH('[1]Lookup for use classification'!$C$7,C2279)),ISNUMBER(SEARCH('[1]Lookup for use classification'!$D$7,C2279))),'[1]Lookup for use classification'!$A$7,IF(OR(ISNUMBER(SEARCH('[1]Lookup for use classification'!$B$9,C2279)),ISNUMBER(SEARCH('[1]Lookup for use classification'!$C$9,C2279)),ISNUMBER(SEARCH('[1]Lookup for use classification'!$D$9,C2279)),ISNUMBER(SEARCH('[1]Lookup for use classification'!$E$9,C2279)),ISNUMBER(SEARCH('[1]Lookup for use classification'!$F$9,C2279)),ISNUMBER(SEARCH('[1]Lookup for use classification'!$G$9,C2279)),ISNUMBER(SEARCH('[1]Lookup for use classification'!$H$9,C2279)),ISNUMBER(SEARCH('[1]Lookup for use classification'!$I$9,C2279)),ISNUMBER(SEARCH('[1]Lookup for use classification'!$J$9,C2279)),ISNUMBER(SEARCH('[1]Lookup for use classification'!$K$9,C2279))),'[1]Lookup for use classification'!$A$9,IF(OR(ISNUMBER(SEARCH('[1]Lookup for use classification'!$B$10,C2279)),ISNUMBER(SEARCH('[1]Lookup for use classification'!$C$10,C2279)),ISNUMBER(SEARCH('[1]Lookup for use classification'!$D$10,C2279)),ISNUMBER(SEARCH('[1]Lookup for use classification'!$E$10,C2279)),ISNUMBER(SEARCH('[1]Lookup for use classification'!$F$10,C2279)),ISNUMBER(SEARCH('[1]Lookup for use classification'!$G$10,C2279))),'[1]Lookup for use classification'!$A$10,IF(OR(ISNUMBER(SEARCH('[1]Lookup for use classification'!$B$11,C2279)),ISNUMBER(SEARCH('[1]Lookup for use classification'!$C$11,C2279))),'[1]Lookup for use classification'!$A$11,IF(OR(ISNUMBER(SEARCH('[1]Lookup for use classification'!$B$12,C2279)),ISNUMBER(SEARCH('[1]Lookup for use classification'!$C$12,C2279))),'[1]Lookup for use classification'!$A$12,IF(OR(ISNUMBER(SEARCH('[1]Lookup for use classification'!$B$13,C2279)),ISNUMBER(SEARCH('[1]Lookup for use classification'!$C$13,C2279)),ISNUMBER(SEARCH('[1]Lookup for use classification'!$D$13,C2279)),,ISNUMBER(SEARCH('[1]Lookup for use classification'!$C$13,C2279)),ISNUMBER(SEARCH('[1]Lookup for use classification'!$E$13,C2279))),'[1]Lookup for use classification'!$A$13,IF(OR(ISNUMBER(SEARCH('[1]Lookup for use classification'!$B$14,C2279)),ISNUMBER(SEARCH('[1]Lookup for use classification'!$C$14,C2279))),'[1]Lookup for use classification'!$A$14,"Other"))))))))))))</f>
        <v>Other</v>
      </c>
      <c r="E2279" s="245">
        <v>8879</v>
      </c>
      <c r="F2279" s="224"/>
      <c r="G2279" s="224"/>
    </row>
    <row r="2280" spans="1:10" hidden="1">
      <c r="A2280" s="187" t="s">
        <v>4480</v>
      </c>
      <c r="B2280" s="167" t="s">
        <v>6425</v>
      </c>
      <c r="C2280" s="248" t="s">
        <v>6255</v>
      </c>
      <c r="D2280" s="6" t="s">
        <v>1500</v>
      </c>
      <c r="E2280" s="249">
        <v>8974</v>
      </c>
      <c r="F2280" s="222"/>
      <c r="G2280" s="222"/>
    </row>
    <row r="2281" spans="1:10" hidden="1">
      <c r="A2281" s="187" t="s">
        <v>4480</v>
      </c>
      <c r="B2281" s="167" t="s">
        <v>6425</v>
      </c>
      <c r="C2281" s="244" t="s">
        <v>6267</v>
      </c>
      <c r="D2281" s="6" t="str">
        <f>IF(OR(ISNUMBER(SEARCH('[1]Lookup for use classification'!$B$1,C2281)),ISNUMBER(SEARCH('[1]Lookup for use classification'!$C$1,C2281)),ISNUMBER(SEARCH('[1]Lookup for use classification'!$D$1,C2281)),ISNUMBER(SEARCH('[1]Lookup for use classification'!$E$1,C2281))),'[1]Lookup for use classification'!$A$1,IF(ISNUMBER(SEARCH('[1]Lookup for use classification'!$B$2,C2281)),'[1]Lookup for use classification'!$A$2,IF(ISNUMBER(SEARCH('[1]Lookup for use classification'!$B$3,C2281)),'[1]Lookup for use classification'!$A$3,IF(OR(ISNUMBER(SEARCH('[1]Lookup for use classification'!$B$4,C2281)),ISNUMBER(SEARCH('[1]Lookup for use classification'!$C$4,C2281)),ISNUMBER(SEARCH('[1]Lookup for use classification'!$D$4,C2281)),ISNUMBER(SEARCH('[1]Lookup for use classification'!$E$4,C2281))),'[1]Lookup for use classification'!$A$4,IF(OR(ISNUMBER(SEARCH('[1]Lookup for use classification'!$B$5,C2281)),ISNUMBER(SEARCH('[1]Lookup for use classification'!$C$5,C2281)),ISNUMBER(SEARCH('[1]Lookup for use classification'!$D$5,C2281))),'[1]Lookup for use classification'!$A$5,IF(OR(ISNUMBER(SEARCH('[1]Lookup for use classification'!$B$7,C2281)),ISNUMBER(SEARCH('[1]Lookup for use classification'!$C$7,C2281)),ISNUMBER(SEARCH('[1]Lookup for use classification'!$D$7,C2281))),'[1]Lookup for use classification'!$A$7,IF(OR(ISNUMBER(SEARCH('[1]Lookup for use classification'!$B$9,C2281)),ISNUMBER(SEARCH('[1]Lookup for use classification'!$C$9,C2281)),ISNUMBER(SEARCH('[1]Lookup for use classification'!$D$9,C2281)),ISNUMBER(SEARCH('[1]Lookup for use classification'!$E$9,C2281)),ISNUMBER(SEARCH('[1]Lookup for use classification'!$F$9,C2281)),ISNUMBER(SEARCH('[1]Lookup for use classification'!$G$9,C2281)),ISNUMBER(SEARCH('[1]Lookup for use classification'!$H$9,C2281)),ISNUMBER(SEARCH('[1]Lookup for use classification'!$I$9,C2281)),ISNUMBER(SEARCH('[1]Lookup for use classification'!$J$9,C2281)),ISNUMBER(SEARCH('[1]Lookup for use classification'!$K$9,C2281))),'[1]Lookup for use classification'!$A$9,IF(OR(ISNUMBER(SEARCH('[1]Lookup for use classification'!$B$10,C2281)),ISNUMBER(SEARCH('[1]Lookup for use classification'!$C$10,C2281)),ISNUMBER(SEARCH('[1]Lookup for use classification'!$D$10,C2281)),ISNUMBER(SEARCH('[1]Lookup for use classification'!$E$10,C2281)),ISNUMBER(SEARCH('[1]Lookup for use classification'!$F$10,C2281)),ISNUMBER(SEARCH('[1]Lookup for use classification'!$G$10,C2281))),'[1]Lookup for use classification'!$A$10,IF(OR(ISNUMBER(SEARCH('[1]Lookup for use classification'!$B$11,C2281)),ISNUMBER(SEARCH('[1]Lookup for use classification'!$C$11,C2281))),'[1]Lookup for use classification'!$A$11,IF(OR(ISNUMBER(SEARCH('[1]Lookup for use classification'!$B$12,C2281)),ISNUMBER(SEARCH('[1]Lookup for use classification'!$C$12,C2281))),'[1]Lookup for use classification'!$A$12,IF(OR(ISNUMBER(SEARCH('[1]Lookup for use classification'!$B$13,C2281)),ISNUMBER(SEARCH('[1]Lookup for use classification'!$C$13,C2281)),ISNUMBER(SEARCH('[1]Lookup for use classification'!$D$13,C2281)),,ISNUMBER(SEARCH('[1]Lookup for use classification'!$C$13,C2281)),ISNUMBER(SEARCH('[1]Lookup for use classification'!$E$13,C2281))),'[1]Lookup for use classification'!$A$13,IF(OR(ISNUMBER(SEARCH('[1]Lookup for use classification'!$B$14,C2281)),ISNUMBER(SEARCH('[1]Lookup for use classification'!$C$14,C2281))),'[1]Lookup for use classification'!$A$14,"Other"))))))))))))</f>
        <v>Other</v>
      </c>
      <c r="E2281" s="245">
        <v>10050</v>
      </c>
      <c r="F2281" s="224"/>
      <c r="G2281" s="224"/>
    </row>
    <row r="2282" spans="1:10" hidden="1">
      <c r="A2282" s="193" t="s">
        <v>2362</v>
      </c>
      <c r="B2282" s="8" t="str">
        <f>IF(ISNA(VLOOKUP(CONCATENATE(A2282,C2282),ARIS!$A$1:$A$959,1,FALSE)),"","ARIS")</f>
        <v>ARIS</v>
      </c>
      <c r="C2282" s="223" t="s">
        <v>2771</v>
      </c>
      <c r="D2282" s="6" t="str">
        <f>IF(OR(ISNUMBER(SEARCH('[1]Lookup for use classification'!$B$1,C2282)),ISNUMBER(SEARCH('[1]Lookup for use classification'!$C$1,C2282)),ISNUMBER(SEARCH('[1]Lookup for use classification'!$D$1,C2282)),ISNUMBER(SEARCH('[1]Lookup for use classification'!$E$1,C2282))),'[1]Lookup for use classification'!$A$1,IF(ISNUMBER(SEARCH('[1]Lookup for use classification'!$B$2,C2282)),'[1]Lookup for use classification'!$A$2,IF(ISNUMBER(SEARCH('[1]Lookup for use classification'!$B$3,C2282)),'[1]Lookup for use classification'!$A$3,IF(OR(ISNUMBER(SEARCH('[1]Lookup for use classification'!$B$4,C2282)),ISNUMBER(SEARCH('[1]Lookup for use classification'!$C$4,C2282)),ISNUMBER(SEARCH('[1]Lookup for use classification'!$D$4,C2282)),ISNUMBER(SEARCH('[1]Lookup for use classification'!$E$4,C2282))),'[1]Lookup for use classification'!$A$4,IF(OR(ISNUMBER(SEARCH('[1]Lookup for use classification'!$B$5,C2282)),ISNUMBER(SEARCH('[1]Lookup for use classification'!$C$5,C2282)),ISNUMBER(SEARCH('[1]Lookup for use classification'!$D$5,C2282))),'[1]Lookup for use classification'!$A$5,IF(OR(ISNUMBER(SEARCH('[1]Lookup for use classification'!$B$7,C2282)),ISNUMBER(SEARCH('[1]Lookup for use classification'!$C$7,C2282)),ISNUMBER(SEARCH('[1]Lookup for use classification'!$D$7,C2282))),'[1]Lookup for use classification'!$A$7,IF(OR(ISNUMBER(SEARCH('[1]Lookup for use classification'!$B$9,C2282)),ISNUMBER(SEARCH('[1]Lookup for use classification'!$C$9,C2282)),ISNUMBER(SEARCH('[1]Lookup for use classification'!$D$9,C2282)),ISNUMBER(SEARCH('[1]Lookup for use classification'!$E$9,C2282)),ISNUMBER(SEARCH('[1]Lookup for use classification'!$F$9,C2282)),ISNUMBER(SEARCH('[1]Lookup for use classification'!$G$9,C2282)),ISNUMBER(SEARCH('[1]Lookup for use classification'!$H$9,C2282)),ISNUMBER(SEARCH('[1]Lookup for use classification'!$I$9,C2282)),ISNUMBER(SEARCH('[1]Lookup for use classification'!$J$9,C2282)),ISNUMBER(SEARCH('[1]Lookup for use classification'!$K$9,C2282))),'[1]Lookup for use classification'!$A$9,IF(OR(ISNUMBER(SEARCH('[1]Lookup for use classification'!$B$10,C2282)),ISNUMBER(SEARCH('[1]Lookup for use classification'!$C$10,C2282)),ISNUMBER(SEARCH('[1]Lookup for use classification'!$D$10,C2282)),ISNUMBER(SEARCH('[1]Lookup for use classification'!$E$10,C2282)),ISNUMBER(SEARCH('[1]Lookup for use classification'!$F$10,C2282)),ISNUMBER(SEARCH('[1]Lookup for use classification'!$G$10,C2282))),'[1]Lookup for use classification'!$A$10,IF(OR(ISNUMBER(SEARCH('[1]Lookup for use classification'!$B$11,C2282)),ISNUMBER(SEARCH('[1]Lookup for use classification'!$C$11,C2282))),'[1]Lookup for use classification'!$A$11,IF(OR(ISNUMBER(SEARCH('[1]Lookup for use classification'!$B$12,C2282)),ISNUMBER(SEARCH('[1]Lookup for use classification'!$C$12,C2282))),'[1]Lookup for use classification'!$A$12,IF(OR(ISNUMBER(SEARCH('[1]Lookup for use classification'!$B$13,C2282)),ISNUMBER(SEARCH('[1]Lookup for use classification'!$C$13,C2282)),ISNUMBER(SEARCH('[1]Lookup for use classification'!$D$13,C2282)),,ISNUMBER(SEARCH('[1]Lookup for use classification'!$C$13,C2282)),ISNUMBER(SEARCH('[1]Lookup for use classification'!$E$13,C2282))),'[1]Lookup for use classification'!$A$13,IF(OR(ISNUMBER(SEARCH('[1]Lookup for use classification'!$B$14,C2282)),ISNUMBER(SEARCH('[1]Lookup for use classification'!$C$14,C2282))),'[1]Lookup for use classification'!$A$14,"Other"))))))))))))</f>
        <v>Other</v>
      </c>
      <c r="E2282" s="224">
        <v>11140</v>
      </c>
      <c r="F2282" s="224"/>
      <c r="G2282" s="224"/>
      <c r="H2282" s="164">
        <v>1984.6569343065694</v>
      </c>
      <c r="I2282" s="164"/>
      <c r="J2282" s="165">
        <v>32760.294839999999</v>
      </c>
    </row>
    <row r="2283" spans="1:10" hidden="1">
      <c r="A2283" s="187" t="s">
        <v>4480</v>
      </c>
      <c r="B2283" s="167" t="s">
        <v>6425</v>
      </c>
      <c r="C2283" s="244" t="s">
        <v>6364</v>
      </c>
      <c r="D2283" s="6" t="str">
        <f>IF(OR(ISNUMBER(SEARCH('[1]Lookup for use classification'!$B$1,C2283)),ISNUMBER(SEARCH('[1]Lookup for use classification'!$C$1,C2283)),ISNUMBER(SEARCH('[1]Lookup for use classification'!$D$1,C2283)),ISNUMBER(SEARCH('[1]Lookup for use classification'!$E$1,C2283))),'[1]Lookup for use classification'!$A$1,IF(ISNUMBER(SEARCH('[1]Lookup for use classification'!$B$2,C2283)),'[1]Lookup for use classification'!$A$2,IF(ISNUMBER(SEARCH('[1]Lookup for use classification'!$B$3,C2283)),'[1]Lookup for use classification'!$A$3,IF(OR(ISNUMBER(SEARCH('[1]Lookup for use classification'!$B$4,C2283)),ISNUMBER(SEARCH('[1]Lookup for use classification'!$C$4,C2283)),ISNUMBER(SEARCH('[1]Lookup for use classification'!$D$4,C2283)),ISNUMBER(SEARCH('[1]Lookup for use classification'!$E$4,C2283))),'[1]Lookup for use classification'!$A$4,IF(OR(ISNUMBER(SEARCH('[1]Lookup for use classification'!$B$5,C2283)),ISNUMBER(SEARCH('[1]Lookup for use classification'!$C$5,C2283)),ISNUMBER(SEARCH('[1]Lookup for use classification'!$D$5,C2283))),'[1]Lookup for use classification'!$A$5,IF(OR(ISNUMBER(SEARCH('[1]Lookup for use classification'!$B$7,C2283)),ISNUMBER(SEARCH('[1]Lookup for use classification'!$C$7,C2283)),ISNUMBER(SEARCH('[1]Lookup for use classification'!$D$7,C2283))),'[1]Lookup for use classification'!$A$7,IF(OR(ISNUMBER(SEARCH('[1]Lookup for use classification'!$B$9,C2283)),ISNUMBER(SEARCH('[1]Lookup for use classification'!$C$9,C2283)),ISNUMBER(SEARCH('[1]Lookup for use classification'!$D$9,C2283)),ISNUMBER(SEARCH('[1]Lookup for use classification'!$E$9,C2283)),ISNUMBER(SEARCH('[1]Lookup for use classification'!$F$9,C2283)),ISNUMBER(SEARCH('[1]Lookup for use classification'!$G$9,C2283)),ISNUMBER(SEARCH('[1]Lookup for use classification'!$H$9,C2283)),ISNUMBER(SEARCH('[1]Lookup for use classification'!$I$9,C2283)),ISNUMBER(SEARCH('[1]Lookup for use classification'!$J$9,C2283)),ISNUMBER(SEARCH('[1]Lookup for use classification'!$K$9,C2283))),'[1]Lookup for use classification'!$A$9,IF(OR(ISNUMBER(SEARCH('[1]Lookup for use classification'!$B$10,C2283)),ISNUMBER(SEARCH('[1]Lookup for use classification'!$C$10,C2283)),ISNUMBER(SEARCH('[1]Lookup for use classification'!$D$10,C2283)),ISNUMBER(SEARCH('[1]Lookup for use classification'!$E$10,C2283)),ISNUMBER(SEARCH('[1]Lookup for use classification'!$F$10,C2283)),ISNUMBER(SEARCH('[1]Lookup for use classification'!$G$10,C2283))),'[1]Lookup for use classification'!$A$10,IF(OR(ISNUMBER(SEARCH('[1]Lookup for use classification'!$B$11,C2283)),ISNUMBER(SEARCH('[1]Lookup for use classification'!$C$11,C2283))),'[1]Lookup for use classification'!$A$11,IF(OR(ISNUMBER(SEARCH('[1]Lookup for use classification'!$B$12,C2283)),ISNUMBER(SEARCH('[1]Lookup for use classification'!$C$12,C2283))),'[1]Lookup for use classification'!$A$12,IF(OR(ISNUMBER(SEARCH('[1]Lookup for use classification'!$B$13,C2283)),ISNUMBER(SEARCH('[1]Lookup for use classification'!$C$13,C2283)),ISNUMBER(SEARCH('[1]Lookup for use classification'!$D$13,C2283)),,ISNUMBER(SEARCH('[1]Lookup for use classification'!$C$13,C2283)),ISNUMBER(SEARCH('[1]Lookup for use classification'!$E$13,C2283))),'[1]Lookup for use classification'!$A$13,IF(OR(ISNUMBER(SEARCH('[1]Lookup for use classification'!$B$14,C2283)),ISNUMBER(SEARCH('[1]Lookup for use classification'!$C$14,C2283))),'[1]Lookup for use classification'!$A$14,"Other"))))))))))))</f>
        <v>Other</v>
      </c>
      <c r="E2283" s="245">
        <v>11260</v>
      </c>
      <c r="F2283" s="224"/>
      <c r="G2283" s="224"/>
    </row>
    <row r="2284" spans="1:10" hidden="1">
      <c r="A2284" s="187" t="s">
        <v>4480</v>
      </c>
      <c r="B2284" s="167" t="s">
        <v>6425</v>
      </c>
      <c r="C2284" s="244" t="s">
        <v>6335</v>
      </c>
      <c r="D2284" s="6" t="str">
        <f>IF(OR(ISNUMBER(SEARCH('[1]Lookup for use classification'!$B$1,C2284)),ISNUMBER(SEARCH('[1]Lookup for use classification'!$C$1,C2284)),ISNUMBER(SEARCH('[1]Lookup for use classification'!$D$1,C2284)),ISNUMBER(SEARCH('[1]Lookup for use classification'!$E$1,C2284))),'[1]Lookup for use classification'!$A$1,IF(ISNUMBER(SEARCH('[1]Lookup for use classification'!$B$2,C2284)),'[1]Lookup for use classification'!$A$2,IF(ISNUMBER(SEARCH('[1]Lookup for use classification'!$B$3,C2284)),'[1]Lookup for use classification'!$A$3,IF(OR(ISNUMBER(SEARCH('[1]Lookup for use classification'!$B$4,C2284)),ISNUMBER(SEARCH('[1]Lookup for use classification'!$C$4,C2284)),ISNUMBER(SEARCH('[1]Lookup for use classification'!$D$4,C2284)),ISNUMBER(SEARCH('[1]Lookup for use classification'!$E$4,C2284))),'[1]Lookup for use classification'!$A$4,IF(OR(ISNUMBER(SEARCH('[1]Lookup for use classification'!$B$5,C2284)),ISNUMBER(SEARCH('[1]Lookup for use classification'!$C$5,C2284)),ISNUMBER(SEARCH('[1]Lookup for use classification'!$D$5,C2284))),'[1]Lookup for use classification'!$A$5,IF(OR(ISNUMBER(SEARCH('[1]Lookup for use classification'!$B$7,C2284)),ISNUMBER(SEARCH('[1]Lookup for use classification'!$C$7,C2284)),ISNUMBER(SEARCH('[1]Lookup for use classification'!$D$7,C2284))),'[1]Lookup for use classification'!$A$7,IF(OR(ISNUMBER(SEARCH('[1]Lookup for use classification'!$B$9,C2284)),ISNUMBER(SEARCH('[1]Lookup for use classification'!$C$9,C2284)),ISNUMBER(SEARCH('[1]Lookup for use classification'!$D$9,C2284)),ISNUMBER(SEARCH('[1]Lookup for use classification'!$E$9,C2284)),ISNUMBER(SEARCH('[1]Lookup for use classification'!$F$9,C2284)),ISNUMBER(SEARCH('[1]Lookup for use classification'!$G$9,C2284)),ISNUMBER(SEARCH('[1]Lookup for use classification'!$H$9,C2284)),ISNUMBER(SEARCH('[1]Lookup for use classification'!$I$9,C2284)),ISNUMBER(SEARCH('[1]Lookup for use classification'!$J$9,C2284)),ISNUMBER(SEARCH('[1]Lookup for use classification'!$K$9,C2284))),'[1]Lookup for use classification'!$A$9,IF(OR(ISNUMBER(SEARCH('[1]Lookup for use classification'!$B$10,C2284)),ISNUMBER(SEARCH('[1]Lookup for use classification'!$C$10,C2284)),ISNUMBER(SEARCH('[1]Lookup for use classification'!$D$10,C2284)),ISNUMBER(SEARCH('[1]Lookup for use classification'!$E$10,C2284)),ISNUMBER(SEARCH('[1]Lookup for use classification'!$F$10,C2284)),ISNUMBER(SEARCH('[1]Lookup for use classification'!$G$10,C2284))),'[1]Lookup for use classification'!$A$10,IF(OR(ISNUMBER(SEARCH('[1]Lookup for use classification'!$B$11,C2284)),ISNUMBER(SEARCH('[1]Lookup for use classification'!$C$11,C2284))),'[1]Lookup for use classification'!$A$11,IF(OR(ISNUMBER(SEARCH('[1]Lookup for use classification'!$B$12,C2284)),ISNUMBER(SEARCH('[1]Lookup for use classification'!$C$12,C2284))),'[1]Lookup for use classification'!$A$12,IF(OR(ISNUMBER(SEARCH('[1]Lookup for use classification'!$B$13,C2284)),ISNUMBER(SEARCH('[1]Lookup for use classification'!$C$13,C2284)),ISNUMBER(SEARCH('[1]Lookup for use classification'!$D$13,C2284)),,ISNUMBER(SEARCH('[1]Lookup for use classification'!$C$13,C2284)),ISNUMBER(SEARCH('[1]Lookup for use classification'!$E$13,C2284))),'[1]Lookup for use classification'!$A$13,IF(OR(ISNUMBER(SEARCH('[1]Lookup for use classification'!$B$14,C2284)),ISNUMBER(SEARCH('[1]Lookup for use classification'!$C$14,C2284))),'[1]Lookup for use classification'!$A$14,"Other"))))))))))))</f>
        <v>Other</v>
      </c>
      <c r="E2284" s="245">
        <v>11670</v>
      </c>
      <c r="F2284" s="224"/>
      <c r="G2284" s="224"/>
    </row>
    <row r="2285" spans="1:10" hidden="1">
      <c r="A2285" s="187" t="s">
        <v>4480</v>
      </c>
      <c r="B2285" s="167" t="s">
        <v>6425</v>
      </c>
      <c r="C2285" s="244" t="s">
        <v>6330</v>
      </c>
      <c r="D2285" s="6" t="str">
        <f>IF(OR(ISNUMBER(SEARCH('[1]Lookup for use classification'!$B$1,C2285)),ISNUMBER(SEARCH('[1]Lookup for use classification'!$C$1,C2285)),ISNUMBER(SEARCH('[1]Lookup for use classification'!$D$1,C2285)),ISNUMBER(SEARCH('[1]Lookup for use classification'!$E$1,C2285))),'[1]Lookup for use classification'!$A$1,IF(ISNUMBER(SEARCH('[1]Lookup for use classification'!$B$2,C2285)),'[1]Lookup for use classification'!$A$2,IF(ISNUMBER(SEARCH('[1]Lookup for use classification'!$B$3,C2285)),'[1]Lookup for use classification'!$A$3,IF(OR(ISNUMBER(SEARCH('[1]Lookup for use classification'!$B$4,C2285)),ISNUMBER(SEARCH('[1]Lookup for use classification'!$C$4,C2285)),ISNUMBER(SEARCH('[1]Lookup for use classification'!$D$4,C2285)),ISNUMBER(SEARCH('[1]Lookup for use classification'!$E$4,C2285))),'[1]Lookup for use classification'!$A$4,IF(OR(ISNUMBER(SEARCH('[1]Lookup for use classification'!$B$5,C2285)),ISNUMBER(SEARCH('[1]Lookup for use classification'!$C$5,C2285)),ISNUMBER(SEARCH('[1]Lookup for use classification'!$D$5,C2285))),'[1]Lookup for use classification'!$A$5,IF(OR(ISNUMBER(SEARCH('[1]Lookup for use classification'!$B$7,C2285)),ISNUMBER(SEARCH('[1]Lookup for use classification'!$C$7,C2285)),ISNUMBER(SEARCH('[1]Lookup for use classification'!$D$7,C2285))),'[1]Lookup for use classification'!$A$7,IF(OR(ISNUMBER(SEARCH('[1]Lookup for use classification'!$B$9,C2285)),ISNUMBER(SEARCH('[1]Lookup for use classification'!$C$9,C2285)),ISNUMBER(SEARCH('[1]Lookup for use classification'!$D$9,C2285)),ISNUMBER(SEARCH('[1]Lookup for use classification'!$E$9,C2285)),ISNUMBER(SEARCH('[1]Lookup for use classification'!$F$9,C2285)),ISNUMBER(SEARCH('[1]Lookup for use classification'!$G$9,C2285)),ISNUMBER(SEARCH('[1]Lookup for use classification'!$H$9,C2285)),ISNUMBER(SEARCH('[1]Lookup for use classification'!$I$9,C2285)),ISNUMBER(SEARCH('[1]Lookup for use classification'!$J$9,C2285)),ISNUMBER(SEARCH('[1]Lookup for use classification'!$K$9,C2285))),'[1]Lookup for use classification'!$A$9,IF(OR(ISNUMBER(SEARCH('[1]Lookup for use classification'!$B$10,C2285)),ISNUMBER(SEARCH('[1]Lookup for use classification'!$C$10,C2285)),ISNUMBER(SEARCH('[1]Lookup for use classification'!$D$10,C2285)),ISNUMBER(SEARCH('[1]Lookup for use classification'!$E$10,C2285)),ISNUMBER(SEARCH('[1]Lookup for use classification'!$F$10,C2285)),ISNUMBER(SEARCH('[1]Lookup for use classification'!$G$10,C2285))),'[1]Lookup for use classification'!$A$10,IF(OR(ISNUMBER(SEARCH('[1]Lookup for use classification'!$B$11,C2285)),ISNUMBER(SEARCH('[1]Lookup for use classification'!$C$11,C2285))),'[1]Lookup for use classification'!$A$11,IF(OR(ISNUMBER(SEARCH('[1]Lookup for use classification'!$B$12,C2285)),ISNUMBER(SEARCH('[1]Lookup for use classification'!$C$12,C2285))),'[1]Lookup for use classification'!$A$12,IF(OR(ISNUMBER(SEARCH('[1]Lookup for use classification'!$B$13,C2285)),ISNUMBER(SEARCH('[1]Lookup for use classification'!$C$13,C2285)),ISNUMBER(SEARCH('[1]Lookup for use classification'!$D$13,C2285)),,ISNUMBER(SEARCH('[1]Lookup for use classification'!$C$13,C2285)),ISNUMBER(SEARCH('[1]Lookup for use classification'!$E$13,C2285))),'[1]Lookup for use classification'!$A$13,IF(OR(ISNUMBER(SEARCH('[1]Lookup for use classification'!$B$14,C2285)),ISNUMBER(SEARCH('[1]Lookup for use classification'!$C$14,C2285))),'[1]Lookup for use classification'!$A$14,"Other"))))))))))))</f>
        <v>Other</v>
      </c>
      <c r="E2285" s="245">
        <v>11704</v>
      </c>
      <c r="F2285" s="224"/>
      <c r="G2285" s="224"/>
    </row>
    <row r="2286" spans="1:10" hidden="1">
      <c r="A2286" s="187" t="s">
        <v>4480</v>
      </c>
      <c r="B2286" s="167" t="s">
        <v>6425</v>
      </c>
      <c r="C2286" s="244" t="s">
        <v>6349</v>
      </c>
      <c r="D2286" s="6" t="str">
        <f>IF(OR(ISNUMBER(SEARCH('[1]Lookup for use classification'!$B$1,C2286)),ISNUMBER(SEARCH('[1]Lookup for use classification'!$C$1,C2286)),ISNUMBER(SEARCH('[1]Lookup for use classification'!$D$1,C2286)),ISNUMBER(SEARCH('[1]Lookup for use classification'!$E$1,C2286))),'[1]Lookup for use classification'!$A$1,IF(ISNUMBER(SEARCH('[1]Lookup for use classification'!$B$2,C2286)),'[1]Lookup for use classification'!$A$2,IF(ISNUMBER(SEARCH('[1]Lookup for use classification'!$B$3,C2286)),'[1]Lookup for use classification'!$A$3,IF(OR(ISNUMBER(SEARCH('[1]Lookup for use classification'!$B$4,C2286)),ISNUMBER(SEARCH('[1]Lookup for use classification'!$C$4,C2286)),ISNUMBER(SEARCH('[1]Lookup for use classification'!$D$4,C2286)),ISNUMBER(SEARCH('[1]Lookup for use classification'!$E$4,C2286))),'[1]Lookup for use classification'!$A$4,IF(OR(ISNUMBER(SEARCH('[1]Lookup for use classification'!$B$5,C2286)),ISNUMBER(SEARCH('[1]Lookup for use classification'!$C$5,C2286)),ISNUMBER(SEARCH('[1]Lookup for use classification'!$D$5,C2286))),'[1]Lookup for use classification'!$A$5,IF(OR(ISNUMBER(SEARCH('[1]Lookup for use classification'!$B$7,C2286)),ISNUMBER(SEARCH('[1]Lookup for use classification'!$C$7,C2286)),ISNUMBER(SEARCH('[1]Lookup for use classification'!$D$7,C2286))),'[1]Lookup for use classification'!$A$7,IF(OR(ISNUMBER(SEARCH('[1]Lookup for use classification'!$B$9,C2286)),ISNUMBER(SEARCH('[1]Lookup for use classification'!$C$9,C2286)),ISNUMBER(SEARCH('[1]Lookup for use classification'!$D$9,C2286)),ISNUMBER(SEARCH('[1]Lookup for use classification'!$E$9,C2286)),ISNUMBER(SEARCH('[1]Lookup for use classification'!$F$9,C2286)),ISNUMBER(SEARCH('[1]Lookup for use classification'!$G$9,C2286)),ISNUMBER(SEARCH('[1]Lookup for use classification'!$H$9,C2286)),ISNUMBER(SEARCH('[1]Lookup for use classification'!$I$9,C2286)),ISNUMBER(SEARCH('[1]Lookup for use classification'!$J$9,C2286)),ISNUMBER(SEARCH('[1]Lookup for use classification'!$K$9,C2286))),'[1]Lookup for use classification'!$A$9,IF(OR(ISNUMBER(SEARCH('[1]Lookup for use classification'!$B$10,C2286)),ISNUMBER(SEARCH('[1]Lookup for use classification'!$C$10,C2286)),ISNUMBER(SEARCH('[1]Lookup for use classification'!$D$10,C2286)),ISNUMBER(SEARCH('[1]Lookup for use classification'!$E$10,C2286)),ISNUMBER(SEARCH('[1]Lookup for use classification'!$F$10,C2286)),ISNUMBER(SEARCH('[1]Lookup for use classification'!$G$10,C2286))),'[1]Lookup for use classification'!$A$10,IF(OR(ISNUMBER(SEARCH('[1]Lookup for use classification'!$B$11,C2286)),ISNUMBER(SEARCH('[1]Lookup for use classification'!$C$11,C2286))),'[1]Lookup for use classification'!$A$11,IF(OR(ISNUMBER(SEARCH('[1]Lookup for use classification'!$B$12,C2286)),ISNUMBER(SEARCH('[1]Lookup for use classification'!$C$12,C2286))),'[1]Lookup for use classification'!$A$12,IF(OR(ISNUMBER(SEARCH('[1]Lookup for use classification'!$B$13,C2286)),ISNUMBER(SEARCH('[1]Lookup for use classification'!$C$13,C2286)),ISNUMBER(SEARCH('[1]Lookup for use classification'!$D$13,C2286)),,ISNUMBER(SEARCH('[1]Lookup for use classification'!$C$13,C2286)),ISNUMBER(SEARCH('[1]Lookup for use classification'!$E$13,C2286))),'[1]Lookup for use classification'!$A$13,IF(OR(ISNUMBER(SEARCH('[1]Lookup for use classification'!$B$14,C2286)),ISNUMBER(SEARCH('[1]Lookup for use classification'!$C$14,C2286))),'[1]Lookup for use classification'!$A$14,"Other"))))))))))))</f>
        <v>Other</v>
      </c>
      <c r="E2286" s="245">
        <v>12000</v>
      </c>
      <c r="F2286" s="224"/>
      <c r="G2286" s="224"/>
    </row>
    <row r="2287" spans="1:10" hidden="1">
      <c r="A2287" s="187" t="s">
        <v>4480</v>
      </c>
      <c r="B2287" s="167" t="s">
        <v>6425</v>
      </c>
      <c r="C2287" s="244" t="s">
        <v>6395</v>
      </c>
      <c r="D2287" s="6" t="str">
        <f>IF(OR(ISNUMBER(SEARCH('[1]Lookup for use classification'!$B$1,C2287)),ISNUMBER(SEARCH('[1]Lookup for use classification'!$C$1,C2287)),ISNUMBER(SEARCH('[1]Lookup for use classification'!$D$1,C2287)),ISNUMBER(SEARCH('[1]Lookup for use classification'!$E$1,C2287))),'[1]Lookup for use classification'!$A$1,IF(ISNUMBER(SEARCH('[1]Lookup for use classification'!$B$2,C2287)),'[1]Lookup for use classification'!$A$2,IF(ISNUMBER(SEARCH('[1]Lookup for use classification'!$B$3,C2287)),'[1]Lookup for use classification'!$A$3,IF(OR(ISNUMBER(SEARCH('[1]Lookup for use classification'!$B$4,C2287)),ISNUMBER(SEARCH('[1]Lookup for use classification'!$C$4,C2287)),ISNUMBER(SEARCH('[1]Lookup for use classification'!$D$4,C2287)),ISNUMBER(SEARCH('[1]Lookup for use classification'!$E$4,C2287))),'[1]Lookup for use classification'!$A$4,IF(OR(ISNUMBER(SEARCH('[1]Lookup for use classification'!$B$5,C2287)),ISNUMBER(SEARCH('[1]Lookup for use classification'!$C$5,C2287)),ISNUMBER(SEARCH('[1]Lookup for use classification'!$D$5,C2287))),'[1]Lookup for use classification'!$A$5,IF(OR(ISNUMBER(SEARCH('[1]Lookup for use classification'!$B$7,C2287)),ISNUMBER(SEARCH('[1]Lookup for use classification'!$C$7,C2287)),ISNUMBER(SEARCH('[1]Lookup for use classification'!$D$7,C2287))),'[1]Lookup for use classification'!$A$7,IF(OR(ISNUMBER(SEARCH('[1]Lookup for use classification'!$B$9,C2287)),ISNUMBER(SEARCH('[1]Lookup for use classification'!$C$9,C2287)),ISNUMBER(SEARCH('[1]Lookup for use classification'!$D$9,C2287)),ISNUMBER(SEARCH('[1]Lookup for use classification'!$E$9,C2287)),ISNUMBER(SEARCH('[1]Lookup for use classification'!$F$9,C2287)),ISNUMBER(SEARCH('[1]Lookup for use classification'!$G$9,C2287)),ISNUMBER(SEARCH('[1]Lookup for use classification'!$H$9,C2287)),ISNUMBER(SEARCH('[1]Lookup for use classification'!$I$9,C2287)),ISNUMBER(SEARCH('[1]Lookup for use classification'!$J$9,C2287)),ISNUMBER(SEARCH('[1]Lookup for use classification'!$K$9,C2287))),'[1]Lookup for use classification'!$A$9,IF(OR(ISNUMBER(SEARCH('[1]Lookup for use classification'!$B$10,C2287)),ISNUMBER(SEARCH('[1]Lookup for use classification'!$C$10,C2287)),ISNUMBER(SEARCH('[1]Lookup for use classification'!$D$10,C2287)),ISNUMBER(SEARCH('[1]Lookup for use classification'!$E$10,C2287)),ISNUMBER(SEARCH('[1]Lookup for use classification'!$F$10,C2287)),ISNUMBER(SEARCH('[1]Lookup for use classification'!$G$10,C2287))),'[1]Lookup for use classification'!$A$10,IF(OR(ISNUMBER(SEARCH('[1]Lookup for use classification'!$B$11,C2287)),ISNUMBER(SEARCH('[1]Lookup for use classification'!$C$11,C2287))),'[1]Lookup for use classification'!$A$11,IF(OR(ISNUMBER(SEARCH('[1]Lookup for use classification'!$B$12,C2287)),ISNUMBER(SEARCH('[1]Lookup for use classification'!$C$12,C2287))),'[1]Lookup for use classification'!$A$12,IF(OR(ISNUMBER(SEARCH('[1]Lookup for use classification'!$B$13,C2287)),ISNUMBER(SEARCH('[1]Lookup for use classification'!$C$13,C2287)),ISNUMBER(SEARCH('[1]Lookup for use classification'!$D$13,C2287)),,ISNUMBER(SEARCH('[1]Lookup for use classification'!$C$13,C2287)),ISNUMBER(SEARCH('[1]Lookup for use classification'!$E$13,C2287))),'[1]Lookup for use classification'!$A$13,IF(OR(ISNUMBER(SEARCH('[1]Lookup for use classification'!$B$14,C2287)),ISNUMBER(SEARCH('[1]Lookup for use classification'!$C$14,C2287))),'[1]Lookup for use classification'!$A$14,"Other"))))))))))))</f>
        <v>Other</v>
      </c>
      <c r="E2287" s="245">
        <v>12650</v>
      </c>
      <c r="F2287" s="224"/>
      <c r="G2287" s="224"/>
    </row>
    <row r="2288" spans="1:10" hidden="1">
      <c r="A2288" s="187" t="s">
        <v>4480</v>
      </c>
      <c r="B2288" s="167" t="s">
        <v>6425</v>
      </c>
      <c r="C2288" s="244" t="s">
        <v>6367</v>
      </c>
      <c r="D2288" s="6" t="str">
        <f>IF(OR(ISNUMBER(SEARCH('[1]Lookup for use classification'!$B$1,C2288)),ISNUMBER(SEARCH('[1]Lookup for use classification'!$C$1,C2288)),ISNUMBER(SEARCH('[1]Lookup for use classification'!$D$1,C2288)),ISNUMBER(SEARCH('[1]Lookup for use classification'!$E$1,C2288))),'[1]Lookup for use classification'!$A$1,IF(ISNUMBER(SEARCH('[1]Lookup for use classification'!$B$2,C2288)),'[1]Lookup for use classification'!$A$2,IF(ISNUMBER(SEARCH('[1]Lookup for use classification'!$B$3,C2288)),'[1]Lookup for use classification'!$A$3,IF(OR(ISNUMBER(SEARCH('[1]Lookup for use classification'!$B$4,C2288)),ISNUMBER(SEARCH('[1]Lookup for use classification'!$C$4,C2288)),ISNUMBER(SEARCH('[1]Lookup for use classification'!$D$4,C2288)),ISNUMBER(SEARCH('[1]Lookup for use classification'!$E$4,C2288))),'[1]Lookup for use classification'!$A$4,IF(OR(ISNUMBER(SEARCH('[1]Lookup for use classification'!$B$5,C2288)),ISNUMBER(SEARCH('[1]Lookup for use classification'!$C$5,C2288)),ISNUMBER(SEARCH('[1]Lookup for use classification'!$D$5,C2288))),'[1]Lookup for use classification'!$A$5,IF(OR(ISNUMBER(SEARCH('[1]Lookup for use classification'!$B$7,C2288)),ISNUMBER(SEARCH('[1]Lookup for use classification'!$C$7,C2288)),ISNUMBER(SEARCH('[1]Lookup for use classification'!$D$7,C2288))),'[1]Lookup for use classification'!$A$7,IF(OR(ISNUMBER(SEARCH('[1]Lookup for use classification'!$B$9,C2288)),ISNUMBER(SEARCH('[1]Lookup for use classification'!$C$9,C2288)),ISNUMBER(SEARCH('[1]Lookup for use classification'!$D$9,C2288)),ISNUMBER(SEARCH('[1]Lookup for use classification'!$E$9,C2288)),ISNUMBER(SEARCH('[1]Lookup for use classification'!$F$9,C2288)),ISNUMBER(SEARCH('[1]Lookup for use classification'!$G$9,C2288)),ISNUMBER(SEARCH('[1]Lookup for use classification'!$H$9,C2288)),ISNUMBER(SEARCH('[1]Lookup for use classification'!$I$9,C2288)),ISNUMBER(SEARCH('[1]Lookup for use classification'!$J$9,C2288)),ISNUMBER(SEARCH('[1]Lookup for use classification'!$K$9,C2288))),'[1]Lookup for use classification'!$A$9,IF(OR(ISNUMBER(SEARCH('[1]Lookup for use classification'!$B$10,C2288)),ISNUMBER(SEARCH('[1]Lookup for use classification'!$C$10,C2288)),ISNUMBER(SEARCH('[1]Lookup for use classification'!$D$10,C2288)),ISNUMBER(SEARCH('[1]Lookup for use classification'!$E$10,C2288)),ISNUMBER(SEARCH('[1]Lookup for use classification'!$F$10,C2288)),ISNUMBER(SEARCH('[1]Lookup for use classification'!$G$10,C2288))),'[1]Lookup for use classification'!$A$10,IF(OR(ISNUMBER(SEARCH('[1]Lookup for use classification'!$B$11,C2288)),ISNUMBER(SEARCH('[1]Lookup for use classification'!$C$11,C2288))),'[1]Lookup for use classification'!$A$11,IF(OR(ISNUMBER(SEARCH('[1]Lookup for use classification'!$B$12,C2288)),ISNUMBER(SEARCH('[1]Lookup for use classification'!$C$12,C2288))),'[1]Lookup for use classification'!$A$12,IF(OR(ISNUMBER(SEARCH('[1]Lookup for use classification'!$B$13,C2288)),ISNUMBER(SEARCH('[1]Lookup for use classification'!$C$13,C2288)),ISNUMBER(SEARCH('[1]Lookup for use classification'!$D$13,C2288)),,ISNUMBER(SEARCH('[1]Lookup for use classification'!$C$13,C2288)),ISNUMBER(SEARCH('[1]Lookup for use classification'!$E$13,C2288))),'[1]Lookup for use classification'!$A$13,IF(OR(ISNUMBER(SEARCH('[1]Lookup for use classification'!$B$14,C2288)),ISNUMBER(SEARCH('[1]Lookup for use classification'!$C$14,C2288))),'[1]Lookup for use classification'!$A$14,"Other"))))))))))))</f>
        <v>Other</v>
      </c>
      <c r="E2288" s="245">
        <v>13200</v>
      </c>
      <c r="F2288" s="224"/>
      <c r="G2288" s="224"/>
    </row>
    <row r="2289" spans="1:7" hidden="1">
      <c r="A2289" s="187" t="s">
        <v>4480</v>
      </c>
      <c r="B2289" s="167" t="s">
        <v>6425</v>
      </c>
      <c r="C2289" s="248" t="s">
        <v>6259</v>
      </c>
      <c r="D2289" s="6" t="str">
        <f>IF(OR(ISNUMBER(SEARCH('[1]Lookup for use classification'!$B$1,C2289)),ISNUMBER(SEARCH('[1]Lookup for use classification'!$C$1,C2289)),ISNUMBER(SEARCH('[1]Lookup for use classification'!$D$1,C2289)),ISNUMBER(SEARCH('[1]Lookup for use classification'!$E$1,C2289))),'[1]Lookup for use classification'!$A$1,IF(ISNUMBER(SEARCH('[1]Lookup for use classification'!$B$2,C2289)),'[1]Lookup for use classification'!$A$2,IF(ISNUMBER(SEARCH('[1]Lookup for use classification'!$B$3,C2289)),'[1]Lookup for use classification'!$A$3,IF(OR(ISNUMBER(SEARCH('[1]Lookup for use classification'!$B$4,C2289)),ISNUMBER(SEARCH('[1]Lookup for use classification'!$C$4,C2289)),ISNUMBER(SEARCH('[1]Lookup for use classification'!$D$4,C2289)),ISNUMBER(SEARCH('[1]Lookup for use classification'!$E$4,C2289))),'[1]Lookup for use classification'!$A$4,IF(OR(ISNUMBER(SEARCH('[1]Lookup for use classification'!$B$5,C2289)),ISNUMBER(SEARCH('[1]Lookup for use classification'!$C$5,C2289)),ISNUMBER(SEARCH('[1]Lookup for use classification'!$D$5,C2289))),'[1]Lookup for use classification'!$A$5,IF(OR(ISNUMBER(SEARCH('[1]Lookup for use classification'!$B$7,C2289)),ISNUMBER(SEARCH('[1]Lookup for use classification'!$C$7,C2289)),ISNUMBER(SEARCH('[1]Lookup for use classification'!$D$7,C2289))),'[1]Lookup for use classification'!$A$7,IF(OR(ISNUMBER(SEARCH('[1]Lookup for use classification'!$B$9,C2289)),ISNUMBER(SEARCH('[1]Lookup for use classification'!$C$9,C2289)),ISNUMBER(SEARCH('[1]Lookup for use classification'!$D$9,C2289)),ISNUMBER(SEARCH('[1]Lookup for use classification'!$E$9,C2289)),ISNUMBER(SEARCH('[1]Lookup for use classification'!$F$9,C2289)),ISNUMBER(SEARCH('[1]Lookup for use classification'!$G$9,C2289)),ISNUMBER(SEARCH('[1]Lookup for use classification'!$H$9,C2289)),ISNUMBER(SEARCH('[1]Lookup for use classification'!$I$9,C2289)),ISNUMBER(SEARCH('[1]Lookup for use classification'!$J$9,C2289)),ISNUMBER(SEARCH('[1]Lookup for use classification'!$K$9,C2289))),'[1]Lookup for use classification'!$A$9,IF(OR(ISNUMBER(SEARCH('[1]Lookup for use classification'!$B$10,C2289)),ISNUMBER(SEARCH('[1]Lookup for use classification'!$C$10,C2289)),ISNUMBER(SEARCH('[1]Lookup for use classification'!$D$10,C2289)),ISNUMBER(SEARCH('[1]Lookup for use classification'!$E$10,C2289)),ISNUMBER(SEARCH('[1]Lookup for use classification'!$F$10,C2289)),ISNUMBER(SEARCH('[1]Lookup for use classification'!$G$10,C2289))),'[1]Lookup for use classification'!$A$10,IF(OR(ISNUMBER(SEARCH('[1]Lookup for use classification'!$B$11,C2289)),ISNUMBER(SEARCH('[1]Lookup for use classification'!$C$11,C2289))),'[1]Lookup for use classification'!$A$11,IF(OR(ISNUMBER(SEARCH('[1]Lookup for use classification'!$B$12,C2289)),ISNUMBER(SEARCH('[1]Lookup for use classification'!$C$12,C2289))),'[1]Lookup for use classification'!$A$12,IF(OR(ISNUMBER(SEARCH('[1]Lookup for use classification'!$B$13,C2289)),ISNUMBER(SEARCH('[1]Lookup for use classification'!$C$13,C2289)),ISNUMBER(SEARCH('[1]Lookup for use classification'!$D$13,C2289)),,ISNUMBER(SEARCH('[1]Lookup for use classification'!$C$13,C2289)),ISNUMBER(SEARCH('[1]Lookup for use classification'!$E$13,C2289))),'[1]Lookup for use classification'!$A$13,IF(OR(ISNUMBER(SEARCH('[1]Lookup for use classification'!$B$14,C2289)),ISNUMBER(SEARCH('[1]Lookup for use classification'!$C$14,C2289))),'[1]Lookup for use classification'!$A$14,"Other"))))))))))))</f>
        <v>Other</v>
      </c>
      <c r="E2289" s="249">
        <v>18665</v>
      </c>
      <c r="F2289" s="222"/>
      <c r="G2289" s="222"/>
    </row>
    <row r="2290" spans="1:7" hidden="1">
      <c r="A2290" s="187" t="s">
        <v>4480</v>
      </c>
      <c r="B2290" s="167" t="s">
        <v>6425</v>
      </c>
      <c r="C2290" s="244" t="s">
        <v>6374</v>
      </c>
      <c r="D2290" s="6" t="str">
        <f>IF(OR(ISNUMBER(SEARCH('[1]Lookup for use classification'!$B$1,C2290)),ISNUMBER(SEARCH('[1]Lookup for use classification'!$C$1,C2290)),ISNUMBER(SEARCH('[1]Lookup for use classification'!$D$1,C2290)),ISNUMBER(SEARCH('[1]Lookup for use classification'!$E$1,C2290))),'[1]Lookup for use classification'!$A$1,IF(ISNUMBER(SEARCH('[1]Lookup for use classification'!$B$2,C2290)),'[1]Lookup for use classification'!$A$2,IF(ISNUMBER(SEARCH('[1]Lookup for use classification'!$B$3,C2290)),'[1]Lookup for use classification'!$A$3,IF(OR(ISNUMBER(SEARCH('[1]Lookup for use classification'!$B$4,C2290)),ISNUMBER(SEARCH('[1]Lookup for use classification'!$C$4,C2290)),ISNUMBER(SEARCH('[1]Lookup for use classification'!$D$4,C2290)),ISNUMBER(SEARCH('[1]Lookup for use classification'!$E$4,C2290))),'[1]Lookup for use classification'!$A$4,IF(OR(ISNUMBER(SEARCH('[1]Lookup for use classification'!$B$5,C2290)),ISNUMBER(SEARCH('[1]Lookup for use classification'!$C$5,C2290)),ISNUMBER(SEARCH('[1]Lookup for use classification'!$D$5,C2290))),'[1]Lookup for use classification'!$A$5,IF(OR(ISNUMBER(SEARCH('[1]Lookup for use classification'!$B$7,C2290)),ISNUMBER(SEARCH('[1]Lookup for use classification'!$C$7,C2290)),ISNUMBER(SEARCH('[1]Lookup for use classification'!$D$7,C2290))),'[1]Lookup for use classification'!$A$7,IF(OR(ISNUMBER(SEARCH('[1]Lookup for use classification'!$B$9,C2290)),ISNUMBER(SEARCH('[1]Lookup for use classification'!$C$9,C2290)),ISNUMBER(SEARCH('[1]Lookup for use classification'!$D$9,C2290)),ISNUMBER(SEARCH('[1]Lookup for use classification'!$E$9,C2290)),ISNUMBER(SEARCH('[1]Lookup for use classification'!$F$9,C2290)),ISNUMBER(SEARCH('[1]Lookup for use classification'!$G$9,C2290)),ISNUMBER(SEARCH('[1]Lookup for use classification'!$H$9,C2290)),ISNUMBER(SEARCH('[1]Lookup for use classification'!$I$9,C2290)),ISNUMBER(SEARCH('[1]Lookup for use classification'!$J$9,C2290)),ISNUMBER(SEARCH('[1]Lookup for use classification'!$K$9,C2290))),'[1]Lookup for use classification'!$A$9,IF(OR(ISNUMBER(SEARCH('[1]Lookup for use classification'!$B$10,C2290)),ISNUMBER(SEARCH('[1]Lookup for use classification'!$C$10,C2290)),ISNUMBER(SEARCH('[1]Lookup for use classification'!$D$10,C2290)),ISNUMBER(SEARCH('[1]Lookup for use classification'!$E$10,C2290)),ISNUMBER(SEARCH('[1]Lookup for use classification'!$F$10,C2290)),ISNUMBER(SEARCH('[1]Lookup for use classification'!$G$10,C2290))),'[1]Lookup for use classification'!$A$10,IF(OR(ISNUMBER(SEARCH('[1]Lookup for use classification'!$B$11,C2290)),ISNUMBER(SEARCH('[1]Lookup for use classification'!$C$11,C2290))),'[1]Lookup for use classification'!$A$11,IF(OR(ISNUMBER(SEARCH('[1]Lookup for use classification'!$B$12,C2290)),ISNUMBER(SEARCH('[1]Lookup for use classification'!$C$12,C2290))),'[1]Lookup for use classification'!$A$12,IF(OR(ISNUMBER(SEARCH('[1]Lookup for use classification'!$B$13,C2290)),ISNUMBER(SEARCH('[1]Lookup for use classification'!$C$13,C2290)),ISNUMBER(SEARCH('[1]Lookup for use classification'!$D$13,C2290)),,ISNUMBER(SEARCH('[1]Lookup for use classification'!$C$13,C2290)),ISNUMBER(SEARCH('[1]Lookup for use classification'!$E$13,C2290))),'[1]Lookup for use classification'!$A$13,IF(OR(ISNUMBER(SEARCH('[1]Lookup for use classification'!$B$14,C2290)),ISNUMBER(SEARCH('[1]Lookup for use classification'!$C$14,C2290))),'[1]Lookup for use classification'!$A$14,"Other"))))))))))))</f>
        <v>Other</v>
      </c>
      <c r="E2290" s="245">
        <v>20000</v>
      </c>
      <c r="F2290" s="224"/>
      <c r="G2290" s="224"/>
    </row>
    <row r="2291" spans="1:7" hidden="1">
      <c r="A2291" s="187" t="s">
        <v>4480</v>
      </c>
      <c r="B2291" s="167" t="s">
        <v>6425</v>
      </c>
      <c r="C2291" s="244" t="s">
        <v>6291</v>
      </c>
      <c r="D2291" s="6" t="str">
        <f>IF(OR(ISNUMBER(SEARCH('[1]Lookup for use classification'!$B$1,C2291)),ISNUMBER(SEARCH('[1]Lookup for use classification'!$C$1,C2291)),ISNUMBER(SEARCH('[1]Lookup for use classification'!$D$1,C2291)),ISNUMBER(SEARCH('[1]Lookup for use classification'!$E$1,C2291))),'[1]Lookup for use classification'!$A$1,IF(ISNUMBER(SEARCH('[1]Lookup for use classification'!$B$2,C2291)),'[1]Lookup for use classification'!$A$2,IF(ISNUMBER(SEARCH('[1]Lookup for use classification'!$B$3,C2291)),'[1]Lookup for use classification'!$A$3,IF(OR(ISNUMBER(SEARCH('[1]Lookup for use classification'!$B$4,C2291)),ISNUMBER(SEARCH('[1]Lookup for use classification'!$C$4,C2291)),ISNUMBER(SEARCH('[1]Lookup for use classification'!$D$4,C2291)),ISNUMBER(SEARCH('[1]Lookup for use classification'!$E$4,C2291))),'[1]Lookup for use classification'!$A$4,IF(OR(ISNUMBER(SEARCH('[1]Lookup for use classification'!$B$5,C2291)),ISNUMBER(SEARCH('[1]Lookup for use classification'!$C$5,C2291)),ISNUMBER(SEARCH('[1]Lookup for use classification'!$D$5,C2291))),'[1]Lookup for use classification'!$A$5,IF(OR(ISNUMBER(SEARCH('[1]Lookup for use classification'!$B$7,C2291)),ISNUMBER(SEARCH('[1]Lookup for use classification'!$C$7,C2291)),ISNUMBER(SEARCH('[1]Lookup for use classification'!$D$7,C2291))),'[1]Lookup for use classification'!$A$7,IF(OR(ISNUMBER(SEARCH('[1]Lookup for use classification'!$B$9,C2291)),ISNUMBER(SEARCH('[1]Lookup for use classification'!$C$9,C2291)),ISNUMBER(SEARCH('[1]Lookup for use classification'!$D$9,C2291)),ISNUMBER(SEARCH('[1]Lookup for use classification'!$E$9,C2291)),ISNUMBER(SEARCH('[1]Lookup for use classification'!$F$9,C2291)),ISNUMBER(SEARCH('[1]Lookup for use classification'!$G$9,C2291)),ISNUMBER(SEARCH('[1]Lookup for use classification'!$H$9,C2291)),ISNUMBER(SEARCH('[1]Lookup for use classification'!$I$9,C2291)),ISNUMBER(SEARCH('[1]Lookup for use classification'!$J$9,C2291)),ISNUMBER(SEARCH('[1]Lookup for use classification'!$K$9,C2291))),'[1]Lookup for use classification'!$A$9,IF(OR(ISNUMBER(SEARCH('[1]Lookup for use classification'!$B$10,C2291)),ISNUMBER(SEARCH('[1]Lookup for use classification'!$C$10,C2291)),ISNUMBER(SEARCH('[1]Lookup for use classification'!$D$10,C2291)),ISNUMBER(SEARCH('[1]Lookup for use classification'!$E$10,C2291)),ISNUMBER(SEARCH('[1]Lookup for use classification'!$F$10,C2291)),ISNUMBER(SEARCH('[1]Lookup for use classification'!$G$10,C2291))),'[1]Lookup for use classification'!$A$10,IF(OR(ISNUMBER(SEARCH('[1]Lookup for use classification'!$B$11,C2291)),ISNUMBER(SEARCH('[1]Lookup for use classification'!$C$11,C2291))),'[1]Lookup for use classification'!$A$11,IF(OR(ISNUMBER(SEARCH('[1]Lookup for use classification'!$B$12,C2291)),ISNUMBER(SEARCH('[1]Lookup for use classification'!$C$12,C2291))),'[1]Lookup for use classification'!$A$12,IF(OR(ISNUMBER(SEARCH('[1]Lookup for use classification'!$B$13,C2291)),ISNUMBER(SEARCH('[1]Lookup for use classification'!$C$13,C2291)),ISNUMBER(SEARCH('[1]Lookup for use classification'!$D$13,C2291)),,ISNUMBER(SEARCH('[1]Lookup for use classification'!$C$13,C2291)),ISNUMBER(SEARCH('[1]Lookup for use classification'!$E$13,C2291))),'[1]Lookup for use classification'!$A$13,IF(OR(ISNUMBER(SEARCH('[1]Lookup for use classification'!$B$14,C2291)),ISNUMBER(SEARCH('[1]Lookup for use classification'!$C$14,C2291))),'[1]Lookup for use classification'!$A$14,"Other"))))))))))))</f>
        <v>Other</v>
      </c>
      <c r="E2291" s="245">
        <v>21551</v>
      </c>
      <c r="F2291" s="224"/>
      <c r="G2291" s="224"/>
    </row>
    <row r="2292" spans="1:7" hidden="1">
      <c r="A2292" s="187" t="s">
        <v>4480</v>
      </c>
      <c r="B2292" s="167" t="s">
        <v>6425</v>
      </c>
      <c r="C2292" s="244" t="s">
        <v>6292</v>
      </c>
      <c r="D2292" s="6" t="str">
        <f>IF(OR(ISNUMBER(SEARCH('[1]Lookup for use classification'!$B$1,C2292)),ISNUMBER(SEARCH('[1]Lookup for use classification'!$C$1,C2292)),ISNUMBER(SEARCH('[1]Lookup for use classification'!$D$1,C2292)),ISNUMBER(SEARCH('[1]Lookup for use classification'!$E$1,C2292))),'[1]Lookup for use classification'!$A$1,IF(ISNUMBER(SEARCH('[1]Lookup for use classification'!$B$2,C2292)),'[1]Lookup for use classification'!$A$2,IF(ISNUMBER(SEARCH('[1]Lookup for use classification'!$B$3,C2292)),'[1]Lookup for use classification'!$A$3,IF(OR(ISNUMBER(SEARCH('[1]Lookup for use classification'!$B$4,C2292)),ISNUMBER(SEARCH('[1]Lookup for use classification'!$C$4,C2292)),ISNUMBER(SEARCH('[1]Lookup for use classification'!$D$4,C2292)),ISNUMBER(SEARCH('[1]Lookup for use classification'!$E$4,C2292))),'[1]Lookup for use classification'!$A$4,IF(OR(ISNUMBER(SEARCH('[1]Lookup for use classification'!$B$5,C2292)),ISNUMBER(SEARCH('[1]Lookup for use classification'!$C$5,C2292)),ISNUMBER(SEARCH('[1]Lookup for use classification'!$D$5,C2292))),'[1]Lookup for use classification'!$A$5,IF(OR(ISNUMBER(SEARCH('[1]Lookup for use classification'!$B$7,C2292)),ISNUMBER(SEARCH('[1]Lookup for use classification'!$C$7,C2292)),ISNUMBER(SEARCH('[1]Lookup for use classification'!$D$7,C2292))),'[1]Lookup for use classification'!$A$7,IF(OR(ISNUMBER(SEARCH('[1]Lookup for use classification'!$B$9,C2292)),ISNUMBER(SEARCH('[1]Lookup for use classification'!$C$9,C2292)),ISNUMBER(SEARCH('[1]Lookup for use classification'!$D$9,C2292)),ISNUMBER(SEARCH('[1]Lookup for use classification'!$E$9,C2292)),ISNUMBER(SEARCH('[1]Lookup for use classification'!$F$9,C2292)),ISNUMBER(SEARCH('[1]Lookup for use classification'!$G$9,C2292)),ISNUMBER(SEARCH('[1]Lookup for use classification'!$H$9,C2292)),ISNUMBER(SEARCH('[1]Lookup for use classification'!$I$9,C2292)),ISNUMBER(SEARCH('[1]Lookup for use classification'!$J$9,C2292)),ISNUMBER(SEARCH('[1]Lookup for use classification'!$K$9,C2292))),'[1]Lookup for use classification'!$A$9,IF(OR(ISNUMBER(SEARCH('[1]Lookup for use classification'!$B$10,C2292)),ISNUMBER(SEARCH('[1]Lookup for use classification'!$C$10,C2292)),ISNUMBER(SEARCH('[1]Lookup for use classification'!$D$10,C2292)),ISNUMBER(SEARCH('[1]Lookup for use classification'!$E$10,C2292)),ISNUMBER(SEARCH('[1]Lookup for use classification'!$F$10,C2292)),ISNUMBER(SEARCH('[1]Lookup for use classification'!$G$10,C2292))),'[1]Lookup for use classification'!$A$10,IF(OR(ISNUMBER(SEARCH('[1]Lookup for use classification'!$B$11,C2292)),ISNUMBER(SEARCH('[1]Lookup for use classification'!$C$11,C2292))),'[1]Lookup for use classification'!$A$11,IF(OR(ISNUMBER(SEARCH('[1]Lookup for use classification'!$B$12,C2292)),ISNUMBER(SEARCH('[1]Lookup for use classification'!$C$12,C2292))),'[1]Lookup for use classification'!$A$12,IF(OR(ISNUMBER(SEARCH('[1]Lookup for use classification'!$B$13,C2292)),ISNUMBER(SEARCH('[1]Lookup for use classification'!$C$13,C2292)),ISNUMBER(SEARCH('[1]Lookup for use classification'!$D$13,C2292)),,ISNUMBER(SEARCH('[1]Lookup for use classification'!$C$13,C2292)),ISNUMBER(SEARCH('[1]Lookup for use classification'!$E$13,C2292))),'[1]Lookup for use classification'!$A$13,IF(OR(ISNUMBER(SEARCH('[1]Lookup for use classification'!$B$14,C2292)),ISNUMBER(SEARCH('[1]Lookup for use classification'!$C$14,C2292))),'[1]Lookup for use classification'!$A$14,"Other"))))))))))))</f>
        <v>Other</v>
      </c>
      <c r="E2292" s="245">
        <v>28158</v>
      </c>
      <c r="F2292" s="224"/>
      <c r="G2292" s="224"/>
    </row>
    <row r="2293" spans="1:7" hidden="1">
      <c r="A2293" s="187" t="s">
        <v>4480</v>
      </c>
      <c r="B2293" s="167" t="s">
        <v>6425</v>
      </c>
      <c r="C2293" s="244" t="s">
        <v>6255</v>
      </c>
      <c r="D2293" s="6" t="s">
        <v>1500</v>
      </c>
      <c r="E2293" s="245">
        <v>29060</v>
      </c>
      <c r="F2293" s="224"/>
      <c r="G2293" s="224"/>
    </row>
    <row r="2294" spans="1:7" hidden="1">
      <c r="A2294" s="187" t="s">
        <v>4480</v>
      </c>
      <c r="B2294" s="167" t="s">
        <v>6425</v>
      </c>
      <c r="C2294" s="244" t="s">
        <v>6349</v>
      </c>
      <c r="D2294" s="6" t="str">
        <f>IF(OR(ISNUMBER(SEARCH('[1]Lookup for use classification'!$B$1,C2294)),ISNUMBER(SEARCH('[1]Lookup for use classification'!$C$1,C2294)),ISNUMBER(SEARCH('[1]Lookup for use classification'!$D$1,C2294)),ISNUMBER(SEARCH('[1]Lookup for use classification'!$E$1,C2294))),'[1]Lookup for use classification'!$A$1,IF(ISNUMBER(SEARCH('[1]Lookup for use classification'!$B$2,C2294)),'[1]Lookup for use classification'!$A$2,IF(ISNUMBER(SEARCH('[1]Lookup for use classification'!$B$3,C2294)),'[1]Lookup for use classification'!$A$3,IF(OR(ISNUMBER(SEARCH('[1]Lookup for use classification'!$B$4,C2294)),ISNUMBER(SEARCH('[1]Lookup for use classification'!$C$4,C2294)),ISNUMBER(SEARCH('[1]Lookup for use classification'!$D$4,C2294)),ISNUMBER(SEARCH('[1]Lookup for use classification'!$E$4,C2294))),'[1]Lookup for use classification'!$A$4,IF(OR(ISNUMBER(SEARCH('[1]Lookup for use classification'!$B$5,C2294)),ISNUMBER(SEARCH('[1]Lookup for use classification'!$C$5,C2294)),ISNUMBER(SEARCH('[1]Lookup for use classification'!$D$5,C2294))),'[1]Lookup for use classification'!$A$5,IF(OR(ISNUMBER(SEARCH('[1]Lookup for use classification'!$B$7,C2294)),ISNUMBER(SEARCH('[1]Lookup for use classification'!$C$7,C2294)),ISNUMBER(SEARCH('[1]Lookup for use classification'!$D$7,C2294))),'[1]Lookup for use classification'!$A$7,IF(OR(ISNUMBER(SEARCH('[1]Lookup for use classification'!$B$9,C2294)),ISNUMBER(SEARCH('[1]Lookup for use classification'!$C$9,C2294)),ISNUMBER(SEARCH('[1]Lookup for use classification'!$D$9,C2294)),ISNUMBER(SEARCH('[1]Lookup for use classification'!$E$9,C2294)),ISNUMBER(SEARCH('[1]Lookup for use classification'!$F$9,C2294)),ISNUMBER(SEARCH('[1]Lookup for use classification'!$G$9,C2294)),ISNUMBER(SEARCH('[1]Lookup for use classification'!$H$9,C2294)),ISNUMBER(SEARCH('[1]Lookup for use classification'!$I$9,C2294)),ISNUMBER(SEARCH('[1]Lookup for use classification'!$J$9,C2294)),ISNUMBER(SEARCH('[1]Lookup for use classification'!$K$9,C2294))),'[1]Lookup for use classification'!$A$9,IF(OR(ISNUMBER(SEARCH('[1]Lookup for use classification'!$B$10,C2294)),ISNUMBER(SEARCH('[1]Lookup for use classification'!$C$10,C2294)),ISNUMBER(SEARCH('[1]Lookup for use classification'!$D$10,C2294)),ISNUMBER(SEARCH('[1]Lookup for use classification'!$E$10,C2294)),ISNUMBER(SEARCH('[1]Lookup for use classification'!$F$10,C2294)),ISNUMBER(SEARCH('[1]Lookup for use classification'!$G$10,C2294))),'[1]Lookup for use classification'!$A$10,IF(OR(ISNUMBER(SEARCH('[1]Lookup for use classification'!$B$11,C2294)),ISNUMBER(SEARCH('[1]Lookup for use classification'!$C$11,C2294))),'[1]Lookup for use classification'!$A$11,IF(OR(ISNUMBER(SEARCH('[1]Lookup for use classification'!$B$12,C2294)),ISNUMBER(SEARCH('[1]Lookup for use classification'!$C$12,C2294))),'[1]Lookup for use classification'!$A$12,IF(OR(ISNUMBER(SEARCH('[1]Lookup for use classification'!$B$13,C2294)),ISNUMBER(SEARCH('[1]Lookup for use classification'!$C$13,C2294)),ISNUMBER(SEARCH('[1]Lookup for use classification'!$D$13,C2294)),,ISNUMBER(SEARCH('[1]Lookup for use classification'!$C$13,C2294)),ISNUMBER(SEARCH('[1]Lookup for use classification'!$E$13,C2294))),'[1]Lookup for use classification'!$A$13,IF(OR(ISNUMBER(SEARCH('[1]Lookup for use classification'!$B$14,C2294)),ISNUMBER(SEARCH('[1]Lookup for use classification'!$C$14,C2294))),'[1]Lookup for use classification'!$A$14,"Other"))))))))))))</f>
        <v>Other</v>
      </c>
      <c r="E2294" s="245">
        <v>35585</v>
      </c>
      <c r="F2294" s="224"/>
      <c r="G2294" s="224"/>
    </row>
    <row r="2295" spans="1:7" hidden="1">
      <c r="A2295" s="187" t="s">
        <v>4480</v>
      </c>
      <c r="B2295" s="167" t="s">
        <v>6425</v>
      </c>
      <c r="C2295" s="244" t="s">
        <v>6251</v>
      </c>
      <c r="D2295" s="6" t="str">
        <f>IF(OR(ISNUMBER(SEARCH('[1]Lookup for use classification'!$B$1,C2295)),ISNUMBER(SEARCH('[1]Lookup for use classification'!$C$1,C2295)),ISNUMBER(SEARCH('[1]Lookup for use classification'!$D$1,C2295)),ISNUMBER(SEARCH('[1]Lookup for use classification'!$E$1,C2295))),'[1]Lookup for use classification'!$A$1,IF(ISNUMBER(SEARCH('[1]Lookup for use classification'!$B$2,C2295)),'[1]Lookup for use classification'!$A$2,IF(ISNUMBER(SEARCH('[1]Lookup for use classification'!$B$3,C2295)),'[1]Lookup for use classification'!$A$3,IF(OR(ISNUMBER(SEARCH('[1]Lookup for use classification'!$B$4,C2295)),ISNUMBER(SEARCH('[1]Lookup for use classification'!$C$4,C2295)),ISNUMBER(SEARCH('[1]Lookup for use classification'!$D$4,C2295)),ISNUMBER(SEARCH('[1]Lookup for use classification'!$E$4,C2295))),'[1]Lookup for use classification'!$A$4,IF(OR(ISNUMBER(SEARCH('[1]Lookup for use classification'!$B$5,C2295)),ISNUMBER(SEARCH('[1]Lookup for use classification'!$C$5,C2295)),ISNUMBER(SEARCH('[1]Lookup for use classification'!$D$5,C2295))),'[1]Lookup for use classification'!$A$5,IF(OR(ISNUMBER(SEARCH('[1]Lookup for use classification'!$B$7,C2295)),ISNUMBER(SEARCH('[1]Lookup for use classification'!$C$7,C2295)),ISNUMBER(SEARCH('[1]Lookup for use classification'!$D$7,C2295))),'[1]Lookup for use classification'!$A$7,IF(OR(ISNUMBER(SEARCH('[1]Lookup for use classification'!$B$9,C2295)),ISNUMBER(SEARCH('[1]Lookup for use classification'!$C$9,C2295)),ISNUMBER(SEARCH('[1]Lookup for use classification'!$D$9,C2295)),ISNUMBER(SEARCH('[1]Lookup for use classification'!$E$9,C2295)),ISNUMBER(SEARCH('[1]Lookup for use classification'!$F$9,C2295)),ISNUMBER(SEARCH('[1]Lookup for use classification'!$G$9,C2295)),ISNUMBER(SEARCH('[1]Lookup for use classification'!$H$9,C2295)),ISNUMBER(SEARCH('[1]Lookup for use classification'!$I$9,C2295)),ISNUMBER(SEARCH('[1]Lookup for use classification'!$J$9,C2295)),ISNUMBER(SEARCH('[1]Lookup for use classification'!$K$9,C2295))),'[1]Lookup for use classification'!$A$9,IF(OR(ISNUMBER(SEARCH('[1]Lookup for use classification'!$B$10,C2295)),ISNUMBER(SEARCH('[1]Lookup for use classification'!$C$10,C2295)),ISNUMBER(SEARCH('[1]Lookup for use classification'!$D$10,C2295)),ISNUMBER(SEARCH('[1]Lookup for use classification'!$E$10,C2295)),ISNUMBER(SEARCH('[1]Lookup for use classification'!$F$10,C2295)),ISNUMBER(SEARCH('[1]Lookup for use classification'!$G$10,C2295))),'[1]Lookup for use classification'!$A$10,IF(OR(ISNUMBER(SEARCH('[1]Lookup for use classification'!$B$11,C2295)),ISNUMBER(SEARCH('[1]Lookup for use classification'!$C$11,C2295))),'[1]Lookup for use classification'!$A$11,IF(OR(ISNUMBER(SEARCH('[1]Lookup for use classification'!$B$12,C2295)),ISNUMBER(SEARCH('[1]Lookup for use classification'!$C$12,C2295))),'[1]Lookup for use classification'!$A$12,IF(OR(ISNUMBER(SEARCH('[1]Lookup for use classification'!$B$13,C2295)),ISNUMBER(SEARCH('[1]Lookup for use classification'!$C$13,C2295)),ISNUMBER(SEARCH('[1]Lookup for use classification'!$D$13,C2295)),,ISNUMBER(SEARCH('[1]Lookup for use classification'!$C$13,C2295)),ISNUMBER(SEARCH('[1]Lookup for use classification'!$E$13,C2295))),'[1]Lookup for use classification'!$A$13,IF(OR(ISNUMBER(SEARCH('[1]Lookup for use classification'!$B$14,C2295)),ISNUMBER(SEARCH('[1]Lookup for use classification'!$C$14,C2295))),'[1]Lookup for use classification'!$A$14,"Other"))))))))))))</f>
        <v>Other</v>
      </c>
      <c r="E2295" s="245">
        <v>40759</v>
      </c>
      <c r="F2295" s="224"/>
      <c r="G2295" s="224"/>
    </row>
    <row r="2296" spans="1:7" hidden="1">
      <c r="A2296" s="187" t="s">
        <v>4480</v>
      </c>
      <c r="B2296" s="167" t="s">
        <v>6425</v>
      </c>
      <c r="C2296" s="244" t="s">
        <v>6274</v>
      </c>
      <c r="D2296" s="6" t="str">
        <f>IF(OR(ISNUMBER(SEARCH('[1]Lookup for use classification'!$B$1,C2296)),ISNUMBER(SEARCH('[1]Lookup for use classification'!$C$1,C2296)),ISNUMBER(SEARCH('[1]Lookup for use classification'!$D$1,C2296)),ISNUMBER(SEARCH('[1]Lookup for use classification'!$E$1,C2296))),'[1]Lookup for use classification'!$A$1,IF(ISNUMBER(SEARCH('[1]Lookup for use classification'!$B$2,C2296)),'[1]Lookup for use classification'!$A$2,IF(ISNUMBER(SEARCH('[1]Lookup for use classification'!$B$3,C2296)),'[1]Lookup for use classification'!$A$3,IF(OR(ISNUMBER(SEARCH('[1]Lookup for use classification'!$B$4,C2296)),ISNUMBER(SEARCH('[1]Lookup for use classification'!$C$4,C2296)),ISNUMBER(SEARCH('[1]Lookup for use classification'!$D$4,C2296)),ISNUMBER(SEARCH('[1]Lookup for use classification'!$E$4,C2296))),'[1]Lookup for use classification'!$A$4,IF(OR(ISNUMBER(SEARCH('[1]Lookup for use classification'!$B$5,C2296)),ISNUMBER(SEARCH('[1]Lookup for use classification'!$C$5,C2296)),ISNUMBER(SEARCH('[1]Lookup for use classification'!$D$5,C2296))),'[1]Lookup for use classification'!$A$5,IF(OR(ISNUMBER(SEARCH('[1]Lookup for use classification'!$B$7,C2296)),ISNUMBER(SEARCH('[1]Lookup for use classification'!$C$7,C2296)),ISNUMBER(SEARCH('[1]Lookup for use classification'!$D$7,C2296))),'[1]Lookup for use classification'!$A$7,IF(OR(ISNUMBER(SEARCH('[1]Lookup for use classification'!$B$9,C2296)),ISNUMBER(SEARCH('[1]Lookup for use classification'!$C$9,C2296)),ISNUMBER(SEARCH('[1]Lookup for use classification'!$D$9,C2296)),ISNUMBER(SEARCH('[1]Lookup for use classification'!$E$9,C2296)),ISNUMBER(SEARCH('[1]Lookup for use classification'!$F$9,C2296)),ISNUMBER(SEARCH('[1]Lookup for use classification'!$G$9,C2296)),ISNUMBER(SEARCH('[1]Lookup for use classification'!$H$9,C2296)),ISNUMBER(SEARCH('[1]Lookup for use classification'!$I$9,C2296)),ISNUMBER(SEARCH('[1]Lookup for use classification'!$J$9,C2296)),ISNUMBER(SEARCH('[1]Lookup for use classification'!$K$9,C2296))),'[1]Lookup for use classification'!$A$9,IF(OR(ISNUMBER(SEARCH('[1]Lookup for use classification'!$B$10,C2296)),ISNUMBER(SEARCH('[1]Lookup for use classification'!$C$10,C2296)),ISNUMBER(SEARCH('[1]Lookup for use classification'!$D$10,C2296)),ISNUMBER(SEARCH('[1]Lookup for use classification'!$E$10,C2296)),ISNUMBER(SEARCH('[1]Lookup for use classification'!$F$10,C2296)),ISNUMBER(SEARCH('[1]Lookup for use classification'!$G$10,C2296))),'[1]Lookup for use classification'!$A$10,IF(OR(ISNUMBER(SEARCH('[1]Lookup for use classification'!$B$11,C2296)),ISNUMBER(SEARCH('[1]Lookup for use classification'!$C$11,C2296))),'[1]Lookup for use classification'!$A$11,IF(OR(ISNUMBER(SEARCH('[1]Lookup for use classification'!$B$12,C2296)),ISNUMBER(SEARCH('[1]Lookup for use classification'!$C$12,C2296))),'[1]Lookup for use classification'!$A$12,IF(OR(ISNUMBER(SEARCH('[1]Lookup for use classification'!$B$13,C2296)),ISNUMBER(SEARCH('[1]Lookup for use classification'!$C$13,C2296)),ISNUMBER(SEARCH('[1]Lookup for use classification'!$D$13,C2296)),,ISNUMBER(SEARCH('[1]Lookup for use classification'!$C$13,C2296)),ISNUMBER(SEARCH('[1]Lookup for use classification'!$E$13,C2296))),'[1]Lookup for use classification'!$A$13,IF(OR(ISNUMBER(SEARCH('[1]Lookup for use classification'!$B$14,C2296)),ISNUMBER(SEARCH('[1]Lookup for use classification'!$C$14,C2296))),'[1]Lookup for use classification'!$A$14,"Other"))))))))))))</f>
        <v>Other</v>
      </c>
      <c r="E2296" s="245">
        <v>102444</v>
      </c>
      <c r="F2296" s="224"/>
      <c r="G2296" s="224"/>
    </row>
    <row r="2297" spans="1:7" hidden="1">
      <c r="A2297" s="187" t="s">
        <v>4480</v>
      </c>
      <c r="B2297" s="167" t="s">
        <v>6425</v>
      </c>
      <c r="C2297" s="244" t="s">
        <v>6265</v>
      </c>
      <c r="D2297" s="6" t="str">
        <f>IF(OR(ISNUMBER(SEARCH('[1]Lookup for use classification'!$B$1,C2297)),ISNUMBER(SEARCH('[1]Lookup for use classification'!$C$1,C2297)),ISNUMBER(SEARCH('[1]Lookup for use classification'!$D$1,C2297)),ISNUMBER(SEARCH('[1]Lookup for use classification'!$E$1,C2297))),'[1]Lookup for use classification'!$A$1,IF(ISNUMBER(SEARCH('[1]Lookup for use classification'!$B$2,C2297)),'[1]Lookup for use classification'!$A$2,IF(ISNUMBER(SEARCH('[1]Lookup for use classification'!$B$3,C2297)),'[1]Lookup for use classification'!$A$3,IF(OR(ISNUMBER(SEARCH('[1]Lookup for use classification'!$B$4,C2297)),ISNUMBER(SEARCH('[1]Lookup for use classification'!$C$4,C2297)),ISNUMBER(SEARCH('[1]Lookup for use classification'!$D$4,C2297)),ISNUMBER(SEARCH('[1]Lookup for use classification'!$E$4,C2297))),'[1]Lookup for use classification'!$A$4,IF(OR(ISNUMBER(SEARCH('[1]Lookup for use classification'!$B$5,C2297)),ISNUMBER(SEARCH('[1]Lookup for use classification'!$C$5,C2297)),ISNUMBER(SEARCH('[1]Lookup for use classification'!$D$5,C2297))),'[1]Lookup for use classification'!$A$5,IF(OR(ISNUMBER(SEARCH('[1]Lookup for use classification'!$B$7,C2297)),ISNUMBER(SEARCH('[1]Lookup for use classification'!$C$7,C2297)),ISNUMBER(SEARCH('[1]Lookup for use classification'!$D$7,C2297))),'[1]Lookup for use classification'!$A$7,IF(OR(ISNUMBER(SEARCH('[1]Lookup for use classification'!$B$9,C2297)),ISNUMBER(SEARCH('[1]Lookup for use classification'!$C$9,C2297)),ISNUMBER(SEARCH('[1]Lookup for use classification'!$D$9,C2297)),ISNUMBER(SEARCH('[1]Lookup for use classification'!$E$9,C2297)),ISNUMBER(SEARCH('[1]Lookup for use classification'!$F$9,C2297)),ISNUMBER(SEARCH('[1]Lookup for use classification'!$G$9,C2297)),ISNUMBER(SEARCH('[1]Lookup for use classification'!$H$9,C2297)),ISNUMBER(SEARCH('[1]Lookup for use classification'!$I$9,C2297)),ISNUMBER(SEARCH('[1]Lookup for use classification'!$J$9,C2297)),ISNUMBER(SEARCH('[1]Lookup for use classification'!$K$9,C2297))),'[1]Lookup for use classification'!$A$9,IF(OR(ISNUMBER(SEARCH('[1]Lookup for use classification'!$B$10,C2297)),ISNUMBER(SEARCH('[1]Lookup for use classification'!$C$10,C2297)),ISNUMBER(SEARCH('[1]Lookup for use classification'!$D$10,C2297)),ISNUMBER(SEARCH('[1]Lookup for use classification'!$E$10,C2297)),ISNUMBER(SEARCH('[1]Lookup for use classification'!$F$10,C2297)),ISNUMBER(SEARCH('[1]Lookup for use classification'!$G$10,C2297))),'[1]Lookup for use classification'!$A$10,IF(OR(ISNUMBER(SEARCH('[1]Lookup for use classification'!$B$11,C2297)),ISNUMBER(SEARCH('[1]Lookup for use classification'!$C$11,C2297))),'[1]Lookup for use classification'!$A$11,IF(OR(ISNUMBER(SEARCH('[1]Lookup for use classification'!$B$12,C2297)),ISNUMBER(SEARCH('[1]Lookup for use classification'!$C$12,C2297))),'[1]Lookup for use classification'!$A$12,IF(OR(ISNUMBER(SEARCH('[1]Lookup for use classification'!$B$13,C2297)),ISNUMBER(SEARCH('[1]Lookup for use classification'!$C$13,C2297)),ISNUMBER(SEARCH('[1]Lookup for use classification'!$D$13,C2297)),,ISNUMBER(SEARCH('[1]Lookup for use classification'!$C$13,C2297)),ISNUMBER(SEARCH('[1]Lookup for use classification'!$E$13,C2297))),'[1]Lookup for use classification'!$A$13,IF(OR(ISNUMBER(SEARCH('[1]Lookup for use classification'!$B$14,C2297)),ISNUMBER(SEARCH('[1]Lookup for use classification'!$C$14,C2297))),'[1]Lookup for use classification'!$A$14,"Other"))))))))))))</f>
        <v>Other</v>
      </c>
      <c r="E2297" s="245">
        <v>130343</v>
      </c>
      <c r="F2297" s="224"/>
      <c r="G2297" s="224"/>
    </row>
    <row r="2298" spans="1:7" hidden="1">
      <c r="A2298" s="187" t="s">
        <v>4480</v>
      </c>
      <c r="B2298" s="167" t="s">
        <v>6425</v>
      </c>
      <c r="C2298" s="244" t="s">
        <v>6259</v>
      </c>
      <c r="D2298" s="6" t="str">
        <f>IF(OR(ISNUMBER(SEARCH('[1]Lookup for use classification'!$B$1,C2298)),ISNUMBER(SEARCH('[1]Lookup for use classification'!$C$1,C2298)),ISNUMBER(SEARCH('[1]Lookup for use classification'!$D$1,C2298)),ISNUMBER(SEARCH('[1]Lookup for use classification'!$E$1,C2298))),'[1]Lookup for use classification'!$A$1,IF(ISNUMBER(SEARCH('[1]Lookup for use classification'!$B$2,C2298)),'[1]Lookup for use classification'!$A$2,IF(ISNUMBER(SEARCH('[1]Lookup for use classification'!$B$3,C2298)),'[1]Lookup for use classification'!$A$3,IF(OR(ISNUMBER(SEARCH('[1]Lookup for use classification'!$B$4,C2298)),ISNUMBER(SEARCH('[1]Lookup for use classification'!$C$4,C2298)),ISNUMBER(SEARCH('[1]Lookup for use classification'!$D$4,C2298)),ISNUMBER(SEARCH('[1]Lookup for use classification'!$E$4,C2298))),'[1]Lookup for use classification'!$A$4,IF(OR(ISNUMBER(SEARCH('[1]Lookup for use classification'!$B$5,C2298)),ISNUMBER(SEARCH('[1]Lookup for use classification'!$C$5,C2298)),ISNUMBER(SEARCH('[1]Lookup for use classification'!$D$5,C2298))),'[1]Lookup for use classification'!$A$5,IF(OR(ISNUMBER(SEARCH('[1]Lookup for use classification'!$B$7,C2298)),ISNUMBER(SEARCH('[1]Lookup for use classification'!$C$7,C2298)),ISNUMBER(SEARCH('[1]Lookup for use classification'!$D$7,C2298))),'[1]Lookup for use classification'!$A$7,IF(OR(ISNUMBER(SEARCH('[1]Lookup for use classification'!$B$9,C2298)),ISNUMBER(SEARCH('[1]Lookup for use classification'!$C$9,C2298)),ISNUMBER(SEARCH('[1]Lookup for use classification'!$D$9,C2298)),ISNUMBER(SEARCH('[1]Lookup for use classification'!$E$9,C2298)),ISNUMBER(SEARCH('[1]Lookup for use classification'!$F$9,C2298)),ISNUMBER(SEARCH('[1]Lookup for use classification'!$G$9,C2298)),ISNUMBER(SEARCH('[1]Lookup for use classification'!$H$9,C2298)),ISNUMBER(SEARCH('[1]Lookup for use classification'!$I$9,C2298)),ISNUMBER(SEARCH('[1]Lookup for use classification'!$J$9,C2298)),ISNUMBER(SEARCH('[1]Lookup for use classification'!$K$9,C2298))),'[1]Lookup for use classification'!$A$9,IF(OR(ISNUMBER(SEARCH('[1]Lookup for use classification'!$B$10,C2298)),ISNUMBER(SEARCH('[1]Lookup for use classification'!$C$10,C2298)),ISNUMBER(SEARCH('[1]Lookup for use classification'!$D$10,C2298)),ISNUMBER(SEARCH('[1]Lookup for use classification'!$E$10,C2298)),ISNUMBER(SEARCH('[1]Lookup for use classification'!$F$10,C2298)),ISNUMBER(SEARCH('[1]Lookup for use classification'!$G$10,C2298))),'[1]Lookup for use classification'!$A$10,IF(OR(ISNUMBER(SEARCH('[1]Lookup for use classification'!$B$11,C2298)),ISNUMBER(SEARCH('[1]Lookup for use classification'!$C$11,C2298))),'[1]Lookup for use classification'!$A$11,IF(OR(ISNUMBER(SEARCH('[1]Lookup for use classification'!$B$12,C2298)),ISNUMBER(SEARCH('[1]Lookup for use classification'!$C$12,C2298))),'[1]Lookup for use classification'!$A$12,IF(OR(ISNUMBER(SEARCH('[1]Lookup for use classification'!$B$13,C2298)),ISNUMBER(SEARCH('[1]Lookup for use classification'!$C$13,C2298)),ISNUMBER(SEARCH('[1]Lookup for use classification'!$D$13,C2298)),,ISNUMBER(SEARCH('[1]Lookup for use classification'!$C$13,C2298)),ISNUMBER(SEARCH('[1]Lookup for use classification'!$E$13,C2298))),'[1]Lookup for use classification'!$A$13,IF(OR(ISNUMBER(SEARCH('[1]Lookup for use classification'!$B$14,C2298)),ISNUMBER(SEARCH('[1]Lookup for use classification'!$C$14,C2298))),'[1]Lookup for use classification'!$A$14,"Other"))))))))))))</f>
        <v>Other</v>
      </c>
      <c r="E2298" s="252"/>
      <c r="F2298" s="224"/>
      <c r="G2298" s="224"/>
    </row>
    <row r="2299" spans="1:7" hidden="1">
      <c r="A2299" s="187" t="s">
        <v>4480</v>
      </c>
      <c r="B2299" s="167" t="s">
        <v>6425</v>
      </c>
      <c r="C2299" s="244" t="s">
        <v>6386</v>
      </c>
      <c r="D2299" s="6" t="str">
        <f>IF(OR(ISNUMBER(SEARCH('[1]Lookup for use classification'!$B$1,C2299)),ISNUMBER(SEARCH('[1]Lookup for use classification'!$C$1,C2299)),ISNUMBER(SEARCH('[1]Lookup for use classification'!$D$1,C2299)),ISNUMBER(SEARCH('[1]Lookup for use classification'!$E$1,C2299))),'[1]Lookup for use classification'!$A$1,IF(ISNUMBER(SEARCH('[1]Lookup for use classification'!$B$2,C2299)),'[1]Lookup for use classification'!$A$2,IF(ISNUMBER(SEARCH('[1]Lookup for use classification'!$B$3,C2299)),'[1]Lookup for use classification'!$A$3,IF(OR(ISNUMBER(SEARCH('[1]Lookup for use classification'!$B$4,C2299)),ISNUMBER(SEARCH('[1]Lookup for use classification'!$C$4,C2299)),ISNUMBER(SEARCH('[1]Lookup for use classification'!$D$4,C2299)),ISNUMBER(SEARCH('[1]Lookup for use classification'!$E$4,C2299))),'[1]Lookup for use classification'!$A$4,IF(OR(ISNUMBER(SEARCH('[1]Lookup for use classification'!$B$5,C2299)),ISNUMBER(SEARCH('[1]Lookup for use classification'!$C$5,C2299)),ISNUMBER(SEARCH('[1]Lookup for use classification'!$D$5,C2299))),'[1]Lookup for use classification'!$A$5,IF(OR(ISNUMBER(SEARCH('[1]Lookup for use classification'!$B$7,C2299)),ISNUMBER(SEARCH('[1]Lookup for use classification'!$C$7,C2299)),ISNUMBER(SEARCH('[1]Lookup for use classification'!$D$7,C2299))),'[1]Lookup for use classification'!$A$7,IF(OR(ISNUMBER(SEARCH('[1]Lookup for use classification'!$B$9,C2299)),ISNUMBER(SEARCH('[1]Lookup for use classification'!$C$9,C2299)),ISNUMBER(SEARCH('[1]Lookup for use classification'!$D$9,C2299)),ISNUMBER(SEARCH('[1]Lookup for use classification'!$E$9,C2299)),ISNUMBER(SEARCH('[1]Lookup for use classification'!$F$9,C2299)),ISNUMBER(SEARCH('[1]Lookup for use classification'!$G$9,C2299)),ISNUMBER(SEARCH('[1]Lookup for use classification'!$H$9,C2299)),ISNUMBER(SEARCH('[1]Lookup for use classification'!$I$9,C2299)),ISNUMBER(SEARCH('[1]Lookup for use classification'!$J$9,C2299)),ISNUMBER(SEARCH('[1]Lookup for use classification'!$K$9,C2299))),'[1]Lookup for use classification'!$A$9,IF(OR(ISNUMBER(SEARCH('[1]Lookup for use classification'!$B$10,C2299)),ISNUMBER(SEARCH('[1]Lookup for use classification'!$C$10,C2299)),ISNUMBER(SEARCH('[1]Lookup for use classification'!$D$10,C2299)),ISNUMBER(SEARCH('[1]Lookup for use classification'!$E$10,C2299)),ISNUMBER(SEARCH('[1]Lookup for use classification'!$F$10,C2299)),ISNUMBER(SEARCH('[1]Lookup for use classification'!$G$10,C2299))),'[1]Lookup for use classification'!$A$10,IF(OR(ISNUMBER(SEARCH('[1]Lookup for use classification'!$B$11,C2299)),ISNUMBER(SEARCH('[1]Lookup for use classification'!$C$11,C2299))),'[1]Lookup for use classification'!$A$11,IF(OR(ISNUMBER(SEARCH('[1]Lookup for use classification'!$B$12,C2299)),ISNUMBER(SEARCH('[1]Lookup for use classification'!$C$12,C2299))),'[1]Lookup for use classification'!$A$12,IF(OR(ISNUMBER(SEARCH('[1]Lookup for use classification'!$B$13,C2299)),ISNUMBER(SEARCH('[1]Lookup for use classification'!$C$13,C2299)),ISNUMBER(SEARCH('[1]Lookup for use classification'!$D$13,C2299)),,ISNUMBER(SEARCH('[1]Lookup for use classification'!$C$13,C2299)),ISNUMBER(SEARCH('[1]Lookup for use classification'!$E$13,C2299))),'[1]Lookup for use classification'!$A$13,IF(OR(ISNUMBER(SEARCH('[1]Lookup for use classification'!$B$14,C2299)),ISNUMBER(SEARCH('[1]Lookup for use classification'!$C$14,C2299))),'[1]Lookup for use classification'!$A$14,"Other"))))))))))))</f>
        <v>Other</v>
      </c>
      <c r="E2299" s="252"/>
      <c r="F2299" s="224"/>
      <c r="G2299" s="224"/>
    </row>
    <row r="2300" spans="1:7" hidden="1">
      <c r="A2300" s="187" t="s">
        <v>4480</v>
      </c>
      <c r="B2300" s="167" t="s">
        <v>6425</v>
      </c>
      <c r="C2300" s="244" t="s">
        <v>6267</v>
      </c>
      <c r="D2300" s="6" t="str">
        <f>IF(OR(ISNUMBER(SEARCH('[1]Lookup for use classification'!$B$1,C2300)),ISNUMBER(SEARCH('[1]Lookup for use classification'!$C$1,C2300)),ISNUMBER(SEARCH('[1]Lookup for use classification'!$D$1,C2300)),ISNUMBER(SEARCH('[1]Lookup for use classification'!$E$1,C2300))),'[1]Lookup for use classification'!$A$1,IF(ISNUMBER(SEARCH('[1]Lookup for use classification'!$B$2,C2300)),'[1]Lookup for use classification'!$A$2,IF(ISNUMBER(SEARCH('[1]Lookup for use classification'!$B$3,C2300)),'[1]Lookup for use classification'!$A$3,IF(OR(ISNUMBER(SEARCH('[1]Lookup for use classification'!$B$4,C2300)),ISNUMBER(SEARCH('[1]Lookup for use classification'!$C$4,C2300)),ISNUMBER(SEARCH('[1]Lookup for use classification'!$D$4,C2300)),ISNUMBER(SEARCH('[1]Lookup for use classification'!$E$4,C2300))),'[1]Lookup for use classification'!$A$4,IF(OR(ISNUMBER(SEARCH('[1]Lookup for use classification'!$B$5,C2300)),ISNUMBER(SEARCH('[1]Lookup for use classification'!$C$5,C2300)),ISNUMBER(SEARCH('[1]Lookup for use classification'!$D$5,C2300))),'[1]Lookup for use classification'!$A$5,IF(OR(ISNUMBER(SEARCH('[1]Lookup for use classification'!$B$7,C2300)),ISNUMBER(SEARCH('[1]Lookup for use classification'!$C$7,C2300)),ISNUMBER(SEARCH('[1]Lookup for use classification'!$D$7,C2300))),'[1]Lookup for use classification'!$A$7,IF(OR(ISNUMBER(SEARCH('[1]Lookup for use classification'!$B$9,C2300)),ISNUMBER(SEARCH('[1]Lookup for use classification'!$C$9,C2300)),ISNUMBER(SEARCH('[1]Lookup for use classification'!$D$9,C2300)),ISNUMBER(SEARCH('[1]Lookup for use classification'!$E$9,C2300)),ISNUMBER(SEARCH('[1]Lookup for use classification'!$F$9,C2300)),ISNUMBER(SEARCH('[1]Lookup for use classification'!$G$9,C2300)),ISNUMBER(SEARCH('[1]Lookup for use classification'!$H$9,C2300)),ISNUMBER(SEARCH('[1]Lookup for use classification'!$I$9,C2300)),ISNUMBER(SEARCH('[1]Lookup for use classification'!$J$9,C2300)),ISNUMBER(SEARCH('[1]Lookup for use classification'!$K$9,C2300))),'[1]Lookup for use classification'!$A$9,IF(OR(ISNUMBER(SEARCH('[1]Lookup for use classification'!$B$10,C2300)),ISNUMBER(SEARCH('[1]Lookup for use classification'!$C$10,C2300)),ISNUMBER(SEARCH('[1]Lookup for use classification'!$D$10,C2300)),ISNUMBER(SEARCH('[1]Lookup for use classification'!$E$10,C2300)),ISNUMBER(SEARCH('[1]Lookup for use classification'!$F$10,C2300)),ISNUMBER(SEARCH('[1]Lookup for use classification'!$G$10,C2300))),'[1]Lookup for use classification'!$A$10,IF(OR(ISNUMBER(SEARCH('[1]Lookup for use classification'!$B$11,C2300)),ISNUMBER(SEARCH('[1]Lookup for use classification'!$C$11,C2300))),'[1]Lookup for use classification'!$A$11,IF(OR(ISNUMBER(SEARCH('[1]Lookup for use classification'!$B$12,C2300)),ISNUMBER(SEARCH('[1]Lookup for use classification'!$C$12,C2300))),'[1]Lookup for use classification'!$A$12,IF(OR(ISNUMBER(SEARCH('[1]Lookup for use classification'!$B$13,C2300)),ISNUMBER(SEARCH('[1]Lookup for use classification'!$C$13,C2300)),ISNUMBER(SEARCH('[1]Lookup for use classification'!$D$13,C2300)),,ISNUMBER(SEARCH('[1]Lookup for use classification'!$C$13,C2300)),ISNUMBER(SEARCH('[1]Lookup for use classification'!$E$13,C2300))),'[1]Lookup for use classification'!$A$13,IF(OR(ISNUMBER(SEARCH('[1]Lookup for use classification'!$B$14,C2300)),ISNUMBER(SEARCH('[1]Lookup for use classification'!$C$14,C2300))),'[1]Lookup for use classification'!$A$14,"Other"))))))))))))</f>
        <v>Other</v>
      </c>
      <c r="E2300" s="252"/>
      <c r="F2300" s="224"/>
      <c r="G2300" s="224"/>
    </row>
    <row r="2301" spans="1:7" hidden="1">
      <c r="A2301" s="187" t="s">
        <v>4480</v>
      </c>
      <c r="B2301" s="167" t="s">
        <v>6425</v>
      </c>
      <c r="C2301" s="244" t="s">
        <v>6383</v>
      </c>
      <c r="D2301" s="6" t="str">
        <f>IF(OR(ISNUMBER(SEARCH('[1]Lookup for use classification'!$B$1,C2301)),ISNUMBER(SEARCH('[1]Lookup for use classification'!$C$1,C2301)),ISNUMBER(SEARCH('[1]Lookup for use classification'!$D$1,C2301)),ISNUMBER(SEARCH('[1]Lookup for use classification'!$E$1,C2301))),'[1]Lookup for use classification'!$A$1,IF(ISNUMBER(SEARCH('[1]Lookup for use classification'!$B$2,C2301)),'[1]Lookup for use classification'!$A$2,IF(ISNUMBER(SEARCH('[1]Lookup for use classification'!$B$3,C2301)),'[1]Lookup for use classification'!$A$3,IF(OR(ISNUMBER(SEARCH('[1]Lookup for use classification'!$B$4,C2301)),ISNUMBER(SEARCH('[1]Lookup for use classification'!$C$4,C2301)),ISNUMBER(SEARCH('[1]Lookup for use classification'!$D$4,C2301)),ISNUMBER(SEARCH('[1]Lookup for use classification'!$E$4,C2301))),'[1]Lookup for use classification'!$A$4,IF(OR(ISNUMBER(SEARCH('[1]Lookup for use classification'!$B$5,C2301)),ISNUMBER(SEARCH('[1]Lookup for use classification'!$C$5,C2301)),ISNUMBER(SEARCH('[1]Lookup for use classification'!$D$5,C2301))),'[1]Lookup for use classification'!$A$5,IF(OR(ISNUMBER(SEARCH('[1]Lookup for use classification'!$B$7,C2301)),ISNUMBER(SEARCH('[1]Lookup for use classification'!$C$7,C2301)),ISNUMBER(SEARCH('[1]Lookup for use classification'!$D$7,C2301))),'[1]Lookup for use classification'!$A$7,IF(OR(ISNUMBER(SEARCH('[1]Lookup for use classification'!$B$9,C2301)),ISNUMBER(SEARCH('[1]Lookup for use classification'!$C$9,C2301)),ISNUMBER(SEARCH('[1]Lookup for use classification'!$D$9,C2301)),ISNUMBER(SEARCH('[1]Lookup for use classification'!$E$9,C2301)),ISNUMBER(SEARCH('[1]Lookup for use classification'!$F$9,C2301)),ISNUMBER(SEARCH('[1]Lookup for use classification'!$G$9,C2301)),ISNUMBER(SEARCH('[1]Lookup for use classification'!$H$9,C2301)),ISNUMBER(SEARCH('[1]Lookup for use classification'!$I$9,C2301)),ISNUMBER(SEARCH('[1]Lookup for use classification'!$J$9,C2301)),ISNUMBER(SEARCH('[1]Lookup for use classification'!$K$9,C2301))),'[1]Lookup for use classification'!$A$9,IF(OR(ISNUMBER(SEARCH('[1]Lookup for use classification'!$B$10,C2301)),ISNUMBER(SEARCH('[1]Lookup for use classification'!$C$10,C2301)),ISNUMBER(SEARCH('[1]Lookup for use classification'!$D$10,C2301)),ISNUMBER(SEARCH('[1]Lookup for use classification'!$E$10,C2301)),ISNUMBER(SEARCH('[1]Lookup for use classification'!$F$10,C2301)),ISNUMBER(SEARCH('[1]Lookup for use classification'!$G$10,C2301))),'[1]Lookup for use classification'!$A$10,IF(OR(ISNUMBER(SEARCH('[1]Lookup for use classification'!$B$11,C2301)),ISNUMBER(SEARCH('[1]Lookup for use classification'!$C$11,C2301))),'[1]Lookup for use classification'!$A$11,IF(OR(ISNUMBER(SEARCH('[1]Lookup for use classification'!$B$12,C2301)),ISNUMBER(SEARCH('[1]Lookup for use classification'!$C$12,C2301))),'[1]Lookup for use classification'!$A$12,IF(OR(ISNUMBER(SEARCH('[1]Lookup for use classification'!$B$13,C2301)),ISNUMBER(SEARCH('[1]Lookup for use classification'!$C$13,C2301)),ISNUMBER(SEARCH('[1]Lookup for use classification'!$D$13,C2301)),,ISNUMBER(SEARCH('[1]Lookup for use classification'!$C$13,C2301)),ISNUMBER(SEARCH('[1]Lookup for use classification'!$E$13,C2301))),'[1]Lookup for use classification'!$A$13,IF(OR(ISNUMBER(SEARCH('[1]Lookup for use classification'!$B$14,C2301)),ISNUMBER(SEARCH('[1]Lookup for use classification'!$C$14,C2301))),'[1]Lookup for use classification'!$A$14,"Other"))))))))))))</f>
        <v>Other</v>
      </c>
      <c r="E2301" s="252"/>
      <c r="F2301" s="224"/>
      <c r="G2301" s="224"/>
    </row>
    <row r="2302" spans="1:7" hidden="1">
      <c r="A2302" s="187" t="s">
        <v>4480</v>
      </c>
      <c r="B2302" s="167" t="s">
        <v>6425</v>
      </c>
      <c r="C2302" s="244" t="s">
        <v>6250</v>
      </c>
      <c r="D2302" s="6" t="str">
        <f>IF(OR(ISNUMBER(SEARCH('[1]Lookup for use classification'!$B$1,C2302)),ISNUMBER(SEARCH('[1]Lookup for use classification'!$C$1,C2302)),ISNUMBER(SEARCH('[1]Lookup for use classification'!$D$1,C2302)),ISNUMBER(SEARCH('[1]Lookup for use classification'!$E$1,C2302))),'[1]Lookup for use classification'!$A$1,IF(ISNUMBER(SEARCH('[1]Lookup for use classification'!$B$2,C2302)),'[1]Lookup for use classification'!$A$2,IF(ISNUMBER(SEARCH('[1]Lookup for use classification'!$B$3,C2302)),'[1]Lookup for use classification'!$A$3,IF(OR(ISNUMBER(SEARCH('[1]Lookup for use classification'!$B$4,C2302)),ISNUMBER(SEARCH('[1]Lookup for use classification'!$C$4,C2302)),ISNUMBER(SEARCH('[1]Lookup for use classification'!$D$4,C2302)),ISNUMBER(SEARCH('[1]Lookup for use classification'!$E$4,C2302))),'[1]Lookup for use classification'!$A$4,IF(OR(ISNUMBER(SEARCH('[1]Lookup for use classification'!$B$5,C2302)),ISNUMBER(SEARCH('[1]Lookup for use classification'!$C$5,C2302)),ISNUMBER(SEARCH('[1]Lookup for use classification'!$D$5,C2302))),'[1]Lookup for use classification'!$A$5,IF(OR(ISNUMBER(SEARCH('[1]Lookup for use classification'!$B$7,C2302)),ISNUMBER(SEARCH('[1]Lookup for use classification'!$C$7,C2302)),ISNUMBER(SEARCH('[1]Lookup for use classification'!$D$7,C2302))),'[1]Lookup for use classification'!$A$7,IF(OR(ISNUMBER(SEARCH('[1]Lookup for use classification'!$B$9,C2302)),ISNUMBER(SEARCH('[1]Lookup for use classification'!$C$9,C2302)),ISNUMBER(SEARCH('[1]Lookup for use classification'!$D$9,C2302)),ISNUMBER(SEARCH('[1]Lookup for use classification'!$E$9,C2302)),ISNUMBER(SEARCH('[1]Lookup for use classification'!$F$9,C2302)),ISNUMBER(SEARCH('[1]Lookup for use classification'!$G$9,C2302)),ISNUMBER(SEARCH('[1]Lookup for use classification'!$H$9,C2302)),ISNUMBER(SEARCH('[1]Lookup for use classification'!$I$9,C2302)),ISNUMBER(SEARCH('[1]Lookup for use classification'!$J$9,C2302)),ISNUMBER(SEARCH('[1]Lookup for use classification'!$K$9,C2302))),'[1]Lookup for use classification'!$A$9,IF(OR(ISNUMBER(SEARCH('[1]Lookup for use classification'!$B$10,C2302)),ISNUMBER(SEARCH('[1]Lookup for use classification'!$C$10,C2302)),ISNUMBER(SEARCH('[1]Lookup for use classification'!$D$10,C2302)),ISNUMBER(SEARCH('[1]Lookup for use classification'!$E$10,C2302)),ISNUMBER(SEARCH('[1]Lookup for use classification'!$F$10,C2302)),ISNUMBER(SEARCH('[1]Lookup for use classification'!$G$10,C2302))),'[1]Lookup for use classification'!$A$10,IF(OR(ISNUMBER(SEARCH('[1]Lookup for use classification'!$B$11,C2302)),ISNUMBER(SEARCH('[1]Lookup for use classification'!$C$11,C2302))),'[1]Lookup for use classification'!$A$11,IF(OR(ISNUMBER(SEARCH('[1]Lookup for use classification'!$B$12,C2302)),ISNUMBER(SEARCH('[1]Lookup for use classification'!$C$12,C2302))),'[1]Lookup for use classification'!$A$12,IF(OR(ISNUMBER(SEARCH('[1]Lookup for use classification'!$B$13,C2302)),ISNUMBER(SEARCH('[1]Lookup for use classification'!$C$13,C2302)),ISNUMBER(SEARCH('[1]Lookup for use classification'!$D$13,C2302)),,ISNUMBER(SEARCH('[1]Lookup for use classification'!$C$13,C2302)),ISNUMBER(SEARCH('[1]Lookup for use classification'!$E$13,C2302))),'[1]Lookup for use classification'!$A$13,IF(OR(ISNUMBER(SEARCH('[1]Lookup for use classification'!$B$14,C2302)),ISNUMBER(SEARCH('[1]Lookup for use classification'!$C$14,C2302))),'[1]Lookup for use classification'!$A$14,"Other"))))))))))))</f>
        <v>Other</v>
      </c>
      <c r="E2302" s="247"/>
      <c r="G2302" s="222"/>
    </row>
    <row r="2303" spans="1:7" hidden="1">
      <c r="A2303" s="187" t="s">
        <v>4480</v>
      </c>
      <c r="B2303" s="167" t="s">
        <v>6425</v>
      </c>
      <c r="C2303" s="244" t="s">
        <v>6335</v>
      </c>
      <c r="D2303" s="6" t="str">
        <f>IF(OR(ISNUMBER(SEARCH('[1]Lookup for use classification'!$B$1,C2303)),ISNUMBER(SEARCH('[1]Lookup for use classification'!$C$1,C2303)),ISNUMBER(SEARCH('[1]Lookup for use classification'!$D$1,C2303)),ISNUMBER(SEARCH('[1]Lookup for use classification'!$E$1,C2303))),'[1]Lookup for use classification'!$A$1,IF(ISNUMBER(SEARCH('[1]Lookup for use classification'!$B$2,C2303)),'[1]Lookup for use classification'!$A$2,IF(ISNUMBER(SEARCH('[1]Lookup for use classification'!$B$3,C2303)),'[1]Lookup for use classification'!$A$3,IF(OR(ISNUMBER(SEARCH('[1]Lookup for use classification'!$B$4,C2303)),ISNUMBER(SEARCH('[1]Lookup for use classification'!$C$4,C2303)),ISNUMBER(SEARCH('[1]Lookup for use classification'!$D$4,C2303)),ISNUMBER(SEARCH('[1]Lookup for use classification'!$E$4,C2303))),'[1]Lookup for use classification'!$A$4,IF(OR(ISNUMBER(SEARCH('[1]Lookup for use classification'!$B$5,C2303)),ISNUMBER(SEARCH('[1]Lookup for use classification'!$C$5,C2303)),ISNUMBER(SEARCH('[1]Lookup for use classification'!$D$5,C2303))),'[1]Lookup for use classification'!$A$5,IF(OR(ISNUMBER(SEARCH('[1]Lookup for use classification'!$B$7,C2303)),ISNUMBER(SEARCH('[1]Lookup for use classification'!$C$7,C2303)),ISNUMBER(SEARCH('[1]Lookup for use classification'!$D$7,C2303))),'[1]Lookup for use classification'!$A$7,IF(OR(ISNUMBER(SEARCH('[1]Lookup for use classification'!$B$9,C2303)),ISNUMBER(SEARCH('[1]Lookup for use classification'!$C$9,C2303)),ISNUMBER(SEARCH('[1]Lookup for use classification'!$D$9,C2303)),ISNUMBER(SEARCH('[1]Lookup for use classification'!$E$9,C2303)),ISNUMBER(SEARCH('[1]Lookup for use classification'!$F$9,C2303)),ISNUMBER(SEARCH('[1]Lookup for use classification'!$G$9,C2303)),ISNUMBER(SEARCH('[1]Lookup for use classification'!$H$9,C2303)),ISNUMBER(SEARCH('[1]Lookup for use classification'!$I$9,C2303)),ISNUMBER(SEARCH('[1]Lookup for use classification'!$J$9,C2303)),ISNUMBER(SEARCH('[1]Lookup for use classification'!$K$9,C2303))),'[1]Lookup for use classification'!$A$9,IF(OR(ISNUMBER(SEARCH('[1]Lookup for use classification'!$B$10,C2303)),ISNUMBER(SEARCH('[1]Lookup for use classification'!$C$10,C2303)),ISNUMBER(SEARCH('[1]Lookup for use classification'!$D$10,C2303)),ISNUMBER(SEARCH('[1]Lookup for use classification'!$E$10,C2303)),ISNUMBER(SEARCH('[1]Lookup for use classification'!$F$10,C2303)),ISNUMBER(SEARCH('[1]Lookup for use classification'!$G$10,C2303))),'[1]Lookup for use classification'!$A$10,IF(OR(ISNUMBER(SEARCH('[1]Lookup for use classification'!$B$11,C2303)),ISNUMBER(SEARCH('[1]Lookup for use classification'!$C$11,C2303))),'[1]Lookup for use classification'!$A$11,IF(OR(ISNUMBER(SEARCH('[1]Lookup for use classification'!$B$12,C2303)),ISNUMBER(SEARCH('[1]Lookup for use classification'!$C$12,C2303))),'[1]Lookup for use classification'!$A$12,IF(OR(ISNUMBER(SEARCH('[1]Lookup for use classification'!$B$13,C2303)),ISNUMBER(SEARCH('[1]Lookup for use classification'!$C$13,C2303)),ISNUMBER(SEARCH('[1]Lookup for use classification'!$D$13,C2303)),,ISNUMBER(SEARCH('[1]Lookup for use classification'!$C$13,C2303)),ISNUMBER(SEARCH('[1]Lookup for use classification'!$E$13,C2303))),'[1]Lookup for use classification'!$A$13,IF(OR(ISNUMBER(SEARCH('[1]Lookup for use classification'!$B$14,C2303)),ISNUMBER(SEARCH('[1]Lookup for use classification'!$C$14,C2303))),'[1]Lookup for use classification'!$A$14,"Other"))))))))))))</f>
        <v>Other</v>
      </c>
      <c r="E2303" s="252"/>
      <c r="F2303" s="224"/>
      <c r="G2303" s="224"/>
    </row>
    <row r="2304" spans="1:7" hidden="1">
      <c r="A2304" s="187" t="s">
        <v>4480</v>
      </c>
      <c r="B2304" s="167" t="s">
        <v>6425</v>
      </c>
      <c r="C2304" s="244" t="s">
        <v>6384</v>
      </c>
      <c r="D2304" s="6" t="str">
        <f>IF(OR(ISNUMBER(SEARCH('[1]Lookup for use classification'!$B$1,C2304)),ISNUMBER(SEARCH('[1]Lookup for use classification'!$C$1,C2304)),ISNUMBER(SEARCH('[1]Lookup for use classification'!$D$1,C2304)),ISNUMBER(SEARCH('[1]Lookup for use classification'!$E$1,C2304))),'[1]Lookup for use classification'!$A$1,IF(ISNUMBER(SEARCH('[1]Lookup for use classification'!$B$2,C2304)),'[1]Lookup for use classification'!$A$2,IF(ISNUMBER(SEARCH('[1]Lookup for use classification'!$B$3,C2304)),'[1]Lookup for use classification'!$A$3,IF(OR(ISNUMBER(SEARCH('[1]Lookup for use classification'!$B$4,C2304)),ISNUMBER(SEARCH('[1]Lookup for use classification'!$C$4,C2304)),ISNUMBER(SEARCH('[1]Lookup for use classification'!$D$4,C2304)),ISNUMBER(SEARCH('[1]Lookup for use classification'!$E$4,C2304))),'[1]Lookup for use classification'!$A$4,IF(OR(ISNUMBER(SEARCH('[1]Lookup for use classification'!$B$5,C2304)),ISNUMBER(SEARCH('[1]Lookup for use classification'!$C$5,C2304)),ISNUMBER(SEARCH('[1]Lookup for use classification'!$D$5,C2304))),'[1]Lookup for use classification'!$A$5,IF(OR(ISNUMBER(SEARCH('[1]Lookup for use classification'!$B$7,C2304)),ISNUMBER(SEARCH('[1]Lookup for use classification'!$C$7,C2304)),ISNUMBER(SEARCH('[1]Lookup for use classification'!$D$7,C2304))),'[1]Lookup for use classification'!$A$7,IF(OR(ISNUMBER(SEARCH('[1]Lookup for use classification'!$B$9,C2304)),ISNUMBER(SEARCH('[1]Lookup for use classification'!$C$9,C2304)),ISNUMBER(SEARCH('[1]Lookup for use classification'!$D$9,C2304)),ISNUMBER(SEARCH('[1]Lookup for use classification'!$E$9,C2304)),ISNUMBER(SEARCH('[1]Lookup for use classification'!$F$9,C2304)),ISNUMBER(SEARCH('[1]Lookup for use classification'!$G$9,C2304)),ISNUMBER(SEARCH('[1]Lookup for use classification'!$H$9,C2304)),ISNUMBER(SEARCH('[1]Lookup for use classification'!$I$9,C2304)),ISNUMBER(SEARCH('[1]Lookup for use classification'!$J$9,C2304)),ISNUMBER(SEARCH('[1]Lookup for use classification'!$K$9,C2304))),'[1]Lookup for use classification'!$A$9,IF(OR(ISNUMBER(SEARCH('[1]Lookup for use classification'!$B$10,C2304)),ISNUMBER(SEARCH('[1]Lookup for use classification'!$C$10,C2304)),ISNUMBER(SEARCH('[1]Lookup for use classification'!$D$10,C2304)),ISNUMBER(SEARCH('[1]Lookup for use classification'!$E$10,C2304)),ISNUMBER(SEARCH('[1]Lookup for use classification'!$F$10,C2304)),ISNUMBER(SEARCH('[1]Lookup for use classification'!$G$10,C2304))),'[1]Lookup for use classification'!$A$10,IF(OR(ISNUMBER(SEARCH('[1]Lookup for use classification'!$B$11,C2304)),ISNUMBER(SEARCH('[1]Lookup for use classification'!$C$11,C2304))),'[1]Lookup for use classification'!$A$11,IF(OR(ISNUMBER(SEARCH('[1]Lookup for use classification'!$B$12,C2304)),ISNUMBER(SEARCH('[1]Lookup for use classification'!$C$12,C2304))),'[1]Lookup for use classification'!$A$12,IF(OR(ISNUMBER(SEARCH('[1]Lookup for use classification'!$B$13,C2304)),ISNUMBER(SEARCH('[1]Lookup for use classification'!$C$13,C2304)),ISNUMBER(SEARCH('[1]Lookup for use classification'!$D$13,C2304)),,ISNUMBER(SEARCH('[1]Lookup for use classification'!$C$13,C2304)),ISNUMBER(SEARCH('[1]Lookup for use classification'!$E$13,C2304))),'[1]Lookup for use classification'!$A$13,IF(OR(ISNUMBER(SEARCH('[1]Lookup for use classification'!$B$14,C2304)),ISNUMBER(SEARCH('[1]Lookup for use classification'!$C$14,C2304))),'[1]Lookup for use classification'!$A$14,"Other"))))))))))))</f>
        <v>Other</v>
      </c>
      <c r="E2304" s="252"/>
      <c r="F2304" s="224"/>
      <c r="G2304" s="224"/>
    </row>
    <row r="2305" spans="1:7" hidden="1">
      <c r="A2305" s="187" t="s">
        <v>4480</v>
      </c>
      <c r="B2305" s="167" t="s">
        <v>6425</v>
      </c>
      <c r="C2305" s="244" t="s">
        <v>6418</v>
      </c>
      <c r="D2305" s="6" t="str">
        <f>IF(OR(ISNUMBER(SEARCH('[1]Lookup for use classification'!$B$1,C2305)),ISNUMBER(SEARCH('[1]Lookup for use classification'!$C$1,C2305)),ISNUMBER(SEARCH('[1]Lookup for use classification'!$D$1,C2305)),ISNUMBER(SEARCH('[1]Lookup for use classification'!$E$1,C2305))),'[1]Lookup for use classification'!$A$1,IF(ISNUMBER(SEARCH('[1]Lookup for use classification'!$B$2,C2305)),'[1]Lookup for use classification'!$A$2,IF(ISNUMBER(SEARCH('[1]Lookup for use classification'!$B$3,C2305)),'[1]Lookup for use classification'!$A$3,IF(OR(ISNUMBER(SEARCH('[1]Lookup for use classification'!$B$4,C2305)),ISNUMBER(SEARCH('[1]Lookup for use classification'!$C$4,C2305)),ISNUMBER(SEARCH('[1]Lookup for use classification'!$D$4,C2305)),ISNUMBER(SEARCH('[1]Lookup for use classification'!$E$4,C2305))),'[1]Lookup for use classification'!$A$4,IF(OR(ISNUMBER(SEARCH('[1]Lookup for use classification'!$B$5,C2305)),ISNUMBER(SEARCH('[1]Lookup for use classification'!$C$5,C2305)),ISNUMBER(SEARCH('[1]Lookup for use classification'!$D$5,C2305))),'[1]Lookup for use classification'!$A$5,IF(OR(ISNUMBER(SEARCH('[1]Lookup for use classification'!$B$7,C2305)),ISNUMBER(SEARCH('[1]Lookup for use classification'!$C$7,C2305)),ISNUMBER(SEARCH('[1]Lookup for use classification'!$D$7,C2305))),'[1]Lookup for use classification'!$A$7,IF(OR(ISNUMBER(SEARCH('[1]Lookup for use classification'!$B$9,C2305)),ISNUMBER(SEARCH('[1]Lookup for use classification'!$C$9,C2305)),ISNUMBER(SEARCH('[1]Lookup for use classification'!$D$9,C2305)),ISNUMBER(SEARCH('[1]Lookup for use classification'!$E$9,C2305)),ISNUMBER(SEARCH('[1]Lookup for use classification'!$F$9,C2305)),ISNUMBER(SEARCH('[1]Lookup for use classification'!$G$9,C2305)),ISNUMBER(SEARCH('[1]Lookup for use classification'!$H$9,C2305)),ISNUMBER(SEARCH('[1]Lookup for use classification'!$I$9,C2305)),ISNUMBER(SEARCH('[1]Lookup for use classification'!$J$9,C2305)),ISNUMBER(SEARCH('[1]Lookup for use classification'!$K$9,C2305))),'[1]Lookup for use classification'!$A$9,IF(OR(ISNUMBER(SEARCH('[1]Lookup for use classification'!$B$10,C2305)),ISNUMBER(SEARCH('[1]Lookup for use classification'!$C$10,C2305)),ISNUMBER(SEARCH('[1]Lookup for use classification'!$D$10,C2305)),ISNUMBER(SEARCH('[1]Lookup for use classification'!$E$10,C2305)),ISNUMBER(SEARCH('[1]Lookup for use classification'!$F$10,C2305)),ISNUMBER(SEARCH('[1]Lookup for use classification'!$G$10,C2305))),'[1]Lookup for use classification'!$A$10,IF(OR(ISNUMBER(SEARCH('[1]Lookup for use classification'!$B$11,C2305)),ISNUMBER(SEARCH('[1]Lookup for use classification'!$C$11,C2305))),'[1]Lookup for use classification'!$A$11,IF(OR(ISNUMBER(SEARCH('[1]Lookup for use classification'!$B$12,C2305)),ISNUMBER(SEARCH('[1]Lookup for use classification'!$C$12,C2305))),'[1]Lookup for use classification'!$A$12,IF(OR(ISNUMBER(SEARCH('[1]Lookup for use classification'!$B$13,C2305)),ISNUMBER(SEARCH('[1]Lookup for use classification'!$C$13,C2305)),ISNUMBER(SEARCH('[1]Lookup for use classification'!$D$13,C2305)),,ISNUMBER(SEARCH('[1]Lookup for use classification'!$C$13,C2305)),ISNUMBER(SEARCH('[1]Lookup for use classification'!$E$13,C2305))),'[1]Lookup for use classification'!$A$13,IF(OR(ISNUMBER(SEARCH('[1]Lookup for use classification'!$B$14,C2305)),ISNUMBER(SEARCH('[1]Lookup for use classification'!$C$14,C2305))),'[1]Lookup for use classification'!$A$14,"Other"))))))))))))</f>
        <v>Other</v>
      </c>
      <c r="E2305" s="252"/>
      <c r="F2305" s="224"/>
      <c r="G2305" s="224"/>
    </row>
    <row r="2306" spans="1:7" hidden="1">
      <c r="A2306" s="187" t="s">
        <v>4480</v>
      </c>
      <c r="B2306" s="167" t="s">
        <v>6425</v>
      </c>
      <c r="C2306" s="244" t="s">
        <v>6272</v>
      </c>
      <c r="D2306" s="6" t="str">
        <f>IF(OR(ISNUMBER(SEARCH('[1]Lookup for use classification'!$B$1,C2306)),ISNUMBER(SEARCH('[1]Lookup for use classification'!$C$1,C2306)),ISNUMBER(SEARCH('[1]Lookup for use classification'!$D$1,C2306)),ISNUMBER(SEARCH('[1]Lookup for use classification'!$E$1,C2306))),'[1]Lookup for use classification'!$A$1,IF(ISNUMBER(SEARCH('[1]Lookup for use classification'!$B$2,C2306)),'[1]Lookup for use classification'!$A$2,IF(ISNUMBER(SEARCH('[1]Lookup for use classification'!$B$3,C2306)),'[1]Lookup for use classification'!$A$3,IF(OR(ISNUMBER(SEARCH('[1]Lookup for use classification'!$B$4,C2306)),ISNUMBER(SEARCH('[1]Lookup for use classification'!$C$4,C2306)),ISNUMBER(SEARCH('[1]Lookup for use classification'!$D$4,C2306)),ISNUMBER(SEARCH('[1]Lookup for use classification'!$E$4,C2306))),'[1]Lookup for use classification'!$A$4,IF(OR(ISNUMBER(SEARCH('[1]Lookup for use classification'!$B$5,C2306)),ISNUMBER(SEARCH('[1]Lookup for use classification'!$C$5,C2306)),ISNUMBER(SEARCH('[1]Lookup for use classification'!$D$5,C2306))),'[1]Lookup for use classification'!$A$5,IF(OR(ISNUMBER(SEARCH('[1]Lookup for use classification'!$B$7,C2306)),ISNUMBER(SEARCH('[1]Lookup for use classification'!$C$7,C2306)),ISNUMBER(SEARCH('[1]Lookup for use classification'!$D$7,C2306))),'[1]Lookup for use classification'!$A$7,IF(OR(ISNUMBER(SEARCH('[1]Lookup for use classification'!$B$9,C2306)),ISNUMBER(SEARCH('[1]Lookup for use classification'!$C$9,C2306)),ISNUMBER(SEARCH('[1]Lookup for use classification'!$D$9,C2306)),ISNUMBER(SEARCH('[1]Lookup for use classification'!$E$9,C2306)),ISNUMBER(SEARCH('[1]Lookup for use classification'!$F$9,C2306)),ISNUMBER(SEARCH('[1]Lookup for use classification'!$G$9,C2306)),ISNUMBER(SEARCH('[1]Lookup for use classification'!$H$9,C2306)),ISNUMBER(SEARCH('[1]Lookup for use classification'!$I$9,C2306)),ISNUMBER(SEARCH('[1]Lookup for use classification'!$J$9,C2306)),ISNUMBER(SEARCH('[1]Lookup for use classification'!$K$9,C2306))),'[1]Lookup for use classification'!$A$9,IF(OR(ISNUMBER(SEARCH('[1]Lookup for use classification'!$B$10,C2306)),ISNUMBER(SEARCH('[1]Lookup for use classification'!$C$10,C2306)),ISNUMBER(SEARCH('[1]Lookup for use classification'!$D$10,C2306)),ISNUMBER(SEARCH('[1]Lookup for use classification'!$E$10,C2306)),ISNUMBER(SEARCH('[1]Lookup for use classification'!$F$10,C2306)),ISNUMBER(SEARCH('[1]Lookup for use classification'!$G$10,C2306))),'[1]Lookup for use classification'!$A$10,IF(OR(ISNUMBER(SEARCH('[1]Lookup for use classification'!$B$11,C2306)),ISNUMBER(SEARCH('[1]Lookup for use classification'!$C$11,C2306))),'[1]Lookup for use classification'!$A$11,IF(OR(ISNUMBER(SEARCH('[1]Lookup for use classification'!$B$12,C2306)),ISNUMBER(SEARCH('[1]Lookup for use classification'!$C$12,C2306))),'[1]Lookup for use classification'!$A$12,IF(OR(ISNUMBER(SEARCH('[1]Lookup for use classification'!$B$13,C2306)),ISNUMBER(SEARCH('[1]Lookup for use classification'!$C$13,C2306)),ISNUMBER(SEARCH('[1]Lookup for use classification'!$D$13,C2306)),,ISNUMBER(SEARCH('[1]Lookup for use classification'!$C$13,C2306)),ISNUMBER(SEARCH('[1]Lookup for use classification'!$E$13,C2306))),'[1]Lookup for use classification'!$A$13,IF(OR(ISNUMBER(SEARCH('[1]Lookup for use classification'!$B$14,C2306)),ISNUMBER(SEARCH('[1]Lookup for use classification'!$C$14,C2306))),'[1]Lookup for use classification'!$A$14,"Other"))))))))))))</f>
        <v>Other</v>
      </c>
      <c r="E2306" s="252"/>
      <c r="F2306" s="224"/>
      <c r="G2306" s="224"/>
    </row>
    <row r="2307" spans="1:7" hidden="1">
      <c r="A2307" s="187" t="s">
        <v>4480</v>
      </c>
      <c r="B2307" s="167" t="s">
        <v>6425</v>
      </c>
      <c r="C2307" s="244" t="s">
        <v>6241</v>
      </c>
      <c r="D2307" s="6" t="str">
        <f>IF(OR(ISNUMBER(SEARCH('[1]Lookup for use classification'!$B$1,C2307)),ISNUMBER(SEARCH('[1]Lookup for use classification'!$C$1,C2307)),ISNUMBER(SEARCH('[1]Lookup for use classification'!$D$1,C2307)),ISNUMBER(SEARCH('[1]Lookup for use classification'!$E$1,C2307))),'[1]Lookup for use classification'!$A$1,IF(ISNUMBER(SEARCH('[1]Lookup for use classification'!$B$2,C2307)),'[1]Lookup for use classification'!$A$2,IF(ISNUMBER(SEARCH('[1]Lookup for use classification'!$B$3,C2307)),'[1]Lookup for use classification'!$A$3,IF(OR(ISNUMBER(SEARCH('[1]Lookup for use classification'!$B$4,C2307)),ISNUMBER(SEARCH('[1]Lookup for use classification'!$C$4,C2307)),ISNUMBER(SEARCH('[1]Lookup for use classification'!$D$4,C2307)),ISNUMBER(SEARCH('[1]Lookup for use classification'!$E$4,C2307))),'[1]Lookup for use classification'!$A$4,IF(OR(ISNUMBER(SEARCH('[1]Lookup for use classification'!$B$5,C2307)),ISNUMBER(SEARCH('[1]Lookup for use classification'!$C$5,C2307)),ISNUMBER(SEARCH('[1]Lookup for use classification'!$D$5,C2307))),'[1]Lookup for use classification'!$A$5,IF(OR(ISNUMBER(SEARCH('[1]Lookup for use classification'!$B$7,C2307)),ISNUMBER(SEARCH('[1]Lookup for use classification'!$C$7,C2307)),ISNUMBER(SEARCH('[1]Lookup for use classification'!$D$7,C2307))),'[1]Lookup for use classification'!$A$7,IF(OR(ISNUMBER(SEARCH('[1]Lookup for use classification'!$B$9,C2307)),ISNUMBER(SEARCH('[1]Lookup for use classification'!$C$9,C2307)),ISNUMBER(SEARCH('[1]Lookup for use classification'!$D$9,C2307)),ISNUMBER(SEARCH('[1]Lookup for use classification'!$E$9,C2307)),ISNUMBER(SEARCH('[1]Lookup for use classification'!$F$9,C2307)),ISNUMBER(SEARCH('[1]Lookup for use classification'!$G$9,C2307)),ISNUMBER(SEARCH('[1]Lookup for use classification'!$H$9,C2307)),ISNUMBER(SEARCH('[1]Lookup for use classification'!$I$9,C2307)),ISNUMBER(SEARCH('[1]Lookup for use classification'!$J$9,C2307)),ISNUMBER(SEARCH('[1]Lookup for use classification'!$K$9,C2307))),'[1]Lookup for use classification'!$A$9,IF(OR(ISNUMBER(SEARCH('[1]Lookup for use classification'!$B$10,C2307)),ISNUMBER(SEARCH('[1]Lookup for use classification'!$C$10,C2307)),ISNUMBER(SEARCH('[1]Lookup for use classification'!$D$10,C2307)),ISNUMBER(SEARCH('[1]Lookup for use classification'!$E$10,C2307)),ISNUMBER(SEARCH('[1]Lookup for use classification'!$F$10,C2307)),ISNUMBER(SEARCH('[1]Lookup for use classification'!$G$10,C2307))),'[1]Lookup for use classification'!$A$10,IF(OR(ISNUMBER(SEARCH('[1]Lookup for use classification'!$B$11,C2307)),ISNUMBER(SEARCH('[1]Lookup for use classification'!$C$11,C2307))),'[1]Lookup for use classification'!$A$11,IF(OR(ISNUMBER(SEARCH('[1]Lookup for use classification'!$B$12,C2307)),ISNUMBER(SEARCH('[1]Lookup for use classification'!$C$12,C2307))),'[1]Lookup for use classification'!$A$12,IF(OR(ISNUMBER(SEARCH('[1]Lookup for use classification'!$B$13,C2307)),ISNUMBER(SEARCH('[1]Lookup for use classification'!$C$13,C2307)),ISNUMBER(SEARCH('[1]Lookup for use classification'!$D$13,C2307)),,ISNUMBER(SEARCH('[1]Lookup for use classification'!$C$13,C2307)),ISNUMBER(SEARCH('[1]Lookup for use classification'!$E$13,C2307))),'[1]Lookup for use classification'!$A$13,IF(OR(ISNUMBER(SEARCH('[1]Lookup for use classification'!$B$14,C2307)),ISNUMBER(SEARCH('[1]Lookup for use classification'!$C$14,C2307))),'[1]Lookup for use classification'!$A$14,"Other"))))))))))))</f>
        <v>Other</v>
      </c>
      <c r="E2307" s="252"/>
      <c r="F2307" s="224"/>
      <c r="G2307" s="224"/>
    </row>
    <row r="2308" spans="1:7" hidden="1">
      <c r="A2308" s="187" t="s">
        <v>4480</v>
      </c>
      <c r="B2308" s="167" t="s">
        <v>6425</v>
      </c>
      <c r="C2308" s="244" t="s">
        <v>6341</v>
      </c>
      <c r="D2308" s="6" t="str">
        <f>IF(OR(ISNUMBER(SEARCH('[1]Lookup for use classification'!$B$1,C2308)),ISNUMBER(SEARCH('[1]Lookup for use classification'!$C$1,C2308)),ISNUMBER(SEARCH('[1]Lookup for use classification'!$D$1,C2308)),ISNUMBER(SEARCH('[1]Lookup for use classification'!$E$1,C2308))),'[1]Lookup for use classification'!$A$1,IF(ISNUMBER(SEARCH('[1]Lookup for use classification'!$B$2,C2308)),'[1]Lookup for use classification'!$A$2,IF(ISNUMBER(SEARCH('[1]Lookup for use classification'!$B$3,C2308)),'[1]Lookup for use classification'!$A$3,IF(OR(ISNUMBER(SEARCH('[1]Lookup for use classification'!$B$4,C2308)),ISNUMBER(SEARCH('[1]Lookup for use classification'!$C$4,C2308)),ISNUMBER(SEARCH('[1]Lookup for use classification'!$D$4,C2308)),ISNUMBER(SEARCH('[1]Lookup for use classification'!$E$4,C2308))),'[1]Lookup for use classification'!$A$4,IF(OR(ISNUMBER(SEARCH('[1]Lookup for use classification'!$B$5,C2308)),ISNUMBER(SEARCH('[1]Lookup for use classification'!$C$5,C2308)),ISNUMBER(SEARCH('[1]Lookup for use classification'!$D$5,C2308))),'[1]Lookup for use classification'!$A$5,IF(OR(ISNUMBER(SEARCH('[1]Lookup for use classification'!$B$7,C2308)),ISNUMBER(SEARCH('[1]Lookup for use classification'!$C$7,C2308)),ISNUMBER(SEARCH('[1]Lookup for use classification'!$D$7,C2308))),'[1]Lookup for use classification'!$A$7,IF(OR(ISNUMBER(SEARCH('[1]Lookup for use classification'!$B$9,C2308)),ISNUMBER(SEARCH('[1]Lookup for use classification'!$C$9,C2308)),ISNUMBER(SEARCH('[1]Lookup for use classification'!$D$9,C2308)),ISNUMBER(SEARCH('[1]Lookup for use classification'!$E$9,C2308)),ISNUMBER(SEARCH('[1]Lookup for use classification'!$F$9,C2308)),ISNUMBER(SEARCH('[1]Lookup for use classification'!$G$9,C2308)),ISNUMBER(SEARCH('[1]Lookup for use classification'!$H$9,C2308)),ISNUMBER(SEARCH('[1]Lookup for use classification'!$I$9,C2308)),ISNUMBER(SEARCH('[1]Lookup for use classification'!$J$9,C2308)),ISNUMBER(SEARCH('[1]Lookup for use classification'!$K$9,C2308))),'[1]Lookup for use classification'!$A$9,IF(OR(ISNUMBER(SEARCH('[1]Lookup for use classification'!$B$10,C2308)),ISNUMBER(SEARCH('[1]Lookup for use classification'!$C$10,C2308)),ISNUMBER(SEARCH('[1]Lookup for use classification'!$D$10,C2308)),ISNUMBER(SEARCH('[1]Lookup for use classification'!$E$10,C2308)),ISNUMBER(SEARCH('[1]Lookup for use classification'!$F$10,C2308)),ISNUMBER(SEARCH('[1]Lookup for use classification'!$G$10,C2308))),'[1]Lookup for use classification'!$A$10,IF(OR(ISNUMBER(SEARCH('[1]Lookup for use classification'!$B$11,C2308)),ISNUMBER(SEARCH('[1]Lookup for use classification'!$C$11,C2308))),'[1]Lookup for use classification'!$A$11,IF(OR(ISNUMBER(SEARCH('[1]Lookup for use classification'!$B$12,C2308)),ISNUMBER(SEARCH('[1]Lookup for use classification'!$C$12,C2308))),'[1]Lookup for use classification'!$A$12,IF(OR(ISNUMBER(SEARCH('[1]Lookup for use classification'!$B$13,C2308)),ISNUMBER(SEARCH('[1]Lookup for use classification'!$C$13,C2308)),ISNUMBER(SEARCH('[1]Lookup for use classification'!$D$13,C2308)),,ISNUMBER(SEARCH('[1]Lookup for use classification'!$C$13,C2308)),ISNUMBER(SEARCH('[1]Lookup for use classification'!$E$13,C2308))),'[1]Lookup for use classification'!$A$13,IF(OR(ISNUMBER(SEARCH('[1]Lookup for use classification'!$B$14,C2308)),ISNUMBER(SEARCH('[1]Lookup for use classification'!$C$14,C2308))),'[1]Lookup for use classification'!$A$14,"Other"))))))))))))</f>
        <v>Other</v>
      </c>
      <c r="E2308" s="252"/>
      <c r="F2308" s="224"/>
      <c r="G2308" s="224"/>
    </row>
    <row r="2309" spans="1:7" hidden="1">
      <c r="A2309" s="187" t="s">
        <v>4480</v>
      </c>
      <c r="B2309" s="167" t="s">
        <v>6425</v>
      </c>
      <c r="C2309" s="253" t="s">
        <v>6389</v>
      </c>
      <c r="D2309" s="6" t="str">
        <f>IF(OR(ISNUMBER(SEARCH('[1]Lookup for use classification'!$B$1,C2309)),ISNUMBER(SEARCH('[1]Lookup for use classification'!$C$1,C2309)),ISNUMBER(SEARCH('[1]Lookup for use classification'!$D$1,C2309)),ISNUMBER(SEARCH('[1]Lookup for use classification'!$E$1,C2309))),'[1]Lookup for use classification'!$A$1,IF(ISNUMBER(SEARCH('[1]Lookup for use classification'!$B$2,C2309)),'[1]Lookup for use classification'!$A$2,IF(ISNUMBER(SEARCH('[1]Lookup for use classification'!$B$3,C2309)),'[1]Lookup for use classification'!$A$3,IF(OR(ISNUMBER(SEARCH('[1]Lookup for use classification'!$B$4,C2309)),ISNUMBER(SEARCH('[1]Lookup for use classification'!$C$4,C2309)),ISNUMBER(SEARCH('[1]Lookup for use classification'!$D$4,C2309)),ISNUMBER(SEARCH('[1]Lookup for use classification'!$E$4,C2309))),'[1]Lookup for use classification'!$A$4,IF(OR(ISNUMBER(SEARCH('[1]Lookup for use classification'!$B$5,C2309)),ISNUMBER(SEARCH('[1]Lookup for use classification'!$C$5,C2309)),ISNUMBER(SEARCH('[1]Lookup for use classification'!$D$5,C2309))),'[1]Lookup for use classification'!$A$5,IF(OR(ISNUMBER(SEARCH('[1]Lookup for use classification'!$B$7,C2309)),ISNUMBER(SEARCH('[1]Lookup for use classification'!$C$7,C2309)),ISNUMBER(SEARCH('[1]Lookup for use classification'!$D$7,C2309))),'[1]Lookup for use classification'!$A$7,IF(OR(ISNUMBER(SEARCH('[1]Lookup for use classification'!$B$9,C2309)),ISNUMBER(SEARCH('[1]Lookup for use classification'!$C$9,C2309)),ISNUMBER(SEARCH('[1]Lookup for use classification'!$D$9,C2309)),ISNUMBER(SEARCH('[1]Lookup for use classification'!$E$9,C2309)),ISNUMBER(SEARCH('[1]Lookup for use classification'!$F$9,C2309)),ISNUMBER(SEARCH('[1]Lookup for use classification'!$G$9,C2309)),ISNUMBER(SEARCH('[1]Lookup for use classification'!$H$9,C2309)),ISNUMBER(SEARCH('[1]Lookup for use classification'!$I$9,C2309)),ISNUMBER(SEARCH('[1]Lookup for use classification'!$J$9,C2309)),ISNUMBER(SEARCH('[1]Lookup for use classification'!$K$9,C2309))),'[1]Lookup for use classification'!$A$9,IF(OR(ISNUMBER(SEARCH('[1]Lookup for use classification'!$B$10,C2309)),ISNUMBER(SEARCH('[1]Lookup for use classification'!$C$10,C2309)),ISNUMBER(SEARCH('[1]Lookup for use classification'!$D$10,C2309)),ISNUMBER(SEARCH('[1]Lookup for use classification'!$E$10,C2309)),ISNUMBER(SEARCH('[1]Lookup for use classification'!$F$10,C2309)),ISNUMBER(SEARCH('[1]Lookup for use classification'!$G$10,C2309))),'[1]Lookup for use classification'!$A$10,IF(OR(ISNUMBER(SEARCH('[1]Lookup for use classification'!$B$11,C2309)),ISNUMBER(SEARCH('[1]Lookup for use classification'!$C$11,C2309))),'[1]Lookup for use classification'!$A$11,IF(OR(ISNUMBER(SEARCH('[1]Lookup for use classification'!$B$12,C2309)),ISNUMBER(SEARCH('[1]Lookup for use classification'!$C$12,C2309))),'[1]Lookup for use classification'!$A$12,IF(OR(ISNUMBER(SEARCH('[1]Lookup for use classification'!$B$13,C2309)),ISNUMBER(SEARCH('[1]Lookup for use classification'!$C$13,C2309)),ISNUMBER(SEARCH('[1]Lookup for use classification'!$D$13,C2309)),,ISNUMBER(SEARCH('[1]Lookup for use classification'!$C$13,C2309)),ISNUMBER(SEARCH('[1]Lookup for use classification'!$E$13,C2309))),'[1]Lookup for use classification'!$A$13,IF(OR(ISNUMBER(SEARCH('[1]Lookup for use classification'!$B$14,C2309)),ISNUMBER(SEARCH('[1]Lookup for use classification'!$C$14,C2309))),'[1]Lookup for use classification'!$A$14,"Other"))))))))))))</f>
        <v>Other</v>
      </c>
      <c r="E2309" s="252"/>
      <c r="F2309" s="224"/>
      <c r="G2309" s="224"/>
    </row>
    <row r="2310" spans="1:7" hidden="1">
      <c r="A2310" s="187" t="s">
        <v>4480</v>
      </c>
      <c r="B2310" s="167" t="s">
        <v>6425</v>
      </c>
      <c r="C2310" s="244" t="s">
        <v>6387</v>
      </c>
      <c r="D2310" s="6" t="str">
        <f>IF(OR(ISNUMBER(SEARCH('[1]Lookup for use classification'!$B$1,C2310)),ISNUMBER(SEARCH('[1]Lookup for use classification'!$C$1,C2310)),ISNUMBER(SEARCH('[1]Lookup for use classification'!$D$1,C2310)),ISNUMBER(SEARCH('[1]Lookup for use classification'!$E$1,C2310))),'[1]Lookup for use classification'!$A$1,IF(ISNUMBER(SEARCH('[1]Lookup for use classification'!$B$2,C2310)),'[1]Lookup for use classification'!$A$2,IF(ISNUMBER(SEARCH('[1]Lookup for use classification'!$B$3,C2310)),'[1]Lookup for use classification'!$A$3,IF(OR(ISNUMBER(SEARCH('[1]Lookup for use classification'!$B$4,C2310)),ISNUMBER(SEARCH('[1]Lookup for use classification'!$C$4,C2310)),ISNUMBER(SEARCH('[1]Lookup for use classification'!$D$4,C2310)),ISNUMBER(SEARCH('[1]Lookup for use classification'!$E$4,C2310))),'[1]Lookup for use classification'!$A$4,IF(OR(ISNUMBER(SEARCH('[1]Lookup for use classification'!$B$5,C2310)),ISNUMBER(SEARCH('[1]Lookup for use classification'!$C$5,C2310)),ISNUMBER(SEARCH('[1]Lookup for use classification'!$D$5,C2310))),'[1]Lookup for use classification'!$A$5,IF(OR(ISNUMBER(SEARCH('[1]Lookup for use classification'!$B$7,C2310)),ISNUMBER(SEARCH('[1]Lookup for use classification'!$C$7,C2310)),ISNUMBER(SEARCH('[1]Lookup for use classification'!$D$7,C2310))),'[1]Lookup for use classification'!$A$7,IF(OR(ISNUMBER(SEARCH('[1]Lookup for use classification'!$B$9,C2310)),ISNUMBER(SEARCH('[1]Lookup for use classification'!$C$9,C2310)),ISNUMBER(SEARCH('[1]Lookup for use classification'!$D$9,C2310)),ISNUMBER(SEARCH('[1]Lookup for use classification'!$E$9,C2310)),ISNUMBER(SEARCH('[1]Lookup for use classification'!$F$9,C2310)),ISNUMBER(SEARCH('[1]Lookup for use classification'!$G$9,C2310)),ISNUMBER(SEARCH('[1]Lookup for use classification'!$H$9,C2310)),ISNUMBER(SEARCH('[1]Lookup for use classification'!$I$9,C2310)),ISNUMBER(SEARCH('[1]Lookup for use classification'!$J$9,C2310)),ISNUMBER(SEARCH('[1]Lookup for use classification'!$K$9,C2310))),'[1]Lookup for use classification'!$A$9,IF(OR(ISNUMBER(SEARCH('[1]Lookup for use classification'!$B$10,C2310)),ISNUMBER(SEARCH('[1]Lookup for use classification'!$C$10,C2310)),ISNUMBER(SEARCH('[1]Lookup for use classification'!$D$10,C2310)),ISNUMBER(SEARCH('[1]Lookup for use classification'!$E$10,C2310)),ISNUMBER(SEARCH('[1]Lookup for use classification'!$F$10,C2310)),ISNUMBER(SEARCH('[1]Lookup for use classification'!$G$10,C2310))),'[1]Lookup for use classification'!$A$10,IF(OR(ISNUMBER(SEARCH('[1]Lookup for use classification'!$B$11,C2310)),ISNUMBER(SEARCH('[1]Lookup for use classification'!$C$11,C2310))),'[1]Lookup for use classification'!$A$11,IF(OR(ISNUMBER(SEARCH('[1]Lookup for use classification'!$B$12,C2310)),ISNUMBER(SEARCH('[1]Lookup for use classification'!$C$12,C2310))),'[1]Lookup for use classification'!$A$12,IF(OR(ISNUMBER(SEARCH('[1]Lookup for use classification'!$B$13,C2310)),ISNUMBER(SEARCH('[1]Lookup for use classification'!$C$13,C2310)),ISNUMBER(SEARCH('[1]Lookup for use classification'!$D$13,C2310)),,ISNUMBER(SEARCH('[1]Lookup for use classification'!$C$13,C2310)),ISNUMBER(SEARCH('[1]Lookup for use classification'!$E$13,C2310))),'[1]Lookup for use classification'!$A$13,IF(OR(ISNUMBER(SEARCH('[1]Lookup for use classification'!$B$14,C2310)),ISNUMBER(SEARCH('[1]Lookup for use classification'!$C$14,C2310))),'[1]Lookup for use classification'!$A$14,"Other"))))))))))))</f>
        <v>Other</v>
      </c>
      <c r="E2310" s="252"/>
      <c r="F2310" s="224"/>
      <c r="G2310" s="224"/>
    </row>
    <row r="2311" spans="1:7" hidden="1">
      <c r="A2311" s="187" t="s">
        <v>4480</v>
      </c>
      <c r="B2311" s="167" t="s">
        <v>6425</v>
      </c>
      <c r="C2311" s="244" t="s">
        <v>6249</v>
      </c>
      <c r="D2311" s="6" t="str">
        <f>IF(OR(ISNUMBER(SEARCH('[1]Lookup for use classification'!$B$1,C2311)),ISNUMBER(SEARCH('[1]Lookup for use classification'!$C$1,C2311)),ISNUMBER(SEARCH('[1]Lookup for use classification'!$D$1,C2311)),ISNUMBER(SEARCH('[1]Lookup for use classification'!$E$1,C2311))),'[1]Lookup for use classification'!$A$1,IF(ISNUMBER(SEARCH('[1]Lookup for use classification'!$B$2,C2311)),'[1]Lookup for use classification'!$A$2,IF(ISNUMBER(SEARCH('[1]Lookup for use classification'!$B$3,C2311)),'[1]Lookup for use classification'!$A$3,IF(OR(ISNUMBER(SEARCH('[1]Lookup for use classification'!$B$4,C2311)),ISNUMBER(SEARCH('[1]Lookup for use classification'!$C$4,C2311)),ISNUMBER(SEARCH('[1]Lookup for use classification'!$D$4,C2311)),ISNUMBER(SEARCH('[1]Lookup for use classification'!$E$4,C2311))),'[1]Lookup for use classification'!$A$4,IF(OR(ISNUMBER(SEARCH('[1]Lookup for use classification'!$B$5,C2311)),ISNUMBER(SEARCH('[1]Lookup for use classification'!$C$5,C2311)),ISNUMBER(SEARCH('[1]Lookup for use classification'!$D$5,C2311))),'[1]Lookup for use classification'!$A$5,IF(OR(ISNUMBER(SEARCH('[1]Lookup for use classification'!$B$7,C2311)),ISNUMBER(SEARCH('[1]Lookup for use classification'!$C$7,C2311)),ISNUMBER(SEARCH('[1]Lookup for use classification'!$D$7,C2311))),'[1]Lookup for use classification'!$A$7,IF(OR(ISNUMBER(SEARCH('[1]Lookup for use classification'!$B$9,C2311)),ISNUMBER(SEARCH('[1]Lookup for use classification'!$C$9,C2311)),ISNUMBER(SEARCH('[1]Lookup for use classification'!$D$9,C2311)),ISNUMBER(SEARCH('[1]Lookup for use classification'!$E$9,C2311)),ISNUMBER(SEARCH('[1]Lookup for use classification'!$F$9,C2311)),ISNUMBER(SEARCH('[1]Lookup for use classification'!$G$9,C2311)),ISNUMBER(SEARCH('[1]Lookup for use classification'!$H$9,C2311)),ISNUMBER(SEARCH('[1]Lookup for use classification'!$I$9,C2311)),ISNUMBER(SEARCH('[1]Lookup for use classification'!$J$9,C2311)),ISNUMBER(SEARCH('[1]Lookup for use classification'!$K$9,C2311))),'[1]Lookup for use classification'!$A$9,IF(OR(ISNUMBER(SEARCH('[1]Lookup for use classification'!$B$10,C2311)),ISNUMBER(SEARCH('[1]Lookup for use classification'!$C$10,C2311)),ISNUMBER(SEARCH('[1]Lookup for use classification'!$D$10,C2311)),ISNUMBER(SEARCH('[1]Lookup for use classification'!$E$10,C2311)),ISNUMBER(SEARCH('[1]Lookup for use classification'!$F$10,C2311)),ISNUMBER(SEARCH('[1]Lookup for use classification'!$G$10,C2311))),'[1]Lookup for use classification'!$A$10,IF(OR(ISNUMBER(SEARCH('[1]Lookup for use classification'!$B$11,C2311)),ISNUMBER(SEARCH('[1]Lookup for use classification'!$C$11,C2311))),'[1]Lookup for use classification'!$A$11,IF(OR(ISNUMBER(SEARCH('[1]Lookup for use classification'!$B$12,C2311)),ISNUMBER(SEARCH('[1]Lookup for use classification'!$C$12,C2311))),'[1]Lookup for use classification'!$A$12,IF(OR(ISNUMBER(SEARCH('[1]Lookup for use classification'!$B$13,C2311)),ISNUMBER(SEARCH('[1]Lookup for use classification'!$C$13,C2311)),ISNUMBER(SEARCH('[1]Lookup for use classification'!$D$13,C2311)),,ISNUMBER(SEARCH('[1]Lookup for use classification'!$C$13,C2311)),ISNUMBER(SEARCH('[1]Lookup for use classification'!$E$13,C2311))),'[1]Lookup for use classification'!$A$13,IF(OR(ISNUMBER(SEARCH('[1]Lookup for use classification'!$B$14,C2311)),ISNUMBER(SEARCH('[1]Lookup for use classification'!$C$14,C2311))),'[1]Lookup for use classification'!$A$14,"Other"))))))))))))</f>
        <v>Other</v>
      </c>
      <c r="E2311" s="252"/>
      <c r="F2311" s="224"/>
      <c r="G2311" s="224"/>
    </row>
    <row r="2312" spans="1:7" hidden="1">
      <c r="A2312" s="187" t="s">
        <v>4480</v>
      </c>
      <c r="B2312" s="167" t="s">
        <v>6425</v>
      </c>
      <c r="C2312" s="244" t="s">
        <v>6385</v>
      </c>
      <c r="D2312" s="6" t="str">
        <f>IF(OR(ISNUMBER(SEARCH('[1]Lookup for use classification'!$B$1,C2312)),ISNUMBER(SEARCH('[1]Lookup for use classification'!$C$1,C2312)),ISNUMBER(SEARCH('[1]Lookup for use classification'!$D$1,C2312)),ISNUMBER(SEARCH('[1]Lookup for use classification'!$E$1,C2312))),'[1]Lookup for use classification'!$A$1,IF(ISNUMBER(SEARCH('[1]Lookup for use classification'!$B$2,C2312)),'[1]Lookup for use classification'!$A$2,IF(ISNUMBER(SEARCH('[1]Lookup for use classification'!$B$3,C2312)),'[1]Lookup for use classification'!$A$3,IF(OR(ISNUMBER(SEARCH('[1]Lookup for use classification'!$B$4,C2312)),ISNUMBER(SEARCH('[1]Lookup for use classification'!$C$4,C2312)),ISNUMBER(SEARCH('[1]Lookup for use classification'!$D$4,C2312)),ISNUMBER(SEARCH('[1]Lookup for use classification'!$E$4,C2312))),'[1]Lookup for use classification'!$A$4,IF(OR(ISNUMBER(SEARCH('[1]Lookup for use classification'!$B$5,C2312)),ISNUMBER(SEARCH('[1]Lookup for use classification'!$C$5,C2312)),ISNUMBER(SEARCH('[1]Lookup for use classification'!$D$5,C2312))),'[1]Lookup for use classification'!$A$5,IF(OR(ISNUMBER(SEARCH('[1]Lookup for use classification'!$B$7,C2312)),ISNUMBER(SEARCH('[1]Lookup for use classification'!$C$7,C2312)),ISNUMBER(SEARCH('[1]Lookup for use classification'!$D$7,C2312))),'[1]Lookup for use classification'!$A$7,IF(OR(ISNUMBER(SEARCH('[1]Lookup for use classification'!$B$9,C2312)),ISNUMBER(SEARCH('[1]Lookup for use classification'!$C$9,C2312)),ISNUMBER(SEARCH('[1]Lookup for use classification'!$D$9,C2312)),ISNUMBER(SEARCH('[1]Lookup for use classification'!$E$9,C2312)),ISNUMBER(SEARCH('[1]Lookup for use classification'!$F$9,C2312)),ISNUMBER(SEARCH('[1]Lookup for use classification'!$G$9,C2312)),ISNUMBER(SEARCH('[1]Lookup for use classification'!$H$9,C2312)),ISNUMBER(SEARCH('[1]Lookup for use classification'!$I$9,C2312)),ISNUMBER(SEARCH('[1]Lookup for use classification'!$J$9,C2312)),ISNUMBER(SEARCH('[1]Lookup for use classification'!$K$9,C2312))),'[1]Lookup for use classification'!$A$9,IF(OR(ISNUMBER(SEARCH('[1]Lookup for use classification'!$B$10,C2312)),ISNUMBER(SEARCH('[1]Lookup for use classification'!$C$10,C2312)),ISNUMBER(SEARCH('[1]Lookup for use classification'!$D$10,C2312)),ISNUMBER(SEARCH('[1]Lookup for use classification'!$E$10,C2312)),ISNUMBER(SEARCH('[1]Lookup for use classification'!$F$10,C2312)),ISNUMBER(SEARCH('[1]Lookup for use classification'!$G$10,C2312))),'[1]Lookup for use classification'!$A$10,IF(OR(ISNUMBER(SEARCH('[1]Lookup for use classification'!$B$11,C2312)),ISNUMBER(SEARCH('[1]Lookup for use classification'!$C$11,C2312))),'[1]Lookup for use classification'!$A$11,IF(OR(ISNUMBER(SEARCH('[1]Lookup for use classification'!$B$12,C2312)),ISNUMBER(SEARCH('[1]Lookup for use classification'!$C$12,C2312))),'[1]Lookup for use classification'!$A$12,IF(OR(ISNUMBER(SEARCH('[1]Lookup for use classification'!$B$13,C2312)),ISNUMBER(SEARCH('[1]Lookup for use classification'!$C$13,C2312)),ISNUMBER(SEARCH('[1]Lookup for use classification'!$D$13,C2312)),,ISNUMBER(SEARCH('[1]Lookup for use classification'!$C$13,C2312)),ISNUMBER(SEARCH('[1]Lookup for use classification'!$E$13,C2312))),'[1]Lookup for use classification'!$A$13,IF(OR(ISNUMBER(SEARCH('[1]Lookup for use classification'!$B$14,C2312)),ISNUMBER(SEARCH('[1]Lookup for use classification'!$C$14,C2312))),'[1]Lookup for use classification'!$A$14,"Other"))))))))))))</f>
        <v>Other</v>
      </c>
      <c r="E2312" s="252"/>
      <c r="F2312" s="224"/>
      <c r="G2312" s="224"/>
    </row>
    <row r="2313" spans="1:7" hidden="1">
      <c r="A2313" s="187" t="s">
        <v>4480</v>
      </c>
      <c r="B2313" s="167" t="s">
        <v>6425</v>
      </c>
      <c r="C2313" s="244" t="s">
        <v>6342</v>
      </c>
      <c r="D2313" s="6" t="str">
        <f>IF(OR(ISNUMBER(SEARCH('[1]Lookup for use classification'!$B$1,C2313)),ISNUMBER(SEARCH('[1]Lookup for use classification'!$C$1,C2313)),ISNUMBER(SEARCH('[1]Lookup for use classification'!$D$1,C2313)),ISNUMBER(SEARCH('[1]Lookup for use classification'!$E$1,C2313))),'[1]Lookup for use classification'!$A$1,IF(ISNUMBER(SEARCH('[1]Lookup for use classification'!$B$2,C2313)),'[1]Lookup for use classification'!$A$2,IF(ISNUMBER(SEARCH('[1]Lookup for use classification'!$B$3,C2313)),'[1]Lookup for use classification'!$A$3,IF(OR(ISNUMBER(SEARCH('[1]Lookup for use classification'!$B$4,C2313)),ISNUMBER(SEARCH('[1]Lookup for use classification'!$C$4,C2313)),ISNUMBER(SEARCH('[1]Lookup for use classification'!$D$4,C2313)),ISNUMBER(SEARCH('[1]Lookup for use classification'!$E$4,C2313))),'[1]Lookup for use classification'!$A$4,IF(OR(ISNUMBER(SEARCH('[1]Lookup for use classification'!$B$5,C2313)),ISNUMBER(SEARCH('[1]Lookup for use classification'!$C$5,C2313)),ISNUMBER(SEARCH('[1]Lookup for use classification'!$D$5,C2313))),'[1]Lookup for use classification'!$A$5,IF(OR(ISNUMBER(SEARCH('[1]Lookup for use classification'!$B$7,C2313)),ISNUMBER(SEARCH('[1]Lookup for use classification'!$C$7,C2313)),ISNUMBER(SEARCH('[1]Lookup for use classification'!$D$7,C2313))),'[1]Lookup for use classification'!$A$7,IF(OR(ISNUMBER(SEARCH('[1]Lookup for use classification'!$B$9,C2313)),ISNUMBER(SEARCH('[1]Lookup for use classification'!$C$9,C2313)),ISNUMBER(SEARCH('[1]Lookup for use classification'!$D$9,C2313)),ISNUMBER(SEARCH('[1]Lookup for use classification'!$E$9,C2313)),ISNUMBER(SEARCH('[1]Lookup for use classification'!$F$9,C2313)),ISNUMBER(SEARCH('[1]Lookup for use classification'!$G$9,C2313)),ISNUMBER(SEARCH('[1]Lookup for use classification'!$H$9,C2313)),ISNUMBER(SEARCH('[1]Lookup for use classification'!$I$9,C2313)),ISNUMBER(SEARCH('[1]Lookup for use classification'!$J$9,C2313)),ISNUMBER(SEARCH('[1]Lookup for use classification'!$K$9,C2313))),'[1]Lookup for use classification'!$A$9,IF(OR(ISNUMBER(SEARCH('[1]Lookup for use classification'!$B$10,C2313)),ISNUMBER(SEARCH('[1]Lookup for use classification'!$C$10,C2313)),ISNUMBER(SEARCH('[1]Lookup for use classification'!$D$10,C2313)),ISNUMBER(SEARCH('[1]Lookup for use classification'!$E$10,C2313)),ISNUMBER(SEARCH('[1]Lookup for use classification'!$F$10,C2313)),ISNUMBER(SEARCH('[1]Lookup for use classification'!$G$10,C2313))),'[1]Lookup for use classification'!$A$10,IF(OR(ISNUMBER(SEARCH('[1]Lookup for use classification'!$B$11,C2313)),ISNUMBER(SEARCH('[1]Lookup for use classification'!$C$11,C2313))),'[1]Lookup for use classification'!$A$11,IF(OR(ISNUMBER(SEARCH('[1]Lookup for use classification'!$B$12,C2313)),ISNUMBER(SEARCH('[1]Lookup for use classification'!$C$12,C2313))),'[1]Lookup for use classification'!$A$12,IF(OR(ISNUMBER(SEARCH('[1]Lookup for use classification'!$B$13,C2313)),ISNUMBER(SEARCH('[1]Lookup for use classification'!$C$13,C2313)),ISNUMBER(SEARCH('[1]Lookup for use classification'!$D$13,C2313)),,ISNUMBER(SEARCH('[1]Lookup for use classification'!$C$13,C2313)),ISNUMBER(SEARCH('[1]Lookup for use classification'!$E$13,C2313))),'[1]Lookup for use classification'!$A$13,IF(OR(ISNUMBER(SEARCH('[1]Lookup for use classification'!$B$14,C2313)),ISNUMBER(SEARCH('[1]Lookup for use classification'!$C$14,C2313))),'[1]Lookup for use classification'!$A$14,"Other"))))))))))))</f>
        <v>Other</v>
      </c>
      <c r="E2313" s="252"/>
      <c r="F2313" s="224"/>
      <c r="G2313" s="224"/>
    </row>
    <row r="2314" spans="1:7" hidden="1">
      <c r="A2314" s="187" t="s">
        <v>4480</v>
      </c>
      <c r="B2314" s="167" t="s">
        <v>6425</v>
      </c>
      <c r="C2314" s="244" t="s">
        <v>6347</v>
      </c>
      <c r="D2314" s="6" t="str">
        <f>IF(OR(ISNUMBER(SEARCH('[1]Lookup for use classification'!$B$1,C2314)),ISNUMBER(SEARCH('[1]Lookup for use classification'!$C$1,C2314)),ISNUMBER(SEARCH('[1]Lookup for use classification'!$D$1,C2314)),ISNUMBER(SEARCH('[1]Lookup for use classification'!$E$1,C2314))),'[1]Lookup for use classification'!$A$1,IF(ISNUMBER(SEARCH('[1]Lookup for use classification'!$B$2,C2314)),'[1]Lookup for use classification'!$A$2,IF(ISNUMBER(SEARCH('[1]Lookup for use classification'!$B$3,C2314)),'[1]Lookup for use classification'!$A$3,IF(OR(ISNUMBER(SEARCH('[1]Lookup for use classification'!$B$4,C2314)),ISNUMBER(SEARCH('[1]Lookup for use classification'!$C$4,C2314)),ISNUMBER(SEARCH('[1]Lookup for use classification'!$D$4,C2314)),ISNUMBER(SEARCH('[1]Lookup for use classification'!$E$4,C2314))),'[1]Lookup for use classification'!$A$4,IF(OR(ISNUMBER(SEARCH('[1]Lookup for use classification'!$B$5,C2314)),ISNUMBER(SEARCH('[1]Lookup for use classification'!$C$5,C2314)),ISNUMBER(SEARCH('[1]Lookup for use classification'!$D$5,C2314))),'[1]Lookup for use classification'!$A$5,IF(OR(ISNUMBER(SEARCH('[1]Lookup for use classification'!$B$7,C2314)),ISNUMBER(SEARCH('[1]Lookup for use classification'!$C$7,C2314)),ISNUMBER(SEARCH('[1]Lookup for use classification'!$D$7,C2314))),'[1]Lookup for use classification'!$A$7,IF(OR(ISNUMBER(SEARCH('[1]Lookup for use classification'!$B$9,C2314)),ISNUMBER(SEARCH('[1]Lookup for use classification'!$C$9,C2314)),ISNUMBER(SEARCH('[1]Lookup for use classification'!$D$9,C2314)),ISNUMBER(SEARCH('[1]Lookup for use classification'!$E$9,C2314)),ISNUMBER(SEARCH('[1]Lookup for use classification'!$F$9,C2314)),ISNUMBER(SEARCH('[1]Lookup for use classification'!$G$9,C2314)),ISNUMBER(SEARCH('[1]Lookup for use classification'!$H$9,C2314)),ISNUMBER(SEARCH('[1]Lookup for use classification'!$I$9,C2314)),ISNUMBER(SEARCH('[1]Lookup for use classification'!$J$9,C2314)),ISNUMBER(SEARCH('[1]Lookup for use classification'!$K$9,C2314))),'[1]Lookup for use classification'!$A$9,IF(OR(ISNUMBER(SEARCH('[1]Lookup for use classification'!$B$10,C2314)),ISNUMBER(SEARCH('[1]Lookup for use classification'!$C$10,C2314)),ISNUMBER(SEARCH('[1]Lookup for use classification'!$D$10,C2314)),ISNUMBER(SEARCH('[1]Lookup for use classification'!$E$10,C2314)),ISNUMBER(SEARCH('[1]Lookup for use classification'!$F$10,C2314)),ISNUMBER(SEARCH('[1]Lookup for use classification'!$G$10,C2314))),'[1]Lookup for use classification'!$A$10,IF(OR(ISNUMBER(SEARCH('[1]Lookup for use classification'!$B$11,C2314)),ISNUMBER(SEARCH('[1]Lookup for use classification'!$C$11,C2314))),'[1]Lookup for use classification'!$A$11,IF(OR(ISNUMBER(SEARCH('[1]Lookup for use classification'!$B$12,C2314)),ISNUMBER(SEARCH('[1]Lookup for use classification'!$C$12,C2314))),'[1]Lookup for use classification'!$A$12,IF(OR(ISNUMBER(SEARCH('[1]Lookup for use classification'!$B$13,C2314)),ISNUMBER(SEARCH('[1]Lookup for use classification'!$C$13,C2314)),ISNUMBER(SEARCH('[1]Lookup for use classification'!$D$13,C2314)),,ISNUMBER(SEARCH('[1]Lookup for use classification'!$C$13,C2314)),ISNUMBER(SEARCH('[1]Lookup for use classification'!$E$13,C2314))),'[1]Lookup for use classification'!$A$13,IF(OR(ISNUMBER(SEARCH('[1]Lookup for use classification'!$B$14,C2314)),ISNUMBER(SEARCH('[1]Lookup for use classification'!$C$14,C2314))),'[1]Lookup for use classification'!$A$14,"Other"))))))))))))</f>
        <v>Other</v>
      </c>
      <c r="E2314" s="252"/>
      <c r="F2314" s="224"/>
      <c r="G2314" s="224"/>
    </row>
    <row r="2315" spans="1:7" hidden="1">
      <c r="A2315" s="187" t="s">
        <v>4480</v>
      </c>
      <c r="B2315" s="167" t="s">
        <v>6425</v>
      </c>
      <c r="C2315" s="244" t="s">
        <v>6348</v>
      </c>
      <c r="D2315" s="6" t="str">
        <f>IF(OR(ISNUMBER(SEARCH('[1]Lookup for use classification'!$B$1,C2315)),ISNUMBER(SEARCH('[1]Lookup for use classification'!$C$1,C2315)),ISNUMBER(SEARCH('[1]Lookup for use classification'!$D$1,C2315)),ISNUMBER(SEARCH('[1]Lookup for use classification'!$E$1,C2315))),'[1]Lookup for use classification'!$A$1,IF(ISNUMBER(SEARCH('[1]Lookup for use classification'!$B$2,C2315)),'[1]Lookup for use classification'!$A$2,IF(ISNUMBER(SEARCH('[1]Lookup for use classification'!$B$3,C2315)),'[1]Lookup for use classification'!$A$3,IF(OR(ISNUMBER(SEARCH('[1]Lookup for use classification'!$B$4,C2315)),ISNUMBER(SEARCH('[1]Lookup for use classification'!$C$4,C2315)),ISNUMBER(SEARCH('[1]Lookup for use classification'!$D$4,C2315)),ISNUMBER(SEARCH('[1]Lookup for use classification'!$E$4,C2315))),'[1]Lookup for use classification'!$A$4,IF(OR(ISNUMBER(SEARCH('[1]Lookup for use classification'!$B$5,C2315)),ISNUMBER(SEARCH('[1]Lookup for use classification'!$C$5,C2315)),ISNUMBER(SEARCH('[1]Lookup for use classification'!$D$5,C2315))),'[1]Lookup for use classification'!$A$5,IF(OR(ISNUMBER(SEARCH('[1]Lookup for use classification'!$B$7,C2315)),ISNUMBER(SEARCH('[1]Lookup for use classification'!$C$7,C2315)),ISNUMBER(SEARCH('[1]Lookup for use classification'!$D$7,C2315))),'[1]Lookup for use classification'!$A$7,IF(OR(ISNUMBER(SEARCH('[1]Lookup for use classification'!$B$9,C2315)),ISNUMBER(SEARCH('[1]Lookup for use classification'!$C$9,C2315)),ISNUMBER(SEARCH('[1]Lookup for use classification'!$D$9,C2315)),ISNUMBER(SEARCH('[1]Lookup for use classification'!$E$9,C2315)),ISNUMBER(SEARCH('[1]Lookup for use classification'!$F$9,C2315)),ISNUMBER(SEARCH('[1]Lookup for use classification'!$G$9,C2315)),ISNUMBER(SEARCH('[1]Lookup for use classification'!$H$9,C2315)),ISNUMBER(SEARCH('[1]Lookup for use classification'!$I$9,C2315)),ISNUMBER(SEARCH('[1]Lookup for use classification'!$J$9,C2315)),ISNUMBER(SEARCH('[1]Lookup for use classification'!$K$9,C2315))),'[1]Lookup for use classification'!$A$9,IF(OR(ISNUMBER(SEARCH('[1]Lookup for use classification'!$B$10,C2315)),ISNUMBER(SEARCH('[1]Lookup for use classification'!$C$10,C2315)),ISNUMBER(SEARCH('[1]Lookup for use classification'!$D$10,C2315)),ISNUMBER(SEARCH('[1]Lookup for use classification'!$E$10,C2315)),ISNUMBER(SEARCH('[1]Lookup for use classification'!$F$10,C2315)),ISNUMBER(SEARCH('[1]Lookup for use classification'!$G$10,C2315))),'[1]Lookup for use classification'!$A$10,IF(OR(ISNUMBER(SEARCH('[1]Lookup for use classification'!$B$11,C2315)),ISNUMBER(SEARCH('[1]Lookup for use classification'!$C$11,C2315))),'[1]Lookup for use classification'!$A$11,IF(OR(ISNUMBER(SEARCH('[1]Lookup for use classification'!$B$12,C2315)),ISNUMBER(SEARCH('[1]Lookup for use classification'!$C$12,C2315))),'[1]Lookup for use classification'!$A$12,IF(OR(ISNUMBER(SEARCH('[1]Lookup for use classification'!$B$13,C2315)),ISNUMBER(SEARCH('[1]Lookup for use classification'!$C$13,C2315)),ISNUMBER(SEARCH('[1]Lookup for use classification'!$D$13,C2315)),,ISNUMBER(SEARCH('[1]Lookup for use classification'!$C$13,C2315)),ISNUMBER(SEARCH('[1]Lookup for use classification'!$E$13,C2315))),'[1]Lookup for use classification'!$A$13,IF(OR(ISNUMBER(SEARCH('[1]Lookup for use classification'!$B$14,C2315)),ISNUMBER(SEARCH('[1]Lookup for use classification'!$C$14,C2315))),'[1]Lookup for use classification'!$A$14,"Other"))))))))))))</f>
        <v>Other</v>
      </c>
      <c r="E2315" s="252"/>
      <c r="F2315" s="224"/>
      <c r="G2315" s="224"/>
    </row>
    <row r="2316" spans="1:7" hidden="1">
      <c r="A2316" s="187" t="s">
        <v>4480</v>
      </c>
      <c r="B2316" s="167" t="s">
        <v>6425</v>
      </c>
      <c r="C2316" s="244" t="s">
        <v>6390</v>
      </c>
      <c r="D2316" s="6" t="str">
        <f>IF(OR(ISNUMBER(SEARCH('[1]Lookup for use classification'!$B$1,C2316)),ISNUMBER(SEARCH('[1]Lookup for use classification'!$C$1,C2316)),ISNUMBER(SEARCH('[1]Lookup for use classification'!$D$1,C2316)),ISNUMBER(SEARCH('[1]Lookup for use classification'!$E$1,C2316))),'[1]Lookup for use classification'!$A$1,IF(ISNUMBER(SEARCH('[1]Lookup for use classification'!$B$2,C2316)),'[1]Lookup for use classification'!$A$2,IF(ISNUMBER(SEARCH('[1]Lookup for use classification'!$B$3,C2316)),'[1]Lookup for use classification'!$A$3,IF(OR(ISNUMBER(SEARCH('[1]Lookup for use classification'!$B$4,C2316)),ISNUMBER(SEARCH('[1]Lookup for use classification'!$C$4,C2316)),ISNUMBER(SEARCH('[1]Lookup for use classification'!$D$4,C2316)),ISNUMBER(SEARCH('[1]Lookup for use classification'!$E$4,C2316))),'[1]Lookup for use classification'!$A$4,IF(OR(ISNUMBER(SEARCH('[1]Lookup for use classification'!$B$5,C2316)),ISNUMBER(SEARCH('[1]Lookup for use classification'!$C$5,C2316)),ISNUMBER(SEARCH('[1]Lookup for use classification'!$D$5,C2316))),'[1]Lookup for use classification'!$A$5,IF(OR(ISNUMBER(SEARCH('[1]Lookup for use classification'!$B$7,C2316)),ISNUMBER(SEARCH('[1]Lookup for use classification'!$C$7,C2316)),ISNUMBER(SEARCH('[1]Lookup for use classification'!$D$7,C2316))),'[1]Lookup for use classification'!$A$7,IF(OR(ISNUMBER(SEARCH('[1]Lookup for use classification'!$B$9,C2316)),ISNUMBER(SEARCH('[1]Lookup for use classification'!$C$9,C2316)),ISNUMBER(SEARCH('[1]Lookup for use classification'!$D$9,C2316)),ISNUMBER(SEARCH('[1]Lookup for use classification'!$E$9,C2316)),ISNUMBER(SEARCH('[1]Lookup for use classification'!$F$9,C2316)),ISNUMBER(SEARCH('[1]Lookup for use classification'!$G$9,C2316)),ISNUMBER(SEARCH('[1]Lookup for use classification'!$H$9,C2316)),ISNUMBER(SEARCH('[1]Lookup for use classification'!$I$9,C2316)),ISNUMBER(SEARCH('[1]Lookup for use classification'!$J$9,C2316)),ISNUMBER(SEARCH('[1]Lookup for use classification'!$K$9,C2316))),'[1]Lookup for use classification'!$A$9,IF(OR(ISNUMBER(SEARCH('[1]Lookup for use classification'!$B$10,C2316)),ISNUMBER(SEARCH('[1]Lookup for use classification'!$C$10,C2316)),ISNUMBER(SEARCH('[1]Lookup for use classification'!$D$10,C2316)),ISNUMBER(SEARCH('[1]Lookup for use classification'!$E$10,C2316)),ISNUMBER(SEARCH('[1]Lookup for use classification'!$F$10,C2316)),ISNUMBER(SEARCH('[1]Lookup for use classification'!$G$10,C2316))),'[1]Lookup for use classification'!$A$10,IF(OR(ISNUMBER(SEARCH('[1]Lookup for use classification'!$B$11,C2316)),ISNUMBER(SEARCH('[1]Lookup for use classification'!$C$11,C2316))),'[1]Lookup for use classification'!$A$11,IF(OR(ISNUMBER(SEARCH('[1]Lookup for use classification'!$B$12,C2316)),ISNUMBER(SEARCH('[1]Lookup for use classification'!$C$12,C2316))),'[1]Lookup for use classification'!$A$12,IF(OR(ISNUMBER(SEARCH('[1]Lookup for use classification'!$B$13,C2316)),ISNUMBER(SEARCH('[1]Lookup for use classification'!$C$13,C2316)),ISNUMBER(SEARCH('[1]Lookup for use classification'!$D$13,C2316)),,ISNUMBER(SEARCH('[1]Lookup for use classification'!$C$13,C2316)),ISNUMBER(SEARCH('[1]Lookup for use classification'!$E$13,C2316))),'[1]Lookup for use classification'!$A$13,IF(OR(ISNUMBER(SEARCH('[1]Lookup for use classification'!$B$14,C2316)),ISNUMBER(SEARCH('[1]Lookup for use classification'!$C$14,C2316))),'[1]Lookup for use classification'!$A$14,"Other"))))))))))))</f>
        <v>Other</v>
      </c>
      <c r="E2316" s="252"/>
      <c r="F2316" s="224"/>
      <c r="G2316" s="224"/>
    </row>
    <row r="2317" spans="1:7" hidden="1">
      <c r="A2317" s="187" t="s">
        <v>4480</v>
      </c>
      <c r="B2317" s="167" t="s">
        <v>6425</v>
      </c>
      <c r="C2317" s="244" t="s">
        <v>6390</v>
      </c>
      <c r="D2317" s="6" t="str">
        <f>IF(OR(ISNUMBER(SEARCH('[1]Lookup for use classification'!$B$1,C2317)),ISNUMBER(SEARCH('[1]Lookup for use classification'!$C$1,C2317)),ISNUMBER(SEARCH('[1]Lookup for use classification'!$D$1,C2317)),ISNUMBER(SEARCH('[1]Lookup for use classification'!$E$1,C2317))),'[1]Lookup for use classification'!$A$1,IF(ISNUMBER(SEARCH('[1]Lookup for use classification'!$B$2,C2317)),'[1]Lookup for use classification'!$A$2,IF(ISNUMBER(SEARCH('[1]Lookup for use classification'!$B$3,C2317)),'[1]Lookup for use classification'!$A$3,IF(OR(ISNUMBER(SEARCH('[1]Lookup for use classification'!$B$4,C2317)),ISNUMBER(SEARCH('[1]Lookup for use classification'!$C$4,C2317)),ISNUMBER(SEARCH('[1]Lookup for use classification'!$D$4,C2317)),ISNUMBER(SEARCH('[1]Lookup for use classification'!$E$4,C2317))),'[1]Lookup for use classification'!$A$4,IF(OR(ISNUMBER(SEARCH('[1]Lookup for use classification'!$B$5,C2317)),ISNUMBER(SEARCH('[1]Lookup for use classification'!$C$5,C2317)),ISNUMBER(SEARCH('[1]Lookup for use classification'!$D$5,C2317))),'[1]Lookup for use classification'!$A$5,IF(OR(ISNUMBER(SEARCH('[1]Lookup for use classification'!$B$7,C2317)),ISNUMBER(SEARCH('[1]Lookup for use classification'!$C$7,C2317)),ISNUMBER(SEARCH('[1]Lookup for use classification'!$D$7,C2317))),'[1]Lookup for use classification'!$A$7,IF(OR(ISNUMBER(SEARCH('[1]Lookup for use classification'!$B$9,C2317)),ISNUMBER(SEARCH('[1]Lookup for use classification'!$C$9,C2317)),ISNUMBER(SEARCH('[1]Lookup for use classification'!$D$9,C2317)),ISNUMBER(SEARCH('[1]Lookup for use classification'!$E$9,C2317)),ISNUMBER(SEARCH('[1]Lookup for use classification'!$F$9,C2317)),ISNUMBER(SEARCH('[1]Lookup for use classification'!$G$9,C2317)),ISNUMBER(SEARCH('[1]Lookup for use classification'!$H$9,C2317)),ISNUMBER(SEARCH('[1]Lookup for use classification'!$I$9,C2317)),ISNUMBER(SEARCH('[1]Lookup for use classification'!$J$9,C2317)),ISNUMBER(SEARCH('[1]Lookup for use classification'!$K$9,C2317))),'[1]Lookup for use classification'!$A$9,IF(OR(ISNUMBER(SEARCH('[1]Lookup for use classification'!$B$10,C2317)),ISNUMBER(SEARCH('[1]Lookup for use classification'!$C$10,C2317)),ISNUMBER(SEARCH('[1]Lookup for use classification'!$D$10,C2317)),ISNUMBER(SEARCH('[1]Lookup for use classification'!$E$10,C2317)),ISNUMBER(SEARCH('[1]Lookup for use classification'!$F$10,C2317)),ISNUMBER(SEARCH('[1]Lookup for use classification'!$G$10,C2317))),'[1]Lookup for use classification'!$A$10,IF(OR(ISNUMBER(SEARCH('[1]Lookup for use classification'!$B$11,C2317)),ISNUMBER(SEARCH('[1]Lookup for use classification'!$C$11,C2317))),'[1]Lookup for use classification'!$A$11,IF(OR(ISNUMBER(SEARCH('[1]Lookup for use classification'!$B$12,C2317)),ISNUMBER(SEARCH('[1]Lookup for use classification'!$C$12,C2317))),'[1]Lookup for use classification'!$A$12,IF(OR(ISNUMBER(SEARCH('[1]Lookup for use classification'!$B$13,C2317)),ISNUMBER(SEARCH('[1]Lookup for use classification'!$C$13,C2317)),ISNUMBER(SEARCH('[1]Lookup for use classification'!$D$13,C2317)),,ISNUMBER(SEARCH('[1]Lookup for use classification'!$C$13,C2317)),ISNUMBER(SEARCH('[1]Lookup for use classification'!$E$13,C2317))),'[1]Lookup for use classification'!$A$13,IF(OR(ISNUMBER(SEARCH('[1]Lookup for use classification'!$B$14,C2317)),ISNUMBER(SEARCH('[1]Lookup for use classification'!$C$14,C2317))),'[1]Lookup for use classification'!$A$14,"Other"))))))))))))</f>
        <v>Other</v>
      </c>
      <c r="E2317" s="252"/>
      <c r="F2317" s="224"/>
      <c r="G2317" s="224"/>
    </row>
    <row r="2318" spans="1:7" hidden="1">
      <c r="A2318" s="187" t="s">
        <v>4480</v>
      </c>
      <c r="B2318" s="167" t="s">
        <v>6425</v>
      </c>
      <c r="C2318" s="244" t="s">
        <v>6388</v>
      </c>
      <c r="D2318" s="6" t="str">
        <f>IF(OR(ISNUMBER(SEARCH('[1]Lookup for use classification'!$B$1,C2318)),ISNUMBER(SEARCH('[1]Lookup for use classification'!$C$1,C2318)),ISNUMBER(SEARCH('[1]Lookup for use classification'!$D$1,C2318)),ISNUMBER(SEARCH('[1]Lookup for use classification'!$E$1,C2318))),'[1]Lookup for use classification'!$A$1,IF(ISNUMBER(SEARCH('[1]Lookup for use classification'!$B$2,C2318)),'[1]Lookup for use classification'!$A$2,IF(ISNUMBER(SEARCH('[1]Lookup for use classification'!$B$3,C2318)),'[1]Lookup for use classification'!$A$3,IF(OR(ISNUMBER(SEARCH('[1]Lookup for use classification'!$B$4,C2318)),ISNUMBER(SEARCH('[1]Lookup for use classification'!$C$4,C2318)),ISNUMBER(SEARCH('[1]Lookup for use classification'!$D$4,C2318)),ISNUMBER(SEARCH('[1]Lookup for use classification'!$E$4,C2318))),'[1]Lookup for use classification'!$A$4,IF(OR(ISNUMBER(SEARCH('[1]Lookup for use classification'!$B$5,C2318)),ISNUMBER(SEARCH('[1]Lookup for use classification'!$C$5,C2318)),ISNUMBER(SEARCH('[1]Lookup for use classification'!$D$5,C2318))),'[1]Lookup for use classification'!$A$5,IF(OR(ISNUMBER(SEARCH('[1]Lookup for use classification'!$B$7,C2318)),ISNUMBER(SEARCH('[1]Lookup for use classification'!$C$7,C2318)),ISNUMBER(SEARCH('[1]Lookup for use classification'!$D$7,C2318))),'[1]Lookup for use classification'!$A$7,IF(OR(ISNUMBER(SEARCH('[1]Lookup for use classification'!$B$9,C2318)),ISNUMBER(SEARCH('[1]Lookup for use classification'!$C$9,C2318)),ISNUMBER(SEARCH('[1]Lookup for use classification'!$D$9,C2318)),ISNUMBER(SEARCH('[1]Lookup for use classification'!$E$9,C2318)),ISNUMBER(SEARCH('[1]Lookup for use classification'!$F$9,C2318)),ISNUMBER(SEARCH('[1]Lookup for use classification'!$G$9,C2318)),ISNUMBER(SEARCH('[1]Lookup for use classification'!$H$9,C2318)),ISNUMBER(SEARCH('[1]Lookup for use classification'!$I$9,C2318)),ISNUMBER(SEARCH('[1]Lookup for use classification'!$J$9,C2318)),ISNUMBER(SEARCH('[1]Lookup for use classification'!$K$9,C2318))),'[1]Lookup for use classification'!$A$9,IF(OR(ISNUMBER(SEARCH('[1]Lookup for use classification'!$B$10,C2318)),ISNUMBER(SEARCH('[1]Lookup for use classification'!$C$10,C2318)),ISNUMBER(SEARCH('[1]Lookup for use classification'!$D$10,C2318)),ISNUMBER(SEARCH('[1]Lookup for use classification'!$E$10,C2318)),ISNUMBER(SEARCH('[1]Lookup for use classification'!$F$10,C2318)),ISNUMBER(SEARCH('[1]Lookup for use classification'!$G$10,C2318))),'[1]Lookup for use classification'!$A$10,IF(OR(ISNUMBER(SEARCH('[1]Lookup for use classification'!$B$11,C2318)),ISNUMBER(SEARCH('[1]Lookup for use classification'!$C$11,C2318))),'[1]Lookup for use classification'!$A$11,IF(OR(ISNUMBER(SEARCH('[1]Lookup for use classification'!$B$12,C2318)),ISNUMBER(SEARCH('[1]Lookup for use classification'!$C$12,C2318))),'[1]Lookup for use classification'!$A$12,IF(OR(ISNUMBER(SEARCH('[1]Lookup for use classification'!$B$13,C2318)),ISNUMBER(SEARCH('[1]Lookup for use classification'!$C$13,C2318)),ISNUMBER(SEARCH('[1]Lookup for use classification'!$D$13,C2318)),,ISNUMBER(SEARCH('[1]Lookup for use classification'!$C$13,C2318)),ISNUMBER(SEARCH('[1]Lookup for use classification'!$E$13,C2318))),'[1]Lookup for use classification'!$A$13,IF(OR(ISNUMBER(SEARCH('[1]Lookup for use classification'!$B$14,C2318)),ISNUMBER(SEARCH('[1]Lookup for use classification'!$C$14,C2318))),'[1]Lookup for use classification'!$A$14,"Other"))))))))))))</f>
        <v>Other</v>
      </c>
      <c r="E2318" s="252"/>
      <c r="F2318" s="224"/>
      <c r="G2318" s="224"/>
    </row>
    <row r="2319" spans="1:7" hidden="1">
      <c r="A2319" s="187" t="s">
        <v>4480</v>
      </c>
      <c r="B2319" s="167" t="s">
        <v>6425</v>
      </c>
      <c r="C2319" s="244" t="s">
        <v>6277</v>
      </c>
      <c r="D2319" s="6" t="str">
        <f>IF(OR(ISNUMBER(SEARCH('[1]Lookup for use classification'!$B$1,C2319)),ISNUMBER(SEARCH('[1]Lookup for use classification'!$C$1,C2319)),ISNUMBER(SEARCH('[1]Lookup for use classification'!$D$1,C2319)),ISNUMBER(SEARCH('[1]Lookup for use classification'!$E$1,C2319))),'[1]Lookup for use classification'!$A$1,IF(ISNUMBER(SEARCH('[1]Lookup for use classification'!$B$2,C2319)),'[1]Lookup for use classification'!$A$2,IF(ISNUMBER(SEARCH('[1]Lookup for use classification'!$B$3,C2319)),'[1]Lookup for use classification'!$A$3,IF(OR(ISNUMBER(SEARCH('[1]Lookup for use classification'!$B$4,C2319)),ISNUMBER(SEARCH('[1]Lookup for use classification'!$C$4,C2319)),ISNUMBER(SEARCH('[1]Lookup for use classification'!$D$4,C2319)),ISNUMBER(SEARCH('[1]Lookup for use classification'!$E$4,C2319))),'[1]Lookup for use classification'!$A$4,IF(OR(ISNUMBER(SEARCH('[1]Lookup for use classification'!$B$5,C2319)),ISNUMBER(SEARCH('[1]Lookup for use classification'!$C$5,C2319)),ISNUMBER(SEARCH('[1]Lookup for use classification'!$D$5,C2319))),'[1]Lookup for use classification'!$A$5,IF(OR(ISNUMBER(SEARCH('[1]Lookup for use classification'!$B$7,C2319)),ISNUMBER(SEARCH('[1]Lookup for use classification'!$C$7,C2319)),ISNUMBER(SEARCH('[1]Lookup for use classification'!$D$7,C2319))),'[1]Lookup for use classification'!$A$7,IF(OR(ISNUMBER(SEARCH('[1]Lookup for use classification'!$B$9,C2319)),ISNUMBER(SEARCH('[1]Lookup for use classification'!$C$9,C2319)),ISNUMBER(SEARCH('[1]Lookup for use classification'!$D$9,C2319)),ISNUMBER(SEARCH('[1]Lookup for use classification'!$E$9,C2319)),ISNUMBER(SEARCH('[1]Lookup for use classification'!$F$9,C2319)),ISNUMBER(SEARCH('[1]Lookup for use classification'!$G$9,C2319)),ISNUMBER(SEARCH('[1]Lookup for use classification'!$H$9,C2319)),ISNUMBER(SEARCH('[1]Lookup for use classification'!$I$9,C2319)),ISNUMBER(SEARCH('[1]Lookup for use classification'!$J$9,C2319)),ISNUMBER(SEARCH('[1]Lookup for use classification'!$K$9,C2319))),'[1]Lookup for use classification'!$A$9,IF(OR(ISNUMBER(SEARCH('[1]Lookup for use classification'!$B$10,C2319)),ISNUMBER(SEARCH('[1]Lookup for use classification'!$C$10,C2319)),ISNUMBER(SEARCH('[1]Lookup for use classification'!$D$10,C2319)),ISNUMBER(SEARCH('[1]Lookup for use classification'!$E$10,C2319)),ISNUMBER(SEARCH('[1]Lookup for use classification'!$F$10,C2319)),ISNUMBER(SEARCH('[1]Lookup for use classification'!$G$10,C2319))),'[1]Lookup for use classification'!$A$10,IF(OR(ISNUMBER(SEARCH('[1]Lookup for use classification'!$B$11,C2319)),ISNUMBER(SEARCH('[1]Lookup for use classification'!$C$11,C2319))),'[1]Lookup for use classification'!$A$11,IF(OR(ISNUMBER(SEARCH('[1]Lookup for use classification'!$B$12,C2319)),ISNUMBER(SEARCH('[1]Lookup for use classification'!$C$12,C2319))),'[1]Lookup for use classification'!$A$12,IF(OR(ISNUMBER(SEARCH('[1]Lookup for use classification'!$B$13,C2319)),ISNUMBER(SEARCH('[1]Lookup for use classification'!$C$13,C2319)),ISNUMBER(SEARCH('[1]Lookup for use classification'!$D$13,C2319)),,ISNUMBER(SEARCH('[1]Lookup for use classification'!$C$13,C2319)),ISNUMBER(SEARCH('[1]Lookup for use classification'!$E$13,C2319))),'[1]Lookup for use classification'!$A$13,IF(OR(ISNUMBER(SEARCH('[1]Lookup for use classification'!$B$14,C2319)),ISNUMBER(SEARCH('[1]Lookup for use classification'!$C$14,C2319))),'[1]Lookup for use classification'!$A$14,"Other"))))))))))))</f>
        <v>Other</v>
      </c>
      <c r="E2319" s="252"/>
      <c r="F2319" s="224"/>
      <c r="G2319" s="224"/>
    </row>
    <row r="2320" spans="1:7" hidden="1">
      <c r="A2320" s="187" t="s">
        <v>4480</v>
      </c>
      <c r="B2320" s="167" t="s">
        <v>6425</v>
      </c>
      <c r="C2320" s="244" t="s">
        <v>6256</v>
      </c>
      <c r="D2320" s="6" t="str">
        <f>IF(OR(ISNUMBER(SEARCH('[1]Lookup for use classification'!$B$1,C2320)),ISNUMBER(SEARCH('[1]Lookup for use classification'!$C$1,C2320)),ISNUMBER(SEARCH('[1]Lookup for use classification'!$D$1,C2320)),ISNUMBER(SEARCH('[1]Lookup for use classification'!$E$1,C2320))),'[1]Lookup for use classification'!$A$1,IF(ISNUMBER(SEARCH('[1]Lookup for use classification'!$B$2,C2320)),'[1]Lookup for use classification'!$A$2,IF(ISNUMBER(SEARCH('[1]Lookup for use classification'!$B$3,C2320)),'[1]Lookup for use classification'!$A$3,IF(OR(ISNUMBER(SEARCH('[1]Lookup for use classification'!$B$4,C2320)),ISNUMBER(SEARCH('[1]Lookup for use classification'!$C$4,C2320)),ISNUMBER(SEARCH('[1]Lookup for use classification'!$D$4,C2320)),ISNUMBER(SEARCH('[1]Lookup for use classification'!$E$4,C2320))),'[1]Lookup for use classification'!$A$4,IF(OR(ISNUMBER(SEARCH('[1]Lookup for use classification'!$B$5,C2320)),ISNUMBER(SEARCH('[1]Lookup for use classification'!$C$5,C2320)),ISNUMBER(SEARCH('[1]Lookup for use classification'!$D$5,C2320))),'[1]Lookup for use classification'!$A$5,IF(OR(ISNUMBER(SEARCH('[1]Lookup for use classification'!$B$7,C2320)),ISNUMBER(SEARCH('[1]Lookup for use classification'!$C$7,C2320)),ISNUMBER(SEARCH('[1]Lookup for use classification'!$D$7,C2320))),'[1]Lookup for use classification'!$A$7,IF(OR(ISNUMBER(SEARCH('[1]Lookup for use classification'!$B$9,C2320)),ISNUMBER(SEARCH('[1]Lookup for use classification'!$C$9,C2320)),ISNUMBER(SEARCH('[1]Lookup for use classification'!$D$9,C2320)),ISNUMBER(SEARCH('[1]Lookup for use classification'!$E$9,C2320)),ISNUMBER(SEARCH('[1]Lookup for use classification'!$F$9,C2320)),ISNUMBER(SEARCH('[1]Lookup for use classification'!$G$9,C2320)),ISNUMBER(SEARCH('[1]Lookup for use classification'!$H$9,C2320)),ISNUMBER(SEARCH('[1]Lookup for use classification'!$I$9,C2320)),ISNUMBER(SEARCH('[1]Lookup for use classification'!$J$9,C2320)),ISNUMBER(SEARCH('[1]Lookup for use classification'!$K$9,C2320))),'[1]Lookup for use classification'!$A$9,IF(OR(ISNUMBER(SEARCH('[1]Lookup for use classification'!$B$10,C2320)),ISNUMBER(SEARCH('[1]Lookup for use classification'!$C$10,C2320)),ISNUMBER(SEARCH('[1]Lookup for use classification'!$D$10,C2320)),ISNUMBER(SEARCH('[1]Lookup for use classification'!$E$10,C2320)),ISNUMBER(SEARCH('[1]Lookup for use classification'!$F$10,C2320)),ISNUMBER(SEARCH('[1]Lookup for use classification'!$G$10,C2320))),'[1]Lookup for use classification'!$A$10,IF(OR(ISNUMBER(SEARCH('[1]Lookup for use classification'!$B$11,C2320)),ISNUMBER(SEARCH('[1]Lookup for use classification'!$C$11,C2320))),'[1]Lookup for use classification'!$A$11,IF(OR(ISNUMBER(SEARCH('[1]Lookup for use classification'!$B$12,C2320)),ISNUMBER(SEARCH('[1]Lookup for use classification'!$C$12,C2320))),'[1]Lookup for use classification'!$A$12,IF(OR(ISNUMBER(SEARCH('[1]Lookup for use classification'!$B$13,C2320)),ISNUMBER(SEARCH('[1]Lookup for use classification'!$C$13,C2320)),ISNUMBER(SEARCH('[1]Lookup for use classification'!$D$13,C2320)),,ISNUMBER(SEARCH('[1]Lookup for use classification'!$C$13,C2320)),ISNUMBER(SEARCH('[1]Lookup for use classification'!$E$13,C2320))),'[1]Lookup for use classification'!$A$13,IF(OR(ISNUMBER(SEARCH('[1]Lookup for use classification'!$B$14,C2320)),ISNUMBER(SEARCH('[1]Lookup for use classification'!$C$14,C2320))),'[1]Lookup for use classification'!$A$14,"Other"))))))))))))</f>
        <v>Public Assembly</v>
      </c>
      <c r="E2320" s="245">
        <v>3098</v>
      </c>
      <c r="F2320" s="224"/>
      <c r="G2320" s="224"/>
    </row>
    <row r="2321" spans="1:12" hidden="1">
      <c r="A2321" s="187" t="s">
        <v>4480</v>
      </c>
      <c r="B2321" s="167" t="s">
        <v>6425</v>
      </c>
      <c r="C2321" s="244" t="s">
        <v>6268</v>
      </c>
      <c r="D2321" s="6" t="str">
        <f>IF(OR(ISNUMBER(SEARCH('[1]Lookup for use classification'!$B$1,C2321)),ISNUMBER(SEARCH('[1]Lookup for use classification'!$C$1,C2321)),ISNUMBER(SEARCH('[1]Lookup for use classification'!$D$1,C2321)),ISNUMBER(SEARCH('[1]Lookup for use classification'!$E$1,C2321))),'[1]Lookup for use classification'!$A$1,IF(ISNUMBER(SEARCH('[1]Lookup for use classification'!$B$2,C2321)),'[1]Lookup for use classification'!$A$2,IF(ISNUMBER(SEARCH('[1]Lookup for use classification'!$B$3,C2321)),'[1]Lookup for use classification'!$A$3,IF(OR(ISNUMBER(SEARCH('[1]Lookup for use classification'!$B$4,C2321)),ISNUMBER(SEARCH('[1]Lookup for use classification'!$C$4,C2321)),ISNUMBER(SEARCH('[1]Lookup for use classification'!$D$4,C2321)),ISNUMBER(SEARCH('[1]Lookup for use classification'!$E$4,C2321))),'[1]Lookup for use classification'!$A$4,IF(OR(ISNUMBER(SEARCH('[1]Lookup for use classification'!$B$5,C2321)),ISNUMBER(SEARCH('[1]Lookup for use classification'!$C$5,C2321)),ISNUMBER(SEARCH('[1]Lookup for use classification'!$D$5,C2321))),'[1]Lookup for use classification'!$A$5,IF(OR(ISNUMBER(SEARCH('[1]Lookup for use classification'!$B$7,C2321)),ISNUMBER(SEARCH('[1]Lookup for use classification'!$C$7,C2321)),ISNUMBER(SEARCH('[1]Lookup for use classification'!$D$7,C2321))),'[1]Lookup for use classification'!$A$7,IF(OR(ISNUMBER(SEARCH('[1]Lookup for use classification'!$B$9,C2321)),ISNUMBER(SEARCH('[1]Lookup for use classification'!$C$9,C2321)),ISNUMBER(SEARCH('[1]Lookup for use classification'!$D$9,C2321)),ISNUMBER(SEARCH('[1]Lookup for use classification'!$E$9,C2321)),ISNUMBER(SEARCH('[1]Lookup for use classification'!$F$9,C2321)),ISNUMBER(SEARCH('[1]Lookup for use classification'!$G$9,C2321)),ISNUMBER(SEARCH('[1]Lookup for use classification'!$H$9,C2321)),ISNUMBER(SEARCH('[1]Lookup for use classification'!$I$9,C2321)),ISNUMBER(SEARCH('[1]Lookup for use classification'!$J$9,C2321)),ISNUMBER(SEARCH('[1]Lookup for use classification'!$K$9,C2321))),'[1]Lookup for use classification'!$A$9,IF(OR(ISNUMBER(SEARCH('[1]Lookup for use classification'!$B$10,C2321)),ISNUMBER(SEARCH('[1]Lookup for use classification'!$C$10,C2321)),ISNUMBER(SEARCH('[1]Lookup for use classification'!$D$10,C2321)),ISNUMBER(SEARCH('[1]Lookup for use classification'!$E$10,C2321)),ISNUMBER(SEARCH('[1]Lookup for use classification'!$F$10,C2321)),ISNUMBER(SEARCH('[1]Lookup for use classification'!$G$10,C2321))),'[1]Lookup for use classification'!$A$10,IF(OR(ISNUMBER(SEARCH('[1]Lookup for use classification'!$B$11,C2321)),ISNUMBER(SEARCH('[1]Lookup for use classification'!$C$11,C2321))),'[1]Lookup for use classification'!$A$11,IF(OR(ISNUMBER(SEARCH('[1]Lookup for use classification'!$B$12,C2321)),ISNUMBER(SEARCH('[1]Lookup for use classification'!$C$12,C2321))),'[1]Lookup for use classification'!$A$12,IF(OR(ISNUMBER(SEARCH('[1]Lookup for use classification'!$B$13,C2321)),ISNUMBER(SEARCH('[1]Lookup for use classification'!$C$13,C2321)),ISNUMBER(SEARCH('[1]Lookup for use classification'!$D$13,C2321)),,ISNUMBER(SEARCH('[1]Lookup for use classification'!$C$13,C2321)),ISNUMBER(SEARCH('[1]Lookup for use classification'!$E$13,C2321))),'[1]Lookup for use classification'!$A$13,IF(OR(ISNUMBER(SEARCH('[1]Lookup for use classification'!$B$14,C2321)),ISNUMBER(SEARCH('[1]Lookup for use classification'!$C$14,C2321))),'[1]Lookup for use classification'!$A$14,"Other"))))))))))))</f>
        <v>Public Assembly</v>
      </c>
      <c r="E2321" s="245">
        <v>3390</v>
      </c>
      <c r="F2321" s="224"/>
      <c r="G2321" s="224"/>
    </row>
    <row r="2322" spans="1:12" hidden="1">
      <c r="A2322" s="187" t="s">
        <v>4480</v>
      </c>
      <c r="B2322" s="167" t="s">
        <v>6425</v>
      </c>
      <c r="C2322" s="244" t="s">
        <v>6404</v>
      </c>
      <c r="D2322" s="6" t="str">
        <f>IF(OR(ISNUMBER(SEARCH('[1]Lookup for use classification'!$B$1,C2322)),ISNUMBER(SEARCH('[1]Lookup for use classification'!$C$1,C2322)),ISNUMBER(SEARCH('[1]Lookup for use classification'!$D$1,C2322)),ISNUMBER(SEARCH('[1]Lookup for use classification'!$E$1,C2322))),'[1]Lookup for use classification'!$A$1,IF(ISNUMBER(SEARCH('[1]Lookup for use classification'!$B$2,C2322)),'[1]Lookup for use classification'!$A$2,IF(ISNUMBER(SEARCH('[1]Lookup for use classification'!$B$3,C2322)),'[1]Lookup for use classification'!$A$3,IF(OR(ISNUMBER(SEARCH('[1]Lookup for use classification'!$B$4,C2322)),ISNUMBER(SEARCH('[1]Lookup for use classification'!$C$4,C2322)),ISNUMBER(SEARCH('[1]Lookup for use classification'!$D$4,C2322)),ISNUMBER(SEARCH('[1]Lookup for use classification'!$E$4,C2322))),'[1]Lookup for use classification'!$A$4,IF(OR(ISNUMBER(SEARCH('[1]Lookup for use classification'!$B$5,C2322)),ISNUMBER(SEARCH('[1]Lookup for use classification'!$C$5,C2322)),ISNUMBER(SEARCH('[1]Lookup for use classification'!$D$5,C2322))),'[1]Lookup for use classification'!$A$5,IF(OR(ISNUMBER(SEARCH('[1]Lookup for use classification'!$B$7,C2322)),ISNUMBER(SEARCH('[1]Lookup for use classification'!$C$7,C2322)),ISNUMBER(SEARCH('[1]Lookup for use classification'!$D$7,C2322))),'[1]Lookup for use classification'!$A$7,IF(OR(ISNUMBER(SEARCH('[1]Lookup for use classification'!$B$9,C2322)),ISNUMBER(SEARCH('[1]Lookup for use classification'!$C$9,C2322)),ISNUMBER(SEARCH('[1]Lookup for use classification'!$D$9,C2322)),ISNUMBER(SEARCH('[1]Lookup for use classification'!$E$9,C2322)),ISNUMBER(SEARCH('[1]Lookup for use classification'!$F$9,C2322)),ISNUMBER(SEARCH('[1]Lookup for use classification'!$G$9,C2322)),ISNUMBER(SEARCH('[1]Lookup for use classification'!$H$9,C2322)),ISNUMBER(SEARCH('[1]Lookup for use classification'!$I$9,C2322)),ISNUMBER(SEARCH('[1]Lookup for use classification'!$J$9,C2322)),ISNUMBER(SEARCH('[1]Lookup for use classification'!$K$9,C2322))),'[1]Lookup for use classification'!$A$9,IF(OR(ISNUMBER(SEARCH('[1]Lookup for use classification'!$B$10,C2322)),ISNUMBER(SEARCH('[1]Lookup for use classification'!$C$10,C2322)),ISNUMBER(SEARCH('[1]Lookup for use classification'!$D$10,C2322)),ISNUMBER(SEARCH('[1]Lookup for use classification'!$E$10,C2322)),ISNUMBER(SEARCH('[1]Lookup for use classification'!$F$10,C2322)),ISNUMBER(SEARCH('[1]Lookup for use classification'!$G$10,C2322))),'[1]Lookup for use classification'!$A$10,IF(OR(ISNUMBER(SEARCH('[1]Lookup for use classification'!$B$11,C2322)),ISNUMBER(SEARCH('[1]Lookup for use classification'!$C$11,C2322))),'[1]Lookup for use classification'!$A$11,IF(OR(ISNUMBER(SEARCH('[1]Lookup for use classification'!$B$12,C2322)),ISNUMBER(SEARCH('[1]Lookup for use classification'!$C$12,C2322))),'[1]Lookup for use classification'!$A$12,IF(OR(ISNUMBER(SEARCH('[1]Lookup for use classification'!$B$13,C2322)),ISNUMBER(SEARCH('[1]Lookup for use classification'!$C$13,C2322)),ISNUMBER(SEARCH('[1]Lookup for use classification'!$D$13,C2322)),,ISNUMBER(SEARCH('[1]Lookup for use classification'!$C$13,C2322)),ISNUMBER(SEARCH('[1]Lookup for use classification'!$E$13,C2322))),'[1]Lookup for use classification'!$A$13,IF(OR(ISNUMBER(SEARCH('[1]Lookup for use classification'!$B$14,C2322)),ISNUMBER(SEARCH('[1]Lookup for use classification'!$C$14,C2322))),'[1]Lookup for use classification'!$A$14,"Other"))))))))))))</f>
        <v>Public Assembly</v>
      </c>
      <c r="E2322" s="245">
        <v>4200</v>
      </c>
      <c r="F2322" s="224"/>
      <c r="G2322" s="224"/>
    </row>
    <row r="2323" spans="1:12" hidden="1">
      <c r="A2323" s="187" t="s">
        <v>4480</v>
      </c>
      <c r="B2323" s="167" t="s">
        <v>6425</v>
      </c>
      <c r="C2323" s="244" t="s">
        <v>6252</v>
      </c>
      <c r="D2323" s="6" t="str">
        <f>IF(OR(ISNUMBER(SEARCH('[1]Lookup for use classification'!$B$1,C2323)),ISNUMBER(SEARCH('[1]Lookup for use classification'!$C$1,C2323)),ISNUMBER(SEARCH('[1]Lookup for use classification'!$D$1,C2323)),ISNUMBER(SEARCH('[1]Lookup for use classification'!$E$1,C2323))),'[1]Lookup for use classification'!$A$1,IF(ISNUMBER(SEARCH('[1]Lookup for use classification'!$B$2,C2323)),'[1]Lookup for use classification'!$A$2,IF(ISNUMBER(SEARCH('[1]Lookup for use classification'!$B$3,C2323)),'[1]Lookup for use classification'!$A$3,IF(OR(ISNUMBER(SEARCH('[1]Lookup for use classification'!$B$4,C2323)),ISNUMBER(SEARCH('[1]Lookup for use classification'!$C$4,C2323)),ISNUMBER(SEARCH('[1]Lookup for use classification'!$D$4,C2323)),ISNUMBER(SEARCH('[1]Lookup for use classification'!$E$4,C2323))),'[1]Lookup for use classification'!$A$4,IF(OR(ISNUMBER(SEARCH('[1]Lookup for use classification'!$B$5,C2323)),ISNUMBER(SEARCH('[1]Lookup for use classification'!$C$5,C2323)),ISNUMBER(SEARCH('[1]Lookup for use classification'!$D$5,C2323))),'[1]Lookup for use classification'!$A$5,IF(OR(ISNUMBER(SEARCH('[1]Lookup for use classification'!$B$7,C2323)),ISNUMBER(SEARCH('[1]Lookup for use classification'!$C$7,C2323)),ISNUMBER(SEARCH('[1]Lookup for use classification'!$D$7,C2323))),'[1]Lookup for use classification'!$A$7,IF(OR(ISNUMBER(SEARCH('[1]Lookup for use classification'!$B$9,C2323)),ISNUMBER(SEARCH('[1]Lookup for use classification'!$C$9,C2323)),ISNUMBER(SEARCH('[1]Lookup for use classification'!$D$9,C2323)),ISNUMBER(SEARCH('[1]Lookup for use classification'!$E$9,C2323)),ISNUMBER(SEARCH('[1]Lookup for use classification'!$F$9,C2323)),ISNUMBER(SEARCH('[1]Lookup for use classification'!$G$9,C2323)),ISNUMBER(SEARCH('[1]Lookup for use classification'!$H$9,C2323)),ISNUMBER(SEARCH('[1]Lookup for use classification'!$I$9,C2323)),ISNUMBER(SEARCH('[1]Lookup for use classification'!$J$9,C2323)),ISNUMBER(SEARCH('[1]Lookup for use classification'!$K$9,C2323))),'[1]Lookup for use classification'!$A$9,IF(OR(ISNUMBER(SEARCH('[1]Lookup for use classification'!$B$10,C2323)),ISNUMBER(SEARCH('[1]Lookup for use classification'!$C$10,C2323)),ISNUMBER(SEARCH('[1]Lookup for use classification'!$D$10,C2323)),ISNUMBER(SEARCH('[1]Lookup for use classification'!$E$10,C2323)),ISNUMBER(SEARCH('[1]Lookup for use classification'!$F$10,C2323)),ISNUMBER(SEARCH('[1]Lookup for use classification'!$G$10,C2323))),'[1]Lookup for use classification'!$A$10,IF(OR(ISNUMBER(SEARCH('[1]Lookup for use classification'!$B$11,C2323)),ISNUMBER(SEARCH('[1]Lookup for use classification'!$C$11,C2323))),'[1]Lookup for use classification'!$A$11,IF(OR(ISNUMBER(SEARCH('[1]Lookup for use classification'!$B$12,C2323)),ISNUMBER(SEARCH('[1]Lookup for use classification'!$C$12,C2323))),'[1]Lookup for use classification'!$A$12,IF(OR(ISNUMBER(SEARCH('[1]Lookup for use classification'!$B$13,C2323)),ISNUMBER(SEARCH('[1]Lookup for use classification'!$C$13,C2323)),ISNUMBER(SEARCH('[1]Lookup for use classification'!$D$13,C2323)),,ISNUMBER(SEARCH('[1]Lookup for use classification'!$C$13,C2323)),ISNUMBER(SEARCH('[1]Lookup for use classification'!$E$13,C2323))),'[1]Lookup for use classification'!$A$13,IF(OR(ISNUMBER(SEARCH('[1]Lookup for use classification'!$B$14,C2323)),ISNUMBER(SEARCH('[1]Lookup for use classification'!$C$14,C2323))),'[1]Lookup for use classification'!$A$14,"Other"))))))))))))</f>
        <v>Public Assembly</v>
      </c>
      <c r="E2323" s="245">
        <v>14000</v>
      </c>
      <c r="F2323" s="224"/>
      <c r="G2323" s="224"/>
    </row>
    <row r="2324" spans="1:12" hidden="1">
      <c r="A2324" s="187" t="s">
        <v>4480</v>
      </c>
      <c r="B2324" s="167" t="s">
        <v>6425</v>
      </c>
      <c r="C2324" s="244" t="s">
        <v>6410</v>
      </c>
      <c r="D2324" s="6" t="str">
        <f>IF(OR(ISNUMBER(SEARCH('[1]Lookup for use classification'!$B$1,C2324)),ISNUMBER(SEARCH('[1]Lookup for use classification'!$C$1,C2324)),ISNUMBER(SEARCH('[1]Lookup for use classification'!$D$1,C2324)),ISNUMBER(SEARCH('[1]Lookup for use classification'!$E$1,C2324))),'[1]Lookup for use classification'!$A$1,IF(ISNUMBER(SEARCH('[1]Lookup for use classification'!$B$2,C2324)),'[1]Lookup for use classification'!$A$2,IF(ISNUMBER(SEARCH('[1]Lookup for use classification'!$B$3,C2324)),'[1]Lookup for use classification'!$A$3,IF(OR(ISNUMBER(SEARCH('[1]Lookup for use classification'!$B$4,C2324)),ISNUMBER(SEARCH('[1]Lookup for use classification'!$C$4,C2324)),ISNUMBER(SEARCH('[1]Lookup for use classification'!$D$4,C2324)),ISNUMBER(SEARCH('[1]Lookup for use classification'!$E$4,C2324))),'[1]Lookup for use classification'!$A$4,IF(OR(ISNUMBER(SEARCH('[1]Lookup for use classification'!$B$5,C2324)),ISNUMBER(SEARCH('[1]Lookup for use classification'!$C$5,C2324)),ISNUMBER(SEARCH('[1]Lookup for use classification'!$D$5,C2324))),'[1]Lookup for use classification'!$A$5,IF(OR(ISNUMBER(SEARCH('[1]Lookup for use classification'!$B$7,C2324)),ISNUMBER(SEARCH('[1]Lookup for use classification'!$C$7,C2324)),ISNUMBER(SEARCH('[1]Lookup for use classification'!$D$7,C2324))),'[1]Lookup for use classification'!$A$7,IF(OR(ISNUMBER(SEARCH('[1]Lookup for use classification'!$B$9,C2324)),ISNUMBER(SEARCH('[1]Lookup for use classification'!$C$9,C2324)),ISNUMBER(SEARCH('[1]Lookup for use classification'!$D$9,C2324)),ISNUMBER(SEARCH('[1]Lookup for use classification'!$E$9,C2324)),ISNUMBER(SEARCH('[1]Lookup for use classification'!$F$9,C2324)),ISNUMBER(SEARCH('[1]Lookup for use classification'!$G$9,C2324)),ISNUMBER(SEARCH('[1]Lookup for use classification'!$H$9,C2324)),ISNUMBER(SEARCH('[1]Lookup for use classification'!$I$9,C2324)),ISNUMBER(SEARCH('[1]Lookup for use classification'!$J$9,C2324)),ISNUMBER(SEARCH('[1]Lookup for use classification'!$K$9,C2324))),'[1]Lookup for use classification'!$A$9,IF(OR(ISNUMBER(SEARCH('[1]Lookup for use classification'!$B$10,C2324)),ISNUMBER(SEARCH('[1]Lookup for use classification'!$C$10,C2324)),ISNUMBER(SEARCH('[1]Lookup for use classification'!$D$10,C2324)),ISNUMBER(SEARCH('[1]Lookup for use classification'!$E$10,C2324)),ISNUMBER(SEARCH('[1]Lookup for use classification'!$F$10,C2324)),ISNUMBER(SEARCH('[1]Lookup for use classification'!$G$10,C2324))),'[1]Lookup for use classification'!$A$10,IF(OR(ISNUMBER(SEARCH('[1]Lookup for use classification'!$B$11,C2324)),ISNUMBER(SEARCH('[1]Lookup for use classification'!$C$11,C2324))),'[1]Lookup for use classification'!$A$11,IF(OR(ISNUMBER(SEARCH('[1]Lookup for use classification'!$B$12,C2324)),ISNUMBER(SEARCH('[1]Lookup for use classification'!$C$12,C2324))),'[1]Lookup for use classification'!$A$12,IF(OR(ISNUMBER(SEARCH('[1]Lookup for use classification'!$B$13,C2324)),ISNUMBER(SEARCH('[1]Lookup for use classification'!$C$13,C2324)),ISNUMBER(SEARCH('[1]Lookup for use classification'!$D$13,C2324)),,ISNUMBER(SEARCH('[1]Lookup for use classification'!$C$13,C2324)),ISNUMBER(SEARCH('[1]Lookup for use classification'!$E$13,C2324))),'[1]Lookup for use classification'!$A$13,IF(OR(ISNUMBER(SEARCH('[1]Lookup for use classification'!$B$14,C2324)),ISNUMBER(SEARCH('[1]Lookup for use classification'!$C$14,C2324))),'[1]Lookup for use classification'!$A$14,"Other"))))))))))))</f>
        <v>Public Assembly</v>
      </c>
      <c r="E2324" s="245">
        <v>14448</v>
      </c>
      <c r="F2324" s="224"/>
      <c r="G2324" s="224"/>
    </row>
    <row r="2325" spans="1:12" hidden="1">
      <c r="A2325" s="187" t="s">
        <v>4480</v>
      </c>
      <c r="B2325" s="167" t="s">
        <v>6425</v>
      </c>
      <c r="C2325" s="244" t="s">
        <v>3705</v>
      </c>
      <c r="D2325" s="6" t="str">
        <f>IF(OR(ISNUMBER(SEARCH('[1]Lookup for use classification'!$B$1,C2325)),ISNUMBER(SEARCH('[1]Lookup for use classification'!$C$1,C2325)),ISNUMBER(SEARCH('[1]Lookup for use classification'!$D$1,C2325)),ISNUMBER(SEARCH('[1]Lookup for use classification'!$E$1,C2325))),'[1]Lookup for use classification'!$A$1,IF(ISNUMBER(SEARCH('[1]Lookup for use classification'!$B$2,C2325)),'[1]Lookup for use classification'!$A$2,IF(ISNUMBER(SEARCH('[1]Lookup for use classification'!$B$3,C2325)),'[1]Lookup for use classification'!$A$3,IF(OR(ISNUMBER(SEARCH('[1]Lookup for use classification'!$B$4,C2325)),ISNUMBER(SEARCH('[1]Lookup for use classification'!$C$4,C2325)),ISNUMBER(SEARCH('[1]Lookup for use classification'!$D$4,C2325)),ISNUMBER(SEARCH('[1]Lookup for use classification'!$E$4,C2325))),'[1]Lookup for use classification'!$A$4,IF(OR(ISNUMBER(SEARCH('[1]Lookup for use classification'!$B$5,C2325)),ISNUMBER(SEARCH('[1]Lookup for use classification'!$C$5,C2325)),ISNUMBER(SEARCH('[1]Lookup for use classification'!$D$5,C2325))),'[1]Lookup for use classification'!$A$5,IF(OR(ISNUMBER(SEARCH('[1]Lookup for use classification'!$B$7,C2325)),ISNUMBER(SEARCH('[1]Lookup for use classification'!$C$7,C2325)),ISNUMBER(SEARCH('[1]Lookup for use classification'!$D$7,C2325))),'[1]Lookup for use classification'!$A$7,IF(OR(ISNUMBER(SEARCH('[1]Lookup for use classification'!$B$9,C2325)),ISNUMBER(SEARCH('[1]Lookup for use classification'!$C$9,C2325)),ISNUMBER(SEARCH('[1]Lookup for use classification'!$D$9,C2325)),ISNUMBER(SEARCH('[1]Lookup for use classification'!$E$9,C2325)),ISNUMBER(SEARCH('[1]Lookup for use classification'!$F$9,C2325)),ISNUMBER(SEARCH('[1]Lookup for use classification'!$G$9,C2325)),ISNUMBER(SEARCH('[1]Lookup for use classification'!$H$9,C2325)),ISNUMBER(SEARCH('[1]Lookup for use classification'!$I$9,C2325)),ISNUMBER(SEARCH('[1]Lookup for use classification'!$J$9,C2325)),ISNUMBER(SEARCH('[1]Lookup for use classification'!$K$9,C2325))),'[1]Lookup for use classification'!$A$9,IF(OR(ISNUMBER(SEARCH('[1]Lookup for use classification'!$B$10,C2325)),ISNUMBER(SEARCH('[1]Lookup for use classification'!$C$10,C2325)),ISNUMBER(SEARCH('[1]Lookup for use classification'!$D$10,C2325)),ISNUMBER(SEARCH('[1]Lookup for use classification'!$E$10,C2325)),ISNUMBER(SEARCH('[1]Lookup for use classification'!$F$10,C2325)),ISNUMBER(SEARCH('[1]Lookup for use classification'!$G$10,C2325))),'[1]Lookup for use classification'!$A$10,IF(OR(ISNUMBER(SEARCH('[1]Lookup for use classification'!$B$11,C2325)),ISNUMBER(SEARCH('[1]Lookup for use classification'!$C$11,C2325))),'[1]Lookup for use classification'!$A$11,IF(OR(ISNUMBER(SEARCH('[1]Lookup for use classification'!$B$12,C2325)),ISNUMBER(SEARCH('[1]Lookup for use classification'!$C$12,C2325))),'[1]Lookup for use classification'!$A$12,IF(OR(ISNUMBER(SEARCH('[1]Lookup for use classification'!$B$13,C2325)),ISNUMBER(SEARCH('[1]Lookup for use classification'!$C$13,C2325)),ISNUMBER(SEARCH('[1]Lookup for use classification'!$D$13,C2325)),,ISNUMBER(SEARCH('[1]Lookup for use classification'!$C$13,C2325)),ISNUMBER(SEARCH('[1]Lookup for use classification'!$E$13,C2325))),'[1]Lookup for use classification'!$A$13,IF(OR(ISNUMBER(SEARCH('[1]Lookup for use classification'!$B$14,C2325)),ISNUMBER(SEARCH('[1]Lookup for use classification'!$C$14,C2325))),'[1]Lookup for use classification'!$A$14,"Other"))))))))))))</f>
        <v>Public Assembly</v>
      </c>
      <c r="E2325" s="252"/>
      <c r="F2325" s="224"/>
      <c r="G2325" s="224"/>
    </row>
    <row r="2326" spans="1:12" hidden="1">
      <c r="A2326" s="193" t="s">
        <v>2362</v>
      </c>
      <c r="B2326" s="8" t="str">
        <f>IF(ISNA(VLOOKUP(CONCATENATE(A2326,C2326),ARIS!$A$1:$A$959,1,FALSE)),"","ARIS")</f>
        <v>ARIS</v>
      </c>
      <c r="C2326" s="223" t="s">
        <v>2364</v>
      </c>
      <c r="D2326" s="11" t="s">
        <v>213</v>
      </c>
      <c r="E2326" s="224">
        <v>6700</v>
      </c>
      <c r="F2326" s="224"/>
      <c r="G2326" s="224"/>
      <c r="H2326" s="164">
        <v>1364.3091970802918</v>
      </c>
      <c r="I2326" s="164"/>
      <c r="J2326" s="165">
        <v>46109.414980999994</v>
      </c>
    </row>
    <row r="2327" spans="1:12" hidden="1">
      <c r="A2327" s="188" t="s">
        <v>2362</v>
      </c>
      <c r="B2327" s="8" t="str">
        <f>IF(ISNA(VLOOKUP(CONCATENATE(A2327,C2327),ARIS!$A$1:$A$959,1,FALSE)),"","ARIS")</f>
        <v>ARIS</v>
      </c>
      <c r="C2327" s="223" t="s">
        <v>2363</v>
      </c>
      <c r="D2327" s="11" t="s">
        <v>213</v>
      </c>
      <c r="E2327" s="224">
        <v>18092</v>
      </c>
      <c r="F2327" s="224"/>
      <c r="G2327" s="224"/>
      <c r="H2327" s="164">
        <v>21776.741240875912</v>
      </c>
      <c r="I2327" s="164"/>
      <c r="J2327" s="165">
        <v>387203.35979887494</v>
      </c>
    </row>
    <row r="2328" spans="1:12" hidden="1">
      <c r="A2328" s="187" t="s">
        <v>4480</v>
      </c>
      <c r="B2328" s="167" t="s">
        <v>6425</v>
      </c>
      <c r="C2328" s="244" t="s">
        <v>6323</v>
      </c>
      <c r="D2328" s="6" t="str">
        <f>IF(OR(ISNUMBER(SEARCH('[1]Lookup for use classification'!$B$1,C2328)),ISNUMBER(SEARCH('[1]Lookup for use classification'!$C$1,C2328)),ISNUMBER(SEARCH('[1]Lookup for use classification'!$D$1,C2328)),ISNUMBER(SEARCH('[1]Lookup for use classification'!$E$1,C2328))),'[1]Lookup for use classification'!$A$1,IF(ISNUMBER(SEARCH('[1]Lookup for use classification'!$B$2,C2328)),'[1]Lookup for use classification'!$A$2,IF(ISNUMBER(SEARCH('[1]Lookup for use classification'!$B$3,C2328)),'[1]Lookup for use classification'!$A$3,IF(OR(ISNUMBER(SEARCH('[1]Lookup for use classification'!$B$4,C2328)),ISNUMBER(SEARCH('[1]Lookup for use classification'!$C$4,C2328)),ISNUMBER(SEARCH('[1]Lookup for use classification'!$D$4,C2328)),ISNUMBER(SEARCH('[1]Lookup for use classification'!$E$4,C2328))),'[1]Lookup for use classification'!$A$4,IF(OR(ISNUMBER(SEARCH('[1]Lookup for use classification'!$B$5,C2328)),ISNUMBER(SEARCH('[1]Lookup for use classification'!$C$5,C2328)),ISNUMBER(SEARCH('[1]Lookup for use classification'!$D$5,C2328))),'[1]Lookup for use classification'!$A$5,IF(OR(ISNUMBER(SEARCH('[1]Lookup for use classification'!$B$7,C2328)),ISNUMBER(SEARCH('[1]Lookup for use classification'!$C$7,C2328)),ISNUMBER(SEARCH('[1]Lookup for use classification'!$D$7,C2328))),'[1]Lookup for use classification'!$A$7,IF(OR(ISNUMBER(SEARCH('[1]Lookup for use classification'!$B$9,C2328)),ISNUMBER(SEARCH('[1]Lookup for use classification'!$C$9,C2328)),ISNUMBER(SEARCH('[1]Lookup for use classification'!$D$9,C2328)),ISNUMBER(SEARCH('[1]Lookup for use classification'!$E$9,C2328)),ISNUMBER(SEARCH('[1]Lookup for use classification'!$F$9,C2328)),ISNUMBER(SEARCH('[1]Lookup for use classification'!$G$9,C2328)),ISNUMBER(SEARCH('[1]Lookup for use classification'!$H$9,C2328)),ISNUMBER(SEARCH('[1]Lookup for use classification'!$I$9,C2328)),ISNUMBER(SEARCH('[1]Lookup for use classification'!$J$9,C2328)),ISNUMBER(SEARCH('[1]Lookup for use classification'!$K$9,C2328))),'[1]Lookup for use classification'!$A$9,IF(OR(ISNUMBER(SEARCH('[1]Lookup for use classification'!$B$10,C2328)),ISNUMBER(SEARCH('[1]Lookup for use classification'!$C$10,C2328)),ISNUMBER(SEARCH('[1]Lookup for use classification'!$D$10,C2328)),ISNUMBER(SEARCH('[1]Lookup for use classification'!$E$10,C2328)),ISNUMBER(SEARCH('[1]Lookup for use classification'!$F$10,C2328)),ISNUMBER(SEARCH('[1]Lookup for use classification'!$G$10,C2328))),'[1]Lookup for use classification'!$A$10,IF(OR(ISNUMBER(SEARCH('[1]Lookup for use classification'!$B$11,C2328)),ISNUMBER(SEARCH('[1]Lookup for use classification'!$C$11,C2328))),'[1]Lookup for use classification'!$A$11,IF(OR(ISNUMBER(SEARCH('[1]Lookup for use classification'!$B$12,C2328)),ISNUMBER(SEARCH('[1]Lookup for use classification'!$C$12,C2328))),'[1]Lookup for use classification'!$A$12,IF(OR(ISNUMBER(SEARCH('[1]Lookup for use classification'!$B$13,C2328)),ISNUMBER(SEARCH('[1]Lookup for use classification'!$C$13,C2328)),ISNUMBER(SEARCH('[1]Lookup for use classification'!$D$13,C2328)),,ISNUMBER(SEARCH('[1]Lookup for use classification'!$C$13,C2328)),ISNUMBER(SEARCH('[1]Lookup for use classification'!$E$13,C2328))),'[1]Lookup for use classification'!$A$13,IF(OR(ISNUMBER(SEARCH('[1]Lookup for use classification'!$B$14,C2328)),ISNUMBER(SEARCH('[1]Lookup for use classification'!$C$14,C2328))),'[1]Lookup for use classification'!$A$14,"Other"))))))))))))</f>
        <v>Retail - Other</v>
      </c>
      <c r="E2328" s="245">
        <v>0</v>
      </c>
      <c r="F2328" s="224"/>
      <c r="G2328" s="224"/>
    </row>
    <row r="2329" spans="1:12" hidden="1">
      <c r="A2329" s="187" t="s">
        <v>4480</v>
      </c>
      <c r="B2329" s="167" t="s">
        <v>6425</v>
      </c>
      <c r="C2329" s="244" t="s">
        <v>6264</v>
      </c>
      <c r="D2329" s="6" t="s">
        <v>2194</v>
      </c>
      <c r="E2329" s="245">
        <v>46946</v>
      </c>
      <c r="F2329" s="224"/>
      <c r="G2329" s="224"/>
    </row>
    <row r="2330" spans="1:12" hidden="1">
      <c r="A2330" s="187" t="s">
        <v>4480</v>
      </c>
      <c r="B2330" s="167" t="s">
        <v>6425</v>
      </c>
      <c r="C2330" s="244" t="s">
        <v>6258</v>
      </c>
      <c r="D2330" s="6" t="s">
        <v>2194</v>
      </c>
      <c r="E2330" s="252"/>
      <c r="F2330" s="224"/>
      <c r="G2330" s="224"/>
    </row>
    <row r="2331" spans="1:12" hidden="1">
      <c r="A2331" s="187" t="s">
        <v>4480</v>
      </c>
      <c r="B2331" s="167" t="s">
        <v>6425</v>
      </c>
      <c r="C2331" s="244" t="s">
        <v>6413</v>
      </c>
      <c r="D2331" s="6" t="str">
        <f>IF(OR(ISNUMBER(SEARCH('[1]Lookup for use classification'!$B$1,C2331)),ISNUMBER(SEARCH('[1]Lookup for use classification'!$C$1,C2331)),ISNUMBER(SEARCH('[1]Lookup for use classification'!$D$1,C2331)),ISNUMBER(SEARCH('[1]Lookup for use classification'!$E$1,C2331))),'[1]Lookup for use classification'!$A$1,IF(ISNUMBER(SEARCH('[1]Lookup for use classification'!$B$2,C2331)),'[1]Lookup for use classification'!$A$2,IF(ISNUMBER(SEARCH('[1]Lookup for use classification'!$B$3,C2331)),'[1]Lookup for use classification'!$A$3,IF(OR(ISNUMBER(SEARCH('[1]Lookup for use classification'!$B$4,C2331)),ISNUMBER(SEARCH('[1]Lookup for use classification'!$C$4,C2331)),ISNUMBER(SEARCH('[1]Lookup for use classification'!$D$4,C2331)),ISNUMBER(SEARCH('[1]Lookup for use classification'!$E$4,C2331))),'[1]Lookup for use classification'!$A$4,IF(OR(ISNUMBER(SEARCH('[1]Lookup for use classification'!$B$5,C2331)),ISNUMBER(SEARCH('[1]Lookup for use classification'!$C$5,C2331)),ISNUMBER(SEARCH('[1]Lookup for use classification'!$D$5,C2331))),'[1]Lookup for use classification'!$A$5,IF(OR(ISNUMBER(SEARCH('[1]Lookup for use classification'!$B$7,C2331)),ISNUMBER(SEARCH('[1]Lookup for use classification'!$C$7,C2331)),ISNUMBER(SEARCH('[1]Lookup for use classification'!$D$7,C2331))),'[1]Lookup for use classification'!$A$7,IF(OR(ISNUMBER(SEARCH('[1]Lookup for use classification'!$B$9,C2331)),ISNUMBER(SEARCH('[1]Lookup for use classification'!$C$9,C2331)),ISNUMBER(SEARCH('[1]Lookup for use classification'!$D$9,C2331)),ISNUMBER(SEARCH('[1]Lookup for use classification'!$E$9,C2331)),ISNUMBER(SEARCH('[1]Lookup for use classification'!$F$9,C2331)),ISNUMBER(SEARCH('[1]Lookup for use classification'!$G$9,C2331)),ISNUMBER(SEARCH('[1]Lookup for use classification'!$H$9,C2331)),ISNUMBER(SEARCH('[1]Lookup for use classification'!$I$9,C2331)),ISNUMBER(SEARCH('[1]Lookup for use classification'!$J$9,C2331)),ISNUMBER(SEARCH('[1]Lookup for use classification'!$K$9,C2331))),'[1]Lookup for use classification'!$A$9,IF(OR(ISNUMBER(SEARCH('[1]Lookup for use classification'!$B$10,C2331)),ISNUMBER(SEARCH('[1]Lookup for use classification'!$C$10,C2331)),ISNUMBER(SEARCH('[1]Lookup for use classification'!$D$10,C2331)),ISNUMBER(SEARCH('[1]Lookup for use classification'!$E$10,C2331)),ISNUMBER(SEARCH('[1]Lookup for use classification'!$F$10,C2331)),ISNUMBER(SEARCH('[1]Lookup for use classification'!$G$10,C2331))),'[1]Lookup for use classification'!$A$10,IF(OR(ISNUMBER(SEARCH('[1]Lookup for use classification'!$B$11,C2331)),ISNUMBER(SEARCH('[1]Lookup for use classification'!$C$11,C2331))),'[1]Lookup for use classification'!$A$11,IF(OR(ISNUMBER(SEARCH('[1]Lookup for use classification'!$B$12,C2331)),ISNUMBER(SEARCH('[1]Lookup for use classification'!$C$12,C2331))),'[1]Lookup for use classification'!$A$12,IF(OR(ISNUMBER(SEARCH('[1]Lookup for use classification'!$B$13,C2331)),ISNUMBER(SEARCH('[1]Lookup for use classification'!$C$13,C2331)),ISNUMBER(SEARCH('[1]Lookup for use classification'!$D$13,C2331)),,ISNUMBER(SEARCH('[1]Lookup for use classification'!$C$13,C2331)),ISNUMBER(SEARCH('[1]Lookup for use classification'!$E$13,C2331))),'[1]Lookup for use classification'!$A$13,IF(OR(ISNUMBER(SEARCH('[1]Lookup for use classification'!$B$14,C2331)),ISNUMBER(SEARCH('[1]Lookup for use classification'!$C$14,C2331))),'[1]Lookup for use classification'!$A$14,"Other"))))))))))))</f>
        <v>Warehousing</v>
      </c>
      <c r="E2331" s="245">
        <v>1942</v>
      </c>
      <c r="F2331" s="224"/>
      <c r="G2331" s="224"/>
    </row>
    <row r="2332" spans="1:12" hidden="1">
      <c r="A2332" s="134" t="s">
        <v>2081</v>
      </c>
      <c r="B2332" s="8" t="str">
        <f>IF(ISNA(VLOOKUP(CONCATENATE(A2332,C2332),EUS!$B$2:$B$1939,1,FALSE)),"","End Use Study")</f>
        <v>End Use Study</v>
      </c>
      <c r="C2332" s="14" t="s">
        <v>3472</v>
      </c>
      <c r="D2332" s="165" t="s">
        <v>3335</v>
      </c>
      <c r="E2332" s="15">
        <v>2829</v>
      </c>
      <c r="F2332" s="15"/>
      <c r="G2332" s="15"/>
      <c r="H2332" s="164"/>
      <c r="I2332" s="164"/>
      <c r="J2332" s="7"/>
      <c r="L2332" s="6"/>
    </row>
    <row r="2333" spans="1:12" hidden="1">
      <c r="A2333" s="138" t="s">
        <v>2081</v>
      </c>
      <c r="B2333" s="8" t="str">
        <f>IF(ISNA(VLOOKUP(CONCATENATE(A2333,C2333),EUS!$B$2:$B$1939,1,FALSE)),"","End Use Study")</f>
        <v>End Use Study</v>
      </c>
      <c r="C2333" s="14" t="s">
        <v>3471</v>
      </c>
      <c r="D2333" s="165" t="s">
        <v>3335</v>
      </c>
      <c r="E2333" s="15">
        <v>36311</v>
      </c>
      <c r="F2333" s="15"/>
      <c r="G2333" s="15"/>
      <c r="H2333" s="164">
        <v>60000</v>
      </c>
      <c r="I2333" s="164"/>
      <c r="J2333" s="7">
        <v>303377</v>
      </c>
      <c r="L2333" s="6"/>
    </row>
    <row r="2334" spans="1:12" hidden="1">
      <c r="A2334" s="134" t="s">
        <v>2081</v>
      </c>
      <c r="B2334" s="8" t="str">
        <f>IF(ISNA(VLOOKUP(CONCATENATE(A2334,C2334),EUS!$B$2:$B$1939,1,FALSE)),"","End Use Study")</f>
        <v>End Use Study</v>
      </c>
      <c r="C2334" s="14" t="s">
        <v>3265</v>
      </c>
      <c r="D2334" s="165" t="s">
        <v>3232</v>
      </c>
      <c r="E2334" s="15">
        <v>5000</v>
      </c>
      <c r="F2334" s="15"/>
      <c r="G2334" s="15"/>
      <c r="H2334" s="164">
        <v>4000</v>
      </c>
      <c r="I2334" s="164"/>
      <c r="J2334" s="7">
        <v>51600</v>
      </c>
      <c r="L2334" s="6"/>
    </row>
    <row r="2335" spans="1:12" hidden="1">
      <c r="A2335" s="138" t="s">
        <v>2081</v>
      </c>
      <c r="B2335" s="8" t="str">
        <f>IF(ISNA(VLOOKUP(CONCATENATE(A2335,C2335),EUS!$B$2:$B$1939,1,FALSE)),"","End Use Study")</f>
        <v>End Use Study</v>
      </c>
      <c r="C2335" s="14" t="s">
        <v>3095</v>
      </c>
      <c r="D2335" s="6" t="str">
        <f>IF(OR(ISNUMBER(SEARCH('[1]Lookup for use classification'!$B$1,C2335)),ISNUMBER(SEARCH('[1]Lookup for use classification'!$C$1,C2335)),ISNUMBER(SEARCH('[1]Lookup for use classification'!$D$1,C2335))),'[1]Lookup for use classification'!$A$1,IF(ISNUMBER(SEARCH('[1]Lookup for use classification'!$B$2,C2335)),'[1]Lookup for use classification'!$A$2,IF(ISNUMBER(SEARCH('[1]Lookup for use classification'!$B$3,C2335)),'[1]Lookup for use classification'!$A$3,IF(OR(ISNUMBER(SEARCH('[1]Lookup for use classification'!$B$4,C2335)),ISNUMBER(SEARCH('[1]Lookup for use classification'!$C$4,C2335))),'[1]Lookup for use classification'!$A$4,IF(OR(ISNUMBER(SEARCH('[1]Lookup for use classification'!$B$5,C2335)),ISNUMBER(SEARCH('[1]Lookup for use classification'!$C$5,C2335)),ISNUMBER(SEARCH('[1]Lookup for use classification'!$D$5,C2335))),'[1]Lookup for use classification'!$A$5,IF(OR(ISNUMBER(SEARCH('[1]Lookup for use classification'!$B$7,C2335)),ISNUMBER(SEARCH('[1]Lookup for use classification'!$C$7,C2335)),ISNUMBER(SEARCH('[1]Lookup for use classification'!$D$7,C2335))),'[1]Lookup for use classification'!$A$7,IF(OR(ISNUMBER(SEARCH('[1]Lookup for use classification'!$B$9,C2335)),ISNUMBER(SEARCH('[1]Lookup for use classification'!$C$9,C2335)),ISNUMBER(SEARCH('[1]Lookup for use classification'!$D$9,C2335)),ISNUMBER(SEARCH('[1]Lookup for use classification'!$E$9,C2335)),ISNUMBER(SEARCH('[1]Lookup for use classification'!$F$9,C2335)),ISNUMBER(SEARCH('[1]Lookup for use classification'!$G$9,C2335))),'[1]Lookup for use classification'!$A$9,IF(OR(ISNUMBER(SEARCH('[1]Lookup for use classification'!$B$10,C2335)),ISNUMBER(SEARCH('[1]Lookup for use classification'!$C$10,C2335)),ISNUMBER(SEARCH('[1]Lookup for use classification'!$D$10,C2335)),ISNUMBER(SEARCH('[1]Lookup for use classification'!$E$10,C2335)),ISNUMBER(SEARCH('[1]Lookup for use classification'!$F$10,C2335))),'[1]Lookup for use classification'!$A$10,IF(OR(ISNUMBER(SEARCH('[1]Lookup for use classification'!$B$11,C2335)),ISNUMBER(SEARCH('[1]Lookup for use classification'!$C$11,C2335))),'[1]Lookup for use classification'!$A$11,IF(OR(ISNUMBER(SEARCH('[1]Lookup for use classification'!$B$12,C2335)),ISNUMBER(SEARCH('[1]Lookup for use classification'!$C$12,C2335))),'[1]Lookup for use classification'!$A$12,IF(OR(ISNUMBER(SEARCH('[1]Lookup for use classification'!$B$13,C2335)),ISNUMBER(SEARCH('[1]Lookup for use classification'!$C$13,C2335)),ISNUMBER(SEARCH('[1]Lookup for use classification'!$D$13,C2335))),'[1]Lookup for use classification'!$A$13,"Nope")))))))))))</f>
        <v>Office</v>
      </c>
      <c r="E2335" s="15">
        <v>480</v>
      </c>
      <c r="F2335" s="15"/>
      <c r="G2335" s="15"/>
      <c r="H2335" s="164">
        <v>500</v>
      </c>
      <c r="I2335" s="164"/>
      <c r="J2335" s="7">
        <v>400</v>
      </c>
      <c r="L2335" s="6"/>
    </row>
    <row r="2336" spans="1:12" hidden="1">
      <c r="A2336" s="134" t="s">
        <v>2081</v>
      </c>
      <c r="B2336" s="8" t="str">
        <f>IF(ISNA(VLOOKUP(CONCATENATE(A2336,C2336),EUS!$B$2:$B$1939,1,FALSE)),"","End Use Study")</f>
        <v>End Use Study</v>
      </c>
      <c r="C2336" s="14" t="s">
        <v>1582</v>
      </c>
      <c r="D2336" s="6" t="s">
        <v>377</v>
      </c>
      <c r="E2336" s="15">
        <v>2688</v>
      </c>
      <c r="F2336" s="15"/>
      <c r="G2336" s="15"/>
      <c r="H2336" s="164">
        <v>1272</v>
      </c>
      <c r="I2336" s="164"/>
      <c r="J2336" s="7"/>
      <c r="L2336" s="6"/>
    </row>
    <row r="2337" spans="1:12" hidden="1">
      <c r="A2337" s="138" t="s">
        <v>2081</v>
      </c>
      <c r="B2337" s="8" t="str">
        <f>IF(ISNA(VLOOKUP(CONCATENATE(A2337,C2337),EUS!$B$2:$B$1939,1,FALSE)),"","End Use Study")</f>
        <v>End Use Study</v>
      </c>
      <c r="C2337" s="14" t="s">
        <v>2575</v>
      </c>
      <c r="D2337" s="6" t="str">
        <f>IF(OR(ISNUMBER(SEARCH('[1]Lookup for use classification'!$B$1,C2337)),ISNUMBER(SEARCH('[1]Lookup for use classification'!$C$1,C2337)),ISNUMBER(SEARCH('[1]Lookup for use classification'!$D$1,C2337)),ISNUMBER(SEARCH('[1]Lookup for use classification'!$E$1,C2337))),'[1]Lookup for use classification'!$A$1,IF(ISNUMBER(SEARCH('[1]Lookup for use classification'!$B$2,C2337)),'[1]Lookup for use classification'!$A$2,IF(ISNUMBER(SEARCH('[1]Lookup for use classification'!$B$3,C2337)),'[1]Lookup for use classification'!$A$3,IF(OR(ISNUMBER(SEARCH('[1]Lookup for use classification'!$B$4,C2337)),ISNUMBER(SEARCH('[1]Lookup for use classification'!$C$4,C2337)),ISNUMBER(SEARCH('[1]Lookup for use classification'!$D$4,C2337)),ISNUMBER(SEARCH('[1]Lookup for use classification'!$E$4,C2337))),'[1]Lookup for use classification'!$A$4,IF(OR(ISNUMBER(SEARCH('[1]Lookup for use classification'!$B$5,C2337)),ISNUMBER(SEARCH('[1]Lookup for use classification'!$C$5,C2337)),ISNUMBER(SEARCH('[1]Lookup for use classification'!$D$5,C2337))),'[1]Lookup for use classification'!$A$5,IF(OR(ISNUMBER(SEARCH('[1]Lookup for use classification'!$B$7,C2337)),ISNUMBER(SEARCH('[1]Lookup for use classification'!$C$7,C2337)),ISNUMBER(SEARCH('[1]Lookup for use classification'!$D$7,C2337))),'[1]Lookup for use classification'!$A$7,IF(OR(ISNUMBER(SEARCH('[1]Lookup for use classification'!$B$9,C2337)),ISNUMBER(SEARCH('[1]Lookup for use classification'!$C$9,C2337)),ISNUMBER(SEARCH('[1]Lookup for use classification'!$D$9,C2337)),ISNUMBER(SEARCH('[1]Lookup for use classification'!$E$9,C2337)),ISNUMBER(SEARCH('[1]Lookup for use classification'!$F$9,C2337)),ISNUMBER(SEARCH('[1]Lookup for use classification'!$G$9,C2337)),ISNUMBER(SEARCH('[1]Lookup for use classification'!$H$9,C2337)),ISNUMBER(SEARCH('[1]Lookup for use classification'!$I$9,C2337)),ISNUMBER(SEARCH('[1]Lookup for use classification'!$J$9,C2337)),ISNUMBER(SEARCH('[1]Lookup for use classification'!$K$9,C2337))),'[1]Lookup for use classification'!$A$9,IF(OR(ISNUMBER(SEARCH('[1]Lookup for use classification'!$B$10,C2337)),ISNUMBER(SEARCH('[1]Lookup for use classification'!$C$10,C2337)),ISNUMBER(SEARCH('[1]Lookup for use classification'!$D$10,C2337)),ISNUMBER(SEARCH('[1]Lookup for use classification'!$E$10,C2337)),ISNUMBER(SEARCH('[1]Lookup for use classification'!$F$10,C2337)),ISNUMBER(SEARCH('[1]Lookup for use classification'!$G$10,C2337))),'[1]Lookup for use classification'!$A$10,IF(OR(ISNUMBER(SEARCH('[1]Lookup for use classification'!$B$11,C2337)),ISNUMBER(SEARCH('[1]Lookup for use classification'!$C$11,C2337))),'[1]Lookup for use classification'!$A$11,IF(OR(ISNUMBER(SEARCH('[1]Lookup for use classification'!$B$12,C2337)),ISNUMBER(SEARCH('[1]Lookup for use classification'!$C$12,C2337))),'[1]Lookup for use classification'!$A$12,IF(OR(ISNUMBER(SEARCH('[1]Lookup for use classification'!$B$13,C2337)),ISNUMBER(SEARCH('[1]Lookup for use classification'!$C$13,C2337)),ISNUMBER(SEARCH('[1]Lookup for use classification'!$D$13,C2337)),,ISNUMBER(SEARCH('[1]Lookup for use classification'!$C$13,C2337)),ISNUMBER(SEARCH('[1]Lookup for use classification'!$E$13,C2337))),'[1]Lookup for use classification'!$A$13,IF(OR(ISNUMBER(SEARCH('[1]Lookup for use classification'!$B$14,C2337)),ISNUMBER(SEARCH('[1]Lookup for use classification'!$C$14,C2337))),'[1]Lookup for use classification'!$A$14,"Other"))))))))))))</f>
        <v>Other</v>
      </c>
      <c r="E2337" s="15">
        <v>96</v>
      </c>
      <c r="F2337" s="15"/>
      <c r="G2337" s="15"/>
      <c r="H2337" s="164"/>
      <c r="I2337" s="164"/>
      <c r="J2337" s="7"/>
      <c r="L2337" s="6"/>
    </row>
    <row r="2338" spans="1:12" hidden="1">
      <c r="A2338" s="188" t="s">
        <v>2774</v>
      </c>
      <c r="B2338" s="8" t="str">
        <f>IF(ISNA(VLOOKUP(CONCATENATE(A2338,C2338),ARIS!$A$1:$A$959,1,FALSE)),"","ARIS")</f>
        <v>ARIS</v>
      </c>
      <c r="C2338" s="223" t="s">
        <v>2775</v>
      </c>
      <c r="D2338" s="6" t="str">
        <f>IF(OR(ISNUMBER(SEARCH('[1]Lookup for use classification'!$B$1,C2338)),ISNUMBER(SEARCH('[1]Lookup for use classification'!$C$1,C2338)),ISNUMBER(SEARCH('[1]Lookup for use classification'!$D$1,C2338)),ISNUMBER(SEARCH('[1]Lookup for use classification'!$E$1,C2338))),'[1]Lookup for use classification'!$A$1,IF(ISNUMBER(SEARCH('[1]Lookup for use classification'!$B$2,C2338)),'[1]Lookup for use classification'!$A$2,IF(ISNUMBER(SEARCH('[1]Lookup for use classification'!$B$3,C2338)),'[1]Lookup for use classification'!$A$3,IF(OR(ISNUMBER(SEARCH('[1]Lookup for use classification'!$B$4,C2338)),ISNUMBER(SEARCH('[1]Lookup for use classification'!$C$4,C2338)),ISNUMBER(SEARCH('[1]Lookup for use classification'!$D$4,C2338)),ISNUMBER(SEARCH('[1]Lookup for use classification'!$E$4,C2338))),'[1]Lookup for use classification'!$A$4,IF(OR(ISNUMBER(SEARCH('[1]Lookup for use classification'!$B$5,C2338)),ISNUMBER(SEARCH('[1]Lookup for use classification'!$C$5,C2338)),ISNUMBER(SEARCH('[1]Lookup for use classification'!$D$5,C2338))),'[1]Lookup for use classification'!$A$5,IF(OR(ISNUMBER(SEARCH('[1]Lookup for use classification'!$B$7,C2338)),ISNUMBER(SEARCH('[1]Lookup for use classification'!$C$7,C2338)),ISNUMBER(SEARCH('[1]Lookup for use classification'!$D$7,C2338))),'[1]Lookup for use classification'!$A$7,IF(OR(ISNUMBER(SEARCH('[1]Lookup for use classification'!$B$9,C2338)),ISNUMBER(SEARCH('[1]Lookup for use classification'!$C$9,C2338)),ISNUMBER(SEARCH('[1]Lookup for use classification'!$D$9,C2338)),ISNUMBER(SEARCH('[1]Lookup for use classification'!$E$9,C2338)),ISNUMBER(SEARCH('[1]Lookup for use classification'!$F$9,C2338)),ISNUMBER(SEARCH('[1]Lookup for use classification'!$G$9,C2338)),ISNUMBER(SEARCH('[1]Lookup for use classification'!$H$9,C2338)),ISNUMBER(SEARCH('[1]Lookup for use classification'!$I$9,C2338)),ISNUMBER(SEARCH('[1]Lookup for use classification'!$J$9,C2338)),ISNUMBER(SEARCH('[1]Lookup for use classification'!$K$9,C2338))),'[1]Lookup for use classification'!$A$9,IF(OR(ISNUMBER(SEARCH('[1]Lookup for use classification'!$B$10,C2338)),ISNUMBER(SEARCH('[1]Lookup for use classification'!$C$10,C2338)),ISNUMBER(SEARCH('[1]Lookup for use classification'!$D$10,C2338)),ISNUMBER(SEARCH('[1]Lookup for use classification'!$E$10,C2338)),ISNUMBER(SEARCH('[1]Lookup for use classification'!$F$10,C2338)),ISNUMBER(SEARCH('[1]Lookup for use classification'!$G$10,C2338))),'[1]Lookup for use classification'!$A$10,IF(OR(ISNUMBER(SEARCH('[1]Lookup for use classification'!$B$11,C2338)),ISNUMBER(SEARCH('[1]Lookup for use classification'!$C$11,C2338))),'[1]Lookup for use classification'!$A$11,IF(OR(ISNUMBER(SEARCH('[1]Lookup for use classification'!$B$12,C2338)),ISNUMBER(SEARCH('[1]Lookup for use classification'!$C$12,C2338))),'[1]Lookup for use classification'!$A$12,IF(OR(ISNUMBER(SEARCH('[1]Lookup for use classification'!$B$13,C2338)),ISNUMBER(SEARCH('[1]Lookup for use classification'!$C$13,C2338)),ISNUMBER(SEARCH('[1]Lookup for use classification'!$D$13,C2338)),,ISNUMBER(SEARCH('[1]Lookup for use classification'!$C$13,C2338)),ISNUMBER(SEARCH('[1]Lookup for use classification'!$E$13,C2338))),'[1]Lookup for use classification'!$A$13,IF(OR(ISNUMBER(SEARCH('[1]Lookup for use classification'!$B$14,C2338)),ISNUMBER(SEARCH('[1]Lookup for use classification'!$C$14,C2338))),'[1]Lookup for use classification'!$A$14,"Other"))))))))))))</f>
        <v>Other</v>
      </c>
      <c r="E2338" s="224">
        <v>1260</v>
      </c>
      <c r="F2338" s="224"/>
      <c r="G2338" s="224"/>
      <c r="H2338" s="164">
        <v>963.50364963503648</v>
      </c>
      <c r="I2338" s="164"/>
    </row>
    <row r="2339" spans="1:12" hidden="1">
      <c r="A2339" s="134" t="s">
        <v>2081</v>
      </c>
      <c r="B2339" s="8" t="str">
        <f>IF(ISNA(VLOOKUP(CONCATENATE(A2339,C2339),EUS!$B$2:$B$1939,1,FALSE)),"","End Use Study")</f>
        <v>End Use Study</v>
      </c>
      <c r="C2339" s="14" t="s">
        <v>2772</v>
      </c>
      <c r="D2339" s="6" t="str">
        <f>IF(OR(ISNUMBER(SEARCH('[1]Lookup for use classification'!$B$1,C2339)),ISNUMBER(SEARCH('[1]Lookup for use classification'!$C$1,C2339)),ISNUMBER(SEARCH('[1]Lookup for use classification'!$D$1,C2339)),ISNUMBER(SEARCH('[1]Lookup for use classification'!$E$1,C2339))),'[1]Lookup for use classification'!$A$1,IF(ISNUMBER(SEARCH('[1]Lookup for use classification'!$B$2,C2339)),'[1]Lookup for use classification'!$A$2,IF(ISNUMBER(SEARCH('[1]Lookup for use classification'!$B$3,C2339)),'[1]Lookup for use classification'!$A$3,IF(OR(ISNUMBER(SEARCH('[1]Lookup for use classification'!$B$4,C2339)),ISNUMBER(SEARCH('[1]Lookup for use classification'!$C$4,C2339)),ISNUMBER(SEARCH('[1]Lookup for use classification'!$D$4,C2339)),ISNUMBER(SEARCH('[1]Lookup for use classification'!$E$4,C2339))),'[1]Lookup for use classification'!$A$4,IF(OR(ISNUMBER(SEARCH('[1]Lookup for use classification'!$B$5,C2339)),ISNUMBER(SEARCH('[1]Lookup for use classification'!$C$5,C2339)),ISNUMBER(SEARCH('[1]Lookup for use classification'!$D$5,C2339))),'[1]Lookup for use classification'!$A$5,IF(OR(ISNUMBER(SEARCH('[1]Lookup for use classification'!$B$7,C2339)),ISNUMBER(SEARCH('[1]Lookup for use classification'!$C$7,C2339)),ISNUMBER(SEARCH('[1]Lookup for use classification'!$D$7,C2339))),'[1]Lookup for use classification'!$A$7,IF(OR(ISNUMBER(SEARCH('[1]Lookup for use classification'!$B$9,C2339)),ISNUMBER(SEARCH('[1]Lookup for use classification'!$C$9,C2339)),ISNUMBER(SEARCH('[1]Lookup for use classification'!$D$9,C2339)),ISNUMBER(SEARCH('[1]Lookup for use classification'!$E$9,C2339)),ISNUMBER(SEARCH('[1]Lookup for use classification'!$F$9,C2339)),ISNUMBER(SEARCH('[1]Lookup for use classification'!$G$9,C2339)),ISNUMBER(SEARCH('[1]Lookup for use classification'!$H$9,C2339)),ISNUMBER(SEARCH('[1]Lookup for use classification'!$I$9,C2339)),ISNUMBER(SEARCH('[1]Lookup for use classification'!$J$9,C2339)),ISNUMBER(SEARCH('[1]Lookup for use classification'!$K$9,C2339))),'[1]Lookup for use classification'!$A$9,IF(OR(ISNUMBER(SEARCH('[1]Lookup for use classification'!$B$10,C2339)),ISNUMBER(SEARCH('[1]Lookup for use classification'!$C$10,C2339)),ISNUMBER(SEARCH('[1]Lookup for use classification'!$D$10,C2339)),ISNUMBER(SEARCH('[1]Lookup for use classification'!$E$10,C2339)),ISNUMBER(SEARCH('[1]Lookup for use classification'!$F$10,C2339)),ISNUMBER(SEARCH('[1]Lookup for use classification'!$G$10,C2339))),'[1]Lookup for use classification'!$A$10,IF(OR(ISNUMBER(SEARCH('[1]Lookup for use classification'!$B$11,C2339)),ISNUMBER(SEARCH('[1]Lookup for use classification'!$C$11,C2339))),'[1]Lookup for use classification'!$A$11,IF(OR(ISNUMBER(SEARCH('[1]Lookup for use classification'!$B$12,C2339)),ISNUMBER(SEARCH('[1]Lookup for use classification'!$C$12,C2339))),'[1]Lookup for use classification'!$A$12,IF(OR(ISNUMBER(SEARCH('[1]Lookup for use classification'!$B$13,C2339)),ISNUMBER(SEARCH('[1]Lookup for use classification'!$C$13,C2339)),ISNUMBER(SEARCH('[1]Lookup for use classification'!$D$13,C2339)),,ISNUMBER(SEARCH('[1]Lookup for use classification'!$C$13,C2339)),ISNUMBER(SEARCH('[1]Lookup for use classification'!$E$13,C2339))),'[1]Lookup for use classification'!$A$13,IF(OR(ISNUMBER(SEARCH('[1]Lookup for use classification'!$B$14,C2339)),ISNUMBER(SEARCH('[1]Lookup for use classification'!$C$14,C2339))),'[1]Lookup for use classification'!$A$14,"Other"))))))))))))</f>
        <v>Other</v>
      </c>
      <c r="E2339" s="15">
        <v>1920</v>
      </c>
      <c r="F2339" s="15"/>
      <c r="G2339" s="15"/>
      <c r="H2339" s="164"/>
      <c r="I2339" s="164"/>
      <c r="J2339" s="7"/>
      <c r="L2339" s="6"/>
    </row>
    <row r="2340" spans="1:12" hidden="1">
      <c r="A2340" s="134" t="s">
        <v>2081</v>
      </c>
      <c r="B2340" s="8" t="str">
        <f>IF(ISNA(VLOOKUP(CONCATENATE(A2340,C2340),EUS!$B$2:$B$1939,1,FALSE)),"","End Use Study")</f>
        <v>End Use Study</v>
      </c>
      <c r="C2340" s="14" t="s">
        <v>2773</v>
      </c>
      <c r="D2340" s="6" t="str">
        <f>IF(OR(ISNUMBER(SEARCH('[1]Lookup for use classification'!$B$1,C2340)),ISNUMBER(SEARCH('[1]Lookup for use classification'!$C$1,C2340)),ISNUMBER(SEARCH('[1]Lookup for use classification'!$D$1,C2340)),ISNUMBER(SEARCH('[1]Lookup for use classification'!$E$1,C2340))),'[1]Lookup for use classification'!$A$1,IF(ISNUMBER(SEARCH('[1]Lookup for use classification'!$B$2,C2340)),'[1]Lookup for use classification'!$A$2,IF(ISNUMBER(SEARCH('[1]Lookup for use classification'!$B$3,C2340)),'[1]Lookup for use classification'!$A$3,IF(OR(ISNUMBER(SEARCH('[1]Lookup for use classification'!$B$4,C2340)),ISNUMBER(SEARCH('[1]Lookup for use classification'!$C$4,C2340)),ISNUMBER(SEARCH('[1]Lookup for use classification'!$D$4,C2340)),ISNUMBER(SEARCH('[1]Lookup for use classification'!$E$4,C2340))),'[1]Lookup for use classification'!$A$4,IF(OR(ISNUMBER(SEARCH('[1]Lookup for use classification'!$B$5,C2340)),ISNUMBER(SEARCH('[1]Lookup for use classification'!$C$5,C2340)),ISNUMBER(SEARCH('[1]Lookup for use classification'!$D$5,C2340))),'[1]Lookup for use classification'!$A$5,IF(OR(ISNUMBER(SEARCH('[1]Lookup for use classification'!$B$7,C2340)),ISNUMBER(SEARCH('[1]Lookup for use classification'!$C$7,C2340)),ISNUMBER(SEARCH('[1]Lookup for use classification'!$D$7,C2340))),'[1]Lookup for use classification'!$A$7,IF(OR(ISNUMBER(SEARCH('[1]Lookup for use classification'!$B$9,C2340)),ISNUMBER(SEARCH('[1]Lookup for use classification'!$C$9,C2340)),ISNUMBER(SEARCH('[1]Lookup for use classification'!$D$9,C2340)),ISNUMBER(SEARCH('[1]Lookup for use classification'!$E$9,C2340)),ISNUMBER(SEARCH('[1]Lookup for use classification'!$F$9,C2340)),ISNUMBER(SEARCH('[1]Lookup for use classification'!$G$9,C2340)),ISNUMBER(SEARCH('[1]Lookup for use classification'!$H$9,C2340)),ISNUMBER(SEARCH('[1]Lookup for use classification'!$I$9,C2340)),ISNUMBER(SEARCH('[1]Lookup for use classification'!$J$9,C2340)),ISNUMBER(SEARCH('[1]Lookup for use classification'!$K$9,C2340))),'[1]Lookup for use classification'!$A$9,IF(OR(ISNUMBER(SEARCH('[1]Lookup for use classification'!$B$10,C2340)),ISNUMBER(SEARCH('[1]Lookup for use classification'!$C$10,C2340)),ISNUMBER(SEARCH('[1]Lookup for use classification'!$D$10,C2340)),ISNUMBER(SEARCH('[1]Lookup for use classification'!$E$10,C2340)),ISNUMBER(SEARCH('[1]Lookup for use classification'!$F$10,C2340)),ISNUMBER(SEARCH('[1]Lookup for use classification'!$G$10,C2340))),'[1]Lookup for use classification'!$A$10,IF(OR(ISNUMBER(SEARCH('[1]Lookup for use classification'!$B$11,C2340)),ISNUMBER(SEARCH('[1]Lookup for use classification'!$C$11,C2340))),'[1]Lookup for use classification'!$A$11,IF(OR(ISNUMBER(SEARCH('[1]Lookup for use classification'!$B$12,C2340)),ISNUMBER(SEARCH('[1]Lookup for use classification'!$C$12,C2340))),'[1]Lookup for use classification'!$A$12,IF(OR(ISNUMBER(SEARCH('[1]Lookup for use classification'!$B$13,C2340)),ISNUMBER(SEARCH('[1]Lookup for use classification'!$C$13,C2340)),ISNUMBER(SEARCH('[1]Lookup for use classification'!$D$13,C2340)),,ISNUMBER(SEARCH('[1]Lookup for use classification'!$C$13,C2340)),ISNUMBER(SEARCH('[1]Lookup for use classification'!$E$13,C2340))),'[1]Lookup for use classification'!$A$13,IF(OR(ISNUMBER(SEARCH('[1]Lookup for use classification'!$B$14,C2340)),ISNUMBER(SEARCH('[1]Lookup for use classification'!$C$14,C2340))),'[1]Lookup for use classification'!$A$14,"Other"))))))))))))</f>
        <v>Other</v>
      </c>
      <c r="E2340" s="15">
        <v>2108</v>
      </c>
      <c r="F2340" s="15"/>
      <c r="G2340" s="15"/>
      <c r="H2340" s="164"/>
      <c r="I2340" s="164"/>
      <c r="J2340" s="7"/>
      <c r="L2340" s="6"/>
    </row>
    <row r="2341" spans="1:12" hidden="1">
      <c r="A2341" s="134" t="s">
        <v>2081</v>
      </c>
      <c r="B2341" s="8" t="str">
        <f>IF(ISNA(VLOOKUP(CONCATENATE(A2341,C2341),EUS!$B$2:$B$1939,1,FALSE)),"","End Use Study")</f>
        <v>End Use Study</v>
      </c>
      <c r="C2341" s="12" t="s">
        <v>2493</v>
      </c>
      <c r="D2341" s="165" t="s">
        <v>2424</v>
      </c>
      <c r="E2341" s="13">
        <v>4000</v>
      </c>
      <c r="F2341" s="13"/>
      <c r="G2341" s="13"/>
      <c r="H2341" s="164"/>
      <c r="I2341" s="164"/>
      <c r="J2341" s="7"/>
      <c r="L2341" s="6"/>
    </row>
    <row r="2342" spans="1:12" hidden="1">
      <c r="A2342" s="138" t="s">
        <v>2081</v>
      </c>
      <c r="B2342" s="8" t="str">
        <f>IF(ISNA(VLOOKUP(CONCATENATE(A2342,C2342),EUS!$B$2:$B$1939,1,FALSE)),"","End Use Study")</f>
        <v>End Use Study</v>
      </c>
      <c r="C2342" s="14" t="s">
        <v>2494</v>
      </c>
      <c r="D2342" s="165" t="s">
        <v>2424</v>
      </c>
      <c r="E2342" s="15"/>
      <c r="F2342" s="15"/>
      <c r="G2342" s="15"/>
      <c r="H2342" s="164"/>
      <c r="I2342" s="164"/>
      <c r="J2342" s="7"/>
      <c r="L2342" s="6"/>
    </row>
    <row r="2343" spans="1:12" hidden="1">
      <c r="A2343" s="138" t="s">
        <v>2081</v>
      </c>
      <c r="B2343" s="8" t="str">
        <f>IF(ISNA(VLOOKUP(CONCATENATE(A2343,C2343),EUS!$B$2:$B$1939,1,FALSE)),"","End Use Study")</f>
        <v>End Use Study</v>
      </c>
      <c r="C2343" s="14" t="s">
        <v>2202</v>
      </c>
      <c r="D2343" s="6" t="s">
        <v>2194</v>
      </c>
      <c r="E2343" s="15"/>
      <c r="F2343" s="15"/>
      <c r="G2343" s="15"/>
      <c r="H2343" s="164"/>
      <c r="I2343" s="164"/>
      <c r="J2343" s="7"/>
      <c r="L2343" s="6"/>
    </row>
    <row r="2344" spans="1:12" hidden="1">
      <c r="A2344" s="185" t="s">
        <v>1788</v>
      </c>
      <c r="B2344" s="167" t="s">
        <v>4456</v>
      </c>
      <c r="C2344" s="236" t="s">
        <v>1785</v>
      </c>
      <c r="D2344" s="6" t="str">
        <f>IF(OR(ISNUMBER(SEARCH('[1]Lookup for use classification'!$B$1,C2344)),ISNUMBER(SEARCH('[1]Lookup for use classification'!$C$1,C2344)),ISNUMBER(SEARCH('[1]Lookup for use classification'!$D$1,C2344)),ISNUMBER(SEARCH('[1]Lookup for use classification'!$E$1,C2344))),'[1]Lookup for use classification'!$A$1,IF(ISNUMBER(SEARCH('[1]Lookup for use classification'!$B$2,C2344)),'[1]Lookup for use classification'!$A$2,IF(ISNUMBER(SEARCH('[1]Lookup for use classification'!$B$3,C2344)),'[1]Lookup for use classification'!$A$3,IF(OR(ISNUMBER(SEARCH('[1]Lookup for use classification'!$B$4,C2344)),ISNUMBER(SEARCH('[1]Lookup for use classification'!$C$4,C2344)),ISNUMBER(SEARCH('[1]Lookup for use classification'!$D$4,C2344)),ISNUMBER(SEARCH('[1]Lookup for use classification'!$E$4,C2344))),'[1]Lookup for use classification'!$A$4,IF(OR(ISNUMBER(SEARCH('[1]Lookup for use classification'!$B$5,C2344)),ISNUMBER(SEARCH('[1]Lookup for use classification'!$C$5,C2344)),ISNUMBER(SEARCH('[1]Lookup for use classification'!$D$5,C2344))),'[1]Lookup for use classification'!$A$5,IF(OR(ISNUMBER(SEARCH('[1]Lookup for use classification'!$B$7,C2344)),ISNUMBER(SEARCH('[1]Lookup for use classification'!$C$7,C2344)),ISNUMBER(SEARCH('[1]Lookup for use classification'!$D$7,C2344))),'[1]Lookup for use classification'!$A$7,IF(OR(ISNUMBER(SEARCH('[1]Lookup for use classification'!$B$9,C2344)),ISNUMBER(SEARCH('[1]Lookup for use classification'!$C$9,C2344)),ISNUMBER(SEARCH('[1]Lookup for use classification'!$D$9,C2344)),ISNUMBER(SEARCH('[1]Lookup for use classification'!$E$9,C2344)),ISNUMBER(SEARCH('[1]Lookup for use classification'!$F$9,C2344)),ISNUMBER(SEARCH('[1]Lookup for use classification'!$G$9,C2344)),ISNUMBER(SEARCH('[1]Lookup for use classification'!$H$9,C2344)),ISNUMBER(SEARCH('[1]Lookup for use classification'!$I$9,C2344)),ISNUMBER(SEARCH('[1]Lookup for use classification'!$J$9,C2344)),ISNUMBER(SEARCH('[1]Lookup for use classification'!$K$9,C2344))),'[1]Lookup for use classification'!$A$9,IF(OR(ISNUMBER(SEARCH('[1]Lookup for use classification'!$B$10,C2344)),ISNUMBER(SEARCH('[1]Lookup for use classification'!$C$10,C2344)),ISNUMBER(SEARCH('[1]Lookup for use classification'!$D$10,C2344)),ISNUMBER(SEARCH('[1]Lookup for use classification'!$E$10,C2344)),ISNUMBER(SEARCH('[1]Lookup for use classification'!$F$10,C2344)),ISNUMBER(SEARCH('[1]Lookup for use classification'!$G$10,C2344))),'[1]Lookup for use classification'!$A$10,IF(OR(ISNUMBER(SEARCH('[1]Lookup for use classification'!$B$11,C2344)),ISNUMBER(SEARCH('[1]Lookup for use classification'!$C$11,C2344))),'[1]Lookup for use classification'!$A$11,IF(OR(ISNUMBER(SEARCH('[1]Lookup for use classification'!$B$12,C2344)),ISNUMBER(SEARCH('[1]Lookup for use classification'!$C$12,C2344))),'[1]Lookup for use classification'!$A$12,IF(OR(ISNUMBER(SEARCH('[1]Lookup for use classification'!$B$13,C2344)),ISNUMBER(SEARCH('[1]Lookup for use classification'!$C$13,C2344)),ISNUMBER(SEARCH('[1]Lookup for use classification'!$D$13,C2344)),,ISNUMBER(SEARCH('[1]Lookup for use classification'!$C$13,C2344)),ISNUMBER(SEARCH('[1]Lookup for use classification'!$E$13,C2344))),'[1]Lookup for use classification'!$A$13,IF(OR(ISNUMBER(SEARCH('[1]Lookup for use classification'!$B$14,C2344)),ISNUMBER(SEARCH('[1]Lookup for use classification'!$C$14,C2344))),'[1]Lookup for use classification'!$A$14,"Other"))))))))))))</f>
        <v>Accomodation Services</v>
      </c>
      <c r="E2344" s="237">
        <v>8768</v>
      </c>
      <c r="F2344" s="238"/>
      <c r="G2344" s="238" t="s">
        <v>795</v>
      </c>
    </row>
    <row r="2345" spans="1:12" hidden="1">
      <c r="A2345" s="187" t="s">
        <v>1788</v>
      </c>
      <c r="B2345" s="167" t="s">
        <v>6053</v>
      </c>
      <c r="C2345" s="223" t="s">
        <v>6233</v>
      </c>
      <c r="D2345" s="162" t="s">
        <v>3335</v>
      </c>
      <c r="E2345" s="223"/>
      <c r="F2345" s="224"/>
      <c r="G2345" s="224"/>
    </row>
    <row r="2346" spans="1:12" hidden="1">
      <c r="A2346" s="187" t="s">
        <v>1788</v>
      </c>
      <c r="B2346" s="167" t="s">
        <v>4456</v>
      </c>
      <c r="C2346" s="236" t="s">
        <v>1786</v>
      </c>
      <c r="D2346" s="6" t="str">
        <f>IF(OR(ISNUMBER(SEARCH('[1]Lookup for use classification'!$B$1,C2346)),ISNUMBER(SEARCH('[1]Lookup for use classification'!$C$1,C2346)),ISNUMBER(SEARCH('[1]Lookup for use classification'!$D$1,C2346)),ISNUMBER(SEARCH('[1]Lookup for use classification'!$E$1,C2346))),'[1]Lookup for use classification'!$A$1,IF(ISNUMBER(SEARCH('[1]Lookup for use classification'!$B$2,C2346)),'[1]Lookup for use classification'!$A$2,IF(ISNUMBER(SEARCH('[1]Lookup for use classification'!$B$3,C2346)),'[1]Lookup for use classification'!$A$3,IF(OR(ISNUMBER(SEARCH('[1]Lookup for use classification'!$B$4,C2346)),ISNUMBER(SEARCH('[1]Lookup for use classification'!$C$4,C2346)),ISNUMBER(SEARCH('[1]Lookup for use classification'!$D$4,C2346)),ISNUMBER(SEARCH('[1]Lookup for use classification'!$E$4,C2346))),'[1]Lookup for use classification'!$A$4,IF(OR(ISNUMBER(SEARCH('[1]Lookup for use classification'!$B$5,C2346)),ISNUMBER(SEARCH('[1]Lookup for use classification'!$C$5,C2346)),ISNUMBER(SEARCH('[1]Lookup for use classification'!$D$5,C2346))),'[1]Lookup for use classification'!$A$5,IF(OR(ISNUMBER(SEARCH('[1]Lookup for use classification'!$B$7,C2346)),ISNUMBER(SEARCH('[1]Lookup for use classification'!$C$7,C2346)),ISNUMBER(SEARCH('[1]Lookup for use classification'!$D$7,C2346))),'[1]Lookup for use classification'!$A$7,IF(OR(ISNUMBER(SEARCH('[1]Lookup for use classification'!$B$9,C2346)),ISNUMBER(SEARCH('[1]Lookup for use classification'!$C$9,C2346)),ISNUMBER(SEARCH('[1]Lookup for use classification'!$D$9,C2346)),ISNUMBER(SEARCH('[1]Lookup for use classification'!$E$9,C2346)),ISNUMBER(SEARCH('[1]Lookup for use classification'!$F$9,C2346)),ISNUMBER(SEARCH('[1]Lookup for use classification'!$G$9,C2346)),ISNUMBER(SEARCH('[1]Lookup for use classification'!$H$9,C2346)),ISNUMBER(SEARCH('[1]Lookup for use classification'!$I$9,C2346)),ISNUMBER(SEARCH('[1]Lookup for use classification'!$J$9,C2346)),ISNUMBER(SEARCH('[1]Lookup for use classification'!$K$9,C2346))),'[1]Lookup for use classification'!$A$9,IF(OR(ISNUMBER(SEARCH('[1]Lookup for use classification'!$B$10,C2346)),ISNUMBER(SEARCH('[1]Lookup for use classification'!$C$10,C2346)),ISNUMBER(SEARCH('[1]Lookup for use classification'!$D$10,C2346)),ISNUMBER(SEARCH('[1]Lookup for use classification'!$E$10,C2346)),ISNUMBER(SEARCH('[1]Lookup for use classification'!$F$10,C2346)),ISNUMBER(SEARCH('[1]Lookup for use classification'!$G$10,C2346))),'[1]Lookup for use classification'!$A$10,IF(OR(ISNUMBER(SEARCH('[1]Lookup for use classification'!$B$11,C2346)),ISNUMBER(SEARCH('[1]Lookup for use classification'!$C$11,C2346))),'[1]Lookup for use classification'!$A$11,IF(OR(ISNUMBER(SEARCH('[1]Lookup for use classification'!$B$12,C2346)),ISNUMBER(SEARCH('[1]Lookup for use classification'!$C$12,C2346))),'[1]Lookup for use classification'!$A$12,IF(OR(ISNUMBER(SEARCH('[1]Lookup for use classification'!$B$13,C2346)),ISNUMBER(SEARCH('[1]Lookup for use classification'!$C$13,C2346)),ISNUMBER(SEARCH('[1]Lookup for use classification'!$D$13,C2346)),,ISNUMBER(SEARCH('[1]Lookup for use classification'!$C$13,C2346)),ISNUMBER(SEARCH('[1]Lookup for use classification'!$E$13,C2346))),'[1]Lookup for use classification'!$A$13,IF(OR(ISNUMBER(SEARCH('[1]Lookup for use classification'!$B$14,C2346)),ISNUMBER(SEARCH('[1]Lookup for use classification'!$C$14,C2346))),'[1]Lookup for use classification'!$A$14,"Other"))))))))))))</f>
        <v>Education - K - 12</v>
      </c>
      <c r="E2346" s="237">
        <v>43843</v>
      </c>
      <c r="F2346" s="238"/>
      <c r="G2346" s="238"/>
    </row>
    <row r="2347" spans="1:12" hidden="1">
      <c r="A2347" s="187" t="s">
        <v>1788</v>
      </c>
      <c r="B2347" s="167" t="s">
        <v>6053</v>
      </c>
      <c r="C2347" s="223" t="s">
        <v>6231</v>
      </c>
      <c r="D2347" s="162" t="s">
        <v>3315</v>
      </c>
      <c r="E2347" s="223">
        <f>26*70</f>
        <v>1820</v>
      </c>
      <c r="F2347" s="224"/>
      <c r="G2347" s="224"/>
    </row>
    <row r="2348" spans="1:12" hidden="1">
      <c r="A2348" s="187" t="s">
        <v>1788</v>
      </c>
      <c r="B2348" s="167" t="s">
        <v>6053</v>
      </c>
      <c r="C2348" s="223" t="s">
        <v>6236</v>
      </c>
      <c r="D2348" s="162" t="s">
        <v>3315</v>
      </c>
      <c r="E2348" s="223">
        <f>48*90</f>
        <v>4320</v>
      </c>
      <c r="F2348" s="224"/>
      <c r="G2348" s="224"/>
    </row>
    <row r="2349" spans="1:12" hidden="1">
      <c r="A2349" s="187" t="s">
        <v>1788</v>
      </c>
      <c r="B2349" s="167" t="s">
        <v>6053</v>
      </c>
      <c r="C2349" s="223" t="s">
        <v>6223</v>
      </c>
      <c r="D2349" s="162" t="s">
        <v>2194</v>
      </c>
      <c r="E2349" s="223">
        <f>206*60</f>
        <v>12360</v>
      </c>
      <c r="F2349" s="224"/>
      <c r="G2349" s="224"/>
    </row>
    <row r="2350" spans="1:12" hidden="1">
      <c r="A2350" s="187" t="s">
        <v>1788</v>
      </c>
      <c r="B2350" s="167" t="s">
        <v>6053</v>
      </c>
      <c r="C2350" s="223" t="s">
        <v>6227</v>
      </c>
      <c r="D2350" s="162" t="s">
        <v>2194</v>
      </c>
      <c r="E2350" s="223">
        <f>220*60</f>
        <v>13200</v>
      </c>
      <c r="F2350" s="224"/>
      <c r="G2350" s="224"/>
    </row>
    <row r="2351" spans="1:12" hidden="1">
      <c r="A2351" s="187" t="s">
        <v>1788</v>
      </c>
      <c r="B2351" s="167" t="s">
        <v>6053</v>
      </c>
      <c r="C2351" s="223" t="s">
        <v>147</v>
      </c>
      <c r="D2351" s="162" t="s">
        <v>3216</v>
      </c>
      <c r="E2351" s="223">
        <f>140*60+50*40</f>
        <v>10400</v>
      </c>
      <c r="F2351" s="224"/>
      <c r="G2351" s="224"/>
    </row>
    <row r="2352" spans="1:12" hidden="1">
      <c r="A2352" s="187" t="s">
        <v>1788</v>
      </c>
      <c r="B2352" s="167" t="s">
        <v>6053</v>
      </c>
      <c r="C2352" s="223" t="s">
        <v>6226</v>
      </c>
      <c r="D2352" s="162" t="s">
        <v>1500</v>
      </c>
      <c r="E2352" s="223">
        <f>22*60</f>
        <v>1320</v>
      </c>
      <c r="F2352" s="224"/>
      <c r="G2352" s="224"/>
    </row>
    <row r="2353" spans="1:10" hidden="1">
      <c r="A2353" s="187" t="s">
        <v>1788</v>
      </c>
      <c r="B2353" s="167" t="s">
        <v>6053</v>
      </c>
      <c r="C2353" s="223" t="s">
        <v>6234</v>
      </c>
      <c r="D2353" s="162" t="s">
        <v>1500</v>
      </c>
      <c r="E2353" s="223">
        <f>34*46</f>
        <v>1564</v>
      </c>
      <c r="F2353" s="224"/>
      <c r="G2353" s="224"/>
    </row>
    <row r="2354" spans="1:10" hidden="1">
      <c r="A2354" s="187" t="s">
        <v>1788</v>
      </c>
      <c r="B2354" s="167" t="s">
        <v>6053</v>
      </c>
      <c r="C2354" s="223" t="s">
        <v>112</v>
      </c>
      <c r="D2354" s="162" t="s">
        <v>1500</v>
      </c>
      <c r="E2354" s="223">
        <f>45*115</f>
        <v>5175</v>
      </c>
      <c r="F2354" s="224"/>
      <c r="G2354" s="224"/>
    </row>
    <row r="2355" spans="1:10" hidden="1">
      <c r="A2355" s="187" t="s">
        <v>1788</v>
      </c>
      <c r="B2355" s="167" t="s">
        <v>6053</v>
      </c>
      <c r="C2355" s="223" t="s">
        <v>6224</v>
      </c>
      <c r="D2355" s="162" t="s">
        <v>377</v>
      </c>
      <c r="E2355" s="223">
        <f>30*24</f>
        <v>720</v>
      </c>
      <c r="F2355" s="224"/>
      <c r="G2355" s="224"/>
    </row>
    <row r="2356" spans="1:10" hidden="1">
      <c r="A2356" s="187" t="s">
        <v>1788</v>
      </c>
      <c r="B2356" s="167" t="s">
        <v>6053</v>
      </c>
      <c r="C2356" s="223" t="s">
        <v>343</v>
      </c>
      <c r="D2356" s="162" t="s">
        <v>377</v>
      </c>
      <c r="E2356" s="223">
        <f>32*24</f>
        <v>768</v>
      </c>
      <c r="F2356" s="224"/>
      <c r="G2356" s="224"/>
    </row>
    <row r="2357" spans="1:10" hidden="1">
      <c r="A2357" s="187" t="s">
        <v>1788</v>
      </c>
      <c r="B2357" s="167" t="s">
        <v>4456</v>
      </c>
      <c r="C2357" s="236" t="s">
        <v>153</v>
      </c>
      <c r="D2357" s="6" t="str">
        <f>IF(OR(ISNUMBER(SEARCH('[1]Lookup for use classification'!$B$1,C2357)),ISNUMBER(SEARCH('[1]Lookup for use classification'!$C$1,C2357)),ISNUMBER(SEARCH('[1]Lookup for use classification'!$D$1,C2357)),ISNUMBER(SEARCH('[1]Lookup for use classification'!$E$1,C2357))),'[1]Lookup for use classification'!$A$1,IF(ISNUMBER(SEARCH('[1]Lookup for use classification'!$B$2,C2357)),'[1]Lookup for use classification'!$A$2,IF(ISNUMBER(SEARCH('[1]Lookup for use classification'!$B$3,C2357)),'[1]Lookup for use classification'!$A$3,IF(OR(ISNUMBER(SEARCH('[1]Lookup for use classification'!$B$4,C2357)),ISNUMBER(SEARCH('[1]Lookup for use classification'!$C$4,C2357)),ISNUMBER(SEARCH('[1]Lookup for use classification'!$D$4,C2357)),ISNUMBER(SEARCH('[1]Lookup for use classification'!$E$4,C2357))),'[1]Lookup for use classification'!$A$4,IF(OR(ISNUMBER(SEARCH('[1]Lookup for use classification'!$B$5,C2357)),ISNUMBER(SEARCH('[1]Lookup for use classification'!$C$5,C2357)),ISNUMBER(SEARCH('[1]Lookup for use classification'!$D$5,C2357))),'[1]Lookup for use classification'!$A$5,IF(OR(ISNUMBER(SEARCH('[1]Lookup for use classification'!$B$7,C2357)),ISNUMBER(SEARCH('[1]Lookup for use classification'!$C$7,C2357)),ISNUMBER(SEARCH('[1]Lookup for use classification'!$D$7,C2357))),'[1]Lookup for use classification'!$A$7,IF(OR(ISNUMBER(SEARCH('[1]Lookup for use classification'!$B$9,C2357)),ISNUMBER(SEARCH('[1]Lookup for use classification'!$C$9,C2357)),ISNUMBER(SEARCH('[1]Lookup for use classification'!$D$9,C2357)),ISNUMBER(SEARCH('[1]Lookup for use classification'!$E$9,C2357)),ISNUMBER(SEARCH('[1]Lookup for use classification'!$F$9,C2357)),ISNUMBER(SEARCH('[1]Lookup for use classification'!$G$9,C2357)),ISNUMBER(SEARCH('[1]Lookup for use classification'!$H$9,C2357)),ISNUMBER(SEARCH('[1]Lookup for use classification'!$I$9,C2357)),ISNUMBER(SEARCH('[1]Lookup for use classification'!$J$9,C2357)),ISNUMBER(SEARCH('[1]Lookup for use classification'!$K$9,C2357))),'[1]Lookup for use classification'!$A$9,IF(OR(ISNUMBER(SEARCH('[1]Lookup for use classification'!$B$10,C2357)),ISNUMBER(SEARCH('[1]Lookup for use classification'!$C$10,C2357)),ISNUMBER(SEARCH('[1]Lookup for use classification'!$D$10,C2357)),ISNUMBER(SEARCH('[1]Lookup for use classification'!$E$10,C2357)),ISNUMBER(SEARCH('[1]Lookup for use classification'!$F$10,C2357)),ISNUMBER(SEARCH('[1]Lookup for use classification'!$G$10,C2357))),'[1]Lookup for use classification'!$A$10,IF(OR(ISNUMBER(SEARCH('[1]Lookup for use classification'!$B$11,C2357)),ISNUMBER(SEARCH('[1]Lookup for use classification'!$C$11,C2357))),'[1]Lookup for use classification'!$A$11,IF(OR(ISNUMBER(SEARCH('[1]Lookup for use classification'!$B$12,C2357)),ISNUMBER(SEARCH('[1]Lookup for use classification'!$C$12,C2357))),'[1]Lookup for use classification'!$A$12,IF(OR(ISNUMBER(SEARCH('[1]Lookup for use classification'!$B$13,C2357)),ISNUMBER(SEARCH('[1]Lookup for use classification'!$C$13,C2357)),ISNUMBER(SEARCH('[1]Lookup for use classification'!$D$13,C2357)),,ISNUMBER(SEARCH('[1]Lookup for use classification'!$C$13,C2357)),ISNUMBER(SEARCH('[1]Lookup for use classification'!$E$13,C2357))),'[1]Lookup for use classification'!$A$13,IF(OR(ISNUMBER(SEARCH('[1]Lookup for use classification'!$B$14,C2357)),ISNUMBER(SEARCH('[1]Lookup for use classification'!$C$14,C2357))),'[1]Lookup for use classification'!$A$14,"Other"))))))))))))</f>
        <v>Office</v>
      </c>
      <c r="E2357" s="237">
        <v>2172</v>
      </c>
      <c r="F2357" s="238"/>
      <c r="G2357" s="238" t="s">
        <v>795</v>
      </c>
    </row>
    <row r="2358" spans="1:10" hidden="1">
      <c r="A2358" s="187" t="s">
        <v>1788</v>
      </c>
      <c r="B2358" s="167" t="s">
        <v>6053</v>
      </c>
      <c r="C2358" s="223" t="s">
        <v>37</v>
      </c>
      <c r="D2358" s="162" t="s">
        <v>377</v>
      </c>
      <c r="E2358" s="223">
        <f>70*42</f>
        <v>2940</v>
      </c>
      <c r="F2358" s="224"/>
      <c r="G2358" s="224"/>
    </row>
    <row r="2359" spans="1:10" hidden="1">
      <c r="A2359" s="187" t="s">
        <v>1788</v>
      </c>
      <c r="B2359" s="167" t="s">
        <v>6053</v>
      </c>
      <c r="C2359" s="254" t="s">
        <v>6228</v>
      </c>
      <c r="D2359" s="162" t="s">
        <v>377</v>
      </c>
      <c r="E2359" s="223">
        <f>32*96</f>
        <v>3072</v>
      </c>
      <c r="F2359" s="224"/>
      <c r="G2359" s="224"/>
    </row>
    <row r="2360" spans="1:10" hidden="1">
      <c r="A2360" s="187" t="s">
        <v>1788</v>
      </c>
      <c r="B2360" s="167" t="s">
        <v>6053</v>
      </c>
      <c r="C2360" s="223" t="s">
        <v>6238</v>
      </c>
      <c r="D2360" s="162" t="s">
        <v>377</v>
      </c>
      <c r="E2360" s="223">
        <f>74*32*2</f>
        <v>4736</v>
      </c>
      <c r="F2360" s="224"/>
      <c r="G2360" s="224"/>
    </row>
    <row r="2361" spans="1:10" hidden="1">
      <c r="A2361" s="193" t="s">
        <v>2776</v>
      </c>
      <c r="B2361" s="8" t="str">
        <f>IF(ISNA(VLOOKUP(CONCATENATE(A2361,C2361),ARIS!$A$1:$A$959,1,FALSE)),"","ARIS")</f>
        <v>ARIS</v>
      </c>
      <c r="C2361" s="221" t="s">
        <v>2777</v>
      </c>
      <c r="D2361" s="6" t="str">
        <f>IF(OR(ISNUMBER(SEARCH('[1]Lookup for use classification'!$B$1,C2361)),ISNUMBER(SEARCH('[1]Lookup for use classification'!$C$1,C2361)),ISNUMBER(SEARCH('[1]Lookup for use classification'!$D$1,C2361)),ISNUMBER(SEARCH('[1]Lookup for use classification'!$E$1,C2361))),'[1]Lookup for use classification'!$A$1,IF(ISNUMBER(SEARCH('[1]Lookup for use classification'!$B$2,C2361)),'[1]Lookup for use classification'!$A$2,IF(ISNUMBER(SEARCH('[1]Lookup for use classification'!$B$3,C2361)),'[1]Lookup for use classification'!$A$3,IF(OR(ISNUMBER(SEARCH('[1]Lookup for use classification'!$B$4,C2361)),ISNUMBER(SEARCH('[1]Lookup for use classification'!$C$4,C2361)),ISNUMBER(SEARCH('[1]Lookup for use classification'!$D$4,C2361)),ISNUMBER(SEARCH('[1]Lookup for use classification'!$E$4,C2361))),'[1]Lookup for use classification'!$A$4,IF(OR(ISNUMBER(SEARCH('[1]Lookup for use classification'!$B$5,C2361)),ISNUMBER(SEARCH('[1]Lookup for use classification'!$C$5,C2361)),ISNUMBER(SEARCH('[1]Lookup for use classification'!$D$5,C2361))),'[1]Lookup for use classification'!$A$5,IF(OR(ISNUMBER(SEARCH('[1]Lookup for use classification'!$B$7,C2361)),ISNUMBER(SEARCH('[1]Lookup for use classification'!$C$7,C2361)),ISNUMBER(SEARCH('[1]Lookup for use classification'!$D$7,C2361))),'[1]Lookup for use classification'!$A$7,IF(OR(ISNUMBER(SEARCH('[1]Lookup for use classification'!$B$9,C2361)),ISNUMBER(SEARCH('[1]Lookup for use classification'!$C$9,C2361)),ISNUMBER(SEARCH('[1]Lookup for use classification'!$D$9,C2361)),ISNUMBER(SEARCH('[1]Lookup for use classification'!$E$9,C2361)),ISNUMBER(SEARCH('[1]Lookup for use classification'!$F$9,C2361)),ISNUMBER(SEARCH('[1]Lookup for use classification'!$G$9,C2361)),ISNUMBER(SEARCH('[1]Lookup for use classification'!$H$9,C2361)),ISNUMBER(SEARCH('[1]Lookup for use classification'!$I$9,C2361)),ISNUMBER(SEARCH('[1]Lookup for use classification'!$J$9,C2361)),ISNUMBER(SEARCH('[1]Lookup for use classification'!$K$9,C2361))),'[1]Lookup for use classification'!$A$9,IF(OR(ISNUMBER(SEARCH('[1]Lookup for use classification'!$B$10,C2361)),ISNUMBER(SEARCH('[1]Lookup for use classification'!$C$10,C2361)),ISNUMBER(SEARCH('[1]Lookup for use classification'!$D$10,C2361)),ISNUMBER(SEARCH('[1]Lookup for use classification'!$E$10,C2361)),ISNUMBER(SEARCH('[1]Lookup for use classification'!$F$10,C2361)),ISNUMBER(SEARCH('[1]Lookup for use classification'!$G$10,C2361))),'[1]Lookup for use classification'!$A$10,IF(OR(ISNUMBER(SEARCH('[1]Lookup for use classification'!$B$11,C2361)),ISNUMBER(SEARCH('[1]Lookup for use classification'!$C$11,C2361))),'[1]Lookup for use classification'!$A$11,IF(OR(ISNUMBER(SEARCH('[1]Lookup for use classification'!$B$12,C2361)),ISNUMBER(SEARCH('[1]Lookup for use classification'!$C$12,C2361))),'[1]Lookup for use classification'!$A$12,IF(OR(ISNUMBER(SEARCH('[1]Lookup for use classification'!$B$13,C2361)),ISNUMBER(SEARCH('[1]Lookup for use classification'!$C$13,C2361)),ISNUMBER(SEARCH('[1]Lookup for use classification'!$D$13,C2361)),,ISNUMBER(SEARCH('[1]Lookup for use classification'!$C$13,C2361)),ISNUMBER(SEARCH('[1]Lookup for use classification'!$E$13,C2361))),'[1]Lookup for use classification'!$A$13,IF(OR(ISNUMBER(SEARCH('[1]Lookup for use classification'!$B$14,C2361)),ISNUMBER(SEARCH('[1]Lookup for use classification'!$C$14,C2361))),'[1]Lookup for use classification'!$A$14,"Other"))))))))))))</f>
        <v>Other</v>
      </c>
      <c r="E2361" s="222">
        <v>2200</v>
      </c>
      <c r="F2361" s="222"/>
      <c r="G2361" s="222"/>
      <c r="H2361" s="164">
        <v>3118.6686131386859</v>
      </c>
      <c r="I2361" s="164"/>
      <c r="J2361" s="165">
        <v>3229.0290610000002</v>
      </c>
    </row>
    <row r="2362" spans="1:10" hidden="1">
      <c r="A2362" s="187" t="s">
        <v>1788</v>
      </c>
      <c r="B2362" s="167" t="s">
        <v>6053</v>
      </c>
      <c r="C2362" s="223" t="s">
        <v>6235</v>
      </c>
      <c r="D2362" s="162" t="s">
        <v>1500</v>
      </c>
      <c r="E2362" s="223">
        <f>32*96</f>
        <v>3072</v>
      </c>
      <c r="F2362" s="224"/>
      <c r="G2362" s="224"/>
    </row>
    <row r="2363" spans="1:10" hidden="1">
      <c r="A2363" s="187" t="s">
        <v>1788</v>
      </c>
      <c r="B2363" s="167" t="s">
        <v>6053</v>
      </c>
      <c r="C2363" s="223" t="s">
        <v>164</v>
      </c>
      <c r="D2363" s="162" t="s">
        <v>1500</v>
      </c>
      <c r="E2363" s="223">
        <f>80*45</f>
        <v>3600</v>
      </c>
      <c r="F2363" s="224"/>
      <c r="G2363" s="224"/>
    </row>
    <row r="2364" spans="1:10" hidden="1">
      <c r="A2364" s="187" t="s">
        <v>1788</v>
      </c>
      <c r="B2364" s="167" t="s">
        <v>6053</v>
      </c>
      <c r="C2364" s="223" t="s">
        <v>6237</v>
      </c>
      <c r="D2364" s="162" t="s">
        <v>1500</v>
      </c>
      <c r="E2364" s="223">
        <f>72*90</f>
        <v>6480</v>
      </c>
      <c r="F2364" s="222"/>
      <c r="G2364" s="224"/>
    </row>
    <row r="2365" spans="1:10" hidden="1">
      <c r="A2365" s="187" t="s">
        <v>1788</v>
      </c>
      <c r="B2365" s="167" t="s">
        <v>6053</v>
      </c>
      <c r="C2365" s="223" t="s">
        <v>6232</v>
      </c>
      <c r="D2365" s="162" t="s">
        <v>1500</v>
      </c>
      <c r="E2365" s="223">
        <f>360*240</f>
        <v>86400</v>
      </c>
      <c r="F2365" s="222"/>
      <c r="G2365" s="224"/>
    </row>
    <row r="2366" spans="1:10" hidden="1">
      <c r="A2366" s="187" t="s">
        <v>1788</v>
      </c>
      <c r="B2366" s="167" t="s">
        <v>6053</v>
      </c>
      <c r="C2366" s="223" t="s">
        <v>6240</v>
      </c>
      <c r="D2366" s="162" t="s">
        <v>2424</v>
      </c>
      <c r="E2366" s="223">
        <f>38*28</f>
        <v>1064</v>
      </c>
      <c r="F2366" s="222"/>
      <c r="G2366" s="224"/>
    </row>
    <row r="2367" spans="1:10" hidden="1">
      <c r="A2367" s="187" t="s">
        <v>1788</v>
      </c>
      <c r="B2367" s="167" t="s">
        <v>6053</v>
      </c>
      <c r="C2367" s="223" t="s">
        <v>190</v>
      </c>
      <c r="D2367" s="162" t="s">
        <v>2424</v>
      </c>
      <c r="E2367" s="223">
        <f>60*33</f>
        <v>1980</v>
      </c>
      <c r="F2367" s="224"/>
      <c r="G2367" s="224"/>
    </row>
    <row r="2368" spans="1:10" hidden="1">
      <c r="A2368" s="187" t="s">
        <v>1788</v>
      </c>
      <c r="B2368" s="167" t="s">
        <v>4456</v>
      </c>
      <c r="C2368" s="236" t="s">
        <v>1784</v>
      </c>
      <c r="D2368" s="6" t="str">
        <f>IF(OR(ISNUMBER(SEARCH('[1]Lookup for use classification'!$B$1,C2368)),ISNUMBER(SEARCH('[1]Lookup for use classification'!$C$1,C2368)),ISNUMBER(SEARCH('[1]Lookup for use classification'!$D$1,C2368)),ISNUMBER(SEARCH('[1]Lookup for use classification'!$E$1,C2368))),'[1]Lookup for use classification'!$A$1,IF(ISNUMBER(SEARCH('[1]Lookup for use classification'!$B$2,C2368)),'[1]Lookup for use classification'!$A$2,IF(ISNUMBER(SEARCH('[1]Lookup for use classification'!$B$3,C2368)),'[1]Lookup for use classification'!$A$3,IF(OR(ISNUMBER(SEARCH('[1]Lookup for use classification'!$B$4,C2368)),ISNUMBER(SEARCH('[1]Lookup for use classification'!$C$4,C2368)),ISNUMBER(SEARCH('[1]Lookup for use classification'!$D$4,C2368)),ISNUMBER(SEARCH('[1]Lookup for use classification'!$E$4,C2368))),'[1]Lookup for use classification'!$A$4,IF(OR(ISNUMBER(SEARCH('[1]Lookup for use classification'!$B$5,C2368)),ISNUMBER(SEARCH('[1]Lookup for use classification'!$C$5,C2368)),ISNUMBER(SEARCH('[1]Lookup for use classification'!$D$5,C2368))),'[1]Lookup for use classification'!$A$5,IF(OR(ISNUMBER(SEARCH('[1]Lookup for use classification'!$B$7,C2368)),ISNUMBER(SEARCH('[1]Lookup for use classification'!$C$7,C2368)),ISNUMBER(SEARCH('[1]Lookup for use classification'!$D$7,C2368))),'[1]Lookup for use classification'!$A$7,IF(OR(ISNUMBER(SEARCH('[1]Lookup for use classification'!$B$9,C2368)),ISNUMBER(SEARCH('[1]Lookup for use classification'!$C$9,C2368)),ISNUMBER(SEARCH('[1]Lookup for use classification'!$D$9,C2368)),ISNUMBER(SEARCH('[1]Lookup for use classification'!$E$9,C2368)),ISNUMBER(SEARCH('[1]Lookup for use classification'!$F$9,C2368)),ISNUMBER(SEARCH('[1]Lookup for use classification'!$G$9,C2368)),ISNUMBER(SEARCH('[1]Lookup for use classification'!$H$9,C2368)),ISNUMBER(SEARCH('[1]Lookup for use classification'!$I$9,C2368)),ISNUMBER(SEARCH('[1]Lookup for use classification'!$J$9,C2368)),ISNUMBER(SEARCH('[1]Lookup for use classification'!$K$9,C2368))),'[1]Lookup for use classification'!$A$9,IF(OR(ISNUMBER(SEARCH('[1]Lookup for use classification'!$B$10,C2368)),ISNUMBER(SEARCH('[1]Lookup for use classification'!$C$10,C2368)),ISNUMBER(SEARCH('[1]Lookup for use classification'!$D$10,C2368)),ISNUMBER(SEARCH('[1]Lookup for use classification'!$E$10,C2368)),ISNUMBER(SEARCH('[1]Lookup for use classification'!$F$10,C2368)),ISNUMBER(SEARCH('[1]Lookup for use classification'!$G$10,C2368))),'[1]Lookup for use classification'!$A$10,IF(OR(ISNUMBER(SEARCH('[1]Lookup for use classification'!$B$11,C2368)),ISNUMBER(SEARCH('[1]Lookup for use classification'!$C$11,C2368))),'[1]Lookup for use classification'!$A$11,IF(OR(ISNUMBER(SEARCH('[1]Lookup for use classification'!$B$12,C2368)),ISNUMBER(SEARCH('[1]Lookup for use classification'!$C$12,C2368))),'[1]Lookup for use classification'!$A$12,IF(OR(ISNUMBER(SEARCH('[1]Lookup for use classification'!$B$13,C2368)),ISNUMBER(SEARCH('[1]Lookup for use classification'!$C$13,C2368)),ISNUMBER(SEARCH('[1]Lookup for use classification'!$D$13,C2368)),,ISNUMBER(SEARCH('[1]Lookup for use classification'!$C$13,C2368)),ISNUMBER(SEARCH('[1]Lookup for use classification'!$E$13,C2368))),'[1]Lookup for use classification'!$A$13,IF(OR(ISNUMBER(SEARCH('[1]Lookup for use classification'!$B$14,C2368)),ISNUMBER(SEARCH('[1]Lookup for use classification'!$C$14,C2368))),'[1]Lookup for use classification'!$A$14,"Other"))))))))))))</f>
        <v>Public Assembly</v>
      </c>
      <c r="E2368" s="237">
        <v>2365</v>
      </c>
      <c r="F2368" s="238"/>
      <c r="G2368" s="238" t="s">
        <v>795</v>
      </c>
    </row>
    <row r="2369" spans="1:12" hidden="1">
      <c r="A2369" s="187" t="s">
        <v>1788</v>
      </c>
      <c r="B2369" s="167" t="s">
        <v>6053</v>
      </c>
      <c r="C2369" s="223" t="s">
        <v>6225</v>
      </c>
      <c r="D2369" s="162" t="s">
        <v>2424</v>
      </c>
      <c r="E2369" s="223">
        <f>90*34</f>
        <v>3060</v>
      </c>
      <c r="F2369" s="224"/>
      <c r="G2369" s="224"/>
    </row>
    <row r="2370" spans="1:12" hidden="1">
      <c r="A2370" s="187" t="s">
        <v>1788</v>
      </c>
      <c r="B2370" s="167" t="s">
        <v>6053</v>
      </c>
      <c r="C2370" s="223" t="s">
        <v>6239</v>
      </c>
      <c r="D2370" s="162" t="s">
        <v>2424</v>
      </c>
      <c r="E2370" s="223">
        <f>116*92+50*75</f>
        <v>14422</v>
      </c>
      <c r="F2370" s="224"/>
      <c r="G2370" s="224"/>
    </row>
    <row r="2371" spans="1:12" hidden="1">
      <c r="A2371" s="187" t="s">
        <v>1788</v>
      </c>
      <c r="B2371" s="167" t="s">
        <v>4456</v>
      </c>
      <c r="C2371" s="255" t="s">
        <v>201</v>
      </c>
      <c r="D2371" s="6" t="str">
        <f>IF(OR(ISNUMBER(SEARCH('[1]Lookup for use classification'!$B$1,C2371)),ISNUMBER(SEARCH('[1]Lookup for use classification'!$C$1,C2371)),ISNUMBER(SEARCH('[1]Lookup for use classification'!$D$1,C2371)),ISNUMBER(SEARCH('[1]Lookup for use classification'!$E$1,C2371))),'[1]Lookup for use classification'!$A$1,IF(ISNUMBER(SEARCH('[1]Lookup for use classification'!$B$2,C2371)),'[1]Lookup for use classification'!$A$2,IF(ISNUMBER(SEARCH('[1]Lookup for use classification'!$B$3,C2371)),'[1]Lookup for use classification'!$A$3,IF(OR(ISNUMBER(SEARCH('[1]Lookup for use classification'!$B$4,C2371)),ISNUMBER(SEARCH('[1]Lookup for use classification'!$C$4,C2371)),ISNUMBER(SEARCH('[1]Lookup for use classification'!$D$4,C2371)),ISNUMBER(SEARCH('[1]Lookup for use classification'!$E$4,C2371))),'[1]Lookup for use classification'!$A$4,IF(OR(ISNUMBER(SEARCH('[1]Lookup for use classification'!$B$5,C2371)),ISNUMBER(SEARCH('[1]Lookup for use classification'!$C$5,C2371)),ISNUMBER(SEARCH('[1]Lookup for use classification'!$D$5,C2371))),'[1]Lookup for use classification'!$A$5,IF(OR(ISNUMBER(SEARCH('[1]Lookup for use classification'!$B$7,C2371)),ISNUMBER(SEARCH('[1]Lookup for use classification'!$C$7,C2371)),ISNUMBER(SEARCH('[1]Lookup for use classification'!$D$7,C2371))),'[1]Lookup for use classification'!$A$7,IF(OR(ISNUMBER(SEARCH('[1]Lookup for use classification'!$B$9,C2371)),ISNUMBER(SEARCH('[1]Lookup for use classification'!$C$9,C2371)),ISNUMBER(SEARCH('[1]Lookup for use classification'!$D$9,C2371)),ISNUMBER(SEARCH('[1]Lookup for use classification'!$E$9,C2371)),ISNUMBER(SEARCH('[1]Lookup for use classification'!$F$9,C2371)),ISNUMBER(SEARCH('[1]Lookup for use classification'!$G$9,C2371)),ISNUMBER(SEARCH('[1]Lookup for use classification'!$H$9,C2371)),ISNUMBER(SEARCH('[1]Lookup for use classification'!$I$9,C2371)),ISNUMBER(SEARCH('[1]Lookup for use classification'!$J$9,C2371)),ISNUMBER(SEARCH('[1]Lookup for use classification'!$K$9,C2371))),'[1]Lookup for use classification'!$A$9,IF(OR(ISNUMBER(SEARCH('[1]Lookup for use classification'!$B$10,C2371)),ISNUMBER(SEARCH('[1]Lookup for use classification'!$C$10,C2371)),ISNUMBER(SEARCH('[1]Lookup for use classification'!$D$10,C2371)),ISNUMBER(SEARCH('[1]Lookup for use classification'!$E$10,C2371)),ISNUMBER(SEARCH('[1]Lookup for use classification'!$F$10,C2371)),ISNUMBER(SEARCH('[1]Lookup for use classification'!$G$10,C2371))),'[1]Lookup for use classification'!$A$10,IF(OR(ISNUMBER(SEARCH('[1]Lookup for use classification'!$B$11,C2371)),ISNUMBER(SEARCH('[1]Lookup for use classification'!$C$11,C2371))),'[1]Lookup for use classification'!$A$11,IF(OR(ISNUMBER(SEARCH('[1]Lookup for use classification'!$B$12,C2371)),ISNUMBER(SEARCH('[1]Lookup for use classification'!$C$12,C2371))),'[1]Lookup for use classification'!$A$12,IF(OR(ISNUMBER(SEARCH('[1]Lookup for use classification'!$B$13,C2371)),ISNUMBER(SEARCH('[1]Lookup for use classification'!$C$13,C2371)),ISNUMBER(SEARCH('[1]Lookup for use classification'!$D$13,C2371)),,ISNUMBER(SEARCH('[1]Lookup for use classification'!$C$13,C2371)),ISNUMBER(SEARCH('[1]Lookup for use classification'!$E$13,C2371))),'[1]Lookup for use classification'!$A$13,IF(OR(ISNUMBER(SEARCH('[1]Lookup for use classification'!$B$14,C2371)),ISNUMBER(SEARCH('[1]Lookup for use classification'!$C$14,C2371))),'[1]Lookup for use classification'!$A$14,"Other"))))))))))))</f>
        <v>Public Safety</v>
      </c>
      <c r="E2371" s="256">
        <v>3180</v>
      </c>
      <c r="F2371" s="257"/>
      <c r="G2371" s="257"/>
    </row>
    <row r="2372" spans="1:12" hidden="1">
      <c r="A2372" s="187" t="s">
        <v>1788</v>
      </c>
      <c r="B2372" s="167" t="s">
        <v>6053</v>
      </c>
      <c r="C2372" s="223" t="s">
        <v>6230</v>
      </c>
      <c r="D2372" s="162" t="s">
        <v>2233</v>
      </c>
      <c r="E2372" s="223">
        <f>55*78</f>
        <v>4290</v>
      </c>
      <c r="F2372" s="224"/>
      <c r="G2372" s="224"/>
    </row>
    <row r="2373" spans="1:12" hidden="1">
      <c r="A2373" s="187" t="s">
        <v>1788</v>
      </c>
      <c r="B2373" s="167" t="s">
        <v>6053</v>
      </c>
      <c r="C2373" s="223" t="s">
        <v>6229</v>
      </c>
      <c r="D2373" s="162" t="s">
        <v>1980</v>
      </c>
      <c r="E2373" s="223">
        <f>140*128</f>
        <v>17920</v>
      </c>
      <c r="F2373" s="224"/>
      <c r="G2373" s="224"/>
    </row>
    <row r="2374" spans="1:12" hidden="1">
      <c r="A2374" s="187" t="s">
        <v>1441</v>
      </c>
      <c r="B2374" s="167" t="s">
        <v>4456</v>
      </c>
      <c r="C2374" s="258" t="s">
        <v>1171</v>
      </c>
      <c r="D2374" s="6" t="str">
        <f>IF(OR(ISNUMBER(SEARCH('[1]Lookup for use classification'!$B$1,C2374)),ISNUMBER(SEARCH('[1]Lookup for use classification'!$C$1,C2374)),ISNUMBER(SEARCH('[1]Lookup for use classification'!$D$1,C2374)),ISNUMBER(SEARCH('[1]Lookup for use classification'!$E$1,C2374))),'[1]Lookup for use classification'!$A$1,IF(ISNUMBER(SEARCH('[1]Lookup for use classification'!$B$2,C2374)),'[1]Lookup for use classification'!$A$2,IF(ISNUMBER(SEARCH('[1]Lookup for use classification'!$B$3,C2374)),'[1]Lookup for use classification'!$A$3,IF(OR(ISNUMBER(SEARCH('[1]Lookup for use classification'!$B$4,C2374)),ISNUMBER(SEARCH('[1]Lookup for use classification'!$C$4,C2374)),ISNUMBER(SEARCH('[1]Lookup for use classification'!$D$4,C2374)),ISNUMBER(SEARCH('[1]Lookup for use classification'!$E$4,C2374))),'[1]Lookup for use classification'!$A$4,IF(OR(ISNUMBER(SEARCH('[1]Lookup for use classification'!$B$5,C2374)),ISNUMBER(SEARCH('[1]Lookup for use classification'!$C$5,C2374)),ISNUMBER(SEARCH('[1]Lookup for use classification'!$D$5,C2374))),'[1]Lookup for use classification'!$A$5,IF(OR(ISNUMBER(SEARCH('[1]Lookup for use classification'!$B$7,C2374)),ISNUMBER(SEARCH('[1]Lookup for use classification'!$C$7,C2374)),ISNUMBER(SEARCH('[1]Lookup for use classification'!$D$7,C2374))),'[1]Lookup for use classification'!$A$7,IF(OR(ISNUMBER(SEARCH('[1]Lookup for use classification'!$B$9,C2374)),ISNUMBER(SEARCH('[1]Lookup for use classification'!$C$9,C2374)),ISNUMBER(SEARCH('[1]Lookup for use classification'!$D$9,C2374)),ISNUMBER(SEARCH('[1]Lookup for use classification'!$E$9,C2374)),ISNUMBER(SEARCH('[1]Lookup for use classification'!$F$9,C2374)),ISNUMBER(SEARCH('[1]Lookup for use classification'!$G$9,C2374)),ISNUMBER(SEARCH('[1]Lookup for use classification'!$H$9,C2374)),ISNUMBER(SEARCH('[1]Lookup for use classification'!$I$9,C2374)),ISNUMBER(SEARCH('[1]Lookup for use classification'!$J$9,C2374)),ISNUMBER(SEARCH('[1]Lookup for use classification'!$K$9,C2374))),'[1]Lookup for use classification'!$A$9,IF(OR(ISNUMBER(SEARCH('[1]Lookup for use classification'!$B$10,C2374)),ISNUMBER(SEARCH('[1]Lookup for use classification'!$C$10,C2374)),ISNUMBER(SEARCH('[1]Lookup for use classification'!$D$10,C2374)),ISNUMBER(SEARCH('[1]Lookup for use classification'!$E$10,C2374)),ISNUMBER(SEARCH('[1]Lookup for use classification'!$F$10,C2374)),ISNUMBER(SEARCH('[1]Lookup for use classification'!$G$10,C2374))),'[1]Lookup for use classification'!$A$10,IF(OR(ISNUMBER(SEARCH('[1]Lookup for use classification'!$B$11,C2374)),ISNUMBER(SEARCH('[1]Lookup for use classification'!$C$11,C2374))),'[1]Lookup for use classification'!$A$11,IF(OR(ISNUMBER(SEARCH('[1]Lookup for use classification'!$B$12,C2374)),ISNUMBER(SEARCH('[1]Lookup for use classification'!$C$12,C2374))),'[1]Lookup for use classification'!$A$12,IF(OR(ISNUMBER(SEARCH('[1]Lookup for use classification'!$B$13,C2374)),ISNUMBER(SEARCH('[1]Lookup for use classification'!$C$13,C2374)),ISNUMBER(SEARCH('[1]Lookup for use classification'!$D$13,C2374)),,ISNUMBER(SEARCH('[1]Lookup for use classification'!$C$13,C2374)),ISNUMBER(SEARCH('[1]Lookup for use classification'!$E$13,C2374))),'[1]Lookup for use classification'!$A$13,IF(OR(ISNUMBER(SEARCH('[1]Lookup for use classification'!$B$14,C2374)),ISNUMBER(SEARCH('[1]Lookup for use classification'!$C$14,C2374))),'[1]Lookup for use classification'!$A$14,"Other"))))))))))))</f>
        <v>Education - K - 12</v>
      </c>
      <c r="E2374" s="240">
        <v>1400</v>
      </c>
      <c r="F2374" s="259"/>
      <c r="G2374" s="259"/>
    </row>
    <row r="2375" spans="1:12" hidden="1">
      <c r="A2375" s="185" t="s">
        <v>1441</v>
      </c>
      <c r="B2375" s="8" t="s">
        <v>6055</v>
      </c>
      <c r="C2375" s="233" t="s">
        <v>58</v>
      </c>
      <c r="D2375" s="165" t="s">
        <v>3335</v>
      </c>
      <c r="E2375" s="224">
        <v>13440</v>
      </c>
      <c r="F2375" s="224"/>
      <c r="G2375" s="224"/>
      <c r="H2375" s="164"/>
      <c r="I2375" s="164"/>
      <c r="K2375" s="163"/>
    </row>
    <row r="2376" spans="1:12" hidden="1">
      <c r="A2376" s="187" t="s">
        <v>1441</v>
      </c>
      <c r="B2376" s="167" t="s">
        <v>4456</v>
      </c>
      <c r="C2376" s="260" t="s">
        <v>1432</v>
      </c>
      <c r="D2376" s="6" t="str">
        <f>IF(OR(ISNUMBER(SEARCH('[1]Lookup for use classification'!$B$1,C2376)),ISNUMBER(SEARCH('[1]Lookup for use classification'!$C$1,C2376)),ISNUMBER(SEARCH('[1]Lookup for use classification'!$D$1,C2376)),ISNUMBER(SEARCH('[1]Lookup for use classification'!$E$1,C2376))),'[1]Lookup for use classification'!$A$1,IF(ISNUMBER(SEARCH('[1]Lookup for use classification'!$B$2,C2376)),'[1]Lookup for use classification'!$A$2,IF(ISNUMBER(SEARCH('[1]Lookup for use classification'!$B$3,C2376)),'[1]Lookup for use classification'!$A$3,IF(OR(ISNUMBER(SEARCH('[1]Lookup for use classification'!$B$4,C2376)),ISNUMBER(SEARCH('[1]Lookup for use classification'!$C$4,C2376)),ISNUMBER(SEARCH('[1]Lookup for use classification'!$D$4,C2376)),ISNUMBER(SEARCH('[1]Lookup for use classification'!$E$4,C2376))),'[1]Lookup for use classification'!$A$4,IF(OR(ISNUMBER(SEARCH('[1]Lookup for use classification'!$B$5,C2376)),ISNUMBER(SEARCH('[1]Lookup for use classification'!$C$5,C2376)),ISNUMBER(SEARCH('[1]Lookup for use classification'!$D$5,C2376))),'[1]Lookup for use classification'!$A$5,IF(OR(ISNUMBER(SEARCH('[1]Lookup for use classification'!$B$7,C2376)),ISNUMBER(SEARCH('[1]Lookup for use classification'!$C$7,C2376)),ISNUMBER(SEARCH('[1]Lookup for use classification'!$D$7,C2376))),'[1]Lookup for use classification'!$A$7,IF(OR(ISNUMBER(SEARCH('[1]Lookup for use classification'!$B$9,C2376)),ISNUMBER(SEARCH('[1]Lookup for use classification'!$C$9,C2376)),ISNUMBER(SEARCH('[1]Lookup for use classification'!$D$9,C2376)),ISNUMBER(SEARCH('[1]Lookup for use classification'!$E$9,C2376)),ISNUMBER(SEARCH('[1]Lookup for use classification'!$F$9,C2376)),ISNUMBER(SEARCH('[1]Lookup for use classification'!$G$9,C2376)),ISNUMBER(SEARCH('[1]Lookup for use classification'!$H$9,C2376)),ISNUMBER(SEARCH('[1]Lookup for use classification'!$I$9,C2376)),ISNUMBER(SEARCH('[1]Lookup for use classification'!$J$9,C2376)),ISNUMBER(SEARCH('[1]Lookup for use classification'!$K$9,C2376))),'[1]Lookup for use classification'!$A$9,IF(OR(ISNUMBER(SEARCH('[1]Lookup for use classification'!$B$10,C2376)),ISNUMBER(SEARCH('[1]Lookup for use classification'!$C$10,C2376)),ISNUMBER(SEARCH('[1]Lookup for use classification'!$D$10,C2376)),ISNUMBER(SEARCH('[1]Lookup for use classification'!$E$10,C2376)),ISNUMBER(SEARCH('[1]Lookup for use classification'!$F$10,C2376)),ISNUMBER(SEARCH('[1]Lookup for use classification'!$G$10,C2376))),'[1]Lookup for use classification'!$A$10,IF(OR(ISNUMBER(SEARCH('[1]Lookup for use classification'!$B$11,C2376)),ISNUMBER(SEARCH('[1]Lookup for use classification'!$C$11,C2376))),'[1]Lookup for use classification'!$A$11,IF(OR(ISNUMBER(SEARCH('[1]Lookup for use classification'!$B$12,C2376)),ISNUMBER(SEARCH('[1]Lookup for use classification'!$C$12,C2376))),'[1]Lookup for use classification'!$A$12,IF(OR(ISNUMBER(SEARCH('[1]Lookup for use classification'!$B$13,C2376)),ISNUMBER(SEARCH('[1]Lookup for use classification'!$C$13,C2376)),ISNUMBER(SEARCH('[1]Lookup for use classification'!$D$13,C2376)),,ISNUMBER(SEARCH('[1]Lookup for use classification'!$C$13,C2376)),ISNUMBER(SEARCH('[1]Lookup for use classification'!$E$13,C2376))),'[1]Lookup for use classification'!$A$13,IF(OR(ISNUMBER(SEARCH('[1]Lookup for use classification'!$B$14,C2376)),ISNUMBER(SEARCH('[1]Lookup for use classification'!$C$14,C2376))),'[1]Lookup for use classification'!$A$14,"Other"))))))))))))</f>
        <v>Education - K - 12</v>
      </c>
      <c r="E2376" s="240"/>
      <c r="F2376" s="259"/>
      <c r="G2376" s="259"/>
    </row>
    <row r="2377" spans="1:12" hidden="1">
      <c r="A2377" s="187" t="s">
        <v>1441</v>
      </c>
      <c r="B2377" s="167" t="s">
        <v>4456</v>
      </c>
      <c r="C2377" s="260" t="s">
        <v>1434</v>
      </c>
      <c r="D2377" s="6" t="str">
        <f>IF(OR(ISNUMBER(SEARCH('[1]Lookup for use classification'!$B$1,C2377)),ISNUMBER(SEARCH('[1]Lookup for use classification'!$C$1,C2377)),ISNUMBER(SEARCH('[1]Lookup for use classification'!$D$1,C2377)),ISNUMBER(SEARCH('[1]Lookup for use classification'!$E$1,C2377))),'[1]Lookup for use classification'!$A$1,IF(ISNUMBER(SEARCH('[1]Lookup for use classification'!$B$2,C2377)),'[1]Lookup for use classification'!$A$2,IF(ISNUMBER(SEARCH('[1]Lookup for use classification'!$B$3,C2377)),'[1]Lookup for use classification'!$A$3,IF(OR(ISNUMBER(SEARCH('[1]Lookup for use classification'!$B$4,C2377)),ISNUMBER(SEARCH('[1]Lookup for use classification'!$C$4,C2377)),ISNUMBER(SEARCH('[1]Lookup for use classification'!$D$4,C2377)),ISNUMBER(SEARCH('[1]Lookup for use classification'!$E$4,C2377))),'[1]Lookup for use classification'!$A$4,IF(OR(ISNUMBER(SEARCH('[1]Lookup for use classification'!$B$5,C2377)),ISNUMBER(SEARCH('[1]Lookup for use classification'!$C$5,C2377)),ISNUMBER(SEARCH('[1]Lookup for use classification'!$D$5,C2377))),'[1]Lookup for use classification'!$A$5,IF(OR(ISNUMBER(SEARCH('[1]Lookup for use classification'!$B$7,C2377)),ISNUMBER(SEARCH('[1]Lookup for use classification'!$C$7,C2377)),ISNUMBER(SEARCH('[1]Lookup for use classification'!$D$7,C2377))),'[1]Lookup for use classification'!$A$7,IF(OR(ISNUMBER(SEARCH('[1]Lookup for use classification'!$B$9,C2377)),ISNUMBER(SEARCH('[1]Lookup for use classification'!$C$9,C2377)),ISNUMBER(SEARCH('[1]Lookup for use classification'!$D$9,C2377)),ISNUMBER(SEARCH('[1]Lookup for use classification'!$E$9,C2377)),ISNUMBER(SEARCH('[1]Lookup for use classification'!$F$9,C2377)),ISNUMBER(SEARCH('[1]Lookup for use classification'!$G$9,C2377)),ISNUMBER(SEARCH('[1]Lookup for use classification'!$H$9,C2377)),ISNUMBER(SEARCH('[1]Lookup for use classification'!$I$9,C2377)),ISNUMBER(SEARCH('[1]Lookup for use classification'!$J$9,C2377)),ISNUMBER(SEARCH('[1]Lookup for use classification'!$K$9,C2377))),'[1]Lookup for use classification'!$A$9,IF(OR(ISNUMBER(SEARCH('[1]Lookup for use classification'!$B$10,C2377)),ISNUMBER(SEARCH('[1]Lookup for use classification'!$C$10,C2377)),ISNUMBER(SEARCH('[1]Lookup for use classification'!$D$10,C2377)),ISNUMBER(SEARCH('[1]Lookup for use classification'!$E$10,C2377)),ISNUMBER(SEARCH('[1]Lookup for use classification'!$F$10,C2377)),ISNUMBER(SEARCH('[1]Lookup for use classification'!$G$10,C2377))),'[1]Lookup for use classification'!$A$10,IF(OR(ISNUMBER(SEARCH('[1]Lookup for use classification'!$B$11,C2377)),ISNUMBER(SEARCH('[1]Lookup for use classification'!$C$11,C2377))),'[1]Lookup for use classification'!$A$11,IF(OR(ISNUMBER(SEARCH('[1]Lookup for use classification'!$B$12,C2377)),ISNUMBER(SEARCH('[1]Lookup for use classification'!$C$12,C2377))),'[1]Lookup for use classification'!$A$12,IF(OR(ISNUMBER(SEARCH('[1]Lookup for use classification'!$B$13,C2377)),ISNUMBER(SEARCH('[1]Lookup for use classification'!$C$13,C2377)),ISNUMBER(SEARCH('[1]Lookup for use classification'!$D$13,C2377)),,ISNUMBER(SEARCH('[1]Lookup for use classification'!$C$13,C2377)),ISNUMBER(SEARCH('[1]Lookup for use classification'!$E$13,C2377))),'[1]Lookup for use classification'!$A$13,IF(OR(ISNUMBER(SEARCH('[1]Lookup for use classification'!$B$14,C2377)),ISNUMBER(SEARCH('[1]Lookup for use classification'!$C$14,C2377))),'[1]Lookup for use classification'!$A$14,"Other"))))))))))))</f>
        <v>Food Service and Drinking Places</v>
      </c>
      <c r="E2377" s="240"/>
      <c r="F2377" s="259"/>
      <c r="G2377" s="259"/>
    </row>
    <row r="2378" spans="1:12" hidden="1">
      <c r="A2378" s="187" t="s">
        <v>1441</v>
      </c>
      <c r="B2378" s="167" t="s">
        <v>4456</v>
      </c>
      <c r="C2378" s="260" t="s">
        <v>28</v>
      </c>
      <c r="D2378" s="6" t="str">
        <f>IF(OR(ISNUMBER(SEARCH('[1]Lookup for use classification'!$B$1,C2378)),ISNUMBER(SEARCH('[1]Lookup for use classification'!$C$1,C2378)),ISNUMBER(SEARCH('[1]Lookup for use classification'!$D$1,C2378)),ISNUMBER(SEARCH('[1]Lookup for use classification'!$E$1,C2378))),'[1]Lookup for use classification'!$A$1,IF(ISNUMBER(SEARCH('[1]Lookup for use classification'!$B$2,C2378)),'[1]Lookup for use classification'!$A$2,IF(ISNUMBER(SEARCH('[1]Lookup for use classification'!$B$3,C2378)),'[1]Lookup for use classification'!$A$3,IF(OR(ISNUMBER(SEARCH('[1]Lookup for use classification'!$B$4,C2378)),ISNUMBER(SEARCH('[1]Lookup for use classification'!$C$4,C2378)),ISNUMBER(SEARCH('[1]Lookup for use classification'!$D$4,C2378)),ISNUMBER(SEARCH('[1]Lookup for use classification'!$E$4,C2378))),'[1]Lookup for use classification'!$A$4,IF(OR(ISNUMBER(SEARCH('[1]Lookup for use classification'!$B$5,C2378)),ISNUMBER(SEARCH('[1]Lookup for use classification'!$C$5,C2378)),ISNUMBER(SEARCH('[1]Lookup for use classification'!$D$5,C2378))),'[1]Lookup for use classification'!$A$5,IF(OR(ISNUMBER(SEARCH('[1]Lookup for use classification'!$B$7,C2378)),ISNUMBER(SEARCH('[1]Lookup for use classification'!$C$7,C2378)),ISNUMBER(SEARCH('[1]Lookup for use classification'!$D$7,C2378))),'[1]Lookup for use classification'!$A$7,IF(OR(ISNUMBER(SEARCH('[1]Lookup for use classification'!$B$9,C2378)),ISNUMBER(SEARCH('[1]Lookup for use classification'!$C$9,C2378)),ISNUMBER(SEARCH('[1]Lookup for use classification'!$D$9,C2378)),ISNUMBER(SEARCH('[1]Lookup for use classification'!$E$9,C2378)),ISNUMBER(SEARCH('[1]Lookup for use classification'!$F$9,C2378)),ISNUMBER(SEARCH('[1]Lookup for use classification'!$G$9,C2378)),ISNUMBER(SEARCH('[1]Lookup for use classification'!$H$9,C2378)),ISNUMBER(SEARCH('[1]Lookup for use classification'!$I$9,C2378)),ISNUMBER(SEARCH('[1]Lookup for use classification'!$J$9,C2378)),ISNUMBER(SEARCH('[1]Lookup for use classification'!$K$9,C2378))),'[1]Lookup for use classification'!$A$9,IF(OR(ISNUMBER(SEARCH('[1]Lookup for use classification'!$B$10,C2378)),ISNUMBER(SEARCH('[1]Lookup for use classification'!$C$10,C2378)),ISNUMBER(SEARCH('[1]Lookup for use classification'!$D$10,C2378)),ISNUMBER(SEARCH('[1]Lookup for use classification'!$E$10,C2378)),ISNUMBER(SEARCH('[1]Lookup for use classification'!$F$10,C2378)),ISNUMBER(SEARCH('[1]Lookup for use classification'!$G$10,C2378))),'[1]Lookup for use classification'!$A$10,IF(OR(ISNUMBER(SEARCH('[1]Lookup for use classification'!$B$11,C2378)),ISNUMBER(SEARCH('[1]Lookup for use classification'!$C$11,C2378))),'[1]Lookup for use classification'!$A$11,IF(OR(ISNUMBER(SEARCH('[1]Lookup for use classification'!$B$12,C2378)),ISNUMBER(SEARCH('[1]Lookup for use classification'!$C$12,C2378))),'[1]Lookup for use classification'!$A$12,IF(OR(ISNUMBER(SEARCH('[1]Lookup for use classification'!$B$13,C2378)),ISNUMBER(SEARCH('[1]Lookup for use classification'!$C$13,C2378)),ISNUMBER(SEARCH('[1]Lookup for use classification'!$D$13,C2378)),,ISNUMBER(SEARCH('[1]Lookup for use classification'!$C$13,C2378)),ISNUMBER(SEARCH('[1]Lookup for use classification'!$E$13,C2378))),'[1]Lookup for use classification'!$A$13,IF(OR(ISNUMBER(SEARCH('[1]Lookup for use classification'!$B$14,C2378)),ISNUMBER(SEARCH('[1]Lookup for use classification'!$C$14,C2378))),'[1]Lookup for use classification'!$A$14,"Other"))))))))))))</f>
        <v>Health Care - Hospitals</v>
      </c>
      <c r="E2378" s="240">
        <v>1098</v>
      </c>
      <c r="F2378" s="259"/>
      <c r="G2378" s="259"/>
    </row>
    <row r="2379" spans="1:12" hidden="1">
      <c r="A2379" s="187" t="s">
        <v>1441</v>
      </c>
      <c r="B2379" s="167" t="s">
        <v>4456</v>
      </c>
      <c r="C2379" s="261" t="s">
        <v>1438</v>
      </c>
      <c r="D2379" s="6" t="str">
        <f>IF(OR(ISNUMBER(SEARCH('[1]Lookup for use classification'!$B$1,C2379)),ISNUMBER(SEARCH('[1]Lookup for use classification'!$C$1,C2379)),ISNUMBER(SEARCH('[1]Lookup for use classification'!$D$1,C2379)),ISNUMBER(SEARCH('[1]Lookup for use classification'!$E$1,C2379))),'[1]Lookup for use classification'!$A$1,IF(ISNUMBER(SEARCH('[1]Lookup for use classification'!$B$2,C2379)),'[1]Lookup for use classification'!$A$2,IF(ISNUMBER(SEARCH('[1]Lookup for use classification'!$B$3,C2379)),'[1]Lookup for use classification'!$A$3,IF(OR(ISNUMBER(SEARCH('[1]Lookup for use classification'!$B$4,C2379)),ISNUMBER(SEARCH('[1]Lookup for use classification'!$C$4,C2379)),ISNUMBER(SEARCH('[1]Lookup for use classification'!$D$4,C2379)),ISNUMBER(SEARCH('[1]Lookup for use classification'!$E$4,C2379))),'[1]Lookup for use classification'!$A$4,IF(OR(ISNUMBER(SEARCH('[1]Lookup for use classification'!$B$5,C2379)),ISNUMBER(SEARCH('[1]Lookup for use classification'!$C$5,C2379)),ISNUMBER(SEARCH('[1]Lookup for use classification'!$D$5,C2379))),'[1]Lookup for use classification'!$A$5,IF(OR(ISNUMBER(SEARCH('[1]Lookup for use classification'!$B$7,C2379)),ISNUMBER(SEARCH('[1]Lookup for use classification'!$C$7,C2379)),ISNUMBER(SEARCH('[1]Lookup for use classification'!$D$7,C2379))),'[1]Lookup for use classification'!$A$7,IF(OR(ISNUMBER(SEARCH('[1]Lookup for use classification'!$B$9,C2379)),ISNUMBER(SEARCH('[1]Lookup for use classification'!$C$9,C2379)),ISNUMBER(SEARCH('[1]Lookup for use classification'!$D$9,C2379)),ISNUMBER(SEARCH('[1]Lookup for use classification'!$E$9,C2379)),ISNUMBER(SEARCH('[1]Lookup for use classification'!$F$9,C2379)),ISNUMBER(SEARCH('[1]Lookup for use classification'!$G$9,C2379)),ISNUMBER(SEARCH('[1]Lookup for use classification'!$H$9,C2379)),ISNUMBER(SEARCH('[1]Lookup for use classification'!$I$9,C2379)),ISNUMBER(SEARCH('[1]Lookup for use classification'!$J$9,C2379)),ISNUMBER(SEARCH('[1]Lookup for use classification'!$K$9,C2379))),'[1]Lookup for use classification'!$A$9,IF(OR(ISNUMBER(SEARCH('[1]Lookup for use classification'!$B$10,C2379)),ISNUMBER(SEARCH('[1]Lookup for use classification'!$C$10,C2379)),ISNUMBER(SEARCH('[1]Lookup for use classification'!$D$10,C2379)),ISNUMBER(SEARCH('[1]Lookup for use classification'!$E$10,C2379)),ISNUMBER(SEARCH('[1]Lookup for use classification'!$F$10,C2379)),ISNUMBER(SEARCH('[1]Lookup for use classification'!$G$10,C2379))),'[1]Lookup for use classification'!$A$10,IF(OR(ISNUMBER(SEARCH('[1]Lookup for use classification'!$B$11,C2379)),ISNUMBER(SEARCH('[1]Lookup for use classification'!$C$11,C2379))),'[1]Lookup for use classification'!$A$11,IF(OR(ISNUMBER(SEARCH('[1]Lookup for use classification'!$B$12,C2379)),ISNUMBER(SEARCH('[1]Lookup for use classification'!$C$12,C2379))),'[1]Lookup for use classification'!$A$12,IF(OR(ISNUMBER(SEARCH('[1]Lookup for use classification'!$B$13,C2379)),ISNUMBER(SEARCH('[1]Lookup for use classification'!$C$13,C2379)),ISNUMBER(SEARCH('[1]Lookup for use classification'!$D$13,C2379)),,ISNUMBER(SEARCH('[1]Lookup for use classification'!$C$13,C2379)),ISNUMBER(SEARCH('[1]Lookup for use classification'!$E$13,C2379))),'[1]Lookup for use classification'!$A$13,IF(OR(ISNUMBER(SEARCH('[1]Lookup for use classification'!$B$14,C2379)),ISNUMBER(SEARCH('[1]Lookup for use classification'!$C$14,C2379))),'[1]Lookup for use classification'!$A$14,"Other"))))))))))))</f>
        <v>Health Care - Hospitals</v>
      </c>
      <c r="E2379" s="240"/>
      <c r="F2379" s="239"/>
      <c r="G2379" s="239"/>
    </row>
    <row r="2380" spans="1:12" hidden="1">
      <c r="A2380" s="193" t="s">
        <v>1441</v>
      </c>
      <c r="B2380" s="8" t="str">
        <f>IF(ISNA(VLOOKUP(CONCATENATE(A2380,C2380),ARIS!$A$1:$A$959,1,FALSE)),"","ARIS")</f>
        <v>ARIS</v>
      </c>
      <c r="C2380" s="223" t="s">
        <v>3096</v>
      </c>
      <c r="D2380" s="165" t="s">
        <v>377</v>
      </c>
      <c r="E2380" s="224">
        <v>12000</v>
      </c>
      <c r="F2380" s="224"/>
      <c r="G2380" s="224"/>
      <c r="H2380" s="164">
        <v>2972.7299270072995</v>
      </c>
      <c r="I2380" s="164"/>
      <c r="J2380" s="165">
        <v>56324.173579666669</v>
      </c>
    </row>
    <row r="2381" spans="1:12" hidden="1">
      <c r="A2381" s="187" t="s">
        <v>1441</v>
      </c>
      <c r="B2381" s="167" t="s">
        <v>4456</v>
      </c>
      <c r="C2381" s="262" t="s">
        <v>1431</v>
      </c>
      <c r="D2381" s="6" t="str">
        <f>IF(OR(ISNUMBER(SEARCH('[1]Lookup for use classification'!$B$1,C2381)),ISNUMBER(SEARCH('[1]Lookup for use classification'!$C$1,C2381)),ISNUMBER(SEARCH('[1]Lookup for use classification'!$D$1,C2381)),ISNUMBER(SEARCH('[1]Lookup for use classification'!$E$1,C2381))),'[1]Lookup for use classification'!$A$1,IF(ISNUMBER(SEARCH('[1]Lookup for use classification'!$B$2,C2381)),'[1]Lookup for use classification'!$A$2,IF(ISNUMBER(SEARCH('[1]Lookup for use classification'!$B$3,C2381)),'[1]Lookup for use classification'!$A$3,IF(OR(ISNUMBER(SEARCH('[1]Lookup for use classification'!$B$4,C2381)),ISNUMBER(SEARCH('[1]Lookup for use classification'!$C$4,C2381)),ISNUMBER(SEARCH('[1]Lookup for use classification'!$D$4,C2381)),ISNUMBER(SEARCH('[1]Lookup for use classification'!$E$4,C2381))),'[1]Lookup for use classification'!$A$4,IF(OR(ISNUMBER(SEARCH('[1]Lookup for use classification'!$B$5,C2381)),ISNUMBER(SEARCH('[1]Lookup for use classification'!$C$5,C2381)),ISNUMBER(SEARCH('[1]Lookup for use classification'!$D$5,C2381))),'[1]Lookup for use classification'!$A$5,IF(OR(ISNUMBER(SEARCH('[1]Lookup for use classification'!$B$7,C2381)),ISNUMBER(SEARCH('[1]Lookup for use classification'!$C$7,C2381)),ISNUMBER(SEARCH('[1]Lookup for use classification'!$D$7,C2381))),'[1]Lookup for use classification'!$A$7,IF(OR(ISNUMBER(SEARCH('[1]Lookup for use classification'!$B$9,C2381)),ISNUMBER(SEARCH('[1]Lookup for use classification'!$C$9,C2381)),ISNUMBER(SEARCH('[1]Lookup for use classification'!$D$9,C2381)),ISNUMBER(SEARCH('[1]Lookup for use classification'!$E$9,C2381)),ISNUMBER(SEARCH('[1]Lookup for use classification'!$F$9,C2381)),ISNUMBER(SEARCH('[1]Lookup for use classification'!$G$9,C2381)),ISNUMBER(SEARCH('[1]Lookup for use classification'!$H$9,C2381)),ISNUMBER(SEARCH('[1]Lookup for use classification'!$I$9,C2381)),ISNUMBER(SEARCH('[1]Lookup for use classification'!$J$9,C2381)),ISNUMBER(SEARCH('[1]Lookup for use classification'!$K$9,C2381))),'[1]Lookup for use classification'!$A$9,IF(OR(ISNUMBER(SEARCH('[1]Lookup for use classification'!$B$10,C2381)),ISNUMBER(SEARCH('[1]Lookup for use classification'!$C$10,C2381)),ISNUMBER(SEARCH('[1]Lookup for use classification'!$D$10,C2381)),ISNUMBER(SEARCH('[1]Lookup for use classification'!$E$10,C2381)),ISNUMBER(SEARCH('[1]Lookup for use classification'!$F$10,C2381)),ISNUMBER(SEARCH('[1]Lookup for use classification'!$G$10,C2381))),'[1]Lookup for use classification'!$A$10,IF(OR(ISNUMBER(SEARCH('[1]Lookup for use classification'!$B$11,C2381)),ISNUMBER(SEARCH('[1]Lookup for use classification'!$C$11,C2381))),'[1]Lookup for use classification'!$A$11,IF(OR(ISNUMBER(SEARCH('[1]Lookup for use classification'!$B$12,C2381)),ISNUMBER(SEARCH('[1]Lookup for use classification'!$C$12,C2381))),'[1]Lookup for use classification'!$A$12,IF(OR(ISNUMBER(SEARCH('[1]Lookup for use classification'!$B$13,C2381)),ISNUMBER(SEARCH('[1]Lookup for use classification'!$C$13,C2381)),ISNUMBER(SEARCH('[1]Lookup for use classification'!$D$13,C2381)),,ISNUMBER(SEARCH('[1]Lookup for use classification'!$C$13,C2381)),ISNUMBER(SEARCH('[1]Lookup for use classification'!$E$13,C2381))),'[1]Lookup for use classification'!$A$13,IF(OR(ISNUMBER(SEARCH('[1]Lookup for use classification'!$B$14,C2381)),ISNUMBER(SEARCH('[1]Lookup for use classification'!$C$14,C2381))),'[1]Lookup for use classification'!$A$14,"Other"))))))))))))</f>
        <v>Office</v>
      </c>
      <c r="E2381" s="223"/>
      <c r="F2381" s="223"/>
      <c r="G2381" s="223"/>
    </row>
    <row r="2382" spans="1:12" hidden="1">
      <c r="A2382" s="187" t="s">
        <v>1441</v>
      </c>
      <c r="B2382" s="167" t="s">
        <v>4456</v>
      </c>
      <c r="C2382" s="260" t="s">
        <v>37</v>
      </c>
      <c r="D2382" s="6" t="str">
        <f>IF(OR(ISNUMBER(SEARCH('[1]Lookup for use classification'!$B$1,C2382)),ISNUMBER(SEARCH('[1]Lookup for use classification'!$C$1,C2382)),ISNUMBER(SEARCH('[1]Lookup for use classification'!$D$1,C2382)),ISNUMBER(SEARCH('[1]Lookup for use classification'!$E$1,C2382))),'[1]Lookup for use classification'!$A$1,IF(ISNUMBER(SEARCH('[1]Lookup for use classification'!$B$2,C2382)),'[1]Lookup for use classification'!$A$2,IF(ISNUMBER(SEARCH('[1]Lookup for use classification'!$B$3,C2382)),'[1]Lookup for use classification'!$A$3,IF(OR(ISNUMBER(SEARCH('[1]Lookup for use classification'!$B$4,C2382)),ISNUMBER(SEARCH('[1]Lookup for use classification'!$C$4,C2382)),ISNUMBER(SEARCH('[1]Lookup for use classification'!$D$4,C2382)),ISNUMBER(SEARCH('[1]Lookup for use classification'!$E$4,C2382))),'[1]Lookup for use classification'!$A$4,IF(OR(ISNUMBER(SEARCH('[1]Lookup for use classification'!$B$5,C2382)),ISNUMBER(SEARCH('[1]Lookup for use classification'!$C$5,C2382)),ISNUMBER(SEARCH('[1]Lookup for use classification'!$D$5,C2382))),'[1]Lookup for use classification'!$A$5,IF(OR(ISNUMBER(SEARCH('[1]Lookup for use classification'!$B$7,C2382)),ISNUMBER(SEARCH('[1]Lookup for use classification'!$C$7,C2382)),ISNUMBER(SEARCH('[1]Lookup for use classification'!$D$7,C2382))),'[1]Lookup for use classification'!$A$7,IF(OR(ISNUMBER(SEARCH('[1]Lookup for use classification'!$B$9,C2382)),ISNUMBER(SEARCH('[1]Lookup for use classification'!$C$9,C2382)),ISNUMBER(SEARCH('[1]Lookup for use classification'!$D$9,C2382)),ISNUMBER(SEARCH('[1]Lookup for use classification'!$E$9,C2382)),ISNUMBER(SEARCH('[1]Lookup for use classification'!$F$9,C2382)),ISNUMBER(SEARCH('[1]Lookup for use classification'!$G$9,C2382)),ISNUMBER(SEARCH('[1]Lookup for use classification'!$H$9,C2382)),ISNUMBER(SEARCH('[1]Lookup for use classification'!$I$9,C2382)),ISNUMBER(SEARCH('[1]Lookup for use classification'!$J$9,C2382)),ISNUMBER(SEARCH('[1]Lookup for use classification'!$K$9,C2382))),'[1]Lookup for use classification'!$A$9,IF(OR(ISNUMBER(SEARCH('[1]Lookup for use classification'!$B$10,C2382)),ISNUMBER(SEARCH('[1]Lookup for use classification'!$C$10,C2382)),ISNUMBER(SEARCH('[1]Lookup for use classification'!$D$10,C2382)),ISNUMBER(SEARCH('[1]Lookup for use classification'!$E$10,C2382)),ISNUMBER(SEARCH('[1]Lookup for use classification'!$F$10,C2382)),ISNUMBER(SEARCH('[1]Lookup for use classification'!$G$10,C2382))),'[1]Lookup for use classification'!$A$10,IF(OR(ISNUMBER(SEARCH('[1]Lookup for use classification'!$B$11,C2382)),ISNUMBER(SEARCH('[1]Lookup for use classification'!$C$11,C2382))),'[1]Lookup for use classification'!$A$11,IF(OR(ISNUMBER(SEARCH('[1]Lookup for use classification'!$B$12,C2382)),ISNUMBER(SEARCH('[1]Lookup for use classification'!$C$12,C2382))),'[1]Lookup for use classification'!$A$12,IF(OR(ISNUMBER(SEARCH('[1]Lookup for use classification'!$B$13,C2382)),ISNUMBER(SEARCH('[1]Lookup for use classification'!$C$13,C2382)),ISNUMBER(SEARCH('[1]Lookup for use classification'!$D$13,C2382)),,ISNUMBER(SEARCH('[1]Lookup for use classification'!$C$13,C2382)),ISNUMBER(SEARCH('[1]Lookup for use classification'!$E$13,C2382))),'[1]Lookup for use classification'!$A$13,IF(OR(ISNUMBER(SEARCH('[1]Lookup for use classification'!$B$14,C2382)),ISNUMBER(SEARCH('[1]Lookup for use classification'!$C$14,C2382))),'[1]Lookup for use classification'!$A$14,"Other"))))))))))))</f>
        <v>Office</v>
      </c>
      <c r="E2382" s="240"/>
      <c r="F2382" s="259"/>
      <c r="G2382" s="259"/>
    </row>
    <row r="2383" spans="1:12" hidden="1">
      <c r="A2383" s="193" t="s">
        <v>2082</v>
      </c>
      <c r="B2383" s="8" t="str">
        <f>IF(ISNA(VLOOKUP(CONCATENATE(A2383,C2383),ARIS!$A$1:$A$959,1,FALSE)),"","ARIS")</f>
        <v>ARIS</v>
      </c>
      <c r="C2383" s="223" t="s">
        <v>2778</v>
      </c>
      <c r="D2383" s="6" t="str">
        <f>IF(OR(ISNUMBER(SEARCH('[1]Lookup for use classification'!$B$1,C2383)),ISNUMBER(SEARCH('[1]Lookup for use classification'!$C$1,C2383)),ISNUMBER(SEARCH('[1]Lookup for use classification'!$D$1,C2383)),ISNUMBER(SEARCH('[1]Lookup for use classification'!$E$1,C2383))),'[1]Lookup for use classification'!$A$1,IF(ISNUMBER(SEARCH('[1]Lookup for use classification'!$B$2,C2383)),'[1]Lookup for use classification'!$A$2,IF(ISNUMBER(SEARCH('[1]Lookup for use classification'!$B$3,C2383)),'[1]Lookup for use classification'!$A$3,IF(OR(ISNUMBER(SEARCH('[1]Lookup for use classification'!$B$4,C2383)),ISNUMBER(SEARCH('[1]Lookup for use classification'!$C$4,C2383)),ISNUMBER(SEARCH('[1]Lookup for use classification'!$D$4,C2383)),ISNUMBER(SEARCH('[1]Lookup for use classification'!$E$4,C2383))),'[1]Lookup for use classification'!$A$4,IF(OR(ISNUMBER(SEARCH('[1]Lookup for use classification'!$B$5,C2383)),ISNUMBER(SEARCH('[1]Lookup for use classification'!$C$5,C2383)),ISNUMBER(SEARCH('[1]Lookup for use classification'!$D$5,C2383))),'[1]Lookup for use classification'!$A$5,IF(OR(ISNUMBER(SEARCH('[1]Lookup for use classification'!$B$7,C2383)),ISNUMBER(SEARCH('[1]Lookup for use classification'!$C$7,C2383)),ISNUMBER(SEARCH('[1]Lookup for use classification'!$D$7,C2383))),'[1]Lookup for use classification'!$A$7,IF(OR(ISNUMBER(SEARCH('[1]Lookup for use classification'!$B$9,C2383)),ISNUMBER(SEARCH('[1]Lookup for use classification'!$C$9,C2383)),ISNUMBER(SEARCH('[1]Lookup for use classification'!$D$9,C2383)),ISNUMBER(SEARCH('[1]Lookup for use classification'!$E$9,C2383)),ISNUMBER(SEARCH('[1]Lookup for use classification'!$F$9,C2383)),ISNUMBER(SEARCH('[1]Lookup for use classification'!$G$9,C2383)),ISNUMBER(SEARCH('[1]Lookup for use classification'!$H$9,C2383)),ISNUMBER(SEARCH('[1]Lookup for use classification'!$I$9,C2383)),ISNUMBER(SEARCH('[1]Lookup for use classification'!$J$9,C2383)),ISNUMBER(SEARCH('[1]Lookup for use classification'!$K$9,C2383))),'[1]Lookup for use classification'!$A$9,IF(OR(ISNUMBER(SEARCH('[1]Lookup for use classification'!$B$10,C2383)),ISNUMBER(SEARCH('[1]Lookup for use classification'!$C$10,C2383)),ISNUMBER(SEARCH('[1]Lookup for use classification'!$D$10,C2383)),ISNUMBER(SEARCH('[1]Lookup for use classification'!$E$10,C2383)),ISNUMBER(SEARCH('[1]Lookup for use classification'!$F$10,C2383)),ISNUMBER(SEARCH('[1]Lookup for use classification'!$G$10,C2383))),'[1]Lookup for use classification'!$A$10,IF(OR(ISNUMBER(SEARCH('[1]Lookup for use classification'!$B$11,C2383)),ISNUMBER(SEARCH('[1]Lookup for use classification'!$C$11,C2383))),'[1]Lookup for use classification'!$A$11,IF(OR(ISNUMBER(SEARCH('[1]Lookup for use classification'!$B$12,C2383)),ISNUMBER(SEARCH('[1]Lookup for use classification'!$C$12,C2383))),'[1]Lookup for use classification'!$A$12,IF(OR(ISNUMBER(SEARCH('[1]Lookup for use classification'!$B$13,C2383)),ISNUMBER(SEARCH('[1]Lookup for use classification'!$C$13,C2383)),ISNUMBER(SEARCH('[1]Lookup for use classification'!$D$13,C2383)),,ISNUMBER(SEARCH('[1]Lookup for use classification'!$C$13,C2383)),ISNUMBER(SEARCH('[1]Lookup for use classification'!$E$13,C2383))),'[1]Lookup for use classification'!$A$13,IF(OR(ISNUMBER(SEARCH('[1]Lookup for use classification'!$B$14,C2383)),ISNUMBER(SEARCH('[1]Lookup for use classification'!$C$14,C2383))),'[1]Lookup for use classification'!$A$14,"Other"))))))))))))</f>
        <v>Other</v>
      </c>
      <c r="E2383" s="224">
        <v>8611</v>
      </c>
      <c r="F2383" s="224"/>
      <c r="G2383" s="224"/>
      <c r="H2383" s="164">
        <v>6638.8613138686133</v>
      </c>
      <c r="I2383" s="164"/>
      <c r="J2383" s="165">
        <v>26065.234584999998</v>
      </c>
    </row>
    <row r="2384" spans="1:12" hidden="1">
      <c r="A2384" s="138" t="s">
        <v>1441</v>
      </c>
      <c r="B2384" s="8" t="str">
        <f>IF(ISNA(VLOOKUP(CONCATENATE(A2384,C2384),EUS!$B$2:$B$1939,1,FALSE)),"","End Use Study")</f>
        <v>End Use Study</v>
      </c>
      <c r="C2384" s="14" t="s">
        <v>2779</v>
      </c>
      <c r="D2384" s="6" t="str">
        <f>IF(OR(ISNUMBER(SEARCH('[1]Lookup for use classification'!$B$1,C2384)),ISNUMBER(SEARCH('[1]Lookup for use classification'!$C$1,C2384)),ISNUMBER(SEARCH('[1]Lookup for use classification'!$D$1,C2384)),ISNUMBER(SEARCH('[1]Lookup for use classification'!$E$1,C2384))),'[1]Lookup for use classification'!$A$1,IF(ISNUMBER(SEARCH('[1]Lookup for use classification'!$B$2,C2384)),'[1]Lookup for use classification'!$A$2,IF(ISNUMBER(SEARCH('[1]Lookup for use classification'!$B$3,C2384)),'[1]Lookup for use classification'!$A$3,IF(OR(ISNUMBER(SEARCH('[1]Lookup for use classification'!$B$4,C2384)),ISNUMBER(SEARCH('[1]Lookup for use classification'!$C$4,C2384)),ISNUMBER(SEARCH('[1]Lookup for use classification'!$D$4,C2384)),ISNUMBER(SEARCH('[1]Lookup for use classification'!$E$4,C2384))),'[1]Lookup for use classification'!$A$4,IF(OR(ISNUMBER(SEARCH('[1]Lookup for use classification'!$B$5,C2384)),ISNUMBER(SEARCH('[1]Lookup for use classification'!$C$5,C2384)),ISNUMBER(SEARCH('[1]Lookup for use classification'!$D$5,C2384))),'[1]Lookup for use classification'!$A$5,IF(OR(ISNUMBER(SEARCH('[1]Lookup for use classification'!$B$7,C2384)),ISNUMBER(SEARCH('[1]Lookup for use classification'!$C$7,C2384)),ISNUMBER(SEARCH('[1]Lookup for use classification'!$D$7,C2384))),'[1]Lookup for use classification'!$A$7,IF(OR(ISNUMBER(SEARCH('[1]Lookup for use classification'!$B$9,C2384)),ISNUMBER(SEARCH('[1]Lookup for use classification'!$C$9,C2384)),ISNUMBER(SEARCH('[1]Lookup for use classification'!$D$9,C2384)),ISNUMBER(SEARCH('[1]Lookup for use classification'!$E$9,C2384)),ISNUMBER(SEARCH('[1]Lookup for use classification'!$F$9,C2384)),ISNUMBER(SEARCH('[1]Lookup for use classification'!$G$9,C2384)),ISNUMBER(SEARCH('[1]Lookup for use classification'!$H$9,C2384)),ISNUMBER(SEARCH('[1]Lookup for use classification'!$I$9,C2384)),ISNUMBER(SEARCH('[1]Lookup for use classification'!$J$9,C2384)),ISNUMBER(SEARCH('[1]Lookup for use classification'!$K$9,C2384))),'[1]Lookup for use classification'!$A$9,IF(OR(ISNUMBER(SEARCH('[1]Lookup for use classification'!$B$10,C2384)),ISNUMBER(SEARCH('[1]Lookup for use classification'!$C$10,C2384)),ISNUMBER(SEARCH('[1]Lookup for use classification'!$D$10,C2384)),ISNUMBER(SEARCH('[1]Lookup for use classification'!$E$10,C2384)),ISNUMBER(SEARCH('[1]Lookup for use classification'!$F$10,C2384)),ISNUMBER(SEARCH('[1]Lookup for use classification'!$G$10,C2384))),'[1]Lookup for use classification'!$A$10,IF(OR(ISNUMBER(SEARCH('[1]Lookup for use classification'!$B$11,C2384)),ISNUMBER(SEARCH('[1]Lookup for use classification'!$C$11,C2384))),'[1]Lookup for use classification'!$A$11,IF(OR(ISNUMBER(SEARCH('[1]Lookup for use classification'!$B$12,C2384)),ISNUMBER(SEARCH('[1]Lookup for use classification'!$C$12,C2384))),'[1]Lookup for use classification'!$A$12,IF(OR(ISNUMBER(SEARCH('[1]Lookup for use classification'!$B$13,C2384)),ISNUMBER(SEARCH('[1]Lookup for use classification'!$C$13,C2384)),ISNUMBER(SEARCH('[1]Lookup for use classification'!$D$13,C2384)),,ISNUMBER(SEARCH('[1]Lookup for use classification'!$C$13,C2384)),ISNUMBER(SEARCH('[1]Lookup for use classification'!$E$13,C2384))),'[1]Lookup for use classification'!$A$13,IF(OR(ISNUMBER(SEARCH('[1]Lookup for use classification'!$B$14,C2384)),ISNUMBER(SEARCH('[1]Lookup for use classification'!$C$14,C2384))),'[1]Lookup for use classification'!$A$14,"Other"))))))))))))</f>
        <v>Other</v>
      </c>
      <c r="E2384" s="15"/>
      <c r="F2384" s="15"/>
      <c r="G2384" s="15"/>
      <c r="H2384" s="164"/>
      <c r="I2384" s="164"/>
      <c r="J2384" s="7"/>
      <c r="L2384" s="6"/>
    </row>
    <row r="2385" spans="1:7" hidden="1">
      <c r="A2385" s="187" t="s">
        <v>1441</v>
      </c>
      <c r="B2385" s="167" t="s">
        <v>4456</v>
      </c>
      <c r="C2385" s="260" t="s">
        <v>1416</v>
      </c>
      <c r="D2385" s="6" t="str">
        <f>IF(OR(ISNUMBER(SEARCH('[1]Lookup for use classification'!$B$1,C2385)),ISNUMBER(SEARCH('[1]Lookup for use classification'!$C$1,C2385)),ISNUMBER(SEARCH('[1]Lookup for use classification'!$D$1,C2385)),ISNUMBER(SEARCH('[1]Lookup for use classification'!$E$1,C2385))),'[1]Lookup for use classification'!$A$1,IF(ISNUMBER(SEARCH('[1]Lookup for use classification'!$B$2,C2385)),'[1]Lookup for use classification'!$A$2,IF(ISNUMBER(SEARCH('[1]Lookup for use classification'!$B$3,C2385)),'[1]Lookup for use classification'!$A$3,IF(OR(ISNUMBER(SEARCH('[1]Lookup for use classification'!$B$4,C2385)),ISNUMBER(SEARCH('[1]Lookup for use classification'!$C$4,C2385)),ISNUMBER(SEARCH('[1]Lookup for use classification'!$D$4,C2385)),ISNUMBER(SEARCH('[1]Lookup for use classification'!$E$4,C2385))),'[1]Lookup for use classification'!$A$4,IF(OR(ISNUMBER(SEARCH('[1]Lookup for use classification'!$B$5,C2385)),ISNUMBER(SEARCH('[1]Lookup for use classification'!$C$5,C2385)),ISNUMBER(SEARCH('[1]Lookup for use classification'!$D$5,C2385))),'[1]Lookup for use classification'!$A$5,IF(OR(ISNUMBER(SEARCH('[1]Lookup for use classification'!$B$7,C2385)),ISNUMBER(SEARCH('[1]Lookup for use classification'!$C$7,C2385)),ISNUMBER(SEARCH('[1]Lookup for use classification'!$D$7,C2385))),'[1]Lookup for use classification'!$A$7,IF(OR(ISNUMBER(SEARCH('[1]Lookup for use classification'!$B$9,C2385)),ISNUMBER(SEARCH('[1]Lookup for use classification'!$C$9,C2385)),ISNUMBER(SEARCH('[1]Lookup for use classification'!$D$9,C2385)),ISNUMBER(SEARCH('[1]Lookup for use classification'!$E$9,C2385)),ISNUMBER(SEARCH('[1]Lookup for use classification'!$F$9,C2385)),ISNUMBER(SEARCH('[1]Lookup for use classification'!$G$9,C2385)),ISNUMBER(SEARCH('[1]Lookup for use classification'!$H$9,C2385)),ISNUMBER(SEARCH('[1]Lookup for use classification'!$I$9,C2385)),ISNUMBER(SEARCH('[1]Lookup for use classification'!$J$9,C2385)),ISNUMBER(SEARCH('[1]Lookup for use classification'!$K$9,C2385))),'[1]Lookup for use classification'!$A$9,IF(OR(ISNUMBER(SEARCH('[1]Lookup for use classification'!$B$10,C2385)),ISNUMBER(SEARCH('[1]Lookup for use classification'!$C$10,C2385)),ISNUMBER(SEARCH('[1]Lookup for use classification'!$D$10,C2385)),ISNUMBER(SEARCH('[1]Lookup for use classification'!$E$10,C2385)),ISNUMBER(SEARCH('[1]Lookup for use classification'!$F$10,C2385)),ISNUMBER(SEARCH('[1]Lookup for use classification'!$G$10,C2385))),'[1]Lookup for use classification'!$A$10,IF(OR(ISNUMBER(SEARCH('[1]Lookup for use classification'!$B$11,C2385)),ISNUMBER(SEARCH('[1]Lookup for use classification'!$C$11,C2385))),'[1]Lookup for use classification'!$A$11,IF(OR(ISNUMBER(SEARCH('[1]Lookup for use classification'!$B$12,C2385)),ISNUMBER(SEARCH('[1]Lookup for use classification'!$C$12,C2385))),'[1]Lookup for use classification'!$A$12,IF(OR(ISNUMBER(SEARCH('[1]Lookup for use classification'!$B$13,C2385)),ISNUMBER(SEARCH('[1]Lookup for use classification'!$C$13,C2385)),ISNUMBER(SEARCH('[1]Lookup for use classification'!$D$13,C2385)),,ISNUMBER(SEARCH('[1]Lookup for use classification'!$C$13,C2385)),ISNUMBER(SEARCH('[1]Lookup for use classification'!$E$13,C2385))),'[1]Lookup for use classification'!$A$13,IF(OR(ISNUMBER(SEARCH('[1]Lookup for use classification'!$B$14,C2385)),ISNUMBER(SEARCH('[1]Lookup for use classification'!$C$14,C2385))),'[1]Lookup for use classification'!$A$14,"Other"))))))))))))</f>
        <v>Other</v>
      </c>
      <c r="E2385" s="240"/>
      <c r="F2385" s="259"/>
      <c r="G2385" s="259"/>
    </row>
    <row r="2386" spans="1:7" hidden="1">
      <c r="A2386" s="187" t="s">
        <v>1441</v>
      </c>
      <c r="B2386" s="167" t="s">
        <v>4456</v>
      </c>
      <c r="C2386" s="263" t="s">
        <v>1417</v>
      </c>
      <c r="D2386" s="6" t="str">
        <f>IF(OR(ISNUMBER(SEARCH('[1]Lookup for use classification'!$B$1,C2386)),ISNUMBER(SEARCH('[1]Lookup for use classification'!$C$1,C2386)),ISNUMBER(SEARCH('[1]Lookup for use classification'!$D$1,C2386)),ISNUMBER(SEARCH('[1]Lookup for use classification'!$E$1,C2386))),'[1]Lookup for use classification'!$A$1,IF(ISNUMBER(SEARCH('[1]Lookup for use classification'!$B$2,C2386)),'[1]Lookup for use classification'!$A$2,IF(ISNUMBER(SEARCH('[1]Lookup for use classification'!$B$3,C2386)),'[1]Lookup for use classification'!$A$3,IF(OR(ISNUMBER(SEARCH('[1]Lookup for use classification'!$B$4,C2386)),ISNUMBER(SEARCH('[1]Lookup for use classification'!$C$4,C2386)),ISNUMBER(SEARCH('[1]Lookup for use classification'!$D$4,C2386)),ISNUMBER(SEARCH('[1]Lookup for use classification'!$E$4,C2386))),'[1]Lookup for use classification'!$A$4,IF(OR(ISNUMBER(SEARCH('[1]Lookup for use classification'!$B$5,C2386)),ISNUMBER(SEARCH('[1]Lookup for use classification'!$C$5,C2386)),ISNUMBER(SEARCH('[1]Lookup for use classification'!$D$5,C2386))),'[1]Lookup for use classification'!$A$5,IF(OR(ISNUMBER(SEARCH('[1]Lookup for use classification'!$B$7,C2386)),ISNUMBER(SEARCH('[1]Lookup for use classification'!$C$7,C2386)),ISNUMBER(SEARCH('[1]Lookup for use classification'!$D$7,C2386))),'[1]Lookup for use classification'!$A$7,IF(OR(ISNUMBER(SEARCH('[1]Lookup for use classification'!$B$9,C2386)),ISNUMBER(SEARCH('[1]Lookup for use classification'!$C$9,C2386)),ISNUMBER(SEARCH('[1]Lookup for use classification'!$D$9,C2386)),ISNUMBER(SEARCH('[1]Lookup for use classification'!$E$9,C2386)),ISNUMBER(SEARCH('[1]Lookup for use classification'!$F$9,C2386)),ISNUMBER(SEARCH('[1]Lookup for use classification'!$G$9,C2386)),ISNUMBER(SEARCH('[1]Lookup for use classification'!$H$9,C2386)),ISNUMBER(SEARCH('[1]Lookup for use classification'!$I$9,C2386)),ISNUMBER(SEARCH('[1]Lookup for use classification'!$J$9,C2386)),ISNUMBER(SEARCH('[1]Lookup for use classification'!$K$9,C2386))),'[1]Lookup for use classification'!$A$9,IF(OR(ISNUMBER(SEARCH('[1]Lookup for use classification'!$B$10,C2386)),ISNUMBER(SEARCH('[1]Lookup for use classification'!$C$10,C2386)),ISNUMBER(SEARCH('[1]Lookup for use classification'!$D$10,C2386)),ISNUMBER(SEARCH('[1]Lookup for use classification'!$E$10,C2386)),ISNUMBER(SEARCH('[1]Lookup for use classification'!$F$10,C2386)),ISNUMBER(SEARCH('[1]Lookup for use classification'!$G$10,C2386))),'[1]Lookup for use classification'!$A$10,IF(OR(ISNUMBER(SEARCH('[1]Lookup for use classification'!$B$11,C2386)),ISNUMBER(SEARCH('[1]Lookup for use classification'!$C$11,C2386))),'[1]Lookup for use classification'!$A$11,IF(OR(ISNUMBER(SEARCH('[1]Lookup for use classification'!$B$12,C2386)),ISNUMBER(SEARCH('[1]Lookup for use classification'!$C$12,C2386))),'[1]Lookup for use classification'!$A$12,IF(OR(ISNUMBER(SEARCH('[1]Lookup for use classification'!$B$13,C2386)),ISNUMBER(SEARCH('[1]Lookup for use classification'!$C$13,C2386)),ISNUMBER(SEARCH('[1]Lookup for use classification'!$D$13,C2386)),,ISNUMBER(SEARCH('[1]Lookup for use classification'!$C$13,C2386)),ISNUMBER(SEARCH('[1]Lookup for use classification'!$E$13,C2386))),'[1]Lookup for use classification'!$A$13,IF(OR(ISNUMBER(SEARCH('[1]Lookup for use classification'!$B$14,C2386)),ISNUMBER(SEARCH('[1]Lookup for use classification'!$C$14,C2386))),'[1]Lookup for use classification'!$A$14,"Other"))))))))))))</f>
        <v>Other</v>
      </c>
      <c r="E2386" s="264"/>
      <c r="F2386" s="265"/>
      <c r="G2386" s="265"/>
    </row>
    <row r="2387" spans="1:7" hidden="1">
      <c r="A2387" s="187" t="s">
        <v>1441</v>
      </c>
      <c r="B2387" s="167" t="s">
        <v>4456</v>
      </c>
      <c r="C2387" s="260" t="s">
        <v>1418</v>
      </c>
      <c r="D2387" s="6" t="str">
        <f>IF(OR(ISNUMBER(SEARCH('[1]Lookup for use classification'!$B$1,C2387)),ISNUMBER(SEARCH('[1]Lookup for use classification'!$C$1,C2387)),ISNUMBER(SEARCH('[1]Lookup for use classification'!$D$1,C2387)),ISNUMBER(SEARCH('[1]Lookup for use classification'!$E$1,C2387))),'[1]Lookup for use classification'!$A$1,IF(ISNUMBER(SEARCH('[1]Lookup for use classification'!$B$2,C2387)),'[1]Lookup for use classification'!$A$2,IF(ISNUMBER(SEARCH('[1]Lookup for use classification'!$B$3,C2387)),'[1]Lookup for use classification'!$A$3,IF(OR(ISNUMBER(SEARCH('[1]Lookup for use classification'!$B$4,C2387)),ISNUMBER(SEARCH('[1]Lookup for use classification'!$C$4,C2387)),ISNUMBER(SEARCH('[1]Lookup for use classification'!$D$4,C2387)),ISNUMBER(SEARCH('[1]Lookup for use classification'!$E$4,C2387))),'[1]Lookup for use classification'!$A$4,IF(OR(ISNUMBER(SEARCH('[1]Lookup for use classification'!$B$5,C2387)),ISNUMBER(SEARCH('[1]Lookup for use classification'!$C$5,C2387)),ISNUMBER(SEARCH('[1]Lookup for use classification'!$D$5,C2387))),'[1]Lookup for use classification'!$A$5,IF(OR(ISNUMBER(SEARCH('[1]Lookup for use classification'!$B$7,C2387)),ISNUMBER(SEARCH('[1]Lookup for use classification'!$C$7,C2387)),ISNUMBER(SEARCH('[1]Lookup for use classification'!$D$7,C2387))),'[1]Lookup for use classification'!$A$7,IF(OR(ISNUMBER(SEARCH('[1]Lookup for use classification'!$B$9,C2387)),ISNUMBER(SEARCH('[1]Lookup for use classification'!$C$9,C2387)),ISNUMBER(SEARCH('[1]Lookup for use classification'!$D$9,C2387)),ISNUMBER(SEARCH('[1]Lookup for use classification'!$E$9,C2387)),ISNUMBER(SEARCH('[1]Lookup for use classification'!$F$9,C2387)),ISNUMBER(SEARCH('[1]Lookup for use classification'!$G$9,C2387)),ISNUMBER(SEARCH('[1]Lookup for use classification'!$H$9,C2387)),ISNUMBER(SEARCH('[1]Lookup for use classification'!$I$9,C2387)),ISNUMBER(SEARCH('[1]Lookup for use classification'!$J$9,C2387)),ISNUMBER(SEARCH('[1]Lookup for use classification'!$K$9,C2387))),'[1]Lookup for use classification'!$A$9,IF(OR(ISNUMBER(SEARCH('[1]Lookup for use classification'!$B$10,C2387)),ISNUMBER(SEARCH('[1]Lookup for use classification'!$C$10,C2387)),ISNUMBER(SEARCH('[1]Lookup for use classification'!$D$10,C2387)),ISNUMBER(SEARCH('[1]Lookup for use classification'!$E$10,C2387)),ISNUMBER(SEARCH('[1]Lookup for use classification'!$F$10,C2387)),ISNUMBER(SEARCH('[1]Lookup for use classification'!$G$10,C2387))),'[1]Lookup for use classification'!$A$10,IF(OR(ISNUMBER(SEARCH('[1]Lookup for use classification'!$B$11,C2387)),ISNUMBER(SEARCH('[1]Lookup for use classification'!$C$11,C2387))),'[1]Lookup for use classification'!$A$11,IF(OR(ISNUMBER(SEARCH('[1]Lookup for use classification'!$B$12,C2387)),ISNUMBER(SEARCH('[1]Lookup for use classification'!$C$12,C2387))),'[1]Lookup for use classification'!$A$12,IF(OR(ISNUMBER(SEARCH('[1]Lookup for use classification'!$B$13,C2387)),ISNUMBER(SEARCH('[1]Lookup for use classification'!$C$13,C2387)),ISNUMBER(SEARCH('[1]Lookup for use classification'!$D$13,C2387)),,ISNUMBER(SEARCH('[1]Lookup for use classification'!$C$13,C2387)),ISNUMBER(SEARCH('[1]Lookup for use classification'!$E$13,C2387))),'[1]Lookup for use classification'!$A$13,IF(OR(ISNUMBER(SEARCH('[1]Lookup for use classification'!$B$14,C2387)),ISNUMBER(SEARCH('[1]Lookup for use classification'!$C$14,C2387))),'[1]Lookup for use classification'!$A$14,"Other"))))))))))))</f>
        <v>Other</v>
      </c>
      <c r="E2387" s="240"/>
      <c r="F2387" s="259"/>
      <c r="G2387" s="259"/>
    </row>
    <row r="2388" spans="1:7" hidden="1">
      <c r="A2388" s="187" t="s">
        <v>1441</v>
      </c>
      <c r="B2388" s="167" t="s">
        <v>4456</v>
      </c>
      <c r="C2388" s="260" t="s">
        <v>1419</v>
      </c>
      <c r="D2388" s="6" t="str">
        <f>IF(OR(ISNUMBER(SEARCH('[1]Lookup for use classification'!$B$1,C2388)),ISNUMBER(SEARCH('[1]Lookup for use classification'!$C$1,C2388)),ISNUMBER(SEARCH('[1]Lookup for use classification'!$D$1,C2388)),ISNUMBER(SEARCH('[1]Lookup for use classification'!$E$1,C2388))),'[1]Lookup for use classification'!$A$1,IF(ISNUMBER(SEARCH('[1]Lookup for use classification'!$B$2,C2388)),'[1]Lookup for use classification'!$A$2,IF(ISNUMBER(SEARCH('[1]Lookup for use classification'!$B$3,C2388)),'[1]Lookup for use classification'!$A$3,IF(OR(ISNUMBER(SEARCH('[1]Lookup for use classification'!$B$4,C2388)),ISNUMBER(SEARCH('[1]Lookup for use classification'!$C$4,C2388)),ISNUMBER(SEARCH('[1]Lookup for use classification'!$D$4,C2388)),ISNUMBER(SEARCH('[1]Lookup for use classification'!$E$4,C2388))),'[1]Lookup for use classification'!$A$4,IF(OR(ISNUMBER(SEARCH('[1]Lookup for use classification'!$B$5,C2388)),ISNUMBER(SEARCH('[1]Lookup for use classification'!$C$5,C2388)),ISNUMBER(SEARCH('[1]Lookup for use classification'!$D$5,C2388))),'[1]Lookup for use classification'!$A$5,IF(OR(ISNUMBER(SEARCH('[1]Lookup for use classification'!$B$7,C2388)),ISNUMBER(SEARCH('[1]Lookup for use classification'!$C$7,C2388)),ISNUMBER(SEARCH('[1]Lookup for use classification'!$D$7,C2388))),'[1]Lookup for use classification'!$A$7,IF(OR(ISNUMBER(SEARCH('[1]Lookup for use classification'!$B$9,C2388)),ISNUMBER(SEARCH('[1]Lookup for use classification'!$C$9,C2388)),ISNUMBER(SEARCH('[1]Lookup for use classification'!$D$9,C2388)),ISNUMBER(SEARCH('[1]Lookup for use classification'!$E$9,C2388)),ISNUMBER(SEARCH('[1]Lookup for use classification'!$F$9,C2388)),ISNUMBER(SEARCH('[1]Lookup for use classification'!$G$9,C2388)),ISNUMBER(SEARCH('[1]Lookup for use classification'!$H$9,C2388)),ISNUMBER(SEARCH('[1]Lookup for use classification'!$I$9,C2388)),ISNUMBER(SEARCH('[1]Lookup for use classification'!$J$9,C2388)),ISNUMBER(SEARCH('[1]Lookup for use classification'!$K$9,C2388))),'[1]Lookup for use classification'!$A$9,IF(OR(ISNUMBER(SEARCH('[1]Lookup for use classification'!$B$10,C2388)),ISNUMBER(SEARCH('[1]Lookup for use classification'!$C$10,C2388)),ISNUMBER(SEARCH('[1]Lookup for use classification'!$D$10,C2388)),ISNUMBER(SEARCH('[1]Lookup for use classification'!$E$10,C2388)),ISNUMBER(SEARCH('[1]Lookup for use classification'!$F$10,C2388)),ISNUMBER(SEARCH('[1]Lookup for use classification'!$G$10,C2388))),'[1]Lookup for use classification'!$A$10,IF(OR(ISNUMBER(SEARCH('[1]Lookup for use classification'!$B$11,C2388)),ISNUMBER(SEARCH('[1]Lookup for use classification'!$C$11,C2388))),'[1]Lookup for use classification'!$A$11,IF(OR(ISNUMBER(SEARCH('[1]Lookup for use classification'!$B$12,C2388)),ISNUMBER(SEARCH('[1]Lookup for use classification'!$C$12,C2388))),'[1]Lookup for use classification'!$A$12,IF(OR(ISNUMBER(SEARCH('[1]Lookup for use classification'!$B$13,C2388)),ISNUMBER(SEARCH('[1]Lookup for use classification'!$C$13,C2388)),ISNUMBER(SEARCH('[1]Lookup for use classification'!$D$13,C2388)),,ISNUMBER(SEARCH('[1]Lookup for use classification'!$C$13,C2388)),ISNUMBER(SEARCH('[1]Lookup for use classification'!$E$13,C2388))),'[1]Lookup for use classification'!$A$13,IF(OR(ISNUMBER(SEARCH('[1]Lookup for use classification'!$B$14,C2388)),ISNUMBER(SEARCH('[1]Lookup for use classification'!$C$14,C2388))),'[1]Lookup for use classification'!$A$14,"Other"))))))))))))</f>
        <v>Other</v>
      </c>
      <c r="E2388" s="240"/>
      <c r="F2388" s="259"/>
      <c r="G2388" s="259"/>
    </row>
    <row r="2389" spans="1:7" hidden="1">
      <c r="A2389" s="187" t="s">
        <v>1441</v>
      </c>
      <c r="B2389" s="167" t="s">
        <v>4456</v>
      </c>
      <c r="C2389" s="260" t="s">
        <v>1421</v>
      </c>
      <c r="D2389" s="6" t="str">
        <f>IF(OR(ISNUMBER(SEARCH('[1]Lookup for use classification'!$B$1,C2389)),ISNUMBER(SEARCH('[1]Lookup for use classification'!$C$1,C2389)),ISNUMBER(SEARCH('[1]Lookup for use classification'!$D$1,C2389)),ISNUMBER(SEARCH('[1]Lookup for use classification'!$E$1,C2389))),'[1]Lookup for use classification'!$A$1,IF(ISNUMBER(SEARCH('[1]Lookup for use classification'!$B$2,C2389)),'[1]Lookup for use classification'!$A$2,IF(ISNUMBER(SEARCH('[1]Lookup for use classification'!$B$3,C2389)),'[1]Lookup for use classification'!$A$3,IF(OR(ISNUMBER(SEARCH('[1]Lookup for use classification'!$B$4,C2389)),ISNUMBER(SEARCH('[1]Lookup for use classification'!$C$4,C2389)),ISNUMBER(SEARCH('[1]Lookup for use classification'!$D$4,C2389)),ISNUMBER(SEARCH('[1]Lookup for use classification'!$E$4,C2389))),'[1]Lookup for use classification'!$A$4,IF(OR(ISNUMBER(SEARCH('[1]Lookup for use classification'!$B$5,C2389)),ISNUMBER(SEARCH('[1]Lookup for use classification'!$C$5,C2389)),ISNUMBER(SEARCH('[1]Lookup for use classification'!$D$5,C2389))),'[1]Lookup for use classification'!$A$5,IF(OR(ISNUMBER(SEARCH('[1]Lookup for use classification'!$B$7,C2389)),ISNUMBER(SEARCH('[1]Lookup for use classification'!$C$7,C2389)),ISNUMBER(SEARCH('[1]Lookup for use classification'!$D$7,C2389))),'[1]Lookup for use classification'!$A$7,IF(OR(ISNUMBER(SEARCH('[1]Lookup for use classification'!$B$9,C2389)),ISNUMBER(SEARCH('[1]Lookup for use classification'!$C$9,C2389)),ISNUMBER(SEARCH('[1]Lookup for use classification'!$D$9,C2389)),ISNUMBER(SEARCH('[1]Lookup for use classification'!$E$9,C2389)),ISNUMBER(SEARCH('[1]Lookup for use classification'!$F$9,C2389)),ISNUMBER(SEARCH('[1]Lookup for use classification'!$G$9,C2389)),ISNUMBER(SEARCH('[1]Lookup for use classification'!$H$9,C2389)),ISNUMBER(SEARCH('[1]Lookup for use classification'!$I$9,C2389)),ISNUMBER(SEARCH('[1]Lookup for use classification'!$J$9,C2389)),ISNUMBER(SEARCH('[1]Lookup for use classification'!$K$9,C2389))),'[1]Lookup for use classification'!$A$9,IF(OR(ISNUMBER(SEARCH('[1]Lookup for use classification'!$B$10,C2389)),ISNUMBER(SEARCH('[1]Lookup for use classification'!$C$10,C2389)),ISNUMBER(SEARCH('[1]Lookup for use classification'!$D$10,C2389)),ISNUMBER(SEARCH('[1]Lookup for use classification'!$E$10,C2389)),ISNUMBER(SEARCH('[1]Lookup for use classification'!$F$10,C2389)),ISNUMBER(SEARCH('[1]Lookup for use classification'!$G$10,C2389))),'[1]Lookup for use classification'!$A$10,IF(OR(ISNUMBER(SEARCH('[1]Lookup for use classification'!$B$11,C2389)),ISNUMBER(SEARCH('[1]Lookup for use classification'!$C$11,C2389))),'[1]Lookup for use classification'!$A$11,IF(OR(ISNUMBER(SEARCH('[1]Lookup for use classification'!$B$12,C2389)),ISNUMBER(SEARCH('[1]Lookup for use classification'!$C$12,C2389))),'[1]Lookup for use classification'!$A$12,IF(OR(ISNUMBER(SEARCH('[1]Lookup for use classification'!$B$13,C2389)),ISNUMBER(SEARCH('[1]Lookup for use classification'!$C$13,C2389)),ISNUMBER(SEARCH('[1]Lookup for use classification'!$D$13,C2389)),,ISNUMBER(SEARCH('[1]Lookup for use classification'!$C$13,C2389)),ISNUMBER(SEARCH('[1]Lookup for use classification'!$E$13,C2389))),'[1]Lookup for use classification'!$A$13,IF(OR(ISNUMBER(SEARCH('[1]Lookup for use classification'!$B$14,C2389)),ISNUMBER(SEARCH('[1]Lookup for use classification'!$C$14,C2389))),'[1]Lookup for use classification'!$A$14,"Other"))))))))))))</f>
        <v>Other</v>
      </c>
      <c r="E2389" s="240"/>
      <c r="F2389" s="265"/>
      <c r="G2389" s="259"/>
    </row>
    <row r="2390" spans="1:7" hidden="1">
      <c r="A2390" s="187" t="s">
        <v>1441</v>
      </c>
      <c r="B2390" s="167" t="s">
        <v>4456</v>
      </c>
      <c r="C2390" s="260" t="s">
        <v>1423</v>
      </c>
      <c r="D2390" s="6" t="str">
        <f>IF(OR(ISNUMBER(SEARCH('[1]Lookup for use classification'!$B$1,C2390)),ISNUMBER(SEARCH('[1]Lookup for use classification'!$C$1,C2390)),ISNUMBER(SEARCH('[1]Lookup for use classification'!$D$1,C2390)),ISNUMBER(SEARCH('[1]Lookup for use classification'!$E$1,C2390))),'[1]Lookup for use classification'!$A$1,IF(ISNUMBER(SEARCH('[1]Lookup for use classification'!$B$2,C2390)),'[1]Lookup for use classification'!$A$2,IF(ISNUMBER(SEARCH('[1]Lookup for use classification'!$B$3,C2390)),'[1]Lookup for use classification'!$A$3,IF(OR(ISNUMBER(SEARCH('[1]Lookup for use classification'!$B$4,C2390)),ISNUMBER(SEARCH('[1]Lookup for use classification'!$C$4,C2390)),ISNUMBER(SEARCH('[1]Lookup for use classification'!$D$4,C2390)),ISNUMBER(SEARCH('[1]Lookup for use classification'!$E$4,C2390))),'[1]Lookup for use classification'!$A$4,IF(OR(ISNUMBER(SEARCH('[1]Lookup for use classification'!$B$5,C2390)),ISNUMBER(SEARCH('[1]Lookup for use classification'!$C$5,C2390)),ISNUMBER(SEARCH('[1]Lookup for use classification'!$D$5,C2390))),'[1]Lookup for use classification'!$A$5,IF(OR(ISNUMBER(SEARCH('[1]Lookup for use classification'!$B$7,C2390)),ISNUMBER(SEARCH('[1]Lookup for use classification'!$C$7,C2390)),ISNUMBER(SEARCH('[1]Lookup for use classification'!$D$7,C2390))),'[1]Lookup for use classification'!$A$7,IF(OR(ISNUMBER(SEARCH('[1]Lookup for use classification'!$B$9,C2390)),ISNUMBER(SEARCH('[1]Lookup for use classification'!$C$9,C2390)),ISNUMBER(SEARCH('[1]Lookup for use classification'!$D$9,C2390)),ISNUMBER(SEARCH('[1]Lookup for use classification'!$E$9,C2390)),ISNUMBER(SEARCH('[1]Lookup for use classification'!$F$9,C2390)),ISNUMBER(SEARCH('[1]Lookup for use classification'!$G$9,C2390)),ISNUMBER(SEARCH('[1]Lookup for use classification'!$H$9,C2390)),ISNUMBER(SEARCH('[1]Lookup for use classification'!$I$9,C2390)),ISNUMBER(SEARCH('[1]Lookup for use classification'!$J$9,C2390)),ISNUMBER(SEARCH('[1]Lookup for use classification'!$K$9,C2390))),'[1]Lookup for use classification'!$A$9,IF(OR(ISNUMBER(SEARCH('[1]Lookup for use classification'!$B$10,C2390)),ISNUMBER(SEARCH('[1]Lookup for use classification'!$C$10,C2390)),ISNUMBER(SEARCH('[1]Lookup for use classification'!$D$10,C2390)),ISNUMBER(SEARCH('[1]Lookup for use classification'!$E$10,C2390)),ISNUMBER(SEARCH('[1]Lookup for use classification'!$F$10,C2390)),ISNUMBER(SEARCH('[1]Lookup for use classification'!$G$10,C2390))),'[1]Lookup for use classification'!$A$10,IF(OR(ISNUMBER(SEARCH('[1]Lookup for use classification'!$B$11,C2390)),ISNUMBER(SEARCH('[1]Lookup for use classification'!$C$11,C2390))),'[1]Lookup for use classification'!$A$11,IF(OR(ISNUMBER(SEARCH('[1]Lookup for use classification'!$B$12,C2390)),ISNUMBER(SEARCH('[1]Lookup for use classification'!$C$12,C2390))),'[1]Lookup for use classification'!$A$12,IF(OR(ISNUMBER(SEARCH('[1]Lookup for use classification'!$B$13,C2390)),ISNUMBER(SEARCH('[1]Lookup for use classification'!$C$13,C2390)),ISNUMBER(SEARCH('[1]Lookup for use classification'!$D$13,C2390)),,ISNUMBER(SEARCH('[1]Lookup for use classification'!$C$13,C2390)),ISNUMBER(SEARCH('[1]Lookup for use classification'!$E$13,C2390))),'[1]Lookup for use classification'!$A$13,IF(OR(ISNUMBER(SEARCH('[1]Lookup for use classification'!$B$14,C2390)),ISNUMBER(SEARCH('[1]Lookup for use classification'!$C$14,C2390))),'[1]Lookup for use classification'!$A$14,"Other"))))))))))))</f>
        <v>Other</v>
      </c>
      <c r="E2390" s="240"/>
      <c r="F2390" s="265"/>
      <c r="G2390" s="259"/>
    </row>
    <row r="2391" spans="1:7" hidden="1">
      <c r="A2391" s="187" t="s">
        <v>1441</v>
      </c>
      <c r="B2391" s="167" t="s">
        <v>4456</v>
      </c>
      <c r="C2391" s="260" t="s">
        <v>1427</v>
      </c>
      <c r="D2391" s="6" t="str">
        <f>IF(OR(ISNUMBER(SEARCH('[1]Lookup for use classification'!$B$1,C2391)),ISNUMBER(SEARCH('[1]Lookup for use classification'!$C$1,C2391)),ISNUMBER(SEARCH('[1]Lookup for use classification'!$D$1,C2391)),ISNUMBER(SEARCH('[1]Lookup for use classification'!$E$1,C2391))),'[1]Lookup for use classification'!$A$1,IF(ISNUMBER(SEARCH('[1]Lookup for use classification'!$B$2,C2391)),'[1]Lookup for use classification'!$A$2,IF(ISNUMBER(SEARCH('[1]Lookup for use classification'!$B$3,C2391)),'[1]Lookup for use classification'!$A$3,IF(OR(ISNUMBER(SEARCH('[1]Lookup for use classification'!$B$4,C2391)),ISNUMBER(SEARCH('[1]Lookup for use classification'!$C$4,C2391)),ISNUMBER(SEARCH('[1]Lookup for use classification'!$D$4,C2391)),ISNUMBER(SEARCH('[1]Lookup for use classification'!$E$4,C2391))),'[1]Lookup for use classification'!$A$4,IF(OR(ISNUMBER(SEARCH('[1]Lookup for use classification'!$B$5,C2391)),ISNUMBER(SEARCH('[1]Lookup for use classification'!$C$5,C2391)),ISNUMBER(SEARCH('[1]Lookup for use classification'!$D$5,C2391))),'[1]Lookup for use classification'!$A$5,IF(OR(ISNUMBER(SEARCH('[1]Lookup for use classification'!$B$7,C2391)),ISNUMBER(SEARCH('[1]Lookup for use classification'!$C$7,C2391)),ISNUMBER(SEARCH('[1]Lookup for use classification'!$D$7,C2391))),'[1]Lookup for use classification'!$A$7,IF(OR(ISNUMBER(SEARCH('[1]Lookup for use classification'!$B$9,C2391)),ISNUMBER(SEARCH('[1]Lookup for use classification'!$C$9,C2391)),ISNUMBER(SEARCH('[1]Lookup for use classification'!$D$9,C2391)),ISNUMBER(SEARCH('[1]Lookup for use classification'!$E$9,C2391)),ISNUMBER(SEARCH('[1]Lookup for use classification'!$F$9,C2391)),ISNUMBER(SEARCH('[1]Lookup for use classification'!$G$9,C2391)),ISNUMBER(SEARCH('[1]Lookup for use classification'!$H$9,C2391)),ISNUMBER(SEARCH('[1]Lookup for use classification'!$I$9,C2391)),ISNUMBER(SEARCH('[1]Lookup for use classification'!$J$9,C2391)),ISNUMBER(SEARCH('[1]Lookup for use classification'!$K$9,C2391))),'[1]Lookup for use classification'!$A$9,IF(OR(ISNUMBER(SEARCH('[1]Lookup for use classification'!$B$10,C2391)),ISNUMBER(SEARCH('[1]Lookup for use classification'!$C$10,C2391)),ISNUMBER(SEARCH('[1]Lookup for use classification'!$D$10,C2391)),ISNUMBER(SEARCH('[1]Lookup for use classification'!$E$10,C2391)),ISNUMBER(SEARCH('[1]Lookup for use classification'!$F$10,C2391)),ISNUMBER(SEARCH('[1]Lookup for use classification'!$G$10,C2391))),'[1]Lookup for use classification'!$A$10,IF(OR(ISNUMBER(SEARCH('[1]Lookup for use classification'!$B$11,C2391)),ISNUMBER(SEARCH('[1]Lookup for use classification'!$C$11,C2391))),'[1]Lookup for use classification'!$A$11,IF(OR(ISNUMBER(SEARCH('[1]Lookup for use classification'!$B$12,C2391)),ISNUMBER(SEARCH('[1]Lookup for use classification'!$C$12,C2391))),'[1]Lookup for use classification'!$A$12,IF(OR(ISNUMBER(SEARCH('[1]Lookup for use classification'!$B$13,C2391)),ISNUMBER(SEARCH('[1]Lookup for use classification'!$C$13,C2391)),ISNUMBER(SEARCH('[1]Lookup for use classification'!$D$13,C2391)),,ISNUMBER(SEARCH('[1]Lookup for use classification'!$C$13,C2391)),ISNUMBER(SEARCH('[1]Lookup for use classification'!$E$13,C2391))),'[1]Lookup for use classification'!$A$13,IF(OR(ISNUMBER(SEARCH('[1]Lookup for use classification'!$B$14,C2391)),ISNUMBER(SEARCH('[1]Lookup for use classification'!$C$14,C2391))),'[1]Lookup for use classification'!$A$14,"Other"))))))))))))</f>
        <v>Other</v>
      </c>
      <c r="E2391" s="240"/>
      <c r="F2391" s="259"/>
      <c r="G2391" s="259"/>
    </row>
    <row r="2392" spans="1:7" hidden="1">
      <c r="A2392" s="187" t="s">
        <v>1441</v>
      </c>
      <c r="B2392" s="167" t="s">
        <v>4456</v>
      </c>
      <c r="C2392" s="263" t="s">
        <v>1429</v>
      </c>
      <c r="D2392" s="6" t="str">
        <f>IF(OR(ISNUMBER(SEARCH('[1]Lookup for use classification'!$B$1,C2392)),ISNUMBER(SEARCH('[1]Lookup for use classification'!$C$1,C2392)),ISNUMBER(SEARCH('[1]Lookup for use classification'!$D$1,C2392)),ISNUMBER(SEARCH('[1]Lookup for use classification'!$E$1,C2392))),'[1]Lookup for use classification'!$A$1,IF(ISNUMBER(SEARCH('[1]Lookup for use classification'!$B$2,C2392)),'[1]Lookup for use classification'!$A$2,IF(ISNUMBER(SEARCH('[1]Lookup for use classification'!$B$3,C2392)),'[1]Lookup for use classification'!$A$3,IF(OR(ISNUMBER(SEARCH('[1]Lookup for use classification'!$B$4,C2392)),ISNUMBER(SEARCH('[1]Lookup for use classification'!$C$4,C2392)),ISNUMBER(SEARCH('[1]Lookup for use classification'!$D$4,C2392)),ISNUMBER(SEARCH('[1]Lookup for use classification'!$E$4,C2392))),'[1]Lookup for use classification'!$A$4,IF(OR(ISNUMBER(SEARCH('[1]Lookup for use classification'!$B$5,C2392)),ISNUMBER(SEARCH('[1]Lookup for use classification'!$C$5,C2392)),ISNUMBER(SEARCH('[1]Lookup for use classification'!$D$5,C2392))),'[1]Lookup for use classification'!$A$5,IF(OR(ISNUMBER(SEARCH('[1]Lookup for use classification'!$B$7,C2392)),ISNUMBER(SEARCH('[1]Lookup for use classification'!$C$7,C2392)),ISNUMBER(SEARCH('[1]Lookup for use classification'!$D$7,C2392))),'[1]Lookup for use classification'!$A$7,IF(OR(ISNUMBER(SEARCH('[1]Lookup for use classification'!$B$9,C2392)),ISNUMBER(SEARCH('[1]Lookup for use classification'!$C$9,C2392)),ISNUMBER(SEARCH('[1]Lookup for use classification'!$D$9,C2392)),ISNUMBER(SEARCH('[1]Lookup for use classification'!$E$9,C2392)),ISNUMBER(SEARCH('[1]Lookup for use classification'!$F$9,C2392)),ISNUMBER(SEARCH('[1]Lookup for use classification'!$G$9,C2392)),ISNUMBER(SEARCH('[1]Lookup for use classification'!$H$9,C2392)),ISNUMBER(SEARCH('[1]Lookup for use classification'!$I$9,C2392)),ISNUMBER(SEARCH('[1]Lookup for use classification'!$J$9,C2392)),ISNUMBER(SEARCH('[1]Lookup for use classification'!$K$9,C2392))),'[1]Lookup for use classification'!$A$9,IF(OR(ISNUMBER(SEARCH('[1]Lookup for use classification'!$B$10,C2392)),ISNUMBER(SEARCH('[1]Lookup for use classification'!$C$10,C2392)),ISNUMBER(SEARCH('[1]Lookup for use classification'!$D$10,C2392)),ISNUMBER(SEARCH('[1]Lookup for use classification'!$E$10,C2392)),ISNUMBER(SEARCH('[1]Lookup for use classification'!$F$10,C2392)),ISNUMBER(SEARCH('[1]Lookup for use classification'!$G$10,C2392))),'[1]Lookup for use classification'!$A$10,IF(OR(ISNUMBER(SEARCH('[1]Lookup for use classification'!$B$11,C2392)),ISNUMBER(SEARCH('[1]Lookup for use classification'!$C$11,C2392))),'[1]Lookup for use classification'!$A$11,IF(OR(ISNUMBER(SEARCH('[1]Lookup for use classification'!$B$12,C2392)),ISNUMBER(SEARCH('[1]Lookup for use classification'!$C$12,C2392))),'[1]Lookup for use classification'!$A$12,IF(OR(ISNUMBER(SEARCH('[1]Lookup for use classification'!$B$13,C2392)),ISNUMBER(SEARCH('[1]Lookup for use classification'!$C$13,C2392)),ISNUMBER(SEARCH('[1]Lookup for use classification'!$D$13,C2392)),,ISNUMBER(SEARCH('[1]Lookup for use classification'!$C$13,C2392)),ISNUMBER(SEARCH('[1]Lookup for use classification'!$E$13,C2392))),'[1]Lookup for use classification'!$A$13,IF(OR(ISNUMBER(SEARCH('[1]Lookup for use classification'!$B$14,C2392)),ISNUMBER(SEARCH('[1]Lookup for use classification'!$C$14,C2392))),'[1]Lookup for use classification'!$A$14,"Other"))))))))))))</f>
        <v>Other</v>
      </c>
      <c r="E2392" s="264"/>
      <c r="F2392" s="265"/>
      <c r="G2392" s="265"/>
    </row>
    <row r="2393" spans="1:7" hidden="1">
      <c r="A2393" s="187" t="s">
        <v>1441</v>
      </c>
      <c r="B2393" s="167" t="s">
        <v>4456</v>
      </c>
      <c r="C2393" s="260" t="s">
        <v>1430</v>
      </c>
      <c r="D2393" s="6" t="str">
        <f>IF(OR(ISNUMBER(SEARCH('[1]Lookup for use classification'!$B$1,C2393)),ISNUMBER(SEARCH('[1]Lookup for use classification'!$C$1,C2393)),ISNUMBER(SEARCH('[1]Lookup for use classification'!$D$1,C2393)),ISNUMBER(SEARCH('[1]Lookup for use classification'!$E$1,C2393))),'[1]Lookup for use classification'!$A$1,IF(ISNUMBER(SEARCH('[1]Lookup for use classification'!$B$2,C2393)),'[1]Lookup for use classification'!$A$2,IF(ISNUMBER(SEARCH('[1]Lookup for use classification'!$B$3,C2393)),'[1]Lookup for use classification'!$A$3,IF(OR(ISNUMBER(SEARCH('[1]Lookup for use classification'!$B$4,C2393)),ISNUMBER(SEARCH('[1]Lookup for use classification'!$C$4,C2393)),ISNUMBER(SEARCH('[1]Lookup for use classification'!$D$4,C2393)),ISNUMBER(SEARCH('[1]Lookup for use classification'!$E$4,C2393))),'[1]Lookup for use classification'!$A$4,IF(OR(ISNUMBER(SEARCH('[1]Lookup for use classification'!$B$5,C2393)),ISNUMBER(SEARCH('[1]Lookup for use classification'!$C$5,C2393)),ISNUMBER(SEARCH('[1]Lookup for use classification'!$D$5,C2393))),'[1]Lookup for use classification'!$A$5,IF(OR(ISNUMBER(SEARCH('[1]Lookup for use classification'!$B$7,C2393)),ISNUMBER(SEARCH('[1]Lookup for use classification'!$C$7,C2393)),ISNUMBER(SEARCH('[1]Lookup for use classification'!$D$7,C2393))),'[1]Lookup for use classification'!$A$7,IF(OR(ISNUMBER(SEARCH('[1]Lookup for use classification'!$B$9,C2393)),ISNUMBER(SEARCH('[1]Lookup for use classification'!$C$9,C2393)),ISNUMBER(SEARCH('[1]Lookup for use classification'!$D$9,C2393)),ISNUMBER(SEARCH('[1]Lookup for use classification'!$E$9,C2393)),ISNUMBER(SEARCH('[1]Lookup for use classification'!$F$9,C2393)),ISNUMBER(SEARCH('[1]Lookup for use classification'!$G$9,C2393)),ISNUMBER(SEARCH('[1]Lookup for use classification'!$H$9,C2393)),ISNUMBER(SEARCH('[1]Lookup for use classification'!$I$9,C2393)),ISNUMBER(SEARCH('[1]Lookup for use classification'!$J$9,C2393)),ISNUMBER(SEARCH('[1]Lookup for use classification'!$K$9,C2393))),'[1]Lookup for use classification'!$A$9,IF(OR(ISNUMBER(SEARCH('[1]Lookup for use classification'!$B$10,C2393)),ISNUMBER(SEARCH('[1]Lookup for use classification'!$C$10,C2393)),ISNUMBER(SEARCH('[1]Lookup for use classification'!$D$10,C2393)),ISNUMBER(SEARCH('[1]Lookup for use classification'!$E$10,C2393)),ISNUMBER(SEARCH('[1]Lookup for use classification'!$F$10,C2393)),ISNUMBER(SEARCH('[1]Lookup for use classification'!$G$10,C2393))),'[1]Lookup for use classification'!$A$10,IF(OR(ISNUMBER(SEARCH('[1]Lookup for use classification'!$B$11,C2393)),ISNUMBER(SEARCH('[1]Lookup for use classification'!$C$11,C2393))),'[1]Lookup for use classification'!$A$11,IF(OR(ISNUMBER(SEARCH('[1]Lookup for use classification'!$B$12,C2393)),ISNUMBER(SEARCH('[1]Lookup for use classification'!$C$12,C2393))),'[1]Lookup for use classification'!$A$12,IF(OR(ISNUMBER(SEARCH('[1]Lookup for use classification'!$B$13,C2393)),ISNUMBER(SEARCH('[1]Lookup for use classification'!$C$13,C2393)),ISNUMBER(SEARCH('[1]Lookup for use classification'!$D$13,C2393)),,ISNUMBER(SEARCH('[1]Lookup for use classification'!$C$13,C2393)),ISNUMBER(SEARCH('[1]Lookup for use classification'!$E$13,C2393))),'[1]Lookup for use classification'!$A$13,IF(OR(ISNUMBER(SEARCH('[1]Lookup for use classification'!$B$14,C2393)),ISNUMBER(SEARCH('[1]Lookup for use classification'!$C$14,C2393))),'[1]Lookup for use classification'!$A$14,"Other"))))))))))))</f>
        <v>Other</v>
      </c>
      <c r="E2393" s="240"/>
      <c r="F2393" s="259"/>
      <c r="G2393" s="259"/>
    </row>
    <row r="2394" spans="1:7" hidden="1">
      <c r="A2394" s="187" t="s">
        <v>1441</v>
      </c>
      <c r="B2394" s="167" t="s">
        <v>4456</v>
      </c>
      <c r="C2394" s="260" t="s">
        <v>1433</v>
      </c>
      <c r="D2394" s="6" t="str">
        <f>IF(OR(ISNUMBER(SEARCH('[1]Lookup for use classification'!$B$1,C2394)),ISNUMBER(SEARCH('[1]Lookup for use classification'!$C$1,C2394)),ISNUMBER(SEARCH('[1]Lookup for use classification'!$D$1,C2394)),ISNUMBER(SEARCH('[1]Lookup for use classification'!$E$1,C2394))),'[1]Lookup for use classification'!$A$1,IF(ISNUMBER(SEARCH('[1]Lookup for use classification'!$B$2,C2394)),'[1]Lookup for use classification'!$A$2,IF(ISNUMBER(SEARCH('[1]Lookup for use classification'!$B$3,C2394)),'[1]Lookup for use classification'!$A$3,IF(OR(ISNUMBER(SEARCH('[1]Lookup for use classification'!$B$4,C2394)),ISNUMBER(SEARCH('[1]Lookup for use classification'!$C$4,C2394)),ISNUMBER(SEARCH('[1]Lookup for use classification'!$D$4,C2394)),ISNUMBER(SEARCH('[1]Lookup for use classification'!$E$4,C2394))),'[1]Lookup for use classification'!$A$4,IF(OR(ISNUMBER(SEARCH('[1]Lookup for use classification'!$B$5,C2394)),ISNUMBER(SEARCH('[1]Lookup for use classification'!$C$5,C2394)),ISNUMBER(SEARCH('[1]Lookup for use classification'!$D$5,C2394))),'[1]Lookup for use classification'!$A$5,IF(OR(ISNUMBER(SEARCH('[1]Lookup for use classification'!$B$7,C2394)),ISNUMBER(SEARCH('[1]Lookup for use classification'!$C$7,C2394)),ISNUMBER(SEARCH('[1]Lookup for use classification'!$D$7,C2394))),'[1]Lookup for use classification'!$A$7,IF(OR(ISNUMBER(SEARCH('[1]Lookup for use classification'!$B$9,C2394)),ISNUMBER(SEARCH('[1]Lookup for use classification'!$C$9,C2394)),ISNUMBER(SEARCH('[1]Lookup for use classification'!$D$9,C2394)),ISNUMBER(SEARCH('[1]Lookup for use classification'!$E$9,C2394)),ISNUMBER(SEARCH('[1]Lookup for use classification'!$F$9,C2394)),ISNUMBER(SEARCH('[1]Lookup for use classification'!$G$9,C2394)),ISNUMBER(SEARCH('[1]Lookup for use classification'!$H$9,C2394)),ISNUMBER(SEARCH('[1]Lookup for use classification'!$I$9,C2394)),ISNUMBER(SEARCH('[1]Lookup for use classification'!$J$9,C2394)),ISNUMBER(SEARCH('[1]Lookup for use classification'!$K$9,C2394))),'[1]Lookup for use classification'!$A$9,IF(OR(ISNUMBER(SEARCH('[1]Lookup for use classification'!$B$10,C2394)),ISNUMBER(SEARCH('[1]Lookup for use classification'!$C$10,C2394)),ISNUMBER(SEARCH('[1]Lookup for use classification'!$D$10,C2394)),ISNUMBER(SEARCH('[1]Lookup for use classification'!$E$10,C2394)),ISNUMBER(SEARCH('[1]Lookup for use classification'!$F$10,C2394)),ISNUMBER(SEARCH('[1]Lookup for use classification'!$G$10,C2394))),'[1]Lookup for use classification'!$A$10,IF(OR(ISNUMBER(SEARCH('[1]Lookup for use classification'!$B$11,C2394)),ISNUMBER(SEARCH('[1]Lookup for use classification'!$C$11,C2394))),'[1]Lookup for use classification'!$A$11,IF(OR(ISNUMBER(SEARCH('[1]Lookup for use classification'!$B$12,C2394)),ISNUMBER(SEARCH('[1]Lookup for use classification'!$C$12,C2394))),'[1]Lookup for use classification'!$A$12,IF(OR(ISNUMBER(SEARCH('[1]Lookup for use classification'!$B$13,C2394)),ISNUMBER(SEARCH('[1]Lookup for use classification'!$C$13,C2394)),ISNUMBER(SEARCH('[1]Lookup for use classification'!$D$13,C2394)),,ISNUMBER(SEARCH('[1]Lookup for use classification'!$C$13,C2394)),ISNUMBER(SEARCH('[1]Lookup for use classification'!$E$13,C2394))),'[1]Lookup for use classification'!$A$13,IF(OR(ISNUMBER(SEARCH('[1]Lookup for use classification'!$B$14,C2394)),ISNUMBER(SEARCH('[1]Lookup for use classification'!$C$14,C2394))),'[1]Lookup for use classification'!$A$14,"Other"))))))))))))</f>
        <v>Other</v>
      </c>
      <c r="E2394" s="240"/>
      <c r="F2394" s="259"/>
      <c r="G2394" s="259"/>
    </row>
    <row r="2395" spans="1:7" hidden="1">
      <c r="A2395" s="187" t="s">
        <v>1441</v>
      </c>
      <c r="B2395" s="167" t="s">
        <v>4456</v>
      </c>
      <c r="C2395" s="260" t="s">
        <v>1435</v>
      </c>
      <c r="D2395" s="6" t="str">
        <f>IF(OR(ISNUMBER(SEARCH('[1]Lookup for use classification'!$B$1,C2395)),ISNUMBER(SEARCH('[1]Lookup for use classification'!$C$1,C2395)),ISNUMBER(SEARCH('[1]Lookup for use classification'!$D$1,C2395)),ISNUMBER(SEARCH('[1]Lookup for use classification'!$E$1,C2395))),'[1]Lookup for use classification'!$A$1,IF(ISNUMBER(SEARCH('[1]Lookup for use classification'!$B$2,C2395)),'[1]Lookup for use classification'!$A$2,IF(ISNUMBER(SEARCH('[1]Lookup for use classification'!$B$3,C2395)),'[1]Lookup for use classification'!$A$3,IF(OR(ISNUMBER(SEARCH('[1]Lookup for use classification'!$B$4,C2395)),ISNUMBER(SEARCH('[1]Lookup for use classification'!$C$4,C2395)),ISNUMBER(SEARCH('[1]Lookup for use classification'!$D$4,C2395)),ISNUMBER(SEARCH('[1]Lookup for use classification'!$E$4,C2395))),'[1]Lookup for use classification'!$A$4,IF(OR(ISNUMBER(SEARCH('[1]Lookup for use classification'!$B$5,C2395)),ISNUMBER(SEARCH('[1]Lookup for use classification'!$C$5,C2395)),ISNUMBER(SEARCH('[1]Lookup for use classification'!$D$5,C2395))),'[1]Lookup for use classification'!$A$5,IF(OR(ISNUMBER(SEARCH('[1]Lookup for use classification'!$B$7,C2395)),ISNUMBER(SEARCH('[1]Lookup for use classification'!$C$7,C2395)),ISNUMBER(SEARCH('[1]Lookup for use classification'!$D$7,C2395))),'[1]Lookup for use classification'!$A$7,IF(OR(ISNUMBER(SEARCH('[1]Lookup for use classification'!$B$9,C2395)),ISNUMBER(SEARCH('[1]Lookup for use classification'!$C$9,C2395)),ISNUMBER(SEARCH('[1]Lookup for use classification'!$D$9,C2395)),ISNUMBER(SEARCH('[1]Lookup for use classification'!$E$9,C2395)),ISNUMBER(SEARCH('[1]Lookup for use classification'!$F$9,C2395)),ISNUMBER(SEARCH('[1]Lookup for use classification'!$G$9,C2395)),ISNUMBER(SEARCH('[1]Lookup for use classification'!$H$9,C2395)),ISNUMBER(SEARCH('[1]Lookup for use classification'!$I$9,C2395)),ISNUMBER(SEARCH('[1]Lookup for use classification'!$J$9,C2395)),ISNUMBER(SEARCH('[1]Lookup for use classification'!$K$9,C2395))),'[1]Lookup for use classification'!$A$9,IF(OR(ISNUMBER(SEARCH('[1]Lookup for use classification'!$B$10,C2395)),ISNUMBER(SEARCH('[1]Lookup for use classification'!$C$10,C2395)),ISNUMBER(SEARCH('[1]Lookup for use classification'!$D$10,C2395)),ISNUMBER(SEARCH('[1]Lookup for use classification'!$E$10,C2395)),ISNUMBER(SEARCH('[1]Lookup for use classification'!$F$10,C2395)),ISNUMBER(SEARCH('[1]Lookup for use classification'!$G$10,C2395))),'[1]Lookup for use classification'!$A$10,IF(OR(ISNUMBER(SEARCH('[1]Lookup for use classification'!$B$11,C2395)),ISNUMBER(SEARCH('[1]Lookup for use classification'!$C$11,C2395))),'[1]Lookup for use classification'!$A$11,IF(OR(ISNUMBER(SEARCH('[1]Lookup for use classification'!$B$12,C2395)),ISNUMBER(SEARCH('[1]Lookup for use classification'!$C$12,C2395))),'[1]Lookup for use classification'!$A$12,IF(OR(ISNUMBER(SEARCH('[1]Lookup for use classification'!$B$13,C2395)),ISNUMBER(SEARCH('[1]Lookup for use classification'!$C$13,C2395)),ISNUMBER(SEARCH('[1]Lookup for use classification'!$D$13,C2395)),,ISNUMBER(SEARCH('[1]Lookup for use classification'!$C$13,C2395)),ISNUMBER(SEARCH('[1]Lookup for use classification'!$E$13,C2395))),'[1]Lookup for use classification'!$A$13,IF(OR(ISNUMBER(SEARCH('[1]Lookup for use classification'!$B$14,C2395)),ISNUMBER(SEARCH('[1]Lookup for use classification'!$C$14,C2395))),'[1]Lookup for use classification'!$A$14,"Other"))))))))))))</f>
        <v>Other</v>
      </c>
      <c r="E2395" s="240"/>
      <c r="F2395" s="259"/>
      <c r="G2395" s="259"/>
    </row>
    <row r="2396" spans="1:7" hidden="1">
      <c r="A2396" s="187" t="s">
        <v>1441</v>
      </c>
      <c r="B2396" s="167" t="s">
        <v>4456</v>
      </c>
      <c r="C2396" s="260" t="s">
        <v>986</v>
      </c>
      <c r="D2396" s="6" t="str">
        <f>IF(OR(ISNUMBER(SEARCH('[1]Lookup for use classification'!$B$1,C2396)),ISNUMBER(SEARCH('[1]Lookup for use classification'!$C$1,C2396)),ISNUMBER(SEARCH('[1]Lookup for use classification'!$D$1,C2396)),ISNUMBER(SEARCH('[1]Lookup for use classification'!$E$1,C2396))),'[1]Lookup for use classification'!$A$1,IF(ISNUMBER(SEARCH('[1]Lookup for use classification'!$B$2,C2396)),'[1]Lookup for use classification'!$A$2,IF(ISNUMBER(SEARCH('[1]Lookup for use classification'!$B$3,C2396)),'[1]Lookup for use classification'!$A$3,IF(OR(ISNUMBER(SEARCH('[1]Lookup for use classification'!$B$4,C2396)),ISNUMBER(SEARCH('[1]Lookup for use classification'!$C$4,C2396)),ISNUMBER(SEARCH('[1]Lookup for use classification'!$D$4,C2396)),ISNUMBER(SEARCH('[1]Lookup for use classification'!$E$4,C2396))),'[1]Lookup for use classification'!$A$4,IF(OR(ISNUMBER(SEARCH('[1]Lookup for use classification'!$B$5,C2396)),ISNUMBER(SEARCH('[1]Lookup for use classification'!$C$5,C2396)),ISNUMBER(SEARCH('[1]Lookup for use classification'!$D$5,C2396))),'[1]Lookup for use classification'!$A$5,IF(OR(ISNUMBER(SEARCH('[1]Lookup for use classification'!$B$7,C2396)),ISNUMBER(SEARCH('[1]Lookup for use classification'!$C$7,C2396)),ISNUMBER(SEARCH('[1]Lookup for use classification'!$D$7,C2396))),'[1]Lookup for use classification'!$A$7,IF(OR(ISNUMBER(SEARCH('[1]Lookup for use classification'!$B$9,C2396)),ISNUMBER(SEARCH('[1]Lookup for use classification'!$C$9,C2396)),ISNUMBER(SEARCH('[1]Lookup for use classification'!$D$9,C2396)),ISNUMBER(SEARCH('[1]Lookup for use classification'!$E$9,C2396)),ISNUMBER(SEARCH('[1]Lookup for use classification'!$F$9,C2396)),ISNUMBER(SEARCH('[1]Lookup for use classification'!$G$9,C2396)),ISNUMBER(SEARCH('[1]Lookup for use classification'!$H$9,C2396)),ISNUMBER(SEARCH('[1]Lookup for use classification'!$I$9,C2396)),ISNUMBER(SEARCH('[1]Lookup for use classification'!$J$9,C2396)),ISNUMBER(SEARCH('[1]Lookup for use classification'!$K$9,C2396))),'[1]Lookup for use classification'!$A$9,IF(OR(ISNUMBER(SEARCH('[1]Lookup for use classification'!$B$10,C2396)),ISNUMBER(SEARCH('[1]Lookup for use classification'!$C$10,C2396)),ISNUMBER(SEARCH('[1]Lookup for use classification'!$D$10,C2396)),ISNUMBER(SEARCH('[1]Lookup for use classification'!$E$10,C2396)),ISNUMBER(SEARCH('[1]Lookup for use classification'!$F$10,C2396)),ISNUMBER(SEARCH('[1]Lookup for use classification'!$G$10,C2396))),'[1]Lookup for use classification'!$A$10,IF(OR(ISNUMBER(SEARCH('[1]Lookup for use classification'!$B$11,C2396)),ISNUMBER(SEARCH('[1]Lookup for use classification'!$C$11,C2396))),'[1]Lookup for use classification'!$A$11,IF(OR(ISNUMBER(SEARCH('[1]Lookup for use classification'!$B$12,C2396)),ISNUMBER(SEARCH('[1]Lookup for use classification'!$C$12,C2396))),'[1]Lookup for use classification'!$A$12,IF(OR(ISNUMBER(SEARCH('[1]Lookup for use classification'!$B$13,C2396)),ISNUMBER(SEARCH('[1]Lookup for use classification'!$C$13,C2396)),ISNUMBER(SEARCH('[1]Lookup for use classification'!$D$13,C2396)),,ISNUMBER(SEARCH('[1]Lookup for use classification'!$C$13,C2396)),ISNUMBER(SEARCH('[1]Lookup for use classification'!$E$13,C2396))),'[1]Lookup for use classification'!$A$13,IF(OR(ISNUMBER(SEARCH('[1]Lookup for use classification'!$B$14,C2396)),ISNUMBER(SEARCH('[1]Lookup for use classification'!$C$14,C2396))),'[1]Lookup for use classification'!$A$14,"Other"))))))))))))</f>
        <v>Other</v>
      </c>
      <c r="E2396" s="240"/>
      <c r="F2396" s="259"/>
      <c r="G2396" s="259"/>
    </row>
    <row r="2397" spans="1:7" hidden="1">
      <c r="A2397" s="187" t="s">
        <v>1441</v>
      </c>
      <c r="B2397" s="167" t="s">
        <v>4456</v>
      </c>
      <c r="C2397" s="261" t="s">
        <v>1437</v>
      </c>
      <c r="D2397" s="6" t="str">
        <f>IF(OR(ISNUMBER(SEARCH('[1]Lookup for use classification'!$B$1,C2397)),ISNUMBER(SEARCH('[1]Lookup for use classification'!$C$1,C2397)),ISNUMBER(SEARCH('[1]Lookup for use classification'!$D$1,C2397)),ISNUMBER(SEARCH('[1]Lookup for use classification'!$E$1,C2397))),'[1]Lookup for use classification'!$A$1,IF(ISNUMBER(SEARCH('[1]Lookup for use classification'!$B$2,C2397)),'[1]Lookup for use classification'!$A$2,IF(ISNUMBER(SEARCH('[1]Lookup for use classification'!$B$3,C2397)),'[1]Lookup for use classification'!$A$3,IF(OR(ISNUMBER(SEARCH('[1]Lookup for use classification'!$B$4,C2397)),ISNUMBER(SEARCH('[1]Lookup for use classification'!$C$4,C2397)),ISNUMBER(SEARCH('[1]Lookup for use classification'!$D$4,C2397)),ISNUMBER(SEARCH('[1]Lookup for use classification'!$E$4,C2397))),'[1]Lookup for use classification'!$A$4,IF(OR(ISNUMBER(SEARCH('[1]Lookup for use classification'!$B$5,C2397)),ISNUMBER(SEARCH('[1]Lookup for use classification'!$C$5,C2397)),ISNUMBER(SEARCH('[1]Lookup for use classification'!$D$5,C2397))),'[1]Lookup for use classification'!$A$5,IF(OR(ISNUMBER(SEARCH('[1]Lookup for use classification'!$B$7,C2397)),ISNUMBER(SEARCH('[1]Lookup for use classification'!$C$7,C2397)),ISNUMBER(SEARCH('[1]Lookup for use classification'!$D$7,C2397))),'[1]Lookup for use classification'!$A$7,IF(OR(ISNUMBER(SEARCH('[1]Lookup for use classification'!$B$9,C2397)),ISNUMBER(SEARCH('[1]Lookup for use classification'!$C$9,C2397)),ISNUMBER(SEARCH('[1]Lookup for use classification'!$D$9,C2397)),ISNUMBER(SEARCH('[1]Lookup for use classification'!$E$9,C2397)),ISNUMBER(SEARCH('[1]Lookup for use classification'!$F$9,C2397)),ISNUMBER(SEARCH('[1]Lookup for use classification'!$G$9,C2397)),ISNUMBER(SEARCH('[1]Lookup for use classification'!$H$9,C2397)),ISNUMBER(SEARCH('[1]Lookup for use classification'!$I$9,C2397)),ISNUMBER(SEARCH('[1]Lookup for use classification'!$J$9,C2397)),ISNUMBER(SEARCH('[1]Lookup for use classification'!$K$9,C2397))),'[1]Lookup for use classification'!$A$9,IF(OR(ISNUMBER(SEARCH('[1]Lookup for use classification'!$B$10,C2397)),ISNUMBER(SEARCH('[1]Lookup for use classification'!$C$10,C2397)),ISNUMBER(SEARCH('[1]Lookup for use classification'!$D$10,C2397)),ISNUMBER(SEARCH('[1]Lookup for use classification'!$E$10,C2397)),ISNUMBER(SEARCH('[1]Lookup for use classification'!$F$10,C2397)),ISNUMBER(SEARCH('[1]Lookup for use classification'!$G$10,C2397))),'[1]Lookup for use classification'!$A$10,IF(OR(ISNUMBER(SEARCH('[1]Lookup for use classification'!$B$11,C2397)),ISNUMBER(SEARCH('[1]Lookup for use classification'!$C$11,C2397))),'[1]Lookup for use classification'!$A$11,IF(OR(ISNUMBER(SEARCH('[1]Lookup for use classification'!$B$12,C2397)),ISNUMBER(SEARCH('[1]Lookup for use classification'!$C$12,C2397))),'[1]Lookup for use classification'!$A$12,IF(OR(ISNUMBER(SEARCH('[1]Lookup for use classification'!$B$13,C2397)),ISNUMBER(SEARCH('[1]Lookup for use classification'!$C$13,C2397)),ISNUMBER(SEARCH('[1]Lookup for use classification'!$D$13,C2397)),,ISNUMBER(SEARCH('[1]Lookup for use classification'!$C$13,C2397)),ISNUMBER(SEARCH('[1]Lookup for use classification'!$E$13,C2397))),'[1]Lookup for use classification'!$A$13,IF(OR(ISNUMBER(SEARCH('[1]Lookup for use classification'!$B$14,C2397)),ISNUMBER(SEARCH('[1]Lookup for use classification'!$C$14,C2397))),'[1]Lookup for use classification'!$A$14,"Other"))))))))))))</f>
        <v>Other</v>
      </c>
      <c r="E2397" s="240"/>
      <c r="F2397" s="239"/>
      <c r="G2397" s="239"/>
    </row>
    <row r="2398" spans="1:7" hidden="1">
      <c r="A2398" s="187" t="s">
        <v>1441</v>
      </c>
      <c r="B2398" s="167" t="s">
        <v>4456</v>
      </c>
      <c r="C2398" s="239" t="s">
        <v>1109</v>
      </c>
      <c r="D2398" s="6" t="str">
        <f>IF(OR(ISNUMBER(SEARCH('[1]Lookup for use classification'!$B$1,C2398)),ISNUMBER(SEARCH('[1]Lookup for use classification'!$C$1,C2398)),ISNUMBER(SEARCH('[1]Lookup for use classification'!$D$1,C2398)),ISNUMBER(SEARCH('[1]Lookup for use classification'!$E$1,C2398))),'[1]Lookup for use classification'!$A$1,IF(ISNUMBER(SEARCH('[1]Lookup for use classification'!$B$2,C2398)),'[1]Lookup for use classification'!$A$2,IF(ISNUMBER(SEARCH('[1]Lookup for use classification'!$B$3,C2398)),'[1]Lookup for use classification'!$A$3,IF(OR(ISNUMBER(SEARCH('[1]Lookup for use classification'!$B$4,C2398)),ISNUMBER(SEARCH('[1]Lookup for use classification'!$C$4,C2398)),ISNUMBER(SEARCH('[1]Lookup for use classification'!$D$4,C2398)),ISNUMBER(SEARCH('[1]Lookup for use classification'!$E$4,C2398))),'[1]Lookup for use classification'!$A$4,IF(OR(ISNUMBER(SEARCH('[1]Lookup for use classification'!$B$5,C2398)),ISNUMBER(SEARCH('[1]Lookup for use classification'!$C$5,C2398)),ISNUMBER(SEARCH('[1]Lookup for use classification'!$D$5,C2398))),'[1]Lookup for use classification'!$A$5,IF(OR(ISNUMBER(SEARCH('[1]Lookup for use classification'!$B$7,C2398)),ISNUMBER(SEARCH('[1]Lookup for use classification'!$C$7,C2398)),ISNUMBER(SEARCH('[1]Lookup for use classification'!$D$7,C2398))),'[1]Lookup for use classification'!$A$7,IF(OR(ISNUMBER(SEARCH('[1]Lookup for use classification'!$B$9,C2398)),ISNUMBER(SEARCH('[1]Lookup for use classification'!$C$9,C2398)),ISNUMBER(SEARCH('[1]Lookup for use classification'!$D$9,C2398)),ISNUMBER(SEARCH('[1]Lookup for use classification'!$E$9,C2398)),ISNUMBER(SEARCH('[1]Lookup for use classification'!$F$9,C2398)),ISNUMBER(SEARCH('[1]Lookup for use classification'!$G$9,C2398)),ISNUMBER(SEARCH('[1]Lookup for use classification'!$H$9,C2398)),ISNUMBER(SEARCH('[1]Lookup for use classification'!$I$9,C2398)),ISNUMBER(SEARCH('[1]Lookup for use classification'!$J$9,C2398)),ISNUMBER(SEARCH('[1]Lookup for use classification'!$K$9,C2398))),'[1]Lookup for use classification'!$A$9,IF(OR(ISNUMBER(SEARCH('[1]Lookup for use classification'!$B$10,C2398)),ISNUMBER(SEARCH('[1]Lookup for use classification'!$C$10,C2398)),ISNUMBER(SEARCH('[1]Lookup for use classification'!$D$10,C2398)),ISNUMBER(SEARCH('[1]Lookup for use classification'!$E$10,C2398)),ISNUMBER(SEARCH('[1]Lookup for use classification'!$F$10,C2398)),ISNUMBER(SEARCH('[1]Lookup for use classification'!$G$10,C2398))),'[1]Lookup for use classification'!$A$10,IF(OR(ISNUMBER(SEARCH('[1]Lookup for use classification'!$B$11,C2398)),ISNUMBER(SEARCH('[1]Lookup for use classification'!$C$11,C2398))),'[1]Lookup for use classification'!$A$11,IF(OR(ISNUMBER(SEARCH('[1]Lookup for use classification'!$B$12,C2398)),ISNUMBER(SEARCH('[1]Lookup for use classification'!$C$12,C2398))),'[1]Lookup for use classification'!$A$12,IF(OR(ISNUMBER(SEARCH('[1]Lookup for use classification'!$B$13,C2398)),ISNUMBER(SEARCH('[1]Lookup for use classification'!$C$13,C2398)),ISNUMBER(SEARCH('[1]Lookup for use classification'!$D$13,C2398)),,ISNUMBER(SEARCH('[1]Lookup for use classification'!$C$13,C2398)),ISNUMBER(SEARCH('[1]Lookup for use classification'!$E$13,C2398))),'[1]Lookup for use classification'!$A$13,IF(OR(ISNUMBER(SEARCH('[1]Lookup for use classification'!$B$14,C2398)),ISNUMBER(SEARCH('[1]Lookup for use classification'!$C$14,C2398))),'[1]Lookup for use classification'!$A$14,"Other"))))))))))))</f>
        <v>Other</v>
      </c>
      <c r="E2398" s="240"/>
      <c r="F2398" s="239"/>
      <c r="G2398" s="239"/>
    </row>
    <row r="2399" spans="1:7" hidden="1">
      <c r="A2399" s="187" t="s">
        <v>1441</v>
      </c>
      <c r="B2399" s="167" t="s">
        <v>4456</v>
      </c>
      <c r="C2399" s="263" t="s">
        <v>1436</v>
      </c>
      <c r="D2399" s="6" t="str">
        <f>IF(OR(ISNUMBER(SEARCH('[1]Lookup for use classification'!$B$1,C2399)),ISNUMBER(SEARCH('[1]Lookup for use classification'!$C$1,C2399)),ISNUMBER(SEARCH('[1]Lookup for use classification'!$D$1,C2399)),ISNUMBER(SEARCH('[1]Lookup for use classification'!$E$1,C2399))),'[1]Lookup for use classification'!$A$1,IF(ISNUMBER(SEARCH('[1]Lookup for use classification'!$B$2,C2399)),'[1]Lookup for use classification'!$A$2,IF(ISNUMBER(SEARCH('[1]Lookup for use classification'!$B$3,C2399)),'[1]Lookup for use classification'!$A$3,IF(OR(ISNUMBER(SEARCH('[1]Lookup for use classification'!$B$4,C2399)),ISNUMBER(SEARCH('[1]Lookup for use classification'!$C$4,C2399)),ISNUMBER(SEARCH('[1]Lookup for use classification'!$D$4,C2399)),ISNUMBER(SEARCH('[1]Lookup for use classification'!$E$4,C2399))),'[1]Lookup for use classification'!$A$4,IF(OR(ISNUMBER(SEARCH('[1]Lookup for use classification'!$B$5,C2399)),ISNUMBER(SEARCH('[1]Lookup for use classification'!$C$5,C2399)),ISNUMBER(SEARCH('[1]Lookup for use classification'!$D$5,C2399))),'[1]Lookup for use classification'!$A$5,IF(OR(ISNUMBER(SEARCH('[1]Lookup for use classification'!$B$7,C2399)),ISNUMBER(SEARCH('[1]Lookup for use classification'!$C$7,C2399)),ISNUMBER(SEARCH('[1]Lookup for use classification'!$D$7,C2399))),'[1]Lookup for use classification'!$A$7,IF(OR(ISNUMBER(SEARCH('[1]Lookup for use classification'!$B$9,C2399)),ISNUMBER(SEARCH('[1]Lookup for use classification'!$C$9,C2399)),ISNUMBER(SEARCH('[1]Lookup for use classification'!$D$9,C2399)),ISNUMBER(SEARCH('[1]Lookup for use classification'!$E$9,C2399)),ISNUMBER(SEARCH('[1]Lookup for use classification'!$F$9,C2399)),ISNUMBER(SEARCH('[1]Lookup for use classification'!$G$9,C2399)),ISNUMBER(SEARCH('[1]Lookup for use classification'!$H$9,C2399)),ISNUMBER(SEARCH('[1]Lookup for use classification'!$I$9,C2399)),ISNUMBER(SEARCH('[1]Lookup for use classification'!$J$9,C2399)),ISNUMBER(SEARCH('[1]Lookup for use classification'!$K$9,C2399))),'[1]Lookup for use classification'!$A$9,IF(OR(ISNUMBER(SEARCH('[1]Lookup for use classification'!$B$10,C2399)),ISNUMBER(SEARCH('[1]Lookup for use classification'!$C$10,C2399)),ISNUMBER(SEARCH('[1]Lookup for use classification'!$D$10,C2399)),ISNUMBER(SEARCH('[1]Lookup for use classification'!$E$10,C2399)),ISNUMBER(SEARCH('[1]Lookup for use classification'!$F$10,C2399)),ISNUMBER(SEARCH('[1]Lookup for use classification'!$G$10,C2399))),'[1]Lookup for use classification'!$A$10,IF(OR(ISNUMBER(SEARCH('[1]Lookup for use classification'!$B$11,C2399)),ISNUMBER(SEARCH('[1]Lookup for use classification'!$C$11,C2399))),'[1]Lookup for use classification'!$A$11,IF(OR(ISNUMBER(SEARCH('[1]Lookup for use classification'!$B$12,C2399)),ISNUMBER(SEARCH('[1]Lookup for use classification'!$C$12,C2399))),'[1]Lookup for use classification'!$A$12,IF(OR(ISNUMBER(SEARCH('[1]Lookup for use classification'!$B$13,C2399)),ISNUMBER(SEARCH('[1]Lookup for use classification'!$C$13,C2399)),ISNUMBER(SEARCH('[1]Lookup for use classification'!$D$13,C2399)),,ISNUMBER(SEARCH('[1]Lookup for use classification'!$C$13,C2399)),ISNUMBER(SEARCH('[1]Lookup for use classification'!$E$13,C2399))),'[1]Lookup for use classification'!$A$13,IF(OR(ISNUMBER(SEARCH('[1]Lookup for use classification'!$B$14,C2399)),ISNUMBER(SEARCH('[1]Lookup for use classification'!$C$14,C2399))),'[1]Lookup for use classification'!$A$14,"Other"))))))))))))</f>
        <v>Public Assembly</v>
      </c>
      <c r="E2399" s="264">
        <v>1200</v>
      </c>
      <c r="F2399" s="265"/>
      <c r="G2399" s="265"/>
    </row>
    <row r="2400" spans="1:7" hidden="1">
      <c r="A2400" s="187" t="s">
        <v>1441</v>
      </c>
      <c r="B2400" s="167" t="s">
        <v>4456</v>
      </c>
      <c r="C2400" s="260" t="s">
        <v>1425</v>
      </c>
      <c r="D2400" s="6" t="str">
        <f>IF(OR(ISNUMBER(SEARCH('[1]Lookup for use classification'!$B$1,C2400)),ISNUMBER(SEARCH('[1]Lookup for use classification'!$C$1,C2400)),ISNUMBER(SEARCH('[1]Lookup for use classification'!$D$1,C2400)),ISNUMBER(SEARCH('[1]Lookup for use classification'!$E$1,C2400))),'[1]Lookup for use classification'!$A$1,IF(ISNUMBER(SEARCH('[1]Lookup for use classification'!$B$2,C2400)),'[1]Lookup for use classification'!$A$2,IF(ISNUMBER(SEARCH('[1]Lookup for use classification'!$B$3,C2400)),'[1]Lookup for use classification'!$A$3,IF(OR(ISNUMBER(SEARCH('[1]Lookup for use classification'!$B$4,C2400)),ISNUMBER(SEARCH('[1]Lookup for use classification'!$C$4,C2400)),ISNUMBER(SEARCH('[1]Lookup for use classification'!$D$4,C2400)),ISNUMBER(SEARCH('[1]Lookup for use classification'!$E$4,C2400))),'[1]Lookup for use classification'!$A$4,IF(OR(ISNUMBER(SEARCH('[1]Lookup for use classification'!$B$5,C2400)),ISNUMBER(SEARCH('[1]Lookup for use classification'!$C$5,C2400)),ISNUMBER(SEARCH('[1]Lookup for use classification'!$D$5,C2400))),'[1]Lookup for use classification'!$A$5,IF(OR(ISNUMBER(SEARCH('[1]Lookup for use classification'!$B$7,C2400)),ISNUMBER(SEARCH('[1]Lookup for use classification'!$C$7,C2400)),ISNUMBER(SEARCH('[1]Lookup for use classification'!$D$7,C2400))),'[1]Lookup for use classification'!$A$7,IF(OR(ISNUMBER(SEARCH('[1]Lookup for use classification'!$B$9,C2400)),ISNUMBER(SEARCH('[1]Lookup for use classification'!$C$9,C2400)),ISNUMBER(SEARCH('[1]Lookup for use classification'!$D$9,C2400)),ISNUMBER(SEARCH('[1]Lookup for use classification'!$E$9,C2400)),ISNUMBER(SEARCH('[1]Lookup for use classification'!$F$9,C2400)),ISNUMBER(SEARCH('[1]Lookup for use classification'!$G$9,C2400)),ISNUMBER(SEARCH('[1]Lookup for use classification'!$H$9,C2400)),ISNUMBER(SEARCH('[1]Lookup for use classification'!$I$9,C2400)),ISNUMBER(SEARCH('[1]Lookup for use classification'!$J$9,C2400)),ISNUMBER(SEARCH('[1]Lookup for use classification'!$K$9,C2400))),'[1]Lookup for use classification'!$A$9,IF(OR(ISNUMBER(SEARCH('[1]Lookup for use classification'!$B$10,C2400)),ISNUMBER(SEARCH('[1]Lookup for use classification'!$C$10,C2400)),ISNUMBER(SEARCH('[1]Lookup for use classification'!$D$10,C2400)),ISNUMBER(SEARCH('[1]Lookup for use classification'!$E$10,C2400)),ISNUMBER(SEARCH('[1]Lookup for use classification'!$F$10,C2400)),ISNUMBER(SEARCH('[1]Lookup for use classification'!$G$10,C2400))),'[1]Lookup for use classification'!$A$10,IF(OR(ISNUMBER(SEARCH('[1]Lookup for use classification'!$B$11,C2400)),ISNUMBER(SEARCH('[1]Lookup for use classification'!$C$11,C2400))),'[1]Lookup for use classification'!$A$11,IF(OR(ISNUMBER(SEARCH('[1]Lookup for use classification'!$B$12,C2400)),ISNUMBER(SEARCH('[1]Lookup for use classification'!$C$12,C2400))),'[1]Lookup for use classification'!$A$12,IF(OR(ISNUMBER(SEARCH('[1]Lookup for use classification'!$B$13,C2400)),ISNUMBER(SEARCH('[1]Lookup for use classification'!$C$13,C2400)),ISNUMBER(SEARCH('[1]Lookup for use classification'!$D$13,C2400)),,ISNUMBER(SEARCH('[1]Lookup for use classification'!$C$13,C2400)),ISNUMBER(SEARCH('[1]Lookup for use classification'!$E$13,C2400))),'[1]Lookup for use classification'!$A$13,IF(OR(ISNUMBER(SEARCH('[1]Lookup for use classification'!$B$14,C2400)),ISNUMBER(SEARCH('[1]Lookup for use classification'!$C$14,C2400))),'[1]Lookup for use classification'!$A$14,"Other"))))))))))))</f>
        <v>Public Assembly</v>
      </c>
      <c r="E2400" s="240"/>
      <c r="F2400" s="259"/>
      <c r="G2400" s="259"/>
    </row>
    <row r="2401" spans="1:18" hidden="1">
      <c r="A2401" s="134" t="s">
        <v>1441</v>
      </c>
      <c r="B2401" s="8" t="str">
        <f>IF(ISNA(VLOOKUP(CONCATENATE(A2401,C2401),EUS!$B$2:$B$1939,1,FALSE)),"","End Use Study")</f>
        <v>End Use Study</v>
      </c>
      <c r="C2401" s="14" t="s">
        <v>2365</v>
      </c>
      <c r="D2401" s="11" t="s">
        <v>213</v>
      </c>
      <c r="E2401" s="15">
        <v>8611</v>
      </c>
      <c r="F2401" s="15"/>
      <c r="G2401" s="15"/>
      <c r="H2401" s="164"/>
      <c r="I2401" s="164"/>
      <c r="J2401" s="7"/>
      <c r="L2401" s="6"/>
    </row>
    <row r="2402" spans="1:18" hidden="1">
      <c r="A2402" s="188" t="s">
        <v>2082</v>
      </c>
      <c r="B2402" s="8" t="str">
        <f>IF(ISNA(VLOOKUP(CONCATENATE(A2402,C2402),ARIS!$A$1:$A$959,1,FALSE)),"","ARIS")</f>
        <v>ARIS</v>
      </c>
      <c r="C2402" s="223" t="s">
        <v>2366</v>
      </c>
      <c r="D2402" s="11" t="s">
        <v>213</v>
      </c>
      <c r="E2402" s="224"/>
      <c r="F2402" s="224"/>
      <c r="G2402" s="224"/>
      <c r="H2402" s="164"/>
      <c r="I2402" s="164"/>
    </row>
    <row r="2403" spans="1:18" hidden="1">
      <c r="A2403" s="138" t="s">
        <v>1441</v>
      </c>
      <c r="B2403" s="8" t="str">
        <f>IF(ISNA(VLOOKUP(CONCATENATE(A2403,C2403),EUS!$B$2:$B$1939,1,FALSE)),"","End Use Study")</f>
        <v>End Use Study</v>
      </c>
      <c r="C2403" s="14" t="s">
        <v>2367</v>
      </c>
      <c r="D2403" s="6" t="str">
        <f>IF(OR(ISNUMBER(SEARCH('[1]Lookup for use classification'!$B$1,C2403)),ISNUMBER(SEARCH('[1]Lookup for use classification'!$C$1,C2403)),ISNUMBER(SEARCH('[1]Lookup for use classification'!$D$1,C2403))),'[1]Lookup for use classification'!$A$1,IF(ISNUMBER(SEARCH('[1]Lookup for use classification'!$B$2,C2403)),'[1]Lookup for use classification'!$A$2,IF(ISNUMBER(SEARCH('[1]Lookup for use classification'!$B$3,C2403)),'[1]Lookup for use classification'!$A$3,IF(OR(ISNUMBER(SEARCH('[1]Lookup for use classification'!$B$4,C2403)),ISNUMBER(SEARCH('[1]Lookup for use classification'!$C$4,C2403))),'[1]Lookup for use classification'!$A$4,IF(OR(ISNUMBER(SEARCH('[1]Lookup for use classification'!$B$5,C2403)),ISNUMBER(SEARCH('[1]Lookup for use classification'!$C$5,C2403)),ISNUMBER(SEARCH('[1]Lookup for use classification'!$D$5,C2403))),'[1]Lookup for use classification'!$A$5,IF(OR(ISNUMBER(SEARCH('[1]Lookup for use classification'!$B$7,C2403)),ISNUMBER(SEARCH('[1]Lookup for use classification'!$C$7,C2403)),ISNUMBER(SEARCH('[1]Lookup for use classification'!$D$7,C2403))),'[1]Lookup for use classification'!$A$7,IF(OR(ISNUMBER(SEARCH('[1]Lookup for use classification'!$B$9,C2403)),ISNUMBER(SEARCH('[1]Lookup for use classification'!$C$9,C2403)),ISNUMBER(SEARCH('[1]Lookup for use classification'!$D$9,C2403)),ISNUMBER(SEARCH('[1]Lookup for use classification'!$E$9,C2403)),ISNUMBER(SEARCH('[1]Lookup for use classification'!$F$9,C2403)),ISNUMBER(SEARCH('[1]Lookup for use classification'!$G$9,C2403))),'[1]Lookup for use classification'!$A$9,IF(OR(ISNUMBER(SEARCH('[1]Lookup for use classification'!$B$10,C2403)),ISNUMBER(SEARCH('[1]Lookup for use classification'!$C$10,C2403)),ISNUMBER(SEARCH('[1]Lookup for use classification'!$D$10,C2403)),ISNUMBER(SEARCH('[1]Lookup for use classification'!$E$10,C2403)),ISNUMBER(SEARCH('[1]Lookup for use classification'!$F$10,C2403))),'[1]Lookup for use classification'!$A$10,IF(OR(ISNUMBER(SEARCH('[1]Lookup for use classification'!$B$11,C2403)),ISNUMBER(SEARCH('[1]Lookup for use classification'!$C$11,C2403))),'[1]Lookup for use classification'!$A$11,IF(OR(ISNUMBER(SEARCH('[1]Lookup for use classification'!$B$12,C2403)),ISNUMBER(SEARCH('[1]Lookup for use classification'!$C$12,C2403))),'[1]Lookup for use classification'!$A$12,"Nope"))))))))))</f>
        <v>Public Safety</v>
      </c>
      <c r="E2403" s="15"/>
      <c r="F2403" s="15"/>
      <c r="G2403" s="15"/>
      <c r="H2403" s="164"/>
      <c r="I2403" s="164"/>
      <c r="J2403" s="7"/>
      <c r="L2403" s="6"/>
    </row>
    <row r="2404" spans="1:18" hidden="1">
      <c r="A2404" s="187" t="s">
        <v>1441</v>
      </c>
      <c r="B2404" s="167" t="s">
        <v>4456</v>
      </c>
      <c r="C2404" s="260" t="s">
        <v>1422</v>
      </c>
      <c r="D2404" s="6" t="str">
        <f>IF(OR(ISNUMBER(SEARCH('[1]Lookup for use classification'!$B$1,C2404)),ISNUMBER(SEARCH('[1]Lookup for use classification'!$C$1,C2404)),ISNUMBER(SEARCH('[1]Lookup for use classification'!$D$1,C2404)),ISNUMBER(SEARCH('[1]Lookup for use classification'!$E$1,C2404))),'[1]Lookup for use classification'!$A$1,IF(ISNUMBER(SEARCH('[1]Lookup for use classification'!$B$2,C2404)),'[1]Lookup for use classification'!$A$2,IF(ISNUMBER(SEARCH('[1]Lookup for use classification'!$B$3,C2404)),'[1]Lookup for use classification'!$A$3,IF(OR(ISNUMBER(SEARCH('[1]Lookup for use classification'!$B$4,C2404)),ISNUMBER(SEARCH('[1]Lookup for use classification'!$C$4,C2404)),ISNUMBER(SEARCH('[1]Lookup for use classification'!$D$4,C2404)),ISNUMBER(SEARCH('[1]Lookup for use classification'!$E$4,C2404))),'[1]Lookup for use classification'!$A$4,IF(OR(ISNUMBER(SEARCH('[1]Lookup for use classification'!$B$5,C2404)),ISNUMBER(SEARCH('[1]Lookup for use classification'!$C$5,C2404)),ISNUMBER(SEARCH('[1]Lookup for use classification'!$D$5,C2404))),'[1]Lookup for use classification'!$A$5,IF(OR(ISNUMBER(SEARCH('[1]Lookup for use classification'!$B$7,C2404)),ISNUMBER(SEARCH('[1]Lookup for use classification'!$C$7,C2404)),ISNUMBER(SEARCH('[1]Lookup for use classification'!$D$7,C2404))),'[1]Lookup for use classification'!$A$7,IF(OR(ISNUMBER(SEARCH('[1]Lookup for use classification'!$B$9,C2404)),ISNUMBER(SEARCH('[1]Lookup for use classification'!$C$9,C2404)),ISNUMBER(SEARCH('[1]Lookup for use classification'!$D$9,C2404)),ISNUMBER(SEARCH('[1]Lookup for use classification'!$E$9,C2404)),ISNUMBER(SEARCH('[1]Lookup for use classification'!$F$9,C2404)),ISNUMBER(SEARCH('[1]Lookup for use classification'!$G$9,C2404)),ISNUMBER(SEARCH('[1]Lookup for use classification'!$H$9,C2404)),ISNUMBER(SEARCH('[1]Lookup for use classification'!$I$9,C2404)),ISNUMBER(SEARCH('[1]Lookup for use classification'!$J$9,C2404)),ISNUMBER(SEARCH('[1]Lookup for use classification'!$K$9,C2404))),'[1]Lookup for use classification'!$A$9,IF(OR(ISNUMBER(SEARCH('[1]Lookup for use classification'!$B$10,C2404)),ISNUMBER(SEARCH('[1]Lookup for use classification'!$C$10,C2404)),ISNUMBER(SEARCH('[1]Lookup for use classification'!$D$10,C2404)),ISNUMBER(SEARCH('[1]Lookup for use classification'!$E$10,C2404)),ISNUMBER(SEARCH('[1]Lookup for use classification'!$F$10,C2404)),ISNUMBER(SEARCH('[1]Lookup for use classification'!$G$10,C2404))),'[1]Lookup for use classification'!$A$10,IF(OR(ISNUMBER(SEARCH('[1]Lookup for use classification'!$B$11,C2404)),ISNUMBER(SEARCH('[1]Lookup for use classification'!$C$11,C2404))),'[1]Lookup for use classification'!$A$11,IF(OR(ISNUMBER(SEARCH('[1]Lookup for use classification'!$B$12,C2404)),ISNUMBER(SEARCH('[1]Lookup for use classification'!$C$12,C2404))),'[1]Lookup for use classification'!$A$12,IF(OR(ISNUMBER(SEARCH('[1]Lookup for use classification'!$B$13,C2404)),ISNUMBER(SEARCH('[1]Lookup for use classification'!$C$13,C2404)),ISNUMBER(SEARCH('[1]Lookup for use classification'!$D$13,C2404)),,ISNUMBER(SEARCH('[1]Lookup for use classification'!$C$13,C2404)),ISNUMBER(SEARCH('[1]Lookup for use classification'!$E$13,C2404))),'[1]Lookup for use classification'!$A$13,IF(OR(ISNUMBER(SEARCH('[1]Lookup for use classification'!$B$14,C2404)),ISNUMBER(SEARCH('[1]Lookup for use classification'!$C$14,C2404))),'[1]Lookup for use classification'!$A$14,"Other"))))))))))))</f>
        <v>Public Safety</v>
      </c>
      <c r="E2404" s="240"/>
      <c r="F2404" s="259"/>
      <c r="G2404" s="259"/>
    </row>
    <row r="2405" spans="1:18" hidden="1">
      <c r="A2405" s="187" t="s">
        <v>1441</v>
      </c>
      <c r="B2405" s="167" t="s">
        <v>4456</v>
      </c>
      <c r="C2405" s="239" t="s">
        <v>1415</v>
      </c>
      <c r="D2405" s="6" t="str">
        <f>IF(OR(ISNUMBER(SEARCH('[1]Lookup for use classification'!$B$1,C2405)),ISNUMBER(SEARCH('[1]Lookup for use classification'!$C$1,C2405)),ISNUMBER(SEARCH('[1]Lookup for use classification'!$D$1,C2405)),ISNUMBER(SEARCH('[1]Lookup for use classification'!$E$1,C2405))),'[1]Lookup for use classification'!$A$1,IF(ISNUMBER(SEARCH('[1]Lookup for use classification'!$B$2,C2405)),'[1]Lookup for use classification'!$A$2,IF(ISNUMBER(SEARCH('[1]Lookup for use classification'!$B$3,C2405)),'[1]Lookup for use classification'!$A$3,IF(OR(ISNUMBER(SEARCH('[1]Lookup for use classification'!$B$4,C2405)),ISNUMBER(SEARCH('[1]Lookup for use classification'!$C$4,C2405)),ISNUMBER(SEARCH('[1]Lookup for use classification'!$D$4,C2405)),ISNUMBER(SEARCH('[1]Lookup for use classification'!$E$4,C2405))),'[1]Lookup for use classification'!$A$4,IF(OR(ISNUMBER(SEARCH('[1]Lookup for use classification'!$B$5,C2405)),ISNUMBER(SEARCH('[1]Lookup for use classification'!$C$5,C2405)),ISNUMBER(SEARCH('[1]Lookup for use classification'!$D$5,C2405))),'[1]Lookup for use classification'!$A$5,IF(OR(ISNUMBER(SEARCH('[1]Lookup for use classification'!$B$7,C2405)),ISNUMBER(SEARCH('[1]Lookup for use classification'!$C$7,C2405)),ISNUMBER(SEARCH('[1]Lookup for use classification'!$D$7,C2405))),'[1]Lookup for use classification'!$A$7,IF(OR(ISNUMBER(SEARCH('[1]Lookup for use classification'!$B$9,C2405)),ISNUMBER(SEARCH('[1]Lookup for use classification'!$C$9,C2405)),ISNUMBER(SEARCH('[1]Lookup for use classification'!$D$9,C2405)),ISNUMBER(SEARCH('[1]Lookup for use classification'!$E$9,C2405)),ISNUMBER(SEARCH('[1]Lookup for use classification'!$F$9,C2405)),ISNUMBER(SEARCH('[1]Lookup for use classification'!$G$9,C2405)),ISNUMBER(SEARCH('[1]Lookup for use classification'!$H$9,C2405)),ISNUMBER(SEARCH('[1]Lookup for use classification'!$I$9,C2405)),ISNUMBER(SEARCH('[1]Lookup for use classification'!$J$9,C2405)),ISNUMBER(SEARCH('[1]Lookup for use classification'!$K$9,C2405))),'[1]Lookup for use classification'!$A$9,IF(OR(ISNUMBER(SEARCH('[1]Lookup for use classification'!$B$10,C2405)),ISNUMBER(SEARCH('[1]Lookup for use classification'!$C$10,C2405)),ISNUMBER(SEARCH('[1]Lookup for use classification'!$D$10,C2405)),ISNUMBER(SEARCH('[1]Lookup for use classification'!$E$10,C2405)),ISNUMBER(SEARCH('[1]Lookup for use classification'!$F$10,C2405)),ISNUMBER(SEARCH('[1]Lookup for use classification'!$G$10,C2405))),'[1]Lookup for use classification'!$A$10,IF(OR(ISNUMBER(SEARCH('[1]Lookup for use classification'!$B$11,C2405)),ISNUMBER(SEARCH('[1]Lookup for use classification'!$C$11,C2405))),'[1]Lookup for use classification'!$A$11,IF(OR(ISNUMBER(SEARCH('[1]Lookup for use classification'!$B$12,C2405)),ISNUMBER(SEARCH('[1]Lookup for use classification'!$C$12,C2405))),'[1]Lookup for use classification'!$A$12,IF(OR(ISNUMBER(SEARCH('[1]Lookup for use classification'!$B$13,C2405)),ISNUMBER(SEARCH('[1]Lookup for use classification'!$C$13,C2405)),ISNUMBER(SEARCH('[1]Lookup for use classification'!$D$13,C2405)),,ISNUMBER(SEARCH('[1]Lookup for use classification'!$C$13,C2405)),ISNUMBER(SEARCH('[1]Lookup for use classification'!$E$13,C2405))),'[1]Lookup for use classification'!$A$13,IF(OR(ISNUMBER(SEARCH('[1]Lookup for use classification'!$B$14,C2405)),ISNUMBER(SEARCH('[1]Lookup for use classification'!$C$14,C2405))),'[1]Lookup for use classification'!$A$14,"Other"))))))))))))</f>
        <v>Retail - Other</v>
      </c>
      <c r="E2405" s="240">
        <v>7718</v>
      </c>
      <c r="F2405" s="259"/>
      <c r="G2405" s="259"/>
    </row>
    <row r="2406" spans="1:18" hidden="1">
      <c r="A2406" s="187" t="s">
        <v>1441</v>
      </c>
      <c r="B2406" s="167" t="s">
        <v>4456</v>
      </c>
      <c r="C2406" s="239" t="s">
        <v>1439</v>
      </c>
      <c r="D2406" s="6" t="str">
        <f>IF(OR(ISNUMBER(SEARCH('[1]Lookup for use classification'!$B$1,C2406)),ISNUMBER(SEARCH('[1]Lookup for use classification'!$C$1,C2406)),ISNUMBER(SEARCH('[1]Lookup for use classification'!$D$1,C2406)),ISNUMBER(SEARCH('[1]Lookup for use classification'!$E$1,C2406))),'[1]Lookup for use classification'!$A$1,IF(ISNUMBER(SEARCH('[1]Lookup for use classification'!$B$2,C2406)),'[1]Lookup for use classification'!$A$2,IF(ISNUMBER(SEARCH('[1]Lookup for use classification'!$B$3,C2406)),'[1]Lookup for use classification'!$A$3,IF(OR(ISNUMBER(SEARCH('[1]Lookup for use classification'!$B$4,C2406)),ISNUMBER(SEARCH('[1]Lookup for use classification'!$C$4,C2406)),ISNUMBER(SEARCH('[1]Lookup for use classification'!$D$4,C2406)),ISNUMBER(SEARCH('[1]Lookup for use classification'!$E$4,C2406))),'[1]Lookup for use classification'!$A$4,IF(OR(ISNUMBER(SEARCH('[1]Lookup for use classification'!$B$5,C2406)),ISNUMBER(SEARCH('[1]Lookup for use classification'!$C$5,C2406)),ISNUMBER(SEARCH('[1]Lookup for use classification'!$D$5,C2406))),'[1]Lookup for use classification'!$A$5,IF(OR(ISNUMBER(SEARCH('[1]Lookup for use classification'!$B$7,C2406)),ISNUMBER(SEARCH('[1]Lookup for use classification'!$C$7,C2406)),ISNUMBER(SEARCH('[1]Lookup for use classification'!$D$7,C2406))),'[1]Lookup for use classification'!$A$7,IF(OR(ISNUMBER(SEARCH('[1]Lookup for use classification'!$B$9,C2406)),ISNUMBER(SEARCH('[1]Lookup for use classification'!$C$9,C2406)),ISNUMBER(SEARCH('[1]Lookup for use classification'!$D$9,C2406)),ISNUMBER(SEARCH('[1]Lookup for use classification'!$E$9,C2406)),ISNUMBER(SEARCH('[1]Lookup for use classification'!$F$9,C2406)),ISNUMBER(SEARCH('[1]Lookup for use classification'!$G$9,C2406)),ISNUMBER(SEARCH('[1]Lookup for use classification'!$H$9,C2406)),ISNUMBER(SEARCH('[1]Lookup for use classification'!$I$9,C2406)),ISNUMBER(SEARCH('[1]Lookup for use classification'!$J$9,C2406)),ISNUMBER(SEARCH('[1]Lookup for use classification'!$K$9,C2406))),'[1]Lookup for use classification'!$A$9,IF(OR(ISNUMBER(SEARCH('[1]Lookup for use classification'!$B$10,C2406)),ISNUMBER(SEARCH('[1]Lookup for use classification'!$C$10,C2406)),ISNUMBER(SEARCH('[1]Lookup for use classification'!$D$10,C2406)),ISNUMBER(SEARCH('[1]Lookup for use classification'!$E$10,C2406)),ISNUMBER(SEARCH('[1]Lookup for use classification'!$F$10,C2406)),ISNUMBER(SEARCH('[1]Lookup for use classification'!$G$10,C2406))),'[1]Lookup for use classification'!$A$10,IF(OR(ISNUMBER(SEARCH('[1]Lookup for use classification'!$B$11,C2406)),ISNUMBER(SEARCH('[1]Lookup for use classification'!$C$11,C2406))),'[1]Lookup for use classification'!$A$11,IF(OR(ISNUMBER(SEARCH('[1]Lookup for use classification'!$B$12,C2406)),ISNUMBER(SEARCH('[1]Lookup for use classification'!$C$12,C2406))),'[1]Lookup for use classification'!$A$12,IF(OR(ISNUMBER(SEARCH('[1]Lookup for use classification'!$B$13,C2406)),ISNUMBER(SEARCH('[1]Lookup for use classification'!$C$13,C2406)),ISNUMBER(SEARCH('[1]Lookup for use classification'!$D$13,C2406)),,ISNUMBER(SEARCH('[1]Lookup for use classification'!$C$13,C2406)),ISNUMBER(SEARCH('[1]Lookup for use classification'!$E$13,C2406))),'[1]Lookup for use classification'!$A$13,IF(OR(ISNUMBER(SEARCH('[1]Lookup for use classification'!$B$14,C2406)),ISNUMBER(SEARCH('[1]Lookup for use classification'!$C$14,C2406))),'[1]Lookup for use classification'!$A$14,"Other"))))))))))))</f>
        <v>Warehousing</v>
      </c>
      <c r="E2406" s="240">
        <v>629</v>
      </c>
      <c r="F2406" s="259"/>
      <c r="G2406" s="259"/>
    </row>
    <row r="2407" spans="1:18" hidden="1">
      <c r="A2407" s="187" t="s">
        <v>1441</v>
      </c>
      <c r="B2407" s="167" t="s">
        <v>4456</v>
      </c>
      <c r="C2407" s="260" t="s">
        <v>81</v>
      </c>
      <c r="D2407" s="6" t="str">
        <f>IF(OR(ISNUMBER(SEARCH('[1]Lookup for use classification'!$B$1,C2407)),ISNUMBER(SEARCH('[1]Lookup for use classification'!$C$1,C2407)),ISNUMBER(SEARCH('[1]Lookup for use classification'!$D$1,C2407)),ISNUMBER(SEARCH('[1]Lookup for use classification'!$E$1,C2407))),'[1]Lookup for use classification'!$A$1,IF(ISNUMBER(SEARCH('[1]Lookup for use classification'!$B$2,C2407)),'[1]Lookup for use classification'!$A$2,IF(ISNUMBER(SEARCH('[1]Lookup for use classification'!$B$3,C2407)),'[1]Lookup for use classification'!$A$3,IF(OR(ISNUMBER(SEARCH('[1]Lookup for use classification'!$B$4,C2407)),ISNUMBER(SEARCH('[1]Lookup for use classification'!$C$4,C2407)),ISNUMBER(SEARCH('[1]Lookup for use classification'!$D$4,C2407)),ISNUMBER(SEARCH('[1]Lookup for use classification'!$E$4,C2407))),'[1]Lookup for use classification'!$A$4,IF(OR(ISNUMBER(SEARCH('[1]Lookup for use classification'!$B$5,C2407)),ISNUMBER(SEARCH('[1]Lookup for use classification'!$C$5,C2407)),ISNUMBER(SEARCH('[1]Lookup for use classification'!$D$5,C2407))),'[1]Lookup for use classification'!$A$5,IF(OR(ISNUMBER(SEARCH('[1]Lookup for use classification'!$B$7,C2407)),ISNUMBER(SEARCH('[1]Lookup for use classification'!$C$7,C2407)),ISNUMBER(SEARCH('[1]Lookup for use classification'!$D$7,C2407))),'[1]Lookup for use classification'!$A$7,IF(OR(ISNUMBER(SEARCH('[1]Lookup for use classification'!$B$9,C2407)),ISNUMBER(SEARCH('[1]Lookup for use classification'!$C$9,C2407)),ISNUMBER(SEARCH('[1]Lookup for use classification'!$D$9,C2407)),ISNUMBER(SEARCH('[1]Lookup for use classification'!$E$9,C2407)),ISNUMBER(SEARCH('[1]Lookup for use classification'!$F$9,C2407)),ISNUMBER(SEARCH('[1]Lookup for use classification'!$G$9,C2407)),ISNUMBER(SEARCH('[1]Lookup for use classification'!$H$9,C2407)),ISNUMBER(SEARCH('[1]Lookup for use classification'!$I$9,C2407)),ISNUMBER(SEARCH('[1]Lookup for use classification'!$J$9,C2407)),ISNUMBER(SEARCH('[1]Lookup for use classification'!$K$9,C2407))),'[1]Lookup for use classification'!$A$9,IF(OR(ISNUMBER(SEARCH('[1]Lookup for use classification'!$B$10,C2407)),ISNUMBER(SEARCH('[1]Lookup for use classification'!$C$10,C2407)),ISNUMBER(SEARCH('[1]Lookup for use classification'!$D$10,C2407)),ISNUMBER(SEARCH('[1]Lookup for use classification'!$E$10,C2407)),ISNUMBER(SEARCH('[1]Lookup for use classification'!$F$10,C2407)),ISNUMBER(SEARCH('[1]Lookup for use classification'!$G$10,C2407))),'[1]Lookup for use classification'!$A$10,IF(OR(ISNUMBER(SEARCH('[1]Lookup for use classification'!$B$11,C2407)),ISNUMBER(SEARCH('[1]Lookup for use classification'!$C$11,C2407))),'[1]Lookup for use classification'!$A$11,IF(OR(ISNUMBER(SEARCH('[1]Lookup for use classification'!$B$12,C2407)),ISNUMBER(SEARCH('[1]Lookup for use classification'!$C$12,C2407))),'[1]Lookup for use classification'!$A$12,IF(OR(ISNUMBER(SEARCH('[1]Lookup for use classification'!$B$13,C2407)),ISNUMBER(SEARCH('[1]Lookup for use classification'!$C$13,C2407)),ISNUMBER(SEARCH('[1]Lookup for use classification'!$D$13,C2407)),,ISNUMBER(SEARCH('[1]Lookup for use classification'!$C$13,C2407)),ISNUMBER(SEARCH('[1]Lookup for use classification'!$E$13,C2407))),'[1]Lookup for use classification'!$A$13,IF(OR(ISNUMBER(SEARCH('[1]Lookup for use classification'!$B$14,C2407)),ISNUMBER(SEARCH('[1]Lookup for use classification'!$C$14,C2407))),'[1]Lookup for use classification'!$A$14,"Other"))))))))))))</f>
        <v>Warehousing</v>
      </c>
      <c r="E2407" s="240">
        <v>2160</v>
      </c>
      <c r="F2407" s="259"/>
      <c r="G2407" s="259"/>
    </row>
    <row r="2408" spans="1:18" hidden="1">
      <c r="A2408" s="187" t="s">
        <v>1441</v>
      </c>
      <c r="B2408" s="167" t="s">
        <v>4456</v>
      </c>
      <c r="C2408" s="260" t="s">
        <v>1424</v>
      </c>
      <c r="D2408" s="6" t="str">
        <f>IF(OR(ISNUMBER(SEARCH('[1]Lookup for use classification'!$B$1,C2408)),ISNUMBER(SEARCH('[1]Lookup for use classification'!$C$1,C2408)),ISNUMBER(SEARCH('[1]Lookup for use classification'!$D$1,C2408)),ISNUMBER(SEARCH('[1]Lookup for use classification'!$E$1,C2408))),'[1]Lookup for use classification'!$A$1,IF(ISNUMBER(SEARCH('[1]Lookup for use classification'!$B$2,C2408)),'[1]Lookup for use classification'!$A$2,IF(ISNUMBER(SEARCH('[1]Lookup for use classification'!$B$3,C2408)),'[1]Lookup for use classification'!$A$3,IF(OR(ISNUMBER(SEARCH('[1]Lookup for use classification'!$B$4,C2408)),ISNUMBER(SEARCH('[1]Lookup for use classification'!$C$4,C2408)),ISNUMBER(SEARCH('[1]Lookup for use classification'!$D$4,C2408)),ISNUMBER(SEARCH('[1]Lookup for use classification'!$E$4,C2408))),'[1]Lookup for use classification'!$A$4,IF(OR(ISNUMBER(SEARCH('[1]Lookup for use classification'!$B$5,C2408)),ISNUMBER(SEARCH('[1]Lookup for use classification'!$C$5,C2408)),ISNUMBER(SEARCH('[1]Lookup for use classification'!$D$5,C2408))),'[1]Lookup for use classification'!$A$5,IF(OR(ISNUMBER(SEARCH('[1]Lookup for use classification'!$B$7,C2408)),ISNUMBER(SEARCH('[1]Lookup for use classification'!$C$7,C2408)),ISNUMBER(SEARCH('[1]Lookup for use classification'!$D$7,C2408))),'[1]Lookup for use classification'!$A$7,IF(OR(ISNUMBER(SEARCH('[1]Lookup for use classification'!$B$9,C2408)),ISNUMBER(SEARCH('[1]Lookup for use classification'!$C$9,C2408)),ISNUMBER(SEARCH('[1]Lookup for use classification'!$D$9,C2408)),ISNUMBER(SEARCH('[1]Lookup for use classification'!$E$9,C2408)),ISNUMBER(SEARCH('[1]Lookup for use classification'!$F$9,C2408)),ISNUMBER(SEARCH('[1]Lookup for use classification'!$G$9,C2408)),ISNUMBER(SEARCH('[1]Lookup for use classification'!$H$9,C2408)),ISNUMBER(SEARCH('[1]Lookup for use classification'!$I$9,C2408)),ISNUMBER(SEARCH('[1]Lookup for use classification'!$J$9,C2408)),ISNUMBER(SEARCH('[1]Lookup for use classification'!$K$9,C2408))),'[1]Lookup for use classification'!$A$9,IF(OR(ISNUMBER(SEARCH('[1]Lookup for use classification'!$B$10,C2408)),ISNUMBER(SEARCH('[1]Lookup for use classification'!$C$10,C2408)),ISNUMBER(SEARCH('[1]Lookup for use classification'!$D$10,C2408)),ISNUMBER(SEARCH('[1]Lookup for use classification'!$E$10,C2408)),ISNUMBER(SEARCH('[1]Lookup for use classification'!$F$10,C2408)),ISNUMBER(SEARCH('[1]Lookup for use classification'!$G$10,C2408))),'[1]Lookup for use classification'!$A$10,IF(OR(ISNUMBER(SEARCH('[1]Lookup for use classification'!$B$11,C2408)),ISNUMBER(SEARCH('[1]Lookup for use classification'!$C$11,C2408))),'[1]Lookup for use classification'!$A$11,IF(OR(ISNUMBER(SEARCH('[1]Lookup for use classification'!$B$12,C2408)),ISNUMBER(SEARCH('[1]Lookup for use classification'!$C$12,C2408))),'[1]Lookup for use classification'!$A$12,IF(OR(ISNUMBER(SEARCH('[1]Lookup for use classification'!$B$13,C2408)),ISNUMBER(SEARCH('[1]Lookup for use classification'!$C$13,C2408)),ISNUMBER(SEARCH('[1]Lookup for use classification'!$D$13,C2408)),,ISNUMBER(SEARCH('[1]Lookup for use classification'!$C$13,C2408)),ISNUMBER(SEARCH('[1]Lookup for use classification'!$E$13,C2408))),'[1]Lookup for use classification'!$A$13,IF(OR(ISNUMBER(SEARCH('[1]Lookup for use classification'!$B$14,C2408)),ISNUMBER(SEARCH('[1]Lookup for use classification'!$C$14,C2408))),'[1]Lookup for use classification'!$A$14,"Other"))))))))))))</f>
        <v>Warehousing</v>
      </c>
      <c r="E2408" s="240"/>
      <c r="F2408" s="259"/>
      <c r="G2408" s="259"/>
    </row>
    <row r="2409" spans="1:18" hidden="1">
      <c r="A2409" s="187" t="s">
        <v>1441</v>
      </c>
      <c r="B2409" s="167" t="s">
        <v>4456</v>
      </c>
      <c r="C2409" s="260" t="s">
        <v>1428</v>
      </c>
      <c r="D2409" s="6" t="str">
        <f>IF(OR(ISNUMBER(SEARCH('[1]Lookup for use classification'!$B$1,C2409)),ISNUMBER(SEARCH('[1]Lookup for use classification'!$C$1,C2409)),ISNUMBER(SEARCH('[1]Lookup for use classification'!$D$1,C2409)),ISNUMBER(SEARCH('[1]Lookup for use classification'!$E$1,C2409))),'[1]Lookup for use classification'!$A$1,IF(ISNUMBER(SEARCH('[1]Lookup for use classification'!$B$2,C2409)),'[1]Lookup for use classification'!$A$2,IF(ISNUMBER(SEARCH('[1]Lookup for use classification'!$B$3,C2409)),'[1]Lookup for use classification'!$A$3,IF(OR(ISNUMBER(SEARCH('[1]Lookup for use classification'!$B$4,C2409)),ISNUMBER(SEARCH('[1]Lookup for use classification'!$C$4,C2409)),ISNUMBER(SEARCH('[1]Lookup for use classification'!$D$4,C2409)),ISNUMBER(SEARCH('[1]Lookup for use classification'!$E$4,C2409))),'[1]Lookup for use classification'!$A$4,IF(OR(ISNUMBER(SEARCH('[1]Lookup for use classification'!$B$5,C2409)),ISNUMBER(SEARCH('[1]Lookup for use classification'!$C$5,C2409)),ISNUMBER(SEARCH('[1]Lookup for use classification'!$D$5,C2409))),'[1]Lookup for use classification'!$A$5,IF(OR(ISNUMBER(SEARCH('[1]Lookup for use classification'!$B$7,C2409)),ISNUMBER(SEARCH('[1]Lookup for use classification'!$C$7,C2409)),ISNUMBER(SEARCH('[1]Lookup for use classification'!$D$7,C2409))),'[1]Lookup for use classification'!$A$7,IF(OR(ISNUMBER(SEARCH('[1]Lookup for use classification'!$B$9,C2409)),ISNUMBER(SEARCH('[1]Lookup for use classification'!$C$9,C2409)),ISNUMBER(SEARCH('[1]Lookup for use classification'!$D$9,C2409)),ISNUMBER(SEARCH('[1]Lookup for use classification'!$E$9,C2409)),ISNUMBER(SEARCH('[1]Lookup for use classification'!$F$9,C2409)),ISNUMBER(SEARCH('[1]Lookup for use classification'!$G$9,C2409)),ISNUMBER(SEARCH('[1]Lookup for use classification'!$H$9,C2409)),ISNUMBER(SEARCH('[1]Lookup for use classification'!$I$9,C2409)),ISNUMBER(SEARCH('[1]Lookup for use classification'!$J$9,C2409)),ISNUMBER(SEARCH('[1]Lookup for use classification'!$K$9,C2409))),'[1]Lookup for use classification'!$A$9,IF(OR(ISNUMBER(SEARCH('[1]Lookup for use classification'!$B$10,C2409)),ISNUMBER(SEARCH('[1]Lookup for use classification'!$C$10,C2409)),ISNUMBER(SEARCH('[1]Lookup for use classification'!$D$10,C2409)),ISNUMBER(SEARCH('[1]Lookup for use classification'!$E$10,C2409)),ISNUMBER(SEARCH('[1]Lookup for use classification'!$F$10,C2409)),ISNUMBER(SEARCH('[1]Lookup for use classification'!$G$10,C2409))),'[1]Lookup for use classification'!$A$10,IF(OR(ISNUMBER(SEARCH('[1]Lookup for use classification'!$B$11,C2409)),ISNUMBER(SEARCH('[1]Lookup for use classification'!$C$11,C2409))),'[1]Lookup for use classification'!$A$11,IF(OR(ISNUMBER(SEARCH('[1]Lookup for use classification'!$B$12,C2409)),ISNUMBER(SEARCH('[1]Lookup for use classification'!$C$12,C2409))),'[1]Lookup for use classification'!$A$12,IF(OR(ISNUMBER(SEARCH('[1]Lookup for use classification'!$B$13,C2409)),ISNUMBER(SEARCH('[1]Lookup for use classification'!$C$13,C2409)),ISNUMBER(SEARCH('[1]Lookup for use classification'!$D$13,C2409)),,ISNUMBER(SEARCH('[1]Lookup for use classification'!$C$13,C2409)),ISNUMBER(SEARCH('[1]Lookup for use classification'!$E$13,C2409))),'[1]Lookup for use classification'!$A$13,IF(OR(ISNUMBER(SEARCH('[1]Lookup for use classification'!$B$14,C2409)),ISNUMBER(SEARCH('[1]Lookup for use classification'!$C$14,C2409))),'[1]Lookup for use classification'!$A$14,"Other"))))))))))))</f>
        <v>Warehousing</v>
      </c>
      <c r="E2409" s="240"/>
      <c r="F2409" s="259"/>
      <c r="G2409" s="259"/>
    </row>
    <row r="2410" spans="1:18" hidden="1">
      <c r="A2410" s="187" t="s">
        <v>1441</v>
      </c>
      <c r="B2410" s="167" t="s">
        <v>4456</v>
      </c>
      <c r="C2410" s="239" t="s">
        <v>1440</v>
      </c>
      <c r="D2410" s="6" t="str">
        <f>IF(OR(ISNUMBER(SEARCH('[1]Lookup for use classification'!$B$1,C2410)),ISNUMBER(SEARCH('[1]Lookup for use classification'!$C$1,C2410)),ISNUMBER(SEARCH('[1]Lookup for use classification'!$D$1,C2410)),ISNUMBER(SEARCH('[1]Lookup for use classification'!$E$1,C2410))),'[1]Lookup for use classification'!$A$1,IF(ISNUMBER(SEARCH('[1]Lookup for use classification'!$B$2,C2410)),'[1]Lookup for use classification'!$A$2,IF(ISNUMBER(SEARCH('[1]Lookup for use classification'!$B$3,C2410)),'[1]Lookup for use classification'!$A$3,IF(OR(ISNUMBER(SEARCH('[1]Lookup for use classification'!$B$4,C2410)),ISNUMBER(SEARCH('[1]Lookup for use classification'!$C$4,C2410)),ISNUMBER(SEARCH('[1]Lookup for use classification'!$D$4,C2410)),ISNUMBER(SEARCH('[1]Lookup for use classification'!$E$4,C2410))),'[1]Lookup for use classification'!$A$4,IF(OR(ISNUMBER(SEARCH('[1]Lookup for use classification'!$B$5,C2410)),ISNUMBER(SEARCH('[1]Lookup for use classification'!$C$5,C2410)),ISNUMBER(SEARCH('[1]Lookup for use classification'!$D$5,C2410))),'[1]Lookup for use classification'!$A$5,IF(OR(ISNUMBER(SEARCH('[1]Lookup for use classification'!$B$7,C2410)),ISNUMBER(SEARCH('[1]Lookup for use classification'!$C$7,C2410)),ISNUMBER(SEARCH('[1]Lookup for use classification'!$D$7,C2410))),'[1]Lookup for use classification'!$A$7,IF(OR(ISNUMBER(SEARCH('[1]Lookup for use classification'!$B$9,C2410)),ISNUMBER(SEARCH('[1]Lookup for use classification'!$C$9,C2410)),ISNUMBER(SEARCH('[1]Lookup for use classification'!$D$9,C2410)),ISNUMBER(SEARCH('[1]Lookup for use classification'!$E$9,C2410)),ISNUMBER(SEARCH('[1]Lookup for use classification'!$F$9,C2410)),ISNUMBER(SEARCH('[1]Lookup for use classification'!$G$9,C2410)),ISNUMBER(SEARCH('[1]Lookup for use classification'!$H$9,C2410)),ISNUMBER(SEARCH('[1]Lookup for use classification'!$I$9,C2410)),ISNUMBER(SEARCH('[1]Lookup for use classification'!$J$9,C2410)),ISNUMBER(SEARCH('[1]Lookup for use classification'!$K$9,C2410))),'[1]Lookup for use classification'!$A$9,IF(OR(ISNUMBER(SEARCH('[1]Lookup for use classification'!$B$10,C2410)),ISNUMBER(SEARCH('[1]Lookup for use classification'!$C$10,C2410)),ISNUMBER(SEARCH('[1]Lookup for use classification'!$D$10,C2410)),ISNUMBER(SEARCH('[1]Lookup for use classification'!$E$10,C2410)),ISNUMBER(SEARCH('[1]Lookup for use classification'!$F$10,C2410)),ISNUMBER(SEARCH('[1]Lookup for use classification'!$G$10,C2410))),'[1]Lookup for use classification'!$A$10,IF(OR(ISNUMBER(SEARCH('[1]Lookup for use classification'!$B$11,C2410)),ISNUMBER(SEARCH('[1]Lookup for use classification'!$C$11,C2410))),'[1]Lookup for use classification'!$A$11,IF(OR(ISNUMBER(SEARCH('[1]Lookup for use classification'!$B$12,C2410)),ISNUMBER(SEARCH('[1]Lookup for use classification'!$C$12,C2410))),'[1]Lookup for use classification'!$A$12,IF(OR(ISNUMBER(SEARCH('[1]Lookup for use classification'!$B$13,C2410)),ISNUMBER(SEARCH('[1]Lookup for use classification'!$C$13,C2410)),ISNUMBER(SEARCH('[1]Lookup for use classification'!$D$13,C2410)),,ISNUMBER(SEARCH('[1]Lookup for use classification'!$C$13,C2410)),ISNUMBER(SEARCH('[1]Lookup for use classification'!$E$13,C2410))),'[1]Lookup for use classification'!$A$13,IF(OR(ISNUMBER(SEARCH('[1]Lookup for use classification'!$B$14,C2410)),ISNUMBER(SEARCH('[1]Lookup for use classification'!$C$14,C2410))),'[1]Lookup for use classification'!$A$14,"Other"))))))))))))</f>
        <v>Warehousing</v>
      </c>
      <c r="E2410" s="240"/>
      <c r="F2410" s="259"/>
      <c r="G2410" s="259"/>
    </row>
    <row r="2411" spans="1:18" hidden="1">
      <c r="A2411" s="185" t="s">
        <v>236</v>
      </c>
      <c r="B2411" s="167" t="s">
        <v>4456</v>
      </c>
      <c r="C2411" s="239" t="s">
        <v>247</v>
      </c>
      <c r="D2411" s="6" t="str">
        <f>IF(OR(ISNUMBER(SEARCH('[1]Lookup for use classification'!$B$1,C2411)),ISNUMBER(SEARCH('[1]Lookup for use classification'!$C$1,C2411)),ISNUMBER(SEARCH('[1]Lookup for use classification'!$D$1,C2411)),ISNUMBER(SEARCH('[1]Lookup for use classification'!$E$1,C2411))),'[1]Lookup for use classification'!$A$1,IF(ISNUMBER(SEARCH('[1]Lookup for use classification'!$B$2,C2411)),'[1]Lookup for use classification'!$A$2,IF(ISNUMBER(SEARCH('[1]Lookup for use classification'!$B$3,C2411)),'[1]Lookup for use classification'!$A$3,IF(OR(ISNUMBER(SEARCH('[1]Lookup for use classification'!$B$4,C2411)),ISNUMBER(SEARCH('[1]Lookup for use classification'!$C$4,C2411)),ISNUMBER(SEARCH('[1]Lookup for use classification'!$D$4,C2411)),ISNUMBER(SEARCH('[1]Lookup for use classification'!$E$4,C2411))),'[1]Lookup for use classification'!$A$4,IF(OR(ISNUMBER(SEARCH('[1]Lookup for use classification'!$B$5,C2411)),ISNUMBER(SEARCH('[1]Lookup for use classification'!$C$5,C2411)),ISNUMBER(SEARCH('[1]Lookup for use classification'!$D$5,C2411))),'[1]Lookup for use classification'!$A$5,IF(OR(ISNUMBER(SEARCH('[1]Lookup for use classification'!$B$7,C2411)),ISNUMBER(SEARCH('[1]Lookup for use classification'!$C$7,C2411)),ISNUMBER(SEARCH('[1]Lookup for use classification'!$D$7,C2411))),'[1]Lookup for use classification'!$A$7,IF(OR(ISNUMBER(SEARCH('[1]Lookup for use classification'!$B$9,C2411)),ISNUMBER(SEARCH('[1]Lookup for use classification'!$C$9,C2411)),ISNUMBER(SEARCH('[1]Lookup for use classification'!$D$9,C2411)),ISNUMBER(SEARCH('[1]Lookup for use classification'!$E$9,C2411)),ISNUMBER(SEARCH('[1]Lookup for use classification'!$F$9,C2411)),ISNUMBER(SEARCH('[1]Lookup for use classification'!$G$9,C2411)),ISNUMBER(SEARCH('[1]Lookup for use classification'!$H$9,C2411)),ISNUMBER(SEARCH('[1]Lookup for use classification'!$I$9,C2411)),ISNUMBER(SEARCH('[1]Lookup for use classification'!$J$9,C2411)),ISNUMBER(SEARCH('[1]Lookup for use classification'!$K$9,C2411))),'[1]Lookup for use classification'!$A$9,IF(OR(ISNUMBER(SEARCH('[1]Lookup for use classification'!$B$10,C2411)),ISNUMBER(SEARCH('[1]Lookup for use classification'!$C$10,C2411)),ISNUMBER(SEARCH('[1]Lookup for use classification'!$D$10,C2411)),ISNUMBER(SEARCH('[1]Lookup for use classification'!$E$10,C2411)),ISNUMBER(SEARCH('[1]Lookup for use classification'!$F$10,C2411)),ISNUMBER(SEARCH('[1]Lookup for use classification'!$G$10,C2411))),'[1]Lookup for use classification'!$A$10,IF(OR(ISNUMBER(SEARCH('[1]Lookup for use classification'!$B$11,C2411)),ISNUMBER(SEARCH('[1]Lookup for use classification'!$C$11,C2411))),'[1]Lookup for use classification'!$A$11,IF(OR(ISNUMBER(SEARCH('[1]Lookup for use classification'!$B$12,C2411)),ISNUMBER(SEARCH('[1]Lookup for use classification'!$C$12,C2411))),'[1]Lookup for use classification'!$A$12,IF(OR(ISNUMBER(SEARCH('[1]Lookup for use classification'!$B$13,C2411)),ISNUMBER(SEARCH('[1]Lookup for use classification'!$C$13,C2411)),ISNUMBER(SEARCH('[1]Lookup for use classification'!$D$13,C2411)),,ISNUMBER(SEARCH('[1]Lookup for use classification'!$C$13,C2411)),ISNUMBER(SEARCH('[1]Lookup for use classification'!$E$13,C2411))),'[1]Lookup for use classification'!$A$13,IF(OR(ISNUMBER(SEARCH('[1]Lookup for use classification'!$B$14,C2411)),ISNUMBER(SEARCH('[1]Lookup for use classification'!$C$14,C2411))),'[1]Lookup for use classification'!$A$14,"Other"))))))))))))</f>
        <v>Accomodation Services</v>
      </c>
      <c r="E2411" s="266"/>
      <c r="F2411" s="259"/>
      <c r="G2411" s="259"/>
    </row>
    <row r="2412" spans="1:18" hidden="1">
      <c r="A2412" s="187" t="s">
        <v>236</v>
      </c>
      <c r="B2412" s="167" t="s">
        <v>4456</v>
      </c>
      <c r="C2412" s="239" t="s">
        <v>257</v>
      </c>
      <c r="D2412" s="6" t="str">
        <f>IF(OR(ISNUMBER(SEARCH('[1]Lookup for use classification'!$B$1,C2412)),ISNUMBER(SEARCH('[1]Lookup for use classification'!$C$1,C2412)),ISNUMBER(SEARCH('[1]Lookup for use classification'!$D$1,C2412)),ISNUMBER(SEARCH('[1]Lookup for use classification'!$E$1,C2412))),'[1]Lookup for use classification'!$A$1,IF(ISNUMBER(SEARCH('[1]Lookup for use classification'!$B$2,C2412)),'[1]Lookup for use classification'!$A$2,IF(ISNUMBER(SEARCH('[1]Lookup for use classification'!$B$3,C2412)),'[1]Lookup for use classification'!$A$3,IF(OR(ISNUMBER(SEARCH('[1]Lookup for use classification'!$B$4,C2412)),ISNUMBER(SEARCH('[1]Lookup for use classification'!$C$4,C2412)),ISNUMBER(SEARCH('[1]Lookup for use classification'!$D$4,C2412)),ISNUMBER(SEARCH('[1]Lookup for use classification'!$E$4,C2412))),'[1]Lookup for use classification'!$A$4,IF(OR(ISNUMBER(SEARCH('[1]Lookup for use classification'!$B$5,C2412)),ISNUMBER(SEARCH('[1]Lookup for use classification'!$C$5,C2412)),ISNUMBER(SEARCH('[1]Lookup for use classification'!$D$5,C2412))),'[1]Lookup for use classification'!$A$5,IF(OR(ISNUMBER(SEARCH('[1]Lookup for use classification'!$B$7,C2412)),ISNUMBER(SEARCH('[1]Lookup for use classification'!$C$7,C2412)),ISNUMBER(SEARCH('[1]Lookup for use classification'!$D$7,C2412))),'[1]Lookup for use classification'!$A$7,IF(OR(ISNUMBER(SEARCH('[1]Lookup for use classification'!$B$9,C2412)),ISNUMBER(SEARCH('[1]Lookup for use classification'!$C$9,C2412)),ISNUMBER(SEARCH('[1]Lookup for use classification'!$D$9,C2412)),ISNUMBER(SEARCH('[1]Lookup for use classification'!$E$9,C2412)),ISNUMBER(SEARCH('[1]Lookup for use classification'!$F$9,C2412)),ISNUMBER(SEARCH('[1]Lookup for use classification'!$G$9,C2412)),ISNUMBER(SEARCH('[1]Lookup for use classification'!$H$9,C2412)),ISNUMBER(SEARCH('[1]Lookup for use classification'!$I$9,C2412)),ISNUMBER(SEARCH('[1]Lookup for use classification'!$J$9,C2412)),ISNUMBER(SEARCH('[1]Lookup for use classification'!$K$9,C2412))),'[1]Lookup for use classification'!$A$9,IF(OR(ISNUMBER(SEARCH('[1]Lookup for use classification'!$B$10,C2412)),ISNUMBER(SEARCH('[1]Lookup for use classification'!$C$10,C2412)),ISNUMBER(SEARCH('[1]Lookup for use classification'!$D$10,C2412)),ISNUMBER(SEARCH('[1]Lookup for use classification'!$E$10,C2412)),ISNUMBER(SEARCH('[1]Lookup for use classification'!$F$10,C2412)),ISNUMBER(SEARCH('[1]Lookup for use classification'!$G$10,C2412))),'[1]Lookup for use classification'!$A$10,IF(OR(ISNUMBER(SEARCH('[1]Lookup for use classification'!$B$11,C2412)),ISNUMBER(SEARCH('[1]Lookup for use classification'!$C$11,C2412))),'[1]Lookup for use classification'!$A$11,IF(OR(ISNUMBER(SEARCH('[1]Lookup for use classification'!$B$12,C2412)),ISNUMBER(SEARCH('[1]Lookup for use classification'!$C$12,C2412))),'[1]Lookup for use classification'!$A$12,IF(OR(ISNUMBER(SEARCH('[1]Lookup for use classification'!$B$13,C2412)),ISNUMBER(SEARCH('[1]Lookup for use classification'!$C$13,C2412)),ISNUMBER(SEARCH('[1]Lookup for use classification'!$D$13,C2412)),,ISNUMBER(SEARCH('[1]Lookup for use classification'!$C$13,C2412)),ISNUMBER(SEARCH('[1]Lookup for use classification'!$E$13,C2412))),'[1]Lookup for use classification'!$A$13,IF(OR(ISNUMBER(SEARCH('[1]Lookup for use classification'!$B$14,C2412)),ISNUMBER(SEARCH('[1]Lookup for use classification'!$C$14,C2412))),'[1]Lookup for use classification'!$A$14,"Other"))))))))))))</f>
        <v>Education - K - 12</v>
      </c>
      <c r="E2412" s="266">
        <v>8000</v>
      </c>
      <c r="F2412" s="259" t="s">
        <v>6</v>
      </c>
      <c r="G2412" s="259"/>
    </row>
    <row r="2413" spans="1:18" hidden="1">
      <c r="A2413" s="185" t="s">
        <v>236</v>
      </c>
      <c r="B2413" s="8" t="str">
        <f>IF(ISNA(VLOOKUP(CONCATENATE(A2413,C2413),EUS!$B$2:$B$1939,1,FALSE)),"","End Use Study")</f>
        <v>End Use Study</v>
      </c>
      <c r="C2413" s="223"/>
      <c r="D2413" s="165" t="s">
        <v>3335</v>
      </c>
      <c r="E2413" s="224">
        <v>21420</v>
      </c>
      <c r="F2413" s="224"/>
      <c r="G2413" s="224"/>
      <c r="H2413" s="164"/>
      <c r="I2413" s="164"/>
      <c r="K2413" s="163"/>
    </row>
    <row r="2414" spans="1:18" hidden="1">
      <c r="A2414" s="187" t="s">
        <v>236</v>
      </c>
      <c r="B2414" s="167" t="s">
        <v>4456</v>
      </c>
      <c r="C2414" s="239" t="s">
        <v>251</v>
      </c>
      <c r="D2414" s="6" t="str">
        <f>IF(OR(ISNUMBER(SEARCH('[1]Lookup for use classification'!$B$1,C2414)),ISNUMBER(SEARCH('[1]Lookup for use classification'!$C$1,C2414)),ISNUMBER(SEARCH('[1]Lookup for use classification'!$D$1,C2414)),ISNUMBER(SEARCH('[1]Lookup for use classification'!$E$1,C2414))),'[1]Lookup for use classification'!$A$1,IF(ISNUMBER(SEARCH('[1]Lookup for use classification'!$B$2,C2414)),'[1]Lookup for use classification'!$A$2,IF(ISNUMBER(SEARCH('[1]Lookup for use classification'!$B$3,C2414)),'[1]Lookup for use classification'!$A$3,IF(OR(ISNUMBER(SEARCH('[1]Lookup for use classification'!$B$4,C2414)),ISNUMBER(SEARCH('[1]Lookup for use classification'!$C$4,C2414)),ISNUMBER(SEARCH('[1]Lookup for use classification'!$D$4,C2414)),ISNUMBER(SEARCH('[1]Lookup for use classification'!$E$4,C2414))),'[1]Lookup for use classification'!$A$4,IF(OR(ISNUMBER(SEARCH('[1]Lookup for use classification'!$B$5,C2414)),ISNUMBER(SEARCH('[1]Lookup for use classification'!$C$5,C2414)),ISNUMBER(SEARCH('[1]Lookup for use classification'!$D$5,C2414))),'[1]Lookup for use classification'!$A$5,IF(OR(ISNUMBER(SEARCH('[1]Lookup for use classification'!$B$7,C2414)),ISNUMBER(SEARCH('[1]Lookup for use classification'!$C$7,C2414)),ISNUMBER(SEARCH('[1]Lookup for use classification'!$D$7,C2414))),'[1]Lookup for use classification'!$A$7,IF(OR(ISNUMBER(SEARCH('[1]Lookup for use classification'!$B$9,C2414)),ISNUMBER(SEARCH('[1]Lookup for use classification'!$C$9,C2414)),ISNUMBER(SEARCH('[1]Lookup for use classification'!$D$9,C2414)),ISNUMBER(SEARCH('[1]Lookup for use classification'!$E$9,C2414)),ISNUMBER(SEARCH('[1]Lookup for use classification'!$F$9,C2414)),ISNUMBER(SEARCH('[1]Lookup for use classification'!$G$9,C2414)),ISNUMBER(SEARCH('[1]Lookup for use classification'!$H$9,C2414)),ISNUMBER(SEARCH('[1]Lookup for use classification'!$I$9,C2414)),ISNUMBER(SEARCH('[1]Lookup for use classification'!$J$9,C2414)),ISNUMBER(SEARCH('[1]Lookup for use classification'!$K$9,C2414))),'[1]Lookup for use classification'!$A$9,IF(OR(ISNUMBER(SEARCH('[1]Lookup for use classification'!$B$10,C2414)),ISNUMBER(SEARCH('[1]Lookup for use classification'!$C$10,C2414)),ISNUMBER(SEARCH('[1]Lookup for use classification'!$D$10,C2414)),ISNUMBER(SEARCH('[1]Lookup for use classification'!$E$10,C2414)),ISNUMBER(SEARCH('[1]Lookup for use classification'!$F$10,C2414)),ISNUMBER(SEARCH('[1]Lookup for use classification'!$G$10,C2414))),'[1]Lookup for use classification'!$A$10,IF(OR(ISNUMBER(SEARCH('[1]Lookup for use classification'!$B$11,C2414)),ISNUMBER(SEARCH('[1]Lookup for use classification'!$C$11,C2414))),'[1]Lookup for use classification'!$A$11,IF(OR(ISNUMBER(SEARCH('[1]Lookup for use classification'!$B$12,C2414)),ISNUMBER(SEARCH('[1]Lookup for use classification'!$C$12,C2414))),'[1]Lookup for use classification'!$A$12,IF(OR(ISNUMBER(SEARCH('[1]Lookup for use classification'!$B$13,C2414)),ISNUMBER(SEARCH('[1]Lookup for use classification'!$C$13,C2414)),ISNUMBER(SEARCH('[1]Lookup for use classification'!$D$13,C2414)),,ISNUMBER(SEARCH('[1]Lookup for use classification'!$C$13,C2414)),ISNUMBER(SEARCH('[1]Lookup for use classification'!$E$13,C2414))),'[1]Lookup for use classification'!$A$13,IF(OR(ISNUMBER(SEARCH('[1]Lookup for use classification'!$B$14,C2414)),ISNUMBER(SEARCH('[1]Lookup for use classification'!$C$14,C2414))),'[1]Lookup for use classification'!$A$14,"Other"))))))))))))</f>
        <v>Education - K - 12</v>
      </c>
      <c r="E2414" s="266"/>
      <c r="F2414" s="259"/>
      <c r="G2414" s="259"/>
    </row>
    <row r="2415" spans="1:18" hidden="1">
      <c r="A2415" s="188" t="s">
        <v>236</v>
      </c>
      <c r="B2415" s="162" t="s">
        <v>4511</v>
      </c>
      <c r="C2415" s="221"/>
      <c r="D2415" s="165" t="s">
        <v>3232</v>
      </c>
      <c r="E2415" s="222">
        <v>2884</v>
      </c>
      <c r="F2415" s="222"/>
      <c r="G2415" s="222"/>
      <c r="H2415" s="164">
        <v>926</v>
      </c>
      <c r="I2415" s="164"/>
      <c r="J2415" s="165">
        <v>27181</v>
      </c>
      <c r="M2415" s="165">
        <v>919</v>
      </c>
      <c r="O2415" s="165">
        <v>18018</v>
      </c>
      <c r="R2415" s="165">
        <v>4100</v>
      </c>
    </row>
    <row r="2416" spans="1:18" hidden="1">
      <c r="A2416" s="187" t="s">
        <v>236</v>
      </c>
      <c r="B2416" s="167" t="s">
        <v>4456</v>
      </c>
      <c r="C2416" s="239" t="s">
        <v>147</v>
      </c>
      <c r="D2416" s="6" t="str">
        <f>IF(OR(ISNUMBER(SEARCH('[1]Lookup for use classification'!$B$1,C2416)),ISNUMBER(SEARCH('[1]Lookup for use classification'!$C$1,C2416)),ISNUMBER(SEARCH('[1]Lookup for use classification'!$D$1,C2416)),ISNUMBER(SEARCH('[1]Lookup for use classification'!$E$1,C2416))),'[1]Lookup for use classification'!$A$1,IF(ISNUMBER(SEARCH('[1]Lookup for use classification'!$B$2,C2416)),'[1]Lookup for use classification'!$A$2,IF(ISNUMBER(SEARCH('[1]Lookup for use classification'!$B$3,C2416)),'[1]Lookup for use classification'!$A$3,IF(OR(ISNUMBER(SEARCH('[1]Lookup for use classification'!$B$4,C2416)),ISNUMBER(SEARCH('[1]Lookup for use classification'!$C$4,C2416)),ISNUMBER(SEARCH('[1]Lookup for use classification'!$D$4,C2416)),ISNUMBER(SEARCH('[1]Lookup for use classification'!$E$4,C2416))),'[1]Lookup for use classification'!$A$4,IF(OR(ISNUMBER(SEARCH('[1]Lookup for use classification'!$B$5,C2416)),ISNUMBER(SEARCH('[1]Lookup for use classification'!$C$5,C2416)),ISNUMBER(SEARCH('[1]Lookup for use classification'!$D$5,C2416))),'[1]Lookup for use classification'!$A$5,IF(OR(ISNUMBER(SEARCH('[1]Lookup for use classification'!$B$7,C2416)),ISNUMBER(SEARCH('[1]Lookup for use classification'!$C$7,C2416)),ISNUMBER(SEARCH('[1]Lookup for use classification'!$D$7,C2416))),'[1]Lookup for use classification'!$A$7,IF(OR(ISNUMBER(SEARCH('[1]Lookup for use classification'!$B$9,C2416)),ISNUMBER(SEARCH('[1]Lookup for use classification'!$C$9,C2416)),ISNUMBER(SEARCH('[1]Lookup for use classification'!$D$9,C2416)),ISNUMBER(SEARCH('[1]Lookup for use classification'!$E$9,C2416)),ISNUMBER(SEARCH('[1]Lookup for use classification'!$F$9,C2416)),ISNUMBER(SEARCH('[1]Lookup for use classification'!$G$9,C2416)),ISNUMBER(SEARCH('[1]Lookup for use classification'!$H$9,C2416)),ISNUMBER(SEARCH('[1]Lookup for use classification'!$I$9,C2416)),ISNUMBER(SEARCH('[1]Lookup for use classification'!$J$9,C2416)),ISNUMBER(SEARCH('[1]Lookup for use classification'!$K$9,C2416))),'[1]Lookup for use classification'!$A$9,IF(OR(ISNUMBER(SEARCH('[1]Lookup for use classification'!$B$10,C2416)),ISNUMBER(SEARCH('[1]Lookup for use classification'!$C$10,C2416)),ISNUMBER(SEARCH('[1]Lookup for use classification'!$D$10,C2416)),ISNUMBER(SEARCH('[1]Lookup for use classification'!$E$10,C2416)),ISNUMBER(SEARCH('[1]Lookup for use classification'!$F$10,C2416)),ISNUMBER(SEARCH('[1]Lookup for use classification'!$G$10,C2416))),'[1]Lookup for use classification'!$A$10,IF(OR(ISNUMBER(SEARCH('[1]Lookup for use classification'!$B$11,C2416)),ISNUMBER(SEARCH('[1]Lookup for use classification'!$C$11,C2416))),'[1]Lookup for use classification'!$A$11,IF(OR(ISNUMBER(SEARCH('[1]Lookup for use classification'!$B$12,C2416)),ISNUMBER(SEARCH('[1]Lookup for use classification'!$C$12,C2416))),'[1]Lookup for use classification'!$A$12,IF(OR(ISNUMBER(SEARCH('[1]Lookup for use classification'!$B$13,C2416)),ISNUMBER(SEARCH('[1]Lookup for use classification'!$C$13,C2416)),ISNUMBER(SEARCH('[1]Lookup for use classification'!$D$13,C2416)),,ISNUMBER(SEARCH('[1]Lookup for use classification'!$C$13,C2416)),ISNUMBER(SEARCH('[1]Lookup for use classification'!$E$13,C2416))),'[1]Lookup for use classification'!$A$13,IF(OR(ISNUMBER(SEARCH('[1]Lookup for use classification'!$B$14,C2416)),ISNUMBER(SEARCH('[1]Lookup for use classification'!$C$14,C2416))),'[1]Lookup for use classification'!$A$14,"Other"))))))))))))</f>
        <v>Health Care - Hospitals</v>
      </c>
      <c r="E2416" s="266">
        <v>3200</v>
      </c>
      <c r="F2416" s="259" t="s">
        <v>6</v>
      </c>
      <c r="G2416" s="259"/>
    </row>
    <row r="2417" spans="1:18" hidden="1">
      <c r="A2417" s="187" t="s">
        <v>236</v>
      </c>
      <c r="B2417" s="167" t="s">
        <v>4456</v>
      </c>
      <c r="C2417" s="239" t="s">
        <v>5</v>
      </c>
      <c r="D2417" s="6" t="str">
        <f>IF(OR(ISNUMBER(SEARCH('[1]Lookup for use classification'!$B$1,C2417)),ISNUMBER(SEARCH('[1]Lookup for use classification'!$C$1,C2417)),ISNUMBER(SEARCH('[1]Lookup for use classification'!$D$1,C2417)),ISNUMBER(SEARCH('[1]Lookup for use classification'!$E$1,C2417))),'[1]Lookup for use classification'!$A$1,IF(ISNUMBER(SEARCH('[1]Lookup for use classification'!$B$2,C2417)),'[1]Lookup for use classification'!$A$2,IF(ISNUMBER(SEARCH('[1]Lookup for use classification'!$B$3,C2417)),'[1]Lookup for use classification'!$A$3,IF(OR(ISNUMBER(SEARCH('[1]Lookup for use classification'!$B$4,C2417)),ISNUMBER(SEARCH('[1]Lookup for use classification'!$C$4,C2417)),ISNUMBER(SEARCH('[1]Lookup for use classification'!$D$4,C2417)),ISNUMBER(SEARCH('[1]Lookup for use classification'!$E$4,C2417))),'[1]Lookup for use classification'!$A$4,IF(OR(ISNUMBER(SEARCH('[1]Lookup for use classification'!$B$5,C2417)),ISNUMBER(SEARCH('[1]Lookup for use classification'!$C$5,C2417)),ISNUMBER(SEARCH('[1]Lookup for use classification'!$D$5,C2417))),'[1]Lookup for use classification'!$A$5,IF(OR(ISNUMBER(SEARCH('[1]Lookup for use classification'!$B$7,C2417)),ISNUMBER(SEARCH('[1]Lookup for use classification'!$C$7,C2417)),ISNUMBER(SEARCH('[1]Lookup for use classification'!$D$7,C2417))),'[1]Lookup for use classification'!$A$7,IF(OR(ISNUMBER(SEARCH('[1]Lookup for use classification'!$B$9,C2417)),ISNUMBER(SEARCH('[1]Lookup for use classification'!$C$9,C2417)),ISNUMBER(SEARCH('[1]Lookup for use classification'!$D$9,C2417)),ISNUMBER(SEARCH('[1]Lookup for use classification'!$E$9,C2417)),ISNUMBER(SEARCH('[1]Lookup for use classification'!$F$9,C2417)),ISNUMBER(SEARCH('[1]Lookup for use classification'!$G$9,C2417)),ISNUMBER(SEARCH('[1]Lookup for use classification'!$H$9,C2417)),ISNUMBER(SEARCH('[1]Lookup for use classification'!$I$9,C2417)),ISNUMBER(SEARCH('[1]Lookup for use classification'!$J$9,C2417)),ISNUMBER(SEARCH('[1]Lookup for use classification'!$K$9,C2417))),'[1]Lookup for use classification'!$A$9,IF(OR(ISNUMBER(SEARCH('[1]Lookup for use classification'!$B$10,C2417)),ISNUMBER(SEARCH('[1]Lookup for use classification'!$C$10,C2417)),ISNUMBER(SEARCH('[1]Lookup for use classification'!$D$10,C2417)),ISNUMBER(SEARCH('[1]Lookup for use classification'!$E$10,C2417)),ISNUMBER(SEARCH('[1]Lookup for use classification'!$F$10,C2417)),ISNUMBER(SEARCH('[1]Lookup for use classification'!$G$10,C2417))),'[1]Lookup for use classification'!$A$10,IF(OR(ISNUMBER(SEARCH('[1]Lookup for use classification'!$B$11,C2417)),ISNUMBER(SEARCH('[1]Lookup for use classification'!$C$11,C2417))),'[1]Lookup for use classification'!$A$11,IF(OR(ISNUMBER(SEARCH('[1]Lookup for use classification'!$B$12,C2417)),ISNUMBER(SEARCH('[1]Lookup for use classification'!$C$12,C2417))),'[1]Lookup for use classification'!$A$12,IF(OR(ISNUMBER(SEARCH('[1]Lookup for use classification'!$B$13,C2417)),ISNUMBER(SEARCH('[1]Lookup for use classification'!$C$13,C2417)),ISNUMBER(SEARCH('[1]Lookup for use classification'!$D$13,C2417)),,ISNUMBER(SEARCH('[1]Lookup for use classification'!$C$13,C2417)),ISNUMBER(SEARCH('[1]Lookup for use classification'!$E$13,C2417))),'[1]Lookup for use classification'!$A$13,IF(OR(ISNUMBER(SEARCH('[1]Lookup for use classification'!$B$14,C2417)),ISNUMBER(SEARCH('[1]Lookup for use classification'!$C$14,C2417))),'[1]Lookup for use classification'!$A$14,"Other"))))))))))))</f>
        <v>Office</v>
      </c>
      <c r="E2417" s="266">
        <v>2000</v>
      </c>
      <c r="F2417" s="259" t="s">
        <v>6</v>
      </c>
      <c r="G2417" s="259"/>
    </row>
    <row r="2418" spans="1:18" hidden="1">
      <c r="A2418" s="188" t="s">
        <v>236</v>
      </c>
      <c r="B2418" s="162" t="s">
        <v>4511</v>
      </c>
      <c r="C2418" s="223"/>
      <c r="D2418" s="165" t="s">
        <v>377</v>
      </c>
      <c r="E2418" s="224">
        <v>8000</v>
      </c>
      <c r="F2418" s="224"/>
      <c r="G2418" s="224"/>
      <c r="H2418" s="164"/>
      <c r="I2418" s="164"/>
      <c r="J2418" s="165">
        <v>138972</v>
      </c>
      <c r="O2418" s="165">
        <v>34159</v>
      </c>
      <c r="R2418" s="165">
        <v>153200</v>
      </c>
    </row>
    <row r="2419" spans="1:18" hidden="1">
      <c r="A2419" s="187" t="s">
        <v>236</v>
      </c>
      <c r="B2419" s="167" t="s">
        <v>4456</v>
      </c>
      <c r="C2419" s="239" t="s">
        <v>237</v>
      </c>
      <c r="D2419" s="6" t="str">
        <f>IF(OR(ISNUMBER(SEARCH('[1]Lookup for use classification'!$B$1,C2419)),ISNUMBER(SEARCH('[1]Lookup for use classification'!$C$1,C2419)),ISNUMBER(SEARCH('[1]Lookup for use classification'!$D$1,C2419)),ISNUMBER(SEARCH('[1]Lookup for use classification'!$E$1,C2419))),'[1]Lookup for use classification'!$A$1,IF(ISNUMBER(SEARCH('[1]Lookup for use classification'!$B$2,C2419)),'[1]Lookup for use classification'!$A$2,IF(ISNUMBER(SEARCH('[1]Lookup for use classification'!$B$3,C2419)),'[1]Lookup for use classification'!$A$3,IF(OR(ISNUMBER(SEARCH('[1]Lookup for use classification'!$B$4,C2419)),ISNUMBER(SEARCH('[1]Lookup for use classification'!$C$4,C2419)),ISNUMBER(SEARCH('[1]Lookup for use classification'!$D$4,C2419)),ISNUMBER(SEARCH('[1]Lookup for use classification'!$E$4,C2419))),'[1]Lookup for use classification'!$A$4,IF(OR(ISNUMBER(SEARCH('[1]Lookup for use classification'!$B$5,C2419)),ISNUMBER(SEARCH('[1]Lookup for use classification'!$C$5,C2419)),ISNUMBER(SEARCH('[1]Lookup for use classification'!$D$5,C2419))),'[1]Lookup for use classification'!$A$5,IF(OR(ISNUMBER(SEARCH('[1]Lookup for use classification'!$B$7,C2419)),ISNUMBER(SEARCH('[1]Lookup for use classification'!$C$7,C2419)),ISNUMBER(SEARCH('[1]Lookup for use classification'!$D$7,C2419))),'[1]Lookup for use classification'!$A$7,IF(OR(ISNUMBER(SEARCH('[1]Lookup for use classification'!$B$9,C2419)),ISNUMBER(SEARCH('[1]Lookup for use classification'!$C$9,C2419)),ISNUMBER(SEARCH('[1]Lookup for use classification'!$D$9,C2419)),ISNUMBER(SEARCH('[1]Lookup for use classification'!$E$9,C2419)),ISNUMBER(SEARCH('[1]Lookup for use classification'!$F$9,C2419)),ISNUMBER(SEARCH('[1]Lookup for use classification'!$G$9,C2419)),ISNUMBER(SEARCH('[1]Lookup for use classification'!$H$9,C2419)),ISNUMBER(SEARCH('[1]Lookup for use classification'!$I$9,C2419)),ISNUMBER(SEARCH('[1]Lookup for use classification'!$J$9,C2419)),ISNUMBER(SEARCH('[1]Lookup for use classification'!$K$9,C2419))),'[1]Lookup for use classification'!$A$9,IF(OR(ISNUMBER(SEARCH('[1]Lookup for use classification'!$B$10,C2419)),ISNUMBER(SEARCH('[1]Lookup for use classification'!$C$10,C2419)),ISNUMBER(SEARCH('[1]Lookup for use classification'!$D$10,C2419)),ISNUMBER(SEARCH('[1]Lookup for use classification'!$E$10,C2419)),ISNUMBER(SEARCH('[1]Lookup for use classification'!$F$10,C2419)),ISNUMBER(SEARCH('[1]Lookup for use classification'!$G$10,C2419))),'[1]Lookup for use classification'!$A$10,IF(OR(ISNUMBER(SEARCH('[1]Lookup for use classification'!$B$11,C2419)),ISNUMBER(SEARCH('[1]Lookup for use classification'!$C$11,C2419))),'[1]Lookup for use classification'!$A$11,IF(OR(ISNUMBER(SEARCH('[1]Lookup for use classification'!$B$12,C2419)),ISNUMBER(SEARCH('[1]Lookup for use classification'!$C$12,C2419))),'[1]Lookup for use classification'!$A$12,IF(OR(ISNUMBER(SEARCH('[1]Lookup for use classification'!$B$13,C2419)),ISNUMBER(SEARCH('[1]Lookup for use classification'!$C$13,C2419)),ISNUMBER(SEARCH('[1]Lookup for use classification'!$D$13,C2419)),,ISNUMBER(SEARCH('[1]Lookup for use classification'!$C$13,C2419)),ISNUMBER(SEARCH('[1]Lookup for use classification'!$E$13,C2419))),'[1]Lookup for use classification'!$A$13,IF(OR(ISNUMBER(SEARCH('[1]Lookup for use classification'!$B$14,C2419)),ISNUMBER(SEARCH('[1]Lookup for use classification'!$C$14,C2419))),'[1]Lookup for use classification'!$A$14,"Other"))))))))))))</f>
        <v>Office</v>
      </c>
      <c r="E2419" s="266"/>
      <c r="F2419" s="259"/>
      <c r="G2419" s="259"/>
    </row>
    <row r="2420" spans="1:18" hidden="1">
      <c r="A2420" s="187" t="s">
        <v>236</v>
      </c>
      <c r="B2420" s="167" t="s">
        <v>4456</v>
      </c>
      <c r="C2420" s="239" t="s">
        <v>240</v>
      </c>
      <c r="D2420" s="6" t="str">
        <f>IF(OR(ISNUMBER(SEARCH('[1]Lookup for use classification'!$B$1,C2420)),ISNUMBER(SEARCH('[1]Lookup for use classification'!$C$1,C2420)),ISNUMBER(SEARCH('[1]Lookup for use classification'!$D$1,C2420)),ISNUMBER(SEARCH('[1]Lookup for use classification'!$E$1,C2420))),'[1]Lookup for use classification'!$A$1,IF(ISNUMBER(SEARCH('[1]Lookup for use classification'!$B$2,C2420)),'[1]Lookup for use classification'!$A$2,IF(ISNUMBER(SEARCH('[1]Lookup for use classification'!$B$3,C2420)),'[1]Lookup for use classification'!$A$3,IF(OR(ISNUMBER(SEARCH('[1]Lookup for use classification'!$B$4,C2420)),ISNUMBER(SEARCH('[1]Lookup for use classification'!$C$4,C2420)),ISNUMBER(SEARCH('[1]Lookup for use classification'!$D$4,C2420)),ISNUMBER(SEARCH('[1]Lookup for use classification'!$E$4,C2420))),'[1]Lookup for use classification'!$A$4,IF(OR(ISNUMBER(SEARCH('[1]Lookup for use classification'!$B$5,C2420)),ISNUMBER(SEARCH('[1]Lookup for use classification'!$C$5,C2420)),ISNUMBER(SEARCH('[1]Lookup for use classification'!$D$5,C2420))),'[1]Lookup for use classification'!$A$5,IF(OR(ISNUMBER(SEARCH('[1]Lookup for use classification'!$B$7,C2420)),ISNUMBER(SEARCH('[1]Lookup for use classification'!$C$7,C2420)),ISNUMBER(SEARCH('[1]Lookup for use classification'!$D$7,C2420))),'[1]Lookup for use classification'!$A$7,IF(OR(ISNUMBER(SEARCH('[1]Lookup for use classification'!$B$9,C2420)),ISNUMBER(SEARCH('[1]Lookup for use classification'!$C$9,C2420)),ISNUMBER(SEARCH('[1]Lookup for use classification'!$D$9,C2420)),ISNUMBER(SEARCH('[1]Lookup for use classification'!$E$9,C2420)),ISNUMBER(SEARCH('[1]Lookup for use classification'!$F$9,C2420)),ISNUMBER(SEARCH('[1]Lookup for use classification'!$G$9,C2420)),ISNUMBER(SEARCH('[1]Lookup for use classification'!$H$9,C2420)),ISNUMBER(SEARCH('[1]Lookup for use classification'!$I$9,C2420)),ISNUMBER(SEARCH('[1]Lookup for use classification'!$J$9,C2420)),ISNUMBER(SEARCH('[1]Lookup for use classification'!$K$9,C2420))),'[1]Lookup for use classification'!$A$9,IF(OR(ISNUMBER(SEARCH('[1]Lookup for use classification'!$B$10,C2420)),ISNUMBER(SEARCH('[1]Lookup for use classification'!$C$10,C2420)),ISNUMBER(SEARCH('[1]Lookup for use classification'!$D$10,C2420)),ISNUMBER(SEARCH('[1]Lookup for use classification'!$E$10,C2420)),ISNUMBER(SEARCH('[1]Lookup for use classification'!$F$10,C2420)),ISNUMBER(SEARCH('[1]Lookup for use classification'!$G$10,C2420))),'[1]Lookup for use classification'!$A$10,IF(OR(ISNUMBER(SEARCH('[1]Lookup for use classification'!$B$11,C2420)),ISNUMBER(SEARCH('[1]Lookup for use classification'!$C$11,C2420))),'[1]Lookup for use classification'!$A$11,IF(OR(ISNUMBER(SEARCH('[1]Lookup for use classification'!$B$12,C2420)),ISNUMBER(SEARCH('[1]Lookup for use classification'!$C$12,C2420))),'[1]Lookup for use classification'!$A$12,IF(OR(ISNUMBER(SEARCH('[1]Lookup for use classification'!$B$13,C2420)),ISNUMBER(SEARCH('[1]Lookup for use classification'!$C$13,C2420)),ISNUMBER(SEARCH('[1]Lookup for use classification'!$D$13,C2420)),,ISNUMBER(SEARCH('[1]Lookup for use classification'!$C$13,C2420)),ISNUMBER(SEARCH('[1]Lookup for use classification'!$E$13,C2420))),'[1]Lookup for use classification'!$A$13,IF(OR(ISNUMBER(SEARCH('[1]Lookup for use classification'!$B$14,C2420)),ISNUMBER(SEARCH('[1]Lookup for use classification'!$C$14,C2420))),'[1]Lookup for use classification'!$A$14,"Other"))))))))))))</f>
        <v>Office</v>
      </c>
      <c r="E2420" s="266"/>
      <c r="F2420" s="259"/>
      <c r="G2420" s="259"/>
    </row>
    <row r="2421" spans="1:18" hidden="1">
      <c r="A2421" s="187" t="s">
        <v>236</v>
      </c>
      <c r="B2421" s="167" t="s">
        <v>4456</v>
      </c>
      <c r="C2421" s="241" t="s">
        <v>241</v>
      </c>
      <c r="D2421" s="6" t="str">
        <f>IF(OR(ISNUMBER(SEARCH('[1]Lookup for use classification'!$B$1,C2421)),ISNUMBER(SEARCH('[1]Lookup for use classification'!$C$1,C2421)),ISNUMBER(SEARCH('[1]Lookup for use classification'!$D$1,C2421)),ISNUMBER(SEARCH('[1]Lookup for use classification'!$E$1,C2421))),'[1]Lookup for use classification'!$A$1,IF(ISNUMBER(SEARCH('[1]Lookup for use classification'!$B$2,C2421)),'[1]Lookup for use classification'!$A$2,IF(ISNUMBER(SEARCH('[1]Lookup for use classification'!$B$3,C2421)),'[1]Lookup for use classification'!$A$3,IF(OR(ISNUMBER(SEARCH('[1]Lookup for use classification'!$B$4,C2421)),ISNUMBER(SEARCH('[1]Lookup for use classification'!$C$4,C2421)),ISNUMBER(SEARCH('[1]Lookup for use classification'!$D$4,C2421)),ISNUMBER(SEARCH('[1]Lookup for use classification'!$E$4,C2421))),'[1]Lookup for use classification'!$A$4,IF(OR(ISNUMBER(SEARCH('[1]Lookup for use classification'!$B$5,C2421)),ISNUMBER(SEARCH('[1]Lookup for use classification'!$C$5,C2421)),ISNUMBER(SEARCH('[1]Lookup for use classification'!$D$5,C2421))),'[1]Lookup for use classification'!$A$5,IF(OR(ISNUMBER(SEARCH('[1]Lookup for use classification'!$B$7,C2421)),ISNUMBER(SEARCH('[1]Lookup for use classification'!$C$7,C2421)),ISNUMBER(SEARCH('[1]Lookup for use classification'!$D$7,C2421))),'[1]Lookup for use classification'!$A$7,IF(OR(ISNUMBER(SEARCH('[1]Lookup for use classification'!$B$9,C2421)),ISNUMBER(SEARCH('[1]Lookup for use classification'!$C$9,C2421)),ISNUMBER(SEARCH('[1]Lookup for use classification'!$D$9,C2421)),ISNUMBER(SEARCH('[1]Lookup for use classification'!$E$9,C2421)),ISNUMBER(SEARCH('[1]Lookup for use classification'!$F$9,C2421)),ISNUMBER(SEARCH('[1]Lookup for use classification'!$G$9,C2421)),ISNUMBER(SEARCH('[1]Lookup for use classification'!$H$9,C2421)),ISNUMBER(SEARCH('[1]Lookup for use classification'!$I$9,C2421)),ISNUMBER(SEARCH('[1]Lookup for use classification'!$J$9,C2421)),ISNUMBER(SEARCH('[1]Lookup for use classification'!$K$9,C2421))),'[1]Lookup for use classification'!$A$9,IF(OR(ISNUMBER(SEARCH('[1]Lookup for use classification'!$B$10,C2421)),ISNUMBER(SEARCH('[1]Lookup for use classification'!$C$10,C2421)),ISNUMBER(SEARCH('[1]Lookup for use classification'!$D$10,C2421)),ISNUMBER(SEARCH('[1]Lookup for use classification'!$E$10,C2421)),ISNUMBER(SEARCH('[1]Lookup for use classification'!$F$10,C2421)),ISNUMBER(SEARCH('[1]Lookup for use classification'!$G$10,C2421))),'[1]Lookup for use classification'!$A$10,IF(OR(ISNUMBER(SEARCH('[1]Lookup for use classification'!$B$11,C2421)),ISNUMBER(SEARCH('[1]Lookup for use classification'!$C$11,C2421))),'[1]Lookup for use classification'!$A$11,IF(OR(ISNUMBER(SEARCH('[1]Lookup for use classification'!$B$12,C2421)),ISNUMBER(SEARCH('[1]Lookup for use classification'!$C$12,C2421))),'[1]Lookup for use classification'!$A$12,IF(OR(ISNUMBER(SEARCH('[1]Lookup for use classification'!$B$13,C2421)),ISNUMBER(SEARCH('[1]Lookup for use classification'!$C$13,C2421)),ISNUMBER(SEARCH('[1]Lookup for use classification'!$D$13,C2421)),,ISNUMBER(SEARCH('[1]Lookup for use classification'!$C$13,C2421)),ISNUMBER(SEARCH('[1]Lookup for use classification'!$E$13,C2421))),'[1]Lookup for use classification'!$A$13,IF(OR(ISNUMBER(SEARCH('[1]Lookup for use classification'!$B$14,C2421)),ISNUMBER(SEARCH('[1]Lookup for use classification'!$C$14,C2421))),'[1]Lookup for use classification'!$A$14,"Other"))))))))))))</f>
        <v>Office</v>
      </c>
      <c r="E2421" s="267"/>
      <c r="F2421" s="265"/>
      <c r="G2421" s="265"/>
    </row>
    <row r="2422" spans="1:18" hidden="1">
      <c r="A2422" s="187" t="s">
        <v>236</v>
      </c>
      <c r="B2422" s="167" t="s">
        <v>4456</v>
      </c>
      <c r="C2422" s="239" t="s">
        <v>37</v>
      </c>
      <c r="D2422" s="6" t="str">
        <f>IF(OR(ISNUMBER(SEARCH('[1]Lookup for use classification'!$B$1,C2422)),ISNUMBER(SEARCH('[1]Lookup for use classification'!$C$1,C2422)),ISNUMBER(SEARCH('[1]Lookup for use classification'!$D$1,C2422)),ISNUMBER(SEARCH('[1]Lookup for use classification'!$E$1,C2422))),'[1]Lookup for use classification'!$A$1,IF(ISNUMBER(SEARCH('[1]Lookup for use classification'!$B$2,C2422)),'[1]Lookup for use classification'!$A$2,IF(ISNUMBER(SEARCH('[1]Lookup for use classification'!$B$3,C2422)),'[1]Lookup for use classification'!$A$3,IF(OR(ISNUMBER(SEARCH('[1]Lookup for use classification'!$B$4,C2422)),ISNUMBER(SEARCH('[1]Lookup for use classification'!$C$4,C2422)),ISNUMBER(SEARCH('[1]Lookup for use classification'!$D$4,C2422)),ISNUMBER(SEARCH('[1]Lookup for use classification'!$E$4,C2422))),'[1]Lookup for use classification'!$A$4,IF(OR(ISNUMBER(SEARCH('[1]Lookup for use classification'!$B$5,C2422)),ISNUMBER(SEARCH('[1]Lookup for use classification'!$C$5,C2422)),ISNUMBER(SEARCH('[1]Lookup for use classification'!$D$5,C2422))),'[1]Lookup for use classification'!$A$5,IF(OR(ISNUMBER(SEARCH('[1]Lookup for use classification'!$B$7,C2422)),ISNUMBER(SEARCH('[1]Lookup for use classification'!$C$7,C2422)),ISNUMBER(SEARCH('[1]Lookup for use classification'!$D$7,C2422))),'[1]Lookup for use classification'!$A$7,IF(OR(ISNUMBER(SEARCH('[1]Lookup for use classification'!$B$9,C2422)),ISNUMBER(SEARCH('[1]Lookup for use classification'!$C$9,C2422)),ISNUMBER(SEARCH('[1]Lookup for use classification'!$D$9,C2422)),ISNUMBER(SEARCH('[1]Lookup for use classification'!$E$9,C2422)),ISNUMBER(SEARCH('[1]Lookup for use classification'!$F$9,C2422)),ISNUMBER(SEARCH('[1]Lookup for use classification'!$G$9,C2422)),ISNUMBER(SEARCH('[1]Lookup for use classification'!$H$9,C2422)),ISNUMBER(SEARCH('[1]Lookup for use classification'!$I$9,C2422)),ISNUMBER(SEARCH('[1]Lookup for use classification'!$J$9,C2422)),ISNUMBER(SEARCH('[1]Lookup for use classification'!$K$9,C2422))),'[1]Lookup for use classification'!$A$9,IF(OR(ISNUMBER(SEARCH('[1]Lookup for use classification'!$B$10,C2422)),ISNUMBER(SEARCH('[1]Lookup for use classification'!$C$10,C2422)),ISNUMBER(SEARCH('[1]Lookup for use classification'!$D$10,C2422)),ISNUMBER(SEARCH('[1]Lookup for use classification'!$E$10,C2422)),ISNUMBER(SEARCH('[1]Lookup for use classification'!$F$10,C2422)),ISNUMBER(SEARCH('[1]Lookup for use classification'!$G$10,C2422))),'[1]Lookup for use classification'!$A$10,IF(OR(ISNUMBER(SEARCH('[1]Lookup for use classification'!$B$11,C2422)),ISNUMBER(SEARCH('[1]Lookup for use classification'!$C$11,C2422))),'[1]Lookup for use classification'!$A$11,IF(OR(ISNUMBER(SEARCH('[1]Lookup for use classification'!$B$12,C2422)),ISNUMBER(SEARCH('[1]Lookup for use classification'!$C$12,C2422))),'[1]Lookup for use classification'!$A$12,IF(OR(ISNUMBER(SEARCH('[1]Lookup for use classification'!$B$13,C2422)),ISNUMBER(SEARCH('[1]Lookup for use classification'!$C$13,C2422)),ISNUMBER(SEARCH('[1]Lookup for use classification'!$D$13,C2422)),,ISNUMBER(SEARCH('[1]Lookup for use classification'!$C$13,C2422)),ISNUMBER(SEARCH('[1]Lookup for use classification'!$E$13,C2422))),'[1]Lookup for use classification'!$A$13,IF(OR(ISNUMBER(SEARCH('[1]Lookup for use classification'!$B$14,C2422)),ISNUMBER(SEARCH('[1]Lookup for use classification'!$C$14,C2422))),'[1]Lookup for use classification'!$A$14,"Other"))))))))))))</f>
        <v>Office</v>
      </c>
      <c r="E2422" s="266"/>
      <c r="F2422" s="265"/>
      <c r="G2422" s="259"/>
    </row>
    <row r="2423" spans="1:18" hidden="1">
      <c r="A2423" s="138" t="s">
        <v>236</v>
      </c>
      <c r="B2423" s="8" t="str">
        <f>IF(ISNA(VLOOKUP(CONCATENATE(A2423,C2423),EUS!$B$2:$B$1939,1,FALSE)),"","End Use Study")</f>
        <v>End Use Study</v>
      </c>
      <c r="C2423" s="14" t="s">
        <v>2780</v>
      </c>
      <c r="D2423" s="6" t="str">
        <f>IF(OR(ISNUMBER(SEARCH('[1]Lookup for use classification'!$B$1,C2423)),ISNUMBER(SEARCH('[1]Lookup for use classification'!$C$1,C2423)),ISNUMBER(SEARCH('[1]Lookup for use classification'!$D$1,C2423)),ISNUMBER(SEARCH('[1]Lookup for use classification'!$E$1,C2423))),'[1]Lookup for use classification'!$A$1,IF(ISNUMBER(SEARCH('[1]Lookup for use classification'!$B$2,C2423)),'[1]Lookup for use classification'!$A$2,IF(ISNUMBER(SEARCH('[1]Lookup for use classification'!$B$3,C2423)),'[1]Lookup for use classification'!$A$3,IF(OR(ISNUMBER(SEARCH('[1]Lookup for use classification'!$B$4,C2423)),ISNUMBER(SEARCH('[1]Lookup for use classification'!$C$4,C2423)),ISNUMBER(SEARCH('[1]Lookup for use classification'!$D$4,C2423)),ISNUMBER(SEARCH('[1]Lookup for use classification'!$E$4,C2423))),'[1]Lookup for use classification'!$A$4,IF(OR(ISNUMBER(SEARCH('[1]Lookup for use classification'!$B$5,C2423)),ISNUMBER(SEARCH('[1]Lookup for use classification'!$C$5,C2423)),ISNUMBER(SEARCH('[1]Lookup for use classification'!$D$5,C2423))),'[1]Lookup for use classification'!$A$5,IF(OR(ISNUMBER(SEARCH('[1]Lookup for use classification'!$B$7,C2423)),ISNUMBER(SEARCH('[1]Lookup for use classification'!$C$7,C2423)),ISNUMBER(SEARCH('[1]Lookup for use classification'!$D$7,C2423))),'[1]Lookup for use classification'!$A$7,IF(OR(ISNUMBER(SEARCH('[1]Lookup for use classification'!$B$9,C2423)),ISNUMBER(SEARCH('[1]Lookup for use classification'!$C$9,C2423)),ISNUMBER(SEARCH('[1]Lookup for use classification'!$D$9,C2423)),ISNUMBER(SEARCH('[1]Lookup for use classification'!$E$9,C2423)),ISNUMBER(SEARCH('[1]Lookup for use classification'!$F$9,C2423)),ISNUMBER(SEARCH('[1]Lookup for use classification'!$G$9,C2423)),ISNUMBER(SEARCH('[1]Lookup for use classification'!$H$9,C2423)),ISNUMBER(SEARCH('[1]Lookup for use classification'!$I$9,C2423)),ISNUMBER(SEARCH('[1]Lookup for use classification'!$J$9,C2423)),ISNUMBER(SEARCH('[1]Lookup for use classification'!$K$9,C2423))),'[1]Lookup for use classification'!$A$9,IF(OR(ISNUMBER(SEARCH('[1]Lookup for use classification'!$B$10,C2423)),ISNUMBER(SEARCH('[1]Lookup for use classification'!$C$10,C2423)),ISNUMBER(SEARCH('[1]Lookup for use classification'!$D$10,C2423)),ISNUMBER(SEARCH('[1]Lookup for use classification'!$E$10,C2423)),ISNUMBER(SEARCH('[1]Lookup for use classification'!$F$10,C2423)),ISNUMBER(SEARCH('[1]Lookup for use classification'!$G$10,C2423))),'[1]Lookup for use classification'!$A$10,IF(OR(ISNUMBER(SEARCH('[1]Lookup for use classification'!$B$11,C2423)),ISNUMBER(SEARCH('[1]Lookup for use classification'!$C$11,C2423))),'[1]Lookup for use classification'!$A$11,IF(OR(ISNUMBER(SEARCH('[1]Lookup for use classification'!$B$12,C2423)),ISNUMBER(SEARCH('[1]Lookup for use classification'!$C$12,C2423))),'[1]Lookup for use classification'!$A$12,IF(OR(ISNUMBER(SEARCH('[1]Lookup for use classification'!$B$13,C2423)),ISNUMBER(SEARCH('[1]Lookup for use classification'!$C$13,C2423)),ISNUMBER(SEARCH('[1]Lookup for use classification'!$D$13,C2423)),,ISNUMBER(SEARCH('[1]Lookup for use classification'!$C$13,C2423)),ISNUMBER(SEARCH('[1]Lookup for use classification'!$E$13,C2423))),'[1]Lookup for use classification'!$A$13,IF(OR(ISNUMBER(SEARCH('[1]Lookup for use classification'!$B$14,C2423)),ISNUMBER(SEARCH('[1]Lookup for use classification'!$C$14,C2423))),'[1]Lookup for use classification'!$A$14,"Other"))))))))))))</f>
        <v>Other</v>
      </c>
      <c r="E2423" s="15"/>
      <c r="F2423" s="13"/>
      <c r="G2423" s="15"/>
      <c r="H2423" s="164"/>
      <c r="I2423" s="164"/>
      <c r="J2423" s="7"/>
      <c r="L2423" s="6"/>
    </row>
    <row r="2424" spans="1:18" hidden="1">
      <c r="A2424" s="187" t="s">
        <v>236</v>
      </c>
      <c r="B2424" s="167" t="s">
        <v>4456</v>
      </c>
      <c r="C2424" s="239" t="s">
        <v>238</v>
      </c>
      <c r="D2424" s="6" t="str">
        <f>IF(OR(ISNUMBER(SEARCH('[1]Lookup for use classification'!$B$1,C2424)),ISNUMBER(SEARCH('[1]Lookup for use classification'!$C$1,C2424)),ISNUMBER(SEARCH('[1]Lookup for use classification'!$D$1,C2424)),ISNUMBER(SEARCH('[1]Lookup for use classification'!$E$1,C2424))),'[1]Lookup for use classification'!$A$1,IF(ISNUMBER(SEARCH('[1]Lookup for use classification'!$B$2,C2424)),'[1]Lookup for use classification'!$A$2,IF(ISNUMBER(SEARCH('[1]Lookup for use classification'!$B$3,C2424)),'[1]Lookup for use classification'!$A$3,IF(OR(ISNUMBER(SEARCH('[1]Lookup for use classification'!$B$4,C2424)),ISNUMBER(SEARCH('[1]Lookup for use classification'!$C$4,C2424)),ISNUMBER(SEARCH('[1]Lookup for use classification'!$D$4,C2424)),ISNUMBER(SEARCH('[1]Lookup for use classification'!$E$4,C2424))),'[1]Lookup for use classification'!$A$4,IF(OR(ISNUMBER(SEARCH('[1]Lookup for use classification'!$B$5,C2424)),ISNUMBER(SEARCH('[1]Lookup for use classification'!$C$5,C2424)),ISNUMBER(SEARCH('[1]Lookup for use classification'!$D$5,C2424))),'[1]Lookup for use classification'!$A$5,IF(OR(ISNUMBER(SEARCH('[1]Lookup for use classification'!$B$7,C2424)),ISNUMBER(SEARCH('[1]Lookup for use classification'!$C$7,C2424)),ISNUMBER(SEARCH('[1]Lookup for use classification'!$D$7,C2424))),'[1]Lookup for use classification'!$A$7,IF(OR(ISNUMBER(SEARCH('[1]Lookup for use classification'!$B$9,C2424)),ISNUMBER(SEARCH('[1]Lookup for use classification'!$C$9,C2424)),ISNUMBER(SEARCH('[1]Lookup for use classification'!$D$9,C2424)),ISNUMBER(SEARCH('[1]Lookup for use classification'!$E$9,C2424)),ISNUMBER(SEARCH('[1]Lookup for use classification'!$F$9,C2424)),ISNUMBER(SEARCH('[1]Lookup for use classification'!$G$9,C2424)),ISNUMBER(SEARCH('[1]Lookup for use classification'!$H$9,C2424)),ISNUMBER(SEARCH('[1]Lookup for use classification'!$I$9,C2424)),ISNUMBER(SEARCH('[1]Lookup for use classification'!$J$9,C2424)),ISNUMBER(SEARCH('[1]Lookup for use classification'!$K$9,C2424))),'[1]Lookup for use classification'!$A$9,IF(OR(ISNUMBER(SEARCH('[1]Lookup for use classification'!$B$10,C2424)),ISNUMBER(SEARCH('[1]Lookup for use classification'!$C$10,C2424)),ISNUMBER(SEARCH('[1]Lookup for use classification'!$D$10,C2424)),ISNUMBER(SEARCH('[1]Lookup for use classification'!$E$10,C2424)),ISNUMBER(SEARCH('[1]Lookup for use classification'!$F$10,C2424)),ISNUMBER(SEARCH('[1]Lookup for use classification'!$G$10,C2424))),'[1]Lookup for use classification'!$A$10,IF(OR(ISNUMBER(SEARCH('[1]Lookup for use classification'!$B$11,C2424)),ISNUMBER(SEARCH('[1]Lookup for use classification'!$C$11,C2424))),'[1]Lookup for use classification'!$A$11,IF(OR(ISNUMBER(SEARCH('[1]Lookup for use classification'!$B$12,C2424)),ISNUMBER(SEARCH('[1]Lookup for use classification'!$C$12,C2424))),'[1]Lookup for use classification'!$A$12,IF(OR(ISNUMBER(SEARCH('[1]Lookup for use classification'!$B$13,C2424)),ISNUMBER(SEARCH('[1]Lookup for use classification'!$C$13,C2424)),ISNUMBER(SEARCH('[1]Lookup for use classification'!$D$13,C2424)),,ISNUMBER(SEARCH('[1]Lookup for use classification'!$C$13,C2424)),ISNUMBER(SEARCH('[1]Lookup for use classification'!$E$13,C2424))),'[1]Lookup for use classification'!$A$13,IF(OR(ISNUMBER(SEARCH('[1]Lookup for use classification'!$B$14,C2424)),ISNUMBER(SEARCH('[1]Lookup for use classification'!$C$14,C2424))),'[1]Lookup for use classification'!$A$14,"Other"))))))))))))</f>
        <v>Other</v>
      </c>
      <c r="E2424" s="266"/>
      <c r="F2424" s="265"/>
      <c r="G2424" s="259"/>
    </row>
    <row r="2425" spans="1:18" hidden="1">
      <c r="A2425" s="187" t="s">
        <v>236</v>
      </c>
      <c r="B2425" s="167" t="s">
        <v>4456</v>
      </c>
      <c r="C2425" s="239" t="s">
        <v>243</v>
      </c>
      <c r="D2425" s="6" t="str">
        <f>IF(OR(ISNUMBER(SEARCH('[1]Lookup for use classification'!$B$1,C2425)),ISNUMBER(SEARCH('[1]Lookup for use classification'!$C$1,C2425)),ISNUMBER(SEARCH('[1]Lookup for use classification'!$D$1,C2425)),ISNUMBER(SEARCH('[1]Lookup for use classification'!$E$1,C2425))),'[1]Lookup for use classification'!$A$1,IF(ISNUMBER(SEARCH('[1]Lookup for use classification'!$B$2,C2425)),'[1]Lookup for use classification'!$A$2,IF(ISNUMBER(SEARCH('[1]Lookup for use classification'!$B$3,C2425)),'[1]Lookup for use classification'!$A$3,IF(OR(ISNUMBER(SEARCH('[1]Lookup for use classification'!$B$4,C2425)),ISNUMBER(SEARCH('[1]Lookup for use classification'!$C$4,C2425)),ISNUMBER(SEARCH('[1]Lookup for use classification'!$D$4,C2425)),ISNUMBER(SEARCH('[1]Lookup for use classification'!$E$4,C2425))),'[1]Lookup for use classification'!$A$4,IF(OR(ISNUMBER(SEARCH('[1]Lookup for use classification'!$B$5,C2425)),ISNUMBER(SEARCH('[1]Lookup for use classification'!$C$5,C2425)),ISNUMBER(SEARCH('[1]Lookup for use classification'!$D$5,C2425))),'[1]Lookup for use classification'!$A$5,IF(OR(ISNUMBER(SEARCH('[1]Lookup for use classification'!$B$7,C2425)),ISNUMBER(SEARCH('[1]Lookup for use classification'!$C$7,C2425)),ISNUMBER(SEARCH('[1]Lookup for use classification'!$D$7,C2425))),'[1]Lookup for use classification'!$A$7,IF(OR(ISNUMBER(SEARCH('[1]Lookup for use classification'!$B$9,C2425)),ISNUMBER(SEARCH('[1]Lookup for use classification'!$C$9,C2425)),ISNUMBER(SEARCH('[1]Lookup for use classification'!$D$9,C2425)),ISNUMBER(SEARCH('[1]Lookup for use classification'!$E$9,C2425)),ISNUMBER(SEARCH('[1]Lookup for use classification'!$F$9,C2425)),ISNUMBER(SEARCH('[1]Lookup for use classification'!$G$9,C2425)),ISNUMBER(SEARCH('[1]Lookup for use classification'!$H$9,C2425)),ISNUMBER(SEARCH('[1]Lookup for use classification'!$I$9,C2425)),ISNUMBER(SEARCH('[1]Lookup for use classification'!$J$9,C2425)),ISNUMBER(SEARCH('[1]Lookup for use classification'!$K$9,C2425))),'[1]Lookup for use classification'!$A$9,IF(OR(ISNUMBER(SEARCH('[1]Lookup for use classification'!$B$10,C2425)),ISNUMBER(SEARCH('[1]Lookup for use classification'!$C$10,C2425)),ISNUMBER(SEARCH('[1]Lookup for use classification'!$D$10,C2425)),ISNUMBER(SEARCH('[1]Lookup for use classification'!$E$10,C2425)),ISNUMBER(SEARCH('[1]Lookup for use classification'!$F$10,C2425)),ISNUMBER(SEARCH('[1]Lookup for use classification'!$G$10,C2425))),'[1]Lookup for use classification'!$A$10,IF(OR(ISNUMBER(SEARCH('[1]Lookup for use classification'!$B$11,C2425)),ISNUMBER(SEARCH('[1]Lookup for use classification'!$C$11,C2425))),'[1]Lookup for use classification'!$A$11,IF(OR(ISNUMBER(SEARCH('[1]Lookup for use classification'!$B$12,C2425)),ISNUMBER(SEARCH('[1]Lookup for use classification'!$C$12,C2425))),'[1]Lookup for use classification'!$A$12,IF(OR(ISNUMBER(SEARCH('[1]Lookup for use classification'!$B$13,C2425)),ISNUMBER(SEARCH('[1]Lookup for use classification'!$C$13,C2425)),ISNUMBER(SEARCH('[1]Lookup for use classification'!$D$13,C2425)),,ISNUMBER(SEARCH('[1]Lookup for use classification'!$C$13,C2425)),ISNUMBER(SEARCH('[1]Lookup for use classification'!$E$13,C2425))),'[1]Lookup for use classification'!$A$13,IF(OR(ISNUMBER(SEARCH('[1]Lookup for use classification'!$B$14,C2425)),ISNUMBER(SEARCH('[1]Lookup for use classification'!$C$14,C2425))),'[1]Lookup for use classification'!$A$14,"Other"))))))))))))</f>
        <v>Other</v>
      </c>
      <c r="E2425" s="266"/>
      <c r="F2425" s="265"/>
      <c r="G2425" s="259"/>
    </row>
    <row r="2426" spans="1:18" hidden="1">
      <c r="A2426" s="187" t="s">
        <v>236</v>
      </c>
      <c r="B2426" s="167" t="s">
        <v>4456</v>
      </c>
      <c r="C2426" s="239" t="s">
        <v>244</v>
      </c>
      <c r="D2426" s="6" t="str">
        <f>IF(OR(ISNUMBER(SEARCH('[1]Lookup for use classification'!$B$1,C2426)),ISNUMBER(SEARCH('[1]Lookup for use classification'!$C$1,C2426)),ISNUMBER(SEARCH('[1]Lookup for use classification'!$D$1,C2426)),ISNUMBER(SEARCH('[1]Lookup for use classification'!$E$1,C2426))),'[1]Lookup for use classification'!$A$1,IF(ISNUMBER(SEARCH('[1]Lookup for use classification'!$B$2,C2426)),'[1]Lookup for use classification'!$A$2,IF(ISNUMBER(SEARCH('[1]Lookup for use classification'!$B$3,C2426)),'[1]Lookup for use classification'!$A$3,IF(OR(ISNUMBER(SEARCH('[1]Lookup for use classification'!$B$4,C2426)),ISNUMBER(SEARCH('[1]Lookup for use classification'!$C$4,C2426)),ISNUMBER(SEARCH('[1]Lookup for use classification'!$D$4,C2426)),ISNUMBER(SEARCH('[1]Lookup for use classification'!$E$4,C2426))),'[1]Lookup for use classification'!$A$4,IF(OR(ISNUMBER(SEARCH('[1]Lookup for use classification'!$B$5,C2426)),ISNUMBER(SEARCH('[1]Lookup for use classification'!$C$5,C2426)),ISNUMBER(SEARCH('[1]Lookup for use classification'!$D$5,C2426))),'[1]Lookup for use classification'!$A$5,IF(OR(ISNUMBER(SEARCH('[1]Lookup for use classification'!$B$7,C2426)),ISNUMBER(SEARCH('[1]Lookup for use classification'!$C$7,C2426)),ISNUMBER(SEARCH('[1]Lookup for use classification'!$D$7,C2426))),'[1]Lookup for use classification'!$A$7,IF(OR(ISNUMBER(SEARCH('[1]Lookup for use classification'!$B$9,C2426)),ISNUMBER(SEARCH('[1]Lookup for use classification'!$C$9,C2426)),ISNUMBER(SEARCH('[1]Lookup for use classification'!$D$9,C2426)),ISNUMBER(SEARCH('[1]Lookup for use classification'!$E$9,C2426)),ISNUMBER(SEARCH('[1]Lookup for use classification'!$F$9,C2426)),ISNUMBER(SEARCH('[1]Lookup for use classification'!$G$9,C2426)),ISNUMBER(SEARCH('[1]Lookup for use classification'!$H$9,C2426)),ISNUMBER(SEARCH('[1]Lookup for use classification'!$I$9,C2426)),ISNUMBER(SEARCH('[1]Lookup for use classification'!$J$9,C2426)),ISNUMBER(SEARCH('[1]Lookup for use classification'!$K$9,C2426))),'[1]Lookup for use classification'!$A$9,IF(OR(ISNUMBER(SEARCH('[1]Lookup for use classification'!$B$10,C2426)),ISNUMBER(SEARCH('[1]Lookup for use classification'!$C$10,C2426)),ISNUMBER(SEARCH('[1]Lookup for use classification'!$D$10,C2426)),ISNUMBER(SEARCH('[1]Lookup for use classification'!$E$10,C2426)),ISNUMBER(SEARCH('[1]Lookup for use classification'!$F$10,C2426)),ISNUMBER(SEARCH('[1]Lookup for use classification'!$G$10,C2426))),'[1]Lookup for use classification'!$A$10,IF(OR(ISNUMBER(SEARCH('[1]Lookup for use classification'!$B$11,C2426)),ISNUMBER(SEARCH('[1]Lookup for use classification'!$C$11,C2426))),'[1]Lookup for use classification'!$A$11,IF(OR(ISNUMBER(SEARCH('[1]Lookup for use classification'!$B$12,C2426)),ISNUMBER(SEARCH('[1]Lookup for use classification'!$C$12,C2426))),'[1]Lookup for use classification'!$A$12,IF(OR(ISNUMBER(SEARCH('[1]Lookup for use classification'!$B$13,C2426)),ISNUMBER(SEARCH('[1]Lookup for use classification'!$C$13,C2426)),ISNUMBER(SEARCH('[1]Lookup for use classification'!$D$13,C2426)),,ISNUMBER(SEARCH('[1]Lookup for use classification'!$C$13,C2426)),ISNUMBER(SEARCH('[1]Lookup for use classification'!$E$13,C2426))),'[1]Lookup for use classification'!$A$13,IF(OR(ISNUMBER(SEARCH('[1]Lookup for use classification'!$B$14,C2426)),ISNUMBER(SEARCH('[1]Lookup for use classification'!$C$14,C2426))),'[1]Lookup for use classification'!$A$14,"Other"))))))))))))</f>
        <v>Other</v>
      </c>
      <c r="E2426" s="266"/>
      <c r="F2426" s="265"/>
      <c r="G2426" s="259"/>
    </row>
    <row r="2427" spans="1:18" hidden="1">
      <c r="A2427" s="187" t="s">
        <v>236</v>
      </c>
      <c r="B2427" s="167" t="s">
        <v>4456</v>
      </c>
      <c r="C2427" s="239" t="s">
        <v>245</v>
      </c>
      <c r="D2427" s="6" t="str">
        <f>IF(OR(ISNUMBER(SEARCH('[1]Lookup for use classification'!$B$1,C2427)),ISNUMBER(SEARCH('[1]Lookup for use classification'!$C$1,C2427)),ISNUMBER(SEARCH('[1]Lookup for use classification'!$D$1,C2427)),ISNUMBER(SEARCH('[1]Lookup for use classification'!$E$1,C2427))),'[1]Lookup for use classification'!$A$1,IF(ISNUMBER(SEARCH('[1]Lookup for use classification'!$B$2,C2427)),'[1]Lookup for use classification'!$A$2,IF(ISNUMBER(SEARCH('[1]Lookup for use classification'!$B$3,C2427)),'[1]Lookup for use classification'!$A$3,IF(OR(ISNUMBER(SEARCH('[1]Lookup for use classification'!$B$4,C2427)),ISNUMBER(SEARCH('[1]Lookup for use classification'!$C$4,C2427)),ISNUMBER(SEARCH('[1]Lookup for use classification'!$D$4,C2427)),ISNUMBER(SEARCH('[1]Lookup for use classification'!$E$4,C2427))),'[1]Lookup for use classification'!$A$4,IF(OR(ISNUMBER(SEARCH('[1]Lookup for use classification'!$B$5,C2427)),ISNUMBER(SEARCH('[1]Lookup for use classification'!$C$5,C2427)),ISNUMBER(SEARCH('[1]Lookup for use classification'!$D$5,C2427))),'[1]Lookup for use classification'!$A$5,IF(OR(ISNUMBER(SEARCH('[1]Lookup for use classification'!$B$7,C2427)),ISNUMBER(SEARCH('[1]Lookup for use classification'!$C$7,C2427)),ISNUMBER(SEARCH('[1]Lookup for use classification'!$D$7,C2427))),'[1]Lookup for use classification'!$A$7,IF(OR(ISNUMBER(SEARCH('[1]Lookup for use classification'!$B$9,C2427)),ISNUMBER(SEARCH('[1]Lookup for use classification'!$C$9,C2427)),ISNUMBER(SEARCH('[1]Lookup for use classification'!$D$9,C2427)),ISNUMBER(SEARCH('[1]Lookup for use classification'!$E$9,C2427)),ISNUMBER(SEARCH('[1]Lookup for use classification'!$F$9,C2427)),ISNUMBER(SEARCH('[1]Lookup for use classification'!$G$9,C2427)),ISNUMBER(SEARCH('[1]Lookup for use classification'!$H$9,C2427)),ISNUMBER(SEARCH('[1]Lookup for use classification'!$I$9,C2427)),ISNUMBER(SEARCH('[1]Lookup for use classification'!$J$9,C2427)),ISNUMBER(SEARCH('[1]Lookup for use classification'!$K$9,C2427))),'[1]Lookup for use classification'!$A$9,IF(OR(ISNUMBER(SEARCH('[1]Lookup for use classification'!$B$10,C2427)),ISNUMBER(SEARCH('[1]Lookup for use classification'!$C$10,C2427)),ISNUMBER(SEARCH('[1]Lookup for use classification'!$D$10,C2427)),ISNUMBER(SEARCH('[1]Lookup for use classification'!$E$10,C2427)),ISNUMBER(SEARCH('[1]Lookup for use classification'!$F$10,C2427)),ISNUMBER(SEARCH('[1]Lookup for use classification'!$G$10,C2427))),'[1]Lookup for use classification'!$A$10,IF(OR(ISNUMBER(SEARCH('[1]Lookup for use classification'!$B$11,C2427)),ISNUMBER(SEARCH('[1]Lookup for use classification'!$C$11,C2427))),'[1]Lookup for use classification'!$A$11,IF(OR(ISNUMBER(SEARCH('[1]Lookup for use classification'!$B$12,C2427)),ISNUMBER(SEARCH('[1]Lookup for use classification'!$C$12,C2427))),'[1]Lookup for use classification'!$A$12,IF(OR(ISNUMBER(SEARCH('[1]Lookup for use classification'!$B$13,C2427)),ISNUMBER(SEARCH('[1]Lookup for use classification'!$C$13,C2427)),ISNUMBER(SEARCH('[1]Lookup for use classification'!$D$13,C2427)),,ISNUMBER(SEARCH('[1]Lookup for use classification'!$C$13,C2427)),ISNUMBER(SEARCH('[1]Lookup for use classification'!$E$13,C2427))),'[1]Lookup for use classification'!$A$13,IF(OR(ISNUMBER(SEARCH('[1]Lookup for use classification'!$B$14,C2427)),ISNUMBER(SEARCH('[1]Lookup for use classification'!$C$14,C2427))),'[1]Lookup for use classification'!$A$14,"Other"))))))))))))</f>
        <v>Other</v>
      </c>
      <c r="E2427" s="266"/>
      <c r="F2427" s="265"/>
      <c r="G2427" s="259"/>
    </row>
    <row r="2428" spans="1:18" hidden="1">
      <c r="A2428" s="187" t="s">
        <v>236</v>
      </c>
      <c r="B2428" s="167" t="s">
        <v>4456</v>
      </c>
      <c r="C2428" s="239" t="s">
        <v>8</v>
      </c>
      <c r="D2428" s="6" t="str">
        <f>IF(OR(ISNUMBER(SEARCH('[1]Lookup for use classification'!$B$1,C2428)),ISNUMBER(SEARCH('[1]Lookup for use classification'!$C$1,C2428)),ISNUMBER(SEARCH('[1]Lookup for use classification'!$D$1,C2428)),ISNUMBER(SEARCH('[1]Lookup for use classification'!$E$1,C2428))),'[1]Lookup for use classification'!$A$1,IF(ISNUMBER(SEARCH('[1]Lookup for use classification'!$B$2,C2428)),'[1]Lookup for use classification'!$A$2,IF(ISNUMBER(SEARCH('[1]Lookup for use classification'!$B$3,C2428)),'[1]Lookup for use classification'!$A$3,IF(OR(ISNUMBER(SEARCH('[1]Lookup for use classification'!$B$4,C2428)),ISNUMBER(SEARCH('[1]Lookup for use classification'!$C$4,C2428)),ISNUMBER(SEARCH('[1]Lookup for use classification'!$D$4,C2428)),ISNUMBER(SEARCH('[1]Lookup for use classification'!$E$4,C2428))),'[1]Lookup for use classification'!$A$4,IF(OR(ISNUMBER(SEARCH('[1]Lookup for use classification'!$B$5,C2428)),ISNUMBER(SEARCH('[1]Lookup for use classification'!$C$5,C2428)),ISNUMBER(SEARCH('[1]Lookup for use classification'!$D$5,C2428))),'[1]Lookup for use classification'!$A$5,IF(OR(ISNUMBER(SEARCH('[1]Lookup for use classification'!$B$7,C2428)),ISNUMBER(SEARCH('[1]Lookup for use classification'!$C$7,C2428)),ISNUMBER(SEARCH('[1]Lookup for use classification'!$D$7,C2428))),'[1]Lookup for use classification'!$A$7,IF(OR(ISNUMBER(SEARCH('[1]Lookup for use classification'!$B$9,C2428)),ISNUMBER(SEARCH('[1]Lookup for use classification'!$C$9,C2428)),ISNUMBER(SEARCH('[1]Lookup for use classification'!$D$9,C2428)),ISNUMBER(SEARCH('[1]Lookup for use classification'!$E$9,C2428)),ISNUMBER(SEARCH('[1]Lookup for use classification'!$F$9,C2428)),ISNUMBER(SEARCH('[1]Lookup for use classification'!$G$9,C2428)),ISNUMBER(SEARCH('[1]Lookup for use classification'!$H$9,C2428)),ISNUMBER(SEARCH('[1]Lookup for use classification'!$I$9,C2428)),ISNUMBER(SEARCH('[1]Lookup for use classification'!$J$9,C2428)),ISNUMBER(SEARCH('[1]Lookup for use classification'!$K$9,C2428))),'[1]Lookup for use classification'!$A$9,IF(OR(ISNUMBER(SEARCH('[1]Lookup for use classification'!$B$10,C2428)),ISNUMBER(SEARCH('[1]Lookup for use classification'!$C$10,C2428)),ISNUMBER(SEARCH('[1]Lookup for use classification'!$D$10,C2428)),ISNUMBER(SEARCH('[1]Lookup for use classification'!$E$10,C2428)),ISNUMBER(SEARCH('[1]Lookup for use classification'!$F$10,C2428)),ISNUMBER(SEARCH('[1]Lookup for use classification'!$G$10,C2428))),'[1]Lookup for use classification'!$A$10,IF(OR(ISNUMBER(SEARCH('[1]Lookup for use classification'!$B$11,C2428)),ISNUMBER(SEARCH('[1]Lookup for use classification'!$C$11,C2428))),'[1]Lookup for use classification'!$A$11,IF(OR(ISNUMBER(SEARCH('[1]Lookup for use classification'!$B$12,C2428)),ISNUMBER(SEARCH('[1]Lookup for use classification'!$C$12,C2428))),'[1]Lookup for use classification'!$A$12,IF(OR(ISNUMBER(SEARCH('[1]Lookup for use classification'!$B$13,C2428)),ISNUMBER(SEARCH('[1]Lookup for use classification'!$C$13,C2428)),ISNUMBER(SEARCH('[1]Lookup for use classification'!$D$13,C2428)),,ISNUMBER(SEARCH('[1]Lookup for use classification'!$C$13,C2428)),ISNUMBER(SEARCH('[1]Lookup for use classification'!$E$13,C2428))),'[1]Lookup for use classification'!$A$13,IF(OR(ISNUMBER(SEARCH('[1]Lookup for use classification'!$B$14,C2428)),ISNUMBER(SEARCH('[1]Lookup for use classification'!$C$14,C2428))),'[1]Lookup for use classification'!$A$14,"Other"))))))))))))</f>
        <v>Other</v>
      </c>
      <c r="E2428" s="266"/>
      <c r="F2428" s="265"/>
      <c r="G2428" s="259"/>
    </row>
    <row r="2429" spans="1:18" hidden="1">
      <c r="A2429" s="187" t="s">
        <v>236</v>
      </c>
      <c r="B2429" s="167" t="s">
        <v>4456</v>
      </c>
      <c r="C2429" s="239" t="s">
        <v>250</v>
      </c>
      <c r="D2429" s="6" t="str">
        <f>IF(OR(ISNUMBER(SEARCH('[1]Lookup for use classification'!$B$1,C2429)),ISNUMBER(SEARCH('[1]Lookup for use classification'!$C$1,C2429)),ISNUMBER(SEARCH('[1]Lookup for use classification'!$D$1,C2429)),ISNUMBER(SEARCH('[1]Lookup for use classification'!$E$1,C2429))),'[1]Lookup for use classification'!$A$1,IF(ISNUMBER(SEARCH('[1]Lookup for use classification'!$B$2,C2429)),'[1]Lookup for use classification'!$A$2,IF(ISNUMBER(SEARCH('[1]Lookup for use classification'!$B$3,C2429)),'[1]Lookup for use classification'!$A$3,IF(OR(ISNUMBER(SEARCH('[1]Lookup for use classification'!$B$4,C2429)),ISNUMBER(SEARCH('[1]Lookup for use classification'!$C$4,C2429)),ISNUMBER(SEARCH('[1]Lookup for use classification'!$D$4,C2429)),ISNUMBER(SEARCH('[1]Lookup for use classification'!$E$4,C2429))),'[1]Lookup for use classification'!$A$4,IF(OR(ISNUMBER(SEARCH('[1]Lookup for use classification'!$B$5,C2429)),ISNUMBER(SEARCH('[1]Lookup for use classification'!$C$5,C2429)),ISNUMBER(SEARCH('[1]Lookup for use classification'!$D$5,C2429))),'[1]Lookup for use classification'!$A$5,IF(OR(ISNUMBER(SEARCH('[1]Lookup for use classification'!$B$7,C2429)),ISNUMBER(SEARCH('[1]Lookup for use classification'!$C$7,C2429)),ISNUMBER(SEARCH('[1]Lookup for use classification'!$D$7,C2429))),'[1]Lookup for use classification'!$A$7,IF(OR(ISNUMBER(SEARCH('[1]Lookup for use classification'!$B$9,C2429)),ISNUMBER(SEARCH('[1]Lookup for use classification'!$C$9,C2429)),ISNUMBER(SEARCH('[1]Lookup for use classification'!$D$9,C2429)),ISNUMBER(SEARCH('[1]Lookup for use classification'!$E$9,C2429)),ISNUMBER(SEARCH('[1]Lookup for use classification'!$F$9,C2429)),ISNUMBER(SEARCH('[1]Lookup for use classification'!$G$9,C2429)),ISNUMBER(SEARCH('[1]Lookup for use classification'!$H$9,C2429)),ISNUMBER(SEARCH('[1]Lookup for use classification'!$I$9,C2429)),ISNUMBER(SEARCH('[1]Lookup for use classification'!$J$9,C2429)),ISNUMBER(SEARCH('[1]Lookup for use classification'!$K$9,C2429))),'[1]Lookup for use classification'!$A$9,IF(OR(ISNUMBER(SEARCH('[1]Lookup for use classification'!$B$10,C2429)),ISNUMBER(SEARCH('[1]Lookup for use classification'!$C$10,C2429)),ISNUMBER(SEARCH('[1]Lookup for use classification'!$D$10,C2429)),ISNUMBER(SEARCH('[1]Lookup for use classification'!$E$10,C2429)),ISNUMBER(SEARCH('[1]Lookup for use classification'!$F$10,C2429)),ISNUMBER(SEARCH('[1]Lookup for use classification'!$G$10,C2429))),'[1]Lookup for use classification'!$A$10,IF(OR(ISNUMBER(SEARCH('[1]Lookup for use classification'!$B$11,C2429)),ISNUMBER(SEARCH('[1]Lookup for use classification'!$C$11,C2429))),'[1]Lookup for use classification'!$A$11,IF(OR(ISNUMBER(SEARCH('[1]Lookup for use classification'!$B$12,C2429)),ISNUMBER(SEARCH('[1]Lookup for use classification'!$C$12,C2429))),'[1]Lookup for use classification'!$A$12,IF(OR(ISNUMBER(SEARCH('[1]Lookup for use classification'!$B$13,C2429)),ISNUMBER(SEARCH('[1]Lookup for use classification'!$C$13,C2429)),ISNUMBER(SEARCH('[1]Lookup for use classification'!$D$13,C2429)),,ISNUMBER(SEARCH('[1]Lookup for use classification'!$C$13,C2429)),ISNUMBER(SEARCH('[1]Lookup for use classification'!$E$13,C2429))),'[1]Lookup for use classification'!$A$13,IF(OR(ISNUMBER(SEARCH('[1]Lookup for use classification'!$B$14,C2429)),ISNUMBER(SEARCH('[1]Lookup for use classification'!$C$14,C2429))),'[1]Lookup for use classification'!$A$14,"Other"))))))))))))</f>
        <v>Other</v>
      </c>
      <c r="E2429" s="266"/>
      <c r="F2429" s="259"/>
      <c r="G2429" s="259"/>
    </row>
    <row r="2430" spans="1:18" hidden="1">
      <c r="A2430" s="187" t="s">
        <v>236</v>
      </c>
      <c r="B2430" s="167" t="s">
        <v>4456</v>
      </c>
      <c r="C2430" s="239" t="s">
        <v>255</v>
      </c>
      <c r="D2430" s="6" t="str">
        <f>IF(OR(ISNUMBER(SEARCH('[1]Lookup for use classification'!$B$1,C2430)),ISNUMBER(SEARCH('[1]Lookup for use classification'!$C$1,C2430)),ISNUMBER(SEARCH('[1]Lookup for use classification'!$D$1,C2430)),ISNUMBER(SEARCH('[1]Lookup for use classification'!$E$1,C2430))),'[1]Lookup for use classification'!$A$1,IF(ISNUMBER(SEARCH('[1]Lookup for use classification'!$B$2,C2430)),'[1]Lookup for use classification'!$A$2,IF(ISNUMBER(SEARCH('[1]Lookup for use classification'!$B$3,C2430)),'[1]Lookup for use classification'!$A$3,IF(OR(ISNUMBER(SEARCH('[1]Lookup for use classification'!$B$4,C2430)),ISNUMBER(SEARCH('[1]Lookup for use classification'!$C$4,C2430)),ISNUMBER(SEARCH('[1]Lookup for use classification'!$D$4,C2430)),ISNUMBER(SEARCH('[1]Lookup for use classification'!$E$4,C2430))),'[1]Lookup for use classification'!$A$4,IF(OR(ISNUMBER(SEARCH('[1]Lookup for use classification'!$B$5,C2430)),ISNUMBER(SEARCH('[1]Lookup for use classification'!$C$5,C2430)),ISNUMBER(SEARCH('[1]Lookup for use classification'!$D$5,C2430))),'[1]Lookup for use classification'!$A$5,IF(OR(ISNUMBER(SEARCH('[1]Lookup for use classification'!$B$7,C2430)),ISNUMBER(SEARCH('[1]Lookup for use classification'!$C$7,C2430)),ISNUMBER(SEARCH('[1]Lookup for use classification'!$D$7,C2430))),'[1]Lookup for use classification'!$A$7,IF(OR(ISNUMBER(SEARCH('[1]Lookup for use classification'!$B$9,C2430)),ISNUMBER(SEARCH('[1]Lookup for use classification'!$C$9,C2430)),ISNUMBER(SEARCH('[1]Lookup for use classification'!$D$9,C2430)),ISNUMBER(SEARCH('[1]Lookup for use classification'!$E$9,C2430)),ISNUMBER(SEARCH('[1]Lookup for use classification'!$F$9,C2430)),ISNUMBER(SEARCH('[1]Lookup for use classification'!$G$9,C2430)),ISNUMBER(SEARCH('[1]Lookup for use classification'!$H$9,C2430)),ISNUMBER(SEARCH('[1]Lookup for use classification'!$I$9,C2430)),ISNUMBER(SEARCH('[1]Lookup for use classification'!$J$9,C2430)),ISNUMBER(SEARCH('[1]Lookup for use classification'!$K$9,C2430))),'[1]Lookup for use classification'!$A$9,IF(OR(ISNUMBER(SEARCH('[1]Lookup for use classification'!$B$10,C2430)),ISNUMBER(SEARCH('[1]Lookup for use classification'!$C$10,C2430)),ISNUMBER(SEARCH('[1]Lookup for use classification'!$D$10,C2430)),ISNUMBER(SEARCH('[1]Lookup for use classification'!$E$10,C2430)),ISNUMBER(SEARCH('[1]Lookup for use classification'!$F$10,C2430)),ISNUMBER(SEARCH('[1]Lookup for use classification'!$G$10,C2430))),'[1]Lookup for use classification'!$A$10,IF(OR(ISNUMBER(SEARCH('[1]Lookup for use classification'!$B$11,C2430)),ISNUMBER(SEARCH('[1]Lookup for use classification'!$C$11,C2430))),'[1]Lookup for use classification'!$A$11,IF(OR(ISNUMBER(SEARCH('[1]Lookup for use classification'!$B$12,C2430)),ISNUMBER(SEARCH('[1]Lookup for use classification'!$C$12,C2430))),'[1]Lookup for use classification'!$A$12,IF(OR(ISNUMBER(SEARCH('[1]Lookup for use classification'!$B$13,C2430)),ISNUMBER(SEARCH('[1]Lookup for use classification'!$C$13,C2430)),ISNUMBER(SEARCH('[1]Lookup for use classification'!$D$13,C2430)),,ISNUMBER(SEARCH('[1]Lookup for use classification'!$C$13,C2430)),ISNUMBER(SEARCH('[1]Lookup for use classification'!$E$13,C2430))),'[1]Lookup for use classification'!$A$13,IF(OR(ISNUMBER(SEARCH('[1]Lookup for use classification'!$B$14,C2430)),ISNUMBER(SEARCH('[1]Lookup for use classification'!$C$14,C2430))),'[1]Lookup for use classification'!$A$14,"Other"))))))))))))</f>
        <v>Other</v>
      </c>
      <c r="E2430" s="266"/>
      <c r="F2430" s="259"/>
      <c r="G2430" s="259"/>
    </row>
    <row r="2431" spans="1:18" hidden="1">
      <c r="A2431" s="187" t="s">
        <v>236</v>
      </c>
      <c r="B2431" s="167" t="s">
        <v>4456</v>
      </c>
      <c r="C2431" s="239" t="s">
        <v>256</v>
      </c>
      <c r="D2431" s="6" t="str">
        <f>IF(OR(ISNUMBER(SEARCH('[1]Lookup for use classification'!$B$1,C2431)),ISNUMBER(SEARCH('[1]Lookup for use classification'!$C$1,C2431)),ISNUMBER(SEARCH('[1]Lookup for use classification'!$D$1,C2431)),ISNUMBER(SEARCH('[1]Lookup for use classification'!$E$1,C2431))),'[1]Lookup for use classification'!$A$1,IF(ISNUMBER(SEARCH('[1]Lookup for use classification'!$B$2,C2431)),'[1]Lookup for use classification'!$A$2,IF(ISNUMBER(SEARCH('[1]Lookup for use classification'!$B$3,C2431)),'[1]Lookup for use classification'!$A$3,IF(OR(ISNUMBER(SEARCH('[1]Lookup for use classification'!$B$4,C2431)),ISNUMBER(SEARCH('[1]Lookup for use classification'!$C$4,C2431)),ISNUMBER(SEARCH('[1]Lookup for use classification'!$D$4,C2431)),ISNUMBER(SEARCH('[1]Lookup for use classification'!$E$4,C2431))),'[1]Lookup for use classification'!$A$4,IF(OR(ISNUMBER(SEARCH('[1]Lookup for use classification'!$B$5,C2431)),ISNUMBER(SEARCH('[1]Lookup for use classification'!$C$5,C2431)),ISNUMBER(SEARCH('[1]Lookup for use classification'!$D$5,C2431))),'[1]Lookup for use classification'!$A$5,IF(OR(ISNUMBER(SEARCH('[1]Lookup for use classification'!$B$7,C2431)),ISNUMBER(SEARCH('[1]Lookup for use classification'!$C$7,C2431)),ISNUMBER(SEARCH('[1]Lookup for use classification'!$D$7,C2431))),'[1]Lookup for use classification'!$A$7,IF(OR(ISNUMBER(SEARCH('[1]Lookup for use classification'!$B$9,C2431)),ISNUMBER(SEARCH('[1]Lookup for use classification'!$C$9,C2431)),ISNUMBER(SEARCH('[1]Lookup for use classification'!$D$9,C2431)),ISNUMBER(SEARCH('[1]Lookup for use classification'!$E$9,C2431)),ISNUMBER(SEARCH('[1]Lookup for use classification'!$F$9,C2431)),ISNUMBER(SEARCH('[1]Lookup for use classification'!$G$9,C2431)),ISNUMBER(SEARCH('[1]Lookup for use classification'!$H$9,C2431)),ISNUMBER(SEARCH('[1]Lookup for use classification'!$I$9,C2431)),ISNUMBER(SEARCH('[1]Lookup for use classification'!$J$9,C2431)),ISNUMBER(SEARCH('[1]Lookup for use classification'!$K$9,C2431))),'[1]Lookup for use classification'!$A$9,IF(OR(ISNUMBER(SEARCH('[1]Lookup for use classification'!$B$10,C2431)),ISNUMBER(SEARCH('[1]Lookup for use classification'!$C$10,C2431)),ISNUMBER(SEARCH('[1]Lookup for use classification'!$D$10,C2431)),ISNUMBER(SEARCH('[1]Lookup for use classification'!$E$10,C2431)),ISNUMBER(SEARCH('[1]Lookup for use classification'!$F$10,C2431)),ISNUMBER(SEARCH('[1]Lookup for use classification'!$G$10,C2431))),'[1]Lookup for use classification'!$A$10,IF(OR(ISNUMBER(SEARCH('[1]Lookup for use classification'!$B$11,C2431)),ISNUMBER(SEARCH('[1]Lookup for use classification'!$C$11,C2431))),'[1]Lookup for use classification'!$A$11,IF(OR(ISNUMBER(SEARCH('[1]Lookup for use classification'!$B$12,C2431)),ISNUMBER(SEARCH('[1]Lookup for use classification'!$C$12,C2431))),'[1]Lookup for use classification'!$A$12,IF(OR(ISNUMBER(SEARCH('[1]Lookup for use classification'!$B$13,C2431)),ISNUMBER(SEARCH('[1]Lookup for use classification'!$C$13,C2431)),ISNUMBER(SEARCH('[1]Lookup for use classification'!$D$13,C2431)),,ISNUMBER(SEARCH('[1]Lookup for use classification'!$C$13,C2431)),ISNUMBER(SEARCH('[1]Lookup for use classification'!$E$13,C2431))),'[1]Lookup for use classification'!$A$13,IF(OR(ISNUMBER(SEARCH('[1]Lookup for use classification'!$B$14,C2431)),ISNUMBER(SEARCH('[1]Lookup for use classification'!$C$14,C2431))),'[1]Lookup for use classification'!$A$14,"Other"))))))))))))</f>
        <v>Other</v>
      </c>
      <c r="E2431" s="266"/>
      <c r="F2431" s="259"/>
      <c r="G2431" s="259"/>
    </row>
    <row r="2432" spans="1:18" hidden="1">
      <c r="A2432" s="187" t="s">
        <v>236</v>
      </c>
      <c r="B2432" s="167" t="s">
        <v>4456</v>
      </c>
      <c r="C2432" s="239" t="s">
        <v>258</v>
      </c>
      <c r="D2432" s="6" t="str">
        <f>IF(OR(ISNUMBER(SEARCH('[1]Lookup for use classification'!$B$1,C2432)),ISNUMBER(SEARCH('[1]Lookup for use classification'!$C$1,C2432)),ISNUMBER(SEARCH('[1]Lookup for use classification'!$D$1,C2432)),ISNUMBER(SEARCH('[1]Lookup for use classification'!$E$1,C2432))),'[1]Lookup for use classification'!$A$1,IF(ISNUMBER(SEARCH('[1]Lookup for use classification'!$B$2,C2432)),'[1]Lookup for use classification'!$A$2,IF(ISNUMBER(SEARCH('[1]Lookup for use classification'!$B$3,C2432)),'[1]Lookup for use classification'!$A$3,IF(OR(ISNUMBER(SEARCH('[1]Lookup for use classification'!$B$4,C2432)),ISNUMBER(SEARCH('[1]Lookup for use classification'!$C$4,C2432)),ISNUMBER(SEARCH('[1]Lookup for use classification'!$D$4,C2432)),ISNUMBER(SEARCH('[1]Lookup for use classification'!$E$4,C2432))),'[1]Lookup for use classification'!$A$4,IF(OR(ISNUMBER(SEARCH('[1]Lookup for use classification'!$B$5,C2432)),ISNUMBER(SEARCH('[1]Lookup for use classification'!$C$5,C2432)),ISNUMBER(SEARCH('[1]Lookup for use classification'!$D$5,C2432))),'[1]Lookup for use classification'!$A$5,IF(OR(ISNUMBER(SEARCH('[1]Lookup for use classification'!$B$7,C2432)),ISNUMBER(SEARCH('[1]Lookup for use classification'!$C$7,C2432)),ISNUMBER(SEARCH('[1]Lookup for use classification'!$D$7,C2432))),'[1]Lookup for use classification'!$A$7,IF(OR(ISNUMBER(SEARCH('[1]Lookup for use classification'!$B$9,C2432)),ISNUMBER(SEARCH('[1]Lookup for use classification'!$C$9,C2432)),ISNUMBER(SEARCH('[1]Lookup for use classification'!$D$9,C2432)),ISNUMBER(SEARCH('[1]Lookup for use classification'!$E$9,C2432)),ISNUMBER(SEARCH('[1]Lookup for use classification'!$F$9,C2432)),ISNUMBER(SEARCH('[1]Lookup for use classification'!$G$9,C2432)),ISNUMBER(SEARCH('[1]Lookup for use classification'!$H$9,C2432)),ISNUMBER(SEARCH('[1]Lookup for use classification'!$I$9,C2432)),ISNUMBER(SEARCH('[1]Lookup for use classification'!$J$9,C2432)),ISNUMBER(SEARCH('[1]Lookup for use classification'!$K$9,C2432))),'[1]Lookup for use classification'!$A$9,IF(OR(ISNUMBER(SEARCH('[1]Lookup for use classification'!$B$10,C2432)),ISNUMBER(SEARCH('[1]Lookup for use classification'!$C$10,C2432)),ISNUMBER(SEARCH('[1]Lookup for use classification'!$D$10,C2432)),ISNUMBER(SEARCH('[1]Lookup for use classification'!$E$10,C2432)),ISNUMBER(SEARCH('[1]Lookup for use classification'!$F$10,C2432)),ISNUMBER(SEARCH('[1]Lookup for use classification'!$G$10,C2432))),'[1]Lookup for use classification'!$A$10,IF(OR(ISNUMBER(SEARCH('[1]Lookup for use classification'!$B$11,C2432)),ISNUMBER(SEARCH('[1]Lookup for use classification'!$C$11,C2432))),'[1]Lookup for use classification'!$A$11,IF(OR(ISNUMBER(SEARCH('[1]Lookup for use classification'!$B$12,C2432)),ISNUMBER(SEARCH('[1]Lookup for use classification'!$C$12,C2432))),'[1]Lookup for use classification'!$A$12,IF(OR(ISNUMBER(SEARCH('[1]Lookup for use classification'!$B$13,C2432)),ISNUMBER(SEARCH('[1]Lookup for use classification'!$C$13,C2432)),ISNUMBER(SEARCH('[1]Lookup for use classification'!$D$13,C2432)),,ISNUMBER(SEARCH('[1]Lookup for use classification'!$C$13,C2432)),ISNUMBER(SEARCH('[1]Lookup for use classification'!$E$13,C2432))),'[1]Lookup for use classification'!$A$13,IF(OR(ISNUMBER(SEARCH('[1]Lookup for use classification'!$B$14,C2432)),ISNUMBER(SEARCH('[1]Lookup for use classification'!$C$14,C2432))),'[1]Lookup for use classification'!$A$14,"Other"))))))))))))</f>
        <v>Other</v>
      </c>
      <c r="E2432" s="266"/>
      <c r="F2432" s="259"/>
      <c r="G2432" s="259"/>
    </row>
    <row r="2433" spans="1:18" hidden="1">
      <c r="A2433" s="187" t="s">
        <v>236</v>
      </c>
      <c r="B2433" s="167" t="s">
        <v>4456</v>
      </c>
      <c r="C2433" s="239" t="s">
        <v>242</v>
      </c>
      <c r="D2433" s="6" t="str">
        <f>IF(OR(ISNUMBER(SEARCH('[1]Lookup for use classification'!$B$1,C2433)),ISNUMBER(SEARCH('[1]Lookup for use classification'!$C$1,C2433)),ISNUMBER(SEARCH('[1]Lookup for use classification'!$D$1,C2433)),ISNUMBER(SEARCH('[1]Lookup for use classification'!$E$1,C2433))),'[1]Lookup for use classification'!$A$1,IF(ISNUMBER(SEARCH('[1]Lookup for use classification'!$B$2,C2433)),'[1]Lookup for use classification'!$A$2,IF(ISNUMBER(SEARCH('[1]Lookup for use classification'!$B$3,C2433)),'[1]Lookup for use classification'!$A$3,IF(OR(ISNUMBER(SEARCH('[1]Lookup for use classification'!$B$4,C2433)),ISNUMBER(SEARCH('[1]Lookup for use classification'!$C$4,C2433)),ISNUMBER(SEARCH('[1]Lookup for use classification'!$D$4,C2433)),ISNUMBER(SEARCH('[1]Lookup for use classification'!$E$4,C2433))),'[1]Lookup for use classification'!$A$4,IF(OR(ISNUMBER(SEARCH('[1]Lookup for use classification'!$B$5,C2433)),ISNUMBER(SEARCH('[1]Lookup for use classification'!$C$5,C2433)),ISNUMBER(SEARCH('[1]Lookup for use classification'!$D$5,C2433))),'[1]Lookup for use classification'!$A$5,IF(OR(ISNUMBER(SEARCH('[1]Lookup for use classification'!$B$7,C2433)),ISNUMBER(SEARCH('[1]Lookup for use classification'!$C$7,C2433)),ISNUMBER(SEARCH('[1]Lookup for use classification'!$D$7,C2433))),'[1]Lookup for use classification'!$A$7,IF(OR(ISNUMBER(SEARCH('[1]Lookup for use classification'!$B$9,C2433)),ISNUMBER(SEARCH('[1]Lookup for use classification'!$C$9,C2433)),ISNUMBER(SEARCH('[1]Lookup for use classification'!$D$9,C2433)),ISNUMBER(SEARCH('[1]Lookup for use classification'!$E$9,C2433)),ISNUMBER(SEARCH('[1]Lookup for use classification'!$F$9,C2433)),ISNUMBER(SEARCH('[1]Lookup for use classification'!$G$9,C2433)),ISNUMBER(SEARCH('[1]Lookup for use classification'!$H$9,C2433)),ISNUMBER(SEARCH('[1]Lookup for use classification'!$I$9,C2433)),ISNUMBER(SEARCH('[1]Lookup for use classification'!$J$9,C2433)),ISNUMBER(SEARCH('[1]Lookup for use classification'!$K$9,C2433))),'[1]Lookup for use classification'!$A$9,IF(OR(ISNUMBER(SEARCH('[1]Lookup for use classification'!$B$10,C2433)),ISNUMBER(SEARCH('[1]Lookup for use classification'!$C$10,C2433)),ISNUMBER(SEARCH('[1]Lookup for use classification'!$D$10,C2433)),ISNUMBER(SEARCH('[1]Lookup for use classification'!$E$10,C2433)),ISNUMBER(SEARCH('[1]Lookup for use classification'!$F$10,C2433)),ISNUMBER(SEARCH('[1]Lookup for use classification'!$G$10,C2433))),'[1]Lookup for use classification'!$A$10,IF(OR(ISNUMBER(SEARCH('[1]Lookup for use classification'!$B$11,C2433)),ISNUMBER(SEARCH('[1]Lookup for use classification'!$C$11,C2433))),'[1]Lookup for use classification'!$A$11,IF(OR(ISNUMBER(SEARCH('[1]Lookup for use classification'!$B$12,C2433)),ISNUMBER(SEARCH('[1]Lookup for use classification'!$C$12,C2433))),'[1]Lookup for use classification'!$A$12,IF(OR(ISNUMBER(SEARCH('[1]Lookup for use classification'!$B$13,C2433)),ISNUMBER(SEARCH('[1]Lookup for use classification'!$C$13,C2433)),ISNUMBER(SEARCH('[1]Lookup for use classification'!$D$13,C2433)),,ISNUMBER(SEARCH('[1]Lookup for use classification'!$C$13,C2433)),ISNUMBER(SEARCH('[1]Lookup for use classification'!$E$13,C2433))),'[1]Lookup for use classification'!$A$13,IF(OR(ISNUMBER(SEARCH('[1]Lookup for use classification'!$B$14,C2433)),ISNUMBER(SEARCH('[1]Lookup for use classification'!$C$14,C2433))),'[1]Lookup for use classification'!$A$14,"Other"))))))))))))</f>
        <v>Public Assembly</v>
      </c>
      <c r="E2433" s="266"/>
      <c r="F2433" s="259"/>
      <c r="G2433" s="259"/>
    </row>
    <row r="2434" spans="1:18" hidden="1">
      <c r="A2434" s="187" t="s">
        <v>236</v>
      </c>
      <c r="B2434" s="167" t="s">
        <v>4456</v>
      </c>
      <c r="C2434" s="239" t="s">
        <v>248</v>
      </c>
      <c r="D2434" s="6" t="str">
        <f>IF(OR(ISNUMBER(SEARCH('[1]Lookup for use classification'!$B$1,C2434)),ISNUMBER(SEARCH('[1]Lookup for use classification'!$C$1,C2434)),ISNUMBER(SEARCH('[1]Lookup for use classification'!$D$1,C2434)),ISNUMBER(SEARCH('[1]Lookup for use classification'!$E$1,C2434))),'[1]Lookup for use classification'!$A$1,IF(ISNUMBER(SEARCH('[1]Lookup for use classification'!$B$2,C2434)),'[1]Lookup for use classification'!$A$2,IF(ISNUMBER(SEARCH('[1]Lookup for use classification'!$B$3,C2434)),'[1]Lookup for use classification'!$A$3,IF(OR(ISNUMBER(SEARCH('[1]Lookup for use classification'!$B$4,C2434)),ISNUMBER(SEARCH('[1]Lookup for use classification'!$C$4,C2434)),ISNUMBER(SEARCH('[1]Lookup for use classification'!$D$4,C2434)),ISNUMBER(SEARCH('[1]Lookup for use classification'!$E$4,C2434))),'[1]Lookup for use classification'!$A$4,IF(OR(ISNUMBER(SEARCH('[1]Lookup for use classification'!$B$5,C2434)),ISNUMBER(SEARCH('[1]Lookup for use classification'!$C$5,C2434)),ISNUMBER(SEARCH('[1]Lookup for use classification'!$D$5,C2434))),'[1]Lookup for use classification'!$A$5,IF(OR(ISNUMBER(SEARCH('[1]Lookup for use classification'!$B$7,C2434)),ISNUMBER(SEARCH('[1]Lookup for use classification'!$C$7,C2434)),ISNUMBER(SEARCH('[1]Lookup for use classification'!$D$7,C2434))),'[1]Lookup for use classification'!$A$7,IF(OR(ISNUMBER(SEARCH('[1]Lookup for use classification'!$B$9,C2434)),ISNUMBER(SEARCH('[1]Lookup for use classification'!$C$9,C2434)),ISNUMBER(SEARCH('[1]Lookup for use classification'!$D$9,C2434)),ISNUMBER(SEARCH('[1]Lookup for use classification'!$E$9,C2434)),ISNUMBER(SEARCH('[1]Lookup for use classification'!$F$9,C2434)),ISNUMBER(SEARCH('[1]Lookup for use classification'!$G$9,C2434)),ISNUMBER(SEARCH('[1]Lookup for use classification'!$H$9,C2434)),ISNUMBER(SEARCH('[1]Lookup for use classification'!$I$9,C2434)),ISNUMBER(SEARCH('[1]Lookup for use classification'!$J$9,C2434)),ISNUMBER(SEARCH('[1]Lookup for use classification'!$K$9,C2434))),'[1]Lookup for use classification'!$A$9,IF(OR(ISNUMBER(SEARCH('[1]Lookup for use classification'!$B$10,C2434)),ISNUMBER(SEARCH('[1]Lookup for use classification'!$C$10,C2434)),ISNUMBER(SEARCH('[1]Lookup for use classification'!$D$10,C2434)),ISNUMBER(SEARCH('[1]Lookup for use classification'!$E$10,C2434)),ISNUMBER(SEARCH('[1]Lookup for use classification'!$F$10,C2434)),ISNUMBER(SEARCH('[1]Lookup for use classification'!$G$10,C2434))),'[1]Lookup for use classification'!$A$10,IF(OR(ISNUMBER(SEARCH('[1]Lookup for use classification'!$B$11,C2434)),ISNUMBER(SEARCH('[1]Lookup for use classification'!$C$11,C2434))),'[1]Lookup for use classification'!$A$11,IF(OR(ISNUMBER(SEARCH('[1]Lookup for use classification'!$B$12,C2434)),ISNUMBER(SEARCH('[1]Lookup for use classification'!$C$12,C2434))),'[1]Lookup for use classification'!$A$12,IF(OR(ISNUMBER(SEARCH('[1]Lookup for use classification'!$B$13,C2434)),ISNUMBER(SEARCH('[1]Lookup for use classification'!$C$13,C2434)),ISNUMBER(SEARCH('[1]Lookup for use classification'!$D$13,C2434)),,ISNUMBER(SEARCH('[1]Lookup for use classification'!$C$13,C2434)),ISNUMBER(SEARCH('[1]Lookup for use classification'!$E$13,C2434))),'[1]Lookup for use classification'!$A$13,IF(OR(ISNUMBER(SEARCH('[1]Lookup for use classification'!$B$14,C2434)),ISNUMBER(SEARCH('[1]Lookup for use classification'!$C$14,C2434))),'[1]Lookup for use classification'!$A$14,"Other"))))))))))))</f>
        <v>Public Assembly</v>
      </c>
      <c r="E2434" s="266"/>
      <c r="F2434" s="259"/>
      <c r="G2434" s="259"/>
    </row>
    <row r="2435" spans="1:18" hidden="1">
      <c r="A2435" s="188" t="s">
        <v>236</v>
      </c>
      <c r="B2435" s="162" t="s">
        <v>4511</v>
      </c>
      <c r="C2435" s="241" t="s">
        <v>55</v>
      </c>
      <c r="D2435" s="11" t="s">
        <v>213</v>
      </c>
      <c r="E2435" s="222">
        <v>897</v>
      </c>
      <c r="F2435" s="222"/>
      <c r="G2435" s="222"/>
      <c r="H2435" s="164"/>
      <c r="I2435" s="164"/>
      <c r="J2435" s="165">
        <v>22127</v>
      </c>
      <c r="M2435" s="165">
        <v>439</v>
      </c>
      <c r="O2435" s="165">
        <v>3309</v>
      </c>
      <c r="R2435" s="165">
        <v>13737</v>
      </c>
    </row>
    <row r="2436" spans="1:18" hidden="1">
      <c r="A2436" s="187" t="s">
        <v>236</v>
      </c>
      <c r="B2436" s="167" t="s">
        <v>4456</v>
      </c>
      <c r="C2436" s="239" t="s">
        <v>239</v>
      </c>
      <c r="D2436" s="6" t="str">
        <f>IF(OR(ISNUMBER(SEARCH('[1]Lookup for use classification'!$B$1,C2436)),ISNUMBER(SEARCH('[1]Lookup for use classification'!$C$1,C2436)),ISNUMBER(SEARCH('[1]Lookup for use classification'!$D$1,C2436)),ISNUMBER(SEARCH('[1]Lookup for use classification'!$E$1,C2436))),'[1]Lookup for use classification'!$A$1,IF(ISNUMBER(SEARCH('[1]Lookup for use classification'!$B$2,C2436)),'[1]Lookup for use classification'!$A$2,IF(ISNUMBER(SEARCH('[1]Lookup for use classification'!$B$3,C2436)),'[1]Lookup for use classification'!$A$3,IF(OR(ISNUMBER(SEARCH('[1]Lookup for use classification'!$B$4,C2436)),ISNUMBER(SEARCH('[1]Lookup for use classification'!$C$4,C2436)),ISNUMBER(SEARCH('[1]Lookup for use classification'!$D$4,C2436)),ISNUMBER(SEARCH('[1]Lookup for use classification'!$E$4,C2436))),'[1]Lookup for use classification'!$A$4,IF(OR(ISNUMBER(SEARCH('[1]Lookup for use classification'!$B$5,C2436)),ISNUMBER(SEARCH('[1]Lookup for use classification'!$C$5,C2436)),ISNUMBER(SEARCH('[1]Lookup for use classification'!$D$5,C2436))),'[1]Lookup for use classification'!$A$5,IF(OR(ISNUMBER(SEARCH('[1]Lookup for use classification'!$B$7,C2436)),ISNUMBER(SEARCH('[1]Lookup for use classification'!$C$7,C2436)),ISNUMBER(SEARCH('[1]Lookup for use classification'!$D$7,C2436))),'[1]Lookup for use classification'!$A$7,IF(OR(ISNUMBER(SEARCH('[1]Lookup for use classification'!$B$9,C2436)),ISNUMBER(SEARCH('[1]Lookup for use classification'!$C$9,C2436)),ISNUMBER(SEARCH('[1]Lookup for use classification'!$D$9,C2436)),ISNUMBER(SEARCH('[1]Lookup for use classification'!$E$9,C2436)),ISNUMBER(SEARCH('[1]Lookup for use classification'!$F$9,C2436)),ISNUMBER(SEARCH('[1]Lookup for use classification'!$G$9,C2436)),ISNUMBER(SEARCH('[1]Lookup for use classification'!$H$9,C2436)),ISNUMBER(SEARCH('[1]Lookup for use classification'!$I$9,C2436)),ISNUMBER(SEARCH('[1]Lookup for use classification'!$J$9,C2436)),ISNUMBER(SEARCH('[1]Lookup for use classification'!$K$9,C2436))),'[1]Lookup for use classification'!$A$9,IF(OR(ISNUMBER(SEARCH('[1]Lookup for use classification'!$B$10,C2436)),ISNUMBER(SEARCH('[1]Lookup for use classification'!$C$10,C2436)),ISNUMBER(SEARCH('[1]Lookup for use classification'!$D$10,C2436)),ISNUMBER(SEARCH('[1]Lookup for use classification'!$E$10,C2436)),ISNUMBER(SEARCH('[1]Lookup for use classification'!$F$10,C2436)),ISNUMBER(SEARCH('[1]Lookup for use classification'!$G$10,C2436))),'[1]Lookup for use classification'!$A$10,IF(OR(ISNUMBER(SEARCH('[1]Lookup for use classification'!$B$11,C2436)),ISNUMBER(SEARCH('[1]Lookup for use classification'!$C$11,C2436))),'[1]Lookup for use classification'!$A$11,IF(OR(ISNUMBER(SEARCH('[1]Lookup for use classification'!$B$12,C2436)),ISNUMBER(SEARCH('[1]Lookup for use classification'!$C$12,C2436))),'[1]Lookup for use classification'!$A$12,IF(OR(ISNUMBER(SEARCH('[1]Lookup for use classification'!$B$13,C2436)),ISNUMBER(SEARCH('[1]Lookup for use classification'!$C$13,C2436)),ISNUMBER(SEARCH('[1]Lookup for use classification'!$D$13,C2436)),,ISNUMBER(SEARCH('[1]Lookup for use classification'!$C$13,C2436)),ISNUMBER(SEARCH('[1]Lookup for use classification'!$E$13,C2436))),'[1]Lookup for use classification'!$A$13,IF(OR(ISNUMBER(SEARCH('[1]Lookup for use classification'!$B$14,C2436)),ISNUMBER(SEARCH('[1]Lookup for use classification'!$C$14,C2436))),'[1]Lookup for use classification'!$A$14,"Other"))))))))))))</f>
        <v>Public Safety</v>
      </c>
      <c r="E2436" s="266"/>
      <c r="F2436" s="259"/>
      <c r="G2436" s="259"/>
    </row>
    <row r="2437" spans="1:18" hidden="1">
      <c r="A2437" s="138" t="s">
        <v>236</v>
      </c>
      <c r="B2437" s="8" t="str">
        <f>IF(ISNA(VLOOKUP(CONCATENATE(A2437,C2437),EUS!$B$2:$B$1939,1,FALSE)),"","End Use Study")</f>
        <v>End Use Study</v>
      </c>
      <c r="C2437" s="14" t="s">
        <v>246</v>
      </c>
      <c r="D2437" s="6" t="str">
        <f>IF(OR(ISNUMBER(SEARCH('[1]Lookup for use classification'!$B$1,C2437)),ISNUMBER(SEARCH('[1]Lookup for use classification'!$C$1,C2437)),ISNUMBER(SEARCH('[1]Lookup for use classification'!$D$1,C2437)),ISNUMBER(SEARCH('[1]Lookup for use classification'!$E$1,C2437))),'[1]Lookup for use classification'!$A$1,IF(ISNUMBER(SEARCH('[1]Lookup for use classification'!$B$2,C2437)),'[1]Lookup for use classification'!$A$2,IF(ISNUMBER(SEARCH('[1]Lookup for use classification'!$B$3,C2437)),'[1]Lookup for use classification'!$A$3,IF(OR(ISNUMBER(SEARCH('[1]Lookup for use classification'!$B$4,C2437)),ISNUMBER(SEARCH('[1]Lookup for use classification'!$C$4,C2437)),ISNUMBER(SEARCH('[1]Lookup for use classification'!$D$4,C2437)),ISNUMBER(SEARCH('[1]Lookup for use classification'!$E$4,C2437))),'[1]Lookup for use classification'!$A$4,IF(OR(ISNUMBER(SEARCH('[1]Lookup for use classification'!$B$5,C2437)),ISNUMBER(SEARCH('[1]Lookup for use classification'!$C$5,C2437)),ISNUMBER(SEARCH('[1]Lookup for use classification'!$D$5,C2437))),'[1]Lookup for use classification'!$A$5,IF(OR(ISNUMBER(SEARCH('[1]Lookup for use classification'!$B$7,C2437)),ISNUMBER(SEARCH('[1]Lookup for use classification'!$C$7,C2437)),ISNUMBER(SEARCH('[1]Lookup for use classification'!$D$7,C2437))),'[1]Lookup for use classification'!$A$7,IF(OR(ISNUMBER(SEARCH('[1]Lookup for use classification'!$B$9,C2437)),ISNUMBER(SEARCH('[1]Lookup for use classification'!$C$9,C2437)),ISNUMBER(SEARCH('[1]Lookup for use classification'!$D$9,C2437)),ISNUMBER(SEARCH('[1]Lookup for use classification'!$E$9,C2437)),ISNUMBER(SEARCH('[1]Lookup for use classification'!$F$9,C2437)),ISNUMBER(SEARCH('[1]Lookup for use classification'!$G$9,C2437)),ISNUMBER(SEARCH('[1]Lookup for use classification'!$H$9,C2437)),ISNUMBER(SEARCH('[1]Lookup for use classification'!$I$9,C2437)),ISNUMBER(SEARCH('[1]Lookup for use classification'!$J$9,C2437)),ISNUMBER(SEARCH('[1]Lookup for use classification'!$K$9,C2437))),'[1]Lookup for use classification'!$A$9,IF(OR(ISNUMBER(SEARCH('[1]Lookup for use classification'!$B$10,C2437)),ISNUMBER(SEARCH('[1]Lookup for use classification'!$C$10,C2437)),ISNUMBER(SEARCH('[1]Lookup for use classification'!$D$10,C2437)),ISNUMBER(SEARCH('[1]Lookup for use classification'!$E$10,C2437)),ISNUMBER(SEARCH('[1]Lookup for use classification'!$F$10,C2437)),ISNUMBER(SEARCH('[1]Lookup for use classification'!$G$10,C2437))),'[1]Lookup for use classification'!$A$10,IF(OR(ISNUMBER(SEARCH('[1]Lookup for use classification'!$B$11,C2437)),ISNUMBER(SEARCH('[1]Lookup for use classification'!$C$11,C2437))),'[1]Lookup for use classification'!$A$11,IF(OR(ISNUMBER(SEARCH('[1]Lookup for use classification'!$B$12,C2437)),ISNUMBER(SEARCH('[1]Lookup for use classification'!$C$12,C2437))),'[1]Lookup for use classification'!$A$12,IF(OR(ISNUMBER(SEARCH('[1]Lookup for use classification'!$B$13,C2437)),ISNUMBER(SEARCH('[1]Lookup for use classification'!$C$13,C2437)),ISNUMBER(SEARCH('[1]Lookup for use classification'!$D$13,C2437)),,ISNUMBER(SEARCH('[1]Lookup for use classification'!$C$13,C2437)),ISNUMBER(SEARCH('[1]Lookup for use classification'!$E$13,C2437))),'[1]Lookup for use classification'!$A$13,IF(OR(ISNUMBER(SEARCH('[1]Lookup for use classification'!$B$14,C2437)),ISNUMBER(SEARCH('[1]Lookup for use classification'!$C$14,C2437))),'[1]Lookup for use classification'!$A$14,"Other"))))))))))))</f>
        <v>Retail - Other</v>
      </c>
      <c r="E2437" s="15">
        <v>1200</v>
      </c>
      <c r="F2437" s="15"/>
      <c r="G2437" s="15"/>
      <c r="H2437" s="164">
        <v>200</v>
      </c>
      <c r="I2437" s="164"/>
      <c r="J2437" s="7"/>
      <c r="L2437" s="6"/>
    </row>
    <row r="2438" spans="1:18" hidden="1">
      <c r="A2438" s="187" t="s">
        <v>236</v>
      </c>
      <c r="B2438" s="167" t="s">
        <v>4456</v>
      </c>
      <c r="C2438" s="239" t="s">
        <v>149</v>
      </c>
      <c r="D2438" s="6" t="str">
        <f>IF(OR(ISNUMBER(SEARCH('[1]Lookup for use classification'!$B$1,C2438)),ISNUMBER(SEARCH('[1]Lookup for use classification'!$C$1,C2438)),ISNUMBER(SEARCH('[1]Lookup for use classification'!$D$1,C2438)),ISNUMBER(SEARCH('[1]Lookup for use classification'!$E$1,C2438))),'[1]Lookup for use classification'!$A$1,IF(ISNUMBER(SEARCH('[1]Lookup for use classification'!$B$2,C2438)),'[1]Lookup for use classification'!$A$2,IF(ISNUMBER(SEARCH('[1]Lookup for use classification'!$B$3,C2438)),'[1]Lookup for use classification'!$A$3,IF(OR(ISNUMBER(SEARCH('[1]Lookup for use classification'!$B$4,C2438)),ISNUMBER(SEARCH('[1]Lookup for use classification'!$C$4,C2438)),ISNUMBER(SEARCH('[1]Lookup for use classification'!$D$4,C2438)),ISNUMBER(SEARCH('[1]Lookup for use classification'!$E$4,C2438))),'[1]Lookup for use classification'!$A$4,IF(OR(ISNUMBER(SEARCH('[1]Lookup for use classification'!$B$5,C2438)),ISNUMBER(SEARCH('[1]Lookup for use classification'!$C$5,C2438)),ISNUMBER(SEARCH('[1]Lookup for use classification'!$D$5,C2438))),'[1]Lookup for use classification'!$A$5,IF(OR(ISNUMBER(SEARCH('[1]Lookup for use classification'!$B$7,C2438)),ISNUMBER(SEARCH('[1]Lookup for use classification'!$C$7,C2438)),ISNUMBER(SEARCH('[1]Lookup for use classification'!$D$7,C2438))),'[1]Lookup for use classification'!$A$7,IF(OR(ISNUMBER(SEARCH('[1]Lookup for use classification'!$B$9,C2438)),ISNUMBER(SEARCH('[1]Lookup for use classification'!$C$9,C2438)),ISNUMBER(SEARCH('[1]Lookup for use classification'!$D$9,C2438)),ISNUMBER(SEARCH('[1]Lookup for use classification'!$E$9,C2438)),ISNUMBER(SEARCH('[1]Lookup for use classification'!$F$9,C2438)),ISNUMBER(SEARCH('[1]Lookup for use classification'!$G$9,C2438)),ISNUMBER(SEARCH('[1]Lookup for use classification'!$H$9,C2438)),ISNUMBER(SEARCH('[1]Lookup for use classification'!$I$9,C2438)),ISNUMBER(SEARCH('[1]Lookup for use classification'!$J$9,C2438)),ISNUMBER(SEARCH('[1]Lookup for use classification'!$K$9,C2438))),'[1]Lookup for use classification'!$A$9,IF(OR(ISNUMBER(SEARCH('[1]Lookup for use classification'!$B$10,C2438)),ISNUMBER(SEARCH('[1]Lookup for use classification'!$C$10,C2438)),ISNUMBER(SEARCH('[1]Lookup for use classification'!$D$10,C2438)),ISNUMBER(SEARCH('[1]Lookup for use classification'!$E$10,C2438)),ISNUMBER(SEARCH('[1]Lookup for use classification'!$F$10,C2438)),ISNUMBER(SEARCH('[1]Lookup for use classification'!$G$10,C2438))),'[1]Lookup for use classification'!$A$10,IF(OR(ISNUMBER(SEARCH('[1]Lookup for use classification'!$B$11,C2438)),ISNUMBER(SEARCH('[1]Lookup for use classification'!$C$11,C2438))),'[1]Lookup for use classification'!$A$11,IF(OR(ISNUMBER(SEARCH('[1]Lookup for use classification'!$B$12,C2438)),ISNUMBER(SEARCH('[1]Lookup for use classification'!$C$12,C2438))),'[1]Lookup for use classification'!$A$12,IF(OR(ISNUMBER(SEARCH('[1]Lookup for use classification'!$B$13,C2438)),ISNUMBER(SEARCH('[1]Lookup for use classification'!$C$13,C2438)),ISNUMBER(SEARCH('[1]Lookup for use classification'!$D$13,C2438)),,ISNUMBER(SEARCH('[1]Lookup for use classification'!$C$13,C2438)),ISNUMBER(SEARCH('[1]Lookup for use classification'!$E$13,C2438))),'[1]Lookup for use classification'!$A$13,IF(OR(ISNUMBER(SEARCH('[1]Lookup for use classification'!$B$14,C2438)),ISNUMBER(SEARCH('[1]Lookup for use classification'!$C$14,C2438))),'[1]Lookup for use classification'!$A$14,"Other"))))))))))))</f>
        <v>Retail - Other</v>
      </c>
      <c r="E2438" s="266"/>
      <c r="F2438" s="259"/>
      <c r="G2438" s="259"/>
    </row>
    <row r="2439" spans="1:18" hidden="1">
      <c r="A2439" s="187" t="s">
        <v>236</v>
      </c>
      <c r="B2439" s="167" t="s">
        <v>4456</v>
      </c>
      <c r="C2439" s="239" t="s">
        <v>254</v>
      </c>
      <c r="D2439" s="6" t="str">
        <f>IF(OR(ISNUMBER(SEARCH('[1]Lookup for use classification'!$B$1,C2439)),ISNUMBER(SEARCH('[1]Lookup for use classification'!$C$1,C2439)),ISNUMBER(SEARCH('[1]Lookup for use classification'!$D$1,C2439)),ISNUMBER(SEARCH('[1]Lookup for use classification'!$E$1,C2439))),'[1]Lookup for use classification'!$A$1,IF(ISNUMBER(SEARCH('[1]Lookup for use classification'!$B$2,C2439)),'[1]Lookup for use classification'!$A$2,IF(ISNUMBER(SEARCH('[1]Lookup for use classification'!$B$3,C2439)),'[1]Lookup for use classification'!$A$3,IF(OR(ISNUMBER(SEARCH('[1]Lookup for use classification'!$B$4,C2439)),ISNUMBER(SEARCH('[1]Lookup for use classification'!$C$4,C2439)),ISNUMBER(SEARCH('[1]Lookup for use classification'!$D$4,C2439)),ISNUMBER(SEARCH('[1]Lookup for use classification'!$E$4,C2439))),'[1]Lookup for use classification'!$A$4,IF(OR(ISNUMBER(SEARCH('[1]Lookup for use classification'!$B$5,C2439)),ISNUMBER(SEARCH('[1]Lookup for use classification'!$C$5,C2439)),ISNUMBER(SEARCH('[1]Lookup for use classification'!$D$5,C2439))),'[1]Lookup for use classification'!$A$5,IF(OR(ISNUMBER(SEARCH('[1]Lookup for use classification'!$B$7,C2439)),ISNUMBER(SEARCH('[1]Lookup for use classification'!$C$7,C2439)),ISNUMBER(SEARCH('[1]Lookup for use classification'!$D$7,C2439))),'[1]Lookup for use classification'!$A$7,IF(OR(ISNUMBER(SEARCH('[1]Lookup for use classification'!$B$9,C2439)),ISNUMBER(SEARCH('[1]Lookup for use classification'!$C$9,C2439)),ISNUMBER(SEARCH('[1]Lookup for use classification'!$D$9,C2439)),ISNUMBER(SEARCH('[1]Lookup for use classification'!$E$9,C2439)),ISNUMBER(SEARCH('[1]Lookup for use classification'!$F$9,C2439)),ISNUMBER(SEARCH('[1]Lookup for use classification'!$G$9,C2439)),ISNUMBER(SEARCH('[1]Lookup for use classification'!$H$9,C2439)),ISNUMBER(SEARCH('[1]Lookup for use classification'!$I$9,C2439)),ISNUMBER(SEARCH('[1]Lookup for use classification'!$J$9,C2439)),ISNUMBER(SEARCH('[1]Lookup for use classification'!$K$9,C2439))),'[1]Lookup for use classification'!$A$9,IF(OR(ISNUMBER(SEARCH('[1]Lookup for use classification'!$B$10,C2439)),ISNUMBER(SEARCH('[1]Lookup for use classification'!$C$10,C2439)),ISNUMBER(SEARCH('[1]Lookup for use classification'!$D$10,C2439)),ISNUMBER(SEARCH('[1]Lookup for use classification'!$E$10,C2439)),ISNUMBER(SEARCH('[1]Lookup for use classification'!$F$10,C2439)),ISNUMBER(SEARCH('[1]Lookup for use classification'!$G$10,C2439))),'[1]Lookup for use classification'!$A$10,IF(OR(ISNUMBER(SEARCH('[1]Lookup for use classification'!$B$11,C2439)),ISNUMBER(SEARCH('[1]Lookup for use classification'!$C$11,C2439))),'[1]Lookup for use classification'!$A$11,IF(OR(ISNUMBER(SEARCH('[1]Lookup for use classification'!$B$12,C2439)),ISNUMBER(SEARCH('[1]Lookup for use classification'!$C$12,C2439))),'[1]Lookup for use classification'!$A$12,IF(OR(ISNUMBER(SEARCH('[1]Lookup for use classification'!$B$13,C2439)),ISNUMBER(SEARCH('[1]Lookup for use classification'!$C$13,C2439)),ISNUMBER(SEARCH('[1]Lookup for use classification'!$D$13,C2439)),,ISNUMBER(SEARCH('[1]Lookup for use classification'!$C$13,C2439)),ISNUMBER(SEARCH('[1]Lookup for use classification'!$E$13,C2439))),'[1]Lookup for use classification'!$A$13,IF(OR(ISNUMBER(SEARCH('[1]Lookup for use classification'!$B$14,C2439)),ISNUMBER(SEARCH('[1]Lookup for use classification'!$C$14,C2439))),'[1]Lookup for use classification'!$A$14,"Other"))))))))))))</f>
        <v>Retail - Other</v>
      </c>
      <c r="E2439" s="266"/>
      <c r="F2439" s="259"/>
      <c r="G2439" s="259"/>
    </row>
    <row r="2440" spans="1:18" hidden="1">
      <c r="A2440" s="187" t="s">
        <v>236</v>
      </c>
      <c r="B2440" s="167" t="s">
        <v>4456</v>
      </c>
      <c r="C2440" s="239" t="s">
        <v>259</v>
      </c>
      <c r="D2440" s="6" t="str">
        <f>IF(OR(ISNUMBER(SEARCH('[1]Lookup for use classification'!$B$1,C2440)),ISNUMBER(SEARCH('[1]Lookup for use classification'!$C$1,C2440)),ISNUMBER(SEARCH('[1]Lookup for use classification'!$D$1,C2440)),ISNUMBER(SEARCH('[1]Lookup for use classification'!$E$1,C2440))),'[1]Lookup for use classification'!$A$1,IF(ISNUMBER(SEARCH('[1]Lookup for use classification'!$B$2,C2440)),'[1]Lookup for use classification'!$A$2,IF(ISNUMBER(SEARCH('[1]Lookup for use classification'!$B$3,C2440)),'[1]Lookup for use classification'!$A$3,IF(OR(ISNUMBER(SEARCH('[1]Lookup for use classification'!$B$4,C2440)),ISNUMBER(SEARCH('[1]Lookup for use classification'!$C$4,C2440)),ISNUMBER(SEARCH('[1]Lookup for use classification'!$D$4,C2440)),ISNUMBER(SEARCH('[1]Lookup for use classification'!$E$4,C2440))),'[1]Lookup for use classification'!$A$4,IF(OR(ISNUMBER(SEARCH('[1]Lookup for use classification'!$B$5,C2440)),ISNUMBER(SEARCH('[1]Lookup for use classification'!$C$5,C2440)),ISNUMBER(SEARCH('[1]Lookup for use classification'!$D$5,C2440))),'[1]Lookup for use classification'!$A$5,IF(OR(ISNUMBER(SEARCH('[1]Lookup for use classification'!$B$7,C2440)),ISNUMBER(SEARCH('[1]Lookup for use classification'!$C$7,C2440)),ISNUMBER(SEARCH('[1]Lookup for use classification'!$D$7,C2440))),'[1]Lookup for use classification'!$A$7,IF(OR(ISNUMBER(SEARCH('[1]Lookup for use classification'!$B$9,C2440)),ISNUMBER(SEARCH('[1]Lookup for use classification'!$C$9,C2440)),ISNUMBER(SEARCH('[1]Lookup for use classification'!$D$9,C2440)),ISNUMBER(SEARCH('[1]Lookup for use classification'!$E$9,C2440)),ISNUMBER(SEARCH('[1]Lookup for use classification'!$F$9,C2440)),ISNUMBER(SEARCH('[1]Lookup for use classification'!$G$9,C2440)),ISNUMBER(SEARCH('[1]Lookup for use classification'!$H$9,C2440)),ISNUMBER(SEARCH('[1]Lookup for use classification'!$I$9,C2440)),ISNUMBER(SEARCH('[1]Lookup for use classification'!$J$9,C2440)),ISNUMBER(SEARCH('[1]Lookup for use classification'!$K$9,C2440))),'[1]Lookup for use classification'!$A$9,IF(OR(ISNUMBER(SEARCH('[1]Lookup for use classification'!$B$10,C2440)),ISNUMBER(SEARCH('[1]Lookup for use classification'!$C$10,C2440)),ISNUMBER(SEARCH('[1]Lookup for use classification'!$D$10,C2440)),ISNUMBER(SEARCH('[1]Lookup for use classification'!$E$10,C2440)),ISNUMBER(SEARCH('[1]Lookup for use classification'!$F$10,C2440)),ISNUMBER(SEARCH('[1]Lookup for use classification'!$G$10,C2440))),'[1]Lookup for use classification'!$A$10,IF(OR(ISNUMBER(SEARCH('[1]Lookup for use classification'!$B$11,C2440)),ISNUMBER(SEARCH('[1]Lookup for use classification'!$C$11,C2440))),'[1]Lookup for use classification'!$A$11,IF(OR(ISNUMBER(SEARCH('[1]Lookup for use classification'!$B$12,C2440)),ISNUMBER(SEARCH('[1]Lookup for use classification'!$C$12,C2440))),'[1]Lookup for use classification'!$A$12,IF(OR(ISNUMBER(SEARCH('[1]Lookup for use classification'!$B$13,C2440)),ISNUMBER(SEARCH('[1]Lookup for use classification'!$C$13,C2440)),ISNUMBER(SEARCH('[1]Lookup for use classification'!$D$13,C2440)),,ISNUMBER(SEARCH('[1]Lookup for use classification'!$C$13,C2440)),ISNUMBER(SEARCH('[1]Lookup for use classification'!$E$13,C2440))),'[1]Lookup for use classification'!$A$13,IF(OR(ISNUMBER(SEARCH('[1]Lookup for use classification'!$B$14,C2440)),ISNUMBER(SEARCH('[1]Lookup for use classification'!$C$14,C2440))),'[1]Lookup for use classification'!$A$14,"Other"))))))))))))</f>
        <v>Warehousing</v>
      </c>
      <c r="E2440" s="266">
        <v>1760</v>
      </c>
      <c r="F2440" s="259" t="s">
        <v>6</v>
      </c>
      <c r="G2440" s="259"/>
    </row>
    <row r="2441" spans="1:18" hidden="1">
      <c r="A2441" s="187" t="s">
        <v>236</v>
      </c>
      <c r="B2441" s="167" t="s">
        <v>4456</v>
      </c>
      <c r="C2441" s="239" t="s">
        <v>252</v>
      </c>
      <c r="D2441" s="6" t="str">
        <f>IF(OR(ISNUMBER(SEARCH('[1]Lookup for use classification'!$B$1,C2441)),ISNUMBER(SEARCH('[1]Lookup for use classification'!$C$1,C2441)),ISNUMBER(SEARCH('[1]Lookup for use classification'!$D$1,C2441)),ISNUMBER(SEARCH('[1]Lookup for use classification'!$E$1,C2441))),'[1]Lookup for use classification'!$A$1,IF(ISNUMBER(SEARCH('[1]Lookup for use classification'!$B$2,C2441)),'[1]Lookup for use classification'!$A$2,IF(ISNUMBER(SEARCH('[1]Lookup for use classification'!$B$3,C2441)),'[1]Lookup for use classification'!$A$3,IF(OR(ISNUMBER(SEARCH('[1]Lookup for use classification'!$B$4,C2441)),ISNUMBER(SEARCH('[1]Lookup for use classification'!$C$4,C2441)),ISNUMBER(SEARCH('[1]Lookup for use classification'!$D$4,C2441)),ISNUMBER(SEARCH('[1]Lookup for use classification'!$E$4,C2441))),'[1]Lookup for use classification'!$A$4,IF(OR(ISNUMBER(SEARCH('[1]Lookup for use classification'!$B$5,C2441)),ISNUMBER(SEARCH('[1]Lookup for use classification'!$C$5,C2441)),ISNUMBER(SEARCH('[1]Lookup for use classification'!$D$5,C2441))),'[1]Lookup for use classification'!$A$5,IF(OR(ISNUMBER(SEARCH('[1]Lookup for use classification'!$B$7,C2441)),ISNUMBER(SEARCH('[1]Lookup for use classification'!$C$7,C2441)),ISNUMBER(SEARCH('[1]Lookup for use classification'!$D$7,C2441))),'[1]Lookup for use classification'!$A$7,IF(OR(ISNUMBER(SEARCH('[1]Lookup for use classification'!$B$9,C2441)),ISNUMBER(SEARCH('[1]Lookup for use classification'!$C$9,C2441)),ISNUMBER(SEARCH('[1]Lookup for use classification'!$D$9,C2441)),ISNUMBER(SEARCH('[1]Lookup for use classification'!$E$9,C2441)),ISNUMBER(SEARCH('[1]Lookup for use classification'!$F$9,C2441)),ISNUMBER(SEARCH('[1]Lookup for use classification'!$G$9,C2441)),ISNUMBER(SEARCH('[1]Lookup for use classification'!$H$9,C2441)),ISNUMBER(SEARCH('[1]Lookup for use classification'!$I$9,C2441)),ISNUMBER(SEARCH('[1]Lookup for use classification'!$J$9,C2441)),ISNUMBER(SEARCH('[1]Lookup for use classification'!$K$9,C2441))),'[1]Lookup for use classification'!$A$9,IF(OR(ISNUMBER(SEARCH('[1]Lookup for use classification'!$B$10,C2441)),ISNUMBER(SEARCH('[1]Lookup for use classification'!$C$10,C2441)),ISNUMBER(SEARCH('[1]Lookup for use classification'!$D$10,C2441)),ISNUMBER(SEARCH('[1]Lookup for use classification'!$E$10,C2441)),ISNUMBER(SEARCH('[1]Lookup for use classification'!$F$10,C2441)),ISNUMBER(SEARCH('[1]Lookup for use classification'!$G$10,C2441))),'[1]Lookup for use classification'!$A$10,IF(OR(ISNUMBER(SEARCH('[1]Lookup for use classification'!$B$11,C2441)),ISNUMBER(SEARCH('[1]Lookup for use classification'!$C$11,C2441))),'[1]Lookup for use classification'!$A$11,IF(OR(ISNUMBER(SEARCH('[1]Lookup for use classification'!$B$12,C2441)),ISNUMBER(SEARCH('[1]Lookup for use classification'!$C$12,C2441))),'[1]Lookup for use classification'!$A$12,IF(OR(ISNUMBER(SEARCH('[1]Lookup for use classification'!$B$13,C2441)),ISNUMBER(SEARCH('[1]Lookup for use classification'!$C$13,C2441)),ISNUMBER(SEARCH('[1]Lookup for use classification'!$D$13,C2441)),,ISNUMBER(SEARCH('[1]Lookup for use classification'!$C$13,C2441)),ISNUMBER(SEARCH('[1]Lookup for use classification'!$E$13,C2441))),'[1]Lookup for use classification'!$A$13,IF(OR(ISNUMBER(SEARCH('[1]Lookup for use classification'!$B$14,C2441)),ISNUMBER(SEARCH('[1]Lookup for use classification'!$C$14,C2441))),'[1]Lookup for use classification'!$A$14,"Other"))))))))))))</f>
        <v>Warehousing</v>
      </c>
      <c r="E2441" s="266"/>
      <c r="F2441" s="259"/>
      <c r="G2441" s="259"/>
    </row>
    <row r="2442" spans="1:18" hidden="1">
      <c r="A2442" s="187" t="s">
        <v>236</v>
      </c>
      <c r="B2442" s="167" t="s">
        <v>4456</v>
      </c>
      <c r="C2442" s="239" t="s">
        <v>253</v>
      </c>
      <c r="D2442" s="6" t="str">
        <f>IF(OR(ISNUMBER(SEARCH('[1]Lookup for use classification'!$B$1,C2442)),ISNUMBER(SEARCH('[1]Lookup for use classification'!$C$1,C2442)),ISNUMBER(SEARCH('[1]Lookup for use classification'!$D$1,C2442)),ISNUMBER(SEARCH('[1]Lookup for use classification'!$E$1,C2442))),'[1]Lookup for use classification'!$A$1,IF(ISNUMBER(SEARCH('[1]Lookup for use classification'!$B$2,C2442)),'[1]Lookup for use classification'!$A$2,IF(ISNUMBER(SEARCH('[1]Lookup for use classification'!$B$3,C2442)),'[1]Lookup for use classification'!$A$3,IF(OR(ISNUMBER(SEARCH('[1]Lookup for use classification'!$B$4,C2442)),ISNUMBER(SEARCH('[1]Lookup for use classification'!$C$4,C2442)),ISNUMBER(SEARCH('[1]Lookup for use classification'!$D$4,C2442)),ISNUMBER(SEARCH('[1]Lookup for use classification'!$E$4,C2442))),'[1]Lookup for use classification'!$A$4,IF(OR(ISNUMBER(SEARCH('[1]Lookup for use classification'!$B$5,C2442)),ISNUMBER(SEARCH('[1]Lookup for use classification'!$C$5,C2442)),ISNUMBER(SEARCH('[1]Lookup for use classification'!$D$5,C2442))),'[1]Lookup for use classification'!$A$5,IF(OR(ISNUMBER(SEARCH('[1]Lookup for use classification'!$B$7,C2442)),ISNUMBER(SEARCH('[1]Lookup for use classification'!$C$7,C2442)),ISNUMBER(SEARCH('[1]Lookup for use classification'!$D$7,C2442))),'[1]Lookup for use classification'!$A$7,IF(OR(ISNUMBER(SEARCH('[1]Lookup for use classification'!$B$9,C2442)),ISNUMBER(SEARCH('[1]Lookup for use classification'!$C$9,C2442)),ISNUMBER(SEARCH('[1]Lookup for use classification'!$D$9,C2442)),ISNUMBER(SEARCH('[1]Lookup for use classification'!$E$9,C2442)),ISNUMBER(SEARCH('[1]Lookup for use classification'!$F$9,C2442)),ISNUMBER(SEARCH('[1]Lookup for use classification'!$G$9,C2442)),ISNUMBER(SEARCH('[1]Lookup for use classification'!$H$9,C2442)),ISNUMBER(SEARCH('[1]Lookup for use classification'!$I$9,C2442)),ISNUMBER(SEARCH('[1]Lookup for use classification'!$J$9,C2442)),ISNUMBER(SEARCH('[1]Lookup for use classification'!$K$9,C2442))),'[1]Lookup for use classification'!$A$9,IF(OR(ISNUMBER(SEARCH('[1]Lookup for use classification'!$B$10,C2442)),ISNUMBER(SEARCH('[1]Lookup for use classification'!$C$10,C2442)),ISNUMBER(SEARCH('[1]Lookup for use classification'!$D$10,C2442)),ISNUMBER(SEARCH('[1]Lookup for use classification'!$E$10,C2442)),ISNUMBER(SEARCH('[1]Lookup for use classification'!$F$10,C2442)),ISNUMBER(SEARCH('[1]Lookup for use classification'!$G$10,C2442))),'[1]Lookup for use classification'!$A$10,IF(OR(ISNUMBER(SEARCH('[1]Lookup for use classification'!$B$11,C2442)),ISNUMBER(SEARCH('[1]Lookup for use classification'!$C$11,C2442))),'[1]Lookup for use classification'!$A$11,IF(OR(ISNUMBER(SEARCH('[1]Lookup for use classification'!$B$12,C2442)),ISNUMBER(SEARCH('[1]Lookup for use classification'!$C$12,C2442))),'[1]Lookup for use classification'!$A$12,IF(OR(ISNUMBER(SEARCH('[1]Lookup for use classification'!$B$13,C2442)),ISNUMBER(SEARCH('[1]Lookup for use classification'!$C$13,C2442)),ISNUMBER(SEARCH('[1]Lookup for use classification'!$D$13,C2442)),,ISNUMBER(SEARCH('[1]Lookup for use classification'!$C$13,C2442)),ISNUMBER(SEARCH('[1]Lookup for use classification'!$E$13,C2442))),'[1]Lookup for use classification'!$A$13,IF(OR(ISNUMBER(SEARCH('[1]Lookup for use classification'!$B$14,C2442)),ISNUMBER(SEARCH('[1]Lookup for use classification'!$C$14,C2442))),'[1]Lookup for use classification'!$A$14,"Other"))))))))))))</f>
        <v>Warehousing</v>
      </c>
      <c r="E2442" s="266"/>
      <c r="F2442" s="259"/>
      <c r="G2442" s="259"/>
    </row>
    <row r="2443" spans="1:18" hidden="1">
      <c r="A2443" s="187" t="s">
        <v>236</v>
      </c>
      <c r="B2443" s="167" t="s">
        <v>4456</v>
      </c>
      <c r="C2443" s="239" t="s">
        <v>249</v>
      </c>
      <c r="D2443" s="6" t="str">
        <f>IF(OR(ISNUMBER(SEARCH('[1]Lookup for use classification'!$B$1,C2443)),ISNUMBER(SEARCH('[1]Lookup for use classification'!$C$1,C2443)),ISNUMBER(SEARCH('[1]Lookup for use classification'!$D$1,C2443)),ISNUMBER(SEARCH('[1]Lookup for use classification'!$E$1,C2443))),'[1]Lookup for use classification'!$A$1,IF(ISNUMBER(SEARCH('[1]Lookup for use classification'!$B$2,C2443)),'[1]Lookup for use classification'!$A$2,IF(ISNUMBER(SEARCH('[1]Lookup for use classification'!$B$3,C2443)),'[1]Lookup for use classification'!$A$3,IF(OR(ISNUMBER(SEARCH('[1]Lookup for use classification'!$B$4,C2443)),ISNUMBER(SEARCH('[1]Lookup for use classification'!$C$4,C2443)),ISNUMBER(SEARCH('[1]Lookup for use classification'!$D$4,C2443)),ISNUMBER(SEARCH('[1]Lookup for use classification'!$E$4,C2443))),'[1]Lookup for use classification'!$A$4,IF(OR(ISNUMBER(SEARCH('[1]Lookup for use classification'!$B$5,C2443)),ISNUMBER(SEARCH('[1]Lookup for use classification'!$C$5,C2443)),ISNUMBER(SEARCH('[1]Lookup for use classification'!$D$5,C2443))),'[1]Lookup for use classification'!$A$5,IF(OR(ISNUMBER(SEARCH('[1]Lookup for use classification'!$B$7,C2443)),ISNUMBER(SEARCH('[1]Lookup for use classification'!$C$7,C2443)),ISNUMBER(SEARCH('[1]Lookup for use classification'!$D$7,C2443))),'[1]Lookup for use classification'!$A$7,IF(OR(ISNUMBER(SEARCH('[1]Lookup for use classification'!$B$9,C2443)),ISNUMBER(SEARCH('[1]Lookup for use classification'!$C$9,C2443)),ISNUMBER(SEARCH('[1]Lookup for use classification'!$D$9,C2443)),ISNUMBER(SEARCH('[1]Lookup for use classification'!$E$9,C2443)),ISNUMBER(SEARCH('[1]Lookup for use classification'!$F$9,C2443)),ISNUMBER(SEARCH('[1]Lookup for use classification'!$G$9,C2443)),ISNUMBER(SEARCH('[1]Lookup for use classification'!$H$9,C2443)),ISNUMBER(SEARCH('[1]Lookup for use classification'!$I$9,C2443)),ISNUMBER(SEARCH('[1]Lookup for use classification'!$J$9,C2443)),ISNUMBER(SEARCH('[1]Lookup for use classification'!$K$9,C2443))),'[1]Lookup for use classification'!$A$9,IF(OR(ISNUMBER(SEARCH('[1]Lookup for use classification'!$B$10,C2443)),ISNUMBER(SEARCH('[1]Lookup for use classification'!$C$10,C2443)),ISNUMBER(SEARCH('[1]Lookup for use classification'!$D$10,C2443)),ISNUMBER(SEARCH('[1]Lookup for use classification'!$E$10,C2443)),ISNUMBER(SEARCH('[1]Lookup for use classification'!$F$10,C2443)),ISNUMBER(SEARCH('[1]Lookup for use classification'!$G$10,C2443))),'[1]Lookup for use classification'!$A$10,IF(OR(ISNUMBER(SEARCH('[1]Lookup for use classification'!$B$11,C2443)),ISNUMBER(SEARCH('[1]Lookup for use classification'!$C$11,C2443))),'[1]Lookup for use classification'!$A$11,IF(OR(ISNUMBER(SEARCH('[1]Lookup for use classification'!$B$12,C2443)),ISNUMBER(SEARCH('[1]Lookup for use classification'!$C$12,C2443))),'[1]Lookup for use classification'!$A$12,IF(OR(ISNUMBER(SEARCH('[1]Lookup for use classification'!$B$13,C2443)),ISNUMBER(SEARCH('[1]Lookup for use classification'!$C$13,C2443)),ISNUMBER(SEARCH('[1]Lookup for use classification'!$D$13,C2443)),,ISNUMBER(SEARCH('[1]Lookup for use classification'!$C$13,C2443)),ISNUMBER(SEARCH('[1]Lookup for use classification'!$E$13,C2443))),'[1]Lookup for use classification'!$A$13,IF(OR(ISNUMBER(SEARCH('[1]Lookup for use classification'!$B$14,C2443)),ISNUMBER(SEARCH('[1]Lookup for use classification'!$C$14,C2443))),'[1]Lookup for use classification'!$A$14,"Other"))))))))))))</f>
        <v>Water &amp; Sewer</v>
      </c>
      <c r="E2443" s="266"/>
      <c r="F2443" s="259"/>
      <c r="G2443" s="259"/>
    </row>
    <row r="2444" spans="1:18" hidden="1">
      <c r="A2444" s="138" t="s">
        <v>2083</v>
      </c>
      <c r="B2444" s="8" t="str">
        <f>IF(ISNA(VLOOKUP(CONCATENATE(A2444,C2444),EUS!$B$2:$B$1939,1,FALSE)),"","End Use Study")</f>
        <v>End Use Study</v>
      </c>
      <c r="C2444" s="14" t="s">
        <v>58</v>
      </c>
      <c r="D2444" s="165" t="s">
        <v>3335</v>
      </c>
      <c r="E2444" s="15">
        <v>14400</v>
      </c>
      <c r="F2444" s="15"/>
      <c r="G2444" s="15"/>
      <c r="H2444" s="164">
        <v>55000</v>
      </c>
      <c r="I2444" s="164"/>
      <c r="J2444" s="7">
        <v>345335</v>
      </c>
      <c r="L2444" s="6"/>
    </row>
    <row r="2445" spans="1:18" hidden="1">
      <c r="A2445" s="134" t="s">
        <v>2083</v>
      </c>
      <c r="B2445" s="8" t="str">
        <f>IF(ISNA(VLOOKUP(CONCATENATE(A2445,C2445),EUS!$B$2:$B$1939,1,FALSE)),"","End Use Study")</f>
        <v>End Use Study</v>
      </c>
      <c r="C2445" s="14" t="s">
        <v>3266</v>
      </c>
      <c r="D2445" s="165" t="s">
        <v>3232</v>
      </c>
      <c r="E2445" s="15">
        <v>14500</v>
      </c>
      <c r="F2445" s="15"/>
      <c r="G2445" s="15"/>
      <c r="H2445" s="164"/>
      <c r="I2445" s="164"/>
      <c r="J2445" s="7"/>
      <c r="L2445" s="6"/>
    </row>
    <row r="2446" spans="1:18" hidden="1">
      <c r="A2446" s="134" t="s">
        <v>2083</v>
      </c>
      <c r="B2446" s="8" t="str">
        <f>IF(ISNA(VLOOKUP(CONCATENATE(A2446,C2446),EUS!$B$2:$B$1939,1,FALSE)),"","End Use Study")</f>
        <v>End Use Study</v>
      </c>
      <c r="C2446" s="14" t="s">
        <v>1582</v>
      </c>
      <c r="D2446" s="6" t="s">
        <v>377</v>
      </c>
      <c r="E2446" s="15">
        <v>1120</v>
      </c>
      <c r="F2446" s="15"/>
      <c r="G2446" s="15"/>
      <c r="H2446" s="164">
        <v>2640</v>
      </c>
      <c r="I2446" s="164"/>
      <c r="J2446" s="7">
        <v>10800</v>
      </c>
      <c r="L2446" s="6"/>
    </row>
    <row r="2447" spans="1:18" hidden="1">
      <c r="A2447" s="134" t="s">
        <v>2083</v>
      </c>
      <c r="B2447" s="8" t="str">
        <f>IF(ISNA(VLOOKUP(CONCATENATE(A2447,C2447),EUS!$B$2:$B$1939,1,FALSE)),"","End Use Study")</f>
        <v>End Use Study</v>
      </c>
      <c r="C2447" s="14" t="s">
        <v>3097</v>
      </c>
      <c r="D2447" s="6" t="str">
        <f>IF(OR(ISNUMBER(SEARCH('[1]Lookup for use classification'!$B$1,C2447)),ISNUMBER(SEARCH('[1]Lookup for use classification'!$C$1,C2447)),ISNUMBER(SEARCH('[1]Lookup for use classification'!$D$1,C2447))),'[1]Lookup for use classification'!$A$1,IF(ISNUMBER(SEARCH('[1]Lookup for use classification'!$B$2,C2447)),'[1]Lookup for use classification'!$A$2,IF(ISNUMBER(SEARCH('[1]Lookup for use classification'!$B$3,C2447)),'[1]Lookup for use classification'!$A$3,IF(OR(ISNUMBER(SEARCH('[1]Lookup for use classification'!$B$4,C2447)),ISNUMBER(SEARCH('[1]Lookup for use classification'!$C$4,C2447))),'[1]Lookup for use classification'!$A$4,IF(OR(ISNUMBER(SEARCH('[1]Lookup for use classification'!$B$5,C2447)),ISNUMBER(SEARCH('[1]Lookup for use classification'!$C$5,C2447)),ISNUMBER(SEARCH('[1]Lookup for use classification'!$D$5,C2447))),'[1]Lookup for use classification'!$A$5,IF(OR(ISNUMBER(SEARCH('[1]Lookup for use classification'!$B$7,C2447)),ISNUMBER(SEARCH('[1]Lookup for use classification'!$C$7,C2447)),ISNUMBER(SEARCH('[1]Lookup for use classification'!$D$7,C2447))),'[1]Lookup for use classification'!$A$7,IF(OR(ISNUMBER(SEARCH('[1]Lookup for use classification'!$B$9,C2447)),ISNUMBER(SEARCH('[1]Lookup for use classification'!$C$9,C2447)),ISNUMBER(SEARCH('[1]Lookup for use classification'!$D$9,C2447)),ISNUMBER(SEARCH('[1]Lookup for use classification'!$E$9,C2447)),ISNUMBER(SEARCH('[1]Lookup for use classification'!$F$9,C2447)),ISNUMBER(SEARCH('[1]Lookup for use classification'!$G$9,C2447))),'[1]Lookup for use classification'!$A$9,IF(OR(ISNUMBER(SEARCH('[1]Lookup for use classification'!$B$10,C2447)),ISNUMBER(SEARCH('[1]Lookup for use classification'!$C$10,C2447)),ISNUMBER(SEARCH('[1]Lookup for use classification'!$D$10,C2447)),ISNUMBER(SEARCH('[1]Lookup for use classification'!$E$10,C2447)),ISNUMBER(SEARCH('[1]Lookup for use classification'!$F$10,C2447))),'[1]Lookup for use classification'!$A$10,IF(OR(ISNUMBER(SEARCH('[1]Lookup for use classification'!$B$11,C2447)),ISNUMBER(SEARCH('[1]Lookup for use classification'!$C$11,C2447))),'[1]Lookup for use classification'!$A$11,IF(OR(ISNUMBER(SEARCH('[1]Lookup for use classification'!$B$12,C2447)),ISNUMBER(SEARCH('[1]Lookup for use classification'!$C$12,C2447))),'[1]Lookup for use classification'!$A$12,IF(OR(ISNUMBER(SEARCH('[1]Lookup for use classification'!$B$13,C2447)),ISNUMBER(SEARCH('[1]Lookup for use classification'!$C$13,C2447)),ISNUMBER(SEARCH('[1]Lookup for use classification'!$D$13,C2447))),'[1]Lookup for use classification'!$A$13,"Nope")))))))))))</f>
        <v>Office</v>
      </c>
      <c r="E2447" s="15"/>
      <c r="F2447" s="15"/>
      <c r="G2447" s="15"/>
      <c r="H2447" s="164"/>
      <c r="I2447" s="164"/>
      <c r="J2447" s="7"/>
      <c r="L2447" s="6"/>
    </row>
    <row r="2448" spans="1:18" hidden="1">
      <c r="A2448" s="138" t="s">
        <v>2083</v>
      </c>
      <c r="B2448" s="8" t="str">
        <f>IF(ISNA(VLOOKUP(CONCATENATE(A2448,C2448),EUS!$B$2:$B$1939,1,FALSE)),"","End Use Study")</f>
        <v>End Use Study</v>
      </c>
      <c r="C2448" s="14" t="s">
        <v>2575</v>
      </c>
      <c r="D2448" s="6" t="str">
        <f>IF(OR(ISNUMBER(SEARCH('[1]Lookup for use classification'!$B$1,C2448)),ISNUMBER(SEARCH('[1]Lookup for use classification'!$C$1,C2448)),ISNUMBER(SEARCH('[1]Lookup for use classification'!$D$1,C2448)),ISNUMBER(SEARCH('[1]Lookup for use classification'!$E$1,C2448))),'[1]Lookup for use classification'!$A$1,IF(ISNUMBER(SEARCH('[1]Lookup for use classification'!$B$2,C2448)),'[1]Lookup for use classification'!$A$2,IF(ISNUMBER(SEARCH('[1]Lookup for use classification'!$B$3,C2448)),'[1]Lookup for use classification'!$A$3,IF(OR(ISNUMBER(SEARCH('[1]Lookup for use classification'!$B$4,C2448)),ISNUMBER(SEARCH('[1]Lookup for use classification'!$C$4,C2448)),ISNUMBER(SEARCH('[1]Lookup for use classification'!$D$4,C2448)),ISNUMBER(SEARCH('[1]Lookup for use classification'!$E$4,C2448))),'[1]Lookup for use classification'!$A$4,IF(OR(ISNUMBER(SEARCH('[1]Lookup for use classification'!$B$5,C2448)),ISNUMBER(SEARCH('[1]Lookup for use classification'!$C$5,C2448)),ISNUMBER(SEARCH('[1]Lookup for use classification'!$D$5,C2448))),'[1]Lookup for use classification'!$A$5,IF(OR(ISNUMBER(SEARCH('[1]Lookup for use classification'!$B$7,C2448)),ISNUMBER(SEARCH('[1]Lookup for use classification'!$C$7,C2448)),ISNUMBER(SEARCH('[1]Lookup for use classification'!$D$7,C2448))),'[1]Lookup for use classification'!$A$7,IF(OR(ISNUMBER(SEARCH('[1]Lookup for use classification'!$B$9,C2448)),ISNUMBER(SEARCH('[1]Lookup for use classification'!$C$9,C2448)),ISNUMBER(SEARCH('[1]Lookup for use classification'!$D$9,C2448)),ISNUMBER(SEARCH('[1]Lookup for use classification'!$E$9,C2448)),ISNUMBER(SEARCH('[1]Lookup for use classification'!$F$9,C2448)),ISNUMBER(SEARCH('[1]Lookup for use classification'!$G$9,C2448)),ISNUMBER(SEARCH('[1]Lookup for use classification'!$H$9,C2448)),ISNUMBER(SEARCH('[1]Lookup for use classification'!$I$9,C2448)),ISNUMBER(SEARCH('[1]Lookup for use classification'!$J$9,C2448)),ISNUMBER(SEARCH('[1]Lookup for use classification'!$K$9,C2448))),'[1]Lookup for use classification'!$A$9,IF(OR(ISNUMBER(SEARCH('[1]Lookup for use classification'!$B$10,C2448)),ISNUMBER(SEARCH('[1]Lookup for use classification'!$C$10,C2448)),ISNUMBER(SEARCH('[1]Lookup for use classification'!$D$10,C2448)),ISNUMBER(SEARCH('[1]Lookup for use classification'!$E$10,C2448)),ISNUMBER(SEARCH('[1]Lookup for use classification'!$F$10,C2448)),ISNUMBER(SEARCH('[1]Lookup for use classification'!$G$10,C2448))),'[1]Lookup for use classification'!$A$10,IF(OR(ISNUMBER(SEARCH('[1]Lookup for use classification'!$B$11,C2448)),ISNUMBER(SEARCH('[1]Lookup for use classification'!$C$11,C2448))),'[1]Lookup for use classification'!$A$11,IF(OR(ISNUMBER(SEARCH('[1]Lookup for use classification'!$B$12,C2448)),ISNUMBER(SEARCH('[1]Lookup for use classification'!$C$12,C2448))),'[1]Lookup for use classification'!$A$12,IF(OR(ISNUMBER(SEARCH('[1]Lookup for use classification'!$B$13,C2448)),ISNUMBER(SEARCH('[1]Lookup for use classification'!$C$13,C2448)),ISNUMBER(SEARCH('[1]Lookup for use classification'!$D$13,C2448)),,ISNUMBER(SEARCH('[1]Lookup for use classification'!$C$13,C2448)),ISNUMBER(SEARCH('[1]Lookup for use classification'!$E$13,C2448))),'[1]Lookup for use classification'!$A$13,IF(OR(ISNUMBER(SEARCH('[1]Lookup for use classification'!$B$14,C2448)),ISNUMBER(SEARCH('[1]Lookup for use classification'!$C$14,C2448))),'[1]Lookup for use classification'!$A$14,"Other"))))))))))))</f>
        <v>Other</v>
      </c>
      <c r="E2448" s="15">
        <v>96</v>
      </c>
      <c r="F2448" s="15"/>
      <c r="G2448" s="15"/>
      <c r="H2448" s="164"/>
      <c r="I2448" s="164"/>
      <c r="J2448" s="7"/>
      <c r="L2448" s="6"/>
    </row>
    <row r="2449" spans="1:12" hidden="1">
      <c r="A2449" s="138" t="s">
        <v>2083</v>
      </c>
      <c r="B2449" s="8" t="str">
        <f>IF(ISNA(VLOOKUP(CONCATENATE(A2449,C2449),EUS!$B$2:$B$1939,1,FALSE)),"","End Use Study")</f>
        <v>End Use Study</v>
      </c>
      <c r="C2449" s="14" t="s">
        <v>2781</v>
      </c>
      <c r="D2449" s="6" t="str">
        <f>IF(OR(ISNUMBER(SEARCH('[1]Lookup for use classification'!$B$1,C2449)),ISNUMBER(SEARCH('[1]Lookup for use classification'!$C$1,C2449)),ISNUMBER(SEARCH('[1]Lookup for use classification'!$D$1,C2449)),ISNUMBER(SEARCH('[1]Lookup for use classification'!$E$1,C2449))),'[1]Lookup for use classification'!$A$1,IF(ISNUMBER(SEARCH('[1]Lookup for use classification'!$B$2,C2449)),'[1]Lookup for use classification'!$A$2,IF(ISNUMBER(SEARCH('[1]Lookup for use classification'!$B$3,C2449)),'[1]Lookup for use classification'!$A$3,IF(OR(ISNUMBER(SEARCH('[1]Lookup for use classification'!$B$4,C2449)),ISNUMBER(SEARCH('[1]Lookup for use classification'!$C$4,C2449)),ISNUMBER(SEARCH('[1]Lookup for use classification'!$D$4,C2449)),ISNUMBER(SEARCH('[1]Lookup for use classification'!$E$4,C2449))),'[1]Lookup for use classification'!$A$4,IF(OR(ISNUMBER(SEARCH('[1]Lookup for use classification'!$B$5,C2449)),ISNUMBER(SEARCH('[1]Lookup for use classification'!$C$5,C2449)),ISNUMBER(SEARCH('[1]Lookup for use classification'!$D$5,C2449))),'[1]Lookup for use classification'!$A$5,IF(OR(ISNUMBER(SEARCH('[1]Lookup for use classification'!$B$7,C2449)),ISNUMBER(SEARCH('[1]Lookup for use classification'!$C$7,C2449)),ISNUMBER(SEARCH('[1]Lookup for use classification'!$D$7,C2449))),'[1]Lookup for use classification'!$A$7,IF(OR(ISNUMBER(SEARCH('[1]Lookup for use classification'!$B$9,C2449)),ISNUMBER(SEARCH('[1]Lookup for use classification'!$C$9,C2449)),ISNUMBER(SEARCH('[1]Lookup for use classification'!$D$9,C2449)),ISNUMBER(SEARCH('[1]Lookup for use classification'!$E$9,C2449)),ISNUMBER(SEARCH('[1]Lookup for use classification'!$F$9,C2449)),ISNUMBER(SEARCH('[1]Lookup for use classification'!$G$9,C2449)),ISNUMBER(SEARCH('[1]Lookup for use classification'!$H$9,C2449)),ISNUMBER(SEARCH('[1]Lookup for use classification'!$I$9,C2449)),ISNUMBER(SEARCH('[1]Lookup for use classification'!$J$9,C2449)),ISNUMBER(SEARCH('[1]Lookup for use classification'!$K$9,C2449))),'[1]Lookup for use classification'!$A$9,IF(OR(ISNUMBER(SEARCH('[1]Lookup for use classification'!$B$10,C2449)),ISNUMBER(SEARCH('[1]Lookup for use classification'!$C$10,C2449)),ISNUMBER(SEARCH('[1]Lookup for use classification'!$D$10,C2449)),ISNUMBER(SEARCH('[1]Lookup for use classification'!$E$10,C2449)),ISNUMBER(SEARCH('[1]Lookup for use classification'!$F$10,C2449)),ISNUMBER(SEARCH('[1]Lookup for use classification'!$G$10,C2449))),'[1]Lookup for use classification'!$A$10,IF(OR(ISNUMBER(SEARCH('[1]Lookup for use classification'!$B$11,C2449)),ISNUMBER(SEARCH('[1]Lookup for use classification'!$C$11,C2449))),'[1]Lookup for use classification'!$A$11,IF(OR(ISNUMBER(SEARCH('[1]Lookup for use classification'!$B$12,C2449)),ISNUMBER(SEARCH('[1]Lookup for use classification'!$C$12,C2449))),'[1]Lookup for use classification'!$A$12,IF(OR(ISNUMBER(SEARCH('[1]Lookup for use classification'!$B$13,C2449)),ISNUMBER(SEARCH('[1]Lookup for use classification'!$C$13,C2449)),ISNUMBER(SEARCH('[1]Lookup for use classification'!$D$13,C2449)),,ISNUMBER(SEARCH('[1]Lookup for use classification'!$C$13,C2449)),ISNUMBER(SEARCH('[1]Lookup for use classification'!$E$13,C2449))),'[1]Lookup for use classification'!$A$13,IF(OR(ISNUMBER(SEARCH('[1]Lookup for use classification'!$B$14,C2449)),ISNUMBER(SEARCH('[1]Lookup for use classification'!$C$14,C2449))),'[1]Lookup for use classification'!$A$14,"Other"))))))))))))</f>
        <v>Other</v>
      </c>
      <c r="E2449" s="15">
        <v>160</v>
      </c>
      <c r="F2449" s="15"/>
      <c r="G2449" s="15"/>
      <c r="H2449" s="164"/>
      <c r="I2449" s="164"/>
      <c r="J2449" s="7"/>
      <c r="L2449" s="6"/>
    </row>
    <row r="2450" spans="1:12" hidden="1">
      <c r="A2450" s="138" t="s">
        <v>2083</v>
      </c>
      <c r="B2450" s="8" t="str">
        <f>IF(ISNA(VLOOKUP(CONCATENATE(A2450,C2450),EUS!$B$2:$B$1939,1,FALSE)),"","End Use Study")</f>
        <v>End Use Study</v>
      </c>
      <c r="C2450" s="14" t="s">
        <v>2585</v>
      </c>
      <c r="D2450" s="6" t="str">
        <f>IF(OR(ISNUMBER(SEARCH('[1]Lookup for use classification'!$B$1,C2450)),ISNUMBER(SEARCH('[1]Lookup for use classification'!$C$1,C2450)),ISNUMBER(SEARCH('[1]Lookup for use classification'!$D$1,C2450)),ISNUMBER(SEARCH('[1]Lookup for use classification'!$E$1,C2450))),'[1]Lookup for use classification'!$A$1,IF(ISNUMBER(SEARCH('[1]Lookup for use classification'!$B$2,C2450)),'[1]Lookup for use classification'!$A$2,IF(ISNUMBER(SEARCH('[1]Lookup for use classification'!$B$3,C2450)),'[1]Lookup for use classification'!$A$3,IF(OR(ISNUMBER(SEARCH('[1]Lookup for use classification'!$B$4,C2450)),ISNUMBER(SEARCH('[1]Lookup for use classification'!$C$4,C2450)),ISNUMBER(SEARCH('[1]Lookup for use classification'!$D$4,C2450)),ISNUMBER(SEARCH('[1]Lookup for use classification'!$E$4,C2450))),'[1]Lookup for use classification'!$A$4,IF(OR(ISNUMBER(SEARCH('[1]Lookup for use classification'!$B$5,C2450)),ISNUMBER(SEARCH('[1]Lookup for use classification'!$C$5,C2450)),ISNUMBER(SEARCH('[1]Lookup for use classification'!$D$5,C2450))),'[1]Lookup for use classification'!$A$5,IF(OR(ISNUMBER(SEARCH('[1]Lookup for use classification'!$B$7,C2450)),ISNUMBER(SEARCH('[1]Lookup for use classification'!$C$7,C2450)),ISNUMBER(SEARCH('[1]Lookup for use classification'!$D$7,C2450))),'[1]Lookup for use classification'!$A$7,IF(OR(ISNUMBER(SEARCH('[1]Lookup for use classification'!$B$9,C2450)),ISNUMBER(SEARCH('[1]Lookup for use classification'!$C$9,C2450)),ISNUMBER(SEARCH('[1]Lookup for use classification'!$D$9,C2450)),ISNUMBER(SEARCH('[1]Lookup for use classification'!$E$9,C2450)),ISNUMBER(SEARCH('[1]Lookup for use classification'!$F$9,C2450)),ISNUMBER(SEARCH('[1]Lookup for use classification'!$G$9,C2450)),ISNUMBER(SEARCH('[1]Lookup for use classification'!$H$9,C2450)),ISNUMBER(SEARCH('[1]Lookup for use classification'!$I$9,C2450)),ISNUMBER(SEARCH('[1]Lookup for use classification'!$J$9,C2450)),ISNUMBER(SEARCH('[1]Lookup for use classification'!$K$9,C2450))),'[1]Lookup for use classification'!$A$9,IF(OR(ISNUMBER(SEARCH('[1]Lookup for use classification'!$B$10,C2450)),ISNUMBER(SEARCH('[1]Lookup for use classification'!$C$10,C2450)),ISNUMBER(SEARCH('[1]Lookup for use classification'!$D$10,C2450)),ISNUMBER(SEARCH('[1]Lookup for use classification'!$E$10,C2450)),ISNUMBER(SEARCH('[1]Lookup for use classification'!$F$10,C2450)),ISNUMBER(SEARCH('[1]Lookup for use classification'!$G$10,C2450))),'[1]Lookup for use classification'!$A$10,IF(OR(ISNUMBER(SEARCH('[1]Lookup for use classification'!$B$11,C2450)),ISNUMBER(SEARCH('[1]Lookup for use classification'!$C$11,C2450))),'[1]Lookup for use classification'!$A$11,IF(OR(ISNUMBER(SEARCH('[1]Lookup for use classification'!$B$12,C2450)),ISNUMBER(SEARCH('[1]Lookup for use classification'!$C$12,C2450))),'[1]Lookup for use classification'!$A$12,IF(OR(ISNUMBER(SEARCH('[1]Lookup for use classification'!$B$13,C2450)),ISNUMBER(SEARCH('[1]Lookup for use classification'!$C$13,C2450)),ISNUMBER(SEARCH('[1]Lookup for use classification'!$D$13,C2450)),,ISNUMBER(SEARCH('[1]Lookup for use classification'!$C$13,C2450)),ISNUMBER(SEARCH('[1]Lookup for use classification'!$E$13,C2450))),'[1]Lookup for use classification'!$A$13,IF(OR(ISNUMBER(SEARCH('[1]Lookup for use classification'!$B$14,C2450)),ISNUMBER(SEARCH('[1]Lookup for use classification'!$C$14,C2450))),'[1]Lookup for use classification'!$A$14,"Other"))))))))))))</f>
        <v>Other</v>
      </c>
      <c r="E2450" s="15">
        <v>800</v>
      </c>
      <c r="F2450" s="15"/>
      <c r="G2450" s="15"/>
      <c r="H2450" s="164"/>
      <c r="I2450" s="164"/>
      <c r="J2450" s="7"/>
      <c r="L2450" s="6"/>
    </row>
    <row r="2451" spans="1:12" hidden="1">
      <c r="A2451" s="188" t="s">
        <v>2782</v>
      </c>
      <c r="B2451" s="8" t="str">
        <f>IF(ISNA(VLOOKUP(CONCATENATE(A2451,C2451),ARIS!$A$1:$A$959,1,FALSE)),"","ARIS")</f>
        <v>ARIS</v>
      </c>
      <c r="C2451" s="268" t="s">
        <v>2783</v>
      </c>
      <c r="D2451" s="6" t="str">
        <f>IF(OR(ISNUMBER(SEARCH('[1]Lookup for use classification'!$B$1,C2451)),ISNUMBER(SEARCH('[1]Lookup for use classification'!$C$1,C2451)),ISNUMBER(SEARCH('[1]Lookup for use classification'!$D$1,C2451)),ISNUMBER(SEARCH('[1]Lookup for use classification'!$E$1,C2451))),'[1]Lookup for use classification'!$A$1,IF(ISNUMBER(SEARCH('[1]Lookup for use classification'!$B$2,C2451)),'[1]Lookup for use classification'!$A$2,IF(ISNUMBER(SEARCH('[1]Lookup for use classification'!$B$3,C2451)),'[1]Lookup for use classification'!$A$3,IF(OR(ISNUMBER(SEARCH('[1]Lookup for use classification'!$B$4,C2451)),ISNUMBER(SEARCH('[1]Lookup for use classification'!$C$4,C2451)),ISNUMBER(SEARCH('[1]Lookup for use classification'!$D$4,C2451)),ISNUMBER(SEARCH('[1]Lookup for use classification'!$E$4,C2451))),'[1]Lookup for use classification'!$A$4,IF(OR(ISNUMBER(SEARCH('[1]Lookup for use classification'!$B$5,C2451)),ISNUMBER(SEARCH('[1]Lookup for use classification'!$C$5,C2451)),ISNUMBER(SEARCH('[1]Lookup for use classification'!$D$5,C2451))),'[1]Lookup for use classification'!$A$5,IF(OR(ISNUMBER(SEARCH('[1]Lookup for use classification'!$B$7,C2451)),ISNUMBER(SEARCH('[1]Lookup for use classification'!$C$7,C2451)),ISNUMBER(SEARCH('[1]Lookup for use classification'!$D$7,C2451))),'[1]Lookup for use classification'!$A$7,IF(OR(ISNUMBER(SEARCH('[1]Lookup for use classification'!$B$9,C2451)),ISNUMBER(SEARCH('[1]Lookup for use classification'!$C$9,C2451)),ISNUMBER(SEARCH('[1]Lookup for use classification'!$D$9,C2451)),ISNUMBER(SEARCH('[1]Lookup for use classification'!$E$9,C2451)),ISNUMBER(SEARCH('[1]Lookup for use classification'!$F$9,C2451)),ISNUMBER(SEARCH('[1]Lookup for use classification'!$G$9,C2451)),ISNUMBER(SEARCH('[1]Lookup for use classification'!$H$9,C2451)),ISNUMBER(SEARCH('[1]Lookup for use classification'!$I$9,C2451)),ISNUMBER(SEARCH('[1]Lookup for use classification'!$J$9,C2451)),ISNUMBER(SEARCH('[1]Lookup for use classification'!$K$9,C2451))),'[1]Lookup for use classification'!$A$9,IF(OR(ISNUMBER(SEARCH('[1]Lookup for use classification'!$B$10,C2451)),ISNUMBER(SEARCH('[1]Lookup for use classification'!$C$10,C2451)),ISNUMBER(SEARCH('[1]Lookup for use classification'!$D$10,C2451)),ISNUMBER(SEARCH('[1]Lookup for use classification'!$E$10,C2451)),ISNUMBER(SEARCH('[1]Lookup for use classification'!$F$10,C2451)),ISNUMBER(SEARCH('[1]Lookup for use classification'!$G$10,C2451))),'[1]Lookup for use classification'!$A$10,IF(OR(ISNUMBER(SEARCH('[1]Lookup for use classification'!$B$11,C2451)),ISNUMBER(SEARCH('[1]Lookup for use classification'!$C$11,C2451))),'[1]Lookup for use classification'!$A$11,IF(OR(ISNUMBER(SEARCH('[1]Lookup for use classification'!$B$12,C2451)),ISNUMBER(SEARCH('[1]Lookup for use classification'!$C$12,C2451))),'[1]Lookup for use classification'!$A$12,IF(OR(ISNUMBER(SEARCH('[1]Lookup for use classification'!$B$13,C2451)),ISNUMBER(SEARCH('[1]Lookup for use classification'!$C$13,C2451)),ISNUMBER(SEARCH('[1]Lookup for use classification'!$D$13,C2451)),,ISNUMBER(SEARCH('[1]Lookup for use classification'!$C$13,C2451)),ISNUMBER(SEARCH('[1]Lookup for use classification'!$E$13,C2451))),'[1]Lookup for use classification'!$A$13,IF(OR(ISNUMBER(SEARCH('[1]Lookup for use classification'!$B$14,C2451)),ISNUMBER(SEARCH('[1]Lookup for use classification'!$C$14,C2451))),'[1]Lookup for use classification'!$A$14,"Other"))))))))))))</f>
        <v>Other</v>
      </c>
      <c r="E2451" s="269">
        <v>2000</v>
      </c>
      <c r="F2451" s="269"/>
      <c r="G2451" s="269"/>
      <c r="H2451" s="164">
        <v>867.1532846715329</v>
      </c>
      <c r="I2451" s="164"/>
      <c r="J2451" s="165">
        <v>3014.0271259999995</v>
      </c>
    </row>
    <row r="2452" spans="1:12" hidden="1">
      <c r="A2452" s="134" t="s">
        <v>2083</v>
      </c>
      <c r="B2452" s="8" t="str">
        <f>IF(ISNA(VLOOKUP(CONCATENATE(A2452,C2452),EUS!$B$2:$B$1939,1,FALSE)),"","End Use Study")</f>
        <v>End Use Study</v>
      </c>
      <c r="C2452" s="14" t="s">
        <v>372</v>
      </c>
      <c r="D2452" s="6" t="str">
        <f>IF(OR(ISNUMBER(SEARCH('[1]Lookup for use classification'!$B$1,C2452)),ISNUMBER(SEARCH('[1]Lookup for use classification'!$C$1,C2452)),ISNUMBER(SEARCH('[1]Lookup for use classification'!$D$1,C2452)),ISNUMBER(SEARCH('[1]Lookup for use classification'!$E$1,C2452))),'[1]Lookup for use classification'!$A$1,IF(ISNUMBER(SEARCH('[1]Lookup for use classification'!$B$2,C2452)),'[1]Lookup for use classification'!$A$2,IF(ISNUMBER(SEARCH('[1]Lookup for use classification'!$B$3,C2452)),'[1]Lookup for use classification'!$A$3,IF(OR(ISNUMBER(SEARCH('[1]Lookup for use classification'!$B$4,C2452)),ISNUMBER(SEARCH('[1]Lookup for use classification'!$C$4,C2452)),ISNUMBER(SEARCH('[1]Lookup for use classification'!$D$4,C2452)),ISNUMBER(SEARCH('[1]Lookup for use classification'!$E$4,C2452))),'[1]Lookup for use classification'!$A$4,IF(OR(ISNUMBER(SEARCH('[1]Lookup for use classification'!$B$5,C2452)),ISNUMBER(SEARCH('[1]Lookup for use classification'!$C$5,C2452)),ISNUMBER(SEARCH('[1]Lookup for use classification'!$D$5,C2452))),'[1]Lookup for use classification'!$A$5,IF(OR(ISNUMBER(SEARCH('[1]Lookup for use classification'!$B$7,C2452)),ISNUMBER(SEARCH('[1]Lookup for use classification'!$C$7,C2452)),ISNUMBER(SEARCH('[1]Lookup for use classification'!$D$7,C2452))),'[1]Lookup for use classification'!$A$7,IF(OR(ISNUMBER(SEARCH('[1]Lookup for use classification'!$B$9,C2452)),ISNUMBER(SEARCH('[1]Lookup for use classification'!$C$9,C2452)),ISNUMBER(SEARCH('[1]Lookup for use classification'!$D$9,C2452)),ISNUMBER(SEARCH('[1]Lookup for use classification'!$E$9,C2452)),ISNUMBER(SEARCH('[1]Lookup for use classification'!$F$9,C2452)),ISNUMBER(SEARCH('[1]Lookup for use classification'!$G$9,C2452)),ISNUMBER(SEARCH('[1]Lookup for use classification'!$H$9,C2452)),ISNUMBER(SEARCH('[1]Lookup for use classification'!$I$9,C2452)),ISNUMBER(SEARCH('[1]Lookup for use classification'!$J$9,C2452)),ISNUMBER(SEARCH('[1]Lookup for use classification'!$K$9,C2452))),'[1]Lookup for use classification'!$A$9,IF(OR(ISNUMBER(SEARCH('[1]Lookup for use classification'!$B$10,C2452)),ISNUMBER(SEARCH('[1]Lookup for use classification'!$C$10,C2452)),ISNUMBER(SEARCH('[1]Lookup for use classification'!$D$10,C2452)),ISNUMBER(SEARCH('[1]Lookup for use classification'!$E$10,C2452)),ISNUMBER(SEARCH('[1]Lookup for use classification'!$F$10,C2452)),ISNUMBER(SEARCH('[1]Lookup for use classification'!$G$10,C2452))),'[1]Lookup for use classification'!$A$10,IF(OR(ISNUMBER(SEARCH('[1]Lookup for use classification'!$B$11,C2452)),ISNUMBER(SEARCH('[1]Lookup for use classification'!$C$11,C2452))),'[1]Lookup for use classification'!$A$11,IF(OR(ISNUMBER(SEARCH('[1]Lookup for use classification'!$B$12,C2452)),ISNUMBER(SEARCH('[1]Lookup for use classification'!$C$12,C2452))),'[1]Lookup for use classification'!$A$12,IF(OR(ISNUMBER(SEARCH('[1]Lookup for use classification'!$B$13,C2452)),ISNUMBER(SEARCH('[1]Lookup for use classification'!$C$13,C2452)),ISNUMBER(SEARCH('[1]Lookup for use classification'!$D$13,C2452)),,ISNUMBER(SEARCH('[1]Lookup for use classification'!$C$13,C2452)),ISNUMBER(SEARCH('[1]Lookup for use classification'!$E$13,C2452))),'[1]Lookup for use classification'!$A$13,IF(OR(ISNUMBER(SEARCH('[1]Lookup for use classification'!$B$14,C2452)),ISNUMBER(SEARCH('[1]Lookup for use classification'!$C$14,C2452))),'[1]Lookup for use classification'!$A$14,"Other"))))))))))))</f>
        <v>Other</v>
      </c>
      <c r="E2452" s="15"/>
      <c r="F2452" s="15"/>
      <c r="G2452" s="15"/>
      <c r="H2452" s="164"/>
      <c r="I2452" s="164"/>
      <c r="J2452" s="7"/>
      <c r="L2452" s="6"/>
    </row>
    <row r="2453" spans="1:12" hidden="1">
      <c r="A2453" s="134" t="s">
        <v>2083</v>
      </c>
      <c r="B2453" s="8" t="str">
        <f>IF(ISNA(VLOOKUP(CONCATENATE(A2453,C2453),EUS!$B$2:$B$1939,1,FALSE)),"","End Use Study")</f>
        <v>End Use Study</v>
      </c>
      <c r="C2453" s="14" t="s">
        <v>2784</v>
      </c>
      <c r="D2453" s="6" t="str">
        <f>IF(OR(ISNUMBER(SEARCH('[1]Lookup for use classification'!$B$1,C2453)),ISNUMBER(SEARCH('[1]Lookup for use classification'!$C$1,C2453)),ISNUMBER(SEARCH('[1]Lookup for use classification'!$D$1,C2453)),ISNUMBER(SEARCH('[1]Lookup for use classification'!$E$1,C2453))),'[1]Lookup for use classification'!$A$1,IF(ISNUMBER(SEARCH('[1]Lookup for use classification'!$B$2,C2453)),'[1]Lookup for use classification'!$A$2,IF(ISNUMBER(SEARCH('[1]Lookup for use classification'!$B$3,C2453)),'[1]Lookup for use classification'!$A$3,IF(OR(ISNUMBER(SEARCH('[1]Lookup for use classification'!$B$4,C2453)),ISNUMBER(SEARCH('[1]Lookup for use classification'!$C$4,C2453)),ISNUMBER(SEARCH('[1]Lookup for use classification'!$D$4,C2453)),ISNUMBER(SEARCH('[1]Lookup for use classification'!$E$4,C2453))),'[1]Lookup for use classification'!$A$4,IF(OR(ISNUMBER(SEARCH('[1]Lookup for use classification'!$B$5,C2453)),ISNUMBER(SEARCH('[1]Lookup for use classification'!$C$5,C2453)),ISNUMBER(SEARCH('[1]Lookup for use classification'!$D$5,C2453))),'[1]Lookup for use classification'!$A$5,IF(OR(ISNUMBER(SEARCH('[1]Lookup for use classification'!$B$7,C2453)),ISNUMBER(SEARCH('[1]Lookup for use classification'!$C$7,C2453)),ISNUMBER(SEARCH('[1]Lookup for use classification'!$D$7,C2453))),'[1]Lookup for use classification'!$A$7,IF(OR(ISNUMBER(SEARCH('[1]Lookup for use classification'!$B$9,C2453)),ISNUMBER(SEARCH('[1]Lookup for use classification'!$C$9,C2453)),ISNUMBER(SEARCH('[1]Lookup for use classification'!$D$9,C2453)),ISNUMBER(SEARCH('[1]Lookup for use classification'!$E$9,C2453)),ISNUMBER(SEARCH('[1]Lookup for use classification'!$F$9,C2453)),ISNUMBER(SEARCH('[1]Lookup for use classification'!$G$9,C2453)),ISNUMBER(SEARCH('[1]Lookup for use classification'!$H$9,C2453)),ISNUMBER(SEARCH('[1]Lookup for use classification'!$I$9,C2453)),ISNUMBER(SEARCH('[1]Lookup for use classification'!$J$9,C2453)),ISNUMBER(SEARCH('[1]Lookup for use classification'!$K$9,C2453))),'[1]Lookup for use classification'!$A$9,IF(OR(ISNUMBER(SEARCH('[1]Lookup for use classification'!$B$10,C2453)),ISNUMBER(SEARCH('[1]Lookup for use classification'!$C$10,C2453)),ISNUMBER(SEARCH('[1]Lookup for use classification'!$D$10,C2453)),ISNUMBER(SEARCH('[1]Lookup for use classification'!$E$10,C2453)),ISNUMBER(SEARCH('[1]Lookup for use classification'!$F$10,C2453)),ISNUMBER(SEARCH('[1]Lookup for use classification'!$G$10,C2453))),'[1]Lookup for use classification'!$A$10,IF(OR(ISNUMBER(SEARCH('[1]Lookup for use classification'!$B$11,C2453)),ISNUMBER(SEARCH('[1]Lookup for use classification'!$C$11,C2453))),'[1]Lookup for use classification'!$A$11,IF(OR(ISNUMBER(SEARCH('[1]Lookup for use classification'!$B$12,C2453)),ISNUMBER(SEARCH('[1]Lookup for use classification'!$C$12,C2453))),'[1]Lookup for use classification'!$A$12,IF(OR(ISNUMBER(SEARCH('[1]Lookup for use classification'!$B$13,C2453)),ISNUMBER(SEARCH('[1]Lookup for use classification'!$C$13,C2453)),ISNUMBER(SEARCH('[1]Lookup for use classification'!$D$13,C2453)),,ISNUMBER(SEARCH('[1]Lookup for use classification'!$C$13,C2453)),ISNUMBER(SEARCH('[1]Lookup for use classification'!$E$13,C2453))),'[1]Lookup for use classification'!$A$13,IF(OR(ISNUMBER(SEARCH('[1]Lookup for use classification'!$B$14,C2453)),ISNUMBER(SEARCH('[1]Lookup for use classification'!$C$14,C2453))),'[1]Lookup for use classification'!$A$14,"Other"))))))))))))</f>
        <v>Other</v>
      </c>
      <c r="E2453" s="15"/>
      <c r="F2453" s="15"/>
      <c r="G2453" s="15"/>
      <c r="H2453" s="164"/>
      <c r="I2453" s="164"/>
      <c r="J2453" s="7"/>
      <c r="L2453" s="6"/>
    </row>
    <row r="2454" spans="1:12" hidden="1">
      <c r="A2454" s="134" t="s">
        <v>2083</v>
      </c>
      <c r="B2454" s="8" t="str">
        <f>IF(ISNA(VLOOKUP(CONCATENATE(A2454,C2454),EUS!$B$2:$B$1939,1,FALSE)),"","End Use Study")</f>
        <v>End Use Study</v>
      </c>
      <c r="C2454" s="14" t="s">
        <v>88</v>
      </c>
      <c r="D2454" s="6" t="str">
        <f>IF(OR(ISNUMBER(SEARCH('[1]Lookup for use classification'!$B$1,C2454)),ISNUMBER(SEARCH('[1]Lookup for use classification'!$C$1,C2454)),ISNUMBER(SEARCH('[1]Lookup for use classification'!$D$1,C2454)),ISNUMBER(SEARCH('[1]Lookup for use classification'!$E$1,C2454))),'[1]Lookup for use classification'!$A$1,IF(ISNUMBER(SEARCH('[1]Lookup for use classification'!$B$2,C2454)),'[1]Lookup for use classification'!$A$2,IF(ISNUMBER(SEARCH('[1]Lookup for use classification'!$B$3,C2454)),'[1]Lookup for use classification'!$A$3,IF(OR(ISNUMBER(SEARCH('[1]Lookup for use classification'!$B$4,C2454)),ISNUMBER(SEARCH('[1]Lookup for use classification'!$C$4,C2454)),ISNUMBER(SEARCH('[1]Lookup for use classification'!$D$4,C2454)),ISNUMBER(SEARCH('[1]Lookup for use classification'!$E$4,C2454))),'[1]Lookup for use classification'!$A$4,IF(OR(ISNUMBER(SEARCH('[1]Lookup for use classification'!$B$5,C2454)),ISNUMBER(SEARCH('[1]Lookup for use classification'!$C$5,C2454)),ISNUMBER(SEARCH('[1]Lookup for use classification'!$D$5,C2454))),'[1]Lookup for use classification'!$A$5,IF(OR(ISNUMBER(SEARCH('[1]Lookup for use classification'!$B$7,C2454)),ISNUMBER(SEARCH('[1]Lookup for use classification'!$C$7,C2454)),ISNUMBER(SEARCH('[1]Lookup for use classification'!$D$7,C2454))),'[1]Lookup for use classification'!$A$7,IF(OR(ISNUMBER(SEARCH('[1]Lookup for use classification'!$B$9,C2454)),ISNUMBER(SEARCH('[1]Lookup for use classification'!$C$9,C2454)),ISNUMBER(SEARCH('[1]Lookup for use classification'!$D$9,C2454)),ISNUMBER(SEARCH('[1]Lookup for use classification'!$E$9,C2454)),ISNUMBER(SEARCH('[1]Lookup for use classification'!$F$9,C2454)),ISNUMBER(SEARCH('[1]Lookup for use classification'!$G$9,C2454)),ISNUMBER(SEARCH('[1]Lookup for use classification'!$H$9,C2454)),ISNUMBER(SEARCH('[1]Lookup for use classification'!$I$9,C2454)),ISNUMBER(SEARCH('[1]Lookup for use classification'!$J$9,C2454)),ISNUMBER(SEARCH('[1]Lookup for use classification'!$K$9,C2454))),'[1]Lookup for use classification'!$A$9,IF(OR(ISNUMBER(SEARCH('[1]Lookup for use classification'!$B$10,C2454)),ISNUMBER(SEARCH('[1]Lookup for use classification'!$C$10,C2454)),ISNUMBER(SEARCH('[1]Lookup for use classification'!$D$10,C2454)),ISNUMBER(SEARCH('[1]Lookup for use classification'!$E$10,C2454)),ISNUMBER(SEARCH('[1]Lookup for use classification'!$F$10,C2454)),ISNUMBER(SEARCH('[1]Lookup for use classification'!$G$10,C2454))),'[1]Lookup for use classification'!$A$10,IF(OR(ISNUMBER(SEARCH('[1]Lookup for use classification'!$B$11,C2454)),ISNUMBER(SEARCH('[1]Lookup for use classification'!$C$11,C2454))),'[1]Lookup for use classification'!$A$11,IF(OR(ISNUMBER(SEARCH('[1]Lookup for use classification'!$B$12,C2454)),ISNUMBER(SEARCH('[1]Lookup for use classification'!$C$12,C2454))),'[1]Lookup for use classification'!$A$12,IF(OR(ISNUMBER(SEARCH('[1]Lookup for use classification'!$B$13,C2454)),ISNUMBER(SEARCH('[1]Lookup for use classification'!$C$13,C2454)),ISNUMBER(SEARCH('[1]Lookup for use classification'!$D$13,C2454)),,ISNUMBER(SEARCH('[1]Lookup for use classification'!$C$13,C2454)),ISNUMBER(SEARCH('[1]Lookup for use classification'!$E$13,C2454))),'[1]Lookup for use classification'!$A$13,"Other")))))))))))</f>
        <v>Public Assembly</v>
      </c>
      <c r="E2454" s="15"/>
      <c r="F2454" s="15"/>
      <c r="G2454" s="15"/>
      <c r="H2454" s="164"/>
      <c r="I2454" s="164"/>
      <c r="J2454" s="7"/>
      <c r="L2454" s="6"/>
    </row>
    <row r="2455" spans="1:12" hidden="1">
      <c r="A2455" s="134" t="s">
        <v>2083</v>
      </c>
      <c r="B2455" s="8" t="str">
        <f>IF(ISNA(VLOOKUP(CONCATENATE(A2455,C2455),EUS!$B$2:$B$1939,1,FALSE)),"","End Use Study")</f>
        <v>End Use Study</v>
      </c>
      <c r="C2455" s="14" t="s">
        <v>24</v>
      </c>
      <c r="D2455" s="165" t="s">
        <v>2424</v>
      </c>
      <c r="E2455" s="15"/>
      <c r="F2455" s="15"/>
      <c r="G2455" s="15"/>
      <c r="H2455" s="164"/>
      <c r="I2455" s="164"/>
      <c r="J2455" s="7"/>
      <c r="L2455" s="6"/>
    </row>
    <row r="2456" spans="1:12" hidden="1">
      <c r="A2456" s="134" t="s">
        <v>2083</v>
      </c>
      <c r="B2456" s="8" t="str">
        <f>IF(ISNA(VLOOKUP(CONCATENATE(A2456,C2456),EUS!$B$2:$B$1939,1,FALSE)),"","End Use Study")</f>
        <v>End Use Study</v>
      </c>
      <c r="C2456" s="14" t="s">
        <v>8</v>
      </c>
      <c r="D2456" s="11" t="s">
        <v>213</v>
      </c>
      <c r="E2456" s="15"/>
      <c r="F2456" s="15"/>
      <c r="G2456" s="15"/>
      <c r="H2456" s="164"/>
      <c r="I2456" s="164"/>
      <c r="J2456" s="7"/>
      <c r="L2456" s="6"/>
    </row>
    <row r="2457" spans="1:12" hidden="1">
      <c r="A2457" s="134" t="s">
        <v>2083</v>
      </c>
      <c r="B2457" s="8" t="str">
        <f>IF(ISNA(VLOOKUP(CONCATENATE(A2457,C2457),EUS!$B$2:$B$1939,1,FALSE)),"","End Use Study")</f>
        <v>End Use Study</v>
      </c>
      <c r="C2457" s="14" t="s">
        <v>2203</v>
      </c>
      <c r="D2457" s="6" t="str">
        <f>IF(OR(ISNUMBER(SEARCH('[1]Lookup for use classification'!$B$1,C2457)),ISNUMBER(SEARCH('[1]Lookup for use classification'!$C$1,C2457)),ISNUMBER(SEARCH('[1]Lookup for use classification'!$D$1,C2457)),ISNUMBER(SEARCH('[1]Lookup for use classification'!$E$1,C2457))),'[1]Lookup for use classification'!$A$1,IF(ISNUMBER(SEARCH('[1]Lookup for use classification'!$B$2,C2457)),'[1]Lookup for use classification'!$A$2,IF(ISNUMBER(SEARCH('[1]Lookup for use classification'!$B$3,C2457)),'[1]Lookup for use classification'!$A$3,IF(OR(ISNUMBER(SEARCH('[1]Lookup for use classification'!$B$4,C2457)),ISNUMBER(SEARCH('[1]Lookup for use classification'!$C$4,C2457)),ISNUMBER(SEARCH('[1]Lookup for use classification'!$D$4,C2457)),ISNUMBER(SEARCH('[1]Lookup for use classification'!$E$4,C2457))),'[1]Lookup for use classification'!$A$4,IF(OR(ISNUMBER(SEARCH('[1]Lookup for use classification'!$B$5,C2457)),ISNUMBER(SEARCH('[1]Lookup for use classification'!$C$5,C2457)),ISNUMBER(SEARCH('[1]Lookup for use classification'!$D$5,C2457))),'[1]Lookup for use classification'!$A$5,IF(OR(ISNUMBER(SEARCH('[1]Lookup for use classification'!$B$7,C2457)),ISNUMBER(SEARCH('[1]Lookup for use classification'!$C$7,C2457)),ISNUMBER(SEARCH('[1]Lookup for use classification'!$D$7,C2457))),'[1]Lookup for use classification'!$A$7,IF(OR(ISNUMBER(SEARCH('[1]Lookup for use classification'!$B$9,C2457)),ISNUMBER(SEARCH('[1]Lookup for use classification'!$C$9,C2457)),ISNUMBER(SEARCH('[1]Lookup for use classification'!$D$9,C2457)),ISNUMBER(SEARCH('[1]Lookup for use classification'!$E$9,C2457)),ISNUMBER(SEARCH('[1]Lookup for use classification'!$F$9,C2457)),ISNUMBER(SEARCH('[1]Lookup for use classification'!$G$9,C2457)),ISNUMBER(SEARCH('[1]Lookup for use classification'!$H$9,C2457)),ISNUMBER(SEARCH('[1]Lookup for use classification'!$I$9,C2457)),ISNUMBER(SEARCH('[1]Lookup for use classification'!$J$9,C2457)),ISNUMBER(SEARCH('[1]Lookup for use classification'!$K$9,C2457))),'[1]Lookup for use classification'!$A$9,IF(OR(ISNUMBER(SEARCH('[1]Lookup for use classification'!$B$10,C2457)),ISNUMBER(SEARCH('[1]Lookup for use classification'!$C$10,C2457)),ISNUMBER(SEARCH('[1]Lookup for use classification'!$D$10,C2457)),ISNUMBER(SEARCH('[1]Lookup for use classification'!$E$10,C2457)),ISNUMBER(SEARCH('[1]Lookup for use classification'!$F$10,C2457)),ISNUMBER(SEARCH('[1]Lookup for use classification'!$G$10,C2457))),'[1]Lookup for use classification'!$A$10,IF(OR(ISNUMBER(SEARCH('[1]Lookup for use classification'!$B$11,C2457)),ISNUMBER(SEARCH('[1]Lookup for use classification'!$C$11,C2457))),'[1]Lookup for use classification'!$A$11,IF(OR(ISNUMBER(SEARCH('[1]Lookup for use classification'!$B$12,C2457)),ISNUMBER(SEARCH('[1]Lookup for use classification'!$C$12,C2457))),'[1]Lookup for use classification'!$A$12,IF(OR(ISNUMBER(SEARCH('[1]Lookup for use classification'!$B$13,C2457)),ISNUMBER(SEARCH('[1]Lookup for use classification'!$C$13,C2457)),ISNUMBER(SEARCH('[1]Lookup for use classification'!$D$13,C2457)),,ISNUMBER(SEARCH('[1]Lookup for use classification'!$C$13,C2457)),ISNUMBER(SEARCH('[1]Lookup for use classification'!$E$13,C2457))),'[1]Lookup for use classification'!$A$13,IF(OR(ISNUMBER(SEARCH('[1]Lookup for use classification'!$B$14,C2457)),ISNUMBER(SEARCH('[1]Lookup for use classification'!$C$14,C2457))),'[1]Lookup for use classification'!$A$14,"Other"))))))))))))</f>
        <v>Retail - Other</v>
      </c>
      <c r="E2457" s="15"/>
      <c r="F2457" s="15"/>
      <c r="G2457" s="15"/>
      <c r="H2457" s="164"/>
      <c r="I2457" s="164"/>
      <c r="J2457" s="7"/>
      <c r="L2457" s="6"/>
    </row>
    <row r="2458" spans="1:12" hidden="1">
      <c r="A2458" s="138" t="s">
        <v>2083</v>
      </c>
      <c r="B2458" s="8" t="str">
        <f>IF(ISNA(VLOOKUP(CONCATENATE(A2458,C2458),EUS!$B$2:$B$1939,1,FALSE)),"","End Use Study")</f>
        <v>End Use Study</v>
      </c>
      <c r="C2458" s="14" t="s">
        <v>2084</v>
      </c>
      <c r="D2458" s="165" t="s">
        <v>1980</v>
      </c>
      <c r="E2458" s="15">
        <v>1200</v>
      </c>
      <c r="F2458" s="15"/>
      <c r="G2458" s="15"/>
      <c r="H2458" s="164"/>
      <c r="I2458" s="164"/>
      <c r="J2458" s="7"/>
      <c r="L2458" s="6"/>
    </row>
    <row r="2459" spans="1:12" hidden="1">
      <c r="A2459" s="138" t="s">
        <v>2083</v>
      </c>
      <c r="B2459" s="8" t="str">
        <f>IF(ISNA(VLOOKUP(CONCATENATE(A2459,C2459),EUS!$B$2:$B$1939,1,FALSE)),"","End Use Study")</f>
        <v>End Use Study</v>
      </c>
      <c r="C2459" s="14" t="s">
        <v>2045</v>
      </c>
      <c r="D2459" s="165" t="s">
        <v>1980</v>
      </c>
      <c r="E2459" s="15">
        <v>2000</v>
      </c>
      <c r="F2459" s="15"/>
      <c r="G2459" s="15"/>
      <c r="H2459" s="164"/>
      <c r="I2459" s="164"/>
      <c r="J2459" s="7"/>
      <c r="L2459" s="6"/>
    </row>
    <row r="2460" spans="1:12" hidden="1">
      <c r="A2460" s="185" t="s">
        <v>2368</v>
      </c>
      <c r="B2460" s="8" t="s">
        <v>6055</v>
      </c>
      <c r="C2460" s="14" t="s">
        <v>58</v>
      </c>
      <c r="D2460" s="165" t="s">
        <v>3335</v>
      </c>
      <c r="E2460" s="224">
        <v>48850</v>
      </c>
      <c r="F2460" s="224"/>
      <c r="G2460" s="224"/>
      <c r="H2460" s="164"/>
      <c r="I2460" s="164"/>
      <c r="K2460" s="163"/>
    </row>
    <row r="2461" spans="1:12" hidden="1">
      <c r="A2461" s="134" t="s">
        <v>2368</v>
      </c>
      <c r="B2461" s="8" t="str">
        <f>IF(ISNA(VLOOKUP(CONCATENATE(A2461,C2461),EUS!$B$2:$B$1939,1,FALSE)),"","End Use Study")</f>
        <v>End Use Study</v>
      </c>
      <c r="C2461" s="14" t="s">
        <v>740</v>
      </c>
      <c r="D2461" s="6" t="str">
        <f>IF(OR(ISNUMBER(SEARCH('[1]Lookup for use classification'!$B$1,C2461)),ISNUMBER(SEARCH('[1]Lookup for use classification'!$C$1,C2461)),ISNUMBER(SEARCH('[1]Lookup for use classification'!$D$1,C2461))),'[1]Lookup for use classification'!$A$1,IF(ISNUMBER(SEARCH('[1]Lookup for use classification'!$B$2,C2461)),'[1]Lookup for use classification'!$A$2,IF(ISNUMBER(SEARCH('[1]Lookup for use classification'!$B$3,C2461)),'[1]Lookup for use classification'!$A$3,IF(OR(ISNUMBER(SEARCH('[1]Lookup for use classification'!$B$4,C2461)),ISNUMBER(SEARCH('[1]Lookup for use classification'!$C$4,C2461))),'[1]Lookup for use classification'!$A$4,IF(OR(ISNUMBER(SEARCH('[1]Lookup for use classification'!$B$5,C2461)),ISNUMBER(SEARCH('[1]Lookup for use classification'!$C$5,C2461)),ISNUMBER(SEARCH('[1]Lookup for use classification'!$D$5,C2461))),'[1]Lookup for use classification'!$A$5,IF(OR(ISNUMBER(SEARCH('[1]Lookup for use classification'!$B$7,C2461)),ISNUMBER(SEARCH('[1]Lookup for use classification'!$C$7,C2461)),ISNUMBER(SEARCH('[1]Lookup for use classification'!$D$7,C2461))),'[1]Lookup for use classification'!$A$7,IF(OR(ISNUMBER(SEARCH('[1]Lookup for use classification'!$B$9,C2461)),ISNUMBER(SEARCH('[1]Lookup for use classification'!$C$9,C2461)),ISNUMBER(SEARCH('[1]Lookup for use classification'!$D$9,C2461)),ISNUMBER(SEARCH('[1]Lookup for use classification'!$E$9,C2461)),ISNUMBER(SEARCH('[1]Lookup for use classification'!$F$9,C2461)),ISNUMBER(SEARCH('[1]Lookup for use classification'!$G$9,C2461))),'[1]Lookup for use classification'!$A$9,IF(OR(ISNUMBER(SEARCH('[1]Lookup for use classification'!$B$10,C2461)),ISNUMBER(SEARCH('[1]Lookup for use classification'!$C$10,C2461)),ISNUMBER(SEARCH('[1]Lookup for use classification'!$D$10,C2461)),ISNUMBER(SEARCH('[1]Lookup for use classification'!$E$10,C2461)),ISNUMBER(SEARCH('[1]Lookup for use classification'!$F$10,C2461))),'[1]Lookup for use classification'!$A$10,IF(OR(ISNUMBER(SEARCH('[1]Lookup for use classification'!$B$11,C2461)),ISNUMBER(SEARCH('[1]Lookup for use classification'!$C$11,C2461))),'[1]Lookup for use classification'!$A$11,IF(OR(ISNUMBER(SEARCH('[1]Lookup for use classification'!$B$12,C2461)),ISNUMBER(SEARCH('[1]Lookup for use classification'!$C$12,C2461))),'[1]Lookup for use classification'!$A$12,"Nope"))))))))))</f>
        <v>Health Care - Hospitals</v>
      </c>
      <c r="E2461" s="15"/>
      <c r="F2461" s="15"/>
      <c r="G2461" s="15"/>
      <c r="H2461" s="164"/>
      <c r="I2461" s="164"/>
      <c r="J2461" s="7"/>
      <c r="L2461" s="6"/>
    </row>
    <row r="2462" spans="1:12" hidden="1">
      <c r="A2462" s="134" t="s">
        <v>2368</v>
      </c>
      <c r="B2462" s="8" t="str">
        <f>IF(ISNA(VLOOKUP(CONCATENATE(A2462,C2462),EUS!$B$2:$B$1939,1,FALSE)),"","End Use Study")</f>
        <v>End Use Study</v>
      </c>
      <c r="C2462" s="14" t="s">
        <v>1582</v>
      </c>
      <c r="D2462" s="6" t="s">
        <v>377</v>
      </c>
      <c r="E2462" s="15">
        <v>2700</v>
      </c>
      <c r="F2462" s="15"/>
      <c r="G2462" s="15"/>
      <c r="H2462" s="164"/>
      <c r="I2462" s="164"/>
      <c r="J2462" s="7"/>
      <c r="L2462" s="6"/>
    </row>
    <row r="2463" spans="1:12" hidden="1">
      <c r="A2463" s="134" t="s">
        <v>2368</v>
      </c>
      <c r="B2463" s="8" t="str">
        <f>IF(ISNA(VLOOKUP(CONCATENATE(A2463,C2463),EUS!$B$2:$B$1939,1,FALSE)),"","End Use Study")</f>
        <v>End Use Study</v>
      </c>
      <c r="C2463" s="14" t="s">
        <v>3098</v>
      </c>
      <c r="D2463" s="6" t="s">
        <v>377</v>
      </c>
      <c r="E2463" s="15">
        <v>3500</v>
      </c>
      <c r="F2463" s="15"/>
      <c r="G2463" s="15"/>
      <c r="H2463" s="164"/>
      <c r="I2463" s="164"/>
      <c r="J2463" s="7"/>
      <c r="L2463" s="6"/>
    </row>
    <row r="2464" spans="1:12" hidden="1">
      <c r="A2464" s="188" t="s">
        <v>2085</v>
      </c>
      <c r="B2464" s="8" t="str">
        <f>IF(ISNA(VLOOKUP(CONCATENATE(A2464,C2464),ARIS!$A$1:$A$959,1,FALSE)),"","ARIS")</f>
        <v>ARIS</v>
      </c>
      <c r="C2464" s="223" t="s">
        <v>2786</v>
      </c>
      <c r="D2464" s="6" t="str">
        <f>IF(OR(ISNUMBER(SEARCH('[1]Lookup for use classification'!$B$1,C2464)),ISNUMBER(SEARCH('[1]Lookup for use classification'!$C$1,C2464)),ISNUMBER(SEARCH('[1]Lookup for use classification'!$D$1,C2464)),ISNUMBER(SEARCH('[1]Lookup for use classification'!$E$1,C2464))),'[1]Lookup for use classification'!$A$1,IF(ISNUMBER(SEARCH('[1]Lookup for use classification'!$B$2,C2464)),'[1]Lookup for use classification'!$A$2,IF(ISNUMBER(SEARCH('[1]Lookup for use classification'!$B$3,C2464)),'[1]Lookup for use classification'!$A$3,IF(OR(ISNUMBER(SEARCH('[1]Lookup for use classification'!$B$4,C2464)),ISNUMBER(SEARCH('[1]Lookup for use classification'!$C$4,C2464)),ISNUMBER(SEARCH('[1]Lookup for use classification'!$D$4,C2464)),ISNUMBER(SEARCH('[1]Lookup for use classification'!$E$4,C2464))),'[1]Lookup for use classification'!$A$4,IF(OR(ISNUMBER(SEARCH('[1]Lookup for use classification'!$B$5,C2464)),ISNUMBER(SEARCH('[1]Lookup for use classification'!$C$5,C2464)),ISNUMBER(SEARCH('[1]Lookup for use classification'!$D$5,C2464))),'[1]Lookup for use classification'!$A$5,IF(OR(ISNUMBER(SEARCH('[1]Lookup for use classification'!$B$7,C2464)),ISNUMBER(SEARCH('[1]Lookup for use classification'!$C$7,C2464)),ISNUMBER(SEARCH('[1]Lookup for use classification'!$D$7,C2464))),'[1]Lookup for use classification'!$A$7,IF(OR(ISNUMBER(SEARCH('[1]Lookup for use classification'!$B$9,C2464)),ISNUMBER(SEARCH('[1]Lookup for use classification'!$C$9,C2464)),ISNUMBER(SEARCH('[1]Lookup for use classification'!$D$9,C2464)),ISNUMBER(SEARCH('[1]Lookup for use classification'!$E$9,C2464)),ISNUMBER(SEARCH('[1]Lookup for use classification'!$F$9,C2464)),ISNUMBER(SEARCH('[1]Lookup for use classification'!$G$9,C2464)),ISNUMBER(SEARCH('[1]Lookup for use classification'!$H$9,C2464)),ISNUMBER(SEARCH('[1]Lookup for use classification'!$I$9,C2464)),ISNUMBER(SEARCH('[1]Lookup for use classification'!$J$9,C2464)),ISNUMBER(SEARCH('[1]Lookup for use classification'!$K$9,C2464))),'[1]Lookup for use classification'!$A$9,IF(OR(ISNUMBER(SEARCH('[1]Lookup for use classification'!$B$10,C2464)),ISNUMBER(SEARCH('[1]Lookup for use classification'!$C$10,C2464)),ISNUMBER(SEARCH('[1]Lookup for use classification'!$D$10,C2464)),ISNUMBER(SEARCH('[1]Lookup for use classification'!$E$10,C2464)),ISNUMBER(SEARCH('[1]Lookup for use classification'!$F$10,C2464)),ISNUMBER(SEARCH('[1]Lookup for use classification'!$G$10,C2464))),'[1]Lookup for use classification'!$A$10,IF(OR(ISNUMBER(SEARCH('[1]Lookup for use classification'!$B$11,C2464)),ISNUMBER(SEARCH('[1]Lookup for use classification'!$C$11,C2464))),'[1]Lookup for use classification'!$A$11,IF(OR(ISNUMBER(SEARCH('[1]Lookup for use classification'!$B$12,C2464)),ISNUMBER(SEARCH('[1]Lookup for use classification'!$C$12,C2464))),'[1]Lookup for use classification'!$A$12,IF(OR(ISNUMBER(SEARCH('[1]Lookup for use classification'!$B$13,C2464)),ISNUMBER(SEARCH('[1]Lookup for use classification'!$C$13,C2464)),ISNUMBER(SEARCH('[1]Lookup for use classification'!$D$13,C2464)),,ISNUMBER(SEARCH('[1]Lookup for use classification'!$C$13,C2464)),ISNUMBER(SEARCH('[1]Lookup for use classification'!$E$13,C2464))),'[1]Lookup for use classification'!$A$13,IF(OR(ISNUMBER(SEARCH('[1]Lookup for use classification'!$B$14,C2464)),ISNUMBER(SEARCH('[1]Lookup for use classification'!$C$14,C2464))),'[1]Lookup for use classification'!$A$14,"Other"))))))))))))</f>
        <v>Other</v>
      </c>
      <c r="E2464" s="224">
        <v>4800</v>
      </c>
      <c r="F2464" s="224"/>
      <c r="G2464" s="224"/>
      <c r="H2464" s="164">
        <v>2649.7591240875909</v>
      </c>
      <c r="I2464" s="164"/>
    </row>
    <row r="2465" spans="1:18" hidden="1">
      <c r="A2465" s="134" t="s">
        <v>2368</v>
      </c>
      <c r="B2465" s="8" t="str">
        <f>IF(ISNA(VLOOKUP(CONCATENATE(A2465,C2465),EUS!$B$2:$B$1939,1,FALSE)),"","End Use Study")</f>
        <v>End Use Study</v>
      </c>
      <c r="C2465" s="14" t="s">
        <v>2785</v>
      </c>
      <c r="D2465" s="6" t="str">
        <f>IF(OR(ISNUMBER(SEARCH('[1]Lookup for use classification'!$B$1,C2465)),ISNUMBER(SEARCH('[1]Lookup for use classification'!$C$1,C2465)),ISNUMBER(SEARCH('[1]Lookup for use classification'!$D$1,C2465)),ISNUMBER(SEARCH('[1]Lookup for use classification'!$E$1,C2465))),'[1]Lookup for use classification'!$A$1,IF(ISNUMBER(SEARCH('[1]Lookup for use classification'!$B$2,C2465)),'[1]Lookup for use classification'!$A$2,IF(ISNUMBER(SEARCH('[1]Lookup for use classification'!$B$3,C2465)),'[1]Lookup for use classification'!$A$3,IF(OR(ISNUMBER(SEARCH('[1]Lookup for use classification'!$B$4,C2465)),ISNUMBER(SEARCH('[1]Lookup for use classification'!$C$4,C2465)),ISNUMBER(SEARCH('[1]Lookup for use classification'!$D$4,C2465)),ISNUMBER(SEARCH('[1]Lookup for use classification'!$E$4,C2465))),'[1]Lookup for use classification'!$A$4,IF(OR(ISNUMBER(SEARCH('[1]Lookup for use classification'!$B$5,C2465)),ISNUMBER(SEARCH('[1]Lookup for use classification'!$C$5,C2465)),ISNUMBER(SEARCH('[1]Lookup for use classification'!$D$5,C2465))),'[1]Lookup for use classification'!$A$5,IF(OR(ISNUMBER(SEARCH('[1]Lookup for use classification'!$B$7,C2465)),ISNUMBER(SEARCH('[1]Lookup for use classification'!$C$7,C2465)),ISNUMBER(SEARCH('[1]Lookup for use classification'!$D$7,C2465))),'[1]Lookup for use classification'!$A$7,IF(OR(ISNUMBER(SEARCH('[1]Lookup for use classification'!$B$9,C2465)),ISNUMBER(SEARCH('[1]Lookup for use classification'!$C$9,C2465)),ISNUMBER(SEARCH('[1]Lookup for use classification'!$D$9,C2465)),ISNUMBER(SEARCH('[1]Lookup for use classification'!$E$9,C2465)),ISNUMBER(SEARCH('[1]Lookup for use classification'!$F$9,C2465)),ISNUMBER(SEARCH('[1]Lookup for use classification'!$G$9,C2465)),ISNUMBER(SEARCH('[1]Lookup for use classification'!$H$9,C2465)),ISNUMBER(SEARCH('[1]Lookup for use classification'!$I$9,C2465)),ISNUMBER(SEARCH('[1]Lookup for use classification'!$J$9,C2465)),ISNUMBER(SEARCH('[1]Lookup for use classification'!$K$9,C2465))),'[1]Lookup for use classification'!$A$9,IF(OR(ISNUMBER(SEARCH('[1]Lookup for use classification'!$B$10,C2465)),ISNUMBER(SEARCH('[1]Lookup for use classification'!$C$10,C2465)),ISNUMBER(SEARCH('[1]Lookup for use classification'!$D$10,C2465)),ISNUMBER(SEARCH('[1]Lookup for use classification'!$E$10,C2465)),ISNUMBER(SEARCH('[1]Lookup for use classification'!$F$10,C2465)),ISNUMBER(SEARCH('[1]Lookup for use classification'!$G$10,C2465))),'[1]Lookup for use classification'!$A$10,IF(OR(ISNUMBER(SEARCH('[1]Lookup for use classification'!$B$11,C2465)),ISNUMBER(SEARCH('[1]Lookup for use classification'!$C$11,C2465))),'[1]Lookup for use classification'!$A$11,IF(OR(ISNUMBER(SEARCH('[1]Lookup for use classification'!$B$12,C2465)),ISNUMBER(SEARCH('[1]Lookup for use classification'!$C$12,C2465))),'[1]Lookup for use classification'!$A$12,IF(OR(ISNUMBER(SEARCH('[1]Lookup for use classification'!$B$13,C2465)),ISNUMBER(SEARCH('[1]Lookup for use classification'!$C$13,C2465)),ISNUMBER(SEARCH('[1]Lookup for use classification'!$D$13,C2465)),,ISNUMBER(SEARCH('[1]Lookup for use classification'!$C$13,C2465)),ISNUMBER(SEARCH('[1]Lookup for use classification'!$E$13,C2465))),'[1]Lookup for use classification'!$A$13,IF(OR(ISNUMBER(SEARCH('[1]Lookup for use classification'!$B$14,C2465)),ISNUMBER(SEARCH('[1]Lookup for use classification'!$C$14,C2465))),'[1]Lookup for use classification'!$A$14,"Other"))))))))))))</f>
        <v>Other</v>
      </c>
      <c r="E2465" s="15"/>
      <c r="F2465" s="15"/>
      <c r="G2465" s="15"/>
      <c r="H2465" s="164"/>
      <c r="I2465" s="164"/>
      <c r="J2465" s="7"/>
      <c r="L2465" s="6"/>
    </row>
    <row r="2466" spans="1:18" hidden="1">
      <c r="A2466" s="134" t="s">
        <v>2368</v>
      </c>
      <c r="B2466" s="8" t="str">
        <f>IF(ISNA(VLOOKUP(CONCATENATE(A2466,C2466),EUS!$B$2:$B$1939,1,FALSE)),"","End Use Study")</f>
        <v>End Use Study</v>
      </c>
      <c r="C2466" s="14" t="s">
        <v>2787</v>
      </c>
      <c r="D2466" s="6" t="str">
        <f>IF(OR(ISNUMBER(SEARCH('[1]Lookup for use classification'!$B$1,C2466)),ISNUMBER(SEARCH('[1]Lookup for use classification'!$C$1,C2466)),ISNUMBER(SEARCH('[1]Lookup for use classification'!$D$1,C2466)),ISNUMBER(SEARCH('[1]Lookup for use classification'!$E$1,C2466))),'[1]Lookup for use classification'!$A$1,IF(ISNUMBER(SEARCH('[1]Lookup for use classification'!$B$2,C2466)),'[1]Lookup for use classification'!$A$2,IF(ISNUMBER(SEARCH('[1]Lookup for use classification'!$B$3,C2466)),'[1]Lookup for use classification'!$A$3,IF(OR(ISNUMBER(SEARCH('[1]Lookup for use classification'!$B$4,C2466)),ISNUMBER(SEARCH('[1]Lookup for use classification'!$C$4,C2466)),ISNUMBER(SEARCH('[1]Lookup for use classification'!$D$4,C2466)),ISNUMBER(SEARCH('[1]Lookup for use classification'!$E$4,C2466))),'[1]Lookup for use classification'!$A$4,IF(OR(ISNUMBER(SEARCH('[1]Lookup for use classification'!$B$5,C2466)),ISNUMBER(SEARCH('[1]Lookup for use classification'!$C$5,C2466)),ISNUMBER(SEARCH('[1]Lookup for use classification'!$D$5,C2466))),'[1]Lookup for use classification'!$A$5,IF(OR(ISNUMBER(SEARCH('[1]Lookup for use classification'!$B$7,C2466)),ISNUMBER(SEARCH('[1]Lookup for use classification'!$C$7,C2466)),ISNUMBER(SEARCH('[1]Lookup for use classification'!$D$7,C2466))),'[1]Lookup for use classification'!$A$7,IF(OR(ISNUMBER(SEARCH('[1]Lookup for use classification'!$B$9,C2466)),ISNUMBER(SEARCH('[1]Lookup for use classification'!$C$9,C2466)),ISNUMBER(SEARCH('[1]Lookup for use classification'!$D$9,C2466)),ISNUMBER(SEARCH('[1]Lookup for use classification'!$E$9,C2466)),ISNUMBER(SEARCH('[1]Lookup for use classification'!$F$9,C2466)),ISNUMBER(SEARCH('[1]Lookup for use classification'!$G$9,C2466)),ISNUMBER(SEARCH('[1]Lookup for use classification'!$H$9,C2466)),ISNUMBER(SEARCH('[1]Lookup for use classification'!$I$9,C2466)),ISNUMBER(SEARCH('[1]Lookup for use classification'!$J$9,C2466)),ISNUMBER(SEARCH('[1]Lookup for use classification'!$K$9,C2466))),'[1]Lookup for use classification'!$A$9,IF(OR(ISNUMBER(SEARCH('[1]Lookup for use classification'!$B$10,C2466)),ISNUMBER(SEARCH('[1]Lookup for use classification'!$C$10,C2466)),ISNUMBER(SEARCH('[1]Lookup for use classification'!$D$10,C2466)),ISNUMBER(SEARCH('[1]Lookup for use classification'!$E$10,C2466)),ISNUMBER(SEARCH('[1]Lookup for use classification'!$F$10,C2466)),ISNUMBER(SEARCH('[1]Lookup for use classification'!$G$10,C2466))),'[1]Lookup for use classification'!$A$10,IF(OR(ISNUMBER(SEARCH('[1]Lookup for use classification'!$B$11,C2466)),ISNUMBER(SEARCH('[1]Lookup for use classification'!$C$11,C2466))),'[1]Lookup for use classification'!$A$11,IF(OR(ISNUMBER(SEARCH('[1]Lookup for use classification'!$B$12,C2466)),ISNUMBER(SEARCH('[1]Lookup for use classification'!$C$12,C2466))),'[1]Lookup for use classification'!$A$12,IF(OR(ISNUMBER(SEARCH('[1]Lookup for use classification'!$B$13,C2466)),ISNUMBER(SEARCH('[1]Lookup for use classification'!$C$13,C2466)),ISNUMBER(SEARCH('[1]Lookup for use classification'!$D$13,C2466)),,ISNUMBER(SEARCH('[1]Lookup for use classification'!$C$13,C2466)),ISNUMBER(SEARCH('[1]Lookup for use classification'!$E$13,C2466))),'[1]Lookup for use classification'!$A$13,IF(OR(ISNUMBER(SEARCH('[1]Lookup for use classification'!$B$14,C2466)),ISNUMBER(SEARCH('[1]Lookup for use classification'!$C$14,C2466))),'[1]Lookup for use classification'!$A$14,"Other"))))))))))))</f>
        <v>Other</v>
      </c>
      <c r="E2466" s="13"/>
      <c r="F2466" s="13"/>
      <c r="G2466" s="13"/>
      <c r="H2466" s="164"/>
      <c r="I2466" s="164"/>
      <c r="J2466" s="7"/>
      <c r="L2466" s="6"/>
    </row>
    <row r="2467" spans="1:18" hidden="1">
      <c r="A2467" s="134" t="s">
        <v>2368</v>
      </c>
      <c r="B2467" s="8" t="str">
        <f>IF(ISNA(VLOOKUP(CONCATENATE(A2467,C2467),EUS!$B$2:$B$1939,1,FALSE)),"","End Use Study")</f>
        <v>End Use Study</v>
      </c>
      <c r="C2467" s="12" t="s">
        <v>2495</v>
      </c>
      <c r="D2467" s="165" t="s">
        <v>2424</v>
      </c>
      <c r="E2467" s="13"/>
      <c r="F2467" s="13"/>
      <c r="G2467" s="13"/>
      <c r="H2467" s="164"/>
      <c r="I2467" s="164"/>
      <c r="J2467" s="7"/>
      <c r="L2467" s="6"/>
    </row>
    <row r="2468" spans="1:18" hidden="1">
      <c r="A2468" s="134" t="s">
        <v>2368</v>
      </c>
      <c r="B2468" s="8" t="str">
        <f>IF(ISNA(VLOOKUP(CONCATENATE(A2468,C2468),EUS!$B$2:$B$1939,1,FALSE)),"","End Use Study")</f>
        <v>End Use Study</v>
      </c>
      <c r="C2468" s="14" t="s">
        <v>678</v>
      </c>
      <c r="D2468" s="6" t="str">
        <f>IF(OR(ISNUMBER(SEARCH('[1]Lookup for use classification'!$B$1,C2468)),ISNUMBER(SEARCH('[1]Lookup for use classification'!$C$1,C2468)),ISNUMBER(SEARCH('[1]Lookup for use classification'!$D$1,C2468)),ISNUMBER(SEARCH('[1]Lookup for use classification'!$E$1,C2468))),'[1]Lookup for use classification'!$A$1,IF(ISNUMBER(SEARCH('[1]Lookup for use classification'!$B$2,C2468)),'[1]Lookup for use classification'!$A$2,IF(ISNUMBER(SEARCH('[1]Lookup for use classification'!$B$3,C2468)),'[1]Lookup for use classification'!$A$3,IF(OR(ISNUMBER(SEARCH('[1]Lookup for use classification'!$B$4,C2468)),ISNUMBER(SEARCH('[1]Lookup for use classification'!$C$4,C2468)),ISNUMBER(SEARCH('[1]Lookup for use classification'!$D$4,C2468)),ISNUMBER(SEARCH('[1]Lookup for use classification'!$E$4,C2468))),'[1]Lookup for use classification'!$A$4,IF(OR(ISNUMBER(SEARCH('[1]Lookup for use classification'!$B$5,C2468)),ISNUMBER(SEARCH('[1]Lookup for use classification'!$C$5,C2468)),ISNUMBER(SEARCH('[1]Lookup for use classification'!$D$5,C2468))),'[1]Lookup for use classification'!$A$5,IF(OR(ISNUMBER(SEARCH('[1]Lookup for use classification'!$B$7,C2468)),ISNUMBER(SEARCH('[1]Lookup for use classification'!$C$7,C2468)),ISNUMBER(SEARCH('[1]Lookup for use classification'!$D$7,C2468))),'[1]Lookup for use classification'!$A$7,IF(OR(ISNUMBER(SEARCH('[1]Lookup for use classification'!$B$9,C2468)),ISNUMBER(SEARCH('[1]Lookup for use classification'!$C$9,C2468)),ISNUMBER(SEARCH('[1]Lookup for use classification'!$D$9,C2468)),ISNUMBER(SEARCH('[1]Lookup for use classification'!$E$9,C2468)),ISNUMBER(SEARCH('[1]Lookup for use classification'!$F$9,C2468)),ISNUMBER(SEARCH('[1]Lookup for use classification'!$G$9,C2468)),ISNUMBER(SEARCH('[1]Lookup for use classification'!$H$9,C2468)),ISNUMBER(SEARCH('[1]Lookup for use classification'!$I$9,C2468)),ISNUMBER(SEARCH('[1]Lookup for use classification'!$J$9,C2468)),ISNUMBER(SEARCH('[1]Lookup for use classification'!$K$9,C2468))),'[1]Lookup for use classification'!$A$9,IF(OR(ISNUMBER(SEARCH('[1]Lookup for use classification'!$B$10,C2468)),ISNUMBER(SEARCH('[1]Lookup for use classification'!$C$10,C2468)),ISNUMBER(SEARCH('[1]Lookup for use classification'!$D$10,C2468)),ISNUMBER(SEARCH('[1]Lookup for use classification'!$E$10,C2468)),ISNUMBER(SEARCH('[1]Lookup for use classification'!$F$10,C2468))),'[1]Lookup for use classification'!$A$10,IF(OR(ISNUMBER(SEARCH('[1]Lookup for use classification'!$B$11,C2468)),ISNUMBER(SEARCH('[1]Lookup for use classification'!$C$11,C2468))),'[1]Lookup for use classification'!$A$11,IF(OR(ISNUMBER(SEARCH('[1]Lookup for use classification'!$B$12,C2468)),ISNUMBER(SEARCH('[1]Lookup for use classification'!$C$12,C2468))),'[1]Lookup for use classification'!$A$12,IF(OR(ISNUMBER(SEARCH('[1]Lookup for use classification'!$B$13,C2468)),ISNUMBER(SEARCH('[1]Lookup for use classification'!$C$13,C2468)),ISNUMBER(SEARCH('[1]Lookup for use classification'!$D$13,C2468)),,ISNUMBER(SEARCH('[1]Lookup for use classification'!$C$13,C2468)),ISNUMBER(SEARCH('[1]Lookup for use classification'!$E$13,C2468))),'[1]Lookup for use classification'!$A$13,"Other")))))))))))</f>
        <v>Public Assembly</v>
      </c>
      <c r="E2468" s="15"/>
      <c r="F2468" s="13"/>
      <c r="G2468" s="15"/>
      <c r="H2468" s="164"/>
      <c r="I2468" s="164"/>
      <c r="J2468" s="7"/>
      <c r="L2468" s="6"/>
    </row>
    <row r="2469" spans="1:18" hidden="1">
      <c r="A2469" s="134" t="s">
        <v>2368</v>
      </c>
      <c r="B2469" s="8" t="str">
        <f>IF(ISNA(VLOOKUP(CONCATENATE(A2469,C2469),EUS!$B$2:$B$1939,1,FALSE)),"","End Use Study")</f>
        <v>End Use Study</v>
      </c>
      <c r="C2469" s="14" t="s">
        <v>252</v>
      </c>
      <c r="D2469" s="11" t="s">
        <v>213</v>
      </c>
      <c r="E2469" s="15">
        <v>2000</v>
      </c>
      <c r="F2469" s="15"/>
      <c r="G2469" s="15"/>
      <c r="H2469" s="164"/>
      <c r="I2469" s="164"/>
      <c r="J2469" s="7"/>
      <c r="L2469" s="6"/>
    </row>
    <row r="2470" spans="1:18" hidden="1">
      <c r="A2470" s="134" t="s">
        <v>2368</v>
      </c>
      <c r="B2470" s="8" t="str">
        <f>IF(ISNA(VLOOKUP(CONCATENATE(A2470,C2470),EUS!$B$2:$B$1939,1,FALSE)),"","End Use Study")</f>
        <v>End Use Study</v>
      </c>
      <c r="C2470" s="14" t="s">
        <v>2369</v>
      </c>
      <c r="D2470" s="11" t="s">
        <v>213</v>
      </c>
      <c r="E2470" s="15">
        <v>3000</v>
      </c>
      <c r="F2470" s="15"/>
      <c r="G2470" s="15"/>
      <c r="H2470" s="164"/>
      <c r="I2470" s="164"/>
      <c r="J2470" s="7"/>
      <c r="L2470" s="6"/>
    </row>
    <row r="2471" spans="1:18" hidden="1">
      <c r="A2471" s="134" t="s">
        <v>2368</v>
      </c>
      <c r="B2471" s="8" t="str">
        <f>IF(ISNA(VLOOKUP(CONCATENATE(A2471,C2471),EUS!$B$2:$B$1939,1,FALSE)),"","End Use Study")</f>
        <v>End Use Study</v>
      </c>
      <c r="C2471" s="14" t="s">
        <v>185</v>
      </c>
      <c r="D2471" s="11" t="s">
        <v>213</v>
      </c>
      <c r="E2471" s="15">
        <v>5000</v>
      </c>
      <c r="F2471" s="15"/>
      <c r="G2471" s="15"/>
      <c r="H2471" s="164"/>
      <c r="I2471" s="164"/>
      <c r="J2471" s="7"/>
      <c r="L2471" s="6"/>
    </row>
    <row r="2472" spans="1:18" hidden="1">
      <c r="A2472" s="134" t="s">
        <v>2368</v>
      </c>
      <c r="B2472" s="8" t="str">
        <f>IF(ISNA(VLOOKUP(CONCATENATE(A2472,C2472),EUS!$B$2:$B$1939,1,FALSE)),"","End Use Study")</f>
        <v>End Use Study</v>
      </c>
      <c r="C2472" s="14" t="s">
        <v>2337</v>
      </c>
      <c r="D2472" s="11" t="s">
        <v>213</v>
      </c>
      <c r="E2472" s="15"/>
      <c r="F2472" s="15"/>
      <c r="G2472" s="15"/>
      <c r="H2472" s="164">
        <v>4000</v>
      </c>
      <c r="I2472" s="164"/>
      <c r="J2472" s="7"/>
      <c r="L2472" s="6"/>
    </row>
    <row r="2473" spans="1:18" hidden="1">
      <c r="A2473" s="188" t="s">
        <v>2085</v>
      </c>
      <c r="B2473" s="8" t="str">
        <f>IF(ISNA(VLOOKUP(CONCATENATE(A2473,C2473),ARIS!$A$1:$A$959,1,FALSE)),"","ARIS")</f>
        <v>ARIS</v>
      </c>
      <c r="C2473" s="221" t="s">
        <v>2086</v>
      </c>
      <c r="D2473" s="6" t="str">
        <f>IF(OR(ISNUMBER(SEARCH('[1]Lookup for use classification'!$B$1,C2473)),ISNUMBER(SEARCH('[1]Lookup for use classification'!$C$1,C2473)),ISNUMBER(SEARCH('[1]Lookup for use classification'!$D$1,C2473))),'[1]Lookup for use classification'!$A$1,IF(ISNUMBER(SEARCH('[1]Lookup for use classification'!$B$2,C2473)),'[1]Lookup for use classification'!$A$2,IF(ISNUMBER(SEARCH('[1]Lookup for use classification'!$B$3,C2473)),'[1]Lookup for use classification'!$A$3,IF(OR(ISNUMBER(SEARCH('[1]Lookup for use classification'!$B$4,C2473)),ISNUMBER(SEARCH('[1]Lookup for use classification'!$C$4,C2473))),'[1]Lookup for use classification'!$A$4,IF(OR(ISNUMBER(SEARCH('[1]Lookup for use classification'!$B$5,C2473)),ISNUMBER(SEARCH('[1]Lookup for use classification'!$C$5,C2473)),ISNUMBER(SEARCH('[1]Lookup for use classification'!$D$5,C2473))),'[1]Lookup for use classification'!$A$5,IF(OR(ISNUMBER(SEARCH('[1]Lookup for use classification'!$B$7,C2473)),ISNUMBER(SEARCH('[1]Lookup for use classification'!$C$7,C2473)),ISNUMBER(SEARCH('[1]Lookup for use classification'!$D$7,C2473))),'[1]Lookup for use classification'!$A$7,IF(OR(ISNUMBER(SEARCH('[1]Lookup for use classification'!$B$9,C2473)),ISNUMBER(SEARCH('[1]Lookup for use classification'!$C$9,C2473)),ISNUMBER(SEARCH('[1]Lookup for use classification'!$D$9,C2473)),ISNUMBER(SEARCH('[1]Lookup for use classification'!$E$9,C2473)),ISNUMBER(SEARCH('[1]Lookup for use classification'!$F$9,C2473)),ISNUMBER(SEARCH('[1]Lookup for use classification'!$G$9,C2473))),'[1]Lookup for use classification'!$A$9,IF(OR(ISNUMBER(SEARCH('[1]Lookup for use classification'!$B$10,C2473)),ISNUMBER(SEARCH('[1]Lookup for use classification'!$C$10,C2473)),ISNUMBER(SEARCH('[1]Lookup for use classification'!$D$10,C2473)),ISNUMBER(SEARCH('[1]Lookup for use classification'!$E$10,C2473)),ISNUMBER(SEARCH('[1]Lookup for use classification'!$F$10,C2473))),'[1]Lookup for use classification'!$A$10,IF(OR(ISNUMBER(SEARCH('[1]Lookup for use classification'!$B$11,C2473)),ISNUMBER(SEARCH('[1]Lookup for use classification'!$C$11,C2473))),'[1]Lookup for use classification'!$A$11,IF(OR(ISNUMBER(SEARCH('[1]Lookup for use classification'!$B$12,C2473)),ISNUMBER(SEARCH('[1]Lookup for use classification'!$C$12,C2473))),'[1]Lookup for use classification'!$A$12,"Nope"))))))))))</f>
        <v>Warehousing</v>
      </c>
      <c r="E2473" s="222">
        <v>572</v>
      </c>
      <c r="F2473" s="222"/>
      <c r="G2473" s="222"/>
      <c r="H2473" s="164">
        <v>7656.4335766423355</v>
      </c>
      <c r="I2473" s="164"/>
      <c r="J2473" s="165">
        <v>261605.35442699998</v>
      </c>
    </row>
    <row r="2474" spans="1:18" hidden="1">
      <c r="A2474" s="188" t="s">
        <v>3267</v>
      </c>
      <c r="B2474" s="8" t="str">
        <f>IF(ISNA(VLOOKUP(CONCATENATE(A2474,C2474),ARIS!$A$1:$A$959,1,FALSE)),"","ARIS")</f>
        <v>ARIS</v>
      </c>
      <c r="C2474" s="223" t="s">
        <v>3473</v>
      </c>
      <c r="D2474" s="165" t="s">
        <v>3335</v>
      </c>
      <c r="E2474" s="224">
        <v>6000</v>
      </c>
      <c r="F2474" s="224"/>
      <c r="G2474" s="224"/>
      <c r="H2474" s="164">
        <v>5649.7927007299268</v>
      </c>
      <c r="I2474" s="164"/>
    </row>
    <row r="2475" spans="1:18" hidden="1">
      <c r="A2475" s="185" t="s">
        <v>3099</v>
      </c>
      <c r="B2475" s="8" t="str">
        <f>IF(ISNA(VLOOKUP(CONCATENATE(A2475,C2475),EUS!$B$2:$B$1939,1,FALSE)),"","End Use Study")</f>
        <v>End Use Study</v>
      </c>
      <c r="C2475" s="223"/>
      <c r="D2475" s="165" t="s">
        <v>3335</v>
      </c>
      <c r="E2475" s="224">
        <v>16700</v>
      </c>
      <c r="F2475" s="224"/>
      <c r="G2475" s="224"/>
      <c r="H2475" s="164"/>
      <c r="I2475" s="164"/>
      <c r="K2475" s="163"/>
    </row>
    <row r="2476" spans="1:18" hidden="1">
      <c r="A2476" s="134" t="s">
        <v>3099</v>
      </c>
      <c r="B2476" s="8" t="str">
        <f>IF(ISNA(VLOOKUP(CONCATENATE(A2476,C2476),EUS!$B$2:$B$1939,1,FALSE)),"","End Use Study")</f>
        <v>End Use Study</v>
      </c>
      <c r="C2476" s="14" t="s">
        <v>3474</v>
      </c>
      <c r="D2476" s="6" t="str">
        <f>IF(OR(ISNUMBER(SEARCH('[1]Lookup for use classification'!$B$1,C2476)),ISNUMBER(SEARCH('[1]Lookup for use classification'!$C$1,C2476)),ISNUMBER(SEARCH('[1]Lookup for use classification'!$D$1,C2476))),'[1]Lookup for use classification'!$A$1,IF(ISNUMBER(SEARCH('[1]Lookup for use classification'!$B$2,C2476)),'[1]Lookup for use classification'!$A$2,IF(ISNUMBER(SEARCH('[1]Lookup for use classification'!$B$3,C2476)),'[1]Lookup for use classification'!$A$3,IF(OR(ISNUMBER(SEARCH('[1]Lookup for use classification'!$B$4,C2476)),ISNUMBER(SEARCH('[1]Lookup for use classification'!$C$4,C2476))),'[1]Lookup for use classification'!$A$4,IF(OR(ISNUMBER(SEARCH('[1]Lookup for use classification'!$B$5,C2476)),ISNUMBER(SEARCH('[1]Lookup for use classification'!$C$5,C2476)),ISNUMBER(SEARCH('[1]Lookup for use classification'!$D$5,C2476))),'[1]Lookup for use classification'!$A$5,IF(OR(ISNUMBER(SEARCH('[1]Lookup for use classification'!$B$7,C2476)),ISNUMBER(SEARCH('[1]Lookup for use classification'!$C$7,C2476)),ISNUMBER(SEARCH('[1]Lookup for use classification'!$D$7,C2476))),'[1]Lookup for use classification'!$A$7,IF(OR(ISNUMBER(SEARCH('[1]Lookup for use classification'!$B$9,C2476)),ISNUMBER(SEARCH('[1]Lookup for use classification'!$C$9,C2476)),ISNUMBER(SEARCH('[1]Lookup for use classification'!$D$9,C2476)),ISNUMBER(SEARCH('[1]Lookup for use classification'!$E$9,C2476)),ISNUMBER(SEARCH('[1]Lookup for use classification'!$F$9,C2476)),ISNUMBER(SEARCH('[1]Lookup for use classification'!$G$9,C2476))),'[1]Lookup for use classification'!$A$9,IF(OR(ISNUMBER(SEARCH('[1]Lookup for use classification'!$B$10,C2476)),ISNUMBER(SEARCH('[1]Lookup for use classification'!$C$10,C2476)),ISNUMBER(SEARCH('[1]Lookup for use classification'!$D$10,C2476)),ISNUMBER(SEARCH('[1]Lookup for use classification'!$E$10,C2476)),ISNUMBER(SEARCH('[1]Lookup for use classification'!$F$10,C2476))),'[1]Lookup for use classification'!$A$10,IF(OR(ISNUMBER(SEARCH('[1]Lookup for use classification'!$B$11,C2476)),ISNUMBER(SEARCH('[1]Lookup for use classification'!$C$11,C2476))),'[1]Lookup for use classification'!$A$11,IF(OR(ISNUMBER(SEARCH('[1]Lookup for use classification'!$B$12,C2476)),ISNUMBER(SEARCH('[1]Lookup for use classification'!$C$12,C2476))),'[1]Lookup for use classification'!$A$12,"Nope"))))))))))</f>
        <v>Education - K - 12</v>
      </c>
      <c r="E2476" s="15"/>
      <c r="F2476" s="15"/>
      <c r="G2476" s="15"/>
      <c r="H2476" s="164">
        <v>7800</v>
      </c>
      <c r="I2476" s="164"/>
      <c r="J2476" s="7"/>
      <c r="L2476" s="6"/>
    </row>
    <row r="2477" spans="1:18" hidden="1">
      <c r="A2477" s="188" t="s">
        <v>3267</v>
      </c>
      <c r="B2477" s="8" t="str">
        <f>IF(ISNA(VLOOKUP(CONCATENATE(A2477,C2477),ARIS!$A$1:$A$959,1,FALSE)),"","ARIS")</f>
        <v>ARIS</v>
      </c>
      <c r="C2477" s="223" t="s">
        <v>3268</v>
      </c>
      <c r="D2477" s="165" t="s">
        <v>3232</v>
      </c>
      <c r="E2477" s="224">
        <v>2400</v>
      </c>
      <c r="F2477" s="224"/>
      <c r="G2477" s="224"/>
      <c r="H2477" s="164">
        <v>382.76788321167885</v>
      </c>
      <c r="I2477" s="164"/>
      <c r="J2477" s="165">
        <v>14067.459939333334</v>
      </c>
    </row>
    <row r="2478" spans="1:18" hidden="1">
      <c r="A2478" s="134" t="s">
        <v>3099</v>
      </c>
      <c r="B2478" s="8" t="str">
        <f>IF(ISNA(VLOOKUP(CONCATENATE(A2478,C2478),EUS!$B$2:$B$1939,1,FALSE)),"","End Use Study")</f>
        <v>End Use Study</v>
      </c>
      <c r="C2478" s="12" t="s">
        <v>3100</v>
      </c>
      <c r="D2478" s="6" t="str">
        <f>IF(OR(ISNUMBER(SEARCH('[1]Lookup for use classification'!$B$1,C2478)),ISNUMBER(SEARCH('[1]Lookup for use classification'!$C$1,C2478)),ISNUMBER(SEARCH('[1]Lookup for use classification'!$D$1,C2478))),'[1]Lookup for use classification'!$A$1,IF(ISNUMBER(SEARCH('[1]Lookup for use classification'!$B$2,C2478)),'[1]Lookup for use classification'!$A$2,IF(ISNUMBER(SEARCH('[1]Lookup for use classification'!$B$3,C2478)),'[1]Lookup for use classification'!$A$3,IF(OR(ISNUMBER(SEARCH('[1]Lookup for use classification'!$B$4,C2478)),ISNUMBER(SEARCH('[1]Lookup for use classification'!$C$4,C2478))),'[1]Lookup for use classification'!$A$4,IF(OR(ISNUMBER(SEARCH('[1]Lookup for use classification'!$B$5,C2478)),ISNUMBER(SEARCH('[1]Lookup for use classification'!$C$5,C2478)),ISNUMBER(SEARCH('[1]Lookup for use classification'!$D$5,C2478))),'[1]Lookup for use classification'!$A$5,IF(OR(ISNUMBER(SEARCH('[1]Lookup for use classification'!$B$7,C2478)),ISNUMBER(SEARCH('[1]Lookup for use classification'!$C$7,C2478)),ISNUMBER(SEARCH('[1]Lookup for use classification'!$D$7,C2478))),'[1]Lookup for use classification'!$A$7,IF(OR(ISNUMBER(SEARCH('[1]Lookup for use classification'!$B$9,C2478)),ISNUMBER(SEARCH('[1]Lookup for use classification'!$C$9,C2478)),ISNUMBER(SEARCH('[1]Lookup for use classification'!$D$9,C2478)),ISNUMBER(SEARCH('[1]Lookup for use classification'!$E$9,C2478)),ISNUMBER(SEARCH('[1]Lookup for use classification'!$F$9,C2478)),ISNUMBER(SEARCH('[1]Lookup for use classification'!$G$9,C2478))),'[1]Lookup for use classification'!$A$9,IF(OR(ISNUMBER(SEARCH('[1]Lookup for use classification'!$B$10,C2478)),ISNUMBER(SEARCH('[1]Lookup for use classification'!$C$10,C2478)),ISNUMBER(SEARCH('[1]Lookup for use classification'!$D$10,C2478)),ISNUMBER(SEARCH('[1]Lookup for use classification'!$E$10,C2478)),ISNUMBER(SEARCH('[1]Lookup for use classification'!$F$10,C2478))),'[1]Lookup for use classification'!$A$10,IF(OR(ISNUMBER(SEARCH('[1]Lookup for use classification'!$B$11,C2478)),ISNUMBER(SEARCH('[1]Lookup for use classification'!$C$11,C2478))),'[1]Lookup for use classification'!$A$11,IF(OR(ISNUMBER(SEARCH('[1]Lookup for use classification'!$B$12,C2478)),ISNUMBER(SEARCH('[1]Lookup for use classification'!$C$12,C2478))),'[1]Lookup for use classification'!$A$12,"Nope"))))))))))</f>
        <v>Office</v>
      </c>
      <c r="E2478" s="13"/>
      <c r="F2478" s="13"/>
      <c r="G2478" s="13"/>
      <c r="H2478" s="164"/>
      <c r="I2478" s="164"/>
      <c r="J2478" s="7"/>
      <c r="L2478" s="6"/>
    </row>
    <row r="2479" spans="1:18" hidden="1">
      <c r="A2479" s="138" t="s">
        <v>2087</v>
      </c>
      <c r="B2479" s="8" t="str">
        <f>IF(ISNA(VLOOKUP(CONCATENATE(A2479,C2479),EUS!$B$2:$B$1939,1,FALSE)),"","End Use Study")</f>
        <v>End Use Study</v>
      </c>
      <c r="C2479" s="14" t="s">
        <v>3631</v>
      </c>
      <c r="D2479" s="6" t="s">
        <v>3615</v>
      </c>
      <c r="E2479" s="15"/>
      <c r="F2479" s="15"/>
      <c r="G2479" s="15"/>
      <c r="H2479" s="164"/>
      <c r="I2479" s="164"/>
      <c r="J2479" s="7"/>
      <c r="L2479" s="6"/>
    </row>
    <row r="2480" spans="1:18" hidden="1">
      <c r="A2480" s="134" t="s">
        <v>2087</v>
      </c>
      <c r="B2480" s="8" t="str">
        <f>IF(ISNA(VLOOKUP(CONCATENATE(A2480,C2480),EUS!$B$2:$B$1939,1,FALSE)),"","End Use Study")</f>
        <v>End Use Study</v>
      </c>
      <c r="C2480" s="136" t="s">
        <v>3475</v>
      </c>
      <c r="D2480" s="193" t="s">
        <v>3335</v>
      </c>
      <c r="E2480" s="137">
        <v>864</v>
      </c>
      <c r="F2480" s="137"/>
      <c r="G2480" s="137"/>
      <c r="H2480" s="216"/>
      <c r="I2480" s="216"/>
      <c r="J2480" s="135"/>
      <c r="K2480" s="193"/>
      <c r="L2480" s="134"/>
      <c r="M2480" s="193"/>
      <c r="N2480" s="193"/>
      <c r="O2480" s="193"/>
      <c r="P2480" s="193"/>
      <c r="Q2480" s="193"/>
      <c r="R2480" s="193"/>
    </row>
    <row r="2481" spans="1:18" hidden="1">
      <c r="A2481" s="134" t="s">
        <v>2087</v>
      </c>
      <c r="B2481" s="8" t="str">
        <f>IF(ISNA(VLOOKUP(CONCATENATE(A2481,C2481),EUS!$B$2:$B$1939,1,FALSE)),"","End Use Study")</f>
        <v>End Use Study</v>
      </c>
      <c r="C2481" s="136" t="s">
        <v>3475</v>
      </c>
      <c r="D2481" s="193" t="s">
        <v>3335</v>
      </c>
      <c r="E2481" s="137">
        <v>1260</v>
      </c>
      <c r="F2481" s="137"/>
      <c r="G2481" s="137"/>
      <c r="H2481" s="216"/>
      <c r="I2481" s="216"/>
      <c r="J2481" s="135"/>
      <c r="K2481" s="193"/>
      <c r="L2481" s="134"/>
      <c r="M2481" s="193"/>
      <c r="N2481" s="193"/>
      <c r="O2481" s="193"/>
      <c r="P2481" s="193"/>
      <c r="Q2481" s="193"/>
      <c r="R2481" s="193"/>
    </row>
    <row r="2482" spans="1:18" hidden="1">
      <c r="A2482" s="138" t="s">
        <v>2087</v>
      </c>
      <c r="B2482" s="8" t="str">
        <f>IF(ISNA(VLOOKUP(CONCATENATE(A2482,C2482),EUS!$B$2:$B$1939,1,FALSE)),"","End Use Study")</f>
        <v>End Use Study</v>
      </c>
      <c r="C2482" s="14" t="s">
        <v>58</v>
      </c>
      <c r="D2482" s="165" t="s">
        <v>3335</v>
      </c>
      <c r="E2482" s="15">
        <v>5459</v>
      </c>
      <c r="F2482" s="15"/>
      <c r="G2482" s="15"/>
      <c r="H2482" s="164">
        <v>12000</v>
      </c>
      <c r="I2482" s="164"/>
      <c r="J2482" s="7">
        <v>89440</v>
      </c>
      <c r="L2482" s="6"/>
    </row>
    <row r="2483" spans="1:18" hidden="1">
      <c r="A2483" s="134" t="s">
        <v>2087</v>
      </c>
      <c r="B2483" s="8" t="str">
        <f>IF(ISNA(VLOOKUP(CONCATENATE(A2483,C2483),EUS!$B$2:$B$1939,1,FALSE)),"","End Use Study")</f>
        <v>End Use Study</v>
      </c>
      <c r="C2483" s="14" t="s">
        <v>3269</v>
      </c>
      <c r="D2483" s="165" t="s">
        <v>3232</v>
      </c>
      <c r="E2483" s="15">
        <v>5000</v>
      </c>
      <c r="F2483" s="15"/>
      <c r="G2483" s="15"/>
      <c r="H2483" s="164">
        <v>4000</v>
      </c>
      <c r="I2483" s="164"/>
      <c r="J2483" s="7">
        <v>51600</v>
      </c>
      <c r="L2483" s="6"/>
    </row>
    <row r="2484" spans="1:18" hidden="1">
      <c r="A2484" s="138" t="s">
        <v>2087</v>
      </c>
      <c r="B2484" s="8" t="str">
        <f>IF(ISNA(VLOOKUP(CONCATENATE(A2484,C2484),EUS!$B$2:$B$1939,1,FALSE)),"","End Use Study")</f>
        <v>End Use Study</v>
      </c>
      <c r="C2484" s="14" t="s">
        <v>3101</v>
      </c>
      <c r="D2484" s="6" t="s">
        <v>377</v>
      </c>
      <c r="E2484" s="15">
        <v>920</v>
      </c>
      <c r="F2484" s="15"/>
      <c r="G2484" s="15"/>
      <c r="H2484" s="164">
        <v>400</v>
      </c>
      <c r="I2484" s="164"/>
      <c r="J2484" s="7">
        <v>52000</v>
      </c>
      <c r="L2484" s="6"/>
    </row>
    <row r="2485" spans="1:18" hidden="1">
      <c r="A2485" s="134" t="s">
        <v>2087</v>
      </c>
      <c r="B2485" s="8" t="str">
        <f>IF(ISNA(VLOOKUP(CONCATENATE(A2485,C2485),EUS!$B$2:$B$1939,1,FALSE)),"","End Use Study")</f>
        <v>End Use Study</v>
      </c>
      <c r="C2485" s="14" t="s">
        <v>1582</v>
      </c>
      <c r="D2485" s="6" t="s">
        <v>377</v>
      </c>
      <c r="E2485" s="15"/>
      <c r="F2485" s="15"/>
      <c r="G2485" s="15"/>
      <c r="H2485" s="164"/>
      <c r="I2485" s="164"/>
      <c r="J2485" s="7"/>
      <c r="L2485" s="6"/>
    </row>
    <row r="2486" spans="1:18" hidden="1">
      <c r="A2486" s="138" t="s">
        <v>2087</v>
      </c>
      <c r="B2486" s="8" t="str">
        <f>IF(ISNA(VLOOKUP(CONCATENATE(A2486,C2486),EUS!$B$2:$B$1939,1,FALSE)),"","End Use Study")</f>
        <v>End Use Study</v>
      </c>
      <c r="C2486" s="14" t="s">
        <v>2575</v>
      </c>
      <c r="D2486" s="6" t="str">
        <f>IF(OR(ISNUMBER(SEARCH('[1]Lookup for use classification'!$B$1,C2486)),ISNUMBER(SEARCH('[1]Lookup for use classification'!$C$1,C2486)),ISNUMBER(SEARCH('[1]Lookup for use classification'!$D$1,C2486)),ISNUMBER(SEARCH('[1]Lookup for use classification'!$E$1,C2486))),'[1]Lookup for use classification'!$A$1,IF(ISNUMBER(SEARCH('[1]Lookup for use classification'!$B$2,C2486)),'[1]Lookup for use classification'!$A$2,IF(ISNUMBER(SEARCH('[1]Lookup for use classification'!$B$3,C2486)),'[1]Lookup for use classification'!$A$3,IF(OR(ISNUMBER(SEARCH('[1]Lookup for use classification'!$B$4,C2486)),ISNUMBER(SEARCH('[1]Lookup for use classification'!$C$4,C2486)),ISNUMBER(SEARCH('[1]Lookup for use classification'!$D$4,C2486)),ISNUMBER(SEARCH('[1]Lookup for use classification'!$E$4,C2486))),'[1]Lookup for use classification'!$A$4,IF(OR(ISNUMBER(SEARCH('[1]Lookup for use classification'!$B$5,C2486)),ISNUMBER(SEARCH('[1]Lookup for use classification'!$C$5,C2486)),ISNUMBER(SEARCH('[1]Lookup for use classification'!$D$5,C2486))),'[1]Lookup for use classification'!$A$5,IF(OR(ISNUMBER(SEARCH('[1]Lookup for use classification'!$B$7,C2486)),ISNUMBER(SEARCH('[1]Lookup for use classification'!$C$7,C2486)),ISNUMBER(SEARCH('[1]Lookup for use classification'!$D$7,C2486))),'[1]Lookup for use classification'!$A$7,IF(OR(ISNUMBER(SEARCH('[1]Lookup for use classification'!$B$9,C2486)),ISNUMBER(SEARCH('[1]Lookup for use classification'!$C$9,C2486)),ISNUMBER(SEARCH('[1]Lookup for use classification'!$D$9,C2486)),ISNUMBER(SEARCH('[1]Lookup for use classification'!$E$9,C2486)),ISNUMBER(SEARCH('[1]Lookup for use classification'!$F$9,C2486)),ISNUMBER(SEARCH('[1]Lookup for use classification'!$G$9,C2486)),ISNUMBER(SEARCH('[1]Lookup for use classification'!$H$9,C2486)),ISNUMBER(SEARCH('[1]Lookup for use classification'!$I$9,C2486)),ISNUMBER(SEARCH('[1]Lookup for use classification'!$J$9,C2486)),ISNUMBER(SEARCH('[1]Lookup for use classification'!$K$9,C2486))),'[1]Lookup for use classification'!$A$9,IF(OR(ISNUMBER(SEARCH('[1]Lookup for use classification'!$B$10,C2486)),ISNUMBER(SEARCH('[1]Lookup for use classification'!$C$10,C2486)),ISNUMBER(SEARCH('[1]Lookup for use classification'!$D$10,C2486)),ISNUMBER(SEARCH('[1]Lookup for use classification'!$E$10,C2486)),ISNUMBER(SEARCH('[1]Lookup for use classification'!$F$10,C2486)),ISNUMBER(SEARCH('[1]Lookup for use classification'!$G$10,C2486))),'[1]Lookup for use classification'!$A$10,IF(OR(ISNUMBER(SEARCH('[1]Lookup for use classification'!$B$11,C2486)),ISNUMBER(SEARCH('[1]Lookup for use classification'!$C$11,C2486))),'[1]Lookup for use classification'!$A$11,IF(OR(ISNUMBER(SEARCH('[1]Lookup for use classification'!$B$12,C2486)),ISNUMBER(SEARCH('[1]Lookup for use classification'!$C$12,C2486))),'[1]Lookup for use classification'!$A$12,IF(OR(ISNUMBER(SEARCH('[1]Lookup for use classification'!$B$13,C2486)),ISNUMBER(SEARCH('[1]Lookup for use classification'!$C$13,C2486)),ISNUMBER(SEARCH('[1]Lookup for use classification'!$D$13,C2486)),,ISNUMBER(SEARCH('[1]Lookup for use classification'!$C$13,C2486)),ISNUMBER(SEARCH('[1]Lookup for use classification'!$E$13,C2486))),'[1]Lookup for use classification'!$A$13,IF(OR(ISNUMBER(SEARCH('[1]Lookup for use classification'!$B$14,C2486)),ISNUMBER(SEARCH('[1]Lookup for use classification'!$C$14,C2486))),'[1]Lookup for use classification'!$A$14,"Other"))))))))))))</f>
        <v>Other</v>
      </c>
      <c r="E2486" s="15">
        <v>96</v>
      </c>
      <c r="F2486" s="15"/>
      <c r="G2486" s="15"/>
      <c r="H2486" s="164"/>
      <c r="I2486" s="164"/>
      <c r="J2486" s="7"/>
      <c r="L2486" s="6"/>
    </row>
    <row r="2487" spans="1:18" hidden="1">
      <c r="A2487" s="138" t="s">
        <v>2087</v>
      </c>
      <c r="B2487" s="8" t="str">
        <f>IF(ISNA(VLOOKUP(CONCATENATE(A2487,C2487),EUS!$B$2:$B$1939,1,FALSE)),"","End Use Study")</f>
        <v>End Use Study</v>
      </c>
      <c r="C2487" s="14" t="s">
        <v>2788</v>
      </c>
      <c r="D2487" s="6" t="str">
        <f>IF(OR(ISNUMBER(SEARCH('[1]Lookup for use classification'!$B$1,C2487)),ISNUMBER(SEARCH('[1]Lookup for use classification'!$C$1,C2487)),ISNUMBER(SEARCH('[1]Lookup for use classification'!$D$1,C2487)),ISNUMBER(SEARCH('[1]Lookup for use classification'!$E$1,C2487))),'[1]Lookup for use classification'!$A$1,IF(ISNUMBER(SEARCH('[1]Lookup for use classification'!$B$2,C2487)),'[1]Lookup for use classification'!$A$2,IF(ISNUMBER(SEARCH('[1]Lookup for use classification'!$B$3,C2487)),'[1]Lookup for use classification'!$A$3,IF(OR(ISNUMBER(SEARCH('[1]Lookup for use classification'!$B$4,C2487)),ISNUMBER(SEARCH('[1]Lookup for use classification'!$C$4,C2487)),ISNUMBER(SEARCH('[1]Lookup for use classification'!$D$4,C2487)),ISNUMBER(SEARCH('[1]Lookup for use classification'!$E$4,C2487))),'[1]Lookup for use classification'!$A$4,IF(OR(ISNUMBER(SEARCH('[1]Lookup for use classification'!$B$5,C2487)),ISNUMBER(SEARCH('[1]Lookup for use classification'!$C$5,C2487)),ISNUMBER(SEARCH('[1]Lookup for use classification'!$D$5,C2487))),'[1]Lookup for use classification'!$A$5,IF(OR(ISNUMBER(SEARCH('[1]Lookup for use classification'!$B$7,C2487)),ISNUMBER(SEARCH('[1]Lookup for use classification'!$C$7,C2487)),ISNUMBER(SEARCH('[1]Lookup for use classification'!$D$7,C2487))),'[1]Lookup for use classification'!$A$7,IF(OR(ISNUMBER(SEARCH('[1]Lookup for use classification'!$B$9,C2487)),ISNUMBER(SEARCH('[1]Lookup for use classification'!$C$9,C2487)),ISNUMBER(SEARCH('[1]Lookup for use classification'!$D$9,C2487)),ISNUMBER(SEARCH('[1]Lookup for use classification'!$E$9,C2487)),ISNUMBER(SEARCH('[1]Lookup for use classification'!$F$9,C2487)),ISNUMBER(SEARCH('[1]Lookup for use classification'!$G$9,C2487)),ISNUMBER(SEARCH('[1]Lookup for use classification'!$H$9,C2487)),ISNUMBER(SEARCH('[1]Lookup for use classification'!$I$9,C2487)),ISNUMBER(SEARCH('[1]Lookup for use classification'!$J$9,C2487)),ISNUMBER(SEARCH('[1]Lookup for use classification'!$K$9,C2487))),'[1]Lookup for use classification'!$A$9,IF(OR(ISNUMBER(SEARCH('[1]Lookup for use classification'!$B$10,C2487)),ISNUMBER(SEARCH('[1]Lookup for use classification'!$C$10,C2487)),ISNUMBER(SEARCH('[1]Lookup for use classification'!$D$10,C2487)),ISNUMBER(SEARCH('[1]Lookup for use classification'!$E$10,C2487)),ISNUMBER(SEARCH('[1]Lookup for use classification'!$F$10,C2487)),ISNUMBER(SEARCH('[1]Lookup for use classification'!$G$10,C2487))),'[1]Lookup for use classification'!$A$10,IF(OR(ISNUMBER(SEARCH('[1]Lookup for use classification'!$B$11,C2487)),ISNUMBER(SEARCH('[1]Lookup for use classification'!$C$11,C2487))),'[1]Lookup for use classification'!$A$11,IF(OR(ISNUMBER(SEARCH('[1]Lookup for use classification'!$B$12,C2487)),ISNUMBER(SEARCH('[1]Lookup for use classification'!$C$12,C2487))),'[1]Lookup for use classification'!$A$12,IF(OR(ISNUMBER(SEARCH('[1]Lookup for use classification'!$B$13,C2487)),ISNUMBER(SEARCH('[1]Lookup for use classification'!$C$13,C2487)),ISNUMBER(SEARCH('[1]Lookup for use classification'!$D$13,C2487)),,ISNUMBER(SEARCH('[1]Lookup for use classification'!$C$13,C2487)),ISNUMBER(SEARCH('[1]Lookup for use classification'!$E$13,C2487))),'[1]Lookup for use classification'!$A$13,IF(OR(ISNUMBER(SEARCH('[1]Lookup for use classification'!$B$14,C2487)),ISNUMBER(SEARCH('[1]Lookup for use classification'!$C$14,C2487))),'[1]Lookup for use classification'!$A$14,"Other"))))))))))))</f>
        <v>Other</v>
      </c>
      <c r="E2487" s="15">
        <v>240</v>
      </c>
      <c r="F2487" s="15"/>
      <c r="G2487" s="15"/>
      <c r="H2487" s="164"/>
      <c r="I2487" s="164"/>
      <c r="J2487" s="7"/>
      <c r="L2487" s="6"/>
    </row>
    <row r="2488" spans="1:18" hidden="1">
      <c r="A2488" s="138" t="s">
        <v>2087</v>
      </c>
      <c r="B2488" s="8" t="str">
        <f>IF(ISNA(VLOOKUP(CONCATENATE(A2488,C2488),EUS!$B$2:$B$1939,1,FALSE)),"","End Use Study")</f>
        <v>End Use Study</v>
      </c>
      <c r="C2488" s="12" t="s">
        <v>2582</v>
      </c>
      <c r="D2488" s="6" t="str">
        <f>IF(OR(ISNUMBER(SEARCH('[1]Lookup for use classification'!$B$1,C2488)),ISNUMBER(SEARCH('[1]Lookup for use classification'!$C$1,C2488)),ISNUMBER(SEARCH('[1]Lookup for use classification'!$D$1,C2488)),ISNUMBER(SEARCH('[1]Lookup for use classification'!$E$1,C2488))),'[1]Lookup for use classification'!$A$1,IF(ISNUMBER(SEARCH('[1]Lookup for use classification'!$B$2,C2488)),'[1]Lookup for use classification'!$A$2,IF(ISNUMBER(SEARCH('[1]Lookup for use classification'!$B$3,C2488)),'[1]Lookup for use classification'!$A$3,IF(OR(ISNUMBER(SEARCH('[1]Lookup for use classification'!$B$4,C2488)),ISNUMBER(SEARCH('[1]Lookup for use classification'!$C$4,C2488)),ISNUMBER(SEARCH('[1]Lookup for use classification'!$D$4,C2488)),ISNUMBER(SEARCH('[1]Lookup for use classification'!$E$4,C2488))),'[1]Lookup for use classification'!$A$4,IF(OR(ISNUMBER(SEARCH('[1]Lookup for use classification'!$B$5,C2488)),ISNUMBER(SEARCH('[1]Lookup for use classification'!$C$5,C2488)),ISNUMBER(SEARCH('[1]Lookup for use classification'!$D$5,C2488))),'[1]Lookup for use classification'!$A$5,IF(OR(ISNUMBER(SEARCH('[1]Lookup for use classification'!$B$7,C2488)),ISNUMBER(SEARCH('[1]Lookup for use classification'!$C$7,C2488)),ISNUMBER(SEARCH('[1]Lookup for use classification'!$D$7,C2488))),'[1]Lookup for use classification'!$A$7,IF(OR(ISNUMBER(SEARCH('[1]Lookup for use classification'!$B$9,C2488)),ISNUMBER(SEARCH('[1]Lookup for use classification'!$C$9,C2488)),ISNUMBER(SEARCH('[1]Lookup for use classification'!$D$9,C2488)),ISNUMBER(SEARCH('[1]Lookup for use classification'!$E$9,C2488)),ISNUMBER(SEARCH('[1]Lookup for use classification'!$F$9,C2488)),ISNUMBER(SEARCH('[1]Lookup for use classification'!$G$9,C2488)),ISNUMBER(SEARCH('[1]Lookup for use classification'!$H$9,C2488)),ISNUMBER(SEARCH('[1]Lookup for use classification'!$I$9,C2488)),ISNUMBER(SEARCH('[1]Lookup for use classification'!$J$9,C2488)),ISNUMBER(SEARCH('[1]Lookup for use classification'!$K$9,C2488))),'[1]Lookup for use classification'!$A$9,IF(OR(ISNUMBER(SEARCH('[1]Lookup for use classification'!$B$10,C2488)),ISNUMBER(SEARCH('[1]Lookup for use classification'!$C$10,C2488)),ISNUMBER(SEARCH('[1]Lookup for use classification'!$D$10,C2488)),ISNUMBER(SEARCH('[1]Lookup for use classification'!$E$10,C2488)),ISNUMBER(SEARCH('[1]Lookup for use classification'!$F$10,C2488)),ISNUMBER(SEARCH('[1]Lookup for use classification'!$G$10,C2488))),'[1]Lookup for use classification'!$A$10,IF(OR(ISNUMBER(SEARCH('[1]Lookup for use classification'!$B$11,C2488)),ISNUMBER(SEARCH('[1]Lookup for use classification'!$C$11,C2488))),'[1]Lookup for use classification'!$A$11,IF(OR(ISNUMBER(SEARCH('[1]Lookup for use classification'!$B$12,C2488)),ISNUMBER(SEARCH('[1]Lookup for use classification'!$C$12,C2488))),'[1]Lookup for use classification'!$A$12,IF(OR(ISNUMBER(SEARCH('[1]Lookup for use classification'!$B$13,C2488)),ISNUMBER(SEARCH('[1]Lookup for use classification'!$C$13,C2488)),ISNUMBER(SEARCH('[1]Lookup for use classification'!$D$13,C2488)),,ISNUMBER(SEARCH('[1]Lookup for use classification'!$C$13,C2488)),ISNUMBER(SEARCH('[1]Lookup for use classification'!$E$13,C2488))),'[1]Lookup for use classification'!$A$13,IF(OR(ISNUMBER(SEARCH('[1]Lookup for use classification'!$B$14,C2488)),ISNUMBER(SEARCH('[1]Lookup for use classification'!$C$14,C2488))),'[1]Lookup for use classification'!$A$14,"Other"))))))))))))</f>
        <v>Other</v>
      </c>
      <c r="E2488" s="13">
        <v>256</v>
      </c>
      <c r="F2488" s="13"/>
      <c r="G2488" s="13"/>
      <c r="H2488" s="164"/>
      <c r="I2488" s="164"/>
      <c r="J2488" s="7"/>
      <c r="L2488" s="6"/>
    </row>
    <row r="2489" spans="1:18" hidden="1">
      <c r="A2489" s="138" t="s">
        <v>2087</v>
      </c>
      <c r="B2489" s="8" t="str">
        <f>IF(ISNA(VLOOKUP(CONCATENATE(A2489,C2489),EUS!$B$2:$B$1939,1,FALSE)),"","End Use Study")</f>
        <v>End Use Study</v>
      </c>
      <c r="C2489" s="14" t="s">
        <v>2585</v>
      </c>
      <c r="D2489" s="6" t="str">
        <f>IF(OR(ISNUMBER(SEARCH('[1]Lookup for use classification'!$B$1,C2489)),ISNUMBER(SEARCH('[1]Lookup for use classification'!$C$1,C2489)),ISNUMBER(SEARCH('[1]Lookup for use classification'!$D$1,C2489)),ISNUMBER(SEARCH('[1]Lookup for use classification'!$E$1,C2489))),'[1]Lookup for use classification'!$A$1,IF(ISNUMBER(SEARCH('[1]Lookup for use classification'!$B$2,C2489)),'[1]Lookup for use classification'!$A$2,IF(ISNUMBER(SEARCH('[1]Lookup for use classification'!$B$3,C2489)),'[1]Lookup for use classification'!$A$3,IF(OR(ISNUMBER(SEARCH('[1]Lookup for use classification'!$B$4,C2489)),ISNUMBER(SEARCH('[1]Lookup for use classification'!$C$4,C2489)),ISNUMBER(SEARCH('[1]Lookup for use classification'!$D$4,C2489)),ISNUMBER(SEARCH('[1]Lookup for use classification'!$E$4,C2489))),'[1]Lookup for use classification'!$A$4,IF(OR(ISNUMBER(SEARCH('[1]Lookup for use classification'!$B$5,C2489)),ISNUMBER(SEARCH('[1]Lookup for use classification'!$C$5,C2489)),ISNUMBER(SEARCH('[1]Lookup for use classification'!$D$5,C2489))),'[1]Lookup for use classification'!$A$5,IF(OR(ISNUMBER(SEARCH('[1]Lookup for use classification'!$B$7,C2489)),ISNUMBER(SEARCH('[1]Lookup for use classification'!$C$7,C2489)),ISNUMBER(SEARCH('[1]Lookup for use classification'!$D$7,C2489))),'[1]Lookup for use classification'!$A$7,IF(OR(ISNUMBER(SEARCH('[1]Lookup for use classification'!$B$9,C2489)),ISNUMBER(SEARCH('[1]Lookup for use classification'!$C$9,C2489)),ISNUMBER(SEARCH('[1]Lookup for use classification'!$D$9,C2489)),ISNUMBER(SEARCH('[1]Lookup for use classification'!$E$9,C2489)),ISNUMBER(SEARCH('[1]Lookup for use classification'!$F$9,C2489)),ISNUMBER(SEARCH('[1]Lookup for use classification'!$G$9,C2489)),ISNUMBER(SEARCH('[1]Lookup for use classification'!$H$9,C2489)),ISNUMBER(SEARCH('[1]Lookup for use classification'!$I$9,C2489)),ISNUMBER(SEARCH('[1]Lookup for use classification'!$J$9,C2489)),ISNUMBER(SEARCH('[1]Lookup for use classification'!$K$9,C2489))),'[1]Lookup for use classification'!$A$9,IF(OR(ISNUMBER(SEARCH('[1]Lookup for use classification'!$B$10,C2489)),ISNUMBER(SEARCH('[1]Lookup for use classification'!$C$10,C2489)),ISNUMBER(SEARCH('[1]Lookup for use classification'!$D$10,C2489)),ISNUMBER(SEARCH('[1]Lookup for use classification'!$E$10,C2489)),ISNUMBER(SEARCH('[1]Lookup for use classification'!$F$10,C2489)),ISNUMBER(SEARCH('[1]Lookup for use classification'!$G$10,C2489))),'[1]Lookup for use classification'!$A$10,IF(OR(ISNUMBER(SEARCH('[1]Lookup for use classification'!$B$11,C2489)),ISNUMBER(SEARCH('[1]Lookup for use classification'!$C$11,C2489))),'[1]Lookup for use classification'!$A$11,IF(OR(ISNUMBER(SEARCH('[1]Lookup for use classification'!$B$12,C2489)),ISNUMBER(SEARCH('[1]Lookup for use classification'!$C$12,C2489))),'[1]Lookup for use classification'!$A$12,IF(OR(ISNUMBER(SEARCH('[1]Lookup for use classification'!$B$13,C2489)),ISNUMBER(SEARCH('[1]Lookup for use classification'!$C$13,C2489)),ISNUMBER(SEARCH('[1]Lookup for use classification'!$D$13,C2489)),,ISNUMBER(SEARCH('[1]Lookup for use classification'!$C$13,C2489)),ISNUMBER(SEARCH('[1]Lookup for use classification'!$E$13,C2489))),'[1]Lookup for use classification'!$A$13,IF(OR(ISNUMBER(SEARCH('[1]Lookup for use classification'!$B$14,C2489)),ISNUMBER(SEARCH('[1]Lookup for use classification'!$C$14,C2489))),'[1]Lookup for use classification'!$A$14,"Other"))))))))))))</f>
        <v>Other</v>
      </c>
      <c r="E2489" s="15">
        <v>576</v>
      </c>
      <c r="F2489" s="15"/>
      <c r="G2489" s="15"/>
      <c r="H2489" s="164"/>
      <c r="I2489" s="164"/>
      <c r="J2489" s="7"/>
      <c r="L2489" s="6"/>
    </row>
    <row r="2490" spans="1:18" hidden="1">
      <c r="A2490" s="193" t="s">
        <v>2789</v>
      </c>
      <c r="B2490" s="8" t="str">
        <f>IF(ISNA(VLOOKUP(CONCATENATE(A2490,C2490),ARIS!$A$1:$A$959,1,FALSE)),"","ARIS")</f>
        <v>ARIS</v>
      </c>
      <c r="C2490" s="223" t="s">
        <v>2790</v>
      </c>
      <c r="D2490" s="6" t="str">
        <f>IF(OR(ISNUMBER(SEARCH('[1]Lookup for use classification'!$B$1,C2490)),ISNUMBER(SEARCH('[1]Lookup for use classification'!$C$1,C2490)),ISNUMBER(SEARCH('[1]Lookup for use classification'!$D$1,C2490)),ISNUMBER(SEARCH('[1]Lookup for use classification'!$E$1,C2490))),'[1]Lookup for use classification'!$A$1,IF(ISNUMBER(SEARCH('[1]Lookup for use classification'!$B$2,C2490)),'[1]Lookup for use classification'!$A$2,IF(ISNUMBER(SEARCH('[1]Lookup for use classification'!$B$3,C2490)),'[1]Lookup for use classification'!$A$3,IF(OR(ISNUMBER(SEARCH('[1]Lookup for use classification'!$B$4,C2490)),ISNUMBER(SEARCH('[1]Lookup for use classification'!$C$4,C2490)),ISNUMBER(SEARCH('[1]Lookup for use classification'!$D$4,C2490)),ISNUMBER(SEARCH('[1]Lookup for use classification'!$E$4,C2490))),'[1]Lookup for use classification'!$A$4,IF(OR(ISNUMBER(SEARCH('[1]Lookup for use classification'!$B$5,C2490)),ISNUMBER(SEARCH('[1]Lookup for use classification'!$C$5,C2490)),ISNUMBER(SEARCH('[1]Lookup for use classification'!$D$5,C2490))),'[1]Lookup for use classification'!$A$5,IF(OR(ISNUMBER(SEARCH('[1]Lookup for use classification'!$B$7,C2490)),ISNUMBER(SEARCH('[1]Lookup for use classification'!$C$7,C2490)),ISNUMBER(SEARCH('[1]Lookup for use classification'!$D$7,C2490))),'[1]Lookup for use classification'!$A$7,IF(OR(ISNUMBER(SEARCH('[1]Lookup for use classification'!$B$9,C2490)),ISNUMBER(SEARCH('[1]Lookup for use classification'!$C$9,C2490)),ISNUMBER(SEARCH('[1]Lookup for use classification'!$D$9,C2490)),ISNUMBER(SEARCH('[1]Lookup for use classification'!$E$9,C2490)),ISNUMBER(SEARCH('[1]Lookup for use classification'!$F$9,C2490)),ISNUMBER(SEARCH('[1]Lookup for use classification'!$G$9,C2490)),ISNUMBER(SEARCH('[1]Lookup for use classification'!$H$9,C2490)),ISNUMBER(SEARCH('[1]Lookup for use classification'!$I$9,C2490)),ISNUMBER(SEARCH('[1]Lookup for use classification'!$J$9,C2490)),ISNUMBER(SEARCH('[1]Lookup for use classification'!$K$9,C2490))),'[1]Lookup for use classification'!$A$9,IF(OR(ISNUMBER(SEARCH('[1]Lookup for use classification'!$B$10,C2490)),ISNUMBER(SEARCH('[1]Lookup for use classification'!$C$10,C2490)),ISNUMBER(SEARCH('[1]Lookup for use classification'!$D$10,C2490)),ISNUMBER(SEARCH('[1]Lookup for use classification'!$E$10,C2490)),ISNUMBER(SEARCH('[1]Lookup for use classification'!$F$10,C2490)),ISNUMBER(SEARCH('[1]Lookup for use classification'!$G$10,C2490))),'[1]Lookup for use classification'!$A$10,IF(OR(ISNUMBER(SEARCH('[1]Lookup for use classification'!$B$11,C2490)),ISNUMBER(SEARCH('[1]Lookup for use classification'!$C$11,C2490))),'[1]Lookup for use classification'!$A$11,IF(OR(ISNUMBER(SEARCH('[1]Lookup for use classification'!$B$12,C2490)),ISNUMBER(SEARCH('[1]Lookup for use classification'!$C$12,C2490))),'[1]Lookup for use classification'!$A$12,IF(OR(ISNUMBER(SEARCH('[1]Lookup for use classification'!$B$13,C2490)),ISNUMBER(SEARCH('[1]Lookup for use classification'!$C$13,C2490)),ISNUMBER(SEARCH('[1]Lookup for use classification'!$D$13,C2490)),,ISNUMBER(SEARCH('[1]Lookup for use classification'!$C$13,C2490)),ISNUMBER(SEARCH('[1]Lookup for use classification'!$E$13,C2490))),'[1]Lookup for use classification'!$A$13,IF(OR(ISNUMBER(SEARCH('[1]Lookup for use classification'!$B$14,C2490)),ISNUMBER(SEARCH('[1]Lookup for use classification'!$C$14,C2490))),'[1]Lookup for use classification'!$A$14,"Other"))))))))))))</f>
        <v>Other</v>
      </c>
      <c r="E2490" s="224">
        <v>2000</v>
      </c>
      <c r="F2490" s="224"/>
      <c r="G2490" s="224"/>
      <c r="H2490" s="164">
        <v>963.50364963503648</v>
      </c>
      <c r="I2490" s="164"/>
      <c r="J2490" s="165">
        <v>6084.5547605000002</v>
      </c>
    </row>
    <row r="2491" spans="1:18" hidden="1">
      <c r="A2491" s="134" t="s">
        <v>2087</v>
      </c>
      <c r="B2491" s="8" t="str">
        <f>IF(ISNA(VLOOKUP(CONCATENATE(A2491,C2491),EUS!$B$2:$B$1939,1,FALSE)),"","End Use Study")</f>
        <v>End Use Study</v>
      </c>
      <c r="C2491" s="14" t="s">
        <v>2204</v>
      </c>
      <c r="D2491" s="6" t="s">
        <v>2194</v>
      </c>
      <c r="E2491" s="15">
        <v>600</v>
      </c>
      <c r="F2491" s="15"/>
      <c r="G2491" s="15"/>
      <c r="H2491" s="164">
        <v>660</v>
      </c>
      <c r="I2491" s="164"/>
      <c r="J2491" s="7"/>
      <c r="L2491" s="6"/>
    </row>
    <row r="2492" spans="1:18" hidden="1">
      <c r="A2492" s="138" t="s">
        <v>2087</v>
      </c>
      <c r="B2492" s="8" t="str">
        <f>IF(ISNA(VLOOKUP(CONCATENATE(A2492,C2492),EUS!$B$2:$B$1939,1,FALSE)),"","End Use Study")</f>
        <v>End Use Study</v>
      </c>
      <c r="C2492" s="14" t="s">
        <v>2205</v>
      </c>
      <c r="D2492" s="6" t="str">
        <f>IF(OR(ISNUMBER(SEARCH('[1]Lookup for use classification'!$B$1,C2492)),ISNUMBER(SEARCH('[1]Lookup for use classification'!$C$1,C2492)),ISNUMBER(SEARCH('[1]Lookup for use classification'!$D$1,C2492)),ISNUMBER(SEARCH('[1]Lookup for use classification'!$E$1,C2492))),'[1]Lookup for use classification'!$A$1,IF(ISNUMBER(SEARCH('[1]Lookup for use classification'!$B$2,C2492)),'[1]Lookup for use classification'!$A$2,IF(ISNUMBER(SEARCH('[1]Lookup for use classification'!$B$3,C2492)),'[1]Lookup for use classification'!$A$3,IF(OR(ISNUMBER(SEARCH('[1]Lookup for use classification'!$B$4,C2492)),ISNUMBER(SEARCH('[1]Lookup for use classification'!$C$4,C2492)),ISNUMBER(SEARCH('[1]Lookup for use classification'!$D$4,C2492)),ISNUMBER(SEARCH('[1]Lookup for use classification'!$E$4,C2492))),'[1]Lookup for use classification'!$A$4,IF(OR(ISNUMBER(SEARCH('[1]Lookup for use classification'!$B$5,C2492)),ISNUMBER(SEARCH('[1]Lookup for use classification'!$C$5,C2492)),ISNUMBER(SEARCH('[1]Lookup for use classification'!$D$5,C2492))),'[1]Lookup for use classification'!$A$5,IF(OR(ISNUMBER(SEARCH('[1]Lookup for use classification'!$B$7,C2492)),ISNUMBER(SEARCH('[1]Lookup for use classification'!$C$7,C2492)),ISNUMBER(SEARCH('[1]Lookup for use classification'!$D$7,C2492))),'[1]Lookup for use classification'!$A$7,IF(OR(ISNUMBER(SEARCH('[1]Lookup for use classification'!$B$9,C2492)),ISNUMBER(SEARCH('[1]Lookup for use classification'!$C$9,C2492)),ISNUMBER(SEARCH('[1]Lookup for use classification'!$D$9,C2492)),ISNUMBER(SEARCH('[1]Lookup for use classification'!$E$9,C2492)),ISNUMBER(SEARCH('[1]Lookup for use classification'!$F$9,C2492)),ISNUMBER(SEARCH('[1]Lookup for use classification'!$G$9,C2492)),ISNUMBER(SEARCH('[1]Lookup for use classification'!$H$9,C2492)),ISNUMBER(SEARCH('[1]Lookup for use classification'!$I$9,C2492)),ISNUMBER(SEARCH('[1]Lookup for use classification'!$J$9,C2492)),ISNUMBER(SEARCH('[1]Lookup for use classification'!$K$9,C2492))),'[1]Lookup for use classification'!$A$9,IF(OR(ISNUMBER(SEARCH('[1]Lookup for use classification'!$B$10,C2492)),ISNUMBER(SEARCH('[1]Lookup for use classification'!$C$10,C2492)),ISNUMBER(SEARCH('[1]Lookup for use classification'!$D$10,C2492)),ISNUMBER(SEARCH('[1]Lookup for use classification'!$E$10,C2492)),ISNUMBER(SEARCH('[1]Lookup for use classification'!$F$10,C2492)),ISNUMBER(SEARCH('[1]Lookup for use classification'!$G$10,C2492))),'[1]Lookup for use classification'!$A$10,IF(OR(ISNUMBER(SEARCH('[1]Lookup for use classification'!$B$11,C2492)),ISNUMBER(SEARCH('[1]Lookup for use classification'!$C$11,C2492))),'[1]Lookup for use classification'!$A$11,IF(OR(ISNUMBER(SEARCH('[1]Lookup for use classification'!$B$12,C2492)),ISNUMBER(SEARCH('[1]Lookup for use classification'!$C$12,C2492))),'[1]Lookup for use classification'!$A$12,IF(OR(ISNUMBER(SEARCH('[1]Lookup for use classification'!$B$13,C2492)),ISNUMBER(SEARCH('[1]Lookup for use classification'!$C$13,C2492)),ISNUMBER(SEARCH('[1]Lookup for use classification'!$D$13,C2492)),,ISNUMBER(SEARCH('[1]Lookup for use classification'!$C$13,C2492)),ISNUMBER(SEARCH('[1]Lookup for use classification'!$E$13,C2492))),'[1]Lookup for use classification'!$A$13,IF(OR(ISNUMBER(SEARCH('[1]Lookup for use classification'!$B$14,C2492)),ISNUMBER(SEARCH('[1]Lookup for use classification'!$C$14,C2492))),'[1]Lookup for use classification'!$A$14,"Other"))))))))))))</f>
        <v>Retail - Other</v>
      </c>
      <c r="E2492" s="15">
        <v>900</v>
      </c>
      <c r="F2492" s="15"/>
      <c r="G2492" s="15"/>
      <c r="H2492" s="164">
        <v>400</v>
      </c>
      <c r="I2492" s="164"/>
      <c r="J2492" s="7"/>
      <c r="L2492" s="6"/>
    </row>
    <row r="2493" spans="1:18" hidden="1">
      <c r="A2493" s="138" t="s">
        <v>2087</v>
      </c>
      <c r="B2493" s="8" t="str">
        <f>IF(ISNA(VLOOKUP(CONCATENATE(A2493,C2493),EUS!$B$2:$B$1939,1,FALSE)),"","End Use Study")</f>
        <v>End Use Study</v>
      </c>
      <c r="C2493" s="14" t="s">
        <v>399</v>
      </c>
      <c r="D2493" s="165" t="s">
        <v>1980</v>
      </c>
      <c r="E2493" s="15">
        <v>2000</v>
      </c>
      <c r="F2493" s="15"/>
      <c r="G2493" s="15"/>
      <c r="H2493" s="164"/>
      <c r="I2493" s="164"/>
      <c r="J2493" s="7"/>
      <c r="L2493" s="6"/>
    </row>
    <row r="2494" spans="1:18" hidden="1">
      <c r="A2494" s="187" t="s">
        <v>616</v>
      </c>
      <c r="B2494" s="167" t="s">
        <v>4456</v>
      </c>
      <c r="C2494" s="236" t="s">
        <v>669</v>
      </c>
      <c r="D2494" s="6" t="str">
        <f>IF(OR(ISNUMBER(SEARCH('[1]Lookup for use classification'!$B$1,C2494)),ISNUMBER(SEARCH('[1]Lookup for use classification'!$C$1,C2494)),ISNUMBER(SEARCH('[1]Lookup for use classification'!$D$1,C2494)),ISNUMBER(SEARCH('[1]Lookup for use classification'!$E$1,C2494))),'[1]Lookup for use classification'!$A$1,IF(ISNUMBER(SEARCH('[1]Lookup for use classification'!$B$2,C2494)),'[1]Lookup for use classification'!$A$2,IF(ISNUMBER(SEARCH('[1]Lookup for use classification'!$B$3,C2494)),'[1]Lookup for use classification'!$A$3,IF(OR(ISNUMBER(SEARCH('[1]Lookup for use classification'!$B$4,C2494)),ISNUMBER(SEARCH('[1]Lookup for use classification'!$C$4,C2494)),ISNUMBER(SEARCH('[1]Lookup for use classification'!$D$4,C2494)),ISNUMBER(SEARCH('[1]Lookup for use classification'!$E$4,C2494))),'[1]Lookup for use classification'!$A$4,IF(OR(ISNUMBER(SEARCH('[1]Lookup for use classification'!$B$5,C2494)),ISNUMBER(SEARCH('[1]Lookup for use classification'!$C$5,C2494)),ISNUMBER(SEARCH('[1]Lookup for use classification'!$D$5,C2494))),'[1]Lookup for use classification'!$A$5,IF(OR(ISNUMBER(SEARCH('[1]Lookup for use classification'!$B$7,C2494)),ISNUMBER(SEARCH('[1]Lookup for use classification'!$C$7,C2494)),ISNUMBER(SEARCH('[1]Lookup for use classification'!$D$7,C2494))),'[1]Lookup for use classification'!$A$7,IF(OR(ISNUMBER(SEARCH('[1]Lookup for use classification'!$B$9,C2494)),ISNUMBER(SEARCH('[1]Lookup for use classification'!$C$9,C2494)),ISNUMBER(SEARCH('[1]Lookup for use classification'!$D$9,C2494)),ISNUMBER(SEARCH('[1]Lookup for use classification'!$E$9,C2494)),ISNUMBER(SEARCH('[1]Lookup for use classification'!$F$9,C2494)),ISNUMBER(SEARCH('[1]Lookup for use classification'!$G$9,C2494)),ISNUMBER(SEARCH('[1]Lookup for use classification'!$H$9,C2494)),ISNUMBER(SEARCH('[1]Lookup for use classification'!$I$9,C2494)),ISNUMBER(SEARCH('[1]Lookup for use classification'!$J$9,C2494)),ISNUMBER(SEARCH('[1]Lookup for use classification'!$K$9,C2494))),'[1]Lookup for use classification'!$A$9,IF(OR(ISNUMBER(SEARCH('[1]Lookup for use classification'!$B$10,C2494)),ISNUMBER(SEARCH('[1]Lookup for use classification'!$C$10,C2494)),ISNUMBER(SEARCH('[1]Lookup for use classification'!$D$10,C2494)),ISNUMBER(SEARCH('[1]Lookup for use classification'!$E$10,C2494)),ISNUMBER(SEARCH('[1]Lookup for use classification'!$F$10,C2494)),ISNUMBER(SEARCH('[1]Lookup for use classification'!$G$10,C2494))),'[1]Lookup for use classification'!$A$10,IF(OR(ISNUMBER(SEARCH('[1]Lookup for use classification'!$B$11,C2494)),ISNUMBER(SEARCH('[1]Lookup for use classification'!$C$11,C2494))),'[1]Lookup for use classification'!$A$11,IF(OR(ISNUMBER(SEARCH('[1]Lookup for use classification'!$B$12,C2494)),ISNUMBER(SEARCH('[1]Lookup for use classification'!$C$12,C2494))),'[1]Lookup for use classification'!$A$12,IF(OR(ISNUMBER(SEARCH('[1]Lookup for use classification'!$B$13,C2494)),ISNUMBER(SEARCH('[1]Lookup for use classification'!$C$13,C2494)),ISNUMBER(SEARCH('[1]Lookup for use classification'!$D$13,C2494)),,ISNUMBER(SEARCH('[1]Lookup for use classification'!$C$13,C2494)),ISNUMBER(SEARCH('[1]Lookup for use classification'!$E$13,C2494))),'[1]Lookup for use classification'!$A$13,IF(OR(ISNUMBER(SEARCH('[1]Lookup for use classification'!$B$14,C2494)),ISNUMBER(SEARCH('[1]Lookup for use classification'!$C$14,C2494))),'[1]Lookup for use classification'!$A$14,"Other"))))))))))))</f>
        <v>Education - K - 12</v>
      </c>
      <c r="E2494" s="238">
        <v>2604</v>
      </c>
      <c r="F2494" s="238"/>
      <c r="G2494" s="238"/>
    </row>
    <row r="2495" spans="1:18" hidden="1">
      <c r="A2495" s="188" t="s">
        <v>2088</v>
      </c>
      <c r="B2495" s="8" t="str">
        <f>IF(ISNA(VLOOKUP(CONCATENATE(A2495,C2495),ARIS!$A$1:$A$959,1,FALSE)),"","ARIS")</f>
        <v>ARIS</v>
      </c>
      <c r="C2495" s="223" t="s">
        <v>3478</v>
      </c>
      <c r="D2495" s="165" t="s">
        <v>3335</v>
      </c>
      <c r="E2495" s="224">
        <v>37062</v>
      </c>
      <c r="F2495" s="224"/>
      <c r="G2495" s="224"/>
      <c r="H2495" s="164">
        <v>20088.087591240874</v>
      </c>
      <c r="I2495" s="164"/>
      <c r="J2495" s="165">
        <v>209480.45673571425</v>
      </c>
    </row>
    <row r="2496" spans="1:18" hidden="1">
      <c r="A2496" s="187" t="s">
        <v>616</v>
      </c>
      <c r="B2496" s="167" t="s">
        <v>4456</v>
      </c>
      <c r="C2496" s="236" t="s">
        <v>682</v>
      </c>
      <c r="D2496" s="6" t="s">
        <v>3335</v>
      </c>
      <c r="E2496" s="238">
        <v>37062</v>
      </c>
      <c r="F2496" s="238" t="s">
        <v>652</v>
      </c>
      <c r="G2496" s="238" t="s">
        <v>683</v>
      </c>
    </row>
    <row r="2497" spans="1:10" hidden="1">
      <c r="A2497" s="188" t="s">
        <v>2088</v>
      </c>
      <c r="B2497" s="8" t="str">
        <f>IF(ISNA(VLOOKUP(CONCATENATE(A2497,C2497),ARIS!$A$1:$A$959,1,FALSE)),"","ARIS")</f>
        <v>ARIS</v>
      </c>
      <c r="C2497" s="223" t="s">
        <v>3479</v>
      </c>
      <c r="D2497" s="165" t="s">
        <v>3335</v>
      </c>
      <c r="E2497" s="224">
        <v>39600</v>
      </c>
      <c r="F2497" s="224"/>
      <c r="G2497" s="224"/>
      <c r="H2497" s="164">
        <v>11727.091970802921</v>
      </c>
      <c r="I2497" s="164"/>
      <c r="J2497" s="165">
        <v>210555.22831333333</v>
      </c>
    </row>
    <row r="2498" spans="1:10" hidden="1">
      <c r="A2498" s="188" t="s">
        <v>2088</v>
      </c>
      <c r="B2498" s="8" t="str">
        <f>IF(ISNA(VLOOKUP(CONCATENATE(A2498,C2498),ARIS!$A$1:$A$959,1,FALSE)),"","ARIS")</f>
        <v>ARIS</v>
      </c>
      <c r="C2498" s="221" t="s">
        <v>3476</v>
      </c>
      <c r="D2498" s="165" t="s">
        <v>3335</v>
      </c>
      <c r="E2498" s="222">
        <v>39842</v>
      </c>
      <c r="F2498" s="222"/>
      <c r="G2498" s="222"/>
      <c r="H2498" s="164">
        <v>15305.987737226276</v>
      </c>
      <c r="I2498" s="164"/>
      <c r="J2498" s="165">
        <v>293166.43841559999</v>
      </c>
    </row>
    <row r="2499" spans="1:10" hidden="1">
      <c r="A2499" s="188" t="s">
        <v>2088</v>
      </c>
      <c r="B2499" s="8" t="str">
        <f>IF(ISNA(VLOOKUP(CONCATENATE(A2499,C2499),ARIS!$A$1:$A$959,1,FALSE)),"","ARIS")</f>
        <v>ARIS</v>
      </c>
      <c r="C2499" s="223" t="s">
        <v>3480</v>
      </c>
      <c r="D2499" s="165" t="s">
        <v>3335</v>
      </c>
      <c r="E2499" s="224">
        <v>42283</v>
      </c>
      <c r="F2499" s="224"/>
      <c r="G2499" s="224"/>
      <c r="H2499" s="164">
        <v>28053.218978102188</v>
      </c>
      <c r="I2499" s="164"/>
      <c r="J2499" s="165">
        <v>218173.82056399999</v>
      </c>
    </row>
    <row r="2500" spans="1:10" hidden="1">
      <c r="A2500" s="187" t="s">
        <v>616</v>
      </c>
      <c r="B2500" s="167" t="s">
        <v>4456</v>
      </c>
      <c r="C2500" s="236" t="s">
        <v>685</v>
      </c>
      <c r="D2500" s="6" t="s">
        <v>3335</v>
      </c>
      <c r="E2500" s="238">
        <v>42283</v>
      </c>
      <c r="F2500" s="238" t="s">
        <v>652</v>
      </c>
      <c r="G2500" s="238" t="s">
        <v>659</v>
      </c>
    </row>
    <row r="2501" spans="1:10" hidden="1">
      <c r="A2501" s="185" t="s">
        <v>616</v>
      </c>
      <c r="B2501" s="167" t="s">
        <v>4456</v>
      </c>
      <c r="C2501" s="236" t="s">
        <v>675</v>
      </c>
      <c r="D2501" s="6" t="str">
        <f>IF(OR(ISNUMBER(SEARCH('[1]Lookup for use classification'!$B$1,C2501)),ISNUMBER(SEARCH('[1]Lookup for use classification'!$C$1,C2501)),ISNUMBER(SEARCH('[1]Lookup for use classification'!$D$1,C2501)),ISNUMBER(SEARCH('[1]Lookup for use classification'!$E$1,C2501))),'[1]Lookup for use classification'!$A$1,IF(ISNUMBER(SEARCH('[1]Lookup for use classification'!$B$2,C2501)),'[1]Lookup for use classification'!$A$2,IF(ISNUMBER(SEARCH('[1]Lookup for use classification'!$B$3,C2501)),'[1]Lookup for use classification'!$A$3,IF(OR(ISNUMBER(SEARCH('[1]Lookup for use classification'!$B$4,C2501)),ISNUMBER(SEARCH('[1]Lookup for use classification'!$C$4,C2501)),ISNUMBER(SEARCH('[1]Lookup for use classification'!$D$4,C2501)),ISNUMBER(SEARCH('[1]Lookup for use classification'!$E$4,C2501))),'[1]Lookup for use classification'!$A$4,IF(OR(ISNUMBER(SEARCH('[1]Lookup for use classification'!$B$5,C2501)),ISNUMBER(SEARCH('[1]Lookup for use classification'!$C$5,C2501)),ISNUMBER(SEARCH('[1]Lookup for use classification'!$D$5,C2501))),'[1]Lookup for use classification'!$A$5,IF(OR(ISNUMBER(SEARCH('[1]Lookup for use classification'!$B$7,C2501)),ISNUMBER(SEARCH('[1]Lookup for use classification'!$C$7,C2501)),ISNUMBER(SEARCH('[1]Lookup for use classification'!$D$7,C2501))),'[1]Lookup for use classification'!$A$7,IF(OR(ISNUMBER(SEARCH('[1]Lookup for use classification'!$B$9,C2501)),ISNUMBER(SEARCH('[1]Lookup for use classification'!$C$9,C2501)),ISNUMBER(SEARCH('[1]Lookup for use classification'!$D$9,C2501)),ISNUMBER(SEARCH('[1]Lookup for use classification'!$E$9,C2501)),ISNUMBER(SEARCH('[1]Lookup for use classification'!$F$9,C2501)),ISNUMBER(SEARCH('[1]Lookup for use classification'!$G$9,C2501)),ISNUMBER(SEARCH('[1]Lookup for use classification'!$H$9,C2501)),ISNUMBER(SEARCH('[1]Lookup for use classification'!$I$9,C2501)),ISNUMBER(SEARCH('[1]Lookup for use classification'!$J$9,C2501)),ISNUMBER(SEARCH('[1]Lookup for use classification'!$K$9,C2501))),'[1]Lookup for use classification'!$A$9,IF(OR(ISNUMBER(SEARCH('[1]Lookup for use classification'!$B$10,C2501)),ISNUMBER(SEARCH('[1]Lookup for use classification'!$C$10,C2501)),ISNUMBER(SEARCH('[1]Lookup for use classification'!$D$10,C2501)),ISNUMBER(SEARCH('[1]Lookup for use classification'!$E$10,C2501)),ISNUMBER(SEARCH('[1]Lookup for use classification'!$F$10,C2501)),ISNUMBER(SEARCH('[1]Lookup for use classification'!$G$10,C2501))),'[1]Lookup for use classification'!$A$10,IF(OR(ISNUMBER(SEARCH('[1]Lookup for use classification'!$B$11,C2501)),ISNUMBER(SEARCH('[1]Lookup for use classification'!$C$11,C2501))),'[1]Lookup for use classification'!$A$11,IF(OR(ISNUMBER(SEARCH('[1]Lookup for use classification'!$B$12,C2501)),ISNUMBER(SEARCH('[1]Lookup for use classification'!$C$12,C2501))),'[1]Lookup for use classification'!$A$12,IF(OR(ISNUMBER(SEARCH('[1]Lookup for use classification'!$B$13,C2501)),ISNUMBER(SEARCH('[1]Lookup for use classification'!$C$13,C2501)),ISNUMBER(SEARCH('[1]Lookup for use classification'!$D$13,C2501)),,ISNUMBER(SEARCH('[1]Lookup for use classification'!$C$13,C2501)),ISNUMBER(SEARCH('[1]Lookup for use classification'!$E$13,C2501))),'[1]Lookup for use classification'!$A$13,IF(OR(ISNUMBER(SEARCH('[1]Lookup for use classification'!$B$14,C2501)),ISNUMBER(SEARCH('[1]Lookup for use classification'!$C$14,C2501))),'[1]Lookup for use classification'!$A$14,"Other"))))))))))))</f>
        <v>Education - K - 12</v>
      </c>
      <c r="E2501" s="238">
        <v>60876</v>
      </c>
      <c r="F2501" s="238" t="s">
        <v>652</v>
      </c>
      <c r="G2501" s="238" t="s">
        <v>659</v>
      </c>
      <c r="H2501" s="164">
        <v>19997.653138686132</v>
      </c>
      <c r="I2501" s="164"/>
      <c r="J2501" s="165">
        <v>672906.05610000005</v>
      </c>
    </row>
    <row r="2502" spans="1:10" hidden="1">
      <c r="A2502" s="188" t="s">
        <v>2088</v>
      </c>
      <c r="B2502" s="8" t="str">
        <f>IF(ISNA(VLOOKUP(CONCATENATE(A2502,C2502),ARIS!$A$1:$A$959,1,FALSE)),"","ARIS")</f>
        <v>ARIS</v>
      </c>
      <c r="C2502" s="223" t="s">
        <v>3477</v>
      </c>
      <c r="D2502" s="165" t="s">
        <v>3335</v>
      </c>
      <c r="E2502" s="224">
        <v>175587</v>
      </c>
      <c r="F2502" s="224"/>
      <c r="G2502" s="224"/>
      <c r="H2502" s="164">
        <v>98113.416058394156</v>
      </c>
      <c r="I2502" s="164"/>
      <c r="J2502" s="165">
        <v>1183677.3196666664</v>
      </c>
    </row>
    <row r="2503" spans="1:10" hidden="1">
      <c r="A2503" s="188" t="s">
        <v>2088</v>
      </c>
      <c r="B2503" s="8" t="str">
        <f>IF(ISNA(VLOOKUP(CONCATENATE(A2503,C2503),ARIS!$A$1:$A$959,1,FALSE)),"","ARIS")</f>
        <v>ARIS</v>
      </c>
      <c r="C2503" s="223" t="s">
        <v>3330</v>
      </c>
      <c r="D2503" s="165" t="s">
        <v>3325</v>
      </c>
      <c r="E2503" s="224">
        <v>13664</v>
      </c>
      <c r="F2503" s="224"/>
      <c r="G2503" s="224"/>
      <c r="H2503" s="164">
        <v>9663.9416058394163</v>
      </c>
      <c r="I2503" s="164"/>
      <c r="J2503" s="165">
        <v>148484.47920542859</v>
      </c>
    </row>
    <row r="2504" spans="1:10" hidden="1">
      <c r="A2504" s="188" t="s">
        <v>2088</v>
      </c>
      <c r="B2504" s="8" t="str">
        <f>IF(ISNA(VLOOKUP(CONCATENATE(A2504,C2504),ARIS!$A$1:$A$959,1,FALSE)),"","ARIS")</f>
        <v>ARIS</v>
      </c>
      <c r="C2504" s="223" t="s">
        <v>3332</v>
      </c>
      <c r="D2504" s="165" t="s">
        <v>3325</v>
      </c>
      <c r="E2504" s="224">
        <v>14916</v>
      </c>
      <c r="F2504" s="224"/>
      <c r="G2504" s="224"/>
      <c r="H2504" s="164">
        <v>10564.129301355579</v>
      </c>
      <c r="I2504" s="164"/>
      <c r="J2504" s="165">
        <v>138575.24716600002</v>
      </c>
    </row>
    <row r="2505" spans="1:10" hidden="1">
      <c r="A2505" s="188" t="s">
        <v>2088</v>
      </c>
      <c r="B2505" s="8" t="str">
        <f>IF(ISNA(VLOOKUP(CONCATENATE(A2505,C2505),ARIS!$A$1:$A$959,1,FALSE)),"","ARIS")</f>
        <v>ARIS</v>
      </c>
      <c r="C2505" s="221" t="s">
        <v>3331</v>
      </c>
      <c r="D2505" s="165" t="s">
        <v>3325</v>
      </c>
      <c r="E2505" s="222">
        <v>15350</v>
      </c>
      <c r="F2505" s="222"/>
      <c r="G2505" s="222"/>
      <c r="H2505" s="164">
        <v>10872.037539103234</v>
      </c>
      <c r="I2505" s="164"/>
      <c r="J2505" s="165">
        <v>142612.28349899998</v>
      </c>
    </row>
    <row r="2506" spans="1:10" hidden="1">
      <c r="A2506" s="187" t="s">
        <v>616</v>
      </c>
      <c r="B2506" s="167" t="s">
        <v>4456</v>
      </c>
      <c r="C2506" s="236" t="s">
        <v>672</v>
      </c>
      <c r="D2506" s="165" t="s">
        <v>3325</v>
      </c>
      <c r="E2506" s="238">
        <v>15530</v>
      </c>
      <c r="F2506" s="270"/>
      <c r="G2506" s="270"/>
    </row>
    <row r="2507" spans="1:10" hidden="1">
      <c r="A2507" s="188" t="s">
        <v>2088</v>
      </c>
      <c r="B2507" s="8" t="str">
        <f>IF(ISNA(VLOOKUP(CONCATENATE(A2507,C2507),ARIS!$A$1:$A$959,1,FALSE)),"","ARIS")</f>
        <v>ARIS</v>
      </c>
      <c r="C2507" s="223" t="s">
        <v>3329</v>
      </c>
      <c r="D2507" s="165" t="s">
        <v>3325</v>
      </c>
      <c r="E2507" s="224">
        <v>20856</v>
      </c>
      <c r="F2507" s="224"/>
      <c r="G2507" s="224"/>
      <c r="H2507" s="164">
        <v>32096.314285714281</v>
      </c>
      <c r="I2507" s="164"/>
      <c r="J2507" s="165">
        <v>501723.01546650002</v>
      </c>
    </row>
    <row r="2508" spans="1:10" hidden="1">
      <c r="A2508" s="187" t="s">
        <v>616</v>
      </c>
      <c r="B2508" s="167" t="s">
        <v>4456</v>
      </c>
      <c r="C2508" s="255" t="s">
        <v>670</v>
      </c>
      <c r="D2508" s="165" t="s">
        <v>3325</v>
      </c>
      <c r="E2508" s="256">
        <v>28567</v>
      </c>
      <c r="F2508" s="257" t="s">
        <v>652</v>
      </c>
      <c r="G2508" s="257" t="s">
        <v>671</v>
      </c>
    </row>
    <row r="2509" spans="1:10" hidden="1">
      <c r="A2509" s="187" t="s">
        <v>616</v>
      </c>
      <c r="B2509" s="167" t="s">
        <v>4456</v>
      </c>
      <c r="C2509" s="236" t="s">
        <v>649</v>
      </c>
      <c r="D2509" s="6" t="str">
        <f>IF(OR(ISNUMBER(SEARCH('[1]Lookup for use classification'!$B$1,C2509)),ISNUMBER(SEARCH('[1]Lookup for use classification'!$C$1,C2509)),ISNUMBER(SEARCH('[1]Lookup for use classification'!$D$1,C2509)),ISNUMBER(SEARCH('[1]Lookup for use classification'!$E$1,C2509))),'[1]Lookup for use classification'!$A$1,IF(ISNUMBER(SEARCH('[1]Lookup for use classification'!$B$2,C2509)),'[1]Lookup for use classification'!$A$2,IF(ISNUMBER(SEARCH('[1]Lookup for use classification'!$B$3,C2509)),'[1]Lookup for use classification'!$A$3,IF(OR(ISNUMBER(SEARCH('[1]Lookup for use classification'!$B$4,C2509)),ISNUMBER(SEARCH('[1]Lookup for use classification'!$C$4,C2509)),ISNUMBER(SEARCH('[1]Lookup for use classification'!$D$4,C2509)),ISNUMBER(SEARCH('[1]Lookup for use classification'!$E$4,C2509))),'[1]Lookup for use classification'!$A$4,IF(OR(ISNUMBER(SEARCH('[1]Lookup for use classification'!$B$5,C2509)),ISNUMBER(SEARCH('[1]Lookup for use classification'!$C$5,C2509)),ISNUMBER(SEARCH('[1]Lookup for use classification'!$D$5,C2509))),'[1]Lookup for use classification'!$A$5,IF(OR(ISNUMBER(SEARCH('[1]Lookup for use classification'!$B$7,C2509)),ISNUMBER(SEARCH('[1]Lookup for use classification'!$C$7,C2509)),ISNUMBER(SEARCH('[1]Lookup for use classification'!$D$7,C2509))),'[1]Lookup for use classification'!$A$7,IF(OR(ISNUMBER(SEARCH('[1]Lookup for use classification'!$B$9,C2509)),ISNUMBER(SEARCH('[1]Lookup for use classification'!$C$9,C2509)),ISNUMBER(SEARCH('[1]Lookup for use classification'!$D$9,C2509)),ISNUMBER(SEARCH('[1]Lookup for use classification'!$E$9,C2509)),ISNUMBER(SEARCH('[1]Lookup for use classification'!$F$9,C2509)),ISNUMBER(SEARCH('[1]Lookup for use classification'!$G$9,C2509)),ISNUMBER(SEARCH('[1]Lookup for use classification'!$H$9,C2509)),ISNUMBER(SEARCH('[1]Lookup for use classification'!$I$9,C2509)),ISNUMBER(SEARCH('[1]Lookup for use classification'!$J$9,C2509)),ISNUMBER(SEARCH('[1]Lookup for use classification'!$K$9,C2509))),'[1]Lookup for use classification'!$A$9,IF(OR(ISNUMBER(SEARCH('[1]Lookup for use classification'!$B$10,C2509)),ISNUMBER(SEARCH('[1]Lookup for use classification'!$C$10,C2509)),ISNUMBER(SEARCH('[1]Lookup for use classification'!$D$10,C2509)),ISNUMBER(SEARCH('[1]Lookup for use classification'!$E$10,C2509)),ISNUMBER(SEARCH('[1]Lookup for use classification'!$F$10,C2509)),ISNUMBER(SEARCH('[1]Lookup for use classification'!$G$10,C2509))),'[1]Lookup for use classification'!$A$10,IF(OR(ISNUMBER(SEARCH('[1]Lookup for use classification'!$B$11,C2509)),ISNUMBER(SEARCH('[1]Lookup for use classification'!$C$11,C2509))),'[1]Lookup for use classification'!$A$11,IF(OR(ISNUMBER(SEARCH('[1]Lookup for use classification'!$B$12,C2509)),ISNUMBER(SEARCH('[1]Lookup for use classification'!$C$12,C2509))),'[1]Lookup for use classification'!$A$12,IF(OR(ISNUMBER(SEARCH('[1]Lookup for use classification'!$B$13,C2509)),ISNUMBER(SEARCH('[1]Lookup for use classification'!$C$13,C2509)),ISNUMBER(SEARCH('[1]Lookup for use classification'!$D$13,C2509)),,ISNUMBER(SEARCH('[1]Lookup for use classification'!$C$13,C2509)),ISNUMBER(SEARCH('[1]Lookup for use classification'!$E$13,C2509))),'[1]Lookup for use classification'!$A$13,IF(OR(ISNUMBER(SEARCH('[1]Lookup for use classification'!$B$14,C2509)),ISNUMBER(SEARCH('[1]Lookup for use classification'!$C$14,C2509))),'[1]Lookup for use classification'!$A$14,"Other"))))))))))))</f>
        <v>Food Service and Drinking Places</v>
      </c>
      <c r="E2509" s="238">
        <v>1456</v>
      </c>
      <c r="F2509" s="238"/>
      <c r="G2509" s="238"/>
    </row>
    <row r="2510" spans="1:10" hidden="1">
      <c r="A2510" s="187" t="s">
        <v>616</v>
      </c>
      <c r="B2510" s="167" t="s">
        <v>4456</v>
      </c>
      <c r="C2510" s="236" t="s">
        <v>676</v>
      </c>
      <c r="D2510" s="6" t="str">
        <f>IF(OR(ISNUMBER(SEARCH('[1]Lookup for use classification'!$B$1,C2510)),ISNUMBER(SEARCH('[1]Lookup for use classification'!$C$1,C2510)),ISNUMBER(SEARCH('[1]Lookup for use classification'!$D$1,C2510)),ISNUMBER(SEARCH('[1]Lookup for use classification'!$E$1,C2510))),'[1]Lookup for use classification'!$A$1,IF(ISNUMBER(SEARCH('[1]Lookup for use classification'!$B$2,C2510)),'[1]Lookup for use classification'!$A$2,IF(ISNUMBER(SEARCH('[1]Lookup for use classification'!$B$3,C2510)),'[1]Lookup for use classification'!$A$3,IF(OR(ISNUMBER(SEARCH('[1]Lookup for use classification'!$B$4,C2510)),ISNUMBER(SEARCH('[1]Lookup for use classification'!$C$4,C2510)),ISNUMBER(SEARCH('[1]Lookup for use classification'!$D$4,C2510)),ISNUMBER(SEARCH('[1]Lookup for use classification'!$E$4,C2510))),'[1]Lookup for use classification'!$A$4,IF(OR(ISNUMBER(SEARCH('[1]Lookup for use classification'!$B$5,C2510)),ISNUMBER(SEARCH('[1]Lookup for use classification'!$C$5,C2510)),ISNUMBER(SEARCH('[1]Lookup for use classification'!$D$5,C2510))),'[1]Lookup for use classification'!$A$5,IF(OR(ISNUMBER(SEARCH('[1]Lookup for use classification'!$B$7,C2510)),ISNUMBER(SEARCH('[1]Lookup for use classification'!$C$7,C2510)),ISNUMBER(SEARCH('[1]Lookup for use classification'!$D$7,C2510))),'[1]Lookup for use classification'!$A$7,IF(OR(ISNUMBER(SEARCH('[1]Lookup for use classification'!$B$9,C2510)),ISNUMBER(SEARCH('[1]Lookup for use classification'!$C$9,C2510)),ISNUMBER(SEARCH('[1]Lookup for use classification'!$D$9,C2510)),ISNUMBER(SEARCH('[1]Lookup for use classification'!$E$9,C2510)),ISNUMBER(SEARCH('[1]Lookup for use classification'!$F$9,C2510)),ISNUMBER(SEARCH('[1]Lookup for use classification'!$G$9,C2510)),ISNUMBER(SEARCH('[1]Lookup for use classification'!$H$9,C2510)),ISNUMBER(SEARCH('[1]Lookup for use classification'!$I$9,C2510)),ISNUMBER(SEARCH('[1]Lookup for use classification'!$J$9,C2510)),ISNUMBER(SEARCH('[1]Lookup for use classification'!$K$9,C2510))),'[1]Lookup for use classification'!$A$9,IF(OR(ISNUMBER(SEARCH('[1]Lookup for use classification'!$B$10,C2510)),ISNUMBER(SEARCH('[1]Lookup for use classification'!$C$10,C2510)),ISNUMBER(SEARCH('[1]Lookup for use classification'!$D$10,C2510)),ISNUMBER(SEARCH('[1]Lookup for use classification'!$E$10,C2510)),ISNUMBER(SEARCH('[1]Lookup for use classification'!$F$10,C2510)),ISNUMBER(SEARCH('[1]Lookup for use classification'!$G$10,C2510))),'[1]Lookup for use classification'!$A$10,IF(OR(ISNUMBER(SEARCH('[1]Lookup for use classification'!$B$11,C2510)),ISNUMBER(SEARCH('[1]Lookup for use classification'!$C$11,C2510))),'[1]Lookup for use classification'!$A$11,IF(OR(ISNUMBER(SEARCH('[1]Lookup for use classification'!$B$12,C2510)),ISNUMBER(SEARCH('[1]Lookup for use classification'!$C$12,C2510))),'[1]Lookup for use classification'!$A$12,IF(OR(ISNUMBER(SEARCH('[1]Lookup for use classification'!$B$13,C2510)),ISNUMBER(SEARCH('[1]Lookup for use classification'!$C$13,C2510)),ISNUMBER(SEARCH('[1]Lookup for use classification'!$D$13,C2510)),,ISNUMBER(SEARCH('[1]Lookup for use classification'!$C$13,C2510)),ISNUMBER(SEARCH('[1]Lookup for use classification'!$E$13,C2510))),'[1]Lookup for use classification'!$A$13,IF(OR(ISNUMBER(SEARCH('[1]Lookup for use classification'!$B$14,C2510)),ISNUMBER(SEARCH('[1]Lookup for use classification'!$C$14,C2510))),'[1]Lookup for use classification'!$A$14,"Other"))))))))))))</f>
        <v>Food Service and Drinking Places</v>
      </c>
      <c r="E2510" s="238">
        <v>2600</v>
      </c>
      <c r="F2510" s="238"/>
      <c r="G2510" s="238"/>
    </row>
    <row r="2511" spans="1:10" hidden="1">
      <c r="A2511" s="187" t="s">
        <v>616</v>
      </c>
      <c r="B2511" s="167" t="s">
        <v>4456</v>
      </c>
      <c r="C2511" s="236" t="s">
        <v>650</v>
      </c>
      <c r="D2511" s="6" t="str">
        <f>IF(OR(ISNUMBER(SEARCH('[1]Lookup for use classification'!$B$1,C2511)),ISNUMBER(SEARCH('[1]Lookup for use classification'!$C$1,C2511)),ISNUMBER(SEARCH('[1]Lookup for use classification'!$D$1,C2511)),ISNUMBER(SEARCH('[1]Lookup for use classification'!$E$1,C2511))),'[1]Lookup for use classification'!$A$1,IF(ISNUMBER(SEARCH('[1]Lookup for use classification'!$B$2,C2511)),'[1]Lookup for use classification'!$A$2,IF(ISNUMBER(SEARCH('[1]Lookup for use classification'!$B$3,C2511)),'[1]Lookup for use classification'!$A$3,IF(OR(ISNUMBER(SEARCH('[1]Lookup for use classification'!$B$4,C2511)),ISNUMBER(SEARCH('[1]Lookup for use classification'!$C$4,C2511)),ISNUMBER(SEARCH('[1]Lookup for use classification'!$D$4,C2511)),ISNUMBER(SEARCH('[1]Lookup for use classification'!$E$4,C2511))),'[1]Lookup for use classification'!$A$4,IF(OR(ISNUMBER(SEARCH('[1]Lookup for use classification'!$B$5,C2511)),ISNUMBER(SEARCH('[1]Lookup for use classification'!$C$5,C2511)),ISNUMBER(SEARCH('[1]Lookup for use classification'!$D$5,C2511))),'[1]Lookup for use classification'!$A$5,IF(OR(ISNUMBER(SEARCH('[1]Lookup for use classification'!$B$7,C2511)),ISNUMBER(SEARCH('[1]Lookup for use classification'!$C$7,C2511)),ISNUMBER(SEARCH('[1]Lookup for use classification'!$D$7,C2511))),'[1]Lookup for use classification'!$A$7,IF(OR(ISNUMBER(SEARCH('[1]Lookup for use classification'!$B$9,C2511)),ISNUMBER(SEARCH('[1]Lookup for use classification'!$C$9,C2511)),ISNUMBER(SEARCH('[1]Lookup for use classification'!$D$9,C2511)),ISNUMBER(SEARCH('[1]Lookup for use classification'!$E$9,C2511)),ISNUMBER(SEARCH('[1]Lookup for use classification'!$F$9,C2511)),ISNUMBER(SEARCH('[1]Lookup for use classification'!$G$9,C2511)),ISNUMBER(SEARCH('[1]Lookup for use classification'!$H$9,C2511)),ISNUMBER(SEARCH('[1]Lookup for use classification'!$I$9,C2511)),ISNUMBER(SEARCH('[1]Lookup for use classification'!$J$9,C2511)),ISNUMBER(SEARCH('[1]Lookup for use classification'!$K$9,C2511))),'[1]Lookup for use classification'!$A$9,IF(OR(ISNUMBER(SEARCH('[1]Lookup for use classification'!$B$10,C2511)),ISNUMBER(SEARCH('[1]Lookup for use classification'!$C$10,C2511)),ISNUMBER(SEARCH('[1]Lookup for use classification'!$D$10,C2511)),ISNUMBER(SEARCH('[1]Lookup for use classification'!$E$10,C2511)),ISNUMBER(SEARCH('[1]Lookup for use classification'!$F$10,C2511)),ISNUMBER(SEARCH('[1]Lookup for use classification'!$G$10,C2511))),'[1]Lookup for use classification'!$A$10,IF(OR(ISNUMBER(SEARCH('[1]Lookup for use classification'!$B$11,C2511)),ISNUMBER(SEARCH('[1]Lookup for use classification'!$C$11,C2511))),'[1]Lookup for use classification'!$A$11,IF(OR(ISNUMBER(SEARCH('[1]Lookup for use classification'!$B$12,C2511)),ISNUMBER(SEARCH('[1]Lookup for use classification'!$C$12,C2511))),'[1]Lookup for use classification'!$A$12,IF(OR(ISNUMBER(SEARCH('[1]Lookup for use classification'!$B$13,C2511)),ISNUMBER(SEARCH('[1]Lookup for use classification'!$C$13,C2511)),ISNUMBER(SEARCH('[1]Lookup for use classification'!$D$13,C2511)),,ISNUMBER(SEARCH('[1]Lookup for use classification'!$C$13,C2511)),ISNUMBER(SEARCH('[1]Lookup for use classification'!$E$13,C2511))),'[1]Lookup for use classification'!$A$13,IF(OR(ISNUMBER(SEARCH('[1]Lookup for use classification'!$B$14,C2511)),ISNUMBER(SEARCH('[1]Lookup for use classification'!$C$14,C2511))),'[1]Lookup for use classification'!$A$14,"Other"))))))))))))</f>
        <v>Food Service and Drinking Places</v>
      </c>
      <c r="E2511" s="238">
        <v>3608</v>
      </c>
      <c r="F2511" s="238"/>
      <c r="G2511" s="238"/>
    </row>
    <row r="2512" spans="1:10" hidden="1">
      <c r="A2512" s="193" t="s">
        <v>2088</v>
      </c>
      <c r="B2512" s="8" t="str">
        <f>IF(ISNA(VLOOKUP(CONCATENATE(A2512,C2512),ARIS!$A$1:$A$959,1,FALSE)),"","ARIS")</f>
        <v>ARIS</v>
      </c>
      <c r="C2512" s="223" t="s">
        <v>3318</v>
      </c>
      <c r="D2512" s="6" t="str">
        <f>IF(OR(ISNUMBER(SEARCH('[1]Lookup for use classification'!$B$1,C2512)),ISNUMBER(SEARCH('[1]Lookup for use classification'!$C$1,C2512)),ISNUMBER(SEARCH('[1]Lookup for use classification'!$D$1,C2512))),'[1]Lookup for use classification'!$A$1,IF(ISNUMBER(SEARCH('[1]Lookup for use classification'!$B$2,C2512)),'[1]Lookup for use classification'!$A$2,IF(ISNUMBER(SEARCH('[1]Lookup for use classification'!$B$3,C2512)),'[1]Lookup for use classification'!$A$3,IF(OR(ISNUMBER(SEARCH('[1]Lookup for use classification'!$B$4,C2512)),ISNUMBER(SEARCH('[1]Lookup for use classification'!$C$4,C2512))),'[1]Lookup for use classification'!$A$4,IF(OR(ISNUMBER(SEARCH('[1]Lookup for use classification'!$B$5,C2512)),ISNUMBER(SEARCH('[1]Lookup for use classification'!$C$5,C2512)),ISNUMBER(SEARCH('[1]Lookup for use classification'!$D$5,C2512))),'[1]Lookup for use classification'!$A$5,IF(OR(ISNUMBER(SEARCH('[1]Lookup for use classification'!$B$7,C2512)),ISNUMBER(SEARCH('[1]Lookup for use classification'!$C$7,C2512)),ISNUMBER(SEARCH('[1]Lookup for use classification'!$D$7,C2512))),'[1]Lookup for use classification'!$A$7,IF(OR(ISNUMBER(SEARCH('[1]Lookup for use classification'!$B$9,C2512)),ISNUMBER(SEARCH('[1]Lookup for use classification'!$C$9,C2512)),ISNUMBER(SEARCH('[1]Lookup for use classification'!$D$9,C2512)),ISNUMBER(SEARCH('[1]Lookup for use classification'!$E$9,C2512)),ISNUMBER(SEARCH('[1]Lookup for use classification'!$F$9,C2512)),ISNUMBER(SEARCH('[1]Lookup for use classification'!$G$9,C2512))),'[1]Lookup for use classification'!$A$9,IF(OR(ISNUMBER(SEARCH('[1]Lookup for use classification'!$B$10,C2512)),ISNUMBER(SEARCH('[1]Lookup for use classification'!$C$10,C2512)),ISNUMBER(SEARCH('[1]Lookup for use classification'!$D$10,C2512)),ISNUMBER(SEARCH('[1]Lookup for use classification'!$E$10,C2512)),ISNUMBER(SEARCH('[1]Lookup for use classification'!$F$10,C2512))),'[1]Lookup for use classification'!$A$10,IF(OR(ISNUMBER(SEARCH('[1]Lookup for use classification'!$B$11,C2512)),ISNUMBER(SEARCH('[1]Lookup for use classification'!$C$11,C2512))),'[1]Lookup for use classification'!$A$11,IF(OR(ISNUMBER(SEARCH('[1]Lookup for use classification'!$B$12,C2512)),ISNUMBER(SEARCH('[1]Lookup for use classification'!$C$12,C2512))),'[1]Lookup for use classification'!$A$12,"Nope"))))))))))</f>
        <v>Food Service and Drinking Places</v>
      </c>
      <c r="E2512" s="224">
        <v>5236</v>
      </c>
      <c r="F2512" s="224"/>
      <c r="G2512" s="224"/>
      <c r="H2512" s="164">
        <v>3390.087591240876</v>
      </c>
      <c r="I2512" s="164"/>
      <c r="J2512" s="165">
        <v>20202.181818000001</v>
      </c>
    </row>
    <row r="2513" spans="1:10" hidden="1">
      <c r="A2513" s="187" t="s">
        <v>616</v>
      </c>
      <c r="B2513" s="167" t="s">
        <v>4456</v>
      </c>
      <c r="C2513" s="236" t="s">
        <v>648</v>
      </c>
      <c r="D2513" s="6" t="str">
        <f>IF(OR(ISNUMBER(SEARCH('[1]Lookup for use classification'!$B$1,C2513)),ISNUMBER(SEARCH('[1]Lookup for use classification'!$C$1,C2513)),ISNUMBER(SEARCH('[1]Lookup for use classification'!$D$1,C2513)),ISNUMBER(SEARCH('[1]Lookup for use classification'!$E$1,C2513))),'[1]Lookup for use classification'!$A$1,IF(ISNUMBER(SEARCH('[1]Lookup for use classification'!$B$2,C2513)),'[1]Lookup for use classification'!$A$2,IF(ISNUMBER(SEARCH('[1]Lookup for use classification'!$B$3,C2513)),'[1]Lookup for use classification'!$A$3,IF(OR(ISNUMBER(SEARCH('[1]Lookup for use classification'!$B$4,C2513)),ISNUMBER(SEARCH('[1]Lookup for use classification'!$C$4,C2513)),ISNUMBER(SEARCH('[1]Lookup for use classification'!$D$4,C2513)),ISNUMBER(SEARCH('[1]Lookup for use classification'!$E$4,C2513))),'[1]Lookup for use classification'!$A$4,IF(OR(ISNUMBER(SEARCH('[1]Lookup for use classification'!$B$5,C2513)),ISNUMBER(SEARCH('[1]Lookup for use classification'!$C$5,C2513)),ISNUMBER(SEARCH('[1]Lookup for use classification'!$D$5,C2513))),'[1]Lookup for use classification'!$A$5,IF(OR(ISNUMBER(SEARCH('[1]Lookup for use classification'!$B$7,C2513)),ISNUMBER(SEARCH('[1]Lookup for use classification'!$C$7,C2513)),ISNUMBER(SEARCH('[1]Lookup for use classification'!$D$7,C2513))),'[1]Lookup for use classification'!$A$7,IF(OR(ISNUMBER(SEARCH('[1]Lookup for use classification'!$B$9,C2513)),ISNUMBER(SEARCH('[1]Lookup for use classification'!$C$9,C2513)),ISNUMBER(SEARCH('[1]Lookup for use classification'!$D$9,C2513)),ISNUMBER(SEARCH('[1]Lookup for use classification'!$E$9,C2513)),ISNUMBER(SEARCH('[1]Lookup for use classification'!$F$9,C2513)),ISNUMBER(SEARCH('[1]Lookup for use classification'!$G$9,C2513)),ISNUMBER(SEARCH('[1]Lookup for use classification'!$H$9,C2513)),ISNUMBER(SEARCH('[1]Lookup for use classification'!$I$9,C2513)),ISNUMBER(SEARCH('[1]Lookup for use classification'!$J$9,C2513)),ISNUMBER(SEARCH('[1]Lookup for use classification'!$K$9,C2513))),'[1]Lookup for use classification'!$A$9,IF(OR(ISNUMBER(SEARCH('[1]Lookup for use classification'!$B$10,C2513)),ISNUMBER(SEARCH('[1]Lookup for use classification'!$C$10,C2513)),ISNUMBER(SEARCH('[1]Lookup for use classification'!$D$10,C2513)),ISNUMBER(SEARCH('[1]Lookup for use classification'!$E$10,C2513)),ISNUMBER(SEARCH('[1]Lookup for use classification'!$F$10,C2513)),ISNUMBER(SEARCH('[1]Lookup for use classification'!$G$10,C2513))),'[1]Lookup for use classification'!$A$10,IF(OR(ISNUMBER(SEARCH('[1]Lookup for use classification'!$B$11,C2513)),ISNUMBER(SEARCH('[1]Lookup for use classification'!$C$11,C2513))),'[1]Lookup for use classification'!$A$11,IF(OR(ISNUMBER(SEARCH('[1]Lookup for use classification'!$B$12,C2513)),ISNUMBER(SEARCH('[1]Lookup for use classification'!$C$12,C2513))),'[1]Lookup for use classification'!$A$12,IF(OR(ISNUMBER(SEARCH('[1]Lookup for use classification'!$B$13,C2513)),ISNUMBER(SEARCH('[1]Lookup for use classification'!$C$13,C2513)),ISNUMBER(SEARCH('[1]Lookup for use classification'!$D$13,C2513)),,ISNUMBER(SEARCH('[1]Lookup for use classification'!$C$13,C2513)),ISNUMBER(SEARCH('[1]Lookup for use classification'!$E$13,C2513))),'[1]Lookup for use classification'!$A$13,IF(OR(ISNUMBER(SEARCH('[1]Lookup for use classification'!$B$14,C2513)),ISNUMBER(SEARCH('[1]Lookup for use classification'!$C$14,C2513))),'[1]Lookup for use classification'!$A$14,"Other"))))))))))))</f>
        <v>Food Service and Drinking Places</v>
      </c>
      <c r="E2513" s="238">
        <v>25578</v>
      </c>
      <c r="F2513" s="238"/>
      <c r="G2513" s="238"/>
    </row>
    <row r="2514" spans="1:10" hidden="1">
      <c r="A2514" s="188" t="s">
        <v>2088</v>
      </c>
      <c r="B2514" s="8" t="str">
        <f>IF(ISNA(VLOOKUP(CONCATENATE(A2514,C2514),ARIS!$A$1:$A$959,1,FALSE)),"","ARIS")</f>
        <v>ARIS</v>
      </c>
      <c r="C2514" s="223" t="s">
        <v>3112</v>
      </c>
      <c r="D2514" s="165" t="s">
        <v>377</v>
      </c>
      <c r="E2514" s="224">
        <v>747</v>
      </c>
      <c r="F2514" s="224"/>
      <c r="G2514" s="224"/>
      <c r="H2514" s="164">
        <v>216.72408759124087</v>
      </c>
      <c r="I2514" s="164"/>
      <c r="J2514" s="165">
        <v>2773.0249569999996</v>
      </c>
    </row>
    <row r="2515" spans="1:10" hidden="1">
      <c r="A2515" s="187" t="s">
        <v>616</v>
      </c>
      <c r="B2515" s="167" t="s">
        <v>4456</v>
      </c>
      <c r="C2515" s="236" t="s">
        <v>687</v>
      </c>
      <c r="D2515" s="6" t="str">
        <f>IF(OR(ISNUMBER(SEARCH('[1]Lookup for use classification'!$B$1,C2515)),ISNUMBER(SEARCH('[1]Lookup for use classification'!$C$1,C2515)),ISNUMBER(SEARCH('[1]Lookup for use classification'!$D$1,C2515)),ISNUMBER(SEARCH('[1]Lookup for use classification'!$E$1,C2515))),'[1]Lookup for use classification'!$A$1,IF(ISNUMBER(SEARCH('[1]Lookup for use classification'!$B$2,C2515)),'[1]Lookup for use classification'!$A$2,IF(ISNUMBER(SEARCH('[1]Lookup for use classification'!$B$3,C2515)),'[1]Lookup for use classification'!$A$3,IF(OR(ISNUMBER(SEARCH('[1]Lookup for use classification'!$B$4,C2515)),ISNUMBER(SEARCH('[1]Lookup for use classification'!$C$4,C2515)),ISNUMBER(SEARCH('[1]Lookup for use classification'!$D$4,C2515)),ISNUMBER(SEARCH('[1]Lookup for use classification'!$E$4,C2515))),'[1]Lookup for use classification'!$A$4,IF(OR(ISNUMBER(SEARCH('[1]Lookup for use classification'!$B$5,C2515)),ISNUMBER(SEARCH('[1]Lookup for use classification'!$C$5,C2515)),ISNUMBER(SEARCH('[1]Lookup for use classification'!$D$5,C2515))),'[1]Lookup for use classification'!$A$5,IF(OR(ISNUMBER(SEARCH('[1]Lookup for use classification'!$B$7,C2515)),ISNUMBER(SEARCH('[1]Lookup for use classification'!$C$7,C2515)),ISNUMBER(SEARCH('[1]Lookup for use classification'!$D$7,C2515))),'[1]Lookup for use classification'!$A$7,IF(OR(ISNUMBER(SEARCH('[1]Lookup for use classification'!$B$9,C2515)),ISNUMBER(SEARCH('[1]Lookup for use classification'!$C$9,C2515)),ISNUMBER(SEARCH('[1]Lookup for use classification'!$D$9,C2515)),ISNUMBER(SEARCH('[1]Lookup for use classification'!$E$9,C2515)),ISNUMBER(SEARCH('[1]Lookup for use classification'!$F$9,C2515)),ISNUMBER(SEARCH('[1]Lookup for use classification'!$G$9,C2515)),ISNUMBER(SEARCH('[1]Lookup for use classification'!$H$9,C2515)),ISNUMBER(SEARCH('[1]Lookup for use classification'!$I$9,C2515)),ISNUMBER(SEARCH('[1]Lookup for use classification'!$J$9,C2515)),ISNUMBER(SEARCH('[1]Lookup for use classification'!$K$9,C2515))),'[1]Lookup for use classification'!$A$9,IF(OR(ISNUMBER(SEARCH('[1]Lookup for use classification'!$B$10,C2515)),ISNUMBER(SEARCH('[1]Lookup for use classification'!$C$10,C2515)),ISNUMBER(SEARCH('[1]Lookup for use classification'!$D$10,C2515)),ISNUMBER(SEARCH('[1]Lookup for use classification'!$E$10,C2515)),ISNUMBER(SEARCH('[1]Lookup for use classification'!$F$10,C2515)),ISNUMBER(SEARCH('[1]Lookup for use classification'!$G$10,C2515))),'[1]Lookup for use classification'!$A$10,IF(OR(ISNUMBER(SEARCH('[1]Lookup for use classification'!$B$11,C2515)),ISNUMBER(SEARCH('[1]Lookup for use classification'!$C$11,C2515))),'[1]Lookup for use classification'!$A$11,IF(OR(ISNUMBER(SEARCH('[1]Lookup for use classification'!$B$12,C2515)),ISNUMBER(SEARCH('[1]Lookup for use classification'!$C$12,C2515))),'[1]Lookup for use classification'!$A$12,IF(OR(ISNUMBER(SEARCH('[1]Lookup for use classification'!$B$13,C2515)),ISNUMBER(SEARCH('[1]Lookup for use classification'!$C$13,C2515)),ISNUMBER(SEARCH('[1]Lookup for use classification'!$D$13,C2515)),,ISNUMBER(SEARCH('[1]Lookup for use classification'!$C$13,C2515)),ISNUMBER(SEARCH('[1]Lookup for use classification'!$E$13,C2515))),'[1]Lookup for use classification'!$A$13,IF(OR(ISNUMBER(SEARCH('[1]Lookup for use classification'!$B$14,C2515)),ISNUMBER(SEARCH('[1]Lookup for use classification'!$C$14,C2515))),'[1]Lookup for use classification'!$A$14,"Other"))))))))))))</f>
        <v>Office</v>
      </c>
      <c r="E2515" s="238">
        <v>1000</v>
      </c>
      <c r="F2515" s="238"/>
      <c r="G2515" s="238"/>
    </row>
    <row r="2516" spans="1:10" hidden="1">
      <c r="A2516" s="193" t="s">
        <v>2088</v>
      </c>
      <c r="B2516" s="8" t="str">
        <f>IF(ISNA(VLOOKUP(CONCATENATE(A2516,C2516),ARIS!$A$1:$A$959,1,FALSE)),"","ARIS")</f>
        <v>ARIS</v>
      </c>
      <c r="C2516" s="223" t="s">
        <v>3109</v>
      </c>
      <c r="D2516" s="165" t="s">
        <v>377</v>
      </c>
      <c r="E2516" s="224">
        <v>1200</v>
      </c>
      <c r="F2516" s="224"/>
      <c r="G2516" s="224"/>
      <c r="H2516" s="164">
        <v>1170.1751824817518</v>
      </c>
      <c r="I2516" s="164"/>
      <c r="J2516" s="165">
        <v>8474.5762704999997</v>
      </c>
    </row>
    <row r="2517" spans="1:10" hidden="1">
      <c r="A2517" s="187" t="s">
        <v>616</v>
      </c>
      <c r="B2517" s="167" t="s">
        <v>4456</v>
      </c>
      <c r="C2517" s="236" t="s">
        <v>703</v>
      </c>
      <c r="D2517" s="6" t="str">
        <f>IF(OR(ISNUMBER(SEARCH('[1]Lookup for use classification'!$B$1,C2517)),ISNUMBER(SEARCH('[1]Lookup for use classification'!$C$1,C2517)),ISNUMBER(SEARCH('[1]Lookup for use classification'!$D$1,C2517)),ISNUMBER(SEARCH('[1]Lookup for use classification'!$E$1,C2517))),'[1]Lookup for use classification'!$A$1,IF(ISNUMBER(SEARCH('[1]Lookup for use classification'!$B$2,C2517)),'[1]Lookup for use classification'!$A$2,IF(ISNUMBER(SEARCH('[1]Lookup for use classification'!$B$3,C2517)),'[1]Lookup for use classification'!$A$3,IF(OR(ISNUMBER(SEARCH('[1]Lookup for use classification'!$B$4,C2517)),ISNUMBER(SEARCH('[1]Lookup for use classification'!$C$4,C2517)),ISNUMBER(SEARCH('[1]Lookup for use classification'!$D$4,C2517)),ISNUMBER(SEARCH('[1]Lookup for use classification'!$E$4,C2517))),'[1]Lookup for use classification'!$A$4,IF(OR(ISNUMBER(SEARCH('[1]Lookup for use classification'!$B$5,C2517)),ISNUMBER(SEARCH('[1]Lookup for use classification'!$C$5,C2517)),ISNUMBER(SEARCH('[1]Lookup for use classification'!$D$5,C2517))),'[1]Lookup for use classification'!$A$5,IF(OR(ISNUMBER(SEARCH('[1]Lookup for use classification'!$B$7,C2517)),ISNUMBER(SEARCH('[1]Lookup for use classification'!$C$7,C2517)),ISNUMBER(SEARCH('[1]Lookup for use classification'!$D$7,C2517))),'[1]Lookup for use classification'!$A$7,IF(OR(ISNUMBER(SEARCH('[1]Lookup for use classification'!$B$9,C2517)),ISNUMBER(SEARCH('[1]Lookup for use classification'!$C$9,C2517)),ISNUMBER(SEARCH('[1]Lookup for use classification'!$D$9,C2517)),ISNUMBER(SEARCH('[1]Lookup for use classification'!$E$9,C2517)),ISNUMBER(SEARCH('[1]Lookup for use classification'!$F$9,C2517)),ISNUMBER(SEARCH('[1]Lookup for use classification'!$G$9,C2517)),ISNUMBER(SEARCH('[1]Lookup for use classification'!$H$9,C2517)),ISNUMBER(SEARCH('[1]Lookup for use classification'!$I$9,C2517)),ISNUMBER(SEARCH('[1]Lookup for use classification'!$J$9,C2517)),ISNUMBER(SEARCH('[1]Lookup for use classification'!$K$9,C2517))),'[1]Lookup for use classification'!$A$9,IF(OR(ISNUMBER(SEARCH('[1]Lookup for use classification'!$B$10,C2517)),ISNUMBER(SEARCH('[1]Lookup for use classification'!$C$10,C2517)),ISNUMBER(SEARCH('[1]Lookup for use classification'!$D$10,C2517)),ISNUMBER(SEARCH('[1]Lookup for use classification'!$E$10,C2517)),ISNUMBER(SEARCH('[1]Lookup for use classification'!$F$10,C2517)),ISNUMBER(SEARCH('[1]Lookup for use classification'!$G$10,C2517))),'[1]Lookup for use classification'!$A$10,IF(OR(ISNUMBER(SEARCH('[1]Lookup for use classification'!$B$11,C2517)),ISNUMBER(SEARCH('[1]Lookup for use classification'!$C$11,C2517))),'[1]Lookup for use classification'!$A$11,IF(OR(ISNUMBER(SEARCH('[1]Lookup for use classification'!$B$12,C2517)),ISNUMBER(SEARCH('[1]Lookup for use classification'!$C$12,C2517))),'[1]Lookup for use classification'!$A$12,IF(OR(ISNUMBER(SEARCH('[1]Lookup for use classification'!$B$13,C2517)),ISNUMBER(SEARCH('[1]Lookup for use classification'!$C$13,C2517)),ISNUMBER(SEARCH('[1]Lookup for use classification'!$D$13,C2517)),,ISNUMBER(SEARCH('[1]Lookup for use classification'!$C$13,C2517)),ISNUMBER(SEARCH('[1]Lookup for use classification'!$E$13,C2517))),'[1]Lookup for use classification'!$A$13,IF(OR(ISNUMBER(SEARCH('[1]Lookup for use classification'!$B$14,C2517)),ISNUMBER(SEARCH('[1]Lookup for use classification'!$C$14,C2517))),'[1]Lookup for use classification'!$A$14,"Other"))))))))))))</f>
        <v>Office</v>
      </c>
      <c r="E2517" s="238">
        <v>1200</v>
      </c>
      <c r="F2517" s="238"/>
      <c r="G2517" s="238"/>
    </row>
    <row r="2518" spans="1:10" hidden="1">
      <c r="A2518" s="188" t="s">
        <v>2088</v>
      </c>
      <c r="B2518" s="8" t="str">
        <f>IF(ISNA(VLOOKUP(CONCATENATE(A2518,C2518),ARIS!$A$1:$A$959,1,FALSE)),"","ARIS")</f>
        <v>ARIS</v>
      </c>
      <c r="C2518" s="223" t="s">
        <v>3111</v>
      </c>
      <c r="D2518" s="165" t="s">
        <v>377</v>
      </c>
      <c r="E2518" s="224">
        <v>1456</v>
      </c>
      <c r="F2518" s="224"/>
      <c r="G2518" s="224"/>
      <c r="H2518" s="164">
        <v>516.91970802919707</v>
      </c>
      <c r="I2518" s="164"/>
      <c r="J2518" s="165">
        <v>7856.5707084999995</v>
      </c>
    </row>
    <row r="2519" spans="1:10" hidden="1">
      <c r="A2519" s="187" t="s">
        <v>616</v>
      </c>
      <c r="B2519" s="167" t="s">
        <v>4456</v>
      </c>
      <c r="C2519" s="236" t="s">
        <v>657</v>
      </c>
      <c r="D2519" s="6" t="str">
        <f>IF(OR(ISNUMBER(SEARCH('[1]Lookup for use classification'!$B$1,C2519)),ISNUMBER(SEARCH('[1]Lookup for use classification'!$C$1,C2519)),ISNUMBER(SEARCH('[1]Lookup for use classification'!$D$1,C2519)),ISNUMBER(SEARCH('[1]Lookup for use classification'!$E$1,C2519))),'[1]Lookup for use classification'!$A$1,IF(ISNUMBER(SEARCH('[1]Lookup for use classification'!$B$2,C2519)),'[1]Lookup for use classification'!$A$2,IF(ISNUMBER(SEARCH('[1]Lookup for use classification'!$B$3,C2519)),'[1]Lookup for use classification'!$A$3,IF(OR(ISNUMBER(SEARCH('[1]Lookup for use classification'!$B$4,C2519)),ISNUMBER(SEARCH('[1]Lookup for use classification'!$C$4,C2519)),ISNUMBER(SEARCH('[1]Lookup for use classification'!$D$4,C2519)),ISNUMBER(SEARCH('[1]Lookup for use classification'!$E$4,C2519))),'[1]Lookup for use classification'!$A$4,IF(OR(ISNUMBER(SEARCH('[1]Lookup for use classification'!$B$5,C2519)),ISNUMBER(SEARCH('[1]Lookup for use classification'!$C$5,C2519)),ISNUMBER(SEARCH('[1]Lookup for use classification'!$D$5,C2519))),'[1]Lookup for use classification'!$A$5,IF(OR(ISNUMBER(SEARCH('[1]Lookup for use classification'!$B$7,C2519)),ISNUMBER(SEARCH('[1]Lookup for use classification'!$C$7,C2519)),ISNUMBER(SEARCH('[1]Lookup for use classification'!$D$7,C2519))),'[1]Lookup for use classification'!$A$7,IF(OR(ISNUMBER(SEARCH('[1]Lookup for use classification'!$B$9,C2519)),ISNUMBER(SEARCH('[1]Lookup for use classification'!$C$9,C2519)),ISNUMBER(SEARCH('[1]Lookup for use classification'!$D$9,C2519)),ISNUMBER(SEARCH('[1]Lookup for use classification'!$E$9,C2519)),ISNUMBER(SEARCH('[1]Lookup for use classification'!$F$9,C2519)),ISNUMBER(SEARCH('[1]Lookup for use classification'!$G$9,C2519)),ISNUMBER(SEARCH('[1]Lookup for use classification'!$H$9,C2519)),ISNUMBER(SEARCH('[1]Lookup for use classification'!$I$9,C2519)),ISNUMBER(SEARCH('[1]Lookup for use classification'!$J$9,C2519)),ISNUMBER(SEARCH('[1]Lookup for use classification'!$K$9,C2519))),'[1]Lookup for use classification'!$A$9,IF(OR(ISNUMBER(SEARCH('[1]Lookup for use classification'!$B$10,C2519)),ISNUMBER(SEARCH('[1]Lookup for use classification'!$C$10,C2519)),ISNUMBER(SEARCH('[1]Lookup for use classification'!$D$10,C2519)),ISNUMBER(SEARCH('[1]Lookup for use classification'!$E$10,C2519)),ISNUMBER(SEARCH('[1]Lookup for use classification'!$F$10,C2519)),ISNUMBER(SEARCH('[1]Lookup for use classification'!$G$10,C2519))),'[1]Lookup for use classification'!$A$10,IF(OR(ISNUMBER(SEARCH('[1]Lookup for use classification'!$B$11,C2519)),ISNUMBER(SEARCH('[1]Lookup for use classification'!$C$11,C2519))),'[1]Lookup for use classification'!$A$11,IF(OR(ISNUMBER(SEARCH('[1]Lookup for use classification'!$B$12,C2519)),ISNUMBER(SEARCH('[1]Lookup for use classification'!$C$12,C2519))),'[1]Lookup for use classification'!$A$12,IF(OR(ISNUMBER(SEARCH('[1]Lookup for use classification'!$B$13,C2519)),ISNUMBER(SEARCH('[1]Lookup for use classification'!$C$13,C2519)),ISNUMBER(SEARCH('[1]Lookup for use classification'!$D$13,C2519)),,ISNUMBER(SEARCH('[1]Lookup for use classification'!$C$13,C2519)),ISNUMBER(SEARCH('[1]Lookup for use classification'!$E$13,C2519))),'[1]Lookup for use classification'!$A$13,IF(OR(ISNUMBER(SEARCH('[1]Lookup for use classification'!$B$14,C2519)),ISNUMBER(SEARCH('[1]Lookup for use classification'!$C$14,C2519))),'[1]Lookup for use classification'!$A$14,"Other"))))))))))))</f>
        <v>Office</v>
      </c>
      <c r="E2519" s="238">
        <v>1792</v>
      </c>
      <c r="F2519" s="238"/>
      <c r="G2519" s="238"/>
    </row>
    <row r="2520" spans="1:10" hidden="1">
      <c r="A2520" s="188" t="s">
        <v>2088</v>
      </c>
      <c r="B2520" s="8" t="str">
        <f>IF(ISNA(VLOOKUP(CONCATENATE(A2520,C2520),ARIS!$A$1:$A$959,1,FALSE)),"","ARIS")</f>
        <v>ARIS</v>
      </c>
      <c r="C2520" s="223" t="s">
        <v>3110</v>
      </c>
      <c r="D2520" s="165" t="s">
        <v>377</v>
      </c>
      <c r="E2520" s="224">
        <v>1848</v>
      </c>
      <c r="F2520" s="224"/>
      <c r="G2520" s="224"/>
      <c r="H2520" s="164"/>
      <c r="I2520" s="164"/>
      <c r="J2520" s="165">
        <v>10137.091232999999</v>
      </c>
    </row>
    <row r="2521" spans="1:10" hidden="1">
      <c r="A2521" s="193" t="s">
        <v>2088</v>
      </c>
      <c r="B2521" s="8" t="str">
        <f>IF(ISNA(VLOOKUP(CONCATENATE(A2521,C2521),ARIS!$A$1:$A$959,1,FALSE)),"","ARIS")</f>
        <v>ARIS</v>
      </c>
      <c r="C2521" s="223" t="s">
        <v>3113</v>
      </c>
      <c r="D2521" s="165" t="s">
        <v>377</v>
      </c>
      <c r="E2521" s="224">
        <v>3631</v>
      </c>
      <c r="F2521" s="224"/>
      <c r="G2521" s="224"/>
      <c r="H2521" s="164">
        <v>1745.3868613138686</v>
      </c>
      <c r="I2521" s="164"/>
      <c r="J2521" s="165">
        <v>8430.0758699999988</v>
      </c>
    </row>
    <row r="2522" spans="1:10" hidden="1">
      <c r="A2522" s="188" t="s">
        <v>2088</v>
      </c>
      <c r="B2522" s="8" t="str">
        <f>IF(ISNA(VLOOKUP(CONCATENATE(A2522,C2522),ARIS!$A$1:$A$959,1,FALSE)),"","ARIS")</f>
        <v>ARIS</v>
      </c>
      <c r="C2522" s="221" t="s">
        <v>3104</v>
      </c>
      <c r="D2522" s="165" t="s">
        <v>377</v>
      </c>
      <c r="E2522" s="222">
        <v>8224</v>
      </c>
      <c r="F2522" s="222"/>
      <c r="G2522" s="222"/>
      <c r="H2522" s="164">
        <v>5413.9270072992704</v>
      </c>
      <c r="I2522" s="164"/>
      <c r="J2522" s="165">
        <v>132701.19429999997</v>
      </c>
    </row>
    <row r="2523" spans="1:10" hidden="1">
      <c r="A2523" s="193" t="s">
        <v>2088</v>
      </c>
      <c r="B2523" s="8" t="str">
        <f>IF(ISNA(VLOOKUP(CONCATENATE(A2523,C2523),ARIS!$A$1:$A$959,1,FALSE)),"","ARIS")</f>
        <v>ARIS</v>
      </c>
      <c r="C2523" s="223" t="s">
        <v>3108</v>
      </c>
      <c r="D2523" s="165" t="s">
        <v>377</v>
      </c>
      <c r="E2523" s="224">
        <v>8323</v>
      </c>
      <c r="F2523" s="222"/>
      <c r="G2523" s="224"/>
      <c r="H2523" s="164">
        <v>7218.440875912409</v>
      </c>
      <c r="I2523" s="164"/>
      <c r="J2523" s="165">
        <v>59945.872841333323</v>
      </c>
    </row>
    <row r="2524" spans="1:10" hidden="1">
      <c r="A2524" s="188" t="s">
        <v>2088</v>
      </c>
      <c r="B2524" s="8" t="str">
        <f>IF(ISNA(VLOOKUP(CONCATENATE(A2524,C2524),ARIS!$A$1:$A$959,1,FALSE)),"","ARIS")</f>
        <v>ARIS</v>
      </c>
      <c r="C2524" s="223" t="s">
        <v>3102</v>
      </c>
      <c r="D2524" s="6" t="str">
        <f>IF(OR(ISNUMBER(SEARCH('[1]Lookup for use classification'!$B$1,C2524)),ISNUMBER(SEARCH('[1]Lookup for use classification'!$C$1,C2524)),ISNUMBER(SEARCH('[1]Lookup for use classification'!$D$1,C2524))),'[1]Lookup for use classification'!$A$1,IF(ISNUMBER(SEARCH('[1]Lookup for use classification'!$B$2,C2524)),'[1]Lookup for use classification'!$A$2,IF(ISNUMBER(SEARCH('[1]Lookup for use classification'!$B$3,C2524)),'[1]Lookup for use classification'!$A$3,IF(OR(ISNUMBER(SEARCH('[1]Lookup for use classification'!$B$4,C2524)),ISNUMBER(SEARCH('[1]Lookup for use classification'!$C$4,C2524))),'[1]Lookup for use classification'!$A$4,IF(OR(ISNUMBER(SEARCH('[1]Lookup for use classification'!$B$5,C2524)),ISNUMBER(SEARCH('[1]Lookup for use classification'!$C$5,C2524)),ISNUMBER(SEARCH('[1]Lookup for use classification'!$D$5,C2524))),'[1]Lookup for use classification'!$A$5,IF(OR(ISNUMBER(SEARCH('[1]Lookup for use classification'!$B$7,C2524)),ISNUMBER(SEARCH('[1]Lookup for use classification'!$C$7,C2524)),ISNUMBER(SEARCH('[1]Lookup for use classification'!$D$7,C2524))),'[1]Lookup for use classification'!$A$7,IF(OR(ISNUMBER(SEARCH('[1]Lookup for use classification'!$B$9,C2524)),ISNUMBER(SEARCH('[1]Lookup for use classification'!$C$9,C2524)),ISNUMBER(SEARCH('[1]Lookup for use classification'!$D$9,C2524)),ISNUMBER(SEARCH('[1]Lookup for use classification'!$E$9,C2524)),ISNUMBER(SEARCH('[1]Lookup for use classification'!$F$9,C2524)),ISNUMBER(SEARCH('[1]Lookup for use classification'!$G$9,C2524))),'[1]Lookup for use classification'!$A$9,IF(OR(ISNUMBER(SEARCH('[1]Lookup for use classification'!$B$10,C2524)),ISNUMBER(SEARCH('[1]Lookup for use classification'!$C$10,C2524)),ISNUMBER(SEARCH('[1]Lookup for use classification'!$D$10,C2524)),ISNUMBER(SEARCH('[1]Lookup for use classification'!$E$10,C2524)),ISNUMBER(SEARCH('[1]Lookup for use classification'!$F$10,C2524))),'[1]Lookup for use classification'!$A$10,IF(OR(ISNUMBER(SEARCH('[1]Lookup for use classification'!$B$11,C2524)),ISNUMBER(SEARCH('[1]Lookup for use classification'!$C$11,C2524))),'[1]Lookup for use classification'!$A$11,IF(OR(ISNUMBER(SEARCH('[1]Lookup for use classification'!$B$12,C2524)),ISNUMBER(SEARCH('[1]Lookup for use classification'!$C$12,C2524))),'[1]Lookup for use classification'!$A$12,"Nope"))))))))))</f>
        <v>Office</v>
      </c>
      <c r="E2524" s="224">
        <v>10440</v>
      </c>
      <c r="F2524" s="222"/>
      <c r="G2524" s="224"/>
      <c r="H2524" s="164">
        <v>3546.9941605839417</v>
      </c>
      <c r="I2524" s="164"/>
    </row>
    <row r="2525" spans="1:10" hidden="1">
      <c r="A2525" s="188" t="s">
        <v>2088</v>
      </c>
      <c r="B2525" s="8" t="str">
        <f>IF(ISNA(VLOOKUP(CONCATENATE(A2525,C2525),ARIS!$A$1:$A$959,1,FALSE)),"","ARIS")</f>
        <v>ARIS</v>
      </c>
      <c r="C2525" s="223" t="s">
        <v>3103</v>
      </c>
      <c r="D2525" s="6" t="str">
        <f>IF(OR(ISNUMBER(SEARCH('[1]Lookup for use classification'!$B$1,C2525)),ISNUMBER(SEARCH('[1]Lookup for use classification'!$C$1,C2525)),ISNUMBER(SEARCH('[1]Lookup for use classification'!$D$1,C2525))),'[1]Lookup for use classification'!$A$1,IF(ISNUMBER(SEARCH('[1]Lookup for use classification'!$B$2,C2525)),'[1]Lookup for use classification'!$A$2,IF(ISNUMBER(SEARCH('[1]Lookup for use classification'!$B$3,C2525)),'[1]Lookup for use classification'!$A$3,IF(OR(ISNUMBER(SEARCH('[1]Lookup for use classification'!$B$4,C2525)),ISNUMBER(SEARCH('[1]Lookup for use classification'!$C$4,C2525))),'[1]Lookup for use classification'!$A$4,IF(OR(ISNUMBER(SEARCH('[1]Lookup for use classification'!$B$5,C2525)),ISNUMBER(SEARCH('[1]Lookup for use classification'!$C$5,C2525)),ISNUMBER(SEARCH('[1]Lookup for use classification'!$D$5,C2525))),'[1]Lookup for use classification'!$A$5,IF(OR(ISNUMBER(SEARCH('[1]Lookup for use classification'!$B$7,C2525)),ISNUMBER(SEARCH('[1]Lookup for use classification'!$C$7,C2525)),ISNUMBER(SEARCH('[1]Lookup for use classification'!$D$7,C2525))),'[1]Lookup for use classification'!$A$7,IF(OR(ISNUMBER(SEARCH('[1]Lookup for use classification'!$B$9,C2525)),ISNUMBER(SEARCH('[1]Lookup for use classification'!$C$9,C2525)),ISNUMBER(SEARCH('[1]Lookup for use classification'!$D$9,C2525)),ISNUMBER(SEARCH('[1]Lookup for use classification'!$E$9,C2525)),ISNUMBER(SEARCH('[1]Lookup for use classification'!$F$9,C2525)),ISNUMBER(SEARCH('[1]Lookup for use classification'!$G$9,C2525))),'[1]Lookup for use classification'!$A$9,IF(OR(ISNUMBER(SEARCH('[1]Lookup for use classification'!$B$10,C2525)),ISNUMBER(SEARCH('[1]Lookup for use classification'!$C$10,C2525)),ISNUMBER(SEARCH('[1]Lookup for use classification'!$D$10,C2525)),ISNUMBER(SEARCH('[1]Lookup for use classification'!$E$10,C2525)),ISNUMBER(SEARCH('[1]Lookup for use classification'!$F$10,C2525))),'[1]Lookup for use classification'!$A$10,IF(OR(ISNUMBER(SEARCH('[1]Lookup for use classification'!$B$11,C2525)),ISNUMBER(SEARCH('[1]Lookup for use classification'!$C$11,C2525))),'[1]Lookup for use classification'!$A$11,IF(OR(ISNUMBER(SEARCH('[1]Lookup for use classification'!$B$12,C2525)),ISNUMBER(SEARCH('[1]Lookup for use classification'!$C$12,C2525))),'[1]Lookup for use classification'!$A$12,"Nope"))))))))))</f>
        <v>Office</v>
      </c>
      <c r="E2525" s="224">
        <v>13400</v>
      </c>
      <c r="F2525" s="222"/>
      <c r="G2525" s="224"/>
      <c r="H2525" s="164">
        <v>4359.227737226277</v>
      </c>
      <c r="I2525" s="164"/>
    </row>
    <row r="2526" spans="1:10" hidden="1">
      <c r="A2526" s="188" t="s">
        <v>2088</v>
      </c>
      <c r="B2526" s="8" t="str">
        <f>IF(ISNA(VLOOKUP(CONCATENATE(A2526,C2526),ARIS!$A$1:$A$959,1,FALSE)),"","ARIS")</f>
        <v>ARIS</v>
      </c>
      <c r="C2526" s="223" t="s">
        <v>3105</v>
      </c>
      <c r="D2526" s="165" t="s">
        <v>377</v>
      </c>
      <c r="E2526" s="224">
        <v>27279</v>
      </c>
      <c r="F2526" s="222"/>
      <c r="G2526" s="224"/>
      <c r="H2526" s="164">
        <v>20238.875912408759</v>
      </c>
      <c r="I2526" s="164"/>
      <c r="J2526" s="165">
        <v>418974.770739</v>
      </c>
    </row>
    <row r="2527" spans="1:10" hidden="1">
      <c r="A2527" s="188" t="s">
        <v>2088</v>
      </c>
      <c r="B2527" s="8" t="str">
        <f>IF(ISNA(VLOOKUP(CONCATENATE(A2527,C2527),ARIS!$A$1:$A$959,1,FALSE)),"","ARIS")</f>
        <v>ARIS</v>
      </c>
      <c r="C2527" s="223" t="s">
        <v>3107</v>
      </c>
      <c r="D2527" s="165" t="s">
        <v>377</v>
      </c>
      <c r="E2527" s="224">
        <v>27279</v>
      </c>
      <c r="F2527" s="222"/>
      <c r="G2527" s="224"/>
      <c r="H2527" s="164">
        <v>20238.875912408759</v>
      </c>
      <c r="I2527" s="164"/>
      <c r="J2527" s="165">
        <v>279316.51382599998</v>
      </c>
    </row>
    <row r="2528" spans="1:10" hidden="1">
      <c r="A2528" s="188" t="s">
        <v>616</v>
      </c>
      <c r="B2528" s="8" t="str">
        <f>IF(ISNA(VLOOKUP(CONCATENATE(A2528,C2528),ARIS!$A$1:$A$959,1,FALSE)),"","ARIS")</f>
        <v>ARIS</v>
      </c>
      <c r="C2528" s="223" t="s">
        <v>3106</v>
      </c>
      <c r="D2528" s="165" t="s">
        <v>377</v>
      </c>
      <c r="E2528" s="224">
        <v>28567.000199999999</v>
      </c>
      <c r="F2528" s="222"/>
      <c r="G2528" s="224"/>
      <c r="H2528" s="164">
        <v>22639</v>
      </c>
      <c r="I2528" s="164"/>
      <c r="J2528" s="165">
        <v>424665.82312999998</v>
      </c>
    </row>
    <row r="2529" spans="1:18" hidden="1">
      <c r="A2529" s="185" t="s">
        <v>616</v>
      </c>
      <c r="B2529" s="167" t="s">
        <v>4456</v>
      </c>
      <c r="C2529" s="236" t="s">
        <v>690</v>
      </c>
      <c r="D2529" s="6" t="str">
        <f>IF(OR(ISNUMBER(SEARCH('[1]Lookup for use classification'!$B$1,C2529)),ISNUMBER(SEARCH('[1]Lookup for use classification'!$C$1,C2529)),ISNUMBER(SEARCH('[1]Lookup for use classification'!$D$1,C2529)),ISNUMBER(SEARCH('[1]Lookup for use classification'!$E$1,C2529))),'[1]Lookup for use classification'!$A$1,IF(ISNUMBER(SEARCH('[1]Lookup for use classification'!$B$2,C2529)),'[1]Lookup for use classification'!$A$2,IF(ISNUMBER(SEARCH('[1]Lookup for use classification'!$B$3,C2529)),'[1]Lookup for use classification'!$A$3,IF(OR(ISNUMBER(SEARCH('[1]Lookup for use classification'!$B$4,C2529)),ISNUMBER(SEARCH('[1]Lookup for use classification'!$C$4,C2529)),ISNUMBER(SEARCH('[1]Lookup for use classification'!$D$4,C2529)),ISNUMBER(SEARCH('[1]Lookup for use classification'!$E$4,C2529))),'[1]Lookup for use classification'!$A$4,IF(OR(ISNUMBER(SEARCH('[1]Lookup for use classification'!$B$5,C2529)),ISNUMBER(SEARCH('[1]Lookup for use classification'!$C$5,C2529)),ISNUMBER(SEARCH('[1]Lookup for use classification'!$D$5,C2529))),'[1]Lookup for use classification'!$A$5,IF(OR(ISNUMBER(SEARCH('[1]Lookup for use classification'!$B$7,C2529)),ISNUMBER(SEARCH('[1]Lookup for use classification'!$C$7,C2529)),ISNUMBER(SEARCH('[1]Lookup for use classification'!$D$7,C2529))),'[1]Lookup for use classification'!$A$7,IF(OR(ISNUMBER(SEARCH('[1]Lookup for use classification'!$B$9,C2529)),ISNUMBER(SEARCH('[1]Lookup for use classification'!$C$9,C2529)),ISNUMBER(SEARCH('[1]Lookup for use classification'!$D$9,C2529)),ISNUMBER(SEARCH('[1]Lookup for use classification'!$E$9,C2529)),ISNUMBER(SEARCH('[1]Lookup for use classification'!$F$9,C2529)),ISNUMBER(SEARCH('[1]Lookup for use classification'!$G$9,C2529)),ISNUMBER(SEARCH('[1]Lookup for use classification'!$H$9,C2529)),ISNUMBER(SEARCH('[1]Lookup for use classification'!$I$9,C2529)),ISNUMBER(SEARCH('[1]Lookup for use classification'!$J$9,C2529)),ISNUMBER(SEARCH('[1]Lookup for use classification'!$K$9,C2529))),'[1]Lookup for use classification'!$A$9,IF(OR(ISNUMBER(SEARCH('[1]Lookup for use classification'!$B$10,C2529)),ISNUMBER(SEARCH('[1]Lookup for use classification'!$C$10,C2529)),ISNUMBER(SEARCH('[1]Lookup for use classification'!$D$10,C2529)),ISNUMBER(SEARCH('[1]Lookup for use classification'!$E$10,C2529)),ISNUMBER(SEARCH('[1]Lookup for use classification'!$F$10,C2529)),ISNUMBER(SEARCH('[1]Lookup for use classification'!$G$10,C2529))),'[1]Lookup for use classification'!$A$10,IF(OR(ISNUMBER(SEARCH('[1]Lookup for use classification'!$B$11,C2529)),ISNUMBER(SEARCH('[1]Lookup for use classification'!$C$11,C2529))),'[1]Lookup for use classification'!$A$11,IF(OR(ISNUMBER(SEARCH('[1]Lookup for use classification'!$B$12,C2529)),ISNUMBER(SEARCH('[1]Lookup for use classification'!$C$12,C2529))),'[1]Lookup for use classification'!$A$12,IF(OR(ISNUMBER(SEARCH('[1]Lookup for use classification'!$B$13,C2529)),ISNUMBER(SEARCH('[1]Lookup for use classification'!$C$13,C2529)),ISNUMBER(SEARCH('[1]Lookup for use classification'!$D$13,C2529)),,ISNUMBER(SEARCH('[1]Lookup for use classification'!$C$13,C2529)),ISNUMBER(SEARCH('[1]Lookup for use classification'!$E$13,C2529))),'[1]Lookup for use classification'!$A$13,IF(OR(ISNUMBER(SEARCH('[1]Lookup for use classification'!$B$14,C2529)),ISNUMBER(SEARCH('[1]Lookup for use classification'!$C$14,C2529))),'[1]Lookup for use classification'!$A$14,"Other"))))))))))))</f>
        <v>Other</v>
      </c>
      <c r="E2529" s="238">
        <v>64</v>
      </c>
      <c r="F2529" s="257"/>
      <c r="G2529" s="238"/>
    </row>
    <row r="2530" spans="1:18" hidden="1">
      <c r="A2530" s="185" t="s">
        <v>616</v>
      </c>
      <c r="B2530" s="167" t="s">
        <v>4456</v>
      </c>
      <c r="C2530" s="236" t="s">
        <v>667</v>
      </c>
      <c r="D2530" s="6" t="str">
        <f>IF(OR(ISNUMBER(SEARCH('[1]Lookup for use classification'!$B$1,C2530)),ISNUMBER(SEARCH('[1]Lookup for use classification'!$C$1,C2530)),ISNUMBER(SEARCH('[1]Lookup for use classification'!$D$1,C2530)),ISNUMBER(SEARCH('[1]Lookup for use classification'!$E$1,C2530))),'[1]Lookup for use classification'!$A$1,IF(ISNUMBER(SEARCH('[1]Lookup for use classification'!$B$2,C2530)),'[1]Lookup for use classification'!$A$2,IF(ISNUMBER(SEARCH('[1]Lookup for use classification'!$B$3,C2530)),'[1]Lookup for use classification'!$A$3,IF(OR(ISNUMBER(SEARCH('[1]Lookup for use classification'!$B$4,C2530)),ISNUMBER(SEARCH('[1]Lookup for use classification'!$C$4,C2530)),ISNUMBER(SEARCH('[1]Lookup for use classification'!$D$4,C2530)),ISNUMBER(SEARCH('[1]Lookup for use classification'!$E$4,C2530))),'[1]Lookup for use classification'!$A$4,IF(OR(ISNUMBER(SEARCH('[1]Lookup for use classification'!$B$5,C2530)),ISNUMBER(SEARCH('[1]Lookup for use classification'!$C$5,C2530)),ISNUMBER(SEARCH('[1]Lookup for use classification'!$D$5,C2530))),'[1]Lookup for use classification'!$A$5,IF(OR(ISNUMBER(SEARCH('[1]Lookup for use classification'!$B$7,C2530)),ISNUMBER(SEARCH('[1]Lookup for use classification'!$C$7,C2530)),ISNUMBER(SEARCH('[1]Lookup for use classification'!$D$7,C2530))),'[1]Lookup for use classification'!$A$7,IF(OR(ISNUMBER(SEARCH('[1]Lookup for use classification'!$B$9,C2530)),ISNUMBER(SEARCH('[1]Lookup for use classification'!$C$9,C2530)),ISNUMBER(SEARCH('[1]Lookup for use classification'!$D$9,C2530)),ISNUMBER(SEARCH('[1]Lookup for use classification'!$E$9,C2530)),ISNUMBER(SEARCH('[1]Lookup for use classification'!$F$9,C2530)),ISNUMBER(SEARCH('[1]Lookup for use classification'!$G$9,C2530)),ISNUMBER(SEARCH('[1]Lookup for use classification'!$H$9,C2530)),ISNUMBER(SEARCH('[1]Lookup for use classification'!$I$9,C2530)),ISNUMBER(SEARCH('[1]Lookup for use classification'!$J$9,C2530)),ISNUMBER(SEARCH('[1]Lookup for use classification'!$K$9,C2530))),'[1]Lookup for use classification'!$A$9,IF(OR(ISNUMBER(SEARCH('[1]Lookup for use classification'!$B$10,C2530)),ISNUMBER(SEARCH('[1]Lookup for use classification'!$C$10,C2530)),ISNUMBER(SEARCH('[1]Lookup for use classification'!$D$10,C2530)),ISNUMBER(SEARCH('[1]Lookup for use classification'!$E$10,C2530)),ISNUMBER(SEARCH('[1]Lookup for use classification'!$F$10,C2530)),ISNUMBER(SEARCH('[1]Lookup for use classification'!$G$10,C2530))),'[1]Lookup for use classification'!$A$10,IF(OR(ISNUMBER(SEARCH('[1]Lookup for use classification'!$B$11,C2530)),ISNUMBER(SEARCH('[1]Lookup for use classification'!$C$11,C2530))),'[1]Lookup for use classification'!$A$11,IF(OR(ISNUMBER(SEARCH('[1]Lookup for use classification'!$B$12,C2530)),ISNUMBER(SEARCH('[1]Lookup for use classification'!$C$12,C2530))),'[1]Lookup for use classification'!$A$12,IF(OR(ISNUMBER(SEARCH('[1]Lookup for use classification'!$B$13,C2530)),ISNUMBER(SEARCH('[1]Lookup for use classification'!$C$13,C2530)),ISNUMBER(SEARCH('[1]Lookup for use classification'!$D$13,C2530)),,ISNUMBER(SEARCH('[1]Lookup for use classification'!$C$13,C2530)),ISNUMBER(SEARCH('[1]Lookup for use classification'!$E$13,C2530))),'[1]Lookup for use classification'!$A$13,IF(OR(ISNUMBER(SEARCH('[1]Lookup for use classification'!$B$14,C2530)),ISNUMBER(SEARCH('[1]Lookup for use classification'!$C$14,C2530))),'[1]Lookup for use classification'!$A$14,"Other"))))))))))))</f>
        <v>Other</v>
      </c>
      <c r="E2530" s="238">
        <v>128</v>
      </c>
      <c r="F2530" s="271"/>
      <c r="G2530" s="270"/>
    </row>
    <row r="2531" spans="1:18" hidden="1">
      <c r="A2531" s="185" t="s">
        <v>616</v>
      </c>
      <c r="B2531" s="167" t="s">
        <v>4456</v>
      </c>
      <c r="C2531" s="236" t="s">
        <v>665</v>
      </c>
      <c r="D2531" s="6" t="str">
        <f>IF(OR(ISNUMBER(SEARCH('[1]Lookup for use classification'!$B$1,C2531)),ISNUMBER(SEARCH('[1]Lookup for use classification'!$C$1,C2531)),ISNUMBER(SEARCH('[1]Lookup for use classification'!$D$1,C2531)),ISNUMBER(SEARCH('[1]Lookup for use classification'!$E$1,C2531))),'[1]Lookup for use classification'!$A$1,IF(ISNUMBER(SEARCH('[1]Lookup for use classification'!$B$2,C2531)),'[1]Lookup for use classification'!$A$2,IF(ISNUMBER(SEARCH('[1]Lookup for use classification'!$B$3,C2531)),'[1]Lookup for use classification'!$A$3,IF(OR(ISNUMBER(SEARCH('[1]Lookup for use classification'!$B$4,C2531)),ISNUMBER(SEARCH('[1]Lookup for use classification'!$C$4,C2531)),ISNUMBER(SEARCH('[1]Lookup for use classification'!$D$4,C2531)),ISNUMBER(SEARCH('[1]Lookup for use classification'!$E$4,C2531))),'[1]Lookup for use classification'!$A$4,IF(OR(ISNUMBER(SEARCH('[1]Lookup for use classification'!$B$5,C2531)),ISNUMBER(SEARCH('[1]Lookup for use classification'!$C$5,C2531)),ISNUMBER(SEARCH('[1]Lookup for use classification'!$D$5,C2531))),'[1]Lookup for use classification'!$A$5,IF(OR(ISNUMBER(SEARCH('[1]Lookup for use classification'!$B$7,C2531)),ISNUMBER(SEARCH('[1]Lookup for use classification'!$C$7,C2531)),ISNUMBER(SEARCH('[1]Lookup for use classification'!$D$7,C2531))),'[1]Lookup for use classification'!$A$7,IF(OR(ISNUMBER(SEARCH('[1]Lookup for use classification'!$B$9,C2531)),ISNUMBER(SEARCH('[1]Lookup for use classification'!$C$9,C2531)),ISNUMBER(SEARCH('[1]Lookup for use classification'!$D$9,C2531)),ISNUMBER(SEARCH('[1]Lookup for use classification'!$E$9,C2531)),ISNUMBER(SEARCH('[1]Lookup for use classification'!$F$9,C2531)),ISNUMBER(SEARCH('[1]Lookup for use classification'!$G$9,C2531)),ISNUMBER(SEARCH('[1]Lookup for use classification'!$H$9,C2531)),ISNUMBER(SEARCH('[1]Lookup for use classification'!$I$9,C2531)),ISNUMBER(SEARCH('[1]Lookup for use classification'!$J$9,C2531)),ISNUMBER(SEARCH('[1]Lookup for use classification'!$K$9,C2531))),'[1]Lookup for use classification'!$A$9,IF(OR(ISNUMBER(SEARCH('[1]Lookup for use classification'!$B$10,C2531)),ISNUMBER(SEARCH('[1]Lookup for use classification'!$C$10,C2531)),ISNUMBER(SEARCH('[1]Lookup for use classification'!$D$10,C2531)),ISNUMBER(SEARCH('[1]Lookup for use classification'!$E$10,C2531)),ISNUMBER(SEARCH('[1]Lookup for use classification'!$F$10,C2531)),ISNUMBER(SEARCH('[1]Lookup for use classification'!$G$10,C2531))),'[1]Lookup for use classification'!$A$10,IF(OR(ISNUMBER(SEARCH('[1]Lookup for use classification'!$B$11,C2531)),ISNUMBER(SEARCH('[1]Lookup for use classification'!$C$11,C2531))),'[1]Lookup for use classification'!$A$11,IF(OR(ISNUMBER(SEARCH('[1]Lookup for use classification'!$B$12,C2531)),ISNUMBER(SEARCH('[1]Lookup for use classification'!$C$12,C2531))),'[1]Lookup for use classification'!$A$12,IF(OR(ISNUMBER(SEARCH('[1]Lookup for use classification'!$B$13,C2531)),ISNUMBER(SEARCH('[1]Lookup for use classification'!$C$13,C2531)),ISNUMBER(SEARCH('[1]Lookup for use classification'!$D$13,C2531)),,ISNUMBER(SEARCH('[1]Lookup for use classification'!$C$13,C2531)),ISNUMBER(SEARCH('[1]Lookup for use classification'!$E$13,C2531))),'[1]Lookup for use classification'!$A$13,IF(OR(ISNUMBER(SEARCH('[1]Lookup for use classification'!$B$14,C2531)),ISNUMBER(SEARCH('[1]Lookup for use classification'!$C$14,C2531))),'[1]Lookup for use classification'!$A$14,"Other"))))))))))))</f>
        <v>Other</v>
      </c>
      <c r="E2531" s="238">
        <v>160</v>
      </c>
      <c r="F2531" s="271"/>
      <c r="G2531" s="270"/>
    </row>
    <row r="2532" spans="1:18" hidden="1">
      <c r="A2532" s="188" t="s">
        <v>2088</v>
      </c>
      <c r="B2532" s="8" t="str">
        <f>IF(ISNA(VLOOKUP(CONCATENATE(A2532,C2532),ARIS!$A$1:$A$959,1,FALSE)),"","ARIS")</f>
        <v>ARIS</v>
      </c>
      <c r="C2532" s="223" t="s">
        <v>2794</v>
      </c>
      <c r="D2532" s="6" t="str">
        <f>IF(OR(ISNUMBER(SEARCH('[1]Lookup for use classification'!$B$1,C2532)),ISNUMBER(SEARCH('[1]Lookup for use classification'!$C$1,C2532)),ISNUMBER(SEARCH('[1]Lookup for use classification'!$D$1,C2532)),ISNUMBER(SEARCH('[1]Lookup for use classification'!$E$1,C2532))),'[1]Lookup for use classification'!$A$1,IF(ISNUMBER(SEARCH('[1]Lookup for use classification'!$B$2,C2532)),'[1]Lookup for use classification'!$A$2,IF(ISNUMBER(SEARCH('[1]Lookup for use classification'!$B$3,C2532)),'[1]Lookup for use classification'!$A$3,IF(OR(ISNUMBER(SEARCH('[1]Lookup for use classification'!$B$4,C2532)),ISNUMBER(SEARCH('[1]Lookup for use classification'!$C$4,C2532)),ISNUMBER(SEARCH('[1]Lookup for use classification'!$D$4,C2532)),ISNUMBER(SEARCH('[1]Lookup for use classification'!$E$4,C2532))),'[1]Lookup for use classification'!$A$4,IF(OR(ISNUMBER(SEARCH('[1]Lookup for use classification'!$B$5,C2532)),ISNUMBER(SEARCH('[1]Lookup for use classification'!$C$5,C2532)),ISNUMBER(SEARCH('[1]Lookup for use classification'!$D$5,C2532))),'[1]Lookup for use classification'!$A$5,IF(OR(ISNUMBER(SEARCH('[1]Lookup for use classification'!$B$7,C2532)),ISNUMBER(SEARCH('[1]Lookup for use classification'!$C$7,C2532)),ISNUMBER(SEARCH('[1]Lookup for use classification'!$D$7,C2532))),'[1]Lookup for use classification'!$A$7,IF(OR(ISNUMBER(SEARCH('[1]Lookup for use classification'!$B$9,C2532)),ISNUMBER(SEARCH('[1]Lookup for use classification'!$C$9,C2532)),ISNUMBER(SEARCH('[1]Lookup for use classification'!$D$9,C2532)),ISNUMBER(SEARCH('[1]Lookup for use classification'!$E$9,C2532)),ISNUMBER(SEARCH('[1]Lookup for use classification'!$F$9,C2532)),ISNUMBER(SEARCH('[1]Lookup for use classification'!$G$9,C2532)),ISNUMBER(SEARCH('[1]Lookup for use classification'!$H$9,C2532)),ISNUMBER(SEARCH('[1]Lookup for use classification'!$I$9,C2532)),ISNUMBER(SEARCH('[1]Lookup for use classification'!$J$9,C2532)),ISNUMBER(SEARCH('[1]Lookup for use classification'!$K$9,C2532))),'[1]Lookup for use classification'!$A$9,IF(OR(ISNUMBER(SEARCH('[1]Lookup for use classification'!$B$10,C2532)),ISNUMBER(SEARCH('[1]Lookup for use classification'!$C$10,C2532)),ISNUMBER(SEARCH('[1]Lookup for use classification'!$D$10,C2532)),ISNUMBER(SEARCH('[1]Lookup for use classification'!$E$10,C2532)),ISNUMBER(SEARCH('[1]Lookup for use classification'!$F$10,C2532)),ISNUMBER(SEARCH('[1]Lookup for use classification'!$G$10,C2532))),'[1]Lookup for use classification'!$A$10,IF(OR(ISNUMBER(SEARCH('[1]Lookup for use classification'!$B$11,C2532)),ISNUMBER(SEARCH('[1]Lookup for use classification'!$C$11,C2532))),'[1]Lookup for use classification'!$A$11,IF(OR(ISNUMBER(SEARCH('[1]Lookup for use classification'!$B$12,C2532)),ISNUMBER(SEARCH('[1]Lookup for use classification'!$C$12,C2532))),'[1]Lookup for use classification'!$A$12,IF(OR(ISNUMBER(SEARCH('[1]Lookup for use classification'!$B$13,C2532)),ISNUMBER(SEARCH('[1]Lookup for use classification'!$C$13,C2532)),ISNUMBER(SEARCH('[1]Lookup for use classification'!$D$13,C2532)),,ISNUMBER(SEARCH('[1]Lookup for use classification'!$C$13,C2532)),ISNUMBER(SEARCH('[1]Lookup for use classification'!$E$13,C2532))),'[1]Lookup for use classification'!$A$13,IF(OR(ISNUMBER(SEARCH('[1]Lookup for use classification'!$B$14,C2532)),ISNUMBER(SEARCH('[1]Lookup for use classification'!$C$14,C2532))),'[1]Lookup for use classification'!$A$14,"Other"))))))))))))</f>
        <v>Other</v>
      </c>
      <c r="E2532" s="224">
        <v>180</v>
      </c>
      <c r="F2532" s="222"/>
      <c r="G2532" s="224"/>
      <c r="H2532" s="164"/>
      <c r="I2532" s="164"/>
      <c r="J2532" s="165">
        <v>191.66839166666665</v>
      </c>
    </row>
    <row r="2533" spans="1:18" hidden="1">
      <c r="A2533" s="185" t="s">
        <v>616</v>
      </c>
      <c r="B2533" s="167" t="s">
        <v>4456</v>
      </c>
      <c r="C2533" s="236" t="s">
        <v>664</v>
      </c>
      <c r="D2533" s="6" t="str">
        <f>IF(OR(ISNUMBER(SEARCH('[1]Lookup for use classification'!$B$1,C2533)),ISNUMBER(SEARCH('[1]Lookup for use classification'!$C$1,C2533)),ISNUMBER(SEARCH('[1]Lookup for use classification'!$D$1,C2533)),ISNUMBER(SEARCH('[1]Lookup for use classification'!$E$1,C2533))),'[1]Lookup for use classification'!$A$1,IF(ISNUMBER(SEARCH('[1]Lookup for use classification'!$B$2,C2533)),'[1]Lookup for use classification'!$A$2,IF(ISNUMBER(SEARCH('[1]Lookup for use classification'!$B$3,C2533)),'[1]Lookup for use classification'!$A$3,IF(OR(ISNUMBER(SEARCH('[1]Lookup for use classification'!$B$4,C2533)),ISNUMBER(SEARCH('[1]Lookup for use classification'!$C$4,C2533)),ISNUMBER(SEARCH('[1]Lookup for use classification'!$D$4,C2533)),ISNUMBER(SEARCH('[1]Lookup for use classification'!$E$4,C2533))),'[1]Lookup for use classification'!$A$4,IF(OR(ISNUMBER(SEARCH('[1]Lookup for use classification'!$B$5,C2533)),ISNUMBER(SEARCH('[1]Lookup for use classification'!$C$5,C2533)),ISNUMBER(SEARCH('[1]Lookup for use classification'!$D$5,C2533))),'[1]Lookup for use classification'!$A$5,IF(OR(ISNUMBER(SEARCH('[1]Lookup for use classification'!$B$7,C2533)),ISNUMBER(SEARCH('[1]Lookup for use classification'!$C$7,C2533)),ISNUMBER(SEARCH('[1]Lookup for use classification'!$D$7,C2533))),'[1]Lookup for use classification'!$A$7,IF(OR(ISNUMBER(SEARCH('[1]Lookup for use classification'!$B$9,C2533)),ISNUMBER(SEARCH('[1]Lookup for use classification'!$C$9,C2533)),ISNUMBER(SEARCH('[1]Lookup for use classification'!$D$9,C2533)),ISNUMBER(SEARCH('[1]Lookup for use classification'!$E$9,C2533)),ISNUMBER(SEARCH('[1]Lookup for use classification'!$F$9,C2533)),ISNUMBER(SEARCH('[1]Lookup for use classification'!$G$9,C2533)),ISNUMBER(SEARCH('[1]Lookup for use classification'!$H$9,C2533)),ISNUMBER(SEARCH('[1]Lookup for use classification'!$I$9,C2533)),ISNUMBER(SEARCH('[1]Lookup for use classification'!$J$9,C2533)),ISNUMBER(SEARCH('[1]Lookup for use classification'!$K$9,C2533))),'[1]Lookup for use classification'!$A$9,IF(OR(ISNUMBER(SEARCH('[1]Lookup for use classification'!$B$10,C2533)),ISNUMBER(SEARCH('[1]Lookup for use classification'!$C$10,C2533)),ISNUMBER(SEARCH('[1]Lookup for use classification'!$D$10,C2533)),ISNUMBER(SEARCH('[1]Lookup for use classification'!$E$10,C2533)),ISNUMBER(SEARCH('[1]Lookup for use classification'!$F$10,C2533)),ISNUMBER(SEARCH('[1]Lookup for use classification'!$G$10,C2533))),'[1]Lookup for use classification'!$A$10,IF(OR(ISNUMBER(SEARCH('[1]Lookup for use classification'!$B$11,C2533)),ISNUMBER(SEARCH('[1]Lookup for use classification'!$C$11,C2533))),'[1]Lookup for use classification'!$A$11,IF(OR(ISNUMBER(SEARCH('[1]Lookup for use classification'!$B$12,C2533)),ISNUMBER(SEARCH('[1]Lookup for use classification'!$C$12,C2533))),'[1]Lookup for use classification'!$A$12,IF(OR(ISNUMBER(SEARCH('[1]Lookup for use classification'!$B$13,C2533)),ISNUMBER(SEARCH('[1]Lookup for use classification'!$C$13,C2533)),ISNUMBER(SEARCH('[1]Lookup for use classification'!$D$13,C2533)),,ISNUMBER(SEARCH('[1]Lookup for use classification'!$C$13,C2533)),ISNUMBER(SEARCH('[1]Lookup for use classification'!$E$13,C2533))),'[1]Lookup for use classification'!$A$13,IF(OR(ISNUMBER(SEARCH('[1]Lookup for use classification'!$B$14,C2533)),ISNUMBER(SEARCH('[1]Lookup for use classification'!$C$14,C2533))),'[1]Lookup for use classification'!$A$14,"Other"))))))))))))</f>
        <v>Other</v>
      </c>
      <c r="E2533" s="238">
        <v>350</v>
      </c>
      <c r="F2533" s="271"/>
      <c r="G2533" s="270"/>
    </row>
    <row r="2534" spans="1:18" hidden="1">
      <c r="A2534" s="185" t="s">
        <v>616</v>
      </c>
      <c r="B2534" s="167" t="s">
        <v>4456</v>
      </c>
      <c r="C2534" s="236" t="s">
        <v>692</v>
      </c>
      <c r="D2534" s="6" t="str">
        <f>IF(OR(ISNUMBER(SEARCH('[1]Lookup for use classification'!$B$1,C2534)),ISNUMBER(SEARCH('[1]Lookup for use classification'!$C$1,C2534)),ISNUMBER(SEARCH('[1]Lookup for use classification'!$D$1,C2534)),ISNUMBER(SEARCH('[1]Lookup for use classification'!$E$1,C2534))),'[1]Lookup for use classification'!$A$1,IF(ISNUMBER(SEARCH('[1]Lookup for use classification'!$B$2,C2534)),'[1]Lookup for use classification'!$A$2,IF(ISNUMBER(SEARCH('[1]Lookup for use classification'!$B$3,C2534)),'[1]Lookup for use classification'!$A$3,IF(OR(ISNUMBER(SEARCH('[1]Lookup for use classification'!$B$4,C2534)),ISNUMBER(SEARCH('[1]Lookup for use classification'!$C$4,C2534)),ISNUMBER(SEARCH('[1]Lookup for use classification'!$D$4,C2534)),ISNUMBER(SEARCH('[1]Lookup for use classification'!$E$4,C2534))),'[1]Lookup for use classification'!$A$4,IF(OR(ISNUMBER(SEARCH('[1]Lookup for use classification'!$B$5,C2534)),ISNUMBER(SEARCH('[1]Lookup for use classification'!$C$5,C2534)),ISNUMBER(SEARCH('[1]Lookup for use classification'!$D$5,C2534))),'[1]Lookup for use classification'!$A$5,IF(OR(ISNUMBER(SEARCH('[1]Lookup for use classification'!$B$7,C2534)),ISNUMBER(SEARCH('[1]Lookup for use classification'!$C$7,C2534)),ISNUMBER(SEARCH('[1]Lookup for use classification'!$D$7,C2534))),'[1]Lookup for use classification'!$A$7,IF(OR(ISNUMBER(SEARCH('[1]Lookup for use classification'!$B$9,C2534)),ISNUMBER(SEARCH('[1]Lookup for use classification'!$C$9,C2534)),ISNUMBER(SEARCH('[1]Lookup for use classification'!$D$9,C2534)),ISNUMBER(SEARCH('[1]Lookup for use classification'!$E$9,C2534)),ISNUMBER(SEARCH('[1]Lookup for use classification'!$F$9,C2534)),ISNUMBER(SEARCH('[1]Lookup for use classification'!$G$9,C2534)),ISNUMBER(SEARCH('[1]Lookup for use classification'!$H$9,C2534)),ISNUMBER(SEARCH('[1]Lookup for use classification'!$I$9,C2534)),ISNUMBER(SEARCH('[1]Lookup for use classification'!$J$9,C2534)),ISNUMBER(SEARCH('[1]Lookup for use classification'!$K$9,C2534))),'[1]Lookup for use classification'!$A$9,IF(OR(ISNUMBER(SEARCH('[1]Lookup for use classification'!$B$10,C2534)),ISNUMBER(SEARCH('[1]Lookup for use classification'!$C$10,C2534)),ISNUMBER(SEARCH('[1]Lookup for use classification'!$D$10,C2534)),ISNUMBER(SEARCH('[1]Lookup for use classification'!$E$10,C2534)),ISNUMBER(SEARCH('[1]Lookup for use classification'!$F$10,C2534)),ISNUMBER(SEARCH('[1]Lookup for use classification'!$G$10,C2534))),'[1]Lookup for use classification'!$A$10,IF(OR(ISNUMBER(SEARCH('[1]Lookup for use classification'!$B$11,C2534)),ISNUMBER(SEARCH('[1]Lookup for use classification'!$C$11,C2534))),'[1]Lookup for use classification'!$A$11,IF(OR(ISNUMBER(SEARCH('[1]Lookup for use classification'!$B$12,C2534)),ISNUMBER(SEARCH('[1]Lookup for use classification'!$C$12,C2534))),'[1]Lookup for use classification'!$A$12,IF(OR(ISNUMBER(SEARCH('[1]Lookup for use classification'!$B$13,C2534)),ISNUMBER(SEARCH('[1]Lookup for use classification'!$C$13,C2534)),ISNUMBER(SEARCH('[1]Lookup for use classification'!$D$13,C2534)),,ISNUMBER(SEARCH('[1]Lookup for use classification'!$C$13,C2534)),ISNUMBER(SEARCH('[1]Lookup for use classification'!$E$13,C2534))),'[1]Lookup for use classification'!$A$13,IF(OR(ISNUMBER(SEARCH('[1]Lookup for use classification'!$B$14,C2534)),ISNUMBER(SEARCH('[1]Lookup for use classification'!$C$14,C2534))),'[1]Lookup for use classification'!$A$14,"Other"))))))))))))</f>
        <v>Other</v>
      </c>
      <c r="E2534" s="238">
        <v>350</v>
      </c>
      <c r="F2534" s="257"/>
      <c r="G2534" s="238"/>
    </row>
    <row r="2535" spans="1:18" hidden="1">
      <c r="A2535" s="187" t="s">
        <v>616</v>
      </c>
      <c r="B2535" s="167" t="s">
        <v>4456</v>
      </c>
      <c r="C2535" s="236" t="s">
        <v>704</v>
      </c>
      <c r="D2535" s="6" t="str">
        <f>IF(OR(ISNUMBER(SEARCH('[1]Lookup for use classification'!$B$1,C2535)),ISNUMBER(SEARCH('[1]Lookup for use classification'!$C$1,C2535)),ISNUMBER(SEARCH('[1]Lookup for use classification'!$D$1,C2535)),ISNUMBER(SEARCH('[1]Lookup for use classification'!$E$1,C2535))),'[1]Lookup for use classification'!$A$1,IF(ISNUMBER(SEARCH('[1]Lookup for use classification'!$B$2,C2535)),'[1]Lookup for use classification'!$A$2,IF(ISNUMBER(SEARCH('[1]Lookup for use classification'!$B$3,C2535)),'[1]Lookup for use classification'!$A$3,IF(OR(ISNUMBER(SEARCH('[1]Lookup for use classification'!$B$4,C2535)),ISNUMBER(SEARCH('[1]Lookup for use classification'!$C$4,C2535)),ISNUMBER(SEARCH('[1]Lookup for use classification'!$D$4,C2535)),ISNUMBER(SEARCH('[1]Lookup for use classification'!$E$4,C2535))),'[1]Lookup for use classification'!$A$4,IF(OR(ISNUMBER(SEARCH('[1]Lookup for use classification'!$B$5,C2535)),ISNUMBER(SEARCH('[1]Lookup for use classification'!$C$5,C2535)),ISNUMBER(SEARCH('[1]Lookup for use classification'!$D$5,C2535))),'[1]Lookup for use classification'!$A$5,IF(OR(ISNUMBER(SEARCH('[1]Lookup for use classification'!$B$7,C2535)),ISNUMBER(SEARCH('[1]Lookup for use classification'!$C$7,C2535)),ISNUMBER(SEARCH('[1]Lookup for use classification'!$D$7,C2535))),'[1]Lookup for use classification'!$A$7,IF(OR(ISNUMBER(SEARCH('[1]Lookup for use classification'!$B$9,C2535)),ISNUMBER(SEARCH('[1]Lookup for use classification'!$C$9,C2535)),ISNUMBER(SEARCH('[1]Lookup for use classification'!$D$9,C2535)),ISNUMBER(SEARCH('[1]Lookup for use classification'!$E$9,C2535)),ISNUMBER(SEARCH('[1]Lookup for use classification'!$F$9,C2535)),ISNUMBER(SEARCH('[1]Lookup for use classification'!$G$9,C2535)),ISNUMBER(SEARCH('[1]Lookup for use classification'!$H$9,C2535)),ISNUMBER(SEARCH('[1]Lookup for use classification'!$I$9,C2535)),ISNUMBER(SEARCH('[1]Lookup for use classification'!$J$9,C2535)),ISNUMBER(SEARCH('[1]Lookup for use classification'!$K$9,C2535))),'[1]Lookup for use classification'!$A$9,IF(OR(ISNUMBER(SEARCH('[1]Lookup for use classification'!$B$10,C2535)),ISNUMBER(SEARCH('[1]Lookup for use classification'!$C$10,C2535)),ISNUMBER(SEARCH('[1]Lookup for use classification'!$D$10,C2535)),ISNUMBER(SEARCH('[1]Lookup for use classification'!$E$10,C2535)),ISNUMBER(SEARCH('[1]Lookup for use classification'!$F$10,C2535)),ISNUMBER(SEARCH('[1]Lookup for use classification'!$G$10,C2535))),'[1]Lookup for use classification'!$A$10,IF(OR(ISNUMBER(SEARCH('[1]Lookup for use classification'!$B$11,C2535)),ISNUMBER(SEARCH('[1]Lookup for use classification'!$C$11,C2535))),'[1]Lookup for use classification'!$A$11,IF(OR(ISNUMBER(SEARCH('[1]Lookup for use classification'!$B$12,C2535)),ISNUMBER(SEARCH('[1]Lookup for use classification'!$C$12,C2535))),'[1]Lookup for use classification'!$A$12,IF(OR(ISNUMBER(SEARCH('[1]Lookup for use classification'!$B$13,C2535)),ISNUMBER(SEARCH('[1]Lookup for use classification'!$C$13,C2535)),ISNUMBER(SEARCH('[1]Lookup for use classification'!$D$13,C2535)),,ISNUMBER(SEARCH('[1]Lookup for use classification'!$C$13,C2535)),ISNUMBER(SEARCH('[1]Lookup for use classification'!$E$13,C2535))),'[1]Lookup for use classification'!$A$13,IF(OR(ISNUMBER(SEARCH('[1]Lookup for use classification'!$B$14,C2535)),ISNUMBER(SEARCH('[1]Lookup for use classification'!$C$14,C2535))),'[1]Lookup for use classification'!$A$14,"Other"))))))))))))</f>
        <v>Other</v>
      </c>
      <c r="E2535" s="238">
        <v>836</v>
      </c>
      <c r="F2535" s="257"/>
      <c r="G2535" s="238"/>
    </row>
    <row r="2536" spans="1:18" hidden="1">
      <c r="A2536" s="187" t="s">
        <v>616</v>
      </c>
      <c r="B2536" s="167" t="s">
        <v>4456</v>
      </c>
      <c r="C2536" s="255" t="s">
        <v>647</v>
      </c>
      <c r="D2536" s="6" t="str">
        <f>IF(OR(ISNUMBER(SEARCH('[1]Lookup for use classification'!$B$1,C2536)),ISNUMBER(SEARCH('[1]Lookup for use classification'!$C$1,C2536)),ISNUMBER(SEARCH('[1]Lookup for use classification'!$D$1,C2536)),ISNUMBER(SEARCH('[1]Lookup for use classification'!$E$1,C2536))),'[1]Lookup for use classification'!$A$1,IF(ISNUMBER(SEARCH('[1]Lookup for use classification'!$B$2,C2536)),'[1]Lookup for use classification'!$A$2,IF(ISNUMBER(SEARCH('[1]Lookup for use classification'!$B$3,C2536)),'[1]Lookup for use classification'!$A$3,IF(OR(ISNUMBER(SEARCH('[1]Lookup for use classification'!$B$4,C2536)),ISNUMBER(SEARCH('[1]Lookup for use classification'!$C$4,C2536)),ISNUMBER(SEARCH('[1]Lookup for use classification'!$D$4,C2536)),ISNUMBER(SEARCH('[1]Lookup for use classification'!$E$4,C2536))),'[1]Lookup for use classification'!$A$4,IF(OR(ISNUMBER(SEARCH('[1]Lookup for use classification'!$B$5,C2536)),ISNUMBER(SEARCH('[1]Lookup for use classification'!$C$5,C2536)),ISNUMBER(SEARCH('[1]Lookup for use classification'!$D$5,C2536))),'[1]Lookup for use classification'!$A$5,IF(OR(ISNUMBER(SEARCH('[1]Lookup for use classification'!$B$7,C2536)),ISNUMBER(SEARCH('[1]Lookup for use classification'!$C$7,C2536)),ISNUMBER(SEARCH('[1]Lookup for use classification'!$D$7,C2536))),'[1]Lookup for use classification'!$A$7,IF(OR(ISNUMBER(SEARCH('[1]Lookup for use classification'!$B$9,C2536)),ISNUMBER(SEARCH('[1]Lookup for use classification'!$C$9,C2536)),ISNUMBER(SEARCH('[1]Lookup for use classification'!$D$9,C2536)),ISNUMBER(SEARCH('[1]Lookup for use classification'!$E$9,C2536)),ISNUMBER(SEARCH('[1]Lookup for use classification'!$F$9,C2536)),ISNUMBER(SEARCH('[1]Lookup for use classification'!$G$9,C2536)),ISNUMBER(SEARCH('[1]Lookup for use classification'!$H$9,C2536)),ISNUMBER(SEARCH('[1]Lookup for use classification'!$I$9,C2536)),ISNUMBER(SEARCH('[1]Lookup for use classification'!$J$9,C2536)),ISNUMBER(SEARCH('[1]Lookup for use classification'!$K$9,C2536))),'[1]Lookup for use classification'!$A$9,IF(OR(ISNUMBER(SEARCH('[1]Lookup for use classification'!$B$10,C2536)),ISNUMBER(SEARCH('[1]Lookup for use classification'!$C$10,C2536)),ISNUMBER(SEARCH('[1]Lookup for use classification'!$D$10,C2536)),ISNUMBER(SEARCH('[1]Lookup for use classification'!$E$10,C2536)),ISNUMBER(SEARCH('[1]Lookup for use classification'!$F$10,C2536)),ISNUMBER(SEARCH('[1]Lookup for use classification'!$G$10,C2536))),'[1]Lookup for use classification'!$A$10,IF(OR(ISNUMBER(SEARCH('[1]Lookup for use classification'!$B$11,C2536)),ISNUMBER(SEARCH('[1]Lookup for use classification'!$C$11,C2536))),'[1]Lookup for use classification'!$A$11,IF(OR(ISNUMBER(SEARCH('[1]Lookup for use classification'!$B$12,C2536)),ISNUMBER(SEARCH('[1]Lookup for use classification'!$C$12,C2536))),'[1]Lookup for use classification'!$A$12,IF(OR(ISNUMBER(SEARCH('[1]Lookup for use classification'!$B$13,C2536)),ISNUMBER(SEARCH('[1]Lookup for use classification'!$C$13,C2536)),ISNUMBER(SEARCH('[1]Lookup for use classification'!$D$13,C2536)),,ISNUMBER(SEARCH('[1]Lookup for use classification'!$C$13,C2536)),ISNUMBER(SEARCH('[1]Lookup for use classification'!$E$13,C2536))),'[1]Lookup for use classification'!$A$13,IF(OR(ISNUMBER(SEARCH('[1]Lookup for use classification'!$B$14,C2536)),ISNUMBER(SEARCH('[1]Lookup for use classification'!$C$14,C2536))),'[1]Lookup for use classification'!$A$14,"Other"))))))))))))</f>
        <v>Other</v>
      </c>
      <c r="E2536" s="257">
        <v>1040</v>
      </c>
      <c r="F2536" s="257"/>
      <c r="G2536" s="257"/>
    </row>
    <row r="2537" spans="1:18" hidden="1">
      <c r="A2537" s="187" t="s">
        <v>616</v>
      </c>
      <c r="B2537" s="167" t="s">
        <v>4456</v>
      </c>
      <c r="C2537" s="255" t="s">
        <v>660</v>
      </c>
      <c r="D2537" s="6" t="str">
        <f>IF(OR(ISNUMBER(SEARCH('[1]Lookup for use classification'!$B$1,C2537)),ISNUMBER(SEARCH('[1]Lookup for use classification'!$C$1,C2537)),ISNUMBER(SEARCH('[1]Lookup for use classification'!$D$1,C2537)),ISNUMBER(SEARCH('[1]Lookup for use classification'!$E$1,C2537))),'[1]Lookup for use classification'!$A$1,IF(ISNUMBER(SEARCH('[1]Lookup for use classification'!$B$2,C2537)),'[1]Lookup for use classification'!$A$2,IF(ISNUMBER(SEARCH('[1]Lookup for use classification'!$B$3,C2537)),'[1]Lookup for use classification'!$A$3,IF(OR(ISNUMBER(SEARCH('[1]Lookup for use classification'!$B$4,C2537)),ISNUMBER(SEARCH('[1]Lookup for use classification'!$C$4,C2537)),ISNUMBER(SEARCH('[1]Lookup for use classification'!$D$4,C2537)),ISNUMBER(SEARCH('[1]Lookup for use classification'!$E$4,C2537))),'[1]Lookup for use classification'!$A$4,IF(OR(ISNUMBER(SEARCH('[1]Lookup for use classification'!$B$5,C2537)),ISNUMBER(SEARCH('[1]Lookup for use classification'!$C$5,C2537)),ISNUMBER(SEARCH('[1]Lookup for use classification'!$D$5,C2537))),'[1]Lookup for use classification'!$A$5,IF(OR(ISNUMBER(SEARCH('[1]Lookup for use classification'!$B$7,C2537)),ISNUMBER(SEARCH('[1]Lookup for use classification'!$C$7,C2537)),ISNUMBER(SEARCH('[1]Lookup for use classification'!$D$7,C2537))),'[1]Lookup for use classification'!$A$7,IF(OR(ISNUMBER(SEARCH('[1]Lookup for use classification'!$B$9,C2537)),ISNUMBER(SEARCH('[1]Lookup for use classification'!$C$9,C2537)),ISNUMBER(SEARCH('[1]Lookup for use classification'!$D$9,C2537)),ISNUMBER(SEARCH('[1]Lookup for use classification'!$E$9,C2537)),ISNUMBER(SEARCH('[1]Lookup for use classification'!$F$9,C2537)),ISNUMBER(SEARCH('[1]Lookup for use classification'!$G$9,C2537)),ISNUMBER(SEARCH('[1]Lookup for use classification'!$H$9,C2537)),ISNUMBER(SEARCH('[1]Lookup for use classification'!$I$9,C2537)),ISNUMBER(SEARCH('[1]Lookup for use classification'!$J$9,C2537)),ISNUMBER(SEARCH('[1]Lookup for use classification'!$K$9,C2537))),'[1]Lookup for use classification'!$A$9,IF(OR(ISNUMBER(SEARCH('[1]Lookup for use classification'!$B$10,C2537)),ISNUMBER(SEARCH('[1]Lookup for use classification'!$C$10,C2537)),ISNUMBER(SEARCH('[1]Lookup for use classification'!$D$10,C2537)),ISNUMBER(SEARCH('[1]Lookup for use classification'!$E$10,C2537)),ISNUMBER(SEARCH('[1]Lookup for use classification'!$F$10,C2537)),ISNUMBER(SEARCH('[1]Lookup for use classification'!$G$10,C2537))),'[1]Lookup for use classification'!$A$10,IF(OR(ISNUMBER(SEARCH('[1]Lookup for use classification'!$B$11,C2537)),ISNUMBER(SEARCH('[1]Lookup for use classification'!$C$11,C2537))),'[1]Lookup for use classification'!$A$11,IF(OR(ISNUMBER(SEARCH('[1]Lookup for use classification'!$B$12,C2537)),ISNUMBER(SEARCH('[1]Lookup for use classification'!$C$12,C2537))),'[1]Lookup for use classification'!$A$12,IF(OR(ISNUMBER(SEARCH('[1]Lookup for use classification'!$B$13,C2537)),ISNUMBER(SEARCH('[1]Lookup for use classification'!$C$13,C2537)),ISNUMBER(SEARCH('[1]Lookup for use classification'!$D$13,C2537)),,ISNUMBER(SEARCH('[1]Lookup for use classification'!$C$13,C2537)),ISNUMBER(SEARCH('[1]Lookup for use classification'!$E$13,C2537))),'[1]Lookup for use classification'!$A$13,IF(OR(ISNUMBER(SEARCH('[1]Lookup for use classification'!$B$14,C2537)),ISNUMBER(SEARCH('[1]Lookup for use classification'!$C$14,C2537))),'[1]Lookup for use classification'!$A$14,"Other"))))))))))))</f>
        <v>Other</v>
      </c>
      <c r="E2537" s="257">
        <v>1339</v>
      </c>
      <c r="F2537" s="257"/>
      <c r="G2537" s="257"/>
    </row>
    <row r="2538" spans="1:18" hidden="1">
      <c r="A2538" s="188" t="s">
        <v>2088</v>
      </c>
      <c r="B2538" s="8" t="str">
        <f>IF(ISNA(VLOOKUP(CONCATENATE(A2538,C2538),ARIS!$A$1:$A$959,1,FALSE)),"","ARIS")</f>
        <v>ARIS</v>
      </c>
      <c r="C2538" s="221" t="s">
        <v>2791</v>
      </c>
      <c r="D2538" s="6" t="str">
        <f>IF(OR(ISNUMBER(SEARCH('[1]Lookup for use classification'!$B$1,C2538)),ISNUMBER(SEARCH('[1]Lookup for use classification'!$C$1,C2538)),ISNUMBER(SEARCH('[1]Lookup for use classification'!$D$1,C2538)),ISNUMBER(SEARCH('[1]Lookup for use classification'!$E$1,C2538))),'[1]Lookup for use classification'!$A$1,IF(ISNUMBER(SEARCH('[1]Lookup for use classification'!$B$2,C2538)),'[1]Lookup for use classification'!$A$2,IF(ISNUMBER(SEARCH('[1]Lookup for use classification'!$B$3,C2538)),'[1]Lookup for use classification'!$A$3,IF(OR(ISNUMBER(SEARCH('[1]Lookup for use classification'!$B$4,C2538)),ISNUMBER(SEARCH('[1]Lookup for use classification'!$C$4,C2538)),ISNUMBER(SEARCH('[1]Lookup for use classification'!$D$4,C2538)),ISNUMBER(SEARCH('[1]Lookup for use classification'!$E$4,C2538))),'[1]Lookup for use classification'!$A$4,IF(OR(ISNUMBER(SEARCH('[1]Lookup for use classification'!$B$5,C2538)),ISNUMBER(SEARCH('[1]Lookup for use classification'!$C$5,C2538)),ISNUMBER(SEARCH('[1]Lookup for use classification'!$D$5,C2538))),'[1]Lookup for use classification'!$A$5,IF(OR(ISNUMBER(SEARCH('[1]Lookup for use classification'!$B$7,C2538)),ISNUMBER(SEARCH('[1]Lookup for use classification'!$C$7,C2538)),ISNUMBER(SEARCH('[1]Lookup for use classification'!$D$7,C2538))),'[1]Lookup for use classification'!$A$7,IF(OR(ISNUMBER(SEARCH('[1]Lookup for use classification'!$B$9,C2538)),ISNUMBER(SEARCH('[1]Lookup for use classification'!$C$9,C2538)),ISNUMBER(SEARCH('[1]Lookup for use classification'!$D$9,C2538)),ISNUMBER(SEARCH('[1]Lookup for use classification'!$E$9,C2538)),ISNUMBER(SEARCH('[1]Lookup for use classification'!$F$9,C2538)),ISNUMBER(SEARCH('[1]Lookup for use classification'!$G$9,C2538)),ISNUMBER(SEARCH('[1]Lookup for use classification'!$H$9,C2538)),ISNUMBER(SEARCH('[1]Lookup for use classification'!$I$9,C2538)),ISNUMBER(SEARCH('[1]Lookup for use classification'!$J$9,C2538)),ISNUMBER(SEARCH('[1]Lookup for use classification'!$K$9,C2538))),'[1]Lookup for use classification'!$A$9,IF(OR(ISNUMBER(SEARCH('[1]Lookup for use classification'!$B$10,C2538)),ISNUMBER(SEARCH('[1]Lookup for use classification'!$C$10,C2538)),ISNUMBER(SEARCH('[1]Lookup for use classification'!$D$10,C2538)),ISNUMBER(SEARCH('[1]Lookup for use classification'!$E$10,C2538)),ISNUMBER(SEARCH('[1]Lookup for use classification'!$F$10,C2538)),ISNUMBER(SEARCH('[1]Lookup for use classification'!$G$10,C2538))),'[1]Lookup for use classification'!$A$10,IF(OR(ISNUMBER(SEARCH('[1]Lookup for use classification'!$B$11,C2538)),ISNUMBER(SEARCH('[1]Lookup for use classification'!$C$11,C2538))),'[1]Lookup for use classification'!$A$11,IF(OR(ISNUMBER(SEARCH('[1]Lookup for use classification'!$B$12,C2538)),ISNUMBER(SEARCH('[1]Lookup for use classification'!$C$12,C2538))),'[1]Lookup for use classification'!$A$12,IF(OR(ISNUMBER(SEARCH('[1]Lookup for use classification'!$B$13,C2538)),ISNUMBER(SEARCH('[1]Lookup for use classification'!$C$13,C2538)),ISNUMBER(SEARCH('[1]Lookup for use classification'!$D$13,C2538)),,ISNUMBER(SEARCH('[1]Lookup for use classification'!$C$13,C2538)),ISNUMBER(SEARCH('[1]Lookup for use classification'!$E$13,C2538))),'[1]Lookup for use classification'!$A$13,IF(OR(ISNUMBER(SEARCH('[1]Lookup for use classification'!$B$14,C2538)),ISNUMBER(SEARCH('[1]Lookup for use classification'!$C$14,C2538))),'[1]Lookup for use classification'!$A$14,"Other"))))))))))))</f>
        <v>Other</v>
      </c>
      <c r="E2538" s="222">
        <v>1373</v>
      </c>
      <c r="F2538" s="222"/>
      <c r="G2538" s="222"/>
      <c r="H2538" s="164">
        <v>1672.6423357664235</v>
      </c>
      <c r="I2538" s="164"/>
      <c r="J2538" s="165">
        <v>211753.905768</v>
      </c>
    </row>
    <row r="2539" spans="1:18" hidden="1">
      <c r="A2539" s="187" t="s">
        <v>616</v>
      </c>
      <c r="B2539" s="167" t="s">
        <v>4456</v>
      </c>
      <c r="C2539" s="272" t="s">
        <v>695</v>
      </c>
      <c r="D2539" s="134" t="str">
        <f>IF(OR(ISNUMBER(SEARCH('[1]Lookup for use classification'!$B$1,C2539)),ISNUMBER(SEARCH('[1]Lookup for use classification'!$C$1,C2539)),ISNUMBER(SEARCH('[1]Lookup for use classification'!$D$1,C2539)),ISNUMBER(SEARCH('[1]Lookup for use classification'!$E$1,C2539))),'[1]Lookup for use classification'!$A$1,IF(ISNUMBER(SEARCH('[1]Lookup for use classification'!$B$2,C2539)),'[1]Lookup for use classification'!$A$2,IF(ISNUMBER(SEARCH('[1]Lookup for use classification'!$B$3,C2539)),'[1]Lookup for use classification'!$A$3,IF(OR(ISNUMBER(SEARCH('[1]Lookup for use classification'!$B$4,C2539)),ISNUMBER(SEARCH('[1]Lookup for use classification'!$C$4,C2539)),ISNUMBER(SEARCH('[1]Lookup for use classification'!$D$4,C2539)),ISNUMBER(SEARCH('[1]Lookup for use classification'!$E$4,C2539))),'[1]Lookup for use classification'!$A$4,IF(OR(ISNUMBER(SEARCH('[1]Lookup for use classification'!$B$5,C2539)),ISNUMBER(SEARCH('[1]Lookup for use classification'!$C$5,C2539)),ISNUMBER(SEARCH('[1]Lookup for use classification'!$D$5,C2539))),'[1]Lookup for use classification'!$A$5,IF(OR(ISNUMBER(SEARCH('[1]Lookup for use classification'!$B$7,C2539)),ISNUMBER(SEARCH('[1]Lookup for use classification'!$C$7,C2539)),ISNUMBER(SEARCH('[1]Lookup for use classification'!$D$7,C2539))),'[1]Lookup for use classification'!$A$7,IF(OR(ISNUMBER(SEARCH('[1]Lookup for use classification'!$B$9,C2539)),ISNUMBER(SEARCH('[1]Lookup for use classification'!$C$9,C2539)),ISNUMBER(SEARCH('[1]Lookup for use classification'!$D$9,C2539)),ISNUMBER(SEARCH('[1]Lookup for use classification'!$E$9,C2539)),ISNUMBER(SEARCH('[1]Lookup for use classification'!$F$9,C2539)),ISNUMBER(SEARCH('[1]Lookup for use classification'!$G$9,C2539)),ISNUMBER(SEARCH('[1]Lookup for use classification'!$H$9,C2539)),ISNUMBER(SEARCH('[1]Lookup for use classification'!$I$9,C2539)),ISNUMBER(SEARCH('[1]Lookup for use classification'!$J$9,C2539)),ISNUMBER(SEARCH('[1]Lookup for use classification'!$K$9,C2539))),'[1]Lookup for use classification'!$A$9,IF(OR(ISNUMBER(SEARCH('[1]Lookup for use classification'!$B$10,C2539)),ISNUMBER(SEARCH('[1]Lookup for use classification'!$C$10,C2539)),ISNUMBER(SEARCH('[1]Lookup for use classification'!$D$10,C2539)),ISNUMBER(SEARCH('[1]Lookup for use classification'!$E$10,C2539)),ISNUMBER(SEARCH('[1]Lookup for use classification'!$F$10,C2539)),ISNUMBER(SEARCH('[1]Lookup for use classification'!$G$10,C2539))),'[1]Lookup for use classification'!$A$10,IF(OR(ISNUMBER(SEARCH('[1]Lookup for use classification'!$B$11,C2539)),ISNUMBER(SEARCH('[1]Lookup for use classification'!$C$11,C2539))),'[1]Lookup for use classification'!$A$11,IF(OR(ISNUMBER(SEARCH('[1]Lookup for use classification'!$B$12,C2539)),ISNUMBER(SEARCH('[1]Lookup for use classification'!$C$12,C2539))),'[1]Lookup for use classification'!$A$12,IF(OR(ISNUMBER(SEARCH('[1]Lookup for use classification'!$B$13,C2539)),ISNUMBER(SEARCH('[1]Lookup for use classification'!$C$13,C2539)),ISNUMBER(SEARCH('[1]Lookup for use classification'!$D$13,C2539)),,ISNUMBER(SEARCH('[1]Lookup for use classification'!$C$13,C2539)),ISNUMBER(SEARCH('[1]Lookup for use classification'!$E$13,C2539))),'[1]Lookup for use classification'!$A$13,IF(OR(ISNUMBER(SEARCH('[1]Lookup for use classification'!$B$14,C2539)),ISNUMBER(SEARCH('[1]Lookup for use classification'!$C$14,C2539))),'[1]Lookup for use classification'!$A$14,"Other"))))))))))))</f>
        <v>Other</v>
      </c>
      <c r="E2539" s="273">
        <v>2519</v>
      </c>
      <c r="F2539" s="273"/>
      <c r="G2539" s="273"/>
      <c r="H2539" s="188"/>
      <c r="I2539" s="188"/>
      <c r="J2539" s="193"/>
      <c r="K2539" s="193"/>
      <c r="L2539" s="193"/>
      <c r="M2539" s="193"/>
      <c r="N2539" s="193"/>
      <c r="O2539" s="193"/>
      <c r="P2539" s="193"/>
      <c r="Q2539" s="193"/>
      <c r="R2539" s="193"/>
    </row>
    <row r="2540" spans="1:18" hidden="1">
      <c r="A2540" s="187" t="s">
        <v>616</v>
      </c>
      <c r="B2540" s="167" t="s">
        <v>4456</v>
      </c>
      <c r="C2540" s="255" t="s">
        <v>668</v>
      </c>
      <c r="D2540" s="6" t="str">
        <f>IF(OR(ISNUMBER(SEARCH('[1]Lookup for use classification'!$B$1,C2540)),ISNUMBER(SEARCH('[1]Lookup for use classification'!$C$1,C2540)),ISNUMBER(SEARCH('[1]Lookup for use classification'!$D$1,C2540)),ISNUMBER(SEARCH('[1]Lookup for use classification'!$E$1,C2540))),'[1]Lookup for use classification'!$A$1,IF(ISNUMBER(SEARCH('[1]Lookup for use classification'!$B$2,C2540)),'[1]Lookup for use classification'!$A$2,IF(ISNUMBER(SEARCH('[1]Lookup for use classification'!$B$3,C2540)),'[1]Lookup for use classification'!$A$3,IF(OR(ISNUMBER(SEARCH('[1]Lookup for use classification'!$B$4,C2540)),ISNUMBER(SEARCH('[1]Lookup for use classification'!$C$4,C2540)),ISNUMBER(SEARCH('[1]Lookup for use classification'!$D$4,C2540)),ISNUMBER(SEARCH('[1]Lookup for use classification'!$E$4,C2540))),'[1]Lookup for use classification'!$A$4,IF(OR(ISNUMBER(SEARCH('[1]Lookup for use classification'!$B$5,C2540)),ISNUMBER(SEARCH('[1]Lookup for use classification'!$C$5,C2540)),ISNUMBER(SEARCH('[1]Lookup for use classification'!$D$5,C2540))),'[1]Lookup for use classification'!$A$5,IF(OR(ISNUMBER(SEARCH('[1]Lookup for use classification'!$B$7,C2540)),ISNUMBER(SEARCH('[1]Lookup for use classification'!$C$7,C2540)),ISNUMBER(SEARCH('[1]Lookup for use classification'!$D$7,C2540))),'[1]Lookup for use classification'!$A$7,IF(OR(ISNUMBER(SEARCH('[1]Lookup for use classification'!$B$9,C2540)),ISNUMBER(SEARCH('[1]Lookup for use classification'!$C$9,C2540)),ISNUMBER(SEARCH('[1]Lookup for use classification'!$D$9,C2540)),ISNUMBER(SEARCH('[1]Lookup for use classification'!$E$9,C2540)),ISNUMBER(SEARCH('[1]Lookup for use classification'!$F$9,C2540)),ISNUMBER(SEARCH('[1]Lookup for use classification'!$G$9,C2540)),ISNUMBER(SEARCH('[1]Lookup for use classification'!$H$9,C2540)),ISNUMBER(SEARCH('[1]Lookup for use classification'!$I$9,C2540)),ISNUMBER(SEARCH('[1]Lookup for use classification'!$J$9,C2540)),ISNUMBER(SEARCH('[1]Lookup for use classification'!$K$9,C2540))),'[1]Lookup for use classification'!$A$9,IF(OR(ISNUMBER(SEARCH('[1]Lookup for use classification'!$B$10,C2540)),ISNUMBER(SEARCH('[1]Lookup for use classification'!$C$10,C2540)),ISNUMBER(SEARCH('[1]Lookup for use classification'!$D$10,C2540)),ISNUMBER(SEARCH('[1]Lookup for use classification'!$E$10,C2540)),ISNUMBER(SEARCH('[1]Lookup for use classification'!$F$10,C2540)),ISNUMBER(SEARCH('[1]Lookup for use classification'!$G$10,C2540))),'[1]Lookup for use classification'!$A$10,IF(OR(ISNUMBER(SEARCH('[1]Lookup for use classification'!$B$11,C2540)),ISNUMBER(SEARCH('[1]Lookup for use classification'!$C$11,C2540))),'[1]Lookup for use classification'!$A$11,IF(OR(ISNUMBER(SEARCH('[1]Lookup for use classification'!$B$12,C2540)),ISNUMBER(SEARCH('[1]Lookup for use classification'!$C$12,C2540))),'[1]Lookup for use classification'!$A$12,IF(OR(ISNUMBER(SEARCH('[1]Lookup for use classification'!$B$13,C2540)),ISNUMBER(SEARCH('[1]Lookup for use classification'!$C$13,C2540)),ISNUMBER(SEARCH('[1]Lookup for use classification'!$D$13,C2540)),,ISNUMBER(SEARCH('[1]Lookup for use classification'!$C$13,C2540)),ISNUMBER(SEARCH('[1]Lookup for use classification'!$E$13,C2540))),'[1]Lookup for use classification'!$A$13,IF(OR(ISNUMBER(SEARCH('[1]Lookup for use classification'!$B$14,C2540)),ISNUMBER(SEARCH('[1]Lookup for use classification'!$C$14,C2540))),'[1]Lookup for use classification'!$A$14,"Other"))))))))))))</f>
        <v>Other</v>
      </c>
      <c r="E2540" s="257">
        <v>2604</v>
      </c>
      <c r="F2540" s="257"/>
      <c r="G2540" s="257"/>
    </row>
    <row r="2541" spans="1:18" hidden="1">
      <c r="A2541" s="188" t="s">
        <v>2088</v>
      </c>
      <c r="B2541" s="8" t="str">
        <f>IF(ISNA(VLOOKUP(CONCATENATE(A2541,C2541),ARIS!$A$1:$A$959,1,FALSE)),"","ARIS")</f>
        <v>ARIS</v>
      </c>
      <c r="C2541" s="221" t="s">
        <v>2793</v>
      </c>
      <c r="D2541" s="6" t="str">
        <f>IF(OR(ISNUMBER(SEARCH('[1]Lookup for use classification'!$B$1,C2541)),ISNUMBER(SEARCH('[1]Lookup for use classification'!$C$1,C2541)),ISNUMBER(SEARCH('[1]Lookup for use classification'!$D$1,C2541)),ISNUMBER(SEARCH('[1]Lookup for use classification'!$E$1,C2541))),'[1]Lookup for use classification'!$A$1,IF(ISNUMBER(SEARCH('[1]Lookup for use classification'!$B$2,C2541)),'[1]Lookup for use classification'!$A$2,IF(ISNUMBER(SEARCH('[1]Lookup for use classification'!$B$3,C2541)),'[1]Lookup for use classification'!$A$3,IF(OR(ISNUMBER(SEARCH('[1]Lookup for use classification'!$B$4,C2541)),ISNUMBER(SEARCH('[1]Lookup for use classification'!$C$4,C2541)),ISNUMBER(SEARCH('[1]Lookup for use classification'!$D$4,C2541)),ISNUMBER(SEARCH('[1]Lookup for use classification'!$E$4,C2541))),'[1]Lookup for use classification'!$A$4,IF(OR(ISNUMBER(SEARCH('[1]Lookup for use classification'!$B$5,C2541)),ISNUMBER(SEARCH('[1]Lookup for use classification'!$C$5,C2541)),ISNUMBER(SEARCH('[1]Lookup for use classification'!$D$5,C2541))),'[1]Lookup for use classification'!$A$5,IF(OR(ISNUMBER(SEARCH('[1]Lookup for use classification'!$B$7,C2541)),ISNUMBER(SEARCH('[1]Lookup for use classification'!$C$7,C2541)),ISNUMBER(SEARCH('[1]Lookup for use classification'!$D$7,C2541))),'[1]Lookup for use classification'!$A$7,IF(OR(ISNUMBER(SEARCH('[1]Lookup for use classification'!$B$9,C2541)),ISNUMBER(SEARCH('[1]Lookup for use classification'!$C$9,C2541)),ISNUMBER(SEARCH('[1]Lookup for use classification'!$D$9,C2541)),ISNUMBER(SEARCH('[1]Lookup for use classification'!$E$9,C2541)),ISNUMBER(SEARCH('[1]Lookup for use classification'!$F$9,C2541)),ISNUMBER(SEARCH('[1]Lookup for use classification'!$G$9,C2541)),ISNUMBER(SEARCH('[1]Lookup for use classification'!$H$9,C2541)),ISNUMBER(SEARCH('[1]Lookup for use classification'!$I$9,C2541)),ISNUMBER(SEARCH('[1]Lookup for use classification'!$J$9,C2541)),ISNUMBER(SEARCH('[1]Lookup for use classification'!$K$9,C2541))),'[1]Lookup for use classification'!$A$9,IF(OR(ISNUMBER(SEARCH('[1]Lookup for use classification'!$B$10,C2541)),ISNUMBER(SEARCH('[1]Lookup for use classification'!$C$10,C2541)),ISNUMBER(SEARCH('[1]Lookup for use classification'!$D$10,C2541)),ISNUMBER(SEARCH('[1]Lookup for use classification'!$E$10,C2541)),ISNUMBER(SEARCH('[1]Lookup for use classification'!$F$10,C2541)),ISNUMBER(SEARCH('[1]Lookup for use classification'!$G$10,C2541))),'[1]Lookup for use classification'!$A$10,IF(OR(ISNUMBER(SEARCH('[1]Lookup for use classification'!$B$11,C2541)),ISNUMBER(SEARCH('[1]Lookup for use classification'!$C$11,C2541))),'[1]Lookup for use classification'!$A$11,IF(OR(ISNUMBER(SEARCH('[1]Lookup for use classification'!$B$12,C2541)),ISNUMBER(SEARCH('[1]Lookup for use classification'!$C$12,C2541))),'[1]Lookup for use classification'!$A$12,IF(OR(ISNUMBER(SEARCH('[1]Lookup for use classification'!$B$13,C2541)),ISNUMBER(SEARCH('[1]Lookup for use classification'!$C$13,C2541)),ISNUMBER(SEARCH('[1]Lookup for use classification'!$D$13,C2541)),,ISNUMBER(SEARCH('[1]Lookup for use classification'!$C$13,C2541)),ISNUMBER(SEARCH('[1]Lookup for use classification'!$E$13,C2541))),'[1]Lookup for use classification'!$A$13,IF(OR(ISNUMBER(SEARCH('[1]Lookup for use classification'!$B$14,C2541)),ISNUMBER(SEARCH('[1]Lookup for use classification'!$C$14,C2541))),'[1]Lookup for use classification'!$A$14,"Other"))))))))))))</f>
        <v>Other</v>
      </c>
      <c r="E2541" s="222">
        <v>4800</v>
      </c>
      <c r="F2541" s="222"/>
      <c r="G2541" s="222"/>
      <c r="H2541" s="164">
        <v>25007.592700729929</v>
      </c>
      <c r="I2541" s="164"/>
      <c r="J2541" s="165">
        <v>85078.099029333331</v>
      </c>
    </row>
    <row r="2542" spans="1:18" hidden="1">
      <c r="A2542" s="187" t="s">
        <v>616</v>
      </c>
      <c r="B2542" s="167" t="s">
        <v>4456</v>
      </c>
      <c r="C2542" s="255" t="s">
        <v>656</v>
      </c>
      <c r="D2542" s="6" t="str">
        <f>IF(OR(ISNUMBER(SEARCH('[1]Lookup for use classification'!$B$1,C2542)),ISNUMBER(SEARCH('[1]Lookup for use classification'!$C$1,C2542)),ISNUMBER(SEARCH('[1]Lookup for use classification'!$D$1,C2542)),ISNUMBER(SEARCH('[1]Lookup for use classification'!$E$1,C2542))),'[1]Lookup for use classification'!$A$1,IF(ISNUMBER(SEARCH('[1]Lookup for use classification'!$B$2,C2542)),'[1]Lookup for use classification'!$A$2,IF(ISNUMBER(SEARCH('[1]Lookup for use classification'!$B$3,C2542)),'[1]Lookup for use classification'!$A$3,IF(OR(ISNUMBER(SEARCH('[1]Lookup for use classification'!$B$4,C2542)),ISNUMBER(SEARCH('[1]Lookup for use classification'!$C$4,C2542)),ISNUMBER(SEARCH('[1]Lookup for use classification'!$D$4,C2542)),ISNUMBER(SEARCH('[1]Lookup for use classification'!$E$4,C2542))),'[1]Lookup for use classification'!$A$4,IF(OR(ISNUMBER(SEARCH('[1]Lookup for use classification'!$B$5,C2542)),ISNUMBER(SEARCH('[1]Lookup for use classification'!$C$5,C2542)),ISNUMBER(SEARCH('[1]Lookup for use classification'!$D$5,C2542))),'[1]Lookup for use classification'!$A$5,IF(OR(ISNUMBER(SEARCH('[1]Lookup for use classification'!$B$7,C2542)),ISNUMBER(SEARCH('[1]Lookup for use classification'!$C$7,C2542)),ISNUMBER(SEARCH('[1]Lookup for use classification'!$D$7,C2542))),'[1]Lookup for use classification'!$A$7,IF(OR(ISNUMBER(SEARCH('[1]Lookup for use classification'!$B$9,C2542)),ISNUMBER(SEARCH('[1]Lookup for use classification'!$C$9,C2542)),ISNUMBER(SEARCH('[1]Lookup for use classification'!$D$9,C2542)),ISNUMBER(SEARCH('[1]Lookup for use classification'!$E$9,C2542)),ISNUMBER(SEARCH('[1]Lookup for use classification'!$F$9,C2542)),ISNUMBER(SEARCH('[1]Lookup for use classification'!$G$9,C2542)),ISNUMBER(SEARCH('[1]Lookup for use classification'!$H$9,C2542)),ISNUMBER(SEARCH('[1]Lookup for use classification'!$I$9,C2542)),ISNUMBER(SEARCH('[1]Lookup for use classification'!$J$9,C2542)),ISNUMBER(SEARCH('[1]Lookup for use classification'!$K$9,C2542))),'[1]Lookup for use classification'!$A$9,IF(OR(ISNUMBER(SEARCH('[1]Lookup for use classification'!$B$10,C2542)),ISNUMBER(SEARCH('[1]Lookup for use classification'!$C$10,C2542)),ISNUMBER(SEARCH('[1]Lookup for use classification'!$D$10,C2542)),ISNUMBER(SEARCH('[1]Lookup for use classification'!$E$10,C2542)),ISNUMBER(SEARCH('[1]Lookup for use classification'!$F$10,C2542)),ISNUMBER(SEARCH('[1]Lookup for use classification'!$G$10,C2542))),'[1]Lookup for use classification'!$A$10,IF(OR(ISNUMBER(SEARCH('[1]Lookup for use classification'!$B$11,C2542)),ISNUMBER(SEARCH('[1]Lookup for use classification'!$C$11,C2542))),'[1]Lookup for use classification'!$A$11,IF(OR(ISNUMBER(SEARCH('[1]Lookup for use classification'!$B$12,C2542)),ISNUMBER(SEARCH('[1]Lookup for use classification'!$C$12,C2542))),'[1]Lookup for use classification'!$A$12,IF(OR(ISNUMBER(SEARCH('[1]Lookup for use classification'!$B$13,C2542)),ISNUMBER(SEARCH('[1]Lookup for use classification'!$C$13,C2542)),ISNUMBER(SEARCH('[1]Lookup for use classification'!$D$13,C2542)),,ISNUMBER(SEARCH('[1]Lookup for use classification'!$C$13,C2542)),ISNUMBER(SEARCH('[1]Lookup for use classification'!$E$13,C2542))),'[1]Lookup for use classification'!$A$13,IF(OR(ISNUMBER(SEARCH('[1]Lookup for use classification'!$B$14,C2542)),ISNUMBER(SEARCH('[1]Lookup for use classification'!$C$14,C2542))),'[1]Lookup for use classification'!$A$14,"Other"))))))))))))</f>
        <v>Other</v>
      </c>
      <c r="E2542" s="257">
        <v>5044</v>
      </c>
      <c r="F2542" s="257"/>
      <c r="G2542" s="257"/>
    </row>
    <row r="2543" spans="1:18" hidden="1">
      <c r="A2543" s="187" t="s">
        <v>616</v>
      </c>
      <c r="B2543" s="167" t="s">
        <v>4456</v>
      </c>
      <c r="C2543" s="255" t="s">
        <v>696</v>
      </c>
      <c r="D2543" s="6" t="str">
        <f>IF(OR(ISNUMBER(SEARCH('[1]Lookup for use classification'!$B$1,C2543)),ISNUMBER(SEARCH('[1]Lookup for use classification'!$C$1,C2543)),ISNUMBER(SEARCH('[1]Lookup for use classification'!$D$1,C2543)),ISNUMBER(SEARCH('[1]Lookup for use classification'!$E$1,C2543))),'[1]Lookup for use classification'!$A$1,IF(ISNUMBER(SEARCH('[1]Lookup for use classification'!$B$2,C2543)),'[1]Lookup for use classification'!$A$2,IF(ISNUMBER(SEARCH('[1]Lookup for use classification'!$B$3,C2543)),'[1]Lookup for use classification'!$A$3,IF(OR(ISNUMBER(SEARCH('[1]Lookup for use classification'!$B$4,C2543)),ISNUMBER(SEARCH('[1]Lookup for use classification'!$C$4,C2543)),ISNUMBER(SEARCH('[1]Lookup for use classification'!$D$4,C2543)),ISNUMBER(SEARCH('[1]Lookup for use classification'!$E$4,C2543))),'[1]Lookup for use classification'!$A$4,IF(OR(ISNUMBER(SEARCH('[1]Lookup for use classification'!$B$5,C2543)),ISNUMBER(SEARCH('[1]Lookup for use classification'!$C$5,C2543)),ISNUMBER(SEARCH('[1]Lookup for use classification'!$D$5,C2543))),'[1]Lookup for use classification'!$A$5,IF(OR(ISNUMBER(SEARCH('[1]Lookup for use classification'!$B$7,C2543)),ISNUMBER(SEARCH('[1]Lookup for use classification'!$C$7,C2543)),ISNUMBER(SEARCH('[1]Lookup for use classification'!$D$7,C2543))),'[1]Lookup for use classification'!$A$7,IF(OR(ISNUMBER(SEARCH('[1]Lookup for use classification'!$B$9,C2543)),ISNUMBER(SEARCH('[1]Lookup for use classification'!$C$9,C2543)),ISNUMBER(SEARCH('[1]Lookup for use classification'!$D$9,C2543)),ISNUMBER(SEARCH('[1]Lookup for use classification'!$E$9,C2543)),ISNUMBER(SEARCH('[1]Lookup for use classification'!$F$9,C2543)),ISNUMBER(SEARCH('[1]Lookup for use classification'!$G$9,C2543)),ISNUMBER(SEARCH('[1]Lookup for use classification'!$H$9,C2543)),ISNUMBER(SEARCH('[1]Lookup for use classification'!$I$9,C2543)),ISNUMBER(SEARCH('[1]Lookup for use classification'!$J$9,C2543)),ISNUMBER(SEARCH('[1]Lookup for use classification'!$K$9,C2543))),'[1]Lookup for use classification'!$A$9,IF(OR(ISNUMBER(SEARCH('[1]Lookup for use classification'!$B$10,C2543)),ISNUMBER(SEARCH('[1]Lookup for use classification'!$C$10,C2543)),ISNUMBER(SEARCH('[1]Lookup for use classification'!$D$10,C2543)),ISNUMBER(SEARCH('[1]Lookup for use classification'!$E$10,C2543)),ISNUMBER(SEARCH('[1]Lookup for use classification'!$F$10,C2543)),ISNUMBER(SEARCH('[1]Lookup for use classification'!$G$10,C2543))),'[1]Lookup for use classification'!$A$10,IF(OR(ISNUMBER(SEARCH('[1]Lookup for use classification'!$B$11,C2543)),ISNUMBER(SEARCH('[1]Lookup for use classification'!$C$11,C2543))),'[1]Lookup for use classification'!$A$11,IF(OR(ISNUMBER(SEARCH('[1]Lookup for use classification'!$B$12,C2543)),ISNUMBER(SEARCH('[1]Lookup for use classification'!$C$12,C2543))),'[1]Lookup for use classification'!$A$12,IF(OR(ISNUMBER(SEARCH('[1]Lookup for use classification'!$B$13,C2543)),ISNUMBER(SEARCH('[1]Lookup for use classification'!$C$13,C2543)),ISNUMBER(SEARCH('[1]Lookup for use classification'!$D$13,C2543)),,ISNUMBER(SEARCH('[1]Lookup for use classification'!$C$13,C2543)),ISNUMBER(SEARCH('[1]Lookup for use classification'!$E$13,C2543))),'[1]Lookup for use classification'!$A$13,IF(OR(ISNUMBER(SEARCH('[1]Lookup for use classification'!$B$14,C2543)),ISNUMBER(SEARCH('[1]Lookup for use classification'!$C$14,C2543))),'[1]Lookup for use classification'!$A$14,"Other"))))))))))))</f>
        <v>Other</v>
      </c>
      <c r="E2543" s="257">
        <v>5500</v>
      </c>
      <c r="F2543" s="257"/>
      <c r="G2543" s="257"/>
    </row>
    <row r="2544" spans="1:18" hidden="1">
      <c r="A2544" s="188" t="s">
        <v>2088</v>
      </c>
      <c r="B2544" s="8" t="str">
        <f>IF(ISNA(VLOOKUP(CONCATENATE(A2544,C2544),ARIS!$A$1:$A$959,1,FALSE)),"","ARIS")</f>
        <v>ARIS</v>
      </c>
      <c r="C2544" s="221" t="s">
        <v>2795</v>
      </c>
      <c r="D2544" s="6" t="str">
        <f>IF(OR(ISNUMBER(SEARCH('[1]Lookup for use classification'!$B$1,C2544)),ISNUMBER(SEARCH('[1]Lookup for use classification'!$C$1,C2544)),ISNUMBER(SEARCH('[1]Lookup for use classification'!$D$1,C2544)),ISNUMBER(SEARCH('[1]Lookup for use classification'!$E$1,C2544))),'[1]Lookup for use classification'!$A$1,IF(ISNUMBER(SEARCH('[1]Lookup for use classification'!$B$2,C2544)),'[1]Lookup for use classification'!$A$2,IF(ISNUMBER(SEARCH('[1]Lookup for use classification'!$B$3,C2544)),'[1]Lookup for use classification'!$A$3,IF(OR(ISNUMBER(SEARCH('[1]Lookup for use classification'!$B$4,C2544)),ISNUMBER(SEARCH('[1]Lookup for use classification'!$C$4,C2544)),ISNUMBER(SEARCH('[1]Lookup for use classification'!$D$4,C2544)),ISNUMBER(SEARCH('[1]Lookup for use classification'!$E$4,C2544))),'[1]Lookup for use classification'!$A$4,IF(OR(ISNUMBER(SEARCH('[1]Lookup for use classification'!$B$5,C2544)),ISNUMBER(SEARCH('[1]Lookup for use classification'!$C$5,C2544)),ISNUMBER(SEARCH('[1]Lookup for use classification'!$D$5,C2544))),'[1]Lookup for use classification'!$A$5,IF(OR(ISNUMBER(SEARCH('[1]Lookup for use classification'!$B$7,C2544)),ISNUMBER(SEARCH('[1]Lookup for use classification'!$C$7,C2544)),ISNUMBER(SEARCH('[1]Lookup for use classification'!$D$7,C2544))),'[1]Lookup for use classification'!$A$7,IF(OR(ISNUMBER(SEARCH('[1]Lookup for use classification'!$B$9,C2544)),ISNUMBER(SEARCH('[1]Lookup for use classification'!$C$9,C2544)),ISNUMBER(SEARCH('[1]Lookup for use classification'!$D$9,C2544)),ISNUMBER(SEARCH('[1]Lookup for use classification'!$E$9,C2544)),ISNUMBER(SEARCH('[1]Lookup for use classification'!$F$9,C2544)),ISNUMBER(SEARCH('[1]Lookup for use classification'!$G$9,C2544)),ISNUMBER(SEARCH('[1]Lookup for use classification'!$H$9,C2544)),ISNUMBER(SEARCH('[1]Lookup for use classification'!$I$9,C2544)),ISNUMBER(SEARCH('[1]Lookup for use classification'!$J$9,C2544)),ISNUMBER(SEARCH('[1]Lookup for use classification'!$K$9,C2544))),'[1]Lookup for use classification'!$A$9,IF(OR(ISNUMBER(SEARCH('[1]Lookup for use classification'!$B$10,C2544)),ISNUMBER(SEARCH('[1]Lookup for use classification'!$C$10,C2544)),ISNUMBER(SEARCH('[1]Lookup for use classification'!$D$10,C2544)),ISNUMBER(SEARCH('[1]Lookup for use classification'!$E$10,C2544)),ISNUMBER(SEARCH('[1]Lookup for use classification'!$F$10,C2544)),ISNUMBER(SEARCH('[1]Lookup for use classification'!$G$10,C2544))),'[1]Lookup for use classification'!$A$10,IF(OR(ISNUMBER(SEARCH('[1]Lookup for use classification'!$B$11,C2544)),ISNUMBER(SEARCH('[1]Lookup for use classification'!$C$11,C2544))),'[1]Lookup for use classification'!$A$11,IF(OR(ISNUMBER(SEARCH('[1]Lookup for use classification'!$B$12,C2544)),ISNUMBER(SEARCH('[1]Lookup for use classification'!$C$12,C2544))),'[1]Lookup for use classification'!$A$12,IF(OR(ISNUMBER(SEARCH('[1]Lookup for use classification'!$B$13,C2544)),ISNUMBER(SEARCH('[1]Lookup for use classification'!$C$13,C2544)),ISNUMBER(SEARCH('[1]Lookup for use classification'!$D$13,C2544)),,ISNUMBER(SEARCH('[1]Lookup for use classification'!$C$13,C2544)),ISNUMBER(SEARCH('[1]Lookup for use classification'!$E$13,C2544))),'[1]Lookup for use classification'!$A$13,IF(OR(ISNUMBER(SEARCH('[1]Lookup for use classification'!$B$14,C2544)),ISNUMBER(SEARCH('[1]Lookup for use classification'!$C$14,C2544))),'[1]Lookup for use classification'!$A$14,"Other"))))))))))))</f>
        <v>Other</v>
      </c>
      <c r="E2544" s="222">
        <v>7200</v>
      </c>
      <c r="F2544" s="222"/>
      <c r="G2544" s="222"/>
      <c r="H2544" s="164">
        <v>3407.2379562043793</v>
      </c>
      <c r="I2544" s="164"/>
    </row>
    <row r="2545" spans="1:18" hidden="1">
      <c r="A2545" s="187" t="s">
        <v>616</v>
      </c>
      <c r="B2545" s="167" t="s">
        <v>4456</v>
      </c>
      <c r="C2545" s="272" t="s">
        <v>686</v>
      </c>
      <c r="D2545" s="134" t="str">
        <f>IF(OR(ISNUMBER(SEARCH('[1]Lookup for use classification'!$B$1,C2545)),ISNUMBER(SEARCH('[1]Lookup for use classification'!$C$1,C2545)),ISNUMBER(SEARCH('[1]Lookup for use classification'!$D$1,C2545)),ISNUMBER(SEARCH('[1]Lookup for use classification'!$E$1,C2545))),'[1]Lookup for use classification'!$A$1,IF(ISNUMBER(SEARCH('[1]Lookup for use classification'!$B$2,C2545)),'[1]Lookup for use classification'!$A$2,IF(ISNUMBER(SEARCH('[1]Lookup for use classification'!$B$3,C2545)),'[1]Lookup for use classification'!$A$3,IF(OR(ISNUMBER(SEARCH('[1]Lookup for use classification'!$B$4,C2545)),ISNUMBER(SEARCH('[1]Lookup for use classification'!$C$4,C2545)),ISNUMBER(SEARCH('[1]Lookup for use classification'!$D$4,C2545)),ISNUMBER(SEARCH('[1]Lookup for use classification'!$E$4,C2545))),'[1]Lookup for use classification'!$A$4,IF(OR(ISNUMBER(SEARCH('[1]Lookup for use classification'!$B$5,C2545)),ISNUMBER(SEARCH('[1]Lookup for use classification'!$C$5,C2545)),ISNUMBER(SEARCH('[1]Lookup for use classification'!$D$5,C2545))),'[1]Lookup for use classification'!$A$5,IF(OR(ISNUMBER(SEARCH('[1]Lookup for use classification'!$B$7,C2545)),ISNUMBER(SEARCH('[1]Lookup for use classification'!$C$7,C2545)),ISNUMBER(SEARCH('[1]Lookup for use classification'!$D$7,C2545))),'[1]Lookup for use classification'!$A$7,IF(OR(ISNUMBER(SEARCH('[1]Lookup for use classification'!$B$9,C2545)),ISNUMBER(SEARCH('[1]Lookup for use classification'!$C$9,C2545)),ISNUMBER(SEARCH('[1]Lookup for use classification'!$D$9,C2545)),ISNUMBER(SEARCH('[1]Lookup for use classification'!$E$9,C2545)),ISNUMBER(SEARCH('[1]Lookup for use classification'!$F$9,C2545)),ISNUMBER(SEARCH('[1]Lookup for use classification'!$G$9,C2545)),ISNUMBER(SEARCH('[1]Lookup for use classification'!$H$9,C2545)),ISNUMBER(SEARCH('[1]Lookup for use classification'!$I$9,C2545)),ISNUMBER(SEARCH('[1]Lookup for use classification'!$J$9,C2545)),ISNUMBER(SEARCH('[1]Lookup for use classification'!$K$9,C2545))),'[1]Lookup for use classification'!$A$9,IF(OR(ISNUMBER(SEARCH('[1]Lookup for use classification'!$B$10,C2545)),ISNUMBER(SEARCH('[1]Lookup for use classification'!$C$10,C2545)),ISNUMBER(SEARCH('[1]Lookup for use classification'!$D$10,C2545)),ISNUMBER(SEARCH('[1]Lookup for use classification'!$E$10,C2545)),ISNUMBER(SEARCH('[1]Lookup for use classification'!$F$10,C2545)),ISNUMBER(SEARCH('[1]Lookup for use classification'!$G$10,C2545))),'[1]Lookup for use classification'!$A$10,IF(OR(ISNUMBER(SEARCH('[1]Lookup for use classification'!$B$11,C2545)),ISNUMBER(SEARCH('[1]Lookup for use classification'!$C$11,C2545))),'[1]Lookup for use classification'!$A$11,IF(OR(ISNUMBER(SEARCH('[1]Lookup for use classification'!$B$12,C2545)),ISNUMBER(SEARCH('[1]Lookup for use classification'!$C$12,C2545))),'[1]Lookup for use classification'!$A$12,IF(OR(ISNUMBER(SEARCH('[1]Lookup for use classification'!$B$13,C2545)),ISNUMBER(SEARCH('[1]Lookup for use classification'!$C$13,C2545)),ISNUMBER(SEARCH('[1]Lookup for use classification'!$D$13,C2545)),,ISNUMBER(SEARCH('[1]Lookup for use classification'!$C$13,C2545)),ISNUMBER(SEARCH('[1]Lookup for use classification'!$E$13,C2545))),'[1]Lookup for use classification'!$A$13,IF(OR(ISNUMBER(SEARCH('[1]Lookup for use classification'!$B$14,C2545)),ISNUMBER(SEARCH('[1]Lookup for use classification'!$C$14,C2545))),'[1]Lookup for use classification'!$A$14,"Other"))))))))))))</f>
        <v>Other</v>
      </c>
      <c r="E2545" s="273">
        <v>7200</v>
      </c>
      <c r="F2545" s="273"/>
      <c r="G2545" s="273"/>
      <c r="H2545" s="188"/>
      <c r="I2545" s="188"/>
      <c r="J2545" s="193"/>
      <c r="K2545" s="193"/>
      <c r="L2545" s="193"/>
      <c r="M2545" s="193"/>
      <c r="N2545" s="193"/>
      <c r="O2545" s="193"/>
      <c r="P2545" s="193"/>
      <c r="Q2545" s="193"/>
      <c r="R2545" s="193"/>
    </row>
    <row r="2546" spans="1:18" hidden="1">
      <c r="A2546" s="187" t="s">
        <v>616</v>
      </c>
      <c r="B2546" s="167" t="s">
        <v>4456</v>
      </c>
      <c r="C2546" s="272" t="s">
        <v>693</v>
      </c>
      <c r="D2546" s="134" t="str">
        <f>IF(OR(ISNUMBER(SEARCH('[1]Lookup for use classification'!$B$1,C2546)),ISNUMBER(SEARCH('[1]Lookup for use classification'!$C$1,C2546)),ISNUMBER(SEARCH('[1]Lookup for use classification'!$D$1,C2546)),ISNUMBER(SEARCH('[1]Lookup for use classification'!$E$1,C2546))),'[1]Lookup for use classification'!$A$1,IF(ISNUMBER(SEARCH('[1]Lookup for use classification'!$B$2,C2546)),'[1]Lookup for use classification'!$A$2,IF(ISNUMBER(SEARCH('[1]Lookup for use classification'!$B$3,C2546)),'[1]Lookup for use classification'!$A$3,IF(OR(ISNUMBER(SEARCH('[1]Lookup for use classification'!$B$4,C2546)),ISNUMBER(SEARCH('[1]Lookup for use classification'!$C$4,C2546)),ISNUMBER(SEARCH('[1]Lookup for use classification'!$D$4,C2546)),ISNUMBER(SEARCH('[1]Lookup for use classification'!$E$4,C2546))),'[1]Lookup for use classification'!$A$4,IF(OR(ISNUMBER(SEARCH('[1]Lookup for use classification'!$B$5,C2546)),ISNUMBER(SEARCH('[1]Lookup for use classification'!$C$5,C2546)),ISNUMBER(SEARCH('[1]Lookup for use classification'!$D$5,C2546))),'[1]Lookup for use classification'!$A$5,IF(OR(ISNUMBER(SEARCH('[1]Lookup for use classification'!$B$7,C2546)),ISNUMBER(SEARCH('[1]Lookup for use classification'!$C$7,C2546)),ISNUMBER(SEARCH('[1]Lookup for use classification'!$D$7,C2546))),'[1]Lookup for use classification'!$A$7,IF(OR(ISNUMBER(SEARCH('[1]Lookup for use classification'!$B$9,C2546)),ISNUMBER(SEARCH('[1]Lookup for use classification'!$C$9,C2546)),ISNUMBER(SEARCH('[1]Lookup for use classification'!$D$9,C2546)),ISNUMBER(SEARCH('[1]Lookup for use classification'!$E$9,C2546)),ISNUMBER(SEARCH('[1]Lookup for use classification'!$F$9,C2546)),ISNUMBER(SEARCH('[1]Lookup for use classification'!$G$9,C2546)),ISNUMBER(SEARCH('[1]Lookup for use classification'!$H$9,C2546)),ISNUMBER(SEARCH('[1]Lookup for use classification'!$I$9,C2546)),ISNUMBER(SEARCH('[1]Lookup for use classification'!$J$9,C2546)),ISNUMBER(SEARCH('[1]Lookup for use classification'!$K$9,C2546))),'[1]Lookup for use classification'!$A$9,IF(OR(ISNUMBER(SEARCH('[1]Lookup for use classification'!$B$10,C2546)),ISNUMBER(SEARCH('[1]Lookup for use classification'!$C$10,C2546)),ISNUMBER(SEARCH('[1]Lookup for use classification'!$D$10,C2546)),ISNUMBER(SEARCH('[1]Lookup for use classification'!$E$10,C2546)),ISNUMBER(SEARCH('[1]Lookup for use classification'!$F$10,C2546)),ISNUMBER(SEARCH('[1]Lookup for use classification'!$G$10,C2546))),'[1]Lookup for use classification'!$A$10,IF(OR(ISNUMBER(SEARCH('[1]Lookup for use classification'!$B$11,C2546)),ISNUMBER(SEARCH('[1]Lookup for use classification'!$C$11,C2546))),'[1]Lookup for use classification'!$A$11,IF(OR(ISNUMBER(SEARCH('[1]Lookup for use classification'!$B$12,C2546)),ISNUMBER(SEARCH('[1]Lookup for use classification'!$C$12,C2546))),'[1]Lookup for use classification'!$A$12,IF(OR(ISNUMBER(SEARCH('[1]Lookup for use classification'!$B$13,C2546)),ISNUMBER(SEARCH('[1]Lookup for use classification'!$C$13,C2546)),ISNUMBER(SEARCH('[1]Lookup for use classification'!$D$13,C2546)),,ISNUMBER(SEARCH('[1]Lookup for use classification'!$C$13,C2546)),ISNUMBER(SEARCH('[1]Lookup for use classification'!$E$13,C2546))),'[1]Lookup for use classification'!$A$13,IF(OR(ISNUMBER(SEARCH('[1]Lookup for use classification'!$B$14,C2546)),ISNUMBER(SEARCH('[1]Lookup for use classification'!$C$14,C2546))),'[1]Lookup for use classification'!$A$14,"Other"))))))))))))</f>
        <v>Other</v>
      </c>
      <c r="E2546" s="273">
        <v>8302</v>
      </c>
      <c r="F2546" s="273"/>
      <c r="G2546" s="273"/>
      <c r="H2546" s="188"/>
      <c r="I2546" s="188"/>
      <c r="J2546" s="193"/>
      <c r="K2546" s="193"/>
      <c r="L2546" s="193"/>
      <c r="M2546" s="193"/>
      <c r="N2546" s="193"/>
      <c r="O2546" s="193"/>
      <c r="P2546" s="193"/>
      <c r="Q2546" s="193"/>
      <c r="R2546" s="193"/>
    </row>
    <row r="2547" spans="1:18" hidden="1">
      <c r="A2547" s="188" t="s">
        <v>2088</v>
      </c>
      <c r="B2547" s="8" t="str">
        <f>IF(ISNA(VLOOKUP(CONCATENATE(A2547,C2547),ARIS!$A$1:$A$959,1,FALSE)),"","ARIS")</f>
        <v>ARIS</v>
      </c>
      <c r="C2547" s="274" t="s">
        <v>2796</v>
      </c>
      <c r="D2547" s="134" t="str">
        <f>IF(OR(ISNUMBER(SEARCH('[1]Lookup for use classification'!$B$1,C2547)),ISNUMBER(SEARCH('[1]Lookup for use classification'!$C$1,C2547)),ISNUMBER(SEARCH('[1]Lookup for use classification'!$D$1,C2547)),ISNUMBER(SEARCH('[1]Lookup for use classification'!$E$1,C2547))),'[1]Lookup for use classification'!$A$1,IF(ISNUMBER(SEARCH('[1]Lookup for use classification'!$B$2,C2547)),'[1]Lookup for use classification'!$A$2,IF(ISNUMBER(SEARCH('[1]Lookup for use classification'!$B$3,C2547)),'[1]Lookup for use classification'!$A$3,IF(OR(ISNUMBER(SEARCH('[1]Lookup for use classification'!$B$4,C2547)),ISNUMBER(SEARCH('[1]Lookup for use classification'!$C$4,C2547)),ISNUMBER(SEARCH('[1]Lookup for use classification'!$D$4,C2547)),ISNUMBER(SEARCH('[1]Lookup for use classification'!$E$4,C2547))),'[1]Lookup for use classification'!$A$4,IF(OR(ISNUMBER(SEARCH('[1]Lookup for use classification'!$B$5,C2547)),ISNUMBER(SEARCH('[1]Lookup for use classification'!$C$5,C2547)),ISNUMBER(SEARCH('[1]Lookup for use classification'!$D$5,C2547))),'[1]Lookup for use classification'!$A$5,IF(OR(ISNUMBER(SEARCH('[1]Lookup for use classification'!$B$7,C2547)),ISNUMBER(SEARCH('[1]Lookup for use classification'!$C$7,C2547)),ISNUMBER(SEARCH('[1]Lookup for use classification'!$D$7,C2547))),'[1]Lookup for use classification'!$A$7,IF(OR(ISNUMBER(SEARCH('[1]Lookup for use classification'!$B$9,C2547)),ISNUMBER(SEARCH('[1]Lookup for use classification'!$C$9,C2547)),ISNUMBER(SEARCH('[1]Lookup for use classification'!$D$9,C2547)),ISNUMBER(SEARCH('[1]Lookup for use classification'!$E$9,C2547)),ISNUMBER(SEARCH('[1]Lookup for use classification'!$F$9,C2547)),ISNUMBER(SEARCH('[1]Lookup for use classification'!$G$9,C2547)),ISNUMBER(SEARCH('[1]Lookup for use classification'!$H$9,C2547)),ISNUMBER(SEARCH('[1]Lookup for use classification'!$I$9,C2547)),ISNUMBER(SEARCH('[1]Lookup for use classification'!$J$9,C2547)),ISNUMBER(SEARCH('[1]Lookup for use classification'!$K$9,C2547))),'[1]Lookup for use classification'!$A$9,IF(OR(ISNUMBER(SEARCH('[1]Lookup for use classification'!$B$10,C2547)),ISNUMBER(SEARCH('[1]Lookup for use classification'!$C$10,C2547)),ISNUMBER(SEARCH('[1]Lookup for use classification'!$D$10,C2547)),ISNUMBER(SEARCH('[1]Lookup for use classification'!$E$10,C2547)),ISNUMBER(SEARCH('[1]Lookup for use classification'!$F$10,C2547)),ISNUMBER(SEARCH('[1]Lookup for use classification'!$G$10,C2547))),'[1]Lookup for use classification'!$A$10,IF(OR(ISNUMBER(SEARCH('[1]Lookup for use classification'!$B$11,C2547)),ISNUMBER(SEARCH('[1]Lookup for use classification'!$C$11,C2547))),'[1]Lookup for use classification'!$A$11,IF(OR(ISNUMBER(SEARCH('[1]Lookup for use classification'!$B$12,C2547)),ISNUMBER(SEARCH('[1]Lookup for use classification'!$C$12,C2547))),'[1]Lookup for use classification'!$A$12,IF(OR(ISNUMBER(SEARCH('[1]Lookup for use classification'!$B$13,C2547)),ISNUMBER(SEARCH('[1]Lookup for use classification'!$C$13,C2547)),ISNUMBER(SEARCH('[1]Lookup for use classification'!$D$13,C2547)),,ISNUMBER(SEARCH('[1]Lookup for use classification'!$C$13,C2547)),ISNUMBER(SEARCH('[1]Lookup for use classification'!$E$13,C2547))),'[1]Lookup for use classification'!$A$13,IF(OR(ISNUMBER(SEARCH('[1]Lookup for use classification'!$B$14,C2547)),ISNUMBER(SEARCH('[1]Lookup for use classification'!$C$14,C2547))),'[1]Lookup for use classification'!$A$14,"Other"))))))))))))</f>
        <v>Other</v>
      </c>
      <c r="E2547" s="275">
        <v>9570</v>
      </c>
      <c r="F2547" s="275"/>
      <c r="G2547" s="275"/>
      <c r="H2547" s="216">
        <v>7143.8978102189785</v>
      </c>
      <c r="I2547" s="216"/>
      <c r="J2547" s="193"/>
      <c r="K2547" s="193"/>
      <c r="L2547" s="193"/>
      <c r="M2547" s="193"/>
      <c r="N2547" s="193"/>
      <c r="O2547" s="193"/>
      <c r="P2547" s="193"/>
      <c r="Q2547" s="193"/>
      <c r="R2547" s="193"/>
    </row>
    <row r="2548" spans="1:18" hidden="1">
      <c r="A2548" s="187" t="s">
        <v>616</v>
      </c>
      <c r="B2548" s="167" t="s">
        <v>4456</v>
      </c>
      <c r="C2548" s="272" t="s">
        <v>674</v>
      </c>
      <c r="D2548" s="134" t="str">
        <f>IF(OR(ISNUMBER(SEARCH('[1]Lookup for use classification'!$B$1,C2548)),ISNUMBER(SEARCH('[1]Lookup for use classification'!$C$1,C2548)),ISNUMBER(SEARCH('[1]Lookup for use classification'!$D$1,C2548)),ISNUMBER(SEARCH('[1]Lookup for use classification'!$E$1,C2548))),'[1]Lookup for use classification'!$A$1,IF(ISNUMBER(SEARCH('[1]Lookup for use classification'!$B$2,C2548)),'[1]Lookup for use classification'!$A$2,IF(ISNUMBER(SEARCH('[1]Lookup for use classification'!$B$3,C2548)),'[1]Lookup for use classification'!$A$3,IF(OR(ISNUMBER(SEARCH('[1]Lookup for use classification'!$B$4,C2548)),ISNUMBER(SEARCH('[1]Lookup for use classification'!$C$4,C2548)),ISNUMBER(SEARCH('[1]Lookup for use classification'!$D$4,C2548)),ISNUMBER(SEARCH('[1]Lookup for use classification'!$E$4,C2548))),'[1]Lookup for use classification'!$A$4,IF(OR(ISNUMBER(SEARCH('[1]Lookup for use classification'!$B$5,C2548)),ISNUMBER(SEARCH('[1]Lookup for use classification'!$C$5,C2548)),ISNUMBER(SEARCH('[1]Lookup for use classification'!$D$5,C2548))),'[1]Lookup for use classification'!$A$5,IF(OR(ISNUMBER(SEARCH('[1]Lookup for use classification'!$B$7,C2548)),ISNUMBER(SEARCH('[1]Lookup for use classification'!$C$7,C2548)),ISNUMBER(SEARCH('[1]Lookup for use classification'!$D$7,C2548))),'[1]Lookup for use classification'!$A$7,IF(OR(ISNUMBER(SEARCH('[1]Lookup for use classification'!$B$9,C2548)),ISNUMBER(SEARCH('[1]Lookup for use classification'!$C$9,C2548)),ISNUMBER(SEARCH('[1]Lookup for use classification'!$D$9,C2548)),ISNUMBER(SEARCH('[1]Lookup for use classification'!$E$9,C2548)),ISNUMBER(SEARCH('[1]Lookup for use classification'!$F$9,C2548)),ISNUMBER(SEARCH('[1]Lookup for use classification'!$G$9,C2548)),ISNUMBER(SEARCH('[1]Lookup for use classification'!$H$9,C2548)),ISNUMBER(SEARCH('[1]Lookup for use classification'!$I$9,C2548)),ISNUMBER(SEARCH('[1]Lookup for use classification'!$J$9,C2548)),ISNUMBER(SEARCH('[1]Lookup for use classification'!$K$9,C2548))),'[1]Lookup for use classification'!$A$9,IF(OR(ISNUMBER(SEARCH('[1]Lookup for use classification'!$B$10,C2548)),ISNUMBER(SEARCH('[1]Lookup for use classification'!$C$10,C2548)),ISNUMBER(SEARCH('[1]Lookup for use classification'!$D$10,C2548)),ISNUMBER(SEARCH('[1]Lookup for use classification'!$E$10,C2548)),ISNUMBER(SEARCH('[1]Lookup for use classification'!$F$10,C2548)),ISNUMBER(SEARCH('[1]Lookup for use classification'!$G$10,C2548))),'[1]Lookup for use classification'!$A$10,IF(OR(ISNUMBER(SEARCH('[1]Lookup for use classification'!$B$11,C2548)),ISNUMBER(SEARCH('[1]Lookup for use classification'!$C$11,C2548))),'[1]Lookup for use classification'!$A$11,IF(OR(ISNUMBER(SEARCH('[1]Lookup for use classification'!$B$12,C2548)),ISNUMBER(SEARCH('[1]Lookup for use classification'!$C$12,C2548))),'[1]Lookup for use classification'!$A$12,IF(OR(ISNUMBER(SEARCH('[1]Lookup for use classification'!$B$13,C2548)),ISNUMBER(SEARCH('[1]Lookup for use classification'!$C$13,C2548)),ISNUMBER(SEARCH('[1]Lookup for use classification'!$D$13,C2548)),,ISNUMBER(SEARCH('[1]Lookup for use classification'!$C$13,C2548)),ISNUMBER(SEARCH('[1]Lookup for use classification'!$E$13,C2548))),'[1]Lookup for use classification'!$A$13,IF(OR(ISNUMBER(SEARCH('[1]Lookup for use classification'!$B$14,C2548)),ISNUMBER(SEARCH('[1]Lookup for use classification'!$C$14,C2548))),'[1]Lookup for use classification'!$A$14,"Other"))))))))))))</f>
        <v>Other</v>
      </c>
      <c r="E2548" s="273">
        <v>13664</v>
      </c>
      <c r="F2548" s="273"/>
      <c r="G2548" s="273"/>
      <c r="H2548" s="188"/>
      <c r="I2548" s="188"/>
      <c r="J2548" s="193"/>
      <c r="K2548" s="193"/>
      <c r="L2548" s="193"/>
      <c r="M2548" s="193"/>
      <c r="N2548" s="193"/>
      <c r="O2548" s="193"/>
      <c r="P2548" s="193"/>
      <c r="Q2548" s="193"/>
      <c r="R2548" s="193"/>
    </row>
    <row r="2549" spans="1:18" hidden="1">
      <c r="A2549" s="187" t="s">
        <v>616</v>
      </c>
      <c r="B2549" s="167" t="s">
        <v>4456</v>
      </c>
      <c r="C2549" s="272" t="s">
        <v>673</v>
      </c>
      <c r="D2549" s="134" t="str">
        <f>IF(OR(ISNUMBER(SEARCH('[1]Lookup for use classification'!$B$1,C2549)),ISNUMBER(SEARCH('[1]Lookup for use classification'!$C$1,C2549)),ISNUMBER(SEARCH('[1]Lookup for use classification'!$D$1,C2549)),ISNUMBER(SEARCH('[1]Lookup for use classification'!$E$1,C2549))),'[1]Lookup for use classification'!$A$1,IF(ISNUMBER(SEARCH('[1]Lookup for use classification'!$B$2,C2549)),'[1]Lookup for use classification'!$A$2,IF(ISNUMBER(SEARCH('[1]Lookup for use classification'!$B$3,C2549)),'[1]Lookup for use classification'!$A$3,IF(OR(ISNUMBER(SEARCH('[1]Lookup for use classification'!$B$4,C2549)),ISNUMBER(SEARCH('[1]Lookup for use classification'!$C$4,C2549)),ISNUMBER(SEARCH('[1]Lookup for use classification'!$D$4,C2549)),ISNUMBER(SEARCH('[1]Lookup for use classification'!$E$4,C2549))),'[1]Lookup for use classification'!$A$4,IF(OR(ISNUMBER(SEARCH('[1]Lookup for use classification'!$B$5,C2549)),ISNUMBER(SEARCH('[1]Lookup for use classification'!$C$5,C2549)),ISNUMBER(SEARCH('[1]Lookup for use classification'!$D$5,C2549))),'[1]Lookup for use classification'!$A$5,IF(OR(ISNUMBER(SEARCH('[1]Lookup for use classification'!$B$7,C2549)),ISNUMBER(SEARCH('[1]Lookup for use classification'!$C$7,C2549)),ISNUMBER(SEARCH('[1]Lookup for use classification'!$D$7,C2549))),'[1]Lookup for use classification'!$A$7,IF(OR(ISNUMBER(SEARCH('[1]Lookup for use classification'!$B$9,C2549)),ISNUMBER(SEARCH('[1]Lookup for use classification'!$C$9,C2549)),ISNUMBER(SEARCH('[1]Lookup for use classification'!$D$9,C2549)),ISNUMBER(SEARCH('[1]Lookup for use classification'!$E$9,C2549)),ISNUMBER(SEARCH('[1]Lookup for use classification'!$F$9,C2549)),ISNUMBER(SEARCH('[1]Lookup for use classification'!$G$9,C2549)),ISNUMBER(SEARCH('[1]Lookup for use classification'!$H$9,C2549)),ISNUMBER(SEARCH('[1]Lookup for use classification'!$I$9,C2549)),ISNUMBER(SEARCH('[1]Lookup for use classification'!$J$9,C2549)),ISNUMBER(SEARCH('[1]Lookup for use classification'!$K$9,C2549))),'[1]Lookup for use classification'!$A$9,IF(OR(ISNUMBER(SEARCH('[1]Lookup for use classification'!$B$10,C2549)),ISNUMBER(SEARCH('[1]Lookup for use classification'!$C$10,C2549)),ISNUMBER(SEARCH('[1]Lookup for use classification'!$D$10,C2549)),ISNUMBER(SEARCH('[1]Lookup for use classification'!$E$10,C2549)),ISNUMBER(SEARCH('[1]Lookup for use classification'!$F$10,C2549)),ISNUMBER(SEARCH('[1]Lookup for use classification'!$G$10,C2549))),'[1]Lookup for use classification'!$A$10,IF(OR(ISNUMBER(SEARCH('[1]Lookup for use classification'!$B$11,C2549)),ISNUMBER(SEARCH('[1]Lookup for use classification'!$C$11,C2549))),'[1]Lookup for use classification'!$A$11,IF(OR(ISNUMBER(SEARCH('[1]Lookup for use classification'!$B$12,C2549)),ISNUMBER(SEARCH('[1]Lookup for use classification'!$C$12,C2549))),'[1]Lookup for use classification'!$A$12,IF(OR(ISNUMBER(SEARCH('[1]Lookup for use classification'!$B$13,C2549)),ISNUMBER(SEARCH('[1]Lookup for use classification'!$C$13,C2549)),ISNUMBER(SEARCH('[1]Lookup for use classification'!$D$13,C2549)),,ISNUMBER(SEARCH('[1]Lookup for use classification'!$C$13,C2549)),ISNUMBER(SEARCH('[1]Lookup for use classification'!$E$13,C2549))),'[1]Lookup for use classification'!$A$13,IF(OR(ISNUMBER(SEARCH('[1]Lookup for use classification'!$B$14,C2549)),ISNUMBER(SEARCH('[1]Lookup for use classification'!$C$14,C2549))),'[1]Lookup for use classification'!$A$14,"Other"))))))))))))</f>
        <v>Other</v>
      </c>
      <c r="E2549" s="235">
        <v>14916</v>
      </c>
      <c r="F2549" s="235"/>
      <c r="G2549" s="235"/>
      <c r="H2549" s="188"/>
      <c r="I2549" s="188"/>
      <c r="J2549" s="193"/>
      <c r="K2549" s="193"/>
      <c r="L2549" s="193"/>
      <c r="M2549" s="193"/>
      <c r="N2549" s="193"/>
      <c r="O2549" s="193"/>
      <c r="P2549" s="193"/>
      <c r="Q2549" s="193"/>
      <c r="R2549" s="193"/>
    </row>
    <row r="2550" spans="1:18" hidden="1">
      <c r="A2550" s="188" t="s">
        <v>2088</v>
      </c>
      <c r="B2550" s="8" t="str">
        <f>IF(ISNA(VLOOKUP(CONCATENATE(A2550,C2550),ARIS!$A$1:$A$959,1,FALSE)),"","ARIS")</f>
        <v>ARIS</v>
      </c>
      <c r="C2550" s="230" t="s">
        <v>2792</v>
      </c>
      <c r="D2550" s="134" t="str">
        <f>IF(OR(ISNUMBER(SEARCH('[1]Lookup for use classification'!$B$1,C2550)),ISNUMBER(SEARCH('[1]Lookup for use classification'!$C$1,C2550)),ISNUMBER(SEARCH('[1]Lookup for use classification'!$D$1,C2550)),ISNUMBER(SEARCH('[1]Lookup for use classification'!$E$1,C2550))),'[1]Lookup for use classification'!$A$1,IF(ISNUMBER(SEARCH('[1]Lookup for use classification'!$B$2,C2550)),'[1]Lookup for use classification'!$A$2,IF(ISNUMBER(SEARCH('[1]Lookup for use classification'!$B$3,C2550)),'[1]Lookup for use classification'!$A$3,IF(OR(ISNUMBER(SEARCH('[1]Lookup for use classification'!$B$4,C2550)),ISNUMBER(SEARCH('[1]Lookup for use classification'!$C$4,C2550)),ISNUMBER(SEARCH('[1]Lookup for use classification'!$D$4,C2550)),ISNUMBER(SEARCH('[1]Lookup for use classification'!$E$4,C2550))),'[1]Lookup for use classification'!$A$4,IF(OR(ISNUMBER(SEARCH('[1]Lookup for use classification'!$B$5,C2550)),ISNUMBER(SEARCH('[1]Lookup for use classification'!$C$5,C2550)),ISNUMBER(SEARCH('[1]Lookup for use classification'!$D$5,C2550))),'[1]Lookup for use classification'!$A$5,IF(OR(ISNUMBER(SEARCH('[1]Lookup for use classification'!$B$7,C2550)),ISNUMBER(SEARCH('[1]Lookup for use classification'!$C$7,C2550)),ISNUMBER(SEARCH('[1]Lookup for use classification'!$D$7,C2550))),'[1]Lookup for use classification'!$A$7,IF(OR(ISNUMBER(SEARCH('[1]Lookup for use classification'!$B$9,C2550)),ISNUMBER(SEARCH('[1]Lookup for use classification'!$C$9,C2550)),ISNUMBER(SEARCH('[1]Lookup for use classification'!$D$9,C2550)),ISNUMBER(SEARCH('[1]Lookup for use classification'!$E$9,C2550)),ISNUMBER(SEARCH('[1]Lookup for use classification'!$F$9,C2550)),ISNUMBER(SEARCH('[1]Lookup for use classification'!$G$9,C2550)),ISNUMBER(SEARCH('[1]Lookup for use classification'!$H$9,C2550)),ISNUMBER(SEARCH('[1]Lookup for use classification'!$I$9,C2550)),ISNUMBER(SEARCH('[1]Lookup for use classification'!$J$9,C2550)),ISNUMBER(SEARCH('[1]Lookup for use classification'!$K$9,C2550))),'[1]Lookup for use classification'!$A$9,IF(OR(ISNUMBER(SEARCH('[1]Lookup for use classification'!$B$10,C2550)),ISNUMBER(SEARCH('[1]Lookup for use classification'!$C$10,C2550)),ISNUMBER(SEARCH('[1]Lookup for use classification'!$D$10,C2550)),ISNUMBER(SEARCH('[1]Lookup for use classification'!$E$10,C2550)),ISNUMBER(SEARCH('[1]Lookup for use classification'!$F$10,C2550)),ISNUMBER(SEARCH('[1]Lookup for use classification'!$G$10,C2550))),'[1]Lookup for use classification'!$A$10,IF(OR(ISNUMBER(SEARCH('[1]Lookup for use classification'!$B$11,C2550)),ISNUMBER(SEARCH('[1]Lookup for use classification'!$C$11,C2550))),'[1]Lookup for use classification'!$A$11,IF(OR(ISNUMBER(SEARCH('[1]Lookup for use classification'!$B$12,C2550)),ISNUMBER(SEARCH('[1]Lookup for use classification'!$C$12,C2550))),'[1]Lookup for use classification'!$A$12,IF(OR(ISNUMBER(SEARCH('[1]Lookup for use classification'!$B$13,C2550)),ISNUMBER(SEARCH('[1]Lookup for use classification'!$C$13,C2550)),ISNUMBER(SEARCH('[1]Lookup for use classification'!$D$13,C2550)),,ISNUMBER(SEARCH('[1]Lookup for use classification'!$C$13,C2550)),ISNUMBER(SEARCH('[1]Lookup for use classification'!$E$13,C2550))),'[1]Lookup for use classification'!$A$13,IF(OR(ISNUMBER(SEARCH('[1]Lookup for use classification'!$B$14,C2550)),ISNUMBER(SEARCH('[1]Lookup for use classification'!$C$14,C2550))),'[1]Lookup for use classification'!$A$14,"Other"))))))))))))</f>
        <v>Other</v>
      </c>
      <c r="E2550" s="231">
        <v>15000</v>
      </c>
      <c r="F2550" s="231"/>
      <c r="G2550" s="231"/>
      <c r="H2550" s="216">
        <v>14309.242335766423</v>
      </c>
      <c r="I2550" s="216"/>
      <c r="J2550" s="193">
        <v>277402.49660000001</v>
      </c>
      <c r="K2550" s="193"/>
      <c r="L2550" s="193"/>
      <c r="M2550" s="193"/>
      <c r="N2550" s="193"/>
      <c r="O2550" s="193"/>
      <c r="P2550" s="193"/>
      <c r="Q2550" s="193"/>
      <c r="R2550" s="193"/>
    </row>
    <row r="2551" spans="1:18" hidden="1">
      <c r="A2551" s="193" t="s">
        <v>2088</v>
      </c>
      <c r="B2551" s="8" t="str">
        <f>IF(ISNA(VLOOKUP(CONCATENATE(A2551,C2551),ARIS!$A$1:$A$959,1,FALSE)),"","ARIS")</f>
        <v>ARIS</v>
      </c>
      <c r="C2551" s="230" t="s">
        <v>2496</v>
      </c>
      <c r="D2551" s="134" t="str">
        <f>IF(OR(ISNUMBER(SEARCH('[1]Lookup for use classification'!$B$1,C2551)),ISNUMBER(SEARCH('[1]Lookup for use classification'!$C$1,C2551)),ISNUMBER(SEARCH('[1]Lookup for use classification'!$D$1,C2551)),ISNUMBER(SEARCH('[1]Lookup for use classification'!$E$1,C2551))),'[1]Lookup for use classification'!$A$1,IF(ISNUMBER(SEARCH('[1]Lookup for use classification'!$B$2,C2551)),'[1]Lookup for use classification'!$A$2,IF(ISNUMBER(SEARCH('[1]Lookup for use classification'!$B$3,C2551)),'[1]Lookup for use classification'!$A$3,IF(OR(ISNUMBER(SEARCH('[1]Lookup for use classification'!$B$4,C2551)),ISNUMBER(SEARCH('[1]Lookup for use classification'!$C$4,C2551)),ISNUMBER(SEARCH('[1]Lookup for use classification'!$D$4,C2551)),ISNUMBER(SEARCH('[1]Lookup for use classification'!$E$4,C2551))),'[1]Lookup for use classification'!$A$4,IF(OR(ISNUMBER(SEARCH('[1]Lookup for use classification'!$B$5,C2551)),ISNUMBER(SEARCH('[1]Lookup for use classification'!$C$5,C2551)),ISNUMBER(SEARCH('[1]Lookup for use classification'!$D$5,C2551))),'[1]Lookup for use classification'!$A$5,IF(OR(ISNUMBER(SEARCH('[1]Lookup for use classification'!$B$7,C2551)),ISNUMBER(SEARCH('[1]Lookup for use classification'!$C$7,C2551)),ISNUMBER(SEARCH('[1]Lookup for use classification'!$D$7,C2551))),'[1]Lookup for use classification'!$A$7,IF(OR(ISNUMBER(SEARCH('[1]Lookup for use classification'!$B$9,C2551)),ISNUMBER(SEARCH('[1]Lookup for use classification'!$C$9,C2551)),ISNUMBER(SEARCH('[1]Lookup for use classification'!$D$9,C2551)),ISNUMBER(SEARCH('[1]Lookup for use classification'!$E$9,C2551)),ISNUMBER(SEARCH('[1]Lookup for use classification'!$F$9,C2551)),ISNUMBER(SEARCH('[1]Lookup for use classification'!$G$9,C2551)),ISNUMBER(SEARCH('[1]Lookup for use classification'!$H$9,C2551)),ISNUMBER(SEARCH('[1]Lookup for use classification'!$I$9,C2551)),ISNUMBER(SEARCH('[1]Lookup for use classification'!$J$9,C2551)),ISNUMBER(SEARCH('[1]Lookup for use classification'!$K$9,C2551))),'[1]Lookup for use classification'!$A$9,IF(OR(ISNUMBER(SEARCH('[1]Lookup for use classification'!$B$10,C2551)),ISNUMBER(SEARCH('[1]Lookup for use classification'!$C$10,C2551)),ISNUMBER(SEARCH('[1]Lookup for use classification'!$D$10,C2551)),ISNUMBER(SEARCH('[1]Lookup for use classification'!$E$10,C2551)),ISNUMBER(SEARCH('[1]Lookup for use classification'!$F$10,C2551)),ISNUMBER(SEARCH('[1]Lookup for use classification'!$G$10,C2551))),'[1]Lookup for use classification'!$A$10,IF(OR(ISNUMBER(SEARCH('[1]Lookup for use classification'!$B$11,C2551)),ISNUMBER(SEARCH('[1]Lookup for use classification'!$C$11,C2551))),'[1]Lookup for use classification'!$A$11,IF(OR(ISNUMBER(SEARCH('[1]Lookup for use classification'!$B$12,C2551)),ISNUMBER(SEARCH('[1]Lookup for use classification'!$C$12,C2551))),'[1]Lookup for use classification'!$A$12,IF(OR(ISNUMBER(SEARCH('[1]Lookup for use classification'!$B$13,C2551)),ISNUMBER(SEARCH('[1]Lookup for use classification'!$C$13,C2551)),ISNUMBER(SEARCH('[1]Lookup for use classification'!$D$13,C2551)),,ISNUMBER(SEARCH('[1]Lookup for use classification'!$C$13,C2551)),ISNUMBER(SEARCH('[1]Lookup for use classification'!$E$13,C2551))),'[1]Lookup for use classification'!$A$13,"Other")))))))))))</f>
        <v>Public Assembly</v>
      </c>
      <c r="E2551" s="231">
        <v>7860</v>
      </c>
      <c r="F2551" s="231"/>
      <c r="G2551" s="231"/>
      <c r="H2551" s="216">
        <v>2129.3430656934306</v>
      </c>
      <c r="I2551" s="216"/>
      <c r="J2551" s="193">
        <v>33102.297917999997</v>
      </c>
      <c r="K2551" s="193"/>
      <c r="L2551" s="193"/>
      <c r="M2551" s="193"/>
      <c r="N2551" s="193"/>
      <c r="O2551" s="193"/>
      <c r="P2551" s="193"/>
      <c r="Q2551" s="193"/>
      <c r="R2551" s="193"/>
    </row>
    <row r="2552" spans="1:18" hidden="1">
      <c r="A2552" s="187" t="s">
        <v>616</v>
      </c>
      <c r="B2552" s="167" t="s">
        <v>4456</v>
      </c>
      <c r="C2552" s="233" t="s">
        <v>298</v>
      </c>
      <c r="D2552" s="134" t="str">
        <f>IF(OR(ISNUMBER(SEARCH('[1]Lookup for use classification'!$B$1,C2552)),ISNUMBER(SEARCH('[1]Lookup for use classification'!$C$1,C2552)),ISNUMBER(SEARCH('[1]Lookup for use classification'!$D$1,C2552)),ISNUMBER(SEARCH('[1]Lookup for use classification'!$E$1,C2552))),'[1]Lookup for use classification'!$A$1,IF(ISNUMBER(SEARCH('[1]Lookup for use classification'!$B$2,C2552)),'[1]Lookup for use classification'!$A$2,IF(ISNUMBER(SEARCH('[1]Lookup for use classification'!$B$3,C2552)),'[1]Lookup for use classification'!$A$3,IF(OR(ISNUMBER(SEARCH('[1]Lookup for use classification'!$B$4,C2552)),ISNUMBER(SEARCH('[1]Lookup for use classification'!$C$4,C2552)),ISNUMBER(SEARCH('[1]Lookup for use classification'!$D$4,C2552)),ISNUMBER(SEARCH('[1]Lookup for use classification'!$E$4,C2552))),'[1]Lookup for use classification'!$A$4,IF(OR(ISNUMBER(SEARCH('[1]Lookup for use classification'!$B$5,C2552)),ISNUMBER(SEARCH('[1]Lookup for use classification'!$C$5,C2552)),ISNUMBER(SEARCH('[1]Lookup for use classification'!$D$5,C2552))),'[1]Lookup for use classification'!$A$5,IF(OR(ISNUMBER(SEARCH('[1]Lookup for use classification'!$B$7,C2552)),ISNUMBER(SEARCH('[1]Lookup for use classification'!$C$7,C2552)),ISNUMBER(SEARCH('[1]Lookup for use classification'!$D$7,C2552))),'[1]Lookup for use classification'!$A$7,IF(OR(ISNUMBER(SEARCH('[1]Lookup for use classification'!$B$9,C2552)),ISNUMBER(SEARCH('[1]Lookup for use classification'!$C$9,C2552)),ISNUMBER(SEARCH('[1]Lookup for use classification'!$D$9,C2552)),ISNUMBER(SEARCH('[1]Lookup for use classification'!$E$9,C2552)),ISNUMBER(SEARCH('[1]Lookup for use classification'!$F$9,C2552)),ISNUMBER(SEARCH('[1]Lookup for use classification'!$G$9,C2552)),ISNUMBER(SEARCH('[1]Lookup for use classification'!$H$9,C2552)),ISNUMBER(SEARCH('[1]Lookup for use classification'!$I$9,C2552)),ISNUMBER(SEARCH('[1]Lookup for use classification'!$J$9,C2552)),ISNUMBER(SEARCH('[1]Lookup for use classification'!$K$9,C2552))),'[1]Lookup for use classification'!$A$9,IF(OR(ISNUMBER(SEARCH('[1]Lookup for use classification'!$B$10,C2552)),ISNUMBER(SEARCH('[1]Lookup for use classification'!$C$10,C2552)),ISNUMBER(SEARCH('[1]Lookup for use classification'!$D$10,C2552)),ISNUMBER(SEARCH('[1]Lookup for use classification'!$E$10,C2552)),ISNUMBER(SEARCH('[1]Lookup for use classification'!$F$10,C2552)),ISNUMBER(SEARCH('[1]Lookup for use classification'!$G$10,C2552))),'[1]Lookup for use classification'!$A$10,IF(OR(ISNUMBER(SEARCH('[1]Lookup for use classification'!$B$11,C2552)),ISNUMBER(SEARCH('[1]Lookup for use classification'!$C$11,C2552))),'[1]Lookup for use classification'!$A$11,IF(OR(ISNUMBER(SEARCH('[1]Lookup for use classification'!$B$12,C2552)),ISNUMBER(SEARCH('[1]Lookup for use classification'!$C$12,C2552))),'[1]Lookup for use classification'!$A$12,IF(OR(ISNUMBER(SEARCH('[1]Lookup for use classification'!$B$13,C2552)),ISNUMBER(SEARCH('[1]Lookup for use classification'!$C$13,C2552)),ISNUMBER(SEARCH('[1]Lookup for use classification'!$D$13,C2552)),,ISNUMBER(SEARCH('[1]Lookup for use classification'!$C$13,C2552)),ISNUMBER(SEARCH('[1]Lookup for use classification'!$E$13,C2552))),'[1]Lookup for use classification'!$A$13,IF(OR(ISNUMBER(SEARCH('[1]Lookup for use classification'!$B$14,C2552)),ISNUMBER(SEARCH('[1]Lookup for use classification'!$C$14,C2552))),'[1]Lookup for use classification'!$A$14,"Other"))))))))))))</f>
        <v>Public Assembly</v>
      </c>
      <c r="E2552" s="235">
        <v>10500</v>
      </c>
      <c r="F2552" s="235"/>
      <c r="G2552" s="235"/>
      <c r="H2552" s="188"/>
      <c r="I2552" s="188"/>
      <c r="J2552" s="193"/>
      <c r="K2552" s="193"/>
      <c r="L2552" s="193"/>
      <c r="M2552" s="193"/>
      <c r="N2552" s="193"/>
      <c r="O2552" s="193"/>
      <c r="P2552" s="193"/>
      <c r="Q2552" s="193"/>
      <c r="R2552" s="193"/>
    </row>
    <row r="2553" spans="1:18" hidden="1">
      <c r="A2553" s="187" t="s">
        <v>616</v>
      </c>
      <c r="B2553" s="167" t="s">
        <v>4456</v>
      </c>
      <c r="C2553" s="233" t="s">
        <v>678</v>
      </c>
      <c r="D2553" s="134" t="str">
        <f>IF(OR(ISNUMBER(SEARCH('[1]Lookup for use classification'!$B$1,C2553)),ISNUMBER(SEARCH('[1]Lookup for use classification'!$C$1,C2553)),ISNUMBER(SEARCH('[1]Lookup for use classification'!$D$1,C2553)),ISNUMBER(SEARCH('[1]Lookup for use classification'!$E$1,C2553))),'[1]Lookup for use classification'!$A$1,IF(ISNUMBER(SEARCH('[1]Lookup for use classification'!$B$2,C2553)),'[1]Lookup for use classification'!$A$2,IF(ISNUMBER(SEARCH('[1]Lookup for use classification'!$B$3,C2553)),'[1]Lookup for use classification'!$A$3,IF(OR(ISNUMBER(SEARCH('[1]Lookup for use classification'!$B$4,C2553)),ISNUMBER(SEARCH('[1]Lookup for use classification'!$C$4,C2553)),ISNUMBER(SEARCH('[1]Lookup for use classification'!$D$4,C2553)),ISNUMBER(SEARCH('[1]Lookup for use classification'!$E$4,C2553))),'[1]Lookup for use classification'!$A$4,IF(OR(ISNUMBER(SEARCH('[1]Lookup for use classification'!$B$5,C2553)),ISNUMBER(SEARCH('[1]Lookup for use classification'!$C$5,C2553)),ISNUMBER(SEARCH('[1]Lookup for use classification'!$D$5,C2553))),'[1]Lookup for use classification'!$A$5,IF(OR(ISNUMBER(SEARCH('[1]Lookup for use classification'!$B$7,C2553)),ISNUMBER(SEARCH('[1]Lookup for use classification'!$C$7,C2553)),ISNUMBER(SEARCH('[1]Lookup for use classification'!$D$7,C2553))),'[1]Lookup for use classification'!$A$7,IF(OR(ISNUMBER(SEARCH('[1]Lookup for use classification'!$B$9,C2553)),ISNUMBER(SEARCH('[1]Lookup for use classification'!$C$9,C2553)),ISNUMBER(SEARCH('[1]Lookup for use classification'!$D$9,C2553)),ISNUMBER(SEARCH('[1]Lookup for use classification'!$E$9,C2553)),ISNUMBER(SEARCH('[1]Lookup for use classification'!$F$9,C2553)),ISNUMBER(SEARCH('[1]Lookup for use classification'!$G$9,C2553)),ISNUMBER(SEARCH('[1]Lookup for use classification'!$H$9,C2553)),ISNUMBER(SEARCH('[1]Lookup for use classification'!$I$9,C2553)),ISNUMBER(SEARCH('[1]Lookup for use classification'!$J$9,C2553)),ISNUMBER(SEARCH('[1]Lookup for use classification'!$K$9,C2553))),'[1]Lookup for use classification'!$A$9,IF(OR(ISNUMBER(SEARCH('[1]Lookup for use classification'!$B$10,C2553)),ISNUMBER(SEARCH('[1]Lookup for use classification'!$C$10,C2553)),ISNUMBER(SEARCH('[1]Lookup for use classification'!$D$10,C2553)),ISNUMBER(SEARCH('[1]Lookup for use classification'!$E$10,C2553)),ISNUMBER(SEARCH('[1]Lookup for use classification'!$F$10,C2553)),ISNUMBER(SEARCH('[1]Lookup for use classification'!$G$10,C2553))),'[1]Lookup for use classification'!$A$10,IF(OR(ISNUMBER(SEARCH('[1]Lookup for use classification'!$B$11,C2553)),ISNUMBER(SEARCH('[1]Lookup for use classification'!$C$11,C2553))),'[1]Lookup for use classification'!$A$11,IF(OR(ISNUMBER(SEARCH('[1]Lookup for use classification'!$B$12,C2553)),ISNUMBER(SEARCH('[1]Lookup for use classification'!$C$12,C2553))),'[1]Lookup for use classification'!$A$12,IF(OR(ISNUMBER(SEARCH('[1]Lookup for use classification'!$B$13,C2553)),ISNUMBER(SEARCH('[1]Lookup for use classification'!$C$13,C2553)),ISNUMBER(SEARCH('[1]Lookup for use classification'!$D$13,C2553)),,ISNUMBER(SEARCH('[1]Lookup for use classification'!$C$13,C2553)),ISNUMBER(SEARCH('[1]Lookup for use classification'!$E$13,C2553))),'[1]Lookup for use classification'!$A$13,IF(OR(ISNUMBER(SEARCH('[1]Lookup for use classification'!$B$14,C2553)),ISNUMBER(SEARCH('[1]Lookup for use classification'!$C$14,C2553))),'[1]Lookup for use classification'!$A$14,"Other"))))))))))))</f>
        <v>Public Assembly</v>
      </c>
      <c r="E2553" s="235">
        <v>10728</v>
      </c>
      <c r="F2553" s="235"/>
      <c r="G2553" s="235"/>
      <c r="H2553" s="188"/>
      <c r="I2553" s="188"/>
      <c r="J2553" s="193"/>
      <c r="K2553" s="193"/>
      <c r="L2553" s="193"/>
      <c r="M2553" s="193"/>
      <c r="N2553" s="193"/>
      <c r="O2553" s="193"/>
      <c r="P2553" s="193"/>
      <c r="Q2553" s="193"/>
      <c r="R2553" s="193"/>
    </row>
    <row r="2554" spans="1:18" hidden="1">
      <c r="A2554" s="187" t="s">
        <v>616</v>
      </c>
      <c r="B2554" s="167" t="s">
        <v>4456</v>
      </c>
      <c r="C2554" s="233" t="s">
        <v>691</v>
      </c>
      <c r="D2554" s="134" t="str">
        <f>IF(OR(ISNUMBER(SEARCH('[1]Lookup for use classification'!$B$1,C2554)),ISNUMBER(SEARCH('[1]Lookup for use classification'!$C$1,C2554)),ISNUMBER(SEARCH('[1]Lookup for use classification'!$D$1,C2554)),ISNUMBER(SEARCH('[1]Lookup for use classification'!$E$1,C2554))),'[1]Lookup for use classification'!$A$1,IF(ISNUMBER(SEARCH('[1]Lookup for use classification'!$B$2,C2554)),'[1]Lookup for use classification'!$A$2,IF(ISNUMBER(SEARCH('[1]Lookup for use classification'!$B$3,C2554)),'[1]Lookup for use classification'!$A$3,IF(OR(ISNUMBER(SEARCH('[1]Lookup for use classification'!$B$4,C2554)),ISNUMBER(SEARCH('[1]Lookup for use classification'!$C$4,C2554)),ISNUMBER(SEARCH('[1]Lookup for use classification'!$D$4,C2554)),ISNUMBER(SEARCH('[1]Lookup for use classification'!$E$4,C2554))),'[1]Lookup for use classification'!$A$4,IF(OR(ISNUMBER(SEARCH('[1]Lookup for use classification'!$B$5,C2554)),ISNUMBER(SEARCH('[1]Lookup for use classification'!$C$5,C2554)),ISNUMBER(SEARCH('[1]Lookup for use classification'!$D$5,C2554))),'[1]Lookup for use classification'!$A$5,IF(OR(ISNUMBER(SEARCH('[1]Lookup for use classification'!$B$7,C2554)),ISNUMBER(SEARCH('[1]Lookup for use classification'!$C$7,C2554)),ISNUMBER(SEARCH('[1]Lookup for use classification'!$D$7,C2554))),'[1]Lookup for use classification'!$A$7,IF(OR(ISNUMBER(SEARCH('[1]Lookup for use classification'!$B$9,C2554)),ISNUMBER(SEARCH('[1]Lookup for use classification'!$C$9,C2554)),ISNUMBER(SEARCH('[1]Lookup for use classification'!$D$9,C2554)),ISNUMBER(SEARCH('[1]Lookup for use classification'!$E$9,C2554)),ISNUMBER(SEARCH('[1]Lookup for use classification'!$F$9,C2554)),ISNUMBER(SEARCH('[1]Lookup for use classification'!$G$9,C2554)),ISNUMBER(SEARCH('[1]Lookup for use classification'!$H$9,C2554)),ISNUMBER(SEARCH('[1]Lookup for use classification'!$I$9,C2554)),ISNUMBER(SEARCH('[1]Lookup for use classification'!$J$9,C2554)),ISNUMBER(SEARCH('[1]Lookup for use classification'!$K$9,C2554))),'[1]Lookup for use classification'!$A$9,IF(OR(ISNUMBER(SEARCH('[1]Lookup for use classification'!$B$10,C2554)),ISNUMBER(SEARCH('[1]Lookup for use classification'!$C$10,C2554)),ISNUMBER(SEARCH('[1]Lookup for use classification'!$D$10,C2554)),ISNUMBER(SEARCH('[1]Lookup for use classification'!$E$10,C2554)),ISNUMBER(SEARCH('[1]Lookup for use classification'!$F$10,C2554)),ISNUMBER(SEARCH('[1]Lookup for use classification'!$G$10,C2554))),'[1]Lookup for use classification'!$A$10,IF(OR(ISNUMBER(SEARCH('[1]Lookup for use classification'!$B$11,C2554)),ISNUMBER(SEARCH('[1]Lookup for use classification'!$C$11,C2554))),'[1]Lookup for use classification'!$A$11,IF(OR(ISNUMBER(SEARCH('[1]Lookup for use classification'!$B$12,C2554)),ISNUMBER(SEARCH('[1]Lookup for use classification'!$C$12,C2554))),'[1]Lookup for use classification'!$A$12,IF(OR(ISNUMBER(SEARCH('[1]Lookup for use classification'!$B$13,C2554)),ISNUMBER(SEARCH('[1]Lookup for use classification'!$C$13,C2554)),ISNUMBER(SEARCH('[1]Lookup for use classification'!$D$13,C2554)),,ISNUMBER(SEARCH('[1]Lookup for use classification'!$C$13,C2554)),ISNUMBER(SEARCH('[1]Lookup for use classification'!$E$13,C2554))),'[1]Lookup for use classification'!$A$13,IF(OR(ISNUMBER(SEARCH('[1]Lookup for use classification'!$B$14,C2554)),ISNUMBER(SEARCH('[1]Lookup for use classification'!$C$14,C2554))),'[1]Lookup for use classification'!$A$14,"Other"))))))))))))</f>
        <v>Public Assembly</v>
      </c>
      <c r="E2554" s="235">
        <v>16000</v>
      </c>
      <c r="F2554" s="235"/>
      <c r="G2554" s="235"/>
      <c r="H2554" s="188"/>
      <c r="I2554" s="188"/>
      <c r="J2554" s="193"/>
      <c r="K2554" s="193"/>
      <c r="L2554" s="193"/>
      <c r="M2554" s="193"/>
      <c r="N2554" s="193"/>
      <c r="O2554" s="193"/>
      <c r="P2554" s="193"/>
      <c r="Q2554" s="193"/>
      <c r="R2554" s="193"/>
    </row>
    <row r="2555" spans="1:18" hidden="1">
      <c r="A2555" s="188" t="s">
        <v>2088</v>
      </c>
      <c r="B2555" s="8" t="str">
        <f>IF(ISNA(VLOOKUP(CONCATENATE(A2555,C2555),ARIS!$A$1:$A$959,1,FALSE)),"","ARIS")</f>
        <v>ARIS</v>
      </c>
      <c r="C2555" s="230" t="s">
        <v>2371</v>
      </c>
      <c r="D2555" s="11" t="s">
        <v>213</v>
      </c>
      <c r="E2555" s="231">
        <v>1280</v>
      </c>
      <c r="F2555" s="231"/>
      <c r="G2555" s="231"/>
      <c r="H2555" s="216">
        <v>196.07299270072994</v>
      </c>
      <c r="I2555" s="216"/>
      <c r="J2555" s="193">
        <v>18729.6685655</v>
      </c>
      <c r="K2555" s="193"/>
      <c r="L2555" s="193"/>
      <c r="M2555" s="193"/>
      <c r="N2555" s="193"/>
      <c r="O2555" s="193"/>
      <c r="P2555" s="193"/>
      <c r="Q2555" s="193"/>
      <c r="R2555" s="193"/>
    </row>
    <row r="2556" spans="1:18" hidden="1">
      <c r="A2556" s="188" t="s">
        <v>2088</v>
      </c>
      <c r="B2556" s="8" t="str">
        <f>IF(ISNA(VLOOKUP(CONCATENATE(A2556,C2556),ARIS!$A$1:$A$959,1,FALSE)),"","ARIS")</f>
        <v>ARIS</v>
      </c>
      <c r="C2556" s="230" t="s">
        <v>2372</v>
      </c>
      <c r="D2556" s="11" t="s">
        <v>213</v>
      </c>
      <c r="E2556" s="231">
        <v>3125.5</v>
      </c>
      <c r="F2556" s="231"/>
      <c r="G2556" s="231"/>
      <c r="H2556" s="216">
        <v>2243.5</v>
      </c>
      <c r="I2556" s="216"/>
      <c r="J2556" s="193">
        <v>21322.192484000003</v>
      </c>
      <c r="K2556" s="193"/>
      <c r="L2556" s="193"/>
      <c r="M2556" s="193"/>
      <c r="N2556" s="193"/>
      <c r="O2556" s="193"/>
      <c r="P2556" s="193"/>
      <c r="Q2556" s="193"/>
      <c r="R2556" s="193"/>
    </row>
    <row r="2557" spans="1:18" hidden="1">
      <c r="A2557" s="193" t="s">
        <v>2088</v>
      </c>
      <c r="B2557" s="8" t="str">
        <f>IF(ISNA(VLOOKUP(CONCATENATE(A2557,C2557),ARIS!$A$1:$A$959,1,FALSE)),"","ARIS")</f>
        <v>ARIS</v>
      </c>
      <c r="C2557" s="230" t="s">
        <v>2374</v>
      </c>
      <c r="D2557" s="11" t="s">
        <v>213</v>
      </c>
      <c r="E2557" s="231">
        <v>3204</v>
      </c>
      <c r="F2557" s="231"/>
      <c r="G2557" s="231"/>
      <c r="H2557" s="216">
        <v>2161.6204379562046</v>
      </c>
      <c r="I2557" s="216"/>
      <c r="J2557" s="193">
        <v>14214.794598666667</v>
      </c>
      <c r="K2557" s="193"/>
      <c r="L2557" s="193"/>
      <c r="M2557" s="193"/>
      <c r="N2557" s="193"/>
      <c r="O2557" s="193"/>
      <c r="P2557" s="193"/>
      <c r="Q2557" s="193"/>
      <c r="R2557" s="193"/>
    </row>
    <row r="2558" spans="1:18" hidden="1">
      <c r="A2558" s="188" t="s">
        <v>2088</v>
      </c>
      <c r="B2558" s="8" t="str">
        <f>IF(ISNA(VLOOKUP(CONCATENATE(A2558,C2558),ARIS!$A$1:$A$959,1,FALSE)),"","ARIS")</f>
        <v>ARIS</v>
      </c>
      <c r="C2558" s="230" t="s">
        <v>2376</v>
      </c>
      <c r="D2558" s="11" t="s">
        <v>213</v>
      </c>
      <c r="E2558" s="231">
        <v>5365.5</v>
      </c>
      <c r="F2558" s="231"/>
      <c r="G2558" s="231"/>
      <c r="H2558" s="216">
        <v>2179</v>
      </c>
      <c r="I2558" s="216"/>
      <c r="J2558" s="193">
        <v>8059.0722379999997</v>
      </c>
      <c r="K2558" s="193"/>
      <c r="L2558" s="193"/>
      <c r="M2558" s="193"/>
      <c r="N2558" s="193"/>
      <c r="O2558" s="193"/>
      <c r="P2558" s="193"/>
      <c r="Q2558" s="193"/>
      <c r="R2558" s="193"/>
    </row>
    <row r="2559" spans="1:18" hidden="1">
      <c r="A2559" s="187" t="s">
        <v>616</v>
      </c>
      <c r="B2559" s="167" t="s">
        <v>4456</v>
      </c>
      <c r="C2559" s="272" t="s">
        <v>651</v>
      </c>
      <c r="D2559" s="134" t="str">
        <f>IF(OR(ISNUMBER(SEARCH('[1]Lookup for use classification'!$B$1,C2559)),ISNUMBER(SEARCH('[1]Lookup for use classification'!$C$1,C2559)),ISNUMBER(SEARCH('[1]Lookup for use classification'!$D$1,C2559)),ISNUMBER(SEARCH('[1]Lookup for use classification'!$E$1,C2559))),'[1]Lookup for use classification'!$A$1,IF(ISNUMBER(SEARCH('[1]Lookup for use classification'!$B$2,C2559)),'[1]Lookup for use classification'!$A$2,IF(ISNUMBER(SEARCH('[1]Lookup for use classification'!$B$3,C2559)),'[1]Lookup for use classification'!$A$3,IF(OR(ISNUMBER(SEARCH('[1]Lookup for use classification'!$B$4,C2559)),ISNUMBER(SEARCH('[1]Lookup for use classification'!$C$4,C2559)),ISNUMBER(SEARCH('[1]Lookup for use classification'!$D$4,C2559)),ISNUMBER(SEARCH('[1]Lookup for use classification'!$E$4,C2559))),'[1]Lookup for use classification'!$A$4,IF(OR(ISNUMBER(SEARCH('[1]Lookup for use classification'!$B$5,C2559)),ISNUMBER(SEARCH('[1]Lookup for use classification'!$C$5,C2559)),ISNUMBER(SEARCH('[1]Lookup for use classification'!$D$5,C2559))),'[1]Lookup for use classification'!$A$5,IF(OR(ISNUMBER(SEARCH('[1]Lookup for use classification'!$B$7,C2559)),ISNUMBER(SEARCH('[1]Lookup for use classification'!$C$7,C2559)),ISNUMBER(SEARCH('[1]Lookup for use classification'!$D$7,C2559))),'[1]Lookup for use classification'!$A$7,IF(OR(ISNUMBER(SEARCH('[1]Lookup for use classification'!$B$9,C2559)),ISNUMBER(SEARCH('[1]Lookup for use classification'!$C$9,C2559)),ISNUMBER(SEARCH('[1]Lookup for use classification'!$D$9,C2559)),ISNUMBER(SEARCH('[1]Lookup for use classification'!$E$9,C2559)),ISNUMBER(SEARCH('[1]Lookup for use classification'!$F$9,C2559)),ISNUMBER(SEARCH('[1]Lookup for use classification'!$G$9,C2559)),ISNUMBER(SEARCH('[1]Lookup for use classification'!$H$9,C2559)),ISNUMBER(SEARCH('[1]Lookup for use classification'!$I$9,C2559)),ISNUMBER(SEARCH('[1]Lookup for use classification'!$J$9,C2559)),ISNUMBER(SEARCH('[1]Lookup for use classification'!$K$9,C2559))),'[1]Lookup for use classification'!$A$9,IF(OR(ISNUMBER(SEARCH('[1]Lookup for use classification'!$B$10,C2559)),ISNUMBER(SEARCH('[1]Lookup for use classification'!$C$10,C2559)),ISNUMBER(SEARCH('[1]Lookup for use classification'!$D$10,C2559)),ISNUMBER(SEARCH('[1]Lookup for use classification'!$E$10,C2559)),ISNUMBER(SEARCH('[1]Lookup for use classification'!$F$10,C2559)),ISNUMBER(SEARCH('[1]Lookup for use classification'!$G$10,C2559))),'[1]Lookup for use classification'!$A$10,IF(OR(ISNUMBER(SEARCH('[1]Lookup for use classification'!$B$11,C2559)),ISNUMBER(SEARCH('[1]Lookup for use classification'!$C$11,C2559))),'[1]Lookup for use classification'!$A$11,IF(OR(ISNUMBER(SEARCH('[1]Lookup for use classification'!$B$12,C2559)),ISNUMBER(SEARCH('[1]Lookup for use classification'!$C$12,C2559))),'[1]Lookup for use classification'!$A$12,IF(OR(ISNUMBER(SEARCH('[1]Lookup for use classification'!$B$13,C2559)),ISNUMBER(SEARCH('[1]Lookup for use classification'!$C$13,C2559)),ISNUMBER(SEARCH('[1]Lookup for use classification'!$D$13,C2559)),,ISNUMBER(SEARCH('[1]Lookup for use classification'!$C$13,C2559)),ISNUMBER(SEARCH('[1]Lookup for use classification'!$E$13,C2559))),'[1]Lookup for use classification'!$A$13,IF(OR(ISNUMBER(SEARCH('[1]Lookup for use classification'!$B$14,C2559)),ISNUMBER(SEARCH('[1]Lookup for use classification'!$C$14,C2559))),'[1]Lookup for use classification'!$A$14,"Other"))))))))))))</f>
        <v>Public Safety</v>
      </c>
      <c r="E2559" s="276">
        <v>5366</v>
      </c>
      <c r="F2559" s="273" t="s">
        <v>652</v>
      </c>
      <c r="G2559" s="273" t="s">
        <v>653</v>
      </c>
      <c r="H2559" s="188"/>
      <c r="I2559" s="188"/>
      <c r="J2559" s="193"/>
      <c r="K2559" s="193"/>
      <c r="L2559" s="193"/>
      <c r="M2559" s="193"/>
      <c r="N2559" s="193"/>
      <c r="O2559" s="193"/>
      <c r="P2559" s="193"/>
      <c r="Q2559" s="193"/>
      <c r="R2559" s="193"/>
    </row>
    <row r="2560" spans="1:18" hidden="1">
      <c r="A2560" s="188" t="s">
        <v>2088</v>
      </c>
      <c r="B2560" s="8" t="str">
        <f>IF(ISNA(VLOOKUP(CONCATENATE(A2560,C2560),ARIS!$A$1:$A$959,1,FALSE)),"","ARIS")</f>
        <v>ARIS</v>
      </c>
      <c r="C2560" s="230" t="s">
        <v>2370</v>
      </c>
      <c r="D2560" s="11" t="s">
        <v>213</v>
      </c>
      <c r="E2560" s="231">
        <v>6236</v>
      </c>
      <c r="F2560" s="231"/>
      <c r="G2560" s="231"/>
      <c r="H2560" s="216">
        <v>8017.7956204379561</v>
      </c>
      <c r="I2560" s="216"/>
      <c r="J2560" s="193">
        <v>223422.01077999998</v>
      </c>
      <c r="K2560" s="193"/>
      <c r="L2560" s="193"/>
      <c r="M2560" s="193"/>
      <c r="N2560" s="193"/>
      <c r="O2560" s="193"/>
      <c r="P2560" s="193"/>
      <c r="Q2560" s="193"/>
      <c r="R2560" s="193"/>
    </row>
    <row r="2561" spans="1:18" hidden="1">
      <c r="A2561" s="193" t="s">
        <v>2088</v>
      </c>
      <c r="B2561" s="8" t="str">
        <f>IF(ISNA(VLOOKUP(CONCATENATE(A2561,C2561),ARIS!$A$1:$A$959,1,FALSE)),"","ARIS")</f>
        <v>ARIS</v>
      </c>
      <c r="C2561" s="223" t="s">
        <v>2375</v>
      </c>
      <c r="D2561" s="11" t="s">
        <v>213</v>
      </c>
      <c r="E2561" s="224">
        <v>7744</v>
      </c>
      <c r="F2561" s="224"/>
      <c r="G2561" s="224"/>
      <c r="H2561" s="164">
        <v>4053.9416058394158</v>
      </c>
      <c r="I2561" s="164"/>
      <c r="J2561" s="165">
        <v>26228.636055599996</v>
      </c>
    </row>
    <row r="2562" spans="1:18" hidden="1">
      <c r="A2562" s="193" t="s">
        <v>2088</v>
      </c>
      <c r="B2562" s="8" t="str">
        <f>IF(ISNA(VLOOKUP(CONCATENATE(A2562,C2562),ARIS!$A$1:$A$959,1,FALSE)),"","ARIS")</f>
        <v>ARIS</v>
      </c>
      <c r="C2562" s="223" t="s">
        <v>2377</v>
      </c>
      <c r="D2562" s="11" t="s">
        <v>213</v>
      </c>
      <c r="E2562" s="224">
        <v>15350</v>
      </c>
      <c r="F2562" s="224"/>
      <c r="G2562" s="224"/>
      <c r="H2562" s="164">
        <v>4654.2043795620439</v>
      </c>
      <c r="I2562" s="164"/>
      <c r="J2562" s="165">
        <v>20981.188828999995</v>
      </c>
    </row>
    <row r="2563" spans="1:18" hidden="1">
      <c r="A2563" s="188" t="s">
        <v>2088</v>
      </c>
      <c r="B2563" s="8" t="str">
        <f>IF(ISNA(VLOOKUP(CONCATENATE(A2563,C2563),ARIS!$A$1:$A$959,1,FALSE)),"","ARIS")</f>
        <v>ARIS</v>
      </c>
      <c r="C2563" s="223" t="s">
        <v>2373</v>
      </c>
      <c r="D2563" s="11" t="s">
        <v>213</v>
      </c>
      <c r="E2563" s="224">
        <v>28150</v>
      </c>
      <c r="F2563" s="224"/>
      <c r="G2563" s="224"/>
      <c r="H2563" s="164">
        <v>4313.1240875912408</v>
      </c>
      <c r="I2563" s="164"/>
      <c r="J2563" s="165">
        <v>132961.19663999998</v>
      </c>
    </row>
    <row r="2564" spans="1:18" hidden="1">
      <c r="A2564" s="187" t="s">
        <v>616</v>
      </c>
      <c r="B2564" s="167" t="s">
        <v>4456</v>
      </c>
      <c r="C2564" s="236" t="s">
        <v>662</v>
      </c>
      <c r="D2564" s="6" t="str">
        <f>IF(OR(ISNUMBER(SEARCH('[1]Lookup for use classification'!$B$1,C2564)),ISNUMBER(SEARCH('[1]Lookup for use classification'!$C$1,C2564)),ISNUMBER(SEARCH('[1]Lookup for use classification'!$D$1,C2564)),ISNUMBER(SEARCH('[1]Lookup for use classification'!$E$1,C2564))),'[1]Lookup for use classification'!$A$1,IF(ISNUMBER(SEARCH('[1]Lookup for use classification'!$B$2,C2564)),'[1]Lookup for use classification'!$A$2,IF(ISNUMBER(SEARCH('[1]Lookup for use classification'!$B$3,C2564)),'[1]Lookup for use classification'!$A$3,IF(OR(ISNUMBER(SEARCH('[1]Lookup for use classification'!$B$4,C2564)),ISNUMBER(SEARCH('[1]Lookup for use classification'!$C$4,C2564)),ISNUMBER(SEARCH('[1]Lookup for use classification'!$D$4,C2564)),ISNUMBER(SEARCH('[1]Lookup for use classification'!$E$4,C2564))),'[1]Lookup for use classification'!$A$4,IF(OR(ISNUMBER(SEARCH('[1]Lookup for use classification'!$B$5,C2564)),ISNUMBER(SEARCH('[1]Lookup for use classification'!$C$5,C2564)),ISNUMBER(SEARCH('[1]Lookup for use classification'!$D$5,C2564))),'[1]Lookup for use classification'!$A$5,IF(OR(ISNUMBER(SEARCH('[1]Lookup for use classification'!$B$7,C2564)),ISNUMBER(SEARCH('[1]Lookup for use classification'!$C$7,C2564)),ISNUMBER(SEARCH('[1]Lookup for use classification'!$D$7,C2564))),'[1]Lookup for use classification'!$A$7,IF(OR(ISNUMBER(SEARCH('[1]Lookup for use classification'!$B$9,C2564)),ISNUMBER(SEARCH('[1]Lookup for use classification'!$C$9,C2564)),ISNUMBER(SEARCH('[1]Lookup for use classification'!$D$9,C2564)),ISNUMBER(SEARCH('[1]Lookup for use classification'!$E$9,C2564)),ISNUMBER(SEARCH('[1]Lookup for use classification'!$F$9,C2564)),ISNUMBER(SEARCH('[1]Lookup for use classification'!$G$9,C2564)),ISNUMBER(SEARCH('[1]Lookup for use classification'!$H$9,C2564)),ISNUMBER(SEARCH('[1]Lookup for use classification'!$I$9,C2564)),ISNUMBER(SEARCH('[1]Lookup for use classification'!$J$9,C2564)),ISNUMBER(SEARCH('[1]Lookup for use classification'!$K$9,C2564))),'[1]Lookup for use classification'!$A$9,IF(OR(ISNUMBER(SEARCH('[1]Lookup for use classification'!$B$10,C2564)),ISNUMBER(SEARCH('[1]Lookup for use classification'!$C$10,C2564)),ISNUMBER(SEARCH('[1]Lookup for use classification'!$D$10,C2564)),ISNUMBER(SEARCH('[1]Lookup for use classification'!$E$10,C2564)),ISNUMBER(SEARCH('[1]Lookup for use classification'!$F$10,C2564)),ISNUMBER(SEARCH('[1]Lookup for use classification'!$G$10,C2564))),'[1]Lookup for use classification'!$A$10,IF(OR(ISNUMBER(SEARCH('[1]Lookup for use classification'!$B$11,C2564)),ISNUMBER(SEARCH('[1]Lookup for use classification'!$C$11,C2564))),'[1]Lookup for use classification'!$A$11,IF(OR(ISNUMBER(SEARCH('[1]Lookup for use classification'!$B$12,C2564)),ISNUMBER(SEARCH('[1]Lookup for use classification'!$C$12,C2564))),'[1]Lookup for use classification'!$A$12,IF(OR(ISNUMBER(SEARCH('[1]Lookup for use classification'!$B$13,C2564)),ISNUMBER(SEARCH('[1]Lookup for use classification'!$C$13,C2564)),ISNUMBER(SEARCH('[1]Lookup for use classification'!$D$13,C2564)),,ISNUMBER(SEARCH('[1]Lookup for use classification'!$C$13,C2564)),ISNUMBER(SEARCH('[1]Lookup for use classification'!$E$13,C2564))),'[1]Lookup for use classification'!$A$13,IF(OR(ISNUMBER(SEARCH('[1]Lookup for use classification'!$B$14,C2564)),ISNUMBER(SEARCH('[1]Lookup for use classification'!$C$14,C2564))),'[1]Lookup for use classification'!$A$14,"Other"))))))))))))</f>
        <v>Public Safety</v>
      </c>
      <c r="E2564" s="238">
        <v>28150</v>
      </c>
      <c r="F2564" s="238"/>
      <c r="G2564" s="238"/>
    </row>
    <row r="2565" spans="1:18" hidden="1">
      <c r="A2565" s="193" t="s">
        <v>2088</v>
      </c>
      <c r="B2565" s="8" t="str">
        <f>IF(ISNA(VLOOKUP(CONCATENATE(A2565,C2565),ARIS!$A$1:$A$959,1,FALSE)),"","ARIS")</f>
        <v>ARIS</v>
      </c>
      <c r="C2565" s="223" t="s">
        <v>2378</v>
      </c>
      <c r="D2565" s="11" t="s">
        <v>213</v>
      </c>
      <c r="E2565" s="224"/>
      <c r="F2565" s="224"/>
      <c r="G2565" s="224"/>
      <c r="H2565" s="164"/>
      <c r="I2565" s="164"/>
    </row>
    <row r="2566" spans="1:18" hidden="1">
      <c r="A2566" s="188" t="s">
        <v>2088</v>
      </c>
      <c r="B2566" s="8" t="str">
        <f>IF(ISNA(VLOOKUP(CONCATENATE(A2566,C2566),ARIS!$A$1:$A$959,1,FALSE)),"","ARIS")</f>
        <v>ARIS</v>
      </c>
      <c r="C2566" s="223" t="s">
        <v>2263</v>
      </c>
      <c r="D2566" s="165" t="s">
        <v>2233</v>
      </c>
      <c r="E2566" s="224">
        <v>3240</v>
      </c>
      <c r="F2566" s="224"/>
      <c r="G2566" s="224"/>
      <c r="H2566" s="164"/>
      <c r="I2566" s="164"/>
      <c r="J2566" s="165">
        <v>2297.3540093333331</v>
      </c>
    </row>
    <row r="2567" spans="1:18" hidden="1">
      <c r="A2567" s="187" t="s">
        <v>616</v>
      </c>
      <c r="B2567" s="167" t="s">
        <v>4456</v>
      </c>
      <c r="C2567" s="236" t="s">
        <v>697</v>
      </c>
      <c r="D2567" s="6" t="str">
        <f>IF(OR(ISNUMBER(SEARCH('[1]Lookup for use classification'!$B$1,C2567)),ISNUMBER(SEARCH('[1]Lookup for use classification'!$C$1,C2567)),ISNUMBER(SEARCH('[1]Lookup for use classification'!$D$1,C2567)),ISNUMBER(SEARCH('[1]Lookup for use classification'!$E$1,C2567))),'[1]Lookup for use classification'!$A$1,IF(ISNUMBER(SEARCH('[1]Lookup for use classification'!$B$2,C2567)),'[1]Lookup for use classification'!$A$2,IF(ISNUMBER(SEARCH('[1]Lookup for use classification'!$B$3,C2567)),'[1]Lookup for use classification'!$A$3,IF(OR(ISNUMBER(SEARCH('[1]Lookup for use classification'!$B$4,C2567)),ISNUMBER(SEARCH('[1]Lookup for use classification'!$C$4,C2567)),ISNUMBER(SEARCH('[1]Lookup for use classification'!$D$4,C2567)),ISNUMBER(SEARCH('[1]Lookup for use classification'!$E$4,C2567))),'[1]Lookup for use classification'!$A$4,IF(OR(ISNUMBER(SEARCH('[1]Lookup for use classification'!$B$5,C2567)),ISNUMBER(SEARCH('[1]Lookup for use classification'!$C$5,C2567)),ISNUMBER(SEARCH('[1]Lookup for use classification'!$D$5,C2567))),'[1]Lookup for use classification'!$A$5,IF(OR(ISNUMBER(SEARCH('[1]Lookup for use classification'!$B$7,C2567)),ISNUMBER(SEARCH('[1]Lookup for use classification'!$C$7,C2567)),ISNUMBER(SEARCH('[1]Lookup for use classification'!$D$7,C2567))),'[1]Lookup for use classification'!$A$7,IF(OR(ISNUMBER(SEARCH('[1]Lookup for use classification'!$B$9,C2567)),ISNUMBER(SEARCH('[1]Lookup for use classification'!$C$9,C2567)),ISNUMBER(SEARCH('[1]Lookup for use classification'!$D$9,C2567)),ISNUMBER(SEARCH('[1]Lookup for use classification'!$E$9,C2567)),ISNUMBER(SEARCH('[1]Lookup for use classification'!$F$9,C2567)),ISNUMBER(SEARCH('[1]Lookup for use classification'!$G$9,C2567)),ISNUMBER(SEARCH('[1]Lookup for use classification'!$H$9,C2567)),ISNUMBER(SEARCH('[1]Lookup for use classification'!$I$9,C2567)),ISNUMBER(SEARCH('[1]Lookup for use classification'!$J$9,C2567)),ISNUMBER(SEARCH('[1]Lookup for use classification'!$K$9,C2567))),'[1]Lookup for use classification'!$A$9,IF(OR(ISNUMBER(SEARCH('[1]Lookup for use classification'!$B$10,C2567)),ISNUMBER(SEARCH('[1]Lookup for use classification'!$C$10,C2567)),ISNUMBER(SEARCH('[1]Lookup for use classification'!$D$10,C2567)),ISNUMBER(SEARCH('[1]Lookup for use classification'!$E$10,C2567)),ISNUMBER(SEARCH('[1]Lookup for use classification'!$F$10,C2567)),ISNUMBER(SEARCH('[1]Lookup for use classification'!$G$10,C2567))),'[1]Lookup for use classification'!$A$10,IF(OR(ISNUMBER(SEARCH('[1]Lookup for use classification'!$B$11,C2567)),ISNUMBER(SEARCH('[1]Lookup for use classification'!$C$11,C2567))),'[1]Lookup for use classification'!$A$11,IF(OR(ISNUMBER(SEARCH('[1]Lookup for use classification'!$B$12,C2567)),ISNUMBER(SEARCH('[1]Lookup for use classification'!$C$12,C2567))),'[1]Lookup for use classification'!$A$12,IF(OR(ISNUMBER(SEARCH('[1]Lookup for use classification'!$B$13,C2567)),ISNUMBER(SEARCH('[1]Lookup for use classification'!$C$13,C2567)),ISNUMBER(SEARCH('[1]Lookup for use classification'!$D$13,C2567)),,ISNUMBER(SEARCH('[1]Lookup for use classification'!$C$13,C2567)),ISNUMBER(SEARCH('[1]Lookup for use classification'!$E$13,C2567))),'[1]Lookup for use classification'!$A$13,IF(OR(ISNUMBER(SEARCH('[1]Lookup for use classification'!$B$14,C2567)),ISNUMBER(SEARCH('[1]Lookup for use classification'!$C$14,C2567))),'[1]Lookup for use classification'!$A$14,"Other"))))))))))))</f>
        <v>Warehousing</v>
      </c>
      <c r="E2567" s="238">
        <v>1888</v>
      </c>
      <c r="F2567" s="238"/>
      <c r="G2567" s="238"/>
    </row>
    <row r="2568" spans="1:18" hidden="1">
      <c r="A2568" s="187" t="s">
        <v>616</v>
      </c>
      <c r="B2568" s="167" t="s">
        <v>4456</v>
      </c>
      <c r="C2568" s="236" t="s">
        <v>694</v>
      </c>
      <c r="D2568" s="6" t="str">
        <f>IF(OR(ISNUMBER(SEARCH('[1]Lookup for use classification'!$B$1,C2568)),ISNUMBER(SEARCH('[1]Lookup for use classification'!$C$1,C2568)),ISNUMBER(SEARCH('[1]Lookup for use classification'!$D$1,C2568)),ISNUMBER(SEARCH('[1]Lookup for use classification'!$E$1,C2568))),'[1]Lookup for use classification'!$A$1,IF(ISNUMBER(SEARCH('[1]Lookup for use classification'!$B$2,C2568)),'[1]Lookup for use classification'!$A$2,IF(ISNUMBER(SEARCH('[1]Lookup for use classification'!$B$3,C2568)),'[1]Lookup for use classification'!$A$3,IF(OR(ISNUMBER(SEARCH('[1]Lookup for use classification'!$B$4,C2568)),ISNUMBER(SEARCH('[1]Lookup for use classification'!$C$4,C2568)),ISNUMBER(SEARCH('[1]Lookup for use classification'!$D$4,C2568)),ISNUMBER(SEARCH('[1]Lookup for use classification'!$E$4,C2568))),'[1]Lookup for use classification'!$A$4,IF(OR(ISNUMBER(SEARCH('[1]Lookup for use classification'!$B$5,C2568)),ISNUMBER(SEARCH('[1]Lookup for use classification'!$C$5,C2568)),ISNUMBER(SEARCH('[1]Lookup for use classification'!$D$5,C2568))),'[1]Lookup for use classification'!$A$5,IF(OR(ISNUMBER(SEARCH('[1]Lookup for use classification'!$B$7,C2568)),ISNUMBER(SEARCH('[1]Lookup for use classification'!$C$7,C2568)),ISNUMBER(SEARCH('[1]Lookup for use classification'!$D$7,C2568))),'[1]Lookup for use classification'!$A$7,IF(OR(ISNUMBER(SEARCH('[1]Lookup for use classification'!$B$9,C2568)),ISNUMBER(SEARCH('[1]Lookup for use classification'!$C$9,C2568)),ISNUMBER(SEARCH('[1]Lookup for use classification'!$D$9,C2568)),ISNUMBER(SEARCH('[1]Lookup for use classification'!$E$9,C2568)),ISNUMBER(SEARCH('[1]Lookup for use classification'!$F$9,C2568)),ISNUMBER(SEARCH('[1]Lookup for use classification'!$G$9,C2568)),ISNUMBER(SEARCH('[1]Lookup for use classification'!$H$9,C2568)),ISNUMBER(SEARCH('[1]Lookup for use classification'!$I$9,C2568)),ISNUMBER(SEARCH('[1]Lookup for use classification'!$J$9,C2568)),ISNUMBER(SEARCH('[1]Lookup for use classification'!$K$9,C2568))),'[1]Lookup for use classification'!$A$9,IF(OR(ISNUMBER(SEARCH('[1]Lookup for use classification'!$B$10,C2568)),ISNUMBER(SEARCH('[1]Lookup for use classification'!$C$10,C2568)),ISNUMBER(SEARCH('[1]Lookup for use classification'!$D$10,C2568)),ISNUMBER(SEARCH('[1]Lookup for use classification'!$E$10,C2568)),ISNUMBER(SEARCH('[1]Lookup for use classification'!$F$10,C2568)),ISNUMBER(SEARCH('[1]Lookup for use classification'!$G$10,C2568))),'[1]Lookup for use classification'!$A$10,IF(OR(ISNUMBER(SEARCH('[1]Lookup for use classification'!$B$11,C2568)),ISNUMBER(SEARCH('[1]Lookup for use classification'!$C$11,C2568))),'[1]Lookup for use classification'!$A$11,IF(OR(ISNUMBER(SEARCH('[1]Lookup for use classification'!$B$12,C2568)),ISNUMBER(SEARCH('[1]Lookup for use classification'!$C$12,C2568))),'[1]Lookup for use classification'!$A$12,IF(OR(ISNUMBER(SEARCH('[1]Lookup for use classification'!$B$13,C2568)),ISNUMBER(SEARCH('[1]Lookup for use classification'!$C$13,C2568)),ISNUMBER(SEARCH('[1]Lookup for use classification'!$D$13,C2568)),,ISNUMBER(SEARCH('[1]Lookup for use classification'!$C$13,C2568)),ISNUMBER(SEARCH('[1]Lookup for use classification'!$E$13,C2568))),'[1]Lookup for use classification'!$A$13,IF(OR(ISNUMBER(SEARCH('[1]Lookup for use classification'!$B$14,C2568)),ISNUMBER(SEARCH('[1]Lookup for use classification'!$C$14,C2568))),'[1]Lookup for use classification'!$A$14,"Other"))))))))))))</f>
        <v>Warehousing</v>
      </c>
      <c r="E2568" s="238">
        <v>3200</v>
      </c>
      <c r="F2568" s="238"/>
      <c r="G2568" s="238"/>
    </row>
    <row r="2569" spans="1:18" hidden="1">
      <c r="A2569" s="188" t="s">
        <v>2088</v>
      </c>
      <c r="B2569" s="8" t="str">
        <f>IF(ISNA(VLOOKUP(CONCATENATE(A2569,C2569),ARIS!$A$1:$A$959,1,FALSE)),"","ARIS")</f>
        <v>ARIS</v>
      </c>
      <c r="C2569" s="223" t="s">
        <v>2089</v>
      </c>
      <c r="D2569" s="6" t="str">
        <f>IF(OR(ISNUMBER(SEARCH('[1]Lookup for use classification'!$B$1,C2569)),ISNUMBER(SEARCH('[1]Lookup for use classification'!$C$1,C2569)),ISNUMBER(SEARCH('[1]Lookup for use classification'!$D$1,C2569))),'[1]Lookup for use classification'!$A$1,IF(ISNUMBER(SEARCH('[1]Lookup for use classification'!$B$2,C2569)),'[1]Lookup for use classification'!$A$2,IF(ISNUMBER(SEARCH('[1]Lookup for use classification'!$B$3,C2569)),'[1]Lookup for use classification'!$A$3,IF(OR(ISNUMBER(SEARCH('[1]Lookup for use classification'!$B$4,C2569)),ISNUMBER(SEARCH('[1]Lookup for use classification'!$C$4,C2569))),'[1]Lookup for use classification'!$A$4,IF(OR(ISNUMBER(SEARCH('[1]Lookup for use classification'!$B$5,C2569)),ISNUMBER(SEARCH('[1]Lookup for use classification'!$C$5,C2569)),ISNUMBER(SEARCH('[1]Lookup for use classification'!$D$5,C2569))),'[1]Lookup for use classification'!$A$5,IF(OR(ISNUMBER(SEARCH('[1]Lookup for use classification'!$B$7,C2569)),ISNUMBER(SEARCH('[1]Lookup for use classification'!$C$7,C2569)),ISNUMBER(SEARCH('[1]Lookup for use classification'!$D$7,C2569))),'[1]Lookup for use classification'!$A$7,IF(OR(ISNUMBER(SEARCH('[1]Lookup for use classification'!$B$9,C2569)),ISNUMBER(SEARCH('[1]Lookup for use classification'!$C$9,C2569)),ISNUMBER(SEARCH('[1]Lookup for use classification'!$D$9,C2569)),ISNUMBER(SEARCH('[1]Lookup for use classification'!$E$9,C2569)),ISNUMBER(SEARCH('[1]Lookup for use classification'!$F$9,C2569)),ISNUMBER(SEARCH('[1]Lookup for use classification'!$G$9,C2569))),'[1]Lookup for use classification'!$A$9,IF(OR(ISNUMBER(SEARCH('[1]Lookup for use classification'!$B$10,C2569)),ISNUMBER(SEARCH('[1]Lookup for use classification'!$C$10,C2569)),ISNUMBER(SEARCH('[1]Lookup for use classification'!$D$10,C2569)),ISNUMBER(SEARCH('[1]Lookup for use classification'!$E$10,C2569)),ISNUMBER(SEARCH('[1]Lookup for use classification'!$F$10,C2569))),'[1]Lookup for use classification'!$A$10,IF(OR(ISNUMBER(SEARCH('[1]Lookup for use classification'!$B$11,C2569)),ISNUMBER(SEARCH('[1]Lookup for use classification'!$C$11,C2569))),'[1]Lookup for use classification'!$A$11,IF(OR(ISNUMBER(SEARCH('[1]Lookup for use classification'!$B$12,C2569)),ISNUMBER(SEARCH('[1]Lookup for use classification'!$C$12,C2569))),'[1]Lookup for use classification'!$A$12,"Nope"))))))))))</f>
        <v>Warehousing</v>
      </c>
      <c r="E2569" s="224">
        <v>3900</v>
      </c>
      <c r="F2569" s="224"/>
      <c r="G2569" s="224"/>
      <c r="H2569" s="164">
        <v>3157.3051094890511</v>
      </c>
      <c r="I2569" s="164"/>
    </row>
    <row r="2570" spans="1:18" hidden="1">
      <c r="A2570" s="188" t="s">
        <v>2088</v>
      </c>
      <c r="B2570" s="8" t="str">
        <f>IF(ISNA(VLOOKUP(CONCATENATE(A2570,C2570),ARIS!$A$1:$A$959,1,FALSE)),"","ARIS")</f>
        <v>ARIS</v>
      </c>
      <c r="C2570" s="223" t="s">
        <v>2091</v>
      </c>
      <c r="D2570" s="6" t="str">
        <f>IF(OR(ISNUMBER(SEARCH('[1]Lookup for use classification'!$B$1,C2570)),ISNUMBER(SEARCH('[1]Lookup for use classification'!$C$1,C2570)),ISNUMBER(SEARCH('[1]Lookup for use classification'!$D$1,C2570))),'[1]Lookup for use classification'!$A$1,IF(ISNUMBER(SEARCH('[1]Lookup for use classification'!$B$2,C2570)),'[1]Lookup for use classification'!$A$2,IF(ISNUMBER(SEARCH('[1]Lookup for use classification'!$B$3,C2570)),'[1]Lookup for use classification'!$A$3,IF(OR(ISNUMBER(SEARCH('[1]Lookup for use classification'!$B$4,C2570)),ISNUMBER(SEARCH('[1]Lookup for use classification'!$C$4,C2570))),'[1]Lookup for use classification'!$A$4,IF(OR(ISNUMBER(SEARCH('[1]Lookup for use classification'!$B$5,C2570)),ISNUMBER(SEARCH('[1]Lookup for use classification'!$C$5,C2570)),ISNUMBER(SEARCH('[1]Lookup for use classification'!$D$5,C2570))),'[1]Lookup for use classification'!$A$5,IF(OR(ISNUMBER(SEARCH('[1]Lookup for use classification'!$B$7,C2570)),ISNUMBER(SEARCH('[1]Lookup for use classification'!$C$7,C2570)),ISNUMBER(SEARCH('[1]Lookup for use classification'!$D$7,C2570))),'[1]Lookup for use classification'!$A$7,IF(OR(ISNUMBER(SEARCH('[1]Lookup for use classification'!$B$9,C2570)),ISNUMBER(SEARCH('[1]Lookup for use classification'!$C$9,C2570)),ISNUMBER(SEARCH('[1]Lookup for use classification'!$D$9,C2570)),ISNUMBER(SEARCH('[1]Lookup for use classification'!$E$9,C2570)),ISNUMBER(SEARCH('[1]Lookup for use classification'!$F$9,C2570)),ISNUMBER(SEARCH('[1]Lookup for use classification'!$G$9,C2570))),'[1]Lookup for use classification'!$A$9,IF(OR(ISNUMBER(SEARCH('[1]Lookup for use classification'!$B$10,C2570)),ISNUMBER(SEARCH('[1]Lookup for use classification'!$C$10,C2570)),ISNUMBER(SEARCH('[1]Lookup for use classification'!$D$10,C2570)),ISNUMBER(SEARCH('[1]Lookup for use classification'!$E$10,C2570)),ISNUMBER(SEARCH('[1]Lookup for use classification'!$F$10,C2570))),'[1]Lookup for use classification'!$A$10,IF(OR(ISNUMBER(SEARCH('[1]Lookup for use classification'!$B$11,C2570)),ISNUMBER(SEARCH('[1]Lookup for use classification'!$C$11,C2570))),'[1]Lookup for use classification'!$A$11,IF(OR(ISNUMBER(SEARCH('[1]Lookup for use classification'!$B$12,C2570)),ISNUMBER(SEARCH('[1]Lookup for use classification'!$C$12,C2570))),'[1]Lookup for use classification'!$A$12,"Nope"))))))))))</f>
        <v>Warehousing</v>
      </c>
      <c r="E2570" s="224">
        <v>4940</v>
      </c>
      <c r="F2570" s="224"/>
      <c r="G2570" s="224"/>
      <c r="H2570" s="164">
        <v>2079.4817518248174</v>
      </c>
      <c r="I2570" s="164"/>
    </row>
    <row r="2571" spans="1:18" hidden="1">
      <c r="A2571" s="188" t="s">
        <v>2088</v>
      </c>
      <c r="B2571" s="8" t="str">
        <f>IF(ISNA(VLOOKUP(CONCATENATE(A2571,C2571),ARIS!$A$1:$A$959,1,FALSE)),"","ARIS")</f>
        <v>ARIS</v>
      </c>
      <c r="C2571" s="223" t="s">
        <v>2090</v>
      </c>
      <c r="D2571" s="6" t="str">
        <f>IF(OR(ISNUMBER(SEARCH('[1]Lookup for use classification'!$B$1,C2571)),ISNUMBER(SEARCH('[1]Lookup for use classification'!$C$1,C2571)),ISNUMBER(SEARCH('[1]Lookup for use classification'!$D$1,C2571))),'[1]Lookup for use classification'!$A$1,IF(ISNUMBER(SEARCH('[1]Lookup for use classification'!$B$2,C2571)),'[1]Lookup for use classification'!$A$2,IF(ISNUMBER(SEARCH('[1]Lookup for use classification'!$B$3,C2571)),'[1]Lookup for use classification'!$A$3,IF(OR(ISNUMBER(SEARCH('[1]Lookup for use classification'!$B$4,C2571)),ISNUMBER(SEARCH('[1]Lookup for use classification'!$C$4,C2571))),'[1]Lookup for use classification'!$A$4,IF(OR(ISNUMBER(SEARCH('[1]Lookup for use classification'!$B$5,C2571)),ISNUMBER(SEARCH('[1]Lookup for use classification'!$C$5,C2571)),ISNUMBER(SEARCH('[1]Lookup for use classification'!$D$5,C2571))),'[1]Lookup for use classification'!$A$5,IF(OR(ISNUMBER(SEARCH('[1]Lookup for use classification'!$B$7,C2571)),ISNUMBER(SEARCH('[1]Lookup for use classification'!$C$7,C2571)),ISNUMBER(SEARCH('[1]Lookup for use classification'!$D$7,C2571))),'[1]Lookup for use classification'!$A$7,IF(OR(ISNUMBER(SEARCH('[1]Lookup for use classification'!$B$9,C2571)),ISNUMBER(SEARCH('[1]Lookup for use classification'!$C$9,C2571)),ISNUMBER(SEARCH('[1]Lookup for use classification'!$D$9,C2571)),ISNUMBER(SEARCH('[1]Lookup for use classification'!$E$9,C2571)),ISNUMBER(SEARCH('[1]Lookup for use classification'!$F$9,C2571)),ISNUMBER(SEARCH('[1]Lookup for use classification'!$G$9,C2571))),'[1]Lookup for use classification'!$A$9,IF(OR(ISNUMBER(SEARCH('[1]Lookup for use classification'!$B$10,C2571)),ISNUMBER(SEARCH('[1]Lookup for use classification'!$C$10,C2571)),ISNUMBER(SEARCH('[1]Lookup for use classification'!$D$10,C2571)),ISNUMBER(SEARCH('[1]Lookup for use classification'!$E$10,C2571)),ISNUMBER(SEARCH('[1]Lookup for use classification'!$F$10,C2571))),'[1]Lookup for use classification'!$A$10,IF(OR(ISNUMBER(SEARCH('[1]Lookup for use classification'!$B$11,C2571)),ISNUMBER(SEARCH('[1]Lookup for use classification'!$C$11,C2571))),'[1]Lookup for use classification'!$A$11,IF(OR(ISNUMBER(SEARCH('[1]Lookup for use classification'!$B$12,C2571)),ISNUMBER(SEARCH('[1]Lookup for use classification'!$C$12,C2571))),'[1]Lookup for use classification'!$A$12,"Nope"))))))))))</f>
        <v>Warehousing</v>
      </c>
      <c r="E2571" s="224">
        <v>7200</v>
      </c>
      <c r="F2571" s="224"/>
      <c r="G2571" s="224"/>
      <c r="H2571" s="164">
        <v>4576.208759124087</v>
      </c>
      <c r="I2571" s="164"/>
    </row>
    <row r="2572" spans="1:18" hidden="1">
      <c r="A2572" s="187" t="s">
        <v>616</v>
      </c>
      <c r="B2572" s="167" t="s">
        <v>4456</v>
      </c>
      <c r="C2572" s="255" t="s">
        <v>661</v>
      </c>
      <c r="D2572" s="6" t="str">
        <f>IF(OR(ISNUMBER(SEARCH('[1]Lookup for use classification'!$B$1,C2572)),ISNUMBER(SEARCH('[1]Lookup for use classification'!$C$1,C2572)),ISNUMBER(SEARCH('[1]Lookup for use classification'!$D$1,C2572)),ISNUMBER(SEARCH('[1]Lookup for use classification'!$E$1,C2572))),'[1]Lookup for use classification'!$A$1,IF(ISNUMBER(SEARCH('[1]Lookup for use classification'!$B$2,C2572)),'[1]Lookup for use classification'!$A$2,IF(ISNUMBER(SEARCH('[1]Lookup for use classification'!$B$3,C2572)),'[1]Lookup for use classification'!$A$3,IF(OR(ISNUMBER(SEARCH('[1]Lookup for use classification'!$B$4,C2572)),ISNUMBER(SEARCH('[1]Lookup for use classification'!$C$4,C2572)),ISNUMBER(SEARCH('[1]Lookup for use classification'!$D$4,C2572)),ISNUMBER(SEARCH('[1]Lookup for use classification'!$E$4,C2572))),'[1]Lookup for use classification'!$A$4,IF(OR(ISNUMBER(SEARCH('[1]Lookup for use classification'!$B$5,C2572)),ISNUMBER(SEARCH('[1]Lookup for use classification'!$C$5,C2572)),ISNUMBER(SEARCH('[1]Lookup for use classification'!$D$5,C2572))),'[1]Lookup for use classification'!$A$5,IF(OR(ISNUMBER(SEARCH('[1]Lookup for use classification'!$B$7,C2572)),ISNUMBER(SEARCH('[1]Lookup for use classification'!$C$7,C2572)),ISNUMBER(SEARCH('[1]Lookup for use classification'!$D$7,C2572))),'[1]Lookup for use classification'!$A$7,IF(OR(ISNUMBER(SEARCH('[1]Lookup for use classification'!$B$9,C2572)),ISNUMBER(SEARCH('[1]Lookup for use classification'!$C$9,C2572)),ISNUMBER(SEARCH('[1]Lookup for use classification'!$D$9,C2572)),ISNUMBER(SEARCH('[1]Lookup for use classification'!$E$9,C2572)),ISNUMBER(SEARCH('[1]Lookup for use classification'!$F$9,C2572)),ISNUMBER(SEARCH('[1]Lookup for use classification'!$G$9,C2572)),ISNUMBER(SEARCH('[1]Lookup for use classification'!$H$9,C2572)),ISNUMBER(SEARCH('[1]Lookup for use classification'!$I$9,C2572)),ISNUMBER(SEARCH('[1]Lookup for use classification'!$J$9,C2572)),ISNUMBER(SEARCH('[1]Lookup for use classification'!$K$9,C2572))),'[1]Lookup for use classification'!$A$9,IF(OR(ISNUMBER(SEARCH('[1]Lookup for use classification'!$B$10,C2572)),ISNUMBER(SEARCH('[1]Lookup for use classification'!$C$10,C2572)),ISNUMBER(SEARCH('[1]Lookup for use classification'!$D$10,C2572)),ISNUMBER(SEARCH('[1]Lookup for use classification'!$E$10,C2572)),ISNUMBER(SEARCH('[1]Lookup for use classification'!$F$10,C2572)),ISNUMBER(SEARCH('[1]Lookup for use classification'!$G$10,C2572))),'[1]Lookup for use classification'!$A$10,IF(OR(ISNUMBER(SEARCH('[1]Lookup for use classification'!$B$11,C2572)),ISNUMBER(SEARCH('[1]Lookup for use classification'!$C$11,C2572))),'[1]Lookup for use classification'!$A$11,IF(OR(ISNUMBER(SEARCH('[1]Lookup for use classification'!$B$12,C2572)),ISNUMBER(SEARCH('[1]Lookup for use classification'!$C$12,C2572))),'[1]Lookup for use classification'!$A$12,IF(OR(ISNUMBER(SEARCH('[1]Lookup for use classification'!$B$13,C2572)),ISNUMBER(SEARCH('[1]Lookup for use classification'!$C$13,C2572)),ISNUMBER(SEARCH('[1]Lookup for use classification'!$D$13,C2572)),,ISNUMBER(SEARCH('[1]Lookup for use classification'!$C$13,C2572)),ISNUMBER(SEARCH('[1]Lookup for use classification'!$E$13,C2572))),'[1]Lookup for use classification'!$A$13,IF(OR(ISNUMBER(SEARCH('[1]Lookup for use classification'!$B$14,C2572)),ISNUMBER(SEARCH('[1]Lookup for use classification'!$C$14,C2572))),'[1]Lookup for use classification'!$A$14,"Other"))))))))))))</f>
        <v>Warehousing</v>
      </c>
      <c r="E2572" s="257">
        <v>23404</v>
      </c>
      <c r="F2572" s="238"/>
      <c r="G2572" s="238"/>
    </row>
    <row r="2573" spans="1:18" hidden="1">
      <c r="A2573" s="185" t="s">
        <v>616</v>
      </c>
      <c r="B2573" s="167" t="s">
        <v>4456</v>
      </c>
      <c r="C2573" s="233" t="s">
        <v>679</v>
      </c>
      <c r="D2573" s="134" t="s">
        <v>65</v>
      </c>
      <c r="E2573" s="273">
        <v>140</v>
      </c>
      <c r="F2573" s="235"/>
      <c r="G2573" s="235"/>
      <c r="H2573" s="188"/>
      <c r="I2573" s="188"/>
      <c r="J2573" s="193"/>
      <c r="K2573" s="193"/>
      <c r="L2573" s="193"/>
      <c r="M2573" s="193"/>
      <c r="N2573" s="193"/>
      <c r="O2573" s="193"/>
      <c r="P2573" s="193"/>
      <c r="Q2573" s="193"/>
      <c r="R2573" s="193"/>
    </row>
    <row r="2574" spans="1:18" hidden="1">
      <c r="A2574" s="185" t="s">
        <v>616</v>
      </c>
      <c r="B2574" s="167" t="s">
        <v>4456</v>
      </c>
      <c r="C2574" s="233" t="s">
        <v>680</v>
      </c>
      <c r="D2574" s="134" t="s">
        <v>65</v>
      </c>
      <c r="E2574" s="273">
        <v>140</v>
      </c>
      <c r="F2574" s="235"/>
      <c r="G2574" s="235"/>
      <c r="H2574" s="188"/>
      <c r="I2574" s="188"/>
      <c r="J2574" s="193"/>
      <c r="K2574" s="193"/>
      <c r="L2574" s="193"/>
      <c r="M2574" s="193"/>
      <c r="N2574" s="193"/>
      <c r="O2574" s="193"/>
      <c r="P2574" s="193"/>
      <c r="Q2574" s="193"/>
      <c r="R2574" s="193"/>
    </row>
    <row r="2575" spans="1:18" hidden="1">
      <c r="A2575" s="187" t="s">
        <v>616</v>
      </c>
      <c r="B2575" s="167" t="s">
        <v>4456</v>
      </c>
      <c r="C2575" s="233" t="s">
        <v>681</v>
      </c>
      <c r="D2575" s="134" t="s">
        <v>65</v>
      </c>
      <c r="E2575" s="273">
        <v>600</v>
      </c>
      <c r="F2575" s="235"/>
      <c r="G2575" s="235"/>
      <c r="H2575" s="188"/>
      <c r="I2575" s="188"/>
      <c r="J2575" s="193"/>
      <c r="K2575" s="193"/>
      <c r="L2575" s="193"/>
      <c r="M2575" s="193"/>
      <c r="N2575" s="193"/>
      <c r="O2575" s="193"/>
      <c r="P2575" s="193"/>
      <c r="Q2575" s="193"/>
      <c r="R2575" s="193"/>
    </row>
    <row r="2576" spans="1:18" hidden="1">
      <c r="A2576" s="187" t="s">
        <v>616</v>
      </c>
      <c r="B2576" s="167" t="s">
        <v>4456</v>
      </c>
      <c r="C2576" s="233" t="s">
        <v>695</v>
      </c>
      <c r="D2576" s="134" t="s">
        <v>65</v>
      </c>
      <c r="E2576" s="273">
        <v>828</v>
      </c>
      <c r="F2576" s="235"/>
      <c r="G2576" s="235"/>
      <c r="H2576" s="188"/>
      <c r="I2576" s="188"/>
      <c r="J2576" s="193"/>
      <c r="K2576" s="193"/>
      <c r="L2576" s="193"/>
      <c r="M2576" s="193"/>
      <c r="N2576" s="193"/>
      <c r="O2576" s="193"/>
      <c r="P2576" s="193"/>
      <c r="Q2576" s="193"/>
      <c r="R2576" s="193"/>
    </row>
    <row r="2577" spans="1:7" hidden="1">
      <c r="A2577" s="187" t="s">
        <v>616</v>
      </c>
      <c r="B2577" s="167" t="s">
        <v>4456</v>
      </c>
      <c r="C2577" s="236" t="s">
        <v>705</v>
      </c>
      <c r="D2577" s="6" t="str">
        <f>IF(OR(ISNUMBER(SEARCH('[1]Lookup for use classification'!$B$1,C2577)),ISNUMBER(SEARCH('[1]Lookup for use classification'!$C$1,C2577)),ISNUMBER(SEARCH('[1]Lookup for use classification'!$D$1,C2577)),ISNUMBER(SEARCH('[1]Lookup for use classification'!$E$1,C2577))),'[1]Lookup for use classification'!$A$1,IF(ISNUMBER(SEARCH('[1]Lookup for use classification'!$B$2,C2577)),'[1]Lookup for use classification'!$A$2,IF(ISNUMBER(SEARCH('[1]Lookup for use classification'!$B$3,C2577)),'[1]Lookup for use classification'!$A$3,IF(OR(ISNUMBER(SEARCH('[1]Lookup for use classification'!$B$4,C2577)),ISNUMBER(SEARCH('[1]Lookup for use classification'!$C$4,C2577)),ISNUMBER(SEARCH('[1]Lookup for use classification'!$D$4,C2577)),ISNUMBER(SEARCH('[1]Lookup for use classification'!$E$4,C2577))),'[1]Lookup for use classification'!$A$4,IF(OR(ISNUMBER(SEARCH('[1]Lookup for use classification'!$B$5,C2577)),ISNUMBER(SEARCH('[1]Lookup for use classification'!$C$5,C2577)),ISNUMBER(SEARCH('[1]Lookup for use classification'!$D$5,C2577))),'[1]Lookup for use classification'!$A$5,IF(OR(ISNUMBER(SEARCH('[1]Lookup for use classification'!$B$7,C2577)),ISNUMBER(SEARCH('[1]Lookup for use classification'!$C$7,C2577)),ISNUMBER(SEARCH('[1]Lookup for use classification'!$D$7,C2577))),'[1]Lookup for use classification'!$A$7,IF(OR(ISNUMBER(SEARCH('[1]Lookup for use classification'!$B$9,C2577)),ISNUMBER(SEARCH('[1]Lookup for use classification'!$C$9,C2577)),ISNUMBER(SEARCH('[1]Lookup for use classification'!$D$9,C2577)),ISNUMBER(SEARCH('[1]Lookup for use classification'!$E$9,C2577)),ISNUMBER(SEARCH('[1]Lookup for use classification'!$F$9,C2577)),ISNUMBER(SEARCH('[1]Lookup for use classification'!$G$9,C2577)),ISNUMBER(SEARCH('[1]Lookup for use classification'!$H$9,C2577)),ISNUMBER(SEARCH('[1]Lookup for use classification'!$I$9,C2577)),ISNUMBER(SEARCH('[1]Lookup for use classification'!$J$9,C2577)),ISNUMBER(SEARCH('[1]Lookup for use classification'!$K$9,C2577))),'[1]Lookup for use classification'!$A$9,IF(OR(ISNUMBER(SEARCH('[1]Lookup for use classification'!$B$10,C2577)),ISNUMBER(SEARCH('[1]Lookup for use classification'!$C$10,C2577)),ISNUMBER(SEARCH('[1]Lookup for use classification'!$D$10,C2577)),ISNUMBER(SEARCH('[1]Lookup for use classification'!$E$10,C2577)),ISNUMBER(SEARCH('[1]Lookup for use classification'!$F$10,C2577)),ISNUMBER(SEARCH('[1]Lookup for use classification'!$G$10,C2577))),'[1]Lookup for use classification'!$A$10,IF(OR(ISNUMBER(SEARCH('[1]Lookup for use classification'!$B$11,C2577)),ISNUMBER(SEARCH('[1]Lookup for use classification'!$C$11,C2577))),'[1]Lookup for use classification'!$A$11,IF(OR(ISNUMBER(SEARCH('[1]Lookup for use classification'!$B$12,C2577)),ISNUMBER(SEARCH('[1]Lookup for use classification'!$C$12,C2577))),'[1]Lookup for use classification'!$A$12,IF(OR(ISNUMBER(SEARCH('[1]Lookup for use classification'!$B$13,C2577)),ISNUMBER(SEARCH('[1]Lookup for use classification'!$C$13,C2577)),ISNUMBER(SEARCH('[1]Lookup for use classification'!$D$13,C2577)),,ISNUMBER(SEARCH('[1]Lookup for use classification'!$C$13,C2577)),ISNUMBER(SEARCH('[1]Lookup for use classification'!$E$13,C2577))),'[1]Lookup for use classification'!$A$13,IF(OR(ISNUMBER(SEARCH('[1]Lookup for use classification'!$B$14,C2577)),ISNUMBER(SEARCH('[1]Lookup for use classification'!$C$14,C2577))),'[1]Lookup for use classification'!$A$14,"Other"))))))))))))</f>
        <v>Water &amp; Sewer</v>
      </c>
      <c r="E2577" s="257">
        <v>3648</v>
      </c>
      <c r="F2577" s="238"/>
      <c r="G2577" s="238"/>
    </row>
    <row r="2578" spans="1:7" hidden="1">
      <c r="A2578" s="187" t="s">
        <v>616</v>
      </c>
      <c r="B2578" s="167" t="s">
        <v>4456</v>
      </c>
      <c r="C2578" s="236" t="s">
        <v>698</v>
      </c>
      <c r="D2578" s="6" t="str">
        <f>IF(OR(ISNUMBER(SEARCH('[1]Lookup for use classification'!$B$1,C2578)),ISNUMBER(SEARCH('[1]Lookup for use classification'!$C$1,C2578)),ISNUMBER(SEARCH('[1]Lookup for use classification'!$D$1,C2578)),ISNUMBER(SEARCH('[1]Lookup for use classification'!$E$1,C2578))),'[1]Lookup for use classification'!$A$1,IF(ISNUMBER(SEARCH('[1]Lookup for use classification'!$B$2,C2578)),'[1]Lookup for use classification'!$A$2,IF(ISNUMBER(SEARCH('[1]Lookup for use classification'!$B$3,C2578)),'[1]Lookup for use classification'!$A$3,IF(OR(ISNUMBER(SEARCH('[1]Lookup for use classification'!$B$4,C2578)),ISNUMBER(SEARCH('[1]Lookup for use classification'!$C$4,C2578)),ISNUMBER(SEARCH('[1]Lookup for use classification'!$D$4,C2578)),ISNUMBER(SEARCH('[1]Lookup for use classification'!$E$4,C2578))),'[1]Lookup for use classification'!$A$4,IF(OR(ISNUMBER(SEARCH('[1]Lookup for use classification'!$B$5,C2578)),ISNUMBER(SEARCH('[1]Lookup for use classification'!$C$5,C2578)),ISNUMBER(SEARCH('[1]Lookup for use classification'!$D$5,C2578))),'[1]Lookup for use classification'!$A$5,IF(OR(ISNUMBER(SEARCH('[1]Lookup for use classification'!$B$7,C2578)),ISNUMBER(SEARCH('[1]Lookup for use classification'!$C$7,C2578)),ISNUMBER(SEARCH('[1]Lookup for use classification'!$D$7,C2578))),'[1]Lookup for use classification'!$A$7,IF(OR(ISNUMBER(SEARCH('[1]Lookup for use classification'!$B$9,C2578)),ISNUMBER(SEARCH('[1]Lookup for use classification'!$C$9,C2578)),ISNUMBER(SEARCH('[1]Lookup for use classification'!$D$9,C2578)),ISNUMBER(SEARCH('[1]Lookup for use classification'!$E$9,C2578)),ISNUMBER(SEARCH('[1]Lookup for use classification'!$F$9,C2578)),ISNUMBER(SEARCH('[1]Lookup for use classification'!$G$9,C2578)),ISNUMBER(SEARCH('[1]Lookup for use classification'!$H$9,C2578)),ISNUMBER(SEARCH('[1]Lookup for use classification'!$I$9,C2578)),ISNUMBER(SEARCH('[1]Lookup for use classification'!$J$9,C2578)),ISNUMBER(SEARCH('[1]Lookup for use classification'!$K$9,C2578))),'[1]Lookup for use classification'!$A$9,IF(OR(ISNUMBER(SEARCH('[1]Lookup for use classification'!$B$10,C2578)),ISNUMBER(SEARCH('[1]Lookup for use classification'!$C$10,C2578)),ISNUMBER(SEARCH('[1]Lookup for use classification'!$D$10,C2578)),ISNUMBER(SEARCH('[1]Lookup for use classification'!$E$10,C2578)),ISNUMBER(SEARCH('[1]Lookup for use classification'!$F$10,C2578)),ISNUMBER(SEARCH('[1]Lookup for use classification'!$G$10,C2578))),'[1]Lookup for use classification'!$A$10,IF(OR(ISNUMBER(SEARCH('[1]Lookup for use classification'!$B$11,C2578)),ISNUMBER(SEARCH('[1]Lookup for use classification'!$C$11,C2578))),'[1]Lookup for use classification'!$A$11,IF(OR(ISNUMBER(SEARCH('[1]Lookup for use classification'!$B$12,C2578)),ISNUMBER(SEARCH('[1]Lookup for use classification'!$C$12,C2578))),'[1]Lookup for use classification'!$A$12,IF(OR(ISNUMBER(SEARCH('[1]Lookup for use classification'!$B$13,C2578)),ISNUMBER(SEARCH('[1]Lookup for use classification'!$C$13,C2578)),ISNUMBER(SEARCH('[1]Lookup for use classification'!$D$13,C2578)),,ISNUMBER(SEARCH('[1]Lookup for use classification'!$C$13,C2578)),ISNUMBER(SEARCH('[1]Lookup for use classification'!$E$13,C2578))),'[1]Lookup for use classification'!$A$13,IF(OR(ISNUMBER(SEARCH('[1]Lookup for use classification'!$B$14,C2578)),ISNUMBER(SEARCH('[1]Lookup for use classification'!$C$14,C2578))),'[1]Lookup for use classification'!$A$14,"Other"))))))))))))</f>
        <v>Water &amp; Sewer</v>
      </c>
      <c r="E2578" s="257">
        <v>25071</v>
      </c>
      <c r="F2578" s="238"/>
      <c r="G2578" s="238"/>
    </row>
    <row r="2579" spans="1:7" hidden="1">
      <c r="A2579" s="187" t="s">
        <v>616</v>
      </c>
      <c r="B2579" s="167" t="s">
        <v>4456</v>
      </c>
      <c r="C2579" s="236" t="s">
        <v>638</v>
      </c>
      <c r="D2579" s="6" t="s">
        <v>65</v>
      </c>
      <c r="E2579" s="257"/>
      <c r="F2579" s="270"/>
      <c r="G2579" s="270"/>
    </row>
    <row r="2580" spans="1:7" hidden="1">
      <c r="A2580" s="187" t="s">
        <v>616</v>
      </c>
      <c r="B2580" s="167" t="s">
        <v>4456</v>
      </c>
      <c r="C2580" s="236" t="s">
        <v>639</v>
      </c>
      <c r="D2580" s="6" t="s">
        <v>65</v>
      </c>
      <c r="E2580" s="257"/>
      <c r="F2580" s="270"/>
      <c r="G2580" s="270"/>
    </row>
    <row r="2581" spans="1:7" hidden="1">
      <c r="A2581" s="187" t="s">
        <v>616</v>
      </c>
      <c r="B2581" s="167" t="s">
        <v>4456</v>
      </c>
      <c r="C2581" s="236" t="s">
        <v>642</v>
      </c>
      <c r="D2581" s="6" t="s">
        <v>65</v>
      </c>
      <c r="E2581" s="257"/>
      <c r="F2581" s="270"/>
      <c r="G2581" s="270"/>
    </row>
    <row r="2582" spans="1:7" hidden="1">
      <c r="A2582" s="187" t="s">
        <v>616</v>
      </c>
      <c r="B2582" s="167" t="s">
        <v>4456</v>
      </c>
      <c r="C2582" s="236" t="s">
        <v>643</v>
      </c>
      <c r="D2582" s="6" t="s">
        <v>65</v>
      </c>
      <c r="E2582" s="238"/>
      <c r="F2582" s="270"/>
      <c r="G2582" s="270"/>
    </row>
    <row r="2583" spans="1:7" hidden="1">
      <c r="A2583" s="187" t="s">
        <v>616</v>
      </c>
      <c r="B2583" s="167" t="s">
        <v>4456</v>
      </c>
      <c r="C2583" s="236" t="s">
        <v>684</v>
      </c>
      <c r="D2583" s="6" t="s">
        <v>65</v>
      </c>
      <c r="E2583" s="238"/>
      <c r="F2583" s="238"/>
      <c r="G2583" s="238"/>
    </row>
    <row r="2584" spans="1:7" hidden="1">
      <c r="A2584" s="187" t="s">
        <v>616</v>
      </c>
      <c r="B2584" s="167" t="s">
        <v>4456</v>
      </c>
      <c r="C2584" s="236" t="s">
        <v>688</v>
      </c>
      <c r="D2584" s="6" t="s">
        <v>65</v>
      </c>
      <c r="E2584" s="238"/>
      <c r="F2584" s="238"/>
      <c r="G2584" s="238"/>
    </row>
    <row r="2585" spans="1:7" hidden="1">
      <c r="A2585" s="187" t="s">
        <v>616</v>
      </c>
      <c r="B2585" s="167" t="s">
        <v>4456</v>
      </c>
      <c r="C2585" s="236" t="s">
        <v>689</v>
      </c>
      <c r="D2585" s="6" t="s">
        <v>65</v>
      </c>
      <c r="E2585" s="238"/>
      <c r="F2585" s="238"/>
      <c r="G2585" s="238"/>
    </row>
    <row r="2586" spans="1:7" hidden="1">
      <c r="A2586" s="187" t="s">
        <v>616</v>
      </c>
      <c r="B2586" s="167" t="s">
        <v>4456</v>
      </c>
      <c r="C2586" s="236" t="s">
        <v>636</v>
      </c>
      <c r="D2586" s="6" t="str">
        <f>IF(OR(ISNUMBER(SEARCH('[1]Lookup for use classification'!$B$1,C2586)),ISNUMBER(SEARCH('[1]Lookup for use classification'!$C$1,C2586)),ISNUMBER(SEARCH('[1]Lookup for use classification'!$D$1,C2586)),ISNUMBER(SEARCH('[1]Lookup for use classification'!$E$1,C2586))),'[1]Lookup for use classification'!$A$1,IF(ISNUMBER(SEARCH('[1]Lookup for use classification'!$B$2,C2586)),'[1]Lookup for use classification'!$A$2,IF(ISNUMBER(SEARCH('[1]Lookup for use classification'!$B$3,C2586)),'[1]Lookup for use classification'!$A$3,IF(OR(ISNUMBER(SEARCH('[1]Lookup for use classification'!$B$4,C2586)),ISNUMBER(SEARCH('[1]Lookup for use classification'!$C$4,C2586)),ISNUMBER(SEARCH('[1]Lookup for use classification'!$D$4,C2586)),ISNUMBER(SEARCH('[1]Lookup for use classification'!$E$4,C2586))),'[1]Lookup for use classification'!$A$4,IF(OR(ISNUMBER(SEARCH('[1]Lookup for use classification'!$B$5,C2586)),ISNUMBER(SEARCH('[1]Lookup for use classification'!$C$5,C2586)),ISNUMBER(SEARCH('[1]Lookup for use classification'!$D$5,C2586))),'[1]Lookup for use classification'!$A$5,IF(OR(ISNUMBER(SEARCH('[1]Lookup for use classification'!$B$7,C2586)),ISNUMBER(SEARCH('[1]Lookup for use classification'!$C$7,C2586)),ISNUMBER(SEARCH('[1]Lookup for use classification'!$D$7,C2586))),'[1]Lookup for use classification'!$A$7,IF(OR(ISNUMBER(SEARCH('[1]Lookup for use classification'!$B$9,C2586)),ISNUMBER(SEARCH('[1]Lookup for use classification'!$C$9,C2586)),ISNUMBER(SEARCH('[1]Lookup for use classification'!$D$9,C2586)),ISNUMBER(SEARCH('[1]Lookup for use classification'!$E$9,C2586)),ISNUMBER(SEARCH('[1]Lookup for use classification'!$F$9,C2586)),ISNUMBER(SEARCH('[1]Lookup for use classification'!$G$9,C2586)),ISNUMBER(SEARCH('[1]Lookup for use classification'!$H$9,C2586)),ISNUMBER(SEARCH('[1]Lookup for use classification'!$I$9,C2586)),ISNUMBER(SEARCH('[1]Lookup for use classification'!$J$9,C2586)),ISNUMBER(SEARCH('[1]Lookup for use classification'!$K$9,C2586))),'[1]Lookup for use classification'!$A$9,IF(OR(ISNUMBER(SEARCH('[1]Lookup for use classification'!$B$10,C2586)),ISNUMBER(SEARCH('[1]Lookup for use classification'!$C$10,C2586)),ISNUMBER(SEARCH('[1]Lookup for use classification'!$D$10,C2586)),ISNUMBER(SEARCH('[1]Lookup for use classification'!$E$10,C2586)),ISNUMBER(SEARCH('[1]Lookup for use classification'!$F$10,C2586)),ISNUMBER(SEARCH('[1]Lookup for use classification'!$G$10,C2586))),'[1]Lookup for use classification'!$A$10,IF(OR(ISNUMBER(SEARCH('[1]Lookup for use classification'!$B$11,C2586)),ISNUMBER(SEARCH('[1]Lookup for use classification'!$C$11,C2586))),'[1]Lookup for use classification'!$A$11,IF(OR(ISNUMBER(SEARCH('[1]Lookup for use classification'!$B$12,C2586)),ISNUMBER(SEARCH('[1]Lookup for use classification'!$C$12,C2586))),'[1]Lookup for use classification'!$A$12,IF(OR(ISNUMBER(SEARCH('[1]Lookup for use classification'!$B$13,C2586)),ISNUMBER(SEARCH('[1]Lookup for use classification'!$C$13,C2586)),ISNUMBER(SEARCH('[1]Lookup for use classification'!$D$13,C2586)),,ISNUMBER(SEARCH('[1]Lookup for use classification'!$C$13,C2586)),ISNUMBER(SEARCH('[1]Lookup for use classification'!$E$13,C2586))),'[1]Lookup for use classification'!$A$13,IF(OR(ISNUMBER(SEARCH('[1]Lookup for use classification'!$B$14,C2586)),ISNUMBER(SEARCH('[1]Lookup for use classification'!$C$14,C2586))),'[1]Lookup for use classification'!$A$14,"Other"))))))))))))</f>
        <v>Water &amp; Sewer</v>
      </c>
      <c r="E2586" s="238"/>
      <c r="F2586" s="270"/>
      <c r="G2586" s="270"/>
    </row>
    <row r="2587" spans="1:7" hidden="1">
      <c r="A2587" s="187" t="s">
        <v>616</v>
      </c>
      <c r="B2587" s="167" t="s">
        <v>4456</v>
      </c>
      <c r="C2587" s="236" t="s">
        <v>637</v>
      </c>
      <c r="D2587" s="6" t="str">
        <f>IF(OR(ISNUMBER(SEARCH('[1]Lookup for use classification'!$B$1,C2587)),ISNUMBER(SEARCH('[1]Lookup for use classification'!$C$1,C2587)),ISNUMBER(SEARCH('[1]Lookup for use classification'!$D$1,C2587)),ISNUMBER(SEARCH('[1]Lookup for use classification'!$E$1,C2587))),'[1]Lookup for use classification'!$A$1,IF(ISNUMBER(SEARCH('[1]Lookup for use classification'!$B$2,C2587)),'[1]Lookup for use classification'!$A$2,IF(ISNUMBER(SEARCH('[1]Lookup for use classification'!$B$3,C2587)),'[1]Lookup for use classification'!$A$3,IF(OR(ISNUMBER(SEARCH('[1]Lookup for use classification'!$B$4,C2587)),ISNUMBER(SEARCH('[1]Lookup for use classification'!$C$4,C2587)),ISNUMBER(SEARCH('[1]Lookup for use classification'!$D$4,C2587)),ISNUMBER(SEARCH('[1]Lookup for use classification'!$E$4,C2587))),'[1]Lookup for use classification'!$A$4,IF(OR(ISNUMBER(SEARCH('[1]Lookup for use classification'!$B$5,C2587)),ISNUMBER(SEARCH('[1]Lookup for use classification'!$C$5,C2587)),ISNUMBER(SEARCH('[1]Lookup for use classification'!$D$5,C2587))),'[1]Lookup for use classification'!$A$5,IF(OR(ISNUMBER(SEARCH('[1]Lookup for use classification'!$B$7,C2587)),ISNUMBER(SEARCH('[1]Lookup for use classification'!$C$7,C2587)),ISNUMBER(SEARCH('[1]Lookup for use classification'!$D$7,C2587))),'[1]Lookup for use classification'!$A$7,IF(OR(ISNUMBER(SEARCH('[1]Lookup for use classification'!$B$9,C2587)),ISNUMBER(SEARCH('[1]Lookup for use classification'!$C$9,C2587)),ISNUMBER(SEARCH('[1]Lookup for use classification'!$D$9,C2587)),ISNUMBER(SEARCH('[1]Lookup for use classification'!$E$9,C2587)),ISNUMBER(SEARCH('[1]Lookup for use classification'!$F$9,C2587)),ISNUMBER(SEARCH('[1]Lookup for use classification'!$G$9,C2587)),ISNUMBER(SEARCH('[1]Lookup for use classification'!$H$9,C2587)),ISNUMBER(SEARCH('[1]Lookup for use classification'!$I$9,C2587)),ISNUMBER(SEARCH('[1]Lookup for use classification'!$J$9,C2587)),ISNUMBER(SEARCH('[1]Lookup for use classification'!$K$9,C2587))),'[1]Lookup for use classification'!$A$9,IF(OR(ISNUMBER(SEARCH('[1]Lookup for use classification'!$B$10,C2587)),ISNUMBER(SEARCH('[1]Lookup for use classification'!$C$10,C2587)),ISNUMBER(SEARCH('[1]Lookup for use classification'!$D$10,C2587)),ISNUMBER(SEARCH('[1]Lookup for use classification'!$E$10,C2587)),ISNUMBER(SEARCH('[1]Lookup for use classification'!$F$10,C2587)),ISNUMBER(SEARCH('[1]Lookup for use classification'!$G$10,C2587))),'[1]Lookup for use classification'!$A$10,IF(OR(ISNUMBER(SEARCH('[1]Lookup for use classification'!$B$11,C2587)),ISNUMBER(SEARCH('[1]Lookup for use classification'!$C$11,C2587))),'[1]Lookup for use classification'!$A$11,IF(OR(ISNUMBER(SEARCH('[1]Lookup for use classification'!$B$12,C2587)),ISNUMBER(SEARCH('[1]Lookup for use classification'!$C$12,C2587))),'[1]Lookup for use classification'!$A$12,IF(OR(ISNUMBER(SEARCH('[1]Lookup for use classification'!$B$13,C2587)),ISNUMBER(SEARCH('[1]Lookup for use classification'!$C$13,C2587)),ISNUMBER(SEARCH('[1]Lookup for use classification'!$D$13,C2587)),,ISNUMBER(SEARCH('[1]Lookup for use classification'!$C$13,C2587)),ISNUMBER(SEARCH('[1]Lookup for use classification'!$E$13,C2587))),'[1]Lookup for use classification'!$A$13,IF(OR(ISNUMBER(SEARCH('[1]Lookup for use classification'!$B$14,C2587)),ISNUMBER(SEARCH('[1]Lookup for use classification'!$C$14,C2587))),'[1]Lookup for use classification'!$A$14,"Other"))))))))))))</f>
        <v>Water &amp; Sewer</v>
      </c>
      <c r="E2587" s="238"/>
      <c r="F2587" s="270"/>
      <c r="G2587" s="270"/>
    </row>
    <row r="2588" spans="1:7" hidden="1">
      <c r="A2588" s="187" t="s">
        <v>616</v>
      </c>
      <c r="B2588" s="167" t="s">
        <v>4456</v>
      </c>
      <c r="C2588" s="236" t="s">
        <v>640</v>
      </c>
      <c r="D2588" s="6" t="str">
        <f>IF(OR(ISNUMBER(SEARCH('[1]Lookup for use classification'!$B$1,C2588)),ISNUMBER(SEARCH('[1]Lookup for use classification'!$C$1,C2588)),ISNUMBER(SEARCH('[1]Lookup for use classification'!$D$1,C2588)),ISNUMBER(SEARCH('[1]Lookup for use classification'!$E$1,C2588))),'[1]Lookup for use classification'!$A$1,IF(ISNUMBER(SEARCH('[1]Lookup for use classification'!$B$2,C2588)),'[1]Lookup for use classification'!$A$2,IF(ISNUMBER(SEARCH('[1]Lookup for use classification'!$B$3,C2588)),'[1]Lookup for use classification'!$A$3,IF(OR(ISNUMBER(SEARCH('[1]Lookup for use classification'!$B$4,C2588)),ISNUMBER(SEARCH('[1]Lookup for use classification'!$C$4,C2588)),ISNUMBER(SEARCH('[1]Lookup for use classification'!$D$4,C2588)),ISNUMBER(SEARCH('[1]Lookup for use classification'!$E$4,C2588))),'[1]Lookup for use classification'!$A$4,IF(OR(ISNUMBER(SEARCH('[1]Lookup for use classification'!$B$5,C2588)),ISNUMBER(SEARCH('[1]Lookup for use classification'!$C$5,C2588)),ISNUMBER(SEARCH('[1]Lookup for use classification'!$D$5,C2588))),'[1]Lookup for use classification'!$A$5,IF(OR(ISNUMBER(SEARCH('[1]Lookup for use classification'!$B$7,C2588)),ISNUMBER(SEARCH('[1]Lookup for use classification'!$C$7,C2588)),ISNUMBER(SEARCH('[1]Lookup for use classification'!$D$7,C2588))),'[1]Lookup for use classification'!$A$7,IF(OR(ISNUMBER(SEARCH('[1]Lookup for use classification'!$B$9,C2588)),ISNUMBER(SEARCH('[1]Lookup for use classification'!$C$9,C2588)),ISNUMBER(SEARCH('[1]Lookup for use classification'!$D$9,C2588)),ISNUMBER(SEARCH('[1]Lookup for use classification'!$E$9,C2588)),ISNUMBER(SEARCH('[1]Lookup for use classification'!$F$9,C2588)),ISNUMBER(SEARCH('[1]Lookup for use classification'!$G$9,C2588)),ISNUMBER(SEARCH('[1]Lookup for use classification'!$H$9,C2588)),ISNUMBER(SEARCH('[1]Lookup for use classification'!$I$9,C2588)),ISNUMBER(SEARCH('[1]Lookup for use classification'!$J$9,C2588)),ISNUMBER(SEARCH('[1]Lookup for use classification'!$K$9,C2588))),'[1]Lookup for use classification'!$A$9,IF(OR(ISNUMBER(SEARCH('[1]Lookup for use classification'!$B$10,C2588)),ISNUMBER(SEARCH('[1]Lookup for use classification'!$C$10,C2588)),ISNUMBER(SEARCH('[1]Lookup for use classification'!$D$10,C2588)),ISNUMBER(SEARCH('[1]Lookup for use classification'!$E$10,C2588)),ISNUMBER(SEARCH('[1]Lookup for use classification'!$F$10,C2588)),ISNUMBER(SEARCH('[1]Lookup for use classification'!$G$10,C2588))),'[1]Lookup for use classification'!$A$10,IF(OR(ISNUMBER(SEARCH('[1]Lookup for use classification'!$B$11,C2588)),ISNUMBER(SEARCH('[1]Lookup for use classification'!$C$11,C2588))),'[1]Lookup for use classification'!$A$11,IF(OR(ISNUMBER(SEARCH('[1]Lookup for use classification'!$B$12,C2588)),ISNUMBER(SEARCH('[1]Lookup for use classification'!$C$12,C2588))),'[1]Lookup for use classification'!$A$12,IF(OR(ISNUMBER(SEARCH('[1]Lookup for use classification'!$B$13,C2588)),ISNUMBER(SEARCH('[1]Lookup for use classification'!$C$13,C2588)),ISNUMBER(SEARCH('[1]Lookup for use classification'!$D$13,C2588)),,ISNUMBER(SEARCH('[1]Lookup for use classification'!$C$13,C2588)),ISNUMBER(SEARCH('[1]Lookup for use classification'!$E$13,C2588))),'[1]Lookup for use classification'!$A$13,IF(OR(ISNUMBER(SEARCH('[1]Lookup for use classification'!$B$14,C2588)),ISNUMBER(SEARCH('[1]Lookup for use classification'!$C$14,C2588))),'[1]Lookup for use classification'!$A$14,"Other"))))))))))))</f>
        <v>Water &amp; Sewer</v>
      </c>
      <c r="E2588" s="238"/>
      <c r="F2588" s="270"/>
      <c r="G2588" s="270"/>
    </row>
    <row r="2589" spans="1:7" hidden="1">
      <c r="A2589" s="187" t="s">
        <v>616</v>
      </c>
      <c r="B2589" s="167" t="s">
        <v>4456</v>
      </c>
      <c r="C2589" s="236" t="s">
        <v>641</v>
      </c>
      <c r="D2589" s="6" t="str">
        <f>IF(OR(ISNUMBER(SEARCH('[1]Lookup for use classification'!$B$1,C2589)),ISNUMBER(SEARCH('[1]Lookup for use classification'!$C$1,C2589)),ISNUMBER(SEARCH('[1]Lookup for use classification'!$D$1,C2589)),ISNUMBER(SEARCH('[1]Lookup for use classification'!$E$1,C2589))),'[1]Lookup for use classification'!$A$1,IF(ISNUMBER(SEARCH('[1]Lookup for use classification'!$B$2,C2589)),'[1]Lookup for use classification'!$A$2,IF(ISNUMBER(SEARCH('[1]Lookup for use classification'!$B$3,C2589)),'[1]Lookup for use classification'!$A$3,IF(OR(ISNUMBER(SEARCH('[1]Lookup for use classification'!$B$4,C2589)),ISNUMBER(SEARCH('[1]Lookup for use classification'!$C$4,C2589)),ISNUMBER(SEARCH('[1]Lookup for use classification'!$D$4,C2589)),ISNUMBER(SEARCH('[1]Lookup for use classification'!$E$4,C2589))),'[1]Lookup for use classification'!$A$4,IF(OR(ISNUMBER(SEARCH('[1]Lookup for use classification'!$B$5,C2589)),ISNUMBER(SEARCH('[1]Lookup for use classification'!$C$5,C2589)),ISNUMBER(SEARCH('[1]Lookup for use classification'!$D$5,C2589))),'[1]Lookup for use classification'!$A$5,IF(OR(ISNUMBER(SEARCH('[1]Lookup for use classification'!$B$7,C2589)),ISNUMBER(SEARCH('[1]Lookup for use classification'!$C$7,C2589)),ISNUMBER(SEARCH('[1]Lookup for use classification'!$D$7,C2589))),'[1]Lookup for use classification'!$A$7,IF(OR(ISNUMBER(SEARCH('[1]Lookup for use classification'!$B$9,C2589)),ISNUMBER(SEARCH('[1]Lookup for use classification'!$C$9,C2589)),ISNUMBER(SEARCH('[1]Lookup for use classification'!$D$9,C2589)),ISNUMBER(SEARCH('[1]Lookup for use classification'!$E$9,C2589)),ISNUMBER(SEARCH('[1]Lookup for use classification'!$F$9,C2589)),ISNUMBER(SEARCH('[1]Lookup for use classification'!$G$9,C2589)),ISNUMBER(SEARCH('[1]Lookup for use classification'!$H$9,C2589)),ISNUMBER(SEARCH('[1]Lookup for use classification'!$I$9,C2589)),ISNUMBER(SEARCH('[1]Lookup for use classification'!$J$9,C2589)),ISNUMBER(SEARCH('[1]Lookup for use classification'!$K$9,C2589))),'[1]Lookup for use classification'!$A$9,IF(OR(ISNUMBER(SEARCH('[1]Lookup for use classification'!$B$10,C2589)),ISNUMBER(SEARCH('[1]Lookup for use classification'!$C$10,C2589)),ISNUMBER(SEARCH('[1]Lookup for use classification'!$D$10,C2589)),ISNUMBER(SEARCH('[1]Lookup for use classification'!$E$10,C2589)),ISNUMBER(SEARCH('[1]Lookup for use classification'!$F$10,C2589)),ISNUMBER(SEARCH('[1]Lookup for use classification'!$G$10,C2589))),'[1]Lookup for use classification'!$A$10,IF(OR(ISNUMBER(SEARCH('[1]Lookup for use classification'!$B$11,C2589)),ISNUMBER(SEARCH('[1]Lookup for use classification'!$C$11,C2589))),'[1]Lookup for use classification'!$A$11,IF(OR(ISNUMBER(SEARCH('[1]Lookup for use classification'!$B$12,C2589)),ISNUMBER(SEARCH('[1]Lookup for use classification'!$C$12,C2589))),'[1]Lookup for use classification'!$A$12,IF(OR(ISNUMBER(SEARCH('[1]Lookup for use classification'!$B$13,C2589)),ISNUMBER(SEARCH('[1]Lookup for use classification'!$C$13,C2589)),ISNUMBER(SEARCH('[1]Lookup for use classification'!$D$13,C2589)),,ISNUMBER(SEARCH('[1]Lookup for use classification'!$C$13,C2589)),ISNUMBER(SEARCH('[1]Lookup for use classification'!$E$13,C2589))),'[1]Lookup for use classification'!$A$13,IF(OR(ISNUMBER(SEARCH('[1]Lookup for use classification'!$B$14,C2589)),ISNUMBER(SEARCH('[1]Lookup for use classification'!$C$14,C2589))),'[1]Lookup for use classification'!$A$14,"Other"))))))))))))</f>
        <v>Water &amp; Sewer</v>
      </c>
      <c r="E2589" s="238"/>
      <c r="F2589" s="270"/>
      <c r="G2589" s="270"/>
    </row>
    <row r="2590" spans="1:7" hidden="1">
      <c r="A2590" s="187" t="s">
        <v>616</v>
      </c>
      <c r="B2590" s="167" t="s">
        <v>4456</v>
      </c>
      <c r="C2590" s="236" t="s">
        <v>644</v>
      </c>
      <c r="D2590" s="6" t="str">
        <f>IF(OR(ISNUMBER(SEARCH('[1]Lookup for use classification'!$B$1,C2590)),ISNUMBER(SEARCH('[1]Lookup for use classification'!$C$1,C2590)),ISNUMBER(SEARCH('[1]Lookup for use classification'!$D$1,C2590)),ISNUMBER(SEARCH('[1]Lookup for use classification'!$E$1,C2590))),'[1]Lookup for use classification'!$A$1,IF(ISNUMBER(SEARCH('[1]Lookup for use classification'!$B$2,C2590)),'[1]Lookup for use classification'!$A$2,IF(ISNUMBER(SEARCH('[1]Lookup for use classification'!$B$3,C2590)),'[1]Lookup for use classification'!$A$3,IF(OR(ISNUMBER(SEARCH('[1]Lookup for use classification'!$B$4,C2590)),ISNUMBER(SEARCH('[1]Lookup for use classification'!$C$4,C2590)),ISNUMBER(SEARCH('[1]Lookup for use classification'!$D$4,C2590)),ISNUMBER(SEARCH('[1]Lookup for use classification'!$E$4,C2590))),'[1]Lookup for use classification'!$A$4,IF(OR(ISNUMBER(SEARCH('[1]Lookup for use classification'!$B$5,C2590)),ISNUMBER(SEARCH('[1]Lookup for use classification'!$C$5,C2590)),ISNUMBER(SEARCH('[1]Lookup for use classification'!$D$5,C2590))),'[1]Lookup for use classification'!$A$5,IF(OR(ISNUMBER(SEARCH('[1]Lookup for use classification'!$B$7,C2590)),ISNUMBER(SEARCH('[1]Lookup for use classification'!$C$7,C2590)),ISNUMBER(SEARCH('[1]Lookup for use classification'!$D$7,C2590))),'[1]Lookup for use classification'!$A$7,IF(OR(ISNUMBER(SEARCH('[1]Lookup for use classification'!$B$9,C2590)),ISNUMBER(SEARCH('[1]Lookup for use classification'!$C$9,C2590)),ISNUMBER(SEARCH('[1]Lookup for use classification'!$D$9,C2590)),ISNUMBER(SEARCH('[1]Lookup for use classification'!$E$9,C2590)),ISNUMBER(SEARCH('[1]Lookup for use classification'!$F$9,C2590)),ISNUMBER(SEARCH('[1]Lookup for use classification'!$G$9,C2590)),ISNUMBER(SEARCH('[1]Lookup for use classification'!$H$9,C2590)),ISNUMBER(SEARCH('[1]Lookup for use classification'!$I$9,C2590)),ISNUMBER(SEARCH('[1]Lookup for use classification'!$J$9,C2590)),ISNUMBER(SEARCH('[1]Lookup for use classification'!$K$9,C2590))),'[1]Lookup for use classification'!$A$9,IF(OR(ISNUMBER(SEARCH('[1]Lookup for use classification'!$B$10,C2590)),ISNUMBER(SEARCH('[1]Lookup for use classification'!$C$10,C2590)),ISNUMBER(SEARCH('[1]Lookup for use classification'!$D$10,C2590)),ISNUMBER(SEARCH('[1]Lookup for use classification'!$E$10,C2590)),ISNUMBER(SEARCH('[1]Lookup for use classification'!$F$10,C2590)),ISNUMBER(SEARCH('[1]Lookup for use classification'!$G$10,C2590))),'[1]Lookup for use classification'!$A$10,IF(OR(ISNUMBER(SEARCH('[1]Lookup for use classification'!$B$11,C2590)),ISNUMBER(SEARCH('[1]Lookup for use classification'!$C$11,C2590))),'[1]Lookup for use classification'!$A$11,IF(OR(ISNUMBER(SEARCH('[1]Lookup for use classification'!$B$12,C2590)),ISNUMBER(SEARCH('[1]Lookup for use classification'!$C$12,C2590))),'[1]Lookup for use classification'!$A$12,IF(OR(ISNUMBER(SEARCH('[1]Lookup for use classification'!$B$13,C2590)),ISNUMBER(SEARCH('[1]Lookup for use classification'!$C$13,C2590)),ISNUMBER(SEARCH('[1]Lookup for use classification'!$D$13,C2590)),,ISNUMBER(SEARCH('[1]Lookup for use classification'!$C$13,C2590)),ISNUMBER(SEARCH('[1]Lookup for use classification'!$E$13,C2590))),'[1]Lookup for use classification'!$A$13,IF(OR(ISNUMBER(SEARCH('[1]Lookup for use classification'!$B$14,C2590)),ISNUMBER(SEARCH('[1]Lookup for use classification'!$C$14,C2590))),'[1]Lookup for use classification'!$A$14,"Other"))))))))))))</f>
        <v>Water &amp; Sewer</v>
      </c>
      <c r="E2590" s="238"/>
      <c r="F2590" s="270"/>
      <c r="G2590" s="270"/>
    </row>
    <row r="2591" spans="1:7" hidden="1">
      <c r="A2591" s="187" t="s">
        <v>616</v>
      </c>
      <c r="B2591" s="167" t="s">
        <v>4456</v>
      </c>
      <c r="C2591" s="236" t="s">
        <v>645</v>
      </c>
      <c r="D2591" s="6" t="str">
        <f>IF(OR(ISNUMBER(SEARCH('[1]Lookup for use classification'!$B$1,C2591)),ISNUMBER(SEARCH('[1]Lookup for use classification'!$C$1,C2591)),ISNUMBER(SEARCH('[1]Lookup for use classification'!$D$1,C2591)),ISNUMBER(SEARCH('[1]Lookup for use classification'!$E$1,C2591))),'[1]Lookup for use classification'!$A$1,IF(ISNUMBER(SEARCH('[1]Lookup for use classification'!$B$2,C2591)),'[1]Lookup for use classification'!$A$2,IF(ISNUMBER(SEARCH('[1]Lookup for use classification'!$B$3,C2591)),'[1]Lookup for use classification'!$A$3,IF(OR(ISNUMBER(SEARCH('[1]Lookup for use classification'!$B$4,C2591)),ISNUMBER(SEARCH('[1]Lookup for use classification'!$C$4,C2591)),ISNUMBER(SEARCH('[1]Lookup for use classification'!$D$4,C2591)),ISNUMBER(SEARCH('[1]Lookup for use classification'!$E$4,C2591))),'[1]Lookup for use classification'!$A$4,IF(OR(ISNUMBER(SEARCH('[1]Lookup for use classification'!$B$5,C2591)),ISNUMBER(SEARCH('[1]Lookup for use classification'!$C$5,C2591)),ISNUMBER(SEARCH('[1]Lookup for use classification'!$D$5,C2591))),'[1]Lookup for use classification'!$A$5,IF(OR(ISNUMBER(SEARCH('[1]Lookup for use classification'!$B$7,C2591)),ISNUMBER(SEARCH('[1]Lookup for use classification'!$C$7,C2591)),ISNUMBER(SEARCH('[1]Lookup for use classification'!$D$7,C2591))),'[1]Lookup for use classification'!$A$7,IF(OR(ISNUMBER(SEARCH('[1]Lookup for use classification'!$B$9,C2591)),ISNUMBER(SEARCH('[1]Lookup for use classification'!$C$9,C2591)),ISNUMBER(SEARCH('[1]Lookup for use classification'!$D$9,C2591)),ISNUMBER(SEARCH('[1]Lookup for use classification'!$E$9,C2591)),ISNUMBER(SEARCH('[1]Lookup for use classification'!$F$9,C2591)),ISNUMBER(SEARCH('[1]Lookup for use classification'!$G$9,C2591)),ISNUMBER(SEARCH('[1]Lookup for use classification'!$H$9,C2591)),ISNUMBER(SEARCH('[1]Lookup for use classification'!$I$9,C2591)),ISNUMBER(SEARCH('[1]Lookup for use classification'!$J$9,C2591)),ISNUMBER(SEARCH('[1]Lookup for use classification'!$K$9,C2591))),'[1]Lookup for use classification'!$A$9,IF(OR(ISNUMBER(SEARCH('[1]Lookup for use classification'!$B$10,C2591)),ISNUMBER(SEARCH('[1]Lookup for use classification'!$C$10,C2591)),ISNUMBER(SEARCH('[1]Lookup for use classification'!$D$10,C2591)),ISNUMBER(SEARCH('[1]Lookup for use classification'!$E$10,C2591)),ISNUMBER(SEARCH('[1]Lookup for use classification'!$F$10,C2591)),ISNUMBER(SEARCH('[1]Lookup for use classification'!$G$10,C2591))),'[1]Lookup for use classification'!$A$10,IF(OR(ISNUMBER(SEARCH('[1]Lookup for use classification'!$B$11,C2591)),ISNUMBER(SEARCH('[1]Lookup for use classification'!$C$11,C2591))),'[1]Lookup for use classification'!$A$11,IF(OR(ISNUMBER(SEARCH('[1]Lookup for use classification'!$B$12,C2591)),ISNUMBER(SEARCH('[1]Lookup for use classification'!$C$12,C2591))),'[1]Lookup for use classification'!$A$12,IF(OR(ISNUMBER(SEARCH('[1]Lookup for use classification'!$B$13,C2591)),ISNUMBER(SEARCH('[1]Lookup for use classification'!$C$13,C2591)),ISNUMBER(SEARCH('[1]Lookup for use classification'!$D$13,C2591)),,ISNUMBER(SEARCH('[1]Lookup for use classification'!$C$13,C2591)),ISNUMBER(SEARCH('[1]Lookup for use classification'!$E$13,C2591))),'[1]Lookup for use classification'!$A$13,IF(OR(ISNUMBER(SEARCH('[1]Lookup for use classification'!$B$14,C2591)),ISNUMBER(SEARCH('[1]Lookup for use classification'!$C$14,C2591))),'[1]Lookup for use classification'!$A$14,"Other"))))))))))))</f>
        <v>Water &amp; Sewer</v>
      </c>
      <c r="E2591" s="238"/>
      <c r="F2591" s="270"/>
      <c r="G2591" s="270"/>
    </row>
    <row r="2592" spans="1:7" hidden="1">
      <c r="A2592" s="187" t="s">
        <v>616</v>
      </c>
      <c r="B2592" s="167" t="s">
        <v>4456</v>
      </c>
      <c r="C2592" s="236" t="s">
        <v>646</v>
      </c>
      <c r="D2592" s="6" t="str">
        <f>IF(OR(ISNUMBER(SEARCH('[1]Lookup for use classification'!$B$1,C2592)),ISNUMBER(SEARCH('[1]Lookup for use classification'!$C$1,C2592)),ISNUMBER(SEARCH('[1]Lookup for use classification'!$D$1,C2592)),ISNUMBER(SEARCH('[1]Lookup for use classification'!$E$1,C2592))),'[1]Lookup for use classification'!$A$1,IF(ISNUMBER(SEARCH('[1]Lookup for use classification'!$B$2,C2592)),'[1]Lookup for use classification'!$A$2,IF(ISNUMBER(SEARCH('[1]Lookup for use classification'!$B$3,C2592)),'[1]Lookup for use classification'!$A$3,IF(OR(ISNUMBER(SEARCH('[1]Lookup for use classification'!$B$4,C2592)),ISNUMBER(SEARCH('[1]Lookup for use classification'!$C$4,C2592)),ISNUMBER(SEARCH('[1]Lookup for use classification'!$D$4,C2592)),ISNUMBER(SEARCH('[1]Lookup for use classification'!$E$4,C2592))),'[1]Lookup for use classification'!$A$4,IF(OR(ISNUMBER(SEARCH('[1]Lookup for use classification'!$B$5,C2592)),ISNUMBER(SEARCH('[1]Lookup for use classification'!$C$5,C2592)),ISNUMBER(SEARCH('[1]Lookup for use classification'!$D$5,C2592))),'[1]Lookup for use classification'!$A$5,IF(OR(ISNUMBER(SEARCH('[1]Lookup for use classification'!$B$7,C2592)),ISNUMBER(SEARCH('[1]Lookup for use classification'!$C$7,C2592)),ISNUMBER(SEARCH('[1]Lookup for use classification'!$D$7,C2592))),'[1]Lookup for use classification'!$A$7,IF(OR(ISNUMBER(SEARCH('[1]Lookup for use classification'!$B$9,C2592)),ISNUMBER(SEARCH('[1]Lookup for use classification'!$C$9,C2592)),ISNUMBER(SEARCH('[1]Lookup for use classification'!$D$9,C2592)),ISNUMBER(SEARCH('[1]Lookup for use classification'!$E$9,C2592)),ISNUMBER(SEARCH('[1]Lookup for use classification'!$F$9,C2592)),ISNUMBER(SEARCH('[1]Lookup for use classification'!$G$9,C2592)),ISNUMBER(SEARCH('[1]Lookup for use classification'!$H$9,C2592)),ISNUMBER(SEARCH('[1]Lookup for use classification'!$I$9,C2592)),ISNUMBER(SEARCH('[1]Lookup for use classification'!$J$9,C2592)),ISNUMBER(SEARCH('[1]Lookup for use classification'!$K$9,C2592))),'[1]Lookup for use classification'!$A$9,IF(OR(ISNUMBER(SEARCH('[1]Lookup for use classification'!$B$10,C2592)),ISNUMBER(SEARCH('[1]Lookup for use classification'!$C$10,C2592)),ISNUMBER(SEARCH('[1]Lookup for use classification'!$D$10,C2592)),ISNUMBER(SEARCH('[1]Lookup for use classification'!$E$10,C2592)),ISNUMBER(SEARCH('[1]Lookup for use classification'!$F$10,C2592)),ISNUMBER(SEARCH('[1]Lookup for use classification'!$G$10,C2592))),'[1]Lookup for use classification'!$A$10,IF(OR(ISNUMBER(SEARCH('[1]Lookup for use classification'!$B$11,C2592)),ISNUMBER(SEARCH('[1]Lookup for use classification'!$C$11,C2592))),'[1]Lookup for use classification'!$A$11,IF(OR(ISNUMBER(SEARCH('[1]Lookup for use classification'!$B$12,C2592)),ISNUMBER(SEARCH('[1]Lookup for use classification'!$C$12,C2592))),'[1]Lookup for use classification'!$A$12,IF(OR(ISNUMBER(SEARCH('[1]Lookup for use classification'!$B$13,C2592)),ISNUMBER(SEARCH('[1]Lookup for use classification'!$C$13,C2592)),ISNUMBER(SEARCH('[1]Lookup for use classification'!$D$13,C2592)),,ISNUMBER(SEARCH('[1]Lookup for use classification'!$C$13,C2592)),ISNUMBER(SEARCH('[1]Lookup for use classification'!$E$13,C2592))),'[1]Lookup for use classification'!$A$13,IF(OR(ISNUMBER(SEARCH('[1]Lookup for use classification'!$B$14,C2592)),ISNUMBER(SEARCH('[1]Lookup for use classification'!$C$14,C2592))),'[1]Lookup for use classification'!$A$14,"Other"))))))))))))</f>
        <v>Water &amp; Sewer</v>
      </c>
      <c r="E2592" s="238"/>
      <c r="F2592" s="270"/>
      <c r="G2592" s="270"/>
    </row>
    <row r="2593" spans="1:10" hidden="1">
      <c r="A2593" s="187" t="s">
        <v>616</v>
      </c>
      <c r="B2593" s="167" t="s">
        <v>4456</v>
      </c>
      <c r="C2593" s="236" t="s">
        <v>655</v>
      </c>
      <c r="D2593" s="6" t="str">
        <f>IF(OR(ISNUMBER(SEARCH('[1]Lookup for use classification'!$B$1,C2593)),ISNUMBER(SEARCH('[1]Lookup for use classification'!$C$1,C2593)),ISNUMBER(SEARCH('[1]Lookup for use classification'!$D$1,C2593)),ISNUMBER(SEARCH('[1]Lookup for use classification'!$E$1,C2593))),'[1]Lookup for use classification'!$A$1,IF(ISNUMBER(SEARCH('[1]Lookup for use classification'!$B$2,C2593)),'[1]Lookup for use classification'!$A$2,IF(ISNUMBER(SEARCH('[1]Lookup for use classification'!$B$3,C2593)),'[1]Lookup for use classification'!$A$3,IF(OR(ISNUMBER(SEARCH('[1]Lookup for use classification'!$B$4,C2593)),ISNUMBER(SEARCH('[1]Lookup for use classification'!$C$4,C2593)),ISNUMBER(SEARCH('[1]Lookup for use classification'!$D$4,C2593)),ISNUMBER(SEARCH('[1]Lookup for use classification'!$E$4,C2593))),'[1]Lookup for use classification'!$A$4,IF(OR(ISNUMBER(SEARCH('[1]Lookup for use classification'!$B$5,C2593)),ISNUMBER(SEARCH('[1]Lookup for use classification'!$C$5,C2593)),ISNUMBER(SEARCH('[1]Lookup for use classification'!$D$5,C2593))),'[1]Lookup for use classification'!$A$5,IF(OR(ISNUMBER(SEARCH('[1]Lookup for use classification'!$B$7,C2593)),ISNUMBER(SEARCH('[1]Lookup for use classification'!$C$7,C2593)),ISNUMBER(SEARCH('[1]Lookup for use classification'!$D$7,C2593))),'[1]Lookup for use classification'!$A$7,IF(OR(ISNUMBER(SEARCH('[1]Lookup for use classification'!$B$9,C2593)),ISNUMBER(SEARCH('[1]Lookup for use classification'!$C$9,C2593)),ISNUMBER(SEARCH('[1]Lookup for use classification'!$D$9,C2593)),ISNUMBER(SEARCH('[1]Lookup for use classification'!$E$9,C2593)),ISNUMBER(SEARCH('[1]Lookup for use classification'!$F$9,C2593)),ISNUMBER(SEARCH('[1]Lookup for use classification'!$G$9,C2593)),ISNUMBER(SEARCH('[1]Lookup for use classification'!$H$9,C2593)),ISNUMBER(SEARCH('[1]Lookup for use classification'!$I$9,C2593)),ISNUMBER(SEARCH('[1]Lookup for use classification'!$J$9,C2593)),ISNUMBER(SEARCH('[1]Lookup for use classification'!$K$9,C2593))),'[1]Lookup for use classification'!$A$9,IF(OR(ISNUMBER(SEARCH('[1]Lookup for use classification'!$B$10,C2593)),ISNUMBER(SEARCH('[1]Lookup for use classification'!$C$10,C2593)),ISNUMBER(SEARCH('[1]Lookup for use classification'!$D$10,C2593)),ISNUMBER(SEARCH('[1]Lookup for use classification'!$E$10,C2593)),ISNUMBER(SEARCH('[1]Lookup for use classification'!$F$10,C2593)),ISNUMBER(SEARCH('[1]Lookup for use classification'!$G$10,C2593))),'[1]Lookup for use classification'!$A$10,IF(OR(ISNUMBER(SEARCH('[1]Lookup for use classification'!$B$11,C2593)),ISNUMBER(SEARCH('[1]Lookup for use classification'!$C$11,C2593))),'[1]Lookup for use classification'!$A$11,IF(OR(ISNUMBER(SEARCH('[1]Lookup for use classification'!$B$12,C2593)),ISNUMBER(SEARCH('[1]Lookup for use classification'!$C$12,C2593))),'[1]Lookup for use classification'!$A$12,IF(OR(ISNUMBER(SEARCH('[1]Lookup for use classification'!$B$13,C2593)),ISNUMBER(SEARCH('[1]Lookup for use classification'!$C$13,C2593)),ISNUMBER(SEARCH('[1]Lookup for use classification'!$D$13,C2593)),,ISNUMBER(SEARCH('[1]Lookup for use classification'!$C$13,C2593)),ISNUMBER(SEARCH('[1]Lookup for use classification'!$E$13,C2593))),'[1]Lookup for use classification'!$A$13,IF(OR(ISNUMBER(SEARCH('[1]Lookup for use classification'!$B$14,C2593)),ISNUMBER(SEARCH('[1]Lookup for use classification'!$C$14,C2593))),'[1]Lookup for use classification'!$A$14,"Other"))))))))))))</f>
        <v>Water &amp; Sewer</v>
      </c>
      <c r="E2593" s="238"/>
      <c r="F2593" s="270"/>
      <c r="G2593" s="270"/>
    </row>
    <row r="2594" spans="1:10" hidden="1">
      <c r="A2594" s="187" t="s">
        <v>616</v>
      </c>
      <c r="B2594" s="167" t="s">
        <v>4456</v>
      </c>
      <c r="C2594" s="255" t="s">
        <v>663</v>
      </c>
      <c r="D2594" s="6" t="str">
        <f>IF(OR(ISNUMBER(SEARCH('[1]Lookup for use classification'!$B$1,C2594)),ISNUMBER(SEARCH('[1]Lookup for use classification'!$C$1,C2594)),ISNUMBER(SEARCH('[1]Lookup for use classification'!$D$1,C2594)),ISNUMBER(SEARCH('[1]Lookup for use classification'!$E$1,C2594))),'[1]Lookup for use classification'!$A$1,IF(ISNUMBER(SEARCH('[1]Lookup for use classification'!$B$2,C2594)),'[1]Lookup for use classification'!$A$2,IF(ISNUMBER(SEARCH('[1]Lookup for use classification'!$B$3,C2594)),'[1]Lookup for use classification'!$A$3,IF(OR(ISNUMBER(SEARCH('[1]Lookup for use classification'!$B$4,C2594)),ISNUMBER(SEARCH('[1]Lookup for use classification'!$C$4,C2594)),ISNUMBER(SEARCH('[1]Lookup for use classification'!$D$4,C2594)),ISNUMBER(SEARCH('[1]Lookup for use classification'!$E$4,C2594))),'[1]Lookup for use classification'!$A$4,IF(OR(ISNUMBER(SEARCH('[1]Lookup for use classification'!$B$5,C2594)),ISNUMBER(SEARCH('[1]Lookup for use classification'!$C$5,C2594)),ISNUMBER(SEARCH('[1]Lookup for use classification'!$D$5,C2594))),'[1]Lookup for use classification'!$A$5,IF(OR(ISNUMBER(SEARCH('[1]Lookup for use classification'!$B$7,C2594)),ISNUMBER(SEARCH('[1]Lookup for use classification'!$C$7,C2594)),ISNUMBER(SEARCH('[1]Lookup for use classification'!$D$7,C2594))),'[1]Lookup for use classification'!$A$7,IF(OR(ISNUMBER(SEARCH('[1]Lookup for use classification'!$B$9,C2594)),ISNUMBER(SEARCH('[1]Lookup for use classification'!$C$9,C2594)),ISNUMBER(SEARCH('[1]Lookup for use classification'!$D$9,C2594)),ISNUMBER(SEARCH('[1]Lookup for use classification'!$E$9,C2594)),ISNUMBER(SEARCH('[1]Lookup for use classification'!$F$9,C2594)),ISNUMBER(SEARCH('[1]Lookup for use classification'!$G$9,C2594)),ISNUMBER(SEARCH('[1]Lookup for use classification'!$H$9,C2594)),ISNUMBER(SEARCH('[1]Lookup for use classification'!$I$9,C2594)),ISNUMBER(SEARCH('[1]Lookup for use classification'!$J$9,C2594)),ISNUMBER(SEARCH('[1]Lookup for use classification'!$K$9,C2594))),'[1]Lookup for use classification'!$A$9,IF(OR(ISNUMBER(SEARCH('[1]Lookup for use classification'!$B$10,C2594)),ISNUMBER(SEARCH('[1]Lookup for use classification'!$C$10,C2594)),ISNUMBER(SEARCH('[1]Lookup for use classification'!$D$10,C2594)),ISNUMBER(SEARCH('[1]Lookup for use classification'!$E$10,C2594)),ISNUMBER(SEARCH('[1]Lookup for use classification'!$F$10,C2594)),ISNUMBER(SEARCH('[1]Lookup for use classification'!$G$10,C2594))),'[1]Lookup for use classification'!$A$10,IF(OR(ISNUMBER(SEARCH('[1]Lookup for use classification'!$B$11,C2594)),ISNUMBER(SEARCH('[1]Lookup for use classification'!$C$11,C2594))),'[1]Lookup for use classification'!$A$11,IF(OR(ISNUMBER(SEARCH('[1]Lookup for use classification'!$B$12,C2594)),ISNUMBER(SEARCH('[1]Lookup for use classification'!$C$12,C2594))),'[1]Lookup for use classification'!$A$12,IF(OR(ISNUMBER(SEARCH('[1]Lookup for use classification'!$B$13,C2594)),ISNUMBER(SEARCH('[1]Lookup for use classification'!$C$13,C2594)),ISNUMBER(SEARCH('[1]Lookup for use classification'!$D$13,C2594)),,ISNUMBER(SEARCH('[1]Lookup for use classification'!$C$13,C2594)),ISNUMBER(SEARCH('[1]Lookup for use classification'!$E$13,C2594))),'[1]Lookup for use classification'!$A$13,IF(OR(ISNUMBER(SEARCH('[1]Lookup for use classification'!$B$14,C2594)),ISNUMBER(SEARCH('[1]Lookup for use classification'!$C$14,C2594))),'[1]Lookup for use classification'!$A$14,"Other"))))))))))))</f>
        <v>Water &amp; Sewer</v>
      </c>
      <c r="E2594" s="257"/>
      <c r="F2594" s="271"/>
      <c r="G2594" s="271"/>
    </row>
    <row r="2595" spans="1:10" hidden="1">
      <c r="A2595" s="187" t="s">
        <v>616</v>
      </c>
      <c r="B2595" s="167" t="s">
        <v>4456</v>
      </c>
      <c r="C2595" s="236" t="s">
        <v>666</v>
      </c>
      <c r="D2595" s="6" t="str">
        <f>IF(OR(ISNUMBER(SEARCH('[1]Lookup for use classification'!$B$1,C2595)),ISNUMBER(SEARCH('[1]Lookup for use classification'!$C$1,C2595)),ISNUMBER(SEARCH('[1]Lookup for use classification'!$D$1,C2595)),ISNUMBER(SEARCH('[1]Lookup for use classification'!$E$1,C2595))),'[1]Lookup for use classification'!$A$1,IF(ISNUMBER(SEARCH('[1]Lookup for use classification'!$B$2,C2595)),'[1]Lookup for use classification'!$A$2,IF(ISNUMBER(SEARCH('[1]Lookup for use classification'!$B$3,C2595)),'[1]Lookup for use classification'!$A$3,IF(OR(ISNUMBER(SEARCH('[1]Lookup for use classification'!$B$4,C2595)),ISNUMBER(SEARCH('[1]Lookup for use classification'!$C$4,C2595)),ISNUMBER(SEARCH('[1]Lookup for use classification'!$D$4,C2595)),ISNUMBER(SEARCH('[1]Lookup for use classification'!$E$4,C2595))),'[1]Lookup for use classification'!$A$4,IF(OR(ISNUMBER(SEARCH('[1]Lookup for use classification'!$B$5,C2595)),ISNUMBER(SEARCH('[1]Lookup for use classification'!$C$5,C2595)),ISNUMBER(SEARCH('[1]Lookup for use classification'!$D$5,C2595))),'[1]Lookup for use classification'!$A$5,IF(OR(ISNUMBER(SEARCH('[1]Lookup for use classification'!$B$7,C2595)),ISNUMBER(SEARCH('[1]Lookup for use classification'!$C$7,C2595)),ISNUMBER(SEARCH('[1]Lookup for use classification'!$D$7,C2595))),'[1]Lookup for use classification'!$A$7,IF(OR(ISNUMBER(SEARCH('[1]Lookup for use classification'!$B$9,C2595)),ISNUMBER(SEARCH('[1]Lookup for use classification'!$C$9,C2595)),ISNUMBER(SEARCH('[1]Lookup for use classification'!$D$9,C2595)),ISNUMBER(SEARCH('[1]Lookup for use classification'!$E$9,C2595)),ISNUMBER(SEARCH('[1]Lookup for use classification'!$F$9,C2595)),ISNUMBER(SEARCH('[1]Lookup for use classification'!$G$9,C2595)),ISNUMBER(SEARCH('[1]Lookup for use classification'!$H$9,C2595)),ISNUMBER(SEARCH('[1]Lookup for use classification'!$I$9,C2595)),ISNUMBER(SEARCH('[1]Lookup for use classification'!$J$9,C2595)),ISNUMBER(SEARCH('[1]Lookup for use classification'!$K$9,C2595))),'[1]Lookup for use classification'!$A$9,IF(OR(ISNUMBER(SEARCH('[1]Lookup for use classification'!$B$10,C2595)),ISNUMBER(SEARCH('[1]Lookup for use classification'!$C$10,C2595)),ISNUMBER(SEARCH('[1]Lookup for use classification'!$D$10,C2595)),ISNUMBER(SEARCH('[1]Lookup for use classification'!$E$10,C2595)),ISNUMBER(SEARCH('[1]Lookup for use classification'!$F$10,C2595)),ISNUMBER(SEARCH('[1]Lookup for use classification'!$G$10,C2595))),'[1]Lookup for use classification'!$A$10,IF(OR(ISNUMBER(SEARCH('[1]Lookup for use classification'!$B$11,C2595)),ISNUMBER(SEARCH('[1]Lookup for use classification'!$C$11,C2595))),'[1]Lookup for use classification'!$A$11,IF(OR(ISNUMBER(SEARCH('[1]Lookup for use classification'!$B$12,C2595)),ISNUMBER(SEARCH('[1]Lookup for use classification'!$C$12,C2595))),'[1]Lookup for use classification'!$A$12,IF(OR(ISNUMBER(SEARCH('[1]Lookup for use classification'!$B$13,C2595)),ISNUMBER(SEARCH('[1]Lookup for use classification'!$C$13,C2595)),ISNUMBER(SEARCH('[1]Lookup for use classification'!$D$13,C2595)),,ISNUMBER(SEARCH('[1]Lookup for use classification'!$C$13,C2595)),ISNUMBER(SEARCH('[1]Lookup for use classification'!$E$13,C2595))),'[1]Lookup for use classification'!$A$13,IF(OR(ISNUMBER(SEARCH('[1]Lookup for use classification'!$B$14,C2595)),ISNUMBER(SEARCH('[1]Lookup for use classification'!$C$14,C2595))),'[1]Lookup for use classification'!$A$14,"Other"))))))))))))</f>
        <v>Water &amp; Sewer</v>
      </c>
      <c r="E2595" s="238"/>
      <c r="F2595" s="270"/>
      <c r="G2595" s="271"/>
    </row>
    <row r="2596" spans="1:10" hidden="1">
      <c r="A2596" s="187" t="s">
        <v>616</v>
      </c>
      <c r="B2596" s="167" t="s">
        <v>4456</v>
      </c>
      <c r="C2596" s="236" t="s">
        <v>677</v>
      </c>
      <c r="D2596" s="6" t="str">
        <f>IF(OR(ISNUMBER(SEARCH('[1]Lookup for use classification'!$B$1,C2596)),ISNUMBER(SEARCH('[1]Lookup for use classification'!$C$1,C2596)),ISNUMBER(SEARCH('[1]Lookup for use classification'!$D$1,C2596)),ISNUMBER(SEARCH('[1]Lookup for use classification'!$E$1,C2596))),'[1]Lookup for use classification'!$A$1,IF(ISNUMBER(SEARCH('[1]Lookup for use classification'!$B$2,C2596)),'[1]Lookup for use classification'!$A$2,IF(ISNUMBER(SEARCH('[1]Lookup for use classification'!$B$3,C2596)),'[1]Lookup for use classification'!$A$3,IF(OR(ISNUMBER(SEARCH('[1]Lookup for use classification'!$B$4,C2596)),ISNUMBER(SEARCH('[1]Lookup for use classification'!$C$4,C2596)),ISNUMBER(SEARCH('[1]Lookup for use classification'!$D$4,C2596)),ISNUMBER(SEARCH('[1]Lookup for use classification'!$E$4,C2596))),'[1]Lookup for use classification'!$A$4,IF(OR(ISNUMBER(SEARCH('[1]Lookup for use classification'!$B$5,C2596)),ISNUMBER(SEARCH('[1]Lookup for use classification'!$C$5,C2596)),ISNUMBER(SEARCH('[1]Lookup for use classification'!$D$5,C2596))),'[1]Lookup for use classification'!$A$5,IF(OR(ISNUMBER(SEARCH('[1]Lookup for use classification'!$B$7,C2596)),ISNUMBER(SEARCH('[1]Lookup for use classification'!$C$7,C2596)),ISNUMBER(SEARCH('[1]Lookup for use classification'!$D$7,C2596))),'[1]Lookup for use classification'!$A$7,IF(OR(ISNUMBER(SEARCH('[1]Lookup for use classification'!$B$9,C2596)),ISNUMBER(SEARCH('[1]Lookup for use classification'!$C$9,C2596)),ISNUMBER(SEARCH('[1]Lookup for use classification'!$D$9,C2596)),ISNUMBER(SEARCH('[1]Lookup for use classification'!$E$9,C2596)),ISNUMBER(SEARCH('[1]Lookup for use classification'!$F$9,C2596)),ISNUMBER(SEARCH('[1]Lookup for use classification'!$G$9,C2596)),ISNUMBER(SEARCH('[1]Lookup for use classification'!$H$9,C2596)),ISNUMBER(SEARCH('[1]Lookup for use classification'!$I$9,C2596)),ISNUMBER(SEARCH('[1]Lookup for use classification'!$J$9,C2596)),ISNUMBER(SEARCH('[1]Lookup for use classification'!$K$9,C2596))),'[1]Lookup for use classification'!$A$9,IF(OR(ISNUMBER(SEARCH('[1]Lookup for use classification'!$B$10,C2596)),ISNUMBER(SEARCH('[1]Lookup for use classification'!$C$10,C2596)),ISNUMBER(SEARCH('[1]Lookup for use classification'!$D$10,C2596)),ISNUMBER(SEARCH('[1]Lookup for use classification'!$E$10,C2596)),ISNUMBER(SEARCH('[1]Lookup for use classification'!$F$10,C2596)),ISNUMBER(SEARCH('[1]Lookup for use classification'!$G$10,C2596))),'[1]Lookup for use classification'!$A$10,IF(OR(ISNUMBER(SEARCH('[1]Lookup for use classification'!$B$11,C2596)),ISNUMBER(SEARCH('[1]Lookup for use classification'!$C$11,C2596))),'[1]Lookup for use classification'!$A$11,IF(OR(ISNUMBER(SEARCH('[1]Lookup for use classification'!$B$12,C2596)),ISNUMBER(SEARCH('[1]Lookup for use classification'!$C$12,C2596))),'[1]Lookup for use classification'!$A$12,IF(OR(ISNUMBER(SEARCH('[1]Lookup for use classification'!$B$13,C2596)),ISNUMBER(SEARCH('[1]Lookup for use classification'!$C$13,C2596)),ISNUMBER(SEARCH('[1]Lookup for use classification'!$D$13,C2596)),,ISNUMBER(SEARCH('[1]Lookup for use classification'!$C$13,C2596)),ISNUMBER(SEARCH('[1]Lookup for use classification'!$E$13,C2596))),'[1]Lookup for use classification'!$A$13,IF(OR(ISNUMBER(SEARCH('[1]Lookup for use classification'!$B$14,C2596)),ISNUMBER(SEARCH('[1]Lookup for use classification'!$C$14,C2596))),'[1]Lookup for use classification'!$A$14,"Other"))))))))))))</f>
        <v>Water &amp; Sewer</v>
      </c>
      <c r="E2596" s="238"/>
      <c r="F2596" s="238"/>
      <c r="G2596" s="257"/>
    </row>
    <row r="2597" spans="1:10" hidden="1">
      <c r="A2597" s="187" t="s">
        <v>616</v>
      </c>
      <c r="B2597" s="167" t="s">
        <v>4456</v>
      </c>
      <c r="C2597" s="236" t="s">
        <v>699</v>
      </c>
      <c r="D2597" s="6" t="str">
        <f>IF(OR(ISNUMBER(SEARCH('[1]Lookup for use classification'!$B$1,C2597)),ISNUMBER(SEARCH('[1]Lookup for use classification'!$C$1,C2597)),ISNUMBER(SEARCH('[1]Lookup for use classification'!$D$1,C2597)),ISNUMBER(SEARCH('[1]Lookup for use classification'!$E$1,C2597))),'[1]Lookup for use classification'!$A$1,IF(ISNUMBER(SEARCH('[1]Lookup for use classification'!$B$2,C2597)),'[1]Lookup for use classification'!$A$2,IF(ISNUMBER(SEARCH('[1]Lookup for use classification'!$B$3,C2597)),'[1]Lookup for use classification'!$A$3,IF(OR(ISNUMBER(SEARCH('[1]Lookup for use classification'!$B$4,C2597)),ISNUMBER(SEARCH('[1]Lookup for use classification'!$C$4,C2597)),ISNUMBER(SEARCH('[1]Lookup for use classification'!$D$4,C2597)),ISNUMBER(SEARCH('[1]Lookup for use classification'!$E$4,C2597))),'[1]Lookup for use classification'!$A$4,IF(OR(ISNUMBER(SEARCH('[1]Lookup for use classification'!$B$5,C2597)),ISNUMBER(SEARCH('[1]Lookup for use classification'!$C$5,C2597)),ISNUMBER(SEARCH('[1]Lookup for use classification'!$D$5,C2597))),'[1]Lookup for use classification'!$A$5,IF(OR(ISNUMBER(SEARCH('[1]Lookup for use classification'!$B$7,C2597)),ISNUMBER(SEARCH('[1]Lookup for use classification'!$C$7,C2597)),ISNUMBER(SEARCH('[1]Lookup for use classification'!$D$7,C2597))),'[1]Lookup for use classification'!$A$7,IF(OR(ISNUMBER(SEARCH('[1]Lookup for use classification'!$B$9,C2597)),ISNUMBER(SEARCH('[1]Lookup for use classification'!$C$9,C2597)),ISNUMBER(SEARCH('[1]Lookup for use classification'!$D$9,C2597)),ISNUMBER(SEARCH('[1]Lookup for use classification'!$E$9,C2597)),ISNUMBER(SEARCH('[1]Lookup for use classification'!$F$9,C2597)),ISNUMBER(SEARCH('[1]Lookup for use classification'!$G$9,C2597)),ISNUMBER(SEARCH('[1]Lookup for use classification'!$H$9,C2597)),ISNUMBER(SEARCH('[1]Lookup for use classification'!$I$9,C2597)),ISNUMBER(SEARCH('[1]Lookup for use classification'!$J$9,C2597)),ISNUMBER(SEARCH('[1]Lookup for use classification'!$K$9,C2597))),'[1]Lookup for use classification'!$A$9,IF(OR(ISNUMBER(SEARCH('[1]Lookup for use classification'!$B$10,C2597)),ISNUMBER(SEARCH('[1]Lookup for use classification'!$C$10,C2597)),ISNUMBER(SEARCH('[1]Lookup for use classification'!$D$10,C2597)),ISNUMBER(SEARCH('[1]Lookup for use classification'!$E$10,C2597)),ISNUMBER(SEARCH('[1]Lookup for use classification'!$F$10,C2597)),ISNUMBER(SEARCH('[1]Lookup for use classification'!$G$10,C2597))),'[1]Lookup for use classification'!$A$10,IF(OR(ISNUMBER(SEARCH('[1]Lookup for use classification'!$B$11,C2597)),ISNUMBER(SEARCH('[1]Lookup for use classification'!$C$11,C2597))),'[1]Lookup for use classification'!$A$11,IF(OR(ISNUMBER(SEARCH('[1]Lookup for use classification'!$B$12,C2597)),ISNUMBER(SEARCH('[1]Lookup for use classification'!$C$12,C2597))),'[1]Lookup for use classification'!$A$12,IF(OR(ISNUMBER(SEARCH('[1]Lookup for use classification'!$B$13,C2597)),ISNUMBER(SEARCH('[1]Lookup for use classification'!$C$13,C2597)),ISNUMBER(SEARCH('[1]Lookup for use classification'!$D$13,C2597)),,ISNUMBER(SEARCH('[1]Lookup for use classification'!$C$13,C2597)),ISNUMBER(SEARCH('[1]Lookup for use classification'!$E$13,C2597))),'[1]Lookup for use classification'!$A$13,IF(OR(ISNUMBER(SEARCH('[1]Lookup for use classification'!$B$14,C2597)),ISNUMBER(SEARCH('[1]Lookup for use classification'!$C$14,C2597))),'[1]Lookup for use classification'!$A$14,"Other"))))))))))))</f>
        <v>Water &amp; Sewer</v>
      </c>
      <c r="E2597" s="238"/>
      <c r="F2597" s="238"/>
      <c r="G2597" s="257"/>
    </row>
    <row r="2598" spans="1:10" hidden="1">
      <c r="A2598" s="187" t="s">
        <v>616</v>
      </c>
      <c r="B2598" s="167" t="s">
        <v>4456</v>
      </c>
      <c r="C2598" s="236" t="s">
        <v>700</v>
      </c>
      <c r="D2598" s="6" t="str">
        <f>IF(OR(ISNUMBER(SEARCH('[1]Lookup for use classification'!$B$1,C2598)),ISNUMBER(SEARCH('[1]Lookup for use classification'!$C$1,C2598)),ISNUMBER(SEARCH('[1]Lookup for use classification'!$D$1,C2598)),ISNUMBER(SEARCH('[1]Lookup for use classification'!$E$1,C2598))),'[1]Lookup for use classification'!$A$1,IF(ISNUMBER(SEARCH('[1]Lookup for use classification'!$B$2,C2598)),'[1]Lookup for use classification'!$A$2,IF(ISNUMBER(SEARCH('[1]Lookup for use classification'!$B$3,C2598)),'[1]Lookup for use classification'!$A$3,IF(OR(ISNUMBER(SEARCH('[1]Lookup for use classification'!$B$4,C2598)),ISNUMBER(SEARCH('[1]Lookup for use classification'!$C$4,C2598)),ISNUMBER(SEARCH('[1]Lookup for use classification'!$D$4,C2598)),ISNUMBER(SEARCH('[1]Lookup for use classification'!$E$4,C2598))),'[1]Lookup for use classification'!$A$4,IF(OR(ISNUMBER(SEARCH('[1]Lookup for use classification'!$B$5,C2598)),ISNUMBER(SEARCH('[1]Lookup for use classification'!$C$5,C2598)),ISNUMBER(SEARCH('[1]Lookup for use classification'!$D$5,C2598))),'[1]Lookup for use classification'!$A$5,IF(OR(ISNUMBER(SEARCH('[1]Lookup for use classification'!$B$7,C2598)),ISNUMBER(SEARCH('[1]Lookup for use classification'!$C$7,C2598)),ISNUMBER(SEARCH('[1]Lookup for use classification'!$D$7,C2598))),'[1]Lookup for use classification'!$A$7,IF(OR(ISNUMBER(SEARCH('[1]Lookup for use classification'!$B$9,C2598)),ISNUMBER(SEARCH('[1]Lookup for use classification'!$C$9,C2598)),ISNUMBER(SEARCH('[1]Lookup for use classification'!$D$9,C2598)),ISNUMBER(SEARCH('[1]Lookup for use classification'!$E$9,C2598)),ISNUMBER(SEARCH('[1]Lookup for use classification'!$F$9,C2598)),ISNUMBER(SEARCH('[1]Lookup for use classification'!$G$9,C2598)),ISNUMBER(SEARCH('[1]Lookup for use classification'!$H$9,C2598)),ISNUMBER(SEARCH('[1]Lookup for use classification'!$I$9,C2598)),ISNUMBER(SEARCH('[1]Lookup for use classification'!$J$9,C2598)),ISNUMBER(SEARCH('[1]Lookup for use classification'!$K$9,C2598))),'[1]Lookup for use classification'!$A$9,IF(OR(ISNUMBER(SEARCH('[1]Lookup for use classification'!$B$10,C2598)),ISNUMBER(SEARCH('[1]Lookup for use classification'!$C$10,C2598)),ISNUMBER(SEARCH('[1]Lookup for use classification'!$D$10,C2598)),ISNUMBER(SEARCH('[1]Lookup for use classification'!$E$10,C2598)),ISNUMBER(SEARCH('[1]Lookup for use classification'!$F$10,C2598)),ISNUMBER(SEARCH('[1]Lookup for use classification'!$G$10,C2598))),'[1]Lookup for use classification'!$A$10,IF(OR(ISNUMBER(SEARCH('[1]Lookup for use classification'!$B$11,C2598)),ISNUMBER(SEARCH('[1]Lookup for use classification'!$C$11,C2598))),'[1]Lookup for use classification'!$A$11,IF(OR(ISNUMBER(SEARCH('[1]Lookup for use classification'!$B$12,C2598)),ISNUMBER(SEARCH('[1]Lookup for use classification'!$C$12,C2598))),'[1]Lookup for use classification'!$A$12,IF(OR(ISNUMBER(SEARCH('[1]Lookup for use classification'!$B$13,C2598)),ISNUMBER(SEARCH('[1]Lookup for use classification'!$C$13,C2598)),ISNUMBER(SEARCH('[1]Lookup for use classification'!$D$13,C2598)),,ISNUMBER(SEARCH('[1]Lookup for use classification'!$C$13,C2598)),ISNUMBER(SEARCH('[1]Lookup for use classification'!$E$13,C2598))),'[1]Lookup for use classification'!$A$13,IF(OR(ISNUMBER(SEARCH('[1]Lookup for use classification'!$B$14,C2598)),ISNUMBER(SEARCH('[1]Lookup for use classification'!$C$14,C2598))),'[1]Lookup for use classification'!$A$14,"Other"))))))))))))</f>
        <v>Water &amp; Sewer</v>
      </c>
      <c r="E2598" s="238"/>
      <c r="F2598" s="238"/>
      <c r="G2598" s="257"/>
    </row>
    <row r="2599" spans="1:10" hidden="1">
      <c r="A2599" s="187" t="s">
        <v>616</v>
      </c>
      <c r="B2599" s="167" t="s">
        <v>4456</v>
      </c>
      <c r="C2599" s="236" t="s">
        <v>701</v>
      </c>
      <c r="D2599" s="6" t="str">
        <f>IF(OR(ISNUMBER(SEARCH('[1]Lookup for use classification'!$B$1,C2599)),ISNUMBER(SEARCH('[1]Lookup for use classification'!$C$1,C2599)),ISNUMBER(SEARCH('[1]Lookup for use classification'!$D$1,C2599)),ISNUMBER(SEARCH('[1]Lookup for use classification'!$E$1,C2599))),'[1]Lookup for use classification'!$A$1,IF(ISNUMBER(SEARCH('[1]Lookup for use classification'!$B$2,C2599)),'[1]Lookup for use classification'!$A$2,IF(ISNUMBER(SEARCH('[1]Lookup for use classification'!$B$3,C2599)),'[1]Lookup for use classification'!$A$3,IF(OR(ISNUMBER(SEARCH('[1]Lookup for use classification'!$B$4,C2599)),ISNUMBER(SEARCH('[1]Lookup for use classification'!$C$4,C2599)),ISNUMBER(SEARCH('[1]Lookup for use classification'!$D$4,C2599)),ISNUMBER(SEARCH('[1]Lookup for use classification'!$E$4,C2599))),'[1]Lookup for use classification'!$A$4,IF(OR(ISNUMBER(SEARCH('[1]Lookup for use classification'!$B$5,C2599)),ISNUMBER(SEARCH('[1]Lookup for use classification'!$C$5,C2599)),ISNUMBER(SEARCH('[1]Lookup for use classification'!$D$5,C2599))),'[1]Lookup for use classification'!$A$5,IF(OR(ISNUMBER(SEARCH('[1]Lookup for use classification'!$B$7,C2599)),ISNUMBER(SEARCH('[1]Lookup for use classification'!$C$7,C2599)),ISNUMBER(SEARCH('[1]Lookup for use classification'!$D$7,C2599))),'[1]Lookup for use classification'!$A$7,IF(OR(ISNUMBER(SEARCH('[1]Lookup for use classification'!$B$9,C2599)),ISNUMBER(SEARCH('[1]Lookup for use classification'!$C$9,C2599)),ISNUMBER(SEARCH('[1]Lookup for use classification'!$D$9,C2599)),ISNUMBER(SEARCH('[1]Lookup for use classification'!$E$9,C2599)),ISNUMBER(SEARCH('[1]Lookup for use classification'!$F$9,C2599)),ISNUMBER(SEARCH('[1]Lookup for use classification'!$G$9,C2599)),ISNUMBER(SEARCH('[1]Lookup for use classification'!$H$9,C2599)),ISNUMBER(SEARCH('[1]Lookup for use classification'!$I$9,C2599)),ISNUMBER(SEARCH('[1]Lookup for use classification'!$J$9,C2599)),ISNUMBER(SEARCH('[1]Lookup for use classification'!$K$9,C2599))),'[1]Lookup for use classification'!$A$9,IF(OR(ISNUMBER(SEARCH('[1]Lookup for use classification'!$B$10,C2599)),ISNUMBER(SEARCH('[1]Lookup for use classification'!$C$10,C2599)),ISNUMBER(SEARCH('[1]Lookup for use classification'!$D$10,C2599)),ISNUMBER(SEARCH('[1]Lookup for use classification'!$E$10,C2599)),ISNUMBER(SEARCH('[1]Lookup for use classification'!$F$10,C2599)),ISNUMBER(SEARCH('[1]Lookup for use classification'!$G$10,C2599))),'[1]Lookup for use classification'!$A$10,IF(OR(ISNUMBER(SEARCH('[1]Lookup for use classification'!$B$11,C2599)),ISNUMBER(SEARCH('[1]Lookup for use classification'!$C$11,C2599))),'[1]Lookup for use classification'!$A$11,IF(OR(ISNUMBER(SEARCH('[1]Lookup for use classification'!$B$12,C2599)),ISNUMBER(SEARCH('[1]Lookup for use classification'!$C$12,C2599))),'[1]Lookup for use classification'!$A$12,IF(OR(ISNUMBER(SEARCH('[1]Lookup for use classification'!$B$13,C2599)),ISNUMBER(SEARCH('[1]Lookup for use classification'!$C$13,C2599)),ISNUMBER(SEARCH('[1]Lookup for use classification'!$D$13,C2599)),,ISNUMBER(SEARCH('[1]Lookup for use classification'!$C$13,C2599)),ISNUMBER(SEARCH('[1]Lookup for use classification'!$E$13,C2599))),'[1]Lookup for use classification'!$A$13,IF(OR(ISNUMBER(SEARCH('[1]Lookup for use classification'!$B$14,C2599)),ISNUMBER(SEARCH('[1]Lookup for use classification'!$C$14,C2599))),'[1]Lookup for use classification'!$A$14,"Other"))))))))))))</f>
        <v>Water &amp; Sewer</v>
      </c>
      <c r="E2599" s="238"/>
      <c r="F2599" s="238"/>
      <c r="G2599" s="238"/>
    </row>
    <row r="2600" spans="1:10" hidden="1">
      <c r="A2600" s="187" t="s">
        <v>616</v>
      </c>
      <c r="B2600" s="167" t="s">
        <v>4456</v>
      </c>
      <c r="C2600" s="236" t="s">
        <v>702</v>
      </c>
      <c r="D2600" s="6" t="str">
        <f>IF(OR(ISNUMBER(SEARCH('[1]Lookup for use classification'!$B$1,C2600)),ISNUMBER(SEARCH('[1]Lookup for use classification'!$C$1,C2600)),ISNUMBER(SEARCH('[1]Lookup for use classification'!$D$1,C2600)),ISNUMBER(SEARCH('[1]Lookup for use classification'!$E$1,C2600))),'[1]Lookup for use classification'!$A$1,IF(ISNUMBER(SEARCH('[1]Lookup for use classification'!$B$2,C2600)),'[1]Lookup for use classification'!$A$2,IF(ISNUMBER(SEARCH('[1]Lookup for use classification'!$B$3,C2600)),'[1]Lookup for use classification'!$A$3,IF(OR(ISNUMBER(SEARCH('[1]Lookup for use classification'!$B$4,C2600)),ISNUMBER(SEARCH('[1]Lookup for use classification'!$C$4,C2600)),ISNUMBER(SEARCH('[1]Lookup for use classification'!$D$4,C2600)),ISNUMBER(SEARCH('[1]Lookup for use classification'!$E$4,C2600))),'[1]Lookup for use classification'!$A$4,IF(OR(ISNUMBER(SEARCH('[1]Lookup for use classification'!$B$5,C2600)),ISNUMBER(SEARCH('[1]Lookup for use classification'!$C$5,C2600)),ISNUMBER(SEARCH('[1]Lookup for use classification'!$D$5,C2600))),'[1]Lookup for use classification'!$A$5,IF(OR(ISNUMBER(SEARCH('[1]Lookup for use classification'!$B$7,C2600)),ISNUMBER(SEARCH('[1]Lookup for use classification'!$C$7,C2600)),ISNUMBER(SEARCH('[1]Lookup for use classification'!$D$7,C2600))),'[1]Lookup for use classification'!$A$7,IF(OR(ISNUMBER(SEARCH('[1]Lookup for use classification'!$B$9,C2600)),ISNUMBER(SEARCH('[1]Lookup for use classification'!$C$9,C2600)),ISNUMBER(SEARCH('[1]Lookup for use classification'!$D$9,C2600)),ISNUMBER(SEARCH('[1]Lookup for use classification'!$E$9,C2600)),ISNUMBER(SEARCH('[1]Lookup for use classification'!$F$9,C2600)),ISNUMBER(SEARCH('[1]Lookup for use classification'!$G$9,C2600)),ISNUMBER(SEARCH('[1]Lookup for use classification'!$H$9,C2600)),ISNUMBER(SEARCH('[1]Lookup for use classification'!$I$9,C2600)),ISNUMBER(SEARCH('[1]Lookup for use classification'!$J$9,C2600)),ISNUMBER(SEARCH('[1]Lookup for use classification'!$K$9,C2600))),'[1]Lookup for use classification'!$A$9,IF(OR(ISNUMBER(SEARCH('[1]Lookup for use classification'!$B$10,C2600)),ISNUMBER(SEARCH('[1]Lookup for use classification'!$C$10,C2600)),ISNUMBER(SEARCH('[1]Lookup for use classification'!$D$10,C2600)),ISNUMBER(SEARCH('[1]Lookup for use classification'!$E$10,C2600)),ISNUMBER(SEARCH('[1]Lookup for use classification'!$F$10,C2600)),ISNUMBER(SEARCH('[1]Lookup for use classification'!$G$10,C2600))),'[1]Lookup for use classification'!$A$10,IF(OR(ISNUMBER(SEARCH('[1]Lookup for use classification'!$B$11,C2600)),ISNUMBER(SEARCH('[1]Lookup for use classification'!$C$11,C2600))),'[1]Lookup for use classification'!$A$11,IF(OR(ISNUMBER(SEARCH('[1]Lookup for use classification'!$B$12,C2600)),ISNUMBER(SEARCH('[1]Lookup for use classification'!$C$12,C2600))),'[1]Lookup for use classification'!$A$12,IF(OR(ISNUMBER(SEARCH('[1]Lookup for use classification'!$B$13,C2600)),ISNUMBER(SEARCH('[1]Lookup for use classification'!$C$13,C2600)),ISNUMBER(SEARCH('[1]Lookup for use classification'!$D$13,C2600)),,ISNUMBER(SEARCH('[1]Lookup for use classification'!$C$13,C2600)),ISNUMBER(SEARCH('[1]Lookup for use classification'!$E$13,C2600))),'[1]Lookup for use classification'!$A$13,IF(OR(ISNUMBER(SEARCH('[1]Lookup for use classification'!$B$14,C2600)),ISNUMBER(SEARCH('[1]Lookup for use classification'!$C$14,C2600))),'[1]Lookup for use classification'!$A$14,"Other"))))))))))))</f>
        <v>Water &amp; Sewer</v>
      </c>
      <c r="E2600" s="238"/>
      <c r="F2600" s="238"/>
      <c r="G2600" s="238"/>
    </row>
    <row r="2601" spans="1:10" hidden="1">
      <c r="A2601" s="187" t="s">
        <v>1451</v>
      </c>
      <c r="B2601" s="167" t="s">
        <v>4456</v>
      </c>
      <c r="C2601" s="239" t="s">
        <v>1243</v>
      </c>
      <c r="D2601" s="6" t="str">
        <f>IF(OR(ISNUMBER(SEARCH('[1]Lookup for use classification'!$B$1,C2601)),ISNUMBER(SEARCH('[1]Lookup for use classification'!$C$1,C2601)),ISNUMBER(SEARCH('[1]Lookup for use classification'!$D$1,C2601)),ISNUMBER(SEARCH('[1]Lookup for use classification'!$E$1,C2601))),'[1]Lookup for use classification'!$A$1,IF(ISNUMBER(SEARCH('[1]Lookup for use classification'!$B$2,C2601)),'[1]Lookup for use classification'!$A$2,IF(ISNUMBER(SEARCH('[1]Lookup for use classification'!$B$3,C2601)),'[1]Lookup for use classification'!$A$3,IF(OR(ISNUMBER(SEARCH('[1]Lookup for use classification'!$B$4,C2601)),ISNUMBER(SEARCH('[1]Lookup for use classification'!$C$4,C2601)),ISNUMBER(SEARCH('[1]Lookup for use classification'!$D$4,C2601)),ISNUMBER(SEARCH('[1]Lookup for use classification'!$E$4,C2601))),'[1]Lookup for use classification'!$A$4,IF(OR(ISNUMBER(SEARCH('[1]Lookup for use classification'!$B$5,C2601)),ISNUMBER(SEARCH('[1]Lookup for use classification'!$C$5,C2601)),ISNUMBER(SEARCH('[1]Lookup for use classification'!$D$5,C2601))),'[1]Lookup for use classification'!$A$5,IF(OR(ISNUMBER(SEARCH('[1]Lookup for use classification'!$B$7,C2601)),ISNUMBER(SEARCH('[1]Lookup for use classification'!$C$7,C2601)),ISNUMBER(SEARCH('[1]Lookup for use classification'!$D$7,C2601))),'[1]Lookup for use classification'!$A$7,IF(OR(ISNUMBER(SEARCH('[1]Lookup for use classification'!$B$9,C2601)),ISNUMBER(SEARCH('[1]Lookup for use classification'!$C$9,C2601)),ISNUMBER(SEARCH('[1]Lookup for use classification'!$D$9,C2601)),ISNUMBER(SEARCH('[1]Lookup for use classification'!$E$9,C2601)),ISNUMBER(SEARCH('[1]Lookup for use classification'!$F$9,C2601)),ISNUMBER(SEARCH('[1]Lookup for use classification'!$G$9,C2601)),ISNUMBER(SEARCH('[1]Lookup for use classification'!$H$9,C2601)),ISNUMBER(SEARCH('[1]Lookup for use classification'!$I$9,C2601)),ISNUMBER(SEARCH('[1]Lookup for use classification'!$J$9,C2601)),ISNUMBER(SEARCH('[1]Lookup for use classification'!$K$9,C2601))),'[1]Lookup for use classification'!$A$9,IF(OR(ISNUMBER(SEARCH('[1]Lookup for use classification'!$B$10,C2601)),ISNUMBER(SEARCH('[1]Lookup for use classification'!$C$10,C2601)),ISNUMBER(SEARCH('[1]Lookup for use classification'!$D$10,C2601)),ISNUMBER(SEARCH('[1]Lookup for use classification'!$E$10,C2601)),ISNUMBER(SEARCH('[1]Lookup for use classification'!$F$10,C2601)),ISNUMBER(SEARCH('[1]Lookup for use classification'!$G$10,C2601))),'[1]Lookup for use classification'!$A$10,IF(OR(ISNUMBER(SEARCH('[1]Lookup for use classification'!$B$11,C2601)),ISNUMBER(SEARCH('[1]Lookup for use classification'!$C$11,C2601))),'[1]Lookup for use classification'!$A$11,IF(OR(ISNUMBER(SEARCH('[1]Lookup for use classification'!$B$12,C2601)),ISNUMBER(SEARCH('[1]Lookup for use classification'!$C$12,C2601))),'[1]Lookup for use classification'!$A$12,IF(OR(ISNUMBER(SEARCH('[1]Lookup for use classification'!$B$13,C2601)),ISNUMBER(SEARCH('[1]Lookup for use classification'!$C$13,C2601)),ISNUMBER(SEARCH('[1]Lookup for use classification'!$D$13,C2601)),,ISNUMBER(SEARCH('[1]Lookup for use classification'!$C$13,C2601)),ISNUMBER(SEARCH('[1]Lookup for use classification'!$E$13,C2601))),'[1]Lookup for use classification'!$A$13,IF(OR(ISNUMBER(SEARCH('[1]Lookup for use classification'!$B$14,C2601)),ISNUMBER(SEARCH('[1]Lookup for use classification'!$C$14,C2601))),'[1]Lookup for use classification'!$A$14,"Other"))))))))))))</f>
        <v>Education - K - 12</v>
      </c>
      <c r="E2601" s="240">
        <v>800</v>
      </c>
      <c r="F2601" s="259"/>
      <c r="G2601" s="259"/>
    </row>
    <row r="2602" spans="1:10" hidden="1">
      <c r="A2602" s="187" t="s">
        <v>1451</v>
      </c>
      <c r="B2602" s="167" t="s">
        <v>4456</v>
      </c>
      <c r="C2602" s="239" t="s">
        <v>1448</v>
      </c>
      <c r="D2602" s="6" t="str">
        <f>IF(OR(ISNUMBER(SEARCH('[1]Lookup for use classification'!$B$1,C2602)),ISNUMBER(SEARCH('[1]Lookup for use classification'!$C$1,C2602)),ISNUMBER(SEARCH('[1]Lookup for use classification'!$D$1,C2602)),ISNUMBER(SEARCH('[1]Lookup for use classification'!$E$1,C2602))),'[1]Lookup for use classification'!$A$1,IF(ISNUMBER(SEARCH('[1]Lookup for use classification'!$B$2,C2602)),'[1]Lookup for use classification'!$A$2,IF(ISNUMBER(SEARCH('[1]Lookup for use classification'!$B$3,C2602)),'[1]Lookup for use classification'!$A$3,IF(OR(ISNUMBER(SEARCH('[1]Lookup for use classification'!$B$4,C2602)),ISNUMBER(SEARCH('[1]Lookup for use classification'!$C$4,C2602)),ISNUMBER(SEARCH('[1]Lookup for use classification'!$D$4,C2602)),ISNUMBER(SEARCH('[1]Lookup for use classification'!$E$4,C2602))),'[1]Lookup for use classification'!$A$4,IF(OR(ISNUMBER(SEARCH('[1]Lookup for use classification'!$B$5,C2602)),ISNUMBER(SEARCH('[1]Lookup for use classification'!$C$5,C2602)),ISNUMBER(SEARCH('[1]Lookup for use classification'!$D$5,C2602))),'[1]Lookup for use classification'!$A$5,IF(OR(ISNUMBER(SEARCH('[1]Lookup for use classification'!$B$7,C2602)),ISNUMBER(SEARCH('[1]Lookup for use classification'!$C$7,C2602)),ISNUMBER(SEARCH('[1]Lookup for use classification'!$D$7,C2602))),'[1]Lookup for use classification'!$A$7,IF(OR(ISNUMBER(SEARCH('[1]Lookup for use classification'!$B$9,C2602)),ISNUMBER(SEARCH('[1]Lookup for use classification'!$C$9,C2602)),ISNUMBER(SEARCH('[1]Lookup for use classification'!$D$9,C2602)),ISNUMBER(SEARCH('[1]Lookup for use classification'!$E$9,C2602)),ISNUMBER(SEARCH('[1]Lookup for use classification'!$F$9,C2602)),ISNUMBER(SEARCH('[1]Lookup for use classification'!$G$9,C2602)),ISNUMBER(SEARCH('[1]Lookup for use classification'!$H$9,C2602)),ISNUMBER(SEARCH('[1]Lookup for use classification'!$I$9,C2602)),ISNUMBER(SEARCH('[1]Lookup for use classification'!$J$9,C2602)),ISNUMBER(SEARCH('[1]Lookup for use classification'!$K$9,C2602))),'[1]Lookup for use classification'!$A$9,IF(OR(ISNUMBER(SEARCH('[1]Lookup for use classification'!$B$10,C2602)),ISNUMBER(SEARCH('[1]Lookup for use classification'!$C$10,C2602)),ISNUMBER(SEARCH('[1]Lookup for use classification'!$D$10,C2602)),ISNUMBER(SEARCH('[1]Lookup for use classification'!$E$10,C2602)),ISNUMBER(SEARCH('[1]Lookup for use classification'!$F$10,C2602)),ISNUMBER(SEARCH('[1]Lookup for use classification'!$G$10,C2602))),'[1]Lookup for use classification'!$A$10,IF(OR(ISNUMBER(SEARCH('[1]Lookup for use classification'!$B$11,C2602)),ISNUMBER(SEARCH('[1]Lookup for use classification'!$C$11,C2602))),'[1]Lookup for use classification'!$A$11,IF(OR(ISNUMBER(SEARCH('[1]Lookup for use classification'!$B$12,C2602)),ISNUMBER(SEARCH('[1]Lookup for use classification'!$C$12,C2602))),'[1]Lookup for use classification'!$A$12,IF(OR(ISNUMBER(SEARCH('[1]Lookup for use classification'!$B$13,C2602)),ISNUMBER(SEARCH('[1]Lookup for use classification'!$C$13,C2602)),ISNUMBER(SEARCH('[1]Lookup for use classification'!$D$13,C2602)),,ISNUMBER(SEARCH('[1]Lookup for use classification'!$C$13,C2602)),ISNUMBER(SEARCH('[1]Lookup for use classification'!$E$13,C2602))),'[1]Lookup for use classification'!$A$13,IF(OR(ISNUMBER(SEARCH('[1]Lookup for use classification'!$B$14,C2602)),ISNUMBER(SEARCH('[1]Lookup for use classification'!$C$14,C2602))),'[1]Lookup for use classification'!$A$14,"Other"))))))))))))</f>
        <v>Education - K - 12</v>
      </c>
      <c r="E2602" s="240">
        <v>1053</v>
      </c>
      <c r="F2602" s="259"/>
      <c r="G2602" s="259"/>
    </row>
    <row r="2603" spans="1:10" hidden="1">
      <c r="A2603" s="187" t="s">
        <v>1451</v>
      </c>
      <c r="B2603" s="167" t="s">
        <v>4456</v>
      </c>
      <c r="C2603" s="239" t="s">
        <v>1450</v>
      </c>
      <c r="D2603" s="6" t="str">
        <f>IF(OR(ISNUMBER(SEARCH('[1]Lookup for use classification'!$B$1,C2603)),ISNUMBER(SEARCH('[1]Lookup for use classification'!$C$1,C2603)),ISNUMBER(SEARCH('[1]Lookup for use classification'!$D$1,C2603)),ISNUMBER(SEARCH('[1]Lookup for use classification'!$E$1,C2603))),'[1]Lookup for use classification'!$A$1,IF(ISNUMBER(SEARCH('[1]Lookup for use classification'!$B$2,C2603)),'[1]Lookup for use classification'!$A$2,IF(ISNUMBER(SEARCH('[1]Lookup for use classification'!$B$3,C2603)),'[1]Lookup for use classification'!$A$3,IF(OR(ISNUMBER(SEARCH('[1]Lookup for use classification'!$B$4,C2603)),ISNUMBER(SEARCH('[1]Lookup for use classification'!$C$4,C2603)),ISNUMBER(SEARCH('[1]Lookup for use classification'!$D$4,C2603)),ISNUMBER(SEARCH('[1]Lookup for use classification'!$E$4,C2603))),'[1]Lookup for use classification'!$A$4,IF(OR(ISNUMBER(SEARCH('[1]Lookup for use classification'!$B$5,C2603)),ISNUMBER(SEARCH('[1]Lookup for use classification'!$C$5,C2603)),ISNUMBER(SEARCH('[1]Lookup for use classification'!$D$5,C2603))),'[1]Lookup for use classification'!$A$5,IF(OR(ISNUMBER(SEARCH('[1]Lookup for use classification'!$B$7,C2603)),ISNUMBER(SEARCH('[1]Lookup for use classification'!$C$7,C2603)),ISNUMBER(SEARCH('[1]Lookup for use classification'!$D$7,C2603))),'[1]Lookup for use classification'!$A$7,IF(OR(ISNUMBER(SEARCH('[1]Lookup for use classification'!$B$9,C2603)),ISNUMBER(SEARCH('[1]Lookup for use classification'!$C$9,C2603)),ISNUMBER(SEARCH('[1]Lookup for use classification'!$D$9,C2603)),ISNUMBER(SEARCH('[1]Lookup for use classification'!$E$9,C2603)),ISNUMBER(SEARCH('[1]Lookup for use classification'!$F$9,C2603)),ISNUMBER(SEARCH('[1]Lookup for use classification'!$G$9,C2603)),ISNUMBER(SEARCH('[1]Lookup for use classification'!$H$9,C2603)),ISNUMBER(SEARCH('[1]Lookup for use classification'!$I$9,C2603)),ISNUMBER(SEARCH('[1]Lookup for use classification'!$J$9,C2603)),ISNUMBER(SEARCH('[1]Lookup for use classification'!$K$9,C2603))),'[1]Lookup for use classification'!$A$9,IF(OR(ISNUMBER(SEARCH('[1]Lookup for use classification'!$B$10,C2603)),ISNUMBER(SEARCH('[1]Lookup for use classification'!$C$10,C2603)),ISNUMBER(SEARCH('[1]Lookup for use classification'!$D$10,C2603)),ISNUMBER(SEARCH('[1]Lookup for use classification'!$E$10,C2603)),ISNUMBER(SEARCH('[1]Lookup for use classification'!$F$10,C2603)),ISNUMBER(SEARCH('[1]Lookup for use classification'!$G$10,C2603))),'[1]Lookup for use classification'!$A$10,IF(OR(ISNUMBER(SEARCH('[1]Lookup for use classification'!$B$11,C2603)),ISNUMBER(SEARCH('[1]Lookup for use classification'!$C$11,C2603))),'[1]Lookup for use classification'!$A$11,IF(OR(ISNUMBER(SEARCH('[1]Lookup for use classification'!$B$12,C2603)),ISNUMBER(SEARCH('[1]Lookup for use classification'!$C$12,C2603))),'[1]Lookup for use classification'!$A$12,IF(OR(ISNUMBER(SEARCH('[1]Lookup for use classification'!$B$13,C2603)),ISNUMBER(SEARCH('[1]Lookup for use classification'!$C$13,C2603)),ISNUMBER(SEARCH('[1]Lookup for use classification'!$D$13,C2603)),,ISNUMBER(SEARCH('[1]Lookup for use classification'!$C$13,C2603)),ISNUMBER(SEARCH('[1]Lookup for use classification'!$E$13,C2603))),'[1]Lookup for use classification'!$A$13,IF(OR(ISNUMBER(SEARCH('[1]Lookup for use classification'!$B$14,C2603)),ISNUMBER(SEARCH('[1]Lookup for use classification'!$C$14,C2603))),'[1]Lookup for use classification'!$A$14,"Other"))))))))))))</f>
        <v>Education - K - 12</v>
      </c>
      <c r="E2603" s="240">
        <v>1396</v>
      </c>
      <c r="F2603" s="259"/>
      <c r="G2603" s="259"/>
    </row>
    <row r="2604" spans="1:10" hidden="1">
      <c r="A2604" s="187" t="s">
        <v>1451</v>
      </c>
      <c r="B2604" s="167" t="s">
        <v>4456</v>
      </c>
      <c r="C2604" s="239" t="s">
        <v>1446</v>
      </c>
      <c r="D2604" s="6" t="str">
        <f>IF(OR(ISNUMBER(SEARCH('[1]Lookup for use classification'!$B$1,C2604)),ISNUMBER(SEARCH('[1]Lookup for use classification'!$C$1,C2604)),ISNUMBER(SEARCH('[1]Lookup for use classification'!$D$1,C2604)),ISNUMBER(SEARCH('[1]Lookup for use classification'!$E$1,C2604))),'[1]Lookup for use classification'!$A$1,IF(ISNUMBER(SEARCH('[1]Lookup for use classification'!$B$2,C2604)),'[1]Lookup for use classification'!$A$2,IF(ISNUMBER(SEARCH('[1]Lookup for use classification'!$B$3,C2604)),'[1]Lookup for use classification'!$A$3,IF(OR(ISNUMBER(SEARCH('[1]Lookup for use classification'!$B$4,C2604)),ISNUMBER(SEARCH('[1]Lookup for use classification'!$C$4,C2604)),ISNUMBER(SEARCH('[1]Lookup for use classification'!$D$4,C2604)),ISNUMBER(SEARCH('[1]Lookup for use classification'!$E$4,C2604))),'[1]Lookup for use classification'!$A$4,IF(OR(ISNUMBER(SEARCH('[1]Lookup for use classification'!$B$5,C2604)),ISNUMBER(SEARCH('[1]Lookup for use classification'!$C$5,C2604)),ISNUMBER(SEARCH('[1]Lookup for use classification'!$D$5,C2604))),'[1]Lookup for use classification'!$A$5,IF(OR(ISNUMBER(SEARCH('[1]Lookup for use classification'!$B$7,C2604)),ISNUMBER(SEARCH('[1]Lookup for use classification'!$C$7,C2604)),ISNUMBER(SEARCH('[1]Lookup for use classification'!$D$7,C2604))),'[1]Lookup for use classification'!$A$7,IF(OR(ISNUMBER(SEARCH('[1]Lookup for use classification'!$B$9,C2604)),ISNUMBER(SEARCH('[1]Lookup for use classification'!$C$9,C2604)),ISNUMBER(SEARCH('[1]Lookup for use classification'!$D$9,C2604)),ISNUMBER(SEARCH('[1]Lookup for use classification'!$E$9,C2604)),ISNUMBER(SEARCH('[1]Lookup for use classification'!$F$9,C2604)),ISNUMBER(SEARCH('[1]Lookup for use classification'!$G$9,C2604)),ISNUMBER(SEARCH('[1]Lookup for use classification'!$H$9,C2604)),ISNUMBER(SEARCH('[1]Lookup for use classification'!$I$9,C2604)),ISNUMBER(SEARCH('[1]Lookup for use classification'!$J$9,C2604)),ISNUMBER(SEARCH('[1]Lookup for use classification'!$K$9,C2604))),'[1]Lookup for use classification'!$A$9,IF(OR(ISNUMBER(SEARCH('[1]Lookup for use classification'!$B$10,C2604)),ISNUMBER(SEARCH('[1]Lookup for use classification'!$C$10,C2604)),ISNUMBER(SEARCH('[1]Lookup for use classification'!$D$10,C2604)),ISNUMBER(SEARCH('[1]Lookup for use classification'!$E$10,C2604)),ISNUMBER(SEARCH('[1]Lookup for use classification'!$F$10,C2604)),ISNUMBER(SEARCH('[1]Lookup for use classification'!$G$10,C2604))),'[1]Lookup for use classification'!$A$10,IF(OR(ISNUMBER(SEARCH('[1]Lookup for use classification'!$B$11,C2604)),ISNUMBER(SEARCH('[1]Lookup for use classification'!$C$11,C2604))),'[1]Lookup for use classification'!$A$11,IF(OR(ISNUMBER(SEARCH('[1]Lookup for use classification'!$B$12,C2604)),ISNUMBER(SEARCH('[1]Lookup for use classification'!$C$12,C2604))),'[1]Lookup for use classification'!$A$12,IF(OR(ISNUMBER(SEARCH('[1]Lookup for use classification'!$B$13,C2604)),ISNUMBER(SEARCH('[1]Lookup for use classification'!$C$13,C2604)),ISNUMBER(SEARCH('[1]Lookup for use classification'!$D$13,C2604)),,ISNUMBER(SEARCH('[1]Lookup for use classification'!$C$13,C2604)),ISNUMBER(SEARCH('[1]Lookup for use classification'!$E$13,C2604))),'[1]Lookup for use classification'!$A$13,IF(OR(ISNUMBER(SEARCH('[1]Lookup for use classification'!$B$14,C2604)),ISNUMBER(SEARCH('[1]Lookup for use classification'!$C$14,C2604))),'[1]Lookup for use classification'!$A$14,"Other"))))))))))))</f>
        <v>Education - K - 12</v>
      </c>
      <c r="E2604" s="240">
        <v>1449</v>
      </c>
      <c r="F2604" s="259"/>
      <c r="G2604" s="259"/>
    </row>
    <row r="2605" spans="1:10" hidden="1">
      <c r="A2605" s="187" t="s">
        <v>1451</v>
      </c>
      <c r="B2605" s="167" t="s">
        <v>4456</v>
      </c>
      <c r="C2605" s="239" t="s">
        <v>1449</v>
      </c>
      <c r="D2605" s="6" t="str">
        <f>IF(OR(ISNUMBER(SEARCH('[1]Lookup for use classification'!$B$1,C2605)),ISNUMBER(SEARCH('[1]Lookup for use classification'!$C$1,C2605)),ISNUMBER(SEARCH('[1]Lookup for use classification'!$D$1,C2605)),ISNUMBER(SEARCH('[1]Lookup for use classification'!$E$1,C2605))),'[1]Lookup for use classification'!$A$1,IF(ISNUMBER(SEARCH('[1]Lookup for use classification'!$B$2,C2605)),'[1]Lookup for use classification'!$A$2,IF(ISNUMBER(SEARCH('[1]Lookup for use classification'!$B$3,C2605)),'[1]Lookup for use classification'!$A$3,IF(OR(ISNUMBER(SEARCH('[1]Lookup for use classification'!$B$4,C2605)),ISNUMBER(SEARCH('[1]Lookup for use classification'!$C$4,C2605)),ISNUMBER(SEARCH('[1]Lookup for use classification'!$D$4,C2605)),ISNUMBER(SEARCH('[1]Lookup for use classification'!$E$4,C2605))),'[1]Lookup for use classification'!$A$4,IF(OR(ISNUMBER(SEARCH('[1]Lookup for use classification'!$B$5,C2605)),ISNUMBER(SEARCH('[1]Lookup for use classification'!$C$5,C2605)),ISNUMBER(SEARCH('[1]Lookup for use classification'!$D$5,C2605))),'[1]Lookup for use classification'!$A$5,IF(OR(ISNUMBER(SEARCH('[1]Lookup for use classification'!$B$7,C2605)),ISNUMBER(SEARCH('[1]Lookup for use classification'!$C$7,C2605)),ISNUMBER(SEARCH('[1]Lookup for use classification'!$D$7,C2605))),'[1]Lookup for use classification'!$A$7,IF(OR(ISNUMBER(SEARCH('[1]Lookup for use classification'!$B$9,C2605)),ISNUMBER(SEARCH('[1]Lookup for use classification'!$C$9,C2605)),ISNUMBER(SEARCH('[1]Lookup for use classification'!$D$9,C2605)),ISNUMBER(SEARCH('[1]Lookup for use classification'!$E$9,C2605)),ISNUMBER(SEARCH('[1]Lookup for use classification'!$F$9,C2605)),ISNUMBER(SEARCH('[1]Lookup for use classification'!$G$9,C2605)),ISNUMBER(SEARCH('[1]Lookup for use classification'!$H$9,C2605)),ISNUMBER(SEARCH('[1]Lookup for use classification'!$I$9,C2605)),ISNUMBER(SEARCH('[1]Lookup for use classification'!$J$9,C2605)),ISNUMBER(SEARCH('[1]Lookup for use classification'!$K$9,C2605))),'[1]Lookup for use classification'!$A$9,IF(OR(ISNUMBER(SEARCH('[1]Lookup for use classification'!$B$10,C2605)),ISNUMBER(SEARCH('[1]Lookup for use classification'!$C$10,C2605)),ISNUMBER(SEARCH('[1]Lookup for use classification'!$D$10,C2605)),ISNUMBER(SEARCH('[1]Lookup for use classification'!$E$10,C2605)),ISNUMBER(SEARCH('[1]Lookup for use classification'!$F$10,C2605)),ISNUMBER(SEARCH('[1]Lookup for use classification'!$G$10,C2605))),'[1]Lookup for use classification'!$A$10,IF(OR(ISNUMBER(SEARCH('[1]Lookup for use classification'!$B$11,C2605)),ISNUMBER(SEARCH('[1]Lookup for use classification'!$C$11,C2605))),'[1]Lookup for use classification'!$A$11,IF(OR(ISNUMBER(SEARCH('[1]Lookup for use classification'!$B$12,C2605)),ISNUMBER(SEARCH('[1]Lookup for use classification'!$C$12,C2605))),'[1]Lookup for use classification'!$A$12,IF(OR(ISNUMBER(SEARCH('[1]Lookup for use classification'!$B$13,C2605)),ISNUMBER(SEARCH('[1]Lookup for use classification'!$C$13,C2605)),ISNUMBER(SEARCH('[1]Lookup for use classification'!$D$13,C2605)),,ISNUMBER(SEARCH('[1]Lookup for use classification'!$C$13,C2605)),ISNUMBER(SEARCH('[1]Lookup for use classification'!$E$13,C2605))),'[1]Lookup for use classification'!$A$13,IF(OR(ISNUMBER(SEARCH('[1]Lookup for use classification'!$B$14,C2605)),ISNUMBER(SEARCH('[1]Lookup for use classification'!$C$14,C2605))),'[1]Lookup for use classification'!$A$14,"Other"))))))))))))</f>
        <v>Education - K - 12</v>
      </c>
      <c r="E2605" s="240">
        <v>2152</v>
      </c>
      <c r="F2605" s="259"/>
      <c r="G2605" s="259"/>
    </row>
    <row r="2606" spans="1:10" hidden="1">
      <c r="A2606" s="188" t="s">
        <v>1451</v>
      </c>
      <c r="B2606" s="8" t="str">
        <f>IF(ISNA(VLOOKUP(CONCATENATE(A2606,C2606),ARIS!$A$1:$A$959,1,FALSE)),"","ARIS")</f>
        <v>ARIS</v>
      </c>
      <c r="C2606" s="223" t="s">
        <v>3481</v>
      </c>
      <c r="D2606" s="165" t="s">
        <v>3335</v>
      </c>
      <c r="E2606" s="224">
        <v>21880</v>
      </c>
      <c r="F2606" s="224"/>
      <c r="G2606" s="224"/>
      <c r="H2606" s="164">
        <v>4321.3138686131388</v>
      </c>
      <c r="I2606" s="164"/>
      <c r="J2606" s="165">
        <v>72008.31473566666</v>
      </c>
    </row>
    <row r="2607" spans="1:10" hidden="1">
      <c r="A2607" s="187" t="s">
        <v>1451</v>
      </c>
      <c r="B2607" s="167" t="s">
        <v>4456</v>
      </c>
      <c r="C2607" s="277" t="s">
        <v>147</v>
      </c>
      <c r="D2607" s="6" t="str">
        <f>IF(OR(ISNUMBER(SEARCH('[1]Lookup for use classification'!$B$1,C2607)),ISNUMBER(SEARCH('[1]Lookup for use classification'!$C$1,C2607)),ISNUMBER(SEARCH('[1]Lookup for use classification'!$D$1,C2607)),ISNUMBER(SEARCH('[1]Lookup for use classification'!$E$1,C2607))),'[1]Lookup for use classification'!$A$1,IF(ISNUMBER(SEARCH('[1]Lookup for use classification'!$B$2,C2607)),'[1]Lookup for use classification'!$A$2,IF(ISNUMBER(SEARCH('[1]Lookup for use classification'!$B$3,C2607)),'[1]Lookup for use classification'!$A$3,IF(OR(ISNUMBER(SEARCH('[1]Lookup for use classification'!$B$4,C2607)),ISNUMBER(SEARCH('[1]Lookup for use classification'!$C$4,C2607)),ISNUMBER(SEARCH('[1]Lookup for use classification'!$D$4,C2607)),ISNUMBER(SEARCH('[1]Lookup for use classification'!$E$4,C2607))),'[1]Lookup for use classification'!$A$4,IF(OR(ISNUMBER(SEARCH('[1]Lookup for use classification'!$B$5,C2607)),ISNUMBER(SEARCH('[1]Lookup for use classification'!$C$5,C2607)),ISNUMBER(SEARCH('[1]Lookup for use classification'!$D$5,C2607))),'[1]Lookup for use classification'!$A$5,IF(OR(ISNUMBER(SEARCH('[1]Lookup for use classification'!$B$7,C2607)),ISNUMBER(SEARCH('[1]Lookup for use classification'!$C$7,C2607)),ISNUMBER(SEARCH('[1]Lookup for use classification'!$D$7,C2607))),'[1]Lookup for use classification'!$A$7,IF(OR(ISNUMBER(SEARCH('[1]Lookup for use classification'!$B$9,C2607)),ISNUMBER(SEARCH('[1]Lookup for use classification'!$C$9,C2607)),ISNUMBER(SEARCH('[1]Lookup for use classification'!$D$9,C2607)),ISNUMBER(SEARCH('[1]Lookup for use classification'!$E$9,C2607)),ISNUMBER(SEARCH('[1]Lookup for use classification'!$F$9,C2607)),ISNUMBER(SEARCH('[1]Lookup for use classification'!$G$9,C2607)),ISNUMBER(SEARCH('[1]Lookup for use classification'!$H$9,C2607)),ISNUMBER(SEARCH('[1]Lookup for use classification'!$I$9,C2607)),ISNUMBER(SEARCH('[1]Lookup for use classification'!$J$9,C2607)),ISNUMBER(SEARCH('[1]Lookup for use classification'!$K$9,C2607))),'[1]Lookup for use classification'!$A$9,IF(OR(ISNUMBER(SEARCH('[1]Lookup for use classification'!$B$10,C2607)),ISNUMBER(SEARCH('[1]Lookup for use classification'!$C$10,C2607)),ISNUMBER(SEARCH('[1]Lookup for use classification'!$D$10,C2607)),ISNUMBER(SEARCH('[1]Lookup for use classification'!$E$10,C2607)),ISNUMBER(SEARCH('[1]Lookup for use classification'!$F$10,C2607)),ISNUMBER(SEARCH('[1]Lookup for use classification'!$G$10,C2607))),'[1]Lookup for use classification'!$A$10,IF(OR(ISNUMBER(SEARCH('[1]Lookup for use classification'!$B$11,C2607)),ISNUMBER(SEARCH('[1]Lookup for use classification'!$C$11,C2607))),'[1]Lookup for use classification'!$A$11,IF(OR(ISNUMBER(SEARCH('[1]Lookup for use classification'!$B$12,C2607)),ISNUMBER(SEARCH('[1]Lookup for use classification'!$C$12,C2607))),'[1]Lookup for use classification'!$A$12,IF(OR(ISNUMBER(SEARCH('[1]Lookup for use classification'!$B$13,C2607)),ISNUMBER(SEARCH('[1]Lookup for use classification'!$C$13,C2607)),ISNUMBER(SEARCH('[1]Lookup for use classification'!$D$13,C2607)),,ISNUMBER(SEARCH('[1]Lookup for use classification'!$C$13,C2607)),ISNUMBER(SEARCH('[1]Lookup for use classification'!$E$13,C2607))),'[1]Lookup for use classification'!$A$13,IF(OR(ISNUMBER(SEARCH('[1]Lookup for use classification'!$B$14,C2607)),ISNUMBER(SEARCH('[1]Lookup for use classification'!$C$14,C2607))),'[1]Lookup for use classification'!$A$14,"Other"))))))))))))</f>
        <v>Health Care - Hospitals</v>
      </c>
      <c r="E2607" s="278">
        <v>2583</v>
      </c>
      <c r="F2607" s="279"/>
      <c r="G2607" s="259"/>
    </row>
    <row r="2608" spans="1:10" hidden="1">
      <c r="A2608" s="187" t="s">
        <v>1451</v>
      </c>
      <c r="B2608" s="167" t="s">
        <v>4456</v>
      </c>
      <c r="C2608" s="239" t="s">
        <v>1444</v>
      </c>
      <c r="D2608" s="6" t="str">
        <f>IF(OR(ISNUMBER(SEARCH('[1]Lookup for use classification'!$B$1,C2608)),ISNUMBER(SEARCH('[1]Lookup for use classification'!$C$1,C2608)),ISNUMBER(SEARCH('[1]Lookup for use classification'!$D$1,C2608)),ISNUMBER(SEARCH('[1]Lookup for use classification'!$E$1,C2608))),'[1]Lookup for use classification'!$A$1,IF(ISNUMBER(SEARCH('[1]Lookup for use classification'!$B$2,C2608)),'[1]Lookup for use classification'!$A$2,IF(ISNUMBER(SEARCH('[1]Lookup for use classification'!$B$3,C2608)),'[1]Lookup for use classification'!$A$3,IF(OR(ISNUMBER(SEARCH('[1]Lookup for use classification'!$B$4,C2608)),ISNUMBER(SEARCH('[1]Lookup for use classification'!$C$4,C2608)),ISNUMBER(SEARCH('[1]Lookup for use classification'!$D$4,C2608)),ISNUMBER(SEARCH('[1]Lookup for use classification'!$E$4,C2608))),'[1]Lookup for use classification'!$A$4,IF(OR(ISNUMBER(SEARCH('[1]Lookup for use classification'!$B$5,C2608)),ISNUMBER(SEARCH('[1]Lookup for use classification'!$C$5,C2608)),ISNUMBER(SEARCH('[1]Lookup for use classification'!$D$5,C2608))),'[1]Lookup for use classification'!$A$5,IF(OR(ISNUMBER(SEARCH('[1]Lookup for use classification'!$B$7,C2608)),ISNUMBER(SEARCH('[1]Lookup for use classification'!$C$7,C2608)),ISNUMBER(SEARCH('[1]Lookup for use classification'!$D$7,C2608))),'[1]Lookup for use classification'!$A$7,IF(OR(ISNUMBER(SEARCH('[1]Lookup for use classification'!$B$9,C2608)),ISNUMBER(SEARCH('[1]Lookup for use classification'!$C$9,C2608)),ISNUMBER(SEARCH('[1]Lookup for use classification'!$D$9,C2608)),ISNUMBER(SEARCH('[1]Lookup for use classification'!$E$9,C2608)),ISNUMBER(SEARCH('[1]Lookup for use classification'!$F$9,C2608)),ISNUMBER(SEARCH('[1]Lookup for use classification'!$G$9,C2608)),ISNUMBER(SEARCH('[1]Lookup for use classification'!$H$9,C2608)),ISNUMBER(SEARCH('[1]Lookup for use classification'!$I$9,C2608)),ISNUMBER(SEARCH('[1]Lookup for use classification'!$J$9,C2608)),ISNUMBER(SEARCH('[1]Lookup for use classification'!$K$9,C2608))),'[1]Lookup for use classification'!$A$9,IF(OR(ISNUMBER(SEARCH('[1]Lookup for use classification'!$B$10,C2608)),ISNUMBER(SEARCH('[1]Lookup for use classification'!$C$10,C2608)),ISNUMBER(SEARCH('[1]Lookup for use classification'!$D$10,C2608)),ISNUMBER(SEARCH('[1]Lookup for use classification'!$E$10,C2608)),ISNUMBER(SEARCH('[1]Lookup for use classification'!$F$10,C2608)),ISNUMBER(SEARCH('[1]Lookup for use classification'!$G$10,C2608))),'[1]Lookup for use classification'!$A$10,IF(OR(ISNUMBER(SEARCH('[1]Lookup for use classification'!$B$11,C2608)),ISNUMBER(SEARCH('[1]Lookup for use classification'!$C$11,C2608))),'[1]Lookup for use classification'!$A$11,IF(OR(ISNUMBER(SEARCH('[1]Lookup for use classification'!$B$12,C2608)),ISNUMBER(SEARCH('[1]Lookup for use classification'!$C$12,C2608))),'[1]Lookup for use classification'!$A$12,IF(OR(ISNUMBER(SEARCH('[1]Lookup for use classification'!$B$13,C2608)),ISNUMBER(SEARCH('[1]Lookup for use classification'!$C$13,C2608)),ISNUMBER(SEARCH('[1]Lookup for use classification'!$D$13,C2608)),,ISNUMBER(SEARCH('[1]Lookup for use classification'!$C$13,C2608)),ISNUMBER(SEARCH('[1]Lookup for use classification'!$E$13,C2608))),'[1]Lookup for use classification'!$A$13,IF(OR(ISNUMBER(SEARCH('[1]Lookup for use classification'!$B$14,C2608)),ISNUMBER(SEARCH('[1]Lookup for use classification'!$C$14,C2608))),'[1]Lookup for use classification'!$A$14,"Other"))))))))))))</f>
        <v>Health Care - Hospitals</v>
      </c>
      <c r="E2608" s="240"/>
      <c r="F2608" s="239"/>
      <c r="G2608" s="239"/>
    </row>
    <row r="2609" spans="1:12" hidden="1">
      <c r="A2609" s="187" t="s">
        <v>1451</v>
      </c>
      <c r="B2609" s="167" t="s">
        <v>4456</v>
      </c>
      <c r="C2609" s="241" t="s">
        <v>1442</v>
      </c>
      <c r="D2609" s="6" t="str">
        <f>IF(OR(ISNUMBER(SEARCH('[1]Lookup for use classification'!$B$1,C2609)),ISNUMBER(SEARCH('[1]Lookup for use classification'!$C$1,C2609)),ISNUMBER(SEARCH('[1]Lookup for use classification'!$D$1,C2609)),ISNUMBER(SEARCH('[1]Lookup for use classification'!$E$1,C2609))),'[1]Lookup for use classification'!$A$1,IF(ISNUMBER(SEARCH('[1]Lookup for use classification'!$B$2,C2609)),'[1]Lookup for use classification'!$A$2,IF(ISNUMBER(SEARCH('[1]Lookup for use classification'!$B$3,C2609)),'[1]Lookup for use classification'!$A$3,IF(OR(ISNUMBER(SEARCH('[1]Lookup for use classification'!$B$4,C2609)),ISNUMBER(SEARCH('[1]Lookup for use classification'!$C$4,C2609)),ISNUMBER(SEARCH('[1]Lookup for use classification'!$D$4,C2609)),ISNUMBER(SEARCH('[1]Lookup for use classification'!$E$4,C2609))),'[1]Lookup for use classification'!$A$4,IF(OR(ISNUMBER(SEARCH('[1]Lookup for use classification'!$B$5,C2609)),ISNUMBER(SEARCH('[1]Lookup for use classification'!$C$5,C2609)),ISNUMBER(SEARCH('[1]Lookup for use classification'!$D$5,C2609))),'[1]Lookup for use classification'!$A$5,IF(OR(ISNUMBER(SEARCH('[1]Lookup for use classification'!$B$7,C2609)),ISNUMBER(SEARCH('[1]Lookup for use classification'!$C$7,C2609)),ISNUMBER(SEARCH('[1]Lookup for use classification'!$D$7,C2609))),'[1]Lookup for use classification'!$A$7,IF(OR(ISNUMBER(SEARCH('[1]Lookup for use classification'!$B$9,C2609)),ISNUMBER(SEARCH('[1]Lookup for use classification'!$C$9,C2609)),ISNUMBER(SEARCH('[1]Lookup for use classification'!$D$9,C2609)),ISNUMBER(SEARCH('[1]Lookup for use classification'!$E$9,C2609)),ISNUMBER(SEARCH('[1]Lookup for use classification'!$F$9,C2609)),ISNUMBER(SEARCH('[1]Lookup for use classification'!$G$9,C2609)),ISNUMBER(SEARCH('[1]Lookup for use classification'!$H$9,C2609)),ISNUMBER(SEARCH('[1]Lookup for use classification'!$I$9,C2609)),ISNUMBER(SEARCH('[1]Lookup for use classification'!$J$9,C2609)),ISNUMBER(SEARCH('[1]Lookup for use classification'!$K$9,C2609))),'[1]Lookup for use classification'!$A$9,IF(OR(ISNUMBER(SEARCH('[1]Lookup for use classification'!$B$10,C2609)),ISNUMBER(SEARCH('[1]Lookup for use classification'!$C$10,C2609)),ISNUMBER(SEARCH('[1]Lookup for use classification'!$D$10,C2609)),ISNUMBER(SEARCH('[1]Lookup for use classification'!$E$10,C2609)),ISNUMBER(SEARCH('[1]Lookup for use classification'!$F$10,C2609)),ISNUMBER(SEARCH('[1]Lookup for use classification'!$G$10,C2609))),'[1]Lookup for use classification'!$A$10,IF(OR(ISNUMBER(SEARCH('[1]Lookup for use classification'!$B$11,C2609)),ISNUMBER(SEARCH('[1]Lookup for use classification'!$C$11,C2609))),'[1]Lookup for use classification'!$A$11,IF(OR(ISNUMBER(SEARCH('[1]Lookup for use classification'!$B$12,C2609)),ISNUMBER(SEARCH('[1]Lookup for use classification'!$C$12,C2609))),'[1]Lookup for use classification'!$A$12,IF(OR(ISNUMBER(SEARCH('[1]Lookup for use classification'!$B$13,C2609)),ISNUMBER(SEARCH('[1]Lookup for use classification'!$C$13,C2609)),ISNUMBER(SEARCH('[1]Lookup for use classification'!$D$13,C2609)),,ISNUMBER(SEARCH('[1]Lookup for use classification'!$C$13,C2609)),ISNUMBER(SEARCH('[1]Lookup for use classification'!$E$13,C2609))),'[1]Lookup for use classification'!$A$13,IF(OR(ISNUMBER(SEARCH('[1]Lookup for use classification'!$B$14,C2609)),ISNUMBER(SEARCH('[1]Lookup for use classification'!$C$14,C2609))),'[1]Lookup for use classification'!$A$14,"Other"))))))))))))</f>
        <v>Office</v>
      </c>
      <c r="E2609" s="240">
        <v>759</v>
      </c>
      <c r="F2609" s="259"/>
      <c r="G2609" s="259"/>
    </row>
    <row r="2610" spans="1:12" hidden="1">
      <c r="A2610" s="187" t="s">
        <v>1451</v>
      </c>
      <c r="B2610" s="167" t="s">
        <v>4456</v>
      </c>
      <c r="C2610" s="239" t="s">
        <v>1246</v>
      </c>
      <c r="D2610" s="6" t="str">
        <f>IF(OR(ISNUMBER(SEARCH('[1]Lookup for use classification'!$B$1,C2610)),ISNUMBER(SEARCH('[1]Lookup for use classification'!$C$1,C2610)),ISNUMBER(SEARCH('[1]Lookup for use classification'!$D$1,C2610)),ISNUMBER(SEARCH('[1]Lookup for use classification'!$E$1,C2610))),'[1]Lookup for use classification'!$A$1,IF(ISNUMBER(SEARCH('[1]Lookup for use classification'!$B$2,C2610)),'[1]Lookup for use classification'!$A$2,IF(ISNUMBER(SEARCH('[1]Lookup for use classification'!$B$3,C2610)),'[1]Lookup for use classification'!$A$3,IF(OR(ISNUMBER(SEARCH('[1]Lookup for use classification'!$B$4,C2610)),ISNUMBER(SEARCH('[1]Lookup for use classification'!$C$4,C2610)),ISNUMBER(SEARCH('[1]Lookup for use classification'!$D$4,C2610)),ISNUMBER(SEARCH('[1]Lookup for use classification'!$E$4,C2610))),'[1]Lookup for use classification'!$A$4,IF(OR(ISNUMBER(SEARCH('[1]Lookup for use classification'!$B$5,C2610)),ISNUMBER(SEARCH('[1]Lookup for use classification'!$C$5,C2610)),ISNUMBER(SEARCH('[1]Lookup for use classification'!$D$5,C2610))),'[1]Lookup for use classification'!$A$5,IF(OR(ISNUMBER(SEARCH('[1]Lookup for use classification'!$B$7,C2610)),ISNUMBER(SEARCH('[1]Lookup for use classification'!$C$7,C2610)),ISNUMBER(SEARCH('[1]Lookup for use classification'!$D$7,C2610))),'[1]Lookup for use classification'!$A$7,IF(OR(ISNUMBER(SEARCH('[1]Lookup for use classification'!$B$9,C2610)),ISNUMBER(SEARCH('[1]Lookup for use classification'!$C$9,C2610)),ISNUMBER(SEARCH('[1]Lookup for use classification'!$D$9,C2610)),ISNUMBER(SEARCH('[1]Lookup for use classification'!$E$9,C2610)),ISNUMBER(SEARCH('[1]Lookup for use classification'!$F$9,C2610)),ISNUMBER(SEARCH('[1]Lookup for use classification'!$G$9,C2610)),ISNUMBER(SEARCH('[1]Lookup for use classification'!$H$9,C2610)),ISNUMBER(SEARCH('[1]Lookup for use classification'!$I$9,C2610)),ISNUMBER(SEARCH('[1]Lookup for use classification'!$J$9,C2610)),ISNUMBER(SEARCH('[1]Lookup for use classification'!$K$9,C2610))),'[1]Lookup for use classification'!$A$9,IF(OR(ISNUMBER(SEARCH('[1]Lookup for use classification'!$B$10,C2610)),ISNUMBER(SEARCH('[1]Lookup for use classification'!$C$10,C2610)),ISNUMBER(SEARCH('[1]Lookup for use classification'!$D$10,C2610)),ISNUMBER(SEARCH('[1]Lookup for use classification'!$E$10,C2610)),ISNUMBER(SEARCH('[1]Lookup for use classification'!$F$10,C2610)),ISNUMBER(SEARCH('[1]Lookup for use classification'!$G$10,C2610))),'[1]Lookup for use classification'!$A$10,IF(OR(ISNUMBER(SEARCH('[1]Lookup for use classification'!$B$11,C2610)),ISNUMBER(SEARCH('[1]Lookup for use classification'!$C$11,C2610))),'[1]Lookup for use classification'!$A$11,IF(OR(ISNUMBER(SEARCH('[1]Lookup for use classification'!$B$12,C2610)),ISNUMBER(SEARCH('[1]Lookup for use classification'!$C$12,C2610))),'[1]Lookup for use classification'!$A$12,IF(OR(ISNUMBER(SEARCH('[1]Lookup for use classification'!$B$13,C2610)),ISNUMBER(SEARCH('[1]Lookup for use classification'!$C$13,C2610)),ISNUMBER(SEARCH('[1]Lookup for use classification'!$D$13,C2610)),,ISNUMBER(SEARCH('[1]Lookup for use classification'!$C$13,C2610)),ISNUMBER(SEARCH('[1]Lookup for use classification'!$E$13,C2610))),'[1]Lookup for use classification'!$A$13,IF(OR(ISNUMBER(SEARCH('[1]Lookup for use classification'!$B$14,C2610)),ISNUMBER(SEARCH('[1]Lookup for use classification'!$C$14,C2610))),'[1]Lookup for use classification'!$A$14,"Other"))))))))))))</f>
        <v>Office</v>
      </c>
      <c r="E2610" s="240">
        <v>1173</v>
      </c>
      <c r="F2610" s="259"/>
      <c r="G2610" s="259"/>
    </row>
    <row r="2611" spans="1:12" hidden="1">
      <c r="A2611" s="134" t="s">
        <v>1451</v>
      </c>
      <c r="B2611" s="8" t="str">
        <f>IF(ISNA(VLOOKUP(CONCATENATE(A2611,C2611),EUS!$B$2:$B$1939,1,FALSE)),"","End Use Study")</f>
        <v>End Use Study</v>
      </c>
      <c r="C2611" s="14" t="s">
        <v>2743</v>
      </c>
      <c r="D2611" s="6" t="str">
        <f>IF(OR(ISNUMBER(SEARCH('[1]Lookup for use classification'!$B$1,C2611)),ISNUMBER(SEARCH('[1]Lookup for use classification'!$C$1,C2611)),ISNUMBER(SEARCH('[1]Lookup for use classification'!$D$1,C2611)),ISNUMBER(SEARCH('[1]Lookup for use classification'!$E$1,C2611))),'[1]Lookup for use classification'!$A$1,IF(ISNUMBER(SEARCH('[1]Lookup for use classification'!$B$2,C2611)),'[1]Lookup for use classification'!$A$2,IF(ISNUMBER(SEARCH('[1]Lookup for use classification'!$B$3,C2611)),'[1]Lookup for use classification'!$A$3,IF(OR(ISNUMBER(SEARCH('[1]Lookup for use classification'!$B$4,C2611)),ISNUMBER(SEARCH('[1]Lookup for use classification'!$C$4,C2611)),ISNUMBER(SEARCH('[1]Lookup for use classification'!$D$4,C2611)),ISNUMBER(SEARCH('[1]Lookup for use classification'!$E$4,C2611))),'[1]Lookup for use classification'!$A$4,IF(OR(ISNUMBER(SEARCH('[1]Lookup for use classification'!$B$5,C2611)),ISNUMBER(SEARCH('[1]Lookup for use classification'!$C$5,C2611)),ISNUMBER(SEARCH('[1]Lookup for use classification'!$D$5,C2611))),'[1]Lookup for use classification'!$A$5,IF(OR(ISNUMBER(SEARCH('[1]Lookup for use classification'!$B$7,C2611)),ISNUMBER(SEARCH('[1]Lookup for use classification'!$C$7,C2611)),ISNUMBER(SEARCH('[1]Lookup for use classification'!$D$7,C2611))),'[1]Lookup for use classification'!$A$7,IF(OR(ISNUMBER(SEARCH('[1]Lookup for use classification'!$B$9,C2611)),ISNUMBER(SEARCH('[1]Lookup for use classification'!$C$9,C2611)),ISNUMBER(SEARCH('[1]Lookup for use classification'!$D$9,C2611)),ISNUMBER(SEARCH('[1]Lookup for use classification'!$E$9,C2611)),ISNUMBER(SEARCH('[1]Lookup for use classification'!$F$9,C2611)),ISNUMBER(SEARCH('[1]Lookup for use classification'!$G$9,C2611)),ISNUMBER(SEARCH('[1]Lookup for use classification'!$H$9,C2611)),ISNUMBER(SEARCH('[1]Lookup for use classification'!$I$9,C2611)),ISNUMBER(SEARCH('[1]Lookup for use classification'!$J$9,C2611)),ISNUMBER(SEARCH('[1]Lookup for use classification'!$K$9,C2611))),'[1]Lookup for use classification'!$A$9,IF(OR(ISNUMBER(SEARCH('[1]Lookup for use classification'!$B$10,C2611)),ISNUMBER(SEARCH('[1]Lookup for use classification'!$C$10,C2611)),ISNUMBER(SEARCH('[1]Lookup for use classification'!$D$10,C2611)),ISNUMBER(SEARCH('[1]Lookup for use classification'!$E$10,C2611)),ISNUMBER(SEARCH('[1]Lookup for use classification'!$F$10,C2611)),ISNUMBER(SEARCH('[1]Lookup for use classification'!$G$10,C2611))),'[1]Lookup for use classification'!$A$10,IF(OR(ISNUMBER(SEARCH('[1]Lookup for use classification'!$B$11,C2611)),ISNUMBER(SEARCH('[1]Lookup for use classification'!$C$11,C2611))),'[1]Lookup for use classification'!$A$11,IF(OR(ISNUMBER(SEARCH('[1]Lookup for use classification'!$B$12,C2611)),ISNUMBER(SEARCH('[1]Lookup for use classification'!$C$12,C2611))),'[1]Lookup for use classification'!$A$12,IF(OR(ISNUMBER(SEARCH('[1]Lookup for use classification'!$B$13,C2611)),ISNUMBER(SEARCH('[1]Lookup for use classification'!$C$13,C2611)),ISNUMBER(SEARCH('[1]Lookup for use classification'!$D$13,C2611)),,ISNUMBER(SEARCH('[1]Lookup for use classification'!$C$13,C2611)),ISNUMBER(SEARCH('[1]Lookup for use classification'!$E$13,C2611))),'[1]Lookup for use classification'!$A$13,IF(OR(ISNUMBER(SEARCH('[1]Lookup for use classification'!$B$14,C2611)),ISNUMBER(SEARCH('[1]Lookup for use classification'!$C$14,C2611))),'[1]Lookup for use classification'!$A$14,"Other"))))))))))))</f>
        <v>Other</v>
      </c>
      <c r="E2611" s="15"/>
      <c r="F2611" s="15"/>
      <c r="G2611" s="15"/>
      <c r="H2611" s="164"/>
      <c r="I2611" s="164"/>
      <c r="J2611" s="7"/>
      <c r="L2611" s="6"/>
    </row>
    <row r="2612" spans="1:12" hidden="1">
      <c r="A2612" s="187" t="s">
        <v>1451</v>
      </c>
      <c r="B2612" s="167" t="s">
        <v>4456</v>
      </c>
      <c r="C2612" s="239" t="s">
        <v>410</v>
      </c>
      <c r="D2612" s="6" t="str">
        <f>IF(OR(ISNUMBER(SEARCH('[1]Lookup for use classification'!$B$1,C2612)),ISNUMBER(SEARCH('[1]Lookup for use classification'!$C$1,C2612)),ISNUMBER(SEARCH('[1]Lookup for use classification'!$D$1,C2612)),ISNUMBER(SEARCH('[1]Lookup for use classification'!$E$1,C2612))),'[1]Lookup for use classification'!$A$1,IF(ISNUMBER(SEARCH('[1]Lookup for use classification'!$B$2,C2612)),'[1]Lookup for use classification'!$A$2,IF(ISNUMBER(SEARCH('[1]Lookup for use classification'!$B$3,C2612)),'[1]Lookup for use classification'!$A$3,IF(OR(ISNUMBER(SEARCH('[1]Lookup for use classification'!$B$4,C2612)),ISNUMBER(SEARCH('[1]Lookup for use classification'!$C$4,C2612)),ISNUMBER(SEARCH('[1]Lookup for use classification'!$D$4,C2612)),ISNUMBER(SEARCH('[1]Lookup for use classification'!$E$4,C2612))),'[1]Lookup for use classification'!$A$4,IF(OR(ISNUMBER(SEARCH('[1]Lookup for use classification'!$B$5,C2612)),ISNUMBER(SEARCH('[1]Lookup for use classification'!$C$5,C2612)),ISNUMBER(SEARCH('[1]Lookup for use classification'!$D$5,C2612))),'[1]Lookup for use classification'!$A$5,IF(OR(ISNUMBER(SEARCH('[1]Lookup for use classification'!$B$7,C2612)),ISNUMBER(SEARCH('[1]Lookup for use classification'!$C$7,C2612)),ISNUMBER(SEARCH('[1]Lookup for use classification'!$D$7,C2612))),'[1]Lookup for use classification'!$A$7,IF(OR(ISNUMBER(SEARCH('[1]Lookup for use classification'!$B$9,C2612)),ISNUMBER(SEARCH('[1]Lookup for use classification'!$C$9,C2612)),ISNUMBER(SEARCH('[1]Lookup for use classification'!$D$9,C2612)),ISNUMBER(SEARCH('[1]Lookup for use classification'!$E$9,C2612)),ISNUMBER(SEARCH('[1]Lookup for use classification'!$F$9,C2612)),ISNUMBER(SEARCH('[1]Lookup for use classification'!$G$9,C2612)),ISNUMBER(SEARCH('[1]Lookup for use classification'!$H$9,C2612)),ISNUMBER(SEARCH('[1]Lookup for use classification'!$I$9,C2612)),ISNUMBER(SEARCH('[1]Lookup for use classification'!$J$9,C2612)),ISNUMBER(SEARCH('[1]Lookup for use classification'!$K$9,C2612))),'[1]Lookup for use classification'!$A$9,IF(OR(ISNUMBER(SEARCH('[1]Lookup for use classification'!$B$10,C2612)),ISNUMBER(SEARCH('[1]Lookup for use classification'!$C$10,C2612)),ISNUMBER(SEARCH('[1]Lookup for use classification'!$D$10,C2612)),ISNUMBER(SEARCH('[1]Lookup for use classification'!$E$10,C2612)),ISNUMBER(SEARCH('[1]Lookup for use classification'!$F$10,C2612)),ISNUMBER(SEARCH('[1]Lookup for use classification'!$G$10,C2612))),'[1]Lookup for use classification'!$A$10,IF(OR(ISNUMBER(SEARCH('[1]Lookup for use classification'!$B$11,C2612)),ISNUMBER(SEARCH('[1]Lookup for use classification'!$C$11,C2612))),'[1]Lookup for use classification'!$A$11,IF(OR(ISNUMBER(SEARCH('[1]Lookup for use classification'!$B$12,C2612)),ISNUMBER(SEARCH('[1]Lookup for use classification'!$C$12,C2612))),'[1]Lookup for use classification'!$A$12,IF(OR(ISNUMBER(SEARCH('[1]Lookup for use classification'!$B$13,C2612)),ISNUMBER(SEARCH('[1]Lookup for use classification'!$C$13,C2612)),ISNUMBER(SEARCH('[1]Lookup for use classification'!$D$13,C2612)),,ISNUMBER(SEARCH('[1]Lookup for use classification'!$C$13,C2612)),ISNUMBER(SEARCH('[1]Lookup for use classification'!$E$13,C2612))),'[1]Lookup for use classification'!$A$13,IF(OR(ISNUMBER(SEARCH('[1]Lookup for use classification'!$B$14,C2612)),ISNUMBER(SEARCH('[1]Lookup for use classification'!$C$14,C2612))),'[1]Lookup for use classification'!$A$14,"Other"))))))))))))</f>
        <v>Other</v>
      </c>
      <c r="E2612" s="240"/>
      <c r="F2612" s="239"/>
      <c r="G2612" s="239"/>
    </row>
    <row r="2613" spans="1:12" hidden="1">
      <c r="A2613" s="187" t="s">
        <v>1451</v>
      </c>
      <c r="B2613" s="167" t="s">
        <v>4456</v>
      </c>
      <c r="C2613" s="239" t="s">
        <v>24</v>
      </c>
      <c r="D2613" s="6" t="str">
        <f>IF(OR(ISNUMBER(SEARCH('[1]Lookup for use classification'!$B$1,C2613)),ISNUMBER(SEARCH('[1]Lookup for use classification'!$C$1,C2613)),ISNUMBER(SEARCH('[1]Lookup for use classification'!$D$1,C2613)),ISNUMBER(SEARCH('[1]Lookup for use classification'!$E$1,C2613))),'[1]Lookup for use classification'!$A$1,IF(ISNUMBER(SEARCH('[1]Lookup for use classification'!$B$2,C2613)),'[1]Lookup for use classification'!$A$2,IF(ISNUMBER(SEARCH('[1]Lookup for use classification'!$B$3,C2613)),'[1]Lookup for use classification'!$A$3,IF(OR(ISNUMBER(SEARCH('[1]Lookup for use classification'!$B$4,C2613)),ISNUMBER(SEARCH('[1]Lookup for use classification'!$C$4,C2613)),ISNUMBER(SEARCH('[1]Lookup for use classification'!$D$4,C2613)),ISNUMBER(SEARCH('[1]Lookup for use classification'!$E$4,C2613))),'[1]Lookup for use classification'!$A$4,IF(OR(ISNUMBER(SEARCH('[1]Lookup for use classification'!$B$5,C2613)),ISNUMBER(SEARCH('[1]Lookup for use classification'!$C$5,C2613)),ISNUMBER(SEARCH('[1]Lookup for use classification'!$D$5,C2613))),'[1]Lookup for use classification'!$A$5,IF(OR(ISNUMBER(SEARCH('[1]Lookup for use classification'!$B$7,C2613)),ISNUMBER(SEARCH('[1]Lookup for use classification'!$C$7,C2613)),ISNUMBER(SEARCH('[1]Lookup for use classification'!$D$7,C2613))),'[1]Lookup for use classification'!$A$7,IF(OR(ISNUMBER(SEARCH('[1]Lookup for use classification'!$B$9,C2613)),ISNUMBER(SEARCH('[1]Lookup for use classification'!$C$9,C2613)),ISNUMBER(SEARCH('[1]Lookup for use classification'!$D$9,C2613)),ISNUMBER(SEARCH('[1]Lookup for use classification'!$E$9,C2613)),ISNUMBER(SEARCH('[1]Lookup for use classification'!$F$9,C2613)),ISNUMBER(SEARCH('[1]Lookup for use classification'!$G$9,C2613)),ISNUMBER(SEARCH('[1]Lookup for use classification'!$H$9,C2613)),ISNUMBER(SEARCH('[1]Lookup for use classification'!$I$9,C2613)),ISNUMBER(SEARCH('[1]Lookup for use classification'!$J$9,C2613)),ISNUMBER(SEARCH('[1]Lookup for use classification'!$K$9,C2613))),'[1]Lookup for use classification'!$A$9,IF(OR(ISNUMBER(SEARCH('[1]Lookup for use classification'!$B$10,C2613)),ISNUMBER(SEARCH('[1]Lookup for use classification'!$C$10,C2613)),ISNUMBER(SEARCH('[1]Lookup for use classification'!$D$10,C2613)),ISNUMBER(SEARCH('[1]Lookup for use classification'!$E$10,C2613)),ISNUMBER(SEARCH('[1]Lookup for use classification'!$F$10,C2613)),ISNUMBER(SEARCH('[1]Lookup for use classification'!$G$10,C2613))),'[1]Lookup for use classification'!$A$10,IF(OR(ISNUMBER(SEARCH('[1]Lookup for use classification'!$B$11,C2613)),ISNUMBER(SEARCH('[1]Lookup for use classification'!$C$11,C2613))),'[1]Lookup for use classification'!$A$11,IF(OR(ISNUMBER(SEARCH('[1]Lookup for use classification'!$B$12,C2613)),ISNUMBER(SEARCH('[1]Lookup for use classification'!$C$12,C2613))),'[1]Lookup for use classification'!$A$12,IF(OR(ISNUMBER(SEARCH('[1]Lookup for use classification'!$B$13,C2613)),ISNUMBER(SEARCH('[1]Lookup for use classification'!$C$13,C2613)),ISNUMBER(SEARCH('[1]Lookup for use classification'!$D$13,C2613)),,ISNUMBER(SEARCH('[1]Lookup for use classification'!$C$13,C2613)),ISNUMBER(SEARCH('[1]Lookup for use classification'!$E$13,C2613))),'[1]Lookup for use classification'!$A$13,IF(OR(ISNUMBER(SEARCH('[1]Lookup for use classification'!$B$14,C2613)),ISNUMBER(SEARCH('[1]Lookup for use classification'!$C$14,C2613))),'[1]Lookup for use classification'!$A$14,"Other"))))))))))))</f>
        <v>Public Assembly</v>
      </c>
      <c r="E2613" s="240">
        <v>1679</v>
      </c>
      <c r="F2613" s="259"/>
      <c r="G2613" s="259"/>
    </row>
    <row r="2614" spans="1:12" hidden="1">
      <c r="A2614" s="187" t="s">
        <v>1451</v>
      </c>
      <c r="B2614" s="167" t="s">
        <v>4456</v>
      </c>
      <c r="C2614" s="239" t="s">
        <v>254</v>
      </c>
      <c r="D2614" s="6" t="str">
        <f>IF(OR(ISNUMBER(SEARCH('[1]Lookup for use classification'!$B$1,C2614)),ISNUMBER(SEARCH('[1]Lookup for use classification'!$C$1,C2614)),ISNUMBER(SEARCH('[1]Lookup for use classification'!$D$1,C2614)),ISNUMBER(SEARCH('[1]Lookup for use classification'!$E$1,C2614))),'[1]Lookup for use classification'!$A$1,IF(ISNUMBER(SEARCH('[1]Lookup for use classification'!$B$2,C2614)),'[1]Lookup for use classification'!$A$2,IF(ISNUMBER(SEARCH('[1]Lookup for use classification'!$B$3,C2614)),'[1]Lookup for use classification'!$A$3,IF(OR(ISNUMBER(SEARCH('[1]Lookup for use classification'!$B$4,C2614)),ISNUMBER(SEARCH('[1]Lookup for use classification'!$C$4,C2614)),ISNUMBER(SEARCH('[1]Lookup for use classification'!$D$4,C2614)),ISNUMBER(SEARCH('[1]Lookup for use classification'!$E$4,C2614))),'[1]Lookup for use classification'!$A$4,IF(OR(ISNUMBER(SEARCH('[1]Lookup for use classification'!$B$5,C2614)),ISNUMBER(SEARCH('[1]Lookup for use classification'!$C$5,C2614)),ISNUMBER(SEARCH('[1]Lookup for use classification'!$D$5,C2614))),'[1]Lookup for use classification'!$A$5,IF(OR(ISNUMBER(SEARCH('[1]Lookup for use classification'!$B$7,C2614)),ISNUMBER(SEARCH('[1]Lookup for use classification'!$C$7,C2614)),ISNUMBER(SEARCH('[1]Lookup for use classification'!$D$7,C2614))),'[1]Lookup for use classification'!$A$7,IF(OR(ISNUMBER(SEARCH('[1]Lookup for use classification'!$B$9,C2614)),ISNUMBER(SEARCH('[1]Lookup for use classification'!$C$9,C2614)),ISNUMBER(SEARCH('[1]Lookup for use classification'!$D$9,C2614)),ISNUMBER(SEARCH('[1]Lookup for use classification'!$E$9,C2614)),ISNUMBER(SEARCH('[1]Lookup for use classification'!$F$9,C2614)),ISNUMBER(SEARCH('[1]Lookup for use classification'!$G$9,C2614)),ISNUMBER(SEARCH('[1]Lookup for use classification'!$H$9,C2614)),ISNUMBER(SEARCH('[1]Lookup for use classification'!$I$9,C2614)),ISNUMBER(SEARCH('[1]Lookup for use classification'!$J$9,C2614)),ISNUMBER(SEARCH('[1]Lookup for use classification'!$K$9,C2614))),'[1]Lookup for use classification'!$A$9,IF(OR(ISNUMBER(SEARCH('[1]Lookup for use classification'!$B$10,C2614)),ISNUMBER(SEARCH('[1]Lookup for use classification'!$C$10,C2614)),ISNUMBER(SEARCH('[1]Lookup for use classification'!$D$10,C2614)),ISNUMBER(SEARCH('[1]Lookup for use classification'!$E$10,C2614)),ISNUMBER(SEARCH('[1]Lookup for use classification'!$F$10,C2614)),ISNUMBER(SEARCH('[1]Lookup for use classification'!$G$10,C2614))),'[1]Lookup for use classification'!$A$10,IF(OR(ISNUMBER(SEARCH('[1]Lookup for use classification'!$B$11,C2614)),ISNUMBER(SEARCH('[1]Lookup for use classification'!$C$11,C2614))),'[1]Lookup for use classification'!$A$11,IF(OR(ISNUMBER(SEARCH('[1]Lookup for use classification'!$B$12,C2614)),ISNUMBER(SEARCH('[1]Lookup for use classification'!$C$12,C2614))),'[1]Lookup for use classification'!$A$12,IF(OR(ISNUMBER(SEARCH('[1]Lookup for use classification'!$B$13,C2614)),ISNUMBER(SEARCH('[1]Lookup for use classification'!$C$13,C2614)),ISNUMBER(SEARCH('[1]Lookup for use classification'!$D$13,C2614)),,ISNUMBER(SEARCH('[1]Lookup for use classification'!$C$13,C2614)),ISNUMBER(SEARCH('[1]Lookup for use classification'!$E$13,C2614))),'[1]Lookup for use classification'!$A$13,IF(OR(ISNUMBER(SEARCH('[1]Lookup for use classification'!$B$14,C2614)),ISNUMBER(SEARCH('[1]Lookup for use classification'!$C$14,C2614))),'[1]Lookup for use classification'!$A$14,"Other"))))))))))))</f>
        <v>Retail - Other</v>
      </c>
      <c r="E2614" s="240"/>
      <c r="F2614" s="239"/>
      <c r="G2614" s="239"/>
    </row>
    <row r="2615" spans="1:12" hidden="1">
      <c r="A2615" s="187" t="s">
        <v>1451</v>
      </c>
      <c r="B2615" s="167" t="s">
        <v>4456</v>
      </c>
      <c r="C2615" s="239" t="s">
        <v>1445</v>
      </c>
      <c r="D2615" s="6" t="str">
        <f>IF(OR(ISNUMBER(SEARCH('[1]Lookup for use classification'!$B$1,C2615)),ISNUMBER(SEARCH('[1]Lookup for use classification'!$C$1,C2615)),ISNUMBER(SEARCH('[1]Lookup for use classification'!$D$1,C2615)),ISNUMBER(SEARCH('[1]Lookup for use classification'!$E$1,C2615))),'[1]Lookup for use classification'!$A$1,IF(ISNUMBER(SEARCH('[1]Lookup for use classification'!$B$2,C2615)),'[1]Lookup for use classification'!$A$2,IF(ISNUMBER(SEARCH('[1]Lookup for use classification'!$B$3,C2615)),'[1]Lookup for use classification'!$A$3,IF(OR(ISNUMBER(SEARCH('[1]Lookup for use classification'!$B$4,C2615)),ISNUMBER(SEARCH('[1]Lookup for use classification'!$C$4,C2615)),ISNUMBER(SEARCH('[1]Lookup for use classification'!$D$4,C2615)),ISNUMBER(SEARCH('[1]Lookup for use classification'!$E$4,C2615))),'[1]Lookup for use classification'!$A$4,IF(OR(ISNUMBER(SEARCH('[1]Lookup for use classification'!$B$5,C2615)),ISNUMBER(SEARCH('[1]Lookup for use classification'!$C$5,C2615)),ISNUMBER(SEARCH('[1]Lookup for use classification'!$D$5,C2615))),'[1]Lookup for use classification'!$A$5,IF(OR(ISNUMBER(SEARCH('[1]Lookup for use classification'!$B$7,C2615)),ISNUMBER(SEARCH('[1]Lookup for use classification'!$C$7,C2615)),ISNUMBER(SEARCH('[1]Lookup for use classification'!$D$7,C2615))),'[1]Lookup for use classification'!$A$7,IF(OR(ISNUMBER(SEARCH('[1]Lookup for use classification'!$B$9,C2615)),ISNUMBER(SEARCH('[1]Lookup for use classification'!$C$9,C2615)),ISNUMBER(SEARCH('[1]Lookup for use classification'!$D$9,C2615)),ISNUMBER(SEARCH('[1]Lookup for use classification'!$E$9,C2615)),ISNUMBER(SEARCH('[1]Lookup for use classification'!$F$9,C2615)),ISNUMBER(SEARCH('[1]Lookup for use classification'!$G$9,C2615)),ISNUMBER(SEARCH('[1]Lookup for use classification'!$H$9,C2615)),ISNUMBER(SEARCH('[1]Lookup for use classification'!$I$9,C2615)),ISNUMBER(SEARCH('[1]Lookup for use classification'!$J$9,C2615)),ISNUMBER(SEARCH('[1]Lookup for use classification'!$K$9,C2615))),'[1]Lookup for use classification'!$A$9,IF(OR(ISNUMBER(SEARCH('[1]Lookup for use classification'!$B$10,C2615)),ISNUMBER(SEARCH('[1]Lookup for use classification'!$C$10,C2615)),ISNUMBER(SEARCH('[1]Lookup for use classification'!$D$10,C2615)),ISNUMBER(SEARCH('[1]Lookup for use classification'!$E$10,C2615)),ISNUMBER(SEARCH('[1]Lookup for use classification'!$F$10,C2615)),ISNUMBER(SEARCH('[1]Lookup for use classification'!$G$10,C2615))),'[1]Lookup for use classification'!$A$10,IF(OR(ISNUMBER(SEARCH('[1]Lookup for use classification'!$B$11,C2615)),ISNUMBER(SEARCH('[1]Lookup for use classification'!$C$11,C2615))),'[1]Lookup for use classification'!$A$11,IF(OR(ISNUMBER(SEARCH('[1]Lookup for use classification'!$B$12,C2615)),ISNUMBER(SEARCH('[1]Lookup for use classification'!$C$12,C2615))),'[1]Lookup for use classification'!$A$12,IF(OR(ISNUMBER(SEARCH('[1]Lookup for use classification'!$B$13,C2615)),ISNUMBER(SEARCH('[1]Lookup for use classification'!$C$13,C2615)),ISNUMBER(SEARCH('[1]Lookup for use classification'!$D$13,C2615)),,ISNUMBER(SEARCH('[1]Lookup for use classification'!$C$13,C2615)),ISNUMBER(SEARCH('[1]Lookup for use classification'!$E$13,C2615))),'[1]Lookup for use classification'!$A$13,IF(OR(ISNUMBER(SEARCH('[1]Lookup for use classification'!$B$14,C2615)),ISNUMBER(SEARCH('[1]Lookup for use classification'!$C$14,C2615))),'[1]Lookup for use classification'!$A$14,"Other"))))))))))))</f>
        <v>Warehousing</v>
      </c>
      <c r="E2615" s="240"/>
      <c r="F2615" s="259"/>
      <c r="G2615" s="259"/>
    </row>
    <row r="2616" spans="1:12" hidden="1">
      <c r="A2616" s="185" t="s">
        <v>1451</v>
      </c>
      <c r="B2616" s="167" t="s">
        <v>4456</v>
      </c>
      <c r="C2616" s="241" t="s">
        <v>1447</v>
      </c>
      <c r="D2616" s="6" t="s">
        <v>65</v>
      </c>
      <c r="E2616" s="240">
        <v>361</v>
      </c>
      <c r="F2616" s="259"/>
      <c r="G2616" s="259"/>
    </row>
    <row r="2617" spans="1:12" hidden="1">
      <c r="A2617" s="188" t="s">
        <v>1466</v>
      </c>
      <c r="B2617" s="8" t="str">
        <f>IF(ISNA(VLOOKUP(CONCATENATE(A2617,C2617),ARIS!$A$1:$A$959,1,FALSE)),"","ARIS")</f>
        <v>ARIS</v>
      </c>
      <c r="C2617" s="223" t="s">
        <v>3482</v>
      </c>
      <c r="D2617" s="165" t="s">
        <v>3335</v>
      </c>
      <c r="E2617" s="224">
        <v>4705</v>
      </c>
      <c r="F2617" s="224"/>
      <c r="G2617" s="224"/>
      <c r="H2617" s="164">
        <v>27965.693430656935</v>
      </c>
      <c r="I2617" s="164"/>
      <c r="J2617" s="165">
        <v>157588.91865374998</v>
      </c>
    </row>
    <row r="2618" spans="1:12" hidden="1">
      <c r="A2618" s="187" t="s">
        <v>1466</v>
      </c>
      <c r="B2618" s="167" t="s">
        <v>4456</v>
      </c>
      <c r="C2618" s="239" t="s">
        <v>274</v>
      </c>
      <c r="D2618" s="6" t="str">
        <f>IF(OR(ISNUMBER(SEARCH('[1]Lookup for use classification'!$B$1,C2618)),ISNUMBER(SEARCH('[1]Lookup for use classification'!$C$1,C2618)),ISNUMBER(SEARCH('[1]Lookup for use classification'!$D$1,C2618)),ISNUMBER(SEARCH('[1]Lookup for use classification'!$E$1,C2618))),'[1]Lookup for use classification'!$A$1,IF(ISNUMBER(SEARCH('[1]Lookup for use classification'!$B$2,C2618)),'[1]Lookup for use classification'!$A$2,IF(ISNUMBER(SEARCH('[1]Lookup for use classification'!$B$3,C2618)),'[1]Lookup for use classification'!$A$3,IF(OR(ISNUMBER(SEARCH('[1]Lookup for use classification'!$B$4,C2618)),ISNUMBER(SEARCH('[1]Lookup for use classification'!$C$4,C2618)),ISNUMBER(SEARCH('[1]Lookup for use classification'!$D$4,C2618)),ISNUMBER(SEARCH('[1]Lookup for use classification'!$E$4,C2618))),'[1]Lookup for use classification'!$A$4,IF(OR(ISNUMBER(SEARCH('[1]Lookup for use classification'!$B$5,C2618)),ISNUMBER(SEARCH('[1]Lookup for use classification'!$C$5,C2618)),ISNUMBER(SEARCH('[1]Lookup for use classification'!$D$5,C2618))),'[1]Lookup for use classification'!$A$5,IF(OR(ISNUMBER(SEARCH('[1]Lookup for use classification'!$B$7,C2618)),ISNUMBER(SEARCH('[1]Lookup for use classification'!$C$7,C2618)),ISNUMBER(SEARCH('[1]Lookup for use classification'!$D$7,C2618))),'[1]Lookup for use classification'!$A$7,IF(OR(ISNUMBER(SEARCH('[1]Lookup for use classification'!$B$9,C2618)),ISNUMBER(SEARCH('[1]Lookup for use classification'!$C$9,C2618)),ISNUMBER(SEARCH('[1]Lookup for use classification'!$D$9,C2618)),ISNUMBER(SEARCH('[1]Lookup for use classification'!$E$9,C2618)),ISNUMBER(SEARCH('[1]Lookup for use classification'!$F$9,C2618)),ISNUMBER(SEARCH('[1]Lookup for use classification'!$G$9,C2618)),ISNUMBER(SEARCH('[1]Lookup for use classification'!$H$9,C2618)),ISNUMBER(SEARCH('[1]Lookup for use classification'!$I$9,C2618)),ISNUMBER(SEARCH('[1]Lookup for use classification'!$J$9,C2618)),ISNUMBER(SEARCH('[1]Lookup for use classification'!$K$9,C2618))),'[1]Lookup for use classification'!$A$9,IF(OR(ISNUMBER(SEARCH('[1]Lookup for use classification'!$B$10,C2618)),ISNUMBER(SEARCH('[1]Lookup for use classification'!$C$10,C2618)),ISNUMBER(SEARCH('[1]Lookup for use classification'!$D$10,C2618)),ISNUMBER(SEARCH('[1]Lookup for use classification'!$E$10,C2618)),ISNUMBER(SEARCH('[1]Lookup for use classification'!$F$10,C2618)),ISNUMBER(SEARCH('[1]Lookup for use classification'!$G$10,C2618))),'[1]Lookup for use classification'!$A$10,IF(OR(ISNUMBER(SEARCH('[1]Lookup for use classification'!$B$11,C2618)),ISNUMBER(SEARCH('[1]Lookup for use classification'!$C$11,C2618))),'[1]Lookup for use classification'!$A$11,IF(OR(ISNUMBER(SEARCH('[1]Lookup for use classification'!$B$12,C2618)),ISNUMBER(SEARCH('[1]Lookup for use classification'!$C$12,C2618))),'[1]Lookup for use classification'!$A$12,IF(OR(ISNUMBER(SEARCH('[1]Lookup for use classification'!$B$13,C2618)),ISNUMBER(SEARCH('[1]Lookup for use classification'!$C$13,C2618)),ISNUMBER(SEARCH('[1]Lookup for use classification'!$D$13,C2618)),,ISNUMBER(SEARCH('[1]Lookup for use classification'!$C$13,C2618)),ISNUMBER(SEARCH('[1]Lookup for use classification'!$E$13,C2618))),'[1]Lookup for use classification'!$A$13,IF(OR(ISNUMBER(SEARCH('[1]Lookup for use classification'!$B$14,C2618)),ISNUMBER(SEARCH('[1]Lookup for use classification'!$C$14,C2618))),'[1]Lookup for use classification'!$A$14,"Other"))))))))))))</f>
        <v>Education - K - 12</v>
      </c>
      <c r="E2618" s="240"/>
      <c r="F2618" s="176"/>
      <c r="G2618" s="176"/>
    </row>
    <row r="2619" spans="1:12" hidden="1">
      <c r="A2619" s="187" t="s">
        <v>1466</v>
      </c>
      <c r="B2619" s="167" t="s">
        <v>4456</v>
      </c>
      <c r="C2619" s="239" t="s">
        <v>1455</v>
      </c>
      <c r="D2619" s="6" t="str">
        <f>IF(OR(ISNUMBER(SEARCH('[1]Lookup for use classification'!$B$1,C2619)),ISNUMBER(SEARCH('[1]Lookup for use classification'!$C$1,C2619)),ISNUMBER(SEARCH('[1]Lookup for use classification'!$D$1,C2619)),ISNUMBER(SEARCH('[1]Lookup for use classification'!$E$1,C2619))),'[1]Lookup for use classification'!$A$1,IF(ISNUMBER(SEARCH('[1]Lookup for use classification'!$B$2,C2619)),'[1]Lookup for use classification'!$A$2,IF(ISNUMBER(SEARCH('[1]Lookup for use classification'!$B$3,C2619)),'[1]Lookup for use classification'!$A$3,IF(OR(ISNUMBER(SEARCH('[1]Lookup for use classification'!$B$4,C2619)),ISNUMBER(SEARCH('[1]Lookup for use classification'!$C$4,C2619)),ISNUMBER(SEARCH('[1]Lookup for use classification'!$D$4,C2619)),ISNUMBER(SEARCH('[1]Lookup for use classification'!$E$4,C2619))),'[1]Lookup for use classification'!$A$4,IF(OR(ISNUMBER(SEARCH('[1]Lookup for use classification'!$B$5,C2619)),ISNUMBER(SEARCH('[1]Lookup for use classification'!$C$5,C2619)),ISNUMBER(SEARCH('[1]Lookup for use classification'!$D$5,C2619))),'[1]Lookup for use classification'!$A$5,IF(OR(ISNUMBER(SEARCH('[1]Lookup for use classification'!$B$7,C2619)),ISNUMBER(SEARCH('[1]Lookup for use classification'!$C$7,C2619)),ISNUMBER(SEARCH('[1]Lookup for use classification'!$D$7,C2619))),'[1]Lookup for use classification'!$A$7,IF(OR(ISNUMBER(SEARCH('[1]Lookup for use classification'!$B$9,C2619)),ISNUMBER(SEARCH('[1]Lookup for use classification'!$C$9,C2619)),ISNUMBER(SEARCH('[1]Lookup for use classification'!$D$9,C2619)),ISNUMBER(SEARCH('[1]Lookup for use classification'!$E$9,C2619)),ISNUMBER(SEARCH('[1]Lookup for use classification'!$F$9,C2619)),ISNUMBER(SEARCH('[1]Lookup for use classification'!$G$9,C2619)),ISNUMBER(SEARCH('[1]Lookup for use classification'!$H$9,C2619)),ISNUMBER(SEARCH('[1]Lookup for use classification'!$I$9,C2619)),ISNUMBER(SEARCH('[1]Lookup for use classification'!$J$9,C2619)),ISNUMBER(SEARCH('[1]Lookup for use classification'!$K$9,C2619))),'[1]Lookup for use classification'!$A$9,IF(OR(ISNUMBER(SEARCH('[1]Lookup for use classification'!$B$10,C2619)),ISNUMBER(SEARCH('[1]Lookup for use classification'!$C$10,C2619)),ISNUMBER(SEARCH('[1]Lookup for use classification'!$D$10,C2619)),ISNUMBER(SEARCH('[1]Lookup for use classification'!$E$10,C2619)),ISNUMBER(SEARCH('[1]Lookup for use classification'!$F$10,C2619)),ISNUMBER(SEARCH('[1]Lookup for use classification'!$G$10,C2619))),'[1]Lookup for use classification'!$A$10,IF(OR(ISNUMBER(SEARCH('[1]Lookup for use classification'!$B$11,C2619)),ISNUMBER(SEARCH('[1]Lookup for use classification'!$C$11,C2619))),'[1]Lookup for use classification'!$A$11,IF(OR(ISNUMBER(SEARCH('[1]Lookup for use classification'!$B$12,C2619)),ISNUMBER(SEARCH('[1]Lookup for use classification'!$C$12,C2619))),'[1]Lookup for use classification'!$A$12,IF(OR(ISNUMBER(SEARCH('[1]Lookup for use classification'!$B$13,C2619)),ISNUMBER(SEARCH('[1]Lookup for use classification'!$C$13,C2619)),ISNUMBER(SEARCH('[1]Lookup for use classification'!$D$13,C2619)),,ISNUMBER(SEARCH('[1]Lookup for use classification'!$C$13,C2619)),ISNUMBER(SEARCH('[1]Lookup for use classification'!$E$13,C2619))),'[1]Lookup for use classification'!$A$13,IF(OR(ISNUMBER(SEARCH('[1]Lookup for use classification'!$B$14,C2619)),ISNUMBER(SEARCH('[1]Lookup for use classification'!$C$14,C2619))),'[1]Lookup for use classification'!$A$14,"Other"))))))))))))</f>
        <v>Health Care - Hospitals</v>
      </c>
      <c r="E2619" s="240">
        <f>32*40</f>
        <v>1280</v>
      </c>
      <c r="F2619" s="259"/>
      <c r="G2619" s="259"/>
    </row>
    <row r="2620" spans="1:12" hidden="1">
      <c r="A2620" s="138" t="s">
        <v>1466</v>
      </c>
      <c r="B2620" s="8" t="str">
        <f>IF(ISNA(VLOOKUP(CONCATENATE(A2620,C2620),EUS!$B$2:$B$1939,1,FALSE)),"","End Use Study")</f>
        <v>End Use Study</v>
      </c>
      <c r="C2620" s="12" t="s">
        <v>1460</v>
      </c>
      <c r="D2620" s="165" t="s">
        <v>3232</v>
      </c>
      <c r="E2620" s="13">
        <v>1900</v>
      </c>
      <c r="F2620" s="13"/>
      <c r="G2620" s="13"/>
      <c r="H2620" s="164"/>
      <c r="I2620" s="164"/>
      <c r="J2620" s="7">
        <v>24000</v>
      </c>
      <c r="L2620" s="6"/>
    </row>
    <row r="2621" spans="1:12" hidden="1">
      <c r="A2621" s="187" t="s">
        <v>1466</v>
      </c>
      <c r="B2621" s="167" t="s">
        <v>4456</v>
      </c>
      <c r="C2621" s="239" t="s">
        <v>147</v>
      </c>
      <c r="D2621" s="6" t="str">
        <f>IF(OR(ISNUMBER(SEARCH('[1]Lookup for use classification'!$B$1,C2621)),ISNUMBER(SEARCH('[1]Lookup for use classification'!$C$1,C2621)),ISNUMBER(SEARCH('[1]Lookup for use classification'!$D$1,C2621)),ISNUMBER(SEARCH('[1]Lookup for use classification'!$E$1,C2621))),'[1]Lookup for use classification'!$A$1,IF(ISNUMBER(SEARCH('[1]Lookup for use classification'!$B$2,C2621)),'[1]Lookup for use classification'!$A$2,IF(ISNUMBER(SEARCH('[1]Lookup for use classification'!$B$3,C2621)),'[1]Lookup for use classification'!$A$3,IF(OR(ISNUMBER(SEARCH('[1]Lookup for use classification'!$B$4,C2621)),ISNUMBER(SEARCH('[1]Lookup for use classification'!$C$4,C2621)),ISNUMBER(SEARCH('[1]Lookup for use classification'!$D$4,C2621)),ISNUMBER(SEARCH('[1]Lookup for use classification'!$E$4,C2621))),'[1]Lookup for use classification'!$A$4,IF(OR(ISNUMBER(SEARCH('[1]Lookup for use classification'!$B$5,C2621)),ISNUMBER(SEARCH('[1]Lookup for use classification'!$C$5,C2621)),ISNUMBER(SEARCH('[1]Lookup for use classification'!$D$5,C2621))),'[1]Lookup for use classification'!$A$5,IF(OR(ISNUMBER(SEARCH('[1]Lookup for use classification'!$B$7,C2621)),ISNUMBER(SEARCH('[1]Lookup for use classification'!$C$7,C2621)),ISNUMBER(SEARCH('[1]Lookup for use classification'!$D$7,C2621))),'[1]Lookup for use classification'!$A$7,IF(OR(ISNUMBER(SEARCH('[1]Lookup for use classification'!$B$9,C2621)),ISNUMBER(SEARCH('[1]Lookup for use classification'!$C$9,C2621)),ISNUMBER(SEARCH('[1]Lookup for use classification'!$D$9,C2621)),ISNUMBER(SEARCH('[1]Lookup for use classification'!$E$9,C2621)),ISNUMBER(SEARCH('[1]Lookup for use classification'!$F$9,C2621)),ISNUMBER(SEARCH('[1]Lookup for use classification'!$G$9,C2621)),ISNUMBER(SEARCH('[1]Lookup for use classification'!$H$9,C2621)),ISNUMBER(SEARCH('[1]Lookup for use classification'!$I$9,C2621)),ISNUMBER(SEARCH('[1]Lookup for use classification'!$J$9,C2621)),ISNUMBER(SEARCH('[1]Lookup for use classification'!$K$9,C2621))),'[1]Lookup for use classification'!$A$9,IF(OR(ISNUMBER(SEARCH('[1]Lookup for use classification'!$B$10,C2621)),ISNUMBER(SEARCH('[1]Lookup for use classification'!$C$10,C2621)),ISNUMBER(SEARCH('[1]Lookup for use classification'!$D$10,C2621)),ISNUMBER(SEARCH('[1]Lookup for use classification'!$E$10,C2621)),ISNUMBER(SEARCH('[1]Lookup for use classification'!$F$10,C2621)),ISNUMBER(SEARCH('[1]Lookup for use classification'!$G$10,C2621))),'[1]Lookup for use classification'!$A$10,IF(OR(ISNUMBER(SEARCH('[1]Lookup for use classification'!$B$11,C2621)),ISNUMBER(SEARCH('[1]Lookup for use classification'!$C$11,C2621))),'[1]Lookup for use classification'!$A$11,IF(OR(ISNUMBER(SEARCH('[1]Lookup for use classification'!$B$12,C2621)),ISNUMBER(SEARCH('[1]Lookup for use classification'!$C$12,C2621))),'[1]Lookup for use classification'!$A$12,IF(OR(ISNUMBER(SEARCH('[1]Lookup for use classification'!$B$13,C2621)),ISNUMBER(SEARCH('[1]Lookup for use classification'!$C$13,C2621)),ISNUMBER(SEARCH('[1]Lookup for use classification'!$D$13,C2621)),,ISNUMBER(SEARCH('[1]Lookup for use classification'!$C$13,C2621)),ISNUMBER(SEARCH('[1]Lookup for use classification'!$E$13,C2621))),'[1]Lookup for use classification'!$A$13,IF(OR(ISNUMBER(SEARCH('[1]Lookup for use classification'!$B$14,C2621)),ISNUMBER(SEARCH('[1]Lookup for use classification'!$C$14,C2621))),'[1]Lookup for use classification'!$A$14,"Other"))))))))))))</f>
        <v>Health Care - Hospitals</v>
      </c>
      <c r="E2621" s="240">
        <v>2500</v>
      </c>
      <c r="F2621" s="259"/>
      <c r="G2621" s="259"/>
    </row>
    <row r="2622" spans="1:12" hidden="1">
      <c r="A2622" s="187" t="s">
        <v>1466</v>
      </c>
      <c r="B2622" s="167" t="s">
        <v>4456</v>
      </c>
      <c r="C2622" s="239" t="s">
        <v>1460</v>
      </c>
      <c r="D2622" s="6" t="str">
        <f>IF(OR(ISNUMBER(SEARCH('[1]Lookup for use classification'!$B$1,C2622)),ISNUMBER(SEARCH('[1]Lookup for use classification'!$C$1,C2622)),ISNUMBER(SEARCH('[1]Lookup for use classification'!$D$1,C2622)),ISNUMBER(SEARCH('[1]Lookup for use classification'!$E$1,C2622))),'[1]Lookup for use classification'!$A$1,IF(ISNUMBER(SEARCH('[1]Lookup for use classification'!$B$2,C2622)),'[1]Lookup for use classification'!$A$2,IF(ISNUMBER(SEARCH('[1]Lookup for use classification'!$B$3,C2622)),'[1]Lookup for use classification'!$A$3,IF(OR(ISNUMBER(SEARCH('[1]Lookup for use classification'!$B$4,C2622)),ISNUMBER(SEARCH('[1]Lookup for use classification'!$C$4,C2622)),ISNUMBER(SEARCH('[1]Lookup for use classification'!$D$4,C2622)),ISNUMBER(SEARCH('[1]Lookup for use classification'!$E$4,C2622))),'[1]Lookup for use classification'!$A$4,IF(OR(ISNUMBER(SEARCH('[1]Lookup for use classification'!$B$5,C2622)),ISNUMBER(SEARCH('[1]Lookup for use classification'!$C$5,C2622)),ISNUMBER(SEARCH('[1]Lookup for use classification'!$D$5,C2622))),'[1]Lookup for use classification'!$A$5,IF(OR(ISNUMBER(SEARCH('[1]Lookup for use classification'!$B$7,C2622)),ISNUMBER(SEARCH('[1]Lookup for use classification'!$C$7,C2622)),ISNUMBER(SEARCH('[1]Lookup for use classification'!$D$7,C2622))),'[1]Lookup for use classification'!$A$7,IF(OR(ISNUMBER(SEARCH('[1]Lookup for use classification'!$B$9,C2622)),ISNUMBER(SEARCH('[1]Lookup for use classification'!$C$9,C2622)),ISNUMBER(SEARCH('[1]Lookup for use classification'!$D$9,C2622)),ISNUMBER(SEARCH('[1]Lookup for use classification'!$E$9,C2622)),ISNUMBER(SEARCH('[1]Lookup for use classification'!$F$9,C2622)),ISNUMBER(SEARCH('[1]Lookup for use classification'!$G$9,C2622)),ISNUMBER(SEARCH('[1]Lookup for use classification'!$H$9,C2622)),ISNUMBER(SEARCH('[1]Lookup for use classification'!$I$9,C2622)),ISNUMBER(SEARCH('[1]Lookup for use classification'!$J$9,C2622)),ISNUMBER(SEARCH('[1]Lookup for use classification'!$K$9,C2622))),'[1]Lookup for use classification'!$A$9,IF(OR(ISNUMBER(SEARCH('[1]Lookup for use classification'!$B$10,C2622)),ISNUMBER(SEARCH('[1]Lookup for use classification'!$C$10,C2622)),ISNUMBER(SEARCH('[1]Lookup for use classification'!$D$10,C2622)),ISNUMBER(SEARCH('[1]Lookup for use classification'!$E$10,C2622)),ISNUMBER(SEARCH('[1]Lookup for use classification'!$F$10,C2622)),ISNUMBER(SEARCH('[1]Lookup for use classification'!$G$10,C2622))),'[1]Lookup for use classification'!$A$10,IF(OR(ISNUMBER(SEARCH('[1]Lookup for use classification'!$B$11,C2622)),ISNUMBER(SEARCH('[1]Lookup for use classification'!$C$11,C2622))),'[1]Lookup for use classification'!$A$11,IF(OR(ISNUMBER(SEARCH('[1]Lookup for use classification'!$B$12,C2622)),ISNUMBER(SEARCH('[1]Lookup for use classification'!$C$12,C2622))),'[1]Lookup for use classification'!$A$12,IF(OR(ISNUMBER(SEARCH('[1]Lookup for use classification'!$B$13,C2622)),ISNUMBER(SEARCH('[1]Lookup for use classification'!$C$13,C2622)),ISNUMBER(SEARCH('[1]Lookup for use classification'!$D$13,C2622)),,ISNUMBER(SEARCH('[1]Lookup for use classification'!$C$13,C2622)),ISNUMBER(SEARCH('[1]Lookup for use classification'!$E$13,C2622))),'[1]Lookup for use classification'!$A$13,IF(OR(ISNUMBER(SEARCH('[1]Lookup for use classification'!$B$14,C2622)),ISNUMBER(SEARCH('[1]Lookup for use classification'!$C$14,C2622))),'[1]Lookup for use classification'!$A$14,"Other"))))))))))))</f>
        <v>Health Care - Hospitals</v>
      </c>
      <c r="E2622" s="240">
        <v>2583</v>
      </c>
      <c r="F2622" s="259"/>
      <c r="G2622" s="259"/>
    </row>
    <row r="2623" spans="1:12" hidden="1">
      <c r="A2623" s="134" t="s">
        <v>1466</v>
      </c>
      <c r="B2623" s="8" t="str">
        <f>IF(ISNA(VLOOKUP(CONCATENATE(A2623,C2623),EUS!$B$2:$B$1939,1,FALSE)),"","End Use Study")</f>
        <v>End Use Study</v>
      </c>
      <c r="C2623" s="14" t="s">
        <v>361</v>
      </c>
      <c r="D2623" s="6" t="s">
        <v>377</v>
      </c>
      <c r="E2623" s="15">
        <v>1300</v>
      </c>
      <c r="F2623" s="15"/>
      <c r="G2623" s="15"/>
      <c r="H2623" s="164">
        <v>1060</v>
      </c>
      <c r="I2623" s="164"/>
      <c r="J2623" s="7">
        <v>3600</v>
      </c>
      <c r="L2623" s="6"/>
    </row>
    <row r="2624" spans="1:12" hidden="1">
      <c r="A2624" s="187" t="s">
        <v>1466</v>
      </c>
      <c r="B2624" s="167" t="s">
        <v>4456</v>
      </c>
      <c r="C2624" s="239" t="s">
        <v>1132</v>
      </c>
      <c r="D2624" s="6" t="str">
        <f>IF(OR(ISNUMBER(SEARCH('[1]Lookup for use classification'!$B$1,C2624)),ISNUMBER(SEARCH('[1]Lookup for use classification'!$C$1,C2624)),ISNUMBER(SEARCH('[1]Lookup for use classification'!$D$1,C2624)),ISNUMBER(SEARCH('[1]Lookup for use classification'!$E$1,C2624))),'[1]Lookup for use classification'!$A$1,IF(ISNUMBER(SEARCH('[1]Lookup for use classification'!$B$2,C2624)),'[1]Lookup for use classification'!$A$2,IF(ISNUMBER(SEARCH('[1]Lookup for use classification'!$B$3,C2624)),'[1]Lookup for use classification'!$A$3,IF(OR(ISNUMBER(SEARCH('[1]Lookup for use classification'!$B$4,C2624)),ISNUMBER(SEARCH('[1]Lookup for use classification'!$C$4,C2624)),ISNUMBER(SEARCH('[1]Lookup for use classification'!$D$4,C2624)),ISNUMBER(SEARCH('[1]Lookup for use classification'!$E$4,C2624))),'[1]Lookup for use classification'!$A$4,IF(OR(ISNUMBER(SEARCH('[1]Lookup for use classification'!$B$5,C2624)),ISNUMBER(SEARCH('[1]Lookup for use classification'!$C$5,C2624)),ISNUMBER(SEARCH('[1]Lookup for use classification'!$D$5,C2624))),'[1]Lookup for use classification'!$A$5,IF(OR(ISNUMBER(SEARCH('[1]Lookup for use classification'!$B$7,C2624)),ISNUMBER(SEARCH('[1]Lookup for use classification'!$C$7,C2624)),ISNUMBER(SEARCH('[1]Lookup for use classification'!$D$7,C2624))),'[1]Lookup for use classification'!$A$7,IF(OR(ISNUMBER(SEARCH('[1]Lookup for use classification'!$B$9,C2624)),ISNUMBER(SEARCH('[1]Lookup for use classification'!$C$9,C2624)),ISNUMBER(SEARCH('[1]Lookup for use classification'!$D$9,C2624)),ISNUMBER(SEARCH('[1]Lookup for use classification'!$E$9,C2624)),ISNUMBER(SEARCH('[1]Lookup for use classification'!$F$9,C2624)),ISNUMBER(SEARCH('[1]Lookup for use classification'!$G$9,C2624)),ISNUMBER(SEARCH('[1]Lookup for use classification'!$H$9,C2624)),ISNUMBER(SEARCH('[1]Lookup for use classification'!$I$9,C2624)),ISNUMBER(SEARCH('[1]Lookup for use classification'!$J$9,C2624)),ISNUMBER(SEARCH('[1]Lookup for use classification'!$K$9,C2624))),'[1]Lookup for use classification'!$A$9,IF(OR(ISNUMBER(SEARCH('[1]Lookup for use classification'!$B$10,C2624)),ISNUMBER(SEARCH('[1]Lookup for use classification'!$C$10,C2624)),ISNUMBER(SEARCH('[1]Lookup for use classification'!$D$10,C2624)),ISNUMBER(SEARCH('[1]Lookup for use classification'!$E$10,C2624)),ISNUMBER(SEARCH('[1]Lookup for use classification'!$F$10,C2624)),ISNUMBER(SEARCH('[1]Lookup for use classification'!$G$10,C2624))),'[1]Lookup for use classification'!$A$10,IF(OR(ISNUMBER(SEARCH('[1]Lookup for use classification'!$B$11,C2624)),ISNUMBER(SEARCH('[1]Lookup for use classification'!$C$11,C2624))),'[1]Lookup for use classification'!$A$11,IF(OR(ISNUMBER(SEARCH('[1]Lookup for use classification'!$B$12,C2624)),ISNUMBER(SEARCH('[1]Lookup for use classification'!$C$12,C2624))),'[1]Lookup for use classification'!$A$12,IF(OR(ISNUMBER(SEARCH('[1]Lookup for use classification'!$B$13,C2624)),ISNUMBER(SEARCH('[1]Lookup for use classification'!$C$13,C2624)),ISNUMBER(SEARCH('[1]Lookup for use classification'!$D$13,C2624)),,ISNUMBER(SEARCH('[1]Lookup for use classification'!$C$13,C2624)),ISNUMBER(SEARCH('[1]Lookup for use classification'!$E$13,C2624))),'[1]Lookup for use classification'!$A$13,IF(OR(ISNUMBER(SEARCH('[1]Lookup for use classification'!$B$14,C2624)),ISNUMBER(SEARCH('[1]Lookup for use classification'!$C$14,C2624))),'[1]Lookup for use classification'!$A$14,"Other"))))))))))))</f>
        <v>Other</v>
      </c>
      <c r="E2624" s="240">
        <v>770</v>
      </c>
      <c r="F2624" s="259"/>
      <c r="G2624" s="259"/>
    </row>
    <row r="2625" spans="1:12" hidden="1">
      <c r="A2625" s="188" t="s">
        <v>2797</v>
      </c>
      <c r="B2625" s="8" t="str">
        <f>IF(ISNA(VLOOKUP(CONCATENATE(A2625,C2625),ARIS!$A$1:$A$959,1,FALSE)),"","ARIS")</f>
        <v>ARIS</v>
      </c>
      <c r="C2625" s="223" t="s">
        <v>2798</v>
      </c>
      <c r="D2625" s="6" t="str">
        <f>IF(OR(ISNUMBER(SEARCH('[1]Lookup for use classification'!$B$1,C2625)),ISNUMBER(SEARCH('[1]Lookup for use classification'!$C$1,C2625)),ISNUMBER(SEARCH('[1]Lookup for use classification'!$D$1,C2625)),ISNUMBER(SEARCH('[1]Lookup for use classification'!$E$1,C2625))),'[1]Lookup for use classification'!$A$1,IF(ISNUMBER(SEARCH('[1]Lookup for use classification'!$B$2,C2625)),'[1]Lookup for use classification'!$A$2,IF(ISNUMBER(SEARCH('[1]Lookup for use classification'!$B$3,C2625)),'[1]Lookup for use classification'!$A$3,IF(OR(ISNUMBER(SEARCH('[1]Lookup for use classification'!$B$4,C2625)),ISNUMBER(SEARCH('[1]Lookup for use classification'!$C$4,C2625)),ISNUMBER(SEARCH('[1]Lookup for use classification'!$D$4,C2625)),ISNUMBER(SEARCH('[1]Lookup for use classification'!$E$4,C2625))),'[1]Lookup for use classification'!$A$4,IF(OR(ISNUMBER(SEARCH('[1]Lookup for use classification'!$B$5,C2625)),ISNUMBER(SEARCH('[1]Lookup for use classification'!$C$5,C2625)),ISNUMBER(SEARCH('[1]Lookup for use classification'!$D$5,C2625))),'[1]Lookup for use classification'!$A$5,IF(OR(ISNUMBER(SEARCH('[1]Lookup for use classification'!$B$7,C2625)),ISNUMBER(SEARCH('[1]Lookup for use classification'!$C$7,C2625)),ISNUMBER(SEARCH('[1]Lookup for use classification'!$D$7,C2625))),'[1]Lookup for use classification'!$A$7,IF(OR(ISNUMBER(SEARCH('[1]Lookup for use classification'!$B$9,C2625)),ISNUMBER(SEARCH('[1]Lookup for use classification'!$C$9,C2625)),ISNUMBER(SEARCH('[1]Lookup for use classification'!$D$9,C2625)),ISNUMBER(SEARCH('[1]Lookup for use classification'!$E$9,C2625)),ISNUMBER(SEARCH('[1]Lookup for use classification'!$F$9,C2625)),ISNUMBER(SEARCH('[1]Lookup for use classification'!$G$9,C2625)),ISNUMBER(SEARCH('[1]Lookup for use classification'!$H$9,C2625)),ISNUMBER(SEARCH('[1]Lookup for use classification'!$I$9,C2625)),ISNUMBER(SEARCH('[1]Lookup for use classification'!$J$9,C2625)),ISNUMBER(SEARCH('[1]Lookup for use classification'!$K$9,C2625))),'[1]Lookup for use classification'!$A$9,IF(OR(ISNUMBER(SEARCH('[1]Lookup for use classification'!$B$10,C2625)),ISNUMBER(SEARCH('[1]Lookup for use classification'!$C$10,C2625)),ISNUMBER(SEARCH('[1]Lookup for use classification'!$D$10,C2625)),ISNUMBER(SEARCH('[1]Lookup for use classification'!$E$10,C2625)),ISNUMBER(SEARCH('[1]Lookup for use classification'!$F$10,C2625)),ISNUMBER(SEARCH('[1]Lookup for use classification'!$G$10,C2625))),'[1]Lookup for use classification'!$A$10,IF(OR(ISNUMBER(SEARCH('[1]Lookup for use classification'!$B$11,C2625)),ISNUMBER(SEARCH('[1]Lookup for use classification'!$C$11,C2625))),'[1]Lookup for use classification'!$A$11,IF(OR(ISNUMBER(SEARCH('[1]Lookup for use classification'!$B$12,C2625)),ISNUMBER(SEARCH('[1]Lookup for use classification'!$C$12,C2625))),'[1]Lookup for use classification'!$A$12,IF(OR(ISNUMBER(SEARCH('[1]Lookup for use classification'!$B$13,C2625)),ISNUMBER(SEARCH('[1]Lookup for use classification'!$C$13,C2625)),ISNUMBER(SEARCH('[1]Lookup for use classification'!$D$13,C2625)),,ISNUMBER(SEARCH('[1]Lookup for use classification'!$C$13,C2625)),ISNUMBER(SEARCH('[1]Lookup for use classification'!$E$13,C2625))),'[1]Lookup for use classification'!$A$13,IF(OR(ISNUMBER(SEARCH('[1]Lookup for use classification'!$B$14,C2625)),ISNUMBER(SEARCH('[1]Lookup for use classification'!$C$14,C2625))),'[1]Lookup for use classification'!$A$14,"Other"))))))))))))</f>
        <v>Other</v>
      </c>
      <c r="E2625" s="224">
        <v>1104</v>
      </c>
      <c r="F2625" s="224"/>
      <c r="G2625" s="224"/>
      <c r="H2625" s="164">
        <v>1927.007299270073</v>
      </c>
      <c r="I2625" s="164"/>
    </row>
    <row r="2626" spans="1:12" hidden="1">
      <c r="A2626" s="187" t="s">
        <v>1466</v>
      </c>
      <c r="B2626" s="167" t="s">
        <v>4456</v>
      </c>
      <c r="C2626" s="262" t="s">
        <v>1452</v>
      </c>
      <c r="D2626" s="6" t="str">
        <f>IF(OR(ISNUMBER(SEARCH('[1]Lookup for use classification'!$B$1,C2626)),ISNUMBER(SEARCH('[1]Lookup for use classification'!$C$1,C2626)),ISNUMBER(SEARCH('[1]Lookup for use classification'!$D$1,C2626)),ISNUMBER(SEARCH('[1]Lookup for use classification'!$E$1,C2626))),'[1]Lookup for use classification'!$A$1,IF(ISNUMBER(SEARCH('[1]Lookup for use classification'!$B$2,C2626)),'[1]Lookup for use classification'!$A$2,IF(ISNUMBER(SEARCH('[1]Lookup for use classification'!$B$3,C2626)),'[1]Lookup for use classification'!$A$3,IF(OR(ISNUMBER(SEARCH('[1]Lookup for use classification'!$B$4,C2626)),ISNUMBER(SEARCH('[1]Lookup for use classification'!$C$4,C2626)),ISNUMBER(SEARCH('[1]Lookup for use classification'!$D$4,C2626)),ISNUMBER(SEARCH('[1]Lookup for use classification'!$E$4,C2626))),'[1]Lookup for use classification'!$A$4,IF(OR(ISNUMBER(SEARCH('[1]Lookup for use classification'!$B$5,C2626)),ISNUMBER(SEARCH('[1]Lookup for use classification'!$C$5,C2626)),ISNUMBER(SEARCH('[1]Lookup for use classification'!$D$5,C2626))),'[1]Lookup for use classification'!$A$5,IF(OR(ISNUMBER(SEARCH('[1]Lookup for use classification'!$B$7,C2626)),ISNUMBER(SEARCH('[1]Lookup for use classification'!$C$7,C2626)),ISNUMBER(SEARCH('[1]Lookup for use classification'!$D$7,C2626))),'[1]Lookup for use classification'!$A$7,IF(OR(ISNUMBER(SEARCH('[1]Lookup for use classification'!$B$9,C2626)),ISNUMBER(SEARCH('[1]Lookup for use classification'!$C$9,C2626)),ISNUMBER(SEARCH('[1]Lookup for use classification'!$D$9,C2626)),ISNUMBER(SEARCH('[1]Lookup for use classification'!$E$9,C2626)),ISNUMBER(SEARCH('[1]Lookup for use classification'!$F$9,C2626)),ISNUMBER(SEARCH('[1]Lookup for use classification'!$G$9,C2626)),ISNUMBER(SEARCH('[1]Lookup for use classification'!$H$9,C2626)),ISNUMBER(SEARCH('[1]Lookup for use classification'!$I$9,C2626)),ISNUMBER(SEARCH('[1]Lookup for use classification'!$J$9,C2626)),ISNUMBER(SEARCH('[1]Lookup for use classification'!$K$9,C2626))),'[1]Lookup for use classification'!$A$9,IF(OR(ISNUMBER(SEARCH('[1]Lookup for use classification'!$B$10,C2626)),ISNUMBER(SEARCH('[1]Lookup for use classification'!$C$10,C2626)),ISNUMBER(SEARCH('[1]Lookup for use classification'!$D$10,C2626)),ISNUMBER(SEARCH('[1]Lookup for use classification'!$E$10,C2626)),ISNUMBER(SEARCH('[1]Lookup for use classification'!$F$10,C2626)),ISNUMBER(SEARCH('[1]Lookup for use classification'!$G$10,C2626))),'[1]Lookup for use classification'!$A$10,IF(OR(ISNUMBER(SEARCH('[1]Lookup for use classification'!$B$11,C2626)),ISNUMBER(SEARCH('[1]Lookup for use classification'!$C$11,C2626))),'[1]Lookup for use classification'!$A$11,IF(OR(ISNUMBER(SEARCH('[1]Lookup for use classification'!$B$12,C2626)),ISNUMBER(SEARCH('[1]Lookup for use classification'!$C$12,C2626))),'[1]Lookup for use classification'!$A$12,IF(OR(ISNUMBER(SEARCH('[1]Lookup for use classification'!$B$13,C2626)),ISNUMBER(SEARCH('[1]Lookup for use classification'!$C$13,C2626)),ISNUMBER(SEARCH('[1]Lookup for use classification'!$D$13,C2626)),,ISNUMBER(SEARCH('[1]Lookup for use classification'!$C$13,C2626)),ISNUMBER(SEARCH('[1]Lookup for use classification'!$E$13,C2626))),'[1]Lookup for use classification'!$A$13,IF(OR(ISNUMBER(SEARCH('[1]Lookup for use classification'!$B$14,C2626)),ISNUMBER(SEARCH('[1]Lookup for use classification'!$C$14,C2626))),'[1]Lookup for use classification'!$A$14,"Other"))))))))))))</f>
        <v>Other</v>
      </c>
      <c r="E2626" s="279"/>
      <c r="F2626" s="279"/>
      <c r="G2626" s="279"/>
    </row>
    <row r="2627" spans="1:12" hidden="1">
      <c r="A2627" s="187" t="s">
        <v>1466</v>
      </c>
      <c r="B2627" s="167" t="s">
        <v>4456</v>
      </c>
      <c r="C2627" s="239" t="s">
        <v>1458</v>
      </c>
      <c r="D2627" s="6" t="str">
        <f>IF(OR(ISNUMBER(SEARCH('[1]Lookup for use classification'!$B$1,C2627)),ISNUMBER(SEARCH('[1]Lookup for use classification'!$C$1,C2627)),ISNUMBER(SEARCH('[1]Lookup for use classification'!$D$1,C2627)),ISNUMBER(SEARCH('[1]Lookup for use classification'!$E$1,C2627))),'[1]Lookup for use classification'!$A$1,IF(ISNUMBER(SEARCH('[1]Lookup for use classification'!$B$2,C2627)),'[1]Lookup for use classification'!$A$2,IF(ISNUMBER(SEARCH('[1]Lookup for use classification'!$B$3,C2627)),'[1]Lookup for use classification'!$A$3,IF(OR(ISNUMBER(SEARCH('[1]Lookup for use classification'!$B$4,C2627)),ISNUMBER(SEARCH('[1]Lookup for use classification'!$C$4,C2627)),ISNUMBER(SEARCH('[1]Lookup for use classification'!$D$4,C2627)),ISNUMBER(SEARCH('[1]Lookup for use classification'!$E$4,C2627))),'[1]Lookup for use classification'!$A$4,IF(OR(ISNUMBER(SEARCH('[1]Lookup for use classification'!$B$5,C2627)),ISNUMBER(SEARCH('[1]Lookup for use classification'!$C$5,C2627)),ISNUMBER(SEARCH('[1]Lookup for use classification'!$D$5,C2627))),'[1]Lookup for use classification'!$A$5,IF(OR(ISNUMBER(SEARCH('[1]Lookup for use classification'!$B$7,C2627)),ISNUMBER(SEARCH('[1]Lookup for use classification'!$C$7,C2627)),ISNUMBER(SEARCH('[1]Lookup for use classification'!$D$7,C2627))),'[1]Lookup for use classification'!$A$7,IF(OR(ISNUMBER(SEARCH('[1]Lookup for use classification'!$B$9,C2627)),ISNUMBER(SEARCH('[1]Lookup for use classification'!$C$9,C2627)),ISNUMBER(SEARCH('[1]Lookup for use classification'!$D$9,C2627)),ISNUMBER(SEARCH('[1]Lookup for use classification'!$E$9,C2627)),ISNUMBER(SEARCH('[1]Lookup for use classification'!$F$9,C2627)),ISNUMBER(SEARCH('[1]Lookup for use classification'!$G$9,C2627)),ISNUMBER(SEARCH('[1]Lookup for use classification'!$H$9,C2627)),ISNUMBER(SEARCH('[1]Lookup for use classification'!$I$9,C2627)),ISNUMBER(SEARCH('[1]Lookup for use classification'!$J$9,C2627)),ISNUMBER(SEARCH('[1]Lookup for use classification'!$K$9,C2627))),'[1]Lookup for use classification'!$A$9,IF(OR(ISNUMBER(SEARCH('[1]Lookup for use classification'!$B$10,C2627)),ISNUMBER(SEARCH('[1]Lookup for use classification'!$C$10,C2627)),ISNUMBER(SEARCH('[1]Lookup for use classification'!$D$10,C2627)),ISNUMBER(SEARCH('[1]Lookup for use classification'!$E$10,C2627)),ISNUMBER(SEARCH('[1]Lookup for use classification'!$F$10,C2627)),ISNUMBER(SEARCH('[1]Lookup for use classification'!$G$10,C2627))),'[1]Lookup for use classification'!$A$10,IF(OR(ISNUMBER(SEARCH('[1]Lookup for use classification'!$B$11,C2627)),ISNUMBER(SEARCH('[1]Lookup for use classification'!$C$11,C2627))),'[1]Lookup for use classification'!$A$11,IF(OR(ISNUMBER(SEARCH('[1]Lookup for use classification'!$B$12,C2627)),ISNUMBER(SEARCH('[1]Lookup for use classification'!$C$12,C2627))),'[1]Lookup for use classification'!$A$12,IF(OR(ISNUMBER(SEARCH('[1]Lookup for use classification'!$B$13,C2627)),ISNUMBER(SEARCH('[1]Lookup for use classification'!$C$13,C2627)),ISNUMBER(SEARCH('[1]Lookup for use classification'!$D$13,C2627)),,ISNUMBER(SEARCH('[1]Lookup for use classification'!$C$13,C2627)),ISNUMBER(SEARCH('[1]Lookup for use classification'!$E$13,C2627))),'[1]Lookup for use classification'!$A$13,IF(OR(ISNUMBER(SEARCH('[1]Lookup for use classification'!$B$14,C2627)),ISNUMBER(SEARCH('[1]Lookup for use classification'!$C$14,C2627))),'[1]Lookup for use classification'!$A$14,"Other"))))))))))))</f>
        <v>Other</v>
      </c>
      <c r="E2627" s="240"/>
      <c r="F2627" s="259"/>
      <c r="G2627" s="259"/>
    </row>
    <row r="2628" spans="1:12" hidden="1">
      <c r="A2628" s="187" t="s">
        <v>1466</v>
      </c>
      <c r="B2628" s="167" t="s">
        <v>4456</v>
      </c>
      <c r="C2628" s="239" t="s">
        <v>1459</v>
      </c>
      <c r="D2628" s="6" t="str">
        <f>IF(OR(ISNUMBER(SEARCH('[1]Lookup for use classification'!$B$1,C2628)),ISNUMBER(SEARCH('[1]Lookup for use classification'!$C$1,C2628)),ISNUMBER(SEARCH('[1]Lookup for use classification'!$D$1,C2628)),ISNUMBER(SEARCH('[1]Lookup for use classification'!$E$1,C2628))),'[1]Lookup for use classification'!$A$1,IF(ISNUMBER(SEARCH('[1]Lookup for use classification'!$B$2,C2628)),'[1]Lookup for use classification'!$A$2,IF(ISNUMBER(SEARCH('[1]Lookup for use classification'!$B$3,C2628)),'[1]Lookup for use classification'!$A$3,IF(OR(ISNUMBER(SEARCH('[1]Lookup for use classification'!$B$4,C2628)),ISNUMBER(SEARCH('[1]Lookup for use classification'!$C$4,C2628)),ISNUMBER(SEARCH('[1]Lookup for use classification'!$D$4,C2628)),ISNUMBER(SEARCH('[1]Lookup for use classification'!$E$4,C2628))),'[1]Lookup for use classification'!$A$4,IF(OR(ISNUMBER(SEARCH('[1]Lookup for use classification'!$B$5,C2628)),ISNUMBER(SEARCH('[1]Lookup for use classification'!$C$5,C2628)),ISNUMBER(SEARCH('[1]Lookup for use classification'!$D$5,C2628))),'[1]Lookup for use classification'!$A$5,IF(OR(ISNUMBER(SEARCH('[1]Lookup for use classification'!$B$7,C2628)),ISNUMBER(SEARCH('[1]Lookup for use classification'!$C$7,C2628)),ISNUMBER(SEARCH('[1]Lookup for use classification'!$D$7,C2628))),'[1]Lookup for use classification'!$A$7,IF(OR(ISNUMBER(SEARCH('[1]Lookup for use classification'!$B$9,C2628)),ISNUMBER(SEARCH('[1]Lookup for use classification'!$C$9,C2628)),ISNUMBER(SEARCH('[1]Lookup for use classification'!$D$9,C2628)),ISNUMBER(SEARCH('[1]Lookup for use classification'!$E$9,C2628)),ISNUMBER(SEARCH('[1]Lookup for use classification'!$F$9,C2628)),ISNUMBER(SEARCH('[1]Lookup for use classification'!$G$9,C2628)),ISNUMBER(SEARCH('[1]Lookup for use classification'!$H$9,C2628)),ISNUMBER(SEARCH('[1]Lookup for use classification'!$I$9,C2628)),ISNUMBER(SEARCH('[1]Lookup for use classification'!$J$9,C2628)),ISNUMBER(SEARCH('[1]Lookup for use classification'!$K$9,C2628))),'[1]Lookup for use classification'!$A$9,IF(OR(ISNUMBER(SEARCH('[1]Lookup for use classification'!$B$10,C2628)),ISNUMBER(SEARCH('[1]Lookup for use classification'!$C$10,C2628)),ISNUMBER(SEARCH('[1]Lookup for use classification'!$D$10,C2628)),ISNUMBER(SEARCH('[1]Lookup for use classification'!$E$10,C2628)),ISNUMBER(SEARCH('[1]Lookup for use classification'!$F$10,C2628)),ISNUMBER(SEARCH('[1]Lookup for use classification'!$G$10,C2628))),'[1]Lookup for use classification'!$A$10,IF(OR(ISNUMBER(SEARCH('[1]Lookup for use classification'!$B$11,C2628)),ISNUMBER(SEARCH('[1]Lookup for use classification'!$C$11,C2628))),'[1]Lookup for use classification'!$A$11,IF(OR(ISNUMBER(SEARCH('[1]Lookup for use classification'!$B$12,C2628)),ISNUMBER(SEARCH('[1]Lookup for use classification'!$C$12,C2628))),'[1]Lookup for use classification'!$A$12,IF(OR(ISNUMBER(SEARCH('[1]Lookup for use classification'!$B$13,C2628)),ISNUMBER(SEARCH('[1]Lookup for use classification'!$C$13,C2628)),ISNUMBER(SEARCH('[1]Lookup for use classification'!$D$13,C2628)),,ISNUMBER(SEARCH('[1]Lookup for use classification'!$C$13,C2628)),ISNUMBER(SEARCH('[1]Lookup for use classification'!$E$13,C2628))),'[1]Lookup for use classification'!$A$13,IF(OR(ISNUMBER(SEARCH('[1]Lookup for use classification'!$B$14,C2628)),ISNUMBER(SEARCH('[1]Lookup for use classification'!$C$14,C2628))),'[1]Lookup for use classification'!$A$14,"Other"))))))))))))</f>
        <v>Other</v>
      </c>
      <c r="E2628" s="240"/>
      <c r="F2628" s="259"/>
      <c r="G2628" s="259"/>
    </row>
    <row r="2629" spans="1:12" hidden="1">
      <c r="A2629" s="138" t="s">
        <v>1466</v>
      </c>
      <c r="B2629" s="8" t="str">
        <f>IF(ISNA(VLOOKUP(CONCATENATE(A2629,C2629),EUS!$B$2:$B$1939,1,FALSE)),"","End Use Study")</f>
        <v>End Use Study</v>
      </c>
      <c r="C2629" s="14" t="s">
        <v>849</v>
      </c>
      <c r="D2629" s="165" t="s">
        <v>2424</v>
      </c>
      <c r="E2629" s="15">
        <v>780</v>
      </c>
      <c r="F2629" s="15"/>
      <c r="G2629" s="15"/>
      <c r="H2629" s="164">
        <v>1060</v>
      </c>
      <c r="I2629" s="164"/>
      <c r="J2629" s="7">
        <v>2100</v>
      </c>
      <c r="L2629" s="6"/>
    </row>
    <row r="2630" spans="1:12" hidden="1">
      <c r="A2630" s="134" t="s">
        <v>1466</v>
      </c>
      <c r="B2630" s="8" t="str">
        <f>IF(ISNA(VLOOKUP(CONCATENATE(A2630,C2630),EUS!$B$2:$B$1939,1,FALSE)),"","End Use Study")</f>
        <v>End Use Study</v>
      </c>
      <c r="C2630" s="14" t="s">
        <v>170</v>
      </c>
      <c r="D2630" s="165" t="s">
        <v>2424</v>
      </c>
      <c r="E2630" s="15">
        <v>1600</v>
      </c>
      <c r="F2630" s="15"/>
      <c r="G2630" s="15"/>
      <c r="H2630" s="164">
        <v>2100</v>
      </c>
      <c r="I2630" s="164"/>
      <c r="J2630" s="7">
        <v>8400</v>
      </c>
      <c r="L2630" s="6"/>
    </row>
    <row r="2631" spans="1:12" hidden="1">
      <c r="A2631" s="187" t="s">
        <v>1466</v>
      </c>
      <c r="B2631" s="167" t="s">
        <v>4456</v>
      </c>
      <c r="C2631" s="262" t="s">
        <v>890</v>
      </c>
      <c r="D2631" s="6" t="str">
        <f>IF(OR(ISNUMBER(SEARCH('[1]Lookup for use classification'!$B$1,C2631)),ISNUMBER(SEARCH('[1]Lookup for use classification'!$C$1,C2631)),ISNUMBER(SEARCH('[1]Lookup for use classification'!$D$1,C2631)),ISNUMBER(SEARCH('[1]Lookup for use classification'!$E$1,C2631))),'[1]Lookup for use classification'!$A$1,IF(ISNUMBER(SEARCH('[1]Lookup for use classification'!$B$2,C2631)),'[1]Lookup for use classification'!$A$2,IF(ISNUMBER(SEARCH('[1]Lookup for use classification'!$B$3,C2631)),'[1]Lookup for use classification'!$A$3,IF(OR(ISNUMBER(SEARCH('[1]Lookup for use classification'!$B$4,C2631)),ISNUMBER(SEARCH('[1]Lookup for use classification'!$C$4,C2631)),ISNUMBER(SEARCH('[1]Lookup for use classification'!$D$4,C2631)),ISNUMBER(SEARCH('[1]Lookup for use classification'!$E$4,C2631))),'[1]Lookup for use classification'!$A$4,IF(OR(ISNUMBER(SEARCH('[1]Lookup for use classification'!$B$5,C2631)),ISNUMBER(SEARCH('[1]Lookup for use classification'!$C$5,C2631)),ISNUMBER(SEARCH('[1]Lookup for use classification'!$D$5,C2631))),'[1]Lookup for use classification'!$A$5,IF(OR(ISNUMBER(SEARCH('[1]Lookup for use classification'!$B$7,C2631)),ISNUMBER(SEARCH('[1]Lookup for use classification'!$C$7,C2631)),ISNUMBER(SEARCH('[1]Lookup for use classification'!$D$7,C2631))),'[1]Lookup for use classification'!$A$7,IF(OR(ISNUMBER(SEARCH('[1]Lookup for use classification'!$B$9,C2631)),ISNUMBER(SEARCH('[1]Lookup for use classification'!$C$9,C2631)),ISNUMBER(SEARCH('[1]Lookup for use classification'!$D$9,C2631)),ISNUMBER(SEARCH('[1]Lookup for use classification'!$E$9,C2631)),ISNUMBER(SEARCH('[1]Lookup for use classification'!$F$9,C2631)),ISNUMBER(SEARCH('[1]Lookup for use classification'!$G$9,C2631)),ISNUMBER(SEARCH('[1]Lookup for use classification'!$H$9,C2631)),ISNUMBER(SEARCH('[1]Lookup for use classification'!$I$9,C2631)),ISNUMBER(SEARCH('[1]Lookup for use classification'!$J$9,C2631)),ISNUMBER(SEARCH('[1]Lookup for use classification'!$K$9,C2631))),'[1]Lookup for use classification'!$A$9,IF(OR(ISNUMBER(SEARCH('[1]Lookup for use classification'!$B$10,C2631)),ISNUMBER(SEARCH('[1]Lookup for use classification'!$C$10,C2631)),ISNUMBER(SEARCH('[1]Lookup for use classification'!$D$10,C2631)),ISNUMBER(SEARCH('[1]Lookup for use classification'!$E$10,C2631)),ISNUMBER(SEARCH('[1]Lookup for use classification'!$F$10,C2631)),ISNUMBER(SEARCH('[1]Lookup for use classification'!$G$10,C2631))),'[1]Lookup for use classification'!$A$10,IF(OR(ISNUMBER(SEARCH('[1]Lookup for use classification'!$B$11,C2631)),ISNUMBER(SEARCH('[1]Lookup for use classification'!$C$11,C2631))),'[1]Lookup for use classification'!$A$11,IF(OR(ISNUMBER(SEARCH('[1]Lookup for use classification'!$B$12,C2631)),ISNUMBER(SEARCH('[1]Lookup for use classification'!$C$12,C2631))),'[1]Lookup for use classification'!$A$12,IF(OR(ISNUMBER(SEARCH('[1]Lookup for use classification'!$B$13,C2631)),ISNUMBER(SEARCH('[1]Lookup for use classification'!$C$13,C2631)),ISNUMBER(SEARCH('[1]Lookup for use classification'!$D$13,C2631)),,ISNUMBER(SEARCH('[1]Lookup for use classification'!$C$13,C2631)),ISNUMBER(SEARCH('[1]Lookup for use classification'!$E$13,C2631))),'[1]Lookup for use classification'!$A$13,IF(OR(ISNUMBER(SEARCH('[1]Lookup for use classification'!$B$14,C2631)),ISNUMBER(SEARCH('[1]Lookup for use classification'!$C$14,C2631))),'[1]Lookup for use classification'!$A$14,"Other"))))))))))))</f>
        <v>Public Assembly</v>
      </c>
      <c r="E2631" s="223"/>
      <c r="F2631" s="223"/>
      <c r="G2631" s="223"/>
    </row>
    <row r="2632" spans="1:12" hidden="1">
      <c r="A2632" s="187" t="s">
        <v>1466</v>
      </c>
      <c r="B2632" s="167" t="s">
        <v>4456</v>
      </c>
      <c r="C2632" s="262" t="s">
        <v>1453</v>
      </c>
      <c r="D2632" s="6" t="str">
        <f>IF(OR(ISNUMBER(SEARCH('[1]Lookup for use classification'!$B$1,C2632)),ISNUMBER(SEARCH('[1]Lookup for use classification'!$C$1,C2632)),ISNUMBER(SEARCH('[1]Lookup for use classification'!$D$1,C2632)),ISNUMBER(SEARCH('[1]Lookup for use classification'!$E$1,C2632))),'[1]Lookup for use classification'!$A$1,IF(ISNUMBER(SEARCH('[1]Lookup for use classification'!$B$2,C2632)),'[1]Lookup for use classification'!$A$2,IF(ISNUMBER(SEARCH('[1]Lookup for use classification'!$B$3,C2632)),'[1]Lookup for use classification'!$A$3,IF(OR(ISNUMBER(SEARCH('[1]Lookup for use classification'!$B$4,C2632)),ISNUMBER(SEARCH('[1]Lookup for use classification'!$C$4,C2632)),ISNUMBER(SEARCH('[1]Lookup for use classification'!$D$4,C2632)),ISNUMBER(SEARCH('[1]Lookup for use classification'!$E$4,C2632))),'[1]Lookup for use classification'!$A$4,IF(OR(ISNUMBER(SEARCH('[1]Lookup for use classification'!$B$5,C2632)),ISNUMBER(SEARCH('[1]Lookup for use classification'!$C$5,C2632)),ISNUMBER(SEARCH('[1]Lookup for use classification'!$D$5,C2632))),'[1]Lookup for use classification'!$A$5,IF(OR(ISNUMBER(SEARCH('[1]Lookup for use classification'!$B$7,C2632)),ISNUMBER(SEARCH('[1]Lookup for use classification'!$C$7,C2632)),ISNUMBER(SEARCH('[1]Lookup for use classification'!$D$7,C2632))),'[1]Lookup for use classification'!$A$7,IF(OR(ISNUMBER(SEARCH('[1]Lookup for use classification'!$B$9,C2632)),ISNUMBER(SEARCH('[1]Lookup for use classification'!$C$9,C2632)),ISNUMBER(SEARCH('[1]Lookup for use classification'!$D$9,C2632)),ISNUMBER(SEARCH('[1]Lookup for use classification'!$E$9,C2632)),ISNUMBER(SEARCH('[1]Lookup for use classification'!$F$9,C2632)),ISNUMBER(SEARCH('[1]Lookup for use classification'!$G$9,C2632)),ISNUMBER(SEARCH('[1]Lookup for use classification'!$H$9,C2632)),ISNUMBER(SEARCH('[1]Lookup for use classification'!$I$9,C2632)),ISNUMBER(SEARCH('[1]Lookup for use classification'!$J$9,C2632)),ISNUMBER(SEARCH('[1]Lookup for use classification'!$K$9,C2632))),'[1]Lookup for use classification'!$A$9,IF(OR(ISNUMBER(SEARCH('[1]Lookup for use classification'!$B$10,C2632)),ISNUMBER(SEARCH('[1]Lookup for use classification'!$C$10,C2632)),ISNUMBER(SEARCH('[1]Lookup for use classification'!$D$10,C2632)),ISNUMBER(SEARCH('[1]Lookup for use classification'!$E$10,C2632)),ISNUMBER(SEARCH('[1]Lookup for use classification'!$F$10,C2632)),ISNUMBER(SEARCH('[1]Lookup for use classification'!$G$10,C2632))),'[1]Lookup for use classification'!$A$10,IF(OR(ISNUMBER(SEARCH('[1]Lookup for use classification'!$B$11,C2632)),ISNUMBER(SEARCH('[1]Lookup for use classification'!$C$11,C2632))),'[1]Lookup for use classification'!$A$11,IF(OR(ISNUMBER(SEARCH('[1]Lookup for use classification'!$B$12,C2632)),ISNUMBER(SEARCH('[1]Lookup for use classification'!$C$12,C2632))),'[1]Lookup for use classification'!$A$12,IF(OR(ISNUMBER(SEARCH('[1]Lookup for use classification'!$B$13,C2632)),ISNUMBER(SEARCH('[1]Lookup for use classification'!$C$13,C2632)),ISNUMBER(SEARCH('[1]Lookup for use classification'!$D$13,C2632)),,ISNUMBER(SEARCH('[1]Lookup for use classification'!$C$13,C2632)),ISNUMBER(SEARCH('[1]Lookup for use classification'!$E$13,C2632))),'[1]Lookup for use classification'!$A$13,IF(OR(ISNUMBER(SEARCH('[1]Lookup for use classification'!$B$14,C2632)),ISNUMBER(SEARCH('[1]Lookup for use classification'!$C$14,C2632))),'[1]Lookup for use classification'!$A$14,"Other"))))))))))))</f>
        <v>Public Assembly</v>
      </c>
      <c r="E2632" s="279"/>
      <c r="F2632" s="279"/>
      <c r="G2632" s="279"/>
    </row>
    <row r="2633" spans="1:12" hidden="1">
      <c r="A2633" s="187" t="s">
        <v>1466</v>
      </c>
      <c r="B2633" s="167" t="s">
        <v>4456</v>
      </c>
      <c r="C2633" s="239" t="s">
        <v>1456</v>
      </c>
      <c r="D2633" s="6" t="str">
        <f>IF(OR(ISNUMBER(SEARCH('[1]Lookup for use classification'!$B$1,C2633)),ISNUMBER(SEARCH('[1]Lookup for use classification'!$C$1,C2633)),ISNUMBER(SEARCH('[1]Lookup for use classification'!$D$1,C2633)),ISNUMBER(SEARCH('[1]Lookup for use classification'!$E$1,C2633))),'[1]Lookup for use classification'!$A$1,IF(ISNUMBER(SEARCH('[1]Lookup for use classification'!$B$2,C2633)),'[1]Lookup for use classification'!$A$2,IF(ISNUMBER(SEARCH('[1]Lookup for use classification'!$B$3,C2633)),'[1]Lookup for use classification'!$A$3,IF(OR(ISNUMBER(SEARCH('[1]Lookup for use classification'!$B$4,C2633)),ISNUMBER(SEARCH('[1]Lookup for use classification'!$C$4,C2633)),ISNUMBER(SEARCH('[1]Lookup for use classification'!$D$4,C2633)),ISNUMBER(SEARCH('[1]Lookup for use classification'!$E$4,C2633))),'[1]Lookup for use classification'!$A$4,IF(OR(ISNUMBER(SEARCH('[1]Lookup for use classification'!$B$5,C2633)),ISNUMBER(SEARCH('[1]Lookup for use classification'!$C$5,C2633)),ISNUMBER(SEARCH('[1]Lookup for use classification'!$D$5,C2633))),'[1]Lookup for use classification'!$A$5,IF(OR(ISNUMBER(SEARCH('[1]Lookup for use classification'!$B$7,C2633)),ISNUMBER(SEARCH('[1]Lookup for use classification'!$C$7,C2633)),ISNUMBER(SEARCH('[1]Lookup for use classification'!$D$7,C2633))),'[1]Lookup for use classification'!$A$7,IF(OR(ISNUMBER(SEARCH('[1]Lookup for use classification'!$B$9,C2633)),ISNUMBER(SEARCH('[1]Lookup for use classification'!$C$9,C2633)),ISNUMBER(SEARCH('[1]Lookup for use classification'!$D$9,C2633)),ISNUMBER(SEARCH('[1]Lookup for use classification'!$E$9,C2633)),ISNUMBER(SEARCH('[1]Lookup for use classification'!$F$9,C2633)),ISNUMBER(SEARCH('[1]Lookup for use classification'!$G$9,C2633)),ISNUMBER(SEARCH('[1]Lookup for use classification'!$H$9,C2633)),ISNUMBER(SEARCH('[1]Lookup for use classification'!$I$9,C2633)),ISNUMBER(SEARCH('[1]Lookup for use classification'!$J$9,C2633)),ISNUMBER(SEARCH('[1]Lookup for use classification'!$K$9,C2633))),'[1]Lookup for use classification'!$A$9,IF(OR(ISNUMBER(SEARCH('[1]Lookup for use classification'!$B$10,C2633)),ISNUMBER(SEARCH('[1]Lookup for use classification'!$C$10,C2633)),ISNUMBER(SEARCH('[1]Lookup for use classification'!$D$10,C2633)),ISNUMBER(SEARCH('[1]Lookup for use classification'!$E$10,C2633)),ISNUMBER(SEARCH('[1]Lookup for use classification'!$F$10,C2633)),ISNUMBER(SEARCH('[1]Lookup for use classification'!$G$10,C2633))),'[1]Lookup for use classification'!$A$10,IF(OR(ISNUMBER(SEARCH('[1]Lookup for use classification'!$B$11,C2633)),ISNUMBER(SEARCH('[1]Lookup for use classification'!$C$11,C2633))),'[1]Lookup for use classification'!$A$11,IF(OR(ISNUMBER(SEARCH('[1]Lookup for use classification'!$B$12,C2633)),ISNUMBER(SEARCH('[1]Lookup for use classification'!$C$12,C2633))),'[1]Lookup for use classification'!$A$12,IF(OR(ISNUMBER(SEARCH('[1]Lookup for use classification'!$B$13,C2633)),ISNUMBER(SEARCH('[1]Lookup for use classification'!$C$13,C2633)),ISNUMBER(SEARCH('[1]Lookup for use classification'!$D$13,C2633)),,ISNUMBER(SEARCH('[1]Lookup for use classification'!$C$13,C2633)),ISNUMBER(SEARCH('[1]Lookup for use classification'!$E$13,C2633))),'[1]Lookup for use classification'!$A$13,IF(OR(ISNUMBER(SEARCH('[1]Lookup for use classification'!$B$14,C2633)),ISNUMBER(SEARCH('[1]Lookup for use classification'!$C$14,C2633))),'[1]Lookup for use classification'!$A$14,"Other"))))))))))))</f>
        <v>Public Assembly</v>
      </c>
      <c r="E2633" s="240"/>
      <c r="F2633" s="259"/>
      <c r="G2633" s="259"/>
    </row>
    <row r="2634" spans="1:12" hidden="1">
      <c r="A2634" s="187" t="s">
        <v>1466</v>
      </c>
      <c r="B2634" s="167" t="s">
        <v>4456</v>
      </c>
      <c r="C2634" s="239" t="s">
        <v>1457</v>
      </c>
      <c r="D2634" s="6" t="str">
        <f>IF(OR(ISNUMBER(SEARCH('[1]Lookup for use classification'!$B$1,C2634)),ISNUMBER(SEARCH('[1]Lookup for use classification'!$C$1,C2634)),ISNUMBER(SEARCH('[1]Lookup for use classification'!$D$1,C2634)),ISNUMBER(SEARCH('[1]Lookup for use classification'!$E$1,C2634))),'[1]Lookup for use classification'!$A$1,IF(ISNUMBER(SEARCH('[1]Lookup for use classification'!$B$2,C2634)),'[1]Lookup for use classification'!$A$2,IF(ISNUMBER(SEARCH('[1]Lookup for use classification'!$B$3,C2634)),'[1]Lookup for use classification'!$A$3,IF(OR(ISNUMBER(SEARCH('[1]Lookup for use classification'!$B$4,C2634)),ISNUMBER(SEARCH('[1]Lookup for use classification'!$C$4,C2634)),ISNUMBER(SEARCH('[1]Lookup for use classification'!$D$4,C2634)),ISNUMBER(SEARCH('[1]Lookup for use classification'!$E$4,C2634))),'[1]Lookup for use classification'!$A$4,IF(OR(ISNUMBER(SEARCH('[1]Lookup for use classification'!$B$5,C2634)),ISNUMBER(SEARCH('[1]Lookup for use classification'!$C$5,C2634)),ISNUMBER(SEARCH('[1]Lookup for use classification'!$D$5,C2634))),'[1]Lookup for use classification'!$A$5,IF(OR(ISNUMBER(SEARCH('[1]Lookup for use classification'!$B$7,C2634)),ISNUMBER(SEARCH('[1]Lookup for use classification'!$C$7,C2634)),ISNUMBER(SEARCH('[1]Lookup for use classification'!$D$7,C2634))),'[1]Lookup for use classification'!$A$7,IF(OR(ISNUMBER(SEARCH('[1]Lookup for use classification'!$B$9,C2634)),ISNUMBER(SEARCH('[1]Lookup for use classification'!$C$9,C2634)),ISNUMBER(SEARCH('[1]Lookup for use classification'!$D$9,C2634)),ISNUMBER(SEARCH('[1]Lookup for use classification'!$E$9,C2634)),ISNUMBER(SEARCH('[1]Lookup for use classification'!$F$9,C2634)),ISNUMBER(SEARCH('[1]Lookup for use classification'!$G$9,C2634)),ISNUMBER(SEARCH('[1]Lookup for use classification'!$H$9,C2634)),ISNUMBER(SEARCH('[1]Lookup for use classification'!$I$9,C2634)),ISNUMBER(SEARCH('[1]Lookup for use classification'!$J$9,C2634)),ISNUMBER(SEARCH('[1]Lookup for use classification'!$K$9,C2634))),'[1]Lookup for use classification'!$A$9,IF(OR(ISNUMBER(SEARCH('[1]Lookup for use classification'!$B$10,C2634)),ISNUMBER(SEARCH('[1]Lookup for use classification'!$C$10,C2634)),ISNUMBER(SEARCH('[1]Lookup for use classification'!$D$10,C2634)),ISNUMBER(SEARCH('[1]Lookup for use classification'!$E$10,C2634)),ISNUMBER(SEARCH('[1]Lookup for use classification'!$F$10,C2634)),ISNUMBER(SEARCH('[1]Lookup for use classification'!$G$10,C2634))),'[1]Lookup for use classification'!$A$10,IF(OR(ISNUMBER(SEARCH('[1]Lookup for use classification'!$B$11,C2634)),ISNUMBER(SEARCH('[1]Lookup for use classification'!$C$11,C2634))),'[1]Lookup for use classification'!$A$11,IF(OR(ISNUMBER(SEARCH('[1]Lookup for use classification'!$B$12,C2634)),ISNUMBER(SEARCH('[1]Lookup for use classification'!$C$12,C2634))),'[1]Lookup for use classification'!$A$12,IF(OR(ISNUMBER(SEARCH('[1]Lookup for use classification'!$B$13,C2634)),ISNUMBER(SEARCH('[1]Lookup for use classification'!$C$13,C2634)),ISNUMBER(SEARCH('[1]Lookup for use classification'!$D$13,C2634)),,ISNUMBER(SEARCH('[1]Lookup for use classification'!$C$13,C2634)),ISNUMBER(SEARCH('[1]Lookup for use classification'!$E$13,C2634))),'[1]Lookup for use classification'!$A$13,IF(OR(ISNUMBER(SEARCH('[1]Lookup for use classification'!$B$14,C2634)),ISNUMBER(SEARCH('[1]Lookup for use classification'!$C$14,C2634))),'[1]Lookup for use classification'!$A$14,"Other"))))))))))))</f>
        <v>Public Assembly</v>
      </c>
      <c r="E2634" s="240"/>
      <c r="F2634" s="259"/>
      <c r="G2634" s="259"/>
    </row>
    <row r="2635" spans="1:12" hidden="1">
      <c r="A2635" s="187" t="s">
        <v>1466</v>
      </c>
      <c r="B2635" s="167" t="s">
        <v>4456</v>
      </c>
      <c r="C2635" s="239" t="s">
        <v>1364</v>
      </c>
      <c r="D2635" s="6" t="str">
        <f>IF(OR(ISNUMBER(SEARCH('[1]Lookup for use classification'!$B$1,C2635)),ISNUMBER(SEARCH('[1]Lookup for use classification'!$C$1,C2635)),ISNUMBER(SEARCH('[1]Lookup for use classification'!$D$1,C2635)),ISNUMBER(SEARCH('[1]Lookup for use classification'!$E$1,C2635))),'[1]Lookup for use classification'!$A$1,IF(ISNUMBER(SEARCH('[1]Lookup for use classification'!$B$2,C2635)),'[1]Lookup for use classification'!$A$2,IF(ISNUMBER(SEARCH('[1]Lookup for use classification'!$B$3,C2635)),'[1]Lookup for use classification'!$A$3,IF(OR(ISNUMBER(SEARCH('[1]Lookup for use classification'!$B$4,C2635)),ISNUMBER(SEARCH('[1]Lookup for use classification'!$C$4,C2635)),ISNUMBER(SEARCH('[1]Lookup for use classification'!$D$4,C2635)),ISNUMBER(SEARCH('[1]Lookup for use classification'!$E$4,C2635))),'[1]Lookup for use classification'!$A$4,IF(OR(ISNUMBER(SEARCH('[1]Lookup for use classification'!$B$5,C2635)),ISNUMBER(SEARCH('[1]Lookup for use classification'!$C$5,C2635)),ISNUMBER(SEARCH('[1]Lookup for use classification'!$D$5,C2635))),'[1]Lookup for use classification'!$A$5,IF(OR(ISNUMBER(SEARCH('[1]Lookup for use classification'!$B$7,C2635)),ISNUMBER(SEARCH('[1]Lookup for use classification'!$C$7,C2635)),ISNUMBER(SEARCH('[1]Lookup for use classification'!$D$7,C2635))),'[1]Lookup for use classification'!$A$7,IF(OR(ISNUMBER(SEARCH('[1]Lookup for use classification'!$B$9,C2635)),ISNUMBER(SEARCH('[1]Lookup for use classification'!$C$9,C2635)),ISNUMBER(SEARCH('[1]Lookup for use classification'!$D$9,C2635)),ISNUMBER(SEARCH('[1]Lookup for use classification'!$E$9,C2635)),ISNUMBER(SEARCH('[1]Lookup for use classification'!$F$9,C2635)),ISNUMBER(SEARCH('[1]Lookup for use classification'!$G$9,C2635)),ISNUMBER(SEARCH('[1]Lookup for use classification'!$H$9,C2635)),ISNUMBER(SEARCH('[1]Lookup for use classification'!$I$9,C2635)),ISNUMBER(SEARCH('[1]Lookup for use classification'!$J$9,C2635)),ISNUMBER(SEARCH('[1]Lookup for use classification'!$K$9,C2635))),'[1]Lookup for use classification'!$A$9,IF(OR(ISNUMBER(SEARCH('[1]Lookup for use classification'!$B$10,C2635)),ISNUMBER(SEARCH('[1]Lookup for use classification'!$C$10,C2635)),ISNUMBER(SEARCH('[1]Lookup for use classification'!$D$10,C2635)),ISNUMBER(SEARCH('[1]Lookup for use classification'!$E$10,C2635)),ISNUMBER(SEARCH('[1]Lookup for use classification'!$F$10,C2635)),ISNUMBER(SEARCH('[1]Lookup for use classification'!$G$10,C2635))),'[1]Lookup for use classification'!$A$10,IF(OR(ISNUMBER(SEARCH('[1]Lookup for use classification'!$B$11,C2635)),ISNUMBER(SEARCH('[1]Lookup for use classification'!$C$11,C2635))),'[1]Lookup for use classification'!$A$11,IF(OR(ISNUMBER(SEARCH('[1]Lookup for use classification'!$B$12,C2635)),ISNUMBER(SEARCH('[1]Lookup for use classification'!$C$12,C2635))),'[1]Lookup for use classification'!$A$12,IF(OR(ISNUMBER(SEARCH('[1]Lookup for use classification'!$B$13,C2635)),ISNUMBER(SEARCH('[1]Lookup for use classification'!$C$13,C2635)),ISNUMBER(SEARCH('[1]Lookup for use classification'!$D$13,C2635)),,ISNUMBER(SEARCH('[1]Lookup for use classification'!$C$13,C2635)),ISNUMBER(SEARCH('[1]Lookup for use classification'!$E$13,C2635))),'[1]Lookup for use classification'!$A$13,IF(OR(ISNUMBER(SEARCH('[1]Lookup for use classification'!$B$14,C2635)),ISNUMBER(SEARCH('[1]Lookup for use classification'!$C$14,C2635))),'[1]Lookup for use classification'!$A$14,"Other"))))))))))))</f>
        <v>Public Assembly</v>
      </c>
      <c r="E2635" s="240"/>
      <c r="F2635" s="259"/>
      <c r="G2635" s="259"/>
    </row>
    <row r="2636" spans="1:12" hidden="1">
      <c r="A2636" s="138" t="s">
        <v>1466</v>
      </c>
      <c r="B2636" s="8" t="str">
        <f>IF(ISNA(VLOOKUP(CONCATENATE(A2636,C2636),EUS!$B$2:$B$1939,1,FALSE)),"","End Use Study")</f>
        <v>End Use Study</v>
      </c>
      <c r="C2636" s="14" t="s">
        <v>1782</v>
      </c>
      <c r="D2636" s="11" t="s">
        <v>213</v>
      </c>
      <c r="E2636" s="15">
        <v>580</v>
      </c>
      <c r="F2636" s="15"/>
      <c r="G2636" s="15"/>
      <c r="H2636" s="164">
        <v>1270</v>
      </c>
      <c r="I2636" s="164"/>
      <c r="J2636" s="7">
        <v>1800</v>
      </c>
      <c r="L2636" s="6"/>
    </row>
    <row r="2637" spans="1:12" hidden="1">
      <c r="A2637" s="187" t="s">
        <v>1466</v>
      </c>
      <c r="B2637" s="167" t="s">
        <v>4456</v>
      </c>
      <c r="C2637" s="262" t="s">
        <v>268</v>
      </c>
      <c r="D2637" s="6" t="str">
        <f>IF(OR(ISNUMBER(SEARCH('[1]Lookup for use classification'!$B$1,C2637)),ISNUMBER(SEARCH('[1]Lookup for use classification'!$C$1,C2637)),ISNUMBER(SEARCH('[1]Lookup for use classification'!$D$1,C2637)),ISNUMBER(SEARCH('[1]Lookup for use classification'!$E$1,C2637))),'[1]Lookup for use classification'!$A$1,IF(ISNUMBER(SEARCH('[1]Lookup for use classification'!$B$2,C2637)),'[1]Lookup for use classification'!$A$2,IF(ISNUMBER(SEARCH('[1]Lookup for use classification'!$B$3,C2637)),'[1]Lookup for use classification'!$A$3,IF(OR(ISNUMBER(SEARCH('[1]Lookup for use classification'!$B$4,C2637)),ISNUMBER(SEARCH('[1]Lookup for use classification'!$C$4,C2637)),ISNUMBER(SEARCH('[1]Lookup for use classification'!$D$4,C2637)),ISNUMBER(SEARCH('[1]Lookup for use classification'!$E$4,C2637))),'[1]Lookup for use classification'!$A$4,IF(OR(ISNUMBER(SEARCH('[1]Lookup for use classification'!$B$5,C2637)),ISNUMBER(SEARCH('[1]Lookup for use classification'!$C$5,C2637)),ISNUMBER(SEARCH('[1]Lookup for use classification'!$D$5,C2637))),'[1]Lookup for use classification'!$A$5,IF(OR(ISNUMBER(SEARCH('[1]Lookup for use classification'!$B$7,C2637)),ISNUMBER(SEARCH('[1]Lookup for use classification'!$C$7,C2637)),ISNUMBER(SEARCH('[1]Lookup for use classification'!$D$7,C2637))),'[1]Lookup for use classification'!$A$7,IF(OR(ISNUMBER(SEARCH('[1]Lookup for use classification'!$B$9,C2637)),ISNUMBER(SEARCH('[1]Lookup for use classification'!$C$9,C2637)),ISNUMBER(SEARCH('[1]Lookup for use classification'!$D$9,C2637)),ISNUMBER(SEARCH('[1]Lookup for use classification'!$E$9,C2637)),ISNUMBER(SEARCH('[1]Lookup for use classification'!$F$9,C2637)),ISNUMBER(SEARCH('[1]Lookup for use classification'!$G$9,C2637)),ISNUMBER(SEARCH('[1]Lookup for use classification'!$H$9,C2637)),ISNUMBER(SEARCH('[1]Lookup for use classification'!$I$9,C2637)),ISNUMBER(SEARCH('[1]Lookup for use classification'!$J$9,C2637)),ISNUMBER(SEARCH('[1]Lookup for use classification'!$K$9,C2637))),'[1]Lookup for use classification'!$A$9,IF(OR(ISNUMBER(SEARCH('[1]Lookup for use classification'!$B$10,C2637)),ISNUMBER(SEARCH('[1]Lookup for use classification'!$C$10,C2637)),ISNUMBER(SEARCH('[1]Lookup for use classification'!$D$10,C2637)),ISNUMBER(SEARCH('[1]Lookup for use classification'!$E$10,C2637)),ISNUMBER(SEARCH('[1]Lookup for use classification'!$F$10,C2637)),ISNUMBER(SEARCH('[1]Lookup for use classification'!$G$10,C2637))),'[1]Lookup for use classification'!$A$10,IF(OR(ISNUMBER(SEARCH('[1]Lookup for use classification'!$B$11,C2637)),ISNUMBER(SEARCH('[1]Lookup for use classification'!$C$11,C2637))),'[1]Lookup for use classification'!$A$11,IF(OR(ISNUMBER(SEARCH('[1]Lookup for use classification'!$B$12,C2637)),ISNUMBER(SEARCH('[1]Lookup for use classification'!$C$12,C2637))),'[1]Lookup for use classification'!$A$12,IF(OR(ISNUMBER(SEARCH('[1]Lookup for use classification'!$B$13,C2637)),ISNUMBER(SEARCH('[1]Lookup for use classification'!$C$13,C2637)),ISNUMBER(SEARCH('[1]Lookup for use classification'!$D$13,C2637)),,ISNUMBER(SEARCH('[1]Lookup for use classification'!$C$13,C2637)),ISNUMBER(SEARCH('[1]Lookup for use classification'!$E$13,C2637))),'[1]Lookup for use classification'!$A$13,IF(OR(ISNUMBER(SEARCH('[1]Lookup for use classification'!$B$14,C2637)),ISNUMBER(SEARCH('[1]Lookup for use classification'!$C$14,C2637))),'[1]Lookup for use classification'!$A$14,"Other"))))))))))))</f>
        <v>Public Safety</v>
      </c>
      <c r="E2637" s="279"/>
      <c r="F2637" s="279"/>
      <c r="G2637" s="279"/>
    </row>
    <row r="2638" spans="1:12" hidden="1">
      <c r="A2638" s="187" t="s">
        <v>1466</v>
      </c>
      <c r="B2638" s="167" t="s">
        <v>4456</v>
      </c>
      <c r="C2638" s="239" t="s">
        <v>1463</v>
      </c>
      <c r="D2638" s="6" t="str">
        <f>IF(OR(ISNUMBER(SEARCH('[1]Lookup for use classification'!$B$1,C2638)),ISNUMBER(SEARCH('[1]Lookup for use classification'!$C$1,C2638)),ISNUMBER(SEARCH('[1]Lookup for use classification'!$D$1,C2638)),ISNUMBER(SEARCH('[1]Lookup for use classification'!$E$1,C2638))),'[1]Lookup for use classification'!$A$1,IF(ISNUMBER(SEARCH('[1]Lookup for use classification'!$B$2,C2638)),'[1]Lookup for use classification'!$A$2,IF(ISNUMBER(SEARCH('[1]Lookup for use classification'!$B$3,C2638)),'[1]Lookup for use classification'!$A$3,IF(OR(ISNUMBER(SEARCH('[1]Lookup for use classification'!$B$4,C2638)),ISNUMBER(SEARCH('[1]Lookup for use classification'!$C$4,C2638)),ISNUMBER(SEARCH('[1]Lookup for use classification'!$D$4,C2638)),ISNUMBER(SEARCH('[1]Lookup for use classification'!$E$4,C2638))),'[1]Lookup for use classification'!$A$4,IF(OR(ISNUMBER(SEARCH('[1]Lookup for use classification'!$B$5,C2638)),ISNUMBER(SEARCH('[1]Lookup for use classification'!$C$5,C2638)),ISNUMBER(SEARCH('[1]Lookup for use classification'!$D$5,C2638))),'[1]Lookup for use classification'!$A$5,IF(OR(ISNUMBER(SEARCH('[1]Lookup for use classification'!$B$7,C2638)),ISNUMBER(SEARCH('[1]Lookup for use classification'!$C$7,C2638)),ISNUMBER(SEARCH('[1]Lookup for use classification'!$D$7,C2638))),'[1]Lookup for use classification'!$A$7,IF(OR(ISNUMBER(SEARCH('[1]Lookup for use classification'!$B$9,C2638)),ISNUMBER(SEARCH('[1]Lookup for use classification'!$C$9,C2638)),ISNUMBER(SEARCH('[1]Lookup for use classification'!$D$9,C2638)),ISNUMBER(SEARCH('[1]Lookup for use classification'!$E$9,C2638)),ISNUMBER(SEARCH('[1]Lookup for use classification'!$F$9,C2638)),ISNUMBER(SEARCH('[1]Lookup for use classification'!$G$9,C2638)),ISNUMBER(SEARCH('[1]Lookup for use classification'!$H$9,C2638)),ISNUMBER(SEARCH('[1]Lookup for use classification'!$I$9,C2638)),ISNUMBER(SEARCH('[1]Lookup for use classification'!$J$9,C2638)),ISNUMBER(SEARCH('[1]Lookup for use classification'!$K$9,C2638))),'[1]Lookup for use classification'!$A$9,IF(OR(ISNUMBER(SEARCH('[1]Lookup for use classification'!$B$10,C2638)),ISNUMBER(SEARCH('[1]Lookup for use classification'!$C$10,C2638)),ISNUMBER(SEARCH('[1]Lookup for use classification'!$D$10,C2638)),ISNUMBER(SEARCH('[1]Lookup for use classification'!$E$10,C2638)),ISNUMBER(SEARCH('[1]Lookup for use classification'!$F$10,C2638)),ISNUMBER(SEARCH('[1]Lookup for use classification'!$G$10,C2638))),'[1]Lookup for use classification'!$A$10,IF(OR(ISNUMBER(SEARCH('[1]Lookup for use classification'!$B$11,C2638)),ISNUMBER(SEARCH('[1]Lookup for use classification'!$C$11,C2638))),'[1]Lookup for use classification'!$A$11,IF(OR(ISNUMBER(SEARCH('[1]Lookup for use classification'!$B$12,C2638)),ISNUMBER(SEARCH('[1]Lookup for use classification'!$C$12,C2638))),'[1]Lookup for use classification'!$A$12,IF(OR(ISNUMBER(SEARCH('[1]Lookup for use classification'!$B$13,C2638)),ISNUMBER(SEARCH('[1]Lookup for use classification'!$C$13,C2638)),ISNUMBER(SEARCH('[1]Lookup for use classification'!$D$13,C2638)),,ISNUMBER(SEARCH('[1]Lookup for use classification'!$C$13,C2638)),ISNUMBER(SEARCH('[1]Lookup for use classification'!$E$13,C2638))),'[1]Lookup for use classification'!$A$13,IF(OR(ISNUMBER(SEARCH('[1]Lookup for use classification'!$B$14,C2638)),ISNUMBER(SEARCH('[1]Lookup for use classification'!$C$14,C2638))),'[1]Lookup for use classification'!$A$14,"Other"))))))))))))</f>
        <v>Retail - Other</v>
      </c>
      <c r="E2638" s="240">
        <f>32*60</f>
        <v>1920</v>
      </c>
      <c r="F2638" s="259"/>
      <c r="G2638" s="259"/>
    </row>
    <row r="2639" spans="1:12" hidden="1">
      <c r="A2639" s="185" t="s">
        <v>1466</v>
      </c>
      <c r="B2639" s="167" t="s">
        <v>4456</v>
      </c>
      <c r="C2639" s="262" t="s">
        <v>1465</v>
      </c>
      <c r="D2639" s="6" t="str">
        <f>IF(OR(ISNUMBER(SEARCH('[1]Lookup for use classification'!$B$1,C2639)),ISNUMBER(SEARCH('[1]Lookup for use classification'!$C$1,C2639)),ISNUMBER(SEARCH('[1]Lookup for use classification'!$D$1,C2639)),ISNUMBER(SEARCH('[1]Lookup for use classification'!$E$1,C2639))),'[1]Lookup for use classification'!$A$1,IF(ISNUMBER(SEARCH('[1]Lookup for use classification'!$B$2,C2639)),'[1]Lookup for use classification'!$A$2,IF(ISNUMBER(SEARCH('[1]Lookup for use classification'!$B$3,C2639)),'[1]Lookup for use classification'!$A$3,IF(OR(ISNUMBER(SEARCH('[1]Lookup for use classification'!$B$4,C2639)),ISNUMBER(SEARCH('[1]Lookup for use classification'!$C$4,C2639)),ISNUMBER(SEARCH('[1]Lookup for use classification'!$D$4,C2639)),ISNUMBER(SEARCH('[1]Lookup for use classification'!$E$4,C2639))),'[1]Lookup for use classification'!$A$4,IF(OR(ISNUMBER(SEARCH('[1]Lookup for use classification'!$B$5,C2639)),ISNUMBER(SEARCH('[1]Lookup for use classification'!$C$5,C2639)),ISNUMBER(SEARCH('[1]Lookup for use classification'!$D$5,C2639))),'[1]Lookup for use classification'!$A$5,IF(OR(ISNUMBER(SEARCH('[1]Lookup for use classification'!$B$7,C2639)),ISNUMBER(SEARCH('[1]Lookup for use classification'!$C$7,C2639)),ISNUMBER(SEARCH('[1]Lookup for use classification'!$D$7,C2639))),'[1]Lookup for use classification'!$A$7,IF(OR(ISNUMBER(SEARCH('[1]Lookup for use classification'!$B$9,C2639)),ISNUMBER(SEARCH('[1]Lookup for use classification'!$C$9,C2639)),ISNUMBER(SEARCH('[1]Lookup for use classification'!$D$9,C2639)),ISNUMBER(SEARCH('[1]Lookup for use classification'!$E$9,C2639)),ISNUMBER(SEARCH('[1]Lookup for use classification'!$F$9,C2639)),ISNUMBER(SEARCH('[1]Lookup for use classification'!$G$9,C2639)),ISNUMBER(SEARCH('[1]Lookup for use classification'!$H$9,C2639)),ISNUMBER(SEARCH('[1]Lookup for use classification'!$I$9,C2639)),ISNUMBER(SEARCH('[1]Lookup for use classification'!$J$9,C2639)),ISNUMBER(SEARCH('[1]Lookup for use classification'!$K$9,C2639))),'[1]Lookup for use classification'!$A$9,IF(OR(ISNUMBER(SEARCH('[1]Lookup for use classification'!$B$10,C2639)),ISNUMBER(SEARCH('[1]Lookup for use classification'!$C$10,C2639)),ISNUMBER(SEARCH('[1]Lookup for use classification'!$D$10,C2639)),ISNUMBER(SEARCH('[1]Lookup for use classification'!$E$10,C2639)),ISNUMBER(SEARCH('[1]Lookup for use classification'!$F$10,C2639)),ISNUMBER(SEARCH('[1]Lookup for use classification'!$G$10,C2639))),'[1]Lookup for use classification'!$A$10,IF(OR(ISNUMBER(SEARCH('[1]Lookup for use classification'!$B$11,C2639)),ISNUMBER(SEARCH('[1]Lookup for use classification'!$C$11,C2639))),'[1]Lookup for use classification'!$A$11,IF(OR(ISNUMBER(SEARCH('[1]Lookup for use classification'!$B$12,C2639)),ISNUMBER(SEARCH('[1]Lookup for use classification'!$C$12,C2639))),'[1]Lookup for use classification'!$A$12,IF(OR(ISNUMBER(SEARCH('[1]Lookup for use classification'!$B$13,C2639)),ISNUMBER(SEARCH('[1]Lookup for use classification'!$C$13,C2639)),ISNUMBER(SEARCH('[1]Lookup for use classification'!$D$13,C2639)),,ISNUMBER(SEARCH('[1]Lookup for use classification'!$C$13,C2639)),ISNUMBER(SEARCH('[1]Lookup for use classification'!$E$13,C2639))),'[1]Lookup for use classification'!$A$13,IF(OR(ISNUMBER(SEARCH('[1]Lookup for use classification'!$B$14,C2639)),ISNUMBER(SEARCH('[1]Lookup for use classification'!$C$14,C2639))),'[1]Lookup for use classification'!$A$14,"Other"))))))))))))</f>
        <v>Warehousing</v>
      </c>
      <c r="E2639" s="279">
        <v>251</v>
      </c>
      <c r="F2639" s="279"/>
      <c r="G2639" s="279"/>
    </row>
    <row r="2640" spans="1:12" hidden="1">
      <c r="A2640" s="187" t="s">
        <v>1466</v>
      </c>
      <c r="B2640" s="167" t="s">
        <v>4456</v>
      </c>
      <c r="C2640" s="239" t="s">
        <v>1454</v>
      </c>
      <c r="D2640" s="6" t="str">
        <f>IF(OR(ISNUMBER(SEARCH('[1]Lookup for use classification'!$B$1,C2640)),ISNUMBER(SEARCH('[1]Lookup for use classification'!$C$1,C2640)),ISNUMBER(SEARCH('[1]Lookup for use classification'!$D$1,C2640)),ISNUMBER(SEARCH('[1]Lookup for use classification'!$E$1,C2640))),'[1]Lookup for use classification'!$A$1,IF(ISNUMBER(SEARCH('[1]Lookup for use classification'!$B$2,C2640)),'[1]Lookup for use classification'!$A$2,IF(ISNUMBER(SEARCH('[1]Lookup for use classification'!$B$3,C2640)),'[1]Lookup for use classification'!$A$3,IF(OR(ISNUMBER(SEARCH('[1]Lookup for use classification'!$B$4,C2640)),ISNUMBER(SEARCH('[1]Lookup for use classification'!$C$4,C2640)),ISNUMBER(SEARCH('[1]Lookup for use classification'!$D$4,C2640)),ISNUMBER(SEARCH('[1]Lookup for use classification'!$E$4,C2640))),'[1]Lookup for use classification'!$A$4,IF(OR(ISNUMBER(SEARCH('[1]Lookup for use classification'!$B$5,C2640)),ISNUMBER(SEARCH('[1]Lookup for use classification'!$C$5,C2640)),ISNUMBER(SEARCH('[1]Lookup for use classification'!$D$5,C2640))),'[1]Lookup for use classification'!$A$5,IF(OR(ISNUMBER(SEARCH('[1]Lookup for use classification'!$B$7,C2640)),ISNUMBER(SEARCH('[1]Lookup for use classification'!$C$7,C2640)),ISNUMBER(SEARCH('[1]Lookup for use classification'!$D$7,C2640))),'[1]Lookup for use classification'!$A$7,IF(OR(ISNUMBER(SEARCH('[1]Lookup for use classification'!$B$9,C2640)),ISNUMBER(SEARCH('[1]Lookup for use classification'!$C$9,C2640)),ISNUMBER(SEARCH('[1]Lookup for use classification'!$D$9,C2640)),ISNUMBER(SEARCH('[1]Lookup for use classification'!$E$9,C2640)),ISNUMBER(SEARCH('[1]Lookup for use classification'!$F$9,C2640)),ISNUMBER(SEARCH('[1]Lookup for use classification'!$G$9,C2640)),ISNUMBER(SEARCH('[1]Lookup for use classification'!$H$9,C2640)),ISNUMBER(SEARCH('[1]Lookup for use classification'!$I$9,C2640)),ISNUMBER(SEARCH('[1]Lookup for use classification'!$J$9,C2640)),ISNUMBER(SEARCH('[1]Lookup for use classification'!$K$9,C2640))),'[1]Lookup for use classification'!$A$9,IF(OR(ISNUMBER(SEARCH('[1]Lookup for use classification'!$B$10,C2640)),ISNUMBER(SEARCH('[1]Lookup for use classification'!$C$10,C2640)),ISNUMBER(SEARCH('[1]Lookup for use classification'!$D$10,C2640)),ISNUMBER(SEARCH('[1]Lookup for use classification'!$E$10,C2640)),ISNUMBER(SEARCH('[1]Lookup for use classification'!$F$10,C2640)),ISNUMBER(SEARCH('[1]Lookup for use classification'!$G$10,C2640))),'[1]Lookup for use classification'!$A$10,IF(OR(ISNUMBER(SEARCH('[1]Lookup for use classification'!$B$11,C2640)),ISNUMBER(SEARCH('[1]Lookup for use classification'!$C$11,C2640))),'[1]Lookup for use classification'!$A$11,IF(OR(ISNUMBER(SEARCH('[1]Lookup for use classification'!$B$12,C2640)),ISNUMBER(SEARCH('[1]Lookup for use classification'!$C$12,C2640))),'[1]Lookup for use classification'!$A$12,IF(OR(ISNUMBER(SEARCH('[1]Lookup for use classification'!$B$13,C2640)),ISNUMBER(SEARCH('[1]Lookup for use classification'!$C$13,C2640)),ISNUMBER(SEARCH('[1]Lookup for use classification'!$D$13,C2640)),,ISNUMBER(SEARCH('[1]Lookup for use classification'!$C$13,C2640)),ISNUMBER(SEARCH('[1]Lookup for use classification'!$E$13,C2640))),'[1]Lookup for use classification'!$A$13,IF(OR(ISNUMBER(SEARCH('[1]Lookup for use classification'!$B$14,C2640)),ISNUMBER(SEARCH('[1]Lookup for use classification'!$C$14,C2640))),'[1]Lookup for use classification'!$A$14,"Other"))))))))))))</f>
        <v>Warehousing</v>
      </c>
      <c r="E2640" s="240">
        <v>576</v>
      </c>
      <c r="F2640" s="259"/>
      <c r="G2640" s="259"/>
    </row>
    <row r="2641" spans="1:12" hidden="1">
      <c r="A2641" s="187" t="s">
        <v>1466</v>
      </c>
      <c r="B2641" s="167" t="s">
        <v>4456</v>
      </c>
      <c r="C2641" s="262" t="s">
        <v>101</v>
      </c>
      <c r="D2641" s="6" t="str">
        <f>IF(OR(ISNUMBER(SEARCH('[1]Lookup for use classification'!$B$1,C2641)),ISNUMBER(SEARCH('[1]Lookup for use classification'!$C$1,C2641)),ISNUMBER(SEARCH('[1]Lookup for use classification'!$D$1,C2641)),ISNUMBER(SEARCH('[1]Lookup for use classification'!$E$1,C2641))),'[1]Lookup for use classification'!$A$1,IF(ISNUMBER(SEARCH('[1]Lookup for use classification'!$B$2,C2641)),'[1]Lookup for use classification'!$A$2,IF(ISNUMBER(SEARCH('[1]Lookup for use classification'!$B$3,C2641)),'[1]Lookup for use classification'!$A$3,IF(OR(ISNUMBER(SEARCH('[1]Lookup for use classification'!$B$4,C2641)),ISNUMBER(SEARCH('[1]Lookup for use classification'!$C$4,C2641)),ISNUMBER(SEARCH('[1]Lookup for use classification'!$D$4,C2641)),ISNUMBER(SEARCH('[1]Lookup for use classification'!$E$4,C2641))),'[1]Lookup for use classification'!$A$4,IF(OR(ISNUMBER(SEARCH('[1]Lookup for use classification'!$B$5,C2641)),ISNUMBER(SEARCH('[1]Lookup for use classification'!$C$5,C2641)),ISNUMBER(SEARCH('[1]Lookup for use classification'!$D$5,C2641))),'[1]Lookup for use classification'!$A$5,IF(OR(ISNUMBER(SEARCH('[1]Lookup for use classification'!$B$7,C2641)),ISNUMBER(SEARCH('[1]Lookup for use classification'!$C$7,C2641)),ISNUMBER(SEARCH('[1]Lookup for use classification'!$D$7,C2641))),'[1]Lookup for use classification'!$A$7,IF(OR(ISNUMBER(SEARCH('[1]Lookup for use classification'!$B$9,C2641)),ISNUMBER(SEARCH('[1]Lookup for use classification'!$C$9,C2641)),ISNUMBER(SEARCH('[1]Lookup for use classification'!$D$9,C2641)),ISNUMBER(SEARCH('[1]Lookup for use classification'!$E$9,C2641)),ISNUMBER(SEARCH('[1]Lookup for use classification'!$F$9,C2641)),ISNUMBER(SEARCH('[1]Lookup for use classification'!$G$9,C2641)),ISNUMBER(SEARCH('[1]Lookup for use classification'!$H$9,C2641)),ISNUMBER(SEARCH('[1]Lookup for use classification'!$I$9,C2641)),ISNUMBER(SEARCH('[1]Lookup for use classification'!$J$9,C2641)),ISNUMBER(SEARCH('[1]Lookup for use classification'!$K$9,C2641))),'[1]Lookup for use classification'!$A$9,IF(OR(ISNUMBER(SEARCH('[1]Lookup for use classification'!$B$10,C2641)),ISNUMBER(SEARCH('[1]Lookup for use classification'!$C$10,C2641)),ISNUMBER(SEARCH('[1]Lookup for use classification'!$D$10,C2641)),ISNUMBER(SEARCH('[1]Lookup for use classification'!$E$10,C2641)),ISNUMBER(SEARCH('[1]Lookup for use classification'!$F$10,C2641)),ISNUMBER(SEARCH('[1]Lookup for use classification'!$G$10,C2641))),'[1]Lookup for use classification'!$A$10,IF(OR(ISNUMBER(SEARCH('[1]Lookup for use classification'!$B$11,C2641)),ISNUMBER(SEARCH('[1]Lookup for use classification'!$C$11,C2641))),'[1]Lookup for use classification'!$A$11,IF(OR(ISNUMBER(SEARCH('[1]Lookup for use classification'!$B$12,C2641)),ISNUMBER(SEARCH('[1]Lookup for use classification'!$C$12,C2641))),'[1]Lookup for use classification'!$A$12,IF(OR(ISNUMBER(SEARCH('[1]Lookup for use classification'!$B$13,C2641)),ISNUMBER(SEARCH('[1]Lookup for use classification'!$C$13,C2641)),ISNUMBER(SEARCH('[1]Lookup for use classification'!$D$13,C2641)),,ISNUMBER(SEARCH('[1]Lookup for use classification'!$C$13,C2641)),ISNUMBER(SEARCH('[1]Lookup for use classification'!$E$13,C2641))),'[1]Lookup for use classification'!$A$13,IF(OR(ISNUMBER(SEARCH('[1]Lookup for use classification'!$B$14,C2641)),ISNUMBER(SEARCH('[1]Lookup for use classification'!$C$14,C2641))),'[1]Lookup for use classification'!$A$14,"Other"))))))))))))</f>
        <v>Warehousing</v>
      </c>
      <c r="E2641" s="279"/>
      <c r="F2641" s="279"/>
      <c r="G2641" s="279"/>
    </row>
    <row r="2642" spans="1:12" hidden="1">
      <c r="A2642" s="187" t="s">
        <v>1466</v>
      </c>
      <c r="B2642" s="167" t="s">
        <v>4456</v>
      </c>
      <c r="C2642" s="239" t="s">
        <v>150</v>
      </c>
      <c r="D2642" s="6" t="s">
        <v>65</v>
      </c>
      <c r="E2642" s="240"/>
      <c r="F2642" s="259"/>
      <c r="G2642" s="259"/>
    </row>
    <row r="2643" spans="1:12" hidden="1">
      <c r="A2643" s="187" t="s">
        <v>1466</v>
      </c>
      <c r="B2643" s="167" t="s">
        <v>4456</v>
      </c>
      <c r="C2643" s="239" t="s">
        <v>1242</v>
      </c>
      <c r="D2643" s="6" t="s">
        <v>65</v>
      </c>
      <c r="E2643" s="240"/>
      <c r="F2643" s="259"/>
      <c r="G2643" s="259"/>
    </row>
    <row r="2644" spans="1:12" hidden="1">
      <c r="A2644" s="185" t="s">
        <v>260</v>
      </c>
      <c r="B2644" s="167" t="s">
        <v>4456</v>
      </c>
      <c r="C2644" s="239" t="s">
        <v>279</v>
      </c>
      <c r="D2644" s="6" t="str">
        <f>IF(OR(ISNUMBER(SEARCH('[1]Lookup for use classification'!$B$1,C2644)),ISNUMBER(SEARCH('[1]Lookup for use classification'!$C$1,C2644)),ISNUMBER(SEARCH('[1]Lookup for use classification'!$D$1,C2644)),ISNUMBER(SEARCH('[1]Lookup for use classification'!$E$1,C2644))),'[1]Lookup for use classification'!$A$1,IF(ISNUMBER(SEARCH('[1]Lookup for use classification'!$B$2,C2644)),'[1]Lookup for use classification'!$A$2,IF(ISNUMBER(SEARCH('[1]Lookup for use classification'!$B$3,C2644)),'[1]Lookup for use classification'!$A$3,IF(OR(ISNUMBER(SEARCH('[1]Lookup for use classification'!$B$4,C2644)),ISNUMBER(SEARCH('[1]Lookup for use classification'!$C$4,C2644)),ISNUMBER(SEARCH('[1]Lookup for use classification'!$D$4,C2644)),ISNUMBER(SEARCH('[1]Lookup for use classification'!$E$4,C2644))),'[1]Lookup for use classification'!$A$4,IF(OR(ISNUMBER(SEARCH('[1]Lookup for use classification'!$B$5,C2644)),ISNUMBER(SEARCH('[1]Lookup for use classification'!$C$5,C2644)),ISNUMBER(SEARCH('[1]Lookup for use classification'!$D$5,C2644))),'[1]Lookup for use classification'!$A$5,IF(OR(ISNUMBER(SEARCH('[1]Lookup for use classification'!$B$7,C2644)),ISNUMBER(SEARCH('[1]Lookup for use classification'!$C$7,C2644)),ISNUMBER(SEARCH('[1]Lookup for use classification'!$D$7,C2644))),'[1]Lookup for use classification'!$A$7,IF(OR(ISNUMBER(SEARCH('[1]Lookup for use classification'!$B$9,C2644)),ISNUMBER(SEARCH('[1]Lookup for use classification'!$C$9,C2644)),ISNUMBER(SEARCH('[1]Lookup for use classification'!$D$9,C2644)),ISNUMBER(SEARCH('[1]Lookup for use classification'!$E$9,C2644)),ISNUMBER(SEARCH('[1]Lookup for use classification'!$F$9,C2644)),ISNUMBER(SEARCH('[1]Lookup for use classification'!$G$9,C2644)),ISNUMBER(SEARCH('[1]Lookup for use classification'!$H$9,C2644)),ISNUMBER(SEARCH('[1]Lookup for use classification'!$I$9,C2644)),ISNUMBER(SEARCH('[1]Lookup for use classification'!$J$9,C2644)),ISNUMBER(SEARCH('[1]Lookup for use classification'!$K$9,C2644))),'[1]Lookup for use classification'!$A$9,IF(OR(ISNUMBER(SEARCH('[1]Lookup for use classification'!$B$10,C2644)),ISNUMBER(SEARCH('[1]Lookup for use classification'!$C$10,C2644)),ISNUMBER(SEARCH('[1]Lookup for use classification'!$D$10,C2644)),ISNUMBER(SEARCH('[1]Lookup for use classification'!$E$10,C2644)),ISNUMBER(SEARCH('[1]Lookup for use classification'!$F$10,C2644)),ISNUMBER(SEARCH('[1]Lookup for use classification'!$G$10,C2644))),'[1]Lookup for use classification'!$A$10,IF(OR(ISNUMBER(SEARCH('[1]Lookup for use classification'!$B$11,C2644)),ISNUMBER(SEARCH('[1]Lookup for use classification'!$C$11,C2644))),'[1]Lookup for use classification'!$A$11,IF(OR(ISNUMBER(SEARCH('[1]Lookup for use classification'!$B$12,C2644)),ISNUMBER(SEARCH('[1]Lookup for use classification'!$C$12,C2644))),'[1]Lookup for use classification'!$A$12,IF(OR(ISNUMBER(SEARCH('[1]Lookup for use classification'!$B$13,C2644)),ISNUMBER(SEARCH('[1]Lookup for use classification'!$C$13,C2644)),ISNUMBER(SEARCH('[1]Lookup for use classification'!$D$13,C2644)),,ISNUMBER(SEARCH('[1]Lookup for use classification'!$C$13,C2644)),ISNUMBER(SEARCH('[1]Lookup for use classification'!$E$13,C2644))),'[1]Lookup for use classification'!$A$13,IF(OR(ISNUMBER(SEARCH('[1]Lookup for use classification'!$B$14,C2644)),ISNUMBER(SEARCH('[1]Lookup for use classification'!$C$14,C2644))),'[1]Lookup for use classification'!$A$14,"Other"))))))))))))</f>
        <v>Accomodation Services</v>
      </c>
      <c r="E2644" s="280">
        <v>8903</v>
      </c>
      <c r="F2644" s="280" t="s">
        <v>6</v>
      </c>
      <c r="G2644" s="280"/>
    </row>
    <row r="2645" spans="1:12" hidden="1">
      <c r="A2645" s="185" t="s">
        <v>260</v>
      </c>
      <c r="B2645" s="8" t="s">
        <v>6055</v>
      </c>
      <c r="C2645" s="223" t="s">
        <v>58</v>
      </c>
      <c r="D2645" s="162" t="s">
        <v>3335</v>
      </c>
      <c r="E2645" s="224">
        <v>18141</v>
      </c>
      <c r="F2645" s="224"/>
      <c r="G2645" s="224"/>
      <c r="H2645" s="164"/>
      <c r="I2645" s="164"/>
      <c r="K2645" s="163"/>
    </row>
    <row r="2646" spans="1:12" hidden="1">
      <c r="A2646" s="187" t="s">
        <v>260</v>
      </c>
      <c r="B2646" s="167" t="s">
        <v>4456</v>
      </c>
      <c r="C2646" s="239" t="s">
        <v>274</v>
      </c>
      <c r="D2646" s="6" t="str">
        <f>IF(OR(ISNUMBER(SEARCH('[1]Lookup for use classification'!$B$1,C2646)),ISNUMBER(SEARCH('[1]Lookup for use classification'!$C$1,C2646)),ISNUMBER(SEARCH('[1]Lookup for use classification'!$D$1,C2646)),ISNUMBER(SEARCH('[1]Lookup for use classification'!$E$1,C2646))),'[1]Lookup for use classification'!$A$1,IF(ISNUMBER(SEARCH('[1]Lookup for use classification'!$B$2,C2646)),'[1]Lookup for use classification'!$A$2,IF(ISNUMBER(SEARCH('[1]Lookup for use classification'!$B$3,C2646)),'[1]Lookup for use classification'!$A$3,IF(OR(ISNUMBER(SEARCH('[1]Lookup for use classification'!$B$4,C2646)),ISNUMBER(SEARCH('[1]Lookup for use classification'!$C$4,C2646)),ISNUMBER(SEARCH('[1]Lookup for use classification'!$D$4,C2646)),ISNUMBER(SEARCH('[1]Lookup for use classification'!$E$4,C2646))),'[1]Lookup for use classification'!$A$4,IF(OR(ISNUMBER(SEARCH('[1]Lookup for use classification'!$B$5,C2646)),ISNUMBER(SEARCH('[1]Lookup for use classification'!$C$5,C2646)),ISNUMBER(SEARCH('[1]Lookup for use classification'!$D$5,C2646))),'[1]Lookup for use classification'!$A$5,IF(OR(ISNUMBER(SEARCH('[1]Lookup for use classification'!$B$7,C2646)),ISNUMBER(SEARCH('[1]Lookup for use classification'!$C$7,C2646)),ISNUMBER(SEARCH('[1]Lookup for use classification'!$D$7,C2646))),'[1]Lookup for use classification'!$A$7,IF(OR(ISNUMBER(SEARCH('[1]Lookup for use classification'!$B$9,C2646)),ISNUMBER(SEARCH('[1]Lookup for use classification'!$C$9,C2646)),ISNUMBER(SEARCH('[1]Lookup for use classification'!$D$9,C2646)),ISNUMBER(SEARCH('[1]Lookup for use classification'!$E$9,C2646)),ISNUMBER(SEARCH('[1]Lookup for use classification'!$F$9,C2646)),ISNUMBER(SEARCH('[1]Lookup for use classification'!$G$9,C2646)),ISNUMBER(SEARCH('[1]Lookup for use classification'!$H$9,C2646)),ISNUMBER(SEARCH('[1]Lookup for use classification'!$I$9,C2646)),ISNUMBER(SEARCH('[1]Lookup for use classification'!$J$9,C2646)),ISNUMBER(SEARCH('[1]Lookup for use classification'!$K$9,C2646))),'[1]Lookup for use classification'!$A$9,IF(OR(ISNUMBER(SEARCH('[1]Lookup for use classification'!$B$10,C2646)),ISNUMBER(SEARCH('[1]Lookup for use classification'!$C$10,C2646)),ISNUMBER(SEARCH('[1]Lookup for use classification'!$D$10,C2646)),ISNUMBER(SEARCH('[1]Lookup for use classification'!$E$10,C2646)),ISNUMBER(SEARCH('[1]Lookup for use classification'!$F$10,C2646)),ISNUMBER(SEARCH('[1]Lookup for use classification'!$G$10,C2646))),'[1]Lookup for use classification'!$A$10,IF(OR(ISNUMBER(SEARCH('[1]Lookup for use classification'!$B$11,C2646)),ISNUMBER(SEARCH('[1]Lookup for use classification'!$C$11,C2646))),'[1]Lookup for use classification'!$A$11,IF(OR(ISNUMBER(SEARCH('[1]Lookup for use classification'!$B$12,C2646)),ISNUMBER(SEARCH('[1]Lookup for use classification'!$C$12,C2646))),'[1]Lookup for use classification'!$A$12,IF(OR(ISNUMBER(SEARCH('[1]Lookup for use classification'!$B$13,C2646)),ISNUMBER(SEARCH('[1]Lookup for use classification'!$C$13,C2646)),ISNUMBER(SEARCH('[1]Lookup for use classification'!$D$13,C2646)),,ISNUMBER(SEARCH('[1]Lookup for use classification'!$C$13,C2646)),ISNUMBER(SEARCH('[1]Lookup for use classification'!$E$13,C2646))),'[1]Lookup for use classification'!$A$13,IF(OR(ISNUMBER(SEARCH('[1]Lookup for use classification'!$B$14,C2646)),ISNUMBER(SEARCH('[1]Lookup for use classification'!$C$14,C2646))),'[1]Lookup for use classification'!$A$14,"Other"))))))))))))</f>
        <v>Education - K - 12</v>
      </c>
      <c r="E2646" s="240"/>
      <c r="F2646" s="259"/>
      <c r="G2646" s="259"/>
    </row>
    <row r="2647" spans="1:12" hidden="1">
      <c r="A2647" s="188" t="s">
        <v>3270</v>
      </c>
      <c r="B2647" s="8" t="str">
        <f>IF(ISNA(VLOOKUP(CONCATENATE(A2647,C2647),ARIS!$A$1:$A$959,1,FALSE)),"","ARIS")</f>
        <v>ARIS</v>
      </c>
      <c r="C2647" s="223" t="s">
        <v>3271</v>
      </c>
      <c r="D2647" s="165" t="s">
        <v>3232</v>
      </c>
      <c r="E2647" s="224">
        <v>1350</v>
      </c>
      <c r="F2647" s="224"/>
      <c r="G2647" s="224"/>
      <c r="H2647" s="164">
        <v>578.10218978102193</v>
      </c>
      <c r="I2647" s="164"/>
    </row>
    <row r="2648" spans="1:12" hidden="1">
      <c r="A2648" s="187" t="s">
        <v>260</v>
      </c>
      <c r="B2648" s="167" t="s">
        <v>4456</v>
      </c>
      <c r="C2648" s="239" t="s">
        <v>28</v>
      </c>
      <c r="D2648" s="6" t="str">
        <f>IF(OR(ISNUMBER(SEARCH('[1]Lookup for use classification'!$B$1,C2648)),ISNUMBER(SEARCH('[1]Lookup for use classification'!$C$1,C2648)),ISNUMBER(SEARCH('[1]Lookup for use classification'!$D$1,C2648)),ISNUMBER(SEARCH('[1]Lookup for use classification'!$E$1,C2648))),'[1]Lookup for use classification'!$A$1,IF(ISNUMBER(SEARCH('[1]Lookup for use classification'!$B$2,C2648)),'[1]Lookup for use classification'!$A$2,IF(ISNUMBER(SEARCH('[1]Lookup for use classification'!$B$3,C2648)),'[1]Lookup for use classification'!$A$3,IF(OR(ISNUMBER(SEARCH('[1]Lookup for use classification'!$B$4,C2648)),ISNUMBER(SEARCH('[1]Lookup for use classification'!$C$4,C2648)),ISNUMBER(SEARCH('[1]Lookup for use classification'!$D$4,C2648)),ISNUMBER(SEARCH('[1]Lookup for use classification'!$E$4,C2648))),'[1]Lookup for use classification'!$A$4,IF(OR(ISNUMBER(SEARCH('[1]Lookup for use classification'!$B$5,C2648)),ISNUMBER(SEARCH('[1]Lookup for use classification'!$C$5,C2648)),ISNUMBER(SEARCH('[1]Lookup for use classification'!$D$5,C2648))),'[1]Lookup for use classification'!$A$5,IF(OR(ISNUMBER(SEARCH('[1]Lookup for use classification'!$B$7,C2648)),ISNUMBER(SEARCH('[1]Lookup for use classification'!$C$7,C2648)),ISNUMBER(SEARCH('[1]Lookup for use classification'!$D$7,C2648))),'[1]Lookup for use classification'!$A$7,IF(OR(ISNUMBER(SEARCH('[1]Lookup for use classification'!$B$9,C2648)),ISNUMBER(SEARCH('[1]Lookup for use classification'!$C$9,C2648)),ISNUMBER(SEARCH('[1]Lookup for use classification'!$D$9,C2648)),ISNUMBER(SEARCH('[1]Lookup for use classification'!$E$9,C2648)),ISNUMBER(SEARCH('[1]Lookup for use classification'!$F$9,C2648)),ISNUMBER(SEARCH('[1]Lookup for use classification'!$G$9,C2648)),ISNUMBER(SEARCH('[1]Lookup for use classification'!$H$9,C2648)),ISNUMBER(SEARCH('[1]Lookup for use classification'!$I$9,C2648)),ISNUMBER(SEARCH('[1]Lookup for use classification'!$J$9,C2648)),ISNUMBER(SEARCH('[1]Lookup for use classification'!$K$9,C2648))),'[1]Lookup for use classification'!$A$9,IF(OR(ISNUMBER(SEARCH('[1]Lookup for use classification'!$B$10,C2648)),ISNUMBER(SEARCH('[1]Lookup for use classification'!$C$10,C2648)),ISNUMBER(SEARCH('[1]Lookup for use classification'!$D$10,C2648)),ISNUMBER(SEARCH('[1]Lookup for use classification'!$E$10,C2648)),ISNUMBER(SEARCH('[1]Lookup for use classification'!$F$10,C2648)),ISNUMBER(SEARCH('[1]Lookup for use classification'!$G$10,C2648))),'[1]Lookup for use classification'!$A$10,IF(OR(ISNUMBER(SEARCH('[1]Lookup for use classification'!$B$11,C2648)),ISNUMBER(SEARCH('[1]Lookup for use classification'!$C$11,C2648))),'[1]Lookup for use classification'!$A$11,IF(OR(ISNUMBER(SEARCH('[1]Lookup for use classification'!$B$12,C2648)),ISNUMBER(SEARCH('[1]Lookup for use classification'!$C$12,C2648))),'[1]Lookup for use classification'!$A$12,IF(OR(ISNUMBER(SEARCH('[1]Lookup for use classification'!$B$13,C2648)),ISNUMBER(SEARCH('[1]Lookup for use classification'!$C$13,C2648)),ISNUMBER(SEARCH('[1]Lookup for use classification'!$D$13,C2648)),,ISNUMBER(SEARCH('[1]Lookup for use classification'!$C$13,C2648)),ISNUMBER(SEARCH('[1]Lookup for use classification'!$E$13,C2648))),'[1]Lookup for use classification'!$A$13,IF(OR(ISNUMBER(SEARCH('[1]Lookup for use classification'!$B$14,C2648)),ISNUMBER(SEARCH('[1]Lookup for use classification'!$C$14,C2648))),'[1]Lookup for use classification'!$A$14,"Other"))))))))))))</f>
        <v>Health Care - Hospitals</v>
      </c>
      <c r="E2648" s="240">
        <v>1350</v>
      </c>
      <c r="F2648" s="259" t="s">
        <v>6</v>
      </c>
      <c r="G2648" s="259"/>
    </row>
    <row r="2649" spans="1:12" ht="15.75" hidden="1" customHeight="1">
      <c r="A2649" s="134" t="s">
        <v>260</v>
      </c>
      <c r="B2649" s="8" t="str">
        <f>IF(ISNA(VLOOKUP(CONCATENATE(A2649,C2649),EUS!$B$2:$B$1939,1,FALSE)),"","End Use Study")</f>
        <v>End Use Study</v>
      </c>
      <c r="C2649" s="14" t="s">
        <v>37</v>
      </c>
      <c r="D2649" s="6" t="s">
        <v>377</v>
      </c>
      <c r="E2649" s="15">
        <v>1656</v>
      </c>
      <c r="F2649" s="15"/>
      <c r="G2649" s="15"/>
      <c r="H2649" s="164">
        <v>1500</v>
      </c>
      <c r="I2649" s="164"/>
      <c r="J2649" s="7"/>
      <c r="L2649" s="6"/>
    </row>
    <row r="2650" spans="1:12" hidden="1">
      <c r="A2650" s="187" t="s">
        <v>260</v>
      </c>
      <c r="B2650" s="167" t="s">
        <v>4456</v>
      </c>
      <c r="C2650" s="239" t="s">
        <v>263</v>
      </c>
      <c r="D2650" s="6" t="str">
        <f>IF(OR(ISNUMBER(SEARCH('[1]Lookup for use classification'!$B$1,C2650)),ISNUMBER(SEARCH('[1]Lookup for use classification'!$C$1,C2650)),ISNUMBER(SEARCH('[1]Lookup for use classification'!$D$1,C2650)),ISNUMBER(SEARCH('[1]Lookup for use classification'!$E$1,C2650))),'[1]Lookup for use classification'!$A$1,IF(ISNUMBER(SEARCH('[1]Lookup for use classification'!$B$2,C2650)),'[1]Lookup for use classification'!$A$2,IF(ISNUMBER(SEARCH('[1]Lookup for use classification'!$B$3,C2650)),'[1]Lookup for use classification'!$A$3,IF(OR(ISNUMBER(SEARCH('[1]Lookup for use classification'!$B$4,C2650)),ISNUMBER(SEARCH('[1]Lookup for use classification'!$C$4,C2650)),ISNUMBER(SEARCH('[1]Lookup for use classification'!$D$4,C2650)),ISNUMBER(SEARCH('[1]Lookup for use classification'!$E$4,C2650))),'[1]Lookup for use classification'!$A$4,IF(OR(ISNUMBER(SEARCH('[1]Lookup for use classification'!$B$5,C2650)),ISNUMBER(SEARCH('[1]Lookup for use classification'!$C$5,C2650)),ISNUMBER(SEARCH('[1]Lookup for use classification'!$D$5,C2650))),'[1]Lookup for use classification'!$A$5,IF(OR(ISNUMBER(SEARCH('[1]Lookup for use classification'!$B$7,C2650)),ISNUMBER(SEARCH('[1]Lookup for use classification'!$C$7,C2650)),ISNUMBER(SEARCH('[1]Lookup for use classification'!$D$7,C2650))),'[1]Lookup for use classification'!$A$7,IF(OR(ISNUMBER(SEARCH('[1]Lookup for use classification'!$B$9,C2650)),ISNUMBER(SEARCH('[1]Lookup for use classification'!$C$9,C2650)),ISNUMBER(SEARCH('[1]Lookup for use classification'!$D$9,C2650)),ISNUMBER(SEARCH('[1]Lookup for use classification'!$E$9,C2650)),ISNUMBER(SEARCH('[1]Lookup for use classification'!$F$9,C2650)),ISNUMBER(SEARCH('[1]Lookup for use classification'!$G$9,C2650)),ISNUMBER(SEARCH('[1]Lookup for use classification'!$H$9,C2650)),ISNUMBER(SEARCH('[1]Lookup for use classification'!$I$9,C2650)),ISNUMBER(SEARCH('[1]Lookup for use classification'!$J$9,C2650)),ISNUMBER(SEARCH('[1]Lookup for use classification'!$K$9,C2650))),'[1]Lookup for use classification'!$A$9,IF(OR(ISNUMBER(SEARCH('[1]Lookup for use classification'!$B$10,C2650)),ISNUMBER(SEARCH('[1]Lookup for use classification'!$C$10,C2650)),ISNUMBER(SEARCH('[1]Lookup for use classification'!$D$10,C2650)),ISNUMBER(SEARCH('[1]Lookup for use classification'!$E$10,C2650)),ISNUMBER(SEARCH('[1]Lookup for use classification'!$F$10,C2650)),ISNUMBER(SEARCH('[1]Lookup for use classification'!$G$10,C2650))),'[1]Lookup for use classification'!$A$10,IF(OR(ISNUMBER(SEARCH('[1]Lookup for use classification'!$B$11,C2650)),ISNUMBER(SEARCH('[1]Lookup for use classification'!$C$11,C2650))),'[1]Lookup for use classification'!$A$11,IF(OR(ISNUMBER(SEARCH('[1]Lookup for use classification'!$B$12,C2650)),ISNUMBER(SEARCH('[1]Lookup for use classification'!$C$12,C2650))),'[1]Lookup for use classification'!$A$12,IF(OR(ISNUMBER(SEARCH('[1]Lookup for use classification'!$B$13,C2650)),ISNUMBER(SEARCH('[1]Lookup for use classification'!$C$13,C2650)),ISNUMBER(SEARCH('[1]Lookup for use classification'!$D$13,C2650)),,ISNUMBER(SEARCH('[1]Lookup for use classification'!$C$13,C2650)),ISNUMBER(SEARCH('[1]Lookup for use classification'!$E$13,C2650))),'[1]Lookup for use classification'!$A$13,IF(OR(ISNUMBER(SEARCH('[1]Lookup for use classification'!$B$14,C2650)),ISNUMBER(SEARCH('[1]Lookup for use classification'!$C$14,C2650))),'[1]Lookup for use classification'!$A$14,"Other"))))))))))))</f>
        <v>Office</v>
      </c>
      <c r="E2650" s="240"/>
      <c r="F2650" s="259"/>
      <c r="G2650" s="259"/>
    </row>
    <row r="2651" spans="1:12" hidden="1">
      <c r="A2651" s="187" t="s">
        <v>260</v>
      </c>
      <c r="B2651" s="167" t="s">
        <v>4456</v>
      </c>
      <c r="C2651" s="239" t="s">
        <v>271</v>
      </c>
      <c r="D2651" s="6" t="str">
        <f>IF(OR(ISNUMBER(SEARCH('[1]Lookup for use classification'!$B$1,C2651)),ISNUMBER(SEARCH('[1]Lookup for use classification'!$C$1,C2651)),ISNUMBER(SEARCH('[1]Lookup for use classification'!$D$1,C2651)),ISNUMBER(SEARCH('[1]Lookup for use classification'!$E$1,C2651))),'[1]Lookup for use classification'!$A$1,IF(ISNUMBER(SEARCH('[1]Lookup for use classification'!$B$2,C2651)),'[1]Lookup for use classification'!$A$2,IF(ISNUMBER(SEARCH('[1]Lookup for use classification'!$B$3,C2651)),'[1]Lookup for use classification'!$A$3,IF(OR(ISNUMBER(SEARCH('[1]Lookup for use classification'!$B$4,C2651)),ISNUMBER(SEARCH('[1]Lookup for use classification'!$C$4,C2651)),ISNUMBER(SEARCH('[1]Lookup for use classification'!$D$4,C2651)),ISNUMBER(SEARCH('[1]Lookup for use classification'!$E$4,C2651))),'[1]Lookup for use classification'!$A$4,IF(OR(ISNUMBER(SEARCH('[1]Lookup for use classification'!$B$5,C2651)),ISNUMBER(SEARCH('[1]Lookup for use classification'!$C$5,C2651)),ISNUMBER(SEARCH('[1]Lookup for use classification'!$D$5,C2651))),'[1]Lookup for use classification'!$A$5,IF(OR(ISNUMBER(SEARCH('[1]Lookup for use classification'!$B$7,C2651)),ISNUMBER(SEARCH('[1]Lookup for use classification'!$C$7,C2651)),ISNUMBER(SEARCH('[1]Lookup for use classification'!$D$7,C2651))),'[1]Lookup for use classification'!$A$7,IF(OR(ISNUMBER(SEARCH('[1]Lookup for use classification'!$B$9,C2651)),ISNUMBER(SEARCH('[1]Lookup for use classification'!$C$9,C2651)),ISNUMBER(SEARCH('[1]Lookup for use classification'!$D$9,C2651)),ISNUMBER(SEARCH('[1]Lookup for use classification'!$E$9,C2651)),ISNUMBER(SEARCH('[1]Lookup for use classification'!$F$9,C2651)),ISNUMBER(SEARCH('[1]Lookup for use classification'!$G$9,C2651)),ISNUMBER(SEARCH('[1]Lookup for use classification'!$H$9,C2651)),ISNUMBER(SEARCH('[1]Lookup for use classification'!$I$9,C2651)),ISNUMBER(SEARCH('[1]Lookup for use classification'!$J$9,C2651)),ISNUMBER(SEARCH('[1]Lookup for use classification'!$K$9,C2651))),'[1]Lookup for use classification'!$A$9,IF(OR(ISNUMBER(SEARCH('[1]Lookup for use classification'!$B$10,C2651)),ISNUMBER(SEARCH('[1]Lookup for use classification'!$C$10,C2651)),ISNUMBER(SEARCH('[1]Lookup for use classification'!$D$10,C2651)),ISNUMBER(SEARCH('[1]Lookup for use classification'!$E$10,C2651)),ISNUMBER(SEARCH('[1]Lookup for use classification'!$F$10,C2651)),ISNUMBER(SEARCH('[1]Lookup for use classification'!$G$10,C2651))),'[1]Lookup for use classification'!$A$10,IF(OR(ISNUMBER(SEARCH('[1]Lookup for use classification'!$B$11,C2651)),ISNUMBER(SEARCH('[1]Lookup for use classification'!$C$11,C2651))),'[1]Lookup for use classification'!$A$11,IF(OR(ISNUMBER(SEARCH('[1]Lookup for use classification'!$B$12,C2651)),ISNUMBER(SEARCH('[1]Lookup for use classification'!$C$12,C2651))),'[1]Lookup for use classification'!$A$12,IF(OR(ISNUMBER(SEARCH('[1]Lookup for use classification'!$B$13,C2651)),ISNUMBER(SEARCH('[1]Lookup for use classification'!$C$13,C2651)),ISNUMBER(SEARCH('[1]Lookup for use classification'!$D$13,C2651)),,ISNUMBER(SEARCH('[1]Lookup for use classification'!$C$13,C2651)),ISNUMBER(SEARCH('[1]Lookup for use classification'!$E$13,C2651))),'[1]Lookup for use classification'!$A$13,IF(OR(ISNUMBER(SEARCH('[1]Lookup for use classification'!$B$14,C2651)),ISNUMBER(SEARCH('[1]Lookup for use classification'!$C$14,C2651))),'[1]Lookup for use classification'!$A$14,"Other"))))))))))))</f>
        <v>Office</v>
      </c>
      <c r="E2651" s="240"/>
      <c r="F2651" s="259"/>
      <c r="G2651" s="259"/>
    </row>
    <row r="2652" spans="1:12" hidden="1">
      <c r="A2652" s="187" t="s">
        <v>260</v>
      </c>
      <c r="B2652" s="167" t="s">
        <v>4456</v>
      </c>
      <c r="C2652" s="262" t="s">
        <v>261</v>
      </c>
      <c r="D2652" s="6" t="str">
        <f>IF(OR(ISNUMBER(SEARCH('[1]Lookup for use classification'!$B$1,C2652)),ISNUMBER(SEARCH('[1]Lookup for use classification'!$C$1,C2652)),ISNUMBER(SEARCH('[1]Lookup for use classification'!$D$1,C2652)),ISNUMBER(SEARCH('[1]Lookup for use classification'!$E$1,C2652))),'[1]Lookup for use classification'!$A$1,IF(ISNUMBER(SEARCH('[1]Lookup for use classification'!$B$2,C2652)),'[1]Lookup for use classification'!$A$2,IF(ISNUMBER(SEARCH('[1]Lookup for use classification'!$B$3,C2652)),'[1]Lookup for use classification'!$A$3,IF(OR(ISNUMBER(SEARCH('[1]Lookup for use classification'!$B$4,C2652)),ISNUMBER(SEARCH('[1]Lookup for use classification'!$C$4,C2652)),ISNUMBER(SEARCH('[1]Lookup for use classification'!$D$4,C2652)),ISNUMBER(SEARCH('[1]Lookup for use classification'!$E$4,C2652))),'[1]Lookup for use classification'!$A$4,IF(OR(ISNUMBER(SEARCH('[1]Lookup for use classification'!$B$5,C2652)),ISNUMBER(SEARCH('[1]Lookup for use classification'!$C$5,C2652)),ISNUMBER(SEARCH('[1]Lookup for use classification'!$D$5,C2652))),'[1]Lookup for use classification'!$A$5,IF(OR(ISNUMBER(SEARCH('[1]Lookup for use classification'!$B$7,C2652)),ISNUMBER(SEARCH('[1]Lookup for use classification'!$C$7,C2652)),ISNUMBER(SEARCH('[1]Lookup for use classification'!$D$7,C2652))),'[1]Lookup for use classification'!$A$7,IF(OR(ISNUMBER(SEARCH('[1]Lookup for use classification'!$B$9,C2652)),ISNUMBER(SEARCH('[1]Lookup for use classification'!$C$9,C2652)),ISNUMBER(SEARCH('[1]Lookup for use classification'!$D$9,C2652)),ISNUMBER(SEARCH('[1]Lookup for use classification'!$E$9,C2652)),ISNUMBER(SEARCH('[1]Lookup for use classification'!$F$9,C2652)),ISNUMBER(SEARCH('[1]Lookup for use classification'!$G$9,C2652)),ISNUMBER(SEARCH('[1]Lookup for use classification'!$H$9,C2652)),ISNUMBER(SEARCH('[1]Lookup for use classification'!$I$9,C2652)),ISNUMBER(SEARCH('[1]Lookup for use classification'!$J$9,C2652)),ISNUMBER(SEARCH('[1]Lookup for use classification'!$K$9,C2652))),'[1]Lookup for use classification'!$A$9,IF(OR(ISNUMBER(SEARCH('[1]Lookup for use classification'!$B$10,C2652)),ISNUMBER(SEARCH('[1]Lookup for use classification'!$C$10,C2652)),ISNUMBER(SEARCH('[1]Lookup for use classification'!$D$10,C2652)),ISNUMBER(SEARCH('[1]Lookup for use classification'!$E$10,C2652)),ISNUMBER(SEARCH('[1]Lookup for use classification'!$F$10,C2652)),ISNUMBER(SEARCH('[1]Lookup for use classification'!$G$10,C2652))),'[1]Lookup for use classification'!$A$10,IF(OR(ISNUMBER(SEARCH('[1]Lookup for use classification'!$B$11,C2652)),ISNUMBER(SEARCH('[1]Lookup for use classification'!$C$11,C2652))),'[1]Lookup for use classification'!$A$11,IF(OR(ISNUMBER(SEARCH('[1]Lookup for use classification'!$B$12,C2652)),ISNUMBER(SEARCH('[1]Lookup for use classification'!$C$12,C2652))),'[1]Lookup for use classification'!$A$12,IF(OR(ISNUMBER(SEARCH('[1]Lookup for use classification'!$B$13,C2652)),ISNUMBER(SEARCH('[1]Lookup for use classification'!$C$13,C2652)),ISNUMBER(SEARCH('[1]Lookup for use classification'!$D$13,C2652)),,ISNUMBER(SEARCH('[1]Lookup for use classification'!$C$13,C2652)),ISNUMBER(SEARCH('[1]Lookup for use classification'!$E$13,C2652))),'[1]Lookup for use classification'!$A$13,IF(OR(ISNUMBER(SEARCH('[1]Lookup for use classification'!$B$14,C2652)),ISNUMBER(SEARCH('[1]Lookup for use classification'!$C$14,C2652))),'[1]Lookup for use classification'!$A$14,"Other"))))))))))))</f>
        <v>Other</v>
      </c>
      <c r="E2652" s="281"/>
      <c r="F2652" s="279"/>
      <c r="G2652" s="279"/>
    </row>
    <row r="2653" spans="1:12" hidden="1">
      <c r="A2653" s="187" t="s">
        <v>260</v>
      </c>
      <c r="B2653" s="167" t="s">
        <v>4456</v>
      </c>
      <c r="C2653" s="239" t="s">
        <v>262</v>
      </c>
      <c r="D2653" s="6" t="str">
        <f>IF(OR(ISNUMBER(SEARCH('[1]Lookup for use classification'!$B$1,C2653)),ISNUMBER(SEARCH('[1]Lookup for use classification'!$C$1,C2653)),ISNUMBER(SEARCH('[1]Lookup for use classification'!$D$1,C2653)),ISNUMBER(SEARCH('[1]Lookup for use classification'!$E$1,C2653))),'[1]Lookup for use classification'!$A$1,IF(ISNUMBER(SEARCH('[1]Lookup for use classification'!$B$2,C2653)),'[1]Lookup for use classification'!$A$2,IF(ISNUMBER(SEARCH('[1]Lookup for use classification'!$B$3,C2653)),'[1]Lookup for use classification'!$A$3,IF(OR(ISNUMBER(SEARCH('[1]Lookup for use classification'!$B$4,C2653)),ISNUMBER(SEARCH('[1]Lookup for use classification'!$C$4,C2653)),ISNUMBER(SEARCH('[1]Lookup for use classification'!$D$4,C2653)),ISNUMBER(SEARCH('[1]Lookup for use classification'!$E$4,C2653))),'[1]Lookup for use classification'!$A$4,IF(OR(ISNUMBER(SEARCH('[1]Lookup for use classification'!$B$5,C2653)),ISNUMBER(SEARCH('[1]Lookup for use classification'!$C$5,C2653)),ISNUMBER(SEARCH('[1]Lookup for use classification'!$D$5,C2653))),'[1]Lookup for use classification'!$A$5,IF(OR(ISNUMBER(SEARCH('[1]Lookup for use classification'!$B$7,C2653)),ISNUMBER(SEARCH('[1]Lookup for use classification'!$C$7,C2653)),ISNUMBER(SEARCH('[1]Lookup for use classification'!$D$7,C2653))),'[1]Lookup for use classification'!$A$7,IF(OR(ISNUMBER(SEARCH('[1]Lookup for use classification'!$B$9,C2653)),ISNUMBER(SEARCH('[1]Lookup for use classification'!$C$9,C2653)),ISNUMBER(SEARCH('[1]Lookup for use classification'!$D$9,C2653)),ISNUMBER(SEARCH('[1]Lookup for use classification'!$E$9,C2653)),ISNUMBER(SEARCH('[1]Lookup for use classification'!$F$9,C2653)),ISNUMBER(SEARCH('[1]Lookup for use classification'!$G$9,C2653)),ISNUMBER(SEARCH('[1]Lookup for use classification'!$H$9,C2653)),ISNUMBER(SEARCH('[1]Lookup for use classification'!$I$9,C2653)),ISNUMBER(SEARCH('[1]Lookup for use classification'!$J$9,C2653)),ISNUMBER(SEARCH('[1]Lookup for use classification'!$K$9,C2653))),'[1]Lookup for use classification'!$A$9,IF(OR(ISNUMBER(SEARCH('[1]Lookup for use classification'!$B$10,C2653)),ISNUMBER(SEARCH('[1]Lookup for use classification'!$C$10,C2653)),ISNUMBER(SEARCH('[1]Lookup for use classification'!$D$10,C2653)),ISNUMBER(SEARCH('[1]Lookup for use classification'!$E$10,C2653)),ISNUMBER(SEARCH('[1]Lookup for use classification'!$F$10,C2653)),ISNUMBER(SEARCH('[1]Lookup for use classification'!$G$10,C2653))),'[1]Lookup for use classification'!$A$10,IF(OR(ISNUMBER(SEARCH('[1]Lookup for use classification'!$B$11,C2653)),ISNUMBER(SEARCH('[1]Lookup for use classification'!$C$11,C2653))),'[1]Lookup for use classification'!$A$11,IF(OR(ISNUMBER(SEARCH('[1]Lookup for use classification'!$B$12,C2653)),ISNUMBER(SEARCH('[1]Lookup for use classification'!$C$12,C2653))),'[1]Lookup for use classification'!$A$12,IF(OR(ISNUMBER(SEARCH('[1]Lookup for use classification'!$B$13,C2653)),ISNUMBER(SEARCH('[1]Lookup for use classification'!$C$13,C2653)),ISNUMBER(SEARCH('[1]Lookup for use classification'!$D$13,C2653)),,ISNUMBER(SEARCH('[1]Lookup for use classification'!$C$13,C2653)),ISNUMBER(SEARCH('[1]Lookup for use classification'!$E$13,C2653))),'[1]Lookup for use classification'!$A$13,IF(OR(ISNUMBER(SEARCH('[1]Lookup for use classification'!$B$14,C2653)),ISNUMBER(SEARCH('[1]Lookup for use classification'!$C$14,C2653))),'[1]Lookup for use classification'!$A$14,"Other"))))))))))))</f>
        <v>Other</v>
      </c>
      <c r="E2653" s="240"/>
      <c r="F2653" s="265"/>
      <c r="G2653" s="259"/>
    </row>
    <row r="2654" spans="1:12" hidden="1">
      <c r="A2654" s="187" t="s">
        <v>260</v>
      </c>
      <c r="B2654" s="167" t="s">
        <v>4456</v>
      </c>
      <c r="C2654" s="239" t="s">
        <v>264</v>
      </c>
      <c r="D2654" s="6" t="str">
        <f>IF(OR(ISNUMBER(SEARCH('[1]Lookup for use classification'!$B$1,C2654)),ISNUMBER(SEARCH('[1]Lookup for use classification'!$C$1,C2654)),ISNUMBER(SEARCH('[1]Lookup for use classification'!$D$1,C2654)),ISNUMBER(SEARCH('[1]Lookup for use classification'!$E$1,C2654))),'[1]Lookup for use classification'!$A$1,IF(ISNUMBER(SEARCH('[1]Lookup for use classification'!$B$2,C2654)),'[1]Lookup for use classification'!$A$2,IF(ISNUMBER(SEARCH('[1]Lookup for use classification'!$B$3,C2654)),'[1]Lookup for use classification'!$A$3,IF(OR(ISNUMBER(SEARCH('[1]Lookup for use classification'!$B$4,C2654)),ISNUMBER(SEARCH('[1]Lookup for use classification'!$C$4,C2654)),ISNUMBER(SEARCH('[1]Lookup for use classification'!$D$4,C2654)),ISNUMBER(SEARCH('[1]Lookup for use classification'!$E$4,C2654))),'[1]Lookup for use classification'!$A$4,IF(OR(ISNUMBER(SEARCH('[1]Lookup for use classification'!$B$5,C2654)),ISNUMBER(SEARCH('[1]Lookup for use classification'!$C$5,C2654)),ISNUMBER(SEARCH('[1]Lookup for use classification'!$D$5,C2654))),'[1]Lookup for use classification'!$A$5,IF(OR(ISNUMBER(SEARCH('[1]Lookup for use classification'!$B$7,C2654)),ISNUMBER(SEARCH('[1]Lookup for use classification'!$C$7,C2654)),ISNUMBER(SEARCH('[1]Lookup for use classification'!$D$7,C2654))),'[1]Lookup for use classification'!$A$7,IF(OR(ISNUMBER(SEARCH('[1]Lookup for use classification'!$B$9,C2654)),ISNUMBER(SEARCH('[1]Lookup for use classification'!$C$9,C2654)),ISNUMBER(SEARCH('[1]Lookup for use classification'!$D$9,C2654)),ISNUMBER(SEARCH('[1]Lookup for use classification'!$E$9,C2654)),ISNUMBER(SEARCH('[1]Lookup for use classification'!$F$9,C2654)),ISNUMBER(SEARCH('[1]Lookup for use classification'!$G$9,C2654)),ISNUMBER(SEARCH('[1]Lookup for use classification'!$H$9,C2654)),ISNUMBER(SEARCH('[1]Lookup for use classification'!$I$9,C2654)),ISNUMBER(SEARCH('[1]Lookup for use classification'!$J$9,C2654)),ISNUMBER(SEARCH('[1]Lookup for use classification'!$K$9,C2654))),'[1]Lookup for use classification'!$A$9,IF(OR(ISNUMBER(SEARCH('[1]Lookup for use classification'!$B$10,C2654)),ISNUMBER(SEARCH('[1]Lookup for use classification'!$C$10,C2654)),ISNUMBER(SEARCH('[1]Lookup for use classification'!$D$10,C2654)),ISNUMBER(SEARCH('[1]Lookup for use classification'!$E$10,C2654)),ISNUMBER(SEARCH('[1]Lookup for use classification'!$F$10,C2654)),ISNUMBER(SEARCH('[1]Lookup for use classification'!$G$10,C2654))),'[1]Lookup for use classification'!$A$10,IF(OR(ISNUMBER(SEARCH('[1]Lookup for use classification'!$B$11,C2654)),ISNUMBER(SEARCH('[1]Lookup for use classification'!$C$11,C2654))),'[1]Lookup for use classification'!$A$11,IF(OR(ISNUMBER(SEARCH('[1]Lookup for use classification'!$B$12,C2654)),ISNUMBER(SEARCH('[1]Lookup for use classification'!$C$12,C2654))),'[1]Lookup for use classification'!$A$12,IF(OR(ISNUMBER(SEARCH('[1]Lookup for use classification'!$B$13,C2654)),ISNUMBER(SEARCH('[1]Lookup for use classification'!$C$13,C2654)),ISNUMBER(SEARCH('[1]Lookup for use classification'!$D$13,C2654)),,ISNUMBER(SEARCH('[1]Lookup for use classification'!$C$13,C2654)),ISNUMBER(SEARCH('[1]Lookup for use classification'!$E$13,C2654))),'[1]Lookup for use classification'!$A$13,IF(OR(ISNUMBER(SEARCH('[1]Lookup for use classification'!$B$14,C2654)),ISNUMBER(SEARCH('[1]Lookup for use classification'!$C$14,C2654))),'[1]Lookup for use classification'!$A$14,"Other"))))))))))))</f>
        <v>Other</v>
      </c>
      <c r="E2654" s="240"/>
      <c r="F2654" s="259"/>
      <c r="G2654" s="259"/>
    </row>
    <row r="2655" spans="1:12" hidden="1">
      <c r="A2655" s="187" t="s">
        <v>260</v>
      </c>
      <c r="B2655" s="167" t="s">
        <v>4456</v>
      </c>
      <c r="C2655" s="239" t="s">
        <v>269</v>
      </c>
      <c r="D2655" s="6" t="str">
        <f>IF(OR(ISNUMBER(SEARCH('[1]Lookup for use classification'!$B$1,C2655)),ISNUMBER(SEARCH('[1]Lookup for use classification'!$C$1,C2655)),ISNUMBER(SEARCH('[1]Lookup for use classification'!$D$1,C2655)),ISNUMBER(SEARCH('[1]Lookup for use classification'!$E$1,C2655))),'[1]Lookup for use classification'!$A$1,IF(ISNUMBER(SEARCH('[1]Lookup for use classification'!$B$2,C2655)),'[1]Lookup for use classification'!$A$2,IF(ISNUMBER(SEARCH('[1]Lookup for use classification'!$B$3,C2655)),'[1]Lookup for use classification'!$A$3,IF(OR(ISNUMBER(SEARCH('[1]Lookup for use classification'!$B$4,C2655)),ISNUMBER(SEARCH('[1]Lookup for use classification'!$C$4,C2655)),ISNUMBER(SEARCH('[1]Lookup for use classification'!$D$4,C2655)),ISNUMBER(SEARCH('[1]Lookup for use classification'!$E$4,C2655))),'[1]Lookup for use classification'!$A$4,IF(OR(ISNUMBER(SEARCH('[1]Lookup for use classification'!$B$5,C2655)),ISNUMBER(SEARCH('[1]Lookup for use classification'!$C$5,C2655)),ISNUMBER(SEARCH('[1]Lookup for use classification'!$D$5,C2655))),'[1]Lookup for use classification'!$A$5,IF(OR(ISNUMBER(SEARCH('[1]Lookup for use classification'!$B$7,C2655)),ISNUMBER(SEARCH('[1]Lookup for use classification'!$C$7,C2655)),ISNUMBER(SEARCH('[1]Lookup for use classification'!$D$7,C2655))),'[1]Lookup for use classification'!$A$7,IF(OR(ISNUMBER(SEARCH('[1]Lookup for use classification'!$B$9,C2655)),ISNUMBER(SEARCH('[1]Lookup for use classification'!$C$9,C2655)),ISNUMBER(SEARCH('[1]Lookup for use classification'!$D$9,C2655)),ISNUMBER(SEARCH('[1]Lookup for use classification'!$E$9,C2655)),ISNUMBER(SEARCH('[1]Lookup for use classification'!$F$9,C2655)),ISNUMBER(SEARCH('[1]Lookup for use classification'!$G$9,C2655)),ISNUMBER(SEARCH('[1]Lookup for use classification'!$H$9,C2655)),ISNUMBER(SEARCH('[1]Lookup for use classification'!$I$9,C2655)),ISNUMBER(SEARCH('[1]Lookup for use classification'!$J$9,C2655)),ISNUMBER(SEARCH('[1]Lookup for use classification'!$K$9,C2655))),'[1]Lookup for use classification'!$A$9,IF(OR(ISNUMBER(SEARCH('[1]Lookup for use classification'!$B$10,C2655)),ISNUMBER(SEARCH('[1]Lookup for use classification'!$C$10,C2655)),ISNUMBER(SEARCH('[1]Lookup for use classification'!$D$10,C2655)),ISNUMBER(SEARCH('[1]Lookup for use classification'!$E$10,C2655)),ISNUMBER(SEARCH('[1]Lookup for use classification'!$F$10,C2655)),ISNUMBER(SEARCH('[1]Lookup for use classification'!$G$10,C2655))),'[1]Lookup for use classification'!$A$10,IF(OR(ISNUMBER(SEARCH('[1]Lookup for use classification'!$B$11,C2655)),ISNUMBER(SEARCH('[1]Lookup for use classification'!$C$11,C2655))),'[1]Lookup for use classification'!$A$11,IF(OR(ISNUMBER(SEARCH('[1]Lookup for use classification'!$B$12,C2655)),ISNUMBER(SEARCH('[1]Lookup for use classification'!$C$12,C2655))),'[1]Lookup for use classification'!$A$12,IF(OR(ISNUMBER(SEARCH('[1]Lookup for use classification'!$B$13,C2655)),ISNUMBER(SEARCH('[1]Lookup for use classification'!$C$13,C2655)),ISNUMBER(SEARCH('[1]Lookup for use classification'!$D$13,C2655)),,ISNUMBER(SEARCH('[1]Lookup for use classification'!$C$13,C2655)),ISNUMBER(SEARCH('[1]Lookup for use classification'!$E$13,C2655))),'[1]Lookup for use classification'!$A$13,IF(OR(ISNUMBER(SEARCH('[1]Lookup for use classification'!$B$14,C2655)),ISNUMBER(SEARCH('[1]Lookup for use classification'!$C$14,C2655))),'[1]Lookup for use classification'!$A$14,"Other"))))))))))))</f>
        <v>Other</v>
      </c>
      <c r="E2655" s="240"/>
      <c r="F2655" s="259"/>
      <c r="G2655" s="259"/>
    </row>
    <row r="2656" spans="1:12" hidden="1">
      <c r="A2656" s="187" t="s">
        <v>260</v>
      </c>
      <c r="B2656" s="167" t="s">
        <v>4456</v>
      </c>
      <c r="C2656" s="239" t="s">
        <v>270</v>
      </c>
      <c r="D2656" s="6" t="str">
        <f>IF(OR(ISNUMBER(SEARCH('[1]Lookup for use classification'!$B$1,C2656)),ISNUMBER(SEARCH('[1]Lookup for use classification'!$C$1,C2656)),ISNUMBER(SEARCH('[1]Lookup for use classification'!$D$1,C2656)),ISNUMBER(SEARCH('[1]Lookup for use classification'!$E$1,C2656))),'[1]Lookup for use classification'!$A$1,IF(ISNUMBER(SEARCH('[1]Lookup for use classification'!$B$2,C2656)),'[1]Lookup for use classification'!$A$2,IF(ISNUMBER(SEARCH('[1]Lookup for use classification'!$B$3,C2656)),'[1]Lookup for use classification'!$A$3,IF(OR(ISNUMBER(SEARCH('[1]Lookup for use classification'!$B$4,C2656)),ISNUMBER(SEARCH('[1]Lookup for use classification'!$C$4,C2656)),ISNUMBER(SEARCH('[1]Lookup for use classification'!$D$4,C2656)),ISNUMBER(SEARCH('[1]Lookup for use classification'!$E$4,C2656))),'[1]Lookup for use classification'!$A$4,IF(OR(ISNUMBER(SEARCH('[1]Lookup for use classification'!$B$5,C2656)),ISNUMBER(SEARCH('[1]Lookup for use classification'!$C$5,C2656)),ISNUMBER(SEARCH('[1]Lookup for use classification'!$D$5,C2656))),'[1]Lookup for use classification'!$A$5,IF(OR(ISNUMBER(SEARCH('[1]Lookup for use classification'!$B$7,C2656)),ISNUMBER(SEARCH('[1]Lookup for use classification'!$C$7,C2656)),ISNUMBER(SEARCH('[1]Lookup for use classification'!$D$7,C2656))),'[1]Lookup for use classification'!$A$7,IF(OR(ISNUMBER(SEARCH('[1]Lookup for use classification'!$B$9,C2656)),ISNUMBER(SEARCH('[1]Lookup for use classification'!$C$9,C2656)),ISNUMBER(SEARCH('[1]Lookup for use classification'!$D$9,C2656)),ISNUMBER(SEARCH('[1]Lookup for use classification'!$E$9,C2656)),ISNUMBER(SEARCH('[1]Lookup for use classification'!$F$9,C2656)),ISNUMBER(SEARCH('[1]Lookup for use classification'!$G$9,C2656)),ISNUMBER(SEARCH('[1]Lookup for use classification'!$H$9,C2656)),ISNUMBER(SEARCH('[1]Lookup for use classification'!$I$9,C2656)),ISNUMBER(SEARCH('[1]Lookup for use classification'!$J$9,C2656)),ISNUMBER(SEARCH('[1]Lookup for use classification'!$K$9,C2656))),'[1]Lookup for use classification'!$A$9,IF(OR(ISNUMBER(SEARCH('[1]Lookup for use classification'!$B$10,C2656)),ISNUMBER(SEARCH('[1]Lookup for use classification'!$C$10,C2656)),ISNUMBER(SEARCH('[1]Lookup for use classification'!$D$10,C2656)),ISNUMBER(SEARCH('[1]Lookup for use classification'!$E$10,C2656)),ISNUMBER(SEARCH('[1]Lookup for use classification'!$F$10,C2656)),ISNUMBER(SEARCH('[1]Lookup for use classification'!$G$10,C2656))),'[1]Lookup for use classification'!$A$10,IF(OR(ISNUMBER(SEARCH('[1]Lookup for use classification'!$B$11,C2656)),ISNUMBER(SEARCH('[1]Lookup for use classification'!$C$11,C2656))),'[1]Lookup for use classification'!$A$11,IF(OR(ISNUMBER(SEARCH('[1]Lookup for use classification'!$B$12,C2656)),ISNUMBER(SEARCH('[1]Lookup for use classification'!$C$12,C2656))),'[1]Lookup for use classification'!$A$12,IF(OR(ISNUMBER(SEARCH('[1]Lookup for use classification'!$B$13,C2656)),ISNUMBER(SEARCH('[1]Lookup for use classification'!$C$13,C2656)),ISNUMBER(SEARCH('[1]Lookup for use classification'!$D$13,C2656)),,ISNUMBER(SEARCH('[1]Lookup for use classification'!$C$13,C2656)),ISNUMBER(SEARCH('[1]Lookup for use classification'!$E$13,C2656))),'[1]Lookup for use classification'!$A$13,IF(OR(ISNUMBER(SEARCH('[1]Lookup for use classification'!$B$14,C2656)),ISNUMBER(SEARCH('[1]Lookup for use classification'!$C$14,C2656))),'[1]Lookup for use classification'!$A$14,"Other"))))))))))))</f>
        <v>Other</v>
      </c>
      <c r="E2656" s="240"/>
      <c r="F2656" s="259"/>
      <c r="G2656" s="259"/>
    </row>
    <row r="2657" spans="1:12" hidden="1">
      <c r="A2657" s="187" t="s">
        <v>260</v>
      </c>
      <c r="B2657" s="167" t="s">
        <v>4456</v>
      </c>
      <c r="C2657" s="239" t="s">
        <v>275</v>
      </c>
      <c r="D2657" s="6" t="str">
        <f>IF(OR(ISNUMBER(SEARCH('[1]Lookup for use classification'!$B$1,C2657)),ISNUMBER(SEARCH('[1]Lookup for use classification'!$C$1,C2657)),ISNUMBER(SEARCH('[1]Lookup for use classification'!$D$1,C2657)),ISNUMBER(SEARCH('[1]Lookup for use classification'!$E$1,C2657))),'[1]Lookup for use classification'!$A$1,IF(ISNUMBER(SEARCH('[1]Lookup for use classification'!$B$2,C2657)),'[1]Lookup for use classification'!$A$2,IF(ISNUMBER(SEARCH('[1]Lookup for use classification'!$B$3,C2657)),'[1]Lookup for use classification'!$A$3,IF(OR(ISNUMBER(SEARCH('[1]Lookup for use classification'!$B$4,C2657)),ISNUMBER(SEARCH('[1]Lookup for use classification'!$C$4,C2657)),ISNUMBER(SEARCH('[1]Lookup for use classification'!$D$4,C2657)),ISNUMBER(SEARCH('[1]Lookup for use classification'!$E$4,C2657))),'[1]Lookup for use classification'!$A$4,IF(OR(ISNUMBER(SEARCH('[1]Lookup for use classification'!$B$5,C2657)),ISNUMBER(SEARCH('[1]Lookup for use classification'!$C$5,C2657)),ISNUMBER(SEARCH('[1]Lookup for use classification'!$D$5,C2657))),'[1]Lookup for use classification'!$A$5,IF(OR(ISNUMBER(SEARCH('[1]Lookup for use classification'!$B$7,C2657)),ISNUMBER(SEARCH('[1]Lookup for use classification'!$C$7,C2657)),ISNUMBER(SEARCH('[1]Lookup for use classification'!$D$7,C2657))),'[1]Lookup for use classification'!$A$7,IF(OR(ISNUMBER(SEARCH('[1]Lookup for use classification'!$B$9,C2657)),ISNUMBER(SEARCH('[1]Lookup for use classification'!$C$9,C2657)),ISNUMBER(SEARCH('[1]Lookup for use classification'!$D$9,C2657)),ISNUMBER(SEARCH('[1]Lookup for use classification'!$E$9,C2657)),ISNUMBER(SEARCH('[1]Lookup for use classification'!$F$9,C2657)),ISNUMBER(SEARCH('[1]Lookup for use classification'!$G$9,C2657)),ISNUMBER(SEARCH('[1]Lookup for use classification'!$H$9,C2657)),ISNUMBER(SEARCH('[1]Lookup for use classification'!$I$9,C2657)),ISNUMBER(SEARCH('[1]Lookup for use classification'!$J$9,C2657)),ISNUMBER(SEARCH('[1]Lookup for use classification'!$K$9,C2657))),'[1]Lookup for use classification'!$A$9,IF(OR(ISNUMBER(SEARCH('[1]Lookup for use classification'!$B$10,C2657)),ISNUMBER(SEARCH('[1]Lookup for use classification'!$C$10,C2657)),ISNUMBER(SEARCH('[1]Lookup for use classification'!$D$10,C2657)),ISNUMBER(SEARCH('[1]Lookup for use classification'!$E$10,C2657)),ISNUMBER(SEARCH('[1]Lookup for use classification'!$F$10,C2657)),ISNUMBER(SEARCH('[1]Lookup for use classification'!$G$10,C2657))),'[1]Lookup for use classification'!$A$10,IF(OR(ISNUMBER(SEARCH('[1]Lookup for use classification'!$B$11,C2657)),ISNUMBER(SEARCH('[1]Lookup for use classification'!$C$11,C2657))),'[1]Lookup for use classification'!$A$11,IF(OR(ISNUMBER(SEARCH('[1]Lookup for use classification'!$B$12,C2657)),ISNUMBER(SEARCH('[1]Lookup for use classification'!$C$12,C2657))),'[1]Lookup for use classification'!$A$12,IF(OR(ISNUMBER(SEARCH('[1]Lookup for use classification'!$B$13,C2657)),ISNUMBER(SEARCH('[1]Lookup for use classification'!$C$13,C2657)),ISNUMBER(SEARCH('[1]Lookup for use classification'!$D$13,C2657)),,ISNUMBER(SEARCH('[1]Lookup for use classification'!$C$13,C2657)),ISNUMBER(SEARCH('[1]Lookup for use classification'!$E$13,C2657))),'[1]Lookup for use classification'!$A$13,IF(OR(ISNUMBER(SEARCH('[1]Lookup for use classification'!$B$14,C2657)),ISNUMBER(SEARCH('[1]Lookup for use classification'!$C$14,C2657))),'[1]Lookup for use classification'!$A$14,"Other"))))))))))))</f>
        <v>Other</v>
      </c>
      <c r="E2657" s="240"/>
      <c r="F2657" s="259"/>
      <c r="G2657" s="259"/>
    </row>
    <row r="2658" spans="1:12" hidden="1">
      <c r="A2658" s="187" t="s">
        <v>260</v>
      </c>
      <c r="B2658" s="167" t="s">
        <v>4456</v>
      </c>
      <c r="C2658" s="239" t="s">
        <v>255</v>
      </c>
      <c r="D2658" s="6" t="str">
        <f>IF(OR(ISNUMBER(SEARCH('[1]Lookup for use classification'!$B$1,C2658)),ISNUMBER(SEARCH('[1]Lookup for use classification'!$C$1,C2658)),ISNUMBER(SEARCH('[1]Lookup for use classification'!$D$1,C2658)),ISNUMBER(SEARCH('[1]Lookup for use classification'!$E$1,C2658))),'[1]Lookup for use classification'!$A$1,IF(ISNUMBER(SEARCH('[1]Lookup for use classification'!$B$2,C2658)),'[1]Lookup for use classification'!$A$2,IF(ISNUMBER(SEARCH('[1]Lookup for use classification'!$B$3,C2658)),'[1]Lookup for use classification'!$A$3,IF(OR(ISNUMBER(SEARCH('[1]Lookup for use classification'!$B$4,C2658)),ISNUMBER(SEARCH('[1]Lookup for use classification'!$C$4,C2658)),ISNUMBER(SEARCH('[1]Lookup for use classification'!$D$4,C2658)),ISNUMBER(SEARCH('[1]Lookup for use classification'!$E$4,C2658))),'[1]Lookup for use classification'!$A$4,IF(OR(ISNUMBER(SEARCH('[1]Lookup for use classification'!$B$5,C2658)),ISNUMBER(SEARCH('[1]Lookup for use classification'!$C$5,C2658)),ISNUMBER(SEARCH('[1]Lookup for use classification'!$D$5,C2658))),'[1]Lookup for use classification'!$A$5,IF(OR(ISNUMBER(SEARCH('[1]Lookup for use classification'!$B$7,C2658)),ISNUMBER(SEARCH('[1]Lookup for use classification'!$C$7,C2658)),ISNUMBER(SEARCH('[1]Lookup for use classification'!$D$7,C2658))),'[1]Lookup for use classification'!$A$7,IF(OR(ISNUMBER(SEARCH('[1]Lookup for use classification'!$B$9,C2658)),ISNUMBER(SEARCH('[1]Lookup for use classification'!$C$9,C2658)),ISNUMBER(SEARCH('[1]Lookup for use classification'!$D$9,C2658)),ISNUMBER(SEARCH('[1]Lookup for use classification'!$E$9,C2658)),ISNUMBER(SEARCH('[1]Lookup for use classification'!$F$9,C2658)),ISNUMBER(SEARCH('[1]Lookup for use classification'!$G$9,C2658)),ISNUMBER(SEARCH('[1]Lookup for use classification'!$H$9,C2658)),ISNUMBER(SEARCH('[1]Lookup for use classification'!$I$9,C2658)),ISNUMBER(SEARCH('[1]Lookup for use classification'!$J$9,C2658)),ISNUMBER(SEARCH('[1]Lookup for use classification'!$K$9,C2658))),'[1]Lookup for use classification'!$A$9,IF(OR(ISNUMBER(SEARCH('[1]Lookup for use classification'!$B$10,C2658)),ISNUMBER(SEARCH('[1]Lookup for use classification'!$C$10,C2658)),ISNUMBER(SEARCH('[1]Lookup for use classification'!$D$10,C2658)),ISNUMBER(SEARCH('[1]Lookup for use classification'!$E$10,C2658)),ISNUMBER(SEARCH('[1]Lookup for use classification'!$F$10,C2658)),ISNUMBER(SEARCH('[1]Lookup for use classification'!$G$10,C2658))),'[1]Lookup for use classification'!$A$10,IF(OR(ISNUMBER(SEARCH('[1]Lookup for use classification'!$B$11,C2658)),ISNUMBER(SEARCH('[1]Lookup for use classification'!$C$11,C2658))),'[1]Lookup for use classification'!$A$11,IF(OR(ISNUMBER(SEARCH('[1]Lookup for use classification'!$B$12,C2658)),ISNUMBER(SEARCH('[1]Lookup for use classification'!$C$12,C2658))),'[1]Lookup for use classification'!$A$12,IF(OR(ISNUMBER(SEARCH('[1]Lookup for use classification'!$B$13,C2658)),ISNUMBER(SEARCH('[1]Lookup for use classification'!$C$13,C2658)),ISNUMBER(SEARCH('[1]Lookup for use classification'!$D$13,C2658)),,ISNUMBER(SEARCH('[1]Lookup for use classification'!$C$13,C2658)),ISNUMBER(SEARCH('[1]Lookup for use classification'!$E$13,C2658))),'[1]Lookup for use classification'!$A$13,IF(OR(ISNUMBER(SEARCH('[1]Lookup for use classification'!$B$14,C2658)),ISNUMBER(SEARCH('[1]Lookup for use classification'!$C$14,C2658))),'[1]Lookup for use classification'!$A$14,"Other"))))))))))))</f>
        <v>Other</v>
      </c>
      <c r="E2658" s="240"/>
      <c r="F2658" s="259"/>
      <c r="G2658" s="259"/>
    </row>
    <row r="2659" spans="1:12" hidden="1">
      <c r="A2659" s="187" t="s">
        <v>260</v>
      </c>
      <c r="B2659" s="167" t="s">
        <v>4456</v>
      </c>
      <c r="C2659" s="239" t="s">
        <v>276</v>
      </c>
      <c r="D2659" s="6" t="str">
        <f>IF(OR(ISNUMBER(SEARCH('[1]Lookup for use classification'!$B$1,C2659)),ISNUMBER(SEARCH('[1]Lookup for use classification'!$C$1,C2659)),ISNUMBER(SEARCH('[1]Lookup for use classification'!$D$1,C2659)),ISNUMBER(SEARCH('[1]Lookup for use classification'!$E$1,C2659))),'[1]Lookup for use classification'!$A$1,IF(ISNUMBER(SEARCH('[1]Lookup for use classification'!$B$2,C2659)),'[1]Lookup for use classification'!$A$2,IF(ISNUMBER(SEARCH('[1]Lookup for use classification'!$B$3,C2659)),'[1]Lookup for use classification'!$A$3,IF(OR(ISNUMBER(SEARCH('[1]Lookup for use classification'!$B$4,C2659)),ISNUMBER(SEARCH('[1]Lookup for use classification'!$C$4,C2659)),ISNUMBER(SEARCH('[1]Lookup for use classification'!$D$4,C2659)),ISNUMBER(SEARCH('[1]Lookup for use classification'!$E$4,C2659))),'[1]Lookup for use classification'!$A$4,IF(OR(ISNUMBER(SEARCH('[1]Lookup for use classification'!$B$5,C2659)),ISNUMBER(SEARCH('[1]Lookup for use classification'!$C$5,C2659)),ISNUMBER(SEARCH('[1]Lookup for use classification'!$D$5,C2659))),'[1]Lookup for use classification'!$A$5,IF(OR(ISNUMBER(SEARCH('[1]Lookup for use classification'!$B$7,C2659)),ISNUMBER(SEARCH('[1]Lookup for use classification'!$C$7,C2659)),ISNUMBER(SEARCH('[1]Lookup for use classification'!$D$7,C2659))),'[1]Lookup for use classification'!$A$7,IF(OR(ISNUMBER(SEARCH('[1]Lookup for use classification'!$B$9,C2659)),ISNUMBER(SEARCH('[1]Lookup for use classification'!$C$9,C2659)),ISNUMBER(SEARCH('[1]Lookup for use classification'!$D$9,C2659)),ISNUMBER(SEARCH('[1]Lookup for use classification'!$E$9,C2659)),ISNUMBER(SEARCH('[1]Lookup for use classification'!$F$9,C2659)),ISNUMBER(SEARCH('[1]Lookup for use classification'!$G$9,C2659)),ISNUMBER(SEARCH('[1]Lookup for use classification'!$H$9,C2659)),ISNUMBER(SEARCH('[1]Lookup for use classification'!$I$9,C2659)),ISNUMBER(SEARCH('[1]Lookup for use classification'!$J$9,C2659)),ISNUMBER(SEARCH('[1]Lookup for use classification'!$K$9,C2659))),'[1]Lookup for use classification'!$A$9,IF(OR(ISNUMBER(SEARCH('[1]Lookup for use classification'!$B$10,C2659)),ISNUMBER(SEARCH('[1]Lookup for use classification'!$C$10,C2659)),ISNUMBER(SEARCH('[1]Lookup for use classification'!$D$10,C2659)),ISNUMBER(SEARCH('[1]Lookup for use classification'!$E$10,C2659)),ISNUMBER(SEARCH('[1]Lookup for use classification'!$F$10,C2659)),ISNUMBER(SEARCH('[1]Lookup for use classification'!$G$10,C2659))),'[1]Lookup for use classification'!$A$10,IF(OR(ISNUMBER(SEARCH('[1]Lookup for use classification'!$B$11,C2659)),ISNUMBER(SEARCH('[1]Lookup for use classification'!$C$11,C2659))),'[1]Lookup for use classification'!$A$11,IF(OR(ISNUMBER(SEARCH('[1]Lookup for use classification'!$B$12,C2659)),ISNUMBER(SEARCH('[1]Lookup for use classification'!$C$12,C2659))),'[1]Lookup for use classification'!$A$12,IF(OR(ISNUMBER(SEARCH('[1]Lookup for use classification'!$B$13,C2659)),ISNUMBER(SEARCH('[1]Lookup for use classification'!$C$13,C2659)),ISNUMBER(SEARCH('[1]Lookup for use classification'!$D$13,C2659)),,ISNUMBER(SEARCH('[1]Lookup for use classification'!$C$13,C2659)),ISNUMBER(SEARCH('[1]Lookup for use classification'!$E$13,C2659))),'[1]Lookup for use classification'!$A$13,IF(OR(ISNUMBER(SEARCH('[1]Lookup for use classification'!$B$14,C2659)),ISNUMBER(SEARCH('[1]Lookup for use classification'!$C$14,C2659))),'[1]Lookup for use classification'!$A$14,"Other"))))))))))))</f>
        <v>Other</v>
      </c>
      <c r="E2659" s="240"/>
      <c r="F2659" s="259"/>
      <c r="G2659" s="259"/>
    </row>
    <row r="2660" spans="1:12" hidden="1">
      <c r="A2660" s="187" t="s">
        <v>260</v>
      </c>
      <c r="B2660" s="167" t="s">
        <v>4456</v>
      </c>
      <c r="C2660" s="239" t="s">
        <v>277</v>
      </c>
      <c r="D2660" s="6" t="str">
        <f>IF(OR(ISNUMBER(SEARCH('[1]Lookup for use classification'!$B$1,C2660)),ISNUMBER(SEARCH('[1]Lookup for use classification'!$C$1,C2660)),ISNUMBER(SEARCH('[1]Lookup for use classification'!$D$1,C2660)),ISNUMBER(SEARCH('[1]Lookup for use classification'!$E$1,C2660))),'[1]Lookup for use classification'!$A$1,IF(ISNUMBER(SEARCH('[1]Lookup for use classification'!$B$2,C2660)),'[1]Lookup for use classification'!$A$2,IF(ISNUMBER(SEARCH('[1]Lookup for use classification'!$B$3,C2660)),'[1]Lookup for use classification'!$A$3,IF(OR(ISNUMBER(SEARCH('[1]Lookup for use classification'!$B$4,C2660)),ISNUMBER(SEARCH('[1]Lookup for use classification'!$C$4,C2660)),ISNUMBER(SEARCH('[1]Lookup for use classification'!$D$4,C2660)),ISNUMBER(SEARCH('[1]Lookup for use classification'!$E$4,C2660))),'[1]Lookup for use classification'!$A$4,IF(OR(ISNUMBER(SEARCH('[1]Lookup for use classification'!$B$5,C2660)),ISNUMBER(SEARCH('[1]Lookup for use classification'!$C$5,C2660)),ISNUMBER(SEARCH('[1]Lookup for use classification'!$D$5,C2660))),'[1]Lookup for use classification'!$A$5,IF(OR(ISNUMBER(SEARCH('[1]Lookup for use classification'!$B$7,C2660)),ISNUMBER(SEARCH('[1]Lookup for use classification'!$C$7,C2660)),ISNUMBER(SEARCH('[1]Lookup for use classification'!$D$7,C2660))),'[1]Lookup for use classification'!$A$7,IF(OR(ISNUMBER(SEARCH('[1]Lookup for use classification'!$B$9,C2660)),ISNUMBER(SEARCH('[1]Lookup for use classification'!$C$9,C2660)),ISNUMBER(SEARCH('[1]Lookup for use classification'!$D$9,C2660)),ISNUMBER(SEARCH('[1]Lookup for use classification'!$E$9,C2660)),ISNUMBER(SEARCH('[1]Lookup for use classification'!$F$9,C2660)),ISNUMBER(SEARCH('[1]Lookup for use classification'!$G$9,C2660)),ISNUMBER(SEARCH('[1]Lookup for use classification'!$H$9,C2660)),ISNUMBER(SEARCH('[1]Lookup for use classification'!$I$9,C2660)),ISNUMBER(SEARCH('[1]Lookup for use classification'!$J$9,C2660)),ISNUMBER(SEARCH('[1]Lookup for use classification'!$K$9,C2660))),'[1]Lookup for use classification'!$A$9,IF(OR(ISNUMBER(SEARCH('[1]Lookup for use classification'!$B$10,C2660)),ISNUMBER(SEARCH('[1]Lookup for use classification'!$C$10,C2660)),ISNUMBER(SEARCH('[1]Lookup for use classification'!$D$10,C2660)),ISNUMBER(SEARCH('[1]Lookup for use classification'!$E$10,C2660)),ISNUMBER(SEARCH('[1]Lookup for use classification'!$F$10,C2660)),ISNUMBER(SEARCH('[1]Lookup for use classification'!$G$10,C2660))),'[1]Lookup for use classification'!$A$10,IF(OR(ISNUMBER(SEARCH('[1]Lookup for use classification'!$B$11,C2660)),ISNUMBER(SEARCH('[1]Lookup for use classification'!$C$11,C2660))),'[1]Lookup for use classification'!$A$11,IF(OR(ISNUMBER(SEARCH('[1]Lookup for use classification'!$B$12,C2660)),ISNUMBER(SEARCH('[1]Lookup for use classification'!$C$12,C2660))),'[1]Lookup for use classification'!$A$12,IF(OR(ISNUMBER(SEARCH('[1]Lookup for use classification'!$B$13,C2660)),ISNUMBER(SEARCH('[1]Lookup for use classification'!$C$13,C2660)),ISNUMBER(SEARCH('[1]Lookup for use classification'!$D$13,C2660)),,ISNUMBER(SEARCH('[1]Lookup for use classification'!$C$13,C2660)),ISNUMBER(SEARCH('[1]Lookup for use classification'!$E$13,C2660))),'[1]Lookup for use classification'!$A$13,IF(OR(ISNUMBER(SEARCH('[1]Lookup for use classification'!$B$14,C2660)),ISNUMBER(SEARCH('[1]Lookup for use classification'!$C$14,C2660))),'[1]Lookup for use classification'!$A$14,"Other"))))))))))))</f>
        <v>Other</v>
      </c>
      <c r="E2660" s="240"/>
      <c r="F2660" s="259"/>
      <c r="G2660" s="259"/>
    </row>
    <row r="2661" spans="1:12" hidden="1">
      <c r="A2661" s="187" t="s">
        <v>260</v>
      </c>
      <c r="B2661" s="167" t="s">
        <v>4456</v>
      </c>
      <c r="C2661" s="239" t="s">
        <v>190</v>
      </c>
      <c r="D2661" s="6" t="str">
        <f>IF(OR(ISNUMBER(SEARCH('[1]Lookup for use classification'!$B$1,C2661)),ISNUMBER(SEARCH('[1]Lookup for use classification'!$C$1,C2661)),ISNUMBER(SEARCH('[1]Lookup for use classification'!$D$1,C2661)),ISNUMBER(SEARCH('[1]Lookup for use classification'!$E$1,C2661))),'[1]Lookup for use classification'!$A$1,IF(ISNUMBER(SEARCH('[1]Lookup for use classification'!$B$2,C2661)),'[1]Lookup for use classification'!$A$2,IF(ISNUMBER(SEARCH('[1]Lookup for use classification'!$B$3,C2661)),'[1]Lookup for use classification'!$A$3,IF(OR(ISNUMBER(SEARCH('[1]Lookup for use classification'!$B$4,C2661)),ISNUMBER(SEARCH('[1]Lookup for use classification'!$C$4,C2661)),ISNUMBER(SEARCH('[1]Lookup for use classification'!$D$4,C2661)),ISNUMBER(SEARCH('[1]Lookup for use classification'!$E$4,C2661))),'[1]Lookup for use classification'!$A$4,IF(OR(ISNUMBER(SEARCH('[1]Lookup for use classification'!$B$5,C2661)),ISNUMBER(SEARCH('[1]Lookup for use classification'!$C$5,C2661)),ISNUMBER(SEARCH('[1]Lookup for use classification'!$D$5,C2661))),'[1]Lookup for use classification'!$A$5,IF(OR(ISNUMBER(SEARCH('[1]Lookup for use classification'!$B$7,C2661)),ISNUMBER(SEARCH('[1]Lookup for use classification'!$C$7,C2661)),ISNUMBER(SEARCH('[1]Lookup for use classification'!$D$7,C2661))),'[1]Lookup for use classification'!$A$7,IF(OR(ISNUMBER(SEARCH('[1]Lookup for use classification'!$B$9,C2661)),ISNUMBER(SEARCH('[1]Lookup for use classification'!$C$9,C2661)),ISNUMBER(SEARCH('[1]Lookup for use classification'!$D$9,C2661)),ISNUMBER(SEARCH('[1]Lookup for use classification'!$E$9,C2661)),ISNUMBER(SEARCH('[1]Lookup for use classification'!$F$9,C2661)),ISNUMBER(SEARCH('[1]Lookup for use classification'!$G$9,C2661)),ISNUMBER(SEARCH('[1]Lookup for use classification'!$H$9,C2661)),ISNUMBER(SEARCH('[1]Lookup for use classification'!$I$9,C2661)),ISNUMBER(SEARCH('[1]Lookup for use classification'!$J$9,C2661)),ISNUMBER(SEARCH('[1]Lookup for use classification'!$K$9,C2661))),'[1]Lookup for use classification'!$A$9,IF(OR(ISNUMBER(SEARCH('[1]Lookup for use classification'!$B$10,C2661)),ISNUMBER(SEARCH('[1]Lookup for use classification'!$C$10,C2661)),ISNUMBER(SEARCH('[1]Lookup for use classification'!$D$10,C2661)),ISNUMBER(SEARCH('[1]Lookup for use classification'!$E$10,C2661)),ISNUMBER(SEARCH('[1]Lookup for use classification'!$F$10,C2661)),ISNUMBER(SEARCH('[1]Lookup for use classification'!$G$10,C2661))),'[1]Lookup for use classification'!$A$10,IF(OR(ISNUMBER(SEARCH('[1]Lookup for use classification'!$B$11,C2661)),ISNUMBER(SEARCH('[1]Lookup for use classification'!$C$11,C2661))),'[1]Lookup for use classification'!$A$11,IF(OR(ISNUMBER(SEARCH('[1]Lookup for use classification'!$B$12,C2661)),ISNUMBER(SEARCH('[1]Lookup for use classification'!$C$12,C2661))),'[1]Lookup for use classification'!$A$12,IF(OR(ISNUMBER(SEARCH('[1]Lookup for use classification'!$B$13,C2661)),ISNUMBER(SEARCH('[1]Lookup for use classification'!$C$13,C2661)),ISNUMBER(SEARCH('[1]Lookup for use classification'!$D$13,C2661)),,ISNUMBER(SEARCH('[1]Lookup for use classification'!$C$13,C2661)),ISNUMBER(SEARCH('[1]Lookup for use classification'!$E$13,C2661))),'[1]Lookup for use classification'!$A$13,IF(OR(ISNUMBER(SEARCH('[1]Lookup for use classification'!$B$14,C2661)),ISNUMBER(SEARCH('[1]Lookup for use classification'!$C$14,C2661))),'[1]Lookup for use classification'!$A$14,"Other"))))))))))))</f>
        <v>Public Assembly</v>
      </c>
      <c r="E2661" s="240"/>
      <c r="F2661" s="259"/>
      <c r="G2661" s="259"/>
    </row>
    <row r="2662" spans="1:12" hidden="1">
      <c r="A2662" s="187" t="s">
        <v>260</v>
      </c>
      <c r="B2662" s="167" t="s">
        <v>4456</v>
      </c>
      <c r="C2662" s="239" t="s">
        <v>93</v>
      </c>
      <c r="D2662" s="6" t="str">
        <f>IF(OR(ISNUMBER(SEARCH('[1]Lookup for use classification'!$B$1,C2662)),ISNUMBER(SEARCH('[1]Lookup for use classification'!$C$1,C2662)),ISNUMBER(SEARCH('[1]Lookup for use classification'!$D$1,C2662)),ISNUMBER(SEARCH('[1]Lookup for use classification'!$E$1,C2662))),'[1]Lookup for use classification'!$A$1,IF(ISNUMBER(SEARCH('[1]Lookup for use classification'!$B$2,C2662)),'[1]Lookup for use classification'!$A$2,IF(ISNUMBER(SEARCH('[1]Lookup for use classification'!$B$3,C2662)),'[1]Lookup for use classification'!$A$3,IF(OR(ISNUMBER(SEARCH('[1]Lookup for use classification'!$B$4,C2662)),ISNUMBER(SEARCH('[1]Lookup for use classification'!$C$4,C2662)),ISNUMBER(SEARCH('[1]Lookup for use classification'!$D$4,C2662)),ISNUMBER(SEARCH('[1]Lookup for use classification'!$E$4,C2662))),'[1]Lookup for use classification'!$A$4,IF(OR(ISNUMBER(SEARCH('[1]Lookup for use classification'!$B$5,C2662)),ISNUMBER(SEARCH('[1]Lookup for use classification'!$C$5,C2662)),ISNUMBER(SEARCH('[1]Lookup for use classification'!$D$5,C2662))),'[1]Lookup for use classification'!$A$5,IF(OR(ISNUMBER(SEARCH('[1]Lookup for use classification'!$B$7,C2662)),ISNUMBER(SEARCH('[1]Lookup for use classification'!$C$7,C2662)),ISNUMBER(SEARCH('[1]Lookup for use classification'!$D$7,C2662))),'[1]Lookup for use classification'!$A$7,IF(OR(ISNUMBER(SEARCH('[1]Lookup for use classification'!$B$9,C2662)),ISNUMBER(SEARCH('[1]Lookup for use classification'!$C$9,C2662)),ISNUMBER(SEARCH('[1]Lookup for use classification'!$D$9,C2662)),ISNUMBER(SEARCH('[1]Lookup for use classification'!$E$9,C2662)),ISNUMBER(SEARCH('[1]Lookup for use classification'!$F$9,C2662)),ISNUMBER(SEARCH('[1]Lookup for use classification'!$G$9,C2662)),ISNUMBER(SEARCH('[1]Lookup for use classification'!$H$9,C2662)),ISNUMBER(SEARCH('[1]Lookup for use classification'!$I$9,C2662)),ISNUMBER(SEARCH('[1]Lookup for use classification'!$J$9,C2662)),ISNUMBER(SEARCH('[1]Lookup for use classification'!$K$9,C2662))),'[1]Lookup for use classification'!$A$9,IF(OR(ISNUMBER(SEARCH('[1]Lookup for use classification'!$B$10,C2662)),ISNUMBER(SEARCH('[1]Lookup for use classification'!$C$10,C2662)),ISNUMBER(SEARCH('[1]Lookup for use classification'!$D$10,C2662)),ISNUMBER(SEARCH('[1]Lookup for use classification'!$E$10,C2662)),ISNUMBER(SEARCH('[1]Lookup for use classification'!$F$10,C2662)),ISNUMBER(SEARCH('[1]Lookup for use classification'!$G$10,C2662))),'[1]Lookup for use classification'!$A$10,IF(OR(ISNUMBER(SEARCH('[1]Lookup for use classification'!$B$11,C2662)),ISNUMBER(SEARCH('[1]Lookup for use classification'!$C$11,C2662))),'[1]Lookup for use classification'!$A$11,IF(OR(ISNUMBER(SEARCH('[1]Lookup for use classification'!$B$12,C2662)),ISNUMBER(SEARCH('[1]Lookup for use classification'!$C$12,C2662))),'[1]Lookup for use classification'!$A$12,IF(OR(ISNUMBER(SEARCH('[1]Lookup for use classification'!$B$13,C2662)),ISNUMBER(SEARCH('[1]Lookup for use classification'!$C$13,C2662)),ISNUMBER(SEARCH('[1]Lookup for use classification'!$D$13,C2662)),,ISNUMBER(SEARCH('[1]Lookup for use classification'!$C$13,C2662)),ISNUMBER(SEARCH('[1]Lookup for use classification'!$E$13,C2662))),'[1]Lookup for use classification'!$A$13,IF(OR(ISNUMBER(SEARCH('[1]Lookup for use classification'!$B$14,C2662)),ISNUMBER(SEARCH('[1]Lookup for use classification'!$C$14,C2662))),'[1]Lookup for use classification'!$A$14,"Other"))))))))))))</f>
        <v>Public Assembly</v>
      </c>
      <c r="E2662" s="240"/>
      <c r="F2662" s="259"/>
      <c r="G2662" s="259"/>
    </row>
    <row r="2663" spans="1:12" hidden="1">
      <c r="A2663" s="187" t="s">
        <v>260</v>
      </c>
      <c r="B2663" s="167" t="s">
        <v>4456</v>
      </c>
      <c r="C2663" s="239" t="s">
        <v>265</v>
      </c>
      <c r="D2663" s="6" t="str">
        <f>IF(OR(ISNUMBER(SEARCH('[1]Lookup for use classification'!$B$1,C2663)),ISNUMBER(SEARCH('[1]Lookup for use classification'!$C$1,C2663)),ISNUMBER(SEARCH('[1]Lookup for use classification'!$D$1,C2663)),ISNUMBER(SEARCH('[1]Lookup for use classification'!$E$1,C2663))),'[1]Lookup for use classification'!$A$1,IF(ISNUMBER(SEARCH('[1]Lookup for use classification'!$B$2,C2663)),'[1]Lookup for use classification'!$A$2,IF(ISNUMBER(SEARCH('[1]Lookup for use classification'!$B$3,C2663)),'[1]Lookup for use classification'!$A$3,IF(OR(ISNUMBER(SEARCH('[1]Lookup for use classification'!$B$4,C2663)),ISNUMBER(SEARCH('[1]Lookup for use classification'!$C$4,C2663)),ISNUMBER(SEARCH('[1]Lookup for use classification'!$D$4,C2663)),ISNUMBER(SEARCH('[1]Lookup for use classification'!$E$4,C2663))),'[1]Lookup for use classification'!$A$4,IF(OR(ISNUMBER(SEARCH('[1]Lookup for use classification'!$B$5,C2663)),ISNUMBER(SEARCH('[1]Lookup for use classification'!$C$5,C2663)),ISNUMBER(SEARCH('[1]Lookup for use classification'!$D$5,C2663))),'[1]Lookup for use classification'!$A$5,IF(OR(ISNUMBER(SEARCH('[1]Lookup for use classification'!$B$7,C2663)),ISNUMBER(SEARCH('[1]Lookup for use classification'!$C$7,C2663)),ISNUMBER(SEARCH('[1]Lookup for use classification'!$D$7,C2663))),'[1]Lookup for use classification'!$A$7,IF(OR(ISNUMBER(SEARCH('[1]Lookup for use classification'!$B$9,C2663)),ISNUMBER(SEARCH('[1]Lookup for use classification'!$C$9,C2663)),ISNUMBER(SEARCH('[1]Lookup for use classification'!$D$9,C2663)),ISNUMBER(SEARCH('[1]Lookup for use classification'!$E$9,C2663)),ISNUMBER(SEARCH('[1]Lookup for use classification'!$F$9,C2663)),ISNUMBER(SEARCH('[1]Lookup for use classification'!$G$9,C2663)),ISNUMBER(SEARCH('[1]Lookup for use classification'!$H$9,C2663)),ISNUMBER(SEARCH('[1]Lookup for use classification'!$I$9,C2663)),ISNUMBER(SEARCH('[1]Lookup for use classification'!$J$9,C2663)),ISNUMBER(SEARCH('[1]Lookup for use classification'!$K$9,C2663))),'[1]Lookup for use classification'!$A$9,IF(OR(ISNUMBER(SEARCH('[1]Lookup for use classification'!$B$10,C2663)),ISNUMBER(SEARCH('[1]Lookup for use classification'!$C$10,C2663)),ISNUMBER(SEARCH('[1]Lookup for use classification'!$D$10,C2663)),ISNUMBER(SEARCH('[1]Lookup for use classification'!$E$10,C2663)),ISNUMBER(SEARCH('[1]Lookup for use classification'!$F$10,C2663)),ISNUMBER(SEARCH('[1]Lookup for use classification'!$G$10,C2663))),'[1]Lookup for use classification'!$A$10,IF(OR(ISNUMBER(SEARCH('[1]Lookup for use classification'!$B$11,C2663)),ISNUMBER(SEARCH('[1]Lookup for use classification'!$C$11,C2663))),'[1]Lookup for use classification'!$A$11,IF(OR(ISNUMBER(SEARCH('[1]Lookup for use classification'!$B$12,C2663)),ISNUMBER(SEARCH('[1]Lookup for use classification'!$C$12,C2663))),'[1]Lookup for use classification'!$A$12,IF(OR(ISNUMBER(SEARCH('[1]Lookup for use classification'!$B$13,C2663)),ISNUMBER(SEARCH('[1]Lookup for use classification'!$C$13,C2663)),ISNUMBER(SEARCH('[1]Lookup for use classification'!$D$13,C2663)),,ISNUMBER(SEARCH('[1]Lookup for use classification'!$C$13,C2663)),ISNUMBER(SEARCH('[1]Lookup for use classification'!$E$13,C2663))),'[1]Lookup for use classification'!$A$13,IF(OR(ISNUMBER(SEARCH('[1]Lookup for use classification'!$B$14,C2663)),ISNUMBER(SEARCH('[1]Lookup for use classification'!$C$14,C2663))),'[1]Lookup for use classification'!$A$14,"Other"))))))))))))</f>
        <v>Public Assembly</v>
      </c>
      <c r="E2663" s="240"/>
      <c r="F2663" s="259"/>
      <c r="G2663" s="259"/>
    </row>
    <row r="2664" spans="1:12" hidden="1">
      <c r="A2664" s="187" t="s">
        <v>260</v>
      </c>
      <c r="B2664" s="167" t="s">
        <v>4456</v>
      </c>
      <c r="C2664" s="239" t="s">
        <v>266</v>
      </c>
      <c r="D2664" s="6" t="str">
        <f>IF(OR(ISNUMBER(SEARCH('[1]Lookup for use classification'!$B$1,C2664)),ISNUMBER(SEARCH('[1]Lookup for use classification'!$C$1,C2664)),ISNUMBER(SEARCH('[1]Lookup for use classification'!$D$1,C2664)),ISNUMBER(SEARCH('[1]Lookup for use classification'!$E$1,C2664))),'[1]Lookup for use classification'!$A$1,IF(ISNUMBER(SEARCH('[1]Lookup for use classification'!$B$2,C2664)),'[1]Lookup for use classification'!$A$2,IF(ISNUMBER(SEARCH('[1]Lookup for use classification'!$B$3,C2664)),'[1]Lookup for use classification'!$A$3,IF(OR(ISNUMBER(SEARCH('[1]Lookup for use classification'!$B$4,C2664)),ISNUMBER(SEARCH('[1]Lookup for use classification'!$C$4,C2664)),ISNUMBER(SEARCH('[1]Lookup for use classification'!$D$4,C2664)),ISNUMBER(SEARCH('[1]Lookup for use classification'!$E$4,C2664))),'[1]Lookup for use classification'!$A$4,IF(OR(ISNUMBER(SEARCH('[1]Lookup for use classification'!$B$5,C2664)),ISNUMBER(SEARCH('[1]Lookup for use classification'!$C$5,C2664)),ISNUMBER(SEARCH('[1]Lookup for use classification'!$D$5,C2664))),'[1]Lookup for use classification'!$A$5,IF(OR(ISNUMBER(SEARCH('[1]Lookup for use classification'!$B$7,C2664)),ISNUMBER(SEARCH('[1]Lookup for use classification'!$C$7,C2664)),ISNUMBER(SEARCH('[1]Lookup for use classification'!$D$7,C2664))),'[1]Lookup for use classification'!$A$7,IF(OR(ISNUMBER(SEARCH('[1]Lookup for use classification'!$B$9,C2664)),ISNUMBER(SEARCH('[1]Lookup for use classification'!$C$9,C2664)),ISNUMBER(SEARCH('[1]Lookup for use classification'!$D$9,C2664)),ISNUMBER(SEARCH('[1]Lookup for use classification'!$E$9,C2664)),ISNUMBER(SEARCH('[1]Lookup for use classification'!$F$9,C2664)),ISNUMBER(SEARCH('[1]Lookup for use classification'!$G$9,C2664)),ISNUMBER(SEARCH('[1]Lookup for use classification'!$H$9,C2664)),ISNUMBER(SEARCH('[1]Lookup for use classification'!$I$9,C2664)),ISNUMBER(SEARCH('[1]Lookup for use classification'!$J$9,C2664)),ISNUMBER(SEARCH('[1]Lookup for use classification'!$K$9,C2664))),'[1]Lookup for use classification'!$A$9,IF(OR(ISNUMBER(SEARCH('[1]Lookup for use classification'!$B$10,C2664)),ISNUMBER(SEARCH('[1]Lookup for use classification'!$C$10,C2664)),ISNUMBER(SEARCH('[1]Lookup for use classification'!$D$10,C2664)),ISNUMBER(SEARCH('[1]Lookup for use classification'!$E$10,C2664)),ISNUMBER(SEARCH('[1]Lookup for use classification'!$F$10,C2664)),ISNUMBER(SEARCH('[1]Lookup for use classification'!$G$10,C2664))),'[1]Lookup for use classification'!$A$10,IF(OR(ISNUMBER(SEARCH('[1]Lookup for use classification'!$B$11,C2664)),ISNUMBER(SEARCH('[1]Lookup for use classification'!$C$11,C2664))),'[1]Lookup for use classification'!$A$11,IF(OR(ISNUMBER(SEARCH('[1]Lookup for use classification'!$B$12,C2664)),ISNUMBER(SEARCH('[1]Lookup for use classification'!$C$12,C2664))),'[1]Lookup for use classification'!$A$12,IF(OR(ISNUMBER(SEARCH('[1]Lookup for use classification'!$B$13,C2664)),ISNUMBER(SEARCH('[1]Lookup for use classification'!$C$13,C2664)),ISNUMBER(SEARCH('[1]Lookup for use classification'!$D$13,C2664)),,ISNUMBER(SEARCH('[1]Lookup for use classification'!$C$13,C2664)),ISNUMBER(SEARCH('[1]Lookup for use classification'!$E$13,C2664))),'[1]Lookup for use classification'!$A$13,IF(OR(ISNUMBER(SEARCH('[1]Lookup for use classification'!$B$14,C2664)),ISNUMBER(SEARCH('[1]Lookup for use classification'!$C$14,C2664))),'[1]Lookup for use classification'!$A$14,"Other"))))))))))))</f>
        <v>Public Assembly</v>
      </c>
      <c r="E2664" s="240"/>
      <c r="F2664" s="259"/>
      <c r="G2664" s="259"/>
    </row>
    <row r="2665" spans="1:12" hidden="1">
      <c r="A2665" s="187" t="s">
        <v>260</v>
      </c>
      <c r="B2665" s="167" t="s">
        <v>4456</v>
      </c>
      <c r="C2665" s="239" t="s">
        <v>162</v>
      </c>
      <c r="D2665" s="6" t="str">
        <f>IF(OR(ISNUMBER(SEARCH('[1]Lookup for use classification'!$B$1,C2665)),ISNUMBER(SEARCH('[1]Lookup for use classification'!$C$1,C2665)),ISNUMBER(SEARCH('[1]Lookup for use classification'!$D$1,C2665)),ISNUMBER(SEARCH('[1]Lookup for use classification'!$E$1,C2665))),'[1]Lookup for use classification'!$A$1,IF(ISNUMBER(SEARCH('[1]Lookup for use classification'!$B$2,C2665)),'[1]Lookup for use classification'!$A$2,IF(ISNUMBER(SEARCH('[1]Lookup for use classification'!$B$3,C2665)),'[1]Lookup for use classification'!$A$3,IF(OR(ISNUMBER(SEARCH('[1]Lookup for use classification'!$B$4,C2665)),ISNUMBER(SEARCH('[1]Lookup for use classification'!$C$4,C2665)),ISNUMBER(SEARCH('[1]Lookup for use classification'!$D$4,C2665)),ISNUMBER(SEARCH('[1]Lookup for use classification'!$E$4,C2665))),'[1]Lookup for use classification'!$A$4,IF(OR(ISNUMBER(SEARCH('[1]Lookup for use classification'!$B$5,C2665)),ISNUMBER(SEARCH('[1]Lookup for use classification'!$C$5,C2665)),ISNUMBER(SEARCH('[1]Lookup for use classification'!$D$5,C2665))),'[1]Lookup for use classification'!$A$5,IF(OR(ISNUMBER(SEARCH('[1]Lookup for use classification'!$B$7,C2665)),ISNUMBER(SEARCH('[1]Lookup for use classification'!$C$7,C2665)),ISNUMBER(SEARCH('[1]Lookup for use classification'!$D$7,C2665))),'[1]Lookup for use classification'!$A$7,IF(OR(ISNUMBER(SEARCH('[1]Lookup for use classification'!$B$9,C2665)),ISNUMBER(SEARCH('[1]Lookup for use classification'!$C$9,C2665)),ISNUMBER(SEARCH('[1]Lookup for use classification'!$D$9,C2665)),ISNUMBER(SEARCH('[1]Lookup for use classification'!$E$9,C2665)),ISNUMBER(SEARCH('[1]Lookup for use classification'!$F$9,C2665)),ISNUMBER(SEARCH('[1]Lookup for use classification'!$G$9,C2665)),ISNUMBER(SEARCH('[1]Lookup for use classification'!$H$9,C2665)),ISNUMBER(SEARCH('[1]Lookup for use classification'!$I$9,C2665)),ISNUMBER(SEARCH('[1]Lookup for use classification'!$J$9,C2665)),ISNUMBER(SEARCH('[1]Lookup for use classification'!$K$9,C2665))),'[1]Lookup for use classification'!$A$9,IF(OR(ISNUMBER(SEARCH('[1]Lookup for use classification'!$B$10,C2665)),ISNUMBER(SEARCH('[1]Lookup for use classification'!$C$10,C2665)),ISNUMBER(SEARCH('[1]Lookup for use classification'!$D$10,C2665)),ISNUMBER(SEARCH('[1]Lookup for use classification'!$E$10,C2665)),ISNUMBER(SEARCH('[1]Lookup for use classification'!$F$10,C2665)),ISNUMBER(SEARCH('[1]Lookup for use classification'!$G$10,C2665))),'[1]Lookup for use classification'!$A$10,IF(OR(ISNUMBER(SEARCH('[1]Lookup for use classification'!$B$11,C2665)),ISNUMBER(SEARCH('[1]Lookup for use classification'!$C$11,C2665))),'[1]Lookup for use classification'!$A$11,IF(OR(ISNUMBER(SEARCH('[1]Lookup for use classification'!$B$12,C2665)),ISNUMBER(SEARCH('[1]Lookup for use classification'!$C$12,C2665))),'[1]Lookup for use classification'!$A$12,IF(OR(ISNUMBER(SEARCH('[1]Lookup for use classification'!$B$13,C2665)),ISNUMBER(SEARCH('[1]Lookup for use classification'!$C$13,C2665)),ISNUMBER(SEARCH('[1]Lookup for use classification'!$D$13,C2665)),,ISNUMBER(SEARCH('[1]Lookup for use classification'!$C$13,C2665)),ISNUMBER(SEARCH('[1]Lookup for use classification'!$E$13,C2665))),'[1]Lookup for use classification'!$A$13,IF(OR(ISNUMBER(SEARCH('[1]Lookup for use classification'!$B$14,C2665)),ISNUMBER(SEARCH('[1]Lookup for use classification'!$C$14,C2665))),'[1]Lookup for use classification'!$A$14,"Other"))))))))))))</f>
        <v>Public Assembly</v>
      </c>
      <c r="E2665" s="240"/>
      <c r="F2665" s="259"/>
      <c r="G2665" s="259"/>
    </row>
    <row r="2666" spans="1:12" hidden="1">
      <c r="A2666" s="187" t="s">
        <v>260</v>
      </c>
      <c r="B2666" s="167" t="s">
        <v>4456</v>
      </c>
      <c r="C2666" s="239" t="s">
        <v>267</v>
      </c>
      <c r="D2666" s="6" t="str">
        <f>IF(OR(ISNUMBER(SEARCH('[1]Lookup for use classification'!$B$1,C2666)),ISNUMBER(SEARCH('[1]Lookup for use classification'!$C$1,C2666)),ISNUMBER(SEARCH('[1]Lookup for use classification'!$D$1,C2666)),ISNUMBER(SEARCH('[1]Lookup for use classification'!$E$1,C2666))),'[1]Lookup for use classification'!$A$1,IF(ISNUMBER(SEARCH('[1]Lookup for use classification'!$B$2,C2666)),'[1]Lookup for use classification'!$A$2,IF(ISNUMBER(SEARCH('[1]Lookup for use classification'!$B$3,C2666)),'[1]Lookup for use classification'!$A$3,IF(OR(ISNUMBER(SEARCH('[1]Lookup for use classification'!$B$4,C2666)),ISNUMBER(SEARCH('[1]Lookup for use classification'!$C$4,C2666)),ISNUMBER(SEARCH('[1]Lookup for use classification'!$D$4,C2666)),ISNUMBER(SEARCH('[1]Lookup for use classification'!$E$4,C2666))),'[1]Lookup for use classification'!$A$4,IF(OR(ISNUMBER(SEARCH('[1]Lookup for use classification'!$B$5,C2666)),ISNUMBER(SEARCH('[1]Lookup for use classification'!$C$5,C2666)),ISNUMBER(SEARCH('[1]Lookup for use classification'!$D$5,C2666))),'[1]Lookup for use classification'!$A$5,IF(OR(ISNUMBER(SEARCH('[1]Lookup for use classification'!$B$7,C2666)),ISNUMBER(SEARCH('[1]Lookup for use classification'!$C$7,C2666)),ISNUMBER(SEARCH('[1]Lookup for use classification'!$D$7,C2666))),'[1]Lookup for use classification'!$A$7,IF(OR(ISNUMBER(SEARCH('[1]Lookup for use classification'!$B$9,C2666)),ISNUMBER(SEARCH('[1]Lookup for use classification'!$C$9,C2666)),ISNUMBER(SEARCH('[1]Lookup for use classification'!$D$9,C2666)),ISNUMBER(SEARCH('[1]Lookup for use classification'!$E$9,C2666)),ISNUMBER(SEARCH('[1]Lookup for use classification'!$F$9,C2666)),ISNUMBER(SEARCH('[1]Lookup for use classification'!$G$9,C2666)),ISNUMBER(SEARCH('[1]Lookup for use classification'!$H$9,C2666)),ISNUMBER(SEARCH('[1]Lookup for use classification'!$I$9,C2666)),ISNUMBER(SEARCH('[1]Lookup for use classification'!$J$9,C2666)),ISNUMBER(SEARCH('[1]Lookup for use classification'!$K$9,C2666))),'[1]Lookup for use classification'!$A$9,IF(OR(ISNUMBER(SEARCH('[1]Lookup for use classification'!$B$10,C2666)),ISNUMBER(SEARCH('[1]Lookup for use classification'!$C$10,C2666)),ISNUMBER(SEARCH('[1]Lookup for use classification'!$D$10,C2666)),ISNUMBER(SEARCH('[1]Lookup for use classification'!$E$10,C2666)),ISNUMBER(SEARCH('[1]Lookup for use classification'!$F$10,C2666)),ISNUMBER(SEARCH('[1]Lookup for use classification'!$G$10,C2666))),'[1]Lookup for use classification'!$A$10,IF(OR(ISNUMBER(SEARCH('[1]Lookup for use classification'!$B$11,C2666)),ISNUMBER(SEARCH('[1]Lookup for use classification'!$C$11,C2666))),'[1]Lookup for use classification'!$A$11,IF(OR(ISNUMBER(SEARCH('[1]Lookup for use classification'!$B$12,C2666)),ISNUMBER(SEARCH('[1]Lookup for use classification'!$C$12,C2666))),'[1]Lookup for use classification'!$A$12,IF(OR(ISNUMBER(SEARCH('[1]Lookup for use classification'!$B$13,C2666)),ISNUMBER(SEARCH('[1]Lookup for use classification'!$C$13,C2666)),ISNUMBER(SEARCH('[1]Lookup for use classification'!$D$13,C2666)),,ISNUMBER(SEARCH('[1]Lookup for use classification'!$C$13,C2666)),ISNUMBER(SEARCH('[1]Lookup for use classification'!$E$13,C2666))),'[1]Lookup for use classification'!$A$13,IF(OR(ISNUMBER(SEARCH('[1]Lookup for use classification'!$B$14,C2666)),ISNUMBER(SEARCH('[1]Lookup for use classification'!$C$14,C2666))),'[1]Lookup for use classification'!$A$14,"Other"))))))))))))</f>
        <v>Public Safety</v>
      </c>
      <c r="E2666" s="240"/>
      <c r="F2666" s="259"/>
      <c r="G2666" s="259"/>
    </row>
    <row r="2667" spans="1:12" hidden="1">
      <c r="A2667" s="187" t="s">
        <v>260</v>
      </c>
      <c r="B2667" s="167" t="s">
        <v>4456</v>
      </c>
      <c r="C2667" s="239" t="s">
        <v>268</v>
      </c>
      <c r="D2667" s="6" t="str">
        <f>IF(OR(ISNUMBER(SEARCH('[1]Lookup for use classification'!$B$1,C2667)),ISNUMBER(SEARCH('[1]Lookup for use classification'!$C$1,C2667)),ISNUMBER(SEARCH('[1]Lookup for use classification'!$D$1,C2667)),ISNUMBER(SEARCH('[1]Lookup for use classification'!$E$1,C2667))),'[1]Lookup for use classification'!$A$1,IF(ISNUMBER(SEARCH('[1]Lookup for use classification'!$B$2,C2667)),'[1]Lookup for use classification'!$A$2,IF(ISNUMBER(SEARCH('[1]Lookup for use classification'!$B$3,C2667)),'[1]Lookup for use classification'!$A$3,IF(OR(ISNUMBER(SEARCH('[1]Lookup for use classification'!$B$4,C2667)),ISNUMBER(SEARCH('[1]Lookup for use classification'!$C$4,C2667)),ISNUMBER(SEARCH('[1]Lookup for use classification'!$D$4,C2667)),ISNUMBER(SEARCH('[1]Lookup for use classification'!$E$4,C2667))),'[1]Lookup for use classification'!$A$4,IF(OR(ISNUMBER(SEARCH('[1]Lookup for use classification'!$B$5,C2667)),ISNUMBER(SEARCH('[1]Lookup for use classification'!$C$5,C2667)),ISNUMBER(SEARCH('[1]Lookup for use classification'!$D$5,C2667))),'[1]Lookup for use classification'!$A$5,IF(OR(ISNUMBER(SEARCH('[1]Lookup for use classification'!$B$7,C2667)),ISNUMBER(SEARCH('[1]Lookup for use classification'!$C$7,C2667)),ISNUMBER(SEARCH('[1]Lookup for use classification'!$D$7,C2667))),'[1]Lookup for use classification'!$A$7,IF(OR(ISNUMBER(SEARCH('[1]Lookup for use classification'!$B$9,C2667)),ISNUMBER(SEARCH('[1]Lookup for use classification'!$C$9,C2667)),ISNUMBER(SEARCH('[1]Lookup for use classification'!$D$9,C2667)),ISNUMBER(SEARCH('[1]Lookup for use classification'!$E$9,C2667)),ISNUMBER(SEARCH('[1]Lookup for use classification'!$F$9,C2667)),ISNUMBER(SEARCH('[1]Lookup for use classification'!$G$9,C2667)),ISNUMBER(SEARCH('[1]Lookup for use classification'!$H$9,C2667)),ISNUMBER(SEARCH('[1]Lookup for use classification'!$I$9,C2667)),ISNUMBER(SEARCH('[1]Lookup for use classification'!$J$9,C2667)),ISNUMBER(SEARCH('[1]Lookup for use classification'!$K$9,C2667))),'[1]Lookup for use classification'!$A$9,IF(OR(ISNUMBER(SEARCH('[1]Lookup for use classification'!$B$10,C2667)),ISNUMBER(SEARCH('[1]Lookup for use classification'!$C$10,C2667)),ISNUMBER(SEARCH('[1]Lookup for use classification'!$D$10,C2667)),ISNUMBER(SEARCH('[1]Lookup for use classification'!$E$10,C2667)),ISNUMBER(SEARCH('[1]Lookup for use classification'!$F$10,C2667)),ISNUMBER(SEARCH('[1]Lookup for use classification'!$G$10,C2667))),'[1]Lookup for use classification'!$A$10,IF(OR(ISNUMBER(SEARCH('[1]Lookup for use classification'!$B$11,C2667)),ISNUMBER(SEARCH('[1]Lookup for use classification'!$C$11,C2667))),'[1]Lookup for use classification'!$A$11,IF(OR(ISNUMBER(SEARCH('[1]Lookup for use classification'!$B$12,C2667)),ISNUMBER(SEARCH('[1]Lookup for use classification'!$C$12,C2667))),'[1]Lookup for use classification'!$A$12,IF(OR(ISNUMBER(SEARCH('[1]Lookup for use classification'!$B$13,C2667)),ISNUMBER(SEARCH('[1]Lookup for use classification'!$C$13,C2667)),ISNUMBER(SEARCH('[1]Lookup for use classification'!$D$13,C2667)),,ISNUMBER(SEARCH('[1]Lookup for use classification'!$C$13,C2667)),ISNUMBER(SEARCH('[1]Lookup for use classification'!$E$13,C2667))),'[1]Lookup for use classification'!$A$13,IF(OR(ISNUMBER(SEARCH('[1]Lookup for use classification'!$B$14,C2667)),ISNUMBER(SEARCH('[1]Lookup for use classification'!$C$14,C2667))),'[1]Lookup for use classification'!$A$14,"Other"))))))))))))</f>
        <v>Public Safety</v>
      </c>
      <c r="E2667" s="240"/>
      <c r="F2667" s="259"/>
      <c r="G2667" s="259"/>
    </row>
    <row r="2668" spans="1:12" hidden="1">
      <c r="A2668" s="187" t="s">
        <v>260</v>
      </c>
      <c r="B2668" s="167" t="s">
        <v>4456</v>
      </c>
      <c r="C2668" s="239" t="s">
        <v>231</v>
      </c>
      <c r="D2668" s="6" t="str">
        <f>IF(OR(ISNUMBER(SEARCH('[1]Lookup for use classification'!$B$1,C2668)),ISNUMBER(SEARCH('[1]Lookup for use classification'!$C$1,C2668)),ISNUMBER(SEARCH('[1]Lookup for use classification'!$D$1,C2668)),ISNUMBER(SEARCH('[1]Lookup for use classification'!$E$1,C2668))),'[1]Lookup for use classification'!$A$1,IF(ISNUMBER(SEARCH('[1]Lookup for use classification'!$B$2,C2668)),'[1]Lookup for use classification'!$A$2,IF(ISNUMBER(SEARCH('[1]Lookup for use classification'!$B$3,C2668)),'[1]Lookup for use classification'!$A$3,IF(OR(ISNUMBER(SEARCH('[1]Lookup for use classification'!$B$4,C2668)),ISNUMBER(SEARCH('[1]Lookup for use classification'!$C$4,C2668)),ISNUMBER(SEARCH('[1]Lookup for use classification'!$D$4,C2668)),ISNUMBER(SEARCH('[1]Lookup for use classification'!$E$4,C2668))),'[1]Lookup for use classification'!$A$4,IF(OR(ISNUMBER(SEARCH('[1]Lookup for use classification'!$B$5,C2668)),ISNUMBER(SEARCH('[1]Lookup for use classification'!$C$5,C2668)),ISNUMBER(SEARCH('[1]Lookup for use classification'!$D$5,C2668))),'[1]Lookup for use classification'!$A$5,IF(OR(ISNUMBER(SEARCH('[1]Lookup for use classification'!$B$7,C2668)),ISNUMBER(SEARCH('[1]Lookup for use classification'!$C$7,C2668)),ISNUMBER(SEARCH('[1]Lookup for use classification'!$D$7,C2668))),'[1]Lookup for use classification'!$A$7,IF(OR(ISNUMBER(SEARCH('[1]Lookup for use classification'!$B$9,C2668)),ISNUMBER(SEARCH('[1]Lookup for use classification'!$C$9,C2668)),ISNUMBER(SEARCH('[1]Lookup for use classification'!$D$9,C2668)),ISNUMBER(SEARCH('[1]Lookup for use classification'!$E$9,C2668)),ISNUMBER(SEARCH('[1]Lookup for use classification'!$F$9,C2668)),ISNUMBER(SEARCH('[1]Lookup for use classification'!$G$9,C2668)),ISNUMBER(SEARCH('[1]Lookup for use classification'!$H$9,C2668)),ISNUMBER(SEARCH('[1]Lookup for use classification'!$I$9,C2668)),ISNUMBER(SEARCH('[1]Lookup for use classification'!$J$9,C2668)),ISNUMBER(SEARCH('[1]Lookup for use classification'!$K$9,C2668))),'[1]Lookup for use classification'!$A$9,IF(OR(ISNUMBER(SEARCH('[1]Lookup for use classification'!$B$10,C2668)),ISNUMBER(SEARCH('[1]Lookup for use classification'!$C$10,C2668)),ISNUMBER(SEARCH('[1]Lookup for use classification'!$D$10,C2668)),ISNUMBER(SEARCH('[1]Lookup for use classification'!$E$10,C2668)),ISNUMBER(SEARCH('[1]Lookup for use classification'!$F$10,C2668)),ISNUMBER(SEARCH('[1]Lookup for use classification'!$G$10,C2668))),'[1]Lookup for use classification'!$A$10,IF(OR(ISNUMBER(SEARCH('[1]Lookup for use classification'!$B$11,C2668)),ISNUMBER(SEARCH('[1]Lookup for use classification'!$C$11,C2668))),'[1]Lookup for use classification'!$A$11,IF(OR(ISNUMBER(SEARCH('[1]Lookup for use classification'!$B$12,C2668)),ISNUMBER(SEARCH('[1]Lookup for use classification'!$C$12,C2668))),'[1]Lookup for use classification'!$A$12,IF(OR(ISNUMBER(SEARCH('[1]Lookup for use classification'!$B$13,C2668)),ISNUMBER(SEARCH('[1]Lookup for use classification'!$C$13,C2668)),ISNUMBER(SEARCH('[1]Lookup for use classification'!$D$13,C2668)),,ISNUMBER(SEARCH('[1]Lookup for use classification'!$C$13,C2668)),ISNUMBER(SEARCH('[1]Lookup for use classification'!$E$13,C2668))),'[1]Lookup for use classification'!$A$13,IF(OR(ISNUMBER(SEARCH('[1]Lookup for use classification'!$B$14,C2668)),ISNUMBER(SEARCH('[1]Lookup for use classification'!$C$14,C2668))),'[1]Lookup for use classification'!$A$14,"Other"))))))))))))</f>
        <v>Public Safety</v>
      </c>
      <c r="E2668" s="240"/>
      <c r="F2668" s="259"/>
      <c r="G2668" s="259"/>
    </row>
    <row r="2669" spans="1:12" hidden="1">
      <c r="A2669" s="187" t="s">
        <v>260</v>
      </c>
      <c r="B2669" s="167" t="s">
        <v>4456</v>
      </c>
      <c r="C2669" s="239" t="s">
        <v>254</v>
      </c>
      <c r="D2669" s="6" t="str">
        <f>IF(OR(ISNUMBER(SEARCH('[1]Lookup for use classification'!$B$1,C2669)),ISNUMBER(SEARCH('[1]Lookup for use classification'!$C$1,C2669)),ISNUMBER(SEARCH('[1]Lookup for use classification'!$D$1,C2669)),ISNUMBER(SEARCH('[1]Lookup for use classification'!$E$1,C2669))),'[1]Lookup for use classification'!$A$1,IF(ISNUMBER(SEARCH('[1]Lookup for use classification'!$B$2,C2669)),'[1]Lookup for use classification'!$A$2,IF(ISNUMBER(SEARCH('[1]Lookup for use classification'!$B$3,C2669)),'[1]Lookup for use classification'!$A$3,IF(OR(ISNUMBER(SEARCH('[1]Lookup for use classification'!$B$4,C2669)),ISNUMBER(SEARCH('[1]Lookup for use classification'!$C$4,C2669)),ISNUMBER(SEARCH('[1]Lookup for use classification'!$D$4,C2669)),ISNUMBER(SEARCH('[1]Lookup for use classification'!$E$4,C2669))),'[1]Lookup for use classification'!$A$4,IF(OR(ISNUMBER(SEARCH('[1]Lookup for use classification'!$B$5,C2669)),ISNUMBER(SEARCH('[1]Lookup for use classification'!$C$5,C2669)),ISNUMBER(SEARCH('[1]Lookup for use classification'!$D$5,C2669))),'[1]Lookup for use classification'!$A$5,IF(OR(ISNUMBER(SEARCH('[1]Lookup for use classification'!$B$7,C2669)),ISNUMBER(SEARCH('[1]Lookup for use classification'!$C$7,C2669)),ISNUMBER(SEARCH('[1]Lookup for use classification'!$D$7,C2669))),'[1]Lookup for use classification'!$A$7,IF(OR(ISNUMBER(SEARCH('[1]Lookup for use classification'!$B$9,C2669)),ISNUMBER(SEARCH('[1]Lookup for use classification'!$C$9,C2669)),ISNUMBER(SEARCH('[1]Lookup for use classification'!$D$9,C2669)),ISNUMBER(SEARCH('[1]Lookup for use classification'!$E$9,C2669)),ISNUMBER(SEARCH('[1]Lookup for use classification'!$F$9,C2669)),ISNUMBER(SEARCH('[1]Lookup for use classification'!$G$9,C2669)),ISNUMBER(SEARCH('[1]Lookup for use classification'!$H$9,C2669)),ISNUMBER(SEARCH('[1]Lookup for use classification'!$I$9,C2669)),ISNUMBER(SEARCH('[1]Lookup for use classification'!$J$9,C2669)),ISNUMBER(SEARCH('[1]Lookup for use classification'!$K$9,C2669))),'[1]Lookup for use classification'!$A$9,IF(OR(ISNUMBER(SEARCH('[1]Lookup for use classification'!$B$10,C2669)),ISNUMBER(SEARCH('[1]Lookup for use classification'!$C$10,C2669)),ISNUMBER(SEARCH('[1]Lookup for use classification'!$D$10,C2669)),ISNUMBER(SEARCH('[1]Lookup for use classification'!$E$10,C2669)),ISNUMBER(SEARCH('[1]Lookup for use classification'!$F$10,C2669)),ISNUMBER(SEARCH('[1]Lookup for use classification'!$G$10,C2669))),'[1]Lookup for use classification'!$A$10,IF(OR(ISNUMBER(SEARCH('[1]Lookup for use classification'!$B$11,C2669)),ISNUMBER(SEARCH('[1]Lookup for use classification'!$C$11,C2669))),'[1]Lookup for use classification'!$A$11,IF(OR(ISNUMBER(SEARCH('[1]Lookup for use classification'!$B$12,C2669)),ISNUMBER(SEARCH('[1]Lookup for use classification'!$C$12,C2669))),'[1]Lookup for use classification'!$A$12,IF(OR(ISNUMBER(SEARCH('[1]Lookup for use classification'!$B$13,C2669)),ISNUMBER(SEARCH('[1]Lookup for use classification'!$C$13,C2669)),ISNUMBER(SEARCH('[1]Lookup for use classification'!$D$13,C2669)),,ISNUMBER(SEARCH('[1]Lookup for use classification'!$C$13,C2669)),ISNUMBER(SEARCH('[1]Lookup for use classification'!$E$13,C2669))),'[1]Lookup for use classification'!$A$13,IF(OR(ISNUMBER(SEARCH('[1]Lookup for use classification'!$B$14,C2669)),ISNUMBER(SEARCH('[1]Lookup for use classification'!$C$14,C2669))),'[1]Lookup for use classification'!$A$14,"Other"))))))))))))</f>
        <v>Retail - Other</v>
      </c>
      <c r="E2669" s="240"/>
      <c r="F2669" s="259"/>
      <c r="G2669" s="259"/>
    </row>
    <row r="2670" spans="1:12" hidden="1">
      <c r="A2670" s="187" t="s">
        <v>260</v>
      </c>
      <c r="B2670" s="167" t="s">
        <v>4456</v>
      </c>
      <c r="C2670" s="239" t="s">
        <v>278</v>
      </c>
      <c r="D2670" s="6" t="str">
        <f>IF(OR(ISNUMBER(SEARCH('[1]Lookup for use classification'!$B$1,C2670)),ISNUMBER(SEARCH('[1]Lookup for use classification'!$C$1,C2670)),ISNUMBER(SEARCH('[1]Lookup for use classification'!$D$1,C2670)),ISNUMBER(SEARCH('[1]Lookup for use classification'!$E$1,C2670))),'[1]Lookup for use classification'!$A$1,IF(ISNUMBER(SEARCH('[1]Lookup for use classification'!$B$2,C2670)),'[1]Lookup for use classification'!$A$2,IF(ISNUMBER(SEARCH('[1]Lookup for use classification'!$B$3,C2670)),'[1]Lookup for use classification'!$A$3,IF(OR(ISNUMBER(SEARCH('[1]Lookup for use classification'!$B$4,C2670)),ISNUMBER(SEARCH('[1]Lookup for use classification'!$C$4,C2670)),ISNUMBER(SEARCH('[1]Lookup for use classification'!$D$4,C2670)),ISNUMBER(SEARCH('[1]Lookup for use classification'!$E$4,C2670))),'[1]Lookup for use classification'!$A$4,IF(OR(ISNUMBER(SEARCH('[1]Lookup for use classification'!$B$5,C2670)),ISNUMBER(SEARCH('[1]Lookup for use classification'!$C$5,C2670)),ISNUMBER(SEARCH('[1]Lookup for use classification'!$D$5,C2670))),'[1]Lookup for use classification'!$A$5,IF(OR(ISNUMBER(SEARCH('[1]Lookup for use classification'!$B$7,C2670)),ISNUMBER(SEARCH('[1]Lookup for use classification'!$C$7,C2670)),ISNUMBER(SEARCH('[1]Lookup for use classification'!$D$7,C2670))),'[1]Lookup for use classification'!$A$7,IF(OR(ISNUMBER(SEARCH('[1]Lookup for use classification'!$B$9,C2670)),ISNUMBER(SEARCH('[1]Lookup for use classification'!$C$9,C2670)),ISNUMBER(SEARCH('[1]Lookup for use classification'!$D$9,C2670)),ISNUMBER(SEARCH('[1]Lookup for use classification'!$E$9,C2670)),ISNUMBER(SEARCH('[1]Lookup for use classification'!$F$9,C2670)),ISNUMBER(SEARCH('[1]Lookup for use classification'!$G$9,C2670)),ISNUMBER(SEARCH('[1]Lookup for use classification'!$H$9,C2670)),ISNUMBER(SEARCH('[1]Lookup for use classification'!$I$9,C2670)),ISNUMBER(SEARCH('[1]Lookup for use classification'!$J$9,C2670)),ISNUMBER(SEARCH('[1]Lookup for use classification'!$K$9,C2670))),'[1]Lookup for use classification'!$A$9,IF(OR(ISNUMBER(SEARCH('[1]Lookup for use classification'!$B$10,C2670)),ISNUMBER(SEARCH('[1]Lookup for use classification'!$C$10,C2670)),ISNUMBER(SEARCH('[1]Lookup for use classification'!$D$10,C2670)),ISNUMBER(SEARCH('[1]Lookup for use classification'!$E$10,C2670)),ISNUMBER(SEARCH('[1]Lookup for use classification'!$F$10,C2670)),ISNUMBER(SEARCH('[1]Lookup for use classification'!$G$10,C2670))),'[1]Lookup for use classification'!$A$10,IF(OR(ISNUMBER(SEARCH('[1]Lookup for use classification'!$B$11,C2670)),ISNUMBER(SEARCH('[1]Lookup for use classification'!$C$11,C2670))),'[1]Lookup for use classification'!$A$11,IF(OR(ISNUMBER(SEARCH('[1]Lookup for use classification'!$B$12,C2670)),ISNUMBER(SEARCH('[1]Lookup for use classification'!$C$12,C2670))),'[1]Lookup for use classification'!$A$12,IF(OR(ISNUMBER(SEARCH('[1]Lookup for use classification'!$B$13,C2670)),ISNUMBER(SEARCH('[1]Lookup for use classification'!$C$13,C2670)),ISNUMBER(SEARCH('[1]Lookup for use classification'!$D$13,C2670)),,ISNUMBER(SEARCH('[1]Lookup for use classification'!$C$13,C2670)),ISNUMBER(SEARCH('[1]Lookup for use classification'!$E$13,C2670))),'[1]Lookup for use classification'!$A$13,IF(OR(ISNUMBER(SEARCH('[1]Lookup for use classification'!$B$14,C2670)),ISNUMBER(SEARCH('[1]Lookup for use classification'!$C$14,C2670))),'[1]Lookup for use classification'!$A$14,"Other"))))))))))))</f>
        <v>Retail - Other</v>
      </c>
      <c r="E2670" s="240"/>
      <c r="F2670" s="259"/>
      <c r="G2670" s="259"/>
    </row>
    <row r="2671" spans="1:12" hidden="1">
      <c r="A2671" s="138" t="s">
        <v>260</v>
      </c>
      <c r="B2671" s="8" t="str">
        <f>IF(ISNA(VLOOKUP(CONCATENATE(A2671,C2671),EUS!$B$2:$B$1939,1,FALSE)),"","End Use Study")</f>
        <v>End Use Study</v>
      </c>
      <c r="C2671" s="14" t="s">
        <v>82</v>
      </c>
      <c r="D2671" s="165" t="s">
        <v>1980</v>
      </c>
      <c r="E2671" s="15">
        <v>1300</v>
      </c>
      <c r="F2671" s="15"/>
      <c r="G2671" s="15"/>
      <c r="H2671" s="164"/>
      <c r="I2671" s="164"/>
      <c r="J2671" s="7"/>
      <c r="L2671" s="6"/>
    </row>
    <row r="2672" spans="1:12" hidden="1">
      <c r="A2672" s="138" t="s">
        <v>260</v>
      </c>
      <c r="B2672" s="8" t="str">
        <f>IF(ISNA(VLOOKUP(CONCATENATE(A2672,C2672),EUS!$B$2:$B$1939,1,FALSE)),"","End Use Study")</f>
        <v>End Use Study</v>
      </c>
      <c r="C2672" s="14" t="s">
        <v>2092</v>
      </c>
      <c r="D2672" s="165" t="s">
        <v>1980</v>
      </c>
      <c r="E2672" s="15"/>
      <c r="F2672" s="15"/>
      <c r="G2672" s="15"/>
      <c r="H2672" s="164"/>
      <c r="I2672" s="164"/>
      <c r="J2672" s="7"/>
      <c r="L2672" s="6"/>
    </row>
    <row r="2673" spans="1:18" hidden="1">
      <c r="A2673" s="187" t="s">
        <v>260</v>
      </c>
      <c r="B2673" s="167" t="s">
        <v>4456</v>
      </c>
      <c r="C2673" s="239" t="s">
        <v>272</v>
      </c>
      <c r="D2673" s="6" t="str">
        <f>IF(OR(ISNUMBER(SEARCH('[1]Lookup for use classification'!$B$1,C2673)),ISNUMBER(SEARCH('[1]Lookup for use classification'!$C$1,C2673)),ISNUMBER(SEARCH('[1]Lookup for use classification'!$D$1,C2673)),ISNUMBER(SEARCH('[1]Lookup for use classification'!$E$1,C2673))),'[1]Lookup for use classification'!$A$1,IF(ISNUMBER(SEARCH('[1]Lookup for use classification'!$B$2,C2673)),'[1]Lookup for use classification'!$A$2,IF(ISNUMBER(SEARCH('[1]Lookup for use classification'!$B$3,C2673)),'[1]Lookup for use classification'!$A$3,IF(OR(ISNUMBER(SEARCH('[1]Lookup for use classification'!$B$4,C2673)),ISNUMBER(SEARCH('[1]Lookup for use classification'!$C$4,C2673)),ISNUMBER(SEARCH('[1]Lookup for use classification'!$D$4,C2673)),ISNUMBER(SEARCH('[1]Lookup for use classification'!$E$4,C2673))),'[1]Lookup for use classification'!$A$4,IF(OR(ISNUMBER(SEARCH('[1]Lookup for use classification'!$B$5,C2673)),ISNUMBER(SEARCH('[1]Lookup for use classification'!$C$5,C2673)),ISNUMBER(SEARCH('[1]Lookup for use classification'!$D$5,C2673))),'[1]Lookup for use classification'!$A$5,IF(OR(ISNUMBER(SEARCH('[1]Lookup for use classification'!$B$7,C2673)),ISNUMBER(SEARCH('[1]Lookup for use classification'!$C$7,C2673)),ISNUMBER(SEARCH('[1]Lookup for use classification'!$D$7,C2673))),'[1]Lookup for use classification'!$A$7,IF(OR(ISNUMBER(SEARCH('[1]Lookup for use classification'!$B$9,C2673)),ISNUMBER(SEARCH('[1]Lookup for use classification'!$C$9,C2673)),ISNUMBER(SEARCH('[1]Lookup for use classification'!$D$9,C2673)),ISNUMBER(SEARCH('[1]Lookup for use classification'!$E$9,C2673)),ISNUMBER(SEARCH('[1]Lookup for use classification'!$F$9,C2673)),ISNUMBER(SEARCH('[1]Lookup for use classification'!$G$9,C2673)),ISNUMBER(SEARCH('[1]Lookup for use classification'!$H$9,C2673)),ISNUMBER(SEARCH('[1]Lookup for use classification'!$I$9,C2673)),ISNUMBER(SEARCH('[1]Lookup for use classification'!$J$9,C2673)),ISNUMBER(SEARCH('[1]Lookup for use classification'!$K$9,C2673))),'[1]Lookup for use classification'!$A$9,IF(OR(ISNUMBER(SEARCH('[1]Lookup for use classification'!$B$10,C2673)),ISNUMBER(SEARCH('[1]Lookup for use classification'!$C$10,C2673)),ISNUMBER(SEARCH('[1]Lookup for use classification'!$D$10,C2673)),ISNUMBER(SEARCH('[1]Lookup for use classification'!$E$10,C2673)),ISNUMBER(SEARCH('[1]Lookup for use classification'!$F$10,C2673)),ISNUMBER(SEARCH('[1]Lookup for use classification'!$G$10,C2673))),'[1]Lookup for use classification'!$A$10,IF(OR(ISNUMBER(SEARCH('[1]Lookup for use classification'!$B$11,C2673)),ISNUMBER(SEARCH('[1]Lookup for use classification'!$C$11,C2673))),'[1]Lookup for use classification'!$A$11,IF(OR(ISNUMBER(SEARCH('[1]Lookup for use classification'!$B$12,C2673)),ISNUMBER(SEARCH('[1]Lookup for use classification'!$C$12,C2673))),'[1]Lookup for use classification'!$A$12,IF(OR(ISNUMBER(SEARCH('[1]Lookup for use classification'!$B$13,C2673)),ISNUMBER(SEARCH('[1]Lookup for use classification'!$C$13,C2673)),ISNUMBER(SEARCH('[1]Lookup for use classification'!$D$13,C2673)),,ISNUMBER(SEARCH('[1]Lookup for use classification'!$C$13,C2673)),ISNUMBER(SEARCH('[1]Lookup for use classification'!$E$13,C2673))),'[1]Lookup for use classification'!$A$13,IF(OR(ISNUMBER(SEARCH('[1]Lookup for use classification'!$B$14,C2673)),ISNUMBER(SEARCH('[1]Lookup for use classification'!$C$14,C2673))),'[1]Lookup for use classification'!$A$14,"Other"))))))))))))</f>
        <v>Warehousing</v>
      </c>
      <c r="E2673" s="240"/>
      <c r="F2673" s="259"/>
      <c r="G2673" s="259"/>
    </row>
    <row r="2674" spans="1:18" hidden="1">
      <c r="A2674" s="187" t="s">
        <v>260</v>
      </c>
      <c r="B2674" s="167" t="s">
        <v>4456</v>
      </c>
      <c r="C2674" s="239" t="s">
        <v>101</v>
      </c>
      <c r="D2674" s="6" t="str">
        <f>IF(OR(ISNUMBER(SEARCH('[1]Lookup for use classification'!$B$1,C2674)),ISNUMBER(SEARCH('[1]Lookup for use classification'!$C$1,C2674)),ISNUMBER(SEARCH('[1]Lookup for use classification'!$D$1,C2674)),ISNUMBER(SEARCH('[1]Lookup for use classification'!$E$1,C2674))),'[1]Lookup for use classification'!$A$1,IF(ISNUMBER(SEARCH('[1]Lookup for use classification'!$B$2,C2674)),'[1]Lookup for use classification'!$A$2,IF(ISNUMBER(SEARCH('[1]Lookup for use classification'!$B$3,C2674)),'[1]Lookup for use classification'!$A$3,IF(OR(ISNUMBER(SEARCH('[1]Lookup for use classification'!$B$4,C2674)),ISNUMBER(SEARCH('[1]Lookup for use classification'!$C$4,C2674)),ISNUMBER(SEARCH('[1]Lookup for use classification'!$D$4,C2674)),ISNUMBER(SEARCH('[1]Lookup for use classification'!$E$4,C2674))),'[1]Lookup for use classification'!$A$4,IF(OR(ISNUMBER(SEARCH('[1]Lookup for use classification'!$B$5,C2674)),ISNUMBER(SEARCH('[1]Lookup for use classification'!$C$5,C2674)),ISNUMBER(SEARCH('[1]Lookup for use classification'!$D$5,C2674))),'[1]Lookup for use classification'!$A$5,IF(OR(ISNUMBER(SEARCH('[1]Lookup for use classification'!$B$7,C2674)),ISNUMBER(SEARCH('[1]Lookup for use classification'!$C$7,C2674)),ISNUMBER(SEARCH('[1]Lookup for use classification'!$D$7,C2674))),'[1]Lookup for use classification'!$A$7,IF(OR(ISNUMBER(SEARCH('[1]Lookup for use classification'!$B$9,C2674)),ISNUMBER(SEARCH('[1]Lookup for use classification'!$C$9,C2674)),ISNUMBER(SEARCH('[1]Lookup for use classification'!$D$9,C2674)),ISNUMBER(SEARCH('[1]Lookup for use classification'!$E$9,C2674)),ISNUMBER(SEARCH('[1]Lookup for use classification'!$F$9,C2674)),ISNUMBER(SEARCH('[1]Lookup for use classification'!$G$9,C2674)),ISNUMBER(SEARCH('[1]Lookup for use classification'!$H$9,C2674)),ISNUMBER(SEARCH('[1]Lookup for use classification'!$I$9,C2674)),ISNUMBER(SEARCH('[1]Lookup for use classification'!$J$9,C2674)),ISNUMBER(SEARCH('[1]Lookup for use classification'!$K$9,C2674))),'[1]Lookup for use classification'!$A$9,IF(OR(ISNUMBER(SEARCH('[1]Lookup for use classification'!$B$10,C2674)),ISNUMBER(SEARCH('[1]Lookup for use classification'!$C$10,C2674)),ISNUMBER(SEARCH('[1]Lookup for use classification'!$D$10,C2674)),ISNUMBER(SEARCH('[1]Lookup for use classification'!$E$10,C2674)),ISNUMBER(SEARCH('[1]Lookup for use classification'!$F$10,C2674)),ISNUMBER(SEARCH('[1]Lookup for use classification'!$G$10,C2674))),'[1]Lookup for use classification'!$A$10,IF(OR(ISNUMBER(SEARCH('[1]Lookup for use classification'!$B$11,C2674)),ISNUMBER(SEARCH('[1]Lookup for use classification'!$C$11,C2674))),'[1]Lookup for use classification'!$A$11,IF(OR(ISNUMBER(SEARCH('[1]Lookup for use classification'!$B$12,C2674)),ISNUMBER(SEARCH('[1]Lookup for use classification'!$C$12,C2674))),'[1]Lookup for use classification'!$A$12,IF(OR(ISNUMBER(SEARCH('[1]Lookup for use classification'!$B$13,C2674)),ISNUMBER(SEARCH('[1]Lookup for use classification'!$C$13,C2674)),ISNUMBER(SEARCH('[1]Lookup for use classification'!$D$13,C2674)),,ISNUMBER(SEARCH('[1]Lookup for use classification'!$C$13,C2674)),ISNUMBER(SEARCH('[1]Lookup for use classification'!$E$13,C2674))),'[1]Lookup for use classification'!$A$13,IF(OR(ISNUMBER(SEARCH('[1]Lookup for use classification'!$B$14,C2674)),ISNUMBER(SEARCH('[1]Lookup for use classification'!$C$14,C2674))),'[1]Lookup for use classification'!$A$14,"Other"))))))))))))</f>
        <v>Warehousing</v>
      </c>
      <c r="E2674" s="240"/>
      <c r="F2674" s="259"/>
      <c r="G2674" s="259"/>
    </row>
    <row r="2675" spans="1:18" hidden="1">
      <c r="A2675" s="187" t="s">
        <v>260</v>
      </c>
      <c r="B2675" s="167" t="s">
        <v>4456</v>
      </c>
      <c r="C2675" s="239" t="s">
        <v>150</v>
      </c>
      <c r="D2675" s="6" t="s">
        <v>65</v>
      </c>
      <c r="E2675" s="240"/>
      <c r="F2675" s="259"/>
      <c r="G2675" s="259"/>
    </row>
    <row r="2676" spans="1:18" hidden="1">
      <c r="A2676" s="187" t="s">
        <v>260</v>
      </c>
      <c r="B2676" s="167" t="s">
        <v>4456</v>
      </c>
      <c r="C2676" s="239" t="s">
        <v>273</v>
      </c>
      <c r="D2676" s="6" t="str">
        <f>IF(OR(ISNUMBER(SEARCH('[1]Lookup for use classification'!$B$1,C2676)),ISNUMBER(SEARCH('[1]Lookup for use classification'!$C$1,C2676)),ISNUMBER(SEARCH('[1]Lookup for use classification'!$D$1,C2676)),ISNUMBER(SEARCH('[1]Lookup for use classification'!$E$1,C2676))),'[1]Lookup for use classification'!$A$1,IF(ISNUMBER(SEARCH('[1]Lookup for use classification'!$B$2,C2676)),'[1]Lookup for use classification'!$A$2,IF(ISNUMBER(SEARCH('[1]Lookup for use classification'!$B$3,C2676)),'[1]Lookup for use classification'!$A$3,IF(OR(ISNUMBER(SEARCH('[1]Lookup for use classification'!$B$4,C2676)),ISNUMBER(SEARCH('[1]Lookup for use classification'!$C$4,C2676)),ISNUMBER(SEARCH('[1]Lookup for use classification'!$D$4,C2676)),ISNUMBER(SEARCH('[1]Lookup for use classification'!$E$4,C2676))),'[1]Lookup for use classification'!$A$4,IF(OR(ISNUMBER(SEARCH('[1]Lookup for use classification'!$B$5,C2676)),ISNUMBER(SEARCH('[1]Lookup for use classification'!$C$5,C2676)),ISNUMBER(SEARCH('[1]Lookup for use classification'!$D$5,C2676))),'[1]Lookup for use classification'!$A$5,IF(OR(ISNUMBER(SEARCH('[1]Lookup for use classification'!$B$7,C2676)),ISNUMBER(SEARCH('[1]Lookup for use classification'!$C$7,C2676)),ISNUMBER(SEARCH('[1]Lookup for use classification'!$D$7,C2676))),'[1]Lookup for use classification'!$A$7,IF(OR(ISNUMBER(SEARCH('[1]Lookup for use classification'!$B$9,C2676)),ISNUMBER(SEARCH('[1]Lookup for use classification'!$C$9,C2676)),ISNUMBER(SEARCH('[1]Lookup for use classification'!$D$9,C2676)),ISNUMBER(SEARCH('[1]Lookup for use classification'!$E$9,C2676)),ISNUMBER(SEARCH('[1]Lookup for use classification'!$F$9,C2676)),ISNUMBER(SEARCH('[1]Lookup for use classification'!$G$9,C2676)),ISNUMBER(SEARCH('[1]Lookup for use classification'!$H$9,C2676)),ISNUMBER(SEARCH('[1]Lookup for use classification'!$I$9,C2676)),ISNUMBER(SEARCH('[1]Lookup for use classification'!$J$9,C2676)),ISNUMBER(SEARCH('[1]Lookup for use classification'!$K$9,C2676))),'[1]Lookup for use classification'!$A$9,IF(OR(ISNUMBER(SEARCH('[1]Lookup for use classification'!$B$10,C2676)),ISNUMBER(SEARCH('[1]Lookup for use classification'!$C$10,C2676)),ISNUMBER(SEARCH('[1]Lookup for use classification'!$D$10,C2676)),ISNUMBER(SEARCH('[1]Lookup for use classification'!$E$10,C2676)),ISNUMBER(SEARCH('[1]Lookup for use classification'!$F$10,C2676)),ISNUMBER(SEARCH('[1]Lookup for use classification'!$G$10,C2676))),'[1]Lookup for use classification'!$A$10,IF(OR(ISNUMBER(SEARCH('[1]Lookup for use classification'!$B$11,C2676)),ISNUMBER(SEARCH('[1]Lookup for use classification'!$C$11,C2676))),'[1]Lookup for use classification'!$A$11,IF(OR(ISNUMBER(SEARCH('[1]Lookup for use classification'!$B$12,C2676)),ISNUMBER(SEARCH('[1]Lookup for use classification'!$C$12,C2676))),'[1]Lookup for use classification'!$A$12,IF(OR(ISNUMBER(SEARCH('[1]Lookup for use classification'!$B$13,C2676)),ISNUMBER(SEARCH('[1]Lookup for use classification'!$C$13,C2676)),ISNUMBER(SEARCH('[1]Lookup for use classification'!$D$13,C2676)),,ISNUMBER(SEARCH('[1]Lookup for use classification'!$C$13,C2676)),ISNUMBER(SEARCH('[1]Lookup for use classification'!$E$13,C2676))),'[1]Lookup for use classification'!$A$13,IF(OR(ISNUMBER(SEARCH('[1]Lookup for use classification'!$B$14,C2676)),ISNUMBER(SEARCH('[1]Lookup for use classification'!$C$14,C2676))),'[1]Lookup for use classification'!$A$14,"Other"))))))))))))</f>
        <v>Water &amp; Sewer</v>
      </c>
      <c r="E2676" s="240"/>
      <c r="F2676" s="259"/>
      <c r="G2676" s="259"/>
    </row>
    <row r="2677" spans="1:18" hidden="1">
      <c r="A2677" s="188" t="s">
        <v>3272</v>
      </c>
      <c r="B2677" s="162" t="s">
        <v>4511</v>
      </c>
      <c r="C2677" s="223"/>
      <c r="D2677" s="162" t="s">
        <v>3232</v>
      </c>
      <c r="E2677" s="224">
        <v>1350</v>
      </c>
      <c r="F2677" s="224"/>
      <c r="G2677" s="224"/>
      <c r="H2677" s="164">
        <v>599</v>
      </c>
      <c r="I2677" s="164"/>
      <c r="J2677" s="165">
        <v>8012</v>
      </c>
      <c r="M2677" s="165">
        <v>510</v>
      </c>
      <c r="O2677" s="165">
        <v>6541</v>
      </c>
      <c r="R2677" s="165">
        <v>1500</v>
      </c>
    </row>
    <row r="2678" spans="1:18" hidden="1">
      <c r="A2678" s="185" t="s">
        <v>280</v>
      </c>
      <c r="B2678" s="167" t="s">
        <v>4456</v>
      </c>
      <c r="C2678" s="239" t="s">
        <v>285</v>
      </c>
      <c r="D2678" s="6" t="str">
        <f>IF(OR(ISNUMBER(SEARCH('[1]Lookup for use classification'!$B$1,C2678)),ISNUMBER(SEARCH('[1]Lookup for use classification'!$C$1,C2678)),ISNUMBER(SEARCH('[1]Lookup for use classification'!$D$1,C2678)),ISNUMBER(SEARCH('[1]Lookup for use classification'!$E$1,C2678))),'[1]Lookup for use classification'!$A$1,IF(ISNUMBER(SEARCH('[1]Lookup for use classification'!$B$2,C2678)),'[1]Lookup for use classification'!$A$2,IF(ISNUMBER(SEARCH('[1]Lookup for use classification'!$B$3,C2678)),'[1]Lookup for use classification'!$A$3,IF(OR(ISNUMBER(SEARCH('[1]Lookup for use classification'!$B$4,C2678)),ISNUMBER(SEARCH('[1]Lookup for use classification'!$C$4,C2678)),ISNUMBER(SEARCH('[1]Lookup for use classification'!$D$4,C2678)),ISNUMBER(SEARCH('[1]Lookup for use classification'!$E$4,C2678))),'[1]Lookup for use classification'!$A$4,IF(OR(ISNUMBER(SEARCH('[1]Lookup for use classification'!$B$5,C2678)),ISNUMBER(SEARCH('[1]Lookup for use classification'!$C$5,C2678)),ISNUMBER(SEARCH('[1]Lookup for use classification'!$D$5,C2678))),'[1]Lookup for use classification'!$A$5,IF(OR(ISNUMBER(SEARCH('[1]Lookup for use classification'!$B$7,C2678)),ISNUMBER(SEARCH('[1]Lookup for use classification'!$C$7,C2678)),ISNUMBER(SEARCH('[1]Lookup for use classification'!$D$7,C2678))),'[1]Lookup for use classification'!$A$7,IF(OR(ISNUMBER(SEARCH('[1]Lookup for use classification'!$B$9,C2678)),ISNUMBER(SEARCH('[1]Lookup for use classification'!$C$9,C2678)),ISNUMBER(SEARCH('[1]Lookup for use classification'!$D$9,C2678)),ISNUMBER(SEARCH('[1]Lookup for use classification'!$E$9,C2678)),ISNUMBER(SEARCH('[1]Lookup for use classification'!$F$9,C2678)),ISNUMBER(SEARCH('[1]Lookup for use classification'!$G$9,C2678)),ISNUMBER(SEARCH('[1]Lookup for use classification'!$H$9,C2678)),ISNUMBER(SEARCH('[1]Lookup for use classification'!$I$9,C2678)),ISNUMBER(SEARCH('[1]Lookup for use classification'!$J$9,C2678)),ISNUMBER(SEARCH('[1]Lookup for use classification'!$K$9,C2678))),'[1]Lookup for use classification'!$A$9,IF(OR(ISNUMBER(SEARCH('[1]Lookup for use classification'!$B$10,C2678)),ISNUMBER(SEARCH('[1]Lookup for use classification'!$C$10,C2678)),ISNUMBER(SEARCH('[1]Lookup for use classification'!$D$10,C2678)),ISNUMBER(SEARCH('[1]Lookup for use classification'!$E$10,C2678)),ISNUMBER(SEARCH('[1]Lookup for use classification'!$F$10,C2678)),ISNUMBER(SEARCH('[1]Lookup for use classification'!$G$10,C2678))),'[1]Lookup for use classification'!$A$10,IF(OR(ISNUMBER(SEARCH('[1]Lookup for use classification'!$B$11,C2678)),ISNUMBER(SEARCH('[1]Lookup for use classification'!$C$11,C2678))),'[1]Lookup for use classification'!$A$11,IF(OR(ISNUMBER(SEARCH('[1]Lookup for use classification'!$B$12,C2678)),ISNUMBER(SEARCH('[1]Lookup for use classification'!$C$12,C2678))),'[1]Lookup for use classification'!$A$12,IF(OR(ISNUMBER(SEARCH('[1]Lookup for use classification'!$B$13,C2678)),ISNUMBER(SEARCH('[1]Lookup for use classification'!$C$13,C2678)),ISNUMBER(SEARCH('[1]Lookup for use classification'!$D$13,C2678)),,ISNUMBER(SEARCH('[1]Lookup for use classification'!$C$13,C2678)),ISNUMBER(SEARCH('[1]Lookup for use classification'!$E$13,C2678))),'[1]Lookup for use classification'!$A$13,IF(OR(ISNUMBER(SEARCH('[1]Lookup for use classification'!$B$14,C2678)),ISNUMBER(SEARCH('[1]Lookup for use classification'!$C$14,C2678))),'[1]Lookup for use classification'!$A$14,"Other"))))))))))))</f>
        <v>Accomodation Services</v>
      </c>
      <c r="E2678" s="282"/>
      <c r="F2678" s="259"/>
      <c r="G2678" s="259"/>
    </row>
    <row r="2679" spans="1:18" hidden="1">
      <c r="A2679" s="188" t="s">
        <v>2497</v>
      </c>
      <c r="B2679" s="8" t="str">
        <f>IF(ISNA(VLOOKUP(CONCATENATE(A2679,C2679),ARIS!$A$1:$A$959,1,FALSE)),"","ARIS")</f>
        <v>ARIS</v>
      </c>
      <c r="C2679" s="223" t="s">
        <v>3483</v>
      </c>
      <c r="D2679" s="162" t="s">
        <v>3335</v>
      </c>
      <c r="E2679" s="224">
        <v>40047</v>
      </c>
      <c r="F2679" s="224"/>
      <c r="G2679" s="224"/>
      <c r="H2679" s="164">
        <v>11549.158377737225</v>
      </c>
      <c r="I2679" s="164"/>
      <c r="J2679" s="165">
        <v>212651.91385000001</v>
      </c>
    </row>
    <row r="2680" spans="1:18" hidden="1">
      <c r="A2680" s="187" t="s">
        <v>280</v>
      </c>
      <c r="B2680" s="167" t="s">
        <v>4456</v>
      </c>
      <c r="C2680" s="239" t="s">
        <v>147</v>
      </c>
      <c r="D2680" s="6" t="str">
        <f>IF(OR(ISNUMBER(SEARCH('[1]Lookup for use classification'!$B$1,C2680)),ISNUMBER(SEARCH('[1]Lookup for use classification'!$C$1,C2680)),ISNUMBER(SEARCH('[1]Lookup for use classification'!$D$1,C2680)),ISNUMBER(SEARCH('[1]Lookup for use classification'!$E$1,C2680))),'[1]Lookup for use classification'!$A$1,IF(ISNUMBER(SEARCH('[1]Lookup for use classification'!$B$2,C2680)),'[1]Lookup for use classification'!$A$2,IF(ISNUMBER(SEARCH('[1]Lookup for use classification'!$B$3,C2680)),'[1]Lookup for use classification'!$A$3,IF(OR(ISNUMBER(SEARCH('[1]Lookup for use classification'!$B$4,C2680)),ISNUMBER(SEARCH('[1]Lookup for use classification'!$C$4,C2680)),ISNUMBER(SEARCH('[1]Lookup for use classification'!$D$4,C2680)),ISNUMBER(SEARCH('[1]Lookup for use classification'!$E$4,C2680))),'[1]Lookup for use classification'!$A$4,IF(OR(ISNUMBER(SEARCH('[1]Lookup for use classification'!$B$5,C2680)),ISNUMBER(SEARCH('[1]Lookup for use classification'!$C$5,C2680)),ISNUMBER(SEARCH('[1]Lookup for use classification'!$D$5,C2680))),'[1]Lookup for use classification'!$A$5,IF(OR(ISNUMBER(SEARCH('[1]Lookup for use classification'!$B$7,C2680)),ISNUMBER(SEARCH('[1]Lookup for use classification'!$C$7,C2680)),ISNUMBER(SEARCH('[1]Lookup for use classification'!$D$7,C2680))),'[1]Lookup for use classification'!$A$7,IF(OR(ISNUMBER(SEARCH('[1]Lookup for use classification'!$B$9,C2680)),ISNUMBER(SEARCH('[1]Lookup for use classification'!$C$9,C2680)),ISNUMBER(SEARCH('[1]Lookup for use classification'!$D$9,C2680)),ISNUMBER(SEARCH('[1]Lookup for use classification'!$E$9,C2680)),ISNUMBER(SEARCH('[1]Lookup for use classification'!$F$9,C2680)),ISNUMBER(SEARCH('[1]Lookup for use classification'!$G$9,C2680)),ISNUMBER(SEARCH('[1]Lookup for use classification'!$H$9,C2680)),ISNUMBER(SEARCH('[1]Lookup for use classification'!$I$9,C2680)),ISNUMBER(SEARCH('[1]Lookup for use classification'!$J$9,C2680)),ISNUMBER(SEARCH('[1]Lookup for use classification'!$K$9,C2680))),'[1]Lookup for use classification'!$A$9,IF(OR(ISNUMBER(SEARCH('[1]Lookup for use classification'!$B$10,C2680)),ISNUMBER(SEARCH('[1]Lookup for use classification'!$C$10,C2680)),ISNUMBER(SEARCH('[1]Lookup for use classification'!$D$10,C2680)),ISNUMBER(SEARCH('[1]Lookup for use classification'!$E$10,C2680)),ISNUMBER(SEARCH('[1]Lookup for use classification'!$F$10,C2680)),ISNUMBER(SEARCH('[1]Lookup for use classification'!$G$10,C2680))),'[1]Lookup for use classification'!$A$10,IF(OR(ISNUMBER(SEARCH('[1]Lookup for use classification'!$B$11,C2680)),ISNUMBER(SEARCH('[1]Lookup for use classification'!$C$11,C2680))),'[1]Lookup for use classification'!$A$11,IF(OR(ISNUMBER(SEARCH('[1]Lookup for use classification'!$B$12,C2680)),ISNUMBER(SEARCH('[1]Lookup for use classification'!$C$12,C2680))),'[1]Lookup for use classification'!$A$12,IF(OR(ISNUMBER(SEARCH('[1]Lookup for use classification'!$B$13,C2680)),ISNUMBER(SEARCH('[1]Lookup for use classification'!$C$13,C2680)),ISNUMBER(SEARCH('[1]Lookup for use classification'!$D$13,C2680)),,ISNUMBER(SEARCH('[1]Lookup for use classification'!$C$13,C2680)),ISNUMBER(SEARCH('[1]Lookup for use classification'!$E$13,C2680))),'[1]Lookup for use classification'!$A$13,IF(OR(ISNUMBER(SEARCH('[1]Lookup for use classification'!$B$14,C2680)),ISNUMBER(SEARCH('[1]Lookup for use classification'!$C$14,C2680))),'[1]Lookup for use classification'!$A$14,"Other"))))))))))))</f>
        <v>Health Care - Hospitals</v>
      </c>
      <c r="E2680" s="282"/>
      <c r="F2680" s="259"/>
      <c r="G2680" s="259"/>
    </row>
    <row r="2681" spans="1:18" hidden="1">
      <c r="A2681" s="185" t="s">
        <v>280</v>
      </c>
      <c r="B2681" s="167" t="s">
        <v>4456</v>
      </c>
      <c r="C2681" s="262" t="s">
        <v>287</v>
      </c>
      <c r="D2681" s="6" t="str">
        <f>IF(OR(ISNUMBER(SEARCH('[1]Lookup for use classification'!$B$1,C2681)),ISNUMBER(SEARCH('[1]Lookup for use classification'!$C$1,C2681)),ISNUMBER(SEARCH('[1]Lookup for use classification'!$D$1,C2681)),ISNUMBER(SEARCH('[1]Lookup for use classification'!$E$1,C2681))),'[1]Lookup for use classification'!$A$1,IF(ISNUMBER(SEARCH('[1]Lookup for use classification'!$B$2,C2681)),'[1]Lookup for use classification'!$A$2,IF(ISNUMBER(SEARCH('[1]Lookup for use classification'!$B$3,C2681)),'[1]Lookup for use classification'!$A$3,IF(OR(ISNUMBER(SEARCH('[1]Lookup for use classification'!$B$4,C2681)),ISNUMBER(SEARCH('[1]Lookup for use classification'!$C$4,C2681)),ISNUMBER(SEARCH('[1]Lookup for use classification'!$D$4,C2681)),ISNUMBER(SEARCH('[1]Lookup for use classification'!$E$4,C2681))),'[1]Lookup for use classification'!$A$4,IF(OR(ISNUMBER(SEARCH('[1]Lookup for use classification'!$B$5,C2681)),ISNUMBER(SEARCH('[1]Lookup for use classification'!$C$5,C2681)),ISNUMBER(SEARCH('[1]Lookup for use classification'!$D$5,C2681))),'[1]Lookup for use classification'!$A$5,IF(OR(ISNUMBER(SEARCH('[1]Lookup for use classification'!$B$7,C2681)),ISNUMBER(SEARCH('[1]Lookup for use classification'!$C$7,C2681)),ISNUMBER(SEARCH('[1]Lookup for use classification'!$D$7,C2681))),'[1]Lookup for use classification'!$A$7,IF(OR(ISNUMBER(SEARCH('[1]Lookup for use classification'!$B$9,C2681)),ISNUMBER(SEARCH('[1]Lookup for use classification'!$C$9,C2681)),ISNUMBER(SEARCH('[1]Lookup for use classification'!$D$9,C2681)),ISNUMBER(SEARCH('[1]Lookup for use classification'!$E$9,C2681)),ISNUMBER(SEARCH('[1]Lookup for use classification'!$F$9,C2681)),ISNUMBER(SEARCH('[1]Lookup for use classification'!$G$9,C2681)),ISNUMBER(SEARCH('[1]Lookup for use classification'!$H$9,C2681)),ISNUMBER(SEARCH('[1]Lookup for use classification'!$I$9,C2681)),ISNUMBER(SEARCH('[1]Lookup for use classification'!$J$9,C2681)),ISNUMBER(SEARCH('[1]Lookup for use classification'!$K$9,C2681))),'[1]Lookup for use classification'!$A$9,IF(OR(ISNUMBER(SEARCH('[1]Lookup for use classification'!$B$10,C2681)),ISNUMBER(SEARCH('[1]Lookup for use classification'!$C$10,C2681)),ISNUMBER(SEARCH('[1]Lookup for use classification'!$D$10,C2681)),ISNUMBER(SEARCH('[1]Lookup for use classification'!$E$10,C2681)),ISNUMBER(SEARCH('[1]Lookup for use classification'!$F$10,C2681)),ISNUMBER(SEARCH('[1]Lookup for use classification'!$G$10,C2681))),'[1]Lookup for use classification'!$A$10,IF(OR(ISNUMBER(SEARCH('[1]Lookup for use classification'!$B$11,C2681)),ISNUMBER(SEARCH('[1]Lookup for use classification'!$C$11,C2681))),'[1]Lookup for use classification'!$A$11,IF(OR(ISNUMBER(SEARCH('[1]Lookup for use classification'!$B$12,C2681)),ISNUMBER(SEARCH('[1]Lookup for use classification'!$C$12,C2681))),'[1]Lookup for use classification'!$A$12,IF(OR(ISNUMBER(SEARCH('[1]Lookup for use classification'!$B$13,C2681)),ISNUMBER(SEARCH('[1]Lookup for use classification'!$C$13,C2681)),ISNUMBER(SEARCH('[1]Lookup for use classification'!$D$13,C2681)),,ISNUMBER(SEARCH('[1]Lookup for use classification'!$C$13,C2681)),ISNUMBER(SEARCH('[1]Lookup for use classification'!$E$13,C2681))),'[1]Lookup for use classification'!$A$13,IF(OR(ISNUMBER(SEARCH('[1]Lookup for use classification'!$B$14,C2681)),ISNUMBER(SEARCH('[1]Lookup for use classification'!$C$14,C2681))),'[1]Lookup for use classification'!$A$14,"Other"))))))))))))</f>
        <v>Office</v>
      </c>
      <c r="E2681" s="283">
        <v>320</v>
      </c>
      <c r="F2681" s="280"/>
      <c r="G2681" s="280"/>
    </row>
    <row r="2682" spans="1:18" hidden="1">
      <c r="A2682" s="187" t="s">
        <v>280</v>
      </c>
      <c r="B2682" s="167" t="s">
        <v>4456</v>
      </c>
      <c r="C2682" s="262" t="s">
        <v>288</v>
      </c>
      <c r="D2682" s="6" t="str">
        <f>IF(OR(ISNUMBER(SEARCH('[1]Lookup for use classification'!$B$1,C2682)),ISNUMBER(SEARCH('[1]Lookup for use classification'!$C$1,C2682)),ISNUMBER(SEARCH('[1]Lookup for use classification'!$D$1,C2682)),ISNUMBER(SEARCH('[1]Lookup for use classification'!$E$1,C2682))),'[1]Lookup for use classification'!$A$1,IF(ISNUMBER(SEARCH('[1]Lookup for use classification'!$B$2,C2682)),'[1]Lookup for use classification'!$A$2,IF(ISNUMBER(SEARCH('[1]Lookup for use classification'!$B$3,C2682)),'[1]Lookup for use classification'!$A$3,IF(OR(ISNUMBER(SEARCH('[1]Lookup for use classification'!$B$4,C2682)),ISNUMBER(SEARCH('[1]Lookup for use classification'!$C$4,C2682)),ISNUMBER(SEARCH('[1]Lookup for use classification'!$D$4,C2682)),ISNUMBER(SEARCH('[1]Lookup for use classification'!$E$4,C2682))),'[1]Lookup for use classification'!$A$4,IF(OR(ISNUMBER(SEARCH('[1]Lookup for use classification'!$B$5,C2682)),ISNUMBER(SEARCH('[1]Lookup for use classification'!$C$5,C2682)),ISNUMBER(SEARCH('[1]Lookup for use classification'!$D$5,C2682))),'[1]Lookup for use classification'!$A$5,IF(OR(ISNUMBER(SEARCH('[1]Lookup for use classification'!$B$7,C2682)),ISNUMBER(SEARCH('[1]Lookup for use classification'!$C$7,C2682)),ISNUMBER(SEARCH('[1]Lookup for use classification'!$D$7,C2682))),'[1]Lookup for use classification'!$A$7,IF(OR(ISNUMBER(SEARCH('[1]Lookup for use classification'!$B$9,C2682)),ISNUMBER(SEARCH('[1]Lookup for use classification'!$C$9,C2682)),ISNUMBER(SEARCH('[1]Lookup for use classification'!$D$9,C2682)),ISNUMBER(SEARCH('[1]Lookup for use classification'!$E$9,C2682)),ISNUMBER(SEARCH('[1]Lookup for use classification'!$F$9,C2682)),ISNUMBER(SEARCH('[1]Lookup for use classification'!$G$9,C2682)),ISNUMBER(SEARCH('[1]Lookup for use classification'!$H$9,C2682)),ISNUMBER(SEARCH('[1]Lookup for use classification'!$I$9,C2682)),ISNUMBER(SEARCH('[1]Lookup for use classification'!$J$9,C2682)),ISNUMBER(SEARCH('[1]Lookup for use classification'!$K$9,C2682))),'[1]Lookup for use classification'!$A$9,IF(OR(ISNUMBER(SEARCH('[1]Lookup for use classification'!$B$10,C2682)),ISNUMBER(SEARCH('[1]Lookup for use classification'!$C$10,C2682)),ISNUMBER(SEARCH('[1]Lookup for use classification'!$D$10,C2682)),ISNUMBER(SEARCH('[1]Lookup for use classification'!$E$10,C2682)),ISNUMBER(SEARCH('[1]Lookup for use classification'!$F$10,C2682)),ISNUMBER(SEARCH('[1]Lookup for use classification'!$G$10,C2682))),'[1]Lookup for use classification'!$A$10,IF(OR(ISNUMBER(SEARCH('[1]Lookup for use classification'!$B$11,C2682)),ISNUMBER(SEARCH('[1]Lookup for use classification'!$C$11,C2682))),'[1]Lookup for use classification'!$A$11,IF(OR(ISNUMBER(SEARCH('[1]Lookup for use classification'!$B$12,C2682)),ISNUMBER(SEARCH('[1]Lookup for use classification'!$C$12,C2682))),'[1]Lookup for use classification'!$A$12,IF(OR(ISNUMBER(SEARCH('[1]Lookup for use classification'!$B$13,C2682)),ISNUMBER(SEARCH('[1]Lookup for use classification'!$C$13,C2682)),ISNUMBER(SEARCH('[1]Lookup for use classification'!$D$13,C2682)),,ISNUMBER(SEARCH('[1]Lookup for use classification'!$C$13,C2682)),ISNUMBER(SEARCH('[1]Lookup for use classification'!$E$13,C2682))),'[1]Lookup for use classification'!$A$13,IF(OR(ISNUMBER(SEARCH('[1]Lookup for use classification'!$B$14,C2682)),ISNUMBER(SEARCH('[1]Lookup for use classification'!$C$14,C2682))),'[1]Lookup for use classification'!$A$14,"Other"))))))))))))</f>
        <v>Office</v>
      </c>
      <c r="E2682" s="278">
        <v>4966</v>
      </c>
      <c r="F2682" s="280"/>
      <c r="G2682" s="280"/>
    </row>
    <row r="2683" spans="1:18" hidden="1">
      <c r="A2683" s="187" t="s">
        <v>280</v>
      </c>
      <c r="B2683" s="167" t="s">
        <v>4456</v>
      </c>
      <c r="C2683" s="262" t="s">
        <v>283</v>
      </c>
      <c r="D2683" s="6" t="str">
        <f>IF(OR(ISNUMBER(SEARCH('[1]Lookup for use classification'!$B$1,C2683)),ISNUMBER(SEARCH('[1]Lookup for use classification'!$C$1,C2683)),ISNUMBER(SEARCH('[1]Lookup for use classification'!$D$1,C2683)),ISNUMBER(SEARCH('[1]Lookup for use classification'!$E$1,C2683))),'[1]Lookup for use classification'!$A$1,IF(ISNUMBER(SEARCH('[1]Lookup for use classification'!$B$2,C2683)),'[1]Lookup for use classification'!$A$2,IF(ISNUMBER(SEARCH('[1]Lookup for use classification'!$B$3,C2683)),'[1]Lookup for use classification'!$A$3,IF(OR(ISNUMBER(SEARCH('[1]Lookup for use classification'!$B$4,C2683)),ISNUMBER(SEARCH('[1]Lookup for use classification'!$C$4,C2683)),ISNUMBER(SEARCH('[1]Lookup for use classification'!$D$4,C2683)),ISNUMBER(SEARCH('[1]Lookup for use classification'!$E$4,C2683))),'[1]Lookup for use classification'!$A$4,IF(OR(ISNUMBER(SEARCH('[1]Lookup for use classification'!$B$5,C2683)),ISNUMBER(SEARCH('[1]Lookup for use classification'!$C$5,C2683)),ISNUMBER(SEARCH('[1]Lookup for use classification'!$D$5,C2683))),'[1]Lookup for use classification'!$A$5,IF(OR(ISNUMBER(SEARCH('[1]Lookup for use classification'!$B$7,C2683)),ISNUMBER(SEARCH('[1]Lookup for use classification'!$C$7,C2683)),ISNUMBER(SEARCH('[1]Lookup for use classification'!$D$7,C2683))),'[1]Lookup for use classification'!$A$7,IF(OR(ISNUMBER(SEARCH('[1]Lookup for use classification'!$B$9,C2683)),ISNUMBER(SEARCH('[1]Lookup for use classification'!$C$9,C2683)),ISNUMBER(SEARCH('[1]Lookup for use classification'!$D$9,C2683)),ISNUMBER(SEARCH('[1]Lookup for use classification'!$E$9,C2683)),ISNUMBER(SEARCH('[1]Lookup for use classification'!$F$9,C2683)),ISNUMBER(SEARCH('[1]Lookup for use classification'!$G$9,C2683)),ISNUMBER(SEARCH('[1]Lookup for use classification'!$H$9,C2683)),ISNUMBER(SEARCH('[1]Lookup for use classification'!$I$9,C2683)),ISNUMBER(SEARCH('[1]Lookup for use classification'!$J$9,C2683)),ISNUMBER(SEARCH('[1]Lookup for use classification'!$K$9,C2683))),'[1]Lookup for use classification'!$A$9,IF(OR(ISNUMBER(SEARCH('[1]Lookup for use classification'!$B$10,C2683)),ISNUMBER(SEARCH('[1]Lookup for use classification'!$C$10,C2683)),ISNUMBER(SEARCH('[1]Lookup for use classification'!$D$10,C2683)),ISNUMBER(SEARCH('[1]Lookup for use classification'!$E$10,C2683)),ISNUMBER(SEARCH('[1]Lookup for use classification'!$F$10,C2683)),ISNUMBER(SEARCH('[1]Lookup for use classification'!$G$10,C2683))),'[1]Lookup for use classification'!$A$10,IF(OR(ISNUMBER(SEARCH('[1]Lookup for use classification'!$B$11,C2683)),ISNUMBER(SEARCH('[1]Lookup for use classification'!$C$11,C2683))),'[1]Lookup for use classification'!$A$11,IF(OR(ISNUMBER(SEARCH('[1]Lookup for use classification'!$B$12,C2683)),ISNUMBER(SEARCH('[1]Lookup for use classification'!$C$12,C2683))),'[1]Lookup for use classification'!$A$12,IF(OR(ISNUMBER(SEARCH('[1]Lookup for use classification'!$B$13,C2683)),ISNUMBER(SEARCH('[1]Lookup for use classification'!$C$13,C2683)),ISNUMBER(SEARCH('[1]Lookup for use classification'!$D$13,C2683)),,ISNUMBER(SEARCH('[1]Lookup for use classification'!$C$13,C2683)),ISNUMBER(SEARCH('[1]Lookup for use classification'!$E$13,C2683))),'[1]Lookup for use classification'!$A$13,IF(OR(ISNUMBER(SEARCH('[1]Lookup for use classification'!$B$14,C2683)),ISNUMBER(SEARCH('[1]Lookup for use classification'!$C$14,C2683))),'[1]Lookup for use classification'!$A$14,"Other"))))))))))))</f>
        <v>Office</v>
      </c>
      <c r="E2683" s="283"/>
      <c r="F2683" s="280"/>
      <c r="G2683" s="280"/>
    </row>
    <row r="2684" spans="1:18" hidden="1">
      <c r="A2684" s="187" t="s">
        <v>280</v>
      </c>
      <c r="B2684" s="167" t="s">
        <v>4456</v>
      </c>
      <c r="C2684" s="262" t="s">
        <v>37</v>
      </c>
      <c r="D2684" s="6" t="str">
        <f>IF(OR(ISNUMBER(SEARCH('[1]Lookup for use classification'!$B$1,C2684)),ISNUMBER(SEARCH('[1]Lookup for use classification'!$C$1,C2684)),ISNUMBER(SEARCH('[1]Lookup for use classification'!$D$1,C2684)),ISNUMBER(SEARCH('[1]Lookup for use classification'!$E$1,C2684))),'[1]Lookup for use classification'!$A$1,IF(ISNUMBER(SEARCH('[1]Lookup for use classification'!$B$2,C2684)),'[1]Lookup for use classification'!$A$2,IF(ISNUMBER(SEARCH('[1]Lookup for use classification'!$B$3,C2684)),'[1]Lookup for use classification'!$A$3,IF(OR(ISNUMBER(SEARCH('[1]Lookup for use classification'!$B$4,C2684)),ISNUMBER(SEARCH('[1]Lookup for use classification'!$C$4,C2684)),ISNUMBER(SEARCH('[1]Lookup for use classification'!$D$4,C2684)),ISNUMBER(SEARCH('[1]Lookup for use classification'!$E$4,C2684))),'[1]Lookup for use classification'!$A$4,IF(OR(ISNUMBER(SEARCH('[1]Lookup for use classification'!$B$5,C2684)),ISNUMBER(SEARCH('[1]Lookup for use classification'!$C$5,C2684)),ISNUMBER(SEARCH('[1]Lookup for use classification'!$D$5,C2684))),'[1]Lookup for use classification'!$A$5,IF(OR(ISNUMBER(SEARCH('[1]Lookup for use classification'!$B$7,C2684)),ISNUMBER(SEARCH('[1]Lookup for use classification'!$C$7,C2684)),ISNUMBER(SEARCH('[1]Lookup for use classification'!$D$7,C2684))),'[1]Lookup for use classification'!$A$7,IF(OR(ISNUMBER(SEARCH('[1]Lookup for use classification'!$B$9,C2684)),ISNUMBER(SEARCH('[1]Lookup for use classification'!$C$9,C2684)),ISNUMBER(SEARCH('[1]Lookup for use classification'!$D$9,C2684)),ISNUMBER(SEARCH('[1]Lookup for use classification'!$E$9,C2684)),ISNUMBER(SEARCH('[1]Lookup for use classification'!$F$9,C2684)),ISNUMBER(SEARCH('[1]Lookup for use classification'!$G$9,C2684)),ISNUMBER(SEARCH('[1]Lookup for use classification'!$H$9,C2684)),ISNUMBER(SEARCH('[1]Lookup for use classification'!$I$9,C2684)),ISNUMBER(SEARCH('[1]Lookup for use classification'!$J$9,C2684)),ISNUMBER(SEARCH('[1]Lookup for use classification'!$K$9,C2684))),'[1]Lookup for use classification'!$A$9,IF(OR(ISNUMBER(SEARCH('[1]Lookup for use classification'!$B$10,C2684)),ISNUMBER(SEARCH('[1]Lookup for use classification'!$C$10,C2684)),ISNUMBER(SEARCH('[1]Lookup for use classification'!$D$10,C2684)),ISNUMBER(SEARCH('[1]Lookup for use classification'!$E$10,C2684)),ISNUMBER(SEARCH('[1]Lookup for use classification'!$F$10,C2684)),ISNUMBER(SEARCH('[1]Lookup for use classification'!$G$10,C2684))),'[1]Lookup for use classification'!$A$10,IF(OR(ISNUMBER(SEARCH('[1]Lookup for use classification'!$B$11,C2684)),ISNUMBER(SEARCH('[1]Lookup for use classification'!$C$11,C2684))),'[1]Lookup for use classification'!$A$11,IF(OR(ISNUMBER(SEARCH('[1]Lookup for use classification'!$B$12,C2684)),ISNUMBER(SEARCH('[1]Lookup for use classification'!$C$12,C2684))),'[1]Lookup for use classification'!$A$12,IF(OR(ISNUMBER(SEARCH('[1]Lookup for use classification'!$B$13,C2684)),ISNUMBER(SEARCH('[1]Lookup for use classification'!$C$13,C2684)),ISNUMBER(SEARCH('[1]Lookup for use classification'!$D$13,C2684)),,ISNUMBER(SEARCH('[1]Lookup for use classification'!$C$13,C2684)),ISNUMBER(SEARCH('[1]Lookup for use classification'!$E$13,C2684))),'[1]Lookup for use classification'!$A$13,IF(OR(ISNUMBER(SEARCH('[1]Lookup for use classification'!$B$14,C2684)),ISNUMBER(SEARCH('[1]Lookup for use classification'!$C$14,C2684))),'[1]Lookup for use classification'!$A$14,"Other"))))))))))))</f>
        <v>Office</v>
      </c>
      <c r="E2684" s="283"/>
      <c r="F2684" s="280"/>
      <c r="G2684" s="280"/>
    </row>
    <row r="2685" spans="1:18" hidden="1">
      <c r="A2685" s="138" t="s">
        <v>280</v>
      </c>
      <c r="B2685" s="8" t="str">
        <f>IF(ISNA(VLOOKUP(CONCATENATE(A2685,C2685),EUS!$B$2:$B$1939,1,FALSE)),"","End Use Study")</f>
        <v>End Use Study</v>
      </c>
      <c r="C2685" s="14" t="s">
        <v>2575</v>
      </c>
      <c r="D2685" s="8" t="str">
        <f>IF(OR(ISNUMBER(SEARCH('[1]Lookup for use classification'!$B$1,C2685)),ISNUMBER(SEARCH('[1]Lookup for use classification'!$C$1,C2685)),ISNUMBER(SEARCH('[1]Lookup for use classification'!$D$1,C2685)),ISNUMBER(SEARCH('[1]Lookup for use classification'!$E$1,C2685))),'[1]Lookup for use classification'!$A$1,IF(ISNUMBER(SEARCH('[1]Lookup for use classification'!$B$2,C2685)),'[1]Lookup for use classification'!$A$2,IF(ISNUMBER(SEARCH('[1]Lookup for use classification'!$B$3,C2685)),'[1]Lookup for use classification'!$A$3,IF(OR(ISNUMBER(SEARCH('[1]Lookup for use classification'!$B$4,C2685)),ISNUMBER(SEARCH('[1]Lookup for use classification'!$C$4,C2685)),ISNUMBER(SEARCH('[1]Lookup for use classification'!$D$4,C2685)),ISNUMBER(SEARCH('[1]Lookup for use classification'!$E$4,C2685))),'[1]Lookup for use classification'!$A$4,IF(OR(ISNUMBER(SEARCH('[1]Lookup for use classification'!$B$5,C2685)),ISNUMBER(SEARCH('[1]Lookup for use classification'!$C$5,C2685)),ISNUMBER(SEARCH('[1]Lookup for use classification'!$D$5,C2685))),'[1]Lookup for use classification'!$A$5,IF(OR(ISNUMBER(SEARCH('[1]Lookup for use classification'!$B$7,C2685)),ISNUMBER(SEARCH('[1]Lookup for use classification'!$C$7,C2685)),ISNUMBER(SEARCH('[1]Lookup for use classification'!$D$7,C2685))),'[1]Lookup for use classification'!$A$7,IF(OR(ISNUMBER(SEARCH('[1]Lookup for use classification'!$B$9,C2685)),ISNUMBER(SEARCH('[1]Lookup for use classification'!$C$9,C2685)),ISNUMBER(SEARCH('[1]Lookup for use classification'!$D$9,C2685)),ISNUMBER(SEARCH('[1]Lookup for use classification'!$E$9,C2685)),ISNUMBER(SEARCH('[1]Lookup for use classification'!$F$9,C2685)),ISNUMBER(SEARCH('[1]Lookup for use classification'!$G$9,C2685)),ISNUMBER(SEARCH('[1]Lookup for use classification'!$H$9,C2685)),ISNUMBER(SEARCH('[1]Lookup for use classification'!$I$9,C2685)),ISNUMBER(SEARCH('[1]Lookup for use classification'!$J$9,C2685)),ISNUMBER(SEARCH('[1]Lookup for use classification'!$K$9,C2685))),'[1]Lookup for use classification'!$A$9,IF(OR(ISNUMBER(SEARCH('[1]Lookup for use classification'!$B$10,C2685)),ISNUMBER(SEARCH('[1]Lookup for use classification'!$C$10,C2685)),ISNUMBER(SEARCH('[1]Lookup for use classification'!$D$10,C2685)),ISNUMBER(SEARCH('[1]Lookup for use classification'!$E$10,C2685)),ISNUMBER(SEARCH('[1]Lookup for use classification'!$F$10,C2685)),ISNUMBER(SEARCH('[1]Lookup for use classification'!$G$10,C2685))),'[1]Lookup for use classification'!$A$10,IF(OR(ISNUMBER(SEARCH('[1]Lookup for use classification'!$B$11,C2685)),ISNUMBER(SEARCH('[1]Lookup for use classification'!$C$11,C2685))),'[1]Lookup for use classification'!$A$11,IF(OR(ISNUMBER(SEARCH('[1]Lookup for use classification'!$B$12,C2685)),ISNUMBER(SEARCH('[1]Lookup for use classification'!$C$12,C2685))),'[1]Lookup for use classification'!$A$12,IF(OR(ISNUMBER(SEARCH('[1]Lookup for use classification'!$B$13,C2685)),ISNUMBER(SEARCH('[1]Lookup for use classification'!$C$13,C2685)),ISNUMBER(SEARCH('[1]Lookup for use classification'!$D$13,C2685)),,ISNUMBER(SEARCH('[1]Lookup for use classification'!$C$13,C2685)),ISNUMBER(SEARCH('[1]Lookup for use classification'!$E$13,C2685))),'[1]Lookup for use classification'!$A$13,IF(OR(ISNUMBER(SEARCH('[1]Lookup for use classification'!$B$14,C2685)),ISNUMBER(SEARCH('[1]Lookup for use classification'!$C$14,C2685))),'[1]Lookup for use classification'!$A$14,"Other"))))))))))))</f>
        <v>Other</v>
      </c>
      <c r="E2685" s="15">
        <v>96</v>
      </c>
      <c r="F2685" s="15"/>
      <c r="G2685" s="15"/>
      <c r="H2685" s="164"/>
      <c r="I2685" s="164"/>
      <c r="J2685" s="7"/>
      <c r="L2685" s="6"/>
    </row>
    <row r="2686" spans="1:18" hidden="1">
      <c r="A2686" s="193" t="s">
        <v>2497</v>
      </c>
      <c r="B2686" s="8" t="str">
        <f>IF(ISNA(VLOOKUP(CONCATENATE(A2686,C2686),ARIS!$A$1:$A$959,1,FALSE)),"","ARIS")</f>
        <v>ARIS</v>
      </c>
      <c r="C2686" s="223" t="s">
        <v>2800</v>
      </c>
      <c r="D2686" s="8" t="str">
        <f>IF(OR(ISNUMBER(SEARCH('[1]Lookup for use classification'!$B$1,C2686)),ISNUMBER(SEARCH('[1]Lookup for use classification'!$C$1,C2686)),ISNUMBER(SEARCH('[1]Lookup for use classification'!$D$1,C2686)),ISNUMBER(SEARCH('[1]Lookup for use classification'!$E$1,C2686))),'[1]Lookup for use classification'!$A$1,IF(ISNUMBER(SEARCH('[1]Lookup for use classification'!$B$2,C2686)),'[1]Lookup for use classification'!$A$2,IF(ISNUMBER(SEARCH('[1]Lookup for use classification'!$B$3,C2686)),'[1]Lookup for use classification'!$A$3,IF(OR(ISNUMBER(SEARCH('[1]Lookup for use classification'!$B$4,C2686)),ISNUMBER(SEARCH('[1]Lookup for use classification'!$C$4,C2686)),ISNUMBER(SEARCH('[1]Lookup for use classification'!$D$4,C2686)),ISNUMBER(SEARCH('[1]Lookup for use classification'!$E$4,C2686))),'[1]Lookup for use classification'!$A$4,IF(OR(ISNUMBER(SEARCH('[1]Lookup for use classification'!$B$5,C2686)),ISNUMBER(SEARCH('[1]Lookup for use classification'!$C$5,C2686)),ISNUMBER(SEARCH('[1]Lookup for use classification'!$D$5,C2686))),'[1]Lookup for use classification'!$A$5,IF(OR(ISNUMBER(SEARCH('[1]Lookup for use classification'!$B$7,C2686)),ISNUMBER(SEARCH('[1]Lookup for use classification'!$C$7,C2686)),ISNUMBER(SEARCH('[1]Lookup for use classification'!$D$7,C2686))),'[1]Lookup for use classification'!$A$7,IF(OR(ISNUMBER(SEARCH('[1]Lookup for use classification'!$B$9,C2686)),ISNUMBER(SEARCH('[1]Lookup for use classification'!$C$9,C2686)),ISNUMBER(SEARCH('[1]Lookup for use classification'!$D$9,C2686)),ISNUMBER(SEARCH('[1]Lookup for use classification'!$E$9,C2686)),ISNUMBER(SEARCH('[1]Lookup for use classification'!$F$9,C2686)),ISNUMBER(SEARCH('[1]Lookup for use classification'!$G$9,C2686)),ISNUMBER(SEARCH('[1]Lookup for use classification'!$H$9,C2686)),ISNUMBER(SEARCH('[1]Lookup for use classification'!$I$9,C2686)),ISNUMBER(SEARCH('[1]Lookup for use classification'!$J$9,C2686)),ISNUMBER(SEARCH('[1]Lookup for use classification'!$K$9,C2686))),'[1]Lookup for use classification'!$A$9,IF(OR(ISNUMBER(SEARCH('[1]Lookup for use classification'!$B$10,C2686)),ISNUMBER(SEARCH('[1]Lookup for use classification'!$C$10,C2686)),ISNUMBER(SEARCH('[1]Lookup for use classification'!$D$10,C2686)),ISNUMBER(SEARCH('[1]Lookup for use classification'!$E$10,C2686)),ISNUMBER(SEARCH('[1]Lookup for use classification'!$F$10,C2686)),ISNUMBER(SEARCH('[1]Lookup for use classification'!$G$10,C2686))),'[1]Lookup for use classification'!$A$10,IF(OR(ISNUMBER(SEARCH('[1]Lookup for use classification'!$B$11,C2686)),ISNUMBER(SEARCH('[1]Lookup for use classification'!$C$11,C2686))),'[1]Lookup for use classification'!$A$11,IF(OR(ISNUMBER(SEARCH('[1]Lookup for use classification'!$B$12,C2686)),ISNUMBER(SEARCH('[1]Lookup for use classification'!$C$12,C2686))),'[1]Lookup for use classification'!$A$12,IF(OR(ISNUMBER(SEARCH('[1]Lookup for use classification'!$B$13,C2686)),ISNUMBER(SEARCH('[1]Lookup for use classification'!$C$13,C2686)),ISNUMBER(SEARCH('[1]Lookup for use classification'!$D$13,C2686)),,ISNUMBER(SEARCH('[1]Lookup for use classification'!$C$13,C2686)),ISNUMBER(SEARCH('[1]Lookup for use classification'!$E$13,C2686))),'[1]Lookup for use classification'!$A$13,IF(OR(ISNUMBER(SEARCH('[1]Lookup for use classification'!$B$14,C2686)),ISNUMBER(SEARCH('[1]Lookup for use classification'!$C$14,C2686))),'[1]Lookup for use classification'!$A$14,"Other"))))))))))))</f>
        <v>Other</v>
      </c>
      <c r="E2686" s="224">
        <v>2200</v>
      </c>
      <c r="F2686" s="224"/>
      <c r="G2686" s="224"/>
      <c r="H2686" s="164">
        <v>963.50364963503648</v>
      </c>
      <c r="I2686" s="164"/>
      <c r="J2686" s="165">
        <v>11521.603693499997</v>
      </c>
    </row>
    <row r="2687" spans="1:18" hidden="1">
      <c r="A2687" s="187" t="s">
        <v>280</v>
      </c>
      <c r="B2687" s="167" t="s">
        <v>4456</v>
      </c>
      <c r="C2687" s="239" t="s">
        <v>281</v>
      </c>
      <c r="D2687" s="6" t="str">
        <f>IF(OR(ISNUMBER(SEARCH('[1]Lookup for use classification'!$B$1,C2687)),ISNUMBER(SEARCH('[1]Lookup for use classification'!$C$1,C2687)),ISNUMBER(SEARCH('[1]Lookup for use classification'!$D$1,C2687)),ISNUMBER(SEARCH('[1]Lookup for use classification'!$E$1,C2687))),'[1]Lookup for use classification'!$A$1,IF(ISNUMBER(SEARCH('[1]Lookup for use classification'!$B$2,C2687)),'[1]Lookup for use classification'!$A$2,IF(ISNUMBER(SEARCH('[1]Lookup for use classification'!$B$3,C2687)),'[1]Lookup for use classification'!$A$3,IF(OR(ISNUMBER(SEARCH('[1]Lookup for use classification'!$B$4,C2687)),ISNUMBER(SEARCH('[1]Lookup for use classification'!$C$4,C2687)),ISNUMBER(SEARCH('[1]Lookup for use classification'!$D$4,C2687)),ISNUMBER(SEARCH('[1]Lookup for use classification'!$E$4,C2687))),'[1]Lookup for use classification'!$A$4,IF(OR(ISNUMBER(SEARCH('[1]Lookup for use classification'!$B$5,C2687)),ISNUMBER(SEARCH('[1]Lookup for use classification'!$C$5,C2687)),ISNUMBER(SEARCH('[1]Lookup for use classification'!$D$5,C2687))),'[1]Lookup for use classification'!$A$5,IF(OR(ISNUMBER(SEARCH('[1]Lookup for use classification'!$B$7,C2687)),ISNUMBER(SEARCH('[1]Lookup for use classification'!$C$7,C2687)),ISNUMBER(SEARCH('[1]Lookup for use classification'!$D$7,C2687))),'[1]Lookup for use classification'!$A$7,IF(OR(ISNUMBER(SEARCH('[1]Lookup for use classification'!$B$9,C2687)),ISNUMBER(SEARCH('[1]Lookup for use classification'!$C$9,C2687)),ISNUMBER(SEARCH('[1]Lookup for use classification'!$D$9,C2687)),ISNUMBER(SEARCH('[1]Lookup for use classification'!$E$9,C2687)),ISNUMBER(SEARCH('[1]Lookup for use classification'!$F$9,C2687)),ISNUMBER(SEARCH('[1]Lookup for use classification'!$G$9,C2687)),ISNUMBER(SEARCH('[1]Lookup for use classification'!$H$9,C2687)),ISNUMBER(SEARCH('[1]Lookup for use classification'!$I$9,C2687)),ISNUMBER(SEARCH('[1]Lookup for use classification'!$J$9,C2687)),ISNUMBER(SEARCH('[1]Lookup for use classification'!$K$9,C2687))),'[1]Lookup for use classification'!$A$9,IF(OR(ISNUMBER(SEARCH('[1]Lookup for use classification'!$B$10,C2687)),ISNUMBER(SEARCH('[1]Lookup for use classification'!$C$10,C2687)),ISNUMBER(SEARCH('[1]Lookup for use classification'!$D$10,C2687)),ISNUMBER(SEARCH('[1]Lookup for use classification'!$E$10,C2687)),ISNUMBER(SEARCH('[1]Lookup for use classification'!$F$10,C2687)),ISNUMBER(SEARCH('[1]Lookup for use classification'!$G$10,C2687))),'[1]Lookup for use classification'!$A$10,IF(OR(ISNUMBER(SEARCH('[1]Lookup for use classification'!$B$11,C2687)),ISNUMBER(SEARCH('[1]Lookup for use classification'!$C$11,C2687))),'[1]Lookup for use classification'!$A$11,IF(OR(ISNUMBER(SEARCH('[1]Lookup for use classification'!$B$12,C2687)),ISNUMBER(SEARCH('[1]Lookup for use classification'!$C$12,C2687))),'[1]Lookup for use classification'!$A$12,IF(OR(ISNUMBER(SEARCH('[1]Lookup for use classification'!$B$13,C2687)),ISNUMBER(SEARCH('[1]Lookup for use classification'!$C$13,C2687)),ISNUMBER(SEARCH('[1]Lookup for use classification'!$D$13,C2687)),,ISNUMBER(SEARCH('[1]Lookup for use classification'!$C$13,C2687)),ISNUMBER(SEARCH('[1]Lookup for use classification'!$E$13,C2687))),'[1]Lookup for use classification'!$A$13,IF(OR(ISNUMBER(SEARCH('[1]Lookup for use classification'!$B$14,C2687)),ISNUMBER(SEARCH('[1]Lookup for use classification'!$C$14,C2687))),'[1]Lookup for use classification'!$A$14,"Other"))))))))))))</f>
        <v>Other</v>
      </c>
      <c r="E2687" s="282"/>
      <c r="F2687" s="259"/>
      <c r="G2687" s="259"/>
    </row>
    <row r="2688" spans="1:18" hidden="1">
      <c r="A2688" s="187" t="s">
        <v>280</v>
      </c>
      <c r="B2688" s="167" t="s">
        <v>4456</v>
      </c>
      <c r="C2688" s="239" t="s">
        <v>282</v>
      </c>
      <c r="D2688" s="6" t="str">
        <f>IF(OR(ISNUMBER(SEARCH('[1]Lookup for use classification'!$B$1,C2688)),ISNUMBER(SEARCH('[1]Lookup for use classification'!$C$1,C2688)),ISNUMBER(SEARCH('[1]Lookup for use classification'!$D$1,C2688)),ISNUMBER(SEARCH('[1]Lookup for use classification'!$E$1,C2688))),'[1]Lookup for use classification'!$A$1,IF(ISNUMBER(SEARCH('[1]Lookup for use classification'!$B$2,C2688)),'[1]Lookup for use classification'!$A$2,IF(ISNUMBER(SEARCH('[1]Lookup for use classification'!$B$3,C2688)),'[1]Lookup for use classification'!$A$3,IF(OR(ISNUMBER(SEARCH('[1]Lookup for use classification'!$B$4,C2688)),ISNUMBER(SEARCH('[1]Lookup for use classification'!$C$4,C2688)),ISNUMBER(SEARCH('[1]Lookup for use classification'!$D$4,C2688)),ISNUMBER(SEARCH('[1]Lookup for use classification'!$E$4,C2688))),'[1]Lookup for use classification'!$A$4,IF(OR(ISNUMBER(SEARCH('[1]Lookup for use classification'!$B$5,C2688)),ISNUMBER(SEARCH('[1]Lookup for use classification'!$C$5,C2688)),ISNUMBER(SEARCH('[1]Lookup for use classification'!$D$5,C2688))),'[1]Lookup for use classification'!$A$5,IF(OR(ISNUMBER(SEARCH('[1]Lookup for use classification'!$B$7,C2688)),ISNUMBER(SEARCH('[1]Lookup for use classification'!$C$7,C2688)),ISNUMBER(SEARCH('[1]Lookup for use classification'!$D$7,C2688))),'[1]Lookup for use classification'!$A$7,IF(OR(ISNUMBER(SEARCH('[1]Lookup for use classification'!$B$9,C2688)),ISNUMBER(SEARCH('[1]Lookup for use classification'!$C$9,C2688)),ISNUMBER(SEARCH('[1]Lookup for use classification'!$D$9,C2688)),ISNUMBER(SEARCH('[1]Lookup for use classification'!$E$9,C2688)),ISNUMBER(SEARCH('[1]Lookup for use classification'!$F$9,C2688)),ISNUMBER(SEARCH('[1]Lookup for use classification'!$G$9,C2688)),ISNUMBER(SEARCH('[1]Lookup for use classification'!$H$9,C2688)),ISNUMBER(SEARCH('[1]Lookup for use classification'!$I$9,C2688)),ISNUMBER(SEARCH('[1]Lookup for use classification'!$J$9,C2688)),ISNUMBER(SEARCH('[1]Lookup for use classification'!$K$9,C2688))),'[1]Lookup for use classification'!$A$9,IF(OR(ISNUMBER(SEARCH('[1]Lookup for use classification'!$B$10,C2688)),ISNUMBER(SEARCH('[1]Lookup for use classification'!$C$10,C2688)),ISNUMBER(SEARCH('[1]Lookup for use classification'!$D$10,C2688)),ISNUMBER(SEARCH('[1]Lookup for use classification'!$E$10,C2688)),ISNUMBER(SEARCH('[1]Lookup for use classification'!$F$10,C2688)),ISNUMBER(SEARCH('[1]Lookup for use classification'!$G$10,C2688))),'[1]Lookup for use classification'!$A$10,IF(OR(ISNUMBER(SEARCH('[1]Lookup for use classification'!$B$11,C2688)),ISNUMBER(SEARCH('[1]Lookup for use classification'!$C$11,C2688))),'[1]Lookup for use classification'!$A$11,IF(OR(ISNUMBER(SEARCH('[1]Lookup for use classification'!$B$12,C2688)),ISNUMBER(SEARCH('[1]Lookup for use classification'!$C$12,C2688))),'[1]Lookup for use classification'!$A$12,IF(OR(ISNUMBER(SEARCH('[1]Lookup for use classification'!$B$13,C2688)),ISNUMBER(SEARCH('[1]Lookup for use classification'!$C$13,C2688)),ISNUMBER(SEARCH('[1]Lookup for use classification'!$D$13,C2688)),,ISNUMBER(SEARCH('[1]Lookup for use classification'!$C$13,C2688)),ISNUMBER(SEARCH('[1]Lookup for use classification'!$E$13,C2688))),'[1]Lookup for use classification'!$A$13,IF(OR(ISNUMBER(SEARCH('[1]Lookup for use classification'!$B$14,C2688)),ISNUMBER(SEARCH('[1]Lookup for use classification'!$C$14,C2688))),'[1]Lookup for use classification'!$A$14,"Other"))))))))))))</f>
        <v>Other</v>
      </c>
      <c r="E2688" s="282"/>
      <c r="F2688" s="176"/>
      <c r="G2688" s="176"/>
    </row>
    <row r="2689" spans="1:12" hidden="1">
      <c r="A2689" s="187" t="s">
        <v>280</v>
      </c>
      <c r="B2689" s="167" t="s">
        <v>4456</v>
      </c>
      <c r="C2689" s="239" t="s">
        <v>85</v>
      </c>
      <c r="D2689" s="6" t="str">
        <f>IF(OR(ISNUMBER(SEARCH('[1]Lookup for use classification'!$B$1,C2689)),ISNUMBER(SEARCH('[1]Lookup for use classification'!$C$1,C2689)),ISNUMBER(SEARCH('[1]Lookup for use classification'!$D$1,C2689)),ISNUMBER(SEARCH('[1]Lookup for use classification'!$E$1,C2689))),'[1]Lookup for use classification'!$A$1,IF(ISNUMBER(SEARCH('[1]Lookup for use classification'!$B$2,C2689)),'[1]Lookup for use classification'!$A$2,IF(ISNUMBER(SEARCH('[1]Lookup for use classification'!$B$3,C2689)),'[1]Lookup for use classification'!$A$3,IF(OR(ISNUMBER(SEARCH('[1]Lookup for use classification'!$B$4,C2689)),ISNUMBER(SEARCH('[1]Lookup for use classification'!$C$4,C2689)),ISNUMBER(SEARCH('[1]Lookup for use classification'!$D$4,C2689)),ISNUMBER(SEARCH('[1]Lookup for use classification'!$E$4,C2689))),'[1]Lookup for use classification'!$A$4,IF(OR(ISNUMBER(SEARCH('[1]Lookup for use classification'!$B$5,C2689)),ISNUMBER(SEARCH('[1]Lookup for use classification'!$C$5,C2689)),ISNUMBER(SEARCH('[1]Lookup for use classification'!$D$5,C2689))),'[1]Lookup for use classification'!$A$5,IF(OR(ISNUMBER(SEARCH('[1]Lookup for use classification'!$B$7,C2689)),ISNUMBER(SEARCH('[1]Lookup for use classification'!$C$7,C2689)),ISNUMBER(SEARCH('[1]Lookup for use classification'!$D$7,C2689))),'[1]Lookup for use classification'!$A$7,IF(OR(ISNUMBER(SEARCH('[1]Lookup for use classification'!$B$9,C2689)),ISNUMBER(SEARCH('[1]Lookup for use classification'!$C$9,C2689)),ISNUMBER(SEARCH('[1]Lookup for use classification'!$D$9,C2689)),ISNUMBER(SEARCH('[1]Lookup for use classification'!$E$9,C2689)),ISNUMBER(SEARCH('[1]Lookup for use classification'!$F$9,C2689)),ISNUMBER(SEARCH('[1]Lookup for use classification'!$G$9,C2689)),ISNUMBER(SEARCH('[1]Lookup for use classification'!$H$9,C2689)),ISNUMBER(SEARCH('[1]Lookup for use classification'!$I$9,C2689)),ISNUMBER(SEARCH('[1]Lookup for use classification'!$J$9,C2689)),ISNUMBER(SEARCH('[1]Lookup for use classification'!$K$9,C2689))),'[1]Lookup for use classification'!$A$9,IF(OR(ISNUMBER(SEARCH('[1]Lookup for use classification'!$B$10,C2689)),ISNUMBER(SEARCH('[1]Lookup for use classification'!$C$10,C2689)),ISNUMBER(SEARCH('[1]Lookup for use classification'!$D$10,C2689)),ISNUMBER(SEARCH('[1]Lookup for use classification'!$E$10,C2689)),ISNUMBER(SEARCH('[1]Lookup for use classification'!$F$10,C2689)),ISNUMBER(SEARCH('[1]Lookup for use classification'!$G$10,C2689))),'[1]Lookup for use classification'!$A$10,IF(OR(ISNUMBER(SEARCH('[1]Lookup for use classification'!$B$11,C2689)),ISNUMBER(SEARCH('[1]Lookup for use classification'!$C$11,C2689))),'[1]Lookup for use classification'!$A$11,IF(OR(ISNUMBER(SEARCH('[1]Lookup for use classification'!$B$12,C2689)),ISNUMBER(SEARCH('[1]Lookup for use classification'!$C$12,C2689))),'[1]Lookup for use classification'!$A$12,IF(OR(ISNUMBER(SEARCH('[1]Lookup for use classification'!$B$13,C2689)),ISNUMBER(SEARCH('[1]Lookup for use classification'!$C$13,C2689)),ISNUMBER(SEARCH('[1]Lookup for use classification'!$D$13,C2689)),,ISNUMBER(SEARCH('[1]Lookup for use classification'!$C$13,C2689)),ISNUMBER(SEARCH('[1]Lookup for use classification'!$E$13,C2689))),'[1]Lookup for use classification'!$A$13,IF(OR(ISNUMBER(SEARCH('[1]Lookup for use classification'!$B$14,C2689)),ISNUMBER(SEARCH('[1]Lookup for use classification'!$C$14,C2689))),'[1]Lookup for use classification'!$A$14,"Other"))))))))))))</f>
        <v>Other</v>
      </c>
      <c r="E2689" s="282"/>
      <c r="F2689" s="176"/>
      <c r="G2689" s="176"/>
    </row>
    <row r="2690" spans="1:12" hidden="1">
      <c r="A2690" s="187" t="s">
        <v>280</v>
      </c>
      <c r="B2690" s="167" t="s">
        <v>4456</v>
      </c>
      <c r="C2690" s="239" t="s">
        <v>284</v>
      </c>
      <c r="D2690" s="6" t="str">
        <f>IF(OR(ISNUMBER(SEARCH('[1]Lookup for use classification'!$B$1,C2690)),ISNUMBER(SEARCH('[1]Lookup for use classification'!$C$1,C2690)),ISNUMBER(SEARCH('[1]Lookup for use classification'!$D$1,C2690)),ISNUMBER(SEARCH('[1]Lookup for use classification'!$E$1,C2690))),'[1]Lookup for use classification'!$A$1,IF(ISNUMBER(SEARCH('[1]Lookup for use classification'!$B$2,C2690)),'[1]Lookup for use classification'!$A$2,IF(ISNUMBER(SEARCH('[1]Lookup for use classification'!$B$3,C2690)),'[1]Lookup for use classification'!$A$3,IF(OR(ISNUMBER(SEARCH('[1]Lookup for use classification'!$B$4,C2690)),ISNUMBER(SEARCH('[1]Lookup for use classification'!$C$4,C2690)),ISNUMBER(SEARCH('[1]Lookup for use classification'!$D$4,C2690)),ISNUMBER(SEARCH('[1]Lookup for use classification'!$E$4,C2690))),'[1]Lookup for use classification'!$A$4,IF(OR(ISNUMBER(SEARCH('[1]Lookup for use classification'!$B$5,C2690)),ISNUMBER(SEARCH('[1]Lookup for use classification'!$C$5,C2690)),ISNUMBER(SEARCH('[1]Lookup for use classification'!$D$5,C2690))),'[1]Lookup for use classification'!$A$5,IF(OR(ISNUMBER(SEARCH('[1]Lookup for use classification'!$B$7,C2690)),ISNUMBER(SEARCH('[1]Lookup for use classification'!$C$7,C2690)),ISNUMBER(SEARCH('[1]Lookup for use classification'!$D$7,C2690))),'[1]Lookup for use classification'!$A$7,IF(OR(ISNUMBER(SEARCH('[1]Lookup for use classification'!$B$9,C2690)),ISNUMBER(SEARCH('[1]Lookup for use classification'!$C$9,C2690)),ISNUMBER(SEARCH('[1]Lookup for use classification'!$D$9,C2690)),ISNUMBER(SEARCH('[1]Lookup for use classification'!$E$9,C2690)),ISNUMBER(SEARCH('[1]Lookup for use classification'!$F$9,C2690)),ISNUMBER(SEARCH('[1]Lookup for use classification'!$G$9,C2690)),ISNUMBER(SEARCH('[1]Lookup for use classification'!$H$9,C2690)),ISNUMBER(SEARCH('[1]Lookup for use classification'!$I$9,C2690)),ISNUMBER(SEARCH('[1]Lookup for use classification'!$J$9,C2690)),ISNUMBER(SEARCH('[1]Lookup for use classification'!$K$9,C2690))),'[1]Lookup for use classification'!$A$9,IF(OR(ISNUMBER(SEARCH('[1]Lookup for use classification'!$B$10,C2690)),ISNUMBER(SEARCH('[1]Lookup for use classification'!$C$10,C2690)),ISNUMBER(SEARCH('[1]Lookup for use classification'!$D$10,C2690)),ISNUMBER(SEARCH('[1]Lookup for use classification'!$E$10,C2690)),ISNUMBER(SEARCH('[1]Lookup for use classification'!$F$10,C2690)),ISNUMBER(SEARCH('[1]Lookup for use classification'!$G$10,C2690))),'[1]Lookup for use classification'!$A$10,IF(OR(ISNUMBER(SEARCH('[1]Lookup for use classification'!$B$11,C2690)),ISNUMBER(SEARCH('[1]Lookup for use classification'!$C$11,C2690))),'[1]Lookup for use classification'!$A$11,IF(OR(ISNUMBER(SEARCH('[1]Lookup for use classification'!$B$12,C2690)),ISNUMBER(SEARCH('[1]Lookup for use classification'!$C$12,C2690))),'[1]Lookup for use classification'!$A$12,IF(OR(ISNUMBER(SEARCH('[1]Lookup for use classification'!$B$13,C2690)),ISNUMBER(SEARCH('[1]Lookup for use classification'!$C$13,C2690)),ISNUMBER(SEARCH('[1]Lookup for use classification'!$D$13,C2690)),,ISNUMBER(SEARCH('[1]Lookup for use classification'!$C$13,C2690)),ISNUMBER(SEARCH('[1]Lookup for use classification'!$E$13,C2690))),'[1]Lookup for use classification'!$A$13,IF(OR(ISNUMBER(SEARCH('[1]Lookup for use classification'!$B$14,C2690)),ISNUMBER(SEARCH('[1]Lookup for use classification'!$C$14,C2690))),'[1]Lookup for use classification'!$A$14,"Other"))))))))))))</f>
        <v>Other</v>
      </c>
      <c r="E2690" s="282"/>
      <c r="F2690" s="176"/>
      <c r="G2690" s="176"/>
    </row>
    <row r="2691" spans="1:12" hidden="1">
      <c r="A2691" s="187" t="s">
        <v>280</v>
      </c>
      <c r="B2691" s="167" t="s">
        <v>4456</v>
      </c>
      <c r="C2691" s="239" t="s">
        <v>289</v>
      </c>
      <c r="D2691" s="6" t="str">
        <f>IF(OR(ISNUMBER(SEARCH('[1]Lookup for use classification'!$B$1,C2691)),ISNUMBER(SEARCH('[1]Lookup for use classification'!$C$1,C2691)),ISNUMBER(SEARCH('[1]Lookup for use classification'!$D$1,C2691)),ISNUMBER(SEARCH('[1]Lookup for use classification'!$E$1,C2691))),'[1]Lookup for use classification'!$A$1,IF(ISNUMBER(SEARCH('[1]Lookup for use classification'!$B$2,C2691)),'[1]Lookup for use classification'!$A$2,IF(ISNUMBER(SEARCH('[1]Lookup for use classification'!$B$3,C2691)),'[1]Lookup for use classification'!$A$3,IF(OR(ISNUMBER(SEARCH('[1]Lookup for use classification'!$B$4,C2691)),ISNUMBER(SEARCH('[1]Lookup for use classification'!$C$4,C2691)),ISNUMBER(SEARCH('[1]Lookup for use classification'!$D$4,C2691)),ISNUMBER(SEARCH('[1]Lookup for use classification'!$E$4,C2691))),'[1]Lookup for use classification'!$A$4,IF(OR(ISNUMBER(SEARCH('[1]Lookup for use classification'!$B$5,C2691)),ISNUMBER(SEARCH('[1]Lookup for use classification'!$C$5,C2691)),ISNUMBER(SEARCH('[1]Lookup for use classification'!$D$5,C2691))),'[1]Lookup for use classification'!$A$5,IF(OR(ISNUMBER(SEARCH('[1]Lookup for use classification'!$B$7,C2691)),ISNUMBER(SEARCH('[1]Lookup for use classification'!$C$7,C2691)),ISNUMBER(SEARCH('[1]Lookup for use classification'!$D$7,C2691))),'[1]Lookup for use classification'!$A$7,IF(OR(ISNUMBER(SEARCH('[1]Lookup for use classification'!$B$9,C2691)),ISNUMBER(SEARCH('[1]Lookup for use classification'!$C$9,C2691)),ISNUMBER(SEARCH('[1]Lookup for use classification'!$D$9,C2691)),ISNUMBER(SEARCH('[1]Lookup for use classification'!$E$9,C2691)),ISNUMBER(SEARCH('[1]Lookup for use classification'!$F$9,C2691)),ISNUMBER(SEARCH('[1]Lookup for use classification'!$G$9,C2691)),ISNUMBER(SEARCH('[1]Lookup for use classification'!$H$9,C2691)),ISNUMBER(SEARCH('[1]Lookup for use classification'!$I$9,C2691)),ISNUMBER(SEARCH('[1]Lookup for use classification'!$J$9,C2691)),ISNUMBER(SEARCH('[1]Lookup for use classification'!$K$9,C2691))),'[1]Lookup for use classification'!$A$9,IF(OR(ISNUMBER(SEARCH('[1]Lookup for use classification'!$B$10,C2691)),ISNUMBER(SEARCH('[1]Lookup for use classification'!$C$10,C2691)),ISNUMBER(SEARCH('[1]Lookup for use classification'!$D$10,C2691)),ISNUMBER(SEARCH('[1]Lookup for use classification'!$E$10,C2691)),ISNUMBER(SEARCH('[1]Lookup for use classification'!$F$10,C2691)),ISNUMBER(SEARCH('[1]Lookup for use classification'!$G$10,C2691))),'[1]Lookup for use classification'!$A$10,IF(OR(ISNUMBER(SEARCH('[1]Lookup for use classification'!$B$11,C2691)),ISNUMBER(SEARCH('[1]Lookup for use classification'!$C$11,C2691))),'[1]Lookup for use classification'!$A$11,IF(OR(ISNUMBER(SEARCH('[1]Lookup for use classification'!$B$12,C2691)),ISNUMBER(SEARCH('[1]Lookup for use classification'!$C$12,C2691))),'[1]Lookup for use classification'!$A$12,IF(OR(ISNUMBER(SEARCH('[1]Lookup for use classification'!$B$13,C2691)),ISNUMBER(SEARCH('[1]Lookup for use classification'!$C$13,C2691)),ISNUMBER(SEARCH('[1]Lookup for use classification'!$D$13,C2691)),,ISNUMBER(SEARCH('[1]Lookup for use classification'!$C$13,C2691)),ISNUMBER(SEARCH('[1]Lookup for use classification'!$E$13,C2691))),'[1]Lookup for use classification'!$A$13,IF(OR(ISNUMBER(SEARCH('[1]Lookup for use classification'!$B$14,C2691)),ISNUMBER(SEARCH('[1]Lookup for use classification'!$C$14,C2691))),'[1]Lookup for use classification'!$A$14,"Other"))))))))))))</f>
        <v>Other</v>
      </c>
      <c r="E2691" s="282"/>
      <c r="F2691" s="259"/>
      <c r="G2691" s="259"/>
    </row>
    <row r="2692" spans="1:12" hidden="1">
      <c r="A2692" s="187" t="s">
        <v>280</v>
      </c>
      <c r="B2692" s="167" t="s">
        <v>4456</v>
      </c>
      <c r="C2692" s="239" t="s">
        <v>27</v>
      </c>
      <c r="D2692" s="6" t="str">
        <f>IF(OR(ISNUMBER(SEARCH('[1]Lookup for use classification'!$B$1,C2692)),ISNUMBER(SEARCH('[1]Lookup for use classification'!$C$1,C2692)),ISNUMBER(SEARCH('[1]Lookup for use classification'!$D$1,C2692)),ISNUMBER(SEARCH('[1]Lookup for use classification'!$E$1,C2692))),'[1]Lookup for use classification'!$A$1,IF(ISNUMBER(SEARCH('[1]Lookup for use classification'!$B$2,C2692)),'[1]Lookup for use classification'!$A$2,IF(ISNUMBER(SEARCH('[1]Lookup for use classification'!$B$3,C2692)),'[1]Lookup for use classification'!$A$3,IF(OR(ISNUMBER(SEARCH('[1]Lookup for use classification'!$B$4,C2692)),ISNUMBER(SEARCH('[1]Lookup for use classification'!$C$4,C2692)),ISNUMBER(SEARCH('[1]Lookup for use classification'!$D$4,C2692)),ISNUMBER(SEARCH('[1]Lookup for use classification'!$E$4,C2692))),'[1]Lookup for use classification'!$A$4,IF(OR(ISNUMBER(SEARCH('[1]Lookup for use classification'!$B$5,C2692)),ISNUMBER(SEARCH('[1]Lookup for use classification'!$C$5,C2692)),ISNUMBER(SEARCH('[1]Lookup for use classification'!$D$5,C2692))),'[1]Lookup for use classification'!$A$5,IF(OR(ISNUMBER(SEARCH('[1]Lookup for use classification'!$B$7,C2692)),ISNUMBER(SEARCH('[1]Lookup for use classification'!$C$7,C2692)),ISNUMBER(SEARCH('[1]Lookup for use classification'!$D$7,C2692))),'[1]Lookup for use classification'!$A$7,IF(OR(ISNUMBER(SEARCH('[1]Lookup for use classification'!$B$9,C2692)),ISNUMBER(SEARCH('[1]Lookup for use classification'!$C$9,C2692)),ISNUMBER(SEARCH('[1]Lookup for use classification'!$D$9,C2692)),ISNUMBER(SEARCH('[1]Lookup for use classification'!$E$9,C2692)),ISNUMBER(SEARCH('[1]Lookup for use classification'!$F$9,C2692)),ISNUMBER(SEARCH('[1]Lookup for use classification'!$G$9,C2692)),ISNUMBER(SEARCH('[1]Lookup for use classification'!$H$9,C2692)),ISNUMBER(SEARCH('[1]Lookup for use classification'!$I$9,C2692)),ISNUMBER(SEARCH('[1]Lookup for use classification'!$J$9,C2692)),ISNUMBER(SEARCH('[1]Lookup for use classification'!$K$9,C2692))),'[1]Lookup for use classification'!$A$9,IF(OR(ISNUMBER(SEARCH('[1]Lookup for use classification'!$B$10,C2692)),ISNUMBER(SEARCH('[1]Lookup for use classification'!$C$10,C2692)),ISNUMBER(SEARCH('[1]Lookup for use classification'!$D$10,C2692)),ISNUMBER(SEARCH('[1]Lookup for use classification'!$E$10,C2692)),ISNUMBER(SEARCH('[1]Lookup for use classification'!$F$10,C2692)),ISNUMBER(SEARCH('[1]Lookup for use classification'!$G$10,C2692))),'[1]Lookup for use classification'!$A$10,IF(OR(ISNUMBER(SEARCH('[1]Lookup for use classification'!$B$11,C2692)),ISNUMBER(SEARCH('[1]Lookup for use classification'!$C$11,C2692))),'[1]Lookup for use classification'!$A$11,IF(OR(ISNUMBER(SEARCH('[1]Lookup for use classification'!$B$12,C2692)),ISNUMBER(SEARCH('[1]Lookup for use classification'!$C$12,C2692))),'[1]Lookup for use classification'!$A$12,IF(OR(ISNUMBER(SEARCH('[1]Lookup for use classification'!$B$13,C2692)),ISNUMBER(SEARCH('[1]Lookup for use classification'!$C$13,C2692)),ISNUMBER(SEARCH('[1]Lookup for use classification'!$D$13,C2692)),,ISNUMBER(SEARCH('[1]Lookup for use classification'!$C$13,C2692)),ISNUMBER(SEARCH('[1]Lookup for use classification'!$E$13,C2692))),'[1]Lookup for use classification'!$A$13,IF(OR(ISNUMBER(SEARCH('[1]Lookup for use classification'!$B$14,C2692)),ISNUMBER(SEARCH('[1]Lookup for use classification'!$C$14,C2692))),'[1]Lookup for use classification'!$A$14,"Other"))))))))))))</f>
        <v>Other</v>
      </c>
      <c r="E2692" s="282"/>
      <c r="F2692" s="259"/>
      <c r="G2692" s="259"/>
    </row>
    <row r="2693" spans="1:12" hidden="1">
      <c r="A2693" s="187" t="s">
        <v>280</v>
      </c>
      <c r="B2693" s="167" t="s">
        <v>4456</v>
      </c>
      <c r="C2693" s="239" t="s">
        <v>291</v>
      </c>
      <c r="D2693" s="6" t="str">
        <f>IF(OR(ISNUMBER(SEARCH('[1]Lookup for use classification'!$B$1,C2693)),ISNUMBER(SEARCH('[1]Lookup for use classification'!$C$1,C2693)),ISNUMBER(SEARCH('[1]Lookup for use classification'!$D$1,C2693)),ISNUMBER(SEARCH('[1]Lookup for use classification'!$E$1,C2693))),'[1]Lookup for use classification'!$A$1,IF(ISNUMBER(SEARCH('[1]Lookup for use classification'!$B$2,C2693)),'[1]Lookup for use classification'!$A$2,IF(ISNUMBER(SEARCH('[1]Lookup for use classification'!$B$3,C2693)),'[1]Lookup for use classification'!$A$3,IF(OR(ISNUMBER(SEARCH('[1]Lookup for use classification'!$B$4,C2693)),ISNUMBER(SEARCH('[1]Lookup for use classification'!$C$4,C2693)),ISNUMBER(SEARCH('[1]Lookup for use classification'!$D$4,C2693)),ISNUMBER(SEARCH('[1]Lookup for use classification'!$E$4,C2693))),'[1]Lookup for use classification'!$A$4,IF(OR(ISNUMBER(SEARCH('[1]Lookup for use classification'!$B$5,C2693)),ISNUMBER(SEARCH('[1]Lookup for use classification'!$C$5,C2693)),ISNUMBER(SEARCH('[1]Lookup for use classification'!$D$5,C2693))),'[1]Lookup for use classification'!$A$5,IF(OR(ISNUMBER(SEARCH('[1]Lookup for use classification'!$B$7,C2693)),ISNUMBER(SEARCH('[1]Lookup for use classification'!$C$7,C2693)),ISNUMBER(SEARCH('[1]Lookup for use classification'!$D$7,C2693))),'[1]Lookup for use classification'!$A$7,IF(OR(ISNUMBER(SEARCH('[1]Lookup for use classification'!$B$9,C2693)),ISNUMBER(SEARCH('[1]Lookup for use classification'!$C$9,C2693)),ISNUMBER(SEARCH('[1]Lookup for use classification'!$D$9,C2693)),ISNUMBER(SEARCH('[1]Lookup for use classification'!$E$9,C2693)),ISNUMBER(SEARCH('[1]Lookup for use classification'!$F$9,C2693)),ISNUMBER(SEARCH('[1]Lookup for use classification'!$G$9,C2693)),ISNUMBER(SEARCH('[1]Lookup for use classification'!$H$9,C2693)),ISNUMBER(SEARCH('[1]Lookup for use classification'!$I$9,C2693)),ISNUMBER(SEARCH('[1]Lookup for use classification'!$J$9,C2693)),ISNUMBER(SEARCH('[1]Lookup for use classification'!$K$9,C2693))),'[1]Lookup for use classification'!$A$9,IF(OR(ISNUMBER(SEARCH('[1]Lookup for use classification'!$B$10,C2693)),ISNUMBER(SEARCH('[1]Lookup for use classification'!$C$10,C2693)),ISNUMBER(SEARCH('[1]Lookup for use classification'!$D$10,C2693)),ISNUMBER(SEARCH('[1]Lookup for use classification'!$E$10,C2693)),ISNUMBER(SEARCH('[1]Lookup for use classification'!$F$10,C2693)),ISNUMBER(SEARCH('[1]Lookup for use classification'!$G$10,C2693))),'[1]Lookup for use classification'!$A$10,IF(OR(ISNUMBER(SEARCH('[1]Lookup for use classification'!$B$11,C2693)),ISNUMBER(SEARCH('[1]Lookup for use classification'!$C$11,C2693))),'[1]Lookup for use classification'!$A$11,IF(OR(ISNUMBER(SEARCH('[1]Lookup for use classification'!$B$12,C2693)),ISNUMBER(SEARCH('[1]Lookup for use classification'!$C$12,C2693))),'[1]Lookup for use classification'!$A$12,IF(OR(ISNUMBER(SEARCH('[1]Lookup for use classification'!$B$13,C2693)),ISNUMBER(SEARCH('[1]Lookup for use classification'!$C$13,C2693)),ISNUMBER(SEARCH('[1]Lookup for use classification'!$D$13,C2693)),,ISNUMBER(SEARCH('[1]Lookup for use classification'!$C$13,C2693)),ISNUMBER(SEARCH('[1]Lookup for use classification'!$E$13,C2693))),'[1]Lookup for use classification'!$A$13,IF(OR(ISNUMBER(SEARCH('[1]Lookup for use classification'!$B$14,C2693)),ISNUMBER(SEARCH('[1]Lookup for use classification'!$C$14,C2693))),'[1]Lookup for use classification'!$A$14,"Other"))))))))))))</f>
        <v>Other</v>
      </c>
      <c r="E2693" s="284"/>
      <c r="F2693" s="265"/>
      <c r="G2693" s="265"/>
    </row>
    <row r="2694" spans="1:12" hidden="1">
      <c r="A2694" s="187" t="s">
        <v>280</v>
      </c>
      <c r="B2694" s="167" t="s">
        <v>4456</v>
      </c>
      <c r="C2694" s="239" t="s">
        <v>292</v>
      </c>
      <c r="D2694" s="6" t="str">
        <f>IF(OR(ISNUMBER(SEARCH('[1]Lookup for use classification'!$B$1,C2694)),ISNUMBER(SEARCH('[1]Lookup for use classification'!$C$1,C2694)),ISNUMBER(SEARCH('[1]Lookup for use classification'!$D$1,C2694)),ISNUMBER(SEARCH('[1]Lookup for use classification'!$E$1,C2694))),'[1]Lookup for use classification'!$A$1,IF(ISNUMBER(SEARCH('[1]Lookup for use classification'!$B$2,C2694)),'[1]Lookup for use classification'!$A$2,IF(ISNUMBER(SEARCH('[1]Lookup for use classification'!$B$3,C2694)),'[1]Lookup for use classification'!$A$3,IF(OR(ISNUMBER(SEARCH('[1]Lookup for use classification'!$B$4,C2694)),ISNUMBER(SEARCH('[1]Lookup for use classification'!$C$4,C2694)),ISNUMBER(SEARCH('[1]Lookup for use classification'!$D$4,C2694)),ISNUMBER(SEARCH('[1]Lookup for use classification'!$E$4,C2694))),'[1]Lookup for use classification'!$A$4,IF(OR(ISNUMBER(SEARCH('[1]Lookup for use classification'!$B$5,C2694)),ISNUMBER(SEARCH('[1]Lookup for use classification'!$C$5,C2694)),ISNUMBER(SEARCH('[1]Lookup for use classification'!$D$5,C2694))),'[1]Lookup for use classification'!$A$5,IF(OR(ISNUMBER(SEARCH('[1]Lookup for use classification'!$B$7,C2694)),ISNUMBER(SEARCH('[1]Lookup for use classification'!$C$7,C2694)),ISNUMBER(SEARCH('[1]Lookup for use classification'!$D$7,C2694))),'[1]Lookup for use classification'!$A$7,IF(OR(ISNUMBER(SEARCH('[1]Lookup for use classification'!$B$9,C2694)),ISNUMBER(SEARCH('[1]Lookup for use classification'!$C$9,C2694)),ISNUMBER(SEARCH('[1]Lookup for use classification'!$D$9,C2694)),ISNUMBER(SEARCH('[1]Lookup for use classification'!$E$9,C2694)),ISNUMBER(SEARCH('[1]Lookup for use classification'!$F$9,C2694)),ISNUMBER(SEARCH('[1]Lookup for use classification'!$G$9,C2694)),ISNUMBER(SEARCH('[1]Lookup for use classification'!$H$9,C2694)),ISNUMBER(SEARCH('[1]Lookup for use classification'!$I$9,C2694)),ISNUMBER(SEARCH('[1]Lookup for use classification'!$J$9,C2694)),ISNUMBER(SEARCH('[1]Lookup for use classification'!$K$9,C2694))),'[1]Lookup for use classification'!$A$9,IF(OR(ISNUMBER(SEARCH('[1]Lookup for use classification'!$B$10,C2694)),ISNUMBER(SEARCH('[1]Lookup for use classification'!$C$10,C2694)),ISNUMBER(SEARCH('[1]Lookup for use classification'!$D$10,C2694)),ISNUMBER(SEARCH('[1]Lookup for use classification'!$E$10,C2694)),ISNUMBER(SEARCH('[1]Lookup for use classification'!$F$10,C2694)),ISNUMBER(SEARCH('[1]Lookup for use classification'!$G$10,C2694))),'[1]Lookup for use classification'!$A$10,IF(OR(ISNUMBER(SEARCH('[1]Lookup for use classification'!$B$11,C2694)),ISNUMBER(SEARCH('[1]Lookup for use classification'!$C$11,C2694))),'[1]Lookup for use classification'!$A$11,IF(OR(ISNUMBER(SEARCH('[1]Lookup for use classification'!$B$12,C2694)),ISNUMBER(SEARCH('[1]Lookup for use classification'!$C$12,C2694))),'[1]Lookup for use classification'!$A$12,IF(OR(ISNUMBER(SEARCH('[1]Lookup for use classification'!$B$13,C2694)),ISNUMBER(SEARCH('[1]Lookup for use classification'!$C$13,C2694)),ISNUMBER(SEARCH('[1]Lookup for use classification'!$D$13,C2694)),,ISNUMBER(SEARCH('[1]Lookup for use classification'!$C$13,C2694)),ISNUMBER(SEARCH('[1]Lookup for use classification'!$E$13,C2694))),'[1]Lookup for use classification'!$A$13,IF(OR(ISNUMBER(SEARCH('[1]Lookup for use classification'!$B$14,C2694)),ISNUMBER(SEARCH('[1]Lookup for use classification'!$C$14,C2694))),'[1]Lookup for use classification'!$A$14,"Other"))))))))))))</f>
        <v>Other</v>
      </c>
      <c r="E2694" s="282"/>
      <c r="F2694" s="259"/>
      <c r="G2694" s="259"/>
    </row>
    <row r="2695" spans="1:12" hidden="1">
      <c r="A2695" s="187" t="s">
        <v>280</v>
      </c>
      <c r="B2695" s="167" t="s">
        <v>4456</v>
      </c>
      <c r="C2695" s="239" t="s">
        <v>293</v>
      </c>
      <c r="D2695" s="6" t="str">
        <f>IF(OR(ISNUMBER(SEARCH('[1]Lookup for use classification'!$B$1,C2695)),ISNUMBER(SEARCH('[1]Lookup for use classification'!$C$1,C2695)),ISNUMBER(SEARCH('[1]Lookup for use classification'!$D$1,C2695)),ISNUMBER(SEARCH('[1]Lookup for use classification'!$E$1,C2695))),'[1]Lookup for use classification'!$A$1,IF(ISNUMBER(SEARCH('[1]Lookup for use classification'!$B$2,C2695)),'[1]Lookup for use classification'!$A$2,IF(ISNUMBER(SEARCH('[1]Lookup for use classification'!$B$3,C2695)),'[1]Lookup for use classification'!$A$3,IF(OR(ISNUMBER(SEARCH('[1]Lookup for use classification'!$B$4,C2695)),ISNUMBER(SEARCH('[1]Lookup for use classification'!$C$4,C2695)),ISNUMBER(SEARCH('[1]Lookup for use classification'!$D$4,C2695)),ISNUMBER(SEARCH('[1]Lookup for use classification'!$E$4,C2695))),'[1]Lookup for use classification'!$A$4,IF(OR(ISNUMBER(SEARCH('[1]Lookup for use classification'!$B$5,C2695)),ISNUMBER(SEARCH('[1]Lookup for use classification'!$C$5,C2695)),ISNUMBER(SEARCH('[1]Lookup for use classification'!$D$5,C2695))),'[1]Lookup for use classification'!$A$5,IF(OR(ISNUMBER(SEARCH('[1]Lookup for use classification'!$B$7,C2695)),ISNUMBER(SEARCH('[1]Lookup for use classification'!$C$7,C2695)),ISNUMBER(SEARCH('[1]Lookup for use classification'!$D$7,C2695))),'[1]Lookup for use classification'!$A$7,IF(OR(ISNUMBER(SEARCH('[1]Lookup for use classification'!$B$9,C2695)),ISNUMBER(SEARCH('[1]Lookup for use classification'!$C$9,C2695)),ISNUMBER(SEARCH('[1]Lookup for use classification'!$D$9,C2695)),ISNUMBER(SEARCH('[1]Lookup for use classification'!$E$9,C2695)),ISNUMBER(SEARCH('[1]Lookup for use classification'!$F$9,C2695)),ISNUMBER(SEARCH('[1]Lookup for use classification'!$G$9,C2695)),ISNUMBER(SEARCH('[1]Lookup for use classification'!$H$9,C2695)),ISNUMBER(SEARCH('[1]Lookup for use classification'!$I$9,C2695)),ISNUMBER(SEARCH('[1]Lookup for use classification'!$J$9,C2695)),ISNUMBER(SEARCH('[1]Lookup for use classification'!$K$9,C2695))),'[1]Lookup for use classification'!$A$9,IF(OR(ISNUMBER(SEARCH('[1]Lookup for use classification'!$B$10,C2695)),ISNUMBER(SEARCH('[1]Lookup for use classification'!$C$10,C2695)),ISNUMBER(SEARCH('[1]Lookup for use classification'!$D$10,C2695)),ISNUMBER(SEARCH('[1]Lookup for use classification'!$E$10,C2695)),ISNUMBER(SEARCH('[1]Lookup for use classification'!$F$10,C2695)),ISNUMBER(SEARCH('[1]Lookup for use classification'!$G$10,C2695))),'[1]Lookup for use classification'!$A$10,IF(OR(ISNUMBER(SEARCH('[1]Lookup for use classification'!$B$11,C2695)),ISNUMBER(SEARCH('[1]Lookup for use classification'!$C$11,C2695))),'[1]Lookup for use classification'!$A$11,IF(OR(ISNUMBER(SEARCH('[1]Lookup for use classification'!$B$12,C2695)),ISNUMBER(SEARCH('[1]Lookup for use classification'!$C$12,C2695))),'[1]Lookup for use classification'!$A$12,IF(OR(ISNUMBER(SEARCH('[1]Lookup for use classification'!$B$13,C2695)),ISNUMBER(SEARCH('[1]Lookup for use classification'!$C$13,C2695)),ISNUMBER(SEARCH('[1]Lookup for use classification'!$D$13,C2695)),,ISNUMBER(SEARCH('[1]Lookup for use classification'!$C$13,C2695)),ISNUMBER(SEARCH('[1]Lookup for use classification'!$E$13,C2695))),'[1]Lookup for use classification'!$A$13,IF(OR(ISNUMBER(SEARCH('[1]Lookup for use classification'!$B$14,C2695)),ISNUMBER(SEARCH('[1]Lookup for use classification'!$C$14,C2695))),'[1]Lookup for use classification'!$A$14,"Other"))))))))))))</f>
        <v>Other</v>
      </c>
      <c r="E2695" s="282"/>
      <c r="F2695" s="259"/>
      <c r="G2695" s="259"/>
    </row>
    <row r="2696" spans="1:12" hidden="1">
      <c r="A2696" s="187" t="s">
        <v>280</v>
      </c>
      <c r="B2696" s="167" t="s">
        <v>4456</v>
      </c>
      <c r="C2696" s="262" t="s">
        <v>295</v>
      </c>
      <c r="D2696" s="6" t="str">
        <f>IF(OR(ISNUMBER(SEARCH('[1]Lookup for use classification'!$B$1,C2696)),ISNUMBER(SEARCH('[1]Lookup for use classification'!$C$1,C2696)),ISNUMBER(SEARCH('[1]Lookup for use classification'!$D$1,C2696)),ISNUMBER(SEARCH('[1]Lookup for use classification'!$E$1,C2696))),'[1]Lookup for use classification'!$A$1,IF(ISNUMBER(SEARCH('[1]Lookup for use classification'!$B$2,C2696)),'[1]Lookup for use classification'!$A$2,IF(ISNUMBER(SEARCH('[1]Lookup for use classification'!$B$3,C2696)),'[1]Lookup for use classification'!$A$3,IF(OR(ISNUMBER(SEARCH('[1]Lookup for use classification'!$B$4,C2696)),ISNUMBER(SEARCH('[1]Lookup for use classification'!$C$4,C2696)),ISNUMBER(SEARCH('[1]Lookup for use classification'!$D$4,C2696)),ISNUMBER(SEARCH('[1]Lookup for use classification'!$E$4,C2696))),'[1]Lookup for use classification'!$A$4,IF(OR(ISNUMBER(SEARCH('[1]Lookup for use classification'!$B$5,C2696)),ISNUMBER(SEARCH('[1]Lookup for use classification'!$C$5,C2696)),ISNUMBER(SEARCH('[1]Lookup for use classification'!$D$5,C2696))),'[1]Lookup for use classification'!$A$5,IF(OR(ISNUMBER(SEARCH('[1]Lookup for use classification'!$B$7,C2696)),ISNUMBER(SEARCH('[1]Lookup for use classification'!$C$7,C2696)),ISNUMBER(SEARCH('[1]Lookup for use classification'!$D$7,C2696))),'[1]Lookup for use classification'!$A$7,IF(OR(ISNUMBER(SEARCH('[1]Lookup for use classification'!$B$9,C2696)),ISNUMBER(SEARCH('[1]Lookup for use classification'!$C$9,C2696)),ISNUMBER(SEARCH('[1]Lookup for use classification'!$D$9,C2696)),ISNUMBER(SEARCH('[1]Lookup for use classification'!$E$9,C2696)),ISNUMBER(SEARCH('[1]Lookup for use classification'!$F$9,C2696)),ISNUMBER(SEARCH('[1]Lookup for use classification'!$G$9,C2696)),ISNUMBER(SEARCH('[1]Lookup for use classification'!$H$9,C2696)),ISNUMBER(SEARCH('[1]Lookup for use classification'!$I$9,C2696)),ISNUMBER(SEARCH('[1]Lookup for use classification'!$J$9,C2696)),ISNUMBER(SEARCH('[1]Lookup for use classification'!$K$9,C2696))),'[1]Lookup for use classification'!$A$9,IF(OR(ISNUMBER(SEARCH('[1]Lookup for use classification'!$B$10,C2696)),ISNUMBER(SEARCH('[1]Lookup for use classification'!$C$10,C2696)),ISNUMBER(SEARCH('[1]Lookup for use classification'!$D$10,C2696)),ISNUMBER(SEARCH('[1]Lookup for use classification'!$E$10,C2696)),ISNUMBER(SEARCH('[1]Lookup for use classification'!$F$10,C2696)),ISNUMBER(SEARCH('[1]Lookup for use classification'!$G$10,C2696))),'[1]Lookup for use classification'!$A$10,IF(OR(ISNUMBER(SEARCH('[1]Lookup for use classification'!$B$11,C2696)),ISNUMBER(SEARCH('[1]Lookup for use classification'!$C$11,C2696))),'[1]Lookup for use classification'!$A$11,IF(OR(ISNUMBER(SEARCH('[1]Lookup for use classification'!$B$12,C2696)),ISNUMBER(SEARCH('[1]Lookup for use classification'!$C$12,C2696))),'[1]Lookup for use classification'!$A$12,IF(OR(ISNUMBER(SEARCH('[1]Lookup for use classification'!$B$13,C2696)),ISNUMBER(SEARCH('[1]Lookup for use classification'!$C$13,C2696)),ISNUMBER(SEARCH('[1]Lookup for use classification'!$D$13,C2696)),,ISNUMBER(SEARCH('[1]Lookup for use classification'!$C$13,C2696)),ISNUMBER(SEARCH('[1]Lookup for use classification'!$E$13,C2696))),'[1]Lookup for use classification'!$A$13,IF(OR(ISNUMBER(SEARCH('[1]Lookup for use classification'!$B$14,C2696)),ISNUMBER(SEARCH('[1]Lookup for use classification'!$C$14,C2696))),'[1]Lookup for use classification'!$A$14,"Other"))))))))))))</f>
        <v>Other</v>
      </c>
      <c r="E2696" s="283"/>
      <c r="F2696" s="280"/>
      <c r="G2696" s="280"/>
    </row>
    <row r="2697" spans="1:12" hidden="1">
      <c r="A2697" s="187" t="s">
        <v>280</v>
      </c>
      <c r="B2697" s="167" t="s">
        <v>4456</v>
      </c>
      <c r="C2697" s="239" t="s">
        <v>255</v>
      </c>
      <c r="D2697" s="6" t="str">
        <f>IF(OR(ISNUMBER(SEARCH('[1]Lookup for use classification'!$B$1,C2697)),ISNUMBER(SEARCH('[1]Lookup for use classification'!$C$1,C2697)),ISNUMBER(SEARCH('[1]Lookup for use classification'!$D$1,C2697)),ISNUMBER(SEARCH('[1]Lookup for use classification'!$E$1,C2697))),'[1]Lookup for use classification'!$A$1,IF(ISNUMBER(SEARCH('[1]Lookup for use classification'!$B$2,C2697)),'[1]Lookup for use classification'!$A$2,IF(ISNUMBER(SEARCH('[1]Lookup for use classification'!$B$3,C2697)),'[1]Lookup for use classification'!$A$3,IF(OR(ISNUMBER(SEARCH('[1]Lookup for use classification'!$B$4,C2697)),ISNUMBER(SEARCH('[1]Lookup for use classification'!$C$4,C2697)),ISNUMBER(SEARCH('[1]Lookup for use classification'!$D$4,C2697)),ISNUMBER(SEARCH('[1]Lookup for use classification'!$E$4,C2697))),'[1]Lookup for use classification'!$A$4,IF(OR(ISNUMBER(SEARCH('[1]Lookup for use classification'!$B$5,C2697)),ISNUMBER(SEARCH('[1]Lookup for use classification'!$C$5,C2697)),ISNUMBER(SEARCH('[1]Lookup for use classification'!$D$5,C2697))),'[1]Lookup for use classification'!$A$5,IF(OR(ISNUMBER(SEARCH('[1]Lookup for use classification'!$B$7,C2697)),ISNUMBER(SEARCH('[1]Lookup for use classification'!$C$7,C2697)),ISNUMBER(SEARCH('[1]Lookup for use classification'!$D$7,C2697))),'[1]Lookup for use classification'!$A$7,IF(OR(ISNUMBER(SEARCH('[1]Lookup for use classification'!$B$9,C2697)),ISNUMBER(SEARCH('[1]Lookup for use classification'!$C$9,C2697)),ISNUMBER(SEARCH('[1]Lookup for use classification'!$D$9,C2697)),ISNUMBER(SEARCH('[1]Lookup for use classification'!$E$9,C2697)),ISNUMBER(SEARCH('[1]Lookup for use classification'!$F$9,C2697)),ISNUMBER(SEARCH('[1]Lookup for use classification'!$G$9,C2697)),ISNUMBER(SEARCH('[1]Lookup for use classification'!$H$9,C2697)),ISNUMBER(SEARCH('[1]Lookup for use classification'!$I$9,C2697)),ISNUMBER(SEARCH('[1]Lookup for use classification'!$J$9,C2697)),ISNUMBER(SEARCH('[1]Lookup for use classification'!$K$9,C2697))),'[1]Lookup for use classification'!$A$9,IF(OR(ISNUMBER(SEARCH('[1]Lookup for use classification'!$B$10,C2697)),ISNUMBER(SEARCH('[1]Lookup for use classification'!$C$10,C2697)),ISNUMBER(SEARCH('[1]Lookup for use classification'!$D$10,C2697)),ISNUMBER(SEARCH('[1]Lookup for use classification'!$E$10,C2697)),ISNUMBER(SEARCH('[1]Lookup for use classification'!$F$10,C2697)),ISNUMBER(SEARCH('[1]Lookup for use classification'!$G$10,C2697))),'[1]Lookup for use classification'!$A$10,IF(OR(ISNUMBER(SEARCH('[1]Lookup for use classification'!$B$11,C2697)),ISNUMBER(SEARCH('[1]Lookup for use classification'!$C$11,C2697))),'[1]Lookup for use classification'!$A$11,IF(OR(ISNUMBER(SEARCH('[1]Lookup for use classification'!$B$12,C2697)),ISNUMBER(SEARCH('[1]Lookup for use classification'!$C$12,C2697))),'[1]Lookup for use classification'!$A$12,IF(OR(ISNUMBER(SEARCH('[1]Lookup for use classification'!$B$13,C2697)),ISNUMBER(SEARCH('[1]Lookup for use classification'!$C$13,C2697)),ISNUMBER(SEARCH('[1]Lookup for use classification'!$D$13,C2697)),,ISNUMBER(SEARCH('[1]Lookup for use classification'!$C$13,C2697)),ISNUMBER(SEARCH('[1]Lookup for use classification'!$E$13,C2697))),'[1]Lookup for use classification'!$A$13,IF(OR(ISNUMBER(SEARCH('[1]Lookup for use classification'!$B$14,C2697)),ISNUMBER(SEARCH('[1]Lookup for use classification'!$C$14,C2697))),'[1]Lookup for use classification'!$A$14,"Other"))))))))))))</f>
        <v>Other</v>
      </c>
      <c r="E2697" s="282"/>
      <c r="F2697" s="259"/>
      <c r="G2697" s="259"/>
    </row>
    <row r="2698" spans="1:12" hidden="1">
      <c r="A2698" s="187" t="s">
        <v>280</v>
      </c>
      <c r="B2698" s="167" t="s">
        <v>4456</v>
      </c>
      <c r="C2698" s="239" t="s">
        <v>299</v>
      </c>
      <c r="D2698" s="6" t="str">
        <f>IF(OR(ISNUMBER(SEARCH('[1]Lookup for use classification'!$B$1,C2698)),ISNUMBER(SEARCH('[1]Lookup for use classification'!$C$1,C2698)),ISNUMBER(SEARCH('[1]Lookup for use classification'!$D$1,C2698)),ISNUMBER(SEARCH('[1]Lookup for use classification'!$E$1,C2698))),'[1]Lookup for use classification'!$A$1,IF(ISNUMBER(SEARCH('[1]Lookup for use classification'!$B$2,C2698)),'[1]Lookup for use classification'!$A$2,IF(ISNUMBER(SEARCH('[1]Lookup for use classification'!$B$3,C2698)),'[1]Lookup for use classification'!$A$3,IF(OR(ISNUMBER(SEARCH('[1]Lookup for use classification'!$B$4,C2698)),ISNUMBER(SEARCH('[1]Lookup for use classification'!$C$4,C2698)),ISNUMBER(SEARCH('[1]Lookup for use classification'!$D$4,C2698)),ISNUMBER(SEARCH('[1]Lookup for use classification'!$E$4,C2698))),'[1]Lookup for use classification'!$A$4,IF(OR(ISNUMBER(SEARCH('[1]Lookup for use classification'!$B$5,C2698)),ISNUMBER(SEARCH('[1]Lookup for use classification'!$C$5,C2698)),ISNUMBER(SEARCH('[1]Lookup for use classification'!$D$5,C2698))),'[1]Lookup for use classification'!$A$5,IF(OR(ISNUMBER(SEARCH('[1]Lookup for use classification'!$B$7,C2698)),ISNUMBER(SEARCH('[1]Lookup for use classification'!$C$7,C2698)),ISNUMBER(SEARCH('[1]Lookup for use classification'!$D$7,C2698))),'[1]Lookup for use classification'!$A$7,IF(OR(ISNUMBER(SEARCH('[1]Lookup for use classification'!$B$9,C2698)),ISNUMBER(SEARCH('[1]Lookup for use classification'!$C$9,C2698)),ISNUMBER(SEARCH('[1]Lookup for use classification'!$D$9,C2698)),ISNUMBER(SEARCH('[1]Lookup for use classification'!$E$9,C2698)),ISNUMBER(SEARCH('[1]Lookup for use classification'!$F$9,C2698)),ISNUMBER(SEARCH('[1]Lookup for use classification'!$G$9,C2698)),ISNUMBER(SEARCH('[1]Lookup for use classification'!$H$9,C2698)),ISNUMBER(SEARCH('[1]Lookup for use classification'!$I$9,C2698)),ISNUMBER(SEARCH('[1]Lookup for use classification'!$J$9,C2698)),ISNUMBER(SEARCH('[1]Lookup for use classification'!$K$9,C2698))),'[1]Lookup for use classification'!$A$9,IF(OR(ISNUMBER(SEARCH('[1]Lookup for use classification'!$B$10,C2698)),ISNUMBER(SEARCH('[1]Lookup for use classification'!$C$10,C2698)),ISNUMBER(SEARCH('[1]Lookup for use classification'!$D$10,C2698)),ISNUMBER(SEARCH('[1]Lookup for use classification'!$E$10,C2698)),ISNUMBER(SEARCH('[1]Lookup for use classification'!$F$10,C2698)),ISNUMBER(SEARCH('[1]Lookup for use classification'!$G$10,C2698))),'[1]Lookup for use classification'!$A$10,IF(OR(ISNUMBER(SEARCH('[1]Lookup for use classification'!$B$11,C2698)),ISNUMBER(SEARCH('[1]Lookup for use classification'!$C$11,C2698))),'[1]Lookup for use classification'!$A$11,IF(OR(ISNUMBER(SEARCH('[1]Lookup for use classification'!$B$12,C2698)),ISNUMBER(SEARCH('[1]Lookup for use classification'!$C$12,C2698))),'[1]Lookup for use classification'!$A$12,IF(OR(ISNUMBER(SEARCH('[1]Lookup for use classification'!$B$13,C2698)),ISNUMBER(SEARCH('[1]Lookup for use classification'!$C$13,C2698)),ISNUMBER(SEARCH('[1]Lookup for use classification'!$D$13,C2698)),,ISNUMBER(SEARCH('[1]Lookup for use classification'!$C$13,C2698)),ISNUMBER(SEARCH('[1]Lookup for use classification'!$E$13,C2698))),'[1]Lookup for use classification'!$A$13,IF(OR(ISNUMBER(SEARCH('[1]Lookup for use classification'!$B$14,C2698)),ISNUMBER(SEARCH('[1]Lookup for use classification'!$C$14,C2698))),'[1]Lookup for use classification'!$A$14,"Other"))))))))))))</f>
        <v>Other</v>
      </c>
      <c r="E2698" s="282"/>
      <c r="F2698" s="259"/>
      <c r="G2698" s="259"/>
    </row>
    <row r="2699" spans="1:12" hidden="1">
      <c r="A2699" s="188" t="s">
        <v>2497</v>
      </c>
      <c r="B2699" s="8" t="str">
        <f>IF(ISNA(VLOOKUP(CONCATENATE(A2699,C2699),ARIS!$A$1:$A$959,1,FALSE)),"","ARIS")</f>
        <v>ARIS</v>
      </c>
      <c r="C2699" s="223" t="s">
        <v>2498</v>
      </c>
      <c r="D2699" s="8" t="str">
        <f>IF(OR(ISNUMBER(SEARCH('[1]Lookup for use classification'!$B$1,C2699)),ISNUMBER(SEARCH('[1]Lookup for use classification'!$C$1,C2699)),ISNUMBER(SEARCH('[1]Lookup for use classification'!$D$1,C2699)),ISNUMBER(SEARCH('[1]Lookup for use classification'!$E$1,C2699))),'[1]Lookup for use classification'!$A$1,IF(ISNUMBER(SEARCH('[1]Lookup for use classification'!$B$2,C2699)),'[1]Lookup for use classification'!$A$2,IF(ISNUMBER(SEARCH('[1]Lookup for use classification'!$B$3,C2699)),'[1]Lookup for use classification'!$A$3,IF(OR(ISNUMBER(SEARCH('[1]Lookup for use classification'!$B$4,C2699)),ISNUMBER(SEARCH('[1]Lookup for use classification'!$C$4,C2699)),ISNUMBER(SEARCH('[1]Lookup for use classification'!$D$4,C2699)),ISNUMBER(SEARCH('[1]Lookup for use classification'!$E$4,C2699))),'[1]Lookup for use classification'!$A$4,IF(OR(ISNUMBER(SEARCH('[1]Lookup for use classification'!$B$5,C2699)),ISNUMBER(SEARCH('[1]Lookup for use classification'!$C$5,C2699)),ISNUMBER(SEARCH('[1]Lookup for use classification'!$D$5,C2699))),'[1]Lookup for use classification'!$A$5,IF(OR(ISNUMBER(SEARCH('[1]Lookup for use classification'!$B$7,C2699)),ISNUMBER(SEARCH('[1]Lookup for use classification'!$C$7,C2699)),ISNUMBER(SEARCH('[1]Lookup for use classification'!$D$7,C2699))),'[1]Lookup for use classification'!$A$7,IF(OR(ISNUMBER(SEARCH('[1]Lookup for use classification'!$B$9,C2699)),ISNUMBER(SEARCH('[1]Lookup for use classification'!$C$9,C2699)),ISNUMBER(SEARCH('[1]Lookup for use classification'!$D$9,C2699)),ISNUMBER(SEARCH('[1]Lookup for use classification'!$E$9,C2699)),ISNUMBER(SEARCH('[1]Lookup for use classification'!$F$9,C2699)),ISNUMBER(SEARCH('[1]Lookup for use classification'!$G$9,C2699)),ISNUMBER(SEARCH('[1]Lookup for use classification'!$H$9,C2699)),ISNUMBER(SEARCH('[1]Lookup for use classification'!$I$9,C2699)),ISNUMBER(SEARCH('[1]Lookup for use classification'!$J$9,C2699)),ISNUMBER(SEARCH('[1]Lookup for use classification'!$K$9,C2699))),'[1]Lookup for use classification'!$A$9,IF(OR(ISNUMBER(SEARCH('[1]Lookup for use classification'!$B$10,C2699)),ISNUMBER(SEARCH('[1]Lookup for use classification'!$C$10,C2699)),ISNUMBER(SEARCH('[1]Lookup for use classification'!$D$10,C2699)),ISNUMBER(SEARCH('[1]Lookup for use classification'!$E$10,C2699)),ISNUMBER(SEARCH('[1]Lookup for use classification'!$F$10,C2699)),ISNUMBER(SEARCH('[1]Lookup for use classification'!$G$10,C2699))),'[1]Lookup for use classification'!$A$10,IF(OR(ISNUMBER(SEARCH('[1]Lookup for use classification'!$B$11,C2699)),ISNUMBER(SEARCH('[1]Lookup for use classification'!$C$11,C2699))),'[1]Lookup for use classification'!$A$11,IF(OR(ISNUMBER(SEARCH('[1]Lookup for use classification'!$B$12,C2699)),ISNUMBER(SEARCH('[1]Lookup for use classification'!$C$12,C2699))),'[1]Lookup for use classification'!$A$12,IF(OR(ISNUMBER(SEARCH('[1]Lookup for use classification'!$B$13,C2699)),ISNUMBER(SEARCH('[1]Lookup for use classification'!$C$13,C2699)),ISNUMBER(SEARCH('[1]Lookup for use classification'!$D$13,C2699)),,ISNUMBER(SEARCH('[1]Lookup for use classification'!$C$13,C2699)),ISNUMBER(SEARCH('[1]Lookup for use classification'!$E$13,C2699))),'[1]Lookup for use classification'!$A$13,"Other")))))))))))</f>
        <v>Public Assembly</v>
      </c>
      <c r="E2699" s="224">
        <v>1560</v>
      </c>
      <c r="F2699" s="224"/>
      <c r="G2699" s="224"/>
      <c r="H2699" s="164">
        <v>1387.4452554744526</v>
      </c>
      <c r="I2699" s="164"/>
    </row>
    <row r="2700" spans="1:12" hidden="1">
      <c r="A2700" s="187" t="s">
        <v>280</v>
      </c>
      <c r="B2700" s="167" t="s">
        <v>4456</v>
      </c>
      <c r="C2700" s="239" t="s">
        <v>190</v>
      </c>
      <c r="D2700" s="6" t="str">
        <f>IF(OR(ISNUMBER(SEARCH('[1]Lookup for use classification'!$B$1,C2700)),ISNUMBER(SEARCH('[1]Lookup for use classification'!$C$1,C2700)),ISNUMBER(SEARCH('[1]Lookup for use classification'!$D$1,C2700)),ISNUMBER(SEARCH('[1]Lookup for use classification'!$E$1,C2700))),'[1]Lookup for use classification'!$A$1,IF(ISNUMBER(SEARCH('[1]Lookup for use classification'!$B$2,C2700)),'[1]Lookup for use classification'!$A$2,IF(ISNUMBER(SEARCH('[1]Lookup for use classification'!$B$3,C2700)),'[1]Lookup for use classification'!$A$3,IF(OR(ISNUMBER(SEARCH('[1]Lookup for use classification'!$B$4,C2700)),ISNUMBER(SEARCH('[1]Lookup for use classification'!$C$4,C2700)),ISNUMBER(SEARCH('[1]Lookup for use classification'!$D$4,C2700)),ISNUMBER(SEARCH('[1]Lookup for use classification'!$E$4,C2700))),'[1]Lookup for use classification'!$A$4,IF(OR(ISNUMBER(SEARCH('[1]Lookup for use classification'!$B$5,C2700)),ISNUMBER(SEARCH('[1]Lookup for use classification'!$C$5,C2700)),ISNUMBER(SEARCH('[1]Lookup for use classification'!$D$5,C2700))),'[1]Lookup for use classification'!$A$5,IF(OR(ISNUMBER(SEARCH('[1]Lookup for use classification'!$B$7,C2700)),ISNUMBER(SEARCH('[1]Lookup for use classification'!$C$7,C2700)),ISNUMBER(SEARCH('[1]Lookup for use classification'!$D$7,C2700))),'[1]Lookup for use classification'!$A$7,IF(OR(ISNUMBER(SEARCH('[1]Lookup for use classification'!$B$9,C2700)),ISNUMBER(SEARCH('[1]Lookup for use classification'!$C$9,C2700)),ISNUMBER(SEARCH('[1]Lookup for use classification'!$D$9,C2700)),ISNUMBER(SEARCH('[1]Lookup for use classification'!$E$9,C2700)),ISNUMBER(SEARCH('[1]Lookup for use classification'!$F$9,C2700)),ISNUMBER(SEARCH('[1]Lookup for use classification'!$G$9,C2700)),ISNUMBER(SEARCH('[1]Lookup for use classification'!$H$9,C2700)),ISNUMBER(SEARCH('[1]Lookup for use classification'!$I$9,C2700)),ISNUMBER(SEARCH('[1]Lookup for use classification'!$J$9,C2700)),ISNUMBER(SEARCH('[1]Lookup for use classification'!$K$9,C2700))),'[1]Lookup for use classification'!$A$9,IF(OR(ISNUMBER(SEARCH('[1]Lookup for use classification'!$B$10,C2700)),ISNUMBER(SEARCH('[1]Lookup for use classification'!$C$10,C2700)),ISNUMBER(SEARCH('[1]Lookup for use classification'!$D$10,C2700)),ISNUMBER(SEARCH('[1]Lookup for use classification'!$E$10,C2700)),ISNUMBER(SEARCH('[1]Lookup for use classification'!$F$10,C2700)),ISNUMBER(SEARCH('[1]Lookup for use classification'!$G$10,C2700))),'[1]Lookup for use classification'!$A$10,IF(OR(ISNUMBER(SEARCH('[1]Lookup for use classification'!$B$11,C2700)),ISNUMBER(SEARCH('[1]Lookup for use classification'!$C$11,C2700))),'[1]Lookup for use classification'!$A$11,IF(OR(ISNUMBER(SEARCH('[1]Lookup for use classification'!$B$12,C2700)),ISNUMBER(SEARCH('[1]Lookup for use classification'!$C$12,C2700))),'[1]Lookup for use classification'!$A$12,IF(OR(ISNUMBER(SEARCH('[1]Lookup for use classification'!$B$13,C2700)),ISNUMBER(SEARCH('[1]Lookup for use classification'!$C$13,C2700)),ISNUMBER(SEARCH('[1]Lookup for use classification'!$D$13,C2700)),,ISNUMBER(SEARCH('[1]Lookup for use classification'!$C$13,C2700)),ISNUMBER(SEARCH('[1]Lookup for use classification'!$E$13,C2700))),'[1]Lookup for use classification'!$A$13,IF(OR(ISNUMBER(SEARCH('[1]Lookup for use classification'!$B$14,C2700)),ISNUMBER(SEARCH('[1]Lookup for use classification'!$C$14,C2700))),'[1]Lookup for use classification'!$A$14,"Other"))))))))))))</f>
        <v>Public Assembly</v>
      </c>
      <c r="E2700" s="282">
        <v>4000</v>
      </c>
      <c r="F2700" s="259"/>
      <c r="G2700" s="259"/>
    </row>
    <row r="2701" spans="1:12" hidden="1">
      <c r="A2701" s="187" t="s">
        <v>280</v>
      </c>
      <c r="B2701" s="167" t="s">
        <v>4456</v>
      </c>
      <c r="C2701" s="239" t="s">
        <v>48</v>
      </c>
      <c r="D2701" s="6" t="str">
        <f>IF(OR(ISNUMBER(SEARCH('[1]Lookup for use classification'!$B$1,C2701)),ISNUMBER(SEARCH('[1]Lookup for use classification'!$C$1,C2701)),ISNUMBER(SEARCH('[1]Lookup for use classification'!$D$1,C2701)),ISNUMBER(SEARCH('[1]Lookup for use classification'!$E$1,C2701))),'[1]Lookup for use classification'!$A$1,IF(ISNUMBER(SEARCH('[1]Lookup for use classification'!$B$2,C2701)),'[1]Lookup for use classification'!$A$2,IF(ISNUMBER(SEARCH('[1]Lookup for use classification'!$B$3,C2701)),'[1]Lookup for use classification'!$A$3,IF(OR(ISNUMBER(SEARCH('[1]Lookup for use classification'!$B$4,C2701)),ISNUMBER(SEARCH('[1]Lookup for use classification'!$C$4,C2701)),ISNUMBER(SEARCH('[1]Lookup for use classification'!$D$4,C2701)),ISNUMBER(SEARCH('[1]Lookup for use classification'!$E$4,C2701))),'[1]Lookup for use classification'!$A$4,IF(OR(ISNUMBER(SEARCH('[1]Lookup for use classification'!$B$5,C2701)),ISNUMBER(SEARCH('[1]Lookup for use classification'!$C$5,C2701)),ISNUMBER(SEARCH('[1]Lookup for use classification'!$D$5,C2701))),'[1]Lookup for use classification'!$A$5,IF(OR(ISNUMBER(SEARCH('[1]Lookup for use classification'!$B$7,C2701)),ISNUMBER(SEARCH('[1]Lookup for use classification'!$C$7,C2701)),ISNUMBER(SEARCH('[1]Lookup for use classification'!$D$7,C2701))),'[1]Lookup for use classification'!$A$7,IF(OR(ISNUMBER(SEARCH('[1]Lookup for use classification'!$B$9,C2701)),ISNUMBER(SEARCH('[1]Lookup for use classification'!$C$9,C2701)),ISNUMBER(SEARCH('[1]Lookup for use classification'!$D$9,C2701)),ISNUMBER(SEARCH('[1]Lookup for use classification'!$E$9,C2701)),ISNUMBER(SEARCH('[1]Lookup for use classification'!$F$9,C2701)),ISNUMBER(SEARCH('[1]Lookup for use classification'!$G$9,C2701)),ISNUMBER(SEARCH('[1]Lookup for use classification'!$H$9,C2701)),ISNUMBER(SEARCH('[1]Lookup for use classification'!$I$9,C2701)),ISNUMBER(SEARCH('[1]Lookup for use classification'!$J$9,C2701)),ISNUMBER(SEARCH('[1]Lookup for use classification'!$K$9,C2701))),'[1]Lookup for use classification'!$A$9,IF(OR(ISNUMBER(SEARCH('[1]Lookup for use classification'!$B$10,C2701)),ISNUMBER(SEARCH('[1]Lookup for use classification'!$C$10,C2701)),ISNUMBER(SEARCH('[1]Lookup for use classification'!$D$10,C2701)),ISNUMBER(SEARCH('[1]Lookup for use classification'!$E$10,C2701)),ISNUMBER(SEARCH('[1]Lookup for use classification'!$F$10,C2701)),ISNUMBER(SEARCH('[1]Lookup for use classification'!$G$10,C2701))),'[1]Lookup for use classification'!$A$10,IF(OR(ISNUMBER(SEARCH('[1]Lookup for use classification'!$B$11,C2701)),ISNUMBER(SEARCH('[1]Lookup for use classification'!$C$11,C2701))),'[1]Lookup for use classification'!$A$11,IF(OR(ISNUMBER(SEARCH('[1]Lookup for use classification'!$B$12,C2701)),ISNUMBER(SEARCH('[1]Lookup for use classification'!$C$12,C2701))),'[1]Lookup for use classification'!$A$12,IF(OR(ISNUMBER(SEARCH('[1]Lookup for use classification'!$B$13,C2701)),ISNUMBER(SEARCH('[1]Lookup for use classification'!$C$13,C2701)),ISNUMBER(SEARCH('[1]Lookup for use classification'!$D$13,C2701)),,ISNUMBER(SEARCH('[1]Lookup for use classification'!$C$13,C2701)),ISNUMBER(SEARCH('[1]Lookup for use classification'!$E$13,C2701))),'[1]Lookup for use classification'!$A$13,IF(OR(ISNUMBER(SEARCH('[1]Lookup for use classification'!$B$14,C2701)),ISNUMBER(SEARCH('[1]Lookup for use classification'!$C$14,C2701))),'[1]Lookup for use classification'!$A$14,"Other"))))))))))))</f>
        <v>Public Assembly</v>
      </c>
      <c r="E2701" s="282">
        <v>5000</v>
      </c>
      <c r="F2701" s="259"/>
      <c r="G2701" s="259"/>
    </row>
    <row r="2702" spans="1:12" hidden="1">
      <c r="A2702" s="187" t="s">
        <v>280</v>
      </c>
      <c r="B2702" s="167" t="s">
        <v>4456</v>
      </c>
      <c r="C2702" s="239" t="s">
        <v>286</v>
      </c>
      <c r="D2702" s="6" t="str">
        <f>IF(OR(ISNUMBER(SEARCH('[1]Lookup for use classification'!$B$1,C2702)),ISNUMBER(SEARCH('[1]Lookup for use classification'!$C$1,C2702)),ISNUMBER(SEARCH('[1]Lookup for use classification'!$D$1,C2702)),ISNUMBER(SEARCH('[1]Lookup for use classification'!$E$1,C2702))),'[1]Lookup for use classification'!$A$1,IF(ISNUMBER(SEARCH('[1]Lookup for use classification'!$B$2,C2702)),'[1]Lookup for use classification'!$A$2,IF(ISNUMBER(SEARCH('[1]Lookup for use classification'!$B$3,C2702)),'[1]Lookup for use classification'!$A$3,IF(OR(ISNUMBER(SEARCH('[1]Lookup for use classification'!$B$4,C2702)),ISNUMBER(SEARCH('[1]Lookup for use classification'!$C$4,C2702)),ISNUMBER(SEARCH('[1]Lookup for use classification'!$D$4,C2702)),ISNUMBER(SEARCH('[1]Lookup for use classification'!$E$4,C2702))),'[1]Lookup for use classification'!$A$4,IF(OR(ISNUMBER(SEARCH('[1]Lookup for use classification'!$B$5,C2702)),ISNUMBER(SEARCH('[1]Lookup for use classification'!$C$5,C2702)),ISNUMBER(SEARCH('[1]Lookup for use classification'!$D$5,C2702))),'[1]Lookup for use classification'!$A$5,IF(OR(ISNUMBER(SEARCH('[1]Lookup for use classification'!$B$7,C2702)),ISNUMBER(SEARCH('[1]Lookup for use classification'!$C$7,C2702)),ISNUMBER(SEARCH('[1]Lookup for use classification'!$D$7,C2702))),'[1]Lookup for use classification'!$A$7,IF(OR(ISNUMBER(SEARCH('[1]Lookup for use classification'!$B$9,C2702)),ISNUMBER(SEARCH('[1]Lookup for use classification'!$C$9,C2702)),ISNUMBER(SEARCH('[1]Lookup for use classification'!$D$9,C2702)),ISNUMBER(SEARCH('[1]Lookup for use classification'!$E$9,C2702)),ISNUMBER(SEARCH('[1]Lookup for use classification'!$F$9,C2702)),ISNUMBER(SEARCH('[1]Lookup for use classification'!$G$9,C2702)),ISNUMBER(SEARCH('[1]Lookup for use classification'!$H$9,C2702)),ISNUMBER(SEARCH('[1]Lookup for use classification'!$I$9,C2702)),ISNUMBER(SEARCH('[1]Lookup for use classification'!$J$9,C2702)),ISNUMBER(SEARCH('[1]Lookup for use classification'!$K$9,C2702))),'[1]Lookup for use classification'!$A$9,IF(OR(ISNUMBER(SEARCH('[1]Lookup for use classification'!$B$10,C2702)),ISNUMBER(SEARCH('[1]Lookup for use classification'!$C$10,C2702)),ISNUMBER(SEARCH('[1]Lookup for use classification'!$D$10,C2702)),ISNUMBER(SEARCH('[1]Lookup for use classification'!$E$10,C2702)),ISNUMBER(SEARCH('[1]Lookup for use classification'!$F$10,C2702)),ISNUMBER(SEARCH('[1]Lookup for use classification'!$G$10,C2702))),'[1]Lookup for use classification'!$A$10,IF(OR(ISNUMBER(SEARCH('[1]Lookup for use classification'!$B$11,C2702)),ISNUMBER(SEARCH('[1]Lookup for use classification'!$C$11,C2702))),'[1]Lookup for use classification'!$A$11,IF(OR(ISNUMBER(SEARCH('[1]Lookup for use classification'!$B$12,C2702)),ISNUMBER(SEARCH('[1]Lookup for use classification'!$C$12,C2702))),'[1]Lookup for use classification'!$A$12,IF(OR(ISNUMBER(SEARCH('[1]Lookup for use classification'!$B$13,C2702)),ISNUMBER(SEARCH('[1]Lookup for use classification'!$C$13,C2702)),ISNUMBER(SEARCH('[1]Lookup for use classification'!$D$13,C2702)),,ISNUMBER(SEARCH('[1]Lookup for use classification'!$C$13,C2702)),ISNUMBER(SEARCH('[1]Lookup for use classification'!$E$13,C2702))),'[1]Lookup for use classification'!$A$13,IF(OR(ISNUMBER(SEARCH('[1]Lookup for use classification'!$B$14,C2702)),ISNUMBER(SEARCH('[1]Lookup for use classification'!$C$14,C2702))),'[1]Lookup for use classification'!$A$14,"Other"))))))))))))</f>
        <v>Public Assembly</v>
      </c>
      <c r="E2702" s="282"/>
      <c r="F2702" s="259"/>
      <c r="G2702" s="259"/>
    </row>
    <row r="2703" spans="1:12" hidden="1">
      <c r="A2703" s="134" t="s">
        <v>280</v>
      </c>
      <c r="B2703" s="8" t="str">
        <f>IF(ISNA(VLOOKUP(CONCATENATE(A2703,C2703),EUS!$B$2:$B$1939,1,FALSE)),"","End Use Study")</f>
        <v>End Use Study</v>
      </c>
      <c r="C2703" s="14" t="s">
        <v>122</v>
      </c>
      <c r="D2703" s="11" t="s">
        <v>213</v>
      </c>
      <c r="E2703" s="15"/>
      <c r="F2703" s="15"/>
      <c r="G2703" s="15"/>
      <c r="H2703" s="164"/>
      <c r="I2703" s="164"/>
      <c r="J2703" s="7"/>
      <c r="L2703" s="6"/>
    </row>
    <row r="2704" spans="1:12" hidden="1">
      <c r="A2704" s="187" t="s">
        <v>280</v>
      </c>
      <c r="B2704" s="167" t="s">
        <v>4456</v>
      </c>
      <c r="C2704" s="239" t="s">
        <v>201</v>
      </c>
      <c r="D2704" s="6" t="str">
        <f>IF(OR(ISNUMBER(SEARCH('[1]Lookup for use classification'!$B$1,C2704)),ISNUMBER(SEARCH('[1]Lookup for use classification'!$C$1,C2704)),ISNUMBER(SEARCH('[1]Lookup for use classification'!$D$1,C2704)),ISNUMBER(SEARCH('[1]Lookup for use classification'!$E$1,C2704))),'[1]Lookup for use classification'!$A$1,IF(ISNUMBER(SEARCH('[1]Lookup for use classification'!$B$2,C2704)),'[1]Lookup for use classification'!$A$2,IF(ISNUMBER(SEARCH('[1]Lookup for use classification'!$B$3,C2704)),'[1]Lookup for use classification'!$A$3,IF(OR(ISNUMBER(SEARCH('[1]Lookup for use classification'!$B$4,C2704)),ISNUMBER(SEARCH('[1]Lookup for use classification'!$C$4,C2704)),ISNUMBER(SEARCH('[1]Lookup for use classification'!$D$4,C2704)),ISNUMBER(SEARCH('[1]Lookup for use classification'!$E$4,C2704))),'[1]Lookup for use classification'!$A$4,IF(OR(ISNUMBER(SEARCH('[1]Lookup for use classification'!$B$5,C2704)),ISNUMBER(SEARCH('[1]Lookup for use classification'!$C$5,C2704)),ISNUMBER(SEARCH('[1]Lookup for use classification'!$D$5,C2704))),'[1]Lookup for use classification'!$A$5,IF(OR(ISNUMBER(SEARCH('[1]Lookup for use classification'!$B$7,C2704)),ISNUMBER(SEARCH('[1]Lookup for use classification'!$C$7,C2704)),ISNUMBER(SEARCH('[1]Lookup for use classification'!$D$7,C2704))),'[1]Lookup for use classification'!$A$7,IF(OR(ISNUMBER(SEARCH('[1]Lookup for use classification'!$B$9,C2704)),ISNUMBER(SEARCH('[1]Lookup for use classification'!$C$9,C2704)),ISNUMBER(SEARCH('[1]Lookup for use classification'!$D$9,C2704)),ISNUMBER(SEARCH('[1]Lookup for use classification'!$E$9,C2704)),ISNUMBER(SEARCH('[1]Lookup for use classification'!$F$9,C2704)),ISNUMBER(SEARCH('[1]Lookup for use classification'!$G$9,C2704)),ISNUMBER(SEARCH('[1]Lookup for use classification'!$H$9,C2704)),ISNUMBER(SEARCH('[1]Lookup for use classification'!$I$9,C2704)),ISNUMBER(SEARCH('[1]Lookup for use classification'!$J$9,C2704)),ISNUMBER(SEARCH('[1]Lookup for use classification'!$K$9,C2704))),'[1]Lookup for use classification'!$A$9,IF(OR(ISNUMBER(SEARCH('[1]Lookup for use classification'!$B$10,C2704)),ISNUMBER(SEARCH('[1]Lookup for use classification'!$C$10,C2704)),ISNUMBER(SEARCH('[1]Lookup for use classification'!$D$10,C2704)),ISNUMBER(SEARCH('[1]Lookup for use classification'!$E$10,C2704)),ISNUMBER(SEARCH('[1]Lookup for use classification'!$F$10,C2704)),ISNUMBER(SEARCH('[1]Lookup for use classification'!$G$10,C2704))),'[1]Lookup for use classification'!$A$10,IF(OR(ISNUMBER(SEARCH('[1]Lookup for use classification'!$B$11,C2704)),ISNUMBER(SEARCH('[1]Lookup for use classification'!$C$11,C2704))),'[1]Lookup for use classification'!$A$11,IF(OR(ISNUMBER(SEARCH('[1]Lookup for use classification'!$B$12,C2704)),ISNUMBER(SEARCH('[1]Lookup for use classification'!$C$12,C2704))),'[1]Lookup for use classification'!$A$12,IF(OR(ISNUMBER(SEARCH('[1]Lookup for use classification'!$B$13,C2704)),ISNUMBER(SEARCH('[1]Lookup for use classification'!$C$13,C2704)),ISNUMBER(SEARCH('[1]Lookup for use classification'!$D$13,C2704)),,ISNUMBER(SEARCH('[1]Lookup for use classification'!$C$13,C2704)),ISNUMBER(SEARCH('[1]Lookup for use classification'!$E$13,C2704))),'[1]Lookup for use classification'!$A$13,IF(OR(ISNUMBER(SEARCH('[1]Lookup for use classification'!$B$14,C2704)),ISNUMBER(SEARCH('[1]Lookup for use classification'!$C$14,C2704))),'[1]Lookup for use classification'!$A$14,"Other"))))))))))))</f>
        <v>Public Safety</v>
      </c>
      <c r="E2704" s="282"/>
      <c r="F2704" s="259"/>
      <c r="G2704" s="259"/>
    </row>
    <row r="2705" spans="1:18" hidden="1">
      <c r="A2705" s="193" t="s">
        <v>280</v>
      </c>
      <c r="B2705" s="8" t="str">
        <f>IF(ISNA(VLOOKUP(CONCATENATE(A2705,C2705),EUS!$B$2:$B$1939,1,FALSE)),"","End Use Study")</f>
        <v>End Use Study</v>
      </c>
      <c r="C2705" s="223" t="s">
        <v>886</v>
      </c>
      <c r="D2705" s="8" t="str">
        <f>IF(OR(ISNUMBER(SEARCH('[1]Lookup for use classification'!$B$1,C2705)),ISNUMBER(SEARCH('[1]Lookup for use classification'!$C$1,C2705)),ISNUMBER(SEARCH('[1]Lookup for use classification'!$D$1,C2705)),ISNUMBER(SEARCH('[1]Lookup for use classification'!$E$1,C2705))),'[1]Lookup for use classification'!$A$1,IF(ISNUMBER(SEARCH('[1]Lookup for use classification'!$B$2,C2705)),'[1]Lookup for use classification'!$A$2,IF(ISNUMBER(SEARCH('[1]Lookup for use classification'!$B$3,C2705)),'[1]Lookup for use classification'!$A$3,IF(OR(ISNUMBER(SEARCH('[1]Lookup for use classification'!$B$4,C2705)),ISNUMBER(SEARCH('[1]Lookup for use classification'!$C$4,C2705)),ISNUMBER(SEARCH('[1]Lookup for use classification'!$D$4,C2705)),ISNUMBER(SEARCH('[1]Lookup for use classification'!$E$4,C2705))),'[1]Lookup for use classification'!$A$4,IF(OR(ISNUMBER(SEARCH('[1]Lookup for use classification'!$B$5,C2705)),ISNUMBER(SEARCH('[1]Lookup for use classification'!$C$5,C2705)),ISNUMBER(SEARCH('[1]Lookup for use classification'!$D$5,C2705))),'[1]Lookup for use classification'!$A$5,IF(OR(ISNUMBER(SEARCH('[1]Lookup for use classification'!$B$7,C2705)),ISNUMBER(SEARCH('[1]Lookup for use classification'!$C$7,C2705)),ISNUMBER(SEARCH('[1]Lookup for use classification'!$D$7,C2705))),'[1]Lookup for use classification'!$A$7,IF(OR(ISNUMBER(SEARCH('[1]Lookup for use classification'!$B$9,C2705)),ISNUMBER(SEARCH('[1]Lookup for use classification'!$C$9,C2705)),ISNUMBER(SEARCH('[1]Lookup for use classification'!$D$9,C2705)),ISNUMBER(SEARCH('[1]Lookup for use classification'!$E$9,C2705)),ISNUMBER(SEARCH('[1]Lookup for use classification'!$F$9,C2705)),ISNUMBER(SEARCH('[1]Lookup for use classification'!$G$9,C2705)),ISNUMBER(SEARCH('[1]Lookup for use classification'!$H$9,C2705)),ISNUMBER(SEARCH('[1]Lookup for use classification'!$I$9,C2705)),ISNUMBER(SEARCH('[1]Lookup for use classification'!$J$9,C2705)),ISNUMBER(SEARCH('[1]Lookup for use classification'!$K$9,C2705))),'[1]Lookup for use classification'!$A$9,IF(OR(ISNUMBER(SEARCH('[1]Lookup for use classification'!$B$10,C2705)),ISNUMBER(SEARCH('[1]Lookup for use classification'!$C$10,C2705)),ISNUMBER(SEARCH('[1]Lookup for use classification'!$D$10,C2705)),ISNUMBER(SEARCH('[1]Lookup for use classification'!$E$10,C2705)),ISNUMBER(SEARCH('[1]Lookup for use classification'!$F$10,C2705)),ISNUMBER(SEARCH('[1]Lookup for use classification'!$G$10,C2705))),'[1]Lookup for use classification'!$A$10,IF(OR(ISNUMBER(SEARCH('[1]Lookup for use classification'!$B$11,C2705)),ISNUMBER(SEARCH('[1]Lookup for use classification'!$C$11,C2705))),'[1]Lookup for use classification'!$A$11,IF(OR(ISNUMBER(SEARCH('[1]Lookup for use classification'!$B$12,C2705)),ISNUMBER(SEARCH('[1]Lookup for use classification'!$C$12,C2705))),'[1]Lookup for use classification'!$A$12,IF(OR(ISNUMBER(SEARCH('[1]Lookup for use classification'!$B$13,C2705)),ISNUMBER(SEARCH('[1]Lookup for use classification'!$C$13,C2705)),ISNUMBER(SEARCH('[1]Lookup for use classification'!$D$13,C2705)),,ISNUMBER(SEARCH('[1]Lookup for use classification'!$C$13,C2705)),ISNUMBER(SEARCH('[1]Lookup for use classification'!$E$13,C2705))),'[1]Lookup for use classification'!$A$13,IF(OR(ISNUMBER(SEARCH('[1]Lookup for use classification'!$B$14,C2705)),ISNUMBER(SEARCH('[1]Lookup for use classification'!$C$14,C2705))),'[1]Lookup for use classification'!$A$14,"Other"))))))))))))</f>
        <v>Retail - Other</v>
      </c>
      <c r="E2705" s="224">
        <v>3591</v>
      </c>
      <c r="F2705" s="224"/>
      <c r="G2705" s="224"/>
      <c r="H2705" s="164"/>
      <c r="I2705" s="164"/>
      <c r="J2705" s="189"/>
    </row>
    <row r="2706" spans="1:18" hidden="1">
      <c r="A2706" s="138" t="s">
        <v>280</v>
      </c>
      <c r="B2706" s="8" t="str">
        <f>IF(ISNA(VLOOKUP(CONCATENATE(A2706,C2706),EUS!$B$2:$B$1939,1,FALSE)),"","End Use Study")</f>
        <v>End Use Study</v>
      </c>
      <c r="C2706" s="14" t="s">
        <v>302</v>
      </c>
      <c r="D2706" s="8" t="str">
        <f>IF(OR(ISNUMBER(SEARCH('[1]Lookup for use classification'!$B$1,C2706)),ISNUMBER(SEARCH('[1]Lookup for use classification'!$C$1,C2706)),ISNUMBER(SEARCH('[1]Lookup for use classification'!$D$1,C2706)),ISNUMBER(SEARCH('[1]Lookup for use classification'!$E$1,C2706))),'[1]Lookup for use classification'!$A$1,IF(ISNUMBER(SEARCH('[1]Lookup for use classification'!$B$2,C2706)),'[1]Lookup for use classification'!$A$2,IF(ISNUMBER(SEARCH('[1]Lookup for use classification'!$B$3,C2706)),'[1]Lookup for use classification'!$A$3,IF(OR(ISNUMBER(SEARCH('[1]Lookup for use classification'!$B$4,C2706)),ISNUMBER(SEARCH('[1]Lookup for use classification'!$C$4,C2706)),ISNUMBER(SEARCH('[1]Lookup for use classification'!$D$4,C2706)),ISNUMBER(SEARCH('[1]Lookup for use classification'!$E$4,C2706))),'[1]Lookup for use classification'!$A$4,IF(OR(ISNUMBER(SEARCH('[1]Lookup for use classification'!$B$5,C2706)),ISNUMBER(SEARCH('[1]Lookup for use classification'!$C$5,C2706)),ISNUMBER(SEARCH('[1]Lookup for use classification'!$D$5,C2706))),'[1]Lookup for use classification'!$A$5,IF(OR(ISNUMBER(SEARCH('[1]Lookup for use classification'!$B$7,C2706)),ISNUMBER(SEARCH('[1]Lookup for use classification'!$C$7,C2706)),ISNUMBER(SEARCH('[1]Lookup for use classification'!$D$7,C2706))),'[1]Lookup for use classification'!$A$7,IF(OR(ISNUMBER(SEARCH('[1]Lookup for use classification'!$B$9,C2706)),ISNUMBER(SEARCH('[1]Lookup for use classification'!$C$9,C2706)),ISNUMBER(SEARCH('[1]Lookup for use classification'!$D$9,C2706)),ISNUMBER(SEARCH('[1]Lookup for use classification'!$E$9,C2706)),ISNUMBER(SEARCH('[1]Lookup for use classification'!$F$9,C2706)),ISNUMBER(SEARCH('[1]Lookup for use classification'!$G$9,C2706)),ISNUMBER(SEARCH('[1]Lookup for use classification'!$H$9,C2706)),ISNUMBER(SEARCH('[1]Lookup for use classification'!$I$9,C2706)),ISNUMBER(SEARCH('[1]Lookup for use classification'!$J$9,C2706)),ISNUMBER(SEARCH('[1]Lookup for use classification'!$K$9,C2706))),'[1]Lookup for use classification'!$A$9,IF(OR(ISNUMBER(SEARCH('[1]Lookup for use classification'!$B$10,C2706)),ISNUMBER(SEARCH('[1]Lookup for use classification'!$C$10,C2706)),ISNUMBER(SEARCH('[1]Lookup for use classification'!$D$10,C2706)),ISNUMBER(SEARCH('[1]Lookup for use classification'!$E$10,C2706)),ISNUMBER(SEARCH('[1]Lookup for use classification'!$F$10,C2706)),ISNUMBER(SEARCH('[1]Lookup for use classification'!$G$10,C2706))),'[1]Lookup for use classification'!$A$10,IF(OR(ISNUMBER(SEARCH('[1]Lookup for use classification'!$B$11,C2706)),ISNUMBER(SEARCH('[1]Lookup for use classification'!$C$11,C2706))),'[1]Lookup for use classification'!$A$11,IF(OR(ISNUMBER(SEARCH('[1]Lookup for use classification'!$B$12,C2706)),ISNUMBER(SEARCH('[1]Lookup for use classification'!$C$12,C2706))),'[1]Lookup for use classification'!$A$12,IF(OR(ISNUMBER(SEARCH('[1]Lookup for use classification'!$B$13,C2706)),ISNUMBER(SEARCH('[1]Lookup for use classification'!$C$13,C2706)),ISNUMBER(SEARCH('[1]Lookup for use classification'!$D$13,C2706)),,ISNUMBER(SEARCH('[1]Lookup for use classification'!$C$13,C2706)),ISNUMBER(SEARCH('[1]Lookup for use classification'!$E$13,C2706))),'[1]Lookup for use classification'!$A$13,IF(OR(ISNUMBER(SEARCH('[1]Lookup for use classification'!$B$14,C2706)),ISNUMBER(SEARCH('[1]Lookup for use classification'!$C$14,C2706))),'[1]Lookup for use classification'!$A$14,"Other"))))))))))))</f>
        <v>Retail - Other</v>
      </c>
      <c r="E2706" s="15">
        <v>5000</v>
      </c>
      <c r="F2706" s="15"/>
      <c r="G2706" s="15"/>
      <c r="H2706" s="164"/>
      <c r="I2706" s="164"/>
      <c r="J2706" s="7">
        <v>92744</v>
      </c>
      <c r="L2706" s="6"/>
    </row>
    <row r="2707" spans="1:18" hidden="1">
      <c r="A2707" s="138" t="s">
        <v>280</v>
      </c>
      <c r="B2707" s="8" t="str">
        <f>IF(ISNA(VLOOKUP(CONCATENATE(A2707,C2707),EUS!$B$2:$B$1939,1,FALSE)),"","End Use Study")</f>
        <v>End Use Study</v>
      </c>
      <c r="C2707" s="14" t="s">
        <v>399</v>
      </c>
      <c r="D2707" s="165" t="s">
        <v>1980</v>
      </c>
      <c r="E2707" s="15">
        <v>2200</v>
      </c>
      <c r="F2707" s="15"/>
      <c r="G2707" s="15"/>
      <c r="H2707" s="164"/>
      <c r="I2707" s="164"/>
      <c r="J2707" s="7"/>
      <c r="L2707" s="6"/>
    </row>
    <row r="2708" spans="1:18" hidden="1">
      <c r="A2708" s="187" t="s">
        <v>280</v>
      </c>
      <c r="B2708" s="167" t="s">
        <v>4456</v>
      </c>
      <c r="C2708" s="239" t="s">
        <v>66</v>
      </c>
      <c r="D2708" s="6" t="str">
        <f>IF(OR(ISNUMBER(SEARCH('[1]Lookup for use classification'!$B$1,C2708)),ISNUMBER(SEARCH('[1]Lookup for use classification'!$C$1,C2708)),ISNUMBER(SEARCH('[1]Lookup for use classification'!$D$1,C2708)),ISNUMBER(SEARCH('[1]Lookup for use classification'!$E$1,C2708))),'[1]Lookup for use classification'!$A$1,IF(ISNUMBER(SEARCH('[1]Lookup for use classification'!$B$2,C2708)),'[1]Lookup for use classification'!$A$2,IF(ISNUMBER(SEARCH('[1]Lookup for use classification'!$B$3,C2708)),'[1]Lookup for use classification'!$A$3,IF(OR(ISNUMBER(SEARCH('[1]Lookup for use classification'!$B$4,C2708)),ISNUMBER(SEARCH('[1]Lookup for use classification'!$C$4,C2708)),ISNUMBER(SEARCH('[1]Lookup for use classification'!$D$4,C2708)),ISNUMBER(SEARCH('[1]Lookup for use classification'!$E$4,C2708))),'[1]Lookup for use classification'!$A$4,IF(OR(ISNUMBER(SEARCH('[1]Lookup for use classification'!$B$5,C2708)),ISNUMBER(SEARCH('[1]Lookup for use classification'!$C$5,C2708)),ISNUMBER(SEARCH('[1]Lookup for use classification'!$D$5,C2708))),'[1]Lookup for use classification'!$A$5,IF(OR(ISNUMBER(SEARCH('[1]Lookup for use classification'!$B$7,C2708)),ISNUMBER(SEARCH('[1]Lookup for use classification'!$C$7,C2708)),ISNUMBER(SEARCH('[1]Lookup for use classification'!$D$7,C2708))),'[1]Lookup for use classification'!$A$7,IF(OR(ISNUMBER(SEARCH('[1]Lookup for use classification'!$B$9,C2708)),ISNUMBER(SEARCH('[1]Lookup for use classification'!$C$9,C2708)),ISNUMBER(SEARCH('[1]Lookup for use classification'!$D$9,C2708)),ISNUMBER(SEARCH('[1]Lookup for use classification'!$E$9,C2708)),ISNUMBER(SEARCH('[1]Lookup for use classification'!$F$9,C2708)),ISNUMBER(SEARCH('[1]Lookup for use classification'!$G$9,C2708)),ISNUMBER(SEARCH('[1]Lookup for use classification'!$H$9,C2708)),ISNUMBER(SEARCH('[1]Lookup for use classification'!$I$9,C2708)),ISNUMBER(SEARCH('[1]Lookup for use classification'!$J$9,C2708)),ISNUMBER(SEARCH('[1]Lookup for use classification'!$K$9,C2708))),'[1]Lookup for use classification'!$A$9,IF(OR(ISNUMBER(SEARCH('[1]Lookup for use classification'!$B$10,C2708)),ISNUMBER(SEARCH('[1]Lookup for use classification'!$C$10,C2708)),ISNUMBER(SEARCH('[1]Lookup for use classification'!$D$10,C2708)),ISNUMBER(SEARCH('[1]Lookup for use classification'!$E$10,C2708)),ISNUMBER(SEARCH('[1]Lookup for use classification'!$F$10,C2708)),ISNUMBER(SEARCH('[1]Lookup for use classification'!$G$10,C2708))),'[1]Lookup for use classification'!$A$10,IF(OR(ISNUMBER(SEARCH('[1]Lookup for use classification'!$B$11,C2708)),ISNUMBER(SEARCH('[1]Lookup for use classification'!$C$11,C2708))),'[1]Lookup for use classification'!$A$11,IF(OR(ISNUMBER(SEARCH('[1]Lookup for use classification'!$B$12,C2708)),ISNUMBER(SEARCH('[1]Lookup for use classification'!$C$12,C2708))),'[1]Lookup for use classification'!$A$12,IF(OR(ISNUMBER(SEARCH('[1]Lookup for use classification'!$B$13,C2708)),ISNUMBER(SEARCH('[1]Lookup for use classification'!$C$13,C2708)),ISNUMBER(SEARCH('[1]Lookup for use classification'!$D$13,C2708)),,ISNUMBER(SEARCH('[1]Lookup for use classification'!$C$13,C2708)),ISNUMBER(SEARCH('[1]Lookup for use classification'!$E$13,C2708))),'[1]Lookup for use classification'!$A$13,IF(OR(ISNUMBER(SEARCH('[1]Lookup for use classification'!$B$14,C2708)),ISNUMBER(SEARCH('[1]Lookup for use classification'!$C$14,C2708))),'[1]Lookup for use classification'!$A$14,"Other"))))))))))))</f>
        <v>Water &amp; Sewer</v>
      </c>
      <c r="E2708" s="282">
        <v>4200</v>
      </c>
      <c r="F2708" s="259"/>
      <c r="G2708" s="259"/>
    </row>
    <row r="2709" spans="1:18" hidden="1">
      <c r="A2709" s="187" t="s">
        <v>280</v>
      </c>
      <c r="B2709" s="167" t="s">
        <v>4456</v>
      </c>
      <c r="C2709" s="239" t="s">
        <v>297</v>
      </c>
      <c r="D2709" s="6" t="str">
        <f>IF(OR(ISNUMBER(SEARCH('[1]Lookup for use classification'!$B$1,C2709)),ISNUMBER(SEARCH('[1]Lookup for use classification'!$C$1,C2709)),ISNUMBER(SEARCH('[1]Lookup for use classification'!$D$1,C2709)),ISNUMBER(SEARCH('[1]Lookup for use classification'!$E$1,C2709))),'[1]Lookup for use classification'!$A$1,IF(ISNUMBER(SEARCH('[1]Lookup for use classification'!$B$2,C2709)),'[1]Lookup for use classification'!$A$2,IF(ISNUMBER(SEARCH('[1]Lookup for use classification'!$B$3,C2709)),'[1]Lookup for use classification'!$A$3,IF(OR(ISNUMBER(SEARCH('[1]Lookup for use classification'!$B$4,C2709)),ISNUMBER(SEARCH('[1]Lookup for use classification'!$C$4,C2709)),ISNUMBER(SEARCH('[1]Lookup for use classification'!$D$4,C2709)),ISNUMBER(SEARCH('[1]Lookup for use classification'!$E$4,C2709))),'[1]Lookup for use classification'!$A$4,IF(OR(ISNUMBER(SEARCH('[1]Lookup for use classification'!$B$5,C2709)),ISNUMBER(SEARCH('[1]Lookup for use classification'!$C$5,C2709)),ISNUMBER(SEARCH('[1]Lookup for use classification'!$D$5,C2709))),'[1]Lookup for use classification'!$A$5,IF(OR(ISNUMBER(SEARCH('[1]Lookup for use classification'!$B$7,C2709)),ISNUMBER(SEARCH('[1]Lookup for use classification'!$C$7,C2709)),ISNUMBER(SEARCH('[1]Lookup for use classification'!$D$7,C2709))),'[1]Lookup for use classification'!$A$7,IF(OR(ISNUMBER(SEARCH('[1]Lookup for use classification'!$B$9,C2709)),ISNUMBER(SEARCH('[1]Lookup for use classification'!$C$9,C2709)),ISNUMBER(SEARCH('[1]Lookup for use classification'!$D$9,C2709)),ISNUMBER(SEARCH('[1]Lookup for use classification'!$E$9,C2709)),ISNUMBER(SEARCH('[1]Lookup for use classification'!$F$9,C2709)),ISNUMBER(SEARCH('[1]Lookup for use classification'!$G$9,C2709)),ISNUMBER(SEARCH('[1]Lookup for use classification'!$H$9,C2709)),ISNUMBER(SEARCH('[1]Lookup for use classification'!$I$9,C2709)),ISNUMBER(SEARCH('[1]Lookup for use classification'!$J$9,C2709)),ISNUMBER(SEARCH('[1]Lookup for use classification'!$K$9,C2709))),'[1]Lookup for use classification'!$A$9,IF(OR(ISNUMBER(SEARCH('[1]Lookup for use classification'!$B$10,C2709)),ISNUMBER(SEARCH('[1]Lookup for use classification'!$C$10,C2709)),ISNUMBER(SEARCH('[1]Lookup for use classification'!$D$10,C2709)),ISNUMBER(SEARCH('[1]Lookup for use classification'!$E$10,C2709)),ISNUMBER(SEARCH('[1]Lookup for use classification'!$F$10,C2709)),ISNUMBER(SEARCH('[1]Lookup for use classification'!$G$10,C2709))),'[1]Lookup for use classification'!$A$10,IF(OR(ISNUMBER(SEARCH('[1]Lookup for use classification'!$B$11,C2709)),ISNUMBER(SEARCH('[1]Lookup for use classification'!$C$11,C2709))),'[1]Lookup for use classification'!$A$11,IF(OR(ISNUMBER(SEARCH('[1]Lookup for use classification'!$B$12,C2709)),ISNUMBER(SEARCH('[1]Lookup for use classification'!$C$12,C2709))),'[1]Lookup for use classification'!$A$12,IF(OR(ISNUMBER(SEARCH('[1]Lookup for use classification'!$B$13,C2709)),ISNUMBER(SEARCH('[1]Lookup for use classification'!$C$13,C2709)),ISNUMBER(SEARCH('[1]Lookup for use classification'!$D$13,C2709)),,ISNUMBER(SEARCH('[1]Lookup for use classification'!$C$13,C2709)),ISNUMBER(SEARCH('[1]Lookup for use classification'!$E$13,C2709))),'[1]Lookup for use classification'!$A$13,IF(OR(ISNUMBER(SEARCH('[1]Lookup for use classification'!$B$14,C2709)),ISNUMBER(SEARCH('[1]Lookup for use classification'!$C$14,C2709))),'[1]Lookup for use classification'!$A$14,"Other"))))))))))))</f>
        <v>Water &amp; Sewer</v>
      </c>
      <c r="E2709" s="282"/>
      <c r="F2709" s="259"/>
      <c r="G2709" s="259"/>
    </row>
    <row r="2710" spans="1:18" hidden="1">
      <c r="A2710" s="187" t="s">
        <v>280</v>
      </c>
      <c r="B2710" s="167" t="s">
        <v>4456</v>
      </c>
      <c r="C2710" s="239" t="s">
        <v>300</v>
      </c>
      <c r="D2710" s="6" t="str">
        <f>IF(OR(ISNUMBER(SEARCH('[1]Lookup for use classification'!$B$1,C2710)),ISNUMBER(SEARCH('[1]Lookup for use classification'!$C$1,C2710)),ISNUMBER(SEARCH('[1]Lookup for use classification'!$D$1,C2710)),ISNUMBER(SEARCH('[1]Lookup for use classification'!$E$1,C2710))),'[1]Lookup for use classification'!$A$1,IF(ISNUMBER(SEARCH('[1]Lookup for use classification'!$B$2,C2710)),'[1]Lookup for use classification'!$A$2,IF(ISNUMBER(SEARCH('[1]Lookup for use classification'!$B$3,C2710)),'[1]Lookup for use classification'!$A$3,IF(OR(ISNUMBER(SEARCH('[1]Lookup for use classification'!$B$4,C2710)),ISNUMBER(SEARCH('[1]Lookup for use classification'!$C$4,C2710)),ISNUMBER(SEARCH('[1]Lookup for use classification'!$D$4,C2710)),ISNUMBER(SEARCH('[1]Lookup for use classification'!$E$4,C2710))),'[1]Lookup for use classification'!$A$4,IF(OR(ISNUMBER(SEARCH('[1]Lookup for use classification'!$B$5,C2710)),ISNUMBER(SEARCH('[1]Lookup for use classification'!$C$5,C2710)),ISNUMBER(SEARCH('[1]Lookup for use classification'!$D$5,C2710))),'[1]Lookup for use classification'!$A$5,IF(OR(ISNUMBER(SEARCH('[1]Lookup for use classification'!$B$7,C2710)),ISNUMBER(SEARCH('[1]Lookup for use classification'!$C$7,C2710)),ISNUMBER(SEARCH('[1]Lookup for use classification'!$D$7,C2710))),'[1]Lookup for use classification'!$A$7,IF(OR(ISNUMBER(SEARCH('[1]Lookup for use classification'!$B$9,C2710)),ISNUMBER(SEARCH('[1]Lookup for use classification'!$C$9,C2710)),ISNUMBER(SEARCH('[1]Lookup for use classification'!$D$9,C2710)),ISNUMBER(SEARCH('[1]Lookup for use classification'!$E$9,C2710)),ISNUMBER(SEARCH('[1]Lookup for use classification'!$F$9,C2710)),ISNUMBER(SEARCH('[1]Lookup for use classification'!$G$9,C2710)),ISNUMBER(SEARCH('[1]Lookup for use classification'!$H$9,C2710)),ISNUMBER(SEARCH('[1]Lookup for use classification'!$I$9,C2710)),ISNUMBER(SEARCH('[1]Lookup for use classification'!$J$9,C2710)),ISNUMBER(SEARCH('[1]Lookup for use classification'!$K$9,C2710))),'[1]Lookup for use classification'!$A$9,IF(OR(ISNUMBER(SEARCH('[1]Lookup for use classification'!$B$10,C2710)),ISNUMBER(SEARCH('[1]Lookup for use classification'!$C$10,C2710)),ISNUMBER(SEARCH('[1]Lookup for use classification'!$D$10,C2710)),ISNUMBER(SEARCH('[1]Lookup for use classification'!$E$10,C2710)),ISNUMBER(SEARCH('[1]Lookup for use classification'!$F$10,C2710)),ISNUMBER(SEARCH('[1]Lookup for use classification'!$G$10,C2710))),'[1]Lookup for use classification'!$A$10,IF(OR(ISNUMBER(SEARCH('[1]Lookup for use classification'!$B$11,C2710)),ISNUMBER(SEARCH('[1]Lookup for use classification'!$C$11,C2710))),'[1]Lookup for use classification'!$A$11,IF(OR(ISNUMBER(SEARCH('[1]Lookup for use classification'!$B$12,C2710)),ISNUMBER(SEARCH('[1]Lookup for use classification'!$C$12,C2710))),'[1]Lookup for use classification'!$A$12,IF(OR(ISNUMBER(SEARCH('[1]Lookup for use classification'!$B$13,C2710)),ISNUMBER(SEARCH('[1]Lookup for use classification'!$C$13,C2710)),ISNUMBER(SEARCH('[1]Lookup for use classification'!$D$13,C2710)),,ISNUMBER(SEARCH('[1]Lookup for use classification'!$C$13,C2710)),ISNUMBER(SEARCH('[1]Lookup for use classification'!$E$13,C2710))),'[1]Lookup for use classification'!$A$13,IF(OR(ISNUMBER(SEARCH('[1]Lookup for use classification'!$B$14,C2710)),ISNUMBER(SEARCH('[1]Lookup for use classification'!$C$14,C2710))),'[1]Lookup for use classification'!$A$14,"Other"))))))))))))</f>
        <v>Water &amp; Sewer</v>
      </c>
      <c r="E2710" s="282"/>
      <c r="F2710" s="259"/>
      <c r="G2710" s="259"/>
    </row>
    <row r="2711" spans="1:18" hidden="1">
      <c r="A2711" s="185" t="s">
        <v>2264</v>
      </c>
      <c r="B2711" s="8" t="s">
        <v>6055</v>
      </c>
      <c r="C2711" s="223"/>
      <c r="D2711" s="162" t="s">
        <v>3335</v>
      </c>
      <c r="E2711" s="224">
        <v>229186</v>
      </c>
      <c r="F2711" s="224"/>
      <c r="G2711" s="224"/>
      <c r="H2711" s="164"/>
      <c r="I2711" s="164"/>
      <c r="K2711" s="163"/>
    </row>
    <row r="2712" spans="1:18" hidden="1">
      <c r="A2712" s="188" t="s">
        <v>2093</v>
      </c>
      <c r="B2712" s="8" t="str">
        <f>IF(ISNA(VLOOKUP(CONCATENATE(A2712,C2712),ARIS!$A$1:$A$959,1,FALSE)),"","ARIS")</f>
        <v>ARIS</v>
      </c>
      <c r="C2712" s="223" t="s">
        <v>2801</v>
      </c>
      <c r="D2712" s="8" t="str">
        <f>IF(OR(ISNUMBER(SEARCH('[1]Lookup for use classification'!$B$1,C2712)),ISNUMBER(SEARCH('[1]Lookup for use classification'!$C$1,C2712)),ISNUMBER(SEARCH('[1]Lookup for use classification'!$D$1,C2712)),ISNUMBER(SEARCH('[1]Lookup for use classification'!$E$1,C2712))),'[1]Lookup for use classification'!$A$1,IF(ISNUMBER(SEARCH('[1]Lookup for use classification'!$B$2,C2712)),'[1]Lookup for use classification'!$A$2,IF(ISNUMBER(SEARCH('[1]Lookup for use classification'!$B$3,C2712)),'[1]Lookup for use classification'!$A$3,IF(OR(ISNUMBER(SEARCH('[1]Lookup for use classification'!$B$4,C2712)),ISNUMBER(SEARCH('[1]Lookup for use classification'!$C$4,C2712)),ISNUMBER(SEARCH('[1]Lookup for use classification'!$D$4,C2712)),ISNUMBER(SEARCH('[1]Lookup for use classification'!$E$4,C2712))),'[1]Lookup for use classification'!$A$4,IF(OR(ISNUMBER(SEARCH('[1]Lookup for use classification'!$B$5,C2712)),ISNUMBER(SEARCH('[1]Lookup for use classification'!$C$5,C2712)),ISNUMBER(SEARCH('[1]Lookup for use classification'!$D$5,C2712))),'[1]Lookup for use classification'!$A$5,IF(OR(ISNUMBER(SEARCH('[1]Lookup for use classification'!$B$7,C2712)),ISNUMBER(SEARCH('[1]Lookup for use classification'!$C$7,C2712)),ISNUMBER(SEARCH('[1]Lookup for use classification'!$D$7,C2712))),'[1]Lookup for use classification'!$A$7,IF(OR(ISNUMBER(SEARCH('[1]Lookup for use classification'!$B$9,C2712)),ISNUMBER(SEARCH('[1]Lookup for use classification'!$C$9,C2712)),ISNUMBER(SEARCH('[1]Lookup for use classification'!$D$9,C2712)),ISNUMBER(SEARCH('[1]Lookup for use classification'!$E$9,C2712)),ISNUMBER(SEARCH('[1]Lookup for use classification'!$F$9,C2712)),ISNUMBER(SEARCH('[1]Lookup for use classification'!$G$9,C2712)),ISNUMBER(SEARCH('[1]Lookup for use classification'!$H$9,C2712)),ISNUMBER(SEARCH('[1]Lookup for use classification'!$I$9,C2712)),ISNUMBER(SEARCH('[1]Lookup for use classification'!$J$9,C2712)),ISNUMBER(SEARCH('[1]Lookup for use classification'!$K$9,C2712))),'[1]Lookup for use classification'!$A$9,IF(OR(ISNUMBER(SEARCH('[1]Lookup for use classification'!$B$10,C2712)),ISNUMBER(SEARCH('[1]Lookup for use classification'!$C$10,C2712)),ISNUMBER(SEARCH('[1]Lookup for use classification'!$D$10,C2712)),ISNUMBER(SEARCH('[1]Lookup for use classification'!$E$10,C2712)),ISNUMBER(SEARCH('[1]Lookup for use classification'!$F$10,C2712)),ISNUMBER(SEARCH('[1]Lookup for use classification'!$G$10,C2712))),'[1]Lookup for use classification'!$A$10,IF(OR(ISNUMBER(SEARCH('[1]Lookup for use classification'!$B$11,C2712)),ISNUMBER(SEARCH('[1]Lookup for use classification'!$C$11,C2712))),'[1]Lookup for use classification'!$A$11,IF(OR(ISNUMBER(SEARCH('[1]Lookup for use classification'!$B$12,C2712)),ISNUMBER(SEARCH('[1]Lookup for use classification'!$C$12,C2712))),'[1]Lookup for use classification'!$A$12,IF(OR(ISNUMBER(SEARCH('[1]Lookup for use classification'!$B$13,C2712)),ISNUMBER(SEARCH('[1]Lookup for use classification'!$C$13,C2712)),ISNUMBER(SEARCH('[1]Lookup for use classification'!$D$13,C2712)),,ISNUMBER(SEARCH('[1]Lookup for use classification'!$C$13,C2712)),ISNUMBER(SEARCH('[1]Lookup for use classification'!$E$13,C2712))),'[1]Lookup for use classification'!$A$13,IF(OR(ISNUMBER(SEARCH('[1]Lookup for use classification'!$B$14,C2712)),ISNUMBER(SEARCH('[1]Lookup for use classification'!$C$14,C2712))),'[1]Lookup for use classification'!$A$14,"Other"))))))))))))</f>
        <v>Other</v>
      </c>
      <c r="E2712" s="224">
        <v>16221</v>
      </c>
      <c r="F2712" s="224"/>
      <c r="G2712" s="224"/>
      <c r="H2712" s="164">
        <v>15166.655474452553</v>
      </c>
      <c r="I2712" s="164"/>
      <c r="J2712" s="165">
        <v>199801.79819999996</v>
      </c>
    </row>
    <row r="2713" spans="1:18" hidden="1">
      <c r="A2713" s="188" t="s">
        <v>2093</v>
      </c>
      <c r="B2713" s="8" t="str">
        <f>IF(ISNA(VLOOKUP(CONCATENATE(A2713,C2713),ARIS!$A$1:$A$959,1,FALSE)),"","ARIS")</f>
        <v>ARIS</v>
      </c>
      <c r="C2713" s="223" t="s">
        <v>2379</v>
      </c>
      <c r="D2713" s="11" t="s">
        <v>213</v>
      </c>
      <c r="E2713" s="224"/>
      <c r="F2713" s="224"/>
      <c r="G2713" s="224"/>
      <c r="H2713" s="164">
        <v>360.35036496350364</v>
      </c>
      <c r="I2713" s="164"/>
      <c r="J2713" s="165">
        <v>7184.0646559999986</v>
      </c>
    </row>
    <row r="2714" spans="1:18" hidden="1">
      <c r="A2714" s="188" t="s">
        <v>2093</v>
      </c>
      <c r="B2714" s="8" t="str">
        <f>IF(ISNA(VLOOKUP(CONCATENATE(A2714,C2714),ARIS!$A$1:$A$959,1,FALSE)),"","ARIS")</f>
        <v>ARIS</v>
      </c>
      <c r="C2714" s="230" t="s">
        <v>2265</v>
      </c>
      <c r="D2714" s="188" t="s">
        <v>2233</v>
      </c>
      <c r="E2714" s="231">
        <v>11325</v>
      </c>
      <c r="F2714" s="231"/>
      <c r="G2714" s="231"/>
      <c r="H2714" s="216">
        <v>5652.5868613138691</v>
      </c>
      <c r="I2714" s="216"/>
      <c r="J2714" s="193">
        <v>72749.654740999991</v>
      </c>
      <c r="K2714" s="193"/>
      <c r="L2714" s="193"/>
      <c r="M2714" s="193"/>
      <c r="N2714" s="193"/>
      <c r="O2714" s="193"/>
      <c r="P2714" s="193"/>
      <c r="Q2714" s="193"/>
      <c r="R2714" s="193"/>
    </row>
    <row r="2715" spans="1:18" hidden="1">
      <c r="A2715" s="188" t="s">
        <v>2093</v>
      </c>
      <c r="B2715" s="8" t="str">
        <f>IF(ISNA(VLOOKUP(CONCATENATE(A2715,C2715),ARIS!$A$1:$A$959,1,FALSE)),"","ARIS")</f>
        <v>ARIS</v>
      </c>
      <c r="C2715" s="223" t="s">
        <v>2094</v>
      </c>
      <c r="D2715" s="8" t="str">
        <f>IF(OR(ISNUMBER(SEARCH('[1]Lookup for use classification'!$B$1,C2715)),ISNUMBER(SEARCH('[1]Lookup for use classification'!$C$1,C2715)),ISNUMBER(SEARCH('[1]Lookup for use classification'!$D$1,C2715))),'[1]Lookup for use classification'!$A$1,IF(ISNUMBER(SEARCH('[1]Lookup for use classification'!$B$2,C2715)),'[1]Lookup for use classification'!$A$2,IF(ISNUMBER(SEARCH('[1]Lookup for use classification'!$B$3,C2715)),'[1]Lookup for use classification'!$A$3,IF(OR(ISNUMBER(SEARCH('[1]Lookup for use classification'!$B$4,C2715)),ISNUMBER(SEARCH('[1]Lookup for use classification'!$C$4,C2715))),'[1]Lookup for use classification'!$A$4,IF(OR(ISNUMBER(SEARCH('[1]Lookup for use classification'!$B$5,C2715)),ISNUMBER(SEARCH('[1]Lookup for use classification'!$C$5,C2715)),ISNUMBER(SEARCH('[1]Lookup for use classification'!$D$5,C2715))),'[1]Lookup for use classification'!$A$5,IF(OR(ISNUMBER(SEARCH('[1]Lookup for use classification'!$B$7,C2715)),ISNUMBER(SEARCH('[1]Lookup for use classification'!$C$7,C2715)),ISNUMBER(SEARCH('[1]Lookup for use classification'!$D$7,C2715))),'[1]Lookup for use classification'!$A$7,IF(OR(ISNUMBER(SEARCH('[1]Lookup for use classification'!$B$9,C2715)),ISNUMBER(SEARCH('[1]Lookup for use classification'!$C$9,C2715)),ISNUMBER(SEARCH('[1]Lookup for use classification'!$D$9,C2715)),ISNUMBER(SEARCH('[1]Lookup for use classification'!$E$9,C2715)),ISNUMBER(SEARCH('[1]Lookup for use classification'!$F$9,C2715)),ISNUMBER(SEARCH('[1]Lookup for use classification'!$G$9,C2715))),'[1]Lookup for use classification'!$A$9,IF(OR(ISNUMBER(SEARCH('[1]Lookup for use classification'!$B$10,C2715)),ISNUMBER(SEARCH('[1]Lookup for use classification'!$C$10,C2715)),ISNUMBER(SEARCH('[1]Lookup for use classification'!$D$10,C2715)),ISNUMBER(SEARCH('[1]Lookup for use classification'!$E$10,C2715)),ISNUMBER(SEARCH('[1]Lookup for use classification'!$F$10,C2715))),'[1]Lookup for use classification'!$A$10,IF(OR(ISNUMBER(SEARCH('[1]Lookup for use classification'!$B$11,C2715)),ISNUMBER(SEARCH('[1]Lookup for use classification'!$C$11,C2715))),'[1]Lookup for use classification'!$A$11,IF(OR(ISNUMBER(SEARCH('[1]Lookup for use classification'!$B$12,C2715)),ISNUMBER(SEARCH('[1]Lookup for use classification'!$C$12,C2715))),'[1]Lookup for use classification'!$A$12,"Nope"))))))))))</f>
        <v>Warehousing</v>
      </c>
      <c r="E2715" s="224">
        <v>3344</v>
      </c>
      <c r="F2715" s="224"/>
      <c r="G2715" s="224"/>
      <c r="H2715" s="164">
        <v>3586.5459854014598</v>
      </c>
      <c r="I2715" s="164"/>
      <c r="J2715" s="165">
        <v>15488.639396499999</v>
      </c>
    </row>
    <row r="2716" spans="1:18" hidden="1">
      <c r="A2716" s="188" t="s">
        <v>2093</v>
      </c>
      <c r="B2716" s="8" t="str">
        <f>IF(ISNA(VLOOKUP(CONCATENATE(A2716,C2716),ARIS!$A$1:$A$959,1,FALSE)),"","ARIS")</f>
        <v>ARIS</v>
      </c>
      <c r="C2716" s="223" t="s">
        <v>2095</v>
      </c>
      <c r="D2716" s="8" t="str">
        <f>IF(OR(ISNUMBER(SEARCH('[1]Lookup for use classification'!$B$1,C2716)),ISNUMBER(SEARCH('[1]Lookup for use classification'!$C$1,C2716)),ISNUMBER(SEARCH('[1]Lookup for use classification'!$D$1,C2716))),'[1]Lookup for use classification'!$A$1,IF(ISNUMBER(SEARCH('[1]Lookup for use classification'!$B$2,C2716)),'[1]Lookup for use classification'!$A$2,IF(ISNUMBER(SEARCH('[1]Lookup for use classification'!$B$3,C2716)),'[1]Lookup for use classification'!$A$3,IF(OR(ISNUMBER(SEARCH('[1]Lookup for use classification'!$B$4,C2716)),ISNUMBER(SEARCH('[1]Lookup for use classification'!$C$4,C2716))),'[1]Lookup for use classification'!$A$4,IF(OR(ISNUMBER(SEARCH('[1]Lookup for use classification'!$B$5,C2716)),ISNUMBER(SEARCH('[1]Lookup for use classification'!$C$5,C2716)),ISNUMBER(SEARCH('[1]Lookup for use classification'!$D$5,C2716))),'[1]Lookup for use classification'!$A$5,IF(OR(ISNUMBER(SEARCH('[1]Lookup for use classification'!$B$7,C2716)),ISNUMBER(SEARCH('[1]Lookup for use classification'!$C$7,C2716)),ISNUMBER(SEARCH('[1]Lookup for use classification'!$D$7,C2716))),'[1]Lookup for use classification'!$A$7,IF(OR(ISNUMBER(SEARCH('[1]Lookup for use classification'!$B$9,C2716)),ISNUMBER(SEARCH('[1]Lookup for use classification'!$C$9,C2716)),ISNUMBER(SEARCH('[1]Lookup for use classification'!$D$9,C2716)),ISNUMBER(SEARCH('[1]Lookup for use classification'!$E$9,C2716)),ISNUMBER(SEARCH('[1]Lookup for use classification'!$F$9,C2716)),ISNUMBER(SEARCH('[1]Lookup for use classification'!$G$9,C2716))),'[1]Lookup for use classification'!$A$9,IF(OR(ISNUMBER(SEARCH('[1]Lookup for use classification'!$B$10,C2716)),ISNUMBER(SEARCH('[1]Lookup for use classification'!$C$10,C2716)),ISNUMBER(SEARCH('[1]Lookup for use classification'!$D$10,C2716)),ISNUMBER(SEARCH('[1]Lookup for use classification'!$E$10,C2716)),ISNUMBER(SEARCH('[1]Lookup for use classification'!$F$10,C2716))),'[1]Lookup for use classification'!$A$10,IF(OR(ISNUMBER(SEARCH('[1]Lookup for use classification'!$B$11,C2716)),ISNUMBER(SEARCH('[1]Lookup for use classification'!$C$11,C2716))),'[1]Lookup for use classification'!$A$11,IF(OR(ISNUMBER(SEARCH('[1]Lookup for use classification'!$B$12,C2716)),ISNUMBER(SEARCH('[1]Lookup for use classification'!$C$12,C2716))),'[1]Lookup for use classification'!$A$12,"Nope"))))))))))</f>
        <v>Warehousing</v>
      </c>
      <c r="E2716" s="224">
        <v>5070</v>
      </c>
      <c r="F2716" s="224"/>
      <c r="G2716" s="224"/>
      <c r="H2716" s="164"/>
      <c r="I2716" s="164"/>
      <c r="J2716" s="165">
        <v>4134.5372104999997</v>
      </c>
    </row>
    <row r="2717" spans="1:18" hidden="1">
      <c r="A2717" s="138" t="s">
        <v>2096</v>
      </c>
      <c r="B2717" s="8" t="str">
        <f>IF(ISNA(VLOOKUP(CONCATENATE(A2717,C2717),EUS!$B$2:$B$1939,1,FALSE)),"","End Use Study")</f>
        <v>End Use Study</v>
      </c>
      <c r="C2717" s="14" t="s">
        <v>1122</v>
      </c>
      <c r="D2717" s="8" t="str">
        <f>IF(OR(ISNUMBER(SEARCH('[1]Lookup for use classification'!$B$1,C2717)),ISNUMBER(SEARCH('[1]Lookup for use classification'!$C$1,C2717)),ISNUMBER(SEARCH('[1]Lookup for use classification'!$D$1,C2717)),ISNUMBER(SEARCH('[1]Lookup for use classification'!$E$1,C2717))),'[1]Lookup for use classification'!$A$1,IF(ISNUMBER(SEARCH('[1]Lookup for use classification'!$B$2,C2717)),'[1]Lookup for use classification'!$A$2,IF(ISNUMBER(SEARCH('[1]Lookup for use classification'!$B$3,C2717)),'[1]Lookup for use classification'!$A$3,IF(OR(ISNUMBER(SEARCH('[1]Lookup for use classification'!$B$4,C2717)),ISNUMBER(SEARCH('[1]Lookup for use classification'!$C$4,C2717)),ISNUMBER(SEARCH('[1]Lookup for use classification'!$D$4,C2717)),ISNUMBER(SEARCH('[1]Lookup for use classification'!$E$4,C2717))),'[1]Lookup for use classification'!$A$4,IF(OR(ISNUMBER(SEARCH('[1]Lookup for use classification'!$B$5,C2717)),ISNUMBER(SEARCH('[1]Lookup for use classification'!$C$5,C2717)),ISNUMBER(SEARCH('[1]Lookup for use classification'!$D$5,C2717))),'[1]Lookup for use classification'!$A$5,IF(OR(ISNUMBER(SEARCH('[1]Lookup for use classification'!$B$7,C2717)),ISNUMBER(SEARCH('[1]Lookup for use classification'!$C$7,C2717)),ISNUMBER(SEARCH('[1]Lookup for use classification'!$D$7,C2717))),'[1]Lookup for use classification'!$A$7,IF(OR(ISNUMBER(SEARCH('[1]Lookup for use classification'!$B$9,C2717)),ISNUMBER(SEARCH('[1]Lookup for use classification'!$C$9,C2717)),ISNUMBER(SEARCH('[1]Lookup for use classification'!$D$9,C2717)),ISNUMBER(SEARCH('[1]Lookup for use classification'!$E$9,C2717)),ISNUMBER(SEARCH('[1]Lookup for use classification'!$F$9,C2717)),ISNUMBER(SEARCH('[1]Lookup for use classification'!$G$9,C2717)),ISNUMBER(SEARCH('[1]Lookup for use classification'!$H$9,C2717)),ISNUMBER(SEARCH('[1]Lookup for use classification'!$I$9,C2717)),ISNUMBER(SEARCH('[1]Lookup for use classification'!$J$9,C2717)),ISNUMBER(SEARCH('[1]Lookup for use classification'!$K$9,C2717))),'[1]Lookup for use classification'!$A$9,IF(OR(ISNUMBER(SEARCH('[1]Lookup for use classification'!$B$10,C2717)),ISNUMBER(SEARCH('[1]Lookup for use classification'!$C$10,C2717)),ISNUMBER(SEARCH('[1]Lookup for use classification'!$D$10,C2717)),ISNUMBER(SEARCH('[1]Lookup for use classification'!$E$10,C2717)),ISNUMBER(SEARCH('[1]Lookup for use classification'!$F$10,C2717)),ISNUMBER(SEARCH('[1]Lookup for use classification'!$G$10,C2717))),'[1]Lookup for use classification'!$A$10,IF(OR(ISNUMBER(SEARCH('[1]Lookup for use classification'!$B$11,C2717)),ISNUMBER(SEARCH('[1]Lookup for use classification'!$C$11,C2717))),'[1]Lookup for use classification'!$A$11,IF(OR(ISNUMBER(SEARCH('[1]Lookup for use classification'!$B$12,C2717)),ISNUMBER(SEARCH('[1]Lookup for use classification'!$C$12,C2717))),'[1]Lookup for use classification'!$A$12,IF(OR(ISNUMBER(SEARCH('[1]Lookup for use classification'!$B$13,C2717)),ISNUMBER(SEARCH('[1]Lookup for use classification'!$C$13,C2717)),ISNUMBER(SEARCH('[1]Lookup for use classification'!$D$13,C2717)),,ISNUMBER(SEARCH('[1]Lookup for use classification'!$C$13,C2717)),ISNUMBER(SEARCH('[1]Lookup for use classification'!$E$13,C2717))),'[1]Lookup for use classification'!$A$13,IF(OR(ISNUMBER(SEARCH('[1]Lookup for use classification'!$B$14,C2717)),ISNUMBER(SEARCH('[1]Lookup for use classification'!$C$14,C2717)),ISNUMBER(SEARCH('[1]Lookup for use classification'!$D$14,C2717)),,ISNUMBER(SEARCH('[1]Lookup for use classification'!$C$14,C2717))),'[1]Lookup for use classification'!$A$14,"Other"))))))))))))</f>
        <v>Education - K - 12</v>
      </c>
      <c r="E2717" s="15">
        <v>672</v>
      </c>
      <c r="F2717" s="15"/>
      <c r="G2717" s="15"/>
      <c r="H2717" s="164"/>
      <c r="I2717" s="164"/>
      <c r="J2717" s="7"/>
      <c r="L2717" s="6"/>
    </row>
    <row r="2718" spans="1:18" hidden="1">
      <c r="A2718" s="138" t="s">
        <v>2096</v>
      </c>
      <c r="B2718" s="8" t="str">
        <f>IF(ISNA(VLOOKUP(CONCATENATE(A2718,C2718),EUS!$B$2:$B$1939,1,FALSE)),"","End Use Study")</f>
        <v>End Use Study</v>
      </c>
      <c r="C2718" s="14" t="s">
        <v>544</v>
      </c>
      <c r="D2718" s="162" t="s">
        <v>3335</v>
      </c>
      <c r="E2718" s="13">
        <v>28291</v>
      </c>
      <c r="F2718" s="13"/>
      <c r="G2718" s="13"/>
      <c r="H2718" s="164">
        <v>40861</v>
      </c>
      <c r="I2718" s="164"/>
      <c r="J2718" s="7">
        <v>242761</v>
      </c>
      <c r="L2718" s="6"/>
    </row>
    <row r="2719" spans="1:18" hidden="1">
      <c r="A2719" s="138" t="s">
        <v>2096</v>
      </c>
      <c r="B2719" s="8" t="str">
        <f>IF(ISNA(VLOOKUP(CONCATENATE(A2719,C2719),EUS!$B$2:$B$1939,1,FALSE)),"","End Use Study")</f>
        <v>End Use Study</v>
      </c>
      <c r="C2719" s="14" t="s">
        <v>3273</v>
      </c>
      <c r="D2719" s="162" t="s">
        <v>3232</v>
      </c>
      <c r="E2719" s="15">
        <v>3720</v>
      </c>
      <c r="F2719" s="15"/>
      <c r="G2719" s="15"/>
      <c r="H2719" s="164"/>
      <c r="I2719" s="164"/>
      <c r="J2719" s="7">
        <v>19638</v>
      </c>
      <c r="L2719" s="6"/>
    </row>
    <row r="2720" spans="1:18" hidden="1">
      <c r="A2720" s="138" t="s">
        <v>2096</v>
      </c>
      <c r="B2720" s="8" t="str">
        <f>IF(ISNA(VLOOKUP(CONCATENATE(A2720,C2720),EUS!$B$2:$B$1939,1,FALSE)),"","End Use Study")</f>
        <v>End Use Study</v>
      </c>
      <c r="C2720" s="14" t="s">
        <v>3114</v>
      </c>
      <c r="D2720" s="8" t="str">
        <f>IF(OR(ISNUMBER(SEARCH('[1]Lookup for use classification'!$B$1,C2720)),ISNUMBER(SEARCH('[1]Lookup for use classification'!$C$1,C2720)),ISNUMBER(SEARCH('[1]Lookup for use classification'!$D$1,C2720))),'[1]Lookup for use classification'!$A$1,IF(ISNUMBER(SEARCH('[1]Lookup for use classification'!$B$2,C2720)),'[1]Lookup for use classification'!$A$2,IF(ISNUMBER(SEARCH('[1]Lookup for use classification'!$B$3,C2720)),'[1]Lookup for use classification'!$A$3,IF(OR(ISNUMBER(SEARCH('[1]Lookup for use classification'!$B$4,C2720)),ISNUMBER(SEARCH('[1]Lookup for use classification'!$C$4,C2720))),'[1]Lookup for use classification'!$A$4,IF(OR(ISNUMBER(SEARCH('[1]Lookup for use classification'!$B$5,C2720)),ISNUMBER(SEARCH('[1]Lookup for use classification'!$C$5,C2720)),ISNUMBER(SEARCH('[1]Lookup for use classification'!$D$5,C2720))),'[1]Lookup for use classification'!$A$5,IF(OR(ISNUMBER(SEARCH('[1]Lookup for use classification'!$B$7,C2720)),ISNUMBER(SEARCH('[1]Lookup for use classification'!$C$7,C2720)),ISNUMBER(SEARCH('[1]Lookup for use classification'!$D$7,C2720))),'[1]Lookup for use classification'!$A$7,IF(OR(ISNUMBER(SEARCH('[1]Lookup for use classification'!$B$9,C2720)),ISNUMBER(SEARCH('[1]Lookup for use classification'!$C$9,C2720)),ISNUMBER(SEARCH('[1]Lookup for use classification'!$D$9,C2720)),ISNUMBER(SEARCH('[1]Lookup for use classification'!$E$9,C2720)),ISNUMBER(SEARCH('[1]Lookup for use classification'!$F$9,C2720)),ISNUMBER(SEARCH('[1]Lookup for use classification'!$G$9,C2720))),'[1]Lookup for use classification'!$A$9,IF(OR(ISNUMBER(SEARCH('[1]Lookup for use classification'!$B$10,C2720)),ISNUMBER(SEARCH('[1]Lookup for use classification'!$C$10,C2720)),ISNUMBER(SEARCH('[1]Lookup for use classification'!$D$10,C2720)),ISNUMBER(SEARCH('[1]Lookup for use classification'!$E$10,C2720)),ISNUMBER(SEARCH('[1]Lookup for use classification'!$F$10,C2720))),'[1]Lookup for use classification'!$A$10,IF(OR(ISNUMBER(SEARCH('[1]Lookup for use classification'!$B$11,C2720)),ISNUMBER(SEARCH('[1]Lookup for use classification'!$C$11,C2720))),'[1]Lookup for use classification'!$A$11,IF(OR(ISNUMBER(SEARCH('[1]Lookup for use classification'!$B$12,C2720)),ISNUMBER(SEARCH('[1]Lookup for use classification'!$C$12,C2720))),'[1]Lookup for use classification'!$A$12,IF(OR(ISNUMBER(SEARCH('[1]Lookup for use classification'!$B$13,C2720)),ISNUMBER(SEARCH('[1]Lookup for use classification'!$C$13,C2720)),ISNUMBER(SEARCH('[1]Lookup for use classification'!$D$13,C2720))),'[1]Lookup for use classification'!$A$13,"Nope")))))))))))</f>
        <v>Office</v>
      </c>
      <c r="E2720" s="15">
        <v>1200</v>
      </c>
      <c r="F2720" s="15"/>
      <c r="G2720" s="15"/>
      <c r="H2720" s="164">
        <v>300</v>
      </c>
      <c r="I2720" s="164"/>
      <c r="J2720" s="7"/>
      <c r="L2720" s="6"/>
    </row>
    <row r="2721" spans="1:12" hidden="1">
      <c r="A2721" s="134" t="s">
        <v>2096</v>
      </c>
      <c r="B2721" s="8" t="str">
        <f>IF(ISNA(VLOOKUP(CONCATENATE(A2721,C2721),EUS!$B$2:$B$1939,1,FALSE)),"","End Use Study")</f>
        <v>End Use Study</v>
      </c>
      <c r="C2721" s="14" t="s">
        <v>3115</v>
      </c>
      <c r="D2721" s="8" t="s">
        <v>377</v>
      </c>
      <c r="E2721" s="15">
        <v>3200</v>
      </c>
      <c r="F2721" s="15"/>
      <c r="G2721" s="15"/>
      <c r="H2721" s="164">
        <v>1110</v>
      </c>
      <c r="I2721" s="164"/>
      <c r="J2721" s="7">
        <v>12240</v>
      </c>
      <c r="L2721" s="6"/>
    </row>
    <row r="2722" spans="1:12" hidden="1">
      <c r="A2722" s="134" t="s">
        <v>2096</v>
      </c>
      <c r="B2722" s="8" t="str">
        <f>IF(ISNA(VLOOKUP(CONCATENATE(A2722,C2722),EUS!$B$2:$B$1939,1,FALSE)),"","End Use Study")</f>
        <v>End Use Study</v>
      </c>
      <c r="C2722" s="14" t="s">
        <v>3116</v>
      </c>
      <c r="D2722" s="8" t="s">
        <v>377</v>
      </c>
      <c r="E2722" s="15"/>
      <c r="F2722" s="15"/>
      <c r="G2722" s="15"/>
      <c r="H2722" s="164"/>
      <c r="I2722" s="164"/>
      <c r="J2722" s="7"/>
      <c r="L2722" s="6"/>
    </row>
    <row r="2723" spans="1:12" hidden="1">
      <c r="A2723" s="134" t="s">
        <v>2096</v>
      </c>
      <c r="B2723" s="8" t="str">
        <f>IF(ISNA(VLOOKUP(CONCATENATE(A2723,C2723),EUS!$B$2:$B$1939,1,FALSE)),"","End Use Study")</f>
        <v>End Use Study</v>
      </c>
      <c r="C2723" s="14" t="s">
        <v>3117</v>
      </c>
      <c r="D2723" s="8" t="s">
        <v>377</v>
      </c>
      <c r="E2723" s="15"/>
      <c r="F2723" s="15"/>
      <c r="G2723" s="15"/>
      <c r="H2723" s="164"/>
      <c r="I2723" s="164"/>
      <c r="J2723" s="7"/>
      <c r="L2723" s="6"/>
    </row>
    <row r="2724" spans="1:12" hidden="1">
      <c r="A2724" s="138" t="s">
        <v>2096</v>
      </c>
      <c r="B2724" s="8" t="str">
        <f>IF(ISNA(VLOOKUP(CONCATENATE(A2724,C2724),EUS!$B$2:$B$1939,1,FALSE)),"","End Use Study")</f>
        <v>End Use Study</v>
      </c>
      <c r="C2724" s="14" t="s">
        <v>2575</v>
      </c>
      <c r="D2724" s="8" t="str">
        <f>IF(OR(ISNUMBER(SEARCH('[1]Lookup for use classification'!$B$1,C2724)),ISNUMBER(SEARCH('[1]Lookup for use classification'!$C$1,C2724)),ISNUMBER(SEARCH('[1]Lookup for use classification'!$D$1,C2724)),ISNUMBER(SEARCH('[1]Lookup for use classification'!$E$1,C2724))),'[1]Lookup for use classification'!$A$1,IF(ISNUMBER(SEARCH('[1]Lookup for use classification'!$B$2,C2724)),'[1]Lookup for use classification'!$A$2,IF(ISNUMBER(SEARCH('[1]Lookup for use classification'!$B$3,C2724)),'[1]Lookup for use classification'!$A$3,IF(OR(ISNUMBER(SEARCH('[1]Lookup for use classification'!$B$4,C2724)),ISNUMBER(SEARCH('[1]Lookup for use classification'!$C$4,C2724)),ISNUMBER(SEARCH('[1]Lookup for use classification'!$D$4,C2724)),ISNUMBER(SEARCH('[1]Lookup for use classification'!$E$4,C2724))),'[1]Lookup for use classification'!$A$4,IF(OR(ISNUMBER(SEARCH('[1]Lookup for use classification'!$B$5,C2724)),ISNUMBER(SEARCH('[1]Lookup for use classification'!$C$5,C2724)),ISNUMBER(SEARCH('[1]Lookup for use classification'!$D$5,C2724))),'[1]Lookup for use classification'!$A$5,IF(OR(ISNUMBER(SEARCH('[1]Lookup for use classification'!$B$7,C2724)),ISNUMBER(SEARCH('[1]Lookup for use classification'!$C$7,C2724)),ISNUMBER(SEARCH('[1]Lookup for use classification'!$D$7,C2724))),'[1]Lookup for use classification'!$A$7,IF(OR(ISNUMBER(SEARCH('[1]Lookup for use classification'!$B$9,C2724)),ISNUMBER(SEARCH('[1]Lookup for use classification'!$C$9,C2724)),ISNUMBER(SEARCH('[1]Lookup for use classification'!$D$9,C2724)),ISNUMBER(SEARCH('[1]Lookup for use classification'!$E$9,C2724)),ISNUMBER(SEARCH('[1]Lookup for use classification'!$F$9,C2724)),ISNUMBER(SEARCH('[1]Lookup for use classification'!$G$9,C2724)),ISNUMBER(SEARCH('[1]Lookup for use classification'!$H$9,C2724)),ISNUMBER(SEARCH('[1]Lookup for use classification'!$I$9,C2724)),ISNUMBER(SEARCH('[1]Lookup for use classification'!$J$9,C2724)),ISNUMBER(SEARCH('[1]Lookup for use classification'!$K$9,C2724))),'[1]Lookup for use classification'!$A$9,IF(OR(ISNUMBER(SEARCH('[1]Lookup for use classification'!$B$10,C2724)),ISNUMBER(SEARCH('[1]Lookup for use classification'!$C$10,C2724)),ISNUMBER(SEARCH('[1]Lookup for use classification'!$D$10,C2724)),ISNUMBER(SEARCH('[1]Lookup for use classification'!$E$10,C2724)),ISNUMBER(SEARCH('[1]Lookup for use classification'!$F$10,C2724)),ISNUMBER(SEARCH('[1]Lookup for use classification'!$G$10,C2724))),'[1]Lookup for use classification'!$A$10,IF(OR(ISNUMBER(SEARCH('[1]Lookup for use classification'!$B$11,C2724)),ISNUMBER(SEARCH('[1]Lookup for use classification'!$C$11,C2724))),'[1]Lookup for use classification'!$A$11,IF(OR(ISNUMBER(SEARCH('[1]Lookup for use classification'!$B$12,C2724)),ISNUMBER(SEARCH('[1]Lookup for use classification'!$C$12,C2724))),'[1]Lookup for use classification'!$A$12,IF(OR(ISNUMBER(SEARCH('[1]Lookup for use classification'!$B$13,C2724)),ISNUMBER(SEARCH('[1]Lookup for use classification'!$C$13,C2724)),ISNUMBER(SEARCH('[1]Lookup for use classification'!$D$13,C2724)),,ISNUMBER(SEARCH('[1]Lookup for use classification'!$C$13,C2724)),ISNUMBER(SEARCH('[1]Lookup for use classification'!$E$13,C2724))),'[1]Lookup for use classification'!$A$13,IF(OR(ISNUMBER(SEARCH('[1]Lookup for use classification'!$B$14,C2724)),ISNUMBER(SEARCH('[1]Lookup for use classification'!$C$14,C2724))),'[1]Lookup for use classification'!$A$14,"Other"))))))))))))</f>
        <v>Other</v>
      </c>
      <c r="E2724" s="15">
        <v>96</v>
      </c>
      <c r="F2724" s="15"/>
      <c r="G2724" s="15"/>
      <c r="H2724" s="164"/>
      <c r="I2724" s="164"/>
      <c r="J2724" s="7"/>
      <c r="L2724" s="6"/>
    </row>
    <row r="2725" spans="1:12" hidden="1">
      <c r="A2725" s="134" t="s">
        <v>2096</v>
      </c>
      <c r="B2725" s="8" t="str">
        <f>IF(ISNA(VLOOKUP(CONCATENATE(A2725,C2725),EUS!$B$2:$B$1939,1,FALSE)),"","End Use Study")</f>
        <v>End Use Study</v>
      </c>
      <c r="C2725" s="14" t="s">
        <v>2636</v>
      </c>
      <c r="D2725" s="8" t="str">
        <f>IF(OR(ISNUMBER(SEARCH('[1]Lookup for use classification'!$B$1,C2725)),ISNUMBER(SEARCH('[1]Lookup for use classification'!$C$1,C2725)),ISNUMBER(SEARCH('[1]Lookup for use classification'!$D$1,C2725)),ISNUMBER(SEARCH('[1]Lookup for use classification'!$E$1,C2725))),'[1]Lookup for use classification'!$A$1,IF(ISNUMBER(SEARCH('[1]Lookup for use classification'!$B$2,C2725)),'[1]Lookup for use classification'!$A$2,IF(ISNUMBER(SEARCH('[1]Lookup for use classification'!$B$3,C2725)),'[1]Lookup for use classification'!$A$3,IF(OR(ISNUMBER(SEARCH('[1]Lookup for use classification'!$B$4,C2725)),ISNUMBER(SEARCH('[1]Lookup for use classification'!$C$4,C2725)),ISNUMBER(SEARCH('[1]Lookup for use classification'!$D$4,C2725)),ISNUMBER(SEARCH('[1]Lookup for use classification'!$E$4,C2725))),'[1]Lookup for use classification'!$A$4,IF(OR(ISNUMBER(SEARCH('[1]Lookup for use classification'!$B$5,C2725)),ISNUMBER(SEARCH('[1]Lookup for use classification'!$C$5,C2725)),ISNUMBER(SEARCH('[1]Lookup for use classification'!$D$5,C2725))),'[1]Lookup for use classification'!$A$5,IF(OR(ISNUMBER(SEARCH('[1]Lookup for use classification'!$B$7,C2725)),ISNUMBER(SEARCH('[1]Lookup for use classification'!$C$7,C2725)),ISNUMBER(SEARCH('[1]Lookup for use classification'!$D$7,C2725))),'[1]Lookup for use classification'!$A$7,IF(OR(ISNUMBER(SEARCH('[1]Lookup for use classification'!$B$9,C2725)),ISNUMBER(SEARCH('[1]Lookup for use classification'!$C$9,C2725)),ISNUMBER(SEARCH('[1]Lookup for use classification'!$D$9,C2725)),ISNUMBER(SEARCH('[1]Lookup for use classification'!$E$9,C2725)),ISNUMBER(SEARCH('[1]Lookup for use classification'!$F$9,C2725)),ISNUMBER(SEARCH('[1]Lookup for use classification'!$G$9,C2725)),ISNUMBER(SEARCH('[1]Lookup for use classification'!$H$9,C2725)),ISNUMBER(SEARCH('[1]Lookup for use classification'!$I$9,C2725)),ISNUMBER(SEARCH('[1]Lookup for use classification'!$J$9,C2725)),ISNUMBER(SEARCH('[1]Lookup for use classification'!$K$9,C2725))),'[1]Lookup for use classification'!$A$9,IF(OR(ISNUMBER(SEARCH('[1]Lookup for use classification'!$B$10,C2725)),ISNUMBER(SEARCH('[1]Lookup for use classification'!$C$10,C2725)),ISNUMBER(SEARCH('[1]Lookup for use classification'!$D$10,C2725)),ISNUMBER(SEARCH('[1]Lookup for use classification'!$E$10,C2725)),ISNUMBER(SEARCH('[1]Lookup for use classification'!$F$10,C2725)),ISNUMBER(SEARCH('[1]Lookup for use classification'!$G$10,C2725))),'[1]Lookup for use classification'!$A$10,IF(OR(ISNUMBER(SEARCH('[1]Lookup for use classification'!$B$11,C2725)),ISNUMBER(SEARCH('[1]Lookup for use classification'!$C$11,C2725))),'[1]Lookup for use classification'!$A$11,IF(OR(ISNUMBER(SEARCH('[1]Lookup for use classification'!$B$12,C2725)),ISNUMBER(SEARCH('[1]Lookup for use classification'!$C$12,C2725))),'[1]Lookup for use classification'!$A$12,IF(OR(ISNUMBER(SEARCH('[1]Lookup for use classification'!$B$13,C2725)),ISNUMBER(SEARCH('[1]Lookup for use classification'!$C$13,C2725)),ISNUMBER(SEARCH('[1]Lookup for use classification'!$D$13,C2725)),,ISNUMBER(SEARCH('[1]Lookup for use classification'!$C$13,C2725)),ISNUMBER(SEARCH('[1]Lookup for use classification'!$E$13,C2725))),'[1]Lookup for use classification'!$A$13,IF(OR(ISNUMBER(SEARCH('[1]Lookup for use classification'!$B$14,C2725)),ISNUMBER(SEARCH('[1]Lookup for use classification'!$C$14,C2725))),'[1]Lookup for use classification'!$A$14,"Other"))))))))))))</f>
        <v>Other</v>
      </c>
      <c r="E2725" s="15">
        <v>1224</v>
      </c>
      <c r="F2725" s="15"/>
      <c r="G2725" s="15"/>
      <c r="H2725" s="164"/>
      <c r="I2725" s="164"/>
      <c r="J2725" s="7"/>
      <c r="L2725" s="6"/>
    </row>
    <row r="2726" spans="1:12" hidden="1">
      <c r="A2726" s="188" t="s">
        <v>2802</v>
      </c>
      <c r="B2726" s="8" t="str">
        <f>IF(ISNA(VLOOKUP(CONCATENATE(A2726,C2726),ARIS!$A$1:$A$959,1,FALSE)),"","ARIS")</f>
        <v>ARIS</v>
      </c>
      <c r="C2726" s="223" t="s">
        <v>2803</v>
      </c>
      <c r="D2726" s="8" t="str">
        <f>IF(OR(ISNUMBER(SEARCH('[1]Lookup for use classification'!$B$1,C2726)),ISNUMBER(SEARCH('[1]Lookup for use classification'!$C$1,C2726)),ISNUMBER(SEARCH('[1]Lookup for use classification'!$D$1,C2726)),ISNUMBER(SEARCH('[1]Lookup for use classification'!$E$1,C2726))),'[1]Lookup for use classification'!$A$1,IF(ISNUMBER(SEARCH('[1]Lookup for use classification'!$B$2,C2726)),'[1]Lookup for use classification'!$A$2,IF(ISNUMBER(SEARCH('[1]Lookup for use classification'!$B$3,C2726)),'[1]Lookup for use classification'!$A$3,IF(OR(ISNUMBER(SEARCH('[1]Lookup for use classification'!$B$4,C2726)),ISNUMBER(SEARCH('[1]Lookup for use classification'!$C$4,C2726)),ISNUMBER(SEARCH('[1]Lookup for use classification'!$D$4,C2726)),ISNUMBER(SEARCH('[1]Lookup for use classification'!$E$4,C2726))),'[1]Lookup for use classification'!$A$4,IF(OR(ISNUMBER(SEARCH('[1]Lookup for use classification'!$B$5,C2726)),ISNUMBER(SEARCH('[1]Lookup for use classification'!$C$5,C2726)),ISNUMBER(SEARCH('[1]Lookup for use classification'!$D$5,C2726))),'[1]Lookup for use classification'!$A$5,IF(OR(ISNUMBER(SEARCH('[1]Lookup for use classification'!$B$7,C2726)),ISNUMBER(SEARCH('[1]Lookup for use classification'!$C$7,C2726)),ISNUMBER(SEARCH('[1]Lookup for use classification'!$D$7,C2726))),'[1]Lookup for use classification'!$A$7,IF(OR(ISNUMBER(SEARCH('[1]Lookup for use classification'!$B$9,C2726)),ISNUMBER(SEARCH('[1]Lookup for use classification'!$C$9,C2726)),ISNUMBER(SEARCH('[1]Lookup for use classification'!$D$9,C2726)),ISNUMBER(SEARCH('[1]Lookup for use classification'!$E$9,C2726)),ISNUMBER(SEARCH('[1]Lookup for use classification'!$F$9,C2726)),ISNUMBER(SEARCH('[1]Lookup for use classification'!$G$9,C2726)),ISNUMBER(SEARCH('[1]Lookup for use classification'!$H$9,C2726)),ISNUMBER(SEARCH('[1]Lookup for use classification'!$I$9,C2726)),ISNUMBER(SEARCH('[1]Lookup for use classification'!$J$9,C2726)),ISNUMBER(SEARCH('[1]Lookup for use classification'!$K$9,C2726))),'[1]Lookup for use classification'!$A$9,IF(OR(ISNUMBER(SEARCH('[1]Lookup for use classification'!$B$10,C2726)),ISNUMBER(SEARCH('[1]Lookup for use classification'!$C$10,C2726)),ISNUMBER(SEARCH('[1]Lookup for use classification'!$D$10,C2726)),ISNUMBER(SEARCH('[1]Lookup for use classification'!$E$10,C2726)),ISNUMBER(SEARCH('[1]Lookup for use classification'!$F$10,C2726)),ISNUMBER(SEARCH('[1]Lookup for use classification'!$G$10,C2726))),'[1]Lookup for use classification'!$A$10,IF(OR(ISNUMBER(SEARCH('[1]Lookup for use classification'!$B$11,C2726)),ISNUMBER(SEARCH('[1]Lookup for use classification'!$C$11,C2726))),'[1]Lookup for use classification'!$A$11,IF(OR(ISNUMBER(SEARCH('[1]Lookup for use classification'!$B$12,C2726)),ISNUMBER(SEARCH('[1]Lookup for use classification'!$C$12,C2726))),'[1]Lookup for use classification'!$A$12,IF(OR(ISNUMBER(SEARCH('[1]Lookup for use classification'!$B$13,C2726)),ISNUMBER(SEARCH('[1]Lookup for use classification'!$C$13,C2726)),ISNUMBER(SEARCH('[1]Lookup for use classification'!$D$13,C2726)),,ISNUMBER(SEARCH('[1]Lookup for use classification'!$C$13,C2726)),ISNUMBER(SEARCH('[1]Lookup for use classification'!$E$13,C2726))),'[1]Lookup for use classification'!$A$13,IF(OR(ISNUMBER(SEARCH('[1]Lookup for use classification'!$B$14,C2726)),ISNUMBER(SEARCH('[1]Lookup for use classification'!$C$14,C2726))),'[1]Lookup for use classification'!$A$14,"Other"))))))))))))</f>
        <v>Other</v>
      </c>
      <c r="E2726" s="224">
        <v>1260</v>
      </c>
      <c r="F2726" s="224"/>
      <c r="G2726" s="224"/>
      <c r="H2726" s="164"/>
      <c r="I2726" s="164"/>
      <c r="J2726" s="165">
        <v>6678.0601019999995</v>
      </c>
    </row>
    <row r="2727" spans="1:12" hidden="1">
      <c r="A2727" s="134" t="s">
        <v>2096</v>
      </c>
      <c r="B2727" s="8" t="str">
        <f>IF(ISNA(VLOOKUP(CONCATENATE(A2727,C2727),EUS!$B$2:$B$1939,1,FALSE)),"","End Use Study")</f>
        <v>End Use Study</v>
      </c>
      <c r="C2727" s="14" t="s">
        <v>2500</v>
      </c>
      <c r="D2727" s="8" t="str">
        <f>IF(OR(ISNUMBER(SEARCH('[1]Lookup for use classification'!$B$1,C2727)),ISNUMBER(SEARCH('[1]Lookup for use classification'!$C$1,C2727)),ISNUMBER(SEARCH('[1]Lookup for use classification'!$D$1,C2727)),ISNUMBER(SEARCH('[1]Lookup for use classification'!$E$1,C2727))),'[1]Lookup for use classification'!$A$1,IF(ISNUMBER(SEARCH('[1]Lookup for use classification'!$B$2,C2727)),'[1]Lookup for use classification'!$A$2,IF(ISNUMBER(SEARCH('[1]Lookup for use classification'!$B$3,C2727)),'[1]Lookup for use classification'!$A$3,IF(OR(ISNUMBER(SEARCH('[1]Lookup for use classification'!$B$4,C2727)),ISNUMBER(SEARCH('[1]Lookup for use classification'!$C$4,C2727)),ISNUMBER(SEARCH('[1]Lookup for use classification'!$D$4,C2727)),ISNUMBER(SEARCH('[1]Lookup for use classification'!$E$4,C2727))),'[1]Lookup for use classification'!$A$4,IF(OR(ISNUMBER(SEARCH('[1]Lookup for use classification'!$B$5,C2727)),ISNUMBER(SEARCH('[1]Lookup for use classification'!$C$5,C2727)),ISNUMBER(SEARCH('[1]Lookup for use classification'!$D$5,C2727))),'[1]Lookup for use classification'!$A$5,IF(OR(ISNUMBER(SEARCH('[1]Lookup for use classification'!$B$7,C2727)),ISNUMBER(SEARCH('[1]Lookup for use classification'!$C$7,C2727)),ISNUMBER(SEARCH('[1]Lookup for use classification'!$D$7,C2727))),'[1]Lookup for use classification'!$A$7,IF(OR(ISNUMBER(SEARCH('[1]Lookup for use classification'!$B$9,C2727)),ISNUMBER(SEARCH('[1]Lookup for use classification'!$C$9,C2727)),ISNUMBER(SEARCH('[1]Lookup for use classification'!$D$9,C2727)),ISNUMBER(SEARCH('[1]Lookup for use classification'!$E$9,C2727)),ISNUMBER(SEARCH('[1]Lookup for use classification'!$F$9,C2727)),ISNUMBER(SEARCH('[1]Lookup for use classification'!$G$9,C2727)),ISNUMBER(SEARCH('[1]Lookup for use classification'!$H$9,C2727)),ISNUMBER(SEARCH('[1]Lookup for use classification'!$I$9,C2727)),ISNUMBER(SEARCH('[1]Lookup for use classification'!$J$9,C2727)),ISNUMBER(SEARCH('[1]Lookup for use classification'!$K$9,C2727))),'[1]Lookup for use classification'!$A$9,IF(OR(ISNUMBER(SEARCH('[1]Lookup for use classification'!$B$10,C2727)),ISNUMBER(SEARCH('[1]Lookup for use classification'!$C$10,C2727)),ISNUMBER(SEARCH('[1]Lookup for use classification'!$D$10,C2727)),ISNUMBER(SEARCH('[1]Lookup for use classification'!$E$10,C2727)),ISNUMBER(SEARCH('[1]Lookup for use classification'!$F$10,C2727)),ISNUMBER(SEARCH('[1]Lookup for use classification'!$G$10,C2727))),'[1]Lookup for use classification'!$A$10,IF(OR(ISNUMBER(SEARCH('[1]Lookup for use classification'!$B$11,C2727)),ISNUMBER(SEARCH('[1]Lookup for use classification'!$C$11,C2727))),'[1]Lookup for use classification'!$A$11,IF(OR(ISNUMBER(SEARCH('[1]Lookup for use classification'!$B$12,C2727)),ISNUMBER(SEARCH('[1]Lookup for use classification'!$C$12,C2727))),'[1]Lookup for use classification'!$A$12,IF(OR(ISNUMBER(SEARCH('[1]Lookup for use classification'!$B$13,C2727)),ISNUMBER(SEARCH('[1]Lookup for use classification'!$C$13,C2727)),ISNUMBER(SEARCH('[1]Lookup for use classification'!$D$13,C2727)),,ISNUMBER(SEARCH('[1]Lookup for use classification'!$C$13,C2727)),ISNUMBER(SEARCH('[1]Lookup for use classification'!$E$13,C2727))),'[1]Lookup for use classification'!$A$13,"Other")))))))))))</f>
        <v>Public Assembly</v>
      </c>
      <c r="E2727" s="15">
        <v>1200</v>
      </c>
      <c r="F2727" s="15"/>
      <c r="G2727" s="15"/>
      <c r="H2727" s="164"/>
      <c r="I2727" s="164"/>
      <c r="J2727" s="7"/>
      <c r="L2727" s="6"/>
    </row>
    <row r="2728" spans="1:12" hidden="1">
      <c r="A2728" s="134" t="s">
        <v>2096</v>
      </c>
      <c r="B2728" s="8" t="str">
        <f>IF(ISNA(VLOOKUP(CONCATENATE(A2728,C2728),EUS!$B$2:$B$1939,1,FALSE)),"","End Use Study")</f>
        <v>End Use Study</v>
      </c>
      <c r="C2728" s="14" t="s">
        <v>2499</v>
      </c>
      <c r="D2728" s="162" t="s">
        <v>2424</v>
      </c>
      <c r="E2728" s="15"/>
      <c r="F2728" s="15"/>
      <c r="G2728" s="15"/>
      <c r="H2728" s="164"/>
      <c r="I2728" s="164"/>
      <c r="J2728" s="7"/>
      <c r="L2728" s="6"/>
    </row>
    <row r="2729" spans="1:12" hidden="1">
      <c r="A2729" s="138" t="s">
        <v>2096</v>
      </c>
      <c r="B2729" s="8" t="str">
        <f>IF(ISNA(VLOOKUP(CONCATENATE(A2729,C2729),EUS!$B$2:$B$1939,1,FALSE)),"","End Use Study")</f>
        <v>End Use Study</v>
      </c>
      <c r="C2729" s="14" t="s">
        <v>2380</v>
      </c>
      <c r="D2729" s="11" t="s">
        <v>213</v>
      </c>
      <c r="E2729" s="15">
        <v>720</v>
      </c>
      <c r="F2729" s="15"/>
      <c r="G2729" s="15"/>
      <c r="H2729" s="164"/>
      <c r="I2729" s="164"/>
      <c r="J2729" s="7"/>
      <c r="L2729" s="6"/>
    </row>
    <row r="2730" spans="1:12" hidden="1">
      <c r="A2730" s="138" t="s">
        <v>2096</v>
      </c>
      <c r="B2730" s="8" t="str">
        <f>IF(ISNA(VLOOKUP(CONCATENATE(A2730,C2730),EUS!$B$2:$B$1939,1,FALSE)),"","End Use Study")</f>
        <v>End Use Study</v>
      </c>
      <c r="C2730" s="14" t="s">
        <v>2206</v>
      </c>
      <c r="D2730" s="8" t="str">
        <f>IF(OR(ISNUMBER(SEARCH('[1]Lookup for use classification'!$B$1,C2730)),ISNUMBER(SEARCH('[1]Lookup for use classification'!$C$1,C2730)),ISNUMBER(SEARCH('[1]Lookup for use classification'!$D$1,C2730)),ISNUMBER(SEARCH('[1]Lookup for use classification'!$E$1,C2730))),'[1]Lookup for use classification'!$A$1,IF(ISNUMBER(SEARCH('[1]Lookup for use classification'!$B$2,C2730)),'[1]Lookup for use classification'!$A$2,IF(ISNUMBER(SEARCH('[1]Lookup for use classification'!$B$3,C2730)),'[1]Lookup for use classification'!$A$3,IF(OR(ISNUMBER(SEARCH('[1]Lookup for use classification'!$B$4,C2730)),ISNUMBER(SEARCH('[1]Lookup for use classification'!$C$4,C2730)),ISNUMBER(SEARCH('[1]Lookup for use classification'!$D$4,C2730)),ISNUMBER(SEARCH('[1]Lookup for use classification'!$E$4,C2730))),'[1]Lookup for use classification'!$A$4,IF(OR(ISNUMBER(SEARCH('[1]Lookup for use classification'!$B$5,C2730)),ISNUMBER(SEARCH('[1]Lookup for use classification'!$C$5,C2730)),ISNUMBER(SEARCH('[1]Lookup for use classification'!$D$5,C2730))),'[1]Lookup for use classification'!$A$5,IF(OR(ISNUMBER(SEARCH('[1]Lookup for use classification'!$B$7,C2730)),ISNUMBER(SEARCH('[1]Lookup for use classification'!$C$7,C2730)),ISNUMBER(SEARCH('[1]Lookup for use classification'!$D$7,C2730))),'[1]Lookup for use classification'!$A$7,IF(OR(ISNUMBER(SEARCH('[1]Lookup for use classification'!$B$9,C2730)),ISNUMBER(SEARCH('[1]Lookup for use classification'!$C$9,C2730)),ISNUMBER(SEARCH('[1]Lookup for use classification'!$D$9,C2730)),ISNUMBER(SEARCH('[1]Lookup for use classification'!$E$9,C2730)),ISNUMBER(SEARCH('[1]Lookup for use classification'!$F$9,C2730)),ISNUMBER(SEARCH('[1]Lookup for use classification'!$G$9,C2730)),ISNUMBER(SEARCH('[1]Lookup for use classification'!$H$9,C2730)),ISNUMBER(SEARCH('[1]Lookup for use classification'!$I$9,C2730)),ISNUMBER(SEARCH('[1]Lookup for use classification'!$J$9,C2730)),ISNUMBER(SEARCH('[1]Lookup for use classification'!$K$9,C2730))),'[1]Lookup for use classification'!$A$9,IF(OR(ISNUMBER(SEARCH('[1]Lookup for use classification'!$B$10,C2730)),ISNUMBER(SEARCH('[1]Lookup for use classification'!$C$10,C2730)),ISNUMBER(SEARCH('[1]Lookup for use classification'!$D$10,C2730)),ISNUMBER(SEARCH('[1]Lookup for use classification'!$E$10,C2730)),ISNUMBER(SEARCH('[1]Lookup for use classification'!$F$10,C2730)),ISNUMBER(SEARCH('[1]Lookup for use classification'!$G$10,C2730))),'[1]Lookup for use classification'!$A$10,IF(OR(ISNUMBER(SEARCH('[1]Lookup for use classification'!$B$11,C2730)),ISNUMBER(SEARCH('[1]Lookup for use classification'!$C$11,C2730))),'[1]Lookup for use classification'!$A$11,IF(OR(ISNUMBER(SEARCH('[1]Lookup for use classification'!$B$12,C2730)),ISNUMBER(SEARCH('[1]Lookup for use classification'!$C$12,C2730))),'[1]Lookup for use classification'!$A$12,IF(OR(ISNUMBER(SEARCH('[1]Lookup for use classification'!$B$13,C2730)),ISNUMBER(SEARCH('[1]Lookup for use classification'!$C$13,C2730)),ISNUMBER(SEARCH('[1]Lookup for use classification'!$D$13,C2730)),,ISNUMBER(SEARCH('[1]Lookup for use classification'!$C$13,C2730)),ISNUMBER(SEARCH('[1]Lookup for use classification'!$E$13,C2730))),'[1]Lookup for use classification'!$A$13,IF(OR(ISNUMBER(SEARCH('[1]Lookup for use classification'!$B$14,C2730)),ISNUMBER(SEARCH('[1]Lookup for use classification'!$C$14,C2730))),'[1]Lookup for use classification'!$A$14,"Other"))))))))))))</f>
        <v>Retail - Other</v>
      </c>
      <c r="E2730" s="15">
        <v>3304</v>
      </c>
      <c r="F2730" s="15"/>
      <c r="G2730" s="15"/>
      <c r="H2730" s="164">
        <v>500</v>
      </c>
      <c r="I2730" s="164"/>
      <c r="J2730" s="7">
        <v>79800</v>
      </c>
      <c r="L2730" s="6"/>
    </row>
    <row r="2731" spans="1:12" hidden="1">
      <c r="A2731" s="185" t="s">
        <v>1052</v>
      </c>
      <c r="B2731" s="8" t="s">
        <v>5833</v>
      </c>
      <c r="C2731" s="233" t="s">
        <v>1044</v>
      </c>
      <c r="D2731" s="6" t="str">
        <f>IF(OR(ISNUMBER(SEARCH('[1]Lookup for use classification'!$B$1,C2731)),ISNUMBER(SEARCH('[1]Lookup for use classification'!$C$1,C2731)),ISNUMBER(SEARCH('[1]Lookup for use classification'!$D$1,C2731)),ISNUMBER(SEARCH('[1]Lookup for use classification'!$E$1,C2731))),'[1]Lookup for use classification'!$A$1,IF(ISNUMBER(SEARCH('[1]Lookup for use classification'!$B$2,C2731)),'[1]Lookup for use classification'!$A$2,IF(ISNUMBER(SEARCH('[1]Lookup for use classification'!$B$3,C2731)),'[1]Lookup for use classification'!$A$3,IF(OR(ISNUMBER(SEARCH('[1]Lookup for use classification'!$B$4,C2731)),ISNUMBER(SEARCH('[1]Lookup for use classification'!$C$4,C2731)),ISNUMBER(SEARCH('[1]Lookup for use classification'!$D$4,C2731)),ISNUMBER(SEARCH('[1]Lookup for use classification'!$E$4,C2731))),'[1]Lookup for use classification'!$A$4,IF(OR(ISNUMBER(SEARCH('[1]Lookup for use classification'!$B$5,C2731)),ISNUMBER(SEARCH('[1]Lookup for use classification'!$C$5,C2731)),ISNUMBER(SEARCH('[1]Lookup for use classification'!$D$5,C2731))),'[1]Lookup for use classification'!$A$5,IF(OR(ISNUMBER(SEARCH('[1]Lookup for use classification'!$B$7,C2731)),ISNUMBER(SEARCH('[1]Lookup for use classification'!$C$7,C2731)),ISNUMBER(SEARCH('[1]Lookup for use classification'!$D$7,C2731))),'[1]Lookup for use classification'!$A$7,IF(OR(ISNUMBER(SEARCH('[1]Lookup for use classification'!$B$9,C2731)),ISNUMBER(SEARCH('[1]Lookup for use classification'!$C$9,C2731)),ISNUMBER(SEARCH('[1]Lookup for use classification'!$D$9,C2731)),ISNUMBER(SEARCH('[1]Lookup for use classification'!$E$9,C2731)),ISNUMBER(SEARCH('[1]Lookup for use classification'!$F$9,C2731)),ISNUMBER(SEARCH('[1]Lookup for use classification'!$G$9,C2731)),ISNUMBER(SEARCH('[1]Lookup for use classification'!$H$9,C2731)),ISNUMBER(SEARCH('[1]Lookup for use classification'!$I$9,C2731)),ISNUMBER(SEARCH('[1]Lookup for use classification'!$J$9,C2731)),ISNUMBER(SEARCH('[1]Lookup for use classification'!$K$9,C2731))),'[1]Lookup for use classification'!$A$9,IF(OR(ISNUMBER(SEARCH('[1]Lookup for use classification'!$B$10,C2731)),ISNUMBER(SEARCH('[1]Lookup for use classification'!$C$10,C2731)),ISNUMBER(SEARCH('[1]Lookup for use classification'!$D$10,C2731)),ISNUMBER(SEARCH('[1]Lookup for use classification'!$E$10,C2731)),ISNUMBER(SEARCH('[1]Lookup for use classification'!$F$10,C2731)),ISNUMBER(SEARCH('[1]Lookup for use classification'!$G$10,C2731))),'[1]Lookup for use classification'!$A$10,IF(OR(ISNUMBER(SEARCH('[1]Lookup for use classification'!$B$11,C2731)),ISNUMBER(SEARCH('[1]Lookup for use classification'!$C$11,C2731))),'[1]Lookup for use classification'!$A$11,IF(OR(ISNUMBER(SEARCH('[1]Lookup for use classification'!$B$12,C2731)),ISNUMBER(SEARCH('[1]Lookup for use classification'!$C$12,C2731))),'[1]Lookup for use classification'!$A$12,IF(OR(ISNUMBER(SEARCH('[1]Lookup for use classification'!$B$13,C2731)),ISNUMBER(SEARCH('[1]Lookup for use classification'!$C$13,C2731)),ISNUMBER(SEARCH('[1]Lookup for use classification'!$D$13,C2731)),,ISNUMBER(SEARCH('[1]Lookup for use classification'!$C$13,C2731)),ISNUMBER(SEARCH('[1]Lookup for use classification'!$E$13,C2731))),'[1]Lookup for use classification'!$A$13,IF(OR(ISNUMBER(SEARCH('[1]Lookup for use classification'!$B$14,C2731)),ISNUMBER(SEARCH('[1]Lookup for use classification'!$C$14,C2731))),'[1]Lookup for use classification'!$A$14,"Other"))))))))))))</f>
        <v>Education - K - 12</v>
      </c>
      <c r="E2731" s="234">
        <v>13896</v>
      </c>
      <c r="F2731" s="235" t="s">
        <v>811</v>
      </c>
      <c r="G2731" s="235"/>
      <c r="H2731" s="164">
        <v>9500</v>
      </c>
      <c r="I2731" s="164"/>
      <c r="J2731" s="186">
        <v>43333.2</v>
      </c>
    </row>
    <row r="2732" spans="1:12" hidden="1">
      <c r="A2732" s="187" t="s">
        <v>1052</v>
      </c>
      <c r="B2732" s="167" t="s">
        <v>4456</v>
      </c>
      <c r="C2732" s="233" t="s">
        <v>147</v>
      </c>
      <c r="D2732" s="6" t="str">
        <f>IF(OR(ISNUMBER(SEARCH('[1]Lookup for use classification'!$B$1,C2732)),ISNUMBER(SEARCH('[1]Lookup for use classification'!$C$1,C2732)),ISNUMBER(SEARCH('[1]Lookup for use classification'!$D$1,C2732)),ISNUMBER(SEARCH('[1]Lookup for use classification'!$E$1,C2732))),'[1]Lookup for use classification'!$A$1,IF(ISNUMBER(SEARCH('[1]Lookup for use classification'!$B$2,C2732)),'[1]Lookup for use classification'!$A$2,IF(ISNUMBER(SEARCH('[1]Lookup for use classification'!$B$3,C2732)),'[1]Lookup for use classification'!$A$3,IF(OR(ISNUMBER(SEARCH('[1]Lookup for use classification'!$B$4,C2732)),ISNUMBER(SEARCH('[1]Lookup for use classification'!$C$4,C2732)),ISNUMBER(SEARCH('[1]Lookup for use classification'!$D$4,C2732)),ISNUMBER(SEARCH('[1]Lookup for use classification'!$E$4,C2732))),'[1]Lookup for use classification'!$A$4,IF(OR(ISNUMBER(SEARCH('[1]Lookup for use classification'!$B$5,C2732)),ISNUMBER(SEARCH('[1]Lookup for use classification'!$C$5,C2732)),ISNUMBER(SEARCH('[1]Lookup for use classification'!$D$5,C2732))),'[1]Lookup for use classification'!$A$5,IF(OR(ISNUMBER(SEARCH('[1]Lookup for use classification'!$B$7,C2732)),ISNUMBER(SEARCH('[1]Lookup for use classification'!$C$7,C2732)),ISNUMBER(SEARCH('[1]Lookup for use classification'!$D$7,C2732))),'[1]Lookup for use classification'!$A$7,IF(OR(ISNUMBER(SEARCH('[1]Lookup for use classification'!$B$9,C2732)),ISNUMBER(SEARCH('[1]Lookup for use classification'!$C$9,C2732)),ISNUMBER(SEARCH('[1]Lookup for use classification'!$D$9,C2732)),ISNUMBER(SEARCH('[1]Lookup for use classification'!$E$9,C2732)),ISNUMBER(SEARCH('[1]Lookup for use classification'!$F$9,C2732)),ISNUMBER(SEARCH('[1]Lookup for use classification'!$G$9,C2732)),ISNUMBER(SEARCH('[1]Lookup for use classification'!$H$9,C2732)),ISNUMBER(SEARCH('[1]Lookup for use classification'!$I$9,C2732)),ISNUMBER(SEARCH('[1]Lookup for use classification'!$J$9,C2732)),ISNUMBER(SEARCH('[1]Lookup for use classification'!$K$9,C2732))),'[1]Lookup for use classification'!$A$9,IF(OR(ISNUMBER(SEARCH('[1]Lookup for use classification'!$B$10,C2732)),ISNUMBER(SEARCH('[1]Lookup for use classification'!$C$10,C2732)),ISNUMBER(SEARCH('[1]Lookup for use classification'!$D$10,C2732)),ISNUMBER(SEARCH('[1]Lookup for use classification'!$E$10,C2732)),ISNUMBER(SEARCH('[1]Lookup for use classification'!$F$10,C2732)),ISNUMBER(SEARCH('[1]Lookup for use classification'!$G$10,C2732))),'[1]Lookup for use classification'!$A$10,IF(OR(ISNUMBER(SEARCH('[1]Lookup for use classification'!$B$11,C2732)),ISNUMBER(SEARCH('[1]Lookup for use classification'!$C$11,C2732))),'[1]Lookup for use classification'!$A$11,IF(OR(ISNUMBER(SEARCH('[1]Lookup for use classification'!$B$12,C2732)),ISNUMBER(SEARCH('[1]Lookup for use classification'!$C$12,C2732))),'[1]Lookup for use classification'!$A$12,IF(OR(ISNUMBER(SEARCH('[1]Lookup for use classification'!$B$13,C2732)),ISNUMBER(SEARCH('[1]Lookup for use classification'!$C$13,C2732)),ISNUMBER(SEARCH('[1]Lookup for use classification'!$D$13,C2732)),,ISNUMBER(SEARCH('[1]Lookup for use classification'!$C$13,C2732)),ISNUMBER(SEARCH('[1]Lookup for use classification'!$E$13,C2732))),'[1]Lookup for use classification'!$A$13,IF(OR(ISNUMBER(SEARCH('[1]Lookup for use classification'!$B$14,C2732)),ISNUMBER(SEARCH('[1]Lookup for use classification'!$C$14,C2732))),'[1]Lookup for use classification'!$A$14,"Other"))))))))))))</f>
        <v>Health Care - Hospitals</v>
      </c>
      <c r="E2732" s="234">
        <v>1407</v>
      </c>
      <c r="F2732" s="235" t="s">
        <v>811</v>
      </c>
      <c r="G2732" s="235" t="s">
        <v>1043</v>
      </c>
    </row>
    <row r="2733" spans="1:12" hidden="1">
      <c r="A2733" s="187" t="s">
        <v>1052</v>
      </c>
      <c r="B2733" s="167" t="s">
        <v>4456</v>
      </c>
      <c r="C2733" s="272" t="s">
        <v>1042</v>
      </c>
      <c r="D2733" s="6" t="str">
        <f>IF(OR(ISNUMBER(SEARCH('[1]Lookup for use classification'!$B$1,C2733)),ISNUMBER(SEARCH('[1]Lookup for use classification'!$C$1,C2733)),ISNUMBER(SEARCH('[1]Lookup for use classification'!$D$1,C2733)),ISNUMBER(SEARCH('[1]Lookup for use classification'!$E$1,C2733))),'[1]Lookup for use classification'!$A$1,IF(ISNUMBER(SEARCH('[1]Lookup for use classification'!$B$2,C2733)),'[1]Lookup for use classification'!$A$2,IF(ISNUMBER(SEARCH('[1]Lookup for use classification'!$B$3,C2733)),'[1]Lookup for use classification'!$A$3,IF(OR(ISNUMBER(SEARCH('[1]Lookup for use classification'!$B$4,C2733)),ISNUMBER(SEARCH('[1]Lookup for use classification'!$C$4,C2733)),ISNUMBER(SEARCH('[1]Lookup for use classification'!$D$4,C2733)),ISNUMBER(SEARCH('[1]Lookup for use classification'!$E$4,C2733))),'[1]Lookup for use classification'!$A$4,IF(OR(ISNUMBER(SEARCH('[1]Lookup for use classification'!$B$5,C2733)),ISNUMBER(SEARCH('[1]Lookup for use classification'!$C$5,C2733)),ISNUMBER(SEARCH('[1]Lookup for use classification'!$D$5,C2733))),'[1]Lookup for use classification'!$A$5,IF(OR(ISNUMBER(SEARCH('[1]Lookup for use classification'!$B$7,C2733)),ISNUMBER(SEARCH('[1]Lookup for use classification'!$C$7,C2733)),ISNUMBER(SEARCH('[1]Lookup for use classification'!$D$7,C2733))),'[1]Lookup for use classification'!$A$7,IF(OR(ISNUMBER(SEARCH('[1]Lookup for use classification'!$B$9,C2733)),ISNUMBER(SEARCH('[1]Lookup for use classification'!$C$9,C2733)),ISNUMBER(SEARCH('[1]Lookup for use classification'!$D$9,C2733)),ISNUMBER(SEARCH('[1]Lookup for use classification'!$E$9,C2733)),ISNUMBER(SEARCH('[1]Lookup for use classification'!$F$9,C2733)),ISNUMBER(SEARCH('[1]Lookup for use classification'!$G$9,C2733)),ISNUMBER(SEARCH('[1]Lookup for use classification'!$H$9,C2733)),ISNUMBER(SEARCH('[1]Lookup for use classification'!$I$9,C2733)),ISNUMBER(SEARCH('[1]Lookup for use classification'!$J$9,C2733)),ISNUMBER(SEARCH('[1]Lookup for use classification'!$K$9,C2733))),'[1]Lookup for use classification'!$A$9,IF(OR(ISNUMBER(SEARCH('[1]Lookup for use classification'!$B$10,C2733)),ISNUMBER(SEARCH('[1]Lookup for use classification'!$C$10,C2733)),ISNUMBER(SEARCH('[1]Lookup for use classification'!$D$10,C2733)),ISNUMBER(SEARCH('[1]Lookup for use classification'!$E$10,C2733)),ISNUMBER(SEARCH('[1]Lookup for use classification'!$F$10,C2733)),ISNUMBER(SEARCH('[1]Lookup for use classification'!$G$10,C2733))),'[1]Lookup for use classification'!$A$10,IF(OR(ISNUMBER(SEARCH('[1]Lookup for use classification'!$B$11,C2733)),ISNUMBER(SEARCH('[1]Lookup for use classification'!$C$11,C2733))),'[1]Lookup for use classification'!$A$11,IF(OR(ISNUMBER(SEARCH('[1]Lookup for use classification'!$B$12,C2733)),ISNUMBER(SEARCH('[1]Lookup for use classification'!$C$12,C2733))),'[1]Lookup for use classification'!$A$12,IF(OR(ISNUMBER(SEARCH('[1]Lookup for use classification'!$B$13,C2733)),ISNUMBER(SEARCH('[1]Lookup for use classification'!$C$13,C2733)),ISNUMBER(SEARCH('[1]Lookup for use classification'!$D$13,C2733)),,ISNUMBER(SEARCH('[1]Lookup for use classification'!$C$13,C2733)),ISNUMBER(SEARCH('[1]Lookup for use classification'!$E$13,C2733))),'[1]Lookup for use classification'!$A$13,IF(OR(ISNUMBER(SEARCH('[1]Lookup for use classification'!$B$14,C2733)),ISNUMBER(SEARCH('[1]Lookup for use classification'!$C$14,C2733))),'[1]Lookup for use classification'!$A$14,"Other"))))))))))))</f>
        <v>Office</v>
      </c>
      <c r="E2733" s="276">
        <v>2050</v>
      </c>
      <c r="F2733" s="273" t="s">
        <v>811</v>
      </c>
      <c r="G2733" s="273">
        <v>2014</v>
      </c>
    </row>
    <row r="2734" spans="1:12" hidden="1">
      <c r="A2734" s="187" t="s">
        <v>1052</v>
      </c>
      <c r="B2734" s="167" t="s">
        <v>4456</v>
      </c>
      <c r="C2734" s="233" t="s">
        <v>37</v>
      </c>
      <c r="D2734" s="6" t="str">
        <f>IF(OR(ISNUMBER(SEARCH('[1]Lookup for use classification'!$B$1,C2734)),ISNUMBER(SEARCH('[1]Lookup for use classification'!$C$1,C2734)),ISNUMBER(SEARCH('[1]Lookup for use classification'!$D$1,C2734)),ISNUMBER(SEARCH('[1]Lookup for use classification'!$E$1,C2734))),'[1]Lookup for use classification'!$A$1,IF(ISNUMBER(SEARCH('[1]Lookup for use classification'!$B$2,C2734)),'[1]Lookup for use classification'!$A$2,IF(ISNUMBER(SEARCH('[1]Lookup for use classification'!$B$3,C2734)),'[1]Lookup for use classification'!$A$3,IF(OR(ISNUMBER(SEARCH('[1]Lookup for use classification'!$B$4,C2734)),ISNUMBER(SEARCH('[1]Lookup for use classification'!$C$4,C2734)),ISNUMBER(SEARCH('[1]Lookup for use classification'!$D$4,C2734)),ISNUMBER(SEARCH('[1]Lookup for use classification'!$E$4,C2734))),'[1]Lookup for use classification'!$A$4,IF(OR(ISNUMBER(SEARCH('[1]Lookup for use classification'!$B$5,C2734)),ISNUMBER(SEARCH('[1]Lookup for use classification'!$C$5,C2734)),ISNUMBER(SEARCH('[1]Lookup for use classification'!$D$5,C2734))),'[1]Lookup for use classification'!$A$5,IF(OR(ISNUMBER(SEARCH('[1]Lookup for use classification'!$B$7,C2734)),ISNUMBER(SEARCH('[1]Lookup for use classification'!$C$7,C2734)),ISNUMBER(SEARCH('[1]Lookup for use classification'!$D$7,C2734))),'[1]Lookup for use classification'!$A$7,IF(OR(ISNUMBER(SEARCH('[1]Lookup for use classification'!$B$9,C2734)),ISNUMBER(SEARCH('[1]Lookup for use classification'!$C$9,C2734)),ISNUMBER(SEARCH('[1]Lookup for use classification'!$D$9,C2734)),ISNUMBER(SEARCH('[1]Lookup for use classification'!$E$9,C2734)),ISNUMBER(SEARCH('[1]Lookup for use classification'!$F$9,C2734)),ISNUMBER(SEARCH('[1]Lookup for use classification'!$G$9,C2734)),ISNUMBER(SEARCH('[1]Lookup for use classification'!$H$9,C2734)),ISNUMBER(SEARCH('[1]Lookup for use classification'!$I$9,C2734)),ISNUMBER(SEARCH('[1]Lookup for use classification'!$J$9,C2734)),ISNUMBER(SEARCH('[1]Lookup for use classification'!$K$9,C2734))),'[1]Lookup for use classification'!$A$9,IF(OR(ISNUMBER(SEARCH('[1]Lookup for use classification'!$B$10,C2734)),ISNUMBER(SEARCH('[1]Lookup for use classification'!$C$10,C2734)),ISNUMBER(SEARCH('[1]Lookup for use classification'!$D$10,C2734)),ISNUMBER(SEARCH('[1]Lookup for use classification'!$E$10,C2734)),ISNUMBER(SEARCH('[1]Lookup for use classification'!$F$10,C2734)),ISNUMBER(SEARCH('[1]Lookup for use classification'!$G$10,C2734))),'[1]Lookup for use classification'!$A$10,IF(OR(ISNUMBER(SEARCH('[1]Lookup for use classification'!$B$11,C2734)),ISNUMBER(SEARCH('[1]Lookup for use classification'!$C$11,C2734))),'[1]Lookup for use classification'!$A$11,IF(OR(ISNUMBER(SEARCH('[1]Lookup for use classification'!$B$12,C2734)),ISNUMBER(SEARCH('[1]Lookup for use classification'!$C$12,C2734))),'[1]Lookup for use classification'!$A$12,IF(OR(ISNUMBER(SEARCH('[1]Lookup for use classification'!$B$13,C2734)),ISNUMBER(SEARCH('[1]Lookup for use classification'!$C$13,C2734)),ISNUMBER(SEARCH('[1]Lookup for use classification'!$D$13,C2734)),,ISNUMBER(SEARCH('[1]Lookup for use classification'!$C$13,C2734)),ISNUMBER(SEARCH('[1]Lookup for use classification'!$E$13,C2734))),'[1]Lookup for use classification'!$A$13,IF(OR(ISNUMBER(SEARCH('[1]Lookup for use classification'!$B$14,C2734)),ISNUMBER(SEARCH('[1]Lookup for use classification'!$C$14,C2734))),'[1]Lookup for use classification'!$A$14,"Other"))))))))))))</f>
        <v>Office</v>
      </c>
      <c r="E2734" s="234"/>
      <c r="F2734" s="235"/>
      <c r="G2734" s="273"/>
    </row>
    <row r="2735" spans="1:12" hidden="1">
      <c r="A2735" s="185" t="s">
        <v>1052</v>
      </c>
      <c r="B2735" s="167" t="s">
        <v>4456</v>
      </c>
      <c r="C2735" s="233" t="s">
        <v>44</v>
      </c>
      <c r="D2735" s="6" t="str">
        <f>IF(OR(ISNUMBER(SEARCH('[1]Lookup for use classification'!$B$1,C2735)),ISNUMBER(SEARCH('[1]Lookup for use classification'!$C$1,C2735)),ISNUMBER(SEARCH('[1]Lookup for use classification'!$D$1,C2735)),ISNUMBER(SEARCH('[1]Lookup for use classification'!$E$1,C2735))),'[1]Lookup for use classification'!$A$1,IF(ISNUMBER(SEARCH('[1]Lookup for use classification'!$B$2,C2735)),'[1]Lookup for use classification'!$A$2,IF(ISNUMBER(SEARCH('[1]Lookup for use classification'!$B$3,C2735)),'[1]Lookup for use classification'!$A$3,IF(OR(ISNUMBER(SEARCH('[1]Lookup for use classification'!$B$4,C2735)),ISNUMBER(SEARCH('[1]Lookup for use classification'!$C$4,C2735)),ISNUMBER(SEARCH('[1]Lookup for use classification'!$D$4,C2735)),ISNUMBER(SEARCH('[1]Lookup for use classification'!$E$4,C2735))),'[1]Lookup for use classification'!$A$4,IF(OR(ISNUMBER(SEARCH('[1]Lookup for use classification'!$B$5,C2735)),ISNUMBER(SEARCH('[1]Lookup for use classification'!$C$5,C2735)),ISNUMBER(SEARCH('[1]Lookup for use classification'!$D$5,C2735))),'[1]Lookup for use classification'!$A$5,IF(OR(ISNUMBER(SEARCH('[1]Lookup for use classification'!$B$7,C2735)),ISNUMBER(SEARCH('[1]Lookup for use classification'!$C$7,C2735)),ISNUMBER(SEARCH('[1]Lookup for use classification'!$D$7,C2735))),'[1]Lookup for use classification'!$A$7,IF(OR(ISNUMBER(SEARCH('[1]Lookup for use classification'!$B$9,C2735)),ISNUMBER(SEARCH('[1]Lookup for use classification'!$C$9,C2735)),ISNUMBER(SEARCH('[1]Lookup for use classification'!$D$9,C2735)),ISNUMBER(SEARCH('[1]Lookup for use classification'!$E$9,C2735)),ISNUMBER(SEARCH('[1]Lookup for use classification'!$F$9,C2735)),ISNUMBER(SEARCH('[1]Lookup for use classification'!$G$9,C2735)),ISNUMBER(SEARCH('[1]Lookup for use classification'!$H$9,C2735)),ISNUMBER(SEARCH('[1]Lookup for use classification'!$I$9,C2735)),ISNUMBER(SEARCH('[1]Lookup for use classification'!$J$9,C2735)),ISNUMBER(SEARCH('[1]Lookup for use classification'!$K$9,C2735))),'[1]Lookup for use classification'!$A$9,IF(OR(ISNUMBER(SEARCH('[1]Lookup for use classification'!$B$10,C2735)),ISNUMBER(SEARCH('[1]Lookup for use classification'!$C$10,C2735)),ISNUMBER(SEARCH('[1]Lookup for use classification'!$D$10,C2735)),ISNUMBER(SEARCH('[1]Lookup for use classification'!$E$10,C2735)),ISNUMBER(SEARCH('[1]Lookup for use classification'!$F$10,C2735)),ISNUMBER(SEARCH('[1]Lookup for use classification'!$G$10,C2735))),'[1]Lookup for use classification'!$A$10,IF(OR(ISNUMBER(SEARCH('[1]Lookup for use classification'!$B$11,C2735)),ISNUMBER(SEARCH('[1]Lookup for use classification'!$C$11,C2735))),'[1]Lookup for use classification'!$A$11,IF(OR(ISNUMBER(SEARCH('[1]Lookup for use classification'!$B$12,C2735)),ISNUMBER(SEARCH('[1]Lookup for use classification'!$C$12,C2735))),'[1]Lookup for use classification'!$A$12,IF(OR(ISNUMBER(SEARCH('[1]Lookup for use classification'!$B$13,C2735)),ISNUMBER(SEARCH('[1]Lookup for use classification'!$C$13,C2735)),ISNUMBER(SEARCH('[1]Lookup for use classification'!$D$13,C2735)),,ISNUMBER(SEARCH('[1]Lookup for use classification'!$C$13,C2735)),ISNUMBER(SEARCH('[1]Lookup for use classification'!$E$13,C2735))),'[1]Lookup for use classification'!$A$13,IF(OR(ISNUMBER(SEARCH('[1]Lookup for use classification'!$B$14,C2735)),ISNUMBER(SEARCH('[1]Lookup for use classification'!$C$14,C2735))),'[1]Lookup for use classification'!$A$14,"Other"))))))))))))</f>
        <v>Other</v>
      </c>
      <c r="E2735" s="234">
        <v>144</v>
      </c>
      <c r="F2735" s="235"/>
      <c r="G2735" s="273"/>
    </row>
    <row r="2736" spans="1:12" hidden="1">
      <c r="A2736" s="185" t="s">
        <v>1052</v>
      </c>
      <c r="B2736" s="167" t="s">
        <v>4456</v>
      </c>
      <c r="C2736" s="272" t="s">
        <v>309</v>
      </c>
      <c r="D2736" s="6" t="str">
        <f>IF(OR(ISNUMBER(SEARCH('[1]Lookup for use classification'!$B$1,C2736)),ISNUMBER(SEARCH('[1]Lookup for use classification'!$C$1,C2736)),ISNUMBER(SEARCH('[1]Lookup for use classification'!$D$1,C2736)),ISNUMBER(SEARCH('[1]Lookup for use classification'!$E$1,C2736))),'[1]Lookup for use classification'!$A$1,IF(ISNUMBER(SEARCH('[1]Lookup for use classification'!$B$2,C2736)),'[1]Lookup for use classification'!$A$2,IF(ISNUMBER(SEARCH('[1]Lookup for use classification'!$B$3,C2736)),'[1]Lookup for use classification'!$A$3,IF(OR(ISNUMBER(SEARCH('[1]Lookup for use classification'!$B$4,C2736)),ISNUMBER(SEARCH('[1]Lookup for use classification'!$C$4,C2736)),ISNUMBER(SEARCH('[1]Lookup for use classification'!$D$4,C2736)),ISNUMBER(SEARCH('[1]Lookup for use classification'!$E$4,C2736))),'[1]Lookup for use classification'!$A$4,IF(OR(ISNUMBER(SEARCH('[1]Lookup for use classification'!$B$5,C2736)),ISNUMBER(SEARCH('[1]Lookup for use classification'!$C$5,C2736)),ISNUMBER(SEARCH('[1]Lookup for use classification'!$D$5,C2736))),'[1]Lookup for use classification'!$A$5,IF(OR(ISNUMBER(SEARCH('[1]Lookup for use classification'!$B$7,C2736)),ISNUMBER(SEARCH('[1]Lookup for use classification'!$C$7,C2736)),ISNUMBER(SEARCH('[1]Lookup for use classification'!$D$7,C2736))),'[1]Lookup for use classification'!$A$7,IF(OR(ISNUMBER(SEARCH('[1]Lookup for use classification'!$B$9,C2736)),ISNUMBER(SEARCH('[1]Lookup for use classification'!$C$9,C2736)),ISNUMBER(SEARCH('[1]Lookup for use classification'!$D$9,C2736)),ISNUMBER(SEARCH('[1]Lookup for use classification'!$E$9,C2736)),ISNUMBER(SEARCH('[1]Lookup for use classification'!$F$9,C2736)),ISNUMBER(SEARCH('[1]Lookup for use classification'!$G$9,C2736)),ISNUMBER(SEARCH('[1]Lookup for use classification'!$H$9,C2736)),ISNUMBER(SEARCH('[1]Lookup for use classification'!$I$9,C2736)),ISNUMBER(SEARCH('[1]Lookup for use classification'!$J$9,C2736)),ISNUMBER(SEARCH('[1]Lookup for use classification'!$K$9,C2736))),'[1]Lookup for use classification'!$A$9,IF(OR(ISNUMBER(SEARCH('[1]Lookup for use classification'!$B$10,C2736)),ISNUMBER(SEARCH('[1]Lookup for use classification'!$C$10,C2736)),ISNUMBER(SEARCH('[1]Lookup for use classification'!$D$10,C2736)),ISNUMBER(SEARCH('[1]Lookup for use classification'!$E$10,C2736)),ISNUMBER(SEARCH('[1]Lookup for use classification'!$F$10,C2736)),ISNUMBER(SEARCH('[1]Lookup for use classification'!$G$10,C2736))),'[1]Lookup for use classification'!$A$10,IF(OR(ISNUMBER(SEARCH('[1]Lookup for use classification'!$B$11,C2736)),ISNUMBER(SEARCH('[1]Lookup for use classification'!$C$11,C2736))),'[1]Lookup for use classification'!$A$11,IF(OR(ISNUMBER(SEARCH('[1]Lookup for use classification'!$B$12,C2736)),ISNUMBER(SEARCH('[1]Lookup for use classification'!$C$12,C2736))),'[1]Lookup for use classification'!$A$12,IF(OR(ISNUMBER(SEARCH('[1]Lookup for use classification'!$B$13,C2736)),ISNUMBER(SEARCH('[1]Lookup for use classification'!$C$13,C2736)),ISNUMBER(SEARCH('[1]Lookup for use classification'!$D$13,C2736)),,ISNUMBER(SEARCH('[1]Lookup for use classification'!$C$13,C2736)),ISNUMBER(SEARCH('[1]Lookup for use classification'!$E$13,C2736))),'[1]Lookup for use classification'!$A$13,IF(OR(ISNUMBER(SEARCH('[1]Lookup for use classification'!$B$14,C2736)),ISNUMBER(SEARCH('[1]Lookup for use classification'!$C$14,C2736))),'[1]Lookup for use classification'!$A$14,"Other"))))))))))))</f>
        <v>Other</v>
      </c>
      <c r="E2736" s="276">
        <v>512</v>
      </c>
      <c r="F2736" s="273" t="s">
        <v>811</v>
      </c>
      <c r="G2736" s="273"/>
    </row>
    <row r="2737" spans="1:11" hidden="1">
      <c r="A2737" s="187" t="s">
        <v>1052</v>
      </c>
      <c r="B2737" s="167" t="s">
        <v>4456</v>
      </c>
      <c r="C2737" s="233" t="s">
        <v>1045</v>
      </c>
      <c r="D2737" s="6" t="str">
        <f>IF(OR(ISNUMBER(SEARCH('[1]Lookup for use classification'!$B$1,C2737)),ISNUMBER(SEARCH('[1]Lookup for use classification'!$C$1,C2737)),ISNUMBER(SEARCH('[1]Lookup for use classification'!$D$1,C2737)),ISNUMBER(SEARCH('[1]Lookup for use classification'!$E$1,C2737))),'[1]Lookup for use classification'!$A$1,IF(ISNUMBER(SEARCH('[1]Lookup for use classification'!$B$2,C2737)),'[1]Lookup for use classification'!$A$2,IF(ISNUMBER(SEARCH('[1]Lookup for use classification'!$B$3,C2737)),'[1]Lookup for use classification'!$A$3,IF(OR(ISNUMBER(SEARCH('[1]Lookup for use classification'!$B$4,C2737)),ISNUMBER(SEARCH('[1]Lookup for use classification'!$C$4,C2737)),ISNUMBER(SEARCH('[1]Lookup for use classification'!$D$4,C2737)),ISNUMBER(SEARCH('[1]Lookup for use classification'!$E$4,C2737))),'[1]Lookup for use classification'!$A$4,IF(OR(ISNUMBER(SEARCH('[1]Lookup for use classification'!$B$5,C2737)),ISNUMBER(SEARCH('[1]Lookup for use classification'!$C$5,C2737)),ISNUMBER(SEARCH('[1]Lookup for use classification'!$D$5,C2737))),'[1]Lookup for use classification'!$A$5,IF(OR(ISNUMBER(SEARCH('[1]Lookup for use classification'!$B$7,C2737)),ISNUMBER(SEARCH('[1]Lookup for use classification'!$C$7,C2737)),ISNUMBER(SEARCH('[1]Lookup for use classification'!$D$7,C2737))),'[1]Lookup for use classification'!$A$7,IF(OR(ISNUMBER(SEARCH('[1]Lookup for use classification'!$B$9,C2737)),ISNUMBER(SEARCH('[1]Lookup for use classification'!$C$9,C2737)),ISNUMBER(SEARCH('[1]Lookup for use classification'!$D$9,C2737)),ISNUMBER(SEARCH('[1]Lookup for use classification'!$E$9,C2737)),ISNUMBER(SEARCH('[1]Lookup for use classification'!$F$9,C2737)),ISNUMBER(SEARCH('[1]Lookup for use classification'!$G$9,C2737)),ISNUMBER(SEARCH('[1]Lookup for use classification'!$H$9,C2737)),ISNUMBER(SEARCH('[1]Lookup for use classification'!$I$9,C2737)),ISNUMBER(SEARCH('[1]Lookup for use classification'!$J$9,C2737)),ISNUMBER(SEARCH('[1]Lookup for use classification'!$K$9,C2737))),'[1]Lookup for use classification'!$A$9,IF(OR(ISNUMBER(SEARCH('[1]Lookup for use classification'!$B$10,C2737)),ISNUMBER(SEARCH('[1]Lookup for use classification'!$C$10,C2737)),ISNUMBER(SEARCH('[1]Lookup for use classification'!$D$10,C2737)),ISNUMBER(SEARCH('[1]Lookup for use classification'!$E$10,C2737)),ISNUMBER(SEARCH('[1]Lookup for use classification'!$F$10,C2737)),ISNUMBER(SEARCH('[1]Lookup for use classification'!$G$10,C2737))),'[1]Lookup for use classification'!$A$10,IF(OR(ISNUMBER(SEARCH('[1]Lookup for use classification'!$B$11,C2737)),ISNUMBER(SEARCH('[1]Lookup for use classification'!$C$11,C2737))),'[1]Lookup for use classification'!$A$11,IF(OR(ISNUMBER(SEARCH('[1]Lookup for use classification'!$B$12,C2737)),ISNUMBER(SEARCH('[1]Lookup for use classification'!$C$12,C2737))),'[1]Lookup for use classification'!$A$12,IF(OR(ISNUMBER(SEARCH('[1]Lookup for use classification'!$B$13,C2737)),ISNUMBER(SEARCH('[1]Lookup for use classification'!$C$13,C2737)),ISNUMBER(SEARCH('[1]Lookup for use classification'!$D$13,C2737)),,ISNUMBER(SEARCH('[1]Lookup for use classification'!$C$13,C2737)),ISNUMBER(SEARCH('[1]Lookup for use classification'!$E$13,C2737))),'[1]Lookup for use classification'!$A$13,IF(OR(ISNUMBER(SEARCH('[1]Lookup for use classification'!$B$14,C2737)),ISNUMBER(SEARCH('[1]Lookup for use classification'!$C$14,C2737))),'[1]Lookup for use classification'!$A$14,"Other"))))))))))))</f>
        <v>Other</v>
      </c>
      <c r="E2737" s="234">
        <v>912</v>
      </c>
      <c r="F2737" s="235" t="s">
        <v>811</v>
      </c>
      <c r="G2737" s="235"/>
    </row>
    <row r="2738" spans="1:11" hidden="1">
      <c r="A2738" s="187" t="s">
        <v>1052</v>
      </c>
      <c r="B2738" s="167" t="s">
        <v>4456</v>
      </c>
      <c r="C2738" s="233" t="s">
        <v>410</v>
      </c>
      <c r="D2738" s="6" t="str">
        <f>IF(OR(ISNUMBER(SEARCH('[1]Lookup for use classification'!$B$1,C2738)),ISNUMBER(SEARCH('[1]Lookup for use classification'!$C$1,C2738)),ISNUMBER(SEARCH('[1]Lookup for use classification'!$D$1,C2738)),ISNUMBER(SEARCH('[1]Lookup for use classification'!$E$1,C2738))),'[1]Lookup for use classification'!$A$1,IF(ISNUMBER(SEARCH('[1]Lookup for use classification'!$B$2,C2738)),'[1]Lookup for use classification'!$A$2,IF(ISNUMBER(SEARCH('[1]Lookup for use classification'!$B$3,C2738)),'[1]Lookup for use classification'!$A$3,IF(OR(ISNUMBER(SEARCH('[1]Lookup for use classification'!$B$4,C2738)),ISNUMBER(SEARCH('[1]Lookup for use classification'!$C$4,C2738)),ISNUMBER(SEARCH('[1]Lookup for use classification'!$D$4,C2738)),ISNUMBER(SEARCH('[1]Lookup for use classification'!$E$4,C2738))),'[1]Lookup for use classification'!$A$4,IF(OR(ISNUMBER(SEARCH('[1]Lookup for use classification'!$B$5,C2738)),ISNUMBER(SEARCH('[1]Lookup for use classification'!$C$5,C2738)),ISNUMBER(SEARCH('[1]Lookup for use classification'!$D$5,C2738))),'[1]Lookup for use classification'!$A$5,IF(OR(ISNUMBER(SEARCH('[1]Lookup for use classification'!$B$7,C2738)),ISNUMBER(SEARCH('[1]Lookup for use classification'!$C$7,C2738)),ISNUMBER(SEARCH('[1]Lookup for use classification'!$D$7,C2738))),'[1]Lookup for use classification'!$A$7,IF(OR(ISNUMBER(SEARCH('[1]Lookup for use classification'!$B$9,C2738)),ISNUMBER(SEARCH('[1]Lookup for use classification'!$C$9,C2738)),ISNUMBER(SEARCH('[1]Lookup for use classification'!$D$9,C2738)),ISNUMBER(SEARCH('[1]Lookup for use classification'!$E$9,C2738)),ISNUMBER(SEARCH('[1]Lookup for use classification'!$F$9,C2738)),ISNUMBER(SEARCH('[1]Lookup for use classification'!$G$9,C2738)),ISNUMBER(SEARCH('[1]Lookup for use classification'!$H$9,C2738)),ISNUMBER(SEARCH('[1]Lookup for use classification'!$I$9,C2738)),ISNUMBER(SEARCH('[1]Lookup for use classification'!$J$9,C2738)),ISNUMBER(SEARCH('[1]Lookup for use classification'!$K$9,C2738))),'[1]Lookup for use classification'!$A$9,IF(OR(ISNUMBER(SEARCH('[1]Lookup for use classification'!$B$10,C2738)),ISNUMBER(SEARCH('[1]Lookup for use classification'!$C$10,C2738)),ISNUMBER(SEARCH('[1]Lookup for use classification'!$D$10,C2738)),ISNUMBER(SEARCH('[1]Lookup for use classification'!$E$10,C2738)),ISNUMBER(SEARCH('[1]Lookup for use classification'!$F$10,C2738)),ISNUMBER(SEARCH('[1]Lookup for use classification'!$G$10,C2738))),'[1]Lookup for use classification'!$A$10,IF(OR(ISNUMBER(SEARCH('[1]Lookup for use classification'!$B$11,C2738)),ISNUMBER(SEARCH('[1]Lookup for use classification'!$C$11,C2738))),'[1]Lookup for use classification'!$A$11,IF(OR(ISNUMBER(SEARCH('[1]Lookup for use classification'!$B$12,C2738)),ISNUMBER(SEARCH('[1]Lookup for use classification'!$C$12,C2738))),'[1]Lookup for use classification'!$A$12,IF(OR(ISNUMBER(SEARCH('[1]Lookup for use classification'!$B$13,C2738)),ISNUMBER(SEARCH('[1]Lookup for use classification'!$C$13,C2738)),ISNUMBER(SEARCH('[1]Lookup for use classification'!$D$13,C2738)),,ISNUMBER(SEARCH('[1]Lookup for use classification'!$C$13,C2738)),ISNUMBER(SEARCH('[1]Lookup for use classification'!$E$13,C2738))),'[1]Lookup for use classification'!$A$13,IF(OR(ISNUMBER(SEARCH('[1]Lookup for use classification'!$B$14,C2738)),ISNUMBER(SEARCH('[1]Lookup for use classification'!$C$14,C2738))),'[1]Lookup for use classification'!$A$14,"Other"))))))))))))</f>
        <v>Other</v>
      </c>
      <c r="E2738" s="234">
        <v>2000</v>
      </c>
      <c r="F2738" s="235"/>
      <c r="G2738" s="235"/>
    </row>
    <row r="2739" spans="1:11" hidden="1">
      <c r="A2739" s="187" t="s">
        <v>1052</v>
      </c>
      <c r="B2739" s="167" t="s">
        <v>4456</v>
      </c>
      <c r="C2739" s="233" t="s">
        <v>373</v>
      </c>
      <c r="D2739" s="6" t="str">
        <f>IF(OR(ISNUMBER(SEARCH('[1]Lookup for use classification'!$B$1,C2739)),ISNUMBER(SEARCH('[1]Lookup for use classification'!$C$1,C2739)),ISNUMBER(SEARCH('[1]Lookup for use classification'!$D$1,C2739)),ISNUMBER(SEARCH('[1]Lookup for use classification'!$E$1,C2739))),'[1]Lookup for use classification'!$A$1,IF(ISNUMBER(SEARCH('[1]Lookup for use classification'!$B$2,C2739)),'[1]Lookup for use classification'!$A$2,IF(ISNUMBER(SEARCH('[1]Lookup for use classification'!$B$3,C2739)),'[1]Lookup for use classification'!$A$3,IF(OR(ISNUMBER(SEARCH('[1]Lookup for use classification'!$B$4,C2739)),ISNUMBER(SEARCH('[1]Lookup for use classification'!$C$4,C2739)),ISNUMBER(SEARCH('[1]Lookup for use classification'!$D$4,C2739)),ISNUMBER(SEARCH('[1]Lookup for use classification'!$E$4,C2739))),'[1]Lookup for use classification'!$A$4,IF(OR(ISNUMBER(SEARCH('[1]Lookup for use classification'!$B$5,C2739)),ISNUMBER(SEARCH('[1]Lookup for use classification'!$C$5,C2739)),ISNUMBER(SEARCH('[1]Lookup for use classification'!$D$5,C2739))),'[1]Lookup for use classification'!$A$5,IF(OR(ISNUMBER(SEARCH('[1]Lookup for use classification'!$B$7,C2739)),ISNUMBER(SEARCH('[1]Lookup for use classification'!$C$7,C2739)),ISNUMBER(SEARCH('[1]Lookup for use classification'!$D$7,C2739))),'[1]Lookup for use classification'!$A$7,IF(OR(ISNUMBER(SEARCH('[1]Lookup for use classification'!$B$9,C2739)),ISNUMBER(SEARCH('[1]Lookup for use classification'!$C$9,C2739)),ISNUMBER(SEARCH('[1]Lookup for use classification'!$D$9,C2739)),ISNUMBER(SEARCH('[1]Lookup for use classification'!$E$9,C2739)),ISNUMBER(SEARCH('[1]Lookup for use classification'!$F$9,C2739)),ISNUMBER(SEARCH('[1]Lookup for use classification'!$G$9,C2739)),ISNUMBER(SEARCH('[1]Lookup for use classification'!$H$9,C2739)),ISNUMBER(SEARCH('[1]Lookup for use classification'!$I$9,C2739)),ISNUMBER(SEARCH('[1]Lookup for use classification'!$J$9,C2739)),ISNUMBER(SEARCH('[1]Lookup for use classification'!$K$9,C2739))),'[1]Lookup for use classification'!$A$9,IF(OR(ISNUMBER(SEARCH('[1]Lookup for use classification'!$B$10,C2739)),ISNUMBER(SEARCH('[1]Lookup for use classification'!$C$10,C2739)),ISNUMBER(SEARCH('[1]Lookup for use classification'!$D$10,C2739)),ISNUMBER(SEARCH('[1]Lookup for use classification'!$E$10,C2739)),ISNUMBER(SEARCH('[1]Lookup for use classification'!$F$10,C2739)),ISNUMBER(SEARCH('[1]Lookup for use classification'!$G$10,C2739))),'[1]Lookup for use classification'!$A$10,IF(OR(ISNUMBER(SEARCH('[1]Lookup for use classification'!$B$11,C2739)),ISNUMBER(SEARCH('[1]Lookup for use classification'!$C$11,C2739))),'[1]Lookup for use classification'!$A$11,IF(OR(ISNUMBER(SEARCH('[1]Lookup for use classification'!$B$12,C2739)),ISNUMBER(SEARCH('[1]Lookup for use classification'!$C$12,C2739))),'[1]Lookup for use classification'!$A$12,IF(OR(ISNUMBER(SEARCH('[1]Lookup for use classification'!$B$13,C2739)),ISNUMBER(SEARCH('[1]Lookup for use classification'!$C$13,C2739)),ISNUMBER(SEARCH('[1]Lookup for use classification'!$D$13,C2739)),,ISNUMBER(SEARCH('[1]Lookup for use classification'!$C$13,C2739)),ISNUMBER(SEARCH('[1]Lookup for use classification'!$E$13,C2739))),'[1]Lookup for use classification'!$A$13,IF(OR(ISNUMBER(SEARCH('[1]Lookup for use classification'!$B$14,C2739)),ISNUMBER(SEARCH('[1]Lookup for use classification'!$C$14,C2739))),'[1]Lookup for use classification'!$A$14,"Other"))))))))))))</f>
        <v>Other</v>
      </c>
      <c r="E2739" s="234"/>
      <c r="F2739" s="235"/>
      <c r="G2739" s="235"/>
    </row>
    <row r="2740" spans="1:11" hidden="1">
      <c r="A2740" s="187" t="s">
        <v>1052</v>
      </c>
      <c r="B2740" s="167" t="s">
        <v>4456</v>
      </c>
      <c r="C2740" s="233" t="s">
        <v>1046</v>
      </c>
      <c r="D2740" s="6" t="str">
        <f>IF(OR(ISNUMBER(SEARCH('[1]Lookup for use classification'!$B$1,C2740)),ISNUMBER(SEARCH('[1]Lookup for use classification'!$C$1,C2740)),ISNUMBER(SEARCH('[1]Lookup for use classification'!$D$1,C2740)),ISNUMBER(SEARCH('[1]Lookup for use classification'!$E$1,C2740))),'[1]Lookup for use classification'!$A$1,IF(ISNUMBER(SEARCH('[1]Lookup for use classification'!$B$2,C2740)),'[1]Lookup for use classification'!$A$2,IF(ISNUMBER(SEARCH('[1]Lookup for use classification'!$B$3,C2740)),'[1]Lookup for use classification'!$A$3,IF(OR(ISNUMBER(SEARCH('[1]Lookup for use classification'!$B$4,C2740)),ISNUMBER(SEARCH('[1]Lookup for use classification'!$C$4,C2740)),ISNUMBER(SEARCH('[1]Lookup for use classification'!$D$4,C2740)),ISNUMBER(SEARCH('[1]Lookup for use classification'!$E$4,C2740))),'[1]Lookup for use classification'!$A$4,IF(OR(ISNUMBER(SEARCH('[1]Lookup for use classification'!$B$5,C2740)),ISNUMBER(SEARCH('[1]Lookup for use classification'!$C$5,C2740)),ISNUMBER(SEARCH('[1]Lookup for use classification'!$D$5,C2740))),'[1]Lookup for use classification'!$A$5,IF(OR(ISNUMBER(SEARCH('[1]Lookup for use classification'!$B$7,C2740)),ISNUMBER(SEARCH('[1]Lookup for use classification'!$C$7,C2740)),ISNUMBER(SEARCH('[1]Lookup for use classification'!$D$7,C2740))),'[1]Lookup for use classification'!$A$7,IF(OR(ISNUMBER(SEARCH('[1]Lookup for use classification'!$B$9,C2740)),ISNUMBER(SEARCH('[1]Lookup for use classification'!$C$9,C2740)),ISNUMBER(SEARCH('[1]Lookup for use classification'!$D$9,C2740)),ISNUMBER(SEARCH('[1]Lookup for use classification'!$E$9,C2740)),ISNUMBER(SEARCH('[1]Lookup for use classification'!$F$9,C2740)),ISNUMBER(SEARCH('[1]Lookup for use classification'!$G$9,C2740)),ISNUMBER(SEARCH('[1]Lookup for use classification'!$H$9,C2740)),ISNUMBER(SEARCH('[1]Lookup for use classification'!$I$9,C2740)),ISNUMBER(SEARCH('[1]Lookup for use classification'!$J$9,C2740)),ISNUMBER(SEARCH('[1]Lookup for use classification'!$K$9,C2740))),'[1]Lookup for use classification'!$A$9,IF(OR(ISNUMBER(SEARCH('[1]Lookup for use classification'!$B$10,C2740)),ISNUMBER(SEARCH('[1]Lookup for use classification'!$C$10,C2740)),ISNUMBER(SEARCH('[1]Lookup for use classification'!$D$10,C2740)),ISNUMBER(SEARCH('[1]Lookup for use classification'!$E$10,C2740)),ISNUMBER(SEARCH('[1]Lookup for use classification'!$F$10,C2740)),ISNUMBER(SEARCH('[1]Lookup for use classification'!$G$10,C2740))),'[1]Lookup for use classification'!$A$10,IF(OR(ISNUMBER(SEARCH('[1]Lookup for use classification'!$B$11,C2740)),ISNUMBER(SEARCH('[1]Lookup for use classification'!$C$11,C2740))),'[1]Lookup for use classification'!$A$11,IF(OR(ISNUMBER(SEARCH('[1]Lookup for use classification'!$B$12,C2740)),ISNUMBER(SEARCH('[1]Lookup for use classification'!$C$12,C2740))),'[1]Lookup for use classification'!$A$12,IF(OR(ISNUMBER(SEARCH('[1]Lookup for use classification'!$B$13,C2740)),ISNUMBER(SEARCH('[1]Lookup for use classification'!$C$13,C2740)),ISNUMBER(SEARCH('[1]Lookup for use classification'!$D$13,C2740)),,ISNUMBER(SEARCH('[1]Lookup for use classification'!$C$13,C2740)),ISNUMBER(SEARCH('[1]Lookup for use classification'!$E$13,C2740))),'[1]Lookup for use classification'!$A$13,IF(OR(ISNUMBER(SEARCH('[1]Lookup for use classification'!$B$14,C2740)),ISNUMBER(SEARCH('[1]Lookup for use classification'!$C$14,C2740))),'[1]Lookup for use classification'!$A$14,"Other"))))))))))))</f>
        <v>Other</v>
      </c>
      <c r="E2740" s="233"/>
      <c r="F2740" s="233"/>
      <c r="G2740" s="233"/>
    </row>
    <row r="2741" spans="1:11" hidden="1">
      <c r="A2741" s="187" t="s">
        <v>1052</v>
      </c>
      <c r="B2741" s="167" t="s">
        <v>4456</v>
      </c>
      <c r="C2741" s="233" t="s">
        <v>255</v>
      </c>
      <c r="D2741" s="6" t="str">
        <f>IF(OR(ISNUMBER(SEARCH('[1]Lookup for use classification'!$B$1,C2741)),ISNUMBER(SEARCH('[1]Lookup for use classification'!$C$1,C2741)),ISNUMBER(SEARCH('[1]Lookup for use classification'!$D$1,C2741)),ISNUMBER(SEARCH('[1]Lookup for use classification'!$E$1,C2741))),'[1]Lookup for use classification'!$A$1,IF(ISNUMBER(SEARCH('[1]Lookup for use classification'!$B$2,C2741)),'[1]Lookup for use classification'!$A$2,IF(ISNUMBER(SEARCH('[1]Lookup for use classification'!$B$3,C2741)),'[1]Lookup for use classification'!$A$3,IF(OR(ISNUMBER(SEARCH('[1]Lookup for use classification'!$B$4,C2741)),ISNUMBER(SEARCH('[1]Lookup for use classification'!$C$4,C2741)),ISNUMBER(SEARCH('[1]Lookup for use classification'!$D$4,C2741)),ISNUMBER(SEARCH('[1]Lookup for use classification'!$E$4,C2741))),'[1]Lookup for use classification'!$A$4,IF(OR(ISNUMBER(SEARCH('[1]Lookup for use classification'!$B$5,C2741)),ISNUMBER(SEARCH('[1]Lookup for use classification'!$C$5,C2741)),ISNUMBER(SEARCH('[1]Lookup for use classification'!$D$5,C2741))),'[1]Lookup for use classification'!$A$5,IF(OR(ISNUMBER(SEARCH('[1]Lookup for use classification'!$B$7,C2741)),ISNUMBER(SEARCH('[1]Lookup for use classification'!$C$7,C2741)),ISNUMBER(SEARCH('[1]Lookup for use classification'!$D$7,C2741))),'[1]Lookup for use classification'!$A$7,IF(OR(ISNUMBER(SEARCH('[1]Lookup for use classification'!$B$9,C2741)),ISNUMBER(SEARCH('[1]Lookup for use classification'!$C$9,C2741)),ISNUMBER(SEARCH('[1]Lookup for use classification'!$D$9,C2741)),ISNUMBER(SEARCH('[1]Lookup for use classification'!$E$9,C2741)),ISNUMBER(SEARCH('[1]Lookup for use classification'!$F$9,C2741)),ISNUMBER(SEARCH('[1]Lookup for use classification'!$G$9,C2741)),ISNUMBER(SEARCH('[1]Lookup for use classification'!$H$9,C2741)),ISNUMBER(SEARCH('[1]Lookup for use classification'!$I$9,C2741)),ISNUMBER(SEARCH('[1]Lookup for use classification'!$J$9,C2741)),ISNUMBER(SEARCH('[1]Lookup for use classification'!$K$9,C2741))),'[1]Lookup for use classification'!$A$9,IF(OR(ISNUMBER(SEARCH('[1]Lookup for use classification'!$B$10,C2741)),ISNUMBER(SEARCH('[1]Lookup for use classification'!$C$10,C2741)),ISNUMBER(SEARCH('[1]Lookup for use classification'!$D$10,C2741)),ISNUMBER(SEARCH('[1]Lookup for use classification'!$E$10,C2741)),ISNUMBER(SEARCH('[1]Lookup for use classification'!$F$10,C2741)),ISNUMBER(SEARCH('[1]Lookup for use classification'!$G$10,C2741))),'[1]Lookup for use classification'!$A$10,IF(OR(ISNUMBER(SEARCH('[1]Lookup for use classification'!$B$11,C2741)),ISNUMBER(SEARCH('[1]Lookup for use classification'!$C$11,C2741))),'[1]Lookup for use classification'!$A$11,IF(OR(ISNUMBER(SEARCH('[1]Lookup for use classification'!$B$12,C2741)),ISNUMBER(SEARCH('[1]Lookup for use classification'!$C$12,C2741))),'[1]Lookup for use classification'!$A$12,IF(OR(ISNUMBER(SEARCH('[1]Lookup for use classification'!$B$13,C2741)),ISNUMBER(SEARCH('[1]Lookup for use classification'!$C$13,C2741)),ISNUMBER(SEARCH('[1]Lookup for use classification'!$D$13,C2741)),,ISNUMBER(SEARCH('[1]Lookup for use classification'!$C$13,C2741)),ISNUMBER(SEARCH('[1]Lookup for use classification'!$E$13,C2741))),'[1]Lookup for use classification'!$A$13,IF(OR(ISNUMBER(SEARCH('[1]Lookup for use classification'!$B$14,C2741)),ISNUMBER(SEARCH('[1]Lookup for use classification'!$C$14,C2741))),'[1]Lookup for use classification'!$A$14,"Other"))))))))))))</f>
        <v>Other</v>
      </c>
      <c r="E2741" s="234"/>
      <c r="F2741" s="235" t="s">
        <v>811</v>
      </c>
      <c r="G2741" s="235"/>
    </row>
    <row r="2742" spans="1:11" hidden="1">
      <c r="A2742" s="187" t="s">
        <v>1052</v>
      </c>
      <c r="B2742" s="167" t="s">
        <v>4456</v>
      </c>
      <c r="C2742" s="233" t="s">
        <v>393</v>
      </c>
      <c r="D2742" s="6" t="str">
        <f>IF(OR(ISNUMBER(SEARCH('[1]Lookup for use classification'!$B$1,C2742)),ISNUMBER(SEARCH('[1]Lookup for use classification'!$C$1,C2742)),ISNUMBER(SEARCH('[1]Lookup for use classification'!$D$1,C2742)),ISNUMBER(SEARCH('[1]Lookup for use classification'!$E$1,C2742))),'[1]Lookup for use classification'!$A$1,IF(ISNUMBER(SEARCH('[1]Lookup for use classification'!$B$2,C2742)),'[1]Lookup for use classification'!$A$2,IF(ISNUMBER(SEARCH('[1]Lookup for use classification'!$B$3,C2742)),'[1]Lookup for use classification'!$A$3,IF(OR(ISNUMBER(SEARCH('[1]Lookup for use classification'!$B$4,C2742)),ISNUMBER(SEARCH('[1]Lookup for use classification'!$C$4,C2742)),ISNUMBER(SEARCH('[1]Lookup for use classification'!$D$4,C2742)),ISNUMBER(SEARCH('[1]Lookup for use classification'!$E$4,C2742))),'[1]Lookup for use classification'!$A$4,IF(OR(ISNUMBER(SEARCH('[1]Lookup for use classification'!$B$5,C2742)),ISNUMBER(SEARCH('[1]Lookup for use classification'!$C$5,C2742)),ISNUMBER(SEARCH('[1]Lookup for use classification'!$D$5,C2742))),'[1]Lookup for use classification'!$A$5,IF(OR(ISNUMBER(SEARCH('[1]Lookup for use classification'!$B$7,C2742)),ISNUMBER(SEARCH('[1]Lookup for use classification'!$C$7,C2742)),ISNUMBER(SEARCH('[1]Lookup for use classification'!$D$7,C2742))),'[1]Lookup for use classification'!$A$7,IF(OR(ISNUMBER(SEARCH('[1]Lookup for use classification'!$B$9,C2742)),ISNUMBER(SEARCH('[1]Lookup for use classification'!$C$9,C2742)),ISNUMBER(SEARCH('[1]Lookup for use classification'!$D$9,C2742)),ISNUMBER(SEARCH('[1]Lookup for use classification'!$E$9,C2742)),ISNUMBER(SEARCH('[1]Lookup for use classification'!$F$9,C2742)),ISNUMBER(SEARCH('[1]Lookup for use classification'!$G$9,C2742)),ISNUMBER(SEARCH('[1]Lookup for use classification'!$H$9,C2742)),ISNUMBER(SEARCH('[1]Lookup for use classification'!$I$9,C2742)),ISNUMBER(SEARCH('[1]Lookup for use classification'!$J$9,C2742)),ISNUMBER(SEARCH('[1]Lookup for use classification'!$K$9,C2742))),'[1]Lookup for use classification'!$A$9,IF(OR(ISNUMBER(SEARCH('[1]Lookup for use classification'!$B$10,C2742)),ISNUMBER(SEARCH('[1]Lookup for use classification'!$C$10,C2742)),ISNUMBER(SEARCH('[1]Lookup for use classification'!$D$10,C2742)),ISNUMBER(SEARCH('[1]Lookup for use classification'!$E$10,C2742)),ISNUMBER(SEARCH('[1]Lookup for use classification'!$F$10,C2742)),ISNUMBER(SEARCH('[1]Lookup for use classification'!$G$10,C2742))),'[1]Lookup for use classification'!$A$10,IF(OR(ISNUMBER(SEARCH('[1]Lookup for use classification'!$B$11,C2742)),ISNUMBER(SEARCH('[1]Lookup for use classification'!$C$11,C2742))),'[1]Lookup for use classification'!$A$11,IF(OR(ISNUMBER(SEARCH('[1]Lookup for use classification'!$B$12,C2742)),ISNUMBER(SEARCH('[1]Lookup for use classification'!$C$12,C2742))),'[1]Lookup for use classification'!$A$12,IF(OR(ISNUMBER(SEARCH('[1]Lookup for use classification'!$B$13,C2742)),ISNUMBER(SEARCH('[1]Lookup for use classification'!$C$13,C2742)),ISNUMBER(SEARCH('[1]Lookup for use classification'!$D$13,C2742)),,ISNUMBER(SEARCH('[1]Lookup for use classification'!$C$13,C2742)),ISNUMBER(SEARCH('[1]Lookup for use classification'!$E$13,C2742))),'[1]Lookup for use classification'!$A$13,IF(OR(ISNUMBER(SEARCH('[1]Lookup for use classification'!$B$14,C2742)),ISNUMBER(SEARCH('[1]Lookup for use classification'!$C$14,C2742))),'[1]Lookup for use classification'!$A$14,"Other"))))))))))))</f>
        <v>Public Assembly</v>
      </c>
      <c r="E2742" s="234">
        <v>1661</v>
      </c>
      <c r="F2742" s="235" t="s">
        <v>811</v>
      </c>
      <c r="G2742" s="235"/>
    </row>
    <row r="2743" spans="1:11" hidden="1">
      <c r="A2743" s="187" t="s">
        <v>1052</v>
      </c>
      <c r="B2743" s="167" t="s">
        <v>4456</v>
      </c>
      <c r="C2743" s="233" t="s">
        <v>1048</v>
      </c>
      <c r="D2743" s="6" t="str">
        <f>IF(OR(ISNUMBER(SEARCH('[1]Lookup for use classification'!$B$1,C2743)),ISNUMBER(SEARCH('[1]Lookup for use classification'!$C$1,C2743)),ISNUMBER(SEARCH('[1]Lookup for use classification'!$D$1,C2743)),ISNUMBER(SEARCH('[1]Lookup for use classification'!$E$1,C2743))),'[1]Lookup for use classification'!$A$1,IF(ISNUMBER(SEARCH('[1]Lookup for use classification'!$B$2,C2743)),'[1]Lookup for use classification'!$A$2,IF(ISNUMBER(SEARCH('[1]Lookup for use classification'!$B$3,C2743)),'[1]Lookup for use classification'!$A$3,IF(OR(ISNUMBER(SEARCH('[1]Lookup for use classification'!$B$4,C2743)),ISNUMBER(SEARCH('[1]Lookup for use classification'!$C$4,C2743)),ISNUMBER(SEARCH('[1]Lookup for use classification'!$D$4,C2743)),ISNUMBER(SEARCH('[1]Lookup for use classification'!$E$4,C2743))),'[1]Lookup for use classification'!$A$4,IF(OR(ISNUMBER(SEARCH('[1]Lookup for use classification'!$B$5,C2743)),ISNUMBER(SEARCH('[1]Lookup for use classification'!$C$5,C2743)),ISNUMBER(SEARCH('[1]Lookup for use classification'!$D$5,C2743))),'[1]Lookup for use classification'!$A$5,IF(OR(ISNUMBER(SEARCH('[1]Lookup for use classification'!$B$7,C2743)),ISNUMBER(SEARCH('[1]Lookup for use classification'!$C$7,C2743)),ISNUMBER(SEARCH('[1]Lookup for use classification'!$D$7,C2743))),'[1]Lookup for use classification'!$A$7,IF(OR(ISNUMBER(SEARCH('[1]Lookup for use classification'!$B$9,C2743)),ISNUMBER(SEARCH('[1]Lookup for use classification'!$C$9,C2743)),ISNUMBER(SEARCH('[1]Lookup for use classification'!$D$9,C2743)),ISNUMBER(SEARCH('[1]Lookup for use classification'!$E$9,C2743)),ISNUMBER(SEARCH('[1]Lookup for use classification'!$F$9,C2743)),ISNUMBER(SEARCH('[1]Lookup for use classification'!$G$9,C2743)),ISNUMBER(SEARCH('[1]Lookup for use classification'!$H$9,C2743)),ISNUMBER(SEARCH('[1]Lookup for use classification'!$I$9,C2743)),ISNUMBER(SEARCH('[1]Lookup for use classification'!$J$9,C2743)),ISNUMBER(SEARCH('[1]Lookup for use classification'!$K$9,C2743))),'[1]Lookup for use classification'!$A$9,IF(OR(ISNUMBER(SEARCH('[1]Lookup for use classification'!$B$10,C2743)),ISNUMBER(SEARCH('[1]Lookup for use classification'!$C$10,C2743)),ISNUMBER(SEARCH('[1]Lookup for use classification'!$D$10,C2743)),ISNUMBER(SEARCH('[1]Lookup for use classification'!$E$10,C2743)),ISNUMBER(SEARCH('[1]Lookup for use classification'!$F$10,C2743)),ISNUMBER(SEARCH('[1]Lookup for use classification'!$G$10,C2743))),'[1]Lookup for use classification'!$A$10,IF(OR(ISNUMBER(SEARCH('[1]Lookup for use classification'!$B$11,C2743)),ISNUMBER(SEARCH('[1]Lookup for use classification'!$C$11,C2743))),'[1]Lookup for use classification'!$A$11,IF(OR(ISNUMBER(SEARCH('[1]Lookup for use classification'!$B$12,C2743)),ISNUMBER(SEARCH('[1]Lookup for use classification'!$C$12,C2743))),'[1]Lookup for use classification'!$A$12,IF(OR(ISNUMBER(SEARCH('[1]Lookup for use classification'!$B$13,C2743)),ISNUMBER(SEARCH('[1]Lookup for use classification'!$C$13,C2743)),ISNUMBER(SEARCH('[1]Lookup for use classification'!$D$13,C2743)),,ISNUMBER(SEARCH('[1]Lookup for use classification'!$C$13,C2743)),ISNUMBER(SEARCH('[1]Lookup for use classification'!$E$13,C2743))),'[1]Lookup for use classification'!$A$13,IF(OR(ISNUMBER(SEARCH('[1]Lookup for use classification'!$B$14,C2743)),ISNUMBER(SEARCH('[1]Lookup for use classification'!$C$14,C2743))),'[1]Lookup for use classification'!$A$14,"Other"))))))))))))</f>
        <v>Public Assembly</v>
      </c>
      <c r="E2743" s="233"/>
      <c r="F2743" s="233"/>
      <c r="G2743" s="233"/>
    </row>
    <row r="2744" spans="1:11" hidden="1">
      <c r="A2744" s="187" t="s">
        <v>1052</v>
      </c>
      <c r="B2744" s="167" t="s">
        <v>4456</v>
      </c>
      <c r="C2744" s="233" t="s">
        <v>1047</v>
      </c>
      <c r="D2744" s="6" t="str">
        <f>IF(OR(ISNUMBER(SEARCH('[1]Lookup for use classification'!$B$1,C2744)),ISNUMBER(SEARCH('[1]Lookup for use classification'!$C$1,C2744)),ISNUMBER(SEARCH('[1]Lookup for use classification'!$D$1,C2744)),ISNUMBER(SEARCH('[1]Lookup for use classification'!$E$1,C2744))),'[1]Lookup for use classification'!$A$1,IF(ISNUMBER(SEARCH('[1]Lookup for use classification'!$B$2,C2744)),'[1]Lookup for use classification'!$A$2,IF(ISNUMBER(SEARCH('[1]Lookup for use classification'!$B$3,C2744)),'[1]Lookup for use classification'!$A$3,IF(OR(ISNUMBER(SEARCH('[1]Lookup for use classification'!$B$4,C2744)),ISNUMBER(SEARCH('[1]Lookup for use classification'!$C$4,C2744)),ISNUMBER(SEARCH('[1]Lookup for use classification'!$D$4,C2744)),ISNUMBER(SEARCH('[1]Lookup for use classification'!$E$4,C2744))),'[1]Lookup for use classification'!$A$4,IF(OR(ISNUMBER(SEARCH('[1]Lookup for use classification'!$B$5,C2744)),ISNUMBER(SEARCH('[1]Lookup for use classification'!$C$5,C2744)),ISNUMBER(SEARCH('[1]Lookup for use classification'!$D$5,C2744))),'[1]Lookup for use classification'!$A$5,IF(OR(ISNUMBER(SEARCH('[1]Lookup for use classification'!$B$7,C2744)),ISNUMBER(SEARCH('[1]Lookup for use classification'!$C$7,C2744)),ISNUMBER(SEARCH('[1]Lookup for use classification'!$D$7,C2744))),'[1]Lookup for use classification'!$A$7,IF(OR(ISNUMBER(SEARCH('[1]Lookup for use classification'!$B$9,C2744)),ISNUMBER(SEARCH('[1]Lookup for use classification'!$C$9,C2744)),ISNUMBER(SEARCH('[1]Lookup for use classification'!$D$9,C2744)),ISNUMBER(SEARCH('[1]Lookup for use classification'!$E$9,C2744)),ISNUMBER(SEARCH('[1]Lookup for use classification'!$F$9,C2744)),ISNUMBER(SEARCH('[1]Lookup for use classification'!$G$9,C2744)),ISNUMBER(SEARCH('[1]Lookup for use classification'!$H$9,C2744)),ISNUMBER(SEARCH('[1]Lookup for use classification'!$I$9,C2744)),ISNUMBER(SEARCH('[1]Lookup for use classification'!$J$9,C2744)),ISNUMBER(SEARCH('[1]Lookup for use classification'!$K$9,C2744))),'[1]Lookup for use classification'!$A$9,IF(OR(ISNUMBER(SEARCH('[1]Lookup for use classification'!$B$10,C2744)),ISNUMBER(SEARCH('[1]Lookup for use classification'!$C$10,C2744)),ISNUMBER(SEARCH('[1]Lookup for use classification'!$D$10,C2744)),ISNUMBER(SEARCH('[1]Lookup for use classification'!$E$10,C2744)),ISNUMBER(SEARCH('[1]Lookup for use classification'!$F$10,C2744)),ISNUMBER(SEARCH('[1]Lookup for use classification'!$G$10,C2744))),'[1]Lookup for use classification'!$A$10,IF(OR(ISNUMBER(SEARCH('[1]Lookup for use classification'!$B$11,C2744)),ISNUMBER(SEARCH('[1]Lookup for use classification'!$C$11,C2744))),'[1]Lookup for use classification'!$A$11,IF(OR(ISNUMBER(SEARCH('[1]Lookup for use classification'!$B$12,C2744)),ISNUMBER(SEARCH('[1]Lookup for use classification'!$C$12,C2744))),'[1]Lookup for use classification'!$A$12,IF(OR(ISNUMBER(SEARCH('[1]Lookup for use classification'!$B$13,C2744)),ISNUMBER(SEARCH('[1]Lookup for use classification'!$C$13,C2744)),ISNUMBER(SEARCH('[1]Lookup for use classification'!$D$13,C2744)),,ISNUMBER(SEARCH('[1]Lookup for use classification'!$C$13,C2744)),ISNUMBER(SEARCH('[1]Lookup for use classification'!$E$13,C2744))),'[1]Lookup for use classification'!$A$13,IF(OR(ISNUMBER(SEARCH('[1]Lookup for use classification'!$B$14,C2744)),ISNUMBER(SEARCH('[1]Lookup for use classification'!$C$14,C2744))),'[1]Lookup for use classification'!$A$14,"Other"))))))))))))</f>
        <v>Public Safety</v>
      </c>
      <c r="E2744" s="234"/>
      <c r="F2744" s="235"/>
      <c r="G2744" s="235"/>
    </row>
    <row r="2745" spans="1:11" hidden="1">
      <c r="A2745" s="185" t="s">
        <v>1052</v>
      </c>
      <c r="B2745" s="167" t="s">
        <v>4456</v>
      </c>
      <c r="C2745" s="233" t="s">
        <v>1049</v>
      </c>
      <c r="D2745" s="6" t="str">
        <f>IF(OR(ISNUMBER(SEARCH('[1]Lookup for use classification'!$B$1,C2745)),ISNUMBER(SEARCH('[1]Lookup for use classification'!$C$1,C2745)),ISNUMBER(SEARCH('[1]Lookup for use classification'!$D$1,C2745)),ISNUMBER(SEARCH('[1]Lookup for use classification'!$E$1,C2745))),'[1]Lookup for use classification'!$A$1,IF(ISNUMBER(SEARCH('[1]Lookup for use classification'!$B$2,C2745)),'[1]Lookup for use classification'!$A$2,IF(ISNUMBER(SEARCH('[1]Lookup for use classification'!$B$3,C2745)),'[1]Lookup for use classification'!$A$3,IF(OR(ISNUMBER(SEARCH('[1]Lookup for use classification'!$B$4,C2745)),ISNUMBER(SEARCH('[1]Lookup for use classification'!$C$4,C2745)),ISNUMBER(SEARCH('[1]Lookup for use classification'!$D$4,C2745)),ISNUMBER(SEARCH('[1]Lookup for use classification'!$E$4,C2745))),'[1]Lookup for use classification'!$A$4,IF(OR(ISNUMBER(SEARCH('[1]Lookup for use classification'!$B$5,C2745)),ISNUMBER(SEARCH('[1]Lookup for use classification'!$C$5,C2745)),ISNUMBER(SEARCH('[1]Lookup for use classification'!$D$5,C2745))),'[1]Lookup for use classification'!$A$5,IF(OR(ISNUMBER(SEARCH('[1]Lookup for use classification'!$B$7,C2745)),ISNUMBER(SEARCH('[1]Lookup for use classification'!$C$7,C2745)),ISNUMBER(SEARCH('[1]Lookup for use classification'!$D$7,C2745))),'[1]Lookup for use classification'!$A$7,IF(OR(ISNUMBER(SEARCH('[1]Lookup for use classification'!$B$9,C2745)),ISNUMBER(SEARCH('[1]Lookup for use classification'!$C$9,C2745)),ISNUMBER(SEARCH('[1]Lookup for use classification'!$D$9,C2745)),ISNUMBER(SEARCH('[1]Lookup for use classification'!$E$9,C2745)),ISNUMBER(SEARCH('[1]Lookup for use classification'!$F$9,C2745)),ISNUMBER(SEARCH('[1]Lookup for use classification'!$G$9,C2745)),ISNUMBER(SEARCH('[1]Lookup for use classification'!$H$9,C2745)),ISNUMBER(SEARCH('[1]Lookup for use classification'!$I$9,C2745)),ISNUMBER(SEARCH('[1]Lookup for use classification'!$J$9,C2745)),ISNUMBER(SEARCH('[1]Lookup for use classification'!$K$9,C2745))),'[1]Lookup for use classification'!$A$9,IF(OR(ISNUMBER(SEARCH('[1]Lookup for use classification'!$B$10,C2745)),ISNUMBER(SEARCH('[1]Lookup for use classification'!$C$10,C2745)),ISNUMBER(SEARCH('[1]Lookup for use classification'!$D$10,C2745)),ISNUMBER(SEARCH('[1]Lookup for use classification'!$E$10,C2745)),ISNUMBER(SEARCH('[1]Lookup for use classification'!$F$10,C2745)),ISNUMBER(SEARCH('[1]Lookup for use classification'!$G$10,C2745))),'[1]Lookup for use classification'!$A$10,IF(OR(ISNUMBER(SEARCH('[1]Lookup for use classification'!$B$11,C2745)),ISNUMBER(SEARCH('[1]Lookup for use classification'!$C$11,C2745))),'[1]Lookup for use classification'!$A$11,IF(OR(ISNUMBER(SEARCH('[1]Lookup for use classification'!$B$12,C2745)),ISNUMBER(SEARCH('[1]Lookup for use classification'!$C$12,C2745))),'[1]Lookup for use classification'!$A$12,IF(OR(ISNUMBER(SEARCH('[1]Lookup for use classification'!$B$13,C2745)),ISNUMBER(SEARCH('[1]Lookup for use classification'!$C$13,C2745)),ISNUMBER(SEARCH('[1]Lookup for use classification'!$D$13,C2745)),,ISNUMBER(SEARCH('[1]Lookup for use classification'!$C$13,C2745)),ISNUMBER(SEARCH('[1]Lookup for use classification'!$E$13,C2745))),'[1]Lookup for use classification'!$A$13,IF(OR(ISNUMBER(SEARCH('[1]Lookup for use classification'!$B$14,C2745)),ISNUMBER(SEARCH('[1]Lookup for use classification'!$C$14,C2745))),'[1]Lookup for use classification'!$A$14,"Other"))))))))))))</f>
        <v>Warehousing</v>
      </c>
      <c r="E2745" s="234">
        <v>192</v>
      </c>
      <c r="F2745" s="235"/>
      <c r="G2745" s="235"/>
    </row>
    <row r="2746" spans="1:11" hidden="1">
      <c r="A2746" s="187" t="s">
        <v>1052</v>
      </c>
      <c r="B2746" s="167" t="s">
        <v>4456</v>
      </c>
      <c r="C2746" s="233" t="s">
        <v>253</v>
      </c>
      <c r="D2746" s="6" t="str">
        <f>IF(OR(ISNUMBER(SEARCH('[1]Lookup for use classification'!$B$1,C2746)),ISNUMBER(SEARCH('[1]Lookup for use classification'!$C$1,C2746)),ISNUMBER(SEARCH('[1]Lookup for use classification'!$D$1,C2746)),ISNUMBER(SEARCH('[1]Lookup for use classification'!$E$1,C2746))),'[1]Lookup for use classification'!$A$1,IF(ISNUMBER(SEARCH('[1]Lookup for use classification'!$B$2,C2746)),'[1]Lookup for use classification'!$A$2,IF(ISNUMBER(SEARCH('[1]Lookup for use classification'!$B$3,C2746)),'[1]Lookup for use classification'!$A$3,IF(OR(ISNUMBER(SEARCH('[1]Lookup for use classification'!$B$4,C2746)),ISNUMBER(SEARCH('[1]Lookup for use classification'!$C$4,C2746)),ISNUMBER(SEARCH('[1]Lookup for use classification'!$D$4,C2746)),ISNUMBER(SEARCH('[1]Lookup for use classification'!$E$4,C2746))),'[1]Lookup for use classification'!$A$4,IF(OR(ISNUMBER(SEARCH('[1]Lookup for use classification'!$B$5,C2746)),ISNUMBER(SEARCH('[1]Lookup for use classification'!$C$5,C2746)),ISNUMBER(SEARCH('[1]Lookup for use classification'!$D$5,C2746))),'[1]Lookup for use classification'!$A$5,IF(OR(ISNUMBER(SEARCH('[1]Lookup for use classification'!$B$7,C2746)),ISNUMBER(SEARCH('[1]Lookup for use classification'!$C$7,C2746)),ISNUMBER(SEARCH('[1]Lookup for use classification'!$D$7,C2746))),'[1]Lookup for use classification'!$A$7,IF(OR(ISNUMBER(SEARCH('[1]Lookup for use classification'!$B$9,C2746)),ISNUMBER(SEARCH('[1]Lookup for use classification'!$C$9,C2746)),ISNUMBER(SEARCH('[1]Lookup for use classification'!$D$9,C2746)),ISNUMBER(SEARCH('[1]Lookup for use classification'!$E$9,C2746)),ISNUMBER(SEARCH('[1]Lookup for use classification'!$F$9,C2746)),ISNUMBER(SEARCH('[1]Lookup for use classification'!$G$9,C2746)),ISNUMBER(SEARCH('[1]Lookup for use classification'!$H$9,C2746)),ISNUMBER(SEARCH('[1]Lookup for use classification'!$I$9,C2746)),ISNUMBER(SEARCH('[1]Lookup for use classification'!$J$9,C2746)),ISNUMBER(SEARCH('[1]Lookup for use classification'!$K$9,C2746))),'[1]Lookup for use classification'!$A$9,IF(OR(ISNUMBER(SEARCH('[1]Lookup for use classification'!$B$10,C2746)),ISNUMBER(SEARCH('[1]Lookup for use classification'!$C$10,C2746)),ISNUMBER(SEARCH('[1]Lookup for use classification'!$D$10,C2746)),ISNUMBER(SEARCH('[1]Lookup for use classification'!$E$10,C2746)),ISNUMBER(SEARCH('[1]Lookup for use classification'!$F$10,C2746)),ISNUMBER(SEARCH('[1]Lookup for use classification'!$G$10,C2746))),'[1]Lookup for use classification'!$A$10,IF(OR(ISNUMBER(SEARCH('[1]Lookup for use classification'!$B$11,C2746)),ISNUMBER(SEARCH('[1]Lookup for use classification'!$C$11,C2746))),'[1]Lookup for use classification'!$A$11,IF(OR(ISNUMBER(SEARCH('[1]Lookup for use classification'!$B$12,C2746)),ISNUMBER(SEARCH('[1]Lookup for use classification'!$C$12,C2746))),'[1]Lookup for use classification'!$A$12,IF(OR(ISNUMBER(SEARCH('[1]Lookup for use classification'!$B$13,C2746)),ISNUMBER(SEARCH('[1]Lookup for use classification'!$C$13,C2746)),ISNUMBER(SEARCH('[1]Lookup for use classification'!$D$13,C2746)),,ISNUMBER(SEARCH('[1]Lookup for use classification'!$C$13,C2746)),ISNUMBER(SEARCH('[1]Lookup for use classification'!$E$13,C2746))),'[1]Lookup for use classification'!$A$13,IF(OR(ISNUMBER(SEARCH('[1]Lookup for use classification'!$B$14,C2746)),ISNUMBER(SEARCH('[1]Lookup for use classification'!$C$14,C2746))),'[1]Lookup for use classification'!$A$14,"Other"))))))))))))</f>
        <v>Warehousing</v>
      </c>
      <c r="E2746" s="234"/>
      <c r="F2746" s="235"/>
      <c r="G2746" s="235"/>
    </row>
    <row r="2747" spans="1:11" hidden="1">
      <c r="A2747" s="187" t="s">
        <v>1052</v>
      </c>
      <c r="B2747" s="167" t="s">
        <v>4456</v>
      </c>
      <c r="C2747" s="233" t="s">
        <v>1050</v>
      </c>
      <c r="D2747" s="6" t="str">
        <f>IF(OR(ISNUMBER(SEARCH('[1]Lookup for use classification'!$B$1,C2747)),ISNUMBER(SEARCH('[1]Lookup for use classification'!$C$1,C2747)),ISNUMBER(SEARCH('[1]Lookup for use classification'!$D$1,C2747)),ISNUMBER(SEARCH('[1]Lookup for use classification'!$E$1,C2747))),'[1]Lookup for use classification'!$A$1,IF(ISNUMBER(SEARCH('[1]Lookup for use classification'!$B$2,C2747)),'[1]Lookup for use classification'!$A$2,IF(ISNUMBER(SEARCH('[1]Lookup for use classification'!$B$3,C2747)),'[1]Lookup for use classification'!$A$3,IF(OR(ISNUMBER(SEARCH('[1]Lookup for use classification'!$B$4,C2747)),ISNUMBER(SEARCH('[1]Lookup for use classification'!$C$4,C2747)),ISNUMBER(SEARCH('[1]Lookup for use classification'!$D$4,C2747)),ISNUMBER(SEARCH('[1]Lookup for use classification'!$E$4,C2747))),'[1]Lookup for use classification'!$A$4,IF(OR(ISNUMBER(SEARCH('[1]Lookup for use classification'!$B$5,C2747)),ISNUMBER(SEARCH('[1]Lookup for use classification'!$C$5,C2747)),ISNUMBER(SEARCH('[1]Lookup for use classification'!$D$5,C2747))),'[1]Lookup for use classification'!$A$5,IF(OR(ISNUMBER(SEARCH('[1]Lookup for use classification'!$B$7,C2747)),ISNUMBER(SEARCH('[1]Lookup for use classification'!$C$7,C2747)),ISNUMBER(SEARCH('[1]Lookup for use classification'!$D$7,C2747))),'[1]Lookup for use classification'!$A$7,IF(OR(ISNUMBER(SEARCH('[1]Lookup for use classification'!$B$9,C2747)),ISNUMBER(SEARCH('[1]Lookup for use classification'!$C$9,C2747)),ISNUMBER(SEARCH('[1]Lookup for use classification'!$D$9,C2747)),ISNUMBER(SEARCH('[1]Lookup for use classification'!$E$9,C2747)),ISNUMBER(SEARCH('[1]Lookup for use classification'!$F$9,C2747)),ISNUMBER(SEARCH('[1]Lookup for use classification'!$G$9,C2747)),ISNUMBER(SEARCH('[1]Lookup for use classification'!$H$9,C2747)),ISNUMBER(SEARCH('[1]Lookup for use classification'!$I$9,C2747)),ISNUMBER(SEARCH('[1]Lookup for use classification'!$J$9,C2747)),ISNUMBER(SEARCH('[1]Lookup for use classification'!$K$9,C2747))),'[1]Lookup for use classification'!$A$9,IF(OR(ISNUMBER(SEARCH('[1]Lookup for use classification'!$B$10,C2747)),ISNUMBER(SEARCH('[1]Lookup for use classification'!$C$10,C2747)),ISNUMBER(SEARCH('[1]Lookup for use classification'!$D$10,C2747)),ISNUMBER(SEARCH('[1]Lookup for use classification'!$E$10,C2747)),ISNUMBER(SEARCH('[1]Lookup for use classification'!$F$10,C2747)),ISNUMBER(SEARCH('[1]Lookup for use classification'!$G$10,C2747))),'[1]Lookup for use classification'!$A$10,IF(OR(ISNUMBER(SEARCH('[1]Lookup for use classification'!$B$11,C2747)),ISNUMBER(SEARCH('[1]Lookup for use classification'!$C$11,C2747))),'[1]Lookup for use classification'!$A$11,IF(OR(ISNUMBER(SEARCH('[1]Lookup for use classification'!$B$12,C2747)),ISNUMBER(SEARCH('[1]Lookup for use classification'!$C$12,C2747))),'[1]Lookup for use classification'!$A$12,IF(OR(ISNUMBER(SEARCH('[1]Lookup for use classification'!$B$13,C2747)),ISNUMBER(SEARCH('[1]Lookup for use classification'!$C$13,C2747)),ISNUMBER(SEARCH('[1]Lookup for use classification'!$D$13,C2747)),,ISNUMBER(SEARCH('[1]Lookup for use classification'!$C$13,C2747)),ISNUMBER(SEARCH('[1]Lookup for use classification'!$E$13,C2747))),'[1]Lookup for use classification'!$A$13,IF(OR(ISNUMBER(SEARCH('[1]Lookup for use classification'!$B$14,C2747)),ISNUMBER(SEARCH('[1]Lookup for use classification'!$C$14,C2747))),'[1]Lookup for use classification'!$A$14,"Other"))))))))))))</f>
        <v>Warehousing</v>
      </c>
      <c r="E2747" s="234"/>
      <c r="F2747" s="235"/>
      <c r="G2747" s="235"/>
    </row>
    <row r="2748" spans="1:11" hidden="1">
      <c r="A2748" s="187" t="s">
        <v>1052</v>
      </c>
      <c r="B2748" s="167" t="s">
        <v>4456</v>
      </c>
      <c r="C2748" s="233" t="s">
        <v>1051</v>
      </c>
      <c r="D2748" s="6" t="str">
        <f>IF(OR(ISNUMBER(SEARCH('[1]Lookup for use classification'!$B$1,C2748)),ISNUMBER(SEARCH('[1]Lookup for use classification'!$C$1,C2748)),ISNUMBER(SEARCH('[1]Lookup for use classification'!$D$1,C2748)),ISNUMBER(SEARCH('[1]Lookup for use classification'!$E$1,C2748))),'[1]Lookup for use classification'!$A$1,IF(ISNUMBER(SEARCH('[1]Lookup for use classification'!$B$2,C2748)),'[1]Lookup for use classification'!$A$2,IF(ISNUMBER(SEARCH('[1]Lookup for use classification'!$B$3,C2748)),'[1]Lookup for use classification'!$A$3,IF(OR(ISNUMBER(SEARCH('[1]Lookup for use classification'!$B$4,C2748)),ISNUMBER(SEARCH('[1]Lookup for use classification'!$C$4,C2748)),ISNUMBER(SEARCH('[1]Lookup for use classification'!$D$4,C2748)),ISNUMBER(SEARCH('[1]Lookup for use classification'!$E$4,C2748))),'[1]Lookup for use classification'!$A$4,IF(OR(ISNUMBER(SEARCH('[1]Lookup for use classification'!$B$5,C2748)),ISNUMBER(SEARCH('[1]Lookup for use classification'!$C$5,C2748)),ISNUMBER(SEARCH('[1]Lookup for use classification'!$D$5,C2748))),'[1]Lookup for use classification'!$A$5,IF(OR(ISNUMBER(SEARCH('[1]Lookup for use classification'!$B$7,C2748)),ISNUMBER(SEARCH('[1]Lookup for use classification'!$C$7,C2748)),ISNUMBER(SEARCH('[1]Lookup for use classification'!$D$7,C2748))),'[1]Lookup for use classification'!$A$7,IF(OR(ISNUMBER(SEARCH('[1]Lookup for use classification'!$B$9,C2748)),ISNUMBER(SEARCH('[1]Lookup for use classification'!$C$9,C2748)),ISNUMBER(SEARCH('[1]Lookup for use classification'!$D$9,C2748)),ISNUMBER(SEARCH('[1]Lookup for use classification'!$E$9,C2748)),ISNUMBER(SEARCH('[1]Lookup for use classification'!$F$9,C2748)),ISNUMBER(SEARCH('[1]Lookup for use classification'!$G$9,C2748)),ISNUMBER(SEARCH('[1]Lookup for use classification'!$H$9,C2748)),ISNUMBER(SEARCH('[1]Lookup for use classification'!$I$9,C2748)),ISNUMBER(SEARCH('[1]Lookup for use classification'!$J$9,C2748)),ISNUMBER(SEARCH('[1]Lookup for use classification'!$K$9,C2748))),'[1]Lookup for use classification'!$A$9,IF(OR(ISNUMBER(SEARCH('[1]Lookup for use classification'!$B$10,C2748)),ISNUMBER(SEARCH('[1]Lookup for use classification'!$C$10,C2748)),ISNUMBER(SEARCH('[1]Lookup for use classification'!$D$10,C2748)),ISNUMBER(SEARCH('[1]Lookup for use classification'!$E$10,C2748)),ISNUMBER(SEARCH('[1]Lookup for use classification'!$F$10,C2748)),ISNUMBER(SEARCH('[1]Lookup for use classification'!$G$10,C2748))),'[1]Lookup for use classification'!$A$10,IF(OR(ISNUMBER(SEARCH('[1]Lookup for use classification'!$B$11,C2748)),ISNUMBER(SEARCH('[1]Lookup for use classification'!$C$11,C2748))),'[1]Lookup for use classification'!$A$11,IF(OR(ISNUMBER(SEARCH('[1]Lookup for use classification'!$B$12,C2748)),ISNUMBER(SEARCH('[1]Lookup for use classification'!$C$12,C2748))),'[1]Lookup for use classification'!$A$12,IF(OR(ISNUMBER(SEARCH('[1]Lookup for use classification'!$B$13,C2748)),ISNUMBER(SEARCH('[1]Lookup for use classification'!$C$13,C2748)),ISNUMBER(SEARCH('[1]Lookup for use classification'!$D$13,C2748)),,ISNUMBER(SEARCH('[1]Lookup for use classification'!$C$13,C2748)),ISNUMBER(SEARCH('[1]Lookup for use classification'!$E$13,C2748))),'[1]Lookup for use classification'!$A$13,IF(OR(ISNUMBER(SEARCH('[1]Lookup for use classification'!$B$14,C2748)),ISNUMBER(SEARCH('[1]Lookup for use classification'!$C$14,C2748))),'[1]Lookup for use classification'!$A$14,"Other"))))))))))))</f>
        <v>Water &amp; Sewer</v>
      </c>
      <c r="E2748" s="234">
        <v>1089</v>
      </c>
      <c r="F2748" s="235" t="s">
        <v>1032</v>
      </c>
      <c r="G2748" s="235"/>
    </row>
    <row r="2749" spans="1:11" hidden="1">
      <c r="A2749" s="185" t="s">
        <v>301</v>
      </c>
      <c r="B2749" s="8" t="s">
        <v>6055</v>
      </c>
      <c r="C2749" s="239" t="s">
        <v>306</v>
      </c>
      <c r="D2749" s="162" t="s">
        <v>3335</v>
      </c>
      <c r="E2749" s="224">
        <v>34786</v>
      </c>
      <c r="F2749" s="224"/>
      <c r="G2749" s="224"/>
      <c r="H2749" s="164"/>
      <c r="I2749" s="164"/>
      <c r="K2749" s="163"/>
    </row>
    <row r="2750" spans="1:11" hidden="1">
      <c r="A2750" s="187" t="s">
        <v>301</v>
      </c>
      <c r="B2750" s="167" t="s">
        <v>4456</v>
      </c>
      <c r="C2750" s="239" t="s">
        <v>317</v>
      </c>
      <c r="D2750" s="6" t="str">
        <f>IF(OR(ISNUMBER(SEARCH('[1]Lookup for use classification'!$B$1,C2750)),ISNUMBER(SEARCH('[1]Lookup for use classification'!$C$1,C2750)),ISNUMBER(SEARCH('[1]Lookup for use classification'!$D$1,C2750)),ISNUMBER(SEARCH('[1]Lookup for use classification'!$E$1,C2750))),'[1]Lookup for use classification'!$A$1,IF(ISNUMBER(SEARCH('[1]Lookup for use classification'!$B$2,C2750)),'[1]Lookup for use classification'!$A$2,IF(ISNUMBER(SEARCH('[1]Lookup for use classification'!$B$3,C2750)),'[1]Lookup for use classification'!$A$3,IF(OR(ISNUMBER(SEARCH('[1]Lookup for use classification'!$B$4,C2750)),ISNUMBER(SEARCH('[1]Lookup for use classification'!$C$4,C2750)),ISNUMBER(SEARCH('[1]Lookup for use classification'!$D$4,C2750)),ISNUMBER(SEARCH('[1]Lookup for use classification'!$E$4,C2750))),'[1]Lookup for use classification'!$A$4,IF(OR(ISNUMBER(SEARCH('[1]Lookup for use classification'!$B$5,C2750)),ISNUMBER(SEARCH('[1]Lookup for use classification'!$C$5,C2750)),ISNUMBER(SEARCH('[1]Lookup for use classification'!$D$5,C2750))),'[1]Lookup for use classification'!$A$5,IF(OR(ISNUMBER(SEARCH('[1]Lookup for use classification'!$B$7,C2750)),ISNUMBER(SEARCH('[1]Lookup for use classification'!$C$7,C2750)),ISNUMBER(SEARCH('[1]Lookup for use classification'!$D$7,C2750))),'[1]Lookup for use classification'!$A$7,IF(OR(ISNUMBER(SEARCH('[1]Lookup for use classification'!$B$9,C2750)),ISNUMBER(SEARCH('[1]Lookup for use classification'!$C$9,C2750)),ISNUMBER(SEARCH('[1]Lookup for use classification'!$D$9,C2750)),ISNUMBER(SEARCH('[1]Lookup for use classification'!$E$9,C2750)),ISNUMBER(SEARCH('[1]Lookup for use classification'!$F$9,C2750)),ISNUMBER(SEARCH('[1]Lookup for use classification'!$G$9,C2750)),ISNUMBER(SEARCH('[1]Lookup for use classification'!$H$9,C2750)),ISNUMBER(SEARCH('[1]Lookup for use classification'!$I$9,C2750)),ISNUMBER(SEARCH('[1]Lookup for use classification'!$J$9,C2750)),ISNUMBER(SEARCH('[1]Lookup for use classification'!$K$9,C2750))),'[1]Lookup for use classification'!$A$9,IF(OR(ISNUMBER(SEARCH('[1]Lookup for use classification'!$B$10,C2750)),ISNUMBER(SEARCH('[1]Lookup for use classification'!$C$10,C2750)),ISNUMBER(SEARCH('[1]Lookup for use classification'!$D$10,C2750)),ISNUMBER(SEARCH('[1]Lookup for use classification'!$E$10,C2750)),ISNUMBER(SEARCH('[1]Lookup for use classification'!$F$10,C2750)),ISNUMBER(SEARCH('[1]Lookup for use classification'!$G$10,C2750))),'[1]Lookup for use classification'!$A$10,IF(OR(ISNUMBER(SEARCH('[1]Lookup for use classification'!$B$11,C2750)),ISNUMBER(SEARCH('[1]Lookup for use classification'!$C$11,C2750))),'[1]Lookup for use classification'!$A$11,IF(OR(ISNUMBER(SEARCH('[1]Lookup for use classification'!$B$12,C2750)),ISNUMBER(SEARCH('[1]Lookup for use classification'!$C$12,C2750))),'[1]Lookup for use classification'!$A$12,IF(OR(ISNUMBER(SEARCH('[1]Lookup for use classification'!$B$13,C2750)),ISNUMBER(SEARCH('[1]Lookup for use classification'!$C$13,C2750)),ISNUMBER(SEARCH('[1]Lookup for use classification'!$D$13,C2750)),,ISNUMBER(SEARCH('[1]Lookup for use classification'!$C$13,C2750)),ISNUMBER(SEARCH('[1]Lookup for use classification'!$E$13,C2750))),'[1]Lookup for use classification'!$A$13,IF(OR(ISNUMBER(SEARCH('[1]Lookup for use classification'!$B$14,C2750)),ISNUMBER(SEARCH('[1]Lookup for use classification'!$C$14,C2750))),'[1]Lookup for use classification'!$A$14,"Other"))))))))))))</f>
        <v>Health Care - Hospitals</v>
      </c>
      <c r="E2750" s="240"/>
      <c r="F2750" s="259"/>
      <c r="G2750" s="259"/>
    </row>
    <row r="2751" spans="1:11" hidden="1">
      <c r="A2751" s="187" t="s">
        <v>301</v>
      </c>
      <c r="B2751" s="167" t="s">
        <v>4456</v>
      </c>
      <c r="C2751" s="239" t="s">
        <v>312</v>
      </c>
      <c r="D2751" s="6" t="str">
        <f>IF(OR(ISNUMBER(SEARCH('[1]Lookup for use classification'!$B$1,C2751)),ISNUMBER(SEARCH('[1]Lookup for use classification'!$C$1,C2751)),ISNUMBER(SEARCH('[1]Lookup for use classification'!$D$1,C2751)),ISNUMBER(SEARCH('[1]Lookup for use classification'!$E$1,C2751))),'[1]Lookup for use classification'!$A$1,IF(ISNUMBER(SEARCH('[1]Lookup for use classification'!$B$2,C2751)),'[1]Lookup for use classification'!$A$2,IF(ISNUMBER(SEARCH('[1]Lookup for use classification'!$B$3,C2751)),'[1]Lookup for use classification'!$A$3,IF(OR(ISNUMBER(SEARCH('[1]Lookup for use classification'!$B$4,C2751)),ISNUMBER(SEARCH('[1]Lookup for use classification'!$C$4,C2751)),ISNUMBER(SEARCH('[1]Lookup for use classification'!$D$4,C2751)),ISNUMBER(SEARCH('[1]Lookup for use classification'!$E$4,C2751))),'[1]Lookup for use classification'!$A$4,IF(OR(ISNUMBER(SEARCH('[1]Lookup for use classification'!$B$5,C2751)),ISNUMBER(SEARCH('[1]Lookup for use classification'!$C$5,C2751)),ISNUMBER(SEARCH('[1]Lookup for use classification'!$D$5,C2751))),'[1]Lookup for use classification'!$A$5,IF(OR(ISNUMBER(SEARCH('[1]Lookup for use classification'!$B$7,C2751)),ISNUMBER(SEARCH('[1]Lookup for use classification'!$C$7,C2751)),ISNUMBER(SEARCH('[1]Lookup for use classification'!$D$7,C2751))),'[1]Lookup for use classification'!$A$7,IF(OR(ISNUMBER(SEARCH('[1]Lookup for use classification'!$B$9,C2751)),ISNUMBER(SEARCH('[1]Lookup for use classification'!$C$9,C2751)),ISNUMBER(SEARCH('[1]Lookup for use classification'!$D$9,C2751)),ISNUMBER(SEARCH('[1]Lookup for use classification'!$E$9,C2751)),ISNUMBER(SEARCH('[1]Lookup for use classification'!$F$9,C2751)),ISNUMBER(SEARCH('[1]Lookup for use classification'!$G$9,C2751)),ISNUMBER(SEARCH('[1]Lookup for use classification'!$H$9,C2751)),ISNUMBER(SEARCH('[1]Lookup for use classification'!$I$9,C2751)),ISNUMBER(SEARCH('[1]Lookup for use classification'!$J$9,C2751)),ISNUMBER(SEARCH('[1]Lookup for use classification'!$K$9,C2751))),'[1]Lookup for use classification'!$A$9,IF(OR(ISNUMBER(SEARCH('[1]Lookup for use classification'!$B$10,C2751)),ISNUMBER(SEARCH('[1]Lookup for use classification'!$C$10,C2751)),ISNUMBER(SEARCH('[1]Lookup for use classification'!$D$10,C2751)),ISNUMBER(SEARCH('[1]Lookup for use classification'!$E$10,C2751)),ISNUMBER(SEARCH('[1]Lookup for use classification'!$F$10,C2751)),ISNUMBER(SEARCH('[1]Lookup for use classification'!$G$10,C2751))),'[1]Lookup for use classification'!$A$10,IF(OR(ISNUMBER(SEARCH('[1]Lookup for use classification'!$B$11,C2751)),ISNUMBER(SEARCH('[1]Lookup for use classification'!$C$11,C2751))),'[1]Lookup for use classification'!$A$11,IF(OR(ISNUMBER(SEARCH('[1]Lookup for use classification'!$B$12,C2751)),ISNUMBER(SEARCH('[1]Lookup for use classification'!$C$12,C2751))),'[1]Lookup for use classification'!$A$12,IF(OR(ISNUMBER(SEARCH('[1]Lookup for use classification'!$B$13,C2751)),ISNUMBER(SEARCH('[1]Lookup for use classification'!$C$13,C2751)),ISNUMBER(SEARCH('[1]Lookup for use classification'!$D$13,C2751)),,ISNUMBER(SEARCH('[1]Lookup for use classification'!$C$13,C2751)),ISNUMBER(SEARCH('[1]Lookup for use classification'!$E$13,C2751))),'[1]Lookup for use classification'!$A$13,IF(OR(ISNUMBER(SEARCH('[1]Lookup for use classification'!$B$14,C2751)),ISNUMBER(SEARCH('[1]Lookup for use classification'!$C$14,C2751))),'[1]Lookup for use classification'!$A$14,"Other"))))))))))))</f>
        <v>Office</v>
      </c>
      <c r="E2751" s="240">
        <v>1600</v>
      </c>
      <c r="F2751" s="259"/>
      <c r="G2751" s="259"/>
    </row>
    <row r="2752" spans="1:11" hidden="1">
      <c r="A2752" s="187" t="s">
        <v>301</v>
      </c>
      <c r="B2752" s="167" t="s">
        <v>4456</v>
      </c>
      <c r="C2752" s="239" t="s">
        <v>5</v>
      </c>
      <c r="D2752" s="6" t="str">
        <f>IF(OR(ISNUMBER(SEARCH('[1]Lookup for use classification'!$B$1,C2752)),ISNUMBER(SEARCH('[1]Lookup for use classification'!$C$1,C2752)),ISNUMBER(SEARCH('[1]Lookup for use classification'!$D$1,C2752)),ISNUMBER(SEARCH('[1]Lookup for use classification'!$E$1,C2752))),'[1]Lookup for use classification'!$A$1,IF(ISNUMBER(SEARCH('[1]Lookup for use classification'!$B$2,C2752)),'[1]Lookup for use classification'!$A$2,IF(ISNUMBER(SEARCH('[1]Lookup for use classification'!$B$3,C2752)),'[1]Lookup for use classification'!$A$3,IF(OR(ISNUMBER(SEARCH('[1]Lookup for use classification'!$B$4,C2752)),ISNUMBER(SEARCH('[1]Lookup for use classification'!$C$4,C2752)),ISNUMBER(SEARCH('[1]Lookup for use classification'!$D$4,C2752)),ISNUMBER(SEARCH('[1]Lookup for use classification'!$E$4,C2752))),'[1]Lookup for use classification'!$A$4,IF(OR(ISNUMBER(SEARCH('[1]Lookup for use classification'!$B$5,C2752)),ISNUMBER(SEARCH('[1]Lookup for use classification'!$C$5,C2752)),ISNUMBER(SEARCH('[1]Lookup for use classification'!$D$5,C2752))),'[1]Lookup for use classification'!$A$5,IF(OR(ISNUMBER(SEARCH('[1]Lookup for use classification'!$B$7,C2752)),ISNUMBER(SEARCH('[1]Lookup for use classification'!$C$7,C2752)),ISNUMBER(SEARCH('[1]Lookup for use classification'!$D$7,C2752))),'[1]Lookup for use classification'!$A$7,IF(OR(ISNUMBER(SEARCH('[1]Lookup for use classification'!$B$9,C2752)),ISNUMBER(SEARCH('[1]Lookup for use classification'!$C$9,C2752)),ISNUMBER(SEARCH('[1]Lookup for use classification'!$D$9,C2752)),ISNUMBER(SEARCH('[1]Lookup for use classification'!$E$9,C2752)),ISNUMBER(SEARCH('[1]Lookup for use classification'!$F$9,C2752)),ISNUMBER(SEARCH('[1]Lookup for use classification'!$G$9,C2752)),ISNUMBER(SEARCH('[1]Lookup for use classification'!$H$9,C2752)),ISNUMBER(SEARCH('[1]Lookup for use classification'!$I$9,C2752)),ISNUMBER(SEARCH('[1]Lookup for use classification'!$J$9,C2752)),ISNUMBER(SEARCH('[1]Lookup for use classification'!$K$9,C2752))),'[1]Lookup for use classification'!$A$9,IF(OR(ISNUMBER(SEARCH('[1]Lookup for use classification'!$B$10,C2752)),ISNUMBER(SEARCH('[1]Lookup for use classification'!$C$10,C2752)),ISNUMBER(SEARCH('[1]Lookup for use classification'!$D$10,C2752)),ISNUMBER(SEARCH('[1]Lookup for use classification'!$E$10,C2752)),ISNUMBER(SEARCH('[1]Lookup for use classification'!$F$10,C2752)),ISNUMBER(SEARCH('[1]Lookup for use classification'!$G$10,C2752))),'[1]Lookup for use classification'!$A$10,IF(OR(ISNUMBER(SEARCH('[1]Lookup for use classification'!$B$11,C2752)),ISNUMBER(SEARCH('[1]Lookup for use classification'!$C$11,C2752))),'[1]Lookup for use classification'!$A$11,IF(OR(ISNUMBER(SEARCH('[1]Lookup for use classification'!$B$12,C2752)),ISNUMBER(SEARCH('[1]Lookup for use classification'!$C$12,C2752))),'[1]Lookup for use classification'!$A$12,IF(OR(ISNUMBER(SEARCH('[1]Lookup for use classification'!$B$13,C2752)),ISNUMBER(SEARCH('[1]Lookup for use classification'!$C$13,C2752)),ISNUMBER(SEARCH('[1]Lookup for use classification'!$D$13,C2752)),,ISNUMBER(SEARCH('[1]Lookup for use classification'!$C$13,C2752)),ISNUMBER(SEARCH('[1]Lookup for use classification'!$E$13,C2752))),'[1]Lookup for use classification'!$A$13,IF(OR(ISNUMBER(SEARCH('[1]Lookup for use classification'!$B$14,C2752)),ISNUMBER(SEARCH('[1]Lookup for use classification'!$C$14,C2752))),'[1]Lookup for use classification'!$A$14,"Other"))))))))))))</f>
        <v>Office</v>
      </c>
      <c r="E2752" s="240">
        <v>1800</v>
      </c>
      <c r="F2752" s="259"/>
      <c r="G2752" s="259"/>
    </row>
    <row r="2753" spans="1:12" hidden="1">
      <c r="A2753" s="187" t="s">
        <v>301</v>
      </c>
      <c r="B2753" s="167" t="s">
        <v>4456</v>
      </c>
      <c r="C2753" s="241" t="s">
        <v>308</v>
      </c>
      <c r="D2753" s="6" t="str">
        <f>IF(OR(ISNUMBER(SEARCH('[1]Lookup for use classification'!$B$1,C2753)),ISNUMBER(SEARCH('[1]Lookup for use classification'!$C$1,C2753)),ISNUMBER(SEARCH('[1]Lookup for use classification'!$D$1,C2753)),ISNUMBER(SEARCH('[1]Lookup for use classification'!$E$1,C2753))),'[1]Lookup for use classification'!$A$1,IF(ISNUMBER(SEARCH('[1]Lookup for use classification'!$B$2,C2753)),'[1]Lookup for use classification'!$A$2,IF(ISNUMBER(SEARCH('[1]Lookup for use classification'!$B$3,C2753)),'[1]Lookup for use classification'!$A$3,IF(OR(ISNUMBER(SEARCH('[1]Lookup for use classification'!$B$4,C2753)),ISNUMBER(SEARCH('[1]Lookup for use classification'!$C$4,C2753)),ISNUMBER(SEARCH('[1]Lookup for use classification'!$D$4,C2753)),ISNUMBER(SEARCH('[1]Lookup for use classification'!$E$4,C2753))),'[1]Lookup for use classification'!$A$4,IF(OR(ISNUMBER(SEARCH('[1]Lookup for use classification'!$B$5,C2753)),ISNUMBER(SEARCH('[1]Lookup for use classification'!$C$5,C2753)),ISNUMBER(SEARCH('[1]Lookup for use classification'!$D$5,C2753))),'[1]Lookup for use classification'!$A$5,IF(OR(ISNUMBER(SEARCH('[1]Lookup for use classification'!$B$7,C2753)),ISNUMBER(SEARCH('[1]Lookup for use classification'!$C$7,C2753)),ISNUMBER(SEARCH('[1]Lookup for use classification'!$D$7,C2753))),'[1]Lookup for use classification'!$A$7,IF(OR(ISNUMBER(SEARCH('[1]Lookup for use classification'!$B$9,C2753)),ISNUMBER(SEARCH('[1]Lookup for use classification'!$C$9,C2753)),ISNUMBER(SEARCH('[1]Lookup for use classification'!$D$9,C2753)),ISNUMBER(SEARCH('[1]Lookup for use classification'!$E$9,C2753)),ISNUMBER(SEARCH('[1]Lookup for use classification'!$F$9,C2753)),ISNUMBER(SEARCH('[1]Lookup for use classification'!$G$9,C2753)),ISNUMBER(SEARCH('[1]Lookup for use classification'!$H$9,C2753)),ISNUMBER(SEARCH('[1]Lookup for use classification'!$I$9,C2753)),ISNUMBER(SEARCH('[1]Lookup for use classification'!$J$9,C2753)),ISNUMBER(SEARCH('[1]Lookup for use classification'!$K$9,C2753))),'[1]Lookup for use classification'!$A$9,IF(OR(ISNUMBER(SEARCH('[1]Lookup for use classification'!$B$10,C2753)),ISNUMBER(SEARCH('[1]Lookup for use classification'!$C$10,C2753)),ISNUMBER(SEARCH('[1]Lookup for use classification'!$D$10,C2753)),ISNUMBER(SEARCH('[1]Lookup for use classification'!$E$10,C2753)),ISNUMBER(SEARCH('[1]Lookup for use classification'!$F$10,C2753)),ISNUMBER(SEARCH('[1]Lookup for use classification'!$G$10,C2753))),'[1]Lookup for use classification'!$A$10,IF(OR(ISNUMBER(SEARCH('[1]Lookup for use classification'!$B$11,C2753)),ISNUMBER(SEARCH('[1]Lookup for use classification'!$C$11,C2753))),'[1]Lookup for use classification'!$A$11,IF(OR(ISNUMBER(SEARCH('[1]Lookup for use classification'!$B$12,C2753)),ISNUMBER(SEARCH('[1]Lookup for use classification'!$C$12,C2753))),'[1]Lookup for use classification'!$A$12,IF(OR(ISNUMBER(SEARCH('[1]Lookup for use classification'!$B$13,C2753)),ISNUMBER(SEARCH('[1]Lookup for use classification'!$C$13,C2753)),ISNUMBER(SEARCH('[1]Lookup for use classification'!$D$13,C2753)),,ISNUMBER(SEARCH('[1]Lookup for use classification'!$C$13,C2753)),ISNUMBER(SEARCH('[1]Lookup for use classification'!$E$13,C2753))),'[1]Lookup for use classification'!$A$13,IF(OR(ISNUMBER(SEARCH('[1]Lookup for use classification'!$B$14,C2753)),ISNUMBER(SEARCH('[1]Lookup for use classification'!$C$14,C2753))),'[1]Lookup for use classification'!$A$14,"Other"))))))))))))</f>
        <v>Other</v>
      </c>
      <c r="E2753" s="264">
        <v>3000</v>
      </c>
      <c r="F2753" s="265"/>
      <c r="G2753" s="265"/>
    </row>
    <row r="2754" spans="1:12" hidden="1">
      <c r="A2754" s="187" t="s">
        <v>301</v>
      </c>
      <c r="B2754" s="167" t="s">
        <v>4456</v>
      </c>
      <c r="C2754" s="239" t="s">
        <v>310</v>
      </c>
      <c r="D2754" s="6" t="str">
        <f>IF(OR(ISNUMBER(SEARCH('[1]Lookup for use classification'!$B$1,C2754)),ISNUMBER(SEARCH('[1]Lookup for use classification'!$C$1,C2754)),ISNUMBER(SEARCH('[1]Lookup for use classification'!$D$1,C2754)),ISNUMBER(SEARCH('[1]Lookup for use classification'!$E$1,C2754))),'[1]Lookup for use classification'!$A$1,IF(ISNUMBER(SEARCH('[1]Lookup for use classification'!$B$2,C2754)),'[1]Lookup for use classification'!$A$2,IF(ISNUMBER(SEARCH('[1]Lookup for use classification'!$B$3,C2754)),'[1]Lookup for use classification'!$A$3,IF(OR(ISNUMBER(SEARCH('[1]Lookup for use classification'!$B$4,C2754)),ISNUMBER(SEARCH('[1]Lookup for use classification'!$C$4,C2754)),ISNUMBER(SEARCH('[1]Lookup for use classification'!$D$4,C2754)),ISNUMBER(SEARCH('[1]Lookup for use classification'!$E$4,C2754))),'[1]Lookup for use classification'!$A$4,IF(OR(ISNUMBER(SEARCH('[1]Lookup for use classification'!$B$5,C2754)),ISNUMBER(SEARCH('[1]Lookup for use classification'!$C$5,C2754)),ISNUMBER(SEARCH('[1]Lookup for use classification'!$D$5,C2754))),'[1]Lookup for use classification'!$A$5,IF(OR(ISNUMBER(SEARCH('[1]Lookup for use classification'!$B$7,C2754)),ISNUMBER(SEARCH('[1]Lookup for use classification'!$C$7,C2754)),ISNUMBER(SEARCH('[1]Lookup for use classification'!$D$7,C2754))),'[1]Lookup for use classification'!$A$7,IF(OR(ISNUMBER(SEARCH('[1]Lookup for use classification'!$B$9,C2754)),ISNUMBER(SEARCH('[1]Lookup for use classification'!$C$9,C2754)),ISNUMBER(SEARCH('[1]Lookup for use classification'!$D$9,C2754)),ISNUMBER(SEARCH('[1]Lookup for use classification'!$E$9,C2754)),ISNUMBER(SEARCH('[1]Lookup for use classification'!$F$9,C2754)),ISNUMBER(SEARCH('[1]Lookup for use classification'!$G$9,C2754)),ISNUMBER(SEARCH('[1]Lookup for use classification'!$H$9,C2754)),ISNUMBER(SEARCH('[1]Lookup for use classification'!$I$9,C2754)),ISNUMBER(SEARCH('[1]Lookup for use classification'!$J$9,C2754)),ISNUMBER(SEARCH('[1]Lookup for use classification'!$K$9,C2754))),'[1]Lookup for use classification'!$A$9,IF(OR(ISNUMBER(SEARCH('[1]Lookup for use classification'!$B$10,C2754)),ISNUMBER(SEARCH('[1]Lookup for use classification'!$C$10,C2754)),ISNUMBER(SEARCH('[1]Lookup for use classification'!$D$10,C2754)),ISNUMBER(SEARCH('[1]Lookup for use classification'!$E$10,C2754)),ISNUMBER(SEARCH('[1]Lookup for use classification'!$F$10,C2754)),ISNUMBER(SEARCH('[1]Lookup for use classification'!$G$10,C2754))),'[1]Lookup for use classification'!$A$10,IF(OR(ISNUMBER(SEARCH('[1]Lookup for use classification'!$B$11,C2754)),ISNUMBER(SEARCH('[1]Lookup for use classification'!$C$11,C2754))),'[1]Lookup for use classification'!$A$11,IF(OR(ISNUMBER(SEARCH('[1]Lookup for use classification'!$B$12,C2754)),ISNUMBER(SEARCH('[1]Lookup for use classification'!$C$12,C2754))),'[1]Lookup for use classification'!$A$12,IF(OR(ISNUMBER(SEARCH('[1]Lookup for use classification'!$B$13,C2754)),ISNUMBER(SEARCH('[1]Lookup for use classification'!$C$13,C2754)),ISNUMBER(SEARCH('[1]Lookup for use classification'!$D$13,C2754)),,ISNUMBER(SEARCH('[1]Lookup for use classification'!$C$13,C2754)),ISNUMBER(SEARCH('[1]Lookup for use classification'!$E$13,C2754))),'[1]Lookup for use classification'!$A$13,IF(OR(ISNUMBER(SEARCH('[1]Lookup for use classification'!$B$14,C2754)),ISNUMBER(SEARCH('[1]Lookup for use classification'!$C$14,C2754))),'[1]Lookup for use classification'!$A$14,"Other"))))))))))))</f>
        <v>Other</v>
      </c>
      <c r="E2754" s="240">
        <v>8000</v>
      </c>
      <c r="F2754" s="259"/>
      <c r="G2754" s="259"/>
    </row>
    <row r="2755" spans="1:12" hidden="1">
      <c r="A2755" s="187" t="s">
        <v>301</v>
      </c>
      <c r="B2755" s="167" t="s">
        <v>4456</v>
      </c>
      <c r="C2755" s="239" t="s">
        <v>303</v>
      </c>
      <c r="D2755" s="6" t="str">
        <f>IF(OR(ISNUMBER(SEARCH('[1]Lookup for use classification'!$B$1,C2755)),ISNUMBER(SEARCH('[1]Lookup for use classification'!$C$1,C2755)),ISNUMBER(SEARCH('[1]Lookup for use classification'!$D$1,C2755)),ISNUMBER(SEARCH('[1]Lookup for use classification'!$E$1,C2755))),'[1]Lookup for use classification'!$A$1,IF(ISNUMBER(SEARCH('[1]Lookup for use classification'!$B$2,C2755)),'[1]Lookup for use classification'!$A$2,IF(ISNUMBER(SEARCH('[1]Lookup for use classification'!$B$3,C2755)),'[1]Lookup for use classification'!$A$3,IF(OR(ISNUMBER(SEARCH('[1]Lookup for use classification'!$B$4,C2755)),ISNUMBER(SEARCH('[1]Lookup for use classification'!$C$4,C2755)),ISNUMBER(SEARCH('[1]Lookup for use classification'!$D$4,C2755)),ISNUMBER(SEARCH('[1]Lookup for use classification'!$E$4,C2755))),'[1]Lookup for use classification'!$A$4,IF(OR(ISNUMBER(SEARCH('[1]Lookup for use classification'!$B$5,C2755)),ISNUMBER(SEARCH('[1]Lookup for use classification'!$C$5,C2755)),ISNUMBER(SEARCH('[1]Lookup for use classification'!$D$5,C2755))),'[1]Lookup for use classification'!$A$5,IF(OR(ISNUMBER(SEARCH('[1]Lookup for use classification'!$B$7,C2755)),ISNUMBER(SEARCH('[1]Lookup for use classification'!$C$7,C2755)),ISNUMBER(SEARCH('[1]Lookup for use classification'!$D$7,C2755))),'[1]Lookup for use classification'!$A$7,IF(OR(ISNUMBER(SEARCH('[1]Lookup for use classification'!$B$9,C2755)),ISNUMBER(SEARCH('[1]Lookup for use classification'!$C$9,C2755)),ISNUMBER(SEARCH('[1]Lookup for use classification'!$D$9,C2755)),ISNUMBER(SEARCH('[1]Lookup for use classification'!$E$9,C2755)),ISNUMBER(SEARCH('[1]Lookup for use classification'!$F$9,C2755)),ISNUMBER(SEARCH('[1]Lookup for use classification'!$G$9,C2755)),ISNUMBER(SEARCH('[1]Lookup for use classification'!$H$9,C2755)),ISNUMBER(SEARCH('[1]Lookup for use classification'!$I$9,C2755)),ISNUMBER(SEARCH('[1]Lookup for use classification'!$J$9,C2755)),ISNUMBER(SEARCH('[1]Lookup for use classification'!$K$9,C2755))),'[1]Lookup for use classification'!$A$9,IF(OR(ISNUMBER(SEARCH('[1]Lookup for use classification'!$B$10,C2755)),ISNUMBER(SEARCH('[1]Lookup for use classification'!$C$10,C2755)),ISNUMBER(SEARCH('[1]Lookup for use classification'!$D$10,C2755)),ISNUMBER(SEARCH('[1]Lookup for use classification'!$E$10,C2755)),ISNUMBER(SEARCH('[1]Lookup for use classification'!$F$10,C2755)),ISNUMBER(SEARCH('[1]Lookup for use classification'!$G$10,C2755))),'[1]Lookup for use classification'!$A$10,IF(OR(ISNUMBER(SEARCH('[1]Lookup for use classification'!$B$11,C2755)),ISNUMBER(SEARCH('[1]Lookup for use classification'!$C$11,C2755))),'[1]Lookup for use classification'!$A$11,IF(OR(ISNUMBER(SEARCH('[1]Lookup for use classification'!$B$12,C2755)),ISNUMBER(SEARCH('[1]Lookup for use classification'!$C$12,C2755))),'[1]Lookup for use classification'!$A$12,IF(OR(ISNUMBER(SEARCH('[1]Lookup for use classification'!$B$13,C2755)),ISNUMBER(SEARCH('[1]Lookup for use classification'!$C$13,C2755)),ISNUMBER(SEARCH('[1]Lookup for use classification'!$D$13,C2755)),,ISNUMBER(SEARCH('[1]Lookup for use classification'!$C$13,C2755)),ISNUMBER(SEARCH('[1]Lookup for use classification'!$E$13,C2755))),'[1]Lookup for use classification'!$A$13,IF(OR(ISNUMBER(SEARCH('[1]Lookup for use classification'!$B$14,C2755)),ISNUMBER(SEARCH('[1]Lookup for use classification'!$C$14,C2755))),'[1]Lookup for use classification'!$A$14,"Other"))))))))))))</f>
        <v>Other</v>
      </c>
      <c r="E2755" s="240"/>
      <c r="F2755" s="259"/>
      <c r="G2755" s="259"/>
    </row>
    <row r="2756" spans="1:12" hidden="1">
      <c r="A2756" s="187" t="s">
        <v>301</v>
      </c>
      <c r="B2756" s="167" t="s">
        <v>4456</v>
      </c>
      <c r="C2756" s="239" t="s">
        <v>304</v>
      </c>
      <c r="D2756" s="6" t="str">
        <f>IF(OR(ISNUMBER(SEARCH('[1]Lookup for use classification'!$B$1,C2756)),ISNUMBER(SEARCH('[1]Lookup for use classification'!$C$1,C2756)),ISNUMBER(SEARCH('[1]Lookup for use classification'!$D$1,C2756)),ISNUMBER(SEARCH('[1]Lookup for use classification'!$E$1,C2756))),'[1]Lookup for use classification'!$A$1,IF(ISNUMBER(SEARCH('[1]Lookup for use classification'!$B$2,C2756)),'[1]Lookup for use classification'!$A$2,IF(ISNUMBER(SEARCH('[1]Lookup for use classification'!$B$3,C2756)),'[1]Lookup for use classification'!$A$3,IF(OR(ISNUMBER(SEARCH('[1]Lookup for use classification'!$B$4,C2756)),ISNUMBER(SEARCH('[1]Lookup for use classification'!$C$4,C2756)),ISNUMBER(SEARCH('[1]Lookup for use classification'!$D$4,C2756)),ISNUMBER(SEARCH('[1]Lookup for use classification'!$E$4,C2756))),'[1]Lookup for use classification'!$A$4,IF(OR(ISNUMBER(SEARCH('[1]Lookup for use classification'!$B$5,C2756)),ISNUMBER(SEARCH('[1]Lookup for use classification'!$C$5,C2756)),ISNUMBER(SEARCH('[1]Lookup for use classification'!$D$5,C2756))),'[1]Lookup for use classification'!$A$5,IF(OR(ISNUMBER(SEARCH('[1]Lookup for use classification'!$B$7,C2756)),ISNUMBER(SEARCH('[1]Lookup for use classification'!$C$7,C2756)),ISNUMBER(SEARCH('[1]Lookup for use classification'!$D$7,C2756))),'[1]Lookup for use classification'!$A$7,IF(OR(ISNUMBER(SEARCH('[1]Lookup for use classification'!$B$9,C2756)),ISNUMBER(SEARCH('[1]Lookup for use classification'!$C$9,C2756)),ISNUMBER(SEARCH('[1]Lookup for use classification'!$D$9,C2756)),ISNUMBER(SEARCH('[1]Lookup for use classification'!$E$9,C2756)),ISNUMBER(SEARCH('[1]Lookup for use classification'!$F$9,C2756)),ISNUMBER(SEARCH('[1]Lookup for use classification'!$G$9,C2756)),ISNUMBER(SEARCH('[1]Lookup for use classification'!$H$9,C2756)),ISNUMBER(SEARCH('[1]Lookup for use classification'!$I$9,C2756)),ISNUMBER(SEARCH('[1]Lookup for use classification'!$J$9,C2756)),ISNUMBER(SEARCH('[1]Lookup for use classification'!$K$9,C2756))),'[1]Lookup for use classification'!$A$9,IF(OR(ISNUMBER(SEARCH('[1]Lookup for use classification'!$B$10,C2756)),ISNUMBER(SEARCH('[1]Lookup for use classification'!$C$10,C2756)),ISNUMBER(SEARCH('[1]Lookup for use classification'!$D$10,C2756)),ISNUMBER(SEARCH('[1]Lookup for use classification'!$E$10,C2756)),ISNUMBER(SEARCH('[1]Lookup for use classification'!$F$10,C2756)),ISNUMBER(SEARCH('[1]Lookup for use classification'!$G$10,C2756))),'[1]Lookup for use classification'!$A$10,IF(OR(ISNUMBER(SEARCH('[1]Lookup for use classification'!$B$11,C2756)),ISNUMBER(SEARCH('[1]Lookup for use classification'!$C$11,C2756))),'[1]Lookup for use classification'!$A$11,IF(OR(ISNUMBER(SEARCH('[1]Lookup for use classification'!$B$12,C2756)),ISNUMBER(SEARCH('[1]Lookup for use classification'!$C$12,C2756))),'[1]Lookup for use classification'!$A$12,IF(OR(ISNUMBER(SEARCH('[1]Lookup for use classification'!$B$13,C2756)),ISNUMBER(SEARCH('[1]Lookup for use classification'!$C$13,C2756)),ISNUMBER(SEARCH('[1]Lookup for use classification'!$D$13,C2756)),,ISNUMBER(SEARCH('[1]Lookup for use classification'!$C$13,C2756)),ISNUMBER(SEARCH('[1]Lookup for use classification'!$E$13,C2756))),'[1]Lookup for use classification'!$A$13,IF(OR(ISNUMBER(SEARCH('[1]Lookup for use classification'!$B$14,C2756)),ISNUMBER(SEARCH('[1]Lookup for use classification'!$C$14,C2756))),'[1]Lookup for use classification'!$A$14,"Other"))))))))))))</f>
        <v>Other</v>
      </c>
      <c r="E2756" s="240"/>
      <c r="F2756" s="259"/>
      <c r="G2756" s="259"/>
    </row>
    <row r="2757" spans="1:12" hidden="1">
      <c r="A2757" s="187" t="s">
        <v>301</v>
      </c>
      <c r="B2757" s="167" t="s">
        <v>4456</v>
      </c>
      <c r="C2757" s="239" t="s">
        <v>90</v>
      </c>
      <c r="D2757" s="6" t="str">
        <f>IF(OR(ISNUMBER(SEARCH('[1]Lookup for use classification'!$B$1,C2757)),ISNUMBER(SEARCH('[1]Lookup for use classification'!$C$1,C2757)),ISNUMBER(SEARCH('[1]Lookup for use classification'!$D$1,C2757)),ISNUMBER(SEARCH('[1]Lookup for use classification'!$E$1,C2757))),'[1]Lookup for use classification'!$A$1,IF(ISNUMBER(SEARCH('[1]Lookup for use classification'!$B$2,C2757)),'[1]Lookup for use classification'!$A$2,IF(ISNUMBER(SEARCH('[1]Lookup for use classification'!$B$3,C2757)),'[1]Lookup for use classification'!$A$3,IF(OR(ISNUMBER(SEARCH('[1]Lookup for use classification'!$B$4,C2757)),ISNUMBER(SEARCH('[1]Lookup for use classification'!$C$4,C2757)),ISNUMBER(SEARCH('[1]Lookup for use classification'!$D$4,C2757)),ISNUMBER(SEARCH('[1]Lookup for use classification'!$E$4,C2757))),'[1]Lookup for use classification'!$A$4,IF(OR(ISNUMBER(SEARCH('[1]Lookup for use classification'!$B$5,C2757)),ISNUMBER(SEARCH('[1]Lookup for use classification'!$C$5,C2757)),ISNUMBER(SEARCH('[1]Lookup for use classification'!$D$5,C2757))),'[1]Lookup for use classification'!$A$5,IF(OR(ISNUMBER(SEARCH('[1]Lookup for use classification'!$B$7,C2757)),ISNUMBER(SEARCH('[1]Lookup for use classification'!$C$7,C2757)),ISNUMBER(SEARCH('[1]Lookup for use classification'!$D$7,C2757))),'[1]Lookup for use classification'!$A$7,IF(OR(ISNUMBER(SEARCH('[1]Lookup for use classification'!$B$9,C2757)),ISNUMBER(SEARCH('[1]Lookup for use classification'!$C$9,C2757)),ISNUMBER(SEARCH('[1]Lookup for use classification'!$D$9,C2757)),ISNUMBER(SEARCH('[1]Lookup for use classification'!$E$9,C2757)),ISNUMBER(SEARCH('[1]Lookup for use classification'!$F$9,C2757)),ISNUMBER(SEARCH('[1]Lookup for use classification'!$G$9,C2757)),ISNUMBER(SEARCH('[1]Lookup for use classification'!$H$9,C2757)),ISNUMBER(SEARCH('[1]Lookup for use classification'!$I$9,C2757)),ISNUMBER(SEARCH('[1]Lookup for use classification'!$J$9,C2757)),ISNUMBER(SEARCH('[1]Lookup for use classification'!$K$9,C2757))),'[1]Lookup for use classification'!$A$9,IF(OR(ISNUMBER(SEARCH('[1]Lookup for use classification'!$B$10,C2757)),ISNUMBER(SEARCH('[1]Lookup for use classification'!$C$10,C2757)),ISNUMBER(SEARCH('[1]Lookup for use classification'!$D$10,C2757)),ISNUMBER(SEARCH('[1]Lookup for use classification'!$E$10,C2757)),ISNUMBER(SEARCH('[1]Lookup for use classification'!$F$10,C2757)),ISNUMBER(SEARCH('[1]Lookup for use classification'!$G$10,C2757))),'[1]Lookup for use classification'!$A$10,IF(OR(ISNUMBER(SEARCH('[1]Lookup for use classification'!$B$11,C2757)),ISNUMBER(SEARCH('[1]Lookup for use classification'!$C$11,C2757))),'[1]Lookup for use classification'!$A$11,IF(OR(ISNUMBER(SEARCH('[1]Lookup for use classification'!$B$12,C2757)),ISNUMBER(SEARCH('[1]Lookup for use classification'!$C$12,C2757))),'[1]Lookup for use classification'!$A$12,IF(OR(ISNUMBER(SEARCH('[1]Lookup for use classification'!$B$13,C2757)),ISNUMBER(SEARCH('[1]Lookup for use classification'!$C$13,C2757)),ISNUMBER(SEARCH('[1]Lookup for use classification'!$D$13,C2757)),,ISNUMBER(SEARCH('[1]Lookup for use classification'!$C$13,C2757)),ISNUMBER(SEARCH('[1]Lookup for use classification'!$E$13,C2757))),'[1]Lookup for use classification'!$A$13,IF(OR(ISNUMBER(SEARCH('[1]Lookup for use classification'!$B$14,C2757)),ISNUMBER(SEARCH('[1]Lookup for use classification'!$C$14,C2757))),'[1]Lookup for use classification'!$A$14,"Other"))))))))))))</f>
        <v>Other</v>
      </c>
      <c r="E2757" s="240"/>
      <c r="F2757" s="259"/>
      <c r="G2757" s="259"/>
    </row>
    <row r="2758" spans="1:12" hidden="1">
      <c r="A2758" s="187" t="s">
        <v>301</v>
      </c>
      <c r="B2758" s="167" t="s">
        <v>4456</v>
      </c>
      <c r="C2758" s="239" t="s">
        <v>163</v>
      </c>
      <c r="D2758" s="6" t="str">
        <f>IF(OR(ISNUMBER(SEARCH('[1]Lookup for use classification'!$B$1,C2758)),ISNUMBER(SEARCH('[1]Lookup for use classification'!$C$1,C2758)),ISNUMBER(SEARCH('[1]Lookup for use classification'!$D$1,C2758)),ISNUMBER(SEARCH('[1]Lookup for use classification'!$E$1,C2758))),'[1]Lookup for use classification'!$A$1,IF(ISNUMBER(SEARCH('[1]Lookup for use classification'!$B$2,C2758)),'[1]Lookup for use classification'!$A$2,IF(ISNUMBER(SEARCH('[1]Lookup for use classification'!$B$3,C2758)),'[1]Lookup for use classification'!$A$3,IF(OR(ISNUMBER(SEARCH('[1]Lookup for use classification'!$B$4,C2758)),ISNUMBER(SEARCH('[1]Lookup for use classification'!$C$4,C2758)),ISNUMBER(SEARCH('[1]Lookup for use classification'!$D$4,C2758)),ISNUMBER(SEARCH('[1]Lookup for use classification'!$E$4,C2758))),'[1]Lookup for use classification'!$A$4,IF(OR(ISNUMBER(SEARCH('[1]Lookup for use classification'!$B$5,C2758)),ISNUMBER(SEARCH('[1]Lookup for use classification'!$C$5,C2758)),ISNUMBER(SEARCH('[1]Lookup for use classification'!$D$5,C2758))),'[1]Lookup for use classification'!$A$5,IF(OR(ISNUMBER(SEARCH('[1]Lookup for use classification'!$B$7,C2758)),ISNUMBER(SEARCH('[1]Lookup for use classification'!$C$7,C2758)),ISNUMBER(SEARCH('[1]Lookup for use classification'!$D$7,C2758))),'[1]Lookup for use classification'!$A$7,IF(OR(ISNUMBER(SEARCH('[1]Lookup for use classification'!$B$9,C2758)),ISNUMBER(SEARCH('[1]Lookup for use classification'!$C$9,C2758)),ISNUMBER(SEARCH('[1]Lookup for use classification'!$D$9,C2758)),ISNUMBER(SEARCH('[1]Lookup for use classification'!$E$9,C2758)),ISNUMBER(SEARCH('[1]Lookup for use classification'!$F$9,C2758)),ISNUMBER(SEARCH('[1]Lookup for use classification'!$G$9,C2758)),ISNUMBER(SEARCH('[1]Lookup for use classification'!$H$9,C2758)),ISNUMBER(SEARCH('[1]Lookup for use classification'!$I$9,C2758)),ISNUMBER(SEARCH('[1]Lookup for use classification'!$J$9,C2758)),ISNUMBER(SEARCH('[1]Lookup for use classification'!$K$9,C2758))),'[1]Lookup for use classification'!$A$9,IF(OR(ISNUMBER(SEARCH('[1]Lookup for use classification'!$B$10,C2758)),ISNUMBER(SEARCH('[1]Lookup for use classification'!$C$10,C2758)),ISNUMBER(SEARCH('[1]Lookup for use classification'!$D$10,C2758)),ISNUMBER(SEARCH('[1]Lookup for use classification'!$E$10,C2758)),ISNUMBER(SEARCH('[1]Lookup for use classification'!$F$10,C2758)),ISNUMBER(SEARCH('[1]Lookup for use classification'!$G$10,C2758))),'[1]Lookup for use classification'!$A$10,IF(OR(ISNUMBER(SEARCH('[1]Lookup for use classification'!$B$11,C2758)),ISNUMBER(SEARCH('[1]Lookup for use classification'!$C$11,C2758))),'[1]Lookup for use classification'!$A$11,IF(OR(ISNUMBER(SEARCH('[1]Lookup for use classification'!$B$12,C2758)),ISNUMBER(SEARCH('[1]Lookup for use classification'!$C$12,C2758))),'[1]Lookup for use classification'!$A$12,IF(OR(ISNUMBER(SEARCH('[1]Lookup for use classification'!$B$13,C2758)),ISNUMBER(SEARCH('[1]Lookup for use classification'!$C$13,C2758)),ISNUMBER(SEARCH('[1]Lookup for use classification'!$D$13,C2758)),,ISNUMBER(SEARCH('[1]Lookup for use classification'!$C$13,C2758)),ISNUMBER(SEARCH('[1]Lookup for use classification'!$E$13,C2758))),'[1]Lookup for use classification'!$A$13,IF(OR(ISNUMBER(SEARCH('[1]Lookup for use classification'!$B$14,C2758)),ISNUMBER(SEARCH('[1]Lookup for use classification'!$C$14,C2758))),'[1]Lookup for use classification'!$A$14,"Other"))))))))))))</f>
        <v>Other</v>
      </c>
      <c r="E2758" s="240"/>
      <c r="F2758" s="259"/>
      <c r="G2758" s="259"/>
    </row>
    <row r="2759" spans="1:12" hidden="1">
      <c r="A2759" s="187" t="s">
        <v>301</v>
      </c>
      <c r="B2759" s="167" t="s">
        <v>4456</v>
      </c>
      <c r="C2759" s="239" t="s">
        <v>163</v>
      </c>
      <c r="D2759" s="6" t="str">
        <f>IF(OR(ISNUMBER(SEARCH('[1]Lookup for use classification'!$B$1,C2759)),ISNUMBER(SEARCH('[1]Lookup for use classification'!$C$1,C2759)),ISNUMBER(SEARCH('[1]Lookup for use classification'!$D$1,C2759)),ISNUMBER(SEARCH('[1]Lookup for use classification'!$E$1,C2759))),'[1]Lookup for use classification'!$A$1,IF(ISNUMBER(SEARCH('[1]Lookup for use classification'!$B$2,C2759)),'[1]Lookup for use classification'!$A$2,IF(ISNUMBER(SEARCH('[1]Lookup for use classification'!$B$3,C2759)),'[1]Lookup for use classification'!$A$3,IF(OR(ISNUMBER(SEARCH('[1]Lookup for use classification'!$B$4,C2759)),ISNUMBER(SEARCH('[1]Lookup for use classification'!$C$4,C2759)),ISNUMBER(SEARCH('[1]Lookup for use classification'!$D$4,C2759)),ISNUMBER(SEARCH('[1]Lookup for use classification'!$E$4,C2759))),'[1]Lookup for use classification'!$A$4,IF(OR(ISNUMBER(SEARCH('[1]Lookup for use classification'!$B$5,C2759)),ISNUMBER(SEARCH('[1]Lookup for use classification'!$C$5,C2759)),ISNUMBER(SEARCH('[1]Lookup for use classification'!$D$5,C2759))),'[1]Lookup for use classification'!$A$5,IF(OR(ISNUMBER(SEARCH('[1]Lookup for use classification'!$B$7,C2759)),ISNUMBER(SEARCH('[1]Lookup for use classification'!$C$7,C2759)),ISNUMBER(SEARCH('[1]Lookup for use classification'!$D$7,C2759))),'[1]Lookup for use classification'!$A$7,IF(OR(ISNUMBER(SEARCH('[1]Lookup for use classification'!$B$9,C2759)),ISNUMBER(SEARCH('[1]Lookup for use classification'!$C$9,C2759)),ISNUMBER(SEARCH('[1]Lookup for use classification'!$D$9,C2759)),ISNUMBER(SEARCH('[1]Lookup for use classification'!$E$9,C2759)),ISNUMBER(SEARCH('[1]Lookup for use classification'!$F$9,C2759)),ISNUMBER(SEARCH('[1]Lookup for use classification'!$G$9,C2759)),ISNUMBER(SEARCH('[1]Lookup for use classification'!$H$9,C2759)),ISNUMBER(SEARCH('[1]Lookup for use classification'!$I$9,C2759)),ISNUMBER(SEARCH('[1]Lookup for use classification'!$J$9,C2759)),ISNUMBER(SEARCH('[1]Lookup for use classification'!$K$9,C2759))),'[1]Lookup for use classification'!$A$9,IF(OR(ISNUMBER(SEARCH('[1]Lookup for use classification'!$B$10,C2759)),ISNUMBER(SEARCH('[1]Lookup for use classification'!$C$10,C2759)),ISNUMBER(SEARCH('[1]Lookup for use classification'!$D$10,C2759)),ISNUMBER(SEARCH('[1]Lookup for use classification'!$E$10,C2759)),ISNUMBER(SEARCH('[1]Lookup for use classification'!$F$10,C2759)),ISNUMBER(SEARCH('[1]Lookup for use classification'!$G$10,C2759))),'[1]Lookup for use classification'!$A$10,IF(OR(ISNUMBER(SEARCH('[1]Lookup for use classification'!$B$11,C2759)),ISNUMBER(SEARCH('[1]Lookup for use classification'!$C$11,C2759))),'[1]Lookup for use classification'!$A$11,IF(OR(ISNUMBER(SEARCH('[1]Lookup for use classification'!$B$12,C2759)),ISNUMBER(SEARCH('[1]Lookup for use classification'!$C$12,C2759))),'[1]Lookup for use classification'!$A$12,IF(OR(ISNUMBER(SEARCH('[1]Lookup for use classification'!$B$13,C2759)),ISNUMBER(SEARCH('[1]Lookup for use classification'!$C$13,C2759)),ISNUMBER(SEARCH('[1]Lookup for use classification'!$D$13,C2759)),,ISNUMBER(SEARCH('[1]Lookup for use classification'!$C$13,C2759)),ISNUMBER(SEARCH('[1]Lookup for use classification'!$E$13,C2759))),'[1]Lookup for use classification'!$A$13,IF(OR(ISNUMBER(SEARCH('[1]Lookup for use classification'!$B$14,C2759)),ISNUMBER(SEARCH('[1]Lookup for use classification'!$C$14,C2759))),'[1]Lookup for use classification'!$A$14,"Other"))))))))))))</f>
        <v>Other</v>
      </c>
      <c r="E2759" s="240"/>
      <c r="F2759" s="259"/>
      <c r="G2759" s="259"/>
    </row>
    <row r="2760" spans="1:12" hidden="1">
      <c r="A2760" s="187" t="s">
        <v>301</v>
      </c>
      <c r="B2760" s="167" t="s">
        <v>4456</v>
      </c>
      <c r="C2760" s="239" t="s">
        <v>163</v>
      </c>
      <c r="D2760" s="6" t="str">
        <f>IF(OR(ISNUMBER(SEARCH('[1]Lookup for use classification'!$B$1,C2760)),ISNUMBER(SEARCH('[1]Lookup for use classification'!$C$1,C2760)),ISNUMBER(SEARCH('[1]Lookup for use classification'!$D$1,C2760)),ISNUMBER(SEARCH('[1]Lookup for use classification'!$E$1,C2760))),'[1]Lookup for use classification'!$A$1,IF(ISNUMBER(SEARCH('[1]Lookup for use classification'!$B$2,C2760)),'[1]Lookup for use classification'!$A$2,IF(ISNUMBER(SEARCH('[1]Lookup for use classification'!$B$3,C2760)),'[1]Lookup for use classification'!$A$3,IF(OR(ISNUMBER(SEARCH('[1]Lookup for use classification'!$B$4,C2760)),ISNUMBER(SEARCH('[1]Lookup for use classification'!$C$4,C2760)),ISNUMBER(SEARCH('[1]Lookup for use classification'!$D$4,C2760)),ISNUMBER(SEARCH('[1]Lookup for use classification'!$E$4,C2760))),'[1]Lookup for use classification'!$A$4,IF(OR(ISNUMBER(SEARCH('[1]Lookup for use classification'!$B$5,C2760)),ISNUMBER(SEARCH('[1]Lookup for use classification'!$C$5,C2760)),ISNUMBER(SEARCH('[1]Lookup for use classification'!$D$5,C2760))),'[1]Lookup for use classification'!$A$5,IF(OR(ISNUMBER(SEARCH('[1]Lookup for use classification'!$B$7,C2760)),ISNUMBER(SEARCH('[1]Lookup for use classification'!$C$7,C2760)),ISNUMBER(SEARCH('[1]Lookup for use classification'!$D$7,C2760))),'[1]Lookup for use classification'!$A$7,IF(OR(ISNUMBER(SEARCH('[1]Lookup for use classification'!$B$9,C2760)),ISNUMBER(SEARCH('[1]Lookup for use classification'!$C$9,C2760)),ISNUMBER(SEARCH('[1]Lookup for use classification'!$D$9,C2760)),ISNUMBER(SEARCH('[1]Lookup for use classification'!$E$9,C2760)),ISNUMBER(SEARCH('[1]Lookup for use classification'!$F$9,C2760)),ISNUMBER(SEARCH('[1]Lookup for use classification'!$G$9,C2760)),ISNUMBER(SEARCH('[1]Lookup for use classification'!$H$9,C2760)),ISNUMBER(SEARCH('[1]Lookup for use classification'!$I$9,C2760)),ISNUMBER(SEARCH('[1]Lookup for use classification'!$J$9,C2760)),ISNUMBER(SEARCH('[1]Lookup for use classification'!$K$9,C2760))),'[1]Lookup for use classification'!$A$9,IF(OR(ISNUMBER(SEARCH('[1]Lookup for use classification'!$B$10,C2760)),ISNUMBER(SEARCH('[1]Lookup for use classification'!$C$10,C2760)),ISNUMBER(SEARCH('[1]Lookup for use classification'!$D$10,C2760)),ISNUMBER(SEARCH('[1]Lookup for use classification'!$E$10,C2760)),ISNUMBER(SEARCH('[1]Lookup for use classification'!$F$10,C2760)),ISNUMBER(SEARCH('[1]Lookup for use classification'!$G$10,C2760))),'[1]Lookup for use classification'!$A$10,IF(OR(ISNUMBER(SEARCH('[1]Lookup for use classification'!$B$11,C2760)),ISNUMBER(SEARCH('[1]Lookup for use classification'!$C$11,C2760))),'[1]Lookup for use classification'!$A$11,IF(OR(ISNUMBER(SEARCH('[1]Lookup for use classification'!$B$12,C2760)),ISNUMBER(SEARCH('[1]Lookup for use classification'!$C$12,C2760))),'[1]Lookup for use classification'!$A$12,IF(OR(ISNUMBER(SEARCH('[1]Lookup for use classification'!$B$13,C2760)),ISNUMBER(SEARCH('[1]Lookup for use classification'!$C$13,C2760)),ISNUMBER(SEARCH('[1]Lookup for use classification'!$D$13,C2760)),,ISNUMBER(SEARCH('[1]Lookup for use classification'!$C$13,C2760)),ISNUMBER(SEARCH('[1]Lookup for use classification'!$E$13,C2760))),'[1]Lookup for use classification'!$A$13,IF(OR(ISNUMBER(SEARCH('[1]Lookup for use classification'!$B$14,C2760)),ISNUMBER(SEARCH('[1]Lookup for use classification'!$C$14,C2760))),'[1]Lookup for use classification'!$A$14,"Other"))))))))))))</f>
        <v>Other</v>
      </c>
      <c r="E2760" s="240"/>
      <c r="F2760" s="259"/>
      <c r="G2760" s="259"/>
    </row>
    <row r="2761" spans="1:12" hidden="1">
      <c r="A2761" s="187" t="s">
        <v>301</v>
      </c>
      <c r="B2761" s="167" t="s">
        <v>4456</v>
      </c>
      <c r="C2761" s="239" t="s">
        <v>163</v>
      </c>
      <c r="D2761" s="6" t="str">
        <f>IF(OR(ISNUMBER(SEARCH('[1]Lookup for use classification'!$B$1,C2761)),ISNUMBER(SEARCH('[1]Lookup for use classification'!$C$1,C2761)),ISNUMBER(SEARCH('[1]Lookup for use classification'!$D$1,C2761)),ISNUMBER(SEARCH('[1]Lookup for use classification'!$E$1,C2761))),'[1]Lookup for use classification'!$A$1,IF(ISNUMBER(SEARCH('[1]Lookup for use classification'!$B$2,C2761)),'[1]Lookup for use classification'!$A$2,IF(ISNUMBER(SEARCH('[1]Lookup for use classification'!$B$3,C2761)),'[1]Lookup for use classification'!$A$3,IF(OR(ISNUMBER(SEARCH('[1]Lookup for use classification'!$B$4,C2761)),ISNUMBER(SEARCH('[1]Lookup for use classification'!$C$4,C2761)),ISNUMBER(SEARCH('[1]Lookup for use classification'!$D$4,C2761)),ISNUMBER(SEARCH('[1]Lookup for use classification'!$E$4,C2761))),'[1]Lookup for use classification'!$A$4,IF(OR(ISNUMBER(SEARCH('[1]Lookup for use classification'!$B$5,C2761)),ISNUMBER(SEARCH('[1]Lookup for use classification'!$C$5,C2761)),ISNUMBER(SEARCH('[1]Lookup for use classification'!$D$5,C2761))),'[1]Lookup for use classification'!$A$5,IF(OR(ISNUMBER(SEARCH('[1]Lookup for use classification'!$B$7,C2761)),ISNUMBER(SEARCH('[1]Lookup for use classification'!$C$7,C2761)),ISNUMBER(SEARCH('[1]Lookup for use classification'!$D$7,C2761))),'[1]Lookup for use classification'!$A$7,IF(OR(ISNUMBER(SEARCH('[1]Lookup for use classification'!$B$9,C2761)),ISNUMBER(SEARCH('[1]Lookup for use classification'!$C$9,C2761)),ISNUMBER(SEARCH('[1]Lookup for use classification'!$D$9,C2761)),ISNUMBER(SEARCH('[1]Lookup for use classification'!$E$9,C2761)),ISNUMBER(SEARCH('[1]Lookup for use classification'!$F$9,C2761)),ISNUMBER(SEARCH('[1]Lookup for use classification'!$G$9,C2761)),ISNUMBER(SEARCH('[1]Lookup for use classification'!$H$9,C2761)),ISNUMBER(SEARCH('[1]Lookup for use classification'!$I$9,C2761)),ISNUMBER(SEARCH('[1]Lookup for use classification'!$J$9,C2761)),ISNUMBER(SEARCH('[1]Lookup for use classification'!$K$9,C2761))),'[1]Lookup for use classification'!$A$9,IF(OR(ISNUMBER(SEARCH('[1]Lookup for use classification'!$B$10,C2761)),ISNUMBER(SEARCH('[1]Lookup for use classification'!$C$10,C2761)),ISNUMBER(SEARCH('[1]Lookup for use classification'!$D$10,C2761)),ISNUMBER(SEARCH('[1]Lookup for use classification'!$E$10,C2761)),ISNUMBER(SEARCH('[1]Lookup for use classification'!$F$10,C2761)),ISNUMBER(SEARCH('[1]Lookup for use classification'!$G$10,C2761))),'[1]Lookup for use classification'!$A$10,IF(OR(ISNUMBER(SEARCH('[1]Lookup for use classification'!$B$11,C2761)),ISNUMBER(SEARCH('[1]Lookup for use classification'!$C$11,C2761))),'[1]Lookup for use classification'!$A$11,IF(OR(ISNUMBER(SEARCH('[1]Lookup for use classification'!$B$12,C2761)),ISNUMBER(SEARCH('[1]Lookup for use classification'!$C$12,C2761))),'[1]Lookup for use classification'!$A$12,IF(OR(ISNUMBER(SEARCH('[1]Lookup for use classification'!$B$13,C2761)),ISNUMBER(SEARCH('[1]Lookup for use classification'!$C$13,C2761)),ISNUMBER(SEARCH('[1]Lookup for use classification'!$D$13,C2761)),,ISNUMBER(SEARCH('[1]Lookup for use classification'!$C$13,C2761)),ISNUMBER(SEARCH('[1]Lookup for use classification'!$E$13,C2761))),'[1]Lookup for use classification'!$A$13,IF(OR(ISNUMBER(SEARCH('[1]Lookup for use classification'!$B$14,C2761)),ISNUMBER(SEARCH('[1]Lookup for use classification'!$C$14,C2761))),'[1]Lookup for use classification'!$A$14,"Other"))))))))))))</f>
        <v>Other</v>
      </c>
      <c r="E2761" s="240"/>
      <c r="F2761" s="259"/>
      <c r="G2761" s="259"/>
    </row>
    <row r="2762" spans="1:12" hidden="1">
      <c r="A2762" s="187" t="s">
        <v>301</v>
      </c>
      <c r="B2762" s="167" t="s">
        <v>4456</v>
      </c>
      <c r="C2762" s="239" t="s">
        <v>98</v>
      </c>
      <c r="D2762" s="6" t="str">
        <f>IF(OR(ISNUMBER(SEARCH('[1]Lookup for use classification'!$B$1,C2762)),ISNUMBER(SEARCH('[1]Lookup for use classification'!$C$1,C2762)),ISNUMBER(SEARCH('[1]Lookup for use classification'!$D$1,C2762)),ISNUMBER(SEARCH('[1]Lookup for use classification'!$E$1,C2762))),'[1]Lookup for use classification'!$A$1,IF(ISNUMBER(SEARCH('[1]Lookup for use classification'!$B$2,C2762)),'[1]Lookup for use classification'!$A$2,IF(ISNUMBER(SEARCH('[1]Lookup for use classification'!$B$3,C2762)),'[1]Lookup for use classification'!$A$3,IF(OR(ISNUMBER(SEARCH('[1]Lookup for use classification'!$B$4,C2762)),ISNUMBER(SEARCH('[1]Lookup for use classification'!$C$4,C2762)),ISNUMBER(SEARCH('[1]Lookup for use classification'!$D$4,C2762)),ISNUMBER(SEARCH('[1]Lookup for use classification'!$E$4,C2762))),'[1]Lookup for use classification'!$A$4,IF(OR(ISNUMBER(SEARCH('[1]Lookup for use classification'!$B$5,C2762)),ISNUMBER(SEARCH('[1]Lookup for use classification'!$C$5,C2762)),ISNUMBER(SEARCH('[1]Lookup for use classification'!$D$5,C2762))),'[1]Lookup for use classification'!$A$5,IF(OR(ISNUMBER(SEARCH('[1]Lookup for use classification'!$B$7,C2762)),ISNUMBER(SEARCH('[1]Lookup for use classification'!$C$7,C2762)),ISNUMBER(SEARCH('[1]Lookup for use classification'!$D$7,C2762))),'[1]Lookup for use classification'!$A$7,IF(OR(ISNUMBER(SEARCH('[1]Lookup for use classification'!$B$9,C2762)),ISNUMBER(SEARCH('[1]Lookup for use classification'!$C$9,C2762)),ISNUMBER(SEARCH('[1]Lookup for use classification'!$D$9,C2762)),ISNUMBER(SEARCH('[1]Lookup for use classification'!$E$9,C2762)),ISNUMBER(SEARCH('[1]Lookup for use classification'!$F$9,C2762)),ISNUMBER(SEARCH('[1]Lookup for use classification'!$G$9,C2762)),ISNUMBER(SEARCH('[1]Lookup for use classification'!$H$9,C2762)),ISNUMBER(SEARCH('[1]Lookup for use classification'!$I$9,C2762)),ISNUMBER(SEARCH('[1]Lookup for use classification'!$J$9,C2762)),ISNUMBER(SEARCH('[1]Lookup for use classification'!$K$9,C2762))),'[1]Lookup for use classification'!$A$9,IF(OR(ISNUMBER(SEARCH('[1]Lookup for use classification'!$B$10,C2762)),ISNUMBER(SEARCH('[1]Lookup for use classification'!$C$10,C2762)),ISNUMBER(SEARCH('[1]Lookup for use classification'!$D$10,C2762)),ISNUMBER(SEARCH('[1]Lookup for use classification'!$E$10,C2762)),ISNUMBER(SEARCH('[1]Lookup for use classification'!$F$10,C2762)),ISNUMBER(SEARCH('[1]Lookup for use classification'!$G$10,C2762))),'[1]Lookup for use classification'!$A$10,IF(OR(ISNUMBER(SEARCH('[1]Lookup for use classification'!$B$11,C2762)),ISNUMBER(SEARCH('[1]Lookup for use classification'!$C$11,C2762))),'[1]Lookup for use classification'!$A$11,IF(OR(ISNUMBER(SEARCH('[1]Lookup for use classification'!$B$12,C2762)),ISNUMBER(SEARCH('[1]Lookup for use classification'!$C$12,C2762))),'[1]Lookup for use classification'!$A$12,IF(OR(ISNUMBER(SEARCH('[1]Lookup for use classification'!$B$13,C2762)),ISNUMBER(SEARCH('[1]Lookup for use classification'!$C$13,C2762)),ISNUMBER(SEARCH('[1]Lookup for use classification'!$D$13,C2762)),,ISNUMBER(SEARCH('[1]Lookup for use classification'!$C$13,C2762)),ISNUMBER(SEARCH('[1]Lookup for use classification'!$E$13,C2762))),'[1]Lookup for use classification'!$A$13,IF(OR(ISNUMBER(SEARCH('[1]Lookup for use classification'!$B$14,C2762)),ISNUMBER(SEARCH('[1]Lookup for use classification'!$C$14,C2762))),'[1]Lookup for use classification'!$A$14,"Other"))))))))))))</f>
        <v>Other</v>
      </c>
      <c r="E2762" s="240"/>
      <c r="F2762" s="259"/>
      <c r="G2762" s="259"/>
    </row>
    <row r="2763" spans="1:12" hidden="1">
      <c r="A2763" s="187" t="s">
        <v>301</v>
      </c>
      <c r="B2763" s="167" t="s">
        <v>4456</v>
      </c>
      <c r="C2763" s="239" t="s">
        <v>316</v>
      </c>
      <c r="D2763" s="6" t="str">
        <f>IF(OR(ISNUMBER(SEARCH('[1]Lookup for use classification'!$B$1,C2763)),ISNUMBER(SEARCH('[1]Lookup for use classification'!$C$1,C2763)),ISNUMBER(SEARCH('[1]Lookup for use classification'!$D$1,C2763)),ISNUMBER(SEARCH('[1]Lookup for use classification'!$E$1,C2763))),'[1]Lookup for use classification'!$A$1,IF(ISNUMBER(SEARCH('[1]Lookup for use classification'!$B$2,C2763)),'[1]Lookup for use classification'!$A$2,IF(ISNUMBER(SEARCH('[1]Lookup for use classification'!$B$3,C2763)),'[1]Lookup for use classification'!$A$3,IF(OR(ISNUMBER(SEARCH('[1]Lookup for use classification'!$B$4,C2763)),ISNUMBER(SEARCH('[1]Lookup for use classification'!$C$4,C2763)),ISNUMBER(SEARCH('[1]Lookup for use classification'!$D$4,C2763)),ISNUMBER(SEARCH('[1]Lookup for use classification'!$E$4,C2763))),'[1]Lookup for use classification'!$A$4,IF(OR(ISNUMBER(SEARCH('[1]Lookup for use classification'!$B$5,C2763)),ISNUMBER(SEARCH('[1]Lookup for use classification'!$C$5,C2763)),ISNUMBER(SEARCH('[1]Lookup for use classification'!$D$5,C2763))),'[1]Lookup for use classification'!$A$5,IF(OR(ISNUMBER(SEARCH('[1]Lookup for use classification'!$B$7,C2763)),ISNUMBER(SEARCH('[1]Lookup for use classification'!$C$7,C2763)),ISNUMBER(SEARCH('[1]Lookup for use classification'!$D$7,C2763))),'[1]Lookup for use classification'!$A$7,IF(OR(ISNUMBER(SEARCH('[1]Lookup for use classification'!$B$9,C2763)),ISNUMBER(SEARCH('[1]Lookup for use classification'!$C$9,C2763)),ISNUMBER(SEARCH('[1]Lookup for use classification'!$D$9,C2763)),ISNUMBER(SEARCH('[1]Lookup for use classification'!$E$9,C2763)),ISNUMBER(SEARCH('[1]Lookup for use classification'!$F$9,C2763)),ISNUMBER(SEARCH('[1]Lookup for use classification'!$G$9,C2763)),ISNUMBER(SEARCH('[1]Lookup for use classification'!$H$9,C2763)),ISNUMBER(SEARCH('[1]Lookup for use classification'!$I$9,C2763)),ISNUMBER(SEARCH('[1]Lookup for use classification'!$J$9,C2763)),ISNUMBER(SEARCH('[1]Lookup for use classification'!$K$9,C2763))),'[1]Lookup for use classification'!$A$9,IF(OR(ISNUMBER(SEARCH('[1]Lookup for use classification'!$B$10,C2763)),ISNUMBER(SEARCH('[1]Lookup for use classification'!$C$10,C2763)),ISNUMBER(SEARCH('[1]Lookup for use classification'!$D$10,C2763)),ISNUMBER(SEARCH('[1]Lookup for use classification'!$E$10,C2763)),ISNUMBER(SEARCH('[1]Lookup for use classification'!$F$10,C2763)),ISNUMBER(SEARCH('[1]Lookup for use classification'!$G$10,C2763))),'[1]Lookup for use classification'!$A$10,IF(OR(ISNUMBER(SEARCH('[1]Lookup for use classification'!$B$11,C2763)),ISNUMBER(SEARCH('[1]Lookup for use classification'!$C$11,C2763))),'[1]Lookup for use classification'!$A$11,IF(OR(ISNUMBER(SEARCH('[1]Lookup for use classification'!$B$12,C2763)),ISNUMBER(SEARCH('[1]Lookup for use classification'!$C$12,C2763))),'[1]Lookup for use classification'!$A$12,IF(OR(ISNUMBER(SEARCH('[1]Lookup for use classification'!$B$13,C2763)),ISNUMBER(SEARCH('[1]Lookup for use classification'!$C$13,C2763)),ISNUMBER(SEARCH('[1]Lookup for use classification'!$D$13,C2763)),,ISNUMBER(SEARCH('[1]Lookup for use classification'!$C$13,C2763)),ISNUMBER(SEARCH('[1]Lookup for use classification'!$E$13,C2763))),'[1]Lookup for use classification'!$A$13,IF(OR(ISNUMBER(SEARCH('[1]Lookup for use classification'!$B$14,C2763)),ISNUMBER(SEARCH('[1]Lookup for use classification'!$C$14,C2763))),'[1]Lookup for use classification'!$A$14,"Other"))))))))))))</f>
        <v>Other</v>
      </c>
      <c r="E2763" s="240"/>
      <c r="F2763" s="259"/>
      <c r="G2763" s="259"/>
    </row>
    <row r="2764" spans="1:12" hidden="1">
      <c r="A2764" s="134" t="s">
        <v>301</v>
      </c>
      <c r="B2764" s="8" t="str">
        <f>IF(ISNA(VLOOKUP(CONCATENATE(A2764,C2764),EUS!$B$2:$B$1939,1,FALSE)),"","End Use Study")</f>
        <v>End Use Study</v>
      </c>
      <c r="C2764" s="14" t="s">
        <v>312</v>
      </c>
      <c r="D2764" s="162" t="s">
        <v>2424</v>
      </c>
      <c r="E2764" s="15">
        <v>1600</v>
      </c>
      <c r="F2764" s="15"/>
      <c r="G2764" s="15"/>
      <c r="H2764" s="164">
        <v>900</v>
      </c>
      <c r="I2764" s="164"/>
      <c r="J2764" s="7">
        <v>4287</v>
      </c>
      <c r="L2764" s="6"/>
    </row>
    <row r="2765" spans="1:12" hidden="1">
      <c r="A2765" s="187" t="s">
        <v>301</v>
      </c>
      <c r="B2765" s="167" t="s">
        <v>4456</v>
      </c>
      <c r="C2765" s="239" t="s">
        <v>307</v>
      </c>
      <c r="D2765" s="6" t="str">
        <f>IF(OR(ISNUMBER(SEARCH('[1]Lookup for use classification'!$B$1,C2765)),ISNUMBER(SEARCH('[1]Lookup for use classification'!$C$1,C2765)),ISNUMBER(SEARCH('[1]Lookup for use classification'!$D$1,C2765)),ISNUMBER(SEARCH('[1]Lookup for use classification'!$E$1,C2765))),'[1]Lookup for use classification'!$A$1,IF(ISNUMBER(SEARCH('[1]Lookup for use classification'!$B$2,C2765)),'[1]Lookup for use classification'!$A$2,IF(ISNUMBER(SEARCH('[1]Lookup for use classification'!$B$3,C2765)),'[1]Lookup for use classification'!$A$3,IF(OR(ISNUMBER(SEARCH('[1]Lookup for use classification'!$B$4,C2765)),ISNUMBER(SEARCH('[1]Lookup for use classification'!$C$4,C2765)),ISNUMBER(SEARCH('[1]Lookup for use classification'!$D$4,C2765)),ISNUMBER(SEARCH('[1]Lookup for use classification'!$E$4,C2765))),'[1]Lookup for use classification'!$A$4,IF(OR(ISNUMBER(SEARCH('[1]Lookup for use classification'!$B$5,C2765)),ISNUMBER(SEARCH('[1]Lookup for use classification'!$C$5,C2765)),ISNUMBER(SEARCH('[1]Lookup for use classification'!$D$5,C2765))),'[1]Lookup for use classification'!$A$5,IF(OR(ISNUMBER(SEARCH('[1]Lookup for use classification'!$B$7,C2765)),ISNUMBER(SEARCH('[1]Lookup for use classification'!$C$7,C2765)),ISNUMBER(SEARCH('[1]Lookup for use classification'!$D$7,C2765))),'[1]Lookup for use classification'!$A$7,IF(OR(ISNUMBER(SEARCH('[1]Lookup for use classification'!$B$9,C2765)),ISNUMBER(SEARCH('[1]Lookup for use classification'!$C$9,C2765)),ISNUMBER(SEARCH('[1]Lookup for use classification'!$D$9,C2765)),ISNUMBER(SEARCH('[1]Lookup for use classification'!$E$9,C2765)),ISNUMBER(SEARCH('[1]Lookup for use classification'!$F$9,C2765)),ISNUMBER(SEARCH('[1]Lookup for use classification'!$G$9,C2765)),ISNUMBER(SEARCH('[1]Lookup for use classification'!$H$9,C2765)),ISNUMBER(SEARCH('[1]Lookup for use classification'!$I$9,C2765)),ISNUMBER(SEARCH('[1]Lookup for use classification'!$J$9,C2765)),ISNUMBER(SEARCH('[1]Lookup for use classification'!$K$9,C2765))),'[1]Lookup for use classification'!$A$9,IF(OR(ISNUMBER(SEARCH('[1]Lookup for use classification'!$B$10,C2765)),ISNUMBER(SEARCH('[1]Lookup for use classification'!$C$10,C2765)),ISNUMBER(SEARCH('[1]Lookup for use classification'!$D$10,C2765)),ISNUMBER(SEARCH('[1]Lookup for use classification'!$E$10,C2765)),ISNUMBER(SEARCH('[1]Lookup for use classification'!$F$10,C2765)),ISNUMBER(SEARCH('[1]Lookup for use classification'!$G$10,C2765))),'[1]Lookup for use classification'!$A$10,IF(OR(ISNUMBER(SEARCH('[1]Lookup for use classification'!$B$11,C2765)),ISNUMBER(SEARCH('[1]Lookup for use classification'!$C$11,C2765))),'[1]Lookup for use classification'!$A$11,IF(OR(ISNUMBER(SEARCH('[1]Lookup for use classification'!$B$12,C2765)),ISNUMBER(SEARCH('[1]Lookup for use classification'!$C$12,C2765))),'[1]Lookup for use classification'!$A$12,IF(OR(ISNUMBER(SEARCH('[1]Lookup for use classification'!$B$13,C2765)),ISNUMBER(SEARCH('[1]Lookup for use classification'!$C$13,C2765)),ISNUMBER(SEARCH('[1]Lookup for use classification'!$D$13,C2765)),,ISNUMBER(SEARCH('[1]Lookup for use classification'!$C$13,C2765)),ISNUMBER(SEARCH('[1]Lookup for use classification'!$E$13,C2765))),'[1]Lookup for use classification'!$A$13,IF(OR(ISNUMBER(SEARCH('[1]Lookup for use classification'!$B$14,C2765)),ISNUMBER(SEARCH('[1]Lookup for use classification'!$C$14,C2765))),'[1]Lookup for use classification'!$A$14,"Other"))))))))))))</f>
        <v>Public Safety</v>
      </c>
      <c r="E2765" s="240">
        <v>1500</v>
      </c>
      <c r="F2765" s="259"/>
      <c r="G2765" s="259"/>
    </row>
    <row r="2766" spans="1:12" hidden="1">
      <c r="A2766" s="187" t="s">
        <v>301</v>
      </c>
      <c r="B2766" s="167" t="s">
        <v>4456</v>
      </c>
      <c r="C2766" s="239" t="s">
        <v>96</v>
      </c>
      <c r="D2766" s="6" t="str">
        <f>IF(OR(ISNUMBER(SEARCH('[1]Lookup for use classification'!$B$1,C2766)),ISNUMBER(SEARCH('[1]Lookup for use classification'!$C$1,C2766)),ISNUMBER(SEARCH('[1]Lookup for use classification'!$D$1,C2766)),ISNUMBER(SEARCH('[1]Lookup for use classification'!$E$1,C2766))),'[1]Lookup for use classification'!$A$1,IF(ISNUMBER(SEARCH('[1]Lookup for use classification'!$B$2,C2766)),'[1]Lookup for use classification'!$A$2,IF(ISNUMBER(SEARCH('[1]Lookup for use classification'!$B$3,C2766)),'[1]Lookup for use classification'!$A$3,IF(OR(ISNUMBER(SEARCH('[1]Lookup for use classification'!$B$4,C2766)),ISNUMBER(SEARCH('[1]Lookup for use classification'!$C$4,C2766)),ISNUMBER(SEARCH('[1]Lookup for use classification'!$D$4,C2766)),ISNUMBER(SEARCH('[1]Lookup for use classification'!$E$4,C2766))),'[1]Lookup for use classification'!$A$4,IF(OR(ISNUMBER(SEARCH('[1]Lookup for use classification'!$B$5,C2766)),ISNUMBER(SEARCH('[1]Lookup for use classification'!$C$5,C2766)),ISNUMBER(SEARCH('[1]Lookup for use classification'!$D$5,C2766))),'[1]Lookup for use classification'!$A$5,IF(OR(ISNUMBER(SEARCH('[1]Lookup for use classification'!$B$7,C2766)),ISNUMBER(SEARCH('[1]Lookup for use classification'!$C$7,C2766)),ISNUMBER(SEARCH('[1]Lookup for use classification'!$D$7,C2766))),'[1]Lookup for use classification'!$A$7,IF(OR(ISNUMBER(SEARCH('[1]Lookup for use classification'!$B$9,C2766)),ISNUMBER(SEARCH('[1]Lookup for use classification'!$C$9,C2766)),ISNUMBER(SEARCH('[1]Lookup for use classification'!$D$9,C2766)),ISNUMBER(SEARCH('[1]Lookup for use classification'!$E$9,C2766)),ISNUMBER(SEARCH('[1]Lookup for use classification'!$F$9,C2766)),ISNUMBER(SEARCH('[1]Lookup for use classification'!$G$9,C2766)),ISNUMBER(SEARCH('[1]Lookup for use classification'!$H$9,C2766)),ISNUMBER(SEARCH('[1]Lookup for use classification'!$I$9,C2766)),ISNUMBER(SEARCH('[1]Lookup for use classification'!$J$9,C2766)),ISNUMBER(SEARCH('[1]Lookup for use classification'!$K$9,C2766))),'[1]Lookup for use classification'!$A$9,IF(OR(ISNUMBER(SEARCH('[1]Lookup for use classification'!$B$10,C2766)),ISNUMBER(SEARCH('[1]Lookup for use classification'!$C$10,C2766)),ISNUMBER(SEARCH('[1]Lookup for use classification'!$D$10,C2766)),ISNUMBER(SEARCH('[1]Lookup for use classification'!$E$10,C2766)),ISNUMBER(SEARCH('[1]Lookup for use classification'!$F$10,C2766)),ISNUMBER(SEARCH('[1]Lookup for use classification'!$G$10,C2766))),'[1]Lookup for use classification'!$A$10,IF(OR(ISNUMBER(SEARCH('[1]Lookup for use classification'!$B$11,C2766)),ISNUMBER(SEARCH('[1]Lookup for use classification'!$C$11,C2766))),'[1]Lookup for use classification'!$A$11,IF(OR(ISNUMBER(SEARCH('[1]Lookup for use classification'!$B$12,C2766)),ISNUMBER(SEARCH('[1]Lookup for use classification'!$C$12,C2766))),'[1]Lookup for use classification'!$A$12,IF(OR(ISNUMBER(SEARCH('[1]Lookup for use classification'!$B$13,C2766)),ISNUMBER(SEARCH('[1]Lookup for use classification'!$C$13,C2766)),ISNUMBER(SEARCH('[1]Lookup for use classification'!$D$13,C2766)),,ISNUMBER(SEARCH('[1]Lookup for use classification'!$C$13,C2766)),ISNUMBER(SEARCH('[1]Lookup for use classification'!$E$13,C2766))),'[1]Lookup for use classification'!$A$13,IF(OR(ISNUMBER(SEARCH('[1]Lookup for use classification'!$B$14,C2766)),ISNUMBER(SEARCH('[1]Lookup for use classification'!$C$14,C2766))),'[1]Lookup for use classification'!$A$14,"Other"))))))))))))</f>
        <v>Public Safety</v>
      </c>
      <c r="E2766" s="240">
        <v>4800</v>
      </c>
      <c r="F2766" s="259"/>
      <c r="G2766" s="259"/>
    </row>
    <row r="2767" spans="1:12" hidden="1">
      <c r="A2767" s="187" t="s">
        <v>301</v>
      </c>
      <c r="B2767" s="167" t="s">
        <v>4456</v>
      </c>
      <c r="C2767" s="241" t="s">
        <v>302</v>
      </c>
      <c r="D2767" s="6" t="str">
        <f>IF(OR(ISNUMBER(SEARCH('[1]Lookup for use classification'!$B$1,C2767)),ISNUMBER(SEARCH('[1]Lookup for use classification'!$C$1,C2767)),ISNUMBER(SEARCH('[1]Lookup for use classification'!$D$1,C2767)),ISNUMBER(SEARCH('[1]Lookup for use classification'!$E$1,C2767))),'[1]Lookup for use classification'!$A$1,IF(ISNUMBER(SEARCH('[1]Lookup for use classification'!$B$2,C2767)),'[1]Lookup for use classification'!$A$2,IF(ISNUMBER(SEARCH('[1]Lookup for use classification'!$B$3,C2767)),'[1]Lookup for use classification'!$A$3,IF(OR(ISNUMBER(SEARCH('[1]Lookup for use classification'!$B$4,C2767)),ISNUMBER(SEARCH('[1]Lookup for use classification'!$C$4,C2767)),ISNUMBER(SEARCH('[1]Lookup for use classification'!$D$4,C2767)),ISNUMBER(SEARCH('[1]Lookup for use classification'!$E$4,C2767))),'[1]Lookup for use classification'!$A$4,IF(OR(ISNUMBER(SEARCH('[1]Lookup for use classification'!$B$5,C2767)),ISNUMBER(SEARCH('[1]Lookup for use classification'!$C$5,C2767)),ISNUMBER(SEARCH('[1]Lookup for use classification'!$D$5,C2767))),'[1]Lookup for use classification'!$A$5,IF(OR(ISNUMBER(SEARCH('[1]Lookup for use classification'!$B$7,C2767)),ISNUMBER(SEARCH('[1]Lookup for use classification'!$C$7,C2767)),ISNUMBER(SEARCH('[1]Lookup for use classification'!$D$7,C2767))),'[1]Lookup for use classification'!$A$7,IF(OR(ISNUMBER(SEARCH('[1]Lookup for use classification'!$B$9,C2767)),ISNUMBER(SEARCH('[1]Lookup for use classification'!$C$9,C2767)),ISNUMBER(SEARCH('[1]Lookup for use classification'!$D$9,C2767)),ISNUMBER(SEARCH('[1]Lookup for use classification'!$E$9,C2767)),ISNUMBER(SEARCH('[1]Lookup for use classification'!$F$9,C2767)),ISNUMBER(SEARCH('[1]Lookup for use classification'!$G$9,C2767)),ISNUMBER(SEARCH('[1]Lookup for use classification'!$H$9,C2767)),ISNUMBER(SEARCH('[1]Lookup for use classification'!$I$9,C2767)),ISNUMBER(SEARCH('[1]Lookup for use classification'!$J$9,C2767)),ISNUMBER(SEARCH('[1]Lookup for use classification'!$K$9,C2767))),'[1]Lookup for use classification'!$A$9,IF(OR(ISNUMBER(SEARCH('[1]Lookup for use classification'!$B$10,C2767)),ISNUMBER(SEARCH('[1]Lookup for use classification'!$C$10,C2767)),ISNUMBER(SEARCH('[1]Lookup for use classification'!$D$10,C2767)),ISNUMBER(SEARCH('[1]Lookup for use classification'!$E$10,C2767)),ISNUMBER(SEARCH('[1]Lookup for use classification'!$F$10,C2767)),ISNUMBER(SEARCH('[1]Lookup for use classification'!$G$10,C2767))),'[1]Lookup for use classification'!$A$10,IF(OR(ISNUMBER(SEARCH('[1]Lookup for use classification'!$B$11,C2767)),ISNUMBER(SEARCH('[1]Lookup for use classification'!$C$11,C2767))),'[1]Lookup for use classification'!$A$11,IF(OR(ISNUMBER(SEARCH('[1]Lookup for use classification'!$B$12,C2767)),ISNUMBER(SEARCH('[1]Lookup for use classification'!$C$12,C2767))),'[1]Lookup for use classification'!$A$12,IF(OR(ISNUMBER(SEARCH('[1]Lookup for use classification'!$B$13,C2767)),ISNUMBER(SEARCH('[1]Lookup for use classification'!$C$13,C2767)),ISNUMBER(SEARCH('[1]Lookup for use classification'!$D$13,C2767)),,ISNUMBER(SEARCH('[1]Lookup for use classification'!$C$13,C2767)),ISNUMBER(SEARCH('[1]Lookup for use classification'!$E$13,C2767))),'[1]Lookup for use classification'!$A$13,IF(OR(ISNUMBER(SEARCH('[1]Lookup for use classification'!$B$14,C2767)),ISNUMBER(SEARCH('[1]Lookup for use classification'!$C$14,C2767))),'[1]Lookup for use classification'!$A$14,"Other"))))))))))))</f>
        <v>Retail - Other</v>
      </c>
      <c r="E2767" s="264">
        <v>5000</v>
      </c>
      <c r="F2767" s="265"/>
      <c r="G2767" s="265"/>
    </row>
    <row r="2768" spans="1:12" hidden="1">
      <c r="A2768" s="134" t="s">
        <v>301</v>
      </c>
      <c r="B2768" s="8" t="str">
        <f>IF(ISNA(VLOOKUP(CONCATENATE(A2768,C2768),EUS!$B$2:$B$1939,1,FALSE)),"","End Use Study")</f>
        <v>End Use Study</v>
      </c>
      <c r="C2768" s="14" t="s">
        <v>311</v>
      </c>
      <c r="D2768" s="8" t="str">
        <f>IF(OR(ISNUMBER(SEARCH('[1]Lookup for use classification'!$B$1,C2768)),ISNUMBER(SEARCH('[1]Lookup for use classification'!$C$1,C2768)),ISNUMBER(SEARCH('[1]Lookup for use classification'!$D$1,C2768)),ISNUMBER(SEARCH('[1]Lookup for use classification'!$E$1,C2768))),'[1]Lookup for use classification'!$A$1,IF(ISNUMBER(SEARCH('[1]Lookup for use classification'!$B$2,C2768)),'[1]Lookup for use classification'!$A$2,IF(ISNUMBER(SEARCH('[1]Lookup for use classification'!$B$3,C2768)),'[1]Lookup for use classification'!$A$3,IF(OR(ISNUMBER(SEARCH('[1]Lookup for use classification'!$B$4,C2768)),ISNUMBER(SEARCH('[1]Lookup for use classification'!$C$4,C2768)),ISNUMBER(SEARCH('[1]Lookup for use classification'!$D$4,C2768)),ISNUMBER(SEARCH('[1]Lookup for use classification'!$E$4,C2768))),'[1]Lookup for use classification'!$A$4,IF(OR(ISNUMBER(SEARCH('[1]Lookup for use classification'!$B$5,C2768)),ISNUMBER(SEARCH('[1]Lookup for use classification'!$C$5,C2768)),ISNUMBER(SEARCH('[1]Lookup for use classification'!$D$5,C2768))),'[1]Lookup for use classification'!$A$5,IF(OR(ISNUMBER(SEARCH('[1]Lookup for use classification'!$B$7,C2768)),ISNUMBER(SEARCH('[1]Lookup for use classification'!$C$7,C2768)),ISNUMBER(SEARCH('[1]Lookup for use classification'!$D$7,C2768))),'[1]Lookup for use classification'!$A$7,IF(OR(ISNUMBER(SEARCH('[1]Lookup for use classification'!$B$9,C2768)),ISNUMBER(SEARCH('[1]Lookup for use classification'!$C$9,C2768)),ISNUMBER(SEARCH('[1]Lookup for use classification'!$D$9,C2768)),ISNUMBER(SEARCH('[1]Lookup for use classification'!$E$9,C2768)),ISNUMBER(SEARCH('[1]Lookup for use classification'!$F$9,C2768)),ISNUMBER(SEARCH('[1]Lookup for use classification'!$G$9,C2768)),ISNUMBER(SEARCH('[1]Lookup for use classification'!$H$9,C2768)),ISNUMBER(SEARCH('[1]Lookup for use classification'!$I$9,C2768)),ISNUMBER(SEARCH('[1]Lookup for use classification'!$J$9,C2768)),ISNUMBER(SEARCH('[1]Lookup for use classification'!$K$9,C2768))),'[1]Lookup for use classification'!$A$9,IF(OR(ISNUMBER(SEARCH('[1]Lookup for use classification'!$B$10,C2768)),ISNUMBER(SEARCH('[1]Lookup for use classification'!$C$10,C2768)),ISNUMBER(SEARCH('[1]Lookup for use classification'!$D$10,C2768)),ISNUMBER(SEARCH('[1]Lookup for use classification'!$E$10,C2768)),ISNUMBER(SEARCH('[1]Lookup for use classification'!$F$10,C2768)),ISNUMBER(SEARCH('[1]Lookup for use classification'!$G$10,C2768))),'[1]Lookup for use classification'!$A$10,IF(OR(ISNUMBER(SEARCH('[1]Lookup for use classification'!$B$11,C2768)),ISNUMBER(SEARCH('[1]Lookup for use classification'!$C$11,C2768))),'[1]Lookup for use classification'!$A$11,IF(OR(ISNUMBER(SEARCH('[1]Lookup for use classification'!$B$12,C2768)),ISNUMBER(SEARCH('[1]Lookup for use classification'!$C$12,C2768))),'[1]Lookup for use classification'!$A$12,IF(OR(ISNUMBER(SEARCH('[1]Lookup for use classification'!$B$13,C2768)),ISNUMBER(SEARCH('[1]Lookup for use classification'!$C$13,C2768)),ISNUMBER(SEARCH('[1]Lookup for use classification'!$D$13,C2768)),,ISNUMBER(SEARCH('[1]Lookup for use classification'!$C$13,C2768)),ISNUMBER(SEARCH('[1]Lookup for use classification'!$E$13,C2768))),'[1]Lookup for use classification'!$A$13,IF(OR(ISNUMBER(SEARCH('[1]Lookup for use classification'!$B$14,C2768)),ISNUMBER(SEARCH('[1]Lookup for use classification'!$C$14,C2768))),'[1]Lookup for use classification'!$A$14,"Other"))))))))))))</f>
        <v>Retail - Other</v>
      </c>
      <c r="E2768" s="15">
        <v>64000</v>
      </c>
      <c r="F2768" s="15"/>
      <c r="G2768" s="15"/>
      <c r="H2768" s="164">
        <v>4000</v>
      </c>
      <c r="I2768" s="164"/>
      <c r="J2768" s="7">
        <v>45423</v>
      </c>
      <c r="L2768" s="6"/>
    </row>
    <row r="2769" spans="1:12" hidden="1">
      <c r="A2769" s="138" t="s">
        <v>301</v>
      </c>
      <c r="B2769" s="8" t="str">
        <f>IF(ISNA(VLOOKUP(CONCATENATE(A2769,C2769),EUS!$B$2:$B$1939,1,FALSE)),"","End Use Study")</f>
        <v>End Use Study</v>
      </c>
      <c r="C2769" s="14" t="s">
        <v>304</v>
      </c>
      <c r="D2769" s="162" t="s">
        <v>1980</v>
      </c>
      <c r="E2769" s="15"/>
      <c r="F2769" s="15"/>
      <c r="G2769" s="15"/>
      <c r="H2769" s="164"/>
      <c r="I2769" s="164"/>
      <c r="J2769" s="7">
        <v>418</v>
      </c>
      <c r="L2769" s="6"/>
    </row>
    <row r="2770" spans="1:12" hidden="1">
      <c r="A2770" s="138" t="s">
        <v>301</v>
      </c>
      <c r="B2770" s="8" t="str">
        <f>IF(ISNA(VLOOKUP(CONCATENATE(A2770,C2770),EUS!$B$2:$B$1939,1,FALSE)),"","End Use Study")</f>
        <v>End Use Study</v>
      </c>
      <c r="C2770" s="14" t="s">
        <v>98</v>
      </c>
      <c r="D2770" s="162" t="s">
        <v>1980</v>
      </c>
      <c r="E2770" s="15"/>
      <c r="F2770" s="15"/>
      <c r="G2770" s="15"/>
      <c r="H2770" s="164"/>
      <c r="I2770" s="164"/>
      <c r="J2770" s="7"/>
      <c r="L2770" s="6"/>
    </row>
    <row r="2771" spans="1:12" hidden="1">
      <c r="A2771" s="138" t="s">
        <v>301</v>
      </c>
      <c r="B2771" s="8" t="str">
        <f>IF(ISNA(VLOOKUP(CONCATENATE(A2771,C2771),EUS!$B$2:$B$1939,1,FALSE)),"","End Use Study")</f>
        <v>End Use Study</v>
      </c>
      <c r="C2771" s="14" t="s">
        <v>313</v>
      </c>
      <c r="D2771" s="162" t="s">
        <v>1980</v>
      </c>
      <c r="E2771" s="15"/>
      <c r="F2771" s="15"/>
      <c r="G2771" s="15"/>
      <c r="H2771" s="164"/>
      <c r="I2771" s="164"/>
      <c r="J2771" s="7">
        <v>1817</v>
      </c>
      <c r="L2771" s="6"/>
    </row>
    <row r="2772" spans="1:12" hidden="1">
      <c r="A2772" s="187" t="s">
        <v>301</v>
      </c>
      <c r="B2772" s="167" t="s">
        <v>4456</v>
      </c>
      <c r="C2772" s="239" t="s">
        <v>64</v>
      </c>
      <c r="D2772" s="6" t="str">
        <f>IF(OR(ISNUMBER(SEARCH('[1]Lookup for use classification'!$B$1,C2772)),ISNUMBER(SEARCH('[1]Lookup for use classification'!$C$1,C2772)),ISNUMBER(SEARCH('[1]Lookup for use classification'!$D$1,C2772)),ISNUMBER(SEARCH('[1]Lookup for use classification'!$E$1,C2772))),'[1]Lookup for use classification'!$A$1,IF(ISNUMBER(SEARCH('[1]Lookup for use classification'!$B$2,C2772)),'[1]Lookup for use classification'!$A$2,IF(ISNUMBER(SEARCH('[1]Lookup for use classification'!$B$3,C2772)),'[1]Lookup for use classification'!$A$3,IF(OR(ISNUMBER(SEARCH('[1]Lookup for use classification'!$B$4,C2772)),ISNUMBER(SEARCH('[1]Lookup for use classification'!$C$4,C2772)),ISNUMBER(SEARCH('[1]Lookup for use classification'!$D$4,C2772)),ISNUMBER(SEARCH('[1]Lookup for use classification'!$E$4,C2772))),'[1]Lookup for use classification'!$A$4,IF(OR(ISNUMBER(SEARCH('[1]Lookup for use classification'!$B$5,C2772)),ISNUMBER(SEARCH('[1]Lookup for use classification'!$C$5,C2772)),ISNUMBER(SEARCH('[1]Lookup for use classification'!$D$5,C2772))),'[1]Lookup for use classification'!$A$5,IF(OR(ISNUMBER(SEARCH('[1]Lookup for use classification'!$B$7,C2772)),ISNUMBER(SEARCH('[1]Lookup for use classification'!$C$7,C2772)),ISNUMBER(SEARCH('[1]Lookup for use classification'!$D$7,C2772))),'[1]Lookup for use classification'!$A$7,IF(OR(ISNUMBER(SEARCH('[1]Lookup for use classification'!$B$9,C2772)),ISNUMBER(SEARCH('[1]Lookup for use classification'!$C$9,C2772)),ISNUMBER(SEARCH('[1]Lookup for use classification'!$D$9,C2772)),ISNUMBER(SEARCH('[1]Lookup for use classification'!$E$9,C2772)),ISNUMBER(SEARCH('[1]Lookup for use classification'!$F$9,C2772)),ISNUMBER(SEARCH('[1]Lookup for use classification'!$G$9,C2772)),ISNUMBER(SEARCH('[1]Lookup for use classification'!$H$9,C2772)),ISNUMBER(SEARCH('[1]Lookup for use classification'!$I$9,C2772)),ISNUMBER(SEARCH('[1]Lookup for use classification'!$J$9,C2772)),ISNUMBER(SEARCH('[1]Lookup for use classification'!$K$9,C2772))),'[1]Lookup for use classification'!$A$9,IF(OR(ISNUMBER(SEARCH('[1]Lookup for use classification'!$B$10,C2772)),ISNUMBER(SEARCH('[1]Lookup for use classification'!$C$10,C2772)),ISNUMBER(SEARCH('[1]Lookup for use classification'!$D$10,C2772)),ISNUMBER(SEARCH('[1]Lookup for use classification'!$E$10,C2772)),ISNUMBER(SEARCH('[1]Lookup for use classification'!$F$10,C2772)),ISNUMBER(SEARCH('[1]Lookup for use classification'!$G$10,C2772))),'[1]Lookup for use classification'!$A$10,IF(OR(ISNUMBER(SEARCH('[1]Lookup for use classification'!$B$11,C2772)),ISNUMBER(SEARCH('[1]Lookup for use classification'!$C$11,C2772))),'[1]Lookup for use classification'!$A$11,IF(OR(ISNUMBER(SEARCH('[1]Lookup for use classification'!$B$12,C2772)),ISNUMBER(SEARCH('[1]Lookup for use classification'!$C$12,C2772))),'[1]Lookup for use classification'!$A$12,IF(OR(ISNUMBER(SEARCH('[1]Lookup for use classification'!$B$13,C2772)),ISNUMBER(SEARCH('[1]Lookup for use classification'!$C$13,C2772)),ISNUMBER(SEARCH('[1]Lookup for use classification'!$D$13,C2772)),,ISNUMBER(SEARCH('[1]Lookup for use classification'!$C$13,C2772)),ISNUMBER(SEARCH('[1]Lookup for use classification'!$E$13,C2772))),'[1]Lookup for use classification'!$A$13,IF(OR(ISNUMBER(SEARCH('[1]Lookup for use classification'!$B$14,C2772)),ISNUMBER(SEARCH('[1]Lookup for use classification'!$C$14,C2772))),'[1]Lookup for use classification'!$A$14,"Other"))))))))))))</f>
        <v>Water &amp; Sewer</v>
      </c>
      <c r="E2772" s="240">
        <v>2000</v>
      </c>
      <c r="F2772" s="259"/>
      <c r="G2772" s="259"/>
    </row>
    <row r="2773" spans="1:12" hidden="1">
      <c r="A2773" s="187" t="s">
        <v>301</v>
      </c>
      <c r="B2773" s="167" t="s">
        <v>4456</v>
      </c>
      <c r="C2773" s="239" t="s">
        <v>235</v>
      </c>
      <c r="D2773" s="6" t="str">
        <f>IF(OR(ISNUMBER(SEARCH('[1]Lookup for use classification'!$B$1,C2773)),ISNUMBER(SEARCH('[1]Lookup for use classification'!$C$1,C2773)),ISNUMBER(SEARCH('[1]Lookup for use classification'!$D$1,C2773)),ISNUMBER(SEARCH('[1]Lookup for use classification'!$E$1,C2773))),'[1]Lookup for use classification'!$A$1,IF(ISNUMBER(SEARCH('[1]Lookup for use classification'!$B$2,C2773)),'[1]Lookup for use classification'!$A$2,IF(ISNUMBER(SEARCH('[1]Lookup for use classification'!$B$3,C2773)),'[1]Lookup for use classification'!$A$3,IF(OR(ISNUMBER(SEARCH('[1]Lookup for use classification'!$B$4,C2773)),ISNUMBER(SEARCH('[1]Lookup for use classification'!$C$4,C2773)),ISNUMBER(SEARCH('[1]Lookup for use classification'!$D$4,C2773)),ISNUMBER(SEARCH('[1]Lookup for use classification'!$E$4,C2773))),'[1]Lookup for use classification'!$A$4,IF(OR(ISNUMBER(SEARCH('[1]Lookup for use classification'!$B$5,C2773)),ISNUMBER(SEARCH('[1]Lookup for use classification'!$C$5,C2773)),ISNUMBER(SEARCH('[1]Lookup for use classification'!$D$5,C2773))),'[1]Lookup for use classification'!$A$5,IF(OR(ISNUMBER(SEARCH('[1]Lookup for use classification'!$B$7,C2773)),ISNUMBER(SEARCH('[1]Lookup for use classification'!$C$7,C2773)),ISNUMBER(SEARCH('[1]Lookup for use classification'!$D$7,C2773))),'[1]Lookup for use classification'!$A$7,IF(OR(ISNUMBER(SEARCH('[1]Lookup for use classification'!$B$9,C2773)),ISNUMBER(SEARCH('[1]Lookup for use classification'!$C$9,C2773)),ISNUMBER(SEARCH('[1]Lookup for use classification'!$D$9,C2773)),ISNUMBER(SEARCH('[1]Lookup for use classification'!$E$9,C2773)),ISNUMBER(SEARCH('[1]Lookup for use classification'!$F$9,C2773)),ISNUMBER(SEARCH('[1]Lookup for use classification'!$G$9,C2773)),ISNUMBER(SEARCH('[1]Lookup for use classification'!$H$9,C2773)),ISNUMBER(SEARCH('[1]Lookup for use classification'!$I$9,C2773)),ISNUMBER(SEARCH('[1]Lookup for use classification'!$J$9,C2773)),ISNUMBER(SEARCH('[1]Lookup for use classification'!$K$9,C2773))),'[1]Lookup for use classification'!$A$9,IF(OR(ISNUMBER(SEARCH('[1]Lookup for use classification'!$B$10,C2773)),ISNUMBER(SEARCH('[1]Lookup for use classification'!$C$10,C2773)),ISNUMBER(SEARCH('[1]Lookup for use classification'!$D$10,C2773)),ISNUMBER(SEARCH('[1]Lookup for use classification'!$E$10,C2773)),ISNUMBER(SEARCH('[1]Lookup for use classification'!$F$10,C2773)),ISNUMBER(SEARCH('[1]Lookup for use classification'!$G$10,C2773))),'[1]Lookup for use classification'!$A$10,IF(OR(ISNUMBER(SEARCH('[1]Lookup for use classification'!$B$11,C2773)),ISNUMBER(SEARCH('[1]Lookup for use classification'!$C$11,C2773))),'[1]Lookup for use classification'!$A$11,IF(OR(ISNUMBER(SEARCH('[1]Lookup for use classification'!$B$12,C2773)),ISNUMBER(SEARCH('[1]Lookup for use classification'!$C$12,C2773))),'[1]Lookup for use classification'!$A$12,IF(OR(ISNUMBER(SEARCH('[1]Lookup for use classification'!$B$13,C2773)),ISNUMBER(SEARCH('[1]Lookup for use classification'!$C$13,C2773)),ISNUMBER(SEARCH('[1]Lookup for use classification'!$D$13,C2773)),,ISNUMBER(SEARCH('[1]Lookup for use classification'!$C$13,C2773)),ISNUMBER(SEARCH('[1]Lookup for use classification'!$E$13,C2773))),'[1]Lookup for use classification'!$A$13,IF(OR(ISNUMBER(SEARCH('[1]Lookup for use classification'!$B$14,C2773)),ISNUMBER(SEARCH('[1]Lookup for use classification'!$C$14,C2773))),'[1]Lookup for use classification'!$A$14,"Other"))))))))))))</f>
        <v>Water &amp; Sewer</v>
      </c>
      <c r="E2773" s="240"/>
      <c r="F2773" s="259"/>
      <c r="G2773" s="259"/>
    </row>
    <row r="2774" spans="1:12" hidden="1">
      <c r="A2774" s="185" t="s">
        <v>318</v>
      </c>
      <c r="B2774" s="8" t="s">
        <v>6055</v>
      </c>
      <c r="C2774" s="239" t="s">
        <v>320</v>
      </c>
      <c r="D2774" s="162" t="s">
        <v>3335</v>
      </c>
      <c r="E2774" s="224">
        <v>17220</v>
      </c>
      <c r="F2774" s="224"/>
      <c r="G2774" s="224"/>
      <c r="H2774" s="164"/>
      <c r="I2774" s="164"/>
      <c r="K2774" s="163"/>
    </row>
    <row r="2775" spans="1:12" hidden="1">
      <c r="A2775" s="187" t="s">
        <v>318</v>
      </c>
      <c r="B2775" s="167" t="s">
        <v>4456</v>
      </c>
      <c r="C2775" s="241" t="s">
        <v>322</v>
      </c>
      <c r="D2775" s="6" t="str">
        <f>IF(OR(ISNUMBER(SEARCH('[1]Lookup for use classification'!$B$1,C2775)),ISNUMBER(SEARCH('[1]Lookup for use classification'!$C$1,C2775)),ISNUMBER(SEARCH('[1]Lookup for use classification'!$D$1,C2775)),ISNUMBER(SEARCH('[1]Lookup for use classification'!$E$1,C2775))),'[1]Lookup for use classification'!$A$1,IF(ISNUMBER(SEARCH('[1]Lookup for use classification'!$B$2,C2775)),'[1]Lookup for use classification'!$A$2,IF(ISNUMBER(SEARCH('[1]Lookup for use classification'!$B$3,C2775)),'[1]Lookup for use classification'!$A$3,IF(OR(ISNUMBER(SEARCH('[1]Lookup for use classification'!$B$4,C2775)),ISNUMBER(SEARCH('[1]Lookup for use classification'!$C$4,C2775)),ISNUMBER(SEARCH('[1]Lookup for use classification'!$D$4,C2775)),ISNUMBER(SEARCH('[1]Lookup for use classification'!$E$4,C2775))),'[1]Lookup for use classification'!$A$4,IF(OR(ISNUMBER(SEARCH('[1]Lookup for use classification'!$B$5,C2775)),ISNUMBER(SEARCH('[1]Lookup for use classification'!$C$5,C2775)),ISNUMBER(SEARCH('[1]Lookup for use classification'!$D$5,C2775))),'[1]Lookup for use classification'!$A$5,IF(OR(ISNUMBER(SEARCH('[1]Lookup for use classification'!$B$7,C2775)),ISNUMBER(SEARCH('[1]Lookup for use classification'!$C$7,C2775)),ISNUMBER(SEARCH('[1]Lookup for use classification'!$D$7,C2775))),'[1]Lookup for use classification'!$A$7,IF(OR(ISNUMBER(SEARCH('[1]Lookup for use classification'!$B$9,C2775)),ISNUMBER(SEARCH('[1]Lookup for use classification'!$C$9,C2775)),ISNUMBER(SEARCH('[1]Lookup for use classification'!$D$9,C2775)),ISNUMBER(SEARCH('[1]Lookup for use classification'!$E$9,C2775)),ISNUMBER(SEARCH('[1]Lookup for use classification'!$F$9,C2775)),ISNUMBER(SEARCH('[1]Lookup for use classification'!$G$9,C2775)),ISNUMBER(SEARCH('[1]Lookup for use classification'!$H$9,C2775)),ISNUMBER(SEARCH('[1]Lookup for use classification'!$I$9,C2775)),ISNUMBER(SEARCH('[1]Lookup for use classification'!$J$9,C2775)),ISNUMBER(SEARCH('[1]Lookup for use classification'!$K$9,C2775))),'[1]Lookup for use classification'!$A$9,IF(OR(ISNUMBER(SEARCH('[1]Lookup for use classification'!$B$10,C2775)),ISNUMBER(SEARCH('[1]Lookup for use classification'!$C$10,C2775)),ISNUMBER(SEARCH('[1]Lookup for use classification'!$D$10,C2775)),ISNUMBER(SEARCH('[1]Lookup for use classification'!$E$10,C2775)),ISNUMBER(SEARCH('[1]Lookup for use classification'!$F$10,C2775)),ISNUMBER(SEARCH('[1]Lookup for use classification'!$G$10,C2775))),'[1]Lookup for use classification'!$A$10,IF(OR(ISNUMBER(SEARCH('[1]Lookup for use classification'!$B$11,C2775)),ISNUMBER(SEARCH('[1]Lookup for use classification'!$C$11,C2775))),'[1]Lookup for use classification'!$A$11,IF(OR(ISNUMBER(SEARCH('[1]Lookup for use classification'!$B$12,C2775)),ISNUMBER(SEARCH('[1]Lookup for use classification'!$C$12,C2775))),'[1]Lookup for use classification'!$A$12,IF(OR(ISNUMBER(SEARCH('[1]Lookup for use classification'!$B$13,C2775)),ISNUMBER(SEARCH('[1]Lookup for use classification'!$C$13,C2775)),ISNUMBER(SEARCH('[1]Lookup for use classification'!$D$13,C2775)),,ISNUMBER(SEARCH('[1]Lookup for use classification'!$C$13,C2775)),ISNUMBER(SEARCH('[1]Lookup for use classification'!$E$13,C2775))),'[1]Lookup for use classification'!$A$13,IF(OR(ISNUMBER(SEARCH('[1]Lookup for use classification'!$B$14,C2775)),ISNUMBER(SEARCH('[1]Lookup for use classification'!$C$14,C2775))),'[1]Lookup for use classification'!$A$14,"Other"))))))))))))</f>
        <v>Office</v>
      </c>
      <c r="E2775" s="264"/>
      <c r="F2775" s="265"/>
      <c r="G2775" s="265"/>
    </row>
    <row r="2776" spans="1:12" hidden="1">
      <c r="A2776" s="187" t="s">
        <v>318</v>
      </c>
      <c r="B2776" s="167" t="s">
        <v>4456</v>
      </c>
      <c r="C2776" s="239" t="s">
        <v>37</v>
      </c>
      <c r="D2776" s="6" t="str">
        <f>IF(OR(ISNUMBER(SEARCH('[1]Lookup for use classification'!$B$1,C2776)),ISNUMBER(SEARCH('[1]Lookup for use classification'!$C$1,C2776)),ISNUMBER(SEARCH('[1]Lookup for use classification'!$D$1,C2776)),ISNUMBER(SEARCH('[1]Lookup for use classification'!$E$1,C2776))),'[1]Lookup for use classification'!$A$1,IF(ISNUMBER(SEARCH('[1]Lookup for use classification'!$B$2,C2776)),'[1]Lookup for use classification'!$A$2,IF(ISNUMBER(SEARCH('[1]Lookup for use classification'!$B$3,C2776)),'[1]Lookup for use classification'!$A$3,IF(OR(ISNUMBER(SEARCH('[1]Lookup for use classification'!$B$4,C2776)),ISNUMBER(SEARCH('[1]Lookup for use classification'!$C$4,C2776)),ISNUMBER(SEARCH('[1]Lookup for use classification'!$D$4,C2776)),ISNUMBER(SEARCH('[1]Lookup for use classification'!$E$4,C2776))),'[1]Lookup for use classification'!$A$4,IF(OR(ISNUMBER(SEARCH('[1]Lookup for use classification'!$B$5,C2776)),ISNUMBER(SEARCH('[1]Lookup for use classification'!$C$5,C2776)),ISNUMBER(SEARCH('[1]Lookup for use classification'!$D$5,C2776))),'[1]Lookup for use classification'!$A$5,IF(OR(ISNUMBER(SEARCH('[1]Lookup for use classification'!$B$7,C2776)),ISNUMBER(SEARCH('[1]Lookup for use classification'!$C$7,C2776)),ISNUMBER(SEARCH('[1]Lookup for use classification'!$D$7,C2776))),'[1]Lookup for use classification'!$A$7,IF(OR(ISNUMBER(SEARCH('[1]Lookup for use classification'!$B$9,C2776)),ISNUMBER(SEARCH('[1]Lookup for use classification'!$C$9,C2776)),ISNUMBER(SEARCH('[1]Lookup for use classification'!$D$9,C2776)),ISNUMBER(SEARCH('[1]Lookup for use classification'!$E$9,C2776)),ISNUMBER(SEARCH('[1]Lookup for use classification'!$F$9,C2776)),ISNUMBER(SEARCH('[1]Lookup for use classification'!$G$9,C2776)),ISNUMBER(SEARCH('[1]Lookup for use classification'!$H$9,C2776)),ISNUMBER(SEARCH('[1]Lookup for use classification'!$I$9,C2776)),ISNUMBER(SEARCH('[1]Lookup for use classification'!$J$9,C2776)),ISNUMBER(SEARCH('[1]Lookup for use classification'!$K$9,C2776))),'[1]Lookup for use classification'!$A$9,IF(OR(ISNUMBER(SEARCH('[1]Lookup for use classification'!$B$10,C2776)),ISNUMBER(SEARCH('[1]Lookup for use classification'!$C$10,C2776)),ISNUMBER(SEARCH('[1]Lookup for use classification'!$D$10,C2776)),ISNUMBER(SEARCH('[1]Lookup for use classification'!$E$10,C2776)),ISNUMBER(SEARCH('[1]Lookup for use classification'!$F$10,C2776)),ISNUMBER(SEARCH('[1]Lookup for use classification'!$G$10,C2776))),'[1]Lookup for use classification'!$A$10,IF(OR(ISNUMBER(SEARCH('[1]Lookup for use classification'!$B$11,C2776)),ISNUMBER(SEARCH('[1]Lookup for use classification'!$C$11,C2776))),'[1]Lookup for use classification'!$A$11,IF(OR(ISNUMBER(SEARCH('[1]Lookup for use classification'!$B$12,C2776)),ISNUMBER(SEARCH('[1]Lookup for use classification'!$C$12,C2776))),'[1]Lookup for use classification'!$A$12,IF(OR(ISNUMBER(SEARCH('[1]Lookup for use classification'!$B$13,C2776)),ISNUMBER(SEARCH('[1]Lookup for use classification'!$C$13,C2776)),ISNUMBER(SEARCH('[1]Lookup for use classification'!$D$13,C2776)),,ISNUMBER(SEARCH('[1]Lookup for use classification'!$C$13,C2776)),ISNUMBER(SEARCH('[1]Lookup for use classification'!$E$13,C2776))),'[1]Lookup for use classification'!$A$13,IF(OR(ISNUMBER(SEARCH('[1]Lookup for use classification'!$B$14,C2776)),ISNUMBER(SEARCH('[1]Lookup for use classification'!$C$14,C2776))),'[1]Lookup for use classification'!$A$14,"Other"))))))))))))</f>
        <v>Office</v>
      </c>
      <c r="E2776" s="240"/>
      <c r="F2776" s="259"/>
      <c r="G2776" s="259"/>
    </row>
    <row r="2777" spans="1:12" hidden="1">
      <c r="A2777" s="187" t="s">
        <v>318</v>
      </c>
      <c r="B2777" s="167" t="s">
        <v>4456</v>
      </c>
      <c r="C2777" s="239" t="s">
        <v>324</v>
      </c>
      <c r="D2777" s="6" t="str">
        <f>IF(OR(ISNUMBER(SEARCH('[1]Lookup for use classification'!$B$1,C2777)),ISNUMBER(SEARCH('[1]Lookup for use classification'!$C$1,C2777)),ISNUMBER(SEARCH('[1]Lookup for use classification'!$D$1,C2777)),ISNUMBER(SEARCH('[1]Lookup for use classification'!$E$1,C2777))),'[1]Lookup for use classification'!$A$1,IF(ISNUMBER(SEARCH('[1]Lookup for use classification'!$B$2,C2777)),'[1]Lookup for use classification'!$A$2,IF(ISNUMBER(SEARCH('[1]Lookup for use classification'!$B$3,C2777)),'[1]Lookup for use classification'!$A$3,IF(OR(ISNUMBER(SEARCH('[1]Lookup for use classification'!$B$4,C2777)),ISNUMBER(SEARCH('[1]Lookup for use classification'!$C$4,C2777)),ISNUMBER(SEARCH('[1]Lookup for use classification'!$D$4,C2777)),ISNUMBER(SEARCH('[1]Lookup for use classification'!$E$4,C2777))),'[1]Lookup for use classification'!$A$4,IF(OR(ISNUMBER(SEARCH('[1]Lookup for use classification'!$B$5,C2777)),ISNUMBER(SEARCH('[1]Lookup for use classification'!$C$5,C2777)),ISNUMBER(SEARCH('[1]Lookup for use classification'!$D$5,C2777))),'[1]Lookup for use classification'!$A$5,IF(OR(ISNUMBER(SEARCH('[1]Lookup for use classification'!$B$7,C2777)),ISNUMBER(SEARCH('[1]Lookup for use classification'!$C$7,C2777)),ISNUMBER(SEARCH('[1]Lookup for use classification'!$D$7,C2777))),'[1]Lookup for use classification'!$A$7,IF(OR(ISNUMBER(SEARCH('[1]Lookup for use classification'!$B$9,C2777)),ISNUMBER(SEARCH('[1]Lookup for use classification'!$C$9,C2777)),ISNUMBER(SEARCH('[1]Lookup for use classification'!$D$9,C2777)),ISNUMBER(SEARCH('[1]Lookup for use classification'!$E$9,C2777)),ISNUMBER(SEARCH('[1]Lookup for use classification'!$F$9,C2777)),ISNUMBER(SEARCH('[1]Lookup for use classification'!$G$9,C2777)),ISNUMBER(SEARCH('[1]Lookup for use classification'!$H$9,C2777)),ISNUMBER(SEARCH('[1]Lookup for use classification'!$I$9,C2777)),ISNUMBER(SEARCH('[1]Lookup for use classification'!$J$9,C2777)),ISNUMBER(SEARCH('[1]Lookup for use classification'!$K$9,C2777))),'[1]Lookup for use classification'!$A$9,IF(OR(ISNUMBER(SEARCH('[1]Lookup for use classification'!$B$10,C2777)),ISNUMBER(SEARCH('[1]Lookup for use classification'!$C$10,C2777)),ISNUMBER(SEARCH('[1]Lookup for use classification'!$D$10,C2777)),ISNUMBER(SEARCH('[1]Lookup for use classification'!$E$10,C2777)),ISNUMBER(SEARCH('[1]Lookup for use classification'!$F$10,C2777)),ISNUMBER(SEARCH('[1]Lookup for use classification'!$G$10,C2777))),'[1]Lookup for use classification'!$A$10,IF(OR(ISNUMBER(SEARCH('[1]Lookup for use classification'!$B$11,C2777)),ISNUMBER(SEARCH('[1]Lookup for use classification'!$C$11,C2777))),'[1]Lookup for use classification'!$A$11,IF(OR(ISNUMBER(SEARCH('[1]Lookup for use classification'!$B$12,C2777)),ISNUMBER(SEARCH('[1]Lookup for use classification'!$C$12,C2777))),'[1]Lookup for use classification'!$A$12,IF(OR(ISNUMBER(SEARCH('[1]Lookup for use classification'!$B$13,C2777)),ISNUMBER(SEARCH('[1]Lookup for use classification'!$C$13,C2777)),ISNUMBER(SEARCH('[1]Lookup for use classification'!$D$13,C2777)),,ISNUMBER(SEARCH('[1]Lookup for use classification'!$C$13,C2777)),ISNUMBER(SEARCH('[1]Lookup for use classification'!$E$13,C2777))),'[1]Lookup for use classification'!$A$13,IF(OR(ISNUMBER(SEARCH('[1]Lookup for use classification'!$B$14,C2777)),ISNUMBER(SEARCH('[1]Lookup for use classification'!$C$14,C2777))),'[1]Lookup for use classification'!$A$14,"Other"))))))))))))</f>
        <v>Other</v>
      </c>
      <c r="E2777" s="240"/>
      <c r="F2777" s="259"/>
      <c r="G2777" s="259"/>
    </row>
    <row r="2778" spans="1:12" hidden="1">
      <c r="A2778" s="187" t="s">
        <v>318</v>
      </c>
      <c r="B2778" s="167" t="s">
        <v>4456</v>
      </c>
      <c r="C2778" s="239" t="s">
        <v>326</v>
      </c>
      <c r="D2778" s="6" t="str">
        <f>IF(OR(ISNUMBER(SEARCH('[1]Lookup for use classification'!$B$1,C2778)),ISNUMBER(SEARCH('[1]Lookup for use classification'!$C$1,C2778)),ISNUMBER(SEARCH('[1]Lookup for use classification'!$D$1,C2778)),ISNUMBER(SEARCH('[1]Lookup for use classification'!$E$1,C2778))),'[1]Lookup for use classification'!$A$1,IF(ISNUMBER(SEARCH('[1]Lookup for use classification'!$B$2,C2778)),'[1]Lookup for use classification'!$A$2,IF(ISNUMBER(SEARCH('[1]Lookup for use classification'!$B$3,C2778)),'[1]Lookup for use classification'!$A$3,IF(OR(ISNUMBER(SEARCH('[1]Lookup for use classification'!$B$4,C2778)),ISNUMBER(SEARCH('[1]Lookup for use classification'!$C$4,C2778)),ISNUMBER(SEARCH('[1]Lookup for use classification'!$D$4,C2778)),ISNUMBER(SEARCH('[1]Lookup for use classification'!$E$4,C2778))),'[1]Lookup for use classification'!$A$4,IF(OR(ISNUMBER(SEARCH('[1]Lookup for use classification'!$B$5,C2778)),ISNUMBER(SEARCH('[1]Lookup for use classification'!$C$5,C2778)),ISNUMBER(SEARCH('[1]Lookup for use classification'!$D$5,C2778))),'[1]Lookup for use classification'!$A$5,IF(OR(ISNUMBER(SEARCH('[1]Lookup for use classification'!$B$7,C2778)),ISNUMBER(SEARCH('[1]Lookup for use classification'!$C$7,C2778)),ISNUMBER(SEARCH('[1]Lookup for use classification'!$D$7,C2778))),'[1]Lookup for use classification'!$A$7,IF(OR(ISNUMBER(SEARCH('[1]Lookup for use classification'!$B$9,C2778)),ISNUMBER(SEARCH('[1]Lookup for use classification'!$C$9,C2778)),ISNUMBER(SEARCH('[1]Lookup for use classification'!$D$9,C2778)),ISNUMBER(SEARCH('[1]Lookup for use classification'!$E$9,C2778)),ISNUMBER(SEARCH('[1]Lookup for use classification'!$F$9,C2778)),ISNUMBER(SEARCH('[1]Lookup for use classification'!$G$9,C2778)),ISNUMBER(SEARCH('[1]Lookup for use classification'!$H$9,C2778)),ISNUMBER(SEARCH('[1]Lookup for use classification'!$I$9,C2778)),ISNUMBER(SEARCH('[1]Lookup for use classification'!$J$9,C2778)),ISNUMBER(SEARCH('[1]Lookup for use classification'!$K$9,C2778))),'[1]Lookup for use classification'!$A$9,IF(OR(ISNUMBER(SEARCH('[1]Lookup for use classification'!$B$10,C2778)),ISNUMBER(SEARCH('[1]Lookup for use classification'!$C$10,C2778)),ISNUMBER(SEARCH('[1]Lookup for use classification'!$D$10,C2778)),ISNUMBER(SEARCH('[1]Lookup for use classification'!$E$10,C2778)),ISNUMBER(SEARCH('[1]Lookup for use classification'!$F$10,C2778)),ISNUMBER(SEARCH('[1]Lookup for use classification'!$G$10,C2778))),'[1]Lookup for use classification'!$A$10,IF(OR(ISNUMBER(SEARCH('[1]Lookup for use classification'!$B$11,C2778)),ISNUMBER(SEARCH('[1]Lookup for use classification'!$C$11,C2778))),'[1]Lookup for use classification'!$A$11,IF(OR(ISNUMBER(SEARCH('[1]Lookup for use classification'!$B$12,C2778)),ISNUMBER(SEARCH('[1]Lookup for use classification'!$C$12,C2778))),'[1]Lookup for use classification'!$A$12,IF(OR(ISNUMBER(SEARCH('[1]Lookup for use classification'!$B$13,C2778)),ISNUMBER(SEARCH('[1]Lookup for use classification'!$C$13,C2778)),ISNUMBER(SEARCH('[1]Lookup for use classification'!$D$13,C2778)),,ISNUMBER(SEARCH('[1]Lookup for use classification'!$C$13,C2778)),ISNUMBER(SEARCH('[1]Lookup for use classification'!$E$13,C2778))),'[1]Lookup for use classification'!$A$13,IF(OR(ISNUMBER(SEARCH('[1]Lookup for use classification'!$B$14,C2778)),ISNUMBER(SEARCH('[1]Lookup for use classification'!$C$14,C2778))),'[1]Lookup for use classification'!$A$14,"Other"))))))))))))</f>
        <v>Other</v>
      </c>
      <c r="E2778" s="240"/>
      <c r="F2778" s="259"/>
      <c r="G2778" s="259"/>
    </row>
    <row r="2779" spans="1:12" hidden="1">
      <c r="A2779" s="187" t="s">
        <v>318</v>
      </c>
      <c r="B2779" s="167" t="s">
        <v>4456</v>
      </c>
      <c r="C2779" s="239" t="s">
        <v>329</v>
      </c>
      <c r="D2779" s="6" t="str">
        <f>IF(OR(ISNUMBER(SEARCH('[1]Lookup for use classification'!$B$1,C2779)),ISNUMBER(SEARCH('[1]Lookup for use classification'!$C$1,C2779)),ISNUMBER(SEARCH('[1]Lookup for use classification'!$D$1,C2779)),ISNUMBER(SEARCH('[1]Lookup for use classification'!$E$1,C2779))),'[1]Lookup for use classification'!$A$1,IF(ISNUMBER(SEARCH('[1]Lookup for use classification'!$B$2,C2779)),'[1]Lookup for use classification'!$A$2,IF(ISNUMBER(SEARCH('[1]Lookup for use classification'!$B$3,C2779)),'[1]Lookup for use classification'!$A$3,IF(OR(ISNUMBER(SEARCH('[1]Lookup for use classification'!$B$4,C2779)),ISNUMBER(SEARCH('[1]Lookup for use classification'!$C$4,C2779)),ISNUMBER(SEARCH('[1]Lookup for use classification'!$D$4,C2779)),ISNUMBER(SEARCH('[1]Lookup for use classification'!$E$4,C2779))),'[1]Lookup for use classification'!$A$4,IF(OR(ISNUMBER(SEARCH('[1]Lookup for use classification'!$B$5,C2779)),ISNUMBER(SEARCH('[1]Lookup for use classification'!$C$5,C2779)),ISNUMBER(SEARCH('[1]Lookup for use classification'!$D$5,C2779))),'[1]Lookup for use classification'!$A$5,IF(OR(ISNUMBER(SEARCH('[1]Lookup for use classification'!$B$7,C2779)),ISNUMBER(SEARCH('[1]Lookup for use classification'!$C$7,C2779)),ISNUMBER(SEARCH('[1]Lookup for use classification'!$D$7,C2779))),'[1]Lookup for use classification'!$A$7,IF(OR(ISNUMBER(SEARCH('[1]Lookup for use classification'!$B$9,C2779)),ISNUMBER(SEARCH('[1]Lookup for use classification'!$C$9,C2779)),ISNUMBER(SEARCH('[1]Lookup for use classification'!$D$9,C2779)),ISNUMBER(SEARCH('[1]Lookup for use classification'!$E$9,C2779)),ISNUMBER(SEARCH('[1]Lookup for use classification'!$F$9,C2779)),ISNUMBER(SEARCH('[1]Lookup for use classification'!$G$9,C2779)),ISNUMBER(SEARCH('[1]Lookup for use classification'!$H$9,C2779)),ISNUMBER(SEARCH('[1]Lookup for use classification'!$I$9,C2779)),ISNUMBER(SEARCH('[1]Lookup for use classification'!$J$9,C2779)),ISNUMBER(SEARCH('[1]Lookup for use classification'!$K$9,C2779))),'[1]Lookup for use classification'!$A$9,IF(OR(ISNUMBER(SEARCH('[1]Lookup for use classification'!$B$10,C2779)),ISNUMBER(SEARCH('[1]Lookup for use classification'!$C$10,C2779)),ISNUMBER(SEARCH('[1]Lookup for use classification'!$D$10,C2779)),ISNUMBER(SEARCH('[1]Lookup for use classification'!$E$10,C2779)),ISNUMBER(SEARCH('[1]Lookup for use classification'!$F$10,C2779)),ISNUMBER(SEARCH('[1]Lookup for use classification'!$G$10,C2779))),'[1]Lookup for use classification'!$A$10,IF(OR(ISNUMBER(SEARCH('[1]Lookup for use classification'!$B$11,C2779)),ISNUMBER(SEARCH('[1]Lookup for use classification'!$C$11,C2779))),'[1]Lookup for use classification'!$A$11,IF(OR(ISNUMBER(SEARCH('[1]Lookup for use classification'!$B$12,C2779)),ISNUMBER(SEARCH('[1]Lookup for use classification'!$C$12,C2779))),'[1]Lookup for use classification'!$A$12,IF(OR(ISNUMBER(SEARCH('[1]Lookup for use classification'!$B$13,C2779)),ISNUMBER(SEARCH('[1]Lookup for use classification'!$C$13,C2779)),ISNUMBER(SEARCH('[1]Lookup for use classification'!$D$13,C2779)),,ISNUMBER(SEARCH('[1]Lookup for use classification'!$C$13,C2779)),ISNUMBER(SEARCH('[1]Lookup for use classification'!$E$13,C2779))),'[1]Lookup for use classification'!$A$13,IF(OR(ISNUMBER(SEARCH('[1]Lookup for use classification'!$B$14,C2779)),ISNUMBER(SEARCH('[1]Lookup for use classification'!$C$14,C2779))),'[1]Lookup for use classification'!$A$14,"Other"))))))))))))</f>
        <v>Other</v>
      </c>
      <c r="E2779" s="240"/>
      <c r="F2779" s="259"/>
      <c r="G2779" s="259"/>
    </row>
    <row r="2780" spans="1:12" hidden="1">
      <c r="A2780" s="187" t="s">
        <v>318</v>
      </c>
      <c r="B2780" s="167" t="s">
        <v>4456</v>
      </c>
      <c r="C2780" s="239" t="s">
        <v>330</v>
      </c>
      <c r="D2780" s="6" t="str">
        <f>IF(OR(ISNUMBER(SEARCH('[1]Lookup for use classification'!$B$1,C2780)),ISNUMBER(SEARCH('[1]Lookup for use classification'!$C$1,C2780)),ISNUMBER(SEARCH('[1]Lookup for use classification'!$D$1,C2780)),ISNUMBER(SEARCH('[1]Lookup for use classification'!$E$1,C2780))),'[1]Lookup for use classification'!$A$1,IF(ISNUMBER(SEARCH('[1]Lookup for use classification'!$B$2,C2780)),'[1]Lookup for use classification'!$A$2,IF(ISNUMBER(SEARCH('[1]Lookup for use classification'!$B$3,C2780)),'[1]Lookup for use classification'!$A$3,IF(OR(ISNUMBER(SEARCH('[1]Lookup for use classification'!$B$4,C2780)),ISNUMBER(SEARCH('[1]Lookup for use classification'!$C$4,C2780)),ISNUMBER(SEARCH('[1]Lookup for use classification'!$D$4,C2780)),ISNUMBER(SEARCH('[1]Lookup for use classification'!$E$4,C2780))),'[1]Lookup for use classification'!$A$4,IF(OR(ISNUMBER(SEARCH('[1]Lookup for use classification'!$B$5,C2780)),ISNUMBER(SEARCH('[1]Lookup for use classification'!$C$5,C2780)),ISNUMBER(SEARCH('[1]Lookup for use classification'!$D$5,C2780))),'[1]Lookup for use classification'!$A$5,IF(OR(ISNUMBER(SEARCH('[1]Lookup for use classification'!$B$7,C2780)),ISNUMBER(SEARCH('[1]Lookup for use classification'!$C$7,C2780)),ISNUMBER(SEARCH('[1]Lookup for use classification'!$D$7,C2780))),'[1]Lookup for use classification'!$A$7,IF(OR(ISNUMBER(SEARCH('[1]Lookup for use classification'!$B$9,C2780)),ISNUMBER(SEARCH('[1]Lookup for use classification'!$C$9,C2780)),ISNUMBER(SEARCH('[1]Lookup for use classification'!$D$9,C2780)),ISNUMBER(SEARCH('[1]Lookup for use classification'!$E$9,C2780)),ISNUMBER(SEARCH('[1]Lookup for use classification'!$F$9,C2780)),ISNUMBER(SEARCH('[1]Lookup for use classification'!$G$9,C2780)),ISNUMBER(SEARCH('[1]Lookup for use classification'!$H$9,C2780)),ISNUMBER(SEARCH('[1]Lookup for use classification'!$I$9,C2780)),ISNUMBER(SEARCH('[1]Lookup for use classification'!$J$9,C2780)),ISNUMBER(SEARCH('[1]Lookup for use classification'!$K$9,C2780))),'[1]Lookup for use classification'!$A$9,IF(OR(ISNUMBER(SEARCH('[1]Lookup for use classification'!$B$10,C2780)),ISNUMBER(SEARCH('[1]Lookup for use classification'!$C$10,C2780)),ISNUMBER(SEARCH('[1]Lookup for use classification'!$D$10,C2780)),ISNUMBER(SEARCH('[1]Lookup for use classification'!$E$10,C2780)),ISNUMBER(SEARCH('[1]Lookup for use classification'!$F$10,C2780)),ISNUMBER(SEARCH('[1]Lookup for use classification'!$G$10,C2780))),'[1]Lookup for use classification'!$A$10,IF(OR(ISNUMBER(SEARCH('[1]Lookup for use classification'!$B$11,C2780)),ISNUMBER(SEARCH('[1]Lookup for use classification'!$C$11,C2780))),'[1]Lookup for use classification'!$A$11,IF(OR(ISNUMBER(SEARCH('[1]Lookup for use classification'!$B$12,C2780)),ISNUMBER(SEARCH('[1]Lookup for use classification'!$C$12,C2780))),'[1]Lookup for use classification'!$A$12,IF(OR(ISNUMBER(SEARCH('[1]Lookup for use classification'!$B$13,C2780)),ISNUMBER(SEARCH('[1]Lookup for use classification'!$C$13,C2780)),ISNUMBER(SEARCH('[1]Lookup for use classification'!$D$13,C2780)),,ISNUMBER(SEARCH('[1]Lookup for use classification'!$C$13,C2780)),ISNUMBER(SEARCH('[1]Lookup for use classification'!$E$13,C2780))),'[1]Lookup for use classification'!$A$13,IF(OR(ISNUMBER(SEARCH('[1]Lookup for use classification'!$B$14,C2780)),ISNUMBER(SEARCH('[1]Lookup for use classification'!$C$14,C2780))),'[1]Lookup for use classification'!$A$14,"Other"))))))))))))</f>
        <v>Other</v>
      </c>
      <c r="E2780" s="240"/>
      <c r="F2780" s="259"/>
      <c r="G2780" s="259"/>
    </row>
    <row r="2781" spans="1:12" hidden="1">
      <c r="A2781" s="187" t="s">
        <v>318</v>
      </c>
      <c r="B2781" s="167" t="s">
        <v>4456</v>
      </c>
      <c r="C2781" s="239" t="s">
        <v>331</v>
      </c>
      <c r="D2781" s="6" t="str">
        <f>IF(OR(ISNUMBER(SEARCH('[1]Lookup for use classification'!$B$1,C2781)),ISNUMBER(SEARCH('[1]Lookup for use classification'!$C$1,C2781)),ISNUMBER(SEARCH('[1]Lookup for use classification'!$D$1,C2781)),ISNUMBER(SEARCH('[1]Lookup for use classification'!$E$1,C2781))),'[1]Lookup for use classification'!$A$1,IF(ISNUMBER(SEARCH('[1]Lookup for use classification'!$B$2,C2781)),'[1]Lookup for use classification'!$A$2,IF(ISNUMBER(SEARCH('[1]Lookup for use classification'!$B$3,C2781)),'[1]Lookup for use classification'!$A$3,IF(OR(ISNUMBER(SEARCH('[1]Lookup for use classification'!$B$4,C2781)),ISNUMBER(SEARCH('[1]Lookup for use classification'!$C$4,C2781)),ISNUMBER(SEARCH('[1]Lookup for use classification'!$D$4,C2781)),ISNUMBER(SEARCH('[1]Lookup for use classification'!$E$4,C2781))),'[1]Lookup for use classification'!$A$4,IF(OR(ISNUMBER(SEARCH('[1]Lookup for use classification'!$B$5,C2781)),ISNUMBER(SEARCH('[1]Lookup for use classification'!$C$5,C2781)),ISNUMBER(SEARCH('[1]Lookup for use classification'!$D$5,C2781))),'[1]Lookup for use classification'!$A$5,IF(OR(ISNUMBER(SEARCH('[1]Lookup for use classification'!$B$7,C2781)),ISNUMBER(SEARCH('[1]Lookup for use classification'!$C$7,C2781)),ISNUMBER(SEARCH('[1]Lookup for use classification'!$D$7,C2781))),'[1]Lookup for use classification'!$A$7,IF(OR(ISNUMBER(SEARCH('[1]Lookup for use classification'!$B$9,C2781)),ISNUMBER(SEARCH('[1]Lookup for use classification'!$C$9,C2781)),ISNUMBER(SEARCH('[1]Lookup for use classification'!$D$9,C2781)),ISNUMBER(SEARCH('[1]Lookup for use classification'!$E$9,C2781)),ISNUMBER(SEARCH('[1]Lookup for use classification'!$F$9,C2781)),ISNUMBER(SEARCH('[1]Lookup for use classification'!$G$9,C2781)),ISNUMBER(SEARCH('[1]Lookup for use classification'!$H$9,C2781)),ISNUMBER(SEARCH('[1]Lookup for use classification'!$I$9,C2781)),ISNUMBER(SEARCH('[1]Lookup for use classification'!$J$9,C2781)),ISNUMBER(SEARCH('[1]Lookup for use classification'!$K$9,C2781))),'[1]Lookup for use classification'!$A$9,IF(OR(ISNUMBER(SEARCH('[1]Lookup for use classification'!$B$10,C2781)),ISNUMBER(SEARCH('[1]Lookup for use classification'!$C$10,C2781)),ISNUMBER(SEARCH('[1]Lookup for use classification'!$D$10,C2781)),ISNUMBER(SEARCH('[1]Lookup for use classification'!$E$10,C2781)),ISNUMBER(SEARCH('[1]Lookup for use classification'!$F$10,C2781)),ISNUMBER(SEARCH('[1]Lookup for use classification'!$G$10,C2781))),'[1]Lookup for use classification'!$A$10,IF(OR(ISNUMBER(SEARCH('[1]Lookup for use classification'!$B$11,C2781)),ISNUMBER(SEARCH('[1]Lookup for use classification'!$C$11,C2781))),'[1]Lookup for use classification'!$A$11,IF(OR(ISNUMBER(SEARCH('[1]Lookup for use classification'!$B$12,C2781)),ISNUMBER(SEARCH('[1]Lookup for use classification'!$C$12,C2781))),'[1]Lookup for use classification'!$A$12,IF(OR(ISNUMBER(SEARCH('[1]Lookup for use classification'!$B$13,C2781)),ISNUMBER(SEARCH('[1]Lookup for use classification'!$C$13,C2781)),ISNUMBER(SEARCH('[1]Lookup for use classification'!$D$13,C2781)),,ISNUMBER(SEARCH('[1]Lookup for use classification'!$C$13,C2781)),ISNUMBER(SEARCH('[1]Lookup for use classification'!$E$13,C2781))),'[1]Lookup for use classification'!$A$13,IF(OR(ISNUMBER(SEARCH('[1]Lookup for use classification'!$B$14,C2781)),ISNUMBER(SEARCH('[1]Lookup for use classification'!$C$14,C2781))),'[1]Lookup for use classification'!$A$14,"Other"))))))))))))</f>
        <v>Other</v>
      </c>
      <c r="E2781" s="240"/>
      <c r="F2781" s="259"/>
      <c r="G2781" s="259"/>
    </row>
    <row r="2782" spans="1:12" hidden="1">
      <c r="A2782" s="187" t="s">
        <v>318</v>
      </c>
      <c r="B2782" s="167" t="s">
        <v>4456</v>
      </c>
      <c r="C2782" s="239" t="s">
        <v>323</v>
      </c>
      <c r="D2782" s="6" t="str">
        <f>IF(OR(ISNUMBER(SEARCH('[1]Lookup for use classification'!$B$1,C2782)),ISNUMBER(SEARCH('[1]Lookup for use classification'!$C$1,C2782)),ISNUMBER(SEARCH('[1]Lookup for use classification'!$D$1,C2782)),ISNUMBER(SEARCH('[1]Lookup for use classification'!$E$1,C2782))),'[1]Lookup for use classification'!$A$1,IF(ISNUMBER(SEARCH('[1]Lookup for use classification'!$B$2,C2782)),'[1]Lookup for use classification'!$A$2,IF(ISNUMBER(SEARCH('[1]Lookup for use classification'!$B$3,C2782)),'[1]Lookup for use classification'!$A$3,IF(OR(ISNUMBER(SEARCH('[1]Lookup for use classification'!$B$4,C2782)),ISNUMBER(SEARCH('[1]Lookup for use classification'!$C$4,C2782)),ISNUMBER(SEARCH('[1]Lookup for use classification'!$D$4,C2782)),ISNUMBER(SEARCH('[1]Lookup for use classification'!$E$4,C2782))),'[1]Lookup for use classification'!$A$4,IF(OR(ISNUMBER(SEARCH('[1]Lookup for use classification'!$B$5,C2782)),ISNUMBER(SEARCH('[1]Lookup for use classification'!$C$5,C2782)),ISNUMBER(SEARCH('[1]Lookup for use classification'!$D$5,C2782))),'[1]Lookup for use classification'!$A$5,IF(OR(ISNUMBER(SEARCH('[1]Lookup for use classification'!$B$7,C2782)),ISNUMBER(SEARCH('[1]Lookup for use classification'!$C$7,C2782)),ISNUMBER(SEARCH('[1]Lookup for use classification'!$D$7,C2782))),'[1]Lookup for use classification'!$A$7,IF(OR(ISNUMBER(SEARCH('[1]Lookup for use classification'!$B$9,C2782)),ISNUMBER(SEARCH('[1]Lookup for use classification'!$C$9,C2782)),ISNUMBER(SEARCH('[1]Lookup for use classification'!$D$9,C2782)),ISNUMBER(SEARCH('[1]Lookup for use classification'!$E$9,C2782)),ISNUMBER(SEARCH('[1]Lookup for use classification'!$F$9,C2782)),ISNUMBER(SEARCH('[1]Lookup for use classification'!$G$9,C2782)),ISNUMBER(SEARCH('[1]Lookup for use classification'!$H$9,C2782)),ISNUMBER(SEARCH('[1]Lookup for use classification'!$I$9,C2782)),ISNUMBER(SEARCH('[1]Lookup for use classification'!$J$9,C2782)),ISNUMBER(SEARCH('[1]Lookup for use classification'!$K$9,C2782))),'[1]Lookup for use classification'!$A$9,IF(OR(ISNUMBER(SEARCH('[1]Lookup for use classification'!$B$10,C2782)),ISNUMBER(SEARCH('[1]Lookup for use classification'!$C$10,C2782)),ISNUMBER(SEARCH('[1]Lookup for use classification'!$D$10,C2782)),ISNUMBER(SEARCH('[1]Lookup for use classification'!$E$10,C2782)),ISNUMBER(SEARCH('[1]Lookup for use classification'!$F$10,C2782)),ISNUMBER(SEARCH('[1]Lookup for use classification'!$G$10,C2782))),'[1]Lookup for use classification'!$A$10,IF(OR(ISNUMBER(SEARCH('[1]Lookup for use classification'!$B$11,C2782)),ISNUMBER(SEARCH('[1]Lookup for use classification'!$C$11,C2782))),'[1]Lookup for use classification'!$A$11,IF(OR(ISNUMBER(SEARCH('[1]Lookup for use classification'!$B$12,C2782)),ISNUMBER(SEARCH('[1]Lookup for use classification'!$C$12,C2782))),'[1]Lookup for use classification'!$A$12,IF(OR(ISNUMBER(SEARCH('[1]Lookup for use classification'!$B$13,C2782)),ISNUMBER(SEARCH('[1]Lookup for use classification'!$C$13,C2782)),ISNUMBER(SEARCH('[1]Lookup for use classification'!$D$13,C2782)),,ISNUMBER(SEARCH('[1]Lookup for use classification'!$C$13,C2782)),ISNUMBER(SEARCH('[1]Lookup for use classification'!$E$13,C2782))),'[1]Lookup for use classification'!$A$13,IF(OR(ISNUMBER(SEARCH('[1]Lookup for use classification'!$B$14,C2782)),ISNUMBER(SEARCH('[1]Lookup for use classification'!$C$14,C2782))),'[1]Lookup for use classification'!$A$14,"Other"))))))))))))</f>
        <v>Public Assembly</v>
      </c>
      <c r="E2782" s="240"/>
      <c r="F2782" s="259"/>
      <c r="G2782" s="259"/>
    </row>
    <row r="2783" spans="1:12" hidden="1">
      <c r="A2783" s="187" t="s">
        <v>318</v>
      </c>
      <c r="B2783" s="167" t="s">
        <v>4456</v>
      </c>
      <c r="C2783" s="239" t="s">
        <v>93</v>
      </c>
      <c r="D2783" s="6" t="str">
        <f>IF(OR(ISNUMBER(SEARCH('[1]Lookup for use classification'!$B$1,C2783)),ISNUMBER(SEARCH('[1]Lookup for use classification'!$C$1,C2783)),ISNUMBER(SEARCH('[1]Lookup for use classification'!$D$1,C2783)),ISNUMBER(SEARCH('[1]Lookup for use classification'!$E$1,C2783))),'[1]Lookup for use classification'!$A$1,IF(ISNUMBER(SEARCH('[1]Lookup for use classification'!$B$2,C2783)),'[1]Lookup for use classification'!$A$2,IF(ISNUMBER(SEARCH('[1]Lookup for use classification'!$B$3,C2783)),'[1]Lookup for use classification'!$A$3,IF(OR(ISNUMBER(SEARCH('[1]Lookup for use classification'!$B$4,C2783)),ISNUMBER(SEARCH('[1]Lookup for use classification'!$C$4,C2783)),ISNUMBER(SEARCH('[1]Lookup for use classification'!$D$4,C2783)),ISNUMBER(SEARCH('[1]Lookup for use classification'!$E$4,C2783))),'[1]Lookup for use classification'!$A$4,IF(OR(ISNUMBER(SEARCH('[1]Lookup for use classification'!$B$5,C2783)),ISNUMBER(SEARCH('[1]Lookup for use classification'!$C$5,C2783)),ISNUMBER(SEARCH('[1]Lookup for use classification'!$D$5,C2783))),'[1]Lookup for use classification'!$A$5,IF(OR(ISNUMBER(SEARCH('[1]Lookup for use classification'!$B$7,C2783)),ISNUMBER(SEARCH('[1]Lookup for use classification'!$C$7,C2783)),ISNUMBER(SEARCH('[1]Lookup for use classification'!$D$7,C2783))),'[1]Lookup for use classification'!$A$7,IF(OR(ISNUMBER(SEARCH('[1]Lookup for use classification'!$B$9,C2783)),ISNUMBER(SEARCH('[1]Lookup for use classification'!$C$9,C2783)),ISNUMBER(SEARCH('[1]Lookup for use classification'!$D$9,C2783)),ISNUMBER(SEARCH('[1]Lookup for use classification'!$E$9,C2783)),ISNUMBER(SEARCH('[1]Lookup for use classification'!$F$9,C2783)),ISNUMBER(SEARCH('[1]Lookup for use classification'!$G$9,C2783)),ISNUMBER(SEARCH('[1]Lookup for use classification'!$H$9,C2783)),ISNUMBER(SEARCH('[1]Lookup for use classification'!$I$9,C2783)),ISNUMBER(SEARCH('[1]Lookup for use classification'!$J$9,C2783)),ISNUMBER(SEARCH('[1]Lookup for use classification'!$K$9,C2783))),'[1]Lookup for use classification'!$A$9,IF(OR(ISNUMBER(SEARCH('[1]Lookup for use classification'!$B$10,C2783)),ISNUMBER(SEARCH('[1]Lookup for use classification'!$C$10,C2783)),ISNUMBER(SEARCH('[1]Lookup for use classification'!$D$10,C2783)),ISNUMBER(SEARCH('[1]Lookup for use classification'!$E$10,C2783)),ISNUMBER(SEARCH('[1]Lookup for use classification'!$F$10,C2783)),ISNUMBER(SEARCH('[1]Lookup for use classification'!$G$10,C2783))),'[1]Lookup for use classification'!$A$10,IF(OR(ISNUMBER(SEARCH('[1]Lookup for use classification'!$B$11,C2783)),ISNUMBER(SEARCH('[1]Lookup for use classification'!$C$11,C2783))),'[1]Lookup for use classification'!$A$11,IF(OR(ISNUMBER(SEARCH('[1]Lookup for use classification'!$B$12,C2783)),ISNUMBER(SEARCH('[1]Lookup for use classification'!$C$12,C2783))),'[1]Lookup for use classification'!$A$12,IF(OR(ISNUMBER(SEARCH('[1]Lookup for use classification'!$B$13,C2783)),ISNUMBER(SEARCH('[1]Lookup for use classification'!$C$13,C2783)),ISNUMBER(SEARCH('[1]Lookup for use classification'!$D$13,C2783)),,ISNUMBER(SEARCH('[1]Lookup for use classification'!$C$13,C2783)),ISNUMBER(SEARCH('[1]Lookup for use classification'!$E$13,C2783))),'[1]Lookup for use classification'!$A$13,IF(OR(ISNUMBER(SEARCH('[1]Lookup for use classification'!$B$14,C2783)),ISNUMBER(SEARCH('[1]Lookup for use classification'!$C$14,C2783))),'[1]Lookup for use classification'!$A$14,"Other"))))))))))))</f>
        <v>Public Assembly</v>
      </c>
      <c r="E2783" s="240"/>
      <c r="F2783" s="259"/>
      <c r="G2783" s="259"/>
    </row>
    <row r="2784" spans="1:12" hidden="1">
      <c r="A2784" s="187" t="s">
        <v>318</v>
      </c>
      <c r="B2784" s="167" t="s">
        <v>4456</v>
      </c>
      <c r="C2784" s="241" t="s">
        <v>328</v>
      </c>
      <c r="D2784" s="6" t="str">
        <f>IF(OR(ISNUMBER(SEARCH('[1]Lookup for use classification'!$B$1,C2784)),ISNUMBER(SEARCH('[1]Lookup for use classification'!$C$1,C2784)),ISNUMBER(SEARCH('[1]Lookup for use classification'!$D$1,C2784)),ISNUMBER(SEARCH('[1]Lookup for use classification'!$E$1,C2784))),'[1]Lookup for use classification'!$A$1,IF(ISNUMBER(SEARCH('[1]Lookup for use classification'!$B$2,C2784)),'[1]Lookup for use classification'!$A$2,IF(ISNUMBER(SEARCH('[1]Lookup for use classification'!$B$3,C2784)),'[1]Lookup for use classification'!$A$3,IF(OR(ISNUMBER(SEARCH('[1]Lookup for use classification'!$B$4,C2784)),ISNUMBER(SEARCH('[1]Lookup for use classification'!$C$4,C2784)),ISNUMBER(SEARCH('[1]Lookup for use classification'!$D$4,C2784)),ISNUMBER(SEARCH('[1]Lookup for use classification'!$E$4,C2784))),'[1]Lookup for use classification'!$A$4,IF(OR(ISNUMBER(SEARCH('[1]Lookup for use classification'!$B$5,C2784)),ISNUMBER(SEARCH('[1]Lookup for use classification'!$C$5,C2784)),ISNUMBER(SEARCH('[1]Lookup for use classification'!$D$5,C2784))),'[1]Lookup for use classification'!$A$5,IF(OR(ISNUMBER(SEARCH('[1]Lookup for use classification'!$B$7,C2784)),ISNUMBER(SEARCH('[1]Lookup for use classification'!$C$7,C2784)),ISNUMBER(SEARCH('[1]Lookup for use classification'!$D$7,C2784))),'[1]Lookup for use classification'!$A$7,IF(OR(ISNUMBER(SEARCH('[1]Lookup for use classification'!$B$9,C2784)),ISNUMBER(SEARCH('[1]Lookup for use classification'!$C$9,C2784)),ISNUMBER(SEARCH('[1]Lookup for use classification'!$D$9,C2784)),ISNUMBER(SEARCH('[1]Lookup for use classification'!$E$9,C2784)),ISNUMBER(SEARCH('[1]Lookup for use classification'!$F$9,C2784)),ISNUMBER(SEARCH('[1]Lookup for use classification'!$G$9,C2784)),ISNUMBER(SEARCH('[1]Lookup for use classification'!$H$9,C2784)),ISNUMBER(SEARCH('[1]Lookup for use classification'!$I$9,C2784)),ISNUMBER(SEARCH('[1]Lookup for use classification'!$J$9,C2784)),ISNUMBER(SEARCH('[1]Lookup for use classification'!$K$9,C2784))),'[1]Lookup for use classification'!$A$9,IF(OR(ISNUMBER(SEARCH('[1]Lookup for use classification'!$B$10,C2784)),ISNUMBER(SEARCH('[1]Lookup for use classification'!$C$10,C2784)),ISNUMBER(SEARCH('[1]Lookup for use classification'!$D$10,C2784)),ISNUMBER(SEARCH('[1]Lookup for use classification'!$E$10,C2784)),ISNUMBER(SEARCH('[1]Lookup for use classification'!$F$10,C2784)),ISNUMBER(SEARCH('[1]Lookup for use classification'!$G$10,C2784))),'[1]Lookup for use classification'!$A$10,IF(OR(ISNUMBER(SEARCH('[1]Lookup for use classification'!$B$11,C2784)),ISNUMBER(SEARCH('[1]Lookup for use classification'!$C$11,C2784))),'[1]Lookup for use classification'!$A$11,IF(OR(ISNUMBER(SEARCH('[1]Lookup for use classification'!$B$12,C2784)),ISNUMBER(SEARCH('[1]Lookup for use classification'!$C$12,C2784))),'[1]Lookup for use classification'!$A$12,IF(OR(ISNUMBER(SEARCH('[1]Lookup for use classification'!$B$13,C2784)),ISNUMBER(SEARCH('[1]Lookup for use classification'!$C$13,C2784)),ISNUMBER(SEARCH('[1]Lookup for use classification'!$D$13,C2784)),,ISNUMBER(SEARCH('[1]Lookup for use classification'!$C$13,C2784)),ISNUMBER(SEARCH('[1]Lookup for use classification'!$E$13,C2784))),'[1]Lookup for use classification'!$A$13,IF(OR(ISNUMBER(SEARCH('[1]Lookup for use classification'!$B$14,C2784)),ISNUMBER(SEARCH('[1]Lookup for use classification'!$C$14,C2784))),'[1]Lookup for use classification'!$A$14,"Other"))))))))))))</f>
        <v>Public Assembly</v>
      </c>
      <c r="E2784" s="264"/>
      <c r="F2784" s="265"/>
      <c r="G2784" s="265"/>
    </row>
    <row r="2785" spans="1:12" hidden="1">
      <c r="A2785" s="187" t="s">
        <v>318</v>
      </c>
      <c r="B2785" s="167" t="s">
        <v>4456</v>
      </c>
      <c r="C2785" s="239" t="s">
        <v>162</v>
      </c>
      <c r="D2785" s="6" t="str">
        <f>IF(OR(ISNUMBER(SEARCH('[1]Lookup for use classification'!$B$1,C2785)),ISNUMBER(SEARCH('[1]Lookup for use classification'!$C$1,C2785)),ISNUMBER(SEARCH('[1]Lookup for use classification'!$D$1,C2785)),ISNUMBER(SEARCH('[1]Lookup for use classification'!$E$1,C2785))),'[1]Lookup for use classification'!$A$1,IF(ISNUMBER(SEARCH('[1]Lookup for use classification'!$B$2,C2785)),'[1]Lookup for use classification'!$A$2,IF(ISNUMBER(SEARCH('[1]Lookup for use classification'!$B$3,C2785)),'[1]Lookup for use classification'!$A$3,IF(OR(ISNUMBER(SEARCH('[1]Lookup for use classification'!$B$4,C2785)),ISNUMBER(SEARCH('[1]Lookup for use classification'!$C$4,C2785)),ISNUMBER(SEARCH('[1]Lookup for use classification'!$D$4,C2785)),ISNUMBER(SEARCH('[1]Lookup for use classification'!$E$4,C2785))),'[1]Lookup for use classification'!$A$4,IF(OR(ISNUMBER(SEARCH('[1]Lookup for use classification'!$B$5,C2785)),ISNUMBER(SEARCH('[1]Lookup for use classification'!$C$5,C2785)),ISNUMBER(SEARCH('[1]Lookup for use classification'!$D$5,C2785))),'[1]Lookup for use classification'!$A$5,IF(OR(ISNUMBER(SEARCH('[1]Lookup for use classification'!$B$7,C2785)),ISNUMBER(SEARCH('[1]Lookup for use classification'!$C$7,C2785)),ISNUMBER(SEARCH('[1]Lookup for use classification'!$D$7,C2785))),'[1]Lookup for use classification'!$A$7,IF(OR(ISNUMBER(SEARCH('[1]Lookup for use classification'!$B$9,C2785)),ISNUMBER(SEARCH('[1]Lookup for use classification'!$C$9,C2785)),ISNUMBER(SEARCH('[1]Lookup for use classification'!$D$9,C2785)),ISNUMBER(SEARCH('[1]Lookup for use classification'!$E$9,C2785)),ISNUMBER(SEARCH('[1]Lookup for use classification'!$F$9,C2785)),ISNUMBER(SEARCH('[1]Lookup for use classification'!$G$9,C2785)),ISNUMBER(SEARCH('[1]Lookup for use classification'!$H$9,C2785)),ISNUMBER(SEARCH('[1]Lookup for use classification'!$I$9,C2785)),ISNUMBER(SEARCH('[1]Lookup for use classification'!$J$9,C2785)),ISNUMBER(SEARCH('[1]Lookup for use classification'!$K$9,C2785))),'[1]Lookup for use classification'!$A$9,IF(OR(ISNUMBER(SEARCH('[1]Lookup for use classification'!$B$10,C2785)),ISNUMBER(SEARCH('[1]Lookup for use classification'!$C$10,C2785)),ISNUMBER(SEARCH('[1]Lookup for use classification'!$D$10,C2785)),ISNUMBER(SEARCH('[1]Lookup for use classification'!$E$10,C2785)),ISNUMBER(SEARCH('[1]Lookup for use classification'!$F$10,C2785)),ISNUMBER(SEARCH('[1]Lookup for use classification'!$G$10,C2785))),'[1]Lookup for use classification'!$A$10,IF(OR(ISNUMBER(SEARCH('[1]Lookup for use classification'!$B$11,C2785)),ISNUMBER(SEARCH('[1]Lookup for use classification'!$C$11,C2785))),'[1]Lookup for use classification'!$A$11,IF(OR(ISNUMBER(SEARCH('[1]Lookup for use classification'!$B$12,C2785)),ISNUMBER(SEARCH('[1]Lookup for use classification'!$C$12,C2785))),'[1]Lookup for use classification'!$A$12,IF(OR(ISNUMBER(SEARCH('[1]Lookup for use classification'!$B$13,C2785)),ISNUMBER(SEARCH('[1]Lookup for use classification'!$C$13,C2785)),ISNUMBER(SEARCH('[1]Lookup for use classification'!$D$13,C2785)),,ISNUMBER(SEARCH('[1]Lookup for use classification'!$C$13,C2785)),ISNUMBER(SEARCH('[1]Lookup for use classification'!$E$13,C2785))),'[1]Lookup for use classification'!$A$13,IF(OR(ISNUMBER(SEARCH('[1]Lookup for use classification'!$B$14,C2785)),ISNUMBER(SEARCH('[1]Lookup for use classification'!$C$14,C2785))),'[1]Lookup for use classification'!$A$14,"Other"))))))))))))</f>
        <v>Public Assembly</v>
      </c>
      <c r="E2785" s="240"/>
      <c r="F2785" s="259"/>
      <c r="G2785" s="259"/>
    </row>
    <row r="2786" spans="1:12" hidden="1">
      <c r="A2786" s="187" t="s">
        <v>318</v>
      </c>
      <c r="B2786" s="167" t="s">
        <v>4456</v>
      </c>
      <c r="C2786" s="239" t="s">
        <v>22</v>
      </c>
      <c r="D2786" s="6" t="str">
        <f>IF(OR(ISNUMBER(SEARCH('[1]Lookup for use classification'!$B$1,C2786)),ISNUMBER(SEARCH('[1]Lookup for use classification'!$C$1,C2786)),ISNUMBER(SEARCH('[1]Lookup for use classification'!$D$1,C2786)),ISNUMBER(SEARCH('[1]Lookup for use classification'!$E$1,C2786))),'[1]Lookup for use classification'!$A$1,IF(ISNUMBER(SEARCH('[1]Lookup for use classification'!$B$2,C2786)),'[1]Lookup for use classification'!$A$2,IF(ISNUMBER(SEARCH('[1]Lookup for use classification'!$B$3,C2786)),'[1]Lookup for use classification'!$A$3,IF(OR(ISNUMBER(SEARCH('[1]Lookup for use classification'!$B$4,C2786)),ISNUMBER(SEARCH('[1]Lookup for use classification'!$C$4,C2786)),ISNUMBER(SEARCH('[1]Lookup for use classification'!$D$4,C2786)),ISNUMBER(SEARCH('[1]Lookup for use classification'!$E$4,C2786))),'[1]Lookup for use classification'!$A$4,IF(OR(ISNUMBER(SEARCH('[1]Lookup for use classification'!$B$5,C2786)),ISNUMBER(SEARCH('[1]Lookup for use classification'!$C$5,C2786)),ISNUMBER(SEARCH('[1]Lookup for use classification'!$D$5,C2786))),'[1]Lookup for use classification'!$A$5,IF(OR(ISNUMBER(SEARCH('[1]Lookup for use classification'!$B$7,C2786)),ISNUMBER(SEARCH('[1]Lookup for use classification'!$C$7,C2786)),ISNUMBER(SEARCH('[1]Lookup for use classification'!$D$7,C2786))),'[1]Lookup for use classification'!$A$7,IF(OR(ISNUMBER(SEARCH('[1]Lookup for use classification'!$B$9,C2786)),ISNUMBER(SEARCH('[1]Lookup for use classification'!$C$9,C2786)),ISNUMBER(SEARCH('[1]Lookup for use classification'!$D$9,C2786)),ISNUMBER(SEARCH('[1]Lookup for use classification'!$E$9,C2786)),ISNUMBER(SEARCH('[1]Lookup for use classification'!$F$9,C2786)),ISNUMBER(SEARCH('[1]Lookup for use classification'!$G$9,C2786)),ISNUMBER(SEARCH('[1]Lookup for use classification'!$H$9,C2786)),ISNUMBER(SEARCH('[1]Lookup for use classification'!$I$9,C2786)),ISNUMBER(SEARCH('[1]Lookup for use classification'!$J$9,C2786)),ISNUMBER(SEARCH('[1]Lookup for use classification'!$K$9,C2786))),'[1]Lookup for use classification'!$A$9,IF(OR(ISNUMBER(SEARCH('[1]Lookup for use classification'!$B$10,C2786)),ISNUMBER(SEARCH('[1]Lookup for use classification'!$C$10,C2786)),ISNUMBER(SEARCH('[1]Lookup for use classification'!$D$10,C2786)),ISNUMBER(SEARCH('[1]Lookup for use classification'!$E$10,C2786)),ISNUMBER(SEARCH('[1]Lookup for use classification'!$F$10,C2786)),ISNUMBER(SEARCH('[1]Lookup for use classification'!$G$10,C2786))),'[1]Lookup for use classification'!$A$10,IF(OR(ISNUMBER(SEARCH('[1]Lookup for use classification'!$B$11,C2786)),ISNUMBER(SEARCH('[1]Lookup for use classification'!$C$11,C2786))),'[1]Lookup for use classification'!$A$11,IF(OR(ISNUMBER(SEARCH('[1]Lookup for use classification'!$B$12,C2786)),ISNUMBER(SEARCH('[1]Lookup for use classification'!$C$12,C2786))),'[1]Lookup for use classification'!$A$12,IF(OR(ISNUMBER(SEARCH('[1]Lookup for use classification'!$B$13,C2786)),ISNUMBER(SEARCH('[1]Lookup for use classification'!$C$13,C2786)),ISNUMBER(SEARCH('[1]Lookup for use classification'!$D$13,C2786)),,ISNUMBER(SEARCH('[1]Lookup for use classification'!$C$13,C2786)),ISNUMBER(SEARCH('[1]Lookup for use classification'!$E$13,C2786))),'[1]Lookup for use classification'!$A$13,IF(OR(ISNUMBER(SEARCH('[1]Lookup for use classification'!$B$14,C2786)),ISNUMBER(SEARCH('[1]Lookup for use classification'!$C$14,C2786))),'[1]Lookup for use classification'!$A$14,"Other"))))))))))))</f>
        <v>Public Safety</v>
      </c>
      <c r="E2786" s="240"/>
      <c r="F2786" s="259"/>
      <c r="G2786" s="259"/>
    </row>
    <row r="2787" spans="1:12" hidden="1">
      <c r="A2787" s="187" t="s">
        <v>318</v>
      </c>
      <c r="B2787" s="167" t="s">
        <v>4456</v>
      </c>
      <c r="C2787" s="239" t="s">
        <v>332</v>
      </c>
      <c r="D2787" s="6" t="str">
        <f>IF(OR(ISNUMBER(SEARCH('[1]Lookup for use classification'!$B$1,C2787)),ISNUMBER(SEARCH('[1]Lookup for use classification'!$C$1,C2787)),ISNUMBER(SEARCH('[1]Lookup for use classification'!$D$1,C2787)),ISNUMBER(SEARCH('[1]Lookup for use classification'!$E$1,C2787))),'[1]Lookup for use classification'!$A$1,IF(ISNUMBER(SEARCH('[1]Lookup for use classification'!$B$2,C2787)),'[1]Lookup for use classification'!$A$2,IF(ISNUMBER(SEARCH('[1]Lookup for use classification'!$B$3,C2787)),'[1]Lookup for use classification'!$A$3,IF(OR(ISNUMBER(SEARCH('[1]Lookup for use classification'!$B$4,C2787)),ISNUMBER(SEARCH('[1]Lookup for use classification'!$C$4,C2787)),ISNUMBER(SEARCH('[1]Lookup for use classification'!$D$4,C2787)),ISNUMBER(SEARCH('[1]Lookup for use classification'!$E$4,C2787))),'[1]Lookup for use classification'!$A$4,IF(OR(ISNUMBER(SEARCH('[1]Lookup for use classification'!$B$5,C2787)),ISNUMBER(SEARCH('[1]Lookup for use classification'!$C$5,C2787)),ISNUMBER(SEARCH('[1]Lookup for use classification'!$D$5,C2787))),'[1]Lookup for use classification'!$A$5,IF(OR(ISNUMBER(SEARCH('[1]Lookup for use classification'!$B$7,C2787)),ISNUMBER(SEARCH('[1]Lookup for use classification'!$C$7,C2787)),ISNUMBER(SEARCH('[1]Lookup for use classification'!$D$7,C2787))),'[1]Lookup for use classification'!$A$7,IF(OR(ISNUMBER(SEARCH('[1]Lookup for use classification'!$B$9,C2787)),ISNUMBER(SEARCH('[1]Lookup for use classification'!$C$9,C2787)),ISNUMBER(SEARCH('[1]Lookup for use classification'!$D$9,C2787)),ISNUMBER(SEARCH('[1]Lookup for use classification'!$E$9,C2787)),ISNUMBER(SEARCH('[1]Lookup for use classification'!$F$9,C2787)),ISNUMBER(SEARCH('[1]Lookup for use classification'!$G$9,C2787)),ISNUMBER(SEARCH('[1]Lookup for use classification'!$H$9,C2787)),ISNUMBER(SEARCH('[1]Lookup for use classification'!$I$9,C2787)),ISNUMBER(SEARCH('[1]Lookup for use classification'!$J$9,C2787)),ISNUMBER(SEARCH('[1]Lookup for use classification'!$K$9,C2787))),'[1]Lookup for use classification'!$A$9,IF(OR(ISNUMBER(SEARCH('[1]Lookup for use classification'!$B$10,C2787)),ISNUMBER(SEARCH('[1]Lookup for use classification'!$C$10,C2787)),ISNUMBER(SEARCH('[1]Lookup for use classification'!$D$10,C2787)),ISNUMBER(SEARCH('[1]Lookup for use classification'!$E$10,C2787)),ISNUMBER(SEARCH('[1]Lookup for use classification'!$F$10,C2787)),ISNUMBER(SEARCH('[1]Lookup for use classification'!$G$10,C2787))),'[1]Lookup for use classification'!$A$10,IF(OR(ISNUMBER(SEARCH('[1]Lookup for use classification'!$B$11,C2787)),ISNUMBER(SEARCH('[1]Lookup for use classification'!$C$11,C2787))),'[1]Lookup for use classification'!$A$11,IF(OR(ISNUMBER(SEARCH('[1]Lookup for use classification'!$B$12,C2787)),ISNUMBER(SEARCH('[1]Lookup for use classification'!$C$12,C2787))),'[1]Lookup for use classification'!$A$12,IF(OR(ISNUMBER(SEARCH('[1]Lookup for use classification'!$B$13,C2787)),ISNUMBER(SEARCH('[1]Lookup for use classification'!$C$13,C2787)),ISNUMBER(SEARCH('[1]Lookup for use classification'!$D$13,C2787)),,ISNUMBER(SEARCH('[1]Lookup for use classification'!$C$13,C2787)),ISNUMBER(SEARCH('[1]Lookup for use classification'!$E$13,C2787))),'[1]Lookup for use classification'!$A$13,IF(OR(ISNUMBER(SEARCH('[1]Lookup for use classification'!$B$14,C2787)),ISNUMBER(SEARCH('[1]Lookup for use classification'!$C$14,C2787))),'[1]Lookup for use classification'!$A$14,"Other"))))))))))))</f>
        <v>Public Safety</v>
      </c>
      <c r="E2787" s="240"/>
      <c r="F2787" s="259"/>
      <c r="G2787" s="259"/>
    </row>
    <row r="2788" spans="1:12" hidden="1">
      <c r="A2788" s="187" t="s">
        <v>318</v>
      </c>
      <c r="B2788" s="167" t="s">
        <v>4456</v>
      </c>
      <c r="C2788" s="239" t="s">
        <v>321</v>
      </c>
      <c r="D2788" s="6" t="str">
        <f>IF(OR(ISNUMBER(SEARCH('[1]Lookup for use classification'!$B$1,C2788)),ISNUMBER(SEARCH('[1]Lookup for use classification'!$C$1,C2788)),ISNUMBER(SEARCH('[1]Lookup for use classification'!$D$1,C2788)),ISNUMBER(SEARCH('[1]Lookup for use classification'!$E$1,C2788))),'[1]Lookup for use classification'!$A$1,IF(ISNUMBER(SEARCH('[1]Lookup for use classification'!$B$2,C2788)),'[1]Lookup for use classification'!$A$2,IF(ISNUMBER(SEARCH('[1]Lookup for use classification'!$B$3,C2788)),'[1]Lookup for use classification'!$A$3,IF(OR(ISNUMBER(SEARCH('[1]Lookup for use classification'!$B$4,C2788)),ISNUMBER(SEARCH('[1]Lookup for use classification'!$C$4,C2788)),ISNUMBER(SEARCH('[1]Lookup for use classification'!$D$4,C2788)),ISNUMBER(SEARCH('[1]Lookup for use classification'!$E$4,C2788))),'[1]Lookup for use classification'!$A$4,IF(OR(ISNUMBER(SEARCH('[1]Lookup for use classification'!$B$5,C2788)),ISNUMBER(SEARCH('[1]Lookup for use classification'!$C$5,C2788)),ISNUMBER(SEARCH('[1]Lookup for use classification'!$D$5,C2788))),'[1]Lookup for use classification'!$A$5,IF(OR(ISNUMBER(SEARCH('[1]Lookup for use classification'!$B$7,C2788)),ISNUMBER(SEARCH('[1]Lookup for use classification'!$C$7,C2788)),ISNUMBER(SEARCH('[1]Lookup for use classification'!$D$7,C2788))),'[1]Lookup for use classification'!$A$7,IF(OR(ISNUMBER(SEARCH('[1]Lookup for use classification'!$B$9,C2788)),ISNUMBER(SEARCH('[1]Lookup for use classification'!$C$9,C2788)),ISNUMBER(SEARCH('[1]Lookup for use classification'!$D$9,C2788)),ISNUMBER(SEARCH('[1]Lookup for use classification'!$E$9,C2788)),ISNUMBER(SEARCH('[1]Lookup for use classification'!$F$9,C2788)),ISNUMBER(SEARCH('[1]Lookup for use classification'!$G$9,C2788)),ISNUMBER(SEARCH('[1]Lookup for use classification'!$H$9,C2788)),ISNUMBER(SEARCH('[1]Lookup for use classification'!$I$9,C2788)),ISNUMBER(SEARCH('[1]Lookup for use classification'!$J$9,C2788)),ISNUMBER(SEARCH('[1]Lookup for use classification'!$K$9,C2788))),'[1]Lookup for use classification'!$A$9,IF(OR(ISNUMBER(SEARCH('[1]Lookup for use classification'!$B$10,C2788)),ISNUMBER(SEARCH('[1]Lookup for use classification'!$C$10,C2788)),ISNUMBER(SEARCH('[1]Lookup for use classification'!$D$10,C2788)),ISNUMBER(SEARCH('[1]Lookup for use classification'!$E$10,C2788)),ISNUMBER(SEARCH('[1]Lookup for use classification'!$F$10,C2788)),ISNUMBER(SEARCH('[1]Lookup for use classification'!$G$10,C2788))),'[1]Lookup for use classification'!$A$10,IF(OR(ISNUMBER(SEARCH('[1]Lookup for use classification'!$B$11,C2788)),ISNUMBER(SEARCH('[1]Lookup for use classification'!$C$11,C2788))),'[1]Lookup for use classification'!$A$11,IF(OR(ISNUMBER(SEARCH('[1]Lookup for use classification'!$B$12,C2788)),ISNUMBER(SEARCH('[1]Lookup for use classification'!$C$12,C2788))),'[1]Lookup for use classification'!$A$12,IF(OR(ISNUMBER(SEARCH('[1]Lookup for use classification'!$B$13,C2788)),ISNUMBER(SEARCH('[1]Lookup for use classification'!$C$13,C2788)),ISNUMBER(SEARCH('[1]Lookup for use classification'!$D$13,C2788)),,ISNUMBER(SEARCH('[1]Lookup for use classification'!$C$13,C2788)),ISNUMBER(SEARCH('[1]Lookup for use classification'!$E$13,C2788))),'[1]Lookup for use classification'!$A$13,IF(OR(ISNUMBER(SEARCH('[1]Lookup for use classification'!$B$14,C2788)),ISNUMBER(SEARCH('[1]Lookup for use classification'!$C$14,C2788))),'[1]Lookup for use classification'!$A$14,"Other"))))))))))))</f>
        <v>Retail - Other</v>
      </c>
      <c r="E2788" s="240"/>
      <c r="F2788" s="259"/>
      <c r="G2788" s="259"/>
    </row>
    <row r="2789" spans="1:12" hidden="1">
      <c r="A2789" s="187" t="s">
        <v>318</v>
      </c>
      <c r="B2789" s="167" t="s">
        <v>4456</v>
      </c>
      <c r="C2789" s="239" t="s">
        <v>254</v>
      </c>
      <c r="D2789" s="6" t="str">
        <f>IF(OR(ISNUMBER(SEARCH('[1]Lookup for use classification'!$B$1,C2789)),ISNUMBER(SEARCH('[1]Lookup for use classification'!$C$1,C2789)),ISNUMBER(SEARCH('[1]Lookup for use classification'!$D$1,C2789)),ISNUMBER(SEARCH('[1]Lookup for use classification'!$E$1,C2789))),'[1]Lookup for use classification'!$A$1,IF(ISNUMBER(SEARCH('[1]Lookup for use classification'!$B$2,C2789)),'[1]Lookup for use classification'!$A$2,IF(ISNUMBER(SEARCH('[1]Lookup for use classification'!$B$3,C2789)),'[1]Lookup for use classification'!$A$3,IF(OR(ISNUMBER(SEARCH('[1]Lookup for use classification'!$B$4,C2789)),ISNUMBER(SEARCH('[1]Lookup for use classification'!$C$4,C2789)),ISNUMBER(SEARCH('[1]Lookup for use classification'!$D$4,C2789)),ISNUMBER(SEARCH('[1]Lookup for use classification'!$E$4,C2789))),'[1]Lookup for use classification'!$A$4,IF(OR(ISNUMBER(SEARCH('[1]Lookup for use classification'!$B$5,C2789)),ISNUMBER(SEARCH('[1]Lookup for use classification'!$C$5,C2789)),ISNUMBER(SEARCH('[1]Lookup for use classification'!$D$5,C2789))),'[1]Lookup for use classification'!$A$5,IF(OR(ISNUMBER(SEARCH('[1]Lookup for use classification'!$B$7,C2789)),ISNUMBER(SEARCH('[1]Lookup for use classification'!$C$7,C2789)),ISNUMBER(SEARCH('[1]Lookup for use classification'!$D$7,C2789))),'[1]Lookup for use classification'!$A$7,IF(OR(ISNUMBER(SEARCH('[1]Lookup for use classification'!$B$9,C2789)),ISNUMBER(SEARCH('[1]Lookup for use classification'!$C$9,C2789)),ISNUMBER(SEARCH('[1]Lookup for use classification'!$D$9,C2789)),ISNUMBER(SEARCH('[1]Lookup for use classification'!$E$9,C2789)),ISNUMBER(SEARCH('[1]Lookup for use classification'!$F$9,C2789)),ISNUMBER(SEARCH('[1]Lookup for use classification'!$G$9,C2789)),ISNUMBER(SEARCH('[1]Lookup for use classification'!$H$9,C2789)),ISNUMBER(SEARCH('[1]Lookup for use classification'!$I$9,C2789)),ISNUMBER(SEARCH('[1]Lookup for use classification'!$J$9,C2789)),ISNUMBER(SEARCH('[1]Lookup for use classification'!$K$9,C2789))),'[1]Lookup for use classification'!$A$9,IF(OR(ISNUMBER(SEARCH('[1]Lookup for use classification'!$B$10,C2789)),ISNUMBER(SEARCH('[1]Lookup for use classification'!$C$10,C2789)),ISNUMBER(SEARCH('[1]Lookup for use classification'!$D$10,C2789)),ISNUMBER(SEARCH('[1]Lookup for use classification'!$E$10,C2789)),ISNUMBER(SEARCH('[1]Lookup for use classification'!$F$10,C2789)),ISNUMBER(SEARCH('[1]Lookup for use classification'!$G$10,C2789))),'[1]Lookup for use classification'!$A$10,IF(OR(ISNUMBER(SEARCH('[1]Lookup for use classification'!$B$11,C2789)),ISNUMBER(SEARCH('[1]Lookup for use classification'!$C$11,C2789))),'[1]Lookup for use classification'!$A$11,IF(OR(ISNUMBER(SEARCH('[1]Lookup for use classification'!$B$12,C2789)),ISNUMBER(SEARCH('[1]Lookup for use classification'!$C$12,C2789))),'[1]Lookup for use classification'!$A$12,IF(OR(ISNUMBER(SEARCH('[1]Lookup for use classification'!$B$13,C2789)),ISNUMBER(SEARCH('[1]Lookup for use classification'!$C$13,C2789)),ISNUMBER(SEARCH('[1]Lookup for use classification'!$D$13,C2789)),,ISNUMBER(SEARCH('[1]Lookup for use classification'!$C$13,C2789)),ISNUMBER(SEARCH('[1]Lookup for use classification'!$E$13,C2789))),'[1]Lookup for use classification'!$A$13,IF(OR(ISNUMBER(SEARCH('[1]Lookup for use classification'!$B$14,C2789)),ISNUMBER(SEARCH('[1]Lookup for use classification'!$C$14,C2789))),'[1]Lookup for use classification'!$A$14,"Other"))))))))))))</f>
        <v>Retail - Other</v>
      </c>
      <c r="E2789" s="240"/>
      <c r="F2789" s="259"/>
      <c r="G2789" s="259"/>
    </row>
    <row r="2790" spans="1:12" hidden="1">
      <c r="A2790" s="185" t="s">
        <v>318</v>
      </c>
      <c r="B2790" s="167" t="s">
        <v>4456</v>
      </c>
      <c r="C2790" s="239" t="s">
        <v>252</v>
      </c>
      <c r="D2790" s="6" t="str">
        <f>IF(OR(ISNUMBER(SEARCH('[1]Lookup for use classification'!$B$1,C2790)),ISNUMBER(SEARCH('[1]Lookup for use classification'!$C$1,C2790)),ISNUMBER(SEARCH('[1]Lookup for use classification'!$D$1,C2790)),ISNUMBER(SEARCH('[1]Lookup for use classification'!$E$1,C2790))),'[1]Lookup for use classification'!$A$1,IF(ISNUMBER(SEARCH('[1]Lookup for use classification'!$B$2,C2790)),'[1]Lookup for use classification'!$A$2,IF(ISNUMBER(SEARCH('[1]Lookup for use classification'!$B$3,C2790)),'[1]Lookup for use classification'!$A$3,IF(OR(ISNUMBER(SEARCH('[1]Lookup for use classification'!$B$4,C2790)),ISNUMBER(SEARCH('[1]Lookup for use classification'!$C$4,C2790)),ISNUMBER(SEARCH('[1]Lookup for use classification'!$D$4,C2790)),ISNUMBER(SEARCH('[1]Lookup for use classification'!$E$4,C2790))),'[1]Lookup for use classification'!$A$4,IF(OR(ISNUMBER(SEARCH('[1]Lookup for use classification'!$B$5,C2790)),ISNUMBER(SEARCH('[1]Lookup for use classification'!$C$5,C2790)),ISNUMBER(SEARCH('[1]Lookup for use classification'!$D$5,C2790))),'[1]Lookup for use classification'!$A$5,IF(OR(ISNUMBER(SEARCH('[1]Lookup for use classification'!$B$7,C2790)),ISNUMBER(SEARCH('[1]Lookup for use classification'!$C$7,C2790)),ISNUMBER(SEARCH('[1]Lookup for use classification'!$D$7,C2790))),'[1]Lookup for use classification'!$A$7,IF(OR(ISNUMBER(SEARCH('[1]Lookup for use classification'!$B$9,C2790)),ISNUMBER(SEARCH('[1]Lookup for use classification'!$C$9,C2790)),ISNUMBER(SEARCH('[1]Lookup for use classification'!$D$9,C2790)),ISNUMBER(SEARCH('[1]Lookup for use classification'!$E$9,C2790)),ISNUMBER(SEARCH('[1]Lookup for use classification'!$F$9,C2790)),ISNUMBER(SEARCH('[1]Lookup for use classification'!$G$9,C2790)),ISNUMBER(SEARCH('[1]Lookup for use classification'!$H$9,C2790)),ISNUMBER(SEARCH('[1]Lookup for use classification'!$I$9,C2790)),ISNUMBER(SEARCH('[1]Lookup for use classification'!$J$9,C2790)),ISNUMBER(SEARCH('[1]Lookup for use classification'!$K$9,C2790))),'[1]Lookup for use classification'!$A$9,IF(OR(ISNUMBER(SEARCH('[1]Lookup for use classification'!$B$10,C2790)),ISNUMBER(SEARCH('[1]Lookup for use classification'!$C$10,C2790)),ISNUMBER(SEARCH('[1]Lookup for use classification'!$D$10,C2790)),ISNUMBER(SEARCH('[1]Lookup for use classification'!$E$10,C2790)),ISNUMBER(SEARCH('[1]Lookup for use classification'!$F$10,C2790)),ISNUMBER(SEARCH('[1]Lookup for use classification'!$G$10,C2790))),'[1]Lookup for use classification'!$A$10,IF(OR(ISNUMBER(SEARCH('[1]Lookup for use classification'!$B$11,C2790)),ISNUMBER(SEARCH('[1]Lookup for use classification'!$C$11,C2790))),'[1]Lookup for use classification'!$A$11,IF(OR(ISNUMBER(SEARCH('[1]Lookup for use classification'!$B$12,C2790)),ISNUMBER(SEARCH('[1]Lookup for use classification'!$C$12,C2790))),'[1]Lookup for use classification'!$A$12,IF(OR(ISNUMBER(SEARCH('[1]Lookup for use classification'!$B$13,C2790)),ISNUMBER(SEARCH('[1]Lookup for use classification'!$C$13,C2790)),ISNUMBER(SEARCH('[1]Lookup for use classification'!$D$13,C2790)),,ISNUMBER(SEARCH('[1]Lookup for use classification'!$C$13,C2790)),ISNUMBER(SEARCH('[1]Lookup for use classification'!$E$13,C2790))),'[1]Lookup for use classification'!$A$13,IF(OR(ISNUMBER(SEARCH('[1]Lookup for use classification'!$B$14,C2790)),ISNUMBER(SEARCH('[1]Lookup for use classification'!$C$14,C2790))),'[1]Lookup for use classification'!$A$14,"Other"))))))))))))</f>
        <v>Warehousing</v>
      </c>
      <c r="E2790" s="240">
        <v>336</v>
      </c>
      <c r="F2790" s="259"/>
      <c r="G2790" s="259"/>
    </row>
    <row r="2791" spans="1:12" hidden="1">
      <c r="A2791" s="187" t="s">
        <v>318</v>
      </c>
      <c r="B2791" s="167" t="s">
        <v>4456</v>
      </c>
      <c r="C2791" s="239" t="s">
        <v>319</v>
      </c>
      <c r="D2791" s="6" t="str">
        <f>IF(OR(ISNUMBER(SEARCH('[1]Lookup for use classification'!$B$1,C2791)),ISNUMBER(SEARCH('[1]Lookup for use classification'!$C$1,C2791)),ISNUMBER(SEARCH('[1]Lookup for use classification'!$D$1,C2791)),ISNUMBER(SEARCH('[1]Lookup for use classification'!$E$1,C2791))),'[1]Lookup for use classification'!$A$1,IF(ISNUMBER(SEARCH('[1]Lookup for use classification'!$B$2,C2791)),'[1]Lookup for use classification'!$A$2,IF(ISNUMBER(SEARCH('[1]Lookup for use classification'!$B$3,C2791)),'[1]Lookup for use classification'!$A$3,IF(OR(ISNUMBER(SEARCH('[1]Lookup for use classification'!$B$4,C2791)),ISNUMBER(SEARCH('[1]Lookup for use classification'!$C$4,C2791)),ISNUMBER(SEARCH('[1]Lookup for use classification'!$D$4,C2791)),ISNUMBER(SEARCH('[1]Lookup for use classification'!$E$4,C2791))),'[1]Lookup for use classification'!$A$4,IF(OR(ISNUMBER(SEARCH('[1]Lookup for use classification'!$B$5,C2791)),ISNUMBER(SEARCH('[1]Lookup for use classification'!$C$5,C2791)),ISNUMBER(SEARCH('[1]Lookup for use classification'!$D$5,C2791))),'[1]Lookup for use classification'!$A$5,IF(OR(ISNUMBER(SEARCH('[1]Lookup for use classification'!$B$7,C2791)),ISNUMBER(SEARCH('[1]Lookup for use classification'!$C$7,C2791)),ISNUMBER(SEARCH('[1]Lookup for use classification'!$D$7,C2791))),'[1]Lookup for use classification'!$A$7,IF(OR(ISNUMBER(SEARCH('[1]Lookup for use classification'!$B$9,C2791)),ISNUMBER(SEARCH('[1]Lookup for use classification'!$C$9,C2791)),ISNUMBER(SEARCH('[1]Lookup for use classification'!$D$9,C2791)),ISNUMBER(SEARCH('[1]Lookup for use classification'!$E$9,C2791)),ISNUMBER(SEARCH('[1]Lookup for use classification'!$F$9,C2791)),ISNUMBER(SEARCH('[1]Lookup for use classification'!$G$9,C2791)),ISNUMBER(SEARCH('[1]Lookup for use classification'!$H$9,C2791)),ISNUMBER(SEARCH('[1]Lookup for use classification'!$I$9,C2791)),ISNUMBER(SEARCH('[1]Lookup for use classification'!$J$9,C2791)),ISNUMBER(SEARCH('[1]Lookup for use classification'!$K$9,C2791))),'[1]Lookup for use classification'!$A$9,IF(OR(ISNUMBER(SEARCH('[1]Lookup for use classification'!$B$10,C2791)),ISNUMBER(SEARCH('[1]Lookup for use classification'!$C$10,C2791)),ISNUMBER(SEARCH('[1]Lookup for use classification'!$D$10,C2791)),ISNUMBER(SEARCH('[1]Lookup for use classification'!$E$10,C2791)),ISNUMBER(SEARCH('[1]Lookup for use classification'!$F$10,C2791)),ISNUMBER(SEARCH('[1]Lookup for use classification'!$G$10,C2791))),'[1]Lookup for use classification'!$A$10,IF(OR(ISNUMBER(SEARCH('[1]Lookup for use classification'!$B$11,C2791)),ISNUMBER(SEARCH('[1]Lookup for use classification'!$C$11,C2791))),'[1]Lookup for use classification'!$A$11,IF(OR(ISNUMBER(SEARCH('[1]Lookup for use classification'!$B$12,C2791)),ISNUMBER(SEARCH('[1]Lookup for use classification'!$C$12,C2791))),'[1]Lookup for use classification'!$A$12,IF(OR(ISNUMBER(SEARCH('[1]Lookup for use classification'!$B$13,C2791)),ISNUMBER(SEARCH('[1]Lookup for use classification'!$C$13,C2791)),ISNUMBER(SEARCH('[1]Lookup for use classification'!$D$13,C2791)),,ISNUMBER(SEARCH('[1]Lookup for use classification'!$C$13,C2791)),ISNUMBER(SEARCH('[1]Lookup for use classification'!$E$13,C2791))),'[1]Lookup for use classification'!$A$13,IF(OR(ISNUMBER(SEARCH('[1]Lookup for use classification'!$B$14,C2791)),ISNUMBER(SEARCH('[1]Lookup for use classification'!$C$14,C2791))),'[1]Lookup for use classification'!$A$14,"Other"))))))))))))</f>
        <v>Warehousing</v>
      </c>
      <c r="E2791" s="240"/>
      <c r="F2791" s="259"/>
      <c r="G2791" s="259"/>
    </row>
    <row r="2792" spans="1:12" hidden="1">
      <c r="A2792" s="187" t="s">
        <v>318</v>
      </c>
      <c r="B2792" s="167" t="s">
        <v>4456</v>
      </c>
      <c r="C2792" s="239" t="s">
        <v>325</v>
      </c>
      <c r="D2792" s="6" t="str">
        <f>IF(OR(ISNUMBER(SEARCH('[1]Lookup for use classification'!$B$1,C2792)),ISNUMBER(SEARCH('[1]Lookup for use classification'!$C$1,C2792)),ISNUMBER(SEARCH('[1]Lookup for use classification'!$D$1,C2792)),ISNUMBER(SEARCH('[1]Lookup for use classification'!$E$1,C2792))),'[1]Lookup for use classification'!$A$1,IF(ISNUMBER(SEARCH('[1]Lookup for use classification'!$B$2,C2792)),'[1]Lookup for use classification'!$A$2,IF(ISNUMBER(SEARCH('[1]Lookup for use classification'!$B$3,C2792)),'[1]Lookup for use classification'!$A$3,IF(OR(ISNUMBER(SEARCH('[1]Lookup for use classification'!$B$4,C2792)),ISNUMBER(SEARCH('[1]Lookup for use classification'!$C$4,C2792)),ISNUMBER(SEARCH('[1]Lookup for use classification'!$D$4,C2792)),ISNUMBER(SEARCH('[1]Lookup for use classification'!$E$4,C2792))),'[1]Lookup for use classification'!$A$4,IF(OR(ISNUMBER(SEARCH('[1]Lookup for use classification'!$B$5,C2792)),ISNUMBER(SEARCH('[1]Lookup for use classification'!$C$5,C2792)),ISNUMBER(SEARCH('[1]Lookup for use classification'!$D$5,C2792))),'[1]Lookup for use classification'!$A$5,IF(OR(ISNUMBER(SEARCH('[1]Lookup for use classification'!$B$7,C2792)),ISNUMBER(SEARCH('[1]Lookup for use classification'!$C$7,C2792)),ISNUMBER(SEARCH('[1]Lookup for use classification'!$D$7,C2792))),'[1]Lookup for use classification'!$A$7,IF(OR(ISNUMBER(SEARCH('[1]Lookup for use classification'!$B$9,C2792)),ISNUMBER(SEARCH('[1]Lookup for use classification'!$C$9,C2792)),ISNUMBER(SEARCH('[1]Lookup for use classification'!$D$9,C2792)),ISNUMBER(SEARCH('[1]Lookup for use classification'!$E$9,C2792)),ISNUMBER(SEARCH('[1]Lookup for use classification'!$F$9,C2792)),ISNUMBER(SEARCH('[1]Lookup for use classification'!$G$9,C2792)),ISNUMBER(SEARCH('[1]Lookup for use classification'!$H$9,C2792)),ISNUMBER(SEARCH('[1]Lookup for use classification'!$I$9,C2792)),ISNUMBER(SEARCH('[1]Lookup for use classification'!$J$9,C2792)),ISNUMBER(SEARCH('[1]Lookup for use classification'!$K$9,C2792))),'[1]Lookup for use classification'!$A$9,IF(OR(ISNUMBER(SEARCH('[1]Lookup for use classification'!$B$10,C2792)),ISNUMBER(SEARCH('[1]Lookup for use classification'!$C$10,C2792)),ISNUMBER(SEARCH('[1]Lookup for use classification'!$D$10,C2792)),ISNUMBER(SEARCH('[1]Lookup for use classification'!$E$10,C2792)),ISNUMBER(SEARCH('[1]Lookup for use classification'!$F$10,C2792)),ISNUMBER(SEARCH('[1]Lookup for use classification'!$G$10,C2792))),'[1]Lookup for use classification'!$A$10,IF(OR(ISNUMBER(SEARCH('[1]Lookup for use classification'!$B$11,C2792)),ISNUMBER(SEARCH('[1]Lookup for use classification'!$C$11,C2792))),'[1]Lookup for use classification'!$A$11,IF(OR(ISNUMBER(SEARCH('[1]Lookup for use classification'!$B$12,C2792)),ISNUMBER(SEARCH('[1]Lookup for use classification'!$C$12,C2792))),'[1]Lookup for use classification'!$A$12,IF(OR(ISNUMBER(SEARCH('[1]Lookup for use classification'!$B$13,C2792)),ISNUMBER(SEARCH('[1]Lookup for use classification'!$C$13,C2792)),ISNUMBER(SEARCH('[1]Lookup for use classification'!$D$13,C2792)),,ISNUMBER(SEARCH('[1]Lookup for use classification'!$C$13,C2792)),ISNUMBER(SEARCH('[1]Lookup for use classification'!$E$13,C2792))),'[1]Lookup for use classification'!$A$13,IF(OR(ISNUMBER(SEARCH('[1]Lookup for use classification'!$B$14,C2792)),ISNUMBER(SEARCH('[1]Lookup for use classification'!$C$14,C2792))),'[1]Lookup for use classification'!$A$14,"Other"))))))))))))</f>
        <v>Warehousing</v>
      </c>
      <c r="E2792" s="240"/>
      <c r="F2792" s="259"/>
      <c r="G2792" s="259"/>
    </row>
    <row r="2793" spans="1:12" hidden="1">
      <c r="A2793" s="187" t="s">
        <v>318</v>
      </c>
      <c r="B2793" s="167" t="s">
        <v>4456</v>
      </c>
      <c r="C2793" s="239" t="s">
        <v>64</v>
      </c>
      <c r="D2793" s="6" t="str">
        <f>IF(OR(ISNUMBER(SEARCH('[1]Lookup for use classification'!$B$1,C2793)),ISNUMBER(SEARCH('[1]Lookup for use classification'!$C$1,C2793)),ISNUMBER(SEARCH('[1]Lookup for use classification'!$D$1,C2793)),ISNUMBER(SEARCH('[1]Lookup for use classification'!$E$1,C2793))),'[1]Lookup for use classification'!$A$1,IF(ISNUMBER(SEARCH('[1]Lookup for use classification'!$B$2,C2793)),'[1]Lookup for use classification'!$A$2,IF(ISNUMBER(SEARCH('[1]Lookup for use classification'!$B$3,C2793)),'[1]Lookup for use classification'!$A$3,IF(OR(ISNUMBER(SEARCH('[1]Lookup for use classification'!$B$4,C2793)),ISNUMBER(SEARCH('[1]Lookup for use classification'!$C$4,C2793)),ISNUMBER(SEARCH('[1]Lookup for use classification'!$D$4,C2793)),ISNUMBER(SEARCH('[1]Lookup for use classification'!$E$4,C2793))),'[1]Lookup for use classification'!$A$4,IF(OR(ISNUMBER(SEARCH('[1]Lookup for use classification'!$B$5,C2793)),ISNUMBER(SEARCH('[1]Lookup for use classification'!$C$5,C2793)),ISNUMBER(SEARCH('[1]Lookup for use classification'!$D$5,C2793))),'[1]Lookup for use classification'!$A$5,IF(OR(ISNUMBER(SEARCH('[1]Lookup for use classification'!$B$7,C2793)),ISNUMBER(SEARCH('[1]Lookup for use classification'!$C$7,C2793)),ISNUMBER(SEARCH('[1]Lookup for use classification'!$D$7,C2793))),'[1]Lookup for use classification'!$A$7,IF(OR(ISNUMBER(SEARCH('[1]Lookup for use classification'!$B$9,C2793)),ISNUMBER(SEARCH('[1]Lookup for use classification'!$C$9,C2793)),ISNUMBER(SEARCH('[1]Lookup for use classification'!$D$9,C2793)),ISNUMBER(SEARCH('[1]Lookup for use classification'!$E$9,C2793)),ISNUMBER(SEARCH('[1]Lookup for use classification'!$F$9,C2793)),ISNUMBER(SEARCH('[1]Lookup for use classification'!$G$9,C2793)),ISNUMBER(SEARCH('[1]Lookup for use classification'!$H$9,C2793)),ISNUMBER(SEARCH('[1]Lookup for use classification'!$I$9,C2793)),ISNUMBER(SEARCH('[1]Lookup for use classification'!$J$9,C2793)),ISNUMBER(SEARCH('[1]Lookup for use classification'!$K$9,C2793))),'[1]Lookup for use classification'!$A$9,IF(OR(ISNUMBER(SEARCH('[1]Lookup for use classification'!$B$10,C2793)),ISNUMBER(SEARCH('[1]Lookup for use classification'!$C$10,C2793)),ISNUMBER(SEARCH('[1]Lookup for use classification'!$D$10,C2793)),ISNUMBER(SEARCH('[1]Lookup for use classification'!$E$10,C2793)),ISNUMBER(SEARCH('[1]Lookup for use classification'!$F$10,C2793)),ISNUMBER(SEARCH('[1]Lookup for use classification'!$G$10,C2793))),'[1]Lookup for use classification'!$A$10,IF(OR(ISNUMBER(SEARCH('[1]Lookup for use classification'!$B$11,C2793)),ISNUMBER(SEARCH('[1]Lookup for use classification'!$C$11,C2793))),'[1]Lookup for use classification'!$A$11,IF(OR(ISNUMBER(SEARCH('[1]Lookup for use classification'!$B$12,C2793)),ISNUMBER(SEARCH('[1]Lookup for use classification'!$C$12,C2793))),'[1]Lookup for use classification'!$A$12,IF(OR(ISNUMBER(SEARCH('[1]Lookup for use classification'!$B$13,C2793)),ISNUMBER(SEARCH('[1]Lookup for use classification'!$C$13,C2793)),ISNUMBER(SEARCH('[1]Lookup for use classification'!$D$13,C2793)),,ISNUMBER(SEARCH('[1]Lookup for use classification'!$C$13,C2793)),ISNUMBER(SEARCH('[1]Lookup for use classification'!$E$13,C2793))),'[1]Lookup for use classification'!$A$13,IF(OR(ISNUMBER(SEARCH('[1]Lookup for use classification'!$B$14,C2793)),ISNUMBER(SEARCH('[1]Lookup for use classification'!$C$14,C2793))),'[1]Lookup for use classification'!$A$14,"Other"))))))))))))</f>
        <v>Water &amp; Sewer</v>
      </c>
      <c r="E2793" s="240"/>
      <c r="F2793" s="259"/>
      <c r="G2793" s="259"/>
    </row>
    <row r="2794" spans="1:12" hidden="1">
      <c r="A2794" s="187" t="s">
        <v>318</v>
      </c>
      <c r="B2794" s="167" t="s">
        <v>4456</v>
      </c>
      <c r="C2794" s="239" t="s">
        <v>333</v>
      </c>
      <c r="D2794" s="6" t="str">
        <f>IF(OR(ISNUMBER(SEARCH('[1]Lookup for use classification'!$B$1,C2794)),ISNUMBER(SEARCH('[1]Lookup for use classification'!$C$1,C2794)),ISNUMBER(SEARCH('[1]Lookup for use classification'!$D$1,C2794)),ISNUMBER(SEARCH('[1]Lookup for use classification'!$E$1,C2794))),'[1]Lookup for use classification'!$A$1,IF(ISNUMBER(SEARCH('[1]Lookup for use classification'!$B$2,C2794)),'[1]Lookup for use classification'!$A$2,IF(ISNUMBER(SEARCH('[1]Lookup for use classification'!$B$3,C2794)),'[1]Lookup for use classification'!$A$3,IF(OR(ISNUMBER(SEARCH('[1]Lookup for use classification'!$B$4,C2794)),ISNUMBER(SEARCH('[1]Lookup for use classification'!$C$4,C2794)),ISNUMBER(SEARCH('[1]Lookup for use classification'!$D$4,C2794)),ISNUMBER(SEARCH('[1]Lookup for use classification'!$E$4,C2794))),'[1]Lookup for use classification'!$A$4,IF(OR(ISNUMBER(SEARCH('[1]Lookup for use classification'!$B$5,C2794)),ISNUMBER(SEARCH('[1]Lookup for use classification'!$C$5,C2794)),ISNUMBER(SEARCH('[1]Lookup for use classification'!$D$5,C2794))),'[1]Lookup for use classification'!$A$5,IF(OR(ISNUMBER(SEARCH('[1]Lookup for use classification'!$B$7,C2794)),ISNUMBER(SEARCH('[1]Lookup for use classification'!$C$7,C2794)),ISNUMBER(SEARCH('[1]Lookup for use classification'!$D$7,C2794))),'[1]Lookup for use classification'!$A$7,IF(OR(ISNUMBER(SEARCH('[1]Lookup for use classification'!$B$9,C2794)),ISNUMBER(SEARCH('[1]Lookup for use classification'!$C$9,C2794)),ISNUMBER(SEARCH('[1]Lookup for use classification'!$D$9,C2794)),ISNUMBER(SEARCH('[1]Lookup for use classification'!$E$9,C2794)),ISNUMBER(SEARCH('[1]Lookup for use classification'!$F$9,C2794)),ISNUMBER(SEARCH('[1]Lookup for use classification'!$G$9,C2794)),ISNUMBER(SEARCH('[1]Lookup for use classification'!$H$9,C2794)),ISNUMBER(SEARCH('[1]Lookup for use classification'!$I$9,C2794)),ISNUMBER(SEARCH('[1]Lookup for use classification'!$J$9,C2794)),ISNUMBER(SEARCH('[1]Lookup for use classification'!$K$9,C2794))),'[1]Lookup for use classification'!$A$9,IF(OR(ISNUMBER(SEARCH('[1]Lookup for use classification'!$B$10,C2794)),ISNUMBER(SEARCH('[1]Lookup for use classification'!$C$10,C2794)),ISNUMBER(SEARCH('[1]Lookup for use classification'!$D$10,C2794)),ISNUMBER(SEARCH('[1]Lookup for use classification'!$E$10,C2794)),ISNUMBER(SEARCH('[1]Lookup for use classification'!$F$10,C2794)),ISNUMBER(SEARCH('[1]Lookup for use classification'!$G$10,C2794))),'[1]Lookup for use classification'!$A$10,IF(OR(ISNUMBER(SEARCH('[1]Lookup for use classification'!$B$11,C2794)),ISNUMBER(SEARCH('[1]Lookup for use classification'!$C$11,C2794))),'[1]Lookup for use classification'!$A$11,IF(OR(ISNUMBER(SEARCH('[1]Lookup for use classification'!$B$12,C2794)),ISNUMBER(SEARCH('[1]Lookup for use classification'!$C$12,C2794))),'[1]Lookup for use classification'!$A$12,IF(OR(ISNUMBER(SEARCH('[1]Lookup for use classification'!$B$13,C2794)),ISNUMBER(SEARCH('[1]Lookup for use classification'!$C$13,C2794)),ISNUMBER(SEARCH('[1]Lookup for use classification'!$D$13,C2794)),,ISNUMBER(SEARCH('[1]Lookup for use classification'!$C$13,C2794)),ISNUMBER(SEARCH('[1]Lookup for use classification'!$E$13,C2794))),'[1]Lookup for use classification'!$A$13,IF(OR(ISNUMBER(SEARCH('[1]Lookup for use classification'!$B$14,C2794)),ISNUMBER(SEARCH('[1]Lookup for use classification'!$C$14,C2794))),'[1]Lookup for use classification'!$A$14,"Other"))))))))))))</f>
        <v>Water &amp; Sewer</v>
      </c>
      <c r="E2794" s="240"/>
      <c r="F2794" s="259"/>
      <c r="G2794" s="259"/>
    </row>
    <row r="2795" spans="1:12" hidden="1">
      <c r="A2795" s="138" t="s">
        <v>2207</v>
      </c>
      <c r="B2795" s="8" t="str">
        <f>IF(ISNA(VLOOKUP(CONCATENATE(A2795,C2795),EUS!$B$2:$B$1939,1,FALSE)),"","End Use Study")</f>
        <v>End Use Study</v>
      </c>
      <c r="C2795" s="14" t="s">
        <v>3632</v>
      </c>
      <c r="D2795" s="8" t="str">
        <f>IF(OR(ISNUMBER(SEARCH('[1]Lookup for use classification'!$B$1,C2795)),ISNUMBER(SEARCH('[1]Lookup for use classification'!$C$1,C2795)),ISNUMBER(SEARCH('[1]Lookup for use classification'!$D$1,C2795))),'[1]Lookup for use classification'!$A$1,IF(ISNUMBER(SEARCH('[1]Lookup for use classification'!$B$2,C2795)),'[1]Lookup for use classification'!$A$2,IF(ISNUMBER(SEARCH('[1]Lookup for use classification'!$B$3,C2795)),'[1]Lookup for use classification'!$A$3,IF(OR(ISNUMBER(SEARCH('[1]Lookup for use classification'!$B$4,C2795)),ISNUMBER(SEARCH('[1]Lookup for use classification'!$C$4,C2795))),'[1]Lookup for use classification'!$A$4,IF(OR(ISNUMBER(SEARCH('[1]Lookup for use classification'!$B$5,C2795)),ISNUMBER(SEARCH('[1]Lookup for use classification'!$C$5,C2795)),ISNUMBER(SEARCH('[1]Lookup for use classification'!$D$5,C2795))),'[1]Lookup for use classification'!$A$5,IF(OR(ISNUMBER(SEARCH('[1]Lookup for use classification'!$B$7,C2795)),ISNUMBER(SEARCH('[1]Lookup for use classification'!$C$7,C2795)),ISNUMBER(SEARCH('[1]Lookup for use classification'!$D$7,C2795))),'[1]Lookup for use classification'!$A$7,IF(OR(ISNUMBER(SEARCH('[1]Lookup for use classification'!$B$9,C2795)),ISNUMBER(SEARCH('[1]Lookup for use classification'!$C$9,C2795)),ISNUMBER(SEARCH('[1]Lookup for use classification'!$D$9,C2795)),ISNUMBER(SEARCH('[1]Lookup for use classification'!$E$9,C2795)),ISNUMBER(SEARCH('[1]Lookup for use classification'!$F$9,C2795)),ISNUMBER(SEARCH('[1]Lookup for use classification'!$G$9,C2795))),'[1]Lookup for use classification'!$A$9,IF(OR(ISNUMBER(SEARCH('[1]Lookup for use classification'!$B$10,C2795)),ISNUMBER(SEARCH('[1]Lookup for use classification'!$C$10,C2795)),ISNUMBER(SEARCH('[1]Lookup for use classification'!$D$10,C2795)),ISNUMBER(SEARCH('[1]Lookup for use classification'!$E$10,C2795)),ISNUMBER(SEARCH('[1]Lookup for use classification'!$F$10,C2795))),'[1]Lookup for use classification'!$A$10,IF(OR(ISNUMBER(SEARCH('[1]Lookup for use classification'!$B$11,C2795)),ISNUMBER(SEARCH('[1]Lookup for use classification'!$C$11,C2795))),'[1]Lookup for use classification'!$A$11,IF(OR(ISNUMBER(SEARCH('[1]Lookup for use classification'!$B$12,C2795)),ISNUMBER(SEARCH('[1]Lookup for use classification'!$C$12,C2795))),'[1]Lookup for use classification'!$A$12,"Nope"))))))))))</f>
        <v>Accomodation Services</v>
      </c>
      <c r="E2795" s="15">
        <v>3300</v>
      </c>
      <c r="F2795" s="15"/>
      <c r="G2795" s="15"/>
      <c r="H2795" s="164"/>
      <c r="I2795" s="164"/>
      <c r="J2795" s="7"/>
      <c r="L2795" s="6"/>
    </row>
    <row r="2796" spans="1:12" hidden="1">
      <c r="A2796" s="138" t="s">
        <v>2207</v>
      </c>
      <c r="B2796" s="8" t="str">
        <f>IF(ISNA(VLOOKUP(CONCATENATE(A2796,C2796),EUS!$B$2:$B$1939,1,FALSE)),"","End Use Study")</f>
        <v>End Use Study</v>
      </c>
      <c r="C2796" s="14" t="s">
        <v>3633</v>
      </c>
      <c r="D2796" s="8" t="str">
        <f>IF(OR(ISNUMBER(SEARCH('[1]Lookup for use classification'!$B$1,C2796)),ISNUMBER(SEARCH('[1]Lookup for use classification'!$C$1,C2796)),ISNUMBER(SEARCH('[1]Lookup for use classification'!$D$1,C2796))),'[1]Lookup for use classification'!$A$1,IF(ISNUMBER(SEARCH('[1]Lookup for use classification'!$B$2,C2796)),'[1]Lookup for use classification'!$A$2,IF(ISNUMBER(SEARCH('[1]Lookup for use classification'!$B$3,C2796)),'[1]Lookup for use classification'!$A$3,IF(OR(ISNUMBER(SEARCH('[1]Lookup for use classification'!$B$4,C2796)),ISNUMBER(SEARCH('[1]Lookup for use classification'!$C$4,C2796))),'[1]Lookup for use classification'!$A$4,IF(OR(ISNUMBER(SEARCH('[1]Lookup for use classification'!$B$5,C2796)),ISNUMBER(SEARCH('[1]Lookup for use classification'!$C$5,C2796)),ISNUMBER(SEARCH('[1]Lookup for use classification'!$D$5,C2796))),'[1]Lookup for use classification'!$A$5,IF(OR(ISNUMBER(SEARCH('[1]Lookup for use classification'!$B$7,C2796)),ISNUMBER(SEARCH('[1]Lookup for use classification'!$C$7,C2796)),ISNUMBER(SEARCH('[1]Lookup for use classification'!$D$7,C2796))),'[1]Lookup for use classification'!$A$7,IF(OR(ISNUMBER(SEARCH('[1]Lookup for use classification'!$B$9,C2796)),ISNUMBER(SEARCH('[1]Lookup for use classification'!$C$9,C2796)),ISNUMBER(SEARCH('[1]Lookup for use classification'!$D$9,C2796)),ISNUMBER(SEARCH('[1]Lookup for use classification'!$E$9,C2796)),ISNUMBER(SEARCH('[1]Lookup for use classification'!$F$9,C2796)),ISNUMBER(SEARCH('[1]Lookup for use classification'!$G$9,C2796))),'[1]Lookup for use classification'!$A$9,IF(OR(ISNUMBER(SEARCH('[1]Lookup for use classification'!$B$10,C2796)),ISNUMBER(SEARCH('[1]Lookup for use classification'!$C$10,C2796)),ISNUMBER(SEARCH('[1]Lookup for use classification'!$D$10,C2796)),ISNUMBER(SEARCH('[1]Lookup for use classification'!$E$10,C2796)),ISNUMBER(SEARCH('[1]Lookup for use classification'!$F$10,C2796))),'[1]Lookup for use classification'!$A$10,IF(OR(ISNUMBER(SEARCH('[1]Lookup for use classification'!$B$11,C2796)),ISNUMBER(SEARCH('[1]Lookup for use classification'!$C$11,C2796))),'[1]Lookup for use classification'!$A$11,IF(OR(ISNUMBER(SEARCH('[1]Lookup for use classification'!$B$12,C2796)),ISNUMBER(SEARCH('[1]Lookup for use classification'!$C$12,C2796))),'[1]Lookup for use classification'!$A$12,"Nope"))))))))))</f>
        <v>Accomodation Services</v>
      </c>
      <c r="E2796" s="15"/>
      <c r="F2796" s="15"/>
      <c r="G2796" s="15"/>
      <c r="H2796" s="164"/>
      <c r="I2796" s="164"/>
      <c r="J2796" s="7"/>
      <c r="L2796" s="6"/>
    </row>
    <row r="2797" spans="1:12" hidden="1">
      <c r="A2797" s="138" t="s">
        <v>2207</v>
      </c>
      <c r="B2797" s="8" t="str">
        <f>IF(ISNA(VLOOKUP(CONCATENATE(A2797,C2797),EUS!$B$2:$B$1939,1,FALSE)),"","End Use Study")</f>
        <v>End Use Study</v>
      </c>
      <c r="C2797" s="12" t="s">
        <v>3634</v>
      </c>
      <c r="D2797" s="8" t="str">
        <f>IF(OR(ISNUMBER(SEARCH('[1]Lookup for use classification'!$B$1,C2797)),ISNUMBER(SEARCH('[1]Lookup for use classification'!$C$1,C2797)),ISNUMBER(SEARCH('[1]Lookup for use classification'!$D$1,C2797))),'[1]Lookup for use classification'!$A$1,IF(ISNUMBER(SEARCH('[1]Lookup for use classification'!$B$2,C2797)),'[1]Lookup for use classification'!$A$2,IF(ISNUMBER(SEARCH('[1]Lookup for use classification'!$B$3,C2797)),'[1]Lookup for use classification'!$A$3,IF(OR(ISNUMBER(SEARCH('[1]Lookup for use classification'!$B$4,C2797)),ISNUMBER(SEARCH('[1]Lookup for use classification'!$C$4,C2797))),'[1]Lookup for use classification'!$A$4,IF(OR(ISNUMBER(SEARCH('[1]Lookup for use classification'!$B$5,C2797)),ISNUMBER(SEARCH('[1]Lookup for use classification'!$C$5,C2797)),ISNUMBER(SEARCH('[1]Lookup for use classification'!$D$5,C2797))),'[1]Lookup for use classification'!$A$5,IF(OR(ISNUMBER(SEARCH('[1]Lookup for use classification'!$B$7,C2797)),ISNUMBER(SEARCH('[1]Lookup for use classification'!$C$7,C2797)),ISNUMBER(SEARCH('[1]Lookup for use classification'!$D$7,C2797))),'[1]Lookup for use classification'!$A$7,IF(OR(ISNUMBER(SEARCH('[1]Lookup for use classification'!$B$9,C2797)),ISNUMBER(SEARCH('[1]Lookup for use classification'!$C$9,C2797)),ISNUMBER(SEARCH('[1]Lookup for use classification'!$D$9,C2797)),ISNUMBER(SEARCH('[1]Lookup for use classification'!$E$9,C2797)),ISNUMBER(SEARCH('[1]Lookup for use classification'!$F$9,C2797)),ISNUMBER(SEARCH('[1]Lookup for use classification'!$G$9,C2797))),'[1]Lookup for use classification'!$A$9,IF(OR(ISNUMBER(SEARCH('[1]Lookup for use classification'!$B$10,C2797)),ISNUMBER(SEARCH('[1]Lookup for use classification'!$C$10,C2797)),ISNUMBER(SEARCH('[1]Lookup for use classification'!$D$10,C2797)),ISNUMBER(SEARCH('[1]Lookup for use classification'!$E$10,C2797)),ISNUMBER(SEARCH('[1]Lookup for use classification'!$F$10,C2797))),'[1]Lookup for use classification'!$A$10,IF(OR(ISNUMBER(SEARCH('[1]Lookup for use classification'!$B$11,C2797)),ISNUMBER(SEARCH('[1]Lookup for use classification'!$C$11,C2797))),'[1]Lookup for use classification'!$A$11,IF(OR(ISNUMBER(SEARCH('[1]Lookup for use classification'!$B$12,C2797)),ISNUMBER(SEARCH('[1]Lookup for use classification'!$C$12,C2797))),'[1]Lookup for use classification'!$A$12,"Nope"))))))))))</f>
        <v>Accomodation Services</v>
      </c>
      <c r="E2797" s="13"/>
      <c r="F2797" s="13"/>
      <c r="G2797" s="13"/>
      <c r="H2797" s="164"/>
      <c r="I2797" s="164"/>
      <c r="J2797" s="7"/>
      <c r="L2797" s="6"/>
    </row>
    <row r="2798" spans="1:12" hidden="1">
      <c r="A2798" s="134" t="s">
        <v>2207</v>
      </c>
      <c r="B2798" s="8" t="str">
        <f>IF(ISNA(VLOOKUP(CONCATENATE(A2798,C2798),EUS!$B$2:$B$1939,1,FALSE)),"","End Use Study")</f>
        <v>End Use Study</v>
      </c>
      <c r="C2798" s="14" t="s">
        <v>2804</v>
      </c>
      <c r="D2798" s="8" t="str">
        <f>IF(OR(ISNUMBER(SEARCH('[1]Lookup for use classification'!$B$1,C2798)),ISNUMBER(SEARCH('[1]Lookup for use classification'!$C$1,C2798)),ISNUMBER(SEARCH('[1]Lookup for use classification'!$D$1,C2798)),ISNUMBER(SEARCH('[1]Lookup for use classification'!$E$1,C2798))),'[1]Lookup for use classification'!$A$1,IF(ISNUMBER(SEARCH('[1]Lookup for use classification'!$B$2,C2798)),'[1]Lookup for use classification'!$A$2,IF(ISNUMBER(SEARCH('[1]Lookup for use classification'!$B$3,C2798)),'[1]Lookup for use classification'!$A$3,IF(OR(ISNUMBER(SEARCH('[1]Lookup for use classification'!$B$4,C2798)),ISNUMBER(SEARCH('[1]Lookup for use classification'!$C$4,C2798)),ISNUMBER(SEARCH('[1]Lookup for use classification'!$D$4,C2798)),ISNUMBER(SEARCH('[1]Lookup for use classification'!$E$4,C2798))),'[1]Lookup for use classification'!$A$4,IF(OR(ISNUMBER(SEARCH('[1]Lookup for use classification'!$B$5,C2798)),ISNUMBER(SEARCH('[1]Lookup for use classification'!$C$5,C2798)),ISNUMBER(SEARCH('[1]Lookup for use classification'!$D$5,C2798))),'[1]Lookup for use classification'!$A$5,IF(OR(ISNUMBER(SEARCH('[1]Lookup for use classification'!$B$7,C2798)),ISNUMBER(SEARCH('[1]Lookup for use classification'!$C$7,C2798)),ISNUMBER(SEARCH('[1]Lookup for use classification'!$D$7,C2798))),'[1]Lookup for use classification'!$A$7,IF(OR(ISNUMBER(SEARCH('[1]Lookup for use classification'!$B$9,C2798)),ISNUMBER(SEARCH('[1]Lookup for use classification'!$C$9,C2798)),ISNUMBER(SEARCH('[1]Lookup for use classification'!$D$9,C2798)),ISNUMBER(SEARCH('[1]Lookup for use classification'!$E$9,C2798)),ISNUMBER(SEARCH('[1]Lookup for use classification'!$F$9,C2798)),ISNUMBER(SEARCH('[1]Lookup for use classification'!$G$9,C2798)),ISNUMBER(SEARCH('[1]Lookup for use classification'!$H$9,C2798)),ISNUMBER(SEARCH('[1]Lookup for use classification'!$I$9,C2798)),ISNUMBER(SEARCH('[1]Lookup for use classification'!$J$9,C2798)),ISNUMBER(SEARCH('[1]Lookup for use classification'!$K$9,C2798))),'[1]Lookup for use classification'!$A$9,IF(OR(ISNUMBER(SEARCH('[1]Lookup for use classification'!$B$10,C2798)),ISNUMBER(SEARCH('[1]Lookup for use classification'!$C$10,C2798)),ISNUMBER(SEARCH('[1]Lookup for use classification'!$D$10,C2798)),ISNUMBER(SEARCH('[1]Lookup for use classification'!$E$10,C2798)),ISNUMBER(SEARCH('[1]Lookup for use classification'!$F$10,C2798)),ISNUMBER(SEARCH('[1]Lookup for use classification'!$G$10,C2798))),'[1]Lookup for use classification'!$A$10,IF(OR(ISNUMBER(SEARCH('[1]Lookup for use classification'!$B$11,C2798)),ISNUMBER(SEARCH('[1]Lookup for use classification'!$C$11,C2798))),'[1]Lookup for use classification'!$A$11,IF(OR(ISNUMBER(SEARCH('[1]Lookup for use classification'!$B$12,C2798)),ISNUMBER(SEARCH('[1]Lookup for use classification'!$C$12,C2798))),'[1]Lookup for use classification'!$A$12,IF(OR(ISNUMBER(SEARCH('[1]Lookup for use classification'!$B$13,C2798)),ISNUMBER(SEARCH('[1]Lookup for use classification'!$C$13,C2798)),ISNUMBER(SEARCH('[1]Lookup for use classification'!$D$13,C2798)),,ISNUMBER(SEARCH('[1]Lookup for use classification'!$C$13,C2798)),ISNUMBER(SEARCH('[1]Lookup for use classification'!$E$13,C2798))),'[1]Lookup for use classification'!$A$13,IF(OR(ISNUMBER(SEARCH('[1]Lookup for use classification'!$B$14,C2798)),ISNUMBER(SEARCH('[1]Lookup for use classification'!$C$14,C2798))),'[1]Lookup for use classification'!$A$14,"Other"))))))))))))</f>
        <v>Other</v>
      </c>
      <c r="E2798" s="15"/>
      <c r="F2798" s="15"/>
      <c r="G2798" s="15"/>
      <c r="H2798" s="164"/>
      <c r="I2798" s="164"/>
      <c r="J2798" s="7"/>
      <c r="L2798" s="6"/>
    </row>
    <row r="2799" spans="1:12" hidden="1">
      <c r="A2799" s="134" t="s">
        <v>2207</v>
      </c>
      <c r="B2799" s="8" t="str">
        <f>IF(ISNA(VLOOKUP(CONCATENATE(A2799,C2799),EUS!$B$2:$B$1939,1,FALSE)),"","End Use Study")</f>
        <v>End Use Study</v>
      </c>
      <c r="C2799" s="14" t="s">
        <v>2501</v>
      </c>
      <c r="D2799" s="8" t="str">
        <f>IF(OR(ISNUMBER(SEARCH('[1]Lookup for use classification'!$B$1,C2799)),ISNUMBER(SEARCH('[1]Lookup for use classification'!$C$1,C2799)),ISNUMBER(SEARCH('[1]Lookup for use classification'!$D$1,C2799)),ISNUMBER(SEARCH('[1]Lookup for use classification'!$E$1,C2799))),'[1]Lookup for use classification'!$A$1,IF(ISNUMBER(SEARCH('[1]Lookup for use classification'!$B$2,C2799)),'[1]Lookup for use classification'!$A$2,IF(ISNUMBER(SEARCH('[1]Lookup for use classification'!$B$3,C2799)),'[1]Lookup for use classification'!$A$3,IF(OR(ISNUMBER(SEARCH('[1]Lookup for use classification'!$B$4,C2799)),ISNUMBER(SEARCH('[1]Lookup for use classification'!$C$4,C2799)),ISNUMBER(SEARCH('[1]Lookup for use classification'!$D$4,C2799)),ISNUMBER(SEARCH('[1]Lookup for use classification'!$E$4,C2799))),'[1]Lookup for use classification'!$A$4,IF(OR(ISNUMBER(SEARCH('[1]Lookup for use classification'!$B$5,C2799)),ISNUMBER(SEARCH('[1]Lookup for use classification'!$C$5,C2799)),ISNUMBER(SEARCH('[1]Lookup for use classification'!$D$5,C2799))),'[1]Lookup for use classification'!$A$5,IF(OR(ISNUMBER(SEARCH('[1]Lookup for use classification'!$B$7,C2799)),ISNUMBER(SEARCH('[1]Lookup for use classification'!$C$7,C2799)),ISNUMBER(SEARCH('[1]Lookup for use classification'!$D$7,C2799))),'[1]Lookup for use classification'!$A$7,IF(OR(ISNUMBER(SEARCH('[1]Lookup for use classification'!$B$9,C2799)),ISNUMBER(SEARCH('[1]Lookup for use classification'!$C$9,C2799)),ISNUMBER(SEARCH('[1]Lookup for use classification'!$D$9,C2799)),ISNUMBER(SEARCH('[1]Lookup for use classification'!$E$9,C2799)),ISNUMBER(SEARCH('[1]Lookup for use classification'!$F$9,C2799)),ISNUMBER(SEARCH('[1]Lookup for use classification'!$G$9,C2799)),ISNUMBER(SEARCH('[1]Lookup for use classification'!$H$9,C2799)),ISNUMBER(SEARCH('[1]Lookup for use classification'!$I$9,C2799)),ISNUMBER(SEARCH('[1]Lookup for use classification'!$J$9,C2799)),ISNUMBER(SEARCH('[1]Lookup for use classification'!$K$9,C2799))),'[1]Lookup for use classification'!$A$9,IF(OR(ISNUMBER(SEARCH('[1]Lookup for use classification'!$B$10,C2799)),ISNUMBER(SEARCH('[1]Lookup for use classification'!$C$10,C2799)),ISNUMBER(SEARCH('[1]Lookup for use classification'!$D$10,C2799)),ISNUMBER(SEARCH('[1]Lookup for use classification'!$E$10,C2799)),ISNUMBER(SEARCH('[1]Lookup for use classification'!$F$10,C2799))),'[1]Lookup for use classification'!$A$10,IF(OR(ISNUMBER(SEARCH('[1]Lookup for use classification'!$B$11,C2799)),ISNUMBER(SEARCH('[1]Lookup for use classification'!$C$11,C2799))),'[1]Lookup for use classification'!$A$11,IF(OR(ISNUMBER(SEARCH('[1]Lookup for use classification'!$B$12,C2799)),ISNUMBER(SEARCH('[1]Lookup for use classification'!$C$12,C2799))),'[1]Lookup for use classification'!$A$12,IF(OR(ISNUMBER(SEARCH('[1]Lookup for use classification'!$B$13,C2799)),ISNUMBER(SEARCH('[1]Lookup for use classification'!$C$13,C2799)),ISNUMBER(SEARCH('[1]Lookup for use classification'!$D$13,C2799)),,ISNUMBER(SEARCH('[1]Lookup for use classification'!$C$13,C2799)),ISNUMBER(SEARCH('[1]Lookup for use classification'!$E$13,C2799))),'[1]Lookup for use classification'!$A$13,"Other")))))))))))</f>
        <v>Public Assembly</v>
      </c>
      <c r="E2799" s="15"/>
      <c r="F2799" s="15"/>
      <c r="G2799" s="15"/>
      <c r="H2799" s="164"/>
      <c r="I2799" s="164"/>
      <c r="J2799" s="7"/>
      <c r="L2799" s="6"/>
    </row>
    <row r="2800" spans="1:12" hidden="1">
      <c r="A2800" s="134" t="s">
        <v>2207</v>
      </c>
      <c r="B2800" s="8" t="str">
        <f>IF(ISNA(VLOOKUP(CONCATENATE(A2800,C2800),EUS!$B$2:$B$1939,1,FALSE)),"","End Use Study")</f>
        <v>End Use Study</v>
      </c>
      <c r="C2800" s="14" t="s">
        <v>201</v>
      </c>
      <c r="D2800" s="8" t="str">
        <f>IF(OR(ISNUMBER(SEARCH('[1]Lookup for use classification'!$B$1,C2800)),ISNUMBER(SEARCH('[1]Lookup for use classification'!$C$1,C2800)),ISNUMBER(SEARCH('[1]Lookup for use classification'!$D$1,C2800))),'[1]Lookup for use classification'!$A$1,IF(ISNUMBER(SEARCH('[1]Lookup for use classification'!$B$2,C2800)),'[1]Lookup for use classification'!$A$2,IF(ISNUMBER(SEARCH('[1]Lookup for use classification'!$B$3,C2800)),'[1]Lookup for use classification'!$A$3,IF(OR(ISNUMBER(SEARCH('[1]Lookup for use classification'!$B$4,C2800)),ISNUMBER(SEARCH('[1]Lookup for use classification'!$C$4,C2800))),'[1]Lookup for use classification'!$A$4,IF(OR(ISNUMBER(SEARCH('[1]Lookup for use classification'!$B$5,C2800)),ISNUMBER(SEARCH('[1]Lookup for use classification'!$C$5,C2800)),ISNUMBER(SEARCH('[1]Lookup for use classification'!$D$5,C2800))),'[1]Lookup for use classification'!$A$5,IF(OR(ISNUMBER(SEARCH('[1]Lookup for use classification'!$B$7,C2800)),ISNUMBER(SEARCH('[1]Lookup for use classification'!$C$7,C2800)),ISNUMBER(SEARCH('[1]Lookup for use classification'!$D$7,C2800))),'[1]Lookup for use classification'!$A$7,IF(OR(ISNUMBER(SEARCH('[1]Lookup for use classification'!$B$9,C2800)),ISNUMBER(SEARCH('[1]Lookup for use classification'!$C$9,C2800)),ISNUMBER(SEARCH('[1]Lookup for use classification'!$D$9,C2800)),ISNUMBER(SEARCH('[1]Lookup for use classification'!$E$9,C2800)),ISNUMBER(SEARCH('[1]Lookup for use classification'!$F$9,C2800)),ISNUMBER(SEARCH('[1]Lookup for use classification'!$G$9,C2800))),'[1]Lookup for use classification'!$A$9,IF(OR(ISNUMBER(SEARCH('[1]Lookup for use classification'!$B$10,C2800)),ISNUMBER(SEARCH('[1]Lookup for use classification'!$C$10,C2800)),ISNUMBER(SEARCH('[1]Lookup for use classification'!$D$10,C2800)),ISNUMBER(SEARCH('[1]Lookup for use classification'!$E$10,C2800)),ISNUMBER(SEARCH('[1]Lookup for use classification'!$F$10,C2800))),'[1]Lookup for use classification'!$A$10,IF(OR(ISNUMBER(SEARCH('[1]Lookup for use classification'!$B$11,C2800)),ISNUMBER(SEARCH('[1]Lookup for use classification'!$C$11,C2800))),'[1]Lookup for use classification'!$A$11,IF(OR(ISNUMBER(SEARCH('[1]Lookup for use classification'!$B$12,C2800)),ISNUMBER(SEARCH('[1]Lookup for use classification'!$C$12,C2800))),'[1]Lookup for use classification'!$A$12,"Nope"))))))))))</f>
        <v>Public Safety</v>
      </c>
      <c r="E2800" s="15"/>
      <c r="F2800" s="15"/>
      <c r="G2800" s="15"/>
      <c r="H2800" s="164"/>
      <c r="I2800" s="164"/>
      <c r="J2800" s="7"/>
      <c r="L2800" s="6"/>
    </row>
    <row r="2801" spans="1:12" hidden="1">
      <c r="A2801" s="134" t="s">
        <v>2207</v>
      </c>
      <c r="B2801" s="8" t="str">
        <f>IF(ISNA(VLOOKUP(CONCATENATE(A2801,C2801),EUS!$B$2:$B$1939,1,FALSE)),"","End Use Study")</f>
        <v>End Use Study</v>
      </c>
      <c r="C2801" s="14" t="s">
        <v>2208</v>
      </c>
      <c r="D2801" s="8" t="str">
        <f>IF(OR(ISNUMBER(SEARCH('[1]Lookup for use classification'!$B$1,C2801)),ISNUMBER(SEARCH('[1]Lookup for use classification'!$C$1,C2801)),ISNUMBER(SEARCH('[1]Lookup for use classification'!$D$1,C2801)),ISNUMBER(SEARCH('[1]Lookup for use classification'!$E$1,C2801))),'[1]Lookup for use classification'!$A$1,IF(ISNUMBER(SEARCH('[1]Lookup for use classification'!$B$2,C2801)),'[1]Lookup for use classification'!$A$2,IF(ISNUMBER(SEARCH('[1]Lookup for use classification'!$B$3,C2801)),'[1]Lookup for use classification'!$A$3,IF(OR(ISNUMBER(SEARCH('[1]Lookup for use classification'!$B$4,C2801)),ISNUMBER(SEARCH('[1]Lookup for use classification'!$C$4,C2801)),ISNUMBER(SEARCH('[1]Lookup for use classification'!$D$4,C2801)),ISNUMBER(SEARCH('[1]Lookup for use classification'!$E$4,C2801))),'[1]Lookup for use classification'!$A$4,IF(OR(ISNUMBER(SEARCH('[1]Lookup for use classification'!$B$5,C2801)),ISNUMBER(SEARCH('[1]Lookup for use classification'!$C$5,C2801)),ISNUMBER(SEARCH('[1]Lookup for use classification'!$D$5,C2801))),'[1]Lookup for use classification'!$A$5,IF(OR(ISNUMBER(SEARCH('[1]Lookup for use classification'!$B$7,C2801)),ISNUMBER(SEARCH('[1]Lookup for use classification'!$C$7,C2801)),ISNUMBER(SEARCH('[1]Lookup for use classification'!$D$7,C2801))),'[1]Lookup for use classification'!$A$7,IF(OR(ISNUMBER(SEARCH('[1]Lookup for use classification'!$B$9,C2801)),ISNUMBER(SEARCH('[1]Lookup for use classification'!$C$9,C2801)),ISNUMBER(SEARCH('[1]Lookup for use classification'!$D$9,C2801)),ISNUMBER(SEARCH('[1]Lookup for use classification'!$E$9,C2801)),ISNUMBER(SEARCH('[1]Lookup for use classification'!$F$9,C2801)),ISNUMBER(SEARCH('[1]Lookup for use classification'!$G$9,C2801)),ISNUMBER(SEARCH('[1]Lookup for use classification'!$H$9,C2801)),ISNUMBER(SEARCH('[1]Lookup for use classification'!$I$9,C2801)),ISNUMBER(SEARCH('[1]Lookup for use classification'!$J$9,C2801)),ISNUMBER(SEARCH('[1]Lookup for use classification'!$K$9,C2801))),'[1]Lookup for use classification'!$A$9,IF(OR(ISNUMBER(SEARCH('[1]Lookup for use classification'!$B$10,C2801)),ISNUMBER(SEARCH('[1]Lookup for use classification'!$C$10,C2801)),ISNUMBER(SEARCH('[1]Lookup for use classification'!$D$10,C2801)),ISNUMBER(SEARCH('[1]Lookup for use classification'!$E$10,C2801)),ISNUMBER(SEARCH('[1]Lookup for use classification'!$F$10,C2801)),ISNUMBER(SEARCH('[1]Lookup for use classification'!$G$10,C2801))),'[1]Lookup for use classification'!$A$10,IF(OR(ISNUMBER(SEARCH('[1]Lookup for use classification'!$B$11,C2801)),ISNUMBER(SEARCH('[1]Lookup for use classification'!$C$11,C2801))),'[1]Lookup for use classification'!$A$11,IF(OR(ISNUMBER(SEARCH('[1]Lookup for use classification'!$B$12,C2801)),ISNUMBER(SEARCH('[1]Lookup for use classification'!$C$12,C2801))),'[1]Lookup for use classification'!$A$12,IF(OR(ISNUMBER(SEARCH('[1]Lookup for use classification'!$B$13,C2801)),ISNUMBER(SEARCH('[1]Lookup for use classification'!$C$13,C2801)),ISNUMBER(SEARCH('[1]Lookup for use classification'!$D$13,C2801)),,ISNUMBER(SEARCH('[1]Lookup for use classification'!$C$13,C2801)),ISNUMBER(SEARCH('[1]Lookup for use classification'!$E$13,C2801))),'[1]Lookup for use classification'!$A$13,IF(OR(ISNUMBER(SEARCH('[1]Lookup for use classification'!$B$14,C2801)),ISNUMBER(SEARCH('[1]Lookup for use classification'!$C$14,C2801))),'[1]Lookup for use classification'!$A$14,"Other"))))))))))))</f>
        <v>Retail - Other</v>
      </c>
      <c r="E2801" s="15"/>
      <c r="F2801" s="15"/>
      <c r="G2801" s="15"/>
      <c r="H2801" s="164"/>
      <c r="I2801" s="164"/>
      <c r="J2801" s="7"/>
      <c r="L2801" s="6"/>
    </row>
    <row r="2802" spans="1:12" hidden="1">
      <c r="A2802" s="185" t="s">
        <v>707</v>
      </c>
      <c r="B2802" s="167" t="s">
        <v>4456</v>
      </c>
      <c r="C2802" s="236" t="s">
        <v>720</v>
      </c>
      <c r="D2802" s="6" t="str">
        <f>IF(OR(ISNUMBER(SEARCH('[1]Lookup for use classification'!$B$1,C2802)),ISNUMBER(SEARCH('[1]Lookup for use classification'!$C$1,C2802)),ISNUMBER(SEARCH('[1]Lookup for use classification'!$D$1,C2802)),ISNUMBER(SEARCH('[1]Lookup for use classification'!$E$1,C2802))),'[1]Lookup for use classification'!$A$1,IF(ISNUMBER(SEARCH('[1]Lookup for use classification'!$B$2,C2802)),'[1]Lookup for use classification'!$A$2,IF(ISNUMBER(SEARCH('[1]Lookup for use classification'!$B$3,C2802)),'[1]Lookup for use classification'!$A$3,IF(OR(ISNUMBER(SEARCH('[1]Lookup for use classification'!$B$4,C2802)),ISNUMBER(SEARCH('[1]Lookup for use classification'!$C$4,C2802)),ISNUMBER(SEARCH('[1]Lookup for use classification'!$D$4,C2802)),ISNUMBER(SEARCH('[1]Lookup for use classification'!$E$4,C2802))),'[1]Lookup for use classification'!$A$4,IF(OR(ISNUMBER(SEARCH('[1]Lookup for use classification'!$B$5,C2802)),ISNUMBER(SEARCH('[1]Lookup for use classification'!$C$5,C2802)),ISNUMBER(SEARCH('[1]Lookup for use classification'!$D$5,C2802))),'[1]Lookup for use classification'!$A$5,IF(OR(ISNUMBER(SEARCH('[1]Lookup for use classification'!$B$7,C2802)),ISNUMBER(SEARCH('[1]Lookup for use classification'!$C$7,C2802)),ISNUMBER(SEARCH('[1]Lookup for use classification'!$D$7,C2802))),'[1]Lookup for use classification'!$A$7,IF(OR(ISNUMBER(SEARCH('[1]Lookup for use classification'!$B$9,C2802)),ISNUMBER(SEARCH('[1]Lookup for use classification'!$C$9,C2802)),ISNUMBER(SEARCH('[1]Lookup for use classification'!$D$9,C2802)),ISNUMBER(SEARCH('[1]Lookup for use classification'!$E$9,C2802)),ISNUMBER(SEARCH('[1]Lookup for use classification'!$F$9,C2802)),ISNUMBER(SEARCH('[1]Lookup for use classification'!$G$9,C2802)),ISNUMBER(SEARCH('[1]Lookup for use classification'!$H$9,C2802)),ISNUMBER(SEARCH('[1]Lookup for use classification'!$I$9,C2802)),ISNUMBER(SEARCH('[1]Lookup for use classification'!$J$9,C2802)),ISNUMBER(SEARCH('[1]Lookup for use classification'!$K$9,C2802))),'[1]Lookup for use classification'!$A$9,IF(OR(ISNUMBER(SEARCH('[1]Lookup for use classification'!$B$10,C2802)),ISNUMBER(SEARCH('[1]Lookup for use classification'!$C$10,C2802)),ISNUMBER(SEARCH('[1]Lookup for use classification'!$D$10,C2802)),ISNUMBER(SEARCH('[1]Lookup for use classification'!$E$10,C2802)),ISNUMBER(SEARCH('[1]Lookup for use classification'!$F$10,C2802)),ISNUMBER(SEARCH('[1]Lookup for use classification'!$G$10,C2802))),'[1]Lookup for use classification'!$A$10,IF(OR(ISNUMBER(SEARCH('[1]Lookup for use classification'!$B$11,C2802)),ISNUMBER(SEARCH('[1]Lookup for use classification'!$C$11,C2802))),'[1]Lookup for use classification'!$A$11,IF(OR(ISNUMBER(SEARCH('[1]Lookup for use classification'!$B$12,C2802)),ISNUMBER(SEARCH('[1]Lookup for use classification'!$C$12,C2802))),'[1]Lookup for use classification'!$A$12,IF(OR(ISNUMBER(SEARCH('[1]Lookup for use classification'!$B$13,C2802)),ISNUMBER(SEARCH('[1]Lookup for use classification'!$C$13,C2802)),ISNUMBER(SEARCH('[1]Lookup for use classification'!$D$13,C2802)),,ISNUMBER(SEARCH('[1]Lookup for use classification'!$C$13,C2802)),ISNUMBER(SEARCH('[1]Lookup for use classification'!$E$13,C2802))),'[1]Lookup for use classification'!$A$13,IF(OR(ISNUMBER(SEARCH('[1]Lookup for use classification'!$B$14,C2802)),ISNUMBER(SEARCH('[1]Lookup for use classification'!$C$14,C2802))),'[1]Lookup for use classification'!$A$14,"Other"))))))))))))</f>
        <v>Accomodation Services</v>
      </c>
      <c r="E2802" s="237"/>
      <c r="F2802" s="238"/>
      <c r="G2802" s="238"/>
    </row>
    <row r="2803" spans="1:12" hidden="1">
      <c r="A2803" s="185" t="s">
        <v>707</v>
      </c>
      <c r="B2803" s="167" t="s">
        <v>4456</v>
      </c>
      <c r="C2803" s="236" t="s">
        <v>718</v>
      </c>
      <c r="D2803" s="6" t="str">
        <f>IF(OR(ISNUMBER(SEARCH('[1]Lookup for use classification'!$B$1,C2803)),ISNUMBER(SEARCH('[1]Lookup for use classification'!$C$1,C2803)),ISNUMBER(SEARCH('[1]Lookup for use classification'!$D$1,C2803)),ISNUMBER(SEARCH('[1]Lookup for use classification'!$E$1,C2803))),'[1]Lookup for use classification'!$A$1,IF(ISNUMBER(SEARCH('[1]Lookup for use classification'!$B$2,C2803)),'[1]Lookup for use classification'!$A$2,IF(ISNUMBER(SEARCH('[1]Lookup for use classification'!$B$3,C2803)),'[1]Lookup for use classification'!$A$3,IF(OR(ISNUMBER(SEARCH('[1]Lookup for use classification'!$B$4,C2803)),ISNUMBER(SEARCH('[1]Lookup for use classification'!$C$4,C2803)),ISNUMBER(SEARCH('[1]Lookup for use classification'!$D$4,C2803)),ISNUMBER(SEARCH('[1]Lookup for use classification'!$E$4,C2803))),'[1]Lookup for use classification'!$A$4,IF(OR(ISNUMBER(SEARCH('[1]Lookup for use classification'!$B$5,C2803)),ISNUMBER(SEARCH('[1]Lookup for use classification'!$C$5,C2803)),ISNUMBER(SEARCH('[1]Lookup for use classification'!$D$5,C2803))),'[1]Lookup for use classification'!$A$5,IF(OR(ISNUMBER(SEARCH('[1]Lookup for use classification'!$B$7,C2803)),ISNUMBER(SEARCH('[1]Lookup for use classification'!$C$7,C2803)),ISNUMBER(SEARCH('[1]Lookup for use classification'!$D$7,C2803))),'[1]Lookup for use classification'!$A$7,IF(OR(ISNUMBER(SEARCH('[1]Lookup for use classification'!$B$9,C2803)),ISNUMBER(SEARCH('[1]Lookup for use classification'!$C$9,C2803)),ISNUMBER(SEARCH('[1]Lookup for use classification'!$D$9,C2803)),ISNUMBER(SEARCH('[1]Lookup for use classification'!$E$9,C2803)),ISNUMBER(SEARCH('[1]Lookup for use classification'!$F$9,C2803)),ISNUMBER(SEARCH('[1]Lookup for use classification'!$G$9,C2803)),ISNUMBER(SEARCH('[1]Lookup for use classification'!$H$9,C2803)),ISNUMBER(SEARCH('[1]Lookup for use classification'!$I$9,C2803)),ISNUMBER(SEARCH('[1]Lookup for use classification'!$J$9,C2803)),ISNUMBER(SEARCH('[1]Lookup for use classification'!$K$9,C2803))),'[1]Lookup for use classification'!$A$9,IF(OR(ISNUMBER(SEARCH('[1]Lookup for use classification'!$B$10,C2803)),ISNUMBER(SEARCH('[1]Lookup for use classification'!$C$10,C2803)),ISNUMBER(SEARCH('[1]Lookup for use classification'!$D$10,C2803)),ISNUMBER(SEARCH('[1]Lookup for use classification'!$E$10,C2803)),ISNUMBER(SEARCH('[1]Lookup for use classification'!$F$10,C2803)),ISNUMBER(SEARCH('[1]Lookup for use classification'!$G$10,C2803))),'[1]Lookup for use classification'!$A$10,IF(OR(ISNUMBER(SEARCH('[1]Lookup for use classification'!$B$11,C2803)),ISNUMBER(SEARCH('[1]Lookup for use classification'!$C$11,C2803))),'[1]Lookup for use classification'!$A$11,IF(OR(ISNUMBER(SEARCH('[1]Lookup for use classification'!$B$12,C2803)),ISNUMBER(SEARCH('[1]Lookup for use classification'!$C$12,C2803))),'[1]Lookup for use classification'!$A$12,IF(OR(ISNUMBER(SEARCH('[1]Lookup for use classification'!$B$13,C2803)),ISNUMBER(SEARCH('[1]Lookup for use classification'!$C$13,C2803)),ISNUMBER(SEARCH('[1]Lookup for use classification'!$D$13,C2803)),,ISNUMBER(SEARCH('[1]Lookup for use classification'!$C$13,C2803)),ISNUMBER(SEARCH('[1]Lookup for use classification'!$E$13,C2803))),'[1]Lookup for use classification'!$A$13,IF(OR(ISNUMBER(SEARCH('[1]Lookup for use classification'!$B$14,C2803)),ISNUMBER(SEARCH('[1]Lookup for use classification'!$C$14,C2803))),'[1]Lookup for use classification'!$A$14,"Other"))))))))))))</f>
        <v>Accomodation Services</v>
      </c>
      <c r="E2803" s="237"/>
      <c r="F2803" s="238"/>
      <c r="G2803" s="238"/>
    </row>
    <row r="2804" spans="1:12" hidden="1">
      <c r="A2804" s="185" t="s">
        <v>707</v>
      </c>
      <c r="B2804" s="167" t="s">
        <v>4456</v>
      </c>
      <c r="C2804" s="236" t="s">
        <v>721</v>
      </c>
      <c r="D2804" s="6" t="str">
        <f>IF(OR(ISNUMBER(SEARCH('[1]Lookup for use classification'!$B$1,C2804)),ISNUMBER(SEARCH('[1]Lookup for use classification'!$C$1,C2804)),ISNUMBER(SEARCH('[1]Lookup for use classification'!$D$1,C2804)),ISNUMBER(SEARCH('[1]Lookup for use classification'!$E$1,C2804))),'[1]Lookup for use classification'!$A$1,IF(ISNUMBER(SEARCH('[1]Lookup for use classification'!$B$2,C2804)),'[1]Lookup for use classification'!$A$2,IF(ISNUMBER(SEARCH('[1]Lookup for use classification'!$B$3,C2804)),'[1]Lookup for use classification'!$A$3,IF(OR(ISNUMBER(SEARCH('[1]Lookup for use classification'!$B$4,C2804)),ISNUMBER(SEARCH('[1]Lookup for use classification'!$C$4,C2804)),ISNUMBER(SEARCH('[1]Lookup for use classification'!$D$4,C2804)),ISNUMBER(SEARCH('[1]Lookup for use classification'!$E$4,C2804))),'[1]Lookup for use classification'!$A$4,IF(OR(ISNUMBER(SEARCH('[1]Lookup for use classification'!$B$5,C2804)),ISNUMBER(SEARCH('[1]Lookup for use classification'!$C$5,C2804)),ISNUMBER(SEARCH('[1]Lookup for use classification'!$D$5,C2804))),'[1]Lookup for use classification'!$A$5,IF(OR(ISNUMBER(SEARCH('[1]Lookup for use classification'!$B$7,C2804)),ISNUMBER(SEARCH('[1]Lookup for use classification'!$C$7,C2804)),ISNUMBER(SEARCH('[1]Lookup for use classification'!$D$7,C2804))),'[1]Lookup for use classification'!$A$7,IF(OR(ISNUMBER(SEARCH('[1]Lookup for use classification'!$B$9,C2804)),ISNUMBER(SEARCH('[1]Lookup for use classification'!$C$9,C2804)),ISNUMBER(SEARCH('[1]Lookup for use classification'!$D$9,C2804)),ISNUMBER(SEARCH('[1]Lookup for use classification'!$E$9,C2804)),ISNUMBER(SEARCH('[1]Lookup for use classification'!$F$9,C2804)),ISNUMBER(SEARCH('[1]Lookup for use classification'!$G$9,C2804)),ISNUMBER(SEARCH('[1]Lookup for use classification'!$H$9,C2804)),ISNUMBER(SEARCH('[1]Lookup for use classification'!$I$9,C2804)),ISNUMBER(SEARCH('[1]Lookup for use classification'!$J$9,C2804)),ISNUMBER(SEARCH('[1]Lookup for use classification'!$K$9,C2804))),'[1]Lookup for use classification'!$A$9,IF(OR(ISNUMBER(SEARCH('[1]Lookup for use classification'!$B$10,C2804)),ISNUMBER(SEARCH('[1]Lookup for use classification'!$C$10,C2804)),ISNUMBER(SEARCH('[1]Lookup for use classification'!$D$10,C2804)),ISNUMBER(SEARCH('[1]Lookup for use classification'!$E$10,C2804)),ISNUMBER(SEARCH('[1]Lookup for use classification'!$F$10,C2804)),ISNUMBER(SEARCH('[1]Lookup for use classification'!$G$10,C2804))),'[1]Lookup for use classification'!$A$10,IF(OR(ISNUMBER(SEARCH('[1]Lookup for use classification'!$B$11,C2804)),ISNUMBER(SEARCH('[1]Lookup for use classification'!$C$11,C2804))),'[1]Lookup for use classification'!$A$11,IF(OR(ISNUMBER(SEARCH('[1]Lookup for use classification'!$B$12,C2804)),ISNUMBER(SEARCH('[1]Lookup for use classification'!$C$12,C2804))),'[1]Lookup for use classification'!$A$12,IF(OR(ISNUMBER(SEARCH('[1]Lookup for use classification'!$B$13,C2804)),ISNUMBER(SEARCH('[1]Lookup for use classification'!$C$13,C2804)),ISNUMBER(SEARCH('[1]Lookup for use classification'!$D$13,C2804)),,ISNUMBER(SEARCH('[1]Lookup for use classification'!$C$13,C2804)),ISNUMBER(SEARCH('[1]Lookup for use classification'!$E$13,C2804))),'[1]Lookup for use classification'!$A$13,IF(OR(ISNUMBER(SEARCH('[1]Lookup for use classification'!$B$14,C2804)),ISNUMBER(SEARCH('[1]Lookup for use classification'!$C$14,C2804))),'[1]Lookup for use classification'!$A$14,"Other"))))))))))))</f>
        <v>Accomodation Services</v>
      </c>
      <c r="E2804" s="237"/>
      <c r="F2804" s="238"/>
      <c r="G2804" s="238"/>
    </row>
    <row r="2805" spans="1:12" hidden="1">
      <c r="A2805" s="185" t="s">
        <v>707</v>
      </c>
      <c r="B2805" s="167" t="s">
        <v>4456</v>
      </c>
      <c r="C2805" s="236" t="s">
        <v>717</v>
      </c>
      <c r="D2805" s="6" t="str">
        <f>IF(OR(ISNUMBER(SEARCH('[1]Lookup for use classification'!$B$1,C2805)),ISNUMBER(SEARCH('[1]Lookup for use classification'!$C$1,C2805)),ISNUMBER(SEARCH('[1]Lookup for use classification'!$D$1,C2805)),ISNUMBER(SEARCH('[1]Lookup for use classification'!$E$1,C2805))),'[1]Lookup for use classification'!$A$1,IF(ISNUMBER(SEARCH('[1]Lookup for use classification'!$B$2,C2805)),'[1]Lookup for use classification'!$A$2,IF(ISNUMBER(SEARCH('[1]Lookup for use classification'!$B$3,C2805)),'[1]Lookup for use classification'!$A$3,IF(OR(ISNUMBER(SEARCH('[1]Lookup for use classification'!$B$4,C2805)),ISNUMBER(SEARCH('[1]Lookup for use classification'!$C$4,C2805)),ISNUMBER(SEARCH('[1]Lookup for use classification'!$D$4,C2805)),ISNUMBER(SEARCH('[1]Lookup for use classification'!$E$4,C2805))),'[1]Lookup for use classification'!$A$4,IF(OR(ISNUMBER(SEARCH('[1]Lookup for use classification'!$B$5,C2805)),ISNUMBER(SEARCH('[1]Lookup for use classification'!$C$5,C2805)),ISNUMBER(SEARCH('[1]Lookup for use classification'!$D$5,C2805))),'[1]Lookup for use classification'!$A$5,IF(OR(ISNUMBER(SEARCH('[1]Lookup for use classification'!$B$7,C2805)),ISNUMBER(SEARCH('[1]Lookup for use classification'!$C$7,C2805)),ISNUMBER(SEARCH('[1]Lookup for use classification'!$D$7,C2805))),'[1]Lookup for use classification'!$A$7,IF(OR(ISNUMBER(SEARCH('[1]Lookup for use classification'!$B$9,C2805)),ISNUMBER(SEARCH('[1]Lookup for use classification'!$C$9,C2805)),ISNUMBER(SEARCH('[1]Lookup for use classification'!$D$9,C2805)),ISNUMBER(SEARCH('[1]Lookup for use classification'!$E$9,C2805)),ISNUMBER(SEARCH('[1]Lookup for use classification'!$F$9,C2805)),ISNUMBER(SEARCH('[1]Lookup for use classification'!$G$9,C2805)),ISNUMBER(SEARCH('[1]Lookup for use classification'!$H$9,C2805)),ISNUMBER(SEARCH('[1]Lookup for use classification'!$I$9,C2805)),ISNUMBER(SEARCH('[1]Lookup for use classification'!$J$9,C2805)),ISNUMBER(SEARCH('[1]Lookup for use classification'!$K$9,C2805))),'[1]Lookup for use classification'!$A$9,IF(OR(ISNUMBER(SEARCH('[1]Lookup for use classification'!$B$10,C2805)),ISNUMBER(SEARCH('[1]Lookup for use classification'!$C$10,C2805)),ISNUMBER(SEARCH('[1]Lookup for use classification'!$D$10,C2805)),ISNUMBER(SEARCH('[1]Lookup for use classification'!$E$10,C2805)),ISNUMBER(SEARCH('[1]Lookup for use classification'!$F$10,C2805)),ISNUMBER(SEARCH('[1]Lookup for use classification'!$G$10,C2805))),'[1]Lookup for use classification'!$A$10,IF(OR(ISNUMBER(SEARCH('[1]Lookup for use classification'!$B$11,C2805)),ISNUMBER(SEARCH('[1]Lookup for use classification'!$C$11,C2805))),'[1]Lookup for use classification'!$A$11,IF(OR(ISNUMBER(SEARCH('[1]Lookup for use classification'!$B$12,C2805)),ISNUMBER(SEARCH('[1]Lookup for use classification'!$C$12,C2805))),'[1]Lookup for use classification'!$A$12,IF(OR(ISNUMBER(SEARCH('[1]Lookup for use classification'!$B$13,C2805)),ISNUMBER(SEARCH('[1]Lookup for use classification'!$C$13,C2805)),ISNUMBER(SEARCH('[1]Lookup for use classification'!$D$13,C2805)),,ISNUMBER(SEARCH('[1]Lookup for use classification'!$C$13,C2805)),ISNUMBER(SEARCH('[1]Lookup for use classification'!$E$13,C2805))),'[1]Lookup for use classification'!$A$13,IF(OR(ISNUMBER(SEARCH('[1]Lookup for use classification'!$B$14,C2805)),ISNUMBER(SEARCH('[1]Lookup for use classification'!$C$14,C2805))),'[1]Lookup for use classification'!$A$14,"Other"))))))))))))</f>
        <v>Accomodation Services</v>
      </c>
      <c r="E2805" s="237"/>
      <c r="F2805" s="238"/>
      <c r="G2805" s="238"/>
    </row>
    <row r="2806" spans="1:12" hidden="1">
      <c r="A2806" s="188" t="s">
        <v>707</v>
      </c>
      <c r="B2806" s="8" t="str">
        <f>IF(ISNA(VLOOKUP(CONCATENATE(A2806,C2806),ARIS!$A$1:$A$959,1,FALSE)),"","ARIS")</f>
        <v>ARIS</v>
      </c>
      <c r="C2806" s="221" t="s">
        <v>3484</v>
      </c>
      <c r="D2806" s="162" t="s">
        <v>3335</v>
      </c>
      <c r="E2806" s="222">
        <v>20018</v>
      </c>
      <c r="F2806" s="222"/>
      <c r="G2806" s="222"/>
      <c r="H2806" s="164">
        <v>15819.608759124087</v>
      </c>
      <c r="I2806" s="164"/>
      <c r="J2806" s="165">
        <v>72367.651261142848</v>
      </c>
    </row>
    <row r="2807" spans="1:12" hidden="1">
      <c r="A2807" s="187" t="s">
        <v>707</v>
      </c>
      <c r="B2807" s="167" t="s">
        <v>4456</v>
      </c>
      <c r="C2807" s="236" t="s">
        <v>147</v>
      </c>
      <c r="D2807" s="6" t="str">
        <f>IF(OR(ISNUMBER(SEARCH('[1]Lookup for use classification'!$B$1,C2807)),ISNUMBER(SEARCH('[1]Lookup for use classification'!$C$1,C2807)),ISNUMBER(SEARCH('[1]Lookup for use classification'!$D$1,C2807)),ISNUMBER(SEARCH('[1]Lookup for use classification'!$E$1,C2807))),'[1]Lookup for use classification'!$A$1,IF(ISNUMBER(SEARCH('[1]Lookup for use classification'!$B$2,C2807)),'[1]Lookup for use classification'!$A$2,IF(ISNUMBER(SEARCH('[1]Lookup for use classification'!$B$3,C2807)),'[1]Lookup for use classification'!$A$3,IF(OR(ISNUMBER(SEARCH('[1]Lookup for use classification'!$B$4,C2807)),ISNUMBER(SEARCH('[1]Lookup for use classification'!$C$4,C2807)),ISNUMBER(SEARCH('[1]Lookup for use classification'!$D$4,C2807)),ISNUMBER(SEARCH('[1]Lookup for use classification'!$E$4,C2807))),'[1]Lookup for use classification'!$A$4,IF(OR(ISNUMBER(SEARCH('[1]Lookup for use classification'!$B$5,C2807)),ISNUMBER(SEARCH('[1]Lookup for use classification'!$C$5,C2807)),ISNUMBER(SEARCH('[1]Lookup for use classification'!$D$5,C2807))),'[1]Lookup for use classification'!$A$5,IF(OR(ISNUMBER(SEARCH('[1]Lookup for use classification'!$B$7,C2807)),ISNUMBER(SEARCH('[1]Lookup for use classification'!$C$7,C2807)),ISNUMBER(SEARCH('[1]Lookup for use classification'!$D$7,C2807))),'[1]Lookup for use classification'!$A$7,IF(OR(ISNUMBER(SEARCH('[1]Lookup for use classification'!$B$9,C2807)),ISNUMBER(SEARCH('[1]Lookup for use classification'!$C$9,C2807)),ISNUMBER(SEARCH('[1]Lookup for use classification'!$D$9,C2807)),ISNUMBER(SEARCH('[1]Lookup for use classification'!$E$9,C2807)),ISNUMBER(SEARCH('[1]Lookup for use classification'!$F$9,C2807)),ISNUMBER(SEARCH('[1]Lookup for use classification'!$G$9,C2807)),ISNUMBER(SEARCH('[1]Lookup for use classification'!$H$9,C2807)),ISNUMBER(SEARCH('[1]Lookup for use classification'!$I$9,C2807)),ISNUMBER(SEARCH('[1]Lookup for use classification'!$J$9,C2807)),ISNUMBER(SEARCH('[1]Lookup for use classification'!$K$9,C2807))),'[1]Lookup for use classification'!$A$9,IF(OR(ISNUMBER(SEARCH('[1]Lookup for use classification'!$B$10,C2807)),ISNUMBER(SEARCH('[1]Lookup for use classification'!$C$10,C2807)),ISNUMBER(SEARCH('[1]Lookup for use classification'!$D$10,C2807)),ISNUMBER(SEARCH('[1]Lookup for use classification'!$E$10,C2807)),ISNUMBER(SEARCH('[1]Lookup for use classification'!$F$10,C2807)),ISNUMBER(SEARCH('[1]Lookup for use classification'!$G$10,C2807))),'[1]Lookup for use classification'!$A$10,IF(OR(ISNUMBER(SEARCH('[1]Lookup for use classification'!$B$11,C2807)),ISNUMBER(SEARCH('[1]Lookup for use classification'!$C$11,C2807))),'[1]Lookup for use classification'!$A$11,IF(OR(ISNUMBER(SEARCH('[1]Lookup for use classification'!$B$12,C2807)),ISNUMBER(SEARCH('[1]Lookup for use classification'!$C$12,C2807))),'[1]Lookup for use classification'!$A$12,IF(OR(ISNUMBER(SEARCH('[1]Lookup for use classification'!$B$13,C2807)),ISNUMBER(SEARCH('[1]Lookup for use classification'!$C$13,C2807)),ISNUMBER(SEARCH('[1]Lookup for use classification'!$D$13,C2807)),,ISNUMBER(SEARCH('[1]Lookup for use classification'!$C$13,C2807)),ISNUMBER(SEARCH('[1]Lookup for use classification'!$E$13,C2807))),'[1]Lookup for use classification'!$A$13,IF(OR(ISNUMBER(SEARCH('[1]Lookup for use classification'!$B$14,C2807)),ISNUMBER(SEARCH('[1]Lookup for use classification'!$C$14,C2807))),'[1]Lookup for use classification'!$A$14,"Other"))))))))))))</f>
        <v>Health Care - Hospitals</v>
      </c>
      <c r="E2807" s="237">
        <v>2464</v>
      </c>
      <c r="F2807" s="238"/>
      <c r="G2807" s="238"/>
    </row>
    <row r="2808" spans="1:12" hidden="1">
      <c r="A2808" s="187" t="s">
        <v>707</v>
      </c>
      <c r="B2808" s="167" t="s">
        <v>4456</v>
      </c>
      <c r="C2808" s="236" t="s">
        <v>37</v>
      </c>
      <c r="D2808" s="6" t="str">
        <f>IF(OR(ISNUMBER(SEARCH('[1]Lookup for use classification'!$B$1,C2808)),ISNUMBER(SEARCH('[1]Lookup for use classification'!$C$1,C2808)),ISNUMBER(SEARCH('[1]Lookup for use classification'!$D$1,C2808)),ISNUMBER(SEARCH('[1]Lookup for use classification'!$E$1,C2808))),'[1]Lookup for use classification'!$A$1,IF(ISNUMBER(SEARCH('[1]Lookup for use classification'!$B$2,C2808)),'[1]Lookup for use classification'!$A$2,IF(ISNUMBER(SEARCH('[1]Lookup for use classification'!$B$3,C2808)),'[1]Lookup for use classification'!$A$3,IF(OR(ISNUMBER(SEARCH('[1]Lookup for use classification'!$B$4,C2808)),ISNUMBER(SEARCH('[1]Lookup for use classification'!$C$4,C2808)),ISNUMBER(SEARCH('[1]Lookup for use classification'!$D$4,C2808)),ISNUMBER(SEARCH('[1]Lookup for use classification'!$E$4,C2808))),'[1]Lookup for use classification'!$A$4,IF(OR(ISNUMBER(SEARCH('[1]Lookup for use classification'!$B$5,C2808)),ISNUMBER(SEARCH('[1]Lookup for use classification'!$C$5,C2808)),ISNUMBER(SEARCH('[1]Lookup for use classification'!$D$5,C2808))),'[1]Lookup for use classification'!$A$5,IF(OR(ISNUMBER(SEARCH('[1]Lookup for use classification'!$B$7,C2808)),ISNUMBER(SEARCH('[1]Lookup for use classification'!$C$7,C2808)),ISNUMBER(SEARCH('[1]Lookup for use classification'!$D$7,C2808))),'[1]Lookup for use classification'!$A$7,IF(OR(ISNUMBER(SEARCH('[1]Lookup for use classification'!$B$9,C2808)),ISNUMBER(SEARCH('[1]Lookup for use classification'!$C$9,C2808)),ISNUMBER(SEARCH('[1]Lookup for use classification'!$D$9,C2808)),ISNUMBER(SEARCH('[1]Lookup for use classification'!$E$9,C2808)),ISNUMBER(SEARCH('[1]Lookup for use classification'!$F$9,C2808)),ISNUMBER(SEARCH('[1]Lookup for use classification'!$G$9,C2808)),ISNUMBER(SEARCH('[1]Lookup for use classification'!$H$9,C2808)),ISNUMBER(SEARCH('[1]Lookup for use classification'!$I$9,C2808)),ISNUMBER(SEARCH('[1]Lookup for use classification'!$J$9,C2808)),ISNUMBER(SEARCH('[1]Lookup for use classification'!$K$9,C2808))),'[1]Lookup for use classification'!$A$9,IF(OR(ISNUMBER(SEARCH('[1]Lookup for use classification'!$B$10,C2808)),ISNUMBER(SEARCH('[1]Lookup for use classification'!$C$10,C2808)),ISNUMBER(SEARCH('[1]Lookup for use classification'!$D$10,C2808)),ISNUMBER(SEARCH('[1]Lookup for use classification'!$E$10,C2808)),ISNUMBER(SEARCH('[1]Lookup for use classification'!$F$10,C2808)),ISNUMBER(SEARCH('[1]Lookup for use classification'!$G$10,C2808))),'[1]Lookup for use classification'!$A$10,IF(OR(ISNUMBER(SEARCH('[1]Lookup for use classification'!$B$11,C2808)),ISNUMBER(SEARCH('[1]Lookup for use classification'!$C$11,C2808))),'[1]Lookup for use classification'!$A$11,IF(OR(ISNUMBER(SEARCH('[1]Lookup for use classification'!$B$12,C2808)),ISNUMBER(SEARCH('[1]Lookup for use classification'!$C$12,C2808))),'[1]Lookup for use classification'!$A$12,IF(OR(ISNUMBER(SEARCH('[1]Lookup for use classification'!$B$13,C2808)),ISNUMBER(SEARCH('[1]Lookup for use classification'!$C$13,C2808)),ISNUMBER(SEARCH('[1]Lookup for use classification'!$D$13,C2808)),,ISNUMBER(SEARCH('[1]Lookup for use classification'!$C$13,C2808)),ISNUMBER(SEARCH('[1]Lookup for use classification'!$E$13,C2808))),'[1]Lookup for use classification'!$A$13,IF(OR(ISNUMBER(SEARCH('[1]Lookup for use classification'!$B$14,C2808)),ISNUMBER(SEARCH('[1]Lookup for use classification'!$C$14,C2808))),'[1]Lookup for use classification'!$A$14,"Other"))))))))))))</f>
        <v>Office</v>
      </c>
      <c r="E2808" s="237">
        <v>1344</v>
      </c>
      <c r="F2808" s="238"/>
      <c r="G2808" s="238"/>
    </row>
    <row r="2809" spans="1:12" hidden="1">
      <c r="A2809" s="187" t="s">
        <v>707</v>
      </c>
      <c r="B2809" s="167" t="s">
        <v>4456</v>
      </c>
      <c r="C2809" s="236" t="s">
        <v>153</v>
      </c>
      <c r="D2809" s="6" t="str">
        <f>IF(OR(ISNUMBER(SEARCH('[1]Lookup for use classification'!$B$1,C2809)),ISNUMBER(SEARCH('[1]Lookup for use classification'!$C$1,C2809)),ISNUMBER(SEARCH('[1]Lookup for use classification'!$D$1,C2809)),ISNUMBER(SEARCH('[1]Lookup for use classification'!$E$1,C2809))),'[1]Lookup for use classification'!$A$1,IF(ISNUMBER(SEARCH('[1]Lookup for use classification'!$B$2,C2809)),'[1]Lookup for use classification'!$A$2,IF(ISNUMBER(SEARCH('[1]Lookup for use classification'!$B$3,C2809)),'[1]Lookup for use classification'!$A$3,IF(OR(ISNUMBER(SEARCH('[1]Lookup for use classification'!$B$4,C2809)),ISNUMBER(SEARCH('[1]Lookup for use classification'!$C$4,C2809)),ISNUMBER(SEARCH('[1]Lookup for use classification'!$D$4,C2809)),ISNUMBER(SEARCH('[1]Lookup for use classification'!$E$4,C2809))),'[1]Lookup for use classification'!$A$4,IF(OR(ISNUMBER(SEARCH('[1]Lookup for use classification'!$B$5,C2809)),ISNUMBER(SEARCH('[1]Lookup for use classification'!$C$5,C2809)),ISNUMBER(SEARCH('[1]Lookup for use classification'!$D$5,C2809))),'[1]Lookup for use classification'!$A$5,IF(OR(ISNUMBER(SEARCH('[1]Lookup for use classification'!$B$7,C2809)),ISNUMBER(SEARCH('[1]Lookup for use classification'!$C$7,C2809)),ISNUMBER(SEARCH('[1]Lookup for use classification'!$D$7,C2809))),'[1]Lookup for use classification'!$A$7,IF(OR(ISNUMBER(SEARCH('[1]Lookup for use classification'!$B$9,C2809)),ISNUMBER(SEARCH('[1]Lookup for use classification'!$C$9,C2809)),ISNUMBER(SEARCH('[1]Lookup for use classification'!$D$9,C2809)),ISNUMBER(SEARCH('[1]Lookup for use classification'!$E$9,C2809)),ISNUMBER(SEARCH('[1]Lookup for use classification'!$F$9,C2809)),ISNUMBER(SEARCH('[1]Lookup for use classification'!$G$9,C2809)),ISNUMBER(SEARCH('[1]Lookup for use classification'!$H$9,C2809)),ISNUMBER(SEARCH('[1]Lookup for use classification'!$I$9,C2809)),ISNUMBER(SEARCH('[1]Lookup for use classification'!$J$9,C2809)),ISNUMBER(SEARCH('[1]Lookup for use classification'!$K$9,C2809))),'[1]Lookup for use classification'!$A$9,IF(OR(ISNUMBER(SEARCH('[1]Lookup for use classification'!$B$10,C2809)),ISNUMBER(SEARCH('[1]Lookup for use classification'!$C$10,C2809)),ISNUMBER(SEARCH('[1]Lookup for use classification'!$D$10,C2809)),ISNUMBER(SEARCH('[1]Lookup for use classification'!$E$10,C2809)),ISNUMBER(SEARCH('[1]Lookup for use classification'!$F$10,C2809)),ISNUMBER(SEARCH('[1]Lookup for use classification'!$G$10,C2809))),'[1]Lookup for use classification'!$A$10,IF(OR(ISNUMBER(SEARCH('[1]Lookup for use classification'!$B$11,C2809)),ISNUMBER(SEARCH('[1]Lookup for use classification'!$C$11,C2809))),'[1]Lookup for use classification'!$A$11,IF(OR(ISNUMBER(SEARCH('[1]Lookup for use classification'!$B$12,C2809)),ISNUMBER(SEARCH('[1]Lookup for use classification'!$C$12,C2809))),'[1]Lookup for use classification'!$A$12,IF(OR(ISNUMBER(SEARCH('[1]Lookup for use classification'!$B$13,C2809)),ISNUMBER(SEARCH('[1]Lookup for use classification'!$C$13,C2809)),ISNUMBER(SEARCH('[1]Lookup for use classification'!$D$13,C2809)),,ISNUMBER(SEARCH('[1]Lookup for use classification'!$C$13,C2809)),ISNUMBER(SEARCH('[1]Lookup for use classification'!$E$13,C2809))),'[1]Lookup for use classification'!$A$13,IF(OR(ISNUMBER(SEARCH('[1]Lookup for use classification'!$B$14,C2809)),ISNUMBER(SEARCH('[1]Lookup for use classification'!$C$14,C2809))),'[1]Lookup for use classification'!$A$14,"Other"))))))))))))</f>
        <v>Office</v>
      </c>
      <c r="E2809" s="237">
        <v>2832</v>
      </c>
      <c r="F2809" s="238"/>
      <c r="G2809" s="238"/>
    </row>
    <row r="2810" spans="1:12" hidden="1">
      <c r="A2810" s="187" t="s">
        <v>707</v>
      </c>
      <c r="B2810" s="167" t="s">
        <v>4456</v>
      </c>
      <c r="C2810" s="236" t="s">
        <v>712</v>
      </c>
      <c r="D2810" s="6" t="str">
        <f>IF(OR(ISNUMBER(SEARCH('[1]Lookup for use classification'!$B$1,C2810)),ISNUMBER(SEARCH('[1]Lookup for use classification'!$C$1,C2810)),ISNUMBER(SEARCH('[1]Lookup for use classification'!$D$1,C2810)),ISNUMBER(SEARCH('[1]Lookup for use classification'!$E$1,C2810))),'[1]Lookup for use classification'!$A$1,IF(ISNUMBER(SEARCH('[1]Lookup for use classification'!$B$2,C2810)),'[1]Lookup for use classification'!$A$2,IF(ISNUMBER(SEARCH('[1]Lookup for use classification'!$B$3,C2810)),'[1]Lookup for use classification'!$A$3,IF(OR(ISNUMBER(SEARCH('[1]Lookup for use classification'!$B$4,C2810)),ISNUMBER(SEARCH('[1]Lookup for use classification'!$C$4,C2810)),ISNUMBER(SEARCH('[1]Lookup for use classification'!$D$4,C2810)),ISNUMBER(SEARCH('[1]Lookup for use classification'!$E$4,C2810))),'[1]Lookup for use classification'!$A$4,IF(OR(ISNUMBER(SEARCH('[1]Lookup for use classification'!$B$5,C2810)),ISNUMBER(SEARCH('[1]Lookup for use classification'!$C$5,C2810)),ISNUMBER(SEARCH('[1]Lookup for use classification'!$D$5,C2810))),'[1]Lookup for use classification'!$A$5,IF(OR(ISNUMBER(SEARCH('[1]Lookup for use classification'!$B$7,C2810)),ISNUMBER(SEARCH('[1]Lookup for use classification'!$C$7,C2810)),ISNUMBER(SEARCH('[1]Lookup for use classification'!$D$7,C2810))),'[1]Lookup for use classification'!$A$7,IF(OR(ISNUMBER(SEARCH('[1]Lookup for use classification'!$B$9,C2810)),ISNUMBER(SEARCH('[1]Lookup for use classification'!$C$9,C2810)),ISNUMBER(SEARCH('[1]Lookup for use classification'!$D$9,C2810)),ISNUMBER(SEARCH('[1]Lookup for use classification'!$E$9,C2810)),ISNUMBER(SEARCH('[1]Lookup for use classification'!$F$9,C2810)),ISNUMBER(SEARCH('[1]Lookup for use classification'!$G$9,C2810)),ISNUMBER(SEARCH('[1]Lookup for use classification'!$H$9,C2810)),ISNUMBER(SEARCH('[1]Lookup for use classification'!$I$9,C2810)),ISNUMBER(SEARCH('[1]Lookup for use classification'!$J$9,C2810)),ISNUMBER(SEARCH('[1]Lookup for use classification'!$K$9,C2810))),'[1]Lookup for use classification'!$A$9,IF(OR(ISNUMBER(SEARCH('[1]Lookup for use classification'!$B$10,C2810)),ISNUMBER(SEARCH('[1]Lookup for use classification'!$C$10,C2810)),ISNUMBER(SEARCH('[1]Lookup for use classification'!$D$10,C2810)),ISNUMBER(SEARCH('[1]Lookup for use classification'!$E$10,C2810)),ISNUMBER(SEARCH('[1]Lookup for use classification'!$F$10,C2810)),ISNUMBER(SEARCH('[1]Lookup for use classification'!$G$10,C2810))),'[1]Lookup for use classification'!$A$10,IF(OR(ISNUMBER(SEARCH('[1]Lookup for use classification'!$B$11,C2810)),ISNUMBER(SEARCH('[1]Lookup for use classification'!$C$11,C2810))),'[1]Lookup for use classification'!$A$11,IF(OR(ISNUMBER(SEARCH('[1]Lookup for use classification'!$B$12,C2810)),ISNUMBER(SEARCH('[1]Lookup for use classification'!$C$12,C2810))),'[1]Lookup for use classification'!$A$12,IF(OR(ISNUMBER(SEARCH('[1]Lookup for use classification'!$B$13,C2810)),ISNUMBER(SEARCH('[1]Lookup for use classification'!$C$13,C2810)),ISNUMBER(SEARCH('[1]Lookup for use classification'!$D$13,C2810)),,ISNUMBER(SEARCH('[1]Lookup for use classification'!$C$13,C2810)),ISNUMBER(SEARCH('[1]Lookup for use classification'!$E$13,C2810))),'[1]Lookup for use classification'!$A$13,IF(OR(ISNUMBER(SEARCH('[1]Lookup for use classification'!$B$14,C2810)),ISNUMBER(SEARCH('[1]Lookup for use classification'!$C$14,C2810))),'[1]Lookup for use classification'!$A$14,"Other"))))))))))))</f>
        <v>Office</v>
      </c>
      <c r="E2810" s="237">
        <v>42743</v>
      </c>
      <c r="F2810" s="238"/>
      <c r="G2810" s="238"/>
    </row>
    <row r="2811" spans="1:12" hidden="1">
      <c r="A2811" s="185" t="s">
        <v>707</v>
      </c>
      <c r="B2811" s="167" t="s">
        <v>4456</v>
      </c>
      <c r="C2811" s="236" t="s">
        <v>708</v>
      </c>
      <c r="D2811" s="6" t="str">
        <f>IF(OR(ISNUMBER(SEARCH('[1]Lookup for use classification'!$B$1,C2811)),ISNUMBER(SEARCH('[1]Lookup for use classification'!$C$1,C2811)),ISNUMBER(SEARCH('[1]Lookup for use classification'!$D$1,C2811)),ISNUMBER(SEARCH('[1]Lookup for use classification'!$E$1,C2811))),'[1]Lookup for use classification'!$A$1,IF(ISNUMBER(SEARCH('[1]Lookup for use classification'!$B$2,C2811)),'[1]Lookup for use classification'!$A$2,IF(ISNUMBER(SEARCH('[1]Lookup for use classification'!$B$3,C2811)),'[1]Lookup for use classification'!$A$3,IF(OR(ISNUMBER(SEARCH('[1]Lookup for use classification'!$B$4,C2811)),ISNUMBER(SEARCH('[1]Lookup for use classification'!$C$4,C2811)),ISNUMBER(SEARCH('[1]Lookup for use classification'!$D$4,C2811)),ISNUMBER(SEARCH('[1]Lookup for use classification'!$E$4,C2811))),'[1]Lookup for use classification'!$A$4,IF(OR(ISNUMBER(SEARCH('[1]Lookup for use classification'!$B$5,C2811)),ISNUMBER(SEARCH('[1]Lookup for use classification'!$C$5,C2811)),ISNUMBER(SEARCH('[1]Lookup for use classification'!$D$5,C2811))),'[1]Lookup for use classification'!$A$5,IF(OR(ISNUMBER(SEARCH('[1]Lookup for use classification'!$B$7,C2811)),ISNUMBER(SEARCH('[1]Lookup for use classification'!$C$7,C2811)),ISNUMBER(SEARCH('[1]Lookup for use classification'!$D$7,C2811))),'[1]Lookup for use classification'!$A$7,IF(OR(ISNUMBER(SEARCH('[1]Lookup for use classification'!$B$9,C2811)),ISNUMBER(SEARCH('[1]Lookup for use classification'!$C$9,C2811)),ISNUMBER(SEARCH('[1]Lookup for use classification'!$D$9,C2811)),ISNUMBER(SEARCH('[1]Lookup for use classification'!$E$9,C2811)),ISNUMBER(SEARCH('[1]Lookup for use classification'!$F$9,C2811)),ISNUMBER(SEARCH('[1]Lookup for use classification'!$G$9,C2811)),ISNUMBER(SEARCH('[1]Lookup for use classification'!$H$9,C2811)),ISNUMBER(SEARCH('[1]Lookup for use classification'!$I$9,C2811)),ISNUMBER(SEARCH('[1]Lookup for use classification'!$J$9,C2811)),ISNUMBER(SEARCH('[1]Lookup for use classification'!$K$9,C2811))),'[1]Lookup for use classification'!$A$9,IF(OR(ISNUMBER(SEARCH('[1]Lookup for use classification'!$B$10,C2811)),ISNUMBER(SEARCH('[1]Lookup for use classification'!$C$10,C2811)),ISNUMBER(SEARCH('[1]Lookup for use classification'!$D$10,C2811)),ISNUMBER(SEARCH('[1]Lookup for use classification'!$E$10,C2811)),ISNUMBER(SEARCH('[1]Lookup for use classification'!$F$10,C2811)),ISNUMBER(SEARCH('[1]Lookup for use classification'!$G$10,C2811))),'[1]Lookup for use classification'!$A$10,IF(OR(ISNUMBER(SEARCH('[1]Lookup for use classification'!$B$11,C2811)),ISNUMBER(SEARCH('[1]Lookup for use classification'!$C$11,C2811))),'[1]Lookup for use classification'!$A$11,IF(OR(ISNUMBER(SEARCH('[1]Lookup for use classification'!$B$12,C2811)),ISNUMBER(SEARCH('[1]Lookup for use classification'!$C$12,C2811))),'[1]Lookup for use classification'!$A$12,IF(OR(ISNUMBER(SEARCH('[1]Lookup for use classification'!$B$13,C2811)),ISNUMBER(SEARCH('[1]Lookup for use classification'!$C$13,C2811)),ISNUMBER(SEARCH('[1]Lookup for use classification'!$D$13,C2811)),,ISNUMBER(SEARCH('[1]Lookup for use classification'!$C$13,C2811)),ISNUMBER(SEARCH('[1]Lookup for use classification'!$E$13,C2811))),'[1]Lookup for use classification'!$A$13,IF(OR(ISNUMBER(SEARCH('[1]Lookup for use classification'!$B$14,C2811)),ISNUMBER(SEARCH('[1]Lookup for use classification'!$C$14,C2811))),'[1]Lookup for use classification'!$A$14,"Other"))))))))))))</f>
        <v>Other</v>
      </c>
      <c r="E2811" s="237">
        <v>80</v>
      </c>
      <c r="F2811" s="238"/>
      <c r="G2811" s="238"/>
    </row>
    <row r="2812" spans="1:12" hidden="1">
      <c r="A2812" s="185" t="s">
        <v>707</v>
      </c>
      <c r="B2812" s="167" t="s">
        <v>4456</v>
      </c>
      <c r="C2812" s="236" t="s">
        <v>710</v>
      </c>
      <c r="D2812" s="6" t="str">
        <f>IF(OR(ISNUMBER(SEARCH('[1]Lookup for use classification'!$B$1,C2812)),ISNUMBER(SEARCH('[1]Lookup for use classification'!$C$1,C2812)),ISNUMBER(SEARCH('[1]Lookup for use classification'!$D$1,C2812)),ISNUMBER(SEARCH('[1]Lookup for use classification'!$E$1,C2812))),'[1]Lookup for use classification'!$A$1,IF(ISNUMBER(SEARCH('[1]Lookup for use classification'!$B$2,C2812)),'[1]Lookup for use classification'!$A$2,IF(ISNUMBER(SEARCH('[1]Lookup for use classification'!$B$3,C2812)),'[1]Lookup for use classification'!$A$3,IF(OR(ISNUMBER(SEARCH('[1]Lookup for use classification'!$B$4,C2812)),ISNUMBER(SEARCH('[1]Lookup for use classification'!$C$4,C2812)),ISNUMBER(SEARCH('[1]Lookup for use classification'!$D$4,C2812)),ISNUMBER(SEARCH('[1]Lookup for use classification'!$E$4,C2812))),'[1]Lookup for use classification'!$A$4,IF(OR(ISNUMBER(SEARCH('[1]Lookup for use classification'!$B$5,C2812)),ISNUMBER(SEARCH('[1]Lookup for use classification'!$C$5,C2812)),ISNUMBER(SEARCH('[1]Lookup for use classification'!$D$5,C2812))),'[1]Lookup for use classification'!$A$5,IF(OR(ISNUMBER(SEARCH('[1]Lookup for use classification'!$B$7,C2812)),ISNUMBER(SEARCH('[1]Lookup for use classification'!$C$7,C2812)),ISNUMBER(SEARCH('[1]Lookup for use classification'!$D$7,C2812))),'[1]Lookup for use classification'!$A$7,IF(OR(ISNUMBER(SEARCH('[1]Lookup for use classification'!$B$9,C2812)),ISNUMBER(SEARCH('[1]Lookup for use classification'!$C$9,C2812)),ISNUMBER(SEARCH('[1]Lookup for use classification'!$D$9,C2812)),ISNUMBER(SEARCH('[1]Lookup for use classification'!$E$9,C2812)),ISNUMBER(SEARCH('[1]Lookup for use classification'!$F$9,C2812)),ISNUMBER(SEARCH('[1]Lookup for use classification'!$G$9,C2812)),ISNUMBER(SEARCH('[1]Lookup for use classification'!$H$9,C2812)),ISNUMBER(SEARCH('[1]Lookup for use classification'!$I$9,C2812)),ISNUMBER(SEARCH('[1]Lookup for use classification'!$J$9,C2812)),ISNUMBER(SEARCH('[1]Lookup for use classification'!$K$9,C2812))),'[1]Lookup for use classification'!$A$9,IF(OR(ISNUMBER(SEARCH('[1]Lookup for use classification'!$B$10,C2812)),ISNUMBER(SEARCH('[1]Lookup for use classification'!$C$10,C2812)),ISNUMBER(SEARCH('[1]Lookup for use classification'!$D$10,C2812)),ISNUMBER(SEARCH('[1]Lookup for use classification'!$E$10,C2812)),ISNUMBER(SEARCH('[1]Lookup for use classification'!$F$10,C2812)),ISNUMBER(SEARCH('[1]Lookup for use classification'!$G$10,C2812))),'[1]Lookup for use classification'!$A$10,IF(OR(ISNUMBER(SEARCH('[1]Lookup for use classification'!$B$11,C2812)),ISNUMBER(SEARCH('[1]Lookup for use classification'!$C$11,C2812))),'[1]Lookup for use classification'!$A$11,IF(OR(ISNUMBER(SEARCH('[1]Lookup for use classification'!$B$12,C2812)),ISNUMBER(SEARCH('[1]Lookup for use classification'!$C$12,C2812))),'[1]Lookup for use classification'!$A$12,IF(OR(ISNUMBER(SEARCH('[1]Lookup for use classification'!$B$13,C2812)),ISNUMBER(SEARCH('[1]Lookup for use classification'!$C$13,C2812)),ISNUMBER(SEARCH('[1]Lookup for use classification'!$D$13,C2812)),,ISNUMBER(SEARCH('[1]Lookup for use classification'!$C$13,C2812)),ISNUMBER(SEARCH('[1]Lookup for use classification'!$E$13,C2812))),'[1]Lookup for use classification'!$A$13,IF(OR(ISNUMBER(SEARCH('[1]Lookup for use classification'!$B$14,C2812)),ISNUMBER(SEARCH('[1]Lookup for use classification'!$C$14,C2812))),'[1]Lookup for use classification'!$A$14,"Other"))))))))))))</f>
        <v>Other</v>
      </c>
      <c r="E2812" s="237">
        <v>476</v>
      </c>
      <c r="F2812" s="237"/>
      <c r="G2812" s="238"/>
    </row>
    <row r="2813" spans="1:12" hidden="1">
      <c r="A2813" s="187" t="s">
        <v>707</v>
      </c>
      <c r="B2813" s="167" t="s">
        <v>4456</v>
      </c>
      <c r="C2813" s="236" t="s">
        <v>262</v>
      </c>
      <c r="D2813" s="6" t="str">
        <f>IF(OR(ISNUMBER(SEARCH('[1]Lookup for use classification'!$B$1,C2813)),ISNUMBER(SEARCH('[1]Lookup for use classification'!$C$1,C2813)),ISNUMBER(SEARCH('[1]Lookup for use classification'!$D$1,C2813)),ISNUMBER(SEARCH('[1]Lookup for use classification'!$E$1,C2813))),'[1]Lookup for use classification'!$A$1,IF(ISNUMBER(SEARCH('[1]Lookup for use classification'!$B$2,C2813)),'[1]Lookup for use classification'!$A$2,IF(ISNUMBER(SEARCH('[1]Lookup for use classification'!$B$3,C2813)),'[1]Lookup for use classification'!$A$3,IF(OR(ISNUMBER(SEARCH('[1]Lookup for use classification'!$B$4,C2813)),ISNUMBER(SEARCH('[1]Lookup for use classification'!$C$4,C2813)),ISNUMBER(SEARCH('[1]Lookup for use classification'!$D$4,C2813)),ISNUMBER(SEARCH('[1]Lookup for use classification'!$E$4,C2813))),'[1]Lookup for use classification'!$A$4,IF(OR(ISNUMBER(SEARCH('[1]Lookup for use classification'!$B$5,C2813)),ISNUMBER(SEARCH('[1]Lookup for use classification'!$C$5,C2813)),ISNUMBER(SEARCH('[1]Lookup for use classification'!$D$5,C2813))),'[1]Lookup for use classification'!$A$5,IF(OR(ISNUMBER(SEARCH('[1]Lookup for use classification'!$B$7,C2813)),ISNUMBER(SEARCH('[1]Lookup for use classification'!$C$7,C2813)),ISNUMBER(SEARCH('[1]Lookup for use classification'!$D$7,C2813))),'[1]Lookup for use classification'!$A$7,IF(OR(ISNUMBER(SEARCH('[1]Lookup for use classification'!$B$9,C2813)),ISNUMBER(SEARCH('[1]Lookup for use classification'!$C$9,C2813)),ISNUMBER(SEARCH('[1]Lookup for use classification'!$D$9,C2813)),ISNUMBER(SEARCH('[1]Lookup for use classification'!$E$9,C2813)),ISNUMBER(SEARCH('[1]Lookup for use classification'!$F$9,C2813)),ISNUMBER(SEARCH('[1]Lookup for use classification'!$G$9,C2813)),ISNUMBER(SEARCH('[1]Lookup for use classification'!$H$9,C2813)),ISNUMBER(SEARCH('[1]Lookup for use classification'!$I$9,C2813)),ISNUMBER(SEARCH('[1]Lookup for use classification'!$J$9,C2813)),ISNUMBER(SEARCH('[1]Lookup for use classification'!$K$9,C2813))),'[1]Lookup for use classification'!$A$9,IF(OR(ISNUMBER(SEARCH('[1]Lookup for use classification'!$B$10,C2813)),ISNUMBER(SEARCH('[1]Lookup for use classification'!$C$10,C2813)),ISNUMBER(SEARCH('[1]Lookup for use classification'!$D$10,C2813)),ISNUMBER(SEARCH('[1]Lookup for use classification'!$E$10,C2813)),ISNUMBER(SEARCH('[1]Lookup for use classification'!$F$10,C2813)),ISNUMBER(SEARCH('[1]Lookup for use classification'!$G$10,C2813))),'[1]Lookup for use classification'!$A$10,IF(OR(ISNUMBER(SEARCH('[1]Lookup for use classification'!$B$11,C2813)),ISNUMBER(SEARCH('[1]Lookup for use classification'!$C$11,C2813))),'[1]Lookup for use classification'!$A$11,IF(OR(ISNUMBER(SEARCH('[1]Lookup for use classification'!$B$12,C2813)),ISNUMBER(SEARCH('[1]Lookup for use classification'!$C$12,C2813))),'[1]Lookup for use classification'!$A$12,IF(OR(ISNUMBER(SEARCH('[1]Lookup for use classification'!$B$13,C2813)),ISNUMBER(SEARCH('[1]Lookup for use classification'!$C$13,C2813)),ISNUMBER(SEARCH('[1]Lookup for use classification'!$D$13,C2813)),,ISNUMBER(SEARCH('[1]Lookup for use classification'!$C$13,C2813)),ISNUMBER(SEARCH('[1]Lookup for use classification'!$E$13,C2813))),'[1]Lookup for use classification'!$A$13,IF(OR(ISNUMBER(SEARCH('[1]Lookup for use classification'!$B$14,C2813)),ISNUMBER(SEARCH('[1]Lookup for use classification'!$C$14,C2813))),'[1]Lookup for use classification'!$A$14,"Other"))))))))))))</f>
        <v>Other</v>
      </c>
      <c r="E2813" s="237">
        <v>1344</v>
      </c>
      <c r="F2813" s="238"/>
      <c r="G2813" s="238"/>
    </row>
    <row r="2814" spans="1:12" hidden="1">
      <c r="A2814" s="187" t="s">
        <v>707</v>
      </c>
      <c r="B2814" s="167" t="s">
        <v>4456</v>
      </c>
      <c r="C2814" s="236" t="s">
        <v>726</v>
      </c>
      <c r="D2814" s="6" t="str">
        <f>IF(OR(ISNUMBER(SEARCH('[1]Lookup for use classification'!$B$1,C2814)),ISNUMBER(SEARCH('[1]Lookup for use classification'!$C$1,C2814)),ISNUMBER(SEARCH('[1]Lookup for use classification'!$D$1,C2814)),ISNUMBER(SEARCH('[1]Lookup for use classification'!$E$1,C2814))),'[1]Lookup for use classification'!$A$1,IF(ISNUMBER(SEARCH('[1]Lookup for use classification'!$B$2,C2814)),'[1]Lookup for use classification'!$A$2,IF(ISNUMBER(SEARCH('[1]Lookup for use classification'!$B$3,C2814)),'[1]Lookup for use classification'!$A$3,IF(OR(ISNUMBER(SEARCH('[1]Lookup for use classification'!$B$4,C2814)),ISNUMBER(SEARCH('[1]Lookup for use classification'!$C$4,C2814)),ISNUMBER(SEARCH('[1]Lookup for use classification'!$D$4,C2814)),ISNUMBER(SEARCH('[1]Lookup for use classification'!$E$4,C2814))),'[1]Lookup for use classification'!$A$4,IF(OR(ISNUMBER(SEARCH('[1]Lookup for use classification'!$B$5,C2814)),ISNUMBER(SEARCH('[1]Lookup for use classification'!$C$5,C2814)),ISNUMBER(SEARCH('[1]Lookup for use classification'!$D$5,C2814))),'[1]Lookup for use classification'!$A$5,IF(OR(ISNUMBER(SEARCH('[1]Lookup for use classification'!$B$7,C2814)),ISNUMBER(SEARCH('[1]Lookup for use classification'!$C$7,C2814)),ISNUMBER(SEARCH('[1]Lookup for use classification'!$D$7,C2814))),'[1]Lookup for use classification'!$A$7,IF(OR(ISNUMBER(SEARCH('[1]Lookup for use classification'!$B$9,C2814)),ISNUMBER(SEARCH('[1]Lookup for use classification'!$C$9,C2814)),ISNUMBER(SEARCH('[1]Lookup for use classification'!$D$9,C2814)),ISNUMBER(SEARCH('[1]Lookup for use classification'!$E$9,C2814)),ISNUMBER(SEARCH('[1]Lookup for use classification'!$F$9,C2814)),ISNUMBER(SEARCH('[1]Lookup for use classification'!$G$9,C2814)),ISNUMBER(SEARCH('[1]Lookup for use classification'!$H$9,C2814)),ISNUMBER(SEARCH('[1]Lookup for use classification'!$I$9,C2814)),ISNUMBER(SEARCH('[1]Lookup for use classification'!$J$9,C2814)),ISNUMBER(SEARCH('[1]Lookup for use classification'!$K$9,C2814))),'[1]Lookup for use classification'!$A$9,IF(OR(ISNUMBER(SEARCH('[1]Lookup for use classification'!$B$10,C2814)),ISNUMBER(SEARCH('[1]Lookup for use classification'!$C$10,C2814)),ISNUMBER(SEARCH('[1]Lookup for use classification'!$D$10,C2814)),ISNUMBER(SEARCH('[1]Lookup for use classification'!$E$10,C2814)),ISNUMBER(SEARCH('[1]Lookup for use classification'!$F$10,C2814)),ISNUMBER(SEARCH('[1]Lookup for use classification'!$G$10,C2814))),'[1]Lookup for use classification'!$A$10,IF(OR(ISNUMBER(SEARCH('[1]Lookup for use classification'!$B$11,C2814)),ISNUMBER(SEARCH('[1]Lookup for use classification'!$C$11,C2814))),'[1]Lookup for use classification'!$A$11,IF(OR(ISNUMBER(SEARCH('[1]Lookup for use classification'!$B$12,C2814)),ISNUMBER(SEARCH('[1]Lookup for use classification'!$C$12,C2814))),'[1]Lookup for use classification'!$A$12,IF(OR(ISNUMBER(SEARCH('[1]Lookup for use classification'!$B$13,C2814)),ISNUMBER(SEARCH('[1]Lookup for use classification'!$C$13,C2814)),ISNUMBER(SEARCH('[1]Lookup for use classification'!$D$13,C2814)),,ISNUMBER(SEARCH('[1]Lookup for use classification'!$C$13,C2814)),ISNUMBER(SEARCH('[1]Lookup for use classification'!$E$13,C2814))),'[1]Lookup for use classification'!$A$13,IF(OR(ISNUMBER(SEARCH('[1]Lookup for use classification'!$B$14,C2814)),ISNUMBER(SEARCH('[1]Lookup for use classification'!$C$14,C2814))),'[1]Lookup for use classification'!$A$14,"Other"))))))))))))</f>
        <v>Other</v>
      </c>
      <c r="E2814" s="237">
        <v>1680</v>
      </c>
      <c r="F2814" s="238"/>
      <c r="G2814" s="238"/>
    </row>
    <row r="2815" spans="1:12" hidden="1">
      <c r="A2815" s="187" t="s">
        <v>707</v>
      </c>
      <c r="B2815" s="167" t="s">
        <v>4456</v>
      </c>
      <c r="C2815" s="236" t="s">
        <v>711</v>
      </c>
      <c r="D2815" s="6" t="str">
        <f>IF(OR(ISNUMBER(SEARCH('[1]Lookup for use classification'!$B$1,C2815)),ISNUMBER(SEARCH('[1]Lookup for use classification'!$C$1,C2815)),ISNUMBER(SEARCH('[1]Lookup for use classification'!$D$1,C2815)),ISNUMBER(SEARCH('[1]Lookup for use classification'!$E$1,C2815))),'[1]Lookup for use classification'!$A$1,IF(ISNUMBER(SEARCH('[1]Lookup for use classification'!$B$2,C2815)),'[1]Lookup for use classification'!$A$2,IF(ISNUMBER(SEARCH('[1]Lookup for use classification'!$B$3,C2815)),'[1]Lookup for use classification'!$A$3,IF(OR(ISNUMBER(SEARCH('[1]Lookup for use classification'!$B$4,C2815)),ISNUMBER(SEARCH('[1]Lookup for use classification'!$C$4,C2815)),ISNUMBER(SEARCH('[1]Lookup for use classification'!$D$4,C2815)),ISNUMBER(SEARCH('[1]Lookup for use classification'!$E$4,C2815))),'[1]Lookup for use classification'!$A$4,IF(OR(ISNUMBER(SEARCH('[1]Lookup for use classification'!$B$5,C2815)),ISNUMBER(SEARCH('[1]Lookup for use classification'!$C$5,C2815)),ISNUMBER(SEARCH('[1]Lookup for use classification'!$D$5,C2815))),'[1]Lookup for use classification'!$A$5,IF(OR(ISNUMBER(SEARCH('[1]Lookup for use classification'!$B$7,C2815)),ISNUMBER(SEARCH('[1]Lookup for use classification'!$C$7,C2815)),ISNUMBER(SEARCH('[1]Lookup for use classification'!$D$7,C2815))),'[1]Lookup for use classification'!$A$7,IF(OR(ISNUMBER(SEARCH('[1]Lookup for use classification'!$B$9,C2815)),ISNUMBER(SEARCH('[1]Lookup for use classification'!$C$9,C2815)),ISNUMBER(SEARCH('[1]Lookup for use classification'!$D$9,C2815)),ISNUMBER(SEARCH('[1]Lookup for use classification'!$E$9,C2815)),ISNUMBER(SEARCH('[1]Lookup for use classification'!$F$9,C2815)),ISNUMBER(SEARCH('[1]Lookup for use classification'!$G$9,C2815)),ISNUMBER(SEARCH('[1]Lookup for use classification'!$H$9,C2815)),ISNUMBER(SEARCH('[1]Lookup for use classification'!$I$9,C2815)),ISNUMBER(SEARCH('[1]Lookup for use classification'!$J$9,C2815)),ISNUMBER(SEARCH('[1]Lookup for use classification'!$K$9,C2815))),'[1]Lookup for use classification'!$A$9,IF(OR(ISNUMBER(SEARCH('[1]Lookup for use classification'!$B$10,C2815)),ISNUMBER(SEARCH('[1]Lookup for use classification'!$C$10,C2815)),ISNUMBER(SEARCH('[1]Lookup for use classification'!$D$10,C2815)),ISNUMBER(SEARCH('[1]Lookup for use classification'!$E$10,C2815)),ISNUMBER(SEARCH('[1]Lookup for use classification'!$F$10,C2815)),ISNUMBER(SEARCH('[1]Lookup for use classification'!$G$10,C2815))),'[1]Lookup for use classification'!$A$10,IF(OR(ISNUMBER(SEARCH('[1]Lookup for use classification'!$B$11,C2815)),ISNUMBER(SEARCH('[1]Lookup for use classification'!$C$11,C2815))),'[1]Lookup for use classification'!$A$11,IF(OR(ISNUMBER(SEARCH('[1]Lookup for use classification'!$B$12,C2815)),ISNUMBER(SEARCH('[1]Lookup for use classification'!$C$12,C2815))),'[1]Lookup for use classification'!$A$12,IF(OR(ISNUMBER(SEARCH('[1]Lookup for use classification'!$B$13,C2815)),ISNUMBER(SEARCH('[1]Lookup for use classification'!$C$13,C2815)),ISNUMBER(SEARCH('[1]Lookup for use classification'!$D$13,C2815)),,ISNUMBER(SEARCH('[1]Lookup for use classification'!$C$13,C2815)),ISNUMBER(SEARCH('[1]Lookup for use classification'!$E$13,C2815))),'[1]Lookup for use classification'!$A$13,IF(OR(ISNUMBER(SEARCH('[1]Lookup for use classification'!$B$14,C2815)),ISNUMBER(SEARCH('[1]Lookup for use classification'!$C$14,C2815))),'[1]Lookup for use classification'!$A$14,"Other"))))))))))))</f>
        <v>Other</v>
      </c>
      <c r="E2815" s="237">
        <v>2170</v>
      </c>
      <c r="F2815" s="238"/>
      <c r="G2815" s="238"/>
    </row>
    <row r="2816" spans="1:12" hidden="1">
      <c r="A2816" s="134" t="s">
        <v>707</v>
      </c>
      <c r="B2816" s="8" t="str">
        <f>IF(ISNA(VLOOKUP(CONCATENATE(A2816,C2816),EUS!$B$2:$B$1939,1,FALSE)),"","End Use Study")</f>
        <v>End Use Study</v>
      </c>
      <c r="C2816" s="12" t="s">
        <v>2805</v>
      </c>
      <c r="D2816" s="8" t="str">
        <f>IF(OR(ISNUMBER(SEARCH('[1]Lookup for use classification'!$B$1,C2816)),ISNUMBER(SEARCH('[1]Lookup for use classification'!$C$1,C2816)),ISNUMBER(SEARCH('[1]Lookup for use classification'!$D$1,C2816)),ISNUMBER(SEARCH('[1]Lookup for use classification'!$E$1,C2816))),'[1]Lookup for use classification'!$A$1,IF(ISNUMBER(SEARCH('[1]Lookup for use classification'!$B$2,C2816)),'[1]Lookup for use classification'!$A$2,IF(ISNUMBER(SEARCH('[1]Lookup for use classification'!$B$3,C2816)),'[1]Lookup for use classification'!$A$3,IF(OR(ISNUMBER(SEARCH('[1]Lookup for use classification'!$B$4,C2816)),ISNUMBER(SEARCH('[1]Lookup for use classification'!$C$4,C2816)),ISNUMBER(SEARCH('[1]Lookup for use classification'!$D$4,C2816)),ISNUMBER(SEARCH('[1]Lookup for use classification'!$E$4,C2816))),'[1]Lookup for use classification'!$A$4,IF(OR(ISNUMBER(SEARCH('[1]Lookup for use classification'!$B$5,C2816)),ISNUMBER(SEARCH('[1]Lookup for use classification'!$C$5,C2816)),ISNUMBER(SEARCH('[1]Lookup for use classification'!$D$5,C2816))),'[1]Lookup for use classification'!$A$5,IF(OR(ISNUMBER(SEARCH('[1]Lookup for use classification'!$B$7,C2816)),ISNUMBER(SEARCH('[1]Lookup for use classification'!$C$7,C2816)),ISNUMBER(SEARCH('[1]Lookup for use classification'!$D$7,C2816))),'[1]Lookup for use classification'!$A$7,IF(OR(ISNUMBER(SEARCH('[1]Lookup for use classification'!$B$9,C2816)),ISNUMBER(SEARCH('[1]Lookup for use classification'!$C$9,C2816)),ISNUMBER(SEARCH('[1]Lookup for use classification'!$D$9,C2816)),ISNUMBER(SEARCH('[1]Lookup for use classification'!$E$9,C2816)),ISNUMBER(SEARCH('[1]Lookup for use classification'!$F$9,C2816)),ISNUMBER(SEARCH('[1]Lookup for use classification'!$G$9,C2816)),ISNUMBER(SEARCH('[1]Lookup for use classification'!$H$9,C2816)),ISNUMBER(SEARCH('[1]Lookup for use classification'!$I$9,C2816)),ISNUMBER(SEARCH('[1]Lookup for use classification'!$J$9,C2816)),ISNUMBER(SEARCH('[1]Lookup for use classification'!$K$9,C2816))),'[1]Lookup for use classification'!$A$9,IF(OR(ISNUMBER(SEARCH('[1]Lookup for use classification'!$B$10,C2816)),ISNUMBER(SEARCH('[1]Lookup for use classification'!$C$10,C2816)),ISNUMBER(SEARCH('[1]Lookup for use classification'!$D$10,C2816)),ISNUMBER(SEARCH('[1]Lookup for use classification'!$E$10,C2816)),ISNUMBER(SEARCH('[1]Lookup for use classification'!$F$10,C2816)),ISNUMBER(SEARCH('[1]Lookup for use classification'!$G$10,C2816))),'[1]Lookup for use classification'!$A$10,IF(OR(ISNUMBER(SEARCH('[1]Lookup for use classification'!$B$11,C2816)),ISNUMBER(SEARCH('[1]Lookup for use classification'!$C$11,C2816))),'[1]Lookup for use classification'!$A$11,IF(OR(ISNUMBER(SEARCH('[1]Lookup for use classification'!$B$12,C2816)),ISNUMBER(SEARCH('[1]Lookup for use classification'!$C$12,C2816))),'[1]Lookup for use classification'!$A$12,IF(OR(ISNUMBER(SEARCH('[1]Lookup for use classification'!$B$13,C2816)),ISNUMBER(SEARCH('[1]Lookup for use classification'!$C$13,C2816)),ISNUMBER(SEARCH('[1]Lookup for use classification'!$D$13,C2816)),,ISNUMBER(SEARCH('[1]Lookup for use classification'!$C$13,C2816)),ISNUMBER(SEARCH('[1]Lookup for use classification'!$E$13,C2816))),'[1]Lookup for use classification'!$A$13,IF(OR(ISNUMBER(SEARCH('[1]Lookup for use classification'!$B$14,C2816)),ISNUMBER(SEARCH('[1]Lookup for use classification'!$C$14,C2816))),'[1]Lookup for use classification'!$A$14,"Other"))))))))))))</f>
        <v>Other</v>
      </c>
      <c r="E2816" s="13"/>
      <c r="F2816" s="13"/>
      <c r="G2816" s="13"/>
      <c r="H2816" s="164"/>
      <c r="I2816" s="164"/>
      <c r="J2816" s="7"/>
      <c r="L2816" s="6"/>
    </row>
    <row r="2817" spans="1:12" hidden="1">
      <c r="A2817" s="187" t="s">
        <v>707</v>
      </c>
      <c r="B2817" s="167" t="s">
        <v>4456</v>
      </c>
      <c r="C2817" s="236" t="s">
        <v>709</v>
      </c>
      <c r="D2817" s="6" t="str">
        <f>IF(OR(ISNUMBER(SEARCH('[1]Lookup for use classification'!$B$1,C2817)),ISNUMBER(SEARCH('[1]Lookup for use classification'!$C$1,C2817)),ISNUMBER(SEARCH('[1]Lookup for use classification'!$D$1,C2817)),ISNUMBER(SEARCH('[1]Lookup for use classification'!$E$1,C2817))),'[1]Lookup for use classification'!$A$1,IF(ISNUMBER(SEARCH('[1]Lookup for use classification'!$B$2,C2817)),'[1]Lookup for use classification'!$A$2,IF(ISNUMBER(SEARCH('[1]Lookup for use classification'!$B$3,C2817)),'[1]Lookup for use classification'!$A$3,IF(OR(ISNUMBER(SEARCH('[1]Lookup for use classification'!$B$4,C2817)),ISNUMBER(SEARCH('[1]Lookup for use classification'!$C$4,C2817)),ISNUMBER(SEARCH('[1]Lookup for use classification'!$D$4,C2817)),ISNUMBER(SEARCH('[1]Lookup for use classification'!$E$4,C2817))),'[1]Lookup for use classification'!$A$4,IF(OR(ISNUMBER(SEARCH('[1]Lookup for use classification'!$B$5,C2817)),ISNUMBER(SEARCH('[1]Lookup for use classification'!$C$5,C2817)),ISNUMBER(SEARCH('[1]Lookup for use classification'!$D$5,C2817))),'[1]Lookup for use classification'!$A$5,IF(OR(ISNUMBER(SEARCH('[1]Lookup for use classification'!$B$7,C2817)),ISNUMBER(SEARCH('[1]Lookup for use classification'!$C$7,C2817)),ISNUMBER(SEARCH('[1]Lookup for use classification'!$D$7,C2817))),'[1]Lookup for use classification'!$A$7,IF(OR(ISNUMBER(SEARCH('[1]Lookup for use classification'!$B$9,C2817)),ISNUMBER(SEARCH('[1]Lookup for use classification'!$C$9,C2817)),ISNUMBER(SEARCH('[1]Lookup for use classification'!$D$9,C2817)),ISNUMBER(SEARCH('[1]Lookup for use classification'!$E$9,C2817)),ISNUMBER(SEARCH('[1]Lookup for use classification'!$F$9,C2817)),ISNUMBER(SEARCH('[1]Lookup for use classification'!$G$9,C2817)),ISNUMBER(SEARCH('[1]Lookup for use classification'!$H$9,C2817)),ISNUMBER(SEARCH('[1]Lookup for use classification'!$I$9,C2817)),ISNUMBER(SEARCH('[1]Lookup for use classification'!$J$9,C2817)),ISNUMBER(SEARCH('[1]Lookup for use classification'!$K$9,C2817))),'[1]Lookup for use classification'!$A$9,IF(OR(ISNUMBER(SEARCH('[1]Lookup for use classification'!$B$10,C2817)),ISNUMBER(SEARCH('[1]Lookup for use classification'!$C$10,C2817)),ISNUMBER(SEARCH('[1]Lookup for use classification'!$D$10,C2817)),ISNUMBER(SEARCH('[1]Lookup for use classification'!$E$10,C2817)),ISNUMBER(SEARCH('[1]Lookup for use classification'!$F$10,C2817)),ISNUMBER(SEARCH('[1]Lookup for use classification'!$G$10,C2817))),'[1]Lookup for use classification'!$A$10,IF(OR(ISNUMBER(SEARCH('[1]Lookup for use classification'!$B$11,C2817)),ISNUMBER(SEARCH('[1]Lookup for use classification'!$C$11,C2817))),'[1]Lookup for use classification'!$A$11,IF(OR(ISNUMBER(SEARCH('[1]Lookup for use classification'!$B$12,C2817)),ISNUMBER(SEARCH('[1]Lookup for use classification'!$C$12,C2817))),'[1]Lookup for use classification'!$A$12,IF(OR(ISNUMBER(SEARCH('[1]Lookup for use classification'!$B$13,C2817)),ISNUMBER(SEARCH('[1]Lookup for use classification'!$C$13,C2817)),ISNUMBER(SEARCH('[1]Lookup for use classification'!$D$13,C2817)),,ISNUMBER(SEARCH('[1]Lookup for use classification'!$C$13,C2817)),ISNUMBER(SEARCH('[1]Lookup for use classification'!$E$13,C2817))),'[1]Lookup for use classification'!$A$13,IF(OR(ISNUMBER(SEARCH('[1]Lookup for use classification'!$B$14,C2817)),ISNUMBER(SEARCH('[1]Lookup for use classification'!$C$14,C2817))),'[1]Lookup for use classification'!$A$14,"Other"))))))))))))</f>
        <v>Other</v>
      </c>
      <c r="E2817" s="237"/>
      <c r="F2817" s="238"/>
      <c r="G2817" s="238"/>
    </row>
    <row r="2818" spans="1:12" hidden="1">
      <c r="A2818" s="187" t="s">
        <v>707</v>
      </c>
      <c r="B2818" s="167" t="s">
        <v>4456</v>
      </c>
      <c r="C2818" s="236" t="s">
        <v>715</v>
      </c>
      <c r="D2818" s="6" t="str">
        <f>IF(OR(ISNUMBER(SEARCH('[1]Lookup for use classification'!$B$1,C2818)),ISNUMBER(SEARCH('[1]Lookup for use classification'!$C$1,C2818)),ISNUMBER(SEARCH('[1]Lookup for use classification'!$D$1,C2818)),ISNUMBER(SEARCH('[1]Lookup for use classification'!$E$1,C2818))),'[1]Lookup for use classification'!$A$1,IF(ISNUMBER(SEARCH('[1]Lookup for use classification'!$B$2,C2818)),'[1]Lookup for use classification'!$A$2,IF(ISNUMBER(SEARCH('[1]Lookup for use classification'!$B$3,C2818)),'[1]Lookup for use classification'!$A$3,IF(OR(ISNUMBER(SEARCH('[1]Lookup for use classification'!$B$4,C2818)),ISNUMBER(SEARCH('[1]Lookup for use classification'!$C$4,C2818)),ISNUMBER(SEARCH('[1]Lookup for use classification'!$D$4,C2818)),ISNUMBER(SEARCH('[1]Lookup for use classification'!$E$4,C2818))),'[1]Lookup for use classification'!$A$4,IF(OR(ISNUMBER(SEARCH('[1]Lookup for use classification'!$B$5,C2818)),ISNUMBER(SEARCH('[1]Lookup for use classification'!$C$5,C2818)),ISNUMBER(SEARCH('[1]Lookup for use classification'!$D$5,C2818))),'[1]Lookup for use classification'!$A$5,IF(OR(ISNUMBER(SEARCH('[1]Lookup for use classification'!$B$7,C2818)),ISNUMBER(SEARCH('[1]Lookup for use classification'!$C$7,C2818)),ISNUMBER(SEARCH('[1]Lookup for use classification'!$D$7,C2818))),'[1]Lookup for use classification'!$A$7,IF(OR(ISNUMBER(SEARCH('[1]Lookup for use classification'!$B$9,C2818)),ISNUMBER(SEARCH('[1]Lookup for use classification'!$C$9,C2818)),ISNUMBER(SEARCH('[1]Lookup for use classification'!$D$9,C2818)),ISNUMBER(SEARCH('[1]Lookup for use classification'!$E$9,C2818)),ISNUMBER(SEARCH('[1]Lookup for use classification'!$F$9,C2818)),ISNUMBER(SEARCH('[1]Lookup for use classification'!$G$9,C2818)),ISNUMBER(SEARCH('[1]Lookup for use classification'!$H$9,C2818)),ISNUMBER(SEARCH('[1]Lookup for use classification'!$I$9,C2818)),ISNUMBER(SEARCH('[1]Lookup for use classification'!$J$9,C2818)),ISNUMBER(SEARCH('[1]Lookup for use classification'!$K$9,C2818))),'[1]Lookup for use classification'!$A$9,IF(OR(ISNUMBER(SEARCH('[1]Lookup for use classification'!$B$10,C2818)),ISNUMBER(SEARCH('[1]Lookup for use classification'!$C$10,C2818)),ISNUMBER(SEARCH('[1]Lookup for use classification'!$D$10,C2818)),ISNUMBER(SEARCH('[1]Lookup for use classification'!$E$10,C2818)),ISNUMBER(SEARCH('[1]Lookup for use classification'!$F$10,C2818)),ISNUMBER(SEARCH('[1]Lookup for use classification'!$G$10,C2818))),'[1]Lookup for use classification'!$A$10,IF(OR(ISNUMBER(SEARCH('[1]Lookup for use classification'!$B$11,C2818)),ISNUMBER(SEARCH('[1]Lookup for use classification'!$C$11,C2818))),'[1]Lookup for use classification'!$A$11,IF(OR(ISNUMBER(SEARCH('[1]Lookup for use classification'!$B$12,C2818)),ISNUMBER(SEARCH('[1]Lookup for use classification'!$C$12,C2818))),'[1]Lookup for use classification'!$A$12,IF(OR(ISNUMBER(SEARCH('[1]Lookup for use classification'!$B$13,C2818)),ISNUMBER(SEARCH('[1]Lookup for use classification'!$C$13,C2818)),ISNUMBER(SEARCH('[1]Lookup for use classification'!$D$13,C2818)),,ISNUMBER(SEARCH('[1]Lookup for use classification'!$C$13,C2818)),ISNUMBER(SEARCH('[1]Lookup for use classification'!$E$13,C2818))),'[1]Lookup for use classification'!$A$13,IF(OR(ISNUMBER(SEARCH('[1]Lookup for use classification'!$B$14,C2818)),ISNUMBER(SEARCH('[1]Lookup for use classification'!$C$14,C2818))),'[1]Lookup for use classification'!$A$14,"Other"))))))))))))</f>
        <v>Other</v>
      </c>
      <c r="E2818" s="237"/>
      <c r="F2818" s="238"/>
      <c r="G2818" s="238"/>
    </row>
    <row r="2819" spans="1:12" hidden="1">
      <c r="A2819" s="187" t="s">
        <v>707</v>
      </c>
      <c r="B2819" s="167" t="s">
        <v>4456</v>
      </c>
      <c r="C2819" s="236" t="s">
        <v>716</v>
      </c>
      <c r="D2819" s="6" t="str">
        <f>IF(OR(ISNUMBER(SEARCH('[1]Lookup for use classification'!$B$1,C2819)),ISNUMBER(SEARCH('[1]Lookup for use classification'!$C$1,C2819)),ISNUMBER(SEARCH('[1]Lookup for use classification'!$D$1,C2819)),ISNUMBER(SEARCH('[1]Lookup for use classification'!$E$1,C2819))),'[1]Lookup for use classification'!$A$1,IF(ISNUMBER(SEARCH('[1]Lookup for use classification'!$B$2,C2819)),'[1]Lookup for use classification'!$A$2,IF(ISNUMBER(SEARCH('[1]Lookup for use classification'!$B$3,C2819)),'[1]Lookup for use classification'!$A$3,IF(OR(ISNUMBER(SEARCH('[1]Lookup for use classification'!$B$4,C2819)),ISNUMBER(SEARCH('[1]Lookup for use classification'!$C$4,C2819)),ISNUMBER(SEARCH('[1]Lookup for use classification'!$D$4,C2819)),ISNUMBER(SEARCH('[1]Lookup for use classification'!$E$4,C2819))),'[1]Lookup for use classification'!$A$4,IF(OR(ISNUMBER(SEARCH('[1]Lookup for use classification'!$B$5,C2819)),ISNUMBER(SEARCH('[1]Lookup for use classification'!$C$5,C2819)),ISNUMBER(SEARCH('[1]Lookup for use classification'!$D$5,C2819))),'[1]Lookup for use classification'!$A$5,IF(OR(ISNUMBER(SEARCH('[1]Lookup for use classification'!$B$7,C2819)),ISNUMBER(SEARCH('[1]Lookup for use classification'!$C$7,C2819)),ISNUMBER(SEARCH('[1]Lookup for use classification'!$D$7,C2819))),'[1]Lookup for use classification'!$A$7,IF(OR(ISNUMBER(SEARCH('[1]Lookup for use classification'!$B$9,C2819)),ISNUMBER(SEARCH('[1]Lookup for use classification'!$C$9,C2819)),ISNUMBER(SEARCH('[1]Lookup for use classification'!$D$9,C2819)),ISNUMBER(SEARCH('[1]Lookup for use classification'!$E$9,C2819)),ISNUMBER(SEARCH('[1]Lookup for use classification'!$F$9,C2819)),ISNUMBER(SEARCH('[1]Lookup for use classification'!$G$9,C2819)),ISNUMBER(SEARCH('[1]Lookup for use classification'!$H$9,C2819)),ISNUMBER(SEARCH('[1]Lookup for use classification'!$I$9,C2819)),ISNUMBER(SEARCH('[1]Lookup for use classification'!$J$9,C2819)),ISNUMBER(SEARCH('[1]Lookup for use classification'!$K$9,C2819))),'[1]Lookup for use classification'!$A$9,IF(OR(ISNUMBER(SEARCH('[1]Lookup for use classification'!$B$10,C2819)),ISNUMBER(SEARCH('[1]Lookup for use classification'!$C$10,C2819)),ISNUMBER(SEARCH('[1]Lookup for use classification'!$D$10,C2819)),ISNUMBER(SEARCH('[1]Lookup for use classification'!$E$10,C2819)),ISNUMBER(SEARCH('[1]Lookup for use classification'!$F$10,C2819)),ISNUMBER(SEARCH('[1]Lookup for use classification'!$G$10,C2819))),'[1]Lookup for use classification'!$A$10,IF(OR(ISNUMBER(SEARCH('[1]Lookup for use classification'!$B$11,C2819)),ISNUMBER(SEARCH('[1]Lookup for use classification'!$C$11,C2819))),'[1]Lookup for use classification'!$A$11,IF(OR(ISNUMBER(SEARCH('[1]Lookup for use classification'!$B$12,C2819)),ISNUMBER(SEARCH('[1]Lookup for use classification'!$C$12,C2819))),'[1]Lookup for use classification'!$A$12,IF(OR(ISNUMBER(SEARCH('[1]Lookup for use classification'!$B$13,C2819)),ISNUMBER(SEARCH('[1]Lookup for use classification'!$C$13,C2819)),ISNUMBER(SEARCH('[1]Lookup for use classification'!$D$13,C2819)),,ISNUMBER(SEARCH('[1]Lookup for use classification'!$C$13,C2819)),ISNUMBER(SEARCH('[1]Lookup for use classification'!$E$13,C2819))),'[1]Lookup for use classification'!$A$13,IF(OR(ISNUMBER(SEARCH('[1]Lookup for use classification'!$B$14,C2819)),ISNUMBER(SEARCH('[1]Lookup for use classification'!$C$14,C2819))),'[1]Lookup for use classification'!$A$14,"Other"))))))))))))</f>
        <v>Other</v>
      </c>
      <c r="E2819" s="237"/>
      <c r="F2819" s="238"/>
      <c r="G2819" s="238"/>
    </row>
    <row r="2820" spans="1:12" hidden="1">
      <c r="A2820" s="187" t="s">
        <v>707</v>
      </c>
      <c r="B2820" s="167" t="s">
        <v>4456</v>
      </c>
      <c r="C2820" s="236" t="s">
        <v>719</v>
      </c>
      <c r="D2820" s="6" t="str">
        <f>IF(OR(ISNUMBER(SEARCH('[1]Lookup for use classification'!$B$1,C2820)),ISNUMBER(SEARCH('[1]Lookup for use classification'!$C$1,C2820)),ISNUMBER(SEARCH('[1]Lookup for use classification'!$D$1,C2820)),ISNUMBER(SEARCH('[1]Lookup for use classification'!$E$1,C2820))),'[1]Lookup for use classification'!$A$1,IF(ISNUMBER(SEARCH('[1]Lookup for use classification'!$B$2,C2820)),'[1]Lookup for use classification'!$A$2,IF(ISNUMBER(SEARCH('[1]Lookup for use classification'!$B$3,C2820)),'[1]Lookup for use classification'!$A$3,IF(OR(ISNUMBER(SEARCH('[1]Lookup for use classification'!$B$4,C2820)),ISNUMBER(SEARCH('[1]Lookup for use classification'!$C$4,C2820)),ISNUMBER(SEARCH('[1]Lookup for use classification'!$D$4,C2820)),ISNUMBER(SEARCH('[1]Lookup for use classification'!$E$4,C2820))),'[1]Lookup for use classification'!$A$4,IF(OR(ISNUMBER(SEARCH('[1]Lookup for use classification'!$B$5,C2820)),ISNUMBER(SEARCH('[1]Lookup for use classification'!$C$5,C2820)),ISNUMBER(SEARCH('[1]Lookup for use classification'!$D$5,C2820))),'[1]Lookup for use classification'!$A$5,IF(OR(ISNUMBER(SEARCH('[1]Lookup for use classification'!$B$7,C2820)),ISNUMBER(SEARCH('[1]Lookup for use classification'!$C$7,C2820)),ISNUMBER(SEARCH('[1]Lookup for use classification'!$D$7,C2820))),'[1]Lookup for use classification'!$A$7,IF(OR(ISNUMBER(SEARCH('[1]Lookup for use classification'!$B$9,C2820)),ISNUMBER(SEARCH('[1]Lookup for use classification'!$C$9,C2820)),ISNUMBER(SEARCH('[1]Lookup for use classification'!$D$9,C2820)),ISNUMBER(SEARCH('[1]Lookup for use classification'!$E$9,C2820)),ISNUMBER(SEARCH('[1]Lookup for use classification'!$F$9,C2820)),ISNUMBER(SEARCH('[1]Lookup for use classification'!$G$9,C2820)),ISNUMBER(SEARCH('[1]Lookup for use classification'!$H$9,C2820)),ISNUMBER(SEARCH('[1]Lookup for use classification'!$I$9,C2820)),ISNUMBER(SEARCH('[1]Lookup for use classification'!$J$9,C2820)),ISNUMBER(SEARCH('[1]Lookup for use classification'!$K$9,C2820))),'[1]Lookup for use classification'!$A$9,IF(OR(ISNUMBER(SEARCH('[1]Lookup for use classification'!$B$10,C2820)),ISNUMBER(SEARCH('[1]Lookup for use classification'!$C$10,C2820)),ISNUMBER(SEARCH('[1]Lookup for use classification'!$D$10,C2820)),ISNUMBER(SEARCH('[1]Lookup for use classification'!$E$10,C2820)),ISNUMBER(SEARCH('[1]Lookup for use classification'!$F$10,C2820)),ISNUMBER(SEARCH('[1]Lookup for use classification'!$G$10,C2820))),'[1]Lookup for use classification'!$A$10,IF(OR(ISNUMBER(SEARCH('[1]Lookup for use classification'!$B$11,C2820)),ISNUMBER(SEARCH('[1]Lookup for use classification'!$C$11,C2820))),'[1]Lookup for use classification'!$A$11,IF(OR(ISNUMBER(SEARCH('[1]Lookup for use classification'!$B$12,C2820)),ISNUMBER(SEARCH('[1]Lookup for use classification'!$C$12,C2820))),'[1]Lookup for use classification'!$A$12,IF(OR(ISNUMBER(SEARCH('[1]Lookup for use classification'!$B$13,C2820)),ISNUMBER(SEARCH('[1]Lookup for use classification'!$C$13,C2820)),ISNUMBER(SEARCH('[1]Lookup for use classification'!$D$13,C2820)),,ISNUMBER(SEARCH('[1]Lookup for use classification'!$C$13,C2820)),ISNUMBER(SEARCH('[1]Lookup for use classification'!$E$13,C2820))),'[1]Lookup for use classification'!$A$13,IF(OR(ISNUMBER(SEARCH('[1]Lookup for use classification'!$B$14,C2820)),ISNUMBER(SEARCH('[1]Lookup for use classification'!$C$14,C2820))),'[1]Lookup for use classification'!$A$14,"Other"))))))))))))</f>
        <v>Other</v>
      </c>
      <c r="E2820" s="237"/>
      <c r="F2820" s="238"/>
      <c r="G2820" s="238"/>
    </row>
    <row r="2821" spans="1:12" hidden="1">
      <c r="A2821" s="187" t="s">
        <v>707</v>
      </c>
      <c r="B2821" s="167" t="s">
        <v>4456</v>
      </c>
      <c r="C2821" s="236" t="s">
        <v>722</v>
      </c>
      <c r="D2821" s="6" t="str">
        <f>IF(OR(ISNUMBER(SEARCH('[1]Lookup for use classification'!$B$1,C2821)),ISNUMBER(SEARCH('[1]Lookup for use classification'!$C$1,C2821)),ISNUMBER(SEARCH('[1]Lookup for use classification'!$D$1,C2821)),ISNUMBER(SEARCH('[1]Lookup for use classification'!$E$1,C2821))),'[1]Lookup for use classification'!$A$1,IF(ISNUMBER(SEARCH('[1]Lookup for use classification'!$B$2,C2821)),'[1]Lookup for use classification'!$A$2,IF(ISNUMBER(SEARCH('[1]Lookup for use classification'!$B$3,C2821)),'[1]Lookup for use classification'!$A$3,IF(OR(ISNUMBER(SEARCH('[1]Lookup for use classification'!$B$4,C2821)),ISNUMBER(SEARCH('[1]Lookup for use classification'!$C$4,C2821)),ISNUMBER(SEARCH('[1]Lookup for use classification'!$D$4,C2821)),ISNUMBER(SEARCH('[1]Lookup for use classification'!$E$4,C2821))),'[1]Lookup for use classification'!$A$4,IF(OR(ISNUMBER(SEARCH('[1]Lookup for use classification'!$B$5,C2821)),ISNUMBER(SEARCH('[1]Lookup for use classification'!$C$5,C2821)),ISNUMBER(SEARCH('[1]Lookup for use classification'!$D$5,C2821))),'[1]Lookup for use classification'!$A$5,IF(OR(ISNUMBER(SEARCH('[1]Lookup for use classification'!$B$7,C2821)),ISNUMBER(SEARCH('[1]Lookup for use classification'!$C$7,C2821)),ISNUMBER(SEARCH('[1]Lookup for use classification'!$D$7,C2821))),'[1]Lookup for use classification'!$A$7,IF(OR(ISNUMBER(SEARCH('[1]Lookup for use classification'!$B$9,C2821)),ISNUMBER(SEARCH('[1]Lookup for use classification'!$C$9,C2821)),ISNUMBER(SEARCH('[1]Lookup for use classification'!$D$9,C2821)),ISNUMBER(SEARCH('[1]Lookup for use classification'!$E$9,C2821)),ISNUMBER(SEARCH('[1]Lookup for use classification'!$F$9,C2821)),ISNUMBER(SEARCH('[1]Lookup for use classification'!$G$9,C2821)),ISNUMBER(SEARCH('[1]Lookup for use classification'!$H$9,C2821)),ISNUMBER(SEARCH('[1]Lookup for use classification'!$I$9,C2821)),ISNUMBER(SEARCH('[1]Lookup for use classification'!$J$9,C2821)),ISNUMBER(SEARCH('[1]Lookup for use classification'!$K$9,C2821))),'[1]Lookup for use classification'!$A$9,IF(OR(ISNUMBER(SEARCH('[1]Lookup for use classification'!$B$10,C2821)),ISNUMBER(SEARCH('[1]Lookup for use classification'!$C$10,C2821)),ISNUMBER(SEARCH('[1]Lookup for use classification'!$D$10,C2821)),ISNUMBER(SEARCH('[1]Lookup for use classification'!$E$10,C2821)),ISNUMBER(SEARCH('[1]Lookup for use classification'!$F$10,C2821)),ISNUMBER(SEARCH('[1]Lookup for use classification'!$G$10,C2821))),'[1]Lookup for use classification'!$A$10,IF(OR(ISNUMBER(SEARCH('[1]Lookup for use classification'!$B$11,C2821)),ISNUMBER(SEARCH('[1]Lookup for use classification'!$C$11,C2821))),'[1]Lookup for use classification'!$A$11,IF(OR(ISNUMBER(SEARCH('[1]Lookup for use classification'!$B$12,C2821)),ISNUMBER(SEARCH('[1]Lookup for use classification'!$C$12,C2821))),'[1]Lookup for use classification'!$A$12,IF(OR(ISNUMBER(SEARCH('[1]Lookup for use classification'!$B$13,C2821)),ISNUMBER(SEARCH('[1]Lookup for use classification'!$C$13,C2821)),ISNUMBER(SEARCH('[1]Lookup for use classification'!$D$13,C2821)),,ISNUMBER(SEARCH('[1]Lookup for use classification'!$C$13,C2821)),ISNUMBER(SEARCH('[1]Lookup for use classification'!$E$13,C2821))),'[1]Lookup for use classification'!$A$13,IF(OR(ISNUMBER(SEARCH('[1]Lookup for use classification'!$B$14,C2821)),ISNUMBER(SEARCH('[1]Lookup for use classification'!$C$14,C2821))),'[1]Lookup for use classification'!$A$14,"Other"))))))))))))</f>
        <v>Other</v>
      </c>
      <c r="E2821" s="237"/>
      <c r="F2821" s="238"/>
      <c r="G2821" s="238"/>
    </row>
    <row r="2822" spans="1:12" hidden="1">
      <c r="A2822" s="187" t="s">
        <v>707</v>
      </c>
      <c r="B2822" s="167" t="s">
        <v>4456</v>
      </c>
      <c r="C2822" s="236" t="s">
        <v>725</v>
      </c>
      <c r="D2822" s="6" t="str">
        <f>IF(OR(ISNUMBER(SEARCH('[1]Lookup for use classification'!$B$1,C2822)),ISNUMBER(SEARCH('[1]Lookup for use classification'!$C$1,C2822)),ISNUMBER(SEARCH('[1]Lookup for use classification'!$D$1,C2822)),ISNUMBER(SEARCH('[1]Lookup for use classification'!$E$1,C2822))),'[1]Lookup for use classification'!$A$1,IF(ISNUMBER(SEARCH('[1]Lookup for use classification'!$B$2,C2822)),'[1]Lookup for use classification'!$A$2,IF(ISNUMBER(SEARCH('[1]Lookup for use classification'!$B$3,C2822)),'[1]Lookup for use classification'!$A$3,IF(OR(ISNUMBER(SEARCH('[1]Lookup for use classification'!$B$4,C2822)),ISNUMBER(SEARCH('[1]Lookup for use classification'!$C$4,C2822)),ISNUMBER(SEARCH('[1]Lookup for use classification'!$D$4,C2822)),ISNUMBER(SEARCH('[1]Lookup for use classification'!$E$4,C2822))),'[1]Lookup for use classification'!$A$4,IF(OR(ISNUMBER(SEARCH('[1]Lookup for use classification'!$B$5,C2822)),ISNUMBER(SEARCH('[1]Lookup for use classification'!$C$5,C2822)),ISNUMBER(SEARCH('[1]Lookup for use classification'!$D$5,C2822))),'[1]Lookup for use classification'!$A$5,IF(OR(ISNUMBER(SEARCH('[1]Lookup for use classification'!$B$7,C2822)),ISNUMBER(SEARCH('[1]Lookup for use classification'!$C$7,C2822)),ISNUMBER(SEARCH('[1]Lookup for use classification'!$D$7,C2822))),'[1]Lookup for use classification'!$A$7,IF(OR(ISNUMBER(SEARCH('[1]Lookup for use classification'!$B$9,C2822)),ISNUMBER(SEARCH('[1]Lookup for use classification'!$C$9,C2822)),ISNUMBER(SEARCH('[1]Lookup for use classification'!$D$9,C2822)),ISNUMBER(SEARCH('[1]Lookup for use classification'!$E$9,C2822)),ISNUMBER(SEARCH('[1]Lookup for use classification'!$F$9,C2822)),ISNUMBER(SEARCH('[1]Lookup for use classification'!$G$9,C2822)),ISNUMBER(SEARCH('[1]Lookup for use classification'!$H$9,C2822)),ISNUMBER(SEARCH('[1]Lookup for use classification'!$I$9,C2822)),ISNUMBER(SEARCH('[1]Lookup for use classification'!$J$9,C2822)),ISNUMBER(SEARCH('[1]Lookup for use classification'!$K$9,C2822))),'[1]Lookup for use classification'!$A$9,IF(OR(ISNUMBER(SEARCH('[1]Lookup for use classification'!$B$10,C2822)),ISNUMBER(SEARCH('[1]Lookup for use classification'!$C$10,C2822)),ISNUMBER(SEARCH('[1]Lookup for use classification'!$D$10,C2822)),ISNUMBER(SEARCH('[1]Lookup for use classification'!$E$10,C2822)),ISNUMBER(SEARCH('[1]Lookup for use classification'!$F$10,C2822)),ISNUMBER(SEARCH('[1]Lookup for use classification'!$G$10,C2822))),'[1]Lookup for use classification'!$A$10,IF(OR(ISNUMBER(SEARCH('[1]Lookup for use classification'!$B$11,C2822)),ISNUMBER(SEARCH('[1]Lookup for use classification'!$C$11,C2822))),'[1]Lookup for use classification'!$A$11,IF(OR(ISNUMBER(SEARCH('[1]Lookup for use classification'!$B$12,C2822)),ISNUMBER(SEARCH('[1]Lookup for use classification'!$C$12,C2822))),'[1]Lookup for use classification'!$A$12,IF(OR(ISNUMBER(SEARCH('[1]Lookup for use classification'!$B$13,C2822)),ISNUMBER(SEARCH('[1]Lookup for use classification'!$C$13,C2822)),ISNUMBER(SEARCH('[1]Lookup for use classification'!$D$13,C2822)),,ISNUMBER(SEARCH('[1]Lookup for use classification'!$C$13,C2822)),ISNUMBER(SEARCH('[1]Lookup for use classification'!$E$13,C2822))),'[1]Lookup for use classification'!$A$13,IF(OR(ISNUMBER(SEARCH('[1]Lookup for use classification'!$B$14,C2822)),ISNUMBER(SEARCH('[1]Lookup for use classification'!$C$14,C2822))),'[1]Lookup for use classification'!$A$14,"Other"))))))))))))</f>
        <v>Other</v>
      </c>
      <c r="E2822" s="237"/>
      <c r="F2822" s="238"/>
      <c r="G2822" s="238"/>
    </row>
    <row r="2823" spans="1:12" hidden="1">
      <c r="A2823" s="187" t="s">
        <v>707</v>
      </c>
      <c r="B2823" s="167" t="s">
        <v>4456</v>
      </c>
      <c r="C2823" s="236" t="s">
        <v>97</v>
      </c>
      <c r="D2823" s="6" t="str">
        <f>IF(OR(ISNUMBER(SEARCH('[1]Lookup for use classification'!$B$1,C2823)),ISNUMBER(SEARCH('[1]Lookup for use classification'!$C$1,C2823)),ISNUMBER(SEARCH('[1]Lookup for use classification'!$D$1,C2823)),ISNUMBER(SEARCH('[1]Lookup for use classification'!$E$1,C2823))),'[1]Lookup for use classification'!$A$1,IF(ISNUMBER(SEARCH('[1]Lookup for use classification'!$B$2,C2823)),'[1]Lookup for use classification'!$A$2,IF(ISNUMBER(SEARCH('[1]Lookup for use classification'!$B$3,C2823)),'[1]Lookup for use classification'!$A$3,IF(OR(ISNUMBER(SEARCH('[1]Lookup for use classification'!$B$4,C2823)),ISNUMBER(SEARCH('[1]Lookup for use classification'!$C$4,C2823)),ISNUMBER(SEARCH('[1]Lookup for use classification'!$D$4,C2823)),ISNUMBER(SEARCH('[1]Lookup for use classification'!$E$4,C2823))),'[1]Lookup for use classification'!$A$4,IF(OR(ISNUMBER(SEARCH('[1]Lookup for use classification'!$B$5,C2823)),ISNUMBER(SEARCH('[1]Lookup for use classification'!$C$5,C2823)),ISNUMBER(SEARCH('[1]Lookup for use classification'!$D$5,C2823))),'[1]Lookup for use classification'!$A$5,IF(OR(ISNUMBER(SEARCH('[1]Lookup for use classification'!$B$7,C2823)),ISNUMBER(SEARCH('[1]Lookup for use classification'!$C$7,C2823)),ISNUMBER(SEARCH('[1]Lookup for use classification'!$D$7,C2823))),'[1]Lookup for use classification'!$A$7,IF(OR(ISNUMBER(SEARCH('[1]Lookup for use classification'!$B$9,C2823)),ISNUMBER(SEARCH('[1]Lookup for use classification'!$C$9,C2823)),ISNUMBER(SEARCH('[1]Lookup for use classification'!$D$9,C2823)),ISNUMBER(SEARCH('[1]Lookup for use classification'!$E$9,C2823)),ISNUMBER(SEARCH('[1]Lookup for use classification'!$F$9,C2823)),ISNUMBER(SEARCH('[1]Lookup for use classification'!$G$9,C2823)),ISNUMBER(SEARCH('[1]Lookup for use classification'!$H$9,C2823)),ISNUMBER(SEARCH('[1]Lookup for use classification'!$I$9,C2823)),ISNUMBER(SEARCH('[1]Lookup for use classification'!$J$9,C2823)),ISNUMBER(SEARCH('[1]Lookup for use classification'!$K$9,C2823))),'[1]Lookup for use classification'!$A$9,IF(OR(ISNUMBER(SEARCH('[1]Lookup for use classification'!$B$10,C2823)),ISNUMBER(SEARCH('[1]Lookup for use classification'!$C$10,C2823)),ISNUMBER(SEARCH('[1]Lookup for use classification'!$D$10,C2823)),ISNUMBER(SEARCH('[1]Lookup for use classification'!$E$10,C2823)),ISNUMBER(SEARCH('[1]Lookup for use classification'!$F$10,C2823)),ISNUMBER(SEARCH('[1]Lookup for use classification'!$G$10,C2823))),'[1]Lookup for use classification'!$A$10,IF(OR(ISNUMBER(SEARCH('[1]Lookup for use classification'!$B$11,C2823)),ISNUMBER(SEARCH('[1]Lookup for use classification'!$C$11,C2823))),'[1]Lookup for use classification'!$A$11,IF(OR(ISNUMBER(SEARCH('[1]Lookup for use classification'!$B$12,C2823)),ISNUMBER(SEARCH('[1]Lookup for use classification'!$C$12,C2823))),'[1]Lookup for use classification'!$A$12,IF(OR(ISNUMBER(SEARCH('[1]Lookup for use classification'!$B$13,C2823)),ISNUMBER(SEARCH('[1]Lookup for use classification'!$C$13,C2823)),ISNUMBER(SEARCH('[1]Lookup for use classification'!$D$13,C2823)),,ISNUMBER(SEARCH('[1]Lookup for use classification'!$C$13,C2823)),ISNUMBER(SEARCH('[1]Lookup for use classification'!$E$13,C2823))),'[1]Lookup for use classification'!$A$13,IF(OR(ISNUMBER(SEARCH('[1]Lookup for use classification'!$B$14,C2823)),ISNUMBER(SEARCH('[1]Lookup for use classification'!$C$14,C2823))),'[1]Lookup for use classification'!$A$14,"Other"))))))))))))</f>
        <v>Public Assembly</v>
      </c>
      <c r="E2823" s="237">
        <v>1152</v>
      </c>
      <c r="F2823" s="238"/>
      <c r="G2823" s="238"/>
    </row>
    <row r="2824" spans="1:12" hidden="1">
      <c r="A2824" s="187" t="s">
        <v>707</v>
      </c>
      <c r="B2824" s="167" t="s">
        <v>4456</v>
      </c>
      <c r="C2824" s="236" t="s">
        <v>714</v>
      </c>
      <c r="D2824" s="6" t="str">
        <f>IF(OR(ISNUMBER(SEARCH('[1]Lookup for use classification'!$B$1,C2824)),ISNUMBER(SEARCH('[1]Lookup for use classification'!$C$1,C2824)),ISNUMBER(SEARCH('[1]Lookup for use classification'!$D$1,C2824)),ISNUMBER(SEARCH('[1]Lookup for use classification'!$E$1,C2824))),'[1]Lookup for use classification'!$A$1,IF(ISNUMBER(SEARCH('[1]Lookup for use classification'!$B$2,C2824)),'[1]Lookup for use classification'!$A$2,IF(ISNUMBER(SEARCH('[1]Lookup for use classification'!$B$3,C2824)),'[1]Lookup for use classification'!$A$3,IF(OR(ISNUMBER(SEARCH('[1]Lookup for use classification'!$B$4,C2824)),ISNUMBER(SEARCH('[1]Lookup for use classification'!$C$4,C2824)),ISNUMBER(SEARCH('[1]Lookup for use classification'!$D$4,C2824)),ISNUMBER(SEARCH('[1]Lookup for use classification'!$E$4,C2824))),'[1]Lookup for use classification'!$A$4,IF(OR(ISNUMBER(SEARCH('[1]Lookup for use classification'!$B$5,C2824)),ISNUMBER(SEARCH('[1]Lookup for use classification'!$C$5,C2824)),ISNUMBER(SEARCH('[1]Lookup for use classification'!$D$5,C2824))),'[1]Lookup for use classification'!$A$5,IF(OR(ISNUMBER(SEARCH('[1]Lookup for use classification'!$B$7,C2824)),ISNUMBER(SEARCH('[1]Lookup for use classification'!$C$7,C2824)),ISNUMBER(SEARCH('[1]Lookup for use classification'!$D$7,C2824))),'[1]Lookup for use classification'!$A$7,IF(OR(ISNUMBER(SEARCH('[1]Lookup for use classification'!$B$9,C2824)),ISNUMBER(SEARCH('[1]Lookup for use classification'!$C$9,C2824)),ISNUMBER(SEARCH('[1]Lookup for use classification'!$D$9,C2824)),ISNUMBER(SEARCH('[1]Lookup for use classification'!$E$9,C2824)),ISNUMBER(SEARCH('[1]Lookup for use classification'!$F$9,C2824)),ISNUMBER(SEARCH('[1]Lookup for use classification'!$G$9,C2824)),ISNUMBER(SEARCH('[1]Lookup for use classification'!$H$9,C2824)),ISNUMBER(SEARCH('[1]Lookup for use classification'!$I$9,C2824)),ISNUMBER(SEARCH('[1]Lookup for use classification'!$J$9,C2824)),ISNUMBER(SEARCH('[1]Lookup for use classification'!$K$9,C2824))),'[1]Lookup for use classification'!$A$9,IF(OR(ISNUMBER(SEARCH('[1]Lookup for use classification'!$B$10,C2824)),ISNUMBER(SEARCH('[1]Lookup for use classification'!$C$10,C2824)),ISNUMBER(SEARCH('[1]Lookup for use classification'!$D$10,C2824)),ISNUMBER(SEARCH('[1]Lookup for use classification'!$E$10,C2824)),ISNUMBER(SEARCH('[1]Lookup for use classification'!$F$10,C2824)),ISNUMBER(SEARCH('[1]Lookup for use classification'!$G$10,C2824))),'[1]Lookup for use classification'!$A$10,IF(OR(ISNUMBER(SEARCH('[1]Lookup for use classification'!$B$11,C2824)),ISNUMBER(SEARCH('[1]Lookup for use classification'!$C$11,C2824))),'[1]Lookup for use classification'!$A$11,IF(OR(ISNUMBER(SEARCH('[1]Lookup for use classification'!$B$12,C2824)),ISNUMBER(SEARCH('[1]Lookup for use classification'!$C$12,C2824))),'[1]Lookup for use classification'!$A$12,IF(OR(ISNUMBER(SEARCH('[1]Lookup for use classification'!$B$13,C2824)),ISNUMBER(SEARCH('[1]Lookup for use classification'!$C$13,C2824)),ISNUMBER(SEARCH('[1]Lookup for use classification'!$D$13,C2824)),,ISNUMBER(SEARCH('[1]Lookup for use classification'!$C$13,C2824)),ISNUMBER(SEARCH('[1]Lookup for use classification'!$E$13,C2824))),'[1]Lookup for use classification'!$A$13,IF(OR(ISNUMBER(SEARCH('[1]Lookup for use classification'!$B$14,C2824)),ISNUMBER(SEARCH('[1]Lookup for use classification'!$C$14,C2824))),'[1]Lookup for use classification'!$A$14,"Other"))))))))))))</f>
        <v>Public Assembly</v>
      </c>
      <c r="E2824" s="237">
        <v>1536</v>
      </c>
      <c r="F2824" s="238"/>
      <c r="G2824" s="238"/>
    </row>
    <row r="2825" spans="1:12" hidden="1">
      <c r="A2825" s="187" t="s">
        <v>707</v>
      </c>
      <c r="B2825" s="167" t="s">
        <v>4456</v>
      </c>
      <c r="C2825" s="236" t="s">
        <v>723</v>
      </c>
      <c r="D2825" s="6" t="str">
        <f>IF(OR(ISNUMBER(SEARCH('[1]Lookup for use classification'!$B$1,C2825)),ISNUMBER(SEARCH('[1]Lookup for use classification'!$C$1,C2825)),ISNUMBER(SEARCH('[1]Lookup for use classification'!$D$1,C2825)),ISNUMBER(SEARCH('[1]Lookup for use classification'!$E$1,C2825))),'[1]Lookup for use classification'!$A$1,IF(ISNUMBER(SEARCH('[1]Lookup for use classification'!$B$2,C2825)),'[1]Lookup for use classification'!$A$2,IF(ISNUMBER(SEARCH('[1]Lookup for use classification'!$B$3,C2825)),'[1]Lookup for use classification'!$A$3,IF(OR(ISNUMBER(SEARCH('[1]Lookup for use classification'!$B$4,C2825)),ISNUMBER(SEARCH('[1]Lookup for use classification'!$C$4,C2825)),ISNUMBER(SEARCH('[1]Lookup for use classification'!$D$4,C2825)),ISNUMBER(SEARCH('[1]Lookup for use classification'!$E$4,C2825))),'[1]Lookup for use classification'!$A$4,IF(OR(ISNUMBER(SEARCH('[1]Lookup for use classification'!$B$5,C2825)),ISNUMBER(SEARCH('[1]Lookup for use classification'!$C$5,C2825)),ISNUMBER(SEARCH('[1]Lookup for use classification'!$D$5,C2825))),'[1]Lookup for use classification'!$A$5,IF(OR(ISNUMBER(SEARCH('[1]Lookup for use classification'!$B$7,C2825)),ISNUMBER(SEARCH('[1]Lookup for use classification'!$C$7,C2825)),ISNUMBER(SEARCH('[1]Lookup for use classification'!$D$7,C2825))),'[1]Lookup for use classification'!$A$7,IF(OR(ISNUMBER(SEARCH('[1]Lookup for use classification'!$B$9,C2825)),ISNUMBER(SEARCH('[1]Lookup for use classification'!$C$9,C2825)),ISNUMBER(SEARCH('[1]Lookup for use classification'!$D$9,C2825)),ISNUMBER(SEARCH('[1]Lookup for use classification'!$E$9,C2825)),ISNUMBER(SEARCH('[1]Lookup for use classification'!$F$9,C2825)),ISNUMBER(SEARCH('[1]Lookup for use classification'!$G$9,C2825)),ISNUMBER(SEARCH('[1]Lookup for use classification'!$H$9,C2825)),ISNUMBER(SEARCH('[1]Lookup for use classification'!$I$9,C2825)),ISNUMBER(SEARCH('[1]Lookup for use classification'!$J$9,C2825)),ISNUMBER(SEARCH('[1]Lookup for use classification'!$K$9,C2825))),'[1]Lookup for use classification'!$A$9,IF(OR(ISNUMBER(SEARCH('[1]Lookup for use classification'!$B$10,C2825)),ISNUMBER(SEARCH('[1]Lookup for use classification'!$C$10,C2825)),ISNUMBER(SEARCH('[1]Lookup for use classification'!$D$10,C2825)),ISNUMBER(SEARCH('[1]Lookup for use classification'!$E$10,C2825)),ISNUMBER(SEARCH('[1]Lookup for use classification'!$F$10,C2825)),ISNUMBER(SEARCH('[1]Lookup for use classification'!$G$10,C2825))),'[1]Lookup for use classification'!$A$10,IF(OR(ISNUMBER(SEARCH('[1]Lookup for use classification'!$B$11,C2825)),ISNUMBER(SEARCH('[1]Lookup for use classification'!$C$11,C2825))),'[1]Lookup for use classification'!$A$11,IF(OR(ISNUMBER(SEARCH('[1]Lookup for use classification'!$B$12,C2825)),ISNUMBER(SEARCH('[1]Lookup for use classification'!$C$12,C2825))),'[1]Lookup for use classification'!$A$12,IF(OR(ISNUMBER(SEARCH('[1]Lookup for use classification'!$B$13,C2825)),ISNUMBER(SEARCH('[1]Lookup for use classification'!$C$13,C2825)),ISNUMBER(SEARCH('[1]Lookup for use classification'!$D$13,C2825)),,ISNUMBER(SEARCH('[1]Lookup for use classification'!$C$13,C2825)),ISNUMBER(SEARCH('[1]Lookup for use classification'!$E$13,C2825))),'[1]Lookup for use classification'!$A$13,IF(OR(ISNUMBER(SEARCH('[1]Lookup for use classification'!$B$14,C2825)),ISNUMBER(SEARCH('[1]Lookup for use classification'!$C$14,C2825))),'[1]Lookup for use classification'!$A$14,"Other"))))))))))))</f>
        <v>Public Assembly</v>
      </c>
      <c r="E2825" s="237"/>
      <c r="F2825" s="238"/>
      <c r="G2825" s="238"/>
    </row>
    <row r="2826" spans="1:12" hidden="1">
      <c r="A2826" s="188" t="s">
        <v>2381</v>
      </c>
      <c r="B2826" s="8" t="str">
        <f>IF(ISNA(VLOOKUP(CONCATENATE(A2826,C2826),ARIS!$A$1:$A$959,1,FALSE)),"","ARIS")</f>
        <v>ARIS</v>
      </c>
      <c r="C2826" s="223" t="s">
        <v>2382</v>
      </c>
      <c r="D2826" s="11" t="s">
        <v>213</v>
      </c>
      <c r="E2826" s="224">
        <v>1550</v>
      </c>
      <c r="F2826" s="224"/>
      <c r="G2826" s="224"/>
      <c r="H2826" s="164"/>
      <c r="I2826" s="164"/>
      <c r="J2826" s="165">
        <v>57206.514853999994</v>
      </c>
    </row>
    <row r="2827" spans="1:12" hidden="1">
      <c r="A2827" s="134" t="s">
        <v>707</v>
      </c>
      <c r="B2827" s="8" t="str">
        <f>IF(ISNA(VLOOKUP(CONCATENATE(A2827,C2827),EUS!$B$2:$B$1939,1,FALSE)),"","End Use Study")</f>
        <v>End Use Study</v>
      </c>
      <c r="C2827" s="14" t="s">
        <v>3118</v>
      </c>
      <c r="D2827" s="8" t="s">
        <v>213</v>
      </c>
      <c r="E2827" s="15"/>
      <c r="F2827" s="15"/>
      <c r="G2827" s="15"/>
      <c r="H2827" s="164"/>
      <c r="I2827" s="164"/>
      <c r="J2827" s="7"/>
      <c r="L2827" s="6"/>
    </row>
    <row r="2828" spans="1:12" hidden="1">
      <c r="A2828" s="187" t="s">
        <v>707</v>
      </c>
      <c r="B2828" s="167" t="s">
        <v>4456</v>
      </c>
      <c r="C2828" s="236" t="s">
        <v>713</v>
      </c>
      <c r="D2828" s="6" t="str">
        <f>IF(OR(ISNUMBER(SEARCH('[1]Lookup for use classification'!$B$1,C2828)),ISNUMBER(SEARCH('[1]Lookup for use classification'!$C$1,C2828)),ISNUMBER(SEARCH('[1]Lookup for use classification'!$D$1,C2828)),ISNUMBER(SEARCH('[1]Lookup for use classification'!$E$1,C2828))),'[1]Lookup for use classification'!$A$1,IF(ISNUMBER(SEARCH('[1]Lookup for use classification'!$B$2,C2828)),'[1]Lookup for use classification'!$A$2,IF(ISNUMBER(SEARCH('[1]Lookup for use classification'!$B$3,C2828)),'[1]Lookup for use classification'!$A$3,IF(OR(ISNUMBER(SEARCH('[1]Lookup for use classification'!$B$4,C2828)),ISNUMBER(SEARCH('[1]Lookup for use classification'!$C$4,C2828)),ISNUMBER(SEARCH('[1]Lookup for use classification'!$D$4,C2828)),ISNUMBER(SEARCH('[1]Lookup for use classification'!$E$4,C2828))),'[1]Lookup for use classification'!$A$4,IF(OR(ISNUMBER(SEARCH('[1]Lookup for use classification'!$B$5,C2828)),ISNUMBER(SEARCH('[1]Lookup for use classification'!$C$5,C2828)),ISNUMBER(SEARCH('[1]Lookup for use classification'!$D$5,C2828))),'[1]Lookup for use classification'!$A$5,IF(OR(ISNUMBER(SEARCH('[1]Lookup for use classification'!$B$7,C2828)),ISNUMBER(SEARCH('[1]Lookup for use classification'!$C$7,C2828)),ISNUMBER(SEARCH('[1]Lookup for use classification'!$D$7,C2828))),'[1]Lookup for use classification'!$A$7,IF(OR(ISNUMBER(SEARCH('[1]Lookup for use classification'!$B$9,C2828)),ISNUMBER(SEARCH('[1]Lookup for use classification'!$C$9,C2828)),ISNUMBER(SEARCH('[1]Lookup for use classification'!$D$9,C2828)),ISNUMBER(SEARCH('[1]Lookup for use classification'!$E$9,C2828)),ISNUMBER(SEARCH('[1]Lookup for use classification'!$F$9,C2828)),ISNUMBER(SEARCH('[1]Lookup for use classification'!$G$9,C2828)),ISNUMBER(SEARCH('[1]Lookup for use classification'!$H$9,C2828)),ISNUMBER(SEARCH('[1]Lookup for use classification'!$I$9,C2828)),ISNUMBER(SEARCH('[1]Lookup for use classification'!$J$9,C2828)),ISNUMBER(SEARCH('[1]Lookup for use classification'!$K$9,C2828))),'[1]Lookup for use classification'!$A$9,IF(OR(ISNUMBER(SEARCH('[1]Lookup for use classification'!$B$10,C2828)),ISNUMBER(SEARCH('[1]Lookup for use classification'!$C$10,C2828)),ISNUMBER(SEARCH('[1]Lookup for use classification'!$D$10,C2828)),ISNUMBER(SEARCH('[1]Lookup for use classification'!$E$10,C2828)),ISNUMBER(SEARCH('[1]Lookup for use classification'!$F$10,C2828)),ISNUMBER(SEARCH('[1]Lookup for use classification'!$G$10,C2828))),'[1]Lookup for use classification'!$A$10,IF(OR(ISNUMBER(SEARCH('[1]Lookup for use classification'!$B$11,C2828)),ISNUMBER(SEARCH('[1]Lookup for use classification'!$C$11,C2828))),'[1]Lookup for use classification'!$A$11,IF(OR(ISNUMBER(SEARCH('[1]Lookup for use classification'!$B$12,C2828)),ISNUMBER(SEARCH('[1]Lookup for use classification'!$C$12,C2828))),'[1]Lookup for use classification'!$A$12,IF(OR(ISNUMBER(SEARCH('[1]Lookup for use classification'!$B$13,C2828)),ISNUMBER(SEARCH('[1]Lookup for use classification'!$C$13,C2828)),ISNUMBER(SEARCH('[1]Lookup for use classification'!$D$13,C2828)),,ISNUMBER(SEARCH('[1]Lookup for use classification'!$C$13,C2828)),ISNUMBER(SEARCH('[1]Lookup for use classification'!$E$13,C2828))),'[1]Lookup for use classification'!$A$13,IF(OR(ISNUMBER(SEARCH('[1]Lookup for use classification'!$B$14,C2828)),ISNUMBER(SEARCH('[1]Lookup for use classification'!$C$14,C2828))),'[1]Lookup for use classification'!$A$14,"Other"))))))))))))</f>
        <v>Warehousing</v>
      </c>
      <c r="E2828" s="237">
        <v>576</v>
      </c>
      <c r="F2828" s="238"/>
      <c r="G2828" s="238"/>
    </row>
    <row r="2829" spans="1:12" hidden="1">
      <c r="A2829" s="138" t="s">
        <v>707</v>
      </c>
      <c r="B2829" s="8" t="str">
        <f>IF(ISNA(VLOOKUP(CONCATENATE(A2829,C2829),EUS!$B$2:$B$1939,1,FALSE)),"","End Use Study")</f>
        <v>End Use Study</v>
      </c>
      <c r="C2829" s="14" t="s">
        <v>82</v>
      </c>
      <c r="D2829" s="162" t="s">
        <v>1980</v>
      </c>
      <c r="E2829" s="15">
        <v>1104</v>
      </c>
      <c r="F2829" s="15"/>
      <c r="G2829" s="15"/>
      <c r="H2829" s="164"/>
      <c r="I2829" s="164"/>
      <c r="J2829" s="7"/>
      <c r="L2829" s="6"/>
    </row>
    <row r="2830" spans="1:12" hidden="1">
      <c r="A2830" s="187" t="s">
        <v>707</v>
      </c>
      <c r="B2830" s="167" t="s">
        <v>4456</v>
      </c>
      <c r="C2830" s="236" t="s">
        <v>66</v>
      </c>
      <c r="D2830" s="6" t="str">
        <f>IF(OR(ISNUMBER(SEARCH('[1]Lookup for use classification'!$B$1,C2830)),ISNUMBER(SEARCH('[1]Lookup for use classification'!$C$1,C2830)),ISNUMBER(SEARCH('[1]Lookup for use classification'!$D$1,C2830)),ISNUMBER(SEARCH('[1]Lookup for use classification'!$E$1,C2830))),'[1]Lookup for use classification'!$A$1,IF(ISNUMBER(SEARCH('[1]Lookup for use classification'!$B$2,C2830)),'[1]Lookup for use classification'!$A$2,IF(ISNUMBER(SEARCH('[1]Lookup for use classification'!$B$3,C2830)),'[1]Lookup for use classification'!$A$3,IF(OR(ISNUMBER(SEARCH('[1]Lookup for use classification'!$B$4,C2830)),ISNUMBER(SEARCH('[1]Lookup for use classification'!$C$4,C2830)),ISNUMBER(SEARCH('[1]Lookup for use classification'!$D$4,C2830)),ISNUMBER(SEARCH('[1]Lookup for use classification'!$E$4,C2830))),'[1]Lookup for use classification'!$A$4,IF(OR(ISNUMBER(SEARCH('[1]Lookup for use classification'!$B$5,C2830)),ISNUMBER(SEARCH('[1]Lookup for use classification'!$C$5,C2830)),ISNUMBER(SEARCH('[1]Lookup for use classification'!$D$5,C2830))),'[1]Lookup for use classification'!$A$5,IF(OR(ISNUMBER(SEARCH('[1]Lookup for use classification'!$B$7,C2830)),ISNUMBER(SEARCH('[1]Lookup for use classification'!$C$7,C2830)),ISNUMBER(SEARCH('[1]Lookup for use classification'!$D$7,C2830))),'[1]Lookup for use classification'!$A$7,IF(OR(ISNUMBER(SEARCH('[1]Lookup for use classification'!$B$9,C2830)),ISNUMBER(SEARCH('[1]Lookup for use classification'!$C$9,C2830)),ISNUMBER(SEARCH('[1]Lookup for use classification'!$D$9,C2830)),ISNUMBER(SEARCH('[1]Lookup for use classification'!$E$9,C2830)),ISNUMBER(SEARCH('[1]Lookup for use classification'!$F$9,C2830)),ISNUMBER(SEARCH('[1]Lookup for use classification'!$G$9,C2830)),ISNUMBER(SEARCH('[1]Lookup for use classification'!$H$9,C2830)),ISNUMBER(SEARCH('[1]Lookup for use classification'!$I$9,C2830)),ISNUMBER(SEARCH('[1]Lookup for use classification'!$J$9,C2830)),ISNUMBER(SEARCH('[1]Lookup for use classification'!$K$9,C2830))),'[1]Lookup for use classification'!$A$9,IF(OR(ISNUMBER(SEARCH('[1]Lookup for use classification'!$B$10,C2830)),ISNUMBER(SEARCH('[1]Lookup for use classification'!$C$10,C2830)),ISNUMBER(SEARCH('[1]Lookup for use classification'!$D$10,C2830)),ISNUMBER(SEARCH('[1]Lookup for use classification'!$E$10,C2830)),ISNUMBER(SEARCH('[1]Lookup for use classification'!$F$10,C2830)),ISNUMBER(SEARCH('[1]Lookup for use classification'!$G$10,C2830))),'[1]Lookup for use classification'!$A$10,IF(OR(ISNUMBER(SEARCH('[1]Lookup for use classification'!$B$11,C2830)),ISNUMBER(SEARCH('[1]Lookup for use classification'!$C$11,C2830))),'[1]Lookup for use classification'!$A$11,IF(OR(ISNUMBER(SEARCH('[1]Lookup for use classification'!$B$12,C2830)),ISNUMBER(SEARCH('[1]Lookup for use classification'!$C$12,C2830))),'[1]Lookup for use classification'!$A$12,IF(OR(ISNUMBER(SEARCH('[1]Lookup for use classification'!$B$13,C2830)),ISNUMBER(SEARCH('[1]Lookup for use classification'!$C$13,C2830)),ISNUMBER(SEARCH('[1]Lookup for use classification'!$D$13,C2830)),,ISNUMBER(SEARCH('[1]Lookup for use classification'!$C$13,C2830)),ISNUMBER(SEARCH('[1]Lookup for use classification'!$E$13,C2830))),'[1]Lookup for use classification'!$A$13,IF(OR(ISNUMBER(SEARCH('[1]Lookup for use classification'!$B$14,C2830)),ISNUMBER(SEARCH('[1]Lookup for use classification'!$C$14,C2830))),'[1]Lookup for use classification'!$A$14,"Other"))))))))))))</f>
        <v>Water &amp; Sewer</v>
      </c>
      <c r="E2830" s="237">
        <v>1408</v>
      </c>
      <c r="F2830" s="238"/>
      <c r="G2830" s="238"/>
    </row>
    <row r="2831" spans="1:12" hidden="1">
      <c r="A2831" s="187" t="s">
        <v>707</v>
      </c>
      <c r="B2831" s="167" t="s">
        <v>4456</v>
      </c>
      <c r="C2831" s="236" t="s">
        <v>724</v>
      </c>
      <c r="D2831" s="6" t="s">
        <v>65</v>
      </c>
      <c r="E2831" s="237">
        <v>2058</v>
      </c>
      <c r="F2831" s="238"/>
      <c r="G2831" s="238"/>
    </row>
    <row r="2832" spans="1:12" hidden="1">
      <c r="A2832" s="185" t="s">
        <v>1479</v>
      </c>
      <c r="B2832" s="167" t="s">
        <v>4456</v>
      </c>
      <c r="C2832" s="239" t="s">
        <v>1471</v>
      </c>
      <c r="D2832" s="6" t="str">
        <f>IF(OR(ISNUMBER(SEARCH('[1]Lookup for use classification'!$B$1,C2832)),ISNUMBER(SEARCH('[1]Lookup for use classification'!$C$1,C2832)),ISNUMBER(SEARCH('[1]Lookup for use classification'!$D$1,C2832)),ISNUMBER(SEARCH('[1]Lookup for use classification'!$E$1,C2832))),'[1]Lookup for use classification'!$A$1,IF(ISNUMBER(SEARCH('[1]Lookup for use classification'!$B$2,C2832)),'[1]Lookup for use classification'!$A$2,IF(ISNUMBER(SEARCH('[1]Lookup for use classification'!$B$3,C2832)),'[1]Lookup for use classification'!$A$3,IF(OR(ISNUMBER(SEARCH('[1]Lookup for use classification'!$B$4,C2832)),ISNUMBER(SEARCH('[1]Lookup for use classification'!$C$4,C2832)),ISNUMBER(SEARCH('[1]Lookup for use classification'!$D$4,C2832)),ISNUMBER(SEARCH('[1]Lookup for use classification'!$E$4,C2832))),'[1]Lookup for use classification'!$A$4,IF(OR(ISNUMBER(SEARCH('[1]Lookup for use classification'!$B$5,C2832)),ISNUMBER(SEARCH('[1]Lookup for use classification'!$C$5,C2832)),ISNUMBER(SEARCH('[1]Lookup for use classification'!$D$5,C2832))),'[1]Lookup for use classification'!$A$5,IF(OR(ISNUMBER(SEARCH('[1]Lookup for use classification'!$B$7,C2832)),ISNUMBER(SEARCH('[1]Lookup for use classification'!$C$7,C2832)),ISNUMBER(SEARCH('[1]Lookup for use classification'!$D$7,C2832))),'[1]Lookup for use classification'!$A$7,IF(OR(ISNUMBER(SEARCH('[1]Lookup for use classification'!$B$9,C2832)),ISNUMBER(SEARCH('[1]Lookup for use classification'!$C$9,C2832)),ISNUMBER(SEARCH('[1]Lookup for use classification'!$D$9,C2832)),ISNUMBER(SEARCH('[1]Lookup for use classification'!$E$9,C2832)),ISNUMBER(SEARCH('[1]Lookup for use classification'!$F$9,C2832)),ISNUMBER(SEARCH('[1]Lookup for use classification'!$G$9,C2832)),ISNUMBER(SEARCH('[1]Lookup for use classification'!$H$9,C2832)),ISNUMBER(SEARCH('[1]Lookup for use classification'!$I$9,C2832)),ISNUMBER(SEARCH('[1]Lookup for use classification'!$J$9,C2832)),ISNUMBER(SEARCH('[1]Lookup for use classification'!$K$9,C2832))),'[1]Lookup for use classification'!$A$9,IF(OR(ISNUMBER(SEARCH('[1]Lookup for use classification'!$B$10,C2832)),ISNUMBER(SEARCH('[1]Lookup for use classification'!$C$10,C2832)),ISNUMBER(SEARCH('[1]Lookup for use classification'!$D$10,C2832)),ISNUMBER(SEARCH('[1]Lookup for use classification'!$E$10,C2832)),ISNUMBER(SEARCH('[1]Lookup for use classification'!$F$10,C2832)),ISNUMBER(SEARCH('[1]Lookup for use classification'!$G$10,C2832))),'[1]Lookup for use classification'!$A$10,IF(OR(ISNUMBER(SEARCH('[1]Lookup for use classification'!$B$11,C2832)),ISNUMBER(SEARCH('[1]Lookup for use classification'!$C$11,C2832))),'[1]Lookup for use classification'!$A$11,IF(OR(ISNUMBER(SEARCH('[1]Lookup for use classification'!$B$12,C2832)),ISNUMBER(SEARCH('[1]Lookup for use classification'!$C$12,C2832))),'[1]Lookup for use classification'!$A$12,IF(OR(ISNUMBER(SEARCH('[1]Lookup for use classification'!$B$13,C2832)),ISNUMBER(SEARCH('[1]Lookup for use classification'!$C$13,C2832)),ISNUMBER(SEARCH('[1]Lookup for use classification'!$D$13,C2832)),,ISNUMBER(SEARCH('[1]Lookup for use classification'!$C$13,C2832)),ISNUMBER(SEARCH('[1]Lookup for use classification'!$E$13,C2832))),'[1]Lookup for use classification'!$A$13,IF(OR(ISNUMBER(SEARCH('[1]Lookup for use classification'!$B$14,C2832)),ISNUMBER(SEARCH('[1]Lookup for use classification'!$C$14,C2832))),'[1]Lookup for use classification'!$A$14,"Other"))))))))))))</f>
        <v>Accomodation Services</v>
      </c>
      <c r="E2832" s="240"/>
      <c r="F2832" s="259"/>
      <c r="G2832" s="259"/>
    </row>
    <row r="2833" spans="1:12" hidden="1">
      <c r="A2833" s="193" t="s">
        <v>1479</v>
      </c>
      <c r="B2833" s="8" t="str">
        <f>IF(ISNA(VLOOKUP(CONCATENATE(A2833,C2833),ARIS!$A$1:$A$959,1,FALSE)),"","ARIS")</f>
        <v>ARIS</v>
      </c>
      <c r="C2833" s="221" t="s">
        <v>3485</v>
      </c>
      <c r="D2833" s="162" t="s">
        <v>3335</v>
      </c>
      <c r="E2833" s="222">
        <v>22942</v>
      </c>
      <c r="F2833" s="222"/>
      <c r="G2833" s="222"/>
      <c r="H2833" s="164">
        <v>7671.67299270073</v>
      </c>
      <c r="I2833" s="164"/>
      <c r="J2833" s="165">
        <v>50059.450530999995</v>
      </c>
    </row>
    <row r="2834" spans="1:12" hidden="1">
      <c r="A2834" s="187" t="s">
        <v>1479</v>
      </c>
      <c r="B2834" s="167" t="s">
        <v>4456</v>
      </c>
      <c r="C2834" s="239" t="s">
        <v>147</v>
      </c>
      <c r="D2834" s="6" t="str">
        <f>IF(OR(ISNUMBER(SEARCH('[1]Lookup for use classification'!$B$1,C2834)),ISNUMBER(SEARCH('[1]Lookup for use classification'!$C$1,C2834)),ISNUMBER(SEARCH('[1]Lookup for use classification'!$D$1,C2834)),ISNUMBER(SEARCH('[1]Lookup for use classification'!$E$1,C2834))),'[1]Lookup for use classification'!$A$1,IF(ISNUMBER(SEARCH('[1]Lookup for use classification'!$B$2,C2834)),'[1]Lookup for use classification'!$A$2,IF(ISNUMBER(SEARCH('[1]Lookup for use classification'!$B$3,C2834)),'[1]Lookup for use classification'!$A$3,IF(OR(ISNUMBER(SEARCH('[1]Lookup for use classification'!$B$4,C2834)),ISNUMBER(SEARCH('[1]Lookup for use classification'!$C$4,C2834)),ISNUMBER(SEARCH('[1]Lookup for use classification'!$D$4,C2834)),ISNUMBER(SEARCH('[1]Lookup for use classification'!$E$4,C2834))),'[1]Lookup for use classification'!$A$4,IF(OR(ISNUMBER(SEARCH('[1]Lookup for use classification'!$B$5,C2834)),ISNUMBER(SEARCH('[1]Lookup for use classification'!$C$5,C2834)),ISNUMBER(SEARCH('[1]Lookup for use classification'!$D$5,C2834))),'[1]Lookup for use classification'!$A$5,IF(OR(ISNUMBER(SEARCH('[1]Lookup for use classification'!$B$7,C2834)),ISNUMBER(SEARCH('[1]Lookup for use classification'!$C$7,C2834)),ISNUMBER(SEARCH('[1]Lookup for use classification'!$D$7,C2834))),'[1]Lookup for use classification'!$A$7,IF(OR(ISNUMBER(SEARCH('[1]Lookup for use classification'!$B$9,C2834)),ISNUMBER(SEARCH('[1]Lookup for use classification'!$C$9,C2834)),ISNUMBER(SEARCH('[1]Lookup for use classification'!$D$9,C2834)),ISNUMBER(SEARCH('[1]Lookup for use classification'!$E$9,C2834)),ISNUMBER(SEARCH('[1]Lookup for use classification'!$F$9,C2834)),ISNUMBER(SEARCH('[1]Lookup for use classification'!$G$9,C2834)),ISNUMBER(SEARCH('[1]Lookup for use classification'!$H$9,C2834)),ISNUMBER(SEARCH('[1]Lookup for use classification'!$I$9,C2834)),ISNUMBER(SEARCH('[1]Lookup for use classification'!$J$9,C2834)),ISNUMBER(SEARCH('[1]Lookup for use classification'!$K$9,C2834))),'[1]Lookup for use classification'!$A$9,IF(OR(ISNUMBER(SEARCH('[1]Lookup for use classification'!$B$10,C2834)),ISNUMBER(SEARCH('[1]Lookup for use classification'!$C$10,C2834)),ISNUMBER(SEARCH('[1]Lookup for use classification'!$D$10,C2834)),ISNUMBER(SEARCH('[1]Lookup for use classification'!$E$10,C2834)),ISNUMBER(SEARCH('[1]Lookup for use classification'!$F$10,C2834)),ISNUMBER(SEARCH('[1]Lookup for use classification'!$G$10,C2834))),'[1]Lookup for use classification'!$A$10,IF(OR(ISNUMBER(SEARCH('[1]Lookup for use classification'!$B$11,C2834)),ISNUMBER(SEARCH('[1]Lookup for use classification'!$C$11,C2834))),'[1]Lookup for use classification'!$A$11,IF(OR(ISNUMBER(SEARCH('[1]Lookup for use classification'!$B$12,C2834)),ISNUMBER(SEARCH('[1]Lookup for use classification'!$C$12,C2834))),'[1]Lookup for use classification'!$A$12,IF(OR(ISNUMBER(SEARCH('[1]Lookup for use classification'!$B$13,C2834)),ISNUMBER(SEARCH('[1]Lookup for use classification'!$C$13,C2834)),ISNUMBER(SEARCH('[1]Lookup for use classification'!$D$13,C2834)),,ISNUMBER(SEARCH('[1]Lookup for use classification'!$C$13,C2834)),ISNUMBER(SEARCH('[1]Lookup for use classification'!$E$13,C2834))),'[1]Lookup for use classification'!$A$13,IF(OR(ISNUMBER(SEARCH('[1]Lookup for use classification'!$B$14,C2834)),ISNUMBER(SEARCH('[1]Lookup for use classification'!$C$14,C2834))),'[1]Lookup for use classification'!$A$14,"Other"))))))))))))</f>
        <v>Health Care - Hospitals</v>
      </c>
      <c r="E2834" s="240">
        <v>1679</v>
      </c>
      <c r="F2834" s="259"/>
      <c r="G2834" s="265"/>
    </row>
    <row r="2835" spans="1:12" hidden="1">
      <c r="A2835" s="187" t="s">
        <v>1479</v>
      </c>
      <c r="B2835" s="167" t="s">
        <v>4456</v>
      </c>
      <c r="C2835" s="239" t="s">
        <v>37</v>
      </c>
      <c r="D2835" s="6" t="str">
        <f>IF(OR(ISNUMBER(SEARCH('[1]Lookup for use classification'!$B$1,C2835)),ISNUMBER(SEARCH('[1]Lookup for use classification'!$C$1,C2835)),ISNUMBER(SEARCH('[1]Lookup for use classification'!$D$1,C2835)),ISNUMBER(SEARCH('[1]Lookup for use classification'!$E$1,C2835))),'[1]Lookup for use classification'!$A$1,IF(ISNUMBER(SEARCH('[1]Lookup for use classification'!$B$2,C2835)),'[1]Lookup for use classification'!$A$2,IF(ISNUMBER(SEARCH('[1]Lookup for use classification'!$B$3,C2835)),'[1]Lookup for use classification'!$A$3,IF(OR(ISNUMBER(SEARCH('[1]Lookup for use classification'!$B$4,C2835)),ISNUMBER(SEARCH('[1]Lookup for use classification'!$C$4,C2835)),ISNUMBER(SEARCH('[1]Lookup for use classification'!$D$4,C2835)),ISNUMBER(SEARCH('[1]Lookup for use classification'!$E$4,C2835))),'[1]Lookup for use classification'!$A$4,IF(OR(ISNUMBER(SEARCH('[1]Lookup for use classification'!$B$5,C2835)),ISNUMBER(SEARCH('[1]Lookup for use classification'!$C$5,C2835)),ISNUMBER(SEARCH('[1]Lookup for use classification'!$D$5,C2835))),'[1]Lookup for use classification'!$A$5,IF(OR(ISNUMBER(SEARCH('[1]Lookup for use classification'!$B$7,C2835)),ISNUMBER(SEARCH('[1]Lookup for use classification'!$C$7,C2835)),ISNUMBER(SEARCH('[1]Lookup for use classification'!$D$7,C2835))),'[1]Lookup for use classification'!$A$7,IF(OR(ISNUMBER(SEARCH('[1]Lookup for use classification'!$B$9,C2835)),ISNUMBER(SEARCH('[1]Lookup for use classification'!$C$9,C2835)),ISNUMBER(SEARCH('[1]Lookup for use classification'!$D$9,C2835)),ISNUMBER(SEARCH('[1]Lookup for use classification'!$E$9,C2835)),ISNUMBER(SEARCH('[1]Lookup for use classification'!$F$9,C2835)),ISNUMBER(SEARCH('[1]Lookup for use classification'!$G$9,C2835)),ISNUMBER(SEARCH('[1]Lookup for use classification'!$H$9,C2835)),ISNUMBER(SEARCH('[1]Lookup for use classification'!$I$9,C2835)),ISNUMBER(SEARCH('[1]Lookup for use classification'!$J$9,C2835)),ISNUMBER(SEARCH('[1]Lookup for use classification'!$K$9,C2835))),'[1]Lookup for use classification'!$A$9,IF(OR(ISNUMBER(SEARCH('[1]Lookup for use classification'!$B$10,C2835)),ISNUMBER(SEARCH('[1]Lookup for use classification'!$C$10,C2835)),ISNUMBER(SEARCH('[1]Lookup for use classification'!$D$10,C2835)),ISNUMBER(SEARCH('[1]Lookup for use classification'!$E$10,C2835)),ISNUMBER(SEARCH('[1]Lookup for use classification'!$F$10,C2835)),ISNUMBER(SEARCH('[1]Lookup for use classification'!$G$10,C2835))),'[1]Lookup for use classification'!$A$10,IF(OR(ISNUMBER(SEARCH('[1]Lookup for use classification'!$B$11,C2835)),ISNUMBER(SEARCH('[1]Lookup for use classification'!$C$11,C2835))),'[1]Lookup for use classification'!$A$11,IF(OR(ISNUMBER(SEARCH('[1]Lookup for use classification'!$B$12,C2835)),ISNUMBER(SEARCH('[1]Lookup for use classification'!$C$12,C2835))),'[1]Lookup for use classification'!$A$12,IF(OR(ISNUMBER(SEARCH('[1]Lookup for use classification'!$B$13,C2835)),ISNUMBER(SEARCH('[1]Lookup for use classification'!$C$13,C2835)),ISNUMBER(SEARCH('[1]Lookup for use classification'!$D$13,C2835)),,ISNUMBER(SEARCH('[1]Lookup for use classification'!$C$13,C2835)),ISNUMBER(SEARCH('[1]Lookup for use classification'!$E$13,C2835))),'[1]Lookup for use classification'!$A$13,IF(OR(ISNUMBER(SEARCH('[1]Lookup for use classification'!$B$14,C2835)),ISNUMBER(SEARCH('[1]Lookup for use classification'!$C$14,C2835))),'[1]Lookup for use classification'!$A$14,"Other"))))))))))))</f>
        <v>Office</v>
      </c>
      <c r="E2835" s="240"/>
      <c r="F2835" s="259"/>
      <c r="G2835" s="265"/>
    </row>
    <row r="2836" spans="1:12" hidden="1">
      <c r="A2836" s="187" t="s">
        <v>1479</v>
      </c>
      <c r="B2836" s="167" t="s">
        <v>4456</v>
      </c>
      <c r="C2836" s="239" t="s">
        <v>1246</v>
      </c>
      <c r="D2836" s="6" t="str">
        <f>IF(OR(ISNUMBER(SEARCH('[1]Lookup for use classification'!$B$1,C2836)),ISNUMBER(SEARCH('[1]Lookup for use classification'!$C$1,C2836)),ISNUMBER(SEARCH('[1]Lookup for use classification'!$D$1,C2836)),ISNUMBER(SEARCH('[1]Lookup for use classification'!$E$1,C2836))),'[1]Lookup for use classification'!$A$1,IF(ISNUMBER(SEARCH('[1]Lookup for use classification'!$B$2,C2836)),'[1]Lookup for use classification'!$A$2,IF(ISNUMBER(SEARCH('[1]Lookup for use classification'!$B$3,C2836)),'[1]Lookup for use classification'!$A$3,IF(OR(ISNUMBER(SEARCH('[1]Lookup for use classification'!$B$4,C2836)),ISNUMBER(SEARCH('[1]Lookup for use classification'!$C$4,C2836)),ISNUMBER(SEARCH('[1]Lookup for use classification'!$D$4,C2836)),ISNUMBER(SEARCH('[1]Lookup for use classification'!$E$4,C2836))),'[1]Lookup for use classification'!$A$4,IF(OR(ISNUMBER(SEARCH('[1]Lookup for use classification'!$B$5,C2836)),ISNUMBER(SEARCH('[1]Lookup for use classification'!$C$5,C2836)),ISNUMBER(SEARCH('[1]Lookup for use classification'!$D$5,C2836))),'[1]Lookup for use classification'!$A$5,IF(OR(ISNUMBER(SEARCH('[1]Lookup for use classification'!$B$7,C2836)),ISNUMBER(SEARCH('[1]Lookup for use classification'!$C$7,C2836)),ISNUMBER(SEARCH('[1]Lookup for use classification'!$D$7,C2836))),'[1]Lookup for use classification'!$A$7,IF(OR(ISNUMBER(SEARCH('[1]Lookup for use classification'!$B$9,C2836)),ISNUMBER(SEARCH('[1]Lookup for use classification'!$C$9,C2836)),ISNUMBER(SEARCH('[1]Lookup for use classification'!$D$9,C2836)),ISNUMBER(SEARCH('[1]Lookup for use classification'!$E$9,C2836)),ISNUMBER(SEARCH('[1]Lookup for use classification'!$F$9,C2836)),ISNUMBER(SEARCH('[1]Lookup for use classification'!$G$9,C2836)),ISNUMBER(SEARCH('[1]Lookup for use classification'!$H$9,C2836)),ISNUMBER(SEARCH('[1]Lookup for use classification'!$I$9,C2836)),ISNUMBER(SEARCH('[1]Lookup for use classification'!$J$9,C2836)),ISNUMBER(SEARCH('[1]Lookup for use classification'!$K$9,C2836))),'[1]Lookup for use classification'!$A$9,IF(OR(ISNUMBER(SEARCH('[1]Lookup for use classification'!$B$10,C2836)),ISNUMBER(SEARCH('[1]Lookup for use classification'!$C$10,C2836)),ISNUMBER(SEARCH('[1]Lookup for use classification'!$D$10,C2836)),ISNUMBER(SEARCH('[1]Lookup for use classification'!$E$10,C2836)),ISNUMBER(SEARCH('[1]Lookup for use classification'!$F$10,C2836)),ISNUMBER(SEARCH('[1]Lookup for use classification'!$G$10,C2836))),'[1]Lookup for use classification'!$A$10,IF(OR(ISNUMBER(SEARCH('[1]Lookup for use classification'!$B$11,C2836)),ISNUMBER(SEARCH('[1]Lookup for use classification'!$C$11,C2836))),'[1]Lookup for use classification'!$A$11,IF(OR(ISNUMBER(SEARCH('[1]Lookup for use classification'!$B$12,C2836)),ISNUMBER(SEARCH('[1]Lookup for use classification'!$C$12,C2836))),'[1]Lookup for use classification'!$A$12,IF(OR(ISNUMBER(SEARCH('[1]Lookup for use classification'!$B$13,C2836)),ISNUMBER(SEARCH('[1]Lookup for use classification'!$C$13,C2836)),ISNUMBER(SEARCH('[1]Lookup for use classification'!$D$13,C2836)),,ISNUMBER(SEARCH('[1]Lookup for use classification'!$C$13,C2836)),ISNUMBER(SEARCH('[1]Lookup for use classification'!$E$13,C2836))),'[1]Lookup for use classification'!$A$13,IF(OR(ISNUMBER(SEARCH('[1]Lookup for use classification'!$B$14,C2836)),ISNUMBER(SEARCH('[1]Lookup for use classification'!$C$14,C2836))),'[1]Lookup for use classification'!$A$14,"Other"))))))))))))</f>
        <v>Office</v>
      </c>
      <c r="E2836" s="240"/>
      <c r="F2836" s="259"/>
      <c r="G2836" s="259"/>
    </row>
    <row r="2837" spans="1:12" hidden="1">
      <c r="A2837" s="188" t="s">
        <v>2806</v>
      </c>
      <c r="B2837" s="8" t="str">
        <f>IF(ISNA(VLOOKUP(CONCATENATE(A2837,C2837),ARIS!$A$1:$A$959,1,FALSE)),"","ARIS")</f>
        <v>ARIS</v>
      </c>
      <c r="C2837" s="221" t="s">
        <v>2807</v>
      </c>
      <c r="D2837" s="8" t="str">
        <f>IF(OR(ISNUMBER(SEARCH('[1]Lookup for use classification'!$B$1,C2837)),ISNUMBER(SEARCH('[1]Lookup for use classification'!$C$1,C2837)),ISNUMBER(SEARCH('[1]Lookup for use classification'!$D$1,C2837)),ISNUMBER(SEARCH('[1]Lookup for use classification'!$E$1,C2837))),'[1]Lookup for use classification'!$A$1,IF(ISNUMBER(SEARCH('[1]Lookup for use classification'!$B$2,C2837)),'[1]Lookup for use classification'!$A$2,IF(ISNUMBER(SEARCH('[1]Lookup for use classification'!$B$3,C2837)),'[1]Lookup for use classification'!$A$3,IF(OR(ISNUMBER(SEARCH('[1]Lookup for use classification'!$B$4,C2837)),ISNUMBER(SEARCH('[1]Lookup for use classification'!$C$4,C2837)),ISNUMBER(SEARCH('[1]Lookup for use classification'!$D$4,C2837)),ISNUMBER(SEARCH('[1]Lookup for use classification'!$E$4,C2837))),'[1]Lookup for use classification'!$A$4,IF(OR(ISNUMBER(SEARCH('[1]Lookup for use classification'!$B$5,C2837)),ISNUMBER(SEARCH('[1]Lookup for use classification'!$C$5,C2837)),ISNUMBER(SEARCH('[1]Lookup for use classification'!$D$5,C2837))),'[1]Lookup for use classification'!$A$5,IF(OR(ISNUMBER(SEARCH('[1]Lookup for use classification'!$B$7,C2837)),ISNUMBER(SEARCH('[1]Lookup for use classification'!$C$7,C2837)),ISNUMBER(SEARCH('[1]Lookup for use classification'!$D$7,C2837))),'[1]Lookup for use classification'!$A$7,IF(OR(ISNUMBER(SEARCH('[1]Lookup for use classification'!$B$9,C2837)),ISNUMBER(SEARCH('[1]Lookup for use classification'!$C$9,C2837)),ISNUMBER(SEARCH('[1]Lookup for use classification'!$D$9,C2837)),ISNUMBER(SEARCH('[1]Lookup for use classification'!$E$9,C2837)),ISNUMBER(SEARCH('[1]Lookup for use classification'!$F$9,C2837)),ISNUMBER(SEARCH('[1]Lookup for use classification'!$G$9,C2837)),ISNUMBER(SEARCH('[1]Lookup for use classification'!$H$9,C2837)),ISNUMBER(SEARCH('[1]Lookup for use classification'!$I$9,C2837)),ISNUMBER(SEARCH('[1]Lookup for use classification'!$J$9,C2837)),ISNUMBER(SEARCH('[1]Lookup for use classification'!$K$9,C2837))),'[1]Lookup for use classification'!$A$9,IF(OR(ISNUMBER(SEARCH('[1]Lookup for use classification'!$B$10,C2837)),ISNUMBER(SEARCH('[1]Lookup for use classification'!$C$10,C2837)),ISNUMBER(SEARCH('[1]Lookup for use classification'!$D$10,C2837)),ISNUMBER(SEARCH('[1]Lookup for use classification'!$E$10,C2837)),ISNUMBER(SEARCH('[1]Lookup for use classification'!$F$10,C2837)),ISNUMBER(SEARCH('[1]Lookup for use classification'!$G$10,C2837))),'[1]Lookup for use classification'!$A$10,IF(OR(ISNUMBER(SEARCH('[1]Lookup for use classification'!$B$11,C2837)),ISNUMBER(SEARCH('[1]Lookup for use classification'!$C$11,C2837))),'[1]Lookup for use classification'!$A$11,IF(OR(ISNUMBER(SEARCH('[1]Lookup for use classification'!$B$12,C2837)),ISNUMBER(SEARCH('[1]Lookup for use classification'!$C$12,C2837))),'[1]Lookup for use classification'!$A$12,IF(OR(ISNUMBER(SEARCH('[1]Lookup for use classification'!$B$13,C2837)),ISNUMBER(SEARCH('[1]Lookup for use classification'!$C$13,C2837)),ISNUMBER(SEARCH('[1]Lookup for use classification'!$D$13,C2837)),,ISNUMBER(SEARCH('[1]Lookup for use classification'!$C$13,C2837)),ISNUMBER(SEARCH('[1]Lookup for use classification'!$E$13,C2837))),'[1]Lookup for use classification'!$A$13,IF(OR(ISNUMBER(SEARCH('[1]Lookup for use classification'!$B$14,C2837)),ISNUMBER(SEARCH('[1]Lookup for use classification'!$C$14,C2837))),'[1]Lookup for use classification'!$A$14,"Other"))))))))))))</f>
        <v>Other</v>
      </c>
      <c r="E2837" s="222">
        <v>1200</v>
      </c>
      <c r="F2837" s="222"/>
      <c r="G2837" s="222"/>
      <c r="H2837" s="164">
        <v>818.978102189781</v>
      </c>
      <c r="I2837" s="164"/>
    </row>
    <row r="2838" spans="1:12" hidden="1">
      <c r="A2838" s="187" t="s">
        <v>1479</v>
      </c>
      <c r="B2838" s="167" t="s">
        <v>4456</v>
      </c>
      <c r="C2838" s="239" t="s">
        <v>1469</v>
      </c>
      <c r="D2838" s="6" t="str">
        <f>IF(OR(ISNUMBER(SEARCH('[1]Lookup for use classification'!$B$1,C2838)),ISNUMBER(SEARCH('[1]Lookup for use classification'!$C$1,C2838)),ISNUMBER(SEARCH('[1]Lookup for use classification'!$D$1,C2838)),ISNUMBER(SEARCH('[1]Lookup for use classification'!$E$1,C2838))),'[1]Lookup for use classification'!$A$1,IF(ISNUMBER(SEARCH('[1]Lookup for use classification'!$B$2,C2838)),'[1]Lookup for use classification'!$A$2,IF(ISNUMBER(SEARCH('[1]Lookup for use classification'!$B$3,C2838)),'[1]Lookup for use classification'!$A$3,IF(OR(ISNUMBER(SEARCH('[1]Lookup for use classification'!$B$4,C2838)),ISNUMBER(SEARCH('[1]Lookup for use classification'!$C$4,C2838)),ISNUMBER(SEARCH('[1]Lookup for use classification'!$D$4,C2838)),ISNUMBER(SEARCH('[1]Lookup for use classification'!$E$4,C2838))),'[1]Lookup for use classification'!$A$4,IF(OR(ISNUMBER(SEARCH('[1]Lookup for use classification'!$B$5,C2838)),ISNUMBER(SEARCH('[1]Lookup for use classification'!$C$5,C2838)),ISNUMBER(SEARCH('[1]Lookup for use classification'!$D$5,C2838))),'[1]Lookup for use classification'!$A$5,IF(OR(ISNUMBER(SEARCH('[1]Lookup for use classification'!$B$7,C2838)),ISNUMBER(SEARCH('[1]Lookup for use classification'!$C$7,C2838)),ISNUMBER(SEARCH('[1]Lookup for use classification'!$D$7,C2838))),'[1]Lookup for use classification'!$A$7,IF(OR(ISNUMBER(SEARCH('[1]Lookup for use classification'!$B$9,C2838)),ISNUMBER(SEARCH('[1]Lookup for use classification'!$C$9,C2838)),ISNUMBER(SEARCH('[1]Lookup for use classification'!$D$9,C2838)),ISNUMBER(SEARCH('[1]Lookup for use classification'!$E$9,C2838)),ISNUMBER(SEARCH('[1]Lookup for use classification'!$F$9,C2838)),ISNUMBER(SEARCH('[1]Lookup for use classification'!$G$9,C2838)),ISNUMBER(SEARCH('[1]Lookup for use classification'!$H$9,C2838)),ISNUMBER(SEARCH('[1]Lookup for use classification'!$I$9,C2838)),ISNUMBER(SEARCH('[1]Lookup for use classification'!$J$9,C2838)),ISNUMBER(SEARCH('[1]Lookup for use classification'!$K$9,C2838))),'[1]Lookup for use classification'!$A$9,IF(OR(ISNUMBER(SEARCH('[1]Lookup for use classification'!$B$10,C2838)),ISNUMBER(SEARCH('[1]Lookup for use classification'!$C$10,C2838)),ISNUMBER(SEARCH('[1]Lookup for use classification'!$D$10,C2838)),ISNUMBER(SEARCH('[1]Lookup for use classification'!$E$10,C2838)),ISNUMBER(SEARCH('[1]Lookup for use classification'!$F$10,C2838)),ISNUMBER(SEARCH('[1]Lookup for use classification'!$G$10,C2838))),'[1]Lookup for use classification'!$A$10,IF(OR(ISNUMBER(SEARCH('[1]Lookup for use classification'!$B$11,C2838)),ISNUMBER(SEARCH('[1]Lookup for use classification'!$C$11,C2838))),'[1]Lookup for use classification'!$A$11,IF(OR(ISNUMBER(SEARCH('[1]Lookup for use classification'!$B$12,C2838)),ISNUMBER(SEARCH('[1]Lookup for use classification'!$C$12,C2838))),'[1]Lookup for use classification'!$A$12,IF(OR(ISNUMBER(SEARCH('[1]Lookup for use classification'!$B$13,C2838)),ISNUMBER(SEARCH('[1]Lookup for use classification'!$C$13,C2838)),ISNUMBER(SEARCH('[1]Lookup for use classification'!$D$13,C2838)),,ISNUMBER(SEARCH('[1]Lookup for use classification'!$C$13,C2838)),ISNUMBER(SEARCH('[1]Lookup for use classification'!$E$13,C2838))),'[1]Lookup for use classification'!$A$13,IF(OR(ISNUMBER(SEARCH('[1]Lookup for use classification'!$B$14,C2838)),ISNUMBER(SEARCH('[1]Lookup for use classification'!$C$14,C2838))),'[1]Lookup for use classification'!$A$14,"Other"))))))))))))</f>
        <v>Other</v>
      </c>
      <c r="E2838" s="240">
        <v>1200</v>
      </c>
      <c r="F2838" s="259"/>
      <c r="G2838" s="259"/>
    </row>
    <row r="2839" spans="1:12" hidden="1">
      <c r="A2839" s="134" t="s">
        <v>1479</v>
      </c>
      <c r="B2839" s="8" t="str">
        <f>IF(ISNA(VLOOKUP(CONCATENATE(A2839,C2839),EUS!$B$2:$B$1939,1,FALSE)),"","End Use Study")</f>
        <v>End Use Study</v>
      </c>
      <c r="C2839" s="14" t="s">
        <v>2743</v>
      </c>
      <c r="D2839" s="8" t="str">
        <f>IF(OR(ISNUMBER(SEARCH('[1]Lookup for use classification'!$B$1,C2839)),ISNUMBER(SEARCH('[1]Lookup for use classification'!$C$1,C2839)),ISNUMBER(SEARCH('[1]Lookup for use classification'!$D$1,C2839)),ISNUMBER(SEARCH('[1]Lookup for use classification'!$E$1,C2839))),'[1]Lookup for use classification'!$A$1,IF(ISNUMBER(SEARCH('[1]Lookup for use classification'!$B$2,C2839)),'[1]Lookup for use classification'!$A$2,IF(ISNUMBER(SEARCH('[1]Lookup for use classification'!$B$3,C2839)),'[1]Lookup for use classification'!$A$3,IF(OR(ISNUMBER(SEARCH('[1]Lookup for use classification'!$B$4,C2839)),ISNUMBER(SEARCH('[1]Lookup for use classification'!$C$4,C2839)),ISNUMBER(SEARCH('[1]Lookup for use classification'!$D$4,C2839)),ISNUMBER(SEARCH('[1]Lookup for use classification'!$E$4,C2839))),'[1]Lookup for use classification'!$A$4,IF(OR(ISNUMBER(SEARCH('[1]Lookup for use classification'!$B$5,C2839)),ISNUMBER(SEARCH('[1]Lookup for use classification'!$C$5,C2839)),ISNUMBER(SEARCH('[1]Lookup for use classification'!$D$5,C2839))),'[1]Lookup for use classification'!$A$5,IF(OR(ISNUMBER(SEARCH('[1]Lookup for use classification'!$B$7,C2839)),ISNUMBER(SEARCH('[1]Lookup for use classification'!$C$7,C2839)),ISNUMBER(SEARCH('[1]Lookup for use classification'!$D$7,C2839))),'[1]Lookup for use classification'!$A$7,IF(OR(ISNUMBER(SEARCH('[1]Lookup for use classification'!$B$9,C2839)),ISNUMBER(SEARCH('[1]Lookup for use classification'!$C$9,C2839)),ISNUMBER(SEARCH('[1]Lookup for use classification'!$D$9,C2839)),ISNUMBER(SEARCH('[1]Lookup for use classification'!$E$9,C2839)),ISNUMBER(SEARCH('[1]Lookup for use classification'!$F$9,C2839)),ISNUMBER(SEARCH('[1]Lookup for use classification'!$G$9,C2839)),ISNUMBER(SEARCH('[1]Lookup for use classification'!$H$9,C2839)),ISNUMBER(SEARCH('[1]Lookup for use classification'!$I$9,C2839)),ISNUMBER(SEARCH('[1]Lookup for use classification'!$J$9,C2839)),ISNUMBER(SEARCH('[1]Lookup for use classification'!$K$9,C2839))),'[1]Lookup for use classification'!$A$9,IF(OR(ISNUMBER(SEARCH('[1]Lookup for use classification'!$B$10,C2839)),ISNUMBER(SEARCH('[1]Lookup for use classification'!$C$10,C2839)),ISNUMBER(SEARCH('[1]Lookup for use classification'!$D$10,C2839)),ISNUMBER(SEARCH('[1]Lookup for use classification'!$E$10,C2839)),ISNUMBER(SEARCH('[1]Lookup for use classification'!$F$10,C2839)),ISNUMBER(SEARCH('[1]Lookup for use classification'!$G$10,C2839))),'[1]Lookup for use classification'!$A$10,IF(OR(ISNUMBER(SEARCH('[1]Lookup for use classification'!$B$11,C2839)),ISNUMBER(SEARCH('[1]Lookup for use classification'!$C$11,C2839))),'[1]Lookup for use classification'!$A$11,IF(OR(ISNUMBER(SEARCH('[1]Lookup for use classification'!$B$12,C2839)),ISNUMBER(SEARCH('[1]Lookup for use classification'!$C$12,C2839))),'[1]Lookup for use classification'!$A$12,IF(OR(ISNUMBER(SEARCH('[1]Lookup for use classification'!$B$13,C2839)),ISNUMBER(SEARCH('[1]Lookup for use classification'!$C$13,C2839)),ISNUMBER(SEARCH('[1]Lookup for use classification'!$D$13,C2839)),,ISNUMBER(SEARCH('[1]Lookup for use classification'!$C$13,C2839)),ISNUMBER(SEARCH('[1]Lookup for use classification'!$E$13,C2839))),'[1]Lookup for use classification'!$A$13,IF(OR(ISNUMBER(SEARCH('[1]Lookup for use classification'!$B$14,C2839)),ISNUMBER(SEARCH('[1]Lookup for use classification'!$C$14,C2839))),'[1]Lookup for use classification'!$A$14,"Other"))))))))))))</f>
        <v>Other</v>
      </c>
      <c r="E2839" s="15"/>
      <c r="F2839" s="15"/>
      <c r="G2839" s="15"/>
      <c r="H2839" s="164"/>
      <c r="I2839" s="164"/>
      <c r="J2839" s="7"/>
      <c r="L2839" s="6"/>
    </row>
    <row r="2840" spans="1:12" hidden="1">
      <c r="A2840" s="134" t="s">
        <v>1479</v>
      </c>
      <c r="B2840" s="8" t="str">
        <f>IF(ISNA(VLOOKUP(CONCATENATE(A2840,C2840),EUS!$B$2:$B$1939,1,FALSE)),"","End Use Study")</f>
        <v>End Use Study</v>
      </c>
      <c r="C2840" s="14" t="s">
        <v>2743</v>
      </c>
      <c r="D2840" s="8" t="str">
        <f>IF(OR(ISNUMBER(SEARCH('[1]Lookup for use classification'!$B$1,C2840)),ISNUMBER(SEARCH('[1]Lookup for use classification'!$C$1,C2840)),ISNUMBER(SEARCH('[1]Lookup for use classification'!$D$1,C2840)),ISNUMBER(SEARCH('[1]Lookup for use classification'!$E$1,C2840))),'[1]Lookup for use classification'!$A$1,IF(ISNUMBER(SEARCH('[1]Lookup for use classification'!$B$2,C2840)),'[1]Lookup for use classification'!$A$2,IF(ISNUMBER(SEARCH('[1]Lookup for use classification'!$B$3,C2840)),'[1]Lookup for use classification'!$A$3,IF(OR(ISNUMBER(SEARCH('[1]Lookup for use classification'!$B$4,C2840)),ISNUMBER(SEARCH('[1]Lookup for use classification'!$C$4,C2840)),ISNUMBER(SEARCH('[1]Lookup for use classification'!$D$4,C2840)),ISNUMBER(SEARCH('[1]Lookup for use classification'!$E$4,C2840))),'[1]Lookup for use classification'!$A$4,IF(OR(ISNUMBER(SEARCH('[1]Lookup for use classification'!$B$5,C2840)),ISNUMBER(SEARCH('[1]Lookup for use classification'!$C$5,C2840)),ISNUMBER(SEARCH('[1]Lookup for use classification'!$D$5,C2840))),'[1]Lookup for use classification'!$A$5,IF(OR(ISNUMBER(SEARCH('[1]Lookup for use classification'!$B$7,C2840)),ISNUMBER(SEARCH('[1]Lookup for use classification'!$C$7,C2840)),ISNUMBER(SEARCH('[1]Lookup for use classification'!$D$7,C2840))),'[1]Lookup for use classification'!$A$7,IF(OR(ISNUMBER(SEARCH('[1]Lookup for use classification'!$B$9,C2840)),ISNUMBER(SEARCH('[1]Lookup for use classification'!$C$9,C2840)),ISNUMBER(SEARCH('[1]Lookup for use classification'!$D$9,C2840)),ISNUMBER(SEARCH('[1]Lookup for use classification'!$E$9,C2840)),ISNUMBER(SEARCH('[1]Lookup for use classification'!$F$9,C2840)),ISNUMBER(SEARCH('[1]Lookup for use classification'!$G$9,C2840)),ISNUMBER(SEARCH('[1]Lookup for use classification'!$H$9,C2840)),ISNUMBER(SEARCH('[1]Lookup for use classification'!$I$9,C2840)),ISNUMBER(SEARCH('[1]Lookup for use classification'!$J$9,C2840)),ISNUMBER(SEARCH('[1]Lookup for use classification'!$K$9,C2840))),'[1]Lookup for use classification'!$A$9,IF(OR(ISNUMBER(SEARCH('[1]Lookup for use classification'!$B$10,C2840)),ISNUMBER(SEARCH('[1]Lookup for use classification'!$C$10,C2840)),ISNUMBER(SEARCH('[1]Lookup for use classification'!$D$10,C2840)),ISNUMBER(SEARCH('[1]Lookup for use classification'!$E$10,C2840)),ISNUMBER(SEARCH('[1]Lookup for use classification'!$F$10,C2840)),ISNUMBER(SEARCH('[1]Lookup for use classification'!$G$10,C2840))),'[1]Lookup for use classification'!$A$10,IF(OR(ISNUMBER(SEARCH('[1]Lookup for use classification'!$B$11,C2840)),ISNUMBER(SEARCH('[1]Lookup for use classification'!$C$11,C2840))),'[1]Lookup for use classification'!$A$11,IF(OR(ISNUMBER(SEARCH('[1]Lookup for use classification'!$B$12,C2840)),ISNUMBER(SEARCH('[1]Lookup for use classification'!$C$12,C2840))),'[1]Lookup for use classification'!$A$12,IF(OR(ISNUMBER(SEARCH('[1]Lookup for use classification'!$B$13,C2840)),ISNUMBER(SEARCH('[1]Lookup for use classification'!$C$13,C2840)),ISNUMBER(SEARCH('[1]Lookup for use classification'!$D$13,C2840)),,ISNUMBER(SEARCH('[1]Lookup for use classification'!$C$13,C2840)),ISNUMBER(SEARCH('[1]Lookup for use classification'!$E$13,C2840))),'[1]Lookup for use classification'!$A$13,IF(OR(ISNUMBER(SEARCH('[1]Lookup for use classification'!$B$14,C2840)),ISNUMBER(SEARCH('[1]Lookup for use classification'!$C$14,C2840))),'[1]Lookup for use classification'!$A$14,"Other"))))))))))))</f>
        <v>Other</v>
      </c>
      <c r="E2840" s="15"/>
      <c r="F2840" s="15"/>
      <c r="G2840" s="15"/>
      <c r="H2840" s="164"/>
      <c r="I2840" s="164"/>
      <c r="J2840" s="7"/>
      <c r="L2840" s="6"/>
    </row>
    <row r="2841" spans="1:12" hidden="1">
      <c r="A2841" s="187" t="s">
        <v>1479</v>
      </c>
      <c r="B2841" s="167" t="s">
        <v>4456</v>
      </c>
      <c r="C2841" s="239" t="s">
        <v>1468</v>
      </c>
      <c r="D2841" s="6" t="str">
        <f>IF(OR(ISNUMBER(SEARCH('[1]Lookup for use classification'!$B$1,C2841)),ISNUMBER(SEARCH('[1]Lookup for use classification'!$C$1,C2841)),ISNUMBER(SEARCH('[1]Lookup for use classification'!$D$1,C2841)),ISNUMBER(SEARCH('[1]Lookup for use classification'!$E$1,C2841))),'[1]Lookup for use classification'!$A$1,IF(ISNUMBER(SEARCH('[1]Lookup for use classification'!$B$2,C2841)),'[1]Lookup for use classification'!$A$2,IF(ISNUMBER(SEARCH('[1]Lookup for use classification'!$B$3,C2841)),'[1]Lookup for use classification'!$A$3,IF(OR(ISNUMBER(SEARCH('[1]Lookup for use classification'!$B$4,C2841)),ISNUMBER(SEARCH('[1]Lookup for use classification'!$C$4,C2841)),ISNUMBER(SEARCH('[1]Lookup for use classification'!$D$4,C2841)),ISNUMBER(SEARCH('[1]Lookup for use classification'!$E$4,C2841))),'[1]Lookup for use classification'!$A$4,IF(OR(ISNUMBER(SEARCH('[1]Lookup for use classification'!$B$5,C2841)),ISNUMBER(SEARCH('[1]Lookup for use classification'!$C$5,C2841)),ISNUMBER(SEARCH('[1]Lookup for use classification'!$D$5,C2841))),'[1]Lookup for use classification'!$A$5,IF(OR(ISNUMBER(SEARCH('[1]Lookup for use classification'!$B$7,C2841)),ISNUMBER(SEARCH('[1]Lookup for use classification'!$C$7,C2841)),ISNUMBER(SEARCH('[1]Lookup for use classification'!$D$7,C2841))),'[1]Lookup for use classification'!$A$7,IF(OR(ISNUMBER(SEARCH('[1]Lookup for use classification'!$B$9,C2841)),ISNUMBER(SEARCH('[1]Lookup for use classification'!$C$9,C2841)),ISNUMBER(SEARCH('[1]Lookup for use classification'!$D$9,C2841)),ISNUMBER(SEARCH('[1]Lookup for use classification'!$E$9,C2841)),ISNUMBER(SEARCH('[1]Lookup for use classification'!$F$9,C2841)),ISNUMBER(SEARCH('[1]Lookup for use classification'!$G$9,C2841)),ISNUMBER(SEARCH('[1]Lookup for use classification'!$H$9,C2841)),ISNUMBER(SEARCH('[1]Lookup for use classification'!$I$9,C2841)),ISNUMBER(SEARCH('[1]Lookup for use classification'!$J$9,C2841)),ISNUMBER(SEARCH('[1]Lookup for use classification'!$K$9,C2841))),'[1]Lookup for use classification'!$A$9,IF(OR(ISNUMBER(SEARCH('[1]Lookup for use classification'!$B$10,C2841)),ISNUMBER(SEARCH('[1]Lookup for use classification'!$C$10,C2841)),ISNUMBER(SEARCH('[1]Lookup for use classification'!$D$10,C2841)),ISNUMBER(SEARCH('[1]Lookup for use classification'!$E$10,C2841)),ISNUMBER(SEARCH('[1]Lookup for use classification'!$F$10,C2841)),ISNUMBER(SEARCH('[1]Lookup for use classification'!$G$10,C2841))),'[1]Lookup for use classification'!$A$10,IF(OR(ISNUMBER(SEARCH('[1]Lookup for use classification'!$B$11,C2841)),ISNUMBER(SEARCH('[1]Lookup for use classification'!$C$11,C2841))),'[1]Lookup for use classification'!$A$11,IF(OR(ISNUMBER(SEARCH('[1]Lookup for use classification'!$B$12,C2841)),ISNUMBER(SEARCH('[1]Lookup for use classification'!$C$12,C2841))),'[1]Lookup for use classification'!$A$12,IF(OR(ISNUMBER(SEARCH('[1]Lookup for use classification'!$B$13,C2841)),ISNUMBER(SEARCH('[1]Lookup for use classification'!$C$13,C2841)),ISNUMBER(SEARCH('[1]Lookup for use classification'!$D$13,C2841)),,ISNUMBER(SEARCH('[1]Lookup for use classification'!$C$13,C2841)),ISNUMBER(SEARCH('[1]Lookup for use classification'!$E$13,C2841))),'[1]Lookup for use classification'!$A$13,IF(OR(ISNUMBER(SEARCH('[1]Lookup for use classification'!$B$14,C2841)),ISNUMBER(SEARCH('[1]Lookup for use classification'!$C$14,C2841))),'[1]Lookup for use classification'!$A$14,"Other"))))))))))))</f>
        <v>Other</v>
      </c>
      <c r="E2841" s="240"/>
      <c r="F2841" s="259"/>
      <c r="G2841" s="259"/>
    </row>
    <row r="2842" spans="1:12" hidden="1">
      <c r="A2842" s="187" t="s">
        <v>1479</v>
      </c>
      <c r="B2842" s="167" t="s">
        <v>4456</v>
      </c>
      <c r="C2842" s="239" t="s">
        <v>1395</v>
      </c>
      <c r="D2842" s="6" t="str">
        <f>IF(OR(ISNUMBER(SEARCH('[1]Lookup for use classification'!$B$1,C2842)),ISNUMBER(SEARCH('[1]Lookup for use classification'!$C$1,C2842)),ISNUMBER(SEARCH('[1]Lookup for use classification'!$D$1,C2842)),ISNUMBER(SEARCH('[1]Lookup for use classification'!$E$1,C2842))),'[1]Lookup for use classification'!$A$1,IF(ISNUMBER(SEARCH('[1]Lookup for use classification'!$B$2,C2842)),'[1]Lookup for use classification'!$A$2,IF(ISNUMBER(SEARCH('[1]Lookup for use classification'!$B$3,C2842)),'[1]Lookup for use classification'!$A$3,IF(OR(ISNUMBER(SEARCH('[1]Lookup for use classification'!$B$4,C2842)),ISNUMBER(SEARCH('[1]Lookup for use classification'!$C$4,C2842)),ISNUMBER(SEARCH('[1]Lookup for use classification'!$D$4,C2842)),ISNUMBER(SEARCH('[1]Lookup for use classification'!$E$4,C2842))),'[1]Lookup for use classification'!$A$4,IF(OR(ISNUMBER(SEARCH('[1]Lookup for use classification'!$B$5,C2842)),ISNUMBER(SEARCH('[1]Lookup for use classification'!$C$5,C2842)),ISNUMBER(SEARCH('[1]Lookup for use classification'!$D$5,C2842))),'[1]Lookup for use classification'!$A$5,IF(OR(ISNUMBER(SEARCH('[1]Lookup for use classification'!$B$7,C2842)),ISNUMBER(SEARCH('[1]Lookup for use classification'!$C$7,C2842)),ISNUMBER(SEARCH('[1]Lookup for use classification'!$D$7,C2842))),'[1]Lookup for use classification'!$A$7,IF(OR(ISNUMBER(SEARCH('[1]Lookup for use classification'!$B$9,C2842)),ISNUMBER(SEARCH('[1]Lookup for use classification'!$C$9,C2842)),ISNUMBER(SEARCH('[1]Lookup for use classification'!$D$9,C2842)),ISNUMBER(SEARCH('[1]Lookup for use classification'!$E$9,C2842)),ISNUMBER(SEARCH('[1]Lookup for use classification'!$F$9,C2842)),ISNUMBER(SEARCH('[1]Lookup for use classification'!$G$9,C2842)),ISNUMBER(SEARCH('[1]Lookup for use classification'!$H$9,C2842)),ISNUMBER(SEARCH('[1]Lookup for use classification'!$I$9,C2842)),ISNUMBER(SEARCH('[1]Lookup for use classification'!$J$9,C2842)),ISNUMBER(SEARCH('[1]Lookup for use classification'!$K$9,C2842))),'[1]Lookup for use classification'!$A$9,IF(OR(ISNUMBER(SEARCH('[1]Lookup for use classification'!$B$10,C2842)),ISNUMBER(SEARCH('[1]Lookup for use classification'!$C$10,C2842)),ISNUMBER(SEARCH('[1]Lookup for use classification'!$D$10,C2842)),ISNUMBER(SEARCH('[1]Lookup for use classification'!$E$10,C2842)),ISNUMBER(SEARCH('[1]Lookup for use classification'!$F$10,C2842)),ISNUMBER(SEARCH('[1]Lookup for use classification'!$G$10,C2842))),'[1]Lookup for use classification'!$A$10,IF(OR(ISNUMBER(SEARCH('[1]Lookup for use classification'!$B$11,C2842)),ISNUMBER(SEARCH('[1]Lookup for use classification'!$C$11,C2842))),'[1]Lookup for use classification'!$A$11,IF(OR(ISNUMBER(SEARCH('[1]Lookup for use classification'!$B$12,C2842)),ISNUMBER(SEARCH('[1]Lookup for use classification'!$C$12,C2842))),'[1]Lookup for use classification'!$A$12,IF(OR(ISNUMBER(SEARCH('[1]Lookup for use classification'!$B$13,C2842)),ISNUMBER(SEARCH('[1]Lookup for use classification'!$C$13,C2842)),ISNUMBER(SEARCH('[1]Lookup for use classification'!$D$13,C2842)),,ISNUMBER(SEARCH('[1]Lookup for use classification'!$C$13,C2842)),ISNUMBER(SEARCH('[1]Lookup for use classification'!$E$13,C2842))),'[1]Lookup for use classification'!$A$13,IF(OR(ISNUMBER(SEARCH('[1]Lookup for use classification'!$B$14,C2842)),ISNUMBER(SEARCH('[1]Lookup for use classification'!$C$14,C2842))),'[1]Lookup for use classification'!$A$14,"Other"))))))))))))</f>
        <v>Public Assembly</v>
      </c>
      <c r="E2842" s="240">
        <f>20*60</f>
        <v>1200</v>
      </c>
      <c r="F2842" s="259"/>
      <c r="G2842" s="259"/>
    </row>
    <row r="2843" spans="1:12" hidden="1">
      <c r="A2843" s="187" t="s">
        <v>1479</v>
      </c>
      <c r="B2843" s="167" t="s">
        <v>4456</v>
      </c>
      <c r="C2843" s="239" t="s">
        <v>1475</v>
      </c>
      <c r="D2843" s="6" t="str">
        <f>IF(OR(ISNUMBER(SEARCH('[1]Lookup for use classification'!$B$1,C2843)),ISNUMBER(SEARCH('[1]Lookup for use classification'!$C$1,C2843)),ISNUMBER(SEARCH('[1]Lookup for use classification'!$D$1,C2843)),ISNUMBER(SEARCH('[1]Lookup for use classification'!$E$1,C2843))),'[1]Lookup for use classification'!$A$1,IF(ISNUMBER(SEARCH('[1]Lookup for use classification'!$B$2,C2843)),'[1]Lookup for use classification'!$A$2,IF(ISNUMBER(SEARCH('[1]Lookup for use classification'!$B$3,C2843)),'[1]Lookup for use classification'!$A$3,IF(OR(ISNUMBER(SEARCH('[1]Lookup for use classification'!$B$4,C2843)),ISNUMBER(SEARCH('[1]Lookup for use classification'!$C$4,C2843)),ISNUMBER(SEARCH('[1]Lookup for use classification'!$D$4,C2843)),ISNUMBER(SEARCH('[1]Lookup for use classification'!$E$4,C2843))),'[1]Lookup for use classification'!$A$4,IF(OR(ISNUMBER(SEARCH('[1]Lookup for use classification'!$B$5,C2843)),ISNUMBER(SEARCH('[1]Lookup for use classification'!$C$5,C2843)),ISNUMBER(SEARCH('[1]Lookup for use classification'!$D$5,C2843))),'[1]Lookup for use classification'!$A$5,IF(OR(ISNUMBER(SEARCH('[1]Lookup for use classification'!$B$7,C2843)),ISNUMBER(SEARCH('[1]Lookup for use classification'!$C$7,C2843)),ISNUMBER(SEARCH('[1]Lookup for use classification'!$D$7,C2843))),'[1]Lookup for use classification'!$A$7,IF(OR(ISNUMBER(SEARCH('[1]Lookup for use classification'!$B$9,C2843)),ISNUMBER(SEARCH('[1]Lookup for use classification'!$C$9,C2843)),ISNUMBER(SEARCH('[1]Lookup for use classification'!$D$9,C2843)),ISNUMBER(SEARCH('[1]Lookup for use classification'!$E$9,C2843)),ISNUMBER(SEARCH('[1]Lookup for use classification'!$F$9,C2843)),ISNUMBER(SEARCH('[1]Lookup for use classification'!$G$9,C2843)),ISNUMBER(SEARCH('[1]Lookup for use classification'!$H$9,C2843)),ISNUMBER(SEARCH('[1]Lookup for use classification'!$I$9,C2843)),ISNUMBER(SEARCH('[1]Lookup for use classification'!$J$9,C2843)),ISNUMBER(SEARCH('[1]Lookup for use classification'!$K$9,C2843))),'[1]Lookup for use classification'!$A$9,IF(OR(ISNUMBER(SEARCH('[1]Lookup for use classification'!$B$10,C2843)),ISNUMBER(SEARCH('[1]Lookup for use classification'!$C$10,C2843)),ISNUMBER(SEARCH('[1]Lookup for use classification'!$D$10,C2843)),ISNUMBER(SEARCH('[1]Lookup for use classification'!$E$10,C2843)),ISNUMBER(SEARCH('[1]Lookup for use classification'!$F$10,C2843)),ISNUMBER(SEARCH('[1]Lookup for use classification'!$G$10,C2843))),'[1]Lookup for use classification'!$A$10,IF(OR(ISNUMBER(SEARCH('[1]Lookup for use classification'!$B$11,C2843)),ISNUMBER(SEARCH('[1]Lookup for use classification'!$C$11,C2843))),'[1]Lookup for use classification'!$A$11,IF(OR(ISNUMBER(SEARCH('[1]Lookup for use classification'!$B$12,C2843)),ISNUMBER(SEARCH('[1]Lookup for use classification'!$C$12,C2843))),'[1]Lookup for use classification'!$A$12,IF(OR(ISNUMBER(SEARCH('[1]Lookup for use classification'!$B$13,C2843)),ISNUMBER(SEARCH('[1]Lookup for use classification'!$C$13,C2843)),ISNUMBER(SEARCH('[1]Lookup for use classification'!$D$13,C2843)),,ISNUMBER(SEARCH('[1]Lookup for use classification'!$C$13,C2843)),ISNUMBER(SEARCH('[1]Lookup for use classification'!$E$13,C2843))),'[1]Lookup for use classification'!$A$13,IF(OR(ISNUMBER(SEARCH('[1]Lookup for use classification'!$B$14,C2843)),ISNUMBER(SEARCH('[1]Lookup for use classification'!$C$14,C2843))),'[1]Lookup for use classification'!$A$14,"Other"))))))))))))</f>
        <v>Public Assembly</v>
      </c>
      <c r="E2843" s="240">
        <f>40*82</f>
        <v>3280</v>
      </c>
      <c r="F2843" s="259"/>
      <c r="G2843" s="259"/>
    </row>
    <row r="2844" spans="1:12" hidden="1">
      <c r="A2844" s="187" t="s">
        <v>1479</v>
      </c>
      <c r="B2844" s="167" t="s">
        <v>4456</v>
      </c>
      <c r="C2844" s="239" t="s">
        <v>162</v>
      </c>
      <c r="D2844" s="6" t="str">
        <f>IF(OR(ISNUMBER(SEARCH('[1]Lookup for use classification'!$B$1,C2844)),ISNUMBER(SEARCH('[1]Lookup for use classification'!$C$1,C2844)),ISNUMBER(SEARCH('[1]Lookup for use classification'!$D$1,C2844)),ISNUMBER(SEARCH('[1]Lookup for use classification'!$E$1,C2844))),'[1]Lookup for use classification'!$A$1,IF(ISNUMBER(SEARCH('[1]Lookup for use classification'!$B$2,C2844)),'[1]Lookup for use classification'!$A$2,IF(ISNUMBER(SEARCH('[1]Lookup for use classification'!$B$3,C2844)),'[1]Lookup for use classification'!$A$3,IF(OR(ISNUMBER(SEARCH('[1]Lookup for use classification'!$B$4,C2844)),ISNUMBER(SEARCH('[1]Lookup for use classification'!$C$4,C2844)),ISNUMBER(SEARCH('[1]Lookup for use classification'!$D$4,C2844)),ISNUMBER(SEARCH('[1]Lookup for use classification'!$E$4,C2844))),'[1]Lookup for use classification'!$A$4,IF(OR(ISNUMBER(SEARCH('[1]Lookup for use classification'!$B$5,C2844)),ISNUMBER(SEARCH('[1]Lookup for use classification'!$C$5,C2844)),ISNUMBER(SEARCH('[1]Lookup for use classification'!$D$5,C2844))),'[1]Lookup for use classification'!$A$5,IF(OR(ISNUMBER(SEARCH('[1]Lookup for use classification'!$B$7,C2844)),ISNUMBER(SEARCH('[1]Lookup for use classification'!$C$7,C2844)),ISNUMBER(SEARCH('[1]Lookup for use classification'!$D$7,C2844))),'[1]Lookup for use classification'!$A$7,IF(OR(ISNUMBER(SEARCH('[1]Lookup for use classification'!$B$9,C2844)),ISNUMBER(SEARCH('[1]Lookup for use classification'!$C$9,C2844)),ISNUMBER(SEARCH('[1]Lookup for use classification'!$D$9,C2844)),ISNUMBER(SEARCH('[1]Lookup for use classification'!$E$9,C2844)),ISNUMBER(SEARCH('[1]Lookup for use classification'!$F$9,C2844)),ISNUMBER(SEARCH('[1]Lookup for use classification'!$G$9,C2844)),ISNUMBER(SEARCH('[1]Lookup for use classification'!$H$9,C2844)),ISNUMBER(SEARCH('[1]Lookup for use classification'!$I$9,C2844)),ISNUMBER(SEARCH('[1]Lookup for use classification'!$J$9,C2844)),ISNUMBER(SEARCH('[1]Lookup for use classification'!$K$9,C2844))),'[1]Lookup for use classification'!$A$9,IF(OR(ISNUMBER(SEARCH('[1]Lookup for use classification'!$B$10,C2844)),ISNUMBER(SEARCH('[1]Lookup for use classification'!$C$10,C2844)),ISNUMBER(SEARCH('[1]Lookup for use classification'!$D$10,C2844)),ISNUMBER(SEARCH('[1]Lookup for use classification'!$E$10,C2844)),ISNUMBER(SEARCH('[1]Lookup for use classification'!$F$10,C2844)),ISNUMBER(SEARCH('[1]Lookup for use classification'!$G$10,C2844))),'[1]Lookup for use classification'!$A$10,IF(OR(ISNUMBER(SEARCH('[1]Lookup for use classification'!$B$11,C2844)),ISNUMBER(SEARCH('[1]Lookup for use classification'!$C$11,C2844))),'[1]Lookup for use classification'!$A$11,IF(OR(ISNUMBER(SEARCH('[1]Lookup for use classification'!$B$12,C2844)),ISNUMBER(SEARCH('[1]Lookup for use classification'!$C$12,C2844))),'[1]Lookup for use classification'!$A$12,IF(OR(ISNUMBER(SEARCH('[1]Lookup for use classification'!$B$13,C2844)),ISNUMBER(SEARCH('[1]Lookup for use classification'!$C$13,C2844)),ISNUMBER(SEARCH('[1]Lookup for use classification'!$D$13,C2844)),,ISNUMBER(SEARCH('[1]Lookup for use classification'!$C$13,C2844)),ISNUMBER(SEARCH('[1]Lookup for use classification'!$E$13,C2844))),'[1]Lookup for use classification'!$A$13,IF(OR(ISNUMBER(SEARCH('[1]Lookup for use classification'!$B$14,C2844)),ISNUMBER(SEARCH('[1]Lookup for use classification'!$C$14,C2844))),'[1]Lookup for use classification'!$A$14,"Other"))))))))))))</f>
        <v>Public Assembly</v>
      </c>
      <c r="E2844" s="240"/>
      <c r="F2844" s="259"/>
      <c r="G2844" s="259"/>
    </row>
    <row r="2845" spans="1:12" hidden="1">
      <c r="A2845" s="187" t="s">
        <v>1479</v>
      </c>
      <c r="B2845" s="167" t="s">
        <v>4456</v>
      </c>
      <c r="C2845" s="239" t="s">
        <v>1478</v>
      </c>
      <c r="D2845" s="6" t="str">
        <f>IF(OR(ISNUMBER(SEARCH('[1]Lookup for use classification'!$B$1,C2845)),ISNUMBER(SEARCH('[1]Lookup for use classification'!$C$1,C2845)),ISNUMBER(SEARCH('[1]Lookup for use classification'!$D$1,C2845)),ISNUMBER(SEARCH('[1]Lookup for use classification'!$E$1,C2845))),'[1]Lookup for use classification'!$A$1,IF(ISNUMBER(SEARCH('[1]Lookup for use classification'!$B$2,C2845)),'[1]Lookup for use classification'!$A$2,IF(ISNUMBER(SEARCH('[1]Lookup for use classification'!$B$3,C2845)),'[1]Lookup for use classification'!$A$3,IF(OR(ISNUMBER(SEARCH('[1]Lookup for use classification'!$B$4,C2845)),ISNUMBER(SEARCH('[1]Lookup for use classification'!$C$4,C2845)),ISNUMBER(SEARCH('[1]Lookup for use classification'!$D$4,C2845)),ISNUMBER(SEARCH('[1]Lookup for use classification'!$E$4,C2845))),'[1]Lookup for use classification'!$A$4,IF(OR(ISNUMBER(SEARCH('[1]Lookup for use classification'!$B$5,C2845)),ISNUMBER(SEARCH('[1]Lookup for use classification'!$C$5,C2845)),ISNUMBER(SEARCH('[1]Lookup for use classification'!$D$5,C2845))),'[1]Lookup for use classification'!$A$5,IF(OR(ISNUMBER(SEARCH('[1]Lookup for use classification'!$B$7,C2845)),ISNUMBER(SEARCH('[1]Lookup for use classification'!$C$7,C2845)),ISNUMBER(SEARCH('[1]Lookup for use classification'!$D$7,C2845))),'[1]Lookup for use classification'!$A$7,IF(OR(ISNUMBER(SEARCH('[1]Lookup for use classification'!$B$9,C2845)),ISNUMBER(SEARCH('[1]Lookup for use classification'!$C$9,C2845)),ISNUMBER(SEARCH('[1]Lookup for use classification'!$D$9,C2845)),ISNUMBER(SEARCH('[1]Lookup for use classification'!$E$9,C2845)),ISNUMBER(SEARCH('[1]Lookup for use classification'!$F$9,C2845)),ISNUMBER(SEARCH('[1]Lookup for use classification'!$G$9,C2845)),ISNUMBER(SEARCH('[1]Lookup for use classification'!$H$9,C2845)),ISNUMBER(SEARCH('[1]Lookup for use classification'!$I$9,C2845)),ISNUMBER(SEARCH('[1]Lookup for use classification'!$J$9,C2845)),ISNUMBER(SEARCH('[1]Lookup for use classification'!$K$9,C2845))),'[1]Lookup for use classification'!$A$9,IF(OR(ISNUMBER(SEARCH('[1]Lookup for use classification'!$B$10,C2845)),ISNUMBER(SEARCH('[1]Lookup for use classification'!$C$10,C2845)),ISNUMBER(SEARCH('[1]Lookup for use classification'!$D$10,C2845)),ISNUMBER(SEARCH('[1]Lookup for use classification'!$E$10,C2845)),ISNUMBER(SEARCH('[1]Lookup for use classification'!$F$10,C2845)),ISNUMBER(SEARCH('[1]Lookup for use classification'!$G$10,C2845))),'[1]Lookup for use classification'!$A$10,IF(OR(ISNUMBER(SEARCH('[1]Lookup for use classification'!$B$11,C2845)),ISNUMBER(SEARCH('[1]Lookup for use classification'!$C$11,C2845))),'[1]Lookup for use classification'!$A$11,IF(OR(ISNUMBER(SEARCH('[1]Lookup for use classification'!$B$12,C2845)),ISNUMBER(SEARCH('[1]Lookup for use classification'!$C$12,C2845))),'[1]Lookup for use classification'!$A$12,IF(OR(ISNUMBER(SEARCH('[1]Lookup for use classification'!$B$13,C2845)),ISNUMBER(SEARCH('[1]Lookup for use classification'!$C$13,C2845)),ISNUMBER(SEARCH('[1]Lookup for use classification'!$D$13,C2845)),,ISNUMBER(SEARCH('[1]Lookup for use classification'!$C$13,C2845)),ISNUMBER(SEARCH('[1]Lookup for use classification'!$E$13,C2845))),'[1]Lookup for use classification'!$A$13,IF(OR(ISNUMBER(SEARCH('[1]Lookup for use classification'!$B$14,C2845)),ISNUMBER(SEARCH('[1]Lookup for use classification'!$C$14,C2845))),'[1]Lookup for use classification'!$A$14,"Other"))))))))))))</f>
        <v>Public Assembly</v>
      </c>
      <c r="E2845" s="240"/>
      <c r="F2845" s="259"/>
      <c r="G2845" s="259"/>
    </row>
    <row r="2846" spans="1:12" hidden="1">
      <c r="A2846" s="187" t="s">
        <v>1479</v>
      </c>
      <c r="B2846" s="167" t="s">
        <v>4456</v>
      </c>
      <c r="C2846" s="239" t="s">
        <v>1467</v>
      </c>
      <c r="D2846" s="6" t="str">
        <f>IF(OR(ISNUMBER(SEARCH('[1]Lookup for use classification'!$B$1,C2846)),ISNUMBER(SEARCH('[1]Lookup for use classification'!$C$1,C2846)),ISNUMBER(SEARCH('[1]Lookup for use classification'!$D$1,C2846)),ISNUMBER(SEARCH('[1]Lookup for use classification'!$E$1,C2846))),'[1]Lookup for use classification'!$A$1,IF(ISNUMBER(SEARCH('[1]Lookup for use classification'!$B$2,C2846)),'[1]Lookup for use classification'!$A$2,IF(ISNUMBER(SEARCH('[1]Lookup for use classification'!$B$3,C2846)),'[1]Lookup for use classification'!$A$3,IF(OR(ISNUMBER(SEARCH('[1]Lookup for use classification'!$B$4,C2846)),ISNUMBER(SEARCH('[1]Lookup for use classification'!$C$4,C2846)),ISNUMBER(SEARCH('[1]Lookup for use classification'!$D$4,C2846)),ISNUMBER(SEARCH('[1]Lookup for use classification'!$E$4,C2846))),'[1]Lookup for use classification'!$A$4,IF(OR(ISNUMBER(SEARCH('[1]Lookup for use classification'!$B$5,C2846)),ISNUMBER(SEARCH('[1]Lookup for use classification'!$C$5,C2846)),ISNUMBER(SEARCH('[1]Lookup for use classification'!$D$5,C2846))),'[1]Lookup for use classification'!$A$5,IF(OR(ISNUMBER(SEARCH('[1]Lookup for use classification'!$B$7,C2846)),ISNUMBER(SEARCH('[1]Lookup for use classification'!$C$7,C2846)),ISNUMBER(SEARCH('[1]Lookup for use classification'!$D$7,C2846))),'[1]Lookup for use classification'!$A$7,IF(OR(ISNUMBER(SEARCH('[1]Lookup for use classification'!$B$9,C2846)),ISNUMBER(SEARCH('[1]Lookup for use classification'!$C$9,C2846)),ISNUMBER(SEARCH('[1]Lookup for use classification'!$D$9,C2846)),ISNUMBER(SEARCH('[1]Lookup for use classification'!$E$9,C2846)),ISNUMBER(SEARCH('[1]Lookup for use classification'!$F$9,C2846)),ISNUMBER(SEARCH('[1]Lookup for use classification'!$G$9,C2846)),ISNUMBER(SEARCH('[1]Lookup for use classification'!$H$9,C2846)),ISNUMBER(SEARCH('[1]Lookup for use classification'!$I$9,C2846)),ISNUMBER(SEARCH('[1]Lookup for use classification'!$J$9,C2846)),ISNUMBER(SEARCH('[1]Lookup for use classification'!$K$9,C2846))),'[1]Lookup for use classification'!$A$9,IF(OR(ISNUMBER(SEARCH('[1]Lookup for use classification'!$B$10,C2846)),ISNUMBER(SEARCH('[1]Lookup for use classification'!$C$10,C2846)),ISNUMBER(SEARCH('[1]Lookup for use classification'!$D$10,C2846)),ISNUMBER(SEARCH('[1]Lookup for use classification'!$E$10,C2846)),ISNUMBER(SEARCH('[1]Lookup for use classification'!$F$10,C2846)),ISNUMBER(SEARCH('[1]Lookup for use classification'!$G$10,C2846))),'[1]Lookup for use classification'!$A$10,IF(OR(ISNUMBER(SEARCH('[1]Lookup for use classification'!$B$11,C2846)),ISNUMBER(SEARCH('[1]Lookup for use classification'!$C$11,C2846))),'[1]Lookup for use classification'!$A$11,IF(OR(ISNUMBER(SEARCH('[1]Lookup for use classification'!$B$12,C2846)),ISNUMBER(SEARCH('[1]Lookup for use classification'!$C$12,C2846))),'[1]Lookup for use classification'!$A$12,IF(OR(ISNUMBER(SEARCH('[1]Lookup for use classification'!$B$13,C2846)),ISNUMBER(SEARCH('[1]Lookup for use classification'!$C$13,C2846)),ISNUMBER(SEARCH('[1]Lookup for use classification'!$D$13,C2846)),,ISNUMBER(SEARCH('[1]Lookup for use classification'!$C$13,C2846)),ISNUMBER(SEARCH('[1]Lookup for use classification'!$E$13,C2846))),'[1]Lookup for use classification'!$A$13,IF(OR(ISNUMBER(SEARCH('[1]Lookup for use classification'!$B$14,C2846)),ISNUMBER(SEARCH('[1]Lookup for use classification'!$C$14,C2846))),'[1]Lookup for use classification'!$A$14,"Other"))))))))))))</f>
        <v>Retail - Other</v>
      </c>
      <c r="E2846" s="240"/>
      <c r="F2846" s="239"/>
      <c r="G2846" s="239"/>
    </row>
    <row r="2847" spans="1:12" hidden="1">
      <c r="A2847" s="185" t="s">
        <v>1479</v>
      </c>
      <c r="B2847" s="167" t="s">
        <v>4456</v>
      </c>
      <c r="C2847" s="239" t="s">
        <v>825</v>
      </c>
      <c r="D2847" s="6" t="str">
        <f>IF(OR(ISNUMBER(SEARCH('[1]Lookup for use classification'!$B$1,C2847)),ISNUMBER(SEARCH('[1]Lookup for use classification'!$C$1,C2847)),ISNUMBER(SEARCH('[1]Lookup for use classification'!$D$1,C2847)),ISNUMBER(SEARCH('[1]Lookup for use classification'!$E$1,C2847))),'[1]Lookup for use classification'!$A$1,IF(ISNUMBER(SEARCH('[1]Lookup for use classification'!$B$2,C2847)),'[1]Lookup for use classification'!$A$2,IF(ISNUMBER(SEARCH('[1]Lookup for use classification'!$B$3,C2847)),'[1]Lookup for use classification'!$A$3,IF(OR(ISNUMBER(SEARCH('[1]Lookup for use classification'!$B$4,C2847)),ISNUMBER(SEARCH('[1]Lookup for use classification'!$C$4,C2847)),ISNUMBER(SEARCH('[1]Lookup for use classification'!$D$4,C2847)),ISNUMBER(SEARCH('[1]Lookup for use classification'!$E$4,C2847))),'[1]Lookup for use classification'!$A$4,IF(OR(ISNUMBER(SEARCH('[1]Lookup for use classification'!$B$5,C2847)),ISNUMBER(SEARCH('[1]Lookup for use classification'!$C$5,C2847)),ISNUMBER(SEARCH('[1]Lookup for use classification'!$D$5,C2847))),'[1]Lookup for use classification'!$A$5,IF(OR(ISNUMBER(SEARCH('[1]Lookup for use classification'!$B$7,C2847)),ISNUMBER(SEARCH('[1]Lookup for use classification'!$C$7,C2847)),ISNUMBER(SEARCH('[1]Lookup for use classification'!$D$7,C2847))),'[1]Lookup for use classification'!$A$7,IF(OR(ISNUMBER(SEARCH('[1]Lookup for use classification'!$B$9,C2847)),ISNUMBER(SEARCH('[1]Lookup for use classification'!$C$9,C2847)),ISNUMBER(SEARCH('[1]Lookup for use classification'!$D$9,C2847)),ISNUMBER(SEARCH('[1]Lookup for use classification'!$E$9,C2847)),ISNUMBER(SEARCH('[1]Lookup for use classification'!$F$9,C2847)),ISNUMBER(SEARCH('[1]Lookup for use classification'!$G$9,C2847)),ISNUMBER(SEARCH('[1]Lookup for use classification'!$H$9,C2847)),ISNUMBER(SEARCH('[1]Lookup for use classification'!$I$9,C2847)),ISNUMBER(SEARCH('[1]Lookup for use classification'!$J$9,C2847)),ISNUMBER(SEARCH('[1]Lookup for use classification'!$K$9,C2847))),'[1]Lookup for use classification'!$A$9,IF(OR(ISNUMBER(SEARCH('[1]Lookup for use classification'!$B$10,C2847)),ISNUMBER(SEARCH('[1]Lookup for use classification'!$C$10,C2847)),ISNUMBER(SEARCH('[1]Lookup for use classification'!$D$10,C2847)),ISNUMBER(SEARCH('[1]Lookup for use classification'!$E$10,C2847)),ISNUMBER(SEARCH('[1]Lookup for use classification'!$F$10,C2847)),ISNUMBER(SEARCH('[1]Lookup for use classification'!$G$10,C2847))),'[1]Lookup for use classification'!$A$10,IF(OR(ISNUMBER(SEARCH('[1]Lookup for use classification'!$B$11,C2847)),ISNUMBER(SEARCH('[1]Lookup for use classification'!$C$11,C2847))),'[1]Lookup for use classification'!$A$11,IF(OR(ISNUMBER(SEARCH('[1]Lookup for use classification'!$B$12,C2847)),ISNUMBER(SEARCH('[1]Lookup for use classification'!$C$12,C2847))),'[1]Lookup for use classification'!$A$12,IF(OR(ISNUMBER(SEARCH('[1]Lookup for use classification'!$B$13,C2847)),ISNUMBER(SEARCH('[1]Lookup for use classification'!$C$13,C2847)),ISNUMBER(SEARCH('[1]Lookup for use classification'!$D$13,C2847)),,ISNUMBER(SEARCH('[1]Lookup for use classification'!$C$13,C2847)),ISNUMBER(SEARCH('[1]Lookup for use classification'!$E$13,C2847))),'[1]Lookup for use classification'!$A$13,IF(OR(ISNUMBER(SEARCH('[1]Lookup for use classification'!$B$14,C2847)),ISNUMBER(SEARCH('[1]Lookup for use classification'!$C$14,C2847))),'[1]Lookup for use classification'!$A$14,"Other"))))))))))))</f>
        <v>Warehousing</v>
      </c>
      <c r="E2847" s="240">
        <v>336</v>
      </c>
      <c r="F2847" s="259"/>
      <c r="G2847" s="259"/>
    </row>
    <row r="2848" spans="1:12" hidden="1">
      <c r="A2848" s="138" t="s">
        <v>1479</v>
      </c>
      <c r="B2848" s="8" t="str">
        <f>IF(ISNA(VLOOKUP(CONCATENATE(A2848,C2848),EUS!$B$2:$B$1939,1,FALSE)),"","End Use Study")</f>
        <v>End Use Study</v>
      </c>
      <c r="C2848" s="14" t="s">
        <v>452</v>
      </c>
      <c r="D2848" s="162" t="s">
        <v>1980</v>
      </c>
      <c r="E2848" s="15">
        <v>1104</v>
      </c>
      <c r="F2848" s="15"/>
      <c r="G2848" s="15"/>
      <c r="H2848" s="164"/>
      <c r="I2848" s="164"/>
      <c r="J2848" s="7"/>
      <c r="L2848" s="6"/>
    </row>
    <row r="2849" spans="1:12" hidden="1">
      <c r="A2849" s="138" t="s">
        <v>1479</v>
      </c>
      <c r="B2849" s="8" t="str">
        <f>IF(ISNA(VLOOKUP(CONCATENATE(A2849,C2849),EUS!$B$2:$B$1939,1,FALSE)),"","End Use Study")</f>
        <v>End Use Study</v>
      </c>
      <c r="C2849" s="14" t="s">
        <v>39</v>
      </c>
      <c r="D2849" s="162" t="s">
        <v>1980</v>
      </c>
      <c r="E2849" s="15"/>
      <c r="F2849" s="15"/>
      <c r="G2849" s="15"/>
      <c r="H2849" s="164"/>
      <c r="I2849" s="164"/>
      <c r="J2849" s="7"/>
      <c r="L2849" s="6"/>
    </row>
    <row r="2850" spans="1:12" hidden="1">
      <c r="A2850" s="187" t="s">
        <v>1479</v>
      </c>
      <c r="B2850" s="167" t="s">
        <v>4456</v>
      </c>
      <c r="C2850" s="239" t="s">
        <v>1472</v>
      </c>
      <c r="D2850" s="6" t="str">
        <f>IF(OR(ISNUMBER(SEARCH('[1]Lookup for use classification'!$B$1,C2850)),ISNUMBER(SEARCH('[1]Lookup for use classification'!$C$1,C2850)),ISNUMBER(SEARCH('[1]Lookup for use classification'!$D$1,C2850)),ISNUMBER(SEARCH('[1]Lookup for use classification'!$E$1,C2850))),'[1]Lookup for use classification'!$A$1,IF(ISNUMBER(SEARCH('[1]Lookup for use classification'!$B$2,C2850)),'[1]Lookup for use classification'!$A$2,IF(ISNUMBER(SEARCH('[1]Lookup for use classification'!$B$3,C2850)),'[1]Lookup for use classification'!$A$3,IF(OR(ISNUMBER(SEARCH('[1]Lookup for use classification'!$B$4,C2850)),ISNUMBER(SEARCH('[1]Lookup for use classification'!$C$4,C2850)),ISNUMBER(SEARCH('[1]Lookup for use classification'!$D$4,C2850)),ISNUMBER(SEARCH('[1]Lookup for use classification'!$E$4,C2850))),'[1]Lookup for use classification'!$A$4,IF(OR(ISNUMBER(SEARCH('[1]Lookup for use classification'!$B$5,C2850)),ISNUMBER(SEARCH('[1]Lookup for use classification'!$C$5,C2850)),ISNUMBER(SEARCH('[1]Lookup for use classification'!$D$5,C2850))),'[1]Lookup for use classification'!$A$5,IF(OR(ISNUMBER(SEARCH('[1]Lookup for use classification'!$B$7,C2850)),ISNUMBER(SEARCH('[1]Lookup for use classification'!$C$7,C2850)),ISNUMBER(SEARCH('[1]Lookup for use classification'!$D$7,C2850))),'[1]Lookup for use classification'!$A$7,IF(OR(ISNUMBER(SEARCH('[1]Lookup for use classification'!$B$9,C2850)),ISNUMBER(SEARCH('[1]Lookup for use classification'!$C$9,C2850)),ISNUMBER(SEARCH('[1]Lookup for use classification'!$D$9,C2850)),ISNUMBER(SEARCH('[1]Lookup for use classification'!$E$9,C2850)),ISNUMBER(SEARCH('[1]Lookup for use classification'!$F$9,C2850)),ISNUMBER(SEARCH('[1]Lookup for use classification'!$G$9,C2850)),ISNUMBER(SEARCH('[1]Lookup for use classification'!$H$9,C2850)),ISNUMBER(SEARCH('[1]Lookup for use classification'!$I$9,C2850)),ISNUMBER(SEARCH('[1]Lookup for use classification'!$J$9,C2850)),ISNUMBER(SEARCH('[1]Lookup for use classification'!$K$9,C2850))),'[1]Lookup for use classification'!$A$9,IF(OR(ISNUMBER(SEARCH('[1]Lookup for use classification'!$B$10,C2850)),ISNUMBER(SEARCH('[1]Lookup for use classification'!$C$10,C2850)),ISNUMBER(SEARCH('[1]Lookup for use classification'!$D$10,C2850)),ISNUMBER(SEARCH('[1]Lookup for use classification'!$E$10,C2850)),ISNUMBER(SEARCH('[1]Lookup for use classification'!$F$10,C2850)),ISNUMBER(SEARCH('[1]Lookup for use classification'!$G$10,C2850))),'[1]Lookup for use classification'!$A$10,IF(OR(ISNUMBER(SEARCH('[1]Lookup for use classification'!$B$11,C2850)),ISNUMBER(SEARCH('[1]Lookup for use classification'!$C$11,C2850))),'[1]Lookup for use classification'!$A$11,IF(OR(ISNUMBER(SEARCH('[1]Lookup for use classification'!$B$12,C2850)),ISNUMBER(SEARCH('[1]Lookup for use classification'!$C$12,C2850))),'[1]Lookup for use classification'!$A$12,IF(OR(ISNUMBER(SEARCH('[1]Lookup for use classification'!$B$13,C2850)),ISNUMBER(SEARCH('[1]Lookup for use classification'!$C$13,C2850)),ISNUMBER(SEARCH('[1]Lookup for use classification'!$D$13,C2850)),,ISNUMBER(SEARCH('[1]Lookup for use classification'!$C$13,C2850)),ISNUMBER(SEARCH('[1]Lookup for use classification'!$E$13,C2850))),'[1]Lookup for use classification'!$A$13,IF(OR(ISNUMBER(SEARCH('[1]Lookup for use classification'!$B$14,C2850)),ISNUMBER(SEARCH('[1]Lookup for use classification'!$C$14,C2850))),'[1]Lookup for use classification'!$A$14,"Other"))))))))))))</f>
        <v>Warehousing</v>
      </c>
      <c r="E2850" s="240"/>
      <c r="F2850" s="259"/>
      <c r="G2850" s="259"/>
    </row>
    <row r="2851" spans="1:12" hidden="1">
      <c r="A2851" s="187" t="s">
        <v>1479</v>
      </c>
      <c r="B2851" s="167" t="s">
        <v>4456</v>
      </c>
      <c r="C2851" s="239" t="s">
        <v>1473</v>
      </c>
      <c r="D2851" s="6" t="str">
        <f>IF(OR(ISNUMBER(SEARCH('[1]Lookup for use classification'!$B$1,C2851)),ISNUMBER(SEARCH('[1]Lookup for use classification'!$C$1,C2851)),ISNUMBER(SEARCH('[1]Lookup for use classification'!$D$1,C2851)),ISNUMBER(SEARCH('[1]Lookup for use classification'!$E$1,C2851))),'[1]Lookup for use classification'!$A$1,IF(ISNUMBER(SEARCH('[1]Lookup for use classification'!$B$2,C2851)),'[1]Lookup for use classification'!$A$2,IF(ISNUMBER(SEARCH('[1]Lookup for use classification'!$B$3,C2851)),'[1]Lookup for use classification'!$A$3,IF(OR(ISNUMBER(SEARCH('[1]Lookup for use classification'!$B$4,C2851)),ISNUMBER(SEARCH('[1]Lookup for use classification'!$C$4,C2851)),ISNUMBER(SEARCH('[1]Lookup for use classification'!$D$4,C2851)),ISNUMBER(SEARCH('[1]Lookup for use classification'!$E$4,C2851))),'[1]Lookup for use classification'!$A$4,IF(OR(ISNUMBER(SEARCH('[1]Lookup for use classification'!$B$5,C2851)),ISNUMBER(SEARCH('[1]Lookup for use classification'!$C$5,C2851)),ISNUMBER(SEARCH('[1]Lookup for use classification'!$D$5,C2851))),'[1]Lookup for use classification'!$A$5,IF(OR(ISNUMBER(SEARCH('[1]Lookup for use classification'!$B$7,C2851)),ISNUMBER(SEARCH('[1]Lookup for use classification'!$C$7,C2851)),ISNUMBER(SEARCH('[1]Lookup for use classification'!$D$7,C2851))),'[1]Lookup for use classification'!$A$7,IF(OR(ISNUMBER(SEARCH('[1]Lookup for use classification'!$B$9,C2851)),ISNUMBER(SEARCH('[1]Lookup for use classification'!$C$9,C2851)),ISNUMBER(SEARCH('[1]Lookup for use classification'!$D$9,C2851)),ISNUMBER(SEARCH('[1]Lookup for use classification'!$E$9,C2851)),ISNUMBER(SEARCH('[1]Lookup for use classification'!$F$9,C2851)),ISNUMBER(SEARCH('[1]Lookup for use classification'!$G$9,C2851)),ISNUMBER(SEARCH('[1]Lookup for use classification'!$H$9,C2851)),ISNUMBER(SEARCH('[1]Lookup for use classification'!$I$9,C2851)),ISNUMBER(SEARCH('[1]Lookup for use classification'!$J$9,C2851)),ISNUMBER(SEARCH('[1]Lookup for use classification'!$K$9,C2851))),'[1]Lookup for use classification'!$A$9,IF(OR(ISNUMBER(SEARCH('[1]Lookup for use classification'!$B$10,C2851)),ISNUMBER(SEARCH('[1]Lookup for use classification'!$C$10,C2851)),ISNUMBER(SEARCH('[1]Lookup for use classification'!$D$10,C2851)),ISNUMBER(SEARCH('[1]Lookup for use classification'!$E$10,C2851)),ISNUMBER(SEARCH('[1]Lookup for use classification'!$F$10,C2851)),ISNUMBER(SEARCH('[1]Lookup for use classification'!$G$10,C2851))),'[1]Lookup for use classification'!$A$10,IF(OR(ISNUMBER(SEARCH('[1]Lookup for use classification'!$B$11,C2851)),ISNUMBER(SEARCH('[1]Lookup for use classification'!$C$11,C2851))),'[1]Lookup for use classification'!$A$11,IF(OR(ISNUMBER(SEARCH('[1]Lookup for use classification'!$B$12,C2851)),ISNUMBER(SEARCH('[1]Lookup for use classification'!$C$12,C2851))),'[1]Lookup for use classification'!$A$12,IF(OR(ISNUMBER(SEARCH('[1]Lookup for use classification'!$B$13,C2851)),ISNUMBER(SEARCH('[1]Lookup for use classification'!$C$13,C2851)),ISNUMBER(SEARCH('[1]Lookup for use classification'!$D$13,C2851)),,ISNUMBER(SEARCH('[1]Lookup for use classification'!$C$13,C2851)),ISNUMBER(SEARCH('[1]Lookup for use classification'!$E$13,C2851))),'[1]Lookup for use classification'!$A$13,IF(OR(ISNUMBER(SEARCH('[1]Lookup for use classification'!$B$14,C2851)),ISNUMBER(SEARCH('[1]Lookup for use classification'!$C$14,C2851))),'[1]Lookup for use classification'!$A$14,"Other"))))))))))))</f>
        <v>Warehousing</v>
      </c>
      <c r="E2851" s="240"/>
      <c r="F2851" s="259"/>
      <c r="G2851" s="259"/>
    </row>
    <row r="2852" spans="1:12" hidden="1">
      <c r="A2852" s="187" t="s">
        <v>1479</v>
      </c>
      <c r="B2852" s="167" t="s">
        <v>4456</v>
      </c>
      <c r="C2852" s="239" t="s">
        <v>1477</v>
      </c>
      <c r="D2852" s="6" t="str">
        <f>IF(OR(ISNUMBER(SEARCH('[1]Lookup for use classification'!$B$1,C2852)),ISNUMBER(SEARCH('[1]Lookup for use classification'!$C$1,C2852)),ISNUMBER(SEARCH('[1]Lookup for use classification'!$D$1,C2852)),ISNUMBER(SEARCH('[1]Lookup for use classification'!$E$1,C2852))),'[1]Lookup for use classification'!$A$1,IF(ISNUMBER(SEARCH('[1]Lookup for use classification'!$B$2,C2852)),'[1]Lookup for use classification'!$A$2,IF(ISNUMBER(SEARCH('[1]Lookup for use classification'!$B$3,C2852)),'[1]Lookup for use classification'!$A$3,IF(OR(ISNUMBER(SEARCH('[1]Lookup for use classification'!$B$4,C2852)),ISNUMBER(SEARCH('[1]Lookup for use classification'!$C$4,C2852)),ISNUMBER(SEARCH('[1]Lookup for use classification'!$D$4,C2852)),ISNUMBER(SEARCH('[1]Lookup for use classification'!$E$4,C2852))),'[1]Lookup for use classification'!$A$4,IF(OR(ISNUMBER(SEARCH('[1]Lookup for use classification'!$B$5,C2852)),ISNUMBER(SEARCH('[1]Lookup for use classification'!$C$5,C2852)),ISNUMBER(SEARCH('[1]Lookup for use classification'!$D$5,C2852))),'[1]Lookup for use classification'!$A$5,IF(OR(ISNUMBER(SEARCH('[1]Lookup for use classification'!$B$7,C2852)),ISNUMBER(SEARCH('[1]Lookup for use classification'!$C$7,C2852)),ISNUMBER(SEARCH('[1]Lookup for use classification'!$D$7,C2852))),'[1]Lookup for use classification'!$A$7,IF(OR(ISNUMBER(SEARCH('[1]Lookup for use classification'!$B$9,C2852)),ISNUMBER(SEARCH('[1]Lookup for use classification'!$C$9,C2852)),ISNUMBER(SEARCH('[1]Lookup for use classification'!$D$9,C2852)),ISNUMBER(SEARCH('[1]Lookup for use classification'!$E$9,C2852)),ISNUMBER(SEARCH('[1]Lookup for use classification'!$F$9,C2852)),ISNUMBER(SEARCH('[1]Lookup for use classification'!$G$9,C2852)),ISNUMBER(SEARCH('[1]Lookup for use classification'!$H$9,C2852)),ISNUMBER(SEARCH('[1]Lookup for use classification'!$I$9,C2852)),ISNUMBER(SEARCH('[1]Lookup for use classification'!$J$9,C2852)),ISNUMBER(SEARCH('[1]Lookup for use classification'!$K$9,C2852))),'[1]Lookup for use classification'!$A$9,IF(OR(ISNUMBER(SEARCH('[1]Lookup for use classification'!$B$10,C2852)),ISNUMBER(SEARCH('[1]Lookup for use classification'!$C$10,C2852)),ISNUMBER(SEARCH('[1]Lookup for use classification'!$D$10,C2852)),ISNUMBER(SEARCH('[1]Lookup for use classification'!$E$10,C2852)),ISNUMBER(SEARCH('[1]Lookup for use classification'!$F$10,C2852)),ISNUMBER(SEARCH('[1]Lookup for use classification'!$G$10,C2852))),'[1]Lookup for use classification'!$A$10,IF(OR(ISNUMBER(SEARCH('[1]Lookup for use classification'!$B$11,C2852)),ISNUMBER(SEARCH('[1]Lookup for use classification'!$C$11,C2852))),'[1]Lookup for use classification'!$A$11,IF(OR(ISNUMBER(SEARCH('[1]Lookup for use classification'!$B$12,C2852)),ISNUMBER(SEARCH('[1]Lookup for use classification'!$C$12,C2852))),'[1]Lookup for use classification'!$A$12,IF(OR(ISNUMBER(SEARCH('[1]Lookup for use classification'!$B$13,C2852)),ISNUMBER(SEARCH('[1]Lookup for use classification'!$C$13,C2852)),ISNUMBER(SEARCH('[1]Lookup for use classification'!$D$13,C2852)),,ISNUMBER(SEARCH('[1]Lookup for use classification'!$C$13,C2852)),ISNUMBER(SEARCH('[1]Lookup for use classification'!$E$13,C2852))),'[1]Lookup for use classification'!$A$13,IF(OR(ISNUMBER(SEARCH('[1]Lookup for use classification'!$B$14,C2852)),ISNUMBER(SEARCH('[1]Lookup for use classification'!$C$14,C2852))),'[1]Lookup for use classification'!$A$14,"Other"))))))))))))</f>
        <v>Warehousing</v>
      </c>
      <c r="E2852" s="240"/>
      <c r="F2852" s="259"/>
      <c r="G2852" s="259"/>
    </row>
    <row r="2853" spans="1:12" hidden="1">
      <c r="A2853" s="185" t="s">
        <v>334</v>
      </c>
      <c r="B2853" s="8" t="s">
        <v>6055</v>
      </c>
      <c r="C2853" s="223" t="s">
        <v>58</v>
      </c>
      <c r="D2853" s="162" t="s">
        <v>3335</v>
      </c>
      <c r="E2853" s="224">
        <v>2245</v>
      </c>
      <c r="F2853" s="224"/>
      <c r="G2853" s="224"/>
      <c r="H2853" s="164"/>
      <c r="I2853" s="164"/>
      <c r="K2853" s="163"/>
    </row>
    <row r="2854" spans="1:12" hidden="1">
      <c r="A2854" s="138" t="s">
        <v>334</v>
      </c>
      <c r="B2854" s="8" t="str">
        <f>IF(ISNA(VLOOKUP(CONCATENATE(A2854,C2854),EUS!$B$2:$B$1939,1,FALSE)),"","End Use Study")</f>
        <v>End Use Study</v>
      </c>
      <c r="C2854" s="14" t="s">
        <v>147</v>
      </c>
      <c r="D2854" s="162" t="s">
        <v>3232</v>
      </c>
      <c r="E2854" s="15">
        <v>760</v>
      </c>
      <c r="F2854" s="15"/>
      <c r="G2854" s="15"/>
      <c r="H2854" s="164">
        <v>500</v>
      </c>
      <c r="I2854" s="164"/>
      <c r="J2854" s="7">
        <v>1700</v>
      </c>
      <c r="L2854" s="6"/>
    </row>
    <row r="2855" spans="1:12" hidden="1">
      <c r="A2855" s="138" t="s">
        <v>334</v>
      </c>
      <c r="B2855" s="8" t="str">
        <f>IF(ISNA(VLOOKUP(CONCATENATE(A2855,C2855),EUS!$B$2:$B$1939,1,FALSE)),"","End Use Study")</f>
        <v>End Use Study</v>
      </c>
      <c r="C2855" s="14" t="s">
        <v>2808</v>
      </c>
      <c r="D2855" s="8" t="str">
        <f>IF(OR(ISNUMBER(SEARCH('[1]Lookup for use classification'!$B$1,C2855)),ISNUMBER(SEARCH('[1]Lookup for use classification'!$C$1,C2855)),ISNUMBER(SEARCH('[1]Lookup for use classification'!$D$1,C2855)),ISNUMBER(SEARCH('[1]Lookup for use classification'!$E$1,C2855))),'[1]Lookup for use classification'!$A$1,IF(ISNUMBER(SEARCH('[1]Lookup for use classification'!$B$2,C2855)),'[1]Lookup for use classification'!$A$2,IF(ISNUMBER(SEARCH('[1]Lookup for use classification'!$B$3,C2855)),'[1]Lookup for use classification'!$A$3,IF(OR(ISNUMBER(SEARCH('[1]Lookup for use classification'!$B$4,C2855)),ISNUMBER(SEARCH('[1]Lookup for use classification'!$C$4,C2855)),ISNUMBER(SEARCH('[1]Lookup for use classification'!$D$4,C2855)),ISNUMBER(SEARCH('[1]Lookup for use classification'!$E$4,C2855))),'[1]Lookup for use classification'!$A$4,IF(OR(ISNUMBER(SEARCH('[1]Lookup for use classification'!$B$5,C2855)),ISNUMBER(SEARCH('[1]Lookup for use classification'!$C$5,C2855)),ISNUMBER(SEARCH('[1]Lookup for use classification'!$D$5,C2855))),'[1]Lookup for use classification'!$A$5,IF(OR(ISNUMBER(SEARCH('[1]Lookup for use classification'!$B$7,C2855)),ISNUMBER(SEARCH('[1]Lookup for use classification'!$C$7,C2855)),ISNUMBER(SEARCH('[1]Lookup for use classification'!$D$7,C2855))),'[1]Lookup for use classification'!$A$7,IF(OR(ISNUMBER(SEARCH('[1]Lookup for use classification'!$B$9,C2855)),ISNUMBER(SEARCH('[1]Lookup for use classification'!$C$9,C2855)),ISNUMBER(SEARCH('[1]Lookup for use classification'!$D$9,C2855)),ISNUMBER(SEARCH('[1]Lookup for use classification'!$E$9,C2855)),ISNUMBER(SEARCH('[1]Lookup for use classification'!$F$9,C2855)),ISNUMBER(SEARCH('[1]Lookup for use classification'!$G$9,C2855)),ISNUMBER(SEARCH('[1]Lookup for use classification'!$H$9,C2855)),ISNUMBER(SEARCH('[1]Lookup for use classification'!$I$9,C2855)),ISNUMBER(SEARCH('[1]Lookup for use classification'!$J$9,C2855)),ISNUMBER(SEARCH('[1]Lookup for use classification'!$K$9,C2855))),'[1]Lookup for use classification'!$A$9,IF(OR(ISNUMBER(SEARCH('[1]Lookup for use classification'!$B$10,C2855)),ISNUMBER(SEARCH('[1]Lookup for use classification'!$C$10,C2855)),ISNUMBER(SEARCH('[1]Lookup for use classification'!$D$10,C2855)),ISNUMBER(SEARCH('[1]Lookup for use classification'!$E$10,C2855)),ISNUMBER(SEARCH('[1]Lookup for use classification'!$F$10,C2855)),ISNUMBER(SEARCH('[1]Lookup for use classification'!$G$10,C2855))),'[1]Lookup for use classification'!$A$10,IF(OR(ISNUMBER(SEARCH('[1]Lookup for use classification'!$B$11,C2855)),ISNUMBER(SEARCH('[1]Lookup for use classification'!$C$11,C2855))),'[1]Lookup for use classification'!$A$11,IF(OR(ISNUMBER(SEARCH('[1]Lookup for use classification'!$B$12,C2855)),ISNUMBER(SEARCH('[1]Lookup for use classification'!$C$12,C2855))),'[1]Lookup for use classification'!$A$12,IF(OR(ISNUMBER(SEARCH('[1]Lookup for use classification'!$B$13,C2855)),ISNUMBER(SEARCH('[1]Lookup for use classification'!$C$13,C2855)),ISNUMBER(SEARCH('[1]Lookup for use classification'!$D$13,C2855)),,ISNUMBER(SEARCH('[1]Lookup for use classification'!$C$13,C2855)),ISNUMBER(SEARCH('[1]Lookup for use classification'!$E$13,C2855))),'[1]Lookup for use classification'!$A$13,IF(OR(ISNUMBER(SEARCH('[1]Lookup for use classification'!$B$14,C2855)),ISNUMBER(SEARCH('[1]Lookup for use classification'!$C$14,C2855))),'[1]Lookup for use classification'!$A$14,"Other"))))))))))))</f>
        <v>Other</v>
      </c>
      <c r="E2855" s="15">
        <v>792</v>
      </c>
      <c r="F2855" s="15"/>
      <c r="G2855" s="15"/>
      <c r="H2855" s="164">
        <v>792</v>
      </c>
      <c r="I2855" s="164"/>
      <c r="J2855" s="7">
        <v>1800</v>
      </c>
      <c r="L2855" s="6"/>
    </row>
    <row r="2856" spans="1:12" hidden="1">
      <c r="A2856" s="187" t="s">
        <v>334</v>
      </c>
      <c r="B2856" s="167" t="s">
        <v>4456</v>
      </c>
      <c r="C2856" s="239" t="s">
        <v>337</v>
      </c>
      <c r="D2856" s="6" t="str">
        <f>IF(OR(ISNUMBER(SEARCH('[1]Lookup for use classification'!$B$1,C2856)),ISNUMBER(SEARCH('[1]Lookup for use classification'!$C$1,C2856)),ISNUMBER(SEARCH('[1]Lookup for use classification'!$D$1,C2856)),ISNUMBER(SEARCH('[1]Lookup for use classification'!$E$1,C2856))),'[1]Lookup for use classification'!$A$1,IF(ISNUMBER(SEARCH('[1]Lookup for use classification'!$B$2,C2856)),'[1]Lookup for use classification'!$A$2,IF(ISNUMBER(SEARCH('[1]Lookup for use classification'!$B$3,C2856)),'[1]Lookup for use classification'!$A$3,IF(OR(ISNUMBER(SEARCH('[1]Lookup for use classification'!$B$4,C2856)),ISNUMBER(SEARCH('[1]Lookup for use classification'!$C$4,C2856)),ISNUMBER(SEARCH('[1]Lookup for use classification'!$D$4,C2856)),ISNUMBER(SEARCH('[1]Lookup for use classification'!$E$4,C2856))),'[1]Lookup for use classification'!$A$4,IF(OR(ISNUMBER(SEARCH('[1]Lookup for use classification'!$B$5,C2856)),ISNUMBER(SEARCH('[1]Lookup for use classification'!$C$5,C2856)),ISNUMBER(SEARCH('[1]Lookup for use classification'!$D$5,C2856))),'[1]Lookup for use classification'!$A$5,IF(OR(ISNUMBER(SEARCH('[1]Lookup for use classification'!$B$7,C2856)),ISNUMBER(SEARCH('[1]Lookup for use classification'!$C$7,C2856)),ISNUMBER(SEARCH('[1]Lookup for use classification'!$D$7,C2856))),'[1]Lookup for use classification'!$A$7,IF(OR(ISNUMBER(SEARCH('[1]Lookup for use classification'!$B$9,C2856)),ISNUMBER(SEARCH('[1]Lookup for use classification'!$C$9,C2856)),ISNUMBER(SEARCH('[1]Lookup for use classification'!$D$9,C2856)),ISNUMBER(SEARCH('[1]Lookup for use classification'!$E$9,C2856)),ISNUMBER(SEARCH('[1]Lookup for use classification'!$F$9,C2856)),ISNUMBER(SEARCH('[1]Lookup for use classification'!$G$9,C2856)),ISNUMBER(SEARCH('[1]Lookup for use classification'!$H$9,C2856)),ISNUMBER(SEARCH('[1]Lookup for use classification'!$I$9,C2856)),ISNUMBER(SEARCH('[1]Lookup for use classification'!$J$9,C2856)),ISNUMBER(SEARCH('[1]Lookup for use classification'!$K$9,C2856))),'[1]Lookup for use classification'!$A$9,IF(OR(ISNUMBER(SEARCH('[1]Lookup for use classification'!$B$10,C2856)),ISNUMBER(SEARCH('[1]Lookup for use classification'!$C$10,C2856)),ISNUMBER(SEARCH('[1]Lookup for use classification'!$D$10,C2856)),ISNUMBER(SEARCH('[1]Lookup for use classification'!$E$10,C2856)),ISNUMBER(SEARCH('[1]Lookup for use classification'!$F$10,C2856)),ISNUMBER(SEARCH('[1]Lookup for use classification'!$G$10,C2856))),'[1]Lookup for use classification'!$A$10,IF(OR(ISNUMBER(SEARCH('[1]Lookup for use classification'!$B$11,C2856)),ISNUMBER(SEARCH('[1]Lookup for use classification'!$C$11,C2856))),'[1]Lookup for use classification'!$A$11,IF(OR(ISNUMBER(SEARCH('[1]Lookup for use classification'!$B$12,C2856)),ISNUMBER(SEARCH('[1]Lookup for use classification'!$C$12,C2856))),'[1]Lookup for use classification'!$A$12,IF(OR(ISNUMBER(SEARCH('[1]Lookup for use classification'!$B$13,C2856)),ISNUMBER(SEARCH('[1]Lookup for use classification'!$C$13,C2856)),ISNUMBER(SEARCH('[1]Lookup for use classification'!$D$13,C2856)),,ISNUMBER(SEARCH('[1]Lookup for use classification'!$C$13,C2856)),ISNUMBER(SEARCH('[1]Lookup for use classification'!$E$13,C2856))),'[1]Lookup for use classification'!$A$13,IF(OR(ISNUMBER(SEARCH('[1]Lookup for use classification'!$B$14,C2856)),ISNUMBER(SEARCH('[1]Lookup for use classification'!$C$14,C2856))),'[1]Lookup for use classification'!$A$14,"Other"))))))))))))</f>
        <v>Other</v>
      </c>
      <c r="E2856" s="240">
        <v>792</v>
      </c>
      <c r="F2856" s="239"/>
      <c r="G2856" s="239"/>
    </row>
    <row r="2857" spans="1:12" hidden="1">
      <c r="A2857" s="187" t="s">
        <v>334</v>
      </c>
      <c r="B2857" s="167" t="s">
        <v>4456</v>
      </c>
      <c r="C2857" s="239" t="s">
        <v>338</v>
      </c>
      <c r="D2857" s="6" t="str">
        <f>IF(OR(ISNUMBER(SEARCH('[1]Lookup for use classification'!$B$1,C2857)),ISNUMBER(SEARCH('[1]Lookup for use classification'!$C$1,C2857)),ISNUMBER(SEARCH('[1]Lookup for use classification'!$D$1,C2857)),ISNUMBER(SEARCH('[1]Lookup for use classification'!$E$1,C2857))),'[1]Lookup for use classification'!$A$1,IF(ISNUMBER(SEARCH('[1]Lookup for use classification'!$B$2,C2857)),'[1]Lookup for use classification'!$A$2,IF(ISNUMBER(SEARCH('[1]Lookup for use classification'!$B$3,C2857)),'[1]Lookup for use classification'!$A$3,IF(OR(ISNUMBER(SEARCH('[1]Lookup for use classification'!$B$4,C2857)),ISNUMBER(SEARCH('[1]Lookup for use classification'!$C$4,C2857)),ISNUMBER(SEARCH('[1]Lookup for use classification'!$D$4,C2857)),ISNUMBER(SEARCH('[1]Lookup for use classification'!$E$4,C2857))),'[1]Lookup for use classification'!$A$4,IF(OR(ISNUMBER(SEARCH('[1]Lookup for use classification'!$B$5,C2857)),ISNUMBER(SEARCH('[1]Lookup for use classification'!$C$5,C2857)),ISNUMBER(SEARCH('[1]Lookup for use classification'!$D$5,C2857))),'[1]Lookup for use classification'!$A$5,IF(OR(ISNUMBER(SEARCH('[1]Lookup for use classification'!$B$7,C2857)),ISNUMBER(SEARCH('[1]Lookup for use classification'!$C$7,C2857)),ISNUMBER(SEARCH('[1]Lookup for use classification'!$D$7,C2857))),'[1]Lookup for use classification'!$A$7,IF(OR(ISNUMBER(SEARCH('[1]Lookup for use classification'!$B$9,C2857)),ISNUMBER(SEARCH('[1]Lookup for use classification'!$C$9,C2857)),ISNUMBER(SEARCH('[1]Lookup for use classification'!$D$9,C2857)),ISNUMBER(SEARCH('[1]Lookup for use classification'!$E$9,C2857)),ISNUMBER(SEARCH('[1]Lookup for use classification'!$F$9,C2857)),ISNUMBER(SEARCH('[1]Lookup for use classification'!$G$9,C2857)),ISNUMBER(SEARCH('[1]Lookup for use classification'!$H$9,C2857)),ISNUMBER(SEARCH('[1]Lookup for use classification'!$I$9,C2857)),ISNUMBER(SEARCH('[1]Lookup for use classification'!$J$9,C2857)),ISNUMBER(SEARCH('[1]Lookup for use classification'!$K$9,C2857))),'[1]Lookup for use classification'!$A$9,IF(OR(ISNUMBER(SEARCH('[1]Lookup for use classification'!$B$10,C2857)),ISNUMBER(SEARCH('[1]Lookup for use classification'!$C$10,C2857)),ISNUMBER(SEARCH('[1]Lookup for use classification'!$D$10,C2857)),ISNUMBER(SEARCH('[1]Lookup for use classification'!$E$10,C2857)),ISNUMBER(SEARCH('[1]Lookup for use classification'!$F$10,C2857)),ISNUMBER(SEARCH('[1]Lookup for use classification'!$G$10,C2857))),'[1]Lookup for use classification'!$A$10,IF(OR(ISNUMBER(SEARCH('[1]Lookup for use classification'!$B$11,C2857)),ISNUMBER(SEARCH('[1]Lookup for use classification'!$C$11,C2857))),'[1]Lookup for use classification'!$A$11,IF(OR(ISNUMBER(SEARCH('[1]Lookup for use classification'!$B$12,C2857)),ISNUMBER(SEARCH('[1]Lookup for use classification'!$C$12,C2857))),'[1]Lookup for use classification'!$A$12,IF(OR(ISNUMBER(SEARCH('[1]Lookup for use classification'!$B$13,C2857)),ISNUMBER(SEARCH('[1]Lookup for use classification'!$C$13,C2857)),ISNUMBER(SEARCH('[1]Lookup for use classification'!$D$13,C2857)),,ISNUMBER(SEARCH('[1]Lookup for use classification'!$C$13,C2857)),ISNUMBER(SEARCH('[1]Lookup for use classification'!$E$13,C2857))),'[1]Lookup for use classification'!$A$13,IF(OR(ISNUMBER(SEARCH('[1]Lookup for use classification'!$B$14,C2857)),ISNUMBER(SEARCH('[1]Lookup for use classification'!$C$14,C2857))),'[1]Lookup for use classification'!$A$14,"Other"))))))))))))</f>
        <v>Other</v>
      </c>
      <c r="E2857" s="240"/>
      <c r="F2857" s="239"/>
      <c r="G2857" s="239"/>
    </row>
    <row r="2858" spans="1:12" hidden="1">
      <c r="A2858" s="187" t="s">
        <v>334</v>
      </c>
      <c r="B2858" s="167" t="s">
        <v>4456</v>
      </c>
      <c r="C2858" s="239" t="s">
        <v>339</v>
      </c>
      <c r="D2858" s="6" t="str">
        <f>IF(OR(ISNUMBER(SEARCH('[1]Lookup for use classification'!$B$1,C2858)),ISNUMBER(SEARCH('[1]Lookup for use classification'!$C$1,C2858)),ISNUMBER(SEARCH('[1]Lookup for use classification'!$D$1,C2858)),ISNUMBER(SEARCH('[1]Lookup for use classification'!$E$1,C2858))),'[1]Lookup for use classification'!$A$1,IF(ISNUMBER(SEARCH('[1]Lookup for use classification'!$B$2,C2858)),'[1]Lookup for use classification'!$A$2,IF(ISNUMBER(SEARCH('[1]Lookup for use classification'!$B$3,C2858)),'[1]Lookup for use classification'!$A$3,IF(OR(ISNUMBER(SEARCH('[1]Lookup for use classification'!$B$4,C2858)),ISNUMBER(SEARCH('[1]Lookup for use classification'!$C$4,C2858)),ISNUMBER(SEARCH('[1]Lookup for use classification'!$D$4,C2858)),ISNUMBER(SEARCH('[1]Lookup for use classification'!$E$4,C2858))),'[1]Lookup for use classification'!$A$4,IF(OR(ISNUMBER(SEARCH('[1]Lookup for use classification'!$B$5,C2858)),ISNUMBER(SEARCH('[1]Lookup for use classification'!$C$5,C2858)),ISNUMBER(SEARCH('[1]Lookup for use classification'!$D$5,C2858))),'[1]Lookup for use classification'!$A$5,IF(OR(ISNUMBER(SEARCH('[1]Lookup for use classification'!$B$7,C2858)),ISNUMBER(SEARCH('[1]Lookup for use classification'!$C$7,C2858)),ISNUMBER(SEARCH('[1]Lookup for use classification'!$D$7,C2858))),'[1]Lookup for use classification'!$A$7,IF(OR(ISNUMBER(SEARCH('[1]Lookup for use classification'!$B$9,C2858)),ISNUMBER(SEARCH('[1]Lookup for use classification'!$C$9,C2858)),ISNUMBER(SEARCH('[1]Lookup for use classification'!$D$9,C2858)),ISNUMBER(SEARCH('[1]Lookup for use classification'!$E$9,C2858)),ISNUMBER(SEARCH('[1]Lookup for use classification'!$F$9,C2858)),ISNUMBER(SEARCH('[1]Lookup for use classification'!$G$9,C2858)),ISNUMBER(SEARCH('[1]Lookup for use classification'!$H$9,C2858)),ISNUMBER(SEARCH('[1]Lookup for use classification'!$I$9,C2858)),ISNUMBER(SEARCH('[1]Lookup for use classification'!$J$9,C2858)),ISNUMBER(SEARCH('[1]Lookup for use classification'!$K$9,C2858))),'[1]Lookup for use classification'!$A$9,IF(OR(ISNUMBER(SEARCH('[1]Lookup for use classification'!$B$10,C2858)),ISNUMBER(SEARCH('[1]Lookup for use classification'!$C$10,C2858)),ISNUMBER(SEARCH('[1]Lookup for use classification'!$D$10,C2858)),ISNUMBER(SEARCH('[1]Lookup for use classification'!$E$10,C2858)),ISNUMBER(SEARCH('[1]Lookup for use classification'!$F$10,C2858)),ISNUMBER(SEARCH('[1]Lookup for use classification'!$G$10,C2858))),'[1]Lookup for use classification'!$A$10,IF(OR(ISNUMBER(SEARCH('[1]Lookup for use classification'!$B$11,C2858)),ISNUMBER(SEARCH('[1]Lookup for use classification'!$C$11,C2858))),'[1]Lookup for use classification'!$A$11,IF(OR(ISNUMBER(SEARCH('[1]Lookup for use classification'!$B$12,C2858)),ISNUMBER(SEARCH('[1]Lookup for use classification'!$C$12,C2858))),'[1]Lookup for use classification'!$A$12,IF(OR(ISNUMBER(SEARCH('[1]Lookup for use classification'!$B$13,C2858)),ISNUMBER(SEARCH('[1]Lookup for use classification'!$C$13,C2858)),ISNUMBER(SEARCH('[1]Lookup for use classification'!$D$13,C2858)),,ISNUMBER(SEARCH('[1]Lookup for use classification'!$C$13,C2858)),ISNUMBER(SEARCH('[1]Lookup for use classification'!$E$13,C2858))),'[1]Lookup for use classification'!$A$13,IF(OR(ISNUMBER(SEARCH('[1]Lookup for use classification'!$B$14,C2858)),ISNUMBER(SEARCH('[1]Lookup for use classification'!$C$14,C2858))),'[1]Lookup for use classification'!$A$14,"Other"))))))))))))</f>
        <v>Other</v>
      </c>
      <c r="E2858" s="240"/>
      <c r="F2858" s="239"/>
      <c r="G2858" s="239"/>
    </row>
    <row r="2859" spans="1:12" hidden="1">
      <c r="A2859" s="187" t="s">
        <v>334</v>
      </c>
      <c r="B2859" s="167" t="s">
        <v>4456</v>
      </c>
      <c r="C2859" s="239" t="s">
        <v>286</v>
      </c>
      <c r="D2859" s="6" t="str">
        <f>IF(OR(ISNUMBER(SEARCH('[1]Lookup for use classification'!$B$1,C2859)),ISNUMBER(SEARCH('[1]Lookup for use classification'!$C$1,C2859)),ISNUMBER(SEARCH('[1]Lookup for use classification'!$D$1,C2859)),ISNUMBER(SEARCH('[1]Lookup for use classification'!$E$1,C2859))),'[1]Lookup for use classification'!$A$1,IF(ISNUMBER(SEARCH('[1]Lookup for use classification'!$B$2,C2859)),'[1]Lookup for use classification'!$A$2,IF(ISNUMBER(SEARCH('[1]Lookup for use classification'!$B$3,C2859)),'[1]Lookup for use classification'!$A$3,IF(OR(ISNUMBER(SEARCH('[1]Lookup for use classification'!$B$4,C2859)),ISNUMBER(SEARCH('[1]Lookup for use classification'!$C$4,C2859)),ISNUMBER(SEARCH('[1]Lookup for use classification'!$D$4,C2859)),ISNUMBER(SEARCH('[1]Lookup for use classification'!$E$4,C2859))),'[1]Lookup for use classification'!$A$4,IF(OR(ISNUMBER(SEARCH('[1]Lookup for use classification'!$B$5,C2859)),ISNUMBER(SEARCH('[1]Lookup for use classification'!$C$5,C2859)),ISNUMBER(SEARCH('[1]Lookup for use classification'!$D$5,C2859))),'[1]Lookup for use classification'!$A$5,IF(OR(ISNUMBER(SEARCH('[1]Lookup for use classification'!$B$7,C2859)),ISNUMBER(SEARCH('[1]Lookup for use classification'!$C$7,C2859)),ISNUMBER(SEARCH('[1]Lookup for use classification'!$D$7,C2859))),'[1]Lookup for use classification'!$A$7,IF(OR(ISNUMBER(SEARCH('[1]Lookup for use classification'!$B$9,C2859)),ISNUMBER(SEARCH('[1]Lookup for use classification'!$C$9,C2859)),ISNUMBER(SEARCH('[1]Lookup for use classification'!$D$9,C2859)),ISNUMBER(SEARCH('[1]Lookup for use classification'!$E$9,C2859)),ISNUMBER(SEARCH('[1]Lookup for use classification'!$F$9,C2859)),ISNUMBER(SEARCH('[1]Lookup for use classification'!$G$9,C2859)),ISNUMBER(SEARCH('[1]Lookup for use classification'!$H$9,C2859)),ISNUMBER(SEARCH('[1]Lookup for use classification'!$I$9,C2859)),ISNUMBER(SEARCH('[1]Lookup for use classification'!$J$9,C2859)),ISNUMBER(SEARCH('[1]Lookup for use classification'!$K$9,C2859))),'[1]Lookup for use classification'!$A$9,IF(OR(ISNUMBER(SEARCH('[1]Lookup for use classification'!$B$10,C2859)),ISNUMBER(SEARCH('[1]Lookup for use classification'!$C$10,C2859)),ISNUMBER(SEARCH('[1]Lookup for use classification'!$D$10,C2859)),ISNUMBER(SEARCH('[1]Lookup for use classification'!$E$10,C2859)),ISNUMBER(SEARCH('[1]Lookup for use classification'!$F$10,C2859)),ISNUMBER(SEARCH('[1]Lookup for use classification'!$G$10,C2859))),'[1]Lookup for use classification'!$A$10,IF(OR(ISNUMBER(SEARCH('[1]Lookup for use classification'!$B$11,C2859)),ISNUMBER(SEARCH('[1]Lookup for use classification'!$C$11,C2859))),'[1]Lookup for use classification'!$A$11,IF(OR(ISNUMBER(SEARCH('[1]Lookup for use classification'!$B$12,C2859)),ISNUMBER(SEARCH('[1]Lookup for use classification'!$C$12,C2859))),'[1]Lookup for use classification'!$A$12,IF(OR(ISNUMBER(SEARCH('[1]Lookup for use classification'!$B$13,C2859)),ISNUMBER(SEARCH('[1]Lookup for use classification'!$C$13,C2859)),ISNUMBER(SEARCH('[1]Lookup for use classification'!$D$13,C2859)),,ISNUMBER(SEARCH('[1]Lookup for use classification'!$C$13,C2859)),ISNUMBER(SEARCH('[1]Lookup for use classification'!$E$13,C2859))),'[1]Lookup for use classification'!$A$13,IF(OR(ISNUMBER(SEARCH('[1]Lookup for use classification'!$B$14,C2859)),ISNUMBER(SEARCH('[1]Lookup for use classification'!$C$14,C2859))),'[1]Lookup for use classification'!$A$14,"Other"))))))))))))</f>
        <v>Public Assembly</v>
      </c>
      <c r="E2859" s="240">
        <v>1000</v>
      </c>
      <c r="F2859" s="239"/>
      <c r="G2859" s="239"/>
    </row>
    <row r="2860" spans="1:12" hidden="1">
      <c r="A2860" s="187" t="s">
        <v>334</v>
      </c>
      <c r="B2860" s="167" t="s">
        <v>4456</v>
      </c>
      <c r="C2860" s="239" t="s">
        <v>162</v>
      </c>
      <c r="D2860" s="6" t="str">
        <f>IF(OR(ISNUMBER(SEARCH('[1]Lookup for use classification'!$B$1,C2860)),ISNUMBER(SEARCH('[1]Lookup for use classification'!$C$1,C2860)),ISNUMBER(SEARCH('[1]Lookup for use classification'!$D$1,C2860)),ISNUMBER(SEARCH('[1]Lookup for use classification'!$E$1,C2860))),'[1]Lookup for use classification'!$A$1,IF(ISNUMBER(SEARCH('[1]Lookup for use classification'!$B$2,C2860)),'[1]Lookup for use classification'!$A$2,IF(ISNUMBER(SEARCH('[1]Lookup for use classification'!$B$3,C2860)),'[1]Lookup for use classification'!$A$3,IF(OR(ISNUMBER(SEARCH('[1]Lookup for use classification'!$B$4,C2860)),ISNUMBER(SEARCH('[1]Lookup for use classification'!$C$4,C2860)),ISNUMBER(SEARCH('[1]Lookup for use classification'!$D$4,C2860)),ISNUMBER(SEARCH('[1]Lookup for use classification'!$E$4,C2860))),'[1]Lookup for use classification'!$A$4,IF(OR(ISNUMBER(SEARCH('[1]Lookup for use classification'!$B$5,C2860)),ISNUMBER(SEARCH('[1]Lookup for use classification'!$C$5,C2860)),ISNUMBER(SEARCH('[1]Lookup for use classification'!$D$5,C2860))),'[1]Lookup for use classification'!$A$5,IF(OR(ISNUMBER(SEARCH('[1]Lookup for use classification'!$B$7,C2860)),ISNUMBER(SEARCH('[1]Lookup for use classification'!$C$7,C2860)),ISNUMBER(SEARCH('[1]Lookup for use classification'!$D$7,C2860))),'[1]Lookup for use classification'!$A$7,IF(OR(ISNUMBER(SEARCH('[1]Lookup for use classification'!$B$9,C2860)),ISNUMBER(SEARCH('[1]Lookup for use classification'!$C$9,C2860)),ISNUMBER(SEARCH('[1]Lookup for use classification'!$D$9,C2860)),ISNUMBER(SEARCH('[1]Lookup for use classification'!$E$9,C2860)),ISNUMBER(SEARCH('[1]Lookup for use classification'!$F$9,C2860)),ISNUMBER(SEARCH('[1]Lookup for use classification'!$G$9,C2860)),ISNUMBER(SEARCH('[1]Lookup for use classification'!$H$9,C2860)),ISNUMBER(SEARCH('[1]Lookup for use classification'!$I$9,C2860)),ISNUMBER(SEARCH('[1]Lookup for use classification'!$J$9,C2860)),ISNUMBER(SEARCH('[1]Lookup for use classification'!$K$9,C2860))),'[1]Lookup for use classification'!$A$9,IF(OR(ISNUMBER(SEARCH('[1]Lookup for use classification'!$B$10,C2860)),ISNUMBER(SEARCH('[1]Lookup for use classification'!$C$10,C2860)),ISNUMBER(SEARCH('[1]Lookup for use classification'!$D$10,C2860)),ISNUMBER(SEARCH('[1]Lookup for use classification'!$E$10,C2860)),ISNUMBER(SEARCH('[1]Lookup for use classification'!$F$10,C2860)),ISNUMBER(SEARCH('[1]Lookup for use classification'!$G$10,C2860))),'[1]Lookup for use classification'!$A$10,IF(OR(ISNUMBER(SEARCH('[1]Lookup for use classification'!$B$11,C2860)),ISNUMBER(SEARCH('[1]Lookup for use classification'!$C$11,C2860))),'[1]Lookup for use classification'!$A$11,IF(OR(ISNUMBER(SEARCH('[1]Lookup for use classification'!$B$12,C2860)),ISNUMBER(SEARCH('[1]Lookup for use classification'!$C$12,C2860))),'[1]Lookup for use classification'!$A$12,IF(OR(ISNUMBER(SEARCH('[1]Lookup for use classification'!$B$13,C2860)),ISNUMBER(SEARCH('[1]Lookup for use classification'!$C$13,C2860)),ISNUMBER(SEARCH('[1]Lookup for use classification'!$D$13,C2860)),,ISNUMBER(SEARCH('[1]Lookup for use classification'!$C$13,C2860)),ISNUMBER(SEARCH('[1]Lookup for use classification'!$E$13,C2860))),'[1]Lookup for use classification'!$A$13,IF(OR(ISNUMBER(SEARCH('[1]Lookup for use classification'!$B$14,C2860)),ISNUMBER(SEARCH('[1]Lookup for use classification'!$C$14,C2860))),'[1]Lookup for use classification'!$A$14,"Other"))))))))))))</f>
        <v>Public Assembly</v>
      </c>
      <c r="E2860" s="240"/>
      <c r="F2860" s="239"/>
      <c r="G2860" s="239"/>
    </row>
    <row r="2861" spans="1:12" hidden="1">
      <c r="A2861" s="187" t="s">
        <v>334</v>
      </c>
      <c r="B2861" s="167" t="s">
        <v>4456</v>
      </c>
      <c r="C2861" s="239" t="s">
        <v>335</v>
      </c>
      <c r="D2861" s="6" t="str">
        <f>IF(OR(ISNUMBER(SEARCH('[1]Lookup for use classification'!$B$1,C2861)),ISNUMBER(SEARCH('[1]Lookup for use classification'!$C$1,C2861)),ISNUMBER(SEARCH('[1]Lookup for use classification'!$D$1,C2861)),ISNUMBER(SEARCH('[1]Lookup for use classification'!$E$1,C2861))),'[1]Lookup for use classification'!$A$1,IF(ISNUMBER(SEARCH('[1]Lookup for use classification'!$B$2,C2861)),'[1]Lookup for use classification'!$A$2,IF(ISNUMBER(SEARCH('[1]Lookup for use classification'!$B$3,C2861)),'[1]Lookup for use classification'!$A$3,IF(OR(ISNUMBER(SEARCH('[1]Lookup for use classification'!$B$4,C2861)),ISNUMBER(SEARCH('[1]Lookup for use classification'!$C$4,C2861)),ISNUMBER(SEARCH('[1]Lookup for use classification'!$D$4,C2861)),ISNUMBER(SEARCH('[1]Lookup for use classification'!$E$4,C2861))),'[1]Lookup for use classification'!$A$4,IF(OR(ISNUMBER(SEARCH('[1]Lookup for use classification'!$B$5,C2861)),ISNUMBER(SEARCH('[1]Lookup for use classification'!$C$5,C2861)),ISNUMBER(SEARCH('[1]Lookup for use classification'!$D$5,C2861))),'[1]Lookup for use classification'!$A$5,IF(OR(ISNUMBER(SEARCH('[1]Lookup for use classification'!$B$7,C2861)),ISNUMBER(SEARCH('[1]Lookup for use classification'!$C$7,C2861)),ISNUMBER(SEARCH('[1]Lookup for use classification'!$D$7,C2861))),'[1]Lookup for use classification'!$A$7,IF(OR(ISNUMBER(SEARCH('[1]Lookup for use classification'!$B$9,C2861)),ISNUMBER(SEARCH('[1]Lookup for use classification'!$C$9,C2861)),ISNUMBER(SEARCH('[1]Lookup for use classification'!$D$9,C2861)),ISNUMBER(SEARCH('[1]Lookup for use classification'!$E$9,C2861)),ISNUMBER(SEARCH('[1]Lookup for use classification'!$F$9,C2861)),ISNUMBER(SEARCH('[1]Lookup for use classification'!$G$9,C2861)),ISNUMBER(SEARCH('[1]Lookup for use classification'!$H$9,C2861)),ISNUMBER(SEARCH('[1]Lookup for use classification'!$I$9,C2861)),ISNUMBER(SEARCH('[1]Lookup for use classification'!$J$9,C2861)),ISNUMBER(SEARCH('[1]Lookup for use classification'!$K$9,C2861))),'[1]Lookup for use classification'!$A$9,IF(OR(ISNUMBER(SEARCH('[1]Lookup for use classification'!$B$10,C2861)),ISNUMBER(SEARCH('[1]Lookup for use classification'!$C$10,C2861)),ISNUMBER(SEARCH('[1]Lookup for use classification'!$D$10,C2861)),ISNUMBER(SEARCH('[1]Lookup for use classification'!$E$10,C2861)),ISNUMBER(SEARCH('[1]Lookup for use classification'!$F$10,C2861)),ISNUMBER(SEARCH('[1]Lookup for use classification'!$G$10,C2861))),'[1]Lookup for use classification'!$A$10,IF(OR(ISNUMBER(SEARCH('[1]Lookup for use classification'!$B$11,C2861)),ISNUMBER(SEARCH('[1]Lookup for use classification'!$C$11,C2861))),'[1]Lookup for use classification'!$A$11,IF(OR(ISNUMBER(SEARCH('[1]Lookup for use classification'!$B$12,C2861)),ISNUMBER(SEARCH('[1]Lookup for use classification'!$C$12,C2861))),'[1]Lookup for use classification'!$A$12,IF(OR(ISNUMBER(SEARCH('[1]Lookup for use classification'!$B$13,C2861)),ISNUMBER(SEARCH('[1]Lookup for use classification'!$C$13,C2861)),ISNUMBER(SEARCH('[1]Lookup for use classification'!$D$13,C2861)),,ISNUMBER(SEARCH('[1]Lookup for use classification'!$C$13,C2861)),ISNUMBER(SEARCH('[1]Lookup for use classification'!$E$13,C2861))),'[1]Lookup for use classification'!$A$13,IF(OR(ISNUMBER(SEARCH('[1]Lookup for use classification'!$B$14,C2861)),ISNUMBER(SEARCH('[1]Lookup for use classification'!$C$14,C2861))),'[1]Lookup for use classification'!$A$14,"Other"))))))))))))</f>
        <v>Warehousing</v>
      </c>
      <c r="E2861" s="240">
        <v>800</v>
      </c>
      <c r="F2861" s="239"/>
      <c r="G2861" s="239"/>
    </row>
    <row r="2862" spans="1:12" hidden="1">
      <c r="A2862" s="187" t="s">
        <v>334</v>
      </c>
      <c r="B2862" s="167" t="s">
        <v>4456</v>
      </c>
      <c r="C2862" s="239" t="s">
        <v>336</v>
      </c>
      <c r="D2862" s="6" t="str">
        <f>IF(OR(ISNUMBER(SEARCH('[1]Lookup for use classification'!$B$1,C2862)),ISNUMBER(SEARCH('[1]Lookup for use classification'!$C$1,C2862)),ISNUMBER(SEARCH('[1]Lookup for use classification'!$D$1,C2862)),ISNUMBER(SEARCH('[1]Lookup for use classification'!$E$1,C2862))),'[1]Lookup for use classification'!$A$1,IF(ISNUMBER(SEARCH('[1]Lookup for use classification'!$B$2,C2862)),'[1]Lookup for use classification'!$A$2,IF(ISNUMBER(SEARCH('[1]Lookup for use classification'!$B$3,C2862)),'[1]Lookup for use classification'!$A$3,IF(OR(ISNUMBER(SEARCH('[1]Lookup for use classification'!$B$4,C2862)),ISNUMBER(SEARCH('[1]Lookup for use classification'!$C$4,C2862)),ISNUMBER(SEARCH('[1]Lookup for use classification'!$D$4,C2862)),ISNUMBER(SEARCH('[1]Lookup for use classification'!$E$4,C2862))),'[1]Lookup for use classification'!$A$4,IF(OR(ISNUMBER(SEARCH('[1]Lookup for use classification'!$B$5,C2862)),ISNUMBER(SEARCH('[1]Lookup for use classification'!$C$5,C2862)),ISNUMBER(SEARCH('[1]Lookup for use classification'!$D$5,C2862))),'[1]Lookup for use classification'!$A$5,IF(OR(ISNUMBER(SEARCH('[1]Lookup for use classification'!$B$7,C2862)),ISNUMBER(SEARCH('[1]Lookup for use classification'!$C$7,C2862)),ISNUMBER(SEARCH('[1]Lookup for use classification'!$D$7,C2862))),'[1]Lookup for use classification'!$A$7,IF(OR(ISNUMBER(SEARCH('[1]Lookup for use classification'!$B$9,C2862)),ISNUMBER(SEARCH('[1]Lookup for use classification'!$C$9,C2862)),ISNUMBER(SEARCH('[1]Lookup for use classification'!$D$9,C2862)),ISNUMBER(SEARCH('[1]Lookup for use classification'!$E$9,C2862)),ISNUMBER(SEARCH('[1]Lookup for use classification'!$F$9,C2862)),ISNUMBER(SEARCH('[1]Lookup for use classification'!$G$9,C2862)),ISNUMBER(SEARCH('[1]Lookup for use classification'!$H$9,C2862)),ISNUMBER(SEARCH('[1]Lookup for use classification'!$I$9,C2862)),ISNUMBER(SEARCH('[1]Lookup for use classification'!$J$9,C2862)),ISNUMBER(SEARCH('[1]Lookup for use classification'!$K$9,C2862))),'[1]Lookup for use classification'!$A$9,IF(OR(ISNUMBER(SEARCH('[1]Lookup for use classification'!$B$10,C2862)),ISNUMBER(SEARCH('[1]Lookup for use classification'!$C$10,C2862)),ISNUMBER(SEARCH('[1]Lookup for use classification'!$D$10,C2862)),ISNUMBER(SEARCH('[1]Lookup for use classification'!$E$10,C2862)),ISNUMBER(SEARCH('[1]Lookup for use classification'!$F$10,C2862)),ISNUMBER(SEARCH('[1]Lookup for use classification'!$G$10,C2862))),'[1]Lookup for use classification'!$A$10,IF(OR(ISNUMBER(SEARCH('[1]Lookup for use classification'!$B$11,C2862)),ISNUMBER(SEARCH('[1]Lookup for use classification'!$C$11,C2862))),'[1]Lookup for use classification'!$A$11,IF(OR(ISNUMBER(SEARCH('[1]Lookup for use classification'!$B$12,C2862)),ISNUMBER(SEARCH('[1]Lookup for use classification'!$C$12,C2862))),'[1]Lookup for use classification'!$A$12,IF(OR(ISNUMBER(SEARCH('[1]Lookup for use classification'!$B$13,C2862)),ISNUMBER(SEARCH('[1]Lookup for use classification'!$C$13,C2862)),ISNUMBER(SEARCH('[1]Lookup for use classification'!$D$13,C2862)),,ISNUMBER(SEARCH('[1]Lookup for use classification'!$C$13,C2862)),ISNUMBER(SEARCH('[1]Lookup for use classification'!$E$13,C2862))),'[1]Lookup for use classification'!$A$13,IF(OR(ISNUMBER(SEARCH('[1]Lookup for use classification'!$B$14,C2862)),ISNUMBER(SEARCH('[1]Lookup for use classification'!$C$14,C2862))),'[1]Lookup for use classification'!$A$14,"Other"))))))))))))</f>
        <v>Warehousing</v>
      </c>
      <c r="E2862" s="240"/>
      <c r="F2862" s="239"/>
      <c r="G2862" s="239"/>
    </row>
    <row r="2863" spans="1:12" hidden="1">
      <c r="A2863" s="187" t="s">
        <v>334</v>
      </c>
      <c r="B2863" s="167" t="s">
        <v>4456</v>
      </c>
      <c r="C2863" s="239" t="s">
        <v>64</v>
      </c>
      <c r="D2863" s="6" t="str">
        <f>IF(OR(ISNUMBER(SEARCH('[1]Lookup for use classification'!$B$1,C2863)),ISNUMBER(SEARCH('[1]Lookup for use classification'!$C$1,C2863)),ISNUMBER(SEARCH('[1]Lookup for use classification'!$D$1,C2863)),ISNUMBER(SEARCH('[1]Lookup for use classification'!$E$1,C2863))),'[1]Lookup for use classification'!$A$1,IF(ISNUMBER(SEARCH('[1]Lookup for use classification'!$B$2,C2863)),'[1]Lookup for use classification'!$A$2,IF(ISNUMBER(SEARCH('[1]Lookup for use classification'!$B$3,C2863)),'[1]Lookup for use classification'!$A$3,IF(OR(ISNUMBER(SEARCH('[1]Lookup for use classification'!$B$4,C2863)),ISNUMBER(SEARCH('[1]Lookup for use classification'!$C$4,C2863)),ISNUMBER(SEARCH('[1]Lookup for use classification'!$D$4,C2863)),ISNUMBER(SEARCH('[1]Lookup for use classification'!$E$4,C2863))),'[1]Lookup for use classification'!$A$4,IF(OR(ISNUMBER(SEARCH('[1]Lookup for use classification'!$B$5,C2863)),ISNUMBER(SEARCH('[1]Lookup for use classification'!$C$5,C2863)),ISNUMBER(SEARCH('[1]Lookup for use classification'!$D$5,C2863))),'[1]Lookup for use classification'!$A$5,IF(OR(ISNUMBER(SEARCH('[1]Lookup for use classification'!$B$7,C2863)),ISNUMBER(SEARCH('[1]Lookup for use classification'!$C$7,C2863)),ISNUMBER(SEARCH('[1]Lookup for use classification'!$D$7,C2863))),'[1]Lookup for use classification'!$A$7,IF(OR(ISNUMBER(SEARCH('[1]Lookup for use classification'!$B$9,C2863)),ISNUMBER(SEARCH('[1]Lookup for use classification'!$C$9,C2863)),ISNUMBER(SEARCH('[1]Lookup for use classification'!$D$9,C2863)),ISNUMBER(SEARCH('[1]Lookup for use classification'!$E$9,C2863)),ISNUMBER(SEARCH('[1]Lookup for use classification'!$F$9,C2863)),ISNUMBER(SEARCH('[1]Lookup for use classification'!$G$9,C2863)),ISNUMBER(SEARCH('[1]Lookup for use classification'!$H$9,C2863)),ISNUMBER(SEARCH('[1]Lookup for use classification'!$I$9,C2863)),ISNUMBER(SEARCH('[1]Lookup for use classification'!$J$9,C2863)),ISNUMBER(SEARCH('[1]Lookup for use classification'!$K$9,C2863))),'[1]Lookup for use classification'!$A$9,IF(OR(ISNUMBER(SEARCH('[1]Lookup for use classification'!$B$10,C2863)),ISNUMBER(SEARCH('[1]Lookup for use classification'!$C$10,C2863)),ISNUMBER(SEARCH('[1]Lookup for use classification'!$D$10,C2863)),ISNUMBER(SEARCH('[1]Lookup for use classification'!$E$10,C2863)),ISNUMBER(SEARCH('[1]Lookup for use classification'!$F$10,C2863)),ISNUMBER(SEARCH('[1]Lookup for use classification'!$G$10,C2863))),'[1]Lookup for use classification'!$A$10,IF(OR(ISNUMBER(SEARCH('[1]Lookup for use classification'!$B$11,C2863)),ISNUMBER(SEARCH('[1]Lookup for use classification'!$C$11,C2863))),'[1]Lookup for use classification'!$A$11,IF(OR(ISNUMBER(SEARCH('[1]Lookup for use classification'!$B$12,C2863)),ISNUMBER(SEARCH('[1]Lookup for use classification'!$C$12,C2863))),'[1]Lookup for use classification'!$A$12,IF(OR(ISNUMBER(SEARCH('[1]Lookup for use classification'!$B$13,C2863)),ISNUMBER(SEARCH('[1]Lookup for use classification'!$C$13,C2863)),ISNUMBER(SEARCH('[1]Lookup for use classification'!$D$13,C2863)),,ISNUMBER(SEARCH('[1]Lookup for use classification'!$C$13,C2863)),ISNUMBER(SEARCH('[1]Lookup for use classification'!$E$13,C2863))),'[1]Lookup for use classification'!$A$13,IF(OR(ISNUMBER(SEARCH('[1]Lookup for use classification'!$B$14,C2863)),ISNUMBER(SEARCH('[1]Lookup for use classification'!$C$14,C2863))),'[1]Lookup for use classification'!$A$14,"Other"))))))))))))</f>
        <v>Water &amp; Sewer</v>
      </c>
      <c r="E2863" s="240">
        <v>1558</v>
      </c>
      <c r="F2863" s="239"/>
      <c r="G2863" s="239"/>
    </row>
    <row r="2864" spans="1:12" hidden="1">
      <c r="A2864" s="187" t="s">
        <v>334</v>
      </c>
      <c r="B2864" s="167" t="s">
        <v>4456</v>
      </c>
      <c r="C2864" s="239" t="s">
        <v>340</v>
      </c>
      <c r="D2864" s="6" t="str">
        <f>IF(OR(ISNUMBER(SEARCH('[1]Lookup for use classification'!$B$1,C2864)),ISNUMBER(SEARCH('[1]Lookup for use classification'!$C$1,C2864)),ISNUMBER(SEARCH('[1]Lookup for use classification'!$D$1,C2864)),ISNUMBER(SEARCH('[1]Lookup for use classification'!$E$1,C2864))),'[1]Lookup for use classification'!$A$1,IF(ISNUMBER(SEARCH('[1]Lookup for use classification'!$B$2,C2864)),'[1]Lookup for use classification'!$A$2,IF(ISNUMBER(SEARCH('[1]Lookup for use classification'!$B$3,C2864)),'[1]Lookup for use classification'!$A$3,IF(OR(ISNUMBER(SEARCH('[1]Lookup for use classification'!$B$4,C2864)),ISNUMBER(SEARCH('[1]Lookup for use classification'!$C$4,C2864)),ISNUMBER(SEARCH('[1]Lookup for use classification'!$D$4,C2864)),ISNUMBER(SEARCH('[1]Lookup for use classification'!$E$4,C2864))),'[1]Lookup for use classification'!$A$4,IF(OR(ISNUMBER(SEARCH('[1]Lookup for use classification'!$B$5,C2864)),ISNUMBER(SEARCH('[1]Lookup for use classification'!$C$5,C2864)),ISNUMBER(SEARCH('[1]Lookup for use classification'!$D$5,C2864))),'[1]Lookup for use classification'!$A$5,IF(OR(ISNUMBER(SEARCH('[1]Lookup for use classification'!$B$7,C2864)),ISNUMBER(SEARCH('[1]Lookup for use classification'!$C$7,C2864)),ISNUMBER(SEARCH('[1]Lookup for use classification'!$D$7,C2864))),'[1]Lookup for use classification'!$A$7,IF(OR(ISNUMBER(SEARCH('[1]Lookup for use classification'!$B$9,C2864)),ISNUMBER(SEARCH('[1]Lookup for use classification'!$C$9,C2864)),ISNUMBER(SEARCH('[1]Lookup for use classification'!$D$9,C2864)),ISNUMBER(SEARCH('[1]Lookup for use classification'!$E$9,C2864)),ISNUMBER(SEARCH('[1]Lookup for use classification'!$F$9,C2864)),ISNUMBER(SEARCH('[1]Lookup for use classification'!$G$9,C2864)),ISNUMBER(SEARCH('[1]Lookup for use classification'!$H$9,C2864)),ISNUMBER(SEARCH('[1]Lookup for use classification'!$I$9,C2864)),ISNUMBER(SEARCH('[1]Lookup for use classification'!$J$9,C2864)),ISNUMBER(SEARCH('[1]Lookup for use classification'!$K$9,C2864))),'[1]Lookup for use classification'!$A$9,IF(OR(ISNUMBER(SEARCH('[1]Lookup for use classification'!$B$10,C2864)),ISNUMBER(SEARCH('[1]Lookup for use classification'!$C$10,C2864)),ISNUMBER(SEARCH('[1]Lookup for use classification'!$D$10,C2864)),ISNUMBER(SEARCH('[1]Lookup for use classification'!$E$10,C2864)),ISNUMBER(SEARCH('[1]Lookup for use classification'!$F$10,C2864)),ISNUMBER(SEARCH('[1]Lookup for use classification'!$G$10,C2864))),'[1]Lookup for use classification'!$A$10,IF(OR(ISNUMBER(SEARCH('[1]Lookup for use classification'!$B$11,C2864)),ISNUMBER(SEARCH('[1]Lookup for use classification'!$C$11,C2864))),'[1]Lookup for use classification'!$A$11,IF(OR(ISNUMBER(SEARCH('[1]Lookup for use classification'!$B$12,C2864)),ISNUMBER(SEARCH('[1]Lookup for use classification'!$C$12,C2864))),'[1]Lookup for use classification'!$A$12,IF(OR(ISNUMBER(SEARCH('[1]Lookup for use classification'!$B$13,C2864)),ISNUMBER(SEARCH('[1]Lookup for use classification'!$C$13,C2864)),ISNUMBER(SEARCH('[1]Lookup for use classification'!$D$13,C2864)),,ISNUMBER(SEARCH('[1]Lookup for use classification'!$C$13,C2864)),ISNUMBER(SEARCH('[1]Lookup for use classification'!$E$13,C2864))),'[1]Lookup for use classification'!$A$13,IF(OR(ISNUMBER(SEARCH('[1]Lookup for use classification'!$B$14,C2864)),ISNUMBER(SEARCH('[1]Lookup for use classification'!$C$14,C2864))),'[1]Lookup for use classification'!$A$14,"Other"))))))))))))</f>
        <v>Water &amp; Sewer</v>
      </c>
      <c r="E2864" s="240"/>
      <c r="F2864" s="239"/>
      <c r="G2864" s="239"/>
    </row>
    <row r="2865" spans="1:18" hidden="1">
      <c r="A2865" s="134" t="s">
        <v>341</v>
      </c>
      <c r="B2865" s="8" t="str">
        <f>IF(ISNA(VLOOKUP(CONCATENATE(A2865,C2865),EUS!$B$2:$B$1939,1,FALSE)),"","End Use Study")</f>
        <v>End Use Study</v>
      </c>
      <c r="C2865" s="14" t="s">
        <v>3487</v>
      </c>
      <c r="D2865" s="162" t="s">
        <v>3335</v>
      </c>
      <c r="E2865" s="15">
        <v>1128</v>
      </c>
      <c r="F2865" s="15"/>
      <c r="G2865" s="15"/>
      <c r="H2865" s="164"/>
      <c r="I2865" s="164"/>
      <c r="J2865" s="7"/>
      <c r="L2865" s="6"/>
    </row>
    <row r="2866" spans="1:18" hidden="1">
      <c r="A2866" s="134" t="s">
        <v>341</v>
      </c>
      <c r="B2866" s="8" t="str">
        <f>IF(ISNA(VLOOKUP(CONCATENATE(A2866,C2866),EUS!$B$2:$B$1939,1,FALSE)),"","End Use Study")</f>
        <v>End Use Study</v>
      </c>
      <c r="C2866" s="14" t="s">
        <v>3488</v>
      </c>
      <c r="D2866" s="162" t="s">
        <v>3335</v>
      </c>
      <c r="E2866" s="15">
        <v>1680</v>
      </c>
      <c r="F2866" s="15"/>
      <c r="G2866" s="15"/>
      <c r="H2866" s="164"/>
      <c r="I2866" s="164"/>
      <c r="J2866" s="7"/>
      <c r="L2866" s="6"/>
    </row>
    <row r="2867" spans="1:18" hidden="1">
      <c r="A2867" s="134" t="s">
        <v>341</v>
      </c>
      <c r="B2867" s="8" t="str">
        <f>IF(ISNA(VLOOKUP(CONCATENATE(A2867,C2867),EUS!$B$2:$B$1939,1,FALSE)),"","End Use Study")</f>
        <v>End Use Study</v>
      </c>
      <c r="C2867" s="14" t="s">
        <v>3489</v>
      </c>
      <c r="D2867" s="162" t="s">
        <v>3335</v>
      </c>
      <c r="E2867" s="15">
        <v>2200</v>
      </c>
      <c r="F2867" s="15"/>
      <c r="G2867" s="15"/>
      <c r="H2867" s="164"/>
      <c r="I2867" s="164"/>
      <c r="J2867" s="7"/>
      <c r="L2867" s="6"/>
    </row>
    <row r="2868" spans="1:18" hidden="1">
      <c r="A2868" s="134" t="s">
        <v>341</v>
      </c>
      <c r="B2868" s="8" t="str">
        <f>IF(ISNA(VLOOKUP(CONCATENATE(A2868,C2868),EUS!$B$2:$B$1939,1,FALSE)),"","End Use Study")</f>
        <v>End Use Study</v>
      </c>
      <c r="C2868" s="14" t="s">
        <v>3490</v>
      </c>
      <c r="D2868" s="162" t="s">
        <v>3335</v>
      </c>
      <c r="E2868" s="15">
        <v>3850</v>
      </c>
      <c r="F2868" s="15"/>
      <c r="G2868" s="15"/>
      <c r="H2868" s="164"/>
      <c r="I2868" s="164"/>
      <c r="J2868" s="7"/>
      <c r="L2868" s="6"/>
    </row>
    <row r="2869" spans="1:18" hidden="1">
      <c r="A2869" s="193" t="s">
        <v>3274</v>
      </c>
      <c r="B2869" s="8" t="str">
        <f>IF(ISNA(VLOOKUP(CONCATENATE(A2869,C2869),ARIS!$A$1:$A$959,1,FALSE)),"","ARIS")</f>
        <v>ARIS</v>
      </c>
      <c r="C2869" s="223" t="s">
        <v>3486</v>
      </c>
      <c r="D2869" s="162" t="s">
        <v>3335</v>
      </c>
      <c r="E2869" s="224">
        <v>7743</v>
      </c>
      <c r="F2869" s="224"/>
      <c r="G2869" s="224"/>
      <c r="H2869" s="164">
        <v>2396.9529927007297</v>
      </c>
      <c r="I2869" s="164"/>
      <c r="J2869" s="165">
        <v>28064.919248666665</v>
      </c>
    </row>
    <row r="2870" spans="1:18" hidden="1">
      <c r="A2870" s="185" t="s">
        <v>341</v>
      </c>
      <c r="B2870" s="8" t="str">
        <f>IF(ISNA(VLOOKUP(CONCATENATE(A2870,C2870),EUS!$B$2:$B$1939,1,FALSE)),"","End Use Study")</f>
        <v>End Use Study</v>
      </c>
      <c r="C2870" s="223"/>
      <c r="D2870" s="162" t="s">
        <v>3335</v>
      </c>
      <c r="E2870" s="224">
        <v>11508</v>
      </c>
      <c r="F2870" s="224"/>
      <c r="G2870" s="224"/>
      <c r="H2870" s="164"/>
      <c r="I2870" s="164"/>
      <c r="K2870" s="163"/>
    </row>
    <row r="2871" spans="1:18" hidden="1">
      <c r="A2871" s="187" t="s">
        <v>341</v>
      </c>
      <c r="B2871" s="167" t="s">
        <v>4456</v>
      </c>
      <c r="C2871" s="239" t="s">
        <v>165</v>
      </c>
      <c r="D2871" s="6" t="str">
        <f>IF(OR(ISNUMBER(SEARCH('[1]Lookup for use classification'!$B$1,C2871)),ISNUMBER(SEARCH('[1]Lookup for use classification'!$C$1,C2871)),ISNUMBER(SEARCH('[1]Lookup for use classification'!$D$1,C2871)),ISNUMBER(SEARCH('[1]Lookup for use classification'!$E$1,C2871))),'[1]Lookup for use classification'!$A$1,IF(ISNUMBER(SEARCH('[1]Lookup for use classification'!$B$2,C2871)),'[1]Lookup for use classification'!$A$2,IF(ISNUMBER(SEARCH('[1]Lookup for use classification'!$B$3,C2871)),'[1]Lookup for use classification'!$A$3,IF(OR(ISNUMBER(SEARCH('[1]Lookup for use classification'!$B$4,C2871)),ISNUMBER(SEARCH('[1]Lookup for use classification'!$C$4,C2871)),ISNUMBER(SEARCH('[1]Lookup for use classification'!$D$4,C2871)),ISNUMBER(SEARCH('[1]Lookup for use classification'!$E$4,C2871))),'[1]Lookup for use classification'!$A$4,IF(OR(ISNUMBER(SEARCH('[1]Lookup for use classification'!$B$5,C2871)),ISNUMBER(SEARCH('[1]Lookup for use classification'!$C$5,C2871)),ISNUMBER(SEARCH('[1]Lookup for use classification'!$D$5,C2871))),'[1]Lookup for use classification'!$A$5,IF(OR(ISNUMBER(SEARCH('[1]Lookup for use classification'!$B$7,C2871)),ISNUMBER(SEARCH('[1]Lookup for use classification'!$C$7,C2871)),ISNUMBER(SEARCH('[1]Lookup for use classification'!$D$7,C2871))),'[1]Lookup for use classification'!$A$7,IF(OR(ISNUMBER(SEARCH('[1]Lookup for use classification'!$B$9,C2871)),ISNUMBER(SEARCH('[1]Lookup for use classification'!$C$9,C2871)),ISNUMBER(SEARCH('[1]Lookup for use classification'!$D$9,C2871)),ISNUMBER(SEARCH('[1]Lookup for use classification'!$E$9,C2871)),ISNUMBER(SEARCH('[1]Lookup for use classification'!$F$9,C2871)),ISNUMBER(SEARCH('[1]Lookup for use classification'!$G$9,C2871)),ISNUMBER(SEARCH('[1]Lookup for use classification'!$H$9,C2871)),ISNUMBER(SEARCH('[1]Lookup for use classification'!$I$9,C2871)),ISNUMBER(SEARCH('[1]Lookup for use classification'!$J$9,C2871)),ISNUMBER(SEARCH('[1]Lookup for use classification'!$K$9,C2871))),'[1]Lookup for use classification'!$A$9,IF(OR(ISNUMBER(SEARCH('[1]Lookup for use classification'!$B$10,C2871)),ISNUMBER(SEARCH('[1]Lookup for use classification'!$C$10,C2871)),ISNUMBER(SEARCH('[1]Lookup for use classification'!$D$10,C2871)),ISNUMBER(SEARCH('[1]Lookup for use classification'!$E$10,C2871)),ISNUMBER(SEARCH('[1]Lookup for use classification'!$F$10,C2871)),ISNUMBER(SEARCH('[1]Lookup for use classification'!$G$10,C2871))),'[1]Lookup for use classification'!$A$10,IF(OR(ISNUMBER(SEARCH('[1]Lookup for use classification'!$B$11,C2871)),ISNUMBER(SEARCH('[1]Lookup for use classification'!$C$11,C2871))),'[1]Lookup for use classification'!$A$11,IF(OR(ISNUMBER(SEARCH('[1]Lookup for use classification'!$B$12,C2871)),ISNUMBER(SEARCH('[1]Lookup for use classification'!$C$12,C2871))),'[1]Lookup for use classification'!$A$12,IF(OR(ISNUMBER(SEARCH('[1]Lookup for use classification'!$B$13,C2871)),ISNUMBER(SEARCH('[1]Lookup for use classification'!$C$13,C2871)),ISNUMBER(SEARCH('[1]Lookup for use classification'!$D$13,C2871)),,ISNUMBER(SEARCH('[1]Lookup for use classification'!$C$13,C2871)),ISNUMBER(SEARCH('[1]Lookup for use classification'!$E$13,C2871))),'[1]Lookup for use classification'!$A$13,IF(OR(ISNUMBER(SEARCH('[1]Lookup for use classification'!$B$14,C2871)),ISNUMBER(SEARCH('[1]Lookup for use classification'!$C$14,C2871))),'[1]Lookup for use classification'!$A$14,"Other"))))))))))))</f>
        <v>Food Service and Drinking Places</v>
      </c>
      <c r="E2871" s="240">
        <v>2200</v>
      </c>
      <c r="F2871" s="259" t="s">
        <v>6</v>
      </c>
      <c r="G2871" s="259"/>
    </row>
    <row r="2872" spans="1:18" hidden="1">
      <c r="A2872" s="188" t="s">
        <v>341</v>
      </c>
      <c r="B2872" s="162" t="s">
        <v>4511</v>
      </c>
      <c r="C2872" s="230" t="s">
        <v>3275</v>
      </c>
      <c r="D2872" s="188" t="s">
        <v>3232</v>
      </c>
      <c r="E2872" s="231">
        <v>1030</v>
      </c>
      <c r="F2872" s="231"/>
      <c r="G2872" s="231"/>
      <c r="H2872" s="216">
        <v>848</v>
      </c>
      <c r="I2872" s="216"/>
      <c r="J2872" s="193">
        <v>14094</v>
      </c>
      <c r="K2872" s="193"/>
      <c r="L2872" s="193"/>
      <c r="M2872" s="193">
        <v>689</v>
      </c>
      <c r="N2872" s="193"/>
      <c r="O2872" s="193">
        <v>8175</v>
      </c>
      <c r="P2872" s="193"/>
      <c r="Q2872" s="193"/>
      <c r="R2872" s="193">
        <v>2422</v>
      </c>
    </row>
    <row r="2873" spans="1:18" hidden="1">
      <c r="A2873" s="188" t="s">
        <v>341</v>
      </c>
      <c r="B2873" s="162" t="s">
        <v>4511</v>
      </c>
      <c r="C2873" s="223" t="s">
        <v>3119</v>
      </c>
      <c r="D2873" s="162" t="s">
        <v>377</v>
      </c>
      <c r="E2873" s="224">
        <v>700</v>
      </c>
      <c r="F2873" s="224"/>
      <c r="G2873" s="224"/>
      <c r="H2873" s="164">
        <v>357</v>
      </c>
      <c r="I2873" s="164"/>
      <c r="J2873" s="165">
        <v>6459</v>
      </c>
      <c r="M2873" s="165">
        <v>263</v>
      </c>
      <c r="O2873" s="165">
        <v>5635</v>
      </c>
      <c r="R2873" s="165">
        <v>852</v>
      </c>
    </row>
    <row r="2874" spans="1:18" hidden="1">
      <c r="A2874" s="134" t="s">
        <v>341</v>
      </c>
      <c r="B2874" s="8" t="str">
        <f>IF(ISNA(VLOOKUP(CONCATENATE(A2874,C2874),EUS!$B$2:$B$1939,1,FALSE)),"","End Use Study")</f>
        <v>End Use Study</v>
      </c>
      <c r="C2874" s="14" t="s">
        <v>37</v>
      </c>
      <c r="D2874" s="8" t="s">
        <v>377</v>
      </c>
      <c r="E2874" s="15">
        <v>2075</v>
      </c>
      <c r="F2874" s="15"/>
      <c r="G2874" s="15"/>
      <c r="H2874" s="164">
        <v>1900</v>
      </c>
      <c r="I2874" s="164"/>
      <c r="J2874" s="7">
        <v>19924</v>
      </c>
      <c r="L2874" s="6"/>
    </row>
    <row r="2875" spans="1:18" hidden="1">
      <c r="A2875" s="187" t="s">
        <v>341</v>
      </c>
      <c r="B2875" s="167" t="s">
        <v>4456</v>
      </c>
      <c r="C2875" s="241" t="s">
        <v>342</v>
      </c>
      <c r="D2875" s="6" t="str">
        <f>IF(OR(ISNUMBER(SEARCH('[1]Lookup for use classification'!$B$1,C2875)),ISNUMBER(SEARCH('[1]Lookup for use classification'!$C$1,C2875)),ISNUMBER(SEARCH('[1]Lookup for use classification'!$D$1,C2875)),ISNUMBER(SEARCH('[1]Lookup for use classification'!$E$1,C2875))),'[1]Lookup for use classification'!$A$1,IF(ISNUMBER(SEARCH('[1]Lookup for use classification'!$B$2,C2875)),'[1]Lookup for use classification'!$A$2,IF(ISNUMBER(SEARCH('[1]Lookup for use classification'!$B$3,C2875)),'[1]Lookup for use classification'!$A$3,IF(OR(ISNUMBER(SEARCH('[1]Lookup for use classification'!$B$4,C2875)),ISNUMBER(SEARCH('[1]Lookup for use classification'!$C$4,C2875)),ISNUMBER(SEARCH('[1]Lookup for use classification'!$D$4,C2875)),ISNUMBER(SEARCH('[1]Lookup for use classification'!$E$4,C2875))),'[1]Lookup for use classification'!$A$4,IF(OR(ISNUMBER(SEARCH('[1]Lookup for use classification'!$B$5,C2875)),ISNUMBER(SEARCH('[1]Lookup for use classification'!$C$5,C2875)),ISNUMBER(SEARCH('[1]Lookup for use classification'!$D$5,C2875))),'[1]Lookup for use classification'!$A$5,IF(OR(ISNUMBER(SEARCH('[1]Lookup for use classification'!$B$7,C2875)),ISNUMBER(SEARCH('[1]Lookup for use classification'!$C$7,C2875)),ISNUMBER(SEARCH('[1]Lookup for use classification'!$D$7,C2875))),'[1]Lookup for use classification'!$A$7,IF(OR(ISNUMBER(SEARCH('[1]Lookup for use classification'!$B$9,C2875)),ISNUMBER(SEARCH('[1]Lookup for use classification'!$C$9,C2875)),ISNUMBER(SEARCH('[1]Lookup for use classification'!$D$9,C2875)),ISNUMBER(SEARCH('[1]Lookup for use classification'!$E$9,C2875)),ISNUMBER(SEARCH('[1]Lookup for use classification'!$F$9,C2875)),ISNUMBER(SEARCH('[1]Lookup for use classification'!$G$9,C2875)),ISNUMBER(SEARCH('[1]Lookup for use classification'!$H$9,C2875)),ISNUMBER(SEARCH('[1]Lookup for use classification'!$I$9,C2875)),ISNUMBER(SEARCH('[1]Lookup for use classification'!$J$9,C2875)),ISNUMBER(SEARCH('[1]Lookup for use classification'!$K$9,C2875))),'[1]Lookup for use classification'!$A$9,IF(OR(ISNUMBER(SEARCH('[1]Lookup for use classification'!$B$10,C2875)),ISNUMBER(SEARCH('[1]Lookup for use classification'!$C$10,C2875)),ISNUMBER(SEARCH('[1]Lookup for use classification'!$D$10,C2875)),ISNUMBER(SEARCH('[1]Lookup for use classification'!$E$10,C2875)),ISNUMBER(SEARCH('[1]Lookup for use classification'!$F$10,C2875)),ISNUMBER(SEARCH('[1]Lookup for use classification'!$G$10,C2875))),'[1]Lookup for use classification'!$A$10,IF(OR(ISNUMBER(SEARCH('[1]Lookup for use classification'!$B$11,C2875)),ISNUMBER(SEARCH('[1]Lookup for use classification'!$C$11,C2875))),'[1]Lookup for use classification'!$A$11,IF(OR(ISNUMBER(SEARCH('[1]Lookup for use classification'!$B$12,C2875)),ISNUMBER(SEARCH('[1]Lookup for use classification'!$C$12,C2875))),'[1]Lookup for use classification'!$A$12,IF(OR(ISNUMBER(SEARCH('[1]Lookup for use classification'!$B$13,C2875)),ISNUMBER(SEARCH('[1]Lookup for use classification'!$C$13,C2875)),ISNUMBER(SEARCH('[1]Lookup for use classification'!$D$13,C2875)),,ISNUMBER(SEARCH('[1]Lookup for use classification'!$C$13,C2875)),ISNUMBER(SEARCH('[1]Lookup for use classification'!$E$13,C2875))),'[1]Lookup for use classification'!$A$13,IF(OR(ISNUMBER(SEARCH('[1]Lookup for use classification'!$B$14,C2875)),ISNUMBER(SEARCH('[1]Lookup for use classification'!$C$14,C2875))),'[1]Lookup for use classification'!$A$14,"Other"))))))))))))</f>
        <v>Office</v>
      </c>
      <c r="E2875" s="240"/>
      <c r="F2875" s="259"/>
      <c r="G2875" s="259"/>
    </row>
    <row r="2876" spans="1:18" hidden="1">
      <c r="A2876" s="187" t="s">
        <v>341</v>
      </c>
      <c r="B2876" s="167" t="s">
        <v>4456</v>
      </c>
      <c r="C2876" s="239" t="s">
        <v>343</v>
      </c>
      <c r="D2876" s="6" t="str">
        <f>IF(OR(ISNUMBER(SEARCH('[1]Lookup for use classification'!$B$1,C2876)),ISNUMBER(SEARCH('[1]Lookup for use classification'!$C$1,C2876)),ISNUMBER(SEARCH('[1]Lookup for use classification'!$D$1,C2876)),ISNUMBER(SEARCH('[1]Lookup for use classification'!$E$1,C2876))),'[1]Lookup for use classification'!$A$1,IF(ISNUMBER(SEARCH('[1]Lookup for use classification'!$B$2,C2876)),'[1]Lookup for use classification'!$A$2,IF(ISNUMBER(SEARCH('[1]Lookup for use classification'!$B$3,C2876)),'[1]Lookup for use classification'!$A$3,IF(OR(ISNUMBER(SEARCH('[1]Lookup for use classification'!$B$4,C2876)),ISNUMBER(SEARCH('[1]Lookup for use classification'!$C$4,C2876)),ISNUMBER(SEARCH('[1]Lookup for use classification'!$D$4,C2876)),ISNUMBER(SEARCH('[1]Lookup for use classification'!$E$4,C2876))),'[1]Lookup for use classification'!$A$4,IF(OR(ISNUMBER(SEARCH('[1]Lookup for use classification'!$B$5,C2876)),ISNUMBER(SEARCH('[1]Lookup for use classification'!$C$5,C2876)),ISNUMBER(SEARCH('[1]Lookup for use classification'!$D$5,C2876))),'[1]Lookup for use classification'!$A$5,IF(OR(ISNUMBER(SEARCH('[1]Lookup for use classification'!$B$7,C2876)),ISNUMBER(SEARCH('[1]Lookup for use classification'!$C$7,C2876)),ISNUMBER(SEARCH('[1]Lookup for use classification'!$D$7,C2876))),'[1]Lookup for use classification'!$A$7,IF(OR(ISNUMBER(SEARCH('[1]Lookup for use classification'!$B$9,C2876)),ISNUMBER(SEARCH('[1]Lookup for use classification'!$C$9,C2876)),ISNUMBER(SEARCH('[1]Lookup for use classification'!$D$9,C2876)),ISNUMBER(SEARCH('[1]Lookup for use classification'!$E$9,C2876)),ISNUMBER(SEARCH('[1]Lookup for use classification'!$F$9,C2876)),ISNUMBER(SEARCH('[1]Lookup for use classification'!$G$9,C2876)),ISNUMBER(SEARCH('[1]Lookup for use classification'!$H$9,C2876)),ISNUMBER(SEARCH('[1]Lookup for use classification'!$I$9,C2876)),ISNUMBER(SEARCH('[1]Lookup for use classification'!$J$9,C2876)),ISNUMBER(SEARCH('[1]Lookup for use classification'!$K$9,C2876))),'[1]Lookup for use classification'!$A$9,IF(OR(ISNUMBER(SEARCH('[1]Lookup for use classification'!$B$10,C2876)),ISNUMBER(SEARCH('[1]Lookup for use classification'!$C$10,C2876)),ISNUMBER(SEARCH('[1]Lookup for use classification'!$D$10,C2876)),ISNUMBER(SEARCH('[1]Lookup for use classification'!$E$10,C2876)),ISNUMBER(SEARCH('[1]Lookup for use classification'!$F$10,C2876)),ISNUMBER(SEARCH('[1]Lookup for use classification'!$G$10,C2876))),'[1]Lookup for use classification'!$A$10,IF(OR(ISNUMBER(SEARCH('[1]Lookup for use classification'!$B$11,C2876)),ISNUMBER(SEARCH('[1]Lookup for use classification'!$C$11,C2876))),'[1]Lookup for use classification'!$A$11,IF(OR(ISNUMBER(SEARCH('[1]Lookup for use classification'!$B$12,C2876)),ISNUMBER(SEARCH('[1]Lookup for use classification'!$C$12,C2876))),'[1]Lookup for use classification'!$A$12,IF(OR(ISNUMBER(SEARCH('[1]Lookup for use classification'!$B$13,C2876)),ISNUMBER(SEARCH('[1]Lookup for use classification'!$C$13,C2876)),ISNUMBER(SEARCH('[1]Lookup for use classification'!$D$13,C2876)),,ISNUMBER(SEARCH('[1]Lookup for use classification'!$C$13,C2876)),ISNUMBER(SEARCH('[1]Lookup for use classification'!$E$13,C2876))),'[1]Lookup for use classification'!$A$13,IF(OR(ISNUMBER(SEARCH('[1]Lookup for use classification'!$B$14,C2876)),ISNUMBER(SEARCH('[1]Lookup for use classification'!$C$14,C2876))),'[1]Lookup for use classification'!$A$14,"Other"))))))))))))</f>
        <v>Office</v>
      </c>
      <c r="E2876" s="240"/>
      <c r="F2876" s="259"/>
      <c r="G2876" s="259"/>
    </row>
    <row r="2877" spans="1:18" hidden="1">
      <c r="A2877" s="187" t="s">
        <v>341</v>
      </c>
      <c r="B2877" s="167" t="s">
        <v>4456</v>
      </c>
      <c r="C2877" s="239" t="s">
        <v>153</v>
      </c>
      <c r="D2877" s="6" t="str">
        <f>IF(OR(ISNUMBER(SEARCH('[1]Lookup for use classification'!$B$1,C2877)),ISNUMBER(SEARCH('[1]Lookup for use classification'!$C$1,C2877)),ISNUMBER(SEARCH('[1]Lookup for use classification'!$D$1,C2877)),ISNUMBER(SEARCH('[1]Lookup for use classification'!$E$1,C2877))),'[1]Lookup for use classification'!$A$1,IF(ISNUMBER(SEARCH('[1]Lookup for use classification'!$B$2,C2877)),'[1]Lookup for use classification'!$A$2,IF(ISNUMBER(SEARCH('[1]Lookup for use classification'!$B$3,C2877)),'[1]Lookup for use classification'!$A$3,IF(OR(ISNUMBER(SEARCH('[1]Lookup for use classification'!$B$4,C2877)),ISNUMBER(SEARCH('[1]Lookup for use classification'!$C$4,C2877)),ISNUMBER(SEARCH('[1]Lookup for use classification'!$D$4,C2877)),ISNUMBER(SEARCH('[1]Lookup for use classification'!$E$4,C2877))),'[1]Lookup for use classification'!$A$4,IF(OR(ISNUMBER(SEARCH('[1]Lookup for use classification'!$B$5,C2877)),ISNUMBER(SEARCH('[1]Lookup for use classification'!$C$5,C2877)),ISNUMBER(SEARCH('[1]Lookup for use classification'!$D$5,C2877))),'[1]Lookup for use classification'!$A$5,IF(OR(ISNUMBER(SEARCH('[1]Lookup for use classification'!$B$7,C2877)),ISNUMBER(SEARCH('[1]Lookup for use classification'!$C$7,C2877)),ISNUMBER(SEARCH('[1]Lookup for use classification'!$D$7,C2877))),'[1]Lookup for use classification'!$A$7,IF(OR(ISNUMBER(SEARCH('[1]Lookup for use classification'!$B$9,C2877)),ISNUMBER(SEARCH('[1]Lookup for use classification'!$C$9,C2877)),ISNUMBER(SEARCH('[1]Lookup for use classification'!$D$9,C2877)),ISNUMBER(SEARCH('[1]Lookup for use classification'!$E$9,C2877)),ISNUMBER(SEARCH('[1]Lookup for use classification'!$F$9,C2877)),ISNUMBER(SEARCH('[1]Lookup for use classification'!$G$9,C2877)),ISNUMBER(SEARCH('[1]Lookup for use classification'!$H$9,C2877)),ISNUMBER(SEARCH('[1]Lookup for use classification'!$I$9,C2877)),ISNUMBER(SEARCH('[1]Lookup for use classification'!$J$9,C2877)),ISNUMBER(SEARCH('[1]Lookup for use classification'!$K$9,C2877))),'[1]Lookup for use classification'!$A$9,IF(OR(ISNUMBER(SEARCH('[1]Lookup for use classification'!$B$10,C2877)),ISNUMBER(SEARCH('[1]Lookup for use classification'!$C$10,C2877)),ISNUMBER(SEARCH('[1]Lookup for use classification'!$D$10,C2877)),ISNUMBER(SEARCH('[1]Lookup for use classification'!$E$10,C2877)),ISNUMBER(SEARCH('[1]Lookup for use classification'!$F$10,C2877)),ISNUMBER(SEARCH('[1]Lookup for use classification'!$G$10,C2877))),'[1]Lookup for use classification'!$A$10,IF(OR(ISNUMBER(SEARCH('[1]Lookup for use classification'!$B$11,C2877)),ISNUMBER(SEARCH('[1]Lookup for use classification'!$C$11,C2877))),'[1]Lookup for use classification'!$A$11,IF(OR(ISNUMBER(SEARCH('[1]Lookup for use classification'!$B$12,C2877)),ISNUMBER(SEARCH('[1]Lookup for use classification'!$C$12,C2877))),'[1]Lookup for use classification'!$A$12,IF(OR(ISNUMBER(SEARCH('[1]Lookup for use classification'!$B$13,C2877)),ISNUMBER(SEARCH('[1]Lookup for use classification'!$C$13,C2877)),ISNUMBER(SEARCH('[1]Lookup for use classification'!$D$13,C2877)),,ISNUMBER(SEARCH('[1]Lookup for use classification'!$C$13,C2877)),ISNUMBER(SEARCH('[1]Lookup for use classification'!$E$13,C2877))),'[1]Lookup for use classification'!$A$13,IF(OR(ISNUMBER(SEARCH('[1]Lookup for use classification'!$B$14,C2877)),ISNUMBER(SEARCH('[1]Lookup for use classification'!$C$14,C2877))),'[1]Lookup for use classification'!$A$14,"Other"))))))))))))</f>
        <v>Office</v>
      </c>
      <c r="E2877" s="240"/>
      <c r="F2877" s="259"/>
      <c r="G2877" s="259"/>
    </row>
    <row r="2878" spans="1:18" hidden="1">
      <c r="A2878" s="187" t="s">
        <v>341</v>
      </c>
      <c r="B2878" s="167" t="s">
        <v>4456</v>
      </c>
      <c r="C2878" s="239" t="s">
        <v>356</v>
      </c>
      <c r="D2878" s="6" t="str">
        <f>IF(OR(ISNUMBER(SEARCH('[1]Lookup for use classification'!$B$1,C2878)),ISNUMBER(SEARCH('[1]Lookup for use classification'!$C$1,C2878)),ISNUMBER(SEARCH('[1]Lookup for use classification'!$D$1,C2878)),ISNUMBER(SEARCH('[1]Lookup for use classification'!$E$1,C2878))),'[1]Lookup for use classification'!$A$1,IF(ISNUMBER(SEARCH('[1]Lookup for use classification'!$B$2,C2878)),'[1]Lookup for use classification'!$A$2,IF(ISNUMBER(SEARCH('[1]Lookup for use classification'!$B$3,C2878)),'[1]Lookup for use classification'!$A$3,IF(OR(ISNUMBER(SEARCH('[1]Lookup for use classification'!$B$4,C2878)),ISNUMBER(SEARCH('[1]Lookup for use classification'!$C$4,C2878)),ISNUMBER(SEARCH('[1]Lookup for use classification'!$D$4,C2878)),ISNUMBER(SEARCH('[1]Lookup for use classification'!$E$4,C2878))),'[1]Lookup for use classification'!$A$4,IF(OR(ISNUMBER(SEARCH('[1]Lookup for use classification'!$B$5,C2878)),ISNUMBER(SEARCH('[1]Lookup for use classification'!$C$5,C2878)),ISNUMBER(SEARCH('[1]Lookup for use classification'!$D$5,C2878))),'[1]Lookup for use classification'!$A$5,IF(OR(ISNUMBER(SEARCH('[1]Lookup for use classification'!$B$7,C2878)),ISNUMBER(SEARCH('[1]Lookup for use classification'!$C$7,C2878)),ISNUMBER(SEARCH('[1]Lookup for use classification'!$D$7,C2878))),'[1]Lookup for use classification'!$A$7,IF(OR(ISNUMBER(SEARCH('[1]Lookup for use classification'!$B$9,C2878)),ISNUMBER(SEARCH('[1]Lookup for use classification'!$C$9,C2878)),ISNUMBER(SEARCH('[1]Lookup for use classification'!$D$9,C2878)),ISNUMBER(SEARCH('[1]Lookup for use classification'!$E$9,C2878)),ISNUMBER(SEARCH('[1]Lookup for use classification'!$F$9,C2878)),ISNUMBER(SEARCH('[1]Lookup for use classification'!$G$9,C2878)),ISNUMBER(SEARCH('[1]Lookup for use classification'!$H$9,C2878)),ISNUMBER(SEARCH('[1]Lookup for use classification'!$I$9,C2878)),ISNUMBER(SEARCH('[1]Lookup for use classification'!$J$9,C2878)),ISNUMBER(SEARCH('[1]Lookup for use classification'!$K$9,C2878))),'[1]Lookup for use classification'!$A$9,IF(OR(ISNUMBER(SEARCH('[1]Lookup for use classification'!$B$10,C2878)),ISNUMBER(SEARCH('[1]Lookup for use classification'!$C$10,C2878)),ISNUMBER(SEARCH('[1]Lookup for use classification'!$D$10,C2878)),ISNUMBER(SEARCH('[1]Lookup for use classification'!$E$10,C2878)),ISNUMBER(SEARCH('[1]Lookup for use classification'!$F$10,C2878)),ISNUMBER(SEARCH('[1]Lookup for use classification'!$G$10,C2878))),'[1]Lookup for use classification'!$A$10,IF(OR(ISNUMBER(SEARCH('[1]Lookup for use classification'!$B$11,C2878)),ISNUMBER(SEARCH('[1]Lookup for use classification'!$C$11,C2878))),'[1]Lookup for use classification'!$A$11,IF(OR(ISNUMBER(SEARCH('[1]Lookup for use classification'!$B$12,C2878)),ISNUMBER(SEARCH('[1]Lookup for use classification'!$C$12,C2878))),'[1]Lookup for use classification'!$A$12,IF(OR(ISNUMBER(SEARCH('[1]Lookup for use classification'!$B$13,C2878)),ISNUMBER(SEARCH('[1]Lookup for use classification'!$C$13,C2878)),ISNUMBER(SEARCH('[1]Lookup for use classification'!$D$13,C2878)),,ISNUMBER(SEARCH('[1]Lookup for use classification'!$C$13,C2878)),ISNUMBER(SEARCH('[1]Lookup for use classification'!$E$13,C2878))),'[1]Lookup for use classification'!$A$13,IF(OR(ISNUMBER(SEARCH('[1]Lookup for use classification'!$B$14,C2878)),ISNUMBER(SEARCH('[1]Lookup for use classification'!$C$14,C2878))),'[1]Lookup for use classification'!$A$14,"Other"))))))))))))</f>
        <v>Other</v>
      </c>
      <c r="E2878" s="240">
        <v>1680</v>
      </c>
      <c r="F2878" s="259"/>
      <c r="G2878" s="259"/>
    </row>
    <row r="2879" spans="1:18" hidden="1">
      <c r="A2879" s="187" t="s">
        <v>341</v>
      </c>
      <c r="B2879" s="167" t="s">
        <v>4456</v>
      </c>
      <c r="C2879" s="239" t="s">
        <v>344</v>
      </c>
      <c r="D2879" s="6" t="str">
        <f>IF(OR(ISNUMBER(SEARCH('[1]Lookup for use classification'!$B$1,C2879)),ISNUMBER(SEARCH('[1]Lookup for use classification'!$C$1,C2879)),ISNUMBER(SEARCH('[1]Lookup for use classification'!$D$1,C2879)),ISNUMBER(SEARCH('[1]Lookup for use classification'!$E$1,C2879))),'[1]Lookup for use classification'!$A$1,IF(ISNUMBER(SEARCH('[1]Lookup for use classification'!$B$2,C2879)),'[1]Lookup for use classification'!$A$2,IF(ISNUMBER(SEARCH('[1]Lookup for use classification'!$B$3,C2879)),'[1]Lookup for use classification'!$A$3,IF(OR(ISNUMBER(SEARCH('[1]Lookup for use classification'!$B$4,C2879)),ISNUMBER(SEARCH('[1]Lookup for use classification'!$C$4,C2879)),ISNUMBER(SEARCH('[1]Lookup for use classification'!$D$4,C2879)),ISNUMBER(SEARCH('[1]Lookup for use classification'!$E$4,C2879))),'[1]Lookup for use classification'!$A$4,IF(OR(ISNUMBER(SEARCH('[1]Lookup for use classification'!$B$5,C2879)),ISNUMBER(SEARCH('[1]Lookup for use classification'!$C$5,C2879)),ISNUMBER(SEARCH('[1]Lookup for use classification'!$D$5,C2879))),'[1]Lookup for use classification'!$A$5,IF(OR(ISNUMBER(SEARCH('[1]Lookup for use classification'!$B$7,C2879)),ISNUMBER(SEARCH('[1]Lookup for use classification'!$C$7,C2879)),ISNUMBER(SEARCH('[1]Lookup for use classification'!$D$7,C2879))),'[1]Lookup for use classification'!$A$7,IF(OR(ISNUMBER(SEARCH('[1]Lookup for use classification'!$B$9,C2879)),ISNUMBER(SEARCH('[1]Lookup for use classification'!$C$9,C2879)),ISNUMBER(SEARCH('[1]Lookup for use classification'!$D$9,C2879)),ISNUMBER(SEARCH('[1]Lookup for use classification'!$E$9,C2879)),ISNUMBER(SEARCH('[1]Lookup for use classification'!$F$9,C2879)),ISNUMBER(SEARCH('[1]Lookup for use classification'!$G$9,C2879)),ISNUMBER(SEARCH('[1]Lookup for use classification'!$H$9,C2879)),ISNUMBER(SEARCH('[1]Lookup for use classification'!$I$9,C2879)),ISNUMBER(SEARCH('[1]Lookup for use classification'!$J$9,C2879)),ISNUMBER(SEARCH('[1]Lookup for use classification'!$K$9,C2879))),'[1]Lookup for use classification'!$A$9,IF(OR(ISNUMBER(SEARCH('[1]Lookup for use classification'!$B$10,C2879)),ISNUMBER(SEARCH('[1]Lookup for use classification'!$C$10,C2879)),ISNUMBER(SEARCH('[1]Lookup for use classification'!$D$10,C2879)),ISNUMBER(SEARCH('[1]Lookup for use classification'!$E$10,C2879)),ISNUMBER(SEARCH('[1]Lookup for use classification'!$F$10,C2879)),ISNUMBER(SEARCH('[1]Lookup for use classification'!$G$10,C2879))),'[1]Lookup for use classification'!$A$10,IF(OR(ISNUMBER(SEARCH('[1]Lookup for use classification'!$B$11,C2879)),ISNUMBER(SEARCH('[1]Lookup for use classification'!$C$11,C2879))),'[1]Lookup for use classification'!$A$11,IF(OR(ISNUMBER(SEARCH('[1]Lookup for use classification'!$B$12,C2879)),ISNUMBER(SEARCH('[1]Lookup for use classification'!$C$12,C2879))),'[1]Lookup for use classification'!$A$12,IF(OR(ISNUMBER(SEARCH('[1]Lookup for use classification'!$B$13,C2879)),ISNUMBER(SEARCH('[1]Lookup for use classification'!$C$13,C2879)),ISNUMBER(SEARCH('[1]Lookup for use classification'!$D$13,C2879)),,ISNUMBER(SEARCH('[1]Lookup for use classification'!$C$13,C2879)),ISNUMBER(SEARCH('[1]Lookup for use classification'!$E$13,C2879))),'[1]Lookup for use classification'!$A$13,IF(OR(ISNUMBER(SEARCH('[1]Lookup for use classification'!$B$14,C2879)),ISNUMBER(SEARCH('[1]Lookup for use classification'!$C$14,C2879))),'[1]Lookup for use classification'!$A$14,"Other"))))))))))))</f>
        <v>Other</v>
      </c>
      <c r="E2879" s="240"/>
      <c r="F2879" s="259"/>
      <c r="G2879" s="259"/>
    </row>
    <row r="2880" spans="1:18" hidden="1">
      <c r="A2880" s="187" t="s">
        <v>341</v>
      </c>
      <c r="B2880" s="167" t="s">
        <v>4456</v>
      </c>
      <c r="C2880" s="239" t="s">
        <v>79</v>
      </c>
      <c r="D2880" s="6" t="str">
        <f>IF(OR(ISNUMBER(SEARCH('[1]Lookup for use classification'!$B$1,C2880)),ISNUMBER(SEARCH('[1]Lookup for use classification'!$C$1,C2880)),ISNUMBER(SEARCH('[1]Lookup for use classification'!$D$1,C2880)),ISNUMBER(SEARCH('[1]Lookup for use classification'!$E$1,C2880))),'[1]Lookup for use classification'!$A$1,IF(ISNUMBER(SEARCH('[1]Lookup for use classification'!$B$2,C2880)),'[1]Lookup for use classification'!$A$2,IF(ISNUMBER(SEARCH('[1]Lookup for use classification'!$B$3,C2880)),'[1]Lookup for use classification'!$A$3,IF(OR(ISNUMBER(SEARCH('[1]Lookup for use classification'!$B$4,C2880)),ISNUMBER(SEARCH('[1]Lookup for use classification'!$C$4,C2880)),ISNUMBER(SEARCH('[1]Lookup for use classification'!$D$4,C2880)),ISNUMBER(SEARCH('[1]Lookup for use classification'!$E$4,C2880))),'[1]Lookup for use classification'!$A$4,IF(OR(ISNUMBER(SEARCH('[1]Lookup for use classification'!$B$5,C2880)),ISNUMBER(SEARCH('[1]Lookup for use classification'!$C$5,C2880)),ISNUMBER(SEARCH('[1]Lookup for use classification'!$D$5,C2880))),'[1]Lookup for use classification'!$A$5,IF(OR(ISNUMBER(SEARCH('[1]Lookup for use classification'!$B$7,C2880)),ISNUMBER(SEARCH('[1]Lookup for use classification'!$C$7,C2880)),ISNUMBER(SEARCH('[1]Lookup for use classification'!$D$7,C2880))),'[1]Lookup for use classification'!$A$7,IF(OR(ISNUMBER(SEARCH('[1]Lookup for use classification'!$B$9,C2880)),ISNUMBER(SEARCH('[1]Lookup for use classification'!$C$9,C2880)),ISNUMBER(SEARCH('[1]Lookup for use classification'!$D$9,C2880)),ISNUMBER(SEARCH('[1]Lookup for use classification'!$E$9,C2880)),ISNUMBER(SEARCH('[1]Lookup for use classification'!$F$9,C2880)),ISNUMBER(SEARCH('[1]Lookup for use classification'!$G$9,C2880)),ISNUMBER(SEARCH('[1]Lookup for use classification'!$H$9,C2880)),ISNUMBER(SEARCH('[1]Lookup for use classification'!$I$9,C2880)),ISNUMBER(SEARCH('[1]Lookup for use classification'!$J$9,C2880)),ISNUMBER(SEARCH('[1]Lookup for use classification'!$K$9,C2880))),'[1]Lookup for use classification'!$A$9,IF(OR(ISNUMBER(SEARCH('[1]Lookup for use classification'!$B$10,C2880)),ISNUMBER(SEARCH('[1]Lookup for use classification'!$C$10,C2880)),ISNUMBER(SEARCH('[1]Lookup for use classification'!$D$10,C2880)),ISNUMBER(SEARCH('[1]Lookup for use classification'!$E$10,C2880)),ISNUMBER(SEARCH('[1]Lookup for use classification'!$F$10,C2880)),ISNUMBER(SEARCH('[1]Lookup for use classification'!$G$10,C2880))),'[1]Lookup for use classification'!$A$10,IF(OR(ISNUMBER(SEARCH('[1]Lookup for use classification'!$B$11,C2880)),ISNUMBER(SEARCH('[1]Lookup for use classification'!$C$11,C2880))),'[1]Lookup for use classification'!$A$11,IF(OR(ISNUMBER(SEARCH('[1]Lookup for use classification'!$B$12,C2880)),ISNUMBER(SEARCH('[1]Lookup for use classification'!$C$12,C2880))),'[1]Lookup for use classification'!$A$12,IF(OR(ISNUMBER(SEARCH('[1]Lookup for use classification'!$B$13,C2880)),ISNUMBER(SEARCH('[1]Lookup for use classification'!$C$13,C2880)),ISNUMBER(SEARCH('[1]Lookup for use classification'!$D$13,C2880)),,ISNUMBER(SEARCH('[1]Lookup for use classification'!$C$13,C2880)),ISNUMBER(SEARCH('[1]Lookup for use classification'!$E$13,C2880))),'[1]Lookup for use classification'!$A$13,IF(OR(ISNUMBER(SEARCH('[1]Lookup for use classification'!$B$14,C2880)),ISNUMBER(SEARCH('[1]Lookup for use classification'!$C$14,C2880))),'[1]Lookup for use classification'!$A$14,"Other"))))))))))))</f>
        <v>Other</v>
      </c>
      <c r="E2880" s="240"/>
      <c r="F2880" s="259" t="s">
        <v>6</v>
      </c>
      <c r="G2880" s="259"/>
    </row>
    <row r="2881" spans="1:18" hidden="1">
      <c r="A2881" s="187" t="s">
        <v>341</v>
      </c>
      <c r="B2881" s="167" t="s">
        <v>4456</v>
      </c>
      <c r="C2881" s="239" t="s">
        <v>351</v>
      </c>
      <c r="D2881" s="6" t="str">
        <f>IF(OR(ISNUMBER(SEARCH('[1]Lookup for use classification'!$B$1,C2881)),ISNUMBER(SEARCH('[1]Lookup for use classification'!$C$1,C2881)),ISNUMBER(SEARCH('[1]Lookup for use classification'!$D$1,C2881)),ISNUMBER(SEARCH('[1]Lookup for use classification'!$E$1,C2881))),'[1]Lookup for use classification'!$A$1,IF(ISNUMBER(SEARCH('[1]Lookup for use classification'!$B$2,C2881)),'[1]Lookup for use classification'!$A$2,IF(ISNUMBER(SEARCH('[1]Lookup for use classification'!$B$3,C2881)),'[1]Lookup for use classification'!$A$3,IF(OR(ISNUMBER(SEARCH('[1]Lookup for use classification'!$B$4,C2881)),ISNUMBER(SEARCH('[1]Lookup for use classification'!$C$4,C2881)),ISNUMBER(SEARCH('[1]Lookup for use classification'!$D$4,C2881)),ISNUMBER(SEARCH('[1]Lookup for use classification'!$E$4,C2881))),'[1]Lookup for use classification'!$A$4,IF(OR(ISNUMBER(SEARCH('[1]Lookup for use classification'!$B$5,C2881)),ISNUMBER(SEARCH('[1]Lookup for use classification'!$C$5,C2881)),ISNUMBER(SEARCH('[1]Lookup for use classification'!$D$5,C2881))),'[1]Lookup for use classification'!$A$5,IF(OR(ISNUMBER(SEARCH('[1]Lookup for use classification'!$B$7,C2881)),ISNUMBER(SEARCH('[1]Lookup for use classification'!$C$7,C2881)),ISNUMBER(SEARCH('[1]Lookup for use classification'!$D$7,C2881))),'[1]Lookup for use classification'!$A$7,IF(OR(ISNUMBER(SEARCH('[1]Lookup for use classification'!$B$9,C2881)),ISNUMBER(SEARCH('[1]Lookup for use classification'!$C$9,C2881)),ISNUMBER(SEARCH('[1]Lookup for use classification'!$D$9,C2881)),ISNUMBER(SEARCH('[1]Lookup for use classification'!$E$9,C2881)),ISNUMBER(SEARCH('[1]Lookup for use classification'!$F$9,C2881)),ISNUMBER(SEARCH('[1]Lookup for use classification'!$G$9,C2881)),ISNUMBER(SEARCH('[1]Lookup for use classification'!$H$9,C2881)),ISNUMBER(SEARCH('[1]Lookup for use classification'!$I$9,C2881)),ISNUMBER(SEARCH('[1]Lookup for use classification'!$J$9,C2881)),ISNUMBER(SEARCH('[1]Lookup for use classification'!$K$9,C2881))),'[1]Lookup for use classification'!$A$9,IF(OR(ISNUMBER(SEARCH('[1]Lookup for use classification'!$B$10,C2881)),ISNUMBER(SEARCH('[1]Lookup for use classification'!$C$10,C2881)),ISNUMBER(SEARCH('[1]Lookup for use classification'!$D$10,C2881)),ISNUMBER(SEARCH('[1]Lookup for use classification'!$E$10,C2881)),ISNUMBER(SEARCH('[1]Lookup for use classification'!$F$10,C2881)),ISNUMBER(SEARCH('[1]Lookup for use classification'!$G$10,C2881))),'[1]Lookup for use classification'!$A$10,IF(OR(ISNUMBER(SEARCH('[1]Lookup for use classification'!$B$11,C2881)),ISNUMBER(SEARCH('[1]Lookup for use classification'!$C$11,C2881))),'[1]Lookup for use classification'!$A$11,IF(OR(ISNUMBER(SEARCH('[1]Lookup for use classification'!$B$12,C2881)),ISNUMBER(SEARCH('[1]Lookup for use classification'!$C$12,C2881))),'[1]Lookup for use classification'!$A$12,IF(OR(ISNUMBER(SEARCH('[1]Lookup for use classification'!$B$13,C2881)),ISNUMBER(SEARCH('[1]Lookup for use classification'!$C$13,C2881)),ISNUMBER(SEARCH('[1]Lookup for use classification'!$D$13,C2881)),,ISNUMBER(SEARCH('[1]Lookup for use classification'!$C$13,C2881)),ISNUMBER(SEARCH('[1]Lookup for use classification'!$E$13,C2881))),'[1]Lookup for use classification'!$A$13,IF(OR(ISNUMBER(SEARCH('[1]Lookup for use classification'!$B$14,C2881)),ISNUMBER(SEARCH('[1]Lookup for use classification'!$C$14,C2881))),'[1]Lookup for use classification'!$A$14,"Other"))))))))))))</f>
        <v>Other</v>
      </c>
      <c r="E2881" s="240"/>
      <c r="F2881" s="259"/>
      <c r="G2881" s="259"/>
    </row>
    <row r="2882" spans="1:18" hidden="1">
      <c r="A2882" s="187" t="s">
        <v>341</v>
      </c>
      <c r="B2882" s="167" t="s">
        <v>4456</v>
      </c>
      <c r="C2882" s="239" t="s">
        <v>352</v>
      </c>
      <c r="D2882" s="6" t="str">
        <f>IF(OR(ISNUMBER(SEARCH('[1]Lookup for use classification'!$B$1,C2882)),ISNUMBER(SEARCH('[1]Lookup for use classification'!$C$1,C2882)),ISNUMBER(SEARCH('[1]Lookup for use classification'!$D$1,C2882)),ISNUMBER(SEARCH('[1]Lookup for use classification'!$E$1,C2882))),'[1]Lookup for use classification'!$A$1,IF(ISNUMBER(SEARCH('[1]Lookup for use classification'!$B$2,C2882)),'[1]Lookup for use classification'!$A$2,IF(ISNUMBER(SEARCH('[1]Lookup for use classification'!$B$3,C2882)),'[1]Lookup for use classification'!$A$3,IF(OR(ISNUMBER(SEARCH('[1]Lookup for use classification'!$B$4,C2882)),ISNUMBER(SEARCH('[1]Lookup for use classification'!$C$4,C2882)),ISNUMBER(SEARCH('[1]Lookup for use classification'!$D$4,C2882)),ISNUMBER(SEARCH('[1]Lookup for use classification'!$E$4,C2882))),'[1]Lookup for use classification'!$A$4,IF(OR(ISNUMBER(SEARCH('[1]Lookup for use classification'!$B$5,C2882)),ISNUMBER(SEARCH('[1]Lookup for use classification'!$C$5,C2882)),ISNUMBER(SEARCH('[1]Lookup for use classification'!$D$5,C2882))),'[1]Lookup for use classification'!$A$5,IF(OR(ISNUMBER(SEARCH('[1]Lookup for use classification'!$B$7,C2882)),ISNUMBER(SEARCH('[1]Lookup for use classification'!$C$7,C2882)),ISNUMBER(SEARCH('[1]Lookup for use classification'!$D$7,C2882))),'[1]Lookup for use classification'!$A$7,IF(OR(ISNUMBER(SEARCH('[1]Lookup for use classification'!$B$9,C2882)),ISNUMBER(SEARCH('[1]Lookup for use classification'!$C$9,C2882)),ISNUMBER(SEARCH('[1]Lookup for use classification'!$D$9,C2882)),ISNUMBER(SEARCH('[1]Lookup for use classification'!$E$9,C2882)),ISNUMBER(SEARCH('[1]Lookup for use classification'!$F$9,C2882)),ISNUMBER(SEARCH('[1]Lookup for use classification'!$G$9,C2882)),ISNUMBER(SEARCH('[1]Lookup for use classification'!$H$9,C2882)),ISNUMBER(SEARCH('[1]Lookup for use classification'!$I$9,C2882)),ISNUMBER(SEARCH('[1]Lookup for use classification'!$J$9,C2882)),ISNUMBER(SEARCH('[1]Lookup for use classification'!$K$9,C2882))),'[1]Lookup for use classification'!$A$9,IF(OR(ISNUMBER(SEARCH('[1]Lookup for use classification'!$B$10,C2882)),ISNUMBER(SEARCH('[1]Lookup for use classification'!$C$10,C2882)),ISNUMBER(SEARCH('[1]Lookup for use classification'!$D$10,C2882)),ISNUMBER(SEARCH('[1]Lookup for use classification'!$E$10,C2882)),ISNUMBER(SEARCH('[1]Lookup for use classification'!$F$10,C2882)),ISNUMBER(SEARCH('[1]Lookup for use classification'!$G$10,C2882))),'[1]Lookup for use classification'!$A$10,IF(OR(ISNUMBER(SEARCH('[1]Lookup for use classification'!$B$11,C2882)),ISNUMBER(SEARCH('[1]Lookup for use classification'!$C$11,C2882))),'[1]Lookup for use classification'!$A$11,IF(OR(ISNUMBER(SEARCH('[1]Lookup for use classification'!$B$12,C2882)),ISNUMBER(SEARCH('[1]Lookup for use classification'!$C$12,C2882))),'[1]Lookup for use classification'!$A$12,IF(OR(ISNUMBER(SEARCH('[1]Lookup for use classification'!$B$13,C2882)),ISNUMBER(SEARCH('[1]Lookup for use classification'!$C$13,C2882)),ISNUMBER(SEARCH('[1]Lookup for use classification'!$D$13,C2882)),,ISNUMBER(SEARCH('[1]Lookup for use classification'!$C$13,C2882)),ISNUMBER(SEARCH('[1]Lookup for use classification'!$E$13,C2882))),'[1]Lookup for use classification'!$A$13,IF(OR(ISNUMBER(SEARCH('[1]Lookup for use classification'!$B$14,C2882)),ISNUMBER(SEARCH('[1]Lookup for use classification'!$C$14,C2882))),'[1]Lookup for use classification'!$A$14,"Other"))))))))))))</f>
        <v>Other</v>
      </c>
      <c r="E2882" s="240"/>
      <c r="F2882" s="259"/>
      <c r="G2882" s="259"/>
    </row>
    <row r="2883" spans="1:18" hidden="1">
      <c r="A2883" s="187" t="s">
        <v>341</v>
      </c>
      <c r="B2883" s="167" t="s">
        <v>4456</v>
      </c>
      <c r="C2883" s="239" t="s">
        <v>353</v>
      </c>
      <c r="D2883" s="6" t="str">
        <f>IF(OR(ISNUMBER(SEARCH('[1]Lookup for use classification'!$B$1,C2883)),ISNUMBER(SEARCH('[1]Lookup for use classification'!$C$1,C2883)),ISNUMBER(SEARCH('[1]Lookup for use classification'!$D$1,C2883)),ISNUMBER(SEARCH('[1]Lookup for use classification'!$E$1,C2883))),'[1]Lookup for use classification'!$A$1,IF(ISNUMBER(SEARCH('[1]Lookup for use classification'!$B$2,C2883)),'[1]Lookup for use classification'!$A$2,IF(ISNUMBER(SEARCH('[1]Lookup for use classification'!$B$3,C2883)),'[1]Lookup for use classification'!$A$3,IF(OR(ISNUMBER(SEARCH('[1]Lookup for use classification'!$B$4,C2883)),ISNUMBER(SEARCH('[1]Lookup for use classification'!$C$4,C2883)),ISNUMBER(SEARCH('[1]Lookup for use classification'!$D$4,C2883)),ISNUMBER(SEARCH('[1]Lookup for use classification'!$E$4,C2883))),'[1]Lookup for use classification'!$A$4,IF(OR(ISNUMBER(SEARCH('[1]Lookup for use classification'!$B$5,C2883)),ISNUMBER(SEARCH('[1]Lookup for use classification'!$C$5,C2883)),ISNUMBER(SEARCH('[1]Lookup for use classification'!$D$5,C2883))),'[1]Lookup for use classification'!$A$5,IF(OR(ISNUMBER(SEARCH('[1]Lookup for use classification'!$B$7,C2883)),ISNUMBER(SEARCH('[1]Lookup for use classification'!$C$7,C2883)),ISNUMBER(SEARCH('[1]Lookup for use classification'!$D$7,C2883))),'[1]Lookup for use classification'!$A$7,IF(OR(ISNUMBER(SEARCH('[1]Lookup for use classification'!$B$9,C2883)),ISNUMBER(SEARCH('[1]Lookup for use classification'!$C$9,C2883)),ISNUMBER(SEARCH('[1]Lookup for use classification'!$D$9,C2883)),ISNUMBER(SEARCH('[1]Lookup for use classification'!$E$9,C2883)),ISNUMBER(SEARCH('[1]Lookup for use classification'!$F$9,C2883)),ISNUMBER(SEARCH('[1]Lookup for use classification'!$G$9,C2883)),ISNUMBER(SEARCH('[1]Lookup for use classification'!$H$9,C2883)),ISNUMBER(SEARCH('[1]Lookup for use classification'!$I$9,C2883)),ISNUMBER(SEARCH('[1]Lookup for use classification'!$J$9,C2883)),ISNUMBER(SEARCH('[1]Lookup for use classification'!$K$9,C2883))),'[1]Lookup for use classification'!$A$9,IF(OR(ISNUMBER(SEARCH('[1]Lookup for use classification'!$B$10,C2883)),ISNUMBER(SEARCH('[1]Lookup for use classification'!$C$10,C2883)),ISNUMBER(SEARCH('[1]Lookup for use classification'!$D$10,C2883)),ISNUMBER(SEARCH('[1]Lookup for use classification'!$E$10,C2883)),ISNUMBER(SEARCH('[1]Lookup for use classification'!$F$10,C2883)),ISNUMBER(SEARCH('[1]Lookup for use classification'!$G$10,C2883))),'[1]Lookup for use classification'!$A$10,IF(OR(ISNUMBER(SEARCH('[1]Lookup for use classification'!$B$11,C2883)),ISNUMBER(SEARCH('[1]Lookup for use classification'!$C$11,C2883))),'[1]Lookup for use classification'!$A$11,IF(OR(ISNUMBER(SEARCH('[1]Lookup for use classification'!$B$12,C2883)),ISNUMBER(SEARCH('[1]Lookup for use classification'!$C$12,C2883))),'[1]Lookup for use classification'!$A$12,IF(OR(ISNUMBER(SEARCH('[1]Lookup for use classification'!$B$13,C2883)),ISNUMBER(SEARCH('[1]Lookup for use classification'!$C$13,C2883)),ISNUMBER(SEARCH('[1]Lookup for use classification'!$D$13,C2883)),,ISNUMBER(SEARCH('[1]Lookup for use classification'!$C$13,C2883)),ISNUMBER(SEARCH('[1]Lookup for use classification'!$E$13,C2883))),'[1]Lookup for use classification'!$A$13,IF(OR(ISNUMBER(SEARCH('[1]Lookup for use classification'!$B$14,C2883)),ISNUMBER(SEARCH('[1]Lookup for use classification'!$C$14,C2883))),'[1]Lookup for use classification'!$A$14,"Other"))))))))))))</f>
        <v>Other</v>
      </c>
      <c r="E2883" s="240"/>
      <c r="F2883" s="259"/>
      <c r="G2883" s="259"/>
    </row>
    <row r="2884" spans="1:18" hidden="1">
      <c r="A2884" s="187" t="s">
        <v>341</v>
      </c>
      <c r="B2884" s="167" t="s">
        <v>4456</v>
      </c>
      <c r="C2884" s="239" t="s">
        <v>24</v>
      </c>
      <c r="D2884" s="6" t="str">
        <f>IF(OR(ISNUMBER(SEARCH('[1]Lookup for use classification'!$B$1,C2884)),ISNUMBER(SEARCH('[1]Lookup for use classification'!$C$1,C2884)),ISNUMBER(SEARCH('[1]Lookup for use classification'!$D$1,C2884)),ISNUMBER(SEARCH('[1]Lookup for use classification'!$E$1,C2884))),'[1]Lookup for use classification'!$A$1,IF(ISNUMBER(SEARCH('[1]Lookup for use classification'!$B$2,C2884)),'[1]Lookup for use classification'!$A$2,IF(ISNUMBER(SEARCH('[1]Lookup for use classification'!$B$3,C2884)),'[1]Lookup for use classification'!$A$3,IF(OR(ISNUMBER(SEARCH('[1]Lookup for use classification'!$B$4,C2884)),ISNUMBER(SEARCH('[1]Lookup for use classification'!$C$4,C2884)),ISNUMBER(SEARCH('[1]Lookup for use classification'!$D$4,C2884)),ISNUMBER(SEARCH('[1]Lookup for use classification'!$E$4,C2884))),'[1]Lookup for use classification'!$A$4,IF(OR(ISNUMBER(SEARCH('[1]Lookup for use classification'!$B$5,C2884)),ISNUMBER(SEARCH('[1]Lookup for use classification'!$C$5,C2884)),ISNUMBER(SEARCH('[1]Lookup for use classification'!$D$5,C2884))),'[1]Lookup for use classification'!$A$5,IF(OR(ISNUMBER(SEARCH('[1]Lookup for use classification'!$B$7,C2884)),ISNUMBER(SEARCH('[1]Lookup for use classification'!$C$7,C2884)),ISNUMBER(SEARCH('[1]Lookup for use classification'!$D$7,C2884))),'[1]Lookup for use classification'!$A$7,IF(OR(ISNUMBER(SEARCH('[1]Lookup for use classification'!$B$9,C2884)),ISNUMBER(SEARCH('[1]Lookup for use classification'!$C$9,C2884)),ISNUMBER(SEARCH('[1]Lookup for use classification'!$D$9,C2884)),ISNUMBER(SEARCH('[1]Lookup for use classification'!$E$9,C2884)),ISNUMBER(SEARCH('[1]Lookup for use classification'!$F$9,C2884)),ISNUMBER(SEARCH('[1]Lookup for use classification'!$G$9,C2884)),ISNUMBER(SEARCH('[1]Lookup for use classification'!$H$9,C2884)),ISNUMBER(SEARCH('[1]Lookup for use classification'!$I$9,C2884)),ISNUMBER(SEARCH('[1]Lookup for use classification'!$J$9,C2884)),ISNUMBER(SEARCH('[1]Lookup for use classification'!$K$9,C2884))),'[1]Lookup for use classification'!$A$9,IF(OR(ISNUMBER(SEARCH('[1]Lookup for use classification'!$B$10,C2884)),ISNUMBER(SEARCH('[1]Lookup for use classification'!$C$10,C2884)),ISNUMBER(SEARCH('[1]Lookup for use classification'!$D$10,C2884)),ISNUMBER(SEARCH('[1]Lookup for use classification'!$E$10,C2884)),ISNUMBER(SEARCH('[1]Lookup for use classification'!$F$10,C2884)),ISNUMBER(SEARCH('[1]Lookup for use classification'!$G$10,C2884))),'[1]Lookup for use classification'!$A$10,IF(OR(ISNUMBER(SEARCH('[1]Lookup for use classification'!$B$11,C2884)),ISNUMBER(SEARCH('[1]Lookup for use classification'!$C$11,C2884))),'[1]Lookup for use classification'!$A$11,IF(OR(ISNUMBER(SEARCH('[1]Lookup for use classification'!$B$12,C2884)),ISNUMBER(SEARCH('[1]Lookup for use classification'!$C$12,C2884))),'[1]Lookup for use classification'!$A$12,IF(OR(ISNUMBER(SEARCH('[1]Lookup for use classification'!$B$13,C2884)),ISNUMBER(SEARCH('[1]Lookup for use classification'!$C$13,C2884)),ISNUMBER(SEARCH('[1]Lookup for use classification'!$D$13,C2884)),,ISNUMBER(SEARCH('[1]Lookup for use classification'!$C$13,C2884)),ISNUMBER(SEARCH('[1]Lookup for use classification'!$E$13,C2884))),'[1]Lookup for use classification'!$A$13,IF(OR(ISNUMBER(SEARCH('[1]Lookup for use classification'!$B$14,C2884)),ISNUMBER(SEARCH('[1]Lookup for use classification'!$C$14,C2884))),'[1]Lookup for use classification'!$A$14,"Other"))))))))))))</f>
        <v>Public Assembly</v>
      </c>
      <c r="E2884" s="240">
        <v>1375</v>
      </c>
      <c r="F2884" s="259" t="s">
        <v>345</v>
      </c>
      <c r="G2884" s="259" t="s">
        <v>346</v>
      </c>
    </row>
    <row r="2885" spans="1:18" hidden="1">
      <c r="A2885" s="134" t="s">
        <v>341</v>
      </c>
      <c r="B2885" s="8" t="str">
        <f>IF(ISNA(VLOOKUP(CONCATENATE(A2885,C2885),EUS!$B$2:$B$1939,1,FALSE)),"","End Use Study")</f>
        <v>End Use Study</v>
      </c>
      <c r="C2885" s="14" t="s">
        <v>342</v>
      </c>
      <c r="D2885" s="162" t="s">
        <v>2424</v>
      </c>
      <c r="E2885" s="15"/>
      <c r="F2885" s="15"/>
      <c r="G2885" s="15"/>
      <c r="H2885" s="164"/>
      <c r="I2885" s="164"/>
      <c r="J2885" s="7"/>
      <c r="L2885" s="6"/>
    </row>
    <row r="2886" spans="1:18" hidden="1">
      <c r="A2886" s="134" t="s">
        <v>341</v>
      </c>
      <c r="B2886" s="8" t="str">
        <f>IF(ISNA(VLOOKUP(CONCATENATE(A2886,C2886),EUS!$B$2:$B$1939,1,FALSE)),"","End Use Study")</f>
        <v>End Use Study</v>
      </c>
      <c r="C2886" s="14" t="s">
        <v>344</v>
      </c>
      <c r="D2886" s="11" t="s">
        <v>213</v>
      </c>
      <c r="E2886" s="15"/>
      <c r="F2886" s="15"/>
      <c r="G2886" s="15"/>
      <c r="H2886" s="164"/>
      <c r="I2886" s="164"/>
      <c r="J2886" s="7"/>
      <c r="L2886" s="6"/>
    </row>
    <row r="2887" spans="1:18" hidden="1">
      <c r="A2887" s="187" t="s">
        <v>341</v>
      </c>
      <c r="B2887" s="167" t="s">
        <v>4456</v>
      </c>
      <c r="C2887" s="239" t="s">
        <v>355</v>
      </c>
      <c r="D2887" s="6" t="str">
        <f>IF(OR(ISNUMBER(SEARCH('[1]Lookup for use classification'!$B$1,C2887)),ISNUMBER(SEARCH('[1]Lookup for use classification'!$C$1,C2887)),ISNUMBER(SEARCH('[1]Lookup for use classification'!$D$1,C2887)),ISNUMBER(SEARCH('[1]Lookup for use classification'!$E$1,C2887))),'[1]Lookup for use classification'!$A$1,IF(ISNUMBER(SEARCH('[1]Lookup for use classification'!$B$2,C2887)),'[1]Lookup for use classification'!$A$2,IF(ISNUMBER(SEARCH('[1]Lookup for use classification'!$B$3,C2887)),'[1]Lookup for use classification'!$A$3,IF(OR(ISNUMBER(SEARCH('[1]Lookup for use classification'!$B$4,C2887)),ISNUMBER(SEARCH('[1]Lookup for use classification'!$C$4,C2887)),ISNUMBER(SEARCH('[1]Lookup for use classification'!$D$4,C2887)),ISNUMBER(SEARCH('[1]Lookup for use classification'!$E$4,C2887))),'[1]Lookup for use classification'!$A$4,IF(OR(ISNUMBER(SEARCH('[1]Lookup for use classification'!$B$5,C2887)),ISNUMBER(SEARCH('[1]Lookup for use classification'!$C$5,C2887)),ISNUMBER(SEARCH('[1]Lookup for use classification'!$D$5,C2887))),'[1]Lookup for use classification'!$A$5,IF(OR(ISNUMBER(SEARCH('[1]Lookup for use classification'!$B$7,C2887)),ISNUMBER(SEARCH('[1]Lookup for use classification'!$C$7,C2887)),ISNUMBER(SEARCH('[1]Lookup for use classification'!$D$7,C2887))),'[1]Lookup for use classification'!$A$7,IF(OR(ISNUMBER(SEARCH('[1]Lookup for use classification'!$B$9,C2887)),ISNUMBER(SEARCH('[1]Lookup for use classification'!$C$9,C2887)),ISNUMBER(SEARCH('[1]Lookup for use classification'!$D$9,C2887)),ISNUMBER(SEARCH('[1]Lookup for use classification'!$E$9,C2887)),ISNUMBER(SEARCH('[1]Lookup for use classification'!$F$9,C2887)),ISNUMBER(SEARCH('[1]Lookup for use classification'!$G$9,C2887)),ISNUMBER(SEARCH('[1]Lookup for use classification'!$H$9,C2887)),ISNUMBER(SEARCH('[1]Lookup for use classification'!$I$9,C2887)),ISNUMBER(SEARCH('[1]Lookup for use classification'!$J$9,C2887)),ISNUMBER(SEARCH('[1]Lookup for use classification'!$K$9,C2887))),'[1]Lookup for use classification'!$A$9,IF(OR(ISNUMBER(SEARCH('[1]Lookup for use classification'!$B$10,C2887)),ISNUMBER(SEARCH('[1]Lookup for use classification'!$C$10,C2887)),ISNUMBER(SEARCH('[1]Lookup for use classification'!$D$10,C2887)),ISNUMBER(SEARCH('[1]Lookup for use classification'!$E$10,C2887)),ISNUMBER(SEARCH('[1]Lookup for use classification'!$F$10,C2887)),ISNUMBER(SEARCH('[1]Lookup for use classification'!$G$10,C2887))),'[1]Lookup for use classification'!$A$10,IF(OR(ISNUMBER(SEARCH('[1]Lookup for use classification'!$B$11,C2887)),ISNUMBER(SEARCH('[1]Lookup for use classification'!$C$11,C2887))),'[1]Lookup for use classification'!$A$11,IF(OR(ISNUMBER(SEARCH('[1]Lookup for use classification'!$B$12,C2887)),ISNUMBER(SEARCH('[1]Lookup for use classification'!$C$12,C2887))),'[1]Lookup for use classification'!$A$12,IF(OR(ISNUMBER(SEARCH('[1]Lookup for use classification'!$B$13,C2887)),ISNUMBER(SEARCH('[1]Lookup for use classification'!$C$13,C2887)),ISNUMBER(SEARCH('[1]Lookup for use classification'!$D$13,C2887)),,ISNUMBER(SEARCH('[1]Lookup for use classification'!$C$13,C2887)),ISNUMBER(SEARCH('[1]Lookup for use classification'!$E$13,C2887))),'[1]Lookup for use classification'!$A$13,IF(OR(ISNUMBER(SEARCH('[1]Lookup for use classification'!$B$14,C2887)),ISNUMBER(SEARCH('[1]Lookup for use classification'!$C$14,C2887))),'[1]Lookup for use classification'!$A$14,"Other"))))))))))))</f>
        <v>Warehousing</v>
      </c>
      <c r="E2887" s="240">
        <v>1128</v>
      </c>
      <c r="F2887" s="259"/>
      <c r="G2887" s="259"/>
    </row>
    <row r="2888" spans="1:18" hidden="1">
      <c r="A2888" s="187" t="s">
        <v>341</v>
      </c>
      <c r="B2888" s="167" t="s">
        <v>4456</v>
      </c>
      <c r="C2888" s="239" t="s">
        <v>350</v>
      </c>
      <c r="D2888" s="6" t="str">
        <f>IF(OR(ISNUMBER(SEARCH('[1]Lookup for use classification'!$B$1,C2888)),ISNUMBER(SEARCH('[1]Lookup for use classification'!$C$1,C2888)),ISNUMBER(SEARCH('[1]Lookup for use classification'!$D$1,C2888)),ISNUMBER(SEARCH('[1]Lookup for use classification'!$E$1,C2888))),'[1]Lookup for use classification'!$A$1,IF(ISNUMBER(SEARCH('[1]Lookup for use classification'!$B$2,C2888)),'[1]Lookup for use classification'!$A$2,IF(ISNUMBER(SEARCH('[1]Lookup for use classification'!$B$3,C2888)),'[1]Lookup for use classification'!$A$3,IF(OR(ISNUMBER(SEARCH('[1]Lookup for use classification'!$B$4,C2888)),ISNUMBER(SEARCH('[1]Lookup for use classification'!$C$4,C2888)),ISNUMBER(SEARCH('[1]Lookup for use classification'!$D$4,C2888)),ISNUMBER(SEARCH('[1]Lookup for use classification'!$E$4,C2888))),'[1]Lookup for use classification'!$A$4,IF(OR(ISNUMBER(SEARCH('[1]Lookup for use classification'!$B$5,C2888)),ISNUMBER(SEARCH('[1]Lookup for use classification'!$C$5,C2888)),ISNUMBER(SEARCH('[1]Lookup for use classification'!$D$5,C2888))),'[1]Lookup for use classification'!$A$5,IF(OR(ISNUMBER(SEARCH('[1]Lookup for use classification'!$B$7,C2888)),ISNUMBER(SEARCH('[1]Lookup for use classification'!$C$7,C2888)),ISNUMBER(SEARCH('[1]Lookup for use classification'!$D$7,C2888))),'[1]Lookup for use classification'!$A$7,IF(OR(ISNUMBER(SEARCH('[1]Lookup for use classification'!$B$9,C2888)),ISNUMBER(SEARCH('[1]Lookup for use classification'!$C$9,C2888)),ISNUMBER(SEARCH('[1]Lookup for use classification'!$D$9,C2888)),ISNUMBER(SEARCH('[1]Lookup for use classification'!$E$9,C2888)),ISNUMBER(SEARCH('[1]Lookup for use classification'!$F$9,C2888)),ISNUMBER(SEARCH('[1]Lookup for use classification'!$G$9,C2888)),ISNUMBER(SEARCH('[1]Lookup for use classification'!$H$9,C2888)),ISNUMBER(SEARCH('[1]Lookup for use classification'!$I$9,C2888)),ISNUMBER(SEARCH('[1]Lookup for use classification'!$J$9,C2888)),ISNUMBER(SEARCH('[1]Lookup for use classification'!$K$9,C2888))),'[1]Lookup for use classification'!$A$9,IF(OR(ISNUMBER(SEARCH('[1]Lookup for use classification'!$B$10,C2888)),ISNUMBER(SEARCH('[1]Lookup for use classification'!$C$10,C2888)),ISNUMBER(SEARCH('[1]Lookup for use classification'!$D$10,C2888)),ISNUMBER(SEARCH('[1]Lookup for use classification'!$E$10,C2888)),ISNUMBER(SEARCH('[1]Lookup for use classification'!$F$10,C2888)),ISNUMBER(SEARCH('[1]Lookup for use classification'!$G$10,C2888))),'[1]Lookup for use classification'!$A$10,IF(OR(ISNUMBER(SEARCH('[1]Lookup for use classification'!$B$11,C2888)),ISNUMBER(SEARCH('[1]Lookup for use classification'!$C$11,C2888))),'[1]Lookup for use classification'!$A$11,IF(OR(ISNUMBER(SEARCH('[1]Lookup for use classification'!$B$12,C2888)),ISNUMBER(SEARCH('[1]Lookup for use classification'!$C$12,C2888))),'[1]Lookup for use classification'!$A$12,IF(OR(ISNUMBER(SEARCH('[1]Lookup for use classification'!$B$13,C2888)),ISNUMBER(SEARCH('[1]Lookup for use classification'!$C$13,C2888)),ISNUMBER(SEARCH('[1]Lookup for use classification'!$D$13,C2888)),,ISNUMBER(SEARCH('[1]Lookup for use classification'!$C$13,C2888)),ISNUMBER(SEARCH('[1]Lookup for use classification'!$E$13,C2888))),'[1]Lookup for use classification'!$A$13,IF(OR(ISNUMBER(SEARCH('[1]Lookup for use classification'!$B$14,C2888)),ISNUMBER(SEARCH('[1]Lookup for use classification'!$C$14,C2888))),'[1]Lookup for use classification'!$A$14,"Other"))))))))))))</f>
        <v>Water &amp; Sewer</v>
      </c>
      <c r="E2888" s="240">
        <v>1512</v>
      </c>
      <c r="F2888" s="259" t="s">
        <v>6</v>
      </c>
      <c r="G2888" s="259" t="s">
        <v>11</v>
      </c>
    </row>
    <row r="2889" spans="1:18" hidden="1">
      <c r="A2889" s="187" t="s">
        <v>1060</v>
      </c>
      <c r="B2889" s="8" t="s">
        <v>5833</v>
      </c>
      <c r="C2889" s="236" t="s">
        <v>1055</v>
      </c>
      <c r="D2889" s="6" t="str">
        <f>IF(OR(ISNUMBER(SEARCH('[1]Lookup for use classification'!$B$1,C2889)),ISNUMBER(SEARCH('[1]Lookup for use classification'!$C$1,C2889)),ISNUMBER(SEARCH('[1]Lookup for use classification'!$D$1,C2889)),ISNUMBER(SEARCH('[1]Lookup for use classification'!$E$1,C2889))),'[1]Lookup for use classification'!$A$1,IF(ISNUMBER(SEARCH('[1]Lookup for use classification'!$B$2,C2889)),'[1]Lookup for use classification'!$A$2,IF(ISNUMBER(SEARCH('[1]Lookup for use classification'!$B$3,C2889)),'[1]Lookup for use classification'!$A$3,IF(OR(ISNUMBER(SEARCH('[1]Lookup for use classification'!$B$4,C2889)),ISNUMBER(SEARCH('[1]Lookup for use classification'!$C$4,C2889)),ISNUMBER(SEARCH('[1]Lookup for use classification'!$D$4,C2889)),ISNUMBER(SEARCH('[1]Lookup for use classification'!$E$4,C2889))),'[1]Lookup for use classification'!$A$4,IF(OR(ISNUMBER(SEARCH('[1]Lookup for use classification'!$B$5,C2889)),ISNUMBER(SEARCH('[1]Lookup for use classification'!$C$5,C2889)),ISNUMBER(SEARCH('[1]Lookup for use classification'!$D$5,C2889))),'[1]Lookup for use classification'!$A$5,IF(OR(ISNUMBER(SEARCH('[1]Lookup for use classification'!$B$7,C2889)),ISNUMBER(SEARCH('[1]Lookup for use classification'!$C$7,C2889)),ISNUMBER(SEARCH('[1]Lookup for use classification'!$D$7,C2889))),'[1]Lookup for use classification'!$A$7,IF(OR(ISNUMBER(SEARCH('[1]Lookup for use classification'!$B$9,C2889)),ISNUMBER(SEARCH('[1]Lookup for use classification'!$C$9,C2889)),ISNUMBER(SEARCH('[1]Lookup for use classification'!$D$9,C2889)),ISNUMBER(SEARCH('[1]Lookup for use classification'!$E$9,C2889)),ISNUMBER(SEARCH('[1]Lookup for use classification'!$F$9,C2889)),ISNUMBER(SEARCH('[1]Lookup for use classification'!$G$9,C2889)),ISNUMBER(SEARCH('[1]Lookup for use classification'!$H$9,C2889)),ISNUMBER(SEARCH('[1]Lookup for use classification'!$I$9,C2889)),ISNUMBER(SEARCH('[1]Lookup for use classification'!$J$9,C2889)),ISNUMBER(SEARCH('[1]Lookup for use classification'!$K$9,C2889))),'[1]Lookup for use classification'!$A$9,IF(OR(ISNUMBER(SEARCH('[1]Lookup for use classification'!$B$10,C2889)),ISNUMBER(SEARCH('[1]Lookup for use classification'!$C$10,C2889)),ISNUMBER(SEARCH('[1]Lookup for use classification'!$D$10,C2889)),ISNUMBER(SEARCH('[1]Lookup for use classification'!$E$10,C2889)),ISNUMBER(SEARCH('[1]Lookup for use classification'!$F$10,C2889)),ISNUMBER(SEARCH('[1]Lookup for use classification'!$G$10,C2889))),'[1]Lookup for use classification'!$A$10,IF(OR(ISNUMBER(SEARCH('[1]Lookup for use classification'!$B$11,C2889)),ISNUMBER(SEARCH('[1]Lookup for use classification'!$C$11,C2889))),'[1]Lookup for use classification'!$A$11,IF(OR(ISNUMBER(SEARCH('[1]Lookup for use classification'!$B$12,C2889)),ISNUMBER(SEARCH('[1]Lookup for use classification'!$C$12,C2889))),'[1]Lookup for use classification'!$A$12,IF(OR(ISNUMBER(SEARCH('[1]Lookup for use classification'!$B$13,C2889)),ISNUMBER(SEARCH('[1]Lookup for use classification'!$C$13,C2889)),ISNUMBER(SEARCH('[1]Lookup for use classification'!$D$13,C2889)),,ISNUMBER(SEARCH('[1]Lookup for use classification'!$C$13,C2889)),ISNUMBER(SEARCH('[1]Lookup for use classification'!$E$13,C2889))),'[1]Lookup for use classification'!$A$13,IF(OR(ISNUMBER(SEARCH('[1]Lookup for use classification'!$B$14,C2889)),ISNUMBER(SEARCH('[1]Lookup for use classification'!$C$14,C2889))),'[1]Lookup for use classification'!$A$14,"Other"))))))))))))</f>
        <v>Education - K - 12</v>
      </c>
      <c r="E2889" s="237">
        <v>28730</v>
      </c>
      <c r="F2889" s="238"/>
      <c r="G2889" s="238"/>
      <c r="H2889" s="216">
        <v>11000</v>
      </c>
      <c r="J2889" s="186">
        <v>49251</v>
      </c>
    </row>
    <row r="2890" spans="1:18" hidden="1">
      <c r="A2890" s="187" t="s">
        <v>1060</v>
      </c>
      <c r="B2890" s="167" t="s">
        <v>4456</v>
      </c>
      <c r="C2890" s="236" t="s">
        <v>111</v>
      </c>
      <c r="D2890" s="6" t="str">
        <f>IF(OR(ISNUMBER(SEARCH('[1]Lookup for use classification'!$B$1,C2890)),ISNUMBER(SEARCH('[1]Lookup for use classification'!$C$1,C2890)),ISNUMBER(SEARCH('[1]Lookup for use classification'!$D$1,C2890)),ISNUMBER(SEARCH('[1]Lookup for use classification'!$E$1,C2890))),'[1]Lookup for use classification'!$A$1,IF(ISNUMBER(SEARCH('[1]Lookup for use classification'!$B$2,C2890)),'[1]Lookup for use classification'!$A$2,IF(ISNUMBER(SEARCH('[1]Lookup for use classification'!$B$3,C2890)),'[1]Lookup for use classification'!$A$3,IF(OR(ISNUMBER(SEARCH('[1]Lookup for use classification'!$B$4,C2890)),ISNUMBER(SEARCH('[1]Lookup for use classification'!$C$4,C2890)),ISNUMBER(SEARCH('[1]Lookup for use classification'!$D$4,C2890)),ISNUMBER(SEARCH('[1]Lookup for use classification'!$E$4,C2890))),'[1]Lookup for use classification'!$A$4,IF(OR(ISNUMBER(SEARCH('[1]Lookup for use classification'!$B$5,C2890)),ISNUMBER(SEARCH('[1]Lookup for use classification'!$C$5,C2890)),ISNUMBER(SEARCH('[1]Lookup for use classification'!$D$5,C2890))),'[1]Lookup for use classification'!$A$5,IF(OR(ISNUMBER(SEARCH('[1]Lookup for use classification'!$B$7,C2890)),ISNUMBER(SEARCH('[1]Lookup for use classification'!$C$7,C2890)),ISNUMBER(SEARCH('[1]Lookup for use classification'!$D$7,C2890))),'[1]Lookup for use classification'!$A$7,IF(OR(ISNUMBER(SEARCH('[1]Lookup for use classification'!$B$9,C2890)),ISNUMBER(SEARCH('[1]Lookup for use classification'!$C$9,C2890)),ISNUMBER(SEARCH('[1]Lookup for use classification'!$D$9,C2890)),ISNUMBER(SEARCH('[1]Lookup for use classification'!$E$9,C2890)),ISNUMBER(SEARCH('[1]Lookup for use classification'!$F$9,C2890)),ISNUMBER(SEARCH('[1]Lookup for use classification'!$G$9,C2890)),ISNUMBER(SEARCH('[1]Lookup for use classification'!$H$9,C2890)),ISNUMBER(SEARCH('[1]Lookup for use classification'!$I$9,C2890)),ISNUMBER(SEARCH('[1]Lookup for use classification'!$J$9,C2890)),ISNUMBER(SEARCH('[1]Lookup for use classification'!$K$9,C2890))),'[1]Lookup for use classification'!$A$9,IF(OR(ISNUMBER(SEARCH('[1]Lookup for use classification'!$B$10,C2890)),ISNUMBER(SEARCH('[1]Lookup for use classification'!$C$10,C2890)),ISNUMBER(SEARCH('[1]Lookup for use classification'!$D$10,C2890)),ISNUMBER(SEARCH('[1]Lookup for use classification'!$E$10,C2890)),ISNUMBER(SEARCH('[1]Lookup for use classification'!$F$10,C2890)),ISNUMBER(SEARCH('[1]Lookup for use classification'!$G$10,C2890))),'[1]Lookup for use classification'!$A$10,IF(OR(ISNUMBER(SEARCH('[1]Lookup for use classification'!$B$11,C2890)),ISNUMBER(SEARCH('[1]Lookup for use classification'!$C$11,C2890))),'[1]Lookup for use classification'!$A$11,IF(OR(ISNUMBER(SEARCH('[1]Lookup for use classification'!$B$12,C2890)),ISNUMBER(SEARCH('[1]Lookup for use classification'!$C$12,C2890))),'[1]Lookup for use classification'!$A$12,IF(OR(ISNUMBER(SEARCH('[1]Lookup for use classification'!$B$13,C2890)),ISNUMBER(SEARCH('[1]Lookup for use classification'!$C$13,C2890)),ISNUMBER(SEARCH('[1]Lookup for use classification'!$D$13,C2890)),,ISNUMBER(SEARCH('[1]Lookup for use classification'!$C$13,C2890)),ISNUMBER(SEARCH('[1]Lookup for use classification'!$E$13,C2890))),'[1]Lookup for use classification'!$A$13,IF(OR(ISNUMBER(SEARCH('[1]Lookup for use classification'!$B$14,C2890)),ISNUMBER(SEARCH('[1]Lookup for use classification'!$C$14,C2890))),'[1]Lookup for use classification'!$A$14,"Other"))))))))))))</f>
        <v>Food Service and Drinking Places</v>
      </c>
      <c r="E2890" s="236"/>
      <c r="F2890" s="236"/>
      <c r="G2890" s="236"/>
    </row>
    <row r="2891" spans="1:18" hidden="1">
      <c r="A2891" s="187" t="s">
        <v>1060</v>
      </c>
      <c r="B2891" s="167" t="s">
        <v>4456</v>
      </c>
      <c r="C2891" s="236" t="s">
        <v>1053</v>
      </c>
      <c r="D2891" s="6" t="str">
        <f>IF(OR(ISNUMBER(SEARCH('[1]Lookup for use classification'!$B$1,C2891)),ISNUMBER(SEARCH('[1]Lookup for use classification'!$C$1,C2891)),ISNUMBER(SEARCH('[1]Lookup for use classification'!$D$1,C2891)),ISNUMBER(SEARCH('[1]Lookup for use classification'!$E$1,C2891))),'[1]Lookup for use classification'!$A$1,IF(ISNUMBER(SEARCH('[1]Lookup for use classification'!$B$2,C2891)),'[1]Lookup for use classification'!$A$2,IF(ISNUMBER(SEARCH('[1]Lookup for use classification'!$B$3,C2891)),'[1]Lookup for use classification'!$A$3,IF(OR(ISNUMBER(SEARCH('[1]Lookup for use classification'!$B$4,C2891)),ISNUMBER(SEARCH('[1]Lookup for use classification'!$C$4,C2891)),ISNUMBER(SEARCH('[1]Lookup for use classification'!$D$4,C2891)),ISNUMBER(SEARCH('[1]Lookup for use classification'!$E$4,C2891))),'[1]Lookup for use classification'!$A$4,IF(OR(ISNUMBER(SEARCH('[1]Lookup for use classification'!$B$5,C2891)),ISNUMBER(SEARCH('[1]Lookup for use classification'!$C$5,C2891)),ISNUMBER(SEARCH('[1]Lookup for use classification'!$D$5,C2891))),'[1]Lookup for use classification'!$A$5,IF(OR(ISNUMBER(SEARCH('[1]Lookup for use classification'!$B$7,C2891)),ISNUMBER(SEARCH('[1]Lookup for use classification'!$C$7,C2891)),ISNUMBER(SEARCH('[1]Lookup for use classification'!$D$7,C2891))),'[1]Lookup for use classification'!$A$7,IF(OR(ISNUMBER(SEARCH('[1]Lookup for use classification'!$B$9,C2891)),ISNUMBER(SEARCH('[1]Lookup for use classification'!$C$9,C2891)),ISNUMBER(SEARCH('[1]Lookup for use classification'!$D$9,C2891)),ISNUMBER(SEARCH('[1]Lookup for use classification'!$E$9,C2891)),ISNUMBER(SEARCH('[1]Lookup for use classification'!$F$9,C2891)),ISNUMBER(SEARCH('[1]Lookup for use classification'!$G$9,C2891)),ISNUMBER(SEARCH('[1]Lookup for use classification'!$H$9,C2891)),ISNUMBER(SEARCH('[1]Lookup for use classification'!$I$9,C2891)),ISNUMBER(SEARCH('[1]Lookup for use classification'!$J$9,C2891)),ISNUMBER(SEARCH('[1]Lookup for use classification'!$K$9,C2891))),'[1]Lookup for use classification'!$A$9,IF(OR(ISNUMBER(SEARCH('[1]Lookup for use classification'!$B$10,C2891)),ISNUMBER(SEARCH('[1]Lookup for use classification'!$C$10,C2891)),ISNUMBER(SEARCH('[1]Lookup for use classification'!$D$10,C2891)),ISNUMBER(SEARCH('[1]Lookup for use classification'!$E$10,C2891)),ISNUMBER(SEARCH('[1]Lookup for use classification'!$F$10,C2891)),ISNUMBER(SEARCH('[1]Lookup for use classification'!$G$10,C2891))),'[1]Lookup for use classification'!$A$10,IF(OR(ISNUMBER(SEARCH('[1]Lookup for use classification'!$B$11,C2891)),ISNUMBER(SEARCH('[1]Lookup for use classification'!$C$11,C2891))),'[1]Lookup for use classification'!$A$11,IF(OR(ISNUMBER(SEARCH('[1]Lookup for use classification'!$B$12,C2891)),ISNUMBER(SEARCH('[1]Lookup for use classification'!$C$12,C2891))),'[1]Lookup for use classification'!$A$12,IF(OR(ISNUMBER(SEARCH('[1]Lookup for use classification'!$B$13,C2891)),ISNUMBER(SEARCH('[1]Lookup for use classification'!$C$13,C2891)),ISNUMBER(SEARCH('[1]Lookup for use classification'!$D$13,C2891)),,ISNUMBER(SEARCH('[1]Lookup for use classification'!$C$13,C2891)),ISNUMBER(SEARCH('[1]Lookup for use classification'!$E$13,C2891))),'[1]Lookup for use classification'!$A$13,IF(OR(ISNUMBER(SEARCH('[1]Lookup for use classification'!$B$14,C2891)),ISNUMBER(SEARCH('[1]Lookup for use classification'!$C$14,C2891))),'[1]Lookup for use classification'!$A$14,"Other"))))))))))))</f>
        <v>Health Care - Hospitals</v>
      </c>
      <c r="E2891" s="237">
        <v>1400</v>
      </c>
      <c r="F2891" s="238"/>
      <c r="G2891" s="238"/>
    </row>
    <row r="2892" spans="1:18" hidden="1">
      <c r="A2892" s="187" t="s">
        <v>1060</v>
      </c>
      <c r="B2892" s="167" t="s">
        <v>4456</v>
      </c>
      <c r="C2892" s="168" t="s">
        <v>1057</v>
      </c>
      <c r="D2892" s="6" t="str">
        <f>IF(OR(ISNUMBER(SEARCH('[1]Lookup for use classification'!$B$1,C2892)),ISNUMBER(SEARCH('[1]Lookup for use classification'!$C$1,C2892)),ISNUMBER(SEARCH('[1]Lookup for use classification'!$D$1,C2892)),ISNUMBER(SEARCH('[1]Lookup for use classification'!$E$1,C2892))),'[1]Lookup for use classification'!$A$1,IF(ISNUMBER(SEARCH('[1]Lookup for use classification'!$B$2,C2892)),'[1]Lookup for use classification'!$A$2,IF(ISNUMBER(SEARCH('[1]Lookup for use classification'!$B$3,C2892)),'[1]Lookup for use classification'!$A$3,IF(OR(ISNUMBER(SEARCH('[1]Lookup for use classification'!$B$4,C2892)),ISNUMBER(SEARCH('[1]Lookup for use classification'!$C$4,C2892)),ISNUMBER(SEARCH('[1]Lookup for use classification'!$D$4,C2892)),ISNUMBER(SEARCH('[1]Lookup for use classification'!$E$4,C2892))),'[1]Lookup for use classification'!$A$4,IF(OR(ISNUMBER(SEARCH('[1]Lookup for use classification'!$B$5,C2892)),ISNUMBER(SEARCH('[1]Lookup for use classification'!$C$5,C2892)),ISNUMBER(SEARCH('[1]Lookup for use classification'!$D$5,C2892))),'[1]Lookup for use classification'!$A$5,IF(OR(ISNUMBER(SEARCH('[1]Lookup for use classification'!$B$7,C2892)),ISNUMBER(SEARCH('[1]Lookup for use classification'!$C$7,C2892)),ISNUMBER(SEARCH('[1]Lookup for use classification'!$D$7,C2892))),'[1]Lookup for use classification'!$A$7,IF(OR(ISNUMBER(SEARCH('[1]Lookup for use classification'!$B$9,C2892)),ISNUMBER(SEARCH('[1]Lookup for use classification'!$C$9,C2892)),ISNUMBER(SEARCH('[1]Lookup for use classification'!$D$9,C2892)),ISNUMBER(SEARCH('[1]Lookup for use classification'!$E$9,C2892)),ISNUMBER(SEARCH('[1]Lookup for use classification'!$F$9,C2892)),ISNUMBER(SEARCH('[1]Lookup for use classification'!$G$9,C2892)),ISNUMBER(SEARCH('[1]Lookup for use classification'!$H$9,C2892)),ISNUMBER(SEARCH('[1]Lookup for use classification'!$I$9,C2892)),ISNUMBER(SEARCH('[1]Lookup for use classification'!$J$9,C2892)),ISNUMBER(SEARCH('[1]Lookup for use classification'!$K$9,C2892))),'[1]Lookup for use classification'!$A$9,IF(OR(ISNUMBER(SEARCH('[1]Lookup for use classification'!$B$10,C2892)),ISNUMBER(SEARCH('[1]Lookup for use classification'!$C$10,C2892)),ISNUMBER(SEARCH('[1]Lookup for use classification'!$D$10,C2892)),ISNUMBER(SEARCH('[1]Lookup for use classification'!$E$10,C2892)),ISNUMBER(SEARCH('[1]Lookup for use classification'!$F$10,C2892)),ISNUMBER(SEARCH('[1]Lookup for use classification'!$G$10,C2892))),'[1]Lookup for use classification'!$A$10,IF(OR(ISNUMBER(SEARCH('[1]Lookup for use classification'!$B$11,C2892)),ISNUMBER(SEARCH('[1]Lookup for use classification'!$C$11,C2892))),'[1]Lookup for use classification'!$A$11,IF(OR(ISNUMBER(SEARCH('[1]Lookup for use classification'!$B$12,C2892)),ISNUMBER(SEARCH('[1]Lookup for use classification'!$C$12,C2892))),'[1]Lookup for use classification'!$A$12,IF(OR(ISNUMBER(SEARCH('[1]Lookup for use classification'!$B$13,C2892)),ISNUMBER(SEARCH('[1]Lookup for use classification'!$C$13,C2892)),ISNUMBER(SEARCH('[1]Lookup for use classification'!$D$13,C2892)),,ISNUMBER(SEARCH('[1]Lookup for use classification'!$C$13,C2892)),ISNUMBER(SEARCH('[1]Lookup for use classification'!$E$13,C2892))),'[1]Lookup for use classification'!$A$13,IF(OR(ISNUMBER(SEARCH('[1]Lookup for use classification'!$B$14,C2892)),ISNUMBER(SEARCH('[1]Lookup for use classification'!$C$14,C2892))),'[1]Lookup for use classification'!$A$14,"Other"))))))))))))</f>
        <v>Office</v>
      </c>
      <c r="E2892" s="237">
        <v>820</v>
      </c>
      <c r="F2892" s="238"/>
      <c r="G2892" s="238"/>
    </row>
    <row r="2893" spans="1:18" hidden="1">
      <c r="A2893" s="185" t="s">
        <v>1060</v>
      </c>
      <c r="B2893" s="167" t="s">
        <v>4456</v>
      </c>
      <c r="C2893" s="236" t="s">
        <v>804</v>
      </c>
      <c r="D2893" s="6" t="str">
        <f>IF(OR(ISNUMBER(SEARCH('[1]Lookup for use classification'!$B$1,C2893)),ISNUMBER(SEARCH('[1]Lookup for use classification'!$C$1,C2893)),ISNUMBER(SEARCH('[1]Lookup for use classification'!$D$1,C2893)),ISNUMBER(SEARCH('[1]Lookup for use classification'!$E$1,C2893))),'[1]Lookup for use classification'!$A$1,IF(ISNUMBER(SEARCH('[1]Lookup for use classification'!$B$2,C2893)),'[1]Lookup for use classification'!$A$2,IF(ISNUMBER(SEARCH('[1]Lookup for use classification'!$B$3,C2893)),'[1]Lookup for use classification'!$A$3,IF(OR(ISNUMBER(SEARCH('[1]Lookup for use classification'!$B$4,C2893)),ISNUMBER(SEARCH('[1]Lookup for use classification'!$C$4,C2893)),ISNUMBER(SEARCH('[1]Lookup for use classification'!$D$4,C2893)),ISNUMBER(SEARCH('[1]Lookup for use classification'!$E$4,C2893))),'[1]Lookup for use classification'!$A$4,IF(OR(ISNUMBER(SEARCH('[1]Lookup for use classification'!$B$5,C2893)),ISNUMBER(SEARCH('[1]Lookup for use classification'!$C$5,C2893)),ISNUMBER(SEARCH('[1]Lookup for use classification'!$D$5,C2893))),'[1]Lookup for use classification'!$A$5,IF(OR(ISNUMBER(SEARCH('[1]Lookup for use classification'!$B$7,C2893)),ISNUMBER(SEARCH('[1]Lookup for use classification'!$C$7,C2893)),ISNUMBER(SEARCH('[1]Lookup for use classification'!$D$7,C2893))),'[1]Lookup for use classification'!$A$7,IF(OR(ISNUMBER(SEARCH('[1]Lookup for use classification'!$B$9,C2893)),ISNUMBER(SEARCH('[1]Lookup for use classification'!$C$9,C2893)),ISNUMBER(SEARCH('[1]Lookup for use classification'!$D$9,C2893)),ISNUMBER(SEARCH('[1]Lookup for use classification'!$E$9,C2893)),ISNUMBER(SEARCH('[1]Lookup for use classification'!$F$9,C2893)),ISNUMBER(SEARCH('[1]Lookup for use classification'!$G$9,C2893)),ISNUMBER(SEARCH('[1]Lookup for use classification'!$H$9,C2893)),ISNUMBER(SEARCH('[1]Lookup for use classification'!$I$9,C2893)),ISNUMBER(SEARCH('[1]Lookup for use classification'!$J$9,C2893)),ISNUMBER(SEARCH('[1]Lookup for use classification'!$K$9,C2893))),'[1]Lookup for use classification'!$A$9,IF(OR(ISNUMBER(SEARCH('[1]Lookup for use classification'!$B$10,C2893)),ISNUMBER(SEARCH('[1]Lookup for use classification'!$C$10,C2893)),ISNUMBER(SEARCH('[1]Lookup for use classification'!$D$10,C2893)),ISNUMBER(SEARCH('[1]Lookup for use classification'!$E$10,C2893)),ISNUMBER(SEARCH('[1]Lookup for use classification'!$F$10,C2893)),ISNUMBER(SEARCH('[1]Lookup for use classification'!$G$10,C2893))),'[1]Lookup for use classification'!$A$10,IF(OR(ISNUMBER(SEARCH('[1]Lookup for use classification'!$B$11,C2893)),ISNUMBER(SEARCH('[1]Lookup for use classification'!$C$11,C2893))),'[1]Lookup for use classification'!$A$11,IF(OR(ISNUMBER(SEARCH('[1]Lookup for use classification'!$B$12,C2893)),ISNUMBER(SEARCH('[1]Lookup for use classification'!$C$12,C2893))),'[1]Lookup for use classification'!$A$12,IF(OR(ISNUMBER(SEARCH('[1]Lookup for use classification'!$B$13,C2893)),ISNUMBER(SEARCH('[1]Lookup for use classification'!$C$13,C2893)),ISNUMBER(SEARCH('[1]Lookup for use classification'!$D$13,C2893)),,ISNUMBER(SEARCH('[1]Lookup for use classification'!$C$13,C2893)),ISNUMBER(SEARCH('[1]Lookup for use classification'!$E$13,C2893))),'[1]Lookup for use classification'!$A$13,IF(OR(ISNUMBER(SEARCH('[1]Lookup for use classification'!$B$14,C2893)),ISNUMBER(SEARCH('[1]Lookup for use classification'!$C$14,C2893))),'[1]Lookup for use classification'!$A$14,"Other"))))))))))))</f>
        <v>Other</v>
      </c>
      <c r="E2893" s="237">
        <v>100</v>
      </c>
      <c r="F2893" s="238"/>
      <c r="G2893" s="238"/>
    </row>
    <row r="2894" spans="1:18" hidden="1">
      <c r="A2894" s="185" t="s">
        <v>1060</v>
      </c>
      <c r="B2894" s="167" t="s">
        <v>4456</v>
      </c>
      <c r="C2894" s="236" t="s">
        <v>79</v>
      </c>
      <c r="D2894" s="6" t="str">
        <f>IF(OR(ISNUMBER(SEARCH('[1]Lookup for use classification'!$B$1,C2894)),ISNUMBER(SEARCH('[1]Lookup for use classification'!$C$1,C2894)),ISNUMBER(SEARCH('[1]Lookup for use classification'!$D$1,C2894)),ISNUMBER(SEARCH('[1]Lookup for use classification'!$E$1,C2894))),'[1]Lookup for use classification'!$A$1,IF(ISNUMBER(SEARCH('[1]Lookup for use classification'!$B$2,C2894)),'[1]Lookup for use classification'!$A$2,IF(ISNUMBER(SEARCH('[1]Lookup for use classification'!$B$3,C2894)),'[1]Lookup for use classification'!$A$3,IF(OR(ISNUMBER(SEARCH('[1]Lookup for use classification'!$B$4,C2894)),ISNUMBER(SEARCH('[1]Lookup for use classification'!$C$4,C2894)),ISNUMBER(SEARCH('[1]Lookup for use classification'!$D$4,C2894)),ISNUMBER(SEARCH('[1]Lookup for use classification'!$E$4,C2894))),'[1]Lookup for use classification'!$A$4,IF(OR(ISNUMBER(SEARCH('[1]Lookup for use classification'!$B$5,C2894)),ISNUMBER(SEARCH('[1]Lookup for use classification'!$C$5,C2894)),ISNUMBER(SEARCH('[1]Lookup for use classification'!$D$5,C2894))),'[1]Lookup for use classification'!$A$5,IF(OR(ISNUMBER(SEARCH('[1]Lookup for use classification'!$B$7,C2894)),ISNUMBER(SEARCH('[1]Lookup for use classification'!$C$7,C2894)),ISNUMBER(SEARCH('[1]Lookup for use classification'!$D$7,C2894))),'[1]Lookup for use classification'!$A$7,IF(OR(ISNUMBER(SEARCH('[1]Lookup for use classification'!$B$9,C2894)),ISNUMBER(SEARCH('[1]Lookup for use classification'!$C$9,C2894)),ISNUMBER(SEARCH('[1]Lookup for use classification'!$D$9,C2894)),ISNUMBER(SEARCH('[1]Lookup for use classification'!$E$9,C2894)),ISNUMBER(SEARCH('[1]Lookup for use classification'!$F$9,C2894)),ISNUMBER(SEARCH('[1]Lookup for use classification'!$G$9,C2894)),ISNUMBER(SEARCH('[1]Lookup for use classification'!$H$9,C2894)),ISNUMBER(SEARCH('[1]Lookup for use classification'!$I$9,C2894)),ISNUMBER(SEARCH('[1]Lookup for use classification'!$J$9,C2894)),ISNUMBER(SEARCH('[1]Lookup for use classification'!$K$9,C2894))),'[1]Lookup for use classification'!$A$9,IF(OR(ISNUMBER(SEARCH('[1]Lookup for use classification'!$B$10,C2894)),ISNUMBER(SEARCH('[1]Lookup for use classification'!$C$10,C2894)),ISNUMBER(SEARCH('[1]Lookup for use classification'!$D$10,C2894)),ISNUMBER(SEARCH('[1]Lookup for use classification'!$E$10,C2894)),ISNUMBER(SEARCH('[1]Lookup for use classification'!$F$10,C2894)),ISNUMBER(SEARCH('[1]Lookup for use classification'!$G$10,C2894))),'[1]Lookup for use classification'!$A$10,IF(OR(ISNUMBER(SEARCH('[1]Lookup for use classification'!$B$11,C2894)),ISNUMBER(SEARCH('[1]Lookup for use classification'!$C$11,C2894))),'[1]Lookup for use classification'!$A$11,IF(OR(ISNUMBER(SEARCH('[1]Lookup for use classification'!$B$12,C2894)),ISNUMBER(SEARCH('[1]Lookup for use classification'!$C$12,C2894))),'[1]Lookup for use classification'!$A$12,IF(OR(ISNUMBER(SEARCH('[1]Lookup for use classification'!$B$13,C2894)),ISNUMBER(SEARCH('[1]Lookup for use classification'!$C$13,C2894)),ISNUMBER(SEARCH('[1]Lookup for use classification'!$D$13,C2894)),,ISNUMBER(SEARCH('[1]Lookup for use classification'!$C$13,C2894)),ISNUMBER(SEARCH('[1]Lookup for use classification'!$E$13,C2894))),'[1]Lookup for use classification'!$A$13,IF(OR(ISNUMBER(SEARCH('[1]Lookup for use classification'!$B$14,C2894)),ISNUMBER(SEARCH('[1]Lookup for use classification'!$C$14,C2894))),'[1]Lookup for use classification'!$A$14,"Other"))))))))))))</f>
        <v>Other</v>
      </c>
      <c r="E2894" s="169">
        <v>360</v>
      </c>
      <c r="F2894" s="170"/>
      <c r="G2894" s="170"/>
    </row>
    <row r="2895" spans="1:18" hidden="1">
      <c r="A2895" s="193" t="s">
        <v>1060</v>
      </c>
      <c r="B2895" s="8" t="str">
        <f>IF(ISNA(VLOOKUP(CONCATENATE(A2895,C2895),EUS!$B$2:$B$1939,1,FALSE)),"","End Use Study")</f>
        <v>End Use Study</v>
      </c>
      <c r="C2895" s="230" t="s">
        <v>2809</v>
      </c>
      <c r="D2895" s="138" t="str">
        <f>IF(OR(ISNUMBER(SEARCH('[1]Lookup for use classification'!$B$1,C2895)),ISNUMBER(SEARCH('[1]Lookup for use classification'!$C$1,C2895)),ISNUMBER(SEARCH('[1]Lookup for use classification'!$D$1,C2895)),ISNUMBER(SEARCH('[1]Lookup for use classification'!$E$1,C2895))),'[1]Lookup for use classification'!$A$1,IF(ISNUMBER(SEARCH('[1]Lookup for use classification'!$B$2,C2895)),'[1]Lookup for use classification'!$A$2,IF(ISNUMBER(SEARCH('[1]Lookup for use classification'!$B$3,C2895)),'[1]Lookup for use classification'!$A$3,IF(OR(ISNUMBER(SEARCH('[1]Lookup for use classification'!$B$4,C2895)),ISNUMBER(SEARCH('[1]Lookup for use classification'!$C$4,C2895)),ISNUMBER(SEARCH('[1]Lookup for use classification'!$D$4,C2895)),ISNUMBER(SEARCH('[1]Lookup for use classification'!$E$4,C2895))),'[1]Lookup for use classification'!$A$4,IF(OR(ISNUMBER(SEARCH('[1]Lookup for use classification'!$B$5,C2895)),ISNUMBER(SEARCH('[1]Lookup for use classification'!$C$5,C2895)),ISNUMBER(SEARCH('[1]Lookup for use classification'!$D$5,C2895))),'[1]Lookup for use classification'!$A$5,IF(OR(ISNUMBER(SEARCH('[1]Lookup for use classification'!$B$7,C2895)),ISNUMBER(SEARCH('[1]Lookup for use classification'!$C$7,C2895)),ISNUMBER(SEARCH('[1]Lookup for use classification'!$D$7,C2895))),'[1]Lookup for use classification'!$A$7,IF(OR(ISNUMBER(SEARCH('[1]Lookup for use classification'!$B$9,C2895)),ISNUMBER(SEARCH('[1]Lookup for use classification'!$C$9,C2895)),ISNUMBER(SEARCH('[1]Lookup for use classification'!$D$9,C2895)),ISNUMBER(SEARCH('[1]Lookup for use classification'!$E$9,C2895)),ISNUMBER(SEARCH('[1]Lookup for use classification'!$F$9,C2895)),ISNUMBER(SEARCH('[1]Lookup for use classification'!$G$9,C2895)),ISNUMBER(SEARCH('[1]Lookup for use classification'!$H$9,C2895)),ISNUMBER(SEARCH('[1]Lookup for use classification'!$I$9,C2895)),ISNUMBER(SEARCH('[1]Lookup for use classification'!$J$9,C2895)),ISNUMBER(SEARCH('[1]Lookup for use classification'!$K$9,C2895))),'[1]Lookup for use classification'!$A$9,IF(OR(ISNUMBER(SEARCH('[1]Lookup for use classification'!$B$10,C2895)),ISNUMBER(SEARCH('[1]Lookup for use classification'!$C$10,C2895)),ISNUMBER(SEARCH('[1]Lookup for use classification'!$D$10,C2895)),ISNUMBER(SEARCH('[1]Lookup for use classification'!$E$10,C2895)),ISNUMBER(SEARCH('[1]Lookup for use classification'!$F$10,C2895)),ISNUMBER(SEARCH('[1]Lookup for use classification'!$G$10,C2895))),'[1]Lookup for use classification'!$A$10,IF(OR(ISNUMBER(SEARCH('[1]Lookup for use classification'!$B$11,C2895)),ISNUMBER(SEARCH('[1]Lookup for use classification'!$C$11,C2895))),'[1]Lookup for use classification'!$A$11,IF(OR(ISNUMBER(SEARCH('[1]Lookup for use classification'!$B$12,C2895)),ISNUMBER(SEARCH('[1]Lookup for use classification'!$C$12,C2895))),'[1]Lookup for use classification'!$A$12,IF(OR(ISNUMBER(SEARCH('[1]Lookup for use classification'!$B$13,C2895)),ISNUMBER(SEARCH('[1]Lookup for use classification'!$C$13,C2895)),ISNUMBER(SEARCH('[1]Lookup for use classification'!$D$13,C2895)),,ISNUMBER(SEARCH('[1]Lookup for use classification'!$C$13,C2895)),ISNUMBER(SEARCH('[1]Lookup for use classification'!$E$13,C2895))),'[1]Lookup for use classification'!$A$13,IF(OR(ISNUMBER(SEARCH('[1]Lookup for use classification'!$B$14,C2895)),ISNUMBER(SEARCH('[1]Lookup for use classification'!$C$14,C2895))),'[1]Lookup for use classification'!$A$14,"Other"))))))))))))</f>
        <v>Other</v>
      </c>
      <c r="E2895" s="231">
        <v>2000</v>
      </c>
      <c r="F2895" s="231"/>
      <c r="G2895" s="231"/>
      <c r="H2895" s="216">
        <v>600</v>
      </c>
      <c r="I2895" s="216"/>
      <c r="J2895" s="285"/>
      <c r="K2895" s="193"/>
      <c r="L2895" s="193"/>
      <c r="M2895" s="193"/>
      <c r="N2895" s="193"/>
      <c r="O2895" s="193"/>
      <c r="P2895" s="193"/>
      <c r="Q2895" s="193"/>
      <c r="R2895" s="193"/>
    </row>
    <row r="2896" spans="1:18" hidden="1">
      <c r="A2896" s="134" t="s">
        <v>1060</v>
      </c>
      <c r="B2896" s="8" t="str">
        <f>IF(ISNA(VLOOKUP(CONCATENATE(A2896,C2896),EUS!$B$2:$B$1939,1,FALSE)),"","End Use Study")</f>
        <v>End Use Study</v>
      </c>
      <c r="C2896" s="136" t="s">
        <v>2695</v>
      </c>
      <c r="D2896" s="138" t="str">
        <f>IF(OR(ISNUMBER(SEARCH('[1]Lookup for use classification'!$B$1,C2896)),ISNUMBER(SEARCH('[1]Lookup for use classification'!$C$1,C2896)),ISNUMBER(SEARCH('[1]Lookup for use classification'!$D$1,C2896)),ISNUMBER(SEARCH('[1]Lookup for use classification'!$E$1,C2896))),'[1]Lookup for use classification'!$A$1,IF(ISNUMBER(SEARCH('[1]Lookup for use classification'!$B$2,C2896)),'[1]Lookup for use classification'!$A$2,IF(ISNUMBER(SEARCH('[1]Lookup for use classification'!$B$3,C2896)),'[1]Lookup for use classification'!$A$3,IF(OR(ISNUMBER(SEARCH('[1]Lookup for use classification'!$B$4,C2896)),ISNUMBER(SEARCH('[1]Lookup for use classification'!$C$4,C2896)),ISNUMBER(SEARCH('[1]Lookup for use classification'!$D$4,C2896)),ISNUMBER(SEARCH('[1]Lookup for use classification'!$E$4,C2896))),'[1]Lookup for use classification'!$A$4,IF(OR(ISNUMBER(SEARCH('[1]Lookup for use classification'!$B$5,C2896)),ISNUMBER(SEARCH('[1]Lookup for use classification'!$C$5,C2896)),ISNUMBER(SEARCH('[1]Lookup for use classification'!$D$5,C2896))),'[1]Lookup for use classification'!$A$5,IF(OR(ISNUMBER(SEARCH('[1]Lookup for use classification'!$B$7,C2896)),ISNUMBER(SEARCH('[1]Lookup for use classification'!$C$7,C2896)),ISNUMBER(SEARCH('[1]Lookup for use classification'!$D$7,C2896))),'[1]Lookup for use classification'!$A$7,IF(OR(ISNUMBER(SEARCH('[1]Lookup for use classification'!$B$9,C2896)),ISNUMBER(SEARCH('[1]Lookup for use classification'!$C$9,C2896)),ISNUMBER(SEARCH('[1]Lookup for use classification'!$D$9,C2896)),ISNUMBER(SEARCH('[1]Lookup for use classification'!$E$9,C2896)),ISNUMBER(SEARCH('[1]Lookup for use classification'!$F$9,C2896)),ISNUMBER(SEARCH('[1]Lookup for use classification'!$G$9,C2896)),ISNUMBER(SEARCH('[1]Lookup for use classification'!$H$9,C2896)),ISNUMBER(SEARCH('[1]Lookup for use classification'!$I$9,C2896)),ISNUMBER(SEARCH('[1]Lookup for use classification'!$J$9,C2896)),ISNUMBER(SEARCH('[1]Lookup for use classification'!$K$9,C2896))),'[1]Lookup for use classification'!$A$9,IF(OR(ISNUMBER(SEARCH('[1]Lookup for use classification'!$B$10,C2896)),ISNUMBER(SEARCH('[1]Lookup for use classification'!$C$10,C2896)),ISNUMBER(SEARCH('[1]Lookup for use classification'!$D$10,C2896)),ISNUMBER(SEARCH('[1]Lookup for use classification'!$E$10,C2896)),ISNUMBER(SEARCH('[1]Lookup for use classification'!$F$10,C2896)),ISNUMBER(SEARCH('[1]Lookup for use classification'!$G$10,C2896))),'[1]Lookup for use classification'!$A$10,IF(OR(ISNUMBER(SEARCH('[1]Lookup for use classification'!$B$11,C2896)),ISNUMBER(SEARCH('[1]Lookup for use classification'!$C$11,C2896))),'[1]Lookup for use classification'!$A$11,IF(OR(ISNUMBER(SEARCH('[1]Lookup for use classification'!$B$12,C2896)),ISNUMBER(SEARCH('[1]Lookup for use classification'!$C$12,C2896))),'[1]Lookup for use classification'!$A$12,IF(OR(ISNUMBER(SEARCH('[1]Lookup for use classification'!$B$13,C2896)),ISNUMBER(SEARCH('[1]Lookup for use classification'!$C$13,C2896)),ISNUMBER(SEARCH('[1]Lookup for use classification'!$D$13,C2896)),,ISNUMBER(SEARCH('[1]Lookup for use classification'!$C$13,C2896)),ISNUMBER(SEARCH('[1]Lookup for use classification'!$E$13,C2896))),'[1]Lookup for use classification'!$A$13,IF(OR(ISNUMBER(SEARCH('[1]Lookup for use classification'!$B$14,C2896)),ISNUMBER(SEARCH('[1]Lookup for use classification'!$C$14,C2896))),'[1]Lookup for use classification'!$A$14,"Other"))))))))))))</f>
        <v>Other</v>
      </c>
      <c r="E2896" s="137">
        <v>2400</v>
      </c>
      <c r="F2896" s="137"/>
      <c r="G2896" s="137"/>
      <c r="H2896" s="216"/>
      <c r="I2896" s="216"/>
      <c r="J2896" s="135"/>
      <c r="K2896" s="193"/>
      <c r="L2896" s="134"/>
      <c r="M2896" s="193"/>
      <c r="N2896" s="193"/>
      <c r="O2896" s="193"/>
      <c r="P2896" s="193"/>
      <c r="Q2896" s="193"/>
      <c r="R2896" s="193"/>
    </row>
    <row r="2897" spans="1:18" hidden="1">
      <c r="A2897" s="187" t="s">
        <v>1060</v>
      </c>
      <c r="B2897" s="167" t="s">
        <v>4456</v>
      </c>
      <c r="C2897" s="233" t="s">
        <v>875</v>
      </c>
      <c r="D2897" s="134" t="str">
        <f>IF(OR(ISNUMBER(SEARCH('[1]Lookup for use classification'!$B$1,C2897)),ISNUMBER(SEARCH('[1]Lookup for use classification'!$C$1,C2897)),ISNUMBER(SEARCH('[1]Lookup for use classification'!$D$1,C2897)),ISNUMBER(SEARCH('[1]Lookup for use classification'!$E$1,C2897))),'[1]Lookup for use classification'!$A$1,IF(ISNUMBER(SEARCH('[1]Lookup for use classification'!$B$2,C2897)),'[1]Lookup for use classification'!$A$2,IF(ISNUMBER(SEARCH('[1]Lookup for use classification'!$B$3,C2897)),'[1]Lookup for use classification'!$A$3,IF(OR(ISNUMBER(SEARCH('[1]Lookup for use classification'!$B$4,C2897)),ISNUMBER(SEARCH('[1]Lookup for use classification'!$C$4,C2897)),ISNUMBER(SEARCH('[1]Lookup for use classification'!$D$4,C2897)),ISNUMBER(SEARCH('[1]Lookup for use classification'!$E$4,C2897))),'[1]Lookup for use classification'!$A$4,IF(OR(ISNUMBER(SEARCH('[1]Lookup for use classification'!$B$5,C2897)),ISNUMBER(SEARCH('[1]Lookup for use classification'!$C$5,C2897)),ISNUMBER(SEARCH('[1]Lookup for use classification'!$D$5,C2897))),'[1]Lookup for use classification'!$A$5,IF(OR(ISNUMBER(SEARCH('[1]Lookup for use classification'!$B$7,C2897)),ISNUMBER(SEARCH('[1]Lookup for use classification'!$C$7,C2897)),ISNUMBER(SEARCH('[1]Lookup for use classification'!$D$7,C2897))),'[1]Lookup for use classification'!$A$7,IF(OR(ISNUMBER(SEARCH('[1]Lookup for use classification'!$B$9,C2897)),ISNUMBER(SEARCH('[1]Lookup for use classification'!$C$9,C2897)),ISNUMBER(SEARCH('[1]Lookup for use classification'!$D$9,C2897)),ISNUMBER(SEARCH('[1]Lookup for use classification'!$E$9,C2897)),ISNUMBER(SEARCH('[1]Lookup for use classification'!$F$9,C2897)),ISNUMBER(SEARCH('[1]Lookup for use classification'!$G$9,C2897)),ISNUMBER(SEARCH('[1]Lookup for use classification'!$H$9,C2897)),ISNUMBER(SEARCH('[1]Lookup for use classification'!$I$9,C2897)),ISNUMBER(SEARCH('[1]Lookup for use classification'!$J$9,C2897)),ISNUMBER(SEARCH('[1]Lookup for use classification'!$K$9,C2897))),'[1]Lookup for use classification'!$A$9,IF(OR(ISNUMBER(SEARCH('[1]Lookup for use classification'!$B$10,C2897)),ISNUMBER(SEARCH('[1]Lookup for use classification'!$C$10,C2897)),ISNUMBER(SEARCH('[1]Lookup for use classification'!$D$10,C2897)),ISNUMBER(SEARCH('[1]Lookup for use classification'!$E$10,C2897)),ISNUMBER(SEARCH('[1]Lookup for use classification'!$F$10,C2897)),ISNUMBER(SEARCH('[1]Lookup for use classification'!$G$10,C2897))),'[1]Lookup for use classification'!$A$10,IF(OR(ISNUMBER(SEARCH('[1]Lookup for use classification'!$B$11,C2897)),ISNUMBER(SEARCH('[1]Lookup for use classification'!$C$11,C2897))),'[1]Lookup for use classification'!$A$11,IF(OR(ISNUMBER(SEARCH('[1]Lookup for use classification'!$B$12,C2897)),ISNUMBER(SEARCH('[1]Lookup for use classification'!$C$12,C2897))),'[1]Lookup for use classification'!$A$12,IF(OR(ISNUMBER(SEARCH('[1]Lookup for use classification'!$B$13,C2897)),ISNUMBER(SEARCH('[1]Lookup for use classification'!$C$13,C2897)),ISNUMBER(SEARCH('[1]Lookup for use classification'!$D$13,C2897)),,ISNUMBER(SEARCH('[1]Lookup for use classification'!$C$13,C2897)),ISNUMBER(SEARCH('[1]Lookup for use classification'!$E$13,C2897))),'[1]Lookup for use classification'!$A$13,IF(OR(ISNUMBER(SEARCH('[1]Lookup for use classification'!$B$14,C2897)),ISNUMBER(SEARCH('[1]Lookup for use classification'!$C$14,C2897))),'[1]Lookup for use classification'!$A$14,"Other"))))))))))))</f>
        <v>Public Assembly</v>
      </c>
      <c r="E2897" s="234">
        <v>1200</v>
      </c>
      <c r="F2897" s="235"/>
      <c r="G2897" s="235"/>
      <c r="H2897" s="188"/>
      <c r="I2897" s="188"/>
      <c r="J2897" s="193"/>
      <c r="K2897" s="193"/>
      <c r="L2897" s="193"/>
      <c r="M2897" s="193"/>
      <c r="N2897" s="193"/>
      <c r="O2897" s="193"/>
      <c r="P2897" s="193"/>
      <c r="Q2897" s="193"/>
      <c r="R2897" s="193"/>
    </row>
    <row r="2898" spans="1:18" hidden="1">
      <c r="A2898" s="193" t="s">
        <v>1060</v>
      </c>
      <c r="B2898" s="8" t="str">
        <f>IF(ISNA(VLOOKUP(CONCATENATE(A2898,C2898),EUS!$B$2:$B$1939,1,FALSE)),"","End Use Study")</f>
        <v>End Use Study</v>
      </c>
      <c r="C2898" s="230" t="s">
        <v>1053</v>
      </c>
      <c r="D2898" s="188" t="s">
        <v>2424</v>
      </c>
      <c r="E2898" s="231">
        <v>1400</v>
      </c>
      <c r="F2898" s="231"/>
      <c r="G2898" s="231"/>
      <c r="H2898" s="216">
        <v>900</v>
      </c>
      <c r="I2898" s="216"/>
      <c r="J2898" s="285"/>
      <c r="K2898" s="193"/>
      <c r="L2898" s="193"/>
      <c r="M2898" s="193"/>
      <c r="N2898" s="193"/>
      <c r="O2898" s="193"/>
      <c r="P2898" s="193"/>
      <c r="Q2898" s="193"/>
      <c r="R2898" s="193"/>
    </row>
    <row r="2899" spans="1:18" hidden="1">
      <c r="A2899" s="188" t="s">
        <v>2097</v>
      </c>
      <c r="B2899" s="8" t="str">
        <f>IF(ISNA(VLOOKUP(CONCATENATE(A2899,C2899),ARIS!$A$1:$A$959,1,FALSE)),"","ARIS")</f>
        <v>ARIS</v>
      </c>
      <c r="C2899" s="230" t="s">
        <v>2266</v>
      </c>
      <c r="D2899" s="138" t="str">
        <f>IF(OR(ISNUMBER(SEARCH('[1]Lookup for use classification'!$B$1,C2899)),ISNUMBER(SEARCH('[1]Lookup for use classification'!$C$1,C2899)),ISNUMBER(SEARCH('[1]Lookup for use classification'!$D$1,C2899))),'[1]Lookup for use classification'!$A$1,IF(ISNUMBER(SEARCH('[1]Lookup for use classification'!$B$2,C2899)),'[1]Lookup for use classification'!$A$2,IF(ISNUMBER(SEARCH('[1]Lookup for use classification'!$B$3,C2899)),'[1]Lookup for use classification'!$A$3,IF(OR(ISNUMBER(SEARCH('[1]Lookup for use classification'!$B$4,C2899)),ISNUMBER(SEARCH('[1]Lookup for use classification'!$C$4,C2899))),'[1]Lookup for use classification'!$A$4,IF(OR(ISNUMBER(SEARCH('[1]Lookup for use classification'!$B$5,C2899)),ISNUMBER(SEARCH('[1]Lookup for use classification'!$C$5,C2899)),ISNUMBER(SEARCH('[1]Lookup for use classification'!$D$5,C2899))),'[1]Lookup for use classification'!$A$5,IF(OR(ISNUMBER(SEARCH('[1]Lookup for use classification'!$B$7,C2899)),ISNUMBER(SEARCH('[1]Lookup for use classification'!$C$7,C2899)),ISNUMBER(SEARCH('[1]Lookup for use classification'!$D$7,C2899))),'[1]Lookup for use classification'!$A$7,IF(OR(ISNUMBER(SEARCH('[1]Lookup for use classification'!$B$9,C2899)),ISNUMBER(SEARCH('[1]Lookup for use classification'!$C$9,C2899)),ISNUMBER(SEARCH('[1]Lookup for use classification'!$D$9,C2899)),ISNUMBER(SEARCH('[1]Lookup for use classification'!$E$9,C2899)),ISNUMBER(SEARCH('[1]Lookup for use classification'!$F$9,C2899)),ISNUMBER(SEARCH('[1]Lookup for use classification'!$G$9,C2899))),'[1]Lookup for use classification'!$A$9,IF(OR(ISNUMBER(SEARCH('[1]Lookup for use classification'!$B$10,C2899)),ISNUMBER(SEARCH('[1]Lookup for use classification'!$C$10,C2899)),ISNUMBER(SEARCH('[1]Lookup for use classification'!$D$10,C2899)),ISNUMBER(SEARCH('[1]Lookup for use classification'!$E$10,C2899)),ISNUMBER(SEARCH('[1]Lookup for use classification'!$F$10,C2899))),'[1]Lookup for use classification'!$A$10,IF(OR(ISNUMBER(SEARCH('[1]Lookup for use classification'!$B$11,C2899)),ISNUMBER(SEARCH('[1]Lookup for use classification'!$C$11,C2899))),'[1]Lookup for use classification'!$A$11,IF(OR(ISNUMBER(SEARCH('[1]Lookup for use classification'!$B$12,C2899)),ISNUMBER(SEARCH('[1]Lookup for use classification'!$C$12,C2899))),'[1]Lookup for use classification'!$A$12,"Nope"))))))))))</f>
        <v>Residential - Multi-Family</v>
      </c>
      <c r="E2899" s="231">
        <v>3300</v>
      </c>
      <c r="F2899" s="231"/>
      <c r="G2899" s="231"/>
      <c r="H2899" s="216">
        <v>3626.2423357664234</v>
      </c>
      <c r="I2899" s="216"/>
      <c r="J2899" s="193"/>
      <c r="K2899" s="193"/>
      <c r="L2899" s="193"/>
      <c r="M2899" s="193"/>
      <c r="N2899" s="193"/>
      <c r="O2899" s="193"/>
      <c r="P2899" s="193"/>
      <c r="Q2899" s="193"/>
      <c r="R2899" s="193"/>
    </row>
    <row r="2900" spans="1:18" hidden="1">
      <c r="A2900" s="188" t="s">
        <v>2097</v>
      </c>
      <c r="B2900" s="8" t="str">
        <f>IF(ISNA(VLOOKUP(CONCATENATE(A2900,C2900),ARIS!$A$1:$A$959,1,FALSE)),"","ARIS")</f>
        <v>ARIS</v>
      </c>
      <c r="C2900" s="230" t="s">
        <v>2098</v>
      </c>
      <c r="D2900" s="138" t="str">
        <f>IF(OR(ISNUMBER(SEARCH('[1]Lookup for use classification'!$B$1,C2900)),ISNUMBER(SEARCH('[1]Lookup for use classification'!$C$1,C2900)),ISNUMBER(SEARCH('[1]Lookup for use classification'!$D$1,C2900))),'[1]Lookup for use classification'!$A$1,IF(ISNUMBER(SEARCH('[1]Lookup for use classification'!$B$2,C2900)),'[1]Lookup for use classification'!$A$2,IF(ISNUMBER(SEARCH('[1]Lookup for use classification'!$B$3,C2900)),'[1]Lookup for use classification'!$A$3,IF(OR(ISNUMBER(SEARCH('[1]Lookup for use classification'!$B$4,C2900)),ISNUMBER(SEARCH('[1]Lookup for use classification'!$C$4,C2900))),'[1]Lookup for use classification'!$A$4,IF(OR(ISNUMBER(SEARCH('[1]Lookup for use classification'!$B$5,C2900)),ISNUMBER(SEARCH('[1]Lookup for use classification'!$C$5,C2900)),ISNUMBER(SEARCH('[1]Lookup for use classification'!$D$5,C2900))),'[1]Lookup for use classification'!$A$5,IF(OR(ISNUMBER(SEARCH('[1]Lookup for use classification'!$B$7,C2900)),ISNUMBER(SEARCH('[1]Lookup for use classification'!$C$7,C2900)),ISNUMBER(SEARCH('[1]Lookup for use classification'!$D$7,C2900))),'[1]Lookup for use classification'!$A$7,IF(OR(ISNUMBER(SEARCH('[1]Lookup for use classification'!$B$9,C2900)),ISNUMBER(SEARCH('[1]Lookup for use classification'!$C$9,C2900)),ISNUMBER(SEARCH('[1]Lookup for use classification'!$D$9,C2900)),ISNUMBER(SEARCH('[1]Lookup for use classification'!$E$9,C2900)),ISNUMBER(SEARCH('[1]Lookup for use classification'!$F$9,C2900)),ISNUMBER(SEARCH('[1]Lookup for use classification'!$G$9,C2900))),'[1]Lookup for use classification'!$A$9,IF(OR(ISNUMBER(SEARCH('[1]Lookup for use classification'!$B$10,C2900)),ISNUMBER(SEARCH('[1]Lookup for use classification'!$C$10,C2900)),ISNUMBER(SEARCH('[1]Lookup for use classification'!$D$10,C2900)),ISNUMBER(SEARCH('[1]Lookup for use classification'!$E$10,C2900)),ISNUMBER(SEARCH('[1]Lookup for use classification'!$F$10,C2900))),'[1]Lookup for use classification'!$A$10,IF(OR(ISNUMBER(SEARCH('[1]Lookup for use classification'!$B$11,C2900)),ISNUMBER(SEARCH('[1]Lookup for use classification'!$C$11,C2900))),'[1]Lookup for use classification'!$A$11,IF(OR(ISNUMBER(SEARCH('[1]Lookup for use classification'!$B$12,C2900)),ISNUMBER(SEARCH('[1]Lookup for use classification'!$C$12,C2900))),'[1]Lookup for use classification'!$A$12,"Nope"))))))))))</f>
        <v>Warehousing</v>
      </c>
      <c r="E2900" s="231">
        <v>288</v>
      </c>
      <c r="F2900" s="231"/>
      <c r="G2900" s="231"/>
      <c r="H2900" s="216"/>
      <c r="I2900" s="216"/>
      <c r="J2900" s="193">
        <v>17925.661329499999</v>
      </c>
      <c r="K2900" s="193"/>
      <c r="L2900" s="193"/>
      <c r="M2900" s="193"/>
      <c r="N2900" s="193"/>
      <c r="O2900" s="193"/>
      <c r="P2900" s="193"/>
      <c r="Q2900" s="193"/>
      <c r="R2900" s="193"/>
    </row>
    <row r="2901" spans="1:18" hidden="1">
      <c r="A2901" s="138" t="s">
        <v>1060</v>
      </c>
      <c r="B2901" s="8" t="str">
        <f>IF(ISNA(VLOOKUP(CONCATENATE(A2901,C2901),EUS!$B$2:$B$1939,1,FALSE)),"","End Use Study")</f>
        <v>End Use Study</v>
      </c>
      <c r="C2901" s="14" t="s">
        <v>2013</v>
      </c>
      <c r="D2901" s="162" t="s">
        <v>1980</v>
      </c>
      <c r="E2901" s="15">
        <v>288</v>
      </c>
      <c r="F2901" s="15"/>
      <c r="G2901" s="15"/>
      <c r="H2901" s="164"/>
      <c r="I2901" s="164"/>
      <c r="J2901" s="7"/>
      <c r="L2901" s="6"/>
    </row>
    <row r="2902" spans="1:18" hidden="1">
      <c r="A2902" s="188" t="s">
        <v>1504</v>
      </c>
      <c r="B2902" s="8" t="str">
        <f>IF(ISNA(VLOOKUP(CONCATENATE(A2902,C2902),ARIS!$A$1:$A$959,1,FALSE)),"","ARIS")</f>
        <v>ARIS</v>
      </c>
      <c r="C2902" s="223" t="s">
        <v>3491</v>
      </c>
      <c r="D2902" s="162" t="s">
        <v>3335</v>
      </c>
      <c r="E2902" s="224">
        <v>37696</v>
      </c>
      <c r="F2902" s="224"/>
      <c r="G2902" s="224"/>
      <c r="H2902" s="164">
        <v>24975</v>
      </c>
      <c r="I2902" s="164"/>
      <c r="J2902" s="165">
        <v>314291.82904049999</v>
      </c>
    </row>
    <row r="2903" spans="1:18" hidden="1">
      <c r="A2903" s="187" t="s">
        <v>1504</v>
      </c>
      <c r="B2903" s="167" t="s">
        <v>4456</v>
      </c>
      <c r="C2903" s="239" t="s">
        <v>1489</v>
      </c>
      <c r="D2903" s="6" t="str">
        <f>IF(OR(ISNUMBER(SEARCH('[1]Lookup for use classification'!$B$1,C2903)),ISNUMBER(SEARCH('[1]Lookup for use classification'!$C$1,C2903)),ISNUMBER(SEARCH('[1]Lookup for use classification'!$D$1,C2903)),ISNUMBER(SEARCH('[1]Lookup for use classification'!$E$1,C2903))),'[1]Lookup for use classification'!$A$1,IF(ISNUMBER(SEARCH('[1]Lookup for use classification'!$B$2,C2903)),'[1]Lookup for use classification'!$A$2,IF(ISNUMBER(SEARCH('[1]Lookup for use classification'!$B$3,C2903)),'[1]Lookup for use classification'!$A$3,IF(OR(ISNUMBER(SEARCH('[1]Lookup for use classification'!$B$4,C2903)),ISNUMBER(SEARCH('[1]Lookup for use classification'!$C$4,C2903)),ISNUMBER(SEARCH('[1]Lookup for use classification'!$D$4,C2903)),ISNUMBER(SEARCH('[1]Lookup for use classification'!$E$4,C2903))),'[1]Lookup for use classification'!$A$4,IF(OR(ISNUMBER(SEARCH('[1]Lookup for use classification'!$B$5,C2903)),ISNUMBER(SEARCH('[1]Lookup for use classification'!$C$5,C2903)),ISNUMBER(SEARCH('[1]Lookup for use classification'!$D$5,C2903))),'[1]Lookup for use classification'!$A$5,IF(OR(ISNUMBER(SEARCH('[1]Lookup for use classification'!$B$7,C2903)),ISNUMBER(SEARCH('[1]Lookup for use classification'!$C$7,C2903)),ISNUMBER(SEARCH('[1]Lookup for use classification'!$D$7,C2903))),'[1]Lookup for use classification'!$A$7,IF(OR(ISNUMBER(SEARCH('[1]Lookup for use classification'!$B$9,C2903)),ISNUMBER(SEARCH('[1]Lookup for use classification'!$C$9,C2903)),ISNUMBER(SEARCH('[1]Lookup for use classification'!$D$9,C2903)),ISNUMBER(SEARCH('[1]Lookup for use classification'!$E$9,C2903)),ISNUMBER(SEARCH('[1]Lookup for use classification'!$F$9,C2903)),ISNUMBER(SEARCH('[1]Lookup for use classification'!$G$9,C2903)),ISNUMBER(SEARCH('[1]Lookup for use classification'!$H$9,C2903)),ISNUMBER(SEARCH('[1]Lookup for use classification'!$I$9,C2903)),ISNUMBER(SEARCH('[1]Lookup for use classification'!$J$9,C2903)),ISNUMBER(SEARCH('[1]Lookup for use classification'!$K$9,C2903))),'[1]Lookup for use classification'!$A$9,IF(OR(ISNUMBER(SEARCH('[1]Lookup for use classification'!$B$10,C2903)),ISNUMBER(SEARCH('[1]Lookup for use classification'!$C$10,C2903)),ISNUMBER(SEARCH('[1]Lookup for use classification'!$D$10,C2903)),ISNUMBER(SEARCH('[1]Lookup for use classification'!$E$10,C2903)),ISNUMBER(SEARCH('[1]Lookup for use classification'!$F$10,C2903)),ISNUMBER(SEARCH('[1]Lookup for use classification'!$G$10,C2903))),'[1]Lookup for use classification'!$A$10,IF(OR(ISNUMBER(SEARCH('[1]Lookup for use classification'!$B$11,C2903)),ISNUMBER(SEARCH('[1]Lookup for use classification'!$C$11,C2903))),'[1]Lookup for use classification'!$A$11,IF(OR(ISNUMBER(SEARCH('[1]Lookup for use classification'!$B$12,C2903)),ISNUMBER(SEARCH('[1]Lookup for use classification'!$C$12,C2903))),'[1]Lookup for use classification'!$A$12,IF(OR(ISNUMBER(SEARCH('[1]Lookup for use classification'!$B$13,C2903)),ISNUMBER(SEARCH('[1]Lookup for use classification'!$C$13,C2903)),ISNUMBER(SEARCH('[1]Lookup for use classification'!$D$13,C2903)),,ISNUMBER(SEARCH('[1]Lookup for use classification'!$C$13,C2903)),ISNUMBER(SEARCH('[1]Lookup for use classification'!$E$13,C2903))),'[1]Lookup for use classification'!$A$13,IF(OR(ISNUMBER(SEARCH('[1]Lookup for use classification'!$B$14,C2903)),ISNUMBER(SEARCH('[1]Lookup for use classification'!$C$14,C2903))),'[1]Lookup for use classification'!$A$14,"Other"))))))))))))</f>
        <v>Health Care - Hospitals</v>
      </c>
      <c r="E2903" s="240">
        <v>2583</v>
      </c>
      <c r="F2903" s="239"/>
      <c r="G2903" s="239"/>
    </row>
    <row r="2904" spans="1:18" hidden="1">
      <c r="A2904" s="187" t="s">
        <v>1504</v>
      </c>
      <c r="B2904" s="167" t="s">
        <v>4456</v>
      </c>
      <c r="C2904" s="239" t="s">
        <v>1482</v>
      </c>
      <c r="D2904" s="6" t="str">
        <f>IF(OR(ISNUMBER(SEARCH('[1]Lookup for use classification'!$B$1,C2904)),ISNUMBER(SEARCH('[1]Lookup for use classification'!$C$1,C2904)),ISNUMBER(SEARCH('[1]Lookup for use classification'!$D$1,C2904)),ISNUMBER(SEARCH('[1]Lookup for use classification'!$E$1,C2904))),'[1]Lookup for use classification'!$A$1,IF(ISNUMBER(SEARCH('[1]Lookup for use classification'!$B$2,C2904)),'[1]Lookup for use classification'!$A$2,IF(ISNUMBER(SEARCH('[1]Lookup for use classification'!$B$3,C2904)),'[1]Lookup for use classification'!$A$3,IF(OR(ISNUMBER(SEARCH('[1]Lookup for use classification'!$B$4,C2904)),ISNUMBER(SEARCH('[1]Lookup for use classification'!$C$4,C2904)),ISNUMBER(SEARCH('[1]Lookup for use classification'!$D$4,C2904)),ISNUMBER(SEARCH('[1]Lookup for use classification'!$E$4,C2904))),'[1]Lookup for use classification'!$A$4,IF(OR(ISNUMBER(SEARCH('[1]Lookup for use classification'!$B$5,C2904)),ISNUMBER(SEARCH('[1]Lookup for use classification'!$C$5,C2904)),ISNUMBER(SEARCH('[1]Lookup for use classification'!$D$5,C2904))),'[1]Lookup for use classification'!$A$5,IF(OR(ISNUMBER(SEARCH('[1]Lookup for use classification'!$B$7,C2904)),ISNUMBER(SEARCH('[1]Lookup for use classification'!$C$7,C2904)),ISNUMBER(SEARCH('[1]Lookup for use classification'!$D$7,C2904))),'[1]Lookup for use classification'!$A$7,IF(OR(ISNUMBER(SEARCH('[1]Lookup for use classification'!$B$9,C2904)),ISNUMBER(SEARCH('[1]Lookup for use classification'!$C$9,C2904)),ISNUMBER(SEARCH('[1]Lookup for use classification'!$D$9,C2904)),ISNUMBER(SEARCH('[1]Lookup for use classification'!$E$9,C2904)),ISNUMBER(SEARCH('[1]Lookup for use classification'!$F$9,C2904)),ISNUMBER(SEARCH('[1]Lookup for use classification'!$G$9,C2904)),ISNUMBER(SEARCH('[1]Lookup for use classification'!$H$9,C2904)),ISNUMBER(SEARCH('[1]Lookup for use classification'!$I$9,C2904)),ISNUMBER(SEARCH('[1]Lookup for use classification'!$J$9,C2904)),ISNUMBER(SEARCH('[1]Lookup for use classification'!$K$9,C2904))),'[1]Lookup for use classification'!$A$9,IF(OR(ISNUMBER(SEARCH('[1]Lookup for use classification'!$B$10,C2904)),ISNUMBER(SEARCH('[1]Lookup for use classification'!$C$10,C2904)),ISNUMBER(SEARCH('[1]Lookup for use classification'!$D$10,C2904)),ISNUMBER(SEARCH('[1]Lookup for use classification'!$E$10,C2904)),ISNUMBER(SEARCH('[1]Lookup for use classification'!$F$10,C2904)),ISNUMBER(SEARCH('[1]Lookup for use classification'!$G$10,C2904))),'[1]Lookup for use classification'!$A$10,IF(OR(ISNUMBER(SEARCH('[1]Lookup for use classification'!$B$11,C2904)),ISNUMBER(SEARCH('[1]Lookup for use classification'!$C$11,C2904))),'[1]Lookup for use classification'!$A$11,IF(OR(ISNUMBER(SEARCH('[1]Lookup for use classification'!$B$12,C2904)),ISNUMBER(SEARCH('[1]Lookup for use classification'!$C$12,C2904))),'[1]Lookup for use classification'!$A$12,IF(OR(ISNUMBER(SEARCH('[1]Lookup for use classification'!$B$13,C2904)),ISNUMBER(SEARCH('[1]Lookup for use classification'!$C$13,C2904)),ISNUMBER(SEARCH('[1]Lookup for use classification'!$D$13,C2904)),,ISNUMBER(SEARCH('[1]Lookup for use classification'!$C$13,C2904)),ISNUMBER(SEARCH('[1]Lookup for use classification'!$E$13,C2904))),'[1]Lookup for use classification'!$A$13,IF(OR(ISNUMBER(SEARCH('[1]Lookup for use classification'!$B$14,C2904)),ISNUMBER(SEARCH('[1]Lookup for use classification'!$C$14,C2904))),'[1]Lookup for use classification'!$A$14,"Other"))))))))))))</f>
        <v>Health Care - Hospitals</v>
      </c>
      <c r="E2904" s="240"/>
      <c r="F2904" s="239"/>
      <c r="G2904" s="239"/>
    </row>
    <row r="2905" spans="1:18" hidden="1">
      <c r="A2905" s="134" t="s">
        <v>1504</v>
      </c>
      <c r="B2905" s="8" t="str">
        <f>IF(ISNA(VLOOKUP(CONCATENATE(A2905,C2905),EUS!$B$2:$B$1939,1,FALSE)),"","End Use Study")</f>
        <v>End Use Study</v>
      </c>
      <c r="C2905" s="14" t="s">
        <v>5</v>
      </c>
      <c r="D2905" s="8" t="s">
        <v>377</v>
      </c>
      <c r="E2905" s="15">
        <v>1930</v>
      </c>
      <c r="F2905" s="15"/>
      <c r="G2905" s="15"/>
      <c r="H2905" s="164">
        <v>600</v>
      </c>
      <c r="I2905" s="164"/>
      <c r="J2905" s="7">
        <v>3600</v>
      </c>
      <c r="L2905" s="6"/>
    </row>
    <row r="2906" spans="1:18" hidden="1">
      <c r="A2906" s="187" t="s">
        <v>1504</v>
      </c>
      <c r="B2906" s="167" t="s">
        <v>4456</v>
      </c>
      <c r="C2906" s="239" t="s">
        <v>1493</v>
      </c>
      <c r="D2906" s="6" t="str">
        <f>IF(OR(ISNUMBER(SEARCH('[1]Lookup for use classification'!$B$1,C2906)),ISNUMBER(SEARCH('[1]Lookup for use classification'!$C$1,C2906)),ISNUMBER(SEARCH('[1]Lookup for use classification'!$D$1,C2906)),ISNUMBER(SEARCH('[1]Lookup for use classification'!$E$1,C2906))),'[1]Lookup for use classification'!$A$1,IF(ISNUMBER(SEARCH('[1]Lookup for use classification'!$B$2,C2906)),'[1]Lookup for use classification'!$A$2,IF(ISNUMBER(SEARCH('[1]Lookup for use classification'!$B$3,C2906)),'[1]Lookup for use classification'!$A$3,IF(OR(ISNUMBER(SEARCH('[1]Lookup for use classification'!$B$4,C2906)),ISNUMBER(SEARCH('[1]Lookup for use classification'!$C$4,C2906)),ISNUMBER(SEARCH('[1]Lookup for use classification'!$D$4,C2906)),ISNUMBER(SEARCH('[1]Lookup for use classification'!$E$4,C2906))),'[1]Lookup for use classification'!$A$4,IF(OR(ISNUMBER(SEARCH('[1]Lookup for use classification'!$B$5,C2906)),ISNUMBER(SEARCH('[1]Lookup for use classification'!$C$5,C2906)),ISNUMBER(SEARCH('[1]Lookup for use classification'!$D$5,C2906))),'[1]Lookup for use classification'!$A$5,IF(OR(ISNUMBER(SEARCH('[1]Lookup for use classification'!$B$7,C2906)),ISNUMBER(SEARCH('[1]Lookup for use classification'!$C$7,C2906)),ISNUMBER(SEARCH('[1]Lookup for use classification'!$D$7,C2906))),'[1]Lookup for use classification'!$A$7,IF(OR(ISNUMBER(SEARCH('[1]Lookup for use classification'!$B$9,C2906)),ISNUMBER(SEARCH('[1]Lookup for use classification'!$C$9,C2906)),ISNUMBER(SEARCH('[1]Lookup for use classification'!$D$9,C2906)),ISNUMBER(SEARCH('[1]Lookup for use classification'!$E$9,C2906)),ISNUMBER(SEARCH('[1]Lookup for use classification'!$F$9,C2906)),ISNUMBER(SEARCH('[1]Lookup for use classification'!$G$9,C2906)),ISNUMBER(SEARCH('[1]Lookup for use classification'!$H$9,C2906)),ISNUMBER(SEARCH('[1]Lookup for use classification'!$I$9,C2906)),ISNUMBER(SEARCH('[1]Lookup for use classification'!$J$9,C2906)),ISNUMBER(SEARCH('[1]Lookup for use classification'!$K$9,C2906))),'[1]Lookup for use classification'!$A$9,IF(OR(ISNUMBER(SEARCH('[1]Lookup for use classification'!$B$10,C2906)),ISNUMBER(SEARCH('[1]Lookup for use classification'!$C$10,C2906)),ISNUMBER(SEARCH('[1]Lookup for use classification'!$D$10,C2906)),ISNUMBER(SEARCH('[1]Lookup for use classification'!$E$10,C2906)),ISNUMBER(SEARCH('[1]Lookup for use classification'!$F$10,C2906)),ISNUMBER(SEARCH('[1]Lookup for use classification'!$G$10,C2906))),'[1]Lookup for use classification'!$A$10,IF(OR(ISNUMBER(SEARCH('[1]Lookup for use classification'!$B$11,C2906)),ISNUMBER(SEARCH('[1]Lookup for use classification'!$C$11,C2906))),'[1]Lookup for use classification'!$A$11,IF(OR(ISNUMBER(SEARCH('[1]Lookup for use classification'!$B$12,C2906)),ISNUMBER(SEARCH('[1]Lookup for use classification'!$C$12,C2906))),'[1]Lookup for use classification'!$A$12,IF(OR(ISNUMBER(SEARCH('[1]Lookup for use classification'!$B$13,C2906)),ISNUMBER(SEARCH('[1]Lookup for use classification'!$C$13,C2906)),ISNUMBER(SEARCH('[1]Lookup for use classification'!$D$13,C2906)),,ISNUMBER(SEARCH('[1]Lookup for use classification'!$C$13,C2906)),ISNUMBER(SEARCH('[1]Lookup for use classification'!$E$13,C2906))),'[1]Lookup for use classification'!$A$13,IF(OR(ISNUMBER(SEARCH('[1]Lookup for use classification'!$B$14,C2906)),ISNUMBER(SEARCH('[1]Lookup for use classification'!$C$14,C2906))),'[1]Lookup for use classification'!$A$14,"Other"))))))))))))</f>
        <v>Office</v>
      </c>
      <c r="E2906" s="240"/>
      <c r="F2906" s="239"/>
      <c r="G2906" s="239"/>
    </row>
    <row r="2907" spans="1:18" hidden="1">
      <c r="A2907" s="187" t="s">
        <v>1504</v>
      </c>
      <c r="B2907" s="167" t="s">
        <v>4456</v>
      </c>
      <c r="C2907" s="239" t="s">
        <v>1246</v>
      </c>
      <c r="D2907" s="6" t="str">
        <f>IF(OR(ISNUMBER(SEARCH('[1]Lookup for use classification'!$B$1,C2907)),ISNUMBER(SEARCH('[1]Lookup for use classification'!$C$1,C2907)),ISNUMBER(SEARCH('[1]Lookup for use classification'!$D$1,C2907)),ISNUMBER(SEARCH('[1]Lookup for use classification'!$E$1,C2907))),'[1]Lookup for use classification'!$A$1,IF(ISNUMBER(SEARCH('[1]Lookup for use classification'!$B$2,C2907)),'[1]Lookup for use classification'!$A$2,IF(ISNUMBER(SEARCH('[1]Lookup for use classification'!$B$3,C2907)),'[1]Lookup for use classification'!$A$3,IF(OR(ISNUMBER(SEARCH('[1]Lookup for use classification'!$B$4,C2907)),ISNUMBER(SEARCH('[1]Lookup for use classification'!$C$4,C2907)),ISNUMBER(SEARCH('[1]Lookup for use classification'!$D$4,C2907)),ISNUMBER(SEARCH('[1]Lookup for use classification'!$E$4,C2907))),'[1]Lookup for use classification'!$A$4,IF(OR(ISNUMBER(SEARCH('[1]Lookup for use classification'!$B$5,C2907)),ISNUMBER(SEARCH('[1]Lookup for use classification'!$C$5,C2907)),ISNUMBER(SEARCH('[1]Lookup for use classification'!$D$5,C2907))),'[1]Lookup for use classification'!$A$5,IF(OR(ISNUMBER(SEARCH('[1]Lookup for use classification'!$B$7,C2907)),ISNUMBER(SEARCH('[1]Lookup for use classification'!$C$7,C2907)),ISNUMBER(SEARCH('[1]Lookup for use classification'!$D$7,C2907))),'[1]Lookup for use classification'!$A$7,IF(OR(ISNUMBER(SEARCH('[1]Lookup for use classification'!$B$9,C2907)),ISNUMBER(SEARCH('[1]Lookup for use classification'!$C$9,C2907)),ISNUMBER(SEARCH('[1]Lookup for use classification'!$D$9,C2907)),ISNUMBER(SEARCH('[1]Lookup for use classification'!$E$9,C2907)),ISNUMBER(SEARCH('[1]Lookup for use classification'!$F$9,C2907)),ISNUMBER(SEARCH('[1]Lookup for use classification'!$G$9,C2907)),ISNUMBER(SEARCH('[1]Lookup for use classification'!$H$9,C2907)),ISNUMBER(SEARCH('[1]Lookup for use classification'!$I$9,C2907)),ISNUMBER(SEARCH('[1]Lookup for use classification'!$J$9,C2907)),ISNUMBER(SEARCH('[1]Lookup for use classification'!$K$9,C2907))),'[1]Lookup for use classification'!$A$9,IF(OR(ISNUMBER(SEARCH('[1]Lookup for use classification'!$B$10,C2907)),ISNUMBER(SEARCH('[1]Lookup for use classification'!$C$10,C2907)),ISNUMBER(SEARCH('[1]Lookup for use classification'!$D$10,C2907)),ISNUMBER(SEARCH('[1]Lookup for use classification'!$E$10,C2907)),ISNUMBER(SEARCH('[1]Lookup for use classification'!$F$10,C2907)),ISNUMBER(SEARCH('[1]Lookup for use classification'!$G$10,C2907))),'[1]Lookup for use classification'!$A$10,IF(OR(ISNUMBER(SEARCH('[1]Lookup for use classification'!$B$11,C2907)),ISNUMBER(SEARCH('[1]Lookup for use classification'!$C$11,C2907))),'[1]Lookup for use classification'!$A$11,IF(OR(ISNUMBER(SEARCH('[1]Lookup for use classification'!$B$12,C2907)),ISNUMBER(SEARCH('[1]Lookup for use classification'!$C$12,C2907))),'[1]Lookup for use classification'!$A$12,IF(OR(ISNUMBER(SEARCH('[1]Lookup for use classification'!$B$13,C2907)),ISNUMBER(SEARCH('[1]Lookup for use classification'!$C$13,C2907)),ISNUMBER(SEARCH('[1]Lookup for use classification'!$D$13,C2907)),,ISNUMBER(SEARCH('[1]Lookup for use classification'!$C$13,C2907)),ISNUMBER(SEARCH('[1]Lookup for use classification'!$E$13,C2907))),'[1]Lookup for use classification'!$A$13,IF(OR(ISNUMBER(SEARCH('[1]Lookup for use classification'!$B$14,C2907)),ISNUMBER(SEARCH('[1]Lookup for use classification'!$C$14,C2907))),'[1]Lookup for use classification'!$A$14,"Other"))))))))))))</f>
        <v>Office</v>
      </c>
      <c r="E2907" s="240"/>
      <c r="F2907" s="239"/>
      <c r="G2907" s="239"/>
    </row>
    <row r="2908" spans="1:18" hidden="1">
      <c r="A2908" s="187" t="s">
        <v>1504</v>
      </c>
      <c r="B2908" s="167" t="s">
        <v>4456</v>
      </c>
      <c r="C2908" s="239" t="s">
        <v>1480</v>
      </c>
      <c r="D2908" s="6" t="str">
        <f>IF(OR(ISNUMBER(SEARCH('[1]Lookup for use classification'!$B$1,C2908)),ISNUMBER(SEARCH('[1]Lookup for use classification'!$C$1,C2908)),ISNUMBER(SEARCH('[1]Lookup for use classification'!$D$1,C2908)),ISNUMBER(SEARCH('[1]Lookup for use classification'!$E$1,C2908))),'[1]Lookup for use classification'!$A$1,IF(ISNUMBER(SEARCH('[1]Lookup for use classification'!$B$2,C2908)),'[1]Lookup for use classification'!$A$2,IF(ISNUMBER(SEARCH('[1]Lookup for use classification'!$B$3,C2908)),'[1]Lookup for use classification'!$A$3,IF(OR(ISNUMBER(SEARCH('[1]Lookup for use classification'!$B$4,C2908)),ISNUMBER(SEARCH('[1]Lookup for use classification'!$C$4,C2908)),ISNUMBER(SEARCH('[1]Lookup for use classification'!$D$4,C2908)),ISNUMBER(SEARCH('[1]Lookup for use classification'!$E$4,C2908))),'[1]Lookup for use classification'!$A$4,IF(OR(ISNUMBER(SEARCH('[1]Lookup for use classification'!$B$5,C2908)),ISNUMBER(SEARCH('[1]Lookup for use classification'!$C$5,C2908)),ISNUMBER(SEARCH('[1]Lookup for use classification'!$D$5,C2908))),'[1]Lookup for use classification'!$A$5,IF(OR(ISNUMBER(SEARCH('[1]Lookup for use classification'!$B$7,C2908)),ISNUMBER(SEARCH('[1]Lookup for use classification'!$C$7,C2908)),ISNUMBER(SEARCH('[1]Lookup for use classification'!$D$7,C2908))),'[1]Lookup for use classification'!$A$7,IF(OR(ISNUMBER(SEARCH('[1]Lookup for use classification'!$B$9,C2908)),ISNUMBER(SEARCH('[1]Lookup for use classification'!$C$9,C2908)),ISNUMBER(SEARCH('[1]Lookup for use classification'!$D$9,C2908)),ISNUMBER(SEARCH('[1]Lookup for use classification'!$E$9,C2908)),ISNUMBER(SEARCH('[1]Lookup for use classification'!$F$9,C2908)),ISNUMBER(SEARCH('[1]Lookup for use classification'!$G$9,C2908)),ISNUMBER(SEARCH('[1]Lookup for use classification'!$H$9,C2908)),ISNUMBER(SEARCH('[1]Lookup for use classification'!$I$9,C2908)),ISNUMBER(SEARCH('[1]Lookup for use classification'!$J$9,C2908)),ISNUMBER(SEARCH('[1]Lookup for use classification'!$K$9,C2908))),'[1]Lookup for use classification'!$A$9,IF(OR(ISNUMBER(SEARCH('[1]Lookup for use classification'!$B$10,C2908)),ISNUMBER(SEARCH('[1]Lookup for use classification'!$C$10,C2908)),ISNUMBER(SEARCH('[1]Lookup for use classification'!$D$10,C2908)),ISNUMBER(SEARCH('[1]Lookup for use classification'!$E$10,C2908)),ISNUMBER(SEARCH('[1]Lookup for use classification'!$F$10,C2908)),ISNUMBER(SEARCH('[1]Lookup for use classification'!$G$10,C2908))),'[1]Lookup for use classification'!$A$10,IF(OR(ISNUMBER(SEARCH('[1]Lookup for use classification'!$B$11,C2908)),ISNUMBER(SEARCH('[1]Lookup for use classification'!$C$11,C2908))),'[1]Lookup for use classification'!$A$11,IF(OR(ISNUMBER(SEARCH('[1]Lookup for use classification'!$B$12,C2908)),ISNUMBER(SEARCH('[1]Lookup for use classification'!$C$12,C2908))),'[1]Lookup for use classification'!$A$12,IF(OR(ISNUMBER(SEARCH('[1]Lookup for use classification'!$B$13,C2908)),ISNUMBER(SEARCH('[1]Lookup for use classification'!$C$13,C2908)),ISNUMBER(SEARCH('[1]Lookup for use classification'!$D$13,C2908)),,ISNUMBER(SEARCH('[1]Lookup for use classification'!$C$13,C2908)),ISNUMBER(SEARCH('[1]Lookup for use classification'!$E$13,C2908))),'[1]Lookup for use classification'!$A$13,IF(OR(ISNUMBER(SEARCH('[1]Lookup for use classification'!$B$14,C2908)),ISNUMBER(SEARCH('[1]Lookup for use classification'!$C$14,C2908))),'[1]Lookup for use classification'!$A$14,"Other"))))))))))))</f>
        <v>Other</v>
      </c>
      <c r="E2908" s="240">
        <v>960</v>
      </c>
      <c r="F2908" s="239"/>
      <c r="G2908" s="239"/>
    </row>
    <row r="2909" spans="1:18" hidden="1">
      <c r="A2909" s="138" t="s">
        <v>1504</v>
      </c>
      <c r="B2909" s="8" t="str">
        <f>IF(ISNA(VLOOKUP(CONCATENATE(A2909,C2909),EUS!$B$2:$B$1939,1,FALSE)),"","End Use Study")</f>
        <v>End Use Study</v>
      </c>
      <c r="C2909" s="14" t="s">
        <v>185</v>
      </c>
      <c r="D2909" s="8" t="str">
        <f>IF(OR(ISNUMBER(SEARCH('[1]Lookup for use classification'!$B$1,C2909)),ISNUMBER(SEARCH('[1]Lookup for use classification'!$C$1,C2909)),ISNUMBER(SEARCH('[1]Lookup for use classification'!$D$1,C2909)),ISNUMBER(SEARCH('[1]Lookup for use classification'!$E$1,C2909))),'[1]Lookup for use classification'!$A$1,IF(ISNUMBER(SEARCH('[1]Lookup for use classification'!$B$2,C2909)),'[1]Lookup for use classification'!$A$2,IF(ISNUMBER(SEARCH('[1]Lookup for use classification'!$B$3,C2909)),'[1]Lookup for use classification'!$A$3,IF(OR(ISNUMBER(SEARCH('[1]Lookup for use classification'!$B$4,C2909)),ISNUMBER(SEARCH('[1]Lookup for use classification'!$C$4,C2909)),ISNUMBER(SEARCH('[1]Lookup for use classification'!$D$4,C2909)),ISNUMBER(SEARCH('[1]Lookup for use classification'!$E$4,C2909))),'[1]Lookup for use classification'!$A$4,IF(OR(ISNUMBER(SEARCH('[1]Lookup for use classification'!$B$5,C2909)),ISNUMBER(SEARCH('[1]Lookup for use classification'!$C$5,C2909)),ISNUMBER(SEARCH('[1]Lookup for use classification'!$D$5,C2909))),'[1]Lookup for use classification'!$A$5,IF(OR(ISNUMBER(SEARCH('[1]Lookup for use classification'!$B$7,C2909)),ISNUMBER(SEARCH('[1]Lookup for use classification'!$C$7,C2909)),ISNUMBER(SEARCH('[1]Lookup for use classification'!$D$7,C2909))),'[1]Lookup for use classification'!$A$7,IF(OR(ISNUMBER(SEARCH('[1]Lookup for use classification'!$B$9,C2909)),ISNUMBER(SEARCH('[1]Lookup for use classification'!$C$9,C2909)),ISNUMBER(SEARCH('[1]Lookup for use classification'!$D$9,C2909)),ISNUMBER(SEARCH('[1]Lookup for use classification'!$E$9,C2909)),ISNUMBER(SEARCH('[1]Lookup for use classification'!$F$9,C2909)),ISNUMBER(SEARCH('[1]Lookup for use classification'!$G$9,C2909)),ISNUMBER(SEARCH('[1]Lookup for use classification'!$H$9,C2909)),ISNUMBER(SEARCH('[1]Lookup for use classification'!$I$9,C2909)),ISNUMBER(SEARCH('[1]Lookup for use classification'!$J$9,C2909)),ISNUMBER(SEARCH('[1]Lookup for use classification'!$K$9,C2909))),'[1]Lookup for use classification'!$A$9,IF(OR(ISNUMBER(SEARCH('[1]Lookup for use classification'!$B$10,C2909)),ISNUMBER(SEARCH('[1]Lookup for use classification'!$C$10,C2909)),ISNUMBER(SEARCH('[1]Lookup for use classification'!$D$10,C2909)),ISNUMBER(SEARCH('[1]Lookup for use classification'!$E$10,C2909)),ISNUMBER(SEARCH('[1]Lookup for use classification'!$F$10,C2909)),ISNUMBER(SEARCH('[1]Lookup for use classification'!$G$10,C2909))),'[1]Lookup for use classification'!$A$10,IF(OR(ISNUMBER(SEARCH('[1]Lookup for use classification'!$B$11,C2909)),ISNUMBER(SEARCH('[1]Lookup for use classification'!$C$11,C2909))),'[1]Lookup for use classification'!$A$11,IF(OR(ISNUMBER(SEARCH('[1]Lookup for use classification'!$B$12,C2909)),ISNUMBER(SEARCH('[1]Lookup for use classification'!$C$12,C2909))),'[1]Lookup for use classification'!$A$12,IF(OR(ISNUMBER(SEARCH('[1]Lookup for use classification'!$B$13,C2909)),ISNUMBER(SEARCH('[1]Lookup for use classification'!$C$13,C2909)),ISNUMBER(SEARCH('[1]Lookup for use classification'!$D$13,C2909)),,ISNUMBER(SEARCH('[1]Lookup for use classification'!$C$13,C2909)),ISNUMBER(SEARCH('[1]Lookup for use classification'!$E$13,C2909))),'[1]Lookup for use classification'!$A$13,IF(OR(ISNUMBER(SEARCH('[1]Lookup for use classification'!$B$14,C2909)),ISNUMBER(SEARCH('[1]Lookup for use classification'!$C$14,C2909))),'[1]Lookup for use classification'!$A$14,"Other"))))))))))))</f>
        <v>Other</v>
      </c>
      <c r="E2909" s="15">
        <v>1200</v>
      </c>
      <c r="F2909" s="15"/>
      <c r="G2909" s="15"/>
      <c r="H2909" s="164"/>
      <c r="I2909" s="164"/>
      <c r="J2909" s="7">
        <v>3900</v>
      </c>
      <c r="L2909" s="6"/>
    </row>
    <row r="2910" spans="1:18" hidden="1">
      <c r="A2910" s="188" t="s">
        <v>2810</v>
      </c>
      <c r="B2910" s="8" t="str">
        <f>IF(ISNA(VLOOKUP(CONCATENATE(A2910,C2910),ARIS!$A$1:$A$959,1,FALSE)),"","ARIS")</f>
        <v>ARIS</v>
      </c>
      <c r="C2910" s="223" t="s">
        <v>2811</v>
      </c>
      <c r="D2910" s="8" t="str">
        <f>IF(OR(ISNUMBER(SEARCH('[1]Lookup for use classification'!$B$1,C2910)),ISNUMBER(SEARCH('[1]Lookup for use classification'!$C$1,C2910)),ISNUMBER(SEARCH('[1]Lookup for use classification'!$D$1,C2910)),ISNUMBER(SEARCH('[1]Lookup for use classification'!$E$1,C2910))),'[1]Lookup for use classification'!$A$1,IF(ISNUMBER(SEARCH('[1]Lookup for use classification'!$B$2,C2910)),'[1]Lookup for use classification'!$A$2,IF(ISNUMBER(SEARCH('[1]Lookup for use classification'!$B$3,C2910)),'[1]Lookup for use classification'!$A$3,IF(OR(ISNUMBER(SEARCH('[1]Lookup for use classification'!$B$4,C2910)),ISNUMBER(SEARCH('[1]Lookup for use classification'!$C$4,C2910)),ISNUMBER(SEARCH('[1]Lookup for use classification'!$D$4,C2910)),ISNUMBER(SEARCH('[1]Lookup for use classification'!$E$4,C2910))),'[1]Lookup for use classification'!$A$4,IF(OR(ISNUMBER(SEARCH('[1]Lookup for use classification'!$B$5,C2910)),ISNUMBER(SEARCH('[1]Lookup for use classification'!$C$5,C2910)),ISNUMBER(SEARCH('[1]Lookup for use classification'!$D$5,C2910))),'[1]Lookup for use classification'!$A$5,IF(OR(ISNUMBER(SEARCH('[1]Lookup for use classification'!$B$7,C2910)),ISNUMBER(SEARCH('[1]Lookup for use classification'!$C$7,C2910)),ISNUMBER(SEARCH('[1]Lookup for use classification'!$D$7,C2910))),'[1]Lookup for use classification'!$A$7,IF(OR(ISNUMBER(SEARCH('[1]Lookup for use classification'!$B$9,C2910)),ISNUMBER(SEARCH('[1]Lookup for use classification'!$C$9,C2910)),ISNUMBER(SEARCH('[1]Lookup for use classification'!$D$9,C2910)),ISNUMBER(SEARCH('[1]Lookup for use classification'!$E$9,C2910)),ISNUMBER(SEARCH('[1]Lookup for use classification'!$F$9,C2910)),ISNUMBER(SEARCH('[1]Lookup for use classification'!$G$9,C2910)),ISNUMBER(SEARCH('[1]Lookup for use classification'!$H$9,C2910)),ISNUMBER(SEARCH('[1]Lookup for use classification'!$I$9,C2910)),ISNUMBER(SEARCH('[1]Lookup for use classification'!$J$9,C2910)),ISNUMBER(SEARCH('[1]Lookup for use classification'!$K$9,C2910))),'[1]Lookup for use classification'!$A$9,IF(OR(ISNUMBER(SEARCH('[1]Lookup for use classification'!$B$10,C2910)),ISNUMBER(SEARCH('[1]Lookup for use classification'!$C$10,C2910)),ISNUMBER(SEARCH('[1]Lookup for use classification'!$D$10,C2910)),ISNUMBER(SEARCH('[1]Lookup for use classification'!$E$10,C2910)),ISNUMBER(SEARCH('[1]Lookup for use classification'!$F$10,C2910)),ISNUMBER(SEARCH('[1]Lookup for use classification'!$G$10,C2910))),'[1]Lookup for use classification'!$A$10,IF(OR(ISNUMBER(SEARCH('[1]Lookup for use classification'!$B$11,C2910)),ISNUMBER(SEARCH('[1]Lookup for use classification'!$C$11,C2910))),'[1]Lookup for use classification'!$A$11,IF(OR(ISNUMBER(SEARCH('[1]Lookup for use classification'!$B$12,C2910)),ISNUMBER(SEARCH('[1]Lookup for use classification'!$C$12,C2910))),'[1]Lookup for use classification'!$A$12,IF(OR(ISNUMBER(SEARCH('[1]Lookup for use classification'!$B$13,C2910)),ISNUMBER(SEARCH('[1]Lookup for use classification'!$C$13,C2910)),ISNUMBER(SEARCH('[1]Lookup for use classification'!$D$13,C2910)),,ISNUMBER(SEARCH('[1]Lookup for use classification'!$C$13,C2910)),ISNUMBER(SEARCH('[1]Lookup for use classification'!$E$13,C2910))),'[1]Lookup for use classification'!$A$13,IF(OR(ISNUMBER(SEARCH('[1]Lookup for use classification'!$B$14,C2910)),ISNUMBER(SEARCH('[1]Lookup for use classification'!$C$14,C2910))),'[1]Lookup for use classification'!$A$14,"Other"))))))))))))</f>
        <v>Other</v>
      </c>
      <c r="E2910" s="224">
        <v>2200</v>
      </c>
      <c r="F2910" s="224"/>
      <c r="G2910" s="224"/>
      <c r="H2910" s="164">
        <v>2391.8978102189781</v>
      </c>
      <c r="I2910" s="164"/>
    </row>
    <row r="2911" spans="1:18" hidden="1">
      <c r="A2911" s="187" t="s">
        <v>1504</v>
      </c>
      <c r="B2911" s="167" t="s">
        <v>4456</v>
      </c>
      <c r="C2911" s="239" t="s">
        <v>1500</v>
      </c>
      <c r="D2911" s="6" t="str">
        <f>IF(OR(ISNUMBER(SEARCH('[1]Lookup for use classification'!$B$1,C2911)),ISNUMBER(SEARCH('[1]Lookup for use classification'!$C$1,C2911)),ISNUMBER(SEARCH('[1]Lookup for use classification'!$D$1,C2911)),ISNUMBER(SEARCH('[1]Lookup for use classification'!$E$1,C2911))),'[1]Lookup for use classification'!$A$1,IF(ISNUMBER(SEARCH('[1]Lookup for use classification'!$B$2,C2911)),'[1]Lookup for use classification'!$A$2,IF(ISNUMBER(SEARCH('[1]Lookup for use classification'!$B$3,C2911)),'[1]Lookup for use classification'!$A$3,IF(OR(ISNUMBER(SEARCH('[1]Lookup for use classification'!$B$4,C2911)),ISNUMBER(SEARCH('[1]Lookup for use classification'!$C$4,C2911)),ISNUMBER(SEARCH('[1]Lookup for use classification'!$D$4,C2911)),ISNUMBER(SEARCH('[1]Lookup for use classification'!$E$4,C2911))),'[1]Lookup for use classification'!$A$4,IF(OR(ISNUMBER(SEARCH('[1]Lookup for use classification'!$B$5,C2911)),ISNUMBER(SEARCH('[1]Lookup for use classification'!$C$5,C2911)),ISNUMBER(SEARCH('[1]Lookup for use classification'!$D$5,C2911))),'[1]Lookup for use classification'!$A$5,IF(OR(ISNUMBER(SEARCH('[1]Lookup for use classification'!$B$7,C2911)),ISNUMBER(SEARCH('[1]Lookup for use classification'!$C$7,C2911)),ISNUMBER(SEARCH('[1]Lookup for use classification'!$D$7,C2911))),'[1]Lookup for use classification'!$A$7,IF(OR(ISNUMBER(SEARCH('[1]Lookup for use classification'!$B$9,C2911)),ISNUMBER(SEARCH('[1]Lookup for use classification'!$C$9,C2911)),ISNUMBER(SEARCH('[1]Lookup for use classification'!$D$9,C2911)),ISNUMBER(SEARCH('[1]Lookup for use classification'!$E$9,C2911)),ISNUMBER(SEARCH('[1]Lookup for use classification'!$F$9,C2911)),ISNUMBER(SEARCH('[1]Lookup for use classification'!$G$9,C2911)),ISNUMBER(SEARCH('[1]Lookup for use classification'!$H$9,C2911)),ISNUMBER(SEARCH('[1]Lookup for use classification'!$I$9,C2911)),ISNUMBER(SEARCH('[1]Lookup for use classification'!$J$9,C2911)),ISNUMBER(SEARCH('[1]Lookup for use classification'!$K$9,C2911))),'[1]Lookup for use classification'!$A$9,IF(OR(ISNUMBER(SEARCH('[1]Lookup for use classification'!$B$10,C2911)),ISNUMBER(SEARCH('[1]Lookup for use classification'!$C$10,C2911)),ISNUMBER(SEARCH('[1]Lookup for use classification'!$D$10,C2911)),ISNUMBER(SEARCH('[1]Lookup for use classification'!$E$10,C2911)),ISNUMBER(SEARCH('[1]Lookup for use classification'!$F$10,C2911)),ISNUMBER(SEARCH('[1]Lookup for use classification'!$G$10,C2911))),'[1]Lookup for use classification'!$A$10,IF(OR(ISNUMBER(SEARCH('[1]Lookup for use classification'!$B$11,C2911)),ISNUMBER(SEARCH('[1]Lookup for use classification'!$C$11,C2911))),'[1]Lookup for use classification'!$A$11,IF(OR(ISNUMBER(SEARCH('[1]Lookup for use classification'!$B$12,C2911)),ISNUMBER(SEARCH('[1]Lookup for use classification'!$C$12,C2911))),'[1]Lookup for use classification'!$A$12,IF(OR(ISNUMBER(SEARCH('[1]Lookup for use classification'!$B$13,C2911)),ISNUMBER(SEARCH('[1]Lookup for use classification'!$C$13,C2911)),ISNUMBER(SEARCH('[1]Lookup for use classification'!$D$13,C2911)),,ISNUMBER(SEARCH('[1]Lookup for use classification'!$C$13,C2911)),ISNUMBER(SEARCH('[1]Lookup for use classification'!$E$13,C2911))),'[1]Lookup for use classification'!$A$13,IF(OR(ISNUMBER(SEARCH('[1]Lookup for use classification'!$B$14,C2911)),ISNUMBER(SEARCH('[1]Lookup for use classification'!$C$14,C2911))),'[1]Lookup for use classification'!$A$14,"Other"))))))))))))</f>
        <v>Other</v>
      </c>
      <c r="E2911" s="240">
        <v>2600</v>
      </c>
      <c r="F2911" s="239"/>
      <c r="G2911" s="239"/>
    </row>
    <row r="2912" spans="1:18" hidden="1">
      <c r="A2912" s="134" t="s">
        <v>1504</v>
      </c>
      <c r="B2912" s="8" t="str">
        <f>IF(ISNA(VLOOKUP(CONCATENATE(A2912,C2912),EUS!$B$2:$B$1939,1,FALSE)),"","End Use Study")</f>
        <v>End Use Study</v>
      </c>
      <c r="C2912" s="14" t="s">
        <v>2812</v>
      </c>
      <c r="D2912" s="8" t="str">
        <f>IF(OR(ISNUMBER(SEARCH('[1]Lookup for use classification'!$B$1,C2912)),ISNUMBER(SEARCH('[1]Lookup for use classification'!$C$1,C2912)),ISNUMBER(SEARCH('[1]Lookup for use classification'!$D$1,C2912)),ISNUMBER(SEARCH('[1]Lookup for use classification'!$E$1,C2912))),'[1]Lookup for use classification'!$A$1,IF(ISNUMBER(SEARCH('[1]Lookup for use classification'!$B$2,C2912)),'[1]Lookup for use classification'!$A$2,IF(ISNUMBER(SEARCH('[1]Lookup for use classification'!$B$3,C2912)),'[1]Lookup for use classification'!$A$3,IF(OR(ISNUMBER(SEARCH('[1]Lookup for use classification'!$B$4,C2912)),ISNUMBER(SEARCH('[1]Lookup for use classification'!$C$4,C2912)),ISNUMBER(SEARCH('[1]Lookup for use classification'!$D$4,C2912)),ISNUMBER(SEARCH('[1]Lookup for use classification'!$E$4,C2912))),'[1]Lookup for use classification'!$A$4,IF(OR(ISNUMBER(SEARCH('[1]Lookup for use classification'!$B$5,C2912)),ISNUMBER(SEARCH('[1]Lookup for use classification'!$C$5,C2912)),ISNUMBER(SEARCH('[1]Lookup for use classification'!$D$5,C2912))),'[1]Lookup for use classification'!$A$5,IF(OR(ISNUMBER(SEARCH('[1]Lookup for use classification'!$B$7,C2912)),ISNUMBER(SEARCH('[1]Lookup for use classification'!$C$7,C2912)),ISNUMBER(SEARCH('[1]Lookup for use classification'!$D$7,C2912))),'[1]Lookup for use classification'!$A$7,IF(OR(ISNUMBER(SEARCH('[1]Lookup for use classification'!$B$9,C2912)),ISNUMBER(SEARCH('[1]Lookup for use classification'!$C$9,C2912)),ISNUMBER(SEARCH('[1]Lookup for use classification'!$D$9,C2912)),ISNUMBER(SEARCH('[1]Lookup for use classification'!$E$9,C2912)),ISNUMBER(SEARCH('[1]Lookup for use classification'!$F$9,C2912)),ISNUMBER(SEARCH('[1]Lookup for use classification'!$G$9,C2912)),ISNUMBER(SEARCH('[1]Lookup for use classification'!$H$9,C2912)),ISNUMBER(SEARCH('[1]Lookup for use classification'!$I$9,C2912)),ISNUMBER(SEARCH('[1]Lookup for use classification'!$J$9,C2912)),ISNUMBER(SEARCH('[1]Lookup for use classification'!$K$9,C2912))),'[1]Lookup for use classification'!$A$9,IF(OR(ISNUMBER(SEARCH('[1]Lookup for use classification'!$B$10,C2912)),ISNUMBER(SEARCH('[1]Lookup for use classification'!$C$10,C2912)),ISNUMBER(SEARCH('[1]Lookup for use classification'!$D$10,C2912)),ISNUMBER(SEARCH('[1]Lookup for use classification'!$E$10,C2912)),ISNUMBER(SEARCH('[1]Lookup for use classification'!$F$10,C2912)),ISNUMBER(SEARCH('[1]Lookup for use classification'!$G$10,C2912))),'[1]Lookup for use classification'!$A$10,IF(OR(ISNUMBER(SEARCH('[1]Lookup for use classification'!$B$11,C2912)),ISNUMBER(SEARCH('[1]Lookup for use classification'!$C$11,C2912))),'[1]Lookup for use classification'!$A$11,IF(OR(ISNUMBER(SEARCH('[1]Lookup for use classification'!$B$12,C2912)),ISNUMBER(SEARCH('[1]Lookup for use classification'!$C$12,C2912))),'[1]Lookup for use classification'!$A$12,IF(OR(ISNUMBER(SEARCH('[1]Lookup for use classification'!$B$13,C2912)),ISNUMBER(SEARCH('[1]Lookup for use classification'!$C$13,C2912)),ISNUMBER(SEARCH('[1]Lookup for use classification'!$D$13,C2912)),,ISNUMBER(SEARCH('[1]Lookup for use classification'!$C$13,C2912)),ISNUMBER(SEARCH('[1]Lookup for use classification'!$E$13,C2912))),'[1]Lookup for use classification'!$A$13,IF(OR(ISNUMBER(SEARCH('[1]Lookup for use classification'!$B$14,C2912)),ISNUMBER(SEARCH('[1]Lookup for use classification'!$C$14,C2912))),'[1]Lookup for use classification'!$A$14,"Other"))))))))))))</f>
        <v>Other</v>
      </c>
      <c r="E2912" s="15"/>
      <c r="F2912" s="15"/>
      <c r="G2912" s="15"/>
      <c r="H2912" s="164"/>
      <c r="I2912" s="164"/>
      <c r="J2912" s="7"/>
      <c r="L2912" s="6"/>
    </row>
    <row r="2913" spans="1:12" hidden="1">
      <c r="A2913" s="134" t="s">
        <v>1504</v>
      </c>
      <c r="B2913" s="8" t="str">
        <f>IF(ISNA(VLOOKUP(CONCATENATE(A2913,C2913),EUS!$B$2:$B$1939,1,FALSE)),"","End Use Study")</f>
        <v>End Use Study</v>
      </c>
      <c r="C2913" s="14" t="s">
        <v>2743</v>
      </c>
      <c r="D2913" s="8" t="str">
        <f>IF(OR(ISNUMBER(SEARCH('[1]Lookup for use classification'!$B$1,C2913)),ISNUMBER(SEARCH('[1]Lookup for use classification'!$C$1,C2913)),ISNUMBER(SEARCH('[1]Lookup for use classification'!$D$1,C2913)),ISNUMBER(SEARCH('[1]Lookup for use classification'!$E$1,C2913))),'[1]Lookup for use classification'!$A$1,IF(ISNUMBER(SEARCH('[1]Lookup for use classification'!$B$2,C2913)),'[1]Lookup for use classification'!$A$2,IF(ISNUMBER(SEARCH('[1]Lookup for use classification'!$B$3,C2913)),'[1]Lookup for use classification'!$A$3,IF(OR(ISNUMBER(SEARCH('[1]Lookup for use classification'!$B$4,C2913)),ISNUMBER(SEARCH('[1]Lookup for use classification'!$C$4,C2913)),ISNUMBER(SEARCH('[1]Lookup for use classification'!$D$4,C2913)),ISNUMBER(SEARCH('[1]Lookup for use classification'!$E$4,C2913))),'[1]Lookup for use classification'!$A$4,IF(OR(ISNUMBER(SEARCH('[1]Lookup for use classification'!$B$5,C2913)),ISNUMBER(SEARCH('[1]Lookup for use classification'!$C$5,C2913)),ISNUMBER(SEARCH('[1]Lookup for use classification'!$D$5,C2913))),'[1]Lookup for use classification'!$A$5,IF(OR(ISNUMBER(SEARCH('[1]Lookup for use classification'!$B$7,C2913)),ISNUMBER(SEARCH('[1]Lookup for use classification'!$C$7,C2913)),ISNUMBER(SEARCH('[1]Lookup for use classification'!$D$7,C2913))),'[1]Lookup for use classification'!$A$7,IF(OR(ISNUMBER(SEARCH('[1]Lookup for use classification'!$B$9,C2913)),ISNUMBER(SEARCH('[1]Lookup for use classification'!$C$9,C2913)),ISNUMBER(SEARCH('[1]Lookup for use classification'!$D$9,C2913)),ISNUMBER(SEARCH('[1]Lookup for use classification'!$E$9,C2913)),ISNUMBER(SEARCH('[1]Lookup for use classification'!$F$9,C2913)),ISNUMBER(SEARCH('[1]Lookup for use classification'!$G$9,C2913)),ISNUMBER(SEARCH('[1]Lookup for use classification'!$H$9,C2913)),ISNUMBER(SEARCH('[1]Lookup for use classification'!$I$9,C2913)),ISNUMBER(SEARCH('[1]Lookup for use classification'!$J$9,C2913)),ISNUMBER(SEARCH('[1]Lookup for use classification'!$K$9,C2913))),'[1]Lookup for use classification'!$A$9,IF(OR(ISNUMBER(SEARCH('[1]Lookup for use classification'!$B$10,C2913)),ISNUMBER(SEARCH('[1]Lookup for use classification'!$C$10,C2913)),ISNUMBER(SEARCH('[1]Lookup for use classification'!$D$10,C2913)),ISNUMBER(SEARCH('[1]Lookup for use classification'!$E$10,C2913)),ISNUMBER(SEARCH('[1]Lookup for use classification'!$F$10,C2913)),ISNUMBER(SEARCH('[1]Lookup for use classification'!$G$10,C2913))),'[1]Lookup for use classification'!$A$10,IF(OR(ISNUMBER(SEARCH('[1]Lookup for use classification'!$B$11,C2913)),ISNUMBER(SEARCH('[1]Lookup for use classification'!$C$11,C2913))),'[1]Lookup for use classification'!$A$11,IF(OR(ISNUMBER(SEARCH('[1]Lookup for use classification'!$B$12,C2913)),ISNUMBER(SEARCH('[1]Lookup for use classification'!$C$12,C2913))),'[1]Lookup for use classification'!$A$12,IF(OR(ISNUMBER(SEARCH('[1]Lookup for use classification'!$B$13,C2913)),ISNUMBER(SEARCH('[1]Lookup for use classification'!$C$13,C2913)),ISNUMBER(SEARCH('[1]Lookup for use classification'!$D$13,C2913)),,ISNUMBER(SEARCH('[1]Lookup for use classification'!$C$13,C2913)),ISNUMBER(SEARCH('[1]Lookup for use classification'!$E$13,C2913))),'[1]Lookup for use classification'!$A$13,IF(OR(ISNUMBER(SEARCH('[1]Lookup for use classification'!$B$14,C2913)),ISNUMBER(SEARCH('[1]Lookup for use classification'!$C$14,C2913))),'[1]Lookup for use classification'!$A$14,"Other"))))))))))))</f>
        <v>Other</v>
      </c>
      <c r="E2913" s="15"/>
      <c r="F2913" s="15"/>
      <c r="G2913" s="15"/>
      <c r="H2913" s="164"/>
      <c r="I2913" s="164"/>
      <c r="J2913" s="7"/>
      <c r="L2913" s="6"/>
    </row>
    <row r="2914" spans="1:12" hidden="1">
      <c r="A2914" s="134" t="s">
        <v>1504</v>
      </c>
      <c r="B2914" s="8" t="str">
        <f>IF(ISNA(VLOOKUP(CONCATENATE(A2914,C2914),EUS!$B$2:$B$1939,1,FALSE)),"","End Use Study")</f>
        <v>End Use Study</v>
      </c>
      <c r="C2914" s="14" t="s">
        <v>2743</v>
      </c>
      <c r="D2914" s="8" t="str">
        <f>IF(OR(ISNUMBER(SEARCH('[1]Lookup for use classification'!$B$1,C2914)),ISNUMBER(SEARCH('[1]Lookup for use classification'!$C$1,C2914)),ISNUMBER(SEARCH('[1]Lookup for use classification'!$D$1,C2914)),ISNUMBER(SEARCH('[1]Lookup for use classification'!$E$1,C2914))),'[1]Lookup for use classification'!$A$1,IF(ISNUMBER(SEARCH('[1]Lookup for use classification'!$B$2,C2914)),'[1]Lookup for use classification'!$A$2,IF(ISNUMBER(SEARCH('[1]Lookup for use classification'!$B$3,C2914)),'[1]Lookup for use classification'!$A$3,IF(OR(ISNUMBER(SEARCH('[1]Lookup for use classification'!$B$4,C2914)),ISNUMBER(SEARCH('[1]Lookup for use classification'!$C$4,C2914)),ISNUMBER(SEARCH('[1]Lookup for use classification'!$D$4,C2914)),ISNUMBER(SEARCH('[1]Lookup for use classification'!$E$4,C2914))),'[1]Lookup for use classification'!$A$4,IF(OR(ISNUMBER(SEARCH('[1]Lookup for use classification'!$B$5,C2914)),ISNUMBER(SEARCH('[1]Lookup for use classification'!$C$5,C2914)),ISNUMBER(SEARCH('[1]Lookup for use classification'!$D$5,C2914))),'[1]Lookup for use classification'!$A$5,IF(OR(ISNUMBER(SEARCH('[1]Lookup for use classification'!$B$7,C2914)),ISNUMBER(SEARCH('[1]Lookup for use classification'!$C$7,C2914)),ISNUMBER(SEARCH('[1]Lookup for use classification'!$D$7,C2914))),'[1]Lookup for use classification'!$A$7,IF(OR(ISNUMBER(SEARCH('[1]Lookup for use classification'!$B$9,C2914)),ISNUMBER(SEARCH('[1]Lookup for use classification'!$C$9,C2914)),ISNUMBER(SEARCH('[1]Lookup for use classification'!$D$9,C2914)),ISNUMBER(SEARCH('[1]Lookup for use classification'!$E$9,C2914)),ISNUMBER(SEARCH('[1]Lookup for use classification'!$F$9,C2914)),ISNUMBER(SEARCH('[1]Lookup for use classification'!$G$9,C2914)),ISNUMBER(SEARCH('[1]Lookup for use classification'!$H$9,C2914)),ISNUMBER(SEARCH('[1]Lookup for use classification'!$I$9,C2914)),ISNUMBER(SEARCH('[1]Lookup for use classification'!$J$9,C2914)),ISNUMBER(SEARCH('[1]Lookup for use classification'!$K$9,C2914))),'[1]Lookup for use classification'!$A$9,IF(OR(ISNUMBER(SEARCH('[1]Lookup for use classification'!$B$10,C2914)),ISNUMBER(SEARCH('[1]Lookup for use classification'!$C$10,C2914)),ISNUMBER(SEARCH('[1]Lookup for use classification'!$D$10,C2914)),ISNUMBER(SEARCH('[1]Lookup for use classification'!$E$10,C2914)),ISNUMBER(SEARCH('[1]Lookup for use classification'!$F$10,C2914)),ISNUMBER(SEARCH('[1]Lookup for use classification'!$G$10,C2914))),'[1]Lookup for use classification'!$A$10,IF(OR(ISNUMBER(SEARCH('[1]Lookup for use classification'!$B$11,C2914)),ISNUMBER(SEARCH('[1]Lookup for use classification'!$C$11,C2914))),'[1]Lookup for use classification'!$A$11,IF(OR(ISNUMBER(SEARCH('[1]Lookup for use classification'!$B$12,C2914)),ISNUMBER(SEARCH('[1]Lookup for use classification'!$C$12,C2914))),'[1]Lookup for use classification'!$A$12,IF(OR(ISNUMBER(SEARCH('[1]Lookup for use classification'!$B$13,C2914)),ISNUMBER(SEARCH('[1]Lookup for use classification'!$C$13,C2914)),ISNUMBER(SEARCH('[1]Lookup for use classification'!$D$13,C2914)),,ISNUMBER(SEARCH('[1]Lookup for use classification'!$C$13,C2914)),ISNUMBER(SEARCH('[1]Lookup for use classification'!$E$13,C2914))),'[1]Lookup for use classification'!$A$13,IF(OR(ISNUMBER(SEARCH('[1]Lookup for use classification'!$B$14,C2914)),ISNUMBER(SEARCH('[1]Lookup for use classification'!$C$14,C2914))),'[1]Lookup for use classification'!$A$14,"Other"))))))))))))</f>
        <v>Other</v>
      </c>
      <c r="E2914" s="15"/>
      <c r="F2914" s="15"/>
      <c r="G2914" s="15"/>
      <c r="H2914" s="164"/>
      <c r="I2914" s="164"/>
      <c r="J2914" s="7"/>
      <c r="L2914" s="6"/>
    </row>
    <row r="2915" spans="1:12" hidden="1">
      <c r="A2915" s="187" t="s">
        <v>1504</v>
      </c>
      <c r="B2915" s="167" t="s">
        <v>4456</v>
      </c>
      <c r="C2915" s="239" t="s">
        <v>1481</v>
      </c>
      <c r="D2915" s="6" t="str">
        <f>IF(OR(ISNUMBER(SEARCH('[1]Lookup for use classification'!$B$1,C2915)),ISNUMBER(SEARCH('[1]Lookup for use classification'!$C$1,C2915)),ISNUMBER(SEARCH('[1]Lookup for use classification'!$D$1,C2915)),ISNUMBER(SEARCH('[1]Lookup for use classification'!$E$1,C2915))),'[1]Lookup for use classification'!$A$1,IF(ISNUMBER(SEARCH('[1]Lookup for use classification'!$B$2,C2915)),'[1]Lookup for use classification'!$A$2,IF(ISNUMBER(SEARCH('[1]Lookup for use classification'!$B$3,C2915)),'[1]Lookup for use classification'!$A$3,IF(OR(ISNUMBER(SEARCH('[1]Lookup for use classification'!$B$4,C2915)),ISNUMBER(SEARCH('[1]Lookup for use classification'!$C$4,C2915)),ISNUMBER(SEARCH('[1]Lookup for use classification'!$D$4,C2915)),ISNUMBER(SEARCH('[1]Lookup for use classification'!$E$4,C2915))),'[1]Lookup for use classification'!$A$4,IF(OR(ISNUMBER(SEARCH('[1]Lookup for use classification'!$B$5,C2915)),ISNUMBER(SEARCH('[1]Lookup for use classification'!$C$5,C2915)),ISNUMBER(SEARCH('[1]Lookup for use classification'!$D$5,C2915))),'[1]Lookup for use classification'!$A$5,IF(OR(ISNUMBER(SEARCH('[1]Lookup for use classification'!$B$7,C2915)),ISNUMBER(SEARCH('[1]Lookup for use classification'!$C$7,C2915)),ISNUMBER(SEARCH('[1]Lookup for use classification'!$D$7,C2915))),'[1]Lookup for use classification'!$A$7,IF(OR(ISNUMBER(SEARCH('[1]Lookup for use classification'!$B$9,C2915)),ISNUMBER(SEARCH('[1]Lookup for use classification'!$C$9,C2915)),ISNUMBER(SEARCH('[1]Lookup for use classification'!$D$9,C2915)),ISNUMBER(SEARCH('[1]Lookup for use classification'!$E$9,C2915)),ISNUMBER(SEARCH('[1]Lookup for use classification'!$F$9,C2915)),ISNUMBER(SEARCH('[1]Lookup for use classification'!$G$9,C2915)),ISNUMBER(SEARCH('[1]Lookup for use classification'!$H$9,C2915)),ISNUMBER(SEARCH('[1]Lookup for use classification'!$I$9,C2915)),ISNUMBER(SEARCH('[1]Lookup for use classification'!$J$9,C2915)),ISNUMBER(SEARCH('[1]Lookup for use classification'!$K$9,C2915))),'[1]Lookup for use classification'!$A$9,IF(OR(ISNUMBER(SEARCH('[1]Lookup for use classification'!$B$10,C2915)),ISNUMBER(SEARCH('[1]Lookup for use classification'!$C$10,C2915)),ISNUMBER(SEARCH('[1]Lookup for use classification'!$D$10,C2915)),ISNUMBER(SEARCH('[1]Lookup for use classification'!$E$10,C2915)),ISNUMBER(SEARCH('[1]Lookup for use classification'!$F$10,C2915)),ISNUMBER(SEARCH('[1]Lookup for use classification'!$G$10,C2915))),'[1]Lookup for use classification'!$A$10,IF(OR(ISNUMBER(SEARCH('[1]Lookup for use classification'!$B$11,C2915)),ISNUMBER(SEARCH('[1]Lookup for use classification'!$C$11,C2915))),'[1]Lookup for use classification'!$A$11,IF(OR(ISNUMBER(SEARCH('[1]Lookup for use classification'!$B$12,C2915)),ISNUMBER(SEARCH('[1]Lookup for use classification'!$C$12,C2915))),'[1]Lookup for use classification'!$A$12,IF(OR(ISNUMBER(SEARCH('[1]Lookup for use classification'!$B$13,C2915)),ISNUMBER(SEARCH('[1]Lookup for use classification'!$C$13,C2915)),ISNUMBER(SEARCH('[1]Lookup for use classification'!$D$13,C2915)),,ISNUMBER(SEARCH('[1]Lookup for use classification'!$C$13,C2915)),ISNUMBER(SEARCH('[1]Lookup for use classification'!$E$13,C2915))),'[1]Lookup for use classification'!$A$13,IF(OR(ISNUMBER(SEARCH('[1]Lookup for use classification'!$B$14,C2915)),ISNUMBER(SEARCH('[1]Lookup for use classification'!$C$14,C2915))),'[1]Lookup for use classification'!$A$14,"Other"))))))))))))</f>
        <v>Other</v>
      </c>
      <c r="E2915" s="240"/>
      <c r="F2915" s="239"/>
      <c r="G2915" s="239"/>
    </row>
    <row r="2916" spans="1:12" hidden="1">
      <c r="A2916" s="187" t="s">
        <v>1504</v>
      </c>
      <c r="B2916" s="167" t="s">
        <v>4456</v>
      </c>
      <c r="C2916" s="239" t="s">
        <v>1484</v>
      </c>
      <c r="D2916" s="6" t="str">
        <f>IF(OR(ISNUMBER(SEARCH('[1]Lookup for use classification'!$B$1,C2916)),ISNUMBER(SEARCH('[1]Lookup for use classification'!$C$1,C2916)),ISNUMBER(SEARCH('[1]Lookup for use classification'!$D$1,C2916)),ISNUMBER(SEARCH('[1]Lookup for use classification'!$E$1,C2916))),'[1]Lookup for use classification'!$A$1,IF(ISNUMBER(SEARCH('[1]Lookup for use classification'!$B$2,C2916)),'[1]Lookup for use classification'!$A$2,IF(ISNUMBER(SEARCH('[1]Lookup for use classification'!$B$3,C2916)),'[1]Lookup for use classification'!$A$3,IF(OR(ISNUMBER(SEARCH('[1]Lookup for use classification'!$B$4,C2916)),ISNUMBER(SEARCH('[1]Lookup for use classification'!$C$4,C2916)),ISNUMBER(SEARCH('[1]Lookup for use classification'!$D$4,C2916)),ISNUMBER(SEARCH('[1]Lookup for use classification'!$E$4,C2916))),'[1]Lookup for use classification'!$A$4,IF(OR(ISNUMBER(SEARCH('[1]Lookup for use classification'!$B$5,C2916)),ISNUMBER(SEARCH('[1]Lookup for use classification'!$C$5,C2916)),ISNUMBER(SEARCH('[1]Lookup for use classification'!$D$5,C2916))),'[1]Lookup for use classification'!$A$5,IF(OR(ISNUMBER(SEARCH('[1]Lookup for use classification'!$B$7,C2916)),ISNUMBER(SEARCH('[1]Lookup for use classification'!$C$7,C2916)),ISNUMBER(SEARCH('[1]Lookup for use classification'!$D$7,C2916))),'[1]Lookup for use classification'!$A$7,IF(OR(ISNUMBER(SEARCH('[1]Lookup for use classification'!$B$9,C2916)),ISNUMBER(SEARCH('[1]Lookup for use classification'!$C$9,C2916)),ISNUMBER(SEARCH('[1]Lookup for use classification'!$D$9,C2916)),ISNUMBER(SEARCH('[1]Lookup for use classification'!$E$9,C2916)),ISNUMBER(SEARCH('[1]Lookup for use classification'!$F$9,C2916)),ISNUMBER(SEARCH('[1]Lookup for use classification'!$G$9,C2916)),ISNUMBER(SEARCH('[1]Lookup for use classification'!$H$9,C2916)),ISNUMBER(SEARCH('[1]Lookup for use classification'!$I$9,C2916)),ISNUMBER(SEARCH('[1]Lookup for use classification'!$J$9,C2916)),ISNUMBER(SEARCH('[1]Lookup for use classification'!$K$9,C2916))),'[1]Lookup for use classification'!$A$9,IF(OR(ISNUMBER(SEARCH('[1]Lookup for use classification'!$B$10,C2916)),ISNUMBER(SEARCH('[1]Lookup for use classification'!$C$10,C2916)),ISNUMBER(SEARCH('[1]Lookup for use classification'!$D$10,C2916)),ISNUMBER(SEARCH('[1]Lookup for use classification'!$E$10,C2916)),ISNUMBER(SEARCH('[1]Lookup for use classification'!$F$10,C2916)),ISNUMBER(SEARCH('[1]Lookup for use classification'!$G$10,C2916))),'[1]Lookup for use classification'!$A$10,IF(OR(ISNUMBER(SEARCH('[1]Lookup for use classification'!$B$11,C2916)),ISNUMBER(SEARCH('[1]Lookup for use classification'!$C$11,C2916))),'[1]Lookup for use classification'!$A$11,IF(OR(ISNUMBER(SEARCH('[1]Lookup for use classification'!$B$12,C2916)),ISNUMBER(SEARCH('[1]Lookup for use classification'!$C$12,C2916))),'[1]Lookup for use classification'!$A$12,IF(OR(ISNUMBER(SEARCH('[1]Lookup for use classification'!$B$13,C2916)),ISNUMBER(SEARCH('[1]Lookup for use classification'!$C$13,C2916)),ISNUMBER(SEARCH('[1]Lookup for use classification'!$D$13,C2916)),,ISNUMBER(SEARCH('[1]Lookup for use classification'!$C$13,C2916)),ISNUMBER(SEARCH('[1]Lookup for use classification'!$E$13,C2916))),'[1]Lookup for use classification'!$A$13,IF(OR(ISNUMBER(SEARCH('[1]Lookup for use classification'!$B$14,C2916)),ISNUMBER(SEARCH('[1]Lookup for use classification'!$C$14,C2916))),'[1]Lookup for use classification'!$A$14,"Other"))))))))))))</f>
        <v>Other</v>
      </c>
      <c r="E2916" s="240"/>
      <c r="F2916" s="239"/>
      <c r="G2916" s="239"/>
    </row>
    <row r="2917" spans="1:12" hidden="1">
      <c r="A2917" s="187" t="s">
        <v>1504</v>
      </c>
      <c r="B2917" s="167" t="s">
        <v>4456</v>
      </c>
      <c r="C2917" s="239" t="s">
        <v>1485</v>
      </c>
      <c r="D2917" s="6" t="str">
        <f>IF(OR(ISNUMBER(SEARCH('[1]Lookup for use classification'!$B$1,C2917)),ISNUMBER(SEARCH('[1]Lookup for use classification'!$C$1,C2917)),ISNUMBER(SEARCH('[1]Lookup for use classification'!$D$1,C2917)),ISNUMBER(SEARCH('[1]Lookup for use classification'!$E$1,C2917))),'[1]Lookup for use classification'!$A$1,IF(ISNUMBER(SEARCH('[1]Lookup for use classification'!$B$2,C2917)),'[1]Lookup for use classification'!$A$2,IF(ISNUMBER(SEARCH('[1]Lookup for use classification'!$B$3,C2917)),'[1]Lookup for use classification'!$A$3,IF(OR(ISNUMBER(SEARCH('[1]Lookup for use classification'!$B$4,C2917)),ISNUMBER(SEARCH('[1]Lookup for use classification'!$C$4,C2917)),ISNUMBER(SEARCH('[1]Lookup for use classification'!$D$4,C2917)),ISNUMBER(SEARCH('[1]Lookup for use classification'!$E$4,C2917))),'[1]Lookup for use classification'!$A$4,IF(OR(ISNUMBER(SEARCH('[1]Lookup for use classification'!$B$5,C2917)),ISNUMBER(SEARCH('[1]Lookup for use classification'!$C$5,C2917)),ISNUMBER(SEARCH('[1]Lookup for use classification'!$D$5,C2917))),'[1]Lookup for use classification'!$A$5,IF(OR(ISNUMBER(SEARCH('[1]Lookup for use classification'!$B$7,C2917)),ISNUMBER(SEARCH('[1]Lookup for use classification'!$C$7,C2917)),ISNUMBER(SEARCH('[1]Lookup for use classification'!$D$7,C2917))),'[1]Lookup for use classification'!$A$7,IF(OR(ISNUMBER(SEARCH('[1]Lookup for use classification'!$B$9,C2917)),ISNUMBER(SEARCH('[1]Lookup for use classification'!$C$9,C2917)),ISNUMBER(SEARCH('[1]Lookup for use classification'!$D$9,C2917)),ISNUMBER(SEARCH('[1]Lookup for use classification'!$E$9,C2917)),ISNUMBER(SEARCH('[1]Lookup for use classification'!$F$9,C2917)),ISNUMBER(SEARCH('[1]Lookup for use classification'!$G$9,C2917)),ISNUMBER(SEARCH('[1]Lookup for use classification'!$H$9,C2917)),ISNUMBER(SEARCH('[1]Lookup for use classification'!$I$9,C2917)),ISNUMBER(SEARCH('[1]Lookup for use classification'!$J$9,C2917)),ISNUMBER(SEARCH('[1]Lookup for use classification'!$K$9,C2917))),'[1]Lookup for use classification'!$A$9,IF(OR(ISNUMBER(SEARCH('[1]Lookup for use classification'!$B$10,C2917)),ISNUMBER(SEARCH('[1]Lookup for use classification'!$C$10,C2917)),ISNUMBER(SEARCH('[1]Lookup for use classification'!$D$10,C2917)),ISNUMBER(SEARCH('[1]Lookup for use classification'!$E$10,C2917)),ISNUMBER(SEARCH('[1]Lookup for use classification'!$F$10,C2917)),ISNUMBER(SEARCH('[1]Lookup for use classification'!$G$10,C2917))),'[1]Lookup for use classification'!$A$10,IF(OR(ISNUMBER(SEARCH('[1]Lookup for use classification'!$B$11,C2917)),ISNUMBER(SEARCH('[1]Lookup for use classification'!$C$11,C2917))),'[1]Lookup for use classification'!$A$11,IF(OR(ISNUMBER(SEARCH('[1]Lookup for use classification'!$B$12,C2917)),ISNUMBER(SEARCH('[1]Lookup for use classification'!$C$12,C2917))),'[1]Lookup for use classification'!$A$12,IF(OR(ISNUMBER(SEARCH('[1]Lookup for use classification'!$B$13,C2917)),ISNUMBER(SEARCH('[1]Lookup for use classification'!$C$13,C2917)),ISNUMBER(SEARCH('[1]Lookup for use classification'!$D$13,C2917)),,ISNUMBER(SEARCH('[1]Lookup for use classification'!$C$13,C2917)),ISNUMBER(SEARCH('[1]Lookup for use classification'!$E$13,C2917))),'[1]Lookup for use classification'!$A$13,IF(OR(ISNUMBER(SEARCH('[1]Lookup for use classification'!$B$14,C2917)),ISNUMBER(SEARCH('[1]Lookup for use classification'!$C$14,C2917))),'[1]Lookup for use classification'!$A$14,"Other"))))))))))))</f>
        <v>Other</v>
      </c>
      <c r="E2917" s="240"/>
      <c r="F2917" s="239"/>
      <c r="G2917" s="239"/>
    </row>
    <row r="2918" spans="1:12" hidden="1">
      <c r="A2918" s="187" t="s">
        <v>1504</v>
      </c>
      <c r="B2918" s="167" t="s">
        <v>4456</v>
      </c>
      <c r="C2918" s="239" t="s">
        <v>1490</v>
      </c>
      <c r="D2918" s="6" t="str">
        <f>IF(OR(ISNUMBER(SEARCH('[1]Lookup for use classification'!$B$1,C2918)),ISNUMBER(SEARCH('[1]Lookup for use classification'!$C$1,C2918)),ISNUMBER(SEARCH('[1]Lookup for use classification'!$D$1,C2918)),ISNUMBER(SEARCH('[1]Lookup for use classification'!$E$1,C2918))),'[1]Lookup for use classification'!$A$1,IF(ISNUMBER(SEARCH('[1]Lookup for use classification'!$B$2,C2918)),'[1]Lookup for use classification'!$A$2,IF(ISNUMBER(SEARCH('[1]Lookup for use classification'!$B$3,C2918)),'[1]Lookup for use classification'!$A$3,IF(OR(ISNUMBER(SEARCH('[1]Lookup for use classification'!$B$4,C2918)),ISNUMBER(SEARCH('[1]Lookup for use classification'!$C$4,C2918)),ISNUMBER(SEARCH('[1]Lookup for use classification'!$D$4,C2918)),ISNUMBER(SEARCH('[1]Lookup for use classification'!$E$4,C2918))),'[1]Lookup for use classification'!$A$4,IF(OR(ISNUMBER(SEARCH('[1]Lookup for use classification'!$B$5,C2918)),ISNUMBER(SEARCH('[1]Lookup for use classification'!$C$5,C2918)),ISNUMBER(SEARCH('[1]Lookup for use classification'!$D$5,C2918))),'[1]Lookup for use classification'!$A$5,IF(OR(ISNUMBER(SEARCH('[1]Lookup for use classification'!$B$7,C2918)),ISNUMBER(SEARCH('[1]Lookup for use classification'!$C$7,C2918)),ISNUMBER(SEARCH('[1]Lookup for use classification'!$D$7,C2918))),'[1]Lookup for use classification'!$A$7,IF(OR(ISNUMBER(SEARCH('[1]Lookup for use classification'!$B$9,C2918)),ISNUMBER(SEARCH('[1]Lookup for use classification'!$C$9,C2918)),ISNUMBER(SEARCH('[1]Lookup for use classification'!$D$9,C2918)),ISNUMBER(SEARCH('[1]Lookup for use classification'!$E$9,C2918)),ISNUMBER(SEARCH('[1]Lookup for use classification'!$F$9,C2918)),ISNUMBER(SEARCH('[1]Lookup for use classification'!$G$9,C2918)),ISNUMBER(SEARCH('[1]Lookup for use classification'!$H$9,C2918)),ISNUMBER(SEARCH('[1]Lookup for use classification'!$I$9,C2918)),ISNUMBER(SEARCH('[1]Lookup for use classification'!$J$9,C2918)),ISNUMBER(SEARCH('[1]Lookup for use classification'!$K$9,C2918))),'[1]Lookup for use classification'!$A$9,IF(OR(ISNUMBER(SEARCH('[1]Lookup for use classification'!$B$10,C2918)),ISNUMBER(SEARCH('[1]Lookup for use classification'!$C$10,C2918)),ISNUMBER(SEARCH('[1]Lookup for use classification'!$D$10,C2918)),ISNUMBER(SEARCH('[1]Lookup for use classification'!$E$10,C2918)),ISNUMBER(SEARCH('[1]Lookup for use classification'!$F$10,C2918)),ISNUMBER(SEARCH('[1]Lookup for use classification'!$G$10,C2918))),'[1]Lookup for use classification'!$A$10,IF(OR(ISNUMBER(SEARCH('[1]Lookup for use classification'!$B$11,C2918)),ISNUMBER(SEARCH('[1]Lookup for use classification'!$C$11,C2918))),'[1]Lookup for use classification'!$A$11,IF(OR(ISNUMBER(SEARCH('[1]Lookup for use classification'!$B$12,C2918)),ISNUMBER(SEARCH('[1]Lookup for use classification'!$C$12,C2918))),'[1]Lookup for use classification'!$A$12,IF(OR(ISNUMBER(SEARCH('[1]Lookup for use classification'!$B$13,C2918)),ISNUMBER(SEARCH('[1]Lookup for use classification'!$C$13,C2918)),ISNUMBER(SEARCH('[1]Lookup for use classification'!$D$13,C2918)),,ISNUMBER(SEARCH('[1]Lookup for use classification'!$C$13,C2918)),ISNUMBER(SEARCH('[1]Lookup for use classification'!$E$13,C2918))),'[1]Lookup for use classification'!$A$13,IF(OR(ISNUMBER(SEARCH('[1]Lookup for use classification'!$B$14,C2918)),ISNUMBER(SEARCH('[1]Lookup for use classification'!$C$14,C2918))),'[1]Lookup for use classification'!$A$14,"Other"))))))))))))</f>
        <v>Other</v>
      </c>
      <c r="E2918" s="240"/>
      <c r="F2918" s="239"/>
      <c r="G2918" s="239"/>
    </row>
    <row r="2919" spans="1:12" hidden="1">
      <c r="A2919" s="187" t="s">
        <v>1504</v>
      </c>
      <c r="B2919" s="167" t="s">
        <v>4456</v>
      </c>
      <c r="C2919" s="239" t="s">
        <v>1491</v>
      </c>
      <c r="D2919" s="6" t="str">
        <f>IF(OR(ISNUMBER(SEARCH('[1]Lookup for use classification'!$B$1,C2919)),ISNUMBER(SEARCH('[1]Lookup for use classification'!$C$1,C2919)),ISNUMBER(SEARCH('[1]Lookup for use classification'!$D$1,C2919)),ISNUMBER(SEARCH('[1]Lookup for use classification'!$E$1,C2919))),'[1]Lookup for use classification'!$A$1,IF(ISNUMBER(SEARCH('[1]Lookup for use classification'!$B$2,C2919)),'[1]Lookup for use classification'!$A$2,IF(ISNUMBER(SEARCH('[1]Lookup for use classification'!$B$3,C2919)),'[1]Lookup for use classification'!$A$3,IF(OR(ISNUMBER(SEARCH('[1]Lookup for use classification'!$B$4,C2919)),ISNUMBER(SEARCH('[1]Lookup for use classification'!$C$4,C2919)),ISNUMBER(SEARCH('[1]Lookup for use classification'!$D$4,C2919)),ISNUMBER(SEARCH('[1]Lookup for use classification'!$E$4,C2919))),'[1]Lookup for use classification'!$A$4,IF(OR(ISNUMBER(SEARCH('[1]Lookup for use classification'!$B$5,C2919)),ISNUMBER(SEARCH('[1]Lookup for use classification'!$C$5,C2919)),ISNUMBER(SEARCH('[1]Lookup for use classification'!$D$5,C2919))),'[1]Lookup for use classification'!$A$5,IF(OR(ISNUMBER(SEARCH('[1]Lookup for use classification'!$B$7,C2919)),ISNUMBER(SEARCH('[1]Lookup for use classification'!$C$7,C2919)),ISNUMBER(SEARCH('[1]Lookup for use classification'!$D$7,C2919))),'[1]Lookup for use classification'!$A$7,IF(OR(ISNUMBER(SEARCH('[1]Lookup for use classification'!$B$9,C2919)),ISNUMBER(SEARCH('[1]Lookup for use classification'!$C$9,C2919)),ISNUMBER(SEARCH('[1]Lookup for use classification'!$D$9,C2919)),ISNUMBER(SEARCH('[1]Lookup for use classification'!$E$9,C2919)),ISNUMBER(SEARCH('[1]Lookup for use classification'!$F$9,C2919)),ISNUMBER(SEARCH('[1]Lookup for use classification'!$G$9,C2919)),ISNUMBER(SEARCH('[1]Lookup for use classification'!$H$9,C2919)),ISNUMBER(SEARCH('[1]Lookup for use classification'!$I$9,C2919)),ISNUMBER(SEARCH('[1]Lookup for use classification'!$J$9,C2919)),ISNUMBER(SEARCH('[1]Lookup for use classification'!$K$9,C2919))),'[1]Lookup for use classification'!$A$9,IF(OR(ISNUMBER(SEARCH('[1]Lookup for use classification'!$B$10,C2919)),ISNUMBER(SEARCH('[1]Lookup for use classification'!$C$10,C2919)),ISNUMBER(SEARCH('[1]Lookup for use classification'!$D$10,C2919)),ISNUMBER(SEARCH('[1]Lookup for use classification'!$E$10,C2919)),ISNUMBER(SEARCH('[1]Lookup for use classification'!$F$10,C2919)),ISNUMBER(SEARCH('[1]Lookup for use classification'!$G$10,C2919))),'[1]Lookup for use classification'!$A$10,IF(OR(ISNUMBER(SEARCH('[1]Lookup for use classification'!$B$11,C2919)),ISNUMBER(SEARCH('[1]Lookup for use classification'!$C$11,C2919))),'[1]Lookup for use classification'!$A$11,IF(OR(ISNUMBER(SEARCH('[1]Lookup for use classification'!$B$12,C2919)),ISNUMBER(SEARCH('[1]Lookup for use classification'!$C$12,C2919))),'[1]Lookup for use classification'!$A$12,IF(OR(ISNUMBER(SEARCH('[1]Lookup for use classification'!$B$13,C2919)),ISNUMBER(SEARCH('[1]Lookup for use classification'!$C$13,C2919)),ISNUMBER(SEARCH('[1]Lookup for use classification'!$D$13,C2919)),,ISNUMBER(SEARCH('[1]Lookup for use classification'!$C$13,C2919)),ISNUMBER(SEARCH('[1]Lookup for use classification'!$E$13,C2919))),'[1]Lookup for use classification'!$A$13,IF(OR(ISNUMBER(SEARCH('[1]Lookup for use classification'!$B$14,C2919)),ISNUMBER(SEARCH('[1]Lookup for use classification'!$C$14,C2919))),'[1]Lookup for use classification'!$A$14,"Other"))))))))))))</f>
        <v>Other</v>
      </c>
      <c r="E2919" s="240"/>
      <c r="F2919" s="239"/>
      <c r="G2919" s="239"/>
    </row>
    <row r="2920" spans="1:12" hidden="1">
      <c r="A2920" s="187" t="s">
        <v>1504</v>
      </c>
      <c r="B2920" s="167" t="s">
        <v>4456</v>
      </c>
      <c r="C2920" s="239" t="s">
        <v>1492</v>
      </c>
      <c r="D2920" s="6" t="str">
        <f>IF(OR(ISNUMBER(SEARCH('[1]Lookup for use classification'!$B$1,C2920)),ISNUMBER(SEARCH('[1]Lookup for use classification'!$C$1,C2920)),ISNUMBER(SEARCH('[1]Lookup for use classification'!$D$1,C2920)),ISNUMBER(SEARCH('[1]Lookup for use classification'!$E$1,C2920))),'[1]Lookup for use classification'!$A$1,IF(ISNUMBER(SEARCH('[1]Lookup for use classification'!$B$2,C2920)),'[1]Lookup for use classification'!$A$2,IF(ISNUMBER(SEARCH('[1]Lookup for use classification'!$B$3,C2920)),'[1]Lookup for use classification'!$A$3,IF(OR(ISNUMBER(SEARCH('[1]Lookup for use classification'!$B$4,C2920)),ISNUMBER(SEARCH('[1]Lookup for use classification'!$C$4,C2920)),ISNUMBER(SEARCH('[1]Lookup for use classification'!$D$4,C2920)),ISNUMBER(SEARCH('[1]Lookup for use classification'!$E$4,C2920))),'[1]Lookup for use classification'!$A$4,IF(OR(ISNUMBER(SEARCH('[1]Lookup for use classification'!$B$5,C2920)),ISNUMBER(SEARCH('[1]Lookup for use classification'!$C$5,C2920)),ISNUMBER(SEARCH('[1]Lookup for use classification'!$D$5,C2920))),'[1]Lookup for use classification'!$A$5,IF(OR(ISNUMBER(SEARCH('[1]Lookup for use classification'!$B$7,C2920)),ISNUMBER(SEARCH('[1]Lookup for use classification'!$C$7,C2920)),ISNUMBER(SEARCH('[1]Lookup for use classification'!$D$7,C2920))),'[1]Lookup for use classification'!$A$7,IF(OR(ISNUMBER(SEARCH('[1]Lookup for use classification'!$B$9,C2920)),ISNUMBER(SEARCH('[1]Lookup for use classification'!$C$9,C2920)),ISNUMBER(SEARCH('[1]Lookup for use classification'!$D$9,C2920)),ISNUMBER(SEARCH('[1]Lookup for use classification'!$E$9,C2920)),ISNUMBER(SEARCH('[1]Lookup for use classification'!$F$9,C2920)),ISNUMBER(SEARCH('[1]Lookup for use classification'!$G$9,C2920)),ISNUMBER(SEARCH('[1]Lookup for use classification'!$H$9,C2920)),ISNUMBER(SEARCH('[1]Lookup for use classification'!$I$9,C2920)),ISNUMBER(SEARCH('[1]Lookup for use classification'!$J$9,C2920)),ISNUMBER(SEARCH('[1]Lookup for use classification'!$K$9,C2920))),'[1]Lookup for use classification'!$A$9,IF(OR(ISNUMBER(SEARCH('[1]Lookup for use classification'!$B$10,C2920)),ISNUMBER(SEARCH('[1]Lookup for use classification'!$C$10,C2920)),ISNUMBER(SEARCH('[1]Lookup for use classification'!$D$10,C2920)),ISNUMBER(SEARCH('[1]Lookup for use classification'!$E$10,C2920)),ISNUMBER(SEARCH('[1]Lookup for use classification'!$F$10,C2920)),ISNUMBER(SEARCH('[1]Lookup for use classification'!$G$10,C2920))),'[1]Lookup for use classification'!$A$10,IF(OR(ISNUMBER(SEARCH('[1]Lookup for use classification'!$B$11,C2920)),ISNUMBER(SEARCH('[1]Lookup for use classification'!$C$11,C2920))),'[1]Lookup for use classification'!$A$11,IF(OR(ISNUMBER(SEARCH('[1]Lookup for use classification'!$B$12,C2920)),ISNUMBER(SEARCH('[1]Lookup for use classification'!$C$12,C2920))),'[1]Lookup for use classification'!$A$12,IF(OR(ISNUMBER(SEARCH('[1]Lookup for use classification'!$B$13,C2920)),ISNUMBER(SEARCH('[1]Lookup for use classification'!$C$13,C2920)),ISNUMBER(SEARCH('[1]Lookup for use classification'!$D$13,C2920)),,ISNUMBER(SEARCH('[1]Lookup for use classification'!$C$13,C2920)),ISNUMBER(SEARCH('[1]Lookup for use classification'!$E$13,C2920))),'[1]Lookup for use classification'!$A$13,IF(OR(ISNUMBER(SEARCH('[1]Lookup for use classification'!$B$14,C2920)),ISNUMBER(SEARCH('[1]Lookup for use classification'!$C$14,C2920))),'[1]Lookup for use classification'!$A$14,"Other"))))))))))))</f>
        <v>Other</v>
      </c>
      <c r="E2920" s="240"/>
      <c r="F2920" s="239"/>
      <c r="G2920" s="239"/>
    </row>
    <row r="2921" spans="1:12" hidden="1">
      <c r="A2921" s="187" t="s">
        <v>1504</v>
      </c>
      <c r="B2921" s="167" t="s">
        <v>4456</v>
      </c>
      <c r="C2921" s="239" t="s">
        <v>1494</v>
      </c>
      <c r="D2921" s="6" t="str">
        <f>IF(OR(ISNUMBER(SEARCH('[1]Lookup for use classification'!$B$1,C2921)),ISNUMBER(SEARCH('[1]Lookup for use classification'!$C$1,C2921)),ISNUMBER(SEARCH('[1]Lookup for use classification'!$D$1,C2921)),ISNUMBER(SEARCH('[1]Lookup for use classification'!$E$1,C2921))),'[1]Lookup for use classification'!$A$1,IF(ISNUMBER(SEARCH('[1]Lookup for use classification'!$B$2,C2921)),'[1]Lookup for use classification'!$A$2,IF(ISNUMBER(SEARCH('[1]Lookup for use classification'!$B$3,C2921)),'[1]Lookup for use classification'!$A$3,IF(OR(ISNUMBER(SEARCH('[1]Lookup for use classification'!$B$4,C2921)),ISNUMBER(SEARCH('[1]Lookup for use classification'!$C$4,C2921)),ISNUMBER(SEARCH('[1]Lookup for use classification'!$D$4,C2921)),ISNUMBER(SEARCH('[1]Lookup for use classification'!$E$4,C2921))),'[1]Lookup for use classification'!$A$4,IF(OR(ISNUMBER(SEARCH('[1]Lookup for use classification'!$B$5,C2921)),ISNUMBER(SEARCH('[1]Lookup for use classification'!$C$5,C2921)),ISNUMBER(SEARCH('[1]Lookup for use classification'!$D$5,C2921))),'[1]Lookup for use classification'!$A$5,IF(OR(ISNUMBER(SEARCH('[1]Lookup for use classification'!$B$7,C2921)),ISNUMBER(SEARCH('[1]Lookup for use classification'!$C$7,C2921)),ISNUMBER(SEARCH('[1]Lookup for use classification'!$D$7,C2921))),'[1]Lookup for use classification'!$A$7,IF(OR(ISNUMBER(SEARCH('[1]Lookup for use classification'!$B$9,C2921)),ISNUMBER(SEARCH('[1]Lookup for use classification'!$C$9,C2921)),ISNUMBER(SEARCH('[1]Lookup for use classification'!$D$9,C2921)),ISNUMBER(SEARCH('[1]Lookup for use classification'!$E$9,C2921)),ISNUMBER(SEARCH('[1]Lookup for use classification'!$F$9,C2921)),ISNUMBER(SEARCH('[1]Lookup for use classification'!$G$9,C2921)),ISNUMBER(SEARCH('[1]Lookup for use classification'!$H$9,C2921)),ISNUMBER(SEARCH('[1]Lookup for use classification'!$I$9,C2921)),ISNUMBER(SEARCH('[1]Lookup for use classification'!$J$9,C2921)),ISNUMBER(SEARCH('[1]Lookup for use classification'!$K$9,C2921))),'[1]Lookup for use classification'!$A$9,IF(OR(ISNUMBER(SEARCH('[1]Lookup for use classification'!$B$10,C2921)),ISNUMBER(SEARCH('[1]Lookup for use classification'!$C$10,C2921)),ISNUMBER(SEARCH('[1]Lookup for use classification'!$D$10,C2921)),ISNUMBER(SEARCH('[1]Lookup for use classification'!$E$10,C2921)),ISNUMBER(SEARCH('[1]Lookup for use classification'!$F$10,C2921)),ISNUMBER(SEARCH('[1]Lookup for use classification'!$G$10,C2921))),'[1]Lookup for use classification'!$A$10,IF(OR(ISNUMBER(SEARCH('[1]Lookup for use classification'!$B$11,C2921)),ISNUMBER(SEARCH('[1]Lookup for use classification'!$C$11,C2921))),'[1]Lookup for use classification'!$A$11,IF(OR(ISNUMBER(SEARCH('[1]Lookup for use classification'!$B$12,C2921)),ISNUMBER(SEARCH('[1]Lookup for use classification'!$C$12,C2921))),'[1]Lookup for use classification'!$A$12,IF(OR(ISNUMBER(SEARCH('[1]Lookup for use classification'!$B$13,C2921)),ISNUMBER(SEARCH('[1]Lookup for use classification'!$C$13,C2921)),ISNUMBER(SEARCH('[1]Lookup for use classification'!$D$13,C2921)),,ISNUMBER(SEARCH('[1]Lookup for use classification'!$C$13,C2921)),ISNUMBER(SEARCH('[1]Lookup for use classification'!$E$13,C2921))),'[1]Lookup for use classification'!$A$13,IF(OR(ISNUMBER(SEARCH('[1]Lookup for use classification'!$B$14,C2921)),ISNUMBER(SEARCH('[1]Lookup for use classification'!$C$14,C2921))),'[1]Lookup for use classification'!$A$14,"Other"))))))))))))</f>
        <v>Other</v>
      </c>
      <c r="E2921" s="240"/>
      <c r="F2921" s="239"/>
      <c r="G2921" s="239"/>
    </row>
    <row r="2922" spans="1:12" ht="21" hidden="1" customHeight="1">
      <c r="A2922" s="187" t="s">
        <v>1504</v>
      </c>
      <c r="B2922" s="167" t="s">
        <v>4456</v>
      </c>
      <c r="C2922" s="241" t="s">
        <v>1495</v>
      </c>
      <c r="D2922" s="6" t="str">
        <f>IF(OR(ISNUMBER(SEARCH('[1]Lookup for use classification'!$B$1,C2922)),ISNUMBER(SEARCH('[1]Lookup for use classification'!$C$1,C2922)),ISNUMBER(SEARCH('[1]Lookup for use classification'!$D$1,C2922)),ISNUMBER(SEARCH('[1]Lookup for use classification'!$E$1,C2922))),'[1]Lookup for use classification'!$A$1,IF(ISNUMBER(SEARCH('[1]Lookup for use classification'!$B$2,C2922)),'[1]Lookup for use classification'!$A$2,IF(ISNUMBER(SEARCH('[1]Lookup for use classification'!$B$3,C2922)),'[1]Lookup for use classification'!$A$3,IF(OR(ISNUMBER(SEARCH('[1]Lookup for use classification'!$B$4,C2922)),ISNUMBER(SEARCH('[1]Lookup for use classification'!$C$4,C2922)),ISNUMBER(SEARCH('[1]Lookup for use classification'!$D$4,C2922)),ISNUMBER(SEARCH('[1]Lookup for use classification'!$E$4,C2922))),'[1]Lookup for use classification'!$A$4,IF(OR(ISNUMBER(SEARCH('[1]Lookup for use classification'!$B$5,C2922)),ISNUMBER(SEARCH('[1]Lookup for use classification'!$C$5,C2922)),ISNUMBER(SEARCH('[1]Lookup for use classification'!$D$5,C2922))),'[1]Lookup for use classification'!$A$5,IF(OR(ISNUMBER(SEARCH('[1]Lookup for use classification'!$B$7,C2922)),ISNUMBER(SEARCH('[1]Lookup for use classification'!$C$7,C2922)),ISNUMBER(SEARCH('[1]Lookup for use classification'!$D$7,C2922))),'[1]Lookup for use classification'!$A$7,IF(OR(ISNUMBER(SEARCH('[1]Lookup for use classification'!$B$9,C2922)),ISNUMBER(SEARCH('[1]Lookup for use classification'!$C$9,C2922)),ISNUMBER(SEARCH('[1]Lookup for use classification'!$D$9,C2922)),ISNUMBER(SEARCH('[1]Lookup for use classification'!$E$9,C2922)),ISNUMBER(SEARCH('[1]Lookup for use classification'!$F$9,C2922)),ISNUMBER(SEARCH('[1]Lookup for use classification'!$G$9,C2922)),ISNUMBER(SEARCH('[1]Lookup for use classification'!$H$9,C2922)),ISNUMBER(SEARCH('[1]Lookup for use classification'!$I$9,C2922)),ISNUMBER(SEARCH('[1]Lookup for use classification'!$J$9,C2922)),ISNUMBER(SEARCH('[1]Lookup for use classification'!$K$9,C2922))),'[1]Lookup for use classification'!$A$9,IF(OR(ISNUMBER(SEARCH('[1]Lookup for use classification'!$B$10,C2922)),ISNUMBER(SEARCH('[1]Lookup for use classification'!$C$10,C2922)),ISNUMBER(SEARCH('[1]Lookup for use classification'!$D$10,C2922)),ISNUMBER(SEARCH('[1]Lookup for use classification'!$E$10,C2922)),ISNUMBER(SEARCH('[1]Lookup for use classification'!$F$10,C2922)),ISNUMBER(SEARCH('[1]Lookup for use classification'!$G$10,C2922))),'[1]Lookup for use classification'!$A$10,IF(OR(ISNUMBER(SEARCH('[1]Lookup for use classification'!$B$11,C2922)),ISNUMBER(SEARCH('[1]Lookup for use classification'!$C$11,C2922))),'[1]Lookup for use classification'!$A$11,IF(OR(ISNUMBER(SEARCH('[1]Lookup for use classification'!$B$12,C2922)),ISNUMBER(SEARCH('[1]Lookup for use classification'!$C$12,C2922))),'[1]Lookup for use classification'!$A$12,IF(OR(ISNUMBER(SEARCH('[1]Lookup for use classification'!$B$13,C2922)),ISNUMBER(SEARCH('[1]Lookup for use classification'!$C$13,C2922)),ISNUMBER(SEARCH('[1]Lookup for use classification'!$D$13,C2922)),,ISNUMBER(SEARCH('[1]Lookup for use classification'!$C$13,C2922)),ISNUMBER(SEARCH('[1]Lookup for use classification'!$E$13,C2922))),'[1]Lookup for use classification'!$A$13,IF(OR(ISNUMBER(SEARCH('[1]Lookup for use classification'!$B$14,C2922)),ISNUMBER(SEARCH('[1]Lookup for use classification'!$C$14,C2922))),'[1]Lookup for use classification'!$A$14,"Other"))))))))))))</f>
        <v>Other</v>
      </c>
      <c r="E2922" s="264"/>
      <c r="F2922" s="241"/>
      <c r="G2922" s="241"/>
    </row>
    <row r="2923" spans="1:12" hidden="1">
      <c r="A2923" s="187" t="s">
        <v>1504</v>
      </c>
      <c r="B2923" s="167" t="s">
        <v>4456</v>
      </c>
      <c r="C2923" s="239" t="s">
        <v>1497</v>
      </c>
      <c r="D2923" s="6" t="str">
        <f>IF(OR(ISNUMBER(SEARCH('[1]Lookup for use classification'!$B$1,C2923)),ISNUMBER(SEARCH('[1]Lookup for use classification'!$C$1,C2923)),ISNUMBER(SEARCH('[1]Lookup for use classification'!$D$1,C2923)),ISNUMBER(SEARCH('[1]Lookup for use classification'!$E$1,C2923))),'[1]Lookup for use classification'!$A$1,IF(ISNUMBER(SEARCH('[1]Lookup for use classification'!$B$2,C2923)),'[1]Lookup for use classification'!$A$2,IF(ISNUMBER(SEARCH('[1]Lookup for use classification'!$B$3,C2923)),'[1]Lookup for use classification'!$A$3,IF(OR(ISNUMBER(SEARCH('[1]Lookup for use classification'!$B$4,C2923)),ISNUMBER(SEARCH('[1]Lookup for use classification'!$C$4,C2923)),ISNUMBER(SEARCH('[1]Lookup for use classification'!$D$4,C2923)),ISNUMBER(SEARCH('[1]Lookup for use classification'!$E$4,C2923))),'[1]Lookup for use classification'!$A$4,IF(OR(ISNUMBER(SEARCH('[1]Lookup for use classification'!$B$5,C2923)),ISNUMBER(SEARCH('[1]Lookup for use classification'!$C$5,C2923)),ISNUMBER(SEARCH('[1]Lookup for use classification'!$D$5,C2923))),'[1]Lookup for use classification'!$A$5,IF(OR(ISNUMBER(SEARCH('[1]Lookup for use classification'!$B$7,C2923)),ISNUMBER(SEARCH('[1]Lookup for use classification'!$C$7,C2923)),ISNUMBER(SEARCH('[1]Lookup for use classification'!$D$7,C2923))),'[1]Lookup for use classification'!$A$7,IF(OR(ISNUMBER(SEARCH('[1]Lookup for use classification'!$B$9,C2923)),ISNUMBER(SEARCH('[1]Lookup for use classification'!$C$9,C2923)),ISNUMBER(SEARCH('[1]Lookup for use classification'!$D$9,C2923)),ISNUMBER(SEARCH('[1]Lookup for use classification'!$E$9,C2923)),ISNUMBER(SEARCH('[1]Lookup for use classification'!$F$9,C2923)),ISNUMBER(SEARCH('[1]Lookup for use classification'!$G$9,C2923)),ISNUMBER(SEARCH('[1]Lookup for use classification'!$H$9,C2923)),ISNUMBER(SEARCH('[1]Lookup for use classification'!$I$9,C2923)),ISNUMBER(SEARCH('[1]Lookup for use classification'!$J$9,C2923)),ISNUMBER(SEARCH('[1]Lookup for use classification'!$K$9,C2923))),'[1]Lookup for use classification'!$A$9,IF(OR(ISNUMBER(SEARCH('[1]Lookup for use classification'!$B$10,C2923)),ISNUMBER(SEARCH('[1]Lookup for use classification'!$C$10,C2923)),ISNUMBER(SEARCH('[1]Lookup for use classification'!$D$10,C2923)),ISNUMBER(SEARCH('[1]Lookup for use classification'!$E$10,C2923)),ISNUMBER(SEARCH('[1]Lookup for use classification'!$F$10,C2923)),ISNUMBER(SEARCH('[1]Lookup for use classification'!$G$10,C2923))),'[1]Lookup for use classification'!$A$10,IF(OR(ISNUMBER(SEARCH('[1]Lookup for use classification'!$B$11,C2923)),ISNUMBER(SEARCH('[1]Lookup for use classification'!$C$11,C2923))),'[1]Lookup for use classification'!$A$11,IF(OR(ISNUMBER(SEARCH('[1]Lookup for use classification'!$B$12,C2923)),ISNUMBER(SEARCH('[1]Lookup for use classification'!$C$12,C2923))),'[1]Lookup for use classification'!$A$12,IF(OR(ISNUMBER(SEARCH('[1]Lookup for use classification'!$B$13,C2923)),ISNUMBER(SEARCH('[1]Lookup for use classification'!$C$13,C2923)),ISNUMBER(SEARCH('[1]Lookup for use classification'!$D$13,C2923)),,ISNUMBER(SEARCH('[1]Lookup for use classification'!$C$13,C2923)),ISNUMBER(SEARCH('[1]Lookup for use classification'!$E$13,C2923))),'[1]Lookup for use classification'!$A$13,IF(OR(ISNUMBER(SEARCH('[1]Lookup for use classification'!$B$14,C2923)),ISNUMBER(SEARCH('[1]Lookup for use classification'!$C$14,C2923))),'[1]Lookup for use classification'!$A$14,"Other"))))))))))))</f>
        <v>Other</v>
      </c>
      <c r="E2923" s="240"/>
      <c r="F2923" s="239"/>
      <c r="G2923" s="239"/>
    </row>
    <row r="2924" spans="1:12" hidden="1">
      <c r="A2924" s="187" t="s">
        <v>1504</v>
      </c>
      <c r="B2924" s="167" t="s">
        <v>4456</v>
      </c>
      <c r="C2924" s="239" t="s">
        <v>308</v>
      </c>
      <c r="D2924" s="6" t="str">
        <f>IF(OR(ISNUMBER(SEARCH('[1]Lookup for use classification'!$B$1,C2924)),ISNUMBER(SEARCH('[1]Lookup for use classification'!$C$1,C2924)),ISNUMBER(SEARCH('[1]Lookup for use classification'!$D$1,C2924)),ISNUMBER(SEARCH('[1]Lookup for use classification'!$E$1,C2924))),'[1]Lookup for use classification'!$A$1,IF(ISNUMBER(SEARCH('[1]Lookup for use classification'!$B$2,C2924)),'[1]Lookup for use classification'!$A$2,IF(ISNUMBER(SEARCH('[1]Lookup for use classification'!$B$3,C2924)),'[1]Lookup for use classification'!$A$3,IF(OR(ISNUMBER(SEARCH('[1]Lookup for use classification'!$B$4,C2924)),ISNUMBER(SEARCH('[1]Lookup for use classification'!$C$4,C2924)),ISNUMBER(SEARCH('[1]Lookup for use classification'!$D$4,C2924)),ISNUMBER(SEARCH('[1]Lookup for use classification'!$E$4,C2924))),'[1]Lookup for use classification'!$A$4,IF(OR(ISNUMBER(SEARCH('[1]Lookup for use classification'!$B$5,C2924)),ISNUMBER(SEARCH('[1]Lookup for use classification'!$C$5,C2924)),ISNUMBER(SEARCH('[1]Lookup for use classification'!$D$5,C2924))),'[1]Lookup for use classification'!$A$5,IF(OR(ISNUMBER(SEARCH('[1]Lookup for use classification'!$B$7,C2924)),ISNUMBER(SEARCH('[1]Lookup for use classification'!$C$7,C2924)),ISNUMBER(SEARCH('[1]Lookup for use classification'!$D$7,C2924))),'[1]Lookup for use classification'!$A$7,IF(OR(ISNUMBER(SEARCH('[1]Lookup for use classification'!$B$9,C2924)),ISNUMBER(SEARCH('[1]Lookup for use classification'!$C$9,C2924)),ISNUMBER(SEARCH('[1]Lookup for use classification'!$D$9,C2924)),ISNUMBER(SEARCH('[1]Lookup for use classification'!$E$9,C2924)),ISNUMBER(SEARCH('[1]Lookup for use classification'!$F$9,C2924)),ISNUMBER(SEARCH('[1]Lookup for use classification'!$G$9,C2924)),ISNUMBER(SEARCH('[1]Lookup for use classification'!$H$9,C2924)),ISNUMBER(SEARCH('[1]Lookup for use classification'!$I$9,C2924)),ISNUMBER(SEARCH('[1]Lookup for use classification'!$J$9,C2924)),ISNUMBER(SEARCH('[1]Lookup for use classification'!$K$9,C2924))),'[1]Lookup for use classification'!$A$9,IF(OR(ISNUMBER(SEARCH('[1]Lookup for use classification'!$B$10,C2924)),ISNUMBER(SEARCH('[1]Lookup for use classification'!$C$10,C2924)),ISNUMBER(SEARCH('[1]Lookup for use classification'!$D$10,C2924)),ISNUMBER(SEARCH('[1]Lookup for use classification'!$E$10,C2924)),ISNUMBER(SEARCH('[1]Lookup for use classification'!$F$10,C2924)),ISNUMBER(SEARCH('[1]Lookup for use classification'!$G$10,C2924))),'[1]Lookup for use classification'!$A$10,IF(OR(ISNUMBER(SEARCH('[1]Lookup for use classification'!$B$11,C2924)),ISNUMBER(SEARCH('[1]Lookup for use classification'!$C$11,C2924))),'[1]Lookup for use classification'!$A$11,IF(OR(ISNUMBER(SEARCH('[1]Lookup for use classification'!$B$12,C2924)),ISNUMBER(SEARCH('[1]Lookup for use classification'!$C$12,C2924))),'[1]Lookup for use classification'!$A$12,IF(OR(ISNUMBER(SEARCH('[1]Lookup for use classification'!$B$13,C2924)),ISNUMBER(SEARCH('[1]Lookup for use classification'!$C$13,C2924)),ISNUMBER(SEARCH('[1]Lookup for use classification'!$D$13,C2924)),,ISNUMBER(SEARCH('[1]Lookup for use classification'!$C$13,C2924)),ISNUMBER(SEARCH('[1]Lookup for use classification'!$E$13,C2924))),'[1]Lookup for use classification'!$A$13,IF(OR(ISNUMBER(SEARCH('[1]Lookup for use classification'!$B$14,C2924)),ISNUMBER(SEARCH('[1]Lookup for use classification'!$C$14,C2924))),'[1]Lookup for use classification'!$A$14,"Other"))))))))))))</f>
        <v>Other</v>
      </c>
      <c r="E2924" s="240"/>
      <c r="F2924" s="239"/>
      <c r="G2924" s="239"/>
    </row>
    <row r="2925" spans="1:12" hidden="1">
      <c r="A2925" s="187" t="s">
        <v>1504</v>
      </c>
      <c r="B2925" s="167" t="s">
        <v>4456</v>
      </c>
      <c r="C2925" s="239" t="s">
        <v>1499</v>
      </c>
      <c r="D2925" s="6" t="str">
        <f>IF(OR(ISNUMBER(SEARCH('[1]Lookup for use classification'!$B$1,C2925)),ISNUMBER(SEARCH('[1]Lookup for use classification'!$C$1,C2925)),ISNUMBER(SEARCH('[1]Lookup for use classification'!$D$1,C2925)),ISNUMBER(SEARCH('[1]Lookup for use classification'!$E$1,C2925))),'[1]Lookup for use classification'!$A$1,IF(ISNUMBER(SEARCH('[1]Lookup for use classification'!$B$2,C2925)),'[1]Lookup for use classification'!$A$2,IF(ISNUMBER(SEARCH('[1]Lookup for use classification'!$B$3,C2925)),'[1]Lookup for use classification'!$A$3,IF(OR(ISNUMBER(SEARCH('[1]Lookup for use classification'!$B$4,C2925)),ISNUMBER(SEARCH('[1]Lookup for use classification'!$C$4,C2925)),ISNUMBER(SEARCH('[1]Lookup for use classification'!$D$4,C2925)),ISNUMBER(SEARCH('[1]Lookup for use classification'!$E$4,C2925))),'[1]Lookup for use classification'!$A$4,IF(OR(ISNUMBER(SEARCH('[1]Lookup for use classification'!$B$5,C2925)),ISNUMBER(SEARCH('[1]Lookup for use classification'!$C$5,C2925)),ISNUMBER(SEARCH('[1]Lookup for use classification'!$D$5,C2925))),'[1]Lookup for use classification'!$A$5,IF(OR(ISNUMBER(SEARCH('[1]Lookup for use classification'!$B$7,C2925)),ISNUMBER(SEARCH('[1]Lookup for use classification'!$C$7,C2925)),ISNUMBER(SEARCH('[1]Lookup for use classification'!$D$7,C2925))),'[1]Lookup for use classification'!$A$7,IF(OR(ISNUMBER(SEARCH('[1]Lookup for use classification'!$B$9,C2925)),ISNUMBER(SEARCH('[1]Lookup for use classification'!$C$9,C2925)),ISNUMBER(SEARCH('[1]Lookup for use classification'!$D$9,C2925)),ISNUMBER(SEARCH('[1]Lookup for use classification'!$E$9,C2925)),ISNUMBER(SEARCH('[1]Lookup for use classification'!$F$9,C2925)),ISNUMBER(SEARCH('[1]Lookup for use classification'!$G$9,C2925)),ISNUMBER(SEARCH('[1]Lookup for use classification'!$H$9,C2925)),ISNUMBER(SEARCH('[1]Lookup for use classification'!$I$9,C2925)),ISNUMBER(SEARCH('[1]Lookup for use classification'!$J$9,C2925)),ISNUMBER(SEARCH('[1]Lookup for use classification'!$K$9,C2925))),'[1]Lookup for use classification'!$A$9,IF(OR(ISNUMBER(SEARCH('[1]Lookup for use classification'!$B$10,C2925)),ISNUMBER(SEARCH('[1]Lookup for use classification'!$C$10,C2925)),ISNUMBER(SEARCH('[1]Lookup for use classification'!$D$10,C2925)),ISNUMBER(SEARCH('[1]Lookup for use classification'!$E$10,C2925)),ISNUMBER(SEARCH('[1]Lookup for use classification'!$F$10,C2925)),ISNUMBER(SEARCH('[1]Lookup for use classification'!$G$10,C2925))),'[1]Lookup for use classification'!$A$10,IF(OR(ISNUMBER(SEARCH('[1]Lookup for use classification'!$B$11,C2925)),ISNUMBER(SEARCH('[1]Lookup for use classification'!$C$11,C2925))),'[1]Lookup for use classification'!$A$11,IF(OR(ISNUMBER(SEARCH('[1]Lookup for use classification'!$B$12,C2925)),ISNUMBER(SEARCH('[1]Lookup for use classification'!$C$12,C2925))),'[1]Lookup for use classification'!$A$12,IF(OR(ISNUMBER(SEARCH('[1]Lookup for use classification'!$B$13,C2925)),ISNUMBER(SEARCH('[1]Lookup for use classification'!$C$13,C2925)),ISNUMBER(SEARCH('[1]Lookup for use classification'!$D$13,C2925)),,ISNUMBER(SEARCH('[1]Lookup for use classification'!$C$13,C2925)),ISNUMBER(SEARCH('[1]Lookup for use classification'!$E$13,C2925))),'[1]Lookup for use classification'!$A$13,IF(OR(ISNUMBER(SEARCH('[1]Lookup for use classification'!$B$14,C2925)),ISNUMBER(SEARCH('[1]Lookup for use classification'!$C$14,C2925))),'[1]Lookup for use classification'!$A$14,"Other"))))))))))))</f>
        <v>Other</v>
      </c>
      <c r="E2925" s="240"/>
      <c r="F2925" s="239"/>
      <c r="G2925" s="239"/>
    </row>
    <row r="2926" spans="1:12" hidden="1">
      <c r="A2926" s="187" t="s">
        <v>1504</v>
      </c>
      <c r="B2926" s="167" t="s">
        <v>4456</v>
      </c>
      <c r="C2926" s="239" t="s">
        <v>1221</v>
      </c>
      <c r="D2926" s="6" t="str">
        <f>IF(OR(ISNUMBER(SEARCH('[1]Lookup for use classification'!$B$1,C2926)),ISNUMBER(SEARCH('[1]Lookup for use classification'!$C$1,C2926)),ISNUMBER(SEARCH('[1]Lookup for use classification'!$D$1,C2926)),ISNUMBER(SEARCH('[1]Lookup for use classification'!$E$1,C2926))),'[1]Lookup for use classification'!$A$1,IF(ISNUMBER(SEARCH('[1]Lookup for use classification'!$B$2,C2926)),'[1]Lookup for use classification'!$A$2,IF(ISNUMBER(SEARCH('[1]Lookup for use classification'!$B$3,C2926)),'[1]Lookup for use classification'!$A$3,IF(OR(ISNUMBER(SEARCH('[1]Lookup for use classification'!$B$4,C2926)),ISNUMBER(SEARCH('[1]Lookup for use classification'!$C$4,C2926)),ISNUMBER(SEARCH('[1]Lookup for use classification'!$D$4,C2926)),ISNUMBER(SEARCH('[1]Lookup for use classification'!$E$4,C2926))),'[1]Lookup for use classification'!$A$4,IF(OR(ISNUMBER(SEARCH('[1]Lookup for use classification'!$B$5,C2926)),ISNUMBER(SEARCH('[1]Lookup for use classification'!$C$5,C2926)),ISNUMBER(SEARCH('[1]Lookup for use classification'!$D$5,C2926))),'[1]Lookup for use classification'!$A$5,IF(OR(ISNUMBER(SEARCH('[1]Lookup for use classification'!$B$7,C2926)),ISNUMBER(SEARCH('[1]Lookup for use classification'!$C$7,C2926)),ISNUMBER(SEARCH('[1]Lookup for use classification'!$D$7,C2926))),'[1]Lookup for use classification'!$A$7,IF(OR(ISNUMBER(SEARCH('[1]Lookup for use classification'!$B$9,C2926)),ISNUMBER(SEARCH('[1]Lookup for use classification'!$C$9,C2926)),ISNUMBER(SEARCH('[1]Lookup for use classification'!$D$9,C2926)),ISNUMBER(SEARCH('[1]Lookup for use classification'!$E$9,C2926)),ISNUMBER(SEARCH('[1]Lookup for use classification'!$F$9,C2926)),ISNUMBER(SEARCH('[1]Lookup for use classification'!$G$9,C2926)),ISNUMBER(SEARCH('[1]Lookup for use classification'!$H$9,C2926)),ISNUMBER(SEARCH('[1]Lookup for use classification'!$I$9,C2926)),ISNUMBER(SEARCH('[1]Lookup for use classification'!$J$9,C2926)),ISNUMBER(SEARCH('[1]Lookup for use classification'!$K$9,C2926))),'[1]Lookup for use classification'!$A$9,IF(OR(ISNUMBER(SEARCH('[1]Lookup for use classification'!$B$10,C2926)),ISNUMBER(SEARCH('[1]Lookup for use classification'!$C$10,C2926)),ISNUMBER(SEARCH('[1]Lookup for use classification'!$D$10,C2926)),ISNUMBER(SEARCH('[1]Lookup for use classification'!$E$10,C2926)),ISNUMBER(SEARCH('[1]Lookup for use classification'!$F$10,C2926)),ISNUMBER(SEARCH('[1]Lookup for use classification'!$G$10,C2926))),'[1]Lookup for use classification'!$A$10,IF(OR(ISNUMBER(SEARCH('[1]Lookup for use classification'!$B$11,C2926)),ISNUMBER(SEARCH('[1]Lookup for use classification'!$C$11,C2926))),'[1]Lookup for use classification'!$A$11,IF(OR(ISNUMBER(SEARCH('[1]Lookup for use classification'!$B$12,C2926)),ISNUMBER(SEARCH('[1]Lookup for use classification'!$C$12,C2926))),'[1]Lookup for use classification'!$A$12,IF(OR(ISNUMBER(SEARCH('[1]Lookup for use classification'!$B$13,C2926)),ISNUMBER(SEARCH('[1]Lookup for use classification'!$C$13,C2926)),ISNUMBER(SEARCH('[1]Lookup for use classification'!$D$13,C2926)),,ISNUMBER(SEARCH('[1]Lookup for use classification'!$C$13,C2926)),ISNUMBER(SEARCH('[1]Lookup for use classification'!$E$13,C2926))),'[1]Lookup for use classification'!$A$13,IF(OR(ISNUMBER(SEARCH('[1]Lookup for use classification'!$B$14,C2926)),ISNUMBER(SEARCH('[1]Lookup for use classification'!$C$14,C2926))),'[1]Lookup for use classification'!$A$14,"Other"))))))))))))</f>
        <v>Other</v>
      </c>
      <c r="E2926" s="240"/>
      <c r="F2926" s="239"/>
      <c r="G2926" s="239"/>
    </row>
    <row r="2927" spans="1:12" hidden="1">
      <c r="A2927" s="138" t="s">
        <v>1504</v>
      </c>
      <c r="B2927" s="8" t="str">
        <f>IF(ISNA(VLOOKUP(CONCATENATE(A2927,C2927),EUS!$B$2:$B$1939,1,FALSE)),"","End Use Study")</f>
        <v>End Use Study</v>
      </c>
      <c r="C2927" s="14" t="s">
        <v>1480</v>
      </c>
      <c r="D2927" s="162" t="s">
        <v>2424</v>
      </c>
      <c r="E2927" s="15">
        <v>960</v>
      </c>
      <c r="F2927" s="15"/>
      <c r="G2927" s="15"/>
      <c r="H2927" s="164"/>
      <c r="I2927" s="164"/>
      <c r="J2927" s="7">
        <v>15300</v>
      </c>
      <c r="L2927" s="6"/>
    </row>
    <row r="2928" spans="1:12" hidden="1">
      <c r="A2928" s="187" t="s">
        <v>1504</v>
      </c>
      <c r="B2928" s="167" t="s">
        <v>4456</v>
      </c>
      <c r="C2928" s="239" t="s">
        <v>93</v>
      </c>
      <c r="D2928" s="6" t="str">
        <f>IF(OR(ISNUMBER(SEARCH('[1]Lookup for use classification'!$B$1,C2928)),ISNUMBER(SEARCH('[1]Lookup for use classification'!$C$1,C2928)),ISNUMBER(SEARCH('[1]Lookup for use classification'!$D$1,C2928)),ISNUMBER(SEARCH('[1]Lookup for use classification'!$E$1,C2928))),'[1]Lookup for use classification'!$A$1,IF(ISNUMBER(SEARCH('[1]Lookup for use classification'!$B$2,C2928)),'[1]Lookup for use classification'!$A$2,IF(ISNUMBER(SEARCH('[1]Lookup for use classification'!$B$3,C2928)),'[1]Lookup for use classification'!$A$3,IF(OR(ISNUMBER(SEARCH('[1]Lookup for use classification'!$B$4,C2928)),ISNUMBER(SEARCH('[1]Lookup for use classification'!$C$4,C2928)),ISNUMBER(SEARCH('[1]Lookup for use classification'!$D$4,C2928)),ISNUMBER(SEARCH('[1]Lookup for use classification'!$E$4,C2928))),'[1]Lookup for use classification'!$A$4,IF(OR(ISNUMBER(SEARCH('[1]Lookup for use classification'!$B$5,C2928)),ISNUMBER(SEARCH('[1]Lookup for use classification'!$C$5,C2928)),ISNUMBER(SEARCH('[1]Lookup for use classification'!$D$5,C2928))),'[1]Lookup for use classification'!$A$5,IF(OR(ISNUMBER(SEARCH('[1]Lookup for use classification'!$B$7,C2928)),ISNUMBER(SEARCH('[1]Lookup for use classification'!$C$7,C2928)),ISNUMBER(SEARCH('[1]Lookup for use classification'!$D$7,C2928))),'[1]Lookup for use classification'!$A$7,IF(OR(ISNUMBER(SEARCH('[1]Lookup for use classification'!$B$9,C2928)),ISNUMBER(SEARCH('[1]Lookup for use classification'!$C$9,C2928)),ISNUMBER(SEARCH('[1]Lookup for use classification'!$D$9,C2928)),ISNUMBER(SEARCH('[1]Lookup for use classification'!$E$9,C2928)),ISNUMBER(SEARCH('[1]Lookup for use classification'!$F$9,C2928)),ISNUMBER(SEARCH('[1]Lookup for use classification'!$G$9,C2928)),ISNUMBER(SEARCH('[1]Lookup for use classification'!$H$9,C2928)),ISNUMBER(SEARCH('[1]Lookup for use classification'!$I$9,C2928)),ISNUMBER(SEARCH('[1]Lookup for use classification'!$J$9,C2928)),ISNUMBER(SEARCH('[1]Lookup for use classification'!$K$9,C2928))),'[1]Lookup for use classification'!$A$9,IF(OR(ISNUMBER(SEARCH('[1]Lookup for use classification'!$B$10,C2928)),ISNUMBER(SEARCH('[1]Lookup for use classification'!$C$10,C2928)),ISNUMBER(SEARCH('[1]Lookup for use classification'!$D$10,C2928)),ISNUMBER(SEARCH('[1]Lookup for use classification'!$E$10,C2928)),ISNUMBER(SEARCH('[1]Lookup for use classification'!$F$10,C2928)),ISNUMBER(SEARCH('[1]Lookup for use classification'!$G$10,C2928))),'[1]Lookup for use classification'!$A$10,IF(OR(ISNUMBER(SEARCH('[1]Lookup for use classification'!$B$11,C2928)),ISNUMBER(SEARCH('[1]Lookup for use classification'!$C$11,C2928))),'[1]Lookup for use classification'!$A$11,IF(OR(ISNUMBER(SEARCH('[1]Lookup for use classification'!$B$12,C2928)),ISNUMBER(SEARCH('[1]Lookup for use classification'!$C$12,C2928))),'[1]Lookup for use classification'!$A$12,IF(OR(ISNUMBER(SEARCH('[1]Lookup for use classification'!$B$13,C2928)),ISNUMBER(SEARCH('[1]Lookup for use classification'!$C$13,C2928)),ISNUMBER(SEARCH('[1]Lookup for use classification'!$D$13,C2928)),,ISNUMBER(SEARCH('[1]Lookup for use classification'!$C$13,C2928)),ISNUMBER(SEARCH('[1]Lookup for use classification'!$E$13,C2928))),'[1]Lookup for use classification'!$A$13,IF(OR(ISNUMBER(SEARCH('[1]Lookup for use classification'!$B$14,C2928)),ISNUMBER(SEARCH('[1]Lookup for use classification'!$C$14,C2928))),'[1]Lookup for use classification'!$A$14,"Other"))))))))))))</f>
        <v>Public Assembly</v>
      </c>
      <c r="E2928" s="240"/>
      <c r="F2928" s="239"/>
      <c r="G2928" s="239"/>
    </row>
    <row r="2929" spans="1:18" hidden="1">
      <c r="A2929" s="187" t="s">
        <v>1504</v>
      </c>
      <c r="B2929" s="167" t="s">
        <v>4456</v>
      </c>
      <c r="C2929" s="262" t="s">
        <v>1496</v>
      </c>
      <c r="D2929" s="6" t="str">
        <f>IF(OR(ISNUMBER(SEARCH('[1]Lookup for use classification'!$B$1,C2929)),ISNUMBER(SEARCH('[1]Lookup for use classification'!$C$1,C2929)),ISNUMBER(SEARCH('[1]Lookup for use classification'!$D$1,C2929)),ISNUMBER(SEARCH('[1]Lookup for use classification'!$E$1,C2929))),'[1]Lookup for use classification'!$A$1,IF(ISNUMBER(SEARCH('[1]Lookup for use classification'!$B$2,C2929)),'[1]Lookup for use classification'!$A$2,IF(ISNUMBER(SEARCH('[1]Lookup for use classification'!$B$3,C2929)),'[1]Lookup for use classification'!$A$3,IF(OR(ISNUMBER(SEARCH('[1]Lookup for use classification'!$B$4,C2929)),ISNUMBER(SEARCH('[1]Lookup for use classification'!$C$4,C2929)),ISNUMBER(SEARCH('[1]Lookup for use classification'!$D$4,C2929)),ISNUMBER(SEARCH('[1]Lookup for use classification'!$E$4,C2929))),'[1]Lookup for use classification'!$A$4,IF(OR(ISNUMBER(SEARCH('[1]Lookup for use classification'!$B$5,C2929)),ISNUMBER(SEARCH('[1]Lookup for use classification'!$C$5,C2929)),ISNUMBER(SEARCH('[1]Lookup for use classification'!$D$5,C2929))),'[1]Lookup for use classification'!$A$5,IF(OR(ISNUMBER(SEARCH('[1]Lookup for use classification'!$B$7,C2929)),ISNUMBER(SEARCH('[1]Lookup for use classification'!$C$7,C2929)),ISNUMBER(SEARCH('[1]Lookup for use classification'!$D$7,C2929))),'[1]Lookup for use classification'!$A$7,IF(OR(ISNUMBER(SEARCH('[1]Lookup for use classification'!$B$9,C2929)),ISNUMBER(SEARCH('[1]Lookup for use classification'!$C$9,C2929)),ISNUMBER(SEARCH('[1]Lookup for use classification'!$D$9,C2929)),ISNUMBER(SEARCH('[1]Lookup for use classification'!$E$9,C2929)),ISNUMBER(SEARCH('[1]Lookup for use classification'!$F$9,C2929)),ISNUMBER(SEARCH('[1]Lookup for use classification'!$G$9,C2929)),ISNUMBER(SEARCH('[1]Lookup for use classification'!$H$9,C2929)),ISNUMBER(SEARCH('[1]Lookup for use classification'!$I$9,C2929)),ISNUMBER(SEARCH('[1]Lookup for use classification'!$J$9,C2929)),ISNUMBER(SEARCH('[1]Lookup for use classification'!$K$9,C2929))),'[1]Lookup for use classification'!$A$9,IF(OR(ISNUMBER(SEARCH('[1]Lookup for use classification'!$B$10,C2929)),ISNUMBER(SEARCH('[1]Lookup for use classification'!$C$10,C2929)),ISNUMBER(SEARCH('[1]Lookup for use classification'!$D$10,C2929)),ISNUMBER(SEARCH('[1]Lookup for use classification'!$E$10,C2929)),ISNUMBER(SEARCH('[1]Lookup for use classification'!$F$10,C2929)),ISNUMBER(SEARCH('[1]Lookup for use classification'!$G$10,C2929))),'[1]Lookup for use classification'!$A$10,IF(OR(ISNUMBER(SEARCH('[1]Lookup for use classification'!$B$11,C2929)),ISNUMBER(SEARCH('[1]Lookup for use classification'!$C$11,C2929))),'[1]Lookup for use classification'!$A$11,IF(OR(ISNUMBER(SEARCH('[1]Lookup for use classification'!$B$12,C2929)),ISNUMBER(SEARCH('[1]Lookup for use classification'!$C$12,C2929))),'[1]Lookup for use classification'!$A$12,IF(OR(ISNUMBER(SEARCH('[1]Lookup for use classification'!$B$13,C2929)),ISNUMBER(SEARCH('[1]Lookup for use classification'!$C$13,C2929)),ISNUMBER(SEARCH('[1]Lookup for use classification'!$D$13,C2929)),,ISNUMBER(SEARCH('[1]Lookup for use classification'!$C$13,C2929)),ISNUMBER(SEARCH('[1]Lookup for use classification'!$E$13,C2929))),'[1]Lookup for use classification'!$A$13,IF(OR(ISNUMBER(SEARCH('[1]Lookup for use classification'!$B$14,C2929)),ISNUMBER(SEARCH('[1]Lookup for use classification'!$C$14,C2929))),'[1]Lookup for use classification'!$A$14,"Other"))))))))))))</f>
        <v>Public Assembly</v>
      </c>
      <c r="E2929" s="279"/>
      <c r="F2929" s="223"/>
      <c r="G2929" s="223"/>
    </row>
    <row r="2930" spans="1:18" hidden="1">
      <c r="A2930" s="138" t="s">
        <v>1504</v>
      </c>
      <c r="B2930" s="8" t="str">
        <f>IF(ISNA(VLOOKUP(CONCATENATE(A2930,C2930),EUS!$B$2:$B$1939,1,FALSE)),"","End Use Study")</f>
        <v>End Use Study</v>
      </c>
      <c r="C2930" s="14" t="s">
        <v>231</v>
      </c>
      <c r="D2930" s="11" t="s">
        <v>213</v>
      </c>
      <c r="E2930" s="15">
        <v>1400</v>
      </c>
      <c r="F2930" s="15"/>
      <c r="G2930" s="15"/>
      <c r="H2930" s="164">
        <v>500</v>
      </c>
      <c r="I2930" s="164"/>
      <c r="J2930" s="7">
        <v>12200</v>
      </c>
      <c r="L2930" s="6"/>
    </row>
    <row r="2931" spans="1:18" hidden="1">
      <c r="A2931" s="138" t="s">
        <v>1504</v>
      </c>
      <c r="B2931" s="8" t="str">
        <f>IF(ISNA(VLOOKUP(CONCATENATE(A2931,C2931),EUS!$B$2:$B$1939,1,FALSE)),"","End Use Study")</f>
        <v>End Use Study</v>
      </c>
      <c r="C2931" s="14" t="s">
        <v>2099</v>
      </c>
      <c r="D2931" s="162" t="s">
        <v>1980</v>
      </c>
      <c r="E2931" s="15"/>
      <c r="F2931" s="15"/>
      <c r="G2931" s="15"/>
      <c r="H2931" s="164"/>
      <c r="I2931" s="164"/>
      <c r="J2931" s="7"/>
      <c r="L2931" s="6"/>
    </row>
    <row r="2932" spans="1:18" hidden="1">
      <c r="A2932" s="185" t="s">
        <v>1504</v>
      </c>
      <c r="B2932" s="167" t="s">
        <v>4456</v>
      </c>
      <c r="C2932" s="239" t="s">
        <v>1503</v>
      </c>
      <c r="D2932" s="6" t="str">
        <f>IF(OR(ISNUMBER(SEARCH('[1]Lookup for use classification'!$B$1,C2932)),ISNUMBER(SEARCH('[1]Lookup for use classification'!$C$1,C2932)),ISNUMBER(SEARCH('[1]Lookup for use classification'!$D$1,C2932)),ISNUMBER(SEARCH('[1]Lookup for use classification'!$E$1,C2932))),'[1]Lookup for use classification'!$A$1,IF(ISNUMBER(SEARCH('[1]Lookup for use classification'!$B$2,C2932)),'[1]Lookup for use classification'!$A$2,IF(ISNUMBER(SEARCH('[1]Lookup for use classification'!$B$3,C2932)),'[1]Lookup for use classification'!$A$3,IF(OR(ISNUMBER(SEARCH('[1]Lookup for use classification'!$B$4,C2932)),ISNUMBER(SEARCH('[1]Lookup for use classification'!$C$4,C2932)),ISNUMBER(SEARCH('[1]Lookup for use classification'!$D$4,C2932)),ISNUMBER(SEARCH('[1]Lookup for use classification'!$E$4,C2932))),'[1]Lookup for use classification'!$A$4,IF(OR(ISNUMBER(SEARCH('[1]Lookup for use classification'!$B$5,C2932)),ISNUMBER(SEARCH('[1]Lookup for use classification'!$C$5,C2932)),ISNUMBER(SEARCH('[1]Lookup for use classification'!$D$5,C2932))),'[1]Lookup for use classification'!$A$5,IF(OR(ISNUMBER(SEARCH('[1]Lookup for use classification'!$B$7,C2932)),ISNUMBER(SEARCH('[1]Lookup for use classification'!$C$7,C2932)),ISNUMBER(SEARCH('[1]Lookup for use classification'!$D$7,C2932))),'[1]Lookup for use classification'!$A$7,IF(OR(ISNUMBER(SEARCH('[1]Lookup for use classification'!$B$9,C2932)),ISNUMBER(SEARCH('[1]Lookup for use classification'!$C$9,C2932)),ISNUMBER(SEARCH('[1]Lookup for use classification'!$D$9,C2932)),ISNUMBER(SEARCH('[1]Lookup for use classification'!$E$9,C2932)),ISNUMBER(SEARCH('[1]Lookup for use classification'!$F$9,C2932)),ISNUMBER(SEARCH('[1]Lookup for use classification'!$G$9,C2932)),ISNUMBER(SEARCH('[1]Lookup for use classification'!$H$9,C2932)),ISNUMBER(SEARCH('[1]Lookup for use classification'!$I$9,C2932)),ISNUMBER(SEARCH('[1]Lookup for use classification'!$J$9,C2932)),ISNUMBER(SEARCH('[1]Lookup for use classification'!$K$9,C2932))),'[1]Lookup for use classification'!$A$9,IF(OR(ISNUMBER(SEARCH('[1]Lookup for use classification'!$B$10,C2932)),ISNUMBER(SEARCH('[1]Lookup for use classification'!$C$10,C2932)),ISNUMBER(SEARCH('[1]Lookup for use classification'!$D$10,C2932)),ISNUMBER(SEARCH('[1]Lookup for use classification'!$E$10,C2932)),ISNUMBER(SEARCH('[1]Lookup for use classification'!$F$10,C2932)),ISNUMBER(SEARCH('[1]Lookup for use classification'!$G$10,C2932))),'[1]Lookup for use classification'!$A$10,IF(OR(ISNUMBER(SEARCH('[1]Lookup for use classification'!$B$11,C2932)),ISNUMBER(SEARCH('[1]Lookup for use classification'!$C$11,C2932))),'[1]Lookup for use classification'!$A$11,IF(OR(ISNUMBER(SEARCH('[1]Lookup for use classification'!$B$12,C2932)),ISNUMBER(SEARCH('[1]Lookup for use classification'!$C$12,C2932))),'[1]Lookup for use classification'!$A$12,IF(OR(ISNUMBER(SEARCH('[1]Lookup for use classification'!$B$13,C2932)),ISNUMBER(SEARCH('[1]Lookup for use classification'!$C$13,C2932)),ISNUMBER(SEARCH('[1]Lookup for use classification'!$D$13,C2932)),,ISNUMBER(SEARCH('[1]Lookup for use classification'!$C$13,C2932)),ISNUMBER(SEARCH('[1]Lookup for use classification'!$E$13,C2932))),'[1]Lookup for use classification'!$A$13,IF(OR(ISNUMBER(SEARCH('[1]Lookup for use classification'!$B$14,C2932)),ISNUMBER(SEARCH('[1]Lookup for use classification'!$C$14,C2932))),'[1]Lookup for use classification'!$A$14,"Other"))))))))))))</f>
        <v>Water &amp; Sewer</v>
      </c>
      <c r="E2932" s="240">
        <v>96</v>
      </c>
      <c r="F2932" s="239"/>
      <c r="G2932" s="239"/>
    </row>
    <row r="2933" spans="1:18" hidden="1">
      <c r="A2933" s="185" t="s">
        <v>1504</v>
      </c>
      <c r="B2933" s="167" t="s">
        <v>4456</v>
      </c>
      <c r="C2933" s="239" t="s">
        <v>1501</v>
      </c>
      <c r="D2933" s="6" t="s">
        <v>65</v>
      </c>
      <c r="E2933" s="240">
        <v>336</v>
      </c>
      <c r="F2933" s="239"/>
      <c r="G2933" s="239"/>
    </row>
    <row r="2934" spans="1:18" hidden="1">
      <c r="A2934" s="187" t="s">
        <v>1504</v>
      </c>
      <c r="B2934" s="167" t="s">
        <v>4456</v>
      </c>
      <c r="C2934" s="239" t="s">
        <v>1483</v>
      </c>
      <c r="D2934" s="6" t="str">
        <f>IF(OR(ISNUMBER(SEARCH('[1]Lookup for use classification'!$B$1,C2934)),ISNUMBER(SEARCH('[1]Lookup for use classification'!$C$1,C2934)),ISNUMBER(SEARCH('[1]Lookup for use classification'!$D$1,C2934)),ISNUMBER(SEARCH('[1]Lookup for use classification'!$E$1,C2934))),'[1]Lookup for use classification'!$A$1,IF(ISNUMBER(SEARCH('[1]Lookup for use classification'!$B$2,C2934)),'[1]Lookup for use classification'!$A$2,IF(ISNUMBER(SEARCH('[1]Lookup for use classification'!$B$3,C2934)),'[1]Lookup for use classification'!$A$3,IF(OR(ISNUMBER(SEARCH('[1]Lookup for use classification'!$B$4,C2934)),ISNUMBER(SEARCH('[1]Lookup for use classification'!$C$4,C2934)),ISNUMBER(SEARCH('[1]Lookup for use classification'!$D$4,C2934)),ISNUMBER(SEARCH('[1]Lookup for use classification'!$E$4,C2934))),'[1]Lookup for use classification'!$A$4,IF(OR(ISNUMBER(SEARCH('[1]Lookup for use classification'!$B$5,C2934)),ISNUMBER(SEARCH('[1]Lookup for use classification'!$C$5,C2934)),ISNUMBER(SEARCH('[1]Lookup for use classification'!$D$5,C2934))),'[1]Lookup for use classification'!$A$5,IF(OR(ISNUMBER(SEARCH('[1]Lookup for use classification'!$B$7,C2934)),ISNUMBER(SEARCH('[1]Lookup for use classification'!$C$7,C2934)),ISNUMBER(SEARCH('[1]Lookup for use classification'!$D$7,C2934))),'[1]Lookup for use classification'!$A$7,IF(OR(ISNUMBER(SEARCH('[1]Lookup for use classification'!$B$9,C2934)),ISNUMBER(SEARCH('[1]Lookup for use classification'!$C$9,C2934)),ISNUMBER(SEARCH('[1]Lookup for use classification'!$D$9,C2934)),ISNUMBER(SEARCH('[1]Lookup for use classification'!$E$9,C2934)),ISNUMBER(SEARCH('[1]Lookup for use classification'!$F$9,C2934)),ISNUMBER(SEARCH('[1]Lookup for use classification'!$G$9,C2934)),ISNUMBER(SEARCH('[1]Lookup for use classification'!$H$9,C2934)),ISNUMBER(SEARCH('[1]Lookup for use classification'!$I$9,C2934)),ISNUMBER(SEARCH('[1]Lookup for use classification'!$J$9,C2934)),ISNUMBER(SEARCH('[1]Lookup for use classification'!$K$9,C2934))),'[1]Lookup for use classification'!$A$9,IF(OR(ISNUMBER(SEARCH('[1]Lookup for use classification'!$B$10,C2934)),ISNUMBER(SEARCH('[1]Lookup for use classification'!$C$10,C2934)),ISNUMBER(SEARCH('[1]Lookup for use classification'!$D$10,C2934)),ISNUMBER(SEARCH('[1]Lookup for use classification'!$E$10,C2934)),ISNUMBER(SEARCH('[1]Lookup for use classification'!$F$10,C2934)),ISNUMBER(SEARCH('[1]Lookup for use classification'!$G$10,C2934))),'[1]Lookup for use classification'!$A$10,IF(OR(ISNUMBER(SEARCH('[1]Lookup for use classification'!$B$11,C2934)),ISNUMBER(SEARCH('[1]Lookup for use classification'!$C$11,C2934))),'[1]Lookup for use classification'!$A$11,IF(OR(ISNUMBER(SEARCH('[1]Lookup for use classification'!$B$12,C2934)),ISNUMBER(SEARCH('[1]Lookup for use classification'!$C$12,C2934))),'[1]Lookup for use classification'!$A$12,IF(OR(ISNUMBER(SEARCH('[1]Lookup for use classification'!$B$13,C2934)),ISNUMBER(SEARCH('[1]Lookup for use classification'!$C$13,C2934)),ISNUMBER(SEARCH('[1]Lookup for use classification'!$D$13,C2934)),,ISNUMBER(SEARCH('[1]Lookup for use classification'!$C$13,C2934)),ISNUMBER(SEARCH('[1]Lookup for use classification'!$E$13,C2934))),'[1]Lookup for use classification'!$A$13,IF(OR(ISNUMBER(SEARCH('[1]Lookup for use classification'!$B$14,C2934)),ISNUMBER(SEARCH('[1]Lookup for use classification'!$C$14,C2934))),'[1]Lookup for use classification'!$A$14,"Other"))))))))))))</f>
        <v>Water &amp; Sewer</v>
      </c>
      <c r="E2934" s="240">
        <v>780</v>
      </c>
      <c r="F2934" s="239"/>
      <c r="G2934" s="239"/>
    </row>
    <row r="2935" spans="1:18" hidden="1">
      <c r="A2935" s="187" t="s">
        <v>357</v>
      </c>
      <c r="B2935" s="167" t="s">
        <v>4456</v>
      </c>
      <c r="C2935" s="241" t="s">
        <v>360</v>
      </c>
      <c r="D2935" s="6" t="str">
        <f>IF(OR(ISNUMBER(SEARCH('[1]Lookup for use classification'!$B$1,C2935)),ISNUMBER(SEARCH('[1]Lookup for use classification'!$C$1,C2935)),ISNUMBER(SEARCH('[1]Lookup for use classification'!$D$1,C2935)),ISNUMBER(SEARCH('[1]Lookup for use classification'!$E$1,C2935))),'[1]Lookup for use classification'!$A$1,IF(ISNUMBER(SEARCH('[1]Lookup for use classification'!$B$2,C2935)),'[1]Lookup for use classification'!$A$2,IF(ISNUMBER(SEARCH('[1]Lookup for use classification'!$B$3,C2935)),'[1]Lookup for use classification'!$A$3,IF(OR(ISNUMBER(SEARCH('[1]Lookup for use classification'!$B$4,C2935)),ISNUMBER(SEARCH('[1]Lookup for use classification'!$C$4,C2935)),ISNUMBER(SEARCH('[1]Lookup for use classification'!$D$4,C2935)),ISNUMBER(SEARCH('[1]Lookup for use classification'!$E$4,C2935))),'[1]Lookup for use classification'!$A$4,IF(OR(ISNUMBER(SEARCH('[1]Lookup for use classification'!$B$5,C2935)),ISNUMBER(SEARCH('[1]Lookup for use classification'!$C$5,C2935)),ISNUMBER(SEARCH('[1]Lookup for use classification'!$D$5,C2935))),'[1]Lookup for use classification'!$A$5,IF(OR(ISNUMBER(SEARCH('[1]Lookup for use classification'!$B$7,C2935)),ISNUMBER(SEARCH('[1]Lookup for use classification'!$C$7,C2935)),ISNUMBER(SEARCH('[1]Lookup for use classification'!$D$7,C2935))),'[1]Lookup for use classification'!$A$7,IF(OR(ISNUMBER(SEARCH('[1]Lookup for use classification'!$B$9,C2935)),ISNUMBER(SEARCH('[1]Lookup for use classification'!$C$9,C2935)),ISNUMBER(SEARCH('[1]Lookup for use classification'!$D$9,C2935)),ISNUMBER(SEARCH('[1]Lookup for use classification'!$E$9,C2935)),ISNUMBER(SEARCH('[1]Lookup for use classification'!$F$9,C2935)),ISNUMBER(SEARCH('[1]Lookup for use classification'!$G$9,C2935)),ISNUMBER(SEARCH('[1]Lookup for use classification'!$H$9,C2935)),ISNUMBER(SEARCH('[1]Lookup for use classification'!$I$9,C2935)),ISNUMBER(SEARCH('[1]Lookup for use classification'!$J$9,C2935)),ISNUMBER(SEARCH('[1]Lookup for use classification'!$K$9,C2935))),'[1]Lookup for use classification'!$A$9,IF(OR(ISNUMBER(SEARCH('[1]Lookup for use classification'!$B$10,C2935)),ISNUMBER(SEARCH('[1]Lookup for use classification'!$C$10,C2935)),ISNUMBER(SEARCH('[1]Lookup for use classification'!$D$10,C2935)),ISNUMBER(SEARCH('[1]Lookup for use classification'!$E$10,C2935)),ISNUMBER(SEARCH('[1]Lookup for use classification'!$F$10,C2935)),ISNUMBER(SEARCH('[1]Lookup for use classification'!$G$10,C2935))),'[1]Lookup for use classification'!$A$10,IF(OR(ISNUMBER(SEARCH('[1]Lookup for use classification'!$B$11,C2935)),ISNUMBER(SEARCH('[1]Lookup for use classification'!$C$11,C2935))),'[1]Lookup for use classification'!$A$11,IF(OR(ISNUMBER(SEARCH('[1]Lookup for use classification'!$B$12,C2935)),ISNUMBER(SEARCH('[1]Lookup for use classification'!$C$12,C2935))),'[1]Lookup for use classification'!$A$12,IF(OR(ISNUMBER(SEARCH('[1]Lookup for use classification'!$B$13,C2935)),ISNUMBER(SEARCH('[1]Lookup for use classification'!$C$13,C2935)),ISNUMBER(SEARCH('[1]Lookup for use classification'!$D$13,C2935)),,ISNUMBER(SEARCH('[1]Lookup for use classification'!$C$13,C2935)),ISNUMBER(SEARCH('[1]Lookup for use classification'!$E$13,C2935))),'[1]Lookup for use classification'!$A$13,IF(OR(ISNUMBER(SEARCH('[1]Lookup for use classification'!$B$14,C2935)),ISNUMBER(SEARCH('[1]Lookup for use classification'!$C$14,C2935))),'[1]Lookup for use classification'!$A$14,"Other"))))))))))))</f>
        <v>Education - K - 12</v>
      </c>
      <c r="E2935" s="284">
        <v>41487</v>
      </c>
      <c r="F2935" s="265"/>
      <c r="G2935" s="265"/>
    </row>
    <row r="2936" spans="1:18" hidden="1">
      <c r="A2936" s="188" t="s">
        <v>357</v>
      </c>
      <c r="B2936" s="162" t="s">
        <v>4511</v>
      </c>
      <c r="C2936" s="223" t="s">
        <v>3276</v>
      </c>
      <c r="D2936" s="162" t="s">
        <v>3232</v>
      </c>
      <c r="E2936" s="224">
        <v>2422</v>
      </c>
      <c r="F2936" s="224"/>
      <c r="G2936" s="224"/>
      <c r="H2936" s="164">
        <v>1314</v>
      </c>
      <c r="I2936" s="164"/>
      <c r="J2936" s="165">
        <v>18239</v>
      </c>
      <c r="M2936" s="165">
        <v>1069</v>
      </c>
      <c r="O2936" s="165">
        <v>17954</v>
      </c>
      <c r="R2936" s="165">
        <v>3260</v>
      </c>
    </row>
    <row r="2937" spans="1:18" hidden="1">
      <c r="A2937" s="138" t="s">
        <v>357</v>
      </c>
      <c r="B2937" s="8" t="str">
        <f>IF(ISNA(VLOOKUP(CONCATENATE(A2937,C2937),EUS!$B$2:$B$1939,1,FALSE)),"","End Use Study")</f>
        <v>End Use Study</v>
      </c>
      <c r="C2937" s="14" t="s">
        <v>361</v>
      </c>
      <c r="D2937" s="8" t="s">
        <v>377</v>
      </c>
      <c r="E2937" s="15">
        <v>480</v>
      </c>
      <c r="F2937" s="15"/>
      <c r="G2937" s="15"/>
      <c r="H2937" s="164">
        <v>400</v>
      </c>
      <c r="I2937" s="164"/>
      <c r="J2937" s="7">
        <v>1498</v>
      </c>
      <c r="L2937" s="6"/>
    </row>
    <row r="2938" spans="1:18" hidden="1">
      <c r="A2938" s="187" t="s">
        <v>357</v>
      </c>
      <c r="B2938" s="167" t="s">
        <v>4456</v>
      </c>
      <c r="C2938" s="239" t="s">
        <v>358</v>
      </c>
      <c r="D2938" s="6" t="str">
        <f>IF(OR(ISNUMBER(SEARCH('[1]Lookup for use classification'!$B$1,C2938)),ISNUMBER(SEARCH('[1]Lookup for use classification'!$C$1,C2938)),ISNUMBER(SEARCH('[1]Lookup for use classification'!$D$1,C2938)),ISNUMBER(SEARCH('[1]Lookup for use classification'!$E$1,C2938))),'[1]Lookup for use classification'!$A$1,IF(ISNUMBER(SEARCH('[1]Lookup for use classification'!$B$2,C2938)),'[1]Lookup for use classification'!$A$2,IF(ISNUMBER(SEARCH('[1]Lookup for use classification'!$B$3,C2938)),'[1]Lookup for use classification'!$A$3,IF(OR(ISNUMBER(SEARCH('[1]Lookup for use classification'!$B$4,C2938)),ISNUMBER(SEARCH('[1]Lookup for use classification'!$C$4,C2938)),ISNUMBER(SEARCH('[1]Lookup for use classification'!$D$4,C2938)),ISNUMBER(SEARCH('[1]Lookup for use classification'!$E$4,C2938))),'[1]Lookup for use classification'!$A$4,IF(OR(ISNUMBER(SEARCH('[1]Lookup for use classification'!$B$5,C2938)),ISNUMBER(SEARCH('[1]Lookup for use classification'!$C$5,C2938)),ISNUMBER(SEARCH('[1]Lookup for use classification'!$D$5,C2938))),'[1]Lookup for use classification'!$A$5,IF(OR(ISNUMBER(SEARCH('[1]Lookup for use classification'!$B$7,C2938)),ISNUMBER(SEARCH('[1]Lookup for use classification'!$C$7,C2938)),ISNUMBER(SEARCH('[1]Lookup for use classification'!$D$7,C2938))),'[1]Lookup for use classification'!$A$7,IF(OR(ISNUMBER(SEARCH('[1]Lookup for use classification'!$B$9,C2938)),ISNUMBER(SEARCH('[1]Lookup for use classification'!$C$9,C2938)),ISNUMBER(SEARCH('[1]Lookup for use classification'!$D$9,C2938)),ISNUMBER(SEARCH('[1]Lookup for use classification'!$E$9,C2938)),ISNUMBER(SEARCH('[1]Lookup for use classification'!$F$9,C2938)),ISNUMBER(SEARCH('[1]Lookup for use classification'!$G$9,C2938)),ISNUMBER(SEARCH('[1]Lookup for use classification'!$H$9,C2938)),ISNUMBER(SEARCH('[1]Lookup for use classification'!$I$9,C2938)),ISNUMBER(SEARCH('[1]Lookup for use classification'!$J$9,C2938)),ISNUMBER(SEARCH('[1]Lookup for use classification'!$K$9,C2938))),'[1]Lookup for use classification'!$A$9,IF(OR(ISNUMBER(SEARCH('[1]Lookup for use classification'!$B$10,C2938)),ISNUMBER(SEARCH('[1]Lookup for use classification'!$C$10,C2938)),ISNUMBER(SEARCH('[1]Lookup for use classification'!$D$10,C2938)),ISNUMBER(SEARCH('[1]Lookup for use classification'!$E$10,C2938)),ISNUMBER(SEARCH('[1]Lookup for use classification'!$F$10,C2938)),ISNUMBER(SEARCH('[1]Lookup for use classification'!$G$10,C2938))),'[1]Lookup for use classification'!$A$10,IF(OR(ISNUMBER(SEARCH('[1]Lookup for use classification'!$B$11,C2938)),ISNUMBER(SEARCH('[1]Lookup for use classification'!$C$11,C2938))),'[1]Lookup for use classification'!$A$11,IF(OR(ISNUMBER(SEARCH('[1]Lookup for use classification'!$B$12,C2938)),ISNUMBER(SEARCH('[1]Lookup for use classification'!$C$12,C2938))),'[1]Lookup for use classification'!$A$12,IF(OR(ISNUMBER(SEARCH('[1]Lookup for use classification'!$B$13,C2938)),ISNUMBER(SEARCH('[1]Lookup for use classification'!$C$13,C2938)),ISNUMBER(SEARCH('[1]Lookup for use classification'!$D$13,C2938)),,ISNUMBER(SEARCH('[1]Lookup for use classification'!$C$13,C2938)),ISNUMBER(SEARCH('[1]Lookup for use classification'!$E$13,C2938))),'[1]Lookup for use classification'!$A$13,IF(OR(ISNUMBER(SEARCH('[1]Lookup for use classification'!$B$14,C2938)),ISNUMBER(SEARCH('[1]Lookup for use classification'!$C$14,C2938))),'[1]Lookup for use classification'!$A$14,"Other"))))))))))))</f>
        <v>Office</v>
      </c>
      <c r="E2938" s="282">
        <v>960</v>
      </c>
      <c r="F2938" s="259"/>
      <c r="G2938" s="259"/>
    </row>
    <row r="2939" spans="1:18" hidden="1">
      <c r="A2939" s="187" t="s">
        <v>357</v>
      </c>
      <c r="B2939" s="167" t="s">
        <v>4456</v>
      </c>
      <c r="C2939" s="239" t="s">
        <v>37</v>
      </c>
      <c r="D2939" s="6" t="str">
        <f>IF(OR(ISNUMBER(SEARCH('[1]Lookup for use classification'!$B$1,C2939)),ISNUMBER(SEARCH('[1]Lookup for use classification'!$C$1,C2939)),ISNUMBER(SEARCH('[1]Lookup for use classification'!$D$1,C2939)),ISNUMBER(SEARCH('[1]Lookup for use classification'!$E$1,C2939))),'[1]Lookup for use classification'!$A$1,IF(ISNUMBER(SEARCH('[1]Lookup for use classification'!$B$2,C2939)),'[1]Lookup for use classification'!$A$2,IF(ISNUMBER(SEARCH('[1]Lookup for use classification'!$B$3,C2939)),'[1]Lookup for use classification'!$A$3,IF(OR(ISNUMBER(SEARCH('[1]Lookup for use classification'!$B$4,C2939)),ISNUMBER(SEARCH('[1]Lookup for use classification'!$C$4,C2939)),ISNUMBER(SEARCH('[1]Lookup for use classification'!$D$4,C2939)),ISNUMBER(SEARCH('[1]Lookup for use classification'!$E$4,C2939))),'[1]Lookup for use classification'!$A$4,IF(OR(ISNUMBER(SEARCH('[1]Lookup for use classification'!$B$5,C2939)),ISNUMBER(SEARCH('[1]Lookup for use classification'!$C$5,C2939)),ISNUMBER(SEARCH('[1]Lookup for use classification'!$D$5,C2939))),'[1]Lookup for use classification'!$A$5,IF(OR(ISNUMBER(SEARCH('[1]Lookup for use classification'!$B$7,C2939)),ISNUMBER(SEARCH('[1]Lookup for use classification'!$C$7,C2939)),ISNUMBER(SEARCH('[1]Lookup for use classification'!$D$7,C2939))),'[1]Lookup for use classification'!$A$7,IF(OR(ISNUMBER(SEARCH('[1]Lookup for use classification'!$B$9,C2939)),ISNUMBER(SEARCH('[1]Lookup for use classification'!$C$9,C2939)),ISNUMBER(SEARCH('[1]Lookup for use classification'!$D$9,C2939)),ISNUMBER(SEARCH('[1]Lookup for use classification'!$E$9,C2939)),ISNUMBER(SEARCH('[1]Lookup for use classification'!$F$9,C2939)),ISNUMBER(SEARCH('[1]Lookup for use classification'!$G$9,C2939)),ISNUMBER(SEARCH('[1]Lookup for use classification'!$H$9,C2939)),ISNUMBER(SEARCH('[1]Lookup for use classification'!$I$9,C2939)),ISNUMBER(SEARCH('[1]Lookup for use classification'!$J$9,C2939)),ISNUMBER(SEARCH('[1]Lookup for use classification'!$K$9,C2939))),'[1]Lookup for use classification'!$A$9,IF(OR(ISNUMBER(SEARCH('[1]Lookup for use classification'!$B$10,C2939)),ISNUMBER(SEARCH('[1]Lookup for use classification'!$C$10,C2939)),ISNUMBER(SEARCH('[1]Lookup for use classification'!$D$10,C2939)),ISNUMBER(SEARCH('[1]Lookup for use classification'!$E$10,C2939)),ISNUMBER(SEARCH('[1]Lookup for use classification'!$F$10,C2939)),ISNUMBER(SEARCH('[1]Lookup for use classification'!$G$10,C2939))),'[1]Lookup for use classification'!$A$10,IF(OR(ISNUMBER(SEARCH('[1]Lookup for use classification'!$B$11,C2939)),ISNUMBER(SEARCH('[1]Lookup for use classification'!$C$11,C2939))),'[1]Lookup for use classification'!$A$11,IF(OR(ISNUMBER(SEARCH('[1]Lookup for use classification'!$B$12,C2939)),ISNUMBER(SEARCH('[1]Lookup for use classification'!$C$12,C2939))),'[1]Lookup for use classification'!$A$12,IF(OR(ISNUMBER(SEARCH('[1]Lookup for use classification'!$B$13,C2939)),ISNUMBER(SEARCH('[1]Lookup for use classification'!$C$13,C2939)),ISNUMBER(SEARCH('[1]Lookup for use classification'!$D$13,C2939)),,ISNUMBER(SEARCH('[1]Lookup for use classification'!$C$13,C2939)),ISNUMBER(SEARCH('[1]Lookup for use classification'!$E$13,C2939))),'[1]Lookup for use classification'!$A$13,IF(OR(ISNUMBER(SEARCH('[1]Lookup for use classification'!$B$14,C2939)),ISNUMBER(SEARCH('[1]Lookup for use classification'!$C$14,C2939))),'[1]Lookup for use classification'!$A$14,"Other"))))))))))))</f>
        <v>Office</v>
      </c>
      <c r="E2939" s="282"/>
      <c r="F2939" s="259"/>
      <c r="G2939" s="259"/>
    </row>
    <row r="2940" spans="1:18" hidden="1">
      <c r="A2940" s="185" t="s">
        <v>357</v>
      </c>
      <c r="B2940" s="167" t="s">
        <v>4456</v>
      </c>
      <c r="C2940" s="286" t="s">
        <v>44</v>
      </c>
      <c r="D2940" s="6" t="str">
        <f>IF(OR(ISNUMBER(SEARCH('[1]Lookup for use classification'!$B$1,C2940)),ISNUMBER(SEARCH('[1]Lookup for use classification'!$C$1,C2940)),ISNUMBER(SEARCH('[1]Lookup for use classification'!$D$1,C2940)),ISNUMBER(SEARCH('[1]Lookup for use classification'!$E$1,C2940))),'[1]Lookup for use classification'!$A$1,IF(ISNUMBER(SEARCH('[1]Lookup for use classification'!$B$2,C2940)),'[1]Lookup for use classification'!$A$2,IF(ISNUMBER(SEARCH('[1]Lookup for use classification'!$B$3,C2940)),'[1]Lookup for use classification'!$A$3,IF(OR(ISNUMBER(SEARCH('[1]Lookup for use classification'!$B$4,C2940)),ISNUMBER(SEARCH('[1]Lookup for use classification'!$C$4,C2940)),ISNUMBER(SEARCH('[1]Lookup for use classification'!$D$4,C2940)),ISNUMBER(SEARCH('[1]Lookup for use classification'!$E$4,C2940))),'[1]Lookup for use classification'!$A$4,IF(OR(ISNUMBER(SEARCH('[1]Lookup for use classification'!$B$5,C2940)),ISNUMBER(SEARCH('[1]Lookup for use classification'!$C$5,C2940)),ISNUMBER(SEARCH('[1]Lookup for use classification'!$D$5,C2940))),'[1]Lookup for use classification'!$A$5,IF(OR(ISNUMBER(SEARCH('[1]Lookup for use classification'!$B$7,C2940)),ISNUMBER(SEARCH('[1]Lookup for use classification'!$C$7,C2940)),ISNUMBER(SEARCH('[1]Lookup for use classification'!$D$7,C2940))),'[1]Lookup for use classification'!$A$7,IF(OR(ISNUMBER(SEARCH('[1]Lookup for use classification'!$B$9,C2940)),ISNUMBER(SEARCH('[1]Lookup for use classification'!$C$9,C2940)),ISNUMBER(SEARCH('[1]Lookup for use classification'!$D$9,C2940)),ISNUMBER(SEARCH('[1]Lookup for use classification'!$E$9,C2940)),ISNUMBER(SEARCH('[1]Lookup for use classification'!$F$9,C2940)),ISNUMBER(SEARCH('[1]Lookup for use classification'!$G$9,C2940)),ISNUMBER(SEARCH('[1]Lookup for use classification'!$H$9,C2940)),ISNUMBER(SEARCH('[1]Lookup for use classification'!$I$9,C2940)),ISNUMBER(SEARCH('[1]Lookup for use classification'!$J$9,C2940)),ISNUMBER(SEARCH('[1]Lookup for use classification'!$K$9,C2940))),'[1]Lookup for use classification'!$A$9,IF(OR(ISNUMBER(SEARCH('[1]Lookup for use classification'!$B$10,C2940)),ISNUMBER(SEARCH('[1]Lookup for use classification'!$C$10,C2940)),ISNUMBER(SEARCH('[1]Lookup for use classification'!$D$10,C2940)),ISNUMBER(SEARCH('[1]Lookup for use classification'!$E$10,C2940)),ISNUMBER(SEARCH('[1]Lookup for use classification'!$F$10,C2940)),ISNUMBER(SEARCH('[1]Lookup for use classification'!$G$10,C2940))),'[1]Lookup for use classification'!$A$10,IF(OR(ISNUMBER(SEARCH('[1]Lookup for use classification'!$B$11,C2940)),ISNUMBER(SEARCH('[1]Lookup for use classification'!$C$11,C2940))),'[1]Lookup for use classification'!$A$11,IF(OR(ISNUMBER(SEARCH('[1]Lookup for use classification'!$B$12,C2940)),ISNUMBER(SEARCH('[1]Lookup for use classification'!$C$12,C2940))),'[1]Lookup for use classification'!$A$12,IF(OR(ISNUMBER(SEARCH('[1]Lookup for use classification'!$B$13,C2940)),ISNUMBER(SEARCH('[1]Lookup for use classification'!$C$13,C2940)),ISNUMBER(SEARCH('[1]Lookup for use classification'!$D$13,C2940)),,ISNUMBER(SEARCH('[1]Lookup for use classification'!$C$13,C2940)),ISNUMBER(SEARCH('[1]Lookup for use classification'!$E$13,C2940))),'[1]Lookup for use classification'!$A$13,IF(OR(ISNUMBER(SEARCH('[1]Lookup for use classification'!$B$14,C2940)),ISNUMBER(SEARCH('[1]Lookup for use classification'!$C$14,C2940))),'[1]Lookup for use classification'!$A$14,"Other"))))))))))))</f>
        <v>Other</v>
      </c>
      <c r="E2940" s="287">
        <v>96</v>
      </c>
      <c r="F2940" s="288"/>
      <c r="G2940" s="289"/>
    </row>
    <row r="2941" spans="1:18" hidden="1">
      <c r="A2941" s="193" t="s">
        <v>2813</v>
      </c>
      <c r="B2941" s="8" t="str">
        <f>IF(ISNA(VLOOKUP(CONCATENATE(A2941,C2941),ARIS!$A$1:$A$959,1,FALSE)),"","ARIS")</f>
        <v>ARIS</v>
      </c>
      <c r="C2941" s="223" t="s">
        <v>2814</v>
      </c>
      <c r="D2941" s="8" t="str">
        <f>IF(OR(ISNUMBER(SEARCH('[1]Lookup for use classification'!$B$1,C2941)),ISNUMBER(SEARCH('[1]Lookup for use classification'!$C$1,C2941)),ISNUMBER(SEARCH('[1]Lookup for use classification'!$D$1,C2941)),ISNUMBER(SEARCH('[1]Lookup for use classification'!$E$1,C2941))),'[1]Lookup for use classification'!$A$1,IF(ISNUMBER(SEARCH('[1]Lookup for use classification'!$B$2,C2941)),'[1]Lookup for use classification'!$A$2,IF(ISNUMBER(SEARCH('[1]Lookup for use classification'!$B$3,C2941)),'[1]Lookup for use classification'!$A$3,IF(OR(ISNUMBER(SEARCH('[1]Lookup for use classification'!$B$4,C2941)),ISNUMBER(SEARCH('[1]Lookup for use classification'!$C$4,C2941)),ISNUMBER(SEARCH('[1]Lookup for use classification'!$D$4,C2941)),ISNUMBER(SEARCH('[1]Lookup for use classification'!$E$4,C2941))),'[1]Lookup for use classification'!$A$4,IF(OR(ISNUMBER(SEARCH('[1]Lookup for use classification'!$B$5,C2941)),ISNUMBER(SEARCH('[1]Lookup for use classification'!$C$5,C2941)),ISNUMBER(SEARCH('[1]Lookup for use classification'!$D$5,C2941))),'[1]Lookup for use classification'!$A$5,IF(OR(ISNUMBER(SEARCH('[1]Lookup for use classification'!$B$7,C2941)),ISNUMBER(SEARCH('[1]Lookup for use classification'!$C$7,C2941)),ISNUMBER(SEARCH('[1]Lookup for use classification'!$D$7,C2941))),'[1]Lookup for use classification'!$A$7,IF(OR(ISNUMBER(SEARCH('[1]Lookup for use classification'!$B$9,C2941)),ISNUMBER(SEARCH('[1]Lookup for use classification'!$C$9,C2941)),ISNUMBER(SEARCH('[1]Lookup for use classification'!$D$9,C2941)),ISNUMBER(SEARCH('[1]Lookup for use classification'!$E$9,C2941)),ISNUMBER(SEARCH('[1]Lookup for use classification'!$F$9,C2941)),ISNUMBER(SEARCH('[1]Lookup for use classification'!$G$9,C2941)),ISNUMBER(SEARCH('[1]Lookup for use classification'!$H$9,C2941)),ISNUMBER(SEARCH('[1]Lookup for use classification'!$I$9,C2941)),ISNUMBER(SEARCH('[1]Lookup for use classification'!$J$9,C2941)),ISNUMBER(SEARCH('[1]Lookup for use classification'!$K$9,C2941))),'[1]Lookup for use classification'!$A$9,IF(OR(ISNUMBER(SEARCH('[1]Lookup for use classification'!$B$10,C2941)),ISNUMBER(SEARCH('[1]Lookup for use classification'!$C$10,C2941)),ISNUMBER(SEARCH('[1]Lookup for use classification'!$D$10,C2941)),ISNUMBER(SEARCH('[1]Lookup for use classification'!$E$10,C2941)),ISNUMBER(SEARCH('[1]Lookup for use classification'!$F$10,C2941)),ISNUMBER(SEARCH('[1]Lookup for use classification'!$G$10,C2941))),'[1]Lookup for use classification'!$A$10,IF(OR(ISNUMBER(SEARCH('[1]Lookup for use classification'!$B$11,C2941)),ISNUMBER(SEARCH('[1]Lookup for use classification'!$C$11,C2941))),'[1]Lookup for use classification'!$A$11,IF(OR(ISNUMBER(SEARCH('[1]Lookup for use classification'!$B$12,C2941)),ISNUMBER(SEARCH('[1]Lookup for use classification'!$C$12,C2941))),'[1]Lookup for use classification'!$A$12,IF(OR(ISNUMBER(SEARCH('[1]Lookup for use classification'!$B$13,C2941)),ISNUMBER(SEARCH('[1]Lookup for use classification'!$C$13,C2941)),ISNUMBER(SEARCH('[1]Lookup for use classification'!$D$13,C2941)),,ISNUMBER(SEARCH('[1]Lookup for use classification'!$C$13,C2941)),ISNUMBER(SEARCH('[1]Lookup for use classification'!$E$13,C2941))),'[1]Lookup for use classification'!$A$13,IF(OR(ISNUMBER(SEARCH('[1]Lookup for use classification'!$B$14,C2941)),ISNUMBER(SEARCH('[1]Lookup for use classification'!$C$14,C2941))),'[1]Lookup for use classification'!$A$14,"Other"))))))))))))</f>
        <v>Other</v>
      </c>
      <c r="E2941" s="224">
        <v>2000</v>
      </c>
      <c r="F2941" s="224"/>
      <c r="G2941" s="224"/>
      <c r="H2941" s="164">
        <v>963.50364963503648</v>
      </c>
      <c r="I2941" s="164"/>
      <c r="J2941" s="165">
        <v>4511.5406034999996</v>
      </c>
    </row>
    <row r="2942" spans="1:18" hidden="1">
      <c r="A2942" s="138" t="s">
        <v>357</v>
      </c>
      <c r="B2942" s="8" t="str">
        <f>IF(ISNA(VLOOKUP(CONCATENATE(A2942,C2942),EUS!$B$2:$B$1939,1,FALSE)),"","End Use Study")</f>
        <v>End Use Study</v>
      </c>
      <c r="C2942" s="14" t="s">
        <v>358</v>
      </c>
      <c r="D2942" s="8" t="s">
        <v>2194</v>
      </c>
      <c r="E2942" s="15">
        <v>960</v>
      </c>
      <c r="F2942" s="15"/>
      <c r="G2942" s="15"/>
      <c r="H2942" s="164">
        <v>425</v>
      </c>
      <c r="I2942" s="164"/>
      <c r="J2942" s="7">
        <v>10570</v>
      </c>
      <c r="L2942" s="6"/>
    </row>
    <row r="2943" spans="1:18" hidden="1">
      <c r="A2943" s="187" t="s">
        <v>357</v>
      </c>
      <c r="B2943" s="167" t="s">
        <v>4456</v>
      </c>
      <c r="C2943" s="239" t="s">
        <v>302</v>
      </c>
      <c r="D2943" s="6" t="str">
        <f>IF(OR(ISNUMBER(SEARCH('[1]Lookup for use classification'!$B$1,C2943)),ISNUMBER(SEARCH('[1]Lookup for use classification'!$C$1,C2943)),ISNUMBER(SEARCH('[1]Lookup for use classification'!$D$1,C2943)),ISNUMBER(SEARCH('[1]Lookup for use classification'!$E$1,C2943))),'[1]Lookup for use classification'!$A$1,IF(ISNUMBER(SEARCH('[1]Lookup for use classification'!$B$2,C2943)),'[1]Lookup for use classification'!$A$2,IF(ISNUMBER(SEARCH('[1]Lookup for use classification'!$B$3,C2943)),'[1]Lookup for use classification'!$A$3,IF(OR(ISNUMBER(SEARCH('[1]Lookup for use classification'!$B$4,C2943)),ISNUMBER(SEARCH('[1]Lookup for use classification'!$C$4,C2943)),ISNUMBER(SEARCH('[1]Lookup for use classification'!$D$4,C2943)),ISNUMBER(SEARCH('[1]Lookup for use classification'!$E$4,C2943))),'[1]Lookup for use classification'!$A$4,IF(OR(ISNUMBER(SEARCH('[1]Lookup for use classification'!$B$5,C2943)),ISNUMBER(SEARCH('[1]Lookup for use classification'!$C$5,C2943)),ISNUMBER(SEARCH('[1]Lookup for use classification'!$D$5,C2943))),'[1]Lookup for use classification'!$A$5,IF(OR(ISNUMBER(SEARCH('[1]Lookup for use classification'!$B$7,C2943)),ISNUMBER(SEARCH('[1]Lookup for use classification'!$C$7,C2943)),ISNUMBER(SEARCH('[1]Lookup for use classification'!$D$7,C2943))),'[1]Lookup for use classification'!$A$7,IF(OR(ISNUMBER(SEARCH('[1]Lookup for use classification'!$B$9,C2943)),ISNUMBER(SEARCH('[1]Lookup for use classification'!$C$9,C2943)),ISNUMBER(SEARCH('[1]Lookup for use classification'!$D$9,C2943)),ISNUMBER(SEARCH('[1]Lookup for use classification'!$E$9,C2943)),ISNUMBER(SEARCH('[1]Lookup for use classification'!$F$9,C2943)),ISNUMBER(SEARCH('[1]Lookup for use classification'!$G$9,C2943)),ISNUMBER(SEARCH('[1]Lookup for use classification'!$H$9,C2943)),ISNUMBER(SEARCH('[1]Lookup for use classification'!$I$9,C2943)),ISNUMBER(SEARCH('[1]Lookup for use classification'!$J$9,C2943)),ISNUMBER(SEARCH('[1]Lookup for use classification'!$K$9,C2943))),'[1]Lookup for use classification'!$A$9,IF(OR(ISNUMBER(SEARCH('[1]Lookup for use classification'!$B$10,C2943)),ISNUMBER(SEARCH('[1]Lookup for use classification'!$C$10,C2943)),ISNUMBER(SEARCH('[1]Lookup for use classification'!$D$10,C2943)),ISNUMBER(SEARCH('[1]Lookup for use classification'!$E$10,C2943)),ISNUMBER(SEARCH('[1]Lookup for use classification'!$F$10,C2943)),ISNUMBER(SEARCH('[1]Lookup for use classification'!$G$10,C2943))),'[1]Lookup for use classification'!$A$10,IF(OR(ISNUMBER(SEARCH('[1]Lookup for use classification'!$B$11,C2943)),ISNUMBER(SEARCH('[1]Lookup for use classification'!$C$11,C2943))),'[1]Lookup for use classification'!$A$11,IF(OR(ISNUMBER(SEARCH('[1]Lookup for use classification'!$B$12,C2943)),ISNUMBER(SEARCH('[1]Lookup for use classification'!$C$12,C2943))),'[1]Lookup for use classification'!$A$12,IF(OR(ISNUMBER(SEARCH('[1]Lookup for use classification'!$B$13,C2943)),ISNUMBER(SEARCH('[1]Lookup for use classification'!$C$13,C2943)),ISNUMBER(SEARCH('[1]Lookup for use classification'!$D$13,C2943)),,ISNUMBER(SEARCH('[1]Lookup for use classification'!$C$13,C2943)),ISNUMBER(SEARCH('[1]Lookup for use classification'!$E$13,C2943))),'[1]Lookup for use classification'!$A$13,IF(OR(ISNUMBER(SEARCH('[1]Lookup for use classification'!$B$14,C2943)),ISNUMBER(SEARCH('[1]Lookup for use classification'!$C$14,C2943))),'[1]Lookup for use classification'!$A$14,"Other"))))))))))))</f>
        <v>Retail - Other</v>
      </c>
      <c r="E2943" s="282">
        <v>2944</v>
      </c>
      <c r="F2943" s="259"/>
      <c r="G2943" s="259"/>
    </row>
    <row r="2944" spans="1:18" ht="14.25" hidden="1" customHeight="1">
      <c r="A2944" s="138" t="s">
        <v>357</v>
      </c>
      <c r="B2944" s="8" t="str">
        <f>IF(ISNA(VLOOKUP(CONCATENATE(A2944,C2944),EUS!$B$2:$B$1939,1,FALSE)),"","End Use Study")</f>
        <v>End Use Study</v>
      </c>
      <c r="C2944" s="14" t="s">
        <v>399</v>
      </c>
      <c r="D2944" s="162" t="s">
        <v>1980</v>
      </c>
      <c r="E2944" s="15">
        <v>2000</v>
      </c>
      <c r="F2944" s="15"/>
      <c r="G2944" s="15"/>
      <c r="H2944" s="164"/>
      <c r="I2944" s="164"/>
      <c r="J2944" s="7"/>
      <c r="L2944" s="6"/>
    </row>
    <row r="2945" spans="1:12" ht="14.25" hidden="1" customHeight="1">
      <c r="A2945" s="187" t="s">
        <v>357</v>
      </c>
      <c r="B2945" s="167" t="s">
        <v>4456</v>
      </c>
      <c r="C2945" s="239" t="s">
        <v>362</v>
      </c>
      <c r="D2945" s="6" t="str">
        <f>IF(OR(ISNUMBER(SEARCH('[1]Lookup for use classification'!$B$1,C2945)),ISNUMBER(SEARCH('[1]Lookup for use classification'!$C$1,C2945)),ISNUMBER(SEARCH('[1]Lookup for use classification'!$D$1,C2945)),ISNUMBER(SEARCH('[1]Lookup for use classification'!$E$1,C2945))),'[1]Lookup for use classification'!$A$1,IF(ISNUMBER(SEARCH('[1]Lookup for use classification'!$B$2,C2945)),'[1]Lookup for use classification'!$A$2,IF(ISNUMBER(SEARCH('[1]Lookup for use classification'!$B$3,C2945)),'[1]Lookup for use classification'!$A$3,IF(OR(ISNUMBER(SEARCH('[1]Lookup for use classification'!$B$4,C2945)),ISNUMBER(SEARCH('[1]Lookup for use classification'!$C$4,C2945)),ISNUMBER(SEARCH('[1]Lookup for use classification'!$D$4,C2945)),ISNUMBER(SEARCH('[1]Lookup for use classification'!$E$4,C2945))),'[1]Lookup for use classification'!$A$4,IF(OR(ISNUMBER(SEARCH('[1]Lookup for use classification'!$B$5,C2945)),ISNUMBER(SEARCH('[1]Lookup for use classification'!$C$5,C2945)),ISNUMBER(SEARCH('[1]Lookup for use classification'!$D$5,C2945))),'[1]Lookup for use classification'!$A$5,IF(OR(ISNUMBER(SEARCH('[1]Lookup for use classification'!$B$7,C2945)),ISNUMBER(SEARCH('[1]Lookup for use classification'!$C$7,C2945)),ISNUMBER(SEARCH('[1]Lookup for use classification'!$D$7,C2945))),'[1]Lookup for use classification'!$A$7,IF(OR(ISNUMBER(SEARCH('[1]Lookup for use classification'!$B$9,C2945)),ISNUMBER(SEARCH('[1]Lookup for use classification'!$C$9,C2945)),ISNUMBER(SEARCH('[1]Lookup for use classification'!$D$9,C2945)),ISNUMBER(SEARCH('[1]Lookup for use classification'!$E$9,C2945)),ISNUMBER(SEARCH('[1]Lookup for use classification'!$F$9,C2945)),ISNUMBER(SEARCH('[1]Lookup for use classification'!$G$9,C2945)),ISNUMBER(SEARCH('[1]Lookup for use classification'!$H$9,C2945)),ISNUMBER(SEARCH('[1]Lookup for use classification'!$I$9,C2945)),ISNUMBER(SEARCH('[1]Lookup for use classification'!$J$9,C2945)),ISNUMBER(SEARCH('[1]Lookup for use classification'!$K$9,C2945))),'[1]Lookup for use classification'!$A$9,IF(OR(ISNUMBER(SEARCH('[1]Lookup for use classification'!$B$10,C2945)),ISNUMBER(SEARCH('[1]Lookup for use classification'!$C$10,C2945)),ISNUMBER(SEARCH('[1]Lookup for use classification'!$D$10,C2945)),ISNUMBER(SEARCH('[1]Lookup for use classification'!$E$10,C2945)),ISNUMBER(SEARCH('[1]Lookup for use classification'!$F$10,C2945)),ISNUMBER(SEARCH('[1]Lookup for use classification'!$G$10,C2945))),'[1]Lookup for use classification'!$A$10,IF(OR(ISNUMBER(SEARCH('[1]Lookup for use classification'!$B$11,C2945)),ISNUMBER(SEARCH('[1]Lookup for use classification'!$C$11,C2945))),'[1]Lookup for use classification'!$A$11,IF(OR(ISNUMBER(SEARCH('[1]Lookup for use classification'!$B$12,C2945)),ISNUMBER(SEARCH('[1]Lookup for use classification'!$C$12,C2945))),'[1]Lookup for use classification'!$A$12,IF(OR(ISNUMBER(SEARCH('[1]Lookup for use classification'!$B$13,C2945)),ISNUMBER(SEARCH('[1]Lookup for use classification'!$C$13,C2945)),ISNUMBER(SEARCH('[1]Lookup for use classification'!$D$13,C2945)),,ISNUMBER(SEARCH('[1]Lookup for use classification'!$C$13,C2945)),ISNUMBER(SEARCH('[1]Lookup for use classification'!$E$13,C2945))),'[1]Lookup for use classification'!$A$13,IF(OR(ISNUMBER(SEARCH('[1]Lookup for use classification'!$B$14,C2945)),ISNUMBER(SEARCH('[1]Lookup for use classification'!$C$14,C2945))),'[1]Lookup for use classification'!$A$14,"Other"))))))))))))</f>
        <v>Water &amp; Sewer</v>
      </c>
      <c r="E2945" s="282">
        <v>1560</v>
      </c>
      <c r="F2945" s="259" t="s">
        <v>6</v>
      </c>
      <c r="G2945" s="259"/>
    </row>
    <row r="2946" spans="1:12" ht="14.25" hidden="1" customHeight="1">
      <c r="A2946" s="138" t="s">
        <v>1845</v>
      </c>
      <c r="B2946" s="8" t="str">
        <f>IF(ISNA(VLOOKUP(CONCATENATE(A2946,C2946),EUS!$B$2:$B$1939,1,FALSE)),"","End Use Study")</f>
        <v>End Use Study</v>
      </c>
      <c r="C2946" s="14" t="s">
        <v>1948</v>
      </c>
      <c r="D2946" s="8" t="s">
        <v>3615</v>
      </c>
      <c r="E2946" s="15">
        <v>15000</v>
      </c>
      <c r="F2946" s="15"/>
      <c r="G2946" s="15"/>
      <c r="H2946" s="164">
        <v>15000</v>
      </c>
      <c r="I2946" s="164"/>
      <c r="J2946" s="7"/>
      <c r="L2946" s="6"/>
    </row>
    <row r="2947" spans="1:12" ht="14.25" hidden="1" customHeight="1">
      <c r="A2947" s="188" t="s">
        <v>1845</v>
      </c>
      <c r="B2947" s="167" t="s">
        <v>4456</v>
      </c>
      <c r="C2947" s="239" t="s">
        <v>1947</v>
      </c>
      <c r="D2947" s="6" t="str">
        <f>IF(OR(ISNUMBER(SEARCH('[1]Lookup for use classification'!$B$1,C2947)),ISNUMBER(SEARCH('[1]Lookup for use classification'!$C$1,C2947)),ISNUMBER(SEARCH('[1]Lookup for use classification'!$D$1,C2947)),ISNUMBER(SEARCH('[1]Lookup for use classification'!$E$1,C2947))),'[1]Lookup for use classification'!$A$1,IF(ISNUMBER(SEARCH('[1]Lookup for use classification'!$B$2,C2947)),'[1]Lookup for use classification'!$A$2,IF(ISNUMBER(SEARCH('[1]Lookup for use classification'!$B$3,C2947)),'[1]Lookup for use classification'!$A$3,IF(OR(ISNUMBER(SEARCH('[1]Lookup for use classification'!$B$4,C2947)),ISNUMBER(SEARCH('[1]Lookup for use classification'!$C$4,C2947)),ISNUMBER(SEARCH('[1]Lookup for use classification'!$D$4,C2947)),ISNUMBER(SEARCH('[1]Lookup for use classification'!$E$4,C2947))),'[1]Lookup for use classification'!$A$4,IF(OR(ISNUMBER(SEARCH('[1]Lookup for use classification'!$B$5,C2947)),ISNUMBER(SEARCH('[1]Lookup for use classification'!$C$5,C2947)),ISNUMBER(SEARCH('[1]Lookup for use classification'!$D$5,C2947))),'[1]Lookup for use classification'!$A$5,IF(OR(ISNUMBER(SEARCH('[1]Lookup for use classification'!$B$7,C2947)),ISNUMBER(SEARCH('[1]Lookup for use classification'!$C$7,C2947)),ISNUMBER(SEARCH('[1]Lookup for use classification'!$D$7,C2947))),'[1]Lookup for use classification'!$A$7,IF(OR(ISNUMBER(SEARCH('[1]Lookup for use classification'!$B$9,C2947)),ISNUMBER(SEARCH('[1]Lookup for use classification'!$C$9,C2947)),ISNUMBER(SEARCH('[1]Lookup for use classification'!$D$9,C2947)),ISNUMBER(SEARCH('[1]Lookup for use classification'!$E$9,C2947)),ISNUMBER(SEARCH('[1]Lookup for use classification'!$F$9,C2947)),ISNUMBER(SEARCH('[1]Lookup for use classification'!$G$9,C2947)),ISNUMBER(SEARCH('[1]Lookup for use classification'!$H$9,C2947)),ISNUMBER(SEARCH('[1]Lookup for use classification'!$I$9,C2947)),ISNUMBER(SEARCH('[1]Lookup for use classification'!$J$9,C2947)),ISNUMBER(SEARCH('[1]Lookup for use classification'!$K$9,C2947))),'[1]Lookup for use classification'!$A$9,IF(OR(ISNUMBER(SEARCH('[1]Lookup for use classification'!$B$10,C2947)),ISNUMBER(SEARCH('[1]Lookup for use classification'!$C$10,C2947)),ISNUMBER(SEARCH('[1]Lookup for use classification'!$D$10,C2947)),ISNUMBER(SEARCH('[1]Lookup for use classification'!$E$10,C2947)),ISNUMBER(SEARCH('[1]Lookup for use classification'!$F$10,C2947)),ISNUMBER(SEARCH('[1]Lookup for use classification'!$G$10,C2947))),'[1]Lookup for use classification'!$A$10,IF(OR(ISNUMBER(SEARCH('[1]Lookup for use classification'!$B$11,C2947)),ISNUMBER(SEARCH('[1]Lookup for use classification'!$C$11,C2947))),'[1]Lookup for use classification'!$A$11,IF(OR(ISNUMBER(SEARCH('[1]Lookup for use classification'!$B$12,C2947)),ISNUMBER(SEARCH('[1]Lookup for use classification'!$C$12,C2947))),'[1]Lookup for use classification'!$A$12,IF(OR(ISNUMBER(SEARCH('[1]Lookup for use classification'!$B$13,C2947)),ISNUMBER(SEARCH('[1]Lookup for use classification'!$C$13,C2947)),ISNUMBER(SEARCH('[1]Lookup for use classification'!$D$13,C2947)),,ISNUMBER(SEARCH('[1]Lookup for use classification'!$C$13,C2947)),ISNUMBER(SEARCH('[1]Lookup for use classification'!$E$13,C2947))),'[1]Lookup for use classification'!$A$13,IF(OR(ISNUMBER(SEARCH('[1]Lookup for use classification'!$B$14,C2947)),ISNUMBER(SEARCH('[1]Lookup for use classification'!$C$14,C2947))),'[1]Lookup for use classification'!$A$14,"Other"))))))))))))</f>
        <v>Accomodation Services</v>
      </c>
      <c r="E2947" s="243">
        <v>16000</v>
      </c>
      <c r="F2947" s="223"/>
      <c r="G2947" s="223"/>
    </row>
    <row r="2948" spans="1:12" ht="14.25" hidden="1" customHeight="1">
      <c r="A2948" s="188" t="s">
        <v>1845</v>
      </c>
      <c r="B2948" s="167" t="s">
        <v>4456</v>
      </c>
      <c r="C2948" s="239" t="s">
        <v>1946</v>
      </c>
      <c r="D2948" s="6" t="str">
        <f>IF(OR(ISNUMBER(SEARCH('[1]Lookup for use classification'!$B$1,C2948)),ISNUMBER(SEARCH('[1]Lookup for use classification'!$C$1,C2948)),ISNUMBER(SEARCH('[1]Lookup for use classification'!$D$1,C2948)),ISNUMBER(SEARCH('[1]Lookup for use classification'!$E$1,C2948))),'[1]Lookup for use classification'!$A$1,IF(ISNUMBER(SEARCH('[1]Lookup for use classification'!$B$2,C2948)),'[1]Lookup for use classification'!$A$2,IF(ISNUMBER(SEARCH('[1]Lookup for use classification'!$B$3,C2948)),'[1]Lookup for use classification'!$A$3,IF(OR(ISNUMBER(SEARCH('[1]Lookup for use classification'!$B$4,C2948)),ISNUMBER(SEARCH('[1]Lookup for use classification'!$C$4,C2948)),ISNUMBER(SEARCH('[1]Lookup for use classification'!$D$4,C2948)),ISNUMBER(SEARCH('[1]Lookup for use classification'!$E$4,C2948))),'[1]Lookup for use classification'!$A$4,IF(OR(ISNUMBER(SEARCH('[1]Lookup for use classification'!$B$5,C2948)),ISNUMBER(SEARCH('[1]Lookup for use classification'!$C$5,C2948)),ISNUMBER(SEARCH('[1]Lookup for use classification'!$D$5,C2948))),'[1]Lookup for use classification'!$A$5,IF(OR(ISNUMBER(SEARCH('[1]Lookup for use classification'!$B$7,C2948)),ISNUMBER(SEARCH('[1]Lookup for use classification'!$C$7,C2948)),ISNUMBER(SEARCH('[1]Lookup for use classification'!$D$7,C2948))),'[1]Lookup for use classification'!$A$7,IF(OR(ISNUMBER(SEARCH('[1]Lookup for use classification'!$B$9,C2948)),ISNUMBER(SEARCH('[1]Lookup for use classification'!$C$9,C2948)),ISNUMBER(SEARCH('[1]Lookup for use classification'!$D$9,C2948)),ISNUMBER(SEARCH('[1]Lookup for use classification'!$E$9,C2948)),ISNUMBER(SEARCH('[1]Lookup for use classification'!$F$9,C2948)),ISNUMBER(SEARCH('[1]Lookup for use classification'!$G$9,C2948)),ISNUMBER(SEARCH('[1]Lookup for use classification'!$H$9,C2948)),ISNUMBER(SEARCH('[1]Lookup for use classification'!$I$9,C2948)),ISNUMBER(SEARCH('[1]Lookup for use classification'!$J$9,C2948)),ISNUMBER(SEARCH('[1]Lookup for use classification'!$K$9,C2948))),'[1]Lookup for use classification'!$A$9,IF(OR(ISNUMBER(SEARCH('[1]Lookup for use classification'!$B$10,C2948)),ISNUMBER(SEARCH('[1]Lookup for use classification'!$C$10,C2948)),ISNUMBER(SEARCH('[1]Lookup for use classification'!$D$10,C2948)),ISNUMBER(SEARCH('[1]Lookup for use classification'!$E$10,C2948)),ISNUMBER(SEARCH('[1]Lookup for use classification'!$F$10,C2948)),ISNUMBER(SEARCH('[1]Lookup for use classification'!$G$10,C2948))),'[1]Lookup for use classification'!$A$10,IF(OR(ISNUMBER(SEARCH('[1]Lookup for use classification'!$B$11,C2948)),ISNUMBER(SEARCH('[1]Lookup for use classification'!$C$11,C2948))),'[1]Lookup for use classification'!$A$11,IF(OR(ISNUMBER(SEARCH('[1]Lookup for use classification'!$B$12,C2948)),ISNUMBER(SEARCH('[1]Lookup for use classification'!$C$12,C2948))),'[1]Lookup for use classification'!$A$12,IF(OR(ISNUMBER(SEARCH('[1]Lookup for use classification'!$B$13,C2948)),ISNUMBER(SEARCH('[1]Lookup for use classification'!$C$13,C2948)),ISNUMBER(SEARCH('[1]Lookup for use classification'!$D$13,C2948)),,ISNUMBER(SEARCH('[1]Lookup for use classification'!$C$13,C2948)),ISNUMBER(SEARCH('[1]Lookup for use classification'!$E$13,C2948))),'[1]Lookup for use classification'!$A$13,IF(OR(ISNUMBER(SEARCH('[1]Lookup for use classification'!$B$14,C2948)),ISNUMBER(SEARCH('[1]Lookup for use classification'!$C$14,C2948))),'[1]Lookup for use classification'!$A$14,"Other"))))))))))))</f>
        <v>Other</v>
      </c>
      <c r="E2948" s="243">
        <v>140</v>
      </c>
      <c r="F2948" s="223"/>
      <c r="G2948" s="223"/>
    </row>
    <row r="2949" spans="1:12" ht="14.25" hidden="1" customHeight="1">
      <c r="A2949" s="193" t="s">
        <v>1845</v>
      </c>
      <c r="B2949" s="167" t="s">
        <v>4456</v>
      </c>
      <c r="C2949" s="239" t="s">
        <v>1949</v>
      </c>
      <c r="D2949" s="6" t="str">
        <f>IF(OR(ISNUMBER(SEARCH('[1]Lookup for use classification'!$B$1,C2949)),ISNUMBER(SEARCH('[1]Lookup for use classification'!$C$1,C2949)),ISNUMBER(SEARCH('[1]Lookup for use classification'!$D$1,C2949)),ISNUMBER(SEARCH('[1]Lookup for use classification'!$E$1,C2949))),'[1]Lookup for use classification'!$A$1,IF(ISNUMBER(SEARCH('[1]Lookup for use classification'!$B$2,C2949)),'[1]Lookup for use classification'!$A$2,IF(ISNUMBER(SEARCH('[1]Lookup for use classification'!$B$3,C2949)),'[1]Lookup for use classification'!$A$3,IF(OR(ISNUMBER(SEARCH('[1]Lookup for use classification'!$B$4,C2949)),ISNUMBER(SEARCH('[1]Lookup for use classification'!$C$4,C2949)),ISNUMBER(SEARCH('[1]Lookup for use classification'!$D$4,C2949)),ISNUMBER(SEARCH('[1]Lookup for use classification'!$E$4,C2949))),'[1]Lookup for use classification'!$A$4,IF(OR(ISNUMBER(SEARCH('[1]Lookup for use classification'!$B$5,C2949)),ISNUMBER(SEARCH('[1]Lookup for use classification'!$C$5,C2949)),ISNUMBER(SEARCH('[1]Lookup for use classification'!$D$5,C2949))),'[1]Lookup for use classification'!$A$5,IF(OR(ISNUMBER(SEARCH('[1]Lookup for use classification'!$B$7,C2949)),ISNUMBER(SEARCH('[1]Lookup for use classification'!$C$7,C2949)),ISNUMBER(SEARCH('[1]Lookup for use classification'!$D$7,C2949))),'[1]Lookup for use classification'!$A$7,IF(OR(ISNUMBER(SEARCH('[1]Lookup for use classification'!$B$9,C2949)),ISNUMBER(SEARCH('[1]Lookup for use classification'!$C$9,C2949)),ISNUMBER(SEARCH('[1]Lookup for use classification'!$D$9,C2949)),ISNUMBER(SEARCH('[1]Lookup for use classification'!$E$9,C2949)),ISNUMBER(SEARCH('[1]Lookup for use classification'!$F$9,C2949)),ISNUMBER(SEARCH('[1]Lookup for use classification'!$G$9,C2949)),ISNUMBER(SEARCH('[1]Lookup for use classification'!$H$9,C2949)),ISNUMBER(SEARCH('[1]Lookup for use classification'!$I$9,C2949)),ISNUMBER(SEARCH('[1]Lookup for use classification'!$J$9,C2949)),ISNUMBER(SEARCH('[1]Lookup for use classification'!$K$9,C2949))),'[1]Lookup for use classification'!$A$9,IF(OR(ISNUMBER(SEARCH('[1]Lookup for use classification'!$B$10,C2949)),ISNUMBER(SEARCH('[1]Lookup for use classification'!$C$10,C2949)),ISNUMBER(SEARCH('[1]Lookup for use classification'!$D$10,C2949)),ISNUMBER(SEARCH('[1]Lookup for use classification'!$E$10,C2949)),ISNUMBER(SEARCH('[1]Lookup for use classification'!$F$10,C2949)),ISNUMBER(SEARCH('[1]Lookup for use classification'!$G$10,C2949))),'[1]Lookup for use classification'!$A$10,IF(OR(ISNUMBER(SEARCH('[1]Lookup for use classification'!$B$11,C2949)),ISNUMBER(SEARCH('[1]Lookup for use classification'!$C$11,C2949))),'[1]Lookup for use classification'!$A$11,IF(OR(ISNUMBER(SEARCH('[1]Lookup for use classification'!$B$12,C2949)),ISNUMBER(SEARCH('[1]Lookup for use classification'!$C$12,C2949))),'[1]Lookup for use classification'!$A$12,IF(OR(ISNUMBER(SEARCH('[1]Lookup for use classification'!$B$13,C2949)),ISNUMBER(SEARCH('[1]Lookup for use classification'!$C$13,C2949)),ISNUMBER(SEARCH('[1]Lookup for use classification'!$D$13,C2949)),,ISNUMBER(SEARCH('[1]Lookup for use classification'!$C$13,C2949)),ISNUMBER(SEARCH('[1]Lookup for use classification'!$E$13,C2949))),'[1]Lookup for use classification'!$A$13,IF(OR(ISNUMBER(SEARCH('[1]Lookup for use classification'!$B$14,C2949)),ISNUMBER(SEARCH('[1]Lookup for use classification'!$C$14,C2949))),'[1]Lookup for use classification'!$A$14,"Other"))))))))))))</f>
        <v>Other</v>
      </c>
      <c r="E2949" s="243">
        <v>2400</v>
      </c>
      <c r="F2949" s="223"/>
      <c r="G2949" s="223"/>
    </row>
    <row r="2950" spans="1:12" ht="14.25" hidden="1" customHeight="1">
      <c r="A2950" s="193" t="s">
        <v>1845</v>
      </c>
      <c r="B2950" s="167" t="s">
        <v>4456</v>
      </c>
      <c r="C2950" s="239" t="s">
        <v>1951</v>
      </c>
      <c r="D2950" s="6" t="str">
        <f>IF(OR(ISNUMBER(SEARCH('[1]Lookup for use classification'!$B$1,C2950)),ISNUMBER(SEARCH('[1]Lookup for use classification'!$C$1,C2950)),ISNUMBER(SEARCH('[1]Lookup for use classification'!$D$1,C2950)),ISNUMBER(SEARCH('[1]Lookup for use classification'!$E$1,C2950))),'[1]Lookup for use classification'!$A$1,IF(ISNUMBER(SEARCH('[1]Lookup for use classification'!$B$2,C2950)),'[1]Lookup for use classification'!$A$2,IF(ISNUMBER(SEARCH('[1]Lookup for use classification'!$B$3,C2950)),'[1]Lookup for use classification'!$A$3,IF(OR(ISNUMBER(SEARCH('[1]Lookup for use classification'!$B$4,C2950)),ISNUMBER(SEARCH('[1]Lookup for use classification'!$C$4,C2950)),ISNUMBER(SEARCH('[1]Lookup for use classification'!$D$4,C2950)),ISNUMBER(SEARCH('[1]Lookup for use classification'!$E$4,C2950))),'[1]Lookup for use classification'!$A$4,IF(OR(ISNUMBER(SEARCH('[1]Lookup for use classification'!$B$5,C2950)),ISNUMBER(SEARCH('[1]Lookup for use classification'!$C$5,C2950)),ISNUMBER(SEARCH('[1]Lookup for use classification'!$D$5,C2950))),'[1]Lookup for use classification'!$A$5,IF(OR(ISNUMBER(SEARCH('[1]Lookup for use classification'!$B$7,C2950)),ISNUMBER(SEARCH('[1]Lookup for use classification'!$C$7,C2950)),ISNUMBER(SEARCH('[1]Lookup for use classification'!$D$7,C2950))),'[1]Lookup for use classification'!$A$7,IF(OR(ISNUMBER(SEARCH('[1]Lookup for use classification'!$B$9,C2950)),ISNUMBER(SEARCH('[1]Lookup for use classification'!$C$9,C2950)),ISNUMBER(SEARCH('[1]Lookup for use classification'!$D$9,C2950)),ISNUMBER(SEARCH('[1]Lookup for use classification'!$E$9,C2950)),ISNUMBER(SEARCH('[1]Lookup for use classification'!$F$9,C2950)),ISNUMBER(SEARCH('[1]Lookup for use classification'!$G$9,C2950)),ISNUMBER(SEARCH('[1]Lookup for use classification'!$H$9,C2950)),ISNUMBER(SEARCH('[1]Lookup for use classification'!$I$9,C2950)),ISNUMBER(SEARCH('[1]Lookup for use classification'!$J$9,C2950)),ISNUMBER(SEARCH('[1]Lookup for use classification'!$K$9,C2950))),'[1]Lookup for use classification'!$A$9,IF(OR(ISNUMBER(SEARCH('[1]Lookup for use classification'!$B$10,C2950)),ISNUMBER(SEARCH('[1]Lookup for use classification'!$C$10,C2950)),ISNUMBER(SEARCH('[1]Lookup for use classification'!$D$10,C2950)),ISNUMBER(SEARCH('[1]Lookup for use classification'!$E$10,C2950)),ISNUMBER(SEARCH('[1]Lookup for use classification'!$F$10,C2950)),ISNUMBER(SEARCH('[1]Lookup for use classification'!$G$10,C2950))),'[1]Lookup for use classification'!$A$10,IF(OR(ISNUMBER(SEARCH('[1]Lookup for use classification'!$B$11,C2950)),ISNUMBER(SEARCH('[1]Lookup for use classification'!$C$11,C2950))),'[1]Lookup for use classification'!$A$11,IF(OR(ISNUMBER(SEARCH('[1]Lookup for use classification'!$B$12,C2950)),ISNUMBER(SEARCH('[1]Lookup for use classification'!$C$12,C2950))),'[1]Lookup for use classification'!$A$12,IF(OR(ISNUMBER(SEARCH('[1]Lookup for use classification'!$B$13,C2950)),ISNUMBER(SEARCH('[1]Lookup for use classification'!$C$13,C2950)),ISNUMBER(SEARCH('[1]Lookup for use classification'!$D$13,C2950)),,ISNUMBER(SEARCH('[1]Lookup for use classification'!$C$13,C2950)),ISNUMBER(SEARCH('[1]Lookup for use classification'!$E$13,C2950))),'[1]Lookup for use classification'!$A$13,IF(OR(ISNUMBER(SEARCH('[1]Lookup for use classification'!$B$14,C2950)),ISNUMBER(SEARCH('[1]Lookup for use classification'!$C$14,C2950))),'[1]Lookup for use classification'!$A$14,"Other"))))))))))))</f>
        <v>Other</v>
      </c>
      <c r="E2950" s="290"/>
      <c r="F2950" s="223"/>
      <c r="G2950" s="223"/>
    </row>
    <row r="2951" spans="1:12" ht="14.25" hidden="1" customHeight="1">
      <c r="A2951" s="193" t="s">
        <v>1845</v>
      </c>
      <c r="B2951" s="167" t="s">
        <v>4456</v>
      </c>
      <c r="C2951" s="239" t="s">
        <v>1950</v>
      </c>
      <c r="D2951" s="6" t="str">
        <f>IF(OR(ISNUMBER(SEARCH('[1]Lookup for use classification'!$B$1,C2951)),ISNUMBER(SEARCH('[1]Lookup for use classification'!$C$1,C2951)),ISNUMBER(SEARCH('[1]Lookup for use classification'!$D$1,C2951)),ISNUMBER(SEARCH('[1]Lookup for use classification'!$E$1,C2951))),'[1]Lookup for use classification'!$A$1,IF(ISNUMBER(SEARCH('[1]Lookup for use classification'!$B$2,C2951)),'[1]Lookup for use classification'!$A$2,IF(ISNUMBER(SEARCH('[1]Lookup for use classification'!$B$3,C2951)),'[1]Lookup for use classification'!$A$3,IF(OR(ISNUMBER(SEARCH('[1]Lookup for use classification'!$B$4,C2951)),ISNUMBER(SEARCH('[1]Lookup for use classification'!$C$4,C2951)),ISNUMBER(SEARCH('[1]Lookup for use classification'!$D$4,C2951)),ISNUMBER(SEARCH('[1]Lookup for use classification'!$E$4,C2951))),'[1]Lookup for use classification'!$A$4,IF(OR(ISNUMBER(SEARCH('[1]Lookup for use classification'!$B$5,C2951)),ISNUMBER(SEARCH('[1]Lookup for use classification'!$C$5,C2951)),ISNUMBER(SEARCH('[1]Lookup for use classification'!$D$5,C2951))),'[1]Lookup for use classification'!$A$5,IF(OR(ISNUMBER(SEARCH('[1]Lookup for use classification'!$B$7,C2951)),ISNUMBER(SEARCH('[1]Lookup for use classification'!$C$7,C2951)),ISNUMBER(SEARCH('[1]Lookup for use classification'!$D$7,C2951))),'[1]Lookup for use classification'!$A$7,IF(OR(ISNUMBER(SEARCH('[1]Lookup for use classification'!$B$9,C2951)),ISNUMBER(SEARCH('[1]Lookup for use classification'!$C$9,C2951)),ISNUMBER(SEARCH('[1]Lookup for use classification'!$D$9,C2951)),ISNUMBER(SEARCH('[1]Lookup for use classification'!$E$9,C2951)),ISNUMBER(SEARCH('[1]Lookup for use classification'!$F$9,C2951)),ISNUMBER(SEARCH('[1]Lookup for use classification'!$G$9,C2951)),ISNUMBER(SEARCH('[1]Lookup for use classification'!$H$9,C2951)),ISNUMBER(SEARCH('[1]Lookup for use classification'!$I$9,C2951)),ISNUMBER(SEARCH('[1]Lookup for use classification'!$J$9,C2951)),ISNUMBER(SEARCH('[1]Lookup for use classification'!$K$9,C2951))),'[1]Lookup for use classification'!$A$9,IF(OR(ISNUMBER(SEARCH('[1]Lookup for use classification'!$B$10,C2951)),ISNUMBER(SEARCH('[1]Lookup for use classification'!$C$10,C2951)),ISNUMBER(SEARCH('[1]Lookup for use classification'!$D$10,C2951)),ISNUMBER(SEARCH('[1]Lookup for use classification'!$E$10,C2951)),ISNUMBER(SEARCH('[1]Lookup for use classification'!$F$10,C2951)),ISNUMBER(SEARCH('[1]Lookup for use classification'!$G$10,C2951))),'[1]Lookup for use classification'!$A$10,IF(OR(ISNUMBER(SEARCH('[1]Lookup for use classification'!$B$11,C2951)),ISNUMBER(SEARCH('[1]Lookup for use classification'!$C$11,C2951))),'[1]Lookup for use classification'!$A$11,IF(OR(ISNUMBER(SEARCH('[1]Lookup for use classification'!$B$12,C2951)),ISNUMBER(SEARCH('[1]Lookup for use classification'!$C$12,C2951))),'[1]Lookup for use classification'!$A$12,IF(OR(ISNUMBER(SEARCH('[1]Lookup for use classification'!$B$13,C2951)),ISNUMBER(SEARCH('[1]Lookup for use classification'!$C$13,C2951)),ISNUMBER(SEARCH('[1]Lookup for use classification'!$D$13,C2951)),,ISNUMBER(SEARCH('[1]Lookup for use classification'!$C$13,C2951)),ISNUMBER(SEARCH('[1]Lookup for use classification'!$E$13,C2951))),'[1]Lookup for use classification'!$A$13,IF(OR(ISNUMBER(SEARCH('[1]Lookup for use classification'!$B$14,C2951)),ISNUMBER(SEARCH('[1]Lookup for use classification'!$C$14,C2951))),'[1]Lookup for use classification'!$A$14,"Other"))))))))))))</f>
        <v>Other</v>
      </c>
      <c r="E2951" s="290"/>
      <c r="F2951" s="223"/>
      <c r="G2951" s="223"/>
    </row>
    <row r="2952" spans="1:12" ht="14.25" hidden="1" customHeight="1">
      <c r="A2952" s="193" t="s">
        <v>1845</v>
      </c>
      <c r="B2952" s="167" t="s">
        <v>4456</v>
      </c>
      <c r="C2952" s="239" t="s">
        <v>473</v>
      </c>
      <c r="D2952" s="6" t="str">
        <f>IF(OR(ISNUMBER(SEARCH('[1]Lookup for use classification'!$B$1,C2952)),ISNUMBER(SEARCH('[1]Lookup for use classification'!$C$1,C2952)),ISNUMBER(SEARCH('[1]Lookup for use classification'!$D$1,C2952)),ISNUMBER(SEARCH('[1]Lookup for use classification'!$E$1,C2952))),'[1]Lookup for use classification'!$A$1,IF(ISNUMBER(SEARCH('[1]Lookup for use classification'!$B$2,C2952)),'[1]Lookup for use classification'!$A$2,IF(ISNUMBER(SEARCH('[1]Lookup for use classification'!$B$3,C2952)),'[1]Lookup for use classification'!$A$3,IF(OR(ISNUMBER(SEARCH('[1]Lookup for use classification'!$B$4,C2952)),ISNUMBER(SEARCH('[1]Lookup for use classification'!$C$4,C2952)),ISNUMBER(SEARCH('[1]Lookup for use classification'!$D$4,C2952)),ISNUMBER(SEARCH('[1]Lookup for use classification'!$E$4,C2952))),'[1]Lookup for use classification'!$A$4,IF(OR(ISNUMBER(SEARCH('[1]Lookup for use classification'!$B$5,C2952)),ISNUMBER(SEARCH('[1]Lookup for use classification'!$C$5,C2952)),ISNUMBER(SEARCH('[1]Lookup for use classification'!$D$5,C2952))),'[1]Lookup for use classification'!$A$5,IF(OR(ISNUMBER(SEARCH('[1]Lookup for use classification'!$B$7,C2952)),ISNUMBER(SEARCH('[1]Lookup for use classification'!$C$7,C2952)),ISNUMBER(SEARCH('[1]Lookup for use classification'!$D$7,C2952))),'[1]Lookup for use classification'!$A$7,IF(OR(ISNUMBER(SEARCH('[1]Lookup for use classification'!$B$9,C2952)),ISNUMBER(SEARCH('[1]Lookup for use classification'!$C$9,C2952)),ISNUMBER(SEARCH('[1]Lookup for use classification'!$D$9,C2952)),ISNUMBER(SEARCH('[1]Lookup for use classification'!$E$9,C2952)),ISNUMBER(SEARCH('[1]Lookup for use classification'!$F$9,C2952)),ISNUMBER(SEARCH('[1]Lookup for use classification'!$G$9,C2952)),ISNUMBER(SEARCH('[1]Lookup for use classification'!$H$9,C2952)),ISNUMBER(SEARCH('[1]Lookup for use classification'!$I$9,C2952)),ISNUMBER(SEARCH('[1]Lookup for use classification'!$J$9,C2952)),ISNUMBER(SEARCH('[1]Lookup for use classification'!$K$9,C2952))),'[1]Lookup for use classification'!$A$9,IF(OR(ISNUMBER(SEARCH('[1]Lookup for use classification'!$B$10,C2952)),ISNUMBER(SEARCH('[1]Lookup for use classification'!$C$10,C2952)),ISNUMBER(SEARCH('[1]Lookup for use classification'!$D$10,C2952)),ISNUMBER(SEARCH('[1]Lookup for use classification'!$E$10,C2952)),ISNUMBER(SEARCH('[1]Lookup for use classification'!$F$10,C2952)),ISNUMBER(SEARCH('[1]Lookup for use classification'!$G$10,C2952))),'[1]Lookup for use classification'!$A$10,IF(OR(ISNUMBER(SEARCH('[1]Lookup for use classification'!$B$11,C2952)),ISNUMBER(SEARCH('[1]Lookup for use classification'!$C$11,C2952))),'[1]Lookup for use classification'!$A$11,IF(OR(ISNUMBER(SEARCH('[1]Lookup for use classification'!$B$12,C2952)),ISNUMBER(SEARCH('[1]Lookup for use classification'!$C$12,C2952))),'[1]Lookup for use classification'!$A$12,IF(OR(ISNUMBER(SEARCH('[1]Lookup for use classification'!$B$13,C2952)),ISNUMBER(SEARCH('[1]Lookup for use classification'!$C$13,C2952)),ISNUMBER(SEARCH('[1]Lookup for use classification'!$D$13,C2952)),,ISNUMBER(SEARCH('[1]Lookup for use classification'!$C$13,C2952)),ISNUMBER(SEARCH('[1]Lookup for use classification'!$E$13,C2952))),'[1]Lookup for use classification'!$A$13,IF(OR(ISNUMBER(SEARCH('[1]Lookup for use classification'!$B$14,C2952)),ISNUMBER(SEARCH('[1]Lookup for use classification'!$C$14,C2952))),'[1]Lookup for use classification'!$A$14,"Other"))))))))))))</f>
        <v>Public Assembly</v>
      </c>
      <c r="E2952" s="290"/>
      <c r="F2952" s="223"/>
      <c r="G2952" s="223"/>
    </row>
    <row r="2953" spans="1:12" ht="14.25" hidden="1" customHeight="1">
      <c r="A2953" s="185" t="s">
        <v>1061</v>
      </c>
      <c r="B2953" s="167" t="s">
        <v>4456</v>
      </c>
      <c r="C2953" s="233" t="s">
        <v>1067</v>
      </c>
      <c r="D2953" s="6" t="str">
        <f>IF(OR(ISNUMBER(SEARCH('[1]Lookup for use classification'!$B$1,C2953)),ISNUMBER(SEARCH('[1]Lookup for use classification'!$C$1,C2953)),ISNUMBER(SEARCH('[1]Lookup for use classification'!$D$1,C2953)),ISNUMBER(SEARCH('[1]Lookup for use classification'!$E$1,C2953))),'[1]Lookup for use classification'!$A$1,IF(ISNUMBER(SEARCH('[1]Lookup for use classification'!$B$2,C2953)),'[1]Lookup for use classification'!$A$2,IF(ISNUMBER(SEARCH('[1]Lookup for use classification'!$B$3,C2953)),'[1]Lookup for use classification'!$A$3,IF(OR(ISNUMBER(SEARCH('[1]Lookup for use classification'!$B$4,C2953)),ISNUMBER(SEARCH('[1]Lookup for use classification'!$C$4,C2953)),ISNUMBER(SEARCH('[1]Lookup for use classification'!$D$4,C2953)),ISNUMBER(SEARCH('[1]Lookup for use classification'!$E$4,C2953))),'[1]Lookup for use classification'!$A$4,IF(OR(ISNUMBER(SEARCH('[1]Lookup for use classification'!$B$5,C2953)),ISNUMBER(SEARCH('[1]Lookup for use classification'!$C$5,C2953)),ISNUMBER(SEARCH('[1]Lookup for use classification'!$D$5,C2953))),'[1]Lookup for use classification'!$A$5,IF(OR(ISNUMBER(SEARCH('[1]Lookup for use classification'!$B$7,C2953)),ISNUMBER(SEARCH('[1]Lookup for use classification'!$C$7,C2953)),ISNUMBER(SEARCH('[1]Lookup for use classification'!$D$7,C2953))),'[1]Lookup for use classification'!$A$7,IF(OR(ISNUMBER(SEARCH('[1]Lookup for use classification'!$B$9,C2953)),ISNUMBER(SEARCH('[1]Lookup for use classification'!$C$9,C2953)),ISNUMBER(SEARCH('[1]Lookup for use classification'!$D$9,C2953)),ISNUMBER(SEARCH('[1]Lookup for use classification'!$E$9,C2953)),ISNUMBER(SEARCH('[1]Lookup for use classification'!$F$9,C2953)),ISNUMBER(SEARCH('[1]Lookup for use classification'!$G$9,C2953)),ISNUMBER(SEARCH('[1]Lookup for use classification'!$H$9,C2953)),ISNUMBER(SEARCH('[1]Lookup for use classification'!$I$9,C2953)),ISNUMBER(SEARCH('[1]Lookup for use classification'!$J$9,C2953)),ISNUMBER(SEARCH('[1]Lookup for use classification'!$K$9,C2953))),'[1]Lookup for use classification'!$A$9,IF(OR(ISNUMBER(SEARCH('[1]Lookup for use classification'!$B$10,C2953)),ISNUMBER(SEARCH('[1]Lookup for use classification'!$C$10,C2953)),ISNUMBER(SEARCH('[1]Lookup for use classification'!$D$10,C2953)),ISNUMBER(SEARCH('[1]Lookup for use classification'!$E$10,C2953)),ISNUMBER(SEARCH('[1]Lookup for use classification'!$F$10,C2953)),ISNUMBER(SEARCH('[1]Lookup for use classification'!$G$10,C2953))),'[1]Lookup for use classification'!$A$10,IF(OR(ISNUMBER(SEARCH('[1]Lookup for use classification'!$B$11,C2953)),ISNUMBER(SEARCH('[1]Lookup for use classification'!$C$11,C2953))),'[1]Lookup for use classification'!$A$11,IF(OR(ISNUMBER(SEARCH('[1]Lookup for use classification'!$B$12,C2953)),ISNUMBER(SEARCH('[1]Lookup for use classification'!$C$12,C2953))),'[1]Lookup for use classification'!$A$12,IF(OR(ISNUMBER(SEARCH('[1]Lookup for use classification'!$B$13,C2953)),ISNUMBER(SEARCH('[1]Lookup for use classification'!$C$13,C2953)),ISNUMBER(SEARCH('[1]Lookup for use classification'!$D$13,C2953)),,ISNUMBER(SEARCH('[1]Lookup for use classification'!$C$13,C2953)),ISNUMBER(SEARCH('[1]Lookup for use classification'!$E$13,C2953))),'[1]Lookup for use classification'!$A$13,IF(OR(ISNUMBER(SEARCH('[1]Lookup for use classification'!$B$14,C2953)),ISNUMBER(SEARCH('[1]Lookup for use classification'!$C$14,C2953))),'[1]Lookup for use classification'!$A$14,"Other"))))))))))))</f>
        <v>Accomodation Services</v>
      </c>
      <c r="E2953" s="234"/>
      <c r="F2953" s="235"/>
      <c r="G2953" s="235"/>
    </row>
    <row r="2954" spans="1:12" ht="14.25" hidden="1" customHeight="1">
      <c r="A2954" s="138" t="s">
        <v>1061</v>
      </c>
      <c r="B2954" s="8" t="str">
        <f>IF(ISNA(VLOOKUP(CONCATENATE(A2954,C2954),EUS!$B$2:$B$1939,1,FALSE)),"","End Use Study")</f>
        <v>End Use Study</v>
      </c>
      <c r="C2954" s="14" t="s">
        <v>1063</v>
      </c>
      <c r="D2954" s="162" t="s">
        <v>3335</v>
      </c>
      <c r="E2954" s="15">
        <v>410</v>
      </c>
      <c r="F2954" s="15"/>
      <c r="G2954" s="15"/>
      <c r="H2954" s="164"/>
      <c r="I2954" s="164"/>
      <c r="J2954" s="7"/>
      <c r="L2954" s="6"/>
    </row>
    <row r="2955" spans="1:12" ht="14.25" hidden="1" customHeight="1">
      <c r="A2955" s="134" t="s">
        <v>1061</v>
      </c>
      <c r="B2955" s="8" t="str">
        <f>IF(ISNA(VLOOKUP(CONCATENATE(A2955,C2955),EUS!$B$2:$B$1939,1,FALSE)),"","End Use Study")</f>
        <v>End Use Study</v>
      </c>
      <c r="C2955" s="14" t="s">
        <v>1078</v>
      </c>
      <c r="D2955" s="162" t="s">
        <v>3335</v>
      </c>
      <c r="E2955" s="15">
        <v>3200</v>
      </c>
      <c r="F2955" s="15"/>
      <c r="G2955" s="15"/>
      <c r="H2955" s="164"/>
      <c r="I2955" s="164"/>
      <c r="J2955" s="7"/>
      <c r="L2955" s="6"/>
    </row>
    <row r="2956" spans="1:12" ht="14.25" hidden="1" customHeight="1">
      <c r="A2956" s="188" t="s">
        <v>2101</v>
      </c>
      <c r="B2956" s="8" t="str">
        <f>IF(ISNA(VLOOKUP(CONCATENATE(A2956,C2956),ARIS!$A$1:$A$959,1,FALSE)),"","ARIS")</f>
        <v>ARIS</v>
      </c>
      <c r="C2956" s="223" t="s">
        <v>3492</v>
      </c>
      <c r="D2956" s="162" t="s">
        <v>3335</v>
      </c>
      <c r="E2956" s="224">
        <v>4900</v>
      </c>
      <c r="F2956" s="224"/>
      <c r="G2956" s="224"/>
      <c r="H2956" s="164"/>
      <c r="I2956" s="164"/>
      <c r="J2956" s="165">
        <v>32053.621813333331</v>
      </c>
    </row>
    <row r="2957" spans="1:12" ht="14.25" hidden="1" customHeight="1">
      <c r="A2957" s="188" t="s">
        <v>2101</v>
      </c>
      <c r="B2957" s="162" t="s">
        <v>4512</v>
      </c>
      <c r="C2957" s="223" t="s">
        <v>3493</v>
      </c>
      <c r="D2957" s="162" t="s">
        <v>3335</v>
      </c>
      <c r="E2957" s="224">
        <v>9830</v>
      </c>
      <c r="F2957" s="224"/>
      <c r="G2957" s="224"/>
      <c r="H2957" s="164"/>
      <c r="I2957" s="164">
        <v>4345.9938217391309</v>
      </c>
      <c r="J2957" s="165">
        <v>55610.500489999991</v>
      </c>
    </row>
    <row r="2958" spans="1:12" ht="14.25" hidden="1" customHeight="1">
      <c r="A2958" s="188" t="s">
        <v>1061</v>
      </c>
      <c r="B2958" s="162" t="s">
        <v>4512</v>
      </c>
      <c r="C2958" s="223" t="s">
        <v>3494</v>
      </c>
      <c r="D2958" s="162" t="s">
        <v>3335</v>
      </c>
      <c r="E2958" s="224">
        <v>38100</v>
      </c>
      <c r="F2958" s="224"/>
      <c r="G2958" s="224"/>
      <c r="H2958" s="164">
        <v>10128.830189781022</v>
      </c>
      <c r="I2958" s="164" t="s">
        <v>653</v>
      </c>
      <c r="J2958" s="165">
        <v>131961.18764000002</v>
      </c>
    </row>
    <row r="2959" spans="1:12" ht="14.25" hidden="1" customHeight="1">
      <c r="A2959" s="187" t="s">
        <v>1061</v>
      </c>
      <c r="B2959" s="167" t="s">
        <v>4456</v>
      </c>
      <c r="C2959" s="233" t="s">
        <v>1077</v>
      </c>
      <c r="D2959" s="6" t="str">
        <f>IF(OR(ISNUMBER(SEARCH('[1]Lookup for use classification'!$B$1,C2959)),ISNUMBER(SEARCH('[1]Lookup for use classification'!$C$1,C2959)),ISNUMBER(SEARCH('[1]Lookup for use classification'!$D$1,C2959)),ISNUMBER(SEARCH('[1]Lookup for use classification'!$E$1,C2959))),'[1]Lookup for use classification'!$A$1,IF(ISNUMBER(SEARCH('[1]Lookup for use classification'!$B$2,C2959)),'[1]Lookup for use classification'!$A$2,IF(ISNUMBER(SEARCH('[1]Lookup for use classification'!$B$3,C2959)),'[1]Lookup for use classification'!$A$3,IF(OR(ISNUMBER(SEARCH('[1]Lookup for use classification'!$B$4,C2959)),ISNUMBER(SEARCH('[1]Lookup for use classification'!$C$4,C2959)),ISNUMBER(SEARCH('[1]Lookup for use classification'!$D$4,C2959)),ISNUMBER(SEARCH('[1]Lookup for use classification'!$E$4,C2959))),'[1]Lookup for use classification'!$A$4,IF(OR(ISNUMBER(SEARCH('[1]Lookup for use classification'!$B$5,C2959)),ISNUMBER(SEARCH('[1]Lookup for use classification'!$C$5,C2959)),ISNUMBER(SEARCH('[1]Lookup for use classification'!$D$5,C2959))),'[1]Lookup for use classification'!$A$5,IF(OR(ISNUMBER(SEARCH('[1]Lookup for use classification'!$B$7,C2959)),ISNUMBER(SEARCH('[1]Lookup for use classification'!$C$7,C2959)),ISNUMBER(SEARCH('[1]Lookup for use classification'!$D$7,C2959))),'[1]Lookup for use classification'!$A$7,IF(OR(ISNUMBER(SEARCH('[1]Lookup for use classification'!$B$9,C2959)),ISNUMBER(SEARCH('[1]Lookup for use classification'!$C$9,C2959)),ISNUMBER(SEARCH('[1]Lookup for use classification'!$D$9,C2959)),ISNUMBER(SEARCH('[1]Lookup for use classification'!$E$9,C2959)),ISNUMBER(SEARCH('[1]Lookup for use classification'!$F$9,C2959)),ISNUMBER(SEARCH('[1]Lookup for use classification'!$G$9,C2959)),ISNUMBER(SEARCH('[1]Lookup for use classification'!$H$9,C2959)),ISNUMBER(SEARCH('[1]Lookup for use classification'!$I$9,C2959)),ISNUMBER(SEARCH('[1]Lookup for use classification'!$J$9,C2959)),ISNUMBER(SEARCH('[1]Lookup for use classification'!$K$9,C2959))),'[1]Lookup for use classification'!$A$9,IF(OR(ISNUMBER(SEARCH('[1]Lookup for use classification'!$B$10,C2959)),ISNUMBER(SEARCH('[1]Lookup for use classification'!$C$10,C2959)),ISNUMBER(SEARCH('[1]Lookup for use classification'!$D$10,C2959)),ISNUMBER(SEARCH('[1]Lookup for use classification'!$E$10,C2959)),ISNUMBER(SEARCH('[1]Lookup for use classification'!$F$10,C2959)),ISNUMBER(SEARCH('[1]Lookup for use classification'!$G$10,C2959))),'[1]Lookup for use classification'!$A$10,IF(OR(ISNUMBER(SEARCH('[1]Lookup for use classification'!$B$11,C2959)),ISNUMBER(SEARCH('[1]Lookup for use classification'!$C$11,C2959))),'[1]Lookup for use classification'!$A$11,IF(OR(ISNUMBER(SEARCH('[1]Lookup for use classification'!$B$12,C2959)),ISNUMBER(SEARCH('[1]Lookup for use classification'!$C$12,C2959))),'[1]Lookup for use classification'!$A$12,IF(OR(ISNUMBER(SEARCH('[1]Lookup for use classification'!$B$13,C2959)),ISNUMBER(SEARCH('[1]Lookup for use classification'!$C$13,C2959)),ISNUMBER(SEARCH('[1]Lookup for use classification'!$D$13,C2959)),,ISNUMBER(SEARCH('[1]Lookup for use classification'!$C$13,C2959)),ISNUMBER(SEARCH('[1]Lookup for use classification'!$E$13,C2959))),'[1]Lookup for use classification'!$A$13,IF(OR(ISNUMBER(SEARCH('[1]Lookup for use classification'!$B$14,C2959)),ISNUMBER(SEARCH('[1]Lookup for use classification'!$C$14,C2959))),'[1]Lookup for use classification'!$A$14,"Other"))))))))))))</f>
        <v>Education - K - 12</v>
      </c>
      <c r="E2959" s="234"/>
      <c r="F2959" s="235"/>
      <c r="G2959" s="235"/>
    </row>
    <row r="2960" spans="1:12" ht="14.25" hidden="1" customHeight="1">
      <c r="A2960" s="187" t="s">
        <v>1061</v>
      </c>
      <c r="B2960" s="167" t="s">
        <v>4456</v>
      </c>
      <c r="C2960" s="233" t="s">
        <v>1070</v>
      </c>
      <c r="D2960" s="6" t="str">
        <f>IF(OR(ISNUMBER(SEARCH('[1]Lookup for use classification'!$B$1,C2960)),ISNUMBER(SEARCH('[1]Lookup for use classification'!$C$1,C2960)),ISNUMBER(SEARCH('[1]Lookup for use classification'!$D$1,C2960)),ISNUMBER(SEARCH('[1]Lookup for use classification'!$E$1,C2960))),'[1]Lookup for use classification'!$A$1,IF(ISNUMBER(SEARCH('[1]Lookup for use classification'!$B$2,C2960)),'[1]Lookup for use classification'!$A$2,IF(ISNUMBER(SEARCH('[1]Lookup for use classification'!$B$3,C2960)),'[1]Lookup for use classification'!$A$3,IF(OR(ISNUMBER(SEARCH('[1]Lookup for use classification'!$B$4,C2960)),ISNUMBER(SEARCH('[1]Lookup for use classification'!$C$4,C2960)),ISNUMBER(SEARCH('[1]Lookup for use classification'!$D$4,C2960)),ISNUMBER(SEARCH('[1]Lookup for use classification'!$E$4,C2960))),'[1]Lookup for use classification'!$A$4,IF(OR(ISNUMBER(SEARCH('[1]Lookup for use classification'!$B$5,C2960)),ISNUMBER(SEARCH('[1]Lookup for use classification'!$C$5,C2960)),ISNUMBER(SEARCH('[1]Lookup for use classification'!$D$5,C2960))),'[1]Lookup for use classification'!$A$5,IF(OR(ISNUMBER(SEARCH('[1]Lookup for use classification'!$B$7,C2960)),ISNUMBER(SEARCH('[1]Lookup for use classification'!$C$7,C2960)),ISNUMBER(SEARCH('[1]Lookup for use classification'!$D$7,C2960))),'[1]Lookup for use classification'!$A$7,IF(OR(ISNUMBER(SEARCH('[1]Lookup for use classification'!$B$9,C2960)),ISNUMBER(SEARCH('[1]Lookup for use classification'!$C$9,C2960)),ISNUMBER(SEARCH('[1]Lookup for use classification'!$D$9,C2960)),ISNUMBER(SEARCH('[1]Lookup for use classification'!$E$9,C2960)),ISNUMBER(SEARCH('[1]Lookup for use classification'!$F$9,C2960)),ISNUMBER(SEARCH('[1]Lookup for use classification'!$G$9,C2960)),ISNUMBER(SEARCH('[1]Lookup for use classification'!$H$9,C2960)),ISNUMBER(SEARCH('[1]Lookup for use classification'!$I$9,C2960)),ISNUMBER(SEARCH('[1]Lookup for use classification'!$J$9,C2960)),ISNUMBER(SEARCH('[1]Lookup for use classification'!$K$9,C2960))),'[1]Lookup for use classification'!$A$9,IF(OR(ISNUMBER(SEARCH('[1]Lookup for use classification'!$B$10,C2960)),ISNUMBER(SEARCH('[1]Lookup for use classification'!$C$10,C2960)),ISNUMBER(SEARCH('[1]Lookup for use classification'!$D$10,C2960)),ISNUMBER(SEARCH('[1]Lookup for use classification'!$E$10,C2960)),ISNUMBER(SEARCH('[1]Lookup for use classification'!$F$10,C2960)),ISNUMBER(SEARCH('[1]Lookup for use classification'!$G$10,C2960))),'[1]Lookup for use classification'!$A$10,IF(OR(ISNUMBER(SEARCH('[1]Lookup for use classification'!$B$11,C2960)),ISNUMBER(SEARCH('[1]Lookup for use classification'!$C$11,C2960))),'[1]Lookup for use classification'!$A$11,IF(OR(ISNUMBER(SEARCH('[1]Lookup for use classification'!$B$12,C2960)),ISNUMBER(SEARCH('[1]Lookup for use classification'!$C$12,C2960))),'[1]Lookup for use classification'!$A$12,IF(OR(ISNUMBER(SEARCH('[1]Lookup for use classification'!$B$13,C2960)),ISNUMBER(SEARCH('[1]Lookup for use classification'!$C$13,C2960)),ISNUMBER(SEARCH('[1]Lookup for use classification'!$D$13,C2960)),,ISNUMBER(SEARCH('[1]Lookup for use classification'!$C$13,C2960)),ISNUMBER(SEARCH('[1]Lookup for use classification'!$E$13,C2960))),'[1]Lookup for use classification'!$A$13,IF(OR(ISNUMBER(SEARCH('[1]Lookup for use classification'!$B$14,C2960)),ISNUMBER(SEARCH('[1]Lookup for use classification'!$C$14,C2960))),'[1]Lookup for use classification'!$A$14,"Other"))))))))))))</f>
        <v>Health Care - Hospitals</v>
      </c>
      <c r="E2960" s="234">
        <v>6100</v>
      </c>
      <c r="F2960" s="235"/>
      <c r="G2960" s="235"/>
    </row>
    <row r="2961" spans="1:10" ht="14.25" hidden="1" customHeight="1">
      <c r="A2961" s="188" t="s">
        <v>2101</v>
      </c>
      <c r="B2961" s="8" t="str">
        <f>IF(ISNA(VLOOKUP(CONCATENATE(A2961,C2961),ARIS!$A$1:$A$959,1,FALSE)),"","ARIS")</f>
        <v>ARIS</v>
      </c>
      <c r="C2961" s="221" t="s">
        <v>3121</v>
      </c>
      <c r="D2961" s="162" t="s">
        <v>377</v>
      </c>
      <c r="E2961" s="222">
        <v>6000</v>
      </c>
      <c r="F2961" s="222"/>
      <c r="G2961" s="222"/>
      <c r="H2961" s="164">
        <v>834.87591240875918</v>
      </c>
      <c r="I2961" s="164"/>
      <c r="J2961" s="165">
        <v>8080.0727199999983</v>
      </c>
    </row>
    <row r="2962" spans="1:10" ht="14.25" hidden="1" customHeight="1">
      <c r="A2962" s="188" t="s">
        <v>1061</v>
      </c>
      <c r="B2962" s="8" t="str">
        <f>IF(ISNA(VLOOKUP(CONCATENATE(A2962,C2962),ARIS!$A$1:$A$959,1,FALSE)),"","ARIS")</f>
        <v>ARIS</v>
      </c>
      <c r="C2962" s="223" t="s">
        <v>3120</v>
      </c>
      <c r="D2962" s="162" t="s">
        <v>377</v>
      </c>
      <c r="E2962" s="224">
        <v>14300</v>
      </c>
      <c r="F2962" s="224"/>
      <c r="G2962" s="224"/>
      <c r="H2962" s="164">
        <v>9335.7080291970797</v>
      </c>
      <c r="I2962" s="164"/>
      <c r="J2962" s="165">
        <v>141094.269837</v>
      </c>
    </row>
    <row r="2963" spans="1:10" ht="14.25" hidden="1" customHeight="1">
      <c r="A2963" s="185" t="s">
        <v>1061</v>
      </c>
      <c r="B2963" s="167" t="s">
        <v>4456</v>
      </c>
      <c r="C2963" s="233" t="s">
        <v>1074</v>
      </c>
      <c r="D2963" s="6" t="str">
        <f>IF(OR(ISNUMBER(SEARCH('[1]Lookup for use classification'!$B$1,C2963)),ISNUMBER(SEARCH('[1]Lookup for use classification'!$C$1,C2963)),ISNUMBER(SEARCH('[1]Lookup for use classification'!$D$1,C2963)),ISNUMBER(SEARCH('[1]Lookup for use classification'!$E$1,C2963))),'[1]Lookup for use classification'!$A$1,IF(ISNUMBER(SEARCH('[1]Lookup for use classification'!$B$2,C2963)),'[1]Lookup for use classification'!$A$2,IF(ISNUMBER(SEARCH('[1]Lookup for use classification'!$B$3,C2963)),'[1]Lookup for use classification'!$A$3,IF(OR(ISNUMBER(SEARCH('[1]Lookup for use classification'!$B$4,C2963)),ISNUMBER(SEARCH('[1]Lookup for use classification'!$C$4,C2963)),ISNUMBER(SEARCH('[1]Lookup for use classification'!$D$4,C2963)),ISNUMBER(SEARCH('[1]Lookup for use classification'!$E$4,C2963))),'[1]Lookup for use classification'!$A$4,IF(OR(ISNUMBER(SEARCH('[1]Lookup for use classification'!$B$5,C2963)),ISNUMBER(SEARCH('[1]Lookup for use classification'!$C$5,C2963)),ISNUMBER(SEARCH('[1]Lookup for use classification'!$D$5,C2963))),'[1]Lookup for use classification'!$A$5,IF(OR(ISNUMBER(SEARCH('[1]Lookup for use classification'!$B$7,C2963)),ISNUMBER(SEARCH('[1]Lookup for use classification'!$C$7,C2963)),ISNUMBER(SEARCH('[1]Lookup for use classification'!$D$7,C2963))),'[1]Lookup for use classification'!$A$7,IF(OR(ISNUMBER(SEARCH('[1]Lookup for use classification'!$B$9,C2963)),ISNUMBER(SEARCH('[1]Lookup for use classification'!$C$9,C2963)),ISNUMBER(SEARCH('[1]Lookup for use classification'!$D$9,C2963)),ISNUMBER(SEARCH('[1]Lookup for use classification'!$E$9,C2963)),ISNUMBER(SEARCH('[1]Lookup for use classification'!$F$9,C2963)),ISNUMBER(SEARCH('[1]Lookup for use classification'!$G$9,C2963)),ISNUMBER(SEARCH('[1]Lookup for use classification'!$H$9,C2963)),ISNUMBER(SEARCH('[1]Lookup for use classification'!$I$9,C2963)),ISNUMBER(SEARCH('[1]Lookup for use classification'!$J$9,C2963)),ISNUMBER(SEARCH('[1]Lookup for use classification'!$K$9,C2963))),'[1]Lookup for use classification'!$A$9,IF(OR(ISNUMBER(SEARCH('[1]Lookup for use classification'!$B$10,C2963)),ISNUMBER(SEARCH('[1]Lookup for use classification'!$C$10,C2963)),ISNUMBER(SEARCH('[1]Lookup for use classification'!$D$10,C2963)),ISNUMBER(SEARCH('[1]Lookup for use classification'!$E$10,C2963)),ISNUMBER(SEARCH('[1]Lookup for use classification'!$F$10,C2963)),ISNUMBER(SEARCH('[1]Lookup for use classification'!$G$10,C2963))),'[1]Lookup for use classification'!$A$10,IF(OR(ISNUMBER(SEARCH('[1]Lookup for use classification'!$B$11,C2963)),ISNUMBER(SEARCH('[1]Lookup for use classification'!$C$11,C2963))),'[1]Lookup for use classification'!$A$11,IF(OR(ISNUMBER(SEARCH('[1]Lookup for use classification'!$B$12,C2963)),ISNUMBER(SEARCH('[1]Lookup for use classification'!$C$12,C2963))),'[1]Lookup for use classification'!$A$12,IF(OR(ISNUMBER(SEARCH('[1]Lookup for use classification'!$B$13,C2963)),ISNUMBER(SEARCH('[1]Lookup for use classification'!$C$13,C2963)),ISNUMBER(SEARCH('[1]Lookup for use classification'!$D$13,C2963)),,ISNUMBER(SEARCH('[1]Lookup for use classification'!$C$13,C2963)),ISNUMBER(SEARCH('[1]Lookup for use classification'!$E$13,C2963))),'[1]Lookup for use classification'!$A$13,IF(OR(ISNUMBER(SEARCH('[1]Lookup for use classification'!$B$14,C2963)),ISNUMBER(SEARCH('[1]Lookup for use classification'!$C$14,C2963))),'[1]Lookup for use classification'!$A$14,"Other"))))))))))))</f>
        <v>Other</v>
      </c>
      <c r="E2963" s="234">
        <v>500</v>
      </c>
      <c r="F2963" s="235"/>
      <c r="G2963" s="235"/>
    </row>
    <row r="2964" spans="1:10" ht="14.25" hidden="1" customHeight="1">
      <c r="A2964" s="187" t="s">
        <v>1061</v>
      </c>
      <c r="B2964" s="167" t="s">
        <v>4456</v>
      </c>
      <c r="C2964" s="233" t="s">
        <v>1066</v>
      </c>
      <c r="D2964" s="6" t="str">
        <f>IF(OR(ISNUMBER(SEARCH('[1]Lookup for use classification'!$B$1,C2964)),ISNUMBER(SEARCH('[1]Lookup for use classification'!$C$1,C2964)),ISNUMBER(SEARCH('[1]Lookup for use classification'!$D$1,C2964)),ISNUMBER(SEARCH('[1]Lookup for use classification'!$E$1,C2964))),'[1]Lookup for use classification'!$A$1,IF(ISNUMBER(SEARCH('[1]Lookup for use classification'!$B$2,C2964)),'[1]Lookup for use classification'!$A$2,IF(ISNUMBER(SEARCH('[1]Lookup for use classification'!$B$3,C2964)),'[1]Lookup for use classification'!$A$3,IF(OR(ISNUMBER(SEARCH('[1]Lookup for use classification'!$B$4,C2964)),ISNUMBER(SEARCH('[1]Lookup for use classification'!$C$4,C2964)),ISNUMBER(SEARCH('[1]Lookup for use classification'!$D$4,C2964)),ISNUMBER(SEARCH('[1]Lookup for use classification'!$E$4,C2964))),'[1]Lookup for use classification'!$A$4,IF(OR(ISNUMBER(SEARCH('[1]Lookup for use classification'!$B$5,C2964)),ISNUMBER(SEARCH('[1]Lookup for use classification'!$C$5,C2964)),ISNUMBER(SEARCH('[1]Lookup for use classification'!$D$5,C2964))),'[1]Lookup for use classification'!$A$5,IF(OR(ISNUMBER(SEARCH('[1]Lookup for use classification'!$B$7,C2964)),ISNUMBER(SEARCH('[1]Lookup for use classification'!$C$7,C2964)),ISNUMBER(SEARCH('[1]Lookup for use classification'!$D$7,C2964))),'[1]Lookup for use classification'!$A$7,IF(OR(ISNUMBER(SEARCH('[1]Lookup for use classification'!$B$9,C2964)),ISNUMBER(SEARCH('[1]Lookup for use classification'!$C$9,C2964)),ISNUMBER(SEARCH('[1]Lookup for use classification'!$D$9,C2964)),ISNUMBER(SEARCH('[1]Lookup for use classification'!$E$9,C2964)),ISNUMBER(SEARCH('[1]Lookup for use classification'!$F$9,C2964)),ISNUMBER(SEARCH('[1]Lookup for use classification'!$G$9,C2964)),ISNUMBER(SEARCH('[1]Lookup for use classification'!$H$9,C2964)),ISNUMBER(SEARCH('[1]Lookup for use classification'!$I$9,C2964)),ISNUMBER(SEARCH('[1]Lookup for use classification'!$J$9,C2964)),ISNUMBER(SEARCH('[1]Lookup for use classification'!$K$9,C2964))),'[1]Lookup for use classification'!$A$9,IF(OR(ISNUMBER(SEARCH('[1]Lookup for use classification'!$B$10,C2964)),ISNUMBER(SEARCH('[1]Lookup for use classification'!$C$10,C2964)),ISNUMBER(SEARCH('[1]Lookup for use classification'!$D$10,C2964)),ISNUMBER(SEARCH('[1]Lookup for use classification'!$E$10,C2964)),ISNUMBER(SEARCH('[1]Lookup for use classification'!$F$10,C2964)),ISNUMBER(SEARCH('[1]Lookup for use classification'!$G$10,C2964))),'[1]Lookup for use classification'!$A$10,IF(OR(ISNUMBER(SEARCH('[1]Lookup for use classification'!$B$11,C2964)),ISNUMBER(SEARCH('[1]Lookup for use classification'!$C$11,C2964))),'[1]Lookup for use classification'!$A$11,IF(OR(ISNUMBER(SEARCH('[1]Lookup for use classification'!$B$12,C2964)),ISNUMBER(SEARCH('[1]Lookup for use classification'!$C$12,C2964))),'[1]Lookup for use classification'!$A$12,IF(OR(ISNUMBER(SEARCH('[1]Lookup for use classification'!$B$13,C2964)),ISNUMBER(SEARCH('[1]Lookup for use classification'!$C$13,C2964)),ISNUMBER(SEARCH('[1]Lookup for use classification'!$D$13,C2964)),,ISNUMBER(SEARCH('[1]Lookup for use classification'!$C$13,C2964)),ISNUMBER(SEARCH('[1]Lookup for use classification'!$E$13,C2964))),'[1]Lookup for use classification'!$A$13,IF(OR(ISNUMBER(SEARCH('[1]Lookup for use classification'!$B$14,C2964)),ISNUMBER(SEARCH('[1]Lookup for use classification'!$C$14,C2964))),'[1]Lookup for use classification'!$A$14,"Other"))))))))))))</f>
        <v>Other</v>
      </c>
      <c r="E2964" s="234">
        <v>1500</v>
      </c>
      <c r="F2964" s="235"/>
      <c r="G2964" s="235"/>
    </row>
    <row r="2965" spans="1:10" ht="14.25" hidden="1" customHeight="1">
      <c r="A2965" s="187" t="s">
        <v>1061</v>
      </c>
      <c r="B2965" s="167" t="s">
        <v>4456</v>
      </c>
      <c r="C2965" s="233" t="s">
        <v>1065</v>
      </c>
      <c r="D2965" s="6" t="str">
        <f>IF(OR(ISNUMBER(SEARCH('[1]Lookup for use classification'!$B$1,C2965)),ISNUMBER(SEARCH('[1]Lookup for use classification'!$C$1,C2965)),ISNUMBER(SEARCH('[1]Lookup for use classification'!$D$1,C2965)),ISNUMBER(SEARCH('[1]Lookup for use classification'!$E$1,C2965))),'[1]Lookup for use classification'!$A$1,IF(ISNUMBER(SEARCH('[1]Lookup for use classification'!$B$2,C2965)),'[1]Lookup for use classification'!$A$2,IF(ISNUMBER(SEARCH('[1]Lookup for use classification'!$B$3,C2965)),'[1]Lookup for use classification'!$A$3,IF(OR(ISNUMBER(SEARCH('[1]Lookup for use classification'!$B$4,C2965)),ISNUMBER(SEARCH('[1]Lookup for use classification'!$C$4,C2965)),ISNUMBER(SEARCH('[1]Lookup for use classification'!$D$4,C2965)),ISNUMBER(SEARCH('[1]Lookup for use classification'!$E$4,C2965))),'[1]Lookup for use classification'!$A$4,IF(OR(ISNUMBER(SEARCH('[1]Lookup for use classification'!$B$5,C2965)),ISNUMBER(SEARCH('[1]Lookup for use classification'!$C$5,C2965)),ISNUMBER(SEARCH('[1]Lookup for use classification'!$D$5,C2965))),'[1]Lookup for use classification'!$A$5,IF(OR(ISNUMBER(SEARCH('[1]Lookup for use classification'!$B$7,C2965)),ISNUMBER(SEARCH('[1]Lookup for use classification'!$C$7,C2965)),ISNUMBER(SEARCH('[1]Lookup for use classification'!$D$7,C2965))),'[1]Lookup for use classification'!$A$7,IF(OR(ISNUMBER(SEARCH('[1]Lookup for use classification'!$B$9,C2965)),ISNUMBER(SEARCH('[1]Lookup for use classification'!$C$9,C2965)),ISNUMBER(SEARCH('[1]Lookup for use classification'!$D$9,C2965)),ISNUMBER(SEARCH('[1]Lookup for use classification'!$E$9,C2965)),ISNUMBER(SEARCH('[1]Lookup for use classification'!$F$9,C2965)),ISNUMBER(SEARCH('[1]Lookup for use classification'!$G$9,C2965)),ISNUMBER(SEARCH('[1]Lookup for use classification'!$H$9,C2965)),ISNUMBER(SEARCH('[1]Lookup for use classification'!$I$9,C2965)),ISNUMBER(SEARCH('[1]Lookup for use classification'!$J$9,C2965)),ISNUMBER(SEARCH('[1]Lookup for use classification'!$K$9,C2965))),'[1]Lookup for use classification'!$A$9,IF(OR(ISNUMBER(SEARCH('[1]Lookup for use classification'!$B$10,C2965)),ISNUMBER(SEARCH('[1]Lookup for use classification'!$C$10,C2965)),ISNUMBER(SEARCH('[1]Lookup for use classification'!$D$10,C2965)),ISNUMBER(SEARCH('[1]Lookup for use classification'!$E$10,C2965)),ISNUMBER(SEARCH('[1]Lookup for use classification'!$F$10,C2965)),ISNUMBER(SEARCH('[1]Lookup for use classification'!$G$10,C2965))),'[1]Lookup for use classification'!$A$10,IF(OR(ISNUMBER(SEARCH('[1]Lookup for use classification'!$B$11,C2965)),ISNUMBER(SEARCH('[1]Lookup for use classification'!$C$11,C2965))),'[1]Lookup for use classification'!$A$11,IF(OR(ISNUMBER(SEARCH('[1]Lookup for use classification'!$B$12,C2965)),ISNUMBER(SEARCH('[1]Lookup for use classification'!$C$12,C2965))),'[1]Lookup for use classification'!$A$12,IF(OR(ISNUMBER(SEARCH('[1]Lookup for use classification'!$B$13,C2965)),ISNUMBER(SEARCH('[1]Lookup for use classification'!$C$13,C2965)),ISNUMBER(SEARCH('[1]Lookup for use classification'!$D$13,C2965)),,ISNUMBER(SEARCH('[1]Lookup for use classification'!$C$13,C2965)),ISNUMBER(SEARCH('[1]Lookup for use classification'!$E$13,C2965))),'[1]Lookup for use classification'!$A$13,IF(OR(ISNUMBER(SEARCH('[1]Lookup for use classification'!$B$14,C2965)),ISNUMBER(SEARCH('[1]Lookup for use classification'!$C$14,C2965))),'[1]Lookup for use classification'!$A$14,"Other"))))))))))))</f>
        <v>Other</v>
      </c>
      <c r="E2965" s="234">
        <v>2000</v>
      </c>
      <c r="F2965" s="235"/>
      <c r="G2965" s="235"/>
    </row>
    <row r="2966" spans="1:10" ht="14.25" hidden="1" customHeight="1">
      <c r="A2966" s="187" t="s">
        <v>1061</v>
      </c>
      <c r="B2966" s="167" t="s">
        <v>4456</v>
      </c>
      <c r="C2966" s="233" t="s">
        <v>1069</v>
      </c>
      <c r="D2966" s="6" t="str">
        <f>IF(OR(ISNUMBER(SEARCH('[1]Lookup for use classification'!$B$1,C2966)),ISNUMBER(SEARCH('[1]Lookup for use classification'!$C$1,C2966)),ISNUMBER(SEARCH('[1]Lookup for use classification'!$D$1,C2966)),ISNUMBER(SEARCH('[1]Lookup for use classification'!$E$1,C2966))),'[1]Lookup for use classification'!$A$1,IF(ISNUMBER(SEARCH('[1]Lookup for use classification'!$B$2,C2966)),'[1]Lookup for use classification'!$A$2,IF(ISNUMBER(SEARCH('[1]Lookup for use classification'!$B$3,C2966)),'[1]Lookup for use classification'!$A$3,IF(OR(ISNUMBER(SEARCH('[1]Lookup for use classification'!$B$4,C2966)),ISNUMBER(SEARCH('[1]Lookup for use classification'!$C$4,C2966)),ISNUMBER(SEARCH('[1]Lookup for use classification'!$D$4,C2966)),ISNUMBER(SEARCH('[1]Lookup for use classification'!$E$4,C2966))),'[1]Lookup for use classification'!$A$4,IF(OR(ISNUMBER(SEARCH('[1]Lookup for use classification'!$B$5,C2966)),ISNUMBER(SEARCH('[1]Lookup for use classification'!$C$5,C2966)),ISNUMBER(SEARCH('[1]Lookup for use classification'!$D$5,C2966))),'[1]Lookup for use classification'!$A$5,IF(OR(ISNUMBER(SEARCH('[1]Lookup for use classification'!$B$7,C2966)),ISNUMBER(SEARCH('[1]Lookup for use classification'!$C$7,C2966)),ISNUMBER(SEARCH('[1]Lookup for use classification'!$D$7,C2966))),'[1]Lookup for use classification'!$A$7,IF(OR(ISNUMBER(SEARCH('[1]Lookup for use classification'!$B$9,C2966)),ISNUMBER(SEARCH('[1]Lookup for use classification'!$C$9,C2966)),ISNUMBER(SEARCH('[1]Lookup for use classification'!$D$9,C2966)),ISNUMBER(SEARCH('[1]Lookup for use classification'!$E$9,C2966)),ISNUMBER(SEARCH('[1]Lookup for use classification'!$F$9,C2966)),ISNUMBER(SEARCH('[1]Lookup for use classification'!$G$9,C2966)),ISNUMBER(SEARCH('[1]Lookup for use classification'!$H$9,C2966)),ISNUMBER(SEARCH('[1]Lookup for use classification'!$I$9,C2966)),ISNUMBER(SEARCH('[1]Lookup for use classification'!$J$9,C2966)),ISNUMBER(SEARCH('[1]Lookup for use classification'!$K$9,C2966))),'[1]Lookup for use classification'!$A$9,IF(OR(ISNUMBER(SEARCH('[1]Lookup for use classification'!$B$10,C2966)),ISNUMBER(SEARCH('[1]Lookup for use classification'!$C$10,C2966)),ISNUMBER(SEARCH('[1]Lookup for use classification'!$D$10,C2966)),ISNUMBER(SEARCH('[1]Lookup for use classification'!$E$10,C2966)),ISNUMBER(SEARCH('[1]Lookup for use classification'!$F$10,C2966)),ISNUMBER(SEARCH('[1]Lookup for use classification'!$G$10,C2966))),'[1]Lookup for use classification'!$A$10,IF(OR(ISNUMBER(SEARCH('[1]Lookup for use classification'!$B$11,C2966)),ISNUMBER(SEARCH('[1]Lookup for use classification'!$C$11,C2966))),'[1]Lookup for use classification'!$A$11,IF(OR(ISNUMBER(SEARCH('[1]Lookup for use classification'!$B$12,C2966)),ISNUMBER(SEARCH('[1]Lookup for use classification'!$C$12,C2966))),'[1]Lookup for use classification'!$A$12,IF(OR(ISNUMBER(SEARCH('[1]Lookup for use classification'!$B$13,C2966)),ISNUMBER(SEARCH('[1]Lookup for use classification'!$C$13,C2966)),ISNUMBER(SEARCH('[1]Lookup for use classification'!$D$13,C2966)),,ISNUMBER(SEARCH('[1]Lookup for use classification'!$C$13,C2966)),ISNUMBER(SEARCH('[1]Lookup for use classification'!$E$13,C2966))),'[1]Lookup for use classification'!$A$13,IF(OR(ISNUMBER(SEARCH('[1]Lookup for use classification'!$B$14,C2966)),ISNUMBER(SEARCH('[1]Lookup for use classification'!$C$14,C2966))),'[1]Lookup for use classification'!$A$14,"Other"))))))))))))</f>
        <v>Other</v>
      </c>
      <c r="E2966" s="234">
        <v>2384</v>
      </c>
      <c r="F2966" s="235"/>
      <c r="G2966" s="235"/>
    </row>
    <row r="2967" spans="1:10" ht="14.25" hidden="1" customHeight="1">
      <c r="A2967" s="193" t="s">
        <v>2101</v>
      </c>
      <c r="B2967" s="8" t="str">
        <f>IF(ISNA(VLOOKUP(CONCATENATE(A2967,C2967),ARIS!$A$1:$A$959,1,FALSE)),"","ARIS")</f>
        <v>ARIS</v>
      </c>
      <c r="C2967" s="223" t="s">
        <v>2815</v>
      </c>
      <c r="D2967" s="8" t="str">
        <f>IF(OR(ISNUMBER(SEARCH('[1]Lookup for use classification'!$B$1,C2967)),ISNUMBER(SEARCH('[1]Lookup for use classification'!$C$1,C2967)),ISNUMBER(SEARCH('[1]Lookup for use classification'!$D$1,C2967)),ISNUMBER(SEARCH('[1]Lookup for use classification'!$E$1,C2967))),'[1]Lookup for use classification'!$A$1,IF(ISNUMBER(SEARCH('[1]Lookup for use classification'!$B$2,C2967)),'[1]Lookup for use classification'!$A$2,IF(ISNUMBER(SEARCH('[1]Lookup for use classification'!$B$3,C2967)),'[1]Lookup for use classification'!$A$3,IF(OR(ISNUMBER(SEARCH('[1]Lookup for use classification'!$B$4,C2967)),ISNUMBER(SEARCH('[1]Lookup for use classification'!$C$4,C2967)),ISNUMBER(SEARCH('[1]Lookup for use classification'!$D$4,C2967)),ISNUMBER(SEARCH('[1]Lookup for use classification'!$E$4,C2967))),'[1]Lookup for use classification'!$A$4,IF(OR(ISNUMBER(SEARCH('[1]Lookup for use classification'!$B$5,C2967)),ISNUMBER(SEARCH('[1]Lookup for use classification'!$C$5,C2967)),ISNUMBER(SEARCH('[1]Lookup for use classification'!$D$5,C2967))),'[1]Lookup for use classification'!$A$5,IF(OR(ISNUMBER(SEARCH('[1]Lookup for use classification'!$B$7,C2967)),ISNUMBER(SEARCH('[1]Lookup for use classification'!$C$7,C2967)),ISNUMBER(SEARCH('[1]Lookup for use classification'!$D$7,C2967))),'[1]Lookup for use classification'!$A$7,IF(OR(ISNUMBER(SEARCH('[1]Lookup for use classification'!$B$9,C2967)),ISNUMBER(SEARCH('[1]Lookup for use classification'!$C$9,C2967)),ISNUMBER(SEARCH('[1]Lookup for use classification'!$D$9,C2967)),ISNUMBER(SEARCH('[1]Lookup for use classification'!$E$9,C2967)),ISNUMBER(SEARCH('[1]Lookup for use classification'!$F$9,C2967)),ISNUMBER(SEARCH('[1]Lookup for use classification'!$G$9,C2967)),ISNUMBER(SEARCH('[1]Lookup for use classification'!$H$9,C2967)),ISNUMBER(SEARCH('[1]Lookup for use classification'!$I$9,C2967)),ISNUMBER(SEARCH('[1]Lookup for use classification'!$J$9,C2967)),ISNUMBER(SEARCH('[1]Lookup for use classification'!$K$9,C2967))),'[1]Lookup for use classification'!$A$9,IF(OR(ISNUMBER(SEARCH('[1]Lookup for use classification'!$B$10,C2967)),ISNUMBER(SEARCH('[1]Lookup for use classification'!$C$10,C2967)),ISNUMBER(SEARCH('[1]Lookup for use classification'!$D$10,C2967)),ISNUMBER(SEARCH('[1]Lookup for use classification'!$E$10,C2967)),ISNUMBER(SEARCH('[1]Lookup for use classification'!$F$10,C2967)),ISNUMBER(SEARCH('[1]Lookup for use classification'!$G$10,C2967))),'[1]Lookup for use classification'!$A$10,IF(OR(ISNUMBER(SEARCH('[1]Lookup for use classification'!$B$11,C2967)),ISNUMBER(SEARCH('[1]Lookup for use classification'!$C$11,C2967))),'[1]Lookup for use classification'!$A$11,IF(OR(ISNUMBER(SEARCH('[1]Lookup for use classification'!$B$12,C2967)),ISNUMBER(SEARCH('[1]Lookup for use classification'!$C$12,C2967))),'[1]Lookup for use classification'!$A$12,IF(OR(ISNUMBER(SEARCH('[1]Lookup for use classification'!$B$13,C2967)),ISNUMBER(SEARCH('[1]Lookup for use classification'!$C$13,C2967)),ISNUMBER(SEARCH('[1]Lookup for use classification'!$D$13,C2967)),,ISNUMBER(SEARCH('[1]Lookup for use classification'!$C$13,C2967)),ISNUMBER(SEARCH('[1]Lookup for use classification'!$E$13,C2967))),'[1]Lookup for use classification'!$A$13,IF(OR(ISNUMBER(SEARCH('[1]Lookup for use classification'!$B$14,C2967)),ISNUMBER(SEARCH('[1]Lookup for use classification'!$C$14,C2967))),'[1]Lookup for use classification'!$A$14,"Other"))))))))))))</f>
        <v>Other</v>
      </c>
      <c r="E2967" s="224">
        <v>4048</v>
      </c>
      <c r="F2967" s="224"/>
      <c r="G2967" s="224"/>
      <c r="H2967" s="164">
        <v>4301.0481751824818</v>
      </c>
      <c r="I2967" s="164"/>
      <c r="J2967" s="165">
        <v>12222.109998</v>
      </c>
    </row>
    <row r="2968" spans="1:10" ht="14.25" hidden="1" customHeight="1">
      <c r="A2968" s="187" t="s">
        <v>1061</v>
      </c>
      <c r="B2968" s="167" t="s">
        <v>4456</v>
      </c>
      <c r="C2968" s="233" t="s">
        <v>1076</v>
      </c>
      <c r="D2968" s="6" t="str">
        <f>IF(OR(ISNUMBER(SEARCH('[1]Lookup for use classification'!$B$1,C2968)),ISNUMBER(SEARCH('[1]Lookup for use classification'!$C$1,C2968)),ISNUMBER(SEARCH('[1]Lookup for use classification'!$D$1,C2968)),ISNUMBER(SEARCH('[1]Lookup for use classification'!$E$1,C2968))),'[1]Lookup for use classification'!$A$1,IF(ISNUMBER(SEARCH('[1]Lookup for use classification'!$B$2,C2968)),'[1]Lookup for use classification'!$A$2,IF(ISNUMBER(SEARCH('[1]Lookup for use classification'!$B$3,C2968)),'[1]Lookup for use classification'!$A$3,IF(OR(ISNUMBER(SEARCH('[1]Lookup for use classification'!$B$4,C2968)),ISNUMBER(SEARCH('[1]Lookup for use classification'!$C$4,C2968)),ISNUMBER(SEARCH('[1]Lookup for use classification'!$D$4,C2968)),ISNUMBER(SEARCH('[1]Lookup for use classification'!$E$4,C2968))),'[1]Lookup for use classification'!$A$4,IF(OR(ISNUMBER(SEARCH('[1]Lookup for use classification'!$B$5,C2968)),ISNUMBER(SEARCH('[1]Lookup for use classification'!$C$5,C2968)),ISNUMBER(SEARCH('[1]Lookup for use classification'!$D$5,C2968))),'[1]Lookup for use classification'!$A$5,IF(OR(ISNUMBER(SEARCH('[1]Lookup for use classification'!$B$7,C2968)),ISNUMBER(SEARCH('[1]Lookup for use classification'!$C$7,C2968)),ISNUMBER(SEARCH('[1]Lookup for use classification'!$D$7,C2968))),'[1]Lookup for use classification'!$A$7,IF(OR(ISNUMBER(SEARCH('[1]Lookup for use classification'!$B$9,C2968)),ISNUMBER(SEARCH('[1]Lookup for use classification'!$C$9,C2968)),ISNUMBER(SEARCH('[1]Lookup for use classification'!$D$9,C2968)),ISNUMBER(SEARCH('[1]Lookup for use classification'!$E$9,C2968)),ISNUMBER(SEARCH('[1]Lookup for use classification'!$F$9,C2968)),ISNUMBER(SEARCH('[1]Lookup for use classification'!$G$9,C2968)),ISNUMBER(SEARCH('[1]Lookup for use classification'!$H$9,C2968)),ISNUMBER(SEARCH('[1]Lookup for use classification'!$I$9,C2968)),ISNUMBER(SEARCH('[1]Lookup for use classification'!$J$9,C2968)),ISNUMBER(SEARCH('[1]Lookup for use classification'!$K$9,C2968))),'[1]Lookup for use classification'!$A$9,IF(OR(ISNUMBER(SEARCH('[1]Lookup for use classification'!$B$10,C2968)),ISNUMBER(SEARCH('[1]Lookup for use classification'!$C$10,C2968)),ISNUMBER(SEARCH('[1]Lookup for use classification'!$D$10,C2968)),ISNUMBER(SEARCH('[1]Lookup for use classification'!$E$10,C2968)),ISNUMBER(SEARCH('[1]Lookup for use classification'!$F$10,C2968)),ISNUMBER(SEARCH('[1]Lookup for use classification'!$G$10,C2968))),'[1]Lookup for use classification'!$A$10,IF(OR(ISNUMBER(SEARCH('[1]Lookup for use classification'!$B$11,C2968)),ISNUMBER(SEARCH('[1]Lookup for use classification'!$C$11,C2968))),'[1]Lookup for use classification'!$A$11,IF(OR(ISNUMBER(SEARCH('[1]Lookup for use classification'!$B$12,C2968)),ISNUMBER(SEARCH('[1]Lookup for use classification'!$C$12,C2968))),'[1]Lookup for use classification'!$A$12,IF(OR(ISNUMBER(SEARCH('[1]Lookup for use classification'!$B$13,C2968)),ISNUMBER(SEARCH('[1]Lookup for use classification'!$C$13,C2968)),ISNUMBER(SEARCH('[1]Lookup for use classification'!$D$13,C2968)),,ISNUMBER(SEARCH('[1]Lookup for use classification'!$C$13,C2968)),ISNUMBER(SEARCH('[1]Lookup for use classification'!$E$13,C2968))),'[1]Lookup for use classification'!$A$13,IF(OR(ISNUMBER(SEARCH('[1]Lookup for use classification'!$B$14,C2968)),ISNUMBER(SEARCH('[1]Lookup for use classification'!$C$14,C2968))),'[1]Lookup for use classification'!$A$14,"Other"))))))))))))</f>
        <v>Other</v>
      </c>
      <c r="E2968" s="234">
        <v>9360</v>
      </c>
      <c r="F2968" s="235"/>
      <c r="G2968" s="235"/>
    </row>
    <row r="2969" spans="1:10" ht="14.25" hidden="1" customHeight="1">
      <c r="A2969" s="187" t="s">
        <v>1061</v>
      </c>
      <c r="B2969" s="167" t="s">
        <v>4456</v>
      </c>
      <c r="C2969" s="233" t="s">
        <v>1064</v>
      </c>
      <c r="D2969" s="6" t="str">
        <f>IF(OR(ISNUMBER(SEARCH('[1]Lookup for use classification'!$B$1,C2969)),ISNUMBER(SEARCH('[1]Lookup for use classification'!$C$1,C2969)),ISNUMBER(SEARCH('[1]Lookup for use classification'!$D$1,C2969)),ISNUMBER(SEARCH('[1]Lookup for use classification'!$E$1,C2969))),'[1]Lookup for use classification'!$A$1,IF(ISNUMBER(SEARCH('[1]Lookup for use classification'!$B$2,C2969)),'[1]Lookup for use classification'!$A$2,IF(ISNUMBER(SEARCH('[1]Lookup for use classification'!$B$3,C2969)),'[1]Lookup for use classification'!$A$3,IF(OR(ISNUMBER(SEARCH('[1]Lookup for use classification'!$B$4,C2969)),ISNUMBER(SEARCH('[1]Lookup for use classification'!$C$4,C2969)),ISNUMBER(SEARCH('[1]Lookup for use classification'!$D$4,C2969)),ISNUMBER(SEARCH('[1]Lookup for use classification'!$E$4,C2969))),'[1]Lookup for use classification'!$A$4,IF(OR(ISNUMBER(SEARCH('[1]Lookup for use classification'!$B$5,C2969)),ISNUMBER(SEARCH('[1]Lookup for use classification'!$C$5,C2969)),ISNUMBER(SEARCH('[1]Lookup for use classification'!$D$5,C2969))),'[1]Lookup for use classification'!$A$5,IF(OR(ISNUMBER(SEARCH('[1]Lookup for use classification'!$B$7,C2969)),ISNUMBER(SEARCH('[1]Lookup for use classification'!$C$7,C2969)),ISNUMBER(SEARCH('[1]Lookup for use classification'!$D$7,C2969))),'[1]Lookup for use classification'!$A$7,IF(OR(ISNUMBER(SEARCH('[1]Lookup for use classification'!$B$9,C2969)),ISNUMBER(SEARCH('[1]Lookup for use classification'!$C$9,C2969)),ISNUMBER(SEARCH('[1]Lookup for use classification'!$D$9,C2969)),ISNUMBER(SEARCH('[1]Lookup for use classification'!$E$9,C2969)),ISNUMBER(SEARCH('[1]Lookup for use classification'!$F$9,C2969)),ISNUMBER(SEARCH('[1]Lookup for use classification'!$G$9,C2969)),ISNUMBER(SEARCH('[1]Lookup for use classification'!$H$9,C2969)),ISNUMBER(SEARCH('[1]Lookup for use classification'!$I$9,C2969)),ISNUMBER(SEARCH('[1]Lookup for use classification'!$J$9,C2969)),ISNUMBER(SEARCH('[1]Lookup for use classification'!$K$9,C2969))),'[1]Lookup for use classification'!$A$9,IF(OR(ISNUMBER(SEARCH('[1]Lookup for use classification'!$B$10,C2969)),ISNUMBER(SEARCH('[1]Lookup for use classification'!$C$10,C2969)),ISNUMBER(SEARCH('[1]Lookup for use classification'!$D$10,C2969)),ISNUMBER(SEARCH('[1]Lookup for use classification'!$E$10,C2969)),ISNUMBER(SEARCH('[1]Lookup for use classification'!$F$10,C2969)),ISNUMBER(SEARCH('[1]Lookup for use classification'!$G$10,C2969))),'[1]Lookup for use classification'!$A$10,IF(OR(ISNUMBER(SEARCH('[1]Lookup for use classification'!$B$11,C2969)),ISNUMBER(SEARCH('[1]Lookup for use classification'!$C$11,C2969))),'[1]Lookup for use classification'!$A$11,IF(OR(ISNUMBER(SEARCH('[1]Lookup for use classification'!$B$12,C2969)),ISNUMBER(SEARCH('[1]Lookup for use classification'!$C$12,C2969))),'[1]Lookup for use classification'!$A$12,IF(OR(ISNUMBER(SEARCH('[1]Lookup for use classification'!$B$13,C2969)),ISNUMBER(SEARCH('[1]Lookup for use classification'!$C$13,C2969)),ISNUMBER(SEARCH('[1]Lookup for use classification'!$D$13,C2969)),,ISNUMBER(SEARCH('[1]Lookup for use classification'!$C$13,C2969)),ISNUMBER(SEARCH('[1]Lookup for use classification'!$E$13,C2969))),'[1]Lookup for use classification'!$A$13,IF(OR(ISNUMBER(SEARCH('[1]Lookup for use classification'!$B$14,C2969)),ISNUMBER(SEARCH('[1]Lookup for use classification'!$C$14,C2969))),'[1]Lookup for use classification'!$A$14,"Other"))))))))))))</f>
        <v>Other</v>
      </c>
      <c r="E2969" s="234">
        <v>14300</v>
      </c>
      <c r="F2969" s="235"/>
      <c r="G2969" s="235"/>
    </row>
    <row r="2970" spans="1:10" ht="14.25" hidden="1" customHeight="1">
      <c r="A2970" s="187" t="s">
        <v>1061</v>
      </c>
      <c r="B2970" s="167" t="s">
        <v>4456</v>
      </c>
      <c r="C2970" s="233" t="s">
        <v>1072</v>
      </c>
      <c r="D2970" s="6" t="str">
        <f>IF(OR(ISNUMBER(SEARCH('[1]Lookup for use classification'!$B$1,C2970)),ISNUMBER(SEARCH('[1]Lookup for use classification'!$C$1,C2970)),ISNUMBER(SEARCH('[1]Lookup for use classification'!$D$1,C2970)),ISNUMBER(SEARCH('[1]Lookup for use classification'!$E$1,C2970))),'[1]Lookup for use classification'!$A$1,IF(ISNUMBER(SEARCH('[1]Lookup for use classification'!$B$2,C2970)),'[1]Lookup for use classification'!$A$2,IF(ISNUMBER(SEARCH('[1]Lookup for use classification'!$B$3,C2970)),'[1]Lookup for use classification'!$A$3,IF(OR(ISNUMBER(SEARCH('[1]Lookup for use classification'!$B$4,C2970)),ISNUMBER(SEARCH('[1]Lookup for use classification'!$C$4,C2970)),ISNUMBER(SEARCH('[1]Lookup for use classification'!$D$4,C2970)),ISNUMBER(SEARCH('[1]Lookup for use classification'!$E$4,C2970))),'[1]Lookup for use classification'!$A$4,IF(OR(ISNUMBER(SEARCH('[1]Lookup for use classification'!$B$5,C2970)),ISNUMBER(SEARCH('[1]Lookup for use classification'!$C$5,C2970)),ISNUMBER(SEARCH('[1]Lookup for use classification'!$D$5,C2970))),'[1]Lookup for use classification'!$A$5,IF(OR(ISNUMBER(SEARCH('[1]Lookup for use classification'!$B$7,C2970)),ISNUMBER(SEARCH('[1]Lookup for use classification'!$C$7,C2970)),ISNUMBER(SEARCH('[1]Lookup for use classification'!$D$7,C2970))),'[1]Lookup for use classification'!$A$7,IF(OR(ISNUMBER(SEARCH('[1]Lookup for use classification'!$B$9,C2970)),ISNUMBER(SEARCH('[1]Lookup for use classification'!$C$9,C2970)),ISNUMBER(SEARCH('[1]Lookup for use classification'!$D$9,C2970)),ISNUMBER(SEARCH('[1]Lookup for use classification'!$E$9,C2970)),ISNUMBER(SEARCH('[1]Lookup for use classification'!$F$9,C2970)),ISNUMBER(SEARCH('[1]Lookup for use classification'!$G$9,C2970)),ISNUMBER(SEARCH('[1]Lookup for use classification'!$H$9,C2970)),ISNUMBER(SEARCH('[1]Lookup for use classification'!$I$9,C2970)),ISNUMBER(SEARCH('[1]Lookup for use classification'!$J$9,C2970)),ISNUMBER(SEARCH('[1]Lookup for use classification'!$K$9,C2970))),'[1]Lookup for use classification'!$A$9,IF(OR(ISNUMBER(SEARCH('[1]Lookup for use classification'!$B$10,C2970)),ISNUMBER(SEARCH('[1]Lookup for use classification'!$C$10,C2970)),ISNUMBER(SEARCH('[1]Lookup for use classification'!$D$10,C2970)),ISNUMBER(SEARCH('[1]Lookup for use classification'!$E$10,C2970)),ISNUMBER(SEARCH('[1]Lookup for use classification'!$F$10,C2970)),ISNUMBER(SEARCH('[1]Lookup for use classification'!$G$10,C2970))),'[1]Lookup for use classification'!$A$10,IF(OR(ISNUMBER(SEARCH('[1]Lookup for use classification'!$B$11,C2970)),ISNUMBER(SEARCH('[1]Lookup for use classification'!$C$11,C2970))),'[1]Lookup for use classification'!$A$11,IF(OR(ISNUMBER(SEARCH('[1]Lookup for use classification'!$B$12,C2970)),ISNUMBER(SEARCH('[1]Lookup for use classification'!$C$12,C2970))),'[1]Lookup for use classification'!$A$12,IF(OR(ISNUMBER(SEARCH('[1]Lookup for use classification'!$B$13,C2970)),ISNUMBER(SEARCH('[1]Lookup for use classification'!$C$13,C2970)),ISNUMBER(SEARCH('[1]Lookup for use classification'!$D$13,C2970)),,ISNUMBER(SEARCH('[1]Lookup for use classification'!$C$13,C2970)),ISNUMBER(SEARCH('[1]Lookup for use classification'!$E$13,C2970))),'[1]Lookup for use classification'!$A$13,IF(OR(ISNUMBER(SEARCH('[1]Lookup for use classification'!$B$14,C2970)),ISNUMBER(SEARCH('[1]Lookup for use classification'!$C$14,C2970))),'[1]Lookup for use classification'!$A$14,"Other"))))))))))))</f>
        <v>Other</v>
      </c>
      <c r="E2970" s="234"/>
      <c r="F2970" s="235"/>
      <c r="G2970" s="235"/>
    </row>
    <row r="2971" spans="1:10" ht="14.25" hidden="1" customHeight="1">
      <c r="A2971" s="188" t="s">
        <v>1061</v>
      </c>
      <c r="B2971" s="8" t="str">
        <f>IF(ISNA(VLOOKUP(CONCATENATE(A2971,C2971),ARIS!$A$1:$A$959,1,FALSE)),"","ARIS")</f>
        <v>ARIS</v>
      </c>
      <c r="C2971" s="223" t="s">
        <v>2502</v>
      </c>
      <c r="D2971" s="162" t="s">
        <v>2424</v>
      </c>
      <c r="E2971" s="224">
        <v>2000</v>
      </c>
      <c r="F2971" s="224"/>
      <c r="G2971" s="224"/>
      <c r="H2971" s="164">
        <v>1482.4948905109488</v>
      </c>
      <c r="I2971" s="164"/>
      <c r="J2971" s="165">
        <v>2816.6920166666669</v>
      </c>
    </row>
    <row r="2972" spans="1:10" ht="14.25" hidden="1" customHeight="1">
      <c r="A2972" s="193" t="s">
        <v>2101</v>
      </c>
      <c r="B2972" s="8" t="str">
        <f>IF(ISNA(VLOOKUP(CONCATENATE(A2972,C2972),ARIS!$A$1:$A$959,1,FALSE)),"","ARIS")</f>
        <v>ARIS</v>
      </c>
      <c r="C2972" s="223" t="s">
        <v>2383</v>
      </c>
      <c r="D2972" s="11" t="s">
        <v>213</v>
      </c>
      <c r="E2972" s="224"/>
      <c r="F2972" s="224"/>
      <c r="G2972" s="224"/>
      <c r="H2972" s="164"/>
      <c r="I2972" s="164"/>
    </row>
    <row r="2973" spans="1:10" ht="14.25" hidden="1" customHeight="1">
      <c r="A2973" s="188" t="s">
        <v>2101</v>
      </c>
      <c r="B2973" s="8" t="str">
        <f>IF(ISNA(VLOOKUP(CONCATENATE(A2973,C2973),ARIS!$A$1:$A$959,1,FALSE)),"","ARIS")</f>
        <v>ARIS</v>
      </c>
      <c r="C2973" s="223" t="s">
        <v>2267</v>
      </c>
      <c r="D2973" s="162" t="s">
        <v>2233</v>
      </c>
      <c r="E2973" s="224"/>
      <c r="F2973" s="224"/>
      <c r="G2973" s="224"/>
      <c r="H2973" s="164">
        <v>359.96496350364964</v>
      </c>
      <c r="I2973" s="164"/>
      <c r="J2973" s="165">
        <v>10971.098738999999</v>
      </c>
    </row>
    <row r="2974" spans="1:10" ht="14.25" hidden="1" customHeight="1">
      <c r="A2974" s="187" t="s">
        <v>1061</v>
      </c>
      <c r="B2974" s="167" t="s">
        <v>4456</v>
      </c>
      <c r="C2974" s="233" t="s">
        <v>886</v>
      </c>
      <c r="D2974" s="6" t="str">
        <f>IF(OR(ISNUMBER(SEARCH('[1]Lookup for use classification'!$B$1,C2974)),ISNUMBER(SEARCH('[1]Lookup for use classification'!$C$1,C2974)),ISNUMBER(SEARCH('[1]Lookup for use classification'!$D$1,C2974)),ISNUMBER(SEARCH('[1]Lookup for use classification'!$E$1,C2974))),'[1]Lookup for use classification'!$A$1,IF(ISNUMBER(SEARCH('[1]Lookup for use classification'!$B$2,C2974)),'[1]Lookup for use classification'!$A$2,IF(ISNUMBER(SEARCH('[1]Lookup for use classification'!$B$3,C2974)),'[1]Lookup for use classification'!$A$3,IF(OR(ISNUMBER(SEARCH('[1]Lookup for use classification'!$B$4,C2974)),ISNUMBER(SEARCH('[1]Lookup for use classification'!$C$4,C2974)),ISNUMBER(SEARCH('[1]Lookup for use classification'!$D$4,C2974)),ISNUMBER(SEARCH('[1]Lookup for use classification'!$E$4,C2974))),'[1]Lookup for use classification'!$A$4,IF(OR(ISNUMBER(SEARCH('[1]Lookup for use classification'!$B$5,C2974)),ISNUMBER(SEARCH('[1]Lookup for use classification'!$C$5,C2974)),ISNUMBER(SEARCH('[1]Lookup for use classification'!$D$5,C2974))),'[1]Lookup for use classification'!$A$5,IF(OR(ISNUMBER(SEARCH('[1]Lookup for use classification'!$B$7,C2974)),ISNUMBER(SEARCH('[1]Lookup for use classification'!$C$7,C2974)),ISNUMBER(SEARCH('[1]Lookup for use classification'!$D$7,C2974))),'[1]Lookup for use classification'!$A$7,IF(OR(ISNUMBER(SEARCH('[1]Lookup for use classification'!$B$9,C2974)),ISNUMBER(SEARCH('[1]Lookup for use classification'!$C$9,C2974)),ISNUMBER(SEARCH('[1]Lookup for use classification'!$D$9,C2974)),ISNUMBER(SEARCH('[1]Lookup for use classification'!$E$9,C2974)),ISNUMBER(SEARCH('[1]Lookup for use classification'!$F$9,C2974)),ISNUMBER(SEARCH('[1]Lookup for use classification'!$G$9,C2974)),ISNUMBER(SEARCH('[1]Lookup for use classification'!$H$9,C2974)),ISNUMBER(SEARCH('[1]Lookup for use classification'!$I$9,C2974)),ISNUMBER(SEARCH('[1]Lookup for use classification'!$J$9,C2974)),ISNUMBER(SEARCH('[1]Lookup for use classification'!$K$9,C2974))),'[1]Lookup for use classification'!$A$9,IF(OR(ISNUMBER(SEARCH('[1]Lookup for use classification'!$B$10,C2974)),ISNUMBER(SEARCH('[1]Lookup for use classification'!$C$10,C2974)),ISNUMBER(SEARCH('[1]Lookup for use classification'!$D$10,C2974)),ISNUMBER(SEARCH('[1]Lookup for use classification'!$E$10,C2974)),ISNUMBER(SEARCH('[1]Lookup for use classification'!$F$10,C2974)),ISNUMBER(SEARCH('[1]Lookup for use classification'!$G$10,C2974))),'[1]Lookup for use classification'!$A$10,IF(OR(ISNUMBER(SEARCH('[1]Lookup for use classification'!$B$11,C2974)),ISNUMBER(SEARCH('[1]Lookup for use classification'!$C$11,C2974))),'[1]Lookup for use classification'!$A$11,IF(OR(ISNUMBER(SEARCH('[1]Lookup for use classification'!$B$12,C2974)),ISNUMBER(SEARCH('[1]Lookup for use classification'!$C$12,C2974))),'[1]Lookup for use classification'!$A$12,IF(OR(ISNUMBER(SEARCH('[1]Lookup for use classification'!$B$13,C2974)),ISNUMBER(SEARCH('[1]Lookup for use classification'!$C$13,C2974)),ISNUMBER(SEARCH('[1]Lookup for use classification'!$D$13,C2974)),,ISNUMBER(SEARCH('[1]Lookup for use classification'!$C$13,C2974)),ISNUMBER(SEARCH('[1]Lookup for use classification'!$E$13,C2974))),'[1]Lookup for use classification'!$A$13,IF(OR(ISNUMBER(SEARCH('[1]Lookup for use classification'!$B$14,C2974)),ISNUMBER(SEARCH('[1]Lookup for use classification'!$C$14,C2974))),'[1]Lookup for use classification'!$A$14,"Other"))))))))))))</f>
        <v>Retail - Other</v>
      </c>
      <c r="E2974" s="234">
        <v>5363</v>
      </c>
      <c r="F2974" s="235"/>
      <c r="G2974" s="235"/>
    </row>
    <row r="2975" spans="1:10" ht="14.25" hidden="1" customHeight="1">
      <c r="A2975" s="185" t="s">
        <v>1061</v>
      </c>
      <c r="B2975" s="167" t="s">
        <v>4456</v>
      </c>
      <c r="C2975" s="233" t="s">
        <v>1063</v>
      </c>
      <c r="D2975" s="6" t="str">
        <f>IF(OR(ISNUMBER(SEARCH('[1]Lookup for use classification'!$B$1,C2975)),ISNUMBER(SEARCH('[1]Lookup for use classification'!$C$1,C2975)),ISNUMBER(SEARCH('[1]Lookup for use classification'!$D$1,C2975)),ISNUMBER(SEARCH('[1]Lookup for use classification'!$E$1,C2975))),'[1]Lookup for use classification'!$A$1,IF(ISNUMBER(SEARCH('[1]Lookup for use classification'!$B$2,C2975)),'[1]Lookup for use classification'!$A$2,IF(ISNUMBER(SEARCH('[1]Lookup for use classification'!$B$3,C2975)),'[1]Lookup for use classification'!$A$3,IF(OR(ISNUMBER(SEARCH('[1]Lookup for use classification'!$B$4,C2975)),ISNUMBER(SEARCH('[1]Lookup for use classification'!$C$4,C2975)),ISNUMBER(SEARCH('[1]Lookup for use classification'!$D$4,C2975)),ISNUMBER(SEARCH('[1]Lookup for use classification'!$E$4,C2975))),'[1]Lookup for use classification'!$A$4,IF(OR(ISNUMBER(SEARCH('[1]Lookup for use classification'!$B$5,C2975)),ISNUMBER(SEARCH('[1]Lookup for use classification'!$C$5,C2975)),ISNUMBER(SEARCH('[1]Lookup for use classification'!$D$5,C2975))),'[1]Lookup for use classification'!$A$5,IF(OR(ISNUMBER(SEARCH('[1]Lookup for use classification'!$B$7,C2975)),ISNUMBER(SEARCH('[1]Lookup for use classification'!$C$7,C2975)),ISNUMBER(SEARCH('[1]Lookup for use classification'!$D$7,C2975))),'[1]Lookup for use classification'!$A$7,IF(OR(ISNUMBER(SEARCH('[1]Lookup for use classification'!$B$9,C2975)),ISNUMBER(SEARCH('[1]Lookup for use classification'!$C$9,C2975)),ISNUMBER(SEARCH('[1]Lookup for use classification'!$D$9,C2975)),ISNUMBER(SEARCH('[1]Lookup for use classification'!$E$9,C2975)),ISNUMBER(SEARCH('[1]Lookup for use classification'!$F$9,C2975)),ISNUMBER(SEARCH('[1]Lookup for use classification'!$G$9,C2975)),ISNUMBER(SEARCH('[1]Lookup for use classification'!$H$9,C2975)),ISNUMBER(SEARCH('[1]Lookup for use classification'!$I$9,C2975)),ISNUMBER(SEARCH('[1]Lookup for use classification'!$J$9,C2975)),ISNUMBER(SEARCH('[1]Lookup for use classification'!$K$9,C2975))),'[1]Lookup for use classification'!$A$9,IF(OR(ISNUMBER(SEARCH('[1]Lookup for use classification'!$B$10,C2975)),ISNUMBER(SEARCH('[1]Lookup for use classification'!$C$10,C2975)),ISNUMBER(SEARCH('[1]Lookup for use classification'!$D$10,C2975)),ISNUMBER(SEARCH('[1]Lookup for use classification'!$E$10,C2975)),ISNUMBER(SEARCH('[1]Lookup for use classification'!$F$10,C2975)),ISNUMBER(SEARCH('[1]Lookup for use classification'!$G$10,C2975))),'[1]Lookup for use classification'!$A$10,IF(OR(ISNUMBER(SEARCH('[1]Lookup for use classification'!$B$11,C2975)),ISNUMBER(SEARCH('[1]Lookup for use classification'!$C$11,C2975))),'[1]Lookup for use classification'!$A$11,IF(OR(ISNUMBER(SEARCH('[1]Lookup for use classification'!$B$12,C2975)),ISNUMBER(SEARCH('[1]Lookup for use classification'!$C$12,C2975))),'[1]Lookup for use classification'!$A$12,IF(OR(ISNUMBER(SEARCH('[1]Lookup for use classification'!$B$13,C2975)),ISNUMBER(SEARCH('[1]Lookup for use classification'!$C$13,C2975)),ISNUMBER(SEARCH('[1]Lookup for use classification'!$D$13,C2975)),,ISNUMBER(SEARCH('[1]Lookup for use classification'!$C$13,C2975)),ISNUMBER(SEARCH('[1]Lookup for use classification'!$E$13,C2975))),'[1]Lookup for use classification'!$A$13,IF(OR(ISNUMBER(SEARCH('[1]Lookup for use classification'!$B$14,C2975)),ISNUMBER(SEARCH('[1]Lookup for use classification'!$C$14,C2975))),'[1]Lookup for use classification'!$A$14,"Other"))))))))))))</f>
        <v>Warehousing</v>
      </c>
      <c r="E2975" s="234">
        <v>410</v>
      </c>
      <c r="F2975" s="235"/>
      <c r="G2975" s="235"/>
    </row>
    <row r="2976" spans="1:10" ht="14.25" hidden="1" customHeight="1">
      <c r="A2976" s="188" t="s">
        <v>2101</v>
      </c>
      <c r="B2976" s="8" t="str">
        <f>IF(ISNA(VLOOKUP(CONCATENATE(A2976,C2976),ARIS!$A$1:$A$959,1,FALSE)),"","ARIS")</f>
        <v>ARIS</v>
      </c>
      <c r="C2976" s="223" t="s">
        <v>2102</v>
      </c>
      <c r="D2976" s="162" t="s">
        <v>1980</v>
      </c>
      <c r="E2976" s="224">
        <v>500</v>
      </c>
      <c r="F2976" s="224"/>
      <c r="G2976" s="224"/>
      <c r="H2976" s="164"/>
      <c r="I2976" s="164"/>
      <c r="J2976" s="165">
        <v>287.44258696000003</v>
      </c>
    </row>
    <row r="2977" spans="1:12" hidden="1">
      <c r="A2977" s="188" t="s">
        <v>1061</v>
      </c>
      <c r="B2977" s="8" t="str">
        <f>IF(ISNA(VLOOKUP(CONCATENATE(A2977,C2977),ARIS!$A$1:$A$959,1,FALSE)),"","ARIS")</f>
        <v>ARIS</v>
      </c>
      <c r="C2977" s="223" t="s">
        <v>2100</v>
      </c>
      <c r="D2977" s="162" t="s">
        <v>1980</v>
      </c>
      <c r="E2977" s="224">
        <v>2000</v>
      </c>
      <c r="F2977" s="224"/>
      <c r="G2977" s="224"/>
      <c r="H2977" s="164">
        <v>945.83941605839414</v>
      </c>
      <c r="I2977" s="164"/>
      <c r="J2977" s="165">
        <v>3933.0353969999996</v>
      </c>
    </row>
    <row r="2978" spans="1:12" hidden="1">
      <c r="A2978" s="138" t="s">
        <v>2103</v>
      </c>
      <c r="B2978" s="8" t="str">
        <f>IF(ISNA(VLOOKUP(CONCATENATE(A2978,C2978),EUS!$B$2:$B$1939,1,FALSE)),"","End Use Study")</f>
        <v>End Use Study</v>
      </c>
      <c r="C2978" s="14" t="s">
        <v>2104</v>
      </c>
      <c r="D2978" s="162" t="s">
        <v>1980</v>
      </c>
      <c r="E2978" s="15">
        <v>2400</v>
      </c>
      <c r="F2978" s="15"/>
      <c r="G2978" s="15"/>
      <c r="H2978" s="164"/>
      <c r="I2978" s="164"/>
      <c r="J2978" s="7"/>
      <c r="L2978" s="6"/>
    </row>
    <row r="2979" spans="1:12" hidden="1">
      <c r="A2979" s="188" t="s">
        <v>2101</v>
      </c>
      <c r="B2979" s="8" t="str">
        <f>IF(ISNA(VLOOKUP(CONCATENATE(A2979,C2979),ARIS!$A$1:$A$959,1,FALSE)),"","ARIS")</f>
        <v>ARIS</v>
      </c>
      <c r="C2979" s="223" t="s">
        <v>2105</v>
      </c>
      <c r="D2979" s="8" t="str">
        <f>IF(OR(ISNUMBER(SEARCH('[1]Lookup for use classification'!$B$1,C2979)),ISNUMBER(SEARCH('[1]Lookup for use classification'!$C$1,C2979)),ISNUMBER(SEARCH('[1]Lookup for use classification'!$D$1,C2979))),'[1]Lookup for use classification'!$A$1,IF(ISNUMBER(SEARCH('[1]Lookup for use classification'!$B$2,C2979)),'[1]Lookup for use classification'!$A$2,IF(ISNUMBER(SEARCH('[1]Lookup for use classification'!$B$3,C2979)),'[1]Lookup for use classification'!$A$3,IF(OR(ISNUMBER(SEARCH('[1]Lookup for use classification'!$B$4,C2979)),ISNUMBER(SEARCH('[1]Lookup for use classification'!$C$4,C2979))),'[1]Lookup for use classification'!$A$4,IF(OR(ISNUMBER(SEARCH('[1]Lookup for use classification'!$B$5,C2979)),ISNUMBER(SEARCH('[1]Lookup for use classification'!$C$5,C2979)),ISNUMBER(SEARCH('[1]Lookup for use classification'!$D$5,C2979))),'[1]Lookup for use classification'!$A$5,IF(OR(ISNUMBER(SEARCH('[1]Lookup for use classification'!$B$7,C2979)),ISNUMBER(SEARCH('[1]Lookup for use classification'!$C$7,C2979)),ISNUMBER(SEARCH('[1]Lookup for use classification'!$D$7,C2979))),'[1]Lookup for use classification'!$A$7,IF(OR(ISNUMBER(SEARCH('[1]Lookup for use classification'!$B$9,C2979)),ISNUMBER(SEARCH('[1]Lookup for use classification'!$C$9,C2979)),ISNUMBER(SEARCH('[1]Lookup for use classification'!$D$9,C2979)),ISNUMBER(SEARCH('[1]Lookup for use classification'!$E$9,C2979)),ISNUMBER(SEARCH('[1]Lookup for use classification'!$F$9,C2979)),ISNUMBER(SEARCH('[1]Lookup for use classification'!$G$9,C2979))),'[1]Lookup for use classification'!$A$9,IF(OR(ISNUMBER(SEARCH('[1]Lookup for use classification'!$B$10,C2979)),ISNUMBER(SEARCH('[1]Lookup for use classification'!$C$10,C2979)),ISNUMBER(SEARCH('[1]Lookup for use classification'!$D$10,C2979)),ISNUMBER(SEARCH('[1]Lookup for use classification'!$E$10,C2979)),ISNUMBER(SEARCH('[1]Lookup for use classification'!$F$10,C2979))),'[1]Lookup for use classification'!$A$10,IF(OR(ISNUMBER(SEARCH('[1]Lookup for use classification'!$B$11,C2979)),ISNUMBER(SEARCH('[1]Lookup for use classification'!$C$11,C2979))),'[1]Lookup for use classification'!$A$11,IF(OR(ISNUMBER(SEARCH('[1]Lookup for use classification'!$B$12,C2979)),ISNUMBER(SEARCH('[1]Lookup for use classification'!$C$12,C2979))),'[1]Lookup for use classification'!$A$12,"Nope"))))))))))</f>
        <v>Warehousing</v>
      </c>
      <c r="E2979" s="224">
        <v>3200</v>
      </c>
      <c r="F2979" s="224"/>
      <c r="G2979" s="224"/>
      <c r="H2979" s="164">
        <v>1845.9766423357667</v>
      </c>
      <c r="I2979" s="164"/>
      <c r="J2979" s="165">
        <v>2216.0199440000001</v>
      </c>
    </row>
    <row r="2980" spans="1:12" hidden="1">
      <c r="A2980" s="187" t="s">
        <v>1061</v>
      </c>
      <c r="B2980" s="167" t="s">
        <v>4456</v>
      </c>
      <c r="C2980" s="233" t="s">
        <v>74</v>
      </c>
      <c r="D2980" s="6" t="str">
        <f>IF(OR(ISNUMBER(SEARCH('[1]Lookup for use classification'!$B$1,C2980)),ISNUMBER(SEARCH('[1]Lookup for use classification'!$C$1,C2980)),ISNUMBER(SEARCH('[1]Lookup for use classification'!$D$1,C2980)),ISNUMBER(SEARCH('[1]Lookup for use classification'!$E$1,C2980))),'[1]Lookup for use classification'!$A$1,IF(ISNUMBER(SEARCH('[1]Lookup for use classification'!$B$2,C2980)),'[1]Lookup for use classification'!$A$2,IF(ISNUMBER(SEARCH('[1]Lookup for use classification'!$B$3,C2980)),'[1]Lookup for use classification'!$A$3,IF(OR(ISNUMBER(SEARCH('[1]Lookup for use classification'!$B$4,C2980)),ISNUMBER(SEARCH('[1]Lookup for use classification'!$C$4,C2980)),ISNUMBER(SEARCH('[1]Lookup for use classification'!$D$4,C2980)),ISNUMBER(SEARCH('[1]Lookup for use classification'!$E$4,C2980))),'[1]Lookup for use classification'!$A$4,IF(OR(ISNUMBER(SEARCH('[1]Lookup for use classification'!$B$5,C2980)),ISNUMBER(SEARCH('[1]Lookup for use classification'!$C$5,C2980)),ISNUMBER(SEARCH('[1]Lookup for use classification'!$D$5,C2980))),'[1]Lookup for use classification'!$A$5,IF(OR(ISNUMBER(SEARCH('[1]Lookup for use classification'!$B$7,C2980)),ISNUMBER(SEARCH('[1]Lookup for use classification'!$C$7,C2980)),ISNUMBER(SEARCH('[1]Lookup for use classification'!$D$7,C2980))),'[1]Lookup for use classification'!$A$7,IF(OR(ISNUMBER(SEARCH('[1]Lookup for use classification'!$B$9,C2980)),ISNUMBER(SEARCH('[1]Lookup for use classification'!$C$9,C2980)),ISNUMBER(SEARCH('[1]Lookup for use classification'!$D$9,C2980)),ISNUMBER(SEARCH('[1]Lookup for use classification'!$E$9,C2980)),ISNUMBER(SEARCH('[1]Lookup for use classification'!$F$9,C2980)),ISNUMBER(SEARCH('[1]Lookup for use classification'!$G$9,C2980)),ISNUMBER(SEARCH('[1]Lookup for use classification'!$H$9,C2980)),ISNUMBER(SEARCH('[1]Lookup for use classification'!$I$9,C2980)),ISNUMBER(SEARCH('[1]Lookup for use classification'!$J$9,C2980)),ISNUMBER(SEARCH('[1]Lookup for use classification'!$K$9,C2980))),'[1]Lookup for use classification'!$A$9,IF(OR(ISNUMBER(SEARCH('[1]Lookup for use classification'!$B$10,C2980)),ISNUMBER(SEARCH('[1]Lookup for use classification'!$C$10,C2980)),ISNUMBER(SEARCH('[1]Lookup for use classification'!$D$10,C2980)),ISNUMBER(SEARCH('[1]Lookup for use classification'!$E$10,C2980)),ISNUMBER(SEARCH('[1]Lookup for use classification'!$F$10,C2980)),ISNUMBER(SEARCH('[1]Lookup for use classification'!$G$10,C2980))),'[1]Lookup for use classification'!$A$10,IF(OR(ISNUMBER(SEARCH('[1]Lookup for use classification'!$B$11,C2980)),ISNUMBER(SEARCH('[1]Lookup for use classification'!$C$11,C2980))),'[1]Lookup for use classification'!$A$11,IF(OR(ISNUMBER(SEARCH('[1]Lookup for use classification'!$B$12,C2980)),ISNUMBER(SEARCH('[1]Lookup for use classification'!$C$12,C2980))),'[1]Lookup for use classification'!$A$12,IF(OR(ISNUMBER(SEARCH('[1]Lookup for use classification'!$B$13,C2980)),ISNUMBER(SEARCH('[1]Lookup for use classification'!$C$13,C2980)),ISNUMBER(SEARCH('[1]Lookup for use classification'!$D$13,C2980)),,ISNUMBER(SEARCH('[1]Lookup for use classification'!$C$13,C2980)),ISNUMBER(SEARCH('[1]Lookup for use classification'!$E$13,C2980))),'[1]Lookup for use classification'!$A$13,IF(OR(ISNUMBER(SEARCH('[1]Lookup for use classification'!$B$14,C2980)),ISNUMBER(SEARCH('[1]Lookup for use classification'!$C$14,C2980))),'[1]Lookup for use classification'!$A$14,"Other"))))))))))))</f>
        <v>Warehousing</v>
      </c>
      <c r="E2980" s="234"/>
      <c r="F2980" s="235"/>
      <c r="G2980" s="235"/>
    </row>
    <row r="2981" spans="1:12" hidden="1">
      <c r="A2981" s="185" t="s">
        <v>386</v>
      </c>
      <c r="B2981" s="8" t="s">
        <v>6055</v>
      </c>
      <c r="C2981" s="241" t="s">
        <v>374</v>
      </c>
      <c r="D2981" s="162" t="s">
        <v>3335</v>
      </c>
      <c r="E2981" s="222">
        <v>17040</v>
      </c>
      <c r="F2981" s="222"/>
      <c r="G2981" s="222"/>
      <c r="H2981" s="164"/>
      <c r="I2981" s="164"/>
      <c r="K2981" s="163"/>
    </row>
    <row r="2982" spans="1:12" hidden="1">
      <c r="A2982" s="187" t="s">
        <v>386</v>
      </c>
      <c r="B2982" s="167" t="s">
        <v>4456</v>
      </c>
      <c r="C2982" s="262" t="s">
        <v>375</v>
      </c>
      <c r="D2982" s="6" t="str">
        <f>IF(OR(ISNUMBER(SEARCH('[1]Lookup for use classification'!$B$1,C2982)),ISNUMBER(SEARCH('[1]Lookup for use classification'!$C$1,C2982)),ISNUMBER(SEARCH('[1]Lookup for use classification'!$D$1,C2982)),ISNUMBER(SEARCH('[1]Lookup for use classification'!$E$1,C2982))),'[1]Lookup for use classification'!$A$1,IF(ISNUMBER(SEARCH('[1]Lookup for use classification'!$B$2,C2982)),'[1]Lookup for use classification'!$A$2,IF(ISNUMBER(SEARCH('[1]Lookup for use classification'!$B$3,C2982)),'[1]Lookup for use classification'!$A$3,IF(OR(ISNUMBER(SEARCH('[1]Lookup for use classification'!$B$4,C2982)),ISNUMBER(SEARCH('[1]Lookup for use classification'!$C$4,C2982)),ISNUMBER(SEARCH('[1]Lookup for use classification'!$D$4,C2982)),ISNUMBER(SEARCH('[1]Lookup for use classification'!$E$4,C2982))),'[1]Lookup for use classification'!$A$4,IF(OR(ISNUMBER(SEARCH('[1]Lookup for use classification'!$B$5,C2982)),ISNUMBER(SEARCH('[1]Lookup for use classification'!$C$5,C2982)),ISNUMBER(SEARCH('[1]Lookup for use classification'!$D$5,C2982))),'[1]Lookup for use classification'!$A$5,IF(OR(ISNUMBER(SEARCH('[1]Lookup for use classification'!$B$7,C2982)),ISNUMBER(SEARCH('[1]Lookup for use classification'!$C$7,C2982)),ISNUMBER(SEARCH('[1]Lookup for use classification'!$D$7,C2982))),'[1]Lookup for use classification'!$A$7,IF(OR(ISNUMBER(SEARCH('[1]Lookup for use classification'!$B$9,C2982)),ISNUMBER(SEARCH('[1]Lookup for use classification'!$C$9,C2982)),ISNUMBER(SEARCH('[1]Lookup for use classification'!$D$9,C2982)),ISNUMBER(SEARCH('[1]Lookup for use classification'!$E$9,C2982)),ISNUMBER(SEARCH('[1]Lookup for use classification'!$F$9,C2982)),ISNUMBER(SEARCH('[1]Lookup for use classification'!$G$9,C2982)),ISNUMBER(SEARCH('[1]Lookup for use classification'!$H$9,C2982)),ISNUMBER(SEARCH('[1]Lookup for use classification'!$I$9,C2982)),ISNUMBER(SEARCH('[1]Lookup for use classification'!$J$9,C2982)),ISNUMBER(SEARCH('[1]Lookup for use classification'!$K$9,C2982))),'[1]Lookup for use classification'!$A$9,IF(OR(ISNUMBER(SEARCH('[1]Lookup for use classification'!$B$10,C2982)),ISNUMBER(SEARCH('[1]Lookup for use classification'!$C$10,C2982)),ISNUMBER(SEARCH('[1]Lookup for use classification'!$D$10,C2982)),ISNUMBER(SEARCH('[1]Lookup for use classification'!$E$10,C2982)),ISNUMBER(SEARCH('[1]Lookup for use classification'!$F$10,C2982)),ISNUMBER(SEARCH('[1]Lookup for use classification'!$G$10,C2982))),'[1]Lookup for use classification'!$A$10,IF(OR(ISNUMBER(SEARCH('[1]Lookup for use classification'!$B$11,C2982)),ISNUMBER(SEARCH('[1]Lookup for use classification'!$C$11,C2982))),'[1]Lookup for use classification'!$A$11,IF(OR(ISNUMBER(SEARCH('[1]Lookup for use classification'!$B$12,C2982)),ISNUMBER(SEARCH('[1]Lookup for use classification'!$C$12,C2982))),'[1]Lookup for use classification'!$A$12,IF(OR(ISNUMBER(SEARCH('[1]Lookup for use classification'!$B$13,C2982)),ISNUMBER(SEARCH('[1]Lookup for use classification'!$C$13,C2982)),ISNUMBER(SEARCH('[1]Lookup for use classification'!$D$13,C2982)),,ISNUMBER(SEARCH('[1]Lookup for use classification'!$C$13,C2982)),ISNUMBER(SEARCH('[1]Lookup for use classification'!$E$13,C2982))),'[1]Lookup for use classification'!$A$13,IF(OR(ISNUMBER(SEARCH('[1]Lookup for use classification'!$B$14,C2982)),ISNUMBER(SEARCH('[1]Lookup for use classification'!$C$14,C2982))),'[1]Lookup for use classification'!$A$14,"Other"))))))))))))</f>
        <v>Health Care - Hospitals</v>
      </c>
      <c r="E2982" s="291"/>
      <c r="F2982" s="292"/>
      <c r="G2982" s="292"/>
    </row>
    <row r="2983" spans="1:12" hidden="1">
      <c r="A2983" s="187" t="s">
        <v>386</v>
      </c>
      <c r="B2983" s="167" t="s">
        <v>4456</v>
      </c>
      <c r="C2983" s="239" t="s">
        <v>5</v>
      </c>
      <c r="D2983" s="6" t="str">
        <f>IF(OR(ISNUMBER(SEARCH('[1]Lookup for use classification'!$B$1,C2983)),ISNUMBER(SEARCH('[1]Lookup for use classification'!$C$1,C2983)),ISNUMBER(SEARCH('[1]Lookup for use classification'!$D$1,C2983)),ISNUMBER(SEARCH('[1]Lookup for use classification'!$E$1,C2983))),'[1]Lookup for use classification'!$A$1,IF(ISNUMBER(SEARCH('[1]Lookup for use classification'!$B$2,C2983)),'[1]Lookup for use classification'!$A$2,IF(ISNUMBER(SEARCH('[1]Lookup for use classification'!$B$3,C2983)),'[1]Lookup for use classification'!$A$3,IF(OR(ISNUMBER(SEARCH('[1]Lookup for use classification'!$B$4,C2983)),ISNUMBER(SEARCH('[1]Lookup for use classification'!$C$4,C2983)),ISNUMBER(SEARCH('[1]Lookup for use classification'!$D$4,C2983)),ISNUMBER(SEARCH('[1]Lookup for use classification'!$E$4,C2983))),'[1]Lookup for use classification'!$A$4,IF(OR(ISNUMBER(SEARCH('[1]Lookup for use classification'!$B$5,C2983)),ISNUMBER(SEARCH('[1]Lookup for use classification'!$C$5,C2983)),ISNUMBER(SEARCH('[1]Lookup for use classification'!$D$5,C2983))),'[1]Lookup for use classification'!$A$5,IF(OR(ISNUMBER(SEARCH('[1]Lookup for use classification'!$B$7,C2983)),ISNUMBER(SEARCH('[1]Lookup for use classification'!$C$7,C2983)),ISNUMBER(SEARCH('[1]Lookup for use classification'!$D$7,C2983))),'[1]Lookup for use classification'!$A$7,IF(OR(ISNUMBER(SEARCH('[1]Lookup for use classification'!$B$9,C2983)),ISNUMBER(SEARCH('[1]Lookup for use classification'!$C$9,C2983)),ISNUMBER(SEARCH('[1]Lookup for use classification'!$D$9,C2983)),ISNUMBER(SEARCH('[1]Lookup for use classification'!$E$9,C2983)),ISNUMBER(SEARCH('[1]Lookup for use classification'!$F$9,C2983)),ISNUMBER(SEARCH('[1]Lookup for use classification'!$G$9,C2983)),ISNUMBER(SEARCH('[1]Lookup for use classification'!$H$9,C2983)),ISNUMBER(SEARCH('[1]Lookup for use classification'!$I$9,C2983)),ISNUMBER(SEARCH('[1]Lookup for use classification'!$J$9,C2983)),ISNUMBER(SEARCH('[1]Lookup for use classification'!$K$9,C2983))),'[1]Lookup for use classification'!$A$9,IF(OR(ISNUMBER(SEARCH('[1]Lookup for use classification'!$B$10,C2983)),ISNUMBER(SEARCH('[1]Lookup for use classification'!$C$10,C2983)),ISNUMBER(SEARCH('[1]Lookup for use classification'!$D$10,C2983)),ISNUMBER(SEARCH('[1]Lookup for use classification'!$E$10,C2983)),ISNUMBER(SEARCH('[1]Lookup for use classification'!$F$10,C2983)),ISNUMBER(SEARCH('[1]Lookup for use classification'!$G$10,C2983))),'[1]Lookup for use classification'!$A$10,IF(OR(ISNUMBER(SEARCH('[1]Lookup for use classification'!$B$11,C2983)),ISNUMBER(SEARCH('[1]Lookup for use classification'!$C$11,C2983))),'[1]Lookup for use classification'!$A$11,IF(OR(ISNUMBER(SEARCH('[1]Lookup for use classification'!$B$12,C2983)),ISNUMBER(SEARCH('[1]Lookup for use classification'!$C$12,C2983))),'[1]Lookup for use classification'!$A$12,IF(OR(ISNUMBER(SEARCH('[1]Lookup for use classification'!$B$13,C2983)),ISNUMBER(SEARCH('[1]Lookup for use classification'!$C$13,C2983)),ISNUMBER(SEARCH('[1]Lookup for use classification'!$D$13,C2983)),,ISNUMBER(SEARCH('[1]Lookup for use classification'!$C$13,C2983)),ISNUMBER(SEARCH('[1]Lookup for use classification'!$E$13,C2983))),'[1]Lookup for use classification'!$A$13,IF(OR(ISNUMBER(SEARCH('[1]Lookup for use classification'!$B$14,C2983)),ISNUMBER(SEARCH('[1]Lookup for use classification'!$C$14,C2983))),'[1]Lookup for use classification'!$A$14,"Other"))))))))))))</f>
        <v>Office</v>
      </c>
      <c r="E2983" s="240">
        <v>1848</v>
      </c>
      <c r="F2983" s="259"/>
      <c r="G2983" s="259"/>
    </row>
    <row r="2984" spans="1:12" hidden="1">
      <c r="A2984" s="187" t="s">
        <v>386</v>
      </c>
      <c r="B2984" s="167" t="s">
        <v>4456</v>
      </c>
      <c r="C2984" s="239" t="s">
        <v>377</v>
      </c>
      <c r="D2984" s="6" t="str">
        <f>IF(OR(ISNUMBER(SEARCH('[1]Lookup for use classification'!$B$1,C2984)),ISNUMBER(SEARCH('[1]Lookup for use classification'!$C$1,C2984)),ISNUMBER(SEARCH('[1]Lookup for use classification'!$D$1,C2984)),ISNUMBER(SEARCH('[1]Lookup for use classification'!$E$1,C2984))),'[1]Lookup for use classification'!$A$1,IF(ISNUMBER(SEARCH('[1]Lookup for use classification'!$B$2,C2984)),'[1]Lookup for use classification'!$A$2,IF(ISNUMBER(SEARCH('[1]Lookup for use classification'!$B$3,C2984)),'[1]Lookup for use classification'!$A$3,IF(OR(ISNUMBER(SEARCH('[1]Lookup for use classification'!$B$4,C2984)),ISNUMBER(SEARCH('[1]Lookup for use classification'!$C$4,C2984)),ISNUMBER(SEARCH('[1]Lookup for use classification'!$D$4,C2984)),ISNUMBER(SEARCH('[1]Lookup for use classification'!$E$4,C2984))),'[1]Lookup for use classification'!$A$4,IF(OR(ISNUMBER(SEARCH('[1]Lookup for use classification'!$B$5,C2984)),ISNUMBER(SEARCH('[1]Lookup for use classification'!$C$5,C2984)),ISNUMBER(SEARCH('[1]Lookup for use classification'!$D$5,C2984))),'[1]Lookup for use classification'!$A$5,IF(OR(ISNUMBER(SEARCH('[1]Lookup for use classification'!$B$7,C2984)),ISNUMBER(SEARCH('[1]Lookup for use classification'!$C$7,C2984)),ISNUMBER(SEARCH('[1]Lookup for use classification'!$D$7,C2984))),'[1]Lookup for use classification'!$A$7,IF(OR(ISNUMBER(SEARCH('[1]Lookup for use classification'!$B$9,C2984)),ISNUMBER(SEARCH('[1]Lookup for use classification'!$C$9,C2984)),ISNUMBER(SEARCH('[1]Lookup for use classification'!$D$9,C2984)),ISNUMBER(SEARCH('[1]Lookup for use classification'!$E$9,C2984)),ISNUMBER(SEARCH('[1]Lookup for use classification'!$F$9,C2984)),ISNUMBER(SEARCH('[1]Lookup for use classification'!$G$9,C2984)),ISNUMBER(SEARCH('[1]Lookup for use classification'!$H$9,C2984)),ISNUMBER(SEARCH('[1]Lookup for use classification'!$I$9,C2984)),ISNUMBER(SEARCH('[1]Lookup for use classification'!$J$9,C2984)),ISNUMBER(SEARCH('[1]Lookup for use classification'!$K$9,C2984))),'[1]Lookup for use classification'!$A$9,IF(OR(ISNUMBER(SEARCH('[1]Lookup for use classification'!$B$10,C2984)),ISNUMBER(SEARCH('[1]Lookup for use classification'!$C$10,C2984)),ISNUMBER(SEARCH('[1]Lookup for use classification'!$D$10,C2984)),ISNUMBER(SEARCH('[1]Lookup for use classification'!$E$10,C2984)),ISNUMBER(SEARCH('[1]Lookup for use classification'!$F$10,C2984)),ISNUMBER(SEARCH('[1]Lookup for use classification'!$G$10,C2984))),'[1]Lookup for use classification'!$A$10,IF(OR(ISNUMBER(SEARCH('[1]Lookup for use classification'!$B$11,C2984)),ISNUMBER(SEARCH('[1]Lookup for use classification'!$C$11,C2984))),'[1]Lookup for use classification'!$A$11,IF(OR(ISNUMBER(SEARCH('[1]Lookup for use classification'!$B$12,C2984)),ISNUMBER(SEARCH('[1]Lookup for use classification'!$C$12,C2984))),'[1]Lookup for use classification'!$A$12,IF(OR(ISNUMBER(SEARCH('[1]Lookup for use classification'!$B$13,C2984)),ISNUMBER(SEARCH('[1]Lookup for use classification'!$C$13,C2984)),ISNUMBER(SEARCH('[1]Lookup for use classification'!$D$13,C2984)),,ISNUMBER(SEARCH('[1]Lookup for use classification'!$C$13,C2984)),ISNUMBER(SEARCH('[1]Lookup for use classification'!$E$13,C2984))),'[1]Lookup for use classification'!$A$13,IF(OR(ISNUMBER(SEARCH('[1]Lookup for use classification'!$B$14,C2984)),ISNUMBER(SEARCH('[1]Lookup for use classification'!$C$14,C2984))),'[1]Lookup for use classification'!$A$14,"Other"))))))))))))</f>
        <v>Office</v>
      </c>
      <c r="E2984" s="240"/>
      <c r="F2984" s="259"/>
      <c r="G2984" s="259"/>
    </row>
    <row r="2985" spans="1:12" hidden="1">
      <c r="A2985" s="187" t="s">
        <v>386</v>
      </c>
      <c r="B2985" s="167" t="s">
        <v>4456</v>
      </c>
      <c r="C2985" s="223" t="s">
        <v>60</v>
      </c>
      <c r="D2985" s="6" t="str">
        <f>IF(OR(ISNUMBER(SEARCH('[1]Lookup for use classification'!$B$1,C2985)),ISNUMBER(SEARCH('[1]Lookup for use classification'!$C$1,C2985)),ISNUMBER(SEARCH('[1]Lookup for use classification'!$D$1,C2985)),ISNUMBER(SEARCH('[1]Lookup for use classification'!$E$1,C2985))),'[1]Lookup for use classification'!$A$1,IF(ISNUMBER(SEARCH('[1]Lookup for use classification'!$B$2,C2985)),'[1]Lookup for use classification'!$A$2,IF(ISNUMBER(SEARCH('[1]Lookup for use classification'!$B$3,C2985)),'[1]Lookup for use classification'!$A$3,IF(OR(ISNUMBER(SEARCH('[1]Lookup for use classification'!$B$4,C2985)),ISNUMBER(SEARCH('[1]Lookup for use classification'!$C$4,C2985)),ISNUMBER(SEARCH('[1]Lookup for use classification'!$D$4,C2985)),ISNUMBER(SEARCH('[1]Lookup for use classification'!$E$4,C2985))),'[1]Lookup for use classification'!$A$4,IF(OR(ISNUMBER(SEARCH('[1]Lookup for use classification'!$B$5,C2985)),ISNUMBER(SEARCH('[1]Lookup for use classification'!$C$5,C2985)),ISNUMBER(SEARCH('[1]Lookup for use classification'!$D$5,C2985))),'[1]Lookup for use classification'!$A$5,IF(OR(ISNUMBER(SEARCH('[1]Lookup for use classification'!$B$7,C2985)),ISNUMBER(SEARCH('[1]Lookup for use classification'!$C$7,C2985)),ISNUMBER(SEARCH('[1]Lookup for use classification'!$D$7,C2985))),'[1]Lookup for use classification'!$A$7,IF(OR(ISNUMBER(SEARCH('[1]Lookup for use classification'!$B$9,C2985)),ISNUMBER(SEARCH('[1]Lookup for use classification'!$C$9,C2985)),ISNUMBER(SEARCH('[1]Lookup for use classification'!$D$9,C2985)),ISNUMBER(SEARCH('[1]Lookup for use classification'!$E$9,C2985)),ISNUMBER(SEARCH('[1]Lookup for use classification'!$F$9,C2985)),ISNUMBER(SEARCH('[1]Lookup for use classification'!$G$9,C2985)),ISNUMBER(SEARCH('[1]Lookup for use classification'!$H$9,C2985)),ISNUMBER(SEARCH('[1]Lookup for use classification'!$I$9,C2985)),ISNUMBER(SEARCH('[1]Lookup for use classification'!$J$9,C2985)),ISNUMBER(SEARCH('[1]Lookup for use classification'!$K$9,C2985))),'[1]Lookup for use classification'!$A$9,IF(OR(ISNUMBER(SEARCH('[1]Lookup for use classification'!$B$10,C2985)),ISNUMBER(SEARCH('[1]Lookup for use classification'!$C$10,C2985)),ISNUMBER(SEARCH('[1]Lookup for use classification'!$D$10,C2985)),ISNUMBER(SEARCH('[1]Lookup for use classification'!$E$10,C2985)),ISNUMBER(SEARCH('[1]Lookup for use classification'!$F$10,C2985)),ISNUMBER(SEARCH('[1]Lookup for use classification'!$G$10,C2985))),'[1]Lookup for use classification'!$A$10,IF(OR(ISNUMBER(SEARCH('[1]Lookup for use classification'!$B$11,C2985)),ISNUMBER(SEARCH('[1]Lookup for use classification'!$C$11,C2985))),'[1]Lookup for use classification'!$A$11,IF(OR(ISNUMBER(SEARCH('[1]Lookup for use classification'!$B$12,C2985)),ISNUMBER(SEARCH('[1]Lookup for use classification'!$C$12,C2985))),'[1]Lookup for use classification'!$A$12,IF(OR(ISNUMBER(SEARCH('[1]Lookup for use classification'!$B$13,C2985)),ISNUMBER(SEARCH('[1]Lookup for use classification'!$C$13,C2985)),ISNUMBER(SEARCH('[1]Lookup for use classification'!$D$13,C2985)),,ISNUMBER(SEARCH('[1]Lookup for use classification'!$C$13,C2985)),ISNUMBER(SEARCH('[1]Lookup for use classification'!$E$13,C2985))),'[1]Lookup for use classification'!$A$13,IF(OR(ISNUMBER(SEARCH('[1]Lookup for use classification'!$B$14,C2985)),ISNUMBER(SEARCH('[1]Lookup for use classification'!$C$14,C2985))),'[1]Lookup for use classification'!$A$14,"Other"))))))))))))</f>
        <v>Office</v>
      </c>
      <c r="E2985" s="223"/>
      <c r="F2985" s="223"/>
      <c r="G2985" s="223"/>
    </row>
    <row r="2986" spans="1:12" hidden="1">
      <c r="A2986" s="187" t="s">
        <v>386</v>
      </c>
      <c r="B2986" s="167" t="s">
        <v>4456</v>
      </c>
      <c r="C2986" s="223" t="s">
        <v>387</v>
      </c>
      <c r="D2986" s="6" t="str">
        <f>IF(OR(ISNUMBER(SEARCH('[1]Lookup for use classification'!$B$1,C2986)),ISNUMBER(SEARCH('[1]Lookup for use classification'!$C$1,C2986)),ISNUMBER(SEARCH('[1]Lookup for use classification'!$D$1,C2986)),ISNUMBER(SEARCH('[1]Lookup for use classification'!$E$1,C2986))),'[1]Lookup for use classification'!$A$1,IF(ISNUMBER(SEARCH('[1]Lookup for use classification'!$B$2,C2986)),'[1]Lookup for use classification'!$A$2,IF(ISNUMBER(SEARCH('[1]Lookup for use classification'!$B$3,C2986)),'[1]Lookup for use classification'!$A$3,IF(OR(ISNUMBER(SEARCH('[1]Lookup for use classification'!$B$4,C2986)),ISNUMBER(SEARCH('[1]Lookup for use classification'!$C$4,C2986)),ISNUMBER(SEARCH('[1]Lookup for use classification'!$D$4,C2986)),ISNUMBER(SEARCH('[1]Lookup for use classification'!$E$4,C2986))),'[1]Lookup for use classification'!$A$4,IF(OR(ISNUMBER(SEARCH('[1]Lookup for use classification'!$B$5,C2986)),ISNUMBER(SEARCH('[1]Lookup for use classification'!$C$5,C2986)),ISNUMBER(SEARCH('[1]Lookup for use classification'!$D$5,C2986))),'[1]Lookup for use classification'!$A$5,IF(OR(ISNUMBER(SEARCH('[1]Lookup for use classification'!$B$7,C2986)),ISNUMBER(SEARCH('[1]Lookup for use classification'!$C$7,C2986)),ISNUMBER(SEARCH('[1]Lookup for use classification'!$D$7,C2986))),'[1]Lookup for use classification'!$A$7,IF(OR(ISNUMBER(SEARCH('[1]Lookup for use classification'!$B$9,C2986)),ISNUMBER(SEARCH('[1]Lookup for use classification'!$C$9,C2986)),ISNUMBER(SEARCH('[1]Lookup for use classification'!$D$9,C2986)),ISNUMBER(SEARCH('[1]Lookup for use classification'!$E$9,C2986)),ISNUMBER(SEARCH('[1]Lookup for use classification'!$F$9,C2986)),ISNUMBER(SEARCH('[1]Lookup for use classification'!$G$9,C2986)),ISNUMBER(SEARCH('[1]Lookup for use classification'!$H$9,C2986)),ISNUMBER(SEARCH('[1]Lookup for use classification'!$I$9,C2986)),ISNUMBER(SEARCH('[1]Lookup for use classification'!$J$9,C2986)),ISNUMBER(SEARCH('[1]Lookup for use classification'!$K$9,C2986))),'[1]Lookup for use classification'!$A$9,IF(OR(ISNUMBER(SEARCH('[1]Lookup for use classification'!$B$10,C2986)),ISNUMBER(SEARCH('[1]Lookup for use classification'!$C$10,C2986)),ISNUMBER(SEARCH('[1]Lookup for use classification'!$D$10,C2986)),ISNUMBER(SEARCH('[1]Lookup for use classification'!$E$10,C2986)),ISNUMBER(SEARCH('[1]Lookup for use classification'!$F$10,C2986)),ISNUMBER(SEARCH('[1]Lookup for use classification'!$G$10,C2986))),'[1]Lookup for use classification'!$A$10,IF(OR(ISNUMBER(SEARCH('[1]Lookup for use classification'!$B$11,C2986)),ISNUMBER(SEARCH('[1]Lookup for use classification'!$C$11,C2986))),'[1]Lookup for use classification'!$A$11,IF(OR(ISNUMBER(SEARCH('[1]Lookup for use classification'!$B$12,C2986)),ISNUMBER(SEARCH('[1]Lookup for use classification'!$C$12,C2986))),'[1]Lookup for use classification'!$A$12,IF(OR(ISNUMBER(SEARCH('[1]Lookup for use classification'!$B$13,C2986)),ISNUMBER(SEARCH('[1]Lookup for use classification'!$C$13,C2986)),ISNUMBER(SEARCH('[1]Lookup for use classification'!$D$13,C2986)),,ISNUMBER(SEARCH('[1]Lookup for use classification'!$C$13,C2986)),ISNUMBER(SEARCH('[1]Lookup for use classification'!$E$13,C2986))),'[1]Lookup for use classification'!$A$13,IF(OR(ISNUMBER(SEARCH('[1]Lookup for use classification'!$B$14,C2986)),ISNUMBER(SEARCH('[1]Lookup for use classification'!$C$14,C2986))),'[1]Lookup for use classification'!$A$14,"Other"))))))))))))</f>
        <v>Office</v>
      </c>
      <c r="E2986" s="223"/>
      <c r="F2986" s="223"/>
      <c r="G2986" s="223"/>
    </row>
    <row r="2987" spans="1:12" hidden="1">
      <c r="A2987" s="187" t="s">
        <v>386</v>
      </c>
      <c r="B2987" s="167" t="s">
        <v>4456</v>
      </c>
      <c r="C2987" s="262" t="s">
        <v>126</v>
      </c>
      <c r="D2987" s="6" t="str">
        <f>IF(OR(ISNUMBER(SEARCH('[1]Lookup for use classification'!$B$1,C2987)),ISNUMBER(SEARCH('[1]Lookup for use classification'!$C$1,C2987)),ISNUMBER(SEARCH('[1]Lookup for use classification'!$D$1,C2987)),ISNUMBER(SEARCH('[1]Lookup for use classification'!$E$1,C2987))),'[1]Lookup for use classification'!$A$1,IF(ISNUMBER(SEARCH('[1]Lookup for use classification'!$B$2,C2987)),'[1]Lookup for use classification'!$A$2,IF(ISNUMBER(SEARCH('[1]Lookup for use classification'!$B$3,C2987)),'[1]Lookup for use classification'!$A$3,IF(OR(ISNUMBER(SEARCH('[1]Lookup for use classification'!$B$4,C2987)),ISNUMBER(SEARCH('[1]Lookup for use classification'!$C$4,C2987)),ISNUMBER(SEARCH('[1]Lookup for use classification'!$D$4,C2987)),ISNUMBER(SEARCH('[1]Lookup for use classification'!$E$4,C2987))),'[1]Lookup for use classification'!$A$4,IF(OR(ISNUMBER(SEARCH('[1]Lookup for use classification'!$B$5,C2987)),ISNUMBER(SEARCH('[1]Lookup for use classification'!$C$5,C2987)),ISNUMBER(SEARCH('[1]Lookup for use classification'!$D$5,C2987))),'[1]Lookup for use classification'!$A$5,IF(OR(ISNUMBER(SEARCH('[1]Lookup for use classification'!$B$7,C2987)),ISNUMBER(SEARCH('[1]Lookup for use classification'!$C$7,C2987)),ISNUMBER(SEARCH('[1]Lookup for use classification'!$D$7,C2987))),'[1]Lookup for use classification'!$A$7,IF(OR(ISNUMBER(SEARCH('[1]Lookup for use classification'!$B$9,C2987)),ISNUMBER(SEARCH('[1]Lookup for use classification'!$C$9,C2987)),ISNUMBER(SEARCH('[1]Lookup for use classification'!$D$9,C2987)),ISNUMBER(SEARCH('[1]Lookup for use classification'!$E$9,C2987)),ISNUMBER(SEARCH('[1]Lookup for use classification'!$F$9,C2987)),ISNUMBER(SEARCH('[1]Lookup for use classification'!$G$9,C2987)),ISNUMBER(SEARCH('[1]Lookup for use classification'!$H$9,C2987)),ISNUMBER(SEARCH('[1]Lookup for use classification'!$I$9,C2987)),ISNUMBER(SEARCH('[1]Lookup for use classification'!$J$9,C2987)),ISNUMBER(SEARCH('[1]Lookup for use classification'!$K$9,C2987))),'[1]Lookup for use classification'!$A$9,IF(OR(ISNUMBER(SEARCH('[1]Lookup for use classification'!$B$10,C2987)),ISNUMBER(SEARCH('[1]Lookup for use classification'!$C$10,C2987)),ISNUMBER(SEARCH('[1]Lookup for use classification'!$D$10,C2987)),ISNUMBER(SEARCH('[1]Lookup for use classification'!$E$10,C2987)),ISNUMBER(SEARCH('[1]Lookup for use classification'!$F$10,C2987)),ISNUMBER(SEARCH('[1]Lookup for use classification'!$G$10,C2987))),'[1]Lookup for use classification'!$A$10,IF(OR(ISNUMBER(SEARCH('[1]Lookup for use classification'!$B$11,C2987)),ISNUMBER(SEARCH('[1]Lookup for use classification'!$C$11,C2987))),'[1]Lookup for use classification'!$A$11,IF(OR(ISNUMBER(SEARCH('[1]Lookup for use classification'!$B$12,C2987)),ISNUMBER(SEARCH('[1]Lookup for use classification'!$C$12,C2987))),'[1]Lookup for use classification'!$A$12,IF(OR(ISNUMBER(SEARCH('[1]Lookup for use classification'!$B$13,C2987)),ISNUMBER(SEARCH('[1]Lookup for use classification'!$C$13,C2987)),ISNUMBER(SEARCH('[1]Lookup for use classification'!$D$13,C2987)),,ISNUMBER(SEARCH('[1]Lookup for use classification'!$C$13,C2987)),ISNUMBER(SEARCH('[1]Lookup for use classification'!$E$13,C2987))),'[1]Lookup for use classification'!$A$13,IF(OR(ISNUMBER(SEARCH('[1]Lookup for use classification'!$B$14,C2987)),ISNUMBER(SEARCH('[1]Lookup for use classification'!$C$14,C2987))),'[1]Lookup for use classification'!$A$14,"Other"))))))))))))</f>
        <v>Other</v>
      </c>
      <c r="E2987" s="291">
        <v>2400</v>
      </c>
      <c r="F2987" s="292"/>
      <c r="G2987" s="292"/>
    </row>
    <row r="2988" spans="1:12" hidden="1">
      <c r="A2988" s="187" t="s">
        <v>386</v>
      </c>
      <c r="B2988" s="167" t="s">
        <v>4456</v>
      </c>
      <c r="C2988" s="262" t="s">
        <v>365</v>
      </c>
      <c r="D2988" s="6" t="str">
        <f>IF(OR(ISNUMBER(SEARCH('[1]Lookup for use classification'!$B$1,C2988)),ISNUMBER(SEARCH('[1]Lookup for use classification'!$C$1,C2988)),ISNUMBER(SEARCH('[1]Lookup for use classification'!$D$1,C2988)),ISNUMBER(SEARCH('[1]Lookup for use classification'!$E$1,C2988))),'[1]Lookup for use classification'!$A$1,IF(ISNUMBER(SEARCH('[1]Lookup for use classification'!$B$2,C2988)),'[1]Lookup for use classification'!$A$2,IF(ISNUMBER(SEARCH('[1]Lookup for use classification'!$B$3,C2988)),'[1]Lookup for use classification'!$A$3,IF(OR(ISNUMBER(SEARCH('[1]Lookup for use classification'!$B$4,C2988)),ISNUMBER(SEARCH('[1]Lookup for use classification'!$C$4,C2988)),ISNUMBER(SEARCH('[1]Lookup for use classification'!$D$4,C2988)),ISNUMBER(SEARCH('[1]Lookup for use classification'!$E$4,C2988))),'[1]Lookup for use classification'!$A$4,IF(OR(ISNUMBER(SEARCH('[1]Lookup for use classification'!$B$5,C2988)),ISNUMBER(SEARCH('[1]Lookup for use classification'!$C$5,C2988)),ISNUMBER(SEARCH('[1]Lookup for use classification'!$D$5,C2988))),'[1]Lookup for use classification'!$A$5,IF(OR(ISNUMBER(SEARCH('[1]Lookup for use classification'!$B$7,C2988)),ISNUMBER(SEARCH('[1]Lookup for use classification'!$C$7,C2988)),ISNUMBER(SEARCH('[1]Lookup for use classification'!$D$7,C2988))),'[1]Lookup for use classification'!$A$7,IF(OR(ISNUMBER(SEARCH('[1]Lookup for use classification'!$B$9,C2988)),ISNUMBER(SEARCH('[1]Lookup for use classification'!$C$9,C2988)),ISNUMBER(SEARCH('[1]Lookup for use classification'!$D$9,C2988)),ISNUMBER(SEARCH('[1]Lookup for use classification'!$E$9,C2988)),ISNUMBER(SEARCH('[1]Lookup for use classification'!$F$9,C2988)),ISNUMBER(SEARCH('[1]Lookup for use classification'!$G$9,C2988)),ISNUMBER(SEARCH('[1]Lookup for use classification'!$H$9,C2988)),ISNUMBER(SEARCH('[1]Lookup for use classification'!$I$9,C2988)),ISNUMBER(SEARCH('[1]Lookup for use classification'!$J$9,C2988)),ISNUMBER(SEARCH('[1]Lookup for use classification'!$K$9,C2988))),'[1]Lookup for use classification'!$A$9,IF(OR(ISNUMBER(SEARCH('[1]Lookup for use classification'!$B$10,C2988)),ISNUMBER(SEARCH('[1]Lookup for use classification'!$C$10,C2988)),ISNUMBER(SEARCH('[1]Lookup for use classification'!$D$10,C2988)),ISNUMBER(SEARCH('[1]Lookup for use classification'!$E$10,C2988)),ISNUMBER(SEARCH('[1]Lookup for use classification'!$F$10,C2988)),ISNUMBER(SEARCH('[1]Lookup for use classification'!$G$10,C2988))),'[1]Lookup for use classification'!$A$10,IF(OR(ISNUMBER(SEARCH('[1]Lookup for use classification'!$B$11,C2988)),ISNUMBER(SEARCH('[1]Lookup for use classification'!$C$11,C2988))),'[1]Lookup for use classification'!$A$11,IF(OR(ISNUMBER(SEARCH('[1]Lookup for use classification'!$B$12,C2988)),ISNUMBER(SEARCH('[1]Lookup for use classification'!$C$12,C2988))),'[1]Lookup for use classification'!$A$12,IF(OR(ISNUMBER(SEARCH('[1]Lookup for use classification'!$B$13,C2988)),ISNUMBER(SEARCH('[1]Lookup for use classification'!$C$13,C2988)),ISNUMBER(SEARCH('[1]Lookup for use classification'!$D$13,C2988)),,ISNUMBER(SEARCH('[1]Lookup for use classification'!$C$13,C2988)),ISNUMBER(SEARCH('[1]Lookup for use classification'!$E$13,C2988))),'[1]Lookup for use classification'!$A$13,IF(OR(ISNUMBER(SEARCH('[1]Lookup for use classification'!$B$14,C2988)),ISNUMBER(SEARCH('[1]Lookup for use classification'!$C$14,C2988))),'[1]Lookup for use classification'!$A$14,"Other"))))))))))))</f>
        <v>Other</v>
      </c>
      <c r="E2988" s="291"/>
      <c r="F2988" s="292"/>
      <c r="G2988" s="292"/>
    </row>
    <row r="2989" spans="1:12" hidden="1">
      <c r="A2989" s="187" t="s">
        <v>386</v>
      </c>
      <c r="B2989" s="167" t="s">
        <v>4456</v>
      </c>
      <c r="C2989" s="262" t="s">
        <v>366</v>
      </c>
      <c r="D2989" s="6" t="str">
        <f>IF(OR(ISNUMBER(SEARCH('[1]Lookup for use classification'!$B$1,C2989)),ISNUMBER(SEARCH('[1]Lookup for use classification'!$C$1,C2989)),ISNUMBER(SEARCH('[1]Lookup for use classification'!$D$1,C2989)),ISNUMBER(SEARCH('[1]Lookup for use classification'!$E$1,C2989))),'[1]Lookup for use classification'!$A$1,IF(ISNUMBER(SEARCH('[1]Lookup for use classification'!$B$2,C2989)),'[1]Lookup for use classification'!$A$2,IF(ISNUMBER(SEARCH('[1]Lookup for use classification'!$B$3,C2989)),'[1]Lookup for use classification'!$A$3,IF(OR(ISNUMBER(SEARCH('[1]Lookup for use classification'!$B$4,C2989)),ISNUMBER(SEARCH('[1]Lookup for use classification'!$C$4,C2989)),ISNUMBER(SEARCH('[1]Lookup for use classification'!$D$4,C2989)),ISNUMBER(SEARCH('[1]Lookup for use classification'!$E$4,C2989))),'[1]Lookup for use classification'!$A$4,IF(OR(ISNUMBER(SEARCH('[1]Lookup for use classification'!$B$5,C2989)),ISNUMBER(SEARCH('[1]Lookup for use classification'!$C$5,C2989)),ISNUMBER(SEARCH('[1]Lookup for use classification'!$D$5,C2989))),'[1]Lookup for use classification'!$A$5,IF(OR(ISNUMBER(SEARCH('[1]Lookup for use classification'!$B$7,C2989)),ISNUMBER(SEARCH('[1]Lookup for use classification'!$C$7,C2989)),ISNUMBER(SEARCH('[1]Lookup for use classification'!$D$7,C2989))),'[1]Lookup for use classification'!$A$7,IF(OR(ISNUMBER(SEARCH('[1]Lookup for use classification'!$B$9,C2989)),ISNUMBER(SEARCH('[1]Lookup for use classification'!$C$9,C2989)),ISNUMBER(SEARCH('[1]Lookup for use classification'!$D$9,C2989)),ISNUMBER(SEARCH('[1]Lookup for use classification'!$E$9,C2989)),ISNUMBER(SEARCH('[1]Lookup for use classification'!$F$9,C2989)),ISNUMBER(SEARCH('[1]Lookup for use classification'!$G$9,C2989)),ISNUMBER(SEARCH('[1]Lookup for use classification'!$H$9,C2989)),ISNUMBER(SEARCH('[1]Lookup for use classification'!$I$9,C2989)),ISNUMBER(SEARCH('[1]Lookup for use classification'!$J$9,C2989)),ISNUMBER(SEARCH('[1]Lookup for use classification'!$K$9,C2989))),'[1]Lookup for use classification'!$A$9,IF(OR(ISNUMBER(SEARCH('[1]Lookup for use classification'!$B$10,C2989)),ISNUMBER(SEARCH('[1]Lookup for use classification'!$C$10,C2989)),ISNUMBER(SEARCH('[1]Lookup for use classification'!$D$10,C2989)),ISNUMBER(SEARCH('[1]Lookup for use classification'!$E$10,C2989)),ISNUMBER(SEARCH('[1]Lookup for use classification'!$F$10,C2989)),ISNUMBER(SEARCH('[1]Lookup for use classification'!$G$10,C2989))),'[1]Lookup for use classification'!$A$10,IF(OR(ISNUMBER(SEARCH('[1]Lookup for use classification'!$B$11,C2989)),ISNUMBER(SEARCH('[1]Lookup for use classification'!$C$11,C2989))),'[1]Lookup for use classification'!$A$11,IF(OR(ISNUMBER(SEARCH('[1]Lookup for use classification'!$B$12,C2989)),ISNUMBER(SEARCH('[1]Lookup for use classification'!$C$12,C2989))),'[1]Lookup for use classification'!$A$12,IF(OR(ISNUMBER(SEARCH('[1]Lookup for use classification'!$B$13,C2989)),ISNUMBER(SEARCH('[1]Lookup for use classification'!$C$13,C2989)),ISNUMBER(SEARCH('[1]Lookup for use classification'!$D$13,C2989)),,ISNUMBER(SEARCH('[1]Lookup for use classification'!$C$13,C2989)),ISNUMBER(SEARCH('[1]Lookup for use classification'!$E$13,C2989))),'[1]Lookup for use classification'!$A$13,IF(OR(ISNUMBER(SEARCH('[1]Lookup for use classification'!$B$14,C2989)),ISNUMBER(SEARCH('[1]Lookup for use classification'!$C$14,C2989))),'[1]Lookup for use classification'!$A$14,"Other"))))))))))))</f>
        <v>Other</v>
      </c>
      <c r="E2989" s="291"/>
      <c r="F2989" s="292"/>
      <c r="G2989" s="292"/>
    </row>
    <row r="2990" spans="1:12" hidden="1">
      <c r="A2990" s="187" t="s">
        <v>386</v>
      </c>
      <c r="B2990" s="167" t="s">
        <v>4456</v>
      </c>
      <c r="C2990" s="262" t="s">
        <v>367</v>
      </c>
      <c r="D2990" s="6" t="str">
        <f>IF(OR(ISNUMBER(SEARCH('[1]Lookup for use classification'!$B$1,C2990)),ISNUMBER(SEARCH('[1]Lookup for use classification'!$C$1,C2990)),ISNUMBER(SEARCH('[1]Lookup for use classification'!$D$1,C2990)),ISNUMBER(SEARCH('[1]Lookup for use classification'!$E$1,C2990))),'[1]Lookup for use classification'!$A$1,IF(ISNUMBER(SEARCH('[1]Lookup for use classification'!$B$2,C2990)),'[1]Lookup for use classification'!$A$2,IF(ISNUMBER(SEARCH('[1]Lookup for use classification'!$B$3,C2990)),'[1]Lookup for use classification'!$A$3,IF(OR(ISNUMBER(SEARCH('[1]Lookup for use classification'!$B$4,C2990)),ISNUMBER(SEARCH('[1]Lookup for use classification'!$C$4,C2990)),ISNUMBER(SEARCH('[1]Lookup for use classification'!$D$4,C2990)),ISNUMBER(SEARCH('[1]Lookup for use classification'!$E$4,C2990))),'[1]Lookup for use classification'!$A$4,IF(OR(ISNUMBER(SEARCH('[1]Lookup for use classification'!$B$5,C2990)),ISNUMBER(SEARCH('[1]Lookup for use classification'!$C$5,C2990)),ISNUMBER(SEARCH('[1]Lookup for use classification'!$D$5,C2990))),'[1]Lookup for use classification'!$A$5,IF(OR(ISNUMBER(SEARCH('[1]Lookup for use classification'!$B$7,C2990)),ISNUMBER(SEARCH('[1]Lookup for use classification'!$C$7,C2990)),ISNUMBER(SEARCH('[1]Lookup for use classification'!$D$7,C2990))),'[1]Lookup for use classification'!$A$7,IF(OR(ISNUMBER(SEARCH('[1]Lookup for use classification'!$B$9,C2990)),ISNUMBER(SEARCH('[1]Lookup for use classification'!$C$9,C2990)),ISNUMBER(SEARCH('[1]Lookup for use classification'!$D$9,C2990)),ISNUMBER(SEARCH('[1]Lookup for use classification'!$E$9,C2990)),ISNUMBER(SEARCH('[1]Lookup for use classification'!$F$9,C2990)),ISNUMBER(SEARCH('[1]Lookup for use classification'!$G$9,C2990)),ISNUMBER(SEARCH('[1]Lookup for use classification'!$H$9,C2990)),ISNUMBER(SEARCH('[1]Lookup for use classification'!$I$9,C2990)),ISNUMBER(SEARCH('[1]Lookup for use classification'!$J$9,C2990)),ISNUMBER(SEARCH('[1]Lookup for use classification'!$K$9,C2990))),'[1]Lookup for use classification'!$A$9,IF(OR(ISNUMBER(SEARCH('[1]Lookup for use classification'!$B$10,C2990)),ISNUMBER(SEARCH('[1]Lookup for use classification'!$C$10,C2990)),ISNUMBER(SEARCH('[1]Lookup for use classification'!$D$10,C2990)),ISNUMBER(SEARCH('[1]Lookup for use classification'!$E$10,C2990)),ISNUMBER(SEARCH('[1]Lookup for use classification'!$F$10,C2990)),ISNUMBER(SEARCH('[1]Lookup for use classification'!$G$10,C2990))),'[1]Lookup for use classification'!$A$10,IF(OR(ISNUMBER(SEARCH('[1]Lookup for use classification'!$B$11,C2990)),ISNUMBER(SEARCH('[1]Lookup for use classification'!$C$11,C2990))),'[1]Lookup for use classification'!$A$11,IF(OR(ISNUMBER(SEARCH('[1]Lookup for use classification'!$B$12,C2990)),ISNUMBER(SEARCH('[1]Lookup for use classification'!$C$12,C2990))),'[1]Lookup for use classification'!$A$12,IF(OR(ISNUMBER(SEARCH('[1]Lookup for use classification'!$B$13,C2990)),ISNUMBER(SEARCH('[1]Lookup for use classification'!$C$13,C2990)),ISNUMBER(SEARCH('[1]Lookup for use classification'!$D$13,C2990)),,ISNUMBER(SEARCH('[1]Lookup for use classification'!$C$13,C2990)),ISNUMBER(SEARCH('[1]Lookup for use classification'!$E$13,C2990))),'[1]Lookup for use classification'!$A$13,IF(OR(ISNUMBER(SEARCH('[1]Lookup for use classification'!$B$14,C2990)),ISNUMBER(SEARCH('[1]Lookup for use classification'!$C$14,C2990))),'[1]Lookup for use classification'!$A$14,"Other"))))))))))))</f>
        <v>Other</v>
      </c>
      <c r="E2990" s="291"/>
      <c r="F2990" s="292"/>
      <c r="G2990" s="292"/>
    </row>
    <row r="2991" spans="1:12" hidden="1">
      <c r="A2991" s="187" t="s">
        <v>386</v>
      </c>
      <c r="B2991" s="167" t="s">
        <v>4456</v>
      </c>
      <c r="C2991" s="239" t="s">
        <v>369</v>
      </c>
      <c r="D2991" s="6" t="str">
        <f>IF(OR(ISNUMBER(SEARCH('[1]Lookup for use classification'!$B$1,C2991)),ISNUMBER(SEARCH('[1]Lookup for use classification'!$C$1,C2991)),ISNUMBER(SEARCH('[1]Lookup for use classification'!$D$1,C2991)),ISNUMBER(SEARCH('[1]Lookup for use classification'!$E$1,C2991))),'[1]Lookup for use classification'!$A$1,IF(ISNUMBER(SEARCH('[1]Lookup for use classification'!$B$2,C2991)),'[1]Lookup for use classification'!$A$2,IF(ISNUMBER(SEARCH('[1]Lookup for use classification'!$B$3,C2991)),'[1]Lookup for use classification'!$A$3,IF(OR(ISNUMBER(SEARCH('[1]Lookup for use classification'!$B$4,C2991)),ISNUMBER(SEARCH('[1]Lookup for use classification'!$C$4,C2991)),ISNUMBER(SEARCH('[1]Lookup for use classification'!$D$4,C2991)),ISNUMBER(SEARCH('[1]Lookup for use classification'!$E$4,C2991))),'[1]Lookup for use classification'!$A$4,IF(OR(ISNUMBER(SEARCH('[1]Lookup for use classification'!$B$5,C2991)),ISNUMBER(SEARCH('[1]Lookup for use classification'!$C$5,C2991)),ISNUMBER(SEARCH('[1]Lookup for use classification'!$D$5,C2991))),'[1]Lookup for use classification'!$A$5,IF(OR(ISNUMBER(SEARCH('[1]Lookup for use classification'!$B$7,C2991)),ISNUMBER(SEARCH('[1]Lookup for use classification'!$C$7,C2991)),ISNUMBER(SEARCH('[1]Lookup for use classification'!$D$7,C2991))),'[1]Lookup for use classification'!$A$7,IF(OR(ISNUMBER(SEARCH('[1]Lookup for use classification'!$B$9,C2991)),ISNUMBER(SEARCH('[1]Lookup for use classification'!$C$9,C2991)),ISNUMBER(SEARCH('[1]Lookup for use classification'!$D$9,C2991)),ISNUMBER(SEARCH('[1]Lookup for use classification'!$E$9,C2991)),ISNUMBER(SEARCH('[1]Lookup for use classification'!$F$9,C2991)),ISNUMBER(SEARCH('[1]Lookup for use classification'!$G$9,C2991)),ISNUMBER(SEARCH('[1]Lookup for use classification'!$H$9,C2991)),ISNUMBER(SEARCH('[1]Lookup for use classification'!$I$9,C2991)),ISNUMBER(SEARCH('[1]Lookup for use classification'!$J$9,C2991)),ISNUMBER(SEARCH('[1]Lookup for use classification'!$K$9,C2991))),'[1]Lookup for use classification'!$A$9,IF(OR(ISNUMBER(SEARCH('[1]Lookup for use classification'!$B$10,C2991)),ISNUMBER(SEARCH('[1]Lookup for use classification'!$C$10,C2991)),ISNUMBER(SEARCH('[1]Lookup for use classification'!$D$10,C2991)),ISNUMBER(SEARCH('[1]Lookup for use classification'!$E$10,C2991)),ISNUMBER(SEARCH('[1]Lookup for use classification'!$F$10,C2991)),ISNUMBER(SEARCH('[1]Lookup for use classification'!$G$10,C2991))),'[1]Lookup for use classification'!$A$10,IF(OR(ISNUMBER(SEARCH('[1]Lookup for use classification'!$B$11,C2991)),ISNUMBER(SEARCH('[1]Lookup for use classification'!$C$11,C2991))),'[1]Lookup for use classification'!$A$11,IF(OR(ISNUMBER(SEARCH('[1]Lookup for use classification'!$B$12,C2991)),ISNUMBER(SEARCH('[1]Lookup for use classification'!$C$12,C2991))),'[1]Lookup for use classification'!$A$12,IF(OR(ISNUMBER(SEARCH('[1]Lookup for use classification'!$B$13,C2991)),ISNUMBER(SEARCH('[1]Lookup for use classification'!$C$13,C2991)),ISNUMBER(SEARCH('[1]Lookup for use classification'!$D$13,C2991)),,ISNUMBER(SEARCH('[1]Lookup for use classification'!$C$13,C2991)),ISNUMBER(SEARCH('[1]Lookup for use classification'!$E$13,C2991))),'[1]Lookup for use classification'!$A$13,IF(OR(ISNUMBER(SEARCH('[1]Lookup for use classification'!$B$14,C2991)),ISNUMBER(SEARCH('[1]Lookup for use classification'!$C$14,C2991))),'[1]Lookup for use classification'!$A$14,"Other"))))))))))))</f>
        <v>Other</v>
      </c>
      <c r="E2991" s="240"/>
      <c r="F2991" s="259"/>
      <c r="G2991" s="259"/>
    </row>
    <row r="2992" spans="1:12" hidden="1">
      <c r="A2992" s="187" t="s">
        <v>386</v>
      </c>
      <c r="B2992" s="167" t="s">
        <v>4456</v>
      </c>
      <c r="C2992" s="239" t="s">
        <v>370</v>
      </c>
      <c r="D2992" s="6" t="str">
        <f>IF(OR(ISNUMBER(SEARCH('[1]Lookup for use classification'!$B$1,C2992)),ISNUMBER(SEARCH('[1]Lookup for use classification'!$C$1,C2992)),ISNUMBER(SEARCH('[1]Lookup for use classification'!$D$1,C2992)),ISNUMBER(SEARCH('[1]Lookup for use classification'!$E$1,C2992))),'[1]Lookup for use classification'!$A$1,IF(ISNUMBER(SEARCH('[1]Lookup for use classification'!$B$2,C2992)),'[1]Lookup for use classification'!$A$2,IF(ISNUMBER(SEARCH('[1]Lookup for use classification'!$B$3,C2992)),'[1]Lookup for use classification'!$A$3,IF(OR(ISNUMBER(SEARCH('[1]Lookup for use classification'!$B$4,C2992)),ISNUMBER(SEARCH('[1]Lookup for use classification'!$C$4,C2992)),ISNUMBER(SEARCH('[1]Lookup for use classification'!$D$4,C2992)),ISNUMBER(SEARCH('[1]Lookup for use classification'!$E$4,C2992))),'[1]Lookup for use classification'!$A$4,IF(OR(ISNUMBER(SEARCH('[1]Lookup for use classification'!$B$5,C2992)),ISNUMBER(SEARCH('[1]Lookup for use classification'!$C$5,C2992)),ISNUMBER(SEARCH('[1]Lookup for use classification'!$D$5,C2992))),'[1]Lookup for use classification'!$A$5,IF(OR(ISNUMBER(SEARCH('[1]Lookup for use classification'!$B$7,C2992)),ISNUMBER(SEARCH('[1]Lookup for use classification'!$C$7,C2992)),ISNUMBER(SEARCH('[1]Lookup for use classification'!$D$7,C2992))),'[1]Lookup for use classification'!$A$7,IF(OR(ISNUMBER(SEARCH('[1]Lookup for use classification'!$B$9,C2992)),ISNUMBER(SEARCH('[1]Lookup for use classification'!$C$9,C2992)),ISNUMBER(SEARCH('[1]Lookup for use classification'!$D$9,C2992)),ISNUMBER(SEARCH('[1]Lookup for use classification'!$E$9,C2992)),ISNUMBER(SEARCH('[1]Lookup for use classification'!$F$9,C2992)),ISNUMBER(SEARCH('[1]Lookup for use classification'!$G$9,C2992)),ISNUMBER(SEARCH('[1]Lookup for use classification'!$H$9,C2992)),ISNUMBER(SEARCH('[1]Lookup for use classification'!$I$9,C2992)),ISNUMBER(SEARCH('[1]Lookup for use classification'!$J$9,C2992)),ISNUMBER(SEARCH('[1]Lookup for use classification'!$K$9,C2992))),'[1]Lookup for use classification'!$A$9,IF(OR(ISNUMBER(SEARCH('[1]Lookup for use classification'!$B$10,C2992)),ISNUMBER(SEARCH('[1]Lookup for use classification'!$C$10,C2992)),ISNUMBER(SEARCH('[1]Lookup for use classification'!$D$10,C2992)),ISNUMBER(SEARCH('[1]Lookup for use classification'!$E$10,C2992)),ISNUMBER(SEARCH('[1]Lookup for use classification'!$F$10,C2992)),ISNUMBER(SEARCH('[1]Lookup for use classification'!$G$10,C2992))),'[1]Lookup for use classification'!$A$10,IF(OR(ISNUMBER(SEARCH('[1]Lookup for use classification'!$B$11,C2992)),ISNUMBER(SEARCH('[1]Lookup for use classification'!$C$11,C2992))),'[1]Lookup for use classification'!$A$11,IF(OR(ISNUMBER(SEARCH('[1]Lookup for use classification'!$B$12,C2992)),ISNUMBER(SEARCH('[1]Lookup for use classification'!$C$12,C2992))),'[1]Lookup for use classification'!$A$12,IF(OR(ISNUMBER(SEARCH('[1]Lookup for use classification'!$B$13,C2992)),ISNUMBER(SEARCH('[1]Lookup for use classification'!$C$13,C2992)),ISNUMBER(SEARCH('[1]Lookup for use classification'!$D$13,C2992)),,ISNUMBER(SEARCH('[1]Lookup for use classification'!$C$13,C2992)),ISNUMBER(SEARCH('[1]Lookup for use classification'!$E$13,C2992))),'[1]Lookup for use classification'!$A$13,IF(OR(ISNUMBER(SEARCH('[1]Lookup for use classification'!$B$14,C2992)),ISNUMBER(SEARCH('[1]Lookup for use classification'!$C$14,C2992))),'[1]Lookup for use classification'!$A$14,"Other"))))))))))))</f>
        <v>Other</v>
      </c>
      <c r="E2992" s="240"/>
      <c r="F2992" s="259"/>
      <c r="G2992" s="259"/>
    </row>
    <row r="2993" spans="1:7" hidden="1">
      <c r="A2993" s="187" t="s">
        <v>386</v>
      </c>
      <c r="B2993" s="167" t="s">
        <v>4456</v>
      </c>
      <c r="C2993" s="239" t="s">
        <v>371</v>
      </c>
      <c r="D2993" s="6" t="str">
        <f>IF(OR(ISNUMBER(SEARCH('[1]Lookup for use classification'!$B$1,C2993)),ISNUMBER(SEARCH('[1]Lookup for use classification'!$C$1,C2993)),ISNUMBER(SEARCH('[1]Lookup for use classification'!$D$1,C2993)),ISNUMBER(SEARCH('[1]Lookup for use classification'!$E$1,C2993))),'[1]Lookup for use classification'!$A$1,IF(ISNUMBER(SEARCH('[1]Lookup for use classification'!$B$2,C2993)),'[1]Lookup for use classification'!$A$2,IF(ISNUMBER(SEARCH('[1]Lookup for use classification'!$B$3,C2993)),'[1]Lookup for use classification'!$A$3,IF(OR(ISNUMBER(SEARCH('[1]Lookup for use classification'!$B$4,C2993)),ISNUMBER(SEARCH('[1]Lookup for use classification'!$C$4,C2993)),ISNUMBER(SEARCH('[1]Lookup for use classification'!$D$4,C2993)),ISNUMBER(SEARCH('[1]Lookup for use classification'!$E$4,C2993))),'[1]Lookup for use classification'!$A$4,IF(OR(ISNUMBER(SEARCH('[1]Lookup for use classification'!$B$5,C2993)),ISNUMBER(SEARCH('[1]Lookup for use classification'!$C$5,C2993)),ISNUMBER(SEARCH('[1]Lookup for use classification'!$D$5,C2993))),'[1]Lookup for use classification'!$A$5,IF(OR(ISNUMBER(SEARCH('[1]Lookup for use classification'!$B$7,C2993)),ISNUMBER(SEARCH('[1]Lookup for use classification'!$C$7,C2993)),ISNUMBER(SEARCH('[1]Lookup for use classification'!$D$7,C2993))),'[1]Lookup for use classification'!$A$7,IF(OR(ISNUMBER(SEARCH('[1]Lookup for use classification'!$B$9,C2993)),ISNUMBER(SEARCH('[1]Lookup for use classification'!$C$9,C2993)),ISNUMBER(SEARCH('[1]Lookup for use classification'!$D$9,C2993)),ISNUMBER(SEARCH('[1]Lookup for use classification'!$E$9,C2993)),ISNUMBER(SEARCH('[1]Lookup for use classification'!$F$9,C2993)),ISNUMBER(SEARCH('[1]Lookup for use classification'!$G$9,C2993)),ISNUMBER(SEARCH('[1]Lookup for use classification'!$H$9,C2993)),ISNUMBER(SEARCH('[1]Lookup for use classification'!$I$9,C2993)),ISNUMBER(SEARCH('[1]Lookup for use classification'!$J$9,C2993)),ISNUMBER(SEARCH('[1]Lookup for use classification'!$K$9,C2993))),'[1]Lookup for use classification'!$A$9,IF(OR(ISNUMBER(SEARCH('[1]Lookup for use classification'!$B$10,C2993)),ISNUMBER(SEARCH('[1]Lookup for use classification'!$C$10,C2993)),ISNUMBER(SEARCH('[1]Lookup for use classification'!$D$10,C2993)),ISNUMBER(SEARCH('[1]Lookup for use classification'!$E$10,C2993)),ISNUMBER(SEARCH('[1]Lookup for use classification'!$F$10,C2993)),ISNUMBER(SEARCH('[1]Lookup for use classification'!$G$10,C2993))),'[1]Lookup for use classification'!$A$10,IF(OR(ISNUMBER(SEARCH('[1]Lookup for use classification'!$B$11,C2993)),ISNUMBER(SEARCH('[1]Lookup for use classification'!$C$11,C2993))),'[1]Lookup for use classification'!$A$11,IF(OR(ISNUMBER(SEARCH('[1]Lookup for use classification'!$B$12,C2993)),ISNUMBER(SEARCH('[1]Lookup for use classification'!$C$12,C2993))),'[1]Lookup for use classification'!$A$12,IF(OR(ISNUMBER(SEARCH('[1]Lookup for use classification'!$B$13,C2993)),ISNUMBER(SEARCH('[1]Lookup for use classification'!$C$13,C2993)),ISNUMBER(SEARCH('[1]Lookup for use classification'!$D$13,C2993)),,ISNUMBER(SEARCH('[1]Lookup for use classification'!$C$13,C2993)),ISNUMBER(SEARCH('[1]Lookup for use classification'!$E$13,C2993))),'[1]Lookup for use classification'!$A$13,IF(OR(ISNUMBER(SEARCH('[1]Lookup for use classification'!$B$14,C2993)),ISNUMBER(SEARCH('[1]Lookup for use classification'!$C$14,C2993))),'[1]Lookup for use classification'!$A$14,"Other"))))))))))))</f>
        <v>Other</v>
      </c>
      <c r="E2993" s="240"/>
      <c r="F2993" s="259"/>
      <c r="G2993" s="259"/>
    </row>
    <row r="2994" spans="1:7" hidden="1">
      <c r="A2994" s="187" t="s">
        <v>386</v>
      </c>
      <c r="B2994" s="167" t="s">
        <v>4456</v>
      </c>
      <c r="C2994" s="239" t="s">
        <v>372</v>
      </c>
      <c r="D2994" s="6" t="str">
        <f>IF(OR(ISNUMBER(SEARCH('[1]Lookup for use classification'!$B$1,C2994)),ISNUMBER(SEARCH('[1]Lookup for use classification'!$C$1,C2994)),ISNUMBER(SEARCH('[1]Lookup for use classification'!$D$1,C2994)),ISNUMBER(SEARCH('[1]Lookup for use classification'!$E$1,C2994))),'[1]Lookup for use classification'!$A$1,IF(ISNUMBER(SEARCH('[1]Lookup for use classification'!$B$2,C2994)),'[1]Lookup for use classification'!$A$2,IF(ISNUMBER(SEARCH('[1]Lookup for use classification'!$B$3,C2994)),'[1]Lookup for use classification'!$A$3,IF(OR(ISNUMBER(SEARCH('[1]Lookup for use classification'!$B$4,C2994)),ISNUMBER(SEARCH('[1]Lookup for use classification'!$C$4,C2994)),ISNUMBER(SEARCH('[1]Lookup for use classification'!$D$4,C2994)),ISNUMBER(SEARCH('[1]Lookup for use classification'!$E$4,C2994))),'[1]Lookup for use classification'!$A$4,IF(OR(ISNUMBER(SEARCH('[1]Lookup for use classification'!$B$5,C2994)),ISNUMBER(SEARCH('[1]Lookup for use classification'!$C$5,C2994)),ISNUMBER(SEARCH('[1]Lookup for use classification'!$D$5,C2994))),'[1]Lookup for use classification'!$A$5,IF(OR(ISNUMBER(SEARCH('[1]Lookup for use classification'!$B$7,C2994)),ISNUMBER(SEARCH('[1]Lookup for use classification'!$C$7,C2994)),ISNUMBER(SEARCH('[1]Lookup for use classification'!$D$7,C2994))),'[1]Lookup for use classification'!$A$7,IF(OR(ISNUMBER(SEARCH('[1]Lookup for use classification'!$B$9,C2994)),ISNUMBER(SEARCH('[1]Lookup for use classification'!$C$9,C2994)),ISNUMBER(SEARCH('[1]Lookup for use classification'!$D$9,C2994)),ISNUMBER(SEARCH('[1]Lookup for use classification'!$E$9,C2994)),ISNUMBER(SEARCH('[1]Lookup for use classification'!$F$9,C2994)),ISNUMBER(SEARCH('[1]Lookup for use classification'!$G$9,C2994)),ISNUMBER(SEARCH('[1]Lookup for use classification'!$H$9,C2994)),ISNUMBER(SEARCH('[1]Lookup for use classification'!$I$9,C2994)),ISNUMBER(SEARCH('[1]Lookup for use classification'!$J$9,C2994)),ISNUMBER(SEARCH('[1]Lookup for use classification'!$K$9,C2994))),'[1]Lookup for use classification'!$A$9,IF(OR(ISNUMBER(SEARCH('[1]Lookup for use classification'!$B$10,C2994)),ISNUMBER(SEARCH('[1]Lookup for use classification'!$C$10,C2994)),ISNUMBER(SEARCH('[1]Lookup for use classification'!$D$10,C2994)),ISNUMBER(SEARCH('[1]Lookup for use classification'!$E$10,C2994)),ISNUMBER(SEARCH('[1]Lookup for use classification'!$F$10,C2994)),ISNUMBER(SEARCH('[1]Lookup for use classification'!$G$10,C2994))),'[1]Lookup for use classification'!$A$10,IF(OR(ISNUMBER(SEARCH('[1]Lookup for use classification'!$B$11,C2994)),ISNUMBER(SEARCH('[1]Lookup for use classification'!$C$11,C2994))),'[1]Lookup for use classification'!$A$11,IF(OR(ISNUMBER(SEARCH('[1]Lookup for use classification'!$B$12,C2994)),ISNUMBER(SEARCH('[1]Lookup for use classification'!$C$12,C2994))),'[1]Lookup for use classification'!$A$12,IF(OR(ISNUMBER(SEARCH('[1]Lookup for use classification'!$B$13,C2994)),ISNUMBER(SEARCH('[1]Lookup for use classification'!$C$13,C2994)),ISNUMBER(SEARCH('[1]Lookup for use classification'!$D$13,C2994)),,ISNUMBER(SEARCH('[1]Lookup for use classification'!$C$13,C2994)),ISNUMBER(SEARCH('[1]Lookup for use classification'!$E$13,C2994))),'[1]Lookup for use classification'!$A$13,IF(OR(ISNUMBER(SEARCH('[1]Lookup for use classification'!$B$14,C2994)),ISNUMBER(SEARCH('[1]Lookup for use classification'!$C$14,C2994))),'[1]Lookup for use classification'!$A$14,"Other"))))))))))))</f>
        <v>Other</v>
      </c>
      <c r="E2994" s="240"/>
      <c r="F2994" s="259"/>
      <c r="G2994" s="259"/>
    </row>
    <row r="2995" spans="1:7" hidden="1">
      <c r="A2995" s="187" t="s">
        <v>386</v>
      </c>
      <c r="B2995" s="167" t="s">
        <v>4456</v>
      </c>
      <c r="C2995" s="239" t="s">
        <v>373</v>
      </c>
      <c r="D2995" s="6" t="str">
        <f>IF(OR(ISNUMBER(SEARCH('[1]Lookup for use classification'!$B$1,C2995)),ISNUMBER(SEARCH('[1]Lookup for use classification'!$C$1,C2995)),ISNUMBER(SEARCH('[1]Lookup for use classification'!$D$1,C2995)),ISNUMBER(SEARCH('[1]Lookup for use classification'!$E$1,C2995))),'[1]Lookup for use classification'!$A$1,IF(ISNUMBER(SEARCH('[1]Lookup for use classification'!$B$2,C2995)),'[1]Lookup for use classification'!$A$2,IF(ISNUMBER(SEARCH('[1]Lookup for use classification'!$B$3,C2995)),'[1]Lookup for use classification'!$A$3,IF(OR(ISNUMBER(SEARCH('[1]Lookup for use classification'!$B$4,C2995)),ISNUMBER(SEARCH('[1]Lookup for use classification'!$C$4,C2995)),ISNUMBER(SEARCH('[1]Lookup for use classification'!$D$4,C2995)),ISNUMBER(SEARCH('[1]Lookup for use classification'!$E$4,C2995))),'[1]Lookup for use classification'!$A$4,IF(OR(ISNUMBER(SEARCH('[1]Lookup for use classification'!$B$5,C2995)),ISNUMBER(SEARCH('[1]Lookup for use classification'!$C$5,C2995)),ISNUMBER(SEARCH('[1]Lookup for use classification'!$D$5,C2995))),'[1]Lookup for use classification'!$A$5,IF(OR(ISNUMBER(SEARCH('[1]Lookup for use classification'!$B$7,C2995)),ISNUMBER(SEARCH('[1]Lookup for use classification'!$C$7,C2995)),ISNUMBER(SEARCH('[1]Lookup for use classification'!$D$7,C2995))),'[1]Lookup for use classification'!$A$7,IF(OR(ISNUMBER(SEARCH('[1]Lookup for use classification'!$B$9,C2995)),ISNUMBER(SEARCH('[1]Lookup for use classification'!$C$9,C2995)),ISNUMBER(SEARCH('[1]Lookup for use classification'!$D$9,C2995)),ISNUMBER(SEARCH('[1]Lookup for use classification'!$E$9,C2995)),ISNUMBER(SEARCH('[1]Lookup for use classification'!$F$9,C2995)),ISNUMBER(SEARCH('[1]Lookup for use classification'!$G$9,C2995)),ISNUMBER(SEARCH('[1]Lookup for use classification'!$H$9,C2995)),ISNUMBER(SEARCH('[1]Lookup for use classification'!$I$9,C2995)),ISNUMBER(SEARCH('[1]Lookup for use classification'!$J$9,C2995)),ISNUMBER(SEARCH('[1]Lookup for use classification'!$K$9,C2995))),'[1]Lookup for use classification'!$A$9,IF(OR(ISNUMBER(SEARCH('[1]Lookup for use classification'!$B$10,C2995)),ISNUMBER(SEARCH('[1]Lookup for use classification'!$C$10,C2995)),ISNUMBER(SEARCH('[1]Lookup for use classification'!$D$10,C2995)),ISNUMBER(SEARCH('[1]Lookup for use classification'!$E$10,C2995)),ISNUMBER(SEARCH('[1]Lookup for use classification'!$F$10,C2995)),ISNUMBER(SEARCH('[1]Lookup for use classification'!$G$10,C2995))),'[1]Lookup for use classification'!$A$10,IF(OR(ISNUMBER(SEARCH('[1]Lookup for use classification'!$B$11,C2995)),ISNUMBER(SEARCH('[1]Lookup for use classification'!$C$11,C2995))),'[1]Lookup for use classification'!$A$11,IF(OR(ISNUMBER(SEARCH('[1]Lookup for use classification'!$B$12,C2995)),ISNUMBER(SEARCH('[1]Lookup for use classification'!$C$12,C2995))),'[1]Lookup for use classification'!$A$12,IF(OR(ISNUMBER(SEARCH('[1]Lookup for use classification'!$B$13,C2995)),ISNUMBER(SEARCH('[1]Lookup for use classification'!$C$13,C2995)),ISNUMBER(SEARCH('[1]Lookup for use classification'!$D$13,C2995)),,ISNUMBER(SEARCH('[1]Lookup for use classification'!$C$13,C2995)),ISNUMBER(SEARCH('[1]Lookup for use classification'!$E$13,C2995))),'[1]Lookup for use classification'!$A$13,IF(OR(ISNUMBER(SEARCH('[1]Lookup for use classification'!$B$14,C2995)),ISNUMBER(SEARCH('[1]Lookup for use classification'!$C$14,C2995))),'[1]Lookup for use classification'!$A$14,"Other"))))))))))))</f>
        <v>Other</v>
      </c>
      <c r="E2995" s="240"/>
      <c r="F2995" s="259"/>
      <c r="G2995" s="259"/>
    </row>
    <row r="2996" spans="1:7" hidden="1">
      <c r="A2996" s="187" t="s">
        <v>386</v>
      </c>
      <c r="B2996" s="167" t="s">
        <v>4456</v>
      </c>
      <c r="C2996" s="262" t="s">
        <v>376</v>
      </c>
      <c r="D2996" s="6" t="str">
        <f>IF(OR(ISNUMBER(SEARCH('[1]Lookup for use classification'!$B$1,C2996)),ISNUMBER(SEARCH('[1]Lookup for use classification'!$C$1,C2996)),ISNUMBER(SEARCH('[1]Lookup for use classification'!$D$1,C2996)),ISNUMBER(SEARCH('[1]Lookup for use classification'!$E$1,C2996))),'[1]Lookup for use classification'!$A$1,IF(ISNUMBER(SEARCH('[1]Lookup for use classification'!$B$2,C2996)),'[1]Lookup for use classification'!$A$2,IF(ISNUMBER(SEARCH('[1]Lookup for use classification'!$B$3,C2996)),'[1]Lookup for use classification'!$A$3,IF(OR(ISNUMBER(SEARCH('[1]Lookup for use classification'!$B$4,C2996)),ISNUMBER(SEARCH('[1]Lookup for use classification'!$C$4,C2996)),ISNUMBER(SEARCH('[1]Lookup for use classification'!$D$4,C2996)),ISNUMBER(SEARCH('[1]Lookup for use classification'!$E$4,C2996))),'[1]Lookup for use classification'!$A$4,IF(OR(ISNUMBER(SEARCH('[1]Lookup for use classification'!$B$5,C2996)),ISNUMBER(SEARCH('[1]Lookup for use classification'!$C$5,C2996)),ISNUMBER(SEARCH('[1]Lookup for use classification'!$D$5,C2996))),'[1]Lookup for use classification'!$A$5,IF(OR(ISNUMBER(SEARCH('[1]Lookup for use classification'!$B$7,C2996)),ISNUMBER(SEARCH('[1]Lookup for use classification'!$C$7,C2996)),ISNUMBER(SEARCH('[1]Lookup for use classification'!$D$7,C2996))),'[1]Lookup for use classification'!$A$7,IF(OR(ISNUMBER(SEARCH('[1]Lookup for use classification'!$B$9,C2996)),ISNUMBER(SEARCH('[1]Lookup for use classification'!$C$9,C2996)),ISNUMBER(SEARCH('[1]Lookup for use classification'!$D$9,C2996)),ISNUMBER(SEARCH('[1]Lookup for use classification'!$E$9,C2996)),ISNUMBER(SEARCH('[1]Lookup for use classification'!$F$9,C2996)),ISNUMBER(SEARCH('[1]Lookup for use classification'!$G$9,C2996)),ISNUMBER(SEARCH('[1]Lookup for use classification'!$H$9,C2996)),ISNUMBER(SEARCH('[1]Lookup for use classification'!$I$9,C2996)),ISNUMBER(SEARCH('[1]Lookup for use classification'!$J$9,C2996)),ISNUMBER(SEARCH('[1]Lookup for use classification'!$K$9,C2996))),'[1]Lookup for use classification'!$A$9,IF(OR(ISNUMBER(SEARCH('[1]Lookup for use classification'!$B$10,C2996)),ISNUMBER(SEARCH('[1]Lookup for use classification'!$C$10,C2996)),ISNUMBER(SEARCH('[1]Lookup for use classification'!$D$10,C2996)),ISNUMBER(SEARCH('[1]Lookup for use classification'!$E$10,C2996)),ISNUMBER(SEARCH('[1]Lookup for use classification'!$F$10,C2996)),ISNUMBER(SEARCH('[1]Lookup for use classification'!$G$10,C2996))),'[1]Lookup for use classification'!$A$10,IF(OR(ISNUMBER(SEARCH('[1]Lookup for use classification'!$B$11,C2996)),ISNUMBER(SEARCH('[1]Lookup for use classification'!$C$11,C2996))),'[1]Lookup for use classification'!$A$11,IF(OR(ISNUMBER(SEARCH('[1]Lookup for use classification'!$B$12,C2996)),ISNUMBER(SEARCH('[1]Lookup for use classification'!$C$12,C2996))),'[1]Lookup for use classification'!$A$12,IF(OR(ISNUMBER(SEARCH('[1]Lookup for use classification'!$B$13,C2996)),ISNUMBER(SEARCH('[1]Lookup for use classification'!$C$13,C2996)),ISNUMBER(SEARCH('[1]Lookup for use classification'!$D$13,C2996)),,ISNUMBER(SEARCH('[1]Lookup for use classification'!$C$13,C2996)),ISNUMBER(SEARCH('[1]Lookup for use classification'!$E$13,C2996))),'[1]Lookup for use classification'!$A$13,IF(OR(ISNUMBER(SEARCH('[1]Lookup for use classification'!$B$14,C2996)),ISNUMBER(SEARCH('[1]Lookup for use classification'!$C$14,C2996))),'[1]Lookup for use classification'!$A$14,"Other"))))))))))))</f>
        <v>Other</v>
      </c>
      <c r="E2996" s="291"/>
      <c r="F2996" s="292"/>
      <c r="G2996" s="292"/>
    </row>
    <row r="2997" spans="1:7" hidden="1">
      <c r="A2997" s="187" t="s">
        <v>386</v>
      </c>
      <c r="B2997" s="167" t="s">
        <v>4456</v>
      </c>
      <c r="C2997" s="262" t="s">
        <v>378</v>
      </c>
      <c r="D2997" s="6" t="str">
        <f>IF(OR(ISNUMBER(SEARCH('[1]Lookup for use classification'!$B$1,C2997)),ISNUMBER(SEARCH('[1]Lookup for use classification'!$C$1,C2997)),ISNUMBER(SEARCH('[1]Lookup for use classification'!$D$1,C2997)),ISNUMBER(SEARCH('[1]Lookup for use classification'!$E$1,C2997))),'[1]Lookup for use classification'!$A$1,IF(ISNUMBER(SEARCH('[1]Lookup for use classification'!$B$2,C2997)),'[1]Lookup for use classification'!$A$2,IF(ISNUMBER(SEARCH('[1]Lookup for use classification'!$B$3,C2997)),'[1]Lookup for use classification'!$A$3,IF(OR(ISNUMBER(SEARCH('[1]Lookup for use classification'!$B$4,C2997)),ISNUMBER(SEARCH('[1]Lookup for use classification'!$C$4,C2997)),ISNUMBER(SEARCH('[1]Lookup for use classification'!$D$4,C2997)),ISNUMBER(SEARCH('[1]Lookup for use classification'!$E$4,C2997))),'[1]Lookup for use classification'!$A$4,IF(OR(ISNUMBER(SEARCH('[1]Lookup for use classification'!$B$5,C2997)),ISNUMBER(SEARCH('[1]Lookup for use classification'!$C$5,C2997)),ISNUMBER(SEARCH('[1]Lookup for use classification'!$D$5,C2997))),'[1]Lookup for use classification'!$A$5,IF(OR(ISNUMBER(SEARCH('[1]Lookup for use classification'!$B$7,C2997)),ISNUMBER(SEARCH('[1]Lookup for use classification'!$C$7,C2997)),ISNUMBER(SEARCH('[1]Lookup for use classification'!$D$7,C2997))),'[1]Lookup for use classification'!$A$7,IF(OR(ISNUMBER(SEARCH('[1]Lookup for use classification'!$B$9,C2997)),ISNUMBER(SEARCH('[1]Lookup for use classification'!$C$9,C2997)),ISNUMBER(SEARCH('[1]Lookup for use classification'!$D$9,C2997)),ISNUMBER(SEARCH('[1]Lookup for use classification'!$E$9,C2997)),ISNUMBER(SEARCH('[1]Lookup for use classification'!$F$9,C2997)),ISNUMBER(SEARCH('[1]Lookup for use classification'!$G$9,C2997)),ISNUMBER(SEARCH('[1]Lookup for use classification'!$H$9,C2997)),ISNUMBER(SEARCH('[1]Lookup for use classification'!$I$9,C2997)),ISNUMBER(SEARCH('[1]Lookup for use classification'!$J$9,C2997)),ISNUMBER(SEARCH('[1]Lookup for use classification'!$K$9,C2997))),'[1]Lookup for use classification'!$A$9,IF(OR(ISNUMBER(SEARCH('[1]Lookup for use classification'!$B$10,C2997)),ISNUMBER(SEARCH('[1]Lookup for use classification'!$C$10,C2997)),ISNUMBER(SEARCH('[1]Lookup for use classification'!$D$10,C2997)),ISNUMBER(SEARCH('[1]Lookup for use classification'!$E$10,C2997)),ISNUMBER(SEARCH('[1]Lookup for use classification'!$F$10,C2997)),ISNUMBER(SEARCH('[1]Lookup for use classification'!$G$10,C2997))),'[1]Lookup for use classification'!$A$10,IF(OR(ISNUMBER(SEARCH('[1]Lookup for use classification'!$B$11,C2997)),ISNUMBER(SEARCH('[1]Lookup for use classification'!$C$11,C2997))),'[1]Lookup for use classification'!$A$11,IF(OR(ISNUMBER(SEARCH('[1]Lookup for use classification'!$B$12,C2997)),ISNUMBER(SEARCH('[1]Lookup for use classification'!$C$12,C2997))),'[1]Lookup for use classification'!$A$12,IF(OR(ISNUMBER(SEARCH('[1]Lookup for use classification'!$B$13,C2997)),ISNUMBER(SEARCH('[1]Lookup for use classification'!$C$13,C2997)),ISNUMBER(SEARCH('[1]Lookup for use classification'!$D$13,C2997)),,ISNUMBER(SEARCH('[1]Lookup for use classification'!$C$13,C2997)),ISNUMBER(SEARCH('[1]Lookup for use classification'!$E$13,C2997))),'[1]Lookup for use classification'!$A$13,IF(OR(ISNUMBER(SEARCH('[1]Lookup for use classification'!$B$14,C2997)),ISNUMBER(SEARCH('[1]Lookup for use classification'!$C$14,C2997))),'[1]Lookup for use classification'!$A$14,"Other"))))))))))))</f>
        <v>Other</v>
      </c>
      <c r="E2997" s="291"/>
      <c r="F2997" s="292"/>
      <c r="G2997" s="292"/>
    </row>
    <row r="2998" spans="1:7" hidden="1">
      <c r="A2998" s="187" t="s">
        <v>386</v>
      </c>
      <c r="B2998" s="167" t="s">
        <v>4456</v>
      </c>
      <c r="C2998" s="239" t="s">
        <v>379</v>
      </c>
      <c r="D2998" s="6" t="str">
        <f>IF(OR(ISNUMBER(SEARCH('[1]Lookup for use classification'!$B$1,C2998)),ISNUMBER(SEARCH('[1]Lookup for use classification'!$C$1,C2998)),ISNUMBER(SEARCH('[1]Lookup for use classification'!$D$1,C2998)),ISNUMBER(SEARCH('[1]Lookup for use classification'!$E$1,C2998))),'[1]Lookup for use classification'!$A$1,IF(ISNUMBER(SEARCH('[1]Lookup for use classification'!$B$2,C2998)),'[1]Lookup for use classification'!$A$2,IF(ISNUMBER(SEARCH('[1]Lookup for use classification'!$B$3,C2998)),'[1]Lookup for use classification'!$A$3,IF(OR(ISNUMBER(SEARCH('[1]Lookup for use classification'!$B$4,C2998)),ISNUMBER(SEARCH('[1]Lookup for use classification'!$C$4,C2998)),ISNUMBER(SEARCH('[1]Lookup for use classification'!$D$4,C2998)),ISNUMBER(SEARCH('[1]Lookup for use classification'!$E$4,C2998))),'[1]Lookup for use classification'!$A$4,IF(OR(ISNUMBER(SEARCH('[1]Lookup for use classification'!$B$5,C2998)),ISNUMBER(SEARCH('[1]Lookup for use classification'!$C$5,C2998)),ISNUMBER(SEARCH('[1]Lookup for use classification'!$D$5,C2998))),'[1]Lookup for use classification'!$A$5,IF(OR(ISNUMBER(SEARCH('[1]Lookup for use classification'!$B$7,C2998)),ISNUMBER(SEARCH('[1]Lookup for use classification'!$C$7,C2998)),ISNUMBER(SEARCH('[1]Lookup for use classification'!$D$7,C2998))),'[1]Lookup for use classification'!$A$7,IF(OR(ISNUMBER(SEARCH('[1]Lookup for use classification'!$B$9,C2998)),ISNUMBER(SEARCH('[1]Lookup for use classification'!$C$9,C2998)),ISNUMBER(SEARCH('[1]Lookup for use classification'!$D$9,C2998)),ISNUMBER(SEARCH('[1]Lookup for use classification'!$E$9,C2998)),ISNUMBER(SEARCH('[1]Lookup for use classification'!$F$9,C2998)),ISNUMBER(SEARCH('[1]Lookup for use classification'!$G$9,C2998)),ISNUMBER(SEARCH('[1]Lookup for use classification'!$H$9,C2998)),ISNUMBER(SEARCH('[1]Lookup for use classification'!$I$9,C2998)),ISNUMBER(SEARCH('[1]Lookup for use classification'!$J$9,C2998)),ISNUMBER(SEARCH('[1]Lookup for use classification'!$K$9,C2998))),'[1]Lookup for use classification'!$A$9,IF(OR(ISNUMBER(SEARCH('[1]Lookup for use classification'!$B$10,C2998)),ISNUMBER(SEARCH('[1]Lookup for use classification'!$C$10,C2998)),ISNUMBER(SEARCH('[1]Lookup for use classification'!$D$10,C2998)),ISNUMBER(SEARCH('[1]Lookup for use classification'!$E$10,C2998)),ISNUMBER(SEARCH('[1]Lookup for use classification'!$F$10,C2998)),ISNUMBER(SEARCH('[1]Lookup for use classification'!$G$10,C2998))),'[1]Lookup for use classification'!$A$10,IF(OR(ISNUMBER(SEARCH('[1]Lookup for use classification'!$B$11,C2998)),ISNUMBER(SEARCH('[1]Lookup for use classification'!$C$11,C2998))),'[1]Lookup for use classification'!$A$11,IF(OR(ISNUMBER(SEARCH('[1]Lookup for use classification'!$B$12,C2998)),ISNUMBER(SEARCH('[1]Lookup for use classification'!$C$12,C2998))),'[1]Lookup for use classification'!$A$12,IF(OR(ISNUMBER(SEARCH('[1]Lookup for use classification'!$B$13,C2998)),ISNUMBER(SEARCH('[1]Lookup for use classification'!$C$13,C2998)),ISNUMBER(SEARCH('[1]Lookup for use classification'!$D$13,C2998)),,ISNUMBER(SEARCH('[1]Lookup for use classification'!$C$13,C2998)),ISNUMBER(SEARCH('[1]Lookup for use classification'!$E$13,C2998))),'[1]Lookup for use classification'!$A$13,IF(OR(ISNUMBER(SEARCH('[1]Lookup for use classification'!$B$14,C2998)),ISNUMBER(SEARCH('[1]Lookup for use classification'!$C$14,C2998))),'[1]Lookup for use classification'!$A$14,"Other"))))))))))))</f>
        <v>Other</v>
      </c>
      <c r="E2998" s="240"/>
      <c r="F2998" s="259"/>
      <c r="G2998" s="259"/>
    </row>
    <row r="2999" spans="1:7" hidden="1">
      <c r="A2999" s="187" t="s">
        <v>386</v>
      </c>
      <c r="B2999" s="167" t="s">
        <v>4456</v>
      </c>
      <c r="C2999" s="262" t="s">
        <v>338</v>
      </c>
      <c r="D2999" s="6" t="str">
        <f>IF(OR(ISNUMBER(SEARCH('[1]Lookup for use classification'!$B$1,C2999)),ISNUMBER(SEARCH('[1]Lookup for use classification'!$C$1,C2999)),ISNUMBER(SEARCH('[1]Lookup for use classification'!$D$1,C2999)),ISNUMBER(SEARCH('[1]Lookup for use classification'!$E$1,C2999))),'[1]Lookup for use classification'!$A$1,IF(ISNUMBER(SEARCH('[1]Lookup for use classification'!$B$2,C2999)),'[1]Lookup for use classification'!$A$2,IF(ISNUMBER(SEARCH('[1]Lookup for use classification'!$B$3,C2999)),'[1]Lookup for use classification'!$A$3,IF(OR(ISNUMBER(SEARCH('[1]Lookup for use classification'!$B$4,C2999)),ISNUMBER(SEARCH('[1]Lookup for use classification'!$C$4,C2999)),ISNUMBER(SEARCH('[1]Lookup for use classification'!$D$4,C2999)),ISNUMBER(SEARCH('[1]Lookup for use classification'!$E$4,C2999))),'[1]Lookup for use classification'!$A$4,IF(OR(ISNUMBER(SEARCH('[1]Lookup for use classification'!$B$5,C2999)),ISNUMBER(SEARCH('[1]Lookup for use classification'!$C$5,C2999)),ISNUMBER(SEARCH('[1]Lookup for use classification'!$D$5,C2999))),'[1]Lookup for use classification'!$A$5,IF(OR(ISNUMBER(SEARCH('[1]Lookup for use classification'!$B$7,C2999)),ISNUMBER(SEARCH('[1]Lookup for use classification'!$C$7,C2999)),ISNUMBER(SEARCH('[1]Lookup for use classification'!$D$7,C2999))),'[1]Lookup for use classification'!$A$7,IF(OR(ISNUMBER(SEARCH('[1]Lookup for use classification'!$B$9,C2999)),ISNUMBER(SEARCH('[1]Lookup for use classification'!$C$9,C2999)),ISNUMBER(SEARCH('[1]Lookup for use classification'!$D$9,C2999)),ISNUMBER(SEARCH('[1]Lookup for use classification'!$E$9,C2999)),ISNUMBER(SEARCH('[1]Lookup for use classification'!$F$9,C2999)),ISNUMBER(SEARCH('[1]Lookup for use classification'!$G$9,C2999)),ISNUMBER(SEARCH('[1]Lookup for use classification'!$H$9,C2999)),ISNUMBER(SEARCH('[1]Lookup for use classification'!$I$9,C2999)),ISNUMBER(SEARCH('[1]Lookup for use classification'!$J$9,C2999)),ISNUMBER(SEARCH('[1]Lookup for use classification'!$K$9,C2999))),'[1]Lookup for use classification'!$A$9,IF(OR(ISNUMBER(SEARCH('[1]Lookup for use classification'!$B$10,C2999)),ISNUMBER(SEARCH('[1]Lookup for use classification'!$C$10,C2999)),ISNUMBER(SEARCH('[1]Lookup for use classification'!$D$10,C2999)),ISNUMBER(SEARCH('[1]Lookup for use classification'!$E$10,C2999)),ISNUMBER(SEARCH('[1]Lookup for use classification'!$F$10,C2999)),ISNUMBER(SEARCH('[1]Lookup for use classification'!$G$10,C2999))),'[1]Lookup for use classification'!$A$10,IF(OR(ISNUMBER(SEARCH('[1]Lookup for use classification'!$B$11,C2999)),ISNUMBER(SEARCH('[1]Lookup for use classification'!$C$11,C2999))),'[1]Lookup for use classification'!$A$11,IF(OR(ISNUMBER(SEARCH('[1]Lookup for use classification'!$B$12,C2999)),ISNUMBER(SEARCH('[1]Lookup for use classification'!$C$12,C2999))),'[1]Lookup for use classification'!$A$12,IF(OR(ISNUMBER(SEARCH('[1]Lookup for use classification'!$B$13,C2999)),ISNUMBER(SEARCH('[1]Lookup for use classification'!$C$13,C2999)),ISNUMBER(SEARCH('[1]Lookup for use classification'!$D$13,C2999)),,ISNUMBER(SEARCH('[1]Lookup for use classification'!$C$13,C2999)),ISNUMBER(SEARCH('[1]Lookup for use classification'!$E$13,C2999))),'[1]Lookup for use classification'!$A$13,IF(OR(ISNUMBER(SEARCH('[1]Lookup for use classification'!$B$14,C2999)),ISNUMBER(SEARCH('[1]Lookup for use classification'!$C$14,C2999))),'[1]Lookup for use classification'!$A$14,"Other"))))))))))))</f>
        <v>Other</v>
      </c>
      <c r="E2999" s="291"/>
      <c r="F2999" s="292"/>
      <c r="G2999" s="292"/>
    </row>
    <row r="3000" spans="1:7" hidden="1">
      <c r="A3000" s="187" t="s">
        <v>386</v>
      </c>
      <c r="B3000" s="167" t="s">
        <v>4456</v>
      </c>
      <c r="C3000" s="223" t="s">
        <v>388</v>
      </c>
      <c r="D3000" s="6" t="str">
        <f>IF(OR(ISNUMBER(SEARCH('[1]Lookup for use classification'!$B$1,C3000)),ISNUMBER(SEARCH('[1]Lookup for use classification'!$C$1,C3000)),ISNUMBER(SEARCH('[1]Lookup for use classification'!$D$1,C3000)),ISNUMBER(SEARCH('[1]Lookup for use classification'!$E$1,C3000))),'[1]Lookup for use classification'!$A$1,IF(ISNUMBER(SEARCH('[1]Lookup for use classification'!$B$2,C3000)),'[1]Lookup for use classification'!$A$2,IF(ISNUMBER(SEARCH('[1]Lookup for use classification'!$B$3,C3000)),'[1]Lookup for use classification'!$A$3,IF(OR(ISNUMBER(SEARCH('[1]Lookup for use classification'!$B$4,C3000)),ISNUMBER(SEARCH('[1]Lookup for use classification'!$C$4,C3000)),ISNUMBER(SEARCH('[1]Lookup for use classification'!$D$4,C3000)),ISNUMBER(SEARCH('[1]Lookup for use classification'!$E$4,C3000))),'[1]Lookup for use classification'!$A$4,IF(OR(ISNUMBER(SEARCH('[1]Lookup for use classification'!$B$5,C3000)),ISNUMBER(SEARCH('[1]Lookup for use classification'!$C$5,C3000)),ISNUMBER(SEARCH('[1]Lookup for use classification'!$D$5,C3000))),'[1]Lookup for use classification'!$A$5,IF(OR(ISNUMBER(SEARCH('[1]Lookup for use classification'!$B$7,C3000)),ISNUMBER(SEARCH('[1]Lookup for use classification'!$C$7,C3000)),ISNUMBER(SEARCH('[1]Lookup for use classification'!$D$7,C3000))),'[1]Lookup for use classification'!$A$7,IF(OR(ISNUMBER(SEARCH('[1]Lookup for use classification'!$B$9,C3000)),ISNUMBER(SEARCH('[1]Lookup for use classification'!$C$9,C3000)),ISNUMBER(SEARCH('[1]Lookup for use classification'!$D$9,C3000)),ISNUMBER(SEARCH('[1]Lookup for use classification'!$E$9,C3000)),ISNUMBER(SEARCH('[1]Lookup for use classification'!$F$9,C3000)),ISNUMBER(SEARCH('[1]Lookup for use classification'!$G$9,C3000)),ISNUMBER(SEARCH('[1]Lookup for use classification'!$H$9,C3000)),ISNUMBER(SEARCH('[1]Lookup for use classification'!$I$9,C3000)),ISNUMBER(SEARCH('[1]Lookup for use classification'!$J$9,C3000)),ISNUMBER(SEARCH('[1]Lookup for use classification'!$K$9,C3000))),'[1]Lookup for use classification'!$A$9,IF(OR(ISNUMBER(SEARCH('[1]Lookup for use classification'!$B$10,C3000)),ISNUMBER(SEARCH('[1]Lookup for use classification'!$C$10,C3000)),ISNUMBER(SEARCH('[1]Lookup for use classification'!$D$10,C3000)),ISNUMBER(SEARCH('[1]Lookup for use classification'!$E$10,C3000)),ISNUMBER(SEARCH('[1]Lookup for use classification'!$F$10,C3000)),ISNUMBER(SEARCH('[1]Lookup for use classification'!$G$10,C3000))),'[1]Lookup for use classification'!$A$10,IF(OR(ISNUMBER(SEARCH('[1]Lookup for use classification'!$B$11,C3000)),ISNUMBER(SEARCH('[1]Lookup for use classification'!$C$11,C3000))),'[1]Lookup for use classification'!$A$11,IF(OR(ISNUMBER(SEARCH('[1]Lookup for use classification'!$B$12,C3000)),ISNUMBER(SEARCH('[1]Lookup for use classification'!$C$12,C3000))),'[1]Lookup for use classification'!$A$12,IF(OR(ISNUMBER(SEARCH('[1]Lookup for use classification'!$B$13,C3000)),ISNUMBER(SEARCH('[1]Lookup for use classification'!$C$13,C3000)),ISNUMBER(SEARCH('[1]Lookup for use classification'!$D$13,C3000)),,ISNUMBER(SEARCH('[1]Lookup for use classification'!$C$13,C3000)),ISNUMBER(SEARCH('[1]Lookup for use classification'!$E$13,C3000))),'[1]Lookup for use classification'!$A$13,IF(OR(ISNUMBER(SEARCH('[1]Lookup for use classification'!$B$14,C3000)),ISNUMBER(SEARCH('[1]Lookup for use classification'!$C$14,C3000))),'[1]Lookup for use classification'!$A$14,"Other"))))))))))))</f>
        <v>Other</v>
      </c>
      <c r="E3000" s="223"/>
      <c r="F3000" s="223"/>
      <c r="G3000" s="223"/>
    </row>
    <row r="3001" spans="1:7" hidden="1">
      <c r="A3001" s="187" t="s">
        <v>386</v>
      </c>
      <c r="B3001" s="167" t="s">
        <v>4456</v>
      </c>
      <c r="C3001" s="239" t="s">
        <v>364</v>
      </c>
      <c r="D3001" s="6" t="str">
        <f>IF(OR(ISNUMBER(SEARCH('[1]Lookup for use classification'!$B$1,C3001)),ISNUMBER(SEARCH('[1]Lookup for use classification'!$C$1,C3001)),ISNUMBER(SEARCH('[1]Lookup for use classification'!$D$1,C3001)),ISNUMBER(SEARCH('[1]Lookup for use classification'!$E$1,C3001))),'[1]Lookup for use classification'!$A$1,IF(ISNUMBER(SEARCH('[1]Lookup for use classification'!$B$2,C3001)),'[1]Lookup for use classification'!$A$2,IF(ISNUMBER(SEARCH('[1]Lookup for use classification'!$B$3,C3001)),'[1]Lookup for use classification'!$A$3,IF(OR(ISNUMBER(SEARCH('[1]Lookup for use classification'!$B$4,C3001)),ISNUMBER(SEARCH('[1]Lookup for use classification'!$C$4,C3001)),ISNUMBER(SEARCH('[1]Lookup for use classification'!$D$4,C3001)),ISNUMBER(SEARCH('[1]Lookup for use classification'!$E$4,C3001))),'[1]Lookup for use classification'!$A$4,IF(OR(ISNUMBER(SEARCH('[1]Lookup for use classification'!$B$5,C3001)),ISNUMBER(SEARCH('[1]Lookup for use classification'!$C$5,C3001)),ISNUMBER(SEARCH('[1]Lookup for use classification'!$D$5,C3001))),'[1]Lookup for use classification'!$A$5,IF(OR(ISNUMBER(SEARCH('[1]Lookup for use classification'!$B$7,C3001)),ISNUMBER(SEARCH('[1]Lookup for use classification'!$C$7,C3001)),ISNUMBER(SEARCH('[1]Lookup for use classification'!$D$7,C3001))),'[1]Lookup for use classification'!$A$7,IF(OR(ISNUMBER(SEARCH('[1]Lookup for use classification'!$B$9,C3001)),ISNUMBER(SEARCH('[1]Lookup for use classification'!$C$9,C3001)),ISNUMBER(SEARCH('[1]Lookup for use classification'!$D$9,C3001)),ISNUMBER(SEARCH('[1]Lookup for use classification'!$E$9,C3001)),ISNUMBER(SEARCH('[1]Lookup for use classification'!$F$9,C3001)),ISNUMBER(SEARCH('[1]Lookup for use classification'!$G$9,C3001)),ISNUMBER(SEARCH('[1]Lookup for use classification'!$H$9,C3001)),ISNUMBER(SEARCH('[1]Lookup for use classification'!$I$9,C3001)),ISNUMBER(SEARCH('[1]Lookup for use classification'!$J$9,C3001)),ISNUMBER(SEARCH('[1]Lookup for use classification'!$K$9,C3001))),'[1]Lookup for use classification'!$A$9,IF(OR(ISNUMBER(SEARCH('[1]Lookup for use classification'!$B$10,C3001)),ISNUMBER(SEARCH('[1]Lookup for use classification'!$C$10,C3001)),ISNUMBER(SEARCH('[1]Lookup for use classification'!$D$10,C3001)),ISNUMBER(SEARCH('[1]Lookup for use classification'!$E$10,C3001)),ISNUMBER(SEARCH('[1]Lookup for use classification'!$F$10,C3001)),ISNUMBER(SEARCH('[1]Lookup for use classification'!$G$10,C3001))),'[1]Lookup for use classification'!$A$10,IF(OR(ISNUMBER(SEARCH('[1]Lookup for use classification'!$B$11,C3001)),ISNUMBER(SEARCH('[1]Lookup for use classification'!$C$11,C3001))),'[1]Lookup for use classification'!$A$11,IF(OR(ISNUMBER(SEARCH('[1]Lookup for use classification'!$B$12,C3001)),ISNUMBER(SEARCH('[1]Lookup for use classification'!$C$12,C3001))),'[1]Lookup for use classification'!$A$12,IF(OR(ISNUMBER(SEARCH('[1]Lookup for use classification'!$B$13,C3001)),ISNUMBER(SEARCH('[1]Lookup for use classification'!$C$13,C3001)),ISNUMBER(SEARCH('[1]Lookup for use classification'!$D$13,C3001)),,ISNUMBER(SEARCH('[1]Lookup for use classification'!$C$13,C3001)),ISNUMBER(SEARCH('[1]Lookup for use classification'!$E$13,C3001))),'[1]Lookup for use classification'!$A$13,IF(OR(ISNUMBER(SEARCH('[1]Lookup for use classification'!$B$14,C3001)),ISNUMBER(SEARCH('[1]Lookup for use classification'!$C$14,C3001))),'[1]Lookup for use classification'!$A$14,"Other"))))))))))))</f>
        <v>Public Assembly</v>
      </c>
      <c r="E3001" s="240"/>
      <c r="F3001" s="259"/>
      <c r="G3001" s="259"/>
    </row>
    <row r="3002" spans="1:7" ht="14.25" hidden="1" customHeight="1">
      <c r="A3002" s="187" t="s">
        <v>386</v>
      </c>
      <c r="B3002" s="167" t="s">
        <v>4456</v>
      </c>
      <c r="C3002" s="239" t="s">
        <v>286</v>
      </c>
      <c r="D3002" s="6" t="str">
        <f>IF(OR(ISNUMBER(SEARCH('[1]Lookup for use classification'!$B$1,C3002)),ISNUMBER(SEARCH('[1]Lookup for use classification'!$C$1,C3002)),ISNUMBER(SEARCH('[1]Lookup for use classification'!$D$1,C3002)),ISNUMBER(SEARCH('[1]Lookup for use classification'!$E$1,C3002))),'[1]Lookup for use classification'!$A$1,IF(ISNUMBER(SEARCH('[1]Lookup for use classification'!$B$2,C3002)),'[1]Lookup for use classification'!$A$2,IF(ISNUMBER(SEARCH('[1]Lookup for use classification'!$B$3,C3002)),'[1]Lookup for use classification'!$A$3,IF(OR(ISNUMBER(SEARCH('[1]Lookup for use classification'!$B$4,C3002)),ISNUMBER(SEARCH('[1]Lookup for use classification'!$C$4,C3002)),ISNUMBER(SEARCH('[1]Lookup for use classification'!$D$4,C3002)),ISNUMBER(SEARCH('[1]Lookup for use classification'!$E$4,C3002))),'[1]Lookup for use classification'!$A$4,IF(OR(ISNUMBER(SEARCH('[1]Lookup for use classification'!$B$5,C3002)),ISNUMBER(SEARCH('[1]Lookup for use classification'!$C$5,C3002)),ISNUMBER(SEARCH('[1]Lookup for use classification'!$D$5,C3002))),'[1]Lookup for use classification'!$A$5,IF(OR(ISNUMBER(SEARCH('[1]Lookup for use classification'!$B$7,C3002)),ISNUMBER(SEARCH('[1]Lookup for use classification'!$C$7,C3002)),ISNUMBER(SEARCH('[1]Lookup for use classification'!$D$7,C3002))),'[1]Lookup for use classification'!$A$7,IF(OR(ISNUMBER(SEARCH('[1]Lookup for use classification'!$B$9,C3002)),ISNUMBER(SEARCH('[1]Lookup for use classification'!$C$9,C3002)),ISNUMBER(SEARCH('[1]Lookup for use classification'!$D$9,C3002)),ISNUMBER(SEARCH('[1]Lookup for use classification'!$E$9,C3002)),ISNUMBER(SEARCH('[1]Lookup for use classification'!$F$9,C3002)),ISNUMBER(SEARCH('[1]Lookup for use classification'!$G$9,C3002)),ISNUMBER(SEARCH('[1]Lookup for use classification'!$H$9,C3002)),ISNUMBER(SEARCH('[1]Lookup for use classification'!$I$9,C3002)),ISNUMBER(SEARCH('[1]Lookup for use classification'!$J$9,C3002)),ISNUMBER(SEARCH('[1]Lookup for use classification'!$K$9,C3002))),'[1]Lookup for use classification'!$A$9,IF(OR(ISNUMBER(SEARCH('[1]Lookup for use classification'!$B$10,C3002)),ISNUMBER(SEARCH('[1]Lookup for use classification'!$C$10,C3002)),ISNUMBER(SEARCH('[1]Lookup for use classification'!$D$10,C3002)),ISNUMBER(SEARCH('[1]Lookup for use classification'!$E$10,C3002)),ISNUMBER(SEARCH('[1]Lookup for use classification'!$F$10,C3002)),ISNUMBER(SEARCH('[1]Lookup for use classification'!$G$10,C3002))),'[1]Lookup for use classification'!$A$10,IF(OR(ISNUMBER(SEARCH('[1]Lookup for use classification'!$B$11,C3002)),ISNUMBER(SEARCH('[1]Lookup for use classification'!$C$11,C3002))),'[1]Lookup for use classification'!$A$11,IF(OR(ISNUMBER(SEARCH('[1]Lookup for use classification'!$B$12,C3002)),ISNUMBER(SEARCH('[1]Lookup for use classification'!$C$12,C3002))),'[1]Lookup for use classification'!$A$12,IF(OR(ISNUMBER(SEARCH('[1]Lookup for use classification'!$B$13,C3002)),ISNUMBER(SEARCH('[1]Lookup for use classification'!$C$13,C3002)),ISNUMBER(SEARCH('[1]Lookup for use classification'!$D$13,C3002)),,ISNUMBER(SEARCH('[1]Lookup for use classification'!$C$13,C3002)),ISNUMBER(SEARCH('[1]Lookup for use classification'!$E$13,C3002))),'[1]Lookup for use classification'!$A$13,IF(OR(ISNUMBER(SEARCH('[1]Lookup for use classification'!$B$14,C3002)),ISNUMBER(SEARCH('[1]Lookup for use classification'!$C$14,C3002))),'[1]Lookup for use classification'!$A$14,"Other"))))))))))))</f>
        <v>Public Assembly</v>
      </c>
      <c r="E3002" s="240"/>
      <c r="F3002" s="259"/>
      <c r="G3002" s="259"/>
    </row>
    <row r="3003" spans="1:7" hidden="1">
      <c r="A3003" s="187" t="s">
        <v>386</v>
      </c>
      <c r="B3003" s="167" t="s">
        <v>4456</v>
      </c>
      <c r="C3003" s="239" t="s">
        <v>22</v>
      </c>
      <c r="D3003" s="6" t="str">
        <f>IF(OR(ISNUMBER(SEARCH('[1]Lookup for use classification'!$B$1,C3003)),ISNUMBER(SEARCH('[1]Lookup for use classification'!$C$1,C3003)),ISNUMBER(SEARCH('[1]Lookup for use classification'!$D$1,C3003)),ISNUMBER(SEARCH('[1]Lookup for use classification'!$E$1,C3003))),'[1]Lookup for use classification'!$A$1,IF(ISNUMBER(SEARCH('[1]Lookup for use classification'!$B$2,C3003)),'[1]Lookup for use classification'!$A$2,IF(ISNUMBER(SEARCH('[1]Lookup for use classification'!$B$3,C3003)),'[1]Lookup for use classification'!$A$3,IF(OR(ISNUMBER(SEARCH('[1]Lookup for use classification'!$B$4,C3003)),ISNUMBER(SEARCH('[1]Lookup for use classification'!$C$4,C3003)),ISNUMBER(SEARCH('[1]Lookup for use classification'!$D$4,C3003)),ISNUMBER(SEARCH('[1]Lookup for use classification'!$E$4,C3003))),'[1]Lookup for use classification'!$A$4,IF(OR(ISNUMBER(SEARCH('[1]Lookup for use classification'!$B$5,C3003)),ISNUMBER(SEARCH('[1]Lookup for use classification'!$C$5,C3003)),ISNUMBER(SEARCH('[1]Lookup for use classification'!$D$5,C3003))),'[1]Lookup for use classification'!$A$5,IF(OR(ISNUMBER(SEARCH('[1]Lookup for use classification'!$B$7,C3003)),ISNUMBER(SEARCH('[1]Lookup for use classification'!$C$7,C3003)),ISNUMBER(SEARCH('[1]Lookup for use classification'!$D$7,C3003))),'[1]Lookup for use classification'!$A$7,IF(OR(ISNUMBER(SEARCH('[1]Lookup for use classification'!$B$9,C3003)),ISNUMBER(SEARCH('[1]Lookup for use classification'!$C$9,C3003)),ISNUMBER(SEARCH('[1]Lookup for use classification'!$D$9,C3003)),ISNUMBER(SEARCH('[1]Lookup for use classification'!$E$9,C3003)),ISNUMBER(SEARCH('[1]Lookup for use classification'!$F$9,C3003)),ISNUMBER(SEARCH('[1]Lookup for use classification'!$G$9,C3003)),ISNUMBER(SEARCH('[1]Lookup for use classification'!$H$9,C3003)),ISNUMBER(SEARCH('[1]Lookup for use classification'!$I$9,C3003)),ISNUMBER(SEARCH('[1]Lookup for use classification'!$J$9,C3003)),ISNUMBER(SEARCH('[1]Lookup for use classification'!$K$9,C3003))),'[1]Lookup for use classification'!$A$9,IF(OR(ISNUMBER(SEARCH('[1]Lookup for use classification'!$B$10,C3003)),ISNUMBER(SEARCH('[1]Lookup for use classification'!$C$10,C3003)),ISNUMBER(SEARCH('[1]Lookup for use classification'!$D$10,C3003)),ISNUMBER(SEARCH('[1]Lookup for use classification'!$E$10,C3003)),ISNUMBER(SEARCH('[1]Lookup for use classification'!$F$10,C3003)),ISNUMBER(SEARCH('[1]Lookup for use classification'!$G$10,C3003))),'[1]Lookup for use classification'!$A$10,IF(OR(ISNUMBER(SEARCH('[1]Lookup for use classification'!$B$11,C3003)),ISNUMBER(SEARCH('[1]Lookup for use classification'!$C$11,C3003))),'[1]Lookup for use classification'!$A$11,IF(OR(ISNUMBER(SEARCH('[1]Lookup for use classification'!$B$12,C3003)),ISNUMBER(SEARCH('[1]Lookup for use classification'!$C$12,C3003))),'[1]Lookup for use classification'!$A$12,IF(OR(ISNUMBER(SEARCH('[1]Lookup for use classification'!$B$13,C3003)),ISNUMBER(SEARCH('[1]Lookup for use classification'!$C$13,C3003)),ISNUMBER(SEARCH('[1]Lookup for use classification'!$D$13,C3003)),,ISNUMBER(SEARCH('[1]Lookup for use classification'!$C$13,C3003)),ISNUMBER(SEARCH('[1]Lookup for use classification'!$E$13,C3003))),'[1]Lookup for use classification'!$A$13,IF(OR(ISNUMBER(SEARCH('[1]Lookup for use classification'!$B$14,C3003)),ISNUMBER(SEARCH('[1]Lookup for use classification'!$C$14,C3003))),'[1]Lookup for use classification'!$A$14,"Other"))))))))))))</f>
        <v>Public Safety</v>
      </c>
      <c r="E3003" s="240"/>
      <c r="F3003" s="259"/>
      <c r="G3003" s="259"/>
    </row>
    <row r="3004" spans="1:7" hidden="1">
      <c r="A3004" s="187" t="s">
        <v>386</v>
      </c>
      <c r="B3004" s="167" t="s">
        <v>4456</v>
      </c>
      <c r="C3004" s="239" t="s">
        <v>7</v>
      </c>
      <c r="D3004" s="6" t="str">
        <f>IF(OR(ISNUMBER(SEARCH('[1]Lookup for use classification'!$B$1,C3004)),ISNUMBER(SEARCH('[1]Lookup for use classification'!$C$1,C3004)),ISNUMBER(SEARCH('[1]Lookup for use classification'!$D$1,C3004)),ISNUMBER(SEARCH('[1]Lookup for use classification'!$E$1,C3004))),'[1]Lookup for use classification'!$A$1,IF(ISNUMBER(SEARCH('[1]Lookup for use classification'!$B$2,C3004)),'[1]Lookup for use classification'!$A$2,IF(ISNUMBER(SEARCH('[1]Lookup for use classification'!$B$3,C3004)),'[1]Lookup for use classification'!$A$3,IF(OR(ISNUMBER(SEARCH('[1]Lookup for use classification'!$B$4,C3004)),ISNUMBER(SEARCH('[1]Lookup for use classification'!$C$4,C3004)),ISNUMBER(SEARCH('[1]Lookup for use classification'!$D$4,C3004)),ISNUMBER(SEARCH('[1]Lookup for use classification'!$E$4,C3004))),'[1]Lookup for use classification'!$A$4,IF(OR(ISNUMBER(SEARCH('[1]Lookup for use classification'!$B$5,C3004)),ISNUMBER(SEARCH('[1]Lookup for use classification'!$C$5,C3004)),ISNUMBER(SEARCH('[1]Lookup for use classification'!$D$5,C3004))),'[1]Lookup for use classification'!$A$5,IF(OR(ISNUMBER(SEARCH('[1]Lookup for use classification'!$B$7,C3004)),ISNUMBER(SEARCH('[1]Lookup for use classification'!$C$7,C3004)),ISNUMBER(SEARCH('[1]Lookup for use classification'!$D$7,C3004))),'[1]Lookup for use classification'!$A$7,IF(OR(ISNUMBER(SEARCH('[1]Lookup for use classification'!$B$9,C3004)),ISNUMBER(SEARCH('[1]Lookup for use classification'!$C$9,C3004)),ISNUMBER(SEARCH('[1]Lookup for use classification'!$D$9,C3004)),ISNUMBER(SEARCH('[1]Lookup for use classification'!$E$9,C3004)),ISNUMBER(SEARCH('[1]Lookup for use classification'!$F$9,C3004)),ISNUMBER(SEARCH('[1]Lookup for use classification'!$G$9,C3004)),ISNUMBER(SEARCH('[1]Lookup for use classification'!$H$9,C3004)),ISNUMBER(SEARCH('[1]Lookup for use classification'!$I$9,C3004)),ISNUMBER(SEARCH('[1]Lookup for use classification'!$J$9,C3004)),ISNUMBER(SEARCH('[1]Lookup for use classification'!$K$9,C3004))),'[1]Lookup for use classification'!$A$9,IF(OR(ISNUMBER(SEARCH('[1]Lookup for use classification'!$B$10,C3004)),ISNUMBER(SEARCH('[1]Lookup for use classification'!$C$10,C3004)),ISNUMBER(SEARCH('[1]Lookup for use classification'!$D$10,C3004)),ISNUMBER(SEARCH('[1]Lookup for use classification'!$E$10,C3004)),ISNUMBER(SEARCH('[1]Lookup for use classification'!$F$10,C3004)),ISNUMBER(SEARCH('[1]Lookup for use classification'!$G$10,C3004))),'[1]Lookup for use classification'!$A$10,IF(OR(ISNUMBER(SEARCH('[1]Lookup for use classification'!$B$11,C3004)),ISNUMBER(SEARCH('[1]Lookup for use classification'!$C$11,C3004))),'[1]Lookup for use classification'!$A$11,IF(OR(ISNUMBER(SEARCH('[1]Lookup for use classification'!$B$12,C3004)),ISNUMBER(SEARCH('[1]Lookup for use classification'!$C$12,C3004))),'[1]Lookup for use classification'!$A$12,IF(OR(ISNUMBER(SEARCH('[1]Lookup for use classification'!$B$13,C3004)),ISNUMBER(SEARCH('[1]Lookup for use classification'!$C$13,C3004)),ISNUMBER(SEARCH('[1]Lookup for use classification'!$D$13,C3004)),,ISNUMBER(SEARCH('[1]Lookup for use classification'!$C$13,C3004)),ISNUMBER(SEARCH('[1]Lookup for use classification'!$E$13,C3004))),'[1]Lookup for use classification'!$A$13,IF(OR(ISNUMBER(SEARCH('[1]Lookup for use classification'!$B$14,C3004)),ISNUMBER(SEARCH('[1]Lookup for use classification'!$C$14,C3004))),'[1]Lookup for use classification'!$A$14,"Other"))))))))))))</f>
        <v>Public Safety</v>
      </c>
      <c r="E3004" s="240"/>
      <c r="F3004" s="259"/>
      <c r="G3004" s="259"/>
    </row>
    <row r="3005" spans="1:7" hidden="1">
      <c r="A3005" s="187" t="s">
        <v>386</v>
      </c>
      <c r="B3005" s="167" t="s">
        <v>4456</v>
      </c>
      <c r="C3005" s="262" t="s">
        <v>254</v>
      </c>
      <c r="D3005" s="6" t="str">
        <f>IF(OR(ISNUMBER(SEARCH('[1]Lookup for use classification'!$B$1,C3005)),ISNUMBER(SEARCH('[1]Lookup for use classification'!$C$1,C3005)),ISNUMBER(SEARCH('[1]Lookup for use classification'!$D$1,C3005)),ISNUMBER(SEARCH('[1]Lookup for use classification'!$E$1,C3005))),'[1]Lookup for use classification'!$A$1,IF(ISNUMBER(SEARCH('[1]Lookup for use classification'!$B$2,C3005)),'[1]Lookup for use classification'!$A$2,IF(ISNUMBER(SEARCH('[1]Lookup for use classification'!$B$3,C3005)),'[1]Lookup for use classification'!$A$3,IF(OR(ISNUMBER(SEARCH('[1]Lookup for use classification'!$B$4,C3005)),ISNUMBER(SEARCH('[1]Lookup for use classification'!$C$4,C3005)),ISNUMBER(SEARCH('[1]Lookup for use classification'!$D$4,C3005)),ISNUMBER(SEARCH('[1]Lookup for use classification'!$E$4,C3005))),'[1]Lookup for use classification'!$A$4,IF(OR(ISNUMBER(SEARCH('[1]Lookup for use classification'!$B$5,C3005)),ISNUMBER(SEARCH('[1]Lookup for use classification'!$C$5,C3005)),ISNUMBER(SEARCH('[1]Lookup for use classification'!$D$5,C3005))),'[1]Lookup for use classification'!$A$5,IF(OR(ISNUMBER(SEARCH('[1]Lookup for use classification'!$B$7,C3005)),ISNUMBER(SEARCH('[1]Lookup for use classification'!$C$7,C3005)),ISNUMBER(SEARCH('[1]Lookup for use classification'!$D$7,C3005))),'[1]Lookup for use classification'!$A$7,IF(OR(ISNUMBER(SEARCH('[1]Lookup for use classification'!$B$9,C3005)),ISNUMBER(SEARCH('[1]Lookup for use classification'!$C$9,C3005)),ISNUMBER(SEARCH('[1]Lookup for use classification'!$D$9,C3005)),ISNUMBER(SEARCH('[1]Lookup for use classification'!$E$9,C3005)),ISNUMBER(SEARCH('[1]Lookup for use classification'!$F$9,C3005)),ISNUMBER(SEARCH('[1]Lookup for use classification'!$G$9,C3005)),ISNUMBER(SEARCH('[1]Lookup for use classification'!$H$9,C3005)),ISNUMBER(SEARCH('[1]Lookup for use classification'!$I$9,C3005)),ISNUMBER(SEARCH('[1]Lookup for use classification'!$J$9,C3005)),ISNUMBER(SEARCH('[1]Lookup for use classification'!$K$9,C3005))),'[1]Lookup for use classification'!$A$9,IF(OR(ISNUMBER(SEARCH('[1]Lookup for use classification'!$B$10,C3005)),ISNUMBER(SEARCH('[1]Lookup for use classification'!$C$10,C3005)),ISNUMBER(SEARCH('[1]Lookup for use classification'!$D$10,C3005)),ISNUMBER(SEARCH('[1]Lookup for use classification'!$E$10,C3005)),ISNUMBER(SEARCH('[1]Lookup for use classification'!$F$10,C3005)),ISNUMBER(SEARCH('[1]Lookup for use classification'!$G$10,C3005))),'[1]Lookup for use classification'!$A$10,IF(OR(ISNUMBER(SEARCH('[1]Lookup for use classification'!$B$11,C3005)),ISNUMBER(SEARCH('[1]Lookup for use classification'!$C$11,C3005))),'[1]Lookup for use classification'!$A$11,IF(OR(ISNUMBER(SEARCH('[1]Lookup for use classification'!$B$12,C3005)),ISNUMBER(SEARCH('[1]Lookup for use classification'!$C$12,C3005))),'[1]Lookup for use classification'!$A$12,IF(OR(ISNUMBER(SEARCH('[1]Lookup for use classification'!$B$13,C3005)),ISNUMBER(SEARCH('[1]Lookup for use classification'!$C$13,C3005)),ISNUMBER(SEARCH('[1]Lookup for use classification'!$D$13,C3005)),,ISNUMBER(SEARCH('[1]Lookup for use classification'!$C$13,C3005)),ISNUMBER(SEARCH('[1]Lookup for use classification'!$E$13,C3005))),'[1]Lookup for use classification'!$A$13,IF(OR(ISNUMBER(SEARCH('[1]Lookup for use classification'!$B$14,C3005)),ISNUMBER(SEARCH('[1]Lookup for use classification'!$C$14,C3005))),'[1]Lookup for use classification'!$A$14,"Other"))))))))))))</f>
        <v>Retail - Other</v>
      </c>
      <c r="E3005" s="291"/>
      <c r="F3005" s="292"/>
      <c r="G3005" s="292"/>
    </row>
    <row r="3006" spans="1:7" hidden="1">
      <c r="A3006" s="187" t="s">
        <v>386</v>
      </c>
      <c r="B3006" s="167" t="s">
        <v>4456</v>
      </c>
      <c r="C3006" s="262" t="s">
        <v>383</v>
      </c>
      <c r="D3006" s="6" t="str">
        <f>IF(OR(ISNUMBER(SEARCH('[1]Lookup for use classification'!$B$1,C3006)),ISNUMBER(SEARCH('[1]Lookup for use classification'!$C$1,C3006)),ISNUMBER(SEARCH('[1]Lookup for use classification'!$D$1,C3006)),ISNUMBER(SEARCH('[1]Lookup for use classification'!$E$1,C3006))),'[1]Lookup for use classification'!$A$1,IF(ISNUMBER(SEARCH('[1]Lookup for use classification'!$B$2,C3006)),'[1]Lookup for use classification'!$A$2,IF(ISNUMBER(SEARCH('[1]Lookup for use classification'!$B$3,C3006)),'[1]Lookup for use classification'!$A$3,IF(OR(ISNUMBER(SEARCH('[1]Lookup for use classification'!$B$4,C3006)),ISNUMBER(SEARCH('[1]Lookup for use classification'!$C$4,C3006)),ISNUMBER(SEARCH('[1]Lookup for use classification'!$D$4,C3006)),ISNUMBER(SEARCH('[1]Lookup for use classification'!$E$4,C3006))),'[1]Lookup for use classification'!$A$4,IF(OR(ISNUMBER(SEARCH('[1]Lookup for use classification'!$B$5,C3006)),ISNUMBER(SEARCH('[1]Lookup for use classification'!$C$5,C3006)),ISNUMBER(SEARCH('[1]Lookup for use classification'!$D$5,C3006))),'[1]Lookup for use classification'!$A$5,IF(OR(ISNUMBER(SEARCH('[1]Lookup for use classification'!$B$7,C3006)),ISNUMBER(SEARCH('[1]Lookup for use classification'!$C$7,C3006)),ISNUMBER(SEARCH('[1]Lookup for use classification'!$D$7,C3006))),'[1]Lookup for use classification'!$A$7,IF(OR(ISNUMBER(SEARCH('[1]Lookup for use classification'!$B$9,C3006)),ISNUMBER(SEARCH('[1]Lookup for use classification'!$C$9,C3006)),ISNUMBER(SEARCH('[1]Lookup for use classification'!$D$9,C3006)),ISNUMBER(SEARCH('[1]Lookup for use classification'!$E$9,C3006)),ISNUMBER(SEARCH('[1]Lookup for use classification'!$F$9,C3006)),ISNUMBER(SEARCH('[1]Lookup for use classification'!$G$9,C3006)),ISNUMBER(SEARCH('[1]Lookup for use classification'!$H$9,C3006)),ISNUMBER(SEARCH('[1]Lookup for use classification'!$I$9,C3006)),ISNUMBER(SEARCH('[1]Lookup for use classification'!$J$9,C3006)),ISNUMBER(SEARCH('[1]Lookup for use classification'!$K$9,C3006))),'[1]Lookup for use classification'!$A$9,IF(OR(ISNUMBER(SEARCH('[1]Lookup for use classification'!$B$10,C3006)),ISNUMBER(SEARCH('[1]Lookup for use classification'!$C$10,C3006)),ISNUMBER(SEARCH('[1]Lookup for use classification'!$D$10,C3006)),ISNUMBER(SEARCH('[1]Lookup for use classification'!$E$10,C3006)),ISNUMBER(SEARCH('[1]Lookup for use classification'!$F$10,C3006)),ISNUMBER(SEARCH('[1]Lookup for use classification'!$G$10,C3006))),'[1]Lookup for use classification'!$A$10,IF(OR(ISNUMBER(SEARCH('[1]Lookup for use classification'!$B$11,C3006)),ISNUMBER(SEARCH('[1]Lookup for use classification'!$C$11,C3006))),'[1]Lookup for use classification'!$A$11,IF(OR(ISNUMBER(SEARCH('[1]Lookup for use classification'!$B$12,C3006)),ISNUMBER(SEARCH('[1]Lookup for use classification'!$C$12,C3006))),'[1]Lookup for use classification'!$A$12,IF(OR(ISNUMBER(SEARCH('[1]Lookup for use classification'!$B$13,C3006)),ISNUMBER(SEARCH('[1]Lookup for use classification'!$C$13,C3006)),ISNUMBER(SEARCH('[1]Lookup for use classification'!$D$13,C3006)),,ISNUMBER(SEARCH('[1]Lookup for use classification'!$C$13,C3006)),ISNUMBER(SEARCH('[1]Lookup for use classification'!$E$13,C3006))),'[1]Lookup for use classification'!$A$13,IF(OR(ISNUMBER(SEARCH('[1]Lookup for use classification'!$B$14,C3006)),ISNUMBER(SEARCH('[1]Lookup for use classification'!$C$14,C3006))),'[1]Lookup for use classification'!$A$14,"Other"))))))))))))</f>
        <v>Retail - Other</v>
      </c>
      <c r="E3006" s="291"/>
      <c r="F3006" s="292"/>
      <c r="G3006" s="292"/>
    </row>
    <row r="3007" spans="1:7" hidden="1">
      <c r="A3007" s="187" t="s">
        <v>386</v>
      </c>
      <c r="B3007" s="167" t="s">
        <v>4456</v>
      </c>
      <c r="C3007" s="239" t="s">
        <v>363</v>
      </c>
      <c r="D3007" s="6" t="str">
        <f>IF(OR(ISNUMBER(SEARCH('[1]Lookup for use classification'!$B$1,C3007)),ISNUMBER(SEARCH('[1]Lookup for use classification'!$C$1,C3007)),ISNUMBER(SEARCH('[1]Lookup for use classification'!$D$1,C3007)),ISNUMBER(SEARCH('[1]Lookup for use classification'!$E$1,C3007))),'[1]Lookup for use classification'!$A$1,IF(ISNUMBER(SEARCH('[1]Lookup for use classification'!$B$2,C3007)),'[1]Lookup for use classification'!$A$2,IF(ISNUMBER(SEARCH('[1]Lookup for use classification'!$B$3,C3007)),'[1]Lookup for use classification'!$A$3,IF(OR(ISNUMBER(SEARCH('[1]Lookup for use classification'!$B$4,C3007)),ISNUMBER(SEARCH('[1]Lookup for use classification'!$C$4,C3007)),ISNUMBER(SEARCH('[1]Lookup for use classification'!$D$4,C3007)),ISNUMBER(SEARCH('[1]Lookup for use classification'!$E$4,C3007))),'[1]Lookup for use classification'!$A$4,IF(OR(ISNUMBER(SEARCH('[1]Lookup for use classification'!$B$5,C3007)),ISNUMBER(SEARCH('[1]Lookup for use classification'!$C$5,C3007)),ISNUMBER(SEARCH('[1]Lookup for use classification'!$D$5,C3007))),'[1]Lookup for use classification'!$A$5,IF(OR(ISNUMBER(SEARCH('[1]Lookup for use classification'!$B$7,C3007)),ISNUMBER(SEARCH('[1]Lookup for use classification'!$C$7,C3007)),ISNUMBER(SEARCH('[1]Lookup for use classification'!$D$7,C3007))),'[1]Lookup for use classification'!$A$7,IF(OR(ISNUMBER(SEARCH('[1]Lookup for use classification'!$B$9,C3007)),ISNUMBER(SEARCH('[1]Lookup for use classification'!$C$9,C3007)),ISNUMBER(SEARCH('[1]Lookup for use classification'!$D$9,C3007)),ISNUMBER(SEARCH('[1]Lookup for use classification'!$E$9,C3007)),ISNUMBER(SEARCH('[1]Lookup for use classification'!$F$9,C3007)),ISNUMBER(SEARCH('[1]Lookup for use classification'!$G$9,C3007)),ISNUMBER(SEARCH('[1]Lookup for use classification'!$H$9,C3007)),ISNUMBER(SEARCH('[1]Lookup for use classification'!$I$9,C3007)),ISNUMBER(SEARCH('[1]Lookup for use classification'!$J$9,C3007)),ISNUMBER(SEARCH('[1]Lookup for use classification'!$K$9,C3007))),'[1]Lookup for use classification'!$A$9,IF(OR(ISNUMBER(SEARCH('[1]Lookup for use classification'!$B$10,C3007)),ISNUMBER(SEARCH('[1]Lookup for use classification'!$C$10,C3007)),ISNUMBER(SEARCH('[1]Lookup for use classification'!$D$10,C3007)),ISNUMBER(SEARCH('[1]Lookup for use classification'!$E$10,C3007)),ISNUMBER(SEARCH('[1]Lookup for use classification'!$F$10,C3007)),ISNUMBER(SEARCH('[1]Lookup for use classification'!$G$10,C3007))),'[1]Lookup for use classification'!$A$10,IF(OR(ISNUMBER(SEARCH('[1]Lookup for use classification'!$B$11,C3007)),ISNUMBER(SEARCH('[1]Lookup for use classification'!$C$11,C3007))),'[1]Lookup for use classification'!$A$11,IF(OR(ISNUMBER(SEARCH('[1]Lookup for use classification'!$B$12,C3007)),ISNUMBER(SEARCH('[1]Lookup for use classification'!$C$12,C3007))),'[1]Lookup for use classification'!$A$12,IF(OR(ISNUMBER(SEARCH('[1]Lookup for use classification'!$B$13,C3007)),ISNUMBER(SEARCH('[1]Lookup for use classification'!$C$13,C3007)),ISNUMBER(SEARCH('[1]Lookup for use classification'!$D$13,C3007)),,ISNUMBER(SEARCH('[1]Lookup for use classification'!$C$13,C3007)),ISNUMBER(SEARCH('[1]Lookup for use classification'!$E$13,C3007))),'[1]Lookup for use classification'!$A$13,IF(OR(ISNUMBER(SEARCH('[1]Lookup for use classification'!$B$14,C3007)),ISNUMBER(SEARCH('[1]Lookup for use classification'!$C$14,C3007))),'[1]Lookup for use classification'!$A$14,"Other"))))))))))))</f>
        <v>Warehousing</v>
      </c>
      <c r="E3007" s="240"/>
      <c r="F3007" s="259"/>
      <c r="G3007" s="259"/>
    </row>
    <row r="3008" spans="1:7" hidden="1">
      <c r="A3008" s="187" t="s">
        <v>386</v>
      </c>
      <c r="B3008" s="167" t="s">
        <v>4456</v>
      </c>
      <c r="C3008" s="239" t="s">
        <v>368</v>
      </c>
      <c r="D3008" s="6" t="str">
        <f>IF(OR(ISNUMBER(SEARCH('[1]Lookup for use classification'!$B$1,C3008)),ISNUMBER(SEARCH('[1]Lookup for use classification'!$C$1,C3008)),ISNUMBER(SEARCH('[1]Lookup for use classification'!$D$1,C3008)),ISNUMBER(SEARCH('[1]Lookup for use classification'!$E$1,C3008))),'[1]Lookup for use classification'!$A$1,IF(ISNUMBER(SEARCH('[1]Lookup for use classification'!$B$2,C3008)),'[1]Lookup for use classification'!$A$2,IF(ISNUMBER(SEARCH('[1]Lookup for use classification'!$B$3,C3008)),'[1]Lookup for use classification'!$A$3,IF(OR(ISNUMBER(SEARCH('[1]Lookup for use classification'!$B$4,C3008)),ISNUMBER(SEARCH('[1]Lookup for use classification'!$C$4,C3008)),ISNUMBER(SEARCH('[1]Lookup for use classification'!$D$4,C3008)),ISNUMBER(SEARCH('[1]Lookup for use classification'!$E$4,C3008))),'[1]Lookup for use classification'!$A$4,IF(OR(ISNUMBER(SEARCH('[1]Lookup for use classification'!$B$5,C3008)),ISNUMBER(SEARCH('[1]Lookup for use classification'!$C$5,C3008)),ISNUMBER(SEARCH('[1]Lookup for use classification'!$D$5,C3008))),'[1]Lookup for use classification'!$A$5,IF(OR(ISNUMBER(SEARCH('[1]Lookup for use classification'!$B$7,C3008)),ISNUMBER(SEARCH('[1]Lookup for use classification'!$C$7,C3008)),ISNUMBER(SEARCH('[1]Lookup for use classification'!$D$7,C3008))),'[1]Lookup for use classification'!$A$7,IF(OR(ISNUMBER(SEARCH('[1]Lookup for use classification'!$B$9,C3008)),ISNUMBER(SEARCH('[1]Lookup for use classification'!$C$9,C3008)),ISNUMBER(SEARCH('[1]Lookup for use classification'!$D$9,C3008)),ISNUMBER(SEARCH('[1]Lookup for use classification'!$E$9,C3008)),ISNUMBER(SEARCH('[1]Lookup for use classification'!$F$9,C3008)),ISNUMBER(SEARCH('[1]Lookup for use classification'!$G$9,C3008)),ISNUMBER(SEARCH('[1]Lookup for use classification'!$H$9,C3008)),ISNUMBER(SEARCH('[1]Lookup for use classification'!$I$9,C3008)),ISNUMBER(SEARCH('[1]Lookup for use classification'!$J$9,C3008)),ISNUMBER(SEARCH('[1]Lookup for use classification'!$K$9,C3008))),'[1]Lookup for use classification'!$A$9,IF(OR(ISNUMBER(SEARCH('[1]Lookup for use classification'!$B$10,C3008)),ISNUMBER(SEARCH('[1]Lookup for use classification'!$C$10,C3008)),ISNUMBER(SEARCH('[1]Lookup for use classification'!$D$10,C3008)),ISNUMBER(SEARCH('[1]Lookup for use classification'!$E$10,C3008)),ISNUMBER(SEARCH('[1]Lookup for use classification'!$F$10,C3008)),ISNUMBER(SEARCH('[1]Lookup for use classification'!$G$10,C3008))),'[1]Lookup for use classification'!$A$10,IF(OR(ISNUMBER(SEARCH('[1]Lookup for use classification'!$B$11,C3008)),ISNUMBER(SEARCH('[1]Lookup for use classification'!$C$11,C3008))),'[1]Lookup for use classification'!$A$11,IF(OR(ISNUMBER(SEARCH('[1]Lookup for use classification'!$B$12,C3008)),ISNUMBER(SEARCH('[1]Lookup for use classification'!$C$12,C3008))),'[1]Lookup for use classification'!$A$12,IF(OR(ISNUMBER(SEARCH('[1]Lookup for use classification'!$B$13,C3008)),ISNUMBER(SEARCH('[1]Lookup for use classification'!$C$13,C3008)),ISNUMBER(SEARCH('[1]Lookup for use classification'!$D$13,C3008)),,ISNUMBER(SEARCH('[1]Lookup for use classification'!$C$13,C3008)),ISNUMBER(SEARCH('[1]Lookup for use classification'!$E$13,C3008))),'[1]Lookup for use classification'!$A$13,IF(OR(ISNUMBER(SEARCH('[1]Lookup for use classification'!$B$14,C3008)),ISNUMBER(SEARCH('[1]Lookup for use classification'!$C$14,C3008))),'[1]Lookup for use classification'!$A$14,"Other"))))))))))))</f>
        <v>Warehousing</v>
      </c>
      <c r="E3008" s="240"/>
      <c r="F3008" s="259"/>
      <c r="G3008" s="259"/>
    </row>
    <row r="3009" spans="1:12" hidden="1">
      <c r="A3009" s="187" t="s">
        <v>386</v>
      </c>
      <c r="B3009" s="167" t="s">
        <v>4456</v>
      </c>
      <c r="C3009" s="262" t="s">
        <v>252</v>
      </c>
      <c r="D3009" s="6" t="str">
        <f>IF(OR(ISNUMBER(SEARCH('[1]Lookup for use classification'!$B$1,C3009)),ISNUMBER(SEARCH('[1]Lookup for use classification'!$C$1,C3009)),ISNUMBER(SEARCH('[1]Lookup for use classification'!$D$1,C3009)),ISNUMBER(SEARCH('[1]Lookup for use classification'!$E$1,C3009))),'[1]Lookup for use classification'!$A$1,IF(ISNUMBER(SEARCH('[1]Lookup for use classification'!$B$2,C3009)),'[1]Lookup for use classification'!$A$2,IF(ISNUMBER(SEARCH('[1]Lookup for use classification'!$B$3,C3009)),'[1]Lookup for use classification'!$A$3,IF(OR(ISNUMBER(SEARCH('[1]Lookup for use classification'!$B$4,C3009)),ISNUMBER(SEARCH('[1]Lookup for use classification'!$C$4,C3009)),ISNUMBER(SEARCH('[1]Lookup for use classification'!$D$4,C3009)),ISNUMBER(SEARCH('[1]Lookup for use classification'!$E$4,C3009))),'[1]Lookup for use classification'!$A$4,IF(OR(ISNUMBER(SEARCH('[1]Lookup for use classification'!$B$5,C3009)),ISNUMBER(SEARCH('[1]Lookup for use classification'!$C$5,C3009)),ISNUMBER(SEARCH('[1]Lookup for use classification'!$D$5,C3009))),'[1]Lookup for use classification'!$A$5,IF(OR(ISNUMBER(SEARCH('[1]Lookup for use classification'!$B$7,C3009)),ISNUMBER(SEARCH('[1]Lookup for use classification'!$C$7,C3009)),ISNUMBER(SEARCH('[1]Lookup for use classification'!$D$7,C3009))),'[1]Lookup for use classification'!$A$7,IF(OR(ISNUMBER(SEARCH('[1]Lookup for use classification'!$B$9,C3009)),ISNUMBER(SEARCH('[1]Lookup for use classification'!$C$9,C3009)),ISNUMBER(SEARCH('[1]Lookup for use classification'!$D$9,C3009)),ISNUMBER(SEARCH('[1]Lookup for use classification'!$E$9,C3009)),ISNUMBER(SEARCH('[1]Lookup for use classification'!$F$9,C3009)),ISNUMBER(SEARCH('[1]Lookup for use classification'!$G$9,C3009)),ISNUMBER(SEARCH('[1]Lookup for use classification'!$H$9,C3009)),ISNUMBER(SEARCH('[1]Lookup for use classification'!$I$9,C3009)),ISNUMBER(SEARCH('[1]Lookup for use classification'!$J$9,C3009)),ISNUMBER(SEARCH('[1]Lookup for use classification'!$K$9,C3009))),'[1]Lookup for use classification'!$A$9,IF(OR(ISNUMBER(SEARCH('[1]Lookup for use classification'!$B$10,C3009)),ISNUMBER(SEARCH('[1]Lookup for use classification'!$C$10,C3009)),ISNUMBER(SEARCH('[1]Lookup for use classification'!$D$10,C3009)),ISNUMBER(SEARCH('[1]Lookup for use classification'!$E$10,C3009)),ISNUMBER(SEARCH('[1]Lookup for use classification'!$F$10,C3009)),ISNUMBER(SEARCH('[1]Lookup for use classification'!$G$10,C3009))),'[1]Lookup for use classification'!$A$10,IF(OR(ISNUMBER(SEARCH('[1]Lookup for use classification'!$B$11,C3009)),ISNUMBER(SEARCH('[1]Lookup for use classification'!$C$11,C3009))),'[1]Lookup for use classification'!$A$11,IF(OR(ISNUMBER(SEARCH('[1]Lookup for use classification'!$B$12,C3009)),ISNUMBER(SEARCH('[1]Lookup for use classification'!$C$12,C3009))),'[1]Lookup for use classification'!$A$12,IF(OR(ISNUMBER(SEARCH('[1]Lookup for use classification'!$B$13,C3009)),ISNUMBER(SEARCH('[1]Lookup for use classification'!$C$13,C3009)),ISNUMBER(SEARCH('[1]Lookup for use classification'!$D$13,C3009)),,ISNUMBER(SEARCH('[1]Lookup for use classification'!$C$13,C3009)),ISNUMBER(SEARCH('[1]Lookup for use classification'!$E$13,C3009))),'[1]Lookup for use classification'!$A$13,IF(OR(ISNUMBER(SEARCH('[1]Lookup for use classification'!$B$14,C3009)),ISNUMBER(SEARCH('[1]Lookup for use classification'!$C$14,C3009))),'[1]Lookup for use classification'!$A$14,"Other"))))))))))))</f>
        <v>Warehousing</v>
      </c>
      <c r="E3009" s="291"/>
      <c r="F3009" s="292"/>
      <c r="G3009" s="292"/>
    </row>
    <row r="3010" spans="1:12" hidden="1">
      <c r="A3010" s="187" t="s">
        <v>386</v>
      </c>
      <c r="B3010" s="167" t="s">
        <v>4456</v>
      </c>
      <c r="C3010" s="262" t="s">
        <v>384</v>
      </c>
      <c r="D3010" s="6" t="str">
        <f>IF(OR(ISNUMBER(SEARCH('[1]Lookup for use classification'!$B$1,C3010)),ISNUMBER(SEARCH('[1]Lookup for use classification'!$C$1,C3010)),ISNUMBER(SEARCH('[1]Lookup for use classification'!$D$1,C3010)),ISNUMBER(SEARCH('[1]Lookup for use classification'!$E$1,C3010))),'[1]Lookup for use classification'!$A$1,IF(ISNUMBER(SEARCH('[1]Lookup for use classification'!$B$2,C3010)),'[1]Lookup for use classification'!$A$2,IF(ISNUMBER(SEARCH('[1]Lookup for use classification'!$B$3,C3010)),'[1]Lookup for use classification'!$A$3,IF(OR(ISNUMBER(SEARCH('[1]Lookup for use classification'!$B$4,C3010)),ISNUMBER(SEARCH('[1]Lookup for use classification'!$C$4,C3010)),ISNUMBER(SEARCH('[1]Lookup for use classification'!$D$4,C3010)),ISNUMBER(SEARCH('[1]Lookup for use classification'!$E$4,C3010))),'[1]Lookup for use classification'!$A$4,IF(OR(ISNUMBER(SEARCH('[1]Lookup for use classification'!$B$5,C3010)),ISNUMBER(SEARCH('[1]Lookup for use classification'!$C$5,C3010)),ISNUMBER(SEARCH('[1]Lookup for use classification'!$D$5,C3010))),'[1]Lookup for use classification'!$A$5,IF(OR(ISNUMBER(SEARCH('[1]Lookup for use classification'!$B$7,C3010)),ISNUMBER(SEARCH('[1]Lookup for use classification'!$C$7,C3010)),ISNUMBER(SEARCH('[1]Lookup for use classification'!$D$7,C3010))),'[1]Lookup for use classification'!$A$7,IF(OR(ISNUMBER(SEARCH('[1]Lookup for use classification'!$B$9,C3010)),ISNUMBER(SEARCH('[1]Lookup for use classification'!$C$9,C3010)),ISNUMBER(SEARCH('[1]Lookup for use classification'!$D$9,C3010)),ISNUMBER(SEARCH('[1]Lookup for use classification'!$E$9,C3010)),ISNUMBER(SEARCH('[1]Lookup for use classification'!$F$9,C3010)),ISNUMBER(SEARCH('[1]Lookup for use classification'!$G$9,C3010)),ISNUMBER(SEARCH('[1]Lookup for use classification'!$H$9,C3010)),ISNUMBER(SEARCH('[1]Lookup for use classification'!$I$9,C3010)),ISNUMBER(SEARCH('[1]Lookup for use classification'!$J$9,C3010)),ISNUMBER(SEARCH('[1]Lookup for use classification'!$K$9,C3010))),'[1]Lookup for use classification'!$A$9,IF(OR(ISNUMBER(SEARCH('[1]Lookup for use classification'!$B$10,C3010)),ISNUMBER(SEARCH('[1]Lookup for use classification'!$C$10,C3010)),ISNUMBER(SEARCH('[1]Lookup for use classification'!$D$10,C3010)),ISNUMBER(SEARCH('[1]Lookup for use classification'!$E$10,C3010)),ISNUMBER(SEARCH('[1]Lookup for use classification'!$F$10,C3010)),ISNUMBER(SEARCH('[1]Lookup for use classification'!$G$10,C3010))),'[1]Lookup for use classification'!$A$10,IF(OR(ISNUMBER(SEARCH('[1]Lookup for use classification'!$B$11,C3010)),ISNUMBER(SEARCH('[1]Lookup for use classification'!$C$11,C3010))),'[1]Lookup for use classification'!$A$11,IF(OR(ISNUMBER(SEARCH('[1]Lookup for use classification'!$B$12,C3010)),ISNUMBER(SEARCH('[1]Lookup for use classification'!$C$12,C3010))),'[1]Lookup for use classification'!$A$12,IF(OR(ISNUMBER(SEARCH('[1]Lookup for use classification'!$B$13,C3010)),ISNUMBER(SEARCH('[1]Lookup for use classification'!$C$13,C3010)),ISNUMBER(SEARCH('[1]Lookup for use classification'!$D$13,C3010)),,ISNUMBER(SEARCH('[1]Lookup for use classification'!$C$13,C3010)),ISNUMBER(SEARCH('[1]Lookup for use classification'!$E$13,C3010))),'[1]Lookup for use classification'!$A$13,IF(OR(ISNUMBER(SEARCH('[1]Lookup for use classification'!$B$14,C3010)),ISNUMBER(SEARCH('[1]Lookup for use classification'!$C$14,C3010))),'[1]Lookup for use classification'!$A$14,"Other"))))))))))))</f>
        <v>Warehousing</v>
      </c>
      <c r="E3010" s="291"/>
      <c r="F3010" s="292"/>
      <c r="G3010" s="292"/>
    </row>
    <row r="3011" spans="1:12" hidden="1">
      <c r="A3011" s="187" t="s">
        <v>386</v>
      </c>
      <c r="B3011" s="167" t="s">
        <v>4456</v>
      </c>
      <c r="C3011" s="262" t="s">
        <v>385</v>
      </c>
      <c r="D3011" s="6" t="str">
        <f>IF(OR(ISNUMBER(SEARCH('[1]Lookup for use classification'!$B$1,C3011)),ISNUMBER(SEARCH('[1]Lookup for use classification'!$C$1,C3011)),ISNUMBER(SEARCH('[1]Lookup for use classification'!$D$1,C3011)),ISNUMBER(SEARCH('[1]Lookup for use classification'!$E$1,C3011))),'[1]Lookup for use classification'!$A$1,IF(ISNUMBER(SEARCH('[1]Lookup for use classification'!$B$2,C3011)),'[1]Lookup for use classification'!$A$2,IF(ISNUMBER(SEARCH('[1]Lookup for use classification'!$B$3,C3011)),'[1]Lookup for use classification'!$A$3,IF(OR(ISNUMBER(SEARCH('[1]Lookup for use classification'!$B$4,C3011)),ISNUMBER(SEARCH('[1]Lookup for use classification'!$C$4,C3011)),ISNUMBER(SEARCH('[1]Lookup for use classification'!$D$4,C3011)),ISNUMBER(SEARCH('[1]Lookup for use classification'!$E$4,C3011))),'[1]Lookup for use classification'!$A$4,IF(OR(ISNUMBER(SEARCH('[1]Lookup for use classification'!$B$5,C3011)),ISNUMBER(SEARCH('[1]Lookup for use classification'!$C$5,C3011)),ISNUMBER(SEARCH('[1]Lookup for use classification'!$D$5,C3011))),'[1]Lookup for use classification'!$A$5,IF(OR(ISNUMBER(SEARCH('[1]Lookup for use classification'!$B$7,C3011)),ISNUMBER(SEARCH('[1]Lookup for use classification'!$C$7,C3011)),ISNUMBER(SEARCH('[1]Lookup for use classification'!$D$7,C3011))),'[1]Lookup for use classification'!$A$7,IF(OR(ISNUMBER(SEARCH('[1]Lookup for use classification'!$B$9,C3011)),ISNUMBER(SEARCH('[1]Lookup for use classification'!$C$9,C3011)),ISNUMBER(SEARCH('[1]Lookup for use classification'!$D$9,C3011)),ISNUMBER(SEARCH('[1]Lookup for use classification'!$E$9,C3011)),ISNUMBER(SEARCH('[1]Lookup for use classification'!$F$9,C3011)),ISNUMBER(SEARCH('[1]Lookup for use classification'!$G$9,C3011)),ISNUMBER(SEARCH('[1]Lookup for use classification'!$H$9,C3011)),ISNUMBER(SEARCH('[1]Lookup for use classification'!$I$9,C3011)),ISNUMBER(SEARCH('[1]Lookup for use classification'!$J$9,C3011)),ISNUMBER(SEARCH('[1]Lookup for use classification'!$K$9,C3011))),'[1]Lookup for use classification'!$A$9,IF(OR(ISNUMBER(SEARCH('[1]Lookup for use classification'!$B$10,C3011)),ISNUMBER(SEARCH('[1]Lookup for use classification'!$C$10,C3011)),ISNUMBER(SEARCH('[1]Lookup for use classification'!$D$10,C3011)),ISNUMBER(SEARCH('[1]Lookup for use classification'!$E$10,C3011)),ISNUMBER(SEARCH('[1]Lookup for use classification'!$F$10,C3011)),ISNUMBER(SEARCH('[1]Lookup for use classification'!$G$10,C3011))),'[1]Lookup for use classification'!$A$10,IF(OR(ISNUMBER(SEARCH('[1]Lookup for use classification'!$B$11,C3011)),ISNUMBER(SEARCH('[1]Lookup for use classification'!$C$11,C3011))),'[1]Lookup for use classification'!$A$11,IF(OR(ISNUMBER(SEARCH('[1]Lookup for use classification'!$B$12,C3011)),ISNUMBER(SEARCH('[1]Lookup for use classification'!$C$12,C3011))),'[1]Lookup for use classification'!$A$12,IF(OR(ISNUMBER(SEARCH('[1]Lookup for use classification'!$B$13,C3011)),ISNUMBER(SEARCH('[1]Lookup for use classification'!$C$13,C3011)),ISNUMBER(SEARCH('[1]Lookup for use classification'!$D$13,C3011)),,ISNUMBER(SEARCH('[1]Lookup for use classification'!$C$13,C3011)),ISNUMBER(SEARCH('[1]Lookup for use classification'!$E$13,C3011))),'[1]Lookup for use classification'!$A$13,IF(OR(ISNUMBER(SEARCH('[1]Lookup for use classification'!$B$14,C3011)),ISNUMBER(SEARCH('[1]Lookup for use classification'!$C$14,C3011))),'[1]Lookup for use classification'!$A$14,"Other"))))))))))))</f>
        <v>Warehousing</v>
      </c>
      <c r="E3011" s="291"/>
      <c r="F3011" s="292"/>
      <c r="G3011" s="292"/>
    </row>
    <row r="3012" spans="1:12" hidden="1">
      <c r="A3012" s="187" t="s">
        <v>386</v>
      </c>
      <c r="B3012" s="167" t="s">
        <v>4456</v>
      </c>
      <c r="C3012" s="239" t="s">
        <v>380</v>
      </c>
      <c r="D3012" s="6" t="s">
        <v>65</v>
      </c>
      <c r="E3012" s="240"/>
      <c r="F3012" s="259"/>
      <c r="G3012" s="259"/>
    </row>
    <row r="3013" spans="1:12" hidden="1">
      <c r="A3013" s="187" t="s">
        <v>386</v>
      </c>
      <c r="B3013" s="167" t="s">
        <v>4456</v>
      </c>
      <c r="C3013" s="239" t="s">
        <v>381</v>
      </c>
      <c r="D3013" s="6" t="str">
        <f>IF(OR(ISNUMBER(SEARCH('[1]Lookup for use classification'!$B$1,C3013)),ISNUMBER(SEARCH('[1]Lookup for use classification'!$C$1,C3013)),ISNUMBER(SEARCH('[1]Lookup for use classification'!$D$1,C3013)),ISNUMBER(SEARCH('[1]Lookup for use classification'!$E$1,C3013))),'[1]Lookup for use classification'!$A$1,IF(ISNUMBER(SEARCH('[1]Lookup for use classification'!$B$2,C3013)),'[1]Lookup for use classification'!$A$2,IF(ISNUMBER(SEARCH('[1]Lookup for use classification'!$B$3,C3013)),'[1]Lookup for use classification'!$A$3,IF(OR(ISNUMBER(SEARCH('[1]Lookup for use classification'!$B$4,C3013)),ISNUMBER(SEARCH('[1]Lookup for use classification'!$C$4,C3013)),ISNUMBER(SEARCH('[1]Lookup for use classification'!$D$4,C3013)),ISNUMBER(SEARCH('[1]Lookup for use classification'!$E$4,C3013))),'[1]Lookup for use classification'!$A$4,IF(OR(ISNUMBER(SEARCH('[1]Lookup for use classification'!$B$5,C3013)),ISNUMBER(SEARCH('[1]Lookup for use classification'!$C$5,C3013)),ISNUMBER(SEARCH('[1]Lookup for use classification'!$D$5,C3013))),'[1]Lookup for use classification'!$A$5,IF(OR(ISNUMBER(SEARCH('[1]Lookup for use classification'!$B$7,C3013)),ISNUMBER(SEARCH('[1]Lookup for use classification'!$C$7,C3013)),ISNUMBER(SEARCH('[1]Lookup for use classification'!$D$7,C3013))),'[1]Lookup for use classification'!$A$7,IF(OR(ISNUMBER(SEARCH('[1]Lookup for use classification'!$B$9,C3013)),ISNUMBER(SEARCH('[1]Lookup for use classification'!$C$9,C3013)),ISNUMBER(SEARCH('[1]Lookup for use classification'!$D$9,C3013)),ISNUMBER(SEARCH('[1]Lookup for use classification'!$E$9,C3013)),ISNUMBER(SEARCH('[1]Lookup for use classification'!$F$9,C3013)),ISNUMBER(SEARCH('[1]Lookup for use classification'!$G$9,C3013)),ISNUMBER(SEARCH('[1]Lookup for use classification'!$H$9,C3013)),ISNUMBER(SEARCH('[1]Lookup for use classification'!$I$9,C3013)),ISNUMBER(SEARCH('[1]Lookup for use classification'!$J$9,C3013)),ISNUMBER(SEARCH('[1]Lookup for use classification'!$K$9,C3013))),'[1]Lookup for use classification'!$A$9,IF(OR(ISNUMBER(SEARCH('[1]Lookup for use classification'!$B$10,C3013)),ISNUMBER(SEARCH('[1]Lookup for use classification'!$C$10,C3013)),ISNUMBER(SEARCH('[1]Lookup for use classification'!$D$10,C3013)),ISNUMBER(SEARCH('[1]Lookup for use classification'!$E$10,C3013)),ISNUMBER(SEARCH('[1]Lookup for use classification'!$F$10,C3013)),ISNUMBER(SEARCH('[1]Lookup for use classification'!$G$10,C3013))),'[1]Lookup for use classification'!$A$10,IF(OR(ISNUMBER(SEARCH('[1]Lookup for use classification'!$B$11,C3013)),ISNUMBER(SEARCH('[1]Lookup for use classification'!$C$11,C3013))),'[1]Lookup for use classification'!$A$11,IF(OR(ISNUMBER(SEARCH('[1]Lookup for use classification'!$B$12,C3013)),ISNUMBER(SEARCH('[1]Lookup for use classification'!$C$12,C3013))),'[1]Lookup for use classification'!$A$12,IF(OR(ISNUMBER(SEARCH('[1]Lookup for use classification'!$B$13,C3013)),ISNUMBER(SEARCH('[1]Lookup for use classification'!$C$13,C3013)),ISNUMBER(SEARCH('[1]Lookup for use classification'!$D$13,C3013)),,ISNUMBER(SEARCH('[1]Lookup for use classification'!$C$13,C3013)),ISNUMBER(SEARCH('[1]Lookup for use classification'!$E$13,C3013))),'[1]Lookup for use classification'!$A$13,IF(OR(ISNUMBER(SEARCH('[1]Lookup for use classification'!$B$14,C3013)),ISNUMBER(SEARCH('[1]Lookup for use classification'!$C$14,C3013))),'[1]Lookup for use classification'!$A$14,"Other"))))))))))))</f>
        <v>Water &amp; Sewer</v>
      </c>
      <c r="E3013" s="240"/>
      <c r="F3013" s="259"/>
      <c r="G3013" s="259"/>
    </row>
    <row r="3014" spans="1:12" hidden="1">
      <c r="A3014" s="187" t="s">
        <v>386</v>
      </c>
      <c r="B3014" s="167" t="s">
        <v>4456</v>
      </c>
      <c r="C3014" s="223" t="s">
        <v>64</v>
      </c>
      <c r="D3014" s="6" t="str">
        <f>IF(OR(ISNUMBER(SEARCH('[1]Lookup for use classification'!$B$1,C3014)),ISNUMBER(SEARCH('[1]Lookup for use classification'!$C$1,C3014)),ISNUMBER(SEARCH('[1]Lookup for use classification'!$D$1,C3014)),ISNUMBER(SEARCH('[1]Lookup for use classification'!$E$1,C3014))),'[1]Lookup for use classification'!$A$1,IF(ISNUMBER(SEARCH('[1]Lookup for use classification'!$B$2,C3014)),'[1]Lookup for use classification'!$A$2,IF(ISNUMBER(SEARCH('[1]Lookup for use classification'!$B$3,C3014)),'[1]Lookup for use classification'!$A$3,IF(OR(ISNUMBER(SEARCH('[1]Lookup for use classification'!$B$4,C3014)),ISNUMBER(SEARCH('[1]Lookup for use classification'!$C$4,C3014)),ISNUMBER(SEARCH('[1]Lookup for use classification'!$D$4,C3014)),ISNUMBER(SEARCH('[1]Lookup for use classification'!$E$4,C3014))),'[1]Lookup for use classification'!$A$4,IF(OR(ISNUMBER(SEARCH('[1]Lookup for use classification'!$B$5,C3014)),ISNUMBER(SEARCH('[1]Lookup for use classification'!$C$5,C3014)),ISNUMBER(SEARCH('[1]Lookup for use classification'!$D$5,C3014))),'[1]Lookup for use classification'!$A$5,IF(OR(ISNUMBER(SEARCH('[1]Lookup for use classification'!$B$7,C3014)),ISNUMBER(SEARCH('[1]Lookup for use classification'!$C$7,C3014)),ISNUMBER(SEARCH('[1]Lookup for use classification'!$D$7,C3014))),'[1]Lookup for use classification'!$A$7,IF(OR(ISNUMBER(SEARCH('[1]Lookup for use classification'!$B$9,C3014)),ISNUMBER(SEARCH('[1]Lookup for use classification'!$C$9,C3014)),ISNUMBER(SEARCH('[1]Lookup for use classification'!$D$9,C3014)),ISNUMBER(SEARCH('[1]Lookup for use classification'!$E$9,C3014)),ISNUMBER(SEARCH('[1]Lookup for use classification'!$F$9,C3014)),ISNUMBER(SEARCH('[1]Lookup for use classification'!$G$9,C3014)),ISNUMBER(SEARCH('[1]Lookup for use classification'!$H$9,C3014)),ISNUMBER(SEARCH('[1]Lookup for use classification'!$I$9,C3014)),ISNUMBER(SEARCH('[1]Lookup for use classification'!$J$9,C3014)),ISNUMBER(SEARCH('[1]Lookup for use classification'!$K$9,C3014))),'[1]Lookup for use classification'!$A$9,IF(OR(ISNUMBER(SEARCH('[1]Lookup for use classification'!$B$10,C3014)),ISNUMBER(SEARCH('[1]Lookup for use classification'!$C$10,C3014)),ISNUMBER(SEARCH('[1]Lookup for use classification'!$D$10,C3014)),ISNUMBER(SEARCH('[1]Lookup for use classification'!$E$10,C3014)),ISNUMBER(SEARCH('[1]Lookup for use classification'!$F$10,C3014)),ISNUMBER(SEARCH('[1]Lookup for use classification'!$G$10,C3014))),'[1]Lookup for use classification'!$A$10,IF(OR(ISNUMBER(SEARCH('[1]Lookup for use classification'!$B$11,C3014)),ISNUMBER(SEARCH('[1]Lookup for use classification'!$C$11,C3014))),'[1]Lookup for use classification'!$A$11,IF(OR(ISNUMBER(SEARCH('[1]Lookup for use classification'!$B$12,C3014)),ISNUMBER(SEARCH('[1]Lookup for use classification'!$C$12,C3014))),'[1]Lookup for use classification'!$A$12,IF(OR(ISNUMBER(SEARCH('[1]Lookup for use classification'!$B$13,C3014)),ISNUMBER(SEARCH('[1]Lookup for use classification'!$C$13,C3014)),ISNUMBER(SEARCH('[1]Lookup for use classification'!$D$13,C3014)),,ISNUMBER(SEARCH('[1]Lookup for use classification'!$C$13,C3014)),ISNUMBER(SEARCH('[1]Lookup for use classification'!$E$13,C3014))),'[1]Lookup for use classification'!$A$13,IF(OR(ISNUMBER(SEARCH('[1]Lookup for use classification'!$B$14,C3014)),ISNUMBER(SEARCH('[1]Lookup for use classification'!$C$14,C3014))),'[1]Lookup for use classification'!$A$14,"Other"))))))))))))</f>
        <v>Water &amp; Sewer</v>
      </c>
      <c r="E3014" s="223"/>
      <c r="F3014" s="223"/>
      <c r="G3014" s="223"/>
    </row>
    <row r="3015" spans="1:12" hidden="1">
      <c r="A3015" s="193" t="s">
        <v>1846</v>
      </c>
      <c r="B3015" s="167" t="s">
        <v>4456</v>
      </c>
      <c r="C3015" s="239" t="s">
        <v>1954</v>
      </c>
      <c r="D3015" s="6" t="str">
        <f>IF(OR(ISNUMBER(SEARCH('[1]Lookup for use classification'!$B$1,C3015)),ISNUMBER(SEARCH('[1]Lookup for use classification'!$C$1,C3015)),ISNUMBER(SEARCH('[1]Lookup for use classification'!$D$1,C3015)),ISNUMBER(SEARCH('[1]Lookup for use classification'!$E$1,C3015))),'[1]Lookup for use classification'!$A$1,IF(ISNUMBER(SEARCH('[1]Lookup for use classification'!$B$2,C3015)),'[1]Lookup for use classification'!$A$2,IF(ISNUMBER(SEARCH('[1]Lookup for use classification'!$B$3,C3015)),'[1]Lookup for use classification'!$A$3,IF(OR(ISNUMBER(SEARCH('[1]Lookup for use classification'!$B$4,C3015)),ISNUMBER(SEARCH('[1]Lookup for use classification'!$C$4,C3015)),ISNUMBER(SEARCH('[1]Lookup for use classification'!$D$4,C3015)),ISNUMBER(SEARCH('[1]Lookup for use classification'!$E$4,C3015))),'[1]Lookup for use classification'!$A$4,IF(OR(ISNUMBER(SEARCH('[1]Lookup for use classification'!$B$5,C3015)),ISNUMBER(SEARCH('[1]Lookup for use classification'!$C$5,C3015)),ISNUMBER(SEARCH('[1]Lookup for use classification'!$D$5,C3015))),'[1]Lookup for use classification'!$A$5,IF(OR(ISNUMBER(SEARCH('[1]Lookup for use classification'!$B$7,C3015)),ISNUMBER(SEARCH('[1]Lookup for use classification'!$C$7,C3015)),ISNUMBER(SEARCH('[1]Lookup for use classification'!$D$7,C3015))),'[1]Lookup for use classification'!$A$7,IF(OR(ISNUMBER(SEARCH('[1]Lookup for use classification'!$B$9,C3015)),ISNUMBER(SEARCH('[1]Lookup for use classification'!$C$9,C3015)),ISNUMBER(SEARCH('[1]Lookup for use classification'!$D$9,C3015)),ISNUMBER(SEARCH('[1]Lookup for use classification'!$E$9,C3015)),ISNUMBER(SEARCH('[1]Lookup for use classification'!$F$9,C3015)),ISNUMBER(SEARCH('[1]Lookup for use classification'!$G$9,C3015)),ISNUMBER(SEARCH('[1]Lookup for use classification'!$H$9,C3015)),ISNUMBER(SEARCH('[1]Lookup for use classification'!$I$9,C3015)),ISNUMBER(SEARCH('[1]Lookup for use classification'!$J$9,C3015)),ISNUMBER(SEARCH('[1]Lookup for use classification'!$K$9,C3015))),'[1]Lookup for use classification'!$A$9,IF(OR(ISNUMBER(SEARCH('[1]Lookup for use classification'!$B$10,C3015)),ISNUMBER(SEARCH('[1]Lookup for use classification'!$C$10,C3015)),ISNUMBER(SEARCH('[1]Lookup for use classification'!$D$10,C3015)),ISNUMBER(SEARCH('[1]Lookup for use classification'!$E$10,C3015)),ISNUMBER(SEARCH('[1]Lookup for use classification'!$F$10,C3015)),ISNUMBER(SEARCH('[1]Lookup for use classification'!$G$10,C3015))),'[1]Lookup for use classification'!$A$10,IF(OR(ISNUMBER(SEARCH('[1]Lookup for use classification'!$B$11,C3015)),ISNUMBER(SEARCH('[1]Lookup for use classification'!$C$11,C3015))),'[1]Lookup for use classification'!$A$11,IF(OR(ISNUMBER(SEARCH('[1]Lookup for use classification'!$B$12,C3015)),ISNUMBER(SEARCH('[1]Lookup for use classification'!$C$12,C3015))),'[1]Lookup for use classification'!$A$12,IF(OR(ISNUMBER(SEARCH('[1]Lookup for use classification'!$B$13,C3015)),ISNUMBER(SEARCH('[1]Lookup for use classification'!$C$13,C3015)),ISNUMBER(SEARCH('[1]Lookup for use classification'!$D$13,C3015)),,ISNUMBER(SEARCH('[1]Lookup for use classification'!$C$13,C3015)),ISNUMBER(SEARCH('[1]Lookup for use classification'!$E$13,C3015))),'[1]Lookup for use classification'!$A$13,IF(OR(ISNUMBER(SEARCH('[1]Lookup for use classification'!$B$14,C3015)),ISNUMBER(SEARCH('[1]Lookup for use classification'!$C$14,C3015))),'[1]Lookup for use classification'!$A$14,"Other"))))))))))))</f>
        <v>Education - K - 12</v>
      </c>
      <c r="E3015" s="290"/>
      <c r="F3015" s="223"/>
      <c r="G3015" s="223"/>
    </row>
    <row r="3016" spans="1:12" hidden="1">
      <c r="A3016" s="188" t="s">
        <v>3495</v>
      </c>
      <c r="B3016" s="8" t="str">
        <f>IF(ISNA(VLOOKUP(CONCATENATE(A3016,C3016),ARIS!$A$1:$A$959,1,FALSE)),"","ARIS")</f>
        <v>ARIS</v>
      </c>
      <c r="C3016" s="223" t="s">
        <v>3496</v>
      </c>
      <c r="D3016" s="162" t="s">
        <v>3335</v>
      </c>
      <c r="E3016" s="224">
        <v>11040</v>
      </c>
      <c r="F3016" s="224"/>
      <c r="G3016" s="224"/>
      <c r="H3016" s="164">
        <v>7638.4016058394163</v>
      </c>
      <c r="I3016" s="164"/>
      <c r="J3016" s="165">
        <v>75880.107922149997</v>
      </c>
      <c r="L3016" s="165">
        <v>318.38547540983609</v>
      </c>
    </row>
    <row r="3017" spans="1:12" hidden="1">
      <c r="A3017" s="193" t="s">
        <v>3495</v>
      </c>
      <c r="B3017" s="8" t="str">
        <f>IF(ISNA(VLOOKUP(CONCATENATE(A3017,C3017),ARIS!$A$1:$A$959,1,FALSE)),"","ARIS")</f>
        <v>ARIS</v>
      </c>
      <c r="C3017" s="223" t="s">
        <v>3497</v>
      </c>
      <c r="D3017" s="162" t="s">
        <v>3335</v>
      </c>
      <c r="E3017" s="224">
        <v>14155</v>
      </c>
      <c r="F3017" s="224"/>
      <c r="G3017" s="224"/>
      <c r="H3017" s="164">
        <v>4532.7290510948906</v>
      </c>
      <c r="I3017" s="164"/>
      <c r="J3017" s="165">
        <v>43300.389699999992</v>
      </c>
      <c r="L3017" s="165">
        <v>248.77967213114755</v>
      </c>
    </row>
    <row r="3018" spans="1:12" hidden="1">
      <c r="A3018" s="188" t="s">
        <v>3495</v>
      </c>
      <c r="B3018" s="8" t="s">
        <v>4456</v>
      </c>
      <c r="C3018" s="239" t="s">
        <v>147</v>
      </c>
      <c r="D3018" s="6" t="str">
        <f>IF(OR(ISNUMBER(SEARCH('[1]Lookup for use classification'!$B$1,C3018)),ISNUMBER(SEARCH('[1]Lookup for use classification'!$C$1,C3018)),ISNUMBER(SEARCH('[1]Lookup for use classification'!$D$1,C3018)),ISNUMBER(SEARCH('[1]Lookup for use classification'!$E$1,C3018))),'[1]Lookup for use classification'!$A$1,IF(ISNUMBER(SEARCH('[1]Lookup for use classification'!$B$2,C3018)),'[1]Lookup for use classification'!$A$2,IF(ISNUMBER(SEARCH('[1]Lookup for use classification'!$B$3,C3018)),'[1]Lookup for use classification'!$A$3,IF(OR(ISNUMBER(SEARCH('[1]Lookup for use classification'!$B$4,C3018)),ISNUMBER(SEARCH('[1]Lookup for use classification'!$C$4,C3018)),ISNUMBER(SEARCH('[1]Lookup for use classification'!$D$4,C3018)),ISNUMBER(SEARCH('[1]Lookup for use classification'!$E$4,C3018))),'[1]Lookup for use classification'!$A$4,IF(OR(ISNUMBER(SEARCH('[1]Lookup for use classification'!$B$5,C3018)),ISNUMBER(SEARCH('[1]Lookup for use classification'!$C$5,C3018)),ISNUMBER(SEARCH('[1]Lookup for use classification'!$D$5,C3018))),'[1]Lookup for use classification'!$A$5,IF(OR(ISNUMBER(SEARCH('[1]Lookup for use classification'!$B$7,C3018)),ISNUMBER(SEARCH('[1]Lookup for use classification'!$C$7,C3018)),ISNUMBER(SEARCH('[1]Lookup for use classification'!$D$7,C3018))),'[1]Lookup for use classification'!$A$7,IF(OR(ISNUMBER(SEARCH('[1]Lookup for use classification'!$B$9,C3018)),ISNUMBER(SEARCH('[1]Lookup for use classification'!$C$9,C3018)),ISNUMBER(SEARCH('[1]Lookup for use classification'!$D$9,C3018)),ISNUMBER(SEARCH('[1]Lookup for use classification'!$E$9,C3018)),ISNUMBER(SEARCH('[1]Lookup for use classification'!$F$9,C3018)),ISNUMBER(SEARCH('[1]Lookup for use classification'!$G$9,C3018)),ISNUMBER(SEARCH('[1]Lookup for use classification'!$H$9,C3018)),ISNUMBER(SEARCH('[1]Lookup for use classification'!$I$9,C3018)),ISNUMBER(SEARCH('[1]Lookup for use classification'!$J$9,C3018)),ISNUMBER(SEARCH('[1]Lookup for use classification'!$K$9,C3018))),'[1]Lookup for use classification'!$A$9,IF(OR(ISNUMBER(SEARCH('[1]Lookup for use classification'!$B$10,C3018)),ISNUMBER(SEARCH('[1]Lookup for use classification'!$C$10,C3018)),ISNUMBER(SEARCH('[1]Lookup for use classification'!$D$10,C3018)),ISNUMBER(SEARCH('[1]Lookup for use classification'!$E$10,C3018)),ISNUMBER(SEARCH('[1]Lookup for use classification'!$F$10,C3018)),ISNUMBER(SEARCH('[1]Lookup for use classification'!$G$10,C3018))),'[1]Lookup for use classification'!$A$10,IF(OR(ISNUMBER(SEARCH('[1]Lookup for use classification'!$B$11,C3018)),ISNUMBER(SEARCH('[1]Lookup for use classification'!$C$11,C3018))),'[1]Lookup for use classification'!$A$11,IF(OR(ISNUMBER(SEARCH('[1]Lookup for use classification'!$B$12,C3018)),ISNUMBER(SEARCH('[1]Lookup for use classification'!$C$12,C3018))),'[1]Lookup for use classification'!$A$12,IF(OR(ISNUMBER(SEARCH('[1]Lookup for use classification'!$B$13,C3018)),ISNUMBER(SEARCH('[1]Lookup for use classification'!$C$13,C3018)),ISNUMBER(SEARCH('[1]Lookup for use classification'!$D$13,C3018)),,ISNUMBER(SEARCH('[1]Lookup for use classification'!$C$13,C3018)),ISNUMBER(SEARCH('[1]Lookup for use classification'!$E$13,C3018))),'[1]Lookup for use classification'!$A$13,IF(OR(ISNUMBER(SEARCH('[1]Lookup for use classification'!$B$14,C3018)),ISNUMBER(SEARCH('[1]Lookup for use classification'!$C$14,C3018))),'[1]Lookup for use classification'!$A$14,"Other"))))))))))))</f>
        <v>Health Care - Hospitals</v>
      </c>
      <c r="E3018" s="290"/>
      <c r="F3018" s="223"/>
      <c r="G3018" s="223"/>
    </row>
    <row r="3019" spans="1:12" hidden="1">
      <c r="A3019" s="188" t="s">
        <v>3495</v>
      </c>
      <c r="B3019" s="8" t="s">
        <v>4456</v>
      </c>
      <c r="C3019" s="239" t="s">
        <v>1779</v>
      </c>
      <c r="D3019" s="6" t="str">
        <f>IF(OR(ISNUMBER(SEARCH('[1]Lookup for use classification'!$B$1,C3019)),ISNUMBER(SEARCH('[1]Lookup for use classification'!$C$1,C3019)),ISNUMBER(SEARCH('[1]Lookup for use classification'!$D$1,C3019)),ISNUMBER(SEARCH('[1]Lookup for use classification'!$E$1,C3019))),'[1]Lookup for use classification'!$A$1,IF(ISNUMBER(SEARCH('[1]Lookup for use classification'!$B$2,C3019)),'[1]Lookup for use classification'!$A$2,IF(ISNUMBER(SEARCH('[1]Lookup for use classification'!$B$3,C3019)),'[1]Lookup for use classification'!$A$3,IF(OR(ISNUMBER(SEARCH('[1]Lookup for use classification'!$B$4,C3019)),ISNUMBER(SEARCH('[1]Lookup for use classification'!$C$4,C3019)),ISNUMBER(SEARCH('[1]Lookup for use classification'!$D$4,C3019)),ISNUMBER(SEARCH('[1]Lookup for use classification'!$E$4,C3019))),'[1]Lookup for use classification'!$A$4,IF(OR(ISNUMBER(SEARCH('[1]Lookup for use classification'!$B$5,C3019)),ISNUMBER(SEARCH('[1]Lookup for use classification'!$C$5,C3019)),ISNUMBER(SEARCH('[1]Lookup for use classification'!$D$5,C3019))),'[1]Lookup for use classification'!$A$5,IF(OR(ISNUMBER(SEARCH('[1]Lookup for use classification'!$B$7,C3019)),ISNUMBER(SEARCH('[1]Lookup for use classification'!$C$7,C3019)),ISNUMBER(SEARCH('[1]Lookup for use classification'!$D$7,C3019))),'[1]Lookup for use classification'!$A$7,IF(OR(ISNUMBER(SEARCH('[1]Lookup for use classification'!$B$9,C3019)),ISNUMBER(SEARCH('[1]Lookup for use classification'!$C$9,C3019)),ISNUMBER(SEARCH('[1]Lookup for use classification'!$D$9,C3019)),ISNUMBER(SEARCH('[1]Lookup for use classification'!$E$9,C3019)),ISNUMBER(SEARCH('[1]Lookup for use classification'!$F$9,C3019)),ISNUMBER(SEARCH('[1]Lookup for use classification'!$G$9,C3019)),ISNUMBER(SEARCH('[1]Lookup for use classification'!$H$9,C3019)),ISNUMBER(SEARCH('[1]Lookup for use classification'!$I$9,C3019)),ISNUMBER(SEARCH('[1]Lookup for use classification'!$J$9,C3019)),ISNUMBER(SEARCH('[1]Lookup for use classification'!$K$9,C3019))),'[1]Lookup for use classification'!$A$9,IF(OR(ISNUMBER(SEARCH('[1]Lookup for use classification'!$B$10,C3019)),ISNUMBER(SEARCH('[1]Lookup for use classification'!$C$10,C3019)),ISNUMBER(SEARCH('[1]Lookup for use classification'!$D$10,C3019)),ISNUMBER(SEARCH('[1]Lookup for use classification'!$E$10,C3019)),ISNUMBER(SEARCH('[1]Lookup for use classification'!$F$10,C3019)),ISNUMBER(SEARCH('[1]Lookup for use classification'!$G$10,C3019))),'[1]Lookup for use classification'!$A$10,IF(OR(ISNUMBER(SEARCH('[1]Lookup for use classification'!$B$11,C3019)),ISNUMBER(SEARCH('[1]Lookup for use classification'!$C$11,C3019))),'[1]Lookup for use classification'!$A$11,IF(OR(ISNUMBER(SEARCH('[1]Lookup for use classification'!$B$12,C3019)),ISNUMBER(SEARCH('[1]Lookup for use classification'!$C$12,C3019))),'[1]Lookup for use classification'!$A$12,IF(OR(ISNUMBER(SEARCH('[1]Lookup for use classification'!$B$13,C3019)),ISNUMBER(SEARCH('[1]Lookup for use classification'!$C$13,C3019)),ISNUMBER(SEARCH('[1]Lookup for use classification'!$D$13,C3019)),,ISNUMBER(SEARCH('[1]Lookup for use classification'!$C$13,C3019)),ISNUMBER(SEARCH('[1]Lookup for use classification'!$E$13,C3019))),'[1]Lookup for use classification'!$A$13,IF(OR(ISNUMBER(SEARCH('[1]Lookup for use classification'!$B$14,C3019)),ISNUMBER(SEARCH('[1]Lookup for use classification'!$C$14,C3019))),'[1]Lookup for use classification'!$A$14,"Other"))))))))))))</f>
        <v>Office</v>
      </c>
      <c r="E3019" s="290"/>
      <c r="F3019" s="223"/>
      <c r="G3019" s="223"/>
    </row>
    <row r="3020" spans="1:12" hidden="1">
      <c r="A3020" s="188" t="s">
        <v>3495</v>
      </c>
      <c r="B3020" s="8" t="s">
        <v>4456</v>
      </c>
      <c r="C3020" s="262" t="s">
        <v>1953</v>
      </c>
      <c r="D3020" s="6" t="str">
        <f>IF(OR(ISNUMBER(SEARCH('[1]Lookup for use classification'!$B$1,C3020)),ISNUMBER(SEARCH('[1]Lookup for use classification'!$C$1,C3020)),ISNUMBER(SEARCH('[1]Lookup for use classification'!$D$1,C3020)),ISNUMBER(SEARCH('[1]Lookup for use classification'!$E$1,C3020))),'[1]Lookup for use classification'!$A$1,IF(ISNUMBER(SEARCH('[1]Lookup for use classification'!$B$2,C3020)),'[1]Lookup for use classification'!$A$2,IF(ISNUMBER(SEARCH('[1]Lookup for use classification'!$B$3,C3020)),'[1]Lookup for use classification'!$A$3,IF(OR(ISNUMBER(SEARCH('[1]Lookup for use classification'!$B$4,C3020)),ISNUMBER(SEARCH('[1]Lookup for use classification'!$C$4,C3020)),ISNUMBER(SEARCH('[1]Lookup for use classification'!$D$4,C3020)),ISNUMBER(SEARCH('[1]Lookup for use classification'!$E$4,C3020))),'[1]Lookup for use classification'!$A$4,IF(OR(ISNUMBER(SEARCH('[1]Lookup for use classification'!$B$5,C3020)),ISNUMBER(SEARCH('[1]Lookup for use classification'!$C$5,C3020)),ISNUMBER(SEARCH('[1]Lookup for use classification'!$D$5,C3020))),'[1]Lookup for use classification'!$A$5,IF(OR(ISNUMBER(SEARCH('[1]Lookup for use classification'!$B$7,C3020)),ISNUMBER(SEARCH('[1]Lookup for use classification'!$C$7,C3020)),ISNUMBER(SEARCH('[1]Lookup for use classification'!$D$7,C3020))),'[1]Lookup for use classification'!$A$7,IF(OR(ISNUMBER(SEARCH('[1]Lookup for use classification'!$B$9,C3020)),ISNUMBER(SEARCH('[1]Lookup for use classification'!$C$9,C3020)),ISNUMBER(SEARCH('[1]Lookup for use classification'!$D$9,C3020)),ISNUMBER(SEARCH('[1]Lookup for use classification'!$E$9,C3020)),ISNUMBER(SEARCH('[1]Lookup for use classification'!$F$9,C3020)),ISNUMBER(SEARCH('[1]Lookup for use classification'!$G$9,C3020)),ISNUMBER(SEARCH('[1]Lookup for use classification'!$H$9,C3020)),ISNUMBER(SEARCH('[1]Lookup for use classification'!$I$9,C3020)),ISNUMBER(SEARCH('[1]Lookup for use classification'!$J$9,C3020)),ISNUMBER(SEARCH('[1]Lookup for use classification'!$K$9,C3020))),'[1]Lookup for use classification'!$A$9,IF(OR(ISNUMBER(SEARCH('[1]Lookup for use classification'!$B$10,C3020)),ISNUMBER(SEARCH('[1]Lookup for use classification'!$C$10,C3020)),ISNUMBER(SEARCH('[1]Lookup for use classification'!$D$10,C3020)),ISNUMBER(SEARCH('[1]Lookup for use classification'!$E$10,C3020)),ISNUMBER(SEARCH('[1]Lookup for use classification'!$F$10,C3020)),ISNUMBER(SEARCH('[1]Lookup for use classification'!$G$10,C3020))),'[1]Lookup for use classification'!$A$10,IF(OR(ISNUMBER(SEARCH('[1]Lookup for use classification'!$B$11,C3020)),ISNUMBER(SEARCH('[1]Lookup for use classification'!$C$11,C3020))),'[1]Lookup for use classification'!$A$11,IF(OR(ISNUMBER(SEARCH('[1]Lookup for use classification'!$B$12,C3020)),ISNUMBER(SEARCH('[1]Lookup for use classification'!$C$12,C3020))),'[1]Lookup for use classification'!$A$12,IF(OR(ISNUMBER(SEARCH('[1]Lookup for use classification'!$B$13,C3020)),ISNUMBER(SEARCH('[1]Lookup for use classification'!$C$13,C3020)),ISNUMBER(SEARCH('[1]Lookup for use classification'!$D$13,C3020)),,ISNUMBER(SEARCH('[1]Lookup for use classification'!$C$13,C3020)),ISNUMBER(SEARCH('[1]Lookup for use classification'!$E$13,C3020))),'[1]Lookup for use classification'!$A$13,IF(OR(ISNUMBER(SEARCH('[1]Lookup for use classification'!$B$14,C3020)),ISNUMBER(SEARCH('[1]Lookup for use classification'!$C$14,C3020))),'[1]Lookup for use classification'!$A$14,"Other"))))))))))))</f>
        <v>Other</v>
      </c>
      <c r="E3020" s="290"/>
      <c r="F3020" s="223"/>
      <c r="G3020" s="223"/>
    </row>
    <row r="3021" spans="1:12" hidden="1">
      <c r="A3021" s="188" t="s">
        <v>3495</v>
      </c>
      <c r="B3021" s="8" t="s">
        <v>4456</v>
      </c>
      <c r="C3021" s="239" t="s">
        <v>1955</v>
      </c>
      <c r="D3021" s="6" t="str">
        <f>IF(OR(ISNUMBER(SEARCH('[1]Lookup for use classification'!$B$1,C3021)),ISNUMBER(SEARCH('[1]Lookup for use classification'!$C$1,C3021)),ISNUMBER(SEARCH('[1]Lookup for use classification'!$D$1,C3021)),ISNUMBER(SEARCH('[1]Lookup for use classification'!$E$1,C3021))),'[1]Lookup for use classification'!$A$1,IF(ISNUMBER(SEARCH('[1]Lookup for use classification'!$B$2,C3021)),'[1]Lookup for use classification'!$A$2,IF(ISNUMBER(SEARCH('[1]Lookup for use classification'!$B$3,C3021)),'[1]Lookup for use classification'!$A$3,IF(OR(ISNUMBER(SEARCH('[1]Lookup for use classification'!$B$4,C3021)),ISNUMBER(SEARCH('[1]Lookup for use classification'!$C$4,C3021)),ISNUMBER(SEARCH('[1]Lookup for use classification'!$D$4,C3021)),ISNUMBER(SEARCH('[1]Lookup for use classification'!$E$4,C3021))),'[1]Lookup for use classification'!$A$4,IF(OR(ISNUMBER(SEARCH('[1]Lookup for use classification'!$B$5,C3021)),ISNUMBER(SEARCH('[1]Lookup for use classification'!$C$5,C3021)),ISNUMBER(SEARCH('[1]Lookup for use classification'!$D$5,C3021))),'[1]Lookup for use classification'!$A$5,IF(OR(ISNUMBER(SEARCH('[1]Lookup for use classification'!$B$7,C3021)),ISNUMBER(SEARCH('[1]Lookup for use classification'!$C$7,C3021)),ISNUMBER(SEARCH('[1]Lookup for use classification'!$D$7,C3021))),'[1]Lookup for use classification'!$A$7,IF(OR(ISNUMBER(SEARCH('[1]Lookup for use classification'!$B$9,C3021)),ISNUMBER(SEARCH('[1]Lookup for use classification'!$C$9,C3021)),ISNUMBER(SEARCH('[1]Lookup for use classification'!$D$9,C3021)),ISNUMBER(SEARCH('[1]Lookup for use classification'!$E$9,C3021)),ISNUMBER(SEARCH('[1]Lookup for use classification'!$F$9,C3021)),ISNUMBER(SEARCH('[1]Lookup for use classification'!$G$9,C3021)),ISNUMBER(SEARCH('[1]Lookup for use classification'!$H$9,C3021)),ISNUMBER(SEARCH('[1]Lookup for use classification'!$I$9,C3021)),ISNUMBER(SEARCH('[1]Lookup for use classification'!$J$9,C3021)),ISNUMBER(SEARCH('[1]Lookup for use classification'!$K$9,C3021))),'[1]Lookup for use classification'!$A$9,IF(OR(ISNUMBER(SEARCH('[1]Lookup for use classification'!$B$10,C3021)),ISNUMBER(SEARCH('[1]Lookup for use classification'!$C$10,C3021)),ISNUMBER(SEARCH('[1]Lookup for use classification'!$D$10,C3021)),ISNUMBER(SEARCH('[1]Lookup for use classification'!$E$10,C3021)),ISNUMBER(SEARCH('[1]Lookup for use classification'!$F$10,C3021)),ISNUMBER(SEARCH('[1]Lookup for use classification'!$G$10,C3021))),'[1]Lookup for use classification'!$A$10,IF(OR(ISNUMBER(SEARCH('[1]Lookup for use classification'!$B$11,C3021)),ISNUMBER(SEARCH('[1]Lookup for use classification'!$C$11,C3021))),'[1]Lookup for use classification'!$A$11,IF(OR(ISNUMBER(SEARCH('[1]Lookup for use classification'!$B$12,C3021)),ISNUMBER(SEARCH('[1]Lookup for use classification'!$C$12,C3021))),'[1]Lookup for use classification'!$A$12,IF(OR(ISNUMBER(SEARCH('[1]Lookup for use classification'!$B$13,C3021)),ISNUMBER(SEARCH('[1]Lookup for use classification'!$C$13,C3021)),ISNUMBER(SEARCH('[1]Lookup for use classification'!$D$13,C3021)),,ISNUMBER(SEARCH('[1]Lookup for use classification'!$C$13,C3021)),ISNUMBER(SEARCH('[1]Lookup for use classification'!$E$13,C3021))),'[1]Lookup for use classification'!$A$13,IF(OR(ISNUMBER(SEARCH('[1]Lookup for use classification'!$B$14,C3021)),ISNUMBER(SEARCH('[1]Lookup for use classification'!$C$14,C3021))),'[1]Lookup for use classification'!$A$14,"Other"))))))))))))</f>
        <v>Other</v>
      </c>
      <c r="E3021" s="290"/>
      <c r="F3021" s="223"/>
      <c r="G3021" s="223"/>
    </row>
    <row r="3022" spans="1:12" hidden="1">
      <c r="A3022" s="188" t="s">
        <v>3495</v>
      </c>
      <c r="B3022" s="8" t="s">
        <v>4456</v>
      </c>
      <c r="C3022" s="239" t="s">
        <v>184</v>
      </c>
      <c r="D3022" s="6" t="str">
        <f>IF(OR(ISNUMBER(SEARCH('[1]Lookup for use classification'!$B$1,C3022)),ISNUMBER(SEARCH('[1]Lookup for use classification'!$C$1,C3022)),ISNUMBER(SEARCH('[1]Lookup for use classification'!$D$1,C3022)),ISNUMBER(SEARCH('[1]Lookup for use classification'!$E$1,C3022))),'[1]Lookup for use classification'!$A$1,IF(ISNUMBER(SEARCH('[1]Lookup for use classification'!$B$2,C3022)),'[1]Lookup for use classification'!$A$2,IF(ISNUMBER(SEARCH('[1]Lookup for use classification'!$B$3,C3022)),'[1]Lookup for use classification'!$A$3,IF(OR(ISNUMBER(SEARCH('[1]Lookup for use classification'!$B$4,C3022)),ISNUMBER(SEARCH('[1]Lookup for use classification'!$C$4,C3022)),ISNUMBER(SEARCH('[1]Lookup for use classification'!$D$4,C3022)),ISNUMBER(SEARCH('[1]Lookup for use classification'!$E$4,C3022))),'[1]Lookup for use classification'!$A$4,IF(OR(ISNUMBER(SEARCH('[1]Lookup for use classification'!$B$5,C3022)),ISNUMBER(SEARCH('[1]Lookup for use classification'!$C$5,C3022)),ISNUMBER(SEARCH('[1]Lookup for use classification'!$D$5,C3022))),'[1]Lookup for use classification'!$A$5,IF(OR(ISNUMBER(SEARCH('[1]Lookup for use classification'!$B$7,C3022)),ISNUMBER(SEARCH('[1]Lookup for use classification'!$C$7,C3022)),ISNUMBER(SEARCH('[1]Lookup for use classification'!$D$7,C3022))),'[1]Lookup for use classification'!$A$7,IF(OR(ISNUMBER(SEARCH('[1]Lookup for use classification'!$B$9,C3022)),ISNUMBER(SEARCH('[1]Lookup for use classification'!$C$9,C3022)),ISNUMBER(SEARCH('[1]Lookup for use classification'!$D$9,C3022)),ISNUMBER(SEARCH('[1]Lookup for use classification'!$E$9,C3022)),ISNUMBER(SEARCH('[1]Lookup for use classification'!$F$9,C3022)),ISNUMBER(SEARCH('[1]Lookup for use classification'!$G$9,C3022)),ISNUMBER(SEARCH('[1]Lookup for use classification'!$H$9,C3022)),ISNUMBER(SEARCH('[1]Lookup for use classification'!$I$9,C3022)),ISNUMBER(SEARCH('[1]Lookup for use classification'!$J$9,C3022)),ISNUMBER(SEARCH('[1]Lookup for use classification'!$K$9,C3022))),'[1]Lookup for use classification'!$A$9,IF(OR(ISNUMBER(SEARCH('[1]Lookup for use classification'!$B$10,C3022)),ISNUMBER(SEARCH('[1]Lookup for use classification'!$C$10,C3022)),ISNUMBER(SEARCH('[1]Lookup for use classification'!$D$10,C3022)),ISNUMBER(SEARCH('[1]Lookup for use classification'!$E$10,C3022)),ISNUMBER(SEARCH('[1]Lookup for use classification'!$F$10,C3022)),ISNUMBER(SEARCH('[1]Lookup for use classification'!$G$10,C3022))),'[1]Lookup for use classification'!$A$10,IF(OR(ISNUMBER(SEARCH('[1]Lookup for use classification'!$B$11,C3022)),ISNUMBER(SEARCH('[1]Lookup for use classification'!$C$11,C3022))),'[1]Lookup for use classification'!$A$11,IF(OR(ISNUMBER(SEARCH('[1]Lookup for use classification'!$B$12,C3022)),ISNUMBER(SEARCH('[1]Lookup for use classification'!$C$12,C3022))),'[1]Lookup for use classification'!$A$12,IF(OR(ISNUMBER(SEARCH('[1]Lookup for use classification'!$B$13,C3022)),ISNUMBER(SEARCH('[1]Lookup for use classification'!$C$13,C3022)),ISNUMBER(SEARCH('[1]Lookup for use classification'!$D$13,C3022)),,ISNUMBER(SEARCH('[1]Lookup for use classification'!$C$13,C3022)),ISNUMBER(SEARCH('[1]Lookup for use classification'!$E$13,C3022))),'[1]Lookup for use classification'!$A$13,IF(OR(ISNUMBER(SEARCH('[1]Lookup for use classification'!$B$14,C3022)),ISNUMBER(SEARCH('[1]Lookup for use classification'!$C$14,C3022))),'[1]Lookup for use classification'!$A$14,"Other"))))))))))))</f>
        <v>Other</v>
      </c>
      <c r="E3022" s="290"/>
      <c r="F3022" s="223"/>
      <c r="G3022" s="223"/>
    </row>
    <row r="3023" spans="1:12" hidden="1">
      <c r="A3023" s="188" t="s">
        <v>3495</v>
      </c>
      <c r="B3023" s="8" t="s">
        <v>4456</v>
      </c>
      <c r="C3023" s="262" t="s">
        <v>1952</v>
      </c>
      <c r="D3023" s="6" t="str">
        <f>IF(OR(ISNUMBER(SEARCH('[1]Lookup for use classification'!$B$1,C3023)),ISNUMBER(SEARCH('[1]Lookup for use classification'!$C$1,C3023)),ISNUMBER(SEARCH('[1]Lookup for use classification'!$D$1,C3023)),ISNUMBER(SEARCH('[1]Lookup for use classification'!$E$1,C3023))),'[1]Lookup for use classification'!$A$1,IF(ISNUMBER(SEARCH('[1]Lookup for use classification'!$B$2,C3023)),'[1]Lookup for use classification'!$A$2,IF(ISNUMBER(SEARCH('[1]Lookup for use classification'!$B$3,C3023)),'[1]Lookup for use classification'!$A$3,IF(OR(ISNUMBER(SEARCH('[1]Lookup for use classification'!$B$4,C3023)),ISNUMBER(SEARCH('[1]Lookup for use classification'!$C$4,C3023)),ISNUMBER(SEARCH('[1]Lookup for use classification'!$D$4,C3023)),ISNUMBER(SEARCH('[1]Lookup for use classification'!$E$4,C3023))),'[1]Lookup for use classification'!$A$4,IF(OR(ISNUMBER(SEARCH('[1]Lookup for use classification'!$B$5,C3023)),ISNUMBER(SEARCH('[1]Lookup for use classification'!$C$5,C3023)),ISNUMBER(SEARCH('[1]Lookup for use classification'!$D$5,C3023))),'[1]Lookup for use classification'!$A$5,IF(OR(ISNUMBER(SEARCH('[1]Lookup for use classification'!$B$7,C3023)),ISNUMBER(SEARCH('[1]Lookup for use classification'!$C$7,C3023)),ISNUMBER(SEARCH('[1]Lookup for use classification'!$D$7,C3023))),'[1]Lookup for use classification'!$A$7,IF(OR(ISNUMBER(SEARCH('[1]Lookup for use classification'!$B$9,C3023)),ISNUMBER(SEARCH('[1]Lookup for use classification'!$C$9,C3023)),ISNUMBER(SEARCH('[1]Lookup for use classification'!$D$9,C3023)),ISNUMBER(SEARCH('[1]Lookup for use classification'!$E$9,C3023)),ISNUMBER(SEARCH('[1]Lookup for use classification'!$F$9,C3023)),ISNUMBER(SEARCH('[1]Lookup for use classification'!$G$9,C3023)),ISNUMBER(SEARCH('[1]Lookup for use classification'!$H$9,C3023)),ISNUMBER(SEARCH('[1]Lookup for use classification'!$I$9,C3023)),ISNUMBER(SEARCH('[1]Lookup for use classification'!$J$9,C3023)),ISNUMBER(SEARCH('[1]Lookup for use classification'!$K$9,C3023))),'[1]Lookup for use classification'!$A$9,IF(OR(ISNUMBER(SEARCH('[1]Lookup for use classification'!$B$10,C3023)),ISNUMBER(SEARCH('[1]Lookup for use classification'!$C$10,C3023)),ISNUMBER(SEARCH('[1]Lookup for use classification'!$D$10,C3023)),ISNUMBER(SEARCH('[1]Lookup for use classification'!$E$10,C3023)),ISNUMBER(SEARCH('[1]Lookup for use classification'!$F$10,C3023)),ISNUMBER(SEARCH('[1]Lookup for use classification'!$G$10,C3023))),'[1]Lookup for use classification'!$A$10,IF(OR(ISNUMBER(SEARCH('[1]Lookup for use classification'!$B$11,C3023)),ISNUMBER(SEARCH('[1]Lookup for use classification'!$C$11,C3023))),'[1]Lookup for use classification'!$A$11,IF(OR(ISNUMBER(SEARCH('[1]Lookup for use classification'!$B$12,C3023)),ISNUMBER(SEARCH('[1]Lookup for use classification'!$C$12,C3023))),'[1]Lookup for use classification'!$A$12,IF(OR(ISNUMBER(SEARCH('[1]Lookup for use classification'!$B$13,C3023)),ISNUMBER(SEARCH('[1]Lookup for use classification'!$C$13,C3023)),ISNUMBER(SEARCH('[1]Lookup for use classification'!$D$13,C3023)),,ISNUMBER(SEARCH('[1]Lookup for use classification'!$C$13,C3023)),ISNUMBER(SEARCH('[1]Lookup for use classification'!$E$13,C3023))),'[1]Lookup for use classification'!$A$13,IF(OR(ISNUMBER(SEARCH('[1]Lookup for use classification'!$B$14,C3023)),ISNUMBER(SEARCH('[1]Lookup for use classification'!$C$14,C3023))),'[1]Lookup for use classification'!$A$14,"Other"))))))))))))</f>
        <v>Public Assembly</v>
      </c>
      <c r="E3023" s="290"/>
      <c r="F3023" s="223"/>
      <c r="G3023" s="223"/>
    </row>
    <row r="3024" spans="1:12" hidden="1">
      <c r="A3024" s="188" t="s">
        <v>3495</v>
      </c>
      <c r="B3024" s="8" t="s">
        <v>4456</v>
      </c>
      <c r="C3024" s="239" t="s">
        <v>286</v>
      </c>
      <c r="D3024" s="6" t="str">
        <f>IF(OR(ISNUMBER(SEARCH('[1]Lookup for use classification'!$B$1,C3024)),ISNUMBER(SEARCH('[1]Lookup for use classification'!$C$1,C3024)),ISNUMBER(SEARCH('[1]Lookup for use classification'!$D$1,C3024)),ISNUMBER(SEARCH('[1]Lookup for use classification'!$E$1,C3024))),'[1]Lookup for use classification'!$A$1,IF(ISNUMBER(SEARCH('[1]Lookup for use classification'!$B$2,C3024)),'[1]Lookup for use classification'!$A$2,IF(ISNUMBER(SEARCH('[1]Lookup for use classification'!$B$3,C3024)),'[1]Lookup for use classification'!$A$3,IF(OR(ISNUMBER(SEARCH('[1]Lookup for use classification'!$B$4,C3024)),ISNUMBER(SEARCH('[1]Lookup for use classification'!$C$4,C3024)),ISNUMBER(SEARCH('[1]Lookup for use classification'!$D$4,C3024)),ISNUMBER(SEARCH('[1]Lookup for use classification'!$E$4,C3024))),'[1]Lookup for use classification'!$A$4,IF(OR(ISNUMBER(SEARCH('[1]Lookup for use classification'!$B$5,C3024)),ISNUMBER(SEARCH('[1]Lookup for use classification'!$C$5,C3024)),ISNUMBER(SEARCH('[1]Lookup for use classification'!$D$5,C3024))),'[1]Lookup for use classification'!$A$5,IF(OR(ISNUMBER(SEARCH('[1]Lookup for use classification'!$B$7,C3024)),ISNUMBER(SEARCH('[1]Lookup for use classification'!$C$7,C3024)),ISNUMBER(SEARCH('[1]Lookup for use classification'!$D$7,C3024))),'[1]Lookup for use classification'!$A$7,IF(OR(ISNUMBER(SEARCH('[1]Lookup for use classification'!$B$9,C3024)),ISNUMBER(SEARCH('[1]Lookup for use classification'!$C$9,C3024)),ISNUMBER(SEARCH('[1]Lookup for use classification'!$D$9,C3024)),ISNUMBER(SEARCH('[1]Lookup for use classification'!$E$9,C3024)),ISNUMBER(SEARCH('[1]Lookup for use classification'!$F$9,C3024)),ISNUMBER(SEARCH('[1]Lookup for use classification'!$G$9,C3024)),ISNUMBER(SEARCH('[1]Lookup for use classification'!$H$9,C3024)),ISNUMBER(SEARCH('[1]Lookup for use classification'!$I$9,C3024)),ISNUMBER(SEARCH('[1]Lookup for use classification'!$J$9,C3024)),ISNUMBER(SEARCH('[1]Lookup for use classification'!$K$9,C3024))),'[1]Lookup for use classification'!$A$9,IF(OR(ISNUMBER(SEARCH('[1]Lookup for use classification'!$B$10,C3024)),ISNUMBER(SEARCH('[1]Lookup for use classification'!$C$10,C3024)),ISNUMBER(SEARCH('[1]Lookup for use classification'!$D$10,C3024)),ISNUMBER(SEARCH('[1]Lookup for use classification'!$E$10,C3024)),ISNUMBER(SEARCH('[1]Lookup for use classification'!$F$10,C3024)),ISNUMBER(SEARCH('[1]Lookup for use classification'!$G$10,C3024))),'[1]Lookup for use classification'!$A$10,IF(OR(ISNUMBER(SEARCH('[1]Lookup for use classification'!$B$11,C3024)),ISNUMBER(SEARCH('[1]Lookup for use classification'!$C$11,C3024))),'[1]Lookup for use classification'!$A$11,IF(OR(ISNUMBER(SEARCH('[1]Lookup for use classification'!$B$12,C3024)),ISNUMBER(SEARCH('[1]Lookup for use classification'!$C$12,C3024))),'[1]Lookup for use classification'!$A$12,IF(OR(ISNUMBER(SEARCH('[1]Lookup for use classification'!$B$13,C3024)),ISNUMBER(SEARCH('[1]Lookup for use classification'!$C$13,C3024)),ISNUMBER(SEARCH('[1]Lookup for use classification'!$D$13,C3024)),,ISNUMBER(SEARCH('[1]Lookup for use classification'!$C$13,C3024)),ISNUMBER(SEARCH('[1]Lookup for use classification'!$E$13,C3024))),'[1]Lookup for use classification'!$A$13,IF(OR(ISNUMBER(SEARCH('[1]Lookup for use classification'!$B$14,C3024)),ISNUMBER(SEARCH('[1]Lookup for use classification'!$C$14,C3024))),'[1]Lookup for use classification'!$A$14,"Other"))))))))))))</f>
        <v>Public Assembly</v>
      </c>
      <c r="E3024" s="290"/>
      <c r="F3024" s="223"/>
      <c r="G3024" s="223"/>
    </row>
    <row r="3025" spans="1:18" hidden="1">
      <c r="A3025" s="188" t="s">
        <v>3498</v>
      </c>
      <c r="B3025" s="8" t="str">
        <f>IF(ISNA(VLOOKUP(CONCATENATE(A3025,C3025),ARIS!$A$1:$A$959,1,FALSE)),"","ARIS")</f>
        <v>ARIS</v>
      </c>
      <c r="C3025" s="223" t="s">
        <v>3499</v>
      </c>
      <c r="D3025" s="162" t="s">
        <v>3335</v>
      </c>
      <c r="E3025" s="224">
        <v>1485</v>
      </c>
      <c r="F3025" s="224"/>
      <c r="G3025" s="224"/>
      <c r="H3025" s="164"/>
      <c r="I3025" s="164"/>
      <c r="J3025" s="165">
        <v>29722.267497999994</v>
      </c>
    </row>
    <row r="3026" spans="1:18" hidden="1">
      <c r="A3026" s="188" t="s">
        <v>3498</v>
      </c>
      <c r="B3026" s="8" t="str">
        <f>IF(ISNA(VLOOKUP(CONCATENATE(A3026,C3026),ARIS!$A$1:$A$959,1,FALSE)),"","ARIS")</f>
        <v>ARIS</v>
      </c>
      <c r="C3026" s="223" t="s">
        <v>3502</v>
      </c>
      <c r="D3026" s="162" t="s">
        <v>3335</v>
      </c>
      <c r="E3026" s="224">
        <v>11000</v>
      </c>
      <c r="F3026" s="224"/>
      <c r="G3026" s="224"/>
      <c r="H3026" s="164">
        <v>750.95474452554743</v>
      </c>
      <c r="I3026" s="164"/>
      <c r="J3026" s="165">
        <v>42890.386010000002</v>
      </c>
    </row>
    <row r="3027" spans="1:18" s="193" customFormat="1" hidden="1">
      <c r="A3027" s="188" t="s">
        <v>3498</v>
      </c>
      <c r="B3027" s="8" t="str">
        <f>IF(ISNA(VLOOKUP(CONCATENATE(A3027,C3027),ARIS!$A$1:$A$959,1,FALSE)),"","ARIS")</f>
        <v>ARIS</v>
      </c>
      <c r="C3027" s="223" t="s">
        <v>3500</v>
      </c>
      <c r="D3027" s="162" t="s">
        <v>3335</v>
      </c>
      <c r="E3027" s="224">
        <v>24414</v>
      </c>
      <c r="F3027" s="224"/>
      <c r="G3027" s="224"/>
      <c r="H3027" s="164">
        <v>1137.2875912408758</v>
      </c>
      <c r="I3027" s="164"/>
      <c r="J3027" s="165">
        <v>416083.74471999996</v>
      </c>
      <c r="K3027" s="165"/>
      <c r="L3027" s="165"/>
      <c r="M3027" s="165"/>
      <c r="N3027" s="165"/>
      <c r="O3027" s="165"/>
      <c r="P3027" s="165"/>
      <c r="Q3027" s="165"/>
      <c r="R3027" s="165"/>
    </row>
    <row r="3028" spans="1:18" s="193" customFormat="1" hidden="1">
      <c r="A3028" s="188" t="s">
        <v>3498</v>
      </c>
      <c r="B3028" s="8" t="str">
        <f>IF(ISNA(VLOOKUP(CONCATENATE(A3028,C3028),ARIS!$A$1:$A$959,1,FALSE)),"","ARIS")</f>
        <v>ARIS</v>
      </c>
      <c r="C3028" s="223" t="s">
        <v>3501</v>
      </c>
      <c r="D3028" s="162" t="s">
        <v>3335</v>
      </c>
      <c r="E3028" s="224">
        <v>41000</v>
      </c>
      <c r="F3028" s="224"/>
      <c r="G3028" s="224"/>
      <c r="H3028" s="164">
        <v>683.22043795620436</v>
      </c>
      <c r="I3028" s="164"/>
      <c r="J3028" s="165">
        <v>292262.63034000003</v>
      </c>
      <c r="K3028" s="165"/>
      <c r="L3028" s="165"/>
      <c r="M3028" s="165"/>
      <c r="N3028" s="165"/>
      <c r="O3028" s="165"/>
      <c r="P3028" s="165"/>
      <c r="Q3028" s="165"/>
      <c r="R3028" s="165"/>
    </row>
    <row r="3029" spans="1:18" s="193" customFormat="1" hidden="1">
      <c r="A3029" s="185" t="s">
        <v>1090</v>
      </c>
      <c r="B3029" s="167" t="s">
        <v>4456</v>
      </c>
      <c r="C3029" s="233" t="s">
        <v>1083</v>
      </c>
      <c r="D3029" s="6" t="str">
        <f>IF(OR(ISNUMBER(SEARCH('[1]Lookup for use classification'!$B$1,C3029)),ISNUMBER(SEARCH('[1]Lookup for use classification'!$C$1,C3029)),ISNUMBER(SEARCH('[1]Lookup for use classification'!$D$1,C3029)),ISNUMBER(SEARCH('[1]Lookup for use classification'!$E$1,C3029))),'[1]Lookup for use classification'!$A$1,IF(ISNUMBER(SEARCH('[1]Lookup for use classification'!$B$2,C3029)),'[1]Lookup for use classification'!$A$2,IF(ISNUMBER(SEARCH('[1]Lookup for use classification'!$B$3,C3029)),'[1]Lookup for use classification'!$A$3,IF(OR(ISNUMBER(SEARCH('[1]Lookup for use classification'!$B$4,C3029)),ISNUMBER(SEARCH('[1]Lookup for use classification'!$C$4,C3029)),ISNUMBER(SEARCH('[1]Lookup for use classification'!$D$4,C3029)),ISNUMBER(SEARCH('[1]Lookup for use classification'!$E$4,C3029))),'[1]Lookup for use classification'!$A$4,IF(OR(ISNUMBER(SEARCH('[1]Lookup for use classification'!$B$5,C3029)),ISNUMBER(SEARCH('[1]Lookup for use classification'!$C$5,C3029)),ISNUMBER(SEARCH('[1]Lookup for use classification'!$D$5,C3029))),'[1]Lookup for use classification'!$A$5,IF(OR(ISNUMBER(SEARCH('[1]Lookup for use classification'!$B$7,C3029)),ISNUMBER(SEARCH('[1]Lookup for use classification'!$C$7,C3029)),ISNUMBER(SEARCH('[1]Lookup for use classification'!$D$7,C3029))),'[1]Lookup for use classification'!$A$7,IF(OR(ISNUMBER(SEARCH('[1]Lookup for use classification'!$B$9,C3029)),ISNUMBER(SEARCH('[1]Lookup for use classification'!$C$9,C3029)),ISNUMBER(SEARCH('[1]Lookup for use classification'!$D$9,C3029)),ISNUMBER(SEARCH('[1]Lookup for use classification'!$E$9,C3029)),ISNUMBER(SEARCH('[1]Lookup for use classification'!$F$9,C3029)),ISNUMBER(SEARCH('[1]Lookup for use classification'!$G$9,C3029)),ISNUMBER(SEARCH('[1]Lookup for use classification'!$H$9,C3029)),ISNUMBER(SEARCH('[1]Lookup for use classification'!$I$9,C3029)),ISNUMBER(SEARCH('[1]Lookup for use classification'!$J$9,C3029)),ISNUMBER(SEARCH('[1]Lookup for use classification'!$K$9,C3029))),'[1]Lookup for use classification'!$A$9,IF(OR(ISNUMBER(SEARCH('[1]Lookup for use classification'!$B$10,C3029)),ISNUMBER(SEARCH('[1]Lookup for use classification'!$C$10,C3029)),ISNUMBER(SEARCH('[1]Lookup for use classification'!$D$10,C3029)),ISNUMBER(SEARCH('[1]Lookup for use classification'!$E$10,C3029)),ISNUMBER(SEARCH('[1]Lookup for use classification'!$F$10,C3029)),ISNUMBER(SEARCH('[1]Lookup for use classification'!$G$10,C3029))),'[1]Lookup for use classification'!$A$10,IF(OR(ISNUMBER(SEARCH('[1]Lookup for use classification'!$B$11,C3029)),ISNUMBER(SEARCH('[1]Lookup for use classification'!$C$11,C3029))),'[1]Lookup for use classification'!$A$11,IF(OR(ISNUMBER(SEARCH('[1]Lookup for use classification'!$B$12,C3029)),ISNUMBER(SEARCH('[1]Lookup for use classification'!$C$12,C3029))),'[1]Lookup for use classification'!$A$12,IF(OR(ISNUMBER(SEARCH('[1]Lookup for use classification'!$B$13,C3029)),ISNUMBER(SEARCH('[1]Lookup for use classification'!$C$13,C3029)),ISNUMBER(SEARCH('[1]Lookup for use classification'!$D$13,C3029)),,ISNUMBER(SEARCH('[1]Lookup for use classification'!$C$13,C3029)),ISNUMBER(SEARCH('[1]Lookup for use classification'!$E$13,C3029))),'[1]Lookup for use classification'!$A$13,IF(OR(ISNUMBER(SEARCH('[1]Lookup for use classification'!$B$14,C3029)),ISNUMBER(SEARCH('[1]Lookup for use classification'!$C$14,C3029))),'[1]Lookup for use classification'!$A$14,"Other"))))))))))))</f>
        <v>Accomodation Services</v>
      </c>
      <c r="E3029" s="234">
        <v>10000</v>
      </c>
      <c r="F3029" s="235" t="s">
        <v>6</v>
      </c>
      <c r="G3029" s="235" t="s">
        <v>6</v>
      </c>
      <c r="H3029" s="162"/>
      <c r="I3029" s="162"/>
      <c r="J3029" s="165"/>
      <c r="K3029" s="165"/>
      <c r="L3029" s="165"/>
      <c r="M3029" s="165"/>
      <c r="N3029" s="165"/>
      <c r="O3029" s="165"/>
      <c r="P3029" s="165"/>
      <c r="Q3029" s="165"/>
      <c r="R3029" s="165"/>
    </row>
    <row r="3030" spans="1:18" s="193" customFormat="1" hidden="1">
      <c r="A3030" s="185" t="s">
        <v>1090</v>
      </c>
      <c r="B3030" s="8" t="s">
        <v>5833</v>
      </c>
      <c r="C3030" s="233" t="s">
        <v>1086</v>
      </c>
      <c r="D3030" s="162" t="s">
        <v>3335</v>
      </c>
      <c r="E3030" s="232">
        <v>20000</v>
      </c>
      <c r="F3030" s="232"/>
      <c r="G3030" s="232"/>
      <c r="H3030" s="164">
        <v>17000</v>
      </c>
      <c r="I3030" s="164"/>
      <c r="J3030" s="186">
        <v>74665.333333333343</v>
      </c>
      <c r="K3030" s="165"/>
      <c r="L3030" s="165"/>
      <c r="M3030" s="165"/>
      <c r="N3030" s="165"/>
      <c r="O3030" s="165"/>
      <c r="P3030" s="165"/>
      <c r="Q3030" s="165"/>
      <c r="R3030" s="165"/>
    </row>
    <row r="3031" spans="1:18" s="193" customFormat="1" hidden="1">
      <c r="A3031" s="188" t="s">
        <v>2816</v>
      </c>
      <c r="B3031" s="8" t="str">
        <f>IF(ISNA(VLOOKUP(CONCATENATE(A3031,C3031),ARIS!$A$1:$A$959,1,FALSE)),"","ARIS")</f>
        <v>ARIS</v>
      </c>
      <c r="C3031" s="223" t="s">
        <v>3277</v>
      </c>
      <c r="D3031" s="162" t="s">
        <v>3232</v>
      </c>
      <c r="E3031" s="224">
        <v>2076</v>
      </c>
      <c r="F3031" s="224"/>
      <c r="G3031" s="224"/>
      <c r="H3031" s="164">
        <v>705.28467153284669</v>
      </c>
      <c r="I3031" s="164"/>
      <c r="J3031" s="165">
        <v>15466.139193999999</v>
      </c>
      <c r="K3031" s="165"/>
      <c r="L3031" s="165"/>
      <c r="M3031" s="165"/>
      <c r="N3031" s="165"/>
      <c r="O3031" s="165"/>
      <c r="P3031" s="165"/>
      <c r="Q3031" s="165"/>
      <c r="R3031" s="165"/>
    </row>
    <row r="3032" spans="1:18" hidden="1">
      <c r="A3032" s="185" t="s">
        <v>1090</v>
      </c>
      <c r="B3032" s="167" t="s">
        <v>4456</v>
      </c>
      <c r="C3032" s="233" t="s">
        <v>44</v>
      </c>
      <c r="D3032" s="6" t="str">
        <f>IF(OR(ISNUMBER(SEARCH('[1]Lookup for use classification'!$B$1,C3032)),ISNUMBER(SEARCH('[1]Lookup for use classification'!$C$1,C3032)),ISNUMBER(SEARCH('[1]Lookup for use classification'!$D$1,C3032)),ISNUMBER(SEARCH('[1]Lookup for use classification'!$E$1,C3032))),'[1]Lookup for use classification'!$A$1,IF(ISNUMBER(SEARCH('[1]Lookup for use classification'!$B$2,C3032)),'[1]Lookup for use classification'!$A$2,IF(ISNUMBER(SEARCH('[1]Lookup for use classification'!$B$3,C3032)),'[1]Lookup for use classification'!$A$3,IF(OR(ISNUMBER(SEARCH('[1]Lookup for use classification'!$B$4,C3032)),ISNUMBER(SEARCH('[1]Lookup for use classification'!$C$4,C3032)),ISNUMBER(SEARCH('[1]Lookup for use classification'!$D$4,C3032)),ISNUMBER(SEARCH('[1]Lookup for use classification'!$E$4,C3032))),'[1]Lookup for use classification'!$A$4,IF(OR(ISNUMBER(SEARCH('[1]Lookup for use classification'!$B$5,C3032)),ISNUMBER(SEARCH('[1]Lookup for use classification'!$C$5,C3032)),ISNUMBER(SEARCH('[1]Lookup for use classification'!$D$5,C3032))),'[1]Lookup for use classification'!$A$5,IF(OR(ISNUMBER(SEARCH('[1]Lookup for use classification'!$B$7,C3032)),ISNUMBER(SEARCH('[1]Lookup for use classification'!$C$7,C3032)),ISNUMBER(SEARCH('[1]Lookup for use classification'!$D$7,C3032))),'[1]Lookup for use classification'!$A$7,IF(OR(ISNUMBER(SEARCH('[1]Lookup for use classification'!$B$9,C3032)),ISNUMBER(SEARCH('[1]Lookup for use classification'!$C$9,C3032)),ISNUMBER(SEARCH('[1]Lookup for use classification'!$D$9,C3032)),ISNUMBER(SEARCH('[1]Lookup for use classification'!$E$9,C3032)),ISNUMBER(SEARCH('[1]Lookup for use classification'!$F$9,C3032)),ISNUMBER(SEARCH('[1]Lookup for use classification'!$G$9,C3032)),ISNUMBER(SEARCH('[1]Lookup for use classification'!$H$9,C3032)),ISNUMBER(SEARCH('[1]Lookup for use classification'!$I$9,C3032)),ISNUMBER(SEARCH('[1]Lookup for use classification'!$J$9,C3032)),ISNUMBER(SEARCH('[1]Lookup for use classification'!$K$9,C3032))),'[1]Lookup for use classification'!$A$9,IF(OR(ISNUMBER(SEARCH('[1]Lookup for use classification'!$B$10,C3032)),ISNUMBER(SEARCH('[1]Lookup for use classification'!$C$10,C3032)),ISNUMBER(SEARCH('[1]Lookup for use classification'!$D$10,C3032)),ISNUMBER(SEARCH('[1]Lookup for use classification'!$E$10,C3032)),ISNUMBER(SEARCH('[1]Lookup for use classification'!$F$10,C3032)),ISNUMBER(SEARCH('[1]Lookup for use classification'!$G$10,C3032))),'[1]Lookup for use classification'!$A$10,IF(OR(ISNUMBER(SEARCH('[1]Lookup for use classification'!$B$11,C3032)),ISNUMBER(SEARCH('[1]Lookup for use classification'!$C$11,C3032))),'[1]Lookup for use classification'!$A$11,IF(OR(ISNUMBER(SEARCH('[1]Lookup for use classification'!$B$12,C3032)),ISNUMBER(SEARCH('[1]Lookup for use classification'!$C$12,C3032))),'[1]Lookup for use classification'!$A$12,IF(OR(ISNUMBER(SEARCH('[1]Lookup for use classification'!$B$13,C3032)),ISNUMBER(SEARCH('[1]Lookup for use classification'!$C$13,C3032)),ISNUMBER(SEARCH('[1]Lookup for use classification'!$D$13,C3032)),,ISNUMBER(SEARCH('[1]Lookup for use classification'!$C$13,C3032)),ISNUMBER(SEARCH('[1]Lookup for use classification'!$E$13,C3032))),'[1]Lookup for use classification'!$A$13,IF(OR(ISNUMBER(SEARCH('[1]Lookup for use classification'!$B$14,C3032)),ISNUMBER(SEARCH('[1]Lookup for use classification'!$C$14,C3032))),'[1]Lookup for use classification'!$A$14,"Other"))))))))))))</f>
        <v>Other</v>
      </c>
      <c r="E3032" s="234">
        <v>166</v>
      </c>
      <c r="F3032" s="235"/>
      <c r="G3032" s="235"/>
    </row>
    <row r="3033" spans="1:18" hidden="1">
      <c r="A3033" s="187" t="s">
        <v>1090</v>
      </c>
      <c r="B3033" s="167" t="s">
        <v>4456</v>
      </c>
      <c r="C3033" s="236" t="s">
        <v>1080</v>
      </c>
      <c r="D3033" s="6" t="str">
        <f>IF(OR(ISNUMBER(SEARCH('[1]Lookup for use classification'!$B$1,C3033)),ISNUMBER(SEARCH('[1]Lookup for use classification'!$C$1,C3033)),ISNUMBER(SEARCH('[1]Lookup for use classification'!$D$1,C3033)),ISNUMBER(SEARCH('[1]Lookup for use classification'!$E$1,C3033))),'[1]Lookup for use classification'!$A$1,IF(ISNUMBER(SEARCH('[1]Lookup for use classification'!$B$2,C3033)),'[1]Lookup for use classification'!$A$2,IF(ISNUMBER(SEARCH('[1]Lookup for use classification'!$B$3,C3033)),'[1]Lookup for use classification'!$A$3,IF(OR(ISNUMBER(SEARCH('[1]Lookup for use classification'!$B$4,C3033)),ISNUMBER(SEARCH('[1]Lookup for use classification'!$C$4,C3033)),ISNUMBER(SEARCH('[1]Lookup for use classification'!$D$4,C3033)),ISNUMBER(SEARCH('[1]Lookup for use classification'!$E$4,C3033))),'[1]Lookup for use classification'!$A$4,IF(OR(ISNUMBER(SEARCH('[1]Lookup for use classification'!$B$5,C3033)),ISNUMBER(SEARCH('[1]Lookup for use classification'!$C$5,C3033)),ISNUMBER(SEARCH('[1]Lookup for use classification'!$D$5,C3033))),'[1]Lookup for use classification'!$A$5,IF(OR(ISNUMBER(SEARCH('[1]Lookup for use classification'!$B$7,C3033)),ISNUMBER(SEARCH('[1]Lookup for use classification'!$C$7,C3033)),ISNUMBER(SEARCH('[1]Lookup for use classification'!$D$7,C3033))),'[1]Lookup for use classification'!$A$7,IF(OR(ISNUMBER(SEARCH('[1]Lookup for use classification'!$B$9,C3033)),ISNUMBER(SEARCH('[1]Lookup for use classification'!$C$9,C3033)),ISNUMBER(SEARCH('[1]Lookup for use classification'!$D$9,C3033)),ISNUMBER(SEARCH('[1]Lookup for use classification'!$E$9,C3033)),ISNUMBER(SEARCH('[1]Lookup for use classification'!$F$9,C3033)),ISNUMBER(SEARCH('[1]Lookup for use classification'!$G$9,C3033)),ISNUMBER(SEARCH('[1]Lookup for use classification'!$H$9,C3033)),ISNUMBER(SEARCH('[1]Lookup for use classification'!$I$9,C3033)),ISNUMBER(SEARCH('[1]Lookup for use classification'!$J$9,C3033)),ISNUMBER(SEARCH('[1]Lookup for use classification'!$K$9,C3033))),'[1]Lookup for use classification'!$A$9,IF(OR(ISNUMBER(SEARCH('[1]Lookup for use classification'!$B$10,C3033)),ISNUMBER(SEARCH('[1]Lookup for use classification'!$C$10,C3033)),ISNUMBER(SEARCH('[1]Lookup for use classification'!$D$10,C3033)),ISNUMBER(SEARCH('[1]Lookup for use classification'!$E$10,C3033)),ISNUMBER(SEARCH('[1]Lookup for use classification'!$F$10,C3033)),ISNUMBER(SEARCH('[1]Lookup for use classification'!$G$10,C3033))),'[1]Lookup for use classification'!$A$10,IF(OR(ISNUMBER(SEARCH('[1]Lookup for use classification'!$B$11,C3033)),ISNUMBER(SEARCH('[1]Lookup for use classification'!$C$11,C3033))),'[1]Lookup for use classification'!$A$11,IF(OR(ISNUMBER(SEARCH('[1]Lookup for use classification'!$B$12,C3033)),ISNUMBER(SEARCH('[1]Lookup for use classification'!$C$12,C3033))),'[1]Lookup for use classification'!$A$12,IF(OR(ISNUMBER(SEARCH('[1]Lookup for use classification'!$B$13,C3033)),ISNUMBER(SEARCH('[1]Lookup for use classification'!$C$13,C3033)),ISNUMBER(SEARCH('[1]Lookup for use classification'!$D$13,C3033)),,ISNUMBER(SEARCH('[1]Lookup for use classification'!$C$13,C3033)),ISNUMBER(SEARCH('[1]Lookup for use classification'!$E$13,C3033))),'[1]Lookup for use classification'!$A$13,IF(OR(ISNUMBER(SEARCH('[1]Lookup for use classification'!$B$14,C3033)),ISNUMBER(SEARCH('[1]Lookup for use classification'!$C$14,C3033))),'[1]Lookup for use classification'!$A$14,"Other"))))))))))))</f>
        <v>Other</v>
      </c>
      <c r="E3033" s="237">
        <v>1400</v>
      </c>
      <c r="F3033" s="238"/>
      <c r="G3033" s="238"/>
    </row>
    <row r="3034" spans="1:18" hidden="1">
      <c r="A3034" s="187" t="s">
        <v>1090</v>
      </c>
      <c r="B3034" s="167" t="s">
        <v>4456</v>
      </c>
      <c r="C3034" s="236" t="s">
        <v>1089</v>
      </c>
      <c r="D3034" s="6" t="str">
        <f>IF(OR(ISNUMBER(SEARCH('[1]Lookup for use classification'!$B$1,C3034)),ISNUMBER(SEARCH('[1]Lookup for use classification'!$C$1,C3034)),ISNUMBER(SEARCH('[1]Lookup for use classification'!$D$1,C3034)),ISNUMBER(SEARCH('[1]Lookup for use classification'!$E$1,C3034))),'[1]Lookup for use classification'!$A$1,IF(ISNUMBER(SEARCH('[1]Lookup for use classification'!$B$2,C3034)),'[1]Lookup for use classification'!$A$2,IF(ISNUMBER(SEARCH('[1]Lookup for use classification'!$B$3,C3034)),'[1]Lookup for use classification'!$A$3,IF(OR(ISNUMBER(SEARCH('[1]Lookup for use classification'!$B$4,C3034)),ISNUMBER(SEARCH('[1]Lookup for use classification'!$C$4,C3034)),ISNUMBER(SEARCH('[1]Lookup for use classification'!$D$4,C3034)),ISNUMBER(SEARCH('[1]Lookup for use classification'!$E$4,C3034))),'[1]Lookup for use classification'!$A$4,IF(OR(ISNUMBER(SEARCH('[1]Lookup for use classification'!$B$5,C3034)),ISNUMBER(SEARCH('[1]Lookup for use classification'!$C$5,C3034)),ISNUMBER(SEARCH('[1]Lookup for use classification'!$D$5,C3034))),'[1]Lookup for use classification'!$A$5,IF(OR(ISNUMBER(SEARCH('[1]Lookup for use classification'!$B$7,C3034)),ISNUMBER(SEARCH('[1]Lookup for use classification'!$C$7,C3034)),ISNUMBER(SEARCH('[1]Lookup for use classification'!$D$7,C3034))),'[1]Lookup for use classification'!$A$7,IF(OR(ISNUMBER(SEARCH('[1]Lookup for use classification'!$B$9,C3034)),ISNUMBER(SEARCH('[1]Lookup for use classification'!$C$9,C3034)),ISNUMBER(SEARCH('[1]Lookup for use classification'!$D$9,C3034)),ISNUMBER(SEARCH('[1]Lookup for use classification'!$E$9,C3034)),ISNUMBER(SEARCH('[1]Lookup for use classification'!$F$9,C3034)),ISNUMBER(SEARCH('[1]Lookup for use classification'!$G$9,C3034)),ISNUMBER(SEARCH('[1]Lookup for use classification'!$H$9,C3034)),ISNUMBER(SEARCH('[1]Lookup for use classification'!$I$9,C3034)),ISNUMBER(SEARCH('[1]Lookup for use classification'!$J$9,C3034)),ISNUMBER(SEARCH('[1]Lookup for use classification'!$K$9,C3034))),'[1]Lookup for use classification'!$A$9,IF(OR(ISNUMBER(SEARCH('[1]Lookup for use classification'!$B$10,C3034)),ISNUMBER(SEARCH('[1]Lookup for use classification'!$C$10,C3034)),ISNUMBER(SEARCH('[1]Lookup for use classification'!$D$10,C3034)),ISNUMBER(SEARCH('[1]Lookup for use classification'!$E$10,C3034)),ISNUMBER(SEARCH('[1]Lookup for use classification'!$F$10,C3034)),ISNUMBER(SEARCH('[1]Lookup for use classification'!$G$10,C3034))),'[1]Lookup for use classification'!$A$10,IF(OR(ISNUMBER(SEARCH('[1]Lookup for use classification'!$B$11,C3034)),ISNUMBER(SEARCH('[1]Lookup for use classification'!$C$11,C3034))),'[1]Lookup for use classification'!$A$11,IF(OR(ISNUMBER(SEARCH('[1]Lookup for use classification'!$B$12,C3034)),ISNUMBER(SEARCH('[1]Lookup for use classification'!$C$12,C3034))),'[1]Lookup for use classification'!$A$12,IF(OR(ISNUMBER(SEARCH('[1]Lookup for use classification'!$B$13,C3034)),ISNUMBER(SEARCH('[1]Lookup for use classification'!$C$13,C3034)),ISNUMBER(SEARCH('[1]Lookup for use classification'!$D$13,C3034)),,ISNUMBER(SEARCH('[1]Lookup for use classification'!$C$13,C3034)),ISNUMBER(SEARCH('[1]Lookup for use classification'!$E$13,C3034))),'[1]Lookup for use classification'!$A$13,IF(OR(ISNUMBER(SEARCH('[1]Lookup for use classification'!$B$14,C3034)),ISNUMBER(SEARCH('[1]Lookup for use classification'!$C$14,C3034))),'[1]Lookup for use classification'!$A$14,"Other"))))))))))))</f>
        <v>Other</v>
      </c>
      <c r="E3034" s="237">
        <v>2000</v>
      </c>
      <c r="F3034" s="238"/>
      <c r="G3034" s="238"/>
    </row>
    <row r="3035" spans="1:18" hidden="1">
      <c r="A3035" s="187" t="s">
        <v>1090</v>
      </c>
      <c r="B3035" s="167" t="s">
        <v>4456</v>
      </c>
      <c r="C3035" s="236" t="s">
        <v>1079</v>
      </c>
      <c r="D3035" s="6" t="str">
        <f>IF(OR(ISNUMBER(SEARCH('[1]Lookup for use classification'!$B$1,C3035)),ISNUMBER(SEARCH('[1]Lookup for use classification'!$C$1,C3035)),ISNUMBER(SEARCH('[1]Lookup for use classification'!$D$1,C3035)),ISNUMBER(SEARCH('[1]Lookup for use classification'!$E$1,C3035))),'[1]Lookup for use classification'!$A$1,IF(ISNUMBER(SEARCH('[1]Lookup for use classification'!$B$2,C3035)),'[1]Lookup for use classification'!$A$2,IF(ISNUMBER(SEARCH('[1]Lookup for use classification'!$B$3,C3035)),'[1]Lookup for use classification'!$A$3,IF(OR(ISNUMBER(SEARCH('[1]Lookup for use classification'!$B$4,C3035)),ISNUMBER(SEARCH('[1]Lookup for use classification'!$C$4,C3035)),ISNUMBER(SEARCH('[1]Lookup for use classification'!$D$4,C3035)),ISNUMBER(SEARCH('[1]Lookup for use classification'!$E$4,C3035))),'[1]Lookup for use classification'!$A$4,IF(OR(ISNUMBER(SEARCH('[1]Lookup for use classification'!$B$5,C3035)),ISNUMBER(SEARCH('[1]Lookup for use classification'!$C$5,C3035)),ISNUMBER(SEARCH('[1]Lookup for use classification'!$D$5,C3035))),'[1]Lookup for use classification'!$A$5,IF(OR(ISNUMBER(SEARCH('[1]Lookup for use classification'!$B$7,C3035)),ISNUMBER(SEARCH('[1]Lookup for use classification'!$C$7,C3035)),ISNUMBER(SEARCH('[1]Lookup for use classification'!$D$7,C3035))),'[1]Lookup for use classification'!$A$7,IF(OR(ISNUMBER(SEARCH('[1]Lookup for use classification'!$B$9,C3035)),ISNUMBER(SEARCH('[1]Lookup for use classification'!$C$9,C3035)),ISNUMBER(SEARCH('[1]Lookup for use classification'!$D$9,C3035)),ISNUMBER(SEARCH('[1]Lookup for use classification'!$E$9,C3035)),ISNUMBER(SEARCH('[1]Lookup for use classification'!$F$9,C3035)),ISNUMBER(SEARCH('[1]Lookup for use classification'!$G$9,C3035)),ISNUMBER(SEARCH('[1]Lookup for use classification'!$H$9,C3035)),ISNUMBER(SEARCH('[1]Lookup for use classification'!$I$9,C3035)),ISNUMBER(SEARCH('[1]Lookup for use classification'!$J$9,C3035)),ISNUMBER(SEARCH('[1]Lookup for use classification'!$K$9,C3035))),'[1]Lookup for use classification'!$A$9,IF(OR(ISNUMBER(SEARCH('[1]Lookup for use classification'!$B$10,C3035)),ISNUMBER(SEARCH('[1]Lookup for use classification'!$C$10,C3035)),ISNUMBER(SEARCH('[1]Lookup for use classification'!$D$10,C3035)),ISNUMBER(SEARCH('[1]Lookup for use classification'!$E$10,C3035)),ISNUMBER(SEARCH('[1]Lookup for use classification'!$F$10,C3035)),ISNUMBER(SEARCH('[1]Lookup for use classification'!$G$10,C3035))),'[1]Lookup for use classification'!$A$10,IF(OR(ISNUMBER(SEARCH('[1]Lookup for use classification'!$B$11,C3035)),ISNUMBER(SEARCH('[1]Lookup for use classification'!$C$11,C3035))),'[1]Lookup for use classification'!$A$11,IF(OR(ISNUMBER(SEARCH('[1]Lookup for use classification'!$B$12,C3035)),ISNUMBER(SEARCH('[1]Lookup for use classification'!$C$12,C3035))),'[1]Lookup for use classification'!$A$12,IF(OR(ISNUMBER(SEARCH('[1]Lookup for use classification'!$B$13,C3035)),ISNUMBER(SEARCH('[1]Lookup for use classification'!$C$13,C3035)),ISNUMBER(SEARCH('[1]Lookup for use classification'!$D$13,C3035)),,ISNUMBER(SEARCH('[1]Lookup for use classification'!$C$13,C3035)),ISNUMBER(SEARCH('[1]Lookup for use classification'!$E$13,C3035))),'[1]Lookup for use classification'!$A$13,IF(OR(ISNUMBER(SEARCH('[1]Lookup for use classification'!$B$14,C3035)),ISNUMBER(SEARCH('[1]Lookup for use classification'!$C$14,C3035))),'[1]Lookup for use classification'!$A$14,"Other"))))))))))))</f>
        <v>Other</v>
      </c>
      <c r="E3035" s="237"/>
      <c r="F3035" s="238" t="s">
        <v>6</v>
      </c>
      <c r="G3035" s="238"/>
    </row>
    <row r="3036" spans="1:18" hidden="1">
      <c r="A3036" s="187" t="s">
        <v>1090</v>
      </c>
      <c r="B3036" s="167" t="s">
        <v>4456</v>
      </c>
      <c r="C3036" s="233" t="s">
        <v>316</v>
      </c>
      <c r="D3036" s="6" t="str">
        <f>IF(OR(ISNUMBER(SEARCH('[1]Lookup for use classification'!$B$1,C3036)),ISNUMBER(SEARCH('[1]Lookup for use classification'!$C$1,C3036)),ISNUMBER(SEARCH('[1]Lookup for use classification'!$D$1,C3036)),ISNUMBER(SEARCH('[1]Lookup for use classification'!$E$1,C3036))),'[1]Lookup for use classification'!$A$1,IF(ISNUMBER(SEARCH('[1]Lookup for use classification'!$B$2,C3036)),'[1]Lookup for use classification'!$A$2,IF(ISNUMBER(SEARCH('[1]Lookup for use classification'!$B$3,C3036)),'[1]Lookup for use classification'!$A$3,IF(OR(ISNUMBER(SEARCH('[1]Lookup for use classification'!$B$4,C3036)),ISNUMBER(SEARCH('[1]Lookup for use classification'!$C$4,C3036)),ISNUMBER(SEARCH('[1]Lookup for use classification'!$D$4,C3036)),ISNUMBER(SEARCH('[1]Lookup for use classification'!$E$4,C3036))),'[1]Lookup for use classification'!$A$4,IF(OR(ISNUMBER(SEARCH('[1]Lookup for use classification'!$B$5,C3036)),ISNUMBER(SEARCH('[1]Lookup for use classification'!$C$5,C3036)),ISNUMBER(SEARCH('[1]Lookup for use classification'!$D$5,C3036))),'[1]Lookup for use classification'!$A$5,IF(OR(ISNUMBER(SEARCH('[1]Lookup for use classification'!$B$7,C3036)),ISNUMBER(SEARCH('[1]Lookup for use classification'!$C$7,C3036)),ISNUMBER(SEARCH('[1]Lookup for use classification'!$D$7,C3036))),'[1]Lookup for use classification'!$A$7,IF(OR(ISNUMBER(SEARCH('[1]Lookup for use classification'!$B$9,C3036)),ISNUMBER(SEARCH('[1]Lookup for use classification'!$C$9,C3036)),ISNUMBER(SEARCH('[1]Lookup for use classification'!$D$9,C3036)),ISNUMBER(SEARCH('[1]Lookup for use classification'!$E$9,C3036)),ISNUMBER(SEARCH('[1]Lookup for use classification'!$F$9,C3036)),ISNUMBER(SEARCH('[1]Lookup for use classification'!$G$9,C3036)),ISNUMBER(SEARCH('[1]Lookup for use classification'!$H$9,C3036)),ISNUMBER(SEARCH('[1]Lookup for use classification'!$I$9,C3036)),ISNUMBER(SEARCH('[1]Lookup for use classification'!$J$9,C3036)),ISNUMBER(SEARCH('[1]Lookup for use classification'!$K$9,C3036))),'[1]Lookup for use classification'!$A$9,IF(OR(ISNUMBER(SEARCH('[1]Lookup for use classification'!$B$10,C3036)),ISNUMBER(SEARCH('[1]Lookup for use classification'!$C$10,C3036)),ISNUMBER(SEARCH('[1]Lookup for use classification'!$D$10,C3036)),ISNUMBER(SEARCH('[1]Lookup for use classification'!$E$10,C3036)),ISNUMBER(SEARCH('[1]Lookup for use classification'!$F$10,C3036)),ISNUMBER(SEARCH('[1]Lookup for use classification'!$G$10,C3036))),'[1]Lookup for use classification'!$A$10,IF(OR(ISNUMBER(SEARCH('[1]Lookup for use classification'!$B$11,C3036)),ISNUMBER(SEARCH('[1]Lookup for use classification'!$C$11,C3036))),'[1]Lookup for use classification'!$A$11,IF(OR(ISNUMBER(SEARCH('[1]Lookup for use classification'!$B$12,C3036)),ISNUMBER(SEARCH('[1]Lookup for use classification'!$C$12,C3036))),'[1]Lookup for use classification'!$A$12,IF(OR(ISNUMBER(SEARCH('[1]Lookup for use classification'!$B$13,C3036)),ISNUMBER(SEARCH('[1]Lookup for use classification'!$C$13,C3036)),ISNUMBER(SEARCH('[1]Lookup for use classification'!$D$13,C3036)),,ISNUMBER(SEARCH('[1]Lookup for use classification'!$C$13,C3036)),ISNUMBER(SEARCH('[1]Lookup for use classification'!$E$13,C3036))),'[1]Lookup for use classification'!$A$13,IF(OR(ISNUMBER(SEARCH('[1]Lookup for use classification'!$B$14,C3036)),ISNUMBER(SEARCH('[1]Lookup for use classification'!$C$14,C3036))),'[1]Lookup for use classification'!$A$14,"Other"))))))))))))</f>
        <v>Other</v>
      </c>
      <c r="E3036" s="234"/>
      <c r="F3036" s="235"/>
      <c r="G3036" s="235"/>
    </row>
    <row r="3037" spans="1:18" hidden="1">
      <c r="A3037" s="187" t="s">
        <v>1090</v>
      </c>
      <c r="B3037" s="167" t="s">
        <v>4456</v>
      </c>
      <c r="C3037" s="233" t="s">
        <v>1082</v>
      </c>
      <c r="D3037" s="6" t="str">
        <f>IF(OR(ISNUMBER(SEARCH('[1]Lookup for use classification'!$B$1,C3037)),ISNUMBER(SEARCH('[1]Lookup for use classification'!$C$1,C3037)),ISNUMBER(SEARCH('[1]Lookup for use classification'!$D$1,C3037)),ISNUMBER(SEARCH('[1]Lookup for use classification'!$E$1,C3037))),'[1]Lookup for use classification'!$A$1,IF(ISNUMBER(SEARCH('[1]Lookup for use classification'!$B$2,C3037)),'[1]Lookup for use classification'!$A$2,IF(ISNUMBER(SEARCH('[1]Lookup for use classification'!$B$3,C3037)),'[1]Lookup for use classification'!$A$3,IF(OR(ISNUMBER(SEARCH('[1]Lookup for use classification'!$B$4,C3037)),ISNUMBER(SEARCH('[1]Lookup for use classification'!$C$4,C3037)),ISNUMBER(SEARCH('[1]Lookup for use classification'!$D$4,C3037)),ISNUMBER(SEARCH('[1]Lookup for use classification'!$E$4,C3037))),'[1]Lookup for use classification'!$A$4,IF(OR(ISNUMBER(SEARCH('[1]Lookup for use classification'!$B$5,C3037)),ISNUMBER(SEARCH('[1]Lookup for use classification'!$C$5,C3037)),ISNUMBER(SEARCH('[1]Lookup for use classification'!$D$5,C3037))),'[1]Lookup for use classification'!$A$5,IF(OR(ISNUMBER(SEARCH('[1]Lookup for use classification'!$B$7,C3037)),ISNUMBER(SEARCH('[1]Lookup for use classification'!$C$7,C3037)),ISNUMBER(SEARCH('[1]Lookup for use classification'!$D$7,C3037))),'[1]Lookup for use classification'!$A$7,IF(OR(ISNUMBER(SEARCH('[1]Lookup for use classification'!$B$9,C3037)),ISNUMBER(SEARCH('[1]Lookup for use classification'!$C$9,C3037)),ISNUMBER(SEARCH('[1]Lookup for use classification'!$D$9,C3037)),ISNUMBER(SEARCH('[1]Lookup for use classification'!$E$9,C3037)),ISNUMBER(SEARCH('[1]Lookup for use classification'!$F$9,C3037)),ISNUMBER(SEARCH('[1]Lookup for use classification'!$G$9,C3037)),ISNUMBER(SEARCH('[1]Lookup for use classification'!$H$9,C3037)),ISNUMBER(SEARCH('[1]Lookup for use classification'!$I$9,C3037)),ISNUMBER(SEARCH('[1]Lookup for use classification'!$J$9,C3037)),ISNUMBER(SEARCH('[1]Lookup for use classification'!$K$9,C3037))),'[1]Lookup for use classification'!$A$9,IF(OR(ISNUMBER(SEARCH('[1]Lookup for use classification'!$B$10,C3037)),ISNUMBER(SEARCH('[1]Lookup for use classification'!$C$10,C3037)),ISNUMBER(SEARCH('[1]Lookup for use classification'!$D$10,C3037)),ISNUMBER(SEARCH('[1]Lookup for use classification'!$E$10,C3037)),ISNUMBER(SEARCH('[1]Lookup for use classification'!$F$10,C3037)),ISNUMBER(SEARCH('[1]Lookup for use classification'!$G$10,C3037))),'[1]Lookup for use classification'!$A$10,IF(OR(ISNUMBER(SEARCH('[1]Lookup for use classification'!$B$11,C3037)),ISNUMBER(SEARCH('[1]Lookup for use classification'!$C$11,C3037))),'[1]Lookup for use classification'!$A$11,IF(OR(ISNUMBER(SEARCH('[1]Lookup for use classification'!$B$12,C3037)),ISNUMBER(SEARCH('[1]Lookup for use classification'!$C$12,C3037))),'[1]Lookup for use classification'!$A$12,IF(OR(ISNUMBER(SEARCH('[1]Lookup for use classification'!$B$13,C3037)),ISNUMBER(SEARCH('[1]Lookup for use classification'!$C$13,C3037)),ISNUMBER(SEARCH('[1]Lookup for use classification'!$D$13,C3037)),,ISNUMBER(SEARCH('[1]Lookup for use classification'!$C$13,C3037)),ISNUMBER(SEARCH('[1]Lookup for use classification'!$E$13,C3037))),'[1]Lookup for use classification'!$A$13,IF(OR(ISNUMBER(SEARCH('[1]Lookup for use classification'!$B$14,C3037)),ISNUMBER(SEARCH('[1]Lookup for use classification'!$C$14,C3037))),'[1]Lookup for use classification'!$A$14,"Other"))))))))))))</f>
        <v>Public Assembly</v>
      </c>
      <c r="E3037" s="234">
        <v>1000</v>
      </c>
      <c r="F3037" s="235"/>
      <c r="G3037" s="235"/>
    </row>
    <row r="3038" spans="1:18" hidden="1">
      <c r="A3038" s="187" t="s">
        <v>1090</v>
      </c>
      <c r="B3038" s="167" t="s">
        <v>4456</v>
      </c>
      <c r="C3038" s="236" t="s">
        <v>286</v>
      </c>
      <c r="D3038" s="6" t="str">
        <f>IF(OR(ISNUMBER(SEARCH('[1]Lookup for use classification'!$B$1,C3038)),ISNUMBER(SEARCH('[1]Lookup for use classification'!$C$1,C3038)),ISNUMBER(SEARCH('[1]Lookup for use classification'!$D$1,C3038)),ISNUMBER(SEARCH('[1]Lookup for use classification'!$E$1,C3038))),'[1]Lookup for use classification'!$A$1,IF(ISNUMBER(SEARCH('[1]Lookup for use classification'!$B$2,C3038)),'[1]Lookup for use classification'!$A$2,IF(ISNUMBER(SEARCH('[1]Lookup for use classification'!$B$3,C3038)),'[1]Lookup for use classification'!$A$3,IF(OR(ISNUMBER(SEARCH('[1]Lookup for use classification'!$B$4,C3038)),ISNUMBER(SEARCH('[1]Lookup for use classification'!$C$4,C3038)),ISNUMBER(SEARCH('[1]Lookup for use classification'!$D$4,C3038)),ISNUMBER(SEARCH('[1]Lookup for use classification'!$E$4,C3038))),'[1]Lookup for use classification'!$A$4,IF(OR(ISNUMBER(SEARCH('[1]Lookup for use classification'!$B$5,C3038)),ISNUMBER(SEARCH('[1]Lookup for use classification'!$C$5,C3038)),ISNUMBER(SEARCH('[1]Lookup for use classification'!$D$5,C3038))),'[1]Lookup for use classification'!$A$5,IF(OR(ISNUMBER(SEARCH('[1]Lookup for use classification'!$B$7,C3038)),ISNUMBER(SEARCH('[1]Lookup for use classification'!$C$7,C3038)),ISNUMBER(SEARCH('[1]Lookup for use classification'!$D$7,C3038))),'[1]Lookup for use classification'!$A$7,IF(OR(ISNUMBER(SEARCH('[1]Lookup for use classification'!$B$9,C3038)),ISNUMBER(SEARCH('[1]Lookup for use classification'!$C$9,C3038)),ISNUMBER(SEARCH('[1]Lookup for use classification'!$D$9,C3038)),ISNUMBER(SEARCH('[1]Lookup for use classification'!$E$9,C3038)),ISNUMBER(SEARCH('[1]Lookup for use classification'!$F$9,C3038)),ISNUMBER(SEARCH('[1]Lookup for use classification'!$G$9,C3038)),ISNUMBER(SEARCH('[1]Lookup for use classification'!$H$9,C3038)),ISNUMBER(SEARCH('[1]Lookup for use classification'!$I$9,C3038)),ISNUMBER(SEARCH('[1]Lookup for use classification'!$J$9,C3038)),ISNUMBER(SEARCH('[1]Lookup for use classification'!$K$9,C3038))),'[1]Lookup for use classification'!$A$9,IF(OR(ISNUMBER(SEARCH('[1]Lookup for use classification'!$B$10,C3038)),ISNUMBER(SEARCH('[1]Lookup for use classification'!$C$10,C3038)),ISNUMBER(SEARCH('[1]Lookup for use classification'!$D$10,C3038)),ISNUMBER(SEARCH('[1]Lookup for use classification'!$E$10,C3038)),ISNUMBER(SEARCH('[1]Lookup for use classification'!$F$10,C3038)),ISNUMBER(SEARCH('[1]Lookup for use classification'!$G$10,C3038))),'[1]Lookup for use classification'!$A$10,IF(OR(ISNUMBER(SEARCH('[1]Lookup for use classification'!$B$11,C3038)),ISNUMBER(SEARCH('[1]Lookup for use classification'!$C$11,C3038))),'[1]Lookup for use classification'!$A$11,IF(OR(ISNUMBER(SEARCH('[1]Lookup for use classification'!$B$12,C3038)),ISNUMBER(SEARCH('[1]Lookup for use classification'!$C$12,C3038))),'[1]Lookup for use classification'!$A$12,IF(OR(ISNUMBER(SEARCH('[1]Lookup for use classification'!$B$13,C3038)),ISNUMBER(SEARCH('[1]Lookup for use classification'!$C$13,C3038)),ISNUMBER(SEARCH('[1]Lookup for use classification'!$D$13,C3038)),,ISNUMBER(SEARCH('[1]Lookup for use classification'!$C$13,C3038)),ISNUMBER(SEARCH('[1]Lookup for use classification'!$E$13,C3038))),'[1]Lookup for use classification'!$A$13,IF(OR(ISNUMBER(SEARCH('[1]Lookup for use classification'!$B$14,C3038)),ISNUMBER(SEARCH('[1]Lookup for use classification'!$C$14,C3038))),'[1]Lookup for use classification'!$A$14,"Other"))))))))))))</f>
        <v>Public Assembly</v>
      </c>
      <c r="E3038" s="237">
        <v>3000</v>
      </c>
      <c r="F3038" s="238"/>
      <c r="G3038" s="238"/>
    </row>
    <row r="3039" spans="1:18" hidden="1">
      <c r="A3039" s="187" t="s">
        <v>1090</v>
      </c>
      <c r="B3039" s="167" t="s">
        <v>4456</v>
      </c>
      <c r="C3039" s="236" t="s">
        <v>595</v>
      </c>
      <c r="D3039" s="6" t="str">
        <f>IF(OR(ISNUMBER(SEARCH('[1]Lookup for use classification'!$B$1,C3039)),ISNUMBER(SEARCH('[1]Lookup for use classification'!$C$1,C3039)),ISNUMBER(SEARCH('[1]Lookup for use classification'!$D$1,C3039)),ISNUMBER(SEARCH('[1]Lookup for use classification'!$E$1,C3039))),'[1]Lookup for use classification'!$A$1,IF(ISNUMBER(SEARCH('[1]Lookup for use classification'!$B$2,C3039)),'[1]Lookup for use classification'!$A$2,IF(ISNUMBER(SEARCH('[1]Lookup for use classification'!$B$3,C3039)),'[1]Lookup for use classification'!$A$3,IF(OR(ISNUMBER(SEARCH('[1]Lookup for use classification'!$B$4,C3039)),ISNUMBER(SEARCH('[1]Lookup for use classification'!$C$4,C3039)),ISNUMBER(SEARCH('[1]Lookup for use classification'!$D$4,C3039)),ISNUMBER(SEARCH('[1]Lookup for use classification'!$E$4,C3039))),'[1]Lookup for use classification'!$A$4,IF(OR(ISNUMBER(SEARCH('[1]Lookup for use classification'!$B$5,C3039)),ISNUMBER(SEARCH('[1]Lookup for use classification'!$C$5,C3039)),ISNUMBER(SEARCH('[1]Lookup for use classification'!$D$5,C3039))),'[1]Lookup for use classification'!$A$5,IF(OR(ISNUMBER(SEARCH('[1]Lookup for use classification'!$B$7,C3039)),ISNUMBER(SEARCH('[1]Lookup for use classification'!$C$7,C3039)),ISNUMBER(SEARCH('[1]Lookup for use classification'!$D$7,C3039))),'[1]Lookup for use classification'!$A$7,IF(OR(ISNUMBER(SEARCH('[1]Lookup for use classification'!$B$9,C3039)),ISNUMBER(SEARCH('[1]Lookup for use classification'!$C$9,C3039)),ISNUMBER(SEARCH('[1]Lookup for use classification'!$D$9,C3039)),ISNUMBER(SEARCH('[1]Lookup for use classification'!$E$9,C3039)),ISNUMBER(SEARCH('[1]Lookup for use classification'!$F$9,C3039)),ISNUMBER(SEARCH('[1]Lookup for use classification'!$G$9,C3039)),ISNUMBER(SEARCH('[1]Lookup for use classification'!$H$9,C3039)),ISNUMBER(SEARCH('[1]Lookup for use classification'!$I$9,C3039)),ISNUMBER(SEARCH('[1]Lookup for use classification'!$J$9,C3039)),ISNUMBER(SEARCH('[1]Lookup for use classification'!$K$9,C3039))),'[1]Lookup for use classification'!$A$9,IF(OR(ISNUMBER(SEARCH('[1]Lookup for use classification'!$B$10,C3039)),ISNUMBER(SEARCH('[1]Lookup for use classification'!$C$10,C3039)),ISNUMBER(SEARCH('[1]Lookup for use classification'!$D$10,C3039)),ISNUMBER(SEARCH('[1]Lookup for use classification'!$E$10,C3039)),ISNUMBER(SEARCH('[1]Lookup for use classification'!$F$10,C3039)),ISNUMBER(SEARCH('[1]Lookup for use classification'!$G$10,C3039))),'[1]Lookup for use classification'!$A$10,IF(OR(ISNUMBER(SEARCH('[1]Lookup for use classification'!$B$11,C3039)),ISNUMBER(SEARCH('[1]Lookup for use classification'!$C$11,C3039))),'[1]Lookup for use classification'!$A$11,IF(OR(ISNUMBER(SEARCH('[1]Lookup for use classification'!$B$12,C3039)),ISNUMBER(SEARCH('[1]Lookup for use classification'!$C$12,C3039))),'[1]Lookup for use classification'!$A$12,IF(OR(ISNUMBER(SEARCH('[1]Lookup for use classification'!$B$13,C3039)),ISNUMBER(SEARCH('[1]Lookup for use classification'!$C$13,C3039)),ISNUMBER(SEARCH('[1]Lookup for use classification'!$D$13,C3039)),,ISNUMBER(SEARCH('[1]Lookup for use classification'!$C$13,C3039)),ISNUMBER(SEARCH('[1]Lookup for use classification'!$E$13,C3039))),'[1]Lookup for use classification'!$A$13,IF(OR(ISNUMBER(SEARCH('[1]Lookup for use classification'!$B$14,C3039)),ISNUMBER(SEARCH('[1]Lookup for use classification'!$C$14,C3039))),'[1]Lookup for use classification'!$A$14,"Other"))))))))))))</f>
        <v>Public Assembly</v>
      </c>
      <c r="E3039" s="237"/>
      <c r="F3039" s="238" t="s">
        <v>6</v>
      </c>
      <c r="G3039" s="238" t="s">
        <v>1081</v>
      </c>
    </row>
    <row r="3040" spans="1:18" hidden="1">
      <c r="A3040" s="187" t="s">
        <v>1090</v>
      </c>
      <c r="B3040" s="167" t="s">
        <v>4456</v>
      </c>
      <c r="C3040" s="233" t="s">
        <v>875</v>
      </c>
      <c r="D3040" s="6" t="str">
        <f>IF(OR(ISNUMBER(SEARCH('[1]Lookup for use classification'!$B$1,C3040)),ISNUMBER(SEARCH('[1]Lookup for use classification'!$C$1,C3040)),ISNUMBER(SEARCH('[1]Lookup for use classification'!$D$1,C3040)),ISNUMBER(SEARCH('[1]Lookup for use classification'!$E$1,C3040))),'[1]Lookup for use classification'!$A$1,IF(ISNUMBER(SEARCH('[1]Lookup for use classification'!$B$2,C3040)),'[1]Lookup for use classification'!$A$2,IF(ISNUMBER(SEARCH('[1]Lookup for use classification'!$B$3,C3040)),'[1]Lookup for use classification'!$A$3,IF(OR(ISNUMBER(SEARCH('[1]Lookup for use classification'!$B$4,C3040)),ISNUMBER(SEARCH('[1]Lookup for use classification'!$C$4,C3040)),ISNUMBER(SEARCH('[1]Lookup for use classification'!$D$4,C3040)),ISNUMBER(SEARCH('[1]Lookup for use classification'!$E$4,C3040))),'[1]Lookup for use classification'!$A$4,IF(OR(ISNUMBER(SEARCH('[1]Lookup for use classification'!$B$5,C3040)),ISNUMBER(SEARCH('[1]Lookup for use classification'!$C$5,C3040)),ISNUMBER(SEARCH('[1]Lookup for use classification'!$D$5,C3040))),'[1]Lookup for use classification'!$A$5,IF(OR(ISNUMBER(SEARCH('[1]Lookup for use classification'!$B$7,C3040)),ISNUMBER(SEARCH('[1]Lookup for use classification'!$C$7,C3040)),ISNUMBER(SEARCH('[1]Lookup for use classification'!$D$7,C3040))),'[1]Lookup for use classification'!$A$7,IF(OR(ISNUMBER(SEARCH('[1]Lookup for use classification'!$B$9,C3040)),ISNUMBER(SEARCH('[1]Lookup for use classification'!$C$9,C3040)),ISNUMBER(SEARCH('[1]Lookup for use classification'!$D$9,C3040)),ISNUMBER(SEARCH('[1]Lookup for use classification'!$E$9,C3040)),ISNUMBER(SEARCH('[1]Lookup for use classification'!$F$9,C3040)),ISNUMBER(SEARCH('[1]Lookup for use classification'!$G$9,C3040)),ISNUMBER(SEARCH('[1]Lookup for use classification'!$H$9,C3040)),ISNUMBER(SEARCH('[1]Lookup for use classification'!$I$9,C3040)),ISNUMBER(SEARCH('[1]Lookup for use classification'!$J$9,C3040)),ISNUMBER(SEARCH('[1]Lookup for use classification'!$K$9,C3040))),'[1]Lookup for use classification'!$A$9,IF(OR(ISNUMBER(SEARCH('[1]Lookup for use classification'!$B$10,C3040)),ISNUMBER(SEARCH('[1]Lookup for use classification'!$C$10,C3040)),ISNUMBER(SEARCH('[1]Lookup for use classification'!$D$10,C3040)),ISNUMBER(SEARCH('[1]Lookup for use classification'!$E$10,C3040)),ISNUMBER(SEARCH('[1]Lookup for use classification'!$F$10,C3040)),ISNUMBER(SEARCH('[1]Lookup for use classification'!$G$10,C3040))),'[1]Lookup for use classification'!$A$10,IF(OR(ISNUMBER(SEARCH('[1]Lookup for use classification'!$B$11,C3040)),ISNUMBER(SEARCH('[1]Lookup for use classification'!$C$11,C3040))),'[1]Lookup for use classification'!$A$11,IF(OR(ISNUMBER(SEARCH('[1]Lookup for use classification'!$B$12,C3040)),ISNUMBER(SEARCH('[1]Lookup for use classification'!$C$12,C3040))),'[1]Lookup for use classification'!$A$12,IF(OR(ISNUMBER(SEARCH('[1]Lookup for use classification'!$B$13,C3040)),ISNUMBER(SEARCH('[1]Lookup for use classification'!$C$13,C3040)),ISNUMBER(SEARCH('[1]Lookup for use classification'!$D$13,C3040)),,ISNUMBER(SEARCH('[1]Lookup for use classification'!$C$13,C3040)),ISNUMBER(SEARCH('[1]Lookup for use classification'!$E$13,C3040))),'[1]Lookup for use classification'!$A$13,IF(OR(ISNUMBER(SEARCH('[1]Lookup for use classification'!$B$14,C3040)),ISNUMBER(SEARCH('[1]Lookup for use classification'!$C$14,C3040))),'[1]Lookup for use classification'!$A$14,"Other"))))))))))))</f>
        <v>Public Assembly</v>
      </c>
      <c r="E3040" s="234"/>
      <c r="F3040" s="235"/>
      <c r="G3040" s="235"/>
    </row>
    <row r="3041" spans="1:12" hidden="1">
      <c r="A3041" s="187" t="s">
        <v>1090</v>
      </c>
      <c r="B3041" s="167" t="s">
        <v>4456</v>
      </c>
      <c r="C3041" s="233" t="s">
        <v>1084</v>
      </c>
      <c r="D3041" s="6" t="str">
        <f>IF(OR(ISNUMBER(SEARCH('[1]Lookup for use classification'!$B$1,C3041)),ISNUMBER(SEARCH('[1]Lookup for use classification'!$C$1,C3041)),ISNUMBER(SEARCH('[1]Lookup for use classification'!$D$1,C3041)),ISNUMBER(SEARCH('[1]Lookup for use classification'!$E$1,C3041))),'[1]Lookup for use classification'!$A$1,IF(ISNUMBER(SEARCH('[1]Lookup for use classification'!$B$2,C3041)),'[1]Lookup for use classification'!$A$2,IF(ISNUMBER(SEARCH('[1]Lookup for use classification'!$B$3,C3041)),'[1]Lookup for use classification'!$A$3,IF(OR(ISNUMBER(SEARCH('[1]Lookup for use classification'!$B$4,C3041)),ISNUMBER(SEARCH('[1]Lookup for use classification'!$C$4,C3041)),ISNUMBER(SEARCH('[1]Lookup for use classification'!$D$4,C3041)),ISNUMBER(SEARCH('[1]Lookup for use classification'!$E$4,C3041))),'[1]Lookup for use classification'!$A$4,IF(OR(ISNUMBER(SEARCH('[1]Lookup for use classification'!$B$5,C3041)),ISNUMBER(SEARCH('[1]Lookup for use classification'!$C$5,C3041)),ISNUMBER(SEARCH('[1]Lookup for use classification'!$D$5,C3041))),'[1]Lookup for use classification'!$A$5,IF(OR(ISNUMBER(SEARCH('[1]Lookup for use classification'!$B$7,C3041)),ISNUMBER(SEARCH('[1]Lookup for use classification'!$C$7,C3041)),ISNUMBER(SEARCH('[1]Lookup for use classification'!$D$7,C3041))),'[1]Lookup for use classification'!$A$7,IF(OR(ISNUMBER(SEARCH('[1]Lookup for use classification'!$B$9,C3041)),ISNUMBER(SEARCH('[1]Lookup for use classification'!$C$9,C3041)),ISNUMBER(SEARCH('[1]Lookup for use classification'!$D$9,C3041)),ISNUMBER(SEARCH('[1]Lookup for use classification'!$E$9,C3041)),ISNUMBER(SEARCH('[1]Lookup for use classification'!$F$9,C3041)),ISNUMBER(SEARCH('[1]Lookup for use classification'!$G$9,C3041)),ISNUMBER(SEARCH('[1]Lookup for use classification'!$H$9,C3041)),ISNUMBER(SEARCH('[1]Lookup for use classification'!$I$9,C3041)),ISNUMBER(SEARCH('[1]Lookup for use classification'!$J$9,C3041)),ISNUMBER(SEARCH('[1]Lookup for use classification'!$K$9,C3041))),'[1]Lookup for use classification'!$A$9,IF(OR(ISNUMBER(SEARCH('[1]Lookup for use classification'!$B$10,C3041)),ISNUMBER(SEARCH('[1]Lookup for use classification'!$C$10,C3041)),ISNUMBER(SEARCH('[1]Lookup for use classification'!$D$10,C3041)),ISNUMBER(SEARCH('[1]Lookup for use classification'!$E$10,C3041)),ISNUMBER(SEARCH('[1]Lookup for use classification'!$F$10,C3041)),ISNUMBER(SEARCH('[1]Lookup for use classification'!$G$10,C3041))),'[1]Lookup for use classification'!$A$10,IF(OR(ISNUMBER(SEARCH('[1]Lookup for use classification'!$B$11,C3041)),ISNUMBER(SEARCH('[1]Lookup for use classification'!$C$11,C3041))),'[1]Lookup for use classification'!$A$11,IF(OR(ISNUMBER(SEARCH('[1]Lookup for use classification'!$B$12,C3041)),ISNUMBER(SEARCH('[1]Lookup for use classification'!$C$12,C3041))),'[1]Lookup for use classification'!$A$12,IF(OR(ISNUMBER(SEARCH('[1]Lookup for use classification'!$B$13,C3041)),ISNUMBER(SEARCH('[1]Lookup for use classification'!$C$13,C3041)),ISNUMBER(SEARCH('[1]Lookup for use classification'!$D$13,C3041)),,ISNUMBER(SEARCH('[1]Lookup for use classification'!$C$13,C3041)),ISNUMBER(SEARCH('[1]Lookup for use classification'!$E$13,C3041))),'[1]Lookup for use classification'!$A$13,IF(OR(ISNUMBER(SEARCH('[1]Lookup for use classification'!$B$14,C3041)),ISNUMBER(SEARCH('[1]Lookup for use classification'!$C$14,C3041))),'[1]Lookup for use classification'!$A$14,"Other"))))))))))))</f>
        <v>Retail - Other</v>
      </c>
      <c r="E3041" s="234">
        <f>33*52</f>
        <v>1716</v>
      </c>
      <c r="F3041" s="235"/>
      <c r="G3041" s="235"/>
    </row>
    <row r="3042" spans="1:12" hidden="1">
      <c r="A3042" s="185" t="s">
        <v>1090</v>
      </c>
      <c r="B3042" s="167" t="s">
        <v>4456</v>
      </c>
      <c r="C3042" s="233" t="s">
        <v>1088</v>
      </c>
      <c r="D3042" s="6" t="str">
        <f>IF(OR(ISNUMBER(SEARCH('[1]Lookup for use classification'!$B$1,C3042)),ISNUMBER(SEARCH('[1]Lookup for use classification'!$C$1,C3042)),ISNUMBER(SEARCH('[1]Lookup for use classification'!$D$1,C3042)),ISNUMBER(SEARCH('[1]Lookup for use classification'!$E$1,C3042))),'[1]Lookup for use classification'!$A$1,IF(ISNUMBER(SEARCH('[1]Lookup for use classification'!$B$2,C3042)),'[1]Lookup for use classification'!$A$2,IF(ISNUMBER(SEARCH('[1]Lookup for use classification'!$B$3,C3042)),'[1]Lookup for use classification'!$A$3,IF(OR(ISNUMBER(SEARCH('[1]Lookup for use classification'!$B$4,C3042)),ISNUMBER(SEARCH('[1]Lookup for use classification'!$C$4,C3042)),ISNUMBER(SEARCH('[1]Lookup for use classification'!$D$4,C3042)),ISNUMBER(SEARCH('[1]Lookup for use classification'!$E$4,C3042))),'[1]Lookup for use classification'!$A$4,IF(OR(ISNUMBER(SEARCH('[1]Lookup for use classification'!$B$5,C3042)),ISNUMBER(SEARCH('[1]Lookup for use classification'!$C$5,C3042)),ISNUMBER(SEARCH('[1]Lookup for use classification'!$D$5,C3042))),'[1]Lookup for use classification'!$A$5,IF(OR(ISNUMBER(SEARCH('[1]Lookup for use classification'!$B$7,C3042)),ISNUMBER(SEARCH('[1]Lookup for use classification'!$C$7,C3042)),ISNUMBER(SEARCH('[1]Lookup for use classification'!$D$7,C3042))),'[1]Lookup for use classification'!$A$7,IF(OR(ISNUMBER(SEARCH('[1]Lookup for use classification'!$B$9,C3042)),ISNUMBER(SEARCH('[1]Lookup for use classification'!$C$9,C3042)),ISNUMBER(SEARCH('[1]Lookup for use classification'!$D$9,C3042)),ISNUMBER(SEARCH('[1]Lookup for use classification'!$E$9,C3042)),ISNUMBER(SEARCH('[1]Lookup for use classification'!$F$9,C3042)),ISNUMBER(SEARCH('[1]Lookup for use classification'!$G$9,C3042)),ISNUMBER(SEARCH('[1]Lookup for use classification'!$H$9,C3042)),ISNUMBER(SEARCH('[1]Lookup for use classification'!$I$9,C3042)),ISNUMBER(SEARCH('[1]Lookup for use classification'!$J$9,C3042)),ISNUMBER(SEARCH('[1]Lookup for use classification'!$K$9,C3042))),'[1]Lookup for use classification'!$A$9,IF(OR(ISNUMBER(SEARCH('[1]Lookup for use classification'!$B$10,C3042)),ISNUMBER(SEARCH('[1]Lookup for use classification'!$C$10,C3042)),ISNUMBER(SEARCH('[1]Lookup for use classification'!$D$10,C3042)),ISNUMBER(SEARCH('[1]Lookup for use classification'!$E$10,C3042)),ISNUMBER(SEARCH('[1]Lookup for use classification'!$F$10,C3042)),ISNUMBER(SEARCH('[1]Lookup for use classification'!$G$10,C3042))),'[1]Lookup for use classification'!$A$10,IF(OR(ISNUMBER(SEARCH('[1]Lookup for use classification'!$B$11,C3042)),ISNUMBER(SEARCH('[1]Lookup for use classification'!$C$11,C3042))),'[1]Lookup for use classification'!$A$11,IF(OR(ISNUMBER(SEARCH('[1]Lookup for use classification'!$B$12,C3042)),ISNUMBER(SEARCH('[1]Lookup for use classification'!$C$12,C3042))),'[1]Lookup for use classification'!$A$12,IF(OR(ISNUMBER(SEARCH('[1]Lookup for use classification'!$B$13,C3042)),ISNUMBER(SEARCH('[1]Lookup for use classification'!$C$13,C3042)),ISNUMBER(SEARCH('[1]Lookup for use classification'!$D$13,C3042)),,ISNUMBER(SEARCH('[1]Lookup for use classification'!$C$13,C3042)),ISNUMBER(SEARCH('[1]Lookup for use classification'!$E$13,C3042))),'[1]Lookup for use classification'!$A$13,IF(OR(ISNUMBER(SEARCH('[1]Lookup for use classification'!$B$14,C3042)),ISNUMBER(SEARCH('[1]Lookup for use classification'!$C$14,C3042))),'[1]Lookup for use classification'!$A$14,"Other"))))))))))))</f>
        <v>Warehousing</v>
      </c>
      <c r="E3042" s="234">
        <v>320</v>
      </c>
      <c r="F3042" s="235"/>
      <c r="G3042" s="235"/>
    </row>
    <row r="3043" spans="1:12" hidden="1">
      <c r="A3043" s="138" t="s">
        <v>1090</v>
      </c>
      <c r="B3043" s="8" t="str">
        <f>IF(ISNA(VLOOKUP(CONCATENATE(A3043,C3043),EUS!$B$2:$B$1939,1,FALSE)),"","End Use Study")</f>
        <v>End Use Study</v>
      </c>
      <c r="C3043" s="14" t="s">
        <v>399</v>
      </c>
      <c r="D3043" s="162" t="s">
        <v>1980</v>
      </c>
      <c r="E3043" s="15">
        <v>2000</v>
      </c>
      <c r="F3043" s="15"/>
      <c r="G3043" s="15"/>
      <c r="H3043" s="164"/>
      <c r="I3043" s="164"/>
      <c r="J3043" s="7"/>
      <c r="L3043" s="6"/>
    </row>
    <row r="3044" spans="1:12" hidden="1">
      <c r="A3044" s="187" t="s">
        <v>1090</v>
      </c>
      <c r="B3044" s="167" t="s">
        <v>4456</v>
      </c>
      <c r="C3044" s="236" t="s">
        <v>144</v>
      </c>
      <c r="D3044" s="6" t="str">
        <f>IF(OR(ISNUMBER(SEARCH('[1]Lookup for use classification'!$B$1,C3044)),ISNUMBER(SEARCH('[1]Lookup for use classification'!$C$1,C3044)),ISNUMBER(SEARCH('[1]Lookup for use classification'!$D$1,C3044)),ISNUMBER(SEARCH('[1]Lookup for use classification'!$E$1,C3044))),'[1]Lookup for use classification'!$A$1,IF(ISNUMBER(SEARCH('[1]Lookup for use classification'!$B$2,C3044)),'[1]Lookup for use classification'!$A$2,IF(ISNUMBER(SEARCH('[1]Lookup for use classification'!$B$3,C3044)),'[1]Lookup for use classification'!$A$3,IF(OR(ISNUMBER(SEARCH('[1]Lookup for use classification'!$B$4,C3044)),ISNUMBER(SEARCH('[1]Lookup for use classification'!$C$4,C3044)),ISNUMBER(SEARCH('[1]Lookup for use classification'!$D$4,C3044)),ISNUMBER(SEARCH('[1]Lookup for use classification'!$E$4,C3044))),'[1]Lookup for use classification'!$A$4,IF(OR(ISNUMBER(SEARCH('[1]Lookup for use classification'!$B$5,C3044)),ISNUMBER(SEARCH('[1]Lookup for use classification'!$C$5,C3044)),ISNUMBER(SEARCH('[1]Lookup for use classification'!$D$5,C3044))),'[1]Lookup for use classification'!$A$5,IF(OR(ISNUMBER(SEARCH('[1]Lookup for use classification'!$B$7,C3044)),ISNUMBER(SEARCH('[1]Lookup for use classification'!$C$7,C3044)),ISNUMBER(SEARCH('[1]Lookup for use classification'!$D$7,C3044))),'[1]Lookup for use classification'!$A$7,IF(OR(ISNUMBER(SEARCH('[1]Lookup for use classification'!$B$9,C3044)),ISNUMBER(SEARCH('[1]Lookup for use classification'!$C$9,C3044)),ISNUMBER(SEARCH('[1]Lookup for use classification'!$D$9,C3044)),ISNUMBER(SEARCH('[1]Lookup for use classification'!$E$9,C3044)),ISNUMBER(SEARCH('[1]Lookup for use classification'!$F$9,C3044)),ISNUMBER(SEARCH('[1]Lookup for use classification'!$G$9,C3044)),ISNUMBER(SEARCH('[1]Lookup for use classification'!$H$9,C3044)),ISNUMBER(SEARCH('[1]Lookup for use classification'!$I$9,C3044)),ISNUMBER(SEARCH('[1]Lookup for use classification'!$J$9,C3044)),ISNUMBER(SEARCH('[1]Lookup for use classification'!$K$9,C3044))),'[1]Lookup for use classification'!$A$9,IF(OR(ISNUMBER(SEARCH('[1]Lookup for use classification'!$B$10,C3044)),ISNUMBER(SEARCH('[1]Lookup for use classification'!$C$10,C3044)),ISNUMBER(SEARCH('[1]Lookup for use classification'!$D$10,C3044)),ISNUMBER(SEARCH('[1]Lookup for use classification'!$E$10,C3044)),ISNUMBER(SEARCH('[1]Lookup for use classification'!$F$10,C3044)),ISNUMBER(SEARCH('[1]Lookup for use classification'!$G$10,C3044))),'[1]Lookup for use classification'!$A$10,IF(OR(ISNUMBER(SEARCH('[1]Lookup for use classification'!$B$11,C3044)),ISNUMBER(SEARCH('[1]Lookup for use classification'!$C$11,C3044))),'[1]Lookup for use classification'!$A$11,IF(OR(ISNUMBER(SEARCH('[1]Lookup for use classification'!$B$12,C3044)),ISNUMBER(SEARCH('[1]Lookup for use classification'!$C$12,C3044))),'[1]Lookup for use classification'!$A$12,IF(OR(ISNUMBER(SEARCH('[1]Lookup for use classification'!$B$13,C3044)),ISNUMBER(SEARCH('[1]Lookup for use classification'!$C$13,C3044)),ISNUMBER(SEARCH('[1]Lookup for use classification'!$D$13,C3044)),,ISNUMBER(SEARCH('[1]Lookup for use classification'!$C$13,C3044)),ISNUMBER(SEARCH('[1]Lookup for use classification'!$E$13,C3044))),'[1]Lookup for use classification'!$A$13,IF(OR(ISNUMBER(SEARCH('[1]Lookup for use classification'!$B$14,C3044)),ISNUMBER(SEARCH('[1]Lookup for use classification'!$C$14,C3044))),'[1]Lookup for use classification'!$A$14,"Other"))))))))))))</f>
        <v>Water &amp; Sewer</v>
      </c>
      <c r="E3044" s="237"/>
      <c r="F3044" s="238" t="s">
        <v>6</v>
      </c>
      <c r="G3044" s="238"/>
    </row>
    <row r="3045" spans="1:12" hidden="1">
      <c r="A3045" s="185" t="s">
        <v>3503</v>
      </c>
      <c r="B3045" s="8" t="s">
        <v>6055</v>
      </c>
      <c r="C3045" s="223"/>
      <c r="D3045" s="162" t="s">
        <v>3335</v>
      </c>
      <c r="E3045" s="224">
        <v>8989</v>
      </c>
      <c r="F3045" s="224"/>
      <c r="G3045" s="224"/>
      <c r="H3045" s="164"/>
      <c r="I3045" s="164"/>
      <c r="K3045" s="163"/>
    </row>
    <row r="3046" spans="1:12" hidden="1">
      <c r="A3046" s="193" t="s">
        <v>3504</v>
      </c>
      <c r="B3046" s="8" t="str">
        <f>IF(ISNA(VLOOKUP(CONCATENATE(A3046,C3046),ARIS!$A$1:$A$959,1,FALSE)),"","ARIS")</f>
        <v>ARIS</v>
      </c>
      <c r="C3046" s="223" t="s">
        <v>3505</v>
      </c>
      <c r="D3046" s="162" t="s">
        <v>3335</v>
      </c>
      <c r="E3046" s="224">
        <v>6392</v>
      </c>
      <c r="F3046" s="224"/>
      <c r="G3046" s="224"/>
      <c r="H3046" s="164">
        <v>3411.8145985401457</v>
      </c>
      <c r="I3046" s="164"/>
      <c r="J3046" s="165">
        <v>34580.311220000003</v>
      </c>
    </row>
    <row r="3047" spans="1:12" ht="14.25" hidden="1" customHeight="1">
      <c r="A3047" s="193" t="s">
        <v>2106</v>
      </c>
      <c r="B3047" s="8" t="str">
        <f>IF(ISNA(VLOOKUP(CONCATENATE(A3047,C3047),ARIS!$A$1:$A$959,1,FALSE)),"","ARIS")</f>
        <v>ARIS</v>
      </c>
      <c r="C3047" s="223" t="s">
        <v>3506</v>
      </c>
      <c r="D3047" s="162" t="s">
        <v>3335</v>
      </c>
      <c r="E3047" s="224">
        <v>14000</v>
      </c>
      <c r="F3047" s="224"/>
      <c r="G3047" s="224"/>
      <c r="H3047" s="164">
        <v>2806.6861313868612</v>
      </c>
      <c r="I3047" s="164"/>
      <c r="J3047" s="165">
        <v>4937.3777693333323</v>
      </c>
    </row>
    <row r="3048" spans="1:12" ht="14.25" hidden="1" customHeight="1">
      <c r="A3048" s="187" t="s">
        <v>389</v>
      </c>
      <c r="B3048" s="167" t="s">
        <v>4456</v>
      </c>
      <c r="C3048" s="239" t="s">
        <v>394</v>
      </c>
      <c r="D3048" s="6" t="str">
        <f>IF(OR(ISNUMBER(SEARCH('[1]Lookup for use classification'!$B$1,C3048)),ISNUMBER(SEARCH('[1]Lookup for use classification'!$C$1,C3048)),ISNUMBER(SEARCH('[1]Lookup for use classification'!$D$1,C3048)),ISNUMBER(SEARCH('[1]Lookup for use classification'!$E$1,C3048))),'[1]Lookup for use classification'!$A$1,IF(ISNUMBER(SEARCH('[1]Lookup for use classification'!$B$2,C3048)),'[1]Lookup for use classification'!$A$2,IF(ISNUMBER(SEARCH('[1]Lookup for use classification'!$B$3,C3048)),'[1]Lookup for use classification'!$A$3,IF(OR(ISNUMBER(SEARCH('[1]Lookup for use classification'!$B$4,C3048)),ISNUMBER(SEARCH('[1]Lookup for use classification'!$C$4,C3048)),ISNUMBER(SEARCH('[1]Lookup for use classification'!$D$4,C3048)),ISNUMBER(SEARCH('[1]Lookup for use classification'!$E$4,C3048))),'[1]Lookup for use classification'!$A$4,IF(OR(ISNUMBER(SEARCH('[1]Lookup for use classification'!$B$5,C3048)),ISNUMBER(SEARCH('[1]Lookup for use classification'!$C$5,C3048)),ISNUMBER(SEARCH('[1]Lookup for use classification'!$D$5,C3048))),'[1]Lookup for use classification'!$A$5,IF(OR(ISNUMBER(SEARCH('[1]Lookup for use classification'!$B$7,C3048)),ISNUMBER(SEARCH('[1]Lookup for use classification'!$C$7,C3048)),ISNUMBER(SEARCH('[1]Lookup for use classification'!$D$7,C3048))),'[1]Lookup for use classification'!$A$7,IF(OR(ISNUMBER(SEARCH('[1]Lookup for use classification'!$B$9,C3048)),ISNUMBER(SEARCH('[1]Lookup for use classification'!$C$9,C3048)),ISNUMBER(SEARCH('[1]Lookup for use classification'!$D$9,C3048)),ISNUMBER(SEARCH('[1]Lookup for use classification'!$E$9,C3048)),ISNUMBER(SEARCH('[1]Lookup for use classification'!$F$9,C3048)),ISNUMBER(SEARCH('[1]Lookup for use classification'!$G$9,C3048)),ISNUMBER(SEARCH('[1]Lookup for use classification'!$H$9,C3048)),ISNUMBER(SEARCH('[1]Lookup for use classification'!$I$9,C3048)),ISNUMBER(SEARCH('[1]Lookup for use classification'!$J$9,C3048)),ISNUMBER(SEARCH('[1]Lookup for use classification'!$K$9,C3048))),'[1]Lookup for use classification'!$A$9,IF(OR(ISNUMBER(SEARCH('[1]Lookup for use classification'!$B$10,C3048)),ISNUMBER(SEARCH('[1]Lookup for use classification'!$C$10,C3048)),ISNUMBER(SEARCH('[1]Lookup for use classification'!$D$10,C3048)),ISNUMBER(SEARCH('[1]Lookup for use classification'!$E$10,C3048)),ISNUMBER(SEARCH('[1]Lookup for use classification'!$F$10,C3048)),ISNUMBER(SEARCH('[1]Lookup for use classification'!$G$10,C3048))),'[1]Lookup for use classification'!$A$10,IF(OR(ISNUMBER(SEARCH('[1]Lookup for use classification'!$B$11,C3048)),ISNUMBER(SEARCH('[1]Lookup for use classification'!$C$11,C3048))),'[1]Lookup for use classification'!$A$11,IF(OR(ISNUMBER(SEARCH('[1]Lookup for use classification'!$B$12,C3048)),ISNUMBER(SEARCH('[1]Lookup for use classification'!$C$12,C3048))),'[1]Lookup for use classification'!$A$12,IF(OR(ISNUMBER(SEARCH('[1]Lookup for use classification'!$B$13,C3048)),ISNUMBER(SEARCH('[1]Lookup for use classification'!$C$13,C3048)),ISNUMBER(SEARCH('[1]Lookup for use classification'!$D$13,C3048)),,ISNUMBER(SEARCH('[1]Lookup for use classification'!$C$13,C3048)),ISNUMBER(SEARCH('[1]Lookup for use classification'!$E$13,C3048))),'[1]Lookup for use classification'!$A$13,IF(OR(ISNUMBER(SEARCH('[1]Lookup for use classification'!$B$14,C3048)),ISNUMBER(SEARCH('[1]Lookup for use classification'!$C$14,C3048))),'[1]Lookup for use classification'!$A$14,"Other"))))))))))))</f>
        <v>Education - K - 12</v>
      </c>
      <c r="E3048" s="282">
        <v>51500</v>
      </c>
      <c r="F3048" s="259" t="s">
        <v>6</v>
      </c>
      <c r="G3048" s="259"/>
    </row>
    <row r="3049" spans="1:12" ht="14.25" hidden="1" customHeight="1">
      <c r="A3049" s="187" t="s">
        <v>389</v>
      </c>
      <c r="B3049" s="167" t="s">
        <v>4456</v>
      </c>
      <c r="C3049" s="239" t="s">
        <v>396</v>
      </c>
      <c r="D3049" s="6" t="str">
        <f>IF(OR(ISNUMBER(SEARCH('[1]Lookup for use classification'!$B$1,C3049)),ISNUMBER(SEARCH('[1]Lookup for use classification'!$C$1,C3049)),ISNUMBER(SEARCH('[1]Lookup for use classification'!$D$1,C3049)),ISNUMBER(SEARCH('[1]Lookup for use classification'!$E$1,C3049))),'[1]Lookup for use classification'!$A$1,IF(ISNUMBER(SEARCH('[1]Lookup for use classification'!$B$2,C3049)),'[1]Lookup for use classification'!$A$2,IF(ISNUMBER(SEARCH('[1]Lookup for use classification'!$B$3,C3049)),'[1]Lookup for use classification'!$A$3,IF(OR(ISNUMBER(SEARCH('[1]Lookup for use classification'!$B$4,C3049)),ISNUMBER(SEARCH('[1]Lookup for use classification'!$C$4,C3049)),ISNUMBER(SEARCH('[1]Lookup for use classification'!$D$4,C3049)),ISNUMBER(SEARCH('[1]Lookup for use classification'!$E$4,C3049))),'[1]Lookup for use classification'!$A$4,IF(OR(ISNUMBER(SEARCH('[1]Lookup for use classification'!$B$5,C3049)),ISNUMBER(SEARCH('[1]Lookup for use classification'!$C$5,C3049)),ISNUMBER(SEARCH('[1]Lookup for use classification'!$D$5,C3049))),'[1]Lookup for use classification'!$A$5,IF(OR(ISNUMBER(SEARCH('[1]Lookup for use classification'!$B$7,C3049)),ISNUMBER(SEARCH('[1]Lookup for use classification'!$C$7,C3049)),ISNUMBER(SEARCH('[1]Lookup for use classification'!$D$7,C3049))),'[1]Lookup for use classification'!$A$7,IF(OR(ISNUMBER(SEARCH('[1]Lookup for use classification'!$B$9,C3049)),ISNUMBER(SEARCH('[1]Lookup for use classification'!$C$9,C3049)),ISNUMBER(SEARCH('[1]Lookup for use classification'!$D$9,C3049)),ISNUMBER(SEARCH('[1]Lookup for use classification'!$E$9,C3049)),ISNUMBER(SEARCH('[1]Lookup for use classification'!$F$9,C3049)),ISNUMBER(SEARCH('[1]Lookup for use classification'!$G$9,C3049)),ISNUMBER(SEARCH('[1]Lookup for use classification'!$H$9,C3049)),ISNUMBER(SEARCH('[1]Lookup for use classification'!$I$9,C3049)),ISNUMBER(SEARCH('[1]Lookup for use classification'!$J$9,C3049)),ISNUMBER(SEARCH('[1]Lookup for use classification'!$K$9,C3049))),'[1]Lookup for use classification'!$A$9,IF(OR(ISNUMBER(SEARCH('[1]Lookup for use classification'!$B$10,C3049)),ISNUMBER(SEARCH('[1]Lookup for use classification'!$C$10,C3049)),ISNUMBER(SEARCH('[1]Lookup for use classification'!$D$10,C3049)),ISNUMBER(SEARCH('[1]Lookup for use classification'!$E$10,C3049)),ISNUMBER(SEARCH('[1]Lookup for use classification'!$F$10,C3049)),ISNUMBER(SEARCH('[1]Lookup for use classification'!$G$10,C3049))),'[1]Lookup for use classification'!$A$10,IF(OR(ISNUMBER(SEARCH('[1]Lookup for use classification'!$B$11,C3049)),ISNUMBER(SEARCH('[1]Lookup for use classification'!$C$11,C3049))),'[1]Lookup for use classification'!$A$11,IF(OR(ISNUMBER(SEARCH('[1]Lookup for use classification'!$B$12,C3049)),ISNUMBER(SEARCH('[1]Lookup for use classification'!$C$12,C3049))),'[1]Lookup for use classification'!$A$12,IF(OR(ISNUMBER(SEARCH('[1]Lookup for use classification'!$B$13,C3049)),ISNUMBER(SEARCH('[1]Lookup for use classification'!$C$13,C3049)),ISNUMBER(SEARCH('[1]Lookup for use classification'!$D$13,C3049)),,ISNUMBER(SEARCH('[1]Lookup for use classification'!$C$13,C3049)),ISNUMBER(SEARCH('[1]Lookup for use classification'!$E$13,C3049))),'[1]Lookup for use classification'!$A$13,IF(OR(ISNUMBER(SEARCH('[1]Lookup for use classification'!$B$14,C3049)),ISNUMBER(SEARCH('[1]Lookup for use classification'!$C$14,C3049))),'[1]Lookup for use classification'!$A$14,"Other"))))))))))))</f>
        <v>Education - K - 12</v>
      </c>
      <c r="E3049" s="282"/>
      <c r="F3049" s="259"/>
      <c r="G3049" s="259"/>
    </row>
    <row r="3050" spans="1:12" ht="14.25" hidden="1" customHeight="1">
      <c r="A3050" s="187" t="s">
        <v>389</v>
      </c>
      <c r="B3050" s="167" t="s">
        <v>4456</v>
      </c>
      <c r="C3050" s="239" t="s">
        <v>397</v>
      </c>
      <c r="D3050" s="6" t="str">
        <f>IF(OR(ISNUMBER(SEARCH('[1]Lookup for use classification'!$B$1,C3050)),ISNUMBER(SEARCH('[1]Lookup for use classification'!$C$1,C3050)),ISNUMBER(SEARCH('[1]Lookup for use classification'!$D$1,C3050)),ISNUMBER(SEARCH('[1]Lookup for use classification'!$E$1,C3050))),'[1]Lookup for use classification'!$A$1,IF(ISNUMBER(SEARCH('[1]Lookup for use classification'!$B$2,C3050)),'[1]Lookup for use classification'!$A$2,IF(ISNUMBER(SEARCH('[1]Lookup for use classification'!$B$3,C3050)),'[1]Lookup for use classification'!$A$3,IF(OR(ISNUMBER(SEARCH('[1]Lookup for use classification'!$B$4,C3050)),ISNUMBER(SEARCH('[1]Lookup for use classification'!$C$4,C3050)),ISNUMBER(SEARCH('[1]Lookup for use classification'!$D$4,C3050)),ISNUMBER(SEARCH('[1]Lookup for use classification'!$E$4,C3050))),'[1]Lookup for use classification'!$A$4,IF(OR(ISNUMBER(SEARCH('[1]Lookup for use classification'!$B$5,C3050)),ISNUMBER(SEARCH('[1]Lookup for use classification'!$C$5,C3050)),ISNUMBER(SEARCH('[1]Lookup for use classification'!$D$5,C3050))),'[1]Lookup for use classification'!$A$5,IF(OR(ISNUMBER(SEARCH('[1]Lookup for use classification'!$B$7,C3050)),ISNUMBER(SEARCH('[1]Lookup for use classification'!$C$7,C3050)),ISNUMBER(SEARCH('[1]Lookup for use classification'!$D$7,C3050))),'[1]Lookup for use classification'!$A$7,IF(OR(ISNUMBER(SEARCH('[1]Lookup for use classification'!$B$9,C3050)),ISNUMBER(SEARCH('[1]Lookup for use classification'!$C$9,C3050)),ISNUMBER(SEARCH('[1]Lookup for use classification'!$D$9,C3050)),ISNUMBER(SEARCH('[1]Lookup for use classification'!$E$9,C3050)),ISNUMBER(SEARCH('[1]Lookup for use classification'!$F$9,C3050)),ISNUMBER(SEARCH('[1]Lookup for use classification'!$G$9,C3050)),ISNUMBER(SEARCH('[1]Lookup for use classification'!$H$9,C3050)),ISNUMBER(SEARCH('[1]Lookup for use classification'!$I$9,C3050)),ISNUMBER(SEARCH('[1]Lookup for use classification'!$J$9,C3050)),ISNUMBER(SEARCH('[1]Lookup for use classification'!$K$9,C3050))),'[1]Lookup for use classification'!$A$9,IF(OR(ISNUMBER(SEARCH('[1]Lookup for use classification'!$B$10,C3050)),ISNUMBER(SEARCH('[1]Lookup for use classification'!$C$10,C3050)),ISNUMBER(SEARCH('[1]Lookup for use classification'!$D$10,C3050)),ISNUMBER(SEARCH('[1]Lookup for use classification'!$E$10,C3050)),ISNUMBER(SEARCH('[1]Lookup for use classification'!$F$10,C3050)),ISNUMBER(SEARCH('[1]Lookup for use classification'!$G$10,C3050))),'[1]Lookup for use classification'!$A$10,IF(OR(ISNUMBER(SEARCH('[1]Lookup for use classification'!$B$11,C3050)),ISNUMBER(SEARCH('[1]Lookup for use classification'!$C$11,C3050))),'[1]Lookup for use classification'!$A$11,IF(OR(ISNUMBER(SEARCH('[1]Lookup for use classification'!$B$12,C3050)),ISNUMBER(SEARCH('[1]Lookup for use classification'!$C$12,C3050))),'[1]Lookup for use classification'!$A$12,IF(OR(ISNUMBER(SEARCH('[1]Lookup for use classification'!$B$13,C3050)),ISNUMBER(SEARCH('[1]Lookup for use classification'!$C$13,C3050)),ISNUMBER(SEARCH('[1]Lookup for use classification'!$D$13,C3050)),,ISNUMBER(SEARCH('[1]Lookup for use classification'!$C$13,C3050)),ISNUMBER(SEARCH('[1]Lookup for use classification'!$E$13,C3050))),'[1]Lookup for use classification'!$A$13,IF(OR(ISNUMBER(SEARCH('[1]Lookup for use classification'!$B$14,C3050)),ISNUMBER(SEARCH('[1]Lookup for use classification'!$C$14,C3050))),'[1]Lookup for use classification'!$A$14,"Other"))))))))))))</f>
        <v>Education - K - 12</v>
      </c>
      <c r="E3050" s="282"/>
      <c r="F3050" s="259"/>
      <c r="G3050" s="259"/>
    </row>
    <row r="3051" spans="1:12" ht="14.25" hidden="1" customHeight="1">
      <c r="A3051" s="187" t="s">
        <v>389</v>
      </c>
      <c r="B3051" s="167" t="s">
        <v>4456</v>
      </c>
      <c r="C3051" s="239" t="s">
        <v>28</v>
      </c>
      <c r="D3051" s="6" t="str">
        <f>IF(OR(ISNUMBER(SEARCH('[1]Lookup for use classification'!$B$1,C3051)),ISNUMBER(SEARCH('[1]Lookup for use classification'!$C$1,C3051)),ISNUMBER(SEARCH('[1]Lookup for use classification'!$D$1,C3051)),ISNUMBER(SEARCH('[1]Lookup for use classification'!$E$1,C3051))),'[1]Lookup for use classification'!$A$1,IF(ISNUMBER(SEARCH('[1]Lookup for use classification'!$B$2,C3051)),'[1]Lookup for use classification'!$A$2,IF(ISNUMBER(SEARCH('[1]Lookup for use classification'!$B$3,C3051)),'[1]Lookup for use classification'!$A$3,IF(OR(ISNUMBER(SEARCH('[1]Lookup for use classification'!$B$4,C3051)),ISNUMBER(SEARCH('[1]Lookup for use classification'!$C$4,C3051)),ISNUMBER(SEARCH('[1]Lookup for use classification'!$D$4,C3051)),ISNUMBER(SEARCH('[1]Lookup for use classification'!$E$4,C3051))),'[1]Lookup for use classification'!$A$4,IF(OR(ISNUMBER(SEARCH('[1]Lookup for use classification'!$B$5,C3051)),ISNUMBER(SEARCH('[1]Lookup for use classification'!$C$5,C3051)),ISNUMBER(SEARCH('[1]Lookup for use classification'!$D$5,C3051))),'[1]Lookup for use classification'!$A$5,IF(OR(ISNUMBER(SEARCH('[1]Lookup for use classification'!$B$7,C3051)),ISNUMBER(SEARCH('[1]Lookup for use classification'!$C$7,C3051)),ISNUMBER(SEARCH('[1]Lookup for use classification'!$D$7,C3051))),'[1]Lookup for use classification'!$A$7,IF(OR(ISNUMBER(SEARCH('[1]Lookup for use classification'!$B$9,C3051)),ISNUMBER(SEARCH('[1]Lookup for use classification'!$C$9,C3051)),ISNUMBER(SEARCH('[1]Lookup for use classification'!$D$9,C3051)),ISNUMBER(SEARCH('[1]Lookup for use classification'!$E$9,C3051)),ISNUMBER(SEARCH('[1]Lookup for use classification'!$F$9,C3051)),ISNUMBER(SEARCH('[1]Lookup for use classification'!$G$9,C3051)),ISNUMBER(SEARCH('[1]Lookup for use classification'!$H$9,C3051)),ISNUMBER(SEARCH('[1]Lookup for use classification'!$I$9,C3051)),ISNUMBER(SEARCH('[1]Lookup for use classification'!$J$9,C3051)),ISNUMBER(SEARCH('[1]Lookup for use classification'!$K$9,C3051))),'[1]Lookup for use classification'!$A$9,IF(OR(ISNUMBER(SEARCH('[1]Lookup for use classification'!$B$10,C3051)),ISNUMBER(SEARCH('[1]Lookup for use classification'!$C$10,C3051)),ISNUMBER(SEARCH('[1]Lookup for use classification'!$D$10,C3051)),ISNUMBER(SEARCH('[1]Lookup for use classification'!$E$10,C3051)),ISNUMBER(SEARCH('[1]Lookup for use classification'!$F$10,C3051)),ISNUMBER(SEARCH('[1]Lookup for use classification'!$G$10,C3051))),'[1]Lookup for use classification'!$A$10,IF(OR(ISNUMBER(SEARCH('[1]Lookup for use classification'!$B$11,C3051)),ISNUMBER(SEARCH('[1]Lookup for use classification'!$C$11,C3051))),'[1]Lookup for use classification'!$A$11,IF(OR(ISNUMBER(SEARCH('[1]Lookup for use classification'!$B$12,C3051)),ISNUMBER(SEARCH('[1]Lookup for use classification'!$C$12,C3051))),'[1]Lookup for use classification'!$A$12,IF(OR(ISNUMBER(SEARCH('[1]Lookup for use classification'!$B$13,C3051)),ISNUMBER(SEARCH('[1]Lookup for use classification'!$C$13,C3051)),ISNUMBER(SEARCH('[1]Lookup for use classification'!$D$13,C3051)),,ISNUMBER(SEARCH('[1]Lookup for use classification'!$C$13,C3051)),ISNUMBER(SEARCH('[1]Lookup for use classification'!$E$13,C3051))),'[1]Lookup for use classification'!$A$13,IF(OR(ISNUMBER(SEARCH('[1]Lookup for use classification'!$B$14,C3051)),ISNUMBER(SEARCH('[1]Lookup for use classification'!$C$14,C3051))),'[1]Lookup for use classification'!$A$14,"Other"))))))))))))</f>
        <v>Health Care - Hospitals</v>
      </c>
      <c r="E3051" s="282">
        <v>1932</v>
      </c>
      <c r="F3051" s="259"/>
      <c r="G3051" s="259"/>
    </row>
    <row r="3052" spans="1:12" ht="14.25" hidden="1" customHeight="1">
      <c r="A3052" s="193" t="s">
        <v>389</v>
      </c>
      <c r="B3052" s="8" t="str">
        <f>IF(ISNA(VLOOKUP(CONCATENATE(A3052,C3052),ARIS!$A$1:$A$959,1,FALSE)),"","ARIS")</f>
        <v>ARIS</v>
      </c>
      <c r="C3052" s="223" t="s">
        <v>3122</v>
      </c>
      <c r="D3052" s="165" t="s">
        <v>377</v>
      </c>
      <c r="E3052" s="224">
        <v>3680</v>
      </c>
      <c r="F3052" s="224"/>
      <c r="G3052" s="224"/>
      <c r="H3052" s="164">
        <v>4108.3795620437959</v>
      </c>
      <c r="I3052" s="164"/>
      <c r="J3052" s="165">
        <v>19606.177039999999</v>
      </c>
    </row>
    <row r="3053" spans="1:12" ht="14.25" hidden="1" customHeight="1">
      <c r="A3053" s="188" t="s">
        <v>2106</v>
      </c>
      <c r="B3053" s="8" t="str">
        <f>IF(ISNA(VLOOKUP(CONCATENATE(A3053,C3053),ARIS!$A$1:$A$959,1,FALSE)),"","ARIS")</f>
        <v>ARIS</v>
      </c>
      <c r="C3053" s="223" t="s">
        <v>3123</v>
      </c>
      <c r="D3053" s="165" t="s">
        <v>377</v>
      </c>
      <c r="E3053" s="224">
        <v>5200</v>
      </c>
      <c r="F3053" s="224"/>
      <c r="G3053" s="224"/>
      <c r="H3053" s="164"/>
      <c r="I3053" s="164"/>
      <c r="J3053" s="165">
        <v>19830.6784745</v>
      </c>
    </row>
    <row r="3054" spans="1:12" ht="14.25" hidden="1" customHeight="1">
      <c r="A3054" s="188" t="s">
        <v>2106</v>
      </c>
      <c r="B3054" s="8" t="str">
        <f>IF(ISNA(VLOOKUP(CONCATENATE(A3054,C3054),ARIS!$A$1:$A$959,1,FALSE)),"","ARIS")</f>
        <v>ARIS</v>
      </c>
      <c r="C3054" s="223" t="s">
        <v>2817</v>
      </c>
      <c r="D3054" s="8" t="str">
        <f>IF(OR(ISNUMBER(SEARCH('[1]Lookup for use classification'!$B$1,C3054)),ISNUMBER(SEARCH('[1]Lookup for use classification'!$C$1,C3054)),ISNUMBER(SEARCH('[1]Lookup for use classification'!$D$1,C3054)),ISNUMBER(SEARCH('[1]Lookup for use classification'!$E$1,C3054))),'[1]Lookup for use classification'!$A$1,IF(ISNUMBER(SEARCH('[1]Lookup for use classification'!$B$2,C3054)),'[1]Lookup for use classification'!$A$2,IF(ISNUMBER(SEARCH('[1]Lookup for use classification'!$B$3,C3054)),'[1]Lookup for use classification'!$A$3,IF(OR(ISNUMBER(SEARCH('[1]Lookup for use classification'!$B$4,C3054)),ISNUMBER(SEARCH('[1]Lookup for use classification'!$C$4,C3054)),ISNUMBER(SEARCH('[1]Lookup for use classification'!$D$4,C3054)),ISNUMBER(SEARCH('[1]Lookup for use classification'!$E$4,C3054))),'[1]Lookup for use classification'!$A$4,IF(OR(ISNUMBER(SEARCH('[1]Lookup for use classification'!$B$5,C3054)),ISNUMBER(SEARCH('[1]Lookup for use classification'!$C$5,C3054)),ISNUMBER(SEARCH('[1]Lookup for use classification'!$D$5,C3054))),'[1]Lookup for use classification'!$A$5,IF(OR(ISNUMBER(SEARCH('[1]Lookup for use classification'!$B$7,C3054)),ISNUMBER(SEARCH('[1]Lookup for use classification'!$C$7,C3054)),ISNUMBER(SEARCH('[1]Lookup for use classification'!$D$7,C3054))),'[1]Lookup for use classification'!$A$7,IF(OR(ISNUMBER(SEARCH('[1]Lookup for use classification'!$B$9,C3054)),ISNUMBER(SEARCH('[1]Lookup for use classification'!$C$9,C3054)),ISNUMBER(SEARCH('[1]Lookup for use classification'!$D$9,C3054)),ISNUMBER(SEARCH('[1]Lookup for use classification'!$E$9,C3054)),ISNUMBER(SEARCH('[1]Lookup for use classification'!$F$9,C3054)),ISNUMBER(SEARCH('[1]Lookup for use classification'!$G$9,C3054)),ISNUMBER(SEARCH('[1]Lookup for use classification'!$H$9,C3054)),ISNUMBER(SEARCH('[1]Lookup for use classification'!$I$9,C3054)),ISNUMBER(SEARCH('[1]Lookup for use classification'!$J$9,C3054)),ISNUMBER(SEARCH('[1]Lookup for use classification'!$K$9,C3054))),'[1]Lookup for use classification'!$A$9,IF(OR(ISNUMBER(SEARCH('[1]Lookup for use classification'!$B$10,C3054)),ISNUMBER(SEARCH('[1]Lookup for use classification'!$C$10,C3054)),ISNUMBER(SEARCH('[1]Lookup for use classification'!$D$10,C3054)),ISNUMBER(SEARCH('[1]Lookup for use classification'!$E$10,C3054)),ISNUMBER(SEARCH('[1]Lookup for use classification'!$F$10,C3054)),ISNUMBER(SEARCH('[1]Lookup for use classification'!$G$10,C3054))),'[1]Lookup for use classification'!$A$10,IF(OR(ISNUMBER(SEARCH('[1]Lookup for use classification'!$B$11,C3054)),ISNUMBER(SEARCH('[1]Lookup for use classification'!$C$11,C3054))),'[1]Lookup for use classification'!$A$11,IF(OR(ISNUMBER(SEARCH('[1]Lookup for use classification'!$B$12,C3054)),ISNUMBER(SEARCH('[1]Lookup for use classification'!$C$12,C3054))),'[1]Lookup for use classification'!$A$12,IF(OR(ISNUMBER(SEARCH('[1]Lookup for use classification'!$B$13,C3054)),ISNUMBER(SEARCH('[1]Lookup for use classification'!$C$13,C3054)),ISNUMBER(SEARCH('[1]Lookup for use classification'!$D$13,C3054)),,ISNUMBER(SEARCH('[1]Lookup for use classification'!$C$13,C3054)),ISNUMBER(SEARCH('[1]Lookup for use classification'!$E$13,C3054))),'[1]Lookup for use classification'!$A$13,IF(OR(ISNUMBER(SEARCH('[1]Lookup for use classification'!$B$14,C3054)),ISNUMBER(SEARCH('[1]Lookup for use classification'!$C$14,C3054))),'[1]Lookup for use classification'!$A$14,"Other"))))))))))))</f>
        <v>Other</v>
      </c>
      <c r="E3054" s="224">
        <v>1100</v>
      </c>
      <c r="F3054" s="224"/>
      <c r="G3054" s="224"/>
      <c r="H3054" s="164">
        <v>963.50364963503648</v>
      </c>
      <c r="I3054" s="164"/>
      <c r="J3054" s="165">
        <v>9015.5811395000001</v>
      </c>
    </row>
    <row r="3055" spans="1:12" ht="14.25" hidden="1" customHeight="1">
      <c r="A3055" s="187" t="s">
        <v>389</v>
      </c>
      <c r="B3055" s="167" t="s">
        <v>4456</v>
      </c>
      <c r="C3055" s="239" t="s">
        <v>392</v>
      </c>
      <c r="D3055" s="6" t="str">
        <f>IF(OR(ISNUMBER(SEARCH('[1]Lookup for use classification'!$B$1,C3055)),ISNUMBER(SEARCH('[1]Lookup for use classification'!$C$1,C3055)),ISNUMBER(SEARCH('[1]Lookup for use classification'!$D$1,C3055)),ISNUMBER(SEARCH('[1]Lookup for use classification'!$E$1,C3055))),'[1]Lookup for use classification'!$A$1,IF(ISNUMBER(SEARCH('[1]Lookup for use classification'!$B$2,C3055)),'[1]Lookup for use classification'!$A$2,IF(ISNUMBER(SEARCH('[1]Lookup for use classification'!$B$3,C3055)),'[1]Lookup for use classification'!$A$3,IF(OR(ISNUMBER(SEARCH('[1]Lookup for use classification'!$B$4,C3055)),ISNUMBER(SEARCH('[1]Lookup for use classification'!$C$4,C3055)),ISNUMBER(SEARCH('[1]Lookup for use classification'!$D$4,C3055)),ISNUMBER(SEARCH('[1]Lookup for use classification'!$E$4,C3055))),'[1]Lookup for use classification'!$A$4,IF(OR(ISNUMBER(SEARCH('[1]Lookup for use classification'!$B$5,C3055)),ISNUMBER(SEARCH('[1]Lookup for use classification'!$C$5,C3055)),ISNUMBER(SEARCH('[1]Lookup for use classification'!$D$5,C3055))),'[1]Lookup for use classification'!$A$5,IF(OR(ISNUMBER(SEARCH('[1]Lookup for use classification'!$B$7,C3055)),ISNUMBER(SEARCH('[1]Lookup for use classification'!$C$7,C3055)),ISNUMBER(SEARCH('[1]Lookup for use classification'!$D$7,C3055))),'[1]Lookup for use classification'!$A$7,IF(OR(ISNUMBER(SEARCH('[1]Lookup for use classification'!$B$9,C3055)),ISNUMBER(SEARCH('[1]Lookup for use classification'!$C$9,C3055)),ISNUMBER(SEARCH('[1]Lookup for use classification'!$D$9,C3055)),ISNUMBER(SEARCH('[1]Lookup for use classification'!$E$9,C3055)),ISNUMBER(SEARCH('[1]Lookup for use classification'!$F$9,C3055)),ISNUMBER(SEARCH('[1]Lookup for use classification'!$G$9,C3055)),ISNUMBER(SEARCH('[1]Lookup for use classification'!$H$9,C3055)),ISNUMBER(SEARCH('[1]Lookup for use classification'!$I$9,C3055)),ISNUMBER(SEARCH('[1]Lookup for use classification'!$J$9,C3055)),ISNUMBER(SEARCH('[1]Lookup for use classification'!$K$9,C3055))),'[1]Lookup for use classification'!$A$9,IF(OR(ISNUMBER(SEARCH('[1]Lookup for use classification'!$B$10,C3055)),ISNUMBER(SEARCH('[1]Lookup for use classification'!$C$10,C3055)),ISNUMBER(SEARCH('[1]Lookup for use classification'!$D$10,C3055)),ISNUMBER(SEARCH('[1]Lookup for use classification'!$E$10,C3055)),ISNUMBER(SEARCH('[1]Lookup for use classification'!$F$10,C3055)),ISNUMBER(SEARCH('[1]Lookup for use classification'!$G$10,C3055))),'[1]Lookup for use classification'!$A$10,IF(OR(ISNUMBER(SEARCH('[1]Lookup for use classification'!$B$11,C3055)),ISNUMBER(SEARCH('[1]Lookup for use classification'!$C$11,C3055))),'[1]Lookup for use classification'!$A$11,IF(OR(ISNUMBER(SEARCH('[1]Lookup for use classification'!$B$12,C3055)),ISNUMBER(SEARCH('[1]Lookup for use classification'!$C$12,C3055))),'[1]Lookup for use classification'!$A$12,IF(OR(ISNUMBER(SEARCH('[1]Lookup for use classification'!$B$13,C3055)),ISNUMBER(SEARCH('[1]Lookup for use classification'!$C$13,C3055)),ISNUMBER(SEARCH('[1]Lookup for use classification'!$D$13,C3055)),,ISNUMBER(SEARCH('[1]Lookup for use classification'!$C$13,C3055)),ISNUMBER(SEARCH('[1]Lookup for use classification'!$E$13,C3055))),'[1]Lookup for use classification'!$A$13,IF(OR(ISNUMBER(SEARCH('[1]Lookup for use classification'!$B$14,C3055)),ISNUMBER(SEARCH('[1]Lookup for use classification'!$C$14,C3055))),'[1]Lookup for use classification'!$A$14,"Other"))))))))))))</f>
        <v>Other</v>
      </c>
      <c r="E3055" s="282">
        <v>2800</v>
      </c>
      <c r="F3055" s="259"/>
      <c r="G3055" s="259"/>
    </row>
    <row r="3056" spans="1:12" ht="14.25" hidden="1" customHeight="1">
      <c r="A3056" s="187" t="s">
        <v>389</v>
      </c>
      <c r="B3056" s="167" t="s">
        <v>4456</v>
      </c>
      <c r="C3056" s="239" t="s">
        <v>398</v>
      </c>
      <c r="D3056" s="6" t="str">
        <f>IF(OR(ISNUMBER(SEARCH('[1]Lookup for use classification'!$B$1,C3056)),ISNUMBER(SEARCH('[1]Lookup for use classification'!$C$1,C3056)),ISNUMBER(SEARCH('[1]Lookup for use classification'!$D$1,C3056)),ISNUMBER(SEARCH('[1]Lookup for use classification'!$E$1,C3056))),'[1]Lookup for use classification'!$A$1,IF(ISNUMBER(SEARCH('[1]Lookup for use classification'!$B$2,C3056)),'[1]Lookup for use classification'!$A$2,IF(ISNUMBER(SEARCH('[1]Lookup for use classification'!$B$3,C3056)),'[1]Lookup for use classification'!$A$3,IF(OR(ISNUMBER(SEARCH('[1]Lookup for use classification'!$B$4,C3056)),ISNUMBER(SEARCH('[1]Lookup for use classification'!$C$4,C3056)),ISNUMBER(SEARCH('[1]Lookup for use classification'!$D$4,C3056)),ISNUMBER(SEARCH('[1]Lookup for use classification'!$E$4,C3056))),'[1]Lookup for use classification'!$A$4,IF(OR(ISNUMBER(SEARCH('[1]Lookup for use classification'!$B$5,C3056)),ISNUMBER(SEARCH('[1]Lookup for use classification'!$C$5,C3056)),ISNUMBER(SEARCH('[1]Lookup for use classification'!$D$5,C3056))),'[1]Lookup for use classification'!$A$5,IF(OR(ISNUMBER(SEARCH('[1]Lookup for use classification'!$B$7,C3056)),ISNUMBER(SEARCH('[1]Lookup for use classification'!$C$7,C3056)),ISNUMBER(SEARCH('[1]Lookup for use classification'!$D$7,C3056))),'[1]Lookup for use classification'!$A$7,IF(OR(ISNUMBER(SEARCH('[1]Lookup for use classification'!$B$9,C3056)),ISNUMBER(SEARCH('[1]Lookup for use classification'!$C$9,C3056)),ISNUMBER(SEARCH('[1]Lookup for use classification'!$D$9,C3056)),ISNUMBER(SEARCH('[1]Lookup for use classification'!$E$9,C3056)),ISNUMBER(SEARCH('[1]Lookup for use classification'!$F$9,C3056)),ISNUMBER(SEARCH('[1]Lookup for use classification'!$G$9,C3056)),ISNUMBER(SEARCH('[1]Lookup for use classification'!$H$9,C3056)),ISNUMBER(SEARCH('[1]Lookup for use classification'!$I$9,C3056)),ISNUMBER(SEARCH('[1]Lookup for use classification'!$J$9,C3056)),ISNUMBER(SEARCH('[1]Lookup for use classification'!$K$9,C3056))),'[1]Lookup for use classification'!$A$9,IF(OR(ISNUMBER(SEARCH('[1]Lookup for use classification'!$B$10,C3056)),ISNUMBER(SEARCH('[1]Lookup for use classification'!$C$10,C3056)),ISNUMBER(SEARCH('[1]Lookup for use classification'!$D$10,C3056)),ISNUMBER(SEARCH('[1]Lookup for use classification'!$E$10,C3056)),ISNUMBER(SEARCH('[1]Lookup for use classification'!$F$10,C3056)),ISNUMBER(SEARCH('[1]Lookup for use classification'!$G$10,C3056))),'[1]Lookup for use classification'!$A$10,IF(OR(ISNUMBER(SEARCH('[1]Lookup for use classification'!$B$11,C3056)),ISNUMBER(SEARCH('[1]Lookup for use classification'!$C$11,C3056))),'[1]Lookup for use classification'!$A$11,IF(OR(ISNUMBER(SEARCH('[1]Lookup for use classification'!$B$12,C3056)),ISNUMBER(SEARCH('[1]Lookup for use classification'!$C$12,C3056))),'[1]Lookup for use classification'!$A$12,IF(OR(ISNUMBER(SEARCH('[1]Lookup for use classification'!$B$13,C3056)),ISNUMBER(SEARCH('[1]Lookup for use classification'!$C$13,C3056)),ISNUMBER(SEARCH('[1]Lookup for use classification'!$D$13,C3056)),,ISNUMBER(SEARCH('[1]Lookup for use classification'!$C$13,C3056)),ISNUMBER(SEARCH('[1]Lookup for use classification'!$E$13,C3056))),'[1]Lookup for use classification'!$A$13,IF(OR(ISNUMBER(SEARCH('[1]Lookup for use classification'!$B$14,C3056)),ISNUMBER(SEARCH('[1]Lookup for use classification'!$C$14,C3056))),'[1]Lookup for use classification'!$A$14,"Other"))))))))))))</f>
        <v>Public Assembly</v>
      </c>
      <c r="E3056" s="282">
        <v>2800</v>
      </c>
      <c r="F3056" s="259"/>
      <c r="G3056" s="259"/>
    </row>
    <row r="3057" spans="1:12" ht="14.25" hidden="1" customHeight="1">
      <c r="A3057" s="193" t="s">
        <v>389</v>
      </c>
      <c r="B3057" s="8" t="str">
        <f>IF(ISNA(VLOOKUP(CONCATENATE(A3057,C3057),ARIS!$A$1:$A$959,1,FALSE)),"","ARIS")</f>
        <v>ARIS</v>
      </c>
      <c r="C3057" s="223" t="s">
        <v>2503</v>
      </c>
      <c r="D3057" s="162" t="s">
        <v>2424</v>
      </c>
      <c r="E3057" s="224">
        <v>5000</v>
      </c>
      <c r="F3057" s="224"/>
      <c r="G3057" s="224"/>
      <c r="H3057" s="164">
        <v>5914.9489051094888</v>
      </c>
      <c r="I3057" s="164"/>
      <c r="J3057" s="165">
        <v>16218.144789999998</v>
      </c>
    </row>
    <row r="3058" spans="1:12" ht="14.25" hidden="1" customHeight="1">
      <c r="A3058" s="187" t="s">
        <v>389</v>
      </c>
      <c r="B3058" s="167" t="s">
        <v>4456</v>
      </c>
      <c r="C3058" s="239" t="s">
        <v>7</v>
      </c>
      <c r="D3058" s="6" t="str">
        <f>IF(OR(ISNUMBER(SEARCH('[1]Lookup for use classification'!$B$1,C3058)),ISNUMBER(SEARCH('[1]Lookup for use classification'!$C$1,C3058)),ISNUMBER(SEARCH('[1]Lookup for use classification'!$D$1,C3058)),ISNUMBER(SEARCH('[1]Lookup for use classification'!$E$1,C3058))),'[1]Lookup for use classification'!$A$1,IF(ISNUMBER(SEARCH('[1]Lookup for use classification'!$B$2,C3058)),'[1]Lookup for use classification'!$A$2,IF(ISNUMBER(SEARCH('[1]Lookup for use classification'!$B$3,C3058)),'[1]Lookup for use classification'!$A$3,IF(OR(ISNUMBER(SEARCH('[1]Lookup for use classification'!$B$4,C3058)),ISNUMBER(SEARCH('[1]Lookup for use classification'!$C$4,C3058)),ISNUMBER(SEARCH('[1]Lookup for use classification'!$D$4,C3058)),ISNUMBER(SEARCH('[1]Lookup for use classification'!$E$4,C3058))),'[1]Lookup for use classification'!$A$4,IF(OR(ISNUMBER(SEARCH('[1]Lookup for use classification'!$B$5,C3058)),ISNUMBER(SEARCH('[1]Lookup for use classification'!$C$5,C3058)),ISNUMBER(SEARCH('[1]Lookup for use classification'!$D$5,C3058))),'[1]Lookup for use classification'!$A$5,IF(OR(ISNUMBER(SEARCH('[1]Lookup for use classification'!$B$7,C3058)),ISNUMBER(SEARCH('[1]Lookup for use classification'!$C$7,C3058)),ISNUMBER(SEARCH('[1]Lookup for use classification'!$D$7,C3058))),'[1]Lookup for use classification'!$A$7,IF(OR(ISNUMBER(SEARCH('[1]Lookup for use classification'!$B$9,C3058)),ISNUMBER(SEARCH('[1]Lookup for use classification'!$C$9,C3058)),ISNUMBER(SEARCH('[1]Lookup for use classification'!$D$9,C3058)),ISNUMBER(SEARCH('[1]Lookup for use classification'!$E$9,C3058)),ISNUMBER(SEARCH('[1]Lookup for use classification'!$F$9,C3058)),ISNUMBER(SEARCH('[1]Lookup for use classification'!$G$9,C3058)),ISNUMBER(SEARCH('[1]Lookup for use classification'!$H$9,C3058)),ISNUMBER(SEARCH('[1]Lookup for use classification'!$I$9,C3058)),ISNUMBER(SEARCH('[1]Lookup for use classification'!$J$9,C3058)),ISNUMBER(SEARCH('[1]Lookup for use classification'!$K$9,C3058))),'[1]Lookup for use classification'!$A$9,IF(OR(ISNUMBER(SEARCH('[1]Lookup for use classification'!$B$10,C3058)),ISNUMBER(SEARCH('[1]Lookup for use classification'!$C$10,C3058)),ISNUMBER(SEARCH('[1]Lookup for use classification'!$D$10,C3058)),ISNUMBER(SEARCH('[1]Lookup for use classification'!$E$10,C3058)),ISNUMBER(SEARCH('[1]Lookup for use classification'!$F$10,C3058)),ISNUMBER(SEARCH('[1]Lookup for use classification'!$G$10,C3058))),'[1]Lookup for use classification'!$A$10,IF(OR(ISNUMBER(SEARCH('[1]Lookup for use classification'!$B$11,C3058)),ISNUMBER(SEARCH('[1]Lookup for use classification'!$C$11,C3058))),'[1]Lookup for use classification'!$A$11,IF(OR(ISNUMBER(SEARCH('[1]Lookup for use classification'!$B$12,C3058)),ISNUMBER(SEARCH('[1]Lookup for use classification'!$C$12,C3058))),'[1]Lookup for use classification'!$A$12,IF(OR(ISNUMBER(SEARCH('[1]Lookup for use classification'!$B$13,C3058)),ISNUMBER(SEARCH('[1]Lookup for use classification'!$C$13,C3058)),ISNUMBER(SEARCH('[1]Lookup for use classification'!$D$13,C3058)),,ISNUMBER(SEARCH('[1]Lookup for use classification'!$C$13,C3058)),ISNUMBER(SEARCH('[1]Lookup for use classification'!$E$13,C3058))),'[1]Lookup for use classification'!$A$13,IF(OR(ISNUMBER(SEARCH('[1]Lookup for use classification'!$B$14,C3058)),ISNUMBER(SEARCH('[1]Lookup for use classification'!$C$14,C3058))),'[1]Lookup for use classification'!$A$14,"Other"))))))))))))</f>
        <v>Public Safety</v>
      </c>
      <c r="E3058" s="282">
        <v>600</v>
      </c>
      <c r="F3058" s="259"/>
      <c r="G3058" s="259"/>
    </row>
    <row r="3059" spans="1:12" ht="14.25" hidden="1" customHeight="1">
      <c r="A3059" s="188" t="s">
        <v>2106</v>
      </c>
      <c r="B3059" s="8" t="str">
        <f>IF(ISNA(VLOOKUP(CONCATENATE(A3059,C3059),ARIS!$A$1:$A$959,1,FALSE)),"","ARIS")</f>
        <v>ARIS</v>
      </c>
      <c r="C3059" s="223" t="s">
        <v>2384</v>
      </c>
      <c r="D3059" s="11" t="s">
        <v>213</v>
      </c>
      <c r="E3059" s="224">
        <v>768</v>
      </c>
      <c r="F3059" s="224"/>
      <c r="G3059" s="224"/>
      <c r="H3059" s="164"/>
      <c r="I3059" s="164"/>
      <c r="J3059" s="165">
        <v>2163.0194669999996</v>
      </c>
    </row>
    <row r="3060" spans="1:12" ht="14.25" hidden="1" customHeight="1">
      <c r="A3060" s="193" t="s">
        <v>389</v>
      </c>
      <c r="B3060" s="8" t="str">
        <f>IF(ISNA(VLOOKUP(CONCATENATE(A3060,C3060),EUS!$B$2:$B$1939,1,FALSE)),"","End Use Study")</f>
        <v>End Use Study</v>
      </c>
      <c r="C3060" s="223" t="s">
        <v>886</v>
      </c>
      <c r="D3060" s="8" t="str">
        <f>IF(OR(ISNUMBER(SEARCH('[1]Lookup for use classification'!$B$1,C3060)),ISNUMBER(SEARCH('[1]Lookup for use classification'!$C$1,C3060)),ISNUMBER(SEARCH('[1]Lookup for use classification'!$D$1,C3060)),ISNUMBER(SEARCH('[1]Lookup for use classification'!$E$1,C3060))),'[1]Lookup for use classification'!$A$1,IF(ISNUMBER(SEARCH('[1]Lookup for use classification'!$B$2,C3060)),'[1]Lookup for use classification'!$A$2,IF(ISNUMBER(SEARCH('[1]Lookup for use classification'!$B$3,C3060)),'[1]Lookup for use classification'!$A$3,IF(OR(ISNUMBER(SEARCH('[1]Lookup for use classification'!$B$4,C3060)),ISNUMBER(SEARCH('[1]Lookup for use classification'!$C$4,C3060)),ISNUMBER(SEARCH('[1]Lookup for use classification'!$D$4,C3060)),ISNUMBER(SEARCH('[1]Lookup for use classification'!$E$4,C3060))),'[1]Lookup for use classification'!$A$4,IF(OR(ISNUMBER(SEARCH('[1]Lookup for use classification'!$B$5,C3060)),ISNUMBER(SEARCH('[1]Lookup for use classification'!$C$5,C3060)),ISNUMBER(SEARCH('[1]Lookup for use classification'!$D$5,C3060))),'[1]Lookup for use classification'!$A$5,IF(OR(ISNUMBER(SEARCH('[1]Lookup for use classification'!$B$7,C3060)),ISNUMBER(SEARCH('[1]Lookup for use classification'!$C$7,C3060)),ISNUMBER(SEARCH('[1]Lookup for use classification'!$D$7,C3060))),'[1]Lookup for use classification'!$A$7,IF(OR(ISNUMBER(SEARCH('[1]Lookup for use classification'!$B$9,C3060)),ISNUMBER(SEARCH('[1]Lookup for use classification'!$C$9,C3060)),ISNUMBER(SEARCH('[1]Lookup for use classification'!$D$9,C3060)),ISNUMBER(SEARCH('[1]Lookup for use classification'!$E$9,C3060)),ISNUMBER(SEARCH('[1]Lookup for use classification'!$F$9,C3060)),ISNUMBER(SEARCH('[1]Lookup for use classification'!$G$9,C3060)),ISNUMBER(SEARCH('[1]Lookup for use classification'!$H$9,C3060)),ISNUMBER(SEARCH('[1]Lookup for use classification'!$I$9,C3060)),ISNUMBER(SEARCH('[1]Lookup for use classification'!$J$9,C3060)),ISNUMBER(SEARCH('[1]Lookup for use classification'!$K$9,C3060))),'[1]Lookup for use classification'!$A$9,IF(OR(ISNUMBER(SEARCH('[1]Lookup for use classification'!$B$10,C3060)),ISNUMBER(SEARCH('[1]Lookup for use classification'!$C$10,C3060)),ISNUMBER(SEARCH('[1]Lookup for use classification'!$D$10,C3060)),ISNUMBER(SEARCH('[1]Lookup for use classification'!$E$10,C3060)),ISNUMBER(SEARCH('[1]Lookup for use classification'!$F$10,C3060)),ISNUMBER(SEARCH('[1]Lookup for use classification'!$G$10,C3060))),'[1]Lookup for use classification'!$A$10,IF(OR(ISNUMBER(SEARCH('[1]Lookup for use classification'!$B$11,C3060)),ISNUMBER(SEARCH('[1]Lookup for use classification'!$C$11,C3060))),'[1]Lookup for use classification'!$A$11,IF(OR(ISNUMBER(SEARCH('[1]Lookup for use classification'!$B$12,C3060)),ISNUMBER(SEARCH('[1]Lookup for use classification'!$C$12,C3060))),'[1]Lookup for use classification'!$A$12,IF(OR(ISNUMBER(SEARCH('[1]Lookup for use classification'!$B$13,C3060)),ISNUMBER(SEARCH('[1]Lookup for use classification'!$C$13,C3060)),ISNUMBER(SEARCH('[1]Lookup for use classification'!$D$13,C3060)),,ISNUMBER(SEARCH('[1]Lookup for use classification'!$C$13,C3060)),ISNUMBER(SEARCH('[1]Lookup for use classification'!$E$13,C3060))),'[1]Lookup for use classification'!$A$13,IF(OR(ISNUMBER(SEARCH('[1]Lookup for use classification'!$B$14,C3060)),ISNUMBER(SEARCH('[1]Lookup for use classification'!$C$14,C3060))),'[1]Lookup for use classification'!$A$14,"Other"))))))))))))</f>
        <v>Retail - Other</v>
      </c>
      <c r="E3060" s="224">
        <v>4587</v>
      </c>
      <c r="F3060" s="224"/>
      <c r="G3060" s="224"/>
      <c r="H3060" s="164"/>
      <c r="I3060" s="164"/>
      <c r="J3060" s="189"/>
    </row>
    <row r="3061" spans="1:12" ht="14.25" hidden="1" customHeight="1">
      <c r="A3061" s="188" t="s">
        <v>2106</v>
      </c>
      <c r="B3061" s="8" t="str">
        <f>IF(ISNA(VLOOKUP(CONCATENATE(A3061,C3061),ARIS!$A$1:$A$959,1,FALSE)),"","ARIS")</f>
        <v>ARIS</v>
      </c>
      <c r="C3061" s="223" t="s">
        <v>2107</v>
      </c>
      <c r="D3061" s="162" t="s">
        <v>1980</v>
      </c>
      <c r="E3061" s="224">
        <v>2800</v>
      </c>
      <c r="F3061" s="224"/>
      <c r="G3061" s="224"/>
      <c r="H3061" s="164"/>
      <c r="I3061" s="164"/>
      <c r="J3061" s="165">
        <v>16170.145529999998</v>
      </c>
    </row>
    <row r="3062" spans="1:12" hidden="1">
      <c r="A3062" s="134" t="s">
        <v>2818</v>
      </c>
      <c r="B3062" s="8" t="str">
        <f>IF(ISNA(VLOOKUP(CONCATENATE(A3062,C3062),EUS!$B$2:$B$1939,1,FALSE)),"","End Use Study")</f>
        <v>End Use Study</v>
      </c>
      <c r="C3062" s="14" t="s">
        <v>2700</v>
      </c>
      <c r="D3062" s="8" t="str">
        <f>IF(OR(ISNUMBER(SEARCH('[1]Lookup for use classification'!$B$1,C3062)),ISNUMBER(SEARCH('[1]Lookup for use classification'!$C$1,C3062)),ISNUMBER(SEARCH('[1]Lookup for use classification'!$D$1,C3062)),ISNUMBER(SEARCH('[1]Lookup for use classification'!$E$1,C3062))),'[1]Lookup for use classification'!$A$1,IF(ISNUMBER(SEARCH('[1]Lookup for use classification'!$B$2,C3062)),'[1]Lookup for use classification'!$A$2,IF(ISNUMBER(SEARCH('[1]Lookup for use classification'!$B$3,C3062)),'[1]Lookup for use classification'!$A$3,IF(OR(ISNUMBER(SEARCH('[1]Lookup for use classification'!$B$4,C3062)),ISNUMBER(SEARCH('[1]Lookup for use classification'!$C$4,C3062)),ISNUMBER(SEARCH('[1]Lookup for use classification'!$D$4,C3062)),ISNUMBER(SEARCH('[1]Lookup for use classification'!$E$4,C3062))),'[1]Lookup for use classification'!$A$4,IF(OR(ISNUMBER(SEARCH('[1]Lookup for use classification'!$B$5,C3062)),ISNUMBER(SEARCH('[1]Lookup for use classification'!$C$5,C3062)),ISNUMBER(SEARCH('[1]Lookup for use classification'!$D$5,C3062))),'[1]Lookup for use classification'!$A$5,IF(OR(ISNUMBER(SEARCH('[1]Lookup for use classification'!$B$7,C3062)),ISNUMBER(SEARCH('[1]Lookup for use classification'!$C$7,C3062)),ISNUMBER(SEARCH('[1]Lookup for use classification'!$D$7,C3062))),'[1]Lookup for use classification'!$A$7,IF(OR(ISNUMBER(SEARCH('[1]Lookup for use classification'!$B$9,C3062)),ISNUMBER(SEARCH('[1]Lookup for use classification'!$C$9,C3062)),ISNUMBER(SEARCH('[1]Lookup for use classification'!$D$9,C3062)),ISNUMBER(SEARCH('[1]Lookup for use classification'!$E$9,C3062)),ISNUMBER(SEARCH('[1]Lookup for use classification'!$F$9,C3062)),ISNUMBER(SEARCH('[1]Lookup for use classification'!$G$9,C3062)),ISNUMBER(SEARCH('[1]Lookup for use classification'!$H$9,C3062)),ISNUMBER(SEARCH('[1]Lookup for use classification'!$I$9,C3062)),ISNUMBER(SEARCH('[1]Lookup for use classification'!$J$9,C3062)),ISNUMBER(SEARCH('[1]Lookup for use classification'!$K$9,C3062))),'[1]Lookup for use classification'!$A$9,IF(OR(ISNUMBER(SEARCH('[1]Lookup for use classification'!$B$10,C3062)),ISNUMBER(SEARCH('[1]Lookup for use classification'!$C$10,C3062)),ISNUMBER(SEARCH('[1]Lookup for use classification'!$D$10,C3062)),ISNUMBER(SEARCH('[1]Lookup for use classification'!$E$10,C3062)),ISNUMBER(SEARCH('[1]Lookup for use classification'!$F$10,C3062)),ISNUMBER(SEARCH('[1]Lookup for use classification'!$G$10,C3062))),'[1]Lookup for use classification'!$A$10,IF(OR(ISNUMBER(SEARCH('[1]Lookup for use classification'!$B$11,C3062)),ISNUMBER(SEARCH('[1]Lookup for use classification'!$C$11,C3062))),'[1]Lookup for use classification'!$A$11,IF(OR(ISNUMBER(SEARCH('[1]Lookup for use classification'!$B$12,C3062)),ISNUMBER(SEARCH('[1]Lookup for use classification'!$C$12,C3062))),'[1]Lookup for use classification'!$A$12,IF(OR(ISNUMBER(SEARCH('[1]Lookup for use classification'!$B$13,C3062)),ISNUMBER(SEARCH('[1]Lookup for use classification'!$C$13,C3062)),ISNUMBER(SEARCH('[1]Lookup for use classification'!$D$13,C3062)),,ISNUMBER(SEARCH('[1]Lookup for use classification'!$C$13,C3062)),ISNUMBER(SEARCH('[1]Lookup for use classification'!$E$13,C3062))),'[1]Lookup for use classification'!$A$13,IF(OR(ISNUMBER(SEARCH('[1]Lookup for use classification'!$B$14,C3062)),ISNUMBER(SEARCH('[1]Lookup for use classification'!$C$14,C3062))),'[1]Lookup for use classification'!$A$14,"Other"))))))))))))</f>
        <v>Other</v>
      </c>
      <c r="E3062" s="9"/>
      <c r="F3062" s="9"/>
      <c r="G3062" s="9"/>
      <c r="H3062" s="164"/>
      <c r="I3062" s="164"/>
      <c r="J3062" s="7"/>
      <c r="L3062" s="6"/>
    </row>
    <row r="3063" spans="1:12" hidden="1">
      <c r="A3063" s="187" t="s">
        <v>1532</v>
      </c>
      <c r="B3063" s="167" t="s">
        <v>4456</v>
      </c>
      <c r="C3063" s="239" t="s">
        <v>544</v>
      </c>
      <c r="D3063" s="6" t="str">
        <f>IF(OR(ISNUMBER(SEARCH('[1]Lookup for use classification'!$B$1,C3063)),ISNUMBER(SEARCH('[1]Lookup for use classification'!$C$1,C3063)),ISNUMBER(SEARCH('[1]Lookup for use classification'!$D$1,C3063)),ISNUMBER(SEARCH('[1]Lookup for use classification'!$E$1,C3063))),'[1]Lookup for use classification'!$A$1,IF(ISNUMBER(SEARCH('[1]Lookup for use classification'!$B$2,C3063)),'[1]Lookup for use classification'!$A$2,IF(ISNUMBER(SEARCH('[1]Lookup for use classification'!$B$3,C3063)),'[1]Lookup for use classification'!$A$3,IF(OR(ISNUMBER(SEARCH('[1]Lookup for use classification'!$B$4,C3063)),ISNUMBER(SEARCH('[1]Lookup for use classification'!$C$4,C3063)),ISNUMBER(SEARCH('[1]Lookup for use classification'!$D$4,C3063)),ISNUMBER(SEARCH('[1]Lookup for use classification'!$E$4,C3063))),'[1]Lookup for use classification'!$A$4,IF(OR(ISNUMBER(SEARCH('[1]Lookup for use classification'!$B$5,C3063)),ISNUMBER(SEARCH('[1]Lookup for use classification'!$C$5,C3063)),ISNUMBER(SEARCH('[1]Lookup for use classification'!$D$5,C3063))),'[1]Lookup for use classification'!$A$5,IF(OR(ISNUMBER(SEARCH('[1]Lookup for use classification'!$B$7,C3063)),ISNUMBER(SEARCH('[1]Lookup for use classification'!$C$7,C3063)),ISNUMBER(SEARCH('[1]Lookup for use classification'!$D$7,C3063))),'[1]Lookup for use classification'!$A$7,IF(OR(ISNUMBER(SEARCH('[1]Lookup for use classification'!$B$9,C3063)),ISNUMBER(SEARCH('[1]Lookup for use classification'!$C$9,C3063)),ISNUMBER(SEARCH('[1]Lookup for use classification'!$D$9,C3063)),ISNUMBER(SEARCH('[1]Lookup for use classification'!$E$9,C3063)),ISNUMBER(SEARCH('[1]Lookup for use classification'!$F$9,C3063)),ISNUMBER(SEARCH('[1]Lookup for use classification'!$G$9,C3063)),ISNUMBER(SEARCH('[1]Lookup for use classification'!$H$9,C3063)),ISNUMBER(SEARCH('[1]Lookup for use classification'!$I$9,C3063)),ISNUMBER(SEARCH('[1]Lookup for use classification'!$J$9,C3063)),ISNUMBER(SEARCH('[1]Lookup for use classification'!$K$9,C3063))),'[1]Lookup for use classification'!$A$9,IF(OR(ISNUMBER(SEARCH('[1]Lookup for use classification'!$B$10,C3063)),ISNUMBER(SEARCH('[1]Lookup for use classification'!$C$10,C3063)),ISNUMBER(SEARCH('[1]Lookup for use classification'!$D$10,C3063)),ISNUMBER(SEARCH('[1]Lookup for use classification'!$E$10,C3063)),ISNUMBER(SEARCH('[1]Lookup for use classification'!$F$10,C3063)),ISNUMBER(SEARCH('[1]Lookup for use classification'!$G$10,C3063))),'[1]Lookup for use classification'!$A$10,IF(OR(ISNUMBER(SEARCH('[1]Lookup for use classification'!$B$11,C3063)),ISNUMBER(SEARCH('[1]Lookup for use classification'!$C$11,C3063))),'[1]Lookup for use classification'!$A$11,IF(OR(ISNUMBER(SEARCH('[1]Lookup for use classification'!$B$12,C3063)),ISNUMBER(SEARCH('[1]Lookup for use classification'!$C$12,C3063))),'[1]Lookup for use classification'!$A$12,IF(OR(ISNUMBER(SEARCH('[1]Lookup for use classification'!$B$13,C3063)),ISNUMBER(SEARCH('[1]Lookup for use classification'!$C$13,C3063)),ISNUMBER(SEARCH('[1]Lookup for use classification'!$D$13,C3063)),,ISNUMBER(SEARCH('[1]Lookup for use classification'!$C$13,C3063)),ISNUMBER(SEARCH('[1]Lookup for use classification'!$E$13,C3063))),'[1]Lookup for use classification'!$A$13,IF(OR(ISNUMBER(SEARCH('[1]Lookup for use classification'!$B$14,C3063)),ISNUMBER(SEARCH('[1]Lookup for use classification'!$C$14,C3063))),'[1]Lookup for use classification'!$A$14,"Other"))))))))))))</f>
        <v>Education - K - 12</v>
      </c>
      <c r="E3063" s="240">
        <v>90200</v>
      </c>
      <c r="F3063" s="259"/>
      <c r="G3063" s="259"/>
    </row>
    <row r="3064" spans="1:12" hidden="1">
      <c r="A3064" s="187" t="s">
        <v>1532</v>
      </c>
      <c r="B3064" s="167" t="s">
        <v>4456</v>
      </c>
      <c r="C3064" s="262" t="s">
        <v>147</v>
      </c>
      <c r="D3064" s="6" t="str">
        <f>IF(OR(ISNUMBER(SEARCH('[1]Lookup for use classification'!$B$1,C3064)),ISNUMBER(SEARCH('[1]Lookup for use classification'!$C$1,C3064)),ISNUMBER(SEARCH('[1]Lookup for use classification'!$D$1,C3064)),ISNUMBER(SEARCH('[1]Lookup for use classification'!$E$1,C3064))),'[1]Lookup for use classification'!$A$1,IF(ISNUMBER(SEARCH('[1]Lookup for use classification'!$B$2,C3064)),'[1]Lookup for use classification'!$A$2,IF(ISNUMBER(SEARCH('[1]Lookup for use classification'!$B$3,C3064)),'[1]Lookup for use classification'!$A$3,IF(OR(ISNUMBER(SEARCH('[1]Lookup for use classification'!$B$4,C3064)),ISNUMBER(SEARCH('[1]Lookup for use classification'!$C$4,C3064)),ISNUMBER(SEARCH('[1]Lookup for use classification'!$D$4,C3064)),ISNUMBER(SEARCH('[1]Lookup for use classification'!$E$4,C3064))),'[1]Lookup for use classification'!$A$4,IF(OR(ISNUMBER(SEARCH('[1]Lookup for use classification'!$B$5,C3064)),ISNUMBER(SEARCH('[1]Lookup for use classification'!$C$5,C3064)),ISNUMBER(SEARCH('[1]Lookup for use classification'!$D$5,C3064))),'[1]Lookup for use classification'!$A$5,IF(OR(ISNUMBER(SEARCH('[1]Lookup for use classification'!$B$7,C3064)),ISNUMBER(SEARCH('[1]Lookup for use classification'!$C$7,C3064)),ISNUMBER(SEARCH('[1]Lookup for use classification'!$D$7,C3064))),'[1]Lookup for use classification'!$A$7,IF(OR(ISNUMBER(SEARCH('[1]Lookup for use classification'!$B$9,C3064)),ISNUMBER(SEARCH('[1]Lookup for use classification'!$C$9,C3064)),ISNUMBER(SEARCH('[1]Lookup for use classification'!$D$9,C3064)),ISNUMBER(SEARCH('[1]Lookup for use classification'!$E$9,C3064)),ISNUMBER(SEARCH('[1]Lookup for use classification'!$F$9,C3064)),ISNUMBER(SEARCH('[1]Lookup for use classification'!$G$9,C3064)),ISNUMBER(SEARCH('[1]Lookup for use classification'!$H$9,C3064)),ISNUMBER(SEARCH('[1]Lookup for use classification'!$I$9,C3064)),ISNUMBER(SEARCH('[1]Lookup for use classification'!$J$9,C3064)),ISNUMBER(SEARCH('[1]Lookup for use classification'!$K$9,C3064))),'[1]Lookup for use classification'!$A$9,IF(OR(ISNUMBER(SEARCH('[1]Lookup for use classification'!$B$10,C3064)),ISNUMBER(SEARCH('[1]Lookup for use classification'!$C$10,C3064)),ISNUMBER(SEARCH('[1]Lookup for use classification'!$D$10,C3064)),ISNUMBER(SEARCH('[1]Lookup for use classification'!$E$10,C3064)),ISNUMBER(SEARCH('[1]Lookup for use classification'!$F$10,C3064)),ISNUMBER(SEARCH('[1]Lookup for use classification'!$G$10,C3064))),'[1]Lookup for use classification'!$A$10,IF(OR(ISNUMBER(SEARCH('[1]Lookup for use classification'!$B$11,C3064)),ISNUMBER(SEARCH('[1]Lookup for use classification'!$C$11,C3064))),'[1]Lookup for use classification'!$A$11,IF(OR(ISNUMBER(SEARCH('[1]Lookup for use classification'!$B$12,C3064)),ISNUMBER(SEARCH('[1]Lookup for use classification'!$C$12,C3064))),'[1]Lookup for use classification'!$A$12,IF(OR(ISNUMBER(SEARCH('[1]Lookup for use classification'!$B$13,C3064)),ISNUMBER(SEARCH('[1]Lookup for use classification'!$C$13,C3064)),ISNUMBER(SEARCH('[1]Lookup for use classification'!$D$13,C3064)),,ISNUMBER(SEARCH('[1]Lookup for use classification'!$C$13,C3064)),ISNUMBER(SEARCH('[1]Lookup for use classification'!$E$13,C3064))),'[1]Lookup for use classification'!$A$13,IF(OR(ISNUMBER(SEARCH('[1]Lookup for use classification'!$B$14,C3064)),ISNUMBER(SEARCH('[1]Lookup for use classification'!$C$14,C3064))),'[1]Lookup for use classification'!$A$14,"Other"))))))))))))</f>
        <v>Health Care - Hospitals</v>
      </c>
      <c r="E3064" s="240">
        <v>1098</v>
      </c>
      <c r="F3064" s="259"/>
      <c r="G3064" s="259"/>
    </row>
    <row r="3065" spans="1:12" hidden="1">
      <c r="A3065" s="187" t="s">
        <v>1532</v>
      </c>
      <c r="B3065" s="167" t="s">
        <v>4456</v>
      </c>
      <c r="C3065" s="239" t="s">
        <v>1508</v>
      </c>
      <c r="D3065" s="6" t="str">
        <f>IF(OR(ISNUMBER(SEARCH('[1]Lookup for use classification'!$B$1,C3065)),ISNUMBER(SEARCH('[1]Lookup for use classification'!$C$1,C3065)),ISNUMBER(SEARCH('[1]Lookup for use classification'!$D$1,C3065)),ISNUMBER(SEARCH('[1]Lookup for use classification'!$E$1,C3065))),'[1]Lookup for use classification'!$A$1,IF(ISNUMBER(SEARCH('[1]Lookup for use classification'!$B$2,C3065)),'[1]Lookup for use classification'!$A$2,IF(ISNUMBER(SEARCH('[1]Lookup for use classification'!$B$3,C3065)),'[1]Lookup for use classification'!$A$3,IF(OR(ISNUMBER(SEARCH('[1]Lookup for use classification'!$B$4,C3065)),ISNUMBER(SEARCH('[1]Lookup for use classification'!$C$4,C3065)),ISNUMBER(SEARCH('[1]Lookup for use classification'!$D$4,C3065)),ISNUMBER(SEARCH('[1]Lookup for use classification'!$E$4,C3065))),'[1]Lookup for use classification'!$A$4,IF(OR(ISNUMBER(SEARCH('[1]Lookup for use classification'!$B$5,C3065)),ISNUMBER(SEARCH('[1]Lookup for use classification'!$C$5,C3065)),ISNUMBER(SEARCH('[1]Lookup for use classification'!$D$5,C3065))),'[1]Lookup for use classification'!$A$5,IF(OR(ISNUMBER(SEARCH('[1]Lookup for use classification'!$B$7,C3065)),ISNUMBER(SEARCH('[1]Lookup for use classification'!$C$7,C3065)),ISNUMBER(SEARCH('[1]Lookup for use classification'!$D$7,C3065))),'[1]Lookup for use classification'!$A$7,IF(OR(ISNUMBER(SEARCH('[1]Lookup for use classification'!$B$9,C3065)),ISNUMBER(SEARCH('[1]Lookup for use classification'!$C$9,C3065)),ISNUMBER(SEARCH('[1]Lookup for use classification'!$D$9,C3065)),ISNUMBER(SEARCH('[1]Lookup for use classification'!$E$9,C3065)),ISNUMBER(SEARCH('[1]Lookup for use classification'!$F$9,C3065)),ISNUMBER(SEARCH('[1]Lookup for use classification'!$G$9,C3065)),ISNUMBER(SEARCH('[1]Lookup for use classification'!$H$9,C3065)),ISNUMBER(SEARCH('[1]Lookup for use classification'!$I$9,C3065)),ISNUMBER(SEARCH('[1]Lookup for use classification'!$J$9,C3065)),ISNUMBER(SEARCH('[1]Lookup for use classification'!$K$9,C3065))),'[1]Lookup for use classification'!$A$9,IF(OR(ISNUMBER(SEARCH('[1]Lookup for use classification'!$B$10,C3065)),ISNUMBER(SEARCH('[1]Lookup for use classification'!$C$10,C3065)),ISNUMBER(SEARCH('[1]Lookup for use classification'!$D$10,C3065)),ISNUMBER(SEARCH('[1]Lookup for use classification'!$E$10,C3065)),ISNUMBER(SEARCH('[1]Lookup for use classification'!$F$10,C3065)),ISNUMBER(SEARCH('[1]Lookup for use classification'!$G$10,C3065))),'[1]Lookup for use classification'!$A$10,IF(OR(ISNUMBER(SEARCH('[1]Lookup for use classification'!$B$11,C3065)),ISNUMBER(SEARCH('[1]Lookup for use classification'!$C$11,C3065))),'[1]Lookup for use classification'!$A$11,IF(OR(ISNUMBER(SEARCH('[1]Lookup for use classification'!$B$12,C3065)),ISNUMBER(SEARCH('[1]Lookup for use classification'!$C$12,C3065))),'[1]Lookup for use classification'!$A$12,IF(OR(ISNUMBER(SEARCH('[1]Lookup for use classification'!$B$13,C3065)),ISNUMBER(SEARCH('[1]Lookup for use classification'!$C$13,C3065)),ISNUMBER(SEARCH('[1]Lookup for use classification'!$D$13,C3065)),,ISNUMBER(SEARCH('[1]Lookup for use classification'!$C$13,C3065)),ISNUMBER(SEARCH('[1]Lookup for use classification'!$E$13,C3065))),'[1]Lookup for use classification'!$A$13,IF(OR(ISNUMBER(SEARCH('[1]Lookup for use classification'!$B$14,C3065)),ISNUMBER(SEARCH('[1]Lookup for use classification'!$C$14,C3065))),'[1]Lookup for use classification'!$A$14,"Other"))))))))))))</f>
        <v>Health Care - Hospitals</v>
      </c>
      <c r="E3065" s="240"/>
      <c r="F3065" s="259"/>
      <c r="G3065" s="259"/>
    </row>
    <row r="3066" spans="1:12" hidden="1">
      <c r="A3066" s="187" t="s">
        <v>1532</v>
      </c>
      <c r="B3066" s="167" t="s">
        <v>4456</v>
      </c>
      <c r="C3066" s="239" t="s">
        <v>1531</v>
      </c>
      <c r="D3066" s="6" t="str">
        <f>IF(OR(ISNUMBER(SEARCH('[1]Lookup for use classification'!$B$1,C3066)),ISNUMBER(SEARCH('[1]Lookup for use classification'!$C$1,C3066)),ISNUMBER(SEARCH('[1]Lookup for use classification'!$D$1,C3066)),ISNUMBER(SEARCH('[1]Lookup for use classification'!$E$1,C3066))),'[1]Lookup for use classification'!$A$1,IF(ISNUMBER(SEARCH('[1]Lookup for use classification'!$B$2,C3066)),'[1]Lookup for use classification'!$A$2,IF(ISNUMBER(SEARCH('[1]Lookup for use classification'!$B$3,C3066)),'[1]Lookup for use classification'!$A$3,IF(OR(ISNUMBER(SEARCH('[1]Lookup for use classification'!$B$4,C3066)),ISNUMBER(SEARCH('[1]Lookup for use classification'!$C$4,C3066)),ISNUMBER(SEARCH('[1]Lookup for use classification'!$D$4,C3066)),ISNUMBER(SEARCH('[1]Lookup for use classification'!$E$4,C3066))),'[1]Lookup for use classification'!$A$4,IF(OR(ISNUMBER(SEARCH('[1]Lookup for use classification'!$B$5,C3066)),ISNUMBER(SEARCH('[1]Lookup for use classification'!$C$5,C3066)),ISNUMBER(SEARCH('[1]Lookup for use classification'!$D$5,C3066))),'[1]Lookup for use classification'!$A$5,IF(OR(ISNUMBER(SEARCH('[1]Lookup for use classification'!$B$7,C3066)),ISNUMBER(SEARCH('[1]Lookup for use classification'!$C$7,C3066)),ISNUMBER(SEARCH('[1]Lookup for use classification'!$D$7,C3066))),'[1]Lookup for use classification'!$A$7,IF(OR(ISNUMBER(SEARCH('[1]Lookup for use classification'!$B$9,C3066)),ISNUMBER(SEARCH('[1]Lookup for use classification'!$C$9,C3066)),ISNUMBER(SEARCH('[1]Lookup for use classification'!$D$9,C3066)),ISNUMBER(SEARCH('[1]Lookup for use classification'!$E$9,C3066)),ISNUMBER(SEARCH('[1]Lookup for use classification'!$F$9,C3066)),ISNUMBER(SEARCH('[1]Lookup for use classification'!$G$9,C3066)),ISNUMBER(SEARCH('[1]Lookup for use classification'!$H$9,C3066)),ISNUMBER(SEARCH('[1]Lookup for use classification'!$I$9,C3066)),ISNUMBER(SEARCH('[1]Lookup for use classification'!$J$9,C3066)),ISNUMBER(SEARCH('[1]Lookup for use classification'!$K$9,C3066))),'[1]Lookup for use classification'!$A$9,IF(OR(ISNUMBER(SEARCH('[1]Lookup for use classification'!$B$10,C3066)),ISNUMBER(SEARCH('[1]Lookup for use classification'!$C$10,C3066)),ISNUMBER(SEARCH('[1]Lookup for use classification'!$D$10,C3066)),ISNUMBER(SEARCH('[1]Lookup for use classification'!$E$10,C3066)),ISNUMBER(SEARCH('[1]Lookup for use classification'!$F$10,C3066)),ISNUMBER(SEARCH('[1]Lookup for use classification'!$G$10,C3066))),'[1]Lookup for use classification'!$A$10,IF(OR(ISNUMBER(SEARCH('[1]Lookup for use classification'!$B$11,C3066)),ISNUMBER(SEARCH('[1]Lookup for use classification'!$C$11,C3066))),'[1]Lookup for use classification'!$A$11,IF(OR(ISNUMBER(SEARCH('[1]Lookup for use classification'!$B$12,C3066)),ISNUMBER(SEARCH('[1]Lookup for use classification'!$C$12,C3066))),'[1]Lookup for use classification'!$A$12,IF(OR(ISNUMBER(SEARCH('[1]Lookup for use classification'!$B$13,C3066)),ISNUMBER(SEARCH('[1]Lookup for use classification'!$C$13,C3066)),ISNUMBER(SEARCH('[1]Lookup for use classification'!$D$13,C3066)),,ISNUMBER(SEARCH('[1]Lookup for use classification'!$C$13,C3066)),ISNUMBER(SEARCH('[1]Lookup for use classification'!$E$13,C3066))),'[1]Lookup for use classification'!$A$13,IF(OR(ISNUMBER(SEARCH('[1]Lookup for use classification'!$B$14,C3066)),ISNUMBER(SEARCH('[1]Lookup for use classification'!$C$14,C3066))),'[1]Lookup for use classification'!$A$14,"Other"))))))))))))</f>
        <v>Health Care - Hospitals</v>
      </c>
      <c r="E3066" s="240"/>
      <c r="F3066" s="259"/>
      <c r="G3066" s="259"/>
    </row>
    <row r="3067" spans="1:12" hidden="1">
      <c r="A3067" s="187" t="s">
        <v>1532</v>
      </c>
      <c r="B3067" s="167" t="s">
        <v>4456</v>
      </c>
      <c r="C3067" s="262" t="s">
        <v>1514</v>
      </c>
      <c r="D3067" s="6" t="str">
        <f>IF(OR(ISNUMBER(SEARCH('[1]Lookup for use classification'!$B$1,C3067)),ISNUMBER(SEARCH('[1]Lookup for use classification'!$C$1,C3067)),ISNUMBER(SEARCH('[1]Lookup for use classification'!$D$1,C3067)),ISNUMBER(SEARCH('[1]Lookup for use classification'!$E$1,C3067))),'[1]Lookup for use classification'!$A$1,IF(ISNUMBER(SEARCH('[1]Lookup for use classification'!$B$2,C3067)),'[1]Lookup for use classification'!$A$2,IF(ISNUMBER(SEARCH('[1]Lookup for use classification'!$B$3,C3067)),'[1]Lookup for use classification'!$A$3,IF(OR(ISNUMBER(SEARCH('[1]Lookup for use classification'!$B$4,C3067)),ISNUMBER(SEARCH('[1]Lookup for use classification'!$C$4,C3067)),ISNUMBER(SEARCH('[1]Lookup for use classification'!$D$4,C3067)),ISNUMBER(SEARCH('[1]Lookup for use classification'!$E$4,C3067))),'[1]Lookup for use classification'!$A$4,IF(OR(ISNUMBER(SEARCH('[1]Lookup for use classification'!$B$5,C3067)),ISNUMBER(SEARCH('[1]Lookup for use classification'!$C$5,C3067)),ISNUMBER(SEARCH('[1]Lookup for use classification'!$D$5,C3067))),'[1]Lookup for use classification'!$A$5,IF(OR(ISNUMBER(SEARCH('[1]Lookup for use classification'!$B$7,C3067)),ISNUMBER(SEARCH('[1]Lookup for use classification'!$C$7,C3067)),ISNUMBER(SEARCH('[1]Lookup for use classification'!$D$7,C3067))),'[1]Lookup for use classification'!$A$7,IF(OR(ISNUMBER(SEARCH('[1]Lookup for use classification'!$B$9,C3067)),ISNUMBER(SEARCH('[1]Lookup for use classification'!$C$9,C3067)),ISNUMBER(SEARCH('[1]Lookup for use classification'!$D$9,C3067)),ISNUMBER(SEARCH('[1]Lookup for use classification'!$E$9,C3067)),ISNUMBER(SEARCH('[1]Lookup for use classification'!$F$9,C3067)),ISNUMBER(SEARCH('[1]Lookup for use classification'!$G$9,C3067)),ISNUMBER(SEARCH('[1]Lookup for use classification'!$H$9,C3067)),ISNUMBER(SEARCH('[1]Lookup for use classification'!$I$9,C3067)),ISNUMBER(SEARCH('[1]Lookup for use classification'!$J$9,C3067)),ISNUMBER(SEARCH('[1]Lookup for use classification'!$K$9,C3067))),'[1]Lookup for use classification'!$A$9,IF(OR(ISNUMBER(SEARCH('[1]Lookup for use classification'!$B$10,C3067)),ISNUMBER(SEARCH('[1]Lookup for use classification'!$C$10,C3067)),ISNUMBER(SEARCH('[1]Lookup for use classification'!$D$10,C3067)),ISNUMBER(SEARCH('[1]Lookup for use classification'!$E$10,C3067)),ISNUMBER(SEARCH('[1]Lookup for use classification'!$F$10,C3067)),ISNUMBER(SEARCH('[1]Lookup for use classification'!$G$10,C3067))),'[1]Lookup for use classification'!$A$10,IF(OR(ISNUMBER(SEARCH('[1]Lookup for use classification'!$B$11,C3067)),ISNUMBER(SEARCH('[1]Lookup for use classification'!$C$11,C3067))),'[1]Lookup for use classification'!$A$11,IF(OR(ISNUMBER(SEARCH('[1]Lookup for use classification'!$B$12,C3067)),ISNUMBER(SEARCH('[1]Lookup for use classification'!$C$12,C3067))),'[1]Lookup for use classification'!$A$12,IF(OR(ISNUMBER(SEARCH('[1]Lookup for use classification'!$B$13,C3067)),ISNUMBER(SEARCH('[1]Lookup for use classification'!$C$13,C3067)),ISNUMBER(SEARCH('[1]Lookup for use classification'!$D$13,C3067)),,ISNUMBER(SEARCH('[1]Lookup for use classification'!$C$13,C3067)),ISNUMBER(SEARCH('[1]Lookup for use classification'!$E$13,C3067))),'[1]Lookup for use classification'!$A$13,IF(OR(ISNUMBER(SEARCH('[1]Lookup for use classification'!$B$14,C3067)),ISNUMBER(SEARCH('[1]Lookup for use classification'!$C$14,C3067))),'[1]Lookup for use classification'!$A$14,"Other"))))))))))))</f>
        <v>Office</v>
      </c>
      <c r="E3067" s="240">
        <v>2912</v>
      </c>
      <c r="F3067" s="259"/>
      <c r="G3067" s="259"/>
    </row>
    <row r="3068" spans="1:12" hidden="1">
      <c r="A3068" s="187" t="s">
        <v>1532</v>
      </c>
      <c r="B3068" s="167" t="s">
        <v>4456</v>
      </c>
      <c r="C3068" s="239" t="s">
        <v>1507</v>
      </c>
      <c r="D3068" s="6" t="str">
        <f>IF(OR(ISNUMBER(SEARCH('[1]Lookup for use classification'!$B$1,C3068)),ISNUMBER(SEARCH('[1]Lookup for use classification'!$C$1,C3068)),ISNUMBER(SEARCH('[1]Lookup for use classification'!$D$1,C3068)),ISNUMBER(SEARCH('[1]Lookup for use classification'!$E$1,C3068))),'[1]Lookup for use classification'!$A$1,IF(ISNUMBER(SEARCH('[1]Lookup for use classification'!$B$2,C3068)),'[1]Lookup for use classification'!$A$2,IF(ISNUMBER(SEARCH('[1]Lookup for use classification'!$B$3,C3068)),'[1]Lookup for use classification'!$A$3,IF(OR(ISNUMBER(SEARCH('[1]Lookup for use classification'!$B$4,C3068)),ISNUMBER(SEARCH('[1]Lookup for use classification'!$C$4,C3068)),ISNUMBER(SEARCH('[1]Lookup for use classification'!$D$4,C3068)),ISNUMBER(SEARCH('[1]Lookup for use classification'!$E$4,C3068))),'[1]Lookup for use classification'!$A$4,IF(OR(ISNUMBER(SEARCH('[1]Lookup for use classification'!$B$5,C3068)),ISNUMBER(SEARCH('[1]Lookup for use classification'!$C$5,C3068)),ISNUMBER(SEARCH('[1]Lookup for use classification'!$D$5,C3068))),'[1]Lookup for use classification'!$A$5,IF(OR(ISNUMBER(SEARCH('[1]Lookup for use classification'!$B$7,C3068)),ISNUMBER(SEARCH('[1]Lookup for use classification'!$C$7,C3068)),ISNUMBER(SEARCH('[1]Lookup for use classification'!$D$7,C3068))),'[1]Lookup for use classification'!$A$7,IF(OR(ISNUMBER(SEARCH('[1]Lookup for use classification'!$B$9,C3068)),ISNUMBER(SEARCH('[1]Lookup for use classification'!$C$9,C3068)),ISNUMBER(SEARCH('[1]Lookup for use classification'!$D$9,C3068)),ISNUMBER(SEARCH('[1]Lookup for use classification'!$E$9,C3068)),ISNUMBER(SEARCH('[1]Lookup for use classification'!$F$9,C3068)),ISNUMBER(SEARCH('[1]Lookup for use classification'!$G$9,C3068)),ISNUMBER(SEARCH('[1]Lookup for use classification'!$H$9,C3068)),ISNUMBER(SEARCH('[1]Lookup for use classification'!$I$9,C3068)),ISNUMBER(SEARCH('[1]Lookup for use classification'!$J$9,C3068)),ISNUMBER(SEARCH('[1]Lookup for use classification'!$K$9,C3068))),'[1]Lookup for use classification'!$A$9,IF(OR(ISNUMBER(SEARCH('[1]Lookup for use classification'!$B$10,C3068)),ISNUMBER(SEARCH('[1]Lookup for use classification'!$C$10,C3068)),ISNUMBER(SEARCH('[1]Lookup for use classification'!$D$10,C3068)),ISNUMBER(SEARCH('[1]Lookup for use classification'!$E$10,C3068)),ISNUMBER(SEARCH('[1]Lookup for use classification'!$F$10,C3068)),ISNUMBER(SEARCH('[1]Lookup for use classification'!$G$10,C3068))),'[1]Lookup for use classification'!$A$10,IF(OR(ISNUMBER(SEARCH('[1]Lookup for use classification'!$B$11,C3068)),ISNUMBER(SEARCH('[1]Lookup for use classification'!$C$11,C3068))),'[1]Lookup for use classification'!$A$11,IF(OR(ISNUMBER(SEARCH('[1]Lookup for use classification'!$B$12,C3068)),ISNUMBER(SEARCH('[1]Lookup for use classification'!$C$12,C3068))),'[1]Lookup for use classification'!$A$12,IF(OR(ISNUMBER(SEARCH('[1]Lookup for use classification'!$B$13,C3068)),ISNUMBER(SEARCH('[1]Lookup for use classification'!$C$13,C3068)),ISNUMBER(SEARCH('[1]Lookup for use classification'!$D$13,C3068)),,ISNUMBER(SEARCH('[1]Lookup for use classification'!$C$13,C3068)),ISNUMBER(SEARCH('[1]Lookup for use classification'!$E$13,C3068))),'[1]Lookup for use classification'!$A$13,IF(OR(ISNUMBER(SEARCH('[1]Lookup for use classification'!$B$14,C3068)),ISNUMBER(SEARCH('[1]Lookup for use classification'!$C$14,C3068))),'[1]Lookup for use classification'!$A$14,"Other"))))))))))))</f>
        <v>Office</v>
      </c>
      <c r="E3068" s="240"/>
      <c r="F3068" s="259"/>
      <c r="G3068" s="259"/>
    </row>
    <row r="3069" spans="1:12" hidden="1">
      <c r="A3069" s="187" t="s">
        <v>1532</v>
      </c>
      <c r="B3069" s="167" t="s">
        <v>4456</v>
      </c>
      <c r="C3069" s="239" t="s">
        <v>37</v>
      </c>
      <c r="D3069" s="6" t="str">
        <f>IF(OR(ISNUMBER(SEARCH('[1]Lookup for use classification'!$B$1,C3069)),ISNUMBER(SEARCH('[1]Lookup for use classification'!$C$1,C3069)),ISNUMBER(SEARCH('[1]Lookup for use classification'!$D$1,C3069)),ISNUMBER(SEARCH('[1]Lookup for use classification'!$E$1,C3069))),'[1]Lookup for use classification'!$A$1,IF(ISNUMBER(SEARCH('[1]Lookup for use classification'!$B$2,C3069)),'[1]Lookup for use classification'!$A$2,IF(ISNUMBER(SEARCH('[1]Lookup for use classification'!$B$3,C3069)),'[1]Lookup for use classification'!$A$3,IF(OR(ISNUMBER(SEARCH('[1]Lookup for use classification'!$B$4,C3069)),ISNUMBER(SEARCH('[1]Lookup for use classification'!$C$4,C3069)),ISNUMBER(SEARCH('[1]Lookup for use classification'!$D$4,C3069)),ISNUMBER(SEARCH('[1]Lookup for use classification'!$E$4,C3069))),'[1]Lookup for use classification'!$A$4,IF(OR(ISNUMBER(SEARCH('[1]Lookup for use classification'!$B$5,C3069)),ISNUMBER(SEARCH('[1]Lookup for use classification'!$C$5,C3069)),ISNUMBER(SEARCH('[1]Lookup for use classification'!$D$5,C3069))),'[1]Lookup for use classification'!$A$5,IF(OR(ISNUMBER(SEARCH('[1]Lookup for use classification'!$B$7,C3069)),ISNUMBER(SEARCH('[1]Lookup for use classification'!$C$7,C3069)),ISNUMBER(SEARCH('[1]Lookup for use classification'!$D$7,C3069))),'[1]Lookup for use classification'!$A$7,IF(OR(ISNUMBER(SEARCH('[1]Lookup for use classification'!$B$9,C3069)),ISNUMBER(SEARCH('[1]Lookup for use classification'!$C$9,C3069)),ISNUMBER(SEARCH('[1]Lookup for use classification'!$D$9,C3069)),ISNUMBER(SEARCH('[1]Lookup for use classification'!$E$9,C3069)),ISNUMBER(SEARCH('[1]Lookup for use classification'!$F$9,C3069)),ISNUMBER(SEARCH('[1]Lookup for use classification'!$G$9,C3069)),ISNUMBER(SEARCH('[1]Lookup for use classification'!$H$9,C3069)),ISNUMBER(SEARCH('[1]Lookup for use classification'!$I$9,C3069)),ISNUMBER(SEARCH('[1]Lookup for use classification'!$J$9,C3069)),ISNUMBER(SEARCH('[1]Lookup for use classification'!$K$9,C3069))),'[1]Lookup for use classification'!$A$9,IF(OR(ISNUMBER(SEARCH('[1]Lookup for use classification'!$B$10,C3069)),ISNUMBER(SEARCH('[1]Lookup for use classification'!$C$10,C3069)),ISNUMBER(SEARCH('[1]Lookup for use classification'!$D$10,C3069)),ISNUMBER(SEARCH('[1]Lookup for use classification'!$E$10,C3069)),ISNUMBER(SEARCH('[1]Lookup for use classification'!$F$10,C3069)),ISNUMBER(SEARCH('[1]Lookup for use classification'!$G$10,C3069))),'[1]Lookup for use classification'!$A$10,IF(OR(ISNUMBER(SEARCH('[1]Lookup for use classification'!$B$11,C3069)),ISNUMBER(SEARCH('[1]Lookup for use classification'!$C$11,C3069))),'[1]Lookup for use classification'!$A$11,IF(OR(ISNUMBER(SEARCH('[1]Lookup for use classification'!$B$12,C3069)),ISNUMBER(SEARCH('[1]Lookup for use classification'!$C$12,C3069))),'[1]Lookup for use classification'!$A$12,IF(OR(ISNUMBER(SEARCH('[1]Lookup for use classification'!$B$13,C3069)),ISNUMBER(SEARCH('[1]Lookup for use classification'!$C$13,C3069)),ISNUMBER(SEARCH('[1]Lookup for use classification'!$D$13,C3069)),,ISNUMBER(SEARCH('[1]Lookup for use classification'!$C$13,C3069)),ISNUMBER(SEARCH('[1]Lookup for use classification'!$E$13,C3069))),'[1]Lookup for use classification'!$A$13,IF(OR(ISNUMBER(SEARCH('[1]Lookup for use classification'!$B$14,C3069)),ISNUMBER(SEARCH('[1]Lookup for use classification'!$C$14,C3069))),'[1]Lookup for use classification'!$A$14,"Other"))))))))))))</f>
        <v>Office</v>
      </c>
      <c r="E3069" s="240"/>
      <c r="F3069" s="259"/>
      <c r="G3069" s="259"/>
    </row>
    <row r="3070" spans="1:12" hidden="1">
      <c r="A3070" s="187" t="s">
        <v>1532</v>
      </c>
      <c r="B3070" s="167" t="s">
        <v>4456</v>
      </c>
      <c r="C3070" s="293" t="s">
        <v>1518</v>
      </c>
      <c r="D3070" s="6" t="str">
        <f>IF(OR(ISNUMBER(SEARCH('[1]Lookup for use classification'!$B$1,C3070)),ISNUMBER(SEARCH('[1]Lookup for use classification'!$C$1,C3070)),ISNUMBER(SEARCH('[1]Lookup for use classification'!$D$1,C3070)),ISNUMBER(SEARCH('[1]Lookup for use classification'!$E$1,C3070))),'[1]Lookup for use classification'!$A$1,IF(ISNUMBER(SEARCH('[1]Lookup for use classification'!$B$2,C3070)),'[1]Lookup for use classification'!$A$2,IF(ISNUMBER(SEARCH('[1]Lookup for use classification'!$B$3,C3070)),'[1]Lookup for use classification'!$A$3,IF(OR(ISNUMBER(SEARCH('[1]Lookup for use classification'!$B$4,C3070)),ISNUMBER(SEARCH('[1]Lookup for use classification'!$C$4,C3070)),ISNUMBER(SEARCH('[1]Lookup for use classification'!$D$4,C3070)),ISNUMBER(SEARCH('[1]Lookup for use classification'!$E$4,C3070))),'[1]Lookup for use classification'!$A$4,IF(OR(ISNUMBER(SEARCH('[1]Lookup for use classification'!$B$5,C3070)),ISNUMBER(SEARCH('[1]Lookup for use classification'!$C$5,C3070)),ISNUMBER(SEARCH('[1]Lookup for use classification'!$D$5,C3070))),'[1]Lookup for use classification'!$A$5,IF(OR(ISNUMBER(SEARCH('[1]Lookup for use classification'!$B$7,C3070)),ISNUMBER(SEARCH('[1]Lookup for use classification'!$C$7,C3070)),ISNUMBER(SEARCH('[1]Lookup for use classification'!$D$7,C3070))),'[1]Lookup for use classification'!$A$7,IF(OR(ISNUMBER(SEARCH('[1]Lookup for use classification'!$B$9,C3070)),ISNUMBER(SEARCH('[1]Lookup for use classification'!$C$9,C3070)),ISNUMBER(SEARCH('[1]Lookup for use classification'!$D$9,C3070)),ISNUMBER(SEARCH('[1]Lookup for use classification'!$E$9,C3070)),ISNUMBER(SEARCH('[1]Lookup for use classification'!$F$9,C3070)),ISNUMBER(SEARCH('[1]Lookup for use classification'!$G$9,C3070)),ISNUMBER(SEARCH('[1]Lookup for use classification'!$H$9,C3070)),ISNUMBER(SEARCH('[1]Lookup for use classification'!$I$9,C3070)),ISNUMBER(SEARCH('[1]Lookup for use classification'!$J$9,C3070)),ISNUMBER(SEARCH('[1]Lookup for use classification'!$K$9,C3070))),'[1]Lookup for use classification'!$A$9,IF(OR(ISNUMBER(SEARCH('[1]Lookup for use classification'!$B$10,C3070)),ISNUMBER(SEARCH('[1]Lookup for use classification'!$C$10,C3070)),ISNUMBER(SEARCH('[1]Lookup for use classification'!$D$10,C3070)),ISNUMBER(SEARCH('[1]Lookup for use classification'!$E$10,C3070)),ISNUMBER(SEARCH('[1]Lookup for use classification'!$F$10,C3070)),ISNUMBER(SEARCH('[1]Lookup for use classification'!$G$10,C3070))),'[1]Lookup for use classification'!$A$10,IF(OR(ISNUMBER(SEARCH('[1]Lookup for use classification'!$B$11,C3070)),ISNUMBER(SEARCH('[1]Lookup for use classification'!$C$11,C3070))),'[1]Lookup for use classification'!$A$11,IF(OR(ISNUMBER(SEARCH('[1]Lookup for use classification'!$B$12,C3070)),ISNUMBER(SEARCH('[1]Lookup for use classification'!$C$12,C3070))),'[1]Lookup for use classification'!$A$12,IF(OR(ISNUMBER(SEARCH('[1]Lookup for use classification'!$B$13,C3070)),ISNUMBER(SEARCH('[1]Lookup for use classification'!$C$13,C3070)),ISNUMBER(SEARCH('[1]Lookup for use classification'!$D$13,C3070)),,ISNUMBER(SEARCH('[1]Lookup for use classification'!$C$13,C3070)),ISNUMBER(SEARCH('[1]Lookup for use classification'!$E$13,C3070))),'[1]Lookup for use classification'!$A$13,IF(OR(ISNUMBER(SEARCH('[1]Lookup for use classification'!$B$14,C3070)),ISNUMBER(SEARCH('[1]Lookup for use classification'!$C$14,C3070))),'[1]Lookup for use classification'!$A$14,"Other"))))))))))))</f>
        <v>Other</v>
      </c>
      <c r="E3070" s="264">
        <v>579</v>
      </c>
      <c r="F3070" s="265"/>
      <c r="G3070" s="265"/>
    </row>
    <row r="3071" spans="1:12" hidden="1">
      <c r="A3071" s="134" t="s">
        <v>1532</v>
      </c>
      <c r="B3071" s="8" t="str">
        <f>IF(ISNA(VLOOKUP(CONCATENATE(A3071,C3071),EUS!$B$2:$B$1939,1,FALSE)),"","End Use Study")</f>
        <v>End Use Study</v>
      </c>
      <c r="C3071" s="14" t="s">
        <v>2819</v>
      </c>
      <c r="D3071" s="8" t="str">
        <f>IF(OR(ISNUMBER(SEARCH('[1]Lookup for use classification'!$B$1,C3071)),ISNUMBER(SEARCH('[1]Lookup for use classification'!$C$1,C3071)),ISNUMBER(SEARCH('[1]Lookup for use classification'!$D$1,C3071)),ISNUMBER(SEARCH('[1]Lookup for use classification'!$E$1,C3071))),'[1]Lookup for use classification'!$A$1,IF(ISNUMBER(SEARCH('[1]Lookup for use classification'!$B$2,C3071)),'[1]Lookup for use classification'!$A$2,IF(ISNUMBER(SEARCH('[1]Lookup for use classification'!$B$3,C3071)),'[1]Lookup for use classification'!$A$3,IF(OR(ISNUMBER(SEARCH('[1]Lookup for use classification'!$B$4,C3071)),ISNUMBER(SEARCH('[1]Lookup for use classification'!$C$4,C3071)),ISNUMBER(SEARCH('[1]Lookup for use classification'!$D$4,C3071)),ISNUMBER(SEARCH('[1]Lookup for use classification'!$E$4,C3071))),'[1]Lookup for use classification'!$A$4,IF(OR(ISNUMBER(SEARCH('[1]Lookup for use classification'!$B$5,C3071)),ISNUMBER(SEARCH('[1]Lookup for use classification'!$C$5,C3071)),ISNUMBER(SEARCH('[1]Lookup for use classification'!$D$5,C3071))),'[1]Lookup for use classification'!$A$5,IF(OR(ISNUMBER(SEARCH('[1]Lookup for use classification'!$B$7,C3071)),ISNUMBER(SEARCH('[1]Lookup for use classification'!$C$7,C3071)),ISNUMBER(SEARCH('[1]Lookup for use classification'!$D$7,C3071))),'[1]Lookup for use classification'!$A$7,IF(OR(ISNUMBER(SEARCH('[1]Lookup for use classification'!$B$9,C3071)),ISNUMBER(SEARCH('[1]Lookup for use classification'!$C$9,C3071)),ISNUMBER(SEARCH('[1]Lookup for use classification'!$D$9,C3071)),ISNUMBER(SEARCH('[1]Lookup for use classification'!$E$9,C3071)),ISNUMBER(SEARCH('[1]Lookup for use classification'!$F$9,C3071)),ISNUMBER(SEARCH('[1]Lookup for use classification'!$G$9,C3071)),ISNUMBER(SEARCH('[1]Lookup for use classification'!$H$9,C3071)),ISNUMBER(SEARCH('[1]Lookup for use classification'!$I$9,C3071)),ISNUMBER(SEARCH('[1]Lookup for use classification'!$J$9,C3071)),ISNUMBER(SEARCH('[1]Lookup for use classification'!$K$9,C3071))),'[1]Lookup for use classification'!$A$9,IF(OR(ISNUMBER(SEARCH('[1]Lookup for use classification'!$B$10,C3071)),ISNUMBER(SEARCH('[1]Lookup for use classification'!$C$10,C3071)),ISNUMBER(SEARCH('[1]Lookup for use classification'!$D$10,C3071)),ISNUMBER(SEARCH('[1]Lookup for use classification'!$E$10,C3071)),ISNUMBER(SEARCH('[1]Lookup for use classification'!$F$10,C3071)),ISNUMBER(SEARCH('[1]Lookup for use classification'!$G$10,C3071))),'[1]Lookup for use classification'!$A$10,IF(OR(ISNUMBER(SEARCH('[1]Lookup for use classification'!$B$11,C3071)),ISNUMBER(SEARCH('[1]Lookup for use classification'!$C$11,C3071))),'[1]Lookup for use classification'!$A$11,IF(OR(ISNUMBER(SEARCH('[1]Lookup for use classification'!$B$12,C3071)),ISNUMBER(SEARCH('[1]Lookup for use classification'!$C$12,C3071))),'[1]Lookup for use classification'!$A$12,IF(OR(ISNUMBER(SEARCH('[1]Lookup for use classification'!$B$13,C3071)),ISNUMBER(SEARCH('[1]Lookup for use classification'!$C$13,C3071)),ISNUMBER(SEARCH('[1]Lookup for use classification'!$D$13,C3071)),,ISNUMBER(SEARCH('[1]Lookup for use classification'!$C$13,C3071)),ISNUMBER(SEARCH('[1]Lookup for use classification'!$E$13,C3071))),'[1]Lookup for use classification'!$A$13,IF(OR(ISNUMBER(SEARCH('[1]Lookup for use classification'!$B$14,C3071)),ISNUMBER(SEARCH('[1]Lookup for use classification'!$C$14,C3071))),'[1]Lookup for use classification'!$A$14,"Other"))))))))))))</f>
        <v>Other</v>
      </c>
      <c r="E3071" s="15">
        <v>3000</v>
      </c>
      <c r="F3071" s="15"/>
      <c r="G3071" s="15"/>
      <c r="H3071" s="164"/>
      <c r="I3071" s="164"/>
      <c r="J3071" s="7"/>
      <c r="L3071" s="6"/>
    </row>
    <row r="3072" spans="1:12" hidden="1">
      <c r="A3072" s="187" t="s">
        <v>1532</v>
      </c>
      <c r="B3072" s="167" t="s">
        <v>4456</v>
      </c>
      <c r="C3072" s="262" t="s">
        <v>1500</v>
      </c>
      <c r="D3072" s="6" t="str">
        <f>IF(OR(ISNUMBER(SEARCH('[1]Lookup for use classification'!$B$1,C3072)),ISNUMBER(SEARCH('[1]Lookup for use classification'!$C$1,C3072)),ISNUMBER(SEARCH('[1]Lookup for use classification'!$D$1,C3072)),ISNUMBER(SEARCH('[1]Lookup for use classification'!$E$1,C3072))),'[1]Lookup for use classification'!$A$1,IF(ISNUMBER(SEARCH('[1]Lookup for use classification'!$B$2,C3072)),'[1]Lookup for use classification'!$A$2,IF(ISNUMBER(SEARCH('[1]Lookup for use classification'!$B$3,C3072)),'[1]Lookup for use classification'!$A$3,IF(OR(ISNUMBER(SEARCH('[1]Lookup for use classification'!$B$4,C3072)),ISNUMBER(SEARCH('[1]Lookup for use classification'!$C$4,C3072)),ISNUMBER(SEARCH('[1]Lookup for use classification'!$D$4,C3072)),ISNUMBER(SEARCH('[1]Lookup for use classification'!$E$4,C3072))),'[1]Lookup for use classification'!$A$4,IF(OR(ISNUMBER(SEARCH('[1]Lookup for use classification'!$B$5,C3072)),ISNUMBER(SEARCH('[1]Lookup for use classification'!$C$5,C3072)),ISNUMBER(SEARCH('[1]Lookup for use classification'!$D$5,C3072))),'[1]Lookup for use classification'!$A$5,IF(OR(ISNUMBER(SEARCH('[1]Lookup for use classification'!$B$7,C3072)),ISNUMBER(SEARCH('[1]Lookup for use classification'!$C$7,C3072)),ISNUMBER(SEARCH('[1]Lookup for use classification'!$D$7,C3072))),'[1]Lookup for use classification'!$A$7,IF(OR(ISNUMBER(SEARCH('[1]Lookup for use classification'!$B$9,C3072)),ISNUMBER(SEARCH('[1]Lookup for use classification'!$C$9,C3072)),ISNUMBER(SEARCH('[1]Lookup for use classification'!$D$9,C3072)),ISNUMBER(SEARCH('[1]Lookup for use classification'!$E$9,C3072)),ISNUMBER(SEARCH('[1]Lookup for use classification'!$F$9,C3072)),ISNUMBER(SEARCH('[1]Lookup for use classification'!$G$9,C3072)),ISNUMBER(SEARCH('[1]Lookup for use classification'!$H$9,C3072)),ISNUMBER(SEARCH('[1]Lookup for use classification'!$I$9,C3072)),ISNUMBER(SEARCH('[1]Lookup for use classification'!$J$9,C3072)),ISNUMBER(SEARCH('[1]Lookup for use classification'!$K$9,C3072))),'[1]Lookup for use classification'!$A$9,IF(OR(ISNUMBER(SEARCH('[1]Lookup for use classification'!$B$10,C3072)),ISNUMBER(SEARCH('[1]Lookup for use classification'!$C$10,C3072)),ISNUMBER(SEARCH('[1]Lookup for use classification'!$D$10,C3072)),ISNUMBER(SEARCH('[1]Lookup for use classification'!$E$10,C3072)),ISNUMBER(SEARCH('[1]Lookup for use classification'!$F$10,C3072)),ISNUMBER(SEARCH('[1]Lookup for use classification'!$G$10,C3072))),'[1]Lookup for use classification'!$A$10,IF(OR(ISNUMBER(SEARCH('[1]Lookup for use classification'!$B$11,C3072)),ISNUMBER(SEARCH('[1]Lookup for use classification'!$C$11,C3072))),'[1]Lookup for use classification'!$A$11,IF(OR(ISNUMBER(SEARCH('[1]Lookup for use classification'!$B$12,C3072)),ISNUMBER(SEARCH('[1]Lookup for use classification'!$C$12,C3072))),'[1]Lookup for use classification'!$A$12,IF(OR(ISNUMBER(SEARCH('[1]Lookup for use classification'!$B$13,C3072)),ISNUMBER(SEARCH('[1]Lookup for use classification'!$C$13,C3072)),ISNUMBER(SEARCH('[1]Lookup for use classification'!$D$13,C3072)),,ISNUMBER(SEARCH('[1]Lookup for use classification'!$C$13,C3072)),ISNUMBER(SEARCH('[1]Lookup for use classification'!$E$13,C3072))),'[1]Lookup for use classification'!$A$13,IF(OR(ISNUMBER(SEARCH('[1]Lookup for use classification'!$B$14,C3072)),ISNUMBER(SEARCH('[1]Lookup for use classification'!$C$14,C3072))),'[1]Lookup for use classification'!$A$14,"Other"))))))))))))</f>
        <v>Other</v>
      </c>
      <c r="E3072" s="240">
        <v>15636</v>
      </c>
      <c r="F3072" s="259"/>
      <c r="G3072" s="259"/>
    </row>
    <row r="3073" spans="1:18" hidden="1">
      <c r="A3073" s="134" t="s">
        <v>1532</v>
      </c>
      <c r="B3073" s="8" t="str">
        <f>IF(ISNA(VLOOKUP(CONCATENATE(A3073,C3073),EUS!$B$2:$B$1939,1,FALSE)),"","End Use Study")</f>
        <v>End Use Study</v>
      </c>
      <c r="C3073" s="14" t="s">
        <v>2820</v>
      </c>
      <c r="D3073" s="8" t="str">
        <f>IF(OR(ISNUMBER(SEARCH('[1]Lookup for use classification'!$B$1,C3073)),ISNUMBER(SEARCH('[1]Lookup for use classification'!$C$1,C3073)),ISNUMBER(SEARCH('[1]Lookup for use classification'!$D$1,C3073)),ISNUMBER(SEARCH('[1]Lookup for use classification'!$E$1,C3073))),'[1]Lookup for use classification'!$A$1,IF(ISNUMBER(SEARCH('[1]Lookup for use classification'!$B$2,C3073)),'[1]Lookup for use classification'!$A$2,IF(ISNUMBER(SEARCH('[1]Lookup for use classification'!$B$3,C3073)),'[1]Lookup for use classification'!$A$3,IF(OR(ISNUMBER(SEARCH('[1]Lookup for use classification'!$B$4,C3073)),ISNUMBER(SEARCH('[1]Lookup for use classification'!$C$4,C3073)),ISNUMBER(SEARCH('[1]Lookup for use classification'!$D$4,C3073)),ISNUMBER(SEARCH('[1]Lookup for use classification'!$E$4,C3073))),'[1]Lookup for use classification'!$A$4,IF(OR(ISNUMBER(SEARCH('[1]Lookup for use classification'!$B$5,C3073)),ISNUMBER(SEARCH('[1]Lookup for use classification'!$C$5,C3073)),ISNUMBER(SEARCH('[1]Lookup for use classification'!$D$5,C3073))),'[1]Lookup for use classification'!$A$5,IF(OR(ISNUMBER(SEARCH('[1]Lookup for use classification'!$B$7,C3073)),ISNUMBER(SEARCH('[1]Lookup for use classification'!$C$7,C3073)),ISNUMBER(SEARCH('[1]Lookup for use classification'!$D$7,C3073))),'[1]Lookup for use classification'!$A$7,IF(OR(ISNUMBER(SEARCH('[1]Lookup for use classification'!$B$9,C3073)),ISNUMBER(SEARCH('[1]Lookup for use classification'!$C$9,C3073)),ISNUMBER(SEARCH('[1]Lookup for use classification'!$D$9,C3073)),ISNUMBER(SEARCH('[1]Lookup for use classification'!$E$9,C3073)),ISNUMBER(SEARCH('[1]Lookup for use classification'!$F$9,C3073)),ISNUMBER(SEARCH('[1]Lookup for use classification'!$G$9,C3073)),ISNUMBER(SEARCH('[1]Lookup for use classification'!$H$9,C3073)),ISNUMBER(SEARCH('[1]Lookup for use classification'!$I$9,C3073)),ISNUMBER(SEARCH('[1]Lookup for use classification'!$J$9,C3073)),ISNUMBER(SEARCH('[1]Lookup for use classification'!$K$9,C3073))),'[1]Lookup for use classification'!$A$9,IF(OR(ISNUMBER(SEARCH('[1]Lookup for use classification'!$B$10,C3073)),ISNUMBER(SEARCH('[1]Lookup for use classification'!$C$10,C3073)),ISNUMBER(SEARCH('[1]Lookup for use classification'!$D$10,C3073)),ISNUMBER(SEARCH('[1]Lookup for use classification'!$E$10,C3073)),ISNUMBER(SEARCH('[1]Lookup for use classification'!$F$10,C3073)),ISNUMBER(SEARCH('[1]Lookup for use classification'!$G$10,C3073))),'[1]Lookup for use classification'!$A$10,IF(OR(ISNUMBER(SEARCH('[1]Lookup for use classification'!$B$11,C3073)),ISNUMBER(SEARCH('[1]Lookup for use classification'!$C$11,C3073))),'[1]Lookup for use classification'!$A$11,IF(OR(ISNUMBER(SEARCH('[1]Lookup for use classification'!$B$12,C3073)),ISNUMBER(SEARCH('[1]Lookup for use classification'!$C$12,C3073))),'[1]Lookup for use classification'!$A$12,IF(OR(ISNUMBER(SEARCH('[1]Lookup for use classification'!$B$13,C3073)),ISNUMBER(SEARCH('[1]Lookup for use classification'!$C$13,C3073)),ISNUMBER(SEARCH('[1]Lookup for use classification'!$D$13,C3073)),,ISNUMBER(SEARCH('[1]Lookup for use classification'!$C$13,C3073)),ISNUMBER(SEARCH('[1]Lookup for use classification'!$E$13,C3073))),'[1]Lookup for use classification'!$A$13,IF(OR(ISNUMBER(SEARCH('[1]Lookup for use classification'!$B$14,C3073)),ISNUMBER(SEARCH('[1]Lookup for use classification'!$C$14,C3073))),'[1]Lookup for use classification'!$A$14,"Other"))))))))))))</f>
        <v>Other</v>
      </c>
      <c r="E3073" s="15"/>
      <c r="F3073" s="15"/>
      <c r="G3073" s="15"/>
      <c r="H3073" s="164"/>
      <c r="I3073" s="164"/>
      <c r="J3073" s="7"/>
      <c r="L3073" s="6"/>
    </row>
    <row r="3074" spans="1:18" hidden="1">
      <c r="A3074" s="134" t="s">
        <v>1532</v>
      </c>
      <c r="B3074" s="8" t="str">
        <f>IF(ISNA(VLOOKUP(CONCATENATE(A3074,C3074),EUS!$B$2:$B$1939,1,FALSE)),"","End Use Study")</f>
        <v>End Use Study</v>
      </c>
      <c r="C3074" s="14" t="s">
        <v>2821</v>
      </c>
      <c r="D3074" s="8" t="str">
        <f>IF(OR(ISNUMBER(SEARCH('[1]Lookup for use classification'!$B$1,C3074)),ISNUMBER(SEARCH('[1]Lookup for use classification'!$C$1,C3074)),ISNUMBER(SEARCH('[1]Lookup for use classification'!$D$1,C3074)),ISNUMBER(SEARCH('[1]Lookup for use classification'!$E$1,C3074))),'[1]Lookup for use classification'!$A$1,IF(ISNUMBER(SEARCH('[1]Lookup for use classification'!$B$2,C3074)),'[1]Lookup for use classification'!$A$2,IF(ISNUMBER(SEARCH('[1]Lookup for use classification'!$B$3,C3074)),'[1]Lookup for use classification'!$A$3,IF(OR(ISNUMBER(SEARCH('[1]Lookup for use classification'!$B$4,C3074)),ISNUMBER(SEARCH('[1]Lookup for use classification'!$C$4,C3074)),ISNUMBER(SEARCH('[1]Lookup for use classification'!$D$4,C3074)),ISNUMBER(SEARCH('[1]Lookup for use classification'!$E$4,C3074))),'[1]Lookup for use classification'!$A$4,IF(OR(ISNUMBER(SEARCH('[1]Lookup for use classification'!$B$5,C3074)),ISNUMBER(SEARCH('[1]Lookup for use classification'!$C$5,C3074)),ISNUMBER(SEARCH('[1]Lookup for use classification'!$D$5,C3074))),'[1]Lookup for use classification'!$A$5,IF(OR(ISNUMBER(SEARCH('[1]Lookup for use classification'!$B$7,C3074)),ISNUMBER(SEARCH('[1]Lookup for use classification'!$C$7,C3074)),ISNUMBER(SEARCH('[1]Lookup for use classification'!$D$7,C3074))),'[1]Lookup for use classification'!$A$7,IF(OR(ISNUMBER(SEARCH('[1]Lookup for use classification'!$B$9,C3074)),ISNUMBER(SEARCH('[1]Lookup for use classification'!$C$9,C3074)),ISNUMBER(SEARCH('[1]Lookup for use classification'!$D$9,C3074)),ISNUMBER(SEARCH('[1]Lookup for use classification'!$E$9,C3074)),ISNUMBER(SEARCH('[1]Lookup for use classification'!$F$9,C3074)),ISNUMBER(SEARCH('[1]Lookup for use classification'!$G$9,C3074)),ISNUMBER(SEARCH('[1]Lookup for use classification'!$H$9,C3074)),ISNUMBER(SEARCH('[1]Lookup for use classification'!$I$9,C3074)),ISNUMBER(SEARCH('[1]Lookup for use classification'!$J$9,C3074)),ISNUMBER(SEARCH('[1]Lookup for use classification'!$K$9,C3074))),'[1]Lookup for use classification'!$A$9,IF(OR(ISNUMBER(SEARCH('[1]Lookup for use classification'!$B$10,C3074)),ISNUMBER(SEARCH('[1]Lookup for use classification'!$C$10,C3074)),ISNUMBER(SEARCH('[1]Lookup for use classification'!$D$10,C3074)),ISNUMBER(SEARCH('[1]Lookup for use classification'!$E$10,C3074)),ISNUMBER(SEARCH('[1]Lookup for use classification'!$F$10,C3074)),ISNUMBER(SEARCH('[1]Lookup for use classification'!$G$10,C3074))),'[1]Lookup for use classification'!$A$10,IF(OR(ISNUMBER(SEARCH('[1]Lookup for use classification'!$B$11,C3074)),ISNUMBER(SEARCH('[1]Lookup for use classification'!$C$11,C3074))),'[1]Lookup for use classification'!$A$11,IF(OR(ISNUMBER(SEARCH('[1]Lookup for use classification'!$B$12,C3074)),ISNUMBER(SEARCH('[1]Lookup for use classification'!$C$12,C3074))),'[1]Lookup for use classification'!$A$12,IF(OR(ISNUMBER(SEARCH('[1]Lookup for use classification'!$B$13,C3074)),ISNUMBER(SEARCH('[1]Lookup for use classification'!$C$13,C3074)),ISNUMBER(SEARCH('[1]Lookup for use classification'!$D$13,C3074)),,ISNUMBER(SEARCH('[1]Lookup for use classification'!$C$13,C3074)),ISNUMBER(SEARCH('[1]Lookup for use classification'!$E$13,C3074))),'[1]Lookup for use classification'!$A$13,IF(OR(ISNUMBER(SEARCH('[1]Lookup for use classification'!$B$14,C3074)),ISNUMBER(SEARCH('[1]Lookup for use classification'!$C$14,C3074))),'[1]Lookup for use classification'!$A$14,"Other"))))))))))))</f>
        <v>Other</v>
      </c>
      <c r="E3074" s="15"/>
      <c r="F3074" s="15"/>
      <c r="G3074" s="15"/>
      <c r="H3074" s="164"/>
      <c r="I3074" s="164"/>
      <c r="J3074" s="7"/>
      <c r="L3074" s="6"/>
    </row>
    <row r="3075" spans="1:18" hidden="1">
      <c r="A3075" s="134" t="s">
        <v>1532</v>
      </c>
      <c r="B3075" s="8" t="str">
        <f>IF(ISNA(VLOOKUP(CONCATENATE(A3075,C3075),EUS!$B$2:$B$1939,1,FALSE)),"","End Use Study")</f>
        <v>End Use Study</v>
      </c>
      <c r="C3075" s="14" t="s">
        <v>2822</v>
      </c>
      <c r="D3075" s="8" t="str">
        <f>IF(OR(ISNUMBER(SEARCH('[1]Lookup for use classification'!$B$1,C3075)),ISNUMBER(SEARCH('[1]Lookup for use classification'!$C$1,C3075)),ISNUMBER(SEARCH('[1]Lookup for use classification'!$D$1,C3075)),ISNUMBER(SEARCH('[1]Lookup for use classification'!$E$1,C3075))),'[1]Lookup for use classification'!$A$1,IF(ISNUMBER(SEARCH('[1]Lookup for use classification'!$B$2,C3075)),'[1]Lookup for use classification'!$A$2,IF(ISNUMBER(SEARCH('[1]Lookup for use classification'!$B$3,C3075)),'[1]Lookup for use classification'!$A$3,IF(OR(ISNUMBER(SEARCH('[1]Lookup for use classification'!$B$4,C3075)),ISNUMBER(SEARCH('[1]Lookup for use classification'!$C$4,C3075)),ISNUMBER(SEARCH('[1]Lookup for use classification'!$D$4,C3075)),ISNUMBER(SEARCH('[1]Lookup for use classification'!$E$4,C3075))),'[1]Lookup for use classification'!$A$4,IF(OR(ISNUMBER(SEARCH('[1]Lookup for use classification'!$B$5,C3075)),ISNUMBER(SEARCH('[1]Lookup for use classification'!$C$5,C3075)),ISNUMBER(SEARCH('[1]Lookup for use classification'!$D$5,C3075))),'[1]Lookup for use classification'!$A$5,IF(OR(ISNUMBER(SEARCH('[1]Lookup for use classification'!$B$7,C3075)),ISNUMBER(SEARCH('[1]Lookup for use classification'!$C$7,C3075)),ISNUMBER(SEARCH('[1]Lookup for use classification'!$D$7,C3075))),'[1]Lookup for use classification'!$A$7,IF(OR(ISNUMBER(SEARCH('[1]Lookup for use classification'!$B$9,C3075)),ISNUMBER(SEARCH('[1]Lookup for use classification'!$C$9,C3075)),ISNUMBER(SEARCH('[1]Lookup for use classification'!$D$9,C3075)),ISNUMBER(SEARCH('[1]Lookup for use classification'!$E$9,C3075)),ISNUMBER(SEARCH('[1]Lookup for use classification'!$F$9,C3075)),ISNUMBER(SEARCH('[1]Lookup for use classification'!$G$9,C3075)),ISNUMBER(SEARCH('[1]Lookup for use classification'!$H$9,C3075)),ISNUMBER(SEARCH('[1]Lookup for use classification'!$I$9,C3075)),ISNUMBER(SEARCH('[1]Lookup for use classification'!$J$9,C3075)),ISNUMBER(SEARCH('[1]Lookup for use classification'!$K$9,C3075))),'[1]Lookup for use classification'!$A$9,IF(OR(ISNUMBER(SEARCH('[1]Lookup for use classification'!$B$10,C3075)),ISNUMBER(SEARCH('[1]Lookup for use classification'!$C$10,C3075)),ISNUMBER(SEARCH('[1]Lookup for use classification'!$D$10,C3075)),ISNUMBER(SEARCH('[1]Lookup for use classification'!$E$10,C3075)),ISNUMBER(SEARCH('[1]Lookup for use classification'!$F$10,C3075)),ISNUMBER(SEARCH('[1]Lookup for use classification'!$G$10,C3075))),'[1]Lookup for use classification'!$A$10,IF(OR(ISNUMBER(SEARCH('[1]Lookup for use classification'!$B$11,C3075)),ISNUMBER(SEARCH('[1]Lookup for use classification'!$C$11,C3075))),'[1]Lookup for use classification'!$A$11,IF(OR(ISNUMBER(SEARCH('[1]Lookup for use classification'!$B$12,C3075)),ISNUMBER(SEARCH('[1]Lookup for use classification'!$C$12,C3075))),'[1]Lookup for use classification'!$A$12,IF(OR(ISNUMBER(SEARCH('[1]Lookup for use classification'!$B$13,C3075)),ISNUMBER(SEARCH('[1]Lookup for use classification'!$C$13,C3075)),ISNUMBER(SEARCH('[1]Lookup for use classification'!$D$13,C3075)),,ISNUMBER(SEARCH('[1]Lookup for use classification'!$C$13,C3075)),ISNUMBER(SEARCH('[1]Lookup for use classification'!$E$13,C3075))),'[1]Lookup for use classification'!$A$13,IF(OR(ISNUMBER(SEARCH('[1]Lookup for use classification'!$B$14,C3075)),ISNUMBER(SEARCH('[1]Lookup for use classification'!$C$14,C3075))),'[1]Lookup for use classification'!$A$14,"Other"))))))))))))</f>
        <v>Other</v>
      </c>
      <c r="E3075" s="15"/>
      <c r="F3075" s="15"/>
      <c r="G3075" s="15"/>
      <c r="H3075" s="164"/>
      <c r="I3075" s="164"/>
      <c r="J3075" s="7"/>
      <c r="L3075" s="6"/>
    </row>
    <row r="3076" spans="1:18" hidden="1">
      <c r="A3076" s="134" t="s">
        <v>1532</v>
      </c>
      <c r="B3076" s="8" t="str">
        <f>IF(ISNA(VLOOKUP(CONCATENATE(A3076,C3076),EUS!$B$2:$B$1939,1,FALSE)),"","End Use Study")</f>
        <v>End Use Study</v>
      </c>
      <c r="C3076" s="14" t="s">
        <v>2823</v>
      </c>
      <c r="D3076" s="8" t="str">
        <f>IF(OR(ISNUMBER(SEARCH('[1]Lookup for use classification'!$B$1,C3076)),ISNUMBER(SEARCH('[1]Lookup for use classification'!$C$1,C3076)),ISNUMBER(SEARCH('[1]Lookup for use classification'!$D$1,C3076)),ISNUMBER(SEARCH('[1]Lookup for use classification'!$E$1,C3076))),'[1]Lookup for use classification'!$A$1,IF(ISNUMBER(SEARCH('[1]Lookup for use classification'!$B$2,C3076)),'[1]Lookup for use classification'!$A$2,IF(ISNUMBER(SEARCH('[1]Lookup for use classification'!$B$3,C3076)),'[1]Lookup for use classification'!$A$3,IF(OR(ISNUMBER(SEARCH('[1]Lookup for use classification'!$B$4,C3076)),ISNUMBER(SEARCH('[1]Lookup for use classification'!$C$4,C3076)),ISNUMBER(SEARCH('[1]Lookup for use classification'!$D$4,C3076)),ISNUMBER(SEARCH('[1]Lookup for use classification'!$E$4,C3076))),'[1]Lookup for use classification'!$A$4,IF(OR(ISNUMBER(SEARCH('[1]Lookup for use classification'!$B$5,C3076)),ISNUMBER(SEARCH('[1]Lookup for use classification'!$C$5,C3076)),ISNUMBER(SEARCH('[1]Lookup for use classification'!$D$5,C3076))),'[1]Lookup for use classification'!$A$5,IF(OR(ISNUMBER(SEARCH('[1]Lookup for use classification'!$B$7,C3076)),ISNUMBER(SEARCH('[1]Lookup for use classification'!$C$7,C3076)),ISNUMBER(SEARCH('[1]Lookup for use classification'!$D$7,C3076))),'[1]Lookup for use classification'!$A$7,IF(OR(ISNUMBER(SEARCH('[1]Lookup for use classification'!$B$9,C3076)),ISNUMBER(SEARCH('[1]Lookup for use classification'!$C$9,C3076)),ISNUMBER(SEARCH('[1]Lookup for use classification'!$D$9,C3076)),ISNUMBER(SEARCH('[1]Lookup for use classification'!$E$9,C3076)),ISNUMBER(SEARCH('[1]Lookup for use classification'!$F$9,C3076)),ISNUMBER(SEARCH('[1]Lookup for use classification'!$G$9,C3076)),ISNUMBER(SEARCH('[1]Lookup for use classification'!$H$9,C3076)),ISNUMBER(SEARCH('[1]Lookup for use classification'!$I$9,C3076)),ISNUMBER(SEARCH('[1]Lookup for use classification'!$J$9,C3076)),ISNUMBER(SEARCH('[1]Lookup for use classification'!$K$9,C3076))),'[1]Lookup for use classification'!$A$9,IF(OR(ISNUMBER(SEARCH('[1]Lookup for use classification'!$B$10,C3076)),ISNUMBER(SEARCH('[1]Lookup for use classification'!$C$10,C3076)),ISNUMBER(SEARCH('[1]Lookup for use classification'!$D$10,C3076)),ISNUMBER(SEARCH('[1]Lookup for use classification'!$E$10,C3076)),ISNUMBER(SEARCH('[1]Lookup for use classification'!$F$10,C3076)),ISNUMBER(SEARCH('[1]Lookup for use classification'!$G$10,C3076))),'[1]Lookup for use classification'!$A$10,IF(OR(ISNUMBER(SEARCH('[1]Lookup for use classification'!$B$11,C3076)),ISNUMBER(SEARCH('[1]Lookup for use classification'!$C$11,C3076))),'[1]Lookup for use classification'!$A$11,IF(OR(ISNUMBER(SEARCH('[1]Lookup for use classification'!$B$12,C3076)),ISNUMBER(SEARCH('[1]Lookup for use classification'!$C$12,C3076))),'[1]Lookup for use classification'!$A$12,IF(OR(ISNUMBER(SEARCH('[1]Lookup for use classification'!$B$13,C3076)),ISNUMBER(SEARCH('[1]Lookup for use classification'!$C$13,C3076)),ISNUMBER(SEARCH('[1]Lookup for use classification'!$D$13,C3076)),,ISNUMBER(SEARCH('[1]Lookup for use classification'!$C$13,C3076)),ISNUMBER(SEARCH('[1]Lookup for use classification'!$E$13,C3076))),'[1]Lookup for use classification'!$A$13,IF(OR(ISNUMBER(SEARCH('[1]Lookup for use classification'!$B$14,C3076)),ISNUMBER(SEARCH('[1]Lookup for use classification'!$C$14,C3076))),'[1]Lookup for use classification'!$A$14,"Other"))))))))))))</f>
        <v>Other</v>
      </c>
      <c r="E3076" s="15"/>
      <c r="F3076" s="15"/>
      <c r="G3076" s="15"/>
      <c r="H3076" s="164"/>
      <c r="I3076" s="164"/>
      <c r="J3076" s="7"/>
      <c r="L3076" s="6"/>
    </row>
    <row r="3077" spans="1:18" hidden="1">
      <c r="A3077" s="134" t="s">
        <v>1532</v>
      </c>
      <c r="B3077" s="8" t="str">
        <f>IF(ISNA(VLOOKUP(CONCATENATE(A3077,C3077),EUS!$B$2:$B$1939,1,FALSE)),"","End Use Study")</f>
        <v>End Use Study</v>
      </c>
      <c r="C3077" s="14" t="s">
        <v>2824</v>
      </c>
      <c r="D3077" s="8" t="str">
        <f>IF(OR(ISNUMBER(SEARCH('[1]Lookup for use classification'!$B$1,C3077)),ISNUMBER(SEARCH('[1]Lookup for use classification'!$C$1,C3077)),ISNUMBER(SEARCH('[1]Lookup for use classification'!$D$1,C3077)),ISNUMBER(SEARCH('[1]Lookup for use classification'!$E$1,C3077))),'[1]Lookup for use classification'!$A$1,IF(ISNUMBER(SEARCH('[1]Lookup for use classification'!$B$2,C3077)),'[1]Lookup for use classification'!$A$2,IF(ISNUMBER(SEARCH('[1]Lookup for use classification'!$B$3,C3077)),'[1]Lookup for use classification'!$A$3,IF(OR(ISNUMBER(SEARCH('[1]Lookup for use classification'!$B$4,C3077)),ISNUMBER(SEARCH('[1]Lookup for use classification'!$C$4,C3077)),ISNUMBER(SEARCH('[1]Lookup for use classification'!$D$4,C3077)),ISNUMBER(SEARCH('[1]Lookup for use classification'!$E$4,C3077))),'[1]Lookup for use classification'!$A$4,IF(OR(ISNUMBER(SEARCH('[1]Lookup for use classification'!$B$5,C3077)),ISNUMBER(SEARCH('[1]Lookup for use classification'!$C$5,C3077)),ISNUMBER(SEARCH('[1]Lookup for use classification'!$D$5,C3077))),'[1]Lookup for use classification'!$A$5,IF(OR(ISNUMBER(SEARCH('[1]Lookup for use classification'!$B$7,C3077)),ISNUMBER(SEARCH('[1]Lookup for use classification'!$C$7,C3077)),ISNUMBER(SEARCH('[1]Lookup for use classification'!$D$7,C3077))),'[1]Lookup for use classification'!$A$7,IF(OR(ISNUMBER(SEARCH('[1]Lookup for use classification'!$B$9,C3077)),ISNUMBER(SEARCH('[1]Lookup for use classification'!$C$9,C3077)),ISNUMBER(SEARCH('[1]Lookup for use classification'!$D$9,C3077)),ISNUMBER(SEARCH('[1]Lookup for use classification'!$E$9,C3077)),ISNUMBER(SEARCH('[1]Lookup for use classification'!$F$9,C3077)),ISNUMBER(SEARCH('[1]Lookup for use classification'!$G$9,C3077)),ISNUMBER(SEARCH('[1]Lookup for use classification'!$H$9,C3077)),ISNUMBER(SEARCH('[1]Lookup for use classification'!$I$9,C3077)),ISNUMBER(SEARCH('[1]Lookup for use classification'!$J$9,C3077)),ISNUMBER(SEARCH('[1]Lookup for use classification'!$K$9,C3077))),'[1]Lookup for use classification'!$A$9,IF(OR(ISNUMBER(SEARCH('[1]Lookup for use classification'!$B$10,C3077)),ISNUMBER(SEARCH('[1]Lookup for use classification'!$C$10,C3077)),ISNUMBER(SEARCH('[1]Lookup for use classification'!$D$10,C3077)),ISNUMBER(SEARCH('[1]Lookup for use classification'!$E$10,C3077)),ISNUMBER(SEARCH('[1]Lookup for use classification'!$F$10,C3077)),ISNUMBER(SEARCH('[1]Lookup for use classification'!$G$10,C3077))),'[1]Lookup for use classification'!$A$10,IF(OR(ISNUMBER(SEARCH('[1]Lookup for use classification'!$B$11,C3077)),ISNUMBER(SEARCH('[1]Lookup for use classification'!$C$11,C3077))),'[1]Lookup for use classification'!$A$11,IF(OR(ISNUMBER(SEARCH('[1]Lookup for use classification'!$B$12,C3077)),ISNUMBER(SEARCH('[1]Lookup for use classification'!$C$12,C3077))),'[1]Lookup for use classification'!$A$12,IF(OR(ISNUMBER(SEARCH('[1]Lookup for use classification'!$B$13,C3077)),ISNUMBER(SEARCH('[1]Lookup for use classification'!$C$13,C3077)),ISNUMBER(SEARCH('[1]Lookup for use classification'!$D$13,C3077)),,ISNUMBER(SEARCH('[1]Lookup for use classification'!$C$13,C3077)),ISNUMBER(SEARCH('[1]Lookup for use classification'!$E$13,C3077))),'[1]Lookup for use classification'!$A$13,IF(OR(ISNUMBER(SEARCH('[1]Lookup for use classification'!$B$14,C3077)),ISNUMBER(SEARCH('[1]Lookup for use classification'!$C$14,C3077))),'[1]Lookup for use classification'!$A$14,"Other"))))))))))))</f>
        <v>Other</v>
      </c>
      <c r="E3077" s="15"/>
      <c r="F3077" s="15"/>
      <c r="G3077" s="15"/>
      <c r="H3077" s="164"/>
      <c r="I3077" s="164"/>
      <c r="J3077" s="7"/>
      <c r="L3077" s="6"/>
    </row>
    <row r="3078" spans="1:18" hidden="1">
      <c r="A3078" s="187" t="s">
        <v>1532</v>
      </c>
      <c r="B3078" s="167" t="s">
        <v>4456</v>
      </c>
      <c r="C3078" s="239" t="s">
        <v>1506</v>
      </c>
      <c r="D3078" s="6" t="str">
        <f>IF(OR(ISNUMBER(SEARCH('[1]Lookup for use classification'!$B$1,C3078)),ISNUMBER(SEARCH('[1]Lookup for use classification'!$C$1,C3078)),ISNUMBER(SEARCH('[1]Lookup for use classification'!$D$1,C3078)),ISNUMBER(SEARCH('[1]Lookup for use classification'!$E$1,C3078))),'[1]Lookup for use classification'!$A$1,IF(ISNUMBER(SEARCH('[1]Lookup for use classification'!$B$2,C3078)),'[1]Lookup for use classification'!$A$2,IF(ISNUMBER(SEARCH('[1]Lookup for use classification'!$B$3,C3078)),'[1]Lookup for use classification'!$A$3,IF(OR(ISNUMBER(SEARCH('[1]Lookup for use classification'!$B$4,C3078)),ISNUMBER(SEARCH('[1]Lookup for use classification'!$C$4,C3078)),ISNUMBER(SEARCH('[1]Lookup for use classification'!$D$4,C3078)),ISNUMBER(SEARCH('[1]Lookup for use classification'!$E$4,C3078))),'[1]Lookup for use classification'!$A$4,IF(OR(ISNUMBER(SEARCH('[1]Lookup for use classification'!$B$5,C3078)),ISNUMBER(SEARCH('[1]Lookup for use classification'!$C$5,C3078)),ISNUMBER(SEARCH('[1]Lookup for use classification'!$D$5,C3078))),'[1]Lookup for use classification'!$A$5,IF(OR(ISNUMBER(SEARCH('[1]Lookup for use classification'!$B$7,C3078)),ISNUMBER(SEARCH('[1]Lookup for use classification'!$C$7,C3078)),ISNUMBER(SEARCH('[1]Lookup for use classification'!$D$7,C3078))),'[1]Lookup for use classification'!$A$7,IF(OR(ISNUMBER(SEARCH('[1]Lookup for use classification'!$B$9,C3078)),ISNUMBER(SEARCH('[1]Lookup for use classification'!$C$9,C3078)),ISNUMBER(SEARCH('[1]Lookup for use classification'!$D$9,C3078)),ISNUMBER(SEARCH('[1]Lookup for use classification'!$E$9,C3078)),ISNUMBER(SEARCH('[1]Lookup for use classification'!$F$9,C3078)),ISNUMBER(SEARCH('[1]Lookup for use classification'!$G$9,C3078)),ISNUMBER(SEARCH('[1]Lookup for use classification'!$H$9,C3078)),ISNUMBER(SEARCH('[1]Lookup for use classification'!$I$9,C3078)),ISNUMBER(SEARCH('[1]Lookup for use classification'!$J$9,C3078)),ISNUMBER(SEARCH('[1]Lookup for use classification'!$K$9,C3078))),'[1]Lookup for use classification'!$A$9,IF(OR(ISNUMBER(SEARCH('[1]Lookup for use classification'!$B$10,C3078)),ISNUMBER(SEARCH('[1]Lookup for use classification'!$C$10,C3078)),ISNUMBER(SEARCH('[1]Lookup for use classification'!$D$10,C3078)),ISNUMBER(SEARCH('[1]Lookup for use classification'!$E$10,C3078)),ISNUMBER(SEARCH('[1]Lookup for use classification'!$F$10,C3078)),ISNUMBER(SEARCH('[1]Lookup for use classification'!$G$10,C3078))),'[1]Lookup for use classification'!$A$10,IF(OR(ISNUMBER(SEARCH('[1]Lookup for use classification'!$B$11,C3078)),ISNUMBER(SEARCH('[1]Lookup for use classification'!$C$11,C3078))),'[1]Lookup for use classification'!$A$11,IF(OR(ISNUMBER(SEARCH('[1]Lookup for use classification'!$B$12,C3078)),ISNUMBER(SEARCH('[1]Lookup for use classification'!$C$12,C3078))),'[1]Lookup for use classification'!$A$12,IF(OR(ISNUMBER(SEARCH('[1]Lookup for use classification'!$B$13,C3078)),ISNUMBER(SEARCH('[1]Lookup for use classification'!$C$13,C3078)),ISNUMBER(SEARCH('[1]Lookup for use classification'!$D$13,C3078)),,ISNUMBER(SEARCH('[1]Lookup for use classification'!$C$13,C3078)),ISNUMBER(SEARCH('[1]Lookup for use classification'!$E$13,C3078))),'[1]Lookup for use classification'!$A$13,IF(OR(ISNUMBER(SEARCH('[1]Lookup for use classification'!$B$14,C3078)),ISNUMBER(SEARCH('[1]Lookup for use classification'!$C$14,C3078))),'[1]Lookup for use classification'!$A$14,"Other"))))))))))))</f>
        <v>Other</v>
      </c>
      <c r="E3078" s="240"/>
      <c r="F3078" s="259"/>
      <c r="G3078" s="259"/>
    </row>
    <row r="3079" spans="1:18" s="193" customFormat="1" hidden="1">
      <c r="A3079" s="187" t="s">
        <v>1532</v>
      </c>
      <c r="B3079" s="167" t="s">
        <v>4456</v>
      </c>
      <c r="C3079" s="239" t="s">
        <v>1509</v>
      </c>
      <c r="D3079" s="6" t="str">
        <f>IF(OR(ISNUMBER(SEARCH('[1]Lookup for use classification'!$B$1,C3079)),ISNUMBER(SEARCH('[1]Lookup for use classification'!$C$1,C3079)),ISNUMBER(SEARCH('[1]Lookup for use classification'!$D$1,C3079)),ISNUMBER(SEARCH('[1]Lookup for use classification'!$E$1,C3079))),'[1]Lookup for use classification'!$A$1,IF(ISNUMBER(SEARCH('[1]Lookup for use classification'!$B$2,C3079)),'[1]Lookup for use classification'!$A$2,IF(ISNUMBER(SEARCH('[1]Lookup for use classification'!$B$3,C3079)),'[1]Lookup for use classification'!$A$3,IF(OR(ISNUMBER(SEARCH('[1]Lookup for use classification'!$B$4,C3079)),ISNUMBER(SEARCH('[1]Lookup for use classification'!$C$4,C3079)),ISNUMBER(SEARCH('[1]Lookup for use classification'!$D$4,C3079)),ISNUMBER(SEARCH('[1]Lookup for use classification'!$E$4,C3079))),'[1]Lookup for use classification'!$A$4,IF(OR(ISNUMBER(SEARCH('[1]Lookup for use classification'!$B$5,C3079)),ISNUMBER(SEARCH('[1]Lookup for use classification'!$C$5,C3079)),ISNUMBER(SEARCH('[1]Lookup for use classification'!$D$5,C3079))),'[1]Lookup for use classification'!$A$5,IF(OR(ISNUMBER(SEARCH('[1]Lookup for use classification'!$B$7,C3079)),ISNUMBER(SEARCH('[1]Lookup for use classification'!$C$7,C3079)),ISNUMBER(SEARCH('[1]Lookup for use classification'!$D$7,C3079))),'[1]Lookup for use classification'!$A$7,IF(OR(ISNUMBER(SEARCH('[1]Lookup for use classification'!$B$9,C3079)),ISNUMBER(SEARCH('[1]Lookup for use classification'!$C$9,C3079)),ISNUMBER(SEARCH('[1]Lookup for use classification'!$D$9,C3079)),ISNUMBER(SEARCH('[1]Lookup for use classification'!$E$9,C3079)),ISNUMBER(SEARCH('[1]Lookup for use classification'!$F$9,C3079)),ISNUMBER(SEARCH('[1]Lookup for use classification'!$G$9,C3079)),ISNUMBER(SEARCH('[1]Lookup for use classification'!$H$9,C3079)),ISNUMBER(SEARCH('[1]Lookup for use classification'!$I$9,C3079)),ISNUMBER(SEARCH('[1]Lookup for use classification'!$J$9,C3079)),ISNUMBER(SEARCH('[1]Lookup for use classification'!$K$9,C3079))),'[1]Lookup for use classification'!$A$9,IF(OR(ISNUMBER(SEARCH('[1]Lookup for use classification'!$B$10,C3079)),ISNUMBER(SEARCH('[1]Lookup for use classification'!$C$10,C3079)),ISNUMBER(SEARCH('[1]Lookup for use classification'!$D$10,C3079)),ISNUMBER(SEARCH('[1]Lookup for use classification'!$E$10,C3079)),ISNUMBER(SEARCH('[1]Lookup for use classification'!$F$10,C3079)),ISNUMBER(SEARCH('[1]Lookup for use classification'!$G$10,C3079))),'[1]Lookup for use classification'!$A$10,IF(OR(ISNUMBER(SEARCH('[1]Lookup for use classification'!$B$11,C3079)),ISNUMBER(SEARCH('[1]Lookup for use classification'!$C$11,C3079))),'[1]Lookup for use classification'!$A$11,IF(OR(ISNUMBER(SEARCH('[1]Lookup for use classification'!$B$12,C3079)),ISNUMBER(SEARCH('[1]Lookup for use classification'!$C$12,C3079))),'[1]Lookup for use classification'!$A$12,IF(OR(ISNUMBER(SEARCH('[1]Lookup for use classification'!$B$13,C3079)),ISNUMBER(SEARCH('[1]Lookup for use classification'!$C$13,C3079)),ISNUMBER(SEARCH('[1]Lookup for use classification'!$D$13,C3079)),,ISNUMBER(SEARCH('[1]Lookup for use classification'!$C$13,C3079)),ISNUMBER(SEARCH('[1]Lookup for use classification'!$E$13,C3079))),'[1]Lookup for use classification'!$A$13,IF(OR(ISNUMBER(SEARCH('[1]Lookup for use classification'!$B$14,C3079)),ISNUMBER(SEARCH('[1]Lookup for use classification'!$C$14,C3079))),'[1]Lookup for use classification'!$A$14,"Other"))))))))))))</f>
        <v>Other</v>
      </c>
      <c r="E3079" s="240"/>
      <c r="F3079" s="259"/>
      <c r="G3079" s="259"/>
      <c r="H3079" s="162"/>
      <c r="I3079" s="162"/>
      <c r="J3079" s="165"/>
      <c r="K3079" s="165"/>
      <c r="L3079" s="165"/>
      <c r="M3079" s="165"/>
      <c r="N3079" s="165"/>
      <c r="O3079" s="165"/>
      <c r="P3079" s="165"/>
      <c r="Q3079" s="165"/>
      <c r="R3079" s="165"/>
    </row>
    <row r="3080" spans="1:18" s="193" customFormat="1" hidden="1">
      <c r="A3080" s="187" t="s">
        <v>1532</v>
      </c>
      <c r="B3080" s="167" t="s">
        <v>4456</v>
      </c>
      <c r="C3080" s="239" t="s">
        <v>1512</v>
      </c>
      <c r="D3080" s="6" t="str">
        <f>IF(OR(ISNUMBER(SEARCH('[1]Lookup for use classification'!$B$1,C3080)),ISNUMBER(SEARCH('[1]Lookup for use classification'!$C$1,C3080)),ISNUMBER(SEARCH('[1]Lookup for use classification'!$D$1,C3080)),ISNUMBER(SEARCH('[1]Lookup for use classification'!$E$1,C3080))),'[1]Lookup for use classification'!$A$1,IF(ISNUMBER(SEARCH('[1]Lookup for use classification'!$B$2,C3080)),'[1]Lookup for use classification'!$A$2,IF(ISNUMBER(SEARCH('[1]Lookup for use classification'!$B$3,C3080)),'[1]Lookup for use classification'!$A$3,IF(OR(ISNUMBER(SEARCH('[1]Lookup for use classification'!$B$4,C3080)),ISNUMBER(SEARCH('[1]Lookup for use classification'!$C$4,C3080)),ISNUMBER(SEARCH('[1]Lookup for use classification'!$D$4,C3080)),ISNUMBER(SEARCH('[1]Lookup for use classification'!$E$4,C3080))),'[1]Lookup for use classification'!$A$4,IF(OR(ISNUMBER(SEARCH('[1]Lookup for use classification'!$B$5,C3080)),ISNUMBER(SEARCH('[1]Lookup for use classification'!$C$5,C3080)),ISNUMBER(SEARCH('[1]Lookup for use classification'!$D$5,C3080))),'[1]Lookup for use classification'!$A$5,IF(OR(ISNUMBER(SEARCH('[1]Lookup for use classification'!$B$7,C3080)),ISNUMBER(SEARCH('[1]Lookup for use classification'!$C$7,C3080)),ISNUMBER(SEARCH('[1]Lookup for use classification'!$D$7,C3080))),'[1]Lookup for use classification'!$A$7,IF(OR(ISNUMBER(SEARCH('[1]Lookup for use classification'!$B$9,C3080)),ISNUMBER(SEARCH('[1]Lookup for use classification'!$C$9,C3080)),ISNUMBER(SEARCH('[1]Lookup for use classification'!$D$9,C3080)),ISNUMBER(SEARCH('[1]Lookup for use classification'!$E$9,C3080)),ISNUMBER(SEARCH('[1]Lookup for use classification'!$F$9,C3080)),ISNUMBER(SEARCH('[1]Lookup for use classification'!$G$9,C3080)),ISNUMBER(SEARCH('[1]Lookup for use classification'!$H$9,C3080)),ISNUMBER(SEARCH('[1]Lookup for use classification'!$I$9,C3080)),ISNUMBER(SEARCH('[1]Lookup for use classification'!$J$9,C3080)),ISNUMBER(SEARCH('[1]Lookup for use classification'!$K$9,C3080))),'[1]Lookup for use classification'!$A$9,IF(OR(ISNUMBER(SEARCH('[1]Lookup for use classification'!$B$10,C3080)),ISNUMBER(SEARCH('[1]Lookup for use classification'!$C$10,C3080)),ISNUMBER(SEARCH('[1]Lookup for use classification'!$D$10,C3080)),ISNUMBER(SEARCH('[1]Lookup for use classification'!$E$10,C3080)),ISNUMBER(SEARCH('[1]Lookup for use classification'!$F$10,C3080)),ISNUMBER(SEARCH('[1]Lookup for use classification'!$G$10,C3080))),'[1]Lookup for use classification'!$A$10,IF(OR(ISNUMBER(SEARCH('[1]Lookup for use classification'!$B$11,C3080)),ISNUMBER(SEARCH('[1]Lookup for use classification'!$C$11,C3080))),'[1]Lookup for use classification'!$A$11,IF(OR(ISNUMBER(SEARCH('[1]Lookup for use classification'!$B$12,C3080)),ISNUMBER(SEARCH('[1]Lookup for use classification'!$C$12,C3080))),'[1]Lookup for use classification'!$A$12,IF(OR(ISNUMBER(SEARCH('[1]Lookup for use classification'!$B$13,C3080)),ISNUMBER(SEARCH('[1]Lookup for use classification'!$C$13,C3080)),ISNUMBER(SEARCH('[1]Lookup for use classification'!$D$13,C3080)),,ISNUMBER(SEARCH('[1]Lookup for use classification'!$C$13,C3080)),ISNUMBER(SEARCH('[1]Lookup for use classification'!$E$13,C3080))),'[1]Lookup for use classification'!$A$13,IF(OR(ISNUMBER(SEARCH('[1]Lookup for use classification'!$B$14,C3080)),ISNUMBER(SEARCH('[1]Lookup for use classification'!$C$14,C3080))),'[1]Lookup for use classification'!$A$14,"Other"))))))))))))</f>
        <v>Other</v>
      </c>
      <c r="E3080" s="240"/>
      <c r="F3080" s="259"/>
      <c r="G3080" s="259"/>
      <c r="H3080" s="162"/>
      <c r="I3080" s="162"/>
      <c r="J3080" s="165"/>
      <c r="K3080" s="165"/>
      <c r="L3080" s="165"/>
      <c r="M3080" s="165"/>
      <c r="N3080" s="165"/>
      <c r="O3080" s="165"/>
      <c r="P3080" s="165"/>
      <c r="Q3080" s="165"/>
      <c r="R3080" s="165"/>
    </row>
    <row r="3081" spans="1:18" ht="14.25" hidden="1" customHeight="1">
      <c r="A3081" s="187" t="s">
        <v>1532</v>
      </c>
      <c r="B3081" s="167" t="s">
        <v>4456</v>
      </c>
      <c r="C3081" s="239" t="s">
        <v>1513</v>
      </c>
      <c r="D3081" s="6" t="str">
        <f>IF(OR(ISNUMBER(SEARCH('[1]Lookup for use classification'!$B$1,C3081)),ISNUMBER(SEARCH('[1]Lookup for use classification'!$C$1,C3081)),ISNUMBER(SEARCH('[1]Lookup for use classification'!$D$1,C3081)),ISNUMBER(SEARCH('[1]Lookup for use classification'!$E$1,C3081))),'[1]Lookup for use classification'!$A$1,IF(ISNUMBER(SEARCH('[1]Lookup for use classification'!$B$2,C3081)),'[1]Lookup for use classification'!$A$2,IF(ISNUMBER(SEARCH('[1]Lookup for use classification'!$B$3,C3081)),'[1]Lookup for use classification'!$A$3,IF(OR(ISNUMBER(SEARCH('[1]Lookup for use classification'!$B$4,C3081)),ISNUMBER(SEARCH('[1]Lookup for use classification'!$C$4,C3081)),ISNUMBER(SEARCH('[1]Lookup for use classification'!$D$4,C3081)),ISNUMBER(SEARCH('[1]Lookup for use classification'!$E$4,C3081))),'[1]Lookup for use classification'!$A$4,IF(OR(ISNUMBER(SEARCH('[1]Lookup for use classification'!$B$5,C3081)),ISNUMBER(SEARCH('[1]Lookup for use classification'!$C$5,C3081)),ISNUMBER(SEARCH('[1]Lookup for use classification'!$D$5,C3081))),'[1]Lookup for use classification'!$A$5,IF(OR(ISNUMBER(SEARCH('[1]Lookup for use classification'!$B$7,C3081)),ISNUMBER(SEARCH('[1]Lookup for use classification'!$C$7,C3081)),ISNUMBER(SEARCH('[1]Lookup for use classification'!$D$7,C3081))),'[1]Lookup for use classification'!$A$7,IF(OR(ISNUMBER(SEARCH('[1]Lookup for use classification'!$B$9,C3081)),ISNUMBER(SEARCH('[1]Lookup for use classification'!$C$9,C3081)),ISNUMBER(SEARCH('[1]Lookup for use classification'!$D$9,C3081)),ISNUMBER(SEARCH('[1]Lookup for use classification'!$E$9,C3081)),ISNUMBER(SEARCH('[1]Lookup for use classification'!$F$9,C3081)),ISNUMBER(SEARCH('[1]Lookup for use classification'!$G$9,C3081)),ISNUMBER(SEARCH('[1]Lookup for use classification'!$H$9,C3081)),ISNUMBER(SEARCH('[1]Lookup for use classification'!$I$9,C3081)),ISNUMBER(SEARCH('[1]Lookup for use classification'!$J$9,C3081)),ISNUMBER(SEARCH('[1]Lookup for use classification'!$K$9,C3081))),'[1]Lookup for use classification'!$A$9,IF(OR(ISNUMBER(SEARCH('[1]Lookup for use classification'!$B$10,C3081)),ISNUMBER(SEARCH('[1]Lookup for use classification'!$C$10,C3081)),ISNUMBER(SEARCH('[1]Lookup for use classification'!$D$10,C3081)),ISNUMBER(SEARCH('[1]Lookup for use classification'!$E$10,C3081)),ISNUMBER(SEARCH('[1]Lookup for use classification'!$F$10,C3081)),ISNUMBER(SEARCH('[1]Lookup for use classification'!$G$10,C3081))),'[1]Lookup for use classification'!$A$10,IF(OR(ISNUMBER(SEARCH('[1]Lookup for use classification'!$B$11,C3081)),ISNUMBER(SEARCH('[1]Lookup for use classification'!$C$11,C3081))),'[1]Lookup for use classification'!$A$11,IF(OR(ISNUMBER(SEARCH('[1]Lookup for use classification'!$B$12,C3081)),ISNUMBER(SEARCH('[1]Lookup for use classification'!$C$12,C3081))),'[1]Lookup for use classification'!$A$12,IF(OR(ISNUMBER(SEARCH('[1]Lookup for use classification'!$B$13,C3081)),ISNUMBER(SEARCH('[1]Lookup for use classification'!$C$13,C3081)),ISNUMBER(SEARCH('[1]Lookup for use classification'!$D$13,C3081)),,ISNUMBER(SEARCH('[1]Lookup for use classification'!$C$13,C3081)),ISNUMBER(SEARCH('[1]Lookup for use classification'!$E$13,C3081))),'[1]Lookup for use classification'!$A$13,IF(OR(ISNUMBER(SEARCH('[1]Lookup for use classification'!$B$14,C3081)),ISNUMBER(SEARCH('[1]Lookup for use classification'!$C$14,C3081))),'[1]Lookup for use classification'!$A$14,"Other"))))))))))))</f>
        <v>Other</v>
      </c>
      <c r="E3081" s="240"/>
      <c r="F3081" s="259"/>
      <c r="G3081" s="259"/>
    </row>
    <row r="3082" spans="1:18" s="193" customFormat="1" hidden="1">
      <c r="A3082" s="187" t="s">
        <v>1532</v>
      </c>
      <c r="B3082" s="167" t="s">
        <v>4456</v>
      </c>
      <c r="C3082" s="239" t="s">
        <v>1515</v>
      </c>
      <c r="D3082" s="6" t="str">
        <f>IF(OR(ISNUMBER(SEARCH('[1]Lookup for use classification'!$B$1,C3082)),ISNUMBER(SEARCH('[1]Lookup for use classification'!$C$1,C3082)),ISNUMBER(SEARCH('[1]Lookup for use classification'!$D$1,C3082)),ISNUMBER(SEARCH('[1]Lookup for use classification'!$E$1,C3082))),'[1]Lookup for use classification'!$A$1,IF(ISNUMBER(SEARCH('[1]Lookup for use classification'!$B$2,C3082)),'[1]Lookup for use classification'!$A$2,IF(ISNUMBER(SEARCH('[1]Lookup for use classification'!$B$3,C3082)),'[1]Lookup for use classification'!$A$3,IF(OR(ISNUMBER(SEARCH('[1]Lookup for use classification'!$B$4,C3082)),ISNUMBER(SEARCH('[1]Lookup for use classification'!$C$4,C3082)),ISNUMBER(SEARCH('[1]Lookup for use classification'!$D$4,C3082)),ISNUMBER(SEARCH('[1]Lookup for use classification'!$E$4,C3082))),'[1]Lookup for use classification'!$A$4,IF(OR(ISNUMBER(SEARCH('[1]Lookup for use classification'!$B$5,C3082)),ISNUMBER(SEARCH('[1]Lookup for use classification'!$C$5,C3082)),ISNUMBER(SEARCH('[1]Lookup for use classification'!$D$5,C3082))),'[1]Lookup for use classification'!$A$5,IF(OR(ISNUMBER(SEARCH('[1]Lookup for use classification'!$B$7,C3082)),ISNUMBER(SEARCH('[1]Lookup for use classification'!$C$7,C3082)),ISNUMBER(SEARCH('[1]Lookup for use classification'!$D$7,C3082))),'[1]Lookup for use classification'!$A$7,IF(OR(ISNUMBER(SEARCH('[1]Lookup for use classification'!$B$9,C3082)),ISNUMBER(SEARCH('[1]Lookup for use classification'!$C$9,C3082)),ISNUMBER(SEARCH('[1]Lookup for use classification'!$D$9,C3082)),ISNUMBER(SEARCH('[1]Lookup for use classification'!$E$9,C3082)),ISNUMBER(SEARCH('[1]Lookup for use classification'!$F$9,C3082)),ISNUMBER(SEARCH('[1]Lookup for use classification'!$G$9,C3082)),ISNUMBER(SEARCH('[1]Lookup for use classification'!$H$9,C3082)),ISNUMBER(SEARCH('[1]Lookup for use classification'!$I$9,C3082)),ISNUMBER(SEARCH('[1]Lookup for use classification'!$J$9,C3082)),ISNUMBER(SEARCH('[1]Lookup for use classification'!$K$9,C3082))),'[1]Lookup for use classification'!$A$9,IF(OR(ISNUMBER(SEARCH('[1]Lookup for use classification'!$B$10,C3082)),ISNUMBER(SEARCH('[1]Lookup for use classification'!$C$10,C3082)),ISNUMBER(SEARCH('[1]Lookup for use classification'!$D$10,C3082)),ISNUMBER(SEARCH('[1]Lookup for use classification'!$E$10,C3082)),ISNUMBER(SEARCH('[1]Lookup for use classification'!$F$10,C3082)),ISNUMBER(SEARCH('[1]Lookup for use classification'!$G$10,C3082))),'[1]Lookup for use classification'!$A$10,IF(OR(ISNUMBER(SEARCH('[1]Lookup for use classification'!$B$11,C3082)),ISNUMBER(SEARCH('[1]Lookup for use classification'!$C$11,C3082))),'[1]Lookup for use classification'!$A$11,IF(OR(ISNUMBER(SEARCH('[1]Lookup for use classification'!$B$12,C3082)),ISNUMBER(SEARCH('[1]Lookup for use classification'!$C$12,C3082))),'[1]Lookup for use classification'!$A$12,IF(OR(ISNUMBER(SEARCH('[1]Lookup for use classification'!$B$13,C3082)),ISNUMBER(SEARCH('[1]Lookup for use classification'!$C$13,C3082)),ISNUMBER(SEARCH('[1]Lookup for use classification'!$D$13,C3082)),,ISNUMBER(SEARCH('[1]Lookup for use classification'!$C$13,C3082)),ISNUMBER(SEARCH('[1]Lookup for use classification'!$E$13,C3082))),'[1]Lookup for use classification'!$A$13,IF(OR(ISNUMBER(SEARCH('[1]Lookup for use classification'!$B$14,C3082)),ISNUMBER(SEARCH('[1]Lookup for use classification'!$C$14,C3082))),'[1]Lookup for use classification'!$A$14,"Other"))))))))))))</f>
        <v>Other</v>
      </c>
      <c r="E3082" s="240"/>
      <c r="F3082" s="259"/>
      <c r="G3082" s="259"/>
      <c r="H3082" s="162"/>
      <c r="I3082" s="162"/>
      <c r="J3082" s="165"/>
      <c r="K3082" s="165"/>
      <c r="L3082" s="165"/>
      <c r="M3082" s="165"/>
      <c r="N3082" s="165"/>
      <c r="O3082" s="165"/>
      <c r="P3082" s="165"/>
      <c r="Q3082" s="165"/>
      <c r="R3082" s="165"/>
    </row>
    <row r="3083" spans="1:18" s="193" customFormat="1" hidden="1">
      <c r="A3083" s="187" t="s">
        <v>1532</v>
      </c>
      <c r="B3083" s="167" t="s">
        <v>4456</v>
      </c>
      <c r="C3083" s="239" t="s">
        <v>1521</v>
      </c>
      <c r="D3083" s="6" t="str">
        <f>IF(OR(ISNUMBER(SEARCH('[1]Lookup for use classification'!$B$1,C3083)),ISNUMBER(SEARCH('[1]Lookup for use classification'!$C$1,C3083)),ISNUMBER(SEARCH('[1]Lookup for use classification'!$D$1,C3083)),ISNUMBER(SEARCH('[1]Lookup for use classification'!$E$1,C3083))),'[1]Lookup for use classification'!$A$1,IF(ISNUMBER(SEARCH('[1]Lookup for use classification'!$B$2,C3083)),'[1]Lookup for use classification'!$A$2,IF(ISNUMBER(SEARCH('[1]Lookup for use classification'!$B$3,C3083)),'[1]Lookup for use classification'!$A$3,IF(OR(ISNUMBER(SEARCH('[1]Lookup for use classification'!$B$4,C3083)),ISNUMBER(SEARCH('[1]Lookup for use classification'!$C$4,C3083)),ISNUMBER(SEARCH('[1]Lookup for use classification'!$D$4,C3083)),ISNUMBER(SEARCH('[1]Lookup for use classification'!$E$4,C3083))),'[1]Lookup for use classification'!$A$4,IF(OR(ISNUMBER(SEARCH('[1]Lookup for use classification'!$B$5,C3083)),ISNUMBER(SEARCH('[1]Lookup for use classification'!$C$5,C3083)),ISNUMBER(SEARCH('[1]Lookup for use classification'!$D$5,C3083))),'[1]Lookup for use classification'!$A$5,IF(OR(ISNUMBER(SEARCH('[1]Lookup for use classification'!$B$7,C3083)),ISNUMBER(SEARCH('[1]Lookup for use classification'!$C$7,C3083)),ISNUMBER(SEARCH('[1]Lookup for use classification'!$D$7,C3083))),'[1]Lookup for use classification'!$A$7,IF(OR(ISNUMBER(SEARCH('[1]Lookup for use classification'!$B$9,C3083)),ISNUMBER(SEARCH('[1]Lookup for use classification'!$C$9,C3083)),ISNUMBER(SEARCH('[1]Lookup for use classification'!$D$9,C3083)),ISNUMBER(SEARCH('[1]Lookup for use classification'!$E$9,C3083)),ISNUMBER(SEARCH('[1]Lookup for use classification'!$F$9,C3083)),ISNUMBER(SEARCH('[1]Lookup for use classification'!$G$9,C3083)),ISNUMBER(SEARCH('[1]Lookup for use classification'!$H$9,C3083)),ISNUMBER(SEARCH('[1]Lookup for use classification'!$I$9,C3083)),ISNUMBER(SEARCH('[1]Lookup for use classification'!$J$9,C3083)),ISNUMBER(SEARCH('[1]Lookup for use classification'!$K$9,C3083))),'[1]Lookup for use classification'!$A$9,IF(OR(ISNUMBER(SEARCH('[1]Lookup for use classification'!$B$10,C3083)),ISNUMBER(SEARCH('[1]Lookup for use classification'!$C$10,C3083)),ISNUMBER(SEARCH('[1]Lookup for use classification'!$D$10,C3083)),ISNUMBER(SEARCH('[1]Lookup for use classification'!$E$10,C3083)),ISNUMBER(SEARCH('[1]Lookup for use classification'!$F$10,C3083)),ISNUMBER(SEARCH('[1]Lookup for use classification'!$G$10,C3083))),'[1]Lookup for use classification'!$A$10,IF(OR(ISNUMBER(SEARCH('[1]Lookup for use classification'!$B$11,C3083)),ISNUMBER(SEARCH('[1]Lookup for use classification'!$C$11,C3083))),'[1]Lookup for use classification'!$A$11,IF(OR(ISNUMBER(SEARCH('[1]Lookup for use classification'!$B$12,C3083)),ISNUMBER(SEARCH('[1]Lookup for use classification'!$C$12,C3083))),'[1]Lookup for use classification'!$A$12,IF(OR(ISNUMBER(SEARCH('[1]Lookup for use classification'!$B$13,C3083)),ISNUMBER(SEARCH('[1]Lookup for use classification'!$C$13,C3083)),ISNUMBER(SEARCH('[1]Lookup for use classification'!$D$13,C3083)),,ISNUMBER(SEARCH('[1]Lookup for use classification'!$C$13,C3083)),ISNUMBER(SEARCH('[1]Lookup for use classification'!$E$13,C3083))),'[1]Lookup for use classification'!$A$13,IF(OR(ISNUMBER(SEARCH('[1]Lookup for use classification'!$B$14,C3083)),ISNUMBER(SEARCH('[1]Lookup for use classification'!$C$14,C3083))),'[1]Lookup for use classification'!$A$14,"Other"))))))))))))</f>
        <v>Other</v>
      </c>
      <c r="E3083" s="240"/>
      <c r="F3083" s="259"/>
      <c r="G3083" s="259"/>
      <c r="H3083" s="162"/>
      <c r="I3083" s="162"/>
      <c r="J3083" s="165"/>
      <c r="K3083" s="165"/>
      <c r="L3083" s="165"/>
      <c r="M3083" s="165"/>
      <c r="N3083" s="165"/>
      <c r="O3083" s="165"/>
      <c r="P3083" s="165"/>
      <c r="Q3083" s="165"/>
      <c r="R3083" s="165"/>
    </row>
    <row r="3084" spans="1:18" hidden="1">
      <c r="A3084" s="187" t="s">
        <v>1532</v>
      </c>
      <c r="B3084" s="167" t="s">
        <v>4456</v>
      </c>
      <c r="C3084" s="239" t="s">
        <v>1524</v>
      </c>
      <c r="D3084" s="6" t="str">
        <f>IF(OR(ISNUMBER(SEARCH('[1]Lookup for use classification'!$B$1,C3084)),ISNUMBER(SEARCH('[1]Lookup for use classification'!$C$1,C3084)),ISNUMBER(SEARCH('[1]Lookup for use classification'!$D$1,C3084)),ISNUMBER(SEARCH('[1]Lookup for use classification'!$E$1,C3084))),'[1]Lookup for use classification'!$A$1,IF(ISNUMBER(SEARCH('[1]Lookup for use classification'!$B$2,C3084)),'[1]Lookup for use classification'!$A$2,IF(ISNUMBER(SEARCH('[1]Lookup for use classification'!$B$3,C3084)),'[1]Lookup for use classification'!$A$3,IF(OR(ISNUMBER(SEARCH('[1]Lookup for use classification'!$B$4,C3084)),ISNUMBER(SEARCH('[1]Lookup for use classification'!$C$4,C3084)),ISNUMBER(SEARCH('[1]Lookup for use classification'!$D$4,C3084)),ISNUMBER(SEARCH('[1]Lookup for use classification'!$E$4,C3084))),'[1]Lookup for use classification'!$A$4,IF(OR(ISNUMBER(SEARCH('[1]Lookup for use classification'!$B$5,C3084)),ISNUMBER(SEARCH('[1]Lookup for use classification'!$C$5,C3084)),ISNUMBER(SEARCH('[1]Lookup for use classification'!$D$5,C3084))),'[1]Lookup for use classification'!$A$5,IF(OR(ISNUMBER(SEARCH('[1]Lookup for use classification'!$B$7,C3084)),ISNUMBER(SEARCH('[1]Lookup for use classification'!$C$7,C3084)),ISNUMBER(SEARCH('[1]Lookup for use classification'!$D$7,C3084))),'[1]Lookup for use classification'!$A$7,IF(OR(ISNUMBER(SEARCH('[1]Lookup for use classification'!$B$9,C3084)),ISNUMBER(SEARCH('[1]Lookup for use classification'!$C$9,C3084)),ISNUMBER(SEARCH('[1]Lookup for use classification'!$D$9,C3084)),ISNUMBER(SEARCH('[1]Lookup for use classification'!$E$9,C3084)),ISNUMBER(SEARCH('[1]Lookup for use classification'!$F$9,C3084)),ISNUMBER(SEARCH('[1]Lookup for use classification'!$G$9,C3084)),ISNUMBER(SEARCH('[1]Lookup for use classification'!$H$9,C3084)),ISNUMBER(SEARCH('[1]Lookup for use classification'!$I$9,C3084)),ISNUMBER(SEARCH('[1]Lookup for use classification'!$J$9,C3084)),ISNUMBER(SEARCH('[1]Lookup for use classification'!$K$9,C3084))),'[1]Lookup for use classification'!$A$9,IF(OR(ISNUMBER(SEARCH('[1]Lookup for use classification'!$B$10,C3084)),ISNUMBER(SEARCH('[1]Lookup for use classification'!$C$10,C3084)),ISNUMBER(SEARCH('[1]Lookup for use classification'!$D$10,C3084)),ISNUMBER(SEARCH('[1]Lookup for use classification'!$E$10,C3084)),ISNUMBER(SEARCH('[1]Lookup for use classification'!$F$10,C3084)),ISNUMBER(SEARCH('[1]Lookup for use classification'!$G$10,C3084))),'[1]Lookup for use classification'!$A$10,IF(OR(ISNUMBER(SEARCH('[1]Lookup for use classification'!$B$11,C3084)),ISNUMBER(SEARCH('[1]Lookup for use classification'!$C$11,C3084))),'[1]Lookup for use classification'!$A$11,IF(OR(ISNUMBER(SEARCH('[1]Lookup for use classification'!$B$12,C3084)),ISNUMBER(SEARCH('[1]Lookup for use classification'!$C$12,C3084))),'[1]Lookup for use classification'!$A$12,IF(OR(ISNUMBER(SEARCH('[1]Lookup for use classification'!$B$13,C3084)),ISNUMBER(SEARCH('[1]Lookup for use classification'!$C$13,C3084)),ISNUMBER(SEARCH('[1]Lookup for use classification'!$D$13,C3084)),,ISNUMBER(SEARCH('[1]Lookup for use classification'!$C$13,C3084)),ISNUMBER(SEARCH('[1]Lookup for use classification'!$E$13,C3084))),'[1]Lookup for use classification'!$A$13,IF(OR(ISNUMBER(SEARCH('[1]Lookup for use classification'!$B$14,C3084)),ISNUMBER(SEARCH('[1]Lookup for use classification'!$C$14,C3084))),'[1]Lookup for use classification'!$A$14,"Other"))))))))))))</f>
        <v>Other</v>
      </c>
      <c r="E3084" s="240"/>
      <c r="F3084" s="259"/>
      <c r="G3084" s="259"/>
    </row>
    <row r="3085" spans="1:18" hidden="1">
      <c r="A3085" s="187" t="s">
        <v>1532</v>
      </c>
      <c r="B3085" s="167" t="s">
        <v>4456</v>
      </c>
      <c r="C3085" s="239" t="s">
        <v>1525</v>
      </c>
      <c r="D3085" s="6" t="str">
        <f>IF(OR(ISNUMBER(SEARCH('[1]Lookup for use classification'!$B$1,C3085)),ISNUMBER(SEARCH('[1]Lookup for use classification'!$C$1,C3085)),ISNUMBER(SEARCH('[1]Lookup for use classification'!$D$1,C3085)),ISNUMBER(SEARCH('[1]Lookup for use classification'!$E$1,C3085))),'[1]Lookup for use classification'!$A$1,IF(ISNUMBER(SEARCH('[1]Lookup for use classification'!$B$2,C3085)),'[1]Lookup for use classification'!$A$2,IF(ISNUMBER(SEARCH('[1]Lookup for use classification'!$B$3,C3085)),'[1]Lookup for use classification'!$A$3,IF(OR(ISNUMBER(SEARCH('[1]Lookup for use classification'!$B$4,C3085)),ISNUMBER(SEARCH('[1]Lookup for use classification'!$C$4,C3085)),ISNUMBER(SEARCH('[1]Lookup for use classification'!$D$4,C3085)),ISNUMBER(SEARCH('[1]Lookup for use classification'!$E$4,C3085))),'[1]Lookup for use classification'!$A$4,IF(OR(ISNUMBER(SEARCH('[1]Lookup for use classification'!$B$5,C3085)),ISNUMBER(SEARCH('[1]Lookup for use classification'!$C$5,C3085)),ISNUMBER(SEARCH('[1]Lookup for use classification'!$D$5,C3085))),'[1]Lookup for use classification'!$A$5,IF(OR(ISNUMBER(SEARCH('[1]Lookup for use classification'!$B$7,C3085)),ISNUMBER(SEARCH('[1]Lookup for use classification'!$C$7,C3085)),ISNUMBER(SEARCH('[1]Lookup for use classification'!$D$7,C3085))),'[1]Lookup for use classification'!$A$7,IF(OR(ISNUMBER(SEARCH('[1]Lookup for use classification'!$B$9,C3085)),ISNUMBER(SEARCH('[1]Lookup for use classification'!$C$9,C3085)),ISNUMBER(SEARCH('[1]Lookup for use classification'!$D$9,C3085)),ISNUMBER(SEARCH('[1]Lookup for use classification'!$E$9,C3085)),ISNUMBER(SEARCH('[1]Lookup for use classification'!$F$9,C3085)),ISNUMBER(SEARCH('[1]Lookup for use classification'!$G$9,C3085)),ISNUMBER(SEARCH('[1]Lookup for use classification'!$H$9,C3085)),ISNUMBER(SEARCH('[1]Lookup for use classification'!$I$9,C3085)),ISNUMBER(SEARCH('[1]Lookup for use classification'!$J$9,C3085)),ISNUMBER(SEARCH('[1]Lookup for use classification'!$K$9,C3085))),'[1]Lookup for use classification'!$A$9,IF(OR(ISNUMBER(SEARCH('[1]Lookup for use classification'!$B$10,C3085)),ISNUMBER(SEARCH('[1]Lookup for use classification'!$C$10,C3085)),ISNUMBER(SEARCH('[1]Lookup for use classification'!$D$10,C3085)),ISNUMBER(SEARCH('[1]Lookup for use classification'!$E$10,C3085)),ISNUMBER(SEARCH('[1]Lookup for use classification'!$F$10,C3085)),ISNUMBER(SEARCH('[1]Lookup for use classification'!$G$10,C3085))),'[1]Lookup for use classification'!$A$10,IF(OR(ISNUMBER(SEARCH('[1]Lookup for use classification'!$B$11,C3085)),ISNUMBER(SEARCH('[1]Lookup for use classification'!$C$11,C3085))),'[1]Lookup for use classification'!$A$11,IF(OR(ISNUMBER(SEARCH('[1]Lookup for use classification'!$B$12,C3085)),ISNUMBER(SEARCH('[1]Lookup for use classification'!$C$12,C3085))),'[1]Lookup for use classification'!$A$12,IF(OR(ISNUMBER(SEARCH('[1]Lookup for use classification'!$B$13,C3085)),ISNUMBER(SEARCH('[1]Lookup for use classification'!$C$13,C3085)),ISNUMBER(SEARCH('[1]Lookup for use classification'!$D$13,C3085)),,ISNUMBER(SEARCH('[1]Lookup for use classification'!$C$13,C3085)),ISNUMBER(SEARCH('[1]Lookup for use classification'!$E$13,C3085))),'[1]Lookup for use classification'!$A$13,IF(OR(ISNUMBER(SEARCH('[1]Lookup for use classification'!$B$14,C3085)),ISNUMBER(SEARCH('[1]Lookup for use classification'!$C$14,C3085))),'[1]Lookup for use classification'!$A$14,"Other"))))))))))))</f>
        <v>Other</v>
      </c>
      <c r="E3085" s="240"/>
      <c r="F3085" s="259"/>
      <c r="G3085" s="259"/>
    </row>
    <row r="3086" spans="1:18" hidden="1">
      <c r="A3086" s="187" t="s">
        <v>1532</v>
      </c>
      <c r="B3086" s="167" t="s">
        <v>4456</v>
      </c>
      <c r="C3086" s="239" t="s">
        <v>1526</v>
      </c>
      <c r="D3086" s="6" t="str">
        <f>IF(OR(ISNUMBER(SEARCH('[1]Lookup for use classification'!$B$1,C3086)),ISNUMBER(SEARCH('[1]Lookup for use classification'!$C$1,C3086)),ISNUMBER(SEARCH('[1]Lookup for use classification'!$D$1,C3086)),ISNUMBER(SEARCH('[1]Lookup for use classification'!$E$1,C3086))),'[1]Lookup for use classification'!$A$1,IF(ISNUMBER(SEARCH('[1]Lookup for use classification'!$B$2,C3086)),'[1]Lookup for use classification'!$A$2,IF(ISNUMBER(SEARCH('[1]Lookup for use classification'!$B$3,C3086)),'[1]Lookup for use classification'!$A$3,IF(OR(ISNUMBER(SEARCH('[1]Lookup for use classification'!$B$4,C3086)),ISNUMBER(SEARCH('[1]Lookup for use classification'!$C$4,C3086)),ISNUMBER(SEARCH('[1]Lookup for use classification'!$D$4,C3086)),ISNUMBER(SEARCH('[1]Lookup for use classification'!$E$4,C3086))),'[1]Lookup for use classification'!$A$4,IF(OR(ISNUMBER(SEARCH('[1]Lookup for use classification'!$B$5,C3086)),ISNUMBER(SEARCH('[1]Lookup for use classification'!$C$5,C3086)),ISNUMBER(SEARCH('[1]Lookup for use classification'!$D$5,C3086))),'[1]Lookup for use classification'!$A$5,IF(OR(ISNUMBER(SEARCH('[1]Lookup for use classification'!$B$7,C3086)),ISNUMBER(SEARCH('[1]Lookup for use classification'!$C$7,C3086)),ISNUMBER(SEARCH('[1]Lookup for use classification'!$D$7,C3086))),'[1]Lookup for use classification'!$A$7,IF(OR(ISNUMBER(SEARCH('[1]Lookup for use classification'!$B$9,C3086)),ISNUMBER(SEARCH('[1]Lookup for use classification'!$C$9,C3086)),ISNUMBER(SEARCH('[1]Lookup for use classification'!$D$9,C3086)),ISNUMBER(SEARCH('[1]Lookup for use classification'!$E$9,C3086)),ISNUMBER(SEARCH('[1]Lookup for use classification'!$F$9,C3086)),ISNUMBER(SEARCH('[1]Lookup for use classification'!$G$9,C3086)),ISNUMBER(SEARCH('[1]Lookup for use classification'!$H$9,C3086)),ISNUMBER(SEARCH('[1]Lookup for use classification'!$I$9,C3086)),ISNUMBER(SEARCH('[1]Lookup for use classification'!$J$9,C3086)),ISNUMBER(SEARCH('[1]Lookup for use classification'!$K$9,C3086))),'[1]Lookup for use classification'!$A$9,IF(OR(ISNUMBER(SEARCH('[1]Lookup for use classification'!$B$10,C3086)),ISNUMBER(SEARCH('[1]Lookup for use classification'!$C$10,C3086)),ISNUMBER(SEARCH('[1]Lookup for use classification'!$D$10,C3086)),ISNUMBER(SEARCH('[1]Lookup for use classification'!$E$10,C3086)),ISNUMBER(SEARCH('[1]Lookup for use classification'!$F$10,C3086)),ISNUMBER(SEARCH('[1]Lookup for use classification'!$G$10,C3086))),'[1]Lookup for use classification'!$A$10,IF(OR(ISNUMBER(SEARCH('[1]Lookup for use classification'!$B$11,C3086)),ISNUMBER(SEARCH('[1]Lookup for use classification'!$C$11,C3086))),'[1]Lookup for use classification'!$A$11,IF(OR(ISNUMBER(SEARCH('[1]Lookup for use classification'!$B$12,C3086)),ISNUMBER(SEARCH('[1]Lookup for use classification'!$C$12,C3086))),'[1]Lookup for use classification'!$A$12,IF(OR(ISNUMBER(SEARCH('[1]Lookup for use classification'!$B$13,C3086)),ISNUMBER(SEARCH('[1]Lookup for use classification'!$C$13,C3086)),ISNUMBER(SEARCH('[1]Lookup for use classification'!$D$13,C3086)),,ISNUMBER(SEARCH('[1]Lookup for use classification'!$C$13,C3086)),ISNUMBER(SEARCH('[1]Lookup for use classification'!$E$13,C3086))),'[1]Lookup for use classification'!$A$13,IF(OR(ISNUMBER(SEARCH('[1]Lookup for use classification'!$B$14,C3086)),ISNUMBER(SEARCH('[1]Lookup for use classification'!$C$14,C3086))),'[1]Lookup for use classification'!$A$14,"Other"))))))))))))</f>
        <v>Other</v>
      </c>
      <c r="E3086" s="240"/>
      <c r="F3086" s="259"/>
      <c r="G3086" s="259"/>
    </row>
    <row r="3087" spans="1:18" hidden="1">
      <c r="A3087" s="187" t="s">
        <v>1532</v>
      </c>
      <c r="B3087" s="167" t="s">
        <v>4456</v>
      </c>
      <c r="C3087" s="239" t="s">
        <v>1527</v>
      </c>
      <c r="D3087" s="6" t="str">
        <f>IF(OR(ISNUMBER(SEARCH('[1]Lookup for use classification'!$B$1,C3087)),ISNUMBER(SEARCH('[1]Lookup for use classification'!$C$1,C3087)),ISNUMBER(SEARCH('[1]Lookup for use classification'!$D$1,C3087)),ISNUMBER(SEARCH('[1]Lookup for use classification'!$E$1,C3087))),'[1]Lookup for use classification'!$A$1,IF(ISNUMBER(SEARCH('[1]Lookup for use classification'!$B$2,C3087)),'[1]Lookup for use classification'!$A$2,IF(ISNUMBER(SEARCH('[1]Lookup for use classification'!$B$3,C3087)),'[1]Lookup for use classification'!$A$3,IF(OR(ISNUMBER(SEARCH('[1]Lookup for use classification'!$B$4,C3087)),ISNUMBER(SEARCH('[1]Lookup for use classification'!$C$4,C3087)),ISNUMBER(SEARCH('[1]Lookup for use classification'!$D$4,C3087)),ISNUMBER(SEARCH('[1]Lookup for use classification'!$E$4,C3087))),'[1]Lookup for use classification'!$A$4,IF(OR(ISNUMBER(SEARCH('[1]Lookup for use classification'!$B$5,C3087)),ISNUMBER(SEARCH('[1]Lookup for use classification'!$C$5,C3087)),ISNUMBER(SEARCH('[1]Lookup for use classification'!$D$5,C3087))),'[1]Lookup for use classification'!$A$5,IF(OR(ISNUMBER(SEARCH('[1]Lookup for use classification'!$B$7,C3087)),ISNUMBER(SEARCH('[1]Lookup for use classification'!$C$7,C3087)),ISNUMBER(SEARCH('[1]Lookup for use classification'!$D$7,C3087))),'[1]Lookup for use classification'!$A$7,IF(OR(ISNUMBER(SEARCH('[1]Lookup for use classification'!$B$9,C3087)),ISNUMBER(SEARCH('[1]Lookup for use classification'!$C$9,C3087)),ISNUMBER(SEARCH('[1]Lookup for use classification'!$D$9,C3087)),ISNUMBER(SEARCH('[1]Lookup for use classification'!$E$9,C3087)),ISNUMBER(SEARCH('[1]Lookup for use classification'!$F$9,C3087)),ISNUMBER(SEARCH('[1]Lookup for use classification'!$G$9,C3087)),ISNUMBER(SEARCH('[1]Lookup for use classification'!$H$9,C3087)),ISNUMBER(SEARCH('[1]Lookup for use classification'!$I$9,C3087)),ISNUMBER(SEARCH('[1]Lookup for use classification'!$J$9,C3087)),ISNUMBER(SEARCH('[1]Lookup for use classification'!$K$9,C3087))),'[1]Lookup for use classification'!$A$9,IF(OR(ISNUMBER(SEARCH('[1]Lookup for use classification'!$B$10,C3087)),ISNUMBER(SEARCH('[1]Lookup for use classification'!$C$10,C3087)),ISNUMBER(SEARCH('[1]Lookup for use classification'!$D$10,C3087)),ISNUMBER(SEARCH('[1]Lookup for use classification'!$E$10,C3087)),ISNUMBER(SEARCH('[1]Lookup for use classification'!$F$10,C3087)),ISNUMBER(SEARCH('[1]Lookup for use classification'!$G$10,C3087))),'[1]Lookup for use classification'!$A$10,IF(OR(ISNUMBER(SEARCH('[1]Lookup for use classification'!$B$11,C3087)),ISNUMBER(SEARCH('[1]Lookup for use classification'!$C$11,C3087))),'[1]Lookup for use classification'!$A$11,IF(OR(ISNUMBER(SEARCH('[1]Lookup for use classification'!$B$12,C3087)),ISNUMBER(SEARCH('[1]Lookup for use classification'!$C$12,C3087))),'[1]Lookup for use classification'!$A$12,IF(OR(ISNUMBER(SEARCH('[1]Lookup for use classification'!$B$13,C3087)),ISNUMBER(SEARCH('[1]Lookup for use classification'!$C$13,C3087)),ISNUMBER(SEARCH('[1]Lookup for use classification'!$D$13,C3087)),,ISNUMBER(SEARCH('[1]Lookup for use classification'!$C$13,C3087)),ISNUMBER(SEARCH('[1]Lookup for use classification'!$E$13,C3087))),'[1]Lookup for use classification'!$A$13,IF(OR(ISNUMBER(SEARCH('[1]Lookup for use classification'!$B$14,C3087)),ISNUMBER(SEARCH('[1]Lookup for use classification'!$C$14,C3087))),'[1]Lookup for use classification'!$A$14,"Other"))))))))))))</f>
        <v>Other</v>
      </c>
      <c r="E3087" s="240"/>
      <c r="F3087" s="259"/>
      <c r="G3087" s="259"/>
    </row>
    <row r="3088" spans="1:18" hidden="1">
      <c r="A3088" s="187" t="s">
        <v>1532</v>
      </c>
      <c r="B3088" s="167" t="s">
        <v>4456</v>
      </c>
      <c r="C3088" s="239" t="s">
        <v>981</v>
      </c>
      <c r="D3088" s="6" t="str">
        <f>IF(OR(ISNUMBER(SEARCH('[1]Lookup for use classification'!$B$1,C3088)),ISNUMBER(SEARCH('[1]Lookup for use classification'!$C$1,C3088)),ISNUMBER(SEARCH('[1]Lookup for use classification'!$D$1,C3088)),ISNUMBER(SEARCH('[1]Lookup for use classification'!$E$1,C3088))),'[1]Lookup for use classification'!$A$1,IF(ISNUMBER(SEARCH('[1]Lookup for use classification'!$B$2,C3088)),'[1]Lookup for use classification'!$A$2,IF(ISNUMBER(SEARCH('[1]Lookup for use classification'!$B$3,C3088)),'[1]Lookup for use classification'!$A$3,IF(OR(ISNUMBER(SEARCH('[1]Lookup for use classification'!$B$4,C3088)),ISNUMBER(SEARCH('[1]Lookup for use classification'!$C$4,C3088)),ISNUMBER(SEARCH('[1]Lookup for use classification'!$D$4,C3088)),ISNUMBER(SEARCH('[1]Lookup for use classification'!$E$4,C3088))),'[1]Lookup for use classification'!$A$4,IF(OR(ISNUMBER(SEARCH('[1]Lookup for use classification'!$B$5,C3088)),ISNUMBER(SEARCH('[1]Lookup for use classification'!$C$5,C3088)),ISNUMBER(SEARCH('[1]Lookup for use classification'!$D$5,C3088))),'[1]Lookup for use classification'!$A$5,IF(OR(ISNUMBER(SEARCH('[1]Lookup for use classification'!$B$7,C3088)),ISNUMBER(SEARCH('[1]Lookup for use classification'!$C$7,C3088)),ISNUMBER(SEARCH('[1]Lookup for use classification'!$D$7,C3088))),'[1]Lookup for use classification'!$A$7,IF(OR(ISNUMBER(SEARCH('[1]Lookup for use classification'!$B$9,C3088)),ISNUMBER(SEARCH('[1]Lookup for use classification'!$C$9,C3088)),ISNUMBER(SEARCH('[1]Lookup for use classification'!$D$9,C3088)),ISNUMBER(SEARCH('[1]Lookup for use classification'!$E$9,C3088)),ISNUMBER(SEARCH('[1]Lookup for use classification'!$F$9,C3088)),ISNUMBER(SEARCH('[1]Lookup for use classification'!$G$9,C3088)),ISNUMBER(SEARCH('[1]Lookup for use classification'!$H$9,C3088)),ISNUMBER(SEARCH('[1]Lookup for use classification'!$I$9,C3088)),ISNUMBER(SEARCH('[1]Lookup for use classification'!$J$9,C3088)),ISNUMBER(SEARCH('[1]Lookup for use classification'!$K$9,C3088))),'[1]Lookup for use classification'!$A$9,IF(OR(ISNUMBER(SEARCH('[1]Lookup for use classification'!$B$10,C3088)),ISNUMBER(SEARCH('[1]Lookup for use classification'!$C$10,C3088)),ISNUMBER(SEARCH('[1]Lookup for use classification'!$D$10,C3088)),ISNUMBER(SEARCH('[1]Lookup for use classification'!$E$10,C3088)),ISNUMBER(SEARCH('[1]Lookup for use classification'!$F$10,C3088)),ISNUMBER(SEARCH('[1]Lookup for use classification'!$G$10,C3088))),'[1]Lookup for use classification'!$A$10,IF(OR(ISNUMBER(SEARCH('[1]Lookup for use classification'!$B$11,C3088)),ISNUMBER(SEARCH('[1]Lookup for use classification'!$C$11,C3088))),'[1]Lookup for use classification'!$A$11,IF(OR(ISNUMBER(SEARCH('[1]Lookup for use classification'!$B$12,C3088)),ISNUMBER(SEARCH('[1]Lookup for use classification'!$C$12,C3088))),'[1]Lookup for use classification'!$A$12,IF(OR(ISNUMBER(SEARCH('[1]Lookup for use classification'!$B$13,C3088)),ISNUMBER(SEARCH('[1]Lookup for use classification'!$C$13,C3088)),ISNUMBER(SEARCH('[1]Lookup for use classification'!$D$13,C3088)),,ISNUMBER(SEARCH('[1]Lookup for use classification'!$C$13,C3088)),ISNUMBER(SEARCH('[1]Lookup for use classification'!$E$13,C3088))),'[1]Lookup for use classification'!$A$13,IF(OR(ISNUMBER(SEARCH('[1]Lookup for use classification'!$B$14,C3088)),ISNUMBER(SEARCH('[1]Lookup for use classification'!$C$14,C3088))),'[1]Lookup for use classification'!$A$14,"Other"))))))))))))</f>
        <v>Other</v>
      </c>
      <c r="E3088" s="240"/>
      <c r="F3088" s="259"/>
      <c r="G3088" s="259"/>
    </row>
    <row r="3089" spans="1:12" hidden="1">
      <c r="A3089" s="187" t="s">
        <v>1532</v>
      </c>
      <c r="B3089" s="167" t="s">
        <v>4456</v>
      </c>
      <c r="C3089" s="239" t="s">
        <v>1530</v>
      </c>
      <c r="D3089" s="6" t="str">
        <f>IF(OR(ISNUMBER(SEARCH('[1]Lookup for use classification'!$B$1,C3089)),ISNUMBER(SEARCH('[1]Lookup for use classification'!$C$1,C3089)),ISNUMBER(SEARCH('[1]Lookup for use classification'!$D$1,C3089)),ISNUMBER(SEARCH('[1]Lookup for use classification'!$E$1,C3089))),'[1]Lookup for use classification'!$A$1,IF(ISNUMBER(SEARCH('[1]Lookup for use classification'!$B$2,C3089)),'[1]Lookup for use classification'!$A$2,IF(ISNUMBER(SEARCH('[1]Lookup for use classification'!$B$3,C3089)),'[1]Lookup for use classification'!$A$3,IF(OR(ISNUMBER(SEARCH('[1]Lookup for use classification'!$B$4,C3089)),ISNUMBER(SEARCH('[1]Lookup for use classification'!$C$4,C3089)),ISNUMBER(SEARCH('[1]Lookup for use classification'!$D$4,C3089)),ISNUMBER(SEARCH('[1]Lookup for use classification'!$E$4,C3089))),'[1]Lookup for use classification'!$A$4,IF(OR(ISNUMBER(SEARCH('[1]Lookup for use classification'!$B$5,C3089)),ISNUMBER(SEARCH('[1]Lookup for use classification'!$C$5,C3089)),ISNUMBER(SEARCH('[1]Lookup for use classification'!$D$5,C3089))),'[1]Lookup for use classification'!$A$5,IF(OR(ISNUMBER(SEARCH('[1]Lookup for use classification'!$B$7,C3089)),ISNUMBER(SEARCH('[1]Lookup for use classification'!$C$7,C3089)),ISNUMBER(SEARCH('[1]Lookup for use classification'!$D$7,C3089))),'[1]Lookup for use classification'!$A$7,IF(OR(ISNUMBER(SEARCH('[1]Lookup for use classification'!$B$9,C3089)),ISNUMBER(SEARCH('[1]Lookup for use classification'!$C$9,C3089)),ISNUMBER(SEARCH('[1]Lookup for use classification'!$D$9,C3089)),ISNUMBER(SEARCH('[1]Lookup for use classification'!$E$9,C3089)),ISNUMBER(SEARCH('[1]Lookup for use classification'!$F$9,C3089)),ISNUMBER(SEARCH('[1]Lookup for use classification'!$G$9,C3089)),ISNUMBER(SEARCH('[1]Lookup for use classification'!$H$9,C3089)),ISNUMBER(SEARCH('[1]Lookup for use classification'!$I$9,C3089)),ISNUMBER(SEARCH('[1]Lookup for use classification'!$J$9,C3089)),ISNUMBER(SEARCH('[1]Lookup for use classification'!$K$9,C3089))),'[1]Lookup for use classification'!$A$9,IF(OR(ISNUMBER(SEARCH('[1]Lookup for use classification'!$B$10,C3089)),ISNUMBER(SEARCH('[1]Lookup for use classification'!$C$10,C3089)),ISNUMBER(SEARCH('[1]Lookup for use classification'!$D$10,C3089)),ISNUMBER(SEARCH('[1]Lookup for use classification'!$E$10,C3089)),ISNUMBER(SEARCH('[1]Lookup for use classification'!$F$10,C3089)),ISNUMBER(SEARCH('[1]Lookup for use classification'!$G$10,C3089))),'[1]Lookup for use classification'!$A$10,IF(OR(ISNUMBER(SEARCH('[1]Lookup for use classification'!$B$11,C3089)),ISNUMBER(SEARCH('[1]Lookup for use classification'!$C$11,C3089))),'[1]Lookup for use classification'!$A$11,IF(OR(ISNUMBER(SEARCH('[1]Lookup for use classification'!$B$12,C3089)),ISNUMBER(SEARCH('[1]Lookup for use classification'!$C$12,C3089))),'[1]Lookup for use classification'!$A$12,IF(OR(ISNUMBER(SEARCH('[1]Lookup for use classification'!$B$13,C3089)),ISNUMBER(SEARCH('[1]Lookup for use classification'!$C$13,C3089)),ISNUMBER(SEARCH('[1]Lookup for use classification'!$D$13,C3089)),,ISNUMBER(SEARCH('[1]Lookup for use classification'!$C$13,C3089)),ISNUMBER(SEARCH('[1]Lookup for use classification'!$E$13,C3089))),'[1]Lookup for use classification'!$A$13,IF(OR(ISNUMBER(SEARCH('[1]Lookup for use classification'!$B$14,C3089)),ISNUMBER(SEARCH('[1]Lookup for use classification'!$C$14,C3089))),'[1]Lookup for use classification'!$A$14,"Other"))))))))))))</f>
        <v>Other</v>
      </c>
      <c r="E3089" s="240"/>
      <c r="F3089" s="259"/>
      <c r="G3089" s="259"/>
    </row>
    <row r="3090" spans="1:12" hidden="1">
      <c r="A3090" s="187" t="s">
        <v>1532</v>
      </c>
      <c r="B3090" s="167" t="s">
        <v>4456</v>
      </c>
      <c r="C3090" s="239" t="s">
        <v>880</v>
      </c>
      <c r="D3090" s="6" t="str">
        <f>IF(OR(ISNUMBER(SEARCH('[1]Lookup for use classification'!$B$1,C3090)),ISNUMBER(SEARCH('[1]Lookup for use classification'!$C$1,C3090)),ISNUMBER(SEARCH('[1]Lookup for use classification'!$D$1,C3090)),ISNUMBER(SEARCH('[1]Lookup for use classification'!$E$1,C3090))),'[1]Lookup for use classification'!$A$1,IF(ISNUMBER(SEARCH('[1]Lookup for use classification'!$B$2,C3090)),'[1]Lookup for use classification'!$A$2,IF(ISNUMBER(SEARCH('[1]Lookup for use classification'!$B$3,C3090)),'[1]Lookup for use classification'!$A$3,IF(OR(ISNUMBER(SEARCH('[1]Lookup for use classification'!$B$4,C3090)),ISNUMBER(SEARCH('[1]Lookup for use classification'!$C$4,C3090)),ISNUMBER(SEARCH('[1]Lookup for use classification'!$D$4,C3090)),ISNUMBER(SEARCH('[1]Lookup for use classification'!$E$4,C3090))),'[1]Lookup for use classification'!$A$4,IF(OR(ISNUMBER(SEARCH('[1]Lookup for use classification'!$B$5,C3090)),ISNUMBER(SEARCH('[1]Lookup for use classification'!$C$5,C3090)),ISNUMBER(SEARCH('[1]Lookup for use classification'!$D$5,C3090))),'[1]Lookup for use classification'!$A$5,IF(OR(ISNUMBER(SEARCH('[1]Lookup for use classification'!$B$7,C3090)),ISNUMBER(SEARCH('[1]Lookup for use classification'!$C$7,C3090)),ISNUMBER(SEARCH('[1]Lookup for use classification'!$D$7,C3090))),'[1]Lookup for use classification'!$A$7,IF(OR(ISNUMBER(SEARCH('[1]Lookup for use classification'!$B$9,C3090)),ISNUMBER(SEARCH('[1]Lookup for use classification'!$C$9,C3090)),ISNUMBER(SEARCH('[1]Lookup for use classification'!$D$9,C3090)),ISNUMBER(SEARCH('[1]Lookup for use classification'!$E$9,C3090)),ISNUMBER(SEARCH('[1]Lookup for use classification'!$F$9,C3090)),ISNUMBER(SEARCH('[1]Lookup for use classification'!$G$9,C3090)),ISNUMBER(SEARCH('[1]Lookup for use classification'!$H$9,C3090)),ISNUMBER(SEARCH('[1]Lookup for use classification'!$I$9,C3090)),ISNUMBER(SEARCH('[1]Lookup for use classification'!$J$9,C3090)),ISNUMBER(SEARCH('[1]Lookup for use classification'!$K$9,C3090))),'[1]Lookup for use classification'!$A$9,IF(OR(ISNUMBER(SEARCH('[1]Lookup for use classification'!$B$10,C3090)),ISNUMBER(SEARCH('[1]Lookup for use classification'!$C$10,C3090)),ISNUMBER(SEARCH('[1]Lookup for use classification'!$D$10,C3090)),ISNUMBER(SEARCH('[1]Lookup for use classification'!$E$10,C3090)),ISNUMBER(SEARCH('[1]Lookup for use classification'!$F$10,C3090)),ISNUMBER(SEARCH('[1]Lookup for use classification'!$G$10,C3090))),'[1]Lookup for use classification'!$A$10,IF(OR(ISNUMBER(SEARCH('[1]Lookup for use classification'!$B$11,C3090)),ISNUMBER(SEARCH('[1]Lookup for use classification'!$C$11,C3090))),'[1]Lookup for use classification'!$A$11,IF(OR(ISNUMBER(SEARCH('[1]Lookup for use classification'!$B$12,C3090)),ISNUMBER(SEARCH('[1]Lookup for use classification'!$C$12,C3090))),'[1]Lookup for use classification'!$A$12,IF(OR(ISNUMBER(SEARCH('[1]Lookup for use classification'!$B$13,C3090)),ISNUMBER(SEARCH('[1]Lookup for use classification'!$C$13,C3090)),ISNUMBER(SEARCH('[1]Lookup for use classification'!$D$13,C3090)),,ISNUMBER(SEARCH('[1]Lookup for use classification'!$C$13,C3090)),ISNUMBER(SEARCH('[1]Lookup for use classification'!$E$13,C3090))),'[1]Lookup for use classification'!$A$13,IF(OR(ISNUMBER(SEARCH('[1]Lookup for use classification'!$B$14,C3090)),ISNUMBER(SEARCH('[1]Lookup for use classification'!$C$14,C3090))),'[1]Lookup for use classification'!$A$14,"Other"))))))))))))</f>
        <v>Other</v>
      </c>
      <c r="E3090" s="240"/>
      <c r="F3090" s="259"/>
      <c r="G3090" s="259"/>
    </row>
    <row r="3091" spans="1:12" hidden="1">
      <c r="A3091" s="134" t="s">
        <v>1532</v>
      </c>
      <c r="B3091" s="8" t="str">
        <f>IF(ISNA(VLOOKUP(CONCATENATE(A3091,C3091),EUS!$B$2:$B$1939,1,FALSE)),"","End Use Study")</f>
        <v>End Use Study</v>
      </c>
      <c r="C3091" s="14" t="s">
        <v>2504</v>
      </c>
      <c r="D3091" s="8" t="str">
        <f>IF(OR(ISNUMBER(SEARCH('[1]Lookup for use classification'!$B$1,C3091)),ISNUMBER(SEARCH('[1]Lookup for use classification'!$C$1,C3091)),ISNUMBER(SEARCH('[1]Lookup for use classification'!$D$1,C3091))),'[1]Lookup for use classification'!$A$1,IF(ISNUMBER(SEARCH('[1]Lookup for use classification'!$B$2,C3091)),'[1]Lookup for use classification'!$A$2,IF(ISNUMBER(SEARCH('[1]Lookup for use classification'!$B$3,C3091)),'[1]Lookup for use classification'!$A$3,IF(OR(ISNUMBER(SEARCH('[1]Lookup for use classification'!$B$4,C3091)),ISNUMBER(SEARCH('[1]Lookup for use classification'!$C$4,C3091))),'[1]Lookup for use classification'!$A$4,IF(OR(ISNUMBER(SEARCH('[1]Lookup for use classification'!$B$5,C3091)),ISNUMBER(SEARCH('[1]Lookup for use classification'!$C$5,C3091)),ISNUMBER(SEARCH('[1]Lookup for use classification'!$D$5,C3091))),'[1]Lookup for use classification'!$A$5,IF(OR(ISNUMBER(SEARCH('[1]Lookup for use classification'!$B$7,C3091)),ISNUMBER(SEARCH('[1]Lookup for use classification'!$C$7,C3091)),ISNUMBER(SEARCH('[1]Lookup for use classification'!$D$7,C3091))),'[1]Lookup for use classification'!$A$7,IF(OR(ISNUMBER(SEARCH('[1]Lookup for use classification'!$B$9,C3091)),ISNUMBER(SEARCH('[1]Lookup for use classification'!$C$9,C3091)),ISNUMBER(SEARCH('[1]Lookup for use classification'!$D$9,C3091)),ISNUMBER(SEARCH('[1]Lookup for use classification'!$E$9,C3091)),ISNUMBER(SEARCH('[1]Lookup for use classification'!$F$9,C3091)),ISNUMBER(SEARCH('[1]Lookup for use classification'!$G$9,C3091))),'[1]Lookup for use classification'!$A$9,IF(OR(ISNUMBER(SEARCH('[1]Lookup for use classification'!$B$10,C3091)),ISNUMBER(SEARCH('[1]Lookup for use classification'!$C$10,C3091)),ISNUMBER(SEARCH('[1]Lookup for use classification'!$D$10,C3091)),ISNUMBER(SEARCH('[1]Lookup for use classification'!$E$10,C3091)),ISNUMBER(SEARCH('[1]Lookup for use classification'!$F$10,C3091))),'[1]Lookup for use classification'!$A$10,IF(OR(ISNUMBER(SEARCH('[1]Lookup for use classification'!$B$11,C3091)),ISNUMBER(SEARCH('[1]Lookup for use classification'!$C$11,C3091))),'[1]Lookup for use classification'!$A$11,IF(OR(ISNUMBER(SEARCH('[1]Lookup for use classification'!$B$12,C3091)),ISNUMBER(SEARCH('[1]Lookup for use classification'!$C$12,C3091))),'[1]Lookup for use classification'!$A$12,"Nope"))))))))))</f>
        <v>Public Assembly</v>
      </c>
      <c r="E3091" s="15"/>
      <c r="F3091" s="15"/>
      <c r="G3091" s="15"/>
      <c r="H3091" s="164"/>
      <c r="I3091" s="164"/>
      <c r="J3091" s="7"/>
      <c r="L3091" s="6"/>
    </row>
    <row r="3092" spans="1:12" hidden="1">
      <c r="A3092" s="187" t="s">
        <v>1532</v>
      </c>
      <c r="B3092" s="167" t="s">
        <v>4456</v>
      </c>
      <c r="C3092" s="241" t="s">
        <v>1510</v>
      </c>
      <c r="D3092" s="6" t="str">
        <f>IF(OR(ISNUMBER(SEARCH('[1]Lookup for use classification'!$B$1,C3092)),ISNUMBER(SEARCH('[1]Lookup for use classification'!$C$1,C3092)),ISNUMBER(SEARCH('[1]Lookup for use classification'!$D$1,C3092)),ISNUMBER(SEARCH('[1]Lookup for use classification'!$E$1,C3092))),'[1]Lookup for use classification'!$A$1,IF(ISNUMBER(SEARCH('[1]Lookup for use classification'!$B$2,C3092)),'[1]Lookup for use classification'!$A$2,IF(ISNUMBER(SEARCH('[1]Lookup for use classification'!$B$3,C3092)),'[1]Lookup for use classification'!$A$3,IF(OR(ISNUMBER(SEARCH('[1]Lookup for use classification'!$B$4,C3092)),ISNUMBER(SEARCH('[1]Lookup for use classification'!$C$4,C3092)),ISNUMBER(SEARCH('[1]Lookup for use classification'!$D$4,C3092)),ISNUMBER(SEARCH('[1]Lookup for use classification'!$E$4,C3092))),'[1]Lookup for use classification'!$A$4,IF(OR(ISNUMBER(SEARCH('[1]Lookup for use classification'!$B$5,C3092)),ISNUMBER(SEARCH('[1]Lookup for use classification'!$C$5,C3092)),ISNUMBER(SEARCH('[1]Lookup for use classification'!$D$5,C3092))),'[1]Lookup for use classification'!$A$5,IF(OR(ISNUMBER(SEARCH('[1]Lookup for use classification'!$B$7,C3092)),ISNUMBER(SEARCH('[1]Lookup for use classification'!$C$7,C3092)),ISNUMBER(SEARCH('[1]Lookup for use classification'!$D$7,C3092))),'[1]Lookup for use classification'!$A$7,IF(OR(ISNUMBER(SEARCH('[1]Lookup for use classification'!$B$9,C3092)),ISNUMBER(SEARCH('[1]Lookup for use classification'!$C$9,C3092)),ISNUMBER(SEARCH('[1]Lookup for use classification'!$D$9,C3092)),ISNUMBER(SEARCH('[1]Lookup for use classification'!$E$9,C3092)),ISNUMBER(SEARCH('[1]Lookup for use classification'!$F$9,C3092)),ISNUMBER(SEARCH('[1]Lookup for use classification'!$G$9,C3092)),ISNUMBER(SEARCH('[1]Lookup for use classification'!$H$9,C3092)),ISNUMBER(SEARCH('[1]Lookup for use classification'!$I$9,C3092)),ISNUMBER(SEARCH('[1]Lookup for use classification'!$J$9,C3092)),ISNUMBER(SEARCH('[1]Lookup for use classification'!$K$9,C3092))),'[1]Lookup for use classification'!$A$9,IF(OR(ISNUMBER(SEARCH('[1]Lookup for use classification'!$B$10,C3092)),ISNUMBER(SEARCH('[1]Lookup for use classification'!$C$10,C3092)),ISNUMBER(SEARCH('[1]Lookup for use classification'!$D$10,C3092)),ISNUMBER(SEARCH('[1]Lookup for use classification'!$E$10,C3092)),ISNUMBER(SEARCH('[1]Lookup for use classification'!$F$10,C3092)),ISNUMBER(SEARCH('[1]Lookup for use classification'!$G$10,C3092))),'[1]Lookup for use classification'!$A$10,IF(OR(ISNUMBER(SEARCH('[1]Lookup for use classification'!$B$11,C3092)),ISNUMBER(SEARCH('[1]Lookup for use classification'!$C$11,C3092))),'[1]Lookup for use classification'!$A$11,IF(OR(ISNUMBER(SEARCH('[1]Lookup for use classification'!$B$12,C3092)),ISNUMBER(SEARCH('[1]Lookup for use classification'!$C$12,C3092))),'[1]Lookup for use classification'!$A$12,IF(OR(ISNUMBER(SEARCH('[1]Lookup for use classification'!$B$13,C3092)),ISNUMBER(SEARCH('[1]Lookup for use classification'!$C$13,C3092)),ISNUMBER(SEARCH('[1]Lookup for use classification'!$D$13,C3092)),,ISNUMBER(SEARCH('[1]Lookup for use classification'!$C$13,C3092)),ISNUMBER(SEARCH('[1]Lookup for use classification'!$E$13,C3092))),'[1]Lookup for use classification'!$A$13,IF(OR(ISNUMBER(SEARCH('[1]Lookup for use classification'!$B$14,C3092)),ISNUMBER(SEARCH('[1]Lookup for use classification'!$C$14,C3092))),'[1]Lookup for use classification'!$A$14,"Other"))))))))))))</f>
        <v>Public Assembly</v>
      </c>
      <c r="E3092" s="264"/>
      <c r="F3092" s="265"/>
      <c r="G3092" s="265"/>
    </row>
    <row r="3093" spans="1:12" hidden="1">
      <c r="A3093" s="187" t="s">
        <v>1532</v>
      </c>
      <c r="B3093" s="167" t="s">
        <v>4456</v>
      </c>
      <c r="C3093" s="239" t="s">
        <v>1511</v>
      </c>
      <c r="D3093" s="6" t="str">
        <f>IF(OR(ISNUMBER(SEARCH('[1]Lookup for use classification'!$B$1,C3093)),ISNUMBER(SEARCH('[1]Lookup for use classification'!$C$1,C3093)),ISNUMBER(SEARCH('[1]Lookup for use classification'!$D$1,C3093)),ISNUMBER(SEARCH('[1]Lookup for use classification'!$E$1,C3093))),'[1]Lookup for use classification'!$A$1,IF(ISNUMBER(SEARCH('[1]Lookup for use classification'!$B$2,C3093)),'[1]Lookup for use classification'!$A$2,IF(ISNUMBER(SEARCH('[1]Lookup for use classification'!$B$3,C3093)),'[1]Lookup for use classification'!$A$3,IF(OR(ISNUMBER(SEARCH('[1]Lookup for use classification'!$B$4,C3093)),ISNUMBER(SEARCH('[1]Lookup for use classification'!$C$4,C3093)),ISNUMBER(SEARCH('[1]Lookup for use classification'!$D$4,C3093)),ISNUMBER(SEARCH('[1]Lookup for use classification'!$E$4,C3093))),'[1]Lookup for use classification'!$A$4,IF(OR(ISNUMBER(SEARCH('[1]Lookup for use classification'!$B$5,C3093)),ISNUMBER(SEARCH('[1]Lookup for use classification'!$C$5,C3093)),ISNUMBER(SEARCH('[1]Lookup for use classification'!$D$5,C3093))),'[1]Lookup for use classification'!$A$5,IF(OR(ISNUMBER(SEARCH('[1]Lookup for use classification'!$B$7,C3093)),ISNUMBER(SEARCH('[1]Lookup for use classification'!$C$7,C3093)),ISNUMBER(SEARCH('[1]Lookup for use classification'!$D$7,C3093))),'[1]Lookup for use classification'!$A$7,IF(OR(ISNUMBER(SEARCH('[1]Lookup for use classification'!$B$9,C3093)),ISNUMBER(SEARCH('[1]Lookup for use classification'!$C$9,C3093)),ISNUMBER(SEARCH('[1]Lookup for use classification'!$D$9,C3093)),ISNUMBER(SEARCH('[1]Lookup for use classification'!$E$9,C3093)),ISNUMBER(SEARCH('[1]Lookup for use classification'!$F$9,C3093)),ISNUMBER(SEARCH('[1]Lookup for use classification'!$G$9,C3093)),ISNUMBER(SEARCH('[1]Lookup for use classification'!$H$9,C3093)),ISNUMBER(SEARCH('[1]Lookup for use classification'!$I$9,C3093)),ISNUMBER(SEARCH('[1]Lookup for use classification'!$J$9,C3093)),ISNUMBER(SEARCH('[1]Lookup for use classification'!$K$9,C3093))),'[1]Lookup for use classification'!$A$9,IF(OR(ISNUMBER(SEARCH('[1]Lookup for use classification'!$B$10,C3093)),ISNUMBER(SEARCH('[1]Lookup for use classification'!$C$10,C3093)),ISNUMBER(SEARCH('[1]Lookup for use classification'!$D$10,C3093)),ISNUMBER(SEARCH('[1]Lookup for use classification'!$E$10,C3093)),ISNUMBER(SEARCH('[1]Lookup for use classification'!$F$10,C3093)),ISNUMBER(SEARCH('[1]Lookup for use classification'!$G$10,C3093))),'[1]Lookup for use classification'!$A$10,IF(OR(ISNUMBER(SEARCH('[1]Lookup for use classification'!$B$11,C3093)),ISNUMBER(SEARCH('[1]Lookup for use classification'!$C$11,C3093))),'[1]Lookup for use classification'!$A$11,IF(OR(ISNUMBER(SEARCH('[1]Lookup for use classification'!$B$12,C3093)),ISNUMBER(SEARCH('[1]Lookup for use classification'!$C$12,C3093))),'[1]Lookup for use classification'!$A$12,IF(OR(ISNUMBER(SEARCH('[1]Lookup for use classification'!$B$13,C3093)),ISNUMBER(SEARCH('[1]Lookup for use classification'!$C$13,C3093)),ISNUMBER(SEARCH('[1]Lookup for use classification'!$D$13,C3093)),,ISNUMBER(SEARCH('[1]Lookup for use classification'!$C$13,C3093)),ISNUMBER(SEARCH('[1]Lookup for use classification'!$E$13,C3093))),'[1]Lookup for use classification'!$A$13,IF(OR(ISNUMBER(SEARCH('[1]Lookup for use classification'!$B$14,C3093)),ISNUMBER(SEARCH('[1]Lookup for use classification'!$C$14,C3093))),'[1]Lookup for use classification'!$A$14,"Other"))))))))))))</f>
        <v>Public Assembly</v>
      </c>
      <c r="E3093" s="240"/>
      <c r="F3093" s="259"/>
      <c r="G3093" s="259"/>
    </row>
    <row r="3094" spans="1:12" hidden="1">
      <c r="A3094" s="187" t="s">
        <v>1532</v>
      </c>
      <c r="B3094" s="167" t="s">
        <v>4456</v>
      </c>
      <c r="C3094" s="239" t="s">
        <v>1519</v>
      </c>
      <c r="D3094" s="6" t="str">
        <f>IF(OR(ISNUMBER(SEARCH('[1]Lookup for use classification'!$B$1,C3094)),ISNUMBER(SEARCH('[1]Lookup for use classification'!$C$1,C3094)),ISNUMBER(SEARCH('[1]Lookup for use classification'!$D$1,C3094)),ISNUMBER(SEARCH('[1]Lookup for use classification'!$E$1,C3094))),'[1]Lookup for use classification'!$A$1,IF(ISNUMBER(SEARCH('[1]Lookup for use classification'!$B$2,C3094)),'[1]Lookup for use classification'!$A$2,IF(ISNUMBER(SEARCH('[1]Lookup for use classification'!$B$3,C3094)),'[1]Lookup for use classification'!$A$3,IF(OR(ISNUMBER(SEARCH('[1]Lookup for use classification'!$B$4,C3094)),ISNUMBER(SEARCH('[1]Lookup for use classification'!$C$4,C3094)),ISNUMBER(SEARCH('[1]Lookup for use classification'!$D$4,C3094)),ISNUMBER(SEARCH('[1]Lookup for use classification'!$E$4,C3094))),'[1]Lookup for use classification'!$A$4,IF(OR(ISNUMBER(SEARCH('[1]Lookup for use classification'!$B$5,C3094)),ISNUMBER(SEARCH('[1]Lookup for use classification'!$C$5,C3094)),ISNUMBER(SEARCH('[1]Lookup for use classification'!$D$5,C3094))),'[1]Lookup for use classification'!$A$5,IF(OR(ISNUMBER(SEARCH('[1]Lookup for use classification'!$B$7,C3094)),ISNUMBER(SEARCH('[1]Lookup for use classification'!$C$7,C3094)),ISNUMBER(SEARCH('[1]Lookup for use classification'!$D$7,C3094))),'[1]Lookup for use classification'!$A$7,IF(OR(ISNUMBER(SEARCH('[1]Lookup for use classification'!$B$9,C3094)),ISNUMBER(SEARCH('[1]Lookup for use classification'!$C$9,C3094)),ISNUMBER(SEARCH('[1]Lookup for use classification'!$D$9,C3094)),ISNUMBER(SEARCH('[1]Lookup for use classification'!$E$9,C3094)),ISNUMBER(SEARCH('[1]Lookup for use classification'!$F$9,C3094)),ISNUMBER(SEARCH('[1]Lookup for use classification'!$G$9,C3094)),ISNUMBER(SEARCH('[1]Lookup for use classification'!$H$9,C3094)),ISNUMBER(SEARCH('[1]Lookup for use classification'!$I$9,C3094)),ISNUMBER(SEARCH('[1]Lookup for use classification'!$J$9,C3094)),ISNUMBER(SEARCH('[1]Lookup for use classification'!$K$9,C3094))),'[1]Lookup for use classification'!$A$9,IF(OR(ISNUMBER(SEARCH('[1]Lookup for use classification'!$B$10,C3094)),ISNUMBER(SEARCH('[1]Lookup for use classification'!$C$10,C3094)),ISNUMBER(SEARCH('[1]Lookup for use classification'!$D$10,C3094)),ISNUMBER(SEARCH('[1]Lookup for use classification'!$E$10,C3094)),ISNUMBER(SEARCH('[1]Lookup for use classification'!$F$10,C3094)),ISNUMBER(SEARCH('[1]Lookup for use classification'!$G$10,C3094))),'[1]Lookup for use classification'!$A$10,IF(OR(ISNUMBER(SEARCH('[1]Lookup for use classification'!$B$11,C3094)),ISNUMBER(SEARCH('[1]Lookup for use classification'!$C$11,C3094))),'[1]Lookup for use classification'!$A$11,IF(OR(ISNUMBER(SEARCH('[1]Lookup for use classification'!$B$12,C3094)),ISNUMBER(SEARCH('[1]Lookup for use classification'!$C$12,C3094))),'[1]Lookup for use classification'!$A$12,IF(OR(ISNUMBER(SEARCH('[1]Lookup for use classification'!$B$13,C3094)),ISNUMBER(SEARCH('[1]Lookup for use classification'!$C$13,C3094)),ISNUMBER(SEARCH('[1]Lookup for use classification'!$D$13,C3094)),,ISNUMBER(SEARCH('[1]Lookup for use classification'!$C$13,C3094)),ISNUMBER(SEARCH('[1]Lookup for use classification'!$E$13,C3094))),'[1]Lookup for use classification'!$A$13,IF(OR(ISNUMBER(SEARCH('[1]Lookup for use classification'!$B$14,C3094)),ISNUMBER(SEARCH('[1]Lookup for use classification'!$C$14,C3094))),'[1]Lookup for use classification'!$A$14,"Other"))))))))))))</f>
        <v>Public Assembly</v>
      </c>
      <c r="E3094" s="240"/>
      <c r="F3094" s="259"/>
      <c r="G3094" s="259"/>
    </row>
    <row r="3095" spans="1:12" hidden="1">
      <c r="A3095" s="187" t="s">
        <v>1532</v>
      </c>
      <c r="B3095" s="167" t="s">
        <v>4456</v>
      </c>
      <c r="C3095" s="239" t="s">
        <v>1520</v>
      </c>
      <c r="D3095" s="6" t="str">
        <f>IF(OR(ISNUMBER(SEARCH('[1]Lookup for use classification'!$B$1,C3095)),ISNUMBER(SEARCH('[1]Lookup for use classification'!$C$1,C3095)),ISNUMBER(SEARCH('[1]Lookup for use classification'!$D$1,C3095)),ISNUMBER(SEARCH('[1]Lookup for use classification'!$E$1,C3095))),'[1]Lookup for use classification'!$A$1,IF(ISNUMBER(SEARCH('[1]Lookup for use classification'!$B$2,C3095)),'[1]Lookup for use classification'!$A$2,IF(ISNUMBER(SEARCH('[1]Lookup for use classification'!$B$3,C3095)),'[1]Lookup for use classification'!$A$3,IF(OR(ISNUMBER(SEARCH('[1]Lookup for use classification'!$B$4,C3095)),ISNUMBER(SEARCH('[1]Lookup for use classification'!$C$4,C3095)),ISNUMBER(SEARCH('[1]Lookup for use classification'!$D$4,C3095)),ISNUMBER(SEARCH('[1]Lookup for use classification'!$E$4,C3095))),'[1]Lookup for use classification'!$A$4,IF(OR(ISNUMBER(SEARCH('[1]Lookup for use classification'!$B$5,C3095)),ISNUMBER(SEARCH('[1]Lookup for use classification'!$C$5,C3095)),ISNUMBER(SEARCH('[1]Lookup for use classification'!$D$5,C3095))),'[1]Lookup for use classification'!$A$5,IF(OR(ISNUMBER(SEARCH('[1]Lookup for use classification'!$B$7,C3095)),ISNUMBER(SEARCH('[1]Lookup for use classification'!$C$7,C3095)),ISNUMBER(SEARCH('[1]Lookup for use classification'!$D$7,C3095))),'[1]Lookup for use classification'!$A$7,IF(OR(ISNUMBER(SEARCH('[1]Lookup for use classification'!$B$9,C3095)),ISNUMBER(SEARCH('[1]Lookup for use classification'!$C$9,C3095)),ISNUMBER(SEARCH('[1]Lookup for use classification'!$D$9,C3095)),ISNUMBER(SEARCH('[1]Lookup for use classification'!$E$9,C3095)),ISNUMBER(SEARCH('[1]Lookup for use classification'!$F$9,C3095)),ISNUMBER(SEARCH('[1]Lookup for use classification'!$G$9,C3095)),ISNUMBER(SEARCH('[1]Lookup for use classification'!$H$9,C3095)),ISNUMBER(SEARCH('[1]Lookup for use classification'!$I$9,C3095)),ISNUMBER(SEARCH('[1]Lookup for use classification'!$J$9,C3095)),ISNUMBER(SEARCH('[1]Lookup for use classification'!$K$9,C3095))),'[1]Lookup for use classification'!$A$9,IF(OR(ISNUMBER(SEARCH('[1]Lookup for use classification'!$B$10,C3095)),ISNUMBER(SEARCH('[1]Lookup for use classification'!$C$10,C3095)),ISNUMBER(SEARCH('[1]Lookup for use classification'!$D$10,C3095)),ISNUMBER(SEARCH('[1]Lookup for use classification'!$E$10,C3095)),ISNUMBER(SEARCH('[1]Lookup for use classification'!$F$10,C3095)),ISNUMBER(SEARCH('[1]Lookup for use classification'!$G$10,C3095))),'[1]Lookup for use classification'!$A$10,IF(OR(ISNUMBER(SEARCH('[1]Lookup for use classification'!$B$11,C3095)),ISNUMBER(SEARCH('[1]Lookup for use classification'!$C$11,C3095))),'[1]Lookup for use classification'!$A$11,IF(OR(ISNUMBER(SEARCH('[1]Lookup for use classification'!$B$12,C3095)),ISNUMBER(SEARCH('[1]Lookup for use classification'!$C$12,C3095))),'[1]Lookup for use classification'!$A$12,IF(OR(ISNUMBER(SEARCH('[1]Lookup for use classification'!$B$13,C3095)),ISNUMBER(SEARCH('[1]Lookup for use classification'!$C$13,C3095)),ISNUMBER(SEARCH('[1]Lookup for use classification'!$D$13,C3095)),,ISNUMBER(SEARCH('[1]Lookup for use classification'!$C$13,C3095)),ISNUMBER(SEARCH('[1]Lookup for use classification'!$E$13,C3095))),'[1]Lookup for use classification'!$A$13,IF(OR(ISNUMBER(SEARCH('[1]Lookup for use classification'!$B$14,C3095)),ISNUMBER(SEARCH('[1]Lookup for use classification'!$C$14,C3095))),'[1]Lookup for use classification'!$A$14,"Other"))))))))))))</f>
        <v>Public Assembly</v>
      </c>
      <c r="E3095" s="240"/>
      <c r="F3095" s="259"/>
      <c r="G3095" s="259"/>
    </row>
    <row r="3096" spans="1:12" hidden="1">
      <c r="A3096" s="187" t="s">
        <v>1532</v>
      </c>
      <c r="B3096" s="167" t="s">
        <v>4456</v>
      </c>
      <c r="C3096" s="239" t="s">
        <v>1522</v>
      </c>
      <c r="D3096" s="6" t="str">
        <f>IF(OR(ISNUMBER(SEARCH('[1]Lookup for use classification'!$B$1,C3096)),ISNUMBER(SEARCH('[1]Lookup for use classification'!$C$1,C3096)),ISNUMBER(SEARCH('[1]Lookup for use classification'!$D$1,C3096)),ISNUMBER(SEARCH('[1]Lookup for use classification'!$E$1,C3096))),'[1]Lookup for use classification'!$A$1,IF(ISNUMBER(SEARCH('[1]Lookup for use classification'!$B$2,C3096)),'[1]Lookup for use classification'!$A$2,IF(ISNUMBER(SEARCH('[1]Lookup for use classification'!$B$3,C3096)),'[1]Lookup for use classification'!$A$3,IF(OR(ISNUMBER(SEARCH('[1]Lookup for use classification'!$B$4,C3096)),ISNUMBER(SEARCH('[1]Lookup for use classification'!$C$4,C3096)),ISNUMBER(SEARCH('[1]Lookup for use classification'!$D$4,C3096)),ISNUMBER(SEARCH('[1]Lookup for use classification'!$E$4,C3096))),'[1]Lookup for use classification'!$A$4,IF(OR(ISNUMBER(SEARCH('[1]Lookup for use classification'!$B$5,C3096)),ISNUMBER(SEARCH('[1]Lookup for use classification'!$C$5,C3096)),ISNUMBER(SEARCH('[1]Lookup for use classification'!$D$5,C3096))),'[1]Lookup for use classification'!$A$5,IF(OR(ISNUMBER(SEARCH('[1]Lookup for use classification'!$B$7,C3096)),ISNUMBER(SEARCH('[1]Lookup for use classification'!$C$7,C3096)),ISNUMBER(SEARCH('[1]Lookup for use classification'!$D$7,C3096))),'[1]Lookup for use classification'!$A$7,IF(OR(ISNUMBER(SEARCH('[1]Lookup for use classification'!$B$9,C3096)),ISNUMBER(SEARCH('[1]Lookup for use classification'!$C$9,C3096)),ISNUMBER(SEARCH('[1]Lookup for use classification'!$D$9,C3096)),ISNUMBER(SEARCH('[1]Lookup for use classification'!$E$9,C3096)),ISNUMBER(SEARCH('[1]Lookup for use classification'!$F$9,C3096)),ISNUMBER(SEARCH('[1]Lookup for use classification'!$G$9,C3096)),ISNUMBER(SEARCH('[1]Lookup for use classification'!$H$9,C3096)),ISNUMBER(SEARCH('[1]Lookup for use classification'!$I$9,C3096)),ISNUMBER(SEARCH('[1]Lookup for use classification'!$J$9,C3096)),ISNUMBER(SEARCH('[1]Lookup for use classification'!$K$9,C3096))),'[1]Lookup for use classification'!$A$9,IF(OR(ISNUMBER(SEARCH('[1]Lookup for use classification'!$B$10,C3096)),ISNUMBER(SEARCH('[1]Lookup for use classification'!$C$10,C3096)),ISNUMBER(SEARCH('[1]Lookup for use classification'!$D$10,C3096)),ISNUMBER(SEARCH('[1]Lookup for use classification'!$E$10,C3096)),ISNUMBER(SEARCH('[1]Lookup for use classification'!$F$10,C3096)),ISNUMBER(SEARCH('[1]Lookup for use classification'!$G$10,C3096))),'[1]Lookup for use classification'!$A$10,IF(OR(ISNUMBER(SEARCH('[1]Lookup for use classification'!$B$11,C3096)),ISNUMBER(SEARCH('[1]Lookup for use classification'!$C$11,C3096))),'[1]Lookup for use classification'!$A$11,IF(OR(ISNUMBER(SEARCH('[1]Lookup for use classification'!$B$12,C3096)),ISNUMBER(SEARCH('[1]Lookup for use classification'!$C$12,C3096))),'[1]Lookup for use classification'!$A$12,IF(OR(ISNUMBER(SEARCH('[1]Lookup for use classification'!$B$13,C3096)),ISNUMBER(SEARCH('[1]Lookup for use classification'!$C$13,C3096)),ISNUMBER(SEARCH('[1]Lookup for use classification'!$D$13,C3096)),,ISNUMBER(SEARCH('[1]Lookup for use classification'!$C$13,C3096)),ISNUMBER(SEARCH('[1]Lookup for use classification'!$E$13,C3096))),'[1]Lookup for use classification'!$A$13,IF(OR(ISNUMBER(SEARCH('[1]Lookup for use classification'!$B$14,C3096)),ISNUMBER(SEARCH('[1]Lookup for use classification'!$C$14,C3096))),'[1]Lookup for use classification'!$A$14,"Other"))))))))))))</f>
        <v>Public Assembly</v>
      </c>
      <c r="E3096" s="240"/>
      <c r="F3096" s="259"/>
      <c r="G3096" s="259"/>
    </row>
    <row r="3097" spans="1:12" hidden="1">
      <c r="A3097" s="187" t="s">
        <v>1532</v>
      </c>
      <c r="B3097" s="167" t="s">
        <v>4456</v>
      </c>
      <c r="C3097" s="239" t="s">
        <v>1523</v>
      </c>
      <c r="D3097" s="6" t="str">
        <f>IF(OR(ISNUMBER(SEARCH('[1]Lookup for use classification'!$B$1,C3097)),ISNUMBER(SEARCH('[1]Lookup for use classification'!$C$1,C3097)),ISNUMBER(SEARCH('[1]Lookup for use classification'!$D$1,C3097)),ISNUMBER(SEARCH('[1]Lookup for use classification'!$E$1,C3097))),'[1]Lookup for use classification'!$A$1,IF(ISNUMBER(SEARCH('[1]Lookup for use classification'!$B$2,C3097)),'[1]Lookup for use classification'!$A$2,IF(ISNUMBER(SEARCH('[1]Lookup for use classification'!$B$3,C3097)),'[1]Lookup for use classification'!$A$3,IF(OR(ISNUMBER(SEARCH('[1]Lookup for use classification'!$B$4,C3097)),ISNUMBER(SEARCH('[1]Lookup for use classification'!$C$4,C3097)),ISNUMBER(SEARCH('[1]Lookup for use classification'!$D$4,C3097)),ISNUMBER(SEARCH('[1]Lookup for use classification'!$E$4,C3097))),'[1]Lookup for use classification'!$A$4,IF(OR(ISNUMBER(SEARCH('[1]Lookup for use classification'!$B$5,C3097)),ISNUMBER(SEARCH('[1]Lookup for use classification'!$C$5,C3097)),ISNUMBER(SEARCH('[1]Lookup for use classification'!$D$5,C3097))),'[1]Lookup for use classification'!$A$5,IF(OR(ISNUMBER(SEARCH('[1]Lookup for use classification'!$B$7,C3097)),ISNUMBER(SEARCH('[1]Lookup for use classification'!$C$7,C3097)),ISNUMBER(SEARCH('[1]Lookup for use classification'!$D$7,C3097))),'[1]Lookup for use classification'!$A$7,IF(OR(ISNUMBER(SEARCH('[1]Lookup for use classification'!$B$9,C3097)),ISNUMBER(SEARCH('[1]Lookup for use classification'!$C$9,C3097)),ISNUMBER(SEARCH('[1]Lookup for use classification'!$D$9,C3097)),ISNUMBER(SEARCH('[1]Lookup for use classification'!$E$9,C3097)),ISNUMBER(SEARCH('[1]Lookup for use classification'!$F$9,C3097)),ISNUMBER(SEARCH('[1]Lookup for use classification'!$G$9,C3097)),ISNUMBER(SEARCH('[1]Lookup for use classification'!$H$9,C3097)),ISNUMBER(SEARCH('[1]Lookup for use classification'!$I$9,C3097)),ISNUMBER(SEARCH('[1]Lookup for use classification'!$J$9,C3097)),ISNUMBER(SEARCH('[1]Lookup for use classification'!$K$9,C3097))),'[1]Lookup for use classification'!$A$9,IF(OR(ISNUMBER(SEARCH('[1]Lookup for use classification'!$B$10,C3097)),ISNUMBER(SEARCH('[1]Lookup for use classification'!$C$10,C3097)),ISNUMBER(SEARCH('[1]Lookup for use classification'!$D$10,C3097)),ISNUMBER(SEARCH('[1]Lookup for use classification'!$E$10,C3097)),ISNUMBER(SEARCH('[1]Lookup for use classification'!$F$10,C3097)),ISNUMBER(SEARCH('[1]Lookup for use classification'!$G$10,C3097))),'[1]Lookup for use classification'!$A$10,IF(OR(ISNUMBER(SEARCH('[1]Lookup for use classification'!$B$11,C3097)),ISNUMBER(SEARCH('[1]Lookup for use classification'!$C$11,C3097))),'[1]Lookup for use classification'!$A$11,IF(OR(ISNUMBER(SEARCH('[1]Lookup for use classification'!$B$12,C3097)),ISNUMBER(SEARCH('[1]Lookup for use classification'!$C$12,C3097))),'[1]Lookup for use classification'!$A$12,IF(OR(ISNUMBER(SEARCH('[1]Lookup for use classification'!$B$13,C3097)),ISNUMBER(SEARCH('[1]Lookup for use classification'!$C$13,C3097)),ISNUMBER(SEARCH('[1]Lookup for use classification'!$D$13,C3097)),,ISNUMBER(SEARCH('[1]Lookup for use classification'!$C$13,C3097)),ISNUMBER(SEARCH('[1]Lookup for use classification'!$E$13,C3097))),'[1]Lookup for use classification'!$A$13,IF(OR(ISNUMBER(SEARCH('[1]Lookup for use classification'!$B$14,C3097)),ISNUMBER(SEARCH('[1]Lookup for use classification'!$C$14,C3097))),'[1]Lookup for use classification'!$A$14,"Other"))))))))))))</f>
        <v>Public Assembly</v>
      </c>
      <c r="E3097" s="240"/>
      <c r="F3097" s="259"/>
      <c r="G3097" s="259"/>
    </row>
    <row r="3098" spans="1:12" hidden="1">
      <c r="A3098" s="187" t="s">
        <v>1532</v>
      </c>
      <c r="B3098" s="167" t="s">
        <v>4456</v>
      </c>
      <c r="C3098" s="239" t="s">
        <v>1529</v>
      </c>
      <c r="D3098" s="6" t="str">
        <f>IF(OR(ISNUMBER(SEARCH('[1]Lookup for use classification'!$B$1,C3098)),ISNUMBER(SEARCH('[1]Lookup for use classification'!$C$1,C3098)),ISNUMBER(SEARCH('[1]Lookup for use classification'!$D$1,C3098)),ISNUMBER(SEARCH('[1]Lookup for use classification'!$E$1,C3098))),'[1]Lookup for use classification'!$A$1,IF(ISNUMBER(SEARCH('[1]Lookup for use classification'!$B$2,C3098)),'[1]Lookup for use classification'!$A$2,IF(ISNUMBER(SEARCH('[1]Lookup for use classification'!$B$3,C3098)),'[1]Lookup for use classification'!$A$3,IF(OR(ISNUMBER(SEARCH('[1]Lookup for use classification'!$B$4,C3098)),ISNUMBER(SEARCH('[1]Lookup for use classification'!$C$4,C3098)),ISNUMBER(SEARCH('[1]Lookup for use classification'!$D$4,C3098)),ISNUMBER(SEARCH('[1]Lookup for use classification'!$E$4,C3098))),'[1]Lookup for use classification'!$A$4,IF(OR(ISNUMBER(SEARCH('[1]Lookup for use classification'!$B$5,C3098)),ISNUMBER(SEARCH('[1]Lookup for use classification'!$C$5,C3098)),ISNUMBER(SEARCH('[1]Lookup for use classification'!$D$5,C3098))),'[1]Lookup for use classification'!$A$5,IF(OR(ISNUMBER(SEARCH('[1]Lookup for use classification'!$B$7,C3098)),ISNUMBER(SEARCH('[1]Lookup for use classification'!$C$7,C3098)),ISNUMBER(SEARCH('[1]Lookup for use classification'!$D$7,C3098))),'[1]Lookup for use classification'!$A$7,IF(OR(ISNUMBER(SEARCH('[1]Lookup for use classification'!$B$9,C3098)),ISNUMBER(SEARCH('[1]Lookup for use classification'!$C$9,C3098)),ISNUMBER(SEARCH('[1]Lookup for use classification'!$D$9,C3098)),ISNUMBER(SEARCH('[1]Lookup for use classification'!$E$9,C3098)),ISNUMBER(SEARCH('[1]Lookup for use classification'!$F$9,C3098)),ISNUMBER(SEARCH('[1]Lookup for use classification'!$G$9,C3098)),ISNUMBER(SEARCH('[1]Lookup for use classification'!$H$9,C3098)),ISNUMBER(SEARCH('[1]Lookup for use classification'!$I$9,C3098)),ISNUMBER(SEARCH('[1]Lookup for use classification'!$J$9,C3098)),ISNUMBER(SEARCH('[1]Lookup for use classification'!$K$9,C3098))),'[1]Lookup for use classification'!$A$9,IF(OR(ISNUMBER(SEARCH('[1]Lookup for use classification'!$B$10,C3098)),ISNUMBER(SEARCH('[1]Lookup for use classification'!$C$10,C3098)),ISNUMBER(SEARCH('[1]Lookup for use classification'!$D$10,C3098)),ISNUMBER(SEARCH('[1]Lookup for use classification'!$E$10,C3098)),ISNUMBER(SEARCH('[1]Lookup for use classification'!$F$10,C3098)),ISNUMBER(SEARCH('[1]Lookup for use classification'!$G$10,C3098))),'[1]Lookup for use classification'!$A$10,IF(OR(ISNUMBER(SEARCH('[1]Lookup for use classification'!$B$11,C3098)),ISNUMBER(SEARCH('[1]Lookup for use classification'!$C$11,C3098))),'[1]Lookup for use classification'!$A$11,IF(OR(ISNUMBER(SEARCH('[1]Lookup for use classification'!$B$12,C3098)),ISNUMBER(SEARCH('[1]Lookup for use classification'!$C$12,C3098))),'[1]Lookup for use classification'!$A$12,IF(OR(ISNUMBER(SEARCH('[1]Lookup for use classification'!$B$13,C3098)),ISNUMBER(SEARCH('[1]Lookup for use classification'!$C$13,C3098)),ISNUMBER(SEARCH('[1]Lookup for use classification'!$D$13,C3098)),,ISNUMBER(SEARCH('[1]Lookup for use classification'!$C$13,C3098)),ISNUMBER(SEARCH('[1]Lookup for use classification'!$E$13,C3098))),'[1]Lookup for use classification'!$A$13,IF(OR(ISNUMBER(SEARCH('[1]Lookup for use classification'!$B$14,C3098)),ISNUMBER(SEARCH('[1]Lookup for use classification'!$C$14,C3098))),'[1]Lookup for use classification'!$A$14,"Other"))))))))))))</f>
        <v>Public Assembly</v>
      </c>
      <c r="E3098" s="240"/>
      <c r="F3098" s="259"/>
      <c r="G3098" s="259"/>
    </row>
    <row r="3099" spans="1:12" hidden="1">
      <c r="A3099" s="187" t="s">
        <v>1532</v>
      </c>
      <c r="B3099" s="167" t="s">
        <v>4456</v>
      </c>
      <c r="C3099" s="239" t="s">
        <v>1505</v>
      </c>
      <c r="D3099" s="6" t="str">
        <f>IF(OR(ISNUMBER(SEARCH('[1]Lookup for use classification'!$B$1,C3099)),ISNUMBER(SEARCH('[1]Lookup for use classification'!$C$1,C3099)),ISNUMBER(SEARCH('[1]Lookup for use classification'!$D$1,C3099)),ISNUMBER(SEARCH('[1]Lookup for use classification'!$E$1,C3099))),'[1]Lookup for use classification'!$A$1,IF(ISNUMBER(SEARCH('[1]Lookup for use classification'!$B$2,C3099)),'[1]Lookup for use classification'!$A$2,IF(ISNUMBER(SEARCH('[1]Lookup for use classification'!$B$3,C3099)),'[1]Lookup for use classification'!$A$3,IF(OR(ISNUMBER(SEARCH('[1]Lookup for use classification'!$B$4,C3099)),ISNUMBER(SEARCH('[1]Lookup for use classification'!$C$4,C3099)),ISNUMBER(SEARCH('[1]Lookup for use classification'!$D$4,C3099)),ISNUMBER(SEARCH('[1]Lookup for use classification'!$E$4,C3099))),'[1]Lookup for use classification'!$A$4,IF(OR(ISNUMBER(SEARCH('[1]Lookup for use classification'!$B$5,C3099)),ISNUMBER(SEARCH('[1]Lookup for use classification'!$C$5,C3099)),ISNUMBER(SEARCH('[1]Lookup for use classification'!$D$5,C3099))),'[1]Lookup for use classification'!$A$5,IF(OR(ISNUMBER(SEARCH('[1]Lookup for use classification'!$B$7,C3099)),ISNUMBER(SEARCH('[1]Lookup for use classification'!$C$7,C3099)),ISNUMBER(SEARCH('[1]Lookup for use classification'!$D$7,C3099))),'[1]Lookup for use classification'!$A$7,IF(OR(ISNUMBER(SEARCH('[1]Lookup for use classification'!$B$9,C3099)),ISNUMBER(SEARCH('[1]Lookup for use classification'!$C$9,C3099)),ISNUMBER(SEARCH('[1]Lookup for use classification'!$D$9,C3099)),ISNUMBER(SEARCH('[1]Lookup for use classification'!$E$9,C3099)),ISNUMBER(SEARCH('[1]Lookup for use classification'!$F$9,C3099)),ISNUMBER(SEARCH('[1]Lookup for use classification'!$G$9,C3099)),ISNUMBER(SEARCH('[1]Lookup for use classification'!$H$9,C3099)),ISNUMBER(SEARCH('[1]Lookup for use classification'!$I$9,C3099)),ISNUMBER(SEARCH('[1]Lookup for use classification'!$J$9,C3099)),ISNUMBER(SEARCH('[1]Lookup for use classification'!$K$9,C3099))),'[1]Lookup for use classification'!$A$9,IF(OR(ISNUMBER(SEARCH('[1]Lookup for use classification'!$B$10,C3099)),ISNUMBER(SEARCH('[1]Lookup for use classification'!$C$10,C3099)),ISNUMBER(SEARCH('[1]Lookup for use classification'!$D$10,C3099)),ISNUMBER(SEARCH('[1]Lookup for use classification'!$E$10,C3099)),ISNUMBER(SEARCH('[1]Lookup for use classification'!$F$10,C3099)),ISNUMBER(SEARCH('[1]Lookup for use classification'!$G$10,C3099))),'[1]Lookup for use classification'!$A$10,IF(OR(ISNUMBER(SEARCH('[1]Lookup for use classification'!$B$11,C3099)),ISNUMBER(SEARCH('[1]Lookup for use classification'!$C$11,C3099))),'[1]Lookup for use classification'!$A$11,IF(OR(ISNUMBER(SEARCH('[1]Lookup for use classification'!$B$12,C3099)),ISNUMBER(SEARCH('[1]Lookup for use classification'!$C$12,C3099))),'[1]Lookup for use classification'!$A$12,IF(OR(ISNUMBER(SEARCH('[1]Lookup for use classification'!$B$13,C3099)),ISNUMBER(SEARCH('[1]Lookup for use classification'!$C$13,C3099)),ISNUMBER(SEARCH('[1]Lookup for use classification'!$D$13,C3099)),,ISNUMBER(SEARCH('[1]Lookup for use classification'!$C$13,C3099)),ISNUMBER(SEARCH('[1]Lookup for use classification'!$E$13,C3099))),'[1]Lookup for use classification'!$A$13,IF(OR(ISNUMBER(SEARCH('[1]Lookup for use classification'!$B$14,C3099)),ISNUMBER(SEARCH('[1]Lookup for use classification'!$C$14,C3099))),'[1]Lookup for use classification'!$A$14,"Other"))))))))))))</f>
        <v>Public Safety</v>
      </c>
      <c r="E3099" s="240"/>
      <c r="F3099" s="259"/>
      <c r="G3099" s="259"/>
    </row>
    <row r="3100" spans="1:12" hidden="1">
      <c r="A3100" s="188" t="s">
        <v>2108</v>
      </c>
      <c r="B3100" s="8" t="str">
        <f>IF(ISNA(VLOOKUP(CONCATENATE(A3100,C3100),ARIS!$A$1:$A$959,1,FALSE)),"","ARIS")</f>
        <v>ARIS</v>
      </c>
      <c r="C3100" s="223" t="s">
        <v>2109</v>
      </c>
      <c r="D3100" s="8" t="str">
        <f>IF(OR(ISNUMBER(SEARCH('[1]Lookup for use classification'!$B$1,C3100)),ISNUMBER(SEARCH('[1]Lookup for use classification'!$C$1,C3100)),ISNUMBER(SEARCH('[1]Lookup for use classification'!$D$1,C3100))),'[1]Lookup for use classification'!$A$1,IF(ISNUMBER(SEARCH('[1]Lookup for use classification'!$B$2,C3100)),'[1]Lookup for use classification'!$A$2,IF(ISNUMBER(SEARCH('[1]Lookup for use classification'!$B$3,C3100)),'[1]Lookup for use classification'!$A$3,IF(OR(ISNUMBER(SEARCH('[1]Lookup for use classification'!$B$4,C3100)),ISNUMBER(SEARCH('[1]Lookup for use classification'!$C$4,C3100))),'[1]Lookup for use classification'!$A$4,IF(OR(ISNUMBER(SEARCH('[1]Lookup for use classification'!$B$5,C3100)),ISNUMBER(SEARCH('[1]Lookup for use classification'!$C$5,C3100)),ISNUMBER(SEARCH('[1]Lookup for use classification'!$D$5,C3100))),'[1]Lookup for use classification'!$A$5,IF(OR(ISNUMBER(SEARCH('[1]Lookup for use classification'!$B$7,C3100)),ISNUMBER(SEARCH('[1]Lookup for use classification'!$C$7,C3100)),ISNUMBER(SEARCH('[1]Lookup for use classification'!$D$7,C3100))),'[1]Lookup for use classification'!$A$7,IF(OR(ISNUMBER(SEARCH('[1]Lookup for use classification'!$B$9,C3100)),ISNUMBER(SEARCH('[1]Lookup for use classification'!$C$9,C3100)),ISNUMBER(SEARCH('[1]Lookup for use classification'!$D$9,C3100)),ISNUMBER(SEARCH('[1]Lookup for use classification'!$E$9,C3100)),ISNUMBER(SEARCH('[1]Lookup for use classification'!$F$9,C3100)),ISNUMBER(SEARCH('[1]Lookup for use classification'!$G$9,C3100))),'[1]Lookup for use classification'!$A$9,IF(OR(ISNUMBER(SEARCH('[1]Lookup for use classification'!$B$10,C3100)),ISNUMBER(SEARCH('[1]Lookup for use classification'!$C$10,C3100)),ISNUMBER(SEARCH('[1]Lookup for use classification'!$D$10,C3100)),ISNUMBER(SEARCH('[1]Lookup for use classification'!$E$10,C3100)),ISNUMBER(SEARCH('[1]Lookup for use classification'!$F$10,C3100))),'[1]Lookup for use classification'!$A$10,IF(OR(ISNUMBER(SEARCH('[1]Lookup for use classification'!$B$11,C3100)),ISNUMBER(SEARCH('[1]Lookup for use classification'!$C$11,C3100))),'[1]Lookup for use classification'!$A$11,IF(OR(ISNUMBER(SEARCH('[1]Lookup for use classification'!$B$12,C3100)),ISNUMBER(SEARCH('[1]Lookup for use classification'!$C$12,C3100))),'[1]Lookup for use classification'!$A$12,"Nope"))))))))))</f>
        <v>Warehousing</v>
      </c>
      <c r="E3100" s="224">
        <v>2240</v>
      </c>
      <c r="F3100" s="224"/>
      <c r="G3100" s="224"/>
      <c r="H3100" s="164">
        <v>1838.3649635036497</v>
      </c>
      <c r="I3100" s="164"/>
      <c r="J3100" s="165">
        <v>2024.0182159999999</v>
      </c>
    </row>
    <row r="3101" spans="1:12" hidden="1">
      <c r="A3101" s="187" t="s">
        <v>1532</v>
      </c>
      <c r="B3101" s="167" t="s">
        <v>4456</v>
      </c>
      <c r="C3101" s="241" t="s">
        <v>1528</v>
      </c>
      <c r="D3101" s="6" t="str">
        <f>IF(OR(ISNUMBER(SEARCH('[1]Lookup for use classification'!$B$1,C3101)),ISNUMBER(SEARCH('[1]Lookup for use classification'!$C$1,C3101)),ISNUMBER(SEARCH('[1]Lookup for use classification'!$D$1,C3101)),ISNUMBER(SEARCH('[1]Lookup for use classification'!$E$1,C3101))),'[1]Lookup for use classification'!$A$1,IF(ISNUMBER(SEARCH('[1]Lookup for use classification'!$B$2,C3101)),'[1]Lookup for use classification'!$A$2,IF(ISNUMBER(SEARCH('[1]Lookup for use classification'!$B$3,C3101)),'[1]Lookup for use classification'!$A$3,IF(OR(ISNUMBER(SEARCH('[1]Lookup for use classification'!$B$4,C3101)),ISNUMBER(SEARCH('[1]Lookup for use classification'!$C$4,C3101)),ISNUMBER(SEARCH('[1]Lookup for use classification'!$D$4,C3101)),ISNUMBER(SEARCH('[1]Lookup for use classification'!$E$4,C3101))),'[1]Lookup for use classification'!$A$4,IF(OR(ISNUMBER(SEARCH('[1]Lookup for use classification'!$B$5,C3101)),ISNUMBER(SEARCH('[1]Lookup for use classification'!$C$5,C3101)),ISNUMBER(SEARCH('[1]Lookup for use classification'!$D$5,C3101))),'[1]Lookup for use classification'!$A$5,IF(OR(ISNUMBER(SEARCH('[1]Lookup for use classification'!$B$7,C3101)),ISNUMBER(SEARCH('[1]Lookup for use classification'!$C$7,C3101)),ISNUMBER(SEARCH('[1]Lookup for use classification'!$D$7,C3101))),'[1]Lookup for use classification'!$A$7,IF(OR(ISNUMBER(SEARCH('[1]Lookup for use classification'!$B$9,C3101)),ISNUMBER(SEARCH('[1]Lookup for use classification'!$C$9,C3101)),ISNUMBER(SEARCH('[1]Lookup for use classification'!$D$9,C3101)),ISNUMBER(SEARCH('[1]Lookup for use classification'!$E$9,C3101)),ISNUMBER(SEARCH('[1]Lookup for use classification'!$F$9,C3101)),ISNUMBER(SEARCH('[1]Lookup for use classification'!$G$9,C3101)),ISNUMBER(SEARCH('[1]Lookup for use classification'!$H$9,C3101)),ISNUMBER(SEARCH('[1]Lookup for use classification'!$I$9,C3101)),ISNUMBER(SEARCH('[1]Lookup for use classification'!$J$9,C3101)),ISNUMBER(SEARCH('[1]Lookup for use classification'!$K$9,C3101))),'[1]Lookup for use classification'!$A$9,IF(OR(ISNUMBER(SEARCH('[1]Lookup for use classification'!$B$10,C3101)),ISNUMBER(SEARCH('[1]Lookup for use classification'!$C$10,C3101)),ISNUMBER(SEARCH('[1]Lookup for use classification'!$D$10,C3101)),ISNUMBER(SEARCH('[1]Lookup for use classification'!$E$10,C3101)),ISNUMBER(SEARCH('[1]Lookup for use classification'!$F$10,C3101)),ISNUMBER(SEARCH('[1]Lookup for use classification'!$G$10,C3101))),'[1]Lookup for use classification'!$A$10,IF(OR(ISNUMBER(SEARCH('[1]Lookup for use classification'!$B$11,C3101)),ISNUMBER(SEARCH('[1]Lookup for use classification'!$C$11,C3101))),'[1]Lookup for use classification'!$A$11,IF(OR(ISNUMBER(SEARCH('[1]Lookup for use classification'!$B$12,C3101)),ISNUMBER(SEARCH('[1]Lookup for use classification'!$C$12,C3101))),'[1]Lookup for use classification'!$A$12,IF(OR(ISNUMBER(SEARCH('[1]Lookup for use classification'!$B$13,C3101)),ISNUMBER(SEARCH('[1]Lookup for use classification'!$C$13,C3101)),ISNUMBER(SEARCH('[1]Lookup for use classification'!$D$13,C3101)),,ISNUMBER(SEARCH('[1]Lookup for use classification'!$C$13,C3101)),ISNUMBER(SEARCH('[1]Lookup for use classification'!$E$13,C3101))),'[1]Lookup for use classification'!$A$13,IF(OR(ISNUMBER(SEARCH('[1]Lookup for use classification'!$B$14,C3101)),ISNUMBER(SEARCH('[1]Lookup for use classification'!$C$14,C3101))),'[1]Lookup for use classification'!$A$14,"Other"))))))))))))</f>
        <v>Water &amp; Sewer</v>
      </c>
      <c r="E3101" s="264"/>
      <c r="F3101" s="265"/>
      <c r="G3101" s="265"/>
    </row>
    <row r="3102" spans="1:12" hidden="1">
      <c r="A3102" s="185" t="s">
        <v>2505</v>
      </c>
      <c r="B3102" s="8" t="s">
        <v>6055</v>
      </c>
      <c r="C3102" s="223"/>
      <c r="D3102" s="162" t="s">
        <v>3335</v>
      </c>
      <c r="E3102" s="224">
        <v>14832</v>
      </c>
      <c r="F3102" s="224"/>
      <c r="G3102" s="224"/>
      <c r="H3102" s="164"/>
      <c r="I3102" s="164"/>
      <c r="K3102" s="163"/>
    </row>
    <row r="3103" spans="1:12" hidden="1">
      <c r="A3103" s="193" t="s">
        <v>2505</v>
      </c>
      <c r="B3103" s="8" t="str">
        <f>IF(ISNA(VLOOKUP(CONCATENATE(A3103,C3103),EUS!$B$2:$B$1939,1,FALSE)),"","End Use Study")</f>
        <v>End Use Study</v>
      </c>
      <c r="C3103" s="223" t="s">
        <v>3278</v>
      </c>
      <c r="D3103" s="162" t="s">
        <v>3232</v>
      </c>
      <c r="E3103" s="224">
        <v>3000</v>
      </c>
      <c r="F3103" s="224"/>
      <c r="G3103" s="224"/>
      <c r="H3103" s="164"/>
      <c r="I3103" s="164"/>
      <c r="J3103" s="189"/>
    </row>
    <row r="3104" spans="1:12" hidden="1">
      <c r="A3104" s="193" t="s">
        <v>2505</v>
      </c>
      <c r="B3104" s="8" t="str">
        <f>IF(ISNA(VLOOKUP(CONCATENATE(A3104,C3104),EUS!$B$2:$B$1939,1,FALSE)),"","End Use Study")</f>
        <v>End Use Study</v>
      </c>
      <c r="C3104" s="223" t="s">
        <v>3279</v>
      </c>
      <c r="D3104" s="162" t="s">
        <v>3232</v>
      </c>
      <c r="E3104" s="224">
        <v>5000</v>
      </c>
      <c r="F3104" s="224"/>
      <c r="G3104" s="224"/>
      <c r="H3104" s="164"/>
      <c r="I3104" s="164"/>
      <c r="J3104" s="189"/>
    </row>
    <row r="3105" spans="1:18" hidden="1">
      <c r="A3105" s="193" t="s">
        <v>2505</v>
      </c>
      <c r="B3105" s="8" t="str">
        <f>IF(ISNA(VLOOKUP(CONCATENATE(A3105,C3105),EUS!$B$2:$B$1939,1,FALSE)),"","End Use Study")</f>
        <v>End Use Study</v>
      </c>
      <c r="C3105" s="223" t="s">
        <v>322</v>
      </c>
      <c r="D3105" s="162" t="s">
        <v>377</v>
      </c>
      <c r="E3105" s="224">
        <v>3039</v>
      </c>
      <c r="F3105" s="224"/>
      <c r="G3105" s="224"/>
      <c r="H3105" s="164"/>
      <c r="I3105" s="164"/>
      <c r="J3105" s="189"/>
    </row>
    <row r="3106" spans="1:18" hidden="1">
      <c r="A3106" s="193" t="s">
        <v>2505</v>
      </c>
      <c r="B3106" s="8" t="str">
        <f>IF(ISNA(VLOOKUP(CONCATENATE(A3106,C3106),EUS!$B$2:$B$1939,1,FALSE)),"","End Use Study")</f>
        <v>End Use Study</v>
      </c>
      <c r="C3106" s="223" t="s">
        <v>3124</v>
      </c>
      <c r="D3106" s="8" t="str">
        <f>IF(OR(ISNUMBER(SEARCH('[1]Lookup for use classification'!$B$1,C3106)),ISNUMBER(SEARCH('[1]Lookup for use classification'!$C$1,C3106)),ISNUMBER(SEARCH('[1]Lookup for use classification'!$D$1,C3106))),'[1]Lookup for use classification'!$A$1,IF(ISNUMBER(SEARCH('[1]Lookup for use classification'!$B$2,C3106)),'[1]Lookup for use classification'!$A$2,IF(ISNUMBER(SEARCH('[1]Lookup for use classification'!$B$3,C3106)),'[1]Lookup for use classification'!$A$3,IF(OR(ISNUMBER(SEARCH('[1]Lookup for use classification'!$B$4,C3106)),ISNUMBER(SEARCH('[1]Lookup for use classification'!$C$4,C3106))),'[1]Lookup for use classification'!$A$4,IF(OR(ISNUMBER(SEARCH('[1]Lookup for use classification'!$B$5,C3106)),ISNUMBER(SEARCH('[1]Lookup for use classification'!$C$5,C3106)),ISNUMBER(SEARCH('[1]Lookup for use classification'!$D$5,C3106))),'[1]Lookup for use classification'!$A$5,IF(OR(ISNUMBER(SEARCH('[1]Lookup for use classification'!$B$7,C3106)),ISNUMBER(SEARCH('[1]Lookup for use classification'!$C$7,C3106)),ISNUMBER(SEARCH('[1]Lookup for use classification'!$D$7,C3106))),'[1]Lookup for use classification'!$A$7,IF(OR(ISNUMBER(SEARCH('[1]Lookup for use classification'!$B$9,C3106)),ISNUMBER(SEARCH('[1]Lookup for use classification'!$C$9,C3106)),ISNUMBER(SEARCH('[1]Lookup for use classification'!$D$9,C3106)),ISNUMBER(SEARCH('[1]Lookup for use classification'!$E$9,C3106)),ISNUMBER(SEARCH('[1]Lookup for use classification'!$F$9,C3106)),ISNUMBER(SEARCH('[1]Lookup for use classification'!$G$9,C3106))),'[1]Lookup for use classification'!$A$9,IF(OR(ISNUMBER(SEARCH('[1]Lookup for use classification'!$B$10,C3106)),ISNUMBER(SEARCH('[1]Lookup for use classification'!$C$10,C3106)),ISNUMBER(SEARCH('[1]Lookup for use classification'!$D$10,C3106)),ISNUMBER(SEARCH('[1]Lookup for use classification'!$E$10,C3106)),ISNUMBER(SEARCH('[1]Lookup for use classification'!$F$10,C3106))),'[1]Lookup for use classification'!$A$10,IF(OR(ISNUMBER(SEARCH('[1]Lookup for use classification'!$B$11,C3106)),ISNUMBER(SEARCH('[1]Lookup for use classification'!$C$11,C3106))),'[1]Lookup for use classification'!$A$11,IF(OR(ISNUMBER(SEARCH('[1]Lookup for use classification'!$B$12,C3106)),ISNUMBER(SEARCH('[1]Lookup for use classification'!$C$12,C3106))),'[1]Lookup for use classification'!$A$12,"Nope"))))))))))</f>
        <v>Office</v>
      </c>
      <c r="E3106" s="224"/>
      <c r="F3106" s="224"/>
      <c r="G3106" s="224"/>
      <c r="H3106" s="164"/>
      <c r="I3106" s="164"/>
      <c r="J3106" s="189"/>
    </row>
    <row r="3107" spans="1:18" hidden="1">
      <c r="A3107" s="193" t="s">
        <v>2505</v>
      </c>
      <c r="B3107" s="8" t="str">
        <f>IF(ISNA(VLOOKUP(CONCATENATE(A3107,C3107),EUS!$B$2:$B$1939,1,FALSE)),"","End Use Study")</f>
        <v>End Use Study</v>
      </c>
      <c r="C3107" s="223" t="s">
        <v>3125</v>
      </c>
      <c r="D3107" s="8" t="str">
        <f>IF(OR(ISNUMBER(SEARCH('[1]Lookup for use classification'!$B$1,C3107)),ISNUMBER(SEARCH('[1]Lookup for use classification'!$C$1,C3107)),ISNUMBER(SEARCH('[1]Lookup for use classification'!$D$1,C3107))),'[1]Lookup for use classification'!$A$1,IF(ISNUMBER(SEARCH('[1]Lookup for use classification'!$B$2,C3107)),'[1]Lookup for use classification'!$A$2,IF(ISNUMBER(SEARCH('[1]Lookup for use classification'!$B$3,C3107)),'[1]Lookup for use classification'!$A$3,IF(OR(ISNUMBER(SEARCH('[1]Lookup for use classification'!$B$4,C3107)),ISNUMBER(SEARCH('[1]Lookup for use classification'!$C$4,C3107))),'[1]Lookup for use classification'!$A$4,IF(OR(ISNUMBER(SEARCH('[1]Lookup for use classification'!$B$5,C3107)),ISNUMBER(SEARCH('[1]Lookup for use classification'!$C$5,C3107)),ISNUMBER(SEARCH('[1]Lookup for use classification'!$D$5,C3107))),'[1]Lookup for use classification'!$A$5,IF(OR(ISNUMBER(SEARCH('[1]Lookup for use classification'!$B$7,C3107)),ISNUMBER(SEARCH('[1]Lookup for use classification'!$C$7,C3107)),ISNUMBER(SEARCH('[1]Lookup for use classification'!$D$7,C3107))),'[1]Lookup for use classification'!$A$7,IF(OR(ISNUMBER(SEARCH('[1]Lookup for use classification'!$B$9,C3107)),ISNUMBER(SEARCH('[1]Lookup for use classification'!$C$9,C3107)),ISNUMBER(SEARCH('[1]Lookup for use classification'!$D$9,C3107)),ISNUMBER(SEARCH('[1]Lookup for use classification'!$E$9,C3107)),ISNUMBER(SEARCH('[1]Lookup for use classification'!$F$9,C3107)),ISNUMBER(SEARCH('[1]Lookup for use classification'!$G$9,C3107))),'[1]Lookup for use classification'!$A$9,IF(OR(ISNUMBER(SEARCH('[1]Lookup for use classification'!$B$10,C3107)),ISNUMBER(SEARCH('[1]Lookup for use classification'!$C$10,C3107)),ISNUMBER(SEARCH('[1]Lookup for use classification'!$D$10,C3107)),ISNUMBER(SEARCH('[1]Lookup for use classification'!$E$10,C3107)),ISNUMBER(SEARCH('[1]Lookup for use classification'!$F$10,C3107))),'[1]Lookup for use classification'!$A$10,IF(OR(ISNUMBER(SEARCH('[1]Lookup for use classification'!$B$11,C3107)),ISNUMBER(SEARCH('[1]Lookup for use classification'!$C$11,C3107))),'[1]Lookup for use classification'!$A$11,IF(OR(ISNUMBER(SEARCH('[1]Lookup for use classification'!$B$12,C3107)),ISNUMBER(SEARCH('[1]Lookup for use classification'!$C$12,C3107))),'[1]Lookup for use classification'!$A$12,"Nope"))))))))))</f>
        <v>Office</v>
      </c>
      <c r="E3107" s="224"/>
      <c r="F3107" s="224"/>
      <c r="G3107" s="224"/>
      <c r="H3107" s="164"/>
      <c r="I3107" s="164"/>
      <c r="J3107" s="189"/>
    </row>
    <row r="3108" spans="1:18" hidden="1">
      <c r="A3108" s="193" t="s">
        <v>2505</v>
      </c>
      <c r="B3108" s="8" t="str">
        <f>IF(ISNA(VLOOKUP(CONCATENATE(A3108,C3108),EUS!$B$2:$B$1939,1,FALSE)),"","End Use Study")</f>
        <v>End Use Study</v>
      </c>
      <c r="C3108" s="223" t="s">
        <v>2506</v>
      </c>
      <c r="D3108" s="162" t="s">
        <v>2424</v>
      </c>
      <c r="E3108" s="224">
        <v>1600</v>
      </c>
      <c r="F3108" s="224"/>
      <c r="G3108" s="224"/>
      <c r="H3108" s="164"/>
      <c r="I3108" s="164"/>
      <c r="J3108" s="189"/>
    </row>
    <row r="3109" spans="1:18" hidden="1">
      <c r="A3109" s="185" t="s">
        <v>400</v>
      </c>
      <c r="B3109" s="8" t="s">
        <v>6055</v>
      </c>
      <c r="C3109" s="223"/>
      <c r="D3109" s="162" t="s">
        <v>3335</v>
      </c>
      <c r="E3109" s="224">
        <v>25167</v>
      </c>
      <c r="F3109" s="224"/>
      <c r="G3109" s="224"/>
      <c r="H3109" s="164"/>
      <c r="I3109" s="164"/>
      <c r="K3109" s="163"/>
    </row>
    <row r="3110" spans="1:18" hidden="1">
      <c r="A3110" s="187" t="s">
        <v>400</v>
      </c>
      <c r="B3110" s="167" t="s">
        <v>4456</v>
      </c>
      <c r="C3110" s="239" t="s">
        <v>402</v>
      </c>
      <c r="D3110" s="6" t="str">
        <f>IF(OR(ISNUMBER(SEARCH('[1]Lookup for use classification'!$B$1,C3110)),ISNUMBER(SEARCH('[1]Lookup for use classification'!$C$1,C3110)),ISNUMBER(SEARCH('[1]Lookup for use classification'!$D$1,C3110)),ISNUMBER(SEARCH('[1]Lookup for use classification'!$E$1,C3110))),'[1]Lookup for use classification'!$A$1,IF(ISNUMBER(SEARCH('[1]Lookup for use classification'!$B$2,C3110)),'[1]Lookup for use classification'!$A$2,IF(ISNUMBER(SEARCH('[1]Lookup for use classification'!$B$3,C3110)),'[1]Lookup for use classification'!$A$3,IF(OR(ISNUMBER(SEARCH('[1]Lookup for use classification'!$B$4,C3110)),ISNUMBER(SEARCH('[1]Lookup for use classification'!$C$4,C3110)),ISNUMBER(SEARCH('[1]Lookup for use classification'!$D$4,C3110)),ISNUMBER(SEARCH('[1]Lookup for use classification'!$E$4,C3110))),'[1]Lookup for use classification'!$A$4,IF(OR(ISNUMBER(SEARCH('[1]Lookup for use classification'!$B$5,C3110)),ISNUMBER(SEARCH('[1]Lookup for use classification'!$C$5,C3110)),ISNUMBER(SEARCH('[1]Lookup for use classification'!$D$5,C3110))),'[1]Lookup for use classification'!$A$5,IF(OR(ISNUMBER(SEARCH('[1]Lookup for use classification'!$B$7,C3110)),ISNUMBER(SEARCH('[1]Lookup for use classification'!$C$7,C3110)),ISNUMBER(SEARCH('[1]Lookup for use classification'!$D$7,C3110))),'[1]Lookup for use classification'!$A$7,IF(OR(ISNUMBER(SEARCH('[1]Lookup for use classification'!$B$9,C3110)),ISNUMBER(SEARCH('[1]Lookup for use classification'!$C$9,C3110)),ISNUMBER(SEARCH('[1]Lookup for use classification'!$D$9,C3110)),ISNUMBER(SEARCH('[1]Lookup for use classification'!$E$9,C3110)),ISNUMBER(SEARCH('[1]Lookup for use classification'!$F$9,C3110)),ISNUMBER(SEARCH('[1]Lookup for use classification'!$G$9,C3110)),ISNUMBER(SEARCH('[1]Lookup for use classification'!$H$9,C3110)),ISNUMBER(SEARCH('[1]Lookup for use classification'!$I$9,C3110)),ISNUMBER(SEARCH('[1]Lookup for use classification'!$J$9,C3110)),ISNUMBER(SEARCH('[1]Lookup for use classification'!$K$9,C3110))),'[1]Lookup for use classification'!$A$9,IF(OR(ISNUMBER(SEARCH('[1]Lookup for use classification'!$B$10,C3110)),ISNUMBER(SEARCH('[1]Lookup for use classification'!$C$10,C3110)),ISNUMBER(SEARCH('[1]Lookup for use classification'!$D$10,C3110)),ISNUMBER(SEARCH('[1]Lookup for use classification'!$E$10,C3110)),ISNUMBER(SEARCH('[1]Lookup for use classification'!$F$10,C3110)),ISNUMBER(SEARCH('[1]Lookup for use classification'!$G$10,C3110))),'[1]Lookup for use classification'!$A$10,IF(OR(ISNUMBER(SEARCH('[1]Lookup for use classification'!$B$11,C3110)),ISNUMBER(SEARCH('[1]Lookup for use classification'!$C$11,C3110))),'[1]Lookup for use classification'!$A$11,IF(OR(ISNUMBER(SEARCH('[1]Lookup for use classification'!$B$12,C3110)),ISNUMBER(SEARCH('[1]Lookup for use classification'!$C$12,C3110))),'[1]Lookup for use classification'!$A$12,IF(OR(ISNUMBER(SEARCH('[1]Lookup for use classification'!$B$13,C3110)),ISNUMBER(SEARCH('[1]Lookup for use classification'!$C$13,C3110)),ISNUMBER(SEARCH('[1]Lookup for use classification'!$D$13,C3110)),,ISNUMBER(SEARCH('[1]Lookup for use classification'!$C$13,C3110)),ISNUMBER(SEARCH('[1]Lookup for use classification'!$E$13,C3110))),'[1]Lookup for use classification'!$A$13,IF(OR(ISNUMBER(SEARCH('[1]Lookup for use classification'!$B$14,C3110)),ISNUMBER(SEARCH('[1]Lookup for use classification'!$C$14,C3110))),'[1]Lookup for use classification'!$A$14,"Other"))))))))))))</f>
        <v>Other</v>
      </c>
      <c r="E3110" s="240">
        <v>1200</v>
      </c>
      <c r="F3110" s="259"/>
      <c r="G3110" s="259"/>
    </row>
    <row r="3111" spans="1:18" hidden="1">
      <c r="A3111" s="138" t="s">
        <v>400</v>
      </c>
      <c r="B3111" s="8" t="str">
        <f>IF(ISNA(VLOOKUP(CONCATENATE(A3111,C3111),EUS!$B$2:$B$1939,1,FALSE)),"","End Use Study")</f>
        <v>End Use Study</v>
      </c>
      <c r="C3111" s="14" t="s">
        <v>452</v>
      </c>
      <c r="D3111" s="162" t="s">
        <v>1980</v>
      </c>
      <c r="E3111" s="15">
        <v>1104</v>
      </c>
      <c r="F3111" s="15"/>
      <c r="G3111" s="15"/>
      <c r="H3111" s="164"/>
      <c r="I3111" s="164"/>
      <c r="J3111" s="7"/>
      <c r="L3111" s="6"/>
    </row>
    <row r="3112" spans="1:18" hidden="1">
      <c r="A3112" s="187" t="s">
        <v>400</v>
      </c>
      <c r="B3112" s="167" t="s">
        <v>4456</v>
      </c>
      <c r="C3112" s="239" t="s">
        <v>64</v>
      </c>
      <c r="D3112" s="6" t="str">
        <f>IF(OR(ISNUMBER(SEARCH('[1]Lookup for use classification'!$B$1,C3112)),ISNUMBER(SEARCH('[1]Lookup for use classification'!$C$1,C3112)),ISNUMBER(SEARCH('[1]Lookup for use classification'!$D$1,C3112)),ISNUMBER(SEARCH('[1]Lookup for use classification'!$E$1,C3112))),'[1]Lookup for use classification'!$A$1,IF(ISNUMBER(SEARCH('[1]Lookup for use classification'!$B$2,C3112)),'[1]Lookup for use classification'!$A$2,IF(ISNUMBER(SEARCH('[1]Lookup for use classification'!$B$3,C3112)),'[1]Lookup for use classification'!$A$3,IF(OR(ISNUMBER(SEARCH('[1]Lookup for use classification'!$B$4,C3112)),ISNUMBER(SEARCH('[1]Lookup for use classification'!$C$4,C3112)),ISNUMBER(SEARCH('[1]Lookup for use classification'!$D$4,C3112)),ISNUMBER(SEARCH('[1]Lookup for use classification'!$E$4,C3112))),'[1]Lookup for use classification'!$A$4,IF(OR(ISNUMBER(SEARCH('[1]Lookup for use classification'!$B$5,C3112)),ISNUMBER(SEARCH('[1]Lookup for use classification'!$C$5,C3112)),ISNUMBER(SEARCH('[1]Lookup for use classification'!$D$5,C3112))),'[1]Lookup for use classification'!$A$5,IF(OR(ISNUMBER(SEARCH('[1]Lookup for use classification'!$B$7,C3112)),ISNUMBER(SEARCH('[1]Lookup for use classification'!$C$7,C3112)),ISNUMBER(SEARCH('[1]Lookup for use classification'!$D$7,C3112))),'[1]Lookup for use classification'!$A$7,IF(OR(ISNUMBER(SEARCH('[1]Lookup for use classification'!$B$9,C3112)),ISNUMBER(SEARCH('[1]Lookup for use classification'!$C$9,C3112)),ISNUMBER(SEARCH('[1]Lookup for use classification'!$D$9,C3112)),ISNUMBER(SEARCH('[1]Lookup for use classification'!$E$9,C3112)),ISNUMBER(SEARCH('[1]Lookup for use classification'!$F$9,C3112)),ISNUMBER(SEARCH('[1]Lookup for use classification'!$G$9,C3112)),ISNUMBER(SEARCH('[1]Lookup for use classification'!$H$9,C3112)),ISNUMBER(SEARCH('[1]Lookup for use classification'!$I$9,C3112)),ISNUMBER(SEARCH('[1]Lookup for use classification'!$J$9,C3112)),ISNUMBER(SEARCH('[1]Lookup for use classification'!$K$9,C3112))),'[1]Lookup for use classification'!$A$9,IF(OR(ISNUMBER(SEARCH('[1]Lookup for use classification'!$B$10,C3112)),ISNUMBER(SEARCH('[1]Lookup for use classification'!$C$10,C3112)),ISNUMBER(SEARCH('[1]Lookup for use classification'!$D$10,C3112)),ISNUMBER(SEARCH('[1]Lookup for use classification'!$E$10,C3112)),ISNUMBER(SEARCH('[1]Lookup for use classification'!$F$10,C3112)),ISNUMBER(SEARCH('[1]Lookup for use classification'!$G$10,C3112))),'[1]Lookup for use classification'!$A$10,IF(OR(ISNUMBER(SEARCH('[1]Lookup for use classification'!$B$11,C3112)),ISNUMBER(SEARCH('[1]Lookup for use classification'!$C$11,C3112))),'[1]Lookup for use classification'!$A$11,IF(OR(ISNUMBER(SEARCH('[1]Lookup for use classification'!$B$12,C3112)),ISNUMBER(SEARCH('[1]Lookup for use classification'!$C$12,C3112))),'[1]Lookup for use classification'!$A$12,IF(OR(ISNUMBER(SEARCH('[1]Lookup for use classification'!$B$13,C3112)),ISNUMBER(SEARCH('[1]Lookup for use classification'!$C$13,C3112)),ISNUMBER(SEARCH('[1]Lookup for use classification'!$D$13,C3112)),,ISNUMBER(SEARCH('[1]Lookup for use classification'!$C$13,C3112)),ISNUMBER(SEARCH('[1]Lookup for use classification'!$E$13,C3112))),'[1]Lookup for use classification'!$A$13,IF(OR(ISNUMBER(SEARCH('[1]Lookup for use classification'!$B$14,C3112)),ISNUMBER(SEARCH('[1]Lookup for use classification'!$C$14,C3112))),'[1]Lookup for use classification'!$A$14,"Other"))))))))))))</f>
        <v>Water &amp; Sewer</v>
      </c>
      <c r="E3112" s="240"/>
      <c r="F3112" s="259" t="s">
        <v>403</v>
      </c>
      <c r="G3112" s="259" t="s">
        <v>11</v>
      </c>
    </row>
    <row r="3113" spans="1:18" hidden="1">
      <c r="A3113" s="185" t="s">
        <v>404</v>
      </c>
      <c r="B3113" s="8" t="s">
        <v>6055</v>
      </c>
      <c r="C3113" s="223"/>
      <c r="D3113" s="162" t="s">
        <v>3335</v>
      </c>
      <c r="E3113" s="224">
        <v>22170</v>
      </c>
      <c r="F3113" s="224"/>
      <c r="G3113" s="224"/>
      <c r="H3113" s="164"/>
      <c r="I3113" s="164"/>
      <c r="K3113" s="163"/>
    </row>
    <row r="3114" spans="1:18" hidden="1">
      <c r="A3114" s="193" t="s">
        <v>404</v>
      </c>
      <c r="B3114" s="8" t="str">
        <f>IF(ISNA(VLOOKUP(CONCATENATE(A3114,C3114),ARIS!$A$1:$A$959,1,FALSE)),"","ARIS")</f>
        <v>ARIS</v>
      </c>
      <c r="C3114" s="223" t="s">
        <v>3280</v>
      </c>
      <c r="D3114" s="162" t="s">
        <v>3232</v>
      </c>
      <c r="E3114" s="224">
        <v>2295</v>
      </c>
      <c r="F3114" s="224"/>
      <c r="G3114" s="224"/>
      <c r="H3114" s="164">
        <v>1117.6642335766423</v>
      </c>
      <c r="I3114" s="164"/>
      <c r="J3114" s="165">
        <v>16456.148689999998</v>
      </c>
    </row>
    <row r="3115" spans="1:18" hidden="1">
      <c r="A3115" s="188" t="s">
        <v>404</v>
      </c>
      <c r="B3115" s="8" t="str">
        <f>IF(ISNA(VLOOKUP(CONCATENATE(A3115,C3115),ARIS!$A$1:$A$959,1,FALSE)),"","ARIS")</f>
        <v>ARIS</v>
      </c>
      <c r="C3115" s="221" t="s">
        <v>3226</v>
      </c>
      <c r="D3115" s="162" t="s">
        <v>3216</v>
      </c>
      <c r="E3115" s="222">
        <v>520</v>
      </c>
      <c r="F3115" s="222"/>
      <c r="G3115" s="222"/>
      <c r="H3115" s="164">
        <v>626.27737226277372</v>
      </c>
      <c r="I3115" s="164"/>
    </row>
    <row r="3116" spans="1:18" hidden="1">
      <c r="A3116" s="188" t="s">
        <v>404</v>
      </c>
      <c r="B3116" s="8" t="str">
        <f>IF(ISNA(VLOOKUP(CONCATENATE(A3116,C3116),ARIS!$A$1:$A$959,1,FALSE)),"","ARIS")</f>
        <v>ARIS</v>
      </c>
      <c r="C3116" s="223" t="s">
        <v>3127</v>
      </c>
      <c r="D3116" s="162" t="s">
        <v>377</v>
      </c>
      <c r="E3116" s="224">
        <v>420</v>
      </c>
      <c r="F3116" s="222"/>
      <c r="G3116" s="222"/>
      <c r="H3116" s="164">
        <v>794.8905109489051</v>
      </c>
      <c r="I3116" s="164"/>
    </row>
    <row r="3117" spans="1:18" hidden="1">
      <c r="A3117" s="187" t="s">
        <v>404</v>
      </c>
      <c r="B3117" s="167" t="s">
        <v>4456</v>
      </c>
      <c r="C3117" s="239" t="s">
        <v>5</v>
      </c>
      <c r="D3117" s="6" t="str">
        <f>IF(OR(ISNUMBER(SEARCH('[1]Lookup for use classification'!$B$1,C3117)),ISNUMBER(SEARCH('[1]Lookup for use classification'!$C$1,C3117)),ISNUMBER(SEARCH('[1]Lookup for use classification'!$D$1,C3117)),ISNUMBER(SEARCH('[1]Lookup for use classification'!$E$1,C3117))),'[1]Lookup for use classification'!$A$1,IF(ISNUMBER(SEARCH('[1]Lookup for use classification'!$B$2,C3117)),'[1]Lookup for use classification'!$A$2,IF(ISNUMBER(SEARCH('[1]Lookup for use classification'!$B$3,C3117)),'[1]Lookup for use classification'!$A$3,IF(OR(ISNUMBER(SEARCH('[1]Lookup for use classification'!$B$4,C3117)),ISNUMBER(SEARCH('[1]Lookup for use classification'!$C$4,C3117)),ISNUMBER(SEARCH('[1]Lookup for use classification'!$D$4,C3117)),ISNUMBER(SEARCH('[1]Lookup for use classification'!$E$4,C3117))),'[1]Lookup for use classification'!$A$4,IF(OR(ISNUMBER(SEARCH('[1]Lookup for use classification'!$B$5,C3117)),ISNUMBER(SEARCH('[1]Lookup for use classification'!$C$5,C3117)),ISNUMBER(SEARCH('[1]Lookup for use classification'!$D$5,C3117))),'[1]Lookup for use classification'!$A$5,IF(OR(ISNUMBER(SEARCH('[1]Lookup for use classification'!$B$7,C3117)),ISNUMBER(SEARCH('[1]Lookup for use classification'!$C$7,C3117)),ISNUMBER(SEARCH('[1]Lookup for use classification'!$D$7,C3117))),'[1]Lookup for use classification'!$A$7,IF(OR(ISNUMBER(SEARCH('[1]Lookup for use classification'!$B$9,C3117)),ISNUMBER(SEARCH('[1]Lookup for use classification'!$C$9,C3117)),ISNUMBER(SEARCH('[1]Lookup for use classification'!$D$9,C3117)),ISNUMBER(SEARCH('[1]Lookup for use classification'!$E$9,C3117)),ISNUMBER(SEARCH('[1]Lookup for use classification'!$F$9,C3117)),ISNUMBER(SEARCH('[1]Lookup for use classification'!$G$9,C3117)),ISNUMBER(SEARCH('[1]Lookup for use classification'!$H$9,C3117)),ISNUMBER(SEARCH('[1]Lookup for use classification'!$I$9,C3117)),ISNUMBER(SEARCH('[1]Lookup for use classification'!$J$9,C3117)),ISNUMBER(SEARCH('[1]Lookup for use classification'!$K$9,C3117))),'[1]Lookup for use classification'!$A$9,IF(OR(ISNUMBER(SEARCH('[1]Lookup for use classification'!$B$10,C3117)),ISNUMBER(SEARCH('[1]Lookup for use classification'!$C$10,C3117)),ISNUMBER(SEARCH('[1]Lookup for use classification'!$D$10,C3117)),ISNUMBER(SEARCH('[1]Lookup for use classification'!$E$10,C3117)),ISNUMBER(SEARCH('[1]Lookup for use classification'!$F$10,C3117)),ISNUMBER(SEARCH('[1]Lookup for use classification'!$G$10,C3117))),'[1]Lookup for use classification'!$A$10,IF(OR(ISNUMBER(SEARCH('[1]Lookup for use classification'!$B$11,C3117)),ISNUMBER(SEARCH('[1]Lookup for use classification'!$C$11,C3117))),'[1]Lookup for use classification'!$A$11,IF(OR(ISNUMBER(SEARCH('[1]Lookup for use classification'!$B$12,C3117)),ISNUMBER(SEARCH('[1]Lookup for use classification'!$C$12,C3117))),'[1]Lookup for use classification'!$A$12,IF(OR(ISNUMBER(SEARCH('[1]Lookup for use classification'!$B$13,C3117)),ISNUMBER(SEARCH('[1]Lookup for use classification'!$C$13,C3117)),ISNUMBER(SEARCH('[1]Lookup for use classification'!$D$13,C3117)),,ISNUMBER(SEARCH('[1]Lookup for use classification'!$C$13,C3117)),ISNUMBER(SEARCH('[1]Lookup for use classification'!$E$13,C3117))),'[1]Lookup for use classification'!$A$13,IF(OR(ISNUMBER(SEARCH('[1]Lookup for use classification'!$B$14,C3117)),ISNUMBER(SEARCH('[1]Lookup for use classification'!$C$14,C3117))),'[1]Lookup for use classification'!$A$14,"Other"))))))))))))</f>
        <v>Office</v>
      </c>
      <c r="E3117" s="240">
        <v>912</v>
      </c>
      <c r="F3117" s="239"/>
      <c r="G3117" s="239"/>
    </row>
    <row r="3118" spans="1:18" hidden="1">
      <c r="A3118" s="188" t="s">
        <v>404</v>
      </c>
      <c r="B3118" s="8" t="str">
        <f>IF(ISNA(VLOOKUP(CONCATENATE(A3118,C3118),ARIS!$A$1:$A$959,1,FALSE)),"","ARIS")</f>
        <v>ARIS</v>
      </c>
      <c r="C3118" s="223" t="s">
        <v>3126</v>
      </c>
      <c r="D3118" s="162" t="s">
        <v>377</v>
      </c>
      <c r="E3118" s="224">
        <v>920</v>
      </c>
      <c r="F3118" s="224"/>
      <c r="G3118" s="224"/>
      <c r="H3118" s="164">
        <v>358.90510948905109</v>
      </c>
      <c r="I3118" s="164"/>
      <c r="J3118" s="165">
        <v>3750.0337499999996</v>
      </c>
    </row>
    <row r="3119" spans="1:18" hidden="1">
      <c r="A3119" s="188" t="s">
        <v>404</v>
      </c>
      <c r="B3119" s="162" t="s">
        <v>4511</v>
      </c>
      <c r="C3119" s="223"/>
      <c r="D3119" s="8" t="str">
        <f>IF(OR(ISNUMBER(SEARCH('[1]Lookup for use classification'!$B$1,C3119)),ISNUMBER(SEARCH('[1]Lookup for use classification'!$C$1,C3119)),ISNUMBER(SEARCH('[1]Lookup for use classification'!$D$1,C3119)),ISNUMBER(SEARCH('[1]Lookup for use classification'!$E$1,C3119))),'[1]Lookup for use classification'!$A$1,IF(ISNUMBER(SEARCH('[1]Lookup for use classification'!$B$2,C3119)),'[1]Lookup for use classification'!$A$2,IF(ISNUMBER(SEARCH('[1]Lookup for use classification'!$B$3,C3119)),'[1]Lookup for use classification'!$A$3,IF(OR(ISNUMBER(SEARCH('[1]Lookup for use classification'!$B$4,C3119)),ISNUMBER(SEARCH('[1]Lookup for use classification'!$C$4,C3119)),ISNUMBER(SEARCH('[1]Lookup for use classification'!$D$4,C3119)),ISNUMBER(SEARCH('[1]Lookup for use classification'!$E$4,C3119))),'[1]Lookup for use classification'!$A$4,IF(OR(ISNUMBER(SEARCH('[1]Lookup for use classification'!$B$5,C3119)),ISNUMBER(SEARCH('[1]Lookup for use classification'!$C$5,C3119)),ISNUMBER(SEARCH('[1]Lookup for use classification'!$D$5,C3119))),'[1]Lookup for use classification'!$A$5,IF(OR(ISNUMBER(SEARCH('[1]Lookup for use classification'!$B$7,C3119)),ISNUMBER(SEARCH('[1]Lookup for use classification'!$C$7,C3119)),ISNUMBER(SEARCH('[1]Lookup for use classification'!$D$7,C3119))),'[1]Lookup for use classification'!$A$7,IF(OR(ISNUMBER(SEARCH('[1]Lookup for use classification'!$B$9,C3119)),ISNUMBER(SEARCH('[1]Lookup for use classification'!$C$9,C3119)),ISNUMBER(SEARCH('[1]Lookup for use classification'!$D$9,C3119)),ISNUMBER(SEARCH('[1]Lookup for use classification'!$E$9,C3119)),ISNUMBER(SEARCH('[1]Lookup for use classification'!$F$9,C3119)),ISNUMBER(SEARCH('[1]Lookup for use classification'!$G$9,C3119)),ISNUMBER(SEARCH('[1]Lookup for use classification'!$H$9,C3119)),ISNUMBER(SEARCH('[1]Lookup for use classification'!$I$9,C3119)),ISNUMBER(SEARCH('[1]Lookup for use classification'!$J$9,C3119)),ISNUMBER(SEARCH('[1]Lookup for use classification'!$K$9,C3119))),'[1]Lookup for use classification'!$A$9,IF(OR(ISNUMBER(SEARCH('[1]Lookup for use classification'!$B$10,C3119)),ISNUMBER(SEARCH('[1]Lookup for use classification'!$C$10,C3119)),ISNUMBER(SEARCH('[1]Lookup for use classification'!$D$10,C3119)),ISNUMBER(SEARCH('[1]Lookup for use classification'!$E$10,C3119)),ISNUMBER(SEARCH('[1]Lookup for use classification'!$F$10,C3119)),ISNUMBER(SEARCH('[1]Lookup for use classification'!$G$10,C3119))),'[1]Lookup for use classification'!$A$10,IF(OR(ISNUMBER(SEARCH('[1]Lookup for use classification'!$B$11,C3119)),ISNUMBER(SEARCH('[1]Lookup for use classification'!$C$11,C3119))),'[1]Lookup for use classification'!$A$11,IF(OR(ISNUMBER(SEARCH('[1]Lookup for use classification'!$B$12,C3119)),ISNUMBER(SEARCH('[1]Lookup for use classification'!$C$12,C3119))),'[1]Lookup for use classification'!$A$12,IF(OR(ISNUMBER(SEARCH('[1]Lookup for use classification'!$B$13,C3119)),ISNUMBER(SEARCH('[1]Lookup for use classification'!$C$13,C3119)),ISNUMBER(SEARCH('[1]Lookup for use classification'!$D$13,C3119)),,ISNUMBER(SEARCH('[1]Lookup for use classification'!$C$13,C3119)),ISNUMBER(SEARCH('[1]Lookup for use classification'!$E$13,C3119))),'[1]Lookup for use classification'!$A$13,IF(OR(ISNUMBER(SEARCH('[1]Lookup for use classification'!$B$14,C3119)),ISNUMBER(SEARCH('[1]Lookup for use classification'!$C$14,C3119)),ISNUMBER(SEARCH('[1]Lookup for use classification'!$D$14,C3119)),,ISNUMBER(SEARCH('[1]Lookup for use classification'!$C$14,C3119))),'[1]Lookup for use classification'!$A$14,"Other"))))))))))))</f>
        <v>Other</v>
      </c>
      <c r="E3119" s="224">
        <v>920</v>
      </c>
      <c r="F3119" s="224"/>
      <c r="G3119" s="224"/>
      <c r="H3119" s="164">
        <v>810</v>
      </c>
      <c r="I3119" s="164"/>
      <c r="J3119" s="165">
        <v>4718</v>
      </c>
      <c r="M3119" s="165">
        <v>788</v>
      </c>
      <c r="O3119" s="165">
        <v>3095</v>
      </c>
      <c r="R3119" s="165">
        <v>775</v>
      </c>
    </row>
    <row r="3120" spans="1:18" hidden="1">
      <c r="A3120" s="187" t="s">
        <v>404</v>
      </c>
      <c r="B3120" s="167" t="s">
        <v>4456</v>
      </c>
      <c r="C3120" s="239" t="s">
        <v>410</v>
      </c>
      <c r="D3120" s="6" t="str">
        <f>IF(OR(ISNUMBER(SEARCH('[1]Lookup for use classification'!$B$1,C3120)),ISNUMBER(SEARCH('[1]Lookup for use classification'!$C$1,C3120)),ISNUMBER(SEARCH('[1]Lookup for use classification'!$D$1,C3120)),ISNUMBER(SEARCH('[1]Lookup for use classification'!$E$1,C3120))),'[1]Lookup for use classification'!$A$1,IF(ISNUMBER(SEARCH('[1]Lookup for use classification'!$B$2,C3120)),'[1]Lookup for use classification'!$A$2,IF(ISNUMBER(SEARCH('[1]Lookup for use classification'!$B$3,C3120)),'[1]Lookup for use classification'!$A$3,IF(OR(ISNUMBER(SEARCH('[1]Lookup for use classification'!$B$4,C3120)),ISNUMBER(SEARCH('[1]Lookup for use classification'!$C$4,C3120)),ISNUMBER(SEARCH('[1]Lookup for use classification'!$D$4,C3120)),ISNUMBER(SEARCH('[1]Lookup for use classification'!$E$4,C3120))),'[1]Lookup for use classification'!$A$4,IF(OR(ISNUMBER(SEARCH('[1]Lookup for use classification'!$B$5,C3120)),ISNUMBER(SEARCH('[1]Lookup for use classification'!$C$5,C3120)),ISNUMBER(SEARCH('[1]Lookup for use classification'!$D$5,C3120))),'[1]Lookup for use classification'!$A$5,IF(OR(ISNUMBER(SEARCH('[1]Lookup for use classification'!$B$7,C3120)),ISNUMBER(SEARCH('[1]Lookup for use classification'!$C$7,C3120)),ISNUMBER(SEARCH('[1]Lookup for use classification'!$D$7,C3120))),'[1]Lookup for use classification'!$A$7,IF(OR(ISNUMBER(SEARCH('[1]Lookup for use classification'!$B$9,C3120)),ISNUMBER(SEARCH('[1]Lookup for use classification'!$C$9,C3120)),ISNUMBER(SEARCH('[1]Lookup for use classification'!$D$9,C3120)),ISNUMBER(SEARCH('[1]Lookup for use classification'!$E$9,C3120)),ISNUMBER(SEARCH('[1]Lookup for use classification'!$F$9,C3120)),ISNUMBER(SEARCH('[1]Lookup for use classification'!$G$9,C3120)),ISNUMBER(SEARCH('[1]Lookup for use classification'!$H$9,C3120)),ISNUMBER(SEARCH('[1]Lookup for use classification'!$I$9,C3120)),ISNUMBER(SEARCH('[1]Lookup for use classification'!$J$9,C3120)),ISNUMBER(SEARCH('[1]Lookup for use classification'!$K$9,C3120))),'[1]Lookup for use classification'!$A$9,IF(OR(ISNUMBER(SEARCH('[1]Lookup for use classification'!$B$10,C3120)),ISNUMBER(SEARCH('[1]Lookup for use classification'!$C$10,C3120)),ISNUMBER(SEARCH('[1]Lookup for use classification'!$D$10,C3120)),ISNUMBER(SEARCH('[1]Lookup for use classification'!$E$10,C3120)),ISNUMBER(SEARCH('[1]Lookup for use classification'!$F$10,C3120)),ISNUMBER(SEARCH('[1]Lookup for use classification'!$G$10,C3120))),'[1]Lookup for use classification'!$A$10,IF(OR(ISNUMBER(SEARCH('[1]Lookup for use classification'!$B$11,C3120)),ISNUMBER(SEARCH('[1]Lookup for use classification'!$C$11,C3120))),'[1]Lookup for use classification'!$A$11,IF(OR(ISNUMBER(SEARCH('[1]Lookup for use classification'!$B$12,C3120)),ISNUMBER(SEARCH('[1]Lookup for use classification'!$C$12,C3120))),'[1]Lookup for use classification'!$A$12,IF(OR(ISNUMBER(SEARCH('[1]Lookup for use classification'!$B$13,C3120)),ISNUMBER(SEARCH('[1]Lookup for use classification'!$C$13,C3120)),ISNUMBER(SEARCH('[1]Lookup for use classification'!$D$13,C3120)),,ISNUMBER(SEARCH('[1]Lookup for use classification'!$C$13,C3120)),ISNUMBER(SEARCH('[1]Lookup for use classification'!$E$13,C3120))),'[1]Lookup for use classification'!$A$13,IF(OR(ISNUMBER(SEARCH('[1]Lookup for use classification'!$B$14,C3120)),ISNUMBER(SEARCH('[1]Lookup for use classification'!$C$14,C3120))),'[1]Lookup for use classification'!$A$14,"Other"))))))))))))</f>
        <v>Other</v>
      </c>
      <c r="E3120" s="259">
        <v>1104</v>
      </c>
      <c r="F3120" s="259"/>
      <c r="G3120" s="259"/>
    </row>
    <row r="3121" spans="1:12" hidden="1">
      <c r="A3121" s="187" t="s">
        <v>404</v>
      </c>
      <c r="B3121" s="167" t="s">
        <v>4456</v>
      </c>
      <c r="C3121" s="239" t="s">
        <v>137</v>
      </c>
      <c r="D3121" s="6" t="str">
        <f>IF(OR(ISNUMBER(SEARCH('[1]Lookup for use classification'!$B$1,C3121)),ISNUMBER(SEARCH('[1]Lookup for use classification'!$C$1,C3121)),ISNUMBER(SEARCH('[1]Lookup for use classification'!$D$1,C3121)),ISNUMBER(SEARCH('[1]Lookup for use classification'!$E$1,C3121))),'[1]Lookup for use classification'!$A$1,IF(ISNUMBER(SEARCH('[1]Lookup for use classification'!$B$2,C3121)),'[1]Lookup for use classification'!$A$2,IF(ISNUMBER(SEARCH('[1]Lookup for use classification'!$B$3,C3121)),'[1]Lookup for use classification'!$A$3,IF(OR(ISNUMBER(SEARCH('[1]Lookup for use classification'!$B$4,C3121)),ISNUMBER(SEARCH('[1]Lookup for use classification'!$C$4,C3121)),ISNUMBER(SEARCH('[1]Lookup for use classification'!$D$4,C3121)),ISNUMBER(SEARCH('[1]Lookup for use classification'!$E$4,C3121))),'[1]Lookup for use classification'!$A$4,IF(OR(ISNUMBER(SEARCH('[1]Lookup for use classification'!$B$5,C3121)),ISNUMBER(SEARCH('[1]Lookup for use classification'!$C$5,C3121)),ISNUMBER(SEARCH('[1]Lookup for use classification'!$D$5,C3121))),'[1]Lookup for use classification'!$A$5,IF(OR(ISNUMBER(SEARCH('[1]Lookup for use classification'!$B$7,C3121)),ISNUMBER(SEARCH('[1]Lookup for use classification'!$C$7,C3121)),ISNUMBER(SEARCH('[1]Lookup for use classification'!$D$7,C3121))),'[1]Lookup for use classification'!$A$7,IF(OR(ISNUMBER(SEARCH('[1]Lookup for use classification'!$B$9,C3121)),ISNUMBER(SEARCH('[1]Lookup for use classification'!$C$9,C3121)),ISNUMBER(SEARCH('[1]Lookup for use classification'!$D$9,C3121)),ISNUMBER(SEARCH('[1]Lookup for use classification'!$E$9,C3121)),ISNUMBER(SEARCH('[1]Lookup for use classification'!$F$9,C3121)),ISNUMBER(SEARCH('[1]Lookup for use classification'!$G$9,C3121)),ISNUMBER(SEARCH('[1]Lookup for use classification'!$H$9,C3121)),ISNUMBER(SEARCH('[1]Lookup for use classification'!$I$9,C3121)),ISNUMBER(SEARCH('[1]Lookup for use classification'!$J$9,C3121)),ISNUMBER(SEARCH('[1]Lookup for use classification'!$K$9,C3121))),'[1]Lookup for use classification'!$A$9,IF(OR(ISNUMBER(SEARCH('[1]Lookup for use classification'!$B$10,C3121)),ISNUMBER(SEARCH('[1]Lookup for use classification'!$C$10,C3121)),ISNUMBER(SEARCH('[1]Lookup for use classification'!$D$10,C3121)),ISNUMBER(SEARCH('[1]Lookup for use classification'!$E$10,C3121)),ISNUMBER(SEARCH('[1]Lookup for use classification'!$F$10,C3121)),ISNUMBER(SEARCH('[1]Lookup for use classification'!$G$10,C3121))),'[1]Lookup for use classification'!$A$10,IF(OR(ISNUMBER(SEARCH('[1]Lookup for use classification'!$B$11,C3121)),ISNUMBER(SEARCH('[1]Lookup for use classification'!$C$11,C3121))),'[1]Lookup for use classification'!$A$11,IF(OR(ISNUMBER(SEARCH('[1]Lookup for use classification'!$B$12,C3121)),ISNUMBER(SEARCH('[1]Lookup for use classification'!$C$12,C3121))),'[1]Lookup for use classification'!$A$12,IF(OR(ISNUMBER(SEARCH('[1]Lookup for use classification'!$B$13,C3121)),ISNUMBER(SEARCH('[1]Lookup for use classification'!$C$13,C3121)),ISNUMBER(SEARCH('[1]Lookup for use classification'!$D$13,C3121)),,ISNUMBER(SEARCH('[1]Lookup for use classification'!$C$13,C3121)),ISNUMBER(SEARCH('[1]Lookup for use classification'!$E$13,C3121))),'[1]Lookup for use classification'!$A$13,IF(OR(ISNUMBER(SEARCH('[1]Lookup for use classification'!$B$14,C3121)),ISNUMBER(SEARCH('[1]Lookup for use classification'!$C$14,C3121))),'[1]Lookup for use classification'!$A$14,"Other"))))))))))))</f>
        <v>Public Assembly</v>
      </c>
      <c r="E3121" s="259">
        <v>920</v>
      </c>
      <c r="F3121" s="259" t="s">
        <v>6</v>
      </c>
      <c r="G3121" s="259"/>
    </row>
    <row r="3122" spans="1:12" hidden="1">
      <c r="A3122" s="187" t="s">
        <v>404</v>
      </c>
      <c r="B3122" s="167" t="s">
        <v>4456</v>
      </c>
      <c r="C3122" s="262" t="s">
        <v>409</v>
      </c>
      <c r="D3122" s="6" t="str">
        <f>IF(OR(ISNUMBER(SEARCH('[1]Lookup for use classification'!$B$1,C3122)),ISNUMBER(SEARCH('[1]Lookup for use classification'!$C$1,C3122)),ISNUMBER(SEARCH('[1]Lookup for use classification'!$D$1,C3122)),ISNUMBER(SEARCH('[1]Lookup for use classification'!$E$1,C3122))),'[1]Lookup for use classification'!$A$1,IF(ISNUMBER(SEARCH('[1]Lookup for use classification'!$B$2,C3122)),'[1]Lookup for use classification'!$A$2,IF(ISNUMBER(SEARCH('[1]Lookup for use classification'!$B$3,C3122)),'[1]Lookup for use classification'!$A$3,IF(OR(ISNUMBER(SEARCH('[1]Lookup for use classification'!$B$4,C3122)),ISNUMBER(SEARCH('[1]Lookup for use classification'!$C$4,C3122)),ISNUMBER(SEARCH('[1]Lookup for use classification'!$D$4,C3122)),ISNUMBER(SEARCH('[1]Lookup for use classification'!$E$4,C3122))),'[1]Lookup for use classification'!$A$4,IF(OR(ISNUMBER(SEARCH('[1]Lookup for use classification'!$B$5,C3122)),ISNUMBER(SEARCH('[1]Lookup for use classification'!$C$5,C3122)),ISNUMBER(SEARCH('[1]Lookup for use classification'!$D$5,C3122))),'[1]Lookup for use classification'!$A$5,IF(OR(ISNUMBER(SEARCH('[1]Lookup for use classification'!$B$7,C3122)),ISNUMBER(SEARCH('[1]Lookup for use classification'!$C$7,C3122)),ISNUMBER(SEARCH('[1]Lookup for use classification'!$D$7,C3122))),'[1]Lookup for use classification'!$A$7,IF(OR(ISNUMBER(SEARCH('[1]Lookup for use classification'!$B$9,C3122)),ISNUMBER(SEARCH('[1]Lookup for use classification'!$C$9,C3122)),ISNUMBER(SEARCH('[1]Lookup for use classification'!$D$9,C3122)),ISNUMBER(SEARCH('[1]Lookup for use classification'!$E$9,C3122)),ISNUMBER(SEARCH('[1]Lookup for use classification'!$F$9,C3122)),ISNUMBER(SEARCH('[1]Lookup for use classification'!$G$9,C3122)),ISNUMBER(SEARCH('[1]Lookup for use classification'!$H$9,C3122)),ISNUMBER(SEARCH('[1]Lookup for use classification'!$I$9,C3122)),ISNUMBER(SEARCH('[1]Lookup for use classification'!$J$9,C3122)),ISNUMBER(SEARCH('[1]Lookup for use classification'!$K$9,C3122))),'[1]Lookup for use classification'!$A$9,IF(OR(ISNUMBER(SEARCH('[1]Lookup for use classification'!$B$10,C3122)),ISNUMBER(SEARCH('[1]Lookup for use classification'!$C$10,C3122)),ISNUMBER(SEARCH('[1]Lookup for use classification'!$D$10,C3122)),ISNUMBER(SEARCH('[1]Lookup for use classification'!$E$10,C3122)),ISNUMBER(SEARCH('[1]Lookup for use classification'!$F$10,C3122)),ISNUMBER(SEARCH('[1]Lookup for use classification'!$G$10,C3122))),'[1]Lookup for use classification'!$A$10,IF(OR(ISNUMBER(SEARCH('[1]Lookup for use classification'!$B$11,C3122)),ISNUMBER(SEARCH('[1]Lookup for use classification'!$C$11,C3122))),'[1]Lookup for use classification'!$A$11,IF(OR(ISNUMBER(SEARCH('[1]Lookup for use classification'!$B$12,C3122)),ISNUMBER(SEARCH('[1]Lookup for use classification'!$C$12,C3122))),'[1]Lookup for use classification'!$A$12,IF(OR(ISNUMBER(SEARCH('[1]Lookup for use classification'!$B$13,C3122)),ISNUMBER(SEARCH('[1]Lookup for use classification'!$C$13,C3122)),ISNUMBER(SEARCH('[1]Lookup for use classification'!$D$13,C3122)),,ISNUMBER(SEARCH('[1]Lookup for use classification'!$C$13,C3122)),ISNUMBER(SEARCH('[1]Lookup for use classification'!$E$13,C3122))),'[1]Lookup for use classification'!$A$13,IF(OR(ISNUMBER(SEARCH('[1]Lookup for use classification'!$B$14,C3122)),ISNUMBER(SEARCH('[1]Lookup for use classification'!$C$14,C3122))),'[1]Lookup for use classification'!$A$14,"Other"))))))))))))</f>
        <v>Public Safety</v>
      </c>
      <c r="E3122" s="294">
        <v>1200</v>
      </c>
      <c r="F3122" s="223"/>
      <c r="G3122" s="223"/>
    </row>
    <row r="3123" spans="1:12" hidden="1">
      <c r="A3123" s="187" t="s">
        <v>404</v>
      </c>
      <c r="B3123" s="167" t="s">
        <v>4456</v>
      </c>
      <c r="C3123" s="241" t="s">
        <v>407</v>
      </c>
      <c r="D3123" s="6" t="str">
        <f>IF(OR(ISNUMBER(SEARCH('[1]Lookup for use classification'!$B$1,C3123)),ISNUMBER(SEARCH('[1]Lookup for use classification'!$C$1,C3123)),ISNUMBER(SEARCH('[1]Lookup for use classification'!$D$1,C3123)),ISNUMBER(SEARCH('[1]Lookup for use classification'!$E$1,C3123))),'[1]Lookup for use classification'!$A$1,IF(ISNUMBER(SEARCH('[1]Lookup for use classification'!$B$2,C3123)),'[1]Lookup for use classification'!$A$2,IF(ISNUMBER(SEARCH('[1]Lookup for use classification'!$B$3,C3123)),'[1]Lookup for use classification'!$A$3,IF(OR(ISNUMBER(SEARCH('[1]Lookup for use classification'!$B$4,C3123)),ISNUMBER(SEARCH('[1]Lookup for use classification'!$C$4,C3123)),ISNUMBER(SEARCH('[1]Lookup for use classification'!$D$4,C3123)),ISNUMBER(SEARCH('[1]Lookup for use classification'!$E$4,C3123))),'[1]Lookup for use classification'!$A$4,IF(OR(ISNUMBER(SEARCH('[1]Lookup for use classification'!$B$5,C3123)),ISNUMBER(SEARCH('[1]Lookup for use classification'!$C$5,C3123)),ISNUMBER(SEARCH('[1]Lookup for use classification'!$D$5,C3123))),'[1]Lookup for use classification'!$A$5,IF(OR(ISNUMBER(SEARCH('[1]Lookup for use classification'!$B$7,C3123)),ISNUMBER(SEARCH('[1]Lookup for use classification'!$C$7,C3123)),ISNUMBER(SEARCH('[1]Lookup for use classification'!$D$7,C3123))),'[1]Lookup for use classification'!$A$7,IF(OR(ISNUMBER(SEARCH('[1]Lookup for use classification'!$B$9,C3123)),ISNUMBER(SEARCH('[1]Lookup for use classification'!$C$9,C3123)),ISNUMBER(SEARCH('[1]Lookup for use classification'!$D$9,C3123)),ISNUMBER(SEARCH('[1]Lookup for use classification'!$E$9,C3123)),ISNUMBER(SEARCH('[1]Lookup for use classification'!$F$9,C3123)),ISNUMBER(SEARCH('[1]Lookup for use classification'!$G$9,C3123)),ISNUMBER(SEARCH('[1]Lookup for use classification'!$H$9,C3123)),ISNUMBER(SEARCH('[1]Lookup for use classification'!$I$9,C3123)),ISNUMBER(SEARCH('[1]Lookup for use classification'!$J$9,C3123)),ISNUMBER(SEARCH('[1]Lookup for use classification'!$K$9,C3123))),'[1]Lookup for use classification'!$A$9,IF(OR(ISNUMBER(SEARCH('[1]Lookup for use classification'!$B$10,C3123)),ISNUMBER(SEARCH('[1]Lookup for use classification'!$C$10,C3123)),ISNUMBER(SEARCH('[1]Lookup for use classification'!$D$10,C3123)),ISNUMBER(SEARCH('[1]Lookup for use classification'!$E$10,C3123)),ISNUMBER(SEARCH('[1]Lookup for use classification'!$F$10,C3123)),ISNUMBER(SEARCH('[1]Lookup for use classification'!$G$10,C3123))),'[1]Lookup for use classification'!$A$10,IF(OR(ISNUMBER(SEARCH('[1]Lookup for use classification'!$B$11,C3123)),ISNUMBER(SEARCH('[1]Lookup for use classification'!$C$11,C3123))),'[1]Lookup for use classification'!$A$11,IF(OR(ISNUMBER(SEARCH('[1]Lookup for use classification'!$B$12,C3123)),ISNUMBER(SEARCH('[1]Lookup for use classification'!$C$12,C3123))),'[1]Lookup for use classification'!$A$12,IF(OR(ISNUMBER(SEARCH('[1]Lookup for use classification'!$B$13,C3123)),ISNUMBER(SEARCH('[1]Lookup for use classification'!$C$13,C3123)),ISNUMBER(SEARCH('[1]Lookup for use classification'!$D$13,C3123)),,ISNUMBER(SEARCH('[1]Lookup for use classification'!$C$13,C3123)),ISNUMBER(SEARCH('[1]Lookup for use classification'!$E$13,C3123))),'[1]Lookup for use classification'!$A$13,IF(OR(ISNUMBER(SEARCH('[1]Lookup for use classification'!$B$14,C3123)),ISNUMBER(SEARCH('[1]Lookup for use classification'!$C$14,C3123))),'[1]Lookup for use classification'!$A$14,"Other"))))))))))))</f>
        <v>Water &amp; Sewer</v>
      </c>
      <c r="E3123" s="264">
        <v>585</v>
      </c>
      <c r="F3123" s="265" t="s">
        <v>6</v>
      </c>
      <c r="G3123" s="265"/>
    </row>
    <row r="3124" spans="1:12" hidden="1">
      <c r="A3124" s="187" t="s">
        <v>404</v>
      </c>
      <c r="B3124" s="167" t="s">
        <v>4456</v>
      </c>
      <c r="C3124" s="239" t="s">
        <v>405</v>
      </c>
      <c r="D3124" s="6" t="str">
        <f>IF(OR(ISNUMBER(SEARCH('[1]Lookup for use classification'!$B$1,C3124)),ISNUMBER(SEARCH('[1]Lookup for use classification'!$C$1,C3124)),ISNUMBER(SEARCH('[1]Lookup for use classification'!$D$1,C3124)),ISNUMBER(SEARCH('[1]Lookup for use classification'!$E$1,C3124))),'[1]Lookup for use classification'!$A$1,IF(ISNUMBER(SEARCH('[1]Lookup for use classification'!$B$2,C3124)),'[1]Lookup for use classification'!$A$2,IF(ISNUMBER(SEARCH('[1]Lookup for use classification'!$B$3,C3124)),'[1]Lookup for use classification'!$A$3,IF(OR(ISNUMBER(SEARCH('[1]Lookup for use classification'!$B$4,C3124)),ISNUMBER(SEARCH('[1]Lookup for use classification'!$C$4,C3124)),ISNUMBER(SEARCH('[1]Lookup for use classification'!$D$4,C3124)),ISNUMBER(SEARCH('[1]Lookup for use classification'!$E$4,C3124))),'[1]Lookup for use classification'!$A$4,IF(OR(ISNUMBER(SEARCH('[1]Lookup for use classification'!$B$5,C3124)),ISNUMBER(SEARCH('[1]Lookup for use classification'!$C$5,C3124)),ISNUMBER(SEARCH('[1]Lookup for use classification'!$D$5,C3124))),'[1]Lookup for use classification'!$A$5,IF(OR(ISNUMBER(SEARCH('[1]Lookup for use classification'!$B$7,C3124)),ISNUMBER(SEARCH('[1]Lookup for use classification'!$C$7,C3124)),ISNUMBER(SEARCH('[1]Lookup for use classification'!$D$7,C3124))),'[1]Lookup for use classification'!$A$7,IF(OR(ISNUMBER(SEARCH('[1]Lookup for use classification'!$B$9,C3124)),ISNUMBER(SEARCH('[1]Lookup for use classification'!$C$9,C3124)),ISNUMBER(SEARCH('[1]Lookup for use classification'!$D$9,C3124)),ISNUMBER(SEARCH('[1]Lookup for use classification'!$E$9,C3124)),ISNUMBER(SEARCH('[1]Lookup for use classification'!$F$9,C3124)),ISNUMBER(SEARCH('[1]Lookup for use classification'!$G$9,C3124)),ISNUMBER(SEARCH('[1]Lookup for use classification'!$H$9,C3124)),ISNUMBER(SEARCH('[1]Lookup for use classification'!$I$9,C3124)),ISNUMBER(SEARCH('[1]Lookup for use classification'!$J$9,C3124)),ISNUMBER(SEARCH('[1]Lookup for use classification'!$K$9,C3124))),'[1]Lookup for use classification'!$A$9,IF(OR(ISNUMBER(SEARCH('[1]Lookup for use classification'!$B$10,C3124)),ISNUMBER(SEARCH('[1]Lookup for use classification'!$C$10,C3124)),ISNUMBER(SEARCH('[1]Lookup for use classification'!$D$10,C3124)),ISNUMBER(SEARCH('[1]Lookup for use classification'!$E$10,C3124)),ISNUMBER(SEARCH('[1]Lookup for use classification'!$F$10,C3124)),ISNUMBER(SEARCH('[1]Lookup for use classification'!$G$10,C3124))),'[1]Lookup for use classification'!$A$10,IF(OR(ISNUMBER(SEARCH('[1]Lookup for use classification'!$B$11,C3124)),ISNUMBER(SEARCH('[1]Lookup for use classification'!$C$11,C3124))),'[1]Lookup for use classification'!$A$11,IF(OR(ISNUMBER(SEARCH('[1]Lookup for use classification'!$B$12,C3124)),ISNUMBER(SEARCH('[1]Lookup for use classification'!$C$12,C3124))),'[1]Lookup for use classification'!$A$12,IF(OR(ISNUMBER(SEARCH('[1]Lookup for use classification'!$B$13,C3124)),ISNUMBER(SEARCH('[1]Lookup for use classification'!$C$13,C3124)),ISNUMBER(SEARCH('[1]Lookup for use classification'!$D$13,C3124)),,ISNUMBER(SEARCH('[1]Lookup for use classification'!$C$13,C3124)),ISNUMBER(SEARCH('[1]Lookup for use classification'!$E$13,C3124))),'[1]Lookup for use classification'!$A$13,IF(OR(ISNUMBER(SEARCH('[1]Lookup for use classification'!$B$14,C3124)),ISNUMBER(SEARCH('[1]Lookup for use classification'!$C$14,C3124))),'[1]Lookup for use classification'!$A$14,"Other"))))))))))))</f>
        <v>Water &amp; Sewer</v>
      </c>
      <c r="E3124" s="240">
        <v>608</v>
      </c>
      <c r="F3124" s="239"/>
      <c r="G3124" s="239"/>
    </row>
    <row r="3125" spans="1:12" hidden="1">
      <c r="A3125" s="187" t="s">
        <v>404</v>
      </c>
      <c r="B3125" s="167" t="s">
        <v>4456</v>
      </c>
      <c r="C3125" s="262" t="s">
        <v>412</v>
      </c>
      <c r="D3125" s="6" t="str">
        <f>IF(OR(ISNUMBER(SEARCH('[1]Lookup for use classification'!$B$1,C3125)),ISNUMBER(SEARCH('[1]Lookup for use classification'!$C$1,C3125)),ISNUMBER(SEARCH('[1]Lookup for use classification'!$D$1,C3125)),ISNUMBER(SEARCH('[1]Lookup for use classification'!$E$1,C3125))),'[1]Lookup for use classification'!$A$1,IF(ISNUMBER(SEARCH('[1]Lookup for use classification'!$B$2,C3125)),'[1]Lookup for use classification'!$A$2,IF(ISNUMBER(SEARCH('[1]Lookup for use classification'!$B$3,C3125)),'[1]Lookup for use classification'!$A$3,IF(OR(ISNUMBER(SEARCH('[1]Lookup for use classification'!$B$4,C3125)),ISNUMBER(SEARCH('[1]Lookup for use classification'!$C$4,C3125)),ISNUMBER(SEARCH('[1]Lookup for use classification'!$D$4,C3125)),ISNUMBER(SEARCH('[1]Lookup for use classification'!$E$4,C3125))),'[1]Lookup for use classification'!$A$4,IF(OR(ISNUMBER(SEARCH('[1]Lookup for use classification'!$B$5,C3125)),ISNUMBER(SEARCH('[1]Lookup for use classification'!$C$5,C3125)),ISNUMBER(SEARCH('[1]Lookup for use classification'!$D$5,C3125))),'[1]Lookup for use classification'!$A$5,IF(OR(ISNUMBER(SEARCH('[1]Lookup for use classification'!$B$7,C3125)),ISNUMBER(SEARCH('[1]Lookup for use classification'!$C$7,C3125)),ISNUMBER(SEARCH('[1]Lookup for use classification'!$D$7,C3125))),'[1]Lookup for use classification'!$A$7,IF(OR(ISNUMBER(SEARCH('[1]Lookup for use classification'!$B$9,C3125)),ISNUMBER(SEARCH('[1]Lookup for use classification'!$C$9,C3125)),ISNUMBER(SEARCH('[1]Lookup for use classification'!$D$9,C3125)),ISNUMBER(SEARCH('[1]Lookup for use classification'!$E$9,C3125)),ISNUMBER(SEARCH('[1]Lookup for use classification'!$F$9,C3125)),ISNUMBER(SEARCH('[1]Lookup for use classification'!$G$9,C3125)),ISNUMBER(SEARCH('[1]Lookup for use classification'!$H$9,C3125)),ISNUMBER(SEARCH('[1]Lookup for use classification'!$I$9,C3125)),ISNUMBER(SEARCH('[1]Lookup for use classification'!$J$9,C3125)),ISNUMBER(SEARCH('[1]Lookup for use classification'!$K$9,C3125))),'[1]Lookup for use classification'!$A$9,IF(OR(ISNUMBER(SEARCH('[1]Lookup for use classification'!$B$10,C3125)),ISNUMBER(SEARCH('[1]Lookup for use classification'!$C$10,C3125)),ISNUMBER(SEARCH('[1]Lookup for use classification'!$D$10,C3125)),ISNUMBER(SEARCH('[1]Lookup for use classification'!$E$10,C3125)),ISNUMBER(SEARCH('[1]Lookup for use classification'!$F$10,C3125)),ISNUMBER(SEARCH('[1]Lookup for use classification'!$G$10,C3125))),'[1]Lookup for use classification'!$A$10,IF(OR(ISNUMBER(SEARCH('[1]Lookup for use classification'!$B$11,C3125)),ISNUMBER(SEARCH('[1]Lookup for use classification'!$C$11,C3125))),'[1]Lookup for use classification'!$A$11,IF(OR(ISNUMBER(SEARCH('[1]Lookup for use classification'!$B$12,C3125)),ISNUMBER(SEARCH('[1]Lookup for use classification'!$C$12,C3125))),'[1]Lookup for use classification'!$A$12,IF(OR(ISNUMBER(SEARCH('[1]Lookup for use classification'!$B$13,C3125)),ISNUMBER(SEARCH('[1]Lookup for use classification'!$C$13,C3125)),ISNUMBER(SEARCH('[1]Lookup for use classification'!$D$13,C3125)),,ISNUMBER(SEARCH('[1]Lookup for use classification'!$C$13,C3125)),ISNUMBER(SEARCH('[1]Lookup for use classification'!$E$13,C3125))),'[1]Lookup for use classification'!$A$13,IF(OR(ISNUMBER(SEARCH('[1]Lookup for use classification'!$B$14,C3125)),ISNUMBER(SEARCH('[1]Lookup for use classification'!$C$14,C3125))),'[1]Lookup for use classification'!$A$14,"Other"))))))))))))</f>
        <v>Water &amp; Sewer</v>
      </c>
      <c r="E3125" s="294">
        <v>1050</v>
      </c>
      <c r="F3125" s="223"/>
      <c r="G3125" s="223"/>
    </row>
    <row r="3126" spans="1:12" hidden="1">
      <c r="A3126" s="187" t="s">
        <v>404</v>
      </c>
      <c r="B3126" s="167" t="s">
        <v>4456</v>
      </c>
      <c r="C3126" s="239" t="s">
        <v>408</v>
      </c>
      <c r="D3126" s="6" t="str">
        <f>IF(OR(ISNUMBER(SEARCH('[1]Lookup for use classification'!$B$1,C3126)),ISNUMBER(SEARCH('[1]Lookup for use classification'!$C$1,C3126)),ISNUMBER(SEARCH('[1]Lookup for use classification'!$D$1,C3126)),ISNUMBER(SEARCH('[1]Lookup for use classification'!$E$1,C3126))),'[1]Lookup for use classification'!$A$1,IF(ISNUMBER(SEARCH('[1]Lookup for use classification'!$B$2,C3126)),'[1]Lookup for use classification'!$A$2,IF(ISNUMBER(SEARCH('[1]Lookup for use classification'!$B$3,C3126)),'[1]Lookup for use classification'!$A$3,IF(OR(ISNUMBER(SEARCH('[1]Lookup for use classification'!$B$4,C3126)),ISNUMBER(SEARCH('[1]Lookup for use classification'!$C$4,C3126)),ISNUMBER(SEARCH('[1]Lookup for use classification'!$D$4,C3126)),ISNUMBER(SEARCH('[1]Lookup for use classification'!$E$4,C3126))),'[1]Lookup for use classification'!$A$4,IF(OR(ISNUMBER(SEARCH('[1]Lookup for use classification'!$B$5,C3126)),ISNUMBER(SEARCH('[1]Lookup for use classification'!$C$5,C3126)),ISNUMBER(SEARCH('[1]Lookup for use classification'!$D$5,C3126))),'[1]Lookup for use classification'!$A$5,IF(OR(ISNUMBER(SEARCH('[1]Lookup for use classification'!$B$7,C3126)),ISNUMBER(SEARCH('[1]Lookup for use classification'!$C$7,C3126)),ISNUMBER(SEARCH('[1]Lookup for use classification'!$D$7,C3126))),'[1]Lookup for use classification'!$A$7,IF(OR(ISNUMBER(SEARCH('[1]Lookup for use classification'!$B$9,C3126)),ISNUMBER(SEARCH('[1]Lookup for use classification'!$C$9,C3126)),ISNUMBER(SEARCH('[1]Lookup for use classification'!$D$9,C3126)),ISNUMBER(SEARCH('[1]Lookup for use classification'!$E$9,C3126)),ISNUMBER(SEARCH('[1]Lookup for use classification'!$F$9,C3126)),ISNUMBER(SEARCH('[1]Lookup for use classification'!$G$9,C3126)),ISNUMBER(SEARCH('[1]Lookup for use classification'!$H$9,C3126)),ISNUMBER(SEARCH('[1]Lookup for use classification'!$I$9,C3126)),ISNUMBER(SEARCH('[1]Lookup for use classification'!$J$9,C3126)),ISNUMBER(SEARCH('[1]Lookup for use classification'!$K$9,C3126))),'[1]Lookup for use classification'!$A$9,IF(OR(ISNUMBER(SEARCH('[1]Lookup for use classification'!$B$10,C3126)),ISNUMBER(SEARCH('[1]Lookup for use classification'!$C$10,C3126)),ISNUMBER(SEARCH('[1]Lookup for use classification'!$D$10,C3126)),ISNUMBER(SEARCH('[1]Lookup for use classification'!$E$10,C3126)),ISNUMBER(SEARCH('[1]Lookup for use classification'!$F$10,C3126)),ISNUMBER(SEARCH('[1]Lookup for use classification'!$G$10,C3126))),'[1]Lookup for use classification'!$A$10,IF(OR(ISNUMBER(SEARCH('[1]Lookup for use classification'!$B$11,C3126)),ISNUMBER(SEARCH('[1]Lookup for use classification'!$C$11,C3126))),'[1]Lookup for use classification'!$A$11,IF(OR(ISNUMBER(SEARCH('[1]Lookup for use classification'!$B$12,C3126)),ISNUMBER(SEARCH('[1]Lookup for use classification'!$C$12,C3126))),'[1]Lookup for use classification'!$A$12,IF(OR(ISNUMBER(SEARCH('[1]Lookup for use classification'!$B$13,C3126)),ISNUMBER(SEARCH('[1]Lookup for use classification'!$C$13,C3126)),ISNUMBER(SEARCH('[1]Lookup for use classification'!$D$13,C3126)),,ISNUMBER(SEARCH('[1]Lookup for use classification'!$C$13,C3126)),ISNUMBER(SEARCH('[1]Lookup for use classification'!$E$13,C3126))),'[1]Lookup for use classification'!$A$13,IF(OR(ISNUMBER(SEARCH('[1]Lookup for use classification'!$B$14,C3126)),ISNUMBER(SEARCH('[1]Lookup for use classification'!$C$14,C3126))),'[1]Lookup for use classification'!$A$14,"Other"))))))))))))</f>
        <v>Water &amp; Sewer</v>
      </c>
      <c r="E3126" s="240">
        <v>1053</v>
      </c>
      <c r="F3126" s="259" t="s">
        <v>6</v>
      </c>
      <c r="G3126" s="259"/>
    </row>
    <row r="3127" spans="1:12" hidden="1">
      <c r="A3127" s="187" t="s">
        <v>404</v>
      </c>
      <c r="B3127" s="167" t="s">
        <v>4456</v>
      </c>
      <c r="C3127" s="239" t="s">
        <v>411</v>
      </c>
      <c r="D3127" s="6" t="str">
        <f>IF(OR(ISNUMBER(SEARCH('[1]Lookup for use classification'!$B$1,C3127)),ISNUMBER(SEARCH('[1]Lookup for use classification'!$C$1,C3127)),ISNUMBER(SEARCH('[1]Lookup for use classification'!$D$1,C3127)),ISNUMBER(SEARCH('[1]Lookup for use classification'!$E$1,C3127))),'[1]Lookup for use classification'!$A$1,IF(ISNUMBER(SEARCH('[1]Lookup for use classification'!$B$2,C3127)),'[1]Lookup for use classification'!$A$2,IF(ISNUMBER(SEARCH('[1]Lookup for use classification'!$B$3,C3127)),'[1]Lookup for use classification'!$A$3,IF(OR(ISNUMBER(SEARCH('[1]Lookup for use classification'!$B$4,C3127)),ISNUMBER(SEARCH('[1]Lookup for use classification'!$C$4,C3127)),ISNUMBER(SEARCH('[1]Lookup for use classification'!$D$4,C3127)),ISNUMBER(SEARCH('[1]Lookup for use classification'!$E$4,C3127))),'[1]Lookup for use classification'!$A$4,IF(OR(ISNUMBER(SEARCH('[1]Lookup for use classification'!$B$5,C3127)),ISNUMBER(SEARCH('[1]Lookup for use classification'!$C$5,C3127)),ISNUMBER(SEARCH('[1]Lookup for use classification'!$D$5,C3127))),'[1]Lookup for use classification'!$A$5,IF(OR(ISNUMBER(SEARCH('[1]Lookup for use classification'!$B$7,C3127)),ISNUMBER(SEARCH('[1]Lookup for use classification'!$C$7,C3127)),ISNUMBER(SEARCH('[1]Lookup for use classification'!$D$7,C3127))),'[1]Lookup for use classification'!$A$7,IF(OR(ISNUMBER(SEARCH('[1]Lookup for use classification'!$B$9,C3127)),ISNUMBER(SEARCH('[1]Lookup for use classification'!$C$9,C3127)),ISNUMBER(SEARCH('[1]Lookup for use classification'!$D$9,C3127)),ISNUMBER(SEARCH('[1]Lookup for use classification'!$E$9,C3127)),ISNUMBER(SEARCH('[1]Lookup for use classification'!$F$9,C3127)),ISNUMBER(SEARCH('[1]Lookup for use classification'!$G$9,C3127)),ISNUMBER(SEARCH('[1]Lookup for use classification'!$H$9,C3127)),ISNUMBER(SEARCH('[1]Lookup for use classification'!$I$9,C3127)),ISNUMBER(SEARCH('[1]Lookup for use classification'!$J$9,C3127)),ISNUMBER(SEARCH('[1]Lookup for use classification'!$K$9,C3127))),'[1]Lookup for use classification'!$A$9,IF(OR(ISNUMBER(SEARCH('[1]Lookup for use classification'!$B$10,C3127)),ISNUMBER(SEARCH('[1]Lookup for use classification'!$C$10,C3127)),ISNUMBER(SEARCH('[1]Lookup for use classification'!$D$10,C3127)),ISNUMBER(SEARCH('[1]Lookup for use classification'!$E$10,C3127)),ISNUMBER(SEARCH('[1]Lookup for use classification'!$F$10,C3127)),ISNUMBER(SEARCH('[1]Lookup for use classification'!$G$10,C3127))),'[1]Lookup for use classification'!$A$10,IF(OR(ISNUMBER(SEARCH('[1]Lookup for use classification'!$B$11,C3127)),ISNUMBER(SEARCH('[1]Lookup for use classification'!$C$11,C3127))),'[1]Lookup for use classification'!$A$11,IF(OR(ISNUMBER(SEARCH('[1]Lookup for use classification'!$B$12,C3127)),ISNUMBER(SEARCH('[1]Lookup for use classification'!$C$12,C3127))),'[1]Lookup for use classification'!$A$12,IF(OR(ISNUMBER(SEARCH('[1]Lookup for use classification'!$B$13,C3127)),ISNUMBER(SEARCH('[1]Lookup for use classification'!$C$13,C3127)),ISNUMBER(SEARCH('[1]Lookup for use classification'!$D$13,C3127)),,ISNUMBER(SEARCH('[1]Lookup for use classification'!$C$13,C3127)),ISNUMBER(SEARCH('[1]Lookup for use classification'!$E$13,C3127))),'[1]Lookup for use classification'!$A$13,IF(OR(ISNUMBER(SEARCH('[1]Lookup for use classification'!$B$14,C3127)),ISNUMBER(SEARCH('[1]Lookup for use classification'!$C$14,C3127))),'[1]Lookup for use classification'!$A$14,"Other"))))))))))))</f>
        <v>Water &amp; Sewer</v>
      </c>
      <c r="E3127" s="240">
        <v>1323</v>
      </c>
      <c r="F3127" s="259" t="s">
        <v>6</v>
      </c>
      <c r="G3127" s="259"/>
    </row>
    <row r="3128" spans="1:12" hidden="1">
      <c r="A3128" s="134" t="s">
        <v>2507</v>
      </c>
      <c r="B3128" s="8" t="str">
        <f>IF(ISNA(VLOOKUP(CONCATENATE(A3128,C3128),EUS!$B$2:$B$1939,1,FALSE)),"","End Use Study")</f>
        <v>End Use Study</v>
      </c>
      <c r="C3128" s="14" t="s">
        <v>3507</v>
      </c>
      <c r="D3128" s="162" t="s">
        <v>3335</v>
      </c>
      <c r="E3128" s="15">
        <v>11982</v>
      </c>
      <c r="F3128" s="15"/>
      <c r="G3128" s="15"/>
      <c r="H3128" s="164">
        <v>7235</v>
      </c>
      <c r="I3128" s="164"/>
      <c r="J3128" s="7">
        <v>67248</v>
      </c>
      <c r="L3128" s="6"/>
    </row>
    <row r="3129" spans="1:12" hidden="1">
      <c r="A3129" s="138" t="s">
        <v>2507</v>
      </c>
      <c r="B3129" s="8" t="str">
        <f>IF(ISNA(VLOOKUP(CONCATENATE(A3129,C3129),EUS!$B$2:$B$1939,1,FALSE)),"","End Use Study")</f>
        <v>End Use Study</v>
      </c>
      <c r="C3129" s="14" t="s">
        <v>2509</v>
      </c>
      <c r="D3129" s="162" t="s">
        <v>2424</v>
      </c>
      <c r="E3129" s="15">
        <v>400</v>
      </c>
      <c r="F3129" s="15"/>
      <c r="G3129" s="15"/>
      <c r="H3129" s="164">
        <v>1200</v>
      </c>
      <c r="I3129" s="164"/>
      <c r="J3129" s="7"/>
      <c r="L3129" s="6"/>
    </row>
    <row r="3130" spans="1:12" hidden="1">
      <c r="A3130" s="138" t="s">
        <v>2507</v>
      </c>
      <c r="B3130" s="8" t="str">
        <f>IF(ISNA(VLOOKUP(CONCATENATE(A3130,C3130),EUS!$B$2:$B$1939,1,FALSE)),"","End Use Study")</f>
        <v>End Use Study</v>
      </c>
      <c r="C3130" s="14" t="s">
        <v>2508</v>
      </c>
      <c r="D3130" s="162" t="s">
        <v>2424</v>
      </c>
      <c r="E3130" s="15">
        <v>2411</v>
      </c>
      <c r="F3130" s="15"/>
      <c r="G3130" s="15"/>
      <c r="H3130" s="164">
        <v>240</v>
      </c>
      <c r="I3130" s="164"/>
      <c r="J3130" s="7">
        <v>8700</v>
      </c>
      <c r="L3130" s="6"/>
    </row>
    <row r="3131" spans="1:12" hidden="1">
      <c r="A3131" s="185" t="s">
        <v>3508</v>
      </c>
      <c r="B3131" s="8" t="s">
        <v>6055</v>
      </c>
      <c r="C3131" s="223"/>
      <c r="D3131" s="162" t="s">
        <v>3335</v>
      </c>
      <c r="E3131" s="224">
        <v>2200</v>
      </c>
      <c r="F3131" s="224"/>
      <c r="G3131" s="224"/>
      <c r="H3131" s="164"/>
      <c r="I3131" s="164"/>
      <c r="K3131" s="163"/>
    </row>
    <row r="3132" spans="1:12" hidden="1">
      <c r="A3132" s="193" t="s">
        <v>2110</v>
      </c>
      <c r="B3132" s="8" t="str">
        <f>IF(ISNA(VLOOKUP(CONCATENATE(A3132,C3132),ARIS!$A$1:$A$959,1,FALSE)),"","ARIS")</f>
        <v>ARIS</v>
      </c>
      <c r="C3132" s="223" t="s">
        <v>2825</v>
      </c>
      <c r="D3132" s="8" t="str">
        <f>IF(OR(ISNUMBER(SEARCH('[1]Lookup for use classification'!$B$1,C3132)),ISNUMBER(SEARCH('[1]Lookup for use classification'!$C$1,C3132)),ISNUMBER(SEARCH('[1]Lookup for use classification'!$D$1,C3132)),ISNUMBER(SEARCH('[1]Lookup for use classification'!$E$1,C3132))),'[1]Lookup for use classification'!$A$1,IF(ISNUMBER(SEARCH('[1]Lookup for use classification'!$B$2,C3132)),'[1]Lookup for use classification'!$A$2,IF(ISNUMBER(SEARCH('[1]Lookup for use classification'!$B$3,C3132)),'[1]Lookup for use classification'!$A$3,IF(OR(ISNUMBER(SEARCH('[1]Lookup for use classification'!$B$4,C3132)),ISNUMBER(SEARCH('[1]Lookup for use classification'!$C$4,C3132)),ISNUMBER(SEARCH('[1]Lookup for use classification'!$D$4,C3132)),ISNUMBER(SEARCH('[1]Lookup for use classification'!$E$4,C3132))),'[1]Lookup for use classification'!$A$4,IF(OR(ISNUMBER(SEARCH('[1]Lookup for use classification'!$B$5,C3132)),ISNUMBER(SEARCH('[1]Lookup for use classification'!$C$5,C3132)),ISNUMBER(SEARCH('[1]Lookup for use classification'!$D$5,C3132))),'[1]Lookup for use classification'!$A$5,IF(OR(ISNUMBER(SEARCH('[1]Lookup for use classification'!$B$7,C3132)),ISNUMBER(SEARCH('[1]Lookup for use classification'!$C$7,C3132)),ISNUMBER(SEARCH('[1]Lookup for use classification'!$D$7,C3132))),'[1]Lookup for use classification'!$A$7,IF(OR(ISNUMBER(SEARCH('[1]Lookup for use classification'!$B$9,C3132)),ISNUMBER(SEARCH('[1]Lookup for use classification'!$C$9,C3132)),ISNUMBER(SEARCH('[1]Lookup for use classification'!$D$9,C3132)),ISNUMBER(SEARCH('[1]Lookup for use classification'!$E$9,C3132)),ISNUMBER(SEARCH('[1]Lookup for use classification'!$F$9,C3132)),ISNUMBER(SEARCH('[1]Lookup for use classification'!$G$9,C3132)),ISNUMBER(SEARCH('[1]Lookup for use classification'!$H$9,C3132)),ISNUMBER(SEARCH('[1]Lookup for use classification'!$I$9,C3132)),ISNUMBER(SEARCH('[1]Lookup for use classification'!$J$9,C3132)),ISNUMBER(SEARCH('[1]Lookup for use classification'!$K$9,C3132))),'[1]Lookup for use classification'!$A$9,IF(OR(ISNUMBER(SEARCH('[1]Lookup for use classification'!$B$10,C3132)),ISNUMBER(SEARCH('[1]Lookup for use classification'!$C$10,C3132)),ISNUMBER(SEARCH('[1]Lookup for use classification'!$D$10,C3132)),ISNUMBER(SEARCH('[1]Lookup for use classification'!$E$10,C3132)),ISNUMBER(SEARCH('[1]Lookup for use classification'!$F$10,C3132)),ISNUMBER(SEARCH('[1]Lookup for use classification'!$G$10,C3132))),'[1]Lookup for use classification'!$A$10,IF(OR(ISNUMBER(SEARCH('[1]Lookup for use classification'!$B$11,C3132)),ISNUMBER(SEARCH('[1]Lookup for use classification'!$C$11,C3132))),'[1]Lookup for use classification'!$A$11,IF(OR(ISNUMBER(SEARCH('[1]Lookup for use classification'!$B$12,C3132)),ISNUMBER(SEARCH('[1]Lookup for use classification'!$C$12,C3132))),'[1]Lookup for use classification'!$A$12,IF(OR(ISNUMBER(SEARCH('[1]Lookup for use classification'!$B$13,C3132)),ISNUMBER(SEARCH('[1]Lookup for use classification'!$C$13,C3132)),ISNUMBER(SEARCH('[1]Lookup for use classification'!$D$13,C3132)),,ISNUMBER(SEARCH('[1]Lookup for use classification'!$C$13,C3132)),ISNUMBER(SEARCH('[1]Lookup for use classification'!$E$13,C3132))),'[1]Lookup for use classification'!$A$13,IF(OR(ISNUMBER(SEARCH('[1]Lookup for use classification'!$B$14,C3132)),ISNUMBER(SEARCH('[1]Lookup for use classification'!$C$14,C3132))),'[1]Lookup for use classification'!$A$14,"Other"))))))))))))</f>
        <v>Other</v>
      </c>
      <c r="E3132" s="224">
        <v>3780</v>
      </c>
      <c r="F3132" s="224"/>
      <c r="G3132" s="224"/>
      <c r="H3132" s="164">
        <v>3474.9529927007293</v>
      </c>
      <c r="I3132" s="164"/>
      <c r="J3132" s="165">
        <v>28096.252864000002</v>
      </c>
    </row>
    <row r="3133" spans="1:12" hidden="1">
      <c r="A3133" s="188" t="s">
        <v>2110</v>
      </c>
      <c r="B3133" s="8" t="str">
        <f>IF(ISNA(VLOOKUP(CONCATENATE(A3133,C3133),ARIS!$A$1:$A$959,1,FALSE)),"","ARIS")</f>
        <v>ARIS</v>
      </c>
      <c r="C3133" s="223" t="s">
        <v>2111</v>
      </c>
      <c r="D3133" s="8" t="str">
        <f>IF(OR(ISNUMBER(SEARCH('[1]Lookup for use classification'!$B$1,C3133)),ISNUMBER(SEARCH('[1]Lookup for use classification'!$C$1,C3133)),ISNUMBER(SEARCH('[1]Lookup for use classification'!$D$1,C3133))),'[1]Lookup for use classification'!$A$1,IF(ISNUMBER(SEARCH('[1]Lookup for use classification'!$B$2,C3133)),'[1]Lookup for use classification'!$A$2,IF(ISNUMBER(SEARCH('[1]Lookup for use classification'!$B$3,C3133)),'[1]Lookup for use classification'!$A$3,IF(OR(ISNUMBER(SEARCH('[1]Lookup for use classification'!$B$4,C3133)),ISNUMBER(SEARCH('[1]Lookup for use classification'!$C$4,C3133))),'[1]Lookup for use classification'!$A$4,IF(OR(ISNUMBER(SEARCH('[1]Lookup for use classification'!$B$5,C3133)),ISNUMBER(SEARCH('[1]Lookup for use classification'!$C$5,C3133)),ISNUMBER(SEARCH('[1]Lookup for use classification'!$D$5,C3133))),'[1]Lookup for use classification'!$A$5,IF(OR(ISNUMBER(SEARCH('[1]Lookup for use classification'!$B$7,C3133)),ISNUMBER(SEARCH('[1]Lookup for use classification'!$C$7,C3133)),ISNUMBER(SEARCH('[1]Lookup for use classification'!$D$7,C3133))),'[1]Lookup for use classification'!$A$7,IF(OR(ISNUMBER(SEARCH('[1]Lookup for use classification'!$B$9,C3133)),ISNUMBER(SEARCH('[1]Lookup for use classification'!$C$9,C3133)),ISNUMBER(SEARCH('[1]Lookup for use classification'!$D$9,C3133)),ISNUMBER(SEARCH('[1]Lookup for use classification'!$E$9,C3133)),ISNUMBER(SEARCH('[1]Lookup for use classification'!$F$9,C3133)),ISNUMBER(SEARCH('[1]Lookup for use classification'!$G$9,C3133))),'[1]Lookup for use classification'!$A$9,IF(OR(ISNUMBER(SEARCH('[1]Lookup for use classification'!$B$10,C3133)),ISNUMBER(SEARCH('[1]Lookup for use classification'!$C$10,C3133)),ISNUMBER(SEARCH('[1]Lookup for use classification'!$D$10,C3133)),ISNUMBER(SEARCH('[1]Lookup for use classification'!$E$10,C3133)),ISNUMBER(SEARCH('[1]Lookup for use classification'!$F$10,C3133))),'[1]Lookup for use classification'!$A$10,IF(OR(ISNUMBER(SEARCH('[1]Lookup for use classification'!$B$11,C3133)),ISNUMBER(SEARCH('[1]Lookup for use classification'!$C$11,C3133))),'[1]Lookup for use classification'!$A$11,IF(OR(ISNUMBER(SEARCH('[1]Lookup for use classification'!$B$12,C3133)),ISNUMBER(SEARCH('[1]Lookup for use classification'!$C$12,C3133))),'[1]Lookup for use classification'!$A$12,"Nope"))))))))))</f>
        <v>Warehousing</v>
      </c>
      <c r="E3133" s="224">
        <v>480</v>
      </c>
      <c r="F3133" s="224"/>
      <c r="G3133" s="224"/>
      <c r="H3133" s="164"/>
      <c r="I3133" s="164"/>
    </row>
    <row r="3134" spans="1:12" hidden="1">
      <c r="A3134" s="134" t="s">
        <v>1783</v>
      </c>
      <c r="B3134" s="8" t="str">
        <f>IF(ISNA(VLOOKUP(CONCATENATE(A3134,C3134),EUS!$B$2:$B$1939,1,FALSE)),"","End Use Study")</f>
        <v>End Use Study</v>
      </c>
      <c r="C3134" s="14" t="s">
        <v>1780</v>
      </c>
      <c r="D3134" s="162" t="s">
        <v>3335</v>
      </c>
      <c r="E3134" s="15">
        <v>5776</v>
      </c>
      <c r="F3134" s="15"/>
      <c r="G3134" s="15"/>
      <c r="H3134" s="164">
        <v>6310</v>
      </c>
      <c r="I3134" s="164"/>
      <c r="J3134" s="7">
        <v>48080</v>
      </c>
      <c r="L3134" s="6"/>
    </row>
    <row r="3135" spans="1:12" hidden="1">
      <c r="A3135" s="187" t="s">
        <v>1783</v>
      </c>
      <c r="B3135" s="167" t="s">
        <v>4456</v>
      </c>
      <c r="C3135" s="236" t="s">
        <v>28</v>
      </c>
      <c r="D3135" s="6" t="str">
        <f>IF(OR(ISNUMBER(SEARCH('[1]Lookup for use classification'!$B$1,C3135)),ISNUMBER(SEARCH('[1]Lookup for use classification'!$C$1,C3135)),ISNUMBER(SEARCH('[1]Lookup for use classification'!$D$1,C3135)),ISNUMBER(SEARCH('[1]Lookup for use classification'!$E$1,C3135))),'[1]Lookup for use classification'!$A$1,IF(ISNUMBER(SEARCH('[1]Lookup for use classification'!$B$2,C3135)),'[1]Lookup for use classification'!$A$2,IF(ISNUMBER(SEARCH('[1]Lookup for use classification'!$B$3,C3135)),'[1]Lookup for use classification'!$A$3,IF(OR(ISNUMBER(SEARCH('[1]Lookup for use classification'!$B$4,C3135)),ISNUMBER(SEARCH('[1]Lookup for use classification'!$C$4,C3135)),ISNUMBER(SEARCH('[1]Lookup for use classification'!$D$4,C3135)),ISNUMBER(SEARCH('[1]Lookup for use classification'!$E$4,C3135))),'[1]Lookup for use classification'!$A$4,IF(OR(ISNUMBER(SEARCH('[1]Lookup for use classification'!$B$5,C3135)),ISNUMBER(SEARCH('[1]Lookup for use classification'!$C$5,C3135)),ISNUMBER(SEARCH('[1]Lookup for use classification'!$D$5,C3135))),'[1]Lookup for use classification'!$A$5,IF(OR(ISNUMBER(SEARCH('[1]Lookup for use classification'!$B$7,C3135)),ISNUMBER(SEARCH('[1]Lookup for use classification'!$C$7,C3135)),ISNUMBER(SEARCH('[1]Lookup for use classification'!$D$7,C3135))),'[1]Lookup for use classification'!$A$7,IF(OR(ISNUMBER(SEARCH('[1]Lookup for use classification'!$B$9,C3135)),ISNUMBER(SEARCH('[1]Lookup for use classification'!$C$9,C3135)),ISNUMBER(SEARCH('[1]Lookup for use classification'!$D$9,C3135)),ISNUMBER(SEARCH('[1]Lookup for use classification'!$E$9,C3135)),ISNUMBER(SEARCH('[1]Lookup for use classification'!$F$9,C3135)),ISNUMBER(SEARCH('[1]Lookup for use classification'!$G$9,C3135)),ISNUMBER(SEARCH('[1]Lookup for use classification'!$H$9,C3135)),ISNUMBER(SEARCH('[1]Lookup for use classification'!$I$9,C3135)),ISNUMBER(SEARCH('[1]Lookup for use classification'!$J$9,C3135)),ISNUMBER(SEARCH('[1]Lookup for use classification'!$K$9,C3135))),'[1]Lookup for use classification'!$A$9,IF(OR(ISNUMBER(SEARCH('[1]Lookup for use classification'!$B$10,C3135)),ISNUMBER(SEARCH('[1]Lookup for use classification'!$C$10,C3135)),ISNUMBER(SEARCH('[1]Lookup for use classification'!$D$10,C3135)),ISNUMBER(SEARCH('[1]Lookup for use classification'!$E$10,C3135)),ISNUMBER(SEARCH('[1]Lookup for use classification'!$F$10,C3135)),ISNUMBER(SEARCH('[1]Lookup for use classification'!$G$10,C3135))),'[1]Lookup for use classification'!$A$10,IF(OR(ISNUMBER(SEARCH('[1]Lookup for use classification'!$B$11,C3135)),ISNUMBER(SEARCH('[1]Lookup for use classification'!$C$11,C3135))),'[1]Lookup for use classification'!$A$11,IF(OR(ISNUMBER(SEARCH('[1]Lookup for use classification'!$B$12,C3135)),ISNUMBER(SEARCH('[1]Lookup for use classification'!$C$12,C3135))),'[1]Lookup for use classification'!$A$12,IF(OR(ISNUMBER(SEARCH('[1]Lookup for use classification'!$B$13,C3135)),ISNUMBER(SEARCH('[1]Lookup for use classification'!$C$13,C3135)),ISNUMBER(SEARCH('[1]Lookup for use classification'!$D$13,C3135)),,ISNUMBER(SEARCH('[1]Lookup for use classification'!$C$13,C3135)),ISNUMBER(SEARCH('[1]Lookup for use classification'!$E$13,C3135))),'[1]Lookup for use classification'!$A$13,IF(OR(ISNUMBER(SEARCH('[1]Lookup for use classification'!$B$14,C3135)),ISNUMBER(SEARCH('[1]Lookup for use classification'!$C$14,C3135))),'[1]Lookup for use classification'!$A$14,"Other"))))))))))))</f>
        <v>Health Care - Hospitals</v>
      </c>
      <c r="E3135" s="237"/>
      <c r="F3135" s="238"/>
      <c r="G3135" s="238"/>
    </row>
    <row r="3136" spans="1:12" ht="14.25" hidden="1" customHeight="1">
      <c r="A3136" s="134" t="s">
        <v>1783</v>
      </c>
      <c r="B3136" s="8" t="str">
        <f>IF(ISNA(VLOOKUP(CONCATENATE(A3136,C3136),EUS!$B$2:$B$1939,1,FALSE)),"","End Use Study")</f>
        <v>End Use Study</v>
      </c>
      <c r="C3136" s="14" t="s">
        <v>1779</v>
      </c>
      <c r="D3136" s="8" t="s">
        <v>377</v>
      </c>
      <c r="E3136" s="15">
        <v>660</v>
      </c>
      <c r="F3136" s="15"/>
      <c r="G3136" s="15"/>
      <c r="H3136" s="164">
        <v>660</v>
      </c>
      <c r="I3136" s="164"/>
      <c r="J3136" s="7">
        <v>5700</v>
      </c>
      <c r="L3136" s="6"/>
    </row>
    <row r="3137" spans="1:18" ht="14.25" hidden="1" customHeight="1">
      <c r="A3137" s="187" t="s">
        <v>1783</v>
      </c>
      <c r="B3137" s="167" t="s">
        <v>4456</v>
      </c>
      <c r="C3137" s="236" t="s">
        <v>1782</v>
      </c>
      <c r="D3137" s="6" t="str">
        <f>IF(OR(ISNUMBER(SEARCH('[1]Lookup for use classification'!$B$1,C3137)),ISNUMBER(SEARCH('[1]Lookup for use classification'!$C$1,C3137)),ISNUMBER(SEARCH('[1]Lookup for use classification'!$D$1,C3137)),ISNUMBER(SEARCH('[1]Lookup for use classification'!$E$1,C3137))),'[1]Lookup for use classification'!$A$1,IF(ISNUMBER(SEARCH('[1]Lookup for use classification'!$B$2,C3137)),'[1]Lookup for use classification'!$A$2,IF(ISNUMBER(SEARCH('[1]Lookup for use classification'!$B$3,C3137)),'[1]Lookup for use classification'!$A$3,IF(OR(ISNUMBER(SEARCH('[1]Lookup for use classification'!$B$4,C3137)),ISNUMBER(SEARCH('[1]Lookup for use classification'!$C$4,C3137)),ISNUMBER(SEARCH('[1]Lookup for use classification'!$D$4,C3137)),ISNUMBER(SEARCH('[1]Lookup for use classification'!$E$4,C3137))),'[1]Lookup for use classification'!$A$4,IF(OR(ISNUMBER(SEARCH('[1]Lookup for use classification'!$B$5,C3137)),ISNUMBER(SEARCH('[1]Lookup for use classification'!$C$5,C3137)),ISNUMBER(SEARCH('[1]Lookup for use classification'!$D$5,C3137))),'[1]Lookup for use classification'!$A$5,IF(OR(ISNUMBER(SEARCH('[1]Lookup for use classification'!$B$7,C3137)),ISNUMBER(SEARCH('[1]Lookup for use classification'!$C$7,C3137)),ISNUMBER(SEARCH('[1]Lookup for use classification'!$D$7,C3137))),'[1]Lookup for use classification'!$A$7,IF(OR(ISNUMBER(SEARCH('[1]Lookup for use classification'!$B$9,C3137)),ISNUMBER(SEARCH('[1]Lookup for use classification'!$C$9,C3137)),ISNUMBER(SEARCH('[1]Lookup for use classification'!$D$9,C3137)),ISNUMBER(SEARCH('[1]Lookup for use classification'!$E$9,C3137)),ISNUMBER(SEARCH('[1]Lookup for use classification'!$F$9,C3137)),ISNUMBER(SEARCH('[1]Lookup for use classification'!$G$9,C3137)),ISNUMBER(SEARCH('[1]Lookup for use classification'!$H$9,C3137)),ISNUMBER(SEARCH('[1]Lookup for use classification'!$I$9,C3137)),ISNUMBER(SEARCH('[1]Lookup for use classification'!$J$9,C3137)),ISNUMBER(SEARCH('[1]Lookup for use classification'!$K$9,C3137))),'[1]Lookup for use classification'!$A$9,IF(OR(ISNUMBER(SEARCH('[1]Lookup for use classification'!$B$10,C3137)),ISNUMBER(SEARCH('[1]Lookup for use classification'!$C$10,C3137)),ISNUMBER(SEARCH('[1]Lookup for use classification'!$D$10,C3137)),ISNUMBER(SEARCH('[1]Lookup for use classification'!$E$10,C3137)),ISNUMBER(SEARCH('[1]Lookup for use classification'!$F$10,C3137)),ISNUMBER(SEARCH('[1]Lookup for use classification'!$G$10,C3137))),'[1]Lookup for use classification'!$A$10,IF(OR(ISNUMBER(SEARCH('[1]Lookup for use classification'!$B$11,C3137)),ISNUMBER(SEARCH('[1]Lookup for use classification'!$C$11,C3137))),'[1]Lookup for use classification'!$A$11,IF(OR(ISNUMBER(SEARCH('[1]Lookup for use classification'!$B$12,C3137)),ISNUMBER(SEARCH('[1]Lookup for use classification'!$C$12,C3137))),'[1]Lookup for use classification'!$A$12,IF(OR(ISNUMBER(SEARCH('[1]Lookup for use classification'!$B$13,C3137)),ISNUMBER(SEARCH('[1]Lookup for use classification'!$C$13,C3137)),ISNUMBER(SEARCH('[1]Lookup for use classification'!$D$13,C3137)),,ISNUMBER(SEARCH('[1]Lookup for use classification'!$C$13,C3137)),ISNUMBER(SEARCH('[1]Lookup for use classification'!$E$13,C3137))),'[1]Lookup for use classification'!$A$13,IF(OR(ISNUMBER(SEARCH('[1]Lookup for use classification'!$B$14,C3137)),ISNUMBER(SEARCH('[1]Lookup for use classification'!$C$14,C3137))),'[1]Lookup for use classification'!$A$14,"Other"))))))))))))</f>
        <v>Office</v>
      </c>
      <c r="E3137" s="237"/>
      <c r="F3137" s="238"/>
      <c r="G3137" s="238"/>
    </row>
    <row r="3138" spans="1:18" ht="14.25" hidden="1" customHeight="1">
      <c r="A3138" s="188" t="s">
        <v>2826</v>
      </c>
      <c r="B3138" s="8" t="str">
        <f>IF(ISNA(VLOOKUP(CONCATENATE(A3138,C3138),ARIS!$A$1:$A$959,1,FALSE)),"","ARIS")</f>
        <v>ARIS</v>
      </c>
      <c r="C3138" s="223" t="s">
        <v>2827</v>
      </c>
      <c r="D3138" s="8" t="str">
        <f>IF(OR(ISNUMBER(SEARCH('[1]Lookup for use classification'!$B$1,C3138)),ISNUMBER(SEARCH('[1]Lookup for use classification'!$C$1,C3138)),ISNUMBER(SEARCH('[1]Lookup for use classification'!$D$1,C3138)),ISNUMBER(SEARCH('[1]Lookup for use classification'!$E$1,C3138))),'[1]Lookup for use classification'!$A$1,IF(ISNUMBER(SEARCH('[1]Lookup for use classification'!$B$2,C3138)),'[1]Lookup for use classification'!$A$2,IF(ISNUMBER(SEARCH('[1]Lookup for use classification'!$B$3,C3138)),'[1]Lookup for use classification'!$A$3,IF(OR(ISNUMBER(SEARCH('[1]Lookup for use classification'!$B$4,C3138)),ISNUMBER(SEARCH('[1]Lookup for use classification'!$C$4,C3138)),ISNUMBER(SEARCH('[1]Lookup for use classification'!$D$4,C3138)),ISNUMBER(SEARCH('[1]Lookup for use classification'!$E$4,C3138))),'[1]Lookup for use classification'!$A$4,IF(OR(ISNUMBER(SEARCH('[1]Lookup for use classification'!$B$5,C3138)),ISNUMBER(SEARCH('[1]Lookup for use classification'!$C$5,C3138)),ISNUMBER(SEARCH('[1]Lookup for use classification'!$D$5,C3138))),'[1]Lookup for use classification'!$A$5,IF(OR(ISNUMBER(SEARCH('[1]Lookup for use classification'!$B$7,C3138)),ISNUMBER(SEARCH('[1]Lookup for use classification'!$C$7,C3138)),ISNUMBER(SEARCH('[1]Lookup for use classification'!$D$7,C3138))),'[1]Lookup for use classification'!$A$7,IF(OR(ISNUMBER(SEARCH('[1]Lookup for use classification'!$B$9,C3138)),ISNUMBER(SEARCH('[1]Lookup for use classification'!$C$9,C3138)),ISNUMBER(SEARCH('[1]Lookup for use classification'!$D$9,C3138)),ISNUMBER(SEARCH('[1]Lookup for use classification'!$E$9,C3138)),ISNUMBER(SEARCH('[1]Lookup for use classification'!$F$9,C3138)),ISNUMBER(SEARCH('[1]Lookup for use classification'!$G$9,C3138)),ISNUMBER(SEARCH('[1]Lookup for use classification'!$H$9,C3138)),ISNUMBER(SEARCH('[1]Lookup for use classification'!$I$9,C3138)),ISNUMBER(SEARCH('[1]Lookup for use classification'!$J$9,C3138)),ISNUMBER(SEARCH('[1]Lookup for use classification'!$K$9,C3138))),'[1]Lookup for use classification'!$A$9,IF(OR(ISNUMBER(SEARCH('[1]Lookup for use classification'!$B$10,C3138)),ISNUMBER(SEARCH('[1]Lookup for use classification'!$C$10,C3138)),ISNUMBER(SEARCH('[1]Lookup for use classification'!$D$10,C3138)),ISNUMBER(SEARCH('[1]Lookup for use classification'!$E$10,C3138)),ISNUMBER(SEARCH('[1]Lookup for use classification'!$F$10,C3138)),ISNUMBER(SEARCH('[1]Lookup for use classification'!$G$10,C3138))),'[1]Lookup for use classification'!$A$10,IF(OR(ISNUMBER(SEARCH('[1]Lookup for use classification'!$B$11,C3138)),ISNUMBER(SEARCH('[1]Lookup for use classification'!$C$11,C3138))),'[1]Lookup for use classification'!$A$11,IF(OR(ISNUMBER(SEARCH('[1]Lookup for use classification'!$B$12,C3138)),ISNUMBER(SEARCH('[1]Lookup for use classification'!$C$12,C3138))),'[1]Lookup for use classification'!$A$12,IF(OR(ISNUMBER(SEARCH('[1]Lookup for use classification'!$B$13,C3138)),ISNUMBER(SEARCH('[1]Lookup for use classification'!$C$13,C3138)),ISNUMBER(SEARCH('[1]Lookup for use classification'!$D$13,C3138)),,ISNUMBER(SEARCH('[1]Lookup for use classification'!$C$13,C3138)),ISNUMBER(SEARCH('[1]Lookup for use classification'!$E$13,C3138))),'[1]Lookup for use classification'!$A$13,IF(OR(ISNUMBER(SEARCH('[1]Lookup for use classification'!$B$14,C3138)),ISNUMBER(SEARCH('[1]Lookup for use classification'!$C$14,C3138))),'[1]Lookup for use classification'!$A$14,"Other"))))))))))))</f>
        <v>Other</v>
      </c>
      <c r="E3138" s="224">
        <v>1104</v>
      </c>
      <c r="F3138" s="224"/>
      <c r="G3138" s="224"/>
      <c r="H3138" s="164">
        <v>135.85401459854015</v>
      </c>
      <c r="I3138" s="164"/>
    </row>
    <row r="3139" spans="1:18" ht="14.25" hidden="1" customHeight="1">
      <c r="A3139" s="187" t="s">
        <v>1783</v>
      </c>
      <c r="B3139" s="167" t="s">
        <v>4456</v>
      </c>
      <c r="C3139" s="236" t="s">
        <v>551</v>
      </c>
      <c r="D3139" s="6" t="str">
        <f>IF(OR(ISNUMBER(SEARCH('[1]Lookup for use classification'!$B$1,C3139)),ISNUMBER(SEARCH('[1]Lookup for use classification'!$C$1,C3139)),ISNUMBER(SEARCH('[1]Lookup for use classification'!$D$1,C3139)),ISNUMBER(SEARCH('[1]Lookup for use classification'!$E$1,C3139))),'[1]Lookup for use classification'!$A$1,IF(ISNUMBER(SEARCH('[1]Lookup for use classification'!$B$2,C3139)),'[1]Lookup for use classification'!$A$2,IF(ISNUMBER(SEARCH('[1]Lookup for use classification'!$B$3,C3139)),'[1]Lookup for use classification'!$A$3,IF(OR(ISNUMBER(SEARCH('[1]Lookup for use classification'!$B$4,C3139)),ISNUMBER(SEARCH('[1]Lookup for use classification'!$C$4,C3139)),ISNUMBER(SEARCH('[1]Lookup for use classification'!$D$4,C3139)),ISNUMBER(SEARCH('[1]Lookup for use classification'!$E$4,C3139))),'[1]Lookup for use classification'!$A$4,IF(OR(ISNUMBER(SEARCH('[1]Lookup for use classification'!$B$5,C3139)),ISNUMBER(SEARCH('[1]Lookup for use classification'!$C$5,C3139)),ISNUMBER(SEARCH('[1]Lookup for use classification'!$D$5,C3139))),'[1]Lookup for use classification'!$A$5,IF(OR(ISNUMBER(SEARCH('[1]Lookup for use classification'!$B$7,C3139)),ISNUMBER(SEARCH('[1]Lookup for use classification'!$C$7,C3139)),ISNUMBER(SEARCH('[1]Lookup for use classification'!$D$7,C3139))),'[1]Lookup for use classification'!$A$7,IF(OR(ISNUMBER(SEARCH('[1]Lookup for use classification'!$B$9,C3139)),ISNUMBER(SEARCH('[1]Lookup for use classification'!$C$9,C3139)),ISNUMBER(SEARCH('[1]Lookup for use classification'!$D$9,C3139)),ISNUMBER(SEARCH('[1]Lookup for use classification'!$E$9,C3139)),ISNUMBER(SEARCH('[1]Lookup for use classification'!$F$9,C3139)),ISNUMBER(SEARCH('[1]Lookup for use classification'!$G$9,C3139)),ISNUMBER(SEARCH('[1]Lookup for use classification'!$H$9,C3139)),ISNUMBER(SEARCH('[1]Lookup for use classification'!$I$9,C3139)),ISNUMBER(SEARCH('[1]Lookup for use classification'!$J$9,C3139)),ISNUMBER(SEARCH('[1]Lookup for use classification'!$K$9,C3139))),'[1]Lookup for use classification'!$A$9,IF(OR(ISNUMBER(SEARCH('[1]Lookup for use classification'!$B$10,C3139)),ISNUMBER(SEARCH('[1]Lookup for use classification'!$C$10,C3139)),ISNUMBER(SEARCH('[1]Lookup for use classification'!$D$10,C3139)),ISNUMBER(SEARCH('[1]Lookup for use classification'!$E$10,C3139)),ISNUMBER(SEARCH('[1]Lookup for use classification'!$F$10,C3139)),ISNUMBER(SEARCH('[1]Lookup for use classification'!$G$10,C3139))),'[1]Lookup for use classification'!$A$10,IF(OR(ISNUMBER(SEARCH('[1]Lookup for use classification'!$B$11,C3139)),ISNUMBER(SEARCH('[1]Lookup for use classification'!$C$11,C3139))),'[1]Lookup for use classification'!$A$11,IF(OR(ISNUMBER(SEARCH('[1]Lookup for use classification'!$B$12,C3139)),ISNUMBER(SEARCH('[1]Lookup for use classification'!$C$12,C3139))),'[1]Lookup for use classification'!$A$12,IF(OR(ISNUMBER(SEARCH('[1]Lookup for use classification'!$B$13,C3139)),ISNUMBER(SEARCH('[1]Lookup for use classification'!$C$13,C3139)),ISNUMBER(SEARCH('[1]Lookup for use classification'!$D$13,C3139)),,ISNUMBER(SEARCH('[1]Lookup for use classification'!$C$13,C3139)),ISNUMBER(SEARCH('[1]Lookup for use classification'!$E$13,C3139))),'[1]Lookup for use classification'!$A$13,IF(OR(ISNUMBER(SEARCH('[1]Lookup for use classification'!$B$14,C3139)),ISNUMBER(SEARCH('[1]Lookup for use classification'!$C$14,C3139))),'[1]Lookup for use classification'!$A$14,"Other"))))))))))))</f>
        <v>Public Assembly</v>
      </c>
      <c r="E3139" s="237"/>
      <c r="F3139" s="238"/>
      <c r="G3139" s="238"/>
    </row>
    <row r="3140" spans="1:18" ht="14.25" hidden="1" customHeight="1">
      <c r="A3140" s="134" t="s">
        <v>1783</v>
      </c>
      <c r="B3140" s="8" t="str">
        <f>IF(ISNA(VLOOKUP(CONCATENATE(A3140,C3140),EUS!$B$2:$B$1939,1,FALSE)),"","End Use Study")</f>
        <v>End Use Study</v>
      </c>
      <c r="C3140" s="14" t="s">
        <v>1782</v>
      </c>
      <c r="D3140" s="11" t="s">
        <v>213</v>
      </c>
      <c r="E3140" s="15"/>
      <c r="F3140" s="15"/>
      <c r="G3140" s="15"/>
      <c r="H3140" s="164"/>
      <c r="I3140" s="164"/>
      <c r="J3140" s="7"/>
      <c r="L3140" s="6"/>
    </row>
    <row r="3141" spans="1:18" ht="14.25" hidden="1" customHeight="1">
      <c r="A3141" s="187" t="s">
        <v>1783</v>
      </c>
      <c r="B3141" s="167" t="s">
        <v>4456</v>
      </c>
      <c r="C3141" s="236" t="s">
        <v>1781</v>
      </c>
      <c r="D3141" s="6" t="str">
        <f>IF(OR(ISNUMBER(SEARCH('[1]Lookup for use classification'!$B$1,C3141)),ISNUMBER(SEARCH('[1]Lookup for use classification'!$C$1,C3141)),ISNUMBER(SEARCH('[1]Lookup for use classification'!$D$1,C3141)),ISNUMBER(SEARCH('[1]Lookup for use classification'!$E$1,C3141))),'[1]Lookup for use classification'!$A$1,IF(ISNUMBER(SEARCH('[1]Lookup for use classification'!$B$2,C3141)),'[1]Lookup for use classification'!$A$2,IF(ISNUMBER(SEARCH('[1]Lookup for use classification'!$B$3,C3141)),'[1]Lookup for use classification'!$A$3,IF(OR(ISNUMBER(SEARCH('[1]Lookup for use classification'!$B$4,C3141)),ISNUMBER(SEARCH('[1]Lookup for use classification'!$C$4,C3141)),ISNUMBER(SEARCH('[1]Lookup for use classification'!$D$4,C3141)),ISNUMBER(SEARCH('[1]Lookup for use classification'!$E$4,C3141))),'[1]Lookup for use classification'!$A$4,IF(OR(ISNUMBER(SEARCH('[1]Lookup for use classification'!$B$5,C3141)),ISNUMBER(SEARCH('[1]Lookup for use classification'!$C$5,C3141)),ISNUMBER(SEARCH('[1]Lookup for use classification'!$D$5,C3141))),'[1]Lookup for use classification'!$A$5,IF(OR(ISNUMBER(SEARCH('[1]Lookup for use classification'!$B$7,C3141)),ISNUMBER(SEARCH('[1]Lookup for use classification'!$C$7,C3141)),ISNUMBER(SEARCH('[1]Lookup for use classification'!$D$7,C3141))),'[1]Lookup for use classification'!$A$7,IF(OR(ISNUMBER(SEARCH('[1]Lookup for use classification'!$B$9,C3141)),ISNUMBER(SEARCH('[1]Lookup for use classification'!$C$9,C3141)),ISNUMBER(SEARCH('[1]Lookup for use classification'!$D$9,C3141)),ISNUMBER(SEARCH('[1]Lookup for use classification'!$E$9,C3141)),ISNUMBER(SEARCH('[1]Lookup for use classification'!$F$9,C3141)),ISNUMBER(SEARCH('[1]Lookup for use classification'!$G$9,C3141)),ISNUMBER(SEARCH('[1]Lookup for use classification'!$H$9,C3141)),ISNUMBER(SEARCH('[1]Lookup for use classification'!$I$9,C3141)),ISNUMBER(SEARCH('[1]Lookup for use classification'!$J$9,C3141)),ISNUMBER(SEARCH('[1]Lookup for use classification'!$K$9,C3141))),'[1]Lookup for use classification'!$A$9,IF(OR(ISNUMBER(SEARCH('[1]Lookup for use classification'!$B$10,C3141)),ISNUMBER(SEARCH('[1]Lookup for use classification'!$C$10,C3141)),ISNUMBER(SEARCH('[1]Lookup for use classification'!$D$10,C3141)),ISNUMBER(SEARCH('[1]Lookup for use classification'!$E$10,C3141)),ISNUMBER(SEARCH('[1]Lookup for use classification'!$F$10,C3141)),ISNUMBER(SEARCH('[1]Lookup for use classification'!$G$10,C3141))),'[1]Lookup for use classification'!$A$10,IF(OR(ISNUMBER(SEARCH('[1]Lookup for use classification'!$B$11,C3141)),ISNUMBER(SEARCH('[1]Lookup for use classification'!$C$11,C3141))),'[1]Lookup for use classification'!$A$11,IF(OR(ISNUMBER(SEARCH('[1]Lookup for use classification'!$B$12,C3141)),ISNUMBER(SEARCH('[1]Lookup for use classification'!$C$12,C3141))),'[1]Lookup for use classification'!$A$12,IF(OR(ISNUMBER(SEARCH('[1]Lookup for use classification'!$B$13,C3141)),ISNUMBER(SEARCH('[1]Lookup for use classification'!$C$13,C3141)),ISNUMBER(SEARCH('[1]Lookup for use classification'!$D$13,C3141)),,ISNUMBER(SEARCH('[1]Lookup for use classification'!$C$13,C3141)),ISNUMBER(SEARCH('[1]Lookup for use classification'!$E$13,C3141))),'[1]Lookup for use classification'!$A$13,IF(OR(ISNUMBER(SEARCH('[1]Lookup for use classification'!$B$14,C3141)),ISNUMBER(SEARCH('[1]Lookup for use classification'!$C$14,C3141))),'[1]Lookup for use classification'!$A$14,"Other"))))))))))))</f>
        <v>Warehousing</v>
      </c>
      <c r="E3141" s="237">
        <v>6500</v>
      </c>
      <c r="F3141" s="238"/>
      <c r="G3141" s="238"/>
    </row>
    <row r="3142" spans="1:18" ht="14.25" hidden="1" customHeight="1">
      <c r="A3142" s="185" t="s">
        <v>1110</v>
      </c>
      <c r="B3142" s="167" t="s">
        <v>4456</v>
      </c>
      <c r="C3142" s="295" t="s">
        <v>1096</v>
      </c>
      <c r="D3142" s="6" t="str">
        <f>IF(OR(ISNUMBER(SEARCH('[1]Lookup for use classification'!$B$1,C3142)),ISNUMBER(SEARCH('[1]Lookup for use classification'!$C$1,C3142)),ISNUMBER(SEARCH('[1]Lookup for use classification'!$D$1,C3142)),ISNUMBER(SEARCH('[1]Lookup for use classification'!$E$1,C3142))),'[1]Lookup for use classification'!$A$1,IF(ISNUMBER(SEARCH('[1]Lookup for use classification'!$B$2,C3142)),'[1]Lookup for use classification'!$A$2,IF(ISNUMBER(SEARCH('[1]Lookup for use classification'!$B$3,C3142)),'[1]Lookup for use classification'!$A$3,IF(OR(ISNUMBER(SEARCH('[1]Lookup for use classification'!$B$4,C3142)),ISNUMBER(SEARCH('[1]Lookup for use classification'!$C$4,C3142)),ISNUMBER(SEARCH('[1]Lookup for use classification'!$D$4,C3142)),ISNUMBER(SEARCH('[1]Lookup for use classification'!$E$4,C3142))),'[1]Lookup for use classification'!$A$4,IF(OR(ISNUMBER(SEARCH('[1]Lookup for use classification'!$B$5,C3142)),ISNUMBER(SEARCH('[1]Lookup for use classification'!$C$5,C3142)),ISNUMBER(SEARCH('[1]Lookup for use classification'!$D$5,C3142))),'[1]Lookup for use classification'!$A$5,IF(OR(ISNUMBER(SEARCH('[1]Lookup for use classification'!$B$7,C3142)),ISNUMBER(SEARCH('[1]Lookup for use classification'!$C$7,C3142)),ISNUMBER(SEARCH('[1]Lookup for use classification'!$D$7,C3142))),'[1]Lookup for use classification'!$A$7,IF(OR(ISNUMBER(SEARCH('[1]Lookup for use classification'!$B$9,C3142)),ISNUMBER(SEARCH('[1]Lookup for use classification'!$C$9,C3142)),ISNUMBER(SEARCH('[1]Lookup for use classification'!$D$9,C3142)),ISNUMBER(SEARCH('[1]Lookup for use classification'!$E$9,C3142)),ISNUMBER(SEARCH('[1]Lookup for use classification'!$F$9,C3142)),ISNUMBER(SEARCH('[1]Lookup for use classification'!$G$9,C3142)),ISNUMBER(SEARCH('[1]Lookup for use classification'!$H$9,C3142)),ISNUMBER(SEARCH('[1]Lookup for use classification'!$I$9,C3142)),ISNUMBER(SEARCH('[1]Lookup for use classification'!$J$9,C3142)),ISNUMBER(SEARCH('[1]Lookup for use classification'!$K$9,C3142))),'[1]Lookup for use classification'!$A$9,IF(OR(ISNUMBER(SEARCH('[1]Lookup for use classification'!$B$10,C3142)),ISNUMBER(SEARCH('[1]Lookup for use classification'!$C$10,C3142)),ISNUMBER(SEARCH('[1]Lookup for use classification'!$D$10,C3142)),ISNUMBER(SEARCH('[1]Lookup for use classification'!$E$10,C3142)),ISNUMBER(SEARCH('[1]Lookup for use classification'!$F$10,C3142)),ISNUMBER(SEARCH('[1]Lookup for use classification'!$G$10,C3142))),'[1]Lookup for use classification'!$A$10,IF(OR(ISNUMBER(SEARCH('[1]Lookup for use classification'!$B$11,C3142)),ISNUMBER(SEARCH('[1]Lookup for use classification'!$C$11,C3142))),'[1]Lookup for use classification'!$A$11,IF(OR(ISNUMBER(SEARCH('[1]Lookup for use classification'!$B$12,C3142)),ISNUMBER(SEARCH('[1]Lookup for use classification'!$C$12,C3142))),'[1]Lookup for use classification'!$A$12,IF(OR(ISNUMBER(SEARCH('[1]Lookup for use classification'!$B$13,C3142)),ISNUMBER(SEARCH('[1]Lookup for use classification'!$C$13,C3142)),ISNUMBER(SEARCH('[1]Lookup for use classification'!$D$13,C3142)),,ISNUMBER(SEARCH('[1]Lookup for use classification'!$C$13,C3142)),ISNUMBER(SEARCH('[1]Lookup for use classification'!$E$13,C3142))),'[1]Lookup for use classification'!$A$13,IF(OR(ISNUMBER(SEARCH('[1]Lookup for use classification'!$B$14,C3142)),ISNUMBER(SEARCH('[1]Lookup for use classification'!$C$14,C3142))),'[1]Lookup for use classification'!$A$14,"Other"))))))))))))</f>
        <v>Accomodation Services</v>
      </c>
      <c r="E3142" s="296"/>
      <c r="F3142" s="297"/>
      <c r="G3142" s="297"/>
    </row>
    <row r="3143" spans="1:18" ht="14.25" hidden="1" customHeight="1">
      <c r="A3143" s="185" t="s">
        <v>1110</v>
      </c>
      <c r="B3143" s="8" t="str">
        <f>IF(ISNA(VLOOKUP(CONCATENATE(A3143,C3143),EUS!$B$2:$B$1939,1,FALSE)),"","End Use Study")</f>
        <v>End Use Study</v>
      </c>
      <c r="C3143" s="223"/>
      <c r="D3143" s="162" t="s">
        <v>3335</v>
      </c>
      <c r="E3143" s="224">
        <v>70707</v>
      </c>
      <c r="F3143" s="224"/>
      <c r="G3143" s="224"/>
      <c r="H3143" s="164"/>
      <c r="I3143" s="164"/>
      <c r="K3143" s="163"/>
    </row>
    <row r="3144" spans="1:18" ht="14.25" hidden="1" customHeight="1">
      <c r="A3144" s="187" t="s">
        <v>1110</v>
      </c>
      <c r="B3144" s="167" t="s">
        <v>4456</v>
      </c>
      <c r="C3144" s="295" t="s">
        <v>1102</v>
      </c>
      <c r="D3144" s="6" t="str">
        <f>IF(OR(ISNUMBER(SEARCH('[1]Lookup for use classification'!$B$1,C3144)),ISNUMBER(SEARCH('[1]Lookup for use classification'!$C$1,C3144)),ISNUMBER(SEARCH('[1]Lookup for use classification'!$D$1,C3144)),ISNUMBER(SEARCH('[1]Lookup for use classification'!$E$1,C3144))),'[1]Lookup for use classification'!$A$1,IF(ISNUMBER(SEARCH('[1]Lookup for use classification'!$B$2,C3144)),'[1]Lookup for use classification'!$A$2,IF(ISNUMBER(SEARCH('[1]Lookup for use classification'!$B$3,C3144)),'[1]Lookup for use classification'!$A$3,IF(OR(ISNUMBER(SEARCH('[1]Lookup for use classification'!$B$4,C3144)),ISNUMBER(SEARCH('[1]Lookup for use classification'!$C$4,C3144)),ISNUMBER(SEARCH('[1]Lookup for use classification'!$D$4,C3144)),ISNUMBER(SEARCH('[1]Lookup for use classification'!$E$4,C3144))),'[1]Lookup for use classification'!$A$4,IF(OR(ISNUMBER(SEARCH('[1]Lookup for use classification'!$B$5,C3144)),ISNUMBER(SEARCH('[1]Lookup for use classification'!$C$5,C3144)),ISNUMBER(SEARCH('[1]Lookup for use classification'!$D$5,C3144))),'[1]Lookup for use classification'!$A$5,IF(OR(ISNUMBER(SEARCH('[1]Lookup for use classification'!$B$7,C3144)),ISNUMBER(SEARCH('[1]Lookup for use classification'!$C$7,C3144)),ISNUMBER(SEARCH('[1]Lookup for use classification'!$D$7,C3144))),'[1]Lookup for use classification'!$A$7,IF(OR(ISNUMBER(SEARCH('[1]Lookup for use classification'!$B$9,C3144)),ISNUMBER(SEARCH('[1]Lookup for use classification'!$C$9,C3144)),ISNUMBER(SEARCH('[1]Lookup for use classification'!$D$9,C3144)),ISNUMBER(SEARCH('[1]Lookup for use classification'!$E$9,C3144)),ISNUMBER(SEARCH('[1]Lookup for use classification'!$F$9,C3144)),ISNUMBER(SEARCH('[1]Lookup for use classification'!$G$9,C3144)),ISNUMBER(SEARCH('[1]Lookup for use classification'!$H$9,C3144)),ISNUMBER(SEARCH('[1]Lookup for use classification'!$I$9,C3144)),ISNUMBER(SEARCH('[1]Lookup for use classification'!$J$9,C3144)),ISNUMBER(SEARCH('[1]Lookup for use classification'!$K$9,C3144))),'[1]Lookup for use classification'!$A$9,IF(OR(ISNUMBER(SEARCH('[1]Lookup for use classification'!$B$10,C3144)),ISNUMBER(SEARCH('[1]Lookup for use classification'!$C$10,C3144)),ISNUMBER(SEARCH('[1]Lookup for use classification'!$D$10,C3144)),ISNUMBER(SEARCH('[1]Lookup for use classification'!$E$10,C3144)),ISNUMBER(SEARCH('[1]Lookup for use classification'!$F$10,C3144)),ISNUMBER(SEARCH('[1]Lookup for use classification'!$G$10,C3144))),'[1]Lookup for use classification'!$A$10,IF(OR(ISNUMBER(SEARCH('[1]Lookup for use classification'!$B$11,C3144)),ISNUMBER(SEARCH('[1]Lookup for use classification'!$C$11,C3144))),'[1]Lookup for use classification'!$A$11,IF(OR(ISNUMBER(SEARCH('[1]Lookup for use classification'!$B$12,C3144)),ISNUMBER(SEARCH('[1]Lookup for use classification'!$C$12,C3144))),'[1]Lookup for use classification'!$A$12,IF(OR(ISNUMBER(SEARCH('[1]Lookup for use classification'!$B$13,C3144)),ISNUMBER(SEARCH('[1]Lookup for use classification'!$C$13,C3144)),ISNUMBER(SEARCH('[1]Lookup for use classification'!$D$13,C3144)),,ISNUMBER(SEARCH('[1]Lookup for use classification'!$C$13,C3144)),ISNUMBER(SEARCH('[1]Lookup for use classification'!$E$13,C3144))),'[1]Lookup for use classification'!$A$13,IF(OR(ISNUMBER(SEARCH('[1]Lookup for use classification'!$B$14,C3144)),ISNUMBER(SEARCH('[1]Lookup for use classification'!$C$14,C3144))),'[1]Lookup for use classification'!$A$14,"Other"))))))))))))</f>
        <v>Education - K - 12</v>
      </c>
      <c r="E3144" s="296">
        <v>108700</v>
      </c>
      <c r="F3144" s="297" t="s">
        <v>798</v>
      </c>
      <c r="G3144" s="297"/>
    </row>
    <row r="3145" spans="1:18" ht="14.25" hidden="1" customHeight="1">
      <c r="A3145" s="187" t="s">
        <v>1110</v>
      </c>
      <c r="B3145" s="167" t="s">
        <v>4456</v>
      </c>
      <c r="C3145" s="295" t="s">
        <v>3657</v>
      </c>
      <c r="D3145" s="6" t="str">
        <f>IF(OR(ISNUMBER(SEARCH('[1]Lookup for use classification'!$B$1,C3145)),ISNUMBER(SEARCH('[1]Lookup for use classification'!$C$1,C3145)),ISNUMBER(SEARCH('[1]Lookup for use classification'!$D$1,C3145)),ISNUMBER(SEARCH('[1]Lookup for use classification'!$E$1,C3145))),'[1]Lookup for use classification'!$A$1,IF(ISNUMBER(SEARCH('[1]Lookup for use classification'!$B$2,C3145)),'[1]Lookup for use classification'!$A$2,IF(ISNUMBER(SEARCH('[1]Lookup for use classification'!$B$3,C3145)),'[1]Lookup for use classification'!$A$3,IF(OR(ISNUMBER(SEARCH('[1]Lookup for use classification'!$B$4,C3145)),ISNUMBER(SEARCH('[1]Lookup for use classification'!$C$4,C3145)),ISNUMBER(SEARCH('[1]Lookup for use classification'!$D$4,C3145)),ISNUMBER(SEARCH('[1]Lookup for use classification'!$E$4,C3145))),'[1]Lookup for use classification'!$A$4,IF(OR(ISNUMBER(SEARCH('[1]Lookup for use classification'!$B$5,C3145)),ISNUMBER(SEARCH('[1]Lookup for use classification'!$C$5,C3145)),ISNUMBER(SEARCH('[1]Lookup for use classification'!$D$5,C3145))),'[1]Lookup for use classification'!$A$5,IF(OR(ISNUMBER(SEARCH('[1]Lookup for use classification'!$B$7,C3145)),ISNUMBER(SEARCH('[1]Lookup for use classification'!$C$7,C3145)),ISNUMBER(SEARCH('[1]Lookup for use classification'!$D$7,C3145))),'[1]Lookup for use classification'!$A$7,IF(OR(ISNUMBER(SEARCH('[1]Lookup for use classification'!$B$9,C3145)),ISNUMBER(SEARCH('[1]Lookup for use classification'!$C$9,C3145)),ISNUMBER(SEARCH('[1]Lookup for use classification'!$D$9,C3145)),ISNUMBER(SEARCH('[1]Lookup for use classification'!$E$9,C3145)),ISNUMBER(SEARCH('[1]Lookup for use classification'!$F$9,C3145)),ISNUMBER(SEARCH('[1]Lookup for use classification'!$G$9,C3145)),ISNUMBER(SEARCH('[1]Lookup for use classification'!$H$9,C3145)),ISNUMBER(SEARCH('[1]Lookup for use classification'!$I$9,C3145)),ISNUMBER(SEARCH('[1]Lookup for use classification'!$J$9,C3145)),ISNUMBER(SEARCH('[1]Lookup for use classification'!$K$9,C3145))),'[1]Lookup for use classification'!$A$9,IF(OR(ISNUMBER(SEARCH('[1]Lookup for use classification'!$B$10,C3145)),ISNUMBER(SEARCH('[1]Lookup for use classification'!$C$10,C3145)),ISNUMBER(SEARCH('[1]Lookup for use classification'!$D$10,C3145)),ISNUMBER(SEARCH('[1]Lookup for use classification'!$E$10,C3145)),ISNUMBER(SEARCH('[1]Lookup for use classification'!$F$10,C3145)),ISNUMBER(SEARCH('[1]Lookup for use classification'!$G$10,C3145))),'[1]Lookup for use classification'!$A$10,IF(OR(ISNUMBER(SEARCH('[1]Lookup for use classification'!$B$11,C3145)),ISNUMBER(SEARCH('[1]Lookup for use classification'!$C$11,C3145))),'[1]Lookup for use classification'!$A$11,IF(OR(ISNUMBER(SEARCH('[1]Lookup for use classification'!$B$12,C3145)),ISNUMBER(SEARCH('[1]Lookup for use classification'!$C$12,C3145))),'[1]Lookup for use classification'!$A$12,IF(OR(ISNUMBER(SEARCH('[1]Lookup for use classification'!$B$13,C3145)),ISNUMBER(SEARCH('[1]Lookup for use classification'!$C$13,C3145)),ISNUMBER(SEARCH('[1]Lookup for use classification'!$D$13,C3145)),,ISNUMBER(SEARCH('[1]Lookup for use classification'!$C$13,C3145)),ISNUMBER(SEARCH('[1]Lookup for use classification'!$E$13,C3145))),'[1]Lookup for use classification'!$A$13,IF(OR(ISNUMBER(SEARCH('[1]Lookup for use classification'!$B$14,C3145)),ISNUMBER(SEARCH('[1]Lookup for use classification'!$C$14,C3145))),'[1]Lookup for use classification'!$A$14,"Other"))))))))))))</f>
        <v>Food Service and Drinking Places</v>
      </c>
      <c r="E3145" s="296"/>
      <c r="F3145" s="297"/>
      <c r="G3145" s="297"/>
    </row>
    <row r="3146" spans="1:18" ht="14.25" hidden="1" customHeight="1">
      <c r="A3146" s="187" t="s">
        <v>1110</v>
      </c>
      <c r="B3146" s="167" t="s">
        <v>4456</v>
      </c>
      <c r="C3146" s="295" t="s">
        <v>1099</v>
      </c>
      <c r="D3146" s="6" t="str">
        <f>IF(OR(ISNUMBER(SEARCH('[1]Lookup for use classification'!$B$1,C3146)),ISNUMBER(SEARCH('[1]Lookup for use classification'!$C$1,C3146)),ISNUMBER(SEARCH('[1]Lookup for use classification'!$D$1,C3146)),ISNUMBER(SEARCH('[1]Lookup for use classification'!$E$1,C3146))),'[1]Lookup for use classification'!$A$1,IF(ISNUMBER(SEARCH('[1]Lookup for use classification'!$B$2,C3146)),'[1]Lookup for use classification'!$A$2,IF(ISNUMBER(SEARCH('[1]Lookup for use classification'!$B$3,C3146)),'[1]Lookup for use classification'!$A$3,IF(OR(ISNUMBER(SEARCH('[1]Lookup for use classification'!$B$4,C3146)),ISNUMBER(SEARCH('[1]Lookup for use classification'!$C$4,C3146)),ISNUMBER(SEARCH('[1]Lookup for use classification'!$D$4,C3146)),ISNUMBER(SEARCH('[1]Lookup for use classification'!$E$4,C3146))),'[1]Lookup for use classification'!$A$4,IF(OR(ISNUMBER(SEARCH('[1]Lookup for use classification'!$B$5,C3146)),ISNUMBER(SEARCH('[1]Lookup for use classification'!$C$5,C3146)),ISNUMBER(SEARCH('[1]Lookup for use classification'!$D$5,C3146))),'[1]Lookup for use classification'!$A$5,IF(OR(ISNUMBER(SEARCH('[1]Lookup for use classification'!$B$7,C3146)),ISNUMBER(SEARCH('[1]Lookup for use classification'!$C$7,C3146)),ISNUMBER(SEARCH('[1]Lookup for use classification'!$D$7,C3146))),'[1]Lookup for use classification'!$A$7,IF(OR(ISNUMBER(SEARCH('[1]Lookup for use classification'!$B$9,C3146)),ISNUMBER(SEARCH('[1]Lookup for use classification'!$C$9,C3146)),ISNUMBER(SEARCH('[1]Lookup for use classification'!$D$9,C3146)),ISNUMBER(SEARCH('[1]Lookup for use classification'!$E$9,C3146)),ISNUMBER(SEARCH('[1]Lookup for use classification'!$F$9,C3146)),ISNUMBER(SEARCH('[1]Lookup for use classification'!$G$9,C3146)),ISNUMBER(SEARCH('[1]Lookup for use classification'!$H$9,C3146)),ISNUMBER(SEARCH('[1]Lookup for use classification'!$I$9,C3146)),ISNUMBER(SEARCH('[1]Lookup for use classification'!$J$9,C3146)),ISNUMBER(SEARCH('[1]Lookup for use classification'!$K$9,C3146))),'[1]Lookup for use classification'!$A$9,IF(OR(ISNUMBER(SEARCH('[1]Lookup for use classification'!$B$10,C3146)),ISNUMBER(SEARCH('[1]Lookup for use classification'!$C$10,C3146)),ISNUMBER(SEARCH('[1]Lookup for use classification'!$D$10,C3146)),ISNUMBER(SEARCH('[1]Lookup for use classification'!$E$10,C3146)),ISNUMBER(SEARCH('[1]Lookup for use classification'!$F$10,C3146)),ISNUMBER(SEARCH('[1]Lookup for use classification'!$G$10,C3146))),'[1]Lookup for use classification'!$A$10,IF(OR(ISNUMBER(SEARCH('[1]Lookup for use classification'!$B$11,C3146)),ISNUMBER(SEARCH('[1]Lookup for use classification'!$C$11,C3146))),'[1]Lookup for use classification'!$A$11,IF(OR(ISNUMBER(SEARCH('[1]Lookup for use classification'!$B$12,C3146)),ISNUMBER(SEARCH('[1]Lookup for use classification'!$C$12,C3146))),'[1]Lookup for use classification'!$A$12,IF(OR(ISNUMBER(SEARCH('[1]Lookup for use classification'!$B$13,C3146)),ISNUMBER(SEARCH('[1]Lookup for use classification'!$C$13,C3146)),ISNUMBER(SEARCH('[1]Lookup for use classification'!$D$13,C3146)),,ISNUMBER(SEARCH('[1]Lookup for use classification'!$C$13,C3146)),ISNUMBER(SEARCH('[1]Lookup for use classification'!$E$13,C3146))),'[1]Lookup for use classification'!$A$13,IF(OR(ISNUMBER(SEARCH('[1]Lookup for use classification'!$B$14,C3146)),ISNUMBER(SEARCH('[1]Lookup for use classification'!$C$14,C3146))),'[1]Lookup for use classification'!$A$14,"Other"))))))))))))</f>
        <v>Health Care - Hospitals</v>
      </c>
      <c r="E3146" s="296">
        <v>3250</v>
      </c>
      <c r="F3146" s="297" t="s">
        <v>989</v>
      </c>
      <c r="G3146" s="297"/>
    </row>
    <row r="3147" spans="1:18" ht="14.25" hidden="1" customHeight="1">
      <c r="A3147" s="187" t="s">
        <v>1110</v>
      </c>
      <c r="B3147" s="167" t="s">
        <v>4456</v>
      </c>
      <c r="C3147" s="295" t="s">
        <v>147</v>
      </c>
      <c r="D3147" s="6" t="str">
        <f>IF(OR(ISNUMBER(SEARCH('[1]Lookup for use classification'!$B$1,C3147)),ISNUMBER(SEARCH('[1]Lookup for use classification'!$C$1,C3147)),ISNUMBER(SEARCH('[1]Lookup for use classification'!$D$1,C3147)),ISNUMBER(SEARCH('[1]Lookup for use classification'!$E$1,C3147))),'[1]Lookup for use classification'!$A$1,IF(ISNUMBER(SEARCH('[1]Lookup for use classification'!$B$2,C3147)),'[1]Lookup for use classification'!$A$2,IF(ISNUMBER(SEARCH('[1]Lookup for use classification'!$B$3,C3147)),'[1]Lookup for use classification'!$A$3,IF(OR(ISNUMBER(SEARCH('[1]Lookup for use classification'!$B$4,C3147)),ISNUMBER(SEARCH('[1]Lookup for use classification'!$C$4,C3147)),ISNUMBER(SEARCH('[1]Lookup for use classification'!$D$4,C3147)),ISNUMBER(SEARCH('[1]Lookup for use classification'!$E$4,C3147))),'[1]Lookup for use classification'!$A$4,IF(OR(ISNUMBER(SEARCH('[1]Lookup for use classification'!$B$5,C3147)),ISNUMBER(SEARCH('[1]Lookup for use classification'!$C$5,C3147)),ISNUMBER(SEARCH('[1]Lookup for use classification'!$D$5,C3147))),'[1]Lookup for use classification'!$A$5,IF(OR(ISNUMBER(SEARCH('[1]Lookup for use classification'!$B$7,C3147)),ISNUMBER(SEARCH('[1]Lookup for use classification'!$C$7,C3147)),ISNUMBER(SEARCH('[1]Lookup for use classification'!$D$7,C3147))),'[1]Lookup for use classification'!$A$7,IF(OR(ISNUMBER(SEARCH('[1]Lookup for use classification'!$B$9,C3147)),ISNUMBER(SEARCH('[1]Lookup for use classification'!$C$9,C3147)),ISNUMBER(SEARCH('[1]Lookup for use classification'!$D$9,C3147)),ISNUMBER(SEARCH('[1]Lookup for use classification'!$E$9,C3147)),ISNUMBER(SEARCH('[1]Lookup for use classification'!$F$9,C3147)),ISNUMBER(SEARCH('[1]Lookup for use classification'!$G$9,C3147)),ISNUMBER(SEARCH('[1]Lookup for use classification'!$H$9,C3147)),ISNUMBER(SEARCH('[1]Lookup for use classification'!$I$9,C3147)),ISNUMBER(SEARCH('[1]Lookup for use classification'!$J$9,C3147)),ISNUMBER(SEARCH('[1]Lookup for use classification'!$K$9,C3147))),'[1]Lookup for use classification'!$A$9,IF(OR(ISNUMBER(SEARCH('[1]Lookup for use classification'!$B$10,C3147)),ISNUMBER(SEARCH('[1]Lookup for use classification'!$C$10,C3147)),ISNUMBER(SEARCH('[1]Lookup for use classification'!$D$10,C3147)),ISNUMBER(SEARCH('[1]Lookup for use classification'!$E$10,C3147)),ISNUMBER(SEARCH('[1]Lookup for use classification'!$F$10,C3147)),ISNUMBER(SEARCH('[1]Lookup for use classification'!$G$10,C3147))),'[1]Lookup for use classification'!$A$10,IF(OR(ISNUMBER(SEARCH('[1]Lookup for use classification'!$B$11,C3147)),ISNUMBER(SEARCH('[1]Lookup for use classification'!$C$11,C3147))),'[1]Lookup for use classification'!$A$11,IF(OR(ISNUMBER(SEARCH('[1]Lookup for use classification'!$B$12,C3147)),ISNUMBER(SEARCH('[1]Lookup for use classification'!$C$12,C3147))),'[1]Lookup for use classification'!$A$12,IF(OR(ISNUMBER(SEARCH('[1]Lookup for use classification'!$B$13,C3147)),ISNUMBER(SEARCH('[1]Lookup for use classification'!$C$13,C3147)),ISNUMBER(SEARCH('[1]Lookup for use classification'!$D$13,C3147)),,ISNUMBER(SEARCH('[1]Lookup for use classification'!$C$13,C3147)),ISNUMBER(SEARCH('[1]Lookup for use classification'!$E$13,C3147))),'[1]Lookup for use classification'!$A$13,IF(OR(ISNUMBER(SEARCH('[1]Lookup for use classification'!$B$14,C3147)),ISNUMBER(SEARCH('[1]Lookup for use classification'!$C$14,C3147))),'[1]Lookup for use classification'!$A$14,"Other"))))))))))))</f>
        <v>Health Care - Hospitals</v>
      </c>
      <c r="E3147" s="296"/>
      <c r="F3147" s="297"/>
      <c r="G3147" s="297"/>
    </row>
    <row r="3148" spans="1:18" ht="14.25" hidden="1" customHeight="1">
      <c r="A3148" s="187" t="s">
        <v>1110</v>
      </c>
      <c r="B3148" s="167" t="s">
        <v>4456</v>
      </c>
      <c r="C3148" s="295" t="s">
        <v>1105</v>
      </c>
      <c r="D3148" s="6" t="str">
        <f>IF(OR(ISNUMBER(SEARCH('[1]Lookup for use classification'!$B$1,C3148)),ISNUMBER(SEARCH('[1]Lookup for use classification'!$C$1,C3148)),ISNUMBER(SEARCH('[1]Lookup for use classification'!$D$1,C3148)),ISNUMBER(SEARCH('[1]Lookup for use classification'!$E$1,C3148))),'[1]Lookup for use classification'!$A$1,IF(ISNUMBER(SEARCH('[1]Lookup for use classification'!$B$2,C3148)),'[1]Lookup for use classification'!$A$2,IF(ISNUMBER(SEARCH('[1]Lookup for use classification'!$B$3,C3148)),'[1]Lookup for use classification'!$A$3,IF(OR(ISNUMBER(SEARCH('[1]Lookup for use classification'!$B$4,C3148)),ISNUMBER(SEARCH('[1]Lookup for use classification'!$C$4,C3148)),ISNUMBER(SEARCH('[1]Lookup for use classification'!$D$4,C3148)),ISNUMBER(SEARCH('[1]Lookup for use classification'!$E$4,C3148))),'[1]Lookup for use classification'!$A$4,IF(OR(ISNUMBER(SEARCH('[1]Lookup for use classification'!$B$5,C3148)),ISNUMBER(SEARCH('[1]Lookup for use classification'!$C$5,C3148)),ISNUMBER(SEARCH('[1]Lookup for use classification'!$D$5,C3148))),'[1]Lookup for use classification'!$A$5,IF(OR(ISNUMBER(SEARCH('[1]Lookup for use classification'!$B$7,C3148)),ISNUMBER(SEARCH('[1]Lookup for use classification'!$C$7,C3148)),ISNUMBER(SEARCH('[1]Lookup for use classification'!$D$7,C3148))),'[1]Lookup for use classification'!$A$7,IF(OR(ISNUMBER(SEARCH('[1]Lookup for use classification'!$B$9,C3148)),ISNUMBER(SEARCH('[1]Lookup for use classification'!$C$9,C3148)),ISNUMBER(SEARCH('[1]Lookup for use classification'!$D$9,C3148)),ISNUMBER(SEARCH('[1]Lookup for use classification'!$E$9,C3148)),ISNUMBER(SEARCH('[1]Lookup for use classification'!$F$9,C3148)),ISNUMBER(SEARCH('[1]Lookup for use classification'!$G$9,C3148)),ISNUMBER(SEARCH('[1]Lookup for use classification'!$H$9,C3148)),ISNUMBER(SEARCH('[1]Lookup for use classification'!$I$9,C3148)),ISNUMBER(SEARCH('[1]Lookup for use classification'!$J$9,C3148)),ISNUMBER(SEARCH('[1]Lookup for use classification'!$K$9,C3148))),'[1]Lookup for use classification'!$A$9,IF(OR(ISNUMBER(SEARCH('[1]Lookup for use classification'!$B$10,C3148)),ISNUMBER(SEARCH('[1]Lookup for use classification'!$C$10,C3148)),ISNUMBER(SEARCH('[1]Lookup for use classification'!$D$10,C3148)),ISNUMBER(SEARCH('[1]Lookup for use classification'!$E$10,C3148)),ISNUMBER(SEARCH('[1]Lookup for use classification'!$F$10,C3148)),ISNUMBER(SEARCH('[1]Lookup for use classification'!$G$10,C3148))),'[1]Lookup for use classification'!$A$10,IF(OR(ISNUMBER(SEARCH('[1]Lookup for use classification'!$B$11,C3148)),ISNUMBER(SEARCH('[1]Lookup for use classification'!$C$11,C3148))),'[1]Lookup for use classification'!$A$11,IF(OR(ISNUMBER(SEARCH('[1]Lookup for use classification'!$B$12,C3148)),ISNUMBER(SEARCH('[1]Lookup for use classification'!$C$12,C3148))),'[1]Lookup for use classification'!$A$12,IF(OR(ISNUMBER(SEARCH('[1]Lookup for use classification'!$B$13,C3148)),ISNUMBER(SEARCH('[1]Lookup for use classification'!$C$13,C3148)),ISNUMBER(SEARCH('[1]Lookup for use classification'!$D$13,C3148)),,ISNUMBER(SEARCH('[1]Lookup for use classification'!$C$13,C3148)),ISNUMBER(SEARCH('[1]Lookup for use classification'!$E$13,C3148))),'[1]Lookup for use classification'!$A$13,IF(OR(ISNUMBER(SEARCH('[1]Lookup for use classification'!$B$14,C3148)),ISNUMBER(SEARCH('[1]Lookup for use classification'!$C$14,C3148))),'[1]Lookup for use classification'!$A$14,"Other"))))))))))))</f>
        <v>Health Care - Hospitals</v>
      </c>
      <c r="E3148" s="296"/>
      <c r="F3148" s="297"/>
      <c r="G3148" s="297"/>
    </row>
    <row r="3149" spans="1:18" ht="14.25" hidden="1" customHeight="1">
      <c r="A3149" s="187" t="s">
        <v>1110</v>
      </c>
      <c r="B3149" s="167" t="s">
        <v>4456</v>
      </c>
      <c r="C3149" s="295" t="s">
        <v>1095</v>
      </c>
      <c r="D3149" s="6" t="str">
        <f>IF(OR(ISNUMBER(SEARCH('[1]Lookup for use classification'!$B$1,C3149)),ISNUMBER(SEARCH('[1]Lookup for use classification'!$C$1,C3149)),ISNUMBER(SEARCH('[1]Lookup for use classification'!$D$1,C3149)),ISNUMBER(SEARCH('[1]Lookup for use classification'!$E$1,C3149))),'[1]Lookup for use classification'!$A$1,IF(ISNUMBER(SEARCH('[1]Lookup for use classification'!$B$2,C3149)),'[1]Lookup for use classification'!$A$2,IF(ISNUMBER(SEARCH('[1]Lookup for use classification'!$B$3,C3149)),'[1]Lookup for use classification'!$A$3,IF(OR(ISNUMBER(SEARCH('[1]Lookup for use classification'!$B$4,C3149)),ISNUMBER(SEARCH('[1]Lookup for use classification'!$C$4,C3149)),ISNUMBER(SEARCH('[1]Lookup for use classification'!$D$4,C3149)),ISNUMBER(SEARCH('[1]Lookup for use classification'!$E$4,C3149))),'[1]Lookup for use classification'!$A$4,IF(OR(ISNUMBER(SEARCH('[1]Lookup for use classification'!$B$5,C3149)),ISNUMBER(SEARCH('[1]Lookup for use classification'!$C$5,C3149)),ISNUMBER(SEARCH('[1]Lookup for use classification'!$D$5,C3149))),'[1]Lookup for use classification'!$A$5,IF(OR(ISNUMBER(SEARCH('[1]Lookup for use classification'!$B$7,C3149)),ISNUMBER(SEARCH('[1]Lookup for use classification'!$C$7,C3149)),ISNUMBER(SEARCH('[1]Lookup for use classification'!$D$7,C3149))),'[1]Lookup for use classification'!$A$7,IF(OR(ISNUMBER(SEARCH('[1]Lookup for use classification'!$B$9,C3149)),ISNUMBER(SEARCH('[1]Lookup for use classification'!$C$9,C3149)),ISNUMBER(SEARCH('[1]Lookup for use classification'!$D$9,C3149)),ISNUMBER(SEARCH('[1]Lookup for use classification'!$E$9,C3149)),ISNUMBER(SEARCH('[1]Lookup for use classification'!$F$9,C3149)),ISNUMBER(SEARCH('[1]Lookup for use classification'!$G$9,C3149)),ISNUMBER(SEARCH('[1]Lookup for use classification'!$H$9,C3149)),ISNUMBER(SEARCH('[1]Lookup for use classification'!$I$9,C3149)),ISNUMBER(SEARCH('[1]Lookup for use classification'!$J$9,C3149)),ISNUMBER(SEARCH('[1]Lookup for use classification'!$K$9,C3149))),'[1]Lookup for use classification'!$A$9,IF(OR(ISNUMBER(SEARCH('[1]Lookup for use classification'!$B$10,C3149)),ISNUMBER(SEARCH('[1]Lookup for use classification'!$C$10,C3149)),ISNUMBER(SEARCH('[1]Lookup for use classification'!$D$10,C3149)),ISNUMBER(SEARCH('[1]Lookup for use classification'!$E$10,C3149)),ISNUMBER(SEARCH('[1]Lookup for use classification'!$F$10,C3149)),ISNUMBER(SEARCH('[1]Lookup for use classification'!$G$10,C3149))),'[1]Lookup for use classification'!$A$10,IF(OR(ISNUMBER(SEARCH('[1]Lookup for use classification'!$B$11,C3149)),ISNUMBER(SEARCH('[1]Lookup for use classification'!$C$11,C3149))),'[1]Lookup for use classification'!$A$11,IF(OR(ISNUMBER(SEARCH('[1]Lookup for use classification'!$B$12,C3149)),ISNUMBER(SEARCH('[1]Lookup for use classification'!$C$12,C3149))),'[1]Lookup for use classification'!$A$12,IF(OR(ISNUMBER(SEARCH('[1]Lookup for use classification'!$B$13,C3149)),ISNUMBER(SEARCH('[1]Lookup for use classification'!$C$13,C3149)),ISNUMBER(SEARCH('[1]Lookup for use classification'!$D$13,C3149)),,ISNUMBER(SEARCH('[1]Lookup for use classification'!$C$13,C3149)),ISNUMBER(SEARCH('[1]Lookup for use classification'!$E$13,C3149))),'[1]Lookup for use classification'!$A$13,IF(OR(ISNUMBER(SEARCH('[1]Lookup for use classification'!$B$14,C3149)),ISNUMBER(SEARCH('[1]Lookup for use classification'!$C$14,C3149))),'[1]Lookup for use classification'!$A$14,"Other"))))))))))))</f>
        <v>Office</v>
      </c>
      <c r="E3149" s="296">
        <v>800</v>
      </c>
      <c r="F3149" s="297"/>
      <c r="G3149" s="297"/>
    </row>
    <row r="3150" spans="1:18" ht="14.25" hidden="1" customHeight="1">
      <c r="A3150" s="187" t="s">
        <v>1110</v>
      </c>
      <c r="B3150" s="167" t="s">
        <v>4456</v>
      </c>
      <c r="C3150" s="295" t="s">
        <v>1101</v>
      </c>
      <c r="D3150" s="6" t="str">
        <f>IF(OR(ISNUMBER(SEARCH('[1]Lookup for use classification'!$B$1,C3150)),ISNUMBER(SEARCH('[1]Lookup for use classification'!$C$1,C3150)),ISNUMBER(SEARCH('[1]Lookup for use classification'!$D$1,C3150)),ISNUMBER(SEARCH('[1]Lookup for use classification'!$E$1,C3150))),'[1]Lookup for use classification'!$A$1,IF(ISNUMBER(SEARCH('[1]Lookup for use classification'!$B$2,C3150)),'[1]Lookup for use classification'!$A$2,IF(ISNUMBER(SEARCH('[1]Lookup for use classification'!$B$3,C3150)),'[1]Lookup for use classification'!$A$3,IF(OR(ISNUMBER(SEARCH('[1]Lookup for use classification'!$B$4,C3150)),ISNUMBER(SEARCH('[1]Lookup for use classification'!$C$4,C3150)),ISNUMBER(SEARCH('[1]Lookup for use classification'!$D$4,C3150)),ISNUMBER(SEARCH('[1]Lookup for use classification'!$E$4,C3150))),'[1]Lookup for use classification'!$A$4,IF(OR(ISNUMBER(SEARCH('[1]Lookup for use classification'!$B$5,C3150)),ISNUMBER(SEARCH('[1]Lookup for use classification'!$C$5,C3150)),ISNUMBER(SEARCH('[1]Lookup for use classification'!$D$5,C3150))),'[1]Lookup for use classification'!$A$5,IF(OR(ISNUMBER(SEARCH('[1]Lookup for use classification'!$B$7,C3150)),ISNUMBER(SEARCH('[1]Lookup for use classification'!$C$7,C3150)),ISNUMBER(SEARCH('[1]Lookup for use classification'!$D$7,C3150))),'[1]Lookup for use classification'!$A$7,IF(OR(ISNUMBER(SEARCH('[1]Lookup for use classification'!$B$9,C3150)),ISNUMBER(SEARCH('[1]Lookup for use classification'!$C$9,C3150)),ISNUMBER(SEARCH('[1]Lookup for use classification'!$D$9,C3150)),ISNUMBER(SEARCH('[1]Lookup for use classification'!$E$9,C3150)),ISNUMBER(SEARCH('[1]Lookup for use classification'!$F$9,C3150)),ISNUMBER(SEARCH('[1]Lookup for use classification'!$G$9,C3150)),ISNUMBER(SEARCH('[1]Lookup for use classification'!$H$9,C3150)),ISNUMBER(SEARCH('[1]Lookup for use classification'!$I$9,C3150)),ISNUMBER(SEARCH('[1]Lookup for use classification'!$J$9,C3150)),ISNUMBER(SEARCH('[1]Lookup for use classification'!$K$9,C3150))),'[1]Lookup for use classification'!$A$9,IF(OR(ISNUMBER(SEARCH('[1]Lookup for use classification'!$B$10,C3150)),ISNUMBER(SEARCH('[1]Lookup for use classification'!$C$10,C3150)),ISNUMBER(SEARCH('[1]Lookup for use classification'!$D$10,C3150)),ISNUMBER(SEARCH('[1]Lookup for use classification'!$E$10,C3150)),ISNUMBER(SEARCH('[1]Lookup for use classification'!$F$10,C3150)),ISNUMBER(SEARCH('[1]Lookup for use classification'!$G$10,C3150))),'[1]Lookup for use classification'!$A$10,IF(OR(ISNUMBER(SEARCH('[1]Lookup for use classification'!$B$11,C3150)),ISNUMBER(SEARCH('[1]Lookup for use classification'!$C$11,C3150))),'[1]Lookup for use classification'!$A$11,IF(OR(ISNUMBER(SEARCH('[1]Lookup for use classification'!$B$12,C3150)),ISNUMBER(SEARCH('[1]Lookup for use classification'!$C$12,C3150))),'[1]Lookup for use classification'!$A$12,IF(OR(ISNUMBER(SEARCH('[1]Lookup for use classification'!$B$13,C3150)),ISNUMBER(SEARCH('[1]Lookup for use classification'!$C$13,C3150)),ISNUMBER(SEARCH('[1]Lookup for use classification'!$D$13,C3150)),,ISNUMBER(SEARCH('[1]Lookup for use classification'!$C$13,C3150)),ISNUMBER(SEARCH('[1]Lookup for use classification'!$E$13,C3150))),'[1]Lookup for use classification'!$A$13,IF(OR(ISNUMBER(SEARCH('[1]Lookup for use classification'!$B$14,C3150)),ISNUMBER(SEARCH('[1]Lookup for use classification'!$C$14,C3150))),'[1]Lookup for use classification'!$A$14,"Other"))))))))))))</f>
        <v>Office</v>
      </c>
      <c r="E3150" s="296">
        <v>1075</v>
      </c>
      <c r="F3150" s="297" t="s">
        <v>989</v>
      </c>
      <c r="G3150" s="297"/>
    </row>
    <row r="3151" spans="1:18" ht="14.25" hidden="1" customHeight="1">
      <c r="A3151" s="187" t="s">
        <v>1110</v>
      </c>
      <c r="B3151" s="167" t="s">
        <v>4456</v>
      </c>
      <c r="C3151" s="295" t="s">
        <v>1091</v>
      </c>
      <c r="D3151" s="6" t="str">
        <f>IF(OR(ISNUMBER(SEARCH('[1]Lookup for use classification'!$B$1,C3151)),ISNUMBER(SEARCH('[1]Lookup for use classification'!$C$1,C3151)),ISNUMBER(SEARCH('[1]Lookup for use classification'!$D$1,C3151)),ISNUMBER(SEARCH('[1]Lookup for use classification'!$E$1,C3151))),'[1]Lookup for use classification'!$A$1,IF(ISNUMBER(SEARCH('[1]Lookup for use classification'!$B$2,C3151)),'[1]Lookup for use classification'!$A$2,IF(ISNUMBER(SEARCH('[1]Lookup for use classification'!$B$3,C3151)),'[1]Lookup for use classification'!$A$3,IF(OR(ISNUMBER(SEARCH('[1]Lookup for use classification'!$B$4,C3151)),ISNUMBER(SEARCH('[1]Lookup for use classification'!$C$4,C3151)),ISNUMBER(SEARCH('[1]Lookup for use classification'!$D$4,C3151)),ISNUMBER(SEARCH('[1]Lookup for use classification'!$E$4,C3151))),'[1]Lookup for use classification'!$A$4,IF(OR(ISNUMBER(SEARCH('[1]Lookup for use classification'!$B$5,C3151)),ISNUMBER(SEARCH('[1]Lookup for use classification'!$C$5,C3151)),ISNUMBER(SEARCH('[1]Lookup for use classification'!$D$5,C3151))),'[1]Lookup for use classification'!$A$5,IF(OR(ISNUMBER(SEARCH('[1]Lookup for use classification'!$B$7,C3151)),ISNUMBER(SEARCH('[1]Lookup for use classification'!$C$7,C3151)),ISNUMBER(SEARCH('[1]Lookup for use classification'!$D$7,C3151))),'[1]Lookup for use classification'!$A$7,IF(OR(ISNUMBER(SEARCH('[1]Lookup for use classification'!$B$9,C3151)),ISNUMBER(SEARCH('[1]Lookup for use classification'!$C$9,C3151)),ISNUMBER(SEARCH('[1]Lookup for use classification'!$D$9,C3151)),ISNUMBER(SEARCH('[1]Lookup for use classification'!$E$9,C3151)),ISNUMBER(SEARCH('[1]Lookup for use classification'!$F$9,C3151)),ISNUMBER(SEARCH('[1]Lookup for use classification'!$G$9,C3151)),ISNUMBER(SEARCH('[1]Lookup for use classification'!$H$9,C3151)),ISNUMBER(SEARCH('[1]Lookup for use classification'!$I$9,C3151)),ISNUMBER(SEARCH('[1]Lookup for use classification'!$J$9,C3151)),ISNUMBER(SEARCH('[1]Lookup for use classification'!$K$9,C3151))),'[1]Lookup for use classification'!$A$9,IF(OR(ISNUMBER(SEARCH('[1]Lookup for use classification'!$B$10,C3151)),ISNUMBER(SEARCH('[1]Lookup for use classification'!$C$10,C3151)),ISNUMBER(SEARCH('[1]Lookup for use classification'!$D$10,C3151)),ISNUMBER(SEARCH('[1]Lookup for use classification'!$E$10,C3151)),ISNUMBER(SEARCH('[1]Lookup for use classification'!$F$10,C3151)),ISNUMBER(SEARCH('[1]Lookup for use classification'!$G$10,C3151))),'[1]Lookup for use classification'!$A$10,IF(OR(ISNUMBER(SEARCH('[1]Lookup for use classification'!$B$11,C3151)),ISNUMBER(SEARCH('[1]Lookup for use classification'!$C$11,C3151))),'[1]Lookup for use classification'!$A$11,IF(OR(ISNUMBER(SEARCH('[1]Lookup for use classification'!$B$12,C3151)),ISNUMBER(SEARCH('[1]Lookup for use classification'!$C$12,C3151))),'[1]Lookup for use classification'!$A$12,IF(OR(ISNUMBER(SEARCH('[1]Lookup for use classification'!$B$13,C3151)),ISNUMBER(SEARCH('[1]Lookup for use classification'!$C$13,C3151)),ISNUMBER(SEARCH('[1]Lookup for use classification'!$D$13,C3151)),,ISNUMBER(SEARCH('[1]Lookup for use classification'!$C$13,C3151)),ISNUMBER(SEARCH('[1]Lookup for use classification'!$E$13,C3151))),'[1]Lookup for use classification'!$A$13,IF(OR(ISNUMBER(SEARCH('[1]Lookup for use classification'!$B$14,C3151)),ISNUMBER(SEARCH('[1]Lookup for use classification'!$C$14,C3151))),'[1]Lookup for use classification'!$A$14,"Other"))))))))))))</f>
        <v>Office</v>
      </c>
      <c r="E3151" s="296">
        <v>2039</v>
      </c>
      <c r="F3151" s="297"/>
      <c r="G3151" s="297"/>
    </row>
    <row r="3152" spans="1:18" ht="14.25" hidden="1" customHeight="1">
      <c r="A3152" s="188" t="s">
        <v>1110</v>
      </c>
      <c r="B3152" s="162" t="s">
        <v>4511</v>
      </c>
      <c r="C3152" s="223"/>
      <c r="D3152" s="162" t="s">
        <v>377</v>
      </c>
      <c r="E3152" s="224">
        <v>5400</v>
      </c>
      <c r="F3152" s="224"/>
      <c r="G3152" s="224"/>
      <c r="H3152" s="164">
        <v>2550</v>
      </c>
      <c r="I3152" s="164"/>
      <c r="J3152" s="165">
        <v>41046</v>
      </c>
      <c r="M3152" s="165">
        <v>1584</v>
      </c>
      <c r="O3152" s="165">
        <v>26407</v>
      </c>
      <c r="R3152" s="165">
        <v>46069</v>
      </c>
    </row>
    <row r="3153" spans="1:12" ht="14.25" hidden="1" customHeight="1">
      <c r="A3153" s="187" t="s">
        <v>1110</v>
      </c>
      <c r="B3153" s="167" t="s">
        <v>4456</v>
      </c>
      <c r="C3153" s="295" t="s">
        <v>1098</v>
      </c>
      <c r="D3153" s="6" t="str">
        <f>IF(OR(ISNUMBER(SEARCH('[1]Lookup for use classification'!$B$1,C3153)),ISNUMBER(SEARCH('[1]Lookup for use classification'!$C$1,C3153)),ISNUMBER(SEARCH('[1]Lookup for use classification'!$D$1,C3153)),ISNUMBER(SEARCH('[1]Lookup for use classification'!$E$1,C3153))),'[1]Lookup for use classification'!$A$1,IF(ISNUMBER(SEARCH('[1]Lookup for use classification'!$B$2,C3153)),'[1]Lookup for use classification'!$A$2,IF(ISNUMBER(SEARCH('[1]Lookup for use classification'!$B$3,C3153)),'[1]Lookup for use classification'!$A$3,IF(OR(ISNUMBER(SEARCH('[1]Lookup for use classification'!$B$4,C3153)),ISNUMBER(SEARCH('[1]Lookup for use classification'!$C$4,C3153)),ISNUMBER(SEARCH('[1]Lookup for use classification'!$D$4,C3153)),ISNUMBER(SEARCH('[1]Lookup for use classification'!$E$4,C3153))),'[1]Lookup for use classification'!$A$4,IF(OR(ISNUMBER(SEARCH('[1]Lookup for use classification'!$B$5,C3153)),ISNUMBER(SEARCH('[1]Lookup for use classification'!$C$5,C3153)),ISNUMBER(SEARCH('[1]Lookup for use classification'!$D$5,C3153))),'[1]Lookup for use classification'!$A$5,IF(OR(ISNUMBER(SEARCH('[1]Lookup for use classification'!$B$7,C3153)),ISNUMBER(SEARCH('[1]Lookup for use classification'!$C$7,C3153)),ISNUMBER(SEARCH('[1]Lookup for use classification'!$D$7,C3153))),'[1]Lookup for use classification'!$A$7,IF(OR(ISNUMBER(SEARCH('[1]Lookup for use classification'!$B$9,C3153)),ISNUMBER(SEARCH('[1]Lookup for use classification'!$C$9,C3153)),ISNUMBER(SEARCH('[1]Lookup for use classification'!$D$9,C3153)),ISNUMBER(SEARCH('[1]Lookup for use classification'!$E$9,C3153)),ISNUMBER(SEARCH('[1]Lookup for use classification'!$F$9,C3153)),ISNUMBER(SEARCH('[1]Lookup for use classification'!$G$9,C3153)),ISNUMBER(SEARCH('[1]Lookup for use classification'!$H$9,C3153)),ISNUMBER(SEARCH('[1]Lookup for use classification'!$I$9,C3153)),ISNUMBER(SEARCH('[1]Lookup for use classification'!$J$9,C3153)),ISNUMBER(SEARCH('[1]Lookup for use classification'!$K$9,C3153))),'[1]Lookup for use classification'!$A$9,IF(OR(ISNUMBER(SEARCH('[1]Lookup for use classification'!$B$10,C3153)),ISNUMBER(SEARCH('[1]Lookup for use classification'!$C$10,C3153)),ISNUMBER(SEARCH('[1]Lookup for use classification'!$D$10,C3153)),ISNUMBER(SEARCH('[1]Lookup for use classification'!$E$10,C3153)),ISNUMBER(SEARCH('[1]Lookup for use classification'!$F$10,C3153)),ISNUMBER(SEARCH('[1]Lookup for use classification'!$G$10,C3153))),'[1]Lookup for use classification'!$A$10,IF(OR(ISNUMBER(SEARCH('[1]Lookup for use classification'!$B$11,C3153)),ISNUMBER(SEARCH('[1]Lookup for use classification'!$C$11,C3153))),'[1]Lookup for use classification'!$A$11,IF(OR(ISNUMBER(SEARCH('[1]Lookup for use classification'!$B$12,C3153)),ISNUMBER(SEARCH('[1]Lookup for use classification'!$C$12,C3153))),'[1]Lookup for use classification'!$A$12,IF(OR(ISNUMBER(SEARCH('[1]Lookup for use classification'!$B$13,C3153)),ISNUMBER(SEARCH('[1]Lookup for use classification'!$C$13,C3153)),ISNUMBER(SEARCH('[1]Lookup for use classification'!$D$13,C3153)),,ISNUMBER(SEARCH('[1]Lookup for use classification'!$C$13,C3153)),ISNUMBER(SEARCH('[1]Lookup for use classification'!$E$13,C3153))),'[1]Lookup for use classification'!$A$13,IF(OR(ISNUMBER(SEARCH('[1]Lookup for use classification'!$B$14,C3153)),ISNUMBER(SEARCH('[1]Lookup for use classification'!$C$14,C3153))),'[1]Lookup for use classification'!$A$14,"Other"))))))))))))</f>
        <v>Office</v>
      </c>
      <c r="E3153" s="296"/>
      <c r="F3153" s="297"/>
      <c r="G3153" s="297"/>
    </row>
    <row r="3154" spans="1:12" ht="14.25" hidden="1" customHeight="1">
      <c r="A3154" s="187" t="s">
        <v>1110</v>
      </c>
      <c r="B3154" s="167" t="s">
        <v>4456</v>
      </c>
      <c r="C3154" s="295" t="s">
        <v>37</v>
      </c>
      <c r="D3154" s="6" t="str">
        <f>IF(OR(ISNUMBER(SEARCH('[1]Lookup for use classification'!$B$1,C3154)),ISNUMBER(SEARCH('[1]Lookup for use classification'!$C$1,C3154)),ISNUMBER(SEARCH('[1]Lookup for use classification'!$D$1,C3154)),ISNUMBER(SEARCH('[1]Lookup for use classification'!$E$1,C3154))),'[1]Lookup for use classification'!$A$1,IF(ISNUMBER(SEARCH('[1]Lookup for use classification'!$B$2,C3154)),'[1]Lookup for use classification'!$A$2,IF(ISNUMBER(SEARCH('[1]Lookup for use classification'!$B$3,C3154)),'[1]Lookup for use classification'!$A$3,IF(OR(ISNUMBER(SEARCH('[1]Lookup for use classification'!$B$4,C3154)),ISNUMBER(SEARCH('[1]Lookup for use classification'!$C$4,C3154)),ISNUMBER(SEARCH('[1]Lookup for use classification'!$D$4,C3154)),ISNUMBER(SEARCH('[1]Lookup for use classification'!$E$4,C3154))),'[1]Lookup for use classification'!$A$4,IF(OR(ISNUMBER(SEARCH('[1]Lookup for use classification'!$B$5,C3154)),ISNUMBER(SEARCH('[1]Lookup for use classification'!$C$5,C3154)),ISNUMBER(SEARCH('[1]Lookup for use classification'!$D$5,C3154))),'[1]Lookup for use classification'!$A$5,IF(OR(ISNUMBER(SEARCH('[1]Lookup for use classification'!$B$7,C3154)),ISNUMBER(SEARCH('[1]Lookup for use classification'!$C$7,C3154)),ISNUMBER(SEARCH('[1]Lookup for use classification'!$D$7,C3154))),'[1]Lookup for use classification'!$A$7,IF(OR(ISNUMBER(SEARCH('[1]Lookup for use classification'!$B$9,C3154)),ISNUMBER(SEARCH('[1]Lookup for use classification'!$C$9,C3154)),ISNUMBER(SEARCH('[1]Lookup for use classification'!$D$9,C3154)),ISNUMBER(SEARCH('[1]Lookup for use classification'!$E$9,C3154)),ISNUMBER(SEARCH('[1]Lookup for use classification'!$F$9,C3154)),ISNUMBER(SEARCH('[1]Lookup for use classification'!$G$9,C3154)),ISNUMBER(SEARCH('[1]Lookup for use classification'!$H$9,C3154)),ISNUMBER(SEARCH('[1]Lookup for use classification'!$I$9,C3154)),ISNUMBER(SEARCH('[1]Lookup for use classification'!$J$9,C3154)),ISNUMBER(SEARCH('[1]Lookup for use classification'!$K$9,C3154))),'[1]Lookup for use classification'!$A$9,IF(OR(ISNUMBER(SEARCH('[1]Lookup for use classification'!$B$10,C3154)),ISNUMBER(SEARCH('[1]Lookup for use classification'!$C$10,C3154)),ISNUMBER(SEARCH('[1]Lookup for use classification'!$D$10,C3154)),ISNUMBER(SEARCH('[1]Lookup for use classification'!$E$10,C3154)),ISNUMBER(SEARCH('[1]Lookup for use classification'!$F$10,C3154)),ISNUMBER(SEARCH('[1]Lookup for use classification'!$G$10,C3154))),'[1]Lookup for use classification'!$A$10,IF(OR(ISNUMBER(SEARCH('[1]Lookup for use classification'!$B$11,C3154)),ISNUMBER(SEARCH('[1]Lookup for use classification'!$C$11,C3154))),'[1]Lookup for use classification'!$A$11,IF(OR(ISNUMBER(SEARCH('[1]Lookup for use classification'!$B$12,C3154)),ISNUMBER(SEARCH('[1]Lookup for use classification'!$C$12,C3154))),'[1]Lookup for use classification'!$A$12,IF(OR(ISNUMBER(SEARCH('[1]Lookup for use classification'!$B$13,C3154)),ISNUMBER(SEARCH('[1]Lookup for use classification'!$C$13,C3154)),ISNUMBER(SEARCH('[1]Lookup for use classification'!$D$13,C3154)),,ISNUMBER(SEARCH('[1]Lookup for use classification'!$C$13,C3154)),ISNUMBER(SEARCH('[1]Lookup for use classification'!$E$13,C3154))),'[1]Lookup for use classification'!$A$13,IF(OR(ISNUMBER(SEARCH('[1]Lookup for use classification'!$B$14,C3154)),ISNUMBER(SEARCH('[1]Lookup for use classification'!$C$14,C3154))),'[1]Lookup for use classification'!$A$14,"Other"))))))))))))</f>
        <v>Office</v>
      </c>
      <c r="E3154" s="296"/>
      <c r="F3154" s="297"/>
      <c r="G3154" s="297"/>
    </row>
    <row r="3155" spans="1:12" ht="14.25" hidden="1" customHeight="1">
      <c r="A3155" s="187" t="s">
        <v>1110</v>
      </c>
      <c r="B3155" s="167" t="s">
        <v>4456</v>
      </c>
      <c r="C3155" s="295" t="s">
        <v>1100</v>
      </c>
      <c r="D3155" s="6" t="str">
        <f>IF(OR(ISNUMBER(SEARCH('[1]Lookup for use classification'!$B$1,C3155)),ISNUMBER(SEARCH('[1]Lookup for use classification'!$C$1,C3155)),ISNUMBER(SEARCH('[1]Lookup for use classification'!$D$1,C3155)),ISNUMBER(SEARCH('[1]Lookup for use classification'!$E$1,C3155))),'[1]Lookup for use classification'!$A$1,IF(ISNUMBER(SEARCH('[1]Lookup for use classification'!$B$2,C3155)),'[1]Lookup for use classification'!$A$2,IF(ISNUMBER(SEARCH('[1]Lookup for use classification'!$B$3,C3155)),'[1]Lookup for use classification'!$A$3,IF(OR(ISNUMBER(SEARCH('[1]Lookup for use classification'!$B$4,C3155)),ISNUMBER(SEARCH('[1]Lookup for use classification'!$C$4,C3155)),ISNUMBER(SEARCH('[1]Lookup for use classification'!$D$4,C3155)),ISNUMBER(SEARCH('[1]Lookup for use classification'!$E$4,C3155))),'[1]Lookup for use classification'!$A$4,IF(OR(ISNUMBER(SEARCH('[1]Lookup for use classification'!$B$5,C3155)),ISNUMBER(SEARCH('[1]Lookup for use classification'!$C$5,C3155)),ISNUMBER(SEARCH('[1]Lookup for use classification'!$D$5,C3155))),'[1]Lookup for use classification'!$A$5,IF(OR(ISNUMBER(SEARCH('[1]Lookup for use classification'!$B$7,C3155)),ISNUMBER(SEARCH('[1]Lookup for use classification'!$C$7,C3155)),ISNUMBER(SEARCH('[1]Lookup for use classification'!$D$7,C3155))),'[1]Lookup for use classification'!$A$7,IF(OR(ISNUMBER(SEARCH('[1]Lookup for use classification'!$B$9,C3155)),ISNUMBER(SEARCH('[1]Lookup for use classification'!$C$9,C3155)),ISNUMBER(SEARCH('[1]Lookup for use classification'!$D$9,C3155)),ISNUMBER(SEARCH('[1]Lookup for use classification'!$E$9,C3155)),ISNUMBER(SEARCH('[1]Lookup for use classification'!$F$9,C3155)),ISNUMBER(SEARCH('[1]Lookup for use classification'!$G$9,C3155)),ISNUMBER(SEARCH('[1]Lookup for use classification'!$H$9,C3155)),ISNUMBER(SEARCH('[1]Lookup for use classification'!$I$9,C3155)),ISNUMBER(SEARCH('[1]Lookup for use classification'!$J$9,C3155)),ISNUMBER(SEARCH('[1]Lookup for use classification'!$K$9,C3155))),'[1]Lookup for use classification'!$A$9,IF(OR(ISNUMBER(SEARCH('[1]Lookup for use classification'!$B$10,C3155)),ISNUMBER(SEARCH('[1]Lookup for use classification'!$C$10,C3155)),ISNUMBER(SEARCH('[1]Lookup for use classification'!$D$10,C3155)),ISNUMBER(SEARCH('[1]Lookup for use classification'!$E$10,C3155)),ISNUMBER(SEARCH('[1]Lookup for use classification'!$F$10,C3155)),ISNUMBER(SEARCH('[1]Lookup for use classification'!$G$10,C3155))),'[1]Lookup for use classification'!$A$10,IF(OR(ISNUMBER(SEARCH('[1]Lookup for use classification'!$B$11,C3155)),ISNUMBER(SEARCH('[1]Lookup for use classification'!$C$11,C3155))),'[1]Lookup for use classification'!$A$11,IF(OR(ISNUMBER(SEARCH('[1]Lookup for use classification'!$B$12,C3155)),ISNUMBER(SEARCH('[1]Lookup for use classification'!$C$12,C3155))),'[1]Lookup for use classification'!$A$12,IF(OR(ISNUMBER(SEARCH('[1]Lookup for use classification'!$B$13,C3155)),ISNUMBER(SEARCH('[1]Lookup for use classification'!$C$13,C3155)),ISNUMBER(SEARCH('[1]Lookup for use classification'!$D$13,C3155)),,ISNUMBER(SEARCH('[1]Lookup for use classification'!$C$13,C3155)),ISNUMBER(SEARCH('[1]Lookup for use classification'!$E$13,C3155))),'[1]Lookup for use classification'!$A$13,IF(OR(ISNUMBER(SEARCH('[1]Lookup for use classification'!$B$14,C3155)),ISNUMBER(SEARCH('[1]Lookup for use classification'!$C$14,C3155))),'[1]Lookup for use classification'!$A$14,"Other"))))))))))))</f>
        <v>Other</v>
      </c>
      <c r="E3155" s="296">
        <v>1075</v>
      </c>
      <c r="F3155" s="297" t="s">
        <v>989</v>
      </c>
      <c r="G3155" s="297"/>
    </row>
    <row r="3156" spans="1:12" hidden="1">
      <c r="A3156" s="187" t="s">
        <v>1110</v>
      </c>
      <c r="B3156" s="167" t="s">
        <v>4456</v>
      </c>
      <c r="C3156" s="295" t="s">
        <v>1097</v>
      </c>
      <c r="D3156" s="6" t="str">
        <f>IF(OR(ISNUMBER(SEARCH('[1]Lookup for use classification'!$B$1,C3156)),ISNUMBER(SEARCH('[1]Lookup for use classification'!$C$1,C3156)),ISNUMBER(SEARCH('[1]Lookup for use classification'!$D$1,C3156)),ISNUMBER(SEARCH('[1]Lookup for use classification'!$E$1,C3156))),'[1]Lookup for use classification'!$A$1,IF(ISNUMBER(SEARCH('[1]Lookup for use classification'!$B$2,C3156)),'[1]Lookup for use classification'!$A$2,IF(ISNUMBER(SEARCH('[1]Lookup for use classification'!$B$3,C3156)),'[1]Lookup for use classification'!$A$3,IF(OR(ISNUMBER(SEARCH('[1]Lookup for use classification'!$B$4,C3156)),ISNUMBER(SEARCH('[1]Lookup for use classification'!$C$4,C3156)),ISNUMBER(SEARCH('[1]Lookup for use classification'!$D$4,C3156)),ISNUMBER(SEARCH('[1]Lookup for use classification'!$E$4,C3156))),'[1]Lookup for use classification'!$A$4,IF(OR(ISNUMBER(SEARCH('[1]Lookup for use classification'!$B$5,C3156)),ISNUMBER(SEARCH('[1]Lookup for use classification'!$C$5,C3156)),ISNUMBER(SEARCH('[1]Lookup for use classification'!$D$5,C3156))),'[1]Lookup for use classification'!$A$5,IF(OR(ISNUMBER(SEARCH('[1]Lookup for use classification'!$B$7,C3156)),ISNUMBER(SEARCH('[1]Lookup for use classification'!$C$7,C3156)),ISNUMBER(SEARCH('[1]Lookup for use classification'!$D$7,C3156))),'[1]Lookup for use classification'!$A$7,IF(OR(ISNUMBER(SEARCH('[1]Lookup for use classification'!$B$9,C3156)),ISNUMBER(SEARCH('[1]Lookup for use classification'!$C$9,C3156)),ISNUMBER(SEARCH('[1]Lookup for use classification'!$D$9,C3156)),ISNUMBER(SEARCH('[1]Lookup for use classification'!$E$9,C3156)),ISNUMBER(SEARCH('[1]Lookup for use classification'!$F$9,C3156)),ISNUMBER(SEARCH('[1]Lookup for use classification'!$G$9,C3156)),ISNUMBER(SEARCH('[1]Lookup for use classification'!$H$9,C3156)),ISNUMBER(SEARCH('[1]Lookup for use classification'!$I$9,C3156)),ISNUMBER(SEARCH('[1]Lookup for use classification'!$J$9,C3156)),ISNUMBER(SEARCH('[1]Lookup for use classification'!$K$9,C3156))),'[1]Lookup for use classification'!$A$9,IF(OR(ISNUMBER(SEARCH('[1]Lookup for use classification'!$B$10,C3156)),ISNUMBER(SEARCH('[1]Lookup for use classification'!$C$10,C3156)),ISNUMBER(SEARCH('[1]Lookup for use classification'!$D$10,C3156)),ISNUMBER(SEARCH('[1]Lookup for use classification'!$E$10,C3156)),ISNUMBER(SEARCH('[1]Lookup for use classification'!$F$10,C3156)),ISNUMBER(SEARCH('[1]Lookup for use classification'!$G$10,C3156))),'[1]Lookup for use classification'!$A$10,IF(OR(ISNUMBER(SEARCH('[1]Lookup for use classification'!$B$11,C3156)),ISNUMBER(SEARCH('[1]Lookup for use classification'!$C$11,C3156))),'[1]Lookup for use classification'!$A$11,IF(OR(ISNUMBER(SEARCH('[1]Lookup for use classification'!$B$12,C3156)),ISNUMBER(SEARCH('[1]Lookup for use classification'!$C$12,C3156))),'[1]Lookup for use classification'!$A$12,IF(OR(ISNUMBER(SEARCH('[1]Lookup for use classification'!$B$13,C3156)),ISNUMBER(SEARCH('[1]Lookup for use classification'!$C$13,C3156)),ISNUMBER(SEARCH('[1]Lookup for use classification'!$D$13,C3156)),,ISNUMBER(SEARCH('[1]Lookup for use classification'!$C$13,C3156)),ISNUMBER(SEARCH('[1]Lookup for use classification'!$E$13,C3156))),'[1]Lookup for use classification'!$A$13,IF(OR(ISNUMBER(SEARCH('[1]Lookup for use classification'!$B$14,C3156)),ISNUMBER(SEARCH('[1]Lookup for use classification'!$C$14,C3156))),'[1]Lookup for use classification'!$A$14,"Other"))))))))))))</f>
        <v>Other</v>
      </c>
      <c r="E3156" s="296">
        <v>2200</v>
      </c>
      <c r="F3156" s="297"/>
      <c r="G3156" s="297"/>
    </row>
    <row r="3157" spans="1:12" hidden="1">
      <c r="A3157" s="187" t="s">
        <v>1110</v>
      </c>
      <c r="B3157" s="167" t="s">
        <v>4456</v>
      </c>
      <c r="C3157" s="295" t="s">
        <v>735</v>
      </c>
      <c r="D3157" s="6" t="str">
        <f>IF(OR(ISNUMBER(SEARCH('[1]Lookup for use classification'!$B$1,C3157)),ISNUMBER(SEARCH('[1]Lookup for use classification'!$C$1,C3157)),ISNUMBER(SEARCH('[1]Lookup for use classification'!$D$1,C3157)),ISNUMBER(SEARCH('[1]Lookup for use classification'!$E$1,C3157))),'[1]Lookup for use classification'!$A$1,IF(ISNUMBER(SEARCH('[1]Lookup for use classification'!$B$2,C3157)),'[1]Lookup for use classification'!$A$2,IF(ISNUMBER(SEARCH('[1]Lookup for use classification'!$B$3,C3157)),'[1]Lookup for use classification'!$A$3,IF(OR(ISNUMBER(SEARCH('[1]Lookup for use classification'!$B$4,C3157)),ISNUMBER(SEARCH('[1]Lookup for use classification'!$C$4,C3157)),ISNUMBER(SEARCH('[1]Lookup for use classification'!$D$4,C3157)),ISNUMBER(SEARCH('[1]Lookup for use classification'!$E$4,C3157))),'[1]Lookup for use classification'!$A$4,IF(OR(ISNUMBER(SEARCH('[1]Lookup for use classification'!$B$5,C3157)),ISNUMBER(SEARCH('[1]Lookup for use classification'!$C$5,C3157)),ISNUMBER(SEARCH('[1]Lookup for use classification'!$D$5,C3157))),'[1]Lookup for use classification'!$A$5,IF(OR(ISNUMBER(SEARCH('[1]Lookup for use classification'!$B$7,C3157)),ISNUMBER(SEARCH('[1]Lookup for use classification'!$C$7,C3157)),ISNUMBER(SEARCH('[1]Lookup for use classification'!$D$7,C3157))),'[1]Lookup for use classification'!$A$7,IF(OR(ISNUMBER(SEARCH('[1]Lookup for use classification'!$B$9,C3157)),ISNUMBER(SEARCH('[1]Lookup for use classification'!$C$9,C3157)),ISNUMBER(SEARCH('[1]Lookup for use classification'!$D$9,C3157)),ISNUMBER(SEARCH('[1]Lookup for use classification'!$E$9,C3157)),ISNUMBER(SEARCH('[1]Lookup for use classification'!$F$9,C3157)),ISNUMBER(SEARCH('[1]Lookup for use classification'!$G$9,C3157)),ISNUMBER(SEARCH('[1]Lookup for use classification'!$H$9,C3157)),ISNUMBER(SEARCH('[1]Lookup for use classification'!$I$9,C3157)),ISNUMBER(SEARCH('[1]Lookup for use classification'!$J$9,C3157)),ISNUMBER(SEARCH('[1]Lookup for use classification'!$K$9,C3157))),'[1]Lookup for use classification'!$A$9,IF(OR(ISNUMBER(SEARCH('[1]Lookup for use classification'!$B$10,C3157)),ISNUMBER(SEARCH('[1]Lookup for use classification'!$C$10,C3157)),ISNUMBER(SEARCH('[1]Lookup for use classification'!$D$10,C3157)),ISNUMBER(SEARCH('[1]Lookup for use classification'!$E$10,C3157)),ISNUMBER(SEARCH('[1]Lookup for use classification'!$F$10,C3157)),ISNUMBER(SEARCH('[1]Lookup for use classification'!$G$10,C3157))),'[1]Lookup for use classification'!$A$10,IF(OR(ISNUMBER(SEARCH('[1]Lookup for use classification'!$B$11,C3157)),ISNUMBER(SEARCH('[1]Lookup for use classification'!$C$11,C3157))),'[1]Lookup for use classification'!$A$11,IF(OR(ISNUMBER(SEARCH('[1]Lookup for use classification'!$B$12,C3157)),ISNUMBER(SEARCH('[1]Lookup for use classification'!$C$12,C3157))),'[1]Lookup for use classification'!$A$12,IF(OR(ISNUMBER(SEARCH('[1]Lookup for use classification'!$B$13,C3157)),ISNUMBER(SEARCH('[1]Lookup for use classification'!$C$13,C3157)),ISNUMBER(SEARCH('[1]Lookup for use classification'!$D$13,C3157)),,ISNUMBER(SEARCH('[1]Lookup for use classification'!$C$13,C3157)),ISNUMBER(SEARCH('[1]Lookup for use classification'!$E$13,C3157))),'[1]Lookup for use classification'!$A$13,IF(OR(ISNUMBER(SEARCH('[1]Lookup for use classification'!$B$14,C3157)),ISNUMBER(SEARCH('[1]Lookup for use classification'!$C$14,C3157))),'[1]Lookup for use classification'!$A$14,"Other"))))))))))))</f>
        <v>Other</v>
      </c>
      <c r="E3157" s="296">
        <v>3600</v>
      </c>
      <c r="F3157" s="297"/>
      <c r="G3157" s="297"/>
    </row>
    <row r="3158" spans="1:12" hidden="1">
      <c r="A3158" s="187" t="s">
        <v>1110</v>
      </c>
      <c r="B3158" s="167" t="s">
        <v>4456</v>
      </c>
      <c r="C3158" s="295" t="s">
        <v>1104</v>
      </c>
      <c r="D3158" s="6" t="str">
        <f>IF(OR(ISNUMBER(SEARCH('[1]Lookup for use classification'!$B$1,C3158)),ISNUMBER(SEARCH('[1]Lookup for use classification'!$C$1,C3158)),ISNUMBER(SEARCH('[1]Lookup for use classification'!$D$1,C3158)),ISNUMBER(SEARCH('[1]Lookup for use classification'!$E$1,C3158))),'[1]Lookup for use classification'!$A$1,IF(ISNUMBER(SEARCH('[1]Lookup for use classification'!$B$2,C3158)),'[1]Lookup for use classification'!$A$2,IF(ISNUMBER(SEARCH('[1]Lookup for use classification'!$B$3,C3158)),'[1]Lookup for use classification'!$A$3,IF(OR(ISNUMBER(SEARCH('[1]Lookup for use classification'!$B$4,C3158)),ISNUMBER(SEARCH('[1]Lookup for use classification'!$C$4,C3158)),ISNUMBER(SEARCH('[1]Lookup for use classification'!$D$4,C3158)),ISNUMBER(SEARCH('[1]Lookup for use classification'!$E$4,C3158))),'[1]Lookup for use classification'!$A$4,IF(OR(ISNUMBER(SEARCH('[1]Lookup for use classification'!$B$5,C3158)),ISNUMBER(SEARCH('[1]Lookup for use classification'!$C$5,C3158)),ISNUMBER(SEARCH('[1]Lookup for use classification'!$D$5,C3158))),'[1]Lookup for use classification'!$A$5,IF(OR(ISNUMBER(SEARCH('[1]Lookup for use classification'!$B$7,C3158)),ISNUMBER(SEARCH('[1]Lookup for use classification'!$C$7,C3158)),ISNUMBER(SEARCH('[1]Lookup for use classification'!$D$7,C3158))),'[1]Lookup for use classification'!$A$7,IF(OR(ISNUMBER(SEARCH('[1]Lookup for use classification'!$B$9,C3158)),ISNUMBER(SEARCH('[1]Lookup for use classification'!$C$9,C3158)),ISNUMBER(SEARCH('[1]Lookup for use classification'!$D$9,C3158)),ISNUMBER(SEARCH('[1]Lookup for use classification'!$E$9,C3158)),ISNUMBER(SEARCH('[1]Lookup for use classification'!$F$9,C3158)),ISNUMBER(SEARCH('[1]Lookup for use classification'!$G$9,C3158)),ISNUMBER(SEARCH('[1]Lookup for use classification'!$H$9,C3158)),ISNUMBER(SEARCH('[1]Lookup for use classification'!$I$9,C3158)),ISNUMBER(SEARCH('[1]Lookup for use classification'!$J$9,C3158)),ISNUMBER(SEARCH('[1]Lookup for use classification'!$K$9,C3158))),'[1]Lookup for use classification'!$A$9,IF(OR(ISNUMBER(SEARCH('[1]Lookup for use classification'!$B$10,C3158)),ISNUMBER(SEARCH('[1]Lookup for use classification'!$C$10,C3158)),ISNUMBER(SEARCH('[1]Lookup for use classification'!$D$10,C3158)),ISNUMBER(SEARCH('[1]Lookup for use classification'!$E$10,C3158)),ISNUMBER(SEARCH('[1]Lookup for use classification'!$F$10,C3158)),ISNUMBER(SEARCH('[1]Lookup for use classification'!$G$10,C3158))),'[1]Lookup for use classification'!$A$10,IF(OR(ISNUMBER(SEARCH('[1]Lookup for use classification'!$B$11,C3158)),ISNUMBER(SEARCH('[1]Lookup for use classification'!$C$11,C3158))),'[1]Lookup for use classification'!$A$11,IF(OR(ISNUMBER(SEARCH('[1]Lookup for use classification'!$B$12,C3158)),ISNUMBER(SEARCH('[1]Lookup for use classification'!$C$12,C3158))),'[1]Lookup for use classification'!$A$12,IF(OR(ISNUMBER(SEARCH('[1]Lookup for use classification'!$B$13,C3158)),ISNUMBER(SEARCH('[1]Lookup for use classification'!$C$13,C3158)),ISNUMBER(SEARCH('[1]Lookup for use classification'!$D$13,C3158)),,ISNUMBER(SEARCH('[1]Lookup for use classification'!$C$13,C3158)),ISNUMBER(SEARCH('[1]Lookup for use classification'!$E$13,C3158))),'[1]Lookup for use classification'!$A$13,IF(OR(ISNUMBER(SEARCH('[1]Lookup for use classification'!$B$14,C3158)),ISNUMBER(SEARCH('[1]Lookup for use classification'!$C$14,C3158))),'[1]Lookup for use classification'!$A$14,"Other"))))))))))))</f>
        <v>Other</v>
      </c>
      <c r="E3158" s="296">
        <v>3600</v>
      </c>
      <c r="F3158" s="297"/>
      <c r="G3158" s="297"/>
    </row>
    <row r="3159" spans="1:12" hidden="1">
      <c r="A3159" s="187" t="s">
        <v>1110</v>
      </c>
      <c r="B3159" s="167" t="s">
        <v>4456</v>
      </c>
      <c r="C3159" s="295" t="s">
        <v>185</v>
      </c>
      <c r="D3159" s="6" t="str">
        <f>IF(OR(ISNUMBER(SEARCH('[1]Lookup for use classification'!$B$1,C3159)),ISNUMBER(SEARCH('[1]Lookup for use classification'!$C$1,C3159)),ISNUMBER(SEARCH('[1]Lookup for use classification'!$D$1,C3159)),ISNUMBER(SEARCH('[1]Lookup for use classification'!$E$1,C3159))),'[1]Lookup for use classification'!$A$1,IF(ISNUMBER(SEARCH('[1]Lookup for use classification'!$B$2,C3159)),'[1]Lookup for use classification'!$A$2,IF(ISNUMBER(SEARCH('[1]Lookup for use classification'!$B$3,C3159)),'[1]Lookup for use classification'!$A$3,IF(OR(ISNUMBER(SEARCH('[1]Lookup for use classification'!$B$4,C3159)),ISNUMBER(SEARCH('[1]Lookup for use classification'!$C$4,C3159)),ISNUMBER(SEARCH('[1]Lookup for use classification'!$D$4,C3159)),ISNUMBER(SEARCH('[1]Lookup for use classification'!$E$4,C3159))),'[1]Lookup for use classification'!$A$4,IF(OR(ISNUMBER(SEARCH('[1]Lookup for use classification'!$B$5,C3159)),ISNUMBER(SEARCH('[1]Lookup for use classification'!$C$5,C3159)),ISNUMBER(SEARCH('[1]Lookup for use classification'!$D$5,C3159))),'[1]Lookup for use classification'!$A$5,IF(OR(ISNUMBER(SEARCH('[1]Lookup for use classification'!$B$7,C3159)),ISNUMBER(SEARCH('[1]Lookup for use classification'!$C$7,C3159)),ISNUMBER(SEARCH('[1]Lookup for use classification'!$D$7,C3159))),'[1]Lookup for use classification'!$A$7,IF(OR(ISNUMBER(SEARCH('[1]Lookup for use classification'!$B$9,C3159)),ISNUMBER(SEARCH('[1]Lookup for use classification'!$C$9,C3159)),ISNUMBER(SEARCH('[1]Lookup for use classification'!$D$9,C3159)),ISNUMBER(SEARCH('[1]Lookup for use classification'!$E$9,C3159)),ISNUMBER(SEARCH('[1]Lookup for use classification'!$F$9,C3159)),ISNUMBER(SEARCH('[1]Lookup for use classification'!$G$9,C3159)),ISNUMBER(SEARCH('[1]Lookup for use classification'!$H$9,C3159)),ISNUMBER(SEARCH('[1]Lookup for use classification'!$I$9,C3159)),ISNUMBER(SEARCH('[1]Lookup for use classification'!$J$9,C3159)),ISNUMBER(SEARCH('[1]Lookup for use classification'!$K$9,C3159))),'[1]Lookup for use classification'!$A$9,IF(OR(ISNUMBER(SEARCH('[1]Lookup for use classification'!$B$10,C3159)),ISNUMBER(SEARCH('[1]Lookup for use classification'!$C$10,C3159)),ISNUMBER(SEARCH('[1]Lookup for use classification'!$D$10,C3159)),ISNUMBER(SEARCH('[1]Lookup for use classification'!$E$10,C3159)),ISNUMBER(SEARCH('[1]Lookup for use classification'!$F$10,C3159)),ISNUMBER(SEARCH('[1]Lookup for use classification'!$G$10,C3159))),'[1]Lookup for use classification'!$A$10,IF(OR(ISNUMBER(SEARCH('[1]Lookup for use classification'!$B$11,C3159)),ISNUMBER(SEARCH('[1]Lookup for use classification'!$C$11,C3159))),'[1]Lookup for use classification'!$A$11,IF(OR(ISNUMBER(SEARCH('[1]Lookup for use classification'!$B$12,C3159)),ISNUMBER(SEARCH('[1]Lookup for use classification'!$C$12,C3159))),'[1]Lookup for use classification'!$A$12,IF(OR(ISNUMBER(SEARCH('[1]Lookup for use classification'!$B$13,C3159)),ISNUMBER(SEARCH('[1]Lookup for use classification'!$C$13,C3159)),ISNUMBER(SEARCH('[1]Lookup for use classification'!$D$13,C3159)),,ISNUMBER(SEARCH('[1]Lookup for use classification'!$C$13,C3159)),ISNUMBER(SEARCH('[1]Lookup for use classification'!$E$13,C3159))),'[1]Lookup for use classification'!$A$13,IF(OR(ISNUMBER(SEARCH('[1]Lookup for use classification'!$B$14,C3159)),ISNUMBER(SEARCH('[1]Lookup for use classification'!$C$14,C3159))),'[1]Lookup for use classification'!$A$14,"Other"))))))))))))</f>
        <v>Other</v>
      </c>
      <c r="E3159" s="296">
        <v>3800</v>
      </c>
      <c r="F3159" s="297"/>
      <c r="G3159" s="297"/>
    </row>
    <row r="3160" spans="1:12" hidden="1">
      <c r="A3160" s="187" t="s">
        <v>1110</v>
      </c>
      <c r="B3160" s="167" t="s">
        <v>4456</v>
      </c>
      <c r="C3160" s="295" t="s">
        <v>1093</v>
      </c>
      <c r="D3160" s="6" t="str">
        <f>IF(OR(ISNUMBER(SEARCH('[1]Lookup for use classification'!$B$1,C3160)),ISNUMBER(SEARCH('[1]Lookup for use classification'!$C$1,C3160)),ISNUMBER(SEARCH('[1]Lookup for use classification'!$D$1,C3160)),ISNUMBER(SEARCH('[1]Lookup for use classification'!$E$1,C3160))),'[1]Lookup for use classification'!$A$1,IF(ISNUMBER(SEARCH('[1]Lookup for use classification'!$B$2,C3160)),'[1]Lookup for use classification'!$A$2,IF(ISNUMBER(SEARCH('[1]Lookup for use classification'!$B$3,C3160)),'[1]Lookup for use classification'!$A$3,IF(OR(ISNUMBER(SEARCH('[1]Lookup for use classification'!$B$4,C3160)),ISNUMBER(SEARCH('[1]Lookup for use classification'!$C$4,C3160)),ISNUMBER(SEARCH('[1]Lookup for use classification'!$D$4,C3160)),ISNUMBER(SEARCH('[1]Lookup for use classification'!$E$4,C3160))),'[1]Lookup for use classification'!$A$4,IF(OR(ISNUMBER(SEARCH('[1]Lookup for use classification'!$B$5,C3160)),ISNUMBER(SEARCH('[1]Lookup for use classification'!$C$5,C3160)),ISNUMBER(SEARCH('[1]Lookup for use classification'!$D$5,C3160))),'[1]Lookup for use classification'!$A$5,IF(OR(ISNUMBER(SEARCH('[1]Lookup for use classification'!$B$7,C3160)),ISNUMBER(SEARCH('[1]Lookup for use classification'!$C$7,C3160)),ISNUMBER(SEARCH('[1]Lookup for use classification'!$D$7,C3160))),'[1]Lookup for use classification'!$A$7,IF(OR(ISNUMBER(SEARCH('[1]Lookup for use classification'!$B$9,C3160)),ISNUMBER(SEARCH('[1]Lookup for use classification'!$C$9,C3160)),ISNUMBER(SEARCH('[1]Lookup for use classification'!$D$9,C3160)),ISNUMBER(SEARCH('[1]Lookup for use classification'!$E$9,C3160)),ISNUMBER(SEARCH('[1]Lookup for use classification'!$F$9,C3160)),ISNUMBER(SEARCH('[1]Lookup for use classification'!$G$9,C3160)),ISNUMBER(SEARCH('[1]Lookup for use classification'!$H$9,C3160)),ISNUMBER(SEARCH('[1]Lookup for use classification'!$I$9,C3160)),ISNUMBER(SEARCH('[1]Lookup for use classification'!$J$9,C3160)),ISNUMBER(SEARCH('[1]Lookup for use classification'!$K$9,C3160))),'[1]Lookup for use classification'!$A$9,IF(OR(ISNUMBER(SEARCH('[1]Lookup for use classification'!$B$10,C3160)),ISNUMBER(SEARCH('[1]Lookup for use classification'!$C$10,C3160)),ISNUMBER(SEARCH('[1]Lookup for use classification'!$D$10,C3160)),ISNUMBER(SEARCH('[1]Lookup for use classification'!$E$10,C3160)),ISNUMBER(SEARCH('[1]Lookup for use classification'!$F$10,C3160)),ISNUMBER(SEARCH('[1]Lookup for use classification'!$G$10,C3160))),'[1]Lookup for use classification'!$A$10,IF(OR(ISNUMBER(SEARCH('[1]Lookup for use classification'!$B$11,C3160)),ISNUMBER(SEARCH('[1]Lookup for use classification'!$C$11,C3160))),'[1]Lookup for use classification'!$A$11,IF(OR(ISNUMBER(SEARCH('[1]Lookup for use classification'!$B$12,C3160)),ISNUMBER(SEARCH('[1]Lookup for use classification'!$C$12,C3160))),'[1]Lookup for use classification'!$A$12,IF(OR(ISNUMBER(SEARCH('[1]Lookup for use classification'!$B$13,C3160)),ISNUMBER(SEARCH('[1]Lookup for use classification'!$C$13,C3160)),ISNUMBER(SEARCH('[1]Lookup for use classification'!$D$13,C3160)),,ISNUMBER(SEARCH('[1]Lookup for use classification'!$C$13,C3160)),ISNUMBER(SEARCH('[1]Lookup for use classification'!$E$13,C3160))),'[1]Lookup for use classification'!$A$13,IF(OR(ISNUMBER(SEARCH('[1]Lookup for use classification'!$B$14,C3160)),ISNUMBER(SEARCH('[1]Lookup for use classification'!$C$14,C3160))),'[1]Lookup for use classification'!$A$14,"Other"))))))))))))</f>
        <v>Other</v>
      </c>
      <c r="E3160" s="296">
        <v>7000</v>
      </c>
      <c r="F3160" s="297" t="s">
        <v>798</v>
      </c>
      <c r="G3160" s="297"/>
    </row>
    <row r="3161" spans="1:12" hidden="1">
      <c r="A3161" s="187" t="s">
        <v>1110</v>
      </c>
      <c r="B3161" s="167" t="s">
        <v>4456</v>
      </c>
      <c r="C3161" s="295" t="s">
        <v>1107</v>
      </c>
      <c r="D3161" s="6" t="str">
        <f>IF(OR(ISNUMBER(SEARCH('[1]Lookup for use classification'!$B$1,C3161)),ISNUMBER(SEARCH('[1]Lookup for use classification'!$C$1,C3161)),ISNUMBER(SEARCH('[1]Lookup for use classification'!$D$1,C3161)),ISNUMBER(SEARCH('[1]Lookup for use classification'!$E$1,C3161))),'[1]Lookup for use classification'!$A$1,IF(ISNUMBER(SEARCH('[1]Lookup for use classification'!$B$2,C3161)),'[1]Lookup for use classification'!$A$2,IF(ISNUMBER(SEARCH('[1]Lookup for use classification'!$B$3,C3161)),'[1]Lookup for use classification'!$A$3,IF(OR(ISNUMBER(SEARCH('[1]Lookup for use classification'!$B$4,C3161)),ISNUMBER(SEARCH('[1]Lookup for use classification'!$C$4,C3161)),ISNUMBER(SEARCH('[1]Lookup for use classification'!$D$4,C3161)),ISNUMBER(SEARCH('[1]Lookup for use classification'!$E$4,C3161))),'[1]Lookup for use classification'!$A$4,IF(OR(ISNUMBER(SEARCH('[1]Lookup for use classification'!$B$5,C3161)),ISNUMBER(SEARCH('[1]Lookup for use classification'!$C$5,C3161)),ISNUMBER(SEARCH('[1]Lookup for use classification'!$D$5,C3161))),'[1]Lookup for use classification'!$A$5,IF(OR(ISNUMBER(SEARCH('[1]Lookup for use classification'!$B$7,C3161)),ISNUMBER(SEARCH('[1]Lookup for use classification'!$C$7,C3161)),ISNUMBER(SEARCH('[1]Lookup for use classification'!$D$7,C3161))),'[1]Lookup for use classification'!$A$7,IF(OR(ISNUMBER(SEARCH('[1]Lookup for use classification'!$B$9,C3161)),ISNUMBER(SEARCH('[1]Lookup for use classification'!$C$9,C3161)),ISNUMBER(SEARCH('[1]Lookup for use classification'!$D$9,C3161)),ISNUMBER(SEARCH('[1]Lookup for use classification'!$E$9,C3161)),ISNUMBER(SEARCH('[1]Lookup for use classification'!$F$9,C3161)),ISNUMBER(SEARCH('[1]Lookup for use classification'!$G$9,C3161)),ISNUMBER(SEARCH('[1]Lookup for use classification'!$H$9,C3161)),ISNUMBER(SEARCH('[1]Lookup for use classification'!$I$9,C3161)),ISNUMBER(SEARCH('[1]Lookup for use classification'!$J$9,C3161)),ISNUMBER(SEARCH('[1]Lookup for use classification'!$K$9,C3161))),'[1]Lookup for use classification'!$A$9,IF(OR(ISNUMBER(SEARCH('[1]Lookup for use classification'!$B$10,C3161)),ISNUMBER(SEARCH('[1]Lookup for use classification'!$C$10,C3161)),ISNUMBER(SEARCH('[1]Lookup for use classification'!$D$10,C3161)),ISNUMBER(SEARCH('[1]Lookup for use classification'!$E$10,C3161)),ISNUMBER(SEARCH('[1]Lookup for use classification'!$F$10,C3161)),ISNUMBER(SEARCH('[1]Lookup for use classification'!$G$10,C3161))),'[1]Lookup for use classification'!$A$10,IF(OR(ISNUMBER(SEARCH('[1]Lookup for use classification'!$B$11,C3161)),ISNUMBER(SEARCH('[1]Lookup for use classification'!$C$11,C3161))),'[1]Lookup for use classification'!$A$11,IF(OR(ISNUMBER(SEARCH('[1]Lookup for use classification'!$B$12,C3161)),ISNUMBER(SEARCH('[1]Lookup for use classification'!$C$12,C3161))),'[1]Lookup for use classification'!$A$12,IF(OR(ISNUMBER(SEARCH('[1]Lookup for use classification'!$B$13,C3161)),ISNUMBER(SEARCH('[1]Lookup for use classification'!$C$13,C3161)),ISNUMBER(SEARCH('[1]Lookup for use classification'!$D$13,C3161)),,ISNUMBER(SEARCH('[1]Lookup for use classification'!$C$13,C3161)),ISNUMBER(SEARCH('[1]Lookup for use classification'!$E$13,C3161))),'[1]Lookup for use classification'!$A$13,IF(OR(ISNUMBER(SEARCH('[1]Lookup for use classification'!$B$14,C3161)),ISNUMBER(SEARCH('[1]Lookup for use classification'!$C$14,C3161))),'[1]Lookup for use classification'!$A$14,"Other"))))))))))))</f>
        <v>Other</v>
      </c>
      <c r="E3161" s="296">
        <v>31734</v>
      </c>
      <c r="F3161" s="297"/>
      <c r="G3161" s="297"/>
    </row>
    <row r="3162" spans="1:12" hidden="1">
      <c r="A3162" s="134" t="s">
        <v>1110</v>
      </c>
      <c r="B3162" s="8" t="str">
        <f>IF(ISNA(VLOOKUP(CONCATENATE(A3162,C3162),EUS!$B$2:$B$1939,1,FALSE)),"","End Use Study")</f>
        <v>End Use Study</v>
      </c>
      <c r="C3162" s="14" t="s">
        <v>1109</v>
      </c>
      <c r="D3162" s="8" t="str">
        <f>IF(OR(ISNUMBER(SEARCH('[1]Lookup for use classification'!$B$1,C3162)),ISNUMBER(SEARCH('[1]Lookup for use classification'!$C$1,C3162)),ISNUMBER(SEARCH('[1]Lookup for use classification'!$D$1,C3162)),ISNUMBER(SEARCH('[1]Lookup for use classification'!$E$1,C3162))),'[1]Lookup for use classification'!$A$1,IF(ISNUMBER(SEARCH('[1]Lookup for use classification'!$B$2,C3162)),'[1]Lookup for use classification'!$A$2,IF(ISNUMBER(SEARCH('[1]Lookup for use classification'!$B$3,C3162)),'[1]Lookup for use classification'!$A$3,IF(OR(ISNUMBER(SEARCH('[1]Lookup for use classification'!$B$4,C3162)),ISNUMBER(SEARCH('[1]Lookup for use classification'!$C$4,C3162)),ISNUMBER(SEARCH('[1]Lookup for use classification'!$D$4,C3162)),ISNUMBER(SEARCH('[1]Lookup for use classification'!$E$4,C3162))),'[1]Lookup for use classification'!$A$4,IF(OR(ISNUMBER(SEARCH('[1]Lookup for use classification'!$B$5,C3162)),ISNUMBER(SEARCH('[1]Lookup for use classification'!$C$5,C3162)),ISNUMBER(SEARCH('[1]Lookup for use classification'!$D$5,C3162))),'[1]Lookup for use classification'!$A$5,IF(OR(ISNUMBER(SEARCH('[1]Lookup for use classification'!$B$7,C3162)),ISNUMBER(SEARCH('[1]Lookup for use classification'!$C$7,C3162)),ISNUMBER(SEARCH('[1]Lookup for use classification'!$D$7,C3162))),'[1]Lookup for use classification'!$A$7,IF(OR(ISNUMBER(SEARCH('[1]Lookup for use classification'!$B$9,C3162)),ISNUMBER(SEARCH('[1]Lookup for use classification'!$C$9,C3162)),ISNUMBER(SEARCH('[1]Lookup for use classification'!$D$9,C3162)),ISNUMBER(SEARCH('[1]Lookup for use classification'!$E$9,C3162)),ISNUMBER(SEARCH('[1]Lookup for use classification'!$F$9,C3162)),ISNUMBER(SEARCH('[1]Lookup for use classification'!$G$9,C3162)),ISNUMBER(SEARCH('[1]Lookup for use classification'!$H$9,C3162)),ISNUMBER(SEARCH('[1]Lookup for use classification'!$I$9,C3162)),ISNUMBER(SEARCH('[1]Lookup for use classification'!$J$9,C3162)),ISNUMBER(SEARCH('[1]Lookup for use classification'!$K$9,C3162))),'[1]Lookup for use classification'!$A$9,IF(OR(ISNUMBER(SEARCH('[1]Lookup for use classification'!$B$10,C3162)),ISNUMBER(SEARCH('[1]Lookup for use classification'!$C$10,C3162)),ISNUMBER(SEARCH('[1]Lookup for use classification'!$D$10,C3162)),ISNUMBER(SEARCH('[1]Lookup for use classification'!$E$10,C3162)),ISNUMBER(SEARCH('[1]Lookup for use classification'!$F$10,C3162)),ISNUMBER(SEARCH('[1]Lookup for use classification'!$G$10,C3162))),'[1]Lookup for use classification'!$A$10,IF(OR(ISNUMBER(SEARCH('[1]Lookup for use classification'!$B$11,C3162)),ISNUMBER(SEARCH('[1]Lookup for use classification'!$C$11,C3162))),'[1]Lookup for use classification'!$A$11,IF(OR(ISNUMBER(SEARCH('[1]Lookup for use classification'!$B$12,C3162)),ISNUMBER(SEARCH('[1]Lookup for use classification'!$C$12,C3162))),'[1]Lookup for use classification'!$A$12,IF(OR(ISNUMBER(SEARCH('[1]Lookup for use classification'!$B$13,C3162)),ISNUMBER(SEARCH('[1]Lookup for use classification'!$C$13,C3162)),ISNUMBER(SEARCH('[1]Lookup for use classification'!$D$13,C3162)),,ISNUMBER(SEARCH('[1]Lookup for use classification'!$C$13,C3162)),ISNUMBER(SEARCH('[1]Lookup for use classification'!$E$13,C3162))),'[1]Lookup for use classification'!$A$13,IF(OR(ISNUMBER(SEARCH('[1]Lookup for use classification'!$B$14,C3162)),ISNUMBER(SEARCH('[1]Lookup for use classification'!$C$14,C3162))),'[1]Lookup for use classification'!$A$14,"Other"))))))))))))</f>
        <v>Other</v>
      </c>
      <c r="E3162" s="15"/>
      <c r="F3162" s="15"/>
      <c r="G3162" s="15"/>
      <c r="H3162" s="164"/>
      <c r="I3162" s="164"/>
      <c r="J3162" s="7"/>
      <c r="L3162" s="6"/>
    </row>
    <row r="3163" spans="1:12" hidden="1">
      <c r="A3163" s="187" t="s">
        <v>1110</v>
      </c>
      <c r="B3163" s="167" t="s">
        <v>4456</v>
      </c>
      <c r="C3163" s="295" t="s">
        <v>1103</v>
      </c>
      <c r="D3163" s="6" t="str">
        <f>IF(OR(ISNUMBER(SEARCH('[1]Lookup for use classification'!$B$1,C3163)),ISNUMBER(SEARCH('[1]Lookup for use classification'!$C$1,C3163)),ISNUMBER(SEARCH('[1]Lookup for use classification'!$D$1,C3163)),ISNUMBER(SEARCH('[1]Lookup for use classification'!$E$1,C3163))),'[1]Lookup for use classification'!$A$1,IF(ISNUMBER(SEARCH('[1]Lookup for use classification'!$B$2,C3163)),'[1]Lookup for use classification'!$A$2,IF(ISNUMBER(SEARCH('[1]Lookup for use classification'!$B$3,C3163)),'[1]Lookup for use classification'!$A$3,IF(OR(ISNUMBER(SEARCH('[1]Lookup for use classification'!$B$4,C3163)),ISNUMBER(SEARCH('[1]Lookup for use classification'!$C$4,C3163)),ISNUMBER(SEARCH('[1]Lookup for use classification'!$D$4,C3163)),ISNUMBER(SEARCH('[1]Lookup for use classification'!$E$4,C3163))),'[1]Lookup for use classification'!$A$4,IF(OR(ISNUMBER(SEARCH('[1]Lookup for use classification'!$B$5,C3163)),ISNUMBER(SEARCH('[1]Lookup for use classification'!$C$5,C3163)),ISNUMBER(SEARCH('[1]Lookup for use classification'!$D$5,C3163))),'[1]Lookup for use classification'!$A$5,IF(OR(ISNUMBER(SEARCH('[1]Lookup for use classification'!$B$7,C3163)),ISNUMBER(SEARCH('[1]Lookup for use classification'!$C$7,C3163)),ISNUMBER(SEARCH('[1]Lookup for use classification'!$D$7,C3163))),'[1]Lookup for use classification'!$A$7,IF(OR(ISNUMBER(SEARCH('[1]Lookup for use classification'!$B$9,C3163)),ISNUMBER(SEARCH('[1]Lookup for use classification'!$C$9,C3163)),ISNUMBER(SEARCH('[1]Lookup for use classification'!$D$9,C3163)),ISNUMBER(SEARCH('[1]Lookup for use classification'!$E$9,C3163)),ISNUMBER(SEARCH('[1]Lookup for use classification'!$F$9,C3163)),ISNUMBER(SEARCH('[1]Lookup for use classification'!$G$9,C3163)),ISNUMBER(SEARCH('[1]Lookup for use classification'!$H$9,C3163)),ISNUMBER(SEARCH('[1]Lookup for use classification'!$I$9,C3163)),ISNUMBER(SEARCH('[1]Lookup for use classification'!$J$9,C3163)),ISNUMBER(SEARCH('[1]Lookup for use classification'!$K$9,C3163))),'[1]Lookup for use classification'!$A$9,IF(OR(ISNUMBER(SEARCH('[1]Lookup for use classification'!$B$10,C3163)),ISNUMBER(SEARCH('[1]Lookup for use classification'!$C$10,C3163)),ISNUMBER(SEARCH('[1]Lookup for use classification'!$D$10,C3163)),ISNUMBER(SEARCH('[1]Lookup for use classification'!$E$10,C3163)),ISNUMBER(SEARCH('[1]Lookup for use classification'!$F$10,C3163)),ISNUMBER(SEARCH('[1]Lookup for use classification'!$G$10,C3163))),'[1]Lookup for use classification'!$A$10,IF(OR(ISNUMBER(SEARCH('[1]Lookup for use classification'!$B$11,C3163)),ISNUMBER(SEARCH('[1]Lookup for use classification'!$C$11,C3163))),'[1]Lookup for use classification'!$A$11,IF(OR(ISNUMBER(SEARCH('[1]Lookup for use classification'!$B$12,C3163)),ISNUMBER(SEARCH('[1]Lookup for use classification'!$C$12,C3163))),'[1]Lookup for use classification'!$A$12,IF(OR(ISNUMBER(SEARCH('[1]Lookup for use classification'!$B$13,C3163)),ISNUMBER(SEARCH('[1]Lookup for use classification'!$C$13,C3163)),ISNUMBER(SEARCH('[1]Lookup for use classification'!$D$13,C3163)),,ISNUMBER(SEARCH('[1]Lookup for use classification'!$C$13,C3163)),ISNUMBER(SEARCH('[1]Lookup for use classification'!$E$13,C3163))),'[1]Lookup for use classification'!$A$13,IF(OR(ISNUMBER(SEARCH('[1]Lookup for use classification'!$B$14,C3163)),ISNUMBER(SEARCH('[1]Lookup for use classification'!$C$14,C3163))),'[1]Lookup for use classification'!$A$14,"Other"))))))))))))</f>
        <v>Other</v>
      </c>
      <c r="E3163" s="296"/>
      <c r="F3163" s="297"/>
      <c r="G3163" s="297"/>
    </row>
    <row r="3164" spans="1:12" hidden="1">
      <c r="A3164" s="187" t="s">
        <v>1110</v>
      </c>
      <c r="B3164" s="167" t="s">
        <v>4456</v>
      </c>
      <c r="C3164" s="295" t="s">
        <v>1109</v>
      </c>
      <c r="D3164" s="6" t="str">
        <f>IF(OR(ISNUMBER(SEARCH('[1]Lookup for use classification'!$B$1,C3164)),ISNUMBER(SEARCH('[1]Lookup for use classification'!$C$1,C3164)),ISNUMBER(SEARCH('[1]Lookup for use classification'!$D$1,C3164)),ISNUMBER(SEARCH('[1]Lookup for use classification'!$E$1,C3164))),'[1]Lookup for use classification'!$A$1,IF(ISNUMBER(SEARCH('[1]Lookup for use classification'!$B$2,C3164)),'[1]Lookup for use classification'!$A$2,IF(ISNUMBER(SEARCH('[1]Lookup for use classification'!$B$3,C3164)),'[1]Lookup for use classification'!$A$3,IF(OR(ISNUMBER(SEARCH('[1]Lookup for use classification'!$B$4,C3164)),ISNUMBER(SEARCH('[1]Lookup for use classification'!$C$4,C3164)),ISNUMBER(SEARCH('[1]Lookup for use classification'!$D$4,C3164)),ISNUMBER(SEARCH('[1]Lookup for use classification'!$E$4,C3164))),'[1]Lookup for use classification'!$A$4,IF(OR(ISNUMBER(SEARCH('[1]Lookup for use classification'!$B$5,C3164)),ISNUMBER(SEARCH('[1]Lookup for use classification'!$C$5,C3164)),ISNUMBER(SEARCH('[1]Lookup for use classification'!$D$5,C3164))),'[1]Lookup for use classification'!$A$5,IF(OR(ISNUMBER(SEARCH('[1]Lookup for use classification'!$B$7,C3164)),ISNUMBER(SEARCH('[1]Lookup for use classification'!$C$7,C3164)),ISNUMBER(SEARCH('[1]Lookup for use classification'!$D$7,C3164))),'[1]Lookup for use classification'!$A$7,IF(OR(ISNUMBER(SEARCH('[1]Lookup for use classification'!$B$9,C3164)),ISNUMBER(SEARCH('[1]Lookup for use classification'!$C$9,C3164)),ISNUMBER(SEARCH('[1]Lookup for use classification'!$D$9,C3164)),ISNUMBER(SEARCH('[1]Lookup for use classification'!$E$9,C3164)),ISNUMBER(SEARCH('[1]Lookup for use classification'!$F$9,C3164)),ISNUMBER(SEARCH('[1]Lookup for use classification'!$G$9,C3164)),ISNUMBER(SEARCH('[1]Lookup for use classification'!$H$9,C3164)),ISNUMBER(SEARCH('[1]Lookup for use classification'!$I$9,C3164)),ISNUMBER(SEARCH('[1]Lookup for use classification'!$J$9,C3164)),ISNUMBER(SEARCH('[1]Lookup for use classification'!$K$9,C3164))),'[1]Lookup for use classification'!$A$9,IF(OR(ISNUMBER(SEARCH('[1]Lookup for use classification'!$B$10,C3164)),ISNUMBER(SEARCH('[1]Lookup for use classification'!$C$10,C3164)),ISNUMBER(SEARCH('[1]Lookup for use classification'!$D$10,C3164)),ISNUMBER(SEARCH('[1]Lookup for use classification'!$E$10,C3164)),ISNUMBER(SEARCH('[1]Lookup for use classification'!$F$10,C3164)),ISNUMBER(SEARCH('[1]Lookup for use classification'!$G$10,C3164))),'[1]Lookup for use classification'!$A$10,IF(OR(ISNUMBER(SEARCH('[1]Lookup for use classification'!$B$11,C3164)),ISNUMBER(SEARCH('[1]Lookup for use classification'!$C$11,C3164))),'[1]Lookup for use classification'!$A$11,IF(OR(ISNUMBER(SEARCH('[1]Lookup for use classification'!$B$12,C3164)),ISNUMBER(SEARCH('[1]Lookup for use classification'!$C$12,C3164))),'[1]Lookup for use classification'!$A$12,IF(OR(ISNUMBER(SEARCH('[1]Lookup for use classification'!$B$13,C3164)),ISNUMBER(SEARCH('[1]Lookup for use classification'!$C$13,C3164)),ISNUMBER(SEARCH('[1]Lookup for use classification'!$D$13,C3164)),,ISNUMBER(SEARCH('[1]Lookup for use classification'!$C$13,C3164)),ISNUMBER(SEARCH('[1]Lookup for use classification'!$E$13,C3164))),'[1]Lookup for use classification'!$A$13,IF(OR(ISNUMBER(SEARCH('[1]Lookup for use classification'!$B$14,C3164)),ISNUMBER(SEARCH('[1]Lookup for use classification'!$C$14,C3164))),'[1]Lookup for use classification'!$A$14,"Other"))))))))))))</f>
        <v>Other</v>
      </c>
      <c r="E3164" s="296"/>
      <c r="F3164" s="297"/>
      <c r="G3164" s="297"/>
    </row>
    <row r="3165" spans="1:12" hidden="1">
      <c r="A3165" s="187" t="s">
        <v>1110</v>
      </c>
      <c r="B3165" s="167" t="s">
        <v>4456</v>
      </c>
      <c r="C3165" s="295" t="s">
        <v>678</v>
      </c>
      <c r="D3165" s="6" t="str">
        <f>IF(OR(ISNUMBER(SEARCH('[1]Lookup for use classification'!$B$1,C3165)),ISNUMBER(SEARCH('[1]Lookup for use classification'!$C$1,C3165)),ISNUMBER(SEARCH('[1]Lookup for use classification'!$D$1,C3165)),ISNUMBER(SEARCH('[1]Lookup for use classification'!$E$1,C3165))),'[1]Lookup for use classification'!$A$1,IF(ISNUMBER(SEARCH('[1]Lookup for use classification'!$B$2,C3165)),'[1]Lookup for use classification'!$A$2,IF(ISNUMBER(SEARCH('[1]Lookup for use classification'!$B$3,C3165)),'[1]Lookup for use classification'!$A$3,IF(OR(ISNUMBER(SEARCH('[1]Lookup for use classification'!$B$4,C3165)),ISNUMBER(SEARCH('[1]Lookup for use classification'!$C$4,C3165)),ISNUMBER(SEARCH('[1]Lookup for use classification'!$D$4,C3165)),ISNUMBER(SEARCH('[1]Lookup for use classification'!$E$4,C3165))),'[1]Lookup for use classification'!$A$4,IF(OR(ISNUMBER(SEARCH('[1]Lookup for use classification'!$B$5,C3165)),ISNUMBER(SEARCH('[1]Lookup for use classification'!$C$5,C3165)),ISNUMBER(SEARCH('[1]Lookup for use classification'!$D$5,C3165))),'[1]Lookup for use classification'!$A$5,IF(OR(ISNUMBER(SEARCH('[1]Lookup for use classification'!$B$7,C3165)),ISNUMBER(SEARCH('[1]Lookup for use classification'!$C$7,C3165)),ISNUMBER(SEARCH('[1]Lookup for use classification'!$D$7,C3165))),'[1]Lookup for use classification'!$A$7,IF(OR(ISNUMBER(SEARCH('[1]Lookup for use classification'!$B$9,C3165)),ISNUMBER(SEARCH('[1]Lookup for use classification'!$C$9,C3165)),ISNUMBER(SEARCH('[1]Lookup for use classification'!$D$9,C3165)),ISNUMBER(SEARCH('[1]Lookup for use classification'!$E$9,C3165)),ISNUMBER(SEARCH('[1]Lookup for use classification'!$F$9,C3165)),ISNUMBER(SEARCH('[1]Lookup for use classification'!$G$9,C3165)),ISNUMBER(SEARCH('[1]Lookup for use classification'!$H$9,C3165)),ISNUMBER(SEARCH('[1]Lookup for use classification'!$I$9,C3165)),ISNUMBER(SEARCH('[1]Lookup for use classification'!$J$9,C3165)),ISNUMBER(SEARCH('[1]Lookup for use classification'!$K$9,C3165))),'[1]Lookup for use classification'!$A$9,IF(OR(ISNUMBER(SEARCH('[1]Lookup for use classification'!$B$10,C3165)),ISNUMBER(SEARCH('[1]Lookup for use classification'!$C$10,C3165)),ISNUMBER(SEARCH('[1]Lookup for use classification'!$D$10,C3165)),ISNUMBER(SEARCH('[1]Lookup for use classification'!$E$10,C3165)),ISNUMBER(SEARCH('[1]Lookup for use classification'!$F$10,C3165)),ISNUMBER(SEARCH('[1]Lookup for use classification'!$G$10,C3165))),'[1]Lookup for use classification'!$A$10,IF(OR(ISNUMBER(SEARCH('[1]Lookup for use classification'!$B$11,C3165)),ISNUMBER(SEARCH('[1]Lookup for use classification'!$C$11,C3165))),'[1]Lookup for use classification'!$A$11,IF(OR(ISNUMBER(SEARCH('[1]Lookup for use classification'!$B$12,C3165)),ISNUMBER(SEARCH('[1]Lookup for use classification'!$C$12,C3165))),'[1]Lookup for use classification'!$A$12,IF(OR(ISNUMBER(SEARCH('[1]Lookup for use classification'!$B$13,C3165)),ISNUMBER(SEARCH('[1]Lookup for use classification'!$C$13,C3165)),ISNUMBER(SEARCH('[1]Lookup for use classification'!$D$13,C3165)),,ISNUMBER(SEARCH('[1]Lookup for use classification'!$C$13,C3165)),ISNUMBER(SEARCH('[1]Lookup for use classification'!$E$13,C3165))),'[1]Lookup for use classification'!$A$13,IF(OR(ISNUMBER(SEARCH('[1]Lookup for use classification'!$B$14,C3165)),ISNUMBER(SEARCH('[1]Lookup for use classification'!$C$14,C3165))),'[1]Lookup for use classification'!$A$14,"Other"))))))))))))</f>
        <v>Public Assembly</v>
      </c>
      <c r="E3165" s="296">
        <v>2250</v>
      </c>
      <c r="F3165" s="297"/>
      <c r="G3165" s="297"/>
    </row>
    <row r="3166" spans="1:12" hidden="1">
      <c r="A3166" s="187" t="s">
        <v>1110</v>
      </c>
      <c r="B3166" s="167" t="s">
        <v>4456</v>
      </c>
      <c r="C3166" s="295" t="s">
        <v>48</v>
      </c>
      <c r="D3166" s="6" t="str">
        <f>IF(OR(ISNUMBER(SEARCH('[1]Lookup for use classification'!$B$1,C3166)),ISNUMBER(SEARCH('[1]Lookup for use classification'!$C$1,C3166)),ISNUMBER(SEARCH('[1]Lookup for use classification'!$D$1,C3166)),ISNUMBER(SEARCH('[1]Lookup for use classification'!$E$1,C3166))),'[1]Lookup for use classification'!$A$1,IF(ISNUMBER(SEARCH('[1]Lookup for use classification'!$B$2,C3166)),'[1]Lookup for use classification'!$A$2,IF(ISNUMBER(SEARCH('[1]Lookup for use classification'!$B$3,C3166)),'[1]Lookup for use classification'!$A$3,IF(OR(ISNUMBER(SEARCH('[1]Lookup for use classification'!$B$4,C3166)),ISNUMBER(SEARCH('[1]Lookup for use classification'!$C$4,C3166)),ISNUMBER(SEARCH('[1]Lookup for use classification'!$D$4,C3166)),ISNUMBER(SEARCH('[1]Lookup for use classification'!$E$4,C3166))),'[1]Lookup for use classification'!$A$4,IF(OR(ISNUMBER(SEARCH('[1]Lookup for use classification'!$B$5,C3166)),ISNUMBER(SEARCH('[1]Lookup for use classification'!$C$5,C3166)),ISNUMBER(SEARCH('[1]Lookup for use classification'!$D$5,C3166))),'[1]Lookup for use classification'!$A$5,IF(OR(ISNUMBER(SEARCH('[1]Lookup for use classification'!$B$7,C3166)),ISNUMBER(SEARCH('[1]Lookup for use classification'!$C$7,C3166)),ISNUMBER(SEARCH('[1]Lookup for use classification'!$D$7,C3166))),'[1]Lookup for use classification'!$A$7,IF(OR(ISNUMBER(SEARCH('[1]Lookup for use classification'!$B$9,C3166)),ISNUMBER(SEARCH('[1]Lookup for use classification'!$C$9,C3166)),ISNUMBER(SEARCH('[1]Lookup for use classification'!$D$9,C3166)),ISNUMBER(SEARCH('[1]Lookup for use classification'!$E$9,C3166)),ISNUMBER(SEARCH('[1]Lookup for use classification'!$F$9,C3166)),ISNUMBER(SEARCH('[1]Lookup for use classification'!$G$9,C3166)),ISNUMBER(SEARCH('[1]Lookup for use classification'!$H$9,C3166)),ISNUMBER(SEARCH('[1]Lookup for use classification'!$I$9,C3166)),ISNUMBER(SEARCH('[1]Lookup for use classification'!$J$9,C3166)),ISNUMBER(SEARCH('[1]Lookup for use classification'!$K$9,C3166))),'[1]Lookup for use classification'!$A$9,IF(OR(ISNUMBER(SEARCH('[1]Lookup for use classification'!$B$10,C3166)),ISNUMBER(SEARCH('[1]Lookup for use classification'!$C$10,C3166)),ISNUMBER(SEARCH('[1]Lookup for use classification'!$D$10,C3166)),ISNUMBER(SEARCH('[1]Lookup for use classification'!$E$10,C3166)),ISNUMBER(SEARCH('[1]Lookup for use classification'!$F$10,C3166)),ISNUMBER(SEARCH('[1]Lookup for use classification'!$G$10,C3166))),'[1]Lookup for use classification'!$A$10,IF(OR(ISNUMBER(SEARCH('[1]Lookup for use classification'!$B$11,C3166)),ISNUMBER(SEARCH('[1]Lookup for use classification'!$C$11,C3166))),'[1]Lookup for use classification'!$A$11,IF(OR(ISNUMBER(SEARCH('[1]Lookup for use classification'!$B$12,C3166)),ISNUMBER(SEARCH('[1]Lookup for use classification'!$C$12,C3166))),'[1]Lookup for use classification'!$A$12,IF(OR(ISNUMBER(SEARCH('[1]Lookup for use classification'!$B$13,C3166)),ISNUMBER(SEARCH('[1]Lookup for use classification'!$C$13,C3166)),ISNUMBER(SEARCH('[1]Lookup for use classification'!$D$13,C3166)),,ISNUMBER(SEARCH('[1]Lookup for use classification'!$C$13,C3166)),ISNUMBER(SEARCH('[1]Lookup for use classification'!$E$13,C3166))),'[1]Lookup for use classification'!$A$13,IF(OR(ISNUMBER(SEARCH('[1]Lookup for use classification'!$B$14,C3166)),ISNUMBER(SEARCH('[1]Lookup for use classification'!$C$14,C3166))),'[1]Lookup for use classification'!$A$14,"Other"))))))))))))</f>
        <v>Public Assembly</v>
      </c>
      <c r="E3166" s="296">
        <v>3680</v>
      </c>
      <c r="F3166" s="297" t="s">
        <v>798</v>
      </c>
      <c r="G3166" s="297"/>
    </row>
    <row r="3167" spans="1:12" hidden="1">
      <c r="A3167" s="187" t="s">
        <v>1110</v>
      </c>
      <c r="B3167" s="167" t="s">
        <v>4456</v>
      </c>
      <c r="C3167" s="295" t="s">
        <v>286</v>
      </c>
      <c r="D3167" s="6" t="str">
        <f>IF(OR(ISNUMBER(SEARCH('[1]Lookup for use classification'!$B$1,C3167)),ISNUMBER(SEARCH('[1]Lookup for use classification'!$C$1,C3167)),ISNUMBER(SEARCH('[1]Lookup for use classification'!$D$1,C3167)),ISNUMBER(SEARCH('[1]Lookup for use classification'!$E$1,C3167))),'[1]Lookup for use classification'!$A$1,IF(ISNUMBER(SEARCH('[1]Lookup for use classification'!$B$2,C3167)),'[1]Lookup for use classification'!$A$2,IF(ISNUMBER(SEARCH('[1]Lookup for use classification'!$B$3,C3167)),'[1]Lookup for use classification'!$A$3,IF(OR(ISNUMBER(SEARCH('[1]Lookup for use classification'!$B$4,C3167)),ISNUMBER(SEARCH('[1]Lookup for use classification'!$C$4,C3167)),ISNUMBER(SEARCH('[1]Lookup for use classification'!$D$4,C3167)),ISNUMBER(SEARCH('[1]Lookup for use classification'!$E$4,C3167))),'[1]Lookup for use classification'!$A$4,IF(OR(ISNUMBER(SEARCH('[1]Lookup for use classification'!$B$5,C3167)),ISNUMBER(SEARCH('[1]Lookup for use classification'!$C$5,C3167)),ISNUMBER(SEARCH('[1]Lookup for use classification'!$D$5,C3167))),'[1]Lookup for use classification'!$A$5,IF(OR(ISNUMBER(SEARCH('[1]Lookup for use classification'!$B$7,C3167)),ISNUMBER(SEARCH('[1]Lookup for use classification'!$C$7,C3167)),ISNUMBER(SEARCH('[1]Lookup for use classification'!$D$7,C3167))),'[1]Lookup for use classification'!$A$7,IF(OR(ISNUMBER(SEARCH('[1]Lookup for use classification'!$B$9,C3167)),ISNUMBER(SEARCH('[1]Lookup for use classification'!$C$9,C3167)),ISNUMBER(SEARCH('[1]Lookup for use classification'!$D$9,C3167)),ISNUMBER(SEARCH('[1]Lookup for use classification'!$E$9,C3167)),ISNUMBER(SEARCH('[1]Lookup for use classification'!$F$9,C3167)),ISNUMBER(SEARCH('[1]Lookup for use classification'!$G$9,C3167)),ISNUMBER(SEARCH('[1]Lookup for use classification'!$H$9,C3167)),ISNUMBER(SEARCH('[1]Lookup for use classification'!$I$9,C3167)),ISNUMBER(SEARCH('[1]Lookup for use classification'!$J$9,C3167)),ISNUMBER(SEARCH('[1]Lookup for use classification'!$K$9,C3167))),'[1]Lookup for use classification'!$A$9,IF(OR(ISNUMBER(SEARCH('[1]Lookup for use classification'!$B$10,C3167)),ISNUMBER(SEARCH('[1]Lookup for use classification'!$C$10,C3167)),ISNUMBER(SEARCH('[1]Lookup for use classification'!$D$10,C3167)),ISNUMBER(SEARCH('[1]Lookup for use classification'!$E$10,C3167)),ISNUMBER(SEARCH('[1]Lookup for use classification'!$F$10,C3167)),ISNUMBER(SEARCH('[1]Lookup for use classification'!$G$10,C3167))),'[1]Lookup for use classification'!$A$10,IF(OR(ISNUMBER(SEARCH('[1]Lookup for use classification'!$B$11,C3167)),ISNUMBER(SEARCH('[1]Lookup for use classification'!$C$11,C3167))),'[1]Lookup for use classification'!$A$11,IF(OR(ISNUMBER(SEARCH('[1]Lookup for use classification'!$B$12,C3167)),ISNUMBER(SEARCH('[1]Lookup for use classification'!$C$12,C3167))),'[1]Lookup for use classification'!$A$12,IF(OR(ISNUMBER(SEARCH('[1]Lookup for use classification'!$B$13,C3167)),ISNUMBER(SEARCH('[1]Lookup for use classification'!$C$13,C3167)),ISNUMBER(SEARCH('[1]Lookup for use classification'!$D$13,C3167)),,ISNUMBER(SEARCH('[1]Lookup for use classification'!$C$13,C3167)),ISNUMBER(SEARCH('[1]Lookup for use classification'!$E$13,C3167))),'[1]Lookup for use classification'!$A$13,IF(OR(ISNUMBER(SEARCH('[1]Lookup for use classification'!$B$14,C3167)),ISNUMBER(SEARCH('[1]Lookup for use classification'!$C$14,C3167))),'[1]Lookup for use classification'!$A$14,"Other"))))))))))))</f>
        <v>Public Assembly</v>
      </c>
      <c r="E3167" s="296"/>
      <c r="F3167" s="297"/>
      <c r="G3167" s="297"/>
    </row>
    <row r="3168" spans="1:12" hidden="1">
      <c r="A3168" s="187" t="s">
        <v>1110</v>
      </c>
      <c r="B3168" s="167" t="s">
        <v>4456</v>
      </c>
      <c r="C3168" s="295" t="s">
        <v>1108</v>
      </c>
      <c r="D3168" s="6" t="str">
        <f>IF(OR(ISNUMBER(SEARCH('[1]Lookup for use classification'!$B$1,C3168)),ISNUMBER(SEARCH('[1]Lookup for use classification'!$C$1,C3168)),ISNUMBER(SEARCH('[1]Lookup for use classification'!$D$1,C3168)),ISNUMBER(SEARCH('[1]Lookup for use classification'!$E$1,C3168))),'[1]Lookup for use classification'!$A$1,IF(ISNUMBER(SEARCH('[1]Lookup for use classification'!$B$2,C3168)),'[1]Lookup for use classification'!$A$2,IF(ISNUMBER(SEARCH('[1]Lookup for use classification'!$B$3,C3168)),'[1]Lookup for use classification'!$A$3,IF(OR(ISNUMBER(SEARCH('[1]Lookup for use classification'!$B$4,C3168)),ISNUMBER(SEARCH('[1]Lookup for use classification'!$C$4,C3168)),ISNUMBER(SEARCH('[1]Lookup for use classification'!$D$4,C3168)),ISNUMBER(SEARCH('[1]Lookup for use classification'!$E$4,C3168))),'[1]Lookup for use classification'!$A$4,IF(OR(ISNUMBER(SEARCH('[1]Lookup for use classification'!$B$5,C3168)),ISNUMBER(SEARCH('[1]Lookup for use classification'!$C$5,C3168)),ISNUMBER(SEARCH('[1]Lookup for use classification'!$D$5,C3168))),'[1]Lookup for use classification'!$A$5,IF(OR(ISNUMBER(SEARCH('[1]Lookup for use classification'!$B$7,C3168)),ISNUMBER(SEARCH('[1]Lookup for use classification'!$C$7,C3168)),ISNUMBER(SEARCH('[1]Lookup for use classification'!$D$7,C3168))),'[1]Lookup for use classification'!$A$7,IF(OR(ISNUMBER(SEARCH('[1]Lookup for use classification'!$B$9,C3168)),ISNUMBER(SEARCH('[1]Lookup for use classification'!$C$9,C3168)),ISNUMBER(SEARCH('[1]Lookup for use classification'!$D$9,C3168)),ISNUMBER(SEARCH('[1]Lookup for use classification'!$E$9,C3168)),ISNUMBER(SEARCH('[1]Lookup for use classification'!$F$9,C3168)),ISNUMBER(SEARCH('[1]Lookup for use classification'!$G$9,C3168)),ISNUMBER(SEARCH('[1]Lookup for use classification'!$H$9,C3168)),ISNUMBER(SEARCH('[1]Lookup for use classification'!$I$9,C3168)),ISNUMBER(SEARCH('[1]Lookup for use classification'!$J$9,C3168)),ISNUMBER(SEARCH('[1]Lookup for use classification'!$K$9,C3168))),'[1]Lookup for use classification'!$A$9,IF(OR(ISNUMBER(SEARCH('[1]Lookup for use classification'!$B$10,C3168)),ISNUMBER(SEARCH('[1]Lookup for use classification'!$C$10,C3168)),ISNUMBER(SEARCH('[1]Lookup for use classification'!$D$10,C3168)),ISNUMBER(SEARCH('[1]Lookup for use classification'!$E$10,C3168)),ISNUMBER(SEARCH('[1]Lookup for use classification'!$F$10,C3168)),ISNUMBER(SEARCH('[1]Lookup for use classification'!$G$10,C3168))),'[1]Lookup for use classification'!$A$10,IF(OR(ISNUMBER(SEARCH('[1]Lookup for use classification'!$B$11,C3168)),ISNUMBER(SEARCH('[1]Lookup for use classification'!$C$11,C3168))),'[1]Lookup for use classification'!$A$11,IF(OR(ISNUMBER(SEARCH('[1]Lookup for use classification'!$B$12,C3168)),ISNUMBER(SEARCH('[1]Lookup for use classification'!$C$12,C3168))),'[1]Lookup for use classification'!$A$12,IF(OR(ISNUMBER(SEARCH('[1]Lookup for use classification'!$B$13,C3168)),ISNUMBER(SEARCH('[1]Lookup for use classification'!$C$13,C3168)),ISNUMBER(SEARCH('[1]Lookup for use classification'!$D$13,C3168)),,ISNUMBER(SEARCH('[1]Lookup for use classification'!$C$13,C3168)),ISNUMBER(SEARCH('[1]Lookup for use classification'!$E$13,C3168))),'[1]Lookup for use classification'!$A$13,IF(OR(ISNUMBER(SEARCH('[1]Lookup for use classification'!$B$14,C3168)),ISNUMBER(SEARCH('[1]Lookup for use classification'!$C$14,C3168))),'[1]Lookup for use classification'!$A$14,"Other"))))))))))))</f>
        <v>Public Assembly</v>
      </c>
      <c r="E3168" s="296"/>
      <c r="F3168" s="297"/>
      <c r="G3168" s="297"/>
    </row>
    <row r="3169" spans="1:12" hidden="1">
      <c r="A3169" s="187" t="s">
        <v>1110</v>
      </c>
      <c r="B3169" s="167" t="s">
        <v>4456</v>
      </c>
      <c r="C3169" s="295" t="s">
        <v>875</v>
      </c>
      <c r="D3169" s="6" t="str">
        <f>IF(OR(ISNUMBER(SEARCH('[1]Lookup for use classification'!$B$1,C3169)),ISNUMBER(SEARCH('[1]Lookup for use classification'!$C$1,C3169)),ISNUMBER(SEARCH('[1]Lookup for use classification'!$D$1,C3169)),ISNUMBER(SEARCH('[1]Lookup for use classification'!$E$1,C3169))),'[1]Lookup for use classification'!$A$1,IF(ISNUMBER(SEARCH('[1]Lookup for use classification'!$B$2,C3169)),'[1]Lookup for use classification'!$A$2,IF(ISNUMBER(SEARCH('[1]Lookup for use classification'!$B$3,C3169)),'[1]Lookup for use classification'!$A$3,IF(OR(ISNUMBER(SEARCH('[1]Lookup for use classification'!$B$4,C3169)),ISNUMBER(SEARCH('[1]Lookup for use classification'!$C$4,C3169)),ISNUMBER(SEARCH('[1]Lookup for use classification'!$D$4,C3169)),ISNUMBER(SEARCH('[1]Lookup for use classification'!$E$4,C3169))),'[1]Lookup for use classification'!$A$4,IF(OR(ISNUMBER(SEARCH('[1]Lookup for use classification'!$B$5,C3169)),ISNUMBER(SEARCH('[1]Lookup for use classification'!$C$5,C3169)),ISNUMBER(SEARCH('[1]Lookup for use classification'!$D$5,C3169))),'[1]Lookup for use classification'!$A$5,IF(OR(ISNUMBER(SEARCH('[1]Lookup for use classification'!$B$7,C3169)),ISNUMBER(SEARCH('[1]Lookup for use classification'!$C$7,C3169)),ISNUMBER(SEARCH('[1]Lookup for use classification'!$D$7,C3169))),'[1]Lookup for use classification'!$A$7,IF(OR(ISNUMBER(SEARCH('[1]Lookup for use classification'!$B$9,C3169)),ISNUMBER(SEARCH('[1]Lookup for use classification'!$C$9,C3169)),ISNUMBER(SEARCH('[1]Lookup for use classification'!$D$9,C3169)),ISNUMBER(SEARCH('[1]Lookup for use classification'!$E$9,C3169)),ISNUMBER(SEARCH('[1]Lookup for use classification'!$F$9,C3169)),ISNUMBER(SEARCH('[1]Lookup for use classification'!$G$9,C3169)),ISNUMBER(SEARCH('[1]Lookup for use classification'!$H$9,C3169)),ISNUMBER(SEARCH('[1]Lookup for use classification'!$I$9,C3169)),ISNUMBER(SEARCH('[1]Lookup for use classification'!$J$9,C3169)),ISNUMBER(SEARCH('[1]Lookup for use classification'!$K$9,C3169))),'[1]Lookup for use classification'!$A$9,IF(OR(ISNUMBER(SEARCH('[1]Lookup for use classification'!$B$10,C3169)),ISNUMBER(SEARCH('[1]Lookup for use classification'!$C$10,C3169)),ISNUMBER(SEARCH('[1]Lookup for use classification'!$D$10,C3169)),ISNUMBER(SEARCH('[1]Lookup for use classification'!$E$10,C3169)),ISNUMBER(SEARCH('[1]Lookup for use classification'!$F$10,C3169)),ISNUMBER(SEARCH('[1]Lookup for use classification'!$G$10,C3169))),'[1]Lookup for use classification'!$A$10,IF(OR(ISNUMBER(SEARCH('[1]Lookup for use classification'!$B$11,C3169)),ISNUMBER(SEARCH('[1]Lookup for use classification'!$C$11,C3169))),'[1]Lookup for use classification'!$A$11,IF(OR(ISNUMBER(SEARCH('[1]Lookup for use classification'!$B$12,C3169)),ISNUMBER(SEARCH('[1]Lookup for use classification'!$C$12,C3169))),'[1]Lookup for use classification'!$A$12,IF(OR(ISNUMBER(SEARCH('[1]Lookup for use classification'!$B$13,C3169)),ISNUMBER(SEARCH('[1]Lookup for use classification'!$C$13,C3169)),ISNUMBER(SEARCH('[1]Lookup for use classification'!$D$13,C3169)),,ISNUMBER(SEARCH('[1]Lookup for use classification'!$C$13,C3169)),ISNUMBER(SEARCH('[1]Lookup for use classification'!$E$13,C3169))),'[1]Lookup for use classification'!$A$13,IF(OR(ISNUMBER(SEARCH('[1]Lookup for use classification'!$B$14,C3169)),ISNUMBER(SEARCH('[1]Lookup for use classification'!$C$14,C3169))),'[1]Lookup for use classification'!$A$14,"Other"))))))))))))</f>
        <v>Public Assembly</v>
      </c>
      <c r="E3169" s="296"/>
      <c r="F3169" s="297"/>
      <c r="G3169" s="297"/>
    </row>
    <row r="3170" spans="1:12" hidden="1">
      <c r="A3170" s="187" t="s">
        <v>1110</v>
      </c>
      <c r="B3170" s="167" t="s">
        <v>4456</v>
      </c>
      <c r="C3170" s="295" t="s">
        <v>1094</v>
      </c>
      <c r="D3170" s="6" t="s">
        <v>213</v>
      </c>
      <c r="E3170" s="296">
        <v>5848</v>
      </c>
      <c r="F3170" s="297" t="s">
        <v>798</v>
      </c>
      <c r="G3170" s="297"/>
    </row>
    <row r="3171" spans="1:12" hidden="1">
      <c r="A3171" s="187" t="s">
        <v>1110</v>
      </c>
      <c r="B3171" s="167" t="s">
        <v>4456</v>
      </c>
      <c r="C3171" s="295" t="s">
        <v>254</v>
      </c>
      <c r="D3171" s="6" t="str">
        <f>IF(OR(ISNUMBER(SEARCH('[1]Lookup for use classification'!$B$1,C3171)),ISNUMBER(SEARCH('[1]Lookup for use classification'!$C$1,C3171)),ISNUMBER(SEARCH('[1]Lookup for use classification'!$D$1,C3171)),ISNUMBER(SEARCH('[1]Lookup for use classification'!$E$1,C3171))),'[1]Lookup for use classification'!$A$1,IF(ISNUMBER(SEARCH('[1]Lookup for use classification'!$B$2,C3171)),'[1]Lookup for use classification'!$A$2,IF(ISNUMBER(SEARCH('[1]Lookup for use classification'!$B$3,C3171)),'[1]Lookup for use classification'!$A$3,IF(OR(ISNUMBER(SEARCH('[1]Lookup for use classification'!$B$4,C3171)),ISNUMBER(SEARCH('[1]Lookup for use classification'!$C$4,C3171)),ISNUMBER(SEARCH('[1]Lookup for use classification'!$D$4,C3171)),ISNUMBER(SEARCH('[1]Lookup for use classification'!$E$4,C3171))),'[1]Lookup for use classification'!$A$4,IF(OR(ISNUMBER(SEARCH('[1]Lookup for use classification'!$B$5,C3171)),ISNUMBER(SEARCH('[1]Lookup for use classification'!$C$5,C3171)),ISNUMBER(SEARCH('[1]Lookup for use classification'!$D$5,C3171))),'[1]Lookup for use classification'!$A$5,IF(OR(ISNUMBER(SEARCH('[1]Lookup for use classification'!$B$7,C3171)),ISNUMBER(SEARCH('[1]Lookup for use classification'!$C$7,C3171)),ISNUMBER(SEARCH('[1]Lookup for use classification'!$D$7,C3171))),'[1]Lookup for use classification'!$A$7,IF(OR(ISNUMBER(SEARCH('[1]Lookup for use classification'!$B$9,C3171)),ISNUMBER(SEARCH('[1]Lookup for use classification'!$C$9,C3171)),ISNUMBER(SEARCH('[1]Lookup for use classification'!$D$9,C3171)),ISNUMBER(SEARCH('[1]Lookup for use classification'!$E$9,C3171)),ISNUMBER(SEARCH('[1]Lookup for use classification'!$F$9,C3171)),ISNUMBER(SEARCH('[1]Lookup for use classification'!$G$9,C3171)),ISNUMBER(SEARCH('[1]Lookup for use classification'!$H$9,C3171)),ISNUMBER(SEARCH('[1]Lookup for use classification'!$I$9,C3171)),ISNUMBER(SEARCH('[1]Lookup for use classification'!$J$9,C3171)),ISNUMBER(SEARCH('[1]Lookup for use classification'!$K$9,C3171))),'[1]Lookup for use classification'!$A$9,IF(OR(ISNUMBER(SEARCH('[1]Lookup for use classification'!$B$10,C3171)),ISNUMBER(SEARCH('[1]Lookup for use classification'!$C$10,C3171)),ISNUMBER(SEARCH('[1]Lookup for use classification'!$D$10,C3171)),ISNUMBER(SEARCH('[1]Lookup for use classification'!$E$10,C3171)),ISNUMBER(SEARCH('[1]Lookup for use classification'!$F$10,C3171)),ISNUMBER(SEARCH('[1]Lookup for use classification'!$G$10,C3171))),'[1]Lookup for use classification'!$A$10,IF(OR(ISNUMBER(SEARCH('[1]Lookup for use classification'!$B$11,C3171)),ISNUMBER(SEARCH('[1]Lookup for use classification'!$C$11,C3171))),'[1]Lookup for use classification'!$A$11,IF(OR(ISNUMBER(SEARCH('[1]Lookup for use classification'!$B$12,C3171)),ISNUMBER(SEARCH('[1]Lookup for use classification'!$C$12,C3171))),'[1]Lookup for use classification'!$A$12,IF(OR(ISNUMBER(SEARCH('[1]Lookup for use classification'!$B$13,C3171)),ISNUMBER(SEARCH('[1]Lookup for use classification'!$C$13,C3171)),ISNUMBER(SEARCH('[1]Lookup for use classification'!$D$13,C3171)),,ISNUMBER(SEARCH('[1]Lookup for use classification'!$C$13,C3171)),ISNUMBER(SEARCH('[1]Lookup for use classification'!$E$13,C3171))),'[1]Lookup for use classification'!$A$13,IF(OR(ISNUMBER(SEARCH('[1]Lookup for use classification'!$B$14,C3171)),ISNUMBER(SEARCH('[1]Lookup for use classification'!$C$14,C3171))),'[1]Lookup for use classification'!$A$14,"Other"))))))))))))</f>
        <v>Retail - Other</v>
      </c>
      <c r="E3171" s="296"/>
      <c r="F3171" s="297"/>
      <c r="G3171" s="297"/>
    </row>
    <row r="3172" spans="1:12" hidden="1">
      <c r="A3172" s="187" t="s">
        <v>1110</v>
      </c>
      <c r="B3172" s="167" t="s">
        <v>4456</v>
      </c>
      <c r="C3172" s="295" t="s">
        <v>533</v>
      </c>
      <c r="D3172" s="6" t="str">
        <f>IF(OR(ISNUMBER(SEARCH('[1]Lookup for use classification'!$B$1,C3172)),ISNUMBER(SEARCH('[1]Lookup for use classification'!$C$1,C3172)),ISNUMBER(SEARCH('[1]Lookup for use classification'!$D$1,C3172)),ISNUMBER(SEARCH('[1]Lookup for use classification'!$E$1,C3172))),'[1]Lookup for use classification'!$A$1,IF(ISNUMBER(SEARCH('[1]Lookup for use classification'!$B$2,C3172)),'[1]Lookup for use classification'!$A$2,IF(ISNUMBER(SEARCH('[1]Lookup for use classification'!$B$3,C3172)),'[1]Lookup for use classification'!$A$3,IF(OR(ISNUMBER(SEARCH('[1]Lookup for use classification'!$B$4,C3172)),ISNUMBER(SEARCH('[1]Lookup for use classification'!$C$4,C3172)),ISNUMBER(SEARCH('[1]Lookup for use classification'!$D$4,C3172)),ISNUMBER(SEARCH('[1]Lookup for use classification'!$E$4,C3172))),'[1]Lookup for use classification'!$A$4,IF(OR(ISNUMBER(SEARCH('[1]Lookup for use classification'!$B$5,C3172)),ISNUMBER(SEARCH('[1]Lookup for use classification'!$C$5,C3172)),ISNUMBER(SEARCH('[1]Lookup for use classification'!$D$5,C3172))),'[1]Lookup for use classification'!$A$5,IF(OR(ISNUMBER(SEARCH('[1]Lookup for use classification'!$B$7,C3172)),ISNUMBER(SEARCH('[1]Lookup for use classification'!$C$7,C3172)),ISNUMBER(SEARCH('[1]Lookup for use classification'!$D$7,C3172))),'[1]Lookup for use classification'!$A$7,IF(OR(ISNUMBER(SEARCH('[1]Lookup for use classification'!$B$9,C3172)),ISNUMBER(SEARCH('[1]Lookup for use classification'!$C$9,C3172)),ISNUMBER(SEARCH('[1]Lookup for use classification'!$D$9,C3172)),ISNUMBER(SEARCH('[1]Lookup for use classification'!$E$9,C3172)),ISNUMBER(SEARCH('[1]Lookup for use classification'!$F$9,C3172)),ISNUMBER(SEARCH('[1]Lookup for use classification'!$G$9,C3172)),ISNUMBER(SEARCH('[1]Lookup for use classification'!$H$9,C3172)),ISNUMBER(SEARCH('[1]Lookup for use classification'!$I$9,C3172)),ISNUMBER(SEARCH('[1]Lookup for use classification'!$J$9,C3172)),ISNUMBER(SEARCH('[1]Lookup for use classification'!$K$9,C3172))),'[1]Lookup for use classification'!$A$9,IF(OR(ISNUMBER(SEARCH('[1]Lookup for use classification'!$B$10,C3172)),ISNUMBER(SEARCH('[1]Lookup for use classification'!$C$10,C3172)),ISNUMBER(SEARCH('[1]Lookup for use classification'!$D$10,C3172)),ISNUMBER(SEARCH('[1]Lookup for use classification'!$E$10,C3172)),ISNUMBER(SEARCH('[1]Lookup for use classification'!$F$10,C3172)),ISNUMBER(SEARCH('[1]Lookup for use classification'!$G$10,C3172))),'[1]Lookup for use classification'!$A$10,IF(OR(ISNUMBER(SEARCH('[1]Lookup for use classification'!$B$11,C3172)),ISNUMBER(SEARCH('[1]Lookup for use classification'!$C$11,C3172))),'[1]Lookup for use classification'!$A$11,IF(OR(ISNUMBER(SEARCH('[1]Lookup for use classification'!$B$12,C3172)),ISNUMBER(SEARCH('[1]Lookup for use classification'!$C$12,C3172))),'[1]Lookup for use classification'!$A$12,IF(OR(ISNUMBER(SEARCH('[1]Lookup for use classification'!$B$13,C3172)),ISNUMBER(SEARCH('[1]Lookup for use classification'!$C$13,C3172)),ISNUMBER(SEARCH('[1]Lookup for use classification'!$D$13,C3172)),,ISNUMBER(SEARCH('[1]Lookup for use classification'!$C$13,C3172)),ISNUMBER(SEARCH('[1]Lookup for use classification'!$E$13,C3172))),'[1]Lookup for use classification'!$A$13,IF(OR(ISNUMBER(SEARCH('[1]Lookup for use classification'!$B$14,C3172)),ISNUMBER(SEARCH('[1]Lookup for use classification'!$C$14,C3172))),'[1]Lookup for use classification'!$A$14,"Other"))))))))))))</f>
        <v>Warehousing</v>
      </c>
      <c r="E3172" s="296">
        <v>1071</v>
      </c>
      <c r="F3172" s="297"/>
      <c r="G3172" s="297"/>
    </row>
    <row r="3173" spans="1:12" hidden="1">
      <c r="A3173" s="187" t="s">
        <v>1110</v>
      </c>
      <c r="B3173" s="167" t="s">
        <v>4456</v>
      </c>
      <c r="C3173" s="295" t="s">
        <v>81</v>
      </c>
      <c r="D3173" s="6" t="str">
        <f>IF(OR(ISNUMBER(SEARCH('[1]Lookup for use classification'!$B$1,C3173)),ISNUMBER(SEARCH('[1]Lookup for use classification'!$C$1,C3173)),ISNUMBER(SEARCH('[1]Lookup for use classification'!$D$1,C3173)),ISNUMBER(SEARCH('[1]Lookup for use classification'!$E$1,C3173))),'[1]Lookup for use classification'!$A$1,IF(ISNUMBER(SEARCH('[1]Lookup for use classification'!$B$2,C3173)),'[1]Lookup for use classification'!$A$2,IF(ISNUMBER(SEARCH('[1]Lookup for use classification'!$B$3,C3173)),'[1]Lookup for use classification'!$A$3,IF(OR(ISNUMBER(SEARCH('[1]Lookup for use classification'!$B$4,C3173)),ISNUMBER(SEARCH('[1]Lookup for use classification'!$C$4,C3173)),ISNUMBER(SEARCH('[1]Lookup for use classification'!$D$4,C3173)),ISNUMBER(SEARCH('[1]Lookup for use classification'!$E$4,C3173))),'[1]Lookup for use classification'!$A$4,IF(OR(ISNUMBER(SEARCH('[1]Lookup for use classification'!$B$5,C3173)),ISNUMBER(SEARCH('[1]Lookup for use classification'!$C$5,C3173)),ISNUMBER(SEARCH('[1]Lookup for use classification'!$D$5,C3173))),'[1]Lookup for use classification'!$A$5,IF(OR(ISNUMBER(SEARCH('[1]Lookup for use classification'!$B$7,C3173)),ISNUMBER(SEARCH('[1]Lookup for use classification'!$C$7,C3173)),ISNUMBER(SEARCH('[1]Lookup for use classification'!$D$7,C3173))),'[1]Lookup for use classification'!$A$7,IF(OR(ISNUMBER(SEARCH('[1]Lookup for use classification'!$B$9,C3173)),ISNUMBER(SEARCH('[1]Lookup for use classification'!$C$9,C3173)),ISNUMBER(SEARCH('[1]Lookup for use classification'!$D$9,C3173)),ISNUMBER(SEARCH('[1]Lookup for use classification'!$E$9,C3173)),ISNUMBER(SEARCH('[1]Lookup for use classification'!$F$9,C3173)),ISNUMBER(SEARCH('[1]Lookup for use classification'!$G$9,C3173)),ISNUMBER(SEARCH('[1]Lookup for use classification'!$H$9,C3173)),ISNUMBER(SEARCH('[1]Lookup for use classification'!$I$9,C3173)),ISNUMBER(SEARCH('[1]Lookup for use classification'!$J$9,C3173)),ISNUMBER(SEARCH('[1]Lookup for use classification'!$K$9,C3173))),'[1]Lookup for use classification'!$A$9,IF(OR(ISNUMBER(SEARCH('[1]Lookup for use classification'!$B$10,C3173)),ISNUMBER(SEARCH('[1]Lookup for use classification'!$C$10,C3173)),ISNUMBER(SEARCH('[1]Lookup for use classification'!$D$10,C3173)),ISNUMBER(SEARCH('[1]Lookup for use classification'!$E$10,C3173)),ISNUMBER(SEARCH('[1]Lookup for use classification'!$F$10,C3173)),ISNUMBER(SEARCH('[1]Lookup for use classification'!$G$10,C3173))),'[1]Lookup for use classification'!$A$10,IF(OR(ISNUMBER(SEARCH('[1]Lookup for use classification'!$B$11,C3173)),ISNUMBER(SEARCH('[1]Lookup for use classification'!$C$11,C3173))),'[1]Lookup for use classification'!$A$11,IF(OR(ISNUMBER(SEARCH('[1]Lookup for use classification'!$B$12,C3173)),ISNUMBER(SEARCH('[1]Lookup for use classification'!$C$12,C3173))),'[1]Lookup for use classification'!$A$12,IF(OR(ISNUMBER(SEARCH('[1]Lookup for use classification'!$B$13,C3173)),ISNUMBER(SEARCH('[1]Lookup for use classification'!$C$13,C3173)),ISNUMBER(SEARCH('[1]Lookup for use classification'!$D$13,C3173)),,ISNUMBER(SEARCH('[1]Lookup for use classification'!$C$13,C3173)),ISNUMBER(SEARCH('[1]Lookup for use classification'!$E$13,C3173))),'[1]Lookup for use classification'!$A$13,IF(OR(ISNUMBER(SEARCH('[1]Lookup for use classification'!$B$14,C3173)),ISNUMBER(SEARCH('[1]Lookup for use classification'!$C$14,C3173))),'[1]Lookup for use classification'!$A$14,"Other"))))))))))))</f>
        <v>Warehousing</v>
      </c>
      <c r="E3173" s="296">
        <v>1600</v>
      </c>
      <c r="F3173" s="297"/>
      <c r="G3173" s="297"/>
    </row>
    <row r="3174" spans="1:12" hidden="1">
      <c r="A3174" s="187" t="s">
        <v>1110</v>
      </c>
      <c r="B3174" s="167" t="s">
        <v>4456</v>
      </c>
      <c r="C3174" s="295" t="s">
        <v>1106</v>
      </c>
      <c r="D3174" s="6" t="str">
        <f>IF(OR(ISNUMBER(SEARCH('[1]Lookup for use classification'!$B$1,C3174)),ISNUMBER(SEARCH('[1]Lookup for use classification'!$C$1,C3174)),ISNUMBER(SEARCH('[1]Lookup for use classification'!$D$1,C3174)),ISNUMBER(SEARCH('[1]Lookup for use classification'!$E$1,C3174))),'[1]Lookup for use classification'!$A$1,IF(ISNUMBER(SEARCH('[1]Lookup for use classification'!$B$2,C3174)),'[1]Lookup for use classification'!$A$2,IF(ISNUMBER(SEARCH('[1]Lookup for use classification'!$B$3,C3174)),'[1]Lookup for use classification'!$A$3,IF(OR(ISNUMBER(SEARCH('[1]Lookup for use classification'!$B$4,C3174)),ISNUMBER(SEARCH('[1]Lookup for use classification'!$C$4,C3174)),ISNUMBER(SEARCH('[1]Lookup for use classification'!$D$4,C3174)),ISNUMBER(SEARCH('[1]Lookup for use classification'!$E$4,C3174))),'[1]Lookup for use classification'!$A$4,IF(OR(ISNUMBER(SEARCH('[1]Lookup for use classification'!$B$5,C3174)),ISNUMBER(SEARCH('[1]Lookup for use classification'!$C$5,C3174)),ISNUMBER(SEARCH('[1]Lookup for use classification'!$D$5,C3174))),'[1]Lookup for use classification'!$A$5,IF(OR(ISNUMBER(SEARCH('[1]Lookup for use classification'!$B$7,C3174)),ISNUMBER(SEARCH('[1]Lookup for use classification'!$C$7,C3174)),ISNUMBER(SEARCH('[1]Lookup for use classification'!$D$7,C3174))),'[1]Lookup for use classification'!$A$7,IF(OR(ISNUMBER(SEARCH('[1]Lookup for use classification'!$B$9,C3174)),ISNUMBER(SEARCH('[1]Lookup for use classification'!$C$9,C3174)),ISNUMBER(SEARCH('[1]Lookup for use classification'!$D$9,C3174)),ISNUMBER(SEARCH('[1]Lookup for use classification'!$E$9,C3174)),ISNUMBER(SEARCH('[1]Lookup for use classification'!$F$9,C3174)),ISNUMBER(SEARCH('[1]Lookup for use classification'!$G$9,C3174)),ISNUMBER(SEARCH('[1]Lookup for use classification'!$H$9,C3174)),ISNUMBER(SEARCH('[1]Lookup for use classification'!$I$9,C3174)),ISNUMBER(SEARCH('[1]Lookup for use classification'!$J$9,C3174)),ISNUMBER(SEARCH('[1]Lookup for use classification'!$K$9,C3174))),'[1]Lookup for use classification'!$A$9,IF(OR(ISNUMBER(SEARCH('[1]Lookup for use classification'!$B$10,C3174)),ISNUMBER(SEARCH('[1]Lookup for use classification'!$C$10,C3174)),ISNUMBER(SEARCH('[1]Lookup for use classification'!$D$10,C3174)),ISNUMBER(SEARCH('[1]Lookup for use classification'!$E$10,C3174)),ISNUMBER(SEARCH('[1]Lookup for use classification'!$F$10,C3174)),ISNUMBER(SEARCH('[1]Lookup for use classification'!$G$10,C3174))),'[1]Lookup for use classification'!$A$10,IF(OR(ISNUMBER(SEARCH('[1]Lookup for use classification'!$B$11,C3174)),ISNUMBER(SEARCH('[1]Lookup for use classification'!$C$11,C3174))),'[1]Lookup for use classification'!$A$11,IF(OR(ISNUMBER(SEARCH('[1]Lookup for use classification'!$B$12,C3174)),ISNUMBER(SEARCH('[1]Lookup for use classification'!$C$12,C3174))),'[1]Lookup for use classification'!$A$12,IF(OR(ISNUMBER(SEARCH('[1]Lookup for use classification'!$B$13,C3174)),ISNUMBER(SEARCH('[1]Lookup for use classification'!$C$13,C3174)),ISNUMBER(SEARCH('[1]Lookup for use classification'!$D$13,C3174)),,ISNUMBER(SEARCH('[1]Lookup for use classification'!$C$13,C3174)),ISNUMBER(SEARCH('[1]Lookup for use classification'!$E$13,C3174))),'[1]Lookup for use classification'!$A$13,IF(OR(ISNUMBER(SEARCH('[1]Lookup for use classification'!$B$14,C3174)),ISNUMBER(SEARCH('[1]Lookup for use classification'!$C$14,C3174))),'[1]Lookup for use classification'!$A$14,"Other"))))))))))))</f>
        <v>Water &amp; Sewer</v>
      </c>
      <c r="E3174" s="296">
        <v>5000</v>
      </c>
      <c r="F3174" s="297"/>
      <c r="G3174" s="297"/>
    </row>
    <row r="3175" spans="1:12" hidden="1">
      <c r="A3175" s="187" t="s">
        <v>1110</v>
      </c>
      <c r="B3175" s="167" t="s">
        <v>4456</v>
      </c>
      <c r="C3175" s="295" t="s">
        <v>66</v>
      </c>
      <c r="D3175" s="6" t="str">
        <f>IF(OR(ISNUMBER(SEARCH('[1]Lookup for use classification'!$B$1,C3175)),ISNUMBER(SEARCH('[1]Lookup for use classification'!$C$1,C3175)),ISNUMBER(SEARCH('[1]Lookup for use classification'!$D$1,C3175)),ISNUMBER(SEARCH('[1]Lookup for use classification'!$E$1,C3175))),'[1]Lookup for use classification'!$A$1,IF(ISNUMBER(SEARCH('[1]Lookup for use classification'!$B$2,C3175)),'[1]Lookup for use classification'!$A$2,IF(ISNUMBER(SEARCH('[1]Lookup for use classification'!$B$3,C3175)),'[1]Lookup for use classification'!$A$3,IF(OR(ISNUMBER(SEARCH('[1]Lookup for use classification'!$B$4,C3175)),ISNUMBER(SEARCH('[1]Lookup for use classification'!$C$4,C3175)),ISNUMBER(SEARCH('[1]Lookup for use classification'!$D$4,C3175)),ISNUMBER(SEARCH('[1]Lookup for use classification'!$E$4,C3175))),'[1]Lookup for use classification'!$A$4,IF(OR(ISNUMBER(SEARCH('[1]Lookup for use classification'!$B$5,C3175)),ISNUMBER(SEARCH('[1]Lookup for use classification'!$C$5,C3175)),ISNUMBER(SEARCH('[1]Lookup for use classification'!$D$5,C3175))),'[1]Lookup for use classification'!$A$5,IF(OR(ISNUMBER(SEARCH('[1]Lookup for use classification'!$B$7,C3175)),ISNUMBER(SEARCH('[1]Lookup for use classification'!$C$7,C3175)),ISNUMBER(SEARCH('[1]Lookup for use classification'!$D$7,C3175))),'[1]Lookup for use classification'!$A$7,IF(OR(ISNUMBER(SEARCH('[1]Lookup for use classification'!$B$9,C3175)),ISNUMBER(SEARCH('[1]Lookup for use classification'!$C$9,C3175)),ISNUMBER(SEARCH('[1]Lookup for use classification'!$D$9,C3175)),ISNUMBER(SEARCH('[1]Lookup for use classification'!$E$9,C3175)),ISNUMBER(SEARCH('[1]Lookup for use classification'!$F$9,C3175)),ISNUMBER(SEARCH('[1]Lookup for use classification'!$G$9,C3175)),ISNUMBER(SEARCH('[1]Lookup for use classification'!$H$9,C3175)),ISNUMBER(SEARCH('[1]Lookup for use classification'!$I$9,C3175)),ISNUMBER(SEARCH('[1]Lookup for use classification'!$J$9,C3175)),ISNUMBER(SEARCH('[1]Lookup for use classification'!$K$9,C3175))),'[1]Lookup for use classification'!$A$9,IF(OR(ISNUMBER(SEARCH('[1]Lookup for use classification'!$B$10,C3175)),ISNUMBER(SEARCH('[1]Lookup for use classification'!$C$10,C3175)),ISNUMBER(SEARCH('[1]Lookup for use classification'!$D$10,C3175)),ISNUMBER(SEARCH('[1]Lookup for use classification'!$E$10,C3175)),ISNUMBER(SEARCH('[1]Lookup for use classification'!$F$10,C3175)),ISNUMBER(SEARCH('[1]Lookup for use classification'!$G$10,C3175))),'[1]Lookup for use classification'!$A$10,IF(OR(ISNUMBER(SEARCH('[1]Lookup for use classification'!$B$11,C3175)),ISNUMBER(SEARCH('[1]Lookup for use classification'!$C$11,C3175))),'[1]Lookup for use classification'!$A$11,IF(OR(ISNUMBER(SEARCH('[1]Lookup for use classification'!$B$12,C3175)),ISNUMBER(SEARCH('[1]Lookup for use classification'!$C$12,C3175))),'[1]Lookup for use classification'!$A$12,IF(OR(ISNUMBER(SEARCH('[1]Lookup for use classification'!$B$13,C3175)),ISNUMBER(SEARCH('[1]Lookup for use classification'!$C$13,C3175)),ISNUMBER(SEARCH('[1]Lookup for use classification'!$D$13,C3175)),,ISNUMBER(SEARCH('[1]Lookup for use classification'!$C$13,C3175)),ISNUMBER(SEARCH('[1]Lookup for use classification'!$E$13,C3175))),'[1]Lookup for use classification'!$A$13,IF(OR(ISNUMBER(SEARCH('[1]Lookup for use classification'!$B$14,C3175)),ISNUMBER(SEARCH('[1]Lookup for use classification'!$C$14,C3175))),'[1]Lookup for use classification'!$A$14,"Other"))))))))))))</f>
        <v>Water &amp; Sewer</v>
      </c>
      <c r="E3175" s="296">
        <v>5000</v>
      </c>
      <c r="F3175" s="297" t="s">
        <v>6</v>
      </c>
      <c r="G3175" s="297"/>
    </row>
    <row r="3176" spans="1:12" hidden="1">
      <c r="A3176" s="193" t="s">
        <v>1564</v>
      </c>
      <c r="B3176" s="8" t="str">
        <f>IF(ISNA(VLOOKUP(CONCATENATE(A3176,C3176),EUS!$B$2:$B$1939,1,FALSE)),"","End Use Study")</f>
        <v>End Use Study</v>
      </c>
      <c r="C3176" s="223" t="s">
        <v>1552</v>
      </c>
      <c r="D3176" s="162" t="s">
        <v>3335</v>
      </c>
      <c r="E3176" s="224">
        <v>2000</v>
      </c>
      <c r="F3176" s="224"/>
      <c r="G3176" s="224"/>
      <c r="H3176" s="164"/>
      <c r="I3176" s="164"/>
      <c r="J3176" s="189"/>
    </row>
    <row r="3177" spans="1:12" hidden="1">
      <c r="A3177" s="187" t="s">
        <v>1564</v>
      </c>
      <c r="B3177" s="167" t="s">
        <v>4456</v>
      </c>
      <c r="C3177" s="239" t="s">
        <v>1557</v>
      </c>
      <c r="D3177" s="6" t="str">
        <f>IF(OR(ISNUMBER(SEARCH('[1]Lookup for use classification'!$B$1,C3177)),ISNUMBER(SEARCH('[1]Lookup for use classification'!$C$1,C3177)),ISNUMBER(SEARCH('[1]Lookup for use classification'!$D$1,C3177)),ISNUMBER(SEARCH('[1]Lookup for use classification'!$E$1,C3177))),'[1]Lookup for use classification'!$A$1,IF(ISNUMBER(SEARCH('[1]Lookup for use classification'!$B$2,C3177)),'[1]Lookup for use classification'!$A$2,IF(ISNUMBER(SEARCH('[1]Lookup for use classification'!$B$3,C3177)),'[1]Lookup for use classification'!$A$3,IF(OR(ISNUMBER(SEARCH('[1]Lookup for use classification'!$B$4,C3177)),ISNUMBER(SEARCH('[1]Lookup for use classification'!$C$4,C3177)),ISNUMBER(SEARCH('[1]Lookup for use classification'!$D$4,C3177)),ISNUMBER(SEARCH('[1]Lookup for use classification'!$E$4,C3177))),'[1]Lookup for use classification'!$A$4,IF(OR(ISNUMBER(SEARCH('[1]Lookup for use classification'!$B$5,C3177)),ISNUMBER(SEARCH('[1]Lookup for use classification'!$C$5,C3177)),ISNUMBER(SEARCH('[1]Lookup for use classification'!$D$5,C3177))),'[1]Lookup for use classification'!$A$5,IF(OR(ISNUMBER(SEARCH('[1]Lookup for use classification'!$B$7,C3177)),ISNUMBER(SEARCH('[1]Lookup for use classification'!$C$7,C3177)),ISNUMBER(SEARCH('[1]Lookup for use classification'!$D$7,C3177))),'[1]Lookup for use classification'!$A$7,IF(OR(ISNUMBER(SEARCH('[1]Lookup for use classification'!$B$9,C3177)),ISNUMBER(SEARCH('[1]Lookup for use classification'!$C$9,C3177)),ISNUMBER(SEARCH('[1]Lookup for use classification'!$D$9,C3177)),ISNUMBER(SEARCH('[1]Lookup for use classification'!$E$9,C3177)),ISNUMBER(SEARCH('[1]Lookup for use classification'!$F$9,C3177)),ISNUMBER(SEARCH('[1]Lookup for use classification'!$G$9,C3177)),ISNUMBER(SEARCH('[1]Lookup for use classification'!$H$9,C3177)),ISNUMBER(SEARCH('[1]Lookup for use classification'!$I$9,C3177)),ISNUMBER(SEARCH('[1]Lookup for use classification'!$J$9,C3177)),ISNUMBER(SEARCH('[1]Lookup for use classification'!$K$9,C3177))),'[1]Lookup for use classification'!$A$9,IF(OR(ISNUMBER(SEARCH('[1]Lookup for use classification'!$B$10,C3177)),ISNUMBER(SEARCH('[1]Lookup for use classification'!$C$10,C3177)),ISNUMBER(SEARCH('[1]Lookup for use classification'!$D$10,C3177)),ISNUMBER(SEARCH('[1]Lookup for use classification'!$E$10,C3177)),ISNUMBER(SEARCH('[1]Lookup for use classification'!$F$10,C3177)),ISNUMBER(SEARCH('[1]Lookup for use classification'!$G$10,C3177))),'[1]Lookup for use classification'!$A$10,IF(OR(ISNUMBER(SEARCH('[1]Lookup for use classification'!$B$11,C3177)),ISNUMBER(SEARCH('[1]Lookup for use classification'!$C$11,C3177))),'[1]Lookup for use classification'!$A$11,IF(OR(ISNUMBER(SEARCH('[1]Lookup for use classification'!$B$12,C3177)),ISNUMBER(SEARCH('[1]Lookup for use classification'!$C$12,C3177))),'[1]Lookup for use classification'!$A$12,IF(OR(ISNUMBER(SEARCH('[1]Lookup for use classification'!$B$13,C3177)),ISNUMBER(SEARCH('[1]Lookup for use classification'!$C$13,C3177)),ISNUMBER(SEARCH('[1]Lookup for use classification'!$D$13,C3177)),,ISNUMBER(SEARCH('[1]Lookup for use classification'!$C$13,C3177)),ISNUMBER(SEARCH('[1]Lookup for use classification'!$E$13,C3177))),'[1]Lookup for use classification'!$A$13,IF(OR(ISNUMBER(SEARCH('[1]Lookup for use classification'!$B$14,C3177)),ISNUMBER(SEARCH('[1]Lookup for use classification'!$C$14,C3177))),'[1]Lookup for use classification'!$A$14,"Other"))))))))))))</f>
        <v>Education - K - 12</v>
      </c>
      <c r="E3177" s="240">
        <v>49738</v>
      </c>
      <c r="F3177" s="259"/>
      <c r="G3177" s="259"/>
    </row>
    <row r="3178" spans="1:12" hidden="1">
      <c r="A3178" s="134" t="s">
        <v>1564</v>
      </c>
      <c r="B3178" s="8" t="str">
        <f>IF(ISNA(VLOOKUP(CONCATENATE(A3178,C3178),EUS!$B$2:$B$1939,1,FALSE)),"","End Use Study")</f>
        <v>End Use Study</v>
      </c>
      <c r="C3178" s="14" t="s">
        <v>3509</v>
      </c>
      <c r="D3178" s="8" t="str">
        <f>IF(OR(ISNUMBER(SEARCH('[1]Lookup for use classification'!$B$1,C3178)),ISNUMBER(SEARCH('[1]Lookup for use classification'!$C$1,C3178)),ISNUMBER(SEARCH('[1]Lookup for use classification'!$D$1,C3178))),'[1]Lookup for use classification'!$A$1,IF(ISNUMBER(SEARCH('[1]Lookup for use classification'!$B$2,C3178)),'[1]Lookup for use classification'!$A$2,IF(ISNUMBER(SEARCH('[1]Lookup for use classification'!$B$3,C3178)),'[1]Lookup for use classification'!$A$3,IF(OR(ISNUMBER(SEARCH('[1]Lookup for use classification'!$B$4,C3178)),ISNUMBER(SEARCH('[1]Lookup for use classification'!$C$4,C3178))),'[1]Lookup for use classification'!$A$4,IF(OR(ISNUMBER(SEARCH('[1]Lookup for use classification'!$B$5,C3178)),ISNUMBER(SEARCH('[1]Lookup for use classification'!$C$5,C3178)),ISNUMBER(SEARCH('[1]Lookup for use classification'!$D$5,C3178))),'[1]Lookup for use classification'!$A$5,IF(OR(ISNUMBER(SEARCH('[1]Lookup for use classification'!$B$7,C3178)),ISNUMBER(SEARCH('[1]Lookup for use classification'!$C$7,C3178)),ISNUMBER(SEARCH('[1]Lookup for use classification'!$D$7,C3178))),'[1]Lookup for use classification'!$A$7,IF(OR(ISNUMBER(SEARCH('[1]Lookup for use classification'!$B$9,C3178)),ISNUMBER(SEARCH('[1]Lookup for use classification'!$C$9,C3178)),ISNUMBER(SEARCH('[1]Lookup for use classification'!$D$9,C3178)),ISNUMBER(SEARCH('[1]Lookup for use classification'!$E$9,C3178)),ISNUMBER(SEARCH('[1]Lookup for use classification'!$F$9,C3178)),ISNUMBER(SEARCH('[1]Lookup for use classification'!$G$9,C3178))),'[1]Lookup for use classification'!$A$9,IF(OR(ISNUMBER(SEARCH('[1]Lookup for use classification'!$B$10,C3178)),ISNUMBER(SEARCH('[1]Lookup for use classification'!$C$10,C3178)),ISNUMBER(SEARCH('[1]Lookup for use classification'!$D$10,C3178)),ISNUMBER(SEARCH('[1]Lookup for use classification'!$E$10,C3178)),ISNUMBER(SEARCH('[1]Lookup for use classification'!$F$10,C3178))),'[1]Lookup for use classification'!$A$10,IF(OR(ISNUMBER(SEARCH('[1]Lookup for use classification'!$B$11,C3178)),ISNUMBER(SEARCH('[1]Lookup for use classification'!$C$11,C3178))),'[1]Lookup for use classification'!$A$11,IF(OR(ISNUMBER(SEARCH('[1]Lookup for use classification'!$B$12,C3178)),ISNUMBER(SEARCH('[1]Lookup for use classification'!$C$12,C3178))),'[1]Lookup for use classification'!$A$12,"Nope"))))))))))</f>
        <v>Education - K - 12</v>
      </c>
      <c r="E3178" s="15"/>
      <c r="F3178" s="15"/>
      <c r="G3178" s="15"/>
      <c r="H3178" s="164"/>
      <c r="I3178" s="164"/>
      <c r="J3178" s="7"/>
      <c r="L3178" s="6"/>
    </row>
    <row r="3179" spans="1:12" hidden="1">
      <c r="A3179" s="187" t="s">
        <v>1564</v>
      </c>
      <c r="B3179" s="167" t="s">
        <v>4456</v>
      </c>
      <c r="C3179" s="239" t="s">
        <v>1553</v>
      </c>
      <c r="D3179" s="6" t="str">
        <f>IF(OR(ISNUMBER(SEARCH('[1]Lookup for use classification'!$B$1,C3179)),ISNUMBER(SEARCH('[1]Lookup for use classification'!$C$1,C3179)),ISNUMBER(SEARCH('[1]Lookup for use classification'!$D$1,C3179)),ISNUMBER(SEARCH('[1]Lookup for use classification'!$E$1,C3179))),'[1]Lookup for use classification'!$A$1,IF(ISNUMBER(SEARCH('[1]Lookup for use classification'!$B$2,C3179)),'[1]Lookup for use classification'!$A$2,IF(ISNUMBER(SEARCH('[1]Lookup for use classification'!$B$3,C3179)),'[1]Lookup for use classification'!$A$3,IF(OR(ISNUMBER(SEARCH('[1]Lookup for use classification'!$B$4,C3179)),ISNUMBER(SEARCH('[1]Lookup for use classification'!$C$4,C3179)),ISNUMBER(SEARCH('[1]Lookup for use classification'!$D$4,C3179)),ISNUMBER(SEARCH('[1]Lookup for use classification'!$E$4,C3179))),'[1]Lookup for use classification'!$A$4,IF(OR(ISNUMBER(SEARCH('[1]Lookup for use classification'!$B$5,C3179)),ISNUMBER(SEARCH('[1]Lookup for use classification'!$C$5,C3179)),ISNUMBER(SEARCH('[1]Lookup for use classification'!$D$5,C3179))),'[1]Lookup for use classification'!$A$5,IF(OR(ISNUMBER(SEARCH('[1]Lookup for use classification'!$B$7,C3179)),ISNUMBER(SEARCH('[1]Lookup for use classification'!$C$7,C3179)),ISNUMBER(SEARCH('[1]Lookup for use classification'!$D$7,C3179))),'[1]Lookup for use classification'!$A$7,IF(OR(ISNUMBER(SEARCH('[1]Lookup for use classification'!$B$9,C3179)),ISNUMBER(SEARCH('[1]Lookup for use classification'!$C$9,C3179)),ISNUMBER(SEARCH('[1]Lookup for use classification'!$D$9,C3179)),ISNUMBER(SEARCH('[1]Lookup for use classification'!$E$9,C3179)),ISNUMBER(SEARCH('[1]Lookup for use classification'!$F$9,C3179)),ISNUMBER(SEARCH('[1]Lookup for use classification'!$G$9,C3179)),ISNUMBER(SEARCH('[1]Lookup for use classification'!$H$9,C3179)),ISNUMBER(SEARCH('[1]Lookup for use classification'!$I$9,C3179)),ISNUMBER(SEARCH('[1]Lookup for use classification'!$J$9,C3179)),ISNUMBER(SEARCH('[1]Lookup for use classification'!$K$9,C3179))),'[1]Lookup for use classification'!$A$9,IF(OR(ISNUMBER(SEARCH('[1]Lookup for use classification'!$B$10,C3179)),ISNUMBER(SEARCH('[1]Lookup for use classification'!$C$10,C3179)),ISNUMBER(SEARCH('[1]Lookup for use classification'!$D$10,C3179)),ISNUMBER(SEARCH('[1]Lookup for use classification'!$E$10,C3179)),ISNUMBER(SEARCH('[1]Lookup for use classification'!$F$10,C3179)),ISNUMBER(SEARCH('[1]Lookup for use classification'!$G$10,C3179))),'[1]Lookup for use classification'!$A$10,IF(OR(ISNUMBER(SEARCH('[1]Lookup for use classification'!$B$11,C3179)),ISNUMBER(SEARCH('[1]Lookup for use classification'!$C$11,C3179))),'[1]Lookup for use classification'!$A$11,IF(OR(ISNUMBER(SEARCH('[1]Lookup for use classification'!$B$12,C3179)),ISNUMBER(SEARCH('[1]Lookup for use classification'!$C$12,C3179))),'[1]Lookup for use classification'!$A$12,IF(OR(ISNUMBER(SEARCH('[1]Lookup for use classification'!$B$13,C3179)),ISNUMBER(SEARCH('[1]Lookup for use classification'!$C$13,C3179)),ISNUMBER(SEARCH('[1]Lookup for use classification'!$D$13,C3179)),,ISNUMBER(SEARCH('[1]Lookup for use classification'!$C$13,C3179)),ISNUMBER(SEARCH('[1]Lookup for use classification'!$E$13,C3179))),'[1]Lookup for use classification'!$A$13,IF(OR(ISNUMBER(SEARCH('[1]Lookup for use classification'!$B$14,C3179)),ISNUMBER(SEARCH('[1]Lookup for use classification'!$C$14,C3179))),'[1]Lookup for use classification'!$A$14,"Other"))))))))))))</f>
        <v>Education - K - 12</v>
      </c>
      <c r="E3179" s="240"/>
      <c r="F3179" s="259"/>
      <c r="G3179" s="259"/>
    </row>
    <row r="3180" spans="1:12" hidden="1">
      <c r="A3180" s="187" t="s">
        <v>1564</v>
      </c>
      <c r="B3180" s="167" t="s">
        <v>4456</v>
      </c>
      <c r="C3180" s="239" t="s">
        <v>1355</v>
      </c>
      <c r="D3180" s="6" t="str">
        <f>IF(OR(ISNUMBER(SEARCH('[1]Lookup for use classification'!$B$1,C3180)),ISNUMBER(SEARCH('[1]Lookup for use classification'!$C$1,C3180)),ISNUMBER(SEARCH('[1]Lookup for use classification'!$D$1,C3180)),ISNUMBER(SEARCH('[1]Lookup for use classification'!$E$1,C3180))),'[1]Lookup for use classification'!$A$1,IF(ISNUMBER(SEARCH('[1]Lookup for use classification'!$B$2,C3180)),'[1]Lookup for use classification'!$A$2,IF(ISNUMBER(SEARCH('[1]Lookup for use classification'!$B$3,C3180)),'[1]Lookup for use classification'!$A$3,IF(OR(ISNUMBER(SEARCH('[1]Lookup for use classification'!$B$4,C3180)),ISNUMBER(SEARCH('[1]Lookup for use classification'!$C$4,C3180)),ISNUMBER(SEARCH('[1]Lookup for use classification'!$D$4,C3180)),ISNUMBER(SEARCH('[1]Lookup for use classification'!$E$4,C3180))),'[1]Lookup for use classification'!$A$4,IF(OR(ISNUMBER(SEARCH('[1]Lookup for use classification'!$B$5,C3180)),ISNUMBER(SEARCH('[1]Lookup for use classification'!$C$5,C3180)),ISNUMBER(SEARCH('[1]Lookup for use classification'!$D$5,C3180))),'[1]Lookup for use classification'!$A$5,IF(OR(ISNUMBER(SEARCH('[1]Lookup for use classification'!$B$7,C3180)),ISNUMBER(SEARCH('[1]Lookup for use classification'!$C$7,C3180)),ISNUMBER(SEARCH('[1]Lookup for use classification'!$D$7,C3180))),'[1]Lookup for use classification'!$A$7,IF(OR(ISNUMBER(SEARCH('[1]Lookup for use classification'!$B$9,C3180)),ISNUMBER(SEARCH('[1]Lookup for use classification'!$C$9,C3180)),ISNUMBER(SEARCH('[1]Lookup for use classification'!$D$9,C3180)),ISNUMBER(SEARCH('[1]Lookup for use classification'!$E$9,C3180)),ISNUMBER(SEARCH('[1]Lookup for use classification'!$F$9,C3180)),ISNUMBER(SEARCH('[1]Lookup for use classification'!$G$9,C3180)),ISNUMBER(SEARCH('[1]Lookup for use classification'!$H$9,C3180)),ISNUMBER(SEARCH('[1]Lookup for use classification'!$I$9,C3180)),ISNUMBER(SEARCH('[1]Lookup for use classification'!$J$9,C3180)),ISNUMBER(SEARCH('[1]Lookup for use classification'!$K$9,C3180))),'[1]Lookup for use classification'!$A$9,IF(OR(ISNUMBER(SEARCH('[1]Lookup for use classification'!$B$10,C3180)),ISNUMBER(SEARCH('[1]Lookup for use classification'!$C$10,C3180)),ISNUMBER(SEARCH('[1]Lookup for use classification'!$D$10,C3180)),ISNUMBER(SEARCH('[1]Lookup for use classification'!$E$10,C3180)),ISNUMBER(SEARCH('[1]Lookup for use classification'!$F$10,C3180)),ISNUMBER(SEARCH('[1]Lookup for use classification'!$G$10,C3180))),'[1]Lookup for use classification'!$A$10,IF(OR(ISNUMBER(SEARCH('[1]Lookup for use classification'!$B$11,C3180)),ISNUMBER(SEARCH('[1]Lookup for use classification'!$C$11,C3180))),'[1]Lookup for use classification'!$A$11,IF(OR(ISNUMBER(SEARCH('[1]Lookup for use classification'!$B$12,C3180)),ISNUMBER(SEARCH('[1]Lookup for use classification'!$C$12,C3180))),'[1]Lookup for use classification'!$A$12,IF(OR(ISNUMBER(SEARCH('[1]Lookup for use classification'!$B$13,C3180)),ISNUMBER(SEARCH('[1]Lookup for use classification'!$C$13,C3180)),ISNUMBER(SEARCH('[1]Lookup for use classification'!$D$13,C3180)),,ISNUMBER(SEARCH('[1]Lookup for use classification'!$C$13,C3180)),ISNUMBER(SEARCH('[1]Lookup for use classification'!$E$13,C3180))),'[1]Lookup for use classification'!$A$13,IF(OR(ISNUMBER(SEARCH('[1]Lookup for use classification'!$B$14,C3180)),ISNUMBER(SEARCH('[1]Lookup for use classification'!$C$14,C3180))),'[1]Lookup for use classification'!$A$14,"Other"))))))))))))</f>
        <v>Education - K - 12</v>
      </c>
      <c r="E3180" s="240"/>
      <c r="F3180" s="259"/>
      <c r="G3180" s="259"/>
    </row>
    <row r="3181" spans="1:12" hidden="1">
      <c r="A3181" s="187" t="s">
        <v>1564</v>
      </c>
      <c r="B3181" s="167" t="s">
        <v>4456</v>
      </c>
      <c r="C3181" s="239" t="s">
        <v>1558</v>
      </c>
      <c r="D3181" s="6" t="str">
        <f>IF(OR(ISNUMBER(SEARCH('[1]Lookup for use classification'!$B$1,C3181)),ISNUMBER(SEARCH('[1]Lookup for use classification'!$C$1,C3181)),ISNUMBER(SEARCH('[1]Lookup for use classification'!$D$1,C3181)),ISNUMBER(SEARCH('[1]Lookup for use classification'!$E$1,C3181))),'[1]Lookup for use classification'!$A$1,IF(ISNUMBER(SEARCH('[1]Lookup for use classification'!$B$2,C3181)),'[1]Lookup for use classification'!$A$2,IF(ISNUMBER(SEARCH('[1]Lookup for use classification'!$B$3,C3181)),'[1]Lookup for use classification'!$A$3,IF(OR(ISNUMBER(SEARCH('[1]Lookup for use classification'!$B$4,C3181)),ISNUMBER(SEARCH('[1]Lookup for use classification'!$C$4,C3181)),ISNUMBER(SEARCH('[1]Lookup for use classification'!$D$4,C3181)),ISNUMBER(SEARCH('[1]Lookup for use classification'!$E$4,C3181))),'[1]Lookup for use classification'!$A$4,IF(OR(ISNUMBER(SEARCH('[1]Lookup for use classification'!$B$5,C3181)),ISNUMBER(SEARCH('[1]Lookup for use classification'!$C$5,C3181)),ISNUMBER(SEARCH('[1]Lookup for use classification'!$D$5,C3181))),'[1]Lookup for use classification'!$A$5,IF(OR(ISNUMBER(SEARCH('[1]Lookup for use classification'!$B$7,C3181)),ISNUMBER(SEARCH('[1]Lookup for use classification'!$C$7,C3181)),ISNUMBER(SEARCH('[1]Lookup for use classification'!$D$7,C3181))),'[1]Lookup for use classification'!$A$7,IF(OR(ISNUMBER(SEARCH('[1]Lookup for use classification'!$B$9,C3181)),ISNUMBER(SEARCH('[1]Lookup for use classification'!$C$9,C3181)),ISNUMBER(SEARCH('[1]Lookup for use classification'!$D$9,C3181)),ISNUMBER(SEARCH('[1]Lookup for use classification'!$E$9,C3181)),ISNUMBER(SEARCH('[1]Lookup for use classification'!$F$9,C3181)),ISNUMBER(SEARCH('[1]Lookup for use classification'!$G$9,C3181)),ISNUMBER(SEARCH('[1]Lookup for use classification'!$H$9,C3181)),ISNUMBER(SEARCH('[1]Lookup for use classification'!$I$9,C3181)),ISNUMBER(SEARCH('[1]Lookup for use classification'!$J$9,C3181)),ISNUMBER(SEARCH('[1]Lookup for use classification'!$K$9,C3181))),'[1]Lookup for use classification'!$A$9,IF(OR(ISNUMBER(SEARCH('[1]Lookup for use classification'!$B$10,C3181)),ISNUMBER(SEARCH('[1]Lookup for use classification'!$C$10,C3181)),ISNUMBER(SEARCH('[1]Lookup for use classification'!$D$10,C3181)),ISNUMBER(SEARCH('[1]Lookup for use classification'!$E$10,C3181)),ISNUMBER(SEARCH('[1]Lookup for use classification'!$F$10,C3181)),ISNUMBER(SEARCH('[1]Lookup for use classification'!$G$10,C3181))),'[1]Lookup for use classification'!$A$10,IF(OR(ISNUMBER(SEARCH('[1]Lookup for use classification'!$B$11,C3181)),ISNUMBER(SEARCH('[1]Lookup for use classification'!$C$11,C3181))),'[1]Lookup for use classification'!$A$11,IF(OR(ISNUMBER(SEARCH('[1]Lookup for use classification'!$B$12,C3181)),ISNUMBER(SEARCH('[1]Lookup for use classification'!$C$12,C3181))),'[1]Lookup for use classification'!$A$12,IF(OR(ISNUMBER(SEARCH('[1]Lookup for use classification'!$B$13,C3181)),ISNUMBER(SEARCH('[1]Lookup for use classification'!$C$13,C3181)),ISNUMBER(SEARCH('[1]Lookup for use classification'!$D$13,C3181)),,ISNUMBER(SEARCH('[1]Lookup for use classification'!$C$13,C3181)),ISNUMBER(SEARCH('[1]Lookup for use classification'!$E$13,C3181))),'[1]Lookup for use classification'!$A$13,IF(OR(ISNUMBER(SEARCH('[1]Lookup for use classification'!$B$14,C3181)),ISNUMBER(SEARCH('[1]Lookup for use classification'!$C$14,C3181))),'[1]Lookup for use classification'!$A$14,"Other"))))))))))))</f>
        <v>Education - K - 12</v>
      </c>
      <c r="E3181" s="240"/>
      <c r="F3181" s="259"/>
      <c r="G3181" s="259"/>
    </row>
    <row r="3182" spans="1:12" hidden="1">
      <c r="A3182" s="187" t="s">
        <v>1564</v>
      </c>
      <c r="B3182" s="167" t="s">
        <v>4456</v>
      </c>
      <c r="C3182" s="239" t="s">
        <v>1279</v>
      </c>
      <c r="D3182" s="6" t="str">
        <f>IF(OR(ISNUMBER(SEARCH('[1]Lookup for use classification'!$B$1,C3182)),ISNUMBER(SEARCH('[1]Lookup for use classification'!$C$1,C3182)),ISNUMBER(SEARCH('[1]Lookup for use classification'!$D$1,C3182)),ISNUMBER(SEARCH('[1]Lookup for use classification'!$E$1,C3182))),'[1]Lookup for use classification'!$A$1,IF(ISNUMBER(SEARCH('[1]Lookup for use classification'!$B$2,C3182)),'[1]Lookup for use classification'!$A$2,IF(ISNUMBER(SEARCH('[1]Lookup for use classification'!$B$3,C3182)),'[1]Lookup for use classification'!$A$3,IF(OR(ISNUMBER(SEARCH('[1]Lookup for use classification'!$B$4,C3182)),ISNUMBER(SEARCH('[1]Lookup for use classification'!$C$4,C3182)),ISNUMBER(SEARCH('[1]Lookup for use classification'!$D$4,C3182)),ISNUMBER(SEARCH('[1]Lookup for use classification'!$E$4,C3182))),'[1]Lookup for use classification'!$A$4,IF(OR(ISNUMBER(SEARCH('[1]Lookup for use classification'!$B$5,C3182)),ISNUMBER(SEARCH('[1]Lookup for use classification'!$C$5,C3182)),ISNUMBER(SEARCH('[1]Lookup for use classification'!$D$5,C3182))),'[1]Lookup for use classification'!$A$5,IF(OR(ISNUMBER(SEARCH('[1]Lookup for use classification'!$B$7,C3182)),ISNUMBER(SEARCH('[1]Lookup for use classification'!$C$7,C3182)),ISNUMBER(SEARCH('[1]Lookup for use classification'!$D$7,C3182))),'[1]Lookup for use classification'!$A$7,IF(OR(ISNUMBER(SEARCH('[1]Lookup for use classification'!$B$9,C3182)),ISNUMBER(SEARCH('[1]Lookup for use classification'!$C$9,C3182)),ISNUMBER(SEARCH('[1]Lookup for use classification'!$D$9,C3182)),ISNUMBER(SEARCH('[1]Lookup for use classification'!$E$9,C3182)),ISNUMBER(SEARCH('[1]Lookup for use classification'!$F$9,C3182)),ISNUMBER(SEARCH('[1]Lookup for use classification'!$G$9,C3182)),ISNUMBER(SEARCH('[1]Lookup for use classification'!$H$9,C3182)),ISNUMBER(SEARCH('[1]Lookup for use classification'!$I$9,C3182)),ISNUMBER(SEARCH('[1]Lookup for use classification'!$J$9,C3182)),ISNUMBER(SEARCH('[1]Lookup for use classification'!$K$9,C3182))),'[1]Lookup for use classification'!$A$9,IF(OR(ISNUMBER(SEARCH('[1]Lookup for use classification'!$B$10,C3182)),ISNUMBER(SEARCH('[1]Lookup for use classification'!$C$10,C3182)),ISNUMBER(SEARCH('[1]Lookup for use classification'!$D$10,C3182)),ISNUMBER(SEARCH('[1]Lookup for use classification'!$E$10,C3182)),ISNUMBER(SEARCH('[1]Lookup for use classification'!$F$10,C3182)),ISNUMBER(SEARCH('[1]Lookup for use classification'!$G$10,C3182))),'[1]Lookup for use classification'!$A$10,IF(OR(ISNUMBER(SEARCH('[1]Lookup for use classification'!$B$11,C3182)),ISNUMBER(SEARCH('[1]Lookup for use classification'!$C$11,C3182))),'[1]Lookup for use classification'!$A$11,IF(OR(ISNUMBER(SEARCH('[1]Lookup for use classification'!$B$12,C3182)),ISNUMBER(SEARCH('[1]Lookup for use classification'!$C$12,C3182))),'[1]Lookup for use classification'!$A$12,IF(OR(ISNUMBER(SEARCH('[1]Lookup for use classification'!$B$13,C3182)),ISNUMBER(SEARCH('[1]Lookup for use classification'!$C$13,C3182)),ISNUMBER(SEARCH('[1]Lookup for use classification'!$D$13,C3182)),,ISNUMBER(SEARCH('[1]Lookup for use classification'!$C$13,C3182)),ISNUMBER(SEARCH('[1]Lookup for use classification'!$E$13,C3182))),'[1]Lookup for use classification'!$A$13,IF(OR(ISNUMBER(SEARCH('[1]Lookup for use classification'!$B$14,C3182)),ISNUMBER(SEARCH('[1]Lookup for use classification'!$C$14,C3182))),'[1]Lookup for use classification'!$A$14,"Other"))))))))))))</f>
        <v>Education - K - 12</v>
      </c>
      <c r="E3182" s="240"/>
      <c r="F3182" s="259"/>
      <c r="G3182" s="259"/>
    </row>
    <row r="3183" spans="1:12" hidden="1">
      <c r="A3183" s="187" t="s">
        <v>1564</v>
      </c>
      <c r="B3183" s="167" t="s">
        <v>4456</v>
      </c>
      <c r="C3183" s="239" t="s">
        <v>1560</v>
      </c>
      <c r="D3183" s="6" t="str">
        <f>IF(OR(ISNUMBER(SEARCH('[1]Lookup for use classification'!$B$1,C3183)),ISNUMBER(SEARCH('[1]Lookup for use classification'!$C$1,C3183)),ISNUMBER(SEARCH('[1]Lookup for use classification'!$D$1,C3183)),ISNUMBER(SEARCH('[1]Lookup for use classification'!$E$1,C3183))),'[1]Lookup for use classification'!$A$1,IF(ISNUMBER(SEARCH('[1]Lookup for use classification'!$B$2,C3183)),'[1]Lookup for use classification'!$A$2,IF(ISNUMBER(SEARCH('[1]Lookup for use classification'!$B$3,C3183)),'[1]Lookup for use classification'!$A$3,IF(OR(ISNUMBER(SEARCH('[1]Lookup for use classification'!$B$4,C3183)),ISNUMBER(SEARCH('[1]Lookup for use classification'!$C$4,C3183)),ISNUMBER(SEARCH('[1]Lookup for use classification'!$D$4,C3183)),ISNUMBER(SEARCH('[1]Lookup for use classification'!$E$4,C3183))),'[1]Lookup for use classification'!$A$4,IF(OR(ISNUMBER(SEARCH('[1]Lookup for use classification'!$B$5,C3183)),ISNUMBER(SEARCH('[1]Lookup for use classification'!$C$5,C3183)),ISNUMBER(SEARCH('[1]Lookup for use classification'!$D$5,C3183))),'[1]Lookup for use classification'!$A$5,IF(OR(ISNUMBER(SEARCH('[1]Lookup for use classification'!$B$7,C3183)),ISNUMBER(SEARCH('[1]Lookup for use classification'!$C$7,C3183)),ISNUMBER(SEARCH('[1]Lookup for use classification'!$D$7,C3183))),'[1]Lookup for use classification'!$A$7,IF(OR(ISNUMBER(SEARCH('[1]Lookup for use classification'!$B$9,C3183)),ISNUMBER(SEARCH('[1]Lookup for use classification'!$C$9,C3183)),ISNUMBER(SEARCH('[1]Lookup for use classification'!$D$9,C3183)),ISNUMBER(SEARCH('[1]Lookup for use classification'!$E$9,C3183)),ISNUMBER(SEARCH('[1]Lookup for use classification'!$F$9,C3183)),ISNUMBER(SEARCH('[1]Lookup for use classification'!$G$9,C3183)),ISNUMBER(SEARCH('[1]Lookup for use classification'!$H$9,C3183)),ISNUMBER(SEARCH('[1]Lookup for use classification'!$I$9,C3183)),ISNUMBER(SEARCH('[1]Lookup for use classification'!$J$9,C3183)),ISNUMBER(SEARCH('[1]Lookup for use classification'!$K$9,C3183))),'[1]Lookup for use classification'!$A$9,IF(OR(ISNUMBER(SEARCH('[1]Lookup for use classification'!$B$10,C3183)),ISNUMBER(SEARCH('[1]Lookup for use classification'!$C$10,C3183)),ISNUMBER(SEARCH('[1]Lookup for use classification'!$D$10,C3183)),ISNUMBER(SEARCH('[1]Lookup for use classification'!$E$10,C3183)),ISNUMBER(SEARCH('[1]Lookup for use classification'!$F$10,C3183)),ISNUMBER(SEARCH('[1]Lookup for use classification'!$G$10,C3183))),'[1]Lookup for use classification'!$A$10,IF(OR(ISNUMBER(SEARCH('[1]Lookup for use classification'!$B$11,C3183)),ISNUMBER(SEARCH('[1]Lookup for use classification'!$C$11,C3183))),'[1]Lookup for use classification'!$A$11,IF(OR(ISNUMBER(SEARCH('[1]Lookup for use classification'!$B$12,C3183)),ISNUMBER(SEARCH('[1]Lookup for use classification'!$C$12,C3183))),'[1]Lookup for use classification'!$A$12,IF(OR(ISNUMBER(SEARCH('[1]Lookup for use classification'!$B$13,C3183)),ISNUMBER(SEARCH('[1]Lookup for use classification'!$C$13,C3183)),ISNUMBER(SEARCH('[1]Lookup for use classification'!$D$13,C3183)),,ISNUMBER(SEARCH('[1]Lookup for use classification'!$C$13,C3183)),ISNUMBER(SEARCH('[1]Lookup for use classification'!$E$13,C3183))),'[1]Lookup for use classification'!$A$13,IF(OR(ISNUMBER(SEARCH('[1]Lookup for use classification'!$B$14,C3183)),ISNUMBER(SEARCH('[1]Lookup for use classification'!$C$14,C3183))),'[1]Lookup for use classification'!$A$14,"Other"))))))))))))</f>
        <v>Education - K - 12</v>
      </c>
      <c r="E3183" s="240"/>
      <c r="F3183" s="259"/>
      <c r="G3183" s="259"/>
    </row>
    <row r="3184" spans="1:12" hidden="1">
      <c r="A3184" s="134" t="s">
        <v>1564</v>
      </c>
      <c r="B3184" s="8" t="str">
        <f>IF(ISNA(VLOOKUP(CONCATENATE(A3184,C3184),EUS!$B$2:$B$1939,1,FALSE)),"","End Use Study")</f>
        <v>End Use Study</v>
      </c>
      <c r="C3184" s="14" t="s">
        <v>3281</v>
      </c>
      <c r="D3184" s="8" t="str">
        <f>IF(OR(ISNUMBER(SEARCH('[1]Lookup for use classification'!$B$1,C3184)),ISNUMBER(SEARCH('[1]Lookup for use classification'!$C$1,C3184)),ISNUMBER(SEARCH('[1]Lookup for use classification'!$D$1,C3184))),'[1]Lookup for use classification'!$A$1,IF(ISNUMBER(SEARCH('[1]Lookup for use classification'!$B$2,C3184)),'[1]Lookup for use classification'!$A$2,IF(ISNUMBER(SEARCH('[1]Lookup for use classification'!$B$3,C3184)),'[1]Lookup for use classification'!$A$3,IF(OR(ISNUMBER(SEARCH('[1]Lookup for use classification'!$B$4,C3184)),ISNUMBER(SEARCH('[1]Lookup for use classification'!$C$4,C3184))),'[1]Lookup for use classification'!$A$4,IF(OR(ISNUMBER(SEARCH('[1]Lookup for use classification'!$B$5,C3184)),ISNUMBER(SEARCH('[1]Lookup for use classification'!$C$5,C3184)),ISNUMBER(SEARCH('[1]Lookup for use classification'!$D$5,C3184))),'[1]Lookup for use classification'!$A$5,IF(OR(ISNUMBER(SEARCH('[1]Lookup for use classification'!$B$7,C3184)),ISNUMBER(SEARCH('[1]Lookup for use classification'!$C$7,C3184)),ISNUMBER(SEARCH('[1]Lookup for use classification'!$D$7,C3184))),'[1]Lookup for use classification'!$A$7,IF(OR(ISNUMBER(SEARCH('[1]Lookup for use classification'!$B$9,C3184)),ISNUMBER(SEARCH('[1]Lookup for use classification'!$C$9,C3184)),ISNUMBER(SEARCH('[1]Lookup for use classification'!$D$9,C3184)),ISNUMBER(SEARCH('[1]Lookup for use classification'!$E$9,C3184)),ISNUMBER(SEARCH('[1]Lookup for use classification'!$F$9,C3184)),ISNUMBER(SEARCH('[1]Lookup for use classification'!$G$9,C3184))),'[1]Lookup for use classification'!$A$9,IF(OR(ISNUMBER(SEARCH('[1]Lookup for use classification'!$B$10,C3184)),ISNUMBER(SEARCH('[1]Lookup for use classification'!$C$10,C3184)),ISNUMBER(SEARCH('[1]Lookup for use classification'!$D$10,C3184)),ISNUMBER(SEARCH('[1]Lookup for use classification'!$E$10,C3184)),ISNUMBER(SEARCH('[1]Lookup for use classification'!$F$10,C3184))),'[1]Lookup for use classification'!$A$10,IF(OR(ISNUMBER(SEARCH('[1]Lookup for use classification'!$B$11,C3184)),ISNUMBER(SEARCH('[1]Lookup for use classification'!$C$11,C3184))),'[1]Lookup for use classification'!$A$11,IF(OR(ISNUMBER(SEARCH('[1]Lookup for use classification'!$B$12,C3184)),ISNUMBER(SEARCH('[1]Lookup for use classification'!$C$12,C3184))),'[1]Lookup for use classification'!$A$12,"Nope"))))))))))</f>
        <v>Health Care - Hospitals</v>
      </c>
      <c r="E3184" s="15"/>
      <c r="F3184" s="15"/>
      <c r="G3184" s="15"/>
      <c r="H3184" s="164"/>
      <c r="I3184" s="164"/>
      <c r="J3184" s="7"/>
      <c r="L3184" s="6"/>
    </row>
    <row r="3185" spans="1:12" hidden="1">
      <c r="A3185" s="188" t="s">
        <v>1564</v>
      </c>
      <c r="B3185" s="8" t="str">
        <f>IF(ISNA(VLOOKUP(CONCATENATE(A3185,C3185),EUS!$B$2:$B$1939,1,FALSE)),"","End Use Study")</f>
        <v>End Use Study</v>
      </c>
      <c r="C3185" s="223" t="s">
        <v>37</v>
      </c>
      <c r="D3185" s="8" t="str">
        <f>IF(OR(ISNUMBER(SEARCH('[1]Lookup for use classification'!$B$1,C3185)),ISNUMBER(SEARCH('[1]Lookup for use classification'!$C$1,C3185)),ISNUMBER(SEARCH('[1]Lookup for use classification'!$D$1,C3185)),ISNUMBER(SEARCH('[1]Lookup for use classification'!$E$1,C3185))),'[1]Lookup for use classification'!$A$1,IF(ISNUMBER(SEARCH('[1]Lookup for use classification'!$B$2,C3185)),'[1]Lookup for use classification'!$A$2,IF(ISNUMBER(SEARCH('[1]Lookup for use classification'!$B$3,C3185)),'[1]Lookup for use classification'!$A$3,IF(OR(ISNUMBER(SEARCH('[1]Lookup for use classification'!$B$4,C3185)),ISNUMBER(SEARCH('[1]Lookup for use classification'!$C$4,C3185)),ISNUMBER(SEARCH('[1]Lookup for use classification'!$D$4,C3185)),ISNUMBER(SEARCH('[1]Lookup for use classification'!$E$4,C3185))),'[1]Lookup for use classification'!$A$4,IF(OR(ISNUMBER(SEARCH('[1]Lookup for use classification'!$B$5,C3185)),ISNUMBER(SEARCH('[1]Lookup for use classification'!$C$5,C3185)),ISNUMBER(SEARCH('[1]Lookup for use classification'!$D$5,C3185))),'[1]Lookup for use classification'!$A$5,IF(OR(ISNUMBER(SEARCH('[1]Lookup for use classification'!$B$7,C3185)),ISNUMBER(SEARCH('[1]Lookup for use classification'!$C$7,C3185)),ISNUMBER(SEARCH('[1]Lookup for use classification'!$D$7,C3185))),'[1]Lookup for use classification'!$A$7,IF(OR(ISNUMBER(SEARCH('[1]Lookup for use classification'!$B$9,C3185)),ISNUMBER(SEARCH('[1]Lookup for use classification'!$C$9,C3185)),ISNUMBER(SEARCH('[1]Lookup for use classification'!$D$9,C3185)),ISNUMBER(SEARCH('[1]Lookup for use classification'!$E$9,C3185)),ISNUMBER(SEARCH('[1]Lookup for use classification'!$F$9,C3185)),ISNUMBER(SEARCH('[1]Lookup for use classification'!$G$9,C3185)),ISNUMBER(SEARCH('[1]Lookup for use classification'!$H$9,C3185)),ISNUMBER(SEARCH('[1]Lookup for use classification'!$I$9,C3185)),ISNUMBER(SEARCH('[1]Lookup for use classification'!$J$9,C3185)),ISNUMBER(SEARCH('[1]Lookup for use classification'!$K$9,C3185))),'[1]Lookup for use classification'!$A$9,IF(OR(ISNUMBER(SEARCH('[1]Lookup for use classification'!$B$10,C3185)),ISNUMBER(SEARCH('[1]Lookup for use classification'!$C$10,C3185)),ISNUMBER(SEARCH('[1]Lookup for use classification'!$D$10,C3185)),ISNUMBER(SEARCH('[1]Lookup for use classification'!$E$10,C3185)),ISNUMBER(SEARCH('[1]Lookup for use classification'!$F$10,C3185)),ISNUMBER(SEARCH('[1]Lookup for use classification'!$G$10,C3185))),'[1]Lookup for use classification'!$A$10,IF(OR(ISNUMBER(SEARCH('[1]Lookup for use classification'!$B$11,C3185)),ISNUMBER(SEARCH('[1]Lookup for use classification'!$C$11,C3185))),'[1]Lookup for use classification'!$A$11,IF(OR(ISNUMBER(SEARCH('[1]Lookup for use classification'!$B$12,C3185)),ISNUMBER(SEARCH('[1]Lookup for use classification'!$C$12,C3185))),'[1]Lookup for use classification'!$A$12,IF(OR(ISNUMBER(SEARCH('[1]Lookup for use classification'!$B$13,C3185)),ISNUMBER(SEARCH('[1]Lookup for use classification'!$C$13,C3185)),ISNUMBER(SEARCH('[1]Lookup for use classification'!$D$13,C3185)),,ISNUMBER(SEARCH('[1]Lookup for use classification'!$C$13,C3185)),ISNUMBER(SEARCH('[1]Lookup for use classification'!$E$13,C3185))),'[1]Lookup for use classification'!$A$13,"Other")))))))))))</f>
        <v>Office</v>
      </c>
      <c r="E3185" s="224">
        <v>320</v>
      </c>
      <c r="F3185" s="224"/>
      <c r="G3185" s="224"/>
      <c r="H3185" s="164"/>
      <c r="I3185" s="164"/>
      <c r="J3185" s="189"/>
    </row>
    <row r="3186" spans="1:12" hidden="1">
      <c r="A3186" s="193" t="s">
        <v>1564</v>
      </c>
      <c r="B3186" s="8" t="str">
        <f>IF(ISNA(VLOOKUP(CONCATENATE(A3186,C3186),EUS!$B$2:$B$1939,1,FALSE)),"","End Use Study")</f>
        <v>End Use Study</v>
      </c>
      <c r="C3186" s="221" t="s">
        <v>3128</v>
      </c>
      <c r="D3186" s="162" t="s">
        <v>377</v>
      </c>
      <c r="E3186" s="224">
        <v>1230</v>
      </c>
      <c r="F3186" s="222"/>
      <c r="G3186" s="222"/>
      <c r="H3186" s="164"/>
      <c r="I3186" s="164"/>
      <c r="J3186" s="189"/>
    </row>
    <row r="3187" spans="1:12" hidden="1">
      <c r="A3187" s="193" t="s">
        <v>1564</v>
      </c>
      <c r="B3187" s="8" t="str">
        <f>IF(ISNA(VLOOKUP(CONCATENATE(A3187,C3187),EUS!$B$2:$B$1939,1,FALSE)),"","End Use Study")</f>
        <v>End Use Study</v>
      </c>
      <c r="C3187" s="223" t="s">
        <v>5</v>
      </c>
      <c r="D3187" s="162" t="s">
        <v>377</v>
      </c>
      <c r="E3187" s="224">
        <v>1500</v>
      </c>
      <c r="F3187" s="224"/>
      <c r="G3187" s="224"/>
      <c r="H3187" s="164"/>
      <c r="I3187" s="164"/>
      <c r="J3187" s="189"/>
    </row>
    <row r="3188" spans="1:12" hidden="1">
      <c r="A3188" s="187" t="s">
        <v>1564</v>
      </c>
      <c r="B3188" s="167" t="s">
        <v>4456</v>
      </c>
      <c r="C3188" s="262" t="s">
        <v>1559</v>
      </c>
      <c r="D3188" s="6" t="str">
        <f>IF(OR(ISNUMBER(SEARCH('[1]Lookup for use classification'!$B$1,C3188)),ISNUMBER(SEARCH('[1]Lookup for use classification'!$C$1,C3188)),ISNUMBER(SEARCH('[1]Lookup for use classification'!$D$1,C3188)),ISNUMBER(SEARCH('[1]Lookup for use classification'!$E$1,C3188))),'[1]Lookup for use classification'!$A$1,IF(ISNUMBER(SEARCH('[1]Lookup for use classification'!$B$2,C3188)),'[1]Lookup for use classification'!$A$2,IF(ISNUMBER(SEARCH('[1]Lookup for use classification'!$B$3,C3188)),'[1]Lookup for use classification'!$A$3,IF(OR(ISNUMBER(SEARCH('[1]Lookup for use classification'!$B$4,C3188)),ISNUMBER(SEARCH('[1]Lookup for use classification'!$C$4,C3188)),ISNUMBER(SEARCH('[1]Lookup for use classification'!$D$4,C3188)),ISNUMBER(SEARCH('[1]Lookup for use classification'!$E$4,C3188))),'[1]Lookup for use classification'!$A$4,IF(OR(ISNUMBER(SEARCH('[1]Lookup for use classification'!$B$5,C3188)),ISNUMBER(SEARCH('[1]Lookup for use classification'!$C$5,C3188)),ISNUMBER(SEARCH('[1]Lookup for use classification'!$D$5,C3188))),'[1]Lookup for use classification'!$A$5,IF(OR(ISNUMBER(SEARCH('[1]Lookup for use classification'!$B$7,C3188)),ISNUMBER(SEARCH('[1]Lookup for use classification'!$C$7,C3188)),ISNUMBER(SEARCH('[1]Lookup for use classification'!$D$7,C3188))),'[1]Lookup for use classification'!$A$7,IF(OR(ISNUMBER(SEARCH('[1]Lookup for use classification'!$B$9,C3188)),ISNUMBER(SEARCH('[1]Lookup for use classification'!$C$9,C3188)),ISNUMBER(SEARCH('[1]Lookup for use classification'!$D$9,C3188)),ISNUMBER(SEARCH('[1]Lookup for use classification'!$E$9,C3188)),ISNUMBER(SEARCH('[1]Lookup for use classification'!$F$9,C3188)),ISNUMBER(SEARCH('[1]Lookup for use classification'!$G$9,C3188)),ISNUMBER(SEARCH('[1]Lookup for use classification'!$H$9,C3188)),ISNUMBER(SEARCH('[1]Lookup for use classification'!$I$9,C3188)),ISNUMBER(SEARCH('[1]Lookup for use classification'!$J$9,C3188)),ISNUMBER(SEARCH('[1]Lookup for use classification'!$K$9,C3188))),'[1]Lookup for use classification'!$A$9,IF(OR(ISNUMBER(SEARCH('[1]Lookup for use classification'!$B$10,C3188)),ISNUMBER(SEARCH('[1]Lookup for use classification'!$C$10,C3188)),ISNUMBER(SEARCH('[1]Lookup for use classification'!$D$10,C3188)),ISNUMBER(SEARCH('[1]Lookup for use classification'!$E$10,C3188)),ISNUMBER(SEARCH('[1]Lookup for use classification'!$F$10,C3188)),ISNUMBER(SEARCH('[1]Lookup for use classification'!$G$10,C3188))),'[1]Lookup for use classification'!$A$10,IF(OR(ISNUMBER(SEARCH('[1]Lookup for use classification'!$B$11,C3188)),ISNUMBER(SEARCH('[1]Lookup for use classification'!$C$11,C3188))),'[1]Lookup for use classification'!$A$11,IF(OR(ISNUMBER(SEARCH('[1]Lookup for use classification'!$B$12,C3188)),ISNUMBER(SEARCH('[1]Lookup for use classification'!$C$12,C3188))),'[1]Lookup for use classification'!$A$12,IF(OR(ISNUMBER(SEARCH('[1]Lookup for use classification'!$B$13,C3188)),ISNUMBER(SEARCH('[1]Lookup for use classification'!$C$13,C3188)),ISNUMBER(SEARCH('[1]Lookup for use classification'!$D$13,C3188)),,ISNUMBER(SEARCH('[1]Lookup for use classification'!$C$13,C3188)),ISNUMBER(SEARCH('[1]Lookup for use classification'!$E$13,C3188))),'[1]Lookup for use classification'!$A$13,IF(OR(ISNUMBER(SEARCH('[1]Lookup for use classification'!$B$14,C3188)),ISNUMBER(SEARCH('[1]Lookup for use classification'!$C$14,C3188))),'[1]Lookup for use classification'!$A$14,"Other"))))))))))))</f>
        <v>Other</v>
      </c>
      <c r="E3188" s="278">
        <v>1200</v>
      </c>
      <c r="F3188" s="298"/>
      <c r="G3188" s="298"/>
    </row>
    <row r="3189" spans="1:12" hidden="1">
      <c r="A3189" s="187" t="s">
        <v>1564</v>
      </c>
      <c r="B3189" s="167" t="s">
        <v>4456</v>
      </c>
      <c r="C3189" s="239" t="s">
        <v>1552</v>
      </c>
      <c r="D3189" s="6" t="str">
        <f>IF(OR(ISNUMBER(SEARCH('[1]Lookup for use classification'!$B$1,C3189)),ISNUMBER(SEARCH('[1]Lookup for use classification'!$C$1,C3189)),ISNUMBER(SEARCH('[1]Lookup for use classification'!$D$1,C3189)),ISNUMBER(SEARCH('[1]Lookup for use classification'!$E$1,C3189))),'[1]Lookup for use classification'!$A$1,IF(ISNUMBER(SEARCH('[1]Lookup for use classification'!$B$2,C3189)),'[1]Lookup for use classification'!$A$2,IF(ISNUMBER(SEARCH('[1]Lookup for use classification'!$B$3,C3189)),'[1]Lookup for use classification'!$A$3,IF(OR(ISNUMBER(SEARCH('[1]Lookup for use classification'!$B$4,C3189)),ISNUMBER(SEARCH('[1]Lookup for use classification'!$C$4,C3189)),ISNUMBER(SEARCH('[1]Lookup for use classification'!$D$4,C3189)),ISNUMBER(SEARCH('[1]Lookup for use classification'!$E$4,C3189))),'[1]Lookup for use classification'!$A$4,IF(OR(ISNUMBER(SEARCH('[1]Lookup for use classification'!$B$5,C3189)),ISNUMBER(SEARCH('[1]Lookup for use classification'!$C$5,C3189)),ISNUMBER(SEARCH('[1]Lookup for use classification'!$D$5,C3189))),'[1]Lookup for use classification'!$A$5,IF(OR(ISNUMBER(SEARCH('[1]Lookup for use classification'!$B$7,C3189)),ISNUMBER(SEARCH('[1]Lookup for use classification'!$C$7,C3189)),ISNUMBER(SEARCH('[1]Lookup for use classification'!$D$7,C3189))),'[1]Lookup for use classification'!$A$7,IF(OR(ISNUMBER(SEARCH('[1]Lookup for use classification'!$B$9,C3189)),ISNUMBER(SEARCH('[1]Lookup for use classification'!$C$9,C3189)),ISNUMBER(SEARCH('[1]Lookup for use classification'!$D$9,C3189)),ISNUMBER(SEARCH('[1]Lookup for use classification'!$E$9,C3189)),ISNUMBER(SEARCH('[1]Lookup for use classification'!$F$9,C3189)),ISNUMBER(SEARCH('[1]Lookup for use classification'!$G$9,C3189)),ISNUMBER(SEARCH('[1]Lookup for use classification'!$H$9,C3189)),ISNUMBER(SEARCH('[1]Lookup for use classification'!$I$9,C3189)),ISNUMBER(SEARCH('[1]Lookup for use classification'!$J$9,C3189)),ISNUMBER(SEARCH('[1]Lookup for use classification'!$K$9,C3189))),'[1]Lookup for use classification'!$A$9,IF(OR(ISNUMBER(SEARCH('[1]Lookup for use classification'!$B$10,C3189)),ISNUMBER(SEARCH('[1]Lookup for use classification'!$C$10,C3189)),ISNUMBER(SEARCH('[1]Lookup for use classification'!$D$10,C3189)),ISNUMBER(SEARCH('[1]Lookup for use classification'!$E$10,C3189)),ISNUMBER(SEARCH('[1]Lookup for use classification'!$F$10,C3189)),ISNUMBER(SEARCH('[1]Lookup for use classification'!$G$10,C3189))),'[1]Lookup for use classification'!$A$10,IF(OR(ISNUMBER(SEARCH('[1]Lookup for use classification'!$B$11,C3189)),ISNUMBER(SEARCH('[1]Lookup for use classification'!$C$11,C3189))),'[1]Lookup for use classification'!$A$11,IF(OR(ISNUMBER(SEARCH('[1]Lookup for use classification'!$B$12,C3189)),ISNUMBER(SEARCH('[1]Lookup for use classification'!$C$12,C3189))),'[1]Lookup for use classification'!$A$12,IF(OR(ISNUMBER(SEARCH('[1]Lookup for use classification'!$B$13,C3189)),ISNUMBER(SEARCH('[1]Lookup for use classification'!$C$13,C3189)),ISNUMBER(SEARCH('[1]Lookup for use classification'!$D$13,C3189)),,ISNUMBER(SEARCH('[1]Lookup for use classification'!$C$13,C3189)),ISNUMBER(SEARCH('[1]Lookup for use classification'!$E$13,C3189))),'[1]Lookup for use classification'!$A$13,IF(OR(ISNUMBER(SEARCH('[1]Lookup for use classification'!$B$14,C3189)),ISNUMBER(SEARCH('[1]Lookup for use classification'!$C$14,C3189))),'[1]Lookup for use classification'!$A$14,"Other"))))))))))))</f>
        <v>Other</v>
      </c>
      <c r="E3189" s="240">
        <v>2000</v>
      </c>
      <c r="F3189" s="259"/>
      <c r="G3189" s="259"/>
    </row>
    <row r="3190" spans="1:12" hidden="1">
      <c r="A3190" s="187" t="s">
        <v>1564</v>
      </c>
      <c r="B3190" s="167" t="s">
        <v>4456</v>
      </c>
      <c r="C3190" s="239" t="s">
        <v>1554</v>
      </c>
      <c r="D3190" s="6" t="str">
        <f>IF(OR(ISNUMBER(SEARCH('[1]Lookup for use classification'!$B$1,C3190)),ISNUMBER(SEARCH('[1]Lookup for use classification'!$C$1,C3190)),ISNUMBER(SEARCH('[1]Lookup for use classification'!$D$1,C3190)),ISNUMBER(SEARCH('[1]Lookup for use classification'!$E$1,C3190))),'[1]Lookup for use classification'!$A$1,IF(ISNUMBER(SEARCH('[1]Lookup for use classification'!$B$2,C3190)),'[1]Lookup for use classification'!$A$2,IF(ISNUMBER(SEARCH('[1]Lookup for use classification'!$B$3,C3190)),'[1]Lookup for use classification'!$A$3,IF(OR(ISNUMBER(SEARCH('[1]Lookup for use classification'!$B$4,C3190)),ISNUMBER(SEARCH('[1]Lookup for use classification'!$C$4,C3190)),ISNUMBER(SEARCH('[1]Lookup for use classification'!$D$4,C3190)),ISNUMBER(SEARCH('[1]Lookup for use classification'!$E$4,C3190))),'[1]Lookup for use classification'!$A$4,IF(OR(ISNUMBER(SEARCH('[1]Lookup for use classification'!$B$5,C3190)),ISNUMBER(SEARCH('[1]Lookup for use classification'!$C$5,C3190)),ISNUMBER(SEARCH('[1]Lookup for use classification'!$D$5,C3190))),'[1]Lookup for use classification'!$A$5,IF(OR(ISNUMBER(SEARCH('[1]Lookup for use classification'!$B$7,C3190)),ISNUMBER(SEARCH('[1]Lookup for use classification'!$C$7,C3190)),ISNUMBER(SEARCH('[1]Lookup for use classification'!$D$7,C3190))),'[1]Lookup for use classification'!$A$7,IF(OR(ISNUMBER(SEARCH('[1]Lookup for use classification'!$B$9,C3190)),ISNUMBER(SEARCH('[1]Lookup for use classification'!$C$9,C3190)),ISNUMBER(SEARCH('[1]Lookup for use classification'!$D$9,C3190)),ISNUMBER(SEARCH('[1]Lookup for use classification'!$E$9,C3190)),ISNUMBER(SEARCH('[1]Lookup for use classification'!$F$9,C3190)),ISNUMBER(SEARCH('[1]Lookup for use classification'!$G$9,C3190)),ISNUMBER(SEARCH('[1]Lookup for use classification'!$H$9,C3190)),ISNUMBER(SEARCH('[1]Lookup for use classification'!$I$9,C3190)),ISNUMBER(SEARCH('[1]Lookup for use classification'!$J$9,C3190)),ISNUMBER(SEARCH('[1]Lookup for use classification'!$K$9,C3190))),'[1]Lookup for use classification'!$A$9,IF(OR(ISNUMBER(SEARCH('[1]Lookup for use classification'!$B$10,C3190)),ISNUMBER(SEARCH('[1]Lookup for use classification'!$C$10,C3190)),ISNUMBER(SEARCH('[1]Lookup for use classification'!$D$10,C3190)),ISNUMBER(SEARCH('[1]Lookup for use classification'!$E$10,C3190)),ISNUMBER(SEARCH('[1]Lookup for use classification'!$F$10,C3190)),ISNUMBER(SEARCH('[1]Lookup for use classification'!$G$10,C3190))),'[1]Lookup for use classification'!$A$10,IF(OR(ISNUMBER(SEARCH('[1]Lookup for use classification'!$B$11,C3190)),ISNUMBER(SEARCH('[1]Lookup for use classification'!$C$11,C3190))),'[1]Lookup for use classification'!$A$11,IF(OR(ISNUMBER(SEARCH('[1]Lookup for use classification'!$B$12,C3190)),ISNUMBER(SEARCH('[1]Lookup for use classification'!$C$12,C3190))),'[1]Lookup for use classification'!$A$12,IF(OR(ISNUMBER(SEARCH('[1]Lookup for use classification'!$B$13,C3190)),ISNUMBER(SEARCH('[1]Lookup for use classification'!$C$13,C3190)),ISNUMBER(SEARCH('[1]Lookup for use classification'!$D$13,C3190)),,ISNUMBER(SEARCH('[1]Lookup for use classification'!$C$13,C3190)),ISNUMBER(SEARCH('[1]Lookup for use classification'!$E$13,C3190))),'[1]Lookup for use classification'!$A$13,IF(OR(ISNUMBER(SEARCH('[1]Lookup for use classification'!$B$14,C3190)),ISNUMBER(SEARCH('[1]Lookup for use classification'!$C$14,C3190))),'[1]Lookup for use classification'!$A$14,"Other"))))))))))))</f>
        <v>Other</v>
      </c>
      <c r="E3190" s="240">
        <v>11567</v>
      </c>
      <c r="F3190" s="259"/>
      <c r="G3190" s="259"/>
    </row>
    <row r="3191" spans="1:12" hidden="1">
      <c r="A3191" s="134" t="s">
        <v>1564</v>
      </c>
      <c r="B3191" s="8" t="str">
        <f>IF(ISNA(VLOOKUP(CONCATENATE(A3191,C3191),EUS!$B$2:$B$1939,1,FALSE)),"","End Use Study")</f>
        <v>End Use Study</v>
      </c>
      <c r="C3191" s="14" t="s">
        <v>2828</v>
      </c>
      <c r="D3191" s="8" t="str">
        <f>IF(OR(ISNUMBER(SEARCH('[1]Lookup for use classification'!$B$1,C3191)),ISNUMBER(SEARCH('[1]Lookup for use classification'!$C$1,C3191)),ISNUMBER(SEARCH('[1]Lookup for use classification'!$D$1,C3191)),ISNUMBER(SEARCH('[1]Lookup for use classification'!$E$1,C3191))),'[1]Lookup for use classification'!$A$1,IF(ISNUMBER(SEARCH('[1]Lookup for use classification'!$B$2,C3191)),'[1]Lookup for use classification'!$A$2,IF(ISNUMBER(SEARCH('[1]Lookup for use classification'!$B$3,C3191)),'[1]Lookup for use classification'!$A$3,IF(OR(ISNUMBER(SEARCH('[1]Lookup for use classification'!$B$4,C3191)),ISNUMBER(SEARCH('[1]Lookup for use classification'!$C$4,C3191)),ISNUMBER(SEARCH('[1]Lookup for use classification'!$D$4,C3191)),ISNUMBER(SEARCH('[1]Lookup for use classification'!$E$4,C3191))),'[1]Lookup for use classification'!$A$4,IF(OR(ISNUMBER(SEARCH('[1]Lookup for use classification'!$B$5,C3191)),ISNUMBER(SEARCH('[1]Lookup for use classification'!$C$5,C3191)),ISNUMBER(SEARCH('[1]Lookup for use classification'!$D$5,C3191))),'[1]Lookup for use classification'!$A$5,IF(OR(ISNUMBER(SEARCH('[1]Lookup for use classification'!$B$7,C3191)),ISNUMBER(SEARCH('[1]Lookup for use classification'!$C$7,C3191)),ISNUMBER(SEARCH('[1]Lookup for use classification'!$D$7,C3191))),'[1]Lookup for use classification'!$A$7,IF(OR(ISNUMBER(SEARCH('[1]Lookup for use classification'!$B$9,C3191)),ISNUMBER(SEARCH('[1]Lookup for use classification'!$C$9,C3191)),ISNUMBER(SEARCH('[1]Lookup for use classification'!$D$9,C3191)),ISNUMBER(SEARCH('[1]Lookup for use classification'!$E$9,C3191)),ISNUMBER(SEARCH('[1]Lookup for use classification'!$F$9,C3191)),ISNUMBER(SEARCH('[1]Lookup for use classification'!$G$9,C3191)),ISNUMBER(SEARCH('[1]Lookup for use classification'!$H$9,C3191)),ISNUMBER(SEARCH('[1]Lookup for use classification'!$I$9,C3191)),ISNUMBER(SEARCH('[1]Lookup for use classification'!$J$9,C3191)),ISNUMBER(SEARCH('[1]Lookup for use classification'!$K$9,C3191))),'[1]Lookup for use classification'!$A$9,IF(OR(ISNUMBER(SEARCH('[1]Lookup for use classification'!$B$10,C3191)),ISNUMBER(SEARCH('[1]Lookup for use classification'!$C$10,C3191)),ISNUMBER(SEARCH('[1]Lookup for use classification'!$D$10,C3191)),ISNUMBER(SEARCH('[1]Lookup for use classification'!$E$10,C3191)),ISNUMBER(SEARCH('[1]Lookup for use classification'!$F$10,C3191)),ISNUMBER(SEARCH('[1]Lookup for use classification'!$G$10,C3191))),'[1]Lookup for use classification'!$A$10,IF(OR(ISNUMBER(SEARCH('[1]Lookup for use classification'!$B$11,C3191)),ISNUMBER(SEARCH('[1]Lookup for use classification'!$C$11,C3191))),'[1]Lookup for use classification'!$A$11,IF(OR(ISNUMBER(SEARCH('[1]Lookup for use classification'!$B$12,C3191)),ISNUMBER(SEARCH('[1]Lookup for use classification'!$C$12,C3191))),'[1]Lookup for use classification'!$A$12,IF(OR(ISNUMBER(SEARCH('[1]Lookup for use classification'!$B$13,C3191)),ISNUMBER(SEARCH('[1]Lookup for use classification'!$C$13,C3191)),ISNUMBER(SEARCH('[1]Lookup for use classification'!$D$13,C3191)),,ISNUMBER(SEARCH('[1]Lookup for use classification'!$C$13,C3191)),ISNUMBER(SEARCH('[1]Lookup for use classification'!$E$13,C3191))),'[1]Lookup for use classification'!$A$13,IF(OR(ISNUMBER(SEARCH('[1]Lookup for use classification'!$B$14,C3191)),ISNUMBER(SEARCH('[1]Lookup for use classification'!$C$14,C3191))),'[1]Lookup for use classification'!$A$14,"Other"))))))))))))</f>
        <v>Other</v>
      </c>
      <c r="E3191" s="15"/>
      <c r="F3191" s="15"/>
      <c r="G3191" s="15"/>
      <c r="H3191" s="164"/>
      <c r="I3191" s="164"/>
      <c r="J3191" s="7"/>
      <c r="L3191" s="6"/>
    </row>
    <row r="3192" spans="1:12" hidden="1">
      <c r="A3192" s="134" t="s">
        <v>1564</v>
      </c>
      <c r="B3192" s="8" t="str">
        <f>IF(ISNA(VLOOKUP(CONCATENATE(A3192,C3192),EUS!$B$2:$B$1939,1,FALSE)),"","End Use Study")</f>
        <v>End Use Study</v>
      </c>
      <c r="C3192" s="14" t="s">
        <v>2829</v>
      </c>
      <c r="D3192" s="8" t="str">
        <f>IF(OR(ISNUMBER(SEARCH('[1]Lookup for use classification'!$B$1,C3192)),ISNUMBER(SEARCH('[1]Lookup for use classification'!$C$1,C3192)),ISNUMBER(SEARCH('[1]Lookup for use classification'!$D$1,C3192)),ISNUMBER(SEARCH('[1]Lookup for use classification'!$E$1,C3192))),'[1]Lookup for use classification'!$A$1,IF(ISNUMBER(SEARCH('[1]Lookup for use classification'!$B$2,C3192)),'[1]Lookup for use classification'!$A$2,IF(ISNUMBER(SEARCH('[1]Lookup for use classification'!$B$3,C3192)),'[1]Lookup for use classification'!$A$3,IF(OR(ISNUMBER(SEARCH('[1]Lookup for use classification'!$B$4,C3192)),ISNUMBER(SEARCH('[1]Lookup for use classification'!$C$4,C3192)),ISNUMBER(SEARCH('[1]Lookup for use classification'!$D$4,C3192)),ISNUMBER(SEARCH('[1]Lookup for use classification'!$E$4,C3192))),'[1]Lookup for use classification'!$A$4,IF(OR(ISNUMBER(SEARCH('[1]Lookup for use classification'!$B$5,C3192)),ISNUMBER(SEARCH('[1]Lookup for use classification'!$C$5,C3192)),ISNUMBER(SEARCH('[1]Lookup for use classification'!$D$5,C3192))),'[1]Lookup for use classification'!$A$5,IF(OR(ISNUMBER(SEARCH('[1]Lookup for use classification'!$B$7,C3192)),ISNUMBER(SEARCH('[1]Lookup for use classification'!$C$7,C3192)),ISNUMBER(SEARCH('[1]Lookup for use classification'!$D$7,C3192))),'[1]Lookup for use classification'!$A$7,IF(OR(ISNUMBER(SEARCH('[1]Lookup for use classification'!$B$9,C3192)),ISNUMBER(SEARCH('[1]Lookup for use classification'!$C$9,C3192)),ISNUMBER(SEARCH('[1]Lookup for use classification'!$D$9,C3192)),ISNUMBER(SEARCH('[1]Lookup for use classification'!$E$9,C3192)),ISNUMBER(SEARCH('[1]Lookup for use classification'!$F$9,C3192)),ISNUMBER(SEARCH('[1]Lookup for use classification'!$G$9,C3192)),ISNUMBER(SEARCH('[1]Lookup for use classification'!$H$9,C3192)),ISNUMBER(SEARCH('[1]Lookup for use classification'!$I$9,C3192)),ISNUMBER(SEARCH('[1]Lookup for use classification'!$J$9,C3192)),ISNUMBER(SEARCH('[1]Lookup for use classification'!$K$9,C3192))),'[1]Lookup for use classification'!$A$9,IF(OR(ISNUMBER(SEARCH('[1]Lookup for use classification'!$B$10,C3192)),ISNUMBER(SEARCH('[1]Lookup for use classification'!$C$10,C3192)),ISNUMBER(SEARCH('[1]Lookup for use classification'!$D$10,C3192)),ISNUMBER(SEARCH('[1]Lookup for use classification'!$E$10,C3192)),ISNUMBER(SEARCH('[1]Lookup for use classification'!$F$10,C3192)),ISNUMBER(SEARCH('[1]Lookup for use classification'!$G$10,C3192))),'[1]Lookup for use classification'!$A$10,IF(OR(ISNUMBER(SEARCH('[1]Lookup for use classification'!$B$11,C3192)),ISNUMBER(SEARCH('[1]Lookup for use classification'!$C$11,C3192))),'[1]Lookup for use classification'!$A$11,IF(OR(ISNUMBER(SEARCH('[1]Lookup for use classification'!$B$12,C3192)),ISNUMBER(SEARCH('[1]Lookup for use classification'!$C$12,C3192))),'[1]Lookup for use classification'!$A$12,IF(OR(ISNUMBER(SEARCH('[1]Lookup for use classification'!$B$13,C3192)),ISNUMBER(SEARCH('[1]Lookup for use classification'!$C$13,C3192)),ISNUMBER(SEARCH('[1]Lookup for use classification'!$D$13,C3192)),,ISNUMBER(SEARCH('[1]Lookup for use classification'!$C$13,C3192)),ISNUMBER(SEARCH('[1]Lookup for use classification'!$E$13,C3192))),'[1]Lookup for use classification'!$A$13,IF(OR(ISNUMBER(SEARCH('[1]Lookup for use classification'!$B$14,C3192)),ISNUMBER(SEARCH('[1]Lookup for use classification'!$C$14,C3192))),'[1]Lookup for use classification'!$A$14,"Other"))))))))))))</f>
        <v>Other</v>
      </c>
      <c r="E3192" s="15"/>
      <c r="F3192" s="15"/>
      <c r="G3192" s="15"/>
      <c r="H3192" s="164"/>
      <c r="I3192" s="164"/>
      <c r="J3192" s="7"/>
      <c r="L3192" s="6"/>
    </row>
    <row r="3193" spans="1:12" hidden="1">
      <c r="A3193" s="187" t="s">
        <v>1564</v>
      </c>
      <c r="B3193" s="167" t="s">
        <v>4456</v>
      </c>
      <c r="C3193" s="239" t="s">
        <v>1506</v>
      </c>
      <c r="D3193" s="6" t="str">
        <f>IF(OR(ISNUMBER(SEARCH('[1]Lookup for use classification'!$B$1,C3193)),ISNUMBER(SEARCH('[1]Lookup for use classification'!$C$1,C3193)),ISNUMBER(SEARCH('[1]Lookup for use classification'!$D$1,C3193)),ISNUMBER(SEARCH('[1]Lookup for use classification'!$E$1,C3193))),'[1]Lookup for use classification'!$A$1,IF(ISNUMBER(SEARCH('[1]Lookup for use classification'!$B$2,C3193)),'[1]Lookup for use classification'!$A$2,IF(ISNUMBER(SEARCH('[1]Lookup for use classification'!$B$3,C3193)),'[1]Lookup for use classification'!$A$3,IF(OR(ISNUMBER(SEARCH('[1]Lookup for use classification'!$B$4,C3193)),ISNUMBER(SEARCH('[1]Lookup for use classification'!$C$4,C3193)),ISNUMBER(SEARCH('[1]Lookup for use classification'!$D$4,C3193)),ISNUMBER(SEARCH('[1]Lookup for use classification'!$E$4,C3193))),'[1]Lookup for use classification'!$A$4,IF(OR(ISNUMBER(SEARCH('[1]Lookup for use classification'!$B$5,C3193)),ISNUMBER(SEARCH('[1]Lookup for use classification'!$C$5,C3193)),ISNUMBER(SEARCH('[1]Lookup for use classification'!$D$5,C3193))),'[1]Lookup for use classification'!$A$5,IF(OR(ISNUMBER(SEARCH('[1]Lookup for use classification'!$B$7,C3193)),ISNUMBER(SEARCH('[1]Lookup for use classification'!$C$7,C3193)),ISNUMBER(SEARCH('[1]Lookup for use classification'!$D$7,C3193))),'[1]Lookup for use classification'!$A$7,IF(OR(ISNUMBER(SEARCH('[1]Lookup for use classification'!$B$9,C3193)),ISNUMBER(SEARCH('[1]Lookup for use classification'!$C$9,C3193)),ISNUMBER(SEARCH('[1]Lookup for use classification'!$D$9,C3193)),ISNUMBER(SEARCH('[1]Lookup for use classification'!$E$9,C3193)),ISNUMBER(SEARCH('[1]Lookup for use classification'!$F$9,C3193)),ISNUMBER(SEARCH('[1]Lookup for use classification'!$G$9,C3193)),ISNUMBER(SEARCH('[1]Lookup for use classification'!$H$9,C3193)),ISNUMBER(SEARCH('[1]Lookup for use classification'!$I$9,C3193)),ISNUMBER(SEARCH('[1]Lookup for use classification'!$J$9,C3193)),ISNUMBER(SEARCH('[1]Lookup for use classification'!$K$9,C3193))),'[1]Lookup for use classification'!$A$9,IF(OR(ISNUMBER(SEARCH('[1]Lookup for use classification'!$B$10,C3193)),ISNUMBER(SEARCH('[1]Lookup for use classification'!$C$10,C3193)),ISNUMBER(SEARCH('[1]Lookup for use classification'!$D$10,C3193)),ISNUMBER(SEARCH('[1]Lookup for use classification'!$E$10,C3193)),ISNUMBER(SEARCH('[1]Lookup for use classification'!$F$10,C3193)),ISNUMBER(SEARCH('[1]Lookup for use classification'!$G$10,C3193))),'[1]Lookup for use classification'!$A$10,IF(OR(ISNUMBER(SEARCH('[1]Lookup for use classification'!$B$11,C3193)),ISNUMBER(SEARCH('[1]Lookup for use classification'!$C$11,C3193))),'[1]Lookup for use classification'!$A$11,IF(OR(ISNUMBER(SEARCH('[1]Lookup for use classification'!$B$12,C3193)),ISNUMBER(SEARCH('[1]Lookup for use classification'!$C$12,C3193))),'[1]Lookup for use classification'!$A$12,IF(OR(ISNUMBER(SEARCH('[1]Lookup for use classification'!$B$13,C3193)),ISNUMBER(SEARCH('[1]Lookup for use classification'!$C$13,C3193)),ISNUMBER(SEARCH('[1]Lookup for use classification'!$D$13,C3193)),,ISNUMBER(SEARCH('[1]Lookup for use classification'!$C$13,C3193)),ISNUMBER(SEARCH('[1]Lookup for use classification'!$E$13,C3193))),'[1]Lookup for use classification'!$A$13,IF(OR(ISNUMBER(SEARCH('[1]Lookup for use classification'!$B$14,C3193)),ISNUMBER(SEARCH('[1]Lookup for use classification'!$C$14,C3193))),'[1]Lookup for use classification'!$A$14,"Other"))))))))))))</f>
        <v>Other</v>
      </c>
      <c r="E3193" s="240"/>
      <c r="F3193" s="259"/>
      <c r="G3193" s="259"/>
    </row>
    <row r="3194" spans="1:12" hidden="1">
      <c r="A3194" s="187" t="s">
        <v>1564</v>
      </c>
      <c r="B3194" s="167" t="s">
        <v>4456</v>
      </c>
      <c r="C3194" s="262" t="s">
        <v>1549</v>
      </c>
      <c r="D3194" s="6" t="str">
        <f>IF(OR(ISNUMBER(SEARCH('[1]Lookup for use classification'!$B$1,C3194)),ISNUMBER(SEARCH('[1]Lookup for use classification'!$C$1,C3194)),ISNUMBER(SEARCH('[1]Lookup for use classification'!$D$1,C3194)),ISNUMBER(SEARCH('[1]Lookup for use classification'!$E$1,C3194))),'[1]Lookup for use classification'!$A$1,IF(ISNUMBER(SEARCH('[1]Lookup for use classification'!$B$2,C3194)),'[1]Lookup for use classification'!$A$2,IF(ISNUMBER(SEARCH('[1]Lookup for use classification'!$B$3,C3194)),'[1]Lookup for use classification'!$A$3,IF(OR(ISNUMBER(SEARCH('[1]Lookup for use classification'!$B$4,C3194)),ISNUMBER(SEARCH('[1]Lookup for use classification'!$C$4,C3194)),ISNUMBER(SEARCH('[1]Lookup for use classification'!$D$4,C3194)),ISNUMBER(SEARCH('[1]Lookup for use classification'!$E$4,C3194))),'[1]Lookup for use classification'!$A$4,IF(OR(ISNUMBER(SEARCH('[1]Lookup for use classification'!$B$5,C3194)),ISNUMBER(SEARCH('[1]Lookup for use classification'!$C$5,C3194)),ISNUMBER(SEARCH('[1]Lookup for use classification'!$D$5,C3194))),'[1]Lookup for use classification'!$A$5,IF(OR(ISNUMBER(SEARCH('[1]Lookup for use classification'!$B$7,C3194)),ISNUMBER(SEARCH('[1]Lookup for use classification'!$C$7,C3194)),ISNUMBER(SEARCH('[1]Lookup for use classification'!$D$7,C3194))),'[1]Lookup for use classification'!$A$7,IF(OR(ISNUMBER(SEARCH('[1]Lookup for use classification'!$B$9,C3194)),ISNUMBER(SEARCH('[1]Lookup for use classification'!$C$9,C3194)),ISNUMBER(SEARCH('[1]Lookup for use classification'!$D$9,C3194)),ISNUMBER(SEARCH('[1]Lookup for use classification'!$E$9,C3194)),ISNUMBER(SEARCH('[1]Lookup for use classification'!$F$9,C3194)),ISNUMBER(SEARCH('[1]Lookup for use classification'!$G$9,C3194)),ISNUMBER(SEARCH('[1]Lookup for use classification'!$H$9,C3194)),ISNUMBER(SEARCH('[1]Lookup for use classification'!$I$9,C3194)),ISNUMBER(SEARCH('[1]Lookup for use classification'!$J$9,C3194)),ISNUMBER(SEARCH('[1]Lookup for use classification'!$K$9,C3194))),'[1]Lookup for use classification'!$A$9,IF(OR(ISNUMBER(SEARCH('[1]Lookup for use classification'!$B$10,C3194)),ISNUMBER(SEARCH('[1]Lookup for use classification'!$C$10,C3194)),ISNUMBER(SEARCH('[1]Lookup for use classification'!$D$10,C3194)),ISNUMBER(SEARCH('[1]Lookup for use classification'!$E$10,C3194)),ISNUMBER(SEARCH('[1]Lookup for use classification'!$F$10,C3194)),ISNUMBER(SEARCH('[1]Lookup for use classification'!$G$10,C3194))),'[1]Lookup for use classification'!$A$10,IF(OR(ISNUMBER(SEARCH('[1]Lookup for use classification'!$B$11,C3194)),ISNUMBER(SEARCH('[1]Lookup for use classification'!$C$11,C3194))),'[1]Lookup for use classification'!$A$11,IF(OR(ISNUMBER(SEARCH('[1]Lookup for use classification'!$B$12,C3194)),ISNUMBER(SEARCH('[1]Lookup for use classification'!$C$12,C3194))),'[1]Lookup for use classification'!$A$12,IF(OR(ISNUMBER(SEARCH('[1]Lookup for use classification'!$B$13,C3194)),ISNUMBER(SEARCH('[1]Lookup for use classification'!$C$13,C3194)),ISNUMBER(SEARCH('[1]Lookup for use classification'!$D$13,C3194)),,ISNUMBER(SEARCH('[1]Lookup for use classification'!$C$13,C3194)),ISNUMBER(SEARCH('[1]Lookup for use classification'!$E$13,C3194))),'[1]Lookup for use classification'!$A$13,IF(OR(ISNUMBER(SEARCH('[1]Lookup for use classification'!$B$14,C3194)),ISNUMBER(SEARCH('[1]Lookup for use classification'!$C$14,C3194))),'[1]Lookup for use classification'!$A$14,"Other"))))))))))))</f>
        <v>Other</v>
      </c>
      <c r="E3194" s="278"/>
      <c r="F3194" s="280"/>
      <c r="G3194" s="280"/>
    </row>
    <row r="3195" spans="1:12" hidden="1">
      <c r="A3195" s="187" t="s">
        <v>1564</v>
      </c>
      <c r="B3195" s="167" t="s">
        <v>4456</v>
      </c>
      <c r="C3195" s="239" t="s">
        <v>1550</v>
      </c>
      <c r="D3195" s="6" t="str">
        <f>IF(OR(ISNUMBER(SEARCH('[1]Lookup for use classification'!$B$1,C3195)),ISNUMBER(SEARCH('[1]Lookup for use classification'!$C$1,C3195)),ISNUMBER(SEARCH('[1]Lookup for use classification'!$D$1,C3195)),ISNUMBER(SEARCH('[1]Lookup for use classification'!$E$1,C3195))),'[1]Lookup for use classification'!$A$1,IF(ISNUMBER(SEARCH('[1]Lookup for use classification'!$B$2,C3195)),'[1]Lookup for use classification'!$A$2,IF(ISNUMBER(SEARCH('[1]Lookup for use classification'!$B$3,C3195)),'[1]Lookup for use classification'!$A$3,IF(OR(ISNUMBER(SEARCH('[1]Lookup for use classification'!$B$4,C3195)),ISNUMBER(SEARCH('[1]Lookup for use classification'!$C$4,C3195)),ISNUMBER(SEARCH('[1]Lookup for use classification'!$D$4,C3195)),ISNUMBER(SEARCH('[1]Lookup for use classification'!$E$4,C3195))),'[1]Lookup for use classification'!$A$4,IF(OR(ISNUMBER(SEARCH('[1]Lookup for use classification'!$B$5,C3195)),ISNUMBER(SEARCH('[1]Lookup for use classification'!$C$5,C3195)),ISNUMBER(SEARCH('[1]Lookup for use classification'!$D$5,C3195))),'[1]Lookup for use classification'!$A$5,IF(OR(ISNUMBER(SEARCH('[1]Lookup for use classification'!$B$7,C3195)),ISNUMBER(SEARCH('[1]Lookup for use classification'!$C$7,C3195)),ISNUMBER(SEARCH('[1]Lookup for use classification'!$D$7,C3195))),'[1]Lookup for use classification'!$A$7,IF(OR(ISNUMBER(SEARCH('[1]Lookup for use classification'!$B$9,C3195)),ISNUMBER(SEARCH('[1]Lookup for use classification'!$C$9,C3195)),ISNUMBER(SEARCH('[1]Lookup for use classification'!$D$9,C3195)),ISNUMBER(SEARCH('[1]Lookup for use classification'!$E$9,C3195)),ISNUMBER(SEARCH('[1]Lookup for use classification'!$F$9,C3195)),ISNUMBER(SEARCH('[1]Lookup for use classification'!$G$9,C3195)),ISNUMBER(SEARCH('[1]Lookup for use classification'!$H$9,C3195)),ISNUMBER(SEARCH('[1]Lookup for use classification'!$I$9,C3195)),ISNUMBER(SEARCH('[1]Lookup for use classification'!$J$9,C3195)),ISNUMBER(SEARCH('[1]Lookup for use classification'!$K$9,C3195))),'[1]Lookup for use classification'!$A$9,IF(OR(ISNUMBER(SEARCH('[1]Lookup for use classification'!$B$10,C3195)),ISNUMBER(SEARCH('[1]Lookup for use classification'!$C$10,C3195)),ISNUMBER(SEARCH('[1]Lookup for use classification'!$D$10,C3195)),ISNUMBER(SEARCH('[1]Lookup for use classification'!$E$10,C3195)),ISNUMBER(SEARCH('[1]Lookup for use classification'!$F$10,C3195)),ISNUMBER(SEARCH('[1]Lookup for use classification'!$G$10,C3195))),'[1]Lookup for use classification'!$A$10,IF(OR(ISNUMBER(SEARCH('[1]Lookup for use classification'!$B$11,C3195)),ISNUMBER(SEARCH('[1]Lookup for use classification'!$C$11,C3195))),'[1]Lookup for use classification'!$A$11,IF(OR(ISNUMBER(SEARCH('[1]Lookup for use classification'!$B$12,C3195)),ISNUMBER(SEARCH('[1]Lookup for use classification'!$C$12,C3195))),'[1]Lookup for use classification'!$A$12,IF(OR(ISNUMBER(SEARCH('[1]Lookup for use classification'!$B$13,C3195)),ISNUMBER(SEARCH('[1]Lookup for use classification'!$C$13,C3195)),ISNUMBER(SEARCH('[1]Lookup for use classification'!$D$13,C3195)),,ISNUMBER(SEARCH('[1]Lookup for use classification'!$C$13,C3195)),ISNUMBER(SEARCH('[1]Lookup for use classification'!$E$13,C3195))),'[1]Lookup for use classification'!$A$13,IF(OR(ISNUMBER(SEARCH('[1]Lookup for use classification'!$B$14,C3195)),ISNUMBER(SEARCH('[1]Lookup for use classification'!$C$14,C3195))),'[1]Lookup for use classification'!$A$14,"Other"))))))))))))</f>
        <v>Other</v>
      </c>
      <c r="E3195" s="240"/>
      <c r="F3195" s="259"/>
      <c r="G3195" s="259"/>
    </row>
    <row r="3196" spans="1:12" hidden="1">
      <c r="A3196" s="187" t="s">
        <v>1564</v>
      </c>
      <c r="B3196" s="167" t="s">
        <v>4456</v>
      </c>
      <c r="C3196" s="174" t="s">
        <v>1561</v>
      </c>
      <c r="D3196" s="6" t="str">
        <f>IF(OR(ISNUMBER(SEARCH('[1]Lookup for use classification'!$B$1,C3196)),ISNUMBER(SEARCH('[1]Lookup for use classification'!$C$1,C3196)),ISNUMBER(SEARCH('[1]Lookup for use classification'!$D$1,C3196)),ISNUMBER(SEARCH('[1]Lookup for use classification'!$E$1,C3196))),'[1]Lookup for use classification'!$A$1,IF(ISNUMBER(SEARCH('[1]Lookup for use classification'!$B$2,C3196)),'[1]Lookup for use classification'!$A$2,IF(ISNUMBER(SEARCH('[1]Lookup for use classification'!$B$3,C3196)),'[1]Lookup for use classification'!$A$3,IF(OR(ISNUMBER(SEARCH('[1]Lookup for use classification'!$B$4,C3196)),ISNUMBER(SEARCH('[1]Lookup for use classification'!$C$4,C3196)),ISNUMBER(SEARCH('[1]Lookup for use classification'!$D$4,C3196)),ISNUMBER(SEARCH('[1]Lookup for use classification'!$E$4,C3196))),'[1]Lookup for use classification'!$A$4,IF(OR(ISNUMBER(SEARCH('[1]Lookup for use classification'!$B$5,C3196)),ISNUMBER(SEARCH('[1]Lookup for use classification'!$C$5,C3196)),ISNUMBER(SEARCH('[1]Lookup for use classification'!$D$5,C3196))),'[1]Lookup for use classification'!$A$5,IF(OR(ISNUMBER(SEARCH('[1]Lookup for use classification'!$B$7,C3196)),ISNUMBER(SEARCH('[1]Lookup for use classification'!$C$7,C3196)),ISNUMBER(SEARCH('[1]Lookup for use classification'!$D$7,C3196))),'[1]Lookup for use classification'!$A$7,IF(OR(ISNUMBER(SEARCH('[1]Lookup for use classification'!$B$9,C3196)),ISNUMBER(SEARCH('[1]Lookup for use classification'!$C$9,C3196)),ISNUMBER(SEARCH('[1]Lookup for use classification'!$D$9,C3196)),ISNUMBER(SEARCH('[1]Lookup for use classification'!$E$9,C3196)),ISNUMBER(SEARCH('[1]Lookup for use classification'!$F$9,C3196)),ISNUMBER(SEARCH('[1]Lookup for use classification'!$G$9,C3196)),ISNUMBER(SEARCH('[1]Lookup for use classification'!$H$9,C3196)),ISNUMBER(SEARCH('[1]Lookup for use classification'!$I$9,C3196)),ISNUMBER(SEARCH('[1]Lookup for use classification'!$J$9,C3196)),ISNUMBER(SEARCH('[1]Lookup for use classification'!$K$9,C3196))),'[1]Lookup for use classification'!$A$9,IF(OR(ISNUMBER(SEARCH('[1]Lookup for use classification'!$B$10,C3196)),ISNUMBER(SEARCH('[1]Lookup for use classification'!$C$10,C3196)),ISNUMBER(SEARCH('[1]Lookup for use classification'!$D$10,C3196)),ISNUMBER(SEARCH('[1]Lookup for use classification'!$E$10,C3196)),ISNUMBER(SEARCH('[1]Lookup for use classification'!$F$10,C3196)),ISNUMBER(SEARCH('[1]Lookup for use classification'!$G$10,C3196))),'[1]Lookup for use classification'!$A$10,IF(OR(ISNUMBER(SEARCH('[1]Lookup for use classification'!$B$11,C3196)),ISNUMBER(SEARCH('[1]Lookup for use classification'!$C$11,C3196))),'[1]Lookup for use classification'!$A$11,IF(OR(ISNUMBER(SEARCH('[1]Lookup for use classification'!$B$12,C3196)),ISNUMBER(SEARCH('[1]Lookup for use classification'!$C$12,C3196))),'[1]Lookup for use classification'!$A$12,IF(OR(ISNUMBER(SEARCH('[1]Lookup for use classification'!$B$13,C3196)),ISNUMBER(SEARCH('[1]Lookup for use classification'!$C$13,C3196)),ISNUMBER(SEARCH('[1]Lookup for use classification'!$D$13,C3196)),,ISNUMBER(SEARCH('[1]Lookup for use classification'!$C$13,C3196)),ISNUMBER(SEARCH('[1]Lookup for use classification'!$E$13,C3196))),'[1]Lookup for use classification'!$A$13,IF(OR(ISNUMBER(SEARCH('[1]Lookup for use classification'!$B$14,C3196)),ISNUMBER(SEARCH('[1]Lookup for use classification'!$C$14,C3196))),'[1]Lookup for use classification'!$A$14,"Other"))))))))))))</f>
        <v>Other</v>
      </c>
      <c r="E3196" s="175"/>
      <c r="F3196" s="176"/>
      <c r="G3196" s="176"/>
    </row>
    <row r="3197" spans="1:12" hidden="1">
      <c r="A3197" s="187" t="s">
        <v>1564</v>
      </c>
      <c r="B3197" s="167" t="s">
        <v>4456</v>
      </c>
      <c r="C3197" s="241" t="s">
        <v>276</v>
      </c>
      <c r="D3197" s="6" t="str">
        <f>IF(OR(ISNUMBER(SEARCH('[1]Lookup for use classification'!$B$1,C3197)),ISNUMBER(SEARCH('[1]Lookup for use classification'!$C$1,C3197)),ISNUMBER(SEARCH('[1]Lookup for use classification'!$D$1,C3197)),ISNUMBER(SEARCH('[1]Lookup for use classification'!$E$1,C3197))),'[1]Lookup for use classification'!$A$1,IF(ISNUMBER(SEARCH('[1]Lookup for use classification'!$B$2,C3197)),'[1]Lookup for use classification'!$A$2,IF(ISNUMBER(SEARCH('[1]Lookup for use classification'!$B$3,C3197)),'[1]Lookup for use classification'!$A$3,IF(OR(ISNUMBER(SEARCH('[1]Lookup for use classification'!$B$4,C3197)),ISNUMBER(SEARCH('[1]Lookup for use classification'!$C$4,C3197)),ISNUMBER(SEARCH('[1]Lookup for use classification'!$D$4,C3197)),ISNUMBER(SEARCH('[1]Lookup for use classification'!$E$4,C3197))),'[1]Lookup for use classification'!$A$4,IF(OR(ISNUMBER(SEARCH('[1]Lookup for use classification'!$B$5,C3197)),ISNUMBER(SEARCH('[1]Lookup for use classification'!$C$5,C3197)),ISNUMBER(SEARCH('[1]Lookup for use classification'!$D$5,C3197))),'[1]Lookup for use classification'!$A$5,IF(OR(ISNUMBER(SEARCH('[1]Lookup for use classification'!$B$7,C3197)),ISNUMBER(SEARCH('[1]Lookup for use classification'!$C$7,C3197)),ISNUMBER(SEARCH('[1]Lookup for use classification'!$D$7,C3197))),'[1]Lookup for use classification'!$A$7,IF(OR(ISNUMBER(SEARCH('[1]Lookup for use classification'!$B$9,C3197)),ISNUMBER(SEARCH('[1]Lookup for use classification'!$C$9,C3197)),ISNUMBER(SEARCH('[1]Lookup for use classification'!$D$9,C3197)),ISNUMBER(SEARCH('[1]Lookup for use classification'!$E$9,C3197)),ISNUMBER(SEARCH('[1]Lookup for use classification'!$F$9,C3197)),ISNUMBER(SEARCH('[1]Lookup for use classification'!$G$9,C3197)),ISNUMBER(SEARCH('[1]Lookup for use classification'!$H$9,C3197)),ISNUMBER(SEARCH('[1]Lookup for use classification'!$I$9,C3197)),ISNUMBER(SEARCH('[1]Lookup for use classification'!$J$9,C3197)),ISNUMBER(SEARCH('[1]Lookup for use classification'!$K$9,C3197))),'[1]Lookup for use classification'!$A$9,IF(OR(ISNUMBER(SEARCH('[1]Lookup for use classification'!$B$10,C3197)),ISNUMBER(SEARCH('[1]Lookup for use classification'!$C$10,C3197)),ISNUMBER(SEARCH('[1]Lookup for use classification'!$D$10,C3197)),ISNUMBER(SEARCH('[1]Lookup for use classification'!$E$10,C3197)),ISNUMBER(SEARCH('[1]Lookup for use classification'!$F$10,C3197)),ISNUMBER(SEARCH('[1]Lookup for use classification'!$G$10,C3197))),'[1]Lookup for use classification'!$A$10,IF(OR(ISNUMBER(SEARCH('[1]Lookup for use classification'!$B$11,C3197)),ISNUMBER(SEARCH('[1]Lookup for use classification'!$C$11,C3197))),'[1]Lookup for use classification'!$A$11,IF(OR(ISNUMBER(SEARCH('[1]Lookup for use classification'!$B$12,C3197)),ISNUMBER(SEARCH('[1]Lookup for use classification'!$C$12,C3197))),'[1]Lookup for use classification'!$A$12,IF(OR(ISNUMBER(SEARCH('[1]Lookup for use classification'!$B$13,C3197)),ISNUMBER(SEARCH('[1]Lookup for use classification'!$C$13,C3197)),ISNUMBER(SEARCH('[1]Lookup for use classification'!$D$13,C3197)),,ISNUMBER(SEARCH('[1]Lookup for use classification'!$C$13,C3197)),ISNUMBER(SEARCH('[1]Lookup for use classification'!$E$13,C3197))),'[1]Lookup for use classification'!$A$13,IF(OR(ISNUMBER(SEARCH('[1]Lookup for use classification'!$B$14,C3197)),ISNUMBER(SEARCH('[1]Lookup for use classification'!$C$14,C3197))),'[1]Lookup for use classification'!$A$14,"Other"))))))))))))</f>
        <v>Other</v>
      </c>
      <c r="E3197" s="264"/>
      <c r="F3197" s="265"/>
      <c r="G3197" s="265"/>
    </row>
    <row r="3198" spans="1:12" hidden="1">
      <c r="A3198" s="187" t="s">
        <v>1564</v>
      </c>
      <c r="B3198" s="167" t="s">
        <v>4456</v>
      </c>
      <c r="C3198" s="239" t="s">
        <v>1221</v>
      </c>
      <c r="D3198" s="6" t="str">
        <f>IF(OR(ISNUMBER(SEARCH('[1]Lookup for use classification'!$B$1,C3198)),ISNUMBER(SEARCH('[1]Lookup for use classification'!$C$1,C3198)),ISNUMBER(SEARCH('[1]Lookup for use classification'!$D$1,C3198)),ISNUMBER(SEARCH('[1]Lookup for use classification'!$E$1,C3198))),'[1]Lookup for use classification'!$A$1,IF(ISNUMBER(SEARCH('[1]Lookup for use classification'!$B$2,C3198)),'[1]Lookup for use classification'!$A$2,IF(ISNUMBER(SEARCH('[1]Lookup for use classification'!$B$3,C3198)),'[1]Lookup for use classification'!$A$3,IF(OR(ISNUMBER(SEARCH('[1]Lookup for use classification'!$B$4,C3198)),ISNUMBER(SEARCH('[1]Lookup for use classification'!$C$4,C3198)),ISNUMBER(SEARCH('[1]Lookup for use classification'!$D$4,C3198)),ISNUMBER(SEARCH('[1]Lookup for use classification'!$E$4,C3198))),'[1]Lookup for use classification'!$A$4,IF(OR(ISNUMBER(SEARCH('[1]Lookup for use classification'!$B$5,C3198)),ISNUMBER(SEARCH('[1]Lookup for use classification'!$C$5,C3198)),ISNUMBER(SEARCH('[1]Lookup for use classification'!$D$5,C3198))),'[1]Lookup for use classification'!$A$5,IF(OR(ISNUMBER(SEARCH('[1]Lookup for use classification'!$B$7,C3198)),ISNUMBER(SEARCH('[1]Lookup for use classification'!$C$7,C3198)),ISNUMBER(SEARCH('[1]Lookup for use classification'!$D$7,C3198))),'[1]Lookup for use classification'!$A$7,IF(OR(ISNUMBER(SEARCH('[1]Lookup for use classification'!$B$9,C3198)),ISNUMBER(SEARCH('[1]Lookup for use classification'!$C$9,C3198)),ISNUMBER(SEARCH('[1]Lookup for use classification'!$D$9,C3198)),ISNUMBER(SEARCH('[1]Lookup for use classification'!$E$9,C3198)),ISNUMBER(SEARCH('[1]Lookup for use classification'!$F$9,C3198)),ISNUMBER(SEARCH('[1]Lookup for use classification'!$G$9,C3198)),ISNUMBER(SEARCH('[1]Lookup for use classification'!$H$9,C3198)),ISNUMBER(SEARCH('[1]Lookup for use classification'!$I$9,C3198)),ISNUMBER(SEARCH('[1]Lookup for use classification'!$J$9,C3198)),ISNUMBER(SEARCH('[1]Lookup for use classification'!$K$9,C3198))),'[1]Lookup for use classification'!$A$9,IF(OR(ISNUMBER(SEARCH('[1]Lookup for use classification'!$B$10,C3198)),ISNUMBER(SEARCH('[1]Lookup for use classification'!$C$10,C3198)),ISNUMBER(SEARCH('[1]Lookup for use classification'!$D$10,C3198)),ISNUMBER(SEARCH('[1]Lookup for use classification'!$E$10,C3198)),ISNUMBER(SEARCH('[1]Lookup for use classification'!$F$10,C3198)),ISNUMBER(SEARCH('[1]Lookup for use classification'!$G$10,C3198))),'[1]Lookup for use classification'!$A$10,IF(OR(ISNUMBER(SEARCH('[1]Lookup for use classification'!$B$11,C3198)),ISNUMBER(SEARCH('[1]Lookup for use classification'!$C$11,C3198))),'[1]Lookup for use classification'!$A$11,IF(OR(ISNUMBER(SEARCH('[1]Lookup for use classification'!$B$12,C3198)),ISNUMBER(SEARCH('[1]Lookup for use classification'!$C$12,C3198))),'[1]Lookup for use classification'!$A$12,IF(OR(ISNUMBER(SEARCH('[1]Lookup for use classification'!$B$13,C3198)),ISNUMBER(SEARCH('[1]Lookup for use classification'!$C$13,C3198)),ISNUMBER(SEARCH('[1]Lookup for use classification'!$D$13,C3198)),,ISNUMBER(SEARCH('[1]Lookup for use classification'!$C$13,C3198)),ISNUMBER(SEARCH('[1]Lookup for use classification'!$E$13,C3198))),'[1]Lookup for use classification'!$A$13,IF(OR(ISNUMBER(SEARCH('[1]Lookup for use classification'!$B$14,C3198)),ISNUMBER(SEARCH('[1]Lookup for use classification'!$C$14,C3198))),'[1]Lookup for use classification'!$A$14,"Other"))))))))))))</f>
        <v>Other</v>
      </c>
      <c r="E3198" s="240"/>
      <c r="F3198" s="259"/>
      <c r="G3198" s="259"/>
    </row>
    <row r="3199" spans="1:12" hidden="1">
      <c r="A3199" s="187" t="s">
        <v>1564</v>
      </c>
      <c r="B3199" s="167" t="s">
        <v>4456</v>
      </c>
      <c r="C3199" s="239" t="s">
        <v>137</v>
      </c>
      <c r="D3199" s="6" t="str">
        <f>IF(OR(ISNUMBER(SEARCH('[1]Lookup for use classification'!$B$1,C3199)),ISNUMBER(SEARCH('[1]Lookup for use classification'!$C$1,C3199)),ISNUMBER(SEARCH('[1]Lookup for use classification'!$D$1,C3199)),ISNUMBER(SEARCH('[1]Lookup for use classification'!$E$1,C3199))),'[1]Lookup for use classification'!$A$1,IF(ISNUMBER(SEARCH('[1]Lookup for use classification'!$B$2,C3199)),'[1]Lookup for use classification'!$A$2,IF(ISNUMBER(SEARCH('[1]Lookup for use classification'!$B$3,C3199)),'[1]Lookup for use classification'!$A$3,IF(OR(ISNUMBER(SEARCH('[1]Lookup for use classification'!$B$4,C3199)),ISNUMBER(SEARCH('[1]Lookup for use classification'!$C$4,C3199)),ISNUMBER(SEARCH('[1]Lookup for use classification'!$D$4,C3199)),ISNUMBER(SEARCH('[1]Lookup for use classification'!$E$4,C3199))),'[1]Lookup for use classification'!$A$4,IF(OR(ISNUMBER(SEARCH('[1]Lookup for use classification'!$B$5,C3199)),ISNUMBER(SEARCH('[1]Lookup for use classification'!$C$5,C3199)),ISNUMBER(SEARCH('[1]Lookup for use classification'!$D$5,C3199))),'[1]Lookup for use classification'!$A$5,IF(OR(ISNUMBER(SEARCH('[1]Lookup for use classification'!$B$7,C3199)),ISNUMBER(SEARCH('[1]Lookup for use classification'!$C$7,C3199)),ISNUMBER(SEARCH('[1]Lookup for use classification'!$D$7,C3199))),'[1]Lookup for use classification'!$A$7,IF(OR(ISNUMBER(SEARCH('[1]Lookup for use classification'!$B$9,C3199)),ISNUMBER(SEARCH('[1]Lookup for use classification'!$C$9,C3199)),ISNUMBER(SEARCH('[1]Lookup for use classification'!$D$9,C3199)),ISNUMBER(SEARCH('[1]Lookup for use classification'!$E$9,C3199)),ISNUMBER(SEARCH('[1]Lookup for use classification'!$F$9,C3199)),ISNUMBER(SEARCH('[1]Lookup for use classification'!$G$9,C3199)),ISNUMBER(SEARCH('[1]Lookup for use classification'!$H$9,C3199)),ISNUMBER(SEARCH('[1]Lookup for use classification'!$I$9,C3199)),ISNUMBER(SEARCH('[1]Lookup for use classification'!$J$9,C3199)),ISNUMBER(SEARCH('[1]Lookup for use classification'!$K$9,C3199))),'[1]Lookup for use classification'!$A$9,IF(OR(ISNUMBER(SEARCH('[1]Lookup for use classification'!$B$10,C3199)),ISNUMBER(SEARCH('[1]Lookup for use classification'!$C$10,C3199)),ISNUMBER(SEARCH('[1]Lookup for use classification'!$D$10,C3199)),ISNUMBER(SEARCH('[1]Lookup for use classification'!$E$10,C3199)),ISNUMBER(SEARCH('[1]Lookup for use classification'!$F$10,C3199)),ISNUMBER(SEARCH('[1]Lookup for use classification'!$G$10,C3199))),'[1]Lookup for use classification'!$A$10,IF(OR(ISNUMBER(SEARCH('[1]Lookup for use classification'!$B$11,C3199)),ISNUMBER(SEARCH('[1]Lookup for use classification'!$C$11,C3199))),'[1]Lookup for use classification'!$A$11,IF(OR(ISNUMBER(SEARCH('[1]Lookup for use classification'!$B$12,C3199)),ISNUMBER(SEARCH('[1]Lookup for use classification'!$C$12,C3199))),'[1]Lookup for use classification'!$A$12,IF(OR(ISNUMBER(SEARCH('[1]Lookup for use classification'!$B$13,C3199)),ISNUMBER(SEARCH('[1]Lookup for use classification'!$C$13,C3199)),ISNUMBER(SEARCH('[1]Lookup for use classification'!$D$13,C3199)),,ISNUMBER(SEARCH('[1]Lookup for use classification'!$C$13,C3199)),ISNUMBER(SEARCH('[1]Lookup for use classification'!$E$13,C3199))),'[1]Lookup for use classification'!$A$13,IF(OR(ISNUMBER(SEARCH('[1]Lookup for use classification'!$B$14,C3199)),ISNUMBER(SEARCH('[1]Lookup for use classification'!$C$14,C3199))),'[1]Lookup for use classification'!$A$14,"Other"))))))))))))</f>
        <v>Public Assembly</v>
      </c>
      <c r="E3199" s="240">
        <v>2500</v>
      </c>
      <c r="F3199" s="259"/>
      <c r="G3199" s="259"/>
    </row>
    <row r="3200" spans="1:12" hidden="1">
      <c r="A3200" s="187" t="s">
        <v>1564</v>
      </c>
      <c r="B3200" s="167" t="s">
        <v>4456</v>
      </c>
      <c r="C3200" s="239" t="s">
        <v>473</v>
      </c>
      <c r="D3200" s="6" t="str">
        <f>IF(OR(ISNUMBER(SEARCH('[1]Lookup for use classification'!$B$1,C3200)),ISNUMBER(SEARCH('[1]Lookup for use classification'!$C$1,C3200)),ISNUMBER(SEARCH('[1]Lookup for use classification'!$D$1,C3200)),ISNUMBER(SEARCH('[1]Lookup for use classification'!$E$1,C3200))),'[1]Lookup for use classification'!$A$1,IF(ISNUMBER(SEARCH('[1]Lookup for use classification'!$B$2,C3200)),'[1]Lookup for use classification'!$A$2,IF(ISNUMBER(SEARCH('[1]Lookup for use classification'!$B$3,C3200)),'[1]Lookup for use classification'!$A$3,IF(OR(ISNUMBER(SEARCH('[1]Lookup for use classification'!$B$4,C3200)),ISNUMBER(SEARCH('[1]Lookup for use classification'!$C$4,C3200)),ISNUMBER(SEARCH('[1]Lookup for use classification'!$D$4,C3200)),ISNUMBER(SEARCH('[1]Lookup for use classification'!$E$4,C3200))),'[1]Lookup for use classification'!$A$4,IF(OR(ISNUMBER(SEARCH('[1]Lookup for use classification'!$B$5,C3200)),ISNUMBER(SEARCH('[1]Lookup for use classification'!$C$5,C3200)),ISNUMBER(SEARCH('[1]Lookup for use classification'!$D$5,C3200))),'[1]Lookup for use classification'!$A$5,IF(OR(ISNUMBER(SEARCH('[1]Lookup for use classification'!$B$7,C3200)),ISNUMBER(SEARCH('[1]Lookup for use classification'!$C$7,C3200)),ISNUMBER(SEARCH('[1]Lookup for use classification'!$D$7,C3200))),'[1]Lookup for use classification'!$A$7,IF(OR(ISNUMBER(SEARCH('[1]Lookup for use classification'!$B$9,C3200)),ISNUMBER(SEARCH('[1]Lookup for use classification'!$C$9,C3200)),ISNUMBER(SEARCH('[1]Lookup for use classification'!$D$9,C3200)),ISNUMBER(SEARCH('[1]Lookup for use classification'!$E$9,C3200)),ISNUMBER(SEARCH('[1]Lookup for use classification'!$F$9,C3200)),ISNUMBER(SEARCH('[1]Lookup for use classification'!$G$9,C3200)),ISNUMBER(SEARCH('[1]Lookup for use classification'!$H$9,C3200)),ISNUMBER(SEARCH('[1]Lookup for use classification'!$I$9,C3200)),ISNUMBER(SEARCH('[1]Lookup for use classification'!$J$9,C3200)),ISNUMBER(SEARCH('[1]Lookup for use classification'!$K$9,C3200))),'[1]Lookup for use classification'!$A$9,IF(OR(ISNUMBER(SEARCH('[1]Lookup for use classification'!$B$10,C3200)),ISNUMBER(SEARCH('[1]Lookup for use classification'!$C$10,C3200)),ISNUMBER(SEARCH('[1]Lookup for use classification'!$D$10,C3200)),ISNUMBER(SEARCH('[1]Lookup for use classification'!$E$10,C3200)),ISNUMBER(SEARCH('[1]Lookup for use classification'!$F$10,C3200)),ISNUMBER(SEARCH('[1]Lookup for use classification'!$G$10,C3200))),'[1]Lookup for use classification'!$A$10,IF(OR(ISNUMBER(SEARCH('[1]Lookup for use classification'!$B$11,C3200)),ISNUMBER(SEARCH('[1]Lookup for use classification'!$C$11,C3200))),'[1]Lookup for use classification'!$A$11,IF(OR(ISNUMBER(SEARCH('[1]Lookup for use classification'!$B$12,C3200)),ISNUMBER(SEARCH('[1]Lookup for use classification'!$C$12,C3200))),'[1]Lookup for use classification'!$A$12,IF(OR(ISNUMBER(SEARCH('[1]Lookup for use classification'!$B$13,C3200)),ISNUMBER(SEARCH('[1]Lookup for use classification'!$C$13,C3200)),ISNUMBER(SEARCH('[1]Lookup for use classification'!$D$13,C3200)),,ISNUMBER(SEARCH('[1]Lookup for use classification'!$C$13,C3200)),ISNUMBER(SEARCH('[1]Lookup for use classification'!$E$13,C3200))),'[1]Lookup for use classification'!$A$13,IF(OR(ISNUMBER(SEARCH('[1]Lookup for use classification'!$B$14,C3200)),ISNUMBER(SEARCH('[1]Lookup for use classification'!$C$14,C3200))),'[1]Lookup for use classification'!$A$14,"Other"))))))))))))</f>
        <v>Public Assembly</v>
      </c>
      <c r="E3200" s="240">
        <v>4500</v>
      </c>
      <c r="F3200" s="259"/>
      <c r="G3200" s="259"/>
    </row>
    <row r="3201" spans="1:12" hidden="1">
      <c r="A3201" s="187" t="s">
        <v>1564</v>
      </c>
      <c r="B3201" s="167" t="s">
        <v>4456</v>
      </c>
      <c r="C3201" s="239" t="s">
        <v>162</v>
      </c>
      <c r="D3201" s="6" t="str">
        <f>IF(OR(ISNUMBER(SEARCH('[1]Lookup for use classification'!$B$1,C3201)),ISNUMBER(SEARCH('[1]Lookup for use classification'!$C$1,C3201)),ISNUMBER(SEARCH('[1]Lookup for use classification'!$D$1,C3201)),ISNUMBER(SEARCH('[1]Lookup for use classification'!$E$1,C3201))),'[1]Lookup for use classification'!$A$1,IF(ISNUMBER(SEARCH('[1]Lookup for use classification'!$B$2,C3201)),'[1]Lookup for use classification'!$A$2,IF(ISNUMBER(SEARCH('[1]Lookup for use classification'!$B$3,C3201)),'[1]Lookup for use classification'!$A$3,IF(OR(ISNUMBER(SEARCH('[1]Lookup for use classification'!$B$4,C3201)),ISNUMBER(SEARCH('[1]Lookup for use classification'!$C$4,C3201)),ISNUMBER(SEARCH('[1]Lookup for use classification'!$D$4,C3201)),ISNUMBER(SEARCH('[1]Lookup for use classification'!$E$4,C3201))),'[1]Lookup for use classification'!$A$4,IF(OR(ISNUMBER(SEARCH('[1]Lookup for use classification'!$B$5,C3201)),ISNUMBER(SEARCH('[1]Lookup for use classification'!$C$5,C3201)),ISNUMBER(SEARCH('[1]Lookup for use classification'!$D$5,C3201))),'[1]Lookup for use classification'!$A$5,IF(OR(ISNUMBER(SEARCH('[1]Lookup for use classification'!$B$7,C3201)),ISNUMBER(SEARCH('[1]Lookup for use classification'!$C$7,C3201)),ISNUMBER(SEARCH('[1]Lookup for use classification'!$D$7,C3201))),'[1]Lookup for use classification'!$A$7,IF(OR(ISNUMBER(SEARCH('[1]Lookup for use classification'!$B$9,C3201)),ISNUMBER(SEARCH('[1]Lookup for use classification'!$C$9,C3201)),ISNUMBER(SEARCH('[1]Lookup for use classification'!$D$9,C3201)),ISNUMBER(SEARCH('[1]Lookup for use classification'!$E$9,C3201)),ISNUMBER(SEARCH('[1]Lookup for use classification'!$F$9,C3201)),ISNUMBER(SEARCH('[1]Lookup for use classification'!$G$9,C3201)),ISNUMBER(SEARCH('[1]Lookup for use classification'!$H$9,C3201)),ISNUMBER(SEARCH('[1]Lookup for use classification'!$I$9,C3201)),ISNUMBER(SEARCH('[1]Lookup for use classification'!$J$9,C3201)),ISNUMBER(SEARCH('[1]Lookup for use classification'!$K$9,C3201))),'[1]Lookup for use classification'!$A$9,IF(OR(ISNUMBER(SEARCH('[1]Lookup for use classification'!$B$10,C3201)),ISNUMBER(SEARCH('[1]Lookup for use classification'!$C$10,C3201)),ISNUMBER(SEARCH('[1]Lookup for use classification'!$D$10,C3201)),ISNUMBER(SEARCH('[1]Lookup for use classification'!$E$10,C3201)),ISNUMBER(SEARCH('[1]Lookup for use classification'!$F$10,C3201)),ISNUMBER(SEARCH('[1]Lookup for use classification'!$G$10,C3201))),'[1]Lookup for use classification'!$A$10,IF(OR(ISNUMBER(SEARCH('[1]Lookup for use classification'!$B$11,C3201)),ISNUMBER(SEARCH('[1]Lookup for use classification'!$C$11,C3201))),'[1]Lookup for use classification'!$A$11,IF(OR(ISNUMBER(SEARCH('[1]Lookup for use classification'!$B$12,C3201)),ISNUMBER(SEARCH('[1]Lookup for use classification'!$C$12,C3201))),'[1]Lookup for use classification'!$A$12,IF(OR(ISNUMBER(SEARCH('[1]Lookup for use classification'!$B$13,C3201)),ISNUMBER(SEARCH('[1]Lookup for use classification'!$C$13,C3201)),ISNUMBER(SEARCH('[1]Lookup for use classification'!$D$13,C3201)),,ISNUMBER(SEARCH('[1]Lookup for use classification'!$C$13,C3201)),ISNUMBER(SEARCH('[1]Lookup for use classification'!$E$13,C3201))),'[1]Lookup for use classification'!$A$13,IF(OR(ISNUMBER(SEARCH('[1]Lookup for use classification'!$B$14,C3201)),ISNUMBER(SEARCH('[1]Lookup for use classification'!$C$14,C3201))),'[1]Lookup for use classification'!$A$14,"Other"))))))))))))</f>
        <v>Public Assembly</v>
      </c>
      <c r="E3201" s="240"/>
      <c r="F3201" s="259"/>
      <c r="G3201" s="259"/>
    </row>
    <row r="3202" spans="1:12" hidden="1">
      <c r="A3202" s="187" t="s">
        <v>1564</v>
      </c>
      <c r="B3202" s="167" t="s">
        <v>4456</v>
      </c>
      <c r="C3202" s="241" t="s">
        <v>96</v>
      </c>
      <c r="D3202" s="6" t="str">
        <f>IF(OR(ISNUMBER(SEARCH('[1]Lookup for use classification'!$B$1,C3202)),ISNUMBER(SEARCH('[1]Lookup for use classification'!$C$1,C3202)),ISNUMBER(SEARCH('[1]Lookup for use classification'!$D$1,C3202)),ISNUMBER(SEARCH('[1]Lookup for use classification'!$E$1,C3202))),'[1]Lookup for use classification'!$A$1,IF(ISNUMBER(SEARCH('[1]Lookup for use classification'!$B$2,C3202)),'[1]Lookup for use classification'!$A$2,IF(ISNUMBER(SEARCH('[1]Lookup for use classification'!$B$3,C3202)),'[1]Lookup for use classification'!$A$3,IF(OR(ISNUMBER(SEARCH('[1]Lookup for use classification'!$B$4,C3202)),ISNUMBER(SEARCH('[1]Lookup for use classification'!$C$4,C3202)),ISNUMBER(SEARCH('[1]Lookup for use classification'!$D$4,C3202)),ISNUMBER(SEARCH('[1]Lookup for use classification'!$E$4,C3202))),'[1]Lookup for use classification'!$A$4,IF(OR(ISNUMBER(SEARCH('[1]Lookup for use classification'!$B$5,C3202)),ISNUMBER(SEARCH('[1]Lookup for use classification'!$C$5,C3202)),ISNUMBER(SEARCH('[1]Lookup for use classification'!$D$5,C3202))),'[1]Lookup for use classification'!$A$5,IF(OR(ISNUMBER(SEARCH('[1]Lookup for use classification'!$B$7,C3202)),ISNUMBER(SEARCH('[1]Lookup for use classification'!$C$7,C3202)),ISNUMBER(SEARCH('[1]Lookup for use classification'!$D$7,C3202))),'[1]Lookup for use classification'!$A$7,IF(OR(ISNUMBER(SEARCH('[1]Lookup for use classification'!$B$9,C3202)),ISNUMBER(SEARCH('[1]Lookup for use classification'!$C$9,C3202)),ISNUMBER(SEARCH('[1]Lookup for use classification'!$D$9,C3202)),ISNUMBER(SEARCH('[1]Lookup for use classification'!$E$9,C3202)),ISNUMBER(SEARCH('[1]Lookup for use classification'!$F$9,C3202)),ISNUMBER(SEARCH('[1]Lookup for use classification'!$G$9,C3202)),ISNUMBER(SEARCH('[1]Lookup for use classification'!$H$9,C3202)),ISNUMBER(SEARCH('[1]Lookup for use classification'!$I$9,C3202)),ISNUMBER(SEARCH('[1]Lookup for use classification'!$J$9,C3202)),ISNUMBER(SEARCH('[1]Lookup for use classification'!$K$9,C3202))),'[1]Lookup for use classification'!$A$9,IF(OR(ISNUMBER(SEARCH('[1]Lookup for use classification'!$B$10,C3202)),ISNUMBER(SEARCH('[1]Lookup for use classification'!$C$10,C3202)),ISNUMBER(SEARCH('[1]Lookup for use classification'!$D$10,C3202)),ISNUMBER(SEARCH('[1]Lookup for use classification'!$E$10,C3202)),ISNUMBER(SEARCH('[1]Lookup for use classification'!$F$10,C3202)),ISNUMBER(SEARCH('[1]Lookup for use classification'!$G$10,C3202))),'[1]Lookup for use classification'!$A$10,IF(OR(ISNUMBER(SEARCH('[1]Lookup for use classification'!$B$11,C3202)),ISNUMBER(SEARCH('[1]Lookup for use classification'!$C$11,C3202))),'[1]Lookup for use classification'!$A$11,IF(OR(ISNUMBER(SEARCH('[1]Lookup for use classification'!$B$12,C3202)),ISNUMBER(SEARCH('[1]Lookup for use classification'!$C$12,C3202))),'[1]Lookup for use classification'!$A$12,IF(OR(ISNUMBER(SEARCH('[1]Lookup for use classification'!$B$13,C3202)),ISNUMBER(SEARCH('[1]Lookup for use classification'!$C$13,C3202)),ISNUMBER(SEARCH('[1]Lookup for use classification'!$D$13,C3202)),,ISNUMBER(SEARCH('[1]Lookup for use classification'!$C$13,C3202)),ISNUMBER(SEARCH('[1]Lookup for use classification'!$E$13,C3202))),'[1]Lookup for use classification'!$A$13,IF(OR(ISNUMBER(SEARCH('[1]Lookup for use classification'!$B$14,C3202)),ISNUMBER(SEARCH('[1]Lookup for use classification'!$C$14,C3202))),'[1]Lookup for use classification'!$A$14,"Other"))))))))))))</f>
        <v>Public Safety</v>
      </c>
      <c r="E3202" s="240"/>
      <c r="F3202" s="259"/>
      <c r="G3202" s="259"/>
    </row>
    <row r="3203" spans="1:12" hidden="1">
      <c r="A3203" s="187" t="s">
        <v>1564</v>
      </c>
      <c r="B3203" s="167" t="s">
        <v>4456</v>
      </c>
      <c r="C3203" s="262" t="s">
        <v>1562</v>
      </c>
      <c r="D3203" s="6" t="str">
        <f>IF(OR(ISNUMBER(SEARCH('[1]Lookup for use classification'!$B$1,C3203)),ISNUMBER(SEARCH('[1]Lookup for use classification'!$C$1,C3203)),ISNUMBER(SEARCH('[1]Lookup for use classification'!$D$1,C3203)),ISNUMBER(SEARCH('[1]Lookup for use classification'!$E$1,C3203))),'[1]Lookup for use classification'!$A$1,IF(ISNUMBER(SEARCH('[1]Lookup for use classification'!$B$2,C3203)),'[1]Lookup for use classification'!$A$2,IF(ISNUMBER(SEARCH('[1]Lookup for use classification'!$B$3,C3203)),'[1]Lookup for use classification'!$A$3,IF(OR(ISNUMBER(SEARCH('[1]Lookup for use classification'!$B$4,C3203)),ISNUMBER(SEARCH('[1]Lookup for use classification'!$C$4,C3203)),ISNUMBER(SEARCH('[1]Lookup for use classification'!$D$4,C3203)),ISNUMBER(SEARCH('[1]Lookup for use classification'!$E$4,C3203))),'[1]Lookup for use classification'!$A$4,IF(OR(ISNUMBER(SEARCH('[1]Lookup for use classification'!$B$5,C3203)),ISNUMBER(SEARCH('[1]Lookup for use classification'!$C$5,C3203)),ISNUMBER(SEARCH('[1]Lookup for use classification'!$D$5,C3203))),'[1]Lookup for use classification'!$A$5,IF(OR(ISNUMBER(SEARCH('[1]Lookup for use classification'!$B$7,C3203)),ISNUMBER(SEARCH('[1]Lookup for use classification'!$C$7,C3203)),ISNUMBER(SEARCH('[1]Lookup for use classification'!$D$7,C3203))),'[1]Lookup for use classification'!$A$7,IF(OR(ISNUMBER(SEARCH('[1]Lookup for use classification'!$B$9,C3203)),ISNUMBER(SEARCH('[1]Lookup for use classification'!$C$9,C3203)),ISNUMBER(SEARCH('[1]Lookup for use classification'!$D$9,C3203)),ISNUMBER(SEARCH('[1]Lookup for use classification'!$E$9,C3203)),ISNUMBER(SEARCH('[1]Lookup for use classification'!$F$9,C3203)),ISNUMBER(SEARCH('[1]Lookup for use classification'!$G$9,C3203)),ISNUMBER(SEARCH('[1]Lookup for use classification'!$H$9,C3203)),ISNUMBER(SEARCH('[1]Lookup for use classification'!$I$9,C3203)),ISNUMBER(SEARCH('[1]Lookup for use classification'!$J$9,C3203)),ISNUMBER(SEARCH('[1]Lookup for use classification'!$K$9,C3203))),'[1]Lookup for use classification'!$A$9,IF(OR(ISNUMBER(SEARCH('[1]Lookup for use classification'!$B$10,C3203)),ISNUMBER(SEARCH('[1]Lookup for use classification'!$C$10,C3203)),ISNUMBER(SEARCH('[1]Lookup for use classification'!$D$10,C3203)),ISNUMBER(SEARCH('[1]Lookup for use classification'!$E$10,C3203)),ISNUMBER(SEARCH('[1]Lookup for use classification'!$F$10,C3203)),ISNUMBER(SEARCH('[1]Lookup for use classification'!$G$10,C3203))),'[1]Lookup for use classification'!$A$10,IF(OR(ISNUMBER(SEARCH('[1]Lookup for use classification'!$B$11,C3203)),ISNUMBER(SEARCH('[1]Lookup for use classification'!$C$11,C3203))),'[1]Lookup for use classification'!$A$11,IF(OR(ISNUMBER(SEARCH('[1]Lookup for use classification'!$B$12,C3203)),ISNUMBER(SEARCH('[1]Lookup for use classification'!$C$12,C3203))),'[1]Lookup for use classification'!$A$12,IF(OR(ISNUMBER(SEARCH('[1]Lookup for use classification'!$B$13,C3203)),ISNUMBER(SEARCH('[1]Lookup for use classification'!$C$13,C3203)),ISNUMBER(SEARCH('[1]Lookup for use classification'!$D$13,C3203)),,ISNUMBER(SEARCH('[1]Lookup for use classification'!$C$13,C3203)),ISNUMBER(SEARCH('[1]Lookup for use classification'!$E$13,C3203))),'[1]Lookup for use classification'!$A$13,IF(OR(ISNUMBER(SEARCH('[1]Lookup for use classification'!$B$14,C3203)),ISNUMBER(SEARCH('[1]Lookup for use classification'!$C$14,C3203))),'[1]Lookup for use classification'!$A$14,"Other"))))))))))))</f>
        <v>Public Safety</v>
      </c>
      <c r="E3203" s="278"/>
      <c r="F3203" s="280"/>
      <c r="G3203" s="280"/>
    </row>
    <row r="3204" spans="1:12" hidden="1">
      <c r="A3204" s="193" t="s">
        <v>1564</v>
      </c>
      <c r="B3204" s="8" t="str">
        <f>IF(ISNA(VLOOKUP(CONCATENATE(A3204,C3204),EUS!$B$2:$B$1939,1,FALSE)),"","End Use Study")</f>
        <v>End Use Study</v>
      </c>
      <c r="C3204" s="223" t="s">
        <v>1555</v>
      </c>
      <c r="D3204" s="8" t="str">
        <f>IF(OR(ISNUMBER(SEARCH('[1]Lookup for use classification'!$B$1,C3204)),ISNUMBER(SEARCH('[1]Lookup for use classification'!$C$1,C3204)),ISNUMBER(SEARCH('[1]Lookup for use classification'!$D$1,C3204)),ISNUMBER(SEARCH('[1]Lookup for use classification'!$E$1,C3204))),'[1]Lookup for use classification'!$A$1,IF(ISNUMBER(SEARCH('[1]Lookup for use classification'!$B$2,C3204)),'[1]Lookup for use classification'!$A$2,IF(ISNUMBER(SEARCH('[1]Lookup for use classification'!$B$3,C3204)),'[1]Lookup for use classification'!$A$3,IF(OR(ISNUMBER(SEARCH('[1]Lookup for use classification'!$B$4,C3204)),ISNUMBER(SEARCH('[1]Lookup for use classification'!$C$4,C3204)),ISNUMBER(SEARCH('[1]Lookup for use classification'!$D$4,C3204)),ISNUMBER(SEARCH('[1]Lookup for use classification'!$E$4,C3204))),'[1]Lookup for use classification'!$A$4,IF(OR(ISNUMBER(SEARCH('[1]Lookup for use classification'!$B$5,C3204)),ISNUMBER(SEARCH('[1]Lookup for use classification'!$C$5,C3204)),ISNUMBER(SEARCH('[1]Lookup for use classification'!$D$5,C3204))),'[1]Lookup for use classification'!$A$5,IF(OR(ISNUMBER(SEARCH('[1]Lookup for use classification'!$B$7,C3204)),ISNUMBER(SEARCH('[1]Lookup for use classification'!$C$7,C3204)),ISNUMBER(SEARCH('[1]Lookup for use classification'!$D$7,C3204))),'[1]Lookup for use classification'!$A$7,IF(OR(ISNUMBER(SEARCH('[1]Lookup for use classification'!$B$9,C3204)),ISNUMBER(SEARCH('[1]Lookup for use classification'!$C$9,C3204)),ISNUMBER(SEARCH('[1]Lookup for use classification'!$D$9,C3204)),ISNUMBER(SEARCH('[1]Lookup for use classification'!$E$9,C3204)),ISNUMBER(SEARCH('[1]Lookup for use classification'!$F$9,C3204)),ISNUMBER(SEARCH('[1]Lookup for use classification'!$G$9,C3204)),ISNUMBER(SEARCH('[1]Lookup for use classification'!$H$9,C3204)),ISNUMBER(SEARCH('[1]Lookup for use classification'!$I$9,C3204)),ISNUMBER(SEARCH('[1]Lookup for use classification'!$J$9,C3204)),ISNUMBER(SEARCH('[1]Lookup for use classification'!$K$9,C3204))),'[1]Lookup for use classification'!$A$9,IF(OR(ISNUMBER(SEARCH('[1]Lookup for use classification'!$B$10,C3204)),ISNUMBER(SEARCH('[1]Lookup for use classification'!$C$10,C3204)),ISNUMBER(SEARCH('[1]Lookup for use classification'!$D$10,C3204)),ISNUMBER(SEARCH('[1]Lookup for use classification'!$E$10,C3204)),ISNUMBER(SEARCH('[1]Lookup for use classification'!$F$10,C3204)),ISNUMBER(SEARCH('[1]Lookup for use classification'!$G$10,C3204))),'[1]Lookup for use classification'!$A$10,IF(OR(ISNUMBER(SEARCH('[1]Lookup for use classification'!$B$11,C3204)),ISNUMBER(SEARCH('[1]Lookup for use classification'!$C$11,C3204))),'[1]Lookup for use classification'!$A$11,IF(OR(ISNUMBER(SEARCH('[1]Lookup for use classification'!$B$12,C3204)),ISNUMBER(SEARCH('[1]Lookup for use classification'!$C$12,C3204))),'[1]Lookup for use classification'!$A$12,IF(OR(ISNUMBER(SEARCH('[1]Lookup for use classification'!$B$13,C3204)),ISNUMBER(SEARCH('[1]Lookup for use classification'!$C$13,C3204)),ISNUMBER(SEARCH('[1]Lookup for use classification'!$D$13,C3204)),,ISNUMBER(SEARCH('[1]Lookup for use classification'!$C$13,C3204)),ISNUMBER(SEARCH('[1]Lookup for use classification'!$E$13,C3204))),'[1]Lookup for use classification'!$A$13,IF(OR(ISNUMBER(SEARCH('[1]Lookup for use classification'!$B$14,C3204)),ISNUMBER(SEARCH('[1]Lookup for use classification'!$C$14,C3204))),'[1]Lookup for use classification'!$A$14,"Other"))))))))))))</f>
        <v>Retail - Other</v>
      </c>
      <c r="E3204" s="224">
        <v>4000</v>
      </c>
      <c r="F3204" s="224"/>
      <c r="G3204" s="224"/>
      <c r="H3204" s="164">
        <v>2000</v>
      </c>
      <c r="I3204" s="164"/>
      <c r="J3204" s="189"/>
    </row>
    <row r="3205" spans="1:12" hidden="1">
      <c r="A3205" s="138" t="s">
        <v>1564</v>
      </c>
      <c r="B3205" s="8" t="str">
        <f>IF(ISNA(VLOOKUP(CONCATENATE(A3205,C3205),EUS!$B$2:$B$1939,1,FALSE)),"","End Use Study")</f>
        <v>End Use Study</v>
      </c>
      <c r="C3205" s="14" t="s">
        <v>2112</v>
      </c>
      <c r="D3205" s="162" t="s">
        <v>1980</v>
      </c>
      <c r="E3205" s="15">
        <v>1600</v>
      </c>
      <c r="F3205" s="15"/>
      <c r="G3205" s="15"/>
      <c r="H3205" s="164"/>
      <c r="I3205" s="164"/>
      <c r="J3205" s="7"/>
      <c r="L3205" s="6"/>
    </row>
    <row r="3206" spans="1:12" hidden="1">
      <c r="A3206" s="187" t="s">
        <v>1564</v>
      </c>
      <c r="B3206" s="167" t="s">
        <v>4456</v>
      </c>
      <c r="C3206" s="262" t="s">
        <v>1563</v>
      </c>
      <c r="D3206" s="6" t="str">
        <f>IF(OR(ISNUMBER(SEARCH('[1]Lookup for use classification'!$B$1,C3206)),ISNUMBER(SEARCH('[1]Lookup for use classification'!$C$1,C3206)),ISNUMBER(SEARCH('[1]Lookup for use classification'!$D$1,C3206)),ISNUMBER(SEARCH('[1]Lookup for use classification'!$E$1,C3206))),'[1]Lookup for use classification'!$A$1,IF(ISNUMBER(SEARCH('[1]Lookup for use classification'!$B$2,C3206)),'[1]Lookup for use classification'!$A$2,IF(ISNUMBER(SEARCH('[1]Lookup for use classification'!$B$3,C3206)),'[1]Lookup for use classification'!$A$3,IF(OR(ISNUMBER(SEARCH('[1]Lookup for use classification'!$B$4,C3206)),ISNUMBER(SEARCH('[1]Lookup for use classification'!$C$4,C3206)),ISNUMBER(SEARCH('[1]Lookup for use classification'!$D$4,C3206)),ISNUMBER(SEARCH('[1]Lookup for use classification'!$E$4,C3206))),'[1]Lookup for use classification'!$A$4,IF(OR(ISNUMBER(SEARCH('[1]Lookup for use classification'!$B$5,C3206)),ISNUMBER(SEARCH('[1]Lookup for use classification'!$C$5,C3206)),ISNUMBER(SEARCH('[1]Lookup for use classification'!$D$5,C3206))),'[1]Lookup for use classification'!$A$5,IF(OR(ISNUMBER(SEARCH('[1]Lookup for use classification'!$B$7,C3206)),ISNUMBER(SEARCH('[1]Lookup for use classification'!$C$7,C3206)),ISNUMBER(SEARCH('[1]Lookup for use classification'!$D$7,C3206))),'[1]Lookup for use classification'!$A$7,IF(OR(ISNUMBER(SEARCH('[1]Lookup for use classification'!$B$9,C3206)),ISNUMBER(SEARCH('[1]Lookup for use classification'!$C$9,C3206)),ISNUMBER(SEARCH('[1]Lookup for use classification'!$D$9,C3206)),ISNUMBER(SEARCH('[1]Lookup for use classification'!$E$9,C3206)),ISNUMBER(SEARCH('[1]Lookup for use classification'!$F$9,C3206)),ISNUMBER(SEARCH('[1]Lookup for use classification'!$G$9,C3206)),ISNUMBER(SEARCH('[1]Lookup for use classification'!$H$9,C3206)),ISNUMBER(SEARCH('[1]Lookup for use classification'!$I$9,C3206)),ISNUMBER(SEARCH('[1]Lookup for use classification'!$J$9,C3206)),ISNUMBER(SEARCH('[1]Lookup for use classification'!$K$9,C3206))),'[1]Lookup for use classification'!$A$9,IF(OR(ISNUMBER(SEARCH('[1]Lookup for use classification'!$B$10,C3206)),ISNUMBER(SEARCH('[1]Lookup for use classification'!$C$10,C3206)),ISNUMBER(SEARCH('[1]Lookup for use classification'!$D$10,C3206)),ISNUMBER(SEARCH('[1]Lookup for use classification'!$E$10,C3206)),ISNUMBER(SEARCH('[1]Lookup for use classification'!$F$10,C3206)),ISNUMBER(SEARCH('[1]Lookup for use classification'!$G$10,C3206))),'[1]Lookup for use classification'!$A$10,IF(OR(ISNUMBER(SEARCH('[1]Lookup for use classification'!$B$11,C3206)),ISNUMBER(SEARCH('[1]Lookup for use classification'!$C$11,C3206))),'[1]Lookup for use classification'!$A$11,IF(OR(ISNUMBER(SEARCH('[1]Lookup for use classification'!$B$12,C3206)),ISNUMBER(SEARCH('[1]Lookup for use classification'!$C$12,C3206))),'[1]Lookup for use classification'!$A$12,IF(OR(ISNUMBER(SEARCH('[1]Lookup for use classification'!$B$13,C3206)),ISNUMBER(SEARCH('[1]Lookup for use classification'!$C$13,C3206)),ISNUMBER(SEARCH('[1]Lookup for use classification'!$D$13,C3206)),,ISNUMBER(SEARCH('[1]Lookup for use classification'!$C$13,C3206)),ISNUMBER(SEARCH('[1]Lookup for use classification'!$E$13,C3206))),'[1]Lookup for use classification'!$A$13,IF(OR(ISNUMBER(SEARCH('[1]Lookup for use classification'!$B$14,C3206)),ISNUMBER(SEARCH('[1]Lookup for use classification'!$C$14,C3206))),'[1]Lookup for use classification'!$A$14,"Other"))))))))))))</f>
        <v>Water &amp; Sewer</v>
      </c>
      <c r="E3206" s="278"/>
      <c r="F3206" s="280"/>
      <c r="G3206" s="280"/>
    </row>
    <row r="3207" spans="1:12" hidden="1">
      <c r="A3207" s="185" t="s">
        <v>1547</v>
      </c>
      <c r="B3207" s="167" t="s">
        <v>4456</v>
      </c>
      <c r="C3207" s="239" t="s">
        <v>1536</v>
      </c>
      <c r="D3207" s="6" t="str">
        <f>IF(OR(ISNUMBER(SEARCH('[1]Lookup for use classification'!$B$1,C3207)),ISNUMBER(SEARCH('[1]Lookup for use classification'!$C$1,C3207)),ISNUMBER(SEARCH('[1]Lookup for use classification'!$D$1,C3207)),ISNUMBER(SEARCH('[1]Lookup for use classification'!$E$1,C3207))),'[1]Lookup for use classification'!$A$1,IF(ISNUMBER(SEARCH('[1]Lookup for use classification'!$B$2,C3207)),'[1]Lookup for use classification'!$A$2,IF(ISNUMBER(SEARCH('[1]Lookup for use classification'!$B$3,C3207)),'[1]Lookup for use classification'!$A$3,IF(OR(ISNUMBER(SEARCH('[1]Lookup for use classification'!$B$4,C3207)),ISNUMBER(SEARCH('[1]Lookup for use classification'!$C$4,C3207)),ISNUMBER(SEARCH('[1]Lookup for use classification'!$D$4,C3207)),ISNUMBER(SEARCH('[1]Lookup for use classification'!$E$4,C3207))),'[1]Lookup for use classification'!$A$4,IF(OR(ISNUMBER(SEARCH('[1]Lookup for use classification'!$B$5,C3207)),ISNUMBER(SEARCH('[1]Lookup for use classification'!$C$5,C3207)),ISNUMBER(SEARCH('[1]Lookup for use classification'!$D$5,C3207))),'[1]Lookup for use classification'!$A$5,IF(OR(ISNUMBER(SEARCH('[1]Lookup for use classification'!$B$7,C3207)),ISNUMBER(SEARCH('[1]Lookup for use classification'!$C$7,C3207)),ISNUMBER(SEARCH('[1]Lookup for use classification'!$D$7,C3207))),'[1]Lookup for use classification'!$A$7,IF(OR(ISNUMBER(SEARCH('[1]Lookup for use classification'!$B$9,C3207)),ISNUMBER(SEARCH('[1]Lookup for use classification'!$C$9,C3207)),ISNUMBER(SEARCH('[1]Lookup for use classification'!$D$9,C3207)),ISNUMBER(SEARCH('[1]Lookup for use classification'!$E$9,C3207)),ISNUMBER(SEARCH('[1]Lookup for use classification'!$F$9,C3207)),ISNUMBER(SEARCH('[1]Lookup for use classification'!$G$9,C3207)),ISNUMBER(SEARCH('[1]Lookup for use classification'!$H$9,C3207)),ISNUMBER(SEARCH('[1]Lookup for use classification'!$I$9,C3207)),ISNUMBER(SEARCH('[1]Lookup for use classification'!$J$9,C3207)),ISNUMBER(SEARCH('[1]Lookup for use classification'!$K$9,C3207))),'[1]Lookup for use classification'!$A$9,IF(OR(ISNUMBER(SEARCH('[1]Lookup for use classification'!$B$10,C3207)),ISNUMBER(SEARCH('[1]Lookup for use classification'!$C$10,C3207)),ISNUMBER(SEARCH('[1]Lookup for use classification'!$D$10,C3207)),ISNUMBER(SEARCH('[1]Lookup for use classification'!$E$10,C3207)),ISNUMBER(SEARCH('[1]Lookup for use classification'!$F$10,C3207)),ISNUMBER(SEARCH('[1]Lookup for use classification'!$G$10,C3207))),'[1]Lookup for use classification'!$A$10,IF(OR(ISNUMBER(SEARCH('[1]Lookup for use classification'!$B$11,C3207)),ISNUMBER(SEARCH('[1]Lookup for use classification'!$C$11,C3207))),'[1]Lookup for use classification'!$A$11,IF(OR(ISNUMBER(SEARCH('[1]Lookup for use classification'!$B$12,C3207)),ISNUMBER(SEARCH('[1]Lookup for use classification'!$C$12,C3207))),'[1]Lookup for use classification'!$A$12,IF(OR(ISNUMBER(SEARCH('[1]Lookup for use classification'!$B$13,C3207)),ISNUMBER(SEARCH('[1]Lookup for use classification'!$C$13,C3207)),ISNUMBER(SEARCH('[1]Lookup for use classification'!$D$13,C3207)),,ISNUMBER(SEARCH('[1]Lookup for use classification'!$C$13,C3207)),ISNUMBER(SEARCH('[1]Lookup for use classification'!$E$13,C3207))),'[1]Lookup for use classification'!$A$13,IF(OR(ISNUMBER(SEARCH('[1]Lookup for use classification'!$B$14,C3207)),ISNUMBER(SEARCH('[1]Lookup for use classification'!$C$14,C3207))),'[1]Lookup for use classification'!$A$14,"Other"))))))))))))</f>
        <v>Accomodation Services</v>
      </c>
      <c r="E3207" s="240">
        <v>2700</v>
      </c>
      <c r="F3207" s="223"/>
      <c r="G3207" s="259" t="s">
        <v>1537</v>
      </c>
    </row>
    <row r="3208" spans="1:12" hidden="1">
      <c r="A3208" s="185" t="s">
        <v>1547</v>
      </c>
      <c r="B3208" s="167" t="s">
        <v>4456</v>
      </c>
      <c r="C3208" s="239" t="s">
        <v>1538</v>
      </c>
      <c r="D3208" s="6" t="str">
        <f>IF(OR(ISNUMBER(SEARCH('[1]Lookup for use classification'!$B$1,C3208)),ISNUMBER(SEARCH('[1]Lookup for use classification'!$C$1,C3208)),ISNUMBER(SEARCH('[1]Lookup for use classification'!$D$1,C3208)),ISNUMBER(SEARCH('[1]Lookup for use classification'!$E$1,C3208))),'[1]Lookup for use classification'!$A$1,IF(ISNUMBER(SEARCH('[1]Lookup for use classification'!$B$2,C3208)),'[1]Lookup for use classification'!$A$2,IF(ISNUMBER(SEARCH('[1]Lookup for use classification'!$B$3,C3208)),'[1]Lookup for use classification'!$A$3,IF(OR(ISNUMBER(SEARCH('[1]Lookup for use classification'!$B$4,C3208)),ISNUMBER(SEARCH('[1]Lookup for use classification'!$C$4,C3208)),ISNUMBER(SEARCH('[1]Lookup for use classification'!$D$4,C3208)),ISNUMBER(SEARCH('[1]Lookup for use classification'!$E$4,C3208))),'[1]Lookup for use classification'!$A$4,IF(OR(ISNUMBER(SEARCH('[1]Lookup for use classification'!$B$5,C3208)),ISNUMBER(SEARCH('[1]Lookup for use classification'!$C$5,C3208)),ISNUMBER(SEARCH('[1]Lookup for use classification'!$D$5,C3208))),'[1]Lookup for use classification'!$A$5,IF(OR(ISNUMBER(SEARCH('[1]Lookup for use classification'!$B$7,C3208)),ISNUMBER(SEARCH('[1]Lookup for use classification'!$C$7,C3208)),ISNUMBER(SEARCH('[1]Lookup for use classification'!$D$7,C3208))),'[1]Lookup for use classification'!$A$7,IF(OR(ISNUMBER(SEARCH('[1]Lookup for use classification'!$B$9,C3208)),ISNUMBER(SEARCH('[1]Lookup for use classification'!$C$9,C3208)),ISNUMBER(SEARCH('[1]Lookup for use classification'!$D$9,C3208)),ISNUMBER(SEARCH('[1]Lookup for use classification'!$E$9,C3208)),ISNUMBER(SEARCH('[1]Lookup for use classification'!$F$9,C3208)),ISNUMBER(SEARCH('[1]Lookup for use classification'!$G$9,C3208)),ISNUMBER(SEARCH('[1]Lookup for use classification'!$H$9,C3208)),ISNUMBER(SEARCH('[1]Lookup for use classification'!$I$9,C3208)),ISNUMBER(SEARCH('[1]Lookup for use classification'!$J$9,C3208)),ISNUMBER(SEARCH('[1]Lookup for use classification'!$K$9,C3208))),'[1]Lookup for use classification'!$A$9,IF(OR(ISNUMBER(SEARCH('[1]Lookup for use classification'!$B$10,C3208)),ISNUMBER(SEARCH('[1]Lookup for use classification'!$C$10,C3208)),ISNUMBER(SEARCH('[1]Lookup for use classification'!$D$10,C3208)),ISNUMBER(SEARCH('[1]Lookup for use classification'!$E$10,C3208)),ISNUMBER(SEARCH('[1]Lookup for use classification'!$F$10,C3208)),ISNUMBER(SEARCH('[1]Lookup for use classification'!$G$10,C3208))),'[1]Lookup for use classification'!$A$10,IF(OR(ISNUMBER(SEARCH('[1]Lookup for use classification'!$B$11,C3208)),ISNUMBER(SEARCH('[1]Lookup for use classification'!$C$11,C3208))),'[1]Lookup for use classification'!$A$11,IF(OR(ISNUMBER(SEARCH('[1]Lookup for use classification'!$B$12,C3208)),ISNUMBER(SEARCH('[1]Lookup for use classification'!$C$12,C3208))),'[1]Lookup for use classification'!$A$12,IF(OR(ISNUMBER(SEARCH('[1]Lookup for use classification'!$B$13,C3208)),ISNUMBER(SEARCH('[1]Lookup for use classification'!$C$13,C3208)),ISNUMBER(SEARCH('[1]Lookup for use classification'!$D$13,C3208)),,ISNUMBER(SEARCH('[1]Lookup for use classification'!$C$13,C3208)),ISNUMBER(SEARCH('[1]Lookup for use classification'!$E$13,C3208))),'[1]Lookup for use classification'!$A$13,IF(OR(ISNUMBER(SEARCH('[1]Lookup for use classification'!$B$14,C3208)),ISNUMBER(SEARCH('[1]Lookup for use classification'!$C$14,C3208))),'[1]Lookup for use classification'!$A$14,"Other"))))))))))))</f>
        <v>Accomodation Services</v>
      </c>
      <c r="E3208" s="240">
        <v>3500</v>
      </c>
      <c r="F3208" s="259"/>
      <c r="G3208" s="259"/>
    </row>
    <row r="3209" spans="1:12" hidden="1">
      <c r="A3209" s="188" t="s">
        <v>1547</v>
      </c>
      <c r="B3209" s="8" t="str">
        <f>IF(ISNA(VLOOKUP(CONCATENATE(A3209,C3209),ARIS!$A$1:$A$959,1,FALSE)),"","ARIS")</f>
        <v>ARIS</v>
      </c>
      <c r="C3209" s="223" t="s">
        <v>3510</v>
      </c>
      <c r="D3209" s="162" t="s">
        <v>3335</v>
      </c>
      <c r="E3209" s="224">
        <v>28692</v>
      </c>
      <c r="F3209" s="224"/>
      <c r="G3209" s="224"/>
      <c r="H3209" s="164">
        <v>11228.8</v>
      </c>
      <c r="I3209" s="164"/>
      <c r="J3209" s="165">
        <v>120126.29112786667</v>
      </c>
    </row>
    <row r="3210" spans="1:12" hidden="1">
      <c r="A3210" s="187" t="s">
        <v>1547</v>
      </c>
      <c r="B3210" s="167" t="s">
        <v>4456</v>
      </c>
      <c r="C3210" s="239" t="s">
        <v>147</v>
      </c>
      <c r="D3210" s="6" t="str">
        <f>IF(OR(ISNUMBER(SEARCH('[1]Lookup for use classification'!$B$1,C3210)),ISNUMBER(SEARCH('[1]Lookup for use classification'!$C$1,C3210)),ISNUMBER(SEARCH('[1]Lookup for use classification'!$D$1,C3210)),ISNUMBER(SEARCH('[1]Lookup for use classification'!$E$1,C3210))),'[1]Lookup for use classification'!$A$1,IF(ISNUMBER(SEARCH('[1]Lookup for use classification'!$B$2,C3210)),'[1]Lookup for use classification'!$A$2,IF(ISNUMBER(SEARCH('[1]Lookup for use classification'!$B$3,C3210)),'[1]Lookup for use classification'!$A$3,IF(OR(ISNUMBER(SEARCH('[1]Lookup for use classification'!$B$4,C3210)),ISNUMBER(SEARCH('[1]Lookup for use classification'!$C$4,C3210)),ISNUMBER(SEARCH('[1]Lookup for use classification'!$D$4,C3210)),ISNUMBER(SEARCH('[1]Lookup for use classification'!$E$4,C3210))),'[1]Lookup for use classification'!$A$4,IF(OR(ISNUMBER(SEARCH('[1]Lookup for use classification'!$B$5,C3210)),ISNUMBER(SEARCH('[1]Lookup for use classification'!$C$5,C3210)),ISNUMBER(SEARCH('[1]Lookup for use classification'!$D$5,C3210))),'[1]Lookup for use classification'!$A$5,IF(OR(ISNUMBER(SEARCH('[1]Lookup for use classification'!$B$7,C3210)),ISNUMBER(SEARCH('[1]Lookup for use classification'!$C$7,C3210)),ISNUMBER(SEARCH('[1]Lookup for use classification'!$D$7,C3210))),'[1]Lookup for use classification'!$A$7,IF(OR(ISNUMBER(SEARCH('[1]Lookup for use classification'!$B$9,C3210)),ISNUMBER(SEARCH('[1]Lookup for use classification'!$C$9,C3210)),ISNUMBER(SEARCH('[1]Lookup for use classification'!$D$9,C3210)),ISNUMBER(SEARCH('[1]Lookup for use classification'!$E$9,C3210)),ISNUMBER(SEARCH('[1]Lookup for use classification'!$F$9,C3210)),ISNUMBER(SEARCH('[1]Lookup for use classification'!$G$9,C3210)),ISNUMBER(SEARCH('[1]Lookup for use classification'!$H$9,C3210)),ISNUMBER(SEARCH('[1]Lookup for use classification'!$I$9,C3210)),ISNUMBER(SEARCH('[1]Lookup for use classification'!$J$9,C3210)),ISNUMBER(SEARCH('[1]Lookup for use classification'!$K$9,C3210))),'[1]Lookup for use classification'!$A$9,IF(OR(ISNUMBER(SEARCH('[1]Lookup for use classification'!$B$10,C3210)),ISNUMBER(SEARCH('[1]Lookup for use classification'!$C$10,C3210)),ISNUMBER(SEARCH('[1]Lookup for use classification'!$D$10,C3210)),ISNUMBER(SEARCH('[1]Lookup for use classification'!$E$10,C3210)),ISNUMBER(SEARCH('[1]Lookup for use classification'!$F$10,C3210)),ISNUMBER(SEARCH('[1]Lookup for use classification'!$G$10,C3210))),'[1]Lookup for use classification'!$A$10,IF(OR(ISNUMBER(SEARCH('[1]Lookup for use classification'!$B$11,C3210)),ISNUMBER(SEARCH('[1]Lookup for use classification'!$C$11,C3210))),'[1]Lookup for use classification'!$A$11,IF(OR(ISNUMBER(SEARCH('[1]Lookup for use classification'!$B$12,C3210)),ISNUMBER(SEARCH('[1]Lookup for use classification'!$C$12,C3210))),'[1]Lookup for use classification'!$A$12,IF(OR(ISNUMBER(SEARCH('[1]Lookup for use classification'!$B$13,C3210)),ISNUMBER(SEARCH('[1]Lookup for use classification'!$C$13,C3210)),ISNUMBER(SEARCH('[1]Lookup for use classification'!$D$13,C3210)),,ISNUMBER(SEARCH('[1]Lookup for use classification'!$C$13,C3210)),ISNUMBER(SEARCH('[1]Lookup for use classification'!$E$13,C3210))),'[1]Lookup for use classification'!$A$13,IF(OR(ISNUMBER(SEARCH('[1]Lookup for use classification'!$B$14,C3210)),ISNUMBER(SEARCH('[1]Lookup for use classification'!$C$14,C3210))),'[1]Lookup for use classification'!$A$14,"Other"))))))))))))</f>
        <v>Health Care - Hospitals</v>
      </c>
      <c r="E3210" s="240">
        <v>754</v>
      </c>
      <c r="F3210" s="259"/>
      <c r="G3210" s="259"/>
    </row>
    <row r="3211" spans="1:12" hidden="1">
      <c r="A3211" s="187" t="s">
        <v>1547</v>
      </c>
      <c r="B3211" s="167" t="s">
        <v>4456</v>
      </c>
      <c r="C3211" s="239" t="s">
        <v>375</v>
      </c>
      <c r="D3211" s="6" t="str">
        <f>IF(OR(ISNUMBER(SEARCH('[1]Lookup for use classification'!$B$1,C3211)),ISNUMBER(SEARCH('[1]Lookup for use classification'!$C$1,C3211)),ISNUMBER(SEARCH('[1]Lookup for use classification'!$D$1,C3211)),ISNUMBER(SEARCH('[1]Lookup for use classification'!$E$1,C3211))),'[1]Lookup for use classification'!$A$1,IF(ISNUMBER(SEARCH('[1]Lookup for use classification'!$B$2,C3211)),'[1]Lookup for use classification'!$A$2,IF(ISNUMBER(SEARCH('[1]Lookup for use classification'!$B$3,C3211)),'[1]Lookup for use classification'!$A$3,IF(OR(ISNUMBER(SEARCH('[1]Lookup for use classification'!$B$4,C3211)),ISNUMBER(SEARCH('[1]Lookup for use classification'!$C$4,C3211)),ISNUMBER(SEARCH('[1]Lookup for use classification'!$D$4,C3211)),ISNUMBER(SEARCH('[1]Lookup for use classification'!$E$4,C3211))),'[1]Lookup for use classification'!$A$4,IF(OR(ISNUMBER(SEARCH('[1]Lookup for use classification'!$B$5,C3211)),ISNUMBER(SEARCH('[1]Lookup for use classification'!$C$5,C3211)),ISNUMBER(SEARCH('[1]Lookup for use classification'!$D$5,C3211))),'[1]Lookup for use classification'!$A$5,IF(OR(ISNUMBER(SEARCH('[1]Lookup for use classification'!$B$7,C3211)),ISNUMBER(SEARCH('[1]Lookup for use classification'!$C$7,C3211)),ISNUMBER(SEARCH('[1]Lookup for use classification'!$D$7,C3211))),'[1]Lookup for use classification'!$A$7,IF(OR(ISNUMBER(SEARCH('[1]Lookup for use classification'!$B$9,C3211)),ISNUMBER(SEARCH('[1]Lookup for use classification'!$C$9,C3211)),ISNUMBER(SEARCH('[1]Lookup for use classification'!$D$9,C3211)),ISNUMBER(SEARCH('[1]Lookup for use classification'!$E$9,C3211)),ISNUMBER(SEARCH('[1]Lookup for use classification'!$F$9,C3211)),ISNUMBER(SEARCH('[1]Lookup for use classification'!$G$9,C3211)),ISNUMBER(SEARCH('[1]Lookup for use classification'!$H$9,C3211)),ISNUMBER(SEARCH('[1]Lookup for use classification'!$I$9,C3211)),ISNUMBER(SEARCH('[1]Lookup for use classification'!$J$9,C3211)),ISNUMBER(SEARCH('[1]Lookup for use classification'!$K$9,C3211))),'[1]Lookup for use classification'!$A$9,IF(OR(ISNUMBER(SEARCH('[1]Lookup for use classification'!$B$10,C3211)),ISNUMBER(SEARCH('[1]Lookup for use classification'!$C$10,C3211)),ISNUMBER(SEARCH('[1]Lookup for use classification'!$D$10,C3211)),ISNUMBER(SEARCH('[1]Lookup for use classification'!$E$10,C3211)),ISNUMBER(SEARCH('[1]Lookup for use classification'!$F$10,C3211)),ISNUMBER(SEARCH('[1]Lookup for use classification'!$G$10,C3211))),'[1]Lookup for use classification'!$A$10,IF(OR(ISNUMBER(SEARCH('[1]Lookup for use classification'!$B$11,C3211)),ISNUMBER(SEARCH('[1]Lookup for use classification'!$C$11,C3211))),'[1]Lookup for use classification'!$A$11,IF(OR(ISNUMBER(SEARCH('[1]Lookup for use classification'!$B$12,C3211)),ISNUMBER(SEARCH('[1]Lookup for use classification'!$C$12,C3211))),'[1]Lookup for use classification'!$A$12,IF(OR(ISNUMBER(SEARCH('[1]Lookup for use classification'!$B$13,C3211)),ISNUMBER(SEARCH('[1]Lookup for use classification'!$C$13,C3211)),ISNUMBER(SEARCH('[1]Lookup for use classification'!$D$13,C3211)),,ISNUMBER(SEARCH('[1]Lookup for use classification'!$C$13,C3211)),ISNUMBER(SEARCH('[1]Lookup for use classification'!$E$13,C3211))),'[1]Lookup for use classification'!$A$13,IF(OR(ISNUMBER(SEARCH('[1]Lookup for use classification'!$B$14,C3211)),ISNUMBER(SEARCH('[1]Lookup for use classification'!$C$14,C3211))),'[1]Lookup for use classification'!$A$14,"Other"))))))))))))</f>
        <v>Health Care - Hospitals</v>
      </c>
      <c r="E3211" s="240">
        <v>1440</v>
      </c>
      <c r="F3211" s="259"/>
      <c r="G3211" s="259"/>
    </row>
    <row r="3212" spans="1:12" hidden="1">
      <c r="A3212" s="187" t="s">
        <v>1547</v>
      </c>
      <c r="B3212" s="167" t="s">
        <v>4456</v>
      </c>
      <c r="C3212" s="239" t="s">
        <v>1544</v>
      </c>
      <c r="D3212" s="6" t="str">
        <f>IF(OR(ISNUMBER(SEARCH('[1]Lookup for use classification'!$B$1,C3212)),ISNUMBER(SEARCH('[1]Lookup for use classification'!$C$1,C3212)),ISNUMBER(SEARCH('[1]Lookup for use classification'!$D$1,C3212)),ISNUMBER(SEARCH('[1]Lookup for use classification'!$E$1,C3212))),'[1]Lookup for use classification'!$A$1,IF(ISNUMBER(SEARCH('[1]Lookup for use classification'!$B$2,C3212)),'[1]Lookup for use classification'!$A$2,IF(ISNUMBER(SEARCH('[1]Lookup for use classification'!$B$3,C3212)),'[1]Lookup for use classification'!$A$3,IF(OR(ISNUMBER(SEARCH('[1]Lookup for use classification'!$B$4,C3212)),ISNUMBER(SEARCH('[1]Lookup for use classification'!$C$4,C3212)),ISNUMBER(SEARCH('[1]Lookup for use classification'!$D$4,C3212)),ISNUMBER(SEARCH('[1]Lookup for use classification'!$E$4,C3212))),'[1]Lookup for use classification'!$A$4,IF(OR(ISNUMBER(SEARCH('[1]Lookup for use classification'!$B$5,C3212)),ISNUMBER(SEARCH('[1]Lookup for use classification'!$C$5,C3212)),ISNUMBER(SEARCH('[1]Lookup for use classification'!$D$5,C3212))),'[1]Lookup for use classification'!$A$5,IF(OR(ISNUMBER(SEARCH('[1]Lookup for use classification'!$B$7,C3212)),ISNUMBER(SEARCH('[1]Lookup for use classification'!$C$7,C3212)),ISNUMBER(SEARCH('[1]Lookup for use classification'!$D$7,C3212))),'[1]Lookup for use classification'!$A$7,IF(OR(ISNUMBER(SEARCH('[1]Lookup for use classification'!$B$9,C3212)),ISNUMBER(SEARCH('[1]Lookup for use classification'!$C$9,C3212)),ISNUMBER(SEARCH('[1]Lookup for use classification'!$D$9,C3212)),ISNUMBER(SEARCH('[1]Lookup for use classification'!$E$9,C3212)),ISNUMBER(SEARCH('[1]Lookup for use classification'!$F$9,C3212)),ISNUMBER(SEARCH('[1]Lookup for use classification'!$G$9,C3212)),ISNUMBER(SEARCH('[1]Lookup for use classification'!$H$9,C3212)),ISNUMBER(SEARCH('[1]Lookup for use classification'!$I$9,C3212)),ISNUMBER(SEARCH('[1]Lookup for use classification'!$J$9,C3212)),ISNUMBER(SEARCH('[1]Lookup for use classification'!$K$9,C3212))),'[1]Lookup for use classification'!$A$9,IF(OR(ISNUMBER(SEARCH('[1]Lookup for use classification'!$B$10,C3212)),ISNUMBER(SEARCH('[1]Lookup for use classification'!$C$10,C3212)),ISNUMBER(SEARCH('[1]Lookup for use classification'!$D$10,C3212)),ISNUMBER(SEARCH('[1]Lookup for use classification'!$E$10,C3212)),ISNUMBER(SEARCH('[1]Lookup for use classification'!$F$10,C3212)),ISNUMBER(SEARCH('[1]Lookup for use classification'!$G$10,C3212))),'[1]Lookup for use classification'!$A$10,IF(OR(ISNUMBER(SEARCH('[1]Lookup for use classification'!$B$11,C3212)),ISNUMBER(SEARCH('[1]Lookup for use classification'!$C$11,C3212))),'[1]Lookup for use classification'!$A$11,IF(OR(ISNUMBER(SEARCH('[1]Lookup for use classification'!$B$12,C3212)),ISNUMBER(SEARCH('[1]Lookup for use classification'!$C$12,C3212))),'[1]Lookup for use classification'!$A$12,IF(OR(ISNUMBER(SEARCH('[1]Lookup for use classification'!$B$13,C3212)),ISNUMBER(SEARCH('[1]Lookup for use classification'!$C$13,C3212)),ISNUMBER(SEARCH('[1]Lookup for use classification'!$D$13,C3212)),,ISNUMBER(SEARCH('[1]Lookup for use classification'!$C$13,C3212)),ISNUMBER(SEARCH('[1]Lookup for use classification'!$E$13,C3212))),'[1]Lookup for use classification'!$A$13,IF(OR(ISNUMBER(SEARCH('[1]Lookup for use classification'!$B$14,C3212)),ISNUMBER(SEARCH('[1]Lookup for use classification'!$C$14,C3212))),'[1]Lookup for use classification'!$A$14,"Other"))))))))))))</f>
        <v>Other</v>
      </c>
      <c r="E3212" s="240">
        <v>1768</v>
      </c>
      <c r="F3212" s="259"/>
      <c r="G3212" s="259"/>
    </row>
    <row r="3213" spans="1:12" hidden="1">
      <c r="A3213" s="134" t="s">
        <v>1547</v>
      </c>
      <c r="B3213" s="8" t="str">
        <f>IF(ISNA(VLOOKUP(CONCATENATE(A3213,C3213),EUS!$B$2:$B$1939,1,FALSE)),"","End Use Study")</f>
        <v>End Use Study</v>
      </c>
      <c r="C3213" s="14" t="s">
        <v>2830</v>
      </c>
      <c r="D3213" s="8" t="str">
        <f>IF(OR(ISNUMBER(SEARCH('[1]Lookup for use classification'!$B$1,C3213)),ISNUMBER(SEARCH('[1]Lookup for use classification'!$C$1,C3213)),ISNUMBER(SEARCH('[1]Lookup for use classification'!$D$1,C3213)),ISNUMBER(SEARCH('[1]Lookup for use classification'!$E$1,C3213))),'[1]Lookup for use classification'!$A$1,IF(ISNUMBER(SEARCH('[1]Lookup for use classification'!$B$2,C3213)),'[1]Lookup for use classification'!$A$2,IF(ISNUMBER(SEARCH('[1]Lookup for use classification'!$B$3,C3213)),'[1]Lookup for use classification'!$A$3,IF(OR(ISNUMBER(SEARCH('[1]Lookup for use classification'!$B$4,C3213)),ISNUMBER(SEARCH('[1]Lookup for use classification'!$C$4,C3213)),ISNUMBER(SEARCH('[1]Lookup for use classification'!$D$4,C3213)),ISNUMBER(SEARCH('[1]Lookup for use classification'!$E$4,C3213))),'[1]Lookup for use classification'!$A$4,IF(OR(ISNUMBER(SEARCH('[1]Lookup for use classification'!$B$5,C3213)),ISNUMBER(SEARCH('[1]Lookup for use classification'!$C$5,C3213)),ISNUMBER(SEARCH('[1]Lookup for use classification'!$D$5,C3213))),'[1]Lookup for use classification'!$A$5,IF(OR(ISNUMBER(SEARCH('[1]Lookup for use classification'!$B$7,C3213)),ISNUMBER(SEARCH('[1]Lookup for use classification'!$C$7,C3213)),ISNUMBER(SEARCH('[1]Lookup for use classification'!$D$7,C3213))),'[1]Lookup for use classification'!$A$7,IF(OR(ISNUMBER(SEARCH('[1]Lookup for use classification'!$B$9,C3213)),ISNUMBER(SEARCH('[1]Lookup for use classification'!$C$9,C3213)),ISNUMBER(SEARCH('[1]Lookup for use classification'!$D$9,C3213)),ISNUMBER(SEARCH('[1]Lookup for use classification'!$E$9,C3213)),ISNUMBER(SEARCH('[1]Lookup for use classification'!$F$9,C3213)),ISNUMBER(SEARCH('[1]Lookup for use classification'!$G$9,C3213)),ISNUMBER(SEARCH('[1]Lookup for use classification'!$H$9,C3213)),ISNUMBER(SEARCH('[1]Lookup for use classification'!$I$9,C3213)),ISNUMBER(SEARCH('[1]Lookup for use classification'!$J$9,C3213)),ISNUMBER(SEARCH('[1]Lookup for use classification'!$K$9,C3213))),'[1]Lookup for use classification'!$A$9,IF(OR(ISNUMBER(SEARCH('[1]Lookup for use classification'!$B$10,C3213)),ISNUMBER(SEARCH('[1]Lookup for use classification'!$C$10,C3213)),ISNUMBER(SEARCH('[1]Lookup for use classification'!$D$10,C3213)),ISNUMBER(SEARCH('[1]Lookup for use classification'!$E$10,C3213)),ISNUMBER(SEARCH('[1]Lookup for use classification'!$F$10,C3213)),ISNUMBER(SEARCH('[1]Lookup for use classification'!$G$10,C3213))),'[1]Lookup for use classification'!$A$10,IF(OR(ISNUMBER(SEARCH('[1]Lookup for use classification'!$B$11,C3213)),ISNUMBER(SEARCH('[1]Lookup for use classification'!$C$11,C3213))),'[1]Lookup for use classification'!$A$11,IF(OR(ISNUMBER(SEARCH('[1]Lookup for use classification'!$B$12,C3213)),ISNUMBER(SEARCH('[1]Lookup for use classification'!$C$12,C3213))),'[1]Lookup for use classification'!$A$12,IF(OR(ISNUMBER(SEARCH('[1]Lookup for use classification'!$B$13,C3213)),ISNUMBER(SEARCH('[1]Lookup for use classification'!$C$13,C3213)),ISNUMBER(SEARCH('[1]Lookup for use classification'!$D$13,C3213)),,ISNUMBER(SEARCH('[1]Lookup for use classification'!$C$13,C3213)),ISNUMBER(SEARCH('[1]Lookup for use classification'!$E$13,C3213))),'[1]Lookup for use classification'!$A$13,IF(OR(ISNUMBER(SEARCH('[1]Lookup for use classification'!$B$14,C3213)),ISNUMBER(SEARCH('[1]Lookup for use classification'!$C$14,C3213))),'[1]Lookup for use classification'!$A$14,"Other"))))))))))))</f>
        <v>Other</v>
      </c>
      <c r="E3213" s="15"/>
      <c r="F3213" s="15"/>
      <c r="G3213" s="15"/>
      <c r="H3213" s="164"/>
      <c r="I3213" s="164"/>
      <c r="J3213" s="7"/>
      <c r="L3213" s="6"/>
    </row>
    <row r="3214" spans="1:12" hidden="1">
      <c r="A3214" s="187" t="s">
        <v>1547</v>
      </c>
      <c r="B3214" s="167" t="s">
        <v>4456</v>
      </c>
      <c r="C3214" s="239" t="s">
        <v>1533</v>
      </c>
      <c r="D3214" s="6" t="str">
        <f>IF(OR(ISNUMBER(SEARCH('[1]Lookup for use classification'!$B$1,C3214)),ISNUMBER(SEARCH('[1]Lookup for use classification'!$C$1,C3214)),ISNUMBER(SEARCH('[1]Lookup for use classification'!$D$1,C3214)),ISNUMBER(SEARCH('[1]Lookup for use classification'!$E$1,C3214))),'[1]Lookup for use classification'!$A$1,IF(ISNUMBER(SEARCH('[1]Lookup for use classification'!$B$2,C3214)),'[1]Lookup for use classification'!$A$2,IF(ISNUMBER(SEARCH('[1]Lookup for use classification'!$B$3,C3214)),'[1]Lookup for use classification'!$A$3,IF(OR(ISNUMBER(SEARCH('[1]Lookup for use classification'!$B$4,C3214)),ISNUMBER(SEARCH('[1]Lookup for use classification'!$C$4,C3214)),ISNUMBER(SEARCH('[1]Lookup for use classification'!$D$4,C3214)),ISNUMBER(SEARCH('[1]Lookup for use classification'!$E$4,C3214))),'[1]Lookup for use classification'!$A$4,IF(OR(ISNUMBER(SEARCH('[1]Lookup for use classification'!$B$5,C3214)),ISNUMBER(SEARCH('[1]Lookup for use classification'!$C$5,C3214)),ISNUMBER(SEARCH('[1]Lookup for use classification'!$D$5,C3214))),'[1]Lookup for use classification'!$A$5,IF(OR(ISNUMBER(SEARCH('[1]Lookup for use classification'!$B$7,C3214)),ISNUMBER(SEARCH('[1]Lookup for use classification'!$C$7,C3214)),ISNUMBER(SEARCH('[1]Lookup for use classification'!$D$7,C3214))),'[1]Lookup for use classification'!$A$7,IF(OR(ISNUMBER(SEARCH('[1]Lookup for use classification'!$B$9,C3214)),ISNUMBER(SEARCH('[1]Lookup for use classification'!$C$9,C3214)),ISNUMBER(SEARCH('[1]Lookup for use classification'!$D$9,C3214)),ISNUMBER(SEARCH('[1]Lookup for use classification'!$E$9,C3214)),ISNUMBER(SEARCH('[1]Lookup for use classification'!$F$9,C3214)),ISNUMBER(SEARCH('[1]Lookup for use classification'!$G$9,C3214)),ISNUMBER(SEARCH('[1]Lookup for use classification'!$H$9,C3214)),ISNUMBER(SEARCH('[1]Lookup for use classification'!$I$9,C3214)),ISNUMBER(SEARCH('[1]Lookup for use classification'!$J$9,C3214)),ISNUMBER(SEARCH('[1]Lookup for use classification'!$K$9,C3214))),'[1]Lookup for use classification'!$A$9,IF(OR(ISNUMBER(SEARCH('[1]Lookup for use classification'!$B$10,C3214)),ISNUMBER(SEARCH('[1]Lookup for use classification'!$C$10,C3214)),ISNUMBER(SEARCH('[1]Lookup for use classification'!$D$10,C3214)),ISNUMBER(SEARCH('[1]Lookup for use classification'!$E$10,C3214)),ISNUMBER(SEARCH('[1]Lookup for use classification'!$F$10,C3214)),ISNUMBER(SEARCH('[1]Lookup for use classification'!$G$10,C3214))),'[1]Lookup for use classification'!$A$10,IF(OR(ISNUMBER(SEARCH('[1]Lookup for use classification'!$B$11,C3214)),ISNUMBER(SEARCH('[1]Lookup for use classification'!$C$11,C3214))),'[1]Lookup for use classification'!$A$11,IF(OR(ISNUMBER(SEARCH('[1]Lookup for use classification'!$B$12,C3214)),ISNUMBER(SEARCH('[1]Lookup for use classification'!$C$12,C3214))),'[1]Lookup for use classification'!$A$12,IF(OR(ISNUMBER(SEARCH('[1]Lookup for use classification'!$B$13,C3214)),ISNUMBER(SEARCH('[1]Lookup for use classification'!$C$13,C3214)),ISNUMBER(SEARCH('[1]Lookup for use classification'!$D$13,C3214)),,ISNUMBER(SEARCH('[1]Lookup for use classification'!$C$13,C3214)),ISNUMBER(SEARCH('[1]Lookup for use classification'!$E$13,C3214))),'[1]Lookup for use classification'!$A$13,IF(OR(ISNUMBER(SEARCH('[1]Lookup for use classification'!$B$14,C3214)),ISNUMBER(SEARCH('[1]Lookup for use classification'!$C$14,C3214))),'[1]Lookup for use classification'!$A$14,"Other"))))))))))))</f>
        <v>Other</v>
      </c>
      <c r="E3214" s="240"/>
      <c r="F3214" s="259"/>
      <c r="G3214" s="259"/>
    </row>
    <row r="3215" spans="1:12" hidden="1">
      <c r="A3215" s="187" t="s">
        <v>1547</v>
      </c>
      <c r="B3215" s="167" t="s">
        <v>4456</v>
      </c>
      <c r="C3215" s="239" t="s">
        <v>1539</v>
      </c>
      <c r="D3215" s="6" t="str">
        <f>IF(OR(ISNUMBER(SEARCH('[1]Lookup for use classification'!$B$1,C3215)),ISNUMBER(SEARCH('[1]Lookup for use classification'!$C$1,C3215)),ISNUMBER(SEARCH('[1]Lookup for use classification'!$D$1,C3215)),ISNUMBER(SEARCH('[1]Lookup for use classification'!$E$1,C3215))),'[1]Lookup for use classification'!$A$1,IF(ISNUMBER(SEARCH('[1]Lookup for use classification'!$B$2,C3215)),'[1]Lookup for use classification'!$A$2,IF(ISNUMBER(SEARCH('[1]Lookup for use classification'!$B$3,C3215)),'[1]Lookup for use classification'!$A$3,IF(OR(ISNUMBER(SEARCH('[1]Lookup for use classification'!$B$4,C3215)),ISNUMBER(SEARCH('[1]Lookup for use classification'!$C$4,C3215)),ISNUMBER(SEARCH('[1]Lookup for use classification'!$D$4,C3215)),ISNUMBER(SEARCH('[1]Lookup for use classification'!$E$4,C3215))),'[1]Lookup for use classification'!$A$4,IF(OR(ISNUMBER(SEARCH('[1]Lookup for use classification'!$B$5,C3215)),ISNUMBER(SEARCH('[1]Lookup for use classification'!$C$5,C3215)),ISNUMBER(SEARCH('[1]Lookup for use classification'!$D$5,C3215))),'[1]Lookup for use classification'!$A$5,IF(OR(ISNUMBER(SEARCH('[1]Lookup for use classification'!$B$7,C3215)),ISNUMBER(SEARCH('[1]Lookup for use classification'!$C$7,C3215)),ISNUMBER(SEARCH('[1]Lookup for use classification'!$D$7,C3215))),'[1]Lookup for use classification'!$A$7,IF(OR(ISNUMBER(SEARCH('[1]Lookup for use classification'!$B$9,C3215)),ISNUMBER(SEARCH('[1]Lookup for use classification'!$C$9,C3215)),ISNUMBER(SEARCH('[1]Lookup for use classification'!$D$9,C3215)),ISNUMBER(SEARCH('[1]Lookup for use classification'!$E$9,C3215)),ISNUMBER(SEARCH('[1]Lookup for use classification'!$F$9,C3215)),ISNUMBER(SEARCH('[1]Lookup for use classification'!$G$9,C3215)),ISNUMBER(SEARCH('[1]Lookup for use classification'!$H$9,C3215)),ISNUMBER(SEARCH('[1]Lookup for use classification'!$I$9,C3215)),ISNUMBER(SEARCH('[1]Lookup for use classification'!$J$9,C3215)),ISNUMBER(SEARCH('[1]Lookup for use classification'!$K$9,C3215))),'[1]Lookup for use classification'!$A$9,IF(OR(ISNUMBER(SEARCH('[1]Lookup for use classification'!$B$10,C3215)),ISNUMBER(SEARCH('[1]Lookup for use classification'!$C$10,C3215)),ISNUMBER(SEARCH('[1]Lookup for use classification'!$D$10,C3215)),ISNUMBER(SEARCH('[1]Lookup for use classification'!$E$10,C3215)),ISNUMBER(SEARCH('[1]Lookup for use classification'!$F$10,C3215)),ISNUMBER(SEARCH('[1]Lookup for use classification'!$G$10,C3215))),'[1]Lookup for use classification'!$A$10,IF(OR(ISNUMBER(SEARCH('[1]Lookup for use classification'!$B$11,C3215)),ISNUMBER(SEARCH('[1]Lookup for use classification'!$C$11,C3215))),'[1]Lookup for use classification'!$A$11,IF(OR(ISNUMBER(SEARCH('[1]Lookup for use classification'!$B$12,C3215)),ISNUMBER(SEARCH('[1]Lookup for use classification'!$C$12,C3215))),'[1]Lookup for use classification'!$A$12,IF(OR(ISNUMBER(SEARCH('[1]Lookup for use classification'!$B$13,C3215)),ISNUMBER(SEARCH('[1]Lookup for use classification'!$C$13,C3215)),ISNUMBER(SEARCH('[1]Lookup for use classification'!$D$13,C3215)),,ISNUMBER(SEARCH('[1]Lookup for use classification'!$C$13,C3215)),ISNUMBER(SEARCH('[1]Lookup for use classification'!$E$13,C3215))),'[1]Lookup for use classification'!$A$13,IF(OR(ISNUMBER(SEARCH('[1]Lookup for use classification'!$B$14,C3215)),ISNUMBER(SEARCH('[1]Lookup for use classification'!$C$14,C3215))),'[1]Lookup for use classification'!$A$14,"Other"))))))))))))</f>
        <v>Other</v>
      </c>
      <c r="E3215" s="240"/>
      <c r="F3215" s="259"/>
      <c r="G3215" s="259"/>
    </row>
    <row r="3216" spans="1:12" hidden="1">
      <c r="A3216" s="187" t="s">
        <v>1547</v>
      </c>
      <c r="B3216" s="167" t="s">
        <v>4456</v>
      </c>
      <c r="C3216" s="239" t="s">
        <v>1540</v>
      </c>
      <c r="D3216" s="6" t="str">
        <f>IF(OR(ISNUMBER(SEARCH('[1]Lookup for use classification'!$B$1,C3216)),ISNUMBER(SEARCH('[1]Lookup for use classification'!$C$1,C3216)),ISNUMBER(SEARCH('[1]Lookup for use classification'!$D$1,C3216)),ISNUMBER(SEARCH('[1]Lookup for use classification'!$E$1,C3216))),'[1]Lookup for use classification'!$A$1,IF(ISNUMBER(SEARCH('[1]Lookup for use classification'!$B$2,C3216)),'[1]Lookup for use classification'!$A$2,IF(ISNUMBER(SEARCH('[1]Lookup for use classification'!$B$3,C3216)),'[1]Lookup for use classification'!$A$3,IF(OR(ISNUMBER(SEARCH('[1]Lookup for use classification'!$B$4,C3216)),ISNUMBER(SEARCH('[1]Lookup for use classification'!$C$4,C3216)),ISNUMBER(SEARCH('[1]Lookup for use classification'!$D$4,C3216)),ISNUMBER(SEARCH('[1]Lookup for use classification'!$E$4,C3216))),'[1]Lookup for use classification'!$A$4,IF(OR(ISNUMBER(SEARCH('[1]Lookup for use classification'!$B$5,C3216)),ISNUMBER(SEARCH('[1]Lookup for use classification'!$C$5,C3216)),ISNUMBER(SEARCH('[1]Lookup for use classification'!$D$5,C3216))),'[1]Lookup for use classification'!$A$5,IF(OR(ISNUMBER(SEARCH('[1]Lookup for use classification'!$B$7,C3216)),ISNUMBER(SEARCH('[1]Lookup for use classification'!$C$7,C3216)),ISNUMBER(SEARCH('[1]Lookup for use classification'!$D$7,C3216))),'[1]Lookup for use classification'!$A$7,IF(OR(ISNUMBER(SEARCH('[1]Lookup for use classification'!$B$9,C3216)),ISNUMBER(SEARCH('[1]Lookup for use classification'!$C$9,C3216)),ISNUMBER(SEARCH('[1]Lookup for use classification'!$D$9,C3216)),ISNUMBER(SEARCH('[1]Lookup for use classification'!$E$9,C3216)),ISNUMBER(SEARCH('[1]Lookup for use classification'!$F$9,C3216)),ISNUMBER(SEARCH('[1]Lookup for use classification'!$G$9,C3216)),ISNUMBER(SEARCH('[1]Lookup for use classification'!$H$9,C3216)),ISNUMBER(SEARCH('[1]Lookup for use classification'!$I$9,C3216)),ISNUMBER(SEARCH('[1]Lookup for use classification'!$J$9,C3216)),ISNUMBER(SEARCH('[1]Lookup for use classification'!$K$9,C3216))),'[1]Lookup for use classification'!$A$9,IF(OR(ISNUMBER(SEARCH('[1]Lookup for use classification'!$B$10,C3216)),ISNUMBER(SEARCH('[1]Lookup for use classification'!$C$10,C3216)),ISNUMBER(SEARCH('[1]Lookup for use classification'!$D$10,C3216)),ISNUMBER(SEARCH('[1]Lookup for use classification'!$E$10,C3216)),ISNUMBER(SEARCH('[1]Lookup for use classification'!$F$10,C3216)),ISNUMBER(SEARCH('[1]Lookup for use classification'!$G$10,C3216))),'[1]Lookup for use classification'!$A$10,IF(OR(ISNUMBER(SEARCH('[1]Lookup for use classification'!$B$11,C3216)),ISNUMBER(SEARCH('[1]Lookup for use classification'!$C$11,C3216))),'[1]Lookup for use classification'!$A$11,IF(OR(ISNUMBER(SEARCH('[1]Lookup for use classification'!$B$12,C3216)),ISNUMBER(SEARCH('[1]Lookup for use classification'!$C$12,C3216))),'[1]Lookup for use classification'!$A$12,IF(OR(ISNUMBER(SEARCH('[1]Lookup for use classification'!$B$13,C3216)),ISNUMBER(SEARCH('[1]Lookup for use classification'!$C$13,C3216)),ISNUMBER(SEARCH('[1]Lookup for use classification'!$D$13,C3216)),,ISNUMBER(SEARCH('[1]Lookup for use classification'!$C$13,C3216)),ISNUMBER(SEARCH('[1]Lookup for use classification'!$E$13,C3216))),'[1]Lookup for use classification'!$A$13,IF(OR(ISNUMBER(SEARCH('[1]Lookup for use classification'!$B$14,C3216)),ISNUMBER(SEARCH('[1]Lookup for use classification'!$C$14,C3216))),'[1]Lookup for use classification'!$A$14,"Other"))))))))))))</f>
        <v>Other</v>
      </c>
      <c r="E3216" s="240"/>
      <c r="F3216" s="259"/>
      <c r="G3216" s="259"/>
    </row>
    <row r="3217" spans="1:18" hidden="1">
      <c r="A3217" s="187" t="s">
        <v>1547</v>
      </c>
      <c r="B3217" s="167" t="s">
        <v>4456</v>
      </c>
      <c r="C3217" s="239" t="s">
        <v>1242</v>
      </c>
      <c r="D3217" s="6" t="str">
        <f>IF(OR(ISNUMBER(SEARCH('[1]Lookup for use classification'!$B$1,C3217)),ISNUMBER(SEARCH('[1]Lookup for use classification'!$C$1,C3217)),ISNUMBER(SEARCH('[1]Lookup for use classification'!$D$1,C3217)),ISNUMBER(SEARCH('[1]Lookup for use classification'!$E$1,C3217))),'[1]Lookup for use classification'!$A$1,IF(ISNUMBER(SEARCH('[1]Lookup for use classification'!$B$2,C3217)),'[1]Lookup for use classification'!$A$2,IF(ISNUMBER(SEARCH('[1]Lookup for use classification'!$B$3,C3217)),'[1]Lookup for use classification'!$A$3,IF(OR(ISNUMBER(SEARCH('[1]Lookup for use classification'!$B$4,C3217)),ISNUMBER(SEARCH('[1]Lookup for use classification'!$C$4,C3217)),ISNUMBER(SEARCH('[1]Lookup for use classification'!$D$4,C3217)),ISNUMBER(SEARCH('[1]Lookup for use classification'!$E$4,C3217))),'[1]Lookup for use classification'!$A$4,IF(OR(ISNUMBER(SEARCH('[1]Lookup for use classification'!$B$5,C3217)),ISNUMBER(SEARCH('[1]Lookup for use classification'!$C$5,C3217)),ISNUMBER(SEARCH('[1]Lookup for use classification'!$D$5,C3217))),'[1]Lookup for use classification'!$A$5,IF(OR(ISNUMBER(SEARCH('[1]Lookup for use classification'!$B$7,C3217)),ISNUMBER(SEARCH('[1]Lookup for use classification'!$C$7,C3217)),ISNUMBER(SEARCH('[1]Lookup for use classification'!$D$7,C3217))),'[1]Lookup for use classification'!$A$7,IF(OR(ISNUMBER(SEARCH('[1]Lookup for use classification'!$B$9,C3217)),ISNUMBER(SEARCH('[1]Lookup for use classification'!$C$9,C3217)),ISNUMBER(SEARCH('[1]Lookup for use classification'!$D$9,C3217)),ISNUMBER(SEARCH('[1]Lookup for use classification'!$E$9,C3217)),ISNUMBER(SEARCH('[1]Lookup for use classification'!$F$9,C3217)),ISNUMBER(SEARCH('[1]Lookup for use classification'!$G$9,C3217)),ISNUMBER(SEARCH('[1]Lookup for use classification'!$H$9,C3217)),ISNUMBER(SEARCH('[1]Lookup for use classification'!$I$9,C3217)),ISNUMBER(SEARCH('[1]Lookup for use classification'!$J$9,C3217)),ISNUMBER(SEARCH('[1]Lookup for use classification'!$K$9,C3217))),'[1]Lookup for use classification'!$A$9,IF(OR(ISNUMBER(SEARCH('[1]Lookup for use classification'!$B$10,C3217)),ISNUMBER(SEARCH('[1]Lookup for use classification'!$C$10,C3217)),ISNUMBER(SEARCH('[1]Lookup for use classification'!$D$10,C3217)),ISNUMBER(SEARCH('[1]Lookup for use classification'!$E$10,C3217)),ISNUMBER(SEARCH('[1]Lookup for use classification'!$F$10,C3217)),ISNUMBER(SEARCH('[1]Lookup for use classification'!$G$10,C3217))),'[1]Lookup for use classification'!$A$10,IF(OR(ISNUMBER(SEARCH('[1]Lookup for use classification'!$B$11,C3217)),ISNUMBER(SEARCH('[1]Lookup for use classification'!$C$11,C3217))),'[1]Lookup for use classification'!$A$11,IF(OR(ISNUMBER(SEARCH('[1]Lookup for use classification'!$B$12,C3217)),ISNUMBER(SEARCH('[1]Lookup for use classification'!$C$12,C3217))),'[1]Lookup for use classification'!$A$12,IF(OR(ISNUMBER(SEARCH('[1]Lookup for use classification'!$B$13,C3217)),ISNUMBER(SEARCH('[1]Lookup for use classification'!$C$13,C3217)),ISNUMBER(SEARCH('[1]Lookup for use classification'!$D$13,C3217)),,ISNUMBER(SEARCH('[1]Lookup for use classification'!$C$13,C3217)),ISNUMBER(SEARCH('[1]Lookup for use classification'!$E$13,C3217))),'[1]Lookup for use classification'!$A$13,IF(OR(ISNUMBER(SEARCH('[1]Lookup for use classification'!$B$14,C3217)),ISNUMBER(SEARCH('[1]Lookup for use classification'!$C$14,C3217))),'[1]Lookup for use classification'!$A$14,"Other"))))))))))))</f>
        <v>Other</v>
      </c>
      <c r="E3217" s="240"/>
      <c r="F3217" s="259"/>
      <c r="G3217" s="259"/>
    </row>
    <row r="3218" spans="1:18" hidden="1">
      <c r="A3218" s="187" t="s">
        <v>1547</v>
      </c>
      <c r="B3218" s="167" t="s">
        <v>4456</v>
      </c>
      <c r="C3218" s="239" t="s">
        <v>1543</v>
      </c>
      <c r="D3218" s="6" t="str">
        <f>IF(OR(ISNUMBER(SEARCH('[1]Lookup for use classification'!$B$1,C3218)),ISNUMBER(SEARCH('[1]Lookup for use classification'!$C$1,C3218)),ISNUMBER(SEARCH('[1]Lookup for use classification'!$D$1,C3218)),ISNUMBER(SEARCH('[1]Lookup for use classification'!$E$1,C3218))),'[1]Lookup for use classification'!$A$1,IF(ISNUMBER(SEARCH('[1]Lookup for use classification'!$B$2,C3218)),'[1]Lookup for use classification'!$A$2,IF(ISNUMBER(SEARCH('[1]Lookup for use classification'!$B$3,C3218)),'[1]Lookup for use classification'!$A$3,IF(OR(ISNUMBER(SEARCH('[1]Lookup for use classification'!$B$4,C3218)),ISNUMBER(SEARCH('[1]Lookup for use classification'!$C$4,C3218)),ISNUMBER(SEARCH('[1]Lookup for use classification'!$D$4,C3218)),ISNUMBER(SEARCH('[1]Lookup for use classification'!$E$4,C3218))),'[1]Lookup for use classification'!$A$4,IF(OR(ISNUMBER(SEARCH('[1]Lookup for use classification'!$B$5,C3218)),ISNUMBER(SEARCH('[1]Lookup for use classification'!$C$5,C3218)),ISNUMBER(SEARCH('[1]Lookup for use classification'!$D$5,C3218))),'[1]Lookup for use classification'!$A$5,IF(OR(ISNUMBER(SEARCH('[1]Lookup for use classification'!$B$7,C3218)),ISNUMBER(SEARCH('[1]Lookup for use classification'!$C$7,C3218)),ISNUMBER(SEARCH('[1]Lookup for use classification'!$D$7,C3218))),'[1]Lookup for use classification'!$A$7,IF(OR(ISNUMBER(SEARCH('[1]Lookup for use classification'!$B$9,C3218)),ISNUMBER(SEARCH('[1]Lookup for use classification'!$C$9,C3218)),ISNUMBER(SEARCH('[1]Lookup for use classification'!$D$9,C3218)),ISNUMBER(SEARCH('[1]Lookup for use classification'!$E$9,C3218)),ISNUMBER(SEARCH('[1]Lookup for use classification'!$F$9,C3218)),ISNUMBER(SEARCH('[1]Lookup for use classification'!$G$9,C3218)),ISNUMBER(SEARCH('[1]Lookup for use classification'!$H$9,C3218)),ISNUMBER(SEARCH('[1]Lookup for use classification'!$I$9,C3218)),ISNUMBER(SEARCH('[1]Lookup for use classification'!$J$9,C3218)),ISNUMBER(SEARCH('[1]Lookup for use classification'!$K$9,C3218))),'[1]Lookup for use classification'!$A$9,IF(OR(ISNUMBER(SEARCH('[1]Lookup for use classification'!$B$10,C3218)),ISNUMBER(SEARCH('[1]Lookup for use classification'!$C$10,C3218)),ISNUMBER(SEARCH('[1]Lookup for use classification'!$D$10,C3218)),ISNUMBER(SEARCH('[1]Lookup for use classification'!$E$10,C3218)),ISNUMBER(SEARCH('[1]Lookup for use classification'!$F$10,C3218)),ISNUMBER(SEARCH('[1]Lookup for use classification'!$G$10,C3218))),'[1]Lookup for use classification'!$A$10,IF(OR(ISNUMBER(SEARCH('[1]Lookup for use classification'!$B$11,C3218)),ISNUMBER(SEARCH('[1]Lookup for use classification'!$C$11,C3218))),'[1]Lookup for use classification'!$A$11,IF(OR(ISNUMBER(SEARCH('[1]Lookup for use classification'!$B$12,C3218)),ISNUMBER(SEARCH('[1]Lookup for use classification'!$C$12,C3218))),'[1]Lookup for use classification'!$A$12,IF(OR(ISNUMBER(SEARCH('[1]Lookup for use classification'!$B$13,C3218)),ISNUMBER(SEARCH('[1]Lookup for use classification'!$C$13,C3218)),ISNUMBER(SEARCH('[1]Lookup for use classification'!$D$13,C3218)),,ISNUMBER(SEARCH('[1]Lookup for use classification'!$C$13,C3218)),ISNUMBER(SEARCH('[1]Lookup for use classification'!$E$13,C3218))),'[1]Lookup for use classification'!$A$13,IF(OR(ISNUMBER(SEARCH('[1]Lookup for use classification'!$B$14,C3218)),ISNUMBER(SEARCH('[1]Lookup for use classification'!$C$14,C3218))),'[1]Lookup for use classification'!$A$14,"Other"))))))))))))</f>
        <v>Other</v>
      </c>
      <c r="E3218" s="240"/>
      <c r="F3218" s="259"/>
      <c r="G3218" s="259"/>
    </row>
    <row r="3219" spans="1:18" hidden="1">
      <c r="A3219" s="187" t="s">
        <v>1547</v>
      </c>
      <c r="B3219" s="167" t="s">
        <v>4456</v>
      </c>
      <c r="C3219" s="239" t="s">
        <v>162</v>
      </c>
      <c r="D3219" s="6" t="str">
        <f>IF(OR(ISNUMBER(SEARCH('[1]Lookup for use classification'!$B$1,C3219)),ISNUMBER(SEARCH('[1]Lookup for use classification'!$C$1,C3219)),ISNUMBER(SEARCH('[1]Lookup for use classification'!$D$1,C3219)),ISNUMBER(SEARCH('[1]Lookup for use classification'!$E$1,C3219))),'[1]Lookup for use classification'!$A$1,IF(ISNUMBER(SEARCH('[1]Lookup for use classification'!$B$2,C3219)),'[1]Lookup for use classification'!$A$2,IF(ISNUMBER(SEARCH('[1]Lookup for use classification'!$B$3,C3219)),'[1]Lookup for use classification'!$A$3,IF(OR(ISNUMBER(SEARCH('[1]Lookup for use classification'!$B$4,C3219)),ISNUMBER(SEARCH('[1]Lookup for use classification'!$C$4,C3219)),ISNUMBER(SEARCH('[1]Lookup for use classification'!$D$4,C3219)),ISNUMBER(SEARCH('[1]Lookup for use classification'!$E$4,C3219))),'[1]Lookup for use classification'!$A$4,IF(OR(ISNUMBER(SEARCH('[1]Lookup for use classification'!$B$5,C3219)),ISNUMBER(SEARCH('[1]Lookup for use classification'!$C$5,C3219)),ISNUMBER(SEARCH('[1]Lookup for use classification'!$D$5,C3219))),'[1]Lookup for use classification'!$A$5,IF(OR(ISNUMBER(SEARCH('[1]Lookup for use classification'!$B$7,C3219)),ISNUMBER(SEARCH('[1]Lookup for use classification'!$C$7,C3219)),ISNUMBER(SEARCH('[1]Lookup for use classification'!$D$7,C3219))),'[1]Lookup for use classification'!$A$7,IF(OR(ISNUMBER(SEARCH('[1]Lookup for use classification'!$B$9,C3219)),ISNUMBER(SEARCH('[1]Lookup for use classification'!$C$9,C3219)),ISNUMBER(SEARCH('[1]Lookup for use classification'!$D$9,C3219)),ISNUMBER(SEARCH('[1]Lookup for use classification'!$E$9,C3219)),ISNUMBER(SEARCH('[1]Lookup for use classification'!$F$9,C3219)),ISNUMBER(SEARCH('[1]Lookup for use classification'!$G$9,C3219)),ISNUMBER(SEARCH('[1]Lookup for use classification'!$H$9,C3219)),ISNUMBER(SEARCH('[1]Lookup for use classification'!$I$9,C3219)),ISNUMBER(SEARCH('[1]Lookup for use classification'!$J$9,C3219)),ISNUMBER(SEARCH('[1]Lookup for use classification'!$K$9,C3219))),'[1]Lookup for use classification'!$A$9,IF(OR(ISNUMBER(SEARCH('[1]Lookup for use classification'!$B$10,C3219)),ISNUMBER(SEARCH('[1]Lookup for use classification'!$C$10,C3219)),ISNUMBER(SEARCH('[1]Lookup for use classification'!$D$10,C3219)),ISNUMBER(SEARCH('[1]Lookup for use classification'!$E$10,C3219)),ISNUMBER(SEARCH('[1]Lookup for use classification'!$F$10,C3219)),ISNUMBER(SEARCH('[1]Lookup for use classification'!$G$10,C3219))),'[1]Lookup for use classification'!$A$10,IF(OR(ISNUMBER(SEARCH('[1]Lookup for use classification'!$B$11,C3219)),ISNUMBER(SEARCH('[1]Lookup for use classification'!$C$11,C3219))),'[1]Lookup for use classification'!$A$11,IF(OR(ISNUMBER(SEARCH('[1]Lookup for use classification'!$B$12,C3219)),ISNUMBER(SEARCH('[1]Lookup for use classification'!$C$12,C3219))),'[1]Lookup for use classification'!$A$12,IF(OR(ISNUMBER(SEARCH('[1]Lookup for use classification'!$B$13,C3219)),ISNUMBER(SEARCH('[1]Lookup for use classification'!$C$13,C3219)),ISNUMBER(SEARCH('[1]Lookup for use classification'!$D$13,C3219)),,ISNUMBER(SEARCH('[1]Lookup for use classification'!$C$13,C3219)),ISNUMBER(SEARCH('[1]Lookup for use classification'!$E$13,C3219))),'[1]Lookup for use classification'!$A$13,IF(OR(ISNUMBER(SEARCH('[1]Lookup for use classification'!$B$14,C3219)),ISNUMBER(SEARCH('[1]Lookup for use classification'!$C$14,C3219))),'[1]Lookup for use classification'!$A$14,"Other"))))))))))))</f>
        <v>Public Assembly</v>
      </c>
      <c r="E3219" s="240">
        <v>1053</v>
      </c>
      <c r="F3219" s="259"/>
      <c r="G3219" s="259"/>
    </row>
    <row r="3220" spans="1:18" hidden="1">
      <c r="A3220" s="187" t="s">
        <v>1547</v>
      </c>
      <c r="B3220" s="167" t="s">
        <v>4456</v>
      </c>
      <c r="C3220" s="239" t="s">
        <v>1541</v>
      </c>
      <c r="D3220" s="6" t="str">
        <f>IF(OR(ISNUMBER(SEARCH('[1]Lookup for use classification'!$B$1,C3220)),ISNUMBER(SEARCH('[1]Lookup for use classification'!$C$1,C3220)),ISNUMBER(SEARCH('[1]Lookup for use classification'!$D$1,C3220)),ISNUMBER(SEARCH('[1]Lookup for use classification'!$E$1,C3220))),'[1]Lookup for use classification'!$A$1,IF(ISNUMBER(SEARCH('[1]Lookup for use classification'!$B$2,C3220)),'[1]Lookup for use classification'!$A$2,IF(ISNUMBER(SEARCH('[1]Lookup for use classification'!$B$3,C3220)),'[1]Lookup for use classification'!$A$3,IF(OR(ISNUMBER(SEARCH('[1]Lookup for use classification'!$B$4,C3220)),ISNUMBER(SEARCH('[1]Lookup for use classification'!$C$4,C3220)),ISNUMBER(SEARCH('[1]Lookup for use classification'!$D$4,C3220)),ISNUMBER(SEARCH('[1]Lookup for use classification'!$E$4,C3220))),'[1]Lookup for use classification'!$A$4,IF(OR(ISNUMBER(SEARCH('[1]Lookup for use classification'!$B$5,C3220)),ISNUMBER(SEARCH('[1]Lookup for use classification'!$C$5,C3220)),ISNUMBER(SEARCH('[1]Lookup for use classification'!$D$5,C3220))),'[1]Lookup for use classification'!$A$5,IF(OR(ISNUMBER(SEARCH('[1]Lookup for use classification'!$B$7,C3220)),ISNUMBER(SEARCH('[1]Lookup for use classification'!$C$7,C3220)),ISNUMBER(SEARCH('[1]Lookup for use classification'!$D$7,C3220))),'[1]Lookup for use classification'!$A$7,IF(OR(ISNUMBER(SEARCH('[1]Lookup for use classification'!$B$9,C3220)),ISNUMBER(SEARCH('[1]Lookup for use classification'!$C$9,C3220)),ISNUMBER(SEARCH('[1]Lookup for use classification'!$D$9,C3220)),ISNUMBER(SEARCH('[1]Lookup for use classification'!$E$9,C3220)),ISNUMBER(SEARCH('[1]Lookup for use classification'!$F$9,C3220)),ISNUMBER(SEARCH('[1]Lookup for use classification'!$G$9,C3220)),ISNUMBER(SEARCH('[1]Lookup for use classification'!$H$9,C3220)),ISNUMBER(SEARCH('[1]Lookup for use classification'!$I$9,C3220)),ISNUMBER(SEARCH('[1]Lookup for use classification'!$J$9,C3220)),ISNUMBER(SEARCH('[1]Lookup for use classification'!$K$9,C3220))),'[1]Lookup for use classification'!$A$9,IF(OR(ISNUMBER(SEARCH('[1]Lookup for use classification'!$B$10,C3220)),ISNUMBER(SEARCH('[1]Lookup for use classification'!$C$10,C3220)),ISNUMBER(SEARCH('[1]Lookup for use classification'!$D$10,C3220)),ISNUMBER(SEARCH('[1]Lookup for use classification'!$E$10,C3220)),ISNUMBER(SEARCH('[1]Lookup for use classification'!$F$10,C3220)),ISNUMBER(SEARCH('[1]Lookup for use classification'!$G$10,C3220))),'[1]Lookup for use classification'!$A$10,IF(OR(ISNUMBER(SEARCH('[1]Lookup for use classification'!$B$11,C3220)),ISNUMBER(SEARCH('[1]Lookup for use classification'!$C$11,C3220))),'[1]Lookup for use classification'!$A$11,IF(OR(ISNUMBER(SEARCH('[1]Lookup for use classification'!$B$12,C3220)),ISNUMBER(SEARCH('[1]Lookup for use classification'!$C$12,C3220))),'[1]Lookup for use classification'!$A$12,IF(OR(ISNUMBER(SEARCH('[1]Lookup for use classification'!$B$13,C3220)),ISNUMBER(SEARCH('[1]Lookup for use classification'!$C$13,C3220)),ISNUMBER(SEARCH('[1]Lookup for use classification'!$D$13,C3220)),,ISNUMBER(SEARCH('[1]Lookup for use classification'!$C$13,C3220)),ISNUMBER(SEARCH('[1]Lookup for use classification'!$E$13,C3220))),'[1]Lookup for use classification'!$A$13,IF(OR(ISNUMBER(SEARCH('[1]Lookup for use classification'!$B$14,C3220)),ISNUMBER(SEARCH('[1]Lookup for use classification'!$C$14,C3220))),'[1]Lookup for use classification'!$A$14,"Other"))))))))))))</f>
        <v>Public Assembly</v>
      </c>
      <c r="E3220" s="240">
        <v>1260</v>
      </c>
      <c r="F3220" s="259"/>
      <c r="G3220" s="259"/>
    </row>
    <row r="3221" spans="1:18" hidden="1">
      <c r="A3221" s="187" t="s">
        <v>1547</v>
      </c>
      <c r="B3221" s="167" t="s">
        <v>4456</v>
      </c>
      <c r="C3221" s="239" t="s">
        <v>1542</v>
      </c>
      <c r="D3221" s="6" t="str">
        <f>IF(OR(ISNUMBER(SEARCH('[1]Lookup for use classification'!$B$1,C3221)),ISNUMBER(SEARCH('[1]Lookup for use classification'!$C$1,C3221)),ISNUMBER(SEARCH('[1]Lookup for use classification'!$D$1,C3221)),ISNUMBER(SEARCH('[1]Lookup for use classification'!$E$1,C3221))),'[1]Lookup for use classification'!$A$1,IF(ISNUMBER(SEARCH('[1]Lookup for use classification'!$B$2,C3221)),'[1]Lookup for use classification'!$A$2,IF(ISNUMBER(SEARCH('[1]Lookup for use classification'!$B$3,C3221)),'[1]Lookup for use classification'!$A$3,IF(OR(ISNUMBER(SEARCH('[1]Lookup for use classification'!$B$4,C3221)),ISNUMBER(SEARCH('[1]Lookup for use classification'!$C$4,C3221)),ISNUMBER(SEARCH('[1]Lookup for use classification'!$D$4,C3221)),ISNUMBER(SEARCH('[1]Lookup for use classification'!$E$4,C3221))),'[1]Lookup for use classification'!$A$4,IF(OR(ISNUMBER(SEARCH('[1]Lookup for use classification'!$B$5,C3221)),ISNUMBER(SEARCH('[1]Lookup for use classification'!$C$5,C3221)),ISNUMBER(SEARCH('[1]Lookup for use classification'!$D$5,C3221))),'[1]Lookup for use classification'!$A$5,IF(OR(ISNUMBER(SEARCH('[1]Lookup for use classification'!$B$7,C3221)),ISNUMBER(SEARCH('[1]Lookup for use classification'!$C$7,C3221)),ISNUMBER(SEARCH('[1]Lookup for use classification'!$D$7,C3221))),'[1]Lookup for use classification'!$A$7,IF(OR(ISNUMBER(SEARCH('[1]Lookup for use classification'!$B$9,C3221)),ISNUMBER(SEARCH('[1]Lookup for use classification'!$C$9,C3221)),ISNUMBER(SEARCH('[1]Lookup for use classification'!$D$9,C3221)),ISNUMBER(SEARCH('[1]Lookup for use classification'!$E$9,C3221)),ISNUMBER(SEARCH('[1]Lookup for use classification'!$F$9,C3221)),ISNUMBER(SEARCH('[1]Lookup for use classification'!$G$9,C3221)),ISNUMBER(SEARCH('[1]Lookup for use classification'!$H$9,C3221)),ISNUMBER(SEARCH('[1]Lookup for use classification'!$I$9,C3221)),ISNUMBER(SEARCH('[1]Lookup for use classification'!$J$9,C3221)),ISNUMBER(SEARCH('[1]Lookup for use classification'!$K$9,C3221))),'[1]Lookup for use classification'!$A$9,IF(OR(ISNUMBER(SEARCH('[1]Lookup for use classification'!$B$10,C3221)),ISNUMBER(SEARCH('[1]Lookup for use classification'!$C$10,C3221)),ISNUMBER(SEARCH('[1]Lookup for use classification'!$D$10,C3221)),ISNUMBER(SEARCH('[1]Lookup for use classification'!$E$10,C3221)),ISNUMBER(SEARCH('[1]Lookup for use classification'!$F$10,C3221)),ISNUMBER(SEARCH('[1]Lookup for use classification'!$G$10,C3221))),'[1]Lookup for use classification'!$A$10,IF(OR(ISNUMBER(SEARCH('[1]Lookup for use classification'!$B$11,C3221)),ISNUMBER(SEARCH('[1]Lookup for use classification'!$C$11,C3221))),'[1]Lookup for use classification'!$A$11,IF(OR(ISNUMBER(SEARCH('[1]Lookup for use classification'!$B$12,C3221)),ISNUMBER(SEARCH('[1]Lookup for use classification'!$C$12,C3221))),'[1]Lookup for use classification'!$A$12,IF(OR(ISNUMBER(SEARCH('[1]Lookup for use classification'!$B$13,C3221)),ISNUMBER(SEARCH('[1]Lookup for use classification'!$C$13,C3221)),ISNUMBER(SEARCH('[1]Lookup for use classification'!$D$13,C3221)),,ISNUMBER(SEARCH('[1]Lookup for use classification'!$C$13,C3221)),ISNUMBER(SEARCH('[1]Lookup for use classification'!$E$13,C3221))),'[1]Lookup for use classification'!$A$13,IF(OR(ISNUMBER(SEARCH('[1]Lookup for use classification'!$B$14,C3221)),ISNUMBER(SEARCH('[1]Lookup for use classification'!$C$14,C3221))),'[1]Lookup for use classification'!$A$14,"Other"))))))))))))</f>
        <v>Public Assembly</v>
      </c>
      <c r="E3221" s="240">
        <v>28692</v>
      </c>
      <c r="F3221" s="259" t="s">
        <v>6</v>
      </c>
      <c r="G3221" s="259"/>
    </row>
    <row r="3222" spans="1:18" hidden="1">
      <c r="A3222" s="187" t="s">
        <v>1547</v>
      </c>
      <c r="B3222" s="167" t="s">
        <v>4456</v>
      </c>
      <c r="C3222" s="239" t="s">
        <v>1534</v>
      </c>
      <c r="D3222" s="6" t="str">
        <f>IF(OR(ISNUMBER(SEARCH('[1]Lookup for use classification'!$B$1,C3222)),ISNUMBER(SEARCH('[1]Lookup for use classification'!$C$1,C3222)),ISNUMBER(SEARCH('[1]Lookup for use classification'!$D$1,C3222)),ISNUMBER(SEARCH('[1]Lookup for use classification'!$E$1,C3222))),'[1]Lookup for use classification'!$A$1,IF(ISNUMBER(SEARCH('[1]Lookup for use classification'!$B$2,C3222)),'[1]Lookup for use classification'!$A$2,IF(ISNUMBER(SEARCH('[1]Lookup for use classification'!$B$3,C3222)),'[1]Lookup for use classification'!$A$3,IF(OR(ISNUMBER(SEARCH('[1]Lookup for use classification'!$B$4,C3222)),ISNUMBER(SEARCH('[1]Lookup for use classification'!$C$4,C3222)),ISNUMBER(SEARCH('[1]Lookup for use classification'!$D$4,C3222)),ISNUMBER(SEARCH('[1]Lookup for use classification'!$E$4,C3222))),'[1]Lookup for use classification'!$A$4,IF(OR(ISNUMBER(SEARCH('[1]Lookup for use classification'!$B$5,C3222)),ISNUMBER(SEARCH('[1]Lookup for use classification'!$C$5,C3222)),ISNUMBER(SEARCH('[1]Lookup for use classification'!$D$5,C3222))),'[1]Lookup for use classification'!$A$5,IF(OR(ISNUMBER(SEARCH('[1]Lookup for use classification'!$B$7,C3222)),ISNUMBER(SEARCH('[1]Lookup for use classification'!$C$7,C3222)),ISNUMBER(SEARCH('[1]Lookup for use classification'!$D$7,C3222))),'[1]Lookup for use classification'!$A$7,IF(OR(ISNUMBER(SEARCH('[1]Lookup for use classification'!$B$9,C3222)),ISNUMBER(SEARCH('[1]Lookup for use classification'!$C$9,C3222)),ISNUMBER(SEARCH('[1]Lookup for use classification'!$D$9,C3222)),ISNUMBER(SEARCH('[1]Lookup for use classification'!$E$9,C3222)),ISNUMBER(SEARCH('[1]Lookup for use classification'!$F$9,C3222)),ISNUMBER(SEARCH('[1]Lookup for use classification'!$G$9,C3222)),ISNUMBER(SEARCH('[1]Lookup for use classification'!$H$9,C3222)),ISNUMBER(SEARCH('[1]Lookup for use classification'!$I$9,C3222)),ISNUMBER(SEARCH('[1]Lookup for use classification'!$J$9,C3222)),ISNUMBER(SEARCH('[1]Lookup for use classification'!$K$9,C3222))),'[1]Lookup for use classification'!$A$9,IF(OR(ISNUMBER(SEARCH('[1]Lookup for use classification'!$B$10,C3222)),ISNUMBER(SEARCH('[1]Lookup for use classification'!$C$10,C3222)),ISNUMBER(SEARCH('[1]Lookup for use classification'!$D$10,C3222)),ISNUMBER(SEARCH('[1]Lookup for use classification'!$E$10,C3222)),ISNUMBER(SEARCH('[1]Lookup for use classification'!$F$10,C3222)),ISNUMBER(SEARCH('[1]Lookup for use classification'!$G$10,C3222))),'[1]Lookup for use classification'!$A$10,IF(OR(ISNUMBER(SEARCH('[1]Lookup for use classification'!$B$11,C3222)),ISNUMBER(SEARCH('[1]Lookup for use classification'!$C$11,C3222))),'[1]Lookup for use classification'!$A$11,IF(OR(ISNUMBER(SEARCH('[1]Lookup for use classification'!$B$12,C3222)),ISNUMBER(SEARCH('[1]Lookup for use classification'!$C$12,C3222))),'[1]Lookup for use classification'!$A$12,IF(OR(ISNUMBER(SEARCH('[1]Lookup for use classification'!$B$13,C3222)),ISNUMBER(SEARCH('[1]Lookup for use classification'!$C$13,C3222)),ISNUMBER(SEARCH('[1]Lookup for use classification'!$D$13,C3222)),,ISNUMBER(SEARCH('[1]Lookup for use classification'!$C$13,C3222)),ISNUMBER(SEARCH('[1]Lookup for use classification'!$E$13,C3222))),'[1]Lookup for use classification'!$A$13,IF(OR(ISNUMBER(SEARCH('[1]Lookup for use classification'!$B$14,C3222)),ISNUMBER(SEARCH('[1]Lookup for use classification'!$C$14,C3222))),'[1]Lookup for use classification'!$A$14,"Other"))))))))))))</f>
        <v>Public Assembly</v>
      </c>
      <c r="E3222" s="240"/>
      <c r="F3222" s="259"/>
      <c r="G3222" s="259"/>
    </row>
    <row r="3223" spans="1:18" hidden="1">
      <c r="A3223" s="187" t="s">
        <v>1547</v>
      </c>
      <c r="B3223" s="167" t="s">
        <v>4456</v>
      </c>
      <c r="C3223" s="239" t="s">
        <v>1545</v>
      </c>
      <c r="D3223" s="6" t="str">
        <f>IF(OR(ISNUMBER(SEARCH('[1]Lookup for use classification'!$B$1,C3223)),ISNUMBER(SEARCH('[1]Lookup for use classification'!$C$1,C3223)),ISNUMBER(SEARCH('[1]Lookup for use classification'!$D$1,C3223)),ISNUMBER(SEARCH('[1]Lookup for use classification'!$E$1,C3223))),'[1]Lookup for use classification'!$A$1,IF(ISNUMBER(SEARCH('[1]Lookup for use classification'!$B$2,C3223)),'[1]Lookup for use classification'!$A$2,IF(ISNUMBER(SEARCH('[1]Lookup for use classification'!$B$3,C3223)),'[1]Lookup for use classification'!$A$3,IF(OR(ISNUMBER(SEARCH('[1]Lookup for use classification'!$B$4,C3223)),ISNUMBER(SEARCH('[1]Lookup for use classification'!$C$4,C3223)),ISNUMBER(SEARCH('[1]Lookup for use classification'!$D$4,C3223)),ISNUMBER(SEARCH('[1]Lookup for use classification'!$E$4,C3223))),'[1]Lookup for use classification'!$A$4,IF(OR(ISNUMBER(SEARCH('[1]Lookup for use classification'!$B$5,C3223)),ISNUMBER(SEARCH('[1]Lookup for use classification'!$C$5,C3223)),ISNUMBER(SEARCH('[1]Lookup for use classification'!$D$5,C3223))),'[1]Lookup for use classification'!$A$5,IF(OR(ISNUMBER(SEARCH('[1]Lookup for use classification'!$B$7,C3223)),ISNUMBER(SEARCH('[1]Lookup for use classification'!$C$7,C3223)),ISNUMBER(SEARCH('[1]Lookup for use classification'!$D$7,C3223))),'[1]Lookup for use classification'!$A$7,IF(OR(ISNUMBER(SEARCH('[1]Lookup for use classification'!$B$9,C3223)),ISNUMBER(SEARCH('[1]Lookup for use classification'!$C$9,C3223)),ISNUMBER(SEARCH('[1]Lookup for use classification'!$D$9,C3223)),ISNUMBER(SEARCH('[1]Lookup for use classification'!$E$9,C3223)),ISNUMBER(SEARCH('[1]Lookup for use classification'!$F$9,C3223)),ISNUMBER(SEARCH('[1]Lookup for use classification'!$G$9,C3223)),ISNUMBER(SEARCH('[1]Lookup for use classification'!$H$9,C3223)),ISNUMBER(SEARCH('[1]Lookup for use classification'!$I$9,C3223)),ISNUMBER(SEARCH('[1]Lookup for use classification'!$J$9,C3223)),ISNUMBER(SEARCH('[1]Lookup for use classification'!$K$9,C3223))),'[1]Lookup for use classification'!$A$9,IF(OR(ISNUMBER(SEARCH('[1]Lookup for use classification'!$B$10,C3223)),ISNUMBER(SEARCH('[1]Lookup for use classification'!$C$10,C3223)),ISNUMBER(SEARCH('[1]Lookup for use classification'!$D$10,C3223)),ISNUMBER(SEARCH('[1]Lookup for use classification'!$E$10,C3223)),ISNUMBER(SEARCH('[1]Lookup for use classification'!$F$10,C3223)),ISNUMBER(SEARCH('[1]Lookup for use classification'!$G$10,C3223))),'[1]Lookup for use classification'!$A$10,IF(OR(ISNUMBER(SEARCH('[1]Lookup for use classification'!$B$11,C3223)),ISNUMBER(SEARCH('[1]Lookup for use classification'!$C$11,C3223))),'[1]Lookup for use classification'!$A$11,IF(OR(ISNUMBER(SEARCH('[1]Lookup for use classification'!$B$12,C3223)),ISNUMBER(SEARCH('[1]Lookup for use classification'!$C$12,C3223))),'[1]Lookup for use classification'!$A$12,IF(OR(ISNUMBER(SEARCH('[1]Lookup for use classification'!$B$13,C3223)),ISNUMBER(SEARCH('[1]Lookup for use classification'!$C$13,C3223)),ISNUMBER(SEARCH('[1]Lookup for use classification'!$D$13,C3223)),,ISNUMBER(SEARCH('[1]Lookup for use classification'!$C$13,C3223)),ISNUMBER(SEARCH('[1]Lookup for use classification'!$E$13,C3223))),'[1]Lookup for use classification'!$A$13,IF(OR(ISNUMBER(SEARCH('[1]Lookup for use classification'!$B$14,C3223)),ISNUMBER(SEARCH('[1]Lookup for use classification'!$C$14,C3223))),'[1]Lookup for use classification'!$A$14,"Other"))))))))))))</f>
        <v>Public Assembly</v>
      </c>
      <c r="E3223" s="240"/>
      <c r="F3223" s="259"/>
      <c r="G3223" s="259"/>
    </row>
    <row r="3224" spans="1:18" s="193" customFormat="1" hidden="1">
      <c r="A3224" s="187" t="s">
        <v>1547</v>
      </c>
      <c r="B3224" s="167" t="s">
        <v>4456</v>
      </c>
      <c r="C3224" s="239" t="s">
        <v>1535</v>
      </c>
      <c r="D3224" s="6" t="str">
        <f>IF(OR(ISNUMBER(SEARCH('[1]Lookup for use classification'!$B$1,C3224)),ISNUMBER(SEARCH('[1]Lookup for use classification'!$C$1,C3224)),ISNUMBER(SEARCH('[1]Lookup for use classification'!$D$1,C3224)),ISNUMBER(SEARCH('[1]Lookup for use classification'!$E$1,C3224))),'[1]Lookup for use classification'!$A$1,IF(ISNUMBER(SEARCH('[1]Lookup for use classification'!$B$2,C3224)),'[1]Lookup for use classification'!$A$2,IF(ISNUMBER(SEARCH('[1]Lookup for use classification'!$B$3,C3224)),'[1]Lookup for use classification'!$A$3,IF(OR(ISNUMBER(SEARCH('[1]Lookup for use classification'!$B$4,C3224)),ISNUMBER(SEARCH('[1]Lookup for use classification'!$C$4,C3224)),ISNUMBER(SEARCH('[1]Lookup for use classification'!$D$4,C3224)),ISNUMBER(SEARCH('[1]Lookup for use classification'!$E$4,C3224))),'[1]Lookup for use classification'!$A$4,IF(OR(ISNUMBER(SEARCH('[1]Lookup for use classification'!$B$5,C3224)),ISNUMBER(SEARCH('[1]Lookup for use classification'!$C$5,C3224)),ISNUMBER(SEARCH('[1]Lookup for use classification'!$D$5,C3224))),'[1]Lookup for use classification'!$A$5,IF(OR(ISNUMBER(SEARCH('[1]Lookup for use classification'!$B$7,C3224)),ISNUMBER(SEARCH('[1]Lookup for use classification'!$C$7,C3224)),ISNUMBER(SEARCH('[1]Lookup for use classification'!$D$7,C3224))),'[1]Lookup for use classification'!$A$7,IF(OR(ISNUMBER(SEARCH('[1]Lookup for use classification'!$B$9,C3224)),ISNUMBER(SEARCH('[1]Lookup for use classification'!$C$9,C3224)),ISNUMBER(SEARCH('[1]Lookup for use classification'!$D$9,C3224)),ISNUMBER(SEARCH('[1]Lookup for use classification'!$E$9,C3224)),ISNUMBER(SEARCH('[1]Lookup for use classification'!$F$9,C3224)),ISNUMBER(SEARCH('[1]Lookup for use classification'!$G$9,C3224)),ISNUMBER(SEARCH('[1]Lookup for use classification'!$H$9,C3224)),ISNUMBER(SEARCH('[1]Lookup for use classification'!$I$9,C3224)),ISNUMBER(SEARCH('[1]Lookup for use classification'!$J$9,C3224)),ISNUMBER(SEARCH('[1]Lookup for use classification'!$K$9,C3224))),'[1]Lookup for use classification'!$A$9,IF(OR(ISNUMBER(SEARCH('[1]Lookup for use classification'!$B$10,C3224)),ISNUMBER(SEARCH('[1]Lookup for use classification'!$C$10,C3224)),ISNUMBER(SEARCH('[1]Lookup for use classification'!$D$10,C3224)),ISNUMBER(SEARCH('[1]Lookup for use classification'!$E$10,C3224)),ISNUMBER(SEARCH('[1]Lookup for use classification'!$F$10,C3224)),ISNUMBER(SEARCH('[1]Lookup for use classification'!$G$10,C3224))),'[1]Lookup for use classification'!$A$10,IF(OR(ISNUMBER(SEARCH('[1]Lookup for use classification'!$B$11,C3224)),ISNUMBER(SEARCH('[1]Lookup for use classification'!$C$11,C3224))),'[1]Lookup for use classification'!$A$11,IF(OR(ISNUMBER(SEARCH('[1]Lookup for use classification'!$B$12,C3224)),ISNUMBER(SEARCH('[1]Lookup for use classification'!$C$12,C3224))),'[1]Lookup for use classification'!$A$12,IF(OR(ISNUMBER(SEARCH('[1]Lookup for use classification'!$B$13,C3224)),ISNUMBER(SEARCH('[1]Lookup for use classification'!$C$13,C3224)),ISNUMBER(SEARCH('[1]Lookup for use classification'!$D$13,C3224)),,ISNUMBER(SEARCH('[1]Lookup for use classification'!$C$13,C3224)),ISNUMBER(SEARCH('[1]Lookup for use classification'!$E$13,C3224))),'[1]Lookup for use classification'!$A$13,IF(OR(ISNUMBER(SEARCH('[1]Lookup for use classification'!$B$14,C3224)),ISNUMBER(SEARCH('[1]Lookup for use classification'!$C$14,C3224))),'[1]Lookup for use classification'!$A$14,"Other"))))))))))))</f>
        <v>Retail - Other</v>
      </c>
      <c r="E3224" s="240"/>
      <c r="F3224" s="259"/>
      <c r="G3224" s="259"/>
      <c r="H3224" s="162"/>
      <c r="I3224" s="162"/>
      <c r="J3224" s="165"/>
      <c r="K3224" s="165"/>
      <c r="L3224" s="165"/>
      <c r="M3224" s="165"/>
      <c r="N3224" s="165"/>
      <c r="O3224" s="165"/>
      <c r="P3224" s="165"/>
      <c r="Q3224" s="165"/>
      <c r="R3224" s="165"/>
    </row>
    <row r="3225" spans="1:18" s="193" customFormat="1" hidden="1">
      <c r="A3225" s="187" t="s">
        <v>1547</v>
      </c>
      <c r="B3225" s="167" t="s">
        <v>4456</v>
      </c>
      <c r="C3225" s="239" t="s">
        <v>1546</v>
      </c>
      <c r="D3225" s="6" t="str">
        <f>IF(OR(ISNUMBER(SEARCH('[1]Lookup for use classification'!$B$1,C3225)),ISNUMBER(SEARCH('[1]Lookup for use classification'!$C$1,C3225)),ISNUMBER(SEARCH('[1]Lookup for use classification'!$D$1,C3225)),ISNUMBER(SEARCH('[1]Lookup for use classification'!$E$1,C3225))),'[1]Lookup for use classification'!$A$1,IF(ISNUMBER(SEARCH('[1]Lookup for use classification'!$B$2,C3225)),'[1]Lookup for use classification'!$A$2,IF(ISNUMBER(SEARCH('[1]Lookup for use classification'!$B$3,C3225)),'[1]Lookup for use classification'!$A$3,IF(OR(ISNUMBER(SEARCH('[1]Lookup for use classification'!$B$4,C3225)),ISNUMBER(SEARCH('[1]Lookup for use classification'!$C$4,C3225)),ISNUMBER(SEARCH('[1]Lookup for use classification'!$D$4,C3225)),ISNUMBER(SEARCH('[1]Lookup for use classification'!$E$4,C3225))),'[1]Lookup for use classification'!$A$4,IF(OR(ISNUMBER(SEARCH('[1]Lookup for use classification'!$B$5,C3225)),ISNUMBER(SEARCH('[1]Lookup for use classification'!$C$5,C3225)),ISNUMBER(SEARCH('[1]Lookup for use classification'!$D$5,C3225))),'[1]Lookup for use classification'!$A$5,IF(OR(ISNUMBER(SEARCH('[1]Lookup for use classification'!$B$7,C3225)),ISNUMBER(SEARCH('[1]Lookup for use classification'!$C$7,C3225)),ISNUMBER(SEARCH('[1]Lookup for use classification'!$D$7,C3225))),'[1]Lookup for use classification'!$A$7,IF(OR(ISNUMBER(SEARCH('[1]Lookup for use classification'!$B$9,C3225)),ISNUMBER(SEARCH('[1]Lookup for use classification'!$C$9,C3225)),ISNUMBER(SEARCH('[1]Lookup for use classification'!$D$9,C3225)),ISNUMBER(SEARCH('[1]Lookup for use classification'!$E$9,C3225)),ISNUMBER(SEARCH('[1]Lookup for use classification'!$F$9,C3225)),ISNUMBER(SEARCH('[1]Lookup for use classification'!$G$9,C3225)),ISNUMBER(SEARCH('[1]Lookup for use classification'!$H$9,C3225)),ISNUMBER(SEARCH('[1]Lookup for use classification'!$I$9,C3225)),ISNUMBER(SEARCH('[1]Lookup for use classification'!$J$9,C3225)),ISNUMBER(SEARCH('[1]Lookup for use classification'!$K$9,C3225))),'[1]Lookup for use classification'!$A$9,IF(OR(ISNUMBER(SEARCH('[1]Lookup for use classification'!$B$10,C3225)),ISNUMBER(SEARCH('[1]Lookup for use classification'!$C$10,C3225)),ISNUMBER(SEARCH('[1]Lookup for use classification'!$D$10,C3225)),ISNUMBER(SEARCH('[1]Lookup for use classification'!$E$10,C3225)),ISNUMBER(SEARCH('[1]Lookup for use classification'!$F$10,C3225)),ISNUMBER(SEARCH('[1]Lookup for use classification'!$G$10,C3225))),'[1]Lookup for use classification'!$A$10,IF(OR(ISNUMBER(SEARCH('[1]Lookup for use classification'!$B$11,C3225)),ISNUMBER(SEARCH('[1]Lookup for use classification'!$C$11,C3225))),'[1]Lookup for use classification'!$A$11,IF(OR(ISNUMBER(SEARCH('[1]Lookup for use classification'!$B$12,C3225)),ISNUMBER(SEARCH('[1]Lookup for use classification'!$C$12,C3225))),'[1]Lookup for use classification'!$A$12,IF(OR(ISNUMBER(SEARCH('[1]Lookup for use classification'!$B$13,C3225)),ISNUMBER(SEARCH('[1]Lookup for use classification'!$C$13,C3225)),ISNUMBER(SEARCH('[1]Lookup for use classification'!$D$13,C3225)),,ISNUMBER(SEARCH('[1]Lookup for use classification'!$C$13,C3225)),ISNUMBER(SEARCH('[1]Lookup for use classification'!$E$13,C3225))),'[1]Lookup for use classification'!$A$13,IF(OR(ISNUMBER(SEARCH('[1]Lookup for use classification'!$B$14,C3225)),ISNUMBER(SEARCH('[1]Lookup for use classification'!$C$14,C3225))),'[1]Lookup for use classification'!$A$14,"Other"))))))))))))</f>
        <v>Water &amp; Sewer</v>
      </c>
      <c r="E3225" s="240"/>
      <c r="F3225" s="223"/>
      <c r="G3225" s="239"/>
      <c r="H3225" s="162"/>
      <c r="I3225" s="162"/>
      <c r="J3225" s="165"/>
      <c r="K3225" s="165"/>
      <c r="L3225" s="165"/>
      <c r="M3225" s="165"/>
      <c r="N3225" s="165"/>
      <c r="O3225" s="165"/>
      <c r="P3225" s="165"/>
      <c r="Q3225" s="165"/>
      <c r="R3225" s="165"/>
    </row>
    <row r="3226" spans="1:18" hidden="1">
      <c r="A3226" s="187" t="s">
        <v>413</v>
      </c>
      <c r="B3226" s="167" t="s">
        <v>4456</v>
      </c>
      <c r="C3226" s="239" t="s">
        <v>58</v>
      </c>
      <c r="D3226" s="6" t="str">
        <f>IF(OR(ISNUMBER(SEARCH('[1]Lookup for use classification'!$B$1,C3226)),ISNUMBER(SEARCH('[1]Lookup for use classification'!$C$1,C3226)),ISNUMBER(SEARCH('[1]Lookup for use classification'!$D$1,C3226)),ISNUMBER(SEARCH('[1]Lookup for use classification'!$E$1,C3226))),'[1]Lookup for use classification'!$A$1,IF(ISNUMBER(SEARCH('[1]Lookup for use classification'!$B$2,C3226)),'[1]Lookup for use classification'!$A$2,IF(ISNUMBER(SEARCH('[1]Lookup for use classification'!$B$3,C3226)),'[1]Lookup for use classification'!$A$3,IF(OR(ISNUMBER(SEARCH('[1]Lookup for use classification'!$B$4,C3226)),ISNUMBER(SEARCH('[1]Lookup for use classification'!$C$4,C3226)),ISNUMBER(SEARCH('[1]Lookup for use classification'!$D$4,C3226)),ISNUMBER(SEARCH('[1]Lookup for use classification'!$E$4,C3226))),'[1]Lookup for use classification'!$A$4,IF(OR(ISNUMBER(SEARCH('[1]Lookup for use classification'!$B$5,C3226)),ISNUMBER(SEARCH('[1]Lookup for use classification'!$C$5,C3226)),ISNUMBER(SEARCH('[1]Lookup for use classification'!$D$5,C3226))),'[1]Lookup for use classification'!$A$5,IF(OR(ISNUMBER(SEARCH('[1]Lookup for use classification'!$B$7,C3226)),ISNUMBER(SEARCH('[1]Lookup for use classification'!$C$7,C3226)),ISNUMBER(SEARCH('[1]Lookup for use classification'!$D$7,C3226))),'[1]Lookup for use classification'!$A$7,IF(OR(ISNUMBER(SEARCH('[1]Lookup for use classification'!$B$9,C3226)),ISNUMBER(SEARCH('[1]Lookup for use classification'!$C$9,C3226)),ISNUMBER(SEARCH('[1]Lookup for use classification'!$D$9,C3226)),ISNUMBER(SEARCH('[1]Lookup for use classification'!$E$9,C3226)),ISNUMBER(SEARCH('[1]Lookup for use classification'!$F$9,C3226)),ISNUMBER(SEARCH('[1]Lookup for use classification'!$G$9,C3226)),ISNUMBER(SEARCH('[1]Lookup for use classification'!$H$9,C3226)),ISNUMBER(SEARCH('[1]Lookup for use classification'!$I$9,C3226)),ISNUMBER(SEARCH('[1]Lookup for use classification'!$J$9,C3226)),ISNUMBER(SEARCH('[1]Lookup for use classification'!$K$9,C3226))),'[1]Lookup for use classification'!$A$9,IF(OR(ISNUMBER(SEARCH('[1]Lookup for use classification'!$B$10,C3226)),ISNUMBER(SEARCH('[1]Lookup for use classification'!$C$10,C3226)),ISNUMBER(SEARCH('[1]Lookup for use classification'!$D$10,C3226)),ISNUMBER(SEARCH('[1]Lookup for use classification'!$E$10,C3226)),ISNUMBER(SEARCH('[1]Lookup for use classification'!$F$10,C3226)),ISNUMBER(SEARCH('[1]Lookup for use classification'!$G$10,C3226))),'[1]Lookup for use classification'!$A$10,IF(OR(ISNUMBER(SEARCH('[1]Lookup for use classification'!$B$11,C3226)),ISNUMBER(SEARCH('[1]Lookup for use classification'!$C$11,C3226))),'[1]Lookup for use classification'!$A$11,IF(OR(ISNUMBER(SEARCH('[1]Lookup for use classification'!$B$12,C3226)),ISNUMBER(SEARCH('[1]Lookup for use classification'!$C$12,C3226))),'[1]Lookup for use classification'!$A$12,IF(OR(ISNUMBER(SEARCH('[1]Lookup for use classification'!$B$13,C3226)),ISNUMBER(SEARCH('[1]Lookup for use classification'!$C$13,C3226)),ISNUMBER(SEARCH('[1]Lookup for use classification'!$D$13,C3226)),,ISNUMBER(SEARCH('[1]Lookup for use classification'!$C$13,C3226)),ISNUMBER(SEARCH('[1]Lookup for use classification'!$E$13,C3226))),'[1]Lookup for use classification'!$A$13,IF(OR(ISNUMBER(SEARCH('[1]Lookup for use classification'!$B$14,C3226)),ISNUMBER(SEARCH('[1]Lookup for use classification'!$C$14,C3226))),'[1]Lookup for use classification'!$A$14,"Other"))))))))))))</f>
        <v>Education - K - 12</v>
      </c>
      <c r="E3226" s="240">
        <v>20000</v>
      </c>
      <c r="F3226" s="259" t="s">
        <v>415</v>
      </c>
      <c r="G3226" s="259" t="s">
        <v>416</v>
      </c>
    </row>
    <row r="3227" spans="1:18" hidden="1">
      <c r="A3227" s="185" t="s">
        <v>413</v>
      </c>
      <c r="B3227" s="8" t="s">
        <v>6055</v>
      </c>
      <c r="C3227" s="223"/>
      <c r="D3227" s="162" t="s">
        <v>3335</v>
      </c>
      <c r="E3227" s="224">
        <v>25158</v>
      </c>
      <c r="F3227" s="224"/>
      <c r="G3227" s="224"/>
      <c r="H3227" s="164"/>
      <c r="I3227" s="164"/>
      <c r="K3227" s="163"/>
    </row>
    <row r="3228" spans="1:18" hidden="1">
      <c r="A3228" s="188" t="s">
        <v>413</v>
      </c>
      <c r="B3228" s="162" t="s">
        <v>4511</v>
      </c>
      <c r="C3228" s="223" t="s">
        <v>3282</v>
      </c>
      <c r="D3228" s="162" t="s">
        <v>3232</v>
      </c>
      <c r="E3228" s="224">
        <v>2422</v>
      </c>
      <c r="F3228" s="224"/>
      <c r="G3228" s="224"/>
      <c r="H3228" s="164">
        <v>1946</v>
      </c>
      <c r="I3228" s="164"/>
      <c r="J3228" s="165">
        <v>16554</v>
      </c>
      <c r="M3228" s="165">
        <v>1430</v>
      </c>
      <c r="O3228" s="165">
        <v>15246</v>
      </c>
      <c r="R3228" s="165">
        <v>5100</v>
      </c>
    </row>
    <row r="3229" spans="1:18" hidden="1">
      <c r="A3229" s="187" t="s">
        <v>413</v>
      </c>
      <c r="B3229" s="167" t="s">
        <v>4456</v>
      </c>
      <c r="C3229" s="239" t="s">
        <v>425</v>
      </c>
      <c r="D3229" s="6" t="str">
        <f>IF(OR(ISNUMBER(SEARCH('[1]Lookup for use classification'!$B$1,C3229)),ISNUMBER(SEARCH('[1]Lookup for use classification'!$C$1,C3229)),ISNUMBER(SEARCH('[1]Lookup for use classification'!$D$1,C3229)),ISNUMBER(SEARCH('[1]Lookup for use classification'!$E$1,C3229))),'[1]Lookup for use classification'!$A$1,IF(ISNUMBER(SEARCH('[1]Lookup for use classification'!$B$2,C3229)),'[1]Lookup for use classification'!$A$2,IF(ISNUMBER(SEARCH('[1]Lookup for use classification'!$B$3,C3229)),'[1]Lookup for use classification'!$A$3,IF(OR(ISNUMBER(SEARCH('[1]Lookup for use classification'!$B$4,C3229)),ISNUMBER(SEARCH('[1]Lookup for use classification'!$C$4,C3229)),ISNUMBER(SEARCH('[1]Lookup for use classification'!$D$4,C3229)),ISNUMBER(SEARCH('[1]Lookup for use classification'!$E$4,C3229))),'[1]Lookup for use classification'!$A$4,IF(OR(ISNUMBER(SEARCH('[1]Lookup for use classification'!$B$5,C3229)),ISNUMBER(SEARCH('[1]Lookup for use classification'!$C$5,C3229)),ISNUMBER(SEARCH('[1]Lookup for use classification'!$D$5,C3229))),'[1]Lookup for use classification'!$A$5,IF(OR(ISNUMBER(SEARCH('[1]Lookup for use classification'!$B$7,C3229)),ISNUMBER(SEARCH('[1]Lookup for use classification'!$C$7,C3229)),ISNUMBER(SEARCH('[1]Lookup for use classification'!$D$7,C3229))),'[1]Lookup for use classification'!$A$7,IF(OR(ISNUMBER(SEARCH('[1]Lookup for use classification'!$B$9,C3229)),ISNUMBER(SEARCH('[1]Lookup for use classification'!$C$9,C3229)),ISNUMBER(SEARCH('[1]Lookup for use classification'!$D$9,C3229)),ISNUMBER(SEARCH('[1]Lookup for use classification'!$E$9,C3229)),ISNUMBER(SEARCH('[1]Lookup for use classification'!$F$9,C3229)),ISNUMBER(SEARCH('[1]Lookup for use classification'!$G$9,C3229)),ISNUMBER(SEARCH('[1]Lookup for use classification'!$H$9,C3229)),ISNUMBER(SEARCH('[1]Lookup for use classification'!$I$9,C3229)),ISNUMBER(SEARCH('[1]Lookup for use classification'!$J$9,C3229)),ISNUMBER(SEARCH('[1]Lookup for use classification'!$K$9,C3229))),'[1]Lookup for use classification'!$A$9,IF(OR(ISNUMBER(SEARCH('[1]Lookup for use classification'!$B$10,C3229)),ISNUMBER(SEARCH('[1]Lookup for use classification'!$C$10,C3229)),ISNUMBER(SEARCH('[1]Lookup for use classification'!$D$10,C3229)),ISNUMBER(SEARCH('[1]Lookup for use classification'!$E$10,C3229)),ISNUMBER(SEARCH('[1]Lookup for use classification'!$F$10,C3229)),ISNUMBER(SEARCH('[1]Lookup for use classification'!$G$10,C3229))),'[1]Lookup for use classification'!$A$10,IF(OR(ISNUMBER(SEARCH('[1]Lookup for use classification'!$B$11,C3229)),ISNUMBER(SEARCH('[1]Lookup for use classification'!$C$11,C3229))),'[1]Lookup for use classification'!$A$11,IF(OR(ISNUMBER(SEARCH('[1]Lookup for use classification'!$B$12,C3229)),ISNUMBER(SEARCH('[1]Lookup for use classification'!$C$12,C3229))),'[1]Lookup for use classification'!$A$12,IF(OR(ISNUMBER(SEARCH('[1]Lookup for use classification'!$B$13,C3229)),ISNUMBER(SEARCH('[1]Lookup for use classification'!$C$13,C3229)),ISNUMBER(SEARCH('[1]Lookup for use classification'!$D$13,C3229)),,ISNUMBER(SEARCH('[1]Lookup for use classification'!$C$13,C3229)),ISNUMBER(SEARCH('[1]Lookup for use classification'!$E$13,C3229))),'[1]Lookup for use classification'!$A$13,IF(OR(ISNUMBER(SEARCH('[1]Lookup for use classification'!$B$14,C3229)),ISNUMBER(SEARCH('[1]Lookup for use classification'!$C$14,C3229))),'[1]Lookup for use classification'!$A$14,"Other"))))))))))))</f>
        <v>Office</v>
      </c>
      <c r="E3229" s="240">
        <v>750</v>
      </c>
      <c r="F3229" s="259" t="s">
        <v>415</v>
      </c>
      <c r="G3229" s="259" t="s">
        <v>6</v>
      </c>
    </row>
    <row r="3230" spans="1:18" hidden="1">
      <c r="A3230" s="187" t="s">
        <v>413</v>
      </c>
      <c r="B3230" s="167" t="s">
        <v>4456</v>
      </c>
      <c r="C3230" s="239" t="s">
        <v>424</v>
      </c>
      <c r="D3230" s="6" t="str">
        <f>IF(OR(ISNUMBER(SEARCH('[1]Lookup for use classification'!$B$1,C3230)),ISNUMBER(SEARCH('[1]Lookup for use classification'!$C$1,C3230)),ISNUMBER(SEARCH('[1]Lookup for use classification'!$D$1,C3230)),ISNUMBER(SEARCH('[1]Lookup for use classification'!$E$1,C3230))),'[1]Lookup for use classification'!$A$1,IF(ISNUMBER(SEARCH('[1]Lookup for use classification'!$B$2,C3230)),'[1]Lookup for use classification'!$A$2,IF(ISNUMBER(SEARCH('[1]Lookup for use classification'!$B$3,C3230)),'[1]Lookup for use classification'!$A$3,IF(OR(ISNUMBER(SEARCH('[1]Lookup for use classification'!$B$4,C3230)),ISNUMBER(SEARCH('[1]Lookup for use classification'!$C$4,C3230)),ISNUMBER(SEARCH('[1]Lookup for use classification'!$D$4,C3230)),ISNUMBER(SEARCH('[1]Lookup for use classification'!$E$4,C3230))),'[1]Lookup for use classification'!$A$4,IF(OR(ISNUMBER(SEARCH('[1]Lookup for use classification'!$B$5,C3230)),ISNUMBER(SEARCH('[1]Lookup for use classification'!$C$5,C3230)),ISNUMBER(SEARCH('[1]Lookup for use classification'!$D$5,C3230))),'[1]Lookup for use classification'!$A$5,IF(OR(ISNUMBER(SEARCH('[1]Lookup for use classification'!$B$7,C3230)),ISNUMBER(SEARCH('[1]Lookup for use classification'!$C$7,C3230)),ISNUMBER(SEARCH('[1]Lookup for use classification'!$D$7,C3230))),'[1]Lookup for use classification'!$A$7,IF(OR(ISNUMBER(SEARCH('[1]Lookup for use classification'!$B$9,C3230)),ISNUMBER(SEARCH('[1]Lookup for use classification'!$C$9,C3230)),ISNUMBER(SEARCH('[1]Lookup for use classification'!$D$9,C3230)),ISNUMBER(SEARCH('[1]Lookup for use classification'!$E$9,C3230)),ISNUMBER(SEARCH('[1]Lookup for use classification'!$F$9,C3230)),ISNUMBER(SEARCH('[1]Lookup for use classification'!$G$9,C3230)),ISNUMBER(SEARCH('[1]Lookup for use classification'!$H$9,C3230)),ISNUMBER(SEARCH('[1]Lookup for use classification'!$I$9,C3230)),ISNUMBER(SEARCH('[1]Lookup for use classification'!$J$9,C3230)),ISNUMBER(SEARCH('[1]Lookup for use classification'!$K$9,C3230))),'[1]Lookup for use classification'!$A$9,IF(OR(ISNUMBER(SEARCH('[1]Lookup for use classification'!$B$10,C3230)),ISNUMBER(SEARCH('[1]Lookup for use classification'!$C$10,C3230)),ISNUMBER(SEARCH('[1]Lookup for use classification'!$D$10,C3230)),ISNUMBER(SEARCH('[1]Lookup for use classification'!$E$10,C3230)),ISNUMBER(SEARCH('[1]Lookup for use classification'!$F$10,C3230)),ISNUMBER(SEARCH('[1]Lookup for use classification'!$G$10,C3230))),'[1]Lookup for use classification'!$A$10,IF(OR(ISNUMBER(SEARCH('[1]Lookup for use classification'!$B$11,C3230)),ISNUMBER(SEARCH('[1]Lookup for use classification'!$C$11,C3230))),'[1]Lookup for use classification'!$A$11,IF(OR(ISNUMBER(SEARCH('[1]Lookup for use classification'!$B$12,C3230)),ISNUMBER(SEARCH('[1]Lookup for use classification'!$C$12,C3230))),'[1]Lookup for use classification'!$A$12,IF(OR(ISNUMBER(SEARCH('[1]Lookup for use classification'!$B$13,C3230)),ISNUMBER(SEARCH('[1]Lookup for use classification'!$C$13,C3230)),ISNUMBER(SEARCH('[1]Lookup for use classification'!$D$13,C3230)),,ISNUMBER(SEARCH('[1]Lookup for use classification'!$C$13,C3230)),ISNUMBER(SEARCH('[1]Lookup for use classification'!$E$13,C3230))),'[1]Lookup for use classification'!$A$13,IF(OR(ISNUMBER(SEARCH('[1]Lookup for use classification'!$B$14,C3230)),ISNUMBER(SEARCH('[1]Lookup for use classification'!$C$14,C3230))),'[1]Lookup for use classification'!$A$14,"Other"))))))))))))</f>
        <v>Office</v>
      </c>
      <c r="E3230" s="240">
        <v>875</v>
      </c>
      <c r="F3230" s="259" t="s">
        <v>415</v>
      </c>
      <c r="G3230" s="259" t="s">
        <v>6</v>
      </c>
    </row>
    <row r="3231" spans="1:18" hidden="1">
      <c r="A3231" s="188" t="s">
        <v>413</v>
      </c>
      <c r="B3231" s="162" t="s">
        <v>4511</v>
      </c>
      <c r="C3231" s="223" t="s">
        <v>3129</v>
      </c>
      <c r="D3231" s="162" t="s">
        <v>377</v>
      </c>
      <c r="E3231" s="224">
        <v>1152</v>
      </c>
      <c r="F3231" s="224"/>
      <c r="G3231" s="224"/>
      <c r="H3231" s="164">
        <v>880</v>
      </c>
      <c r="I3231" s="164"/>
      <c r="J3231" s="165">
        <v>4861</v>
      </c>
      <c r="M3231" s="165">
        <v>713</v>
      </c>
      <c r="O3231" s="165">
        <v>3314</v>
      </c>
      <c r="R3231" s="165">
        <v>1170</v>
      </c>
    </row>
    <row r="3232" spans="1:18" s="193" customFormat="1" hidden="1">
      <c r="A3232" s="188" t="s">
        <v>413</v>
      </c>
      <c r="B3232" s="162" t="s">
        <v>4511</v>
      </c>
      <c r="C3232" s="223"/>
      <c r="D3232" s="8" t="str">
        <f>IF(OR(ISNUMBER(SEARCH('[1]Lookup for use classification'!$B$1,C3232)),ISNUMBER(SEARCH('[1]Lookup for use classification'!$C$1,C3232)),ISNUMBER(SEARCH('[1]Lookup for use classification'!$D$1,C3232)),ISNUMBER(SEARCH('[1]Lookup for use classification'!$E$1,C3232))),'[1]Lookup for use classification'!$A$1,IF(ISNUMBER(SEARCH('[1]Lookup for use classification'!$B$2,C3232)),'[1]Lookup for use classification'!$A$2,IF(ISNUMBER(SEARCH('[1]Lookup for use classification'!$B$3,C3232)),'[1]Lookup for use classification'!$A$3,IF(OR(ISNUMBER(SEARCH('[1]Lookup for use classification'!$B$4,C3232)),ISNUMBER(SEARCH('[1]Lookup for use classification'!$C$4,C3232)),ISNUMBER(SEARCH('[1]Lookup for use classification'!$D$4,C3232)),ISNUMBER(SEARCH('[1]Lookup for use classification'!$E$4,C3232))),'[1]Lookup for use classification'!$A$4,IF(OR(ISNUMBER(SEARCH('[1]Lookup for use classification'!$B$5,C3232)),ISNUMBER(SEARCH('[1]Lookup for use classification'!$C$5,C3232)),ISNUMBER(SEARCH('[1]Lookup for use classification'!$D$5,C3232))),'[1]Lookup for use classification'!$A$5,IF(OR(ISNUMBER(SEARCH('[1]Lookup for use classification'!$B$7,C3232)),ISNUMBER(SEARCH('[1]Lookup for use classification'!$C$7,C3232)),ISNUMBER(SEARCH('[1]Lookup for use classification'!$D$7,C3232))),'[1]Lookup for use classification'!$A$7,IF(OR(ISNUMBER(SEARCH('[1]Lookup for use classification'!$B$9,C3232)),ISNUMBER(SEARCH('[1]Lookup for use classification'!$C$9,C3232)),ISNUMBER(SEARCH('[1]Lookup for use classification'!$D$9,C3232)),ISNUMBER(SEARCH('[1]Lookup for use classification'!$E$9,C3232)),ISNUMBER(SEARCH('[1]Lookup for use classification'!$F$9,C3232)),ISNUMBER(SEARCH('[1]Lookup for use classification'!$G$9,C3232)),ISNUMBER(SEARCH('[1]Lookup for use classification'!$H$9,C3232)),ISNUMBER(SEARCH('[1]Lookup for use classification'!$I$9,C3232)),ISNUMBER(SEARCH('[1]Lookup for use classification'!$J$9,C3232)),ISNUMBER(SEARCH('[1]Lookup for use classification'!$K$9,C3232))),'[1]Lookup for use classification'!$A$9,IF(OR(ISNUMBER(SEARCH('[1]Lookup for use classification'!$B$10,C3232)),ISNUMBER(SEARCH('[1]Lookup for use classification'!$C$10,C3232)),ISNUMBER(SEARCH('[1]Lookup for use classification'!$D$10,C3232)),ISNUMBER(SEARCH('[1]Lookup for use classification'!$E$10,C3232)),ISNUMBER(SEARCH('[1]Lookup for use classification'!$F$10,C3232)),ISNUMBER(SEARCH('[1]Lookup for use classification'!$G$10,C3232))),'[1]Lookup for use classification'!$A$10,IF(OR(ISNUMBER(SEARCH('[1]Lookup for use classification'!$B$11,C3232)),ISNUMBER(SEARCH('[1]Lookup for use classification'!$C$11,C3232))),'[1]Lookup for use classification'!$A$11,IF(OR(ISNUMBER(SEARCH('[1]Lookup for use classification'!$B$12,C3232)),ISNUMBER(SEARCH('[1]Lookup for use classification'!$C$12,C3232))),'[1]Lookup for use classification'!$A$12,IF(OR(ISNUMBER(SEARCH('[1]Lookup for use classification'!$B$13,C3232)),ISNUMBER(SEARCH('[1]Lookup for use classification'!$C$13,C3232)),ISNUMBER(SEARCH('[1]Lookup for use classification'!$D$13,C3232)),,ISNUMBER(SEARCH('[1]Lookup for use classification'!$C$13,C3232)),ISNUMBER(SEARCH('[1]Lookup for use classification'!$E$13,C3232))),'[1]Lookup for use classification'!$A$13,IF(OR(ISNUMBER(SEARCH('[1]Lookup for use classification'!$B$14,C3232)),ISNUMBER(SEARCH('[1]Lookup for use classification'!$C$14,C3232)),ISNUMBER(SEARCH('[1]Lookup for use classification'!$D$14,C3232)),,ISNUMBER(SEARCH('[1]Lookup for use classification'!$C$14,C3232))),'[1]Lookup for use classification'!$A$14,"Other"))))))))))))</f>
        <v>Other</v>
      </c>
      <c r="E3232" s="224">
        <v>437</v>
      </c>
      <c r="F3232" s="224"/>
      <c r="G3232" s="224"/>
      <c r="H3232" s="164">
        <v>402</v>
      </c>
      <c r="I3232" s="164"/>
      <c r="J3232" s="165">
        <v>1626</v>
      </c>
      <c r="K3232" s="165"/>
      <c r="L3232" s="165"/>
      <c r="M3232" s="165">
        <v>347</v>
      </c>
      <c r="N3232" s="165"/>
      <c r="O3232" s="165">
        <v>922</v>
      </c>
      <c r="P3232" s="165"/>
      <c r="Q3232" s="165"/>
      <c r="R3232" s="165">
        <v>3591</v>
      </c>
    </row>
    <row r="3233" spans="1:18" hidden="1">
      <c r="A3233" s="187" t="s">
        <v>413</v>
      </c>
      <c r="B3233" s="167" t="s">
        <v>4456</v>
      </c>
      <c r="C3233" s="239" t="s">
        <v>427</v>
      </c>
      <c r="D3233" s="6" t="str">
        <f>IF(OR(ISNUMBER(SEARCH('[1]Lookup for use classification'!$B$1,C3233)),ISNUMBER(SEARCH('[1]Lookup for use classification'!$C$1,C3233)),ISNUMBER(SEARCH('[1]Lookup for use classification'!$D$1,C3233)),ISNUMBER(SEARCH('[1]Lookup for use classification'!$E$1,C3233))),'[1]Lookup for use classification'!$A$1,IF(ISNUMBER(SEARCH('[1]Lookup for use classification'!$B$2,C3233)),'[1]Lookup for use classification'!$A$2,IF(ISNUMBER(SEARCH('[1]Lookup for use classification'!$B$3,C3233)),'[1]Lookup for use classification'!$A$3,IF(OR(ISNUMBER(SEARCH('[1]Lookup for use classification'!$B$4,C3233)),ISNUMBER(SEARCH('[1]Lookup for use classification'!$C$4,C3233)),ISNUMBER(SEARCH('[1]Lookup for use classification'!$D$4,C3233)),ISNUMBER(SEARCH('[1]Lookup for use classification'!$E$4,C3233))),'[1]Lookup for use classification'!$A$4,IF(OR(ISNUMBER(SEARCH('[1]Lookup for use classification'!$B$5,C3233)),ISNUMBER(SEARCH('[1]Lookup for use classification'!$C$5,C3233)),ISNUMBER(SEARCH('[1]Lookup for use classification'!$D$5,C3233))),'[1]Lookup for use classification'!$A$5,IF(OR(ISNUMBER(SEARCH('[1]Lookup for use classification'!$B$7,C3233)),ISNUMBER(SEARCH('[1]Lookup for use classification'!$C$7,C3233)),ISNUMBER(SEARCH('[1]Lookup for use classification'!$D$7,C3233))),'[1]Lookup for use classification'!$A$7,IF(OR(ISNUMBER(SEARCH('[1]Lookup for use classification'!$B$9,C3233)),ISNUMBER(SEARCH('[1]Lookup for use classification'!$C$9,C3233)),ISNUMBER(SEARCH('[1]Lookup for use classification'!$D$9,C3233)),ISNUMBER(SEARCH('[1]Lookup for use classification'!$E$9,C3233)),ISNUMBER(SEARCH('[1]Lookup for use classification'!$F$9,C3233)),ISNUMBER(SEARCH('[1]Lookup for use classification'!$G$9,C3233)),ISNUMBER(SEARCH('[1]Lookup for use classification'!$H$9,C3233)),ISNUMBER(SEARCH('[1]Lookup for use classification'!$I$9,C3233)),ISNUMBER(SEARCH('[1]Lookup for use classification'!$J$9,C3233)),ISNUMBER(SEARCH('[1]Lookup for use classification'!$K$9,C3233))),'[1]Lookup for use classification'!$A$9,IF(OR(ISNUMBER(SEARCH('[1]Lookup for use classification'!$B$10,C3233)),ISNUMBER(SEARCH('[1]Lookup for use classification'!$C$10,C3233)),ISNUMBER(SEARCH('[1]Lookup for use classification'!$D$10,C3233)),ISNUMBER(SEARCH('[1]Lookup for use classification'!$E$10,C3233)),ISNUMBER(SEARCH('[1]Lookup for use classification'!$F$10,C3233)),ISNUMBER(SEARCH('[1]Lookup for use classification'!$G$10,C3233))),'[1]Lookup for use classification'!$A$10,IF(OR(ISNUMBER(SEARCH('[1]Lookup for use classification'!$B$11,C3233)),ISNUMBER(SEARCH('[1]Lookup for use classification'!$C$11,C3233))),'[1]Lookup for use classification'!$A$11,IF(OR(ISNUMBER(SEARCH('[1]Lookup for use classification'!$B$12,C3233)),ISNUMBER(SEARCH('[1]Lookup for use classification'!$C$12,C3233))),'[1]Lookup for use classification'!$A$12,IF(OR(ISNUMBER(SEARCH('[1]Lookup for use classification'!$B$13,C3233)),ISNUMBER(SEARCH('[1]Lookup for use classification'!$C$13,C3233)),ISNUMBER(SEARCH('[1]Lookup for use classification'!$D$13,C3233)),,ISNUMBER(SEARCH('[1]Lookup for use classification'!$C$13,C3233)),ISNUMBER(SEARCH('[1]Lookup for use classification'!$E$13,C3233))),'[1]Lookup for use classification'!$A$13,IF(OR(ISNUMBER(SEARCH('[1]Lookup for use classification'!$B$14,C3233)),ISNUMBER(SEARCH('[1]Lookup for use classification'!$C$14,C3233))),'[1]Lookup for use classification'!$A$14,"Other"))))))))))))</f>
        <v>Other</v>
      </c>
      <c r="E3233" s="240">
        <v>1104</v>
      </c>
      <c r="F3233" s="259" t="s">
        <v>11</v>
      </c>
      <c r="G3233" s="259"/>
    </row>
    <row r="3234" spans="1:18" hidden="1">
      <c r="A3234" s="187" t="s">
        <v>413</v>
      </c>
      <c r="B3234" s="167" t="s">
        <v>4456</v>
      </c>
      <c r="C3234" s="239" t="s">
        <v>190</v>
      </c>
      <c r="D3234" s="6" t="str">
        <f>IF(OR(ISNUMBER(SEARCH('[1]Lookup for use classification'!$B$1,C3234)),ISNUMBER(SEARCH('[1]Lookup for use classification'!$C$1,C3234)),ISNUMBER(SEARCH('[1]Lookup for use classification'!$D$1,C3234)),ISNUMBER(SEARCH('[1]Lookup for use classification'!$E$1,C3234))),'[1]Lookup for use classification'!$A$1,IF(ISNUMBER(SEARCH('[1]Lookup for use classification'!$B$2,C3234)),'[1]Lookup for use classification'!$A$2,IF(ISNUMBER(SEARCH('[1]Lookup for use classification'!$B$3,C3234)),'[1]Lookup for use classification'!$A$3,IF(OR(ISNUMBER(SEARCH('[1]Lookup for use classification'!$B$4,C3234)),ISNUMBER(SEARCH('[1]Lookup for use classification'!$C$4,C3234)),ISNUMBER(SEARCH('[1]Lookup for use classification'!$D$4,C3234)),ISNUMBER(SEARCH('[1]Lookup for use classification'!$E$4,C3234))),'[1]Lookup for use classification'!$A$4,IF(OR(ISNUMBER(SEARCH('[1]Lookup for use classification'!$B$5,C3234)),ISNUMBER(SEARCH('[1]Lookup for use classification'!$C$5,C3234)),ISNUMBER(SEARCH('[1]Lookup for use classification'!$D$5,C3234))),'[1]Lookup for use classification'!$A$5,IF(OR(ISNUMBER(SEARCH('[1]Lookup for use classification'!$B$7,C3234)),ISNUMBER(SEARCH('[1]Lookup for use classification'!$C$7,C3234)),ISNUMBER(SEARCH('[1]Lookup for use classification'!$D$7,C3234))),'[1]Lookup for use classification'!$A$7,IF(OR(ISNUMBER(SEARCH('[1]Lookup for use classification'!$B$9,C3234)),ISNUMBER(SEARCH('[1]Lookup for use classification'!$C$9,C3234)),ISNUMBER(SEARCH('[1]Lookup for use classification'!$D$9,C3234)),ISNUMBER(SEARCH('[1]Lookup for use classification'!$E$9,C3234)),ISNUMBER(SEARCH('[1]Lookup for use classification'!$F$9,C3234)),ISNUMBER(SEARCH('[1]Lookup for use classification'!$G$9,C3234)),ISNUMBER(SEARCH('[1]Lookup for use classification'!$H$9,C3234)),ISNUMBER(SEARCH('[1]Lookup for use classification'!$I$9,C3234)),ISNUMBER(SEARCH('[1]Lookup for use classification'!$J$9,C3234)),ISNUMBER(SEARCH('[1]Lookup for use classification'!$K$9,C3234))),'[1]Lookup for use classification'!$A$9,IF(OR(ISNUMBER(SEARCH('[1]Lookup for use classification'!$B$10,C3234)),ISNUMBER(SEARCH('[1]Lookup for use classification'!$C$10,C3234)),ISNUMBER(SEARCH('[1]Lookup for use classification'!$D$10,C3234)),ISNUMBER(SEARCH('[1]Lookup for use classification'!$E$10,C3234)),ISNUMBER(SEARCH('[1]Lookup for use classification'!$F$10,C3234)),ISNUMBER(SEARCH('[1]Lookup for use classification'!$G$10,C3234))),'[1]Lookup for use classification'!$A$10,IF(OR(ISNUMBER(SEARCH('[1]Lookup for use classification'!$B$11,C3234)),ISNUMBER(SEARCH('[1]Lookup for use classification'!$C$11,C3234))),'[1]Lookup for use classification'!$A$11,IF(OR(ISNUMBER(SEARCH('[1]Lookup for use classification'!$B$12,C3234)),ISNUMBER(SEARCH('[1]Lookup for use classification'!$C$12,C3234))),'[1]Lookup for use classification'!$A$12,IF(OR(ISNUMBER(SEARCH('[1]Lookup for use classification'!$B$13,C3234)),ISNUMBER(SEARCH('[1]Lookup for use classification'!$C$13,C3234)),ISNUMBER(SEARCH('[1]Lookup for use classification'!$D$13,C3234)),,ISNUMBER(SEARCH('[1]Lookup for use classification'!$C$13,C3234)),ISNUMBER(SEARCH('[1]Lookup for use classification'!$E$13,C3234))),'[1]Lookup for use classification'!$A$13,IF(OR(ISNUMBER(SEARCH('[1]Lookup for use classification'!$B$14,C3234)),ISNUMBER(SEARCH('[1]Lookup for use classification'!$C$14,C3234))),'[1]Lookup for use classification'!$A$14,"Other"))))))))))))</f>
        <v>Public Assembly</v>
      </c>
      <c r="E3234" s="240">
        <v>1000</v>
      </c>
      <c r="F3234" s="259" t="s">
        <v>415</v>
      </c>
      <c r="G3234" s="259" t="s">
        <v>416</v>
      </c>
    </row>
    <row r="3235" spans="1:18" hidden="1">
      <c r="A3235" s="188" t="s">
        <v>413</v>
      </c>
      <c r="B3235" s="162" t="s">
        <v>4511</v>
      </c>
      <c r="C3235" s="223" t="s">
        <v>2510</v>
      </c>
      <c r="D3235" s="162" t="s">
        <v>2424</v>
      </c>
      <c r="E3235" s="224">
        <v>1269</v>
      </c>
      <c r="F3235" s="224"/>
      <c r="G3235" s="224"/>
      <c r="H3235" s="164">
        <v>612</v>
      </c>
      <c r="I3235" s="164"/>
      <c r="J3235" s="165">
        <v>2754</v>
      </c>
      <c r="M3235" s="165">
        <v>365</v>
      </c>
      <c r="O3235" s="165">
        <v>1657</v>
      </c>
      <c r="R3235" s="165">
        <v>9855</v>
      </c>
    </row>
    <row r="3236" spans="1:18" hidden="1">
      <c r="A3236" s="187" t="s">
        <v>413</v>
      </c>
      <c r="B3236" s="167" t="s">
        <v>4456</v>
      </c>
      <c r="C3236" s="239" t="s">
        <v>417</v>
      </c>
      <c r="D3236" s="6" t="str">
        <f>IF(OR(ISNUMBER(SEARCH('[1]Lookup for use classification'!$B$1,C3236)),ISNUMBER(SEARCH('[1]Lookup for use classification'!$C$1,C3236)),ISNUMBER(SEARCH('[1]Lookup for use classification'!$D$1,C3236)),ISNUMBER(SEARCH('[1]Lookup for use classification'!$E$1,C3236))),'[1]Lookup for use classification'!$A$1,IF(ISNUMBER(SEARCH('[1]Lookup for use classification'!$B$2,C3236)),'[1]Lookup for use classification'!$A$2,IF(ISNUMBER(SEARCH('[1]Lookup for use classification'!$B$3,C3236)),'[1]Lookup for use classification'!$A$3,IF(OR(ISNUMBER(SEARCH('[1]Lookup for use classification'!$B$4,C3236)),ISNUMBER(SEARCH('[1]Lookup for use classification'!$C$4,C3236)),ISNUMBER(SEARCH('[1]Lookup for use classification'!$D$4,C3236)),ISNUMBER(SEARCH('[1]Lookup for use classification'!$E$4,C3236))),'[1]Lookup for use classification'!$A$4,IF(OR(ISNUMBER(SEARCH('[1]Lookup for use classification'!$B$5,C3236)),ISNUMBER(SEARCH('[1]Lookup for use classification'!$C$5,C3236)),ISNUMBER(SEARCH('[1]Lookup for use classification'!$D$5,C3236))),'[1]Lookup for use classification'!$A$5,IF(OR(ISNUMBER(SEARCH('[1]Lookup for use classification'!$B$7,C3236)),ISNUMBER(SEARCH('[1]Lookup for use classification'!$C$7,C3236)),ISNUMBER(SEARCH('[1]Lookup for use classification'!$D$7,C3236))),'[1]Lookup for use classification'!$A$7,IF(OR(ISNUMBER(SEARCH('[1]Lookup for use classification'!$B$9,C3236)),ISNUMBER(SEARCH('[1]Lookup for use classification'!$C$9,C3236)),ISNUMBER(SEARCH('[1]Lookup for use classification'!$D$9,C3236)),ISNUMBER(SEARCH('[1]Lookup for use classification'!$E$9,C3236)),ISNUMBER(SEARCH('[1]Lookup for use classification'!$F$9,C3236)),ISNUMBER(SEARCH('[1]Lookup for use classification'!$G$9,C3236)),ISNUMBER(SEARCH('[1]Lookup for use classification'!$H$9,C3236)),ISNUMBER(SEARCH('[1]Lookup for use classification'!$I$9,C3236)),ISNUMBER(SEARCH('[1]Lookup for use classification'!$J$9,C3236)),ISNUMBER(SEARCH('[1]Lookup for use classification'!$K$9,C3236))),'[1]Lookup for use classification'!$A$9,IF(OR(ISNUMBER(SEARCH('[1]Lookup for use classification'!$B$10,C3236)),ISNUMBER(SEARCH('[1]Lookup for use classification'!$C$10,C3236)),ISNUMBER(SEARCH('[1]Lookup for use classification'!$D$10,C3236)),ISNUMBER(SEARCH('[1]Lookup for use classification'!$E$10,C3236)),ISNUMBER(SEARCH('[1]Lookup for use classification'!$F$10,C3236)),ISNUMBER(SEARCH('[1]Lookup for use classification'!$G$10,C3236))),'[1]Lookup for use classification'!$A$10,IF(OR(ISNUMBER(SEARCH('[1]Lookup for use classification'!$B$11,C3236)),ISNUMBER(SEARCH('[1]Lookup for use classification'!$C$11,C3236))),'[1]Lookup for use classification'!$A$11,IF(OR(ISNUMBER(SEARCH('[1]Lookup for use classification'!$B$12,C3236)),ISNUMBER(SEARCH('[1]Lookup for use classification'!$C$12,C3236))),'[1]Lookup for use classification'!$A$12,IF(OR(ISNUMBER(SEARCH('[1]Lookup for use classification'!$B$13,C3236)),ISNUMBER(SEARCH('[1]Lookup for use classification'!$C$13,C3236)),ISNUMBER(SEARCH('[1]Lookup for use classification'!$D$13,C3236)),,ISNUMBER(SEARCH('[1]Lookup for use classification'!$C$13,C3236)),ISNUMBER(SEARCH('[1]Lookup for use classification'!$E$13,C3236))),'[1]Lookup for use classification'!$A$13,IF(OR(ISNUMBER(SEARCH('[1]Lookup for use classification'!$B$14,C3236)),ISNUMBER(SEARCH('[1]Lookup for use classification'!$C$14,C3236))),'[1]Lookup for use classification'!$A$14,"Other"))))))))))))</f>
        <v>Public Assembly</v>
      </c>
      <c r="E3236" s="240">
        <v>1600</v>
      </c>
      <c r="F3236" s="259" t="s">
        <v>415</v>
      </c>
      <c r="G3236" s="259" t="s">
        <v>416</v>
      </c>
    </row>
    <row r="3237" spans="1:18" hidden="1">
      <c r="A3237" s="188" t="s">
        <v>413</v>
      </c>
      <c r="B3237" s="8" t="str">
        <f>IF(ISNA(VLOOKUP(CONCATENATE(A3237,C3237),ARIS!$A$1:$A$959,1,FALSE)),"","ARIS")</f>
        <v>ARIS</v>
      </c>
      <c r="C3237" s="223" t="s">
        <v>2385</v>
      </c>
      <c r="D3237" s="8" t="str">
        <f>IF(OR(ISNUMBER(SEARCH('[1]Lookup for use classification'!$B$1,C3237)),ISNUMBER(SEARCH('[1]Lookup for use classification'!$C$1,C3237)),ISNUMBER(SEARCH('[1]Lookup for use classification'!$D$1,C3237))),'[1]Lookup for use classification'!$A$1,IF(ISNUMBER(SEARCH('[1]Lookup for use classification'!$B$2,C3237)),'[1]Lookup for use classification'!$A$2,IF(ISNUMBER(SEARCH('[1]Lookup for use classification'!$B$3,C3237)),'[1]Lookup for use classification'!$A$3,IF(OR(ISNUMBER(SEARCH('[1]Lookup for use classification'!$B$4,C3237)),ISNUMBER(SEARCH('[1]Lookup for use classification'!$C$4,C3237))),'[1]Lookup for use classification'!$A$4,IF(OR(ISNUMBER(SEARCH('[1]Lookup for use classification'!$B$5,C3237)),ISNUMBER(SEARCH('[1]Lookup for use classification'!$C$5,C3237)),ISNUMBER(SEARCH('[1]Lookup for use classification'!$D$5,C3237))),'[1]Lookup for use classification'!$A$5,IF(OR(ISNUMBER(SEARCH('[1]Lookup for use classification'!$B$7,C3237)),ISNUMBER(SEARCH('[1]Lookup for use classification'!$C$7,C3237)),ISNUMBER(SEARCH('[1]Lookup for use classification'!$D$7,C3237))),'[1]Lookup for use classification'!$A$7,IF(OR(ISNUMBER(SEARCH('[1]Lookup for use classification'!$B$9,C3237)),ISNUMBER(SEARCH('[1]Lookup for use classification'!$C$9,C3237)),ISNUMBER(SEARCH('[1]Lookup for use classification'!$D$9,C3237)),ISNUMBER(SEARCH('[1]Lookup for use classification'!$E$9,C3237)),ISNUMBER(SEARCH('[1]Lookup for use classification'!$F$9,C3237)),ISNUMBER(SEARCH('[1]Lookup for use classification'!$G$9,C3237))),'[1]Lookup for use classification'!$A$9,IF(OR(ISNUMBER(SEARCH('[1]Lookup for use classification'!$B$10,C3237)),ISNUMBER(SEARCH('[1]Lookup for use classification'!$C$10,C3237)),ISNUMBER(SEARCH('[1]Lookup for use classification'!$D$10,C3237)),ISNUMBER(SEARCH('[1]Lookup for use classification'!$E$10,C3237)),ISNUMBER(SEARCH('[1]Lookup for use classification'!$F$10,C3237))),'[1]Lookup for use classification'!$A$10,IF(OR(ISNUMBER(SEARCH('[1]Lookup for use classification'!$B$11,C3237)),ISNUMBER(SEARCH('[1]Lookup for use classification'!$C$11,C3237))),'[1]Lookup for use classification'!$A$11,IF(OR(ISNUMBER(SEARCH('[1]Lookup for use classification'!$B$12,C3237)),ISNUMBER(SEARCH('[1]Lookup for use classification'!$C$12,C3237))),'[1]Lookup for use classification'!$A$12,"Nope"))))))))))</f>
        <v>Public Safety</v>
      </c>
      <c r="E3237" s="224">
        <v>437</v>
      </c>
      <c r="F3237" s="224"/>
      <c r="G3237" s="224"/>
      <c r="H3237" s="164">
        <v>174.39416058394161</v>
      </c>
      <c r="I3237" s="164"/>
      <c r="J3237" s="165">
        <v>1688.0140200000001</v>
      </c>
    </row>
    <row r="3238" spans="1:18" hidden="1">
      <c r="A3238" s="187" t="s">
        <v>413</v>
      </c>
      <c r="B3238" s="167" t="s">
        <v>4456</v>
      </c>
      <c r="C3238" s="239" t="s">
        <v>422</v>
      </c>
      <c r="D3238" s="6" t="str">
        <f>IF(OR(ISNUMBER(SEARCH('[1]Lookup for use classification'!$B$1,C3238)),ISNUMBER(SEARCH('[1]Lookup for use classification'!$C$1,C3238)),ISNUMBER(SEARCH('[1]Lookup for use classification'!$D$1,C3238)),ISNUMBER(SEARCH('[1]Lookup for use classification'!$E$1,C3238))),'[1]Lookup for use classification'!$A$1,IF(ISNUMBER(SEARCH('[1]Lookup for use classification'!$B$2,C3238)),'[1]Lookup for use classification'!$A$2,IF(ISNUMBER(SEARCH('[1]Lookup for use classification'!$B$3,C3238)),'[1]Lookup for use classification'!$A$3,IF(OR(ISNUMBER(SEARCH('[1]Lookup for use classification'!$B$4,C3238)),ISNUMBER(SEARCH('[1]Lookup for use classification'!$C$4,C3238)),ISNUMBER(SEARCH('[1]Lookup for use classification'!$D$4,C3238)),ISNUMBER(SEARCH('[1]Lookup for use classification'!$E$4,C3238))),'[1]Lookup for use classification'!$A$4,IF(OR(ISNUMBER(SEARCH('[1]Lookup for use classification'!$B$5,C3238)),ISNUMBER(SEARCH('[1]Lookup for use classification'!$C$5,C3238)),ISNUMBER(SEARCH('[1]Lookup for use classification'!$D$5,C3238))),'[1]Lookup for use classification'!$A$5,IF(OR(ISNUMBER(SEARCH('[1]Lookup for use classification'!$B$7,C3238)),ISNUMBER(SEARCH('[1]Lookup for use classification'!$C$7,C3238)),ISNUMBER(SEARCH('[1]Lookup for use classification'!$D$7,C3238))),'[1]Lookup for use classification'!$A$7,IF(OR(ISNUMBER(SEARCH('[1]Lookup for use classification'!$B$9,C3238)),ISNUMBER(SEARCH('[1]Lookup for use classification'!$C$9,C3238)),ISNUMBER(SEARCH('[1]Lookup for use classification'!$D$9,C3238)),ISNUMBER(SEARCH('[1]Lookup for use classification'!$E$9,C3238)),ISNUMBER(SEARCH('[1]Lookup for use classification'!$F$9,C3238)),ISNUMBER(SEARCH('[1]Lookup for use classification'!$G$9,C3238)),ISNUMBER(SEARCH('[1]Lookup for use classification'!$H$9,C3238)),ISNUMBER(SEARCH('[1]Lookup for use classification'!$I$9,C3238)),ISNUMBER(SEARCH('[1]Lookup for use classification'!$J$9,C3238)),ISNUMBER(SEARCH('[1]Lookup for use classification'!$K$9,C3238))),'[1]Lookup for use classification'!$A$9,IF(OR(ISNUMBER(SEARCH('[1]Lookup for use classification'!$B$10,C3238)),ISNUMBER(SEARCH('[1]Lookup for use classification'!$C$10,C3238)),ISNUMBER(SEARCH('[1]Lookup for use classification'!$D$10,C3238)),ISNUMBER(SEARCH('[1]Lookup for use classification'!$E$10,C3238)),ISNUMBER(SEARCH('[1]Lookup for use classification'!$F$10,C3238)),ISNUMBER(SEARCH('[1]Lookup for use classification'!$G$10,C3238))),'[1]Lookup for use classification'!$A$10,IF(OR(ISNUMBER(SEARCH('[1]Lookup for use classification'!$B$11,C3238)),ISNUMBER(SEARCH('[1]Lookup for use classification'!$C$11,C3238))),'[1]Lookup for use classification'!$A$11,IF(OR(ISNUMBER(SEARCH('[1]Lookup for use classification'!$B$12,C3238)),ISNUMBER(SEARCH('[1]Lookup for use classification'!$C$12,C3238))),'[1]Lookup for use classification'!$A$12,IF(OR(ISNUMBER(SEARCH('[1]Lookup for use classification'!$B$13,C3238)),ISNUMBER(SEARCH('[1]Lookup for use classification'!$C$13,C3238)),ISNUMBER(SEARCH('[1]Lookup for use classification'!$D$13,C3238)),,ISNUMBER(SEARCH('[1]Lookup for use classification'!$C$13,C3238)),ISNUMBER(SEARCH('[1]Lookup for use classification'!$E$13,C3238))),'[1]Lookup for use classification'!$A$13,IF(OR(ISNUMBER(SEARCH('[1]Lookup for use classification'!$B$14,C3238)),ISNUMBER(SEARCH('[1]Lookup for use classification'!$C$14,C3238))),'[1]Lookup for use classification'!$A$14,"Other"))))))))))))</f>
        <v>Retail - Other</v>
      </c>
      <c r="E3238" s="240">
        <v>800</v>
      </c>
      <c r="F3238" s="259" t="s">
        <v>415</v>
      </c>
      <c r="G3238" s="259" t="s">
        <v>423</v>
      </c>
    </row>
    <row r="3239" spans="1:18" hidden="1">
      <c r="A3239" s="138" t="s">
        <v>413</v>
      </c>
      <c r="B3239" s="8" t="str">
        <f>IF(ISNA(VLOOKUP(CONCATENATE(A3239,C3239),EUS!$B$2:$B$1939,1,FALSE)),"","End Use Study")</f>
        <v>End Use Study</v>
      </c>
      <c r="C3239" s="14" t="s">
        <v>82</v>
      </c>
      <c r="D3239" s="162" t="s">
        <v>1980</v>
      </c>
      <c r="E3239" s="15">
        <v>1104</v>
      </c>
      <c r="F3239" s="15"/>
      <c r="G3239" s="15"/>
      <c r="H3239" s="164"/>
      <c r="I3239" s="164"/>
      <c r="J3239" s="7"/>
      <c r="L3239" s="6"/>
    </row>
    <row r="3240" spans="1:18" hidden="1">
      <c r="A3240" s="187" t="s">
        <v>413</v>
      </c>
      <c r="B3240" s="167" t="s">
        <v>4456</v>
      </c>
      <c r="C3240" s="239" t="s">
        <v>421</v>
      </c>
      <c r="D3240" s="6" t="str">
        <f>IF(OR(ISNUMBER(SEARCH('[1]Lookup for use classification'!$B$1,C3240)),ISNUMBER(SEARCH('[1]Lookup for use classification'!$C$1,C3240)),ISNUMBER(SEARCH('[1]Lookup for use classification'!$D$1,C3240)),ISNUMBER(SEARCH('[1]Lookup for use classification'!$E$1,C3240))),'[1]Lookup for use classification'!$A$1,IF(ISNUMBER(SEARCH('[1]Lookup for use classification'!$B$2,C3240)),'[1]Lookup for use classification'!$A$2,IF(ISNUMBER(SEARCH('[1]Lookup for use classification'!$B$3,C3240)),'[1]Lookup for use classification'!$A$3,IF(OR(ISNUMBER(SEARCH('[1]Lookup for use classification'!$B$4,C3240)),ISNUMBER(SEARCH('[1]Lookup for use classification'!$C$4,C3240)),ISNUMBER(SEARCH('[1]Lookup for use classification'!$D$4,C3240)),ISNUMBER(SEARCH('[1]Lookup for use classification'!$E$4,C3240))),'[1]Lookup for use classification'!$A$4,IF(OR(ISNUMBER(SEARCH('[1]Lookup for use classification'!$B$5,C3240)),ISNUMBER(SEARCH('[1]Lookup for use classification'!$C$5,C3240)),ISNUMBER(SEARCH('[1]Lookup for use classification'!$D$5,C3240))),'[1]Lookup for use classification'!$A$5,IF(OR(ISNUMBER(SEARCH('[1]Lookup for use classification'!$B$7,C3240)),ISNUMBER(SEARCH('[1]Lookup for use classification'!$C$7,C3240)),ISNUMBER(SEARCH('[1]Lookup for use classification'!$D$7,C3240))),'[1]Lookup for use classification'!$A$7,IF(OR(ISNUMBER(SEARCH('[1]Lookup for use classification'!$B$9,C3240)),ISNUMBER(SEARCH('[1]Lookup for use classification'!$C$9,C3240)),ISNUMBER(SEARCH('[1]Lookup for use classification'!$D$9,C3240)),ISNUMBER(SEARCH('[1]Lookup for use classification'!$E$9,C3240)),ISNUMBER(SEARCH('[1]Lookup for use classification'!$F$9,C3240)),ISNUMBER(SEARCH('[1]Lookup for use classification'!$G$9,C3240)),ISNUMBER(SEARCH('[1]Lookup for use classification'!$H$9,C3240)),ISNUMBER(SEARCH('[1]Lookup for use classification'!$I$9,C3240)),ISNUMBER(SEARCH('[1]Lookup for use classification'!$J$9,C3240)),ISNUMBER(SEARCH('[1]Lookup for use classification'!$K$9,C3240))),'[1]Lookup for use classification'!$A$9,IF(OR(ISNUMBER(SEARCH('[1]Lookup for use classification'!$B$10,C3240)),ISNUMBER(SEARCH('[1]Lookup for use classification'!$C$10,C3240)),ISNUMBER(SEARCH('[1]Lookup for use classification'!$D$10,C3240)),ISNUMBER(SEARCH('[1]Lookup for use classification'!$E$10,C3240)),ISNUMBER(SEARCH('[1]Lookup for use classification'!$F$10,C3240)),ISNUMBER(SEARCH('[1]Lookup for use classification'!$G$10,C3240))),'[1]Lookup for use classification'!$A$10,IF(OR(ISNUMBER(SEARCH('[1]Lookup for use classification'!$B$11,C3240)),ISNUMBER(SEARCH('[1]Lookup for use classification'!$C$11,C3240))),'[1]Lookup for use classification'!$A$11,IF(OR(ISNUMBER(SEARCH('[1]Lookup for use classification'!$B$12,C3240)),ISNUMBER(SEARCH('[1]Lookup for use classification'!$C$12,C3240))),'[1]Lookup for use classification'!$A$12,IF(OR(ISNUMBER(SEARCH('[1]Lookup for use classification'!$B$13,C3240)),ISNUMBER(SEARCH('[1]Lookup for use classification'!$C$13,C3240)),ISNUMBER(SEARCH('[1]Lookup for use classification'!$D$13,C3240)),,ISNUMBER(SEARCH('[1]Lookup for use classification'!$C$13,C3240)),ISNUMBER(SEARCH('[1]Lookup for use classification'!$E$13,C3240))),'[1]Lookup for use classification'!$A$13,IF(OR(ISNUMBER(SEARCH('[1]Lookup for use classification'!$B$14,C3240)),ISNUMBER(SEARCH('[1]Lookup for use classification'!$C$14,C3240))),'[1]Lookup for use classification'!$A$14,"Other"))))))))))))</f>
        <v>Water &amp; Sewer</v>
      </c>
      <c r="E3240" s="240">
        <v>784</v>
      </c>
      <c r="F3240" s="259" t="s">
        <v>10</v>
      </c>
      <c r="G3240" s="259" t="s">
        <v>11</v>
      </c>
    </row>
    <row r="3241" spans="1:18" hidden="1">
      <c r="A3241" s="187" t="s">
        <v>413</v>
      </c>
      <c r="B3241" s="167" t="s">
        <v>4456</v>
      </c>
      <c r="C3241" s="239" t="s">
        <v>64</v>
      </c>
      <c r="D3241" s="6" t="str">
        <f>IF(OR(ISNUMBER(SEARCH('[1]Lookup for use classification'!$B$1,C3241)),ISNUMBER(SEARCH('[1]Lookup for use classification'!$C$1,C3241)),ISNUMBER(SEARCH('[1]Lookup for use classification'!$D$1,C3241)),ISNUMBER(SEARCH('[1]Lookup for use classification'!$E$1,C3241))),'[1]Lookup for use classification'!$A$1,IF(ISNUMBER(SEARCH('[1]Lookup for use classification'!$B$2,C3241)),'[1]Lookup for use classification'!$A$2,IF(ISNUMBER(SEARCH('[1]Lookup for use classification'!$B$3,C3241)),'[1]Lookup for use classification'!$A$3,IF(OR(ISNUMBER(SEARCH('[1]Lookup for use classification'!$B$4,C3241)),ISNUMBER(SEARCH('[1]Lookup for use classification'!$C$4,C3241)),ISNUMBER(SEARCH('[1]Lookup for use classification'!$D$4,C3241)),ISNUMBER(SEARCH('[1]Lookup for use classification'!$E$4,C3241))),'[1]Lookup for use classification'!$A$4,IF(OR(ISNUMBER(SEARCH('[1]Lookup for use classification'!$B$5,C3241)),ISNUMBER(SEARCH('[1]Lookup for use classification'!$C$5,C3241)),ISNUMBER(SEARCH('[1]Lookup for use classification'!$D$5,C3241))),'[1]Lookup for use classification'!$A$5,IF(OR(ISNUMBER(SEARCH('[1]Lookup for use classification'!$B$7,C3241)),ISNUMBER(SEARCH('[1]Lookup for use classification'!$C$7,C3241)),ISNUMBER(SEARCH('[1]Lookup for use classification'!$D$7,C3241))),'[1]Lookup for use classification'!$A$7,IF(OR(ISNUMBER(SEARCH('[1]Lookup for use classification'!$B$9,C3241)),ISNUMBER(SEARCH('[1]Lookup for use classification'!$C$9,C3241)),ISNUMBER(SEARCH('[1]Lookup for use classification'!$D$9,C3241)),ISNUMBER(SEARCH('[1]Lookup for use classification'!$E$9,C3241)),ISNUMBER(SEARCH('[1]Lookup for use classification'!$F$9,C3241)),ISNUMBER(SEARCH('[1]Lookup for use classification'!$G$9,C3241)),ISNUMBER(SEARCH('[1]Lookup for use classification'!$H$9,C3241)),ISNUMBER(SEARCH('[1]Lookup for use classification'!$I$9,C3241)),ISNUMBER(SEARCH('[1]Lookup for use classification'!$J$9,C3241)),ISNUMBER(SEARCH('[1]Lookup for use classification'!$K$9,C3241))),'[1]Lookup for use classification'!$A$9,IF(OR(ISNUMBER(SEARCH('[1]Lookup for use classification'!$B$10,C3241)),ISNUMBER(SEARCH('[1]Lookup for use classification'!$C$10,C3241)),ISNUMBER(SEARCH('[1]Lookup for use classification'!$D$10,C3241)),ISNUMBER(SEARCH('[1]Lookup for use classification'!$E$10,C3241)),ISNUMBER(SEARCH('[1]Lookup for use classification'!$F$10,C3241)),ISNUMBER(SEARCH('[1]Lookup for use classification'!$G$10,C3241))),'[1]Lookup for use classification'!$A$10,IF(OR(ISNUMBER(SEARCH('[1]Lookup for use classification'!$B$11,C3241)),ISNUMBER(SEARCH('[1]Lookup for use classification'!$C$11,C3241))),'[1]Lookup for use classification'!$A$11,IF(OR(ISNUMBER(SEARCH('[1]Lookup for use classification'!$B$12,C3241)),ISNUMBER(SEARCH('[1]Lookup for use classification'!$C$12,C3241))),'[1]Lookup for use classification'!$A$12,IF(OR(ISNUMBER(SEARCH('[1]Lookup for use classification'!$B$13,C3241)),ISNUMBER(SEARCH('[1]Lookup for use classification'!$C$13,C3241)),ISNUMBER(SEARCH('[1]Lookup for use classification'!$D$13,C3241)),,ISNUMBER(SEARCH('[1]Lookup for use classification'!$C$13,C3241)),ISNUMBER(SEARCH('[1]Lookup for use classification'!$E$13,C3241))),'[1]Lookup for use classification'!$A$13,IF(OR(ISNUMBER(SEARCH('[1]Lookup for use classification'!$B$14,C3241)),ISNUMBER(SEARCH('[1]Lookup for use classification'!$C$14,C3241))),'[1]Lookup for use classification'!$A$14,"Other"))))))))))))</f>
        <v>Water &amp; Sewer</v>
      </c>
      <c r="E3241" s="240">
        <v>1100</v>
      </c>
      <c r="F3241" s="259" t="s">
        <v>415</v>
      </c>
      <c r="G3241" s="259" t="s">
        <v>426</v>
      </c>
    </row>
    <row r="3242" spans="1:18" hidden="1">
      <c r="A3242" s="138" t="s">
        <v>428</v>
      </c>
      <c r="B3242" s="8" t="str">
        <f>IF(ISNA(VLOOKUP(CONCATENATE(A3242,C3242),EUS!$B$2:$B$1939,1,FALSE)),"","End Use Study")</f>
        <v>End Use Study</v>
      </c>
      <c r="C3242" s="14" t="s">
        <v>3511</v>
      </c>
      <c r="D3242" s="162" t="s">
        <v>3335</v>
      </c>
      <c r="E3242" s="15">
        <v>2000</v>
      </c>
      <c r="F3242" s="15"/>
      <c r="G3242" s="15"/>
      <c r="H3242" s="164">
        <v>570</v>
      </c>
      <c r="I3242" s="164"/>
      <c r="J3242" s="7">
        <v>7200</v>
      </c>
      <c r="L3242" s="6"/>
    </row>
    <row r="3243" spans="1:18" hidden="1">
      <c r="A3243" s="187" t="s">
        <v>428</v>
      </c>
      <c r="B3243" s="167" t="s">
        <v>4456</v>
      </c>
      <c r="C3243" s="239" t="s">
        <v>436</v>
      </c>
      <c r="D3243" s="6" t="str">
        <f>IF(OR(ISNUMBER(SEARCH('[1]Lookup for use classification'!$B$1,C3243)),ISNUMBER(SEARCH('[1]Lookup for use classification'!$C$1,C3243)),ISNUMBER(SEARCH('[1]Lookup for use classification'!$D$1,C3243)),ISNUMBER(SEARCH('[1]Lookup for use classification'!$E$1,C3243))),'[1]Lookup for use classification'!$A$1,IF(ISNUMBER(SEARCH('[1]Lookup for use classification'!$B$2,C3243)),'[1]Lookup for use classification'!$A$2,IF(ISNUMBER(SEARCH('[1]Lookup for use classification'!$B$3,C3243)),'[1]Lookup for use classification'!$A$3,IF(OR(ISNUMBER(SEARCH('[1]Lookup for use classification'!$B$4,C3243)),ISNUMBER(SEARCH('[1]Lookup for use classification'!$C$4,C3243)),ISNUMBER(SEARCH('[1]Lookup for use classification'!$D$4,C3243)),ISNUMBER(SEARCH('[1]Lookup for use classification'!$E$4,C3243))),'[1]Lookup for use classification'!$A$4,IF(OR(ISNUMBER(SEARCH('[1]Lookup for use classification'!$B$5,C3243)),ISNUMBER(SEARCH('[1]Lookup for use classification'!$C$5,C3243)),ISNUMBER(SEARCH('[1]Lookup for use classification'!$D$5,C3243))),'[1]Lookup for use classification'!$A$5,IF(OR(ISNUMBER(SEARCH('[1]Lookup for use classification'!$B$7,C3243)),ISNUMBER(SEARCH('[1]Lookup for use classification'!$C$7,C3243)),ISNUMBER(SEARCH('[1]Lookup for use classification'!$D$7,C3243))),'[1]Lookup for use classification'!$A$7,IF(OR(ISNUMBER(SEARCH('[1]Lookup for use classification'!$B$9,C3243)),ISNUMBER(SEARCH('[1]Lookup for use classification'!$C$9,C3243)),ISNUMBER(SEARCH('[1]Lookup for use classification'!$D$9,C3243)),ISNUMBER(SEARCH('[1]Lookup for use classification'!$E$9,C3243)),ISNUMBER(SEARCH('[1]Lookup for use classification'!$F$9,C3243)),ISNUMBER(SEARCH('[1]Lookup for use classification'!$G$9,C3243)),ISNUMBER(SEARCH('[1]Lookup for use classification'!$H$9,C3243)),ISNUMBER(SEARCH('[1]Lookup for use classification'!$I$9,C3243)),ISNUMBER(SEARCH('[1]Lookup for use classification'!$J$9,C3243)),ISNUMBER(SEARCH('[1]Lookup for use classification'!$K$9,C3243))),'[1]Lookup for use classification'!$A$9,IF(OR(ISNUMBER(SEARCH('[1]Lookup for use classification'!$B$10,C3243)),ISNUMBER(SEARCH('[1]Lookup for use classification'!$C$10,C3243)),ISNUMBER(SEARCH('[1]Lookup for use classification'!$D$10,C3243)),ISNUMBER(SEARCH('[1]Lookup for use classification'!$E$10,C3243)),ISNUMBER(SEARCH('[1]Lookup for use classification'!$F$10,C3243)),ISNUMBER(SEARCH('[1]Lookup for use classification'!$G$10,C3243))),'[1]Lookup for use classification'!$A$10,IF(OR(ISNUMBER(SEARCH('[1]Lookup for use classification'!$B$11,C3243)),ISNUMBER(SEARCH('[1]Lookup for use classification'!$C$11,C3243))),'[1]Lookup for use classification'!$A$11,IF(OR(ISNUMBER(SEARCH('[1]Lookup for use classification'!$B$12,C3243)),ISNUMBER(SEARCH('[1]Lookup for use classification'!$C$12,C3243))),'[1]Lookup for use classification'!$A$12,IF(OR(ISNUMBER(SEARCH('[1]Lookup for use classification'!$B$13,C3243)),ISNUMBER(SEARCH('[1]Lookup for use classification'!$C$13,C3243)),ISNUMBER(SEARCH('[1]Lookup for use classification'!$D$13,C3243)),,ISNUMBER(SEARCH('[1]Lookup for use classification'!$C$13,C3243)),ISNUMBER(SEARCH('[1]Lookup for use classification'!$E$13,C3243))),'[1]Lookup for use classification'!$A$13,IF(OR(ISNUMBER(SEARCH('[1]Lookup for use classification'!$B$14,C3243)),ISNUMBER(SEARCH('[1]Lookup for use classification'!$C$14,C3243))),'[1]Lookup for use classification'!$A$14,"Other"))))))))))))</f>
        <v>Education - K - 12</v>
      </c>
      <c r="E3243" s="240">
        <v>9554</v>
      </c>
      <c r="F3243" s="259"/>
      <c r="G3243" s="259"/>
    </row>
    <row r="3244" spans="1:18" hidden="1">
      <c r="A3244" s="185" t="s">
        <v>428</v>
      </c>
      <c r="B3244" s="8" t="s">
        <v>6055</v>
      </c>
      <c r="C3244" s="221"/>
      <c r="D3244" s="162" t="s">
        <v>3335</v>
      </c>
      <c r="E3244" s="222">
        <v>16209</v>
      </c>
      <c r="F3244" s="222"/>
      <c r="G3244" s="222"/>
      <c r="H3244" s="164"/>
      <c r="I3244" s="164"/>
      <c r="K3244" s="163"/>
    </row>
    <row r="3245" spans="1:18" hidden="1">
      <c r="A3245" s="188" t="s">
        <v>428</v>
      </c>
      <c r="B3245" s="162" t="s">
        <v>4511</v>
      </c>
      <c r="C3245" s="223" t="s">
        <v>3283</v>
      </c>
      <c r="D3245" s="162" t="s">
        <v>3232</v>
      </c>
      <c r="E3245" s="224">
        <v>1740</v>
      </c>
      <c r="F3245" s="224"/>
      <c r="G3245" s="224"/>
      <c r="H3245" s="164">
        <v>930</v>
      </c>
      <c r="I3245" s="164"/>
      <c r="J3245" s="165">
        <v>14119</v>
      </c>
      <c r="M3245" s="165">
        <v>697</v>
      </c>
      <c r="O3245" s="165">
        <v>12599</v>
      </c>
      <c r="R3245" s="165">
        <v>5620</v>
      </c>
    </row>
    <row r="3246" spans="1:18" hidden="1">
      <c r="A3246" s="185" t="s">
        <v>428</v>
      </c>
      <c r="B3246" s="167" t="s">
        <v>4456</v>
      </c>
      <c r="C3246" s="239" t="s">
        <v>37</v>
      </c>
      <c r="D3246" s="6" t="str">
        <f>IF(OR(ISNUMBER(SEARCH('[1]Lookup for use classification'!$B$1,C3246)),ISNUMBER(SEARCH('[1]Lookup for use classification'!$C$1,C3246)),ISNUMBER(SEARCH('[1]Lookup for use classification'!$D$1,C3246)),ISNUMBER(SEARCH('[1]Lookup for use classification'!$E$1,C3246))),'[1]Lookup for use classification'!$A$1,IF(ISNUMBER(SEARCH('[1]Lookup for use classification'!$B$2,C3246)),'[1]Lookup for use classification'!$A$2,IF(ISNUMBER(SEARCH('[1]Lookup for use classification'!$B$3,C3246)),'[1]Lookup for use classification'!$A$3,IF(OR(ISNUMBER(SEARCH('[1]Lookup for use classification'!$B$4,C3246)),ISNUMBER(SEARCH('[1]Lookup for use classification'!$C$4,C3246)),ISNUMBER(SEARCH('[1]Lookup for use classification'!$D$4,C3246)),ISNUMBER(SEARCH('[1]Lookup for use classification'!$E$4,C3246))),'[1]Lookup for use classification'!$A$4,IF(OR(ISNUMBER(SEARCH('[1]Lookup for use classification'!$B$5,C3246)),ISNUMBER(SEARCH('[1]Lookup for use classification'!$C$5,C3246)),ISNUMBER(SEARCH('[1]Lookup for use classification'!$D$5,C3246))),'[1]Lookup for use classification'!$A$5,IF(OR(ISNUMBER(SEARCH('[1]Lookup for use classification'!$B$7,C3246)),ISNUMBER(SEARCH('[1]Lookup for use classification'!$C$7,C3246)),ISNUMBER(SEARCH('[1]Lookup for use classification'!$D$7,C3246))),'[1]Lookup for use classification'!$A$7,IF(OR(ISNUMBER(SEARCH('[1]Lookup for use classification'!$B$9,C3246)),ISNUMBER(SEARCH('[1]Lookup for use classification'!$C$9,C3246)),ISNUMBER(SEARCH('[1]Lookup for use classification'!$D$9,C3246)),ISNUMBER(SEARCH('[1]Lookup for use classification'!$E$9,C3246)),ISNUMBER(SEARCH('[1]Lookup for use classification'!$F$9,C3246)),ISNUMBER(SEARCH('[1]Lookup for use classification'!$G$9,C3246)),ISNUMBER(SEARCH('[1]Lookup for use classification'!$H$9,C3246)),ISNUMBER(SEARCH('[1]Lookup for use classification'!$I$9,C3246)),ISNUMBER(SEARCH('[1]Lookup for use classification'!$J$9,C3246)),ISNUMBER(SEARCH('[1]Lookup for use classification'!$K$9,C3246))),'[1]Lookup for use classification'!$A$9,IF(OR(ISNUMBER(SEARCH('[1]Lookup for use classification'!$B$10,C3246)),ISNUMBER(SEARCH('[1]Lookup for use classification'!$C$10,C3246)),ISNUMBER(SEARCH('[1]Lookup for use classification'!$D$10,C3246)),ISNUMBER(SEARCH('[1]Lookup for use classification'!$E$10,C3246)),ISNUMBER(SEARCH('[1]Lookup for use classification'!$F$10,C3246)),ISNUMBER(SEARCH('[1]Lookup for use classification'!$G$10,C3246))),'[1]Lookup for use classification'!$A$10,IF(OR(ISNUMBER(SEARCH('[1]Lookup for use classification'!$B$11,C3246)),ISNUMBER(SEARCH('[1]Lookup for use classification'!$C$11,C3246))),'[1]Lookup for use classification'!$A$11,IF(OR(ISNUMBER(SEARCH('[1]Lookup for use classification'!$B$12,C3246)),ISNUMBER(SEARCH('[1]Lookup for use classification'!$C$12,C3246))),'[1]Lookup for use classification'!$A$12,IF(OR(ISNUMBER(SEARCH('[1]Lookup for use classification'!$B$13,C3246)),ISNUMBER(SEARCH('[1]Lookup for use classification'!$C$13,C3246)),ISNUMBER(SEARCH('[1]Lookup for use classification'!$D$13,C3246)),,ISNUMBER(SEARCH('[1]Lookup for use classification'!$C$13,C3246)),ISNUMBER(SEARCH('[1]Lookup for use classification'!$E$13,C3246))),'[1]Lookup for use classification'!$A$13,IF(OR(ISNUMBER(SEARCH('[1]Lookup for use classification'!$B$14,C3246)),ISNUMBER(SEARCH('[1]Lookup for use classification'!$C$14,C3246))),'[1]Lookup for use classification'!$A$14,"Other"))))))))))))</f>
        <v>Office</v>
      </c>
      <c r="E3246" s="282">
        <v>529</v>
      </c>
      <c r="F3246" s="259"/>
      <c r="G3246" s="259" t="s">
        <v>6</v>
      </c>
    </row>
    <row r="3247" spans="1:18" hidden="1">
      <c r="A3247" s="187" t="s">
        <v>428</v>
      </c>
      <c r="B3247" s="167" t="s">
        <v>4456</v>
      </c>
      <c r="C3247" s="239" t="s">
        <v>435</v>
      </c>
      <c r="D3247" s="6" t="str">
        <f>IF(OR(ISNUMBER(SEARCH('[1]Lookup for use classification'!$B$1,C3247)),ISNUMBER(SEARCH('[1]Lookup for use classification'!$C$1,C3247)),ISNUMBER(SEARCH('[1]Lookup for use classification'!$D$1,C3247)),ISNUMBER(SEARCH('[1]Lookup for use classification'!$E$1,C3247))),'[1]Lookup for use classification'!$A$1,IF(ISNUMBER(SEARCH('[1]Lookup for use classification'!$B$2,C3247)),'[1]Lookup for use classification'!$A$2,IF(ISNUMBER(SEARCH('[1]Lookup for use classification'!$B$3,C3247)),'[1]Lookup for use classification'!$A$3,IF(OR(ISNUMBER(SEARCH('[1]Lookup for use classification'!$B$4,C3247)),ISNUMBER(SEARCH('[1]Lookup for use classification'!$C$4,C3247)),ISNUMBER(SEARCH('[1]Lookup for use classification'!$D$4,C3247)),ISNUMBER(SEARCH('[1]Lookup for use classification'!$E$4,C3247))),'[1]Lookup for use classification'!$A$4,IF(OR(ISNUMBER(SEARCH('[1]Lookup for use classification'!$B$5,C3247)),ISNUMBER(SEARCH('[1]Lookup for use classification'!$C$5,C3247)),ISNUMBER(SEARCH('[1]Lookup for use classification'!$D$5,C3247))),'[1]Lookup for use classification'!$A$5,IF(OR(ISNUMBER(SEARCH('[1]Lookup for use classification'!$B$7,C3247)),ISNUMBER(SEARCH('[1]Lookup for use classification'!$C$7,C3247)),ISNUMBER(SEARCH('[1]Lookup for use classification'!$D$7,C3247))),'[1]Lookup for use classification'!$A$7,IF(OR(ISNUMBER(SEARCH('[1]Lookup for use classification'!$B$9,C3247)),ISNUMBER(SEARCH('[1]Lookup for use classification'!$C$9,C3247)),ISNUMBER(SEARCH('[1]Lookup for use classification'!$D$9,C3247)),ISNUMBER(SEARCH('[1]Lookup for use classification'!$E$9,C3247)),ISNUMBER(SEARCH('[1]Lookup for use classification'!$F$9,C3247)),ISNUMBER(SEARCH('[1]Lookup for use classification'!$G$9,C3247)),ISNUMBER(SEARCH('[1]Lookup for use classification'!$H$9,C3247)),ISNUMBER(SEARCH('[1]Lookup for use classification'!$I$9,C3247)),ISNUMBER(SEARCH('[1]Lookup for use classification'!$J$9,C3247)),ISNUMBER(SEARCH('[1]Lookup for use classification'!$K$9,C3247))),'[1]Lookup for use classification'!$A$9,IF(OR(ISNUMBER(SEARCH('[1]Lookup for use classification'!$B$10,C3247)),ISNUMBER(SEARCH('[1]Lookup for use classification'!$C$10,C3247)),ISNUMBER(SEARCH('[1]Lookup for use classification'!$D$10,C3247)),ISNUMBER(SEARCH('[1]Lookup for use classification'!$E$10,C3247)),ISNUMBER(SEARCH('[1]Lookup for use classification'!$F$10,C3247)),ISNUMBER(SEARCH('[1]Lookup for use classification'!$G$10,C3247))),'[1]Lookup for use classification'!$A$10,IF(OR(ISNUMBER(SEARCH('[1]Lookup for use classification'!$B$11,C3247)),ISNUMBER(SEARCH('[1]Lookup for use classification'!$C$11,C3247))),'[1]Lookup for use classification'!$A$11,IF(OR(ISNUMBER(SEARCH('[1]Lookup for use classification'!$B$12,C3247)),ISNUMBER(SEARCH('[1]Lookup for use classification'!$C$12,C3247))),'[1]Lookup for use classification'!$A$12,IF(OR(ISNUMBER(SEARCH('[1]Lookup for use classification'!$B$13,C3247)),ISNUMBER(SEARCH('[1]Lookup for use classification'!$C$13,C3247)),ISNUMBER(SEARCH('[1]Lookup for use classification'!$D$13,C3247)),,ISNUMBER(SEARCH('[1]Lookup for use classification'!$C$13,C3247)),ISNUMBER(SEARCH('[1]Lookup for use classification'!$E$13,C3247))),'[1]Lookup for use classification'!$A$13,IF(OR(ISNUMBER(SEARCH('[1]Lookup for use classification'!$B$14,C3247)),ISNUMBER(SEARCH('[1]Lookup for use classification'!$C$14,C3247))),'[1]Lookup for use classification'!$A$14,"Other"))))))))))))</f>
        <v>Office</v>
      </c>
      <c r="E3247" s="282">
        <v>696</v>
      </c>
      <c r="F3247" s="259"/>
      <c r="G3247" s="259" t="s">
        <v>6</v>
      </c>
    </row>
    <row r="3248" spans="1:18" hidden="1">
      <c r="A3248" s="187" t="s">
        <v>428</v>
      </c>
      <c r="B3248" s="167" t="s">
        <v>4456</v>
      </c>
      <c r="C3248" s="239" t="s">
        <v>440</v>
      </c>
      <c r="D3248" s="6" t="str">
        <f>IF(OR(ISNUMBER(SEARCH('[1]Lookup for use classification'!$B$1,C3248)),ISNUMBER(SEARCH('[1]Lookup for use classification'!$C$1,C3248)),ISNUMBER(SEARCH('[1]Lookup for use classification'!$D$1,C3248)),ISNUMBER(SEARCH('[1]Lookup for use classification'!$E$1,C3248))),'[1]Lookup for use classification'!$A$1,IF(ISNUMBER(SEARCH('[1]Lookup for use classification'!$B$2,C3248)),'[1]Lookup for use classification'!$A$2,IF(ISNUMBER(SEARCH('[1]Lookup for use classification'!$B$3,C3248)),'[1]Lookup for use classification'!$A$3,IF(OR(ISNUMBER(SEARCH('[1]Lookup for use classification'!$B$4,C3248)),ISNUMBER(SEARCH('[1]Lookup for use classification'!$C$4,C3248)),ISNUMBER(SEARCH('[1]Lookup for use classification'!$D$4,C3248)),ISNUMBER(SEARCH('[1]Lookup for use classification'!$E$4,C3248))),'[1]Lookup for use classification'!$A$4,IF(OR(ISNUMBER(SEARCH('[1]Lookup for use classification'!$B$5,C3248)),ISNUMBER(SEARCH('[1]Lookup for use classification'!$C$5,C3248)),ISNUMBER(SEARCH('[1]Lookup for use classification'!$D$5,C3248))),'[1]Lookup for use classification'!$A$5,IF(OR(ISNUMBER(SEARCH('[1]Lookup for use classification'!$B$7,C3248)),ISNUMBER(SEARCH('[1]Lookup for use classification'!$C$7,C3248)),ISNUMBER(SEARCH('[1]Lookup for use classification'!$D$7,C3248))),'[1]Lookup for use classification'!$A$7,IF(OR(ISNUMBER(SEARCH('[1]Lookup for use classification'!$B$9,C3248)),ISNUMBER(SEARCH('[1]Lookup for use classification'!$C$9,C3248)),ISNUMBER(SEARCH('[1]Lookup for use classification'!$D$9,C3248)),ISNUMBER(SEARCH('[1]Lookup for use classification'!$E$9,C3248)),ISNUMBER(SEARCH('[1]Lookup for use classification'!$F$9,C3248)),ISNUMBER(SEARCH('[1]Lookup for use classification'!$G$9,C3248)),ISNUMBER(SEARCH('[1]Lookup for use classification'!$H$9,C3248)),ISNUMBER(SEARCH('[1]Lookup for use classification'!$I$9,C3248)),ISNUMBER(SEARCH('[1]Lookup for use classification'!$J$9,C3248)),ISNUMBER(SEARCH('[1]Lookup for use classification'!$K$9,C3248))),'[1]Lookup for use classification'!$A$9,IF(OR(ISNUMBER(SEARCH('[1]Lookup for use classification'!$B$10,C3248)),ISNUMBER(SEARCH('[1]Lookup for use classification'!$C$10,C3248)),ISNUMBER(SEARCH('[1]Lookup for use classification'!$D$10,C3248)),ISNUMBER(SEARCH('[1]Lookup for use classification'!$E$10,C3248)),ISNUMBER(SEARCH('[1]Lookup for use classification'!$F$10,C3248)),ISNUMBER(SEARCH('[1]Lookup for use classification'!$G$10,C3248))),'[1]Lookup for use classification'!$A$10,IF(OR(ISNUMBER(SEARCH('[1]Lookup for use classification'!$B$11,C3248)),ISNUMBER(SEARCH('[1]Lookup for use classification'!$C$11,C3248))),'[1]Lookup for use classification'!$A$11,IF(OR(ISNUMBER(SEARCH('[1]Lookup for use classification'!$B$12,C3248)),ISNUMBER(SEARCH('[1]Lookup for use classification'!$C$12,C3248))),'[1]Lookup for use classification'!$A$12,IF(OR(ISNUMBER(SEARCH('[1]Lookup for use classification'!$B$13,C3248)),ISNUMBER(SEARCH('[1]Lookup for use classification'!$C$13,C3248)),ISNUMBER(SEARCH('[1]Lookup for use classification'!$D$13,C3248)),,ISNUMBER(SEARCH('[1]Lookup for use classification'!$C$13,C3248)),ISNUMBER(SEARCH('[1]Lookup for use classification'!$E$13,C3248))),'[1]Lookup for use classification'!$A$13,IF(OR(ISNUMBER(SEARCH('[1]Lookup for use classification'!$B$14,C3248)),ISNUMBER(SEARCH('[1]Lookup for use classification'!$C$14,C3248))),'[1]Lookup for use classification'!$A$14,"Other"))))))))))))</f>
        <v>Office</v>
      </c>
      <c r="E3248" s="282">
        <v>989</v>
      </c>
      <c r="F3248" s="259"/>
      <c r="G3248" s="259" t="s">
        <v>6</v>
      </c>
    </row>
    <row r="3249" spans="1:18" hidden="1">
      <c r="A3249" s="187" t="s">
        <v>428</v>
      </c>
      <c r="B3249" s="167" t="s">
        <v>4456</v>
      </c>
      <c r="C3249" s="298" t="s">
        <v>430</v>
      </c>
      <c r="D3249" s="6" t="str">
        <f>IF(OR(ISNUMBER(SEARCH('[1]Lookup for use classification'!$B$1,C3249)),ISNUMBER(SEARCH('[1]Lookup for use classification'!$C$1,C3249)),ISNUMBER(SEARCH('[1]Lookup for use classification'!$D$1,C3249)),ISNUMBER(SEARCH('[1]Lookup for use classification'!$E$1,C3249))),'[1]Lookup for use classification'!$A$1,IF(ISNUMBER(SEARCH('[1]Lookup for use classification'!$B$2,C3249)),'[1]Lookup for use classification'!$A$2,IF(ISNUMBER(SEARCH('[1]Lookup for use classification'!$B$3,C3249)),'[1]Lookup for use classification'!$A$3,IF(OR(ISNUMBER(SEARCH('[1]Lookup for use classification'!$B$4,C3249)),ISNUMBER(SEARCH('[1]Lookup for use classification'!$C$4,C3249)),ISNUMBER(SEARCH('[1]Lookup for use classification'!$D$4,C3249)),ISNUMBER(SEARCH('[1]Lookup for use classification'!$E$4,C3249))),'[1]Lookup for use classification'!$A$4,IF(OR(ISNUMBER(SEARCH('[1]Lookup for use classification'!$B$5,C3249)),ISNUMBER(SEARCH('[1]Lookup for use classification'!$C$5,C3249)),ISNUMBER(SEARCH('[1]Lookup for use classification'!$D$5,C3249))),'[1]Lookup for use classification'!$A$5,IF(OR(ISNUMBER(SEARCH('[1]Lookup for use classification'!$B$7,C3249)),ISNUMBER(SEARCH('[1]Lookup for use classification'!$C$7,C3249)),ISNUMBER(SEARCH('[1]Lookup for use classification'!$D$7,C3249))),'[1]Lookup for use classification'!$A$7,IF(OR(ISNUMBER(SEARCH('[1]Lookup for use classification'!$B$9,C3249)),ISNUMBER(SEARCH('[1]Lookup for use classification'!$C$9,C3249)),ISNUMBER(SEARCH('[1]Lookup for use classification'!$D$9,C3249)),ISNUMBER(SEARCH('[1]Lookup for use classification'!$E$9,C3249)),ISNUMBER(SEARCH('[1]Lookup for use classification'!$F$9,C3249)),ISNUMBER(SEARCH('[1]Lookup for use classification'!$G$9,C3249)),ISNUMBER(SEARCH('[1]Lookup for use classification'!$H$9,C3249)),ISNUMBER(SEARCH('[1]Lookup for use classification'!$I$9,C3249)),ISNUMBER(SEARCH('[1]Lookup for use classification'!$J$9,C3249)),ISNUMBER(SEARCH('[1]Lookup for use classification'!$K$9,C3249))),'[1]Lookup for use classification'!$A$9,IF(OR(ISNUMBER(SEARCH('[1]Lookup for use classification'!$B$10,C3249)),ISNUMBER(SEARCH('[1]Lookup for use classification'!$C$10,C3249)),ISNUMBER(SEARCH('[1]Lookup for use classification'!$D$10,C3249)),ISNUMBER(SEARCH('[1]Lookup for use classification'!$E$10,C3249)),ISNUMBER(SEARCH('[1]Lookup for use classification'!$F$10,C3249)),ISNUMBER(SEARCH('[1]Lookup for use classification'!$G$10,C3249))),'[1]Lookup for use classification'!$A$10,IF(OR(ISNUMBER(SEARCH('[1]Lookup for use classification'!$B$11,C3249)),ISNUMBER(SEARCH('[1]Lookup for use classification'!$C$11,C3249))),'[1]Lookup for use classification'!$A$11,IF(OR(ISNUMBER(SEARCH('[1]Lookup for use classification'!$B$12,C3249)),ISNUMBER(SEARCH('[1]Lookup for use classification'!$C$12,C3249))),'[1]Lookup for use classification'!$A$12,IF(OR(ISNUMBER(SEARCH('[1]Lookup for use classification'!$B$13,C3249)),ISNUMBER(SEARCH('[1]Lookup for use classification'!$C$13,C3249)),ISNUMBER(SEARCH('[1]Lookup for use classification'!$D$13,C3249)),,ISNUMBER(SEARCH('[1]Lookup for use classification'!$C$13,C3249)),ISNUMBER(SEARCH('[1]Lookup for use classification'!$E$13,C3249))),'[1]Lookup for use classification'!$A$13,IF(OR(ISNUMBER(SEARCH('[1]Lookup for use classification'!$B$14,C3249)),ISNUMBER(SEARCH('[1]Lookup for use classification'!$C$14,C3249))),'[1]Lookup for use classification'!$A$14,"Other"))))))))))))</f>
        <v>Office</v>
      </c>
      <c r="E3249" s="282">
        <v>1053</v>
      </c>
      <c r="F3249" s="259"/>
      <c r="G3249" s="259" t="s">
        <v>6</v>
      </c>
    </row>
    <row r="3250" spans="1:18" hidden="1">
      <c r="A3250" s="188" t="s">
        <v>428</v>
      </c>
      <c r="B3250" s="8" t="str">
        <f>IF(ISNA(VLOOKUP(CONCATENATE(A3250,C3250),ARIS!$A$1:$A$959,1,FALSE)),"","ARIS")</f>
        <v>ARIS</v>
      </c>
      <c r="C3250" s="223" t="s">
        <v>3130</v>
      </c>
      <c r="D3250" s="162" t="s">
        <v>377</v>
      </c>
      <c r="E3250" s="224">
        <v>1141</v>
      </c>
      <c r="F3250" s="224"/>
      <c r="G3250" s="224"/>
      <c r="H3250" s="164">
        <v>438.39416058394158</v>
      </c>
      <c r="I3250" s="164"/>
      <c r="J3250" s="165">
        <v>3030.0272699999996</v>
      </c>
    </row>
    <row r="3251" spans="1:18" hidden="1">
      <c r="A3251" s="188" t="s">
        <v>428</v>
      </c>
      <c r="B3251" s="162" t="s">
        <v>4511</v>
      </c>
      <c r="C3251" s="192" t="s">
        <v>153</v>
      </c>
      <c r="D3251" s="162" t="s">
        <v>377</v>
      </c>
      <c r="E3251" s="224">
        <v>1141</v>
      </c>
      <c r="F3251" s="224"/>
      <c r="G3251" s="224"/>
      <c r="H3251" s="164">
        <v>833</v>
      </c>
      <c r="I3251" s="164"/>
      <c r="J3251" s="165">
        <v>5262</v>
      </c>
      <c r="M3251" s="165">
        <v>595</v>
      </c>
      <c r="O3251" s="165">
        <v>5069</v>
      </c>
      <c r="R3251" s="165">
        <v>4831</v>
      </c>
    </row>
    <row r="3252" spans="1:18" hidden="1">
      <c r="A3252" s="187" t="s">
        <v>428</v>
      </c>
      <c r="B3252" s="167" t="s">
        <v>4456</v>
      </c>
      <c r="C3252" s="239" t="s">
        <v>433</v>
      </c>
      <c r="D3252" s="6" t="str">
        <f>IF(OR(ISNUMBER(SEARCH('[1]Lookup for use classification'!$B$1,C3252)),ISNUMBER(SEARCH('[1]Lookup for use classification'!$C$1,C3252)),ISNUMBER(SEARCH('[1]Lookup for use classification'!$D$1,C3252)),ISNUMBER(SEARCH('[1]Lookup for use classification'!$E$1,C3252))),'[1]Lookup for use classification'!$A$1,IF(ISNUMBER(SEARCH('[1]Lookup for use classification'!$B$2,C3252)),'[1]Lookup for use classification'!$A$2,IF(ISNUMBER(SEARCH('[1]Lookup for use classification'!$B$3,C3252)),'[1]Lookup for use classification'!$A$3,IF(OR(ISNUMBER(SEARCH('[1]Lookup for use classification'!$B$4,C3252)),ISNUMBER(SEARCH('[1]Lookup for use classification'!$C$4,C3252)),ISNUMBER(SEARCH('[1]Lookup for use classification'!$D$4,C3252)),ISNUMBER(SEARCH('[1]Lookup for use classification'!$E$4,C3252))),'[1]Lookup for use classification'!$A$4,IF(OR(ISNUMBER(SEARCH('[1]Lookup for use classification'!$B$5,C3252)),ISNUMBER(SEARCH('[1]Lookup for use classification'!$C$5,C3252)),ISNUMBER(SEARCH('[1]Lookup for use classification'!$D$5,C3252))),'[1]Lookup for use classification'!$A$5,IF(OR(ISNUMBER(SEARCH('[1]Lookup for use classification'!$B$7,C3252)),ISNUMBER(SEARCH('[1]Lookup for use classification'!$C$7,C3252)),ISNUMBER(SEARCH('[1]Lookup for use classification'!$D$7,C3252))),'[1]Lookup for use classification'!$A$7,IF(OR(ISNUMBER(SEARCH('[1]Lookup for use classification'!$B$9,C3252)),ISNUMBER(SEARCH('[1]Lookup for use classification'!$C$9,C3252)),ISNUMBER(SEARCH('[1]Lookup for use classification'!$D$9,C3252)),ISNUMBER(SEARCH('[1]Lookup for use classification'!$E$9,C3252)),ISNUMBER(SEARCH('[1]Lookup for use classification'!$F$9,C3252)),ISNUMBER(SEARCH('[1]Lookup for use classification'!$G$9,C3252)),ISNUMBER(SEARCH('[1]Lookup for use classification'!$H$9,C3252)),ISNUMBER(SEARCH('[1]Lookup for use classification'!$I$9,C3252)),ISNUMBER(SEARCH('[1]Lookup for use classification'!$J$9,C3252)),ISNUMBER(SEARCH('[1]Lookup for use classification'!$K$9,C3252))),'[1]Lookup for use classification'!$A$9,IF(OR(ISNUMBER(SEARCH('[1]Lookup for use classification'!$B$10,C3252)),ISNUMBER(SEARCH('[1]Lookup for use classification'!$C$10,C3252)),ISNUMBER(SEARCH('[1]Lookup for use classification'!$D$10,C3252)),ISNUMBER(SEARCH('[1]Lookup for use classification'!$E$10,C3252)),ISNUMBER(SEARCH('[1]Lookup for use classification'!$F$10,C3252)),ISNUMBER(SEARCH('[1]Lookup for use classification'!$G$10,C3252))),'[1]Lookup for use classification'!$A$10,IF(OR(ISNUMBER(SEARCH('[1]Lookup for use classification'!$B$11,C3252)),ISNUMBER(SEARCH('[1]Lookup for use classification'!$C$11,C3252))),'[1]Lookup for use classification'!$A$11,IF(OR(ISNUMBER(SEARCH('[1]Lookup for use classification'!$B$12,C3252)),ISNUMBER(SEARCH('[1]Lookup for use classification'!$C$12,C3252))),'[1]Lookup for use classification'!$A$12,IF(OR(ISNUMBER(SEARCH('[1]Lookup for use classification'!$B$13,C3252)),ISNUMBER(SEARCH('[1]Lookup for use classification'!$C$13,C3252)),ISNUMBER(SEARCH('[1]Lookup for use classification'!$D$13,C3252)),,ISNUMBER(SEARCH('[1]Lookup for use classification'!$C$13,C3252)),ISNUMBER(SEARCH('[1]Lookup for use classification'!$E$13,C3252))),'[1]Lookup for use classification'!$A$13,IF(OR(ISNUMBER(SEARCH('[1]Lookup for use classification'!$B$14,C3252)),ISNUMBER(SEARCH('[1]Lookup for use classification'!$C$14,C3252))),'[1]Lookup for use classification'!$A$14,"Other"))))))))))))</f>
        <v>Other</v>
      </c>
      <c r="E3252" s="282">
        <v>805</v>
      </c>
      <c r="F3252" s="259"/>
      <c r="G3252" s="259" t="s">
        <v>6</v>
      </c>
    </row>
    <row r="3253" spans="1:18" hidden="1">
      <c r="A3253" s="187" t="s">
        <v>428</v>
      </c>
      <c r="B3253" s="167" t="s">
        <v>4456</v>
      </c>
      <c r="C3253" s="239" t="s">
        <v>437</v>
      </c>
      <c r="D3253" s="6" t="str">
        <f>IF(OR(ISNUMBER(SEARCH('[1]Lookup for use classification'!$B$1,C3253)),ISNUMBER(SEARCH('[1]Lookup for use classification'!$C$1,C3253)),ISNUMBER(SEARCH('[1]Lookup for use classification'!$D$1,C3253)),ISNUMBER(SEARCH('[1]Lookup for use classification'!$E$1,C3253))),'[1]Lookup for use classification'!$A$1,IF(ISNUMBER(SEARCH('[1]Lookup for use classification'!$B$2,C3253)),'[1]Lookup for use classification'!$A$2,IF(ISNUMBER(SEARCH('[1]Lookup for use classification'!$B$3,C3253)),'[1]Lookup for use classification'!$A$3,IF(OR(ISNUMBER(SEARCH('[1]Lookup for use classification'!$B$4,C3253)),ISNUMBER(SEARCH('[1]Lookup for use classification'!$C$4,C3253)),ISNUMBER(SEARCH('[1]Lookup for use classification'!$D$4,C3253)),ISNUMBER(SEARCH('[1]Lookup for use classification'!$E$4,C3253))),'[1]Lookup for use classification'!$A$4,IF(OR(ISNUMBER(SEARCH('[1]Lookup for use classification'!$B$5,C3253)),ISNUMBER(SEARCH('[1]Lookup for use classification'!$C$5,C3253)),ISNUMBER(SEARCH('[1]Lookup for use classification'!$D$5,C3253))),'[1]Lookup for use classification'!$A$5,IF(OR(ISNUMBER(SEARCH('[1]Lookup for use classification'!$B$7,C3253)),ISNUMBER(SEARCH('[1]Lookup for use classification'!$C$7,C3253)),ISNUMBER(SEARCH('[1]Lookup for use classification'!$D$7,C3253))),'[1]Lookup for use classification'!$A$7,IF(OR(ISNUMBER(SEARCH('[1]Lookup for use classification'!$B$9,C3253)),ISNUMBER(SEARCH('[1]Lookup for use classification'!$C$9,C3253)),ISNUMBER(SEARCH('[1]Lookup for use classification'!$D$9,C3253)),ISNUMBER(SEARCH('[1]Lookup for use classification'!$E$9,C3253)),ISNUMBER(SEARCH('[1]Lookup for use classification'!$F$9,C3253)),ISNUMBER(SEARCH('[1]Lookup for use classification'!$G$9,C3253)),ISNUMBER(SEARCH('[1]Lookup for use classification'!$H$9,C3253)),ISNUMBER(SEARCH('[1]Lookup for use classification'!$I$9,C3253)),ISNUMBER(SEARCH('[1]Lookup for use classification'!$J$9,C3253)),ISNUMBER(SEARCH('[1]Lookup for use classification'!$K$9,C3253))),'[1]Lookup for use classification'!$A$9,IF(OR(ISNUMBER(SEARCH('[1]Lookup for use classification'!$B$10,C3253)),ISNUMBER(SEARCH('[1]Lookup for use classification'!$C$10,C3253)),ISNUMBER(SEARCH('[1]Lookup for use classification'!$D$10,C3253)),ISNUMBER(SEARCH('[1]Lookup for use classification'!$E$10,C3253)),ISNUMBER(SEARCH('[1]Lookup for use classification'!$F$10,C3253)),ISNUMBER(SEARCH('[1]Lookup for use classification'!$G$10,C3253))),'[1]Lookup for use classification'!$A$10,IF(OR(ISNUMBER(SEARCH('[1]Lookup for use classification'!$B$11,C3253)),ISNUMBER(SEARCH('[1]Lookup for use classification'!$C$11,C3253))),'[1]Lookup for use classification'!$A$11,IF(OR(ISNUMBER(SEARCH('[1]Lookup for use classification'!$B$12,C3253)),ISNUMBER(SEARCH('[1]Lookup for use classification'!$C$12,C3253))),'[1]Lookup for use classification'!$A$12,IF(OR(ISNUMBER(SEARCH('[1]Lookup for use classification'!$B$13,C3253)),ISNUMBER(SEARCH('[1]Lookup for use classification'!$C$13,C3253)),ISNUMBER(SEARCH('[1]Lookup for use classification'!$D$13,C3253)),,ISNUMBER(SEARCH('[1]Lookup for use classification'!$C$13,C3253)),ISNUMBER(SEARCH('[1]Lookup for use classification'!$E$13,C3253))),'[1]Lookup for use classification'!$A$13,IF(OR(ISNUMBER(SEARCH('[1]Lookup for use classification'!$B$14,C3253)),ISNUMBER(SEARCH('[1]Lookup for use classification'!$C$14,C3253))),'[1]Lookup for use classification'!$A$14,"Other"))))))))))))</f>
        <v>Other</v>
      </c>
      <c r="E3253" s="282">
        <v>1250</v>
      </c>
      <c r="F3253" s="259"/>
      <c r="G3253" s="259"/>
    </row>
    <row r="3254" spans="1:18" hidden="1">
      <c r="A3254" s="187" t="s">
        <v>428</v>
      </c>
      <c r="B3254" s="167" t="s">
        <v>4456</v>
      </c>
      <c r="C3254" s="298" t="s">
        <v>438</v>
      </c>
      <c r="D3254" s="6" t="str">
        <f>IF(OR(ISNUMBER(SEARCH('[1]Lookup for use classification'!$B$1,C3254)),ISNUMBER(SEARCH('[1]Lookup for use classification'!$C$1,C3254)),ISNUMBER(SEARCH('[1]Lookup for use classification'!$D$1,C3254)),ISNUMBER(SEARCH('[1]Lookup for use classification'!$E$1,C3254))),'[1]Lookup for use classification'!$A$1,IF(ISNUMBER(SEARCH('[1]Lookup for use classification'!$B$2,C3254)),'[1]Lookup for use classification'!$A$2,IF(ISNUMBER(SEARCH('[1]Lookup for use classification'!$B$3,C3254)),'[1]Lookup for use classification'!$A$3,IF(OR(ISNUMBER(SEARCH('[1]Lookup for use classification'!$B$4,C3254)),ISNUMBER(SEARCH('[1]Lookup for use classification'!$C$4,C3254)),ISNUMBER(SEARCH('[1]Lookup for use classification'!$D$4,C3254)),ISNUMBER(SEARCH('[1]Lookup for use classification'!$E$4,C3254))),'[1]Lookup for use classification'!$A$4,IF(OR(ISNUMBER(SEARCH('[1]Lookup for use classification'!$B$5,C3254)),ISNUMBER(SEARCH('[1]Lookup for use classification'!$C$5,C3254)),ISNUMBER(SEARCH('[1]Lookup for use classification'!$D$5,C3254))),'[1]Lookup for use classification'!$A$5,IF(OR(ISNUMBER(SEARCH('[1]Lookup for use classification'!$B$7,C3254)),ISNUMBER(SEARCH('[1]Lookup for use classification'!$C$7,C3254)),ISNUMBER(SEARCH('[1]Lookup for use classification'!$D$7,C3254))),'[1]Lookup for use classification'!$A$7,IF(OR(ISNUMBER(SEARCH('[1]Lookup for use classification'!$B$9,C3254)),ISNUMBER(SEARCH('[1]Lookup for use classification'!$C$9,C3254)),ISNUMBER(SEARCH('[1]Lookup for use classification'!$D$9,C3254)),ISNUMBER(SEARCH('[1]Lookup for use classification'!$E$9,C3254)),ISNUMBER(SEARCH('[1]Lookup for use classification'!$F$9,C3254)),ISNUMBER(SEARCH('[1]Lookup for use classification'!$G$9,C3254)),ISNUMBER(SEARCH('[1]Lookup for use classification'!$H$9,C3254)),ISNUMBER(SEARCH('[1]Lookup for use classification'!$I$9,C3254)),ISNUMBER(SEARCH('[1]Lookup for use classification'!$J$9,C3254)),ISNUMBER(SEARCH('[1]Lookup for use classification'!$K$9,C3254))),'[1]Lookup for use classification'!$A$9,IF(OR(ISNUMBER(SEARCH('[1]Lookup for use classification'!$B$10,C3254)),ISNUMBER(SEARCH('[1]Lookup for use classification'!$C$10,C3254)),ISNUMBER(SEARCH('[1]Lookup for use classification'!$D$10,C3254)),ISNUMBER(SEARCH('[1]Lookup for use classification'!$E$10,C3254)),ISNUMBER(SEARCH('[1]Lookup for use classification'!$F$10,C3254)),ISNUMBER(SEARCH('[1]Lookup for use classification'!$G$10,C3254))),'[1]Lookup for use classification'!$A$10,IF(OR(ISNUMBER(SEARCH('[1]Lookup for use classification'!$B$11,C3254)),ISNUMBER(SEARCH('[1]Lookup for use classification'!$C$11,C3254))),'[1]Lookup for use classification'!$A$11,IF(OR(ISNUMBER(SEARCH('[1]Lookup for use classification'!$B$12,C3254)),ISNUMBER(SEARCH('[1]Lookup for use classification'!$C$12,C3254))),'[1]Lookup for use classification'!$A$12,IF(OR(ISNUMBER(SEARCH('[1]Lookup for use classification'!$B$13,C3254)),ISNUMBER(SEARCH('[1]Lookup for use classification'!$C$13,C3254)),ISNUMBER(SEARCH('[1]Lookup for use classification'!$D$13,C3254)),,ISNUMBER(SEARCH('[1]Lookup for use classification'!$C$13,C3254)),ISNUMBER(SEARCH('[1]Lookup for use classification'!$E$13,C3254))),'[1]Lookup for use classification'!$A$13,IF(OR(ISNUMBER(SEARCH('[1]Lookup for use classification'!$B$14,C3254)),ISNUMBER(SEARCH('[1]Lookup for use classification'!$C$14,C3254))),'[1]Lookup for use classification'!$A$14,"Other"))))))))))))</f>
        <v>Other</v>
      </c>
      <c r="E3254" s="282">
        <v>1250</v>
      </c>
      <c r="F3254" s="259"/>
      <c r="G3254" s="259"/>
    </row>
    <row r="3255" spans="1:18" hidden="1">
      <c r="A3255" s="187" t="s">
        <v>428</v>
      </c>
      <c r="B3255" s="167" t="s">
        <v>4456</v>
      </c>
      <c r="C3255" s="239" t="s">
        <v>434</v>
      </c>
      <c r="D3255" s="6" t="str">
        <f>IF(OR(ISNUMBER(SEARCH('[1]Lookup for use classification'!$B$1,C3255)),ISNUMBER(SEARCH('[1]Lookup for use classification'!$C$1,C3255)),ISNUMBER(SEARCH('[1]Lookup for use classification'!$D$1,C3255)),ISNUMBER(SEARCH('[1]Lookup for use classification'!$E$1,C3255))),'[1]Lookup for use classification'!$A$1,IF(ISNUMBER(SEARCH('[1]Lookup for use classification'!$B$2,C3255)),'[1]Lookup for use classification'!$A$2,IF(ISNUMBER(SEARCH('[1]Lookup for use classification'!$B$3,C3255)),'[1]Lookup for use classification'!$A$3,IF(OR(ISNUMBER(SEARCH('[1]Lookup for use classification'!$B$4,C3255)),ISNUMBER(SEARCH('[1]Lookup for use classification'!$C$4,C3255)),ISNUMBER(SEARCH('[1]Lookup for use classification'!$D$4,C3255)),ISNUMBER(SEARCH('[1]Lookup for use classification'!$E$4,C3255))),'[1]Lookup for use classification'!$A$4,IF(OR(ISNUMBER(SEARCH('[1]Lookup for use classification'!$B$5,C3255)),ISNUMBER(SEARCH('[1]Lookup for use classification'!$C$5,C3255)),ISNUMBER(SEARCH('[1]Lookup for use classification'!$D$5,C3255))),'[1]Lookup for use classification'!$A$5,IF(OR(ISNUMBER(SEARCH('[1]Lookup for use classification'!$B$7,C3255)),ISNUMBER(SEARCH('[1]Lookup for use classification'!$C$7,C3255)),ISNUMBER(SEARCH('[1]Lookup for use classification'!$D$7,C3255))),'[1]Lookup for use classification'!$A$7,IF(OR(ISNUMBER(SEARCH('[1]Lookup for use classification'!$B$9,C3255)),ISNUMBER(SEARCH('[1]Lookup for use classification'!$C$9,C3255)),ISNUMBER(SEARCH('[1]Lookup for use classification'!$D$9,C3255)),ISNUMBER(SEARCH('[1]Lookup for use classification'!$E$9,C3255)),ISNUMBER(SEARCH('[1]Lookup for use classification'!$F$9,C3255)),ISNUMBER(SEARCH('[1]Lookup for use classification'!$G$9,C3255)),ISNUMBER(SEARCH('[1]Lookup for use classification'!$H$9,C3255)),ISNUMBER(SEARCH('[1]Lookup for use classification'!$I$9,C3255)),ISNUMBER(SEARCH('[1]Lookup for use classification'!$J$9,C3255)),ISNUMBER(SEARCH('[1]Lookup for use classification'!$K$9,C3255))),'[1]Lookup for use classification'!$A$9,IF(OR(ISNUMBER(SEARCH('[1]Lookup for use classification'!$B$10,C3255)),ISNUMBER(SEARCH('[1]Lookup for use classification'!$C$10,C3255)),ISNUMBER(SEARCH('[1]Lookup for use classification'!$D$10,C3255)),ISNUMBER(SEARCH('[1]Lookup for use classification'!$E$10,C3255)),ISNUMBER(SEARCH('[1]Lookup for use classification'!$F$10,C3255)),ISNUMBER(SEARCH('[1]Lookup for use classification'!$G$10,C3255))),'[1]Lookup for use classification'!$A$10,IF(OR(ISNUMBER(SEARCH('[1]Lookup for use classification'!$B$11,C3255)),ISNUMBER(SEARCH('[1]Lookup for use classification'!$C$11,C3255))),'[1]Lookup for use classification'!$A$11,IF(OR(ISNUMBER(SEARCH('[1]Lookup for use classification'!$B$12,C3255)),ISNUMBER(SEARCH('[1]Lookup for use classification'!$C$12,C3255))),'[1]Lookup for use classification'!$A$12,IF(OR(ISNUMBER(SEARCH('[1]Lookup for use classification'!$B$13,C3255)),ISNUMBER(SEARCH('[1]Lookup for use classification'!$C$13,C3255)),ISNUMBER(SEARCH('[1]Lookup for use classification'!$D$13,C3255)),,ISNUMBER(SEARCH('[1]Lookup for use classification'!$C$13,C3255)),ISNUMBER(SEARCH('[1]Lookup for use classification'!$E$13,C3255))),'[1]Lookup for use classification'!$A$13,IF(OR(ISNUMBER(SEARCH('[1]Lookup for use classification'!$B$14,C3255)),ISNUMBER(SEARCH('[1]Lookup for use classification'!$C$14,C3255))),'[1]Lookup for use classification'!$A$14,"Other"))))))))))))</f>
        <v>Other</v>
      </c>
      <c r="E3255" s="282">
        <v>2000</v>
      </c>
      <c r="F3255" s="259"/>
      <c r="G3255" s="259"/>
    </row>
    <row r="3256" spans="1:18" hidden="1">
      <c r="A3256" s="185" t="s">
        <v>428</v>
      </c>
      <c r="B3256" s="167" t="s">
        <v>4456</v>
      </c>
      <c r="C3256" s="239" t="s">
        <v>432</v>
      </c>
      <c r="D3256" s="6" t="str">
        <f>IF(OR(ISNUMBER(SEARCH('[1]Lookup for use classification'!$B$1,C3256)),ISNUMBER(SEARCH('[1]Lookup for use classification'!$C$1,C3256)),ISNUMBER(SEARCH('[1]Lookup for use classification'!$D$1,C3256)),ISNUMBER(SEARCH('[1]Lookup for use classification'!$E$1,C3256))),'[1]Lookup for use classification'!$A$1,IF(ISNUMBER(SEARCH('[1]Lookup for use classification'!$B$2,C3256)),'[1]Lookup for use classification'!$A$2,IF(ISNUMBER(SEARCH('[1]Lookup for use classification'!$B$3,C3256)),'[1]Lookup for use classification'!$A$3,IF(OR(ISNUMBER(SEARCH('[1]Lookup for use classification'!$B$4,C3256)),ISNUMBER(SEARCH('[1]Lookup for use classification'!$C$4,C3256)),ISNUMBER(SEARCH('[1]Lookup for use classification'!$D$4,C3256)),ISNUMBER(SEARCH('[1]Lookup for use classification'!$E$4,C3256))),'[1]Lookup for use classification'!$A$4,IF(OR(ISNUMBER(SEARCH('[1]Lookup for use classification'!$B$5,C3256)),ISNUMBER(SEARCH('[1]Lookup for use classification'!$C$5,C3256)),ISNUMBER(SEARCH('[1]Lookup for use classification'!$D$5,C3256))),'[1]Lookup for use classification'!$A$5,IF(OR(ISNUMBER(SEARCH('[1]Lookup for use classification'!$B$7,C3256)),ISNUMBER(SEARCH('[1]Lookup for use classification'!$C$7,C3256)),ISNUMBER(SEARCH('[1]Lookup for use classification'!$D$7,C3256))),'[1]Lookup for use classification'!$A$7,IF(OR(ISNUMBER(SEARCH('[1]Lookup for use classification'!$B$9,C3256)),ISNUMBER(SEARCH('[1]Lookup for use classification'!$C$9,C3256)),ISNUMBER(SEARCH('[1]Lookup for use classification'!$D$9,C3256)),ISNUMBER(SEARCH('[1]Lookup for use classification'!$E$9,C3256)),ISNUMBER(SEARCH('[1]Lookup for use classification'!$F$9,C3256)),ISNUMBER(SEARCH('[1]Lookup for use classification'!$G$9,C3256)),ISNUMBER(SEARCH('[1]Lookup for use classification'!$H$9,C3256)),ISNUMBER(SEARCH('[1]Lookup for use classification'!$I$9,C3256)),ISNUMBER(SEARCH('[1]Lookup for use classification'!$J$9,C3256)),ISNUMBER(SEARCH('[1]Lookup for use classification'!$K$9,C3256))),'[1]Lookup for use classification'!$A$9,IF(OR(ISNUMBER(SEARCH('[1]Lookup for use classification'!$B$10,C3256)),ISNUMBER(SEARCH('[1]Lookup for use classification'!$C$10,C3256)),ISNUMBER(SEARCH('[1]Lookup for use classification'!$D$10,C3256)),ISNUMBER(SEARCH('[1]Lookup for use classification'!$E$10,C3256)),ISNUMBER(SEARCH('[1]Lookup for use classification'!$F$10,C3256)),ISNUMBER(SEARCH('[1]Lookup for use classification'!$G$10,C3256))),'[1]Lookup for use classification'!$A$10,IF(OR(ISNUMBER(SEARCH('[1]Lookup for use classification'!$B$11,C3256)),ISNUMBER(SEARCH('[1]Lookup for use classification'!$C$11,C3256))),'[1]Lookup for use classification'!$A$11,IF(OR(ISNUMBER(SEARCH('[1]Lookup for use classification'!$B$12,C3256)),ISNUMBER(SEARCH('[1]Lookup for use classification'!$C$12,C3256))),'[1]Lookup for use classification'!$A$12,IF(OR(ISNUMBER(SEARCH('[1]Lookup for use classification'!$B$13,C3256)),ISNUMBER(SEARCH('[1]Lookup for use classification'!$C$13,C3256)),ISNUMBER(SEARCH('[1]Lookup for use classification'!$D$13,C3256)),,ISNUMBER(SEARCH('[1]Lookup for use classification'!$C$13,C3256)),ISNUMBER(SEARCH('[1]Lookup for use classification'!$E$13,C3256))),'[1]Lookup for use classification'!$A$13,IF(OR(ISNUMBER(SEARCH('[1]Lookup for use classification'!$B$14,C3256)),ISNUMBER(SEARCH('[1]Lookup for use classification'!$C$14,C3256))),'[1]Lookup for use classification'!$A$14,"Other"))))))))))))</f>
        <v>Public Assembly</v>
      </c>
      <c r="E3256" s="282">
        <v>537</v>
      </c>
      <c r="F3256" s="259"/>
      <c r="G3256" s="259" t="s">
        <v>6</v>
      </c>
    </row>
    <row r="3257" spans="1:18" hidden="1">
      <c r="A3257" s="187" t="s">
        <v>428</v>
      </c>
      <c r="B3257" s="167" t="s">
        <v>4456</v>
      </c>
      <c r="C3257" s="241" t="s">
        <v>431</v>
      </c>
      <c r="D3257" s="6" t="str">
        <f>IF(OR(ISNUMBER(SEARCH('[1]Lookup for use classification'!$B$1,C3257)),ISNUMBER(SEARCH('[1]Lookup for use classification'!$C$1,C3257)),ISNUMBER(SEARCH('[1]Lookup for use classification'!$D$1,C3257)),ISNUMBER(SEARCH('[1]Lookup for use classification'!$E$1,C3257))),'[1]Lookup for use classification'!$A$1,IF(ISNUMBER(SEARCH('[1]Lookup for use classification'!$B$2,C3257)),'[1]Lookup for use classification'!$A$2,IF(ISNUMBER(SEARCH('[1]Lookup for use classification'!$B$3,C3257)),'[1]Lookup for use classification'!$A$3,IF(OR(ISNUMBER(SEARCH('[1]Lookup for use classification'!$B$4,C3257)),ISNUMBER(SEARCH('[1]Lookup for use classification'!$C$4,C3257)),ISNUMBER(SEARCH('[1]Lookup for use classification'!$D$4,C3257)),ISNUMBER(SEARCH('[1]Lookup for use classification'!$E$4,C3257))),'[1]Lookup for use classification'!$A$4,IF(OR(ISNUMBER(SEARCH('[1]Lookup for use classification'!$B$5,C3257)),ISNUMBER(SEARCH('[1]Lookup for use classification'!$C$5,C3257)),ISNUMBER(SEARCH('[1]Lookup for use classification'!$D$5,C3257))),'[1]Lookup for use classification'!$A$5,IF(OR(ISNUMBER(SEARCH('[1]Lookup for use classification'!$B$7,C3257)),ISNUMBER(SEARCH('[1]Lookup for use classification'!$C$7,C3257)),ISNUMBER(SEARCH('[1]Lookup for use classification'!$D$7,C3257))),'[1]Lookup for use classification'!$A$7,IF(OR(ISNUMBER(SEARCH('[1]Lookup for use classification'!$B$9,C3257)),ISNUMBER(SEARCH('[1]Lookup for use classification'!$C$9,C3257)),ISNUMBER(SEARCH('[1]Lookup for use classification'!$D$9,C3257)),ISNUMBER(SEARCH('[1]Lookup for use classification'!$E$9,C3257)),ISNUMBER(SEARCH('[1]Lookup for use classification'!$F$9,C3257)),ISNUMBER(SEARCH('[1]Lookup for use classification'!$G$9,C3257)),ISNUMBER(SEARCH('[1]Lookup for use classification'!$H$9,C3257)),ISNUMBER(SEARCH('[1]Lookup for use classification'!$I$9,C3257)),ISNUMBER(SEARCH('[1]Lookup for use classification'!$J$9,C3257)),ISNUMBER(SEARCH('[1]Lookup for use classification'!$K$9,C3257))),'[1]Lookup for use classification'!$A$9,IF(OR(ISNUMBER(SEARCH('[1]Lookup for use classification'!$B$10,C3257)),ISNUMBER(SEARCH('[1]Lookup for use classification'!$C$10,C3257)),ISNUMBER(SEARCH('[1]Lookup for use classification'!$D$10,C3257)),ISNUMBER(SEARCH('[1]Lookup for use classification'!$E$10,C3257)),ISNUMBER(SEARCH('[1]Lookup for use classification'!$F$10,C3257)),ISNUMBER(SEARCH('[1]Lookup for use classification'!$G$10,C3257))),'[1]Lookup for use classification'!$A$10,IF(OR(ISNUMBER(SEARCH('[1]Lookup for use classification'!$B$11,C3257)),ISNUMBER(SEARCH('[1]Lookup for use classification'!$C$11,C3257))),'[1]Lookup for use classification'!$A$11,IF(OR(ISNUMBER(SEARCH('[1]Lookup for use classification'!$B$12,C3257)),ISNUMBER(SEARCH('[1]Lookup for use classification'!$C$12,C3257))),'[1]Lookup for use classification'!$A$12,IF(OR(ISNUMBER(SEARCH('[1]Lookup for use classification'!$B$13,C3257)),ISNUMBER(SEARCH('[1]Lookup for use classification'!$C$13,C3257)),ISNUMBER(SEARCH('[1]Lookup for use classification'!$D$13,C3257)),,ISNUMBER(SEARCH('[1]Lookup for use classification'!$C$13,C3257)),ISNUMBER(SEARCH('[1]Lookup for use classification'!$E$13,C3257))),'[1]Lookup for use classification'!$A$13,IF(OR(ISNUMBER(SEARCH('[1]Lookup for use classification'!$B$14,C3257)),ISNUMBER(SEARCH('[1]Lookup for use classification'!$C$14,C3257))),'[1]Lookup for use classification'!$A$14,"Other"))))))))))))</f>
        <v>Public Assembly</v>
      </c>
      <c r="E3257" s="284">
        <v>1107</v>
      </c>
      <c r="F3257" s="265"/>
      <c r="G3257" s="265" t="s">
        <v>6</v>
      </c>
    </row>
    <row r="3258" spans="1:18" hidden="1">
      <c r="A3258" s="187" t="s">
        <v>428</v>
      </c>
      <c r="B3258" s="167" t="s">
        <v>4456</v>
      </c>
      <c r="C3258" s="239" t="s">
        <v>286</v>
      </c>
      <c r="D3258" s="6" t="str">
        <f>IF(OR(ISNUMBER(SEARCH('[1]Lookup for use classification'!$B$1,C3258)),ISNUMBER(SEARCH('[1]Lookup for use classification'!$C$1,C3258)),ISNUMBER(SEARCH('[1]Lookup for use classification'!$D$1,C3258)),ISNUMBER(SEARCH('[1]Lookup for use classification'!$E$1,C3258))),'[1]Lookup for use classification'!$A$1,IF(ISNUMBER(SEARCH('[1]Lookup for use classification'!$B$2,C3258)),'[1]Lookup for use classification'!$A$2,IF(ISNUMBER(SEARCH('[1]Lookup for use classification'!$B$3,C3258)),'[1]Lookup for use classification'!$A$3,IF(OR(ISNUMBER(SEARCH('[1]Lookup for use classification'!$B$4,C3258)),ISNUMBER(SEARCH('[1]Lookup for use classification'!$C$4,C3258)),ISNUMBER(SEARCH('[1]Lookup for use classification'!$D$4,C3258)),ISNUMBER(SEARCH('[1]Lookup for use classification'!$E$4,C3258))),'[1]Lookup for use classification'!$A$4,IF(OR(ISNUMBER(SEARCH('[1]Lookup for use classification'!$B$5,C3258)),ISNUMBER(SEARCH('[1]Lookup for use classification'!$C$5,C3258)),ISNUMBER(SEARCH('[1]Lookup for use classification'!$D$5,C3258))),'[1]Lookup for use classification'!$A$5,IF(OR(ISNUMBER(SEARCH('[1]Lookup for use classification'!$B$7,C3258)),ISNUMBER(SEARCH('[1]Lookup for use classification'!$C$7,C3258)),ISNUMBER(SEARCH('[1]Lookup for use classification'!$D$7,C3258))),'[1]Lookup for use classification'!$A$7,IF(OR(ISNUMBER(SEARCH('[1]Lookup for use classification'!$B$9,C3258)),ISNUMBER(SEARCH('[1]Lookup for use classification'!$C$9,C3258)),ISNUMBER(SEARCH('[1]Lookup for use classification'!$D$9,C3258)),ISNUMBER(SEARCH('[1]Lookup for use classification'!$E$9,C3258)),ISNUMBER(SEARCH('[1]Lookup for use classification'!$F$9,C3258)),ISNUMBER(SEARCH('[1]Lookup for use classification'!$G$9,C3258)),ISNUMBER(SEARCH('[1]Lookup for use classification'!$H$9,C3258)),ISNUMBER(SEARCH('[1]Lookup for use classification'!$I$9,C3258)),ISNUMBER(SEARCH('[1]Lookup for use classification'!$J$9,C3258)),ISNUMBER(SEARCH('[1]Lookup for use classification'!$K$9,C3258))),'[1]Lookup for use classification'!$A$9,IF(OR(ISNUMBER(SEARCH('[1]Lookup for use classification'!$B$10,C3258)),ISNUMBER(SEARCH('[1]Lookup for use classification'!$C$10,C3258)),ISNUMBER(SEARCH('[1]Lookup for use classification'!$D$10,C3258)),ISNUMBER(SEARCH('[1]Lookup for use classification'!$E$10,C3258)),ISNUMBER(SEARCH('[1]Lookup for use classification'!$F$10,C3258)),ISNUMBER(SEARCH('[1]Lookup for use classification'!$G$10,C3258))),'[1]Lookup for use classification'!$A$10,IF(OR(ISNUMBER(SEARCH('[1]Lookup for use classification'!$B$11,C3258)),ISNUMBER(SEARCH('[1]Lookup for use classification'!$C$11,C3258))),'[1]Lookup for use classification'!$A$11,IF(OR(ISNUMBER(SEARCH('[1]Lookup for use classification'!$B$12,C3258)),ISNUMBER(SEARCH('[1]Lookup for use classification'!$C$12,C3258))),'[1]Lookup for use classification'!$A$12,IF(OR(ISNUMBER(SEARCH('[1]Lookup for use classification'!$B$13,C3258)),ISNUMBER(SEARCH('[1]Lookup for use classification'!$C$13,C3258)),ISNUMBER(SEARCH('[1]Lookup for use classification'!$D$13,C3258)),,ISNUMBER(SEARCH('[1]Lookup for use classification'!$C$13,C3258)),ISNUMBER(SEARCH('[1]Lookup for use classification'!$E$13,C3258))),'[1]Lookup for use classification'!$A$13,IF(OR(ISNUMBER(SEARCH('[1]Lookup for use classification'!$B$14,C3258)),ISNUMBER(SEARCH('[1]Lookup for use classification'!$C$14,C3258))),'[1]Lookup for use classification'!$A$14,"Other"))))))))))))</f>
        <v>Public Assembly</v>
      </c>
      <c r="E3258" s="282">
        <v>1728</v>
      </c>
      <c r="F3258" s="259"/>
      <c r="G3258" s="259" t="s">
        <v>6</v>
      </c>
    </row>
    <row r="3259" spans="1:18" hidden="1">
      <c r="A3259" s="187" t="s">
        <v>428</v>
      </c>
      <c r="B3259" s="167" t="s">
        <v>4456</v>
      </c>
      <c r="C3259" s="239" t="s">
        <v>439</v>
      </c>
      <c r="D3259" s="6" t="str">
        <f>IF(OR(ISNUMBER(SEARCH('[1]Lookup for use classification'!$B$1,C3259)),ISNUMBER(SEARCH('[1]Lookup for use classification'!$C$1,C3259)),ISNUMBER(SEARCH('[1]Lookup for use classification'!$D$1,C3259)),ISNUMBER(SEARCH('[1]Lookup for use classification'!$E$1,C3259))),'[1]Lookup for use classification'!$A$1,IF(ISNUMBER(SEARCH('[1]Lookup for use classification'!$B$2,C3259)),'[1]Lookup for use classification'!$A$2,IF(ISNUMBER(SEARCH('[1]Lookup for use classification'!$B$3,C3259)),'[1]Lookup for use classification'!$A$3,IF(OR(ISNUMBER(SEARCH('[1]Lookup for use classification'!$B$4,C3259)),ISNUMBER(SEARCH('[1]Lookup for use classification'!$C$4,C3259)),ISNUMBER(SEARCH('[1]Lookup for use classification'!$D$4,C3259)),ISNUMBER(SEARCH('[1]Lookup for use classification'!$E$4,C3259))),'[1]Lookup for use classification'!$A$4,IF(OR(ISNUMBER(SEARCH('[1]Lookup for use classification'!$B$5,C3259)),ISNUMBER(SEARCH('[1]Lookup for use classification'!$C$5,C3259)),ISNUMBER(SEARCH('[1]Lookup for use classification'!$D$5,C3259))),'[1]Lookup for use classification'!$A$5,IF(OR(ISNUMBER(SEARCH('[1]Lookup for use classification'!$B$7,C3259)),ISNUMBER(SEARCH('[1]Lookup for use classification'!$C$7,C3259)),ISNUMBER(SEARCH('[1]Lookup for use classification'!$D$7,C3259))),'[1]Lookup for use classification'!$A$7,IF(OR(ISNUMBER(SEARCH('[1]Lookup for use classification'!$B$9,C3259)),ISNUMBER(SEARCH('[1]Lookup for use classification'!$C$9,C3259)),ISNUMBER(SEARCH('[1]Lookup for use classification'!$D$9,C3259)),ISNUMBER(SEARCH('[1]Lookup for use classification'!$E$9,C3259)),ISNUMBER(SEARCH('[1]Lookup for use classification'!$F$9,C3259)),ISNUMBER(SEARCH('[1]Lookup for use classification'!$G$9,C3259)),ISNUMBER(SEARCH('[1]Lookup for use classification'!$H$9,C3259)),ISNUMBER(SEARCH('[1]Lookup for use classification'!$I$9,C3259)),ISNUMBER(SEARCH('[1]Lookup for use classification'!$J$9,C3259)),ISNUMBER(SEARCH('[1]Lookup for use classification'!$K$9,C3259))),'[1]Lookup for use classification'!$A$9,IF(OR(ISNUMBER(SEARCH('[1]Lookup for use classification'!$B$10,C3259)),ISNUMBER(SEARCH('[1]Lookup for use classification'!$C$10,C3259)),ISNUMBER(SEARCH('[1]Lookup for use classification'!$D$10,C3259)),ISNUMBER(SEARCH('[1]Lookup for use classification'!$E$10,C3259)),ISNUMBER(SEARCH('[1]Lookup for use classification'!$F$10,C3259)),ISNUMBER(SEARCH('[1]Lookup for use classification'!$G$10,C3259))),'[1]Lookup for use classification'!$A$10,IF(OR(ISNUMBER(SEARCH('[1]Lookup for use classification'!$B$11,C3259)),ISNUMBER(SEARCH('[1]Lookup for use classification'!$C$11,C3259))),'[1]Lookup for use classification'!$A$11,IF(OR(ISNUMBER(SEARCH('[1]Lookup for use classification'!$B$12,C3259)),ISNUMBER(SEARCH('[1]Lookup for use classification'!$C$12,C3259))),'[1]Lookup for use classification'!$A$12,IF(OR(ISNUMBER(SEARCH('[1]Lookup for use classification'!$B$13,C3259)),ISNUMBER(SEARCH('[1]Lookup for use classification'!$C$13,C3259)),ISNUMBER(SEARCH('[1]Lookup for use classification'!$D$13,C3259)),,ISNUMBER(SEARCH('[1]Lookup for use classification'!$C$13,C3259)),ISNUMBER(SEARCH('[1]Lookup for use classification'!$E$13,C3259))),'[1]Lookup for use classification'!$A$13,IF(OR(ISNUMBER(SEARCH('[1]Lookup for use classification'!$B$14,C3259)),ISNUMBER(SEARCH('[1]Lookup for use classification'!$C$14,C3259))),'[1]Lookup for use classification'!$A$14,"Other"))))))))))))</f>
        <v>Public Assembly</v>
      </c>
      <c r="E3259" s="282"/>
      <c r="F3259" s="259"/>
      <c r="G3259" s="259"/>
    </row>
    <row r="3260" spans="1:18" hidden="1">
      <c r="A3260" s="185" t="s">
        <v>428</v>
      </c>
      <c r="B3260" s="167" t="s">
        <v>4456</v>
      </c>
      <c r="C3260" s="239" t="s">
        <v>441</v>
      </c>
      <c r="D3260" s="6" t="str">
        <f>IF(OR(ISNUMBER(SEARCH('[1]Lookup for use classification'!$B$1,C3260)),ISNUMBER(SEARCH('[1]Lookup for use classification'!$C$1,C3260)),ISNUMBER(SEARCH('[1]Lookup for use classification'!$D$1,C3260)),ISNUMBER(SEARCH('[1]Lookup for use classification'!$E$1,C3260))),'[1]Lookup for use classification'!$A$1,IF(ISNUMBER(SEARCH('[1]Lookup for use classification'!$B$2,C3260)),'[1]Lookup for use classification'!$A$2,IF(ISNUMBER(SEARCH('[1]Lookup for use classification'!$B$3,C3260)),'[1]Lookup for use classification'!$A$3,IF(OR(ISNUMBER(SEARCH('[1]Lookup for use classification'!$B$4,C3260)),ISNUMBER(SEARCH('[1]Lookup for use classification'!$C$4,C3260)),ISNUMBER(SEARCH('[1]Lookup for use classification'!$D$4,C3260)),ISNUMBER(SEARCH('[1]Lookup for use classification'!$E$4,C3260))),'[1]Lookup for use classification'!$A$4,IF(OR(ISNUMBER(SEARCH('[1]Lookup for use classification'!$B$5,C3260)),ISNUMBER(SEARCH('[1]Lookup for use classification'!$C$5,C3260)),ISNUMBER(SEARCH('[1]Lookup for use classification'!$D$5,C3260))),'[1]Lookup for use classification'!$A$5,IF(OR(ISNUMBER(SEARCH('[1]Lookup for use classification'!$B$7,C3260)),ISNUMBER(SEARCH('[1]Lookup for use classification'!$C$7,C3260)),ISNUMBER(SEARCH('[1]Lookup for use classification'!$D$7,C3260))),'[1]Lookup for use classification'!$A$7,IF(OR(ISNUMBER(SEARCH('[1]Lookup for use classification'!$B$9,C3260)),ISNUMBER(SEARCH('[1]Lookup for use classification'!$C$9,C3260)),ISNUMBER(SEARCH('[1]Lookup for use classification'!$D$9,C3260)),ISNUMBER(SEARCH('[1]Lookup for use classification'!$E$9,C3260)),ISNUMBER(SEARCH('[1]Lookup for use classification'!$F$9,C3260)),ISNUMBER(SEARCH('[1]Lookup for use classification'!$G$9,C3260)),ISNUMBER(SEARCH('[1]Lookup for use classification'!$H$9,C3260)),ISNUMBER(SEARCH('[1]Lookup for use classification'!$I$9,C3260)),ISNUMBER(SEARCH('[1]Lookup for use classification'!$J$9,C3260)),ISNUMBER(SEARCH('[1]Lookup for use classification'!$K$9,C3260))),'[1]Lookup for use classification'!$A$9,IF(OR(ISNUMBER(SEARCH('[1]Lookup for use classification'!$B$10,C3260)),ISNUMBER(SEARCH('[1]Lookup for use classification'!$C$10,C3260)),ISNUMBER(SEARCH('[1]Lookup for use classification'!$D$10,C3260)),ISNUMBER(SEARCH('[1]Lookup for use classification'!$E$10,C3260)),ISNUMBER(SEARCH('[1]Lookup for use classification'!$F$10,C3260)),ISNUMBER(SEARCH('[1]Lookup for use classification'!$G$10,C3260))),'[1]Lookup for use classification'!$A$10,IF(OR(ISNUMBER(SEARCH('[1]Lookup for use classification'!$B$11,C3260)),ISNUMBER(SEARCH('[1]Lookup for use classification'!$C$11,C3260))),'[1]Lookup for use classification'!$A$11,IF(OR(ISNUMBER(SEARCH('[1]Lookup for use classification'!$B$12,C3260)),ISNUMBER(SEARCH('[1]Lookup for use classification'!$C$12,C3260))),'[1]Lookup for use classification'!$A$12,IF(OR(ISNUMBER(SEARCH('[1]Lookup for use classification'!$B$13,C3260)),ISNUMBER(SEARCH('[1]Lookup for use classification'!$C$13,C3260)),ISNUMBER(SEARCH('[1]Lookup for use classification'!$D$13,C3260)),,ISNUMBER(SEARCH('[1]Lookup for use classification'!$C$13,C3260)),ISNUMBER(SEARCH('[1]Lookup for use classification'!$E$13,C3260))),'[1]Lookup for use classification'!$A$13,IF(OR(ISNUMBER(SEARCH('[1]Lookup for use classification'!$B$14,C3260)),ISNUMBER(SEARCH('[1]Lookup for use classification'!$C$14,C3260))),'[1]Lookup for use classification'!$A$14,"Other"))))))))))))</f>
        <v>Public Safety</v>
      </c>
      <c r="E3260" s="282">
        <v>361</v>
      </c>
      <c r="F3260" s="259"/>
      <c r="G3260" s="259" t="s">
        <v>6</v>
      </c>
    </row>
    <row r="3261" spans="1:18" hidden="1">
      <c r="A3261" s="187" t="s">
        <v>428</v>
      </c>
      <c r="B3261" s="167" t="s">
        <v>4456</v>
      </c>
      <c r="C3261" s="239" t="s">
        <v>443</v>
      </c>
      <c r="D3261" s="6" t="str">
        <f>IF(OR(ISNUMBER(SEARCH('[1]Lookup for use classification'!$B$1,C3261)),ISNUMBER(SEARCH('[1]Lookup for use classification'!$C$1,C3261)),ISNUMBER(SEARCH('[1]Lookup for use classification'!$D$1,C3261)),ISNUMBER(SEARCH('[1]Lookup for use classification'!$E$1,C3261))),'[1]Lookup for use classification'!$A$1,IF(ISNUMBER(SEARCH('[1]Lookup for use classification'!$B$2,C3261)),'[1]Lookup for use classification'!$A$2,IF(ISNUMBER(SEARCH('[1]Lookup for use classification'!$B$3,C3261)),'[1]Lookup for use classification'!$A$3,IF(OR(ISNUMBER(SEARCH('[1]Lookup for use classification'!$B$4,C3261)),ISNUMBER(SEARCH('[1]Lookup for use classification'!$C$4,C3261)),ISNUMBER(SEARCH('[1]Lookup for use classification'!$D$4,C3261)),ISNUMBER(SEARCH('[1]Lookup for use classification'!$E$4,C3261))),'[1]Lookup for use classification'!$A$4,IF(OR(ISNUMBER(SEARCH('[1]Lookup for use classification'!$B$5,C3261)),ISNUMBER(SEARCH('[1]Lookup for use classification'!$C$5,C3261)),ISNUMBER(SEARCH('[1]Lookup for use classification'!$D$5,C3261))),'[1]Lookup for use classification'!$A$5,IF(OR(ISNUMBER(SEARCH('[1]Lookup for use classification'!$B$7,C3261)),ISNUMBER(SEARCH('[1]Lookup for use classification'!$C$7,C3261)),ISNUMBER(SEARCH('[1]Lookup for use classification'!$D$7,C3261))),'[1]Lookup for use classification'!$A$7,IF(OR(ISNUMBER(SEARCH('[1]Lookup for use classification'!$B$9,C3261)),ISNUMBER(SEARCH('[1]Lookup for use classification'!$C$9,C3261)),ISNUMBER(SEARCH('[1]Lookup for use classification'!$D$9,C3261)),ISNUMBER(SEARCH('[1]Lookup for use classification'!$E$9,C3261)),ISNUMBER(SEARCH('[1]Lookup for use classification'!$F$9,C3261)),ISNUMBER(SEARCH('[1]Lookup for use classification'!$G$9,C3261)),ISNUMBER(SEARCH('[1]Lookup for use classification'!$H$9,C3261)),ISNUMBER(SEARCH('[1]Lookup for use classification'!$I$9,C3261)),ISNUMBER(SEARCH('[1]Lookup for use classification'!$J$9,C3261)),ISNUMBER(SEARCH('[1]Lookup for use classification'!$K$9,C3261))),'[1]Lookup for use classification'!$A$9,IF(OR(ISNUMBER(SEARCH('[1]Lookup for use classification'!$B$10,C3261)),ISNUMBER(SEARCH('[1]Lookup for use classification'!$C$10,C3261)),ISNUMBER(SEARCH('[1]Lookup for use classification'!$D$10,C3261)),ISNUMBER(SEARCH('[1]Lookup for use classification'!$E$10,C3261)),ISNUMBER(SEARCH('[1]Lookup for use classification'!$F$10,C3261)),ISNUMBER(SEARCH('[1]Lookup for use classification'!$G$10,C3261))),'[1]Lookup for use classification'!$A$10,IF(OR(ISNUMBER(SEARCH('[1]Lookup for use classification'!$B$11,C3261)),ISNUMBER(SEARCH('[1]Lookup for use classification'!$C$11,C3261))),'[1]Lookup for use classification'!$A$11,IF(OR(ISNUMBER(SEARCH('[1]Lookup for use classification'!$B$12,C3261)),ISNUMBER(SEARCH('[1]Lookup for use classification'!$C$12,C3261))),'[1]Lookup for use classification'!$A$12,IF(OR(ISNUMBER(SEARCH('[1]Lookup for use classification'!$B$13,C3261)),ISNUMBER(SEARCH('[1]Lookup for use classification'!$C$13,C3261)),ISNUMBER(SEARCH('[1]Lookup for use classification'!$D$13,C3261)),,ISNUMBER(SEARCH('[1]Lookup for use classification'!$C$13,C3261)),ISNUMBER(SEARCH('[1]Lookup for use classification'!$E$13,C3261))),'[1]Lookup for use classification'!$A$13,IF(OR(ISNUMBER(SEARCH('[1]Lookup for use classification'!$B$14,C3261)),ISNUMBER(SEARCH('[1]Lookup for use classification'!$C$14,C3261))),'[1]Lookup for use classification'!$A$14,"Other"))))))))))))</f>
        <v>Residential - Multi-Family</v>
      </c>
      <c r="E3261" s="282"/>
      <c r="F3261" s="259"/>
      <c r="G3261" s="259" t="s">
        <v>6</v>
      </c>
    </row>
    <row r="3262" spans="1:18" hidden="1">
      <c r="A3262" s="187" t="s">
        <v>428</v>
      </c>
      <c r="B3262" s="167" t="s">
        <v>4456</v>
      </c>
      <c r="C3262" s="239" t="s">
        <v>429</v>
      </c>
      <c r="D3262" s="6" t="str">
        <f>IF(OR(ISNUMBER(SEARCH('[1]Lookup for use classification'!$B$1,C3262)),ISNUMBER(SEARCH('[1]Lookup for use classification'!$C$1,C3262)),ISNUMBER(SEARCH('[1]Lookup for use classification'!$D$1,C3262)),ISNUMBER(SEARCH('[1]Lookup for use classification'!$E$1,C3262))),'[1]Lookup for use classification'!$A$1,IF(ISNUMBER(SEARCH('[1]Lookup for use classification'!$B$2,C3262)),'[1]Lookup for use classification'!$A$2,IF(ISNUMBER(SEARCH('[1]Lookup for use classification'!$B$3,C3262)),'[1]Lookup for use classification'!$A$3,IF(OR(ISNUMBER(SEARCH('[1]Lookup for use classification'!$B$4,C3262)),ISNUMBER(SEARCH('[1]Lookup for use classification'!$C$4,C3262)),ISNUMBER(SEARCH('[1]Lookup for use classification'!$D$4,C3262)),ISNUMBER(SEARCH('[1]Lookup for use classification'!$E$4,C3262))),'[1]Lookup for use classification'!$A$4,IF(OR(ISNUMBER(SEARCH('[1]Lookup for use classification'!$B$5,C3262)),ISNUMBER(SEARCH('[1]Lookup for use classification'!$C$5,C3262)),ISNUMBER(SEARCH('[1]Lookup for use classification'!$D$5,C3262))),'[1]Lookup for use classification'!$A$5,IF(OR(ISNUMBER(SEARCH('[1]Lookup for use classification'!$B$7,C3262)),ISNUMBER(SEARCH('[1]Lookup for use classification'!$C$7,C3262)),ISNUMBER(SEARCH('[1]Lookup for use classification'!$D$7,C3262))),'[1]Lookup for use classification'!$A$7,IF(OR(ISNUMBER(SEARCH('[1]Lookup for use classification'!$B$9,C3262)),ISNUMBER(SEARCH('[1]Lookup for use classification'!$C$9,C3262)),ISNUMBER(SEARCH('[1]Lookup for use classification'!$D$9,C3262)),ISNUMBER(SEARCH('[1]Lookup for use classification'!$E$9,C3262)),ISNUMBER(SEARCH('[1]Lookup for use classification'!$F$9,C3262)),ISNUMBER(SEARCH('[1]Lookup for use classification'!$G$9,C3262)),ISNUMBER(SEARCH('[1]Lookup for use classification'!$H$9,C3262)),ISNUMBER(SEARCH('[1]Lookup for use classification'!$I$9,C3262)),ISNUMBER(SEARCH('[1]Lookup for use classification'!$J$9,C3262)),ISNUMBER(SEARCH('[1]Lookup for use classification'!$K$9,C3262))),'[1]Lookup for use classification'!$A$9,IF(OR(ISNUMBER(SEARCH('[1]Lookup for use classification'!$B$10,C3262)),ISNUMBER(SEARCH('[1]Lookup for use classification'!$C$10,C3262)),ISNUMBER(SEARCH('[1]Lookup for use classification'!$D$10,C3262)),ISNUMBER(SEARCH('[1]Lookup for use classification'!$E$10,C3262)),ISNUMBER(SEARCH('[1]Lookup for use classification'!$F$10,C3262)),ISNUMBER(SEARCH('[1]Lookup for use classification'!$G$10,C3262))),'[1]Lookup for use classification'!$A$10,IF(OR(ISNUMBER(SEARCH('[1]Lookup for use classification'!$B$11,C3262)),ISNUMBER(SEARCH('[1]Lookup for use classification'!$C$11,C3262))),'[1]Lookup for use classification'!$A$11,IF(OR(ISNUMBER(SEARCH('[1]Lookup for use classification'!$B$12,C3262)),ISNUMBER(SEARCH('[1]Lookup for use classification'!$C$12,C3262))),'[1]Lookup for use classification'!$A$12,IF(OR(ISNUMBER(SEARCH('[1]Lookup for use classification'!$B$13,C3262)),ISNUMBER(SEARCH('[1]Lookup for use classification'!$C$13,C3262)),ISNUMBER(SEARCH('[1]Lookup for use classification'!$D$13,C3262)),,ISNUMBER(SEARCH('[1]Lookup for use classification'!$C$13,C3262)),ISNUMBER(SEARCH('[1]Lookup for use classification'!$E$13,C3262))),'[1]Lookup for use classification'!$A$13,IF(OR(ISNUMBER(SEARCH('[1]Lookup for use classification'!$B$14,C3262)),ISNUMBER(SEARCH('[1]Lookup for use classification'!$C$14,C3262))),'[1]Lookup for use classification'!$A$14,"Other"))))))))))))</f>
        <v>Retail - Other</v>
      </c>
      <c r="E3262" s="282">
        <v>1901</v>
      </c>
      <c r="F3262" s="259"/>
      <c r="G3262" s="259" t="s">
        <v>6</v>
      </c>
    </row>
    <row r="3263" spans="1:18" hidden="1">
      <c r="A3263" s="187" t="s">
        <v>428</v>
      </c>
      <c r="B3263" s="167" t="s">
        <v>4456</v>
      </c>
      <c r="C3263" s="239" t="s">
        <v>442</v>
      </c>
      <c r="D3263" s="6" t="str">
        <f>IF(OR(ISNUMBER(SEARCH('[1]Lookup for use classification'!$B$1,C3263)),ISNUMBER(SEARCH('[1]Lookup for use classification'!$C$1,C3263)),ISNUMBER(SEARCH('[1]Lookup for use classification'!$D$1,C3263)),ISNUMBER(SEARCH('[1]Lookup for use classification'!$E$1,C3263))),'[1]Lookup for use classification'!$A$1,IF(ISNUMBER(SEARCH('[1]Lookup for use classification'!$B$2,C3263)),'[1]Lookup for use classification'!$A$2,IF(ISNUMBER(SEARCH('[1]Lookup for use classification'!$B$3,C3263)),'[1]Lookup for use classification'!$A$3,IF(OR(ISNUMBER(SEARCH('[1]Lookup for use classification'!$B$4,C3263)),ISNUMBER(SEARCH('[1]Lookup for use classification'!$C$4,C3263)),ISNUMBER(SEARCH('[1]Lookup for use classification'!$D$4,C3263)),ISNUMBER(SEARCH('[1]Lookup for use classification'!$E$4,C3263))),'[1]Lookup for use classification'!$A$4,IF(OR(ISNUMBER(SEARCH('[1]Lookup for use classification'!$B$5,C3263)),ISNUMBER(SEARCH('[1]Lookup for use classification'!$C$5,C3263)),ISNUMBER(SEARCH('[1]Lookup for use classification'!$D$5,C3263))),'[1]Lookup for use classification'!$A$5,IF(OR(ISNUMBER(SEARCH('[1]Lookup for use classification'!$B$7,C3263)),ISNUMBER(SEARCH('[1]Lookup for use classification'!$C$7,C3263)),ISNUMBER(SEARCH('[1]Lookup for use classification'!$D$7,C3263))),'[1]Lookup for use classification'!$A$7,IF(OR(ISNUMBER(SEARCH('[1]Lookup for use classification'!$B$9,C3263)),ISNUMBER(SEARCH('[1]Lookup for use classification'!$C$9,C3263)),ISNUMBER(SEARCH('[1]Lookup for use classification'!$D$9,C3263)),ISNUMBER(SEARCH('[1]Lookup for use classification'!$E$9,C3263)),ISNUMBER(SEARCH('[1]Lookup for use classification'!$F$9,C3263)),ISNUMBER(SEARCH('[1]Lookup for use classification'!$G$9,C3263)),ISNUMBER(SEARCH('[1]Lookup for use classification'!$H$9,C3263)),ISNUMBER(SEARCH('[1]Lookup for use classification'!$I$9,C3263)),ISNUMBER(SEARCH('[1]Lookup for use classification'!$J$9,C3263)),ISNUMBER(SEARCH('[1]Lookup for use classification'!$K$9,C3263))),'[1]Lookup for use classification'!$A$9,IF(OR(ISNUMBER(SEARCH('[1]Lookup for use classification'!$B$10,C3263)),ISNUMBER(SEARCH('[1]Lookup for use classification'!$C$10,C3263)),ISNUMBER(SEARCH('[1]Lookup for use classification'!$D$10,C3263)),ISNUMBER(SEARCH('[1]Lookup for use classification'!$E$10,C3263)),ISNUMBER(SEARCH('[1]Lookup for use classification'!$F$10,C3263)),ISNUMBER(SEARCH('[1]Lookup for use classification'!$G$10,C3263))),'[1]Lookup for use classification'!$A$10,IF(OR(ISNUMBER(SEARCH('[1]Lookup for use classification'!$B$11,C3263)),ISNUMBER(SEARCH('[1]Lookup for use classification'!$C$11,C3263))),'[1]Lookup for use classification'!$A$11,IF(OR(ISNUMBER(SEARCH('[1]Lookup for use classification'!$B$12,C3263)),ISNUMBER(SEARCH('[1]Lookup for use classification'!$C$12,C3263))),'[1]Lookup for use classification'!$A$12,IF(OR(ISNUMBER(SEARCH('[1]Lookup for use classification'!$B$13,C3263)),ISNUMBER(SEARCH('[1]Lookup for use classification'!$C$13,C3263)),ISNUMBER(SEARCH('[1]Lookup for use classification'!$D$13,C3263)),,ISNUMBER(SEARCH('[1]Lookup for use classification'!$C$13,C3263)),ISNUMBER(SEARCH('[1]Lookup for use classification'!$E$13,C3263))),'[1]Lookup for use classification'!$A$13,IF(OR(ISNUMBER(SEARCH('[1]Lookup for use classification'!$B$14,C3263)),ISNUMBER(SEARCH('[1]Lookup for use classification'!$C$14,C3263))),'[1]Lookup for use classification'!$A$14,"Other"))))))))))))</f>
        <v>Warehousing</v>
      </c>
      <c r="E3263" s="282"/>
      <c r="F3263" s="259"/>
      <c r="G3263" s="259" t="s">
        <v>6</v>
      </c>
    </row>
    <row r="3264" spans="1:18" hidden="1">
      <c r="A3264" s="185" t="s">
        <v>428</v>
      </c>
      <c r="B3264" s="167" t="s">
        <v>4456</v>
      </c>
      <c r="C3264" s="239" t="s">
        <v>444</v>
      </c>
      <c r="D3264" s="6" t="str">
        <f>IF(OR(ISNUMBER(SEARCH('[1]Lookup for use classification'!$B$1,C3264)),ISNUMBER(SEARCH('[1]Lookup for use classification'!$C$1,C3264)),ISNUMBER(SEARCH('[1]Lookup for use classification'!$D$1,C3264)),ISNUMBER(SEARCH('[1]Lookup for use classification'!$E$1,C3264))),'[1]Lookup for use classification'!$A$1,IF(ISNUMBER(SEARCH('[1]Lookup for use classification'!$B$2,C3264)),'[1]Lookup for use classification'!$A$2,IF(ISNUMBER(SEARCH('[1]Lookup for use classification'!$B$3,C3264)),'[1]Lookup for use classification'!$A$3,IF(OR(ISNUMBER(SEARCH('[1]Lookup for use classification'!$B$4,C3264)),ISNUMBER(SEARCH('[1]Lookup for use classification'!$C$4,C3264)),ISNUMBER(SEARCH('[1]Lookup for use classification'!$D$4,C3264)),ISNUMBER(SEARCH('[1]Lookup for use classification'!$E$4,C3264))),'[1]Lookup for use classification'!$A$4,IF(OR(ISNUMBER(SEARCH('[1]Lookup for use classification'!$B$5,C3264)),ISNUMBER(SEARCH('[1]Lookup for use classification'!$C$5,C3264)),ISNUMBER(SEARCH('[1]Lookup for use classification'!$D$5,C3264))),'[1]Lookup for use classification'!$A$5,IF(OR(ISNUMBER(SEARCH('[1]Lookup for use classification'!$B$7,C3264)),ISNUMBER(SEARCH('[1]Lookup for use classification'!$C$7,C3264)),ISNUMBER(SEARCH('[1]Lookup for use classification'!$D$7,C3264))),'[1]Lookup for use classification'!$A$7,IF(OR(ISNUMBER(SEARCH('[1]Lookup for use classification'!$B$9,C3264)),ISNUMBER(SEARCH('[1]Lookup for use classification'!$C$9,C3264)),ISNUMBER(SEARCH('[1]Lookup for use classification'!$D$9,C3264)),ISNUMBER(SEARCH('[1]Lookup for use classification'!$E$9,C3264)),ISNUMBER(SEARCH('[1]Lookup for use classification'!$F$9,C3264)),ISNUMBER(SEARCH('[1]Lookup for use classification'!$G$9,C3264)),ISNUMBER(SEARCH('[1]Lookup for use classification'!$H$9,C3264)),ISNUMBER(SEARCH('[1]Lookup for use classification'!$I$9,C3264)),ISNUMBER(SEARCH('[1]Lookup for use classification'!$J$9,C3264)),ISNUMBER(SEARCH('[1]Lookup for use classification'!$K$9,C3264))),'[1]Lookup for use classification'!$A$9,IF(OR(ISNUMBER(SEARCH('[1]Lookup for use classification'!$B$10,C3264)),ISNUMBER(SEARCH('[1]Lookup for use classification'!$C$10,C3264)),ISNUMBER(SEARCH('[1]Lookup for use classification'!$D$10,C3264)),ISNUMBER(SEARCH('[1]Lookup for use classification'!$E$10,C3264)),ISNUMBER(SEARCH('[1]Lookup for use classification'!$F$10,C3264)),ISNUMBER(SEARCH('[1]Lookup for use classification'!$G$10,C3264))),'[1]Lookup for use classification'!$A$10,IF(OR(ISNUMBER(SEARCH('[1]Lookup for use classification'!$B$11,C3264)),ISNUMBER(SEARCH('[1]Lookup for use classification'!$C$11,C3264))),'[1]Lookup for use classification'!$A$11,IF(OR(ISNUMBER(SEARCH('[1]Lookup for use classification'!$B$12,C3264)),ISNUMBER(SEARCH('[1]Lookup for use classification'!$C$12,C3264))),'[1]Lookup for use classification'!$A$12,IF(OR(ISNUMBER(SEARCH('[1]Lookup for use classification'!$B$13,C3264)),ISNUMBER(SEARCH('[1]Lookup for use classification'!$C$13,C3264)),ISNUMBER(SEARCH('[1]Lookup for use classification'!$D$13,C3264)),,ISNUMBER(SEARCH('[1]Lookup for use classification'!$C$13,C3264)),ISNUMBER(SEARCH('[1]Lookup for use classification'!$E$13,C3264))),'[1]Lookup for use classification'!$A$13,IF(OR(ISNUMBER(SEARCH('[1]Lookup for use classification'!$B$14,C3264)),ISNUMBER(SEARCH('[1]Lookup for use classification'!$C$14,C3264))),'[1]Lookup for use classification'!$A$14,"Other"))))))))))))</f>
        <v>Water &amp; Sewer</v>
      </c>
      <c r="E3264" s="282">
        <v>450</v>
      </c>
      <c r="F3264" s="259" t="s">
        <v>6</v>
      </c>
      <c r="G3264" s="259"/>
    </row>
    <row r="3265" spans="1:11" hidden="1">
      <c r="A3265" s="185" t="s">
        <v>3512</v>
      </c>
      <c r="B3265" s="8" t="s">
        <v>6055</v>
      </c>
      <c r="C3265" s="223"/>
      <c r="D3265" s="162" t="s">
        <v>3335</v>
      </c>
      <c r="E3265" s="224">
        <v>167504</v>
      </c>
      <c r="F3265" s="224"/>
      <c r="G3265" s="224"/>
      <c r="H3265" s="164"/>
      <c r="I3265" s="164"/>
      <c r="K3265" s="163"/>
    </row>
    <row r="3266" spans="1:11" hidden="1">
      <c r="A3266" s="185" t="s">
        <v>3513</v>
      </c>
      <c r="B3266" s="8" t="s">
        <v>6055</v>
      </c>
      <c r="C3266" s="223"/>
      <c r="D3266" s="162" t="s">
        <v>3335</v>
      </c>
      <c r="E3266" s="224">
        <v>21449</v>
      </c>
      <c r="F3266" s="224"/>
      <c r="G3266" s="224"/>
      <c r="H3266" s="164"/>
      <c r="I3266" s="164"/>
      <c r="K3266" s="163"/>
    </row>
    <row r="3267" spans="1:11" hidden="1">
      <c r="A3267" s="193" t="s">
        <v>1115</v>
      </c>
      <c r="B3267" s="8" t="str">
        <f>IF(ISNA(VLOOKUP(CONCATENATE(A3267,C3267),ARIS!$A$1:$A$959,1,FALSE)),"","ARIS")</f>
        <v>ARIS</v>
      </c>
      <c r="C3267" s="223" t="s">
        <v>3514</v>
      </c>
      <c r="D3267" s="162" t="s">
        <v>3335</v>
      </c>
      <c r="E3267" s="224">
        <v>8400</v>
      </c>
      <c r="F3267" s="224"/>
      <c r="G3267" s="224"/>
      <c r="H3267" s="164">
        <v>5009.3105318039625</v>
      </c>
      <c r="I3267" s="164"/>
      <c r="J3267" s="165">
        <v>40561.079541428568</v>
      </c>
    </row>
    <row r="3268" spans="1:11" hidden="1">
      <c r="A3268" s="187" t="s">
        <v>1115</v>
      </c>
      <c r="B3268" s="167" t="s">
        <v>4456</v>
      </c>
      <c r="C3268" s="233" t="s">
        <v>1114</v>
      </c>
      <c r="D3268" s="6" t="str">
        <f>IF(OR(ISNUMBER(SEARCH('[1]Lookup for use classification'!$B$1,C3268)),ISNUMBER(SEARCH('[1]Lookup for use classification'!$C$1,C3268)),ISNUMBER(SEARCH('[1]Lookup for use classification'!$D$1,C3268)),ISNUMBER(SEARCH('[1]Lookup for use classification'!$E$1,C3268))),'[1]Lookup for use classification'!$A$1,IF(ISNUMBER(SEARCH('[1]Lookup for use classification'!$B$2,C3268)),'[1]Lookup for use classification'!$A$2,IF(ISNUMBER(SEARCH('[1]Lookup for use classification'!$B$3,C3268)),'[1]Lookup for use classification'!$A$3,IF(OR(ISNUMBER(SEARCH('[1]Lookup for use classification'!$B$4,C3268)),ISNUMBER(SEARCH('[1]Lookup for use classification'!$C$4,C3268)),ISNUMBER(SEARCH('[1]Lookup for use classification'!$D$4,C3268)),ISNUMBER(SEARCH('[1]Lookup for use classification'!$E$4,C3268))),'[1]Lookup for use classification'!$A$4,IF(OR(ISNUMBER(SEARCH('[1]Lookup for use classification'!$B$5,C3268)),ISNUMBER(SEARCH('[1]Lookup for use classification'!$C$5,C3268)),ISNUMBER(SEARCH('[1]Lookup for use classification'!$D$5,C3268))),'[1]Lookup for use classification'!$A$5,IF(OR(ISNUMBER(SEARCH('[1]Lookup for use classification'!$B$7,C3268)),ISNUMBER(SEARCH('[1]Lookup for use classification'!$C$7,C3268)),ISNUMBER(SEARCH('[1]Lookup for use classification'!$D$7,C3268))),'[1]Lookup for use classification'!$A$7,IF(OR(ISNUMBER(SEARCH('[1]Lookup for use classification'!$B$9,C3268)),ISNUMBER(SEARCH('[1]Lookup for use classification'!$C$9,C3268)),ISNUMBER(SEARCH('[1]Lookup for use classification'!$D$9,C3268)),ISNUMBER(SEARCH('[1]Lookup for use classification'!$E$9,C3268)),ISNUMBER(SEARCH('[1]Lookup for use classification'!$F$9,C3268)),ISNUMBER(SEARCH('[1]Lookup for use classification'!$G$9,C3268)),ISNUMBER(SEARCH('[1]Lookup for use classification'!$H$9,C3268)),ISNUMBER(SEARCH('[1]Lookup for use classification'!$I$9,C3268)),ISNUMBER(SEARCH('[1]Lookup for use classification'!$J$9,C3268)),ISNUMBER(SEARCH('[1]Lookup for use classification'!$K$9,C3268))),'[1]Lookup for use classification'!$A$9,IF(OR(ISNUMBER(SEARCH('[1]Lookup for use classification'!$B$10,C3268)),ISNUMBER(SEARCH('[1]Lookup for use classification'!$C$10,C3268)),ISNUMBER(SEARCH('[1]Lookup for use classification'!$D$10,C3268)),ISNUMBER(SEARCH('[1]Lookup for use classification'!$E$10,C3268)),ISNUMBER(SEARCH('[1]Lookup for use classification'!$F$10,C3268)),ISNUMBER(SEARCH('[1]Lookup for use classification'!$G$10,C3268))),'[1]Lookup for use classification'!$A$10,IF(OR(ISNUMBER(SEARCH('[1]Lookup for use classification'!$B$11,C3268)),ISNUMBER(SEARCH('[1]Lookup for use classification'!$C$11,C3268))),'[1]Lookup for use classification'!$A$11,IF(OR(ISNUMBER(SEARCH('[1]Lookup for use classification'!$B$12,C3268)),ISNUMBER(SEARCH('[1]Lookup for use classification'!$C$12,C3268))),'[1]Lookup for use classification'!$A$12,IF(OR(ISNUMBER(SEARCH('[1]Lookup for use classification'!$B$13,C3268)),ISNUMBER(SEARCH('[1]Lookup for use classification'!$C$13,C3268)),ISNUMBER(SEARCH('[1]Lookup for use classification'!$D$13,C3268)),,ISNUMBER(SEARCH('[1]Lookup for use classification'!$C$13,C3268)),ISNUMBER(SEARCH('[1]Lookup for use classification'!$E$13,C3268))),'[1]Lookup for use classification'!$A$13,IF(OR(ISNUMBER(SEARCH('[1]Lookup for use classification'!$B$14,C3268)),ISNUMBER(SEARCH('[1]Lookup for use classification'!$C$14,C3268))),'[1]Lookup for use classification'!$A$14,"Other"))))))))))))</f>
        <v>Education - K - 12</v>
      </c>
      <c r="E3268" s="234">
        <v>12349</v>
      </c>
      <c r="F3268" s="235" t="s">
        <v>798</v>
      </c>
      <c r="G3268" s="235"/>
    </row>
    <row r="3269" spans="1:11" hidden="1">
      <c r="A3269" s="187" t="s">
        <v>1115</v>
      </c>
      <c r="B3269" s="167" t="s">
        <v>4456</v>
      </c>
      <c r="C3269" s="272" t="s">
        <v>147</v>
      </c>
      <c r="D3269" s="6" t="str">
        <f>IF(OR(ISNUMBER(SEARCH('[1]Lookup for use classification'!$B$1,C3269)),ISNUMBER(SEARCH('[1]Lookup for use classification'!$C$1,C3269)),ISNUMBER(SEARCH('[1]Lookup for use classification'!$D$1,C3269)),ISNUMBER(SEARCH('[1]Lookup for use classification'!$E$1,C3269))),'[1]Lookup for use classification'!$A$1,IF(ISNUMBER(SEARCH('[1]Lookup for use classification'!$B$2,C3269)),'[1]Lookup for use classification'!$A$2,IF(ISNUMBER(SEARCH('[1]Lookup for use classification'!$B$3,C3269)),'[1]Lookup for use classification'!$A$3,IF(OR(ISNUMBER(SEARCH('[1]Lookup for use classification'!$B$4,C3269)),ISNUMBER(SEARCH('[1]Lookup for use classification'!$C$4,C3269)),ISNUMBER(SEARCH('[1]Lookup for use classification'!$D$4,C3269)),ISNUMBER(SEARCH('[1]Lookup for use classification'!$E$4,C3269))),'[1]Lookup for use classification'!$A$4,IF(OR(ISNUMBER(SEARCH('[1]Lookup for use classification'!$B$5,C3269)),ISNUMBER(SEARCH('[1]Lookup for use classification'!$C$5,C3269)),ISNUMBER(SEARCH('[1]Lookup for use classification'!$D$5,C3269))),'[1]Lookup for use classification'!$A$5,IF(OR(ISNUMBER(SEARCH('[1]Lookup for use classification'!$B$7,C3269)),ISNUMBER(SEARCH('[1]Lookup for use classification'!$C$7,C3269)),ISNUMBER(SEARCH('[1]Lookup for use classification'!$D$7,C3269))),'[1]Lookup for use classification'!$A$7,IF(OR(ISNUMBER(SEARCH('[1]Lookup for use classification'!$B$9,C3269)),ISNUMBER(SEARCH('[1]Lookup for use classification'!$C$9,C3269)),ISNUMBER(SEARCH('[1]Lookup for use classification'!$D$9,C3269)),ISNUMBER(SEARCH('[1]Lookup for use classification'!$E$9,C3269)),ISNUMBER(SEARCH('[1]Lookup for use classification'!$F$9,C3269)),ISNUMBER(SEARCH('[1]Lookup for use classification'!$G$9,C3269)),ISNUMBER(SEARCH('[1]Lookup for use classification'!$H$9,C3269)),ISNUMBER(SEARCH('[1]Lookup for use classification'!$I$9,C3269)),ISNUMBER(SEARCH('[1]Lookup for use classification'!$J$9,C3269)),ISNUMBER(SEARCH('[1]Lookup for use classification'!$K$9,C3269))),'[1]Lookup for use classification'!$A$9,IF(OR(ISNUMBER(SEARCH('[1]Lookup for use classification'!$B$10,C3269)),ISNUMBER(SEARCH('[1]Lookup for use classification'!$C$10,C3269)),ISNUMBER(SEARCH('[1]Lookup for use classification'!$D$10,C3269)),ISNUMBER(SEARCH('[1]Lookup for use classification'!$E$10,C3269)),ISNUMBER(SEARCH('[1]Lookup for use classification'!$F$10,C3269)),ISNUMBER(SEARCH('[1]Lookup for use classification'!$G$10,C3269))),'[1]Lookup for use classification'!$A$10,IF(OR(ISNUMBER(SEARCH('[1]Lookup for use classification'!$B$11,C3269)),ISNUMBER(SEARCH('[1]Lookup for use classification'!$C$11,C3269))),'[1]Lookup for use classification'!$A$11,IF(OR(ISNUMBER(SEARCH('[1]Lookup for use classification'!$B$12,C3269)),ISNUMBER(SEARCH('[1]Lookup for use classification'!$C$12,C3269))),'[1]Lookup for use classification'!$A$12,IF(OR(ISNUMBER(SEARCH('[1]Lookup for use classification'!$B$13,C3269)),ISNUMBER(SEARCH('[1]Lookup for use classification'!$C$13,C3269)),ISNUMBER(SEARCH('[1]Lookup for use classification'!$D$13,C3269)),,ISNUMBER(SEARCH('[1]Lookup for use classification'!$C$13,C3269)),ISNUMBER(SEARCH('[1]Lookup for use classification'!$E$13,C3269))),'[1]Lookup for use classification'!$A$13,IF(OR(ISNUMBER(SEARCH('[1]Lookup for use classification'!$B$14,C3269)),ISNUMBER(SEARCH('[1]Lookup for use classification'!$C$14,C3269))),'[1]Lookup for use classification'!$A$14,"Other"))))))))))))</f>
        <v>Health Care - Hospitals</v>
      </c>
      <c r="E3269" s="276"/>
      <c r="F3269" s="273"/>
      <c r="G3269" s="273"/>
    </row>
    <row r="3270" spans="1:11" hidden="1">
      <c r="A3270" s="187" t="s">
        <v>1115</v>
      </c>
      <c r="B3270" s="167" t="s">
        <v>4456</v>
      </c>
      <c r="C3270" s="233" t="s">
        <v>430</v>
      </c>
      <c r="D3270" s="6" t="str">
        <f>IF(OR(ISNUMBER(SEARCH('[1]Lookup for use classification'!$B$1,C3270)),ISNUMBER(SEARCH('[1]Lookup for use classification'!$C$1,C3270)),ISNUMBER(SEARCH('[1]Lookup for use classification'!$D$1,C3270)),ISNUMBER(SEARCH('[1]Lookup for use classification'!$E$1,C3270))),'[1]Lookup for use classification'!$A$1,IF(ISNUMBER(SEARCH('[1]Lookup for use classification'!$B$2,C3270)),'[1]Lookup for use classification'!$A$2,IF(ISNUMBER(SEARCH('[1]Lookup for use classification'!$B$3,C3270)),'[1]Lookup for use classification'!$A$3,IF(OR(ISNUMBER(SEARCH('[1]Lookup for use classification'!$B$4,C3270)),ISNUMBER(SEARCH('[1]Lookup for use classification'!$C$4,C3270)),ISNUMBER(SEARCH('[1]Lookup for use classification'!$D$4,C3270)),ISNUMBER(SEARCH('[1]Lookup for use classification'!$E$4,C3270))),'[1]Lookup for use classification'!$A$4,IF(OR(ISNUMBER(SEARCH('[1]Lookup for use classification'!$B$5,C3270)),ISNUMBER(SEARCH('[1]Lookup for use classification'!$C$5,C3270)),ISNUMBER(SEARCH('[1]Lookup for use classification'!$D$5,C3270))),'[1]Lookup for use classification'!$A$5,IF(OR(ISNUMBER(SEARCH('[1]Lookup for use classification'!$B$7,C3270)),ISNUMBER(SEARCH('[1]Lookup for use classification'!$C$7,C3270)),ISNUMBER(SEARCH('[1]Lookup for use classification'!$D$7,C3270))),'[1]Lookup for use classification'!$A$7,IF(OR(ISNUMBER(SEARCH('[1]Lookup for use classification'!$B$9,C3270)),ISNUMBER(SEARCH('[1]Lookup for use classification'!$C$9,C3270)),ISNUMBER(SEARCH('[1]Lookup for use classification'!$D$9,C3270)),ISNUMBER(SEARCH('[1]Lookup for use classification'!$E$9,C3270)),ISNUMBER(SEARCH('[1]Lookup for use classification'!$F$9,C3270)),ISNUMBER(SEARCH('[1]Lookup for use classification'!$G$9,C3270)),ISNUMBER(SEARCH('[1]Lookup for use classification'!$H$9,C3270)),ISNUMBER(SEARCH('[1]Lookup for use classification'!$I$9,C3270)),ISNUMBER(SEARCH('[1]Lookup for use classification'!$J$9,C3270)),ISNUMBER(SEARCH('[1]Lookup for use classification'!$K$9,C3270))),'[1]Lookup for use classification'!$A$9,IF(OR(ISNUMBER(SEARCH('[1]Lookup for use classification'!$B$10,C3270)),ISNUMBER(SEARCH('[1]Lookup for use classification'!$C$10,C3270)),ISNUMBER(SEARCH('[1]Lookup for use classification'!$D$10,C3270)),ISNUMBER(SEARCH('[1]Lookup for use classification'!$E$10,C3270)),ISNUMBER(SEARCH('[1]Lookup for use classification'!$F$10,C3270)),ISNUMBER(SEARCH('[1]Lookup for use classification'!$G$10,C3270))),'[1]Lookup for use classification'!$A$10,IF(OR(ISNUMBER(SEARCH('[1]Lookup for use classification'!$B$11,C3270)),ISNUMBER(SEARCH('[1]Lookup for use classification'!$C$11,C3270))),'[1]Lookup for use classification'!$A$11,IF(OR(ISNUMBER(SEARCH('[1]Lookup for use classification'!$B$12,C3270)),ISNUMBER(SEARCH('[1]Lookup for use classification'!$C$12,C3270))),'[1]Lookup for use classification'!$A$12,IF(OR(ISNUMBER(SEARCH('[1]Lookup for use classification'!$B$13,C3270)),ISNUMBER(SEARCH('[1]Lookup for use classification'!$C$13,C3270)),ISNUMBER(SEARCH('[1]Lookup for use classification'!$D$13,C3270)),,ISNUMBER(SEARCH('[1]Lookup for use classification'!$C$13,C3270)),ISNUMBER(SEARCH('[1]Lookup for use classification'!$E$13,C3270))),'[1]Lookup for use classification'!$A$13,IF(OR(ISNUMBER(SEARCH('[1]Lookup for use classification'!$B$14,C3270)),ISNUMBER(SEARCH('[1]Lookup for use classification'!$C$14,C3270))),'[1]Lookup for use classification'!$A$14,"Other"))))))))))))</f>
        <v>Office</v>
      </c>
      <c r="E3270" s="234">
        <v>4050</v>
      </c>
      <c r="F3270" s="235" t="s">
        <v>827</v>
      </c>
      <c r="G3270" s="235"/>
    </row>
    <row r="3271" spans="1:11" hidden="1">
      <c r="A3271" s="187" t="s">
        <v>1115</v>
      </c>
      <c r="B3271" s="167" t="s">
        <v>4456</v>
      </c>
      <c r="C3271" s="233" t="s">
        <v>37</v>
      </c>
      <c r="D3271" s="6" t="str">
        <f>IF(OR(ISNUMBER(SEARCH('[1]Lookup for use classification'!$B$1,C3271)),ISNUMBER(SEARCH('[1]Lookup for use classification'!$C$1,C3271)),ISNUMBER(SEARCH('[1]Lookup for use classification'!$D$1,C3271)),ISNUMBER(SEARCH('[1]Lookup for use classification'!$E$1,C3271))),'[1]Lookup for use classification'!$A$1,IF(ISNUMBER(SEARCH('[1]Lookup for use classification'!$B$2,C3271)),'[1]Lookup for use classification'!$A$2,IF(ISNUMBER(SEARCH('[1]Lookup for use classification'!$B$3,C3271)),'[1]Lookup for use classification'!$A$3,IF(OR(ISNUMBER(SEARCH('[1]Lookup for use classification'!$B$4,C3271)),ISNUMBER(SEARCH('[1]Lookup for use classification'!$C$4,C3271)),ISNUMBER(SEARCH('[1]Lookup for use classification'!$D$4,C3271)),ISNUMBER(SEARCH('[1]Lookup for use classification'!$E$4,C3271))),'[1]Lookup for use classification'!$A$4,IF(OR(ISNUMBER(SEARCH('[1]Lookup for use classification'!$B$5,C3271)),ISNUMBER(SEARCH('[1]Lookup for use classification'!$C$5,C3271)),ISNUMBER(SEARCH('[1]Lookup for use classification'!$D$5,C3271))),'[1]Lookup for use classification'!$A$5,IF(OR(ISNUMBER(SEARCH('[1]Lookup for use classification'!$B$7,C3271)),ISNUMBER(SEARCH('[1]Lookup for use classification'!$C$7,C3271)),ISNUMBER(SEARCH('[1]Lookup for use classification'!$D$7,C3271))),'[1]Lookup for use classification'!$A$7,IF(OR(ISNUMBER(SEARCH('[1]Lookup for use classification'!$B$9,C3271)),ISNUMBER(SEARCH('[1]Lookup for use classification'!$C$9,C3271)),ISNUMBER(SEARCH('[1]Lookup for use classification'!$D$9,C3271)),ISNUMBER(SEARCH('[1]Lookup for use classification'!$E$9,C3271)),ISNUMBER(SEARCH('[1]Lookup for use classification'!$F$9,C3271)),ISNUMBER(SEARCH('[1]Lookup for use classification'!$G$9,C3271)),ISNUMBER(SEARCH('[1]Lookup for use classification'!$H$9,C3271)),ISNUMBER(SEARCH('[1]Lookup for use classification'!$I$9,C3271)),ISNUMBER(SEARCH('[1]Lookup for use classification'!$J$9,C3271)),ISNUMBER(SEARCH('[1]Lookup for use classification'!$K$9,C3271))),'[1]Lookup for use classification'!$A$9,IF(OR(ISNUMBER(SEARCH('[1]Lookup for use classification'!$B$10,C3271)),ISNUMBER(SEARCH('[1]Lookup for use classification'!$C$10,C3271)),ISNUMBER(SEARCH('[1]Lookup for use classification'!$D$10,C3271)),ISNUMBER(SEARCH('[1]Lookup for use classification'!$E$10,C3271)),ISNUMBER(SEARCH('[1]Lookup for use classification'!$F$10,C3271)),ISNUMBER(SEARCH('[1]Lookup for use classification'!$G$10,C3271))),'[1]Lookup for use classification'!$A$10,IF(OR(ISNUMBER(SEARCH('[1]Lookup for use classification'!$B$11,C3271)),ISNUMBER(SEARCH('[1]Lookup for use classification'!$C$11,C3271))),'[1]Lookup for use classification'!$A$11,IF(OR(ISNUMBER(SEARCH('[1]Lookup for use classification'!$B$12,C3271)),ISNUMBER(SEARCH('[1]Lookup for use classification'!$C$12,C3271))),'[1]Lookup for use classification'!$A$12,IF(OR(ISNUMBER(SEARCH('[1]Lookup for use classification'!$B$13,C3271)),ISNUMBER(SEARCH('[1]Lookup for use classification'!$C$13,C3271)),ISNUMBER(SEARCH('[1]Lookup for use classification'!$D$13,C3271)),,ISNUMBER(SEARCH('[1]Lookup for use classification'!$C$13,C3271)),ISNUMBER(SEARCH('[1]Lookup for use classification'!$E$13,C3271))),'[1]Lookup for use classification'!$A$13,IF(OR(ISNUMBER(SEARCH('[1]Lookup for use classification'!$B$14,C3271)),ISNUMBER(SEARCH('[1]Lookup for use classification'!$C$14,C3271))),'[1]Lookup for use classification'!$A$14,"Other"))))))))))))</f>
        <v>Office</v>
      </c>
      <c r="E3271" s="234"/>
      <c r="F3271" s="235"/>
      <c r="G3271" s="235"/>
    </row>
    <row r="3272" spans="1:11" hidden="1">
      <c r="A3272" s="185" t="s">
        <v>1115</v>
      </c>
      <c r="B3272" s="167" t="s">
        <v>4456</v>
      </c>
      <c r="C3272" s="233" t="s">
        <v>1113</v>
      </c>
      <c r="D3272" s="6" t="str">
        <f>IF(OR(ISNUMBER(SEARCH('[1]Lookup for use classification'!$B$1,C3272)),ISNUMBER(SEARCH('[1]Lookup for use classification'!$C$1,C3272)),ISNUMBER(SEARCH('[1]Lookup for use classification'!$D$1,C3272)),ISNUMBER(SEARCH('[1]Lookup for use classification'!$E$1,C3272))),'[1]Lookup for use classification'!$A$1,IF(ISNUMBER(SEARCH('[1]Lookup for use classification'!$B$2,C3272)),'[1]Lookup for use classification'!$A$2,IF(ISNUMBER(SEARCH('[1]Lookup for use classification'!$B$3,C3272)),'[1]Lookup for use classification'!$A$3,IF(OR(ISNUMBER(SEARCH('[1]Lookup for use classification'!$B$4,C3272)),ISNUMBER(SEARCH('[1]Lookup for use classification'!$C$4,C3272)),ISNUMBER(SEARCH('[1]Lookup for use classification'!$D$4,C3272)),ISNUMBER(SEARCH('[1]Lookup for use classification'!$E$4,C3272))),'[1]Lookup for use classification'!$A$4,IF(OR(ISNUMBER(SEARCH('[1]Lookup for use classification'!$B$5,C3272)),ISNUMBER(SEARCH('[1]Lookup for use classification'!$C$5,C3272)),ISNUMBER(SEARCH('[1]Lookup for use classification'!$D$5,C3272))),'[1]Lookup for use classification'!$A$5,IF(OR(ISNUMBER(SEARCH('[1]Lookup for use classification'!$B$7,C3272)),ISNUMBER(SEARCH('[1]Lookup for use classification'!$C$7,C3272)),ISNUMBER(SEARCH('[1]Lookup for use classification'!$D$7,C3272))),'[1]Lookup for use classification'!$A$7,IF(OR(ISNUMBER(SEARCH('[1]Lookup for use classification'!$B$9,C3272)),ISNUMBER(SEARCH('[1]Lookup for use classification'!$C$9,C3272)),ISNUMBER(SEARCH('[1]Lookup for use classification'!$D$9,C3272)),ISNUMBER(SEARCH('[1]Lookup for use classification'!$E$9,C3272)),ISNUMBER(SEARCH('[1]Lookup for use classification'!$F$9,C3272)),ISNUMBER(SEARCH('[1]Lookup for use classification'!$G$9,C3272)),ISNUMBER(SEARCH('[1]Lookup for use classification'!$H$9,C3272)),ISNUMBER(SEARCH('[1]Lookup for use classification'!$I$9,C3272)),ISNUMBER(SEARCH('[1]Lookup for use classification'!$J$9,C3272)),ISNUMBER(SEARCH('[1]Lookup for use classification'!$K$9,C3272))),'[1]Lookup for use classification'!$A$9,IF(OR(ISNUMBER(SEARCH('[1]Lookup for use classification'!$B$10,C3272)),ISNUMBER(SEARCH('[1]Lookup for use classification'!$C$10,C3272)),ISNUMBER(SEARCH('[1]Lookup for use classification'!$D$10,C3272)),ISNUMBER(SEARCH('[1]Lookup for use classification'!$E$10,C3272)),ISNUMBER(SEARCH('[1]Lookup for use classification'!$F$10,C3272)),ISNUMBER(SEARCH('[1]Lookup for use classification'!$G$10,C3272))),'[1]Lookup for use classification'!$A$10,IF(OR(ISNUMBER(SEARCH('[1]Lookup for use classification'!$B$11,C3272)),ISNUMBER(SEARCH('[1]Lookup for use classification'!$C$11,C3272))),'[1]Lookup for use classification'!$A$11,IF(OR(ISNUMBER(SEARCH('[1]Lookup for use classification'!$B$12,C3272)),ISNUMBER(SEARCH('[1]Lookup for use classification'!$C$12,C3272))),'[1]Lookup for use classification'!$A$12,IF(OR(ISNUMBER(SEARCH('[1]Lookup for use classification'!$B$13,C3272)),ISNUMBER(SEARCH('[1]Lookup for use classification'!$C$13,C3272)),ISNUMBER(SEARCH('[1]Lookup for use classification'!$D$13,C3272)),,ISNUMBER(SEARCH('[1]Lookup for use classification'!$C$13,C3272)),ISNUMBER(SEARCH('[1]Lookup for use classification'!$E$13,C3272))),'[1]Lookup for use classification'!$A$13,IF(OR(ISNUMBER(SEARCH('[1]Lookup for use classification'!$B$14,C3272)),ISNUMBER(SEARCH('[1]Lookup for use classification'!$C$14,C3272))),'[1]Lookup for use classification'!$A$14,"Other"))))))))))))</f>
        <v>Other</v>
      </c>
      <c r="E3272" s="234">
        <v>216</v>
      </c>
      <c r="F3272" s="235"/>
      <c r="G3272" s="235"/>
    </row>
    <row r="3273" spans="1:11" hidden="1">
      <c r="A3273" s="188" t="s">
        <v>2831</v>
      </c>
      <c r="B3273" s="8" t="str">
        <f>IF(ISNA(VLOOKUP(CONCATENATE(A3273,C3273),ARIS!$A$1:$A$959,1,FALSE)),"","ARIS")</f>
        <v>ARIS</v>
      </c>
      <c r="C3273" s="223" t="s">
        <v>2833</v>
      </c>
      <c r="D3273" s="8" t="str">
        <f>IF(OR(ISNUMBER(SEARCH('[1]Lookup for use classification'!$B$1,C3273)),ISNUMBER(SEARCH('[1]Lookup for use classification'!$C$1,C3273)),ISNUMBER(SEARCH('[1]Lookup for use classification'!$D$1,C3273)),ISNUMBER(SEARCH('[1]Lookup for use classification'!$E$1,C3273))),'[1]Lookup for use classification'!$A$1,IF(ISNUMBER(SEARCH('[1]Lookup for use classification'!$B$2,C3273)),'[1]Lookup for use classification'!$A$2,IF(ISNUMBER(SEARCH('[1]Lookup for use classification'!$B$3,C3273)),'[1]Lookup for use classification'!$A$3,IF(OR(ISNUMBER(SEARCH('[1]Lookup for use classification'!$B$4,C3273)),ISNUMBER(SEARCH('[1]Lookup for use classification'!$C$4,C3273)),ISNUMBER(SEARCH('[1]Lookup for use classification'!$D$4,C3273)),ISNUMBER(SEARCH('[1]Lookup for use classification'!$E$4,C3273))),'[1]Lookup for use classification'!$A$4,IF(OR(ISNUMBER(SEARCH('[1]Lookup for use classification'!$B$5,C3273)),ISNUMBER(SEARCH('[1]Lookup for use classification'!$C$5,C3273)),ISNUMBER(SEARCH('[1]Lookup for use classification'!$D$5,C3273))),'[1]Lookup for use classification'!$A$5,IF(OR(ISNUMBER(SEARCH('[1]Lookup for use classification'!$B$7,C3273)),ISNUMBER(SEARCH('[1]Lookup for use classification'!$C$7,C3273)),ISNUMBER(SEARCH('[1]Lookup for use classification'!$D$7,C3273))),'[1]Lookup for use classification'!$A$7,IF(OR(ISNUMBER(SEARCH('[1]Lookup for use classification'!$B$9,C3273)),ISNUMBER(SEARCH('[1]Lookup for use classification'!$C$9,C3273)),ISNUMBER(SEARCH('[1]Lookup for use classification'!$D$9,C3273)),ISNUMBER(SEARCH('[1]Lookup for use classification'!$E$9,C3273)),ISNUMBER(SEARCH('[1]Lookup for use classification'!$F$9,C3273)),ISNUMBER(SEARCH('[1]Lookup for use classification'!$G$9,C3273)),ISNUMBER(SEARCH('[1]Lookup for use classification'!$H$9,C3273)),ISNUMBER(SEARCH('[1]Lookup for use classification'!$I$9,C3273)),ISNUMBER(SEARCH('[1]Lookup for use classification'!$J$9,C3273)),ISNUMBER(SEARCH('[1]Lookup for use classification'!$K$9,C3273))),'[1]Lookup for use classification'!$A$9,IF(OR(ISNUMBER(SEARCH('[1]Lookup for use classification'!$B$10,C3273)),ISNUMBER(SEARCH('[1]Lookup for use classification'!$C$10,C3273)),ISNUMBER(SEARCH('[1]Lookup for use classification'!$D$10,C3273)),ISNUMBER(SEARCH('[1]Lookup for use classification'!$E$10,C3273)),ISNUMBER(SEARCH('[1]Lookup for use classification'!$F$10,C3273)),ISNUMBER(SEARCH('[1]Lookup for use classification'!$G$10,C3273))),'[1]Lookup for use classification'!$A$10,IF(OR(ISNUMBER(SEARCH('[1]Lookup for use classification'!$B$11,C3273)),ISNUMBER(SEARCH('[1]Lookup for use classification'!$C$11,C3273))),'[1]Lookup for use classification'!$A$11,IF(OR(ISNUMBER(SEARCH('[1]Lookup for use classification'!$B$12,C3273)),ISNUMBER(SEARCH('[1]Lookup for use classification'!$C$12,C3273))),'[1]Lookup for use classification'!$A$12,IF(OR(ISNUMBER(SEARCH('[1]Lookup for use classification'!$B$13,C3273)),ISNUMBER(SEARCH('[1]Lookup for use classification'!$C$13,C3273)),ISNUMBER(SEARCH('[1]Lookup for use classification'!$D$13,C3273)),,ISNUMBER(SEARCH('[1]Lookup for use classification'!$C$13,C3273)),ISNUMBER(SEARCH('[1]Lookup for use classification'!$E$13,C3273))),'[1]Lookup for use classification'!$A$13,IF(OR(ISNUMBER(SEARCH('[1]Lookup for use classification'!$B$14,C3273)),ISNUMBER(SEARCH('[1]Lookup for use classification'!$C$14,C3273))),'[1]Lookup for use classification'!$A$14,"Other"))))))))))))</f>
        <v>Other</v>
      </c>
      <c r="E3273" s="224">
        <v>800</v>
      </c>
      <c r="F3273" s="224"/>
      <c r="G3273" s="224"/>
      <c r="H3273" s="164">
        <v>1037.4043795620437</v>
      </c>
      <c r="I3273" s="164"/>
      <c r="J3273" s="165">
        <v>428.50385649999993</v>
      </c>
    </row>
    <row r="3274" spans="1:11" hidden="1">
      <c r="A3274" s="188" t="s">
        <v>2831</v>
      </c>
      <c r="B3274" s="8" t="str">
        <f>IF(ISNA(VLOOKUP(CONCATENATE(A3274,C3274),ARIS!$A$1:$A$959,1,FALSE)),"","ARIS")</f>
        <v>ARIS</v>
      </c>
      <c r="C3274" s="223" t="s">
        <v>2832</v>
      </c>
      <c r="D3274" s="8" t="str">
        <f>IF(OR(ISNUMBER(SEARCH('[1]Lookup for use classification'!$B$1,C3274)),ISNUMBER(SEARCH('[1]Lookup for use classification'!$C$1,C3274)),ISNUMBER(SEARCH('[1]Lookup for use classification'!$D$1,C3274)),ISNUMBER(SEARCH('[1]Lookup for use classification'!$E$1,C3274))),'[1]Lookup for use classification'!$A$1,IF(ISNUMBER(SEARCH('[1]Lookup for use classification'!$B$2,C3274)),'[1]Lookup for use classification'!$A$2,IF(ISNUMBER(SEARCH('[1]Lookup for use classification'!$B$3,C3274)),'[1]Lookup for use classification'!$A$3,IF(OR(ISNUMBER(SEARCH('[1]Lookup for use classification'!$B$4,C3274)),ISNUMBER(SEARCH('[1]Lookup for use classification'!$C$4,C3274)),ISNUMBER(SEARCH('[1]Lookup for use classification'!$D$4,C3274)),ISNUMBER(SEARCH('[1]Lookup for use classification'!$E$4,C3274))),'[1]Lookup for use classification'!$A$4,IF(OR(ISNUMBER(SEARCH('[1]Lookup for use classification'!$B$5,C3274)),ISNUMBER(SEARCH('[1]Lookup for use classification'!$C$5,C3274)),ISNUMBER(SEARCH('[1]Lookup for use classification'!$D$5,C3274))),'[1]Lookup for use classification'!$A$5,IF(OR(ISNUMBER(SEARCH('[1]Lookup for use classification'!$B$7,C3274)),ISNUMBER(SEARCH('[1]Lookup for use classification'!$C$7,C3274)),ISNUMBER(SEARCH('[1]Lookup for use classification'!$D$7,C3274))),'[1]Lookup for use classification'!$A$7,IF(OR(ISNUMBER(SEARCH('[1]Lookup for use classification'!$B$9,C3274)),ISNUMBER(SEARCH('[1]Lookup for use classification'!$C$9,C3274)),ISNUMBER(SEARCH('[1]Lookup for use classification'!$D$9,C3274)),ISNUMBER(SEARCH('[1]Lookup for use classification'!$E$9,C3274)),ISNUMBER(SEARCH('[1]Lookup for use classification'!$F$9,C3274)),ISNUMBER(SEARCH('[1]Lookup for use classification'!$G$9,C3274)),ISNUMBER(SEARCH('[1]Lookup for use classification'!$H$9,C3274)),ISNUMBER(SEARCH('[1]Lookup for use classification'!$I$9,C3274)),ISNUMBER(SEARCH('[1]Lookup for use classification'!$J$9,C3274)),ISNUMBER(SEARCH('[1]Lookup for use classification'!$K$9,C3274))),'[1]Lookup for use classification'!$A$9,IF(OR(ISNUMBER(SEARCH('[1]Lookup for use classification'!$B$10,C3274)),ISNUMBER(SEARCH('[1]Lookup for use classification'!$C$10,C3274)),ISNUMBER(SEARCH('[1]Lookup for use classification'!$D$10,C3274)),ISNUMBER(SEARCH('[1]Lookup for use classification'!$E$10,C3274)),ISNUMBER(SEARCH('[1]Lookup for use classification'!$F$10,C3274)),ISNUMBER(SEARCH('[1]Lookup for use classification'!$G$10,C3274))),'[1]Lookup for use classification'!$A$10,IF(OR(ISNUMBER(SEARCH('[1]Lookup for use classification'!$B$11,C3274)),ISNUMBER(SEARCH('[1]Lookup for use classification'!$C$11,C3274))),'[1]Lookup for use classification'!$A$11,IF(OR(ISNUMBER(SEARCH('[1]Lookup for use classification'!$B$12,C3274)),ISNUMBER(SEARCH('[1]Lookup for use classification'!$C$12,C3274))),'[1]Lookup for use classification'!$A$12,IF(OR(ISNUMBER(SEARCH('[1]Lookup for use classification'!$B$13,C3274)),ISNUMBER(SEARCH('[1]Lookup for use classification'!$C$13,C3274)),ISNUMBER(SEARCH('[1]Lookup for use classification'!$D$13,C3274)),,ISNUMBER(SEARCH('[1]Lookup for use classification'!$C$13,C3274)),ISNUMBER(SEARCH('[1]Lookup for use classification'!$E$13,C3274))),'[1]Lookup for use classification'!$A$13,IF(OR(ISNUMBER(SEARCH('[1]Lookup for use classification'!$B$14,C3274)),ISNUMBER(SEARCH('[1]Lookup for use classification'!$C$14,C3274))),'[1]Lookup for use classification'!$A$14,"Other"))))))))))))</f>
        <v>Other</v>
      </c>
      <c r="E3274" s="224">
        <v>2700</v>
      </c>
      <c r="F3274" s="224"/>
      <c r="G3274" s="224"/>
      <c r="H3274" s="164">
        <v>837.60583941605842</v>
      </c>
      <c r="I3274" s="164"/>
      <c r="J3274" s="165">
        <v>3257.5293174999997</v>
      </c>
    </row>
    <row r="3275" spans="1:11" hidden="1">
      <c r="A3275" s="187" t="s">
        <v>1115</v>
      </c>
      <c r="B3275" s="167" t="s">
        <v>4456</v>
      </c>
      <c r="C3275" s="233" t="s">
        <v>1111</v>
      </c>
      <c r="D3275" s="6" t="str">
        <f>IF(OR(ISNUMBER(SEARCH('[1]Lookup for use classification'!$B$1,C3275)),ISNUMBER(SEARCH('[1]Lookup for use classification'!$C$1,C3275)),ISNUMBER(SEARCH('[1]Lookup for use classification'!$D$1,C3275)),ISNUMBER(SEARCH('[1]Lookup for use classification'!$E$1,C3275))),'[1]Lookup for use classification'!$A$1,IF(ISNUMBER(SEARCH('[1]Lookup for use classification'!$B$2,C3275)),'[1]Lookup for use classification'!$A$2,IF(ISNUMBER(SEARCH('[1]Lookup for use classification'!$B$3,C3275)),'[1]Lookup for use classification'!$A$3,IF(OR(ISNUMBER(SEARCH('[1]Lookup for use classification'!$B$4,C3275)),ISNUMBER(SEARCH('[1]Lookup for use classification'!$C$4,C3275)),ISNUMBER(SEARCH('[1]Lookup for use classification'!$D$4,C3275)),ISNUMBER(SEARCH('[1]Lookup for use classification'!$E$4,C3275))),'[1]Lookup for use classification'!$A$4,IF(OR(ISNUMBER(SEARCH('[1]Lookup for use classification'!$B$5,C3275)),ISNUMBER(SEARCH('[1]Lookup for use classification'!$C$5,C3275)),ISNUMBER(SEARCH('[1]Lookup for use classification'!$D$5,C3275))),'[1]Lookup for use classification'!$A$5,IF(OR(ISNUMBER(SEARCH('[1]Lookup for use classification'!$B$7,C3275)),ISNUMBER(SEARCH('[1]Lookup for use classification'!$C$7,C3275)),ISNUMBER(SEARCH('[1]Lookup for use classification'!$D$7,C3275))),'[1]Lookup for use classification'!$A$7,IF(OR(ISNUMBER(SEARCH('[1]Lookup for use classification'!$B$9,C3275)),ISNUMBER(SEARCH('[1]Lookup for use classification'!$C$9,C3275)),ISNUMBER(SEARCH('[1]Lookup for use classification'!$D$9,C3275)),ISNUMBER(SEARCH('[1]Lookup for use classification'!$E$9,C3275)),ISNUMBER(SEARCH('[1]Lookup for use classification'!$F$9,C3275)),ISNUMBER(SEARCH('[1]Lookup for use classification'!$G$9,C3275)),ISNUMBER(SEARCH('[1]Lookup for use classification'!$H$9,C3275)),ISNUMBER(SEARCH('[1]Lookup for use classification'!$I$9,C3275)),ISNUMBER(SEARCH('[1]Lookup for use classification'!$J$9,C3275)),ISNUMBER(SEARCH('[1]Lookup for use classification'!$K$9,C3275))),'[1]Lookup for use classification'!$A$9,IF(OR(ISNUMBER(SEARCH('[1]Lookup for use classification'!$B$10,C3275)),ISNUMBER(SEARCH('[1]Lookup for use classification'!$C$10,C3275)),ISNUMBER(SEARCH('[1]Lookup for use classification'!$D$10,C3275)),ISNUMBER(SEARCH('[1]Lookup for use classification'!$E$10,C3275)),ISNUMBER(SEARCH('[1]Lookup for use classification'!$F$10,C3275)),ISNUMBER(SEARCH('[1]Lookup for use classification'!$G$10,C3275))),'[1]Lookup for use classification'!$A$10,IF(OR(ISNUMBER(SEARCH('[1]Lookup for use classification'!$B$11,C3275)),ISNUMBER(SEARCH('[1]Lookup for use classification'!$C$11,C3275))),'[1]Lookup for use classification'!$A$11,IF(OR(ISNUMBER(SEARCH('[1]Lookup for use classification'!$B$12,C3275)),ISNUMBER(SEARCH('[1]Lookup for use classification'!$C$12,C3275))),'[1]Lookup for use classification'!$A$12,IF(OR(ISNUMBER(SEARCH('[1]Lookup for use classification'!$B$13,C3275)),ISNUMBER(SEARCH('[1]Lookup for use classification'!$C$13,C3275)),ISNUMBER(SEARCH('[1]Lookup for use classification'!$D$13,C3275)),,ISNUMBER(SEARCH('[1]Lookup for use classification'!$C$13,C3275)),ISNUMBER(SEARCH('[1]Lookup for use classification'!$E$13,C3275))),'[1]Lookup for use classification'!$A$13,IF(OR(ISNUMBER(SEARCH('[1]Lookup for use classification'!$B$14,C3275)),ISNUMBER(SEARCH('[1]Lookup for use classification'!$C$14,C3275))),'[1]Lookup for use classification'!$A$14,"Other"))))))))))))</f>
        <v>Other</v>
      </c>
      <c r="E3275" s="234"/>
      <c r="F3275" s="235"/>
      <c r="G3275" s="235"/>
    </row>
    <row r="3276" spans="1:11" hidden="1">
      <c r="A3276" s="187" t="s">
        <v>1115</v>
      </c>
      <c r="B3276" s="167" t="s">
        <v>4456</v>
      </c>
      <c r="C3276" s="233" t="s">
        <v>185</v>
      </c>
      <c r="D3276" s="6" t="str">
        <f>IF(OR(ISNUMBER(SEARCH('[1]Lookup for use classification'!$B$1,C3276)),ISNUMBER(SEARCH('[1]Lookup for use classification'!$C$1,C3276)),ISNUMBER(SEARCH('[1]Lookup for use classification'!$D$1,C3276)),ISNUMBER(SEARCH('[1]Lookup for use classification'!$E$1,C3276))),'[1]Lookup for use classification'!$A$1,IF(ISNUMBER(SEARCH('[1]Lookup for use classification'!$B$2,C3276)),'[1]Lookup for use classification'!$A$2,IF(ISNUMBER(SEARCH('[1]Lookup for use classification'!$B$3,C3276)),'[1]Lookup for use classification'!$A$3,IF(OR(ISNUMBER(SEARCH('[1]Lookup for use classification'!$B$4,C3276)),ISNUMBER(SEARCH('[1]Lookup for use classification'!$C$4,C3276)),ISNUMBER(SEARCH('[1]Lookup for use classification'!$D$4,C3276)),ISNUMBER(SEARCH('[1]Lookup for use classification'!$E$4,C3276))),'[1]Lookup for use classification'!$A$4,IF(OR(ISNUMBER(SEARCH('[1]Lookup for use classification'!$B$5,C3276)),ISNUMBER(SEARCH('[1]Lookup for use classification'!$C$5,C3276)),ISNUMBER(SEARCH('[1]Lookup for use classification'!$D$5,C3276))),'[1]Lookup for use classification'!$A$5,IF(OR(ISNUMBER(SEARCH('[1]Lookup for use classification'!$B$7,C3276)),ISNUMBER(SEARCH('[1]Lookup for use classification'!$C$7,C3276)),ISNUMBER(SEARCH('[1]Lookup for use classification'!$D$7,C3276))),'[1]Lookup for use classification'!$A$7,IF(OR(ISNUMBER(SEARCH('[1]Lookup for use classification'!$B$9,C3276)),ISNUMBER(SEARCH('[1]Lookup for use classification'!$C$9,C3276)),ISNUMBER(SEARCH('[1]Lookup for use classification'!$D$9,C3276)),ISNUMBER(SEARCH('[1]Lookup for use classification'!$E$9,C3276)),ISNUMBER(SEARCH('[1]Lookup for use classification'!$F$9,C3276)),ISNUMBER(SEARCH('[1]Lookup for use classification'!$G$9,C3276)),ISNUMBER(SEARCH('[1]Lookup for use classification'!$H$9,C3276)),ISNUMBER(SEARCH('[1]Lookup for use classification'!$I$9,C3276)),ISNUMBER(SEARCH('[1]Lookup for use classification'!$J$9,C3276)),ISNUMBER(SEARCH('[1]Lookup for use classification'!$K$9,C3276))),'[1]Lookup for use classification'!$A$9,IF(OR(ISNUMBER(SEARCH('[1]Lookup for use classification'!$B$10,C3276)),ISNUMBER(SEARCH('[1]Lookup for use classification'!$C$10,C3276)),ISNUMBER(SEARCH('[1]Lookup for use classification'!$D$10,C3276)),ISNUMBER(SEARCH('[1]Lookup for use classification'!$E$10,C3276)),ISNUMBER(SEARCH('[1]Lookup for use classification'!$F$10,C3276)),ISNUMBER(SEARCH('[1]Lookup for use classification'!$G$10,C3276))),'[1]Lookup for use classification'!$A$10,IF(OR(ISNUMBER(SEARCH('[1]Lookup for use classification'!$B$11,C3276)),ISNUMBER(SEARCH('[1]Lookup for use classification'!$C$11,C3276))),'[1]Lookup for use classification'!$A$11,IF(OR(ISNUMBER(SEARCH('[1]Lookup for use classification'!$B$12,C3276)),ISNUMBER(SEARCH('[1]Lookup for use classification'!$C$12,C3276))),'[1]Lookup for use classification'!$A$12,IF(OR(ISNUMBER(SEARCH('[1]Lookup for use classification'!$B$13,C3276)),ISNUMBER(SEARCH('[1]Lookup for use classification'!$C$13,C3276)),ISNUMBER(SEARCH('[1]Lookup for use classification'!$D$13,C3276)),,ISNUMBER(SEARCH('[1]Lookup for use classification'!$C$13,C3276)),ISNUMBER(SEARCH('[1]Lookup for use classification'!$E$13,C3276))),'[1]Lookup for use classification'!$A$13,IF(OR(ISNUMBER(SEARCH('[1]Lookup for use classification'!$B$14,C3276)),ISNUMBER(SEARCH('[1]Lookup for use classification'!$C$14,C3276))),'[1]Lookup for use classification'!$A$14,"Other"))))))))))))</f>
        <v>Other</v>
      </c>
      <c r="E3276" s="234"/>
      <c r="F3276" s="235" t="s">
        <v>827</v>
      </c>
      <c r="G3276" s="235"/>
    </row>
    <row r="3277" spans="1:11" hidden="1">
      <c r="A3277" s="187" t="s">
        <v>1115</v>
      </c>
      <c r="B3277" s="167" t="s">
        <v>4456</v>
      </c>
      <c r="C3277" s="233" t="s">
        <v>1112</v>
      </c>
      <c r="D3277" s="6" t="str">
        <f>IF(OR(ISNUMBER(SEARCH('[1]Lookup for use classification'!$B$1,C3277)),ISNUMBER(SEARCH('[1]Lookup for use classification'!$C$1,C3277)),ISNUMBER(SEARCH('[1]Lookup for use classification'!$D$1,C3277)),ISNUMBER(SEARCH('[1]Lookup for use classification'!$E$1,C3277))),'[1]Lookup for use classification'!$A$1,IF(ISNUMBER(SEARCH('[1]Lookup for use classification'!$B$2,C3277)),'[1]Lookup for use classification'!$A$2,IF(ISNUMBER(SEARCH('[1]Lookup for use classification'!$B$3,C3277)),'[1]Lookup for use classification'!$A$3,IF(OR(ISNUMBER(SEARCH('[1]Lookup for use classification'!$B$4,C3277)),ISNUMBER(SEARCH('[1]Lookup for use classification'!$C$4,C3277)),ISNUMBER(SEARCH('[1]Lookup for use classification'!$D$4,C3277)),ISNUMBER(SEARCH('[1]Lookup for use classification'!$E$4,C3277))),'[1]Lookup for use classification'!$A$4,IF(OR(ISNUMBER(SEARCH('[1]Lookup for use classification'!$B$5,C3277)),ISNUMBER(SEARCH('[1]Lookup for use classification'!$C$5,C3277)),ISNUMBER(SEARCH('[1]Lookup for use classification'!$D$5,C3277))),'[1]Lookup for use classification'!$A$5,IF(OR(ISNUMBER(SEARCH('[1]Lookup for use classification'!$B$7,C3277)),ISNUMBER(SEARCH('[1]Lookup for use classification'!$C$7,C3277)),ISNUMBER(SEARCH('[1]Lookup for use classification'!$D$7,C3277))),'[1]Lookup for use classification'!$A$7,IF(OR(ISNUMBER(SEARCH('[1]Lookup for use classification'!$B$9,C3277)),ISNUMBER(SEARCH('[1]Lookup for use classification'!$C$9,C3277)),ISNUMBER(SEARCH('[1]Lookup for use classification'!$D$9,C3277)),ISNUMBER(SEARCH('[1]Lookup for use classification'!$E$9,C3277)),ISNUMBER(SEARCH('[1]Lookup for use classification'!$F$9,C3277)),ISNUMBER(SEARCH('[1]Lookup for use classification'!$G$9,C3277)),ISNUMBER(SEARCH('[1]Lookup for use classification'!$H$9,C3277)),ISNUMBER(SEARCH('[1]Lookup for use classification'!$I$9,C3277)),ISNUMBER(SEARCH('[1]Lookup for use classification'!$J$9,C3277)),ISNUMBER(SEARCH('[1]Lookup for use classification'!$K$9,C3277))),'[1]Lookup for use classification'!$A$9,IF(OR(ISNUMBER(SEARCH('[1]Lookup for use classification'!$B$10,C3277)),ISNUMBER(SEARCH('[1]Lookup for use classification'!$C$10,C3277)),ISNUMBER(SEARCH('[1]Lookup for use classification'!$D$10,C3277)),ISNUMBER(SEARCH('[1]Lookup for use classification'!$E$10,C3277)),ISNUMBER(SEARCH('[1]Lookup for use classification'!$F$10,C3277)),ISNUMBER(SEARCH('[1]Lookup for use classification'!$G$10,C3277))),'[1]Lookup for use classification'!$A$10,IF(OR(ISNUMBER(SEARCH('[1]Lookup for use classification'!$B$11,C3277)),ISNUMBER(SEARCH('[1]Lookup for use classification'!$C$11,C3277))),'[1]Lookup for use classification'!$A$11,IF(OR(ISNUMBER(SEARCH('[1]Lookup for use classification'!$B$12,C3277)),ISNUMBER(SEARCH('[1]Lookup for use classification'!$C$12,C3277))),'[1]Lookup for use classification'!$A$12,IF(OR(ISNUMBER(SEARCH('[1]Lookup for use classification'!$B$13,C3277)),ISNUMBER(SEARCH('[1]Lookup for use classification'!$C$13,C3277)),ISNUMBER(SEARCH('[1]Lookup for use classification'!$D$13,C3277)),,ISNUMBER(SEARCH('[1]Lookup for use classification'!$C$13,C3277)),ISNUMBER(SEARCH('[1]Lookup for use classification'!$E$13,C3277))),'[1]Lookup for use classification'!$A$13,IF(OR(ISNUMBER(SEARCH('[1]Lookup for use classification'!$B$14,C3277)),ISNUMBER(SEARCH('[1]Lookup for use classification'!$C$14,C3277))),'[1]Lookup for use classification'!$A$14,"Other"))))))))))))</f>
        <v>Public Assembly</v>
      </c>
      <c r="E3277" s="234"/>
      <c r="F3277" s="235"/>
      <c r="G3277" s="235"/>
    </row>
    <row r="3278" spans="1:11" hidden="1">
      <c r="A3278" s="185" t="s">
        <v>1778</v>
      </c>
      <c r="B3278" s="8" t="s">
        <v>6055</v>
      </c>
      <c r="C3278" s="236" t="s">
        <v>1777</v>
      </c>
      <c r="D3278" s="162" t="s">
        <v>3335</v>
      </c>
      <c r="E3278" s="224">
        <v>3497</v>
      </c>
      <c r="F3278" s="224"/>
      <c r="G3278" s="238" t="s">
        <v>6</v>
      </c>
      <c r="H3278" s="164"/>
      <c r="I3278" s="164"/>
      <c r="K3278" s="163"/>
    </row>
    <row r="3279" spans="1:11" hidden="1">
      <c r="A3279" s="187" t="s">
        <v>1778</v>
      </c>
      <c r="B3279" s="167" t="s">
        <v>4456</v>
      </c>
      <c r="C3279" s="236" t="s">
        <v>448</v>
      </c>
      <c r="D3279" s="6" t="str">
        <f>IF(OR(ISNUMBER(SEARCH('[1]Lookup for use classification'!$B$1,C3279)),ISNUMBER(SEARCH('[1]Lookup for use classification'!$C$1,C3279)),ISNUMBER(SEARCH('[1]Lookup for use classification'!$D$1,C3279)),ISNUMBER(SEARCH('[1]Lookup for use classification'!$E$1,C3279))),'[1]Lookup for use classification'!$A$1,IF(ISNUMBER(SEARCH('[1]Lookup for use classification'!$B$2,C3279)),'[1]Lookup for use classification'!$A$2,IF(ISNUMBER(SEARCH('[1]Lookup for use classification'!$B$3,C3279)),'[1]Lookup for use classification'!$A$3,IF(OR(ISNUMBER(SEARCH('[1]Lookup for use classification'!$B$4,C3279)),ISNUMBER(SEARCH('[1]Lookup for use classification'!$C$4,C3279)),ISNUMBER(SEARCH('[1]Lookup for use classification'!$D$4,C3279)),ISNUMBER(SEARCH('[1]Lookup for use classification'!$E$4,C3279))),'[1]Lookup for use classification'!$A$4,IF(OR(ISNUMBER(SEARCH('[1]Lookup for use classification'!$B$5,C3279)),ISNUMBER(SEARCH('[1]Lookup for use classification'!$C$5,C3279)),ISNUMBER(SEARCH('[1]Lookup for use classification'!$D$5,C3279))),'[1]Lookup for use classification'!$A$5,IF(OR(ISNUMBER(SEARCH('[1]Lookup for use classification'!$B$7,C3279)),ISNUMBER(SEARCH('[1]Lookup for use classification'!$C$7,C3279)),ISNUMBER(SEARCH('[1]Lookup for use classification'!$D$7,C3279))),'[1]Lookup for use classification'!$A$7,IF(OR(ISNUMBER(SEARCH('[1]Lookup for use classification'!$B$9,C3279)),ISNUMBER(SEARCH('[1]Lookup for use classification'!$C$9,C3279)),ISNUMBER(SEARCH('[1]Lookup for use classification'!$D$9,C3279)),ISNUMBER(SEARCH('[1]Lookup for use classification'!$E$9,C3279)),ISNUMBER(SEARCH('[1]Lookup for use classification'!$F$9,C3279)),ISNUMBER(SEARCH('[1]Lookup for use classification'!$G$9,C3279)),ISNUMBER(SEARCH('[1]Lookup for use classification'!$H$9,C3279)),ISNUMBER(SEARCH('[1]Lookup for use classification'!$I$9,C3279)),ISNUMBER(SEARCH('[1]Lookup for use classification'!$J$9,C3279)),ISNUMBER(SEARCH('[1]Lookup for use classification'!$K$9,C3279))),'[1]Lookup for use classification'!$A$9,IF(OR(ISNUMBER(SEARCH('[1]Lookup for use classification'!$B$10,C3279)),ISNUMBER(SEARCH('[1]Lookup for use classification'!$C$10,C3279)),ISNUMBER(SEARCH('[1]Lookup for use classification'!$D$10,C3279)),ISNUMBER(SEARCH('[1]Lookup for use classification'!$E$10,C3279)),ISNUMBER(SEARCH('[1]Lookup for use classification'!$F$10,C3279)),ISNUMBER(SEARCH('[1]Lookup for use classification'!$G$10,C3279))),'[1]Lookup for use classification'!$A$10,IF(OR(ISNUMBER(SEARCH('[1]Lookup for use classification'!$B$11,C3279)),ISNUMBER(SEARCH('[1]Lookup for use classification'!$C$11,C3279))),'[1]Lookup for use classification'!$A$11,IF(OR(ISNUMBER(SEARCH('[1]Lookup for use classification'!$B$12,C3279)),ISNUMBER(SEARCH('[1]Lookup for use classification'!$C$12,C3279))),'[1]Lookup for use classification'!$A$12,IF(OR(ISNUMBER(SEARCH('[1]Lookup for use classification'!$B$13,C3279)),ISNUMBER(SEARCH('[1]Lookup for use classification'!$C$13,C3279)),ISNUMBER(SEARCH('[1]Lookup for use classification'!$D$13,C3279)),,ISNUMBER(SEARCH('[1]Lookup for use classification'!$C$13,C3279)),ISNUMBER(SEARCH('[1]Lookup for use classification'!$E$13,C3279))),'[1]Lookup for use classification'!$A$13,IF(OR(ISNUMBER(SEARCH('[1]Lookup for use classification'!$B$14,C3279)),ISNUMBER(SEARCH('[1]Lookup for use classification'!$C$14,C3279))),'[1]Lookup for use classification'!$A$14,"Other"))))))))))))</f>
        <v>Office</v>
      </c>
      <c r="E3279" s="237">
        <v>2400</v>
      </c>
      <c r="F3279" s="238"/>
      <c r="G3279" s="238" t="s">
        <v>6</v>
      </c>
    </row>
    <row r="3280" spans="1:11" hidden="1">
      <c r="A3280" s="187" t="s">
        <v>1778</v>
      </c>
      <c r="B3280" s="167" t="s">
        <v>4456</v>
      </c>
      <c r="C3280" s="236" t="s">
        <v>255</v>
      </c>
      <c r="D3280" s="6" t="str">
        <f>IF(OR(ISNUMBER(SEARCH('[1]Lookup for use classification'!$B$1,C3280)),ISNUMBER(SEARCH('[1]Lookup for use classification'!$C$1,C3280)),ISNUMBER(SEARCH('[1]Lookup for use classification'!$D$1,C3280)),ISNUMBER(SEARCH('[1]Lookup for use classification'!$E$1,C3280))),'[1]Lookup for use classification'!$A$1,IF(ISNUMBER(SEARCH('[1]Lookup for use classification'!$B$2,C3280)),'[1]Lookup for use classification'!$A$2,IF(ISNUMBER(SEARCH('[1]Lookup for use classification'!$B$3,C3280)),'[1]Lookup for use classification'!$A$3,IF(OR(ISNUMBER(SEARCH('[1]Lookup for use classification'!$B$4,C3280)),ISNUMBER(SEARCH('[1]Lookup for use classification'!$C$4,C3280)),ISNUMBER(SEARCH('[1]Lookup for use classification'!$D$4,C3280)),ISNUMBER(SEARCH('[1]Lookup for use classification'!$E$4,C3280))),'[1]Lookup for use classification'!$A$4,IF(OR(ISNUMBER(SEARCH('[1]Lookup for use classification'!$B$5,C3280)),ISNUMBER(SEARCH('[1]Lookup for use classification'!$C$5,C3280)),ISNUMBER(SEARCH('[1]Lookup for use classification'!$D$5,C3280))),'[1]Lookup for use classification'!$A$5,IF(OR(ISNUMBER(SEARCH('[1]Lookup for use classification'!$B$7,C3280)),ISNUMBER(SEARCH('[1]Lookup for use classification'!$C$7,C3280)),ISNUMBER(SEARCH('[1]Lookup for use classification'!$D$7,C3280))),'[1]Lookup for use classification'!$A$7,IF(OR(ISNUMBER(SEARCH('[1]Lookup for use classification'!$B$9,C3280)),ISNUMBER(SEARCH('[1]Lookup for use classification'!$C$9,C3280)),ISNUMBER(SEARCH('[1]Lookup for use classification'!$D$9,C3280)),ISNUMBER(SEARCH('[1]Lookup for use classification'!$E$9,C3280)),ISNUMBER(SEARCH('[1]Lookup for use classification'!$F$9,C3280)),ISNUMBER(SEARCH('[1]Lookup for use classification'!$G$9,C3280)),ISNUMBER(SEARCH('[1]Lookup for use classification'!$H$9,C3280)),ISNUMBER(SEARCH('[1]Lookup for use classification'!$I$9,C3280)),ISNUMBER(SEARCH('[1]Lookup for use classification'!$J$9,C3280)),ISNUMBER(SEARCH('[1]Lookup for use classification'!$K$9,C3280))),'[1]Lookup for use classification'!$A$9,IF(OR(ISNUMBER(SEARCH('[1]Lookup for use classification'!$B$10,C3280)),ISNUMBER(SEARCH('[1]Lookup for use classification'!$C$10,C3280)),ISNUMBER(SEARCH('[1]Lookup for use classification'!$D$10,C3280)),ISNUMBER(SEARCH('[1]Lookup for use classification'!$E$10,C3280)),ISNUMBER(SEARCH('[1]Lookup for use classification'!$F$10,C3280)),ISNUMBER(SEARCH('[1]Lookup for use classification'!$G$10,C3280))),'[1]Lookup for use classification'!$A$10,IF(OR(ISNUMBER(SEARCH('[1]Lookup for use classification'!$B$11,C3280)),ISNUMBER(SEARCH('[1]Lookup for use classification'!$C$11,C3280))),'[1]Lookup for use classification'!$A$11,IF(OR(ISNUMBER(SEARCH('[1]Lookup for use classification'!$B$12,C3280)),ISNUMBER(SEARCH('[1]Lookup for use classification'!$C$12,C3280))),'[1]Lookup for use classification'!$A$12,IF(OR(ISNUMBER(SEARCH('[1]Lookup for use classification'!$B$13,C3280)),ISNUMBER(SEARCH('[1]Lookup for use classification'!$C$13,C3280)),ISNUMBER(SEARCH('[1]Lookup for use classification'!$D$13,C3280)),,ISNUMBER(SEARCH('[1]Lookup for use classification'!$C$13,C3280)),ISNUMBER(SEARCH('[1]Lookup for use classification'!$E$13,C3280))),'[1]Lookup for use classification'!$A$13,IF(OR(ISNUMBER(SEARCH('[1]Lookup for use classification'!$B$14,C3280)),ISNUMBER(SEARCH('[1]Lookup for use classification'!$C$14,C3280))),'[1]Lookup for use classification'!$A$14,"Other"))))))))))))</f>
        <v>Other</v>
      </c>
      <c r="E3280" s="237"/>
      <c r="F3280" s="238"/>
      <c r="G3280" s="238" t="s">
        <v>6</v>
      </c>
    </row>
    <row r="3281" spans="1:12" hidden="1">
      <c r="A3281" s="185" t="s">
        <v>3515</v>
      </c>
      <c r="B3281" s="8" t="s">
        <v>6055</v>
      </c>
      <c r="C3281" s="223"/>
      <c r="D3281" s="162" t="s">
        <v>3335</v>
      </c>
      <c r="E3281" s="224">
        <v>55277</v>
      </c>
      <c r="F3281" s="224"/>
      <c r="G3281" s="224"/>
      <c r="H3281" s="164"/>
      <c r="I3281" s="164"/>
      <c r="K3281" s="163"/>
    </row>
    <row r="3282" spans="1:12" hidden="1">
      <c r="A3282" s="134" t="s">
        <v>2113</v>
      </c>
      <c r="B3282" s="8" t="str">
        <f>IF(ISNA(VLOOKUP(CONCATENATE(A3282,C3282),EUS!$B$2:$B$1939,1,FALSE)),"","End Use Study")</f>
        <v>End Use Study</v>
      </c>
      <c r="C3282" s="14" t="s">
        <v>3517</v>
      </c>
      <c r="D3282" s="162" t="s">
        <v>3335</v>
      </c>
      <c r="E3282" s="15">
        <v>3120</v>
      </c>
      <c r="F3282" s="15"/>
      <c r="G3282" s="15"/>
      <c r="H3282" s="164"/>
      <c r="I3282" s="164"/>
      <c r="J3282" s="7"/>
      <c r="L3282" s="6"/>
    </row>
    <row r="3283" spans="1:12" hidden="1">
      <c r="A3283" s="134" t="s">
        <v>2113</v>
      </c>
      <c r="B3283" s="8" t="str">
        <f>IF(ISNA(VLOOKUP(CONCATENATE(A3283,C3283),EUS!$B$2:$B$1939,1,FALSE)),"","End Use Study")</f>
        <v>End Use Study</v>
      </c>
      <c r="C3283" s="14" t="s">
        <v>3516</v>
      </c>
      <c r="D3283" s="162" t="s">
        <v>3335</v>
      </c>
      <c r="E3283" s="15">
        <v>11461</v>
      </c>
      <c r="F3283" s="15"/>
      <c r="G3283" s="15"/>
      <c r="H3283" s="164">
        <v>40000</v>
      </c>
      <c r="I3283" s="164"/>
      <c r="J3283" s="7">
        <v>416654</v>
      </c>
      <c r="L3283" s="6"/>
    </row>
    <row r="3284" spans="1:12" hidden="1">
      <c r="A3284" s="185" t="s">
        <v>2113</v>
      </c>
      <c r="B3284" s="8" t="s">
        <v>6055</v>
      </c>
      <c r="C3284" s="223"/>
      <c r="D3284" s="162" t="s">
        <v>3335</v>
      </c>
      <c r="E3284" s="224">
        <v>51564</v>
      </c>
      <c r="F3284" s="224"/>
      <c r="G3284" s="224"/>
      <c r="H3284" s="164"/>
      <c r="I3284" s="164"/>
      <c r="K3284" s="163"/>
    </row>
    <row r="3285" spans="1:12" hidden="1">
      <c r="A3285" s="134" t="s">
        <v>2113</v>
      </c>
      <c r="B3285" s="8" t="str">
        <f>IF(ISNA(VLOOKUP(CONCATENATE(A3285,C3285),EUS!$B$2:$B$1939,1,FALSE)),"","End Use Study")</f>
        <v>End Use Study</v>
      </c>
      <c r="C3285" s="14" t="s">
        <v>3284</v>
      </c>
      <c r="D3285" s="162" t="s">
        <v>3232</v>
      </c>
      <c r="E3285" s="15">
        <v>5000</v>
      </c>
      <c r="F3285" s="15"/>
      <c r="G3285" s="15"/>
      <c r="H3285" s="164">
        <v>4000</v>
      </c>
      <c r="I3285" s="164"/>
      <c r="J3285" s="7">
        <v>50400</v>
      </c>
      <c r="L3285" s="6"/>
    </row>
    <row r="3286" spans="1:12" hidden="1">
      <c r="A3286" s="134" t="s">
        <v>2113</v>
      </c>
      <c r="B3286" s="8" t="str">
        <f>IF(ISNA(VLOOKUP(CONCATENATE(A3286,C3286),EUS!$B$2:$B$1939,1,FALSE)),"","End Use Study")</f>
        <v>End Use Study</v>
      </c>
      <c r="C3286" s="14" t="s">
        <v>3131</v>
      </c>
      <c r="D3286" s="8" t="str">
        <f>IF(OR(ISNUMBER(SEARCH('[1]Lookup for use classification'!$B$1,C3286)),ISNUMBER(SEARCH('[1]Lookup for use classification'!$C$1,C3286)),ISNUMBER(SEARCH('[1]Lookup for use classification'!$D$1,C3286))),'[1]Lookup for use classification'!$A$1,IF(ISNUMBER(SEARCH('[1]Lookup for use classification'!$B$2,C3286)),'[1]Lookup for use classification'!$A$2,IF(ISNUMBER(SEARCH('[1]Lookup for use classification'!$B$3,C3286)),'[1]Lookup for use classification'!$A$3,IF(OR(ISNUMBER(SEARCH('[1]Lookup for use classification'!$B$4,C3286)),ISNUMBER(SEARCH('[1]Lookup for use classification'!$C$4,C3286))),'[1]Lookup for use classification'!$A$4,IF(OR(ISNUMBER(SEARCH('[1]Lookup for use classification'!$B$5,C3286)),ISNUMBER(SEARCH('[1]Lookup for use classification'!$C$5,C3286)),ISNUMBER(SEARCH('[1]Lookup for use classification'!$D$5,C3286))),'[1]Lookup for use classification'!$A$5,IF(OR(ISNUMBER(SEARCH('[1]Lookup for use classification'!$B$7,C3286)),ISNUMBER(SEARCH('[1]Lookup for use classification'!$C$7,C3286)),ISNUMBER(SEARCH('[1]Lookup for use classification'!$D$7,C3286))),'[1]Lookup for use classification'!$A$7,IF(OR(ISNUMBER(SEARCH('[1]Lookup for use classification'!$B$9,C3286)),ISNUMBER(SEARCH('[1]Lookup for use classification'!$C$9,C3286)),ISNUMBER(SEARCH('[1]Lookup for use classification'!$D$9,C3286)),ISNUMBER(SEARCH('[1]Lookup for use classification'!$E$9,C3286)),ISNUMBER(SEARCH('[1]Lookup for use classification'!$F$9,C3286)),ISNUMBER(SEARCH('[1]Lookup for use classification'!$G$9,C3286))),'[1]Lookup for use classification'!$A$9,IF(OR(ISNUMBER(SEARCH('[1]Lookup for use classification'!$B$10,C3286)),ISNUMBER(SEARCH('[1]Lookup for use classification'!$C$10,C3286)),ISNUMBER(SEARCH('[1]Lookup for use classification'!$D$10,C3286)),ISNUMBER(SEARCH('[1]Lookup for use classification'!$E$10,C3286)),ISNUMBER(SEARCH('[1]Lookup for use classification'!$F$10,C3286))),'[1]Lookup for use classification'!$A$10,IF(OR(ISNUMBER(SEARCH('[1]Lookup for use classification'!$B$11,C3286)),ISNUMBER(SEARCH('[1]Lookup for use classification'!$C$11,C3286))),'[1]Lookup for use classification'!$A$11,IF(OR(ISNUMBER(SEARCH('[1]Lookup for use classification'!$B$12,C3286)),ISNUMBER(SEARCH('[1]Lookup for use classification'!$C$12,C3286))),'[1]Lookup for use classification'!$A$12,IF(OR(ISNUMBER(SEARCH('[1]Lookup for use classification'!$B$13,C3286)),ISNUMBER(SEARCH('[1]Lookup for use classification'!$C$13,C3286)),ISNUMBER(SEARCH('[1]Lookup for use classification'!$D$13,C3286))),'[1]Lookup for use classification'!$A$13,"Nope")))))))))))</f>
        <v>Office</v>
      </c>
      <c r="E3286" s="15">
        <v>1512</v>
      </c>
      <c r="F3286" s="15"/>
      <c r="G3286" s="15"/>
      <c r="H3286" s="164"/>
      <c r="I3286" s="164"/>
      <c r="J3286" s="7"/>
      <c r="L3286" s="6"/>
    </row>
    <row r="3287" spans="1:12" hidden="1">
      <c r="A3287" s="134" t="s">
        <v>2113</v>
      </c>
      <c r="B3287" s="8" t="str">
        <f>IF(ISNA(VLOOKUP(CONCATENATE(A3287,C3287),EUS!$B$2:$B$1939,1,FALSE)),"","End Use Study")</f>
        <v>End Use Study</v>
      </c>
      <c r="C3287" s="14" t="s">
        <v>3132</v>
      </c>
      <c r="D3287" s="8" t="s">
        <v>377</v>
      </c>
      <c r="E3287" s="15">
        <v>2592</v>
      </c>
      <c r="F3287" s="15"/>
      <c r="G3287" s="15"/>
      <c r="H3287" s="164">
        <v>583</v>
      </c>
      <c r="I3287" s="164"/>
      <c r="J3287" s="7"/>
      <c r="L3287" s="6"/>
    </row>
    <row r="3288" spans="1:12" hidden="1">
      <c r="A3288" s="138" t="s">
        <v>2113</v>
      </c>
      <c r="B3288" s="8" t="str">
        <f>IF(ISNA(VLOOKUP(CONCATENATE(A3288,C3288),EUS!$B$2:$B$1939,1,FALSE)),"","End Use Study")</f>
        <v>End Use Study</v>
      </c>
      <c r="C3288" s="14" t="s">
        <v>2575</v>
      </c>
      <c r="D3288" s="8" t="str">
        <f>IF(OR(ISNUMBER(SEARCH('[1]Lookup for use classification'!$B$1,C3288)),ISNUMBER(SEARCH('[1]Lookup for use classification'!$C$1,C3288)),ISNUMBER(SEARCH('[1]Lookup for use classification'!$D$1,C3288)),ISNUMBER(SEARCH('[1]Lookup for use classification'!$E$1,C3288))),'[1]Lookup for use classification'!$A$1,IF(ISNUMBER(SEARCH('[1]Lookup for use classification'!$B$2,C3288)),'[1]Lookup for use classification'!$A$2,IF(ISNUMBER(SEARCH('[1]Lookup for use classification'!$B$3,C3288)),'[1]Lookup for use classification'!$A$3,IF(OR(ISNUMBER(SEARCH('[1]Lookup for use classification'!$B$4,C3288)),ISNUMBER(SEARCH('[1]Lookup for use classification'!$C$4,C3288)),ISNUMBER(SEARCH('[1]Lookup for use classification'!$D$4,C3288)),ISNUMBER(SEARCH('[1]Lookup for use classification'!$E$4,C3288))),'[1]Lookup for use classification'!$A$4,IF(OR(ISNUMBER(SEARCH('[1]Lookup for use classification'!$B$5,C3288)),ISNUMBER(SEARCH('[1]Lookup for use classification'!$C$5,C3288)),ISNUMBER(SEARCH('[1]Lookup for use classification'!$D$5,C3288))),'[1]Lookup for use classification'!$A$5,IF(OR(ISNUMBER(SEARCH('[1]Lookup for use classification'!$B$7,C3288)),ISNUMBER(SEARCH('[1]Lookup for use classification'!$C$7,C3288)),ISNUMBER(SEARCH('[1]Lookup for use classification'!$D$7,C3288))),'[1]Lookup for use classification'!$A$7,IF(OR(ISNUMBER(SEARCH('[1]Lookup for use classification'!$B$9,C3288)),ISNUMBER(SEARCH('[1]Lookup for use classification'!$C$9,C3288)),ISNUMBER(SEARCH('[1]Lookup for use classification'!$D$9,C3288)),ISNUMBER(SEARCH('[1]Lookup for use classification'!$E$9,C3288)),ISNUMBER(SEARCH('[1]Lookup for use classification'!$F$9,C3288)),ISNUMBER(SEARCH('[1]Lookup for use classification'!$G$9,C3288)),ISNUMBER(SEARCH('[1]Lookup for use classification'!$H$9,C3288)),ISNUMBER(SEARCH('[1]Lookup for use classification'!$I$9,C3288)),ISNUMBER(SEARCH('[1]Lookup for use classification'!$J$9,C3288)),ISNUMBER(SEARCH('[1]Lookup for use classification'!$K$9,C3288))),'[1]Lookup for use classification'!$A$9,IF(OR(ISNUMBER(SEARCH('[1]Lookup for use classification'!$B$10,C3288)),ISNUMBER(SEARCH('[1]Lookup for use classification'!$C$10,C3288)),ISNUMBER(SEARCH('[1]Lookup for use classification'!$D$10,C3288)),ISNUMBER(SEARCH('[1]Lookup for use classification'!$E$10,C3288)),ISNUMBER(SEARCH('[1]Lookup for use classification'!$F$10,C3288)),ISNUMBER(SEARCH('[1]Lookup for use classification'!$G$10,C3288))),'[1]Lookup for use classification'!$A$10,IF(OR(ISNUMBER(SEARCH('[1]Lookup for use classification'!$B$11,C3288)),ISNUMBER(SEARCH('[1]Lookup for use classification'!$C$11,C3288))),'[1]Lookup for use classification'!$A$11,IF(OR(ISNUMBER(SEARCH('[1]Lookup for use classification'!$B$12,C3288)),ISNUMBER(SEARCH('[1]Lookup for use classification'!$C$12,C3288))),'[1]Lookup for use classification'!$A$12,IF(OR(ISNUMBER(SEARCH('[1]Lookup for use classification'!$B$13,C3288)),ISNUMBER(SEARCH('[1]Lookup for use classification'!$C$13,C3288)),ISNUMBER(SEARCH('[1]Lookup for use classification'!$D$13,C3288)),,ISNUMBER(SEARCH('[1]Lookup for use classification'!$C$13,C3288)),ISNUMBER(SEARCH('[1]Lookup for use classification'!$E$13,C3288))),'[1]Lookup for use classification'!$A$13,IF(OR(ISNUMBER(SEARCH('[1]Lookup for use classification'!$B$14,C3288)),ISNUMBER(SEARCH('[1]Lookup for use classification'!$C$14,C3288))),'[1]Lookup for use classification'!$A$14,"Other"))))))))))))</f>
        <v>Other</v>
      </c>
      <c r="E3288" s="15">
        <v>96</v>
      </c>
      <c r="F3288" s="15"/>
      <c r="G3288" s="15"/>
      <c r="H3288" s="164"/>
      <c r="I3288" s="164"/>
      <c r="J3288" s="7"/>
      <c r="L3288" s="6"/>
    </row>
    <row r="3289" spans="1:12" hidden="1">
      <c r="A3289" s="134" t="s">
        <v>2113</v>
      </c>
      <c r="B3289" s="8" t="str">
        <f>IF(ISNA(VLOOKUP(CONCATENATE(A3289,C3289),EUS!$B$2:$B$1939,1,FALSE)),"","End Use Study")</f>
        <v>End Use Study</v>
      </c>
      <c r="C3289" s="14" t="s">
        <v>2836</v>
      </c>
      <c r="D3289" s="8" t="str">
        <f>IF(OR(ISNUMBER(SEARCH('[1]Lookup for use classification'!$B$1,C3289)),ISNUMBER(SEARCH('[1]Lookup for use classification'!$C$1,C3289)),ISNUMBER(SEARCH('[1]Lookup for use classification'!$D$1,C3289)),ISNUMBER(SEARCH('[1]Lookup for use classification'!$E$1,C3289))),'[1]Lookup for use classification'!$A$1,IF(ISNUMBER(SEARCH('[1]Lookup for use classification'!$B$2,C3289)),'[1]Lookup for use classification'!$A$2,IF(ISNUMBER(SEARCH('[1]Lookup for use classification'!$B$3,C3289)),'[1]Lookup for use classification'!$A$3,IF(OR(ISNUMBER(SEARCH('[1]Lookup for use classification'!$B$4,C3289)),ISNUMBER(SEARCH('[1]Lookup for use classification'!$C$4,C3289)),ISNUMBER(SEARCH('[1]Lookup for use classification'!$D$4,C3289)),ISNUMBER(SEARCH('[1]Lookup for use classification'!$E$4,C3289))),'[1]Lookup for use classification'!$A$4,IF(OR(ISNUMBER(SEARCH('[1]Lookup for use classification'!$B$5,C3289)),ISNUMBER(SEARCH('[1]Lookup for use classification'!$C$5,C3289)),ISNUMBER(SEARCH('[1]Lookup for use classification'!$D$5,C3289))),'[1]Lookup for use classification'!$A$5,IF(OR(ISNUMBER(SEARCH('[1]Lookup for use classification'!$B$7,C3289)),ISNUMBER(SEARCH('[1]Lookup for use classification'!$C$7,C3289)),ISNUMBER(SEARCH('[1]Lookup for use classification'!$D$7,C3289))),'[1]Lookup for use classification'!$A$7,IF(OR(ISNUMBER(SEARCH('[1]Lookup for use classification'!$B$9,C3289)),ISNUMBER(SEARCH('[1]Lookup for use classification'!$C$9,C3289)),ISNUMBER(SEARCH('[1]Lookup for use classification'!$D$9,C3289)),ISNUMBER(SEARCH('[1]Lookup for use classification'!$E$9,C3289)),ISNUMBER(SEARCH('[1]Lookup for use classification'!$F$9,C3289)),ISNUMBER(SEARCH('[1]Lookup for use classification'!$G$9,C3289)),ISNUMBER(SEARCH('[1]Lookup for use classification'!$H$9,C3289)),ISNUMBER(SEARCH('[1]Lookup for use classification'!$I$9,C3289)),ISNUMBER(SEARCH('[1]Lookup for use classification'!$J$9,C3289)),ISNUMBER(SEARCH('[1]Lookup for use classification'!$K$9,C3289))),'[1]Lookup for use classification'!$A$9,IF(OR(ISNUMBER(SEARCH('[1]Lookup for use classification'!$B$10,C3289)),ISNUMBER(SEARCH('[1]Lookup for use classification'!$C$10,C3289)),ISNUMBER(SEARCH('[1]Lookup for use classification'!$D$10,C3289)),ISNUMBER(SEARCH('[1]Lookup for use classification'!$E$10,C3289)),ISNUMBER(SEARCH('[1]Lookup for use classification'!$F$10,C3289)),ISNUMBER(SEARCH('[1]Lookup for use classification'!$G$10,C3289))),'[1]Lookup for use classification'!$A$10,IF(OR(ISNUMBER(SEARCH('[1]Lookup for use classification'!$B$11,C3289)),ISNUMBER(SEARCH('[1]Lookup for use classification'!$C$11,C3289))),'[1]Lookup for use classification'!$A$11,IF(OR(ISNUMBER(SEARCH('[1]Lookup for use classification'!$B$12,C3289)),ISNUMBER(SEARCH('[1]Lookup for use classification'!$C$12,C3289))),'[1]Lookup for use classification'!$A$12,IF(OR(ISNUMBER(SEARCH('[1]Lookup for use classification'!$B$13,C3289)),ISNUMBER(SEARCH('[1]Lookup for use classification'!$C$13,C3289)),ISNUMBER(SEARCH('[1]Lookup for use classification'!$D$13,C3289)),,ISNUMBER(SEARCH('[1]Lookup for use classification'!$C$13,C3289)),ISNUMBER(SEARCH('[1]Lookup for use classification'!$E$13,C3289))),'[1]Lookup for use classification'!$A$13,IF(OR(ISNUMBER(SEARCH('[1]Lookup for use classification'!$B$14,C3289)),ISNUMBER(SEARCH('[1]Lookup for use classification'!$C$14,C3289))),'[1]Lookup for use classification'!$A$14,"Other"))))))))))))</f>
        <v>Other</v>
      </c>
      <c r="E3289" s="15">
        <v>1240</v>
      </c>
      <c r="F3289" s="15"/>
      <c r="G3289" s="15"/>
      <c r="H3289" s="164"/>
      <c r="I3289" s="164"/>
      <c r="J3289" s="7"/>
      <c r="L3289" s="6"/>
    </row>
    <row r="3290" spans="1:12" hidden="1">
      <c r="A3290" s="188" t="s">
        <v>2834</v>
      </c>
      <c r="B3290" s="8" t="str">
        <f>IF(ISNA(VLOOKUP(CONCATENATE(A3290,C3290),ARIS!$A$1:$A$959,1,FALSE)),"","ARIS")</f>
        <v>ARIS</v>
      </c>
      <c r="C3290" s="223" t="s">
        <v>2835</v>
      </c>
      <c r="D3290" s="8" t="str">
        <f>IF(OR(ISNUMBER(SEARCH('[1]Lookup for use classification'!$B$1,C3290)),ISNUMBER(SEARCH('[1]Lookup for use classification'!$C$1,C3290)),ISNUMBER(SEARCH('[1]Lookup for use classification'!$D$1,C3290)),ISNUMBER(SEARCH('[1]Lookup for use classification'!$E$1,C3290))),'[1]Lookup for use classification'!$A$1,IF(ISNUMBER(SEARCH('[1]Lookup for use classification'!$B$2,C3290)),'[1]Lookup for use classification'!$A$2,IF(ISNUMBER(SEARCH('[1]Lookup for use classification'!$B$3,C3290)),'[1]Lookup for use classification'!$A$3,IF(OR(ISNUMBER(SEARCH('[1]Lookup for use classification'!$B$4,C3290)),ISNUMBER(SEARCH('[1]Lookup for use classification'!$C$4,C3290)),ISNUMBER(SEARCH('[1]Lookup for use classification'!$D$4,C3290)),ISNUMBER(SEARCH('[1]Lookup for use classification'!$E$4,C3290))),'[1]Lookup for use classification'!$A$4,IF(OR(ISNUMBER(SEARCH('[1]Lookup for use classification'!$B$5,C3290)),ISNUMBER(SEARCH('[1]Lookup for use classification'!$C$5,C3290)),ISNUMBER(SEARCH('[1]Lookup for use classification'!$D$5,C3290))),'[1]Lookup for use classification'!$A$5,IF(OR(ISNUMBER(SEARCH('[1]Lookup for use classification'!$B$7,C3290)),ISNUMBER(SEARCH('[1]Lookup for use classification'!$C$7,C3290)),ISNUMBER(SEARCH('[1]Lookup for use classification'!$D$7,C3290))),'[1]Lookup for use classification'!$A$7,IF(OR(ISNUMBER(SEARCH('[1]Lookup for use classification'!$B$9,C3290)),ISNUMBER(SEARCH('[1]Lookup for use classification'!$C$9,C3290)),ISNUMBER(SEARCH('[1]Lookup for use classification'!$D$9,C3290)),ISNUMBER(SEARCH('[1]Lookup for use classification'!$E$9,C3290)),ISNUMBER(SEARCH('[1]Lookup for use classification'!$F$9,C3290)),ISNUMBER(SEARCH('[1]Lookup for use classification'!$G$9,C3290)),ISNUMBER(SEARCH('[1]Lookup for use classification'!$H$9,C3290)),ISNUMBER(SEARCH('[1]Lookup for use classification'!$I$9,C3290)),ISNUMBER(SEARCH('[1]Lookup for use classification'!$J$9,C3290)),ISNUMBER(SEARCH('[1]Lookup for use classification'!$K$9,C3290))),'[1]Lookup for use classification'!$A$9,IF(OR(ISNUMBER(SEARCH('[1]Lookup for use classification'!$B$10,C3290)),ISNUMBER(SEARCH('[1]Lookup for use classification'!$C$10,C3290)),ISNUMBER(SEARCH('[1]Lookup for use classification'!$D$10,C3290)),ISNUMBER(SEARCH('[1]Lookup for use classification'!$E$10,C3290)),ISNUMBER(SEARCH('[1]Lookup for use classification'!$F$10,C3290)),ISNUMBER(SEARCH('[1]Lookup for use classification'!$G$10,C3290))),'[1]Lookup for use classification'!$A$10,IF(OR(ISNUMBER(SEARCH('[1]Lookup for use classification'!$B$11,C3290)),ISNUMBER(SEARCH('[1]Lookup for use classification'!$C$11,C3290))),'[1]Lookup for use classification'!$A$11,IF(OR(ISNUMBER(SEARCH('[1]Lookup for use classification'!$B$12,C3290)),ISNUMBER(SEARCH('[1]Lookup for use classification'!$C$12,C3290))),'[1]Lookup for use classification'!$A$12,IF(OR(ISNUMBER(SEARCH('[1]Lookup for use classification'!$B$13,C3290)),ISNUMBER(SEARCH('[1]Lookup for use classification'!$C$13,C3290)),ISNUMBER(SEARCH('[1]Lookup for use classification'!$D$13,C3290)),,ISNUMBER(SEARCH('[1]Lookup for use classification'!$C$13,C3290)),ISNUMBER(SEARCH('[1]Lookup for use classification'!$E$13,C3290))),'[1]Lookup for use classification'!$A$13,IF(OR(ISNUMBER(SEARCH('[1]Lookup for use classification'!$B$14,C3290)),ISNUMBER(SEARCH('[1]Lookup for use classification'!$C$14,C3290))),'[1]Lookup for use classification'!$A$14,"Other"))))))))))))</f>
        <v>Other</v>
      </c>
      <c r="E3290" s="224">
        <v>2000</v>
      </c>
      <c r="F3290" s="224"/>
      <c r="G3290" s="224"/>
      <c r="H3290" s="164">
        <v>719.01459854014604</v>
      </c>
      <c r="I3290" s="164"/>
      <c r="J3290" s="165">
        <v>4829.5434654999999</v>
      </c>
    </row>
    <row r="3291" spans="1:12" hidden="1">
      <c r="A3291" s="134" t="s">
        <v>2113</v>
      </c>
      <c r="B3291" s="8" t="str">
        <f>IF(ISNA(VLOOKUP(CONCATENATE(A3291,C3291),EUS!$B$2:$B$1939,1,FALSE)),"","End Use Study")</f>
        <v>End Use Study</v>
      </c>
      <c r="C3291" s="14" t="s">
        <v>2511</v>
      </c>
      <c r="D3291" s="162" t="s">
        <v>2424</v>
      </c>
      <c r="E3291" s="15">
        <v>4000</v>
      </c>
      <c r="F3291" s="15"/>
      <c r="G3291" s="15"/>
      <c r="H3291" s="164"/>
      <c r="I3291" s="164"/>
      <c r="J3291" s="7"/>
      <c r="L3291" s="6"/>
    </row>
    <row r="3292" spans="1:12" hidden="1">
      <c r="A3292" s="134" t="s">
        <v>2113</v>
      </c>
      <c r="B3292" s="8" t="str">
        <f>IF(ISNA(VLOOKUP(CONCATENATE(A3292,C3292),EUS!$B$2:$B$1939,1,FALSE)),"","End Use Study")</f>
        <v>End Use Study</v>
      </c>
      <c r="C3292" s="14" t="s">
        <v>8</v>
      </c>
      <c r="D3292" s="11" t="s">
        <v>213</v>
      </c>
      <c r="E3292" s="15"/>
      <c r="F3292" s="15"/>
      <c r="G3292" s="15"/>
      <c r="H3292" s="164"/>
      <c r="I3292" s="164"/>
      <c r="J3292" s="7"/>
      <c r="L3292" s="6"/>
    </row>
    <row r="3293" spans="1:12" hidden="1">
      <c r="A3293" s="138" t="s">
        <v>2113</v>
      </c>
      <c r="B3293" s="8" t="str">
        <f>IF(ISNA(VLOOKUP(CONCATENATE(A3293,C3293),EUS!$B$2:$B$1939,1,FALSE)),"","End Use Study")</f>
        <v>End Use Study</v>
      </c>
      <c r="C3293" s="14" t="s">
        <v>2209</v>
      </c>
      <c r="D3293" s="8" t="str">
        <f>IF(OR(ISNUMBER(SEARCH('[1]Lookup for use classification'!$B$1,C3293)),ISNUMBER(SEARCH('[1]Lookup for use classification'!$C$1,C3293)),ISNUMBER(SEARCH('[1]Lookup for use classification'!$D$1,C3293)),ISNUMBER(SEARCH('[1]Lookup for use classification'!$E$1,C3293))),'[1]Lookup for use classification'!$A$1,IF(ISNUMBER(SEARCH('[1]Lookup for use classification'!$B$2,C3293)),'[1]Lookup for use classification'!$A$2,IF(ISNUMBER(SEARCH('[1]Lookup for use classification'!$B$3,C3293)),'[1]Lookup for use classification'!$A$3,IF(OR(ISNUMBER(SEARCH('[1]Lookup for use classification'!$B$4,C3293)),ISNUMBER(SEARCH('[1]Lookup for use classification'!$C$4,C3293)),ISNUMBER(SEARCH('[1]Lookup for use classification'!$D$4,C3293)),ISNUMBER(SEARCH('[1]Lookup for use classification'!$E$4,C3293))),'[1]Lookup for use classification'!$A$4,IF(OR(ISNUMBER(SEARCH('[1]Lookup for use classification'!$B$5,C3293)),ISNUMBER(SEARCH('[1]Lookup for use classification'!$C$5,C3293)),ISNUMBER(SEARCH('[1]Lookup for use classification'!$D$5,C3293))),'[1]Lookup for use classification'!$A$5,IF(OR(ISNUMBER(SEARCH('[1]Lookup for use classification'!$B$7,C3293)),ISNUMBER(SEARCH('[1]Lookup for use classification'!$C$7,C3293)),ISNUMBER(SEARCH('[1]Lookup for use classification'!$D$7,C3293))),'[1]Lookup for use classification'!$A$7,IF(OR(ISNUMBER(SEARCH('[1]Lookup for use classification'!$B$9,C3293)),ISNUMBER(SEARCH('[1]Lookup for use classification'!$C$9,C3293)),ISNUMBER(SEARCH('[1]Lookup for use classification'!$D$9,C3293)),ISNUMBER(SEARCH('[1]Lookup for use classification'!$E$9,C3293)),ISNUMBER(SEARCH('[1]Lookup for use classification'!$F$9,C3293)),ISNUMBER(SEARCH('[1]Lookup for use classification'!$G$9,C3293)),ISNUMBER(SEARCH('[1]Lookup for use classification'!$H$9,C3293)),ISNUMBER(SEARCH('[1]Lookup for use classification'!$I$9,C3293)),ISNUMBER(SEARCH('[1]Lookup for use classification'!$J$9,C3293)),ISNUMBER(SEARCH('[1]Lookup for use classification'!$K$9,C3293))),'[1]Lookup for use classification'!$A$9,IF(OR(ISNUMBER(SEARCH('[1]Lookup for use classification'!$B$10,C3293)),ISNUMBER(SEARCH('[1]Lookup for use classification'!$C$10,C3293)),ISNUMBER(SEARCH('[1]Lookup for use classification'!$D$10,C3293)),ISNUMBER(SEARCH('[1]Lookup for use classification'!$E$10,C3293)),ISNUMBER(SEARCH('[1]Lookup for use classification'!$F$10,C3293)),ISNUMBER(SEARCH('[1]Lookup for use classification'!$G$10,C3293))),'[1]Lookup for use classification'!$A$10,IF(OR(ISNUMBER(SEARCH('[1]Lookup for use classification'!$B$11,C3293)),ISNUMBER(SEARCH('[1]Lookup for use classification'!$C$11,C3293))),'[1]Lookup for use classification'!$A$11,IF(OR(ISNUMBER(SEARCH('[1]Lookup for use classification'!$B$12,C3293)),ISNUMBER(SEARCH('[1]Lookup for use classification'!$C$12,C3293))),'[1]Lookup for use classification'!$A$12,IF(OR(ISNUMBER(SEARCH('[1]Lookup for use classification'!$B$13,C3293)),ISNUMBER(SEARCH('[1]Lookup for use classification'!$C$13,C3293)),ISNUMBER(SEARCH('[1]Lookup for use classification'!$D$13,C3293)),,ISNUMBER(SEARCH('[1]Lookup for use classification'!$C$13,C3293)),ISNUMBER(SEARCH('[1]Lookup for use classification'!$E$13,C3293))),'[1]Lookup for use classification'!$A$13,IF(OR(ISNUMBER(SEARCH('[1]Lookup for use classification'!$B$14,C3293)),ISNUMBER(SEARCH('[1]Lookup for use classification'!$C$14,C3293))),'[1]Lookup for use classification'!$A$14,"Other"))))))))))))</f>
        <v>Retail - Other</v>
      </c>
      <c r="E3293" s="15">
        <v>4864</v>
      </c>
      <c r="F3293" s="15"/>
      <c r="G3293" s="15"/>
      <c r="H3293" s="164"/>
      <c r="I3293" s="164"/>
      <c r="J3293" s="7">
        <v>116439</v>
      </c>
      <c r="L3293" s="6"/>
    </row>
    <row r="3294" spans="1:12" hidden="1">
      <c r="A3294" s="138" t="s">
        <v>2113</v>
      </c>
      <c r="B3294" s="8" t="str">
        <f>IF(ISNA(VLOOKUP(CONCATENATE(A3294,C3294),EUS!$B$2:$B$1939,1,FALSE)),"","End Use Study")</f>
        <v>End Use Study</v>
      </c>
      <c r="C3294" s="12" t="s">
        <v>2084</v>
      </c>
      <c r="D3294" s="162" t="s">
        <v>1980</v>
      </c>
      <c r="E3294" s="13">
        <v>336</v>
      </c>
      <c r="F3294" s="13"/>
      <c r="G3294" s="13"/>
      <c r="H3294" s="164"/>
      <c r="I3294" s="164"/>
      <c r="J3294" s="7"/>
      <c r="L3294" s="6"/>
    </row>
    <row r="3295" spans="1:12" hidden="1">
      <c r="A3295" s="138" t="s">
        <v>2113</v>
      </c>
      <c r="B3295" s="8" t="str">
        <f>IF(ISNA(VLOOKUP(CONCATENATE(A3295,C3295),EUS!$B$2:$B$1939,1,FALSE)),"","End Use Study")</f>
        <v>End Use Study</v>
      </c>
      <c r="C3295" s="14" t="s">
        <v>2051</v>
      </c>
      <c r="D3295" s="162" t="s">
        <v>1980</v>
      </c>
      <c r="E3295" s="15">
        <v>2000</v>
      </c>
      <c r="F3295" s="15"/>
      <c r="G3295" s="15"/>
      <c r="H3295" s="164"/>
      <c r="I3295" s="164"/>
      <c r="J3295" s="7"/>
      <c r="L3295" s="6"/>
    </row>
    <row r="3296" spans="1:12">
      <c r="A3296" s="185" t="s">
        <v>2388</v>
      </c>
      <c r="B3296" s="8" t="s">
        <v>6055</v>
      </c>
      <c r="C3296" s="223"/>
      <c r="D3296" s="162" t="s">
        <v>3335</v>
      </c>
      <c r="E3296" s="224">
        <v>222742</v>
      </c>
      <c r="F3296" s="224"/>
      <c r="G3296" s="224"/>
      <c r="H3296" s="164"/>
      <c r="I3296" s="164"/>
      <c r="K3296" s="163"/>
    </row>
    <row r="3297" spans="1:10">
      <c r="A3297" s="193" t="s">
        <v>2388</v>
      </c>
      <c r="B3297" s="165" t="s">
        <v>3917</v>
      </c>
      <c r="C3297" s="162" t="s">
        <v>3922</v>
      </c>
      <c r="D3297" s="165" t="s">
        <v>3325</v>
      </c>
      <c r="E3297" s="224">
        <v>0</v>
      </c>
      <c r="F3297" s="224"/>
      <c r="G3297" s="224"/>
    </row>
    <row r="3298" spans="1:10">
      <c r="A3298" s="193" t="s">
        <v>2388</v>
      </c>
      <c r="B3298" s="165" t="s">
        <v>3917</v>
      </c>
      <c r="C3298" s="223" t="s">
        <v>3980</v>
      </c>
      <c r="D3298" s="165" t="s">
        <v>3315</v>
      </c>
      <c r="E3298" s="224">
        <v>0</v>
      </c>
      <c r="F3298" s="224"/>
      <c r="G3298" s="224"/>
    </row>
    <row r="3299" spans="1:10">
      <c r="A3299" s="193" t="s">
        <v>2388</v>
      </c>
      <c r="B3299" s="165" t="s">
        <v>3917</v>
      </c>
      <c r="C3299" s="223" t="s">
        <v>3979</v>
      </c>
      <c r="D3299" s="165" t="s">
        <v>3232</v>
      </c>
      <c r="E3299" s="224">
        <v>9924</v>
      </c>
      <c r="F3299" s="224"/>
      <c r="G3299" s="224"/>
    </row>
    <row r="3300" spans="1:10">
      <c r="A3300" s="193" t="s">
        <v>2388</v>
      </c>
      <c r="B3300" s="165" t="s">
        <v>3917</v>
      </c>
      <c r="C3300" s="223" t="s">
        <v>3979</v>
      </c>
      <c r="D3300" s="165" t="s">
        <v>3232</v>
      </c>
      <c r="E3300" s="224">
        <v>9932</v>
      </c>
      <c r="F3300" s="224"/>
      <c r="G3300" s="224"/>
    </row>
    <row r="3301" spans="1:10">
      <c r="A3301" s="193" t="s">
        <v>2388</v>
      </c>
      <c r="B3301" s="165" t="s">
        <v>3917</v>
      </c>
      <c r="C3301" s="223" t="s">
        <v>3954</v>
      </c>
      <c r="D3301" s="165" t="s">
        <v>377</v>
      </c>
      <c r="E3301" s="224">
        <v>8406</v>
      </c>
      <c r="F3301" s="224"/>
      <c r="G3301" s="224"/>
    </row>
    <row r="3302" spans="1:10">
      <c r="A3302" s="188" t="s">
        <v>2114</v>
      </c>
      <c r="B3302" s="8" t="str">
        <f>IF(ISNA(VLOOKUP(CONCATENATE(A3302,C3302),ARIS!$A$1:$A$959,1,FALSE)),"","ARIS")</f>
        <v>ARIS</v>
      </c>
      <c r="C3302" s="223" t="s">
        <v>3134</v>
      </c>
      <c r="D3302" s="8" t="str">
        <f>IF(OR(ISNUMBER(SEARCH('[1]Lookup for use classification'!$B$1,C3302)),ISNUMBER(SEARCH('[1]Lookup for use classification'!$C$1,C3302)),ISNUMBER(SEARCH('[1]Lookup for use classification'!$D$1,C3302))),'[1]Lookup for use classification'!$A$1,IF(ISNUMBER(SEARCH('[1]Lookup for use classification'!$B$2,C3302)),'[1]Lookup for use classification'!$A$2,IF(ISNUMBER(SEARCH('[1]Lookup for use classification'!$B$3,C3302)),'[1]Lookup for use classification'!$A$3,IF(OR(ISNUMBER(SEARCH('[1]Lookup for use classification'!$B$4,C3302)),ISNUMBER(SEARCH('[1]Lookup for use classification'!$C$4,C3302))),'[1]Lookup for use classification'!$A$4,IF(OR(ISNUMBER(SEARCH('[1]Lookup for use classification'!$B$5,C3302)),ISNUMBER(SEARCH('[1]Lookup for use classification'!$C$5,C3302)),ISNUMBER(SEARCH('[1]Lookup for use classification'!$D$5,C3302))),'[1]Lookup for use classification'!$A$5,IF(OR(ISNUMBER(SEARCH('[1]Lookup for use classification'!$B$7,C3302)),ISNUMBER(SEARCH('[1]Lookup for use classification'!$C$7,C3302)),ISNUMBER(SEARCH('[1]Lookup for use classification'!$D$7,C3302))),'[1]Lookup for use classification'!$A$7,IF(OR(ISNUMBER(SEARCH('[1]Lookup for use classification'!$B$9,C3302)),ISNUMBER(SEARCH('[1]Lookup for use classification'!$C$9,C3302)),ISNUMBER(SEARCH('[1]Lookup for use classification'!$D$9,C3302)),ISNUMBER(SEARCH('[1]Lookup for use classification'!$E$9,C3302)),ISNUMBER(SEARCH('[1]Lookup for use classification'!$F$9,C3302)),ISNUMBER(SEARCH('[1]Lookup for use classification'!$G$9,C3302))),'[1]Lookup for use classification'!$A$9,IF(OR(ISNUMBER(SEARCH('[1]Lookup for use classification'!$B$10,C3302)),ISNUMBER(SEARCH('[1]Lookup for use classification'!$C$10,C3302)),ISNUMBER(SEARCH('[1]Lookup for use classification'!$D$10,C3302)),ISNUMBER(SEARCH('[1]Lookup for use classification'!$E$10,C3302)),ISNUMBER(SEARCH('[1]Lookup for use classification'!$F$10,C3302))),'[1]Lookup for use classification'!$A$10,IF(OR(ISNUMBER(SEARCH('[1]Lookup for use classification'!$B$11,C3302)),ISNUMBER(SEARCH('[1]Lookup for use classification'!$C$11,C3302))),'[1]Lookup for use classification'!$A$11,IF(OR(ISNUMBER(SEARCH('[1]Lookup for use classification'!$B$12,C3302)),ISNUMBER(SEARCH('[1]Lookup for use classification'!$C$12,C3302))),'[1]Lookup for use classification'!$A$12,"Nope"))))))))))</f>
        <v>Office</v>
      </c>
      <c r="E3302" s="224">
        <v>12140</v>
      </c>
      <c r="F3302" s="224"/>
      <c r="G3302" s="224"/>
      <c r="H3302" s="164">
        <v>9047.9255474452548</v>
      </c>
      <c r="I3302" s="164"/>
      <c r="J3302" s="165">
        <v>74400.669599999994</v>
      </c>
    </row>
    <row r="3303" spans="1:10">
      <c r="A3303" s="188" t="s">
        <v>2388</v>
      </c>
      <c r="B3303" s="8" t="str">
        <f>IF(ISNA(VLOOKUP(CONCATENATE(A3303,C3303),ARIS!$A$1:$A$959,1,FALSE)),"","ARIS")</f>
        <v>ARIS</v>
      </c>
      <c r="C3303" s="223" t="s">
        <v>3135</v>
      </c>
      <c r="D3303" s="162" t="s">
        <v>377</v>
      </c>
      <c r="E3303" s="224">
        <v>13346</v>
      </c>
      <c r="F3303" s="224"/>
      <c r="G3303" s="224"/>
      <c r="H3303" s="164">
        <v>8149</v>
      </c>
      <c r="I3303" s="164"/>
      <c r="J3303" s="165">
        <v>174372.56845999998</v>
      </c>
    </row>
    <row r="3304" spans="1:10">
      <c r="A3304" s="188" t="s">
        <v>2114</v>
      </c>
      <c r="B3304" s="8" t="str">
        <f>IF(ISNA(VLOOKUP(CONCATENATE(A3304,C3304),ARIS!$A$1:$A$959,1,FALSE)),"","ARIS")</f>
        <v>ARIS</v>
      </c>
      <c r="C3304" s="223" t="s">
        <v>3133</v>
      </c>
      <c r="D3304" s="8" t="str">
        <f>IF(OR(ISNUMBER(SEARCH('[1]Lookup for use classification'!$B$1,C3304)),ISNUMBER(SEARCH('[1]Lookup for use classification'!$C$1,C3304)),ISNUMBER(SEARCH('[1]Lookup for use classification'!$D$1,C3304))),'[1]Lookup for use classification'!$A$1,IF(ISNUMBER(SEARCH('[1]Lookup for use classification'!$B$2,C3304)),'[1]Lookup for use classification'!$A$2,IF(ISNUMBER(SEARCH('[1]Lookup for use classification'!$B$3,C3304)),'[1]Lookup for use classification'!$A$3,IF(OR(ISNUMBER(SEARCH('[1]Lookup for use classification'!$B$4,C3304)),ISNUMBER(SEARCH('[1]Lookup for use classification'!$C$4,C3304))),'[1]Lookup for use classification'!$A$4,IF(OR(ISNUMBER(SEARCH('[1]Lookup for use classification'!$B$5,C3304)),ISNUMBER(SEARCH('[1]Lookup for use classification'!$C$5,C3304)),ISNUMBER(SEARCH('[1]Lookup for use classification'!$D$5,C3304))),'[1]Lookup for use classification'!$A$5,IF(OR(ISNUMBER(SEARCH('[1]Lookup for use classification'!$B$7,C3304)),ISNUMBER(SEARCH('[1]Lookup for use classification'!$C$7,C3304)),ISNUMBER(SEARCH('[1]Lookup for use classification'!$D$7,C3304))),'[1]Lookup for use classification'!$A$7,IF(OR(ISNUMBER(SEARCH('[1]Lookup for use classification'!$B$9,C3304)),ISNUMBER(SEARCH('[1]Lookup for use classification'!$C$9,C3304)),ISNUMBER(SEARCH('[1]Lookup for use classification'!$D$9,C3304)),ISNUMBER(SEARCH('[1]Lookup for use classification'!$E$9,C3304)),ISNUMBER(SEARCH('[1]Lookup for use classification'!$F$9,C3304)),ISNUMBER(SEARCH('[1]Lookup for use classification'!$G$9,C3304))),'[1]Lookup for use classification'!$A$9,IF(OR(ISNUMBER(SEARCH('[1]Lookup for use classification'!$B$10,C3304)),ISNUMBER(SEARCH('[1]Lookup for use classification'!$C$10,C3304)),ISNUMBER(SEARCH('[1]Lookup for use classification'!$D$10,C3304)),ISNUMBER(SEARCH('[1]Lookup for use classification'!$E$10,C3304)),ISNUMBER(SEARCH('[1]Lookup for use classification'!$F$10,C3304))),'[1]Lookup for use classification'!$A$10,IF(OR(ISNUMBER(SEARCH('[1]Lookup for use classification'!$B$11,C3304)),ISNUMBER(SEARCH('[1]Lookup for use classification'!$C$11,C3304))),'[1]Lookup for use classification'!$A$11,IF(OR(ISNUMBER(SEARCH('[1]Lookup for use classification'!$B$12,C3304)),ISNUMBER(SEARCH('[1]Lookup for use classification'!$C$12,C3304))),'[1]Lookup for use classification'!$A$12,"Nope"))))))))))</f>
        <v>Office</v>
      </c>
      <c r="E3304" s="224">
        <v>16600</v>
      </c>
      <c r="F3304" s="224"/>
      <c r="G3304" s="224"/>
      <c r="H3304" s="164">
        <v>15320.141605839415</v>
      </c>
      <c r="I3304" s="164"/>
      <c r="J3304" s="165">
        <v>172747.554714</v>
      </c>
    </row>
    <row r="3305" spans="1:10">
      <c r="A3305" s="193" t="s">
        <v>2388</v>
      </c>
      <c r="B3305" s="165" t="s">
        <v>3917</v>
      </c>
      <c r="C3305" s="223" t="s">
        <v>3925</v>
      </c>
      <c r="D3305" s="165" t="s">
        <v>1500</v>
      </c>
      <c r="E3305" s="224">
        <v>576</v>
      </c>
      <c r="F3305" s="224"/>
      <c r="G3305" s="224"/>
    </row>
    <row r="3306" spans="1:10">
      <c r="A3306" s="193" t="s">
        <v>2388</v>
      </c>
      <c r="B3306" s="165" t="s">
        <v>3917</v>
      </c>
      <c r="C3306" s="223" t="s">
        <v>3926</v>
      </c>
      <c r="D3306" s="165" t="s">
        <v>1500</v>
      </c>
      <c r="E3306" s="224">
        <v>576</v>
      </c>
      <c r="F3306" s="224"/>
      <c r="G3306" s="224"/>
    </row>
    <row r="3307" spans="1:10">
      <c r="A3307" s="193" t="s">
        <v>2388</v>
      </c>
      <c r="B3307" s="165" t="s">
        <v>3917</v>
      </c>
      <c r="C3307" s="223" t="s">
        <v>3971</v>
      </c>
      <c r="D3307" s="165" t="s">
        <v>1500</v>
      </c>
      <c r="E3307" s="224">
        <v>576</v>
      </c>
      <c r="F3307" s="224"/>
      <c r="G3307" s="224"/>
    </row>
    <row r="3308" spans="1:10">
      <c r="A3308" s="193" t="s">
        <v>2388</v>
      </c>
      <c r="B3308" s="165" t="s">
        <v>3917</v>
      </c>
      <c r="C3308" s="223" t="s">
        <v>3987</v>
      </c>
      <c r="D3308" s="165" t="s">
        <v>1500</v>
      </c>
      <c r="E3308" s="224">
        <v>600</v>
      </c>
      <c r="F3308" s="224"/>
      <c r="G3308" s="224"/>
    </row>
    <row r="3309" spans="1:10">
      <c r="A3309" s="193" t="s">
        <v>2388</v>
      </c>
      <c r="B3309" s="165" t="s">
        <v>3917</v>
      </c>
      <c r="C3309" s="223" t="s">
        <v>3988</v>
      </c>
      <c r="D3309" s="165" t="s">
        <v>1500</v>
      </c>
      <c r="E3309" s="224">
        <v>602</v>
      </c>
      <c r="F3309" s="224"/>
      <c r="G3309" s="224"/>
    </row>
    <row r="3310" spans="1:10">
      <c r="A3310" s="193" t="s">
        <v>2388</v>
      </c>
      <c r="B3310" s="165" t="s">
        <v>3917</v>
      </c>
      <c r="C3310" s="223" t="s">
        <v>3940</v>
      </c>
      <c r="D3310" s="165" t="s">
        <v>1500</v>
      </c>
      <c r="E3310" s="224">
        <v>720</v>
      </c>
      <c r="F3310" s="224"/>
      <c r="G3310" s="224"/>
    </row>
    <row r="3311" spans="1:10">
      <c r="A3311" s="193" t="s">
        <v>2388</v>
      </c>
      <c r="B3311" s="165" t="s">
        <v>3917</v>
      </c>
      <c r="C3311" s="162" t="s">
        <v>3918</v>
      </c>
      <c r="D3311" s="165" t="s">
        <v>1500</v>
      </c>
      <c r="E3311" s="222">
        <v>735</v>
      </c>
      <c r="F3311" s="222"/>
      <c r="G3311" s="222"/>
    </row>
    <row r="3312" spans="1:10">
      <c r="A3312" s="193" t="s">
        <v>2388</v>
      </c>
      <c r="B3312" s="165" t="s">
        <v>3917</v>
      </c>
      <c r="C3312" s="223" t="s">
        <v>3982</v>
      </c>
      <c r="D3312" s="165" t="s">
        <v>1500</v>
      </c>
      <c r="E3312" s="224">
        <v>750</v>
      </c>
      <c r="F3312" s="224"/>
      <c r="G3312" s="224"/>
    </row>
    <row r="3313" spans="1:9">
      <c r="A3313" s="193" t="s">
        <v>2388</v>
      </c>
      <c r="B3313" s="165" t="s">
        <v>3917</v>
      </c>
      <c r="C3313" s="223" t="s">
        <v>3943</v>
      </c>
      <c r="D3313" s="165" t="s">
        <v>1500</v>
      </c>
      <c r="E3313" s="224">
        <v>756</v>
      </c>
      <c r="F3313" s="224"/>
      <c r="G3313" s="224"/>
    </row>
    <row r="3314" spans="1:9">
      <c r="A3314" s="193" t="s">
        <v>2388</v>
      </c>
      <c r="B3314" s="165" t="s">
        <v>3917</v>
      </c>
      <c r="C3314" s="223" t="s">
        <v>3965</v>
      </c>
      <c r="D3314" s="165" t="s">
        <v>1500</v>
      </c>
      <c r="E3314" s="224">
        <v>775</v>
      </c>
      <c r="F3314" s="224"/>
      <c r="G3314" s="224"/>
    </row>
    <row r="3315" spans="1:9">
      <c r="A3315" s="193" t="s">
        <v>2388</v>
      </c>
      <c r="B3315" s="165" t="s">
        <v>3917</v>
      </c>
      <c r="C3315" s="223" t="s">
        <v>3946</v>
      </c>
      <c r="D3315" s="165" t="s">
        <v>1500</v>
      </c>
      <c r="E3315" s="224">
        <v>784</v>
      </c>
      <c r="F3315" s="224"/>
      <c r="G3315" s="224"/>
    </row>
    <row r="3316" spans="1:9">
      <c r="A3316" s="193" t="s">
        <v>2388</v>
      </c>
      <c r="B3316" s="165" t="s">
        <v>3917</v>
      </c>
      <c r="C3316" s="223" t="s">
        <v>3923</v>
      </c>
      <c r="D3316" s="165" t="s">
        <v>1500</v>
      </c>
      <c r="E3316" s="224">
        <v>800</v>
      </c>
      <c r="F3316" s="224"/>
      <c r="G3316" s="224"/>
    </row>
    <row r="3317" spans="1:9">
      <c r="A3317" s="193" t="s">
        <v>2388</v>
      </c>
      <c r="B3317" s="165" t="s">
        <v>3917</v>
      </c>
      <c r="C3317" s="223" t="s">
        <v>3983</v>
      </c>
      <c r="D3317" s="165" t="s">
        <v>1500</v>
      </c>
      <c r="E3317" s="224">
        <v>800</v>
      </c>
      <c r="F3317" s="224"/>
      <c r="G3317" s="224"/>
    </row>
    <row r="3318" spans="1:9">
      <c r="A3318" s="193" t="s">
        <v>2388</v>
      </c>
      <c r="B3318" s="165" t="s">
        <v>3917</v>
      </c>
      <c r="C3318" s="223" t="s">
        <v>3989</v>
      </c>
      <c r="D3318" s="165" t="s">
        <v>1500</v>
      </c>
      <c r="E3318" s="224">
        <v>816</v>
      </c>
      <c r="F3318" s="224"/>
      <c r="G3318" s="224"/>
    </row>
    <row r="3319" spans="1:9">
      <c r="A3319" s="193" t="s">
        <v>2388</v>
      </c>
      <c r="B3319" s="165" t="s">
        <v>3917</v>
      </c>
      <c r="C3319" s="223" t="s">
        <v>3941</v>
      </c>
      <c r="D3319" s="165" t="s">
        <v>1500</v>
      </c>
      <c r="E3319" s="224">
        <v>847</v>
      </c>
      <c r="F3319" s="224"/>
      <c r="G3319" s="224"/>
    </row>
    <row r="3320" spans="1:9">
      <c r="A3320" s="193" t="s">
        <v>2388</v>
      </c>
      <c r="B3320" s="165" t="s">
        <v>3917</v>
      </c>
      <c r="C3320" s="223" t="s">
        <v>3938</v>
      </c>
      <c r="D3320" s="165" t="s">
        <v>1500</v>
      </c>
      <c r="E3320" s="224">
        <v>886</v>
      </c>
      <c r="F3320" s="224"/>
      <c r="G3320" s="224"/>
    </row>
    <row r="3321" spans="1:9">
      <c r="A3321" s="193" t="s">
        <v>2388</v>
      </c>
      <c r="B3321" s="165" t="s">
        <v>3917</v>
      </c>
      <c r="C3321" s="223" t="s">
        <v>3945</v>
      </c>
      <c r="D3321" s="165" t="s">
        <v>1500</v>
      </c>
      <c r="E3321" s="224">
        <v>936</v>
      </c>
      <c r="F3321" s="224"/>
      <c r="G3321" s="224"/>
    </row>
    <row r="3322" spans="1:9">
      <c r="A3322" s="193" t="s">
        <v>2388</v>
      </c>
      <c r="B3322" s="165" t="s">
        <v>3917</v>
      </c>
      <c r="C3322" s="223" t="s">
        <v>3918</v>
      </c>
      <c r="D3322" s="165" t="s">
        <v>1500</v>
      </c>
      <c r="E3322" s="224">
        <v>936</v>
      </c>
      <c r="F3322" s="224"/>
      <c r="G3322" s="224"/>
    </row>
    <row r="3323" spans="1:9">
      <c r="A3323" s="193" t="s">
        <v>2388</v>
      </c>
      <c r="B3323" s="165" t="s">
        <v>3917</v>
      </c>
      <c r="C3323" s="223" t="s">
        <v>3935</v>
      </c>
      <c r="D3323" s="165" t="s">
        <v>1500</v>
      </c>
      <c r="E3323" s="224">
        <v>938</v>
      </c>
      <c r="F3323" s="224"/>
      <c r="G3323" s="224"/>
    </row>
    <row r="3324" spans="1:9">
      <c r="A3324" s="193" t="s">
        <v>2388</v>
      </c>
      <c r="B3324" s="165" t="s">
        <v>3917</v>
      </c>
      <c r="C3324" s="223" t="s">
        <v>3950</v>
      </c>
      <c r="D3324" s="165" t="s">
        <v>1500</v>
      </c>
      <c r="E3324" s="224">
        <v>1000</v>
      </c>
      <c r="F3324" s="224"/>
      <c r="G3324" s="224"/>
    </row>
    <row r="3325" spans="1:9">
      <c r="A3325" s="193" t="s">
        <v>2388</v>
      </c>
      <c r="B3325" s="165" t="s">
        <v>3917</v>
      </c>
      <c r="C3325" s="223" t="s">
        <v>3934</v>
      </c>
      <c r="D3325" s="165" t="s">
        <v>1500</v>
      </c>
      <c r="E3325" s="224">
        <v>1024</v>
      </c>
      <c r="F3325" s="224"/>
      <c r="G3325" s="224"/>
    </row>
    <row r="3326" spans="1:9">
      <c r="A3326" s="193" t="s">
        <v>2388</v>
      </c>
      <c r="B3326" s="165" t="s">
        <v>3917</v>
      </c>
      <c r="C3326" s="223" t="s">
        <v>3943</v>
      </c>
      <c r="D3326" s="165" t="s">
        <v>1500</v>
      </c>
      <c r="E3326" s="224">
        <v>1128</v>
      </c>
      <c r="F3326" s="224"/>
      <c r="G3326" s="224"/>
    </row>
    <row r="3327" spans="1:9">
      <c r="A3327" s="193" t="s">
        <v>2114</v>
      </c>
      <c r="B3327" s="8" t="str">
        <f>IF(ISNA(VLOOKUP(CONCATENATE(A3327,C3327),ARIS!$A$1:$A$959,1,FALSE)),"","ARIS")</f>
        <v>ARIS</v>
      </c>
      <c r="C3327" s="223" t="s">
        <v>2840</v>
      </c>
      <c r="D3327" s="8" t="str">
        <f>IF(OR(ISNUMBER(SEARCH('[1]Lookup for use classification'!$B$1,C3327)),ISNUMBER(SEARCH('[1]Lookup for use classification'!$C$1,C3327)),ISNUMBER(SEARCH('[1]Lookup for use classification'!$D$1,C3327)),ISNUMBER(SEARCH('[1]Lookup for use classification'!$E$1,C3327))),'[1]Lookup for use classification'!$A$1,IF(ISNUMBER(SEARCH('[1]Lookup for use classification'!$B$2,C3327)),'[1]Lookup for use classification'!$A$2,IF(ISNUMBER(SEARCH('[1]Lookup for use classification'!$B$3,C3327)),'[1]Lookup for use classification'!$A$3,IF(OR(ISNUMBER(SEARCH('[1]Lookup for use classification'!$B$4,C3327)),ISNUMBER(SEARCH('[1]Lookup for use classification'!$C$4,C3327)),ISNUMBER(SEARCH('[1]Lookup for use classification'!$D$4,C3327)),ISNUMBER(SEARCH('[1]Lookup for use classification'!$E$4,C3327))),'[1]Lookup for use classification'!$A$4,IF(OR(ISNUMBER(SEARCH('[1]Lookup for use classification'!$B$5,C3327)),ISNUMBER(SEARCH('[1]Lookup for use classification'!$C$5,C3327)),ISNUMBER(SEARCH('[1]Lookup for use classification'!$D$5,C3327))),'[1]Lookup for use classification'!$A$5,IF(OR(ISNUMBER(SEARCH('[1]Lookup for use classification'!$B$7,C3327)),ISNUMBER(SEARCH('[1]Lookup for use classification'!$C$7,C3327)),ISNUMBER(SEARCH('[1]Lookup for use classification'!$D$7,C3327))),'[1]Lookup for use classification'!$A$7,IF(OR(ISNUMBER(SEARCH('[1]Lookup for use classification'!$B$9,C3327)),ISNUMBER(SEARCH('[1]Lookup for use classification'!$C$9,C3327)),ISNUMBER(SEARCH('[1]Lookup for use classification'!$D$9,C3327)),ISNUMBER(SEARCH('[1]Lookup for use classification'!$E$9,C3327)),ISNUMBER(SEARCH('[1]Lookup for use classification'!$F$9,C3327)),ISNUMBER(SEARCH('[1]Lookup for use classification'!$G$9,C3327)),ISNUMBER(SEARCH('[1]Lookup for use classification'!$H$9,C3327)),ISNUMBER(SEARCH('[1]Lookup for use classification'!$I$9,C3327)),ISNUMBER(SEARCH('[1]Lookup for use classification'!$J$9,C3327)),ISNUMBER(SEARCH('[1]Lookup for use classification'!$K$9,C3327))),'[1]Lookup for use classification'!$A$9,IF(OR(ISNUMBER(SEARCH('[1]Lookup for use classification'!$B$10,C3327)),ISNUMBER(SEARCH('[1]Lookup for use classification'!$C$10,C3327)),ISNUMBER(SEARCH('[1]Lookup for use classification'!$D$10,C3327)),ISNUMBER(SEARCH('[1]Lookup for use classification'!$E$10,C3327)),ISNUMBER(SEARCH('[1]Lookup for use classification'!$F$10,C3327)),ISNUMBER(SEARCH('[1]Lookup for use classification'!$G$10,C3327))),'[1]Lookup for use classification'!$A$10,IF(OR(ISNUMBER(SEARCH('[1]Lookup for use classification'!$B$11,C3327)),ISNUMBER(SEARCH('[1]Lookup for use classification'!$C$11,C3327))),'[1]Lookup for use classification'!$A$11,IF(OR(ISNUMBER(SEARCH('[1]Lookup for use classification'!$B$12,C3327)),ISNUMBER(SEARCH('[1]Lookup for use classification'!$C$12,C3327))),'[1]Lookup for use classification'!$A$12,IF(OR(ISNUMBER(SEARCH('[1]Lookup for use classification'!$B$13,C3327)),ISNUMBER(SEARCH('[1]Lookup for use classification'!$C$13,C3327)),ISNUMBER(SEARCH('[1]Lookup for use classification'!$D$13,C3327)),,ISNUMBER(SEARCH('[1]Lookup for use classification'!$C$13,C3327)),ISNUMBER(SEARCH('[1]Lookup for use classification'!$E$13,C3327))),'[1]Lookup for use classification'!$A$13,IF(OR(ISNUMBER(SEARCH('[1]Lookup for use classification'!$B$14,C3327)),ISNUMBER(SEARCH('[1]Lookup for use classification'!$C$14,C3327))),'[1]Lookup for use classification'!$A$14,"Other"))))))))))))</f>
        <v>Other</v>
      </c>
      <c r="E3327" s="224">
        <v>1225</v>
      </c>
      <c r="F3327" s="224"/>
      <c r="G3327" s="224"/>
      <c r="H3327" s="164">
        <v>1148.9781021897811</v>
      </c>
      <c r="I3327" s="164"/>
    </row>
    <row r="3328" spans="1:9">
      <c r="A3328" s="193" t="s">
        <v>2388</v>
      </c>
      <c r="B3328" s="165" t="s">
        <v>3917</v>
      </c>
      <c r="C3328" s="223" t="s">
        <v>3991</v>
      </c>
      <c r="D3328" s="165" t="s">
        <v>1500</v>
      </c>
      <c r="E3328" s="224">
        <v>1246</v>
      </c>
      <c r="F3328" s="224"/>
      <c r="G3328" s="224"/>
    </row>
    <row r="3329" spans="1:18">
      <c r="A3329" s="193" t="s">
        <v>2388</v>
      </c>
      <c r="B3329" s="165" t="s">
        <v>3917</v>
      </c>
      <c r="C3329" s="223" t="s">
        <v>3932</v>
      </c>
      <c r="D3329" s="165" t="s">
        <v>1500</v>
      </c>
      <c r="E3329" s="224">
        <v>1250</v>
      </c>
      <c r="F3329" s="224"/>
      <c r="G3329" s="224"/>
    </row>
    <row r="3330" spans="1:18">
      <c r="A3330" s="193" t="s">
        <v>2388</v>
      </c>
      <c r="B3330" s="165" t="s">
        <v>3917</v>
      </c>
      <c r="C3330" s="223" t="s">
        <v>3936</v>
      </c>
      <c r="D3330" s="165" t="s">
        <v>1500</v>
      </c>
      <c r="E3330" s="224">
        <v>1267</v>
      </c>
      <c r="F3330" s="224"/>
      <c r="G3330" s="224"/>
    </row>
    <row r="3331" spans="1:18">
      <c r="A3331" s="193" t="s">
        <v>2388</v>
      </c>
      <c r="B3331" s="165" t="s">
        <v>3917</v>
      </c>
      <c r="C3331" s="223" t="s">
        <v>3949</v>
      </c>
      <c r="D3331" s="165" t="s">
        <v>1500</v>
      </c>
      <c r="E3331" s="224">
        <v>1280</v>
      </c>
      <c r="F3331" s="224"/>
      <c r="G3331" s="224"/>
    </row>
    <row r="3332" spans="1:18">
      <c r="A3332" s="193" t="s">
        <v>2388</v>
      </c>
      <c r="B3332" s="165" t="s">
        <v>3917</v>
      </c>
      <c r="C3332" s="223" t="s">
        <v>3937</v>
      </c>
      <c r="D3332" s="165" t="s">
        <v>1500</v>
      </c>
      <c r="E3332" s="224">
        <v>1290</v>
      </c>
      <c r="F3332" s="224"/>
      <c r="G3332" s="224"/>
    </row>
    <row r="3333" spans="1:18">
      <c r="A3333" s="193" t="s">
        <v>2388</v>
      </c>
      <c r="B3333" s="165" t="s">
        <v>3917</v>
      </c>
      <c r="C3333" s="223" t="s">
        <v>3930</v>
      </c>
      <c r="D3333" s="165" t="s">
        <v>1500</v>
      </c>
      <c r="E3333" s="224">
        <v>1352</v>
      </c>
      <c r="F3333" s="224"/>
      <c r="G3333" s="224"/>
    </row>
    <row r="3334" spans="1:18">
      <c r="A3334" s="193" t="s">
        <v>2388</v>
      </c>
      <c r="B3334" s="165" t="s">
        <v>3917</v>
      </c>
      <c r="C3334" s="223" t="s">
        <v>3924</v>
      </c>
      <c r="D3334" s="165" t="s">
        <v>1500</v>
      </c>
      <c r="E3334" s="224">
        <v>1445</v>
      </c>
      <c r="F3334" s="224"/>
      <c r="G3334" s="224"/>
    </row>
    <row r="3335" spans="1:18">
      <c r="A3335" s="193" t="s">
        <v>2388</v>
      </c>
      <c r="B3335" s="165" t="s">
        <v>3917</v>
      </c>
      <c r="C3335" s="223" t="s">
        <v>3931</v>
      </c>
      <c r="D3335" s="165" t="s">
        <v>1500</v>
      </c>
      <c r="E3335" s="224">
        <v>1527</v>
      </c>
      <c r="F3335" s="224"/>
      <c r="G3335" s="224"/>
    </row>
    <row r="3336" spans="1:18">
      <c r="A3336" s="193" t="s">
        <v>2388</v>
      </c>
      <c r="B3336" s="165" t="s">
        <v>3917</v>
      </c>
      <c r="C3336" s="223" t="s">
        <v>3955</v>
      </c>
      <c r="D3336" s="165" t="s">
        <v>1500</v>
      </c>
      <c r="E3336" s="224">
        <v>1554</v>
      </c>
      <c r="F3336" s="224"/>
      <c r="G3336" s="224"/>
    </row>
    <row r="3337" spans="1:18">
      <c r="A3337" s="193" t="s">
        <v>2388</v>
      </c>
      <c r="B3337" s="165" t="s">
        <v>3917</v>
      </c>
      <c r="C3337" s="223" t="s">
        <v>3953</v>
      </c>
      <c r="D3337" s="165" t="s">
        <v>1500</v>
      </c>
      <c r="E3337" s="224">
        <v>1600</v>
      </c>
      <c r="F3337" s="224"/>
      <c r="G3337" s="224"/>
    </row>
    <row r="3338" spans="1:18">
      <c r="A3338" s="193" t="s">
        <v>2388</v>
      </c>
      <c r="B3338" s="165" t="s">
        <v>3917</v>
      </c>
      <c r="C3338" s="223" t="s">
        <v>3923</v>
      </c>
      <c r="D3338" s="165" t="s">
        <v>1500</v>
      </c>
      <c r="E3338" s="224">
        <v>1600</v>
      </c>
      <c r="F3338" s="224"/>
      <c r="G3338" s="224"/>
    </row>
    <row r="3339" spans="1:18">
      <c r="A3339" s="193" t="s">
        <v>2388</v>
      </c>
      <c r="B3339" s="165" t="s">
        <v>3917</v>
      </c>
      <c r="C3339" s="223" t="s">
        <v>3918</v>
      </c>
      <c r="D3339" s="165" t="s">
        <v>1500</v>
      </c>
      <c r="E3339" s="224">
        <v>1681</v>
      </c>
      <c r="F3339" s="224"/>
      <c r="G3339" s="224"/>
    </row>
    <row r="3340" spans="1:18">
      <c r="A3340" s="193" t="s">
        <v>2388</v>
      </c>
      <c r="B3340" s="165" t="s">
        <v>3917</v>
      </c>
      <c r="C3340" s="223" t="s">
        <v>3974</v>
      </c>
      <c r="D3340" s="165" t="s">
        <v>1500</v>
      </c>
      <c r="E3340" s="224">
        <v>1696</v>
      </c>
      <c r="F3340" s="224"/>
      <c r="G3340" s="224"/>
    </row>
    <row r="3341" spans="1:18" s="193" customFormat="1">
      <c r="A3341" s="193" t="s">
        <v>2388</v>
      </c>
      <c r="B3341" s="165" t="s">
        <v>3917</v>
      </c>
      <c r="C3341" s="162" t="s">
        <v>3962</v>
      </c>
      <c r="D3341" s="165" t="s">
        <v>1500</v>
      </c>
      <c r="E3341" s="163">
        <v>1800</v>
      </c>
      <c r="F3341" s="163"/>
      <c r="G3341" s="163"/>
      <c r="H3341" s="162"/>
      <c r="I3341" s="162"/>
      <c r="J3341" s="165"/>
      <c r="K3341" s="165"/>
      <c r="L3341" s="165"/>
      <c r="M3341" s="165"/>
      <c r="N3341" s="165"/>
      <c r="O3341" s="165"/>
      <c r="P3341" s="165"/>
      <c r="Q3341" s="165"/>
      <c r="R3341" s="165"/>
    </row>
    <row r="3342" spans="1:18" s="193" customFormat="1">
      <c r="A3342" s="193" t="s">
        <v>2388</v>
      </c>
      <c r="B3342" s="165" t="s">
        <v>3917</v>
      </c>
      <c r="C3342" s="162" t="s">
        <v>3951</v>
      </c>
      <c r="D3342" s="165" t="s">
        <v>1500</v>
      </c>
      <c r="E3342" s="222">
        <v>1905</v>
      </c>
      <c r="F3342" s="222"/>
      <c r="G3342" s="222"/>
      <c r="H3342" s="162"/>
      <c r="I3342" s="162"/>
      <c r="J3342" s="165"/>
      <c r="K3342" s="165"/>
      <c r="L3342" s="165"/>
      <c r="M3342" s="165"/>
      <c r="N3342" s="165"/>
      <c r="O3342" s="165"/>
      <c r="P3342" s="165"/>
      <c r="Q3342" s="165"/>
      <c r="R3342" s="165"/>
    </row>
    <row r="3343" spans="1:18" s="193" customFormat="1">
      <c r="A3343" s="193" t="s">
        <v>2388</v>
      </c>
      <c r="B3343" s="165" t="s">
        <v>3917</v>
      </c>
      <c r="C3343" s="223" t="s">
        <v>3993</v>
      </c>
      <c r="D3343" s="165" t="s">
        <v>1500</v>
      </c>
      <c r="E3343" s="224">
        <v>1920</v>
      </c>
      <c r="F3343" s="224"/>
      <c r="G3343" s="224"/>
      <c r="H3343" s="162"/>
      <c r="I3343" s="162"/>
      <c r="J3343" s="165"/>
      <c r="K3343" s="165"/>
      <c r="L3343" s="165"/>
      <c r="M3343" s="165"/>
      <c r="N3343" s="165"/>
      <c r="O3343" s="165"/>
      <c r="P3343" s="165"/>
      <c r="Q3343" s="165"/>
      <c r="R3343" s="165"/>
    </row>
    <row r="3344" spans="1:18" s="193" customFormat="1">
      <c r="A3344" s="193" t="s">
        <v>2388</v>
      </c>
      <c r="B3344" s="165" t="s">
        <v>3917</v>
      </c>
      <c r="C3344" s="223" t="s">
        <v>3944</v>
      </c>
      <c r="D3344" s="165" t="s">
        <v>1500</v>
      </c>
      <c r="E3344" s="224">
        <v>1944</v>
      </c>
      <c r="F3344" s="224"/>
      <c r="G3344" s="224"/>
      <c r="H3344" s="162"/>
      <c r="I3344" s="162"/>
      <c r="J3344" s="165"/>
      <c r="K3344" s="165"/>
      <c r="L3344" s="165"/>
      <c r="M3344" s="165"/>
      <c r="N3344" s="165"/>
      <c r="O3344" s="165"/>
      <c r="P3344" s="165"/>
      <c r="Q3344" s="165"/>
      <c r="R3344" s="165"/>
    </row>
    <row r="3345" spans="1:10">
      <c r="A3345" s="193" t="s">
        <v>2388</v>
      </c>
      <c r="B3345" s="165" t="s">
        <v>3917</v>
      </c>
      <c r="C3345" s="223" t="s">
        <v>3927</v>
      </c>
      <c r="D3345" s="165" t="s">
        <v>1500</v>
      </c>
      <c r="E3345" s="224">
        <v>1992</v>
      </c>
      <c r="F3345" s="224"/>
      <c r="G3345" s="224"/>
    </row>
    <row r="3346" spans="1:10">
      <c r="A3346" s="188" t="s">
        <v>2114</v>
      </c>
      <c r="B3346" s="8" t="str">
        <f>IF(ISNA(VLOOKUP(CONCATENATE(A3346,C3346),ARIS!$A$1:$A$959,1,FALSE)),"","ARIS")</f>
        <v>ARIS</v>
      </c>
      <c r="C3346" s="223" t="s">
        <v>2841</v>
      </c>
      <c r="D3346" s="8" t="str">
        <f>IF(OR(ISNUMBER(SEARCH('[1]Lookup for use classification'!$B$1,C3346)),ISNUMBER(SEARCH('[1]Lookup for use classification'!$C$1,C3346)),ISNUMBER(SEARCH('[1]Lookup for use classification'!$D$1,C3346)),ISNUMBER(SEARCH('[1]Lookup for use classification'!$E$1,C3346))),'[1]Lookup for use classification'!$A$1,IF(ISNUMBER(SEARCH('[1]Lookup for use classification'!$B$2,C3346)),'[1]Lookup for use classification'!$A$2,IF(ISNUMBER(SEARCH('[1]Lookup for use classification'!$B$3,C3346)),'[1]Lookup for use classification'!$A$3,IF(OR(ISNUMBER(SEARCH('[1]Lookup for use classification'!$B$4,C3346)),ISNUMBER(SEARCH('[1]Lookup for use classification'!$C$4,C3346)),ISNUMBER(SEARCH('[1]Lookup for use classification'!$D$4,C3346)),ISNUMBER(SEARCH('[1]Lookup for use classification'!$E$4,C3346))),'[1]Lookup for use classification'!$A$4,IF(OR(ISNUMBER(SEARCH('[1]Lookup for use classification'!$B$5,C3346)),ISNUMBER(SEARCH('[1]Lookup for use classification'!$C$5,C3346)),ISNUMBER(SEARCH('[1]Lookup for use classification'!$D$5,C3346))),'[1]Lookup for use classification'!$A$5,IF(OR(ISNUMBER(SEARCH('[1]Lookup for use classification'!$B$7,C3346)),ISNUMBER(SEARCH('[1]Lookup for use classification'!$C$7,C3346)),ISNUMBER(SEARCH('[1]Lookup for use classification'!$D$7,C3346))),'[1]Lookup for use classification'!$A$7,IF(OR(ISNUMBER(SEARCH('[1]Lookup for use classification'!$B$9,C3346)),ISNUMBER(SEARCH('[1]Lookup for use classification'!$C$9,C3346)),ISNUMBER(SEARCH('[1]Lookup for use classification'!$D$9,C3346)),ISNUMBER(SEARCH('[1]Lookup for use classification'!$E$9,C3346)),ISNUMBER(SEARCH('[1]Lookup for use classification'!$F$9,C3346)),ISNUMBER(SEARCH('[1]Lookup for use classification'!$G$9,C3346)),ISNUMBER(SEARCH('[1]Lookup for use classification'!$H$9,C3346)),ISNUMBER(SEARCH('[1]Lookup for use classification'!$I$9,C3346)),ISNUMBER(SEARCH('[1]Lookup for use classification'!$J$9,C3346)),ISNUMBER(SEARCH('[1]Lookup for use classification'!$K$9,C3346))),'[1]Lookup for use classification'!$A$9,IF(OR(ISNUMBER(SEARCH('[1]Lookup for use classification'!$B$10,C3346)),ISNUMBER(SEARCH('[1]Lookup for use classification'!$C$10,C3346)),ISNUMBER(SEARCH('[1]Lookup for use classification'!$D$10,C3346)),ISNUMBER(SEARCH('[1]Lookup for use classification'!$E$10,C3346)),ISNUMBER(SEARCH('[1]Lookup for use classification'!$F$10,C3346)),ISNUMBER(SEARCH('[1]Lookup for use classification'!$G$10,C3346))),'[1]Lookup for use classification'!$A$10,IF(OR(ISNUMBER(SEARCH('[1]Lookup for use classification'!$B$11,C3346)),ISNUMBER(SEARCH('[1]Lookup for use classification'!$C$11,C3346))),'[1]Lookup for use classification'!$A$11,IF(OR(ISNUMBER(SEARCH('[1]Lookup for use classification'!$B$12,C3346)),ISNUMBER(SEARCH('[1]Lookup for use classification'!$C$12,C3346))),'[1]Lookup for use classification'!$A$12,IF(OR(ISNUMBER(SEARCH('[1]Lookup for use classification'!$B$13,C3346)),ISNUMBER(SEARCH('[1]Lookup for use classification'!$C$13,C3346)),ISNUMBER(SEARCH('[1]Lookup for use classification'!$D$13,C3346)),,ISNUMBER(SEARCH('[1]Lookup for use classification'!$C$13,C3346)),ISNUMBER(SEARCH('[1]Lookup for use classification'!$E$13,C3346))),'[1]Lookup for use classification'!$A$13,IF(OR(ISNUMBER(SEARCH('[1]Lookup for use classification'!$B$14,C3346)),ISNUMBER(SEARCH('[1]Lookup for use classification'!$C$14,C3346))),'[1]Lookup for use classification'!$A$14,"Other"))))))))))))</f>
        <v>Other</v>
      </c>
      <c r="E3346" s="224">
        <v>2000</v>
      </c>
      <c r="F3346" s="224"/>
      <c r="G3346" s="224"/>
      <c r="H3346" s="164">
        <v>1202.7416058394158</v>
      </c>
      <c r="I3346" s="164"/>
      <c r="J3346" s="165">
        <v>29171.262538999996</v>
      </c>
    </row>
    <row r="3347" spans="1:10">
      <c r="A3347" s="193" t="s">
        <v>2388</v>
      </c>
      <c r="B3347" s="165" t="s">
        <v>3917</v>
      </c>
      <c r="C3347" s="223" t="s">
        <v>3772</v>
      </c>
      <c r="D3347" s="165" t="s">
        <v>1500</v>
      </c>
      <c r="E3347" s="224">
        <v>2024</v>
      </c>
      <c r="F3347" s="224"/>
      <c r="G3347" s="224"/>
    </row>
    <row r="3348" spans="1:10">
      <c r="A3348" s="193" t="s">
        <v>2388</v>
      </c>
      <c r="B3348" s="165" t="s">
        <v>3917</v>
      </c>
      <c r="C3348" s="223" t="s">
        <v>3930</v>
      </c>
      <c r="D3348" s="165" t="s">
        <v>1500</v>
      </c>
      <c r="E3348" s="224">
        <v>2048</v>
      </c>
      <c r="F3348" s="224"/>
      <c r="G3348" s="224"/>
    </row>
    <row r="3349" spans="1:10">
      <c r="A3349" s="193" t="s">
        <v>2388</v>
      </c>
      <c r="B3349" s="165" t="s">
        <v>3917</v>
      </c>
      <c r="C3349" s="223" t="s">
        <v>3986</v>
      </c>
      <c r="D3349" s="165" t="s">
        <v>1500</v>
      </c>
      <c r="E3349" s="224">
        <v>2080</v>
      </c>
      <c r="F3349" s="224"/>
      <c r="G3349" s="224"/>
    </row>
    <row r="3350" spans="1:10">
      <c r="A3350" s="193" t="s">
        <v>2388</v>
      </c>
      <c r="B3350" s="165" t="s">
        <v>3917</v>
      </c>
      <c r="C3350" s="223" t="s">
        <v>3994</v>
      </c>
      <c r="D3350" s="165" t="s">
        <v>1500</v>
      </c>
      <c r="E3350" s="224">
        <v>2080</v>
      </c>
      <c r="F3350" s="224"/>
      <c r="G3350" s="224"/>
    </row>
    <row r="3351" spans="1:10">
      <c r="A3351" s="193" t="s">
        <v>2388</v>
      </c>
      <c r="B3351" s="165" t="s">
        <v>3917</v>
      </c>
      <c r="C3351" s="223" t="s">
        <v>3995</v>
      </c>
      <c r="D3351" s="165" t="s">
        <v>1500</v>
      </c>
      <c r="E3351" s="224">
        <v>2100</v>
      </c>
      <c r="F3351" s="224"/>
      <c r="G3351" s="224"/>
    </row>
    <row r="3352" spans="1:10">
      <c r="A3352" s="193" t="s">
        <v>2388</v>
      </c>
      <c r="B3352" s="165" t="s">
        <v>3917</v>
      </c>
      <c r="C3352" s="223" t="s">
        <v>3960</v>
      </c>
      <c r="D3352" s="165" t="s">
        <v>1500</v>
      </c>
      <c r="E3352" s="224">
        <v>2220</v>
      </c>
      <c r="F3352" s="224"/>
      <c r="G3352" s="224"/>
    </row>
    <row r="3353" spans="1:10">
      <c r="A3353" s="193" t="s">
        <v>2388</v>
      </c>
      <c r="B3353" s="165" t="s">
        <v>3917</v>
      </c>
      <c r="C3353" s="223" t="s">
        <v>3996</v>
      </c>
      <c r="D3353" s="165" t="s">
        <v>1500</v>
      </c>
      <c r="E3353" s="224">
        <v>2275</v>
      </c>
      <c r="F3353" s="224"/>
      <c r="G3353" s="224"/>
    </row>
    <row r="3354" spans="1:10">
      <c r="A3354" s="193" t="s">
        <v>2388</v>
      </c>
      <c r="B3354" s="165" t="s">
        <v>3917</v>
      </c>
      <c r="C3354" s="223" t="s">
        <v>3933</v>
      </c>
      <c r="D3354" s="165" t="s">
        <v>1500</v>
      </c>
      <c r="E3354" s="224">
        <v>2307</v>
      </c>
      <c r="F3354" s="224"/>
      <c r="G3354" s="224"/>
    </row>
    <row r="3355" spans="1:10">
      <c r="A3355" s="193" t="s">
        <v>2388</v>
      </c>
      <c r="B3355" s="165" t="s">
        <v>3917</v>
      </c>
      <c r="C3355" s="223" t="s">
        <v>3963</v>
      </c>
      <c r="D3355" s="165" t="s">
        <v>1500</v>
      </c>
      <c r="E3355" s="224">
        <v>2320</v>
      </c>
      <c r="F3355" s="224"/>
      <c r="G3355" s="224"/>
    </row>
    <row r="3356" spans="1:10">
      <c r="A3356" s="193" t="s">
        <v>2388</v>
      </c>
      <c r="B3356" s="165" t="s">
        <v>3917</v>
      </c>
      <c r="C3356" s="223" t="s">
        <v>3957</v>
      </c>
      <c r="D3356" s="165" t="s">
        <v>1500</v>
      </c>
      <c r="E3356" s="224">
        <v>2400</v>
      </c>
      <c r="F3356" s="224"/>
      <c r="G3356" s="224"/>
    </row>
    <row r="3357" spans="1:10">
      <c r="A3357" s="193" t="s">
        <v>2388</v>
      </c>
      <c r="B3357" s="165" t="s">
        <v>3917</v>
      </c>
      <c r="C3357" s="221" t="s">
        <v>3918</v>
      </c>
      <c r="D3357" s="165" t="s">
        <v>1500</v>
      </c>
      <c r="E3357" s="222">
        <v>2400</v>
      </c>
      <c r="F3357" s="222"/>
      <c r="G3357" s="222"/>
    </row>
    <row r="3358" spans="1:10">
      <c r="A3358" s="193" t="s">
        <v>2388</v>
      </c>
      <c r="B3358" s="165" t="s">
        <v>3917</v>
      </c>
      <c r="C3358" s="223" t="s">
        <v>3969</v>
      </c>
      <c r="D3358" s="165" t="s">
        <v>1500</v>
      </c>
      <c r="E3358" s="224">
        <v>2400</v>
      </c>
      <c r="F3358" s="224"/>
      <c r="G3358" s="224"/>
    </row>
    <row r="3359" spans="1:10">
      <c r="A3359" s="193" t="s">
        <v>2388</v>
      </c>
      <c r="B3359" s="165" t="s">
        <v>3917</v>
      </c>
      <c r="C3359" s="223" t="s">
        <v>3997</v>
      </c>
      <c r="D3359" s="165" t="s">
        <v>1500</v>
      </c>
      <c r="E3359" s="224">
        <v>2400</v>
      </c>
      <c r="F3359" s="224"/>
      <c r="G3359" s="224"/>
    </row>
    <row r="3360" spans="1:10">
      <c r="A3360" s="193" t="s">
        <v>2114</v>
      </c>
      <c r="B3360" s="8" t="str">
        <f>IF(ISNA(VLOOKUP(CONCATENATE(A3360,C3360),ARIS!$A$1:$A$959,1,FALSE)),"","ARIS")</f>
        <v>ARIS</v>
      </c>
      <c r="C3360" s="223" t="s">
        <v>2839</v>
      </c>
      <c r="D3360" s="8" t="str">
        <f>IF(OR(ISNUMBER(SEARCH('[1]Lookup for use classification'!$B$1,C3360)),ISNUMBER(SEARCH('[1]Lookup for use classification'!$C$1,C3360)),ISNUMBER(SEARCH('[1]Lookup for use classification'!$D$1,C3360)),ISNUMBER(SEARCH('[1]Lookup for use classification'!$E$1,C3360))),'[1]Lookup for use classification'!$A$1,IF(ISNUMBER(SEARCH('[1]Lookup for use classification'!$B$2,C3360)),'[1]Lookup for use classification'!$A$2,IF(ISNUMBER(SEARCH('[1]Lookup for use classification'!$B$3,C3360)),'[1]Lookup for use classification'!$A$3,IF(OR(ISNUMBER(SEARCH('[1]Lookup for use classification'!$B$4,C3360)),ISNUMBER(SEARCH('[1]Lookup for use classification'!$C$4,C3360)),ISNUMBER(SEARCH('[1]Lookup for use classification'!$D$4,C3360)),ISNUMBER(SEARCH('[1]Lookup for use classification'!$E$4,C3360))),'[1]Lookup for use classification'!$A$4,IF(OR(ISNUMBER(SEARCH('[1]Lookup for use classification'!$B$5,C3360)),ISNUMBER(SEARCH('[1]Lookup for use classification'!$C$5,C3360)),ISNUMBER(SEARCH('[1]Lookup for use classification'!$D$5,C3360))),'[1]Lookup for use classification'!$A$5,IF(OR(ISNUMBER(SEARCH('[1]Lookup for use classification'!$B$7,C3360)),ISNUMBER(SEARCH('[1]Lookup for use classification'!$C$7,C3360)),ISNUMBER(SEARCH('[1]Lookup for use classification'!$D$7,C3360))),'[1]Lookup for use classification'!$A$7,IF(OR(ISNUMBER(SEARCH('[1]Lookup for use classification'!$B$9,C3360)),ISNUMBER(SEARCH('[1]Lookup for use classification'!$C$9,C3360)),ISNUMBER(SEARCH('[1]Lookup for use classification'!$D$9,C3360)),ISNUMBER(SEARCH('[1]Lookup for use classification'!$E$9,C3360)),ISNUMBER(SEARCH('[1]Lookup for use classification'!$F$9,C3360)),ISNUMBER(SEARCH('[1]Lookup for use classification'!$G$9,C3360)),ISNUMBER(SEARCH('[1]Lookup for use classification'!$H$9,C3360)),ISNUMBER(SEARCH('[1]Lookup for use classification'!$I$9,C3360)),ISNUMBER(SEARCH('[1]Lookup for use classification'!$J$9,C3360)),ISNUMBER(SEARCH('[1]Lookup for use classification'!$K$9,C3360))),'[1]Lookup for use classification'!$A$9,IF(OR(ISNUMBER(SEARCH('[1]Lookup for use classification'!$B$10,C3360)),ISNUMBER(SEARCH('[1]Lookup for use classification'!$C$10,C3360)),ISNUMBER(SEARCH('[1]Lookup for use classification'!$D$10,C3360)),ISNUMBER(SEARCH('[1]Lookup for use classification'!$E$10,C3360)),ISNUMBER(SEARCH('[1]Lookup for use classification'!$F$10,C3360)),ISNUMBER(SEARCH('[1]Lookup for use classification'!$G$10,C3360))),'[1]Lookup for use classification'!$A$10,IF(OR(ISNUMBER(SEARCH('[1]Lookup for use classification'!$B$11,C3360)),ISNUMBER(SEARCH('[1]Lookup for use classification'!$C$11,C3360))),'[1]Lookup for use classification'!$A$11,IF(OR(ISNUMBER(SEARCH('[1]Lookup for use classification'!$B$12,C3360)),ISNUMBER(SEARCH('[1]Lookup for use classification'!$C$12,C3360))),'[1]Lookup for use classification'!$A$12,IF(OR(ISNUMBER(SEARCH('[1]Lookup for use classification'!$B$13,C3360)),ISNUMBER(SEARCH('[1]Lookup for use classification'!$C$13,C3360)),ISNUMBER(SEARCH('[1]Lookup for use classification'!$D$13,C3360)),,ISNUMBER(SEARCH('[1]Lookup for use classification'!$C$13,C3360)),ISNUMBER(SEARCH('[1]Lookup for use classification'!$E$13,C3360))),'[1]Lookup for use classification'!$A$13,IF(OR(ISNUMBER(SEARCH('[1]Lookup for use classification'!$B$14,C3360)),ISNUMBER(SEARCH('[1]Lookup for use classification'!$C$14,C3360))),'[1]Lookup for use classification'!$A$14,"Other"))))))))))))</f>
        <v>Other</v>
      </c>
      <c r="E3360" s="224">
        <v>2500</v>
      </c>
      <c r="F3360" s="224"/>
      <c r="G3360" s="224"/>
      <c r="H3360" s="164">
        <v>1186.8437956204377</v>
      </c>
      <c r="I3360" s="164"/>
      <c r="J3360" s="165">
        <v>10866.097793999998</v>
      </c>
    </row>
    <row r="3361" spans="1:7">
      <c r="A3361" s="193" t="s">
        <v>2388</v>
      </c>
      <c r="B3361" s="165" t="s">
        <v>3917</v>
      </c>
      <c r="C3361" s="223" t="s">
        <v>3958</v>
      </c>
      <c r="D3361" s="165" t="s">
        <v>1500</v>
      </c>
      <c r="E3361" s="224">
        <v>2560</v>
      </c>
      <c r="F3361" s="224"/>
      <c r="G3361" s="224"/>
    </row>
    <row r="3362" spans="1:7">
      <c r="A3362" s="193" t="s">
        <v>2388</v>
      </c>
      <c r="B3362" s="165" t="s">
        <v>3917</v>
      </c>
      <c r="C3362" s="223" t="s">
        <v>3948</v>
      </c>
      <c r="D3362" s="165" t="s">
        <v>1500</v>
      </c>
      <c r="E3362" s="224">
        <v>3020</v>
      </c>
      <c r="F3362" s="224"/>
      <c r="G3362" s="224"/>
    </row>
    <row r="3363" spans="1:7">
      <c r="A3363" s="193" t="s">
        <v>2388</v>
      </c>
      <c r="B3363" s="165" t="s">
        <v>3917</v>
      </c>
      <c r="C3363" s="223" t="s">
        <v>3951</v>
      </c>
      <c r="D3363" s="165" t="s">
        <v>1500</v>
      </c>
      <c r="E3363" s="224">
        <v>3250</v>
      </c>
      <c r="F3363" s="224"/>
      <c r="G3363" s="224"/>
    </row>
    <row r="3364" spans="1:7">
      <c r="A3364" s="193" t="s">
        <v>2388</v>
      </c>
      <c r="B3364" s="165" t="s">
        <v>3917</v>
      </c>
      <c r="C3364" s="223" t="s">
        <v>3982</v>
      </c>
      <c r="D3364" s="165" t="s">
        <v>1500</v>
      </c>
      <c r="E3364" s="224">
        <v>3269</v>
      </c>
      <c r="F3364" s="224"/>
      <c r="G3364" s="224"/>
    </row>
    <row r="3365" spans="1:7">
      <c r="A3365" s="193" t="s">
        <v>2388</v>
      </c>
      <c r="B3365" s="165" t="s">
        <v>3917</v>
      </c>
      <c r="C3365" s="223" t="s">
        <v>3929</v>
      </c>
      <c r="D3365" s="165" t="s">
        <v>1500</v>
      </c>
      <c r="E3365" s="224">
        <v>3573</v>
      </c>
      <c r="F3365" s="224"/>
      <c r="G3365" s="224"/>
    </row>
    <row r="3366" spans="1:7">
      <c r="A3366" s="193" t="s">
        <v>2388</v>
      </c>
      <c r="B3366" s="165" t="s">
        <v>3917</v>
      </c>
      <c r="C3366" s="223" t="s">
        <v>3957</v>
      </c>
      <c r="D3366" s="165" t="s">
        <v>1500</v>
      </c>
      <c r="E3366" s="224">
        <v>3600</v>
      </c>
      <c r="F3366" s="224"/>
      <c r="G3366" s="224"/>
    </row>
    <row r="3367" spans="1:7">
      <c r="A3367" s="193" t="s">
        <v>2388</v>
      </c>
      <c r="B3367" s="165" t="s">
        <v>3917</v>
      </c>
      <c r="C3367" s="223" t="s">
        <v>3963</v>
      </c>
      <c r="D3367" s="165" t="s">
        <v>1500</v>
      </c>
      <c r="E3367" s="224">
        <v>3640</v>
      </c>
      <c r="F3367" s="224"/>
      <c r="G3367" s="224"/>
    </row>
    <row r="3368" spans="1:7">
      <c r="A3368" s="193" t="s">
        <v>2388</v>
      </c>
      <c r="B3368" s="165" t="s">
        <v>3917</v>
      </c>
      <c r="C3368" s="223" t="s">
        <v>3939</v>
      </c>
      <c r="D3368" s="165" t="s">
        <v>1500</v>
      </c>
      <c r="E3368" s="224">
        <v>3680</v>
      </c>
      <c r="F3368" s="224"/>
      <c r="G3368" s="224"/>
    </row>
    <row r="3369" spans="1:7">
      <c r="A3369" s="193" t="s">
        <v>2388</v>
      </c>
      <c r="B3369" s="165" t="s">
        <v>3917</v>
      </c>
      <c r="C3369" s="223" t="s">
        <v>3996</v>
      </c>
      <c r="D3369" s="165" t="s">
        <v>1500</v>
      </c>
      <c r="E3369" s="224">
        <v>3738</v>
      </c>
      <c r="F3369" s="224"/>
      <c r="G3369" s="224"/>
    </row>
    <row r="3370" spans="1:7">
      <c r="A3370" s="193" t="s">
        <v>2388</v>
      </c>
      <c r="B3370" s="165" t="s">
        <v>3917</v>
      </c>
      <c r="C3370" s="223" t="s">
        <v>3998</v>
      </c>
      <c r="D3370" s="165" t="s">
        <v>1500</v>
      </c>
      <c r="E3370" s="224">
        <v>3800</v>
      </c>
      <c r="F3370" s="224"/>
      <c r="G3370" s="224"/>
    </row>
    <row r="3371" spans="1:7">
      <c r="A3371" s="193" t="s">
        <v>2388</v>
      </c>
      <c r="B3371" s="165" t="s">
        <v>3917</v>
      </c>
      <c r="C3371" s="223" t="s">
        <v>3999</v>
      </c>
      <c r="D3371" s="165" t="s">
        <v>1500</v>
      </c>
      <c r="E3371" s="224">
        <v>3808</v>
      </c>
      <c r="F3371" s="224"/>
      <c r="G3371" s="224"/>
    </row>
    <row r="3372" spans="1:7">
      <c r="A3372" s="193" t="s">
        <v>2388</v>
      </c>
      <c r="B3372" s="165" t="s">
        <v>3917</v>
      </c>
      <c r="C3372" s="223" t="s">
        <v>3959</v>
      </c>
      <c r="D3372" s="165" t="s">
        <v>1500</v>
      </c>
      <c r="E3372" s="224">
        <v>3984</v>
      </c>
      <c r="F3372" s="224"/>
      <c r="G3372" s="224"/>
    </row>
    <row r="3373" spans="1:7">
      <c r="A3373" s="193" t="s">
        <v>2388</v>
      </c>
      <c r="B3373" s="165" t="s">
        <v>3917</v>
      </c>
      <c r="C3373" s="223" t="s">
        <v>3918</v>
      </c>
      <c r="D3373" s="165" t="s">
        <v>1500</v>
      </c>
      <c r="E3373" s="224">
        <v>4000</v>
      </c>
      <c r="F3373" s="224"/>
      <c r="G3373" s="224"/>
    </row>
    <row r="3374" spans="1:7">
      <c r="A3374" s="193" t="s">
        <v>2388</v>
      </c>
      <c r="B3374" s="165" t="s">
        <v>3917</v>
      </c>
      <c r="C3374" s="223" t="s">
        <v>4000</v>
      </c>
      <c r="D3374" s="165" t="s">
        <v>1500</v>
      </c>
      <c r="E3374" s="224">
        <v>4128</v>
      </c>
      <c r="F3374" s="224"/>
      <c r="G3374" s="224"/>
    </row>
    <row r="3375" spans="1:7">
      <c r="A3375" s="193" t="s">
        <v>2388</v>
      </c>
      <c r="B3375" s="165" t="s">
        <v>3917</v>
      </c>
      <c r="C3375" s="223" t="s">
        <v>3973</v>
      </c>
      <c r="D3375" s="165" t="s">
        <v>1500</v>
      </c>
      <c r="E3375" s="224">
        <v>4212</v>
      </c>
      <c r="F3375" s="224"/>
      <c r="G3375" s="224"/>
    </row>
    <row r="3376" spans="1:7">
      <c r="A3376" s="193" t="s">
        <v>2388</v>
      </c>
      <c r="B3376" s="165" t="s">
        <v>3917</v>
      </c>
      <c r="C3376" s="223" t="s">
        <v>3968</v>
      </c>
      <c r="D3376" s="165" t="s">
        <v>1500</v>
      </c>
      <c r="E3376" s="224">
        <v>4224</v>
      </c>
      <c r="F3376" s="224"/>
      <c r="G3376" s="224"/>
    </row>
    <row r="3377" spans="1:7">
      <c r="A3377" s="193" t="s">
        <v>2388</v>
      </c>
      <c r="B3377" s="165" t="s">
        <v>3917</v>
      </c>
      <c r="C3377" s="223" t="s">
        <v>3963</v>
      </c>
      <c r="D3377" s="165" t="s">
        <v>1500</v>
      </c>
      <c r="E3377" s="224">
        <v>4224</v>
      </c>
      <c r="F3377" s="224"/>
      <c r="G3377" s="224"/>
    </row>
    <row r="3378" spans="1:7">
      <c r="A3378" s="193" t="s">
        <v>2388</v>
      </c>
      <c r="B3378" s="165" t="s">
        <v>3917</v>
      </c>
      <c r="C3378" s="221" t="s">
        <v>3918</v>
      </c>
      <c r="D3378" s="165" t="s">
        <v>1500</v>
      </c>
      <c r="E3378" s="222">
        <v>4320</v>
      </c>
      <c r="F3378" s="222"/>
      <c r="G3378" s="222"/>
    </row>
    <row r="3379" spans="1:7">
      <c r="A3379" s="193" t="s">
        <v>2388</v>
      </c>
      <c r="B3379" s="165" t="s">
        <v>3917</v>
      </c>
      <c r="C3379" s="223" t="s">
        <v>3972</v>
      </c>
      <c r="D3379" s="165" t="s">
        <v>1500</v>
      </c>
      <c r="E3379" s="224">
        <v>4410</v>
      </c>
      <c r="F3379" s="224"/>
      <c r="G3379" s="224"/>
    </row>
    <row r="3380" spans="1:7">
      <c r="A3380" s="193" t="s">
        <v>2388</v>
      </c>
      <c r="B3380" s="165" t="s">
        <v>3917</v>
      </c>
      <c r="C3380" s="223" t="s">
        <v>4001</v>
      </c>
      <c r="D3380" s="165" t="s">
        <v>1500</v>
      </c>
      <c r="E3380" s="224">
        <v>4420</v>
      </c>
      <c r="F3380" s="224"/>
      <c r="G3380" s="224"/>
    </row>
    <row r="3381" spans="1:7">
      <c r="A3381" s="193" t="s">
        <v>2388</v>
      </c>
      <c r="B3381" s="165" t="s">
        <v>3917</v>
      </c>
      <c r="C3381" s="223" t="s">
        <v>3976</v>
      </c>
      <c r="D3381" s="165" t="s">
        <v>1500</v>
      </c>
      <c r="E3381" s="224">
        <v>4672</v>
      </c>
      <c r="F3381" s="224"/>
      <c r="G3381" s="224"/>
    </row>
    <row r="3382" spans="1:7">
      <c r="A3382" s="193" t="s">
        <v>2388</v>
      </c>
      <c r="B3382" s="165" t="s">
        <v>3917</v>
      </c>
      <c r="C3382" s="223" t="s">
        <v>3923</v>
      </c>
      <c r="D3382" s="165" t="s">
        <v>1500</v>
      </c>
      <c r="E3382" s="224">
        <v>4800</v>
      </c>
      <c r="F3382" s="224"/>
      <c r="G3382" s="224"/>
    </row>
    <row r="3383" spans="1:7">
      <c r="A3383" s="193" t="s">
        <v>2388</v>
      </c>
      <c r="B3383" s="165" t="s">
        <v>3917</v>
      </c>
      <c r="C3383" s="223" t="s">
        <v>3962</v>
      </c>
      <c r="D3383" s="165" t="s">
        <v>1500</v>
      </c>
      <c r="E3383" s="224">
        <v>4800</v>
      </c>
      <c r="F3383" s="224"/>
      <c r="G3383" s="224"/>
    </row>
    <row r="3384" spans="1:7">
      <c r="A3384" s="193" t="s">
        <v>2388</v>
      </c>
      <c r="B3384" s="165" t="s">
        <v>3917</v>
      </c>
      <c r="C3384" s="223" t="s">
        <v>3943</v>
      </c>
      <c r="D3384" s="165" t="s">
        <v>1500</v>
      </c>
      <c r="E3384" s="224">
        <v>4800</v>
      </c>
      <c r="F3384" s="224"/>
      <c r="G3384" s="224"/>
    </row>
    <row r="3385" spans="1:7">
      <c r="A3385" s="193" t="s">
        <v>2388</v>
      </c>
      <c r="B3385" s="165" t="s">
        <v>3917</v>
      </c>
      <c r="C3385" s="223" t="s">
        <v>4002</v>
      </c>
      <c r="D3385" s="165" t="s">
        <v>1500</v>
      </c>
      <c r="E3385" s="224">
        <v>4826</v>
      </c>
      <c r="F3385" s="224"/>
      <c r="G3385" s="224"/>
    </row>
    <row r="3386" spans="1:7">
      <c r="A3386" s="193" t="s">
        <v>2388</v>
      </c>
      <c r="B3386" s="165" t="s">
        <v>3917</v>
      </c>
      <c r="C3386" s="223" t="s">
        <v>3942</v>
      </c>
      <c r="D3386" s="165" t="s">
        <v>1500</v>
      </c>
      <c r="E3386" s="224">
        <v>4960</v>
      </c>
      <c r="F3386" s="224"/>
      <c r="G3386" s="224"/>
    </row>
    <row r="3387" spans="1:7">
      <c r="A3387" s="193" t="s">
        <v>2388</v>
      </c>
      <c r="B3387" s="165" t="s">
        <v>3917</v>
      </c>
      <c r="C3387" s="223" t="s">
        <v>4004</v>
      </c>
      <c r="D3387" s="165" t="s">
        <v>1500</v>
      </c>
      <c r="E3387" s="224">
        <v>5200</v>
      </c>
      <c r="F3387" s="224"/>
      <c r="G3387" s="224"/>
    </row>
    <row r="3388" spans="1:7">
      <c r="A3388" s="193" t="s">
        <v>2388</v>
      </c>
      <c r="B3388" s="165" t="s">
        <v>3917</v>
      </c>
      <c r="C3388" s="223" t="s">
        <v>4005</v>
      </c>
      <c r="D3388" s="165" t="s">
        <v>1500</v>
      </c>
      <c r="E3388" s="224">
        <v>5760</v>
      </c>
      <c r="F3388" s="224"/>
      <c r="G3388" s="224"/>
    </row>
    <row r="3389" spans="1:7">
      <c r="A3389" s="193" t="s">
        <v>2388</v>
      </c>
      <c r="B3389" s="165" t="s">
        <v>3917</v>
      </c>
      <c r="C3389" s="223" t="s">
        <v>3961</v>
      </c>
      <c r="D3389" s="165" t="s">
        <v>1500</v>
      </c>
      <c r="E3389" s="224">
        <v>5762</v>
      </c>
      <c r="F3389" s="224"/>
      <c r="G3389" s="224"/>
    </row>
    <row r="3390" spans="1:7">
      <c r="A3390" s="193" t="s">
        <v>2388</v>
      </c>
      <c r="B3390" s="165" t="s">
        <v>3917</v>
      </c>
      <c r="C3390" s="223" t="s">
        <v>3967</v>
      </c>
      <c r="D3390" s="165" t="s">
        <v>1500</v>
      </c>
      <c r="E3390" s="224">
        <v>6080</v>
      </c>
      <c r="F3390" s="224"/>
      <c r="G3390" s="224"/>
    </row>
    <row r="3391" spans="1:7">
      <c r="A3391" s="193" t="s">
        <v>2388</v>
      </c>
      <c r="B3391" s="165" t="s">
        <v>3917</v>
      </c>
      <c r="C3391" s="221" t="s">
        <v>3984</v>
      </c>
      <c r="D3391" s="165" t="s">
        <v>1500</v>
      </c>
      <c r="E3391" s="222">
        <v>6340</v>
      </c>
      <c r="F3391" s="222"/>
      <c r="G3391" s="222"/>
    </row>
    <row r="3392" spans="1:7">
      <c r="A3392" s="193" t="s">
        <v>2388</v>
      </c>
      <c r="B3392" s="165" t="s">
        <v>3917</v>
      </c>
      <c r="C3392" s="223" t="s">
        <v>3977</v>
      </c>
      <c r="D3392" s="165" t="s">
        <v>1500</v>
      </c>
      <c r="E3392" s="224">
        <v>6600</v>
      </c>
      <c r="F3392" s="224"/>
      <c r="G3392" s="224"/>
    </row>
    <row r="3393" spans="1:7">
      <c r="A3393" s="193" t="s">
        <v>2388</v>
      </c>
      <c r="B3393" s="165" t="s">
        <v>3917</v>
      </c>
      <c r="C3393" s="223" t="s">
        <v>3970</v>
      </c>
      <c r="D3393" s="165" t="s">
        <v>1500</v>
      </c>
      <c r="E3393" s="224">
        <v>7280</v>
      </c>
      <c r="F3393" s="224"/>
      <c r="G3393" s="224"/>
    </row>
    <row r="3394" spans="1:7">
      <c r="A3394" s="193" t="s">
        <v>2388</v>
      </c>
      <c r="B3394" s="165" t="s">
        <v>3917</v>
      </c>
      <c r="C3394" s="223" t="s">
        <v>3918</v>
      </c>
      <c r="D3394" s="165" t="s">
        <v>1500</v>
      </c>
      <c r="E3394" s="224">
        <v>7410</v>
      </c>
      <c r="F3394" s="224"/>
      <c r="G3394" s="224"/>
    </row>
    <row r="3395" spans="1:7">
      <c r="A3395" s="193" t="s">
        <v>2388</v>
      </c>
      <c r="B3395" s="165" t="s">
        <v>3917</v>
      </c>
      <c r="C3395" s="223" t="s">
        <v>4006</v>
      </c>
      <c r="D3395" s="165" t="s">
        <v>1500</v>
      </c>
      <c r="E3395" s="224">
        <v>8000</v>
      </c>
      <c r="F3395" s="224"/>
      <c r="G3395" s="224"/>
    </row>
    <row r="3396" spans="1:7">
      <c r="A3396" s="193" t="s">
        <v>2388</v>
      </c>
      <c r="B3396" s="165" t="s">
        <v>3917</v>
      </c>
      <c r="C3396" s="223" t="s">
        <v>3975</v>
      </c>
      <c r="D3396" s="165" t="s">
        <v>1500</v>
      </c>
      <c r="E3396" s="224">
        <v>8432</v>
      </c>
      <c r="F3396" s="224"/>
      <c r="G3396" s="224"/>
    </row>
    <row r="3397" spans="1:7">
      <c r="A3397" s="193" t="s">
        <v>2388</v>
      </c>
      <c r="B3397" s="165" t="s">
        <v>3917</v>
      </c>
      <c r="C3397" s="223" t="s">
        <v>3963</v>
      </c>
      <c r="D3397" s="165" t="s">
        <v>1500</v>
      </c>
      <c r="E3397" s="224">
        <v>8460</v>
      </c>
      <c r="F3397" s="224"/>
      <c r="G3397" s="224"/>
    </row>
    <row r="3398" spans="1:7">
      <c r="A3398" s="193" t="s">
        <v>2388</v>
      </c>
      <c r="B3398" s="165" t="s">
        <v>3917</v>
      </c>
      <c r="C3398" s="223" t="s">
        <v>3966</v>
      </c>
      <c r="D3398" s="165" t="s">
        <v>1500</v>
      </c>
      <c r="E3398" s="224">
        <v>8533</v>
      </c>
      <c r="F3398" s="224"/>
      <c r="G3398" s="224"/>
    </row>
    <row r="3399" spans="1:7">
      <c r="A3399" s="193" t="s">
        <v>2388</v>
      </c>
      <c r="B3399" s="165" t="s">
        <v>3917</v>
      </c>
      <c r="C3399" s="223" t="s">
        <v>3923</v>
      </c>
      <c r="D3399" s="165" t="s">
        <v>1500</v>
      </c>
      <c r="E3399" s="224">
        <v>8652</v>
      </c>
      <c r="F3399" s="224"/>
      <c r="G3399" s="224"/>
    </row>
    <row r="3400" spans="1:7">
      <c r="A3400" s="193" t="s">
        <v>2388</v>
      </c>
      <c r="B3400" s="165" t="s">
        <v>3917</v>
      </c>
      <c r="C3400" s="223" t="s">
        <v>3964</v>
      </c>
      <c r="D3400" s="165" t="s">
        <v>1500</v>
      </c>
      <c r="E3400" s="224">
        <v>9075</v>
      </c>
      <c r="F3400" s="224"/>
      <c r="G3400" s="224"/>
    </row>
    <row r="3401" spans="1:7">
      <c r="A3401" s="193" t="s">
        <v>2388</v>
      </c>
      <c r="B3401" s="165" t="s">
        <v>3917</v>
      </c>
      <c r="C3401" s="223" t="s">
        <v>3952</v>
      </c>
      <c r="D3401" s="165" t="s">
        <v>1500</v>
      </c>
      <c r="E3401" s="224">
        <v>9600</v>
      </c>
      <c r="F3401" s="224"/>
      <c r="G3401" s="224"/>
    </row>
    <row r="3402" spans="1:7">
      <c r="A3402" s="193" t="s">
        <v>2388</v>
      </c>
      <c r="B3402" s="165" t="s">
        <v>3917</v>
      </c>
      <c r="C3402" s="223" t="s">
        <v>3777</v>
      </c>
      <c r="D3402" s="165" t="s">
        <v>1500</v>
      </c>
      <c r="E3402" s="224">
        <v>9920</v>
      </c>
      <c r="F3402" s="224"/>
      <c r="G3402" s="224"/>
    </row>
    <row r="3403" spans="1:7">
      <c r="A3403" s="193" t="s">
        <v>2388</v>
      </c>
      <c r="B3403" s="165" t="s">
        <v>3917</v>
      </c>
      <c r="C3403" s="223" t="s">
        <v>3777</v>
      </c>
      <c r="D3403" s="165" t="s">
        <v>1500</v>
      </c>
      <c r="E3403" s="224">
        <v>10400</v>
      </c>
      <c r="F3403" s="224"/>
      <c r="G3403" s="224"/>
    </row>
    <row r="3404" spans="1:7">
      <c r="A3404" s="193" t="s">
        <v>2388</v>
      </c>
      <c r="B3404" s="165" t="s">
        <v>3917</v>
      </c>
      <c r="C3404" s="223" t="s">
        <v>3973</v>
      </c>
      <c r="D3404" s="165" t="s">
        <v>1500</v>
      </c>
      <c r="E3404" s="224">
        <v>10400</v>
      </c>
      <c r="F3404" s="224"/>
      <c r="G3404" s="224"/>
    </row>
    <row r="3405" spans="1:7">
      <c r="A3405" s="193" t="s">
        <v>2388</v>
      </c>
      <c r="B3405" s="165" t="s">
        <v>3917</v>
      </c>
      <c r="C3405" s="223" t="s">
        <v>4007</v>
      </c>
      <c r="D3405" s="165" t="s">
        <v>1500</v>
      </c>
      <c r="E3405" s="224">
        <v>10436</v>
      </c>
      <c r="F3405" s="224"/>
      <c r="G3405" s="224"/>
    </row>
    <row r="3406" spans="1:7">
      <c r="A3406" s="193" t="s">
        <v>2388</v>
      </c>
      <c r="B3406" s="165" t="s">
        <v>3917</v>
      </c>
      <c r="C3406" s="223" t="s">
        <v>3963</v>
      </c>
      <c r="D3406" s="165" t="s">
        <v>1500</v>
      </c>
      <c r="E3406" s="224">
        <v>10624</v>
      </c>
      <c r="F3406" s="224"/>
      <c r="G3406" s="224"/>
    </row>
    <row r="3407" spans="1:7">
      <c r="A3407" s="193" t="s">
        <v>2388</v>
      </c>
      <c r="B3407" s="165" t="s">
        <v>3917</v>
      </c>
      <c r="C3407" s="223" t="s">
        <v>3928</v>
      </c>
      <c r="D3407" s="165" t="s">
        <v>1500</v>
      </c>
      <c r="E3407" s="224">
        <v>10840</v>
      </c>
      <c r="F3407" s="224"/>
      <c r="G3407" s="224"/>
    </row>
    <row r="3408" spans="1:7">
      <c r="A3408" s="193" t="s">
        <v>2388</v>
      </c>
      <c r="B3408" s="165" t="s">
        <v>3917</v>
      </c>
      <c r="C3408" s="223" t="s">
        <v>3947</v>
      </c>
      <c r="D3408" s="165" t="s">
        <v>1500</v>
      </c>
      <c r="E3408" s="224">
        <v>11518</v>
      </c>
      <c r="F3408" s="224"/>
      <c r="G3408" s="224"/>
    </row>
    <row r="3409" spans="1:10">
      <c r="A3409" s="193" t="s">
        <v>2388</v>
      </c>
      <c r="B3409" s="165" t="s">
        <v>3917</v>
      </c>
      <c r="C3409" s="223" t="s">
        <v>3986</v>
      </c>
      <c r="D3409" s="165" t="s">
        <v>1500</v>
      </c>
      <c r="E3409" s="224">
        <v>12194</v>
      </c>
      <c r="F3409" s="224"/>
      <c r="G3409" s="224"/>
    </row>
    <row r="3410" spans="1:10">
      <c r="A3410" s="193" t="s">
        <v>2388</v>
      </c>
      <c r="B3410" s="165" t="s">
        <v>3917</v>
      </c>
      <c r="C3410" s="223" t="s">
        <v>3978</v>
      </c>
      <c r="D3410" s="165" t="s">
        <v>1500</v>
      </c>
      <c r="E3410" s="224">
        <v>12400</v>
      </c>
      <c r="F3410" s="224"/>
      <c r="G3410" s="224"/>
    </row>
    <row r="3411" spans="1:10">
      <c r="A3411" s="193" t="s">
        <v>2388</v>
      </c>
      <c r="B3411" s="165" t="s">
        <v>3917</v>
      </c>
      <c r="C3411" s="223" t="s">
        <v>3985</v>
      </c>
      <c r="D3411" s="165" t="s">
        <v>1500</v>
      </c>
      <c r="E3411" s="224">
        <v>12796</v>
      </c>
      <c r="F3411" s="224"/>
      <c r="G3411" s="224"/>
    </row>
    <row r="3412" spans="1:10">
      <c r="A3412" s="188" t="s">
        <v>2114</v>
      </c>
      <c r="B3412" s="8" t="str">
        <f>IF(ISNA(VLOOKUP(CONCATENATE(A3412,C3412),ARIS!$A$1:$A$959,1,FALSE)),"","ARIS")</f>
        <v>ARIS</v>
      </c>
      <c r="C3412" s="223" t="s">
        <v>2842</v>
      </c>
      <c r="D3412" s="8" t="str">
        <f>IF(OR(ISNUMBER(SEARCH('[1]Lookup for use classification'!$B$1,C3412)),ISNUMBER(SEARCH('[1]Lookup for use classification'!$C$1,C3412)),ISNUMBER(SEARCH('[1]Lookup for use classification'!$D$1,C3412)),ISNUMBER(SEARCH('[1]Lookup for use classification'!$E$1,C3412))),'[1]Lookup for use classification'!$A$1,IF(ISNUMBER(SEARCH('[1]Lookup for use classification'!$B$2,C3412)),'[1]Lookup for use classification'!$A$2,IF(ISNUMBER(SEARCH('[1]Lookup for use classification'!$B$3,C3412)),'[1]Lookup for use classification'!$A$3,IF(OR(ISNUMBER(SEARCH('[1]Lookup for use classification'!$B$4,C3412)),ISNUMBER(SEARCH('[1]Lookup for use classification'!$C$4,C3412)),ISNUMBER(SEARCH('[1]Lookup for use classification'!$D$4,C3412)),ISNUMBER(SEARCH('[1]Lookup for use classification'!$E$4,C3412))),'[1]Lookup for use classification'!$A$4,IF(OR(ISNUMBER(SEARCH('[1]Lookup for use classification'!$B$5,C3412)),ISNUMBER(SEARCH('[1]Lookup for use classification'!$C$5,C3412)),ISNUMBER(SEARCH('[1]Lookup for use classification'!$D$5,C3412))),'[1]Lookup for use classification'!$A$5,IF(OR(ISNUMBER(SEARCH('[1]Lookup for use classification'!$B$7,C3412)),ISNUMBER(SEARCH('[1]Lookup for use classification'!$C$7,C3412)),ISNUMBER(SEARCH('[1]Lookup for use classification'!$D$7,C3412))),'[1]Lookup for use classification'!$A$7,IF(OR(ISNUMBER(SEARCH('[1]Lookup for use classification'!$B$9,C3412)),ISNUMBER(SEARCH('[1]Lookup for use classification'!$C$9,C3412)),ISNUMBER(SEARCH('[1]Lookup for use classification'!$D$9,C3412)),ISNUMBER(SEARCH('[1]Lookup for use classification'!$E$9,C3412)),ISNUMBER(SEARCH('[1]Lookup for use classification'!$F$9,C3412)),ISNUMBER(SEARCH('[1]Lookup for use classification'!$G$9,C3412)),ISNUMBER(SEARCH('[1]Lookup for use classification'!$H$9,C3412)),ISNUMBER(SEARCH('[1]Lookup for use classification'!$I$9,C3412)),ISNUMBER(SEARCH('[1]Lookup for use classification'!$J$9,C3412)),ISNUMBER(SEARCH('[1]Lookup for use classification'!$K$9,C3412))),'[1]Lookup for use classification'!$A$9,IF(OR(ISNUMBER(SEARCH('[1]Lookup for use classification'!$B$10,C3412)),ISNUMBER(SEARCH('[1]Lookup for use classification'!$C$10,C3412)),ISNUMBER(SEARCH('[1]Lookup for use classification'!$D$10,C3412)),ISNUMBER(SEARCH('[1]Lookup for use classification'!$E$10,C3412)),ISNUMBER(SEARCH('[1]Lookup for use classification'!$F$10,C3412)),ISNUMBER(SEARCH('[1]Lookup for use classification'!$G$10,C3412))),'[1]Lookup for use classification'!$A$10,IF(OR(ISNUMBER(SEARCH('[1]Lookup for use classification'!$B$11,C3412)),ISNUMBER(SEARCH('[1]Lookup for use classification'!$C$11,C3412))),'[1]Lookup for use classification'!$A$11,IF(OR(ISNUMBER(SEARCH('[1]Lookup for use classification'!$B$12,C3412)),ISNUMBER(SEARCH('[1]Lookup for use classification'!$C$12,C3412))),'[1]Lookup for use classification'!$A$12,IF(OR(ISNUMBER(SEARCH('[1]Lookup for use classification'!$B$13,C3412)),ISNUMBER(SEARCH('[1]Lookup for use classification'!$C$13,C3412)),ISNUMBER(SEARCH('[1]Lookup for use classification'!$D$13,C3412)),,ISNUMBER(SEARCH('[1]Lookup for use classification'!$C$13,C3412)),ISNUMBER(SEARCH('[1]Lookup for use classification'!$E$13,C3412))),'[1]Lookup for use classification'!$A$13,IF(OR(ISNUMBER(SEARCH('[1]Lookup for use classification'!$B$14,C3412)),ISNUMBER(SEARCH('[1]Lookup for use classification'!$C$14,C3412))),'[1]Lookup for use classification'!$A$14,"Other"))))))))))))</f>
        <v>Other</v>
      </c>
      <c r="E3412" s="224">
        <v>13013</v>
      </c>
      <c r="F3412" s="224"/>
      <c r="G3412" s="224"/>
      <c r="H3412" s="164">
        <v>18981.551824817514</v>
      </c>
      <c r="I3412" s="164"/>
      <c r="J3412" s="165">
        <v>103800.9342</v>
      </c>
    </row>
    <row r="3413" spans="1:10">
      <c r="A3413" s="193" t="s">
        <v>2388</v>
      </c>
      <c r="B3413" s="165" t="s">
        <v>3917</v>
      </c>
      <c r="C3413" s="223" t="s">
        <v>3962</v>
      </c>
      <c r="D3413" s="165" t="s">
        <v>1500</v>
      </c>
      <c r="E3413" s="224">
        <v>13885</v>
      </c>
      <c r="F3413" s="224"/>
      <c r="G3413" s="224"/>
    </row>
    <row r="3414" spans="1:10">
      <c r="A3414" s="193" t="s">
        <v>2388</v>
      </c>
      <c r="B3414" s="165" t="s">
        <v>3917</v>
      </c>
      <c r="C3414" s="223" t="s">
        <v>3918</v>
      </c>
      <c r="D3414" s="165" t="s">
        <v>1500</v>
      </c>
      <c r="E3414" s="224">
        <v>14144</v>
      </c>
      <c r="F3414" s="224"/>
      <c r="G3414" s="224"/>
    </row>
    <row r="3415" spans="1:10">
      <c r="A3415" s="193" t="s">
        <v>2388</v>
      </c>
      <c r="B3415" s="165" t="s">
        <v>3917</v>
      </c>
      <c r="C3415" s="221" t="s">
        <v>3918</v>
      </c>
      <c r="D3415" s="165" t="s">
        <v>1500</v>
      </c>
      <c r="E3415" s="222">
        <v>14580</v>
      </c>
      <c r="F3415" s="222"/>
      <c r="G3415" s="222"/>
    </row>
    <row r="3416" spans="1:10">
      <c r="A3416" s="193" t="s">
        <v>2388</v>
      </c>
      <c r="B3416" s="165" t="s">
        <v>3917</v>
      </c>
      <c r="C3416" s="223" t="s">
        <v>3918</v>
      </c>
      <c r="D3416" s="165" t="s">
        <v>1500</v>
      </c>
      <c r="E3416" s="224">
        <v>14818</v>
      </c>
      <c r="F3416" s="224"/>
      <c r="G3416" s="224"/>
    </row>
    <row r="3417" spans="1:10">
      <c r="A3417" s="193" t="s">
        <v>2388</v>
      </c>
      <c r="B3417" s="165" t="s">
        <v>3917</v>
      </c>
      <c r="C3417" s="223" t="s">
        <v>3918</v>
      </c>
      <c r="D3417" s="165" t="s">
        <v>1500</v>
      </c>
      <c r="E3417" s="224">
        <v>15350</v>
      </c>
      <c r="F3417" s="224"/>
      <c r="G3417" s="224"/>
    </row>
    <row r="3418" spans="1:10">
      <c r="A3418" s="193" t="s">
        <v>2388</v>
      </c>
      <c r="B3418" s="165" t="s">
        <v>3917</v>
      </c>
      <c r="C3418" s="223" t="s">
        <v>3962</v>
      </c>
      <c r="D3418" s="165" t="s">
        <v>1500</v>
      </c>
      <c r="E3418" s="224">
        <v>15600</v>
      </c>
      <c r="F3418" s="224"/>
      <c r="G3418" s="224"/>
    </row>
    <row r="3419" spans="1:10">
      <c r="A3419" s="193" t="s">
        <v>2388</v>
      </c>
      <c r="B3419" s="165" t="s">
        <v>3917</v>
      </c>
      <c r="C3419" s="223" t="s">
        <v>3923</v>
      </c>
      <c r="D3419" s="165" t="s">
        <v>1500</v>
      </c>
      <c r="E3419" s="224">
        <v>16150</v>
      </c>
      <c r="F3419" s="224"/>
      <c r="G3419" s="224"/>
    </row>
    <row r="3420" spans="1:10">
      <c r="A3420" s="188" t="s">
        <v>2114</v>
      </c>
      <c r="B3420" s="8" t="str">
        <f>IF(ISNA(VLOOKUP(CONCATENATE(A3420,C3420),ARIS!$A$1:$A$959,1,FALSE)),"","ARIS")</f>
        <v>ARIS</v>
      </c>
      <c r="C3420" s="223" t="s">
        <v>2838</v>
      </c>
      <c r="D3420" s="8" t="str">
        <f>IF(OR(ISNUMBER(SEARCH('[1]Lookup for use classification'!$B$1,C3420)),ISNUMBER(SEARCH('[1]Lookup for use classification'!$C$1,C3420)),ISNUMBER(SEARCH('[1]Lookup for use classification'!$D$1,C3420)),ISNUMBER(SEARCH('[1]Lookup for use classification'!$E$1,C3420))),'[1]Lookup for use classification'!$A$1,IF(ISNUMBER(SEARCH('[1]Lookup for use classification'!$B$2,C3420)),'[1]Lookup for use classification'!$A$2,IF(ISNUMBER(SEARCH('[1]Lookup for use classification'!$B$3,C3420)),'[1]Lookup for use classification'!$A$3,IF(OR(ISNUMBER(SEARCH('[1]Lookup for use classification'!$B$4,C3420)),ISNUMBER(SEARCH('[1]Lookup for use classification'!$C$4,C3420)),ISNUMBER(SEARCH('[1]Lookup for use classification'!$D$4,C3420)),ISNUMBER(SEARCH('[1]Lookup for use classification'!$E$4,C3420))),'[1]Lookup for use classification'!$A$4,IF(OR(ISNUMBER(SEARCH('[1]Lookup for use classification'!$B$5,C3420)),ISNUMBER(SEARCH('[1]Lookup for use classification'!$C$5,C3420)),ISNUMBER(SEARCH('[1]Lookup for use classification'!$D$5,C3420))),'[1]Lookup for use classification'!$A$5,IF(OR(ISNUMBER(SEARCH('[1]Lookup for use classification'!$B$7,C3420)),ISNUMBER(SEARCH('[1]Lookup for use classification'!$C$7,C3420)),ISNUMBER(SEARCH('[1]Lookup for use classification'!$D$7,C3420))),'[1]Lookup for use classification'!$A$7,IF(OR(ISNUMBER(SEARCH('[1]Lookup for use classification'!$B$9,C3420)),ISNUMBER(SEARCH('[1]Lookup for use classification'!$C$9,C3420)),ISNUMBER(SEARCH('[1]Lookup for use classification'!$D$9,C3420)),ISNUMBER(SEARCH('[1]Lookup for use classification'!$E$9,C3420)),ISNUMBER(SEARCH('[1]Lookup for use classification'!$F$9,C3420)),ISNUMBER(SEARCH('[1]Lookup for use classification'!$G$9,C3420)),ISNUMBER(SEARCH('[1]Lookup for use classification'!$H$9,C3420)),ISNUMBER(SEARCH('[1]Lookup for use classification'!$I$9,C3420)),ISNUMBER(SEARCH('[1]Lookup for use classification'!$J$9,C3420)),ISNUMBER(SEARCH('[1]Lookup for use classification'!$K$9,C3420))),'[1]Lookup for use classification'!$A$9,IF(OR(ISNUMBER(SEARCH('[1]Lookup for use classification'!$B$10,C3420)),ISNUMBER(SEARCH('[1]Lookup for use classification'!$C$10,C3420)),ISNUMBER(SEARCH('[1]Lookup for use classification'!$D$10,C3420)),ISNUMBER(SEARCH('[1]Lookup for use classification'!$E$10,C3420)),ISNUMBER(SEARCH('[1]Lookup for use classification'!$F$10,C3420)),ISNUMBER(SEARCH('[1]Lookup for use classification'!$G$10,C3420))),'[1]Lookup for use classification'!$A$10,IF(OR(ISNUMBER(SEARCH('[1]Lookup for use classification'!$B$11,C3420)),ISNUMBER(SEARCH('[1]Lookup for use classification'!$C$11,C3420))),'[1]Lookup for use classification'!$A$11,IF(OR(ISNUMBER(SEARCH('[1]Lookup for use classification'!$B$12,C3420)),ISNUMBER(SEARCH('[1]Lookup for use classification'!$C$12,C3420))),'[1]Lookup for use classification'!$A$12,IF(OR(ISNUMBER(SEARCH('[1]Lookup for use classification'!$B$13,C3420)),ISNUMBER(SEARCH('[1]Lookup for use classification'!$C$13,C3420)),ISNUMBER(SEARCH('[1]Lookup for use classification'!$D$13,C3420)),,ISNUMBER(SEARCH('[1]Lookup for use classification'!$C$13,C3420)),ISNUMBER(SEARCH('[1]Lookup for use classification'!$E$13,C3420))),'[1]Lookup for use classification'!$A$13,IF(OR(ISNUMBER(SEARCH('[1]Lookup for use classification'!$B$14,C3420)),ISNUMBER(SEARCH('[1]Lookup for use classification'!$C$14,C3420))),'[1]Lookup for use classification'!$A$14,"Other"))))))))))))</f>
        <v>Other</v>
      </c>
      <c r="E3420" s="224">
        <v>25523</v>
      </c>
      <c r="F3420" s="224"/>
      <c r="G3420" s="224"/>
      <c r="H3420" s="164">
        <v>35686.48905109489</v>
      </c>
      <c r="I3420" s="164"/>
      <c r="J3420" s="165">
        <v>306522.75867999997</v>
      </c>
    </row>
    <row r="3421" spans="1:10">
      <c r="A3421" s="193" t="s">
        <v>2388</v>
      </c>
      <c r="B3421" s="165" t="s">
        <v>3917</v>
      </c>
      <c r="C3421" s="223" t="s">
        <v>3923</v>
      </c>
      <c r="D3421" s="165" t="s">
        <v>1500</v>
      </c>
      <c r="E3421" s="224">
        <v>25750</v>
      </c>
      <c r="F3421" s="224"/>
      <c r="G3421" s="224"/>
    </row>
    <row r="3422" spans="1:10">
      <c r="A3422" s="193" t="s">
        <v>2388</v>
      </c>
      <c r="B3422" s="165" t="s">
        <v>3917</v>
      </c>
      <c r="C3422" s="223" t="s">
        <v>3962</v>
      </c>
      <c r="D3422" s="165" t="s">
        <v>1500</v>
      </c>
      <c r="E3422" s="224">
        <v>27345</v>
      </c>
      <c r="F3422" s="224"/>
      <c r="G3422" s="224"/>
    </row>
    <row r="3423" spans="1:10">
      <c r="A3423" s="193" t="s">
        <v>2388</v>
      </c>
      <c r="B3423" s="165" t="s">
        <v>3917</v>
      </c>
      <c r="C3423" s="223" t="s">
        <v>3963</v>
      </c>
      <c r="D3423" s="165" t="s">
        <v>1500</v>
      </c>
      <c r="E3423" s="224">
        <v>32979</v>
      </c>
      <c r="F3423" s="224"/>
      <c r="G3423" s="224"/>
    </row>
    <row r="3424" spans="1:10">
      <c r="A3424" s="188" t="s">
        <v>2114</v>
      </c>
      <c r="B3424" s="8" t="str">
        <f>IF(ISNA(VLOOKUP(CONCATENATE(A3424,C3424),ARIS!$A$1:$A$959,1,FALSE)),"","ARIS")</f>
        <v>ARIS</v>
      </c>
      <c r="C3424" s="223" t="s">
        <v>2837</v>
      </c>
      <c r="D3424" s="8" t="str">
        <f>IF(OR(ISNUMBER(SEARCH('[1]Lookup for use classification'!$B$1,C3424)),ISNUMBER(SEARCH('[1]Lookup for use classification'!$C$1,C3424)),ISNUMBER(SEARCH('[1]Lookup for use classification'!$D$1,C3424)),ISNUMBER(SEARCH('[1]Lookup for use classification'!$E$1,C3424))),'[1]Lookup for use classification'!$A$1,IF(ISNUMBER(SEARCH('[1]Lookup for use classification'!$B$2,C3424)),'[1]Lookup for use classification'!$A$2,IF(ISNUMBER(SEARCH('[1]Lookup for use classification'!$B$3,C3424)),'[1]Lookup for use classification'!$A$3,IF(OR(ISNUMBER(SEARCH('[1]Lookup for use classification'!$B$4,C3424)),ISNUMBER(SEARCH('[1]Lookup for use classification'!$C$4,C3424)),ISNUMBER(SEARCH('[1]Lookup for use classification'!$D$4,C3424)),ISNUMBER(SEARCH('[1]Lookup for use classification'!$E$4,C3424))),'[1]Lookup for use classification'!$A$4,IF(OR(ISNUMBER(SEARCH('[1]Lookup for use classification'!$B$5,C3424)),ISNUMBER(SEARCH('[1]Lookup for use classification'!$C$5,C3424)),ISNUMBER(SEARCH('[1]Lookup for use classification'!$D$5,C3424))),'[1]Lookup for use classification'!$A$5,IF(OR(ISNUMBER(SEARCH('[1]Lookup for use classification'!$B$7,C3424)),ISNUMBER(SEARCH('[1]Lookup for use classification'!$C$7,C3424)),ISNUMBER(SEARCH('[1]Lookup for use classification'!$D$7,C3424))),'[1]Lookup for use classification'!$A$7,IF(OR(ISNUMBER(SEARCH('[1]Lookup for use classification'!$B$9,C3424)),ISNUMBER(SEARCH('[1]Lookup for use classification'!$C$9,C3424)),ISNUMBER(SEARCH('[1]Lookup for use classification'!$D$9,C3424)),ISNUMBER(SEARCH('[1]Lookup for use classification'!$E$9,C3424)),ISNUMBER(SEARCH('[1]Lookup for use classification'!$F$9,C3424)),ISNUMBER(SEARCH('[1]Lookup for use classification'!$G$9,C3424)),ISNUMBER(SEARCH('[1]Lookup for use classification'!$H$9,C3424)),ISNUMBER(SEARCH('[1]Lookup for use classification'!$I$9,C3424)),ISNUMBER(SEARCH('[1]Lookup for use classification'!$J$9,C3424)),ISNUMBER(SEARCH('[1]Lookup for use classification'!$K$9,C3424))),'[1]Lookup for use classification'!$A$9,IF(OR(ISNUMBER(SEARCH('[1]Lookup for use classification'!$B$10,C3424)),ISNUMBER(SEARCH('[1]Lookup for use classification'!$C$10,C3424)),ISNUMBER(SEARCH('[1]Lookup for use classification'!$D$10,C3424)),ISNUMBER(SEARCH('[1]Lookup for use classification'!$E$10,C3424)),ISNUMBER(SEARCH('[1]Lookup for use classification'!$F$10,C3424)),ISNUMBER(SEARCH('[1]Lookup for use classification'!$G$10,C3424))),'[1]Lookup for use classification'!$A$10,IF(OR(ISNUMBER(SEARCH('[1]Lookup for use classification'!$B$11,C3424)),ISNUMBER(SEARCH('[1]Lookup for use classification'!$C$11,C3424))),'[1]Lookup for use classification'!$A$11,IF(OR(ISNUMBER(SEARCH('[1]Lookup for use classification'!$B$12,C3424)),ISNUMBER(SEARCH('[1]Lookup for use classification'!$C$12,C3424))),'[1]Lookup for use classification'!$A$12,IF(OR(ISNUMBER(SEARCH('[1]Lookup for use classification'!$B$13,C3424)),ISNUMBER(SEARCH('[1]Lookup for use classification'!$C$13,C3424)),ISNUMBER(SEARCH('[1]Lookup for use classification'!$D$13,C3424)),,ISNUMBER(SEARCH('[1]Lookup for use classification'!$C$13,C3424)),ISNUMBER(SEARCH('[1]Lookup for use classification'!$E$13,C3424))),'[1]Lookup for use classification'!$A$13,IF(OR(ISNUMBER(SEARCH('[1]Lookup for use classification'!$B$14,C3424)),ISNUMBER(SEARCH('[1]Lookup for use classification'!$C$14,C3424))),'[1]Lookup for use classification'!$A$14,"Other"))))))))))))</f>
        <v>Other</v>
      </c>
      <c r="E3424" s="224">
        <v>33475</v>
      </c>
      <c r="F3424" s="224"/>
      <c r="G3424" s="224"/>
      <c r="H3424" s="164">
        <v>40987.180291970799</v>
      </c>
      <c r="I3424" s="164"/>
      <c r="J3424" s="165">
        <v>501601.76437525003</v>
      </c>
    </row>
    <row r="3425" spans="1:10">
      <c r="A3425" s="193" t="s">
        <v>2388</v>
      </c>
      <c r="B3425" s="165" t="s">
        <v>3917</v>
      </c>
      <c r="C3425" s="223" t="s">
        <v>3990</v>
      </c>
      <c r="D3425" s="165" t="s">
        <v>2424</v>
      </c>
      <c r="E3425" s="224">
        <v>1238</v>
      </c>
      <c r="F3425" s="224"/>
      <c r="G3425" s="224"/>
    </row>
    <row r="3426" spans="1:10">
      <c r="A3426" s="193" t="s">
        <v>2388</v>
      </c>
      <c r="B3426" s="165" t="s">
        <v>3917</v>
      </c>
      <c r="C3426" s="223" t="s">
        <v>3992</v>
      </c>
      <c r="D3426" s="165" t="s">
        <v>2424</v>
      </c>
      <c r="E3426" s="224">
        <v>1248</v>
      </c>
      <c r="F3426" s="224"/>
      <c r="G3426" s="224"/>
    </row>
    <row r="3427" spans="1:10">
      <c r="A3427" s="193" t="s">
        <v>2388</v>
      </c>
      <c r="B3427" s="165" t="s">
        <v>3917</v>
      </c>
      <c r="C3427" s="223" t="s">
        <v>3920</v>
      </c>
      <c r="D3427" s="165" t="s">
        <v>2424</v>
      </c>
      <c r="E3427" s="224">
        <v>2168</v>
      </c>
      <c r="F3427" s="224"/>
      <c r="G3427" s="224"/>
    </row>
    <row r="3428" spans="1:10">
      <c r="A3428" s="193" t="s">
        <v>2388</v>
      </c>
      <c r="B3428" s="165" t="s">
        <v>3917</v>
      </c>
      <c r="C3428" s="223" t="s">
        <v>3919</v>
      </c>
      <c r="D3428" s="165" t="s">
        <v>2424</v>
      </c>
      <c r="E3428" s="224">
        <v>2315</v>
      </c>
      <c r="F3428" s="224"/>
      <c r="G3428" s="224"/>
    </row>
    <row r="3429" spans="1:10">
      <c r="A3429" s="193" t="s">
        <v>2388</v>
      </c>
      <c r="B3429" s="165" t="s">
        <v>3917</v>
      </c>
      <c r="C3429" s="223" t="s">
        <v>3956</v>
      </c>
      <c r="D3429" s="165" t="s">
        <v>2424</v>
      </c>
      <c r="E3429" s="224">
        <v>2464</v>
      </c>
      <c r="F3429" s="224"/>
      <c r="G3429" s="224"/>
    </row>
    <row r="3430" spans="1:10">
      <c r="A3430" s="193" t="s">
        <v>2388</v>
      </c>
      <c r="B3430" s="165" t="s">
        <v>3917</v>
      </c>
      <c r="C3430" s="223" t="s">
        <v>3920</v>
      </c>
      <c r="D3430" s="165" t="s">
        <v>2424</v>
      </c>
      <c r="E3430" s="224">
        <v>3128</v>
      </c>
      <c r="F3430" s="224"/>
      <c r="G3430" s="224"/>
    </row>
    <row r="3431" spans="1:10">
      <c r="A3431" s="193" t="s">
        <v>2388</v>
      </c>
      <c r="B3431" s="165" t="s">
        <v>3917</v>
      </c>
      <c r="C3431" s="223" t="s">
        <v>3920</v>
      </c>
      <c r="D3431" s="165" t="s">
        <v>2424</v>
      </c>
      <c r="E3431" s="224">
        <v>3646</v>
      </c>
      <c r="F3431" s="224"/>
      <c r="G3431" s="224"/>
    </row>
    <row r="3432" spans="1:10">
      <c r="A3432" s="193" t="s">
        <v>2388</v>
      </c>
      <c r="B3432" s="165" t="s">
        <v>3917</v>
      </c>
      <c r="C3432" s="223" t="s">
        <v>3921</v>
      </c>
      <c r="D3432" s="165" t="s">
        <v>2424</v>
      </c>
      <c r="E3432" s="224">
        <v>3900</v>
      </c>
      <c r="F3432" s="224"/>
      <c r="G3432" s="224"/>
    </row>
    <row r="3433" spans="1:10">
      <c r="A3433" s="193" t="s">
        <v>2388</v>
      </c>
      <c r="B3433" s="165" t="s">
        <v>3917</v>
      </c>
      <c r="C3433" s="223" t="s">
        <v>4003</v>
      </c>
      <c r="D3433" s="165" t="s">
        <v>2424</v>
      </c>
      <c r="E3433" s="224">
        <v>5200</v>
      </c>
      <c r="F3433" s="224"/>
      <c r="G3433" s="224"/>
    </row>
    <row r="3434" spans="1:10">
      <c r="A3434" s="193" t="s">
        <v>2388</v>
      </c>
      <c r="B3434" s="165" t="s">
        <v>3917</v>
      </c>
      <c r="C3434" s="223" t="s">
        <v>3992</v>
      </c>
      <c r="D3434" s="165" t="s">
        <v>2424</v>
      </c>
      <c r="E3434" s="224">
        <v>11841</v>
      </c>
      <c r="F3434" s="224"/>
      <c r="G3434" s="224"/>
    </row>
    <row r="3435" spans="1:10">
      <c r="A3435" s="188" t="s">
        <v>2388</v>
      </c>
      <c r="B3435" s="8" t="str">
        <f>IF(ISNA(VLOOKUP(CONCATENATE(A3435,C3435),ARIS!$A$1:$A$959,1,FALSE)),"","ARIS")</f>
        <v>ARIS</v>
      </c>
      <c r="C3435" s="223" t="s">
        <v>2512</v>
      </c>
      <c r="D3435" s="162" t="s">
        <v>2424</v>
      </c>
      <c r="E3435" s="224">
        <v>30876</v>
      </c>
      <c r="F3435" s="224"/>
      <c r="G3435" s="224"/>
      <c r="H3435" s="164">
        <v>13026</v>
      </c>
      <c r="I3435" s="164"/>
      <c r="J3435" s="165">
        <v>210000.89086999997</v>
      </c>
    </row>
    <row r="3436" spans="1:10">
      <c r="A3436" s="188" t="s">
        <v>2388</v>
      </c>
      <c r="B3436" s="8" t="str">
        <f>IF(ISNA(VLOOKUP(CONCATENATE(A3436,C3436),ARIS!$A$1:$A$959,1,FALSE)),"","ARIS")</f>
        <v>ARIS</v>
      </c>
      <c r="C3436" s="223" t="s">
        <v>2390</v>
      </c>
      <c r="D3436" s="8" t="str">
        <f>IF(OR(ISNUMBER(SEARCH('[1]Lookup for use classification'!$B$1,C3436)),ISNUMBER(SEARCH('[1]Lookup for use classification'!$C$1,C3436)),ISNUMBER(SEARCH('[1]Lookup for use classification'!$D$1,C3436))),'[1]Lookup for use classification'!$A$1,IF(ISNUMBER(SEARCH('[1]Lookup for use classification'!$B$2,C3436)),'[1]Lookup for use classification'!$A$2,IF(ISNUMBER(SEARCH('[1]Lookup for use classification'!$B$3,C3436)),'[1]Lookup for use classification'!$A$3,IF(OR(ISNUMBER(SEARCH('[1]Lookup for use classification'!$B$4,C3436)),ISNUMBER(SEARCH('[1]Lookup for use classification'!$C$4,C3436))),'[1]Lookup for use classification'!$A$4,IF(OR(ISNUMBER(SEARCH('[1]Lookup for use classification'!$B$5,C3436)),ISNUMBER(SEARCH('[1]Lookup for use classification'!$C$5,C3436)),ISNUMBER(SEARCH('[1]Lookup for use classification'!$D$5,C3436))),'[1]Lookup for use classification'!$A$5,IF(OR(ISNUMBER(SEARCH('[1]Lookup for use classification'!$B$7,C3436)),ISNUMBER(SEARCH('[1]Lookup for use classification'!$C$7,C3436)),ISNUMBER(SEARCH('[1]Lookup for use classification'!$D$7,C3436))),'[1]Lookup for use classification'!$A$7,IF(OR(ISNUMBER(SEARCH('[1]Lookup for use classification'!$B$9,C3436)),ISNUMBER(SEARCH('[1]Lookup for use classification'!$C$9,C3436)),ISNUMBER(SEARCH('[1]Lookup for use classification'!$D$9,C3436)),ISNUMBER(SEARCH('[1]Lookup for use classification'!$E$9,C3436)),ISNUMBER(SEARCH('[1]Lookup for use classification'!$F$9,C3436)),ISNUMBER(SEARCH('[1]Lookup for use classification'!$G$9,C3436))),'[1]Lookup for use classification'!$A$9,IF(OR(ISNUMBER(SEARCH('[1]Lookup for use classification'!$B$10,C3436)),ISNUMBER(SEARCH('[1]Lookup for use classification'!$C$10,C3436)),ISNUMBER(SEARCH('[1]Lookup for use classification'!$D$10,C3436)),ISNUMBER(SEARCH('[1]Lookup for use classification'!$E$10,C3436)),ISNUMBER(SEARCH('[1]Lookup for use classification'!$F$10,C3436))),'[1]Lookup for use classification'!$A$10,IF(OR(ISNUMBER(SEARCH('[1]Lookup for use classification'!$B$11,C3436)),ISNUMBER(SEARCH('[1]Lookup for use classification'!$C$11,C3436))),'[1]Lookup for use classification'!$A$11,IF(OR(ISNUMBER(SEARCH('[1]Lookup for use classification'!$B$12,C3436)),ISNUMBER(SEARCH('[1]Lookup for use classification'!$C$12,C3436))),'[1]Lookup for use classification'!$A$12,"Nope"))))))))))</f>
        <v>Public Safety</v>
      </c>
      <c r="E3436" s="224">
        <v>1684</v>
      </c>
      <c r="F3436" s="224"/>
      <c r="G3436" s="224"/>
      <c r="H3436" s="164">
        <v>1933</v>
      </c>
      <c r="I3436" s="164"/>
      <c r="J3436" s="165">
        <v>7360.0662399999992</v>
      </c>
    </row>
    <row r="3437" spans="1:10">
      <c r="A3437" s="188" t="s">
        <v>2388</v>
      </c>
      <c r="B3437" s="8" t="str">
        <f>IF(ISNA(VLOOKUP(CONCATENATE(A3437,C3437),ARIS!$A$1:$A$959,1,FALSE)),"","ARIS")</f>
        <v>ARIS</v>
      </c>
      <c r="C3437" s="223" t="s">
        <v>2389</v>
      </c>
      <c r="D3437" s="11" t="s">
        <v>213</v>
      </c>
      <c r="E3437" s="224">
        <v>6450</v>
      </c>
      <c r="F3437" s="224"/>
      <c r="G3437" s="224"/>
      <c r="H3437" s="164">
        <v>4340</v>
      </c>
      <c r="I3437" s="164"/>
      <c r="J3437" s="165">
        <v>41888.375819999994</v>
      </c>
    </row>
    <row r="3438" spans="1:10">
      <c r="A3438" s="188" t="s">
        <v>2114</v>
      </c>
      <c r="B3438" s="8" t="str">
        <f>IF(ISNA(VLOOKUP(CONCATENATE(A3438,C3438),ARIS!$A$1:$A$959,1,FALSE)),"","ARIS")</f>
        <v>ARIS</v>
      </c>
      <c r="C3438" s="223" t="s">
        <v>2386</v>
      </c>
      <c r="D3438" s="11" t="s">
        <v>213</v>
      </c>
      <c r="E3438" s="224">
        <v>9700</v>
      </c>
      <c r="F3438" s="224"/>
      <c r="G3438" s="224"/>
      <c r="H3438" s="164">
        <v>8716.9861313868623</v>
      </c>
      <c r="I3438" s="164"/>
      <c r="J3438" s="165">
        <v>107970.97172999999</v>
      </c>
    </row>
    <row r="3439" spans="1:10">
      <c r="A3439" s="193" t="s">
        <v>2114</v>
      </c>
      <c r="B3439" s="8" t="str">
        <f>IF(ISNA(VLOOKUP(CONCATENATE(A3439,C3439),ARIS!$A$1:$A$959,1,FALSE)),"","ARIS")</f>
        <v>ARIS</v>
      </c>
      <c r="C3439" s="223" t="s">
        <v>2387</v>
      </c>
      <c r="D3439" s="11" t="s">
        <v>213</v>
      </c>
      <c r="E3439" s="224"/>
      <c r="F3439" s="224"/>
      <c r="G3439" s="224"/>
      <c r="H3439" s="164"/>
      <c r="I3439" s="164"/>
    </row>
    <row r="3440" spans="1:10">
      <c r="A3440" s="193" t="s">
        <v>2114</v>
      </c>
      <c r="B3440" s="8" t="str">
        <f>IF(ISNA(VLOOKUP(CONCATENATE(A3440,C3440),ARIS!$A$1:$A$959,1,FALSE)),"","ARIS")</f>
        <v>ARIS</v>
      </c>
      <c r="C3440" s="223" t="s">
        <v>2268</v>
      </c>
      <c r="D3440" s="8" t="str">
        <f>IF(OR(ISNUMBER(SEARCH('[1]Lookup for use classification'!$B$1,C3440)),ISNUMBER(SEARCH('[1]Lookup for use classification'!$C$1,C3440)),ISNUMBER(SEARCH('[1]Lookup for use classification'!$D$1,C3440))),'[1]Lookup for use classification'!$A$1,IF(ISNUMBER(SEARCH('[1]Lookup for use classification'!$B$2,C3440)),'[1]Lookup for use classification'!$A$2,IF(ISNUMBER(SEARCH('[1]Lookup for use classification'!$B$3,C3440)),'[1]Lookup for use classification'!$A$3,IF(OR(ISNUMBER(SEARCH('[1]Lookup for use classification'!$B$4,C3440)),ISNUMBER(SEARCH('[1]Lookup for use classification'!$C$4,C3440))),'[1]Lookup for use classification'!$A$4,IF(OR(ISNUMBER(SEARCH('[1]Lookup for use classification'!$B$5,C3440)),ISNUMBER(SEARCH('[1]Lookup for use classification'!$C$5,C3440)),ISNUMBER(SEARCH('[1]Lookup for use classification'!$D$5,C3440))),'[1]Lookup for use classification'!$A$5,IF(OR(ISNUMBER(SEARCH('[1]Lookup for use classification'!$B$7,C3440)),ISNUMBER(SEARCH('[1]Lookup for use classification'!$C$7,C3440)),ISNUMBER(SEARCH('[1]Lookup for use classification'!$D$7,C3440))),'[1]Lookup for use classification'!$A$7,IF(OR(ISNUMBER(SEARCH('[1]Lookup for use classification'!$B$9,C3440)),ISNUMBER(SEARCH('[1]Lookup for use classification'!$C$9,C3440)),ISNUMBER(SEARCH('[1]Lookup for use classification'!$D$9,C3440)),ISNUMBER(SEARCH('[1]Lookup for use classification'!$E$9,C3440)),ISNUMBER(SEARCH('[1]Lookup for use classification'!$F$9,C3440)),ISNUMBER(SEARCH('[1]Lookup for use classification'!$G$9,C3440))),'[1]Lookup for use classification'!$A$9,IF(OR(ISNUMBER(SEARCH('[1]Lookup for use classification'!$B$10,C3440)),ISNUMBER(SEARCH('[1]Lookup for use classification'!$C$10,C3440)),ISNUMBER(SEARCH('[1]Lookup for use classification'!$D$10,C3440)),ISNUMBER(SEARCH('[1]Lookup for use classification'!$E$10,C3440)),ISNUMBER(SEARCH('[1]Lookup for use classification'!$F$10,C3440))),'[1]Lookup for use classification'!$A$10,IF(OR(ISNUMBER(SEARCH('[1]Lookup for use classification'!$B$11,C3440)),ISNUMBER(SEARCH('[1]Lookup for use classification'!$C$11,C3440))),'[1]Lookup for use classification'!$A$11,IF(OR(ISNUMBER(SEARCH('[1]Lookup for use classification'!$B$12,C3440)),ISNUMBER(SEARCH('[1]Lookup for use classification'!$C$12,C3440))),'[1]Lookup for use classification'!$A$12,"Nope"))))))))))</f>
        <v>Residential - Multi-Family</v>
      </c>
      <c r="E3440" s="224">
        <v>2880</v>
      </c>
      <c r="F3440" s="224"/>
      <c r="G3440" s="224"/>
      <c r="H3440" s="164">
        <v>1017.0359124087593</v>
      </c>
      <c r="I3440" s="164"/>
      <c r="J3440" s="165">
        <v>5577.8502001999996</v>
      </c>
    </row>
    <row r="3441" spans="1:12">
      <c r="A3441" s="188" t="s">
        <v>2114</v>
      </c>
      <c r="B3441" s="8" t="str">
        <f>IF(ISNA(VLOOKUP(CONCATENATE(A3441,C3441),ARIS!$A$1:$A$959,1,FALSE)),"","ARIS")</f>
        <v>ARIS</v>
      </c>
      <c r="C3441" s="223" t="s">
        <v>2115</v>
      </c>
      <c r="D3441" s="8" t="str">
        <f>IF(OR(ISNUMBER(SEARCH('[1]Lookup for use classification'!$B$1,C3441)),ISNUMBER(SEARCH('[1]Lookup for use classification'!$C$1,C3441)),ISNUMBER(SEARCH('[1]Lookup for use classification'!$D$1,C3441))),'[1]Lookup for use classification'!$A$1,IF(ISNUMBER(SEARCH('[1]Lookup for use classification'!$B$2,C3441)),'[1]Lookup for use classification'!$A$2,IF(ISNUMBER(SEARCH('[1]Lookup for use classification'!$B$3,C3441)),'[1]Lookup for use classification'!$A$3,IF(OR(ISNUMBER(SEARCH('[1]Lookup for use classification'!$B$4,C3441)),ISNUMBER(SEARCH('[1]Lookup for use classification'!$C$4,C3441))),'[1]Lookup for use classification'!$A$4,IF(OR(ISNUMBER(SEARCH('[1]Lookup for use classification'!$B$5,C3441)),ISNUMBER(SEARCH('[1]Lookup for use classification'!$C$5,C3441)),ISNUMBER(SEARCH('[1]Lookup for use classification'!$D$5,C3441))),'[1]Lookup for use classification'!$A$5,IF(OR(ISNUMBER(SEARCH('[1]Lookup for use classification'!$B$7,C3441)),ISNUMBER(SEARCH('[1]Lookup for use classification'!$C$7,C3441)),ISNUMBER(SEARCH('[1]Lookup for use classification'!$D$7,C3441))),'[1]Lookup for use classification'!$A$7,IF(OR(ISNUMBER(SEARCH('[1]Lookup for use classification'!$B$9,C3441)),ISNUMBER(SEARCH('[1]Lookup for use classification'!$C$9,C3441)),ISNUMBER(SEARCH('[1]Lookup for use classification'!$D$9,C3441)),ISNUMBER(SEARCH('[1]Lookup for use classification'!$E$9,C3441)),ISNUMBER(SEARCH('[1]Lookup for use classification'!$F$9,C3441)),ISNUMBER(SEARCH('[1]Lookup for use classification'!$G$9,C3441))),'[1]Lookup for use classification'!$A$9,IF(OR(ISNUMBER(SEARCH('[1]Lookup for use classification'!$B$10,C3441)),ISNUMBER(SEARCH('[1]Lookup for use classification'!$C$10,C3441)),ISNUMBER(SEARCH('[1]Lookup for use classification'!$D$10,C3441)),ISNUMBER(SEARCH('[1]Lookup for use classification'!$E$10,C3441)),ISNUMBER(SEARCH('[1]Lookup for use classification'!$F$10,C3441))),'[1]Lookup for use classification'!$A$10,IF(OR(ISNUMBER(SEARCH('[1]Lookup for use classification'!$B$11,C3441)),ISNUMBER(SEARCH('[1]Lookup for use classification'!$C$11,C3441))),'[1]Lookup for use classification'!$A$11,IF(OR(ISNUMBER(SEARCH('[1]Lookup for use classification'!$B$12,C3441)),ISNUMBER(SEARCH('[1]Lookup for use classification'!$C$12,C3441))),'[1]Lookup for use classification'!$A$12,"Nope"))))))))))</f>
        <v>Warehousing</v>
      </c>
      <c r="E3441" s="224">
        <v>192</v>
      </c>
      <c r="F3441" s="224"/>
      <c r="G3441" s="224"/>
      <c r="H3441" s="164"/>
      <c r="I3441" s="164"/>
      <c r="J3441" s="165">
        <v>12332.6109925</v>
      </c>
    </row>
    <row r="3442" spans="1:12">
      <c r="A3442" s="188" t="s">
        <v>2114</v>
      </c>
      <c r="B3442" s="8" t="str">
        <f>IF(ISNA(VLOOKUP(CONCATENATE(A3442,C3442),ARIS!$A$1:$A$959,1,FALSE)),"","ARIS")</f>
        <v>ARIS</v>
      </c>
      <c r="C3442" s="162" t="s">
        <v>2116</v>
      </c>
      <c r="D3442" s="8" t="str">
        <f>IF(OR(ISNUMBER(SEARCH('[1]Lookup for use classification'!$B$1,C3442)),ISNUMBER(SEARCH('[1]Lookup for use classification'!$C$1,C3442)),ISNUMBER(SEARCH('[1]Lookup for use classification'!$D$1,C3442))),'[1]Lookup for use classification'!$A$1,IF(ISNUMBER(SEARCH('[1]Lookup for use classification'!$B$2,C3442)),'[1]Lookup for use classification'!$A$2,IF(ISNUMBER(SEARCH('[1]Lookup for use classification'!$B$3,C3442)),'[1]Lookup for use classification'!$A$3,IF(OR(ISNUMBER(SEARCH('[1]Lookup for use classification'!$B$4,C3442)),ISNUMBER(SEARCH('[1]Lookup for use classification'!$C$4,C3442))),'[1]Lookup for use classification'!$A$4,IF(OR(ISNUMBER(SEARCH('[1]Lookup for use classification'!$B$5,C3442)),ISNUMBER(SEARCH('[1]Lookup for use classification'!$C$5,C3442)),ISNUMBER(SEARCH('[1]Lookup for use classification'!$D$5,C3442))),'[1]Lookup for use classification'!$A$5,IF(OR(ISNUMBER(SEARCH('[1]Lookup for use classification'!$B$7,C3442)),ISNUMBER(SEARCH('[1]Lookup for use classification'!$C$7,C3442)),ISNUMBER(SEARCH('[1]Lookup for use classification'!$D$7,C3442))),'[1]Lookup for use classification'!$A$7,IF(OR(ISNUMBER(SEARCH('[1]Lookup for use classification'!$B$9,C3442)),ISNUMBER(SEARCH('[1]Lookup for use classification'!$C$9,C3442)),ISNUMBER(SEARCH('[1]Lookup for use classification'!$D$9,C3442)),ISNUMBER(SEARCH('[1]Lookup for use classification'!$E$9,C3442)),ISNUMBER(SEARCH('[1]Lookup for use classification'!$F$9,C3442)),ISNUMBER(SEARCH('[1]Lookup for use classification'!$G$9,C3442))),'[1]Lookup for use classification'!$A$9,IF(OR(ISNUMBER(SEARCH('[1]Lookup for use classification'!$B$10,C3442)),ISNUMBER(SEARCH('[1]Lookup for use classification'!$C$10,C3442)),ISNUMBER(SEARCH('[1]Lookup for use classification'!$D$10,C3442)),ISNUMBER(SEARCH('[1]Lookup for use classification'!$E$10,C3442)),ISNUMBER(SEARCH('[1]Lookup for use classification'!$F$10,C3442))),'[1]Lookup for use classification'!$A$10,IF(OR(ISNUMBER(SEARCH('[1]Lookup for use classification'!$B$11,C3442)),ISNUMBER(SEARCH('[1]Lookup for use classification'!$C$11,C3442))),'[1]Lookup for use classification'!$A$11,IF(OR(ISNUMBER(SEARCH('[1]Lookup for use classification'!$B$12,C3442)),ISNUMBER(SEARCH('[1]Lookup for use classification'!$C$12,C3442))),'[1]Lookup for use classification'!$A$12,"Nope"))))))))))</f>
        <v>Warehousing</v>
      </c>
      <c r="E3442" s="163">
        <v>2880</v>
      </c>
      <c r="F3442" s="163"/>
      <c r="G3442" s="163"/>
      <c r="H3442" s="164"/>
      <c r="I3442" s="164"/>
      <c r="J3442" s="165">
        <v>2689.5242054999994</v>
      </c>
    </row>
    <row r="3443" spans="1:12">
      <c r="A3443" s="193" t="s">
        <v>2388</v>
      </c>
      <c r="B3443" s="165" t="s">
        <v>3917</v>
      </c>
      <c r="C3443" s="221" t="s">
        <v>3981</v>
      </c>
      <c r="D3443" s="165" t="s">
        <v>65</v>
      </c>
      <c r="E3443" s="222">
        <v>0</v>
      </c>
      <c r="F3443" s="222"/>
      <c r="G3443" s="222"/>
    </row>
    <row r="3444" spans="1:12" hidden="1">
      <c r="A3444" s="193" t="s">
        <v>1571</v>
      </c>
      <c r="B3444" s="8" t="str">
        <f>IF(ISNA(VLOOKUP(CONCATENATE(A3444,C3444),ARIS!$A$1:$A$959,1,FALSE)),"","ARIS")</f>
        <v>ARIS</v>
      </c>
      <c r="C3444" s="223" t="s">
        <v>3518</v>
      </c>
      <c r="D3444" s="162" t="s">
        <v>3335</v>
      </c>
      <c r="E3444" s="224">
        <v>21744</v>
      </c>
      <c r="F3444" s="259" t="s">
        <v>6</v>
      </c>
      <c r="G3444" s="224"/>
      <c r="H3444" s="164">
        <v>12340.683211678832</v>
      </c>
      <c r="I3444" s="164"/>
      <c r="J3444" s="165">
        <v>62255.92696496666</v>
      </c>
    </row>
    <row r="3445" spans="1:12" hidden="1">
      <c r="A3445" s="187" t="s">
        <v>1571</v>
      </c>
      <c r="B3445" s="167" t="s">
        <v>4456</v>
      </c>
      <c r="C3445" s="239" t="s">
        <v>1565</v>
      </c>
      <c r="D3445" s="6" t="str">
        <f>IF(OR(ISNUMBER(SEARCH('[1]Lookup for use classification'!$B$1,C3445)),ISNUMBER(SEARCH('[1]Lookup for use classification'!$C$1,C3445)),ISNUMBER(SEARCH('[1]Lookup for use classification'!$D$1,C3445)),ISNUMBER(SEARCH('[1]Lookup for use classification'!$E$1,C3445))),'[1]Lookup for use classification'!$A$1,IF(ISNUMBER(SEARCH('[1]Lookup for use classification'!$B$2,C3445)),'[1]Lookup for use classification'!$A$2,IF(ISNUMBER(SEARCH('[1]Lookup for use classification'!$B$3,C3445)),'[1]Lookup for use classification'!$A$3,IF(OR(ISNUMBER(SEARCH('[1]Lookup for use classification'!$B$4,C3445)),ISNUMBER(SEARCH('[1]Lookup for use classification'!$C$4,C3445)),ISNUMBER(SEARCH('[1]Lookup for use classification'!$D$4,C3445)),ISNUMBER(SEARCH('[1]Lookup for use classification'!$E$4,C3445))),'[1]Lookup for use classification'!$A$4,IF(OR(ISNUMBER(SEARCH('[1]Lookup for use classification'!$B$5,C3445)),ISNUMBER(SEARCH('[1]Lookup for use classification'!$C$5,C3445)),ISNUMBER(SEARCH('[1]Lookup for use classification'!$D$5,C3445))),'[1]Lookup for use classification'!$A$5,IF(OR(ISNUMBER(SEARCH('[1]Lookup for use classification'!$B$7,C3445)),ISNUMBER(SEARCH('[1]Lookup for use classification'!$C$7,C3445)),ISNUMBER(SEARCH('[1]Lookup for use classification'!$D$7,C3445))),'[1]Lookup for use classification'!$A$7,IF(OR(ISNUMBER(SEARCH('[1]Lookup for use classification'!$B$9,C3445)),ISNUMBER(SEARCH('[1]Lookup for use classification'!$C$9,C3445)),ISNUMBER(SEARCH('[1]Lookup for use classification'!$D$9,C3445)),ISNUMBER(SEARCH('[1]Lookup for use classification'!$E$9,C3445)),ISNUMBER(SEARCH('[1]Lookup for use classification'!$F$9,C3445)),ISNUMBER(SEARCH('[1]Lookup for use classification'!$G$9,C3445)),ISNUMBER(SEARCH('[1]Lookup for use classification'!$H$9,C3445)),ISNUMBER(SEARCH('[1]Lookup for use classification'!$I$9,C3445)),ISNUMBER(SEARCH('[1]Lookup for use classification'!$J$9,C3445)),ISNUMBER(SEARCH('[1]Lookup for use classification'!$K$9,C3445))),'[1]Lookup for use classification'!$A$9,IF(OR(ISNUMBER(SEARCH('[1]Lookup for use classification'!$B$10,C3445)),ISNUMBER(SEARCH('[1]Lookup for use classification'!$C$10,C3445)),ISNUMBER(SEARCH('[1]Lookup for use classification'!$D$10,C3445)),ISNUMBER(SEARCH('[1]Lookup for use classification'!$E$10,C3445)),ISNUMBER(SEARCH('[1]Lookup for use classification'!$F$10,C3445)),ISNUMBER(SEARCH('[1]Lookup for use classification'!$G$10,C3445))),'[1]Lookup for use classification'!$A$10,IF(OR(ISNUMBER(SEARCH('[1]Lookup for use classification'!$B$11,C3445)),ISNUMBER(SEARCH('[1]Lookup for use classification'!$C$11,C3445))),'[1]Lookup for use classification'!$A$11,IF(OR(ISNUMBER(SEARCH('[1]Lookup for use classification'!$B$12,C3445)),ISNUMBER(SEARCH('[1]Lookup for use classification'!$C$12,C3445))),'[1]Lookup for use classification'!$A$12,IF(OR(ISNUMBER(SEARCH('[1]Lookup for use classification'!$B$13,C3445)),ISNUMBER(SEARCH('[1]Lookup for use classification'!$C$13,C3445)),ISNUMBER(SEARCH('[1]Lookup for use classification'!$D$13,C3445)),,ISNUMBER(SEARCH('[1]Lookup for use classification'!$C$13,C3445)),ISNUMBER(SEARCH('[1]Lookup for use classification'!$E$13,C3445))),'[1]Lookup for use classification'!$A$13,IF(OR(ISNUMBER(SEARCH('[1]Lookup for use classification'!$B$14,C3445)),ISNUMBER(SEARCH('[1]Lookup for use classification'!$C$14,C3445))),'[1]Lookup for use classification'!$A$14,"Other"))))))))))))</f>
        <v>Education - K - 12</v>
      </c>
      <c r="E3445" s="240"/>
      <c r="F3445" s="176"/>
      <c r="G3445" s="259"/>
    </row>
    <row r="3446" spans="1:12" hidden="1">
      <c r="A3446" s="138" t="s">
        <v>1571</v>
      </c>
      <c r="B3446" s="8" t="str">
        <f>IF(ISNA(VLOOKUP(CONCATENATE(A3446,C3446),EUS!$B$2:$B$1939,1,FALSE)),"","End Use Study")</f>
        <v>End Use Study</v>
      </c>
      <c r="C3446" s="14" t="s">
        <v>3285</v>
      </c>
      <c r="D3446" s="162" t="s">
        <v>3232</v>
      </c>
      <c r="E3446" s="15">
        <v>1200</v>
      </c>
      <c r="F3446" s="15"/>
      <c r="G3446" s="15"/>
      <c r="H3446" s="164">
        <v>270</v>
      </c>
      <c r="I3446" s="164"/>
      <c r="J3446" s="7">
        <v>13900</v>
      </c>
      <c r="L3446" s="6"/>
    </row>
    <row r="3447" spans="1:12" hidden="1">
      <c r="A3447" s="187" t="s">
        <v>1571</v>
      </c>
      <c r="B3447" s="167" t="s">
        <v>4456</v>
      </c>
      <c r="C3447" s="239" t="s">
        <v>147</v>
      </c>
      <c r="D3447" s="6" t="str">
        <f>IF(OR(ISNUMBER(SEARCH('[1]Lookup for use classification'!$B$1,C3447)),ISNUMBER(SEARCH('[1]Lookup for use classification'!$C$1,C3447)),ISNUMBER(SEARCH('[1]Lookup for use classification'!$D$1,C3447)),ISNUMBER(SEARCH('[1]Lookup for use classification'!$E$1,C3447))),'[1]Lookup for use classification'!$A$1,IF(ISNUMBER(SEARCH('[1]Lookup for use classification'!$B$2,C3447)),'[1]Lookup for use classification'!$A$2,IF(ISNUMBER(SEARCH('[1]Lookup for use classification'!$B$3,C3447)),'[1]Lookup for use classification'!$A$3,IF(OR(ISNUMBER(SEARCH('[1]Lookup for use classification'!$B$4,C3447)),ISNUMBER(SEARCH('[1]Lookup for use classification'!$C$4,C3447)),ISNUMBER(SEARCH('[1]Lookup for use classification'!$D$4,C3447)),ISNUMBER(SEARCH('[1]Lookup for use classification'!$E$4,C3447))),'[1]Lookup for use classification'!$A$4,IF(OR(ISNUMBER(SEARCH('[1]Lookup for use classification'!$B$5,C3447)),ISNUMBER(SEARCH('[1]Lookup for use classification'!$C$5,C3447)),ISNUMBER(SEARCH('[1]Lookup for use classification'!$D$5,C3447))),'[1]Lookup for use classification'!$A$5,IF(OR(ISNUMBER(SEARCH('[1]Lookup for use classification'!$B$7,C3447)),ISNUMBER(SEARCH('[1]Lookup for use classification'!$C$7,C3447)),ISNUMBER(SEARCH('[1]Lookup for use classification'!$D$7,C3447))),'[1]Lookup for use classification'!$A$7,IF(OR(ISNUMBER(SEARCH('[1]Lookup for use classification'!$B$9,C3447)),ISNUMBER(SEARCH('[1]Lookup for use classification'!$C$9,C3447)),ISNUMBER(SEARCH('[1]Lookup for use classification'!$D$9,C3447)),ISNUMBER(SEARCH('[1]Lookup for use classification'!$E$9,C3447)),ISNUMBER(SEARCH('[1]Lookup for use classification'!$F$9,C3447)),ISNUMBER(SEARCH('[1]Lookup for use classification'!$G$9,C3447)),ISNUMBER(SEARCH('[1]Lookup for use classification'!$H$9,C3447)),ISNUMBER(SEARCH('[1]Lookup for use classification'!$I$9,C3447)),ISNUMBER(SEARCH('[1]Lookup for use classification'!$J$9,C3447)),ISNUMBER(SEARCH('[1]Lookup for use classification'!$K$9,C3447))),'[1]Lookup for use classification'!$A$9,IF(OR(ISNUMBER(SEARCH('[1]Lookup for use classification'!$B$10,C3447)),ISNUMBER(SEARCH('[1]Lookup for use classification'!$C$10,C3447)),ISNUMBER(SEARCH('[1]Lookup for use classification'!$D$10,C3447)),ISNUMBER(SEARCH('[1]Lookup for use classification'!$E$10,C3447)),ISNUMBER(SEARCH('[1]Lookup for use classification'!$F$10,C3447)),ISNUMBER(SEARCH('[1]Lookup for use classification'!$G$10,C3447))),'[1]Lookup for use classification'!$A$10,IF(OR(ISNUMBER(SEARCH('[1]Lookup for use classification'!$B$11,C3447)),ISNUMBER(SEARCH('[1]Lookup for use classification'!$C$11,C3447))),'[1]Lookup for use classification'!$A$11,IF(OR(ISNUMBER(SEARCH('[1]Lookup for use classification'!$B$12,C3447)),ISNUMBER(SEARCH('[1]Lookup for use classification'!$C$12,C3447))),'[1]Lookup for use classification'!$A$12,IF(OR(ISNUMBER(SEARCH('[1]Lookup for use classification'!$B$13,C3447)),ISNUMBER(SEARCH('[1]Lookup for use classification'!$C$13,C3447)),ISNUMBER(SEARCH('[1]Lookup for use classification'!$D$13,C3447)),,ISNUMBER(SEARCH('[1]Lookup for use classification'!$C$13,C3447)),ISNUMBER(SEARCH('[1]Lookup for use classification'!$E$13,C3447))),'[1]Lookup for use classification'!$A$13,IF(OR(ISNUMBER(SEARCH('[1]Lookup for use classification'!$B$14,C3447)),ISNUMBER(SEARCH('[1]Lookup for use classification'!$C$14,C3447))),'[1]Lookup for use classification'!$A$14,"Other"))))))))))))</f>
        <v>Health Care - Hospitals</v>
      </c>
      <c r="E3447" s="240">
        <v>2683</v>
      </c>
      <c r="F3447" s="259"/>
      <c r="G3447" s="259"/>
    </row>
    <row r="3448" spans="1:12" hidden="1">
      <c r="A3448" s="187" t="s">
        <v>1571</v>
      </c>
      <c r="B3448" s="167" t="s">
        <v>4456</v>
      </c>
      <c r="C3448" s="239" t="s">
        <v>1567</v>
      </c>
      <c r="D3448" s="6" t="str">
        <f>IF(OR(ISNUMBER(SEARCH('[1]Lookup for use classification'!$B$1,C3448)),ISNUMBER(SEARCH('[1]Lookup for use classification'!$C$1,C3448)),ISNUMBER(SEARCH('[1]Lookup for use classification'!$D$1,C3448)),ISNUMBER(SEARCH('[1]Lookup for use classification'!$E$1,C3448))),'[1]Lookup for use classification'!$A$1,IF(ISNUMBER(SEARCH('[1]Lookup for use classification'!$B$2,C3448)),'[1]Lookup for use classification'!$A$2,IF(ISNUMBER(SEARCH('[1]Lookup for use classification'!$B$3,C3448)),'[1]Lookup for use classification'!$A$3,IF(OR(ISNUMBER(SEARCH('[1]Lookup for use classification'!$B$4,C3448)),ISNUMBER(SEARCH('[1]Lookup for use classification'!$C$4,C3448)),ISNUMBER(SEARCH('[1]Lookup for use classification'!$D$4,C3448)),ISNUMBER(SEARCH('[1]Lookup for use classification'!$E$4,C3448))),'[1]Lookup for use classification'!$A$4,IF(OR(ISNUMBER(SEARCH('[1]Lookup for use classification'!$B$5,C3448)),ISNUMBER(SEARCH('[1]Lookup for use classification'!$C$5,C3448)),ISNUMBER(SEARCH('[1]Lookup for use classification'!$D$5,C3448))),'[1]Lookup for use classification'!$A$5,IF(OR(ISNUMBER(SEARCH('[1]Lookup for use classification'!$B$7,C3448)),ISNUMBER(SEARCH('[1]Lookup for use classification'!$C$7,C3448)),ISNUMBER(SEARCH('[1]Lookup for use classification'!$D$7,C3448))),'[1]Lookup for use classification'!$A$7,IF(OR(ISNUMBER(SEARCH('[1]Lookup for use classification'!$B$9,C3448)),ISNUMBER(SEARCH('[1]Lookup for use classification'!$C$9,C3448)),ISNUMBER(SEARCH('[1]Lookup for use classification'!$D$9,C3448)),ISNUMBER(SEARCH('[1]Lookup for use classification'!$E$9,C3448)),ISNUMBER(SEARCH('[1]Lookup for use classification'!$F$9,C3448)),ISNUMBER(SEARCH('[1]Lookup for use classification'!$G$9,C3448)),ISNUMBER(SEARCH('[1]Lookup for use classification'!$H$9,C3448)),ISNUMBER(SEARCH('[1]Lookup for use classification'!$I$9,C3448)),ISNUMBER(SEARCH('[1]Lookup for use classification'!$J$9,C3448)),ISNUMBER(SEARCH('[1]Lookup for use classification'!$K$9,C3448))),'[1]Lookup for use classification'!$A$9,IF(OR(ISNUMBER(SEARCH('[1]Lookup for use classification'!$B$10,C3448)),ISNUMBER(SEARCH('[1]Lookup for use classification'!$C$10,C3448)),ISNUMBER(SEARCH('[1]Lookup for use classification'!$D$10,C3448)),ISNUMBER(SEARCH('[1]Lookup for use classification'!$E$10,C3448)),ISNUMBER(SEARCH('[1]Lookup for use classification'!$F$10,C3448)),ISNUMBER(SEARCH('[1]Lookup for use classification'!$G$10,C3448))),'[1]Lookup for use classification'!$A$10,IF(OR(ISNUMBER(SEARCH('[1]Lookup for use classification'!$B$11,C3448)),ISNUMBER(SEARCH('[1]Lookup for use classification'!$C$11,C3448))),'[1]Lookup for use classification'!$A$11,IF(OR(ISNUMBER(SEARCH('[1]Lookup for use classification'!$B$12,C3448)),ISNUMBER(SEARCH('[1]Lookup for use classification'!$C$12,C3448))),'[1]Lookup for use classification'!$A$12,IF(OR(ISNUMBER(SEARCH('[1]Lookup for use classification'!$B$13,C3448)),ISNUMBER(SEARCH('[1]Lookup for use classification'!$C$13,C3448)),ISNUMBER(SEARCH('[1]Lookup for use classification'!$D$13,C3448)),,ISNUMBER(SEARCH('[1]Lookup for use classification'!$C$13,C3448)),ISNUMBER(SEARCH('[1]Lookup for use classification'!$E$13,C3448))),'[1]Lookup for use classification'!$A$13,IF(OR(ISNUMBER(SEARCH('[1]Lookup for use classification'!$B$14,C3448)),ISNUMBER(SEARCH('[1]Lookup for use classification'!$C$14,C3448))),'[1]Lookup for use classification'!$A$14,"Other"))))))))))))</f>
        <v>Office</v>
      </c>
      <c r="E3448" s="240"/>
      <c r="F3448" s="259"/>
      <c r="G3448" s="259"/>
    </row>
    <row r="3449" spans="1:12" hidden="1">
      <c r="A3449" s="187" t="s">
        <v>1571</v>
      </c>
      <c r="B3449" s="167" t="s">
        <v>4456</v>
      </c>
      <c r="C3449" s="239" t="s">
        <v>1568</v>
      </c>
      <c r="D3449" s="6" t="str">
        <f>IF(OR(ISNUMBER(SEARCH('[1]Lookup for use classification'!$B$1,C3449)),ISNUMBER(SEARCH('[1]Lookup for use classification'!$C$1,C3449)),ISNUMBER(SEARCH('[1]Lookup for use classification'!$D$1,C3449)),ISNUMBER(SEARCH('[1]Lookup for use classification'!$E$1,C3449))),'[1]Lookup for use classification'!$A$1,IF(ISNUMBER(SEARCH('[1]Lookup for use classification'!$B$2,C3449)),'[1]Lookup for use classification'!$A$2,IF(ISNUMBER(SEARCH('[1]Lookup for use classification'!$B$3,C3449)),'[1]Lookup for use classification'!$A$3,IF(OR(ISNUMBER(SEARCH('[1]Lookup for use classification'!$B$4,C3449)),ISNUMBER(SEARCH('[1]Lookup for use classification'!$C$4,C3449)),ISNUMBER(SEARCH('[1]Lookup for use classification'!$D$4,C3449)),ISNUMBER(SEARCH('[1]Lookup for use classification'!$E$4,C3449))),'[1]Lookup for use classification'!$A$4,IF(OR(ISNUMBER(SEARCH('[1]Lookup for use classification'!$B$5,C3449)),ISNUMBER(SEARCH('[1]Lookup for use classification'!$C$5,C3449)),ISNUMBER(SEARCH('[1]Lookup for use classification'!$D$5,C3449))),'[1]Lookup for use classification'!$A$5,IF(OR(ISNUMBER(SEARCH('[1]Lookup for use classification'!$B$7,C3449)),ISNUMBER(SEARCH('[1]Lookup for use classification'!$C$7,C3449)),ISNUMBER(SEARCH('[1]Lookup for use classification'!$D$7,C3449))),'[1]Lookup for use classification'!$A$7,IF(OR(ISNUMBER(SEARCH('[1]Lookup for use classification'!$B$9,C3449)),ISNUMBER(SEARCH('[1]Lookup for use classification'!$C$9,C3449)),ISNUMBER(SEARCH('[1]Lookup for use classification'!$D$9,C3449)),ISNUMBER(SEARCH('[1]Lookup for use classification'!$E$9,C3449)),ISNUMBER(SEARCH('[1]Lookup for use classification'!$F$9,C3449)),ISNUMBER(SEARCH('[1]Lookup for use classification'!$G$9,C3449)),ISNUMBER(SEARCH('[1]Lookup for use classification'!$H$9,C3449)),ISNUMBER(SEARCH('[1]Lookup for use classification'!$I$9,C3449)),ISNUMBER(SEARCH('[1]Lookup for use classification'!$J$9,C3449)),ISNUMBER(SEARCH('[1]Lookup for use classification'!$K$9,C3449))),'[1]Lookup for use classification'!$A$9,IF(OR(ISNUMBER(SEARCH('[1]Lookup for use classification'!$B$10,C3449)),ISNUMBER(SEARCH('[1]Lookup for use classification'!$C$10,C3449)),ISNUMBER(SEARCH('[1]Lookup for use classification'!$D$10,C3449)),ISNUMBER(SEARCH('[1]Lookup for use classification'!$E$10,C3449)),ISNUMBER(SEARCH('[1]Lookup for use classification'!$F$10,C3449)),ISNUMBER(SEARCH('[1]Lookup for use classification'!$G$10,C3449))),'[1]Lookup for use classification'!$A$10,IF(OR(ISNUMBER(SEARCH('[1]Lookup for use classification'!$B$11,C3449)),ISNUMBER(SEARCH('[1]Lookup for use classification'!$C$11,C3449))),'[1]Lookup for use classification'!$A$11,IF(OR(ISNUMBER(SEARCH('[1]Lookup for use classification'!$B$12,C3449)),ISNUMBER(SEARCH('[1]Lookup for use classification'!$C$12,C3449))),'[1]Lookup for use classification'!$A$12,IF(OR(ISNUMBER(SEARCH('[1]Lookup for use classification'!$B$13,C3449)),ISNUMBER(SEARCH('[1]Lookup for use classification'!$C$13,C3449)),ISNUMBER(SEARCH('[1]Lookup for use classification'!$D$13,C3449)),,ISNUMBER(SEARCH('[1]Lookup for use classification'!$C$13,C3449)),ISNUMBER(SEARCH('[1]Lookup for use classification'!$E$13,C3449))),'[1]Lookup for use classification'!$A$13,IF(OR(ISNUMBER(SEARCH('[1]Lookup for use classification'!$B$14,C3449)),ISNUMBER(SEARCH('[1]Lookup for use classification'!$C$14,C3449))),'[1]Lookup for use classification'!$A$14,"Other"))))))))))))</f>
        <v>Office</v>
      </c>
      <c r="E3449" s="240"/>
      <c r="F3449" s="259"/>
      <c r="G3449" s="259"/>
    </row>
    <row r="3450" spans="1:12" hidden="1">
      <c r="A3450" s="188" t="s">
        <v>2843</v>
      </c>
      <c r="B3450" s="8" t="str">
        <f>IF(ISNA(VLOOKUP(CONCATENATE(A3450,C3450),ARIS!$A$1:$A$959,1,FALSE)),"","ARIS")</f>
        <v>ARIS</v>
      </c>
      <c r="C3450" s="223" t="s">
        <v>2845</v>
      </c>
      <c r="D3450" s="8" t="str">
        <f>IF(OR(ISNUMBER(SEARCH('[1]Lookup for use classification'!$B$1,C3450)),ISNUMBER(SEARCH('[1]Lookup for use classification'!$C$1,C3450)),ISNUMBER(SEARCH('[1]Lookup for use classification'!$D$1,C3450)),ISNUMBER(SEARCH('[1]Lookup for use classification'!$E$1,C3450))),'[1]Lookup for use classification'!$A$1,IF(ISNUMBER(SEARCH('[1]Lookup for use classification'!$B$2,C3450)),'[1]Lookup for use classification'!$A$2,IF(ISNUMBER(SEARCH('[1]Lookup for use classification'!$B$3,C3450)),'[1]Lookup for use classification'!$A$3,IF(OR(ISNUMBER(SEARCH('[1]Lookup for use classification'!$B$4,C3450)),ISNUMBER(SEARCH('[1]Lookup for use classification'!$C$4,C3450)),ISNUMBER(SEARCH('[1]Lookup for use classification'!$D$4,C3450)),ISNUMBER(SEARCH('[1]Lookup for use classification'!$E$4,C3450))),'[1]Lookup for use classification'!$A$4,IF(OR(ISNUMBER(SEARCH('[1]Lookup for use classification'!$B$5,C3450)),ISNUMBER(SEARCH('[1]Lookup for use classification'!$C$5,C3450)),ISNUMBER(SEARCH('[1]Lookup for use classification'!$D$5,C3450))),'[1]Lookup for use classification'!$A$5,IF(OR(ISNUMBER(SEARCH('[1]Lookup for use classification'!$B$7,C3450)),ISNUMBER(SEARCH('[1]Lookup for use classification'!$C$7,C3450)),ISNUMBER(SEARCH('[1]Lookup for use classification'!$D$7,C3450))),'[1]Lookup for use classification'!$A$7,IF(OR(ISNUMBER(SEARCH('[1]Lookup for use classification'!$B$9,C3450)),ISNUMBER(SEARCH('[1]Lookup for use classification'!$C$9,C3450)),ISNUMBER(SEARCH('[1]Lookup for use classification'!$D$9,C3450)),ISNUMBER(SEARCH('[1]Lookup for use classification'!$E$9,C3450)),ISNUMBER(SEARCH('[1]Lookup for use classification'!$F$9,C3450)),ISNUMBER(SEARCH('[1]Lookup for use classification'!$G$9,C3450)),ISNUMBER(SEARCH('[1]Lookup for use classification'!$H$9,C3450)),ISNUMBER(SEARCH('[1]Lookup for use classification'!$I$9,C3450)),ISNUMBER(SEARCH('[1]Lookup for use classification'!$J$9,C3450)),ISNUMBER(SEARCH('[1]Lookup for use classification'!$K$9,C3450))),'[1]Lookup for use classification'!$A$9,IF(OR(ISNUMBER(SEARCH('[1]Lookup for use classification'!$B$10,C3450)),ISNUMBER(SEARCH('[1]Lookup for use classification'!$C$10,C3450)),ISNUMBER(SEARCH('[1]Lookup for use classification'!$D$10,C3450)),ISNUMBER(SEARCH('[1]Lookup for use classification'!$E$10,C3450)),ISNUMBER(SEARCH('[1]Lookup for use classification'!$F$10,C3450)),ISNUMBER(SEARCH('[1]Lookup for use classification'!$G$10,C3450))),'[1]Lookup for use classification'!$A$10,IF(OR(ISNUMBER(SEARCH('[1]Lookup for use classification'!$B$11,C3450)),ISNUMBER(SEARCH('[1]Lookup for use classification'!$C$11,C3450))),'[1]Lookup for use classification'!$A$11,IF(OR(ISNUMBER(SEARCH('[1]Lookup for use classification'!$B$12,C3450)),ISNUMBER(SEARCH('[1]Lookup for use classification'!$C$12,C3450))),'[1]Lookup for use classification'!$A$12,IF(OR(ISNUMBER(SEARCH('[1]Lookup for use classification'!$B$13,C3450)),ISNUMBER(SEARCH('[1]Lookup for use classification'!$C$13,C3450)),ISNUMBER(SEARCH('[1]Lookup for use classification'!$D$13,C3450)),,ISNUMBER(SEARCH('[1]Lookup for use classification'!$C$13,C3450)),ISNUMBER(SEARCH('[1]Lookup for use classification'!$E$13,C3450))),'[1]Lookup for use classification'!$A$13,IF(OR(ISNUMBER(SEARCH('[1]Lookup for use classification'!$B$14,C3450)),ISNUMBER(SEARCH('[1]Lookup for use classification'!$C$14,C3450))),'[1]Lookup for use classification'!$A$14,"Other"))))))))))))</f>
        <v>Other</v>
      </c>
      <c r="E3450" s="224">
        <v>1104</v>
      </c>
      <c r="F3450" s="224"/>
      <c r="G3450" s="224"/>
      <c r="H3450" s="164">
        <v>289.05109489051097</v>
      </c>
      <c r="I3450" s="164"/>
    </row>
    <row r="3451" spans="1:12" hidden="1">
      <c r="A3451" s="188" t="s">
        <v>2843</v>
      </c>
      <c r="B3451" s="8" t="str">
        <f>IF(ISNA(VLOOKUP(CONCATENATE(A3451,C3451),ARIS!$A$1:$A$959,1,FALSE)),"","ARIS")</f>
        <v>ARIS</v>
      </c>
      <c r="C3451" s="223" t="s">
        <v>2844</v>
      </c>
      <c r="D3451" s="8" t="str">
        <f>IF(OR(ISNUMBER(SEARCH('[1]Lookup for use classification'!$B$1,C3451)),ISNUMBER(SEARCH('[1]Lookup for use classification'!$C$1,C3451)),ISNUMBER(SEARCH('[1]Lookup for use classification'!$D$1,C3451)),ISNUMBER(SEARCH('[1]Lookup for use classification'!$E$1,C3451))),'[1]Lookup for use classification'!$A$1,IF(ISNUMBER(SEARCH('[1]Lookup for use classification'!$B$2,C3451)),'[1]Lookup for use classification'!$A$2,IF(ISNUMBER(SEARCH('[1]Lookup for use classification'!$B$3,C3451)),'[1]Lookup for use classification'!$A$3,IF(OR(ISNUMBER(SEARCH('[1]Lookup for use classification'!$B$4,C3451)),ISNUMBER(SEARCH('[1]Lookup for use classification'!$C$4,C3451)),ISNUMBER(SEARCH('[1]Lookup for use classification'!$D$4,C3451)),ISNUMBER(SEARCH('[1]Lookup for use classification'!$E$4,C3451))),'[1]Lookup for use classification'!$A$4,IF(OR(ISNUMBER(SEARCH('[1]Lookup for use classification'!$B$5,C3451)),ISNUMBER(SEARCH('[1]Lookup for use classification'!$C$5,C3451)),ISNUMBER(SEARCH('[1]Lookup for use classification'!$D$5,C3451))),'[1]Lookup for use classification'!$A$5,IF(OR(ISNUMBER(SEARCH('[1]Lookup for use classification'!$B$7,C3451)),ISNUMBER(SEARCH('[1]Lookup for use classification'!$C$7,C3451)),ISNUMBER(SEARCH('[1]Lookup for use classification'!$D$7,C3451))),'[1]Lookup for use classification'!$A$7,IF(OR(ISNUMBER(SEARCH('[1]Lookup for use classification'!$B$9,C3451)),ISNUMBER(SEARCH('[1]Lookup for use classification'!$C$9,C3451)),ISNUMBER(SEARCH('[1]Lookup for use classification'!$D$9,C3451)),ISNUMBER(SEARCH('[1]Lookup for use classification'!$E$9,C3451)),ISNUMBER(SEARCH('[1]Lookup for use classification'!$F$9,C3451)),ISNUMBER(SEARCH('[1]Lookup for use classification'!$G$9,C3451)),ISNUMBER(SEARCH('[1]Lookup for use classification'!$H$9,C3451)),ISNUMBER(SEARCH('[1]Lookup for use classification'!$I$9,C3451)),ISNUMBER(SEARCH('[1]Lookup for use classification'!$J$9,C3451)),ISNUMBER(SEARCH('[1]Lookup for use classification'!$K$9,C3451))),'[1]Lookup for use classification'!$A$9,IF(OR(ISNUMBER(SEARCH('[1]Lookup for use classification'!$B$10,C3451)),ISNUMBER(SEARCH('[1]Lookup for use classification'!$C$10,C3451)),ISNUMBER(SEARCH('[1]Lookup for use classification'!$D$10,C3451)),ISNUMBER(SEARCH('[1]Lookup for use classification'!$E$10,C3451)),ISNUMBER(SEARCH('[1]Lookup for use classification'!$F$10,C3451)),ISNUMBER(SEARCH('[1]Lookup for use classification'!$G$10,C3451))),'[1]Lookup for use classification'!$A$10,IF(OR(ISNUMBER(SEARCH('[1]Lookup for use classification'!$B$11,C3451)),ISNUMBER(SEARCH('[1]Lookup for use classification'!$C$11,C3451))),'[1]Lookup for use classification'!$A$11,IF(OR(ISNUMBER(SEARCH('[1]Lookup for use classification'!$B$12,C3451)),ISNUMBER(SEARCH('[1]Lookup for use classification'!$C$12,C3451))),'[1]Lookup for use classification'!$A$12,IF(OR(ISNUMBER(SEARCH('[1]Lookup for use classification'!$B$13,C3451)),ISNUMBER(SEARCH('[1]Lookup for use classification'!$C$13,C3451)),ISNUMBER(SEARCH('[1]Lookup for use classification'!$D$13,C3451)),,ISNUMBER(SEARCH('[1]Lookup for use classification'!$C$13,C3451)),ISNUMBER(SEARCH('[1]Lookup for use classification'!$E$13,C3451))),'[1]Lookup for use classification'!$A$13,IF(OR(ISNUMBER(SEARCH('[1]Lookup for use classification'!$B$14,C3451)),ISNUMBER(SEARCH('[1]Lookup for use classification'!$C$14,C3451))),'[1]Lookup for use classification'!$A$14,"Other"))))))))))))</f>
        <v>Other</v>
      </c>
      <c r="E3451" s="224">
        <v>1200</v>
      </c>
      <c r="F3451" s="224"/>
      <c r="G3451" s="224"/>
      <c r="H3451" s="164">
        <v>289.05109489051097</v>
      </c>
      <c r="I3451" s="164"/>
      <c r="J3451" s="165">
        <v>3845.0346049999998</v>
      </c>
    </row>
    <row r="3452" spans="1:12" hidden="1">
      <c r="A3452" s="134" t="s">
        <v>1571</v>
      </c>
      <c r="B3452" s="8" t="str">
        <f>IF(ISNA(VLOOKUP(CONCATENATE(A3452,C3452),EUS!$B$2:$B$1939,1,FALSE)),"","End Use Study")</f>
        <v>End Use Study</v>
      </c>
      <c r="C3452" s="14" t="s">
        <v>2743</v>
      </c>
      <c r="D3452" s="8" t="str">
        <f>IF(OR(ISNUMBER(SEARCH('[1]Lookup for use classification'!$B$1,C3452)),ISNUMBER(SEARCH('[1]Lookup for use classification'!$C$1,C3452)),ISNUMBER(SEARCH('[1]Lookup for use classification'!$D$1,C3452)),ISNUMBER(SEARCH('[1]Lookup for use classification'!$E$1,C3452))),'[1]Lookup for use classification'!$A$1,IF(ISNUMBER(SEARCH('[1]Lookup for use classification'!$B$2,C3452)),'[1]Lookup for use classification'!$A$2,IF(ISNUMBER(SEARCH('[1]Lookup for use classification'!$B$3,C3452)),'[1]Lookup for use classification'!$A$3,IF(OR(ISNUMBER(SEARCH('[1]Lookup for use classification'!$B$4,C3452)),ISNUMBER(SEARCH('[1]Lookup for use classification'!$C$4,C3452)),ISNUMBER(SEARCH('[1]Lookup for use classification'!$D$4,C3452)),ISNUMBER(SEARCH('[1]Lookup for use classification'!$E$4,C3452))),'[1]Lookup for use classification'!$A$4,IF(OR(ISNUMBER(SEARCH('[1]Lookup for use classification'!$B$5,C3452)),ISNUMBER(SEARCH('[1]Lookup for use classification'!$C$5,C3452)),ISNUMBER(SEARCH('[1]Lookup for use classification'!$D$5,C3452))),'[1]Lookup for use classification'!$A$5,IF(OR(ISNUMBER(SEARCH('[1]Lookup for use classification'!$B$7,C3452)),ISNUMBER(SEARCH('[1]Lookup for use classification'!$C$7,C3452)),ISNUMBER(SEARCH('[1]Lookup for use classification'!$D$7,C3452))),'[1]Lookup for use classification'!$A$7,IF(OR(ISNUMBER(SEARCH('[1]Lookup for use classification'!$B$9,C3452)),ISNUMBER(SEARCH('[1]Lookup for use classification'!$C$9,C3452)),ISNUMBER(SEARCH('[1]Lookup for use classification'!$D$9,C3452)),ISNUMBER(SEARCH('[1]Lookup for use classification'!$E$9,C3452)),ISNUMBER(SEARCH('[1]Lookup for use classification'!$F$9,C3452)),ISNUMBER(SEARCH('[1]Lookup for use classification'!$G$9,C3452)),ISNUMBER(SEARCH('[1]Lookup for use classification'!$H$9,C3452)),ISNUMBER(SEARCH('[1]Lookup for use classification'!$I$9,C3452)),ISNUMBER(SEARCH('[1]Lookup for use classification'!$J$9,C3452)),ISNUMBER(SEARCH('[1]Lookup for use classification'!$K$9,C3452))),'[1]Lookup for use classification'!$A$9,IF(OR(ISNUMBER(SEARCH('[1]Lookup for use classification'!$B$10,C3452)),ISNUMBER(SEARCH('[1]Lookup for use classification'!$C$10,C3452)),ISNUMBER(SEARCH('[1]Lookup for use classification'!$D$10,C3452)),ISNUMBER(SEARCH('[1]Lookup for use classification'!$E$10,C3452)),ISNUMBER(SEARCH('[1]Lookup for use classification'!$F$10,C3452)),ISNUMBER(SEARCH('[1]Lookup for use classification'!$G$10,C3452))),'[1]Lookup for use classification'!$A$10,IF(OR(ISNUMBER(SEARCH('[1]Lookup for use classification'!$B$11,C3452)),ISNUMBER(SEARCH('[1]Lookup for use classification'!$C$11,C3452))),'[1]Lookup for use classification'!$A$11,IF(OR(ISNUMBER(SEARCH('[1]Lookup for use classification'!$B$12,C3452)),ISNUMBER(SEARCH('[1]Lookup for use classification'!$C$12,C3452))),'[1]Lookup for use classification'!$A$12,IF(OR(ISNUMBER(SEARCH('[1]Lookup for use classification'!$B$13,C3452)),ISNUMBER(SEARCH('[1]Lookup for use classification'!$C$13,C3452)),ISNUMBER(SEARCH('[1]Lookup for use classification'!$D$13,C3452)),,ISNUMBER(SEARCH('[1]Lookup for use classification'!$C$13,C3452)),ISNUMBER(SEARCH('[1]Lookup for use classification'!$E$13,C3452))),'[1]Lookup for use classification'!$A$13,IF(OR(ISNUMBER(SEARCH('[1]Lookup for use classification'!$B$14,C3452)),ISNUMBER(SEARCH('[1]Lookup for use classification'!$C$14,C3452))),'[1]Lookup for use classification'!$A$14,"Other"))))))))))))</f>
        <v>Other</v>
      </c>
      <c r="E3452" s="15"/>
      <c r="F3452" s="15"/>
      <c r="G3452" s="15"/>
      <c r="H3452" s="164"/>
      <c r="I3452" s="164"/>
      <c r="J3452" s="7"/>
      <c r="L3452" s="6"/>
    </row>
    <row r="3453" spans="1:12" hidden="1">
      <c r="A3453" s="134" t="s">
        <v>1571</v>
      </c>
      <c r="B3453" s="8" t="str">
        <f>IF(ISNA(VLOOKUP(CONCATENATE(A3453,C3453),EUS!$B$2:$B$1939,1,FALSE)),"","End Use Study")</f>
        <v>End Use Study</v>
      </c>
      <c r="C3453" s="14" t="s">
        <v>2743</v>
      </c>
      <c r="D3453" s="8" t="str">
        <f>IF(OR(ISNUMBER(SEARCH('[1]Lookup for use classification'!$B$1,C3453)),ISNUMBER(SEARCH('[1]Lookup for use classification'!$C$1,C3453)),ISNUMBER(SEARCH('[1]Lookup for use classification'!$D$1,C3453)),ISNUMBER(SEARCH('[1]Lookup for use classification'!$E$1,C3453))),'[1]Lookup for use classification'!$A$1,IF(ISNUMBER(SEARCH('[1]Lookup for use classification'!$B$2,C3453)),'[1]Lookup for use classification'!$A$2,IF(ISNUMBER(SEARCH('[1]Lookup for use classification'!$B$3,C3453)),'[1]Lookup for use classification'!$A$3,IF(OR(ISNUMBER(SEARCH('[1]Lookup for use classification'!$B$4,C3453)),ISNUMBER(SEARCH('[1]Lookup for use classification'!$C$4,C3453)),ISNUMBER(SEARCH('[1]Lookup for use classification'!$D$4,C3453)),ISNUMBER(SEARCH('[1]Lookup for use classification'!$E$4,C3453))),'[1]Lookup for use classification'!$A$4,IF(OR(ISNUMBER(SEARCH('[1]Lookup for use classification'!$B$5,C3453)),ISNUMBER(SEARCH('[1]Lookup for use classification'!$C$5,C3453)),ISNUMBER(SEARCH('[1]Lookup for use classification'!$D$5,C3453))),'[1]Lookup for use classification'!$A$5,IF(OR(ISNUMBER(SEARCH('[1]Lookup for use classification'!$B$7,C3453)),ISNUMBER(SEARCH('[1]Lookup for use classification'!$C$7,C3453)),ISNUMBER(SEARCH('[1]Lookup for use classification'!$D$7,C3453))),'[1]Lookup for use classification'!$A$7,IF(OR(ISNUMBER(SEARCH('[1]Lookup for use classification'!$B$9,C3453)),ISNUMBER(SEARCH('[1]Lookup for use classification'!$C$9,C3453)),ISNUMBER(SEARCH('[1]Lookup for use classification'!$D$9,C3453)),ISNUMBER(SEARCH('[1]Lookup for use classification'!$E$9,C3453)),ISNUMBER(SEARCH('[1]Lookup for use classification'!$F$9,C3453)),ISNUMBER(SEARCH('[1]Lookup for use classification'!$G$9,C3453)),ISNUMBER(SEARCH('[1]Lookup for use classification'!$H$9,C3453)),ISNUMBER(SEARCH('[1]Lookup for use classification'!$I$9,C3453)),ISNUMBER(SEARCH('[1]Lookup for use classification'!$J$9,C3453)),ISNUMBER(SEARCH('[1]Lookup for use classification'!$K$9,C3453))),'[1]Lookup for use classification'!$A$9,IF(OR(ISNUMBER(SEARCH('[1]Lookup for use classification'!$B$10,C3453)),ISNUMBER(SEARCH('[1]Lookup for use classification'!$C$10,C3453)),ISNUMBER(SEARCH('[1]Lookup for use classification'!$D$10,C3453)),ISNUMBER(SEARCH('[1]Lookup for use classification'!$E$10,C3453)),ISNUMBER(SEARCH('[1]Lookup for use classification'!$F$10,C3453)),ISNUMBER(SEARCH('[1]Lookup for use classification'!$G$10,C3453))),'[1]Lookup for use classification'!$A$10,IF(OR(ISNUMBER(SEARCH('[1]Lookup for use classification'!$B$11,C3453)),ISNUMBER(SEARCH('[1]Lookup for use classification'!$C$11,C3453))),'[1]Lookup for use classification'!$A$11,IF(OR(ISNUMBER(SEARCH('[1]Lookup for use classification'!$B$12,C3453)),ISNUMBER(SEARCH('[1]Lookup for use classification'!$C$12,C3453))),'[1]Lookup for use classification'!$A$12,IF(OR(ISNUMBER(SEARCH('[1]Lookup for use classification'!$B$13,C3453)),ISNUMBER(SEARCH('[1]Lookup for use classification'!$C$13,C3453)),ISNUMBER(SEARCH('[1]Lookup for use classification'!$D$13,C3453)),,ISNUMBER(SEARCH('[1]Lookup for use classification'!$C$13,C3453)),ISNUMBER(SEARCH('[1]Lookup for use classification'!$E$13,C3453))),'[1]Lookup for use classification'!$A$13,IF(OR(ISNUMBER(SEARCH('[1]Lookup for use classification'!$B$14,C3453)),ISNUMBER(SEARCH('[1]Lookup for use classification'!$C$14,C3453))),'[1]Lookup for use classification'!$A$14,"Other"))))))))))))</f>
        <v>Other</v>
      </c>
      <c r="E3453" s="15"/>
      <c r="F3453" s="9"/>
      <c r="G3453" s="15"/>
      <c r="H3453" s="164"/>
      <c r="I3453" s="164"/>
      <c r="J3453" s="7"/>
      <c r="L3453" s="6"/>
    </row>
    <row r="3454" spans="1:12" hidden="1">
      <c r="A3454" s="187" t="s">
        <v>1571</v>
      </c>
      <c r="B3454" s="167" t="s">
        <v>4456</v>
      </c>
      <c r="C3454" s="239" t="s">
        <v>1566</v>
      </c>
      <c r="D3454" s="6" t="str">
        <f>IF(OR(ISNUMBER(SEARCH('[1]Lookup for use classification'!$B$1,C3454)),ISNUMBER(SEARCH('[1]Lookup for use classification'!$C$1,C3454)),ISNUMBER(SEARCH('[1]Lookup for use classification'!$D$1,C3454)),ISNUMBER(SEARCH('[1]Lookup for use classification'!$E$1,C3454))),'[1]Lookup for use classification'!$A$1,IF(ISNUMBER(SEARCH('[1]Lookup for use classification'!$B$2,C3454)),'[1]Lookup for use classification'!$A$2,IF(ISNUMBER(SEARCH('[1]Lookup for use classification'!$B$3,C3454)),'[1]Lookup for use classification'!$A$3,IF(OR(ISNUMBER(SEARCH('[1]Lookup for use classification'!$B$4,C3454)),ISNUMBER(SEARCH('[1]Lookup for use classification'!$C$4,C3454)),ISNUMBER(SEARCH('[1]Lookup for use classification'!$D$4,C3454)),ISNUMBER(SEARCH('[1]Lookup for use classification'!$E$4,C3454))),'[1]Lookup for use classification'!$A$4,IF(OR(ISNUMBER(SEARCH('[1]Lookup for use classification'!$B$5,C3454)),ISNUMBER(SEARCH('[1]Lookup for use classification'!$C$5,C3454)),ISNUMBER(SEARCH('[1]Lookup for use classification'!$D$5,C3454))),'[1]Lookup for use classification'!$A$5,IF(OR(ISNUMBER(SEARCH('[1]Lookup for use classification'!$B$7,C3454)),ISNUMBER(SEARCH('[1]Lookup for use classification'!$C$7,C3454)),ISNUMBER(SEARCH('[1]Lookup for use classification'!$D$7,C3454))),'[1]Lookup for use classification'!$A$7,IF(OR(ISNUMBER(SEARCH('[1]Lookup for use classification'!$B$9,C3454)),ISNUMBER(SEARCH('[1]Lookup for use classification'!$C$9,C3454)),ISNUMBER(SEARCH('[1]Lookup for use classification'!$D$9,C3454)),ISNUMBER(SEARCH('[1]Lookup for use classification'!$E$9,C3454)),ISNUMBER(SEARCH('[1]Lookup for use classification'!$F$9,C3454)),ISNUMBER(SEARCH('[1]Lookup for use classification'!$G$9,C3454)),ISNUMBER(SEARCH('[1]Lookup for use classification'!$H$9,C3454)),ISNUMBER(SEARCH('[1]Lookup for use classification'!$I$9,C3454)),ISNUMBER(SEARCH('[1]Lookup for use classification'!$J$9,C3454)),ISNUMBER(SEARCH('[1]Lookup for use classification'!$K$9,C3454))),'[1]Lookup for use classification'!$A$9,IF(OR(ISNUMBER(SEARCH('[1]Lookup for use classification'!$B$10,C3454)),ISNUMBER(SEARCH('[1]Lookup for use classification'!$C$10,C3454)),ISNUMBER(SEARCH('[1]Lookup for use classification'!$D$10,C3454)),ISNUMBER(SEARCH('[1]Lookup for use classification'!$E$10,C3454)),ISNUMBER(SEARCH('[1]Lookup for use classification'!$F$10,C3454)),ISNUMBER(SEARCH('[1]Lookup for use classification'!$G$10,C3454))),'[1]Lookup for use classification'!$A$10,IF(OR(ISNUMBER(SEARCH('[1]Lookup for use classification'!$B$11,C3454)),ISNUMBER(SEARCH('[1]Lookup for use classification'!$C$11,C3454))),'[1]Lookup for use classification'!$A$11,IF(OR(ISNUMBER(SEARCH('[1]Lookup for use classification'!$B$12,C3454)),ISNUMBER(SEARCH('[1]Lookup for use classification'!$C$12,C3454))),'[1]Lookup for use classification'!$A$12,IF(OR(ISNUMBER(SEARCH('[1]Lookup for use classification'!$B$13,C3454)),ISNUMBER(SEARCH('[1]Lookup for use classification'!$C$13,C3454)),ISNUMBER(SEARCH('[1]Lookup for use classification'!$D$13,C3454)),,ISNUMBER(SEARCH('[1]Lookup for use classification'!$C$13,C3454)),ISNUMBER(SEARCH('[1]Lookup for use classification'!$E$13,C3454))),'[1]Lookup for use classification'!$A$13,IF(OR(ISNUMBER(SEARCH('[1]Lookup for use classification'!$B$14,C3454)),ISNUMBER(SEARCH('[1]Lookup for use classification'!$C$14,C3454))),'[1]Lookup for use classification'!$A$14,"Other"))))))))))))</f>
        <v>Other</v>
      </c>
      <c r="E3454" s="240"/>
      <c r="F3454" s="259"/>
      <c r="G3454" s="259"/>
    </row>
    <row r="3455" spans="1:12" hidden="1">
      <c r="A3455" s="187" t="s">
        <v>1571</v>
      </c>
      <c r="B3455" s="167" t="s">
        <v>4456</v>
      </c>
      <c r="C3455" s="239" t="s">
        <v>1569</v>
      </c>
      <c r="D3455" s="6" t="str">
        <f>IF(OR(ISNUMBER(SEARCH('[1]Lookup for use classification'!$B$1,C3455)),ISNUMBER(SEARCH('[1]Lookup for use classification'!$C$1,C3455)),ISNUMBER(SEARCH('[1]Lookup for use classification'!$D$1,C3455)),ISNUMBER(SEARCH('[1]Lookup for use classification'!$E$1,C3455))),'[1]Lookup for use classification'!$A$1,IF(ISNUMBER(SEARCH('[1]Lookup for use classification'!$B$2,C3455)),'[1]Lookup for use classification'!$A$2,IF(ISNUMBER(SEARCH('[1]Lookup for use classification'!$B$3,C3455)),'[1]Lookup for use classification'!$A$3,IF(OR(ISNUMBER(SEARCH('[1]Lookup for use classification'!$B$4,C3455)),ISNUMBER(SEARCH('[1]Lookup for use classification'!$C$4,C3455)),ISNUMBER(SEARCH('[1]Lookup for use classification'!$D$4,C3455)),ISNUMBER(SEARCH('[1]Lookup for use classification'!$E$4,C3455))),'[1]Lookup for use classification'!$A$4,IF(OR(ISNUMBER(SEARCH('[1]Lookup for use classification'!$B$5,C3455)),ISNUMBER(SEARCH('[1]Lookup for use classification'!$C$5,C3455)),ISNUMBER(SEARCH('[1]Lookup for use classification'!$D$5,C3455))),'[1]Lookup for use classification'!$A$5,IF(OR(ISNUMBER(SEARCH('[1]Lookup for use classification'!$B$7,C3455)),ISNUMBER(SEARCH('[1]Lookup for use classification'!$C$7,C3455)),ISNUMBER(SEARCH('[1]Lookup for use classification'!$D$7,C3455))),'[1]Lookup for use classification'!$A$7,IF(OR(ISNUMBER(SEARCH('[1]Lookup for use classification'!$B$9,C3455)),ISNUMBER(SEARCH('[1]Lookup for use classification'!$C$9,C3455)),ISNUMBER(SEARCH('[1]Lookup for use classification'!$D$9,C3455)),ISNUMBER(SEARCH('[1]Lookup for use classification'!$E$9,C3455)),ISNUMBER(SEARCH('[1]Lookup for use classification'!$F$9,C3455)),ISNUMBER(SEARCH('[1]Lookup for use classification'!$G$9,C3455)),ISNUMBER(SEARCH('[1]Lookup for use classification'!$H$9,C3455)),ISNUMBER(SEARCH('[1]Lookup for use classification'!$I$9,C3455)),ISNUMBER(SEARCH('[1]Lookup for use classification'!$J$9,C3455)),ISNUMBER(SEARCH('[1]Lookup for use classification'!$K$9,C3455))),'[1]Lookup for use classification'!$A$9,IF(OR(ISNUMBER(SEARCH('[1]Lookup for use classification'!$B$10,C3455)),ISNUMBER(SEARCH('[1]Lookup for use classification'!$C$10,C3455)),ISNUMBER(SEARCH('[1]Lookup for use classification'!$D$10,C3455)),ISNUMBER(SEARCH('[1]Lookup for use classification'!$E$10,C3455)),ISNUMBER(SEARCH('[1]Lookup for use classification'!$F$10,C3455)),ISNUMBER(SEARCH('[1]Lookup for use classification'!$G$10,C3455))),'[1]Lookup for use classification'!$A$10,IF(OR(ISNUMBER(SEARCH('[1]Lookup for use classification'!$B$11,C3455)),ISNUMBER(SEARCH('[1]Lookup for use classification'!$C$11,C3455))),'[1]Lookup for use classification'!$A$11,IF(OR(ISNUMBER(SEARCH('[1]Lookup for use classification'!$B$12,C3455)),ISNUMBER(SEARCH('[1]Lookup for use classification'!$C$12,C3455))),'[1]Lookup for use classification'!$A$12,IF(OR(ISNUMBER(SEARCH('[1]Lookup for use classification'!$B$13,C3455)),ISNUMBER(SEARCH('[1]Lookup for use classification'!$C$13,C3455)),ISNUMBER(SEARCH('[1]Lookup for use classification'!$D$13,C3455)),,ISNUMBER(SEARCH('[1]Lookup for use classification'!$C$13,C3455)),ISNUMBER(SEARCH('[1]Lookup for use classification'!$E$13,C3455))),'[1]Lookup for use classification'!$A$13,IF(OR(ISNUMBER(SEARCH('[1]Lookup for use classification'!$B$14,C3455)),ISNUMBER(SEARCH('[1]Lookup for use classification'!$C$14,C3455))),'[1]Lookup for use classification'!$A$14,"Other"))))))))))))</f>
        <v>Other</v>
      </c>
      <c r="E3455" s="240"/>
      <c r="F3455" s="259"/>
      <c r="G3455" s="259"/>
    </row>
    <row r="3456" spans="1:12" hidden="1">
      <c r="A3456" s="187" t="s">
        <v>1571</v>
      </c>
      <c r="B3456" s="167" t="s">
        <v>4456</v>
      </c>
      <c r="C3456" s="239" t="s">
        <v>255</v>
      </c>
      <c r="D3456" s="6" t="str">
        <f>IF(OR(ISNUMBER(SEARCH('[1]Lookup for use classification'!$B$1,C3456)),ISNUMBER(SEARCH('[1]Lookup for use classification'!$C$1,C3456)),ISNUMBER(SEARCH('[1]Lookup for use classification'!$D$1,C3456)),ISNUMBER(SEARCH('[1]Lookup for use classification'!$E$1,C3456))),'[1]Lookup for use classification'!$A$1,IF(ISNUMBER(SEARCH('[1]Lookup for use classification'!$B$2,C3456)),'[1]Lookup for use classification'!$A$2,IF(ISNUMBER(SEARCH('[1]Lookup for use classification'!$B$3,C3456)),'[1]Lookup for use classification'!$A$3,IF(OR(ISNUMBER(SEARCH('[1]Lookup for use classification'!$B$4,C3456)),ISNUMBER(SEARCH('[1]Lookup for use classification'!$C$4,C3456)),ISNUMBER(SEARCH('[1]Lookup for use classification'!$D$4,C3456)),ISNUMBER(SEARCH('[1]Lookup for use classification'!$E$4,C3456))),'[1]Lookup for use classification'!$A$4,IF(OR(ISNUMBER(SEARCH('[1]Lookup for use classification'!$B$5,C3456)),ISNUMBER(SEARCH('[1]Lookup for use classification'!$C$5,C3456)),ISNUMBER(SEARCH('[1]Lookup for use classification'!$D$5,C3456))),'[1]Lookup for use classification'!$A$5,IF(OR(ISNUMBER(SEARCH('[1]Lookup for use classification'!$B$7,C3456)),ISNUMBER(SEARCH('[1]Lookup for use classification'!$C$7,C3456)),ISNUMBER(SEARCH('[1]Lookup for use classification'!$D$7,C3456))),'[1]Lookup for use classification'!$A$7,IF(OR(ISNUMBER(SEARCH('[1]Lookup for use classification'!$B$9,C3456)),ISNUMBER(SEARCH('[1]Lookup for use classification'!$C$9,C3456)),ISNUMBER(SEARCH('[1]Lookup for use classification'!$D$9,C3456)),ISNUMBER(SEARCH('[1]Lookup for use classification'!$E$9,C3456)),ISNUMBER(SEARCH('[1]Lookup for use classification'!$F$9,C3456)),ISNUMBER(SEARCH('[1]Lookup for use classification'!$G$9,C3456)),ISNUMBER(SEARCH('[1]Lookup for use classification'!$H$9,C3456)),ISNUMBER(SEARCH('[1]Lookup for use classification'!$I$9,C3456)),ISNUMBER(SEARCH('[1]Lookup for use classification'!$J$9,C3456)),ISNUMBER(SEARCH('[1]Lookup for use classification'!$K$9,C3456))),'[1]Lookup for use classification'!$A$9,IF(OR(ISNUMBER(SEARCH('[1]Lookup for use classification'!$B$10,C3456)),ISNUMBER(SEARCH('[1]Lookup for use classification'!$C$10,C3456)),ISNUMBER(SEARCH('[1]Lookup for use classification'!$D$10,C3456)),ISNUMBER(SEARCH('[1]Lookup for use classification'!$E$10,C3456)),ISNUMBER(SEARCH('[1]Lookup for use classification'!$F$10,C3456)),ISNUMBER(SEARCH('[1]Lookup for use classification'!$G$10,C3456))),'[1]Lookup for use classification'!$A$10,IF(OR(ISNUMBER(SEARCH('[1]Lookup for use classification'!$B$11,C3456)),ISNUMBER(SEARCH('[1]Lookup for use classification'!$C$11,C3456))),'[1]Lookup for use classification'!$A$11,IF(OR(ISNUMBER(SEARCH('[1]Lookup for use classification'!$B$12,C3456)),ISNUMBER(SEARCH('[1]Lookup for use classification'!$C$12,C3456))),'[1]Lookup for use classification'!$A$12,IF(OR(ISNUMBER(SEARCH('[1]Lookup for use classification'!$B$13,C3456)),ISNUMBER(SEARCH('[1]Lookup for use classification'!$C$13,C3456)),ISNUMBER(SEARCH('[1]Lookup for use classification'!$D$13,C3456)),,ISNUMBER(SEARCH('[1]Lookup for use classification'!$C$13,C3456)),ISNUMBER(SEARCH('[1]Lookup for use classification'!$E$13,C3456))),'[1]Lookup for use classification'!$A$13,IF(OR(ISNUMBER(SEARCH('[1]Lookup for use classification'!$B$14,C3456)),ISNUMBER(SEARCH('[1]Lookup for use classification'!$C$14,C3456))),'[1]Lookup for use classification'!$A$14,"Other"))))))))))))</f>
        <v>Other</v>
      </c>
      <c r="E3456" s="240"/>
      <c r="F3456" s="259"/>
      <c r="G3456" s="259"/>
    </row>
    <row r="3457" spans="1:12" hidden="1">
      <c r="A3457" s="187" t="s">
        <v>1571</v>
      </c>
      <c r="B3457" s="167" t="s">
        <v>4456</v>
      </c>
      <c r="C3457" s="239" t="s">
        <v>1570</v>
      </c>
      <c r="D3457" s="6" t="str">
        <f>IF(OR(ISNUMBER(SEARCH('[1]Lookup for use classification'!$B$1,C3457)),ISNUMBER(SEARCH('[1]Lookup for use classification'!$C$1,C3457)),ISNUMBER(SEARCH('[1]Lookup for use classification'!$D$1,C3457)),ISNUMBER(SEARCH('[1]Lookup for use classification'!$E$1,C3457))),'[1]Lookup for use classification'!$A$1,IF(ISNUMBER(SEARCH('[1]Lookup for use classification'!$B$2,C3457)),'[1]Lookup for use classification'!$A$2,IF(ISNUMBER(SEARCH('[1]Lookup for use classification'!$B$3,C3457)),'[1]Lookup for use classification'!$A$3,IF(OR(ISNUMBER(SEARCH('[1]Lookup for use classification'!$B$4,C3457)),ISNUMBER(SEARCH('[1]Lookup for use classification'!$C$4,C3457)),ISNUMBER(SEARCH('[1]Lookup for use classification'!$D$4,C3457)),ISNUMBER(SEARCH('[1]Lookup for use classification'!$E$4,C3457))),'[1]Lookup for use classification'!$A$4,IF(OR(ISNUMBER(SEARCH('[1]Lookup for use classification'!$B$5,C3457)),ISNUMBER(SEARCH('[1]Lookup for use classification'!$C$5,C3457)),ISNUMBER(SEARCH('[1]Lookup for use classification'!$D$5,C3457))),'[1]Lookup for use classification'!$A$5,IF(OR(ISNUMBER(SEARCH('[1]Lookup for use classification'!$B$7,C3457)),ISNUMBER(SEARCH('[1]Lookup for use classification'!$C$7,C3457)),ISNUMBER(SEARCH('[1]Lookup for use classification'!$D$7,C3457))),'[1]Lookup for use classification'!$A$7,IF(OR(ISNUMBER(SEARCH('[1]Lookup for use classification'!$B$9,C3457)),ISNUMBER(SEARCH('[1]Lookup for use classification'!$C$9,C3457)),ISNUMBER(SEARCH('[1]Lookup for use classification'!$D$9,C3457)),ISNUMBER(SEARCH('[1]Lookup for use classification'!$E$9,C3457)),ISNUMBER(SEARCH('[1]Lookup for use classification'!$F$9,C3457)),ISNUMBER(SEARCH('[1]Lookup for use classification'!$G$9,C3457)),ISNUMBER(SEARCH('[1]Lookup for use classification'!$H$9,C3457)),ISNUMBER(SEARCH('[1]Lookup for use classification'!$I$9,C3457)),ISNUMBER(SEARCH('[1]Lookup for use classification'!$J$9,C3457)),ISNUMBER(SEARCH('[1]Lookup for use classification'!$K$9,C3457))),'[1]Lookup for use classification'!$A$9,IF(OR(ISNUMBER(SEARCH('[1]Lookup for use classification'!$B$10,C3457)),ISNUMBER(SEARCH('[1]Lookup for use classification'!$C$10,C3457)),ISNUMBER(SEARCH('[1]Lookup for use classification'!$D$10,C3457)),ISNUMBER(SEARCH('[1]Lookup for use classification'!$E$10,C3457)),ISNUMBER(SEARCH('[1]Lookup for use classification'!$F$10,C3457)),ISNUMBER(SEARCH('[1]Lookup for use classification'!$G$10,C3457))),'[1]Lookup for use classification'!$A$10,IF(OR(ISNUMBER(SEARCH('[1]Lookup for use classification'!$B$11,C3457)),ISNUMBER(SEARCH('[1]Lookup for use classification'!$C$11,C3457))),'[1]Lookup for use classification'!$A$11,IF(OR(ISNUMBER(SEARCH('[1]Lookup for use classification'!$B$12,C3457)),ISNUMBER(SEARCH('[1]Lookup for use classification'!$C$12,C3457))),'[1]Lookup for use classification'!$A$12,IF(OR(ISNUMBER(SEARCH('[1]Lookup for use classification'!$B$13,C3457)),ISNUMBER(SEARCH('[1]Lookup for use classification'!$C$13,C3457)),ISNUMBER(SEARCH('[1]Lookup for use classification'!$D$13,C3457)),,ISNUMBER(SEARCH('[1]Lookup for use classification'!$C$13,C3457)),ISNUMBER(SEARCH('[1]Lookup for use classification'!$E$13,C3457))),'[1]Lookup for use classification'!$A$13,IF(OR(ISNUMBER(SEARCH('[1]Lookup for use classification'!$B$14,C3457)),ISNUMBER(SEARCH('[1]Lookup for use classification'!$C$14,C3457))),'[1]Lookup for use classification'!$A$14,"Other"))))))))))))</f>
        <v>Other</v>
      </c>
      <c r="E3457" s="240"/>
      <c r="F3457" s="259"/>
      <c r="G3457" s="259"/>
    </row>
    <row r="3458" spans="1:12" hidden="1">
      <c r="A3458" s="138" t="s">
        <v>1571</v>
      </c>
      <c r="B3458" s="8" t="str">
        <f>IF(ISNA(VLOOKUP(CONCATENATE(A3458,C3458),EUS!$B$2:$B$1939,1,FALSE)),"","End Use Study")</f>
        <v>End Use Study</v>
      </c>
      <c r="C3458" s="14" t="s">
        <v>48</v>
      </c>
      <c r="D3458" s="162" t="s">
        <v>2424</v>
      </c>
      <c r="E3458" s="15">
        <v>2000</v>
      </c>
      <c r="F3458" s="15"/>
      <c r="G3458" s="15"/>
      <c r="H3458" s="164">
        <v>300</v>
      </c>
      <c r="I3458" s="164"/>
      <c r="J3458" s="7">
        <v>3500</v>
      </c>
      <c r="L3458" s="6"/>
    </row>
    <row r="3459" spans="1:12" hidden="1">
      <c r="A3459" s="187" t="s">
        <v>1571</v>
      </c>
      <c r="B3459" s="167" t="s">
        <v>4456</v>
      </c>
      <c r="C3459" s="239" t="s">
        <v>162</v>
      </c>
      <c r="D3459" s="6" t="str">
        <f>IF(OR(ISNUMBER(SEARCH('[1]Lookup for use classification'!$B$1,C3459)),ISNUMBER(SEARCH('[1]Lookup for use classification'!$C$1,C3459)),ISNUMBER(SEARCH('[1]Lookup for use classification'!$D$1,C3459)),ISNUMBER(SEARCH('[1]Lookup for use classification'!$E$1,C3459))),'[1]Lookup for use classification'!$A$1,IF(ISNUMBER(SEARCH('[1]Lookup for use classification'!$B$2,C3459)),'[1]Lookup for use classification'!$A$2,IF(ISNUMBER(SEARCH('[1]Lookup for use classification'!$B$3,C3459)),'[1]Lookup for use classification'!$A$3,IF(OR(ISNUMBER(SEARCH('[1]Lookup for use classification'!$B$4,C3459)),ISNUMBER(SEARCH('[1]Lookup for use classification'!$C$4,C3459)),ISNUMBER(SEARCH('[1]Lookup for use classification'!$D$4,C3459)),ISNUMBER(SEARCH('[1]Lookup for use classification'!$E$4,C3459))),'[1]Lookup for use classification'!$A$4,IF(OR(ISNUMBER(SEARCH('[1]Lookup for use classification'!$B$5,C3459)),ISNUMBER(SEARCH('[1]Lookup for use classification'!$C$5,C3459)),ISNUMBER(SEARCH('[1]Lookup for use classification'!$D$5,C3459))),'[1]Lookup for use classification'!$A$5,IF(OR(ISNUMBER(SEARCH('[1]Lookup for use classification'!$B$7,C3459)),ISNUMBER(SEARCH('[1]Lookup for use classification'!$C$7,C3459)),ISNUMBER(SEARCH('[1]Lookup for use classification'!$D$7,C3459))),'[1]Lookup for use classification'!$A$7,IF(OR(ISNUMBER(SEARCH('[1]Lookup for use classification'!$B$9,C3459)),ISNUMBER(SEARCH('[1]Lookup for use classification'!$C$9,C3459)),ISNUMBER(SEARCH('[1]Lookup for use classification'!$D$9,C3459)),ISNUMBER(SEARCH('[1]Lookup for use classification'!$E$9,C3459)),ISNUMBER(SEARCH('[1]Lookup for use classification'!$F$9,C3459)),ISNUMBER(SEARCH('[1]Lookup for use classification'!$G$9,C3459)),ISNUMBER(SEARCH('[1]Lookup for use classification'!$H$9,C3459)),ISNUMBER(SEARCH('[1]Lookup for use classification'!$I$9,C3459)),ISNUMBER(SEARCH('[1]Lookup for use classification'!$J$9,C3459)),ISNUMBER(SEARCH('[1]Lookup for use classification'!$K$9,C3459))),'[1]Lookup for use classification'!$A$9,IF(OR(ISNUMBER(SEARCH('[1]Lookup for use classification'!$B$10,C3459)),ISNUMBER(SEARCH('[1]Lookup for use classification'!$C$10,C3459)),ISNUMBER(SEARCH('[1]Lookup for use classification'!$D$10,C3459)),ISNUMBER(SEARCH('[1]Lookup for use classification'!$E$10,C3459)),ISNUMBER(SEARCH('[1]Lookup for use classification'!$F$10,C3459)),ISNUMBER(SEARCH('[1]Lookup for use classification'!$G$10,C3459))),'[1]Lookup for use classification'!$A$10,IF(OR(ISNUMBER(SEARCH('[1]Lookup for use classification'!$B$11,C3459)),ISNUMBER(SEARCH('[1]Lookup for use classification'!$C$11,C3459))),'[1]Lookup for use classification'!$A$11,IF(OR(ISNUMBER(SEARCH('[1]Lookup for use classification'!$B$12,C3459)),ISNUMBER(SEARCH('[1]Lookup for use classification'!$C$12,C3459))),'[1]Lookup for use classification'!$A$12,IF(OR(ISNUMBER(SEARCH('[1]Lookup for use classification'!$B$13,C3459)),ISNUMBER(SEARCH('[1]Lookup for use classification'!$C$13,C3459)),ISNUMBER(SEARCH('[1]Lookup for use classification'!$D$13,C3459)),,ISNUMBER(SEARCH('[1]Lookup for use classification'!$C$13,C3459)),ISNUMBER(SEARCH('[1]Lookup for use classification'!$E$13,C3459))),'[1]Lookup for use classification'!$A$13,IF(OR(ISNUMBER(SEARCH('[1]Lookup for use classification'!$B$14,C3459)),ISNUMBER(SEARCH('[1]Lookup for use classification'!$C$14,C3459))),'[1]Lookup for use classification'!$A$14,"Other"))))))))))))</f>
        <v>Public Assembly</v>
      </c>
      <c r="E3459" s="240"/>
      <c r="F3459" s="259"/>
      <c r="G3459" s="259"/>
    </row>
    <row r="3460" spans="1:12" hidden="1">
      <c r="A3460" s="187" t="s">
        <v>1571</v>
      </c>
      <c r="B3460" s="167" t="s">
        <v>4456</v>
      </c>
      <c r="C3460" s="239" t="s">
        <v>144</v>
      </c>
      <c r="D3460" s="6" t="str">
        <f>IF(OR(ISNUMBER(SEARCH('[1]Lookup for use classification'!$B$1,C3460)),ISNUMBER(SEARCH('[1]Lookup for use classification'!$C$1,C3460)),ISNUMBER(SEARCH('[1]Lookup for use classification'!$D$1,C3460)),ISNUMBER(SEARCH('[1]Lookup for use classification'!$E$1,C3460))),'[1]Lookup for use classification'!$A$1,IF(ISNUMBER(SEARCH('[1]Lookup for use classification'!$B$2,C3460)),'[1]Lookup for use classification'!$A$2,IF(ISNUMBER(SEARCH('[1]Lookup for use classification'!$B$3,C3460)),'[1]Lookup for use classification'!$A$3,IF(OR(ISNUMBER(SEARCH('[1]Lookup for use classification'!$B$4,C3460)),ISNUMBER(SEARCH('[1]Lookup for use classification'!$C$4,C3460)),ISNUMBER(SEARCH('[1]Lookup for use classification'!$D$4,C3460)),ISNUMBER(SEARCH('[1]Lookup for use classification'!$E$4,C3460))),'[1]Lookup for use classification'!$A$4,IF(OR(ISNUMBER(SEARCH('[1]Lookup for use classification'!$B$5,C3460)),ISNUMBER(SEARCH('[1]Lookup for use classification'!$C$5,C3460)),ISNUMBER(SEARCH('[1]Lookup for use classification'!$D$5,C3460))),'[1]Lookup for use classification'!$A$5,IF(OR(ISNUMBER(SEARCH('[1]Lookup for use classification'!$B$7,C3460)),ISNUMBER(SEARCH('[1]Lookup for use classification'!$C$7,C3460)),ISNUMBER(SEARCH('[1]Lookup for use classification'!$D$7,C3460))),'[1]Lookup for use classification'!$A$7,IF(OR(ISNUMBER(SEARCH('[1]Lookup for use classification'!$B$9,C3460)),ISNUMBER(SEARCH('[1]Lookup for use classification'!$C$9,C3460)),ISNUMBER(SEARCH('[1]Lookup for use classification'!$D$9,C3460)),ISNUMBER(SEARCH('[1]Lookup for use classification'!$E$9,C3460)),ISNUMBER(SEARCH('[1]Lookup for use classification'!$F$9,C3460)),ISNUMBER(SEARCH('[1]Lookup for use classification'!$G$9,C3460)),ISNUMBER(SEARCH('[1]Lookup for use classification'!$H$9,C3460)),ISNUMBER(SEARCH('[1]Lookup for use classification'!$I$9,C3460)),ISNUMBER(SEARCH('[1]Lookup for use classification'!$J$9,C3460)),ISNUMBER(SEARCH('[1]Lookup for use classification'!$K$9,C3460))),'[1]Lookup for use classification'!$A$9,IF(OR(ISNUMBER(SEARCH('[1]Lookup for use classification'!$B$10,C3460)),ISNUMBER(SEARCH('[1]Lookup for use classification'!$C$10,C3460)),ISNUMBER(SEARCH('[1]Lookup for use classification'!$D$10,C3460)),ISNUMBER(SEARCH('[1]Lookup for use classification'!$E$10,C3460)),ISNUMBER(SEARCH('[1]Lookup for use classification'!$F$10,C3460)),ISNUMBER(SEARCH('[1]Lookup for use classification'!$G$10,C3460))),'[1]Lookup for use classification'!$A$10,IF(OR(ISNUMBER(SEARCH('[1]Lookup for use classification'!$B$11,C3460)),ISNUMBER(SEARCH('[1]Lookup for use classification'!$C$11,C3460))),'[1]Lookup for use classification'!$A$11,IF(OR(ISNUMBER(SEARCH('[1]Lookup for use classification'!$B$12,C3460)),ISNUMBER(SEARCH('[1]Lookup for use classification'!$C$12,C3460))),'[1]Lookup for use classification'!$A$12,IF(OR(ISNUMBER(SEARCH('[1]Lookup for use classification'!$B$13,C3460)),ISNUMBER(SEARCH('[1]Lookup for use classification'!$C$13,C3460)),ISNUMBER(SEARCH('[1]Lookup for use classification'!$D$13,C3460)),,ISNUMBER(SEARCH('[1]Lookup for use classification'!$C$13,C3460)),ISNUMBER(SEARCH('[1]Lookup for use classification'!$E$13,C3460))),'[1]Lookup for use classification'!$A$13,IF(OR(ISNUMBER(SEARCH('[1]Lookup for use classification'!$B$14,C3460)),ISNUMBER(SEARCH('[1]Lookup for use classification'!$C$14,C3460))),'[1]Lookup for use classification'!$A$14,"Other"))))))))))))</f>
        <v>Water &amp; Sewer</v>
      </c>
      <c r="E3460" s="240">
        <v>900</v>
      </c>
      <c r="F3460" s="259"/>
      <c r="G3460" s="259"/>
    </row>
    <row r="3461" spans="1:12" hidden="1">
      <c r="A3461" s="134" t="s">
        <v>2117</v>
      </c>
      <c r="B3461" s="8" t="str">
        <f>IF(ISNA(VLOOKUP(CONCATENATE(A3461,C3461),EUS!$B$2:$B$1939,1,FALSE)),"","End Use Study")</f>
        <v>End Use Study</v>
      </c>
      <c r="C3461" s="14" t="s">
        <v>58</v>
      </c>
      <c r="D3461" s="162" t="s">
        <v>3335</v>
      </c>
      <c r="E3461" s="15">
        <v>61300</v>
      </c>
      <c r="F3461" s="15"/>
      <c r="G3461" s="15"/>
      <c r="H3461" s="164">
        <v>70000</v>
      </c>
      <c r="I3461" s="164"/>
      <c r="J3461" s="7">
        <v>402400</v>
      </c>
      <c r="L3461" s="6"/>
    </row>
    <row r="3462" spans="1:12" hidden="1">
      <c r="A3462" s="134" t="s">
        <v>2117</v>
      </c>
      <c r="B3462" s="8" t="str">
        <f>IF(ISNA(VLOOKUP(CONCATENATE(A3462,C3462),EUS!$B$2:$B$1939,1,FALSE)),"","End Use Study")</f>
        <v>End Use Study</v>
      </c>
      <c r="C3462" s="14" t="s">
        <v>3286</v>
      </c>
      <c r="D3462" s="162" t="s">
        <v>3232</v>
      </c>
      <c r="E3462" s="15">
        <v>7500</v>
      </c>
      <c r="F3462" s="15"/>
      <c r="G3462" s="15"/>
      <c r="H3462" s="164">
        <v>5000</v>
      </c>
      <c r="I3462" s="164"/>
      <c r="J3462" s="7">
        <v>50400</v>
      </c>
      <c r="L3462" s="6"/>
    </row>
    <row r="3463" spans="1:12" hidden="1">
      <c r="A3463" s="134" t="s">
        <v>2117</v>
      </c>
      <c r="B3463" s="8" t="str">
        <f>IF(ISNA(VLOOKUP(CONCATENATE(A3463,C3463),EUS!$B$2:$B$1939,1,FALSE)),"","End Use Study")</f>
        <v>End Use Study</v>
      </c>
      <c r="C3463" s="14" t="s">
        <v>3137</v>
      </c>
      <c r="D3463" s="8" t="s">
        <v>377</v>
      </c>
      <c r="E3463" s="15">
        <v>1404</v>
      </c>
      <c r="F3463" s="15"/>
      <c r="G3463" s="15"/>
      <c r="H3463" s="164">
        <v>1400</v>
      </c>
      <c r="I3463" s="164"/>
      <c r="J3463" s="7">
        <v>7564</v>
      </c>
      <c r="L3463" s="6"/>
    </row>
    <row r="3464" spans="1:12" hidden="1">
      <c r="A3464" s="134" t="s">
        <v>2117</v>
      </c>
      <c r="B3464" s="8" t="str">
        <f>IF(ISNA(VLOOKUP(CONCATENATE(A3464,C3464),EUS!$B$2:$B$1939,1,FALSE)),"","End Use Study")</f>
        <v>End Use Study</v>
      </c>
      <c r="C3464" s="14" t="s">
        <v>3136</v>
      </c>
      <c r="D3464" s="8" t="str">
        <f>IF(OR(ISNUMBER(SEARCH('[1]Lookup for use classification'!$B$1,C3464)),ISNUMBER(SEARCH('[1]Lookup for use classification'!$C$1,C3464)),ISNUMBER(SEARCH('[1]Lookup for use classification'!$D$1,C3464))),'[1]Lookup for use classification'!$A$1,IF(ISNUMBER(SEARCH('[1]Lookup for use classification'!$B$2,C3464)),'[1]Lookup for use classification'!$A$2,IF(ISNUMBER(SEARCH('[1]Lookup for use classification'!$B$3,C3464)),'[1]Lookup for use classification'!$A$3,IF(OR(ISNUMBER(SEARCH('[1]Lookup for use classification'!$B$4,C3464)),ISNUMBER(SEARCH('[1]Lookup for use classification'!$C$4,C3464))),'[1]Lookup for use classification'!$A$4,IF(OR(ISNUMBER(SEARCH('[1]Lookup for use classification'!$B$5,C3464)),ISNUMBER(SEARCH('[1]Lookup for use classification'!$C$5,C3464)),ISNUMBER(SEARCH('[1]Lookup for use classification'!$D$5,C3464))),'[1]Lookup for use classification'!$A$5,IF(OR(ISNUMBER(SEARCH('[1]Lookup for use classification'!$B$7,C3464)),ISNUMBER(SEARCH('[1]Lookup for use classification'!$C$7,C3464)),ISNUMBER(SEARCH('[1]Lookup for use classification'!$D$7,C3464))),'[1]Lookup for use classification'!$A$7,IF(OR(ISNUMBER(SEARCH('[1]Lookup for use classification'!$B$9,C3464)),ISNUMBER(SEARCH('[1]Lookup for use classification'!$C$9,C3464)),ISNUMBER(SEARCH('[1]Lookup for use classification'!$D$9,C3464)),ISNUMBER(SEARCH('[1]Lookup for use classification'!$E$9,C3464)),ISNUMBER(SEARCH('[1]Lookup for use classification'!$F$9,C3464)),ISNUMBER(SEARCH('[1]Lookup for use classification'!$G$9,C3464))),'[1]Lookup for use classification'!$A$9,IF(OR(ISNUMBER(SEARCH('[1]Lookup for use classification'!$B$10,C3464)),ISNUMBER(SEARCH('[1]Lookup for use classification'!$C$10,C3464)),ISNUMBER(SEARCH('[1]Lookup for use classification'!$D$10,C3464)),ISNUMBER(SEARCH('[1]Lookup for use classification'!$E$10,C3464)),ISNUMBER(SEARCH('[1]Lookup for use classification'!$F$10,C3464))),'[1]Lookup for use classification'!$A$10,IF(OR(ISNUMBER(SEARCH('[1]Lookup for use classification'!$B$11,C3464)),ISNUMBER(SEARCH('[1]Lookup for use classification'!$C$11,C3464))),'[1]Lookup for use classification'!$A$11,IF(OR(ISNUMBER(SEARCH('[1]Lookup for use classification'!$B$12,C3464)),ISNUMBER(SEARCH('[1]Lookup for use classification'!$C$12,C3464))),'[1]Lookup for use classification'!$A$12,IF(OR(ISNUMBER(SEARCH('[1]Lookup for use classification'!$B$13,C3464)),ISNUMBER(SEARCH('[1]Lookup for use classification'!$C$13,C3464)),ISNUMBER(SEARCH('[1]Lookup for use classification'!$D$13,C3464))),'[1]Lookup for use classification'!$A$13,"Nope")))))))))))</f>
        <v>Office</v>
      </c>
      <c r="E3464" s="15"/>
      <c r="F3464" s="15"/>
      <c r="G3464" s="15"/>
      <c r="H3464" s="164">
        <v>2400</v>
      </c>
      <c r="I3464" s="164"/>
      <c r="J3464" s="7">
        <v>7800</v>
      </c>
      <c r="L3464" s="6"/>
    </row>
    <row r="3465" spans="1:12" hidden="1">
      <c r="A3465" s="138" t="s">
        <v>2117</v>
      </c>
      <c r="B3465" s="8" t="str">
        <f>IF(ISNA(VLOOKUP(CONCATENATE(A3465,C3465),EUS!$B$2:$B$1939,1,FALSE)),"","End Use Study")</f>
        <v>End Use Study</v>
      </c>
      <c r="C3465" s="14" t="s">
        <v>2575</v>
      </c>
      <c r="D3465" s="8" t="str">
        <f>IF(OR(ISNUMBER(SEARCH('[1]Lookup for use classification'!$B$1,C3465)),ISNUMBER(SEARCH('[1]Lookup for use classification'!$C$1,C3465)),ISNUMBER(SEARCH('[1]Lookup for use classification'!$D$1,C3465)),ISNUMBER(SEARCH('[1]Lookup for use classification'!$E$1,C3465))),'[1]Lookup for use classification'!$A$1,IF(ISNUMBER(SEARCH('[1]Lookup for use classification'!$B$2,C3465)),'[1]Lookup for use classification'!$A$2,IF(ISNUMBER(SEARCH('[1]Lookup for use classification'!$B$3,C3465)),'[1]Lookup for use classification'!$A$3,IF(OR(ISNUMBER(SEARCH('[1]Lookup for use classification'!$B$4,C3465)),ISNUMBER(SEARCH('[1]Lookup for use classification'!$C$4,C3465)),ISNUMBER(SEARCH('[1]Lookup for use classification'!$D$4,C3465)),ISNUMBER(SEARCH('[1]Lookup for use classification'!$E$4,C3465))),'[1]Lookup for use classification'!$A$4,IF(OR(ISNUMBER(SEARCH('[1]Lookup for use classification'!$B$5,C3465)),ISNUMBER(SEARCH('[1]Lookup for use classification'!$C$5,C3465)),ISNUMBER(SEARCH('[1]Lookup for use classification'!$D$5,C3465))),'[1]Lookup for use classification'!$A$5,IF(OR(ISNUMBER(SEARCH('[1]Lookup for use classification'!$B$7,C3465)),ISNUMBER(SEARCH('[1]Lookup for use classification'!$C$7,C3465)),ISNUMBER(SEARCH('[1]Lookup for use classification'!$D$7,C3465))),'[1]Lookup for use classification'!$A$7,IF(OR(ISNUMBER(SEARCH('[1]Lookup for use classification'!$B$9,C3465)),ISNUMBER(SEARCH('[1]Lookup for use classification'!$C$9,C3465)),ISNUMBER(SEARCH('[1]Lookup for use classification'!$D$9,C3465)),ISNUMBER(SEARCH('[1]Lookup for use classification'!$E$9,C3465)),ISNUMBER(SEARCH('[1]Lookup for use classification'!$F$9,C3465)),ISNUMBER(SEARCH('[1]Lookup for use classification'!$G$9,C3465)),ISNUMBER(SEARCH('[1]Lookup for use classification'!$H$9,C3465)),ISNUMBER(SEARCH('[1]Lookup for use classification'!$I$9,C3465)),ISNUMBER(SEARCH('[1]Lookup for use classification'!$J$9,C3465)),ISNUMBER(SEARCH('[1]Lookup for use classification'!$K$9,C3465))),'[1]Lookup for use classification'!$A$9,IF(OR(ISNUMBER(SEARCH('[1]Lookup for use classification'!$B$10,C3465)),ISNUMBER(SEARCH('[1]Lookup for use classification'!$C$10,C3465)),ISNUMBER(SEARCH('[1]Lookup for use classification'!$D$10,C3465)),ISNUMBER(SEARCH('[1]Lookup for use classification'!$E$10,C3465)),ISNUMBER(SEARCH('[1]Lookup for use classification'!$F$10,C3465)),ISNUMBER(SEARCH('[1]Lookup for use classification'!$G$10,C3465))),'[1]Lookup for use classification'!$A$10,IF(OR(ISNUMBER(SEARCH('[1]Lookup for use classification'!$B$11,C3465)),ISNUMBER(SEARCH('[1]Lookup for use classification'!$C$11,C3465))),'[1]Lookup for use classification'!$A$11,IF(OR(ISNUMBER(SEARCH('[1]Lookup for use classification'!$B$12,C3465)),ISNUMBER(SEARCH('[1]Lookup for use classification'!$C$12,C3465))),'[1]Lookup for use classification'!$A$12,IF(OR(ISNUMBER(SEARCH('[1]Lookup for use classification'!$B$13,C3465)),ISNUMBER(SEARCH('[1]Lookup for use classification'!$C$13,C3465)),ISNUMBER(SEARCH('[1]Lookup for use classification'!$D$13,C3465)),,ISNUMBER(SEARCH('[1]Lookup for use classification'!$C$13,C3465)),ISNUMBER(SEARCH('[1]Lookup for use classification'!$E$13,C3465))),'[1]Lookup for use classification'!$A$13,IF(OR(ISNUMBER(SEARCH('[1]Lookup for use classification'!$B$14,C3465)),ISNUMBER(SEARCH('[1]Lookup for use classification'!$C$14,C3465))),'[1]Lookup for use classification'!$A$14,"Other"))))))))))))</f>
        <v>Other</v>
      </c>
      <c r="E3465" s="15">
        <v>96</v>
      </c>
      <c r="F3465" s="15"/>
      <c r="G3465" s="15"/>
      <c r="H3465" s="164"/>
      <c r="I3465" s="164"/>
      <c r="J3465" s="7"/>
      <c r="L3465" s="6"/>
    </row>
    <row r="3466" spans="1:12" hidden="1">
      <c r="A3466" s="138" t="s">
        <v>2117</v>
      </c>
      <c r="B3466" s="8" t="str">
        <f>IF(ISNA(VLOOKUP(CONCATENATE(A3466,C3466),EUS!$B$2:$B$1939,1,FALSE)),"","End Use Study")</f>
        <v>End Use Study</v>
      </c>
      <c r="C3466" s="14" t="s">
        <v>2585</v>
      </c>
      <c r="D3466" s="8" t="str">
        <f>IF(OR(ISNUMBER(SEARCH('[1]Lookup for use classification'!$B$1,C3466)),ISNUMBER(SEARCH('[1]Lookup for use classification'!$C$1,C3466)),ISNUMBER(SEARCH('[1]Lookup for use classification'!$D$1,C3466)),ISNUMBER(SEARCH('[1]Lookup for use classification'!$E$1,C3466))),'[1]Lookup for use classification'!$A$1,IF(ISNUMBER(SEARCH('[1]Lookup for use classification'!$B$2,C3466)),'[1]Lookup for use classification'!$A$2,IF(ISNUMBER(SEARCH('[1]Lookup for use classification'!$B$3,C3466)),'[1]Lookup for use classification'!$A$3,IF(OR(ISNUMBER(SEARCH('[1]Lookup for use classification'!$B$4,C3466)),ISNUMBER(SEARCH('[1]Lookup for use classification'!$C$4,C3466)),ISNUMBER(SEARCH('[1]Lookup for use classification'!$D$4,C3466)),ISNUMBER(SEARCH('[1]Lookup for use classification'!$E$4,C3466))),'[1]Lookup for use classification'!$A$4,IF(OR(ISNUMBER(SEARCH('[1]Lookup for use classification'!$B$5,C3466)),ISNUMBER(SEARCH('[1]Lookup for use classification'!$C$5,C3466)),ISNUMBER(SEARCH('[1]Lookup for use classification'!$D$5,C3466))),'[1]Lookup for use classification'!$A$5,IF(OR(ISNUMBER(SEARCH('[1]Lookup for use classification'!$B$7,C3466)),ISNUMBER(SEARCH('[1]Lookup for use classification'!$C$7,C3466)),ISNUMBER(SEARCH('[1]Lookup for use classification'!$D$7,C3466))),'[1]Lookup for use classification'!$A$7,IF(OR(ISNUMBER(SEARCH('[1]Lookup for use classification'!$B$9,C3466)),ISNUMBER(SEARCH('[1]Lookup for use classification'!$C$9,C3466)),ISNUMBER(SEARCH('[1]Lookup for use classification'!$D$9,C3466)),ISNUMBER(SEARCH('[1]Lookup for use classification'!$E$9,C3466)),ISNUMBER(SEARCH('[1]Lookup for use classification'!$F$9,C3466)),ISNUMBER(SEARCH('[1]Lookup for use classification'!$G$9,C3466)),ISNUMBER(SEARCH('[1]Lookup for use classification'!$H$9,C3466)),ISNUMBER(SEARCH('[1]Lookup for use classification'!$I$9,C3466)),ISNUMBER(SEARCH('[1]Lookup for use classification'!$J$9,C3466)),ISNUMBER(SEARCH('[1]Lookup for use classification'!$K$9,C3466))),'[1]Lookup for use classification'!$A$9,IF(OR(ISNUMBER(SEARCH('[1]Lookup for use classification'!$B$10,C3466)),ISNUMBER(SEARCH('[1]Lookup for use classification'!$C$10,C3466)),ISNUMBER(SEARCH('[1]Lookup for use classification'!$D$10,C3466)),ISNUMBER(SEARCH('[1]Lookup for use classification'!$E$10,C3466)),ISNUMBER(SEARCH('[1]Lookup for use classification'!$F$10,C3466)),ISNUMBER(SEARCH('[1]Lookup for use classification'!$G$10,C3466))),'[1]Lookup for use classification'!$A$10,IF(OR(ISNUMBER(SEARCH('[1]Lookup for use classification'!$B$11,C3466)),ISNUMBER(SEARCH('[1]Lookup for use classification'!$C$11,C3466))),'[1]Lookup for use classification'!$A$11,IF(OR(ISNUMBER(SEARCH('[1]Lookup for use classification'!$B$12,C3466)),ISNUMBER(SEARCH('[1]Lookup for use classification'!$C$12,C3466))),'[1]Lookup for use classification'!$A$12,IF(OR(ISNUMBER(SEARCH('[1]Lookup for use classification'!$B$13,C3466)),ISNUMBER(SEARCH('[1]Lookup for use classification'!$C$13,C3466)),ISNUMBER(SEARCH('[1]Lookup for use classification'!$D$13,C3466)),,ISNUMBER(SEARCH('[1]Lookup for use classification'!$C$13,C3466)),ISNUMBER(SEARCH('[1]Lookup for use classification'!$E$13,C3466))),'[1]Lookup for use classification'!$A$13,IF(OR(ISNUMBER(SEARCH('[1]Lookup for use classification'!$B$14,C3466)),ISNUMBER(SEARCH('[1]Lookup for use classification'!$C$14,C3466))),'[1]Lookup for use classification'!$A$14,"Other"))))))))))))</f>
        <v>Other</v>
      </c>
      <c r="E3466" s="15">
        <v>720</v>
      </c>
      <c r="F3466" s="15"/>
      <c r="G3466" s="15"/>
      <c r="H3466" s="164"/>
      <c r="I3466" s="164"/>
      <c r="J3466" s="7"/>
      <c r="L3466" s="6"/>
    </row>
    <row r="3467" spans="1:12" hidden="1">
      <c r="A3467" s="193" t="s">
        <v>2117</v>
      </c>
      <c r="B3467" s="8" t="str">
        <f>IF(ISNA(VLOOKUP(CONCATENATE(A3467,C3467),EUS!$B$2:$B$1939,1,FALSE)),"","End Use Study")</f>
        <v>End Use Study</v>
      </c>
      <c r="C3467" s="223" t="s">
        <v>2849</v>
      </c>
      <c r="D3467" s="8" t="str">
        <f>IF(OR(ISNUMBER(SEARCH('[1]Lookup for use classification'!$B$1,C3467)),ISNUMBER(SEARCH('[1]Lookup for use classification'!$C$1,C3467)),ISNUMBER(SEARCH('[1]Lookup for use classification'!$D$1,C3467)),ISNUMBER(SEARCH('[1]Lookup for use classification'!$E$1,C3467))),'[1]Lookup for use classification'!$A$1,IF(ISNUMBER(SEARCH('[1]Lookup for use classification'!$B$2,C3467)),'[1]Lookup for use classification'!$A$2,IF(ISNUMBER(SEARCH('[1]Lookup for use classification'!$B$3,C3467)),'[1]Lookup for use classification'!$A$3,IF(OR(ISNUMBER(SEARCH('[1]Lookup for use classification'!$B$4,C3467)),ISNUMBER(SEARCH('[1]Lookup for use classification'!$C$4,C3467)),ISNUMBER(SEARCH('[1]Lookup for use classification'!$D$4,C3467)),ISNUMBER(SEARCH('[1]Lookup for use classification'!$E$4,C3467))),'[1]Lookup for use classification'!$A$4,IF(OR(ISNUMBER(SEARCH('[1]Lookup for use classification'!$B$5,C3467)),ISNUMBER(SEARCH('[1]Lookup for use classification'!$C$5,C3467)),ISNUMBER(SEARCH('[1]Lookup for use classification'!$D$5,C3467))),'[1]Lookup for use classification'!$A$5,IF(OR(ISNUMBER(SEARCH('[1]Lookup for use classification'!$B$7,C3467)),ISNUMBER(SEARCH('[1]Lookup for use classification'!$C$7,C3467)),ISNUMBER(SEARCH('[1]Lookup for use classification'!$D$7,C3467))),'[1]Lookup for use classification'!$A$7,IF(OR(ISNUMBER(SEARCH('[1]Lookup for use classification'!$B$9,C3467)),ISNUMBER(SEARCH('[1]Lookup for use classification'!$C$9,C3467)),ISNUMBER(SEARCH('[1]Lookup for use classification'!$D$9,C3467)),ISNUMBER(SEARCH('[1]Lookup for use classification'!$E$9,C3467)),ISNUMBER(SEARCH('[1]Lookup for use classification'!$F$9,C3467)),ISNUMBER(SEARCH('[1]Lookup for use classification'!$G$9,C3467)),ISNUMBER(SEARCH('[1]Lookup for use classification'!$H$9,C3467)),ISNUMBER(SEARCH('[1]Lookup for use classification'!$I$9,C3467)),ISNUMBER(SEARCH('[1]Lookup for use classification'!$J$9,C3467)),ISNUMBER(SEARCH('[1]Lookup for use classification'!$K$9,C3467))),'[1]Lookup for use classification'!$A$9,IF(OR(ISNUMBER(SEARCH('[1]Lookup for use classification'!$B$10,C3467)),ISNUMBER(SEARCH('[1]Lookup for use classification'!$C$10,C3467)),ISNUMBER(SEARCH('[1]Lookup for use classification'!$D$10,C3467)),ISNUMBER(SEARCH('[1]Lookup for use classification'!$E$10,C3467)),ISNUMBER(SEARCH('[1]Lookup for use classification'!$F$10,C3467)),ISNUMBER(SEARCH('[1]Lookup for use classification'!$G$10,C3467))),'[1]Lookup for use classification'!$A$10,IF(OR(ISNUMBER(SEARCH('[1]Lookup for use classification'!$B$11,C3467)),ISNUMBER(SEARCH('[1]Lookup for use classification'!$C$11,C3467))),'[1]Lookup for use classification'!$A$11,IF(OR(ISNUMBER(SEARCH('[1]Lookup for use classification'!$B$12,C3467)),ISNUMBER(SEARCH('[1]Lookup for use classification'!$C$12,C3467))),'[1]Lookup for use classification'!$A$12,IF(OR(ISNUMBER(SEARCH('[1]Lookup for use classification'!$B$13,C3467)),ISNUMBER(SEARCH('[1]Lookup for use classification'!$C$13,C3467)),ISNUMBER(SEARCH('[1]Lookup for use classification'!$D$13,C3467)),,ISNUMBER(SEARCH('[1]Lookup for use classification'!$C$13,C3467)),ISNUMBER(SEARCH('[1]Lookup for use classification'!$E$13,C3467))),'[1]Lookup for use classification'!$A$13,IF(OR(ISNUMBER(SEARCH('[1]Lookup for use classification'!$B$14,C3467)),ISNUMBER(SEARCH('[1]Lookup for use classification'!$C$14,C3467))),'[1]Lookup for use classification'!$A$14,"Other"))))))))))))</f>
        <v>Other</v>
      </c>
      <c r="E3467" s="224">
        <v>750</v>
      </c>
      <c r="F3467" s="224"/>
      <c r="G3467" s="224"/>
      <c r="H3467" s="164">
        <v>700</v>
      </c>
      <c r="I3467" s="164"/>
      <c r="J3467" s="189">
        <v>5307</v>
      </c>
    </row>
    <row r="3468" spans="1:12" hidden="1">
      <c r="A3468" s="134" t="s">
        <v>2117</v>
      </c>
      <c r="B3468" s="8" t="str">
        <f>IF(ISNA(VLOOKUP(CONCATENATE(A3468,C3468),EUS!$B$2:$B$1939,1,FALSE)),"","End Use Study")</f>
        <v>End Use Study</v>
      </c>
      <c r="C3468" s="14" t="s">
        <v>2851</v>
      </c>
      <c r="D3468" s="8" t="str">
        <f>IF(OR(ISNUMBER(SEARCH('[1]Lookup for use classification'!$B$1,C3468)),ISNUMBER(SEARCH('[1]Lookup for use classification'!$C$1,C3468)),ISNUMBER(SEARCH('[1]Lookup for use classification'!$D$1,C3468)),ISNUMBER(SEARCH('[1]Lookup for use classification'!$E$1,C3468))),'[1]Lookup for use classification'!$A$1,IF(ISNUMBER(SEARCH('[1]Lookup for use classification'!$B$2,C3468)),'[1]Lookup for use classification'!$A$2,IF(ISNUMBER(SEARCH('[1]Lookup for use classification'!$B$3,C3468)),'[1]Lookup for use classification'!$A$3,IF(OR(ISNUMBER(SEARCH('[1]Lookup for use classification'!$B$4,C3468)),ISNUMBER(SEARCH('[1]Lookup for use classification'!$C$4,C3468)),ISNUMBER(SEARCH('[1]Lookup for use classification'!$D$4,C3468)),ISNUMBER(SEARCH('[1]Lookup for use classification'!$E$4,C3468))),'[1]Lookup for use classification'!$A$4,IF(OR(ISNUMBER(SEARCH('[1]Lookup for use classification'!$B$5,C3468)),ISNUMBER(SEARCH('[1]Lookup for use classification'!$C$5,C3468)),ISNUMBER(SEARCH('[1]Lookup for use classification'!$D$5,C3468))),'[1]Lookup for use classification'!$A$5,IF(OR(ISNUMBER(SEARCH('[1]Lookup for use classification'!$B$7,C3468)),ISNUMBER(SEARCH('[1]Lookup for use classification'!$C$7,C3468)),ISNUMBER(SEARCH('[1]Lookup for use classification'!$D$7,C3468))),'[1]Lookup for use classification'!$A$7,IF(OR(ISNUMBER(SEARCH('[1]Lookup for use classification'!$B$9,C3468)),ISNUMBER(SEARCH('[1]Lookup for use classification'!$C$9,C3468)),ISNUMBER(SEARCH('[1]Lookup for use classification'!$D$9,C3468)),ISNUMBER(SEARCH('[1]Lookup for use classification'!$E$9,C3468)),ISNUMBER(SEARCH('[1]Lookup for use classification'!$F$9,C3468)),ISNUMBER(SEARCH('[1]Lookup for use classification'!$G$9,C3468)),ISNUMBER(SEARCH('[1]Lookup for use classification'!$H$9,C3468)),ISNUMBER(SEARCH('[1]Lookup for use classification'!$I$9,C3468)),ISNUMBER(SEARCH('[1]Lookup for use classification'!$J$9,C3468)),ISNUMBER(SEARCH('[1]Lookup for use classification'!$K$9,C3468))),'[1]Lookup for use classification'!$A$9,IF(OR(ISNUMBER(SEARCH('[1]Lookup for use classification'!$B$10,C3468)),ISNUMBER(SEARCH('[1]Lookup for use classification'!$C$10,C3468)),ISNUMBER(SEARCH('[1]Lookup for use classification'!$D$10,C3468)),ISNUMBER(SEARCH('[1]Lookup for use classification'!$E$10,C3468)),ISNUMBER(SEARCH('[1]Lookup for use classification'!$F$10,C3468)),ISNUMBER(SEARCH('[1]Lookup for use classification'!$G$10,C3468))),'[1]Lookup for use classification'!$A$10,IF(OR(ISNUMBER(SEARCH('[1]Lookup for use classification'!$B$11,C3468)),ISNUMBER(SEARCH('[1]Lookup for use classification'!$C$11,C3468))),'[1]Lookup for use classification'!$A$11,IF(OR(ISNUMBER(SEARCH('[1]Lookup for use classification'!$B$12,C3468)),ISNUMBER(SEARCH('[1]Lookup for use classification'!$C$12,C3468))),'[1]Lookup for use classification'!$A$12,IF(OR(ISNUMBER(SEARCH('[1]Lookup for use classification'!$B$13,C3468)),ISNUMBER(SEARCH('[1]Lookup for use classification'!$C$13,C3468)),ISNUMBER(SEARCH('[1]Lookup for use classification'!$D$13,C3468)),,ISNUMBER(SEARCH('[1]Lookup for use classification'!$C$13,C3468)),ISNUMBER(SEARCH('[1]Lookup for use classification'!$E$13,C3468))),'[1]Lookup for use classification'!$A$13,IF(OR(ISNUMBER(SEARCH('[1]Lookup for use classification'!$B$14,C3468)),ISNUMBER(SEARCH('[1]Lookup for use classification'!$C$14,C3468))),'[1]Lookup for use classification'!$A$14,"Other"))))))))))))</f>
        <v>Other</v>
      </c>
      <c r="E3468" s="15">
        <v>875</v>
      </c>
      <c r="F3468" s="15"/>
      <c r="G3468" s="15"/>
      <c r="H3468" s="164"/>
      <c r="I3468" s="164"/>
      <c r="J3468" s="7"/>
      <c r="L3468" s="6"/>
    </row>
    <row r="3469" spans="1:12" hidden="1">
      <c r="A3469" s="134" t="s">
        <v>2117</v>
      </c>
      <c r="B3469" s="8" t="str">
        <f>IF(ISNA(VLOOKUP(CONCATENATE(A3469,C3469),EUS!$B$2:$B$1939,1,FALSE)),"","End Use Study")</f>
        <v>End Use Study</v>
      </c>
      <c r="C3469" s="14" t="s">
        <v>2846</v>
      </c>
      <c r="D3469" s="8" t="str">
        <f>IF(OR(ISNUMBER(SEARCH('[1]Lookup for use classification'!$B$1,C3469)),ISNUMBER(SEARCH('[1]Lookup for use classification'!$C$1,C3469)),ISNUMBER(SEARCH('[1]Lookup for use classification'!$D$1,C3469)),ISNUMBER(SEARCH('[1]Lookup for use classification'!$E$1,C3469))),'[1]Lookup for use classification'!$A$1,IF(ISNUMBER(SEARCH('[1]Lookup for use classification'!$B$2,C3469)),'[1]Lookup for use classification'!$A$2,IF(ISNUMBER(SEARCH('[1]Lookup for use classification'!$B$3,C3469)),'[1]Lookup for use classification'!$A$3,IF(OR(ISNUMBER(SEARCH('[1]Lookup for use classification'!$B$4,C3469)),ISNUMBER(SEARCH('[1]Lookup for use classification'!$C$4,C3469)),ISNUMBER(SEARCH('[1]Lookup for use classification'!$D$4,C3469)),ISNUMBER(SEARCH('[1]Lookup for use classification'!$E$4,C3469))),'[1]Lookup for use classification'!$A$4,IF(OR(ISNUMBER(SEARCH('[1]Lookup for use classification'!$B$5,C3469)),ISNUMBER(SEARCH('[1]Lookup for use classification'!$C$5,C3469)),ISNUMBER(SEARCH('[1]Lookup for use classification'!$D$5,C3469))),'[1]Lookup for use classification'!$A$5,IF(OR(ISNUMBER(SEARCH('[1]Lookup for use classification'!$B$7,C3469)),ISNUMBER(SEARCH('[1]Lookup for use classification'!$C$7,C3469)),ISNUMBER(SEARCH('[1]Lookup for use classification'!$D$7,C3469))),'[1]Lookup for use classification'!$A$7,IF(OR(ISNUMBER(SEARCH('[1]Lookup for use classification'!$B$9,C3469)),ISNUMBER(SEARCH('[1]Lookup for use classification'!$C$9,C3469)),ISNUMBER(SEARCH('[1]Lookup for use classification'!$D$9,C3469)),ISNUMBER(SEARCH('[1]Lookup for use classification'!$E$9,C3469)),ISNUMBER(SEARCH('[1]Lookup for use classification'!$F$9,C3469)),ISNUMBER(SEARCH('[1]Lookup for use classification'!$G$9,C3469)),ISNUMBER(SEARCH('[1]Lookup for use classification'!$H$9,C3469)),ISNUMBER(SEARCH('[1]Lookup for use classification'!$I$9,C3469)),ISNUMBER(SEARCH('[1]Lookup for use classification'!$J$9,C3469)),ISNUMBER(SEARCH('[1]Lookup for use classification'!$K$9,C3469))),'[1]Lookup for use classification'!$A$9,IF(OR(ISNUMBER(SEARCH('[1]Lookup for use classification'!$B$10,C3469)),ISNUMBER(SEARCH('[1]Lookup for use classification'!$C$10,C3469)),ISNUMBER(SEARCH('[1]Lookup for use classification'!$D$10,C3469)),ISNUMBER(SEARCH('[1]Lookup for use classification'!$E$10,C3469)),ISNUMBER(SEARCH('[1]Lookup for use classification'!$F$10,C3469)),ISNUMBER(SEARCH('[1]Lookup for use classification'!$G$10,C3469))),'[1]Lookup for use classification'!$A$10,IF(OR(ISNUMBER(SEARCH('[1]Lookup for use classification'!$B$11,C3469)),ISNUMBER(SEARCH('[1]Lookup for use classification'!$C$11,C3469))),'[1]Lookup for use classification'!$A$11,IF(OR(ISNUMBER(SEARCH('[1]Lookup for use classification'!$B$12,C3469)),ISNUMBER(SEARCH('[1]Lookup for use classification'!$C$12,C3469))),'[1]Lookup for use classification'!$A$12,IF(OR(ISNUMBER(SEARCH('[1]Lookup for use classification'!$B$13,C3469)),ISNUMBER(SEARCH('[1]Lookup for use classification'!$C$13,C3469)),ISNUMBER(SEARCH('[1]Lookup for use classification'!$D$13,C3469)),,ISNUMBER(SEARCH('[1]Lookup for use classification'!$C$13,C3469)),ISNUMBER(SEARCH('[1]Lookup for use classification'!$E$13,C3469))),'[1]Lookup for use classification'!$A$13,IF(OR(ISNUMBER(SEARCH('[1]Lookup for use classification'!$B$14,C3469)),ISNUMBER(SEARCH('[1]Lookup for use classification'!$C$14,C3469))),'[1]Lookup for use classification'!$A$14,"Other"))))))))))))</f>
        <v>Other</v>
      </c>
      <c r="E3469" s="15">
        <v>1728</v>
      </c>
      <c r="F3469" s="15"/>
      <c r="G3469" s="15"/>
      <c r="H3469" s="164"/>
      <c r="I3469" s="164"/>
      <c r="J3469" s="7"/>
      <c r="L3469" s="6"/>
    </row>
    <row r="3470" spans="1:12" hidden="1">
      <c r="A3470" s="193" t="s">
        <v>2847</v>
      </c>
      <c r="B3470" s="8" t="str">
        <f>IF(ISNA(VLOOKUP(CONCATENATE(A3470,C3470),ARIS!$A$1:$A$959,1,FALSE)),"","ARIS")</f>
        <v>ARIS</v>
      </c>
      <c r="C3470" s="223" t="s">
        <v>2848</v>
      </c>
      <c r="D3470" s="8" t="str">
        <f>IF(OR(ISNUMBER(SEARCH('[1]Lookup for use classification'!$B$1,C3470)),ISNUMBER(SEARCH('[1]Lookup for use classification'!$C$1,C3470)),ISNUMBER(SEARCH('[1]Lookup for use classification'!$D$1,C3470)),ISNUMBER(SEARCH('[1]Lookup for use classification'!$E$1,C3470))),'[1]Lookup for use classification'!$A$1,IF(ISNUMBER(SEARCH('[1]Lookup for use classification'!$B$2,C3470)),'[1]Lookup for use classification'!$A$2,IF(ISNUMBER(SEARCH('[1]Lookup for use classification'!$B$3,C3470)),'[1]Lookup for use classification'!$A$3,IF(OR(ISNUMBER(SEARCH('[1]Lookup for use classification'!$B$4,C3470)),ISNUMBER(SEARCH('[1]Lookup for use classification'!$C$4,C3470)),ISNUMBER(SEARCH('[1]Lookup for use classification'!$D$4,C3470)),ISNUMBER(SEARCH('[1]Lookup for use classification'!$E$4,C3470))),'[1]Lookup for use classification'!$A$4,IF(OR(ISNUMBER(SEARCH('[1]Lookup for use classification'!$B$5,C3470)),ISNUMBER(SEARCH('[1]Lookup for use classification'!$C$5,C3470)),ISNUMBER(SEARCH('[1]Lookup for use classification'!$D$5,C3470))),'[1]Lookup for use classification'!$A$5,IF(OR(ISNUMBER(SEARCH('[1]Lookup for use classification'!$B$7,C3470)),ISNUMBER(SEARCH('[1]Lookup for use classification'!$C$7,C3470)),ISNUMBER(SEARCH('[1]Lookup for use classification'!$D$7,C3470))),'[1]Lookup for use classification'!$A$7,IF(OR(ISNUMBER(SEARCH('[1]Lookup for use classification'!$B$9,C3470)),ISNUMBER(SEARCH('[1]Lookup for use classification'!$C$9,C3470)),ISNUMBER(SEARCH('[1]Lookup for use classification'!$D$9,C3470)),ISNUMBER(SEARCH('[1]Lookup for use classification'!$E$9,C3470)),ISNUMBER(SEARCH('[1]Lookup for use classification'!$F$9,C3470)),ISNUMBER(SEARCH('[1]Lookup for use classification'!$G$9,C3470)),ISNUMBER(SEARCH('[1]Lookup for use classification'!$H$9,C3470)),ISNUMBER(SEARCH('[1]Lookup for use classification'!$I$9,C3470)),ISNUMBER(SEARCH('[1]Lookup for use classification'!$J$9,C3470)),ISNUMBER(SEARCH('[1]Lookup for use classification'!$K$9,C3470))),'[1]Lookup for use classification'!$A$9,IF(OR(ISNUMBER(SEARCH('[1]Lookup for use classification'!$B$10,C3470)),ISNUMBER(SEARCH('[1]Lookup for use classification'!$C$10,C3470)),ISNUMBER(SEARCH('[1]Lookup for use classification'!$D$10,C3470)),ISNUMBER(SEARCH('[1]Lookup for use classification'!$E$10,C3470)),ISNUMBER(SEARCH('[1]Lookup for use classification'!$F$10,C3470)),ISNUMBER(SEARCH('[1]Lookup for use classification'!$G$10,C3470))),'[1]Lookup for use classification'!$A$10,IF(OR(ISNUMBER(SEARCH('[1]Lookup for use classification'!$B$11,C3470)),ISNUMBER(SEARCH('[1]Lookup for use classification'!$C$11,C3470))),'[1]Lookup for use classification'!$A$11,IF(OR(ISNUMBER(SEARCH('[1]Lookup for use classification'!$B$12,C3470)),ISNUMBER(SEARCH('[1]Lookup for use classification'!$C$12,C3470))),'[1]Lookup for use classification'!$A$12,IF(OR(ISNUMBER(SEARCH('[1]Lookup for use classification'!$B$13,C3470)),ISNUMBER(SEARCH('[1]Lookup for use classification'!$C$13,C3470)),ISNUMBER(SEARCH('[1]Lookup for use classification'!$D$13,C3470)),,ISNUMBER(SEARCH('[1]Lookup for use classification'!$C$13,C3470)),ISNUMBER(SEARCH('[1]Lookup for use classification'!$E$13,C3470))),'[1]Lookup for use classification'!$A$13,IF(OR(ISNUMBER(SEARCH('[1]Lookup for use classification'!$B$14,C3470)),ISNUMBER(SEARCH('[1]Lookup for use classification'!$C$14,C3470))),'[1]Lookup for use classification'!$A$14,"Other"))))))))))))</f>
        <v>Other</v>
      </c>
      <c r="E3470" s="224">
        <v>2000</v>
      </c>
      <c r="F3470" s="224"/>
      <c r="G3470" s="224"/>
      <c r="H3470" s="164">
        <v>963.50364963503648</v>
      </c>
      <c r="I3470" s="164"/>
      <c r="J3470" s="165">
        <v>4855.5436994999991</v>
      </c>
    </row>
    <row r="3471" spans="1:12" hidden="1">
      <c r="A3471" s="188" t="s">
        <v>2117</v>
      </c>
      <c r="B3471" s="8" t="str">
        <f>IF(ISNA(VLOOKUP(CONCATENATE(A3471,C3471),EUS!$B$2:$B$1939,1,FALSE)),"","End Use Study")</f>
        <v>End Use Study</v>
      </c>
      <c r="C3471" s="162" t="s">
        <v>2850</v>
      </c>
      <c r="D3471" s="8" t="str">
        <f>IF(OR(ISNUMBER(SEARCH('[1]Lookup for use classification'!$B$1,C3471)),ISNUMBER(SEARCH('[1]Lookup for use classification'!$C$1,C3471)),ISNUMBER(SEARCH('[1]Lookup for use classification'!$D$1,C3471)),ISNUMBER(SEARCH('[1]Lookup for use classification'!$E$1,C3471))),'[1]Lookup for use classification'!$A$1,IF(ISNUMBER(SEARCH('[1]Lookup for use classification'!$B$2,C3471)),'[1]Lookup for use classification'!$A$2,IF(ISNUMBER(SEARCH('[1]Lookup for use classification'!$B$3,C3471)),'[1]Lookup for use classification'!$A$3,IF(OR(ISNUMBER(SEARCH('[1]Lookup for use classification'!$B$4,C3471)),ISNUMBER(SEARCH('[1]Lookup for use classification'!$C$4,C3471)),ISNUMBER(SEARCH('[1]Lookup for use classification'!$D$4,C3471)),ISNUMBER(SEARCH('[1]Lookup for use classification'!$E$4,C3471))),'[1]Lookup for use classification'!$A$4,IF(OR(ISNUMBER(SEARCH('[1]Lookup for use classification'!$B$5,C3471)),ISNUMBER(SEARCH('[1]Lookup for use classification'!$C$5,C3471)),ISNUMBER(SEARCH('[1]Lookup for use classification'!$D$5,C3471))),'[1]Lookup for use classification'!$A$5,IF(OR(ISNUMBER(SEARCH('[1]Lookup for use classification'!$B$7,C3471)),ISNUMBER(SEARCH('[1]Lookup for use classification'!$C$7,C3471)),ISNUMBER(SEARCH('[1]Lookup for use classification'!$D$7,C3471))),'[1]Lookup for use classification'!$A$7,IF(OR(ISNUMBER(SEARCH('[1]Lookup for use classification'!$B$9,C3471)),ISNUMBER(SEARCH('[1]Lookup for use classification'!$C$9,C3471)),ISNUMBER(SEARCH('[1]Lookup for use classification'!$D$9,C3471)),ISNUMBER(SEARCH('[1]Lookup for use classification'!$E$9,C3471)),ISNUMBER(SEARCH('[1]Lookup for use classification'!$F$9,C3471)),ISNUMBER(SEARCH('[1]Lookup for use classification'!$G$9,C3471)),ISNUMBER(SEARCH('[1]Lookup for use classification'!$H$9,C3471)),ISNUMBER(SEARCH('[1]Lookup for use classification'!$I$9,C3471)),ISNUMBER(SEARCH('[1]Lookup for use classification'!$J$9,C3471)),ISNUMBER(SEARCH('[1]Lookup for use classification'!$K$9,C3471))),'[1]Lookup for use classification'!$A$9,IF(OR(ISNUMBER(SEARCH('[1]Lookup for use classification'!$B$10,C3471)),ISNUMBER(SEARCH('[1]Lookup for use classification'!$C$10,C3471)),ISNUMBER(SEARCH('[1]Lookup for use classification'!$D$10,C3471)),ISNUMBER(SEARCH('[1]Lookup for use classification'!$E$10,C3471)),ISNUMBER(SEARCH('[1]Lookup for use classification'!$F$10,C3471)),ISNUMBER(SEARCH('[1]Lookup for use classification'!$G$10,C3471))),'[1]Lookup for use classification'!$A$10,IF(OR(ISNUMBER(SEARCH('[1]Lookup for use classification'!$B$11,C3471)),ISNUMBER(SEARCH('[1]Lookup for use classification'!$C$11,C3471))),'[1]Lookup for use classification'!$A$11,IF(OR(ISNUMBER(SEARCH('[1]Lookup for use classification'!$B$12,C3471)),ISNUMBER(SEARCH('[1]Lookup for use classification'!$C$12,C3471))),'[1]Lookup for use classification'!$A$12,IF(OR(ISNUMBER(SEARCH('[1]Lookup for use classification'!$B$13,C3471)),ISNUMBER(SEARCH('[1]Lookup for use classification'!$C$13,C3471)),ISNUMBER(SEARCH('[1]Lookup for use classification'!$D$13,C3471)),,ISNUMBER(SEARCH('[1]Lookup for use classification'!$C$13,C3471)),ISNUMBER(SEARCH('[1]Lookup for use classification'!$E$13,C3471))),'[1]Lookup for use classification'!$A$13,IF(OR(ISNUMBER(SEARCH('[1]Lookup for use classification'!$B$14,C3471)),ISNUMBER(SEARCH('[1]Lookup for use classification'!$C$14,C3471))),'[1]Lookup for use classification'!$A$14,"Other"))))))))))))</f>
        <v>Other</v>
      </c>
      <c r="E3471" s="163">
        <v>5600</v>
      </c>
      <c r="F3471" s="163"/>
      <c r="G3471" s="163"/>
      <c r="H3471" s="164"/>
      <c r="I3471" s="164"/>
      <c r="J3471" s="189">
        <v>6198</v>
      </c>
    </row>
    <row r="3472" spans="1:12" hidden="1">
      <c r="A3472" s="193" t="s">
        <v>2117</v>
      </c>
      <c r="B3472" s="8" t="str">
        <f>IF(ISNA(VLOOKUP(CONCATENATE(A3472,C3472),EUS!$B$2:$B$1939,1,FALSE)),"","End Use Study")</f>
        <v>End Use Study</v>
      </c>
      <c r="C3472" s="223" t="s">
        <v>2514</v>
      </c>
      <c r="D3472" s="162" t="s">
        <v>2424</v>
      </c>
      <c r="E3472" s="224">
        <v>4800</v>
      </c>
      <c r="F3472" s="224"/>
      <c r="G3472" s="224"/>
      <c r="H3472" s="164">
        <v>3000</v>
      </c>
      <c r="I3472" s="164"/>
      <c r="J3472" s="189">
        <v>25794</v>
      </c>
    </row>
    <row r="3473" spans="1:12" hidden="1">
      <c r="A3473" s="134" t="s">
        <v>2117</v>
      </c>
      <c r="B3473" s="8" t="str">
        <f>IF(ISNA(VLOOKUP(CONCATENATE(A3473,C3473),EUS!$B$2:$B$1939,1,FALSE)),"","End Use Study")</f>
        <v>End Use Study</v>
      </c>
      <c r="C3473" s="14" t="s">
        <v>2513</v>
      </c>
      <c r="D3473" s="162" t="s">
        <v>2424</v>
      </c>
      <c r="E3473" s="15"/>
      <c r="F3473" s="15"/>
      <c r="G3473" s="15"/>
      <c r="H3473" s="164"/>
      <c r="I3473" s="164"/>
      <c r="J3473" s="7"/>
      <c r="L3473" s="6"/>
    </row>
    <row r="3474" spans="1:12" hidden="1">
      <c r="A3474" s="138" t="s">
        <v>2117</v>
      </c>
      <c r="B3474" s="8" t="str">
        <f>IF(ISNA(VLOOKUP(CONCATENATE(A3474,C3474),EUS!$B$2:$B$1939,1,FALSE)),"","End Use Study")</f>
        <v>End Use Study</v>
      </c>
      <c r="C3474" s="14" t="s">
        <v>2391</v>
      </c>
      <c r="D3474" s="8" t="str">
        <f>IF(OR(ISNUMBER(SEARCH('[1]Lookup for use classification'!$B$1,C3474)),ISNUMBER(SEARCH('[1]Lookup for use classification'!$C$1,C3474)),ISNUMBER(SEARCH('[1]Lookup for use classification'!$D$1,C3474))),'[1]Lookup for use classification'!$A$1,IF(ISNUMBER(SEARCH('[1]Lookup for use classification'!$B$2,C3474)),'[1]Lookup for use classification'!$A$2,IF(ISNUMBER(SEARCH('[1]Lookup for use classification'!$B$3,C3474)),'[1]Lookup for use classification'!$A$3,IF(OR(ISNUMBER(SEARCH('[1]Lookup for use classification'!$B$4,C3474)),ISNUMBER(SEARCH('[1]Lookup for use classification'!$C$4,C3474))),'[1]Lookup for use classification'!$A$4,IF(OR(ISNUMBER(SEARCH('[1]Lookup for use classification'!$B$5,C3474)),ISNUMBER(SEARCH('[1]Lookup for use classification'!$C$5,C3474)),ISNUMBER(SEARCH('[1]Lookup for use classification'!$D$5,C3474))),'[1]Lookup for use classification'!$A$5,IF(OR(ISNUMBER(SEARCH('[1]Lookup for use classification'!$B$7,C3474)),ISNUMBER(SEARCH('[1]Lookup for use classification'!$C$7,C3474)),ISNUMBER(SEARCH('[1]Lookup for use classification'!$D$7,C3474))),'[1]Lookup for use classification'!$A$7,IF(OR(ISNUMBER(SEARCH('[1]Lookup for use classification'!$B$9,C3474)),ISNUMBER(SEARCH('[1]Lookup for use classification'!$C$9,C3474)),ISNUMBER(SEARCH('[1]Lookup for use classification'!$D$9,C3474)),ISNUMBER(SEARCH('[1]Lookup for use classification'!$E$9,C3474)),ISNUMBER(SEARCH('[1]Lookup for use classification'!$F$9,C3474)),ISNUMBER(SEARCH('[1]Lookup for use classification'!$G$9,C3474))),'[1]Lookup for use classification'!$A$9,IF(OR(ISNUMBER(SEARCH('[1]Lookup for use classification'!$B$10,C3474)),ISNUMBER(SEARCH('[1]Lookup for use classification'!$C$10,C3474)),ISNUMBER(SEARCH('[1]Lookup for use classification'!$D$10,C3474)),ISNUMBER(SEARCH('[1]Lookup for use classification'!$E$10,C3474)),ISNUMBER(SEARCH('[1]Lookup for use classification'!$F$10,C3474))),'[1]Lookup for use classification'!$A$10,IF(OR(ISNUMBER(SEARCH('[1]Lookup for use classification'!$B$11,C3474)),ISNUMBER(SEARCH('[1]Lookup for use classification'!$C$11,C3474))),'[1]Lookup for use classification'!$A$11,IF(OR(ISNUMBER(SEARCH('[1]Lookup for use classification'!$B$12,C3474)),ISNUMBER(SEARCH('[1]Lookup for use classification'!$C$12,C3474))),'[1]Lookup for use classification'!$A$12,IF(OR(ISNUMBER(SEARCH('[1]Lookup for use classification'!$B$13,C3474)),ISNUMBER(SEARCH('[1]Lookup for use classification'!$C$13,C3474)),ISNUMBER(SEARCH('[1]Lookup for use classification'!$D$13,C3474))),'[1]Lookup for use classification'!$A$13,"Nope")))))))))))</f>
        <v>Public Safety</v>
      </c>
      <c r="E3474" s="15">
        <v>1488</v>
      </c>
      <c r="F3474" s="15"/>
      <c r="G3474" s="15"/>
      <c r="H3474" s="164"/>
      <c r="I3474" s="164"/>
      <c r="J3474" s="7">
        <v>28456</v>
      </c>
      <c r="L3474" s="6"/>
    </row>
    <row r="3475" spans="1:12" hidden="1">
      <c r="A3475" s="134" t="s">
        <v>2117</v>
      </c>
      <c r="B3475" s="8" t="str">
        <f>IF(ISNA(VLOOKUP(CONCATENATE(A3475,C3475),EUS!$B$2:$B$1939,1,FALSE)),"","End Use Study")</f>
        <v>End Use Study</v>
      </c>
      <c r="C3475" s="14" t="s">
        <v>2211</v>
      </c>
      <c r="D3475" s="8" t="s">
        <v>2194</v>
      </c>
      <c r="E3475" s="15"/>
      <c r="F3475" s="15"/>
      <c r="G3475" s="15"/>
      <c r="H3475" s="164">
        <v>660</v>
      </c>
      <c r="I3475" s="164"/>
      <c r="J3475" s="7"/>
      <c r="L3475" s="6"/>
    </row>
    <row r="3476" spans="1:12" hidden="1">
      <c r="A3476" s="134" t="s">
        <v>2117</v>
      </c>
      <c r="B3476" s="8" t="str">
        <f>IF(ISNA(VLOOKUP(CONCATENATE(A3476,C3476),EUS!$B$2:$B$1939,1,FALSE)),"","End Use Study")</f>
        <v>End Use Study</v>
      </c>
      <c r="C3476" s="14" t="s">
        <v>2210</v>
      </c>
      <c r="D3476" s="8" t="str">
        <f>IF(OR(ISNUMBER(SEARCH('[1]Lookup for use classification'!$B$1,C3476)),ISNUMBER(SEARCH('[1]Lookup for use classification'!$C$1,C3476)),ISNUMBER(SEARCH('[1]Lookup for use classification'!$D$1,C3476)),ISNUMBER(SEARCH('[1]Lookup for use classification'!$E$1,C3476))),'[1]Lookup for use classification'!$A$1,IF(ISNUMBER(SEARCH('[1]Lookup for use classification'!$B$2,C3476)),'[1]Lookup for use classification'!$A$2,IF(ISNUMBER(SEARCH('[1]Lookup for use classification'!$B$3,C3476)),'[1]Lookup for use classification'!$A$3,IF(OR(ISNUMBER(SEARCH('[1]Lookup for use classification'!$B$4,C3476)),ISNUMBER(SEARCH('[1]Lookup for use classification'!$C$4,C3476)),ISNUMBER(SEARCH('[1]Lookup for use classification'!$D$4,C3476)),ISNUMBER(SEARCH('[1]Lookup for use classification'!$E$4,C3476))),'[1]Lookup for use classification'!$A$4,IF(OR(ISNUMBER(SEARCH('[1]Lookup for use classification'!$B$5,C3476)),ISNUMBER(SEARCH('[1]Lookup for use classification'!$C$5,C3476)),ISNUMBER(SEARCH('[1]Lookup for use classification'!$D$5,C3476))),'[1]Lookup for use classification'!$A$5,IF(OR(ISNUMBER(SEARCH('[1]Lookup for use classification'!$B$7,C3476)),ISNUMBER(SEARCH('[1]Lookup for use classification'!$C$7,C3476)),ISNUMBER(SEARCH('[1]Lookup for use classification'!$D$7,C3476))),'[1]Lookup for use classification'!$A$7,IF(OR(ISNUMBER(SEARCH('[1]Lookup for use classification'!$B$9,C3476)),ISNUMBER(SEARCH('[1]Lookup for use classification'!$C$9,C3476)),ISNUMBER(SEARCH('[1]Lookup for use classification'!$D$9,C3476)),ISNUMBER(SEARCH('[1]Lookup for use classification'!$E$9,C3476)),ISNUMBER(SEARCH('[1]Lookup for use classification'!$F$9,C3476)),ISNUMBER(SEARCH('[1]Lookup for use classification'!$G$9,C3476)),ISNUMBER(SEARCH('[1]Lookup for use classification'!$H$9,C3476)),ISNUMBER(SEARCH('[1]Lookup for use classification'!$I$9,C3476)),ISNUMBER(SEARCH('[1]Lookup for use classification'!$J$9,C3476)),ISNUMBER(SEARCH('[1]Lookup for use classification'!$K$9,C3476))),'[1]Lookup for use classification'!$A$9,IF(OR(ISNUMBER(SEARCH('[1]Lookup for use classification'!$B$10,C3476)),ISNUMBER(SEARCH('[1]Lookup for use classification'!$C$10,C3476)),ISNUMBER(SEARCH('[1]Lookup for use classification'!$D$10,C3476)),ISNUMBER(SEARCH('[1]Lookup for use classification'!$E$10,C3476)),ISNUMBER(SEARCH('[1]Lookup for use classification'!$F$10,C3476)),ISNUMBER(SEARCH('[1]Lookup for use classification'!$G$10,C3476))),'[1]Lookup for use classification'!$A$10,IF(OR(ISNUMBER(SEARCH('[1]Lookup for use classification'!$B$11,C3476)),ISNUMBER(SEARCH('[1]Lookup for use classification'!$C$11,C3476))),'[1]Lookup for use classification'!$A$11,IF(OR(ISNUMBER(SEARCH('[1]Lookup for use classification'!$B$12,C3476)),ISNUMBER(SEARCH('[1]Lookup for use classification'!$C$12,C3476))),'[1]Lookup for use classification'!$A$12,IF(OR(ISNUMBER(SEARCH('[1]Lookup for use classification'!$B$13,C3476)),ISNUMBER(SEARCH('[1]Lookup for use classification'!$C$13,C3476)),ISNUMBER(SEARCH('[1]Lookup for use classification'!$D$13,C3476)),,ISNUMBER(SEARCH('[1]Lookup for use classification'!$C$13,C3476)),ISNUMBER(SEARCH('[1]Lookup for use classification'!$E$13,C3476))),'[1]Lookup for use classification'!$A$13,IF(OR(ISNUMBER(SEARCH('[1]Lookup for use classification'!$B$14,C3476)),ISNUMBER(SEARCH('[1]Lookup for use classification'!$C$14,C3476))),'[1]Lookup for use classification'!$A$14,"Other"))))))))))))</f>
        <v>Retail - Other</v>
      </c>
      <c r="E3476" s="15"/>
      <c r="F3476" s="15"/>
      <c r="G3476" s="15"/>
      <c r="H3476" s="164"/>
      <c r="I3476" s="164"/>
      <c r="J3476" s="7"/>
      <c r="L3476" s="6"/>
    </row>
    <row r="3477" spans="1:12" hidden="1">
      <c r="A3477" s="138" t="s">
        <v>2117</v>
      </c>
      <c r="B3477" s="8" t="str">
        <f>IF(ISNA(VLOOKUP(CONCATENATE(A3477,C3477),EUS!$B$2:$B$1939,1,FALSE)),"","End Use Study")</f>
        <v>End Use Study</v>
      </c>
      <c r="C3477" s="14" t="s">
        <v>399</v>
      </c>
      <c r="D3477" s="162" t="s">
        <v>1980</v>
      </c>
      <c r="E3477" s="15">
        <v>2000</v>
      </c>
      <c r="F3477" s="15"/>
      <c r="G3477" s="15"/>
      <c r="H3477" s="164"/>
      <c r="I3477" s="164"/>
      <c r="J3477" s="7"/>
      <c r="L3477" s="6"/>
    </row>
    <row r="3478" spans="1:12" hidden="1">
      <c r="A3478" s="134" t="s">
        <v>2117</v>
      </c>
      <c r="B3478" s="8" t="str">
        <f>IF(ISNA(VLOOKUP(CONCATENATE(A3478,C3478),EUS!$B$2:$B$1939,1,FALSE)),"","End Use Study")</f>
        <v>End Use Study</v>
      </c>
      <c r="C3478" s="14" t="s">
        <v>2118</v>
      </c>
      <c r="D3478" s="8" t="str">
        <f>IF(OR(ISNUMBER(SEARCH('[1]Lookup for use classification'!$B$1,C3478)),ISNUMBER(SEARCH('[1]Lookup for use classification'!$C$1,C3478)),ISNUMBER(SEARCH('[1]Lookup for use classification'!$D$1,C3478))),'[1]Lookup for use classification'!$A$1,IF(ISNUMBER(SEARCH('[1]Lookup for use classification'!$B$2,C3478)),'[1]Lookup for use classification'!$A$2,IF(ISNUMBER(SEARCH('[1]Lookup for use classification'!$B$3,C3478)),'[1]Lookup for use classification'!$A$3,IF(OR(ISNUMBER(SEARCH('[1]Lookup for use classification'!$B$4,C3478)),ISNUMBER(SEARCH('[1]Lookup for use classification'!$C$4,C3478))),'[1]Lookup for use classification'!$A$4,IF(OR(ISNUMBER(SEARCH('[1]Lookup for use classification'!$B$5,C3478)),ISNUMBER(SEARCH('[1]Lookup for use classification'!$C$5,C3478)),ISNUMBER(SEARCH('[1]Lookup for use classification'!$D$5,C3478))),'[1]Lookup for use classification'!$A$5,IF(OR(ISNUMBER(SEARCH('[1]Lookup for use classification'!$B$7,C3478)),ISNUMBER(SEARCH('[1]Lookup for use classification'!$C$7,C3478)),ISNUMBER(SEARCH('[1]Lookup for use classification'!$D$7,C3478))),'[1]Lookup for use classification'!$A$7,IF(OR(ISNUMBER(SEARCH('[1]Lookup for use classification'!$B$9,C3478)),ISNUMBER(SEARCH('[1]Lookup for use classification'!$C$9,C3478)),ISNUMBER(SEARCH('[1]Lookup for use classification'!$D$9,C3478)),ISNUMBER(SEARCH('[1]Lookup for use classification'!$E$9,C3478)),ISNUMBER(SEARCH('[1]Lookup for use classification'!$F$9,C3478)),ISNUMBER(SEARCH('[1]Lookup for use classification'!$G$9,C3478))),'[1]Lookup for use classification'!$A$9,IF(OR(ISNUMBER(SEARCH('[1]Lookup for use classification'!$B$10,C3478)),ISNUMBER(SEARCH('[1]Lookup for use classification'!$C$10,C3478)),ISNUMBER(SEARCH('[1]Lookup for use classification'!$D$10,C3478)),ISNUMBER(SEARCH('[1]Lookup for use classification'!$E$10,C3478)),ISNUMBER(SEARCH('[1]Lookup for use classification'!$F$10,C3478))),'[1]Lookup for use classification'!$A$10,IF(OR(ISNUMBER(SEARCH('[1]Lookup for use classification'!$B$11,C3478)),ISNUMBER(SEARCH('[1]Lookup for use classification'!$C$11,C3478))),'[1]Lookup for use classification'!$A$11,IF(OR(ISNUMBER(SEARCH('[1]Lookup for use classification'!$B$12,C3478)),ISNUMBER(SEARCH('[1]Lookup for use classification'!$C$12,C3478))),'[1]Lookup for use classification'!$A$12,IF(OR(ISNUMBER(SEARCH('[1]Lookup for use classification'!$B$13,C3478)),ISNUMBER(SEARCH('[1]Lookup for use classification'!$C$13,C3478)),ISNUMBER(SEARCH('[1]Lookup for use classification'!$D$13,C3478))),'[1]Lookup for use classification'!$A$13,"Nope")))))))))))</f>
        <v>Warehousing</v>
      </c>
      <c r="E3478" s="15">
        <v>2520</v>
      </c>
      <c r="F3478" s="15"/>
      <c r="G3478" s="15"/>
      <c r="H3478" s="164"/>
      <c r="I3478" s="164"/>
      <c r="J3478" s="7"/>
      <c r="L3478" s="6"/>
    </row>
    <row r="3479" spans="1:12" hidden="1">
      <c r="A3479" s="193" t="s">
        <v>2269</v>
      </c>
      <c r="B3479" s="8" t="str">
        <f>IF(ISNA(VLOOKUP(CONCATENATE(A3479,C3479),ARIS!$A$1:$A$959,1,FALSE)),"","ARIS")</f>
        <v>ARIS</v>
      </c>
      <c r="C3479" s="223" t="s">
        <v>3521</v>
      </c>
      <c r="D3479" s="162" t="s">
        <v>3335</v>
      </c>
      <c r="E3479" s="224">
        <v>640</v>
      </c>
      <c r="F3479" s="224"/>
      <c r="G3479" s="224"/>
      <c r="H3479" s="164"/>
      <c r="I3479" s="164"/>
    </row>
    <row r="3480" spans="1:12" hidden="1">
      <c r="A3480" s="188" t="s">
        <v>2269</v>
      </c>
      <c r="B3480" s="8" t="str">
        <f>IF(ISNA(VLOOKUP(CONCATENATE(A3480,C3480),ARIS!$A$1:$A$959,1,FALSE)),"","ARIS")</f>
        <v>ARIS</v>
      </c>
      <c r="C3480" s="223" t="s">
        <v>3520</v>
      </c>
      <c r="D3480" s="162" t="s">
        <v>3335</v>
      </c>
      <c r="E3480" s="224">
        <v>1280</v>
      </c>
      <c r="F3480" s="224"/>
      <c r="G3480" s="224"/>
      <c r="H3480" s="164">
        <v>996.26277372262768</v>
      </c>
      <c r="I3480" s="164"/>
    </row>
    <row r="3481" spans="1:12" hidden="1">
      <c r="A3481" s="188" t="s">
        <v>2269</v>
      </c>
      <c r="B3481" s="8" t="str">
        <f>IF(ISNA(VLOOKUP(CONCATENATE(A3481,C3481),ARIS!$A$1:$A$959,1,FALSE)),"","ARIS")</f>
        <v>ARIS</v>
      </c>
      <c r="C3481" s="223" t="s">
        <v>3519</v>
      </c>
      <c r="D3481" s="162" t="s">
        <v>3335</v>
      </c>
      <c r="E3481" s="224">
        <v>28654</v>
      </c>
      <c r="F3481" s="224"/>
      <c r="G3481" s="224"/>
      <c r="H3481" s="164">
        <v>15875.030239833159</v>
      </c>
      <c r="I3481" s="164"/>
      <c r="J3481" s="165">
        <v>161947.17179714283</v>
      </c>
      <c r="L3481" s="165">
        <v>276.90491803278684</v>
      </c>
    </row>
    <row r="3482" spans="1:12" hidden="1">
      <c r="A3482" s="187" t="s">
        <v>1127</v>
      </c>
      <c r="B3482" s="167" t="s">
        <v>4456</v>
      </c>
      <c r="C3482" s="236" t="s">
        <v>1118</v>
      </c>
      <c r="D3482" s="6" t="str">
        <f>IF(OR(ISNUMBER(SEARCH('[1]Lookup for use classification'!$B$1,C3482)),ISNUMBER(SEARCH('[1]Lookup for use classification'!$C$1,C3482)),ISNUMBER(SEARCH('[1]Lookup for use classification'!$D$1,C3482)),ISNUMBER(SEARCH('[1]Lookup for use classification'!$E$1,C3482))),'[1]Lookup for use classification'!$A$1,IF(ISNUMBER(SEARCH('[1]Lookup for use classification'!$B$2,C3482)),'[1]Lookup for use classification'!$A$2,IF(ISNUMBER(SEARCH('[1]Lookup for use classification'!$B$3,C3482)),'[1]Lookup for use classification'!$A$3,IF(OR(ISNUMBER(SEARCH('[1]Lookup for use classification'!$B$4,C3482)),ISNUMBER(SEARCH('[1]Lookup for use classification'!$C$4,C3482)),ISNUMBER(SEARCH('[1]Lookup for use classification'!$D$4,C3482)),ISNUMBER(SEARCH('[1]Lookup for use classification'!$E$4,C3482))),'[1]Lookup for use classification'!$A$4,IF(OR(ISNUMBER(SEARCH('[1]Lookup for use classification'!$B$5,C3482)),ISNUMBER(SEARCH('[1]Lookup for use classification'!$C$5,C3482)),ISNUMBER(SEARCH('[1]Lookup for use classification'!$D$5,C3482))),'[1]Lookup for use classification'!$A$5,IF(OR(ISNUMBER(SEARCH('[1]Lookup for use classification'!$B$7,C3482)),ISNUMBER(SEARCH('[1]Lookup for use classification'!$C$7,C3482)),ISNUMBER(SEARCH('[1]Lookup for use classification'!$D$7,C3482))),'[1]Lookup for use classification'!$A$7,IF(OR(ISNUMBER(SEARCH('[1]Lookup for use classification'!$B$9,C3482)),ISNUMBER(SEARCH('[1]Lookup for use classification'!$C$9,C3482)),ISNUMBER(SEARCH('[1]Lookup for use classification'!$D$9,C3482)),ISNUMBER(SEARCH('[1]Lookup for use classification'!$E$9,C3482)),ISNUMBER(SEARCH('[1]Lookup for use classification'!$F$9,C3482)),ISNUMBER(SEARCH('[1]Lookup for use classification'!$G$9,C3482)),ISNUMBER(SEARCH('[1]Lookup for use classification'!$H$9,C3482)),ISNUMBER(SEARCH('[1]Lookup for use classification'!$I$9,C3482)),ISNUMBER(SEARCH('[1]Lookup for use classification'!$J$9,C3482)),ISNUMBER(SEARCH('[1]Lookup for use classification'!$K$9,C3482))),'[1]Lookup for use classification'!$A$9,IF(OR(ISNUMBER(SEARCH('[1]Lookup for use classification'!$B$10,C3482)),ISNUMBER(SEARCH('[1]Lookup for use classification'!$C$10,C3482)),ISNUMBER(SEARCH('[1]Lookup for use classification'!$D$10,C3482)),ISNUMBER(SEARCH('[1]Lookup for use classification'!$E$10,C3482)),ISNUMBER(SEARCH('[1]Lookup for use classification'!$F$10,C3482)),ISNUMBER(SEARCH('[1]Lookup for use classification'!$G$10,C3482))),'[1]Lookup for use classification'!$A$10,IF(OR(ISNUMBER(SEARCH('[1]Lookup for use classification'!$B$11,C3482)),ISNUMBER(SEARCH('[1]Lookup for use classification'!$C$11,C3482))),'[1]Lookup for use classification'!$A$11,IF(OR(ISNUMBER(SEARCH('[1]Lookup for use classification'!$B$12,C3482)),ISNUMBER(SEARCH('[1]Lookup for use classification'!$C$12,C3482))),'[1]Lookup for use classification'!$A$12,IF(OR(ISNUMBER(SEARCH('[1]Lookup for use classification'!$B$13,C3482)),ISNUMBER(SEARCH('[1]Lookup for use classification'!$C$13,C3482)),ISNUMBER(SEARCH('[1]Lookup for use classification'!$D$13,C3482)),,ISNUMBER(SEARCH('[1]Lookup for use classification'!$C$13,C3482)),ISNUMBER(SEARCH('[1]Lookup for use classification'!$E$13,C3482))),'[1]Lookup for use classification'!$A$13,IF(OR(ISNUMBER(SEARCH('[1]Lookup for use classification'!$B$14,C3482)),ISNUMBER(SEARCH('[1]Lookup for use classification'!$C$14,C3482))),'[1]Lookup for use classification'!$A$14,"Other"))))))))))))</f>
        <v>Health Care - Hospitals</v>
      </c>
      <c r="E3482" s="237"/>
      <c r="F3482" s="238"/>
      <c r="G3482" s="238"/>
    </row>
    <row r="3483" spans="1:12" hidden="1">
      <c r="A3483" s="187" t="s">
        <v>1127</v>
      </c>
      <c r="B3483" s="167" t="s">
        <v>4456</v>
      </c>
      <c r="C3483" s="236" t="s">
        <v>1117</v>
      </c>
      <c r="D3483" s="6" t="str">
        <f>IF(OR(ISNUMBER(SEARCH('[1]Lookup for use classification'!$B$1,C3483)),ISNUMBER(SEARCH('[1]Lookup for use classification'!$C$1,C3483)),ISNUMBER(SEARCH('[1]Lookup for use classification'!$D$1,C3483)),ISNUMBER(SEARCH('[1]Lookup for use classification'!$E$1,C3483))),'[1]Lookup for use classification'!$A$1,IF(ISNUMBER(SEARCH('[1]Lookup for use classification'!$B$2,C3483)),'[1]Lookup for use classification'!$A$2,IF(ISNUMBER(SEARCH('[1]Lookup for use classification'!$B$3,C3483)),'[1]Lookup for use classification'!$A$3,IF(OR(ISNUMBER(SEARCH('[1]Lookup for use classification'!$B$4,C3483)),ISNUMBER(SEARCH('[1]Lookup for use classification'!$C$4,C3483)),ISNUMBER(SEARCH('[1]Lookup for use classification'!$D$4,C3483)),ISNUMBER(SEARCH('[1]Lookup for use classification'!$E$4,C3483))),'[1]Lookup for use classification'!$A$4,IF(OR(ISNUMBER(SEARCH('[1]Lookup for use classification'!$B$5,C3483)),ISNUMBER(SEARCH('[1]Lookup for use classification'!$C$5,C3483)),ISNUMBER(SEARCH('[1]Lookup for use classification'!$D$5,C3483))),'[1]Lookup for use classification'!$A$5,IF(OR(ISNUMBER(SEARCH('[1]Lookup for use classification'!$B$7,C3483)),ISNUMBER(SEARCH('[1]Lookup for use classification'!$C$7,C3483)),ISNUMBER(SEARCH('[1]Lookup for use classification'!$D$7,C3483))),'[1]Lookup for use classification'!$A$7,IF(OR(ISNUMBER(SEARCH('[1]Lookup for use classification'!$B$9,C3483)),ISNUMBER(SEARCH('[1]Lookup for use classification'!$C$9,C3483)),ISNUMBER(SEARCH('[1]Lookup for use classification'!$D$9,C3483)),ISNUMBER(SEARCH('[1]Lookup for use classification'!$E$9,C3483)),ISNUMBER(SEARCH('[1]Lookup for use classification'!$F$9,C3483)),ISNUMBER(SEARCH('[1]Lookup for use classification'!$G$9,C3483)),ISNUMBER(SEARCH('[1]Lookup for use classification'!$H$9,C3483)),ISNUMBER(SEARCH('[1]Lookup for use classification'!$I$9,C3483)),ISNUMBER(SEARCH('[1]Lookup for use classification'!$J$9,C3483)),ISNUMBER(SEARCH('[1]Lookup for use classification'!$K$9,C3483))),'[1]Lookup for use classification'!$A$9,IF(OR(ISNUMBER(SEARCH('[1]Lookup for use classification'!$B$10,C3483)),ISNUMBER(SEARCH('[1]Lookup for use classification'!$C$10,C3483)),ISNUMBER(SEARCH('[1]Lookup for use classification'!$D$10,C3483)),ISNUMBER(SEARCH('[1]Lookup for use classification'!$E$10,C3483)),ISNUMBER(SEARCH('[1]Lookup for use classification'!$F$10,C3483)),ISNUMBER(SEARCH('[1]Lookup for use classification'!$G$10,C3483))),'[1]Lookup for use classification'!$A$10,IF(OR(ISNUMBER(SEARCH('[1]Lookup for use classification'!$B$11,C3483)),ISNUMBER(SEARCH('[1]Lookup for use classification'!$C$11,C3483))),'[1]Lookup for use classification'!$A$11,IF(OR(ISNUMBER(SEARCH('[1]Lookup for use classification'!$B$12,C3483)),ISNUMBER(SEARCH('[1]Lookup for use classification'!$C$12,C3483))),'[1]Lookup for use classification'!$A$12,IF(OR(ISNUMBER(SEARCH('[1]Lookup for use classification'!$B$13,C3483)),ISNUMBER(SEARCH('[1]Lookup for use classification'!$C$13,C3483)),ISNUMBER(SEARCH('[1]Lookup for use classification'!$D$13,C3483)),,ISNUMBER(SEARCH('[1]Lookup for use classification'!$C$13,C3483)),ISNUMBER(SEARCH('[1]Lookup for use classification'!$E$13,C3483))),'[1]Lookup for use classification'!$A$13,IF(OR(ISNUMBER(SEARCH('[1]Lookup for use classification'!$B$14,C3483)),ISNUMBER(SEARCH('[1]Lookup for use classification'!$C$14,C3483))),'[1]Lookup for use classification'!$A$14,"Other"))))))))))))</f>
        <v>Office</v>
      </c>
      <c r="E3483" s="237"/>
      <c r="F3483" s="238"/>
      <c r="G3483" s="238"/>
    </row>
    <row r="3484" spans="1:12" hidden="1">
      <c r="A3484" s="187" t="s">
        <v>1127</v>
      </c>
      <c r="B3484" s="167" t="s">
        <v>4456</v>
      </c>
      <c r="C3484" s="236" t="s">
        <v>37</v>
      </c>
      <c r="D3484" s="6" t="str">
        <f>IF(OR(ISNUMBER(SEARCH('[1]Lookup for use classification'!$B$1,C3484)),ISNUMBER(SEARCH('[1]Lookup for use classification'!$C$1,C3484)),ISNUMBER(SEARCH('[1]Lookup for use classification'!$D$1,C3484)),ISNUMBER(SEARCH('[1]Lookup for use classification'!$E$1,C3484))),'[1]Lookup for use classification'!$A$1,IF(ISNUMBER(SEARCH('[1]Lookup for use classification'!$B$2,C3484)),'[1]Lookup for use classification'!$A$2,IF(ISNUMBER(SEARCH('[1]Lookup for use classification'!$B$3,C3484)),'[1]Lookup for use classification'!$A$3,IF(OR(ISNUMBER(SEARCH('[1]Lookup for use classification'!$B$4,C3484)),ISNUMBER(SEARCH('[1]Lookup for use classification'!$C$4,C3484)),ISNUMBER(SEARCH('[1]Lookup for use classification'!$D$4,C3484)),ISNUMBER(SEARCH('[1]Lookup for use classification'!$E$4,C3484))),'[1]Lookup for use classification'!$A$4,IF(OR(ISNUMBER(SEARCH('[1]Lookup for use classification'!$B$5,C3484)),ISNUMBER(SEARCH('[1]Lookup for use classification'!$C$5,C3484)),ISNUMBER(SEARCH('[1]Lookup for use classification'!$D$5,C3484))),'[1]Lookup for use classification'!$A$5,IF(OR(ISNUMBER(SEARCH('[1]Lookup for use classification'!$B$7,C3484)),ISNUMBER(SEARCH('[1]Lookup for use classification'!$C$7,C3484)),ISNUMBER(SEARCH('[1]Lookup for use classification'!$D$7,C3484))),'[1]Lookup for use classification'!$A$7,IF(OR(ISNUMBER(SEARCH('[1]Lookup for use classification'!$B$9,C3484)),ISNUMBER(SEARCH('[1]Lookup for use classification'!$C$9,C3484)),ISNUMBER(SEARCH('[1]Lookup for use classification'!$D$9,C3484)),ISNUMBER(SEARCH('[1]Lookup for use classification'!$E$9,C3484)),ISNUMBER(SEARCH('[1]Lookup for use classification'!$F$9,C3484)),ISNUMBER(SEARCH('[1]Lookup for use classification'!$G$9,C3484)),ISNUMBER(SEARCH('[1]Lookup for use classification'!$H$9,C3484)),ISNUMBER(SEARCH('[1]Lookup for use classification'!$I$9,C3484)),ISNUMBER(SEARCH('[1]Lookup for use classification'!$J$9,C3484)),ISNUMBER(SEARCH('[1]Lookup for use classification'!$K$9,C3484))),'[1]Lookup for use classification'!$A$9,IF(OR(ISNUMBER(SEARCH('[1]Lookup for use classification'!$B$10,C3484)),ISNUMBER(SEARCH('[1]Lookup for use classification'!$C$10,C3484)),ISNUMBER(SEARCH('[1]Lookup for use classification'!$D$10,C3484)),ISNUMBER(SEARCH('[1]Lookup for use classification'!$E$10,C3484)),ISNUMBER(SEARCH('[1]Lookup for use classification'!$F$10,C3484)),ISNUMBER(SEARCH('[1]Lookup for use classification'!$G$10,C3484))),'[1]Lookup for use classification'!$A$10,IF(OR(ISNUMBER(SEARCH('[1]Lookup for use classification'!$B$11,C3484)),ISNUMBER(SEARCH('[1]Lookup for use classification'!$C$11,C3484))),'[1]Lookup for use classification'!$A$11,IF(OR(ISNUMBER(SEARCH('[1]Lookup for use classification'!$B$12,C3484)),ISNUMBER(SEARCH('[1]Lookup for use classification'!$C$12,C3484))),'[1]Lookup for use classification'!$A$12,IF(OR(ISNUMBER(SEARCH('[1]Lookup for use classification'!$B$13,C3484)),ISNUMBER(SEARCH('[1]Lookup for use classification'!$C$13,C3484)),ISNUMBER(SEARCH('[1]Lookup for use classification'!$D$13,C3484)),,ISNUMBER(SEARCH('[1]Lookup for use classification'!$C$13,C3484)),ISNUMBER(SEARCH('[1]Lookup for use classification'!$E$13,C3484))),'[1]Lookup for use classification'!$A$13,IF(OR(ISNUMBER(SEARCH('[1]Lookup for use classification'!$B$14,C3484)),ISNUMBER(SEARCH('[1]Lookup for use classification'!$C$14,C3484))),'[1]Lookup for use classification'!$A$14,"Other"))))))))))))</f>
        <v>Office</v>
      </c>
      <c r="E3484" s="237"/>
      <c r="F3484" s="238"/>
      <c r="G3484" s="238"/>
    </row>
    <row r="3485" spans="1:12" hidden="1">
      <c r="A3485" s="138" t="s">
        <v>1127</v>
      </c>
      <c r="B3485" s="8" t="str">
        <f>IF(ISNA(VLOOKUP(CONCATENATE(A3485,C3485),EUS!$B$2:$B$1939,1,FALSE)),"","End Use Study")</f>
        <v>End Use Study</v>
      </c>
      <c r="C3485" s="14" t="s">
        <v>2852</v>
      </c>
      <c r="D3485" s="8" t="str">
        <f>IF(OR(ISNUMBER(SEARCH('[1]Lookup for use classification'!$B$1,C3485)),ISNUMBER(SEARCH('[1]Lookup for use classification'!$C$1,C3485)),ISNUMBER(SEARCH('[1]Lookup for use classification'!$D$1,C3485)),ISNUMBER(SEARCH('[1]Lookup for use classification'!$E$1,C3485))),'[1]Lookup for use classification'!$A$1,IF(ISNUMBER(SEARCH('[1]Lookup for use classification'!$B$2,C3485)),'[1]Lookup for use classification'!$A$2,IF(ISNUMBER(SEARCH('[1]Lookup for use classification'!$B$3,C3485)),'[1]Lookup for use classification'!$A$3,IF(OR(ISNUMBER(SEARCH('[1]Lookup for use classification'!$B$4,C3485)),ISNUMBER(SEARCH('[1]Lookup for use classification'!$C$4,C3485)),ISNUMBER(SEARCH('[1]Lookup for use classification'!$D$4,C3485)),ISNUMBER(SEARCH('[1]Lookup for use classification'!$E$4,C3485))),'[1]Lookup for use classification'!$A$4,IF(OR(ISNUMBER(SEARCH('[1]Lookup for use classification'!$B$5,C3485)),ISNUMBER(SEARCH('[1]Lookup for use classification'!$C$5,C3485)),ISNUMBER(SEARCH('[1]Lookup for use classification'!$D$5,C3485))),'[1]Lookup for use classification'!$A$5,IF(OR(ISNUMBER(SEARCH('[1]Lookup for use classification'!$B$7,C3485)),ISNUMBER(SEARCH('[1]Lookup for use classification'!$C$7,C3485)),ISNUMBER(SEARCH('[1]Lookup for use classification'!$D$7,C3485))),'[1]Lookup for use classification'!$A$7,IF(OR(ISNUMBER(SEARCH('[1]Lookup for use classification'!$B$9,C3485)),ISNUMBER(SEARCH('[1]Lookup for use classification'!$C$9,C3485)),ISNUMBER(SEARCH('[1]Lookup for use classification'!$D$9,C3485)),ISNUMBER(SEARCH('[1]Lookup for use classification'!$E$9,C3485)),ISNUMBER(SEARCH('[1]Lookup for use classification'!$F$9,C3485)),ISNUMBER(SEARCH('[1]Lookup for use classification'!$G$9,C3485)),ISNUMBER(SEARCH('[1]Lookup for use classification'!$H$9,C3485)),ISNUMBER(SEARCH('[1]Lookup for use classification'!$I$9,C3485)),ISNUMBER(SEARCH('[1]Lookup for use classification'!$J$9,C3485)),ISNUMBER(SEARCH('[1]Lookup for use classification'!$K$9,C3485))),'[1]Lookup for use classification'!$A$9,IF(OR(ISNUMBER(SEARCH('[1]Lookup for use classification'!$B$10,C3485)),ISNUMBER(SEARCH('[1]Lookup for use classification'!$C$10,C3485)),ISNUMBER(SEARCH('[1]Lookup for use classification'!$D$10,C3485)),ISNUMBER(SEARCH('[1]Lookup for use classification'!$E$10,C3485)),ISNUMBER(SEARCH('[1]Lookup for use classification'!$F$10,C3485)),ISNUMBER(SEARCH('[1]Lookup for use classification'!$G$10,C3485))),'[1]Lookup for use classification'!$A$10,IF(OR(ISNUMBER(SEARCH('[1]Lookup for use classification'!$B$11,C3485)),ISNUMBER(SEARCH('[1]Lookup for use classification'!$C$11,C3485))),'[1]Lookup for use classification'!$A$11,IF(OR(ISNUMBER(SEARCH('[1]Lookup for use classification'!$B$12,C3485)),ISNUMBER(SEARCH('[1]Lookup for use classification'!$C$12,C3485))),'[1]Lookup for use classification'!$A$12,IF(OR(ISNUMBER(SEARCH('[1]Lookup for use classification'!$B$13,C3485)),ISNUMBER(SEARCH('[1]Lookup for use classification'!$C$13,C3485)),ISNUMBER(SEARCH('[1]Lookup for use classification'!$D$13,C3485)),,ISNUMBER(SEARCH('[1]Lookup for use classification'!$C$13,C3485)),ISNUMBER(SEARCH('[1]Lookup for use classification'!$E$13,C3485))),'[1]Lookup for use classification'!$A$13,IF(OR(ISNUMBER(SEARCH('[1]Lookup for use classification'!$B$14,C3485)),ISNUMBER(SEARCH('[1]Lookup for use classification'!$C$14,C3485))),'[1]Lookup for use classification'!$A$14,"Other"))))))))))))</f>
        <v>Other</v>
      </c>
      <c r="E3485" s="15">
        <v>36</v>
      </c>
      <c r="F3485" s="15"/>
      <c r="G3485" s="15"/>
      <c r="H3485" s="164"/>
      <c r="I3485" s="164"/>
      <c r="J3485" s="7"/>
      <c r="L3485" s="6"/>
    </row>
    <row r="3486" spans="1:12" hidden="1">
      <c r="A3486" s="134" t="s">
        <v>1127</v>
      </c>
      <c r="B3486" s="8" t="str">
        <f>IF(ISNA(VLOOKUP(CONCATENATE(A3486,C3486),EUS!$B$2:$B$1939,1,FALSE)),"","End Use Study")</f>
        <v>End Use Study</v>
      </c>
      <c r="C3486" s="14" t="s">
        <v>2853</v>
      </c>
      <c r="D3486" s="8" t="str">
        <f>IF(OR(ISNUMBER(SEARCH('[1]Lookup for use classification'!$B$1,C3486)),ISNUMBER(SEARCH('[1]Lookup for use classification'!$C$1,C3486)),ISNUMBER(SEARCH('[1]Lookup for use classification'!$D$1,C3486)),ISNUMBER(SEARCH('[1]Lookup for use classification'!$E$1,C3486))),'[1]Lookup for use classification'!$A$1,IF(ISNUMBER(SEARCH('[1]Lookup for use classification'!$B$2,C3486)),'[1]Lookup for use classification'!$A$2,IF(ISNUMBER(SEARCH('[1]Lookup for use classification'!$B$3,C3486)),'[1]Lookup for use classification'!$A$3,IF(OR(ISNUMBER(SEARCH('[1]Lookup for use classification'!$B$4,C3486)),ISNUMBER(SEARCH('[1]Lookup for use classification'!$C$4,C3486)),ISNUMBER(SEARCH('[1]Lookup for use classification'!$D$4,C3486)),ISNUMBER(SEARCH('[1]Lookup for use classification'!$E$4,C3486))),'[1]Lookup for use classification'!$A$4,IF(OR(ISNUMBER(SEARCH('[1]Lookup for use classification'!$B$5,C3486)),ISNUMBER(SEARCH('[1]Lookup for use classification'!$C$5,C3486)),ISNUMBER(SEARCH('[1]Lookup for use classification'!$D$5,C3486))),'[1]Lookup for use classification'!$A$5,IF(OR(ISNUMBER(SEARCH('[1]Lookup for use classification'!$B$7,C3486)),ISNUMBER(SEARCH('[1]Lookup for use classification'!$C$7,C3486)),ISNUMBER(SEARCH('[1]Lookup for use classification'!$D$7,C3486))),'[1]Lookup for use classification'!$A$7,IF(OR(ISNUMBER(SEARCH('[1]Lookup for use classification'!$B$9,C3486)),ISNUMBER(SEARCH('[1]Lookup for use classification'!$C$9,C3486)),ISNUMBER(SEARCH('[1]Lookup for use classification'!$D$9,C3486)),ISNUMBER(SEARCH('[1]Lookup for use classification'!$E$9,C3486)),ISNUMBER(SEARCH('[1]Lookup for use classification'!$F$9,C3486)),ISNUMBER(SEARCH('[1]Lookup for use classification'!$G$9,C3486)),ISNUMBER(SEARCH('[1]Lookup for use classification'!$H$9,C3486)),ISNUMBER(SEARCH('[1]Lookup for use classification'!$I$9,C3486)),ISNUMBER(SEARCH('[1]Lookup for use classification'!$J$9,C3486)),ISNUMBER(SEARCH('[1]Lookup for use classification'!$K$9,C3486))),'[1]Lookup for use classification'!$A$9,IF(OR(ISNUMBER(SEARCH('[1]Lookup for use classification'!$B$10,C3486)),ISNUMBER(SEARCH('[1]Lookup for use classification'!$C$10,C3486)),ISNUMBER(SEARCH('[1]Lookup for use classification'!$D$10,C3486)),ISNUMBER(SEARCH('[1]Lookup for use classification'!$E$10,C3486)),ISNUMBER(SEARCH('[1]Lookup for use classification'!$F$10,C3486)),ISNUMBER(SEARCH('[1]Lookup for use classification'!$G$10,C3486))),'[1]Lookup for use classification'!$A$10,IF(OR(ISNUMBER(SEARCH('[1]Lookup for use classification'!$B$11,C3486)),ISNUMBER(SEARCH('[1]Lookup for use classification'!$C$11,C3486))),'[1]Lookup for use classification'!$A$11,IF(OR(ISNUMBER(SEARCH('[1]Lookup for use classification'!$B$12,C3486)),ISNUMBER(SEARCH('[1]Lookup for use classification'!$C$12,C3486))),'[1]Lookup for use classification'!$A$12,IF(OR(ISNUMBER(SEARCH('[1]Lookup for use classification'!$B$13,C3486)),ISNUMBER(SEARCH('[1]Lookup for use classification'!$C$13,C3486)),ISNUMBER(SEARCH('[1]Lookup for use classification'!$D$13,C3486)),,ISNUMBER(SEARCH('[1]Lookup for use classification'!$C$13,C3486)),ISNUMBER(SEARCH('[1]Lookup for use classification'!$E$13,C3486))),'[1]Lookup for use classification'!$A$13,IF(OR(ISNUMBER(SEARCH('[1]Lookup for use classification'!$B$14,C3486)),ISNUMBER(SEARCH('[1]Lookup for use classification'!$C$14,C3486))),'[1]Lookup for use classification'!$A$14,"Other"))))))))))))</f>
        <v>Other</v>
      </c>
      <c r="E3486" s="15">
        <v>5653</v>
      </c>
      <c r="F3486" s="15"/>
      <c r="G3486" s="15"/>
      <c r="H3486" s="164"/>
      <c r="I3486" s="164"/>
      <c r="J3486" s="7"/>
      <c r="L3486" s="6"/>
    </row>
    <row r="3487" spans="1:12" hidden="1">
      <c r="A3487" s="187" t="s">
        <v>1127</v>
      </c>
      <c r="B3487" s="167" t="s">
        <v>4456</v>
      </c>
      <c r="C3487" s="236" t="s">
        <v>1124</v>
      </c>
      <c r="D3487" s="6" t="str">
        <f>IF(OR(ISNUMBER(SEARCH('[1]Lookup for use classification'!$B$1,C3487)),ISNUMBER(SEARCH('[1]Lookup for use classification'!$C$1,C3487)),ISNUMBER(SEARCH('[1]Lookup for use classification'!$D$1,C3487)),ISNUMBER(SEARCH('[1]Lookup for use classification'!$E$1,C3487))),'[1]Lookup for use classification'!$A$1,IF(ISNUMBER(SEARCH('[1]Lookup for use classification'!$B$2,C3487)),'[1]Lookup for use classification'!$A$2,IF(ISNUMBER(SEARCH('[1]Lookup for use classification'!$B$3,C3487)),'[1]Lookup for use classification'!$A$3,IF(OR(ISNUMBER(SEARCH('[1]Lookup for use classification'!$B$4,C3487)),ISNUMBER(SEARCH('[1]Lookup for use classification'!$C$4,C3487)),ISNUMBER(SEARCH('[1]Lookup for use classification'!$D$4,C3487)),ISNUMBER(SEARCH('[1]Lookup for use classification'!$E$4,C3487))),'[1]Lookup for use classification'!$A$4,IF(OR(ISNUMBER(SEARCH('[1]Lookup for use classification'!$B$5,C3487)),ISNUMBER(SEARCH('[1]Lookup for use classification'!$C$5,C3487)),ISNUMBER(SEARCH('[1]Lookup for use classification'!$D$5,C3487))),'[1]Lookup for use classification'!$A$5,IF(OR(ISNUMBER(SEARCH('[1]Lookup for use classification'!$B$7,C3487)),ISNUMBER(SEARCH('[1]Lookup for use classification'!$C$7,C3487)),ISNUMBER(SEARCH('[1]Lookup for use classification'!$D$7,C3487))),'[1]Lookup for use classification'!$A$7,IF(OR(ISNUMBER(SEARCH('[1]Lookup for use classification'!$B$9,C3487)),ISNUMBER(SEARCH('[1]Lookup for use classification'!$C$9,C3487)),ISNUMBER(SEARCH('[1]Lookup for use classification'!$D$9,C3487)),ISNUMBER(SEARCH('[1]Lookup for use classification'!$E$9,C3487)),ISNUMBER(SEARCH('[1]Lookup for use classification'!$F$9,C3487)),ISNUMBER(SEARCH('[1]Lookup for use classification'!$G$9,C3487)),ISNUMBER(SEARCH('[1]Lookup for use classification'!$H$9,C3487)),ISNUMBER(SEARCH('[1]Lookup for use classification'!$I$9,C3487)),ISNUMBER(SEARCH('[1]Lookup for use classification'!$J$9,C3487)),ISNUMBER(SEARCH('[1]Lookup for use classification'!$K$9,C3487))),'[1]Lookup for use classification'!$A$9,IF(OR(ISNUMBER(SEARCH('[1]Lookup for use classification'!$B$10,C3487)),ISNUMBER(SEARCH('[1]Lookup for use classification'!$C$10,C3487)),ISNUMBER(SEARCH('[1]Lookup for use classification'!$D$10,C3487)),ISNUMBER(SEARCH('[1]Lookup for use classification'!$E$10,C3487)),ISNUMBER(SEARCH('[1]Lookup for use classification'!$F$10,C3487)),ISNUMBER(SEARCH('[1]Lookup for use classification'!$G$10,C3487))),'[1]Lookup for use classification'!$A$10,IF(OR(ISNUMBER(SEARCH('[1]Lookup for use classification'!$B$11,C3487)),ISNUMBER(SEARCH('[1]Lookup for use classification'!$C$11,C3487))),'[1]Lookup for use classification'!$A$11,IF(OR(ISNUMBER(SEARCH('[1]Lookup for use classification'!$B$12,C3487)),ISNUMBER(SEARCH('[1]Lookup for use classification'!$C$12,C3487))),'[1]Lookup for use classification'!$A$12,IF(OR(ISNUMBER(SEARCH('[1]Lookup for use classification'!$B$13,C3487)),ISNUMBER(SEARCH('[1]Lookup for use classification'!$C$13,C3487)),ISNUMBER(SEARCH('[1]Lookup for use classification'!$D$13,C3487)),,ISNUMBER(SEARCH('[1]Lookup for use classification'!$C$13,C3487)),ISNUMBER(SEARCH('[1]Lookup for use classification'!$E$13,C3487))),'[1]Lookup for use classification'!$A$13,IF(OR(ISNUMBER(SEARCH('[1]Lookup for use classification'!$B$14,C3487)),ISNUMBER(SEARCH('[1]Lookup for use classification'!$C$14,C3487))),'[1]Lookup for use classification'!$A$14,"Other"))))))))))))</f>
        <v>Other</v>
      </c>
      <c r="E3487" s="237"/>
      <c r="F3487" s="238"/>
      <c r="G3487" s="238"/>
    </row>
    <row r="3488" spans="1:12" hidden="1">
      <c r="A3488" s="187" t="s">
        <v>1127</v>
      </c>
      <c r="B3488" s="167" t="s">
        <v>4456</v>
      </c>
      <c r="C3488" s="236" t="s">
        <v>286</v>
      </c>
      <c r="D3488" s="6" t="str">
        <f>IF(OR(ISNUMBER(SEARCH('[1]Lookup for use classification'!$B$1,C3488)),ISNUMBER(SEARCH('[1]Lookup for use classification'!$C$1,C3488)),ISNUMBER(SEARCH('[1]Lookup for use classification'!$D$1,C3488)),ISNUMBER(SEARCH('[1]Lookup for use classification'!$E$1,C3488))),'[1]Lookup for use classification'!$A$1,IF(ISNUMBER(SEARCH('[1]Lookup for use classification'!$B$2,C3488)),'[1]Lookup for use classification'!$A$2,IF(ISNUMBER(SEARCH('[1]Lookup for use classification'!$B$3,C3488)),'[1]Lookup for use classification'!$A$3,IF(OR(ISNUMBER(SEARCH('[1]Lookup for use classification'!$B$4,C3488)),ISNUMBER(SEARCH('[1]Lookup for use classification'!$C$4,C3488)),ISNUMBER(SEARCH('[1]Lookup for use classification'!$D$4,C3488)),ISNUMBER(SEARCH('[1]Lookup for use classification'!$E$4,C3488))),'[1]Lookup for use classification'!$A$4,IF(OR(ISNUMBER(SEARCH('[1]Lookup for use classification'!$B$5,C3488)),ISNUMBER(SEARCH('[1]Lookup for use classification'!$C$5,C3488)),ISNUMBER(SEARCH('[1]Lookup for use classification'!$D$5,C3488))),'[1]Lookup for use classification'!$A$5,IF(OR(ISNUMBER(SEARCH('[1]Lookup for use classification'!$B$7,C3488)),ISNUMBER(SEARCH('[1]Lookup for use classification'!$C$7,C3488)),ISNUMBER(SEARCH('[1]Lookup for use classification'!$D$7,C3488))),'[1]Lookup for use classification'!$A$7,IF(OR(ISNUMBER(SEARCH('[1]Lookup for use classification'!$B$9,C3488)),ISNUMBER(SEARCH('[1]Lookup for use classification'!$C$9,C3488)),ISNUMBER(SEARCH('[1]Lookup for use classification'!$D$9,C3488)),ISNUMBER(SEARCH('[1]Lookup for use classification'!$E$9,C3488)),ISNUMBER(SEARCH('[1]Lookup for use classification'!$F$9,C3488)),ISNUMBER(SEARCH('[1]Lookup for use classification'!$G$9,C3488)),ISNUMBER(SEARCH('[1]Lookup for use classification'!$H$9,C3488)),ISNUMBER(SEARCH('[1]Lookup for use classification'!$I$9,C3488)),ISNUMBER(SEARCH('[1]Lookup for use classification'!$J$9,C3488)),ISNUMBER(SEARCH('[1]Lookup for use classification'!$K$9,C3488))),'[1]Lookup for use classification'!$A$9,IF(OR(ISNUMBER(SEARCH('[1]Lookup for use classification'!$B$10,C3488)),ISNUMBER(SEARCH('[1]Lookup for use classification'!$C$10,C3488)),ISNUMBER(SEARCH('[1]Lookup for use classification'!$D$10,C3488)),ISNUMBER(SEARCH('[1]Lookup for use classification'!$E$10,C3488)),ISNUMBER(SEARCH('[1]Lookup for use classification'!$F$10,C3488)),ISNUMBER(SEARCH('[1]Lookup for use classification'!$G$10,C3488))),'[1]Lookup for use classification'!$A$10,IF(OR(ISNUMBER(SEARCH('[1]Lookup for use classification'!$B$11,C3488)),ISNUMBER(SEARCH('[1]Lookup for use classification'!$C$11,C3488))),'[1]Lookup for use classification'!$A$11,IF(OR(ISNUMBER(SEARCH('[1]Lookup for use classification'!$B$12,C3488)),ISNUMBER(SEARCH('[1]Lookup for use classification'!$C$12,C3488))),'[1]Lookup for use classification'!$A$12,IF(OR(ISNUMBER(SEARCH('[1]Lookup for use classification'!$B$13,C3488)),ISNUMBER(SEARCH('[1]Lookup for use classification'!$C$13,C3488)),ISNUMBER(SEARCH('[1]Lookup for use classification'!$D$13,C3488)),,ISNUMBER(SEARCH('[1]Lookup for use classification'!$C$13,C3488)),ISNUMBER(SEARCH('[1]Lookup for use classification'!$E$13,C3488))),'[1]Lookup for use classification'!$A$13,IF(OR(ISNUMBER(SEARCH('[1]Lookup for use classification'!$B$14,C3488)),ISNUMBER(SEARCH('[1]Lookup for use classification'!$C$14,C3488))),'[1]Lookup for use classification'!$A$14,"Other"))))))))))))</f>
        <v>Public Assembly</v>
      </c>
      <c r="E3488" s="237"/>
      <c r="F3488" s="238"/>
      <c r="G3488" s="238"/>
    </row>
    <row r="3489" spans="1:12" hidden="1">
      <c r="A3489" s="187" t="s">
        <v>1127</v>
      </c>
      <c r="B3489" s="167" t="s">
        <v>4456</v>
      </c>
      <c r="C3489" s="236" t="s">
        <v>595</v>
      </c>
      <c r="D3489" s="6" t="str">
        <f>IF(OR(ISNUMBER(SEARCH('[1]Lookup for use classification'!$B$1,C3489)),ISNUMBER(SEARCH('[1]Lookup for use classification'!$C$1,C3489)),ISNUMBER(SEARCH('[1]Lookup for use classification'!$D$1,C3489)),ISNUMBER(SEARCH('[1]Lookup for use classification'!$E$1,C3489))),'[1]Lookup for use classification'!$A$1,IF(ISNUMBER(SEARCH('[1]Lookup for use classification'!$B$2,C3489)),'[1]Lookup for use classification'!$A$2,IF(ISNUMBER(SEARCH('[1]Lookup for use classification'!$B$3,C3489)),'[1]Lookup for use classification'!$A$3,IF(OR(ISNUMBER(SEARCH('[1]Lookup for use classification'!$B$4,C3489)),ISNUMBER(SEARCH('[1]Lookup for use classification'!$C$4,C3489)),ISNUMBER(SEARCH('[1]Lookup for use classification'!$D$4,C3489)),ISNUMBER(SEARCH('[1]Lookup for use classification'!$E$4,C3489))),'[1]Lookup for use classification'!$A$4,IF(OR(ISNUMBER(SEARCH('[1]Lookup for use classification'!$B$5,C3489)),ISNUMBER(SEARCH('[1]Lookup for use classification'!$C$5,C3489)),ISNUMBER(SEARCH('[1]Lookup for use classification'!$D$5,C3489))),'[1]Lookup for use classification'!$A$5,IF(OR(ISNUMBER(SEARCH('[1]Lookup for use classification'!$B$7,C3489)),ISNUMBER(SEARCH('[1]Lookup for use classification'!$C$7,C3489)),ISNUMBER(SEARCH('[1]Lookup for use classification'!$D$7,C3489))),'[1]Lookup for use classification'!$A$7,IF(OR(ISNUMBER(SEARCH('[1]Lookup for use classification'!$B$9,C3489)),ISNUMBER(SEARCH('[1]Lookup for use classification'!$C$9,C3489)),ISNUMBER(SEARCH('[1]Lookup for use classification'!$D$9,C3489)),ISNUMBER(SEARCH('[1]Lookup for use classification'!$E$9,C3489)),ISNUMBER(SEARCH('[1]Lookup for use classification'!$F$9,C3489)),ISNUMBER(SEARCH('[1]Lookup for use classification'!$G$9,C3489)),ISNUMBER(SEARCH('[1]Lookup for use classification'!$H$9,C3489)),ISNUMBER(SEARCH('[1]Lookup for use classification'!$I$9,C3489)),ISNUMBER(SEARCH('[1]Lookup for use classification'!$J$9,C3489)),ISNUMBER(SEARCH('[1]Lookup for use classification'!$K$9,C3489))),'[1]Lookup for use classification'!$A$9,IF(OR(ISNUMBER(SEARCH('[1]Lookup for use classification'!$B$10,C3489)),ISNUMBER(SEARCH('[1]Lookup for use classification'!$C$10,C3489)),ISNUMBER(SEARCH('[1]Lookup for use classification'!$D$10,C3489)),ISNUMBER(SEARCH('[1]Lookup for use classification'!$E$10,C3489)),ISNUMBER(SEARCH('[1]Lookup for use classification'!$F$10,C3489)),ISNUMBER(SEARCH('[1]Lookup for use classification'!$G$10,C3489))),'[1]Lookup for use classification'!$A$10,IF(OR(ISNUMBER(SEARCH('[1]Lookup for use classification'!$B$11,C3489)),ISNUMBER(SEARCH('[1]Lookup for use classification'!$C$11,C3489))),'[1]Lookup for use classification'!$A$11,IF(OR(ISNUMBER(SEARCH('[1]Lookup for use classification'!$B$12,C3489)),ISNUMBER(SEARCH('[1]Lookup for use classification'!$C$12,C3489))),'[1]Lookup for use classification'!$A$12,IF(OR(ISNUMBER(SEARCH('[1]Lookup for use classification'!$B$13,C3489)),ISNUMBER(SEARCH('[1]Lookup for use classification'!$C$13,C3489)),ISNUMBER(SEARCH('[1]Lookup for use classification'!$D$13,C3489)),,ISNUMBER(SEARCH('[1]Lookup for use classification'!$C$13,C3489)),ISNUMBER(SEARCH('[1]Lookup for use classification'!$E$13,C3489))),'[1]Lookup for use classification'!$A$13,IF(OR(ISNUMBER(SEARCH('[1]Lookup for use classification'!$B$14,C3489)),ISNUMBER(SEARCH('[1]Lookup for use classification'!$C$14,C3489))),'[1]Lookup for use classification'!$A$14,"Other"))))))))))))</f>
        <v>Public Assembly</v>
      </c>
      <c r="E3489" s="237"/>
      <c r="F3489" s="238"/>
      <c r="G3489" s="238"/>
    </row>
    <row r="3490" spans="1:12" hidden="1">
      <c r="A3490" s="187" t="s">
        <v>1127</v>
      </c>
      <c r="B3490" s="167" t="s">
        <v>4456</v>
      </c>
      <c r="C3490" s="236" t="s">
        <v>1120</v>
      </c>
      <c r="D3490" s="6" t="str">
        <f>IF(OR(ISNUMBER(SEARCH('[1]Lookup for use classification'!$B$1,C3490)),ISNUMBER(SEARCH('[1]Lookup for use classification'!$C$1,C3490)),ISNUMBER(SEARCH('[1]Lookup for use classification'!$D$1,C3490)),ISNUMBER(SEARCH('[1]Lookup for use classification'!$E$1,C3490))),'[1]Lookup for use classification'!$A$1,IF(ISNUMBER(SEARCH('[1]Lookup for use classification'!$B$2,C3490)),'[1]Lookup for use classification'!$A$2,IF(ISNUMBER(SEARCH('[1]Lookup for use classification'!$B$3,C3490)),'[1]Lookup for use classification'!$A$3,IF(OR(ISNUMBER(SEARCH('[1]Lookup for use classification'!$B$4,C3490)),ISNUMBER(SEARCH('[1]Lookup for use classification'!$C$4,C3490)),ISNUMBER(SEARCH('[1]Lookup for use classification'!$D$4,C3490)),ISNUMBER(SEARCH('[1]Lookup for use classification'!$E$4,C3490))),'[1]Lookup for use classification'!$A$4,IF(OR(ISNUMBER(SEARCH('[1]Lookup for use classification'!$B$5,C3490)),ISNUMBER(SEARCH('[1]Lookup for use classification'!$C$5,C3490)),ISNUMBER(SEARCH('[1]Lookup for use classification'!$D$5,C3490))),'[1]Lookup for use classification'!$A$5,IF(OR(ISNUMBER(SEARCH('[1]Lookup for use classification'!$B$7,C3490)),ISNUMBER(SEARCH('[1]Lookup for use classification'!$C$7,C3490)),ISNUMBER(SEARCH('[1]Lookup for use classification'!$D$7,C3490))),'[1]Lookup for use classification'!$A$7,IF(OR(ISNUMBER(SEARCH('[1]Lookup for use classification'!$B$9,C3490)),ISNUMBER(SEARCH('[1]Lookup for use classification'!$C$9,C3490)),ISNUMBER(SEARCH('[1]Lookup for use classification'!$D$9,C3490)),ISNUMBER(SEARCH('[1]Lookup for use classification'!$E$9,C3490)),ISNUMBER(SEARCH('[1]Lookup for use classification'!$F$9,C3490)),ISNUMBER(SEARCH('[1]Lookup for use classification'!$G$9,C3490)),ISNUMBER(SEARCH('[1]Lookup for use classification'!$H$9,C3490)),ISNUMBER(SEARCH('[1]Lookup for use classification'!$I$9,C3490)),ISNUMBER(SEARCH('[1]Lookup for use classification'!$J$9,C3490)),ISNUMBER(SEARCH('[1]Lookup for use classification'!$K$9,C3490))),'[1]Lookup for use classification'!$A$9,IF(OR(ISNUMBER(SEARCH('[1]Lookup for use classification'!$B$10,C3490)),ISNUMBER(SEARCH('[1]Lookup for use classification'!$C$10,C3490)),ISNUMBER(SEARCH('[1]Lookup for use classification'!$D$10,C3490)),ISNUMBER(SEARCH('[1]Lookup for use classification'!$E$10,C3490)),ISNUMBER(SEARCH('[1]Lookup for use classification'!$F$10,C3490)),ISNUMBER(SEARCH('[1]Lookup for use classification'!$G$10,C3490))),'[1]Lookup for use classification'!$A$10,IF(OR(ISNUMBER(SEARCH('[1]Lookup for use classification'!$B$11,C3490)),ISNUMBER(SEARCH('[1]Lookup for use classification'!$C$11,C3490))),'[1]Lookup for use classification'!$A$11,IF(OR(ISNUMBER(SEARCH('[1]Lookup for use classification'!$B$12,C3490)),ISNUMBER(SEARCH('[1]Lookup for use classification'!$C$12,C3490))),'[1]Lookup for use classification'!$A$12,IF(OR(ISNUMBER(SEARCH('[1]Lookup for use classification'!$B$13,C3490)),ISNUMBER(SEARCH('[1]Lookup for use classification'!$C$13,C3490)),ISNUMBER(SEARCH('[1]Lookup for use classification'!$D$13,C3490)),,ISNUMBER(SEARCH('[1]Lookup for use classification'!$C$13,C3490)),ISNUMBER(SEARCH('[1]Lookup for use classification'!$E$13,C3490))),'[1]Lookup for use classification'!$A$13,IF(OR(ISNUMBER(SEARCH('[1]Lookup for use classification'!$B$14,C3490)),ISNUMBER(SEARCH('[1]Lookup for use classification'!$C$14,C3490))),'[1]Lookup for use classification'!$A$14,"Other"))))))))))))</f>
        <v>Public Assembly</v>
      </c>
      <c r="E3490" s="237"/>
      <c r="F3490" s="238"/>
      <c r="G3490" s="238"/>
    </row>
    <row r="3491" spans="1:12" hidden="1">
      <c r="A3491" s="188" t="s">
        <v>2269</v>
      </c>
      <c r="B3491" s="8" t="str">
        <f>IF(ISNA(VLOOKUP(CONCATENATE(A3491,C3491),ARIS!$A$1:$A$959,1,FALSE)),"","ARIS")</f>
        <v>ARIS</v>
      </c>
      <c r="C3491" s="223" t="s">
        <v>2270</v>
      </c>
      <c r="D3491" s="162" t="s">
        <v>2233</v>
      </c>
      <c r="E3491" s="224"/>
      <c r="F3491" s="224"/>
      <c r="G3491" s="224"/>
      <c r="H3491" s="164">
        <v>819.45985401459859</v>
      </c>
      <c r="I3491" s="164"/>
      <c r="J3491" s="165">
        <v>9393.0845370000006</v>
      </c>
    </row>
    <row r="3492" spans="1:12" hidden="1">
      <c r="A3492" s="187" t="s">
        <v>1127</v>
      </c>
      <c r="B3492" s="167" t="s">
        <v>4456</v>
      </c>
      <c r="C3492" s="236" t="s">
        <v>1119</v>
      </c>
      <c r="D3492" s="6" t="str">
        <f>IF(OR(ISNUMBER(SEARCH('[1]Lookup for use classification'!$B$1,C3492)),ISNUMBER(SEARCH('[1]Lookup for use classification'!$C$1,C3492)),ISNUMBER(SEARCH('[1]Lookup for use classification'!$D$1,C3492)),ISNUMBER(SEARCH('[1]Lookup for use classification'!$E$1,C3492))),'[1]Lookup for use classification'!$A$1,IF(ISNUMBER(SEARCH('[1]Lookup for use classification'!$B$2,C3492)),'[1]Lookup for use classification'!$A$2,IF(ISNUMBER(SEARCH('[1]Lookup for use classification'!$B$3,C3492)),'[1]Lookup for use classification'!$A$3,IF(OR(ISNUMBER(SEARCH('[1]Lookup for use classification'!$B$4,C3492)),ISNUMBER(SEARCH('[1]Lookup for use classification'!$C$4,C3492)),ISNUMBER(SEARCH('[1]Lookup for use classification'!$D$4,C3492)),ISNUMBER(SEARCH('[1]Lookup for use classification'!$E$4,C3492))),'[1]Lookup for use classification'!$A$4,IF(OR(ISNUMBER(SEARCH('[1]Lookup for use classification'!$B$5,C3492)),ISNUMBER(SEARCH('[1]Lookup for use classification'!$C$5,C3492)),ISNUMBER(SEARCH('[1]Lookup for use classification'!$D$5,C3492))),'[1]Lookup for use classification'!$A$5,IF(OR(ISNUMBER(SEARCH('[1]Lookup for use classification'!$B$7,C3492)),ISNUMBER(SEARCH('[1]Lookup for use classification'!$C$7,C3492)),ISNUMBER(SEARCH('[1]Lookup for use classification'!$D$7,C3492))),'[1]Lookup for use classification'!$A$7,IF(OR(ISNUMBER(SEARCH('[1]Lookup for use classification'!$B$9,C3492)),ISNUMBER(SEARCH('[1]Lookup for use classification'!$C$9,C3492)),ISNUMBER(SEARCH('[1]Lookup for use classification'!$D$9,C3492)),ISNUMBER(SEARCH('[1]Lookup for use classification'!$E$9,C3492)),ISNUMBER(SEARCH('[1]Lookup for use classification'!$F$9,C3492)),ISNUMBER(SEARCH('[1]Lookup for use classification'!$G$9,C3492)),ISNUMBER(SEARCH('[1]Lookup for use classification'!$H$9,C3492)),ISNUMBER(SEARCH('[1]Lookup for use classification'!$I$9,C3492)),ISNUMBER(SEARCH('[1]Lookup for use classification'!$J$9,C3492)),ISNUMBER(SEARCH('[1]Lookup for use classification'!$K$9,C3492))),'[1]Lookup for use classification'!$A$9,IF(OR(ISNUMBER(SEARCH('[1]Lookup for use classification'!$B$10,C3492)),ISNUMBER(SEARCH('[1]Lookup for use classification'!$C$10,C3492)),ISNUMBER(SEARCH('[1]Lookup for use classification'!$D$10,C3492)),ISNUMBER(SEARCH('[1]Lookup for use classification'!$E$10,C3492)),ISNUMBER(SEARCH('[1]Lookup for use classification'!$F$10,C3492)),ISNUMBER(SEARCH('[1]Lookup for use classification'!$G$10,C3492))),'[1]Lookup for use classification'!$A$10,IF(OR(ISNUMBER(SEARCH('[1]Lookup for use classification'!$B$11,C3492)),ISNUMBER(SEARCH('[1]Lookup for use classification'!$C$11,C3492))),'[1]Lookup for use classification'!$A$11,IF(OR(ISNUMBER(SEARCH('[1]Lookup for use classification'!$B$12,C3492)),ISNUMBER(SEARCH('[1]Lookup for use classification'!$C$12,C3492))),'[1]Lookup for use classification'!$A$12,IF(OR(ISNUMBER(SEARCH('[1]Lookup for use classification'!$B$13,C3492)),ISNUMBER(SEARCH('[1]Lookup for use classification'!$C$13,C3492)),ISNUMBER(SEARCH('[1]Lookup for use classification'!$D$13,C3492)),,ISNUMBER(SEARCH('[1]Lookup for use classification'!$C$13,C3492)),ISNUMBER(SEARCH('[1]Lookup for use classification'!$E$13,C3492))),'[1]Lookup for use classification'!$A$13,IF(OR(ISNUMBER(SEARCH('[1]Lookup for use classification'!$B$14,C3492)),ISNUMBER(SEARCH('[1]Lookup for use classification'!$C$14,C3492))),'[1]Lookup for use classification'!$A$14,"Other"))))))))))))</f>
        <v>Retail - Other</v>
      </c>
      <c r="E3492" s="237"/>
      <c r="F3492" s="238"/>
      <c r="G3492" s="238"/>
    </row>
    <row r="3493" spans="1:12" hidden="1">
      <c r="A3493" s="138" t="s">
        <v>1127</v>
      </c>
      <c r="B3493" s="8" t="str">
        <f>IF(ISNA(VLOOKUP(CONCATENATE(A3493,C3493),EUS!$B$2:$B$1939,1,FALSE)),"","End Use Study")</f>
        <v>End Use Study</v>
      </c>
      <c r="C3493" s="14" t="s">
        <v>2119</v>
      </c>
      <c r="D3493" s="162" t="s">
        <v>1980</v>
      </c>
      <c r="E3493" s="15">
        <v>2400</v>
      </c>
      <c r="F3493" s="15"/>
      <c r="G3493" s="15"/>
      <c r="H3493" s="164"/>
      <c r="I3493" s="164"/>
      <c r="J3493" s="7"/>
      <c r="L3493" s="6"/>
    </row>
    <row r="3494" spans="1:12" hidden="1">
      <c r="A3494" s="138" t="s">
        <v>1127</v>
      </c>
      <c r="B3494" s="8" t="str">
        <f>IF(ISNA(VLOOKUP(CONCATENATE(A3494,C3494),EUS!$B$2:$B$1939,1,FALSE)),"","End Use Study")</f>
        <v>End Use Study</v>
      </c>
      <c r="C3494" s="14" t="s">
        <v>2120</v>
      </c>
      <c r="D3494" s="162" t="s">
        <v>1980</v>
      </c>
      <c r="E3494" s="15">
        <v>2400</v>
      </c>
      <c r="F3494" s="15"/>
      <c r="G3494" s="15"/>
      <c r="H3494" s="164"/>
      <c r="I3494" s="164"/>
      <c r="J3494" s="7"/>
      <c r="L3494" s="6"/>
    </row>
    <row r="3495" spans="1:12" hidden="1">
      <c r="A3495" s="138" t="s">
        <v>1127</v>
      </c>
      <c r="B3495" s="8" t="str">
        <f>IF(ISNA(VLOOKUP(CONCATENATE(A3495,C3495),EUS!$B$2:$B$1939,1,FALSE)),"","End Use Study")</f>
        <v>End Use Study</v>
      </c>
      <c r="C3495" s="14" t="s">
        <v>2121</v>
      </c>
      <c r="D3495" s="162" t="s">
        <v>1980</v>
      </c>
      <c r="E3495" s="15"/>
      <c r="F3495" s="15"/>
      <c r="G3495" s="15"/>
      <c r="H3495" s="164"/>
      <c r="I3495" s="164"/>
      <c r="J3495" s="7"/>
      <c r="L3495" s="6"/>
    </row>
    <row r="3496" spans="1:12" hidden="1">
      <c r="A3496" s="185" t="s">
        <v>1127</v>
      </c>
      <c r="B3496" s="167" t="s">
        <v>4456</v>
      </c>
      <c r="C3496" s="236" t="s">
        <v>1121</v>
      </c>
      <c r="D3496" s="6" t="str">
        <f>IF(OR(ISNUMBER(SEARCH('[1]Lookup for use classification'!$B$1,C3496)),ISNUMBER(SEARCH('[1]Lookup for use classification'!$C$1,C3496)),ISNUMBER(SEARCH('[1]Lookup for use classification'!$D$1,C3496)),ISNUMBER(SEARCH('[1]Lookup for use classification'!$E$1,C3496))),'[1]Lookup for use classification'!$A$1,IF(ISNUMBER(SEARCH('[1]Lookup for use classification'!$B$2,C3496)),'[1]Lookup for use classification'!$A$2,IF(ISNUMBER(SEARCH('[1]Lookup for use classification'!$B$3,C3496)),'[1]Lookup for use classification'!$A$3,IF(OR(ISNUMBER(SEARCH('[1]Lookup for use classification'!$B$4,C3496)),ISNUMBER(SEARCH('[1]Lookup for use classification'!$C$4,C3496)),ISNUMBER(SEARCH('[1]Lookup for use classification'!$D$4,C3496)),ISNUMBER(SEARCH('[1]Lookup for use classification'!$E$4,C3496))),'[1]Lookup for use classification'!$A$4,IF(OR(ISNUMBER(SEARCH('[1]Lookup for use classification'!$B$5,C3496)),ISNUMBER(SEARCH('[1]Lookup for use classification'!$C$5,C3496)),ISNUMBER(SEARCH('[1]Lookup for use classification'!$D$5,C3496))),'[1]Lookup for use classification'!$A$5,IF(OR(ISNUMBER(SEARCH('[1]Lookup for use classification'!$B$7,C3496)),ISNUMBER(SEARCH('[1]Lookup for use classification'!$C$7,C3496)),ISNUMBER(SEARCH('[1]Lookup for use classification'!$D$7,C3496))),'[1]Lookup for use classification'!$A$7,IF(OR(ISNUMBER(SEARCH('[1]Lookup for use classification'!$B$9,C3496)),ISNUMBER(SEARCH('[1]Lookup for use classification'!$C$9,C3496)),ISNUMBER(SEARCH('[1]Lookup for use classification'!$D$9,C3496)),ISNUMBER(SEARCH('[1]Lookup for use classification'!$E$9,C3496)),ISNUMBER(SEARCH('[1]Lookup for use classification'!$F$9,C3496)),ISNUMBER(SEARCH('[1]Lookup for use classification'!$G$9,C3496)),ISNUMBER(SEARCH('[1]Lookup for use classification'!$H$9,C3496)),ISNUMBER(SEARCH('[1]Lookup for use classification'!$I$9,C3496)),ISNUMBER(SEARCH('[1]Lookup for use classification'!$J$9,C3496)),ISNUMBER(SEARCH('[1]Lookup for use classification'!$K$9,C3496))),'[1]Lookup for use classification'!$A$9,IF(OR(ISNUMBER(SEARCH('[1]Lookup for use classification'!$B$10,C3496)),ISNUMBER(SEARCH('[1]Lookup for use classification'!$C$10,C3496)),ISNUMBER(SEARCH('[1]Lookup for use classification'!$D$10,C3496)),ISNUMBER(SEARCH('[1]Lookup for use classification'!$E$10,C3496)),ISNUMBER(SEARCH('[1]Lookup for use classification'!$F$10,C3496)),ISNUMBER(SEARCH('[1]Lookup for use classification'!$G$10,C3496))),'[1]Lookup for use classification'!$A$10,IF(OR(ISNUMBER(SEARCH('[1]Lookup for use classification'!$B$11,C3496)),ISNUMBER(SEARCH('[1]Lookup for use classification'!$C$11,C3496))),'[1]Lookup for use classification'!$A$11,IF(OR(ISNUMBER(SEARCH('[1]Lookup for use classification'!$B$12,C3496)),ISNUMBER(SEARCH('[1]Lookup for use classification'!$C$12,C3496))),'[1]Lookup for use classification'!$A$12,IF(OR(ISNUMBER(SEARCH('[1]Lookup for use classification'!$B$13,C3496)),ISNUMBER(SEARCH('[1]Lookup for use classification'!$C$13,C3496)),ISNUMBER(SEARCH('[1]Lookup for use classification'!$D$13,C3496)),,ISNUMBER(SEARCH('[1]Lookup for use classification'!$C$13,C3496)),ISNUMBER(SEARCH('[1]Lookup for use classification'!$E$13,C3496))),'[1]Lookup for use classification'!$A$13,IF(OR(ISNUMBER(SEARCH('[1]Lookup for use classification'!$B$14,C3496)),ISNUMBER(SEARCH('[1]Lookup for use classification'!$C$14,C3496))),'[1]Lookup for use classification'!$A$14,"Other"))))))))))))</f>
        <v>Water &amp; Sewer</v>
      </c>
      <c r="E3496" s="237">
        <v>510</v>
      </c>
      <c r="F3496" s="238"/>
      <c r="G3496" s="238"/>
    </row>
    <row r="3497" spans="1:12" hidden="1">
      <c r="A3497" s="187" t="s">
        <v>1127</v>
      </c>
      <c r="B3497" s="167" t="s">
        <v>4456</v>
      </c>
      <c r="C3497" s="236" t="s">
        <v>1126</v>
      </c>
      <c r="D3497" s="6" t="str">
        <f>IF(OR(ISNUMBER(SEARCH('[1]Lookup for use classification'!$B$1,C3497)),ISNUMBER(SEARCH('[1]Lookup for use classification'!$C$1,C3497)),ISNUMBER(SEARCH('[1]Lookup for use classification'!$D$1,C3497)),ISNUMBER(SEARCH('[1]Lookup for use classification'!$E$1,C3497))),'[1]Lookup for use classification'!$A$1,IF(ISNUMBER(SEARCH('[1]Lookup for use classification'!$B$2,C3497)),'[1]Lookup for use classification'!$A$2,IF(ISNUMBER(SEARCH('[1]Lookup for use classification'!$B$3,C3497)),'[1]Lookup for use classification'!$A$3,IF(OR(ISNUMBER(SEARCH('[1]Lookup for use classification'!$B$4,C3497)),ISNUMBER(SEARCH('[1]Lookup for use classification'!$C$4,C3497)),ISNUMBER(SEARCH('[1]Lookup for use classification'!$D$4,C3497)),ISNUMBER(SEARCH('[1]Lookup for use classification'!$E$4,C3497))),'[1]Lookup for use classification'!$A$4,IF(OR(ISNUMBER(SEARCH('[1]Lookup for use classification'!$B$5,C3497)),ISNUMBER(SEARCH('[1]Lookup for use classification'!$C$5,C3497)),ISNUMBER(SEARCH('[1]Lookup for use classification'!$D$5,C3497))),'[1]Lookup for use classification'!$A$5,IF(OR(ISNUMBER(SEARCH('[1]Lookup for use classification'!$B$7,C3497)),ISNUMBER(SEARCH('[1]Lookup for use classification'!$C$7,C3497)),ISNUMBER(SEARCH('[1]Lookup for use classification'!$D$7,C3497))),'[1]Lookup for use classification'!$A$7,IF(OR(ISNUMBER(SEARCH('[1]Lookup for use classification'!$B$9,C3497)),ISNUMBER(SEARCH('[1]Lookup for use classification'!$C$9,C3497)),ISNUMBER(SEARCH('[1]Lookup for use classification'!$D$9,C3497)),ISNUMBER(SEARCH('[1]Lookup for use classification'!$E$9,C3497)),ISNUMBER(SEARCH('[1]Lookup for use classification'!$F$9,C3497)),ISNUMBER(SEARCH('[1]Lookup for use classification'!$G$9,C3497)),ISNUMBER(SEARCH('[1]Lookup for use classification'!$H$9,C3497)),ISNUMBER(SEARCH('[1]Lookup for use classification'!$I$9,C3497)),ISNUMBER(SEARCH('[1]Lookup for use classification'!$J$9,C3497)),ISNUMBER(SEARCH('[1]Lookup for use classification'!$K$9,C3497))),'[1]Lookup for use classification'!$A$9,IF(OR(ISNUMBER(SEARCH('[1]Lookup for use classification'!$B$10,C3497)),ISNUMBER(SEARCH('[1]Lookup for use classification'!$C$10,C3497)),ISNUMBER(SEARCH('[1]Lookup for use classification'!$D$10,C3497)),ISNUMBER(SEARCH('[1]Lookup for use classification'!$E$10,C3497)),ISNUMBER(SEARCH('[1]Lookup for use classification'!$F$10,C3497)),ISNUMBER(SEARCH('[1]Lookup for use classification'!$G$10,C3497))),'[1]Lookup for use classification'!$A$10,IF(OR(ISNUMBER(SEARCH('[1]Lookup for use classification'!$B$11,C3497)),ISNUMBER(SEARCH('[1]Lookup for use classification'!$C$11,C3497))),'[1]Lookup for use classification'!$A$11,IF(OR(ISNUMBER(SEARCH('[1]Lookup for use classification'!$B$12,C3497)),ISNUMBER(SEARCH('[1]Lookup for use classification'!$C$12,C3497))),'[1]Lookup for use classification'!$A$12,IF(OR(ISNUMBER(SEARCH('[1]Lookup for use classification'!$B$13,C3497)),ISNUMBER(SEARCH('[1]Lookup for use classification'!$C$13,C3497)),ISNUMBER(SEARCH('[1]Lookup for use classification'!$D$13,C3497)),,ISNUMBER(SEARCH('[1]Lookup for use classification'!$C$13,C3497)),ISNUMBER(SEARCH('[1]Lookup for use classification'!$E$13,C3497))),'[1]Lookup for use classification'!$A$13,IF(OR(ISNUMBER(SEARCH('[1]Lookup for use classification'!$B$14,C3497)),ISNUMBER(SEARCH('[1]Lookup for use classification'!$C$14,C3497))),'[1]Lookup for use classification'!$A$14,"Other"))))))))))))</f>
        <v>Water &amp; Sewer</v>
      </c>
      <c r="E3497" s="237"/>
      <c r="F3497" s="238"/>
      <c r="G3497" s="238"/>
    </row>
    <row r="3498" spans="1:12" hidden="1">
      <c r="A3498" s="138" t="s">
        <v>2515</v>
      </c>
      <c r="B3498" s="8" t="str">
        <f>IF(ISNA(VLOOKUP(CONCATENATE(A3498,C3498),EUS!$B$2:$B$1939,1,FALSE)),"","End Use Study")</f>
        <v>End Use Study</v>
      </c>
      <c r="C3498" s="14" t="s">
        <v>3319</v>
      </c>
      <c r="D3498" s="8" t="s">
        <v>3315</v>
      </c>
      <c r="E3498" s="15">
        <v>480</v>
      </c>
      <c r="F3498" s="15"/>
      <c r="G3498" s="15"/>
      <c r="H3498" s="164"/>
      <c r="I3498" s="164"/>
      <c r="J3498" s="7"/>
      <c r="L3498" s="6"/>
    </row>
    <row r="3499" spans="1:12" hidden="1">
      <c r="A3499" s="138" t="s">
        <v>2515</v>
      </c>
      <c r="B3499" s="8" t="str">
        <f>IF(ISNA(VLOOKUP(CONCATENATE(A3499,C3499),EUS!$B$2:$B$1939,1,FALSE)),"","End Use Study")</f>
        <v>End Use Study</v>
      </c>
      <c r="C3499" s="14" t="s">
        <v>37</v>
      </c>
      <c r="D3499" s="8" t="s">
        <v>377</v>
      </c>
      <c r="E3499" s="15">
        <v>320</v>
      </c>
      <c r="F3499" s="15"/>
      <c r="G3499" s="15"/>
      <c r="H3499" s="164">
        <v>760</v>
      </c>
      <c r="I3499" s="164"/>
      <c r="J3499" s="7">
        <v>5634</v>
      </c>
      <c r="L3499" s="6"/>
    </row>
    <row r="3500" spans="1:12" hidden="1">
      <c r="A3500" s="138" t="s">
        <v>2515</v>
      </c>
      <c r="B3500" s="8" t="str">
        <f>IF(ISNA(VLOOKUP(CONCATENATE(A3500,C3500),EUS!$B$2:$B$1939,1,FALSE)),"","End Use Study")</f>
        <v>End Use Study</v>
      </c>
      <c r="C3500" s="14" t="s">
        <v>2516</v>
      </c>
      <c r="D3500" s="162" t="s">
        <v>2424</v>
      </c>
      <c r="E3500" s="15">
        <v>720</v>
      </c>
      <c r="F3500" s="15"/>
      <c r="G3500" s="15"/>
      <c r="H3500" s="164"/>
      <c r="I3500" s="164"/>
      <c r="J3500" s="7"/>
      <c r="L3500" s="6"/>
    </row>
    <row r="3501" spans="1:12" hidden="1">
      <c r="A3501" s="138" t="s">
        <v>2122</v>
      </c>
      <c r="B3501" s="8" t="s">
        <v>6056</v>
      </c>
      <c r="C3501" s="14" t="s">
        <v>3635</v>
      </c>
      <c r="D3501" s="8" t="str">
        <f>IF(OR(ISNUMBER(SEARCH('[1]Lookup for use classification'!$B$1,C3501)),ISNUMBER(SEARCH('[1]Lookup for use classification'!$C$1,C3501)),ISNUMBER(SEARCH('[1]Lookup for use classification'!$D$1,C3501))),'[1]Lookup for use classification'!$A$1,IF(ISNUMBER(SEARCH('[1]Lookup for use classification'!$B$2,C3501)),'[1]Lookup for use classification'!$A$2,IF(ISNUMBER(SEARCH('[1]Lookup for use classification'!$B$3,C3501)),'[1]Lookup for use classification'!$A$3,IF(OR(ISNUMBER(SEARCH('[1]Lookup for use classification'!$B$4,C3501)),ISNUMBER(SEARCH('[1]Lookup for use classification'!$C$4,C3501))),'[1]Lookup for use classification'!$A$4,IF(OR(ISNUMBER(SEARCH('[1]Lookup for use classification'!$B$5,C3501)),ISNUMBER(SEARCH('[1]Lookup for use classification'!$C$5,C3501)),ISNUMBER(SEARCH('[1]Lookup for use classification'!$D$5,C3501))),'[1]Lookup for use classification'!$A$5,IF(OR(ISNUMBER(SEARCH('[1]Lookup for use classification'!$B$7,C3501)),ISNUMBER(SEARCH('[1]Lookup for use classification'!$C$7,C3501)),ISNUMBER(SEARCH('[1]Lookup for use classification'!$D$7,C3501))),'[1]Lookup for use classification'!$A$7,IF(OR(ISNUMBER(SEARCH('[1]Lookup for use classification'!$B$9,C3501)),ISNUMBER(SEARCH('[1]Lookup for use classification'!$C$9,C3501)),ISNUMBER(SEARCH('[1]Lookup for use classification'!$D$9,C3501)),ISNUMBER(SEARCH('[1]Lookup for use classification'!$E$9,C3501)),ISNUMBER(SEARCH('[1]Lookup for use classification'!$F$9,C3501)),ISNUMBER(SEARCH('[1]Lookup for use classification'!$G$9,C3501))),'[1]Lookup for use classification'!$A$9,IF(OR(ISNUMBER(SEARCH('[1]Lookup for use classification'!$B$10,C3501)),ISNUMBER(SEARCH('[1]Lookup for use classification'!$C$10,C3501)),ISNUMBER(SEARCH('[1]Lookup for use classification'!$D$10,C3501)),ISNUMBER(SEARCH('[1]Lookup for use classification'!$E$10,C3501)),ISNUMBER(SEARCH('[1]Lookup for use classification'!$F$10,C3501))),'[1]Lookup for use classification'!$A$10,IF(OR(ISNUMBER(SEARCH('[1]Lookup for use classification'!$B$11,C3501)),ISNUMBER(SEARCH('[1]Lookup for use classification'!$C$11,C3501))),'[1]Lookup for use classification'!$A$11,IF(OR(ISNUMBER(SEARCH('[1]Lookup for use classification'!$B$12,C3501)),ISNUMBER(SEARCH('[1]Lookup for use classification'!$C$12,C3501))),'[1]Lookup for use classification'!$A$12,"Nope"))))))))))</f>
        <v>Accomodation Services</v>
      </c>
      <c r="E3501" s="15"/>
      <c r="F3501" s="15"/>
      <c r="G3501" s="15"/>
      <c r="H3501" s="164"/>
      <c r="I3501" s="164"/>
      <c r="J3501" s="7"/>
      <c r="L3501" s="6"/>
    </row>
    <row r="3502" spans="1:12" hidden="1">
      <c r="A3502" s="134" t="s">
        <v>2122</v>
      </c>
      <c r="B3502" s="8" t="str">
        <f>IF(ISNA(VLOOKUP(CONCATENATE(A3502,C3502),EUS!$B$2:$B$1939,1,FALSE)),"","End Use Study")</f>
        <v>End Use Study</v>
      </c>
      <c r="C3502" s="12" t="s">
        <v>1355</v>
      </c>
      <c r="D3502" s="162" t="s">
        <v>3335</v>
      </c>
      <c r="E3502" s="13">
        <v>12096</v>
      </c>
      <c r="F3502" s="13"/>
      <c r="G3502" s="13"/>
      <c r="H3502" s="164"/>
      <c r="I3502" s="164"/>
      <c r="J3502" s="7"/>
      <c r="L3502" s="6"/>
    </row>
    <row r="3503" spans="1:12" hidden="1">
      <c r="A3503" s="138" t="s">
        <v>2122</v>
      </c>
      <c r="B3503" s="8" t="str">
        <f>IF(ISNA(VLOOKUP(CONCATENATE(A3503,C3503),EUS!$B$2:$B$1939,1,FALSE)),"","End Use Study")</f>
        <v>End Use Study</v>
      </c>
      <c r="C3503" s="12" t="s">
        <v>58</v>
      </c>
      <c r="D3503" s="162" t="s">
        <v>3335</v>
      </c>
      <c r="E3503" s="15">
        <v>31968</v>
      </c>
      <c r="F3503" s="15"/>
      <c r="G3503" s="15"/>
      <c r="H3503" s="164"/>
      <c r="I3503" s="164"/>
      <c r="J3503" s="7">
        <v>163436</v>
      </c>
      <c r="L3503" s="6"/>
    </row>
    <row r="3504" spans="1:12" hidden="1">
      <c r="A3504" s="193" t="s">
        <v>2271</v>
      </c>
      <c r="B3504" s="8" t="str">
        <f>IF(ISNA(VLOOKUP(CONCATENATE(A3504,C3504),ARIS!$A$1:$A$959,1,FALSE)),"","ARIS")</f>
        <v>ARIS</v>
      </c>
      <c r="C3504" s="223" t="s">
        <v>3522</v>
      </c>
      <c r="D3504" s="162" t="s">
        <v>3335</v>
      </c>
      <c r="E3504" s="224">
        <v>51665</v>
      </c>
      <c r="F3504" s="224"/>
      <c r="G3504" s="224"/>
      <c r="H3504" s="164">
        <v>62841.094890510947</v>
      </c>
      <c r="I3504" s="164"/>
      <c r="J3504" s="165">
        <v>487804.39020000002</v>
      </c>
      <c r="K3504" s="165">
        <v>66728.2</v>
      </c>
      <c r="L3504" s="165">
        <v>1203.9344262295083</v>
      </c>
    </row>
    <row r="3505" spans="1:12" hidden="1">
      <c r="A3505" s="138" t="s">
        <v>2122</v>
      </c>
      <c r="B3505" s="8" t="str">
        <f>IF(ISNA(VLOOKUP(CONCATENATE(A3505,C3505),EUS!$B$2:$B$1939,1,FALSE)),"","End Use Study")</f>
        <v>End Use Study</v>
      </c>
      <c r="C3505" s="14" t="s">
        <v>28</v>
      </c>
      <c r="D3505" s="162" t="s">
        <v>3232</v>
      </c>
      <c r="E3505" s="15">
        <v>7080</v>
      </c>
      <c r="F3505" s="15"/>
      <c r="G3505" s="15"/>
      <c r="H3505" s="164"/>
      <c r="I3505" s="164"/>
      <c r="J3505" s="7">
        <v>14192</v>
      </c>
      <c r="L3505" s="6"/>
    </row>
    <row r="3506" spans="1:12" hidden="1">
      <c r="A3506" s="138" t="s">
        <v>2122</v>
      </c>
      <c r="B3506" s="8" t="str">
        <f>IF(ISNA(VLOOKUP(CONCATENATE(A3506,C3506),EUS!$B$2:$B$1939,1,FALSE)),"","End Use Study")</f>
        <v>End Use Study</v>
      </c>
      <c r="C3506" s="14" t="s">
        <v>3139</v>
      </c>
      <c r="D3506" s="8" t="s">
        <v>377</v>
      </c>
      <c r="E3506" s="15">
        <v>480</v>
      </c>
      <c r="F3506" s="15"/>
      <c r="G3506" s="15"/>
      <c r="H3506" s="164"/>
      <c r="I3506" s="164"/>
      <c r="J3506" s="7"/>
      <c r="L3506" s="6"/>
    </row>
    <row r="3507" spans="1:12" hidden="1">
      <c r="A3507" s="134" t="s">
        <v>2122</v>
      </c>
      <c r="B3507" s="8" t="str">
        <f>IF(ISNA(VLOOKUP(CONCATENATE(A3507,C3507),EUS!$B$2:$B$1939,1,FALSE)),"","End Use Study")</f>
        <v>End Use Study</v>
      </c>
      <c r="C3507" s="14" t="s">
        <v>3140</v>
      </c>
      <c r="D3507" s="8" t="str">
        <f>IF(OR(ISNUMBER(SEARCH('[1]Lookup for use classification'!$B$1,C3507)),ISNUMBER(SEARCH('[1]Lookup for use classification'!$C$1,C3507)),ISNUMBER(SEARCH('[1]Lookup for use classification'!$D$1,C3507))),'[1]Lookup for use classification'!$A$1,IF(ISNUMBER(SEARCH('[1]Lookup for use classification'!$B$2,C3507)),'[1]Lookup for use classification'!$A$2,IF(ISNUMBER(SEARCH('[1]Lookup for use classification'!$B$3,C3507)),'[1]Lookup for use classification'!$A$3,IF(OR(ISNUMBER(SEARCH('[1]Lookup for use classification'!$B$4,C3507)),ISNUMBER(SEARCH('[1]Lookup for use classification'!$C$4,C3507))),'[1]Lookup for use classification'!$A$4,IF(OR(ISNUMBER(SEARCH('[1]Lookup for use classification'!$B$5,C3507)),ISNUMBER(SEARCH('[1]Lookup for use classification'!$C$5,C3507)),ISNUMBER(SEARCH('[1]Lookup for use classification'!$D$5,C3507))),'[1]Lookup for use classification'!$A$5,IF(OR(ISNUMBER(SEARCH('[1]Lookup for use classification'!$B$7,C3507)),ISNUMBER(SEARCH('[1]Lookup for use classification'!$C$7,C3507)),ISNUMBER(SEARCH('[1]Lookup for use classification'!$D$7,C3507))),'[1]Lookup for use classification'!$A$7,IF(OR(ISNUMBER(SEARCH('[1]Lookup for use classification'!$B$9,C3507)),ISNUMBER(SEARCH('[1]Lookup for use classification'!$C$9,C3507)),ISNUMBER(SEARCH('[1]Lookup for use classification'!$D$9,C3507)),ISNUMBER(SEARCH('[1]Lookup for use classification'!$E$9,C3507)),ISNUMBER(SEARCH('[1]Lookup for use classification'!$F$9,C3507)),ISNUMBER(SEARCH('[1]Lookup for use classification'!$G$9,C3507))),'[1]Lookup for use classification'!$A$9,IF(OR(ISNUMBER(SEARCH('[1]Lookup for use classification'!$B$10,C3507)),ISNUMBER(SEARCH('[1]Lookup for use classification'!$C$10,C3507)),ISNUMBER(SEARCH('[1]Lookup for use classification'!$D$10,C3507)),ISNUMBER(SEARCH('[1]Lookup for use classification'!$E$10,C3507)),ISNUMBER(SEARCH('[1]Lookup for use classification'!$F$10,C3507))),'[1]Lookup for use classification'!$A$10,IF(OR(ISNUMBER(SEARCH('[1]Lookup for use classification'!$B$11,C3507)),ISNUMBER(SEARCH('[1]Lookup for use classification'!$C$11,C3507))),'[1]Lookup for use classification'!$A$11,IF(OR(ISNUMBER(SEARCH('[1]Lookup for use classification'!$B$12,C3507)),ISNUMBER(SEARCH('[1]Lookup for use classification'!$C$12,C3507))),'[1]Lookup for use classification'!$A$12,"Nope"))))))))))</f>
        <v>Office</v>
      </c>
      <c r="E3507" s="15">
        <v>2640</v>
      </c>
      <c r="F3507" s="15"/>
      <c r="G3507" s="15"/>
      <c r="H3507" s="164"/>
      <c r="I3507" s="164"/>
      <c r="J3507" s="7"/>
      <c r="L3507" s="6"/>
    </row>
    <row r="3508" spans="1:12" hidden="1">
      <c r="A3508" s="188" t="s">
        <v>2271</v>
      </c>
      <c r="B3508" s="8" t="str">
        <f>IF(ISNA(VLOOKUP(CONCATENATE(A3508,C3508),ARIS!$A$1:$A$959,1,FALSE)),"","ARIS")</f>
        <v>ARIS</v>
      </c>
      <c r="C3508" s="223" t="s">
        <v>3138</v>
      </c>
      <c r="D3508" s="162" t="s">
        <v>377</v>
      </c>
      <c r="E3508" s="224">
        <v>6250</v>
      </c>
      <c r="F3508" s="224"/>
      <c r="G3508" s="224"/>
      <c r="H3508" s="164"/>
      <c r="I3508" s="164"/>
      <c r="J3508" s="165">
        <v>50642.955782499994</v>
      </c>
    </row>
    <row r="3509" spans="1:12" hidden="1">
      <c r="A3509" s="134" t="s">
        <v>2122</v>
      </c>
      <c r="B3509" s="8" t="str">
        <f>IF(ISNA(VLOOKUP(CONCATENATE(A3509,C3509),EUS!$B$2:$B$1939,1,FALSE)),"","End Use Study")</f>
        <v>End Use Study</v>
      </c>
      <c r="C3509" s="14" t="s">
        <v>361</v>
      </c>
      <c r="D3509" s="8" t="str">
        <f>IF(OR(ISNUMBER(SEARCH('[1]Lookup for use classification'!$B$1,C3509)),ISNUMBER(SEARCH('[1]Lookup for use classification'!$C$1,C3509)),ISNUMBER(SEARCH('[1]Lookup for use classification'!$D$1,C3509))),'[1]Lookup for use classification'!$A$1,IF(ISNUMBER(SEARCH('[1]Lookup for use classification'!$B$2,C3509)),'[1]Lookup for use classification'!$A$2,IF(ISNUMBER(SEARCH('[1]Lookup for use classification'!$B$3,C3509)),'[1]Lookup for use classification'!$A$3,IF(OR(ISNUMBER(SEARCH('[1]Lookup for use classification'!$B$4,C3509)),ISNUMBER(SEARCH('[1]Lookup for use classification'!$C$4,C3509))),'[1]Lookup for use classification'!$A$4,IF(OR(ISNUMBER(SEARCH('[1]Lookup for use classification'!$B$5,C3509)),ISNUMBER(SEARCH('[1]Lookup for use classification'!$C$5,C3509)),ISNUMBER(SEARCH('[1]Lookup for use classification'!$D$5,C3509))),'[1]Lookup for use classification'!$A$5,IF(OR(ISNUMBER(SEARCH('[1]Lookup for use classification'!$B$7,C3509)),ISNUMBER(SEARCH('[1]Lookup for use classification'!$C$7,C3509)),ISNUMBER(SEARCH('[1]Lookup for use classification'!$D$7,C3509))),'[1]Lookup for use classification'!$A$7,IF(OR(ISNUMBER(SEARCH('[1]Lookup for use classification'!$B$9,C3509)),ISNUMBER(SEARCH('[1]Lookup for use classification'!$C$9,C3509)),ISNUMBER(SEARCH('[1]Lookup for use classification'!$D$9,C3509)),ISNUMBER(SEARCH('[1]Lookup for use classification'!$E$9,C3509)),ISNUMBER(SEARCH('[1]Lookup for use classification'!$F$9,C3509)),ISNUMBER(SEARCH('[1]Lookup for use classification'!$G$9,C3509))),'[1]Lookup for use classification'!$A$9,IF(OR(ISNUMBER(SEARCH('[1]Lookup for use classification'!$B$10,C3509)),ISNUMBER(SEARCH('[1]Lookup for use classification'!$C$10,C3509)),ISNUMBER(SEARCH('[1]Lookup for use classification'!$D$10,C3509)),ISNUMBER(SEARCH('[1]Lookup for use classification'!$E$10,C3509)),ISNUMBER(SEARCH('[1]Lookup for use classification'!$F$10,C3509))),'[1]Lookup for use classification'!$A$10,IF(OR(ISNUMBER(SEARCH('[1]Lookup for use classification'!$B$11,C3509)),ISNUMBER(SEARCH('[1]Lookup for use classification'!$C$11,C3509))),'[1]Lookup for use classification'!$A$11,IF(OR(ISNUMBER(SEARCH('[1]Lookup for use classification'!$B$12,C3509)),ISNUMBER(SEARCH('[1]Lookup for use classification'!$C$12,C3509))),'[1]Lookup for use classification'!$A$12,"Nope"))))))))))</f>
        <v>Office</v>
      </c>
      <c r="E3509" s="15"/>
      <c r="F3509" s="15"/>
      <c r="G3509" s="15"/>
      <c r="H3509" s="164"/>
      <c r="I3509" s="164"/>
      <c r="J3509" s="7"/>
      <c r="L3509" s="6"/>
    </row>
    <row r="3510" spans="1:12" hidden="1">
      <c r="A3510" s="134" t="s">
        <v>2122</v>
      </c>
      <c r="B3510" s="8" t="str">
        <f>IF(ISNA(VLOOKUP(CONCATENATE(A3510,C3510),EUS!$B$2:$B$1939,1,FALSE)),"","End Use Study")</f>
        <v>End Use Study</v>
      </c>
      <c r="C3510" s="14" t="s">
        <v>37</v>
      </c>
      <c r="D3510" s="8" t="str">
        <f>IF(OR(ISNUMBER(SEARCH('[1]Lookup for use classification'!$B$1,C3510)),ISNUMBER(SEARCH('[1]Lookup for use classification'!$C$1,C3510)),ISNUMBER(SEARCH('[1]Lookup for use classification'!$D$1,C3510))),'[1]Lookup for use classification'!$A$1,IF(ISNUMBER(SEARCH('[1]Lookup for use classification'!$B$2,C3510)),'[1]Lookup for use classification'!$A$2,IF(ISNUMBER(SEARCH('[1]Lookup for use classification'!$B$3,C3510)),'[1]Lookup for use classification'!$A$3,IF(OR(ISNUMBER(SEARCH('[1]Lookup for use classification'!$B$4,C3510)),ISNUMBER(SEARCH('[1]Lookup for use classification'!$C$4,C3510))),'[1]Lookup for use classification'!$A$4,IF(OR(ISNUMBER(SEARCH('[1]Lookup for use classification'!$B$5,C3510)),ISNUMBER(SEARCH('[1]Lookup for use classification'!$C$5,C3510)),ISNUMBER(SEARCH('[1]Lookup for use classification'!$D$5,C3510))),'[1]Lookup for use classification'!$A$5,IF(OR(ISNUMBER(SEARCH('[1]Lookup for use classification'!$B$7,C3510)),ISNUMBER(SEARCH('[1]Lookup for use classification'!$C$7,C3510)),ISNUMBER(SEARCH('[1]Lookup for use classification'!$D$7,C3510))),'[1]Lookup for use classification'!$A$7,IF(OR(ISNUMBER(SEARCH('[1]Lookup for use classification'!$B$9,C3510)),ISNUMBER(SEARCH('[1]Lookup for use classification'!$C$9,C3510)),ISNUMBER(SEARCH('[1]Lookup for use classification'!$D$9,C3510)),ISNUMBER(SEARCH('[1]Lookup for use classification'!$E$9,C3510)),ISNUMBER(SEARCH('[1]Lookup for use classification'!$F$9,C3510)),ISNUMBER(SEARCH('[1]Lookup for use classification'!$G$9,C3510))),'[1]Lookup for use classification'!$A$9,IF(OR(ISNUMBER(SEARCH('[1]Lookup for use classification'!$B$10,C3510)),ISNUMBER(SEARCH('[1]Lookup for use classification'!$C$10,C3510)),ISNUMBER(SEARCH('[1]Lookup for use classification'!$D$10,C3510)),ISNUMBER(SEARCH('[1]Lookup for use classification'!$E$10,C3510)),ISNUMBER(SEARCH('[1]Lookup for use classification'!$F$10,C3510))),'[1]Lookup for use classification'!$A$10,IF(OR(ISNUMBER(SEARCH('[1]Lookup for use classification'!$B$11,C3510)),ISNUMBER(SEARCH('[1]Lookup for use classification'!$C$11,C3510))),'[1]Lookup for use classification'!$A$11,IF(OR(ISNUMBER(SEARCH('[1]Lookup for use classification'!$B$12,C3510)),ISNUMBER(SEARCH('[1]Lookup for use classification'!$C$12,C3510))),'[1]Lookup for use classification'!$A$12,"Nope"))))))))))</f>
        <v>Office</v>
      </c>
      <c r="E3510" s="15"/>
      <c r="F3510" s="15"/>
      <c r="G3510" s="15"/>
      <c r="H3510" s="164"/>
      <c r="I3510" s="164"/>
      <c r="J3510" s="7"/>
      <c r="L3510" s="6"/>
    </row>
    <row r="3511" spans="1:12" hidden="1">
      <c r="A3511" s="138" t="s">
        <v>2122</v>
      </c>
      <c r="B3511" s="8" t="str">
        <f>IF(ISNA(VLOOKUP(CONCATENATE(A3511,C3511),EUS!$B$2:$B$1939,1,FALSE)),"","End Use Study")</f>
        <v>End Use Study</v>
      </c>
      <c r="C3511" s="14" t="s">
        <v>373</v>
      </c>
      <c r="D3511" s="8" t="str">
        <f>IF(OR(ISNUMBER(SEARCH('[1]Lookup for use classification'!$B$1,C3511)),ISNUMBER(SEARCH('[1]Lookup for use classification'!$C$1,C3511)),ISNUMBER(SEARCH('[1]Lookup for use classification'!$D$1,C3511)),ISNUMBER(SEARCH('[1]Lookup for use classification'!$E$1,C3511))),'[1]Lookup for use classification'!$A$1,IF(ISNUMBER(SEARCH('[1]Lookup for use classification'!$B$2,C3511)),'[1]Lookup for use classification'!$A$2,IF(ISNUMBER(SEARCH('[1]Lookup for use classification'!$B$3,C3511)),'[1]Lookup for use classification'!$A$3,IF(OR(ISNUMBER(SEARCH('[1]Lookup for use classification'!$B$4,C3511)),ISNUMBER(SEARCH('[1]Lookup for use classification'!$C$4,C3511)),ISNUMBER(SEARCH('[1]Lookup for use classification'!$D$4,C3511)),ISNUMBER(SEARCH('[1]Lookup for use classification'!$E$4,C3511))),'[1]Lookup for use classification'!$A$4,IF(OR(ISNUMBER(SEARCH('[1]Lookup for use classification'!$B$5,C3511)),ISNUMBER(SEARCH('[1]Lookup for use classification'!$C$5,C3511)),ISNUMBER(SEARCH('[1]Lookup for use classification'!$D$5,C3511))),'[1]Lookup for use classification'!$A$5,IF(OR(ISNUMBER(SEARCH('[1]Lookup for use classification'!$B$7,C3511)),ISNUMBER(SEARCH('[1]Lookup for use classification'!$C$7,C3511)),ISNUMBER(SEARCH('[1]Lookup for use classification'!$D$7,C3511))),'[1]Lookup for use classification'!$A$7,IF(OR(ISNUMBER(SEARCH('[1]Lookup for use classification'!$B$9,C3511)),ISNUMBER(SEARCH('[1]Lookup for use classification'!$C$9,C3511)),ISNUMBER(SEARCH('[1]Lookup for use classification'!$D$9,C3511)),ISNUMBER(SEARCH('[1]Lookup for use classification'!$E$9,C3511)),ISNUMBER(SEARCH('[1]Lookup for use classification'!$F$9,C3511)),ISNUMBER(SEARCH('[1]Lookup for use classification'!$G$9,C3511)),ISNUMBER(SEARCH('[1]Lookup for use classification'!$H$9,C3511)),ISNUMBER(SEARCH('[1]Lookup for use classification'!$I$9,C3511)),ISNUMBER(SEARCH('[1]Lookup for use classification'!$J$9,C3511)),ISNUMBER(SEARCH('[1]Lookup for use classification'!$K$9,C3511))),'[1]Lookup for use classification'!$A$9,IF(OR(ISNUMBER(SEARCH('[1]Lookup for use classification'!$B$10,C3511)),ISNUMBER(SEARCH('[1]Lookup for use classification'!$C$10,C3511)),ISNUMBER(SEARCH('[1]Lookup for use classification'!$D$10,C3511)),ISNUMBER(SEARCH('[1]Lookup for use classification'!$E$10,C3511)),ISNUMBER(SEARCH('[1]Lookup for use classification'!$F$10,C3511)),ISNUMBER(SEARCH('[1]Lookup for use classification'!$G$10,C3511))),'[1]Lookup for use classification'!$A$10,IF(OR(ISNUMBER(SEARCH('[1]Lookup for use classification'!$B$11,C3511)),ISNUMBER(SEARCH('[1]Lookup for use classification'!$C$11,C3511))),'[1]Lookup for use classification'!$A$11,IF(OR(ISNUMBER(SEARCH('[1]Lookup for use classification'!$B$12,C3511)),ISNUMBER(SEARCH('[1]Lookup for use classification'!$C$12,C3511))),'[1]Lookup for use classification'!$A$12,IF(OR(ISNUMBER(SEARCH('[1]Lookup for use classification'!$B$13,C3511)),ISNUMBER(SEARCH('[1]Lookup for use classification'!$C$13,C3511)),ISNUMBER(SEARCH('[1]Lookup for use classification'!$D$13,C3511)),,ISNUMBER(SEARCH('[1]Lookup for use classification'!$C$13,C3511)),ISNUMBER(SEARCH('[1]Lookup for use classification'!$E$13,C3511))),'[1]Lookup for use classification'!$A$13,IF(OR(ISNUMBER(SEARCH('[1]Lookup for use classification'!$B$14,C3511)),ISNUMBER(SEARCH('[1]Lookup for use classification'!$C$14,C3511))),'[1]Lookup for use classification'!$A$14,"Other"))))))))))))</f>
        <v>Other</v>
      </c>
      <c r="E3511" s="15">
        <v>328</v>
      </c>
      <c r="F3511" s="15"/>
      <c r="G3511" s="15"/>
      <c r="H3511" s="164"/>
      <c r="I3511" s="164"/>
      <c r="J3511" s="7"/>
      <c r="L3511" s="6"/>
    </row>
    <row r="3512" spans="1:12" hidden="1">
      <c r="A3512" s="188" t="s">
        <v>2271</v>
      </c>
      <c r="B3512" s="8" t="str">
        <f>IF(ISNA(VLOOKUP(CONCATENATE(A3512,C3512),ARIS!$A$1:$A$959,1,FALSE)),"","ARIS")</f>
        <v>ARIS</v>
      </c>
      <c r="C3512" s="223" t="s">
        <v>2856</v>
      </c>
      <c r="D3512" s="8" t="str">
        <f>IF(OR(ISNUMBER(SEARCH('[1]Lookup for use classification'!$B$1,C3512)),ISNUMBER(SEARCH('[1]Lookup for use classification'!$C$1,C3512)),ISNUMBER(SEARCH('[1]Lookup for use classification'!$D$1,C3512)),ISNUMBER(SEARCH('[1]Lookup for use classification'!$E$1,C3512))),'[1]Lookup for use classification'!$A$1,IF(ISNUMBER(SEARCH('[1]Lookup for use classification'!$B$2,C3512)),'[1]Lookup for use classification'!$A$2,IF(ISNUMBER(SEARCH('[1]Lookup for use classification'!$B$3,C3512)),'[1]Lookup for use classification'!$A$3,IF(OR(ISNUMBER(SEARCH('[1]Lookup for use classification'!$B$4,C3512)),ISNUMBER(SEARCH('[1]Lookup for use classification'!$C$4,C3512)),ISNUMBER(SEARCH('[1]Lookup for use classification'!$D$4,C3512)),ISNUMBER(SEARCH('[1]Lookup for use classification'!$E$4,C3512))),'[1]Lookup for use classification'!$A$4,IF(OR(ISNUMBER(SEARCH('[1]Lookup for use classification'!$B$5,C3512)),ISNUMBER(SEARCH('[1]Lookup for use classification'!$C$5,C3512)),ISNUMBER(SEARCH('[1]Lookup for use classification'!$D$5,C3512))),'[1]Lookup for use classification'!$A$5,IF(OR(ISNUMBER(SEARCH('[1]Lookup for use classification'!$B$7,C3512)),ISNUMBER(SEARCH('[1]Lookup for use classification'!$C$7,C3512)),ISNUMBER(SEARCH('[1]Lookup for use classification'!$D$7,C3512))),'[1]Lookup for use classification'!$A$7,IF(OR(ISNUMBER(SEARCH('[1]Lookup for use classification'!$B$9,C3512)),ISNUMBER(SEARCH('[1]Lookup for use classification'!$C$9,C3512)),ISNUMBER(SEARCH('[1]Lookup for use classification'!$D$9,C3512)),ISNUMBER(SEARCH('[1]Lookup for use classification'!$E$9,C3512)),ISNUMBER(SEARCH('[1]Lookup for use classification'!$F$9,C3512)),ISNUMBER(SEARCH('[1]Lookup for use classification'!$G$9,C3512)),ISNUMBER(SEARCH('[1]Lookup for use classification'!$H$9,C3512)),ISNUMBER(SEARCH('[1]Lookup for use classification'!$I$9,C3512)),ISNUMBER(SEARCH('[1]Lookup for use classification'!$J$9,C3512)),ISNUMBER(SEARCH('[1]Lookup for use classification'!$K$9,C3512))),'[1]Lookup for use classification'!$A$9,IF(OR(ISNUMBER(SEARCH('[1]Lookup for use classification'!$B$10,C3512)),ISNUMBER(SEARCH('[1]Lookup for use classification'!$C$10,C3512)),ISNUMBER(SEARCH('[1]Lookup for use classification'!$D$10,C3512)),ISNUMBER(SEARCH('[1]Lookup for use classification'!$E$10,C3512)),ISNUMBER(SEARCH('[1]Lookup for use classification'!$F$10,C3512)),ISNUMBER(SEARCH('[1]Lookup for use classification'!$G$10,C3512))),'[1]Lookup for use classification'!$A$10,IF(OR(ISNUMBER(SEARCH('[1]Lookup for use classification'!$B$11,C3512)),ISNUMBER(SEARCH('[1]Lookup for use classification'!$C$11,C3512))),'[1]Lookup for use classification'!$A$11,IF(OR(ISNUMBER(SEARCH('[1]Lookup for use classification'!$B$12,C3512)),ISNUMBER(SEARCH('[1]Lookup for use classification'!$C$12,C3512))),'[1]Lookup for use classification'!$A$12,IF(OR(ISNUMBER(SEARCH('[1]Lookup for use classification'!$B$13,C3512)),ISNUMBER(SEARCH('[1]Lookup for use classification'!$C$13,C3512)),ISNUMBER(SEARCH('[1]Lookup for use classification'!$D$13,C3512)),,ISNUMBER(SEARCH('[1]Lookup for use classification'!$C$13,C3512)),ISNUMBER(SEARCH('[1]Lookup for use classification'!$E$13,C3512))),'[1]Lookup for use classification'!$A$13,IF(OR(ISNUMBER(SEARCH('[1]Lookup for use classification'!$B$14,C3512)),ISNUMBER(SEARCH('[1]Lookup for use classification'!$C$14,C3512))),'[1]Lookup for use classification'!$A$14,"Other"))))))))))))</f>
        <v>Other</v>
      </c>
      <c r="E3512" s="224">
        <v>480</v>
      </c>
      <c r="F3512" s="224"/>
      <c r="G3512" s="224"/>
      <c r="H3512" s="164"/>
      <c r="I3512" s="164"/>
      <c r="J3512" s="165">
        <v>8350.5751545000003</v>
      </c>
    </row>
    <row r="3513" spans="1:12" hidden="1">
      <c r="A3513" s="188" t="s">
        <v>2273</v>
      </c>
      <c r="B3513" s="8" t="str">
        <f>IF(ISNA(VLOOKUP(CONCATENATE(A3513,C3513),ARIS!$A$1:$A$959,1,FALSE)),"","ARIS")</f>
        <v>ARIS</v>
      </c>
      <c r="C3513" s="223" t="s">
        <v>2857</v>
      </c>
      <c r="D3513" s="8" t="str">
        <f>IF(OR(ISNUMBER(SEARCH('[1]Lookup for use classification'!$B$1,C3513)),ISNUMBER(SEARCH('[1]Lookup for use classification'!$C$1,C3513)),ISNUMBER(SEARCH('[1]Lookup for use classification'!$D$1,C3513)),ISNUMBER(SEARCH('[1]Lookup for use classification'!$E$1,C3513))),'[1]Lookup for use classification'!$A$1,IF(ISNUMBER(SEARCH('[1]Lookup for use classification'!$B$2,C3513)),'[1]Lookup for use classification'!$A$2,IF(ISNUMBER(SEARCH('[1]Lookup for use classification'!$B$3,C3513)),'[1]Lookup for use classification'!$A$3,IF(OR(ISNUMBER(SEARCH('[1]Lookup for use classification'!$B$4,C3513)),ISNUMBER(SEARCH('[1]Lookup for use classification'!$C$4,C3513)),ISNUMBER(SEARCH('[1]Lookup for use classification'!$D$4,C3513)),ISNUMBER(SEARCH('[1]Lookup for use classification'!$E$4,C3513))),'[1]Lookup for use classification'!$A$4,IF(OR(ISNUMBER(SEARCH('[1]Lookup for use classification'!$B$5,C3513)),ISNUMBER(SEARCH('[1]Lookup for use classification'!$C$5,C3513)),ISNUMBER(SEARCH('[1]Lookup for use classification'!$D$5,C3513))),'[1]Lookup for use classification'!$A$5,IF(OR(ISNUMBER(SEARCH('[1]Lookup for use classification'!$B$7,C3513)),ISNUMBER(SEARCH('[1]Lookup for use classification'!$C$7,C3513)),ISNUMBER(SEARCH('[1]Lookup for use classification'!$D$7,C3513))),'[1]Lookup for use classification'!$A$7,IF(OR(ISNUMBER(SEARCH('[1]Lookup for use classification'!$B$9,C3513)),ISNUMBER(SEARCH('[1]Lookup for use classification'!$C$9,C3513)),ISNUMBER(SEARCH('[1]Lookup for use classification'!$D$9,C3513)),ISNUMBER(SEARCH('[1]Lookup for use classification'!$E$9,C3513)),ISNUMBER(SEARCH('[1]Lookup for use classification'!$F$9,C3513)),ISNUMBER(SEARCH('[1]Lookup for use classification'!$G$9,C3513)),ISNUMBER(SEARCH('[1]Lookup for use classification'!$H$9,C3513)),ISNUMBER(SEARCH('[1]Lookup for use classification'!$I$9,C3513)),ISNUMBER(SEARCH('[1]Lookup for use classification'!$J$9,C3513)),ISNUMBER(SEARCH('[1]Lookup for use classification'!$K$9,C3513))),'[1]Lookup for use classification'!$A$9,IF(OR(ISNUMBER(SEARCH('[1]Lookup for use classification'!$B$10,C3513)),ISNUMBER(SEARCH('[1]Lookup for use classification'!$C$10,C3513)),ISNUMBER(SEARCH('[1]Lookup for use classification'!$D$10,C3513)),ISNUMBER(SEARCH('[1]Lookup for use classification'!$E$10,C3513)),ISNUMBER(SEARCH('[1]Lookup for use classification'!$F$10,C3513)),ISNUMBER(SEARCH('[1]Lookup for use classification'!$G$10,C3513))),'[1]Lookup for use classification'!$A$10,IF(OR(ISNUMBER(SEARCH('[1]Lookup for use classification'!$B$11,C3513)),ISNUMBER(SEARCH('[1]Lookup for use classification'!$C$11,C3513))),'[1]Lookup for use classification'!$A$11,IF(OR(ISNUMBER(SEARCH('[1]Lookup for use classification'!$B$12,C3513)),ISNUMBER(SEARCH('[1]Lookup for use classification'!$C$12,C3513))),'[1]Lookup for use classification'!$A$12,IF(OR(ISNUMBER(SEARCH('[1]Lookup for use classification'!$B$13,C3513)),ISNUMBER(SEARCH('[1]Lookup for use classification'!$C$13,C3513)),ISNUMBER(SEARCH('[1]Lookup for use classification'!$D$13,C3513)),,ISNUMBER(SEARCH('[1]Lookup for use classification'!$C$13,C3513)),ISNUMBER(SEARCH('[1]Lookup for use classification'!$E$13,C3513))),'[1]Lookup for use classification'!$A$13,IF(OR(ISNUMBER(SEARCH('[1]Lookup for use classification'!$B$14,C3513)),ISNUMBER(SEARCH('[1]Lookup for use classification'!$C$14,C3513))),'[1]Lookup for use classification'!$A$14,"Other"))))))))))))</f>
        <v>Other</v>
      </c>
      <c r="E3513" s="224">
        <v>1560</v>
      </c>
      <c r="F3513" s="224"/>
      <c r="G3513" s="224"/>
      <c r="H3513" s="164"/>
      <c r="I3513" s="164"/>
      <c r="J3513" s="165">
        <v>14012.126107999999</v>
      </c>
    </row>
    <row r="3514" spans="1:12" hidden="1">
      <c r="A3514" s="134" t="s">
        <v>2122</v>
      </c>
      <c r="B3514" s="8" t="str">
        <f>IF(ISNA(VLOOKUP(CONCATENATE(A3514,C3514),EUS!$B$2:$B$1939,1,FALSE)),"","End Use Study")</f>
        <v>End Use Study</v>
      </c>
      <c r="C3514" s="8" t="s">
        <v>2854</v>
      </c>
      <c r="D3514" s="8" t="str">
        <f>IF(OR(ISNUMBER(SEARCH('[1]Lookup for use classification'!$B$1,C3514)),ISNUMBER(SEARCH('[1]Lookup for use classification'!$C$1,C3514)),ISNUMBER(SEARCH('[1]Lookup for use classification'!$D$1,C3514)),ISNUMBER(SEARCH('[1]Lookup for use classification'!$E$1,C3514))),'[1]Lookup for use classification'!$A$1,IF(ISNUMBER(SEARCH('[1]Lookup for use classification'!$B$2,C3514)),'[1]Lookup for use classification'!$A$2,IF(ISNUMBER(SEARCH('[1]Lookup for use classification'!$B$3,C3514)),'[1]Lookup for use classification'!$A$3,IF(OR(ISNUMBER(SEARCH('[1]Lookup for use classification'!$B$4,C3514)),ISNUMBER(SEARCH('[1]Lookup for use classification'!$C$4,C3514)),ISNUMBER(SEARCH('[1]Lookup for use classification'!$D$4,C3514)),ISNUMBER(SEARCH('[1]Lookup for use classification'!$E$4,C3514))),'[1]Lookup for use classification'!$A$4,IF(OR(ISNUMBER(SEARCH('[1]Lookup for use classification'!$B$5,C3514)),ISNUMBER(SEARCH('[1]Lookup for use classification'!$C$5,C3514)),ISNUMBER(SEARCH('[1]Lookup for use classification'!$D$5,C3514))),'[1]Lookup for use classification'!$A$5,IF(OR(ISNUMBER(SEARCH('[1]Lookup for use classification'!$B$7,C3514)),ISNUMBER(SEARCH('[1]Lookup for use classification'!$C$7,C3514)),ISNUMBER(SEARCH('[1]Lookup for use classification'!$D$7,C3514))),'[1]Lookup for use classification'!$A$7,IF(OR(ISNUMBER(SEARCH('[1]Lookup for use classification'!$B$9,C3514)),ISNUMBER(SEARCH('[1]Lookup for use classification'!$C$9,C3514)),ISNUMBER(SEARCH('[1]Lookup for use classification'!$D$9,C3514)),ISNUMBER(SEARCH('[1]Lookup for use classification'!$E$9,C3514)),ISNUMBER(SEARCH('[1]Lookup for use classification'!$F$9,C3514)),ISNUMBER(SEARCH('[1]Lookup for use classification'!$G$9,C3514)),ISNUMBER(SEARCH('[1]Lookup for use classification'!$H$9,C3514)),ISNUMBER(SEARCH('[1]Lookup for use classification'!$I$9,C3514)),ISNUMBER(SEARCH('[1]Lookup for use classification'!$J$9,C3514)),ISNUMBER(SEARCH('[1]Lookup for use classification'!$K$9,C3514))),'[1]Lookup for use classification'!$A$9,IF(OR(ISNUMBER(SEARCH('[1]Lookup for use classification'!$B$10,C3514)),ISNUMBER(SEARCH('[1]Lookup for use classification'!$C$10,C3514)),ISNUMBER(SEARCH('[1]Lookup for use classification'!$D$10,C3514)),ISNUMBER(SEARCH('[1]Lookup for use classification'!$E$10,C3514)),ISNUMBER(SEARCH('[1]Lookup for use classification'!$F$10,C3514)),ISNUMBER(SEARCH('[1]Lookup for use classification'!$G$10,C3514))),'[1]Lookup for use classification'!$A$10,IF(OR(ISNUMBER(SEARCH('[1]Lookup for use classification'!$B$11,C3514)),ISNUMBER(SEARCH('[1]Lookup for use classification'!$C$11,C3514))),'[1]Lookup for use classification'!$A$11,IF(OR(ISNUMBER(SEARCH('[1]Lookup for use classification'!$B$12,C3514)),ISNUMBER(SEARCH('[1]Lookup for use classification'!$C$12,C3514))),'[1]Lookup for use classification'!$A$12,IF(OR(ISNUMBER(SEARCH('[1]Lookup for use classification'!$B$13,C3514)),ISNUMBER(SEARCH('[1]Lookup for use classification'!$C$13,C3514)),ISNUMBER(SEARCH('[1]Lookup for use classification'!$D$13,C3514)),,ISNUMBER(SEARCH('[1]Lookup for use classification'!$C$13,C3514)),ISNUMBER(SEARCH('[1]Lookup for use classification'!$E$13,C3514))),'[1]Lookup for use classification'!$A$13,IF(OR(ISNUMBER(SEARCH('[1]Lookup for use classification'!$B$14,C3514)),ISNUMBER(SEARCH('[1]Lookup for use classification'!$C$14,C3514))),'[1]Lookup for use classification'!$A$14,"Other"))))))))))))</f>
        <v>Other</v>
      </c>
      <c r="E3514" s="15">
        <v>1820</v>
      </c>
      <c r="F3514" s="15"/>
      <c r="G3514" s="15"/>
      <c r="H3514" s="164"/>
      <c r="I3514" s="164"/>
      <c r="J3514" s="7"/>
      <c r="L3514" s="6"/>
    </row>
    <row r="3515" spans="1:12" hidden="1">
      <c r="A3515" s="134" t="s">
        <v>2122</v>
      </c>
      <c r="B3515" s="8" t="str">
        <f>IF(ISNA(VLOOKUP(CONCATENATE(A3515,C3515),EUS!$B$2:$B$1939,1,FALSE)),"","End Use Study")</f>
        <v>End Use Study</v>
      </c>
      <c r="C3515" s="14" t="s">
        <v>2855</v>
      </c>
      <c r="D3515" s="8" t="str">
        <f>IF(OR(ISNUMBER(SEARCH('[1]Lookup for use classification'!$B$1,C3515)),ISNUMBER(SEARCH('[1]Lookup for use classification'!$C$1,C3515)),ISNUMBER(SEARCH('[1]Lookup for use classification'!$D$1,C3515)),ISNUMBER(SEARCH('[1]Lookup for use classification'!$E$1,C3515))),'[1]Lookup for use classification'!$A$1,IF(ISNUMBER(SEARCH('[1]Lookup for use classification'!$B$2,C3515)),'[1]Lookup for use classification'!$A$2,IF(ISNUMBER(SEARCH('[1]Lookup for use classification'!$B$3,C3515)),'[1]Lookup for use classification'!$A$3,IF(OR(ISNUMBER(SEARCH('[1]Lookup for use classification'!$B$4,C3515)),ISNUMBER(SEARCH('[1]Lookup for use classification'!$C$4,C3515)),ISNUMBER(SEARCH('[1]Lookup for use classification'!$D$4,C3515)),ISNUMBER(SEARCH('[1]Lookup for use classification'!$E$4,C3515))),'[1]Lookup for use classification'!$A$4,IF(OR(ISNUMBER(SEARCH('[1]Lookup for use classification'!$B$5,C3515)),ISNUMBER(SEARCH('[1]Lookup for use classification'!$C$5,C3515)),ISNUMBER(SEARCH('[1]Lookup for use classification'!$D$5,C3515))),'[1]Lookup for use classification'!$A$5,IF(OR(ISNUMBER(SEARCH('[1]Lookup for use classification'!$B$7,C3515)),ISNUMBER(SEARCH('[1]Lookup for use classification'!$C$7,C3515)),ISNUMBER(SEARCH('[1]Lookup for use classification'!$D$7,C3515))),'[1]Lookup for use classification'!$A$7,IF(OR(ISNUMBER(SEARCH('[1]Lookup for use classification'!$B$9,C3515)),ISNUMBER(SEARCH('[1]Lookup for use classification'!$C$9,C3515)),ISNUMBER(SEARCH('[1]Lookup for use classification'!$D$9,C3515)),ISNUMBER(SEARCH('[1]Lookup for use classification'!$E$9,C3515)),ISNUMBER(SEARCH('[1]Lookup for use classification'!$F$9,C3515)),ISNUMBER(SEARCH('[1]Lookup for use classification'!$G$9,C3515)),ISNUMBER(SEARCH('[1]Lookup for use classification'!$H$9,C3515)),ISNUMBER(SEARCH('[1]Lookup for use classification'!$I$9,C3515)),ISNUMBER(SEARCH('[1]Lookup for use classification'!$J$9,C3515)),ISNUMBER(SEARCH('[1]Lookup for use classification'!$K$9,C3515))),'[1]Lookup for use classification'!$A$9,IF(OR(ISNUMBER(SEARCH('[1]Lookup for use classification'!$B$10,C3515)),ISNUMBER(SEARCH('[1]Lookup for use classification'!$C$10,C3515)),ISNUMBER(SEARCH('[1]Lookup for use classification'!$D$10,C3515)),ISNUMBER(SEARCH('[1]Lookup for use classification'!$E$10,C3515)),ISNUMBER(SEARCH('[1]Lookup for use classification'!$F$10,C3515)),ISNUMBER(SEARCH('[1]Lookup for use classification'!$G$10,C3515))),'[1]Lookup for use classification'!$A$10,IF(OR(ISNUMBER(SEARCH('[1]Lookup for use classification'!$B$11,C3515)),ISNUMBER(SEARCH('[1]Lookup for use classification'!$C$11,C3515))),'[1]Lookup for use classification'!$A$11,IF(OR(ISNUMBER(SEARCH('[1]Lookup for use classification'!$B$12,C3515)),ISNUMBER(SEARCH('[1]Lookup for use classification'!$C$12,C3515))),'[1]Lookup for use classification'!$A$12,IF(OR(ISNUMBER(SEARCH('[1]Lookup for use classification'!$B$13,C3515)),ISNUMBER(SEARCH('[1]Lookup for use classification'!$C$13,C3515)),ISNUMBER(SEARCH('[1]Lookup for use classification'!$D$13,C3515)),,ISNUMBER(SEARCH('[1]Lookup for use classification'!$C$13,C3515)),ISNUMBER(SEARCH('[1]Lookup for use classification'!$E$13,C3515))),'[1]Lookup for use classification'!$A$13,IF(OR(ISNUMBER(SEARCH('[1]Lookup for use classification'!$B$14,C3515)),ISNUMBER(SEARCH('[1]Lookup for use classification'!$C$14,C3515))),'[1]Lookup for use classification'!$A$14,"Other"))))))))))))</f>
        <v>Other</v>
      </c>
      <c r="E3515" s="15">
        <v>1920</v>
      </c>
      <c r="F3515" s="15"/>
      <c r="G3515" s="15"/>
      <c r="H3515" s="164"/>
      <c r="I3515" s="164"/>
      <c r="J3515" s="7"/>
      <c r="L3515" s="6"/>
    </row>
    <row r="3516" spans="1:12" hidden="1">
      <c r="A3516" s="134" t="s">
        <v>2122</v>
      </c>
      <c r="B3516" s="8" t="str">
        <f>IF(ISNA(VLOOKUP(CONCATENATE(A3516,C3516),EUS!$B$2:$B$1939,1,FALSE)),"","End Use Study")</f>
        <v>End Use Study</v>
      </c>
      <c r="C3516" s="14" t="s">
        <v>2591</v>
      </c>
      <c r="D3516" s="8" t="str">
        <f>IF(OR(ISNUMBER(SEARCH('[1]Lookup for use classification'!$B$1,C3516)),ISNUMBER(SEARCH('[1]Lookup for use classification'!$C$1,C3516)),ISNUMBER(SEARCH('[1]Lookup for use classification'!$D$1,C3516)),ISNUMBER(SEARCH('[1]Lookup for use classification'!$E$1,C3516))),'[1]Lookup for use classification'!$A$1,IF(ISNUMBER(SEARCH('[1]Lookup for use classification'!$B$2,C3516)),'[1]Lookup for use classification'!$A$2,IF(ISNUMBER(SEARCH('[1]Lookup for use classification'!$B$3,C3516)),'[1]Lookup for use classification'!$A$3,IF(OR(ISNUMBER(SEARCH('[1]Lookup for use classification'!$B$4,C3516)),ISNUMBER(SEARCH('[1]Lookup for use classification'!$C$4,C3516)),ISNUMBER(SEARCH('[1]Lookup for use classification'!$D$4,C3516)),ISNUMBER(SEARCH('[1]Lookup for use classification'!$E$4,C3516))),'[1]Lookup for use classification'!$A$4,IF(OR(ISNUMBER(SEARCH('[1]Lookup for use classification'!$B$5,C3516)),ISNUMBER(SEARCH('[1]Lookup for use classification'!$C$5,C3516)),ISNUMBER(SEARCH('[1]Lookup for use classification'!$D$5,C3516))),'[1]Lookup for use classification'!$A$5,IF(OR(ISNUMBER(SEARCH('[1]Lookup for use classification'!$B$7,C3516)),ISNUMBER(SEARCH('[1]Lookup for use classification'!$C$7,C3516)),ISNUMBER(SEARCH('[1]Lookup for use classification'!$D$7,C3516))),'[1]Lookup for use classification'!$A$7,IF(OR(ISNUMBER(SEARCH('[1]Lookup for use classification'!$B$9,C3516)),ISNUMBER(SEARCH('[1]Lookup for use classification'!$C$9,C3516)),ISNUMBER(SEARCH('[1]Lookup for use classification'!$D$9,C3516)),ISNUMBER(SEARCH('[1]Lookup for use classification'!$E$9,C3516)),ISNUMBER(SEARCH('[1]Lookup for use classification'!$F$9,C3516)),ISNUMBER(SEARCH('[1]Lookup for use classification'!$G$9,C3516)),ISNUMBER(SEARCH('[1]Lookup for use classification'!$H$9,C3516)),ISNUMBER(SEARCH('[1]Lookup for use classification'!$I$9,C3516)),ISNUMBER(SEARCH('[1]Lookup for use classification'!$J$9,C3516)),ISNUMBER(SEARCH('[1]Lookup for use classification'!$K$9,C3516))),'[1]Lookup for use classification'!$A$9,IF(OR(ISNUMBER(SEARCH('[1]Lookup for use classification'!$B$10,C3516)),ISNUMBER(SEARCH('[1]Lookup for use classification'!$C$10,C3516)),ISNUMBER(SEARCH('[1]Lookup for use classification'!$D$10,C3516)),ISNUMBER(SEARCH('[1]Lookup for use classification'!$E$10,C3516)),ISNUMBER(SEARCH('[1]Lookup for use classification'!$F$10,C3516)),ISNUMBER(SEARCH('[1]Lookup for use classification'!$G$10,C3516))),'[1]Lookup for use classification'!$A$10,IF(OR(ISNUMBER(SEARCH('[1]Lookup for use classification'!$B$11,C3516)),ISNUMBER(SEARCH('[1]Lookup for use classification'!$C$11,C3516))),'[1]Lookup for use classification'!$A$11,IF(OR(ISNUMBER(SEARCH('[1]Lookup for use classification'!$B$12,C3516)),ISNUMBER(SEARCH('[1]Lookup for use classification'!$C$12,C3516))),'[1]Lookup for use classification'!$A$12,IF(OR(ISNUMBER(SEARCH('[1]Lookup for use classification'!$B$13,C3516)),ISNUMBER(SEARCH('[1]Lookup for use classification'!$C$13,C3516)),ISNUMBER(SEARCH('[1]Lookup for use classification'!$D$13,C3516)),,ISNUMBER(SEARCH('[1]Lookup for use classification'!$C$13,C3516)),ISNUMBER(SEARCH('[1]Lookup for use classification'!$E$13,C3516))),'[1]Lookup for use classification'!$A$13,IF(OR(ISNUMBER(SEARCH('[1]Lookup for use classification'!$B$14,C3516)),ISNUMBER(SEARCH('[1]Lookup for use classification'!$C$14,C3516))),'[1]Lookup for use classification'!$A$14,"Other"))))))))))))</f>
        <v>Other</v>
      </c>
      <c r="E3516" s="15">
        <v>4280</v>
      </c>
      <c r="F3516" s="15"/>
      <c r="G3516" s="15"/>
      <c r="H3516" s="164"/>
      <c r="I3516" s="164"/>
      <c r="J3516" s="7"/>
      <c r="L3516" s="6"/>
    </row>
    <row r="3517" spans="1:12" hidden="1">
      <c r="A3517" s="188" t="s">
        <v>2271</v>
      </c>
      <c r="B3517" s="8" t="str">
        <f>IF(ISNA(VLOOKUP(CONCATENATE(A3517,C3517),ARIS!$A$1:$A$959,1,FALSE)),"","ARIS")</f>
        <v>ARIS</v>
      </c>
      <c r="C3517" s="223" t="s">
        <v>2859</v>
      </c>
      <c r="D3517" s="8" t="str">
        <f>IF(OR(ISNUMBER(SEARCH('[1]Lookup for use classification'!$B$1,C3517)),ISNUMBER(SEARCH('[1]Lookup for use classification'!$C$1,C3517)),ISNUMBER(SEARCH('[1]Lookup for use classification'!$D$1,C3517)),ISNUMBER(SEARCH('[1]Lookup for use classification'!$E$1,C3517))),'[1]Lookup for use classification'!$A$1,IF(ISNUMBER(SEARCH('[1]Lookup for use classification'!$B$2,C3517)),'[1]Lookup for use classification'!$A$2,IF(ISNUMBER(SEARCH('[1]Lookup for use classification'!$B$3,C3517)),'[1]Lookup for use classification'!$A$3,IF(OR(ISNUMBER(SEARCH('[1]Lookup for use classification'!$B$4,C3517)),ISNUMBER(SEARCH('[1]Lookup for use classification'!$C$4,C3517)),ISNUMBER(SEARCH('[1]Lookup for use classification'!$D$4,C3517)),ISNUMBER(SEARCH('[1]Lookup for use classification'!$E$4,C3517))),'[1]Lookup for use classification'!$A$4,IF(OR(ISNUMBER(SEARCH('[1]Lookup for use classification'!$B$5,C3517)),ISNUMBER(SEARCH('[1]Lookup for use classification'!$C$5,C3517)),ISNUMBER(SEARCH('[1]Lookup for use classification'!$D$5,C3517))),'[1]Lookup for use classification'!$A$5,IF(OR(ISNUMBER(SEARCH('[1]Lookup for use classification'!$B$7,C3517)),ISNUMBER(SEARCH('[1]Lookup for use classification'!$C$7,C3517)),ISNUMBER(SEARCH('[1]Lookup for use classification'!$D$7,C3517))),'[1]Lookup for use classification'!$A$7,IF(OR(ISNUMBER(SEARCH('[1]Lookup for use classification'!$B$9,C3517)),ISNUMBER(SEARCH('[1]Lookup for use classification'!$C$9,C3517)),ISNUMBER(SEARCH('[1]Lookup for use classification'!$D$9,C3517)),ISNUMBER(SEARCH('[1]Lookup for use classification'!$E$9,C3517)),ISNUMBER(SEARCH('[1]Lookup for use classification'!$F$9,C3517)),ISNUMBER(SEARCH('[1]Lookup for use classification'!$G$9,C3517)),ISNUMBER(SEARCH('[1]Lookup for use classification'!$H$9,C3517)),ISNUMBER(SEARCH('[1]Lookup for use classification'!$I$9,C3517)),ISNUMBER(SEARCH('[1]Lookup for use classification'!$J$9,C3517)),ISNUMBER(SEARCH('[1]Lookup for use classification'!$K$9,C3517))),'[1]Lookup for use classification'!$A$9,IF(OR(ISNUMBER(SEARCH('[1]Lookup for use classification'!$B$10,C3517)),ISNUMBER(SEARCH('[1]Lookup for use classification'!$C$10,C3517)),ISNUMBER(SEARCH('[1]Lookup for use classification'!$D$10,C3517)),ISNUMBER(SEARCH('[1]Lookup for use classification'!$E$10,C3517)),ISNUMBER(SEARCH('[1]Lookup for use classification'!$F$10,C3517)),ISNUMBER(SEARCH('[1]Lookup for use classification'!$G$10,C3517))),'[1]Lookup for use classification'!$A$10,IF(OR(ISNUMBER(SEARCH('[1]Lookup for use classification'!$B$11,C3517)),ISNUMBER(SEARCH('[1]Lookup for use classification'!$C$11,C3517))),'[1]Lookup for use classification'!$A$11,IF(OR(ISNUMBER(SEARCH('[1]Lookup for use classification'!$B$12,C3517)),ISNUMBER(SEARCH('[1]Lookup for use classification'!$C$12,C3517))),'[1]Lookup for use classification'!$A$12,IF(OR(ISNUMBER(SEARCH('[1]Lookup for use classification'!$B$13,C3517)),ISNUMBER(SEARCH('[1]Lookup for use classification'!$C$13,C3517)),ISNUMBER(SEARCH('[1]Lookup for use classification'!$D$13,C3517)),,ISNUMBER(SEARCH('[1]Lookup for use classification'!$C$13,C3517)),ISNUMBER(SEARCH('[1]Lookup for use classification'!$E$13,C3517))),'[1]Lookup for use classification'!$A$13,IF(OR(ISNUMBER(SEARCH('[1]Lookup for use classification'!$B$14,C3517)),ISNUMBER(SEARCH('[1]Lookup for use classification'!$C$14,C3517))),'[1]Lookup for use classification'!$A$14,"Other"))))))))))))</f>
        <v>Other</v>
      </c>
      <c r="E3517" s="224">
        <v>23754</v>
      </c>
      <c r="F3517" s="224"/>
      <c r="G3517" s="224"/>
      <c r="H3517" s="164"/>
      <c r="I3517" s="164"/>
      <c r="J3517" s="165">
        <v>208899.38007749998</v>
      </c>
    </row>
    <row r="3518" spans="1:12" hidden="1">
      <c r="A3518" s="134" t="s">
        <v>2122</v>
      </c>
      <c r="B3518" s="8" t="str">
        <f>IF(ISNA(VLOOKUP(CONCATENATE(A3518,C3518),EUS!$B$2:$B$1939,1,FALSE)),"","End Use Study")</f>
        <v>End Use Study</v>
      </c>
      <c r="C3518" s="14" t="s">
        <v>135</v>
      </c>
      <c r="D3518" s="8" t="str">
        <f>IF(OR(ISNUMBER(SEARCH('[1]Lookup for use classification'!$B$1,C3518)),ISNUMBER(SEARCH('[1]Lookup for use classification'!$C$1,C3518)),ISNUMBER(SEARCH('[1]Lookup for use classification'!$D$1,C3518)),ISNUMBER(SEARCH('[1]Lookup for use classification'!$E$1,C3518))),'[1]Lookup for use classification'!$A$1,IF(ISNUMBER(SEARCH('[1]Lookup for use classification'!$B$2,C3518)),'[1]Lookup for use classification'!$A$2,IF(ISNUMBER(SEARCH('[1]Lookup for use classification'!$B$3,C3518)),'[1]Lookup for use classification'!$A$3,IF(OR(ISNUMBER(SEARCH('[1]Lookup for use classification'!$B$4,C3518)),ISNUMBER(SEARCH('[1]Lookup for use classification'!$C$4,C3518)),ISNUMBER(SEARCH('[1]Lookup for use classification'!$D$4,C3518)),ISNUMBER(SEARCH('[1]Lookup for use classification'!$E$4,C3518))),'[1]Lookup for use classification'!$A$4,IF(OR(ISNUMBER(SEARCH('[1]Lookup for use classification'!$B$5,C3518)),ISNUMBER(SEARCH('[1]Lookup for use classification'!$C$5,C3518)),ISNUMBER(SEARCH('[1]Lookup for use classification'!$D$5,C3518))),'[1]Lookup for use classification'!$A$5,IF(OR(ISNUMBER(SEARCH('[1]Lookup for use classification'!$B$7,C3518)),ISNUMBER(SEARCH('[1]Lookup for use classification'!$C$7,C3518)),ISNUMBER(SEARCH('[1]Lookup for use classification'!$D$7,C3518))),'[1]Lookup for use classification'!$A$7,IF(OR(ISNUMBER(SEARCH('[1]Lookup for use classification'!$B$9,C3518)),ISNUMBER(SEARCH('[1]Lookup for use classification'!$C$9,C3518)),ISNUMBER(SEARCH('[1]Lookup for use classification'!$D$9,C3518)),ISNUMBER(SEARCH('[1]Lookup for use classification'!$E$9,C3518)),ISNUMBER(SEARCH('[1]Lookup for use classification'!$F$9,C3518)),ISNUMBER(SEARCH('[1]Lookup for use classification'!$G$9,C3518)),ISNUMBER(SEARCH('[1]Lookup for use classification'!$H$9,C3518)),ISNUMBER(SEARCH('[1]Lookup for use classification'!$I$9,C3518)),ISNUMBER(SEARCH('[1]Lookup for use classification'!$J$9,C3518)),ISNUMBER(SEARCH('[1]Lookup for use classification'!$K$9,C3518))),'[1]Lookup for use classification'!$A$9,IF(OR(ISNUMBER(SEARCH('[1]Lookup for use classification'!$B$10,C3518)),ISNUMBER(SEARCH('[1]Lookup for use classification'!$C$10,C3518)),ISNUMBER(SEARCH('[1]Lookup for use classification'!$D$10,C3518)),ISNUMBER(SEARCH('[1]Lookup for use classification'!$E$10,C3518)),ISNUMBER(SEARCH('[1]Lookup for use classification'!$F$10,C3518)),ISNUMBER(SEARCH('[1]Lookup for use classification'!$G$10,C3518))),'[1]Lookup for use classification'!$A$10,IF(OR(ISNUMBER(SEARCH('[1]Lookup for use classification'!$B$11,C3518)),ISNUMBER(SEARCH('[1]Lookup for use classification'!$C$11,C3518))),'[1]Lookup for use classification'!$A$11,IF(OR(ISNUMBER(SEARCH('[1]Lookup for use classification'!$B$12,C3518)),ISNUMBER(SEARCH('[1]Lookup for use classification'!$C$12,C3518))),'[1]Lookup for use classification'!$A$12,IF(OR(ISNUMBER(SEARCH('[1]Lookup for use classification'!$B$13,C3518)),ISNUMBER(SEARCH('[1]Lookup for use classification'!$C$13,C3518)),ISNUMBER(SEARCH('[1]Lookup for use classification'!$D$13,C3518)),,ISNUMBER(SEARCH('[1]Lookup for use classification'!$C$13,C3518)),ISNUMBER(SEARCH('[1]Lookup for use classification'!$E$13,C3518))),'[1]Lookup for use classification'!$A$13,IF(OR(ISNUMBER(SEARCH('[1]Lookup for use classification'!$B$14,C3518)),ISNUMBER(SEARCH('[1]Lookup for use classification'!$C$14,C3518))),'[1]Lookup for use classification'!$A$14,"Other"))))))))))))</f>
        <v>Other</v>
      </c>
      <c r="E3518" s="15"/>
      <c r="F3518" s="15"/>
      <c r="G3518" s="15"/>
      <c r="H3518" s="164"/>
      <c r="I3518" s="164"/>
      <c r="J3518" s="7"/>
      <c r="L3518" s="6"/>
    </row>
    <row r="3519" spans="1:12" hidden="1">
      <c r="A3519" s="134" t="s">
        <v>2122</v>
      </c>
      <c r="B3519" s="8" t="str">
        <f>IF(ISNA(VLOOKUP(CONCATENATE(A3519,C3519),EUS!$B$2:$B$1939,1,FALSE)),"","End Use Study")</f>
        <v>End Use Study</v>
      </c>
      <c r="C3519" s="14" t="s">
        <v>2858</v>
      </c>
      <c r="D3519" s="8" t="str">
        <f>IF(OR(ISNUMBER(SEARCH('[1]Lookup for use classification'!$B$1,C3519)),ISNUMBER(SEARCH('[1]Lookup for use classification'!$C$1,C3519)),ISNUMBER(SEARCH('[1]Lookup for use classification'!$D$1,C3519)),ISNUMBER(SEARCH('[1]Lookup for use classification'!$E$1,C3519))),'[1]Lookup for use classification'!$A$1,IF(ISNUMBER(SEARCH('[1]Lookup for use classification'!$B$2,C3519)),'[1]Lookup for use classification'!$A$2,IF(ISNUMBER(SEARCH('[1]Lookup for use classification'!$B$3,C3519)),'[1]Lookup for use classification'!$A$3,IF(OR(ISNUMBER(SEARCH('[1]Lookup for use classification'!$B$4,C3519)),ISNUMBER(SEARCH('[1]Lookup for use classification'!$C$4,C3519)),ISNUMBER(SEARCH('[1]Lookup for use classification'!$D$4,C3519)),ISNUMBER(SEARCH('[1]Lookup for use classification'!$E$4,C3519))),'[1]Lookup for use classification'!$A$4,IF(OR(ISNUMBER(SEARCH('[1]Lookup for use classification'!$B$5,C3519)),ISNUMBER(SEARCH('[1]Lookup for use classification'!$C$5,C3519)),ISNUMBER(SEARCH('[1]Lookup for use classification'!$D$5,C3519))),'[1]Lookup for use classification'!$A$5,IF(OR(ISNUMBER(SEARCH('[1]Lookup for use classification'!$B$7,C3519)),ISNUMBER(SEARCH('[1]Lookup for use classification'!$C$7,C3519)),ISNUMBER(SEARCH('[1]Lookup for use classification'!$D$7,C3519))),'[1]Lookup for use classification'!$A$7,IF(OR(ISNUMBER(SEARCH('[1]Lookup for use classification'!$B$9,C3519)),ISNUMBER(SEARCH('[1]Lookup for use classification'!$C$9,C3519)),ISNUMBER(SEARCH('[1]Lookup for use classification'!$D$9,C3519)),ISNUMBER(SEARCH('[1]Lookup for use classification'!$E$9,C3519)),ISNUMBER(SEARCH('[1]Lookup for use classification'!$F$9,C3519)),ISNUMBER(SEARCH('[1]Lookup for use classification'!$G$9,C3519)),ISNUMBER(SEARCH('[1]Lookup for use classification'!$H$9,C3519)),ISNUMBER(SEARCH('[1]Lookup for use classification'!$I$9,C3519)),ISNUMBER(SEARCH('[1]Lookup for use classification'!$J$9,C3519)),ISNUMBER(SEARCH('[1]Lookup for use classification'!$K$9,C3519))),'[1]Lookup for use classification'!$A$9,IF(OR(ISNUMBER(SEARCH('[1]Lookup for use classification'!$B$10,C3519)),ISNUMBER(SEARCH('[1]Lookup for use classification'!$C$10,C3519)),ISNUMBER(SEARCH('[1]Lookup for use classification'!$D$10,C3519)),ISNUMBER(SEARCH('[1]Lookup for use classification'!$E$10,C3519)),ISNUMBER(SEARCH('[1]Lookup for use classification'!$F$10,C3519)),ISNUMBER(SEARCH('[1]Lookup for use classification'!$G$10,C3519))),'[1]Lookup for use classification'!$A$10,IF(OR(ISNUMBER(SEARCH('[1]Lookup for use classification'!$B$11,C3519)),ISNUMBER(SEARCH('[1]Lookup for use classification'!$C$11,C3519))),'[1]Lookup for use classification'!$A$11,IF(OR(ISNUMBER(SEARCH('[1]Lookup for use classification'!$B$12,C3519)),ISNUMBER(SEARCH('[1]Lookup for use classification'!$C$12,C3519))),'[1]Lookup for use classification'!$A$12,IF(OR(ISNUMBER(SEARCH('[1]Lookup for use classification'!$B$13,C3519)),ISNUMBER(SEARCH('[1]Lookup for use classification'!$C$13,C3519)),ISNUMBER(SEARCH('[1]Lookup for use classification'!$D$13,C3519)),,ISNUMBER(SEARCH('[1]Lookup for use classification'!$C$13,C3519)),ISNUMBER(SEARCH('[1]Lookup for use classification'!$E$13,C3519))),'[1]Lookup for use classification'!$A$13,IF(OR(ISNUMBER(SEARCH('[1]Lookup for use classification'!$B$14,C3519)),ISNUMBER(SEARCH('[1]Lookup for use classification'!$C$14,C3519))),'[1]Lookup for use classification'!$A$14,"Other"))))))))))))</f>
        <v>Other</v>
      </c>
      <c r="E3519" s="15"/>
      <c r="F3519" s="15"/>
      <c r="G3519" s="15"/>
      <c r="H3519" s="164"/>
      <c r="I3519" s="164"/>
      <c r="J3519" s="7"/>
      <c r="L3519" s="6"/>
    </row>
    <row r="3520" spans="1:12" hidden="1">
      <c r="A3520" s="134" t="s">
        <v>2122</v>
      </c>
      <c r="B3520" s="8" t="str">
        <f>IF(ISNA(VLOOKUP(CONCATENATE(A3520,C3520),EUS!$B$2:$B$1939,1,FALSE)),"","End Use Study")</f>
        <v>End Use Study</v>
      </c>
      <c r="C3520" s="14" t="s">
        <v>2434</v>
      </c>
      <c r="D3520" s="162" t="s">
        <v>2424</v>
      </c>
      <c r="E3520" s="15">
        <v>9956</v>
      </c>
      <c r="F3520" s="15"/>
      <c r="G3520" s="15"/>
      <c r="H3520" s="164"/>
      <c r="I3520" s="164"/>
      <c r="J3520" s="7"/>
      <c r="L3520" s="6"/>
    </row>
    <row r="3521" spans="1:18" hidden="1">
      <c r="A3521" s="134" t="s">
        <v>2122</v>
      </c>
      <c r="B3521" s="8" t="str">
        <f>IF(ISNA(VLOOKUP(CONCATENATE(A3521,C3521),EUS!$B$2:$B$1939,1,FALSE)),"","End Use Study")</f>
        <v>End Use Study</v>
      </c>
      <c r="C3521" s="14" t="s">
        <v>2517</v>
      </c>
      <c r="D3521" s="8" t="str">
        <f>IF(OR(ISNUMBER(SEARCH('[1]Lookup for use classification'!$B$1,C3521)),ISNUMBER(SEARCH('[1]Lookup for use classification'!$C$1,C3521)),ISNUMBER(SEARCH('[1]Lookup for use classification'!$D$1,C3521))),'[1]Lookup for use classification'!$A$1,IF(ISNUMBER(SEARCH('[1]Lookup for use classification'!$B$2,C3521)),'[1]Lookup for use classification'!$A$2,IF(ISNUMBER(SEARCH('[1]Lookup for use classification'!$B$3,C3521)),'[1]Lookup for use classification'!$A$3,IF(OR(ISNUMBER(SEARCH('[1]Lookup for use classification'!$B$4,C3521)),ISNUMBER(SEARCH('[1]Lookup for use classification'!$C$4,C3521))),'[1]Lookup for use classification'!$A$4,IF(OR(ISNUMBER(SEARCH('[1]Lookup for use classification'!$B$5,C3521)),ISNUMBER(SEARCH('[1]Lookup for use classification'!$C$5,C3521)),ISNUMBER(SEARCH('[1]Lookup for use classification'!$D$5,C3521))),'[1]Lookup for use classification'!$A$5,IF(OR(ISNUMBER(SEARCH('[1]Lookup for use classification'!$B$7,C3521)),ISNUMBER(SEARCH('[1]Lookup for use classification'!$C$7,C3521)),ISNUMBER(SEARCH('[1]Lookup for use classification'!$D$7,C3521))),'[1]Lookup for use classification'!$A$7,IF(OR(ISNUMBER(SEARCH('[1]Lookup for use classification'!$B$9,C3521)),ISNUMBER(SEARCH('[1]Lookup for use classification'!$C$9,C3521)),ISNUMBER(SEARCH('[1]Lookup for use classification'!$D$9,C3521)),ISNUMBER(SEARCH('[1]Lookup for use classification'!$E$9,C3521)),ISNUMBER(SEARCH('[1]Lookup for use classification'!$F$9,C3521)),ISNUMBER(SEARCH('[1]Lookup for use classification'!$G$9,C3521))),'[1]Lookup for use classification'!$A$9,IF(OR(ISNUMBER(SEARCH('[1]Lookup for use classification'!$B$10,C3521)),ISNUMBER(SEARCH('[1]Lookup for use classification'!$C$10,C3521)),ISNUMBER(SEARCH('[1]Lookup for use classification'!$D$10,C3521)),ISNUMBER(SEARCH('[1]Lookup for use classification'!$E$10,C3521)),ISNUMBER(SEARCH('[1]Lookup for use classification'!$F$10,C3521))),'[1]Lookup for use classification'!$A$10,IF(OR(ISNUMBER(SEARCH('[1]Lookup for use classification'!$B$11,C3521)),ISNUMBER(SEARCH('[1]Lookup for use classification'!$C$11,C3521))),'[1]Lookup for use classification'!$A$11,IF(OR(ISNUMBER(SEARCH('[1]Lookup for use classification'!$B$12,C3521)),ISNUMBER(SEARCH('[1]Lookup for use classification'!$C$12,C3521))),'[1]Lookup for use classification'!$A$12,"Nope"))))))))))</f>
        <v>Public Assembly</v>
      </c>
      <c r="E3521" s="15"/>
      <c r="F3521" s="15"/>
      <c r="G3521" s="15"/>
      <c r="H3521" s="164"/>
      <c r="I3521" s="164"/>
      <c r="J3521" s="7"/>
      <c r="L3521" s="6"/>
    </row>
    <row r="3522" spans="1:18" hidden="1">
      <c r="A3522" s="134" t="s">
        <v>2122</v>
      </c>
      <c r="B3522" s="8" t="str">
        <f>IF(ISNA(VLOOKUP(CONCATENATE(A3522,C3522),EUS!$B$2:$B$1939,1,FALSE)),"","End Use Study")</f>
        <v>End Use Study</v>
      </c>
      <c r="C3522" s="14" t="s">
        <v>2311</v>
      </c>
      <c r="D3522" s="11" t="s">
        <v>213</v>
      </c>
      <c r="E3522" s="15">
        <v>1500</v>
      </c>
      <c r="F3522" s="15"/>
      <c r="G3522" s="15"/>
      <c r="H3522" s="164"/>
      <c r="I3522" s="164"/>
      <c r="J3522" s="7"/>
      <c r="L3522" s="6"/>
    </row>
    <row r="3523" spans="1:18" hidden="1">
      <c r="A3523" s="138" t="s">
        <v>2122</v>
      </c>
      <c r="B3523" s="8" t="str">
        <f>IF(ISNA(VLOOKUP(CONCATENATE(A3523,C3523),EUS!$B$2:$B$1939,1,FALSE)),"","End Use Study")</f>
        <v>End Use Study</v>
      </c>
      <c r="C3523" s="14" t="s">
        <v>2310</v>
      </c>
      <c r="D3523" s="11" t="s">
        <v>213</v>
      </c>
      <c r="E3523" s="15">
        <v>2604</v>
      </c>
      <c r="F3523" s="15"/>
      <c r="G3523" s="15"/>
      <c r="H3523" s="164"/>
      <c r="I3523" s="164"/>
      <c r="J3523" s="7">
        <v>23169</v>
      </c>
      <c r="L3523" s="6"/>
    </row>
    <row r="3524" spans="1:18" hidden="1">
      <c r="A3524" s="188" t="s">
        <v>2271</v>
      </c>
      <c r="B3524" s="8" t="str">
        <f>IF(ISNA(VLOOKUP(CONCATENATE(A3524,C3524),ARIS!$A$1:$A$959,1,FALSE)),"","ARIS")</f>
        <v>ARIS</v>
      </c>
      <c r="C3524" s="223" t="s">
        <v>2392</v>
      </c>
      <c r="D3524" s="11" t="s">
        <v>213</v>
      </c>
      <c r="E3524" s="224">
        <v>4680</v>
      </c>
      <c r="F3524" s="224"/>
      <c r="G3524" s="224"/>
      <c r="H3524" s="164"/>
      <c r="I3524" s="164"/>
      <c r="J3524" s="165">
        <v>9971.0897389999991</v>
      </c>
    </row>
    <row r="3525" spans="1:18" hidden="1">
      <c r="A3525" s="138" t="s">
        <v>2122</v>
      </c>
      <c r="B3525" s="8" t="str">
        <f>IF(ISNA(VLOOKUP(CONCATENATE(A3525,C3525),EUS!$B$2:$B$1939,1,FALSE)),"","End Use Study")</f>
        <v>End Use Study</v>
      </c>
      <c r="C3525" s="14" t="s">
        <v>2303</v>
      </c>
      <c r="D3525" s="11" t="s">
        <v>213</v>
      </c>
      <c r="E3525" s="15">
        <v>4680</v>
      </c>
      <c r="F3525" s="15"/>
      <c r="G3525" s="15"/>
      <c r="H3525" s="164"/>
      <c r="I3525" s="164"/>
      <c r="J3525" s="7">
        <v>30268</v>
      </c>
      <c r="L3525" s="6"/>
    </row>
    <row r="3526" spans="1:18" hidden="1">
      <c r="A3526" s="188" t="s">
        <v>2271</v>
      </c>
      <c r="B3526" s="8" t="str">
        <f>IF(ISNA(VLOOKUP(CONCATENATE(A3526,C3526),ARIS!$A$1:$A$959,1,FALSE)),"","ARIS")</f>
        <v>ARIS</v>
      </c>
      <c r="C3526" s="223" t="s">
        <v>2272</v>
      </c>
      <c r="D3526" s="162" t="s">
        <v>2233</v>
      </c>
      <c r="E3526" s="224">
        <v>1196</v>
      </c>
      <c r="F3526" s="224"/>
      <c r="G3526" s="224"/>
      <c r="H3526" s="164"/>
      <c r="I3526" s="164"/>
      <c r="J3526" s="165">
        <v>12456.6121085</v>
      </c>
    </row>
    <row r="3527" spans="1:18" hidden="1">
      <c r="A3527" s="188" t="s">
        <v>2273</v>
      </c>
      <c r="B3527" s="8" t="str">
        <f>IF(ISNA(VLOOKUP(CONCATENATE(A3527,C3527),ARIS!$A$1:$A$959,1,FALSE)),"","ARIS")</f>
        <v>ARIS</v>
      </c>
      <c r="C3527" s="223" t="s">
        <v>2274</v>
      </c>
      <c r="D3527" s="162" t="s">
        <v>2233</v>
      </c>
      <c r="E3527" s="224">
        <v>5184</v>
      </c>
      <c r="F3527" s="224"/>
      <c r="G3527" s="224"/>
      <c r="H3527" s="164"/>
      <c r="I3527" s="164"/>
      <c r="J3527" s="165">
        <v>40819.367370999993</v>
      </c>
    </row>
    <row r="3528" spans="1:18" hidden="1">
      <c r="A3528" s="193" t="s">
        <v>2122</v>
      </c>
      <c r="B3528" s="8" t="str">
        <f>IF(ISNA(VLOOKUP(CONCATENATE(A3528,C3528),EUS!$B$2:$B$1939,1,FALSE)),"","End Use Study")</f>
        <v>End Use Study</v>
      </c>
      <c r="C3528" s="223" t="s">
        <v>886</v>
      </c>
      <c r="D3528" s="8" t="str">
        <f>IF(OR(ISNUMBER(SEARCH('[1]Lookup for use classification'!$B$1,C3528)),ISNUMBER(SEARCH('[1]Lookup for use classification'!$C$1,C3528)),ISNUMBER(SEARCH('[1]Lookup for use classification'!$D$1,C3528)),ISNUMBER(SEARCH('[1]Lookup for use classification'!$E$1,C3528))),'[1]Lookup for use classification'!$A$1,IF(ISNUMBER(SEARCH('[1]Lookup for use classification'!$B$2,C3528)),'[1]Lookup for use classification'!$A$2,IF(ISNUMBER(SEARCH('[1]Lookup for use classification'!$B$3,C3528)),'[1]Lookup for use classification'!$A$3,IF(OR(ISNUMBER(SEARCH('[1]Lookup for use classification'!$B$4,C3528)),ISNUMBER(SEARCH('[1]Lookup for use classification'!$C$4,C3528)),ISNUMBER(SEARCH('[1]Lookup for use classification'!$D$4,C3528)),ISNUMBER(SEARCH('[1]Lookup for use classification'!$E$4,C3528))),'[1]Lookup for use classification'!$A$4,IF(OR(ISNUMBER(SEARCH('[1]Lookup for use classification'!$B$5,C3528)),ISNUMBER(SEARCH('[1]Lookup for use classification'!$C$5,C3528)),ISNUMBER(SEARCH('[1]Lookup for use classification'!$D$5,C3528))),'[1]Lookup for use classification'!$A$5,IF(OR(ISNUMBER(SEARCH('[1]Lookup for use classification'!$B$7,C3528)),ISNUMBER(SEARCH('[1]Lookup for use classification'!$C$7,C3528)),ISNUMBER(SEARCH('[1]Lookup for use classification'!$D$7,C3528))),'[1]Lookup for use classification'!$A$7,IF(OR(ISNUMBER(SEARCH('[1]Lookup for use classification'!$B$9,C3528)),ISNUMBER(SEARCH('[1]Lookup for use classification'!$C$9,C3528)),ISNUMBER(SEARCH('[1]Lookup for use classification'!$D$9,C3528)),ISNUMBER(SEARCH('[1]Lookup for use classification'!$E$9,C3528)),ISNUMBER(SEARCH('[1]Lookup for use classification'!$F$9,C3528)),ISNUMBER(SEARCH('[1]Lookup for use classification'!$G$9,C3528)),ISNUMBER(SEARCH('[1]Lookup for use classification'!$H$9,C3528)),ISNUMBER(SEARCH('[1]Lookup for use classification'!$I$9,C3528)),ISNUMBER(SEARCH('[1]Lookup for use classification'!$J$9,C3528)),ISNUMBER(SEARCH('[1]Lookup for use classification'!$K$9,C3528))),'[1]Lookup for use classification'!$A$9,IF(OR(ISNUMBER(SEARCH('[1]Lookup for use classification'!$B$10,C3528)),ISNUMBER(SEARCH('[1]Lookup for use classification'!$C$10,C3528)),ISNUMBER(SEARCH('[1]Lookup for use classification'!$D$10,C3528)),ISNUMBER(SEARCH('[1]Lookup for use classification'!$E$10,C3528)),ISNUMBER(SEARCH('[1]Lookup for use classification'!$F$10,C3528)),ISNUMBER(SEARCH('[1]Lookup for use classification'!$G$10,C3528))),'[1]Lookup for use classification'!$A$10,IF(OR(ISNUMBER(SEARCH('[1]Lookup for use classification'!$B$11,C3528)),ISNUMBER(SEARCH('[1]Lookup for use classification'!$C$11,C3528))),'[1]Lookup for use classification'!$A$11,IF(OR(ISNUMBER(SEARCH('[1]Lookup for use classification'!$B$12,C3528)),ISNUMBER(SEARCH('[1]Lookup for use classification'!$C$12,C3528))),'[1]Lookup for use classification'!$A$12,IF(OR(ISNUMBER(SEARCH('[1]Lookup for use classification'!$B$13,C3528)),ISNUMBER(SEARCH('[1]Lookup for use classification'!$C$13,C3528)),ISNUMBER(SEARCH('[1]Lookup for use classification'!$D$13,C3528)),,ISNUMBER(SEARCH('[1]Lookup for use classification'!$C$13,C3528)),ISNUMBER(SEARCH('[1]Lookup for use classification'!$E$13,C3528))),'[1]Lookup for use classification'!$A$13,IF(OR(ISNUMBER(SEARCH('[1]Lookup for use classification'!$B$14,C3528)),ISNUMBER(SEARCH('[1]Lookup for use classification'!$C$14,C3528))),'[1]Lookup for use classification'!$A$14,"Other"))))))))))))</f>
        <v>Retail - Other</v>
      </c>
      <c r="E3528" s="224">
        <v>6655</v>
      </c>
      <c r="F3528" s="224"/>
      <c r="G3528" s="224"/>
      <c r="H3528" s="164"/>
      <c r="I3528" s="164"/>
      <c r="J3528" s="189"/>
    </row>
    <row r="3529" spans="1:18" hidden="1">
      <c r="A3529" s="138" t="s">
        <v>2122</v>
      </c>
      <c r="B3529" s="8" t="str">
        <f>IF(ISNA(VLOOKUP(CONCATENATE(A3529,C3529),EUS!$B$2:$B$1939,1,FALSE)),"","End Use Study")</f>
        <v>End Use Study</v>
      </c>
      <c r="C3529" s="14" t="s">
        <v>442</v>
      </c>
      <c r="D3529" s="162" t="s">
        <v>1980</v>
      </c>
      <c r="E3529" s="15">
        <v>3040</v>
      </c>
      <c r="F3529" s="15"/>
      <c r="G3529" s="15"/>
      <c r="H3529" s="164"/>
      <c r="I3529" s="164"/>
      <c r="J3529" s="7"/>
      <c r="L3529" s="6"/>
    </row>
    <row r="3530" spans="1:18" hidden="1">
      <c r="A3530" s="185" t="s">
        <v>1143</v>
      </c>
      <c r="B3530" s="8" t="s">
        <v>5833</v>
      </c>
      <c r="C3530" s="233" t="s">
        <v>1129</v>
      </c>
      <c r="D3530" s="6" t="str">
        <f>IF(OR(ISNUMBER(SEARCH('[1]Lookup for use classification'!$B$1,C3530)),ISNUMBER(SEARCH('[1]Lookup for use classification'!$C$1,C3530)),ISNUMBER(SEARCH('[1]Lookup for use classification'!$D$1,C3530)),ISNUMBER(SEARCH('[1]Lookup for use classification'!$E$1,C3530))),'[1]Lookup for use classification'!$A$1,IF(ISNUMBER(SEARCH('[1]Lookup for use classification'!$B$2,C3530)),'[1]Lookup for use classification'!$A$2,IF(ISNUMBER(SEARCH('[1]Lookup for use classification'!$B$3,C3530)),'[1]Lookup for use classification'!$A$3,IF(OR(ISNUMBER(SEARCH('[1]Lookup for use classification'!$B$4,C3530)),ISNUMBER(SEARCH('[1]Lookup for use classification'!$C$4,C3530)),ISNUMBER(SEARCH('[1]Lookup for use classification'!$D$4,C3530)),ISNUMBER(SEARCH('[1]Lookup for use classification'!$E$4,C3530))),'[1]Lookup for use classification'!$A$4,IF(OR(ISNUMBER(SEARCH('[1]Lookup for use classification'!$B$5,C3530)),ISNUMBER(SEARCH('[1]Lookup for use classification'!$C$5,C3530)),ISNUMBER(SEARCH('[1]Lookup for use classification'!$D$5,C3530))),'[1]Lookup for use classification'!$A$5,IF(OR(ISNUMBER(SEARCH('[1]Lookup for use classification'!$B$7,C3530)),ISNUMBER(SEARCH('[1]Lookup for use classification'!$C$7,C3530)),ISNUMBER(SEARCH('[1]Lookup for use classification'!$D$7,C3530))),'[1]Lookup for use classification'!$A$7,IF(OR(ISNUMBER(SEARCH('[1]Lookup for use classification'!$B$9,C3530)),ISNUMBER(SEARCH('[1]Lookup for use classification'!$C$9,C3530)),ISNUMBER(SEARCH('[1]Lookup for use classification'!$D$9,C3530)),ISNUMBER(SEARCH('[1]Lookup for use classification'!$E$9,C3530)),ISNUMBER(SEARCH('[1]Lookup for use classification'!$F$9,C3530)),ISNUMBER(SEARCH('[1]Lookup for use classification'!$G$9,C3530)),ISNUMBER(SEARCH('[1]Lookup for use classification'!$H$9,C3530)),ISNUMBER(SEARCH('[1]Lookup for use classification'!$I$9,C3530)),ISNUMBER(SEARCH('[1]Lookup for use classification'!$J$9,C3530)),ISNUMBER(SEARCH('[1]Lookup for use classification'!$K$9,C3530))),'[1]Lookup for use classification'!$A$9,IF(OR(ISNUMBER(SEARCH('[1]Lookup for use classification'!$B$10,C3530)),ISNUMBER(SEARCH('[1]Lookup for use classification'!$C$10,C3530)),ISNUMBER(SEARCH('[1]Lookup for use classification'!$D$10,C3530)),ISNUMBER(SEARCH('[1]Lookup for use classification'!$E$10,C3530)),ISNUMBER(SEARCH('[1]Lookup for use classification'!$F$10,C3530)),ISNUMBER(SEARCH('[1]Lookup for use classification'!$G$10,C3530))),'[1]Lookup for use classification'!$A$10,IF(OR(ISNUMBER(SEARCH('[1]Lookup for use classification'!$B$11,C3530)),ISNUMBER(SEARCH('[1]Lookup for use classification'!$C$11,C3530))),'[1]Lookup for use classification'!$A$11,IF(OR(ISNUMBER(SEARCH('[1]Lookup for use classification'!$B$12,C3530)),ISNUMBER(SEARCH('[1]Lookup for use classification'!$C$12,C3530))),'[1]Lookup for use classification'!$A$12,IF(OR(ISNUMBER(SEARCH('[1]Lookup for use classification'!$B$13,C3530)),ISNUMBER(SEARCH('[1]Lookup for use classification'!$C$13,C3530)),ISNUMBER(SEARCH('[1]Lookup for use classification'!$D$13,C3530)),,ISNUMBER(SEARCH('[1]Lookup for use classification'!$C$13,C3530)),ISNUMBER(SEARCH('[1]Lookup for use classification'!$E$13,C3530))),'[1]Lookup for use classification'!$A$13,IF(OR(ISNUMBER(SEARCH('[1]Lookup for use classification'!$B$14,C3530)),ISNUMBER(SEARCH('[1]Lookup for use classification'!$C$14,C3530))),'[1]Lookup for use classification'!$A$14,"Other"))))))))))))</f>
        <v>Education - K - 12</v>
      </c>
      <c r="E3530" s="234">
        <v>24971</v>
      </c>
      <c r="F3530" s="235" t="s">
        <v>798</v>
      </c>
      <c r="G3530" s="235"/>
      <c r="H3530" s="164">
        <v>25000</v>
      </c>
      <c r="I3530" s="164"/>
      <c r="J3530" s="186">
        <v>243770.66666666669</v>
      </c>
    </row>
    <row r="3531" spans="1:18" hidden="1">
      <c r="A3531" s="187" t="s">
        <v>1143</v>
      </c>
      <c r="B3531" s="167" t="s">
        <v>4456</v>
      </c>
      <c r="C3531" s="233" t="s">
        <v>1130</v>
      </c>
      <c r="D3531" s="6" t="str">
        <f>IF(OR(ISNUMBER(SEARCH('[1]Lookup for use classification'!$B$1,C3531)),ISNUMBER(SEARCH('[1]Lookup for use classification'!$C$1,C3531)),ISNUMBER(SEARCH('[1]Lookup for use classification'!$D$1,C3531)),ISNUMBER(SEARCH('[1]Lookup for use classification'!$E$1,C3531))),'[1]Lookup for use classification'!$A$1,IF(ISNUMBER(SEARCH('[1]Lookup for use classification'!$B$2,C3531)),'[1]Lookup for use classification'!$A$2,IF(ISNUMBER(SEARCH('[1]Lookup for use classification'!$B$3,C3531)),'[1]Lookup for use classification'!$A$3,IF(OR(ISNUMBER(SEARCH('[1]Lookup for use classification'!$B$4,C3531)),ISNUMBER(SEARCH('[1]Lookup for use classification'!$C$4,C3531)),ISNUMBER(SEARCH('[1]Lookup for use classification'!$D$4,C3531)),ISNUMBER(SEARCH('[1]Lookup for use classification'!$E$4,C3531))),'[1]Lookup for use classification'!$A$4,IF(OR(ISNUMBER(SEARCH('[1]Lookup for use classification'!$B$5,C3531)),ISNUMBER(SEARCH('[1]Lookup for use classification'!$C$5,C3531)),ISNUMBER(SEARCH('[1]Lookup for use classification'!$D$5,C3531))),'[1]Lookup for use classification'!$A$5,IF(OR(ISNUMBER(SEARCH('[1]Lookup for use classification'!$B$7,C3531)),ISNUMBER(SEARCH('[1]Lookup for use classification'!$C$7,C3531)),ISNUMBER(SEARCH('[1]Lookup for use classification'!$D$7,C3531))),'[1]Lookup for use classification'!$A$7,IF(OR(ISNUMBER(SEARCH('[1]Lookup for use classification'!$B$9,C3531)),ISNUMBER(SEARCH('[1]Lookup for use classification'!$C$9,C3531)),ISNUMBER(SEARCH('[1]Lookup for use classification'!$D$9,C3531)),ISNUMBER(SEARCH('[1]Lookup for use classification'!$E$9,C3531)),ISNUMBER(SEARCH('[1]Lookup for use classification'!$F$9,C3531)),ISNUMBER(SEARCH('[1]Lookup for use classification'!$G$9,C3531)),ISNUMBER(SEARCH('[1]Lookup for use classification'!$H$9,C3531)),ISNUMBER(SEARCH('[1]Lookup for use classification'!$I$9,C3531)),ISNUMBER(SEARCH('[1]Lookup for use classification'!$J$9,C3531)),ISNUMBER(SEARCH('[1]Lookup for use classification'!$K$9,C3531))),'[1]Lookup for use classification'!$A$9,IF(OR(ISNUMBER(SEARCH('[1]Lookup for use classification'!$B$10,C3531)),ISNUMBER(SEARCH('[1]Lookup for use classification'!$C$10,C3531)),ISNUMBER(SEARCH('[1]Lookup for use classification'!$D$10,C3531)),ISNUMBER(SEARCH('[1]Lookup for use classification'!$E$10,C3531)),ISNUMBER(SEARCH('[1]Lookup for use classification'!$F$10,C3531)),ISNUMBER(SEARCH('[1]Lookup for use classification'!$G$10,C3531))),'[1]Lookup for use classification'!$A$10,IF(OR(ISNUMBER(SEARCH('[1]Lookup for use classification'!$B$11,C3531)),ISNUMBER(SEARCH('[1]Lookup for use classification'!$C$11,C3531))),'[1]Lookup for use classification'!$A$11,IF(OR(ISNUMBER(SEARCH('[1]Lookup for use classification'!$B$12,C3531)),ISNUMBER(SEARCH('[1]Lookup for use classification'!$C$12,C3531))),'[1]Lookup for use classification'!$A$12,IF(OR(ISNUMBER(SEARCH('[1]Lookup for use classification'!$B$13,C3531)),ISNUMBER(SEARCH('[1]Lookup for use classification'!$C$13,C3531)),ISNUMBER(SEARCH('[1]Lookup for use classification'!$D$13,C3531)),,ISNUMBER(SEARCH('[1]Lookup for use classification'!$C$13,C3531)),ISNUMBER(SEARCH('[1]Lookup for use classification'!$E$13,C3531))),'[1]Lookup for use classification'!$A$13,IF(OR(ISNUMBER(SEARCH('[1]Lookup for use classification'!$B$14,C3531)),ISNUMBER(SEARCH('[1]Lookup for use classification'!$C$14,C3531))),'[1]Lookup for use classification'!$A$14,"Other"))))))))))))</f>
        <v>Food Service and Drinking Places</v>
      </c>
      <c r="E3531" s="234">
        <v>1536</v>
      </c>
      <c r="F3531" s="235"/>
      <c r="G3531" s="235"/>
    </row>
    <row r="3532" spans="1:18" hidden="1">
      <c r="A3532" s="188" t="s">
        <v>1143</v>
      </c>
      <c r="B3532" s="8" t="str">
        <f>IF(ISNA(VLOOKUP(CONCATENATE(A3532,C3532),ARIS!$A$1:$A$959,1,FALSE)),"","ARIS")</f>
        <v>ARIS</v>
      </c>
      <c r="C3532" s="223" t="s">
        <v>3287</v>
      </c>
      <c r="D3532" s="162" t="s">
        <v>3232</v>
      </c>
      <c r="E3532" s="224">
        <v>2340</v>
      </c>
      <c r="F3532" s="224"/>
      <c r="G3532" s="224"/>
      <c r="H3532" s="164"/>
      <c r="I3532" s="164"/>
      <c r="J3532" s="165">
        <v>10864.09719</v>
      </c>
    </row>
    <row r="3533" spans="1:18" hidden="1">
      <c r="A3533" s="188" t="s">
        <v>1143</v>
      </c>
      <c r="B3533" s="162" t="s">
        <v>4511</v>
      </c>
      <c r="C3533" s="223" t="s">
        <v>3141</v>
      </c>
      <c r="D3533" s="162" t="s">
        <v>377</v>
      </c>
      <c r="E3533" s="224">
        <v>2320</v>
      </c>
      <c r="F3533" s="224"/>
      <c r="G3533" s="224"/>
      <c r="H3533" s="164">
        <v>998</v>
      </c>
      <c r="I3533" s="164"/>
      <c r="J3533" s="165">
        <v>11474</v>
      </c>
      <c r="M3533" s="165">
        <v>817</v>
      </c>
      <c r="O3533" s="165">
        <v>10072</v>
      </c>
      <c r="R3533" s="165">
        <v>805</v>
      </c>
    </row>
    <row r="3534" spans="1:18" hidden="1">
      <c r="A3534" s="187" t="s">
        <v>1143</v>
      </c>
      <c r="B3534" s="167" t="s">
        <v>4456</v>
      </c>
      <c r="C3534" s="233" t="s">
        <v>1131</v>
      </c>
      <c r="D3534" s="6" t="str">
        <f>IF(OR(ISNUMBER(SEARCH('[1]Lookup for use classification'!$B$1,C3534)),ISNUMBER(SEARCH('[1]Lookup for use classification'!$C$1,C3534)),ISNUMBER(SEARCH('[1]Lookup for use classification'!$D$1,C3534)),ISNUMBER(SEARCH('[1]Lookup for use classification'!$E$1,C3534))),'[1]Lookup for use classification'!$A$1,IF(ISNUMBER(SEARCH('[1]Lookup for use classification'!$B$2,C3534)),'[1]Lookup for use classification'!$A$2,IF(ISNUMBER(SEARCH('[1]Lookup for use classification'!$B$3,C3534)),'[1]Lookup for use classification'!$A$3,IF(OR(ISNUMBER(SEARCH('[1]Lookup for use classification'!$B$4,C3534)),ISNUMBER(SEARCH('[1]Lookup for use classification'!$C$4,C3534)),ISNUMBER(SEARCH('[1]Lookup for use classification'!$D$4,C3534)),ISNUMBER(SEARCH('[1]Lookup for use classification'!$E$4,C3534))),'[1]Lookup for use classification'!$A$4,IF(OR(ISNUMBER(SEARCH('[1]Lookup for use classification'!$B$5,C3534)),ISNUMBER(SEARCH('[1]Lookup for use classification'!$C$5,C3534)),ISNUMBER(SEARCH('[1]Lookup for use classification'!$D$5,C3534))),'[1]Lookup for use classification'!$A$5,IF(OR(ISNUMBER(SEARCH('[1]Lookup for use classification'!$B$7,C3534)),ISNUMBER(SEARCH('[1]Lookup for use classification'!$C$7,C3534)),ISNUMBER(SEARCH('[1]Lookup for use classification'!$D$7,C3534))),'[1]Lookup for use classification'!$A$7,IF(OR(ISNUMBER(SEARCH('[1]Lookup for use classification'!$B$9,C3534)),ISNUMBER(SEARCH('[1]Lookup for use classification'!$C$9,C3534)),ISNUMBER(SEARCH('[1]Lookup for use classification'!$D$9,C3534)),ISNUMBER(SEARCH('[1]Lookup for use classification'!$E$9,C3534)),ISNUMBER(SEARCH('[1]Lookup for use classification'!$F$9,C3534)),ISNUMBER(SEARCH('[1]Lookup for use classification'!$G$9,C3534)),ISNUMBER(SEARCH('[1]Lookup for use classification'!$H$9,C3534)),ISNUMBER(SEARCH('[1]Lookup for use classification'!$I$9,C3534)),ISNUMBER(SEARCH('[1]Lookup for use classification'!$J$9,C3534)),ISNUMBER(SEARCH('[1]Lookup for use classification'!$K$9,C3534))),'[1]Lookup for use classification'!$A$9,IF(OR(ISNUMBER(SEARCH('[1]Lookup for use classification'!$B$10,C3534)),ISNUMBER(SEARCH('[1]Lookup for use classification'!$C$10,C3534)),ISNUMBER(SEARCH('[1]Lookup for use classification'!$D$10,C3534)),ISNUMBER(SEARCH('[1]Lookup for use classification'!$E$10,C3534)),ISNUMBER(SEARCH('[1]Lookup for use classification'!$F$10,C3534)),ISNUMBER(SEARCH('[1]Lookup for use classification'!$G$10,C3534))),'[1]Lookup for use classification'!$A$10,IF(OR(ISNUMBER(SEARCH('[1]Lookup for use classification'!$B$11,C3534)),ISNUMBER(SEARCH('[1]Lookup for use classification'!$C$11,C3534))),'[1]Lookup for use classification'!$A$11,IF(OR(ISNUMBER(SEARCH('[1]Lookup for use classification'!$B$12,C3534)),ISNUMBER(SEARCH('[1]Lookup for use classification'!$C$12,C3534))),'[1]Lookup for use classification'!$A$12,IF(OR(ISNUMBER(SEARCH('[1]Lookup for use classification'!$B$13,C3534)),ISNUMBER(SEARCH('[1]Lookup for use classification'!$C$13,C3534)),ISNUMBER(SEARCH('[1]Lookup for use classification'!$D$13,C3534)),,ISNUMBER(SEARCH('[1]Lookup for use classification'!$C$13,C3534)),ISNUMBER(SEARCH('[1]Lookup for use classification'!$E$13,C3534))),'[1]Lookup for use classification'!$A$13,IF(OR(ISNUMBER(SEARCH('[1]Lookup for use classification'!$B$14,C3534)),ISNUMBER(SEARCH('[1]Lookup for use classification'!$C$14,C3534))),'[1]Lookup for use classification'!$A$14,"Other"))))))))))))</f>
        <v>Office</v>
      </c>
      <c r="E3534" s="234"/>
      <c r="F3534" s="235"/>
      <c r="G3534" s="235"/>
    </row>
    <row r="3535" spans="1:18" hidden="1">
      <c r="A3535" s="187" t="s">
        <v>1143</v>
      </c>
      <c r="B3535" s="167" t="s">
        <v>4456</v>
      </c>
      <c r="C3535" s="236" t="s">
        <v>1142</v>
      </c>
      <c r="D3535" s="6" t="str">
        <f>IF(OR(ISNUMBER(SEARCH('[1]Lookup for use classification'!$B$1,C3535)),ISNUMBER(SEARCH('[1]Lookup for use classification'!$C$1,C3535)),ISNUMBER(SEARCH('[1]Lookup for use classification'!$D$1,C3535)),ISNUMBER(SEARCH('[1]Lookup for use classification'!$E$1,C3535))),'[1]Lookup for use classification'!$A$1,IF(ISNUMBER(SEARCH('[1]Lookup for use classification'!$B$2,C3535)),'[1]Lookup for use classification'!$A$2,IF(ISNUMBER(SEARCH('[1]Lookup for use classification'!$B$3,C3535)),'[1]Lookup for use classification'!$A$3,IF(OR(ISNUMBER(SEARCH('[1]Lookup for use classification'!$B$4,C3535)),ISNUMBER(SEARCH('[1]Lookup for use classification'!$C$4,C3535)),ISNUMBER(SEARCH('[1]Lookup for use classification'!$D$4,C3535)),ISNUMBER(SEARCH('[1]Lookup for use classification'!$E$4,C3535))),'[1]Lookup for use classification'!$A$4,IF(OR(ISNUMBER(SEARCH('[1]Lookup for use classification'!$B$5,C3535)),ISNUMBER(SEARCH('[1]Lookup for use classification'!$C$5,C3535)),ISNUMBER(SEARCH('[1]Lookup for use classification'!$D$5,C3535))),'[1]Lookup for use classification'!$A$5,IF(OR(ISNUMBER(SEARCH('[1]Lookup for use classification'!$B$7,C3535)),ISNUMBER(SEARCH('[1]Lookup for use classification'!$C$7,C3535)),ISNUMBER(SEARCH('[1]Lookup for use classification'!$D$7,C3535))),'[1]Lookup for use classification'!$A$7,IF(OR(ISNUMBER(SEARCH('[1]Lookup for use classification'!$B$9,C3535)),ISNUMBER(SEARCH('[1]Lookup for use classification'!$C$9,C3535)),ISNUMBER(SEARCH('[1]Lookup for use classification'!$D$9,C3535)),ISNUMBER(SEARCH('[1]Lookup for use classification'!$E$9,C3535)),ISNUMBER(SEARCH('[1]Lookup for use classification'!$F$9,C3535)),ISNUMBER(SEARCH('[1]Lookup for use classification'!$G$9,C3535)),ISNUMBER(SEARCH('[1]Lookup for use classification'!$H$9,C3535)),ISNUMBER(SEARCH('[1]Lookup for use classification'!$I$9,C3535)),ISNUMBER(SEARCH('[1]Lookup for use classification'!$J$9,C3535)),ISNUMBER(SEARCH('[1]Lookup for use classification'!$K$9,C3535))),'[1]Lookup for use classification'!$A$9,IF(OR(ISNUMBER(SEARCH('[1]Lookup for use classification'!$B$10,C3535)),ISNUMBER(SEARCH('[1]Lookup for use classification'!$C$10,C3535)),ISNUMBER(SEARCH('[1]Lookup for use classification'!$D$10,C3535)),ISNUMBER(SEARCH('[1]Lookup for use classification'!$E$10,C3535)),ISNUMBER(SEARCH('[1]Lookup for use classification'!$F$10,C3535)),ISNUMBER(SEARCH('[1]Lookup for use classification'!$G$10,C3535))),'[1]Lookup for use classification'!$A$10,IF(OR(ISNUMBER(SEARCH('[1]Lookup for use classification'!$B$11,C3535)),ISNUMBER(SEARCH('[1]Lookup for use classification'!$C$11,C3535))),'[1]Lookup for use classification'!$A$11,IF(OR(ISNUMBER(SEARCH('[1]Lookup for use classification'!$B$12,C3535)),ISNUMBER(SEARCH('[1]Lookup for use classification'!$C$12,C3535))),'[1]Lookup for use classification'!$A$12,IF(OR(ISNUMBER(SEARCH('[1]Lookup for use classification'!$B$13,C3535)),ISNUMBER(SEARCH('[1]Lookup for use classification'!$C$13,C3535)),ISNUMBER(SEARCH('[1]Lookup for use classification'!$D$13,C3535)),,ISNUMBER(SEARCH('[1]Lookup for use classification'!$C$13,C3535)),ISNUMBER(SEARCH('[1]Lookup for use classification'!$E$13,C3535))),'[1]Lookup for use classification'!$A$13,IF(OR(ISNUMBER(SEARCH('[1]Lookup for use classification'!$B$14,C3535)),ISNUMBER(SEARCH('[1]Lookup for use classification'!$C$14,C3535))),'[1]Lookup for use classification'!$A$14,"Other"))))))))))))</f>
        <v>Office</v>
      </c>
      <c r="E3535" s="237"/>
      <c r="F3535" s="238"/>
      <c r="G3535" s="238"/>
    </row>
    <row r="3536" spans="1:18" hidden="1">
      <c r="A3536" s="185" t="s">
        <v>1143</v>
      </c>
      <c r="B3536" s="167" t="s">
        <v>4456</v>
      </c>
      <c r="C3536" s="272" t="s">
        <v>44</v>
      </c>
      <c r="D3536" s="6" t="str">
        <f>IF(OR(ISNUMBER(SEARCH('[1]Lookup for use classification'!$B$1,C3536)),ISNUMBER(SEARCH('[1]Lookup for use classification'!$C$1,C3536)),ISNUMBER(SEARCH('[1]Lookup for use classification'!$D$1,C3536)),ISNUMBER(SEARCH('[1]Lookup for use classification'!$E$1,C3536))),'[1]Lookup for use classification'!$A$1,IF(ISNUMBER(SEARCH('[1]Lookup for use classification'!$B$2,C3536)),'[1]Lookup for use classification'!$A$2,IF(ISNUMBER(SEARCH('[1]Lookup for use classification'!$B$3,C3536)),'[1]Lookup for use classification'!$A$3,IF(OR(ISNUMBER(SEARCH('[1]Lookup for use classification'!$B$4,C3536)),ISNUMBER(SEARCH('[1]Lookup for use classification'!$C$4,C3536)),ISNUMBER(SEARCH('[1]Lookup for use classification'!$D$4,C3536)),ISNUMBER(SEARCH('[1]Lookup for use classification'!$E$4,C3536))),'[1]Lookup for use classification'!$A$4,IF(OR(ISNUMBER(SEARCH('[1]Lookup for use classification'!$B$5,C3536)),ISNUMBER(SEARCH('[1]Lookup for use classification'!$C$5,C3536)),ISNUMBER(SEARCH('[1]Lookup for use classification'!$D$5,C3536))),'[1]Lookup for use classification'!$A$5,IF(OR(ISNUMBER(SEARCH('[1]Lookup for use classification'!$B$7,C3536)),ISNUMBER(SEARCH('[1]Lookup for use classification'!$C$7,C3536)),ISNUMBER(SEARCH('[1]Lookup for use classification'!$D$7,C3536))),'[1]Lookup for use classification'!$A$7,IF(OR(ISNUMBER(SEARCH('[1]Lookup for use classification'!$B$9,C3536)),ISNUMBER(SEARCH('[1]Lookup for use classification'!$C$9,C3536)),ISNUMBER(SEARCH('[1]Lookup for use classification'!$D$9,C3536)),ISNUMBER(SEARCH('[1]Lookup for use classification'!$E$9,C3536)),ISNUMBER(SEARCH('[1]Lookup for use classification'!$F$9,C3536)),ISNUMBER(SEARCH('[1]Lookup for use classification'!$G$9,C3536)),ISNUMBER(SEARCH('[1]Lookup for use classification'!$H$9,C3536)),ISNUMBER(SEARCH('[1]Lookup for use classification'!$I$9,C3536)),ISNUMBER(SEARCH('[1]Lookup for use classification'!$J$9,C3536)),ISNUMBER(SEARCH('[1]Lookup for use classification'!$K$9,C3536))),'[1]Lookup for use classification'!$A$9,IF(OR(ISNUMBER(SEARCH('[1]Lookup for use classification'!$B$10,C3536)),ISNUMBER(SEARCH('[1]Lookup for use classification'!$C$10,C3536)),ISNUMBER(SEARCH('[1]Lookup for use classification'!$D$10,C3536)),ISNUMBER(SEARCH('[1]Lookup for use classification'!$E$10,C3536)),ISNUMBER(SEARCH('[1]Lookup for use classification'!$F$10,C3536)),ISNUMBER(SEARCH('[1]Lookup for use classification'!$G$10,C3536))),'[1]Lookup for use classification'!$A$10,IF(OR(ISNUMBER(SEARCH('[1]Lookup for use classification'!$B$11,C3536)),ISNUMBER(SEARCH('[1]Lookup for use classification'!$C$11,C3536))),'[1]Lookup for use classification'!$A$11,IF(OR(ISNUMBER(SEARCH('[1]Lookup for use classification'!$B$12,C3536)),ISNUMBER(SEARCH('[1]Lookup for use classification'!$C$12,C3536))),'[1]Lookup for use classification'!$A$12,IF(OR(ISNUMBER(SEARCH('[1]Lookup for use classification'!$B$13,C3536)),ISNUMBER(SEARCH('[1]Lookup for use classification'!$C$13,C3536)),ISNUMBER(SEARCH('[1]Lookup for use classification'!$D$13,C3536)),,ISNUMBER(SEARCH('[1]Lookup for use classification'!$C$13,C3536)),ISNUMBER(SEARCH('[1]Lookup for use classification'!$E$13,C3536))),'[1]Lookup for use classification'!$A$13,IF(OR(ISNUMBER(SEARCH('[1]Lookup for use classification'!$B$14,C3536)),ISNUMBER(SEARCH('[1]Lookup for use classification'!$C$14,C3536))),'[1]Lookup for use classification'!$A$14,"Other"))))))))))))</f>
        <v>Other</v>
      </c>
      <c r="E3536" s="234">
        <v>96</v>
      </c>
      <c r="F3536" s="235"/>
      <c r="G3536" s="235"/>
    </row>
    <row r="3537" spans="1:18" hidden="1">
      <c r="A3537" s="187" t="s">
        <v>1143</v>
      </c>
      <c r="B3537" s="167" t="s">
        <v>4456</v>
      </c>
      <c r="C3537" s="233" t="s">
        <v>1132</v>
      </c>
      <c r="D3537" s="6" t="str">
        <f>IF(OR(ISNUMBER(SEARCH('[1]Lookup for use classification'!$B$1,C3537)),ISNUMBER(SEARCH('[1]Lookup for use classification'!$C$1,C3537)),ISNUMBER(SEARCH('[1]Lookup for use classification'!$D$1,C3537)),ISNUMBER(SEARCH('[1]Lookup for use classification'!$E$1,C3537))),'[1]Lookup for use classification'!$A$1,IF(ISNUMBER(SEARCH('[1]Lookup for use classification'!$B$2,C3537)),'[1]Lookup for use classification'!$A$2,IF(ISNUMBER(SEARCH('[1]Lookup for use classification'!$B$3,C3537)),'[1]Lookup for use classification'!$A$3,IF(OR(ISNUMBER(SEARCH('[1]Lookup for use classification'!$B$4,C3537)),ISNUMBER(SEARCH('[1]Lookup for use classification'!$C$4,C3537)),ISNUMBER(SEARCH('[1]Lookup for use classification'!$D$4,C3537)),ISNUMBER(SEARCH('[1]Lookup for use classification'!$E$4,C3537))),'[1]Lookup for use classification'!$A$4,IF(OR(ISNUMBER(SEARCH('[1]Lookup for use classification'!$B$5,C3537)),ISNUMBER(SEARCH('[1]Lookup for use classification'!$C$5,C3537)),ISNUMBER(SEARCH('[1]Lookup for use classification'!$D$5,C3537))),'[1]Lookup for use classification'!$A$5,IF(OR(ISNUMBER(SEARCH('[1]Lookup for use classification'!$B$7,C3537)),ISNUMBER(SEARCH('[1]Lookup for use classification'!$C$7,C3537)),ISNUMBER(SEARCH('[1]Lookup for use classification'!$D$7,C3537))),'[1]Lookup for use classification'!$A$7,IF(OR(ISNUMBER(SEARCH('[1]Lookup for use classification'!$B$9,C3537)),ISNUMBER(SEARCH('[1]Lookup for use classification'!$C$9,C3537)),ISNUMBER(SEARCH('[1]Lookup for use classification'!$D$9,C3537)),ISNUMBER(SEARCH('[1]Lookup for use classification'!$E$9,C3537)),ISNUMBER(SEARCH('[1]Lookup for use classification'!$F$9,C3537)),ISNUMBER(SEARCH('[1]Lookup for use classification'!$G$9,C3537)),ISNUMBER(SEARCH('[1]Lookup for use classification'!$H$9,C3537)),ISNUMBER(SEARCH('[1]Lookup for use classification'!$I$9,C3537)),ISNUMBER(SEARCH('[1]Lookup for use classification'!$J$9,C3537)),ISNUMBER(SEARCH('[1]Lookup for use classification'!$K$9,C3537))),'[1]Lookup for use classification'!$A$9,IF(OR(ISNUMBER(SEARCH('[1]Lookup for use classification'!$B$10,C3537)),ISNUMBER(SEARCH('[1]Lookup for use classification'!$C$10,C3537)),ISNUMBER(SEARCH('[1]Lookup for use classification'!$D$10,C3537)),ISNUMBER(SEARCH('[1]Lookup for use classification'!$E$10,C3537)),ISNUMBER(SEARCH('[1]Lookup for use classification'!$F$10,C3537)),ISNUMBER(SEARCH('[1]Lookup for use classification'!$G$10,C3537))),'[1]Lookup for use classification'!$A$10,IF(OR(ISNUMBER(SEARCH('[1]Lookup for use classification'!$B$11,C3537)),ISNUMBER(SEARCH('[1]Lookup for use classification'!$C$11,C3537))),'[1]Lookup for use classification'!$A$11,IF(OR(ISNUMBER(SEARCH('[1]Lookup for use classification'!$B$12,C3537)),ISNUMBER(SEARCH('[1]Lookup for use classification'!$C$12,C3537))),'[1]Lookup for use classification'!$A$12,IF(OR(ISNUMBER(SEARCH('[1]Lookup for use classification'!$B$13,C3537)),ISNUMBER(SEARCH('[1]Lookup for use classification'!$C$13,C3537)),ISNUMBER(SEARCH('[1]Lookup for use classification'!$D$13,C3537)),,ISNUMBER(SEARCH('[1]Lookup for use classification'!$C$13,C3537)),ISNUMBER(SEARCH('[1]Lookup for use classification'!$E$13,C3537))),'[1]Lookup for use classification'!$A$13,IF(OR(ISNUMBER(SEARCH('[1]Lookup for use classification'!$B$14,C3537)),ISNUMBER(SEARCH('[1]Lookup for use classification'!$C$14,C3537))),'[1]Lookup for use classification'!$A$14,"Other"))))))))))))</f>
        <v>Other</v>
      </c>
      <c r="E3537" s="234">
        <v>4800</v>
      </c>
      <c r="F3537" s="235"/>
      <c r="G3537" s="235"/>
    </row>
    <row r="3538" spans="1:18" hidden="1">
      <c r="A3538" s="187" t="s">
        <v>1143</v>
      </c>
      <c r="B3538" s="167" t="s">
        <v>4456</v>
      </c>
      <c r="C3538" s="233" t="s">
        <v>1128</v>
      </c>
      <c r="D3538" s="6" t="str">
        <f>IF(OR(ISNUMBER(SEARCH('[1]Lookup for use classification'!$B$1,C3538)),ISNUMBER(SEARCH('[1]Lookup for use classification'!$C$1,C3538)),ISNUMBER(SEARCH('[1]Lookup for use classification'!$D$1,C3538)),ISNUMBER(SEARCH('[1]Lookup for use classification'!$E$1,C3538))),'[1]Lookup for use classification'!$A$1,IF(ISNUMBER(SEARCH('[1]Lookup for use classification'!$B$2,C3538)),'[1]Lookup for use classification'!$A$2,IF(ISNUMBER(SEARCH('[1]Lookup for use classification'!$B$3,C3538)),'[1]Lookup for use classification'!$A$3,IF(OR(ISNUMBER(SEARCH('[1]Lookup for use classification'!$B$4,C3538)),ISNUMBER(SEARCH('[1]Lookup for use classification'!$C$4,C3538)),ISNUMBER(SEARCH('[1]Lookup for use classification'!$D$4,C3538)),ISNUMBER(SEARCH('[1]Lookup for use classification'!$E$4,C3538))),'[1]Lookup for use classification'!$A$4,IF(OR(ISNUMBER(SEARCH('[1]Lookup for use classification'!$B$5,C3538)),ISNUMBER(SEARCH('[1]Lookup for use classification'!$C$5,C3538)),ISNUMBER(SEARCH('[1]Lookup for use classification'!$D$5,C3538))),'[1]Lookup for use classification'!$A$5,IF(OR(ISNUMBER(SEARCH('[1]Lookup for use classification'!$B$7,C3538)),ISNUMBER(SEARCH('[1]Lookup for use classification'!$C$7,C3538)),ISNUMBER(SEARCH('[1]Lookup for use classification'!$D$7,C3538))),'[1]Lookup for use classification'!$A$7,IF(OR(ISNUMBER(SEARCH('[1]Lookup for use classification'!$B$9,C3538)),ISNUMBER(SEARCH('[1]Lookup for use classification'!$C$9,C3538)),ISNUMBER(SEARCH('[1]Lookup for use classification'!$D$9,C3538)),ISNUMBER(SEARCH('[1]Lookup for use classification'!$E$9,C3538)),ISNUMBER(SEARCH('[1]Lookup for use classification'!$F$9,C3538)),ISNUMBER(SEARCH('[1]Lookup for use classification'!$G$9,C3538)),ISNUMBER(SEARCH('[1]Lookup for use classification'!$H$9,C3538)),ISNUMBER(SEARCH('[1]Lookup for use classification'!$I$9,C3538)),ISNUMBER(SEARCH('[1]Lookup for use classification'!$J$9,C3538)),ISNUMBER(SEARCH('[1]Lookup for use classification'!$K$9,C3538))),'[1]Lookup for use classification'!$A$9,IF(OR(ISNUMBER(SEARCH('[1]Lookup for use classification'!$B$10,C3538)),ISNUMBER(SEARCH('[1]Lookup for use classification'!$C$10,C3538)),ISNUMBER(SEARCH('[1]Lookup for use classification'!$D$10,C3538)),ISNUMBER(SEARCH('[1]Lookup for use classification'!$E$10,C3538)),ISNUMBER(SEARCH('[1]Lookup for use classification'!$F$10,C3538)),ISNUMBER(SEARCH('[1]Lookup for use classification'!$G$10,C3538))),'[1]Lookup for use classification'!$A$10,IF(OR(ISNUMBER(SEARCH('[1]Lookup for use classification'!$B$11,C3538)),ISNUMBER(SEARCH('[1]Lookup for use classification'!$C$11,C3538))),'[1]Lookup for use classification'!$A$11,IF(OR(ISNUMBER(SEARCH('[1]Lookup for use classification'!$B$12,C3538)),ISNUMBER(SEARCH('[1]Lookup for use classification'!$C$12,C3538))),'[1]Lookup for use classification'!$A$12,IF(OR(ISNUMBER(SEARCH('[1]Lookup for use classification'!$B$13,C3538)),ISNUMBER(SEARCH('[1]Lookup for use classification'!$C$13,C3538)),ISNUMBER(SEARCH('[1]Lookup for use classification'!$D$13,C3538)),,ISNUMBER(SEARCH('[1]Lookup for use classification'!$C$13,C3538)),ISNUMBER(SEARCH('[1]Lookup for use classification'!$E$13,C3538))),'[1]Lookup for use classification'!$A$13,IF(OR(ISNUMBER(SEARCH('[1]Lookup for use classification'!$B$14,C3538)),ISNUMBER(SEARCH('[1]Lookup for use classification'!$C$14,C3538))),'[1]Lookup for use classification'!$A$14,"Other"))))))))))))</f>
        <v>Other</v>
      </c>
      <c r="E3538" s="234"/>
      <c r="F3538" s="235"/>
      <c r="G3538" s="235"/>
    </row>
    <row r="3539" spans="1:18" hidden="1">
      <c r="A3539" s="187" t="s">
        <v>1143</v>
      </c>
      <c r="B3539" s="167" t="s">
        <v>4456</v>
      </c>
      <c r="C3539" s="233" t="s">
        <v>1139</v>
      </c>
      <c r="D3539" s="6" t="str">
        <f>IF(OR(ISNUMBER(SEARCH('[1]Lookup for use classification'!$B$1,C3539)),ISNUMBER(SEARCH('[1]Lookup for use classification'!$C$1,C3539)),ISNUMBER(SEARCH('[1]Lookup for use classification'!$D$1,C3539)),ISNUMBER(SEARCH('[1]Lookup for use classification'!$E$1,C3539))),'[1]Lookup for use classification'!$A$1,IF(ISNUMBER(SEARCH('[1]Lookup for use classification'!$B$2,C3539)),'[1]Lookup for use classification'!$A$2,IF(ISNUMBER(SEARCH('[1]Lookup for use classification'!$B$3,C3539)),'[1]Lookup for use classification'!$A$3,IF(OR(ISNUMBER(SEARCH('[1]Lookup for use classification'!$B$4,C3539)),ISNUMBER(SEARCH('[1]Lookup for use classification'!$C$4,C3539)),ISNUMBER(SEARCH('[1]Lookup for use classification'!$D$4,C3539)),ISNUMBER(SEARCH('[1]Lookup for use classification'!$E$4,C3539))),'[1]Lookup for use classification'!$A$4,IF(OR(ISNUMBER(SEARCH('[1]Lookup for use classification'!$B$5,C3539)),ISNUMBER(SEARCH('[1]Lookup for use classification'!$C$5,C3539)),ISNUMBER(SEARCH('[1]Lookup for use classification'!$D$5,C3539))),'[1]Lookup for use classification'!$A$5,IF(OR(ISNUMBER(SEARCH('[1]Lookup for use classification'!$B$7,C3539)),ISNUMBER(SEARCH('[1]Lookup for use classification'!$C$7,C3539)),ISNUMBER(SEARCH('[1]Lookup for use classification'!$D$7,C3539))),'[1]Lookup for use classification'!$A$7,IF(OR(ISNUMBER(SEARCH('[1]Lookup for use classification'!$B$9,C3539)),ISNUMBER(SEARCH('[1]Lookup for use classification'!$C$9,C3539)),ISNUMBER(SEARCH('[1]Lookup for use classification'!$D$9,C3539)),ISNUMBER(SEARCH('[1]Lookup for use classification'!$E$9,C3539)),ISNUMBER(SEARCH('[1]Lookup for use classification'!$F$9,C3539)),ISNUMBER(SEARCH('[1]Lookup for use classification'!$G$9,C3539)),ISNUMBER(SEARCH('[1]Lookup for use classification'!$H$9,C3539)),ISNUMBER(SEARCH('[1]Lookup for use classification'!$I$9,C3539)),ISNUMBER(SEARCH('[1]Lookup for use classification'!$J$9,C3539)),ISNUMBER(SEARCH('[1]Lookup for use classification'!$K$9,C3539))),'[1]Lookup for use classification'!$A$9,IF(OR(ISNUMBER(SEARCH('[1]Lookup for use classification'!$B$10,C3539)),ISNUMBER(SEARCH('[1]Lookup for use classification'!$C$10,C3539)),ISNUMBER(SEARCH('[1]Lookup for use classification'!$D$10,C3539)),ISNUMBER(SEARCH('[1]Lookup for use classification'!$E$10,C3539)),ISNUMBER(SEARCH('[1]Lookup for use classification'!$F$10,C3539)),ISNUMBER(SEARCH('[1]Lookup for use classification'!$G$10,C3539))),'[1]Lookup for use classification'!$A$10,IF(OR(ISNUMBER(SEARCH('[1]Lookup for use classification'!$B$11,C3539)),ISNUMBER(SEARCH('[1]Lookup for use classification'!$C$11,C3539))),'[1]Lookup for use classification'!$A$11,IF(OR(ISNUMBER(SEARCH('[1]Lookup for use classification'!$B$12,C3539)),ISNUMBER(SEARCH('[1]Lookup for use classification'!$C$12,C3539))),'[1]Lookup for use classification'!$A$12,IF(OR(ISNUMBER(SEARCH('[1]Lookup for use classification'!$B$13,C3539)),ISNUMBER(SEARCH('[1]Lookup for use classification'!$C$13,C3539)),ISNUMBER(SEARCH('[1]Lookup for use classification'!$D$13,C3539)),,ISNUMBER(SEARCH('[1]Lookup for use classification'!$C$13,C3539)),ISNUMBER(SEARCH('[1]Lookup for use classification'!$E$13,C3539))),'[1]Lookup for use classification'!$A$13,IF(OR(ISNUMBER(SEARCH('[1]Lookup for use classification'!$B$14,C3539)),ISNUMBER(SEARCH('[1]Lookup for use classification'!$C$14,C3539))),'[1]Lookup for use classification'!$A$14,"Other"))))))))))))</f>
        <v>Other</v>
      </c>
      <c r="E3539" s="234"/>
      <c r="F3539" s="235"/>
      <c r="G3539" s="235"/>
    </row>
    <row r="3540" spans="1:18" hidden="1">
      <c r="A3540" s="187" t="s">
        <v>1143</v>
      </c>
      <c r="B3540" s="167" t="s">
        <v>4456</v>
      </c>
      <c r="C3540" s="236" t="s">
        <v>1140</v>
      </c>
      <c r="D3540" s="6" t="str">
        <f>IF(OR(ISNUMBER(SEARCH('[1]Lookup for use classification'!$B$1,C3540)),ISNUMBER(SEARCH('[1]Lookup for use classification'!$C$1,C3540)),ISNUMBER(SEARCH('[1]Lookup for use classification'!$D$1,C3540)),ISNUMBER(SEARCH('[1]Lookup for use classification'!$E$1,C3540))),'[1]Lookup for use classification'!$A$1,IF(ISNUMBER(SEARCH('[1]Lookup for use classification'!$B$2,C3540)),'[1]Lookup for use classification'!$A$2,IF(ISNUMBER(SEARCH('[1]Lookup for use classification'!$B$3,C3540)),'[1]Lookup for use classification'!$A$3,IF(OR(ISNUMBER(SEARCH('[1]Lookup for use classification'!$B$4,C3540)),ISNUMBER(SEARCH('[1]Lookup for use classification'!$C$4,C3540)),ISNUMBER(SEARCH('[1]Lookup for use classification'!$D$4,C3540)),ISNUMBER(SEARCH('[1]Lookup for use classification'!$E$4,C3540))),'[1]Lookup for use classification'!$A$4,IF(OR(ISNUMBER(SEARCH('[1]Lookup for use classification'!$B$5,C3540)),ISNUMBER(SEARCH('[1]Lookup for use classification'!$C$5,C3540)),ISNUMBER(SEARCH('[1]Lookup for use classification'!$D$5,C3540))),'[1]Lookup for use classification'!$A$5,IF(OR(ISNUMBER(SEARCH('[1]Lookup for use classification'!$B$7,C3540)),ISNUMBER(SEARCH('[1]Lookup for use classification'!$C$7,C3540)),ISNUMBER(SEARCH('[1]Lookup for use classification'!$D$7,C3540))),'[1]Lookup for use classification'!$A$7,IF(OR(ISNUMBER(SEARCH('[1]Lookup for use classification'!$B$9,C3540)),ISNUMBER(SEARCH('[1]Lookup for use classification'!$C$9,C3540)),ISNUMBER(SEARCH('[1]Lookup for use classification'!$D$9,C3540)),ISNUMBER(SEARCH('[1]Lookup for use classification'!$E$9,C3540)),ISNUMBER(SEARCH('[1]Lookup for use classification'!$F$9,C3540)),ISNUMBER(SEARCH('[1]Lookup for use classification'!$G$9,C3540)),ISNUMBER(SEARCH('[1]Lookup for use classification'!$H$9,C3540)),ISNUMBER(SEARCH('[1]Lookup for use classification'!$I$9,C3540)),ISNUMBER(SEARCH('[1]Lookup for use classification'!$J$9,C3540)),ISNUMBER(SEARCH('[1]Lookup for use classification'!$K$9,C3540))),'[1]Lookup for use classification'!$A$9,IF(OR(ISNUMBER(SEARCH('[1]Lookup for use classification'!$B$10,C3540)),ISNUMBER(SEARCH('[1]Lookup for use classification'!$C$10,C3540)),ISNUMBER(SEARCH('[1]Lookup for use classification'!$D$10,C3540)),ISNUMBER(SEARCH('[1]Lookup for use classification'!$E$10,C3540)),ISNUMBER(SEARCH('[1]Lookup for use classification'!$F$10,C3540)),ISNUMBER(SEARCH('[1]Lookup for use classification'!$G$10,C3540))),'[1]Lookup for use classification'!$A$10,IF(OR(ISNUMBER(SEARCH('[1]Lookup for use classification'!$B$11,C3540)),ISNUMBER(SEARCH('[1]Lookup for use classification'!$C$11,C3540))),'[1]Lookup for use classification'!$A$11,IF(OR(ISNUMBER(SEARCH('[1]Lookup for use classification'!$B$12,C3540)),ISNUMBER(SEARCH('[1]Lookup for use classification'!$C$12,C3540))),'[1]Lookup for use classification'!$A$12,IF(OR(ISNUMBER(SEARCH('[1]Lookup for use classification'!$B$13,C3540)),ISNUMBER(SEARCH('[1]Lookup for use classification'!$C$13,C3540)),ISNUMBER(SEARCH('[1]Lookup for use classification'!$D$13,C3540)),,ISNUMBER(SEARCH('[1]Lookup for use classification'!$C$13,C3540)),ISNUMBER(SEARCH('[1]Lookup for use classification'!$E$13,C3540))),'[1]Lookup for use classification'!$A$13,IF(OR(ISNUMBER(SEARCH('[1]Lookup for use classification'!$B$14,C3540)),ISNUMBER(SEARCH('[1]Lookup for use classification'!$C$14,C3540))),'[1]Lookup for use classification'!$A$14,"Other"))))))))))))</f>
        <v>Other</v>
      </c>
      <c r="E3540" s="237"/>
      <c r="F3540" s="238"/>
      <c r="G3540" s="238"/>
    </row>
    <row r="3541" spans="1:18" hidden="1">
      <c r="A3541" s="187" t="s">
        <v>1143</v>
      </c>
      <c r="B3541" s="167" t="s">
        <v>4456</v>
      </c>
      <c r="C3541" s="233" t="s">
        <v>1141</v>
      </c>
      <c r="D3541" s="6" t="str">
        <f>IF(OR(ISNUMBER(SEARCH('[1]Lookup for use classification'!$B$1,C3541)),ISNUMBER(SEARCH('[1]Lookup for use classification'!$C$1,C3541)),ISNUMBER(SEARCH('[1]Lookup for use classification'!$D$1,C3541)),ISNUMBER(SEARCH('[1]Lookup for use classification'!$E$1,C3541))),'[1]Lookup for use classification'!$A$1,IF(ISNUMBER(SEARCH('[1]Lookup for use classification'!$B$2,C3541)),'[1]Lookup for use classification'!$A$2,IF(ISNUMBER(SEARCH('[1]Lookup for use classification'!$B$3,C3541)),'[1]Lookup for use classification'!$A$3,IF(OR(ISNUMBER(SEARCH('[1]Lookup for use classification'!$B$4,C3541)),ISNUMBER(SEARCH('[1]Lookup for use classification'!$C$4,C3541)),ISNUMBER(SEARCH('[1]Lookup for use classification'!$D$4,C3541)),ISNUMBER(SEARCH('[1]Lookup for use classification'!$E$4,C3541))),'[1]Lookup for use classification'!$A$4,IF(OR(ISNUMBER(SEARCH('[1]Lookup for use classification'!$B$5,C3541)),ISNUMBER(SEARCH('[1]Lookup for use classification'!$C$5,C3541)),ISNUMBER(SEARCH('[1]Lookup for use classification'!$D$5,C3541))),'[1]Lookup for use classification'!$A$5,IF(OR(ISNUMBER(SEARCH('[1]Lookup for use classification'!$B$7,C3541)),ISNUMBER(SEARCH('[1]Lookup for use classification'!$C$7,C3541)),ISNUMBER(SEARCH('[1]Lookup for use classification'!$D$7,C3541))),'[1]Lookup for use classification'!$A$7,IF(OR(ISNUMBER(SEARCH('[1]Lookup for use classification'!$B$9,C3541)),ISNUMBER(SEARCH('[1]Lookup for use classification'!$C$9,C3541)),ISNUMBER(SEARCH('[1]Lookup for use classification'!$D$9,C3541)),ISNUMBER(SEARCH('[1]Lookup for use classification'!$E$9,C3541)),ISNUMBER(SEARCH('[1]Lookup for use classification'!$F$9,C3541)),ISNUMBER(SEARCH('[1]Lookup for use classification'!$G$9,C3541)),ISNUMBER(SEARCH('[1]Lookup for use classification'!$H$9,C3541)),ISNUMBER(SEARCH('[1]Lookup for use classification'!$I$9,C3541)),ISNUMBER(SEARCH('[1]Lookup for use classification'!$J$9,C3541)),ISNUMBER(SEARCH('[1]Lookup for use classification'!$K$9,C3541))),'[1]Lookup for use classification'!$A$9,IF(OR(ISNUMBER(SEARCH('[1]Lookup for use classification'!$B$10,C3541)),ISNUMBER(SEARCH('[1]Lookup for use classification'!$C$10,C3541)),ISNUMBER(SEARCH('[1]Lookup for use classification'!$D$10,C3541)),ISNUMBER(SEARCH('[1]Lookup for use classification'!$E$10,C3541)),ISNUMBER(SEARCH('[1]Lookup for use classification'!$F$10,C3541)),ISNUMBER(SEARCH('[1]Lookup for use classification'!$G$10,C3541))),'[1]Lookup for use classification'!$A$10,IF(OR(ISNUMBER(SEARCH('[1]Lookup for use classification'!$B$11,C3541)),ISNUMBER(SEARCH('[1]Lookup for use classification'!$C$11,C3541))),'[1]Lookup for use classification'!$A$11,IF(OR(ISNUMBER(SEARCH('[1]Lookup for use classification'!$B$12,C3541)),ISNUMBER(SEARCH('[1]Lookup for use classification'!$C$12,C3541))),'[1]Lookup for use classification'!$A$12,IF(OR(ISNUMBER(SEARCH('[1]Lookup for use classification'!$B$13,C3541)),ISNUMBER(SEARCH('[1]Lookup for use classification'!$C$13,C3541)),ISNUMBER(SEARCH('[1]Lookup for use classification'!$D$13,C3541)),,ISNUMBER(SEARCH('[1]Lookup for use classification'!$C$13,C3541)),ISNUMBER(SEARCH('[1]Lookup for use classification'!$E$13,C3541))),'[1]Lookup for use classification'!$A$13,IF(OR(ISNUMBER(SEARCH('[1]Lookup for use classification'!$B$14,C3541)),ISNUMBER(SEARCH('[1]Lookup for use classification'!$C$14,C3541))),'[1]Lookup for use classification'!$A$14,"Other"))))))))))))</f>
        <v>Public Assembly</v>
      </c>
      <c r="E3541" s="234"/>
      <c r="F3541" s="235"/>
      <c r="G3541" s="235"/>
    </row>
    <row r="3542" spans="1:18" hidden="1">
      <c r="A3542" s="187" t="s">
        <v>1143</v>
      </c>
      <c r="B3542" s="167" t="s">
        <v>4456</v>
      </c>
      <c r="C3542" s="236" t="s">
        <v>1136</v>
      </c>
      <c r="D3542" s="6" t="str">
        <f>IF(OR(ISNUMBER(SEARCH('[1]Lookup for use classification'!$B$1,C3542)),ISNUMBER(SEARCH('[1]Lookup for use classification'!$C$1,C3542)),ISNUMBER(SEARCH('[1]Lookup for use classification'!$D$1,C3542)),ISNUMBER(SEARCH('[1]Lookup for use classification'!$E$1,C3542))),'[1]Lookup for use classification'!$A$1,IF(ISNUMBER(SEARCH('[1]Lookup for use classification'!$B$2,C3542)),'[1]Lookup for use classification'!$A$2,IF(ISNUMBER(SEARCH('[1]Lookup for use classification'!$B$3,C3542)),'[1]Lookup for use classification'!$A$3,IF(OR(ISNUMBER(SEARCH('[1]Lookup for use classification'!$B$4,C3542)),ISNUMBER(SEARCH('[1]Lookup for use classification'!$C$4,C3542)),ISNUMBER(SEARCH('[1]Lookup for use classification'!$D$4,C3542)),ISNUMBER(SEARCH('[1]Lookup for use classification'!$E$4,C3542))),'[1]Lookup for use classification'!$A$4,IF(OR(ISNUMBER(SEARCH('[1]Lookup for use classification'!$B$5,C3542)),ISNUMBER(SEARCH('[1]Lookup for use classification'!$C$5,C3542)),ISNUMBER(SEARCH('[1]Lookup for use classification'!$D$5,C3542))),'[1]Lookup for use classification'!$A$5,IF(OR(ISNUMBER(SEARCH('[1]Lookup for use classification'!$B$7,C3542)),ISNUMBER(SEARCH('[1]Lookup for use classification'!$C$7,C3542)),ISNUMBER(SEARCH('[1]Lookup for use classification'!$D$7,C3542))),'[1]Lookup for use classification'!$A$7,IF(OR(ISNUMBER(SEARCH('[1]Lookup for use classification'!$B$9,C3542)),ISNUMBER(SEARCH('[1]Lookup for use classification'!$C$9,C3542)),ISNUMBER(SEARCH('[1]Lookup for use classification'!$D$9,C3542)),ISNUMBER(SEARCH('[1]Lookup for use classification'!$E$9,C3542)),ISNUMBER(SEARCH('[1]Lookup for use classification'!$F$9,C3542)),ISNUMBER(SEARCH('[1]Lookup for use classification'!$G$9,C3542)),ISNUMBER(SEARCH('[1]Lookup for use classification'!$H$9,C3542)),ISNUMBER(SEARCH('[1]Lookup for use classification'!$I$9,C3542)),ISNUMBER(SEARCH('[1]Lookup for use classification'!$J$9,C3542)),ISNUMBER(SEARCH('[1]Lookup for use classification'!$K$9,C3542))),'[1]Lookup for use classification'!$A$9,IF(OR(ISNUMBER(SEARCH('[1]Lookup for use classification'!$B$10,C3542)),ISNUMBER(SEARCH('[1]Lookup for use classification'!$C$10,C3542)),ISNUMBER(SEARCH('[1]Lookup for use classification'!$D$10,C3542)),ISNUMBER(SEARCH('[1]Lookup for use classification'!$E$10,C3542)),ISNUMBER(SEARCH('[1]Lookup for use classification'!$F$10,C3542)),ISNUMBER(SEARCH('[1]Lookup for use classification'!$G$10,C3542))),'[1]Lookup for use classification'!$A$10,IF(OR(ISNUMBER(SEARCH('[1]Lookup for use classification'!$B$11,C3542)),ISNUMBER(SEARCH('[1]Lookup for use classification'!$C$11,C3542))),'[1]Lookup for use classification'!$A$11,IF(OR(ISNUMBER(SEARCH('[1]Lookup for use classification'!$B$12,C3542)),ISNUMBER(SEARCH('[1]Lookup for use classification'!$C$12,C3542))),'[1]Lookup for use classification'!$A$12,IF(OR(ISNUMBER(SEARCH('[1]Lookup for use classification'!$B$13,C3542)),ISNUMBER(SEARCH('[1]Lookup for use classification'!$C$13,C3542)),ISNUMBER(SEARCH('[1]Lookup for use classification'!$D$13,C3542)),,ISNUMBER(SEARCH('[1]Lookup for use classification'!$C$13,C3542)),ISNUMBER(SEARCH('[1]Lookup for use classification'!$E$13,C3542))),'[1]Lookup for use classification'!$A$13,IF(OR(ISNUMBER(SEARCH('[1]Lookup for use classification'!$B$14,C3542)),ISNUMBER(SEARCH('[1]Lookup for use classification'!$C$14,C3542))),'[1]Lookup for use classification'!$A$14,"Other"))))))))))))</f>
        <v>Retail - Other</v>
      </c>
      <c r="E3542" s="237"/>
      <c r="F3542" s="238"/>
      <c r="G3542" s="238"/>
    </row>
    <row r="3543" spans="1:18" hidden="1">
      <c r="A3543" s="187" t="s">
        <v>1143</v>
      </c>
      <c r="B3543" s="167" t="s">
        <v>4456</v>
      </c>
      <c r="C3543" s="233" t="s">
        <v>254</v>
      </c>
      <c r="D3543" s="6" t="str">
        <f>IF(OR(ISNUMBER(SEARCH('[1]Lookup for use classification'!$B$1,C3543)),ISNUMBER(SEARCH('[1]Lookup for use classification'!$C$1,C3543)),ISNUMBER(SEARCH('[1]Lookup for use classification'!$D$1,C3543)),ISNUMBER(SEARCH('[1]Lookup for use classification'!$E$1,C3543))),'[1]Lookup for use classification'!$A$1,IF(ISNUMBER(SEARCH('[1]Lookup for use classification'!$B$2,C3543)),'[1]Lookup for use classification'!$A$2,IF(ISNUMBER(SEARCH('[1]Lookup for use classification'!$B$3,C3543)),'[1]Lookup for use classification'!$A$3,IF(OR(ISNUMBER(SEARCH('[1]Lookup for use classification'!$B$4,C3543)),ISNUMBER(SEARCH('[1]Lookup for use classification'!$C$4,C3543)),ISNUMBER(SEARCH('[1]Lookup for use classification'!$D$4,C3543)),ISNUMBER(SEARCH('[1]Lookup for use classification'!$E$4,C3543))),'[1]Lookup for use classification'!$A$4,IF(OR(ISNUMBER(SEARCH('[1]Lookup for use classification'!$B$5,C3543)),ISNUMBER(SEARCH('[1]Lookup for use classification'!$C$5,C3543)),ISNUMBER(SEARCH('[1]Lookup for use classification'!$D$5,C3543))),'[1]Lookup for use classification'!$A$5,IF(OR(ISNUMBER(SEARCH('[1]Lookup for use classification'!$B$7,C3543)),ISNUMBER(SEARCH('[1]Lookup for use classification'!$C$7,C3543)),ISNUMBER(SEARCH('[1]Lookup for use classification'!$D$7,C3543))),'[1]Lookup for use classification'!$A$7,IF(OR(ISNUMBER(SEARCH('[1]Lookup for use classification'!$B$9,C3543)),ISNUMBER(SEARCH('[1]Lookup for use classification'!$C$9,C3543)),ISNUMBER(SEARCH('[1]Lookup for use classification'!$D$9,C3543)),ISNUMBER(SEARCH('[1]Lookup for use classification'!$E$9,C3543)),ISNUMBER(SEARCH('[1]Lookup for use classification'!$F$9,C3543)),ISNUMBER(SEARCH('[1]Lookup for use classification'!$G$9,C3543)),ISNUMBER(SEARCH('[1]Lookup for use classification'!$H$9,C3543)),ISNUMBER(SEARCH('[1]Lookup for use classification'!$I$9,C3543)),ISNUMBER(SEARCH('[1]Lookup for use classification'!$J$9,C3543)),ISNUMBER(SEARCH('[1]Lookup for use classification'!$K$9,C3543))),'[1]Lookup for use classification'!$A$9,IF(OR(ISNUMBER(SEARCH('[1]Lookup for use classification'!$B$10,C3543)),ISNUMBER(SEARCH('[1]Lookup for use classification'!$C$10,C3543)),ISNUMBER(SEARCH('[1]Lookup for use classification'!$D$10,C3543)),ISNUMBER(SEARCH('[1]Lookup for use classification'!$E$10,C3543)),ISNUMBER(SEARCH('[1]Lookup for use classification'!$F$10,C3543)),ISNUMBER(SEARCH('[1]Lookup for use classification'!$G$10,C3543))),'[1]Lookup for use classification'!$A$10,IF(OR(ISNUMBER(SEARCH('[1]Lookup for use classification'!$B$11,C3543)),ISNUMBER(SEARCH('[1]Lookup for use classification'!$C$11,C3543))),'[1]Lookup for use classification'!$A$11,IF(OR(ISNUMBER(SEARCH('[1]Lookup for use classification'!$B$12,C3543)),ISNUMBER(SEARCH('[1]Lookup for use classification'!$C$12,C3543))),'[1]Lookup for use classification'!$A$12,IF(OR(ISNUMBER(SEARCH('[1]Lookup for use classification'!$B$13,C3543)),ISNUMBER(SEARCH('[1]Lookup for use classification'!$C$13,C3543)),ISNUMBER(SEARCH('[1]Lookup for use classification'!$D$13,C3543)),,ISNUMBER(SEARCH('[1]Lookup for use classification'!$C$13,C3543)),ISNUMBER(SEARCH('[1]Lookup for use classification'!$E$13,C3543))),'[1]Lookup for use classification'!$A$13,IF(OR(ISNUMBER(SEARCH('[1]Lookup for use classification'!$B$14,C3543)),ISNUMBER(SEARCH('[1]Lookup for use classification'!$C$14,C3543))),'[1]Lookup for use classification'!$A$14,"Other"))))))))))))</f>
        <v>Retail - Other</v>
      </c>
      <c r="E3543" s="234"/>
      <c r="F3543" s="235"/>
      <c r="G3543" s="235"/>
    </row>
    <row r="3544" spans="1:18" hidden="1">
      <c r="A3544" s="187" t="s">
        <v>1143</v>
      </c>
      <c r="B3544" s="167" t="s">
        <v>4456</v>
      </c>
      <c r="C3544" s="233" t="s">
        <v>832</v>
      </c>
      <c r="D3544" s="6" t="str">
        <f>IF(OR(ISNUMBER(SEARCH('[1]Lookup for use classification'!$B$1,C3544)),ISNUMBER(SEARCH('[1]Lookup for use classification'!$C$1,C3544)),ISNUMBER(SEARCH('[1]Lookup for use classification'!$D$1,C3544)),ISNUMBER(SEARCH('[1]Lookup for use classification'!$E$1,C3544))),'[1]Lookup for use classification'!$A$1,IF(ISNUMBER(SEARCH('[1]Lookup for use classification'!$B$2,C3544)),'[1]Lookup for use classification'!$A$2,IF(ISNUMBER(SEARCH('[1]Lookup for use classification'!$B$3,C3544)),'[1]Lookup for use classification'!$A$3,IF(OR(ISNUMBER(SEARCH('[1]Lookup for use classification'!$B$4,C3544)),ISNUMBER(SEARCH('[1]Lookup for use classification'!$C$4,C3544)),ISNUMBER(SEARCH('[1]Lookup for use classification'!$D$4,C3544)),ISNUMBER(SEARCH('[1]Lookup for use classification'!$E$4,C3544))),'[1]Lookup for use classification'!$A$4,IF(OR(ISNUMBER(SEARCH('[1]Lookup for use classification'!$B$5,C3544)),ISNUMBER(SEARCH('[1]Lookup for use classification'!$C$5,C3544)),ISNUMBER(SEARCH('[1]Lookup for use classification'!$D$5,C3544))),'[1]Lookup for use classification'!$A$5,IF(OR(ISNUMBER(SEARCH('[1]Lookup for use classification'!$B$7,C3544)),ISNUMBER(SEARCH('[1]Lookup for use classification'!$C$7,C3544)),ISNUMBER(SEARCH('[1]Lookup for use classification'!$D$7,C3544))),'[1]Lookup for use classification'!$A$7,IF(OR(ISNUMBER(SEARCH('[1]Lookup for use classification'!$B$9,C3544)),ISNUMBER(SEARCH('[1]Lookup for use classification'!$C$9,C3544)),ISNUMBER(SEARCH('[1]Lookup for use classification'!$D$9,C3544)),ISNUMBER(SEARCH('[1]Lookup for use classification'!$E$9,C3544)),ISNUMBER(SEARCH('[1]Lookup for use classification'!$F$9,C3544)),ISNUMBER(SEARCH('[1]Lookup for use classification'!$G$9,C3544)),ISNUMBER(SEARCH('[1]Lookup for use classification'!$H$9,C3544)),ISNUMBER(SEARCH('[1]Lookup for use classification'!$I$9,C3544)),ISNUMBER(SEARCH('[1]Lookup for use classification'!$J$9,C3544)),ISNUMBER(SEARCH('[1]Lookup for use classification'!$K$9,C3544))),'[1]Lookup for use classification'!$A$9,IF(OR(ISNUMBER(SEARCH('[1]Lookup for use classification'!$B$10,C3544)),ISNUMBER(SEARCH('[1]Lookup for use classification'!$C$10,C3544)),ISNUMBER(SEARCH('[1]Lookup for use classification'!$D$10,C3544)),ISNUMBER(SEARCH('[1]Lookup for use classification'!$E$10,C3544)),ISNUMBER(SEARCH('[1]Lookup for use classification'!$F$10,C3544)),ISNUMBER(SEARCH('[1]Lookup for use classification'!$G$10,C3544))),'[1]Lookup for use classification'!$A$10,IF(OR(ISNUMBER(SEARCH('[1]Lookup for use classification'!$B$11,C3544)),ISNUMBER(SEARCH('[1]Lookup for use classification'!$C$11,C3544))),'[1]Lookup for use classification'!$A$11,IF(OR(ISNUMBER(SEARCH('[1]Lookup for use classification'!$B$12,C3544)),ISNUMBER(SEARCH('[1]Lookup for use classification'!$C$12,C3544))),'[1]Lookup for use classification'!$A$12,IF(OR(ISNUMBER(SEARCH('[1]Lookup for use classification'!$B$13,C3544)),ISNUMBER(SEARCH('[1]Lookup for use classification'!$C$13,C3544)),ISNUMBER(SEARCH('[1]Lookup for use classification'!$D$13,C3544)),,ISNUMBER(SEARCH('[1]Lookup for use classification'!$C$13,C3544)),ISNUMBER(SEARCH('[1]Lookup for use classification'!$E$13,C3544))),'[1]Lookup for use classification'!$A$13,IF(OR(ISNUMBER(SEARCH('[1]Lookup for use classification'!$B$14,C3544)),ISNUMBER(SEARCH('[1]Lookup for use classification'!$C$14,C3544))),'[1]Lookup for use classification'!$A$14,"Other"))))))))))))</f>
        <v>Warehousing</v>
      </c>
      <c r="E3544" s="234">
        <v>1600</v>
      </c>
      <c r="F3544" s="235"/>
      <c r="G3544" s="235"/>
    </row>
    <row r="3545" spans="1:18" hidden="1">
      <c r="A3545" s="187" t="s">
        <v>1143</v>
      </c>
      <c r="B3545" s="167" t="s">
        <v>4456</v>
      </c>
      <c r="C3545" s="233" t="s">
        <v>1134</v>
      </c>
      <c r="D3545" s="6" t="str">
        <f>IF(OR(ISNUMBER(SEARCH('[1]Lookup for use classification'!$B$1,C3545)),ISNUMBER(SEARCH('[1]Lookup for use classification'!$C$1,C3545)),ISNUMBER(SEARCH('[1]Lookup for use classification'!$D$1,C3545)),ISNUMBER(SEARCH('[1]Lookup for use classification'!$E$1,C3545))),'[1]Lookup for use classification'!$A$1,IF(ISNUMBER(SEARCH('[1]Lookup for use classification'!$B$2,C3545)),'[1]Lookup for use classification'!$A$2,IF(ISNUMBER(SEARCH('[1]Lookup for use classification'!$B$3,C3545)),'[1]Lookup for use classification'!$A$3,IF(OR(ISNUMBER(SEARCH('[1]Lookup for use classification'!$B$4,C3545)),ISNUMBER(SEARCH('[1]Lookup for use classification'!$C$4,C3545)),ISNUMBER(SEARCH('[1]Lookup for use classification'!$D$4,C3545)),ISNUMBER(SEARCH('[1]Lookup for use classification'!$E$4,C3545))),'[1]Lookup for use classification'!$A$4,IF(OR(ISNUMBER(SEARCH('[1]Lookup for use classification'!$B$5,C3545)),ISNUMBER(SEARCH('[1]Lookup for use classification'!$C$5,C3545)),ISNUMBER(SEARCH('[1]Lookup for use classification'!$D$5,C3545))),'[1]Lookup for use classification'!$A$5,IF(OR(ISNUMBER(SEARCH('[1]Lookup for use classification'!$B$7,C3545)),ISNUMBER(SEARCH('[1]Lookup for use classification'!$C$7,C3545)),ISNUMBER(SEARCH('[1]Lookup for use classification'!$D$7,C3545))),'[1]Lookup for use classification'!$A$7,IF(OR(ISNUMBER(SEARCH('[1]Lookup for use classification'!$B$9,C3545)),ISNUMBER(SEARCH('[1]Lookup for use classification'!$C$9,C3545)),ISNUMBER(SEARCH('[1]Lookup for use classification'!$D$9,C3545)),ISNUMBER(SEARCH('[1]Lookup for use classification'!$E$9,C3545)),ISNUMBER(SEARCH('[1]Lookup for use classification'!$F$9,C3545)),ISNUMBER(SEARCH('[1]Lookup for use classification'!$G$9,C3545)),ISNUMBER(SEARCH('[1]Lookup for use classification'!$H$9,C3545)),ISNUMBER(SEARCH('[1]Lookup for use classification'!$I$9,C3545)),ISNUMBER(SEARCH('[1]Lookup for use classification'!$J$9,C3545)),ISNUMBER(SEARCH('[1]Lookup for use classification'!$K$9,C3545))),'[1]Lookup for use classification'!$A$9,IF(OR(ISNUMBER(SEARCH('[1]Lookup for use classification'!$B$10,C3545)),ISNUMBER(SEARCH('[1]Lookup for use classification'!$C$10,C3545)),ISNUMBER(SEARCH('[1]Lookup for use classification'!$D$10,C3545)),ISNUMBER(SEARCH('[1]Lookup for use classification'!$E$10,C3545)),ISNUMBER(SEARCH('[1]Lookup for use classification'!$F$10,C3545)),ISNUMBER(SEARCH('[1]Lookup for use classification'!$G$10,C3545))),'[1]Lookup for use classification'!$A$10,IF(OR(ISNUMBER(SEARCH('[1]Lookup for use classification'!$B$11,C3545)),ISNUMBER(SEARCH('[1]Lookup for use classification'!$C$11,C3545))),'[1]Lookup for use classification'!$A$11,IF(OR(ISNUMBER(SEARCH('[1]Lookup for use classification'!$B$12,C3545)),ISNUMBER(SEARCH('[1]Lookup for use classification'!$C$12,C3545))),'[1]Lookup for use classification'!$A$12,IF(OR(ISNUMBER(SEARCH('[1]Lookup for use classification'!$B$13,C3545)),ISNUMBER(SEARCH('[1]Lookup for use classification'!$C$13,C3545)),ISNUMBER(SEARCH('[1]Lookup for use classification'!$D$13,C3545)),,ISNUMBER(SEARCH('[1]Lookup for use classification'!$C$13,C3545)),ISNUMBER(SEARCH('[1]Lookup for use classification'!$E$13,C3545))),'[1]Lookup for use classification'!$A$13,IF(OR(ISNUMBER(SEARCH('[1]Lookup for use classification'!$B$14,C3545)),ISNUMBER(SEARCH('[1]Lookup for use classification'!$C$14,C3545))),'[1]Lookup for use classification'!$A$14,"Other"))))))))))))</f>
        <v>Water &amp; Sewer</v>
      </c>
      <c r="E3545" s="234"/>
      <c r="F3545" s="235"/>
      <c r="G3545" s="235"/>
    </row>
    <row r="3546" spans="1:18" hidden="1">
      <c r="A3546" s="187" t="s">
        <v>1143</v>
      </c>
      <c r="B3546" s="167" t="s">
        <v>4456</v>
      </c>
      <c r="C3546" s="233" t="s">
        <v>1137</v>
      </c>
      <c r="D3546" s="6" t="str">
        <f>IF(OR(ISNUMBER(SEARCH('[1]Lookup for use classification'!$B$1,C3546)),ISNUMBER(SEARCH('[1]Lookup for use classification'!$C$1,C3546)),ISNUMBER(SEARCH('[1]Lookup for use classification'!$D$1,C3546)),ISNUMBER(SEARCH('[1]Lookup for use classification'!$E$1,C3546))),'[1]Lookup for use classification'!$A$1,IF(ISNUMBER(SEARCH('[1]Lookup for use classification'!$B$2,C3546)),'[1]Lookup for use classification'!$A$2,IF(ISNUMBER(SEARCH('[1]Lookup for use classification'!$B$3,C3546)),'[1]Lookup for use classification'!$A$3,IF(OR(ISNUMBER(SEARCH('[1]Lookup for use classification'!$B$4,C3546)),ISNUMBER(SEARCH('[1]Lookup for use classification'!$C$4,C3546)),ISNUMBER(SEARCH('[1]Lookup for use classification'!$D$4,C3546)),ISNUMBER(SEARCH('[1]Lookup for use classification'!$E$4,C3546))),'[1]Lookup for use classification'!$A$4,IF(OR(ISNUMBER(SEARCH('[1]Lookup for use classification'!$B$5,C3546)),ISNUMBER(SEARCH('[1]Lookup for use classification'!$C$5,C3546)),ISNUMBER(SEARCH('[1]Lookup for use classification'!$D$5,C3546))),'[1]Lookup for use classification'!$A$5,IF(OR(ISNUMBER(SEARCH('[1]Lookup for use classification'!$B$7,C3546)),ISNUMBER(SEARCH('[1]Lookup for use classification'!$C$7,C3546)),ISNUMBER(SEARCH('[1]Lookup for use classification'!$D$7,C3546))),'[1]Lookup for use classification'!$A$7,IF(OR(ISNUMBER(SEARCH('[1]Lookup for use classification'!$B$9,C3546)),ISNUMBER(SEARCH('[1]Lookup for use classification'!$C$9,C3546)),ISNUMBER(SEARCH('[1]Lookup for use classification'!$D$9,C3546)),ISNUMBER(SEARCH('[1]Lookup for use classification'!$E$9,C3546)),ISNUMBER(SEARCH('[1]Lookup for use classification'!$F$9,C3546)),ISNUMBER(SEARCH('[1]Lookup for use classification'!$G$9,C3546)),ISNUMBER(SEARCH('[1]Lookup for use classification'!$H$9,C3546)),ISNUMBER(SEARCH('[1]Lookup for use classification'!$I$9,C3546)),ISNUMBER(SEARCH('[1]Lookup for use classification'!$J$9,C3546)),ISNUMBER(SEARCH('[1]Lookup for use classification'!$K$9,C3546))),'[1]Lookup for use classification'!$A$9,IF(OR(ISNUMBER(SEARCH('[1]Lookup for use classification'!$B$10,C3546)),ISNUMBER(SEARCH('[1]Lookup for use classification'!$C$10,C3546)),ISNUMBER(SEARCH('[1]Lookup for use classification'!$D$10,C3546)),ISNUMBER(SEARCH('[1]Lookup for use classification'!$E$10,C3546)),ISNUMBER(SEARCH('[1]Lookup for use classification'!$F$10,C3546)),ISNUMBER(SEARCH('[1]Lookup for use classification'!$G$10,C3546))),'[1]Lookup for use classification'!$A$10,IF(OR(ISNUMBER(SEARCH('[1]Lookup for use classification'!$B$11,C3546)),ISNUMBER(SEARCH('[1]Lookup for use classification'!$C$11,C3546))),'[1]Lookup for use classification'!$A$11,IF(OR(ISNUMBER(SEARCH('[1]Lookup for use classification'!$B$12,C3546)),ISNUMBER(SEARCH('[1]Lookup for use classification'!$C$12,C3546))),'[1]Lookup for use classification'!$A$12,IF(OR(ISNUMBER(SEARCH('[1]Lookup for use classification'!$B$13,C3546)),ISNUMBER(SEARCH('[1]Lookup for use classification'!$C$13,C3546)),ISNUMBER(SEARCH('[1]Lookup for use classification'!$D$13,C3546)),,ISNUMBER(SEARCH('[1]Lookup for use classification'!$C$13,C3546)),ISNUMBER(SEARCH('[1]Lookup for use classification'!$E$13,C3546))),'[1]Lookup for use classification'!$A$13,IF(OR(ISNUMBER(SEARCH('[1]Lookup for use classification'!$B$14,C3546)),ISNUMBER(SEARCH('[1]Lookup for use classification'!$C$14,C3546))),'[1]Lookup for use classification'!$A$14,"Other"))))))))))))</f>
        <v>Water &amp; Sewer</v>
      </c>
      <c r="E3546" s="234"/>
      <c r="F3546" s="235" t="s">
        <v>989</v>
      </c>
      <c r="G3546" s="235"/>
    </row>
    <row r="3547" spans="1:18" hidden="1">
      <c r="A3547" s="185" t="s">
        <v>445</v>
      </c>
      <c r="B3547" s="167" t="s">
        <v>4456</v>
      </c>
      <c r="C3547" s="241" t="s">
        <v>446</v>
      </c>
      <c r="D3547" s="6" t="str">
        <f>IF(OR(ISNUMBER(SEARCH('[1]Lookup for use classification'!$B$1,C3547)),ISNUMBER(SEARCH('[1]Lookup for use classification'!$C$1,C3547)),ISNUMBER(SEARCH('[1]Lookup for use classification'!$D$1,C3547)),ISNUMBER(SEARCH('[1]Lookup for use classification'!$E$1,C3547))),'[1]Lookup for use classification'!$A$1,IF(ISNUMBER(SEARCH('[1]Lookup for use classification'!$B$2,C3547)),'[1]Lookup for use classification'!$A$2,IF(ISNUMBER(SEARCH('[1]Lookup for use classification'!$B$3,C3547)),'[1]Lookup for use classification'!$A$3,IF(OR(ISNUMBER(SEARCH('[1]Lookup for use classification'!$B$4,C3547)),ISNUMBER(SEARCH('[1]Lookup for use classification'!$C$4,C3547)),ISNUMBER(SEARCH('[1]Lookup for use classification'!$D$4,C3547)),ISNUMBER(SEARCH('[1]Lookup for use classification'!$E$4,C3547))),'[1]Lookup for use classification'!$A$4,IF(OR(ISNUMBER(SEARCH('[1]Lookup for use classification'!$B$5,C3547)),ISNUMBER(SEARCH('[1]Lookup for use classification'!$C$5,C3547)),ISNUMBER(SEARCH('[1]Lookup for use classification'!$D$5,C3547))),'[1]Lookup for use classification'!$A$5,IF(OR(ISNUMBER(SEARCH('[1]Lookup for use classification'!$B$7,C3547)),ISNUMBER(SEARCH('[1]Lookup for use classification'!$C$7,C3547)),ISNUMBER(SEARCH('[1]Lookup for use classification'!$D$7,C3547))),'[1]Lookup for use classification'!$A$7,IF(OR(ISNUMBER(SEARCH('[1]Lookup for use classification'!$B$9,C3547)),ISNUMBER(SEARCH('[1]Lookup for use classification'!$C$9,C3547)),ISNUMBER(SEARCH('[1]Lookup for use classification'!$D$9,C3547)),ISNUMBER(SEARCH('[1]Lookup for use classification'!$E$9,C3547)),ISNUMBER(SEARCH('[1]Lookup for use classification'!$F$9,C3547)),ISNUMBER(SEARCH('[1]Lookup for use classification'!$G$9,C3547)),ISNUMBER(SEARCH('[1]Lookup for use classification'!$H$9,C3547)),ISNUMBER(SEARCH('[1]Lookup for use classification'!$I$9,C3547)),ISNUMBER(SEARCH('[1]Lookup for use classification'!$J$9,C3547)),ISNUMBER(SEARCH('[1]Lookup for use classification'!$K$9,C3547))),'[1]Lookup for use classification'!$A$9,IF(OR(ISNUMBER(SEARCH('[1]Lookup for use classification'!$B$10,C3547)),ISNUMBER(SEARCH('[1]Lookup for use classification'!$C$10,C3547)),ISNUMBER(SEARCH('[1]Lookup for use classification'!$D$10,C3547)),ISNUMBER(SEARCH('[1]Lookup for use classification'!$E$10,C3547)),ISNUMBER(SEARCH('[1]Lookup for use classification'!$F$10,C3547)),ISNUMBER(SEARCH('[1]Lookup for use classification'!$G$10,C3547))),'[1]Lookup for use classification'!$A$10,IF(OR(ISNUMBER(SEARCH('[1]Lookup for use classification'!$B$11,C3547)),ISNUMBER(SEARCH('[1]Lookup for use classification'!$C$11,C3547))),'[1]Lookup for use classification'!$A$11,IF(OR(ISNUMBER(SEARCH('[1]Lookup for use classification'!$B$12,C3547)),ISNUMBER(SEARCH('[1]Lookup for use classification'!$C$12,C3547))),'[1]Lookup for use classification'!$A$12,IF(OR(ISNUMBER(SEARCH('[1]Lookup for use classification'!$B$13,C3547)),ISNUMBER(SEARCH('[1]Lookup for use classification'!$C$13,C3547)),ISNUMBER(SEARCH('[1]Lookup for use classification'!$D$13,C3547)),,ISNUMBER(SEARCH('[1]Lookup for use classification'!$C$13,C3547)),ISNUMBER(SEARCH('[1]Lookup for use classification'!$E$13,C3547))),'[1]Lookup for use classification'!$A$13,IF(OR(ISNUMBER(SEARCH('[1]Lookup for use classification'!$B$14,C3547)),ISNUMBER(SEARCH('[1]Lookup for use classification'!$C$14,C3547))),'[1]Lookup for use classification'!$A$14,"Other"))))))))))))</f>
        <v>Accomodation Services</v>
      </c>
      <c r="E3547" s="264">
        <v>1050</v>
      </c>
      <c r="F3547" s="265"/>
      <c r="G3547" s="265"/>
    </row>
    <row r="3548" spans="1:18" hidden="1">
      <c r="A3548" s="187" t="s">
        <v>445</v>
      </c>
      <c r="B3548" s="167" t="s">
        <v>4456</v>
      </c>
      <c r="C3548" s="241" t="s">
        <v>147</v>
      </c>
      <c r="D3548" s="6" t="str">
        <f>IF(OR(ISNUMBER(SEARCH('[1]Lookup for use classification'!$B$1,C3548)),ISNUMBER(SEARCH('[1]Lookup for use classification'!$C$1,C3548)),ISNUMBER(SEARCH('[1]Lookup for use classification'!$D$1,C3548)),ISNUMBER(SEARCH('[1]Lookup for use classification'!$E$1,C3548))),'[1]Lookup for use classification'!$A$1,IF(ISNUMBER(SEARCH('[1]Lookup for use classification'!$B$2,C3548)),'[1]Lookup for use classification'!$A$2,IF(ISNUMBER(SEARCH('[1]Lookup for use classification'!$B$3,C3548)),'[1]Lookup for use classification'!$A$3,IF(OR(ISNUMBER(SEARCH('[1]Lookup for use classification'!$B$4,C3548)),ISNUMBER(SEARCH('[1]Lookup for use classification'!$C$4,C3548)),ISNUMBER(SEARCH('[1]Lookup for use classification'!$D$4,C3548)),ISNUMBER(SEARCH('[1]Lookup for use classification'!$E$4,C3548))),'[1]Lookup for use classification'!$A$4,IF(OR(ISNUMBER(SEARCH('[1]Lookup for use classification'!$B$5,C3548)),ISNUMBER(SEARCH('[1]Lookup for use classification'!$C$5,C3548)),ISNUMBER(SEARCH('[1]Lookup for use classification'!$D$5,C3548))),'[1]Lookup for use classification'!$A$5,IF(OR(ISNUMBER(SEARCH('[1]Lookup for use classification'!$B$7,C3548)),ISNUMBER(SEARCH('[1]Lookup for use classification'!$C$7,C3548)),ISNUMBER(SEARCH('[1]Lookup for use classification'!$D$7,C3548))),'[1]Lookup for use classification'!$A$7,IF(OR(ISNUMBER(SEARCH('[1]Lookup for use classification'!$B$9,C3548)),ISNUMBER(SEARCH('[1]Lookup for use classification'!$C$9,C3548)),ISNUMBER(SEARCH('[1]Lookup for use classification'!$D$9,C3548)),ISNUMBER(SEARCH('[1]Lookup for use classification'!$E$9,C3548)),ISNUMBER(SEARCH('[1]Lookup for use classification'!$F$9,C3548)),ISNUMBER(SEARCH('[1]Lookup for use classification'!$G$9,C3548)),ISNUMBER(SEARCH('[1]Lookup for use classification'!$H$9,C3548)),ISNUMBER(SEARCH('[1]Lookup for use classification'!$I$9,C3548)),ISNUMBER(SEARCH('[1]Lookup for use classification'!$J$9,C3548)),ISNUMBER(SEARCH('[1]Lookup for use classification'!$K$9,C3548))),'[1]Lookup for use classification'!$A$9,IF(OR(ISNUMBER(SEARCH('[1]Lookup for use classification'!$B$10,C3548)),ISNUMBER(SEARCH('[1]Lookup for use classification'!$C$10,C3548)),ISNUMBER(SEARCH('[1]Lookup for use classification'!$D$10,C3548)),ISNUMBER(SEARCH('[1]Lookup for use classification'!$E$10,C3548)),ISNUMBER(SEARCH('[1]Lookup for use classification'!$F$10,C3548)),ISNUMBER(SEARCH('[1]Lookup for use classification'!$G$10,C3548))),'[1]Lookup for use classification'!$A$10,IF(OR(ISNUMBER(SEARCH('[1]Lookup for use classification'!$B$11,C3548)),ISNUMBER(SEARCH('[1]Lookup for use classification'!$C$11,C3548))),'[1]Lookup for use classification'!$A$11,IF(OR(ISNUMBER(SEARCH('[1]Lookup for use classification'!$B$12,C3548)),ISNUMBER(SEARCH('[1]Lookup for use classification'!$C$12,C3548))),'[1]Lookup for use classification'!$A$12,IF(OR(ISNUMBER(SEARCH('[1]Lookup for use classification'!$B$13,C3548)),ISNUMBER(SEARCH('[1]Lookup for use classification'!$C$13,C3548)),ISNUMBER(SEARCH('[1]Lookup for use classification'!$D$13,C3548)),,ISNUMBER(SEARCH('[1]Lookup for use classification'!$C$13,C3548)),ISNUMBER(SEARCH('[1]Lookup for use classification'!$E$13,C3548))),'[1]Lookup for use classification'!$A$13,IF(OR(ISNUMBER(SEARCH('[1]Lookup for use classification'!$B$14,C3548)),ISNUMBER(SEARCH('[1]Lookup for use classification'!$C$14,C3548))),'[1]Lookup for use classification'!$A$14,"Other"))))))))))))</f>
        <v>Health Care - Hospitals</v>
      </c>
      <c r="E3548" s="240">
        <v>1714</v>
      </c>
      <c r="F3548" s="259" t="s">
        <v>6</v>
      </c>
      <c r="G3548" s="259"/>
    </row>
    <row r="3549" spans="1:18" hidden="1">
      <c r="A3549" s="188" t="s">
        <v>3142</v>
      </c>
      <c r="B3549" s="8" t="str">
        <f>IF(ISNA(VLOOKUP(CONCATENATE(A3549,C3549),ARIS!$A$1:$A$959,1,FALSE)),"","ARIS")</f>
        <v>ARIS</v>
      </c>
      <c r="C3549" s="223" t="s">
        <v>3143</v>
      </c>
      <c r="D3549" s="162" t="s">
        <v>377</v>
      </c>
      <c r="E3549" s="224">
        <v>870</v>
      </c>
      <c r="F3549" s="224"/>
      <c r="G3549" s="224"/>
      <c r="H3549" s="164">
        <v>255.93547445255476</v>
      </c>
      <c r="I3549" s="164"/>
      <c r="J3549" s="165">
        <v>10683.096146999998</v>
      </c>
    </row>
    <row r="3550" spans="1:18" hidden="1">
      <c r="A3550" s="188" t="s">
        <v>445</v>
      </c>
      <c r="B3550" s="162" t="s">
        <v>4511</v>
      </c>
      <c r="C3550" s="223" t="s">
        <v>3144</v>
      </c>
      <c r="D3550" s="162" t="s">
        <v>377</v>
      </c>
      <c r="E3550" s="224">
        <v>2640</v>
      </c>
      <c r="F3550" s="224"/>
      <c r="G3550" s="224"/>
      <c r="H3550" s="164">
        <v>1060</v>
      </c>
      <c r="I3550" s="164"/>
      <c r="J3550" s="165">
        <v>13220</v>
      </c>
      <c r="M3550" s="165">
        <v>831</v>
      </c>
      <c r="O3550" s="165">
        <v>12214</v>
      </c>
      <c r="R3550" s="165">
        <v>7302</v>
      </c>
    </row>
    <row r="3551" spans="1:18" hidden="1">
      <c r="A3551" s="187" t="s">
        <v>445</v>
      </c>
      <c r="B3551" s="167" t="s">
        <v>4456</v>
      </c>
      <c r="C3551" s="239" t="s">
        <v>447</v>
      </c>
      <c r="D3551" s="6" t="str">
        <f>IF(OR(ISNUMBER(SEARCH('[1]Lookup for use classification'!$B$1,C3551)),ISNUMBER(SEARCH('[1]Lookup for use classification'!$C$1,C3551)),ISNUMBER(SEARCH('[1]Lookup for use classification'!$D$1,C3551)),ISNUMBER(SEARCH('[1]Lookup for use classification'!$E$1,C3551))),'[1]Lookup for use classification'!$A$1,IF(ISNUMBER(SEARCH('[1]Lookup for use classification'!$B$2,C3551)),'[1]Lookup for use classification'!$A$2,IF(ISNUMBER(SEARCH('[1]Lookup for use classification'!$B$3,C3551)),'[1]Lookup for use classification'!$A$3,IF(OR(ISNUMBER(SEARCH('[1]Lookup for use classification'!$B$4,C3551)),ISNUMBER(SEARCH('[1]Lookup for use classification'!$C$4,C3551)),ISNUMBER(SEARCH('[1]Lookup for use classification'!$D$4,C3551)),ISNUMBER(SEARCH('[1]Lookup for use classification'!$E$4,C3551))),'[1]Lookup for use classification'!$A$4,IF(OR(ISNUMBER(SEARCH('[1]Lookup for use classification'!$B$5,C3551)),ISNUMBER(SEARCH('[1]Lookup for use classification'!$C$5,C3551)),ISNUMBER(SEARCH('[1]Lookup for use classification'!$D$5,C3551))),'[1]Lookup for use classification'!$A$5,IF(OR(ISNUMBER(SEARCH('[1]Lookup for use classification'!$B$7,C3551)),ISNUMBER(SEARCH('[1]Lookup for use classification'!$C$7,C3551)),ISNUMBER(SEARCH('[1]Lookup for use classification'!$D$7,C3551))),'[1]Lookup for use classification'!$A$7,IF(OR(ISNUMBER(SEARCH('[1]Lookup for use classification'!$B$9,C3551)),ISNUMBER(SEARCH('[1]Lookup for use classification'!$C$9,C3551)),ISNUMBER(SEARCH('[1]Lookup for use classification'!$D$9,C3551)),ISNUMBER(SEARCH('[1]Lookup for use classification'!$E$9,C3551)),ISNUMBER(SEARCH('[1]Lookup for use classification'!$F$9,C3551)),ISNUMBER(SEARCH('[1]Lookup for use classification'!$G$9,C3551)),ISNUMBER(SEARCH('[1]Lookup for use classification'!$H$9,C3551)),ISNUMBER(SEARCH('[1]Lookup for use classification'!$I$9,C3551)),ISNUMBER(SEARCH('[1]Lookup for use classification'!$J$9,C3551)),ISNUMBER(SEARCH('[1]Lookup for use classification'!$K$9,C3551))),'[1]Lookup for use classification'!$A$9,IF(OR(ISNUMBER(SEARCH('[1]Lookup for use classification'!$B$10,C3551)),ISNUMBER(SEARCH('[1]Lookup for use classification'!$C$10,C3551)),ISNUMBER(SEARCH('[1]Lookup for use classification'!$D$10,C3551)),ISNUMBER(SEARCH('[1]Lookup for use classification'!$E$10,C3551)),ISNUMBER(SEARCH('[1]Lookup for use classification'!$F$10,C3551)),ISNUMBER(SEARCH('[1]Lookup for use classification'!$G$10,C3551))),'[1]Lookup for use classification'!$A$10,IF(OR(ISNUMBER(SEARCH('[1]Lookup for use classification'!$B$11,C3551)),ISNUMBER(SEARCH('[1]Lookup for use classification'!$C$11,C3551))),'[1]Lookup for use classification'!$A$11,IF(OR(ISNUMBER(SEARCH('[1]Lookup for use classification'!$B$12,C3551)),ISNUMBER(SEARCH('[1]Lookup for use classification'!$C$12,C3551))),'[1]Lookup for use classification'!$A$12,IF(OR(ISNUMBER(SEARCH('[1]Lookup for use classification'!$B$13,C3551)),ISNUMBER(SEARCH('[1]Lookup for use classification'!$C$13,C3551)),ISNUMBER(SEARCH('[1]Lookup for use classification'!$D$13,C3551)),,ISNUMBER(SEARCH('[1]Lookup for use classification'!$C$13,C3551)),ISNUMBER(SEARCH('[1]Lookup for use classification'!$E$13,C3551))),'[1]Lookup for use classification'!$A$13,IF(OR(ISNUMBER(SEARCH('[1]Lookup for use classification'!$B$14,C3551)),ISNUMBER(SEARCH('[1]Lookup for use classification'!$C$14,C3551))),'[1]Lookup for use classification'!$A$14,"Other"))))))))))))</f>
        <v>Other</v>
      </c>
      <c r="E3551" s="240">
        <v>1200</v>
      </c>
      <c r="F3551" s="259"/>
      <c r="G3551" s="259"/>
    </row>
    <row r="3552" spans="1:18" hidden="1">
      <c r="A3552" s="187" t="s">
        <v>445</v>
      </c>
      <c r="B3552" s="167" t="s">
        <v>4456</v>
      </c>
      <c r="C3552" s="239" t="s">
        <v>449</v>
      </c>
      <c r="D3552" s="6" t="str">
        <f>IF(OR(ISNUMBER(SEARCH('[1]Lookup for use classification'!$B$1,C3552)),ISNUMBER(SEARCH('[1]Lookup for use classification'!$C$1,C3552)),ISNUMBER(SEARCH('[1]Lookup for use classification'!$D$1,C3552)),ISNUMBER(SEARCH('[1]Lookup for use classification'!$E$1,C3552))),'[1]Lookup for use classification'!$A$1,IF(ISNUMBER(SEARCH('[1]Lookup for use classification'!$B$2,C3552)),'[1]Lookup for use classification'!$A$2,IF(ISNUMBER(SEARCH('[1]Lookup for use classification'!$B$3,C3552)),'[1]Lookup for use classification'!$A$3,IF(OR(ISNUMBER(SEARCH('[1]Lookup for use classification'!$B$4,C3552)),ISNUMBER(SEARCH('[1]Lookup for use classification'!$C$4,C3552)),ISNUMBER(SEARCH('[1]Lookup for use classification'!$D$4,C3552)),ISNUMBER(SEARCH('[1]Lookup for use classification'!$E$4,C3552))),'[1]Lookup for use classification'!$A$4,IF(OR(ISNUMBER(SEARCH('[1]Lookup for use classification'!$B$5,C3552)),ISNUMBER(SEARCH('[1]Lookup for use classification'!$C$5,C3552)),ISNUMBER(SEARCH('[1]Lookup for use classification'!$D$5,C3552))),'[1]Lookup for use classification'!$A$5,IF(OR(ISNUMBER(SEARCH('[1]Lookup for use classification'!$B$7,C3552)),ISNUMBER(SEARCH('[1]Lookup for use classification'!$C$7,C3552)),ISNUMBER(SEARCH('[1]Lookup for use classification'!$D$7,C3552))),'[1]Lookup for use classification'!$A$7,IF(OR(ISNUMBER(SEARCH('[1]Lookup for use classification'!$B$9,C3552)),ISNUMBER(SEARCH('[1]Lookup for use classification'!$C$9,C3552)),ISNUMBER(SEARCH('[1]Lookup for use classification'!$D$9,C3552)),ISNUMBER(SEARCH('[1]Lookup for use classification'!$E$9,C3552)),ISNUMBER(SEARCH('[1]Lookup for use classification'!$F$9,C3552)),ISNUMBER(SEARCH('[1]Lookup for use classification'!$G$9,C3552)),ISNUMBER(SEARCH('[1]Lookup for use classification'!$H$9,C3552)),ISNUMBER(SEARCH('[1]Lookup for use classification'!$I$9,C3552)),ISNUMBER(SEARCH('[1]Lookup for use classification'!$J$9,C3552)),ISNUMBER(SEARCH('[1]Lookup for use classification'!$K$9,C3552))),'[1]Lookup for use classification'!$A$9,IF(OR(ISNUMBER(SEARCH('[1]Lookup for use classification'!$B$10,C3552)),ISNUMBER(SEARCH('[1]Lookup for use classification'!$C$10,C3552)),ISNUMBER(SEARCH('[1]Lookup for use classification'!$D$10,C3552)),ISNUMBER(SEARCH('[1]Lookup for use classification'!$E$10,C3552)),ISNUMBER(SEARCH('[1]Lookup for use classification'!$F$10,C3552)),ISNUMBER(SEARCH('[1]Lookup for use classification'!$G$10,C3552))),'[1]Lookup for use classification'!$A$10,IF(OR(ISNUMBER(SEARCH('[1]Lookup for use classification'!$B$11,C3552)),ISNUMBER(SEARCH('[1]Lookup for use classification'!$C$11,C3552))),'[1]Lookup for use classification'!$A$11,IF(OR(ISNUMBER(SEARCH('[1]Lookup for use classification'!$B$12,C3552)),ISNUMBER(SEARCH('[1]Lookup for use classification'!$C$12,C3552))),'[1]Lookup for use classification'!$A$12,IF(OR(ISNUMBER(SEARCH('[1]Lookup for use classification'!$B$13,C3552)),ISNUMBER(SEARCH('[1]Lookup for use classification'!$C$13,C3552)),ISNUMBER(SEARCH('[1]Lookup for use classification'!$D$13,C3552)),,ISNUMBER(SEARCH('[1]Lookup for use classification'!$C$13,C3552)),ISNUMBER(SEARCH('[1]Lookup for use classification'!$E$13,C3552))),'[1]Lookup for use classification'!$A$13,IF(OR(ISNUMBER(SEARCH('[1]Lookup for use classification'!$B$14,C3552)),ISNUMBER(SEARCH('[1]Lookup for use classification'!$C$14,C3552))),'[1]Lookup for use classification'!$A$14,"Other"))))))))))))</f>
        <v>Water &amp; Sewer</v>
      </c>
      <c r="E3552" s="240">
        <v>4620</v>
      </c>
      <c r="F3552" s="259" t="s">
        <v>6</v>
      </c>
      <c r="G3552" s="259"/>
    </row>
    <row r="3553" spans="1:18" hidden="1">
      <c r="A3553" s="185" t="s">
        <v>450</v>
      </c>
      <c r="B3553" s="8" t="s">
        <v>6055</v>
      </c>
      <c r="C3553" s="223"/>
      <c r="D3553" s="162" t="s">
        <v>3335</v>
      </c>
      <c r="E3553" s="224">
        <v>31458</v>
      </c>
      <c r="F3553" s="224"/>
      <c r="G3553" s="224"/>
      <c r="H3553" s="164"/>
      <c r="I3553" s="164"/>
      <c r="K3553" s="163"/>
    </row>
    <row r="3554" spans="1:18" hidden="1">
      <c r="A3554" s="188" t="s">
        <v>450</v>
      </c>
      <c r="B3554" s="8" t="str">
        <f>IF(ISNA(VLOOKUP(CONCATENATE(A3554,C3554),ARIS!$A$1:$A$959,1,FALSE)),"","ARIS")</f>
        <v>ARIS</v>
      </c>
      <c r="C3554" s="223" t="s">
        <v>3146</v>
      </c>
      <c r="D3554" s="162" t="s">
        <v>377</v>
      </c>
      <c r="E3554" s="224">
        <v>1200</v>
      </c>
      <c r="F3554" s="224"/>
      <c r="G3554" s="224"/>
      <c r="H3554" s="164">
        <v>681.64029197080288</v>
      </c>
      <c r="I3554" s="164"/>
      <c r="J3554" s="165">
        <v>1142.0099849999999</v>
      </c>
    </row>
    <row r="3555" spans="1:18" hidden="1">
      <c r="A3555" s="188" t="s">
        <v>2518</v>
      </c>
      <c r="B3555" s="8" t="str">
        <f>IF(ISNA(VLOOKUP(CONCATENATE(A3555,C3555),ARIS!$A$1:$A$959,1,FALSE)),"","ARIS")</f>
        <v>ARIS</v>
      </c>
      <c r="C3555" s="223" t="s">
        <v>3145</v>
      </c>
      <c r="D3555" s="162" t="s">
        <v>377</v>
      </c>
      <c r="E3555" s="224">
        <v>1824</v>
      </c>
      <c r="F3555" s="224"/>
      <c r="G3555" s="224"/>
      <c r="H3555" s="164">
        <v>324.70072992700727</v>
      </c>
      <c r="I3555" s="164"/>
      <c r="J3555" s="165">
        <v>9848.0887785000014</v>
      </c>
    </row>
    <row r="3556" spans="1:18" hidden="1">
      <c r="A3556" s="188" t="s">
        <v>2518</v>
      </c>
      <c r="B3556" s="8" t="str">
        <f>IF(ISNA(VLOOKUP(CONCATENATE(A3556,C3556),ARIS!$A$1:$A$959,1,FALSE)),"","ARIS")</f>
        <v>ARIS</v>
      </c>
      <c r="C3556" s="223" t="s">
        <v>451</v>
      </c>
      <c r="D3556" s="162" t="s">
        <v>2424</v>
      </c>
      <c r="E3556" s="224">
        <v>1200</v>
      </c>
      <c r="F3556" s="224"/>
      <c r="G3556" s="224"/>
      <c r="H3556" s="164">
        <v>681.64029197080288</v>
      </c>
      <c r="I3556" s="164"/>
      <c r="J3556" s="165">
        <v>1142.010278</v>
      </c>
    </row>
    <row r="3557" spans="1:18" hidden="1">
      <c r="A3557" s="188" t="s">
        <v>450</v>
      </c>
      <c r="B3557" s="162" t="s">
        <v>4511</v>
      </c>
      <c r="C3557" s="223"/>
      <c r="D3557" s="162" t="s">
        <v>2424</v>
      </c>
      <c r="E3557" s="224">
        <v>1200</v>
      </c>
      <c r="F3557" s="224"/>
      <c r="G3557" s="224"/>
      <c r="H3557" s="164">
        <v>856</v>
      </c>
      <c r="I3557" s="164"/>
      <c r="J3557" s="165">
        <v>2451</v>
      </c>
      <c r="M3557" s="165">
        <v>515</v>
      </c>
      <c r="O3557" s="165">
        <v>1836</v>
      </c>
      <c r="R3557" s="165">
        <v>10035</v>
      </c>
    </row>
    <row r="3558" spans="1:18" hidden="1">
      <c r="A3558" s="138" t="s">
        <v>450</v>
      </c>
      <c r="B3558" s="8" t="str">
        <f>IF(ISNA(VLOOKUP(CONCATENATE(A3558,C3558),EUS!$B$2:$B$1939,1,FALSE)),"","End Use Study")</f>
        <v>End Use Study</v>
      </c>
      <c r="C3558" s="14" t="s">
        <v>2123</v>
      </c>
      <c r="D3558" s="162" t="s">
        <v>1980</v>
      </c>
      <c r="E3558" s="15"/>
      <c r="F3558" s="15"/>
      <c r="G3558" s="15"/>
      <c r="H3558" s="164"/>
      <c r="I3558" s="164"/>
      <c r="J3558" s="7"/>
      <c r="L3558" s="6"/>
    </row>
    <row r="3559" spans="1:18" hidden="1">
      <c r="A3559" s="138" t="s">
        <v>450</v>
      </c>
      <c r="B3559" s="8" t="str">
        <f>IF(ISNA(VLOOKUP(CONCATENATE(A3559,C3559),EUS!$B$2:$B$1939,1,FALSE)),"","End Use Study")</f>
        <v>End Use Study</v>
      </c>
      <c r="C3559" s="14" t="s">
        <v>2124</v>
      </c>
      <c r="D3559" s="162" t="s">
        <v>1980</v>
      </c>
      <c r="E3559" s="15"/>
      <c r="F3559" s="15"/>
      <c r="G3559" s="15"/>
      <c r="H3559" s="164"/>
      <c r="I3559" s="164"/>
      <c r="J3559" s="7"/>
      <c r="L3559" s="6"/>
    </row>
    <row r="3560" spans="1:18" hidden="1">
      <c r="A3560" s="187" t="s">
        <v>450</v>
      </c>
      <c r="B3560" s="167" t="s">
        <v>4456</v>
      </c>
      <c r="C3560" s="239" t="s">
        <v>444</v>
      </c>
      <c r="D3560" s="6" t="str">
        <f>IF(OR(ISNUMBER(SEARCH('[1]Lookup for use classification'!$B$1,C3560)),ISNUMBER(SEARCH('[1]Lookup for use classification'!$C$1,C3560)),ISNUMBER(SEARCH('[1]Lookup for use classification'!$D$1,C3560)),ISNUMBER(SEARCH('[1]Lookup for use classification'!$E$1,C3560))),'[1]Lookup for use classification'!$A$1,IF(ISNUMBER(SEARCH('[1]Lookup for use classification'!$B$2,C3560)),'[1]Lookup for use classification'!$A$2,IF(ISNUMBER(SEARCH('[1]Lookup for use classification'!$B$3,C3560)),'[1]Lookup for use classification'!$A$3,IF(OR(ISNUMBER(SEARCH('[1]Lookup for use classification'!$B$4,C3560)),ISNUMBER(SEARCH('[1]Lookup for use classification'!$C$4,C3560)),ISNUMBER(SEARCH('[1]Lookup for use classification'!$D$4,C3560)),ISNUMBER(SEARCH('[1]Lookup for use classification'!$E$4,C3560))),'[1]Lookup for use classification'!$A$4,IF(OR(ISNUMBER(SEARCH('[1]Lookup for use classification'!$B$5,C3560)),ISNUMBER(SEARCH('[1]Lookup for use classification'!$C$5,C3560)),ISNUMBER(SEARCH('[1]Lookup for use classification'!$D$5,C3560))),'[1]Lookup for use classification'!$A$5,IF(OR(ISNUMBER(SEARCH('[1]Lookup for use classification'!$B$7,C3560)),ISNUMBER(SEARCH('[1]Lookup for use classification'!$C$7,C3560)),ISNUMBER(SEARCH('[1]Lookup for use classification'!$D$7,C3560))),'[1]Lookup for use classification'!$A$7,IF(OR(ISNUMBER(SEARCH('[1]Lookup for use classification'!$B$9,C3560)),ISNUMBER(SEARCH('[1]Lookup for use classification'!$C$9,C3560)),ISNUMBER(SEARCH('[1]Lookup for use classification'!$D$9,C3560)),ISNUMBER(SEARCH('[1]Lookup for use classification'!$E$9,C3560)),ISNUMBER(SEARCH('[1]Lookup for use classification'!$F$9,C3560)),ISNUMBER(SEARCH('[1]Lookup for use classification'!$G$9,C3560)),ISNUMBER(SEARCH('[1]Lookup for use classification'!$H$9,C3560)),ISNUMBER(SEARCH('[1]Lookup for use classification'!$I$9,C3560)),ISNUMBER(SEARCH('[1]Lookup for use classification'!$J$9,C3560)),ISNUMBER(SEARCH('[1]Lookup for use classification'!$K$9,C3560))),'[1]Lookup for use classification'!$A$9,IF(OR(ISNUMBER(SEARCH('[1]Lookup for use classification'!$B$10,C3560)),ISNUMBER(SEARCH('[1]Lookup for use classification'!$C$10,C3560)),ISNUMBER(SEARCH('[1]Lookup for use classification'!$D$10,C3560)),ISNUMBER(SEARCH('[1]Lookup for use classification'!$E$10,C3560)),ISNUMBER(SEARCH('[1]Lookup for use classification'!$F$10,C3560)),ISNUMBER(SEARCH('[1]Lookup for use classification'!$G$10,C3560))),'[1]Lookup for use classification'!$A$10,IF(OR(ISNUMBER(SEARCH('[1]Lookup for use classification'!$B$11,C3560)),ISNUMBER(SEARCH('[1]Lookup for use classification'!$C$11,C3560))),'[1]Lookup for use classification'!$A$11,IF(OR(ISNUMBER(SEARCH('[1]Lookup for use classification'!$B$12,C3560)),ISNUMBER(SEARCH('[1]Lookup for use classification'!$C$12,C3560))),'[1]Lookup for use classification'!$A$12,IF(OR(ISNUMBER(SEARCH('[1]Lookup for use classification'!$B$13,C3560)),ISNUMBER(SEARCH('[1]Lookup for use classification'!$C$13,C3560)),ISNUMBER(SEARCH('[1]Lookup for use classification'!$D$13,C3560)),,ISNUMBER(SEARCH('[1]Lookup for use classification'!$C$13,C3560)),ISNUMBER(SEARCH('[1]Lookup for use classification'!$E$13,C3560))),'[1]Lookup for use classification'!$A$13,IF(OR(ISNUMBER(SEARCH('[1]Lookup for use classification'!$B$14,C3560)),ISNUMBER(SEARCH('[1]Lookup for use classification'!$C$14,C3560))),'[1]Lookup for use classification'!$A$14,"Other"))))))))))))</f>
        <v>Water &amp; Sewer</v>
      </c>
      <c r="E3560" s="240">
        <v>1008</v>
      </c>
      <c r="F3560" s="259"/>
      <c r="G3560" s="259"/>
    </row>
    <row r="3561" spans="1:18" hidden="1">
      <c r="A3561" s="187" t="s">
        <v>450</v>
      </c>
      <c r="B3561" s="167" t="s">
        <v>4456</v>
      </c>
      <c r="C3561" s="239" t="s">
        <v>456</v>
      </c>
      <c r="D3561" s="6" t="str">
        <f>IF(OR(ISNUMBER(SEARCH('[1]Lookup for use classification'!$B$1,C3561)),ISNUMBER(SEARCH('[1]Lookup for use classification'!$C$1,C3561)),ISNUMBER(SEARCH('[1]Lookup for use classification'!$D$1,C3561)),ISNUMBER(SEARCH('[1]Lookup for use classification'!$E$1,C3561))),'[1]Lookup for use classification'!$A$1,IF(ISNUMBER(SEARCH('[1]Lookup for use classification'!$B$2,C3561)),'[1]Lookup for use classification'!$A$2,IF(ISNUMBER(SEARCH('[1]Lookup for use classification'!$B$3,C3561)),'[1]Lookup for use classification'!$A$3,IF(OR(ISNUMBER(SEARCH('[1]Lookup for use classification'!$B$4,C3561)),ISNUMBER(SEARCH('[1]Lookup for use classification'!$C$4,C3561)),ISNUMBER(SEARCH('[1]Lookup for use classification'!$D$4,C3561)),ISNUMBER(SEARCH('[1]Lookup for use classification'!$E$4,C3561))),'[1]Lookup for use classification'!$A$4,IF(OR(ISNUMBER(SEARCH('[1]Lookup for use classification'!$B$5,C3561)),ISNUMBER(SEARCH('[1]Lookup for use classification'!$C$5,C3561)),ISNUMBER(SEARCH('[1]Lookup for use classification'!$D$5,C3561))),'[1]Lookup for use classification'!$A$5,IF(OR(ISNUMBER(SEARCH('[1]Lookup for use classification'!$B$7,C3561)),ISNUMBER(SEARCH('[1]Lookup for use classification'!$C$7,C3561)),ISNUMBER(SEARCH('[1]Lookup for use classification'!$D$7,C3561))),'[1]Lookup for use classification'!$A$7,IF(OR(ISNUMBER(SEARCH('[1]Lookup for use classification'!$B$9,C3561)),ISNUMBER(SEARCH('[1]Lookup for use classification'!$C$9,C3561)),ISNUMBER(SEARCH('[1]Lookup for use classification'!$D$9,C3561)),ISNUMBER(SEARCH('[1]Lookup for use classification'!$E$9,C3561)),ISNUMBER(SEARCH('[1]Lookup for use classification'!$F$9,C3561)),ISNUMBER(SEARCH('[1]Lookup for use classification'!$G$9,C3561)),ISNUMBER(SEARCH('[1]Lookup for use classification'!$H$9,C3561)),ISNUMBER(SEARCH('[1]Lookup for use classification'!$I$9,C3561)),ISNUMBER(SEARCH('[1]Lookup for use classification'!$J$9,C3561)),ISNUMBER(SEARCH('[1]Lookup for use classification'!$K$9,C3561))),'[1]Lookup for use classification'!$A$9,IF(OR(ISNUMBER(SEARCH('[1]Lookup for use classification'!$B$10,C3561)),ISNUMBER(SEARCH('[1]Lookup for use classification'!$C$10,C3561)),ISNUMBER(SEARCH('[1]Lookup for use classification'!$D$10,C3561)),ISNUMBER(SEARCH('[1]Lookup for use classification'!$E$10,C3561)),ISNUMBER(SEARCH('[1]Lookup for use classification'!$F$10,C3561)),ISNUMBER(SEARCH('[1]Lookup for use classification'!$G$10,C3561))),'[1]Lookup for use classification'!$A$10,IF(OR(ISNUMBER(SEARCH('[1]Lookup for use classification'!$B$11,C3561)),ISNUMBER(SEARCH('[1]Lookup for use classification'!$C$11,C3561))),'[1]Lookup for use classification'!$A$11,IF(OR(ISNUMBER(SEARCH('[1]Lookup for use classification'!$B$12,C3561)),ISNUMBER(SEARCH('[1]Lookup for use classification'!$C$12,C3561))),'[1]Lookup for use classification'!$A$12,IF(OR(ISNUMBER(SEARCH('[1]Lookup for use classification'!$B$13,C3561)),ISNUMBER(SEARCH('[1]Lookup for use classification'!$C$13,C3561)),ISNUMBER(SEARCH('[1]Lookup for use classification'!$D$13,C3561)),,ISNUMBER(SEARCH('[1]Lookup for use classification'!$C$13,C3561)),ISNUMBER(SEARCH('[1]Lookup for use classification'!$E$13,C3561))),'[1]Lookup for use classification'!$A$13,IF(OR(ISNUMBER(SEARCH('[1]Lookup for use classification'!$B$14,C3561)),ISNUMBER(SEARCH('[1]Lookup for use classification'!$C$14,C3561))),'[1]Lookup for use classification'!$A$14,"Other"))))))))))))</f>
        <v>Water &amp; Sewer</v>
      </c>
      <c r="E3561" s="240">
        <v>2262</v>
      </c>
      <c r="F3561" s="259"/>
      <c r="G3561" s="259"/>
    </row>
    <row r="3562" spans="1:18" hidden="1">
      <c r="A3562" s="187" t="s">
        <v>450</v>
      </c>
      <c r="B3562" s="167" t="s">
        <v>4456</v>
      </c>
      <c r="C3562" s="239" t="s">
        <v>455</v>
      </c>
      <c r="D3562" s="6" t="str">
        <f>IF(OR(ISNUMBER(SEARCH('[1]Lookup for use classification'!$B$1,C3562)),ISNUMBER(SEARCH('[1]Lookup for use classification'!$C$1,C3562)),ISNUMBER(SEARCH('[1]Lookup for use classification'!$D$1,C3562)),ISNUMBER(SEARCH('[1]Lookup for use classification'!$E$1,C3562))),'[1]Lookup for use classification'!$A$1,IF(ISNUMBER(SEARCH('[1]Lookup for use classification'!$B$2,C3562)),'[1]Lookup for use classification'!$A$2,IF(ISNUMBER(SEARCH('[1]Lookup for use classification'!$B$3,C3562)),'[1]Lookup for use classification'!$A$3,IF(OR(ISNUMBER(SEARCH('[1]Lookup for use classification'!$B$4,C3562)),ISNUMBER(SEARCH('[1]Lookup for use classification'!$C$4,C3562)),ISNUMBER(SEARCH('[1]Lookup for use classification'!$D$4,C3562)),ISNUMBER(SEARCH('[1]Lookup for use classification'!$E$4,C3562))),'[1]Lookup for use classification'!$A$4,IF(OR(ISNUMBER(SEARCH('[1]Lookup for use classification'!$B$5,C3562)),ISNUMBER(SEARCH('[1]Lookup for use classification'!$C$5,C3562)),ISNUMBER(SEARCH('[1]Lookup for use classification'!$D$5,C3562))),'[1]Lookup for use classification'!$A$5,IF(OR(ISNUMBER(SEARCH('[1]Lookup for use classification'!$B$7,C3562)),ISNUMBER(SEARCH('[1]Lookup for use classification'!$C$7,C3562)),ISNUMBER(SEARCH('[1]Lookup for use classification'!$D$7,C3562))),'[1]Lookup for use classification'!$A$7,IF(OR(ISNUMBER(SEARCH('[1]Lookup for use classification'!$B$9,C3562)),ISNUMBER(SEARCH('[1]Lookup for use classification'!$C$9,C3562)),ISNUMBER(SEARCH('[1]Lookup for use classification'!$D$9,C3562)),ISNUMBER(SEARCH('[1]Lookup for use classification'!$E$9,C3562)),ISNUMBER(SEARCH('[1]Lookup for use classification'!$F$9,C3562)),ISNUMBER(SEARCH('[1]Lookup for use classification'!$G$9,C3562)),ISNUMBER(SEARCH('[1]Lookup for use classification'!$H$9,C3562)),ISNUMBER(SEARCH('[1]Lookup for use classification'!$I$9,C3562)),ISNUMBER(SEARCH('[1]Lookup for use classification'!$J$9,C3562)),ISNUMBER(SEARCH('[1]Lookup for use classification'!$K$9,C3562))),'[1]Lookup for use classification'!$A$9,IF(OR(ISNUMBER(SEARCH('[1]Lookup for use classification'!$B$10,C3562)),ISNUMBER(SEARCH('[1]Lookup for use classification'!$C$10,C3562)),ISNUMBER(SEARCH('[1]Lookup for use classification'!$D$10,C3562)),ISNUMBER(SEARCH('[1]Lookup for use classification'!$E$10,C3562)),ISNUMBER(SEARCH('[1]Lookup for use classification'!$F$10,C3562)),ISNUMBER(SEARCH('[1]Lookup for use classification'!$G$10,C3562))),'[1]Lookup for use classification'!$A$10,IF(OR(ISNUMBER(SEARCH('[1]Lookup for use classification'!$B$11,C3562)),ISNUMBER(SEARCH('[1]Lookup for use classification'!$C$11,C3562))),'[1]Lookup for use classification'!$A$11,IF(OR(ISNUMBER(SEARCH('[1]Lookup for use classification'!$B$12,C3562)),ISNUMBER(SEARCH('[1]Lookup for use classification'!$C$12,C3562))),'[1]Lookup for use classification'!$A$12,IF(OR(ISNUMBER(SEARCH('[1]Lookup for use classification'!$B$13,C3562)),ISNUMBER(SEARCH('[1]Lookup for use classification'!$C$13,C3562)),ISNUMBER(SEARCH('[1]Lookup for use classification'!$D$13,C3562)),,ISNUMBER(SEARCH('[1]Lookup for use classification'!$C$13,C3562)),ISNUMBER(SEARCH('[1]Lookup for use classification'!$E$13,C3562))),'[1]Lookup for use classification'!$A$13,IF(OR(ISNUMBER(SEARCH('[1]Lookup for use classification'!$B$14,C3562)),ISNUMBER(SEARCH('[1]Lookup for use classification'!$C$14,C3562))),'[1]Lookup for use classification'!$A$14,"Other"))))))))))))</f>
        <v>Water &amp; Sewer</v>
      </c>
      <c r="E3562" s="240"/>
      <c r="F3562" s="259" t="s">
        <v>6</v>
      </c>
      <c r="G3562" s="259" t="s">
        <v>11</v>
      </c>
    </row>
    <row r="3563" spans="1:18" hidden="1">
      <c r="A3563" s="185" t="s">
        <v>727</v>
      </c>
      <c r="B3563" s="167" t="s">
        <v>4456</v>
      </c>
      <c r="C3563" s="236" t="s">
        <v>629</v>
      </c>
      <c r="D3563" s="6" t="str">
        <f>IF(OR(ISNUMBER(SEARCH('[1]Lookup for use classification'!$B$1,C3563)),ISNUMBER(SEARCH('[1]Lookup for use classification'!$C$1,C3563)),ISNUMBER(SEARCH('[1]Lookup for use classification'!$D$1,C3563)),ISNUMBER(SEARCH('[1]Lookup for use classification'!$E$1,C3563))),'[1]Lookup for use classification'!$A$1,IF(ISNUMBER(SEARCH('[1]Lookup for use classification'!$B$2,C3563)),'[1]Lookup for use classification'!$A$2,IF(ISNUMBER(SEARCH('[1]Lookup for use classification'!$B$3,C3563)),'[1]Lookup for use classification'!$A$3,IF(OR(ISNUMBER(SEARCH('[1]Lookup for use classification'!$B$4,C3563)),ISNUMBER(SEARCH('[1]Lookup for use classification'!$C$4,C3563)),ISNUMBER(SEARCH('[1]Lookup for use classification'!$D$4,C3563)),ISNUMBER(SEARCH('[1]Lookup for use classification'!$E$4,C3563))),'[1]Lookup for use classification'!$A$4,IF(OR(ISNUMBER(SEARCH('[1]Lookup for use classification'!$B$5,C3563)),ISNUMBER(SEARCH('[1]Lookup for use classification'!$C$5,C3563)),ISNUMBER(SEARCH('[1]Lookup for use classification'!$D$5,C3563))),'[1]Lookup for use classification'!$A$5,IF(OR(ISNUMBER(SEARCH('[1]Lookup for use classification'!$B$7,C3563)),ISNUMBER(SEARCH('[1]Lookup for use classification'!$C$7,C3563)),ISNUMBER(SEARCH('[1]Lookup for use classification'!$D$7,C3563))),'[1]Lookup for use classification'!$A$7,IF(OR(ISNUMBER(SEARCH('[1]Lookup for use classification'!$B$9,C3563)),ISNUMBER(SEARCH('[1]Lookup for use classification'!$C$9,C3563)),ISNUMBER(SEARCH('[1]Lookup for use classification'!$D$9,C3563)),ISNUMBER(SEARCH('[1]Lookup for use classification'!$E$9,C3563)),ISNUMBER(SEARCH('[1]Lookup for use classification'!$F$9,C3563)),ISNUMBER(SEARCH('[1]Lookup for use classification'!$G$9,C3563)),ISNUMBER(SEARCH('[1]Lookup for use classification'!$H$9,C3563)),ISNUMBER(SEARCH('[1]Lookup for use classification'!$I$9,C3563)),ISNUMBER(SEARCH('[1]Lookup for use classification'!$J$9,C3563)),ISNUMBER(SEARCH('[1]Lookup for use classification'!$K$9,C3563))),'[1]Lookup for use classification'!$A$9,IF(OR(ISNUMBER(SEARCH('[1]Lookup for use classification'!$B$10,C3563)),ISNUMBER(SEARCH('[1]Lookup for use classification'!$C$10,C3563)),ISNUMBER(SEARCH('[1]Lookup for use classification'!$D$10,C3563)),ISNUMBER(SEARCH('[1]Lookup for use classification'!$E$10,C3563)),ISNUMBER(SEARCH('[1]Lookup for use classification'!$F$10,C3563)),ISNUMBER(SEARCH('[1]Lookup for use classification'!$G$10,C3563))),'[1]Lookup for use classification'!$A$10,IF(OR(ISNUMBER(SEARCH('[1]Lookup for use classification'!$B$11,C3563)),ISNUMBER(SEARCH('[1]Lookup for use classification'!$C$11,C3563))),'[1]Lookup for use classification'!$A$11,IF(OR(ISNUMBER(SEARCH('[1]Lookup for use classification'!$B$12,C3563)),ISNUMBER(SEARCH('[1]Lookup for use classification'!$C$12,C3563))),'[1]Lookup for use classification'!$A$12,IF(OR(ISNUMBER(SEARCH('[1]Lookup for use classification'!$B$13,C3563)),ISNUMBER(SEARCH('[1]Lookup for use classification'!$C$13,C3563)),ISNUMBER(SEARCH('[1]Lookup for use classification'!$D$13,C3563)),,ISNUMBER(SEARCH('[1]Lookup for use classification'!$C$13,C3563)),ISNUMBER(SEARCH('[1]Lookup for use classification'!$E$13,C3563))),'[1]Lookup for use classification'!$A$13,IF(OR(ISNUMBER(SEARCH('[1]Lookup for use classification'!$B$14,C3563)),ISNUMBER(SEARCH('[1]Lookup for use classification'!$C$14,C3563))),'[1]Lookup for use classification'!$A$14,"Other"))))))))))))</f>
        <v>Accomodation Services</v>
      </c>
      <c r="E3563" s="237"/>
      <c r="F3563" s="238"/>
      <c r="G3563" s="238"/>
    </row>
    <row r="3564" spans="1:18" hidden="1">
      <c r="A3564" s="185" t="s">
        <v>727</v>
      </c>
      <c r="B3564" s="167" t="s">
        <v>4456</v>
      </c>
      <c r="C3564" s="236" t="s">
        <v>630</v>
      </c>
      <c r="D3564" s="6" t="str">
        <f>IF(OR(ISNUMBER(SEARCH('[1]Lookup for use classification'!$B$1,C3564)),ISNUMBER(SEARCH('[1]Lookup for use classification'!$C$1,C3564)),ISNUMBER(SEARCH('[1]Lookup for use classification'!$D$1,C3564)),ISNUMBER(SEARCH('[1]Lookup for use classification'!$E$1,C3564))),'[1]Lookup for use classification'!$A$1,IF(ISNUMBER(SEARCH('[1]Lookup for use classification'!$B$2,C3564)),'[1]Lookup for use classification'!$A$2,IF(ISNUMBER(SEARCH('[1]Lookup for use classification'!$B$3,C3564)),'[1]Lookup for use classification'!$A$3,IF(OR(ISNUMBER(SEARCH('[1]Lookup for use classification'!$B$4,C3564)),ISNUMBER(SEARCH('[1]Lookup for use classification'!$C$4,C3564)),ISNUMBER(SEARCH('[1]Lookup for use classification'!$D$4,C3564)),ISNUMBER(SEARCH('[1]Lookup for use classification'!$E$4,C3564))),'[1]Lookup for use classification'!$A$4,IF(OR(ISNUMBER(SEARCH('[1]Lookup for use classification'!$B$5,C3564)),ISNUMBER(SEARCH('[1]Lookup for use classification'!$C$5,C3564)),ISNUMBER(SEARCH('[1]Lookup for use classification'!$D$5,C3564))),'[1]Lookup for use classification'!$A$5,IF(OR(ISNUMBER(SEARCH('[1]Lookup for use classification'!$B$7,C3564)),ISNUMBER(SEARCH('[1]Lookup for use classification'!$C$7,C3564)),ISNUMBER(SEARCH('[1]Lookup for use classification'!$D$7,C3564))),'[1]Lookup for use classification'!$A$7,IF(OR(ISNUMBER(SEARCH('[1]Lookup for use classification'!$B$9,C3564)),ISNUMBER(SEARCH('[1]Lookup for use classification'!$C$9,C3564)),ISNUMBER(SEARCH('[1]Lookup for use classification'!$D$9,C3564)),ISNUMBER(SEARCH('[1]Lookup for use classification'!$E$9,C3564)),ISNUMBER(SEARCH('[1]Lookup for use classification'!$F$9,C3564)),ISNUMBER(SEARCH('[1]Lookup for use classification'!$G$9,C3564)),ISNUMBER(SEARCH('[1]Lookup for use classification'!$H$9,C3564)),ISNUMBER(SEARCH('[1]Lookup for use classification'!$I$9,C3564)),ISNUMBER(SEARCH('[1]Lookup for use classification'!$J$9,C3564)),ISNUMBER(SEARCH('[1]Lookup for use classification'!$K$9,C3564))),'[1]Lookup for use classification'!$A$9,IF(OR(ISNUMBER(SEARCH('[1]Lookup for use classification'!$B$10,C3564)),ISNUMBER(SEARCH('[1]Lookup for use classification'!$C$10,C3564)),ISNUMBER(SEARCH('[1]Lookup for use classification'!$D$10,C3564)),ISNUMBER(SEARCH('[1]Lookup for use classification'!$E$10,C3564)),ISNUMBER(SEARCH('[1]Lookup for use classification'!$F$10,C3564)),ISNUMBER(SEARCH('[1]Lookup for use classification'!$G$10,C3564))),'[1]Lookup for use classification'!$A$10,IF(OR(ISNUMBER(SEARCH('[1]Lookup for use classification'!$B$11,C3564)),ISNUMBER(SEARCH('[1]Lookup for use classification'!$C$11,C3564))),'[1]Lookup for use classification'!$A$11,IF(OR(ISNUMBER(SEARCH('[1]Lookup for use classification'!$B$12,C3564)),ISNUMBER(SEARCH('[1]Lookup for use classification'!$C$12,C3564))),'[1]Lookup for use classification'!$A$12,IF(OR(ISNUMBER(SEARCH('[1]Lookup for use classification'!$B$13,C3564)),ISNUMBER(SEARCH('[1]Lookup for use classification'!$C$13,C3564)),ISNUMBER(SEARCH('[1]Lookup for use classification'!$D$13,C3564)),,ISNUMBER(SEARCH('[1]Lookup for use classification'!$C$13,C3564)),ISNUMBER(SEARCH('[1]Lookup for use classification'!$E$13,C3564))),'[1]Lookup for use classification'!$A$13,IF(OR(ISNUMBER(SEARCH('[1]Lookup for use classification'!$B$14,C3564)),ISNUMBER(SEARCH('[1]Lookup for use classification'!$C$14,C3564))),'[1]Lookup for use classification'!$A$14,"Other"))))))))))))</f>
        <v>Accomodation Services</v>
      </c>
      <c r="E3564" s="237"/>
      <c r="F3564" s="238"/>
      <c r="G3564" s="238"/>
    </row>
    <row r="3565" spans="1:18" hidden="1">
      <c r="A3565" s="138" t="s">
        <v>727</v>
      </c>
      <c r="B3565" s="8" t="str">
        <f>IF(ISNA(VLOOKUP(CONCATENATE(A3565,C3565),EUS!$B$2:$B$1939,1,FALSE)),"","End Use Study")</f>
        <v>End Use Study</v>
      </c>
      <c r="C3565" s="14" t="s">
        <v>741</v>
      </c>
      <c r="D3565" s="162" t="s">
        <v>3335</v>
      </c>
      <c r="E3565" s="15">
        <v>10511</v>
      </c>
      <c r="F3565" s="15"/>
      <c r="G3565" s="15"/>
      <c r="H3565" s="164">
        <v>7382</v>
      </c>
      <c r="I3565" s="164"/>
      <c r="J3565" s="7">
        <v>118289</v>
      </c>
      <c r="L3565" s="6"/>
    </row>
    <row r="3566" spans="1:18" hidden="1">
      <c r="A3566" s="188" t="s">
        <v>727</v>
      </c>
      <c r="B3566" s="8" t="str">
        <f>IF(ISNA(VLOOKUP(CONCATENATE(A3566,C3566),ARIS!$A$1:$A$959,1,FALSE)),"","ARIS")</f>
        <v>ARIS</v>
      </c>
      <c r="C3566" s="221" t="s">
        <v>3523</v>
      </c>
      <c r="D3566" s="162" t="s">
        <v>3335</v>
      </c>
      <c r="E3566" s="222">
        <v>16046</v>
      </c>
      <c r="F3566" s="222"/>
      <c r="G3566" s="222"/>
      <c r="H3566" s="164">
        <v>5114.5985401459857</v>
      </c>
      <c r="I3566" s="164"/>
      <c r="J3566" s="165">
        <v>66190.262373666657</v>
      </c>
    </row>
    <row r="3567" spans="1:18" hidden="1">
      <c r="A3567" s="187" t="s">
        <v>727</v>
      </c>
      <c r="B3567" s="167" t="s">
        <v>4456</v>
      </c>
      <c r="C3567" s="236" t="s">
        <v>737</v>
      </c>
      <c r="D3567" s="6" t="str">
        <f>IF(OR(ISNUMBER(SEARCH('[1]Lookup for use classification'!$B$1,C3567)),ISNUMBER(SEARCH('[1]Lookup for use classification'!$C$1,C3567)),ISNUMBER(SEARCH('[1]Lookup for use classification'!$D$1,C3567)),ISNUMBER(SEARCH('[1]Lookup for use classification'!$E$1,C3567))),'[1]Lookup for use classification'!$A$1,IF(ISNUMBER(SEARCH('[1]Lookup for use classification'!$B$2,C3567)),'[1]Lookup for use classification'!$A$2,IF(ISNUMBER(SEARCH('[1]Lookup for use classification'!$B$3,C3567)),'[1]Lookup for use classification'!$A$3,IF(OR(ISNUMBER(SEARCH('[1]Lookup for use classification'!$B$4,C3567)),ISNUMBER(SEARCH('[1]Lookup for use classification'!$C$4,C3567)),ISNUMBER(SEARCH('[1]Lookup for use classification'!$D$4,C3567)),ISNUMBER(SEARCH('[1]Lookup for use classification'!$E$4,C3567))),'[1]Lookup for use classification'!$A$4,IF(OR(ISNUMBER(SEARCH('[1]Lookup for use classification'!$B$5,C3567)),ISNUMBER(SEARCH('[1]Lookup for use classification'!$C$5,C3567)),ISNUMBER(SEARCH('[1]Lookup for use classification'!$D$5,C3567))),'[1]Lookup for use classification'!$A$5,IF(OR(ISNUMBER(SEARCH('[1]Lookup for use classification'!$B$7,C3567)),ISNUMBER(SEARCH('[1]Lookup for use classification'!$C$7,C3567)),ISNUMBER(SEARCH('[1]Lookup for use classification'!$D$7,C3567))),'[1]Lookup for use classification'!$A$7,IF(OR(ISNUMBER(SEARCH('[1]Lookup for use classification'!$B$9,C3567)),ISNUMBER(SEARCH('[1]Lookup for use classification'!$C$9,C3567)),ISNUMBER(SEARCH('[1]Lookup for use classification'!$D$9,C3567)),ISNUMBER(SEARCH('[1]Lookup for use classification'!$E$9,C3567)),ISNUMBER(SEARCH('[1]Lookup for use classification'!$F$9,C3567)),ISNUMBER(SEARCH('[1]Lookup for use classification'!$G$9,C3567)),ISNUMBER(SEARCH('[1]Lookup for use classification'!$H$9,C3567)),ISNUMBER(SEARCH('[1]Lookup for use classification'!$I$9,C3567)),ISNUMBER(SEARCH('[1]Lookup for use classification'!$J$9,C3567)),ISNUMBER(SEARCH('[1]Lookup for use classification'!$K$9,C3567))),'[1]Lookup for use classification'!$A$9,IF(OR(ISNUMBER(SEARCH('[1]Lookup for use classification'!$B$10,C3567)),ISNUMBER(SEARCH('[1]Lookup for use classification'!$C$10,C3567)),ISNUMBER(SEARCH('[1]Lookup for use classification'!$D$10,C3567)),ISNUMBER(SEARCH('[1]Lookup for use classification'!$E$10,C3567)),ISNUMBER(SEARCH('[1]Lookup for use classification'!$F$10,C3567)),ISNUMBER(SEARCH('[1]Lookup for use classification'!$G$10,C3567))),'[1]Lookup for use classification'!$A$10,IF(OR(ISNUMBER(SEARCH('[1]Lookup for use classification'!$B$11,C3567)),ISNUMBER(SEARCH('[1]Lookup for use classification'!$C$11,C3567))),'[1]Lookup for use classification'!$A$11,IF(OR(ISNUMBER(SEARCH('[1]Lookup for use classification'!$B$12,C3567)),ISNUMBER(SEARCH('[1]Lookup for use classification'!$C$12,C3567))),'[1]Lookup for use classification'!$A$12,IF(OR(ISNUMBER(SEARCH('[1]Lookup for use classification'!$B$13,C3567)),ISNUMBER(SEARCH('[1]Lookup for use classification'!$C$13,C3567)),ISNUMBER(SEARCH('[1]Lookup for use classification'!$D$13,C3567)),,ISNUMBER(SEARCH('[1]Lookup for use classification'!$C$13,C3567)),ISNUMBER(SEARCH('[1]Lookup for use classification'!$E$13,C3567))),'[1]Lookup for use classification'!$A$13,IF(OR(ISNUMBER(SEARCH('[1]Lookup for use classification'!$B$14,C3567)),ISNUMBER(SEARCH('[1]Lookup for use classification'!$C$14,C3567))),'[1]Lookup for use classification'!$A$14,"Other"))))))))))))</f>
        <v>Education - K - 12</v>
      </c>
      <c r="E3567" s="237"/>
      <c r="F3567" s="236" t="s">
        <v>733</v>
      </c>
      <c r="G3567" s="238" t="s">
        <v>654</v>
      </c>
    </row>
    <row r="3568" spans="1:18" hidden="1">
      <c r="A3568" s="187" t="s">
        <v>727</v>
      </c>
      <c r="B3568" s="167" t="s">
        <v>4456</v>
      </c>
      <c r="C3568" s="236" t="s">
        <v>743</v>
      </c>
      <c r="D3568" s="6" t="str">
        <f>IF(OR(ISNUMBER(SEARCH('[1]Lookup for use classification'!$B$1,C3568)),ISNUMBER(SEARCH('[1]Lookup for use classification'!$C$1,C3568)),ISNUMBER(SEARCH('[1]Lookup for use classification'!$D$1,C3568)),ISNUMBER(SEARCH('[1]Lookup for use classification'!$E$1,C3568))),'[1]Lookup for use classification'!$A$1,IF(ISNUMBER(SEARCH('[1]Lookup for use classification'!$B$2,C3568)),'[1]Lookup for use classification'!$A$2,IF(ISNUMBER(SEARCH('[1]Lookup for use classification'!$B$3,C3568)),'[1]Lookup for use classification'!$A$3,IF(OR(ISNUMBER(SEARCH('[1]Lookup for use classification'!$B$4,C3568)),ISNUMBER(SEARCH('[1]Lookup for use classification'!$C$4,C3568)),ISNUMBER(SEARCH('[1]Lookup for use classification'!$D$4,C3568)),ISNUMBER(SEARCH('[1]Lookup for use classification'!$E$4,C3568))),'[1]Lookup for use classification'!$A$4,IF(OR(ISNUMBER(SEARCH('[1]Lookup for use classification'!$B$5,C3568)),ISNUMBER(SEARCH('[1]Lookup for use classification'!$C$5,C3568)),ISNUMBER(SEARCH('[1]Lookup for use classification'!$D$5,C3568))),'[1]Lookup for use classification'!$A$5,IF(OR(ISNUMBER(SEARCH('[1]Lookup for use classification'!$B$7,C3568)),ISNUMBER(SEARCH('[1]Lookup for use classification'!$C$7,C3568)),ISNUMBER(SEARCH('[1]Lookup for use classification'!$D$7,C3568))),'[1]Lookup for use classification'!$A$7,IF(OR(ISNUMBER(SEARCH('[1]Lookup for use classification'!$B$9,C3568)),ISNUMBER(SEARCH('[1]Lookup for use classification'!$C$9,C3568)),ISNUMBER(SEARCH('[1]Lookup for use classification'!$D$9,C3568)),ISNUMBER(SEARCH('[1]Lookup for use classification'!$E$9,C3568)),ISNUMBER(SEARCH('[1]Lookup for use classification'!$F$9,C3568)),ISNUMBER(SEARCH('[1]Lookup for use classification'!$G$9,C3568)),ISNUMBER(SEARCH('[1]Lookup for use classification'!$H$9,C3568)),ISNUMBER(SEARCH('[1]Lookup for use classification'!$I$9,C3568)),ISNUMBER(SEARCH('[1]Lookup for use classification'!$J$9,C3568)),ISNUMBER(SEARCH('[1]Lookup for use classification'!$K$9,C3568))),'[1]Lookup for use classification'!$A$9,IF(OR(ISNUMBER(SEARCH('[1]Lookup for use classification'!$B$10,C3568)),ISNUMBER(SEARCH('[1]Lookup for use classification'!$C$10,C3568)),ISNUMBER(SEARCH('[1]Lookup for use classification'!$D$10,C3568)),ISNUMBER(SEARCH('[1]Lookup for use classification'!$E$10,C3568)),ISNUMBER(SEARCH('[1]Lookup for use classification'!$F$10,C3568)),ISNUMBER(SEARCH('[1]Lookup for use classification'!$G$10,C3568))),'[1]Lookup for use classification'!$A$10,IF(OR(ISNUMBER(SEARCH('[1]Lookup for use classification'!$B$11,C3568)),ISNUMBER(SEARCH('[1]Lookup for use classification'!$C$11,C3568))),'[1]Lookup for use classification'!$A$11,IF(OR(ISNUMBER(SEARCH('[1]Lookup for use classification'!$B$12,C3568)),ISNUMBER(SEARCH('[1]Lookup for use classification'!$C$12,C3568))),'[1]Lookup for use classification'!$A$12,IF(OR(ISNUMBER(SEARCH('[1]Lookup for use classification'!$B$13,C3568)),ISNUMBER(SEARCH('[1]Lookup for use classification'!$C$13,C3568)),ISNUMBER(SEARCH('[1]Lookup for use classification'!$D$13,C3568)),,ISNUMBER(SEARCH('[1]Lookup for use classification'!$C$13,C3568)),ISNUMBER(SEARCH('[1]Lookup for use classification'!$E$13,C3568))),'[1]Lookup for use classification'!$A$13,IF(OR(ISNUMBER(SEARCH('[1]Lookup for use classification'!$B$14,C3568)),ISNUMBER(SEARCH('[1]Lookup for use classification'!$C$14,C3568))),'[1]Lookup for use classification'!$A$14,"Other"))))))))))))</f>
        <v>Education - K - 12</v>
      </c>
      <c r="E3568" s="237"/>
      <c r="F3568" s="236" t="s">
        <v>733</v>
      </c>
      <c r="G3568" s="238" t="s">
        <v>654</v>
      </c>
    </row>
    <row r="3569" spans="1:12" hidden="1">
      <c r="A3569" s="187" t="s">
        <v>727</v>
      </c>
      <c r="B3569" s="167" t="s">
        <v>4456</v>
      </c>
      <c r="C3569" s="236" t="s">
        <v>147</v>
      </c>
      <c r="D3569" s="6" t="str">
        <f>IF(OR(ISNUMBER(SEARCH('[1]Lookup for use classification'!$B$1,C3569)),ISNUMBER(SEARCH('[1]Lookup for use classification'!$C$1,C3569)),ISNUMBER(SEARCH('[1]Lookup for use classification'!$D$1,C3569)),ISNUMBER(SEARCH('[1]Lookup for use classification'!$E$1,C3569))),'[1]Lookup for use classification'!$A$1,IF(ISNUMBER(SEARCH('[1]Lookup for use classification'!$B$2,C3569)),'[1]Lookup for use classification'!$A$2,IF(ISNUMBER(SEARCH('[1]Lookup for use classification'!$B$3,C3569)),'[1]Lookup for use classification'!$A$3,IF(OR(ISNUMBER(SEARCH('[1]Lookup for use classification'!$B$4,C3569)),ISNUMBER(SEARCH('[1]Lookup for use classification'!$C$4,C3569)),ISNUMBER(SEARCH('[1]Lookup for use classification'!$D$4,C3569)),ISNUMBER(SEARCH('[1]Lookup for use classification'!$E$4,C3569))),'[1]Lookup for use classification'!$A$4,IF(OR(ISNUMBER(SEARCH('[1]Lookup for use classification'!$B$5,C3569)),ISNUMBER(SEARCH('[1]Lookup for use classification'!$C$5,C3569)),ISNUMBER(SEARCH('[1]Lookup for use classification'!$D$5,C3569))),'[1]Lookup for use classification'!$A$5,IF(OR(ISNUMBER(SEARCH('[1]Lookup for use classification'!$B$7,C3569)),ISNUMBER(SEARCH('[1]Lookup for use classification'!$C$7,C3569)),ISNUMBER(SEARCH('[1]Lookup for use classification'!$D$7,C3569))),'[1]Lookup for use classification'!$A$7,IF(OR(ISNUMBER(SEARCH('[1]Lookup for use classification'!$B$9,C3569)),ISNUMBER(SEARCH('[1]Lookup for use classification'!$C$9,C3569)),ISNUMBER(SEARCH('[1]Lookup for use classification'!$D$9,C3569)),ISNUMBER(SEARCH('[1]Lookup for use classification'!$E$9,C3569)),ISNUMBER(SEARCH('[1]Lookup for use classification'!$F$9,C3569)),ISNUMBER(SEARCH('[1]Lookup for use classification'!$G$9,C3569)),ISNUMBER(SEARCH('[1]Lookup for use classification'!$H$9,C3569)),ISNUMBER(SEARCH('[1]Lookup for use classification'!$I$9,C3569)),ISNUMBER(SEARCH('[1]Lookup for use classification'!$J$9,C3569)),ISNUMBER(SEARCH('[1]Lookup for use classification'!$K$9,C3569))),'[1]Lookup for use classification'!$A$9,IF(OR(ISNUMBER(SEARCH('[1]Lookup for use classification'!$B$10,C3569)),ISNUMBER(SEARCH('[1]Lookup for use classification'!$C$10,C3569)),ISNUMBER(SEARCH('[1]Lookup for use classification'!$D$10,C3569)),ISNUMBER(SEARCH('[1]Lookup for use classification'!$E$10,C3569)),ISNUMBER(SEARCH('[1]Lookup for use classification'!$F$10,C3569)),ISNUMBER(SEARCH('[1]Lookup for use classification'!$G$10,C3569))),'[1]Lookup for use classification'!$A$10,IF(OR(ISNUMBER(SEARCH('[1]Lookup for use classification'!$B$11,C3569)),ISNUMBER(SEARCH('[1]Lookup for use classification'!$C$11,C3569))),'[1]Lookup for use classification'!$A$11,IF(OR(ISNUMBER(SEARCH('[1]Lookup for use classification'!$B$12,C3569)),ISNUMBER(SEARCH('[1]Lookup for use classification'!$C$12,C3569))),'[1]Lookup for use classification'!$A$12,IF(OR(ISNUMBER(SEARCH('[1]Lookup for use classification'!$B$13,C3569)),ISNUMBER(SEARCH('[1]Lookup for use classification'!$C$13,C3569)),ISNUMBER(SEARCH('[1]Lookup for use classification'!$D$13,C3569)),,ISNUMBER(SEARCH('[1]Lookup for use classification'!$C$13,C3569)),ISNUMBER(SEARCH('[1]Lookup for use classification'!$E$13,C3569))),'[1]Lookup for use classification'!$A$13,IF(OR(ISNUMBER(SEARCH('[1]Lookup for use classification'!$B$14,C3569)),ISNUMBER(SEARCH('[1]Lookup for use classification'!$C$14,C3569))),'[1]Lookup for use classification'!$A$14,"Other"))))))))))))</f>
        <v>Health Care - Hospitals</v>
      </c>
      <c r="E3569" s="237"/>
      <c r="F3569" s="238"/>
      <c r="G3569" s="238"/>
    </row>
    <row r="3570" spans="1:12" hidden="1">
      <c r="A3570" s="187" t="s">
        <v>727</v>
      </c>
      <c r="B3570" s="167" t="s">
        <v>4456</v>
      </c>
      <c r="C3570" s="236" t="s">
        <v>740</v>
      </c>
      <c r="D3570" s="6" t="str">
        <f>IF(OR(ISNUMBER(SEARCH('[1]Lookup for use classification'!$B$1,C3570)),ISNUMBER(SEARCH('[1]Lookup for use classification'!$C$1,C3570)),ISNUMBER(SEARCH('[1]Lookup for use classification'!$D$1,C3570)),ISNUMBER(SEARCH('[1]Lookup for use classification'!$E$1,C3570))),'[1]Lookup for use classification'!$A$1,IF(ISNUMBER(SEARCH('[1]Lookup for use classification'!$B$2,C3570)),'[1]Lookup for use classification'!$A$2,IF(ISNUMBER(SEARCH('[1]Lookup for use classification'!$B$3,C3570)),'[1]Lookup for use classification'!$A$3,IF(OR(ISNUMBER(SEARCH('[1]Lookup for use classification'!$B$4,C3570)),ISNUMBER(SEARCH('[1]Lookup for use classification'!$C$4,C3570)),ISNUMBER(SEARCH('[1]Lookup for use classification'!$D$4,C3570)),ISNUMBER(SEARCH('[1]Lookup for use classification'!$E$4,C3570))),'[1]Lookup for use classification'!$A$4,IF(OR(ISNUMBER(SEARCH('[1]Lookup for use classification'!$B$5,C3570)),ISNUMBER(SEARCH('[1]Lookup for use classification'!$C$5,C3570)),ISNUMBER(SEARCH('[1]Lookup for use classification'!$D$5,C3570))),'[1]Lookup for use classification'!$A$5,IF(OR(ISNUMBER(SEARCH('[1]Lookup for use classification'!$B$7,C3570)),ISNUMBER(SEARCH('[1]Lookup for use classification'!$C$7,C3570)),ISNUMBER(SEARCH('[1]Lookup for use classification'!$D$7,C3570))),'[1]Lookup for use classification'!$A$7,IF(OR(ISNUMBER(SEARCH('[1]Lookup for use classification'!$B$9,C3570)),ISNUMBER(SEARCH('[1]Lookup for use classification'!$C$9,C3570)),ISNUMBER(SEARCH('[1]Lookup for use classification'!$D$9,C3570)),ISNUMBER(SEARCH('[1]Lookup for use classification'!$E$9,C3570)),ISNUMBER(SEARCH('[1]Lookup for use classification'!$F$9,C3570)),ISNUMBER(SEARCH('[1]Lookup for use classification'!$G$9,C3570)),ISNUMBER(SEARCH('[1]Lookup for use classification'!$H$9,C3570)),ISNUMBER(SEARCH('[1]Lookup for use classification'!$I$9,C3570)),ISNUMBER(SEARCH('[1]Lookup for use classification'!$J$9,C3570)),ISNUMBER(SEARCH('[1]Lookup for use classification'!$K$9,C3570))),'[1]Lookup for use classification'!$A$9,IF(OR(ISNUMBER(SEARCH('[1]Lookup for use classification'!$B$10,C3570)),ISNUMBER(SEARCH('[1]Lookup for use classification'!$C$10,C3570)),ISNUMBER(SEARCH('[1]Lookup for use classification'!$D$10,C3570)),ISNUMBER(SEARCH('[1]Lookup for use classification'!$E$10,C3570)),ISNUMBER(SEARCH('[1]Lookup for use classification'!$F$10,C3570)),ISNUMBER(SEARCH('[1]Lookup for use classification'!$G$10,C3570))),'[1]Lookup for use classification'!$A$10,IF(OR(ISNUMBER(SEARCH('[1]Lookup for use classification'!$B$11,C3570)),ISNUMBER(SEARCH('[1]Lookup for use classification'!$C$11,C3570))),'[1]Lookup for use classification'!$A$11,IF(OR(ISNUMBER(SEARCH('[1]Lookup for use classification'!$B$12,C3570)),ISNUMBER(SEARCH('[1]Lookup for use classification'!$C$12,C3570))),'[1]Lookup for use classification'!$A$12,IF(OR(ISNUMBER(SEARCH('[1]Lookup for use classification'!$B$13,C3570)),ISNUMBER(SEARCH('[1]Lookup for use classification'!$C$13,C3570)),ISNUMBER(SEARCH('[1]Lookup for use classification'!$D$13,C3570)),,ISNUMBER(SEARCH('[1]Lookup for use classification'!$C$13,C3570)),ISNUMBER(SEARCH('[1]Lookup for use classification'!$E$13,C3570))),'[1]Lookup for use classification'!$A$13,IF(OR(ISNUMBER(SEARCH('[1]Lookup for use classification'!$B$14,C3570)),ISNUMBER(SEARCH('[1]Lookup for use classification'!$C$14,C3570))),'[1]Lookup for use classification'!$A$14,"Other"))))))))))))</f>
        <v>Health Care - Hospitals</v>
      </c>
      <c r="E3570" s="237"/>
      <c r="F3570" s="236" t="s">
        <v>733</v>
      </c>
      <c r="G3570" s="238" t="s">
        <v>654</v>
      </c>
    </row>
    <row r="3571" spans="1:12" hidden="1">
      <c r="A3571" s="187" t="s">
        <v>727</v>
      </c>
      <c r="B3571" s="167" t="s">
        <v>4456</v>
      </c>
      <c r="C3571" s="236" t="s">
        <v>732</v>
      </c>
      <c r="D3571" s="6" t="str">
        <f>IF(OR(ISNUMBER(SEARCH('[1]Lookup for use classification'!$B$1,C3571)),ISNUMBER(SEARCH('[1]Lookup for use classification'!$C$1,C3571)),ISNUMBER(SEARCH('[1]Lookup for use classification'!$D$1,C3571)),ISNUMBER(SEARCH('[1]Lookup for use classification'!$E$1,C3571))),'[1]Lookup for use classification'!$A$1,IF(ISNUMBER(SEARCH('[1]Lookup for use classification'!$B$2,C3571)),'[1]Lookup for use classification'!$A$2,IF(ISNUMBER(SEARCH('[1]Lookup for use classification'!$B$3,C3571)),'[1]Lookup for use classification'!$A$3,IF(OR(ISNUMBER(SEARCH('[1]Lookup for use classification'!$B$4,C3571)),ISNUMBER(SEARCH('[1]Lookup for use classification'!$C$4,C3571)),ISNUMBER(SEARCH('[1]Lookup for use classification'!$D$4,C3571)),ISNUMBER(SEARCH('[1]Lookup for use classification'!$E$4,C3571))),'[1]Lookup for use classification'!$A$4,IF(OR(ISNUMBER(SEARCH('[1]Lookup for use classification'!$B$5,C3571)),ISNUMBER(SEARCH('[1]Lookup for use classification'!$C$5,C3571)),ISNUMBER(SEARCH('[1]Lookup for use classification'!$D$5,C3571))),'[1]Lookup for use classification'!$A$5,IF(OR(ISNUMBER(SEARCH('[1]Lookup for use classification'!$B$7,C3571)),ISNUMBER(SEARCH('[1]Lookup for use classification'!$C$7,C3571)),ISNUMBER(SEARCH('[1]Lookup for use classification'!$D$7,C3571))),'[1]Lookup for use classification'!$A$7,IF(OR(ISNUMBER(SEARCH('[1]Lookup for use classification'!$B$9,C3571)),ISNUMBER(SEARCH('[1]Lookup for use classification'!$C$9,C3571)),ISNUMBER(SEARCH('[1]Lookup for use classification'!$D$9,C3571)),ISNUMBER(SEARCH('[1]Lookup for use classification'!$E$9,C3571)),ISNUMBER(SEARCH('[1]Lookup for use classification'!$F$9,C3571)),ISNUMBER(SEARCH('[1]Lookup for use classification'!$G$9,C3571)),ISNUMBER(SEARCH('[1]Lookup for use classification'!$H$9,C3571)),ISNUMBER(SEARCH('[1]Lookup for use classification'!$I$9,C3571)),ISNUMBER(SEARCH('[1]Lookup for use classification'!$J$9,C3571)),ISNUMBER(SEARCH('[1]Lookup for use classification'!$K$9,C3571))),'[1]Lookup for use classification'!$A$9,IF(OR(ISNUMBER(SEARCH('[1]Lookup for use classification'!$B$10,C3571)),ISNUMBER(SEARCH('[1]Lookup for use classification'!$C$10,C3571)),ISNUMBER(SEARCH('[1]Lookup for use classification'!$D$10,C3571)),ISNUMBER(SEARCH('[1]Lookup for use classification'!$E$10,C3571)),ISNUMBER(SEARCH('[1]Lookup for use classification'!$F$10,C3571)),ISNUMBER(SEARCH('[1]Lookup for use classification'!$G$10,C3571))),'[1]Lookup for use classification'!$A$10,IF(OR(ISNUMBER(SEARCH('[1]Lookup for use classification'!$B$11,C3571)),ISNUMBER(SEARCH('[1]Lookup for use classification'!$C$11,C3571))),'[1]Lookup for use classification'!$A$11,IF(OR(ISNUMBER(SEARCH('[1]Lookup for use classification'!$B$12,C3571)),ISNUMBER(SEARCH('[1]Lookup for use classification'!$C$12,C3571))),'[1]Lookup for use classification'!$A$12,IF(OR(ISNUMBER(SEARCH('[1]Lookup for use classification'!$B$13,C3571)),ISNUMBER(SEARCH('[1]Lookup for use classification'!$C$13,C3571)),ISNUMBER(SEARCH('[1]Lookup for use classification'!$D$13,C3571)),,ISNUMBER(SEARCH('[1]Lookup for use classification'!$C$13,C3571)),ISNUMBER(SEARCH('[1]Lookup for use classification'!$E$13,C3571))),'[1]Lookup for use classification'!$A$13,IF(OR(ISNUMBER(SEARCH('[1]Lookup for use classification'!$B$14,C3571)),ISNUMBER(SEARCH('[1]Lookup for use classification'!$C$14,C3571))),'[1]Lookup for use classification'!$A$14,"Other"))))))))))))</f>
        <v>Office</v>
      </c>
      <c r="E3571" s="237">
        <v>2304</v>
      </c>
      <c r="F3571" s="236" t="s">
        <v>733</v>
      </c>
      <c r="G3571" s="238" t="s">
        <v>654</v>
      </c>
    </row>
    <row r="3572" spans="1:12" hidden="1">
      <c r="A3572" s="187" t="s">
        <v>727</v>
      </c>
      <c r="B3572" s="167" t="s">
        <v>4456</v>
      </c>
      <c r="C3572" s="236" t="s">
        <v>37</v>
      </c>
      <c r="D3572" s="6" t="str">
        <f>IF(OR(ISNUMBER(SEARCH('[1]Lookup for use classification'!$B$1,C3572)),ISNUMBER(SEARCH('[1]Lookup for use classification'!$C$1,C3572)),ISNUMBER(SEARCH('[1]Lookup for use classification'!$D$1,C3572)),ISNUMBER(SEARCH('[1]Lookup for use classification'!$E$1,C3572))),'[1]Lookup for use classification'!$A$1,IF(ISNUMBER(SEARCH('[1]Lookup for use classification'!$B$2,C3572)),'[1]Lookup for use classification'!$A$2,IF(ISNUMBER(SEARCH('[1]Lookup for use classification'!$B$3,C3572)),'[1]Lookup for use classification'!$A$3,IF(OR(ISNUMBER(SEARCH('[1]Lookup for use classification'!$B$4,C3572)),ISNUMBER(SEARCH('[1]Lookup for use classification'!$C$4,C3572)),ISNUMBER(SEARCH('[1]Lookup for use classification'!$D$4,C3572)),ISNUMBER(SEARCH('[1]Lookup for use classification'!$E$4,C3572))),'[1]Lookup for use classification'!$A$4,IF(OR(ISNUMBER(SEARCH('[1]Lookup for use classification'!$B$5,C3572)),ISNUMBER(SEARCH('[1]Lookup for use classification'!$C$5,C3572)),ISNUMBER(SEARCH('[1]Lookup for use classification'!$D$5,C3572))),'[1]Lookup for use classification'!$A$5,IF(OR(ISNUMBER(SEARCH('[1]Lookup for use classification'!$B$7,C3572)),ISNUMBER(SEARCH('[1]Lookup for use classification'!$C$7,C3572)),ISNUMBER(SEARCH('[1]Lookup for use classification'!$D$7,C3572))),'[1]Lookup for use classification'!$A$7,IF(OR(ISNUMBER(SEARCH('[1]Lookup for use classification'!$B$9,C3572)),ISNUMBER(SEARCH('[1]Lookup for use classification'!$C$9,C3572)),ISNUMBER(SEARCH('[1]Lookup for use classification'!$D$9,C3572)),ISNUMBER(SEARCH('[1]Lookup for use classification'!$E$9,C3572)),ISNUMBER(SEARCH('[1]Lookup for use classification'!$F$9,C3572)),ISNUMBER(SEARCH('[1]Lookup for use classification'!$G$9,C3572)),ISNUMBER(SEARCH('[1]Lookup for use classification'!$H$9,C3572)),ISNUMBER(SEARCH('[1]Lookup for use classification'!$I$9,C3572)),ISNUMBER(SEARCH('[1]Lookup for use classification'!$J$9,C3572)),ISNUMBER(SEARCH('[1]Lookup for use classification'!$K$9,C3572))),'[1]Lookup for use classification'!$A$9,IF(OR(ISNUMBER(SEARCH('[1]Lookup for use classification'!$B$10,C3572)),ISNUMBER(SEARCH('[1]Lookup for use classification'!$C$10,C3572)),ISNUMBER(SEARCH('[1]Lookup for use classification'!$D$10,C3572)),ISNUMBER(SEARCH('[1]Lookup for use classification'!$E$10,C3572)),ISNUMBER(SEARCH('[1]Lookup for use classification'!$F$10,C3572)),ISNUMBER(SEARCH('[1]Lookup for use classification'!$G$10,C3572))),'[1]Lookup for use classification'!$A$10,IF(OR(ISNUMBER(SEARCH('[1]Lookup for use classification'!$B$11,C3572)),ISNUMBER(SEARCH('[1]Lookup for use classification'!$C$11,C3572))),'[1]Lookup for use classification'!$A$11,IF(OR(ISNUMBER(SEARCH('[1]Lookup for use classification'!$B$12,C3572)),ISNUMBER(SEARCH('[1]Lookup for use classification'!$C$12,C3572))),'[1]Lookup for use classification'!$A$12,IF(OR(ISNUMBER(SEARCH('[1]Lookup for use classification'!$B$13,C3572)),ISNUMBER(SEARCH('[1]Lookup for use classification'!$C$13,C3572)),ISNUMBER(SEARCH('[1]Lookup for use classification'!$D$13,C3572)),,ISNUMBER(SEARCH('[1]Lookup for use classification'!$C$13,C3572)),ISNUMBER(SEARCH('[1]Lookup for use classification'!$E$13,C3572))),'[1]Lookup for use classification'!$A$13,IF(OR(ISNUMBER(SEARCH('[1]Lookup for use classification'!$B$14,C3572)),ISNUMBER(SEARCH('[1]Lookup for use classification'!$C$14,C3572))),'[1]Lookup for use classification'!$A$14,"Other"))))))))))))</f>
        <v>Office</v>
      </c>
      <c r="E3572" s="237"/>
      <c r="F3572" s="238"/>
      <c r="G3572" s="238"/>
    </row>
    <row r="3573" spans="1:12" hidden="1">
      <c r="A3573" s="187" t="s">
        <v>727</v>
      </c>
      <c r="B3573" s="167" t="s">
        <v>4456</v>
      </c>
      <c r="C3573" s="236" t="s">
        <v>424</v>
      </c>
      <c r="D3573" s="6" t="str">
        <f>IF(OR(ISNUMBER(SEARCH('[1]Lookup for use classification'!$B$1,C3573)),ISNUMBER(SEARCH('[1]Lookup for use classification'!$C$1,C3573)),ISNUMBER(SEARCH('[1]Lookup for use classification'!$D$1,C3573)),ISNUMBER(SEARCH('[1]Lookup for use classification'!$E$1,C3573))),'[1]Lookup for use classification'!$A$1,IF(ISNUMBER(SEARCH('[1]Lookup for use classification'!$B$2,C3573)),'[1]Lookup for use classification'!$A$2,IF(ISNUMBER(SEARCH('[1]Lookup for use classification'!$B$3,C3573)),'[1]Lookup for use classification'!$A$3,IF(OR(ISNUMBER(SEARCH('[1]Lookup for use classification'!$B$4,C3573)),ISNUMBER(SEARCH('[1]Lookup for use classification'!$C$4,C3573)),ISNUMBER(SEARCH('[1]Lookup for use classification'!$D$4,C3573)),ISNUMBER(SEARCH('[1]Lookup for use classification'!$E$4,C3573))),'[1]Lookup for use classification'!$A$4,IF(OR(ISNUMBER(SEARCH('[1]Lookup for use classification'!$B$5,C3573)),ISNUMBER(SEARCH('[1]Lookup for use classification'!$C$5,C3573)),ISNUMBER(SEARCH('[1]Lookup for use classification'!$D$5,C3573))),'[1]Lookup for use classification'!$A$5,IF(OR(ISNUMBER(SEARCH('[1]Lookup for use classification'!$B$7,C3573)),ISNUMBER(SEARCH('[1]Lookup for use classification'!$C$7,C3573)),ISNUMBER(SEARCH('[1]Lookup for use classification'!$D$7,C3573))),'[1]Lookup for use classification'!$A$7,IF(OR(ISNUMBER(SEARCH('[1]Lookup for use classification'!$B$9,C3573)),ISNUMBER(SEARCH('[1]Lookup for use classification'!$C$9,C3573)),ISNUMBER(SEARCH('[1]Lookup for use classification'!$D$9,C3573)),ISNUMBER(SEARCH('[1]Lookup for use classification'!$E$9,C3573)),ISNUMBER(SEARCH('[1]Lookup for use classification'!$F$9,C3573)),ISNUMBER(SEARCH('[1]Lookup for use classification'!$G$9,C3573)),ISNUMBER(SEARCH('[1]Lookup for use classification'!$H$9,C3573)),ISNUMBER(SEARCH('[1]Lookup for use classification'!$I$9,C3573)),ISNUMBER(SEARCH('[1]Lookup for use classification'!$J$9,C3573)),ISNUMBER(SEARCH('[1]Lookup for use classification'!$K$9,C3573))),'[1]Lookup for use classification'!$A$9,IF(OR(ISNUMBER(SEARCH('[1]Lookup for use classification'!$B$10,C3573)),ISNUMBER(SEARCH('[1]Lookup for use classification'!$C$10,C3573)),ISNUMBER(SEARCH('[1]Lookup for use classification'!$D$10,C3573)),ISNUMBER(SEARCH('[1]Lookup for use classification'!$E$10,C3573)),ISNUMBER(SEARCH('[1]Lookup for use classification'!$F$10,C3573)),ISNUMBER(SEARCH('[1]Lookup for use classification'!$G$10,C3573))),'[1]Lookup for use classification'!$A$10,IF(OR(ISNUMBER(SEARCH('[1]Lookup for use classification'!$B$11,C3573)),ISNUMBER(SEARCH('[1]Lookup for use classification'!$C$11,C3573))),'[1]Lookup for use classification'!$A$11,IF(OR(ISNUMBER(SEARCH('[1]Lookup for use classification'!$B$12,C3573)),ISNUMBER(SEARCH('[1]Lookup for use classification'!$C$12,C3573))),'[1]Lookup for use classification'!$A$12,IF(OR(ISNUMBER(SEARCH('[1]Lookup for use classification'!$B$13,C3573)),ISNUMBER(SEARCH('[1]Lookup for use classification'!$C$13,C3573)),ISNUMBER(SEARCH('[1]Lookup for use classification'!$D$13,C3573)),,ISNUMBER(SEARCH('[1]Lookup for use classification'!$C$13,C3573)),ISNUMBER(SEARCH('[1]Lookup for use classification'!$E$13,C3573))),'[1]Lookup for use classification'!$A$13,IF(OR(ISNUMBER(SEARCH('[1]Lookup for use classification'!$B$14,C3573)),ISNUMBER(SEARCH('[1]Lookup for use classification'!$C$14,C3573))),'[1]Lookup for use classification'!$A$14,"Other"))))))))))))</f>
        <v>Office</v>
      </c>
      <c r="E3573" s="237"/>
      <c r="F3573" s="236" t="s">
        <v>733</v>
      </c>
      <c r="G3573" s="238" t="s">
        <v>654</v>
      </c>
    </row>
    <row r="3574" spans="1:12" hidden="1">
      <c r="A3574" s="187" t="s">
        <v>727</v>
      </c>
      <c r="B3574" s="167" t="s">
        <v>4456</v>
      </c>
      <c r="C3574" s="236" t="s">
        <v>112</v>
      </c>
      <c r="D3574" s="6" t="str">
        <f>IF(OR(ISNUMBER(SEARCH('[1]Lookup for use classification'!$B$1,C3574)),ISNUMBER(SEARCH('[1]Lookup for use classification'!$C$1,C3574)),ISNUMBER(SEARCH('[1]Lookup for use classification'!$D$1,C3574)),ISNUMBER(SEARCH('[1]Lookup for use classification'!$E$1,C3574))),'[1]Lookup for use classification'!$A$1,IF(ISNUMBER(SEARCH('[1]Lookup for use classification'!$B$2,C3574)),'[1]Lookup for use classification'!$A$2,IF(ISNUMBER(SEARCH('[1]Lookup for use classification'!$B$3,C3574)),'[1]Lookup for use classification'!$A$3,IF(OR(ISNUMBER(SEARCH('[1]Lookup for use classification'!$B$4,C3574)),ISNUMBER(SEARCH('[1]Lookup for use classification'!$C$4,C3574)),ISNUMBER(SEARCH('[1]Lookup for use classification'!$D$4,C3574)),ISNUMBER(SEARCH('[1]Lookup for use classification'!$E$4,C3574))),'[1]Lookup for use classification'!$A$4,IF(OR(ISNUMBER(SEARCH('[1]Lookup for use classification'!$B$5,C3574)),ISNUMBER(SEARCH('[1]Lookup for use classification'!$C$5,C3574)),ISNUMBER(SEARCH('[1]Lookup for use classification'!$D$5,C3574))),'[1]Lookup for use classification'!$A$5,IF(OR(ISNUMBER(SEARCH('[1]Lookup for use classification'!$B$7,C3574)),ISNUMBER(SEARCH('[1]Lookup for use classification'!$C$7,C3574)),ISNUMBER(SEARCH('[1]Lookup for use classification'!$D$7,C3574))),'[1]Lookup for use classification'!$A$7,IF(OR(ISNUMBER(SEARCH('[1]Lookup for use classification'!$B$9,C3574)),ISNUMBER(SEARCH('[1]Lookup for use classification'!$C$9,C3574)),ISNUMBER(SEARCH('[1]Lookup for use classification'!$D$9,C3574)),ISNUMBER(SEARCH('[1]Lookup for use classification'!$E$9,C3574)),ISNUMBER(SEARCH('[1]Lookup for use classification'!$F$9,C3574)),ISNUMBER(SEARCH('[1]Lookup for use classification'!$G$9,C3574)),ISNUMBER(SEARCH('[1]Lookup for use classification'!$H$9,C3574)),ISNUMBER(SEARCH('[1]Lookup for use classification'!$I$9,C3574)),ISNUMBER(SEARCH('[1]Lookup for use classification'!$J$9,C3574)),ISNUMBER(SEARCH('[1]Lookup for use classification'!$K$9,C3574))),'[1]Lookup for use classification'!$A$9,IF(OR(ISNUMBER(SEARCH('[1]Lookup for use classification'!$B$10,C3574)),ISNUMBER(SEARCH('[1]Lookup for use classification'!$C$10,C3574)),ISNUMBER(SEARCH('[1]Lookup for use classification'!$D$10,C3574)),ISNUMBER(SEARCH('[1]Lookup for use classification'!$E$10,C3574)),ISNUMBER(SEARCH('[1]Lookup for use classification'!$F$10,C3574)),ISNUMBER(SEARCH('[1]Lookup for use classification'!$G$10,C3574))),'[1]Lookup for use classification'!$A$10,IF(OR(ISNUMBER(SEARCH('[1]Lookup for use classification'!$B$11,C3574)),ISNUMBER(SEARCH('[1]Lookup for use classification'!$C$11,C3574))),'[1]Lookup for use classification'!$A$11,IF(OR(ISNUMBER(SEARCH('[1]Lookup for use classification'!$B$12,C3574)),ISNUMBER(SEARCH('[1]Lookup for use classification'!$C$12,C3574))),'[1]Lookup for use classification'!$A$12,IF(OR(ISNUMBER(SEARCH('[1]Lookup for use classification'!$B$13,C3574)),ISNUMBER(SEARCH('[1]Lookup for use classification'!$C$13,C3574)),ISNUMBER(SEARCH('[1]Lookup for use classification'!$D$13,C3574)),,ISNUMBER(SEARCH('[1]Lookup for use classification'!$C$13,C3574)),ISNUMBER(SEARCH('[1]Lookup for use classification'!$E$13,C3574))),'[1]Lookup for use classification'!$A$13,IF(OR(ISNUMBER(SEARCH('[1]Lookup for use classification'!$B$14,C3574)),ISNUMBER(SEARCH('[1]Lookup for use classification'!$C$14,C3574))),'[1]Lookup for use classification'!$A$14,"Other"))))))))))))</f>
        <v>Other</v>
      </c>
      <c r="E3574" s="237">
        <v>2304</v>
      </c>
      <c r="F3574" s="238"/>
      <c r="G3574" s="238"/>
    </row>
    <row r="3575" spans="1:12" hidden="1">
      <c r="A3575" s="134" t="s">
        <v>727</v>
      </c>
      <c r="B3575" s="8" t="str">
        <f>IF(ISNA(VLOOKUP(CONCATENATE(A3575,C3575),EUS!$B$2:$B$1939,1,FALSE)),"","End Use Study")</f>
        <v>End Use Study</v>
      </c>
      <c r="C3575" s="14" t="s">
        <v>2860</v>
      </c>
      <c r="D3575" s="8" t="str">
        <f>IF(OR(ISNUMBER(SEARCH('[1]Lookup for use classification'!$B$1,C3575)),ISNUMBER(SEARCH('[1]Lookup for use classification'!$C$1,C3575)),ISNUMBER(SEARCH('[1]Lookup for use classification'!$D$1,C3575)),ISNUMBER(SEARCH('[1]Lookup for use classification'!$E$1,C3575))),'[1]Lookup for use classification'!$A$1,IF(ISNUMBER(SEARCH('[1]Lookup for use classification'!$B$2,C3575)),'[1]Lookup for use classification'!$A$2,IF(ISNUMBER(SEARCH('[1]Lookup for use classification'!$B$3,C3575)),'[1]Lookup for use classification'!$A$3,IF(OR(ISNUMBER(SEARCH('[1]Lookup for use classification'!$B$4,C3575)),ISNUMBER(SEARCH('[1]Lookup for use classification'!$C$4,C3575)),ISNUMBER(SEARCH('[1]Lookup for use classification'!$D$4,C3575)),ISNUMBER(SEARCH('[1]Lookup for use classification'!$E$4,C3575))),'[1]Lookup for use classification'!$A$4,IF(OR(ISNUMBER(SEARCH('[1]Lookup for use classification'!$B$5,C3575)),ISNUMBER(SEARCH('[1]Lookup for use classification'!$C$5,C3575)),ISNUMBER(SEARCH('[1]Lookup for use classification'!$D$5,C3575))),'[1]Lookup for use classification'!$A$5,IF(OR(ISNUMBER(SEARCH('[1]Lookup for use classification'!$B$7,C3575)),ISNUMBER(SEARCH('[1]Lookup for use classification'!$C$7,C3575)),ISNUMBER(SEARCH('[1]Lookup for use classification'!$D$7,C3575))),'[1]Lookup for use classification'!$A$7,IF(OR(ISNUMBER(SEARCH('[1]Lookup for use classification'!$B$9,C3575)),ISNUMBER(SEARCH('[1]Lookup for use classification'!$C$9,C3575)),ISNUMBER(SEARCH('[1]Lookup for use classification'!$D$9,C3575)),ISNUMBER(SEARCH('[1]Lookup for use classification'!$E$9,C3575)),ISNUMBER(SEARCH('[1]Lookup for use classification'!$F$9,C3575)),ISNUMBER(SEARCH('[1]Lookup for use classification'!$G$9,C3575)),ISNUMBER(SEARCH('[1]Lookup for use classification'!$H$9,C3575)),ISNUMBER(SEARCH('[1]Lookup for use classification'!$I$9,C3575)),ISNUMBER(SEARCH('[1]Lookup for use classification'!$J$9,C3575)),ISNUMBER(SEARCH('[1]Lookup for use classification'!$K$9,C3575))),'[1]Lookup for use classification'!$A$9,IF(OR(ISNUMBER(SEARCH('[1]Lookup for use classification'!$B$10,C3575)),ISNUMBER(SEARCH('[1]Lookup for use classification'!$C$10,C3575)),ISNUMBER(SEARCH('[1]Lookup for use classification'!$D$10,C3575)),ISNUMBER(SEARCH('[1]Lookup for use classification'!$E$10,C3575)),ISNUMBER(SEARCH('[1]Lookup for use classification'!$F$10,C3575)),ISNUMBER(SEARCH('[1]Lookup for use classification'!$G$10,C3575))),'[1]Lookup for use classification'!$A$10,IF(OR(ISNUMBER(SEARCH('[1]Lookup for use classification'!$B$11,C3575)),ISNUMBER(SEARCH('[1]Lookup for use classification'!$C$11,C3575))),'[1]Lookup for use classification'!$A$11,IF(OR(ISNUMBER(SEARCH('[1]Lookup for use classification'!$B$12,C3575)),ISNUMBER(SEARCH('[1]Lookup for use classification'!$C$12,C3575))),'[1]Lookup for use classification'!$A$12,IF(OR(ISNUMBER(SEARCH('[1]Lookup for use classification'!$B$13,C3575)),ISNUMBER(SEARCH('[1]Lookup for use classification'!$C$13,C3575)),ISNUMBER(SEARCH('[1]Lookup for use classification'!$D$13,C3575)),,ISNUMBER(SEARCH('[1]Lookup for use classification'!$C$13,C3575)),ISNUMBER(SEARCH('[1]Lookup for use classification'!$E$13,C3575))),'[1]Lookup for use classification'!$A$13,IF(OR(ISNUMBER(SEARCH('[1]Lookup for use classification'!$B$14,C3575)),ISNUMBER(SEARCH('[1]Lookup for use classification'!$C$14,C3575))),'[1]Lookup for use classification'!$A$14,"Other"))))))))))))</f>
        <v>Other</v>
      </c>
      <c r="E3575" s="15">
        <v>10000</v>
      </c>
      <c r="F3575" s="15"/>
      <c r="G3575" s="15"/>
      <c r="H3575" s="164"/>
      <c r="I3575" s="164"/>
      <c r="J3575" s="7"/>
      <c r="L3575" s="6"/>
    </row>
    <row r="3576" spans="1:12" hidden="1">
      <c r="A3576" s="134" t="s">
        <v>727</v>
      </c>
      <c r="B3576" s="8" t="str">
        <f>IF(ISNA(VLOOKUP(CONCATENATE(A3576,C3576),EUS!$B$2:$B$1939,1,FALSE)),"","End Use Study")</f>
        <v>End Use Study</v>
      </c>
      <c r="C3576" s="14" t="s">
        <v>2861</v>
      </c>
      <c r="D3576" s="8" t="str">
        <f>IF(OR(ISNUMBER(SEARCH('[1]Lookup for use classification'!$B$1,C3576)),ISNUMBER(SEARCH('[1]Lookup for use classification'!$C$1,C3576)),ISNUMBER(SEARCH('[1]Lookup for use classification'!$D$1,C3576)),ISNUMBER(SEARCH('[1]Lookup for use classification'!$E$1,C3576))),'[1]Lookup for use classification'!$A$1,IF(ISNUMBER(SEARCH('[1]Lookup for use classification'!$B$2,C3576)),'[1]Lookup for use classification'!$A$2,IF(ISNUMBER(SEARCH('[1]Lookup for use classification'!$B$3,C3576)),'[1]Lookup for use classification'!$A$3,IF(OR(ISNUMBER(SEARCH('[1]Lookup for use classification'!$B$4,C3576)),ISNUMBER(SEARCH('[1]Lookup for use classification'!$C$4,C3576)),ISNUMBER(SEARCH('[1]Lookup for use classification'!$D$4,C3576)),ISNUMBER(SEARCH('[1]Lookup for use classification'!$E$4,C3576))),'[1]Lookup for use classification'!$A$4,IF(OR(ISNUMBER(SEARCH('[1]Lookup for use classification'!$B$5,C3576)),ISNUMBER(SEARCH('[1]Lookup for use classification'!$C$5,C3576)),ISNUMBER(SEARCH('[1]Lookup for use classification'!$D$5,C3576))),'[1]Lookup for use classification'!$A$5,IF(OR(ISNUMBER(SEARCH('[1]Lookup for use classification'!$B$7,C3576)),ISNUMBER(SEARCH('[1]Lookup for use classification'!$C$7,C3576)),ISNUMBER(SEARCH('[1]Lookup for use classification'!$D$7,C3576))),'[1]Lookup for use classification'!$A$7,IF(OR(ISNUMBER(SEARCH('[1]Lookup for use classification'!$B$9,C3576)),ISNUMBER(SEARCH('[1]Lookup for use classification'!$C$9,C3576)),ISNUMBER(SEARCH('[1]Lookup for use classification'!$D$9,C3576)),ISNUMBER(SEARCH('[1]Lookup for use classification'!$E$9,C3576)),ISNUMBER(SEARCH('[1]Lookup for use classification'!$F$9,C3576)),ISNUMBER(SEARCH('[1]Lookup for use classification'!$G$9,C3576)),ISNUMBER(SEARCH('[1]Lookup for use classification'!$H$9,C3576)),ISNUMBER(SEARCH('[1]Lookup for use classification'!$I$9,C3576)),ISNUMBER(SEARCH('[1]Lookup for use classification'!$J$9,C3576)),ISNUMBER(SEARCH('[1]Lookup for use classification'!$K$9,C3576))),'[1]Lookup for use classification'!$A$9,IF(OR(ISNUMBER(SEARCH('[1]Lookup for use classification'!$B$10,C3576)),ISNUMBER(SEARCH('[1]Lookup for use classification'!$C$10,C3576)),ISNUMBER(SEARCH('[1]Lookup for use classification'!$D$10,C3576)),ISNUMBER(SEARCH('[1]Lookup for use classification'!$E$10,C3576)),ISNUMBER(SEARCH('[1]Lookup for use classification'!$F$10,C3576)),ISNUMBER(SEARCH('[1]Lookup for use classification'!$G$10,C3576))),'[1]Lookup for use classification'!$A$10,IF(OR(ISNUMBER(SEARCH('[1]Lookup for use classification'!$B$11,C3576)),ISNUMBER(SEARCH('[1]Lookup for use classification'!$C$11,C3576))),'[1]Lookup for use classification'!$A$11,IF(OR(ISNUMBER(SEARCH('[1]Lookup for use classification'!$B$12,C3576)),ISNUMBER(SEARCH('[1]Lookup for use classification'!$C$12,C3576))),'[1]Lookup for use classification'!$A$12,IF(OR(ISNUMBER(SEARCH('[1]Lookup for use classification'!$B$13,C3576)),ISNUMBER(SEARCH('[1]Lookup for use classification'!$C$13,C3576)),ISNUMBER(SEARCH('[1]Lookup for use classification'!$D$13,C3576)),,ISNUMBER(SEARCH('[1]Lookup for use classification'!$C$13,C3576)),ISNUMBER(SEARCH('[1]Lookup for use classification'!$E$13,C3576))),'[1]Lookup for use classification'!$A$13,IF(OR(ISNUMBER(SEARCH('[1]Lookup for use classification'!$B$14,C3576)),ISNUMBER(SEARCH('[1]Lookup for use classification'!$C$14,C3576))),'[1]Lookup for use classification'!$A$14,"Other"))))))))))))</f>
        <v>Other</v>
      </c>
      <c r="E3576" s="15">
        <v>12160</v>
      </c>
      <c r="F3576" s="15"/>
      <c r="G3576" s="15"/>
      <c r="H3576" s="164"/>
      <c r="I3576" s="164"/>
      <c r="J3576" s="7"/>
      <c r="L3576" s="6"/>
    </row>
    <row r="3577" spans="1:12" hidden="1">
      <c r="A3577" s="134" t="s">
        <v>727</v>
      </c>
      <c r="B3577" s="8" t="str">
        <f>IF(ISNA(VLOOKUP(CONCATENATE(A3577,C3577),EUS!$B$2:$B$1939,1,FALSE)),"","End Use Study")</f>
        <v>End Use Study</v>
      </c>
      <c r="C3577" s="14" t="s">
        <v>2862</v>
      </c>
      <c r="D3577" s="8" t="str">
        <f>IF(OR(ISNUMBER(SEARCH('[1]Lookup for use classification'!$B$1,C3577)),ISNUMBER(SEARCH('[1]Lookup for use classification'!$C$1,C3577)),ISNUMBER(SEARCH('[1]Lookup for use classification'!$D$1,C3577)),ISNUMBER(SEARCH('[1]Lookup for use classification'!$E$1,C3577))),'[1]Lookup for use classification'!$A$1,IF(ISNUMBER(SEARCH('[1]Lookup for use classification'!$B$2,C3577)),'[1]Lookup for use classification'!$A$2,IF(ISNUMBER(SEARCH('[1]Lookup for use classification'!$B$3,C3577)),'[1]Lookup for use classification'!$A$3,IF(OR(ISNUMBER(SEARCH('[1]Lookup for use classification'!$B$4,C3577)),ISNUMBER(SEARCH('[1]Lookup for use classification'!$C$4,C3577)),ISNUMBER(SEARCH('[1]Lookup for use classification'!$D$4,C3577)),ISNUMBER(SEARCH('[1]Lookup for use classification'!$E$4,C3577))),'[1]Lookup for use classification'!$A$4,IF(OR(ISNUMBER(SEARCH('[1]Lookup for use classification'!$B$5,C3577)),ISNUMBER(SEARCH('[1]Lookup for use classification'!$C$5,C3577)),ISNUMBER(SEARCH('[1]Lookup for use classification'!$D$5,C3577))),'[1]Lookup for use classification'!$A$5,IF(OR(ISNUMBER(SEARCH('[1]Lookup for use classification'!$B$7,C3577)),ISNUMBER(SEARCH('[1]Lookup for use classification'!$C$7,C3577)),ISNUMBER(SEARCH('[1]Lookup for use classification'!$D$7,C3577))),'[1]Lookup for use classification'!$A$7,IF(OR(ISNUMBER(SEARCH('[1]Lookup for use classification'!$B$9,C3577)),ISNUMBER(SEARCH('[1]Lookup for use classification'!$C$9,C3577)),ISNUMBER(SEARCH('[1]Lookup for use classification'!$D$9,C3577)),ISNUMBER(SEARCH('[1]Lookup for use classification'!$E$9,C3577)),ISNUMBER(SEARCH('[1]Lookup for use classification'!$F$9,C3577)),ISNUMBER(SEARCH('[1]Lookup for use classification'!$G$9,C3577)),ISNUMBER(SEARCH('[1]Lookup for use classification'!$H$9,C3577)),ISNUMBER(SEARCH('[1]Lookup for use classification'!$I$9,C3577)),ISNUMBER(SEARCH('[1]Lookup for use classification'!$J$9,C3577)),ISNUMBER(SEARCH('[1]Lookup for use classification'!$K$9,C3577))),'[1]Lookup for use classification'!$A$9,IF(OR(ISNUMBER(SEARCH('[1]Lookup for use classification'!$B$10,C3577)),ISNUMBER(SEARCH('[1]Lookup for use classification'!$C$10,C3577)),ISNUMBER(SEARCH('[1]Lookup for use classification'!$D$10,C3577)),ISNUMBER(SEARCH('[1]Lookup for use classification'!$E$10,C3577)),ISNUMBER(SEARCH('[1]Lookup for use classification'!$F$10,C3577)),ISNUMBER(SEARCH('[1]Lookup for use classification'!$G$10,C3577))),'[1]Lookup for use classification'!$A$10,IF(OR(ISNUMBER(SEARCH('[1]Lookup for use classification'!$B$11,C3577)),ISNUMBER(SEARCH('[1]Lookup for use classification'!$C$11,C3577))),'[1]Lookup for use classification'!$A$11,IF(OR(ISNUMBER(SEARCH('[1]Lookup for use classification'!$B$12,C3577)),ISNUMBER(SEARCH('[1]Lookup for use classification'!$C$12,C3577))),'[1]Lookup for use classification'!$A$12,IF(OR(ISNUMBER(SEARCH('[1]Lookup for use classification'!$B$13,C3577)),ISNUMBER(SEARCH('[1]Lookup for use classification'!$C$13,C3577)),ISNUMBER(SEARCH('[1]Lookup for use classification'!$D$13,C3577)),,ISNUMBER(SEARCH('[1]Lookup for use classification'!$C$13,C3577)),ISNUMBER(SEARCH('[1]Lookup for use classification'!$E$13,C3577))),'[1]Lookup for use classification'!$A$13,IF(OR(ISNUMBER(SEARCH('[1]Lookup for use classification'!$B$14,C3577)),ISNUMBER(SEARCH('[1]Lookup for use classification'!$C$14,C3577))),'[1]Lookup for use classification'!$A$14,"Other"))))))))))))</f>
        <v>Other</v>
      </c>
      <c r="E3577" s="15"/>
      <c r="F3577" s="15"/>
      <c r="G3577" s="15"/>
      <c r="H3577" s="164"/>
      <c r="I3577" s="164"/>
      <c r="J3577" s="7"/>
      <c r="L3577" s="6"/>
    </row>
    <row r="3578" spans="1:12" hidden="1">
      <c r="A3578" s="187" t="s">
        <v>727</v>
      </c>
      <c r="B3578" s="167" t="s">
        <v>4456</v>
      </c>
      <c r="C3578" s="236" t="s">
        <v>728</v>
      </c>
      <c r="D3578" s="6" t="str">
        <f>IF(OR(ISNUMBER(SEARCH('[1]Lookup for use classification'!$B$1,C3578)),ISNUMBER(SEARCH('[1]Lookup for use classification'!$C$1,C3578)),ISNUMBER(SEARCH('[1]Lookup for use classification'!$D$1,C3578)),ISNUMBER(SEARCH('[1]Lookup for use classification'!$E$1,C3578))),'[1]Lookup for use classification'!$A$1,IF(ISNUMBER(SEARCH('[1]Lookup for use classification'!$B$2,C3578)),'[1]Lookup for use classification'!$A$2,IF(ISNUMBER(SEARCH('[1]Lookup for use classification'!$B$3,C3578)),'[1]Lookup for use classification'!$A$3,IF(OR(ISNUMBER(SEARCH('[1]Lookup for use classification'!$B$4,C3578)),ISNUMBER(SEARCH('[1]Lookup for use classification'!$C$4,C3578)),ISNUMBER(SEARCH('[1]Lookup for use classification'!$D$4,C3578)),ISNUMBER(SEARCH('[1]Lookup for use classification'!$E$4,C3578))),'[1]Lookup for use classification'!$A$4,IF(OR(ISNUMBER(SEARCH('[1]Lookup for use classification'!$B$5,C3578)),ISNUMBER(SEARCH('[1]Lookup for use classification'!$C$5,C3578)),ISNUMBER(SEARCH('[1]Lookup for use classification'!$D$5,C3578))),'[1]Lookup for use classification'!$A$5,IF(OR(ISNUMBER(SEARCH('[1]Lookup for use classification'!$B$7,C3578)),ISNUMBER(SEARCH('[1]Lookup for use classification'!$C$7,C3578)),ISNUMBER(SEARCH('[1]Lookup for use classification'!$D$7,C3578))),'[1]Lookup for use classification'!$A$7,IF(OR(ISNUMBER(SEARCH('[1]Lookup for use classification'!$B$9,C3578)),ISNUMBER(SEARCH('[1]Lookup for use classification'!$C$9,C3578)),ISNUMBER(SEARCH('[1]Lookup for use classification'!$D$9,C3578)),ISNUMBER(SEARCH('[1]Lookup for use classification'!$E$9,C3578)),ISNUMBER(SEARCH('[1]Lookup for use classification'!$F$9,C3578)),ISNUMBER(SEARCH('[1]Lookup for use classification'!$G$9,C3578)),ISNUMBER(SEARCH('[1]Lookup for use classification'!$H$9,C3578)),ISNUMBER(SEARCH('[1]Lookup for use classification'!$I$9,C3578)),ISNUMBER(SEARCH('[1]Lookup for use classification'!$J$9,C3578)),ISNUMBER(SEARCH('[1]Lookup for use classification'!$K$9,C3578))),'[1]Lookup for use classification'!$A$9,IF(OR(ISNUMBER(SEARCH('[1]Lookup for use classification'!$B$10,C3578)),ISNUMBER(SEARCH('[1]Lookup for use classification'!$C$10,C3578)),ISNUMBER(SEARCH('[1]Lookup for use classification'!$D$10,C3578)),ISNUMBER(SEARCH('[1]Lookup for use classification'!$E$10,C3578)),ISNUMBER(SEARCH('[1]Lookup for use classification'!$F$10,C3578)),ISNUMBER(SEARCH('[1]Lookup for use classification'!$G$10,C3578))),'[1]Lookup for use classification'!$A$10,IF(OR(ISNUMBER(SEARCH('[1]Lookup for use classification'!$B$11,C3578)),ISNUMBER(SEARCH('[1]Lookup for use classification'!$C$11,C3578))),'[1]Lookup for use classification'!$A$11,IF(OR(ISNUMBER(SEARCH('[1]Lookup for use classification'!$B$12,C3578)),ISNUMBER(SEARCH('[1]Lookup for use classification'!$C$12,C3578))),'[1]Lookup for use classification'!$A$12,IF(OR(ISNUMBER(SEARCH('[1]Lookup for use classification'!$B$13,C3578)),ISNUMBER(SEARCH('[1]Lookup for use classification'!$C$13,C3578)),ISNUMBER(SEARCH('[1]Lookup for use classification'!$D$13,C3578)),,ISNUMBER(SEARCH('[1]Lookup for use classification'!$C$13,C3578)),ISNUMBER(SEARCH('[1]Lookup for use classification'!$E$13,C3578))),'[1]Lookup for use classification'!$A$13,IF(OR(ISNUMBER(SEARCH('[1]Lookup for use classification'!$B$14,C3578)),ISNUMBER(SEARCH('[1]Lookup for use classification'!$C$14,C3578))),'[1]Lookup for use classification'!$A$14,"Other"))))))))))))</f>
        <v>Other</v>
      </c>
      <c r="E3578" s="238"/>
      <c r="F3578" s="238"/>
      <c r="G3578" s="238"/>
    </row>
    <row r="3579" spans="1:12" hidden="1">
      <c r="A3579" s="187" t="s">
        <v>727</v>
      </c>
      <c r="B3579" s="167" t="s">
        <v>4456</v>
      </c>
      <c r="C3579" s="236" t="s">
        <v>731</v>
      </c>
      <c r="D3579" s="6" t="str">
        <f>IF(OR(ISNUMBER(SEARCH('[1]Lookup for use classification'!$B$1,C3579)),ISNUMBER(SEARCH('[1]Lookup for use classification'!$C$1,C3579)),ISNUMBER(SEARCH('[1]Lookup for use classification'!$D$1,C3579)),ISNUMBER(SEARCH('[1]Lookup for use classification'!$E$1,C3579))),'[1]Lookup for use classification'!$A$1,IF(ISNUMBER(SEARCH('[1]Lookup for use classification'!$B$2,C3579)),'[1]Lookup for use classification'!$A$2,IF(ISNUMBER(SEARCH('[1]Lookup for use classification'!$B$3,C3579)),'[1]Lookup for use classification'!$A$3,IF(OR(ISNUMBER(SEARCH('[1]Lookup for use classification'!$B$4,C3579)),ISNUMBER(SEARCH('[1]Lookup for use classification'!$C$4,C3579)),ISNUMBER(SEARCH('[1]Lookup for use classification'!$D$4,C3579)),ISNUMBER(SEARCH('[1]Lookup for use classification'!$E$4,C3579))),'[1]Lookup for use classification'!$A$4,IF(OR(ISNUMBER(SEARCH('[1]Lookup for use classification'!$B$5,C3579)),ISNUMBER(SEARCH('[1]Lookup for use classification'!$C$5,C3579)),ISNUMBER(SEARCH('[1]Lookup for use classification'!$D$5,C3579))),'[1]Lookup for use classification'!$A$5,IF(OR(ISNUMBER(SEARCH('[1]Lookup for use classification'!$B$7,C3579)),ISNUMBER(SEARCH('[1]Lookup for use classification'!$C$7,C3579)),ISNUMBER(SEARCH('[1]Lookup for use classification'!$D$7,C3579))),'[1]Lookup for use classification'!$A$7,IF(OR(ISNUMBER(SEARCH('[1]Lookup for use classification'!$B$9,C3579)),ISNUMBER(SEARCH('[1]Lookup for use classification'!$C$9,C3579)),ISNUMBER(SEARCH('[1]Lookup for use classification'!$D$9,C3579)),ISNUMBER(SEARCH('[1]Lookup for use classification'!$E$9,C3579)),ISNUMBER(SEARCH('[1]Lookup for use classification'!$F$9,C3579)),ISNUMBER(SEARCH('[1]Lookup for use classification'!$G$9,C3579)),ISNUMBER(SEARCH('[1]Lookup for use classification'!$H$9,C3579)),ISNUMBER(SEARCH('[1]Lookup for use classification'!$I$9,C3579)),ISNUMBER(SEARCH('[1]Lookup for use classification'!$J$9,C3579)),ISNUMBER(SEARCH('[1]Lookup for use classification'!$K$9,C3579))),'[1]Lookup for use classification'!$A$9,IF(OR(ISNUMBER(SEARCH('[1]Lookup for use classification'!$B$10,C3579)),ISNUMBER(SEARCH('[1]Lookup for use classification'!$C$10,C3579)),ISNUMBER(SEARCH('[1]Lookup for use classification'!$D$10,C3579)),ISNUMBER(SEARCH('[1]Lookup for use classification'!$E$10,C3579)),ISNUMBER(SEARCH('[1]Lookup for use classification'!$F$10,C3579)),ISNUMBER(SEARCH('[1]Lookup for use classification'!$G$10,C3579))),'[1]Lookup for use classification'!$A$10,IF(OR(ISNUMBER(SEARCH('[1]Lookup for use classification'!$B$11,C3579)),ISNUMBER(SEARCH('[1]Lookup for use classification'!$C$11,C3579))),'[1]Lookup for use classification'!$A$11,IF(OR(ISNUMBER(SEARCH('[1]Lookup for use classification'!$B$12,C3579)),ISNUMBER(SEARCH('[1]Lookup for use classification'!$C$12,C3579))),'[1]Lookup for use classification'!$A$12,IF(OR(ISNUMBER(SEARCH('[1]Lookup for use classification'!$B$13,C3579)),ISNUMBER(SEARCH('[1]Lookup for use classification'!$C$13,C3579)),ISNUMBER(SEARCH('[1]Lookup for use classification'!$D$13,C3579)),,ISNUMBER(SEARCH('[1]Lookup for use classification'!$C$13,C3579)),ISNUMBER(SEARCH('[1]Lookup for use classification'!$E$13,C3579))),'[1]Lookup for use classification'!$A$13,IF(OR(ISNUMBER(SEARCH('[1]Lookup for use classification'!$B$14,C3579)),ISNUMBER(SEARCH('[1]Lookup for use classification'!$C$14,C3579))),'[1]Lookup for use classification'!$A$14,"Other"))))))))))))</f>
        <v>Other</v>
      </c>
      <c r="E3579" s="237"/>
      <c r="F3579" s="238"/>
      <c r="G3579" s="238"/>
    </row>
    <row r="3580" spans="1:12" hidden="1">
      <c r="A3580" s="187" t="s">
        <v>727</v>
      </c>
      <c r="B3580" s="167" t="s">
        <v>4456</v>
      </c>
      <c r="C3580" s="236" t="s">
        <v>735</v>
      </c>
      <c r="D3580" s="6" t="str">
        <f>IF(OR(ISNUMBER(SEARCH('[1]Lookup for use classification'!$B$1,C3580)),ISNUMBER(SEARCH('[1]Lookup for use classification'!$C$1,C3580)),ISNUMBER(SEARCH('[1]Lookup for use classification'!$D$1,C3580)),ISNUMBER(SEARCH('[1]Lookup for use classification'!$E$1,C3580))),'[1]Lookup for use classification'!$A$1,IF(ISNUMBER(SEARCH('[1]Lookup for use classification'!$B$2,C3580)),'[1]Lookup for use classification'!$A$2,IF(ISNUMBER(SEARCH('[1]Lookup for use classification'!$B$3,C3580)),'[1]Lookup for use classification'!$A$3,IF(OR(ISNUMBER(SEARCH('[1]Lookup for use classification'!$B$4,C3580)),ISNUMBER(SEARCH('[1]Lookup for use classification'!$C$4,C3580)),ISNUMBER(SEARCH('[1]Lookup for use classification'!$D$4,C3580)),ISNUMBER(SEARCH('[1]Lookup for use classification'!$E$4,C3580))),'[1]Lookup for use classification'!$A$4,IF(OR(ISNUMBER(SEARCH('[1]Lookup for use classification'!$B$5,C3580)),ISNUMBER(SEARCH('[1]Lookup for use classification'!$C$5,C3580)),ISNUMBER(SEARCH('[1]Lookup for use classification'!$D$5,C3580))),'[1]Lookup for use classification'!$A$5,IF(OR(ISNUMBER(SEARCH('[1]Lookup for use classification'!$B$7,C3580)),ISNUMBER(SEARCH('[1]Lookup for use classification'!$C$7,C3580)),ISNUMBER(SEARCH('[1]Lookup for use classification'!$D$7,C3580))),'[1]Lookup for use classification'!$A$7,IF(OR(ISNUMBER(SEARCH('[1]Lookup for use classification'!$B$9,C3580)),ISNUMBER(SEARCH('[1]Lookup for use classification'!$C$9,C3580)),ISNUMBER(SEARCH('[1]Lookup for use classification'!$D$9,C3580)),ISNUMBER(SEARCH('[1]Lookup for use classification'!$E$9,C3580)),ISNUMBER(SEARCH('[1]Lookup for use classification'!$F$9,C3580)),ISNUMBER(SEARCH('[1]Lookup for use classification'!$G$9,C3580)),ISNUMBER(SEARCH('[1]Lookup for use classification'!$H$9,C3580)),ISNUMBER(SEARCH('[1]Lookup for use classification'!$I$9,C3580)),ISNUMBER(SEARCH('[1]Lookup for use classification'!$J$9,C3580)),ISNUMBER(SEARCH('[1]Lookup for use classification'!$K$9,C3580))),'[1]Lookup for use classification'!$A$9,IF(OR(ISNUMBER(SEARCH('[1]Lookup for use classification'!$B$10,C3580)),ISNUMBER(SEARCH('[1]Lookup for use classification'!$C$10,C3580)),ISNUMBER(SEARCH('[1]Lookup for use classification'!$D$10,C3580)),ISNUMBER(SEARCH('[1]Lookup for use classification'!$E$10,C3580)),ISNUMBER(SEARCH('[1]Lookup for use classification'!$F$10,C3580)),ISNUMBER(SEARCH('[1]Lookup for use classification'!$G$10,C3580))),'[1]Lookup for use classification'!$A$10,IF(OR(ISNUMBER(SEARCH('[1]Lookup for use classification'!$B$11,C3580)),ISNUMBER(SEARCH('[1]Lookup for use classification'!$C$11,C3580))),'[1]Lookup for use classification'!$A$11,IF(OR(ISNUMBER(SEARCH('[1]Lookup for use classification'!$B$12,C3580)),ISNUMBER(SEARCH('[1]Lookup for use classification'!$C$12,C3580))),'[1]Lookup for use classification'!$A$12,IF(OR(ISNUMBER(SEARCH('[1]Lookup for use classification'!$B$13,C3580)),ISNUMBER(SEARCH('[1]Lookup for use classification'!$C$13,C3580)),ISNUMBER(SEARCH('[1]Lookup for use classification'!$D$13,C3580)),,ISNUMBER(SEARCH('[1]Lookup for use classification'!$C$13,C3580)),ISNUMBER(SEARCH('[1]Lookup for use classification'!$E$13,C3580))),'[1]Lookup for use classification'!$A$13,IF(OR(ISNUMBER(SEARCH('[1]Lookup for use classification'!$B$14,C3580)),ISNUMBER(SEARCH('[1]Lookup for use classification'!$C$14,C3580))),'[1]Lookup for use classification'!$A$14,"Other"))))))))))))</f>
        <v>Other</v>
      </c>
      <c r="E3580" s="237"/>
      <c r="F3580" s="238"/>
      <c r="G3580" s="238"/>
    </row>
    <row r="3581" spans="1:12" hidden="1">
      <c r="A3581" s="187" t="s">
        <v>727</v>
      </c>
      <c r="B3581" s="167" t="s">
        <v>4456</v>
      </c>
      <c r="C3581" s="236" t="s">
        <v>736</v>
      </c>
      <c r="D3581" s="6" t="str">
        <f>IF(OR(ISNUMBER(SEARCH('[1]Lookup for use classification'!$B$1,C3581)),ISNUMBER(SEARCH('[1]Lookup for use classification'!$C$1,C3581)),ISNUMBER(SEARCH('[1]Lookup for use classification'!$D$1,C3581)),ISNUMBER(SEARCH('[1]Lookup for use classification'!$E$1,C3581))),'[1]Lookup for use classification'!$A$1,IF(ISNUMBER(SEARCH('[1]Lookup for use classification'!$B$2,C3581)),'[1]Lookup for use classification'!$A$2,IF(ISNUMBER(SEARCH('[1]Lookup for use classification'!$B$3,C3581)),'[1]Lookup for use classification'!$A$3,IF(OR(ISNUMBER(SEARCH('[1]Lookup for use classification'!$B$4,C3581)),ISNUMBER(SEARCH('[1]Lookup for use classification'!$C$4,C3581)),ISNUMBER(SEARCH('[1]Lookup for use classification'!$D$4,C3581)),ISNUMBER(SEARCH('[1]Lookup for use classification'!$E$4,C3581))),'[1]Lookup for use classification'!$A$4,IF(OR(ISNUMBER(SEARCH('[1]Lookup for use classification'!$B$5,C3581)),ISNUMBER(SEARCH('[1]Lookup for use classification'!$C$5,C3581)),ISNUMBER(SEARCH('[1]Lookup for use classification'!$D$5,C3581))),'[1]Lookup for use classification'!$A$5,IF(OR(ISNUMBER(SEARCH('[1]Lookup for use classification'!$B$7,C3581)),ISNUMBER(SEARCH('[1]Lookup for use classification'!$C$7,C3581)),ISNUMBER(SEARCH('[1]Lookup for use classification'!$D$7,C3581))),'[1]Lookup for use classification'!$A$7,IF(OR(ISNUMBER(SEARCH('[1]Lookup for use classification'!$B$9,C3581)),ISNUMBER(SEARCH('[1]Lookup for use classification'!$C$9,C3581)),ISNUMBER(SEARCH('[1]Lookup for use classification'!$D$9,C3581)),ISNUMBER(SEARCH('[1]Lookup for use classification'!$E$9,C3581)),ISNUMBER(SEARCH('[1]Lookup for use classification'!$F$9,C3581)),ISNUMBER(SEARCH('[1]Lookup for use classification'!$G$9,C3581)),ISNUMBER(SEARCH('[1]Lookup for use classification'!$H$9,C3581)),ISNUMBER(SEARCH('[1]Lookup for use classification'!$I$9,C3581)),ISNUMBER(SEARCH('[1]Lookup for use classification'!$J$9,C3581)),ISNUMBER(SEARCH('[1]Lookup for use classification'!$K$9,C3581))),'[1]Lookup for use classification'!$A$9,IF(OR(ISNUMBER(SEARCH('[1]Lookup for use classification'!$B$10,C3581)),ISNUMBER(SEARCH('[1]Lookup for use classification'!$C$10,C3581)),ISNUMBER(SEARCH('[1]Lookup for use classification'!$D$10,C3581)),ISNUMBER(SEARCH('[1]Lookup for use classification'!$E$10,C3581)),ISNUMBER(SEARCH('[1]Lookup for use classification'!$F$10,C3581)),ISNUMBER(SEARCH('[1]Lookup for use classification'!$G$10,C3581))),'[1]Lookup for use classification'!$A$10,IF(OR(ISNUMBER(SEARCH('[1]Lookup for use classification'!$B$11,C3581)),ISNUMBER(SEARCH('[1]Lookup for use classification'!$C$11,C3581))),'[1]Lookup for use classification'!$A$11,IF(OR(ISNUMBER(SEARCH('[1]Lookup for use classification'!$B$12,C3581)),ISNUMBER(SEARCH('[1]Lookup for use classification'!$C$12,C3581))),'[1]Lookup for use classification'!$A$12,IF(OR(ISNUMBER(SEARCH('[1]Lookup for use classification'!$B$13,C3581)),ISNUMBER(SEARCH('[1]Lookup for use classification'!$C$13,C3581)),ISNUMBER(SEARCH('[1]Lookup for use classification'!$D$13,C3581)),,ISNUMBER(SEARCH('[1]Lookup for use classification'!$C$13,C3581)),ISNUMBER(SEARCH('[1]Lookup for use classification'!$E$13,C3581))),'[1]Lookup for use classification'!$A$13,IF(OR(ISNUMBER(SEARCH('[1]Lookup for use classification'!$B$14,C3581)),ISNUMBER(SEARCH('[1]Lookup for use classification'!$C$14,C3581))),'[1]Lookup for use classification'!$A$14,"Other"))))))))))))</f>
        <v>Other</v>
      </c>
      <c r="E3581" s="237"/>
      <c r="F3581" s="238"/>
      <c r="G3581" s="238"/>
    </row>
    <row r="3582" spans="1:12" hidden="1">
      <c r="A3582" s="187" t="s">
        <v>727</v>
      </c>
      <c r="B3582" s="167" t="s">
        <v>4456</v>
      </c>
      <c r="C3582" s="236" t="s">
        <v>373</v>
      </c>
      <c r="D3582" s="6" t="str">
        <f>IF(OR(ISNUMBER(SEARCH('[1]Lookup for use classification'!$B$1,C3582)),ISNUMBER(SEARCH('[1]Lookup for use classification'!$C$1,C3582)),ISNUMBER(SEARCH('[1]Lookup for use classification'!$D$1,C3582)),ISNUMBER(SEARCH('[1]Lookup for use classification'!$E$1,C3582))),'[1]Lookup for use classification'!$A$1,IF(ISNUMBER(SEARCH('[1]Lookup for use classification'!$B$2,C3582)),'[1]Lookup for use classification'!$A$2,IF(ISNUMBER(SEARCH('[1]Lookup for use classification'!$B$3,C3582)),'[1]Lookup for use classification'!$A$3,IF(OR(ISNUMBER(SEARCH('[1]Lookup for use classification'!$B$4,C3582)),ISNUMBER(SEARCH('[1]Lookup for use classification'!$C$4,C3582)),ISNUMBER(SEARCH('[1]Lookup for use classification'!$D$4,C3582)),ISNUMBER(SEARCH('[1]Lookup for use classification'!$E$4,C3582))),'[1]Lookup for use classification'!$A$4,IF(OR(ISNUMBER(SEARCH('[1]Lookup for use classification'!$B$5,C3582)),ISNUMBER(SEARCH('[1]Lookup for use classification'!$C$5,C3582)),ISNUMBER(SEARCH('[1]Lookup for use classification'!$D$5,C3582))),'[1]Lookup for use classification'!$A$5,IF(OR(ISNUMBER(SEARCH('[1]Lookup for use classification'!$B$7,C3582)),ISNUMBER(SEARCH('[1]Lookup for use classification'!$C$7,C3582)),ISNUMBER(SEARCH('[1]Lookup for use classification'!$D$7,C3582))),'[1]Lookup for use classification'!$A$7,IF(OR(ISNUMBER(SEARCH('[1]Lookup for use classification'!$B$9,C3582)),ISNUMBER(SEARCH('[1]Lookup for use classification'!$C$9,C3582)),ISNUMBER(SEARCH('[1]Lookup for use classification'!$D$9,C3582)),ISNUMBER(SEARCH('[1]Lookup for use classification'!$E$9,C3582)),ISNUMBER(SEARCH('[1]Lookup for use classification'!$F$9,C3582)),ISNUMBER(SEARCH('[1]Lookup for use classification'!$G$9,C3582)),ISNUMBER(SEARCH('[1]Lookup for use classification'!$H$9,C3582)),ISNUMBER(SEARCH('[1]Lookup for use classification'!$I$9,C3582)),ISNUMBER(SEARCH('[1]Lookup for use classification'!$J$9,C3582)),ISNUMBER(SEARCH('[1]Lookup for use classification'!$K$9,C3582))),'[1]Lookup for use classification'!$A$9,IF(OR(ISNUMBER(SEARCH('[1]Lookup for use classification'!$B$10,C3582)),ISNUMBER(SEARCH('[1]Lookup for use classification'!$C$10,C3582)),ISNUMBER(SEARCH('[1]Lookup for use classification'!$D$10,C3582)),ISNUMBER(SEARCH('[1]Lookup for use classification'!$E$10,C3582)),ISNUMBER(SEARCH('[1]Lookup for use classification'!$F$10,C3582)),ISNUMBER(SEARCH('[1]Lookup for use classification'!$G$10,C3582))),'[1]Lookup for use classification'!$A$10,IF(OR(ISNUMBER(SEARCH('[1]Lookup for use classification'!$B$11,C3582)),ISNUMBER(SEARCH('[1]Lookup for use classification'!$C$11,C3582))),'[1]Lookup for use classification'!$A$11,IF(OR(ISNUMBER(SEARCH('[1]Lookup for use classification'!$B$12,C3582)),ISNUMBER(SEARCH('[1]Lookup for use classification'!$C$12,C3582))),'[1]Lookup for use classification'!$A$12,IF(OR(ISNUMBER(SEARCH('[1]Lookup for use classification'!$B$13,C3582)),ISNUMBER(SEARCH('[1]Lookup for use classification'!$C$13,C3582)),ISNUMBER(SEARCH('[1]Lookup for use classification'!$D$13,C3582)),,ISNUMBER(SEARCH('[1]Lookup for use classification'!$C$13,C3582)),ISNUMBER(SEARCH('[1]Lookup for use classification'!$E$13,C3582))),'[1]Lookup for use classification'!$A$13,IF(OR(ISNUMBER(SEARCH('[1]Lookup for use classification'!$B$14,C3582)),ISNUMBER(SEARCH('[1]Lookup for use classification'!$C$14,C3582))),'[1]Lookup for use classification'!$A$14,"Other"))))))))))))</f>
        <v>Other</v>
      </c>
      <c r="E3582" s="237"/>
      <c r="F3582" s="238"/>
      <c r="G3582" s="238"/>
    </row>
    <row r="3583" spans="1:12" hidden="1">
      <c r="A3583" s="187" t="s">
        <v>727</v>
      </c>
      <c r="B3583" s="167" t="s">
        <v>4456</v>
      </c>
      <c r="C3583" s="236" t="s">
        <v>738</v>
      </c>
      <c r="D3583" s="6" t="str">
        <f>IF(OR(ISNUMBER(SEARCH('[1]Lookup for use classification'!$B$1,C3583)),ISNUMBER(SEARCH('[1]Lookup for use classification'!$C$1,C3583)),ISNUMBER(SEARCH('[1]Lookup for use classification'!$D$1,C3583)),ISNUMBER(SEARCH('[1]Lookup for use classification'!$E$1,C3583))),'[1]Lookup for use classification'!$A$1,IF(ISNUMBER(SEARCH('[1]Lookup for use classification'!$B$2,C3583)),'[1]Lookup for use classification'!$A$2,IF(ISNUMBER(SEARCH('[1]Lookup for use classification'!$B$3,C3583)),'[1]Lookup for use classification'!$A$3,IF(OR(ISNUMBER(SEARCH('[1]Lookup for use classification'!$B$4,C3583)),ISNUMBER(SEARCH('[1]Lookup for use classification'!$C$4,C3583)),ISNUMBER(SEARCH('[1]Lookup for use classification'!$D$4,C3583)),ISNUMBER(SEARCH('[1]Lookup for use classification'!$E$4,C3583))),'[1]Lookup for use classification'!$A$4,IF(OR(ISNUMBER(SEARCH('[1]Lookup for use classification'!$B$5,C3583)),ISNUMBER(SEARCH('[1]Lookup for use classification'!$C$5,C3583)),ISNUMBER(SEARCH('[1]Lookup for use classification'!$D$5,C3583))),'[1]Lookup for use classification'!$A$5,IF(OR(ISNUMBER(SEARCH('[1]Lookup for use classification'!$B$7,C3583)),ISNUMBER(SEARCH('[1]Lookup for use classification'!$C$7,C3583)),ISNUMBER(SEARCH('[1]Lookup for use classification'!$D$7,C3583))),'[1]Lookup for use classification'!$A$7,IF(OR(ISNUMBER(SEARCH('[1]Lookup for use classification'!$B$9,C3583)),ISNUMBER(SEARCH('[1]Lookup for use classification'!$C$9,C3583)),ISNUMBER(SEARCH('[1]Lookup for use classification'!$D$9,C3583)),ISNUMBER(SEARCH('[1]Lookup for use classification'!$E$9,C3583)),ISNUMBER(SEARCH('[1]Lookup for use classification'!$F$9,C3583)),ISNUMBER(SEARCH('[1]Lookup for use classification'!$G$9,C3583)),ISNUMBER(SEARCH('[1]Lookup for use classification'!$H$9,C3583)),ISNUMBER(SEARCH('[1]Lookup for use classification'!$I$9,C3583)),ISNUMBER(SEARCH('[1]Lookup for use classification'!$J$9,C3583)),ISNUMBER(SEARCH('[1]Lookup for use classification'!$K$9,C3583))),'[1]Lookup for use classification'!$A$9,IF(OR(ISNUMBER(SEARCH('[1]Lookup for use classification'!$B$10,C3583)),ISNUMBER(SEARCH('[1]Lookup for use classification'!$C$10,C3583)),ISNUMBER(SEARCH('[1]Lookup for use classification'!$D$10,C3583)),ISNUMBER(SEARCH('[1]Lookup for use classification'!$E$10,C3583)),ISNUMBER(SEARCH('[1]Lookup for use classification'!$F$10,C3583)),ISNUMBER(SEARCH('[1]Lookup for use classification'!$G$10,C3583))),'[1]Lookup for use classification'!$A$10,IF(OR(ISNUMBER(SEARCH('[1]Lookup for use classification'!$B$11,C3583)),ISNUMBER(SEARCH('[1]Lookup for use classification'!$C$11,C3583))),'[1]Lookup for use classification'!$A$11,IF(OR(ISNUMBER(SEARCH('[1]Lookup for use classification'!$B$12,C3583)),ISNUMBER(SEARCH('[1]Lookup for use classification'!$C$12,C3583))),'[1]Lookup for use classification'!$A$12,IF(OR(ISNUMBER(SEARCH('[1]Lookup for use classification'!$B$13,C3583)),ISNUMBER(SEARCH('[1]Lookup for use classification'!$C$13,C3583)),ISNUMBER(SEARCH('[1]Lookup for use classification'!$D$13,C3583)),,ISNUMBER(SEARCH('[1]Lookup for use classification'!$C$13,C3583)),ISNUMBER(SEARCH('[1]Lookup for use classification'!$E$13,C3583))),'[1]Lookup for use classification'!$A$13,IF(OR(ISNUMBER(SEARCH('[1]Lookup for use classification'!$B$14,C3583)),ISNUMBER(SEARCH('[1]Lookup for use classification'!$C$14,C3583))),'[1]Lookup for use classification'!$A$14,"Other"))))))))))))</f>
        <v>Other</v>
      </c>
      <c r="E3583" s="237"/>
      <c r="F3583" s="238"/>
      <c r="G3583" s="238"/>
    </row>
    <row r="3584" spans="1:12" hidden="1">
      <c r="A3584" s="187" t="s">
        <v>727</v>
      </c>
      <c r="B3584" s="167" t="s">
        <v>4456</v>
      </c>
      <c r="C3584" s="236" t="s">
        <v>739</v>
      </c>
      <c r="D3584" s="6" t="str">
        <f>IF(OR(ISNUMBER(SEARCH('[1]Lookup for use classification'!$B$1,C3584)),ISNUMBER(SEARCH('[1]Lookup for use classification'!$C$1,C3584)),ISNUMBER(SEARCH('[1]Lookup for use classification'!$D$1,C3584)),ISNUMBER(SEARCH('[1]Lookup for use classification'!$E$1,C3584))),'[1]Lookup for use classification'!$A$1,IF(ISNUMBER(SEARCH('[1]Lookup for use classification'!$B$2,C3584)),'[1]Lookup for use classification'!$A$2,IF(ISNUMBER(SEARCH('[1]Lookup for use classification'!$B$3,C3584)),'[1]Lookup for use classification'!$A$3,IF(OR(ISNUMBER(SEARCH('[1]Lookup for use classification'!$B$4,C3584)),ISNUMBER(SEARCH('[1]Lookup for use classification'!$C$4,C3584)),ISNUMBER(SEARCH('[1]Lookup for use classification'!$D$4,C3584)),ISNUMBER(SEARCH('[1]Lookup for use classification'!$E$4,C3584))),'[1]Lookup for use classification'!$A$4,IF(OR(ISNUMBER(SEARCH('[1]Lookup for use classification'!$B$5,C3584)),ISNUMBER(SEARCH('[1]Lookup for use classification'!$C$5,C3584)),ISNUMBER(SEARCH('[1]Lookup for use classification'!$D$5,C3584))),'[1]Lookup for use classification'!$A$5,IF(OR(ISNUMBER(SEARCH('[1]Lookup for use classification'!$B$7,C3584)),ISNUMBER(SEARCH('[1]Lookup for use classification'!$C$7,C3584)),ISNUMBER(SEARCH('[1]Lookup for use classification'!$D$7,C3584))),'[1]Lookup for use classification'!$A$7,IF(OR(ISNUMBER(SEARCH('[1]Lookup for use classification'!$B$9,C3584)),ISNUMBER(SEARCH('[1]Lookup for use classification'!$C$9,C3584)),ISNUMBER(SEARCH('[1]Lookup for use classification'!$D$9,C3584)),ISNUMBER(SEARCH('[1]Lookup for use classification'!$E$9,C3584)),ISNUMBER(SEARCH('[1]Lookup for use classification'!$F$9,C3584)),ISNUMBER(SEARCH('[1]Lookup for use classification'!$G$9,C3584)),ISNUMBER(SEARCH('[1]Lookup for use classification'!$H$9,C3584)),ISNUMBER(SEARCH('[1]Lookup for use classification'!$I$9,C3584)),ISNUMBER(SEARCH('[1]Lookup for use classification'!$J$9,C3584)),ISNUMBER(SEARCH('[1]Lookup for use classification'!$K$9,C3584))),'[1]Lookup for use classification'!$A$9,IF(OR(ISNUMBER(SEARCH('[1]Lookup for use classification'!$B$10,C3584)),ISNUMBER(SEARCH('[1]Lookup for use classification'!$C$10,C3584)),ISNUMBER(SEARCH('[1]Lookup for use classification'!$D$10,C3584)),ISNUMBER(SEARCH('[1]Lookup for use classification'!$E$10,C3584)),ISNUMBER(SEARCH('[1]Lookup for use classification'!$F$10,C3584)),ISNUMBER(SEARCH('[1]Lookup for use classification'!$G$10,C3584))),'[1]Lookup for use classification'!$A$10,IF(OR(ISNUMBER(SEARCH('[1]Lookup for use classification'!$B$11,C3584)),ISNUMBER(SEARCH('[1]Lookup for use classification'!$C$11,C3584))),'[1]Lookup for use classification'!$A$11,IF(OR(ISNUMBER(SEARCH('[1]Lookup for use classification'!$B$12,C3584)),ISNUMBER(SEARCH('[1]Lookup for use classification'!$C$12,C3584))),'[1]Lookup for use classification'!$A$12,IF(OR(ISNUMBER(SEARCH('[1]Lookup for use classification'!$B$13,C3584)),ISNUMBER(SEARCH('[1]Lookup for use classification'!$C$13,C3584)),ISNUMBER(SEARCH('[1]Lookup for use classification'!$D$13,C3584)),,ISNUMBER(SEARCH('[1]Lookup for use classification'!$C$13,C3584)),ISNUMBER(SEARCH('[1]Lookup for use classification'!$E$13,C3584))),'[1]Lookup for use classification'!$A$13,IF(OR(ISNUMBER(SEARCH('[1]Lookup for use classification'!$B$14,C3584)),ISNUMBER(SEARCH('[1]Lookup for use classification'!$C$14,C3584))),'[1]Lookup for use classification'!$A$14,"Other"))))))))))))</f>
        <v>Other</v>
      </c>
      <c r="E3584" s="237"/>
      <c r="F3584" s="238"/>
      <c r="G3584" s="238"/>
    </row>
    <row r="3585" spans="1:18" hidden="1">
      <c r="A3585" s="187" t="s">
        <v>727</v>
      </c>
      <c r="B3585" s="167" t="s">
        <v>4456</v>
      </c>
      <c r="C3585" s="236" t="s">
        <v>744</v>
      </c>
      <c r="D3585" s="6" t="str">
        <f>IF(OR(ISNUMBER(SEARCH('[1]Lookup for use classification'!$B$1,C3585)),ISNUMBER(SEARCH('[1]Lookup for use classification'!$C$1,C3585)),ISNUMBER(SEARCH('[1]Lookup for use classification'!$D$1,C3585)),ISNUMBER(SEARCH('[1]Lookup for use classification'!$E$1,C3585))),'[1]Lookup for use classification'!$A$1,IF(ISNUMBER(SEARCH('[1]Lookup for use classification'!$B$2,C3585)),'[1]Lookup for use classification'!$A$2,IF(ISNUMBER(SEARCH('[1]Lookup for use classification'!$B$3,C3585)),'[1]Lookup for use classification'!$A$3,IF(OR(ISNUMBER(SEARCH('[1]Lookup for use classification'!$B$4,C3585)),ISNUMBER(SEARCH('[1]Lookup for use classification'!$C$4,C3585)),ISNUMBER(SEARCH('[1]Lookup for use classification'!$D$4,C3585)),ISNUMBER(SEARCH('[1]Lookup for use classification'!$E$4,C3585))),'[1]Lookup for use classification'!$A$4,IF(OR(ISNUMBER(SEARCH('[1]Lookup for use classification'!$B$5,C3585)),ISNUMBER(SEARCH('[1]Lookup for use classification'!$C$5,C3585)),ISNUMBER(SEARCH('[1]Lookup for use classification'!$D$5,C3585))),'[1]Lookup for use classification'!$A$5,IF(OR(ISNUMBER(SEARCH('[1]Lookup for use classification'!$B$7,C3585)),ISNUMBER(SEARCH('[1]Lookup for use classification'!$C$7,C3585)),ISNUMBER(SEARCH('[1]Lookup for use classification'!$D$7,C3585))),'[1]Lookup for use classification'!$A$7,IF(OR(ISNUMBER(SEARCH('[1]Lookup for use classification'!$B$9,C3585)),ISNUMBER(SEARCH('[1]Lookup for use classification'!$C$9,C3585)),ISNUMBER(SEARCH('[1]Lookup for use classification'!$D$9,C3585)),ISNUMBER(SEARCH('[1]Lookup for use classification'!$E$9,C3585)),ISNUMBER(SEARCH('[1]Lookup for use classification'!$F$9,C3585)),ISNUMBER(SEARCH('[1]Lookup for use classification'!$G$9,C3585)),ISNUMBER(SEARCH('[1]Lookup for use classification'!$H$9,C3585)),ISNUMBER(SEARCH('[1]Lookup for use classification'!$I$9,C3585)),ISNUMBER(SEARCH('[1]Lookup for use classification'!$J$9,C3585)),ISNUMBER(SEARCH('[1]Lookup for use classification'!$K$9,C3585))),'[1]Lookup for use classification'!$A$9,IF(OR(ISNUMBER(SEARCH('[1]Lookup for use classification'!$B$10,C3585)),ISNUMBER(SEARCH('[1]Lookup for use classification'!$C$10,C3585)),ISNUMBER(SEARCH('[1]Lookup for use classification'!$D$10,C3585)),ISNUMBER(SEARCH('[1]Lookup for use classification'!$E$10,C3585)),ISNUMBER(SEARCH('[1]Lookup for use classification'!$F$10,C3585)),ISNUMBER(SEARCH('[1]Lookup for use classification'!$G$10,C3585))),'[1]Lookup for use classification'!$A$10,IF(OR(ISNUMBER(SEARCH('[1]Lookup for use classification'!$B$11,C3585)),ISNUMBER(SEARCH('[1]Lookup for use classification'!$C$11,C3585))),'[1]Lookup for use classification'!$A$11,IF(OR(ISNUMBER(SEARCH('[1]Lookup for use classification'!$B$12,C3585)),ISNUMBER(SEARCH('[1]Lookup for use classification'!$C$12,C3585))),'[1]Lookup for use classification'!$A$12,IF(OR(ISNUMBER(SEARCH('[1]Lookup for use classification'!$B$13,C3585)),ISNUMBER(SEARCH('[1]Lookup for use classification'!$C$13,C3585)),ISNUMBER(SEARCH('[1]Lookup for use classification'!$D$13,C3585)),,ISNUMBER(SEARCH('[1]Lookup for use classification'!$C$13,C3585)),ISNUMBER(SEARCH('[1]Lookup for use classification'!$E$13,C3585))),'[1]Lookup for use classification'!$A$13,IF(OR(ISNUMBER(SEARCH('[1]Lookup for use classification'!$B$14,C3585)),ISNUMBER(SEARCH('[1]Lookup for use classification'!$C$14,C3585))),'[1]Lookup for use classification'!$A$14,"Other"))))))))))))</f>
        <v>Other</v>
      </c>
      <c r="E3585" s="237"/>
      <c r="F3585" s="270"/>
      <c r="G3585" s="270"/>
    </row>
    <row r="3586" spans="1:18" hidden="1">
      <c r="A3586" s="187" t="s">
        <v>727</v>
      </c>
      <c r="B3586" s="167" t="s">
        <v>4456</v>
      </c>
      <c r="C3586" s="236" t="s">
        <v>745</v>
      </c>
      <c r="D3586" s="6" t="str">
        <f>IF(OR(ISNUMBER(SEARCH('[1]Lookup for use classification'!$B$1,C3586)),ISNUMBER(SEARCH('[1]Lookup for use classification'!$C$1,C3586)),ISNUMBER(SEARCH('[1]Lookup for use classification'!$D$1,C3586)),ISNUMBER(SEARCH('[1]Lookup for use classification'!$E$1,C3586))),'[1]Lookup for use classification'!$A$1,IF(ISNUMBER(SEARCH('[1]Lookup for use classification'!$B$2,C3586)),'[1]Lookup for use classification'!$A$2,IF(ISNUMBER(SEARCH('[1]Lookup for use classification'!$B$3,C3586)),'[1]Lookup for use classification'!$A$3,IF(OR(ISNUMBER(SEARCH('[1]Lookup for use classification'!$B$4,C3586)),ISNUMBER(SEARCH('[1]Lookup for use classification'!$C$4,C3586)),ISNUMBER(SEARCH('[1]Lookup for use classification'!$D$4,C3586)),ISNUMBER(SEARCH('[1]Lookup for use classification'!$E$4,C3586))),'[1]Lookup for use classification'!$A$4,IF(OR(ISNUMBER(SEARCH('[1]Lookup for use classification'!$B$5,C3586)),ISNUMBER(SEARCH('[1]Lookup for use classification'!$C$5,C3586)),ISNUMBER(SEARCH('[1]Lookup for use classification'!$D$5,C3586))),'[1]Lookup for use classification'!$A$5,IF(OR(ISNUMBER(SEARCH('[1]Lookup for use classification'!$B$7,C3586)),ISNUMBER(SEARCH('[1]Lookup for use classification'!$C$7,C3586)),ISNUMBER(SEARCH('[1]Lookup for use classification'!$D$7,C3586))),'[1]Lookup for use classification'!$A$7,IF(OR(ISNUMBER(SEARCH('[1]Lookup for use classification'!$B$9,C3586)),ISNUMBER(SEARCH('[1]Lookup for use classification'!$C$9,C3586)),ISNUMBER(SEARCH('[1]Lookup for use classification'!$D$9,C3586)),ISNUMBER(SEARCH('[1]Lookup for use classification'!$E$9,C3586)),ISNUMBER(SEARCH('[1]Lookup for use classification'!$F$9,C3586)),ISNUMBER(SEARCH('[1]Lookup for use classification'!$G$9,C3586)),ISNUMBER(SEARCH('[1]Lookup for use classification'!$H$9,C3586)),ISNUMBER(SEARCH('[1]Lookup for use classification'!$I$9,C3586)),ISNUMBER(SEARCH('[1]Lookup for use classification'!$J$9,C3586)),ISNUMBER(SEARCH('[1]Lookup for use classification'!$K$9,C3586))),'[1]Lookup for use classification'!$A$9,IF(OR(ISNUMBER(SEARCH('[1]Lookup for use classification'!$B$10,C3586)),ISNUMBER(SEARCH('[1]Lookup for use classification'!$C$10,C3586)),ISNUMBER(SEARCH('[1]Lookup for use classification'!$D$10,C3586)),ISNUMBER(SEARCH('[1]Lookup for use classification'!$E$10,C3586)),ISNUMBER(SEARCH('[1]Lookup for use classification'!$F$10,C3586)),ISNUMBER(SEARCH('[1]Lookup for use classification'!$G$10,C3586))),'[1]Lookup for use classification'!$A$10,IF(OR(ISNUMBER(SEARCH('[1]Lookup for use classification'!$B$11,C3586)),ISNUMBER(SEARCH('[1]Lookup for use classification'!$C$11,C3586))),'[1]Lookup for use classification'!$A$11,IF(OR(ISNUMBER(SEARCH('[1]Lookup for use classification'!$B$12,C3586)),ISNUMBER(SEARCH('[1]Lookup for use classification'!$C$12,C3586))),'[1]Lookup for use classification'!$A$12,IF(OR(ISNUMBER(SEARCH('[1]Lookup for use classification'!$B$13,C3586)),ISNUMBER(SEARCH('[1]Lookup for use classification'!$C$13,C3586)),ISNUMBER(SEARCH('[1]Lookup for use classification'!$D$13,C3586)),,ISNUMBER(SEARCH('[1]Lookup for use classification'!$C$13,C3586)),ISNUMBER(SEARCH('[1]Lookup for use classification'!$E$13,C3586))),'[1]Lookup for use classification'!$A$13,IF(OR(ISNUMBER(SEARCH('[1]Lookup for use classification'!$B$14,C3586)),ISNUMBER(SEARCH('[1]Lookup for use classification'!$C$14,C3586))),'[1]Lookup for use classification'!$A$14,"Other"))))))))))))</f>
        <v>Other</v>
      </c>
      <c r="E3586" s="237"/>
      <c r="F3586" s="270"/>
      <c r="G3586" s="270"/>
    </row>
    <row r="3587" spans="1:18" hidden="1">
      <c r="A3587" s="187" t="s">
        <v>727</v>
      </c>
      <c r="B3587" s="167" t="s">
        <v>4456</v>
      </c>
      <c r="C3587" s="236" t="s">
        <v>742</v>
      </c>
      <c r="D3587" s="6" t="str">
        <f>IF(OR(ISNUMBER(SEARCH('[1]Lookup for use classification'!$B$1,C3587)),ISNUMBER(SEARCH('[1]Lookup for use classification'!$C$1,C3587)),ISNUMBER(SEARCH('[1]Lookup for use classification'!$D$1,C3587)),ISNUMBER(SEARCH('[1]Lookup for use classification'!$E$1,C3587))),'[1]Lookup for use classification'!$A$1,IF(ISNUMBER(SEARCH('[1]Lookup for use classification'!$B$2,C3587)),'[1]Lookup for use classification'!$A$2,IF(ISNUMBER(SEARCH('[1]Lookup for use classification'!$B$3,C3587)),'[1]Lookup for use classification'!$A$3,IF(OR(ISNUMBER(SEARCH('[1]Lookup for use classification'!$B$4,C3587)),ISNUMBER(SEARCH('[1]Lookup for use classification'!$C$4,C3587)),ISNUMBER(SEARCH('[1]Lookup for use classification'!$D$4,C3587)),ISNUMBER(SEARCH('[1]Lookup for use classification'!$E$4,C3587))),'[1]Lookup for use classification'!$A$4,IF(OR(ISNUMBER(SEARCH('[1]Lookup for use classification'!$B$5,C3587)),ISNUMBER(SEARCH('[1]Lookup for use classification'!$C$5,C3587)),ISNUMBER(SEARCH('[1]Lookup for use classification'!$D$5,C3587))),'[1]Lookup for use classification'!$A$5,IF(OR(ISNUMBER(SEARCH('[1]Lookup for use classification'!$B$7,C3587)),ISNUMBER(SEARCH('[1]Lookup for use classification'!$C$7,C3587)),ISNUMBER(SEARCH('[1]Lookup for use classification'!$D$7,C3587))),'[1]Lookup for use classification'!$A$7,IF(OR(ISNUMBER(SEARCH('[1]Lookup for use classification'!$B$9,C3587)),ISNUMBER(SEARCH('[1]Lookup for use classification'!$C$9,C3587)),ISNUMBER(SEARCH('[1]Lookup for use classification'!$D$9,C3587)),ISNUMBER(SEARCH('[1]Lookup for use classification'!$E$9,C3587)),ISNUMBER(SEARCH('[1]Lookup for use classification'!$F$9,C3587)),ISNUMBER(SEARCH('[1]Lookup for use classification'!$G$9,C3587)),ISNUMBER(SEARCH('[1]Lookup for use classification'!$H$9,C3587)),ISNUMBER(SEARCH('[1]Lookup for use classification'!$I$9,C3587)),ISNUMBER(SEARCH('[1]Lookup for use classification'!$J$9,C3587)),ISNUMBER(SEARCH('[1]Lookup for use classification'!$K$9,C3587))),'[1]Lookup for use classification'!$A$9,IF(OR(ISNUMBER(SEARCH('[1]Lookup for use classification'!$B$10,C3587)),ISNUMBER(SEARCH('[1]Lookup for use classification'!$C$10,C3587)),ISNUMBER(SEARCH('[1]Lookup for use classification'!$D$10,C3587)),ISNUMBER(SEARCH('[1]Lookup for use classification'!$E$10,C3587)),ISNUMBER(SEARCH('[1]Lookup for use classification'!$F$10,C3587)),ISNUMBER(SEARCH('[1]Lookup for use classification'!$G$10,C3587))),'[1]Lookup for use classification'!$A$10,IF(OR(ISNUMBER(SEARCH('[1]Lookup for use classification'!$B$11,C3587)),ISNUMBER(SEARCH('[1]Lookup for use classification'!$C$11,C3587))),'[1]Lookup for use classification'!$A$11,IF(OR(ISNUMBER(SEARCH('[1]Lookup for use classification'!$B$12,C3587)),ISNUMBER(SEARCH('[1]Lookup for use classification'!$C$12,C3587))),'[1]Lookup for use classification'!$A$12,IF(OR(ISNUMBER(SEARCH('[1]Lookup for use classification'!$B$13,C3587)),ISNUMBER(SEARCH('[1]Lookup for use classification'!$C$13,C3587)),ISNUMBER(SEARCH('[1]Lookup for use classification'!$D$13,C3587)),,ISNUMBER(SEARCH('[1]Lookup for use classification'!$C$13,C3587)),ISNUMBER(SEARCH('[1]Lookup for use classification'!$E$13,C3587))),'[1]Lookup for use classification'!$A$13,IF(OR(ISNUMBER(SEARCH('[1]Lookup for use classification'!$B$14,C3587)),ISNUMBER(SEARCH('[1]Lookup for use classification'!$C$14,C3587))),'[1]Lookup for use classification'!$A$14,"Other"))))))))))))</f>
        <v>Public Assembly</v>
      </c>
      <c r="E3587" s="237">
        <v>1280</v>
      </c>
      <c r="F3587" s="236" t="s">
        <v>733</v>
      </c>
      <c r="G3587" s="238" t="s">
        <v>654</v>
      </c>
    </row>
    <row r="3588" spans="1:18" hidden="1">
      <c r="A3588" s="134" t="s">
        <v>727</v>
      </c>
      <c r="B3588" s="8" t="str">
        <f>IF(ISNA(VLOOKUP(CONCATENATE(A3588,C3588),EUS!$B$2:$B$1939,1,FALSE)),"","End Use Study")</f>
        <v>End Use Study</v>
      </c>
      <c r="C3588" s="14" t="s">
        <v>2519</v>
      </c>
      <c r="D3588" s="162" t="s">
        <v>2424</v>
      </c>
      <c r="E3588" s="15"/>
      <c r="F3588" s="15"/>
      <c r="G3588" s="15"/>
      <c r="H3588" s="164"/>
      <c r="I3588" s="164"/>
      <c r="J3588" s="7"/>
      <c r="L3588" s="6"/>
    </row>
    <row r="3589" spans="1:18" hidden="1">
      <c r="A3589" s="187" t="s">
        <v>727</v>
      </c>
      <c r="B3589" s="167" t="s">
        <v>4456</v>
      </c>
      <c r="C3589" s="168" t="s">
        <v>734</v>
      </c>
      <c r="D3589" s="6" t="str">
        <f>IF(OR(ISNUMBER(SEARCH('[1]Lookup for use classification'!$B$1,C3589)),ISNUMBER(SEARCH('[1]Lookup for use classification'!$C$1,C3589)),ISNUMBER(SEARCH('[1]Lookup for use classification'!$D$1,C3589)),ISNUMBER(SEARCH('[1]Lookup for use classification'!$E$1,C3589))),'[1]Lookup for use classification'!$A$1,IF(ISNUMBER(SEARCH('[1]Lookup for use classification'!$B$2,C3589)),'[1]Lookup for use classification'!$A$2,IF(ISNUMBER(SEARCH('[1]Lookup for use classification'!$B$3,C3589)),'[1]Lookup for use classification'!$A$3,IF(OR(ISNUMBER(SEARCH('[1]Lookup for use classification'!$B$4,C3589)),ISNUMBER(SEARCH('[1]Lookup for use classification'!$C$4,C3589)),ISNUMBER(SEARCH('[1]Lookup for use classification'!$D$4,C3589)),ISNUMBER(SEARCH('[1]Lookup for use classification'!$E$4,C3589))),'[1]Lookup for use classification'!$A$4,IF(OR(ISNUMBER(SEARCH('[1]Lookup for use classification'!$B$5,C3589)),ISNUMBER(SEARCH('[1]Lookup for use classification'!$C$5,C3589)),ISNUMBER(SEARCH('[1]Lookup for use classification'!$D$5,C3589))),'[1]Lookup for use classification'!$A$5,IF(OR(ISNUMBER(SEARCH('[1]Lookup for use classification'!$B$7,C3589)),ISNUMBER(SEARCH('[1]Lookup for use classification'!$C$7,C3589)),ISNUMBER(SEARCH('[1]Lookup for use classification'!$D$7,C3589))),'[1]Lookup for use classification'!$A$7,IF(OR(ISNUMBER(SEARCH('[1]Lookup for use classification'!$B$9,C3589)),ISNUMBER(SEARCH('[1]Lookup for use classification'!$C$9,C3589)),ISNUMBER(SEARCH('[1]Lookup for use classification'!$D$9,C3589)),ISNUMBER(SEARCH('[1]Lookup for use classification'!$E$9,C3589)),ISNUMBER(SEARCH('[1]Lookup for use classification'!$F$9,C3589)),ISNUMBER(SEARCH('[1]Lookup for use classification'!$G$9,C3589)),ISNUMBER(SEARCH('[1]Lookup for use classification'!$H$9,C3589)),ISNUMBER(SEARCH('[1]Lookup for use classification'!$I$9,C3589)),ISNUMBER(SEARCH('[1]Lookup for use classification'!$J$9,C3589)),ISNUMBER(SEARCH('[1]Lookup for use classification'!$K$9,C3589))),'[1]Lookup for use classification'!$A$9,IF(OR(ISNUMBER(SEARCH('[1]Lookup for use classification'!$B$10,C3589)),ISNUMBER(SEARCH('[1]Lookup for use classification'!$C$10,C3589)),ISNUMBER(SEARCH('[1]Lookup for use classification'!$D$10,C3589)),ISNUMBER(SEARCH('[1]Lookup for use classification'!$E$10,C3589)),ISNUMBER(SEARCH('[1]Lookup for use classification'!$F$10,C3589)),ISNUMBER(SEARCH('[1]Lookup for use classification'!$G$10,C3589))),'[1]Lookup for use classification'!$A$10,IF(OR(ISNUMBER(SEARCH('[1]Lookup for use classification'!$B$11,C3589)),ISNUMBER(SEARCH('[1]Lookup for use classification'!$C$11,C3589))),'[1]Lookup for use classification'!$A$11,IF(OR(ISNUMBER(SEARCH('[1]Lookup for use classification'!$B$12,C3589)),ISNUMBER(SEARCH('[1]Lookup for use classification'!$C$12,C3589))),'[1]Lookup for use classification'!$A$12,IF(OR(ISNUMBER(SEARCH('[1]Lookup for use classification'!$B$13,C3589)),ISNUMBER(SEARCH('[1]Lookup for use classification'!$C$13,C3589)),ISNUMBER(SEARCH('[1]Lookup for use classification'!$D$13,C3589)),,ISNUMBER(SEARCH('[1]Lookup for use classification'!$C$13,C3589)),ISNUMBER(SEARCH('[1]Lookup for use classification'!$E$13,C3589))),'[1]Lookup for use classification'!$A$13,IF(OR(ISNUMBER(SEARCH('[1]Lookup for use classification'!$B$14,C3589)),ISNUMBER(SEARCH('[1]Lookup for use classification'!$C$14,C3589))),'[1]Lookup for use classification'!$A$14,"Other"))))))))))))</f>
        <v>Public Assembly</v>
      </c>
      <c r="E3589" s="169"/>
      <c r="F3589" s="170"/>
      <c r="G3589" s="170"/>
    </row>
    <row r="3590" spans="1:18" hidden="1">
      <c r="A3590" s="187" t="s">
        <v>727</v>
      </c>
      <c r="B3590" s="167" t="s">
        <v>4456</v>
      </c>
      <c r="C3590" s="255" t="s">
        <v>162</v>
      </c>
      <c r="D3590" s="6" t="str">
        <f>IF(OR(ISNUMBER(SEARCH('[1]Lookup for use classification'!$B$1,C3590)),ISNUMBER(SEARCH('[1]Lookup for use classification'!$C$1,C3590)),ISNUMBER(SEARCH('[1]Lookup for use classification'!$D$1,C3590)),ISNUMBER(SEARCH('[1]Lookup for use classification'!$E$1,C3590))),'[1]Lookup for use classification'!$A$1,IF(ISNUMBER(SEARCH('[1]Lookup for use classification'!$B$2,C3590)),'[1]Lookup for use classification'!$A$2,IF(ISNUMBER(SEARCH('[1]Lookup for use classification'!$B$3,C3590)),'[1]Lookup for use classification'!$A$3,IF(OR(ISNUMBER(SEARCH('[1]Lookup for use classification'!$B$4,C3590)),ISNUMBER(SEARCH('[1]Lookup for use classification'!$C$4,C3590)),ISNUMBER(SEARCH('[1]Lookup for use classification'!$D$4,C3590)),ISNUMBER(SEARCH('[1]Lookup for use classification'!$E$4,C3590))),'[1]Lookup for use classification'!$A$4,IF(OR(ISNUMBER(SEARCH('[1]Lookup for use classification'!$B$5,C3590)),ISNUMBER(SEARCH('[1]Lookup for use classification'!$C$5,C3590)),ISNUMBER(SEARCH('[1]Lookup for use classification'!$D$5,C3590))),'[1]Lookup for use classification'!$A$5,IF(OR(ISNUMBER(SEARCH('[1]Lookup for use classification'!$B$7,C3590)),ISNUMBER(SEARCH('[1]Lookup for use classification'!$C$7,C3590)),ISNUMBER(SEARCH('[1]Lookup for use classification'!$D$7,C3590))),'[1]Lookup for use classification'!$A$7,IF(OR(ISNUMBER(SEARCH('[1]Lookup for use classification'!$B$9,C3590)),ISNUMBER(SEARCH('[1]Lookup for use classification'!$C$9,C3590)),ISNUMBER(SEARCH('[1]Lookup for use classification'!$D$9,C3590)),ISNUMBER(SEARCH('[1]Lookup for use classification'!$E$9,C3590)),ISNUMBER(SEARCH('[1]Lookup for use classification'!$F$9,C3590)),ISNUMBER(SEARCH('[1]Lookup for use classification'!$G$9,C3590)),ISNUMBER(SEARCH('[1]Lookup for use classification'!$H$9,C3590)),ISNUMBER(SEARCH('[1]Lookup for use classification'!$I$9,C3590)),ISNUMBER(SEARCH('[1]Lookup for use classification'!$J$9,C3590)),ISNUMBER(SEARCH('[1]Lookup for use classification'!$K$9,C3590))),'[1]Lookup for use classification'!$A$9,IF(OR(ISNUMBER(SEARCH('[1]Lookup for use classification'!$B$10,C3590)),ISNUMBER(SEARCH('[1]Lookup for use classification'!$C$10,C3590)),ISNUMBER(SEARCH('[1]Lookup for use classification'!$D$10,C3590)),ISNUMBER(SEARCH('[1]Lookup for use classification'!$E$10,C3590)),ISNUMBER(SEARCH('[1]Lookup for use classification'!$F$10,C3590)),ISNUMBER(SEARCH('[1]Lookup for use classification'!$G$10,C3590))),'[1]Lookup for use classification'!$A$10,IF(OR(ISNUMBER(SEARCH('[1]Lookup for use classification'!$B$11,C3590)),ISNUMBER(SEARCH('[1]Lookup for use classification'!$C$11,C3590))),'[1]Lookup for use classification'!$A$11,IF(OR(ISNUMBER(SEARCH('[1]Lookup for use classification'!$B$12,C3590)),ISNUMBER(SEARCH('[1]Lookup for use classification'!$C$12,C3590))),'[1]Lookup for use classification'!$A$12,IF(OR(ISNUMBER(SEARCH('[1]Lookup for use classification'!$B$13,C3590)),ISNUMBER(SEARCH('[1]Lookup for use classification'!$C$13,C3590)),ISNUMBER(SEARCH('[1]Lookup for use classification'!$D$13,C3590)),,ISNUMBER(SEARCH('[1]Lookup for use classification'!$C$13,C3590)),ISNUMBER(SEARCH('[1]Lookup for use classification'!$E$13,C3590))),'[1]Lookup for use classification'!$A$13,IF(OR(ISNUMBER(SEARCH('[1]Lookup for use classification'!$B$14,C3590)),ISNUMBER(SEARCH('[1]Lookup for use classification'!$C$14,C3590))),'[1]Lookup for use classification'!$A$14,"Other"))))))))))))</f>
        <v>Public Assembly</v>
      </c>
      <c r="E3590" s="256"/>
      <c r="F3590" s="257"/>
      <c r="G3590" s="257"/>
    </row>
    <row r="3591" spans="1:18" hidden="1">
      <c r="A3591" s="187" t="s">
        <v>727</v>
      </c>
      <c r="B3591" s="167" t="s">
        <v>4456</v>
      </c>
      <c r="C3591" s="236" t="s">
        <v>746</v>
      </c>
      <c r="D3591" s="6" t="str">
        <f>IF(OR(ISNUMBER(SEARCH('[1]Lookup for use classification'!$B$1,C3591)),ISNUMBER(SEARCH('[1]Lookup for use classification'!$C$1,C3591)),ISNUMBER(SEARCH('[1]Lookup for use classification'!$D$1,C3591)),ISNUMBER(SEARCH('[1]Lookup for use classification'!$E$1,C3591))),'[1]Lookup for use classification'!$A$1,IF(ISNUMBER(SEARCH('[1]Lookup for use classification'!$B$2,C3591)),'[1]Lookup for use classification'!$A$2,IF(ISNUMBER(SEARCH('[1]Lookup for use classification'!$B$3,C3591)),'[1]Lookup for use classification'!$A$3,IF(OR(ISNUMBER(SEARCH('[1]Lookup for use classification'!$B$4,C3591)),ISNUMBER(SEARCH('[1]Lookup for use classification'!$C$4,C3591)),ISNUMBER(SEARCH('[1]Lookup for use classification'!$D$4,C3591)),ISNUMBER(SEARCH('[1]Lookup for use classification'!$E$4,C3591))),'[1]Lookup for use classification'!$A$4,IF(OR(ISNUMBER(SEARCH('[1]Lookup for use classification'!$B$5,C3591)),ISNUMBER(SEARCH('[1]Lookup for use classification'!$C$5,C3591)),ISNUMBER(SEARCH('[1]Lookup for use classification'!$D$5,C3591))),'[1]Lookup for use classification'!$A$5,IF(OR(ISNUMBER(SEARCH('[1]Lookup for use classification'!$B$7,C3591)),ISNUMBER(SEARCH('[1]Lookup for use classification'!$C$7,C3591)),ISNUMBER(SEARCH('[1]Lookup for use classification'!$D$7,C3591))),'[1]Lookup for use classification'!$A$7,IF(OR(ISNUMBER(SEARCH('[1]Lookup for use classification'!$B$9,C3591)),ISNUMBER(SEARCH('[1]Lookup for use classification'!$C$9,C3591)),ISNUMBER(SEARCH('[1]Lookup for use classification'!$D$9,C3591)),ISNUMBER(SEARCH('[1]Lookup for use classification'!$E$9,C3591)),ISNUMBER(SEARCH('[1]Lookup for use classification'!$F$9,C3591)),ISNUMBER(SEARCH('[1]Lookup for use classification'!$G$9,C3591)),ISNUMBER(SEARCH('[1]Lookup for use classification'!$H$9,C3591)),ISNUMBER(SEARCH('[1]Lookup for use classification'!$I$9,C3591)),ISNUMBER(SEARCH('[1]Lookup for use classification'!$J$9,C3591)),ISNUMBER(SEARCH('[1]Lookup for use classification'!$K$9,C3591))),'[1]Lookup for use classification'!$A$9,IF(OR(ISNUMBER(SEARCH('[1]Lookup for use classification'!$B$10,C3591)),ISNUMBER(SEARCH('[1]Lookup for use classification'!$C$10,C3591)),ISNUMBER(SEARCH('[1]Lookup for use classification'!$D$10,C3591)),ISNUMBER(SEARCH('[1]Lookup for use classification'!$E$10,C3591)),ISNUMBER(SEARCH('[1]Lookup for use classification'!$F$10,C3591)),ISNUMBER(SEARCH('[1]Lookup for use classification'!$G$10,C3591))),'[1]Lookup for use classification'!$A$10,IF(OR(ISNUMBER(SEARCH('[1]Lookup for use classification'!$B$11,C3591)),ISNUMBER(SEARCH('[1]Lookup for use classification'!$C$11,C3591))),'[1]Lookup for use classification'!$A$11,IF(OR(ISNUMBER(SEARCH('[1]Lookup for use classification'!$B$12,C3591)),ISNUMBER(SEARCH('[1]Lookup for use classification'!$C$12,C3591))),'[1]Lookup for use classification'!$A$12,IF(OR(ISNUMBER(SEARCH('[1]Lookup for use classification'!$B$13,C3591)),ISNUMBER(SEARCH('[1]Lookup for use classification'!$C$13,C3591)),ISNUMBER(SEARCH('[1]Lookup for use classification'!$D$13,C3591)),,ISNUMBER(SEARCH('[1]Lookup for use classification'!$C$13,C3591)),ISNUMBER(SEARCH('[1]Lookup for use classification'!$E$13,C3591))),'[1]Lookup for use classification'!$A$13,IF(OR(ISNUMBER(SEARCH('[1]Lookup for use classification'!$B$14,C3591)),ISNUMBER(SEARCH('[1]Lookup for use classification'!$C$14,C3591))),'[1]Lookup for use classification'!$A$14,"Other"))))))))))))</f>
        <v>Public Assembly</v>
      </c>
      <c r="E3591" s="237"/>
      <c r="F3591" s="270"/>
      <c r="G3591" s="270"/>
    </row>
    <row r="3592" spans="1:18" hidden="1">
      <c r="A3592" s="138" t="s">
        <v>727</v>
      </c>
      <c r="B3592" s="8" t="str">
        <f>IF(ISNA(VLOOKUP(CONCATENATE(A3592,C3592),EUS!$B$2:$B$1939,1,FALSE)),"","End Use Study")</f>
        <v>End Use Study</v>
      </c>
      <c r="C3592" s="14" t="s">
        <v>82</v>
      </c>
      <c r="D3592" s="162" t="s">
        <v>1980</v>
      </c>
      <c r="E3592" s="15">
        <v>1104</v>
      </c>
      <c r="F3592" s="15"/>
      <c r="G3592" s="15"/>
      <c r="H3592" s="164"/>
      <c r="I3592" s="164"/>
      <c r="J3592" s="7"/>
      <c r="L3592" s="6"/>
    </row>
    <row r="3593" spans="1:18" hidden="1">
      <c r="A3593" s="187" t="s">
        <v>727</v>
      </c>
      <c r="B3593" s="167" t="s">
        <v>4456</v>
      </c>
      <c r="C3593" s="236" t="s">
        <v>713</v>
      </c>
      <c r="D3593" s="6" t="str">
        <f>IF(OR(ISNUMBER(SEARCH('[1]Lookup for use classification'!$B$1,C3593)),ISNUMBER(SEARCH('[1]Lookup for use classification'!$C$1,C3593)),ISNUMBER(SEARCH('[1]Lookup for use classification'!$D$1,C3593)),ISNUMBER(SEARCH('[1]Lookup for use classification'!$E$1,C3593))),'[1]Lookup for use classification'!$A$1,IF(ISNUMBER(SEARCH('[1]Lookup for use classification'!$B$2,C3593)),'[1]Lookup for use classification'!$A$2,IF(ISNUMBER(SEARCH('[1]Lookup for use classification'!$B$3,C3593)),'[1]Lookup for use classification'!$A$3,IF(OR(ISNUMBER(SEARCH('[1]Lookup for use classification'!$B$4,C3593)),ISNUMBER(SEARCH('[1]Lookup for use classification'!$C$4,C3593)),ISNUMBER(SEARCH('[1]Lookup for use classification'!$D$4,C3593)),ISNUMBER(SEARCH('[1]Lookup for use classification'!$E$4,C3593))),'[1]Lookup for use classification'!$A$4,IF(OR(ISNUMBER(SEARCH('[1]Lookup for use classification'!$B$5,C3593)),ISNUMBER(SEARCH('[1]Lookup for use classification'!$C$5,C3593)),ISNUMBER(SEARCH('[1]Lookup for use classification'!$D$5,C3593))),'[1]Lookup for use classification'!$A$5,IF(OR(ISNUMBER(SEARCH('[1]Lookup for use classification'!$B$7,C3593)),ISNUMBER(SEARCH('[1]Lookup for use classification'!$C$7,C3593)),ISNUMBER(SEARCH('[1]Lookup for use classification'!$D$7,C3593))),'[1]Lookup for use classification'!$A$7,IF(OR(ISNUMBER(SEARCH('[1]Lookup for use classification'!$B$9,C3593)),ISNUMBER(SEARCH('[1]Lookup for use classification'!$C$9,C3593)),ISNUMBER(SEARCH('[1]Lookup for use classification'!$D$9,C3593)),ISNUMBER(SEARCH('[1]Lookup for use classification'!$E$9,C3593)),ISNUMBER(SEARCH('[1]Lookup for use classification'!$F$9,C3593)),ISNUMBER(SEARCH('[1]Lookup for use classification'!$G$9,C3593)),ISNUMBER(SEARCH('[1]Lookup for use classification'!$H$9,C3593)),ISNUMBER(SEARCH('[1]Lookup for use classification'!$I$9,C3593)),ISNUMBER(SEARCH('[1]Lookup for use classification'!$J$9,C3593)),ISNUMBER(SEARCH('[1]Lookup for use classification'!$K$9,C3593))),'[1]Lookup for use classification'!$A$9,IF(OR(ISNUMBER(SEARCH('[1]Lookup for use classification'!$B$10,C3593)),ISNUMBER(SEARCH('[1]Lookup for use classification'!$C$10,C3593)),ISNUMBER(SEARCH('[1]Lookup for use classification'!$D$10,C3593)),ISNUMBER(SEARCH('[1]Lookup for use classification'!$E$10,C3593)),ISNUMBER(SEARCH('[1]Lookup for use classification'!$F$10,C3593)),ISNUMBER(SEARCH('[1]Lookup for use classification'!$G$10,C3593))),'[1]Lookup for use classification'!$A$10,IF(OR(ISNUMBER(SEARCH('[1]Lookup for use classification'!$B$11,C3593)),ISNUMBER(SEARCH('[1]Lookup for use classification'!$C$11,C3593))),'[1]Lookup for use classification'!$A$11,IF(OR(ISNUMBER(SEARCH('[1]Lookup for use classification'!$B$12,C3593)),ISNUMBER(SEARCH('[1]Lookup for use classification'!$C$12,C3593))),'[1]Lookup for use classification'!$A$12,IF(OR(ISNUMBER(SEARCH('[1]Lookup for use classification'!$B$13,C3593)),ISNUMBER(SEARCH('[1]Lookup for use classification'!$C$13,C3593)),ISNUMBER(SEARCH('[1]Lookup for use classification'!$D$13,C3593)),,ISNUMBER(SEARCH('[1]Lookup for use classification'!$C$13,C3593)),ISNUMBER(SEARCH('[1]Lookup for use classification'!$E$13,C3593))),'[1]Lookup for use classification'!$A$13,IF(OR(ISNUMBER(SEARCH('[1]Lookup for use classification'!$B$14,C3593)),ISNUMBER(SEARCH('[1]Lookup for use classification'!$C$14,C3593))),'[1]Lookup for use classification'!$A$14,"Other"))))))))))))</f>
        <v>Warehousing</v>
      </c>
      <c r="E3593" s="237"/>
      <c r="F3593" s="238"/>
      <c r="G3593" s="238"/>
    </row>
    <row r="3594" spans="1:18" hidden="1">
      <c r="A3594" s="187" t="s">
        <v>727</v>
      </c>
      <c r="B3594" s="167" t="s">
        <v>4456</v>
      </c>
      <c r="C3594" s="236" t="s">
        <v>747</v>
      </c>
      <c r="D3594" s="6" t="str">
        <f>IF(OR(ISNUMBER(SEARCH('[1]Lookup for use classification'!$B$1,C3594)),ISNUMBER(SEARCH('[1]Lookup for use classification'!$C$1,C3594)),ISNUMBER(SEARCH('[1]Lookup for use classification'!$D$1,C3594)),ISNUMBER(SEARCH('[1]Lookup for use classification'!$E$1,C3594))),'[1]Lookup for use classification'!$A$1,IF(ISNUMBER(SEARCH('[1]Lookup for use classification'!$B$2,C3594)),'[1]Lookup for use classification'!$A$2,IF(ISNUMBER(SEARCH('[1]Lookup for use classification'!$B$3,C3594)),'[1]Lookup for use classification'!$A$3,IF(OR(ISNUMBER(SEARCH('[1]Lookup for use classification'!$B$4,C3594)),ISNUMBER(SEARCH('[1]Lookup for use classification'!$C$4,C3594)),ISNUMBER(SEARCH('[1]Lookup for use classification'!$D$4,C3594)),ISNUMBER(SEARCH('[1]Lookup for use classification'!$E$4,C3594))),'[1]Lookup for use classification'!$A$4,IF(OR(ISNUMBER(SEARCH('[1]Lookup for use classification'!$B$5,C3594)),ISNUMBER(SEARCH('[1]Lookup for use classification'!$C$5,C3594)),ISNUMBER(SEARCH('[1]Lookup for use classification'!$D$5,C3594))),'[1]Lookup for use classification'!$A$5,IF(OR(ISNUMBER(SEARCH('[1]Lookup for use classification'!$B$7,C3594)),ISNUMBER(SEARCH('[1]Lookup for use classification'!$C$7,C3594)),ISNUMBER(SEARCH('[1]Lookup for use classification'!$D$7,C3594))),'[1]Lookup for use classification'!$A$7,IF(OR(ISNUMBER(SEARCH('[1]Lookup for use classification'!$B$9,C3594)),ISNUMBER(SEARCH('[1]Lookup for use classification'!$C$9,C3594)),ISNUMBER(SEARCH('[1]Lookup for use classification'!$D$9,C3594)),ISNUMBER(SEARCH('[1]Lookup for use classification'!$E$9,C3594)),ISNUMBER(SEARCH('[1]Lookup for use classification'!$F$9,C3594)),ISNUMBER(SEARCH('[1]Lookup for use classification'!$G$9,C3594)),ISNUMBER(SEARCH('[1]Lookup for use classification'!$H$9,C3594)),ISNUMBER(SEARCH('[1]Lookup for use classification'!$I$9,C3594)),ISNUMBER(SEARCH('[1]Lookup for use classification'!$J$9,C3594)),ISNUMBER(SEARCH('[1]Lookup for use classification'!$K$9,C3594))),'[1]Lookup for use classification'!$A$9,IF(OR(ISNUMBER(SEARCH('[1]Lookup for use classification'!$B$10,C3594)),ISNUMBER(SEARCH('[1]Lookup for use classification'!$C$10,C3594)),ISNUMBER(SEARCH('[1]Lookup for use classification'!$D$10,C3594)),ISNUMBER(SEARCH('[1]Lookup for use classification'!$E$10,C3594)),ISNUMBER(SEARCH('[1]Lookup for use classification'!$F$10,C3594)),ISNUMBER(SEARCH('[1]Lookup for use classification'!$G$10,C3594))),'[1]Lookup for use classification'!$A$10,IF(OR(ISNUMBER(SEARCH('[1]Lookup for use classification'!$B$11,C3594)),ISNUMBER(SEARCH('[1]Lookup for use classification'!$C$11,C3594))),'[1]Lookup for use classification'!$A$11,IF(OR(ISNUMBER(SEARCH('[1]Lookup for use classification'!$B$12,C3594)),ISNUMBER(SEARCH('[1]Lookup for use classification'!$C$12,C3594))),'[1]Lookup for use classification'!$A$12,IF(OR(ISNUMBER(SEARCH('[1]Lookup for use classification'!$B$13,C3594)),ISNUMBER(SEARCH('[1]Lookup for use classification'!$C$13,C3594)),ISNUMBER(SEARCH('[1]Lookup for use classification'!$D$13,C3594)),,ISNUMBER(SEARCH('[1]Lookup for use classification'!$C$13,C3594)),ISNUMBER(SEARCH('[1]Lookup for use classification'!$E$13,C3594))),'[1]Lookup for use classification'!$A$13,IF(OR(ISNUMBER(SEARCH('[1]Lookup for use classification'!$B$14,C3594)),ISNUMBER(SEARCH('[1]Lookup for use classification'!$C$14,C3594))),'[1]Lookup for use classification'!$A$14,"Other"))))))))))))</f>
        <v>Water &amp; Sewer</v>
      </c>
      <c r="E3594" s="237" t="s">
        <v>748</v>
      </c>
      <c r="F3594" s="236" t="s">
        <v>733</v>
      </c>
      <c r="G3594" s="238" t="s">
        <v>654</v>
      </c>
    </row>
    <row r="3595" spans="1:18" hidden="1">
      <c r="A3595" s="185" t="s">
        <v>457</v>
      </c>
      <c r="B3595" s="8" t="s">
        <v>6055</v>
      </c>
      <c r="C3595" s="223"/>
      <c r="D3595" s="162" t="s">
        <v>3335</v>
      </c>
      <c r="E3595" s="224">
        <v>5768</v>
      </c>
      <c r="F3595" s="224"/>
      <c r="G3595" s="224"/>
      <c r="H3595" s="164"/>
      <c r="I3595" s="164"/>
      <c r="K3595" s="163"/>
    </row>
    <row r="3596" spans="1:18" hidden="1">
      <c r="A3596" s="187" t="s">
        <v>457</v>
      </c>
      <c r="B3596" s="167" t="s">
        <v>4456</v>
      </c>
      <c r="C3596" s="241" t="s">
        <v>458</v>
      </c>
      <c r="D3596" s="6" t="str">
        <f>IF(OR(ISNUMBER(SEARCH('[1]Lookup for use classification'!$B$1,C3596)),ISNUMBER(SEARCH('[1]Lookup for use classification'!$C$1,C3596)),ISNUMBER(SEARCH('[1]Lookup for use classification'!$D$1,C3596)),ISNUMBER(SEARCH('[1]Lookup for use classification'!$E$1,C3596))),'[1]Lookup for use classification'!$A$1,IF(ISNUMBER(SEARCH('[1]Lookup for use classification'!$B$2,C3596)),'[1]Lookup for use classification'!$A$2,IF(ISNUMBER(SEARCH('[1]Lookup for use classification'!$B$3,C3596)),'[1]Lookup for use classification'!$A$3,IF(OR(ISNUMBER(SEARCH('[1]Lookup for use classification'!$B$4,C3596)),ISNUMBER(SEARCH('[1]Lookup for use classification'!$C$4,C3596)),ISNUMBER(SEARCH('[1]Lookup for use classification'!$D$4,C3596)),ISNUMBER(SEARCH('[1]Lookup for use classification'!$E$4,C3596))),'[1]Lookup for use classification'!$A$4,IF(OR(ISNUMBER(SEARCH('[1]Lookup for use classification'!$B$5,C3596)),ISNUMBER(SEARCH('[1]Lookup for use classification'!$C$5,C3596)),ISNUMBER(SEARCH('[1]Lookup for use classification'!$D$5,C3596))),'[1]Lookup for use classification'!$A$5,IF(OR(ISNUMBER(SEARCH('[1]Lookup for use classification'!$B$7,C3596)),ISNUMBER(SEARCH('[1]Lookup for use classification'!$C$7,C3596)),ISNUMBER(SEARCH('[1]Lookup for use classification'!$D$7,C3596))),'[1]Lookup for use classification'!$A$7,IF(OR(ISNUMBER(SEARCH('[1]Lookup for use classification'!$B$9,C3596)),ISNUMBER(SEARCH('[1]Lookup for use classification'!$C$9,C3596)),ISNUMBER(SEARCH('[1]Lookup for use classification'!$D$9,C3596)),ISNUMBER(SEARCH('[1]Lookup for use classification'!$E$9,C3596)),ISNUMBER(SEARCH('[1]Lookup for use classification'!$F$9,C3596)),ISNUMBER(SEARCH('[1]Lookup for use classification'!$G$9,C3596)),ISNUMBER(SEARCH('[1]Lookup for use classification'!$H$9,C3596)),ISNUMBER(SEARCH('[1]Lookup for use classification'!$I$9,C3596)),ISNUMBER(SEARCH('[1]Lookup for use classification'!$J$9,C3596)),ISNUMBER(SEARCH('[1]Lookup for use classification'!$K$9,C3596))),'[1]Lookup for use classification'!$A$9,IF(OR(ISNUMBER(SEARCH('[1]Lookup for use classification'!$B$10,C3596)),ISNUMBER(SEARCH('[1]Lookup for use classification'!$C$10,C3596)),ISNUMBER(SEARCH('[1]Lookup for use classification'!$D$10,C3596)),ISNUMBER(SEARCH('[1]Lookup for use classification'!$E$10,C3596)),ISNUMBER(SEARCH('[1]Lookup for use classification'!$F$10,C3596)),ISNUMBER(SEARCH('[1]Lookup for use classification'!$G$10,C3596))),'[1]Lookup for use classification'!$A$10,IF(OR(ISNUMBER(SEARCH('[1]Lookup for use classification'!$B$11,C3596)),ISNUMBER(SEARCH('[1]Lookup for use classification'!$C$11,C3596))),'[1]Lookup for use classification'!$A$11,IF(OR(ISNUMBER(SEARCH('[1]Lookup for use classification'!$B$12,C3596)),ISNUMBER(SEARCH('[1]Lookup for use classification'!$C$12,C3596))),'[1]Lookup for use classification'!$A$12,IF(OR(ISNUMBER(SEARCH('[1]Lookup for use classification'!$B$13,C3596)),ISNUMBER(SEARCH('[1]Lookup for use classification'!$C$13,C3596)),ISNUMBER(SEARCH('[1]Lookup for use classification'!$D$13,C3596)),,ISNUMBER(SEARCH('[1]Lookup for use classification'!$C$13,C3596)),ISNUMBER(SEARCH('[1]Lookup for use classification'!$E$13,C3596))),'[1]Lookup for use classification'!$A$13,IF(OR(ISNUMBER(SEARCH('[1]Lookup for use classification'!$B$14,C3596)),ISNUMBER(SEARCH('[1]Lookup for use classification'!$C$14,C3596))),'[1]Lookup for use classification'!$A$14,"Other"))))))))))))</f>
        <v>Education - K - 12</v>
      </c>
      <c r="E3596" s="264"/>
      <c r="F3596" s="265"/>
      <c r="G3596" s="265"/>
    </row>
    <row r="3597" spans="1:18" hidden="1">
      <c r="A3597" s="187" t="s">
        <v>457</v>
      </c>
      <c r="B3597" s="167" t="s">
        <v>4456</v>
      </c>
      <c r="C3597" s="239" t="s">
        <v>459</v>
      </c>
      <c r="D3597" s="6" t="str">
        <f>IF(OR(ISNUMBER(SEARCH('[1]Lookup for use classification'!$B$1,C3597)),ISNUMBER(SEARCH('[1]Lookup for use classification'!$C$1,C3597)),ISNUMBER(SEARCH('[1]Lookup for use classification'!$D$1,C3597)),ISNUMBER(SEARCH('[1]Lookup for use classification'!$E$1,C3597))),'[1]Lookup for use classification'!$A$1,IF(ISNUMBER(SEARCH('[1]Lookup for use classification'!$B$2,C3597)),'[1]Lookup for use classification'!$A$2,IF(ISNUMBER(SEARCH('[1]Lookup for use classification'!$B$3,C3597)),'[1]Lookup for use classification'!$A$3,IF(OR(ISNUMBER(SEARCH('[1]Lookup for use classification'!$B$4,C3597)),ISNUMBER(SEARCH('[1]Lookup for use classification'!$C$4,C3597)),ISNUMBER(SEARCH('[1]Lookup for use classification'!$D$4,C3597)),ISNUMBER(SEARCH('[1]Lookup for use classification'!$E$4,C3597))),'[1]Lookup for use classification'!$A$4,IF(OR(ISNUMBER(SEARCH('[1]Lookup for use classification'!$B$5,C3597)),ISNUMBER(SEARCH('[1]Lookup for use classification'!$C$5,C3597)),ISNUMBER(SEARCH('[1]Lookup for use classification'!$D$5,C3597))),'[1]Lookup for use classification'!$A$5,IF(OR(ISNUMBER(SEARCH('[1]Lookup for use classification'!$B$7,C3597)),ISNUMBER(SEARCH('[1]Lookup for use classification'!$C$7,C3597)),ISNUMBER(SEARCH('[1]Lookup for use classification'!$D$7,C3597))),'[1]Lookup for use classification'!$A$7,IF(OR(ISNUMBER(SEARCH('[1]Lookup for use classification'!$B$9,C3597)),ISNUMBER(SEARCH('[1]Lookup for use classification'!$C$9,C3597)),ISNUMBER(SEARCH('[1]Lookup for use classification'!$D$9,C3597)),ISNUMBER(SEARCH('[1]Lookup for use classification'!$E$9,C3597)),ISNUMBER(SEARCH('[1]Lookup for use classification'!$F$9,C3597)),ISNUMBER(SEARCH('[1]Lookup for use classification'!$G$9,C3597)),ISNUMBER(SEARCH('[1]Lookup for use classification'!$H$9,C3597)),ISNUMBER(SEARCH('[1]Lookup for use classification'!$I$9,C3597)),ISNUMBER(SEARCH('[1]Lookup for use classification'!$J$9,C3597)),ISNUMBER(SEARCH('[1]Lookup for use classification'!$K$9,C3597))),'[1]Lookup for use classification'!$A$9,IF(OR(ISNUMBER(SEARCH('[1]Lookup for use classification'!$B$10,C3597)),ISNUMBER(SEARCH('[1]Lookup for use classification'!$C$10,C3597)),ISNUMBER(SEARCH('[1]Lookup for use classification'!$D$10,C3597)),ISNUMBER(SEARCH('[1]Lookup for use classification'!$E$10,C3597)),ISNUMBER(SEARCH('[1]Lookup for use classification'!$F$10,C3597)),ISNUMBER(SEARCH('[1]Lookup for use classification'!$G$10,C3597))),'[1]Lookup for use classification'!$A$10,IF(OR(ISNUMBER(SEARCH('[1]Lookup for use classification'!$B$11,C3597)),ISNUMBER(SEARCH('[1]Lookup for use classification'!$C$11,C3597))),'[1]Lookup for use classification'!$A$11,IF(OR(ISNUMBER(SEARCH('[1]Lookup for use classification'!$B$12,C3597)),ISNUMBER(SEARCH('[1]Lookup for use classification'!$C$12,C3597))),'[1]Lookup for use classification'!$A$12,IF(OR(ISNUMBER(SEARCH('[1]Lookup for use classification'!$B$13,C3597)),ISNUMBER(SEARCH('[1]Lookup for use classification'!$C$13,C3597)),ISNUMBER(SEARCH('[1]Lookup for use classification'!$D$13,C3597)),,ISNUMBER(SEARCH('[1]Lookup for use classification'!$C$13,C3597)),ISNUMBER(SEARCH('[1]Lookup for use classification'!$E$13,C3597))),'[1]Lookup for use classification'!$A$13,IF(OR(ISNUMBER(SEARCH('[1]Lookup for use classification'!$B$14,C3597)),ISNUMBER(SEARCH('[1]Lookup for use classification'!$C$14,C3597))),'[1]Lookup for use classification'!$A$14,"Other"))))))))))))</f>
        <v>Education - K - 12</v>
      </c>
      <c r="E3597" s="240"/>
      <c r="F3597" s="259"/>
      <c r="G3597" s="259"/>
    </row>
    <row r="3598" spans="1:18" hidden="1">
      <c r="A3598" s="187" t="s">
        <v>457</v>
      </c>
      <c r="B3598" s="167" t="s">
        <v>4456</v>
      </c>
      <c r="C3598" s="239" t="s">
        <v>460</v>
      </c>
      <c r="D3598" s="6" t="str">
        <f>IF(OR(ISNUMBER(SEARCH('[1]Lookup for use classification'!$B$1,C3598)),ISNUMBER(SEARCH('[1]Lookup for use classification'!$C$1,C3598)),ISNUMBER(SEARCH('[1]Lookup for use classification'!$D$1,C3598)),ISNUMBER(SEARCH('[1]Lookup for use classification'!$E$1,C3598))),'[1]Lookup for use classification'!$A$1,IF(ISNUMBER(SEARCH('[1]Lookup for use classification'!$B$2,C3598)),'[1]Lookup for use classification'!$A$2,IF(ISNUMBER(SEARCH('[1]Lookup for use classification'!$B$3,C3598)),'[1]Lookup for use classification'!$A$3,IF(OR(ISNUMBER(SEARCH('[1]Lookup for use classification'!$B$4,C3598)),ISNUMBER(SEARCH('[1]Lookup for use classification'!$C$4,C3598)),ISNUMBER(SEARCH('[1]Lookup for use classification'!$D$4,C3598)),ISNUMBER(SEARCH('[1]Lookup for use classification'!$E$4,C3598))),'[1]Lookup for use classification'!$A$4,IF(OR(ISNUMBER(SEARCH('[1]Lookup for use classification'!$B$5,C3598)),ISNUMBER(SEARCH('[1]Lookup for use classification'!$C$5,C3598)),ISNUMBER(SEARCH('[1]Lookup for use classification'!$D$5,C3598))),'[1]Lookup for use classification'!$A$5,IF(OR(ISNUMBER(SEARCH('[1]Lookup for use classification'!$B$7,C3598)),ISNUMBER(SEARCH('[1]Lookup for use classification'!$C$7,C3598)),ISNUMBER(SEARCH('[1]Lookup for use classification'!$D$7,C3598))),'[1]Lookup for use classification'!$A$7,IF(OR(ISNUMBER(SEARCH('[1]Lookup for use classification'!$B$9,C3598)),ISNUMBER(SEARCH('[1]Lookup for use classification'!$C$9,C3598)),ISNUMBER(SEARCH('[1]Lookup for use classification'!$D$9,C3598)),ISNUMBER(SEARCH('[1]Lookup for use classification'!$E$9,C3598)),ISNUMBER(SEARCH('[1]Lookup for use classification'!$F$9,C3598)),ISNUMBER(SEARCH('[1]Lookup for use classification'!$G$9,C3598)),ISNUMBER(SEARCH('[1]Lookup for use classification'!$H$9,C3598)),ISNUMBER(SEARCH('[1]Lookup for use classification'!$I$9,C3598)),ISNUMBER(SEARCH('[1]Lookup for use classification'!$J$9,C3598)),ISNUMBER(SEARCH('[1]Lookup for use classification'!$K$9,C3598))),'[1]Lookup for use classification'!$A$9,IF(OR(ISNUMBER(SEARCH('[1]Lookup for use classification'!$B$10,C3598)),ISNUMBER(SEARCH('[1]Lookup for use classification'!$C$10,C3598)),ISNUMBER(SEARCH('[1]Lookup for use classification'!$D$10,C3598)),ISNUMBER(SEARCH('[1]Lookup for use classification'!$E$10,C3598)),ISNUMBER(SEARCH('[1]Lookup for use classification'!$F$10,C3598)),ISNUMBER(SEARCH('[1]Lookup for use classification'!$G$10,C3598))),'[1]Lookup for use classification'!$A$10,IF(OR(ISNUMBER(SEARCH('[1]Lookup for use classification'!$B$11,C3598)),ISNUMBER(SEARCH('[1]Lookup for use classification'!$C$11,C3598))),'[1]Lookup for use classification'!$A$11,IF(OR(ISNUMBER(SEARCH('[1]Lookup for use classification'!$B$12,C3598)),ISNUMBER(SEARCH('[1]Lookup for use classification'!$C$12,C3598))),'[1]Lookup for use classification'!$A$12,IF(OR(ISNUMBER(SEARCH('[1]Lookup for use classification'!$B$13,C3598)),ISNUMBER(SEARCH('[1]Lookup for use classification'!$C$13,C3598)),ISNUMBER(SEARCH('[1]Lookup for use classification'!$D$13,C3598)),,ISNUMBER(SEARCH('[1]Lookup for use classification'!$C$13,C3598)),ISNUMBER(SEARCH('[1]Lookup for use classification'!$E$13,C3598))),'[1]Lookup for use classification'!$A$13,IF(OR(ISNUMBER(SEARCH('[1]Lookup for use classification'!$B$14,C3598)),ISNUMBER(SEARCH('[1]Lookup for use classification'!$C$14,C3598))),'[1]Lookup for use classification'!$A$14,"Other"))))))))))))</f>
        <v>Education - K - 12</v>
      </c>
      <c r="E3598" s="240"/>
      <c r="F3598" s="259"/>
      <c r="G3598" s="259"/>
    </row>
    <row r="3599" spans="1:18" hidden="1">
      <c r="A3599" s="188" t="s">
        <v>457</v>
      </c>
      <c r="B3599" s="162" t="s">
        <v>4511</v>
      </c>
      <c r="C3599" s="239" t="s">
        <v>147</v>
      </c>
      <c r="D3599" s="162" t="s">
        <v>3232</v>
      </c>
      <c r="E3599" s="224">
        <v>520</v>
      </c>
      <c r="F3599" s="259" t="s">
        <v>6</v>
      </c>
      <c r="G3599" s="224"/>
      <c r="H3599" s="164">
        <v>650</v>
      </c>
      <c r="I3599" s="164"/>
      <c r="J3599" s="165">
        <v>3053</v>
      </c>
      <c r="M3599" s="165">
        <v>385</v>
      </c>
      <c r="O3599" s="165">
        <v>2528</v>
      </c>
      <c r="R3599" s="165">
        <v>12557</v>
      </c>
    </row>
    <row r="3600" spans="1:18" hidden="1">
      <c r="A3600" s="188" t="s">
        <v>457</v>
      </c>
      <c r="B3600" s="162" t="s">
        <v>4511</v>
      </c>
      <c r="C3600" s="239" t="s">
        <v>153</v>
      </c>
      <c r="D3600" s="162" t="s">
        <v>377</v>
      </c>
      <c r="E3600" s="224">
        <v>420</v>
      </c>
      <c r="F3600" s="259" t="s">
        <v>6</v>
      </c>
      <c r="G3600" s="224"/>
      <c r="H3600" s="164">
        <v>752</v>
      </c>
      <c r="I3600" s="164"/>
      <c r="J3600" s="165">
        <v>1559</v>
      </c>
      <c r="M3600" s="165">
        <v>365</v>
      </c>
      <c r="O3600" s="165">
        <v>1070</v>
      </c>
      <c r="R3600" s="165">
        <v>11048</v>
      </c>
    </row>
    <row r="3601" spans="1:12" hidden="1">
      <c r="A3601" s="187" t="s">
        <v>457</v>
      </c>
      <c r="B3601" s="167" t="s">
        <v>4456</v>
      </c>
      <c r="C3601" s="239" t="s">
        <v>42</v>
      </c>
      <c r="D3601" s="6" t="str">
        <f>IF(OR(ISNUMBER(SEARCH('[1]Lookup for use classification'!$B$1,C3601)),ISNUMBER(SEARCH('[1]Lookup for use classification'!$C$1,C3601)),ISNUMBER(SEARCH('[1]Lookup for use classification'!$D$1,C3601)),ISNUMBER(SEARCH('[1]Lookup for use classification'!$E$1,C3601))),'[1]Lookup for use classification'!$A$1,IF(ISNUMBER(SEARCH('[1]Lookup for use classification'!$B$2,C3601)),'[1]Lookup for use classification'!$A$2,IF(ISNUMBER(SEARCH('[1]Lookup for use classification'!$B$3,C3601)),'[1]Lookup for use classification'!$A$3,IF(OR(ISNUMBER(SEARCH('[1]Lookup for use classification'!$B$4,C3601)),ISNUMBER(SEARCH('[1]Lookup for use classification'!$C$4,C3601)),ISNUMBER(SEARCH('[1]Lookup for use classification'!$D$4,C3601)),ISNUMBER(SEARCH('[1]Lookup for use classification'!$E$4,C3601))),'[1]Lookup for use classification'!$A$4,IF(OR(ISNUMBER(SEARCH('[1]Lookup for use classification'!$B$5,C3601)),ISNUMBER(SEARCH('[1]Lookup for use classification'!$C$5,C3601)),ISNUMBER(SEARCH('[1]Lookup for use classification'!$D$5,C3601))),'[1]Lookup for use classification'!$A$5,IF(OR(ISNUMBER(SEARCH('[1]Lookup for use classification'!$B$7,C3601)),ISNUMBER(SEARCH('[1]Lookup for use classification'!$C$7,C3601)),ISNUMBER(SEARCH('[1]Lookup for use classification'!$D$7,C3601))),'[1]Lookup for use classification'!$A$7,IF(OR(ISNUMBER(SEARCH('[1]Lookup for use classification'!$B$9,C3601)),ISNUMBER(SEARCH('[1]Lookup for use classification'!$C$9,C3601)),ISNUMBER(SEARCH('[1]Lookup for use classification'!$D$9,C3601)),ISNUMBER(SEARCH('[1]Lookup for use classification'!$E$9,C3601)),ISNUMBER(SEARCH('[1]Lookup for use classification'!$F$9,C3601)),ISNUMBER(SEARCH('[1]Lookup for use classification'!$G$9,C3601)),ISNUMBER(SEARCH('[1]Lookup for use classification'!$H$9,C3601)),ISNUMBER(SEARCH('[1]Lookup for use classification'!$I$9,C3601)),ISNUMBER(SEARCH('[1]Lookup for use classification'!$J$9,C3601)),ISNUMBER(SEARCH('[1]Lookup for use classification'!$K$9,C3601))),'[1]Lookup for use classification'!$A$9,IF(OR(ISNUMBER(SEARCH('[1]Lookup for use classification'!$B$10,C3601)),ISNUMBER(SEARCH('[1]Lookup for use classification'!$C$10,C3601)),ISNUMBER(SEARCH('[1]Lookup for use classification'!$D$10,C3601)),ISNUMBER(SEARCH('[1]Lookup for use classification'!$E$10,C3601)),ISNUMBER(SEARCH('[1]Lookup for use classification'!$F$10,C3601)),ISNUMBER(SEARCH('[1]Lookup for use classification'!$G$10,C3601))),'[1]Lookup for use classification'!$A$10,IF(OR(ISNUMBER(SEARCH('[1]Lookup for use classification'!$B$11,C3601)),ISNUMBER(SEARCH('[1]Lookup for use classification'!$C$11,C3601))),'[1]Lookup for use classification'!$A$11,IF(OR(ISNUMBER(SEARCH('[1]Lookup for use classification'!$B$12,C3601)),ISNUMBER(SEARCH('[1]Lookup for use classification'!$C$12,C3601))),'[1]Lookup for use classification'!$A$12,IF(OR(ISNUMBER(SEARCH('[1]Lookup for use classification'!$B$13,C3601)),ISNUMBER(SEARCH('[1]Lookup for use classification'!$C$13,C3601)),ISNUMBER(SEARCH('[1]Lookup for use classification'!$D$13,C3601)),,ISNUMBER(SEARCH('[1]Lookup for use classification'!$C$13,C3601)),ISNUMBER(SEARCH('[1]Lookup for use classification'!$E$13,C3601))),'[1]Lookup for use classification'!$A$13,IF(OR(ISNUMBER(SEARCH('[1]Lookup for use classification'!$B$14,C3601)),ISNUMBER(SEARCH('[1]Lookup for use classification'!$C$14,C3601))),'[1]Lookup for use classification'!$A$14,"Other"))))))))))))</f>
        <v>Other</v>
      </c>
      <c r="E3601" s="240"/>
      <c r="F3601" s="259"/>
      <c r="G3601" s="259"/>
    </row>
    <row r="3602" spans="1:12" hidden="1">
      <c r="A3602" s="187" t="s">
        <v>457</v>
      </c>
      <c r="B3602" s="167" t="s">
        <v>4456</v>
      </c>
      <c r="C3602" s="239" t="s">
        <v>461</v>
      </c>
      <c r="D3602" s="6" t="str">
        <f>IF(OR(ISNUMBER(SEARCH('[1]Lookup for use classification'!$B$1,C3602)),ISNUMBER(SEARCH('[1]Lookup for use classification'!$C$1,C3602)),ISNUMBER(SEARCH('[1]Lookup for use classification'!$D$1,C3602)),ISNUMBER(SEARCH('[1]Lookup for use classification'!$E$1,C3602))),'[1]Lookup for use classification'!$A$1,IF(ISNUMBER(SEARCH('[1]Lookup for use classification'!$B$2,C3602)),'[1]Lookup for use classification'!$A$2,IF(ISNUMBER(SEARCH('[1]Lookup for use classification'!$B$3,C3602)),'[1]Lookup for use classification'!$A$3,IF(OR(ISNUMBER(SEARCH('[1]Lookup for use classification'!$B$4,C3602)),ISNUMBER(SEARCH('[1]Lookup for use classification'!$C$4,C3602)),ISNUMBER(SEARCH('[1]Lookup for use classification'!$D$4,C3602)),ISNUMBER(SEARCH('[1]Lookup for use classification'!$E$4,C3602))),'[1]Lookup for use classification'!$A$4,IF(OR(ISNUMBER(SEARCH('[1]Lookup for use classification'!$B$5,C3602)),ISNUMBER(SEARCH('[1]Lookup for use classification'!$C$5,C3602)),ISNUMBER(SEARCH('[1]Lookup for use classification'!$D$5,C3602))),'[1]Lookup for use classification'!$A$5,IF(OR(ISNUMBER(SEARCH('[1]Lookup for use classification'!$B$7,C3602)),ISNUMBER(SEARCH('[1]Lookup for use classification'!$C$7,C3602)),ISNUMBER(SEARCH('[1]Lookup for use classification'!$D$7,C3602))),'[1]Lookup for use classification'!$A$7,IF(OR(ISNUMBER(SEARCH('[1]Lookup for use classification'!$B$9,C3602)),ISNUMBER(SEARCH('[1]Lookup for use classification'!$C$9,C3602)),ISNUMBER(SEARCH('[1]Lookup for use classification'!$D$9,C3602)),ISNUMBER(SEARCH('[1]Lookup for use classification'!$E$9,C3602)),ISNUMBER(SEARCH('[1]Lookup for use classification'!$F$9,C3602)),ISNUMBER(SEARCH('[1]Lookup for use classification'!$G$9,C3602)),ISNUMBER(SEARCH('[1]Lookup for use classification'!$H$9,C3602)),ISNUMBER(SEARCH('[1]Lookup for use classification'!$I$9,C3602)),ISNUMBER(SEARCH('[1]Lookup for use classification'!$J$9,C3602)),ISNUMBER(SEARCH('[1]Lookup for use classification'!$K$9,C3602))),'[1]Lookup for use classification'!$A$9,IF(OR(ISNUMBER(SEARCH('[1]Lookup for use classification'!$B$10,C3602)),ISNUMBER(SEARCH('[1]Lookup for use classification'!$C$10,C3602)),ISNUMBER(SEARCH('[1]Lookup for use classification'!$D$10,C3602)),ISNUMBER(SEARCH('[1]Lookup for use classification'!$E$10,C3602)),ISNUMBER(SEARCH('[1]Lookup for use classification'!$F$10,C3602)),ISNUMBER(SEARCH('[1]Lookup for use classification'!$G$10,C3602))),'[1]Lookup for use classification'!$A$10,IF(OR(ISNUMBER(SEARCH('[1]Lookup for use classification'!$B$11,C3602)),ISNUMBER(SEARCH('[1]Lookup for use classification'!$C$11,C3602))),'[1]Lookup for use classification'!$A$11,IF(OR(ISNUMBER(SEARCH('[1]Lookup for use classification'!$B$12,C3602)),ISNUMBER(SEARCH('[1]Lookup for use classification'!$C$12,C3602))),'[1]Lookup for use classification'!$A$12,IF(OR(ISNUMBER(SEARCH('[1]Lookup for use classification'!$B$13,C3602)),ISNUMBER(SEARCH('[1]Lookup for use classification'!$C$13,C3602)),ISNUMBER(SEARCH('[1]Lookup for use classification'!$D$13,C3602)),,ISNUMBER(SEARCH('[1]Lookup for use classification'!$C$13,C3602)),ISNUMBER(SEARCH('[1]Lookup for use classification'!$E$13,C3602))),'[1]Lookup for use classification'!$A$13,IF(OR(ISNUMBER(SEARCH('[1]Lookup for use classification'!$B$14,C3602)),ISNUMBER(SEARCH('[1]Lookup for use classification'!$C$14,C3602))),'[1]Lookup for use classification'!$A$14,"Other"))))))))))))</f>
        <v>Warehousing</v>
      </c>
      <c r="E3602" s="240"/>
      <c r="F3602" s="259"/>
      <c r="G3602" s="259"/>
    </row>
    <row r="3603" spans="1:12" hidden="1">
      <c r="A3603" s="138" t="s">
        <v>749</v>
      </c>
      <c r="B3603" s="8" t="str">
        <f>IF(ISNA(VLOOKUP(CONCATENATE(A3603,C3603),EUS!$B$2:$B$1939,1,FALSE)),"","End Use Study")</f>
        <v>End Use Study</v>
      </c>
      <c r="C3603" s="14" t="s">
        <v>764</v>
      </c>
      <c r="D3603" s="162" t="s">
        <v>3335</v>
      </c>
      <c r="E3603" s="15">
        <v>16918</v>
      </c>
      <c r="F3603" s="15"/>
      <c r="G3603" s="15"/>
      <c r="H3603" s="164">
        <v>6175</v>
      </c>
      <c r="I3603" s="164"/>
      <c r="J3603" s="7">
        <v>118999</v>
      </c>
      <c r="L3603" s="6"/>
    </row>
    <row r="3604" spans="1:12" hidden="1">
      <c r="A3604" s="134" t="s">
        <v>749</v>
      </c>
      <c r="B3604" s="8" t="str">
        <f>IF(ISNA(VLOOKUP(CONCATENATE(A3604,C3604),EUS!$B$2:$B$1939,1,FALSE)),"","End Use Study")</f>
        <v>End Use Study</v>
      </c>
      <c r="C3604" s="14" t="s">
        <v>3288</v>
      </c>
      <c r="D3604" s="8" t="str">
        <f>IF(OR(ISNUMBER(SEARCH('[1]Lookup for use classification'!$B$1,C3604)),ISNUMBER(SEARCH('[1]Lookup for use classification'!$C$1,C3604)),ISNUMBER(SEARCH('[1]Lookup for use classification'!$D$1,C3604))),'[1]Lookup for use classification'!$A$1,IF(ISNUMBER(SEARCH('[1]Lookup for use classification'!$B$2,C3604)),'[1]Lookup for use classification'!$A$2,IF(ISNUMBER(SEARCH('[1]Lookup for use classification'!$B$3,C3604)),'[1]Lookup for use classification'!$A$3,IF(OR(ISNUMBER(SEARCH('[1]Lookup for use classification'!$B$4,C3604)),ISNUMBER(SEARCH('[1]Lookup for use classification'!$C$4,C3604))),'[1]Lookup for use classification'!$A$4,IF(OR(ISNUMBER(SEARCH('[1]Lookup for use classification'!$B$5,C3604)),ISNUMBER(SEARCH('[1]Lookup for use classification'!$C$5,C3604)),ISNUMBER(SEARCH('[1]Lookup for use classification'!$D$5,C3604))),'[1]Lookup for use classification'!$A$5,IF(OR(ISNUMBER(SEARCH('[1]Lookup for use classification'!$B$7,C3604)),ISNUMBER(SEARCH('[1]Lookup for use classification'!$C$7,C3604)),ISNUMBER(SEARCH('[1]Lookup for use classification'!$D$7,C3604))),'[1]Lookup for use classification'!$A$7,IF(OR(ISNUMBER(SEARCH('[1]Lookup for use classification'!$B$9,C3604)),ISNUMBER(SEARCH('[1]Lookup for use classification'!$C$9,C3604)),ISNUMBER(SEARCH('[1]Lookup for use classification'!$D$9,C3604)),ISNUMBER(SEARCH('[1]Lookup for use classification'!$E$9,C3604)),ISNUMBER(SEARCH('[1]Lookup for use classification'!$F$9,C3604)),ISNUMBER(SEARCH('[1]Lookup for use classification'!$G$9,C3604))),'[1]Lookup for use classification'!$A$9,IF(OR(ISNUMBER(SEARCH('[1]Lookup for use classification'!$B$10,C3604)),ISNUMBER(SEARCH('[1]Lookup for use classification'!$C$10,C3604)),ISNUMBER(SEARCH('[1]Lookup for use classification'!$D$10,C3604)),ISNUMBER(SEARCH('[1]Lookup for use classification'!$E$10,C3604)),ISNUMBER(SEARCH('[1]Lookup for use classification'!$F$10,C3604))),'[1]Lookup for use classification'!$A$10,IF(OR(ISNUMBER(SEARCH('[1]Lookup for use classification'!$B$11,C3604)),ISNUMBER(SEARCH('[1]Lookup for use classification'!$C$11,C3604))),'[1]Lookup for use classification'!$A$11,IF(OR(ISNUMBER(SEARCH('[1]Lookup for use classification'!$B$12,C3604)),ISNUMBER(SEARCH('[1]Lookup for use classification'!$C$12,C3604))),'[1]Lookup for use classification'!$A$12,"Nope"))))))))))</f>
        <v>Health Care - Hospitals</v>
      </c>
      <c r="E3604" s="15"/>
      <c r="F3604" s="15"/>
      <c r="G3604" s="15"/>
      <c r="H3604" s="164"/>
      <c r="I3604" s="164"/>
      <c r="J3604" s="7"/>
      <c r="L3604" s="6"/>
    </row>
    <row r="3605" spans="1:12" hidden="1">
      <c r="A3605" s="187" t="s">
        <v>749</v>
      </c>
      <c r="B3605" s="167" t="s">
        <v>4456</v>
      </c>
      <c r="C3605" s="255" t="s">
        <v>770</v>
      </c>
      <c r="D3605" s="6" t="str">
        <f>IF(OR(ISNUMBER(SEARCH('[1]Lookup for use classification'!$B$1,C3605)),ISNUMBER(SEARCH('[1]Lookup for use classification'!$C$1,C3605)),ISNUMBER(SEARCH('[1]Lookup for use classification'!$D$1,C3605)),ISNUMBER(SEARCH('[1]Lookup for use classification'!$E$1,C3605))),'[1]Lookup for use classification'!$A$1,IF(ISNUMBER(SEARCH('[1]Lookup for use classification'!$B$2,C3605)),'[1]Lookup for use classification'!$A$2,IF(ISNUMBER(SEARCH('[1]Lookup for use classification'!$B$3,C3605)),'[1]Lookup for use classification'!$A$3,IF(OR(ISNUMBER(SEARCH('[1]Lookup for use classification'!$B$4,C3605)),ISNUMBER(SEARCH('[1]Lookup for use classification'!$C$4,C3605)),ISNUMBER(SEARCH('[1]Lookup for use classification'!$D$4,C3605)),ISNUMBER(SEARCH('[1]Lookup for use classification'!$E$4,C3605))),'[1]Lookup for use classification'!$A$4,IF(OR(ISNUMBER(SEARCH('[1]Lookup for use classification'!$B$5,C3605)),ISNUMBER(SEARCH('[1]Lookup for use classification'!$C$5,C3605)),ISNUMBER(SEARCH('[1]Lookup for use classification'!$D$5,C3605))),'[1]Lookup for use classification'!$A$5,IF(OR(ISNUMBER(SEARCH('[1]Lookup for use classification'!$B$7,C3605)),ISNUMBER(SEARCH('[1]Lookup for use classification'!$C$7,C3605)),ISNUMBER(SEARCH('[1]Lookup for use classification'!$D$7,C3605))),'[1]Lookup for use classification'!$A$7,IF(OR(ISNUMBER(SEARCH('[1]Lookup for use classification'!$B$9,C3605)),ISNUMBER(SEARCH('[1]Lookup for use classification'!$C$9,C3605)),ISNUMBER(SEARCH('[1]Lookup for use classification'!$D$9,C3605)),ISNUMBER(SEARCH('[1]Lookup for use classification'!$E$9,C3605)),ISNUMBER(SEARCH('[1]Lookup for use classification'!$F$9,C3605)),ISNUMBER(SEARCH('[1]Lookup for use classification'!$G$9,C3605)),ISNUMBER(SEARCH('[1]Lookup for use classification'!$H$9,C3605)),ISNUMBER(SEARCH('[1]Lookup for use classification'!$I$9,C3605)),ISNUMBER(SEARCH('[1]Lookup for use classification'!$J$9,C3605)),ISNUMBER(SEARCH('[1]Lookup for use classification'!$K$9,C3605))),'[1]Lookup for use classification'!$A$9,IF(OR(ISNUMBER(SEARCH('[1]Lookup for use classification'!$B$10,C3605)),ISNUMBER(SEARCH('[1]Lookup for use classification'!$C$10,C3605)),ISNUMBER(SEARCH('[1]Lookup for use classification'!$D$10,C3605)),ISNUMBER(SEARCH('[1]Lookup for use classification'!$E$10,C3605)),ISNUMBER(SEARCH('[1]Lookup for use classification'!$F$10,C3605)),ISNUMBER(SEARCH('[1]Lookup for use classification'!$G$10,C3605))),'[1]Lookup for use classification'!$A$10,IF(OR(ISNUMBER(SEARCH('[1]Lookup for use classification'!$B$11,C3605)),ISNUMBER(SEARCH('[1]Lookup for use classification'!$C$11,C3605))),'[1]Lookup for use classification'!$A$11,IF(OR(ISNUMBER(SEARCH('[1]Lookup for use classification'!$B$12,C3605)),ISNUMBER(SEARCH('[1]Lookup for use classification'!$C$12,C3605))),'[1]Lookup for use classification'!$A$12,IF(OR(ISNUMBER(SEARCH('[1]Lookup for use classification'!$B$13,C3605)),ISNUMBER(SEARCH('[1]Lookup for use classification'!$C$13,C3605)),ISNUMBER(SEARCH('[1]Lookup for use classification'!$D$13,C3605)),,ISNUMBER(SEARCH('[1]Lookup for use classification'!$C$13,C3605)),ISNUMBER(SEARCH('[1]Lookup for use classification'!$E$13,C3605))),'[1]Lookup for use classification'!$A$13,IF(OR(ISNUMBER(SEARCH('[1]Lookup for use classification'!$B$14,C3605)),ISNUMBER(SEARCH('[1]Lookup for use classification'!$C$14,C3605))),'[1]Lookup for use classification'!$A$14,"Other"))))))))))))</f>
        <v>Health Care - Hospitals</v>
      </c>
      <c r="E3605" s="256"/>
      <c r="F3605" s="257"/>
      <c r="G3605" s="257"/>
    </row>
    <row r="3606" spans="1:12" hidden="1">
      <c r="A3606" s="187" t="s">
        <v>749</v>
      </c>
      <c r="B3606" s="167" t="s">
        <v>4456</v>
      </c>
      <c r="C3606" s="255" t="s">
        <v>756</v>
      </c>
      <c r="D3606" s="6" t="str">
        <f>IF(OR(ISNUMBER(SEARCH('[1]Lookup for use classification'!$B$1,C3606)),ISNUMBER(SEARCH('[1]Lookup for use classification'!$C$1,C3606)),ISNUMBER(SEARCH('[1]Lookup for use classification'!$D$1,C3606)),ISNUMBER(SEARCH('[1]Lookup for use classification'!$E$1,C3606))),'[1]Lookup for use classification'!$A$1,IF(ISNUMBER(SEARCH('[1]Lookup for use classification'!$B$2,C3606)),'[1]Lookup for use classification'!$A$2,IF(ISNUMBER(SEARCH('[1]Lookup for use classification'!$B$3,C3606)),'[1]Lookup for use classification'!$A$3,IF(OR(ISNUMBER(SEARCH('[1]Lookup for use classification'!$B$4,C3606)),ISNUMBER(SEARCH('[1]Lookup for use classification'!$C$4,C3606)),ISNUMBER(SEARCH('[1]Lookup for use classification'!$D$4,C3606)),ISNUMBER(SEARCH('[1]Lookup for use classification'!$E$4,C3606))),'[1]Lookup for use classification'!$A$4,IF(OR(ISNUMBER(SEARCH('[1]Lookup for use classification'!$B$5,C3606)),ISNUMBER(SEARCH('[1]Lookup for use classification'!$C$5,C3606)),ISNUMBER(SEARCH('[1]Lookup for use classification'!$D$5,C3606))),'[1]Lookup for use classification'!$A$5,IF(OR(ISNUMBER(SEARCH('[1]Lookup for use classification'!$B$7,C3606)),ISNUMBER(SEARCH('[1]Lookup for use classification'!$C$7,C3606)),ISNUMBER(SEARCH('[1]Lookup for use classification'!$D$7,C3606))),'[1]Lookup for use classification'!$A$7,IF(OR(ISNUMBER(SEARCH('[1]Lookup for use classification'!$B$9,C3606)),ISNUMBER(SEARCH('[1]Lookup for use classification'!$C$9,C3606)),ISNUMBER(SEARCH('[1]Lookup for use classification'!$D$9,C3606)),ISNUMBER(SEARCH('[1]Lookup for use classification'!$E$9,C3606)),ISNUMBER(SEARCH('[1]Lookup for use classification'!$F$9,C3606)),ISNUMBER(SEARCH('[1]Lookup for use classification'!$G$9,C3606)),ISNUMBER(SEARCH('[1]Lookup for use classification'!$H$9,C3606)),ISNUMBER(SEARCH('[1]Lookup for use classification'!$I$9,C3606)),ISNUMBER(SEARCH('[1]Lookup for use classification'!$J$9,C3606)),ISNUMBER(SEARCH('[1]Lookup for use classification'!$K$9,C3606))),'[1]Lookup for use classification'!$A$9,IF(OR(ISNUMBER(SEARCH('[1]Lookup for use classification'!$B$10,C3606)),ISNUMBER(SEARCH('[1]Lookup for use classification'!$C$10,C3606)),ISNUMBER(SEARCH('[1]Lookup for use classification'!$D$10,C3606)),ISNUMBER(SEARCH('[1]Lookup for use classification'!$E$10,C3606)),ISNUMBER(SEARCH('[1]Lookup for use classification'!$F$10,C3606)),ISNUMBER(SEARCH('[1]Lookup for use classification'!$G$10,C3606))),'[1]Lookup for use classification'!$A$10,IF(OR(ISNUMBER(SEARCH('[1]Lookup for use classification'!$B$11,C3606)),ISNUMBER(SEARCH('[1]Lookup for use classification'!$C$11,C3606))),'[1]Lookup for use classification'!$A$11,IF(OR(ISNUMBER(SEARCH('[1]Lookup for use classification'!$B$12,C3606)),ISNUMBER(SEARCH('[1]Lookup for use classification'!$C$12,C3606))),'[1]Lookup for use classification'!$A$12,IF(OR(ISNUMBER(SEARCH('[1]Lookup for use classification'!$B$13,C3606)),ISNUMBER(SEARCH('[1]Lookup for use classification'!$C$13,C3606)),ISNUMBER(SEARCH('[1]Lookup for use classification'!$D$13,C3606)),,ISNUMBER(SEARCH('[1]Lookup for use classification'!$C$13,C3606)),ISNUMBER(SEARCH('[1]Lookup for use classification'!$E$13,C3606))),'[1]Lookup for use classification'!$A$13,IF(OR(ISNUMBER(SEARCH('[1]Lookup for use classification'!$B$14,C3606)),ISNUMBER(SEARCH('[1]Lookup for use classification'!$C$14,C3606))),'[1]Lookup for use classification'!$A$14,"Other"))))))))))))</f>
        <v>Office</v>
      </c>
      <c r="E3606" s="237"/>
      <c r="F3606" s="238"/>
      <c r="G3606" s="238"/>
    </row>
    <row r="3607" spans="1:12" hidden="1">
      <c r="A3607" s="187" t="s">
        <v>749</v>
      </c>
      <c r="B3607" s="167" t="s">
        <v>4456</v>
      </c>
      <c r="C3607" s="255" t="s">
        <v>757</v>
      </c>
      <c r="D3607" s="6" t="str">
        <f>IF(OR(ISNUMBER(SEARCH('[1]Lookup for use classification'!$B$1,C3607)),ISNUMBER(SEARCH('[1]Lookup for use classification'!$C$1,C3607)),ISNUMBER(SEARCH('[1]Lookup for use classification'!$D$1,C3607)),ISNUMBER(SEARCH('[1]Lookup for use classification'!$E$1,C3607))),'[1]Lookup for use classification'!$A$1,IF(ISNUMBER(SEARCH('[1]Lookup for use classification'!$B$2,C3607)),'[1]Lookup for use classification'!$A$2,IF(ISNUMBER(SEARCH('[1]Lookup for use classification'!$B$3,C3607)),'[1]Lookup for use classification'!$A$3,IF(OR(ISNUMBER(SEARCH('[1]Lookup for use classification'!$B$4,C3607)),ISNUMBER(SEARCH('[1]Lookup for use classification'!$C$4,C3607)),ISNUMBER(SEARCH('[1]Lookup for use classification'!$D$4,C3607)),ISNUMBER(SEARCH('[1]Lookup for use classification'!$E$4,C3607))),'[1]Lookup for use classification'!$A$4,IF(OR(ISNUMBER(SEARCH('[1]Lookup for use classification'!$B$5,C3607)),ISNUMBER(SEARCH('[1]Lookup for use classification'!$C$5,C3607)),ISNUMBER(SEARCH('[1]Lookup for use classification'!$D$5,C3607))),'[1]Lookup for use classification'!$A$5,IF(OR(ISNUMBER(SEARCH('[1]Lookup for use classification'!$B$7,C3607)),ISNUMBER(SEARCH('[1]Lookup for use classification'!$C$7,C3607)),ISNUMBER(SEARCH('[1]Lookup for use classification'!$D$7,C3607))),'[1]Lookup for use classification'!$A$7,IF(OR(ISNUMBER(SEARCH('[1]Lookup for use classification'!$B$9,C3607)),ISNUMBER(SEARCH('[1]Lookup for use classification'!$C$9,C3607)),ISNUMBER(SEARCH('[1]Lookup for use classification'!$D$9,C3607)),ISNUMBER(SEARCH('[1]Lookup for use classification'!$E$9,C3607)),ISNUMBER(SEARCH('[1]Lookup for use classification'!$F$9,C3607)),ISNUMBER(SEARCH('[1]Lookup for use classification'!$G$9,C3607)),ISNUMBER(SEARCH('[1]Lookup for use classification'!$H$9,C3607)),ISNUMBER(SEARCH('[1]Lookup for use classification'!$I$9,C3607)),ISNUMBER(SEARCH('[1]Lookup for use classification'!$J$9,C3607)),ISNUMBER(SEARCH('[1]Lookup for use classification'!$K$9,C3607))),'[1]Lookup for use classification'!$A$9,IF(OR(ISNUMBER(SEARCH('[1]Lookup for use classification'!$B$10,C3607)),ISNUMBER(SEARCH('[1]Lookup for use classification'!$C$10,C3607)),ISNUMBER(SEARCH('[1]Lookup for use classification'!$D$10,C3607)),ISNUMBER(SEARCH('[1]Lookup for use classification'!$E$10,C3607)),ISNUMBER(SEARCH('[1]Lookup for use classification'!$F$10,C3607)),ISNUMBER(SEARCH('[1]Lookup for use classification'!$G$10,C3607))),'[1]Lookup for use classification'!$A$10,IF(OR(ISNUMBER(SEARCH('[1]Lookup for use classification'!$B$11,C3607)),ISNUMBER(SEARCH('[1]Lookup for use classification'!$C$11,C3607))),'[1]Lookup for use classification'!$A$11,IF(OR(ISNUMBER(SEARCH('[1]Lookup for use classification'!$B$12,C3607)),ISNUMBER(SEARCH('[1]Lookup for use classification'!$C$12,C3607))),'[1]Lookup for use classification'!$A$12,IF(OR(ISNUMBER(SEARCH('[1]Lookup for use classification'!$B$13,C3607)),ISNUMBER(SEARCH('[1]Lookup for use classification'!$C$13,C3607)),ISNUMBER(SEARCH('[1]Lookup for use classification'!$D$13,C3607)),,ISNUMBER(SEARCH('[1]Lookup for use classification'!$C$13,C3607)),ISNUMBER(SEARCH('[1]Lookup for use classification'!$E$13,C3607))),'[1]Lookup for use classification'!$A$13,IF(OR(ISNUMBER(SEARCH('[1]Lookup for use classification'!$B$14,C3607)),ISNUMBER(SEARCH('[1]Lookup for use classification'!$C$14,C3607))),'[1]Lookup for use classification'!$A$14,"Other"))))))))))))</f>
        <v>Office</v>
      </c>
      <c r="E3607" s="237"/>
      <c r="F3607" s="238"/>
      <c r="G3607" s="238"/>
    </row>
    <row r="3608" spans="1:12" hidden="1">
      <c r="A3608" s="187" t="s">
        <v>749</v>
      </c>
      <c r="B3608" s="167" t="s">
        <v>4456</v>
      </c>
      <c r="C3608" s="255" t="s">
        <v>758</v>
      </c>
      <c r="D3608" s="6" t="str">
        <f>IF(OR(ISNUMBER(SEARCH('[1]Lookup for use classification'!$B$1,C3608)),ISNUMBER(SEARCH('[1]Lookup for use classification'!$C$1,C3608)),ISNUMBER(SEARCH('[1]Lookup for use classification'!$D$1,C3608)),ISNUMBER(SEARCH('[1]Lookup for use classification'!$E$1,C3608))),'[1]Lookup for use classification'!$A$1,IF(ISNUMBER(SEARCH('[1]Lookup for use classification'!$B$2,C3608)),'[1]Lookup for use classification'!$A$2,IF(ISNUMBER(SEARCH('[1]Lookup for use classification'!$B$3,C3608)),'[1]Lookup for use classification'!$A$3,IF(OR(ISNUMBER(SEARCH('[1]Lookup for use classification'!$B$4,C3608)),ISNUMBER(SEARCH('[1]Lookup for use classification'!$C$4,C3608)),ISNUMBER(SEARCH('[1]Lookup for use classification'!$D$4,C3608)),ISNUMBER(SEARCH('[1]Lookup for use classification'!$E$4,C3608))),'[1]Lookup for use classification'!$A$4,IF(OR(ISNUMBER(SEARCH('[1]Lookup for use classification'!$B$5,C3608)),ISNUMBER(SEARCH('[1]Lookup for use classification'!$C$5,C3608)),ISNUMBER(SEARCH('[1]Lookup for use classification'!$D$5,C3608))),'[1]Lookup for use classification'!$A$5,IF(OR(ISNUMBER(SEARCH('[1]Lookup for use classification'!$B$7,C3608)),ISNUMBER(SEARCH('[1]Lookup for use classification'!$C$7,C3608)),ISNUMBER(SEARCH('[1]Lookup for use classification'!$D$7,C3608))),'[1]Lookup for use classification'!$A$7,IF(OR(ISNUMBER(SEARCH('[1]Lookup for use classification'!$B$9,C3608)),ISNUMBER(SEARCH('[1]Lookup for use classification'!$C$9,C3608)),ISNUMBER(SEARCH('[1]Lookup for use classification'!$D$9,C3608)),ISNUMBER(SEARCH('[1]Lookup for use classification'!$E$9,C3608)),ISNUMBER(SEARCH('[1]Lookup for use classification'!$F$9,C3608)),ISNUMBER(SEARCH('[1]Lookup for use classification'!$G$9,C3608)),ISNUMBER(SEARCH('[1]Lookup for use classification'!$H$9,C3608)),ISNUMBER(SEARCH('[1]Lookup for use classification'!$I$9,C3608)),ISNUMBER(SEARCH('[1]Lookup for use classification'!$J$9,C3608)),ISNUMBER(SEARCH('[1]Lookup for use classification'!$K$9,C3608))),'[1]Lookup for use classification'!$A$9,IF(OR(ISNUMBER(SEARCH('[1]Lookup for use classification'!$B$10,C3608)),ISNUMBER(SEARCH('[1]Lookup for use classification'!$C$10,C3608)),ISNUMBER(SEARCH('[1]Lookup for use classification'!$D$10,C3608)),ISNUMBER(SEARCH('[1]Lookup for use classification'!$E$10,C3608)),ISNUMBER(SEARCH('[1]Lookup for use classification'!$F$10,C3608)),ISNUMBER(SEARCH('[1]Lookup for use classification'!$G$10,C3608))),'[1]Lookup for use classification'!$A$10,IF(OR(ISNUMBER(SEARCH('[1]Lookup for use classification'!$B$11,C3608)),ISNUMBER(SEARCH('[1]Lookup for use classification'!$C$11,C3608))),'[1]Lookup for use classification'!$A$11,IF(OR(ISNUMBER(SEARCH('[1]Lookup for use classification'!$B$12,C3608)),ISNUMBER(SEARCH('[1]Lookup for use classification'!$C$12,C3608))),'[1]Lookup for use classification'!$A$12,IF(OR(ISNUMBER(SEARCH('[1]Lookup for use classification'!$B$13,C3608)),ISNUMBER(SEARCH('[1]Lookup for use classification'!$C$13,C3608)),ISNUMBER(SEARCH('[1]Lookup for use classification'!$D$13,C3608)),,ISNUMBER(SEARCH('[1]Lookup for use classification'!$C$13,C3608)),ISNUMBER(SEARCH('[1]Lookup for use classification'!$E$13,C3608))),'[1]Lookup for use classification'!$A$13,IF(OR(ISNUMBER(SEARCH('[1]Lookup for use classification'!$B$14,C3608)),ISNUMBER(SEARCH('[1]Lookup for use classification'!$C$14,C3608))),'[1]Lookup for use classification'!$A$14,"Other"))))))))))))</f>
        <v>Office</v>
      </c>
      <c r="E3608" s="237"/>
      <c r="F3608" s="238"/>
      <c r="G3608" s="238"/>
    </row>
    <row r="3609" spans="1:12" hidden="1">
      <c r="A3609" s="187" t="s">
        <v>749</v>
      </c>
      <c r="B3609" s="167" t="s">
        <v>4456</v>
      </c>
      <c r="C3609" s="255" t="s">
        <v>37</v>
      </c>
      <c r="D3609" s="6" t="str">
        <f>IF(OR(ISNUMBER(SEARCH('[1]Lookup for use classification'!$B$1,C3609)),ISNUMBER(SEARCH('[1]Lookup for use classification'!$C$1,C3609)),ISNUMBER(SEARCH('[1]Lookup for use classification'!$D$1,C3609)),ISNUMBER(SEARCH('[1]Lookup for use classification'!$E$1,C3609))),'[1]Lookup for use classification'!$A$1,IF(ISNUMBER(SEARCH('[1]Lookup for use classification'!$B$2,C3609)),'[1]Lookup for use classification'!$A$2,IF(ISNUMBER(SEARCH('[1]Lookup for use classification'!$B$3,C3609)),'[1]Lookup for use classification'!$A$3,IF(OR(ISNUMBER(SEARCH('[1]Lookup for use classification'!$B$4,C3609)),ISNUMBER(SEARCH('[1]Lookup for use classification'!$C$4,C3609)),ISNUMBER(SEARCH('[1]Lookup for use classification'!$D$4,C3609)),ISNUMBER(SEARCH('[1]Lookup for use classification'!$E$4,C3609))),'[1]Lookup for use classification'!$A$4,IF(OR(ISNUMBER(SEARCH('[1]Lookup for use classification'!$B$5,C3609)),ISNUMBER(SEARCH('[1]Lookup for use classification'!$C$5,C3609)),ISNUMBER(SEARCH('[1]Lookup for use classification'!$D$5,C3609))),'[1]Lookup for use classification'!$A$5,IF(OR(ISNUMBER(SEARCH('[1]Lookup for use classification'!$B$7,C3609)),ISNUMBER(SEARCH('[1]Lookup for use classification'!$C$7,C3609)),ISNUMBER(SEARCH('[1]Lookup for use classification'!$D$7,C3609))),'[1]Lookup for use classification'!$A$7,IF(OR(ISNUMBER(SEARCH('[1]Lookup for use classification'!$B$9,C3609)),ISNUMBER(SEARCH('[1]Lookup for use classification'!$C$9,C3609)),ISNUMBER(SEARCH('[1]Lookup for use classification'!$D$9,C3609)),ISNUMBER(SEARCH('[1]Lookup for use classification'!$E$9,C3609)),ISNUMBER(SEARCH('[1]Lookup for use classification'!$F$9,C3609)),ISNUMBER(SEARCH('[1]Lookup for use classification'!$G$9,C3609)),ISNUMBER(SEARCH('[1]Lookup for use classification'!$H$9,C3609)),ISNUMBER(SEARCH('[1]Lookup for use classification'!$I$9,C3609)),ISNUMBER(SEARCH('[1]Lookup for use classification'!$J$9,C3609)),ISNUMBER(SEARCH('[1]Lookup for use classification'!$K$9,C3609))),'[1]Lookup for use classification'!$A$9,IF(OR(ISNUMBER(SEARCH('[1]Lookup for use classification'!$B$10,C3609)),ISNUMBER(SEARCH('[1]Lookup for use classification'!$C$10,C3609)),ISNUMBER(SEARCH('[1]Lookup for use classification'!$D$10,C3609)),ISNUMBER(SEARCH('[1]Lookup for use classification'!$E$10,C3609)),ISNUMBER(SEARCH('[1]Lookup for use classification'!$F$10,C3609)),ISNUMBER(SEARCH('[1]Lookup for use classification'!$G$10,C3609))),'[1]Lookup for use classification'!$A$10,IF(OR(ISNUMBER(SEARCH('[1]Lookup for use classification'!$B$11,C3609)),ISNUMBER(SEARCH('[1]Lookup for use classification'!$C$11,C3609))),'[1]Lookup for use classification'!$A$11,IF(OR(ISNUMBER(SEARCH('[1]Lookup for use classification'!$B$12,C3609)),ISNUMBER(SEARCH('[1]Lookup for use classification'!$C$12,C3609))),'[1]Lookup for use classification'!$A$12,IF(OR(ISNUMBER(SEARCH('[1]Lookup for use classification'!$B$13,C3609)),ISNUMBER(SEARCH('[1]Lookup for use classification'!$C$13,C3609)),ISNUMBER(SEARCH('[1]Lookup for use classification'!$D$13,C3609)),,ISNUMBER(SEARCH('[1]Lookup for use classification'!$C$13,C3609)),ISNUMBER(SEARCH('[1]Lookup for use classification'!$E$13,C3609))),'[1]Lookup for use classification'!$A$13,IF(OR(ISNUMBER(SEARCH('[1]Lookup for use classification'!$B$14,C3609)),ISNUMBER(SEARCH('[1]Lookup for use classification'!$C$14,C3609))),'[1]Lookup for use classification'!$A$14,"Other"))))))))))))</f>
        <v>Office</v>
      </c>
      <c r="E3609" s="237"/>
      <c r="F3609" s="238"/>
      <c r="G3609" s="238"/>
    </row>
    <row r="3610" spans="1:12" hidden="1">
      <c r="A3610" s="187" t="s">
        <v>749</v>
      </c>
      <c r="B3610" s="167" t="s">
        <v>4456</v>
      </c>
      <c r="C3610" s="255" t="s">
        <v>769</v>
      </c>
      <c r="D3610" s="6" t="str">
        <f>IF(OR(ISNUMBER(SEARCH('[1]Lookup for use classification'!$B$1,C3610)),ISNUMBER(SEARCH('[1]Lookup for use classification'!$C$1,C3610)),ISNUMBER(SEARCH('[1]Lookup for use classification'!$D$1,C3610)),ISNUMBER(SEARCH('[1]Lookup for use classification'!$E$1,C3610))),'[1]Lookup for use classification'!$A$1,IF(ISNUMBER(SEARCH('[1]Lookup for use classification'!$B$2,C3610)),'[1]Lookup for use classification'!$A$2,IF(ISNUMBER(SEARCH('[1]Lookup for use classification'!$B$3,C3610)),'[1]Lookup for use classification'!$A$3,IF(OR(ISNUMBER(SEARCH('[1]Lookup for use classification'!$B$4,C3610)),ISNUMBER(SEARCH('[1]Lookup for use classification'!$C$4,C3610)),ISNUMBER(SEARCH('[1]Lookup for use classification'!$D$4,C3610)),ISNUMBER(SEARCH('[1]Lookup for use classification'!$E$4,C3610))),'[1]Lookup for use classification'!$A$4,IF(OR(ISNUMBER(SEARCH('[1]Lookup for use classification'!$B$5,C3610)),ISNUMBER(SEARCH('[1]Lookup for use classification'!$C$5,C3610)),ISNUMBER(SEARCH('[1]Lookup for use classification'!$D$5,C3610))),'[1]Lookup for use classification'!$A$5,IF(OR(ISNUMBER(SEARCH('[1]Lookup for use classification'!$B$7,C3610)),ISNUMBER(SEARCH('[1]Lookup for use classification'!$C$7,C3610)),ISNUMBER(SEARCH('[1]Lookup for use classification'!$D$7,C3610))),'[1]Lookup for use classification'!$A$7,IF(OR(ISNUMBER(SEARCH('[1]Lookup for use classification'!$B$9,C3610)),ISNUMBER(SEARCH('[1]Lookup for use classification'!$C$9,C3610)),ISNUMBER(SEARCH('[1]Lookup for use classification'!$D$9,C3610)),ISNUMBER(SEARCH('[1]Lookup for use classification'!$E$9,C3610)),ISNUMBER(SEARCH('[1]Lookup for use classification'!$F$9,C3610)),ISNUMBER(SEARCH('[1]Lookup for use classification'!$G$9,C3610)),ISNUMBER(SEARCH('[1]Lookup for use classification'!$H$9,C3610)),ISNUMBER(SEARCH('[1]Lookup for use classification'!$I$9,C3610)),ISNUMBER(SEARCH('[1]Lookup for use classification'!$J$9,C3610)),ISNUMBER(SEARCH('[1]Lookup for use classification'!$K$9,C3610))),'[1]Lookup for use classification'!$A$9,IF(OR(ISNUMBER(SEARCH('[1]Lookup for use classification'!$B$10,C3610)),ISNUMBER(SEARCH('[1]Lookup for use classification'!$C$10,C3610)),ISNUMBER(SEARCH('[1]Lookup for use classification'!$D$10,C3610)),ISNUMBER(SEARCH('[1]Lookup for use classification'!$E$10,C3610)),ISNUMBER(SEARCH('[1]Lookup for use classification'!$F$10,C3610)),ISNUMBER(SEARCH('[1]Lookup for use classification'!$G$10,C3610))),'[1]Lookup for use classification'!$A$10,IF(OR(ISNUMBER(SEARCH('[1]Lookup for use classification'!$B$11,C3610)),ISNUMBER(SEARCH('[1]Lookup for use classification'!$C$11,C3610))),'[1]Lookup for use classification'!$A$11,IF(OR(ISNUMBER(SEARCH('[1]Lookup for use classification'!$B$12,C3610)),ISNUMBER(SEARCH('[1]Lookup for use classification'!$C$12,C3610))),'[1]Lookup for use classification'!$A$12,IF(OR(ISNUMBER(SEARCH('[1]Lookup for use classification'!$B$13,C3610)),ISNUMBER(SEARCH('[1]Lookup for use classification'!$C$13,C3610)),ISNUMBER(SEARCH('[1]Lookup for use classification'!$D$13,C3610)),,ISNUMBER(SEARCH('[1]Lookup for use classification'!$C$13,C3610)),ISNUMBER(SEARCH('[1]Lookup for use classification'!$E$13,C3610))),'[1]Lookup for use classification'!$A$13,IF(OR(ISNUMBER(SEARCH('[1]Lookup for use classification'!$B$14,C3610)),ISNUMBER(SEARCH('[1]Lookup for use classification'!$C$14,C3610))),'[1]Lookup for use classification'!$A$14,"Other"))))))))))))</f>
        <v>Office</v>
      </c>
      <c r="E3610" s="237"/>
      <c r="F3610" s="238"/>
      <c r="G3610" s="238"/>
    </row>
    <row r="3611" spans="1:12" hidden="1">
      <c r="A3611" s="187" t="s">
        <v>749</v>
      </c>
      <c r="B3611" s="167" t="s">
        <v>4456</v>
      </c>
      <c r="C3611" s="255" t="s">
        <v>750</v>
      </c>
      <c r="D3611" s="6" t="str">
        <f>IF(OR(ISNUMBER(SEARCH('[1]Lookup for use classification'!$B$1,C3611)),ISNUMBER(SEARCH('[1]Lookup for use classification'!$C$1,C3611)),ISNUMBER(SEARCH('[1]Lookup for use classification'!$D$1,C3611)),ISNUMBER(SEARCH('[1]Lookup for use classification'!$E$1,C3611))),'[1]Lookup for use classification'!$A$1,IF(ISNUMBER(SEARCH('[1]Lookup for use classification'!$B$2,C3611)),'[1]Lookup for use classification'!$A$2,IF(ISNUMBER(SEARCH('[1]Lookup for use classification'!$B$3,C3611)),'[1]Lookup for use classification'!$A$3,IF(OR(ISNUMBER(SEARCH('[1]Lookup for use classification'!$B$4,C3611)),ISNUMBER(SEARCH('[1]Lookup for use classification'!$C$4,C3611)),ISNUMBER(SEARCH('[1]Lookup for use classification'!$D$4,C3611)),ISNUMBER(SEARCH('[1]Lookup for use classification'!$E$4,C3611))),'[1]Lookup for use classification'!$A$4,IF(OR(ISNUMBER(SEARCH('[1]Lookup for use classification'!$B$5,C3611)),ISNUMBER(SEARCH('[1]Lookup for use classification'!$C$5,C3611)),ISNUMBER(SEARCH('[1]Lookup for use classification'!$D$5,C3611))),'[1]Lookup for use classification'!$A$5,IF(OR(ISNUMBER(SEARCH('[1]Lookup for use classification'!$B$7,C3611)),ISNUMBER(SEARCH('[1]Lookup for use classification'!$C$7,C3611)),ISNUMBER(SEARCH('[1]Lookup for use classification'!$D$7,C3611))),'[1]Lookup for use classification'!$A$7,IF(OR(ISNUMBER(SEARCH('[1]Lookup for use classification'!$B$9,C3611)),ISNUMBER(SEARCH('[1]Lookup for use classification'!$C$9,C3611)),ISNUMBER(SEARCH('[1]Lookup for use classification'!$D$9,C3611)),ISNUMBER(SEARCH('[1]Lookup for use classification'!$E$9,C3611)),ISNUMBER(SEARCH('[1]Lookup for use classification'!$F$9,C3611)),ISNUMBER(SEARCH('[1]Lookup for use classification'!$G$9,C3611)),ISNUMBER(SEARCH('[1]Lookup for use classification'!$H$9,C3611)),ISNUMBER(SEARCH('[1]Lookup for use classification'!$I$9,C3611)),ISNUMBER(SEARCH('[1]Lookup for use classification'!$J$9,C3611)),ISNUMBER(SEARCH('[1]Lookup for use classification'!$K$9,C3611))),'[1]Lookup for use classification'!$A$9,IF(OR(ISNUMBER(SEARCH('[1]Lookup for use classification'!$B$10,C3611)),ISNUMBER(SEARCH('[1]Lookup for use classification'!$C$10,C3611)),ISNUMBER(SEARCH('[1]Lookup for use classification'!$D$10,C3611)),ISNUMBER(SEARCH('[1]Lookup for use classification'!$E$10,C3611)),ISNUMBER(SEARCH('[1]Lookup for use classification'!$F$10,C3611)),ISNUMBER(SEARCH('[1]Lookup for use classification'!$G$10,C3611))),'[1]Lookup for use classification'!$A$10,IF(OR(ISNUMBER(SEARCH('[1]Lookup for use classification'!$B$11,C3611)),ISNUMBER(SEARCH('[1]Lookup for use classification'!$C$11,C3611))),'[1]Lookup for use classification'!$A$11,IF(OR(ISNUMBER(SEARCH('[1]Lookup for use classification'!$B$12,C3611)),ISNUMBER(SEARCH('[1]Lookup for use classification'!$C$12,C3611))),'[1]Lookup for use classification'!$A$12,IF(OR(ISNUMBER(SEARCH('[1]Lookup for use classification'!$B$13,C3611)),ISNUMBER(SEARCH('[1]Lookup for use classification'!$C$13,C3611)),ISNUMBER(SEARCH('[1]Lookup for use classification'!$D$13,C3611)),,ISNUMBER(SEARCH('[1]Lookup for use classification'!$C$13,C3611)),ISNUMBER(SEARCH('[1]Lookup for use classification'!$E$13,C3611))),'[1]Lookup for use classification'!$A$13,IF(OR(ISNUMBER(SEARCH('[1]Lookup for use classification'!$B$14,C3611)),ISNUMBER(SEARCH('[1]Lookup for use classification'!$C$14,C3611))),'[1]Lookup for use classification'!$A$14,"Other"))))))))))))</f>
        <v>Other</v>
      </c>
      <c r="E3611" s="237"/>
      <c r="F3611" s="238"/>
      <c r="G3611" s="238"/>
    </row>
    <row r="3612" spans="1:12" hidden="1">
      <c r="A3612" s="187" t="s">
        <v>749</v>
      </c>
      <c r="B3612" s="167" t="s">
        <v>4456</v>
      </c>
      <c r="C3612" s="255" t="s">
        <v>752</v>
      </c>
      <c r="D3612" s="6" t="str">
        <f>IF(OR(ISNUMBER(SEARCH('[1]Lookup for use classification'!$B$1,C3612)),ISNUMBER(SEARCH('[1]Lookup for use classification'!$C$1,C3612)),ISNUMBER(SEARCH('[1]Lookup for use classification'!$D$1,C3612)),ISNUMBER(SEARCH('[1]Lookup for use classification'!$E$1,C3612))),'[1]Lookup for use classification'!$A$1,IF(ISNUMBER(SEARCH('[1]Lookup for use classification'!$B$2,C3612)),'[1]Lookup for use classification'!$A$2,IF(ISNUMBER(SEARCH('[1]Lookup for use classification'!$B$3,C3612)),'[1]Lookup for use classification'!$A$3,IF(OR(ISNUMBER(SEARCH('[1]Lookup for use classification'!$B$4,C3612)),ISNUMBER(SEARCH('[1]Lookup for use classification'!$C$4,C3612)),ISNUMBER(SEARCH('[1]Lookup for use classification'!$D$4,C3612)),ISNUMBER(SEARCH('[1]Lookup for use classification'!$E$4,C3612))),'[1]Lookup for use classification'!$A$4,IF(OR(ISNUMBER(SEARCH('[1]Lookup for use classification'!$B$5,C3612)),ISNUMBER(SEARCH('[1]Lookup for use classification'!$C$5,C3612)),ISNUMBER(SEARCH('[1]Lookup for use classification'!$D$5,C3612))),'[1]Lookup for use classification'!$A$5,IF(OR(ISNUMBER(SEARCH('[1]Lookup for use classification'!$B$7,C3612)),ISNUMBER(SEARCH('[1]Lookup for use classification'!$C$7,C3612)),ISNUMBER(SEARCH('[1]Lookup for use classification'!$D$7,C3612))),'[1]Lookup for use classification'!$A$7,IF(OR(ISNUMBER(SEARCH('[1]Lookup for use classification'!$B$9,C3612)),ISNUMBER(SEARCH('[1]Lookup for use classification'!$C$9,C3612)),ISNUMBER(SEARCH('[1]Lookup for use classification'!$D$9,C3612)),ISNUMBER(SEARCH('[1]Lookup for use classification'!$E$9,C3612)),ISNUMBER(SEARCH('[1]Lookup for use classification'!$F$9,C3612)),ISNUMBER(SEARCH('[1]Lookup for use classification'!$G$9,C3612)),ISNUMBER(SEARCH('[1]Lookup for use classification'!$H$9,C3612)),ISNUMBER(SEARCH('[1]Lookup for use classification'!$I$9,C3612)),ISNUMBER(SEARCH('[1]Lookup for use classification'!$J$9,C3612)),ISNUMBER(SEARCH('[1]Lookup for use classification'!$K$9,C3612))),'[1]Lookup for use classification'!$A$9,IF(OR(ISNUMBER(SEARCH('[1]Lookup for use classification'!$B$10,C3612)),ISNUMBER(SEARCH('[1]Lookup for use classification'!$C$10,C3612)),ISNUMBER(SEARCH('[1]Lookup for use classification'!$D$10,C3612)),ISNUMBER(SEARCH('[1]Lookup for use classification'!$E$10,C3612)),ISNUMBER(SEARCH('[1]Lookup for use classification'!$F$10,C3612)),ISNUMBER(SEARCH('[1]Lookup for use classification'!$G$10,C3612))),'[1]Lookup for use classification'!$A$10,IF(OR(ISNUMBER(SEARCH('[1]Lookup for use classification'!$B$11,C3612)),ISNUMBER(SEARCH('[1]Lookup for use classification'!$C$11,C3612))),'[1]Lookup for use classification'!$A$11,IF(OR(ISNUMBER(SEARCH('[1]Lookup for use classification'!$B$12,C3612)),ISNUMBER(SEARCH('[1]Lookup for use classification'!$C$12,C3612))),'[1]Lookup for use classification'!$A$12,IF(OR(ISNUMBER(SEARCH('[1]Lookup for use classification'!$B$13,C3612)),ISNUMBER(SEARCH('[1]Lookup for use classification'!$C$13,C3612)),ISNUMBER(SEARCH('[1]Lookup for use classification'!$D$13,C3612)),,ISNUMBER(SEARCH('[1]Lookup for use classification'!$C$13,C3612)),ISNUMBER(SEARCH('[1]Lookup for use classification'!$E$13,C3612))),'[1]Lookup for use classification'!$A$13,IF(OR(ISNUMBER(SEARCH('[1]Lookup for use classification'!$B$14,C3612)),ISNUMBER(SEARCH('[1]Lookup for use classification'!$C$14,C3612))),'[1]Lookup for use classification'!$A$14,"Other"))))))))))))</f>
        <v>Other</v>
      </c>
      <c r="E3612" s="237"/>
      <c r="F3612" s="238"/>
      <c r="G3612" s="238"/>
    </row>
    <row r="3613" spans="1:12" hidden="1">
      <c r="A3613" s="187" t="s">
        <v>749</v>
      </c>
      <c r="B3613" s="167" t="s">
        <v>4456</v>
      </c>
      <c r="C3613" s="255" t="s">
        <v>753</v>
      </c>
      <c r="D3613" s="6" t="str">
        <f>IF(OR(ISNUMBER(SEARCH('[1]Lookup for use classification'!$B$1,C3613)),ISNUMBER(SEARCH('[1]Lookup for use classification'!$C$1,C3613)),ISNUMBER(SEARCH('[1]Lookup for use classification'!$D$1,C3613)),ISNUMBER(SEARCH('[1]Lookup for use classification'!$E$1,C3613))),'[1]Lookup for use classification'!$A$1,IF(ISNUMBER(SEARCH('[1]Lookup for use classification'!$B$2,C3613)),'[1]Lookup for use classification'!$A$2,IF(ISNUMBER(SEARCH('[1]Lookup for use classification'!$B$3,C3613)),'[1]Lookup for use classification'!$A$3,IF(OR(ISNUMBER(SEARCH('[1]Lookup for use classification'!$B$4,C3613)),ISNUMBER(SEARCH('[1]Lookup for use classification'!$C$4,C3613)),ISNUMBER(SEARCH('[1]Lookup for use classification'!$D$4,C3613)),ISNUMBER(SEARCH('[1]Lookup for use classification'!$E$4,C3613))),'[1]Lookup for use classification'!$A$4,IF(OR(ISNUMBER(SEARCH('[1]Lookup for use classification'!$B$5,C3613)),ISNUMBER(SEARCH('[1]Lookup for use classification'!$C$5,C3613)),ISNUMBER(SEARCH('[1]Lookup for use classification'!$D$5,C3613))),'[1]Lookup for use classification'!$A$5,IF(OR(ISNUMBER(SEARCH('[1]Lookup for use classification'!$B$7,C3613)),ISNUMBER(SEARCH('[1]Lookup for use classification'!$C$7,C3613)),ISNUMBER(SEARCH('[1]Lookup for use classification'!$D$7,C3613))),'[1]Lookup for use classification'!$A$7,IF(OR(ISNUMBER(SEARCH('[1]Lookup for use classification'!$B$9,C3613)),ISNUMBER(SEARCH('[1]Lookup for use classification'!$C$9,C3613)),ISNUMBER(SEARCH('[1]Lookup for use classification'!$D$9,C3613)),ISNUMBER(SEARCH('[1]Lookup for use classification'!$E$9,C3613)),ISNUMBER(SEARCH('[1]Lookup for use classification'!$F$9,C3613)),ISNUMBER(SEARCH('[1]Lookup for use classification'!$G$9,C3613)),ISNUMBER(SEARCH('[1]Lookup for use classification'!$H$9,C3613)),ISNUMBER(SEARCH('[1]Lookup for use classification'!$I$9,C3613)),ISNUMBER(SEARCH('[1]Lookup for use classification'!$J$9,C3613)),ISNUMBER(SEARCH('[1]Lookup for use classification'!$K$9,C3613))),'[1]Lookup for use classification'!$A$9,IF(OR(ISNUMBER(SEARCH('[1]Lookup for use classification'!$B$10,C3613)),ISNUMBER(SEARCH('[1]Lookup for use classification'!$C$10,C3613)),ISNUMBER(SEARCH('[1]Lookup for use classification'!$D$10,C3613)),ISNUMBER(SEARCH('[1]Lookup for use classification'!$E$10,C3613)),ISNUMBER(SEARCH('[1]Lookup for use classification'!$F$10,C3613)),ISNUMBER(SEARCH('[1]Lookup for use classification'!$G$10,C3613))),'[1]Lookup for use classification'!$A$10,IF(OR(ISNUMBER(SEARCH('[1]Lookup for use classification'!$B$11,C3613)),ISNUMBER(SEARCH('[1]Lookup for use classification'!$C$11,C3613))),'[1]Lookup for use classification'!$A$11,IF(OR(ISNUMBER(SEARCH('[1]Lookup for use classification'!$B$12,C3613)),ISNUMBER(SEARCH('[1]Lookup for use classification'!$C$12,C3613))),'[1]Lookup for use classification'!$A$12,IF(OR(ISNUMBER(SEARCH('[1]Lookup for use classification'!$B$13,C3613)),ISNUMBER(SEARCH('[1]Lookup for use classification'!$C$13,C3613)),ISNUMBER(SEARCH('[1]Lookup for use classification'!$D$13,C3613)),,ISNUMBER(SEARCH('[1]Lookup for use classification'!$C$13,C3613)),ISNUMBER(SEARCH('[1]Lookup for use classification'!$E$13,C3613))),'[1]Lookup for use classification'!$A$13,IF(OR(ISNUMBER(SEARCH('[1]Lookup for use classification'!$B$14,C3613)),ISNUMBER(SEARCH('[1]Lookup for use classification'!$C$14,C3613))),'[1]Lookup for use classification'!$A$14,"Other"))))))))))))</f>
        <v>Other</v>
      </c>
      <c r="E3613" s="237"/>
      <c r="F3613" s="238"/>
      <c r="G3613" s="238"/>
    </row>
    <row r="3614" spans="1:12" hidden="1">
      <c r="A3614" s="187" t="s">
        <v>749</v>
      </c>
      <c r="B3614" s="167" t="s">
        <v>4456</v>
      </c>
      <c r="C3614" s="255" t="s">
        <v>754</v>
      </c>
      <c r="D3614" s="6" t="str">
        <f>IF(OR(ISNUMBER(SEARCH('[1]Lookup for use classification'!$B$1,C3614)),ISNUMBER(SEARCH('[1]Lookup for use classification'!$C$1,C3614)),ISNUMBER(SEARCH('[1]Lookup for use classification'!$D$1,C3614)),ISNUMBER(SEARCH('[1]Lookup for use classification'!$E$1,C3614))),'[1]Lookup for use classification'!$A$1,IF(ISNUMBER(SEARCH('[1]Lookup for use classification'!$B$2,C3614)),'[1]Lookup for use classification'!$A$2,IF(ISNUMBER(SEARCH('[1]Lookup for use classification'!$B$3,C3614)),'[1]Lookup for use classification'!$A$3,IF(OR(ISNUMBER(SEARCH('[1]Lookup for use classification'!$B$4,C3614)),ISNUMBER(SEARCH('[1]Lookup for use classification'!$C$4,C3614)),ISNUMBER(SEARCH('[1]Lookup for use classification'!$D$4,C3614)),ISNUMBER(SEARCH('[1]Lookup for use classification'!$E$4,C3614))),'[1]Lookup for use classification'!$A$4,IF(OR(ISNUMBER(SEARCH('[1]Lookup for use classification'!$B$5,C3614)),ISNUMBER(SEARCH('[1]Lookup for use classification'!$C$5,C3614)),ISNUMBER(SEARCH('[1]Lookup for use classification'!$D$5,C3614))),'[1]Lookup for use classification'!$A$5,IF(OR(ISNUMBER(SEARCH('[1]Lookup for use classification'!$B$7,C3614)),ISNUMBER(SEARCH('[1]Lookup for use classification'!$C$7,C3614)),ISNUMBER(SEARCH('[1]Lookup for use classification'!$D$7,C3614))),'[1]Lookup for use classification'!$A$7,IF(OR(ISNUMBER(SEARCH('[1]Lookup for use classification'!$B$9,C3614)),ISNUMBER(SEARCH('[1]Lookup for use classification'!$C$9,C3614)),ISNUMBER(SEARCH('[1]Lookup for use classification'!$D$9,C3614)),ISNUMBER(SEARCH('[1]Lookup for use classification'!$E$9,C3614)),ISNUMBER(SEARCH('[1]Lookup for use classification'!$F$9,C3614)),ISNUMBER(SEARCH('[1]Lookup for use classification'!$G$9,C3614)),ISNUMBER(SEARCH('[1]Lookup for use classification'!$H$9,C3614)),ISNUMBER(SEARCH('[1]Lookup for use classification'!$I$9,C3614)),ISNUMBER(SEARCH('[1]Lookup for use classification'!$J$9,C3614)),ISNUMBER(SEARCH('[1]Lookup for use classification'!$K$9,C3614))),'[1]Lookup for use classification'!$A$9,IF(OR(ISNUMBER(SEARCH('[1]Lookup for use classification'!$B$10,C3614)),ISNUMBER(SEARCH('[1]Lookup for use classification'!$C$10,C3614)),ISNUMBER(SEARCH('[1]Lookup for use classification'!$D$10,C3614)),ISNUMBER(SEARCH('[1]Lookup for use classification'!$E$10,C3614)),ISNUMBER(SEARCH('[1]Lookup for use classification'!$F$10,C3614)),ISNUMBER(SEARCH('[1]Lookup for use classification'!$G$10,C3614))),'[1]Lookup for use classification'!$A$10,IF(OR(ISNUMBER(SEARCH('[1]Lookup for use classification'!$B$11,C3614)),ISNUMBER(SEARCH('[1]Lookup for use classification'!$C$11,C3614))),'[1]Lookup for use classification'!$A$11,IF(OR(ISNUMBER(SEARCH('[1]Lookup for use classification'!$B$12,C3614)),ISNUMBER(SEARCH('[1]Lookup for use classification'!$C$12,C3614))),'[1]Lookup for use classification'!$A$12,IF(OR(ISNUMBER(SEARCH('[1]Lookup for use classification'!$B$13,C3614)),ISNUMBER(SEARCH('[1]Lookup for use classification'!$C$13,C3614)),ISNUMBER(SEARCH('[1]Lookup for use classification'!$D$13,C3614)),,ISNUMBER(SEARCH('[1]Lookup for use classification'!$C$13,C3614)),ISNUMBER(SEARCH('[1]Lookup for use classification'!$E$13,C3614))),'[1]Lookup for use classification'!$A$13,IF(OR(ISNUMBER(SEARCH('[1]Lookup for use classification'!$B$14,C3614)),ISNUMBER(SEARCH('[1]Lookup for use classification'!$C$14,C3614))),'[1]Lookup for use classification'!$A$14,"Other"))))))))))))</f>
        <v>Other</v>
      </c>
      <c r="E3614" s="237"/>
      <c r="F3614" s="238"/>
      <c r="G3614" s="238"/>
    </row>
    <row r="3615" spans="1:12" hidden="1">
      <c r="A3615" s="187" t="s">
        <v>749</v>
      </c>
      <c r="B3615" s="167" t="s">
        <v>4456</v>
      </c>
      <c r="C3615" s="255" t="s">
        <v>755</v>
      </c>
      <c r="D3615" s="6" t="str">
        <f>IF(OR(ISNUMBER(SEARCH('[1]Lookup for use classification'!$B$1,C3615)),ISNUMBER(SEARCH('[1]Lookup for use classification'!$C$1,C3615)),ISNUMBER(SEARCH('[1]Lookup for use classification'!$D$1,C3615)),ISNUMBER(SEARCH('[1]Lookup for use classification'!$E$1,C3615))),'[1]Lookup for use classification'!$A$1,IF(ISNUMBER(SEARCH('[1]Lookup for use classification'!$B$2,C3615)),'[1]Lookup for use classification'!$A$2,IF(ISNUMBER(SEARCH('[1]Lookup for use classification'!$B$3,C3615)),'[1]Lookup for use classification'!$A$3,IF(OR(ISNUMBER(SEARCH('[1]Lookup for use classification'!$B$4,C3615)),ISNUMBER(SEARCH('[1]Lookup for use classification'!$C$4,C3615)),ISNUMBER(SEARCH('[1]Lookup for use classification'!$D$4,C3615)),ISNUMBER(SEARCH('[1]Lookup for use classification'!$E$4,C3615))),'[1]Lookup for use classification'!$A$4,IF(OR(ISNUMBER(SEARCH('[1]Lookup for use classification'!$B$5,C3615)),ISNUMBER(SEARCH('[1]Lookup for use classification'!$C$5,C3615)),ISNUMBER(SEARCH('[1]Lookup for use classification'!$D$5,C3615))),'[1]Lookup for use classification'!$A$5,IF(OR(ISNUMBER(SEARCH('[1]Lookup for use classification'!$B$7,C3615)),ISNUMBER(SEARCH('[1]Lookup for use classification'!$C$7,C3615)),ISNUMBER(SEARCH('[1]Lookup for use classification'!$D$7,C3615))),'[1]Lookup for use classification'!$A$7,IF(OR(ISNUMBER(SEARCH('[1]Lookup for use classification'!$B$9,C3615)),ISNUMBER(SEARCH('[1]Lookup for use classification'!$C$9,C3615)),ISNUMBER(SEARCH('[1]Lookup for use classification'!$D$9,C3615)),ISNUMBER(SEARCH('[1]Lookup for use classification'!$E$9,C3615)),ISNUMBER(SEARCH('[1]Lookup for use classification'!$F$9,C3615)),ISNUMBER(SEARCH('[1]Lookup for use classification'!$G$9,C3615)),ISNUMBER(SEARCH('[1]Lookup for use classification'!$H$9,C3615)),ISNUMBER(SEARCH('[1]Lookup for use classification'!$I$9,C3615)),ISNUMBER(SEARCH('[1]Lookup for use classification'!$J$9,C3615)),ISNUMBER(SEARCH('[1]Lookup for use classification'!$K$9,C3615))),'[1]Lookup for use classification'!$A$9,IF(OR(ISNUMBER(SEARCH('[1]Lookup for use classification'!$B$10,C3615)),ISNUMBER(SEARCH('[1]Lookup for use classification'!$C$10,C3615)),ISNUMBER(SEARCH('[1]Lookup for use classification'!$D$10,C3615)),ISNUMBER(SEARCH('[1]Lookup for use classification'!$E$10,C3615)),ISNUMBER(SEARCH('[1]Lookup for use classification'!$F$10,C3615)),ISNUMBER(SEARCH('[1]Lookup for use classification'!$G$10,C3615))),'[1]Lookup for use classification'!$A$10,IF(OR(ISNUMBER(SEARCH('[1]Lookup for use classification'!$B$11,C3615)),ISNUMBER(SEARCH('[1]Lookup for use classification'!$C$11,C3615))),'[1]Lookup for use classification'!$A$11,IF(OR(ISNUMBER(SEARCH('[1]Lookup for use classification'!$B$12,C3615)),ISNUMBER(SEARCH('[1]Lookup for use classification'!$C$12,C3615))),'[1]Lookup for use classification'!$A$12,IF(OR(ISNUMBER(SEARCH('[1]Lookup for use classification'!$B$13,C3615)),ISNUMBER(SEARCH('[1]Lookup for use classification'!$C$13,C3615)),ISNUMBER(SEARCH('[1]Lookup for use classification'!$D$13,C3615)),,ISNUMBER(SEARCH('[1]Lookup for use classification'!$C$13,C3615)),ISNUMBER(SEARCH('[1]Lookup for use classification'!$E$13,C3615))),'[1]Lookup for use classification'!$A$13,IF(OR(ISNUMBER(SEARCH('[1]Lookup for use classification'!$B$14,C3615)),ISNUMBER(SEARCH('[1]Lookup for use classification'!$C$14,C3615))),'[1]Lookup for use classification'!$A$14,"Other"))))))))))))</f>
        <v>Other</v>
      </c>
      <c r="E3615" s="237"/>
      <c r="F3615" s="238"/>
      <c r="G3615" s="238"/>
    </row>
    <row r="3616" spans="1:12" hidden="1">
      <c r="A3616" s="187" t="s">
        <v>749</v>
      </c>
      <c r="B3616" s="167" t="s">
        <v>4456</v>
      </c>
      <c r="C3616" s="255" t="s">
        <v>159</v>
      </c>
      <c r="D3616" s="6" t="str">
        <f>IF(OR(ISNUMBER(SEARCH('[1]Lookup for use classification'!$B$1,C3616)),ISNUMBER(SEARCH('[1]Lookup for use classification'!$C$1,C3616)),ISNUMBER(SEARCH('[1]Lookup for use classification'!$D$1,C3616)),ISNUMBER(SEARCH('[1]Lookup for use classification'!$E$1,C3616))),'[1]Lookup for use classification'!$A$1,IF(ISNUMBER(SEARCH('[1]Lookup for use classification'!$B$2,C3616)),'[1]Lookup for use classification'!$A$2,IF(ISNUMBER(SEARCH('[1]Lookup for use classification'!$B$3,C3616)),'[1]Lookup for use classification'!$A$3,IF(OR(ISNUMBER(SEARCH('[1]Lookup for use classification'!$B$4,C3616)),ISNUMBER(SEARCH('[1]Lookup for use classification'!$C$4,C3616)),ISNUMBER(SEARCH('[1]Lookup for use classification'!$D$4,C3616)),ISNUMBER(SEARCH('[1]Lookup for use classification'!$E$4,C3616))),'[1]Lookup for use classification'!$A$4,IF(OR(ISNUMBER(SEARCH('[1]Lookup for use classification'!$B$5,C3616)),ISNUMBER(SEARCH('[1]Lookup for use classification'!$C$5,C3616)),ISNUMBER(SEARCH('[1]Lookup for use classification'!$D$5,C3616))),'[1]Lookup for use classification'!$A$5,IF(OR(ISNUMBER(SEARCH('[1]Lookup for use classification'!$B$7,C3616)),ISNUMBER(SEARCH('[1]Lookup for use classification'!$C$7,C3616)),ISNUMBER(SEARCH('[1]Lookup for use classification'!$D$7,C3616))),'[1]Lookup for use classification'!$A$7,IF(OR(ISNUMBER(SEARCH('[1]Lookup for use classification'!$B$9,C3616)),ISNUMBER(SEARCH('[1]Lookup for use classification'!$C$9,C3616)),ISNUMBER(SEARCH('[1]Lookup for use classification'!$D$9,C3616)),ISNUMBER(SEARCH('[1]Lookup for use classification'!$E$9,C3616)),ISNUMBER(SEARCH('[1]Lookup for use classification'!$F$9,C3616)),ISNUMBER(SEARCH('[1]Lookup for use classification'!$G$9,C3616)),ISNUMBER(SEARCH('[1]Lookup for use classification'!$H$9,C3616)),ISNUMBER(SEARCH('[1]Lookup for use classification'!$I$9,C3616)),ISNUMBER(SEARCH('[1]Lookup for use classification'!$J$9,C3616)),ISNUMBER(SEARCH('[1]Lookup for use classification'!$K$9,C3616))),'[1]Lookup for use classification'!$A$9,IF(OR(ISNUMBER(SEARCH('[1]Lookup for use classification'!$B$10,C3616)),ISNUMBER(SEARCH('[1]Lookup for use classification'!$C$10,C3616)),ISNUMBER(SEARCH('[1]Lookup for use classification'!$D$10,C3616)),ISNUMBER(SEARCH('[1]Lookup for use classification'!$E$10,C3616)),ISNUMBER(SEARCH('[1]Lookup for use classification'!$F$10,C3616)),ISNUMBER(SEARCH('[1]Lookup for use classification'!$G$10,C3616))),'[1]Lookup for use classification'!$A$10,IF(OR(ISNUMBER(SEARCH('[1]Lookup for use classification'!$B$11,C3616)),ISNUMBER(SEARCH('[1]Lookup for use classification'!$C$11,C3616))),'[1]Lookup for use classification'!$A$11,IF(OR(ISNUMBER(SEARCH('[1]Lookup for use classification'!$B$12,C3616)),ISNUMBER(SEARCH('[1]Lookup for use classification'!$C$12,C3616))),'[1]Lookup for use classification'!$A$12,IF(OR(ISNUMBER(SEARCH('[1]Lookup for use classification'!$B$13,C3616)),ISNUMBER(SEARCH('[1]Lookup for use classification'!$C$13,C3616)),ISNUMBER(SEARCH('[1]Lookup for use classification'!$D$13,C3616)),,ISNUMBER(SEARCH('[1]Lookup for use classification'!$C$13,C3616)),ISNUMBER(SEARCH('[1]Lookup for use classification'!$E$13,C3616))),'[1]Lookup for use classification'!$A$13,IF(OR(ISNUMBER(SEARCH('[1]Lookup for use classification'!$B$14,C3616)),ISNUMBER(SEARCH('[1]Lookup for use classification'!$C$14,C3616))),'[1]Lookup for use classification'!$A$14,"Other"))))))))))))</f>
        <v>Other</v>
      </c>
      <c r="E3616" s="237"/>
      <c r="F3616" s="238"/>
      <c r="G3616" s="238"/>
    </row>
    <row r="3617" spans="1:12" hidden="1">
      <c r="A3617" s="187" t="s">
        <v>749</v>
      </c>
      <c r="B3617" s="167" t="s">
        <v>4456</v>
      </c>
      <c r="C3617" s="255" t="s">
        <v>760</v>
      </c>
      <c r="D3617" s="6" t="str">
        <f>IF(OR(ISNUMBER(SEARCH('[1]Lookup for use classification'!$B$1,C3617)),ISNUMBER(SEARCH('[1]Lookup for use classification'!$C$1,C3617)),ISNUMBER(SEARCH('[1]Lookup for use classification'!$D$1,C3617)),ISNUMBER(SEARCH('[1]Lookup for use classification'!$E$1,C3617))),'[1]Lookup for use classification'!$A$1,IF(ISNUMBER(SEARCH('[1]Lookup for use classification'!$B$2,C3617)),'[1]Lookup for use classification'!$A$2,IF(ISNUMBER(SEARCH('[1]Lookup for use classification'!$B$3,C3617)),'[1]Lookup for use classification'!$A$3,IF(OR(ISNUMBER(SEARCH('[1]Lookup for use classification'!$B$4,C3617)),ISNUMBER(SEARCH('[1]Lookup for use classification'!$C$4,C3617)),ISNUMBER(SEARCH('[1]Lookup for use classification'!$D$4,C3617)),ISNUMBER(SEARCH('[1]Lookup for use classification'!$E$4,C3617))),'[1]Lookup for use classification'!$A$4,IF(OR(ISNUMBER(SEARCH('[1]Lookup for use classification'!$B$5,C3617)),ISNUMBER(SEARCH('[1]Lookup for use classification'!$C$5,C3617)),ISNUMBER(SEARCH('[1]Lookup for use classification'!$D$5,C3617))),'[1]Lookup for use classification'!$A$5,IF(OR(ISNUMBER(SEARCH('[1]Lookup for use classification'!$B$7,C3617)),ISNUMBER(SEARCH('[1]Lookup for use classification'!$C$7,C3617)),ISNUMBER(SEARCH('[1]Lookup for use classification'!$D$7,C3617))),'[1]Lookup for use classification'!$A$7,IF(OR(ISNUMBER(SEARCH('[1]Lookup for use classification'!$B$9,C3617)),ISNUMBER(SEARCH('[1]Lookup for use classification'!$C$9,C3617)),ISNUMBER(SEARCH('[1]Lookup for use classification'!$D$9,C3617)),ISNUMBER(SEARCH('[1]Lookup for use classification'!$E$9,C3617)),ISNUMBER(SEARCH('[1]Lookup for use classification'!$F$9,C3617)),ISNUMBER(SEARCH('[1]Lookup for use classification'!$G$9,C3617)),ISNUMBER(SEARCH('[1]Lookup for use classification'!$H$9,C3617)),ISNUMBER(SEARCH('[1]Lookup for use classification'!$I$9,C3617)),ISNUMBER(SEARCH('[1]Lookup for use classification'!$J$9,C3617)),ISNUMBER(SEARCH('[1]Lookup for use classification'!$K$9,C3617))),'[1]Lookup for use classification'!$A$9,IF(OR(ISNUMBER(SEARCH('[1]Lookup for use classification'!$B$10,C3617)),ISNUMBER(SEARCH('[1]Lookup for use classification'!$C$10,C3617)),ISNUMBER(SEARCH('[1]Lookup for use classification'!$D$10,C3617)),ISNUMBER(SEARCH('[1]Lookup for use classification'!$E$10,C3617)),ISNUMBER(SEARCH('[1]Lookup for use classification'!$F$10,C3617)),ISNUMBER(SEARCH('[1]Lookup for use classification'!$G$10,C3617))),'[1]Lookup for use classification'!$A$10,IF(OR(ISNUMBER(SEARCH('[1]Lookup for use classification'!$B$11,C3617)),ISNUMBER(SEARCH('[1]Lookup for use classification'!$C$11,C3617))),'[1]Lookup for use classification'!$A$11,IF(OR(ISNUMBER(SEARCH('[1]Lookup for use classification'!$B$12,C3617)),ISNUMBER(SEARCH('[1]Lookup for use classification'!$C$12,C3617))),'[1]Lookup for use classification'!$A$12,IF(OR(ISNUMBER(SEARCH('[1]Lookup for use classification'!$B$13,C3617)),ISNUMBER(SEARCH('[1]Lookup for use classification'!$C$13,C3617)),ISNUMBER(SEARCH('[1]Lookup for use classification'!$D$13,C3617)),,ISNUMBER(SEARCH('[1]Lookup for use classification'!$C$13,C3617)),ISNUMBER(SEARCH('[1]Lookup for use classification'!$E$13,C3617))),'[1]Lookup for use classification'!$A$13,IF(OR(ISNUMBER(SEARCH('[1]Lookup for use classification'!$B$14,C3617)),ISNUMBER(SEARCH('[1]Lookup for use classification'!$C$14,C3617))),'[1]Lookup for use classification'!$A$14,"Other"))))))))))))</f>
        <v>Other</v>
      </c>
      <c r="E3617" s="237"/>
      <c r="F3617" s="238"/>
      <c r="G3617" s="238"/>
    </row>
    <row r="3618" spans="1:12" hidden="1">
      <c r="A3618" s="187" t="s">
        <v>749</v>
      </c>
      <c r="B3618" s="167" t="s">
        <v>4456</v>
      </c>
      <c r="C3618" s="255" t="s">
        <v>761</v>
      </c>
      <c r="D3618" s="6" t="str">
        <f>IF(OR(ISNUMBER(SEARCH('[1]Lookup for use classification'!$B$1,C3618)),ISNUMBER(SEARCH('[1]Lookup for use classification'!$C$1,C3618)),ISNUMBER(SEARCH('[1]Lookup for use classification'!$D$1,C3618)),ISNUMBER(SEARCH('[1]Lookup for use classification'!$E$1,C3618))),'[1]Lookup for use classification'!$A$1,IF(ISNUMBER(SEARCH('[1]Lookup for use classification'!$B$2,C3618)),'[1]Lookup for use classification'!$A$2,IF(ISNUMBER(SEARCH('[1]Lookup for use classification'!$B$3,C3618)),'[1]Lookup for use classification'!$A$3,IF(OR(ISNUMBER(SEARCH('[1]Lookup for use classification'!$B$4,C3618)),ISNUMBER(SEARCH('[1]Lookup for use classification'!$C$4,C3618)),ISNUMBER(SEARCH('[1]Lookup for use classification'!$D$4,C3618)),ISNUMBER(SEARCH('[1]Lookup for use classification'!$E$4,C3618))),'[1]Lookup for use classification'!$A$4,IF(OR(ISNUMBER(SEARCH('[1]Lookup for use classification'!$B$5,C3618)),ISNUMBER(SEARCH('[1]Lookup for use classification'!$C$5,C3618)),ISNUMBER(SEARCH('[1]Lookup for use classification'!$D$5,C3618))),'[1]Lookup for use classification'!$A$5,IF(OR(ISNUMBER(SEARCH('[1]Lookup for use classification'!$B$7,C3618)),ISNUMBER(SEARCH('[1]Lookup for use classification'!$C$7,C3618)),ISNUMBER(SEARCH('[1]Lookup for use classification'!$D$7,C3618))),'[1]Lookup for use classification'!$A$7,IF(OR(ISNUMBER(SEARCH('[1]Lookup for use classification'!$B$9,C3618)),ISNUMBER(SEARCH('[1]Lookup for use classification'!$C$9,C3618)),ISNUMBER(SEARCH('[1]Lookup for use classification'!$D$9,C3618)),ISNUMBER(SEARCH('[1]Lookup for use classification'!$E$9,C3618)),ISNUMBER(SEARCH('[1]Lookup for use classification'!$F$9,C3618)),ISNUMBER(SEARCH('[1]Lookup for use classification'!$G$9,C3618)),ISNUMBER(SEARCH('[1]Lookup for use classification'!$H$9,C3618)),ISNUMBER(SEARCH('[1]Lookup for use classification'!$I$9,C3618)),ISNUMBER(SEARCH('[1]Lookup for use classification'!$J$9,C3618)),ISNUMBER(SEARCH('[1]Lookup for use classification'!$K$9,C3618))),'[1]Lookup for use classification'!$A$9,IF(OR(ISNUMBER(SEARCH('[1]Lookup for use classification'!$B$10,C3618)),ISNUMBER(SEARCH('[1]Lookup for use classification'!$C$10,C3618)),ISNUMBER(SEARCH('[1]Lookup for use classification'!$D$10,C3618)),ISNUMBER(SEARCH('[1]Lookup for use classification'!$E$10,C3618)),ISNUMBER(SEARCH('[1]Lookup for use classification'!$F$10,C3618)),ISNUMBER(SEARCH('[1]Lookup for use classification'!$G$10,C3618))),'[1]Lookup for use classification'!$A$10,IF(OR(ISNUMBER(SEARCH('[1]Lookup for use classification'!$B$11,C3618)),ISNUMBER(SEARCH('[1]Lookup for use classification'!$C$11,C3618))),'[1]Lookup for use classification'!$A$11,IF(OR(ISNUMBER(SEARCH('[1]Lookup for use classification'!$B$12,C3618)),ISNUMBER(SEARCH('[1]Lookup for use classification'!$C$12,C3618))),'[1]Lookup for use classification'!$A$12,IF(OR(ISNUMBER(SEARCH('[1]Lookup for use classification'!$B$13,C3618)),ISNUMBER(SEARCH('[1]Lookup for use classification'!$C$13,C3618)),ISNUMBER(SEARCH('[1]Lookup for use classification'!$D$13,C3618)),,ISNUMBER(SEARCH('[1]Lookup for use classification'!$C$13,C3618)),ISNUMBER(SEARCH('[1]Lookup for use classification'!$E$13,C3618))),'[1]Lookup for use classification'!$A$13,IF(OR(ISNUMBER(SEARCH('[1]Lookup for use classification'!$B$14,C3618)),ISNUMBER(SEARCH('[1]Lookup for use classification'!$C$14,C3618))),'[1]Lookup for use classification'!$A$14,"Other"))))))))))))</f>
        <v>Other</v>
      </c>
      <c r="E3618" s="237"/>
      <c r="F3618" s="238"/>
      <c r="G3618" s="238"/>
    </row>
    <row r="3619" spans="1:12" hidden="1">
      <c r="A3619" s="187" t="s">
        <v>749</v>
      </c>
      <c r="B3619" s="167" t="s">
        <v>4456</v>
      </c>
      <c r="C3619" s="255" t="s">
        <v>762</v>
      </c>
      <c r="D3619" s="6" t="str">
        <f>IF(OR(ISNUMBER(SEARCH('[1]Lookup for use classification'!$B$1,C3619)),ISNUMBER(SEARCH('[1]Lookup for use classification'!$C$1,C3619)),ISNUMBER(SEARCH('[1]Lookup for use classification'!$D$1,C3619)),ISNUMBER(SEARCH('[1]Lookup for use classification'!$E$1,C3619))),'[1]Lookup for use classification'!$A$1,IF(ISNUMBER(SEARCH('[1]Lookup for use classification'!$B$2,C3619)),'[1]Lookup for use classification'!$A$2,IF(ISNUMBER(SEARCH('[1]Lookup for use classification'!$B$3,C3619)),'[1]Lookup for use classification'!$A$3,IF(OR(ISNUMBER(SEARCH('[1]Lookup for use classification'!$B$4,C3619)),ISNUMBER(SEARCH('[1]Lookup for use classification'!$C$4,C3619)),ISNUMBER(SEARCH('[1]Lookup for use classification'!$D$4,C3619)),ISNUMBER(SEARCH('[1]Lookup for use classification'!$E$4,C3619))),'[1]Lookup for use classification'!$A$4,IF(OR(ISNUMBER(SEARCH('[1]Lookup for use classification'!$B$5,C3619)),ISNUMBER(SEARCH('[1]Lookup for use classification'!$C$5,C3619)),ISNUMBER(SEARCH('[1]Lookup for use classification'!$D$5,C3619))),'[1]Lookup for use classification'!$A$5,IF(OR(ISNUMBER(SEARCH('[1]Lookup for use classification'!$B$7,C3619)),ISNUMBER(SEARCH('[1]Lookup for use classification'!$C$7,C3619)),ISNUMBER(SEARCH('[1]Lookup for use classification'!$D$7,C3619))),'[1]Lookup for use classification'!$A$7,IF(OR(ISNUMBER(SEARCH('[1]Lookup for use classification'!$B$9,C3619)),ISNUMBER(SEARCH('[1]Lookup for use classification'!$C$9,C3619)),ISNUMBER(SEARCH('[1]Lookup for use classification'!$D$9,C3619)),ISNUMBER(SEARCH('[1]Lookup for use classification'!$E$9,C3619)),ISNUMBER(SEARCH('[1]Lookup for use classification'!$F$9,C3619)),ISNUMBER(SEARCH('[1]Lookup for use classification'!$G$9,C3619)),ISNUMBER(SEARCH('[1]Lookup for use classification'!$H$9,C3619)),ISNUMBER(SEARCH('[1]Lookup for use classification'!$I$9,C3619)),ISNUMBER(SEARCH('[1]Lookup for use classification'!$J$9,C3619)),ISNUMBER(SEARCH('[1]Lookup for use classification'!$K$9,C3619))),'[1]Lookup for use classification'!$A$9,IF(OR(ISNUMBER(SEARCH('[1]Lookup for use classification'!$B$10,C3619)),ISNUMBER(SEARCH('[1]Lookup for use classification'!$C$10,C3619)),ISNUMBER(SEARCH('[1]Lookup for use classification'!$D$10,C3619)),ISNUMBER(SEARCH('[1]Lookup for use classification'!$E$10,C3619)),ISNUMBER(SEARCH('[1]Lookup for use classification'!$F$10,C3619)),ISNUMBER(SEARCH('[1]Lookup for use classification'!$G$10,C3619))),'[1]Lookup for use classification'!$A$10,IF(OR(ISNUMBER(SEARCH('[1]Lookup for use classification'!$B$11,C3619)),ISNUMBER(SEARCH('[1]Lookup for use classification'!$C$11,C3619))),'[1]Lookup for use classification'!$A$11,IF(OR(ISNUMBER(SEARCH('[1]Lookup for use classification'!$B$12,C3619)),ISNUMBER(SEARCH('[1]Lookup for use classification'!$C$12,C3619))),'[1]Lookup for use classification'!$A$12,IF(OR(ISNUMBER(SEARCH('[1]Lookup for use classification'!$B$13,C3619)),ISNUMBER(SEARCH('[1]Lookup for use classification'!$C$13,C3619)),ISNUMBER(SEARCH('[1]Lookup for use classification'!$D$13,C3619)),,ISNUMBER(SEARCH('[1]Lookup for use classification'!$C$13,C3619)),ISNUMBER(SEARCH('[1]Lookup for use classification'!$E$13,C3619))),'[1]Lookup for use classification'!$A$13,IF(OR(ISNUMBER(SEARCH('[1]Lookup for use classification'!$B$14,C3619)),ISNUMBER(SEARCH('[1]Lookup for use classification'!$C$14,C3619))),'[1]Lookup for use classification'!$A$14,"Other"))))))))))))</f>
        <v>Other</v>
      </c>
      <c r="E3619" s="237"/>
      <c r="F3619" s="238"/>
      <c r="G3619" s="238"/>
    </row>
    <row r="3620" spans="1:12" hidden="1">
      <c r="A3620" s="187" t="s">
        <v>749</v>
      </c>
      <c r="B3620" s="167" t="s">
        <v>4456</v>
      </c>
      <c r="C3620" s="255" t="s">
        <v>767</v>
      </c>
      <c r="D3620" s="6" t="str">
        <f>IF(OR(ISNUMBER(SEARCH('[1]Lookup for use classification'!$B$1,C3620)),ISNUMBER(SEARCH('[1]Lookup for use classification'!$C$1,C3620)),ISNUMBER(SEARCH('[1]Lookup for use classification'!$D$1,C3620)),ISNUMBER(SEARCH('[1]Lookup for use classification'!$E$1,C3620))),'[1]Lookup for use classification'!$A$1,IF(ISNUMBER(SEARCH('[1]Lookup for use classification'!$B$2,C3620)),'[1]Lookup for use classification'!$A$2,IF(ISNUMBER(SEARCH('[1]Lookup for use classification'!$B$3,C3620)),'[1]Lookup for use classification'!$A$3,IF(OR(ISNUMBER(SEARCH('[1]Lookup for use classification'!$B$4,C3620)),ISNUMBER(SEARCH('[1]Lookup for use classification'!$C$4,C3620)),ISNUMBER(SEARCH('[1]Lookup for use classification'!$D$4,C3620)),ISNUMBER(SEARCH('[1]Lookup for use classification'!$E$4,C3620))),'[1]Lookup for use classification'!$A$4,IF(OR(ISNUMBER(SEARCH('[1]Lookup for use classification'!$B$5,C3620)),ISNUMBER(SEARCH('[1]Lookup for use classification'!$C$5,C3620)),ISNUMBER(SEARCH('[1]Lookup for use classification'!$D$5,C3620))),'[1]Lookup for use classification'!$A$5,IF(OR(ISNUMBER(SEARCH('[1]Lookup for use classification'!$B$7,C3620)),ISNUMBER(SEARCH('[1]Lookup for use classification'!$C$7,C3620)),ISNUMBER(SEARCH('[1]Lookup for use classification'!$D$7,C3620))),'[1]Lookup for use classification'!$A$7,IF(OR(ISNUMBER(SEARCH('[1]Lookup for use classification'!$B$9,C3620)),ISNUMBER(SEARCH('[1]Lookup for use classification'!$C$9,C3620)),ISNUMBER(SEARCH('[1]Lookup for use classification'!$D$9,C3620)),ISNUMBER(SEARCH('[1]Lookup for use classification'!$E$9,C3620)),ISNUMBER(SEARCH('[1]Lookup for use classification'!$F$9,C3620)),ISNUMBER(SEARCH('[1]Lookup for use classification'!$G$9,C3620)),ISNUMBER(SEARCH('[1]Lookup for use classification'!$H$9,C3620)),ISNUMBER(SEARCH('[1]Lookup for use classification'!$I$9,C3620)),ISNUMBER(SEARCH('[1]Lookup for use classification'!$J$9,C3620)),ISNUMBER(SEARCH('[1]Lookup for use classification'!$K$9,C3620))),'[1]Lookup for use classification'!$A$9,IF(OR(ISNUMBER(SEARCH('[1]Lookup for use classification'!$B$10,C3620)),ISNUMBER(SEARCH('[1]Lookup for use classification'!$C$10,C3620)),ISNUMBER(SEARCH('[1]Lookup for use classification'!$D$10,C3620)),ISNUMBER(SEARCH('[1]Lookup for use classification'!$E$10,C3620)),ISNUMBER(SEARCH('[1]Lookup for use classification'!$F$10,C3620)),ISNUMBER(SEARCH('[1]Lookup for use classification'!$G$10,C3620))),'[1]Lookup for use classification'!$A$10,IF(OR(ISNUMBER(SEARCH('[1]Lookup for use classification'!$B$11,C3620)),ISNUMBER(SEARCH('[1]Lookup for use classification'!$C$11,C3620))),'[1]Lookup for use classification'!$A$11,IF(OR(ISNUMBER(SEARCH('[1]Lookup for use classification'!$B$12,C3620)),ISNUMBER(SEARCH('[1]Lookup for use classification'!$C$12,C3620))),'[1]Lookup for use classification'!$A$12,IF(OR(ISNUMBER(SEARCH('[1]Lookup for use classification'!$B$13,C3620)),ISNUMBER(SEARCH('[1]Lookup for use classification'!$C$13,C3620)),ISNUMBER(SEARCH('[1]Lookup for use classification'!$D$13,C3620)),,ISNUMBER(SEARCH('[1]Lookup for use classification'!$C$13,C3620)),ISNUMBER(SEARCH('[1]Lookup for use classification'!$E$13,C3620))),'[1]Lookup for use classification'!$A$13,IF(OR(ISNUMBER(SEARCH('[1]Lookup for use classification'!$B$14,C3620)),ISNUMBER(SEARCH('[1]Lookup for use classification'!$C$14,C3620))),'[1]Lookup for use classification'!$A$14,"Other"))))))))))))</f>
        <v>Other</v>
      </c>
      <c r="E3620" s="169"/>
      <c r="F3620" s="170"/>
      <c r="G3620" s="170"/>
    </row>
    <row r="3621" spans="1:12" hidden="1">
      <c r="A3621" s="187" t="s">
        <v>749</v>
      </c>
      <c r="B3621" s="167" t="s">
        <v>4456</v>
      </c>
      <c r="C3621" s="255" t="s">
        <v>768</v>
      </c>
      <c r="D3621" s="6" t="str">
        <f>IF(OR(ISNUMBER(SEARCH('[1]Lookup for use classification'!$B$1,C3621)),ISNUMBER(SEARCH('[1]Lookup for use classification'!$C$1,C3621)),ISNUMBER(SEARCH('[1]Lookup for use classification'!$D$1,C3621)),ISNUMBER(SEARCH('[1]Lookup for use classification'!$E$1,C3621))),'[1]Lookup for use classification'!$A$1,IF(ISNUMBER(SEARCH('[1]Lookup for use classification'!$B$2,C3621)),'[1]Lookup for use classification'!$A$2,IF(ISNUMBER(SEARCH('[1]Lookup for use classification'!$B$3,C3621)),'[1]Lookup for use classification'!$A$3,IF(OR(ISNUMBER(SEARCH('[1]Lookup for use classification'!$B$4,C3621)),ISNUMBER(SEARCH('[1]Lookup for use classification'!$C$4,C3621)),ISNUMBER(SEARCH('[1]Lookup for use classification'!$D$4,C3621)),ISNUMBER(SEARCH('[1]Lookup for use classification'!$E$4,C3621))),'[1]Lookup for use classification'!$A$4,IF(OR(ISNUMBER(SEARCH('[1]Lookup for use classification'!$B$5,C3621)),ISNUMBER(SEARCH('[1]Lookup for use classification'!$C$5,C3621)),ISNUMBER(SEARCH('[1]Lookup for use classification'!$D$5,C3621))),'[1]Lookup for use classification'!$A$5,IF(OR(ISNUMBER(SEARCH('[1]Lookup for use classification'!$B$7,C3621)),ISNUMBER(SEARCH('[1]Lookup for use classification'!$C$7,C3621)),ISNUMBER(SEARCH('[1]Lookup for use classification'!$D$7,C3621))),'[1]Lookup for use classification'!$A$7,IF(OR(ISNUMBER(SEARCH('[1]Lookup for use classification'!$B$9,C3621)),ISNUMBER(SEARCH('[1]Lookup for use classification'!$C$9,C3621)),ISNUMBER(SEARCH('[1]Lookup for use classification'!$D$9,C3621)),ISNUMBER(SEARCH('[1]Lookup for use classification'!$E$9,C3621)),ISNUMBER(SEARCH('[1]Lookup for use classification'!$F$9,C3621)),ISNUMBER(SEARCH('[1]Lookup for use classification'!$G$9,C3621)),ISNUMBER(SEARCH('[1]Lookup for use classification'!$H$9,C3621)),ISNUMBER(SEARCH('[1]Lookup for use classification'!$I$9,C3621)),ISNUMBER(SEARCH('[1]Lookup for use classification'!$J$9,C3621)),ISNUMBER(SEARCH('[1]Lookup for use classification'!$K$9,C3621))),'[1]Lookup for use classification'!$A$9,IF(OR(ISNUMBER(SEARCH('[1]Lookup for use classification'!$B$10,C3621)),ISNUMBER(SEARCH('[1]Lookup for use classification'!$C$10,C3621)),ISNUMBER(SEARCH('[1]Lookup for use classification'!$D$10,C3621)),ISNUMBER(SEARCH('[1]Lookup for use classification'!$E$10,C3621)),ISNUMBER(SEARCH('[1]Lookup for use classification'!$F$10,C3621)),ISNUMBER(SEARCH('[1]Lookup for use classification'!$G$10,C3621))),'[1]Lookup for use classification'!$A$10,IF(OR(ISNUMBER(SEARCH('[1]Lookup for use classification'!$B$11,C3621)),ISNUMBER(SEARCH('[1]Lookup for use classification'!$C$11,C3621))),'[1]Lookup for use classification'!$A$11,IF(OR(ISNUMBER(SEARCH('[1]Lookup for use classification'!$B$12,C3621)),ISNUMBER(SEARCH('[1]Lookup for use classification'!$C$12,C3621))),'[1]Lookup for use classification'!$A$12,IF(OR(ISNUMBER(SEARCH('[1]Lookup for use classification'!$B$13,C3621)),ISNUMBER(SEARCH('[1]Lookup for use classification'!$C$13,C3621)),ISNUMBER(SEARCH('[1]Lookup for use classification'!$D$13,C3621)),,ISNUMBER(SEARCH('[1]Lookup for use classification'!$C$13,C3621)),ISNUMBER(SEARCH('[1]Lookup for use classification'!$E$13,C3621))),'[1]Lookup for use classification'!$A$13,IF(OR(ISNUMBER(SEARCH('[1]Lookup for use classification'!$B$14,C3621)),ISNUMBER(SEARCH('[1]Lookup for use classification'!$C$14,C3621))),'[1]Lookup for use classification'!$A$14,"Other"))))))))))))</f>
        <v>Other</v>
      </c>
      <c r="E3621" s="237"/>
      <c r="F3621" s="238"/>
      <c r="G3621" s="238"/>
    </row>
    <row r="3622" spans="1:12" hidden="1">
      <c r="A3622" s="187" t="s">
        <v>749</v>
      </c>
      <c r="B3622" s="167" t="s">
        <v>4456</v>
      </c>
      <c r="C3622" s="255" t="s">
        <v>473</v>
      </c>
      <c r="D3622" s="6" t="str">
        <f>IF(OR(ISNUMBER(SEARCH('[1]Lookup for use classification'!$B$1,C3622)),ISNUMBER(SEARCH('[1]Lookup for use classification'!$C$1,C3622)),ISNUMBER(SEARCH('[1]Lookup for use classification'!$D$1,C3622)),ISNUMBER(SEARCH('[1]Lookup for use classification'!$E$1,C3622))),'[1]Lookup for use classification'!$A$1,IF(ISNUMBER(SEARCH('[1]Lookup for use classification'!$B$2,C3622)),'[1]Lookup for use classification'!$A$2,IF(ISNUMBER(SEARCH('[1]Lookup for use classification'!$B$3,C3622)),'[1]Lookup for use classification'!$A$3,IF(OR(ISNUMBER(SEARCH('[1]Lookup for use classification'!$B$4,C3622)),ISNUMBER(SEARCH('[1]Lookup for use classification'!$C$4,C3622)),ISNUMBER(SEARCH('[1]Lookup for use classification'!$D$4,C3622)),ISNUMBER(SEARCH('[1]Lookup for use classification'!$E$4,C3622))),'[1]Lookup for use classification'!$A$4,IF(OR(ISNUMBER(SEARCH('[1]Lookup for use classification'!$B$5,C3622)),ISNUMBER(SEARCH('[1]Lookup for use classification'!$C$5,C3622)),ISNUMBER(SEARCH('[1]Lookup for use classification'!$D$5,C3622))),'[1]Lookup for use classification'!$A$5,IF(OR(ISNUMBER(SEARCH('[1]Lookup for use classification'!$B$7,C3622)),ISNUMBER(SEARCH('[1]Lookup for use classification'!$C$7,C3622)),ISNUMBER(SEARCH('[1]Lookup for use classification'!$D$7,C3622))),'[1]Lookup for use classification'!$A$7,IF(OR(ISNUMBER(SEARCH('[1]Lookup for use classification'!$B$9,C3622)),ISNUMBER(SEARCH('[1]Lookup for use classification'!$C$9,C3622)),ISNUMBER(SEARCH('[1]Lookup for use classification'!$D$9,C3622)),ISNUMBER(SEARCH('[1]Lookup for use classification'!$E$9,C3622)),ISNUMBER(SEARCH('[1]Lookup for use classification'!$F$9,C3622)),ISNUMBER(SEARCH('[1]Lookup for use classification'!$G$9,C3622)),ISNUMBER(SEARCH('[1]Lookup for use classification'!$H$9,C3622)),ISNUMBER(SEARCH('[1]Lookup for use classification'!$I$9,C3622)),ISNUMBER(SEARCH('[1]Lookup for use classification'!$J$9,C3622)),ISNUMBER(SEARCH('[1]Lookup for use classification'!$K$9,C3622))),'[1]Lookup for use classification'!$A$9,IF(OR(ISNUMBER(SEARCH('[1]Lookup for use classification'!$B$10,C3622)),ISNUMBER(SEARCH('[1]Lookup for use classification'!$C$10,C3622)),ISNUMBER(SEARCH('[1]Lookup for use classification'!$D$10,C3622)),ISNUMBER(SEARCH('[1]Lookup for use classification'!$E$10,C3622)),ISNUMBER(SEARCH('[1]Lookup for use classification'!$F$10,C3622)),ISNUMBER(SEARCH('[1]Lookup for use classification'!$G$10,C3622))),'[1]Lookup for use classification'!$A$10,IF(OR(ISNUMBER(SEARCH('[1]Lookup for use classification'!$B$11,C3622)),ISNUMBER(SEARCH('[1]Lookup for use classification'!$C$11,C3622))),'[1]Lookup for use classification'!$A$11,IF(OR(ISNUMBER(SEARCH('[1]Lookup for use classification'!$B$12,C3622)),ISNUMBER(SEARCH('[1]Lookup for use classification'!$C$12,C3622))),'[1]Lookup for use classification'!$A$12,IF(OR(ISNUMBER(SEARCH('[1]Lookup for use classification'!$B$13,C3622)),ISNUMBER(SEARCH('[1]Lookup for use classification'!$C$13,C3622)),ISNUMBER(SEARCH('[1]Lookup for use classification'!$D$13,C3622)),,ISNUMBER(SEARCH('[1]Lookup for use classification'!$C$13,C3622)),ISNUMBER(SEARCH('[1]Lookup for use classification'!$E$13,C3622))),'[1]Lookup for use classification'!$A$13,IF(OR(ISNUMBER(SEARCH('[1]Lookup for use classification'!$B$14,C3622)),ISNUMBER(SEARCH('[1]Lookup for use classification'!$C$14,C3622))),'[1]Lookup for use classification'!$A$14,"Other"))))))))))))</f>
        <v>Public Assembly</v>
      </c>
      <c r="E3622" s="169"/>
      <c r="F3622" s="170"/>
      <c r="G3622" s="170"/>
    </row>
    <row r="3623" spans="1:12" hidden="1">
      <c r="A3623" s="187" t="s">
        <v>749</v>
      </c>
      <c r="B3623" s="167" t="s">
        <v>4456</v>
      </c>
      <c r="C3623" s="255" t="s">
        <v>190</v>
      </c>
      <c r="D3623" s="6" t="str">
        <f>IF(OR(ISNUMBER(SEARCH('[1]Lookup for use classification'!$B$1,C3623)),ISNUMBER(SEARCH('[1]Lookup for use classification'!$C$1,C3623)),ISNUMBER(SEARCH('[1]Lookup for use classification'!$D$1,C3623)),ISNUMBER(SEARCH('[1]Lookup for use classification'!$E$1,C3623))),'[1]Lookup for use classification'!$A$1,IF(ISNUMBER(SEARCH('[1]Lookup for use classification'!$B$2,C3623)),'[1]Lookup for use classification'!$A$2,IF(ISNUMBER(SEARCH('[1]Lookup for use classification'!$B$3,C3623)),'[1]Lookup for use classification'!$A$3,IF(OR(ISNUMBER(SEARCH('[1]Lookup for use classification'!$B$4,C3623)),ISNUMBER(SEARCH('[1]Lookup for use classification'!$C$4,C3623)),ISNUMBER(SEARCH('[1]Lookup for use classification'!$D$4,C3623)),ISNUMBER(SEARCH('[1]Lookup for use classification'!$E$4,C3623))),'[1]Lookup for use classification'!$A$4,IF(OR(ISNUMBER(SEARCH('[1]Lookup for use classification'!$B$5,C3623)),ISNUMBER(SEARCH('[1]Lookup for use classification'!$C$5,C3623)),ISNUMBER(SEARCH('[1]Lookup for use classification'!$D$5,C3623))),'[1]Lookup for use classification'!$A$5,IF(OR(ISNUMBER(SEARCH('[1]Lookup for use classification'!$B$7,C3623)),ISNUMBER(SEARCH('[1]Lookup for use classification'!$C$7,C3623)),ISNUMBER(SEARCH('[1]Lookup for use classification'!$D$7,C3623))),'[1]Lookup for use classification'!$A$7,IF(OR(ISNUMBER(SEARCH('[1]Lookup for use classification'!$B$9,C3623)),ISNUMBER(SEARCH('[1]Lookup for use classification'!$C$9,C3623)),ISNUMBER(SEARCH('[1]Lookup for use classification'!$D$9,C3623)),ISNUMBER(SEARCH('[1]Lookup for use classification'!$E$9,C3623)),ISNUMBER(SEARCH('[1]Lookup for use classification'!$F$9,C3623)),ISNUMBER(SEARCH('[1]Lookup for use classification'!$G$9,C3623)),ISNUMBER(SEARCH('[1]Lookup for use classification'!$H$9,C3623)),ISNUMBER(SEARCH('[1]Lookup for use classification'!$I$9,C3623)),ISNUMBER(SEARCH('[1]Lookup for use classification'!$J$9,C3623)),ISNUMBER(SEARCH('[1]Lookup for use classification'!$K$9,C3623))),'[1]Lookup for use classification'!$A$9,IF(OR(ISNUMBER(SEARCH('[1]Lookup for use classification'!$B$10,C3623)),ISNUMBER(SEARCH('[1]Lookup for use classification'!$C$10,C3623)),ISNUMBER(SEARCH('[1]Lookup for use classification'!$D$10,C3623)),ISNUMBER(SEARCH('[1]Lookup for use classification'!$E$10,C3623)),ISNUMBER(SEARCH('[1]Lookup for use classification'!$F$10,C3623)),ISNUMBER(SEARCH('[1]Lookup for use classification'!$G$10,C3623))),'[1]Lookup for use classification'!$A$10,IF(OR(ISNUMBER(SEARCH('[1]Lookup for use classification'!$B$11,C3623)),ISNUMBER(SEARCH('[1]Lookup for use classification'!$C$11,C3623))),'[1]Lookup for use classification'!$A$11,IF(OR(ISNUMBER(SEARCH('[1]Lookup for use classification'!$B$12,C3623)),ISNUMBER(SEARCH('[1]Lookup for use classification'!$C$12,C3623))),'[1]Lookup for use classification'!$A$12,IF(OR(ISNUMBER(SEARCH('[1]Lookup for use classification'!$B$13,C3623)),ISNUMBER(SEARCH('[1]Lookup for use classification'!$C$13,C3623)),ISNUMBER(SEARCH('[1]Lookup for use classification'!$D$13,C3623)),,ISNUMBER(SEARCH('[1]Lookup for use classification'!$C$13,C3623)),ISNUMBER(SEARCH('[1]Lookup for use classification'!$E$13,C3623))),'[1]Lookup for use classification'!$A$13,IF(OR(ISNUMBER(SEARCH('[1]Lookup for use classification'!$B$14,C3623)),ISNUMBER(SEARCH('[1]Lookup for use classification'!$C$14,C3623))),'[1]Lookup for use classification'!$A$14,"Other"))))))))))))</f>
        <v>Public Assembly</v>
      </c>
      <c r="E3623" s="169"/>
      <c r="F3623" s="170"/>
      <c r="G3623" s="170"/>
    </row>
    <row r="3624" spans="1:12" hidden="1">
      <c r="A3624" s="187" t="s">
        <v>749</v>
      </c>
      <c r="B3624" s="167" t="s">
        <v>4456</v>
      </c>
      <c r="C3624" s="255" t="s">
        <v>595</v>
      </c>
      <c r="D3624" s="6" t="str">
        <f>IF(OR(ISNUMBER(SEARCH('[1]Lookup for use classification'!$B$1,C3624)),ISNUMBER(SEARCH('[1]Lookup for use classification'!$C$1,C3624)),ISNUMBER(SEARCH('[1]Lookup for use classification'!$D$1,C3624)),ISNUMBER(SEARCH('[1]Lookup for use classification'!$E$1,C3624))),'[1]Lookup for use classification'!$A$1,IF(ISNUMBER(SEARCH('[1]Lookup for use classification'!$B$2,C3624)),'[1]Lookup for use classification'!$A$2,IF(ISNUMBER(SEARCH('[1]Lookup for use classification'!$B$3,C3624)),'[1]Lookup for use classification'!$A$3,IF(OR(ISNUMBER(SEARCH('[1]Lookup for use classification'!$B$4,C3624)),ISNUMBER(SEARCH('[1]Lookup for use classification'!$C$4,C3624)),ISNUMBER(SEARCH('[1]Lookup for use classification'!$D$4,C3624)),ISNUMBER(SEARCH('[1]Lookup for use classification'!$E$4,C3624))),'[1]Lookup for use classification'!$A$4,IF(OR(ISNUMBER(SEARCH('[1]Lookup for use classification'!$B$5,C3624)),ISNUMBER(SEARCH('[1]Lookup for use classification'!$C$5,C3624)),ISNUMBER(SEARCH('[1]Lookup for use classification'!$D$5,C3624))),'[1]Lookup for use classification'!$A$5,IF(OR(ISNUMBER(SEARCH('[1]Lookup for use classification'!$B$7,C3624)),ISNUMBER(SEARCH('[1]Lookup for use classification'!$C$7,C3624)),ISNUMBER(SEARCH('[1]Lookup for use classification'!$D$7,C3624))),'[1]Lookup for use classification'!$A$7,IF(OR(ISNUMBER(SEARCH('[1]Lookup for use classification'!$B$9,C3624)),ISNUMBER(SEARCH('[1]Lookup for use classification'!$C$9,C3624)),ISNUMBER(SEARCH('[1]Lookup for use classification'!$D$9,C3624)),ISNUMBER(SEARCH('[1]Lookup for use classification'!$E$9,C3624)),ISNUMBER(SEARCH('[1]Lookup for use classification'!$F$9,C3624)),ISNUMBER(SEARCH('[1]Lookup for use classification'!$G$9,C3624)),ISNUMBER(SEARCH('[1]Lookup for use classification'!$H$9,C3624)),ISNUMBER(SEARCH('[1]Lookup for use classification'!$I$9,C3624)),ISNUMBER(SEARCH('[1]Lookup for use classification'!$J$9,C3624)),ISNUMBER(SEARCH('[1]Lookup for use classification'!$K$9,C3624))),'[1]Lookup for use classification'!$A$9,IF(OR(ISNUMBER(SEARCH('[1]Lookup for use classification'!$B$10,C3624)),ISNUMBER(SEARCH('[1]Lookup for use classification'!$C$10,C3624)),ISNUMBER(SEARCH('[1]Lookup for use classification'!$D$10,C3624)),ISNUMBER(SEARCH('[1]Lookup for use classification'!$E$10,C3624)),ISNUMBER(SEARCH('[1]Lookup for use classification'!$F$10,C3624)),ISNUMBER(SEARCH('[1]Lookup for use classification'!$G$10,C3624))),'[1]Lookup for use classification'!$A$10,IF(OR(ISNUMBER(SEARCH('[1]Lookup for use classification'!$B$11,C3624)),ISNUMBER(SEARCH('[1]Lookup for use classification'!$C$11,C3624))),'[1]Lookup for use classification'!$A$11,IF(OR(ISNUMBER(SEARCH('[1]Lookup for use classification'!$B$12,C3624)),ISNUMBER(SEARCH('[1]Lookup for use classification'!$C$12,C3624))),'[1]Lookup for use classification'!$A$12,IF(OR(ISNUMBER(SEARCH('[1]Lookup for use classification'!$B$13,C3624)),ISNUMBER(SEARCH('[1]Lookup for use classification'!$C$13,C3624)),ISNUMBER(SEARCH('[1]Lookup for use classification'!$D$13,C3624)),,ISNUMBER(SEARCH('[1]Lookup for use classification'!$C$13,C3624)),ISNUMBER(SEARCH('[1]Lookup for use classification'!$E$13,C3624))),'[1]Lookup for use classification'!$A$13,IF(OR(ISNUMBER(SEARCH('[1]Lookup for use classification'!$B$14,C3624)),ISNUMBER(SEARCH('[1]Lookup for use classification'!$C$14,C3624))),'[1]Lookup for use classification'!$A$14,"Other"))))))))))))</f>
        <v>Public Assembly</v>
      </c>
      <c r="E3624" s="169"/>
      <c r="F3624" s="170"/>
      <c r="G3624" s="170"/>
    </row>
    <row r="3625" spans="1:12" hidden="1">
      <c r="A3625" s="187" t="s">
        <v>749</v>
      </c>
      <c r="B3625" s="167" t="s">
        <v>4456</v>
      </c>
      <c r="C3625" s="255" t="s">
        <v>763</v>
      </c>
      <c r="D3625" s="6" t="str">
        <f>IF(OR(ISNUMBER(SEARCH('[1]Lookup for use classification'!$B$1,C3625)),ISNUMBER(SEARCH('[1]Lookup for use classification'!$C$1,C3625)),ISNUMBER(SEARCH('[1]Lookup for use classification'!$D$1,C3625)),ISNUMBER(SEARCH('[1]Lookup for use classification'!$E$1,C3625))),'[1]Lookup for use classification'!$A$1,IF(ISNUMBER(SEARCH('[1]Lookup for use classification'!$B$2,C3625)),'[1]Lookup for use classification'!$A$2,IF(ISNUMBER(SEARCH('[1]Lookup for use classification'!$B$3,C3625)),'[1]Lookup for use classification'!$A$3,IF(OR(ISNUMBER(SEARCH('[1]Lookup for use classification'!$B$4,C3625)),ISNUMBER(SEARCH('[1]Lookup for use classification'!$C$4,C3625)),ISNUMBER(SEARCH('[1]Lookup for use classification'!$D$4,C3625)),ISNUMBER(SEARCH('[1]Lookup for use classification'!$E$4,C3625))),'[1]Lookup for use classification'!$A$4,IF(OR(ISNUMBER(SEARCH('[1]Lookup for use classification'!$B$5,C3625)),ISNUMBER(SEARCH('[1]Lookup for use classification'!$C$5,C3625)),ISNUMBER(SEARCH('[1]Lookup for use classification'!$D$5,C3625))),'[1]Lookup for use classification'!$A$5,IF(OR(ISNUMBER(SEARCH('[1]Lookup for use classification'!$B$7,C3625)),ISNUMBER(SEARCH('[1]Lookup for use classification'!$C$7,C3625)),ISNUMBER(SEARCH('[1]Lookup for use classification'!$D$7,C3625))),'[1]Lookup for use classification'!$A$7,IF(OR(ISNUMBER(SEARCH('[1]Lookup for use classification'!$B$9,C3625)),ISNUMBER(SEARCH('[1]Lookup for use classification'!$C$9,C3625)),ISNUMBER(SEARCH('[1]Lookup for use classification'!$D$9,C3625)),ISNUMBER(SEARCH('[1]Lookup for use classification'!$E$9,C3625)),ISNUMBER(SEARCH('[1]Lookup for use classification'!$F$9,C3625)),ISNUMBER(SEARCH('[1]Lookup for use classification'!$G$9,C3625)),ISNUMBER(SEARCH('[1]Lookup for use classification'!$H$9,C3625)),ISNUMBER(SEARCH('[1]Lookup for use classification'!$I$9,C3625)),ISNUMBER(SEARCH('[1]Lookup for use classification'!$J$9,C3625)),ISNUMBER(SEARCH('[1]Lookup for use classification'!$K$9,C3625))),'[1]Lookup for use classification'!$A$9,IF(OR(ISNUMBER(SEARCH('[1]Lookup for use classification'!$B$10,C3625)),ISNUMBER(SEARCH('[1]Lookup for use classification'!$C$10,C3625)),ISNUMBER(SEARCH('[1]Lookup for use classification'!$D$10,C3625)),ISNUMBER(SEARCH('[1]Lookup for use classification'!$E$10,C3625)),ISNUMBER(SEARCH('[1]Lookup for use classification'!$F$10,C3625)),ISNUMBER(SEARCH('[1]Lookup for use classification'!$G$10,C3625))),'[1]Lookup for use classification'!$A$10,IF(OR(ISNUMBER(SEARCH('[1]Lookup for use classification'!$B$11,C3625)),ISNUMBER(SEARCH('[1]Lookup for use classification'!$C$11,C3625))),'[1]Lookup for use classification'!$A$11,IF(OR(ISNUMBER(SEARCH('[1]Lookup for use classification'!$B$12,C3625)),ISNUMBER(SEARCH('[1]Lookup for use classification'!$C$12,C3625))),'[1]Lookup for use classification'!$A$12,IF(OR(ISNUMBER(SEARCH('[1]Lookup for use classification'!$B$13,C3625)),ISNUMBER(SEARCH('[1]Lookup for use classification'!$C$13,C3625)),ISNUMBER(SEARCH('[1]Lookup for use classification'!$D$13,C3625)),,ISNUMBER(SEARCH('[1]Lookup for use classification'!$C$13,C3625)),ISNUMBER(SEARCH('[1]Lookup for use classification'!$E$13,C3625))),'[1]Lookup for use classification'!$A$13,IF(OR(ISNUMBER(SEARCH('[1]Lookup for use classification'!$B$14,C3625)),ISNUMBER(SEARCH('[1]Lookup for use classification'!$C$14,C3625))),'[1]Lookup for use classification'!$A$14,"Other"))))))))))))</f>
        <v>Public Assembly</v>
      </c>
      <c r="E3625" s="169"/>
      <c r="F3625" s="170"/>
      <c r="G3625" s="170"/>
    </row>
    <row r="3626" spans="1:12" hidden="1">
      <c r="A3626" s="134" t="s">
        <v>749</v>
      </c>
      <c r="B3626" s="8" t="str">
        <f>IF(ISNA(VLOOKUP(CONCATENATE(A3626,C3626),EUS!$B$2:$B$1939,1,FALSE)),"","End Use Study")</f>
        <v>End Use Study</v>
      </c>
      <c r="C3626" s="12" t="s">
        <v>3147</v>
      </c>
      <c r="D3626" s="8" t="s">
        <v>213</v>
      </c>
      <c r="E3626" s="9"/>
      <c r="F3626" s="9"/>
      <c r="G3626" s="9"/>
      <c r="H3626" s="164"/>
      <c r="I3626" s="164"/>
      <c r="J3626" s="7"/>
      <c r="L3626" s="6"/>
    </row>
    <row r="3627" spans="1:12" hidden="1">
      <c r="A3627" s="187" t="s">
        <v>749</v>
      </c>
      <c r="B3627" s="167" t="s">
        <v>4456</v>
      </c>
      <c r="C3627" s="255" t="s">
        <v>759</v>
      </c>
      <c r="D3627" s="6" t="str">
        <f>IF(OR(ISNUMBER(SEARCH('[1]Lookup for use classification'!$B$1,C3627)),ISNUMBER(SEARCH('[1]Lookup for use classification'!$C$1,C3627)),ISNUMBER(SEARCH('[1]Lookup for use classification'!$D$1,C3627)),ISNUMBER(SEARCH('[1]Lookup for use classification'!$E$1,C3627))),'[1]Lookup for use classification'!$A$1,IF(ISNUMBER(SEARCH('[1]Lookup for use classification'!$B$2,C3627)),'[1]Lookup for use classification'!$A$2,IF(ISNUMBER(SEARCH('[1]Lookup for use classification'!$B$3,C3627)),'[1]Lookup for use classification'!$A$3,IF(OR(ISNUMBER(SEARCH('[1]Lookup for use classification'!$B$4,C3627)),ISNUMBER(SEARCH('[1]Lookup for use classification'!$C$4,C3627)),ISNUMBER(SEARCH('[1]Lookup for use classification'!$D$4,C3627)),ISNUMBER(SEARCH('[1]Lookup for use classification'!$E$4,C3627))),'[1]Lookup for use classification'!$A$4,IF(OR(ISNUMBER(SEARCH('[1]Lookup for use classification'!$B$5,C3627)),ISNUMBER(SEARCH('[1]Lookup for use classification'!$C$5,C3627)),ISNUMBER(SEARCH('[1]Lookup for use classification'!$D$5,C3627))),'[1]Lookup for use classification'!$A$5,IF(OR(ISNUMBER(SEARCH('[1]Lookup for use classification'!$B$7,C3627)),ISNUMBER(SEARCH('[1]Lookup for use classification'!$C$7,C3627)),ISNUMBER(SEARCH('[1]Lookup for use classification'!$D$7,C3627))),'[1]Lookup for use classification'!$A$7,IF(OR(ISNUMBER(SEARCH('[1]Lookup for use classification'!$B$9,C3627)),ISNUMBER(SEARCH('[1]Lookup for use classification'!$C$9,C3627)),ISNUMBER(SEARCH('[1]Lookup for use classification'!$D$9,C3627)),ISNUMBER(SEARCH('[1]Lookup for use classification'!$E$9,C3627)),ISNUMBER(SEARCH('[1]Lookup for use classification'!$F$9,C3627)),ISNUMBER(SEARCH('[1]Lookup for use classification'!$G$9,C3627)),ISNUMBER(SEARCH('[1]Lookup for use classification'!$H$9,C3627)),ISNUMBER(SEARCH('[1]Lookup for use classification'!$I$9,C3627)),ISNUMBER(SEARCH('[1]Lookup for use classification'!$J$9,C3627)),ISNUMBER(SEARCH('[1]Lookup for use classification'!$K$9,C3627))),'[1]Lookup for use classification'!$A$9,IF(OR(ISNUMBER(SEARCH('[1]Lookup for use classification'!$B$10,C3627)),ISNUMBER(SEARCH('[1]Lookup for use classification'!$C$10,C3627)),ISNUMBER(SEARCH('[1]Lookup for use classification'!$D$10,C3627)),ISNUMBER(SEARCH('[1]Lookup for use classification'!$E$10,C3627)),ISNUMBER(SEARCH('[1]Lookup for use classification'!$F$10,C3627)),ISNUMBER(SEARCH('[1]Lookup for use classification'!$G$10,C3627))),'[1]Lookup for use classification'!$A$10,IF(OR(ISNUMBER(SEARCH('[1]Lookup for use classification'!$B$11,C3627)),ISNUMBER(SEARCH('[1]Lookup for use classification'!$C$11,C3627))),'[1]Lookup for use classification'!$A$11,IF(OR(ISNUMBER(SEARCH('[1]Lookup for use classification'!$B$12,C3627)),ISNUMBER(SEARCH('[1]Lookup for use classification'!$C$12,C3627))),'[1]Lookup for use classification'!$A$12,IF(OR(ISNUMBER(SEARCH('[1]Lookup for use classification'!$B$13,C3627)),ISNUMBER(SEARCH('[1]Lookup for use classification'!$C$13,C3627)),ISNUMBER(SEARCH('[1]Lookup for use classification'!$D$13,C3627)),,ISNUMBER(SEARCH('[1]Lookup for use classification'!$C$13,C3627)),ISNUMBER(SEARCH('[1]Lookup for use classification'!$E$13,C3627))),'[1]Lookup for use classification'!$A$13,IF(OR(ISNUMBER(SEARCH('[1]Lookup for use classification'!$B$14,C3627)),ISNUMBER(SEARCH('[1]Lookup for use classification'!$C$14,C3627))),'[1]Lookup for use classification'!$A$14,"Other"))))))))))))</f>
        <v>Public Safety</v>
      </c>
      <c r="E3627" s="169"/>
      <c r="F3627" s="170"/>
      <c r="G3627" s="170"/>
    </row>
    <row r="3628" spans="1:12" hidden="1">
      <c r="A3628" s="138" t="s">
        <v>749</v>
      </c>
      <c r="B3628" s="8" t="str">
        <f>IF(ISNA(VLOOKUP(CONCATENATE(A3628,C3628),EUS!$B$2:$B$1939,1,FALSE)),"","End Use Study")</f>
        <v>End Use Study</v>
      </c>
      <c r="C3628" s="12" t="s">
        <v>82</v>
      </c>
      <c r="D3628" s="162" t="s">
        <v>1980</v>
      </c>
      <c r="E3628" s="9">
        <v>720</v>
      </c>
      <c r="F3628" s="9"/>
      <c r="G3628" s="9"/>
      <c r="H3628" s="164"/>
      <c r="I3628" s="164"/>
      <c r="J3628" s="7"/>
      <c r="L3628" s="6"/>
    </row>
    <row r="3629" spans="1:12" hidden="1">
      <c r="A3629" s="187" t="s">
        <v>749</v>
      </c>
      <c r="B3629" s="167" t="s">
        <v>4456</v>
      </c>
      <c r="C3629" s="255" t="s">
        <v>771</v>
      </c>
      <c r="D3629" s="6" t="str">
        <f>IF(OR(ISNUMBER(SEARCH('[1]Lookup for use classification'!$B$1,C3629)),ISNUMBER(SEARCH('[1]Lookup for use classification'!$C$1,C3629)),ISNUMBER(SEARCH('[1]Lookup for use classification'!$D$1,C3629)),ISNUMBER(SEARCH('[1]Lookup for use classification'!$E$1,C3629))),'[1]Lookup for use classification'!$A$1,IF(ISNUMBER(SEARCH('[1]Lookup for use classification'!$B$2,C3629)),'[1]Lookup for use classification'!$A$2,IF(ISNUMBER(SEARCH('[1]Lookup for use classification'!$B$3,C3629)),'[1]Lookup for use classification'!$A$3,IF(OR(ISNUMBER(SEARCH('[1]Lookup for use classification'!$B$4,C3629)),ISNUMBER(SEARCH('[1]Lookup for use classification'!$C$4,C3629)),ISNUMBER(SEARCH('[1]Lookup for use classification'!$D$4,C3629)),ISNUMBER(SEARCH('[1]Lookup for use classification'!$E$4,C3629))),'[1]Lookup for use classification'!$A$4,IF(OR(ISNUMBER(SEARCH('[1]Lookup for use classification'!$B$5,C3629)),ISNUMBER(SEARCH('[1]Lookup for use classification'!$C$5,C3629)),ISNUMBER(SEARCH('[1]Lookup for use classification'!$D$5,C3629))),'[1]Lookup for use classification'!$A$5,IF(OR(ISNUMBER(SEARCH('[1]Lookup for use classification'!$B$7,C3629)),ISNUMBER(SEARCH('[1]Lookup for use classification'!$C$7,C3629)),ISNUMBER(SEARCH('[1]Lookup for use classification'!$D$7,C3629))),'[1]Lookup for use classification'!$A$7,IF(OR(ISNUMBER(SEARCH('[1]Lookup for use classification'!$B$9,C3629)),ISNUMBER(SEARCH('[1]Lookup for use classification'!$C$9,C3629)),ISNUMBER(SEARCH('[1]Lookup for use classification'!$D$9,C3629)),ISNUMBER(SEARCH('[1]Lookup for use classification'!$E$9,C3629)),ISNUMBER(SEARCH('[1]Lookup for use classification'!$F$9,C3629)),ISNUMBER(SEARCH('[1]Lookup for use classification'!$G$9,C3629)),ISNUMBER(SEARCH('[1]Lookup for use classification'!$H$9,C3629)),ISNUMBER(SEARCH('[1]Lookup for use classification'!$I$9,C3629)),ISNUMBER(SEARCH('[1]Lookup for use classification'!$J$9,C3629)),ISNUMBER(SEARCH('[1]Lookup for use classification'!$K$9,C3629))),'[1]Lookup for use classification'!$A$9,IF(OR(ISNUMBER(SEARCH('[1]Lookup for use classification'!$B$10,C3629)),ISNUMBER(SEARCH('[1]Lookup for use classification'!$C$10,C3629)),ISNUMBER(SEARCH('[1]Lookup for use classification'!$D$10,C3629)),ISNUMBER(SEARCH('[1]Lookup for use classification'!$E$10,C3629)),ISNUMBER(SEARCH('[1]Lookup for use classification'!$F$10,C3629)),ISNUMBER(SEARCH('[1]Lookup for use classification'!$G$10,C3629))),'[1]Lookup for use classification'!$A$10,IF(OR(ISNUMBER(SEARCH('[1]Lookup for use classification'!$B$11,C3629)),ISNUMBER(SEARCH('[1]Lookup for use classification'!$C$11,C3629))),'[1]Lookup for use classification'!$A$11,IF(OR(ISNUMBER(SEARCH('[1]Lookup for use classification'!$B$12,C3629)),ISNUMBER(SEARCH('[1]Lookup for use classification'!$C$12,C3629))),'[1]Lookup for use classification'!$A$12,IF(OR(ISNUMBER(SEARCH('[1]Lookup for use classification'!$B$13,C3629)),ISNUMBER(SEARCH('[1]Lookup for use classification'!$C$13,C3629)),ISNUMBER(SEARCH('[1]Lookup for use classification'!$D$13,C3629)),,ISNUMBER(SEARCH('[1]Lookup for use classification'!$C$13,C3629)),ISNUMBER(SEARCH('[1]Lookup for use classification'!$E$13,C3629))),'[1]Lookup for use classification'!$A$13,IF(OR(ISNUMBER(SEARCH('[1]Lookup for use classification'!$B$14,C3629)),ISNUMBER(SEARCH('[1]Lookup for use classification'!$C$14,C3629))),'[1]Lookup for use classification'!$A$14,"Other"))))))))))))</f>
        <v>Warehousing</v>
      </c>
      <c r="E3629" s="169"/>
      <c r="F3629" s="170"/>
      <c r="G3629" s="170"/>
    </row>
    <row r="3630" spans="1:12" hidden="1">
      <c r="A3630" s="187" t="s">
        <v>749</v>
      </c>
      <c r="B3630" s="167" t="s">
        <v>4456</v>
      </c>
      <c r="C3630" s="236" t="s">
        <v>766</v>
      </c>
      <c r="D3630" s="6" t="s">
        <v>65</v>
      </c>
      <c r="E3630" s="237"/>
      <c r="F3630" s="238"/>
      <c r="G3630" s="238"/>
    </row>
    <row r="3631" spans="1:12" hidden="1">
      <c r="A3631" s="187" t="s">
        <v>749</v>
      </c>
      <c r="B3631" s="167" t="s">
        <v>4456</v>
      </c>
      <c r="C3631" s="236" t="s">
        <v>751</v>
      </c>
      <c r="D3631" s="6" t="str">
        <f>IF(OR(ISNUMBER(SEARCH('[1]Lookup for use classification'!$B$1,C3631)),ISNUMBER(SEARCH('[1]Lookup for use classification'!$C$1,C3631)),ISNUMBER(SEARCH('[1]Lookup for use classification'!$D$1,C3631)),ISNUMBER(SEARCH('[1]Lookup for use classification'!$E$1,C3631))),'[1]Lookup for use classification'!$A$1,IF(ISNUMBER(SEARCH('[1]Lookup for use classification'!$B$2,C3631)),'[1]Lookup for use classification'!$A$2,IF(ISNUMBER(SEARCH('[1]Lookup for use classification'!$B$3,C3631)),'[1]Lookup for use classification'!$A$3,IF(OR(ISNUMBER(SEARCH('[1]Lookup for use classification'!$B$4,C3631)),ISNUMBER(SEARCH('[1]Lookup for use classification'!$C$4,C3631)),ISNUMBER(SEARCH('[1]Lookup for use classification'!$D$4,C3631)),ISNUMBER(SEARCH('[1]Lookup for use classification'!$E$4,C3631))),'[1]Lookup for use classification'!$A$4,IF(OR(ISNUMBER(SEARCH('[1]Lookup for use classification'!$B$5,C3631)),ISNUMBER(SEARCH('[1]Lookup for use classification'!$C$5,C3631)),ISNUMBER(SEARCH('[1]Lookup for use classification'!$D$5,C3631))),'[1]Lookup for use classification'!$A$5,IF(OR(ISNUMBER(SEARCH('[1]Lookup for use classification'!$B$7,C3631)),ISNUMBER(SEARCH('[1]Lookup for use classification'!$C$7,C3631)),ISNUMBER(SEARCH('[1]Lookup for use classification'!$D$7,C3631))),'[1]Lookup for use classification'!$A$7,IF(OR(ISNUMBER(SEARCH('[1]Lookup for use classification'!$B$9,C3631)),ISNUMBER(SEARCH('[1]Lookup for use classification'!$C$9,C3631)),ISNUMBER(SEARCH('[1]Lookup for use classification'!$D$9,C3631)),ISNUMBER(SEARCH('[1]Lookup for use classification'!$E$9,C3631)),ISNUMBER(SEARCH('[1]Lookup for use classification'!$F$9,C3631)),ISNUMBER(SEARCH('[1]Lookup for use classification'!$G$9,C3631)),ISNUMBER(SEARCH('[1]Lookup for use classification'!$H$9,C3631)),ISNUMBER(SEARCH('[1]Lookup for use classification'!$I$9,C3631)),ISNUMBER(SEARCH('[1]Lookup for use classification'!$J$9,C3631)),ISNUMBER(SEARCH('[1]Lookup for use classification'!$K$9,C3631))),'[1]Lookup for use classification'!$A$9,IF(OR(ISNUMBER(SEARCH('[1]Lookup for use classification'!$B$10,C3631)),ISNUMBER(SEARCH('[1]Lookup for use classification'!$C$10,C3631)),ISNUMBER(SEARCH('[1]Lookup for use classification'!$D$10,C3631)),ISNUMBER(SEARCH('[1]Lookup for use classification'!$E$10,C3631)),ISNUMBER(SEARCH('[1]Lookup for use classification'!$F$10,C3631)),ISNUMBER(SEARCH('[1]Lookup for use classification'!$G$10,C3631))),'[1]Lookup for use classification'!$A$10,IF(OR(ISNUMBER(SEARCH('[1]Lookup for use classification'!$B$11,C3631)),ISNUMBER(SEARCH('[1]Lookup for use classification'!$C$11,C3631))),'[1]Lookup for use classification'!$A$11,IF(OR(ISNUMBER(SEARCH('[1]Lookup for use classification'!$B$12,C3631)),ISNUMBER(SEARCH('[1]Lookup for use classification'!$C$12,C3631))),'[1]Lookup for use classification'!$A$12,IF(OR(ISNUMBER(SEARCH('[1]Lookup for use classification'!$B$13,C3631)),ISNUMBER(SEARCH('[1]Lookup for use classification'!$C$13,C3631)),ISNUMBER(SEARCH('[1]Lookup for use classification'!$D$13,C3631)),,ISNUMBER(SEARCH('[1]Lookup for use classification'!$C$13,C3631)),ISNUMBER(SEARCH('[1]Lookup for use classification'!$E$13,C3631))),'[1]Lookup for use classification'!$A$13,IF(OR(ISNUMBER(SEARCH('[1]Lookup for use classification'!$B$14,C3631)),ISNUMBER(SEARCH('[1]Lookup for use classification'!$C$14,C3631))),'[1]Lookup for use classification'!$A$14,"Other"))))))))))))</f>
        <v>Water &amp; Sewer</v>
      </c>
      <c r="E3631" s="237"/>
      <c r="F3631" s="238"/>
      <c r="G3631" s="238"/>
    </row>
    <row r="3632" spans="1:12" hidden="1">
      <c r="A3632" s="187" t="s">
        <v>749</v>
      </c>
      <c r="B3632" s="167" t="s">
        <v>4456</v>
      </c>
      <c r="C3632" s="236" t="s">
        <v>626</v>
      </c>
      <c r="D3632" s="6" t="str">
        <f>IF(OR(ISNUMBER(SEARCH('[1]Lookup for use classification'!$B$1,C3632)),ISNUMBER(SEARCH('[1]Lookup for use classification'!$C$1,C3632)),ISNUMBER(SEARCH('[1]Lookup for use classification'!$D$1,C3632)),ISNUMBER(SEARCH('[1]Lookup for use classification'!$E$1,C3632))),'[1]Lookup for use classification'!$A$1,IF(ISNUMBER(SEARCH('[1]Lookup for use classification'!$B$2,C3632)),'[1]Lookup for use classification'!$A$2,IF(ISNUMBER(SEARCH('[1]Lookup for use classification'!$B$3,C3632)),'[1]Lookup for use classification'!$A$3,IF(OR(ISNUMBER(SEARCH('[1]Lookup for use classification'!$B$4,C3632)),ISNUMBER(SEARCH('[1]Lookup for use classification'!$C$4,C3632)),ISNUMBER(SEARCH('[1]Lookup for use classification'!$D$4,C3632)),ISNUMBER(SEARCH('[1]Lookup for use classification'!$E$4,C3632))),'[1]Lookup for use classification'!$A$4,IF(OR(ISNUMBER(SEARCH('[1]Lookup for use classification'!$B$5,C3632)),ISNUMBER(SEARCH('[1]Lookup for use classification'!$C$5,C3632)),ISNUMBER(SEARCH('[1]Lookup for use classification'!$D$5,C3632))),'[1]Lookup for use classification'!$A$5,IF(OR(ISNUMBER(SEARCH('[1]Lookup for use classification'!$B$7,C3632)),ISNUMBER(SEARCH('[1]Lookup for use classification'!$C$7,C3632)),ISNUMBER(SEARCH('[1]Lookup for use classification'!$D$7,C3632))),'[1]Lookup for use classification'!$A$7,IF(OR(ISNUMBER(SEARCH('[1]Lookup for use classification'!$B$9,C3632)),ISNUMBER(SEARCH('[1]Lookup for use classification'!$C$9,C3632)),ISNUMBER(SEARCH('[1]Lookup for use classification'!$D$9,C3632)),ISNUMBER(SEARCH('[1]Lookup for use classification'!$E$9,C3632)),ISNUMBER(SEARCH('[1]Lookup for use classification'!$F$9,C3632)),ISNUMBER(SEARCH('[1]Lookup for use classification'!$G$9,C3632)),ISNUMBER(SEARCH('[1]Lookup for use classification'!$H$9,C3632)),ISNUMBER(SEARCH('[1]Lookup for use classification'!$I$9,C3632)),ISNUMBER(SEARCH('[1]Lookup for use classification'!$J$9,C3632)),ISNUMBER(SEARCH('[1]Lookup for use classification'!$K$9,C3632))),'[1]Lookup for use classification'!$A$9,IF(OR(ISNUMBER(SEARCH('[1]Lookup for use classification'!$B$10,C3632)),ISNUMBER(SEARCH('[1]Lookup for use classification'!$C$10,C3632)),ISNUMBER(SEARCH('[1]Lookup for use classification'!$D$10,C3632)),ISNUMBER(SEARCH('[1]Lookup for use classification'!$E$10,C3632)),ISNUMBER(SEARCH('[1]Lookup for use classification'!$F$10,C3632)),ISNUMBER(SEARCH('[1]Lookup for use classification'!$G$10,C3632))),'[1]Lookup for use classification'!$A$10,IF(OR(ISNUMBER(SEARCH('[1]Lookup for use classification'!$B$11,C3632)),ISNUMBER(SEARCH('[1]Lookup for use classification'!$C$11,C3632))),'[1]Lookup for use classification'!$A$11,IF(OR(ISNUMBER(SEARCH('[1]Lookup for use classification'!$B$12,C3632)),ISNUMBER(SEARCH('[1]Lookup for use classification'!$C$12,C3632))),'[1]Lookup for use classification'!$A$12,IF(OR(ISNUMBER(SEARCH('[1]Lookup for use classification'!$B$13,C3632)),ISNUMBER(SEARCH('[1]Lookup for use classification'!$C$13,C3632)),ISNUMBER(SEARCH('[1]Lookup for use classification'!$D$13,C3632)),,ISNUMBER(SEARCH('[1]Lookup for use classification'!$C$13,C3632)),ISNUMBER(SEARCH('[1]Lookup for use classification'!$E$13,C3632))),'[1]Lookup for use classification'!$A$13,IF(OR(ISNUMBER(SEARCH('[1]Lookup for use classification'!$B$14,C3632)),ISNUMBER(SEARCH('[1]Lookup for use classification'!$C$14,C3632))),'[1]Lookup for use classification'!$A$14,"Other"))))))))))))</f>
        <v>Water &amp; Sewer</v>
      </c>
      <c r="E3632" s="237"/>
      <c r="F3632" s="238"/>
      <c r="G3632" s="238"/>
    </row>
    <row r="3633" spans="1:18" hidden="1">
      <c r="A3633" s="187" t="s">
        <v>749</v>
      </c>
      <c r="B3633" s="167" t="s">
        <v>4456</v>
      </c>
      <c r="C3633" s="236" t="s">
        <v>765</v>
      </c>
      <c r="D3633" s="6" t="str">
        <f>IF(OR(ISNUMBER(SEARCH('[1]Lookup for use classification'!$B$1,C3633)),ISNUMBER(SEARCH('[1]Lookup for use classification'!$C$1,C3633)),ISNUMBER(SEARCH('[1]Lookup for use classification'!$D$1,C3633)),ISNUMBER(SEARCH('[1]Lookup for use classification'!$E$1,C3633))),'[1]Lookup for use classification'!$A$1,IF(ISNUMBER(SEARCH('[1]Lookup for use classification'!$B$2,C3633)),'[1]Lookup for use classification'!$A$2,IF(ISNUMBER(SEARCH('[1]Lookup for use classification'!$B$3,C3633)),'[1]Lookup for use classification'!$A$3,IF(OR(ISNUMBER(SEARCH('[1]Lookup for use classification'!$B$4,C3633)),ISNUMBER(SEARCH('[1]Lookup for use classification'!$C$4,C3633)),ISNUMBER(SEARCH('[1]Lookup for use classification'!$D$4,C3633)),ISNUMBER(SEARCH('[1]Lookup for use classification'!$E$4,C3633))),'[1]Lookup for use classification'!$A$4,IF(OR(ISNUMBER(SEARCH('[1]Lookup for use classification'!$B$5,C3633)),ISNUMBER(SEARCH('[1]Lookup for use classification'!$C$5,C3633)),ISNUMBER(SEARCH('[1]Lookup for use classification'!$D$5,C3633))),'[1]Lookup for use classification'!$A$5,IF(OR(ISNUMBER(SEARCH('[1]Lookup for use classification'!$B$7,C3633)),ISNUMBER(SEARCH('[1]Lookup for use classification'!$C$7,C3633)),ISNUMBER(SEARCH('[1]Lookup for use classification'!$D$7,C3633))),'[1]Lookup for use classification'!$A$7,IF(OR(ISNUMBER(SEARCH('[1]Lookup for use classification'!$B$9,C3633)),ISNUMBER(SEARCH('[1]Lookup for use classification'!$C$9,C3633)),ISNUMBER(SEARCH('[1]Lookup for use classification'!$D$9,C3633)),ISNUMBER(SEARCH('[1]Lookup for use classification'!$E$9,C3633)),ISNUMBER(SEARCH('[1]Lookup for use classification'!$F$9,C3633)),ISNUMBER(SEARCH('[1]Lookup for use classification'!$G$9,C3633)),ISNUMBER(SEARCH('[1]Lookup for use classification'!$H$9,C3633)),ISNUMBER(SEARCH('[1]Lookup for use classification'!$I$9,C3633)),ISNUMBER(SEARCH('[1]Lookup for use classification'!$J$9,C3633)),ISNUMBER(SEARCH('[1]Lookup for use classification'!$K$9,C3633))),'[1]Lookup for use classification'!$A$9,IF(OR(ISNUMBER(SEARCH('[1]Lookup for use classification'!$B$10,C3633)),ISNUMBER(SEARCH('[1]Lookup for use classification'!$C$10,C3633)),ISNUMBER(SEARCH('[1]Lookup for use classification'!$D$10,C3633)),ISNUMBER(SEARCH('[1]Lookup for use classification'!$E$10,C3633)),ISNUMBER(SEARCH('[1]Lookup for use classification'!$F$10,C3633)),ISNUMBER(SEARCH('[1]Lookup for use classification'!$G$10,C3633))),'[1]Lookup for use classification'!$A$10,IF(OR(ISNUMBER(SEARCH('[1]Lookup for use classification'!$B$11,C3633)),ISNUMBER(SEARCH('[1]Lookup for use classification'!$C$11,C3633))),'[1]Lookup for use classification'!$A$11,IF(OR(ISNUMBER(SEARCH('[1]Lookup for use classification'!$B$12,C3633)),ISNUMBER(SEARCH('[1]Lookup for use classification'!$C$12,C3633))),'[1]Lookup for use classification'!$A$12,IF(OR(ISNUMBER(SEARCH('[1]Lookup for use classification'!$B$13,C3633)),ISNUMBER(SEARCH('[1]Lookup for use classification'!$C$13,C3633)),ISNUMBER(SEARCH('[1]Lookup for use classification'!$D$13,C3633)),,ISNUMBER(SEARCH('[1]Lookup for use classification'!$C$13,C3633)),ISNUMBER(SEARCH('[1]Lookup for use classification'!$E$13,C3633))),'[1]Lookup for use classification'!$A$13,IF(OR(ISNUMBER(SEARCH('[1]Lookup for use classification'!$B$14,C3633)),ISNUMBER(SEARCH('[1]Lookup for use classification'!$C$14,C3633))),'[1]Lookup for use classification'!$A$14,"Other"))))))))))))</f>
        <v>Water &amp; Sewer</v>
      </c>
      <c r="E3633" s="237"/>
      <c r="F3633" s="238"/>
      <c r="G3633" s="238"/>
    </row>
    <row r="3634" spans="1:18" hidden="1">
      <c r="A3634" s="188" t="s">
        <v>2275</v>
      </c>
      <c r="B3634" s="8" t="str">
        <f>IF(ISNA(VLOOKUP(CONCATENATE(A3634,C3634),ARIS!$A$1:$A$959,1,FALSE)),"","ARIS")</f>
        <v>ARIS</v>
      </c>
      <c r="C3634" s="223" t="s">
        <v>2863</v>
      </c>
      <c r="D3634" s="8" t="str">
        <f>IF(OR(ISNUMBER(SEARCH('[1]Lookup for use classification'!$B$1,C3634)),ISNUMBER(SEARCH('[1]Lookup for use classification'!$C$1,C3634)),ISNUMBER(SEARCH('[1]Lookup for use classification'!$D$1,C3634)),ISNUMBER(SEARCH('[1]Lookup for use classification'!$E$1,C3634))),'[1]Lookup for use classification'!$A$1,IF(ISNUMBER(SEARCH('[1]Lookup for use classification'!$B$2,C3634)),'[1]Lookup for use classification'!$A$2,IF(ISNUMBER(SEARCH('[1]Lookup for use classification'!$B$3,C3634)),'[1]Lookup for use classification'!$A$3,IF(OR(ISNUMBER(SEARCH('[1]Lookup for use classification'!$B$4,C3634)),ISNUMBER(SEARCH('[1]Lookup for use classification'!$C$4,C3634)),ISNUMBER(SEARCH('[1]Lookup for use classification'!$D$4,C3634)),ISNUMBER(SEARCH('[1]Lookup for use classification'!$E$4,C3634))),'[1]Lookup for use classification'!$A$4,IF(OR(ISNUMBER(SEARCH('[1]Lookup for use classification'!$B$5,C3634)),ISNUMBER(SEARCH('[1]Lookup for use classification'!$C$5,C3634)),ISNUMBER(SEARCH('[1]Lookup for use classification'!$D$5,C3634))),'[1]Lookup for use classification'!$A$5,IF(OR(ISNUMBER(SEARCH('[1]Lookup for use classification'!$B$7,C3634)),ISNUMBER(SEARCH('[1]Lookup for use classification'!$C$7,C3634)),ISNUMBER(SEARCH('[1]Lookup for use classification'!$D$7,C3634))),'[1]Lookup for use classification'!$A$7,IF(OR(ISNUMBER(SEARCH('[1]Lookup for use classification'!$B$9,C3634)),ISNUMBER(SEARCH('[1]Lookup for use classification'!$C$9,C3634)),ISNUMBER(SEARCH('[1]Lookup for use classification'!$D$9,C3634)),ISNUMBER(SEARCH('[1]Lookup for use classification'!$E$9,C3634)),ISNUMBER(SEARCH('[1]Lookup for use classification'!$F$9,C3634)),ISNUMBER(SEARCH('[1]Lookup for use classification'!$G$9,C3634)),ISNUMBER(SEARCH('[1]Lookup for use classification'!$H$9,C3634)),ISNUMBER(SEARCH('[1]Lookup for use classification'!$I$9,C3634)),ISNUMBER(SEARCH('[1]Lookup for use classification'!$J$9,C3634)),ISNUMBER(SEARCH('[1]Lookup for use classification'!$K$9,C3634))),'[1]Lookup for use classification'!$A$9,IF(OR(ISNUMBER(SEARCH('[1]Lookup for use classification'!$B$10,C3634)),ISNUMBER(SEARCH('[1]Lookup for use classification'!$C$10,C3634)),ISNUMBER(SEARCH('[1]Lookup for use classification'!$D$10,C3634)),ISNUMBER(SEARCH('[1]Lookup for use classification'!$E$10,C3634)),ISNUMBER(SEARCH('[1]Lookup for use classification'!$F$10,C3634)),ISNUMBER(SEARCH('[1]Lookup for use classification'!$G$10,C3634))),'[1]Lookup for use classification'!$A$10,IF(OR(ISNUMBER(SEARCH('[1]Lookup for use classification'!$B$11,C3634)),ISNUMBER(SEARCH('[1]Lookup for use classification'!$C$11,C3634))),'[1]Lookup for use classification'!$A$11,IF(OR(ISNUMBER(SEARCH('[1]Lookup for use classification'!$B$12,C3634)),ISNUMBER(SEARCH('[1]Lookup for use classification'!$C$12,C3634))),'[1]Lookup for use classification'!$A$12,IF(OR(ISNUMBER(SEARCH('[1]Lookup for use classification'!$B$13,C3634)),ISNUMBER(SEARCH('[1]Lookup for use classification'!$C$13,C3634)),ISNUMBER(SEARCH('[1]Lookup for use classification'!$D$13,C3634)),,ISNUMBER(SEARCH('[1]Lookup for use classification'!$C$13,C3634)),ISNUMBER(SEARCH('[1]Lookup for use classification'!$E$13,C3634))),'[1]Lookup for use classification'!$A$13,IF(OR(ISNUMBER(SEARCH('[1]Lookup for use classification'!$B$14,C3634)),ISNUMBER(SEARCH('[1]Lookup for use classification'!$C$14,C3634))),'[1]Lookup for use classification'!$A$14,"Other"))))))))))))</f>
        <v>Other</v>
      </c>
      <c r="E3634" s="224">
        <v>3800</v>
      </c>
      <c r="F3634" s="224"/>
      <c r="G3634" s="224"/>
      <c r="H3634" s="164">
        <v>4490.1197080291977</v>
      </c>
      <c r="I3634" s="164"/>
      <c r="J3634" s="165">
        <v>55466.2991922</v>
      </c>
    </row>
    <row r="3635" spans="1:18" hidden="1">
      <c r="A3635" s="188" t="s">
        <v>2275</v>
      </c>
      <c r="B3635" s="8" t="str">
        <f>IF(ISNA(VLOOKUP(CONCATENATE(A3635,C3635),ARIS!$A$1:$A$959,1,FALSE)),"","ARIS")</f>
        <v>ARIS</v>
      </c>
      <c r="C3635" s="223" t="s">
        <v>2276</v>
      </c>
      <c r="D3635" s="8" t="str">
        <f>IF(OR(ISNUMBER(SEARCH('[1]Lookup for use classification'!$B$1,C3635)),ISNUMBER(SEARCH('[1]Lookup for use classification'!$C$1,C3635)),ISNUMBER(SEARCH('[1]Lookup for use classification'!$D$1,C3635))),'[1]Lookup for use classification'!$A$1,IF(ISNUMBER(SEARCH('[1]Lookup for use classification'!$B$2,C3635)),'[1]Lookup for use classification'!$A$2,IF(ISNUMBER(SEARCH('[1]Lookup for use classification'!$B$3,C3635)),'[1]Lookup for use classification'!$A$3,IF(OR(ISNUMBER(SEARCH('[1]Lookup for use classification'!$B$4,C3635)),ISNUMBER(SEARCH('[1]Lookup for use classification'!$C$4,C3635))),'[1]Lookup for use classification'!$A$4,IF(OR(ISNUMBER(SEARCH('[1]Lookup for use classification'!$B$5,C3635)),ISNUMBER(SEARCH('[1]Lookup for use classification'!$C$5,C3635)),ISNUMBER(SEARCH('[1]Lookup for use classification'!$D$5,C3635))),'[1]Lookup for use classification'!$A$5,IF(OR(ISNUMBER(SEARCH('[1]Lookup for use classification'!$B$7,C3635)),ISNUMBER(SEARCH('[1]Lookup for use classification'!$C$7,C3635)),ISNUMBER(SEARCH('[1]Lookup for use classification'!$D$7,C3635))),'[1]Lookup for use classification'!$A$7,IF(OR(ISNUMBER(SEARCH('[1]Lookup for use classification'!$B$9,C3635)),ISNUMBER(SEARCH('[1]Lookup for use classification'!$C$9,C3635)),ISNUMBER(SEARCH('[1]Lookup for use classification'!$D$9,C3635)),ISNUMBER(SEARCH('[1]Lookup for use classification'!$E$9,C3635)),ISNUMBER(SEARCH('[1]Lookup for use classification'!$F$9,C3635)),ISNUMBER(SEARCH('[1]Lookup for use classification'!$G$9,C3635))),'[1]Lookup for use classification'!$A$9,IF(OR(ISNUMBER(SEARCH('[1]Lookup for use classification'!$B$10,C3635)),ISNUMBER(SEARCH('[1]Lookup for use classification'!$C$10,C3635)),ISNUMBER(SEARCH('[1]Lookup for use classification'!$D$10,C3635)),ISNUMBER(SEARCH('[1]Lookup for use classification'!$E$10,C3635)),ISNUMBER(SEARCH('[1]Lookup for use classification'!$F$10,C3635))),'[1]Lookup for use classification'!$A$10,IF(OR(ISNUMBER(SEARCH('[1]Lookup for use classification'!$B$11,C3635)),ISNUMBER(SEARCH('[1]Lookup for use classification'!$C$11,C3635))),'[1]Lookup for use classification'!$A$11,IF(OR(ISNUMBER(SEARCH('[1]Lookup for use classification'!$B$12,C3635)),ISNUMBER(SEARCH('[1]Lookup for use classification'!$C$12,C3635))),'[1]Lookup for use classification'!$A$12,"Nope"))))))))))</f>
        <v>Residential - Multi-Family</v>
      </c>
      <c r="E3635" s="224">
        <v>1900</v>
      </c>
      <c r="F3635" s="224"/>
      <c r="G3635" s="224"/>
      <c r="H3635" s="164"/>
      <c r="I3635" s="164"/>
    </row>
    <row r="3636" spans="1:18" hidden="1">
      <c r="A3636" s="187" t="s">
        <v>1579</v>
      </c>
      <c r="B3636" s="167" t="s">
        <v>4456</v>
      </c>
      <c r="C3636" s="239" t="s">
        <v>58</v>
      </c>
      <c r="D3636" s="6" t="str">
        <f>IF(OR(ISNUMBER(SEARCH('[1]Lookup for use classification'!$B$1,C3636)),ISNUMBER(SEARCH('[1]Lookup for use classification'!$C$1,C3636)),ISNUMBER(SEARCH('[1]Lookup for use classification'!$D$1,C3636)),ISNUMBER(SEARCH('[1]Lookup for use classification'!$E$1,C3636))),'[1]Lookup for use classification'!$A$1,IF(ISNUMBER(SEARCH('[1]Lookup for use classification'!$B$2,C3636)),'[1]Lookup for use classification'!$A$2,IF(ISNUMBER(SEARCH('[1]Lookup for use classification'!$B$3,C3636)),'[1]Lookup for use classification'!$A$3,IF(OR(ISNUMBER(SEARCH('[1]Lookup for use classification'!$B$4,C3636)),ISNUMBER(SEARCH('[1]Lookup for use classification'!$C$4,C3636)),ISNUMBER(SEARCH('[1]Lookup for use classification'!$D$4,C3636)),ISNUMBER(SEARCH('[1]Lookup for use classification'!$E$4,C3636))),'[1]Lookup for use classification'!$A$4,IF(OR(ISNUMBER(SEARCH('[1]Lookup for use classification'!$B$5,C3636)),ISNUMBER(SEARCH('[1]Lookup for use classification'!$C$5,C3636)),ISNUMBER(SEARCH('[1]Lookup for use classification'!$D$5,C3636))),'[1]Lookup for use classification'!$A$5,IF(OR(ISNUMBER(SEARCH('[1]Lookup for use classification'!$B$7,C3636)),ISNUMBER(SEARCH('[1]Lookup for use classification'!$C$7,C3636)),ISNUMBER(SEARCH('[1]Lookup for use classification'!$D$7,C3636))),'[1]Lookup for use classification'!$A$7,IF(OR(ISNUMBER(SEARCH('[1]Lookup for use classification'!$B$9,C3636)),ISNUMBER(SEARCH('[1]Lookup for use classification'!$C$9,C3636)),ISNUMBER(SEARCH('[1]Lookup for use classification'!$D$9,C3636)),ISNUMBER(SEARCH('[1]Lookup for use classification'!$E$9,C3636)),ISNUMBER(SEARCH('[1]Lookup for use classification'!$F$9,C3636)),ISNUMBER(SEARCH('[1]Lookup for use classification'!$G$9,C3636)),ISNUMBER(SEARCH('[1]Lookup for use classification'!$H$9,C3636)),ISNUMBER(SEARCH('[1]Lookup for use classification'!$I$9,C3636)),ISNUMBER(SEARCH('[1]Lookup for use classification'!$J$9,C3636)),ISNUMBER(SEARCH('[1]Lookup for use classification'!$K$9,C3636))),'[1]Lookup for use classification'!$A$9,IF(OR(ISNUMBER(SEARCH('[1]Lookup for use classification'!$B$10,C3636)),ISNUMBER(SEARCH('[1]Lookup for use classification'!$C$10,C3636)),ISNUMBER(SEARCH('[1]Lookup for use classification'!$D$10,C3636)),ISNUMBER(SEARCH('[1]Lookup for use classification'!$E$10,C3636)),ISNUMBER(SEARCH('[1]Lookup for use classification'!$F$10,C3636)),ISNUMBER(SEARCH('[1]Lookup for use classification'!$G$10,C3636))),'[1]Lookup for use classification'!$A$10,IF(OR(ISNUMBER(SEARCH('[1]Lookup for use classification'!$B$11,C3636)),ISNUMBER(SEARCH('[1]Lookup for use classification'!$C$11,C3636))),'[1]Lookup for use classification'!$A$11,IF(OR(ISNUMBER(SEARCH('[1]Lookup for use classification'!$B$12,C3636)),ISNUMBER(SEARCH('[1]Lookup for use classification'!$C$12,C3636))),'[1]Lookup for use classification'!$A$12,IF(OR(ISNUMBER(SEARCH('[1]Lookup for use classification'!$B$13,C3636)),ISNUMBER(SEARCH('[1]Lookup for use classification'!$C$13,C3636)),ISNUMBER(SEARCH('[1]Lookup for use classification'!$D$13,C3636)),,ISNUMBER(SEARCH('[1]Lookup for use classification'!$C$13,C3636)),ISNUMBER(SEARCH('[1]Lookup for use classification'!$E$13,C3636))),'[1]Lookup for use classification'!$A$13,IF(OR(ISNUMBER(SEARCH('[1]Lookup for use classification'!$B$14,C3636)),ISNUMBER(SEARCH('[1]Lookup for use classification'!$C$14,C3636))),'[1]Lookup for use classification'!$A$14,"Other"))))))))))))</f>
        <v>Education - K - 12</v>
      </c>
      <c r="E3636" s="240">
        <v>7520</v>
      </c>
      <c r="F3636" s="259"/>
      <c r="G3636" s="259"/>
    </row>
    <row r="3637" spans="1:18" hidden="1">
      <c r="A3637" s="187" t="s">
        <v>1579</v>
      </c>
      <c r="B3637" s="167" t="s">
        <v>4456</v>
      </c>
      <c r="C3637" s="239" t="s">
        <v>1365</v>
      </c>
      <c r="D3637" s="6" t="str">
        <f>IF(OR(ISNUMBER(SEARCH('[1]Lookup for use classification'!$B$1,C3637)),ISNUMBER(SEARCH('[1]Lookup for use classification'!$C$1,C3637)),ISNUMBER(SEARCH('[1]Lookup for use classification'!$D$1,C3637)),ISNUMBER(SEARCH('[1]Lookup for use classification'!$E$1,C3637))),'[1]Lookup for use classification'!$A$1,IF(ISNUMBER(SEARCH('[1]Lookup for use classification'!$B$2,C3637)),'[1]Lookup for use classification'!$A$2,IF(ISNUMBER(SEARCH('[1]Lookup for use classification'!$B$3,C3637)),'[1]Lookup for use classification'!$A$3,IF(OR(ISNUMBER(SEARCH('[1]Lookup for use classification'!$B$4,C3637)),ISNUMBER(SEARCH('[1]Lookup for use classification'!$C$4,C3637)),ISNUMBER(SEARCH('[1]Lookup for use classification'!$D$4,C3637)),ISNUMBER(SEARCH('[1]Lookup for use classification'!$E$4,C3637))),'[1]Lookup for use classification'!$A$4,IF(OR(ISNUMBER(SEARCH('[1]Lookup for use classification'!$B$5,C3637)),ISNUMBER(SEARCH('[1]Lookup for use classification'!$C$5,C3637)),ISNUMBER(SEARCH('[1]Lookup for use classification'!$D$5,C3637))),'[1]Lookup for use classification'!$A$5,IF(OR(ISNUMBER(SEARCH('[1]Lookup for use classification'!$B$7,C3637)),ISNUMBER(SEARCH('[1]Lookup for use classification'!$C$7,C3637)),ISNUMBER(SEARCH('[1]Lookup for use classification'!$D$7,C3637))),'[1]Lookup for use classification'!$A$7,IF(OR(ISNUMBER(SEARCH('[1]Lookup for use classification'!$B$9,C3637)),ISNUMBER(SEARCH('[1]Lookup for use classification'!$C$9,C3637)),ISNUMBER(SEARCH('[1]Lookup for use classification'!$D$9,C3637)),ISNUMBER(SEARCH('[1]Lookup for use classification'!$E$9,C3637)),ISNUMBER(SEARCH('[1]Lookup for use classification'!$F$9,C3637)),ISNUMBER(SEARCH('[1]Lookup for use classification'!$G$9,C3637)),ISNUMBER(SEARCH('[1]Lookup for use classification'!$H$9,C3637)),ISNUMBER(SEARCH('[1]Lookup for use classification'!$I$9,C3637)),ISNUMBER(SEARCH('[1]Lookup for use classification'!$J$9,C3637)),ISNUMBER(SEARCH('[1]Lookup for use classification'!$K$9,C3637))),'[1]Lookup for use classification'!$A$9,IF(OR(ISNUMBER(SEARCH('[1]Lookup for use classification'!$B$10,C3637)),ISNUMBER(SEARCH('[1]Lookup for use classification'!$C$10,C3637)),ISNUMBER(SEARCH('[1]Lookup for use classification'!$D$10,C3637)),ISNUMBER(SEARCH('[1]Lookup for use classification'!$E$10,C3637)),ISNUMBER(SEARCH('[1]Lookup for use classification'!$F$10,C3637)),ISNUMBER(SEARCH('[1]Lookup for use classification'!$G$10,C3637))),'[1]Lookup for use classification'!$A$10,IF(OR(ISNUMBER(SEARCH('[1]Lookup for use classification'!$B$11,C3637)),ISNUMBER(SEARCH('[1]Lookup for use classification'!$C$11,C3637))),'[1]Lookup for use classification'!$A$11,IF(OR(ISNUMBER(SEARCH('[1]Lookup for use classification'!$B$12,C3637)),ISNUMBER(SEARCH('[1]Lookup for use classification'!$C$12,C3637))),'[1]Lookup for use classification'!$A$12,IF(OR(ISNUMBER(SEARCH('[1]Lookup for use classification'!$B$13,C3637)),ISNUMBER(SEARCH('[1]Lookup for use classification'!$C$13,C3637)),ISNUMBER(SEARCH('[1]Lookup for use classification'!$D$13,C3637)),,ISNUMBER(SEARCH('[1]Lookup for use classification'!$C$13,C3637)),ISNUMBER(SEARCH('[1]Lookup for use classification'!$E$13,C3637))),'[1]Lookup for use classification'!$A$13,IF(OR(ISNUMBER(SEARCH('[1]Lookup for use classification'!$B$14,C3637)),ISNUMBER(SEARCH('[1]Lookup for use classification'!$C$14,C3637))),'[1]Lookup for use classification'!$A$14,"Other"))))))))))))</f>
        <v>Education - K - 12</v>
      </c>
      <c r="E3637" s="240"/>
      <c r="F3637" s="259"/>
      <c r="G3637" s="259"/>
    </row>
    <row r="3638" spans="1:18" hidden="1">
      <c r="A3638" s="187" t="s">
        <v>1579</v>
      </c>
      <c r="B3638" s="167" t="s">
        <v>4456</v>
      </c>
      <c r="C3638" s="239" t="s">
        <v>1572</v>
      </c>
      <c r="D3638" s="6" t="str">
        <f>IF(OR(ISNUMBER(SEARCH('[1]Lookup for use classification'!$B$1,C3638)),ISNUMBER(SEARCH('[1]Lookup for use classification'!$C$1,C3638)),ISNUMBER(SEARCH('[1]Lookup for use classification'!$D$1,C3638)),ISNUMBER(SEARCH('[1]Lookup for use classification'!$E$1,C3638))),'[1]Lookup for use classification'!$A$1,IF(ISNUMBER(SEARCH('[1]Lookup for use classification'!$B$2,C3638)),'[1]Lookup for use classification'!$A$2,IF(ISNUMBER(SEARCH('[1]Lookup for use classification'!$B$3,C3638)),'[1]Lookup for use classification'!$A$3,IF(OR(ISNUMBER(SEARCH('[1]Lookup for use classification'!$B$4,C3638)),ISNUMBER(SEARCH('[1]Lookup for use classification'!$C$4,C3638)),ISNUMBER(SEARCH('[1]Lookup for use classification'!$D$4,C3638)),ISNUMBER(SEARCH('[1]Lookup for use classification'!$E$4,C3638))),'[1]Lookup for use classification'!$A$4,IF(OR(ISNUMBER(SEARCH('[1]Lookup for use classification'!$B$5,C3638)),ISNUMBER(SEARCH('[1]Lookup for use classification'!$C$5,C3638)),ISNUMBER(SEARCH('[1]Lookup for use classification'!$D$5,C3638))),'[1]Lookup for use classification'!$A$5,IF(OR(ISNUMBER(SEARCH('[1]Lookup for use classification'!$B$7,C3638)),ISNUMBER(SEARCH('[1]Lookup for use classification'!$C$7,C3638)),ISNUMBER(SEARCH('[1]Lookup for use classification'!$D$7,C3638))),'[1]Lookup for use classification'!$A$7,IF(OR(ISNUMBER(SEARCH('[1]Lookup for use classification'!$B$9,C3638)),ISNUMBER(SEARCH('[1]Lookup for use classification'!$C$9,C3638)),ISNUMBER(SEARCH('[1]Lookup for use classification'!$D$9,C3638)),ISNUMBER(SEARCH('[1]Lookup for use classification'!$E$9,C3638)),ISNUMBER(SEARCH('[1]Lookup for use classification'!$F$9,C3638)),ISNUMBER(SEARCH('[1]Lookup for use classification'!$G$9,C3638)),ISNUMBER(SEARCH('[1]Lookup for use classification'!$H$9,C3638)),ISNUMBER(SEARCH('[1]Lookup for use classification'!$I$9,C3638)),ISNUMBER(SEARCH('[1]Lookup for use classification'!$J$9,C3638)),ISNUMBER(SEARCH('[1]Lookup for use classification'!$K$9,C3638))),'[1]Lookup for use classification'!$A$9,IF(OR(ISNUMBER(SEARCH('[1]Lookup for use classification'!$B$10,C3638)),ISNUMBER(SEARCH('[1]Lookup for use classification'!$C$10,C3638)),ISNUMBER(SEARCH('[1]Lookup for use classification'!$D$10,C3638)),ISNUMBER(SEARCH('[1]Lookup for use classification'!$E$10,C3638)),ISNUMBER(SEARCH('[1]Lookup for use classification'!$F$10,C3638)),ISNUMBER(SEARCH('[1]Lookup for use classification'!$G$10,C3638))),'[1]Lookup for use classification'!$A$10,IF(OR(ISNUMBER(SEARCH('[1]Lookup for use classification'!$B$11,C3638)),ISNUMBER(SEARCH('[1]Lookup for use classification'!$C$11,C3638))),'[1]Lookup for use classification'!$A$11,IF(OR(ISNUMBER(SEARCH('[1]Lookup for use classification'!$B$12,C3638)),ISNUMBER(SEARCH('[1]Lookup for use classification'!$C$12,C3638))),'[1]Lookup for use classification'!$A$12,IF(OR(ISNUMBER(SEARCH('[1]Lookup for use classification'!$B$13,C3638)),ISNUMBER(SEARCH('[1]Lookup for use classification'!$C$13,C3638)),ISNUMBER(SEARCH('[1]Lookup for use classification'!$D$13,C3638)),,ISNUMBER(SEARCH('[1]Lookup for use classification'!$C$13,C3638)),ISNUMBER(SEARCH('[1]Lookup for use classification'!$E$13,C3638))),'[1]Lookup for use classification'!$A$13,IF(OR(ISNUMBER(SEARCH('[1]Lookup for use classification'!$B$14,C3638)),ISNUMBER(SEARCH('[1]Lookup for use classification'!$C$14,C3638))),'[1]Lookup for use classification'!$A$14,"Other"))))))))))))</f>
        <v>Food Service and Drinking Places</v>
      </c>
      <c r="E3638" s="240"/>
      <c r="F3638" s="259"/>
      <c r="G3638" s="259"/>
    </row>
    <row r="3639" spans="1:18" hidden="1">
      <c r="A3639" s="187" t="s">
        <v>1579</v>
      </c>
      <c r="B3639" s="167" t="s">
        <v>4456</v>
      </c>
      <c r="C3639" s="239" t="s">
        <v>1578</v>
      </c>
      <c r="D3639" s="6" t="str">
        <f>IF(OR(ISNUMBER(SEARCH('[1]Lookup for use classification'!$B$1,C3639)),ISNUMBER(SEARCH('[1]Lookup for use classification'!$C$1,C3639)),ISNUMBER(SEARCH('[1]Lookup for use classification'!$D$1,C3639)),ISNUMBER(SEARCH('[1]Lookup for use classification'!$E$1,C3639))),'[1]Lookup for use classification'!$A$1,IF(ISNUMBER(SEARCH('[1]Lookup for use classification'!$B$2,C3639)),'[1]Lookup for use classification'!$A$2,IF(ISNUMBER(SEARCH('[1]Lookup for use classification'!$B$3,C3639)),'[1]Lookup for use classification'!$A$3,IF(OR(ISNUMBER(SEARCH('[1]Lookup for use classification'!$B$4,C3639)),ISNUMBER(SEARCH('[1]Lookup for use classification'!$C$4,C3639)),ISNUMBER(SEARCH('[1]Lookup for use classification'!$D$4,C3639)),ISNUMBER(SEARCH('[1]Lookup for use classification'!$E$4,C3639))),'[1]Lookup for use classification'!$A$4,IF(OR(ISNUMBER(SEARCH('[1]Lookup for use classification'!$B$5,C3639)),ISNUMBER(SEARCH('[1]Lookup for use classification'!$C$5,C3639)),ISNUMBER(SEARCH('[1]Lookup for use classification'!$D$5,C3639))),'[1]Lookup for use classification'!$A$5,IF(OR(ISNUMBER(SEARCH('[1]Lookup for use classification'!$B$7,C3639)),ISNUMBER(SEARCH('[1]Lookup for use classification'!$C$7,C3639)),ISNUMBER(SEARCH('[1]Lookup for use classification'!$D$7,C3639))),'[1]Lookup for use classification'!$A$7,IF(OR(ISNUMBER(SEARCH('[1]Lookup for use classification'!$B$9,C3639)),ISNUMBER(SEARCH('[1]Lookup for use classification'!$C$9,C3639)),ISNUMBER(SEARCH('[1]Lookup for use classification'!$D$9,C3639)),ISNUMBER(SEARCH('[1]Lookup for use classification'!$E$9,C3639)),ISNUMBER(SEARCH('[1]Lookup for use classification'!$F$9,C3639)),ISNUMBER(SEARCH('[1]Lookup for use classification'!$G$9,C3639)),ISNUMBER(SEARCH('[1]Lookup for use classification'!$H$9,C3639)),ISNUMBER(SEARCH('[1]Lookup for use classification'!$I$9,C3639)),ISNUMBER(SEARCH('[1]Lookup for use classification'!$J$9,C3639)),ISNUMBER(SEARCH('[1]Lookup for use classification'!$K$9,C3639))),'[1]Lookup for use classification'!$A$9,IF(OR(ISNUMBER(SEARCH('[1]Lookup for use classification'!$B$10,C3639)),ISNUMBER(SEARCH('[1]Lookup for use classification'!$C$10,C3639)),ISNUMBER(SEARCH('[1]Lookup for use classification'!$D$10,C3639)),ISNUMBER(SEARCH('[1]Lookup for use classification'!$E$10,C3639)),ISNUMBER(SEARCH('[1]Lookup for use classification'!$F$10,C3639)),ISNUMBER(SEARCH('[1]Lookup for use classification'!$G$10,C3639))),'[1]Lookup for use classification'!$A$10,IF(OR(ISNUMBER(SEARCH('[1]Lookup for use classification'!$B$11,C3639)),ISNUMBER(SEARCH('[1]Lookup for use classification'!$C$11,C3639))),'[1]Lookup for use classification'!$A$11,IF(OR(ISNUMBER(SEARCH('[1]Lookup for use classification'!$B$12,C3639)),ISNUMBER(SEARCH('[1]Lookup for use classification'!$C$12,C3639))),'[1]Lookup for use classification'!$A$12,IF(OR(ISNUMBER(SEARCH('[1]Lookup for use classification'!$B$13,C3639)),ISNUMBER(SEARCH('[1]Lookup for use classification'!$C$13,C3639)),ISNUMBER(SEARCH('[1]Lookup for use classification'!$D$13,C3639)),,ISNUMBER(SEARCH('[1]Lookup for use classification'!$C$13,C3639)),ISNUMBER(SEARCH('[1]Lookup for use classification'!$E$13,C3639))),'[1]Lookup for use classification'!$A$13,IF(OR(ISNUMBER(SEARCH('[1]Lookup for use classification'!$B$14,C3639)),ISNUMBER(SEARCH('[1]Lookup for use classification'!$C$14,C3639))),'[1]Lookup for use classification'!$A$14,"Other"))))))))))))</f>
        <v>Health Care - Hospitals</v>
      </c>
      <c r="E3639" s="240">
        <v>797</v>
      </c>
      <c r="F3639" s="259"/>
      <c r="G3639" s="259"/>
    </row>
    <row r="3640" spans="1:18" hidden="1">
      <c r="A3640" s="187" t="s">
        <v>1579</v>
      </c>
      <c r="B3640" s="167" t="s">
        <v>4456</v>
      </c>
      <c r="C3640" s="239" t="s">
        <v>1575</v>
      </c>
      <c r="D3640" s="6" t="str">
        <f>IF(OR(ISNUMBER(SEARCH('[1]Lookup for use classification'!$B$1,C3640)),ISNUMBER(SEARCH('[1]Lookup for use classification'!$C$1,C3640)),ISNUMBER(SEARCH('[1]Lookup for use classification'!$D$1,C3640)),ISNUMBER(SEARCH('[1]Lookup for use classification'!$E$1,C3640))),'[1]Lookup for use classification'!$A$1,IF(ISNUMBER(SEARCH('[1]Lookup for use classification'!$B$2,C3640)),'[1]Lookup for use classification'!$A$2,IF(ISNUMBER(SEARCH('[1]Lookup for use classification'!$B$3,C3640)),'[1]Lookup for use classification'!$A$3,IF(OR(ISNUMBER(SEARCH('[1]Lookup for use classification'!$B$4,C3640)),ISNUMBER(SEARCH('[1]Lookup for use classification'!$C$4,C3640)),ISNUMBER(SEARCH('[1]Lookup for use classification'!$D$4,C3640)),ISNUMBER(SEARCH('[1]Lookup for use classification'!$E$4,C3640))),'[1]Lookup for use classification'!$A$4,IF(OR(ISNUMBER(SEARCH('[1]Lookup for use classification'!$B$5,C3640)),ISNUMBER(SEARCH('[1]Lookup for use classification'!$C$5,C3640)),ISNUMBER(SEARCH('[1]Lookup for use classification'!$D$5,C3640))),'[1]Lookup for use classification'!$A$5,IF(OR(ISNUMBER(SEARCH('[1]Lookup for use classification'!$B$7,C3640)),ISNUMBER(SEARCH('[1]Lookup for use classification'!$C$7,C3640)),ISNUMBER(SEARCH('[1]Lookup for use classification'!$D$7,C3640))),'[1]Lookup for use classification'!$A$7,IF(OR(ISNUMBER(SEARCH('[1]Lookup for use classification'!$B$9,C3640)),ISNUMBER(SEARCH('[1]Lookup for use classification'!$C$9,C3640)),ISNUMBER(SEARCH('[1]Lookup for use classification'!$D$9,C3640)),ISNUMBER(SEARCH('[1]Lookup for use classification'!$E$9,C3640)),ISNUMBER(SEARCH('[1]Lookup for use classification'!$F$9,C3640)),ISNUMBER(SEARCH('[1]Lookup for use classification'!$G$9,C3640)),ISNUMBER(SEARCH('[1]Lookup for use classification'!$H$9,C3640)),ISNUMBER(SEARCH('[1]Lookup for use classification'!$I$9,C3640)),ISNUMBER(SEARCH('[1]Lookup for use classification'!$J$9,C3640)),ISNUMBER(SEARCH('[1]Lookup for use classification'!$K$9,C3640))),'[1]Lookup for use classification'!$A$9,IF(OR(ISNUMBER(SEARCH('[1]Lookup for use classification'!$B$10,C3640)),ISNUMBER(SEARCH('[1]Lookup for use classification'!$C$10,C3640)),ISNUMBER(SEARCH('[1]Lookup for use classification'!$D$10,C3640)),ISNUMBER(SEARCH('[1]Lookup for use classification'!$E$10,C3640)),ISNUMBER(SEARCH('[1]Lookup for use classification'!$F$10,C3640)),ISNUMBER(SEARCH('[1]Lookup for use classification'!$G$10,C3640))),'[1]Lookup for use classification'!$A$10,IF(OR(ISNUMBER(SEARCH('[1]Lookup for use classification'!$B$11,C3640)),ISNUMBER(SEARCH('[1]Lookup for use classification'!$C$11,C3640))),'[1]Lookup for use classification'!$A$11,IF(OR(ISNUMBER(SEARCH('[1]Lookup for use classification'!$B$12,C3640)),ISNUMBER(SEARCH('[1]Lookup for use classification'!$C$12,C3640))),'[1]Lookup for use classification'!$A$12,IF(OR(ISNUMBER(SEARCH('[1]Lookup for use classification'!$B$13,C3640)),ISNUMBER(SEARCH('[1]Lookup for use classification'!$C$13,C3640)),ISNUMBER(SEARCH('[1]Lookup for use classification'!$D$13,C3640)),,ISNUMBER(SEARCH('[1]Lookup for use classification'!$C$13,C3640)),ISNUMBER(SEARCH('[1]Lookup for use classification'!$E$13,C3640))),'[1]Lookup for use classification'!$A$13,IF(OR(ISNUMBER(SEARCH('[1]Lookup for use classification'!$B$14,C3640)),ISNUMBER(SEARCH('[1]Lookup for use classification'!$C$14,C3640))),'[1]Lookup for use classification'!$A$14,"Other"))))))))))))</f>
        <v>Office</v>
      </c>
      <c r="E3640" s="240"/>
      <c r="F3640" s="259" t="s">
        <v>6</v>
      </c>
      <c r="G3640" s="259" t="s">
        <v>6</v>
      </c>
    </row>
    <row r="3641" spans="1:18" hidden="1">
      <c r="A3641" s="187" t="s">
        <v>1579</v>
      </c>
      <c r="B3641" s="167" t="s">
        <v>4456</v>
      </c>
      <c r="C3641" s="239" t="s">
        <v>37</v>
      </c>
      <c r="D3641" s="6" t="str">
        <f>IF(OR(ISNUMBER(SEARCH('[1]Lookup for use classification'!$B$1,C3641)),ISNUMBER(SEARCH('[1]Lookup for use classification'!$C$1,C3641)),ISNUMBER(SEARCH('[1]Lookup for use classification'!$D$1,C3641)),ISNUMBER(SEARCH('[1]Lookup for use classification'!$E$1,C3641))),'[1]Lookup for use classification'!$A$1,IF(ISNUMBER(SEARCH('[1]Lookup for use classification'!$B$2,C3641)),'[1]Lookup for use classification'!$A$2,IF(ISNUMBER(SEARCH('[1]Lookup for use classification'!$B$3,C3641)),'[1]Lookup for use classification'!$A$3,IF(OR(ISNUMBER(SEARCH('[1]Lookup for use classification'!$B$4,C3641)),ISNUMBER(SEARCH('[1]Lookup for use classification'!$C$4,C3641)),ISNUMBER(SEARCH('[1]Lookup for use classification'!$D$4,C3641)),ISNUMBER(SEARCH('[1]Lookup for use classification'!$E$4,C3641))),'[1]Lookup for use classification'!$A$4,IF(OR(ISNUMBER(SEARCH('[1]Lookup for use classification'!$B$5,C3641)),ISNUMBER(SEARCH('[1]Lookup for use classification'!$C$5,C3641)),ISNUMBER(SEARCH('[1]Lookup for use classification'!$D$5,C3641))),'[1]Lookup for use classification'!$A$5,IF(OR(ISNUMBER(SEARCH('[1]Lookup for use classification'!$B$7,C3641)),ISNUMBER(SEARCH('[1]Lookup for use classification'!$C$7,C3641)),ISNUMBER(SEARCH('[1]Lookup for use classification'!$D$7,C3641))),'[1]Lookup for use classification'!$A$7,IF(OR(ISNUMBER(SEARCH('[1]Lookup for use classification'!$B$9,C3641)),ISNUMBER(SEARCH('[1]Lookup for use classification'!$C$9,C3641)),ISNUMBER(SEARCH('[1]Lookup for use classification'!$D$9,C3641)),ISNUMBER(SEARCH('[1]Lookup for use classification'!$E$9,C3641)),ISNUMBER(SEARCH('[1]Lookup for use classification'!$F$9,C3641)),ISNUMBER(SEARCH('[1]Lookup for use classification'!$G$9,C3641)),ISNUMBER(SEARCH('[1]Lookup for use classification'!$H$9,C3641)),ISNUMBER(SEARCH('[1]Lookup for use classification'!$I$9,C3641)),ISNUMBER(SEARCH('[1]Lookup for use classification'!$J$9,C3641)),ISNUMBER(SEARCH('[1]Lookup for use classification'!$K$9,C3641))),'[1]Lookup for use classification'!$A$9,IF(OR(ISNUMBER(SEARCH('[1]Lookup for use classification'!$B$10,C3641)),ISNUMBER(SEARCH('[1]Lookup for use classification'!$C$10,C3641)),ISNUMBER(SEARCH('[1]Lookup for use classification'!$D$10,C3641)),ISNUMBER(SEARCH('[1]Lookup for use classification'!$E$10,C3641)),ISNUMBER(SEARCH('[1]Lookup for use classification'!$F$10,C3641)),ISNUMBER(SEARCH('[1]Lookup for use classification'!$G$10,C3641))),'[1]Lookup for use classification'!$A$10,IF(OR(ISNUMBER(SEARCH('[1]Lookup for use classification'!$B$11,C3641)),ISNUMBER(SEARCH('[1]Lookup for use classification'!$C$11,C3641))),'[1]Lookup for use classification'!$A$11,IF(OR(ISNUMBER(SEARCH('[1]Lookup for use classification'!$B$12,C3641)),ISNUMBER(SEARCH('[1]Lookup for use classification'!$C$12,C3641))),'[1]Lookup for use classification'!$A$12,IF(OR(ISNUMBER(SEARCH('[1]Lookup for use classification'!$B$13,C3641)),ISNUMBER(SEARCH('[1]Lookup for use classification'!$C$13,C3641)),ISNUMBER(SEARCH('[1]Lookup for use classification'!$D$13,C3641)),,ISNUMBER(SEARCH('[1]Lookup for use classification'!$C$13,C3641)),ISNUMBER(SEARCH('[1]Lookup for use classification'!$E$13,C3641))),'[1]Lookup for use classification'!$A$13,IF(OR(ISNUMBER(SEARCH('[1]Lookup for use classification'!$B$14,C3641)),ISNUMBER(SEARCH('[1]Lookup for use classification'!$C$14,C3641))),'[1]Lookup for use classification'!$A$14,"Other"))))))))))))</f>
        <v>Office</v>
      </c>
      <c r="E3641" s="240"/>
      <c r="F3641" s="259"/>
      <c r="G3641" s="259"/>
    </row>
    <row r="3642" spans="1:18" hidden="1">
      <c r="A3642" s="134" t="s">
        <v>1579</v>
      </c>
      <c r="B3642" s="8" t="str">
        <f>IF(ISNA(VLOOKUP(CONCATENATE(A3642,C3642),EUS!$B$2:$B$1939,1,FALSE)),"","End Use Study")</f>
        <v>End Use Study</v>
      </c>
      <c r="C3642" s="14" t="s">
        <v>2743</v>
      </c>
      <c r="D3642" s="8" t="str">
        <f>IF(OR(ISNUMBER(SEARCH('[1]Lookup for use classification'!$B$1,C3642)),ISNUMBER(SEARCH('[1]Lookup for use classification'!$C$1,C3642)),ISNUMBER(SEARCH('[1]Lookup for use classification'!$D$1,C3642)),ISNUMBER(SEARCH('[1]Lookup for use classification'!$E$1,C3642))),'[1]Lookup for use classification'!$A$1,IF(ISNUMBER(SEARCH('[1]Lookup for use classification'!$B$2,C3642)),'[1]Lookup for use classification'!$A$2,IF(ISNUMBER(SEARCH('[1]Lookup for use classification'!$B$3,C3642)),'[1]Lookup for use classification'!$A$3,IF(OR(ISNUMBER(SEARCH('[1]Lookup for use classification'!$B$4,C3642)),ISNUMBER(SEARCH('[1]Lookup for use classification'!$C$4,C3642)),ISNUMBER(SEARCH('[1]Lookup for use classification'!$D$4,C3642)),ISNUMBER(SEARCH('[1]Lookup for use classification'!$E$4,C3642))),'[1]Lookup for use classification'!$A$4,IF(OR(ISNUMBER(SEARCH('[1]Lookup for use classification'!$B$5,C3642)),ISNUMBER(SEARCH('[1]Lookup for use classification'!$C$5,C3642)),ISNUMBER(SEARCH('[1]Lookup for use classification'!$D$5,C3642))),'[1]Lookup for use classification'!$A$5,IF(OR(ISNUMBER(SEARCH('[1]Lookup for use classification'!$B$7,C3642)),ISNUMBER(SEARCH('[1]Lookup for use classification'!$C$7,C3642)),ISNUMBER(SEARCH('[1]Lookup for use classification'!$D$7,C3642))),'[1]Lookup for use classification'!$A$7,IF(OR(ISNUMBER(SEARCH('[1]Lookup for use classification'!$B$9,C3642)),ISNUMBER(SEARCH('[1]Lookup for use classification'!$C$9,C3642)),ISNUMBER(SEARCH('[1]Lookup for use classification'!$D$9,C3642)),ISNUMBER(SEARCH('[1]Lookup for use classification'!$E$9,C3642)),ISNUMBER(SEARCH('[1]Lookup for use classification'!$F$9,C3642)),ISNUMBER(SEARCH('[1]Lookup for use classification'!$G$9,C3642)),ISNUMBER(SEARCH('[1]Lookup for use classification'!$H$9,C3642)),ISNUMBER(SEARCH('[1]Lookup for use classification'!$I$9,C3642)),ISNUMBER(SEARCH('[1]Lookup for use classification'!$J$9,C3642)),ISNUMBER(SEARCH('[1]Lookup for use classification'!$K$9,C3642))),'[1]Lookup for use classification'!$A$9,IF(OR(ISNUMBER(SEARCH('[1]Lookup for use classification'!$B$10,C3642)),ISNUMBER(SEARCH('[1]Lookup for use classification'!$C$10,C3642)),ISNUMBER(SEARCH('[1]Lookup for use classification'!$D$10,C3642)),ISNUMBER(SEARCH('[1]Lookup for use classification'!$E$10,C3642)),ISNUMBER(SEARCH('[1]Lookup for use classification'!$F$10,C3642)),ISNUMBER(SEARCH('[1]Lookup for use classification'!$G$10,C3642))),'[1]Lookup for use classification'!$A$10,IF(OR(ISNUMBER(SEARCH('[1]Lookup for use classification'!$B$11,C3642)),ISNUMBER(SEARCH('[1]Lookup for use classification'!$C$11,C3642))),'[1]Lookup for use classification'!$A$11,IF(OR(ISNUMBER(SEARCH('[1]Lookup for use classification'!$B$12,C3642)),ISNUMBER(SEARCH('[1]Lookup for use classification'!$C$12,C3642))),'[1]Lookup for use classification'!$A$12,IF(OR(ISNUMBER(SEARCH('[1]Lookup for use classification'!$B$13,C3642)),ISNUMBER(SEARCH('[1]Lookup for use classification'!$C$13,C3642)),ISNUMBER(SEARCH('[1]Lookup for use classification'!$D$13,C3642)),,ISNUMBER(SEARCH('[1]Lookup for use classification'!$C$13,C3642)),ISNUMBER(SEARCH('[1]Lookup for use classification'!$E$13,C3642))),'[1]Lookup for use classification'!$A$13,IF(OR(ISNUMBER(SEARCH('[1]Lookup for use classification'!$B$14,C3642)),ISNUMBER(SEARCH('[1]Lookup for use classification'!$C$14,C3642))),'[1]Lookup for use classification'!$A$14,"Other"))))))))))))</f>
        <v>Other</v>
      </c>
      <c r="E3642" s="15"/>
      <c r="F3642" s="15"/>
      <c r="G3642" s="15"/>
      <c r="H3642" s="164"/>
      <c r="I3642" s="164"/>
      <c r="J3642" s="7"/>
      <c r="L3642" s="6"/>
    </row>
    <row r="3643" spans="1:18" hidden="1">
      <c r="A3643" s="134" t="s">
        <v>1579</v>
      </c>
      <c r="B3643" s="8" t="str">
        <f>IF(ISNA(VLOOKUP(CONCATENATE(A3643,C3643),EUS!$B$2:$B$1939,1,FALSE)),"","End Use Study")</f>
        <v>End Use Study</v>
      </c>
      <c r="C3643" s="14" t="s">
        <v>2743</v>
      </c>
      <c r="D3643" s="8" t="str">
        <f>IF(OR(ISNUMBER(SEARCH('[1]Lookup for use classification'!$B$1,C3643)),ISNUMBER(SEARCH('[1]Lookup for use classification'!$C$1,C3643)),ISNUMBER(SEARCH('[1]Lookup for use classification'!$D$1,C3643)),ISNUMBER(SEARCH('[1]Lookup for use classification'!$E$1,C3643))),'[1]Lookup for use classification'!$A$1,IF(ISNUMBER(SEARCH('[1]Lookup for use classification'!$B$2,C3643)),'[1]Lookup for use classification'!$A$2,IF(ISNUMBER(SEARCH('[1]Lookup for use classification'!$B$3,C3643)),'[1]Lookup for use classification'!$A$3,IF(OR(ISNUMBER(SEARCH('[1]Lookup for use classification'!$B$4,C3643)),ISNUMBER(SEARCH('[1]Lookup for use classification'!$C$4,C3643)),ISNUMBER(SEARCH('[1]Lookup for use classification'!$D$4,C3643)),ISNUMBER(SEARCH('[1]Lookup for use classification'!$E$4,C3643))),'[1]Lookup for use classification'!$A$4,IF(OR(ISNUMBER(SEARCH('[1]Lookup for use classification'!$B$5,C3643)),ISNUMBER(SEARCH('[1]Lookup for use classification'!$C$5,C3643)),ISNUMBER(SEARCH('[1]Lookup for use classification'!$D$5,C3643))),'[1]Lookup for use classification'!$A$5,IF(OR(ISNUMBER(SEARCH('[1]Lookup for use classification'!$B$7,C3643)),ISNUMBER(SEARCH('[1]Lookup for use classification'!$C$7,C3643)),ISNUMBER(SEARCH('[1]Lookup for use classification'!$D$7,C3643))),'[1]Lookup for use classification'!$A$7,IF(OR(ISNUMBER(SEARCH('[1]Lookup for use classification'!$B$9,C3643)),ISNUMBER(SEARCH('[1]Lookup for use classification'!$C$9,C3643)),ISNUMBER(SEARCH('[1]Lookup for use classification'!$D$9,C3643)),ISNUMBER(SEARCH('[1]Lookup for use classification'!$E$9,C3643)),ISNUMBER(SEARCH('[1]Lookup for use classification'!$F$9,C3643)),ISNUMBER(SEARCH('[1]Lookup for use classification'!$G$9,C3643)),ISNUMBER(SEARCH('[1]Lookup for use classification'!$H$9,C3643)),ISNUMBER(SEARCH('[1]Lookup for use classification'!$I$9,C3643)),ISNUMBER(SEARCH('[1]Lookup for use classification'!$J$9,C3643)),ISNUMBER(SEARCH('[1]Lookup for use classification'!$K$9,C3643))),'[1]Lookup for use classification'!$A$9,IF(OR(ISNUMBER(SEARCH('[1]Lookup for use classification'!$B$10,C3643)),ISNUMBER(SEARCH('[1]Lookup for use classification'!$C$10,C3643)),ISNUMBER(SEARCH('[1]Lookup for use classification'!$D$10,C3643)),ISNUMBER(SEARCH('[1]Lookup for use classification'!$E$10,C3643)),ISNUMBER(SEARCH('[1]Lookup for use classification'!$F$10,C3643)),ISNUMBER(SEARCH('[1]Lookup for use classification'!$G$10,C3643))),'[1]Lookup for use classification'!$A$10,IF(OR(ISNUMBER(SEARCH('[1]Lookup for use classification'!$B$11,C3643)),ISNUMBER(SEARCH('[1]Lookup for use classification'!$C$11,C3643))),'[1]Lookup for use classification'!$A$11,IF(OR(ISNUMBER(SEARCH('[1]Lookup for use classification'!$B$12,C3643)),ISNUMBER(SEARCH('[1]Lookup for use classification'!$C$12,C3643))),'[1]Lookup for use classification'!$A$12,IF(OR(ISNUMBER(SEARCH('[1]Lookup for use classification'!$B$13,C3643)),ISNUMBER(SEARCH('[1]Lookup for use classification'!$C$13,C3643)),ISNUMBER(SEARCH('[1]Lookup for use classification'!$D$13,C3643)),,ISNUMBER(SEARCH('[1]Lookup for use classification'!$C$13,C3643)),ISNUMBER(SEARCH('[1]Lookup for use classification'!$E$13,C3643))),'[1]Lookup for use classification'!$A$13,IF(OR(ISNUMBER(SEARCH('[1]Lookup for use classification'!$B$14,C3643)),ISNUMBER(SEARCH('[1]Lookup for use classification'!$C$14,C3643))),'[1]Lookup for use classification'!$A$14,"Other"))))))))))))</f>
        <v>Other</v>
      </c>
      <c r="E3643" s="15"/>
      <c r="F3643" s="15"/>
      <c r="G3643" s="15"/>
      <c r="H3643" s="164"/>
      <c r="I3643" s="164"/>
      <c r="J3643" s="7"/>
      <c r="L3643" s="6"/>
    </row>
    <row r="3644" spans="1:18" hidden="1">
      <c r="A3644" s="187" t="s">
        <v>1579</v>
      </c>
      <c r="B3644" s="167" t="s">
        <v>4456</v>
      </c>
      <c r="C3644" s="239" t="s">
        <v>1573</v>
      </c>
      <c r="D3644" s="6" t="str">
        <f>IF(OR(ISNUMBER(SEARCH('[1]Lookup for use classification'!$B$1,C3644)),ISNUMBER(SEARCH('[1]Lookup for use classification'!$C$1,C3644)),ISNUMBER(SEARCH('[1]Lookup for use classification'!$D$1,C3644)),ISNUMBER(SEARCH('[1]Lookup for use classification'!$E$1,C3644))),'[1]Lookup for use classification'!$A$1,IF(ISNUMBER(SEARCH('[1]Lookup for use classification'!$B$2,C3644)),'[1]Lookup for use classification'!$A$2,IF(ISNUMBER(SEARCH('[1]Lookup for use classification'!$B$3,C3644)),'[1]Lookup for use classification'!$A$3,IF(OR(ISNUMBER(SEARCH('[1]Lookup for use classification'!$B$4,C3644)),ISNUMBER(SEARCH('[1]Lookup for use classification'!$C$4,C3644)),ISNUMBER(SEARCH('[1]Lookup for use classification'!$D$4,C3644)),ISNUMBER(SEARCH('[1]Lookup for use classification'!$E$4,C3644))),'[1]Lookup for use classification'!$A$4,IF(OR(ISNUMBER(SEARCH('[1]Lookup for use classification'!$B$5,C3644)),ISNUMBER(SEARCH('[1]Lookup for use classification'!$C$5,C3644)),ISNUMBER(SEARCH('[1]Lookup for use classification'!$D$5,C3644))),'[1]Lookup for use classification'!$A$5,IF(OR(ISNUMBER(SEARCH('[1]Lookup for use classification'!$B$7,C3644)),ISNUMBER(SEARCH('[1]Lookup for use classification'!$C$7,C3644)),ISNUMBER(SEARCH('[1]Lookup for use classification'!$D$7,C3644))),'[1]Lookup for use classification'!$A$7,IF(OR(ISNUMBER(SEARCH('[1]Lookup for use classification'!$B$9,C3644)),ISNUMBER(SEARCH('[1]Lookup for use classification'!$C$9,C3644)),ISNUMBER(SEARCH('[1]Lookup for use classification'!$D$9,C3644)),ISNUMBER(SEARCH('[1]Lookup for use classification'!$E$9,C3644)),ISNUMBER(SEARCH('[1]Lookup for use classification'!$F$9,C3644)),ISNUMBER(SEARCH('[1]Lookup for use classification'!$G$9,C3644)),ISNUMBER(SEARCH('[1]Lookup for use classification'!$H$9,C3644)),ISNUMBER(SEARCH('[1]Lookup for use classification'!$I$9,C3644)),ISNUMBER(SEARCH('[1]Lookup for use classification'!$J$9,C3644)),ISNUMBER(SEARCH('[1]Lookup for use classification'!$K$9,C3644))),'[1]Lookup for use classification'!$A$9,IF(OR(ISNUMBER(SEARCH('[1]Lookup for use classification'!$B$10,C3644)),ISNUMBER(SEARCH('[1]Lookup for use classification'!$C$10,C3644)),ISNUMBER(SEARCH('[1]Lookup for use classification'!$D$10,C3644)),ISNUMBER(SEARCH('[1]Lookup for use classification'!$E$10,C3644)),ISNUMBER(SEARCH('[1]Lookup for use classification'!$F$10,C3644)),ISNUMBER(SEARCH('[1]Lookup for use classification'!$G$10,C3644))),'[1]Lookup for use classification'!$A$10,IF(OR(ISNUMBER(SEARCH('[1]Lookup for use classification'!$B$11,C3644)),ISNUMBER(SEARCH('[1]Lookup for use classification'!$C$11,C3644))),'[1]Lookup for use classification'!$A$11,IF(OR(ISNUMBER(SEARCH('[1]Lookup for use classification'!$B$12,C3644)),ISNUMBER(SEARCH('[1]Lookup for use classification'!$C$12,C3644))),'[1]Lookup for use classification'!$A$12,IF(OR(ISNUMBER(SEARCH('[1]Lookup for use classification'!$B$13,C3644)),ISNUMBER(SEARCH('[1]Lookup for use classification'!$C$13,C3644)),ISNUMBER(SEARCH('[1]Lookup for use classification'!$D$13,C3644)),,ISNUMBER(SEARCH('[1]Lookup for use classification'!$C$13,C3644)),ISNUMBER(SEARCH('[1]Lookup for use classification'!$E$13,C3644))),'[1]Lookup for use classification'!$A$13,IF(OR(ISNUMBER(SEARCH('[1]Lookup for use classification'!$B$14,C3644)),ISNUMBER(SEARCH('[1]Lookup for use classification'!$C$14,C3644))),'[1]Lookup for use classification'!$A$14,"Other"))))))))))))</f>
        <v>Other</v>
      </c>
      <c r="E3644" s="240"/>
      <c r="F3644" s="259"/>
      <c r="G3644" s="259"/>
    </row>
    <row r="3645" spans="1:18" s="193" customFormat="1" hidden="1">
      <c r="A3645" s="187" t="s">
        <v>1579</v>
      </c>
      <c r="B3645" s="167" t="s">
        <v>4456</v>
      </c>
      <c r="C3645" s="239" t="s">
        <v>164</v>
      </c>
      <c r="D3645" s="6" t="str">
        <f>IF(OR(ISNUMBER(SEARCH('[1]Lookup for use classification'!$B$1,C3645)),ISNUMBER(SEARCH('[1]Lookup for use classification'!$C$1,C3645)),ISNUMBER(SEARCH('[1]Lookup for use classification'!$D$1,C3645)),ISNUMBER(SEARCH('[1]Lookup for use classification'!$E$1,C3645))),'[1]Lookup for use classification'!$A$1,IF(ISNUMBER(SEARCH('[1]Lookup for use classification'!$B$2,C3645)),'[1]Lookup for use classification'!$A$2,IF(ISNUMBER(SEARCH('[1]Lookup for use classification'!$B$3,C3645)),'[1]Lookup for use classification'!$A$3,IF(OR(ISNUMBER(SEARCH('[1]Lookup for use classification'!$B$4,C3645)),ISNUMBER(SEARCH('[1]Lookup for use classification'!$C$4,C3645)),ISNUMBER(SEARCH('[1]Lookup for use classification'!$D$4,C3645)),ISNUMBER(SEARCH('[1]Lookup for use classification'!$E$4,C3645))),'[1]Lookup for use classification'!$A$4,IF(OR(ISNUMBER(SEARCH('[1]Lookup for use classification'!$B$5,C3645)),ISNUMBER(SEARCH('[1]Lookup for use classification'!$C$5,C3645)),ISNUMBER(SEARCH('[1]Lookup for use classification'!$D$5,C3645))),'[1]Lookup for use classification'!$A$5,IF(OR(ISNUMBER(SEARCH('[1]Lookup for use classification'!$B$7,C3645)),ISNUMBER(SEARCH('[1]Lookup for use classification'!$C$7,C3645)),ISNUMBER(SEARCH('[1]Lookup for use classification'!$D$7,C3645))),'[1]Lookup for use classification'!$A$7,IF(OR(ISNUMBER(SEARCH('[1]Lookup for use classification'!$B$9,C3645)),ISNUMBER(SEARCH('[1]Lookup for use classification'!$C$9,C3645)),ISNUMBER(SEARCH('[1]Lookup for use classification'!$D$9,C3645)),ISNUMBER(SEARCH('[1]Lookup for use classification'!$E$9,C3645)),ISNUMBER(SEARCH('[1]Lookup for use classification'!$F$9,C3645)),ISNUMBER(SEARCH('[1]Lookup for use classification'!$G$9,C3645)),ISNUMBER(SEARCH('[1]Lookup for use classification'!$H$9,C3645)),ISNUMBER(SEARCH('[1]Lookup for use classification'!$I$9,C3645)),ISNUMBER(SEARCH('[1]Lookup for use classification'!$J$9,C3645)),ISNUMBER(SEARCH('[1]Lookup for use classification'!$K$9,C3645))),'[1]Lookup for use classification'!$A$9,IF(OR(ISNUMBER(SEARCH('[1]Lookup for use classification'!$B$10,C3645)),ISNUMBER(SEARCH('[1]Lookup for use classification'!$C$10,C3645)),ISNUMBER(SEARCH('[1]Lookup for use classification'!$D$10,C3645)),ISNUMBER(SEARCH('[1]Lookup for use classification'!$E$10,C3645)),ISNUMBER(SEARCH('[1]Lookup for use classification'!$F$10,C3645)),ISNUMBER(SEARCH('[1]Lookup for use classification'!$G$10,C3645))),'[1]Lookup for use classification'!$A$10,IF(OR(ISNUMBER(SEARCH('[1]Lookup for use classification'!$B$11,C3645)),ISNUMBER(SEARCH('[1]Lookup for use classification'!$C$11,C3645))),'[1]Lookup for use classification'!$A$11,IF(OR(ISNUMBER(SEARCH('[1]Lookup for use classification'!$B$12,C3645)),ISNUMBER(SEARCH('[1]Lookup for use classification'!$C$12,C3645))),'[1]Lookup for use classification'!$A$12,IF(OR(ISNUMBER(SEARCH('[1]Lookup for use classification'!$B$13,C3645)),ISNUMBER(SEARCH('[1]Lookup for use classification'!$C$13,C3645)),ISNUMBER(SEARCH('[1]Lookup for use classification'!$D$13,C3645)),,ISNUMBER(SEARCH('[1]Lookup for use classification'!$C$13,C3645)),ISNUMBER(SEARCH('[1]Lookup for use classification'!$E$13,C3645))),'[1]Lookup for use classification'!$A$13,IF(OR(ISNUMBER(SEARCH('[1]Lookup for use classification'!$B$14,C3645)),ISNUMBER(SEARCH('[1]Lookup for use classification'!$C$14,C3645))),'[1]Lookup for use classification'!$A$14,"Other"))))))))))))</f>
        <v>Other</v>
      </c>
      <c r="E3645" s="264"/>
      <c r="F3645" s="265"/>
      <c r="G3645" s="265"/>
      <c r="H3645" s="162"/>
      <c r="I3645" s="162"/>
      <c r="J3645" s="165"/>
      <c r="K3645" s="165"/>
      <c r="L3645" s="165"/>
      <c r="M3645" s="165"/>
      <c r="N3645" s="165"/>
      <c r="O3645" s="165"/>
      <c r="P3645" s="165"/>
      <c r="Q3645" s="165"/>
      <c r="R3645" s="165"/>
    </row>
    <row r="3646" spans="1:18" hidden="1">
      <c r="A3646" s="187" t="s">
        <v>1579</v>
      </c>
      <c r="B3646" s="167" t="s">
        <v>4456</v>
      </c>
      <c r="C3646" s="239" t="s">
        <v>1574</v>
      </c>
      <c r="D3646" s="6" t="str">
        <f>IF(OR(ISNUMBER(SEARCH('[1]Lookup for use classification'!$B$1,C3646)),ISNUMBER(SEARCH('[1]Lookup for use classification'!$C$1,C3646)),ISNUMBER(SEARCH('[1]Lookup for use classification'!$D$1,C3646)),ISNUMBER(SEARCH('[1]Lookup for use classification'!$E$1,C3646))),'[1]Lookup for use classification'!$A$1,IF(ISNUMBER(SEARCH('[1]Lookup for use classification'!$B$2,C3646)),'[1]Lookup for use classification'!$A$2,IF(ISNUMBER(SEARCH('[1]Lookup for use classification'!$B$3,C3646)),'[1]Lookup for use classification'!$A$3,IF(OR(ISNUMBER(SEARCH('[1]Lookup for use classification'!$B$4,C3646)),ISNUMBER(SEARCH('[1]Lookup for use classification'!$C$4,C3646)),ISNUMBER(SEARCH('[1]Lookup for use classification'!$D$4,C3646)),ISNUMBER(SEARCH('[1]Lookup for use classification'!$E$4,C3646))),'[1]Lookup for use classification'!$A$4,IF(OR(ISNUMBER(SEARCH('[1]Lookup for use classification'!$B$5,C3646)),ISNUMBER(SEARCH('[1]Lookup for use classification'!$C$5,C3646)),ISNUMBER(SEARCH('[1]Lookup for use classification'!$D$5,C3646))),'[1]Lookup for use classification'!$A$5,IF(OR(ISNUMBER(SEARCH('[1]Lookup for use classification'!$B$7,C3646)),ISNUMBER(SEARCH('[1]Lookup for use classification'!$C$7,C3646)),ISNUMBER(SEARCH('[1]Lookup for use classification'!$D$7,C3646))),'[1]Lookup for use classification'!$A$7,IF(OR(ISNUMBER(SEARCH('[1]Lookup for use classification'!$B$9,C3646)),ISNUMBER(SEARCH('[1]Lookup for use classification'!$C$9,C3646)),ISNUMBER(SEARCH('[1]Lookup for use classification'!$D$9,C3646)),ISNUMBER(SEARCH('[1]Lookup for use classification'!$E$9,C3646)),ISNUMBER(SEARCH('[1]Lookup for use classification'!$F$9,C3646)),ISNUMBER(SEARCH('[1]Lookup for use classification'!$G$9,C3646)),ISNUMBER(SEARCH('[1]Lookup for use classification'!$H$9,C3646)),ISNUMBER(SEARCH('[1]Lookup for use classification'!$I$9,C3646)),ISNUMBER(SEARCH('[1]Lookup for use classification'!$J$9,C3646)),ISNUMBER(SEARCH('[1]Lookup for use classification'!$K$9,C3646))),'[1]Lookup for use classification'!$A$9,IF(OR(ISNUMBER(SEARCH('[1]Lookup for use classification'!$B$10,C3646)),ISNUMBER(SEARCH('[1]Lookup for use classification'!$C$10,C3646)),ISNUMBER(SEARCH('[1]Lookup for use classification'!$D$10,C3646)),ISNUMBER(SEARCH('[1]Lookup for use classification'!$E$10,C3646)),ISNUMBER(SEARCH('[1]Lookup for use classification'!$F$10,C3646)),ISNUMBER(SEARCH('[1]Lookup for use classification'!$G$10,C3646))),'[1]Lookup for use classification'!$A$10,IF(OR(ISNUMBER(SEARCH('[1]Lookup for use classification'!$B$11,C3646)),ISNUMBER(SEARCH('[1]Lookup for use classification'!$C$11,C3646))),'[1]Lookup for use classification'!$A$11,IF(OR(ISNUMBER(SEARCH('[1]Lookup for use classification'!$B$12,C3646)),ISNUMBER(SEARCH('[1]Lookup for use classification'!$C$12,C3646))),'[1]Lookup for use classification'!$A$12,IF(OR(ISNUMBER(SEARCH('[1]Lookup for use classification'!$B$13,C3646)),ISNUMBER(SEARCH('[1]Lookup for use classification'!$C$13,C3646)),ISNUMBER(SEARCH('[1]Lookup for use classification'!$D$13,C3646)),,ISNUMBER(SEARCH('[1]Lookup for use classification'!$C$13,C3646)),ISNUMBER(SEARCH('[1]Lookup for use classification'!$E$13,C3646))),'[1]Lookup for use classification'!$A$13,IF(OR(ISNUMBER(SEARCH('[1]Lookup for use classification'!$B$14,C3646)),ISNUMBER(SEARCH('[1]Lookup for use classification'!$C$14,C3646))),'[1]Lookup for use classification'!$A$14,"Other"))))))))))))</f>
        <v>Public Assembly</v>
      </c>
      <c r="E3646" s="240"/>
      <c r="F3646" s="259" t="s">
        <v>6</v>
      </c>
      <c r="G3646" s="259" t="s">
        <v>6</v>
      </c>
    </row>
    <row r="3647" spans="1:18" hidden="1">
      <c r="A3647" s="187" t="s">
        <v>1579</v>
      </c>
      <c r="B3647" s="167" t="s">
        <v>4456</v>
      </c>
      <c r="C3647" s="239" t="s">
        <v>97</v>
      </c>
      <c r="D3647" s="6" t="str">
        <f>IF(OR(ISNUMBER(SEARCH('[1]Lookup for use classification'!$B$1,C3647)),ISNUMBER(SEARCH('[1]Lookup for use classification'!$C$1,C3647)),ISNUMBER(SEARCH('[1]Lookup for use classification'!$D$1,C3647)),ISNUMBER(SEARCH('[1]Lookup for use classification'!$E$1,C3647))),'[1]Lookup for use classification'!$A$1,IF(ISNUMBER(SEARCH('[1]Lookup for use classification'!$B$2,C3647)),'[1]Lookup for use classification'!$A$2,IF(ISNUMBER(SEARCH('[1]Lookup for use classification'!$B$3,C3647)),'[1]Lookup for use classification'!$A$3,IF(OR(ISNUMBER(SEARCH('[1]Lookup for use classification'!$B$4,C3647)),ISNUMBER(SEARCH('[1]Lookup for use classification'!$C$4,C3647)),ISNUMBER(SEARCH('[1]Lookup for use classification'!$D$4,C3647)),ISNUMBER(SEARCH('[1]Lookup for use classification'!$E$4,C3647))),'[1]Lookup for use classification'!$A$4,IF(OR(ISNUMBER(SEARCH('[1]Lookup for use classification'!$B$5,C3647)),ISNUMBER(SEARCH('[1]Lookup for use classification'!$C$5,C3647)),ISNUMBER(SEARCH('[1]Lookup for use classification'!$D$5,C3647))),'[1]Lookup for use classification'!$A$5,IF(OR(ISNUMBER(SEARCH('[1]Lookup for use classification'!$B$7,C3647)),ISNUMBER(SEARCH('[1]Lookup for use classification'!$C$7,C3647)),ISNUMBER(SEARCH('[1]Lookup for use classification'!$D$7,C3647))),'[1]Lookup for use classification'!$A$7,IF(OR(ISNUMBER(SEARCH('[1]Lookup for use classification'!$B$9,C3647)),ISNUMBER(SEARCH('[1]Lookup for use classification'!$C$9,C3647)),ISNUMBER(SEARCH('[1]Lookup for use classification'!$D$9,C3647)),ISNUMBER(SEARCH('[1]Lookup for use classification'!$E$9,C3647)),ISNUMBER(SEARCH('[1]Lookup for use classification'!$F$9,C3647)),ISNUMBER(SEARCH('[1]Lookup for use classification'!$G$9,C3647)),ISNUMBER(SEARCH('[1]Lookup for use classification'!$H$9,C3647)),ISNUMBER(SEARCH('[1]Lookup for use classification'!$I$9,C3647)),ISNUMBER(SEARCH('[1]Lookup for use classification'!$J$9,C3647)),ISNUMBER(SEARCH('[1]Lookup for use classification'!$K$9,C3647))),'[1]Lookup for use classification'!$A$9,IF(OR(ISNUMBER(SEARCH('[1]Lookup for use classification'!$B$10,C3647)),ISNUMBER(SEARCH('[1]Lookup for use classification'!$C$10,C3647)),ISNUMBER(SEARCH('[1]Lookup for use classification'!$D$10,C3647)),ISNUMBER(SEARCH('[1]Lookup for use classification'!$E$10,C3647)),ISNUMBER(SEARCH('[1]Lookup for use classification'!$F$10,C3647)),ISNUMBER(SEARCH('[1]Lookup for use classification'!$G$10,C3647))),'[1]Lookup for use classification'!$A$10,IF(OR(ISNUMBER(SEARCH('[1]Lookup for use classification'!$B$11,C3647)),ISNUMBER(SEARCH('[1]Lookup for use classification'!$C$11,C3647))),'[1]Lookup for use classification'!$A$11,IF(OR(ISNUMBER(SEARCH('[1]Lookup for use classification'!$B$12,C3647)),ISNUMBER(SEARCH('[1]Lookup for use classification'!$C$12,C3647))),'[1]Lookup for use classification'!$A$12,IF(OR(ISNUMBER(SEARCH('[1]Lookup for use classification'!$B$13,C3647)),ISNUMBER(SEARCH('[1]Lookup for use classification'!$C$13,C3647)),ISNUMBER(SEARCH('[1]Lookup for use classification'!$D$13,C3647)),,ISNUMBER(SEARCH('[1]Lookup for use classification'!$C$13,C3647)),ISNUMBER(SEARCH('[1]Lookup for use classification'!$E$13,C3647))),'[1]Lookup for use classification'!$A$13,IF(OR(ISNUMBER(SEARCH('[1]Lookup for use classification'!$B$14,C3647)),ISNUMBER(SEARCH('[1]Lookup for use classification'!$C$14,C3647))),'[1]Lookup for use classification'!$A$14,"Other"))))))))))))</f>
        <v>Public Assembly</v>
      </c>
      <c r="E3647" s="240"/>
      <c r="F3647" s="259"/>
      <c r="G3647" s="259"/>
    </row>
    <row r="3648" spans="1:18" hidden="1">
      <c r="A3648" s="187" t="s">
        <v>1579</v>
      </c>
      <c r="B3648" s="167" t="s">
        <v>4456</v>
      </c>
      <c r="C3648" s="239" t="s">
        <v>1576</v>
      </c>
      <c r="D3648" s="6" t="str">
        <f>IF(OR(ISNUMBER(SEARCH('[1]Lookup for use classification'!$B$1,C3648)),ISNUMBER(SEARCH('[1]Lookup for use classification'!$C$1,C3648)),ISNUMBER(SEARCH('[1]Lookup for use classification'!$D$1,C3648)),ISNUMBER(SEARCH('[1]Lookup for use classification'!$E$1,C3648))),'[1]Lookup for use classification'!$A$1,IF(ISNUMBER(SEARCH('[1]Lookup for use classification'!$B$2,C3648)),'[1]Lookup for use classification'!$A$2,IF(ISNUMBER(SEARCH('[1]Lookup for use classification'!$B$3,C3648)),'[1]Lookup for use classification'!$A$3,IF(OR(ISNUMBER(SEARCH('[1]Lookup for use classification'!$B$4,C3648)),ISNUMBER(SEARCH('[1]Lookup for use classification'!$C$4,C3648)),ISNUMBER(SEARCH('[1]Lookup for use classification'!$D$4,C3648)),ISNUMBER(SEARCH('[1]Lookup for use classification'!$E$4,C3648))),'[1]Lookup for use classification'!$A$4,IF(OR(ISNUMBER(SEARCH('[1]Lookup for use classification'!$B$5,C3648)),ISNUMBER(SEARCH('[1]Lookup for use classification'!$C$5,C3648)),ISNUMBER(SEARCH('[1]Lookup for use classification'!$D$5,C3648))),'[1]Lookup for use classification'!$A$5,IF(OR(ISNUMBER(SEARCH('[1]Lookup for use classification'!$B$7,C3648)),ISNUMBER(SEARCH('[1]Lookup for use classification'!$C$7,C3648)),ISNUMBER(SEARCH('[1]Lookup for use classification'!$D$7,C3648))),'[1]Lookup for use classification'!$A$7,IF(OR(ISNUMBER(SEARCH('[1]Lookup for use classification'!$B$9,C3648)),ISNUMBER(SEARCH('[1]Lookup for use classification'!$C$9,C3648)),ISNUMBER(SEARCH('[1]Lookup for use classification'!$D$9,C3648)),ISNUMBER(SEARCH('[1]Lookup for use classification'!$E$9,C3648)),ISNUMBER(SEARCH('[1]Lookup for use classification'!$F$9,C3648)),ISNUMBER(SEARCH('[1]Lookup for use classification'!$G$9,C3648)),ISNUMBER(SEARCH('[1]Lookup for use classification'!$H$9,C3648)),ISNUMBER(SEARCH('[1]Lookup for use classification'!$I$9,C3648)),ISNUMBER(SEARCH('[1]Lookup for use classification'!$J$9,C3648)),ISNUMBER(SEARCH('[1]Lookup for use classification'!$K$9,C3648))),'[1]Lookup for use classification'!$A$9,IF(OR(ISNUMBER(SEARCH('[1]Lookup for use classification'!$B$10,C3648)),ISNUMBER(SEARCH('[1]Lookup for use classification'!$C$10,C3648)),ISNUMBER(SEARCH('[1]Lookup for use classification'!$D$10,C3648)),ISNUMBER(SEARCH('[1]Lookup for use classification'!$E$10,C3648)),ISNUMBER(SEARCH('[1]Lookup for use classification'!$F$10,C3648)),ISNUMBER(SEARCH('[1]Lookup for use classification'!$G$10,C3648))),'[1]Lookup for use classification'!$A$10,IF(OR(ISNUMBER(SEARCH('[1]Lookup for use classification'!$B$11,C3648)),ISNUMBER(SEARCH('[1]Lookup for use classification'!$C$11,C3648))),'[1]Lookup for use classification'!$A$11,IF(OR(ISNUMBER(SEARCH('[1]Lookup for use classification'!$B$12,C3648)),ISNUMBER(SEARCH('[1]Lookup for use classification'!$C$12,C3648))),'[1]Lookup for use classification'!$A$12,IF(OR(ISNUMBER(SEARCH('[1]Lookup for use classification'!$B$13,C3648)),ISNUMBER(SEARCH('[1]Lookup for use classification'!$C$13,C3648)),ISNUMBER(SEARCH('[1]Lookup for use classification'!$D$13,C3648)),,ISNUMBER(SEARCH('[1]Lookup for use classification'!$C$13,C3648)),ISNUMBER(SEARCH('[1]Lookup for use classification'!$E$13,C3648))),'[1]Lookup for use classification'!$A$13,IF(OR(ISNUMBER(SEARCH('[1]Lookup for use classification'!$B$14,C3648)),ISNUMBER(SEARCH('[1]Lookup for use classification'!$C$14,C3648))),'[1]Lookup for use classification'!$A$14,"Other"))))))))))))</f>
        <v>Public Assembly</v>
      </c>
      <c r="E3648" s="240"/>
      <c r="F3648" s="259"/>
      <c r="G3648" s="259"/>
    </row>
    <row r="3649" spans="1:10" hidden="1">
      <c r="A3649" s="187" t="s">
        <v>1579</v>
      </c>
      <c r="B3649" s="167" t="s">
        <v>4456</v>
      </c>
      <c r="C3649" s="239" t="s">
        <v>1577</v>
      </c>
      <c r="D3649" s="6" t="str">
        <f>IF(OR(ISNUMBER(SEARCH('[1]Lookup for use classification'!$B$1,C3649)),ISNUMBER(SEARCH('[1]Lookup for use classification'!$C$1,C3649)),ISNUMBER(SEARCH('[1]Lookup for use classification'!$D$1,C3649)),ISNUMBER(SEARCH('[1]Lookup for use classification'!$E$1,C3649))),'[1]Lookup for use classification'!$A$1,IF(ISNUMBER(SEARCH('[1]Lookup for use classification'!$B$2,C3649)),'[1]Lookup for use classification'!$A$2,IF(ISNUMBER(SEARCH('[1]Lookup for use classification'!$B$3,C3649)),'[1]Lookup for use classification'!$A$3,IF(OR(ISNUMBER(SEARCH('[1]Lookup for use classification'!$B$4,C3649)),ISNUMBER(SEARCH('[1]Lookup for use classification'!$C$4,C3649)),ISNUMBER(SEARCH('[1]Lookup for use classification'!$D$4,C3649)),ISNUMBER(SEARCH('[1]Lookup for use classification'!$E$4,C3649))),'[1]Lookup for use classification'!$A$4,IF(OR(ISNUMBER(SEARCH('[1]Lookup for use classification'!$B$5,C3649)),ISNUMBER(SEARCH('[1]Lookup for use classification'!$C$5,C3649)),ISNUMBER(SEARCH('[1]Lookup for use classification'!$D$5,C3649))),'[1]Lookup for use classification'!$A$5,IF(OR(ISNUMBER(SEARCH('[1]Lookup for use classification'!$B$7,C3649)),ISNUMBER(SEARCH('[1]Lookup for use classification'!$C$7,C3649)),ISNUMBER(SEARCH('[1]Lookup for use classification'!$D$7,C3649))),'[1]Lookup for use classification'!$A$7,IF(OR(ISNUMBER(SEARCH('[1]Lookup for use classification'!$B$9,C3649)),ISNUMBER(SEARCH('[1]Lookup for use classification'!$C$9,C3649)),ISNUMBER(SEARCH('[1]Lookup for use classification'!$D$9,C3649)),ISNUMBER(SEARCH('[1]Lookup for use classification'!$E$9,C3649)),ISNUMBER(SEARCH('[1]Lookup for use classification'!$F$9,C3649)),ISNUMBER(SEARCH('[1]Lookup for use classification'!$G$9,C3649)),ISNUMBER(SEARCH('[1]Lookup for use classification'!$H$9,C3649)),ISNUMBER(SEARCH('[1]Lookup for use classification'!$I$9,C3649)),ISNUMBER(SEARCH('[1]Lookup for use classification'!$J$9,C3649)),ISNUMBER(SEARCH('[1]Lookup for use classification'!$K$9,C3649))),'[1]Lookup for use classification'!$A$9,IF(OR(ISNUMBER(SEARCH('[1]Lookup for use classification'!$B$10,C3649)),ISNUMBER(SEARCH('[1]Lookup for use classification'!$C$10,C3649)),ISNUMBER(SEARCH('[1]Lookup for use classification'!$D$10,C3649)),ISNUMBER(SEARCH('[1]Lookup for use classification'!$E$10,C3649)),ISNUMBER(SEARCH('[1]Lookup for use classification'!$F$10,C3649)),ISNUMBER(SEARCH('[1]Lookup for use classification'!$G$10,C3649))),'[1]Lookup for use classification'!$A$10,IF(OR(ISNUMBER(SEARCH('[1]Lookup for use classification'!$B$11,C3649)),ISNUMBER(SEARCH('[1]Lookup for use classification'!$C$11,C3649))),'[1]Lookup for use classification'!$A$11,IF(OR(ISNUMBER(SEARCH('[1]Lookup for use classification'!$B$12,C3649)),ISNUMBER(SEARCH('[1]Lookup for use classification'!$C$12,C3649))),'[1]Lookup for use classification'!$A$12,IF(OR(ISNUMBER(SEARCH('[1]Lookup for use classification'!$B$13,C3649)),ISNUMBER(SEARCH('[1]Lookup for use classification'!$C$13,C3649)),ISNUMBER(SEARCH('[1]Lookup for use classification'!$D$13,C3649)),,ISNUMBER(SEARCH('[1]Lookup for use classification'!$C$13,C3649)),ISNUMBER(SEARCH('[1]Lookup for use classification'!$E$13,C3649))),'[1]Lookup for use classification'!$A$13,IF(OR(ISNUMBER(SEARCH('[1]Lookup for use classification'!$B$14,C3649)),ISNUMBER(SEARCH('[1]Lookup for use classification'!$C$14,C3649))),'[1]Lookup for use classification'!$A$14,"Other"))))))))))))</f>
        <v>Warehousing</v>
      </c>
      <c r="E3649" s="240">
        <v>600</v>
      </c>
      <c r="F3649" s="259"/>
      <c r="G3649" s="259"/>
    </row>
    <row r="3650" spans="1:10" hidden="1">
      <c r="A3650" s="188" t="s">
        <v>2864</v>
      </c>
      <c r="B3650" s="8" t="str">
        <f>IF(ISNA(VLOOKUP(CONCATENATE(A3650,C3650),ARIS!$A$1:$A$959,1,FALSE)),"","ARIS")</f>
        <v>ARIS</v>
      </c>
      <c r="C3650" s="223" t="s">
        <v>2865</v>
      </c>
      <c r="D3650" s="8" t="s">
        <v>1980</v>
      </c>
      <c r="E3650" s="224">
        <v>1320</v>
      </c>
      <c r="F3650" s="224"/>
      <c r="G3650" s="224"/>
      <c r="H3650" s="164">
        <v>385.4014598540146</v>
      </c>
      <c r="I3650" s="164"/>
    </row>
    <row r="3651" spans="1:10" hidden="1">
      <c r="A3651" s="188" t="s">
        <v>2866</v>
      </c>
      <c r="B3651" s="8" t="str">
        <f>IF(ISNA(VLOOKUP(CONCATENATE(A3651,C3651),EUS!$B$2:$B$1939,1,FALSE)),"","End Use Study")</f>
        <v>End Use Study</v>
      </c>
      <c r="C3651" s="223" t="s">
        <v>3638</v>
      </c>
      <c r="D3651" s="162" t="s">
        <v>3615</v>
      </c>
      <c r="E3651" s="224">
        <f>40*60</f>
        <v>2400</v>
      </c>
      <c r="F3651" s="224"/>
      <c r="G3651" s="224"/>
      <c r="H3651" s="164">
        <v>2190</v>
      </c>
      <c r="I3651" s="164"/>
      <c r="J3651" s="189"/>
    </row>
    <row r="3652" spans="1:10" hidden="1">
      <c r="A3652" s="188" t="s">
        <v>2866</v>
      </c>
      <c r="B3652" s="8" t="str">
        <f>IF(ISNA(VLOOKUP(CONCATENATE(A3652,C3652),EUS!$B$2:$B$1939,1,FALSE)),"","End Use Study")</f>
        <v>End Use Study</v>
      </c>
      <c r="C3652" s="223" t="s">
        <v>3637</v>
      </c>
      <c r="D3652" s="162" t="s">
        <v>3615</v>
      </c>
      <c r="E3652" s="224">
        <v>3800</v>
      </c>
      <c r="F3652" s="224"/>
      <c r="G3652" s="224"/>
      <c r="H3652" s="164"/>
      <c r="I3652" s="164"/>
      <c r="J3652" s="189">
        <v>6000</v>
      </c>
    </row>
    <row r="3653" spans="1:10" hidden="1">
      <c r="A3653" s="188" t="s">
        <v>2866</v>
      </c>
      <c r="B3653" s="8" t="str">
        <f>IF(ISNA(VLOOKUP(CONCATENATE(A3653,C3653),EUS!$B$2:$B$1939,1,FALSE)),"","End Use Study")</f>
        <v>End Use Study</v>
      </c>
      <c r="C3653" s="223" t="s">
        <v>3636</v>
      </c>
      <c r="D3653" s="8" t="str">
        <f>IF(OR(ISNUMBER(SEARCH('[1]Lookup for use classification'!$B$1,C3653)),ISNUMBER(SEARCH('[1]Lookup for use classification'!$C$1,C3653)),ISNUMBER(SEARCH('[1]Lookup for use classification'!$D$1,C3653))),'[1]Lookup for use classification'!$A$1,IF(ISNUMBER(SEARCH('[1]Lookup for use classification'!$B$2,C3653)),'[1]Lookup for use classification'!$A$2,IF(ISNUMBER(SEARCH('[1]Lookup for use classification'!$B$3,C3653)),'[1]Lookup for use classification'!$A$3,IF(OR(ISNUMBER(SEARCH('[1]Lookup for use classification'!$B$4,C3653)),ISNUMBER(SEARCH('[1]Lookup for use classification'!$C$4,C3653))),'[1]Lookup for use classification'!$A$4,IF(OR(ISNUMBER(SEARCH('[1]Lookup for use classification'!$B$5,C3653)),ISNUMBER(SEARCH('[1]Lookup for use classification'!$C$5,C3653)),ISNUMBER(SEARCH('[1]Lookup for use classification'!$D$5,C3653))),'[1]Lookup for use classification'!$A$5,IF(OR(ISNUMBER(SEARCH('[1]Lookup for use classification'!$B$7,C3653)),ISNUMBER(SEARCH('[1]Lookup for use classification'!$C$7,C3653)),ISNUMBER(SEARCH('[1]Lookup for use classification'!$D$7,C3653))),'[1]Lookup for use classification'!$A$7,IF(OR(ISNUMBER(SEARCH('[1]Lookup for use classification'!$B$9,C3653)),ISNUMBER(SEARCH('[1]Lookup for use classification'!$C$9,C3653)),ISNUMBER(SEARCH('[1]Lookup for use classification'!$D$9,C3653)),ISNUMBER(SEARCH('[1]Lookup for use classification'!$E$9,C3653)),ISNUMBER(SEARCH('[1]Lookup for use classification'!$F$9,C3653)),ISNUMBER(SEARCH('[1]Lookup for use classification'!$G$9,C3653))),'[1]Lookup for use classification'!$A$9,IF(OR(ISNUMBER(SEARCH('[1]Lookup for use classification'!$B$10,C3653)),ISNUMBER(SEARCH('[1]Lookup for use classification'!$C$10,C3653)),ISNUMBER(SEARCH('[1]Lookup for use classification'!$D$10,C3653)),ISNUMBER(SEARCH('[1]Lookup for use classification'!$E$10,C3653)),ISNUMBER(SEARCH('[1]Lookup for use classification'!$F$10,C3653))),'[1]Lookup for use classification'!$A$10,IF(OR(ISNUMBER(SEARCH('[1]Lookup for use classification'!$B$11,C3653)),ISNUMBER(SEARCH('[1]Lookup for use classification'!$C$11,C3653))),'[1]Lookup for use classification'!$A$11,IF(OR(ISNUMBER(SEARCH('[1]Lookup for use classification'!$B$12,C3653)),ISNUMBER(SEARCH('[1]Lookup for use classification'!$C$12,C3653))),'[1]Lookup for use classification'!$A$12,IF(OR(ISNUMBER(SEARCH('[1]Lookup for use classification'!$B$13,C3653)),ISNUMBER(SEARCH('[1]Lookup for use classification'!$C$13,C3653)),ISNUMBER(SEARCH('[1]Lookup for use classification'!$D$13,C3653))),'[1]Lookup for use classification'!$A$13,"Nope")))))))))))</f>
        <v>Accomodation Services</v>
      </c>
      <c r="E3653" s="224"/>
      <c r="F3653" s="224"/>
      <c r="G3653" s="224"/>
      <c r="H3653" s="164"/>
      <c r="I3653" s="164"/>
      <c r="J3653" s="189"/>
    </row>
    <row r="3654" spans="1:10" hidden="1">
      <c r="A3654" s="188" t="s">
        <v>3524</v>
      </c>
      <c r="B3654" s="8" t="str">
        <f>IF(ISNA(VLOOKUP(CONCATENATE(A3654,C3654),ARIS!$A$1:$A$959,1,FALSE)),"","ARIS")</f>
        <v>ARIS</v>
      </c>
      <c r="C3654" s="223" t="s">
        <v>3527</v>
      </c>
      <c r="D3654" s="162" t="s">
        <v>3335</v>
      </c>
      <c r="E3654" s="224">
        <v>488</v>
      </c>
      <c r="F3654" s="224"/>
      <c r="G3654" s="224"/>
      <c r="H3654" s="164"/>
      <c r="I3654" s="164"/>
    </row>
    <row r="3655" spans="1:10" hidden="1">
      <c r="A3655" s="188" t="s">
        <v>3524</v>
      </c>
      <c r="B3655" s="8" t="str">
        <f>IF(ISNA(VLOOKUP(CONCATENATE(A3655,C3655),ARIS!$A$1:$A$959,1,FALSE)),"","ARIS")</f>
        <v>ARIS</v>
      </c>
      <c r="C3655" s="223" t="s">
        <v>3525</v>
      </c>
      <c r="D3655" s="162" t="s">
        <v>3335</v>
      </c>
      <c r="E3655" s="224">
        <v>3024</v>
      </c>
      <c r="F3655" s="224"/>
      <c r="G3655" s="224"/>
      <c r="H3655" s="164">
        <v>619.21167883211683</v>
      </c>
      <c r="I3655" s="164"/>
      <c r="J3655" s="165">
        <v>6588.0592919999999</v>
      </c>
    </row>
    <row r="3656" spans="1:10" hidden="1">
      <c r="A3656" s="193" t="s">
        <v>3524</v>
      </c>
      <c r="B3656" s="8" t="str">
        <f>IF(ISNA(VLOOKUP(CONCATENATE(A3656,C3656),ARIS!$A$1:$A$959,1,FALSE)),"","ARIS")</f>
        <v>ARIS</v>
      </c>
      <c r="C3656" s="221" t="s">
        <v>3526</v>
      </c>
      <c r="D3656" s="162" t="s">
        <v>3335</v>
      </c>
      <c r="E3656" s="222">
        <v>15670</v>
      </c>
      <c r="F3656" s="222"/>
      <c r="G3656" s="222"/>
      <c r="H3656" s="164">
        <v>2877.3430656934306</v>
      </c>
      <c r="I3656" s="164"/>
      <c r="J3656" s="165">
        <v>30059.603867333335</v>
      </c>
    </row>
    <row r="3657" spans="1:10" hidden="1">
      <c r="A3657" s="193" t="s">
        <v>2866</v>
      </c>
      <c r="B3657" s="8" t="str">
        <f>IF(ISNA(VLOOKUP(CONCATENATE(A3657,C3657),EUS!$B$2:$B$1939,1,FALSE)),"","End Use Study")</f>
        <v>End Use Study</v>
      </c>
      <c r="C3657" s="223" t="s">
        <v>3320</v>
      </c>
      <c r="D3657" s="8" t="s">
        <v>3315</v>
      </c>
      <c r="E3657" s="224">
        <f>140*50</f>
        <v>7000</v>
      </c>
      <c r="F3657" s="224"/>
      <c r="G3657" s="224"/>
      <c r="H3657" s="164"/>
      <c r="I3657" s="164"/>
      <c r="J3657" s="189"/>
    </row>
    <row r="3658" spans="1:10" hidden="1">
      <c r="A3658" s="193" t="s">
        <v>2866</v>
      </c>
      <c r="B3658" s="8" t="str">
        <f>IF(ISNA(VLOOKUP(CONCATENATE(A3658,C3658),EUS!$B$2:$B$1939,1,FALSE)),"","End Use Study")</f>
        <v>End Use Study</v>
      </c>
      <c r="C3658" s="223" t="s">
        <v>2868</v>
      </c>
      <c r="D3658" s="8" t="str">
        <f>IF(OR(ISNUMBER(SEARCH('[1]Lookup for use classification'!$B$1,C3658)),ISNUMBER(SEARCH('[1]Lookup for use classification'!$C$1,C3658)),ISNUMBER(SEARCH('[1]Lookup for use classification'!$D$1,C3658)),ISNUMBER(SEARCH('[1]Lookup for use classification'!$E$1,C3658))),'[1]Lookup for use classification'!$A$1,IF(ISNUMBER(SEARCH('[1]Lookup for use classification'!$B$2,C3658)),'[1]Lookup for use classification'!$A$2,IF(ISNUMBER(SEARCH('[1]Lookup for use classification'!$B$3,C3658)),'[1]Lookup for use classification'!$A$3,IF(OR(ISNUMBER(SEARCH('[1]Lookup for use classification'!$B$4,C3658)),ISNUMBER(SEARCH('[1]Lookup for use classification'!$C$4,C3658)),ISNUMBER(SEARCH('[1]Lookup for use classification'!$D$4,C3658)),ISNUMBER(SEARCH('[1]Lookup for use classification'!$E$4,C3658))),'[1]Lookup for use classification'!$A$4,IF(OR(ISNUMBER(SEARCH('[1]Lookup for use classification'!$B$5,C3658)),ISNUMBER(SEARCH('[1]Lookup for use classification'!$C$5,C3658)),ISNUMBER(SEARCH('[1]Lookup for use classification'!$D$5,C3658))),'[1]Lookup for use classification'!$A$5,IF(OR(ISNUMBER(SEARCH('[1]Lookup for use classification'!$B$7,C3658)),ISNUMBER(SEARCH('[1]Lookup for use classification'!$C$7,C3658)),ISNUMBER(SEARCH('[1]Lookup for use classification'!$D$7,C3658))),'[1]Lookup for use classification'!$A$7,IF(OR(ISNUMBER(SEARCH('[1]Lookup for use classification'!$B$9,C3658)),ISNUMBER(SEARCH('[1]Lookup for use classification'!$C$9,C3658)),ISNUMBER(SEARCH('[1]Lookup for use classification'!$D$9,C3658)),ISNUMBER(SEARCH('[1]Lookup for use classification'!$E$9,C3658)),ISNUMBER(SEARCH('[1]Lookup for use classification'!$F$9,C3658)),ISNUMBER(SEARCH('[1]Lookup for use classification'!$G$9,C3658)),ISNUMBER(SEARCH('[1]Lookup for use classification'!$H$9,C3658)),ISNUMBER(SEARCH('[1]Lookup for use classification'!$I$9,C3658)),ISNUMBER(SEARCH('[1]Lookup for use classification'!$J$9,C3658)),ISNUMBER(SEARCH('[1]Lookup for use classification'!$K$9,C3658))),'[1]Lookup for use classification'!$A$9,IF(OR(ISNUMBER(SEARCH('[1]Lookup for use classification'!$B$10,C3658)),ISNUMBER(SEARCH('[1]Lookup for use classification'!$C$10,C3658)),ISNUMBER(SEARCH('[1]Lookup for use classification'!$D$10,C3658)),ISNUMBER(SEARCH('[1]Lookup for use classification'!$E$10,C3658)),ISNUMBER(SEARCH('[1]Lookup for use classification'!$F$10,C3658)),ISNUMBER(SEARCH('[1]Lookup for use classification'!$G$10,C3658))),'[1]Lookup for use classification'!$A$10,IF(OR(ISNUMBER(SEARCH('[1]Lookup for use classification'!$B$11,C3658)),ISNUMBER(SEARCH('[1]Lookup for use classification'!$C$11,C3658))),'[1]Lookup for use classification'!$A$11,IF(OR(ISNUMBER(SEARCH('[1]Lookup for use classification'!$B$12,C3658)),ISNUMBER(SEARCH('[1]Lookup for use classification'!$C$12,C3658))),'[1]Lookup for use classification'!$A$12,IF(OR(ISNUMBER(SEARCH('[1]Lookup for use classification'!$B$13,C3658)),ISNUMBER(SEARCH('[1]Lookup for use classification'!$C$13,C3658)),ISNUMBER(SEARCH('[1]Lookup for use classification'!$D$13,C3658)),,ISNUMBER(SEARCH('[1]Lookup for use classification'!$C$13,C3658)),ISNUMBER(SEARCH('[1]Lookup for use classification'!$E$13,C3658))),'[1]Lookup for use classification'!$A$13,IF(OR(ISNUMBER(SEARCH('[1]Lookup for use classification'!$B$14,C3658)),ISNUMBER(SEARCH('[1]Lookup for use classification'!$C$14,C3658))),'[1]Lookup for use classification'!$A$14,"Other"))))))))))))</f>
        <v>Other</v>
      </c>
      <c r="E3658" s="224">
        <v>1250</v>
      </c>
      <c r="F3658" s="224"/>
      <c r="G3658" s="224"/>
      <c r="H3658" s="164"/>
      <c r="I3658" s="164"/>
      <c r="J3658" s="189"/>
    </row>
    <row r="3659" spans="1:10" hidden="1">
      <c r="A3659" s="193" t="s">
        <v>2866</v>
      </c>
      <c r="B3659" s="8" t="str">
        <f>IF(ISNA(VLOOKUP(CONCATENATE(A3659,C3659),EUS!$B$2:$B$1939,1,FALSE)),"","End Use Study")</f>
        <v>End Use Study</v>
      </c>
      <c r="C3659" s="221" t="s">
        <v>2869</v>
      </c>
      <c r="D3659" s="8" t="str">
        <f>IF(OR(ISNUMBER(SEARCH('[1]Lookup for use classification'!$B$1,C3659)),ISNUMBER(SEARCH('[1]Lookup for use classification'!$C$1,C3659)),ISNUMBER(SEARCH('[1]Lookup for use classification'!$D$1,C3659)),ISNUMBER(SEARCH('[1]Lookup for use classification'!$E$1,C3659))),'[1]Lookup for use classification'!$A$1,IF(ISNUMBER(SEARCH('[1]Lookup for use classification'!$B$2,C3659)),'[1]Lookup for use classification'!$A$2,IF(ISNUMBER(SEARCH('[1]Lookup for use classification'!$B$3,C3659)),'[1]Lookup for use classification'!$A$3,IF(OR(ISNUMBER(SEARCH('[1]Lookup for use classification'!$B$4,C3659)),ISNUMBER(SEARCH('[1]Lookup for use classification'!$C$4,C3659)),ISNUMBER(SEARCH('[1]Lookup for use classification'!$D$4,C3659)),ISNUMBER(SEARCH('[1]Lookup for use classification'!$E$4,C3659))),'[1]Lookup for use classification'!$A$4,IF(OR(ISNUMBER(SEARCH('[1]Lookup for use classification'!$B$5,C3659)),ISNUMBER(SEARCH('[1]Lookup for use classification'!$C$5,C3659)),ISNUMBER(SEARCH('[1]Lookup for use classification'!$D$5,C3659))),'[1]Lookup for use classification'!$A$5,IF(OR(ISNUMBER(SEARCH('[1]Lookup for use classification'!$B$7,C3659)),ISNUMBER(SEARCH('[1]Lookup for use classification'!$C$7,C3659)),ISNUMBER(SEARCH('[1]Lookup for use classification'!$D$7,C3659))),'[1]Lookup for use classification'!$A$7,IF(OR(ISNUMBER(SEARCH('[1]Lookup for use classification'!$B$9,C3659)),ISNUMBER(SEARCH('[1]Lookup for use classification'!$C$9,C3659)),ISNUMBER(SEARCH('[1]Lookup for use classification'!$D$9,C3659)),ISNUMBER(SEARCH('[1]Lookup for use classification'!$E$9,C3659)),ISNUMBER(SEARCH('[1]Lookup for use classification'!$F$9,C3659)),ISNUMBER(SEARCH('[1]Lookup for use classification'!$G$9,C3659)),ISNUMBER(SEARCH('[1]Lookup for use classification'!$H$9,C3659)),ISNUMBER(SEARCH('[1]Lookup for use classification'!$I$9,C3659)),ISNUMBER(SEARCH('[1]Lookup for use classification'!$J$9,C3659)),ISNUMBER(SEARCH('[1]Lookup for use classification'!$K$9,C3659))),'[1]Lookup for use classification'!$A$9,IF(OR(ISNUMBER(SEARCH('[1]Lookup for use classification'!$B$10,C3659)),ISNUMBER(SEARCH('[1]Lookup for use classification'!$C$10,C3659)),ISNUMBER(SEARCH('[1]Lookup for use classification'!$D$10,C3659)),ISNUMBER(SEARCH('[1]Lookup for use classification'!$E$10,C3659)),ISNUMBER(SEARCH('[1]Lookup for use classification'!$F$10,C3659)),ISNUMBER(SEARCH('[1]Lookup for use classification'!$G$10,C3659))),'[1]Lookup for use classification'!$A$10,IF(OR(ISNUMBER(SEARCH('[1]Lookup for use classification'!$B$11,C3659)),ISNUMBER(SEARCH('[1]Lookup for use classification'!$C$11,C3659))),'[1]Lookup for use classification'!$A$11,IF(OR(ISNUMBER(SEARCH('[1]Lookup for use classification'!$B$12,C3659)),ISNUMBER(SEARCH('[1]Lookup for use classification'!$C$12,C3659))),'[1]Lookup for use classification'!$A$12,IF(OR(ISNUMBER(SEARCH('[1]Lookup for use classification'!$B$13,C3659)),ISNUMBER(SEARCH('[1]Lookup for use classification'!$C$13,C3659)),ISNUMBER(SEARCH('[1]Lookup for use classification'!$D$13,C3659)),,ISNUMBER(SEARCH('[1]Lookup for use classification'!$C$13,C3659)),ISNUMBER(SEARCH('[1]Lookup for use classification'!$E$13,C3659))),'[1]Lookup for use classification'!$A$13,IF(OR(ISNUMBER(SEARCH('[1]Lookup for use classification'!$B$14,C3659)),ISNUMBER(SEARCH('[1]Lookup for use classification'!$C$14,C3659))),'[1]Lookup for use classification'!$A$14,"Other"))))))))))))</f>
        <v>Other</v>
      </c>
      <c r="E3659" s="222"/>
      <c r="F3659" s="222"/>
      <c r="G3659" s="222"/>
      <c r="H3659" s="164"/>
      <c r="I3659" s="164"/>
      <c r="J3659" s="189"/>
    </row>
    <row r="3660" spans="1:10" hidden="1">
      <c r="A3660" s="193" t="s">
        <v>2866</v>
      </c>
      <c r="B3660" s="8" t="str">
        <f>IF(ISNA(VLOOKUP(CONCATENATE(A3660,C3660),EUS!$B$2:$B$1939,1,FALSE)),"","End Use Study")</f>
        <v>End Use Study</v>
      </c>
      <c r="C3660" s="223" t="s">
        <v>2867</v>
      </c>
      <c r="D3660" s="8" t="str">
        <f>IF(OR(ISNUMBER(SEARCH('[1]Lookup for use classification'!$B$1,C3660)),ISNUMBER(SEARCH('[1]Lookup for use classification'!$C$1,C3660)),ISNUMBER(SEARCH('[1]Lookup for use classification'!$D$1,C3660)),ISNUMBER(SEARCH('[1]Lookup for use classification'!$E$1,C3660))),'[1]Lookup for use classification'!$A$1,IF(ISNUMBER(SEARCH('[1]Lookup for use classification'!$B$2,C3660)),'[1]Lookup for use classification'!$A$2,IF(ISNUMBER(SEARCH('[1]Lookup for use classification'!$B$3,C3660)),'[1]Lookup for use classification'!$A$3,IF(OR(ISNUMBER(SEARCH('[1]Lookup for use classification'!$B$4,C3660)),ISNUMBER(SEARCH('[1]Lookup for use classification'!$C$4,C3660)),ISNUMBER(SEARCH('[1]Lookup for use classification'!$D$4,C3660)),ISNUMBER(SEARCH('[1]Lookup for use classification'!$E$4,C3660))),'[1]Lookup for use classification'!$A$4,IF(OR(ISNUMBER(SEARCH('[1]Lookup for use classification'!$B$5,C3660)),ISNUMBER(SEARCH('[1]Lookup for use classification'!$C$5,C3660)),ISNUMBER(SEARCH('[1]Lookup for use classification'!$D$5,C3660))),'[1]Lookup for use classification'!$A$5,IF(OR(ISNUMBER(SEARCH('[1]Lookup for use classification'!$B$7,C3660)),ISNUMBER(SEARCH('[1]Lookup for use classification'!$C$7,C3660)),ISNUMBER(SEARCH('[1]Lookup for use classification'!$D$7,C3660))),'[1]Lookup for use classification'!$A$7,IF(OR(ISNUMBER(SEARCH('[1]Lookup for use classification'!$B$9,C3660)),ISNUMBER(SEARCH('[1]Lookup for use classification'!$C$9,C3660)),ISNUMBER(SEARCH('[1]Lookup for use classification'!$D$9,C3660)),ISNUMBER(SEARCH('[1]Lookup for use classification'!$E$9,C3660)),ISNUMBER(SEARCH('[1]Lookup for use classification'!$F$9,C3660)),ISNUMBER(SEARCH('[1]Lookup for use classification'!$G$9,C3660)),ISNUMBER(SEARCH('[1]Lookup for use classification'!$H$9,C3660)),ISNUMBER(SEARCH('[1]Lookup for use classification'!$I$9,C3660)),ISNUMBER(SEARCH('[1]Lookup for use classification'!$J$9,C3660)),ISNUMBER(SEARCH('[1]Lookup for use classification'!$K$9,C3660))),'[1]Lookup for use classification'!$A$9,IF(OR(ISNUMBER(SEARCH('[1]Lookup for use classification'!$B$10,C3660)),ISNUMBER(SEARCH('[1]Lookup for use classification'!$C$10,C3660)),ISNUMBER(SEARCH('[1]Lookup for use classification'!$D$10,C3660)),ISNUMBER(SEARCH('[1]Lookup for use classification'!$E$10,C3660)),ISNUMBER(SEARCH('[1]Lookup for use classification'!$F$10,C3660)),ISNUMBER(SEARCH('[1]Lookup for use classification'!$G$10,C3660))),'[1]Lookup for use classification'!$A$10,IF(OR(ISNUMBER(SEARCH('[1]Lookup for use classification'!$B$11,C3660)),ISNUMBER(SEARCH('[1]Lookup for use classification'!$C$11,C3660))),'[1]Lookup for use classification'!$A$11,IF(OR(ISNUMBER(SEARCH('[1]Lookup for use classification'!$B$12,C3660)),ISNUMBER(SEARCH('[1]Lookup for use classification'!$C$12,C3660))),'[1]Lookup for use classification'!$A$12,IF(OR(ISNUMBER(SEARCH('[1]Lookup for use classification'!$B$13,C3660)),ISNUMBER(SEARCH('[1]Lookup for use classification'!$C$13,C3660)),ISNUMBER(SEARCH('[1]Lookup for use classification'!$D$13,C3660)),,ISNUMBER(SEARCH('[1]Lookup for use classification'!$C$13,C3660)),ISNUMBER(SEARCH('[1]Lookup for use classification'!$E$13,C3660))),'[1]Lookup for use classification'!$A$13,IF(OR(ISNUMBER(SEARCH('[1]Lookup for use classification'!$B$14,C3660)),ISNUMBER(SEARCH('[1]Lookup for use classification'!$C$14,C3660))),'[1]Lookup for use classification'!$A$14,"Other"))))))))))))</f>
        <v>Other</v>
      </c>
      <c r="E3660" s="224"/>
      <c r="F3660" s="224"/>
      <c r="G3660" s="224"/>
      <c r="H3660" s="164"/>
      <c r="I3660" s="164"/>
      <c r="J3660" s="189"/>
    </row>
    <row r="3661" spans="1:10" hidden="1">
      <c r="A3661" s="193" t="s">
        <v>2866</v>
      </c>
      <c r="B3661" s="8" t="str">
        <f>IF(ISNA(VLOOKUP(CONCATENATE(A3661,C3661),EUS!$B$2:$B$1939,1,FALSE)),"","End Use Study")</f>
        <v>End Use Study</v>
      </c>
      <c r="C3661" s="223" t="s">
        <v>2870</v>
      </c>
      <c r="D3661" s="8" t="str">
        <f>IF(OR(ISNUMBER(SEARCH('[1]Lookup for use classification'!$B$1,C3661)),ISNUMBER(SEARCH('[1]Lookup for use classification'!$C$1,C3661)),ISNUMBER(SEARCH('[1]Lookup for use classification'!$D$1,C3661)),ISNUMBER(SEARCH('[1]Lookup for use classification'!$E$1,C3661))),'[1]Lookup for use classification'!$A$1,IF(ISNUMBER(SEARCH('[1]Lookup for use classification'!$B$2,C3661)),'[1]Lookup for use classification'!$A$2,IF(ISNUMBER(SEARCH('[1]Lookup for use classification'!$B$3,C3661)),'[1]Lookup for use classification'!$A$3,IF(OR(ISNUMBER(SEARCH('[1]Lookup for use classification'!$B$4,C3661)),ISNUMBER(SEARCH('[1]Lookup for use classification'!$C$4,C3661)),ISNUMBER(SEARCH('[1]Lookup for use classification'!$D$4,C3661)),ISNUMBER(SEARCH('[1]Lookup for use classification'!$E$4,C3661))),'[1]Lookup for use classification'!$A$4,IF(OR(ISNUMBER(SEARCH('[1]Lookup for use classification'!$B$5,C3661)),ISNUMBER(SEARCH('[1]Lookup for use classification'!$C$5,C3661)),ISNUMBER(SEARCH('[1]Lookup for use classification'!$D$5,C3661))),'[1]Lookup for use classification'!$A$5,IF(OR(ISNUMBER(SEARCH('[1]Lookup for use classification'!$B$7,C3661)),ISNUMBER(SEARCH('[1]Lookup for use classification'!$C$7,C3661)),ISNUMBER(SEARCH('[1]Lookup for use classification'!$D$7,C3661))),'[1]Lookup for use classification'!$A$7,IF(OR(ISNUMBER(SEARCH('[1]Lookup for use classification'!$B$9,C3661)),ISNUMBER(SEARCH('[1]Lookup for use classification'!$C$9,C3661)),ISNUMBER(SEARCH('[1]Lookup for use classification'!$D$9,C3661)),ISNUMBER(SEARCH('[1]Lookup for use classification'!$E$9,C3661)),ISNUMBER(SEARCH('[1]Lookup for use classification'!$F$9,C3661)),ISNUMBER(SEARCH('[1]Lookup for use classification'!$G$9,C3661)),ISNUMBER(SEARCH('[1]Lookup for use classification'!$H$9,C3661)),ISNUMBER(SEARCH('[1]Lookup for use classification'!$I$9,C3661)),ISNUMBER(SEARCH('[1]Lookup for use classification'!$J$9,C3661)),ISNUMBER(SEARCH('[1]Lookup for use classification'!$K$9,C3661))),'[1]Lookup for use classification'!$A$9,IF(OR(ISNUMBER(SEARCH('[1]Lookup for use classification'!$B$10,C3661)),ISNUMBER(SEARCH('[1]Lookup for use classification'!$C$10,C3661)),ISNUMBER(SEARCH('[1]Lookup for use classification'!$D$10,C3661)),ISNUMBER(SEARCH('[1]Lookup for use classification'!$E$10,C3661)),ISNUMBER(SEARCH('[1]Lookup for use classification'!$F$10,C3661)),ISNUMBER(SEARCH('[1]Lookup for use classification'!$G$10,C3661))),'[1]Lookup for use classification'!$A$10,IF(OR(ISNUMBER(SEARCH('[1]Lookup for use classification'!$B$11,C3661)),ISNUMBER(SEARCH('[1]Lookup for use classification'!$C$11,C3661))),'[1]Lookup for use classification'!$A$11,IF(OR(ISNUMBER(SEARCH('[1]Lookup for use classification'!$B$12,C3661)),ISNUMBER(SEARCH('[1]Lookup for use classification'!$C$12,C3661))),'[1]Lookup for use classification'!$A$12,IF(OR(ISNUMBER(SEARCH('[1]Lookup for use classification'!$B$13,C3661)),ISNUMBER(SEARCH('[1]Lookup for use classification'!$C$13,C3661)),ISNUMBER(SEARCH('[1]Lookup for use classification'!$D$13,C3661)),,ISNUMBER(SEARCH('[1]Lookup for use classification'!$C$13,C3661)),ISNUMBER(SEARCH('[1]Lookup for use classification'!$E$13,C3661))),'[1]Lookup for use classification'!$A$13,IF(OR(ISNUMBER(SEARCH('[1]Lookup for use classification'!$B$14,C3661)),ISNUMBER(SEARCH('[1]Lookup for use classification'!$C$14,C3661))),'[1]Lookup for use classification'!$A$14,"Other"))))))))))))</f>
        <v>Other</v>
      </c>
      <c r="E3661" s="224"/>
      <c r="F3661" s="224"/>
      <c r="G3661" s="224"/>
      <c r="H3661" s="164"/>
      <c r="I3661" s="164"/>
      <c r="J3661" s="189"/>
    </row>
    <row r="3662" spans="1:10" hidden="1">
      <c r="A3662" s="187" t="s">
        <v>1595</v>
      </c>
      <c r="B3662" s="167" t="s">
        <v>4456</v>
      </c>
      <c r="C3662" s="239" t="s">
        <v>1587</v>
      </c>
      <c r="D3662" s="6" t="str">
        <f>IF(OR(ISNUMBER(SEARCH('[1]Lookup for use classification'!$B$1,C3662)),ISNUMBER(SEARCH('[1]Lookup for use classification'!$C$1,C3662)),ISNUMBER(SEARCH('[1]Lookup for use classification'!$D$1,C3662)),ISNUMBER(SEARCH('[1]Lookup for use classification'!$E$1,C3662))),'[1]Lookup for use classification'!$A$1,IF(ISNUMBER(SEARCH('[1]Lookup for use classification'!$B$2,C3662)),'[1]Lookup for use classification'!$A$2,IF(ISNUMBER(SEARCH('[1]Lookup for use classification'!$B$3,C3662)),'[1]Lookup for use classification'!$A$3,IF(OR(ISNUMBER(SEARCH('[1]Lookup for use classification'!$B$4,C3662)),ISNUMBER(SEARCH('[1]Lookup for use classification'!$C$4,C3662)),ISNUMBER(SEARCH('[1]Lookup for use classification'!$D$4,C3662)),ISNUMBER(SEARCH('[1]Lookup for use classification'!$E$4,C3662))),'[1]Lookup for use classification'!$A$4,IF(OR(ISNUMBER(SEARCH('[1]Lookup for use classification'!$B$5,C3662)),ISNUMBER(SEARCH('[1]Lookup for use classification'!$C$5,C3662)),ISNUMBER(SEARCH('[1]Lookup for use classification'!$D$5,C3662))),'[1]Lookup for use classification'!$A$5,IF(OR(ISNUMBER(SEARCH('[1]Lookup for use classification'!$B$7,C3662)),ISNUMBER(SEARCH('[1]Lookup for use classification'!$C$7,C3662)),ISNUMBER(SEARCH('[1]Lookup for use classification'!$D$7,C3662))),'[1]Lookup for use classification'!$A$7,IF(OR(ISNUMBER(SEARCH('[1]Lookup for use classification'!$B$9,C3662)),ISNUMBER(SEARCH('[1]Lookup for use classification'!$C$9,C3662)),ISNUMBER(SEARCH('[1]Lookup for use classification'!$D$9,C3662)),ISNUMBER(SEARCH('[1]Lookup for use classification'!$E$9,C3662)),ISNUMBER(SEARCH('[1]Lookup for use classification'!$F$9,C3662)),ISNUMBER(SEARCH('[1]Lookup for use classification'!$G$9,C3662)),ISNUMBER(SEARCH('[1]Lookup for use classification'!$H$9,C3662)),ISNUMBER(SEARCH('[1]Lookup for use classification'!$I$9,C3662)),ISNUMBER(SEARCH('[1]Lookup for use classification'!$J$9,C3662)),ISNUMBER(SEARCH('[1]Lookup for use classification'!$K$9,C3662))),'[1]Lookup for use classification'!$A$9,IF(OR(ISNUMBER(SEARCH('[1]Lookup for use classification'!$B$10,C3662)),ISNUMBER(SEARCH('[1]Lookup for use classification'!$C$10,C3662)),ISNUMBER(SEARCH('[1]Lookup for use classification'!$D$10,C3662)),ISNUMBER(SEARCH('[1]Lookup for use classification'!$E$10,C3662)),ISNUMBER(SEARCH('[1]Lookup for use classification'!$F$10,C3662)),ISNUMBER(SEARCH('[1]Lookup for use classification'!$G$10,C3662))),'[1]Lookup for use classification'!$A$10,IF(OR(ISNUMBER(SEARCH('[1]Lookup for use classification'!$B$11,C3662)),ISNUMBER(SEARCH('[1]Lookup for use classification'!$C$11,C3662))),'[1]Lookup for use classification'!$A$11,IF(OR(ISNUMBER(SEARCH('[1]Lookup for use classification'!$B$12,C3662)),ISNUMBER(SEARCH('[1]Lookup for use classification'!$C$12,C3662))),'[1]Lookup for use classification'!$A$12,IF(OR(ISNUMBER(SEARCH('[1]Lookup for use classification'!$B$13,C3662)),ISNUMBER(SEARCH('[1]Lookup for use classification'!$C$13,C3662)),ISNUMBER(SEARCH('[1]Lookup for use classification'!$D$13,C3662)),,ISNUMBER(SEARCH('[1]Lookup for use classification'!$C$13,C3662)),ISNUMBER(SEARCH('[1]Lookup for use classification'!$E$13,C3662))),'[1]Lookup for use classification'!$A$13,IF(OR(ISNUMBER(SEARCH('[1]Lookup for use classification'!$B$14,C3662)),ISNUMBER(SEARCH('[1]Lookup for use classification'!$C$14,C3662))),'[1]Lookup for use classification'!$A$14,"Other"))))))))))))</f>
        <v>Education - K - 12</v>
      </c>
      <c r="E3662" s="240">
        <v>16904</v>
      </c>
      <c r="F3662" s="259"/>
      <c r="G3662" s="259"/>
    </row>
    <row r="3663" spans="1:10" hidden="1">
      <c r="A3663" s="193" t="s">
        <v>1595</v>
      </c>
      <c r="B3663" s="8" t="str">
        <f>IF(ISNA(VLOOKUP(CONCATENATE(A3663,C3663),ARIS!$A$1:$A$959,1,FALSE)),"","ARIS")</f>
        <v>ARIS</v>
      </c>
      <c r="C3663" s="223" t="s">
        <v>3528</v>
      </c>
      <c r="D3663" s="162" t="s">
        <v>3335</v>
      </c>
      <c r="E3663" s="224">
        <v>23204</v>
      </c>
      <c r="F3663" s="224"/>
      <c r="G3663" s="224"/>
      <c r="H3663" s="164">
        <v>9566.7626277372256</v>
      </c>
      <c r="I3663" s="164"/>
      <c r="J3663" s="165">
        <v>52322.654232983325</v>
      </c>
    </row>
    <row r="3664" spans="1:10" hidden="1">
      <c r="A3664" s="187" t="s">
        <v>1595</v>
      </c>
      <c r="B3664" s="167" t="s">
        <v>4456</v>
      </c>
      <c r="C3664" s="241" t="s">
        <v>1590</v>
      </c>
      <c r="D3664" s="6" t="str">
        <f>IF(OR(ISNUMBER(SEARCH('[1]Lookup for use classification'!$B$1,C3664)),ISNUMBER(SEARCH('[1]Lookup for use classification'!$C$1,C3664)),ISNUMBER(SEARCH('[1]Lookup for use classification'!$D$1,C3664)),ISNUMBER(SEARCH('[1]Lookup for use classification'!$E$1,C3664))),'[1]Lookup for use classification'!$A$1,IF(ISNUMBER(SEARCH('[1]Lookup for use classification'!$B$2,C3664)),'[1]Lookup for use classification'!$A$2,IF(ISNUMBER(SEARCH('[1]Lookup for use classification'!$B$3,C3664)),'[1]Lookup for use classification'!$A$3,IF(OR(ISNUMBER(SEARCH('[1]Lookup for use classification'!$B$4,C3664)),ISNUMBER(SEARCH('[1]Lookup for use classification'!$C$4,C3664)),ISNUMBER(SEARCH('[1]Lookup for use classification'!$D$4,C3664)),ISNUMBER(SEARCH('[1]Lookup for use classification'!$E$4,C3664))),'[1]Lookup for use classification'!$A$4,IF(OR(ISNUMBER(SEARCH('[1]Lookup for use classification'!$B$5,C3664)),ISNUMBER(SEARCH('[1]Lookup for use classification'!$C$5,C3664)),ISNUMBER(SEARCH('[1]Lookup for use classification'!$D$5,C3664))),'[1]Lookup for use classification'!$A$5,IF(OR(ISNUMBER(SEARCH('[1]Lookup for use classification'!$B$7,C3664)),ISNUMBER(SEARCH('[1]Lookup for use classification'!$C$7,C3664)),ISNUMBER(SEARCH('[1]Lookup for use classification'!$D$7,C3664))),'[1]Lookup for use classification'!$A$7,IF(OR(ISNUMBER(SEARCH('[1]Lookup for use classification'!$B$9,C3664)),ISNUMBER(SEARCH('[1]Lookup for use classification'!$C$9,C3664)),ISNUMBER(SEARCH('[1]Lookup for use classification'!$D$9,C3664)),ISNUMBER(SEARCH('[1]Lookup for use classification'!$E$9,C3664)),ISNUMBER(SEARCH('[1]Lookup for use classification'!$F$9,C3664)),ISNUMBER(SEARCH('[1]Lookup for use classification'!$G$9,C3664)),ISNUMBER(SEARCH('[1]Lookup for use classification'!$H$9,C3664)),ISNUMBER(SEARCH('[1]Lookup for use classification'!$I$9,C3664)),ISNUMBER(SEARCH('[1]Lookup for use classification'!$J$9,C3664)),ISNUMBER(SEARCH('[1]Lookup for use classification'!$K$9,C3664))),'[1]Lookup for use classification'!$A$9,IF(OR(ISNUMBER(SEARCH('[1]Lookup for use classification'!$B$10,C3664)),ISNUMBER(SEARCH('[1]Lookup for use classification'!$C$10,C3664)),ISNUMBER(SEARCH('[1]Lookup for use classification'!$D$10,C3664)),ISNUMBER(SEARCH('[1]Lookup for use classification'!$E$10,C3664)),ISNUMBER(SEARCH('[1]Lookup for use classification'!$F$10,C3664)),ISNUMBER(SEARCH('[1]Lookup for use classification'!$G$10,C3664))),'[1]Lookup for use classification'!$A$10,IF(OR(ISNUMBER(SEARCH('[1]Lookup for use classification'!$B$11,C3664)),ISNUMBER(SEARCH('[1]Lookup for use classification'!$C$11,C3664))),'[1]Lookup for use classification'!$A$11,IF(OR(ISNUMBER(SEARCH('[1]Lookup for use classification'!$B$12,C3664)),ISNUMBER(SEARCH('[1]Lookup for use classification'!$C$12,C3664))),'[1]Lookup for use classification'!$A$12,IF(OR(ISNUMBER(SEARCH('[1]Lookup for use classification'!$B$13,C3664)),ISNUMBER(SEARCH('[1]Lookup for use classification'!$C$13,C3664)),ISNUMBER(SEARCH('[1]Lookup for use classification'!$D$13,C3664)),,ISNUMBER(SEARCH('[1]Lookup for use classification'!$C$13,C3664)),ISNUMBER(SEARCH('[1]Lookup for use classification'!$E$13,C3664))),'[1]Lookup for use classification'!$A$13,IF(OR(ISNUMBER(SEARCH('[1]Lookup for use classification'!$B$14,C3664)),ISNUMBER(SEARCH('[1]Lookup for use classification'!$C$14,C3664))),'[1]Lookup for use classification'!$A$14,"Other"))))))))))))</f>
        <v>Education - K - 12</v>
      </c>
      <c r="E3664" s="264"/>
      <c r="F3664" s="265"/>
      <c r="G3664" s="265"/>
    </row>
    <row r="3665" spans="1:12" hidden="1">
      <c r="A3665" s="187" t="s">
        <v>1595</v>
      </c>
      <c r="B3665" s="167" t="s">
        <v>4456</v>
      </c>
      <c r="C3665" s="239" t="s">
        <v>147</v>
      </c>
      <c r="D3665" s="6" t="str">
        <f>IF(OR(ISNUMBER(SEARCH('[1]Lookup for use classification'!$B$1,C3665)),ISNUMBER(SEARCH('[1]Lookup for use classification'!$C$1,C3665)),ISNUMBER(SEARCH('[1]Lookup for use classification'!$D$1,C3665)),ISNUMBER(SEARCH('[1]Lookup for use classification'!$E$1,C3665))),'[1]Lookup for use classification'!$A$1,IF(ISNUMBER(SEARCH('[1]Lookup for use classification'!$B$2,C3665)),'[1]Lookup for use classification'!$A$2,IF(ISNUMBER(SEARCH('[1]Lookup for use classification'!$B$3,C3665)),'[1]Lookup for use classification'!$A$3,IF(OR(ISNUMBER(SEARCH('[1]Lookup for use classification'!$B$4,C3665)),ISNUMBER(SEARCH('[1]Lookup for use classification'!$C$4,C3665)),ISNUMBER(SEARCH('[1]Lookup for use classification'!$D$4,C3665)),ISNUMBER(SEARCH('[1]Lookup for use classification'!$E$4,C3665))),'[1]Lookup for use classification'!$A$4,IF(OR(ISNUMBER(SEARCH('[1]Lookup for use classification'!$B$5,C3665)),ISNUMBER(SEARCH('[1]Lookup for use classification'!$C$5,C3665)),ISNUMBER(SEARCH('[1]Lookup for use classification'!$D$5,C3665))),'[1]Lookup for use classification'!$A$5,IF(OR(ISNUMBER(SEARCH('[1]Lookup for use classification'!$B$7,C3665)),ISNUMBER(SEARCH('[1]Lookup for use classification'!$C$7,C3665)),ISNUMBER(SEARCH('[1]Lookup for use classification'!$D$7,C3665))),'[1]Lookup for use classification'!$A$7,IF(OR(ISNUMBER(SEARCH('[1]Lookup for use classification'!$B$9,C3665)),ISNUMBER(SEARCH('[1]Lookup for use classification'!$C$9,C3665)),ISNUMBER(SEARCH('[1]Lookup for use classification'!$D$9,C3665)),ISNUMBER(SEARCH('[1]Lookup for use classification'!$E$9,C3665)),ISNUMBER(SEARCH('[1]Lookup for use classification'!$F$9,C3665)),ISNUMBER(SEARCH('[1]Lookup for use classification'!$G$9,C3665)),ISNUMBER(SEARCH('[1]Lookup for use classification'!$H$9,C3665)),ISNUMBER(SEARCH('[1]Lookup for use classification'!$I$9,C3665)),ISNUMBER(SEARCH('[1]Lookup for use classification'!$J$9,C3665)),ISNUMBER(SEARCH('[1]Lookup for use classification'!$K$9,C3665))),'[1]Lookup for use classification'!$A$9,IF(OR(ISNUMBER(SEARCH('[1]Lookup for use classification'!$B$10,C3665)),ISNUMBER(SEARCH('[1]Lookup for use classification'!$C$10,C3665)),ISNUMBER(SEARCH('[1]Lookup for use classification'!$D$10,C3665)),ISNUMBER(SEARCH('[1]Lookup for use classification'!$E$10,C3665)),ISNUMBER(SEARCH('[1]Lookup for use classification'!$F$10,C3665)),ISNUMBER(SEARCH('[1]Lookup for use classification'!$G$10,C3665))),'[1]Lookup for use classification'!$A$10,IF(OR(ISNUMBER(SEARCH('[1]Lookup for use classification'!$B$11,C3665)),ISNUMBER(SEARCH('[1]Lookup for use classification'!$C$11,C3665))),'[1]Lookup for use classification'!$A$11,IF(OR(ISNUMBER(SEARCH('[1]Lookup for use classification'!$B$12,C3665)),ISNUMBER(SEARCH('[1]Lookup for use classification'!$C$12,C3665))),'[1]Lookup for use classification'!$A$12,IF(OR(ISNUMBER(SEARCH('[1]Lookup for use classification'!$B$13,C3665)),ISNUMBER(SEARCH('[1]Lookup for use classification'!$C$13,C3665)),ISNUMBER(SEARCH('[1]Lookup for use classification'!$D$13,C3665)),,ISNUMBER(SEARCH('[1]Lookup for use classification'!$C$13,C3665)),ISNUMBER(SEARCH('[1]Lookup for use classification'!$E$13,C3665))),'[1]Lookup for use classification'!$A$13,IF(OR(ISNUMBER(SEARCH('[1]Lookup for use classification'!$B$14,C3665)),ISNUMBER(SEARCH('[1]Lookup for use classification'!$C$14,C3665))),'[1]Lookup for use classification'!$A$14,"Other"))))))))))))</f>
        <v>Health Care - Hospitals</v>
      </c>
      <c r="E3665" s="240">
        <v>4413</v>
      </c>
      <c r="F3665" s="259"/>
      <c r="G3665" s="265"/>
    </row>
    <row r="3666" spans="1:12" hidden="1">
      <c r="A3666" s="187" t="s">
        <v>1595</v>
      </c>
      <c r="B3666" s="167" t="s">
        <v>4456</v>
      </c>
      <c r="C3666" s="239" t="s">
        <v>1594</v>
      </c>
      <c r="D3666" s="6" t="str">
        <f>IF(OR(ISNUMBER(SEARCH('[1]Lookup for use classification'!$B$1,C3666)),ISNUMBER(SEARCH('[1]Lookup for use classification'!$C$1,C3666)),ISNUMBER(SEARCH('[1]Lookup for use classification'!$D$1,C3666)),ISNUMBER(SEARCH('[1]Lookup for use classification'!$E$1,C3666))),'[1]Lookup for use classification'!$A$1,IF(ISNUMBER(SEARCH('[1]Lookup for use classification'!$B$2,C3666)),'[1]Lookup for use classification'!$A$2,IF(ISNUMBER(SEARCH('[1]Lookup for use classification'!$B$3,C3666)),'[1]Lookup for use classification'!$A$3,IF(OR(ISNUMBER(SEARCH('[1]Lookup for use classification'!$B$4,C3666)),ISNUMBER(SEARCH('[1]Lookup for use classification'!$C$4,C3666)),ISNUMBER(SEARCH('[1]Lookup for use classification'!$D$4,C3666)),ISNUMBER(SEARCH('[1]Lookup for use classification'!$E$4,C3666))),'[1]Lookup for use classification'!$A$4,IF(OR(ISNUMBER(SEARCH('[1]Lookup for use classification'!$B$5,C3666)),ISNUMBER(SEARCH('[1]Lookup for use classification'!$C$5,C3666)),ISNUMBER(SEARCH('[1]Lookup for use classification'!$D$5,C3666))),'[1]Lookup for use classification'!$A$5,IF(OR(ISNUMBER(SEARCH('[1]Lookup for use classification'!$B$7,C3666)),ISNUMBER(SEARCH('[1]Lookup for use classification'!$C$7,C3666)),ISNUMBER(SEARCH('[1]Lookup for use classification'!$D$7,C3666))),'[1]Lookup for use classification'!$A$7,IF(OR(ISNUMBER(SEARCH('[1]Lookup for use classification'!$B$9,C3666)),ISNUMBER(SEARCH('[1]Lookup for use classification'!$C$9,C3666)),ISNUMBER(SEARCH('[1]Lookup for use classification'!$D$9,C3666)),ISNUMBER(SEARCH('[1]Lookup for use classification'!$E$9,C3666)),ISNUMBER(SEARCH('[1]Lookup for use classification'!$F$9,C3666)),ISNUMBER(SEARCH('[1]Lookup for use classification'!$G$9,C3666)),ISNUMBER(SEARCH('[1]Lookup for use classification'!$H$9,C3666)),ISNUMBER(SEARCH('[1]Lookup for use classification'!$I$9,C3666)),ISNUMBER(SEARCH('[1]Lookup for use classification'!$J$9,C3666)),ISNUMBER(SEARCH('[1]Lookup for use classification'!$K$9,C3666))),'[1]Lookup for use classification'!$A$9,IF(OR(ISNUMBER(SEARCH('[1]Lookup for use classification'!$B$10,C3666)),ISNUMBER(SEARCH('[1]Lookup for use classification'!$C$10,C3666)),ISNUMBER(SEARCH('[1]Lookup for use classification'!$D$10,C3666)),ISNUMBER(SEARCH('[1]Lookup for use classification'!$E$10,C3666)),ISNUMBER(SEARCH('[1]Lookup for use classification'!$F$10,C3666)),ISNUMBER(SEARCH('[1]Lookup for use classification'!$G$10,C3666))),'[1]Lookup for use classification'!$A$10,IF(OR(ISNUMBER(SEARCH('[1]Lookup for use classification'!$B$11,C3666)),ISNUMBER(SEARCH('[1]Lookup for use classification'!$C$11,C3666))),'[1]Lookup for use classification'!$A$11,IF(OR(ISNUMBER(SEARCH('[1]Lookup for use classification'!$B$12,C3666)),ISNUMBER(SEARCH('[1]Lookup for use classification'!$C$12,C3666))),'[1]Lookup for use classification'!$A$12,IF(OR(ISNUMBER(SEARCH('[1]Lookup for use classification'!$B$13,C3666)),ISNUMBER(SEARCH('[1]Lookup for use classification'!$C$13,C3666)),ISNUMBER(SEARCH('[1]Lookup for use classification'!$D$13,C3666)),,ISNUMBER(SEARCH('[1]Lookup for use classification'!$C$13,C3666)),ISNUMBER(SEARCH('[1]Lookup for use classification'!$E$13,C3666))),'[1]Lookup for use classification'!$A$13,IF(OR(ISNUMBER(SEARCH('[1]Lookup for use classification'!$B$14,C3666)),ISNUMBER(SEARCH('[1]Lookup for use classification'!$C$14,C3666))),'[1]Lookup for use classification'!$A$14,"Other"))))))))))))</f>
        <v>Office</v>
      </c>
      <c r="E3666" s="240">
        <v>10000</v>
      </c>
      <c r="F3666" s="259"/>
      <c r="G3666" s="259"/>
    </row>
    <row r="3667" spans="1:12" hidden="1">
      <c r="A3667" s="187" t="s">
        <v>1595</v>
      </c>
      <c r="B3667" s="167" t="s">
        <v>4456</v>
      </c>
      <c r="C3667" s="239" t="s">
        <v>1582</v>
      </c>
      <c r="D3667" s="6" t="str">
        <f>IF(OR(ISNUMBER(SEARCH('[1]Lookup for use classification'!$B$1,C3667)),ISNUMBER(SEARCH('[1]Lookup for use classification'!$C$1,C3667)),ISNUMBER(SEARCH('[1]Lookup for use classification'!$D$1,C3667)),ISNUMBER(SEARCH('[1]Lookup for use classification'!$E$1,C3667))),'[1]Lookup for use classification'!$A$1,IF(ISNUMBER(SEARCH('[1]Lookup for use classification'!$B$2,C3667)),'[1]Lookup for use classification'!$A$2,IF(ISNUMBER(SEARCH('[1]Lookup for use classification'!$B$3,C3667)),'[1]Lookup for use classification'!$A$3,IF(OR(ISNUMBER(SEARCH('[1]Lookup for use classification'!$B$4,C3667)),ISNUMBER(SEARCH('[1]Lookup for use classification'!$C$4,C3667)),ISNUMBER(SEARCH('[1]Lookup for use classification'!$D$4,C3667)),ISNUMBER(SEARCH('[1]Lookup for use classification'!$E$4,C3667))),'[1]Lookup for use classification'!$A$4,IF(OR(ISNUMBER(SEARCH('[1]Lookup for use classification'!$B$5,C3667)),ISNUMBER(SEARCH('[1]Lookup for use classification'!$C$5,C3667)),ISNUMBER(SEARCH('[1]Lookup for use classification'!$D$5,C3667))),'[1]Lookup for use classification'!$A$5,IF(OR(ISNUMBER(SEARCH('[1]Lookup for use classification'!$B$7,C3667)),ISNUMBER(SEARCH('[1]Lookup for use classification'!$C$7,C3667)),ISNUMBER(SEARCH('[1]Lookup for use classification'!$D$7,C3667))),'[1]Lookup for use classification'!$A$7,IF(OR(ISNUMBER(SEARCH('[1]Lookup for use classification'!$B$9,C3667)),ISNUMBER(SEARCH('[1]Lookup for use classification'!$C$9,C3667)),ISNUMBER(SEARCH('[1]Lookup for use classification'!$D$9,C3667)),ISNUMBER(SEARCH('[1]Lookup for use classification'!$E$9,C3667)),ISNUMBER(SEARCH('[1]Lookup for use classification'!$F$9,C3667)),ISNUMBER(SEARCH('[1]Lookup for use classification'!$G$9,C3667)),ISNUMBER(SEARCH('[1]Lookup for use classification'!$H$9,C3667)),ISNUMBER(SEARCH('[1]Lookup for use classification'!$I$9,C3667)),ISNUMBER(SEARCH('[1]Lookup for use classification'!$J$9,C3667)),ISNUMBER(SEARCH('[1]Lookup for use classification'!$K$9,C3667))),'[1]Lookup for use classification'!$A$9,IF(OR(ISNUMBER(SEARCH('[1]Lookup for use classification'!$B$10,C3667)),ISNUMBER(SEARCH('[1]Lookup for use classification'!$C$10,C3667)),ISNUMBER(SEARCH('[1]Lookup for use classification'!$D$10,C3667)),ISNUMBER(SEARCH('[1]Lookup for use classification'!$E$10,C3667)),ISNUMBER(SEARCH('[1]Lookup for use classification'!$F$10,C3667)),ISNUMBER(SEARCH('[1]Lookup for use classification'!$G$10,C3667))),'[1]Lookup for use classification'!$A$10,IF(OR(ISNUMBER(SEARCH('[1]Lookup for use classification'!$B$11,C3667)),ISNUMBER(SEARCH('[1]Lookup for use classification'!$C$11,C3667))),'[1]Lookup for use classification'!$A$11,IF(OR(ISNUMBER(SEARCH('[1]Lookup for use classification'!$B$12,C3667)),ISNUMBER(SEARCH('[1]Lookup for use classification'!$C$12,C3667))),'[1]Lookup for use classification'!$A$12,IF(OR(ISNUMBER(SEARCH('[1]Lookup for use classification'!$B$13,C3667)),ISNUMBER(SEARCH('[1]Lookup for use classification'!$C$13,C3667)),ISNUMBER(SEARCH('[1]Lookup for use classification'!$D$13,C3667)),,ISNUMBER(SEARCH('[1]Lookup for use classification'!$C$13,C3667)),ISNUMBER(SEARCH('[1]Lookup for use classification'!$E$13,C3667))),'[1]Lookup for use classification'!$A$13,IF(OR(ISNUMBER(SEARCH('[1]Lookup for use classification'!$B$14,C3667)),ISNUMBER(SEARCH('[1]Lookup for use classification'!$C$14,C3667))),'[1]Lookup for use classification'!$A$14,"Other"))))))))))))</f>
        <v>Office</v>
      </c>
      <c r="E3667" s="240"/>
      <c r="F3667" s="239"/>
      <c r="G3667" s="239"/>
    </row>
    <row r="3668" spans="1:12" hidden="1">
      <c r="A3668" s="187" t="s">
        <v>1595</v>
      </c>
      <c r="B3668" s="167" t="s">
        <v>4456</v>
      </c>
      <c r="C3668" s="239" t="s">
        <v>37</v>
      </c>
      <c r="D3668" s="6" t="str">
        <f>IF(OR(ISNUMBER(SEARCH('[1]Lookup for use classification'!$B$1,C3668)),ISNUMBER(SEARCH('[1]Lookup for use classification'!$C$1,C3668)),ISNUMBER(SEARCH('[1]Lookup for use classification'!$D$1,C3668)),ISNUMBER(SEARCH('[1]Lookup for use classification'!$E$1,C3668))),'[1]Lookup for use classification'!$A$1,IF(ISNUMBER(SEARCH('[1]Lookup for use classification'!$B$2,C3668)),'[1]Lookup for use classification'!$A$2,IF(ISNUMBER(SEARCH('[1]Lookup for use classification'!$B$3,C3668)),'[1]Lookup for use classification'!$A$3,IF(OR(ISNUMBER(SEARCH('[1]Lookup for use classification'!$B$4,C3668)),ISNUMBER(SEARCH('[1]Lookup for use classification'!$C$4,C3668)),ISNUMBER(SEARCH('[1]Lookup for use classification'!$D$4,C3668)),ISNUMBER(SEARCH('[1]Lookup for use classification'!$E$4,C3668))),'[1]Lookup for use classification'!$A$4,IF(OR(ISNUMBER(SEARCH('[1]Lookup for use classification'!$B$5,C3668)),ISNUMBER(SEARCH('[1]Lookup for use classification'!$C$5,C3668)),ISNUMBER(SEARCH('[1]Lookup for use classification'!$D$5,C3668))),'[1]Lookup for use classification'!$A$5,IF(OR(ISNUMBER(SEARCH('[1]Lookup for use classification'!$B$7,C3668)),ISNUMBER(SEARCH('[1]Lookup for use classification'!$C$7,C3668)),ISNUMBER(SEARCH('[1]Lookup for use classification'!$D$7,C3668))),'[1]Lookup for use classification'!$A$7,IF(OR(ISNUMBER(SEARCH('[1]Lookup for use classification'!$B$9,C3668)),ISNUMBER(SEARCH('[1]Lookup for use classification'!$C$9,C3668)),ISNUMBER(SEARCH('[1]Lookup for use classification'!$D$9,C3668)),ISNUMBER(SEARCH('[1]Lookup for use classification'!$E$9,C3668)),ISNUMBER(SEARCH('[1]Lookup for use classification'!$F$9,C3668)),ISNUMBER(SEARCH('[1]Lookup for use classification'!$G$9,C3668)),ISNUMBER(SEARCH('[1]Lookup for use classification'!$H$9,C3668)),ISNUMBER(SEARCH('[1]Lookup for use classification'!$I$9,C3668)),ISNUMBER(SEARCH('[1]Lookup for use classification'!$J$9,C3668)),ISNUMBER(SEARCH('[1]Lookup for use classification'!$K$9,C3668))),'[1]Lookup for use classification'!$A$9,IF(OR(ISNUMBER(SEARCH('[1]Lookup for use classification'!$B$10,C3668)),ISNUMBER(SEARCH('[1]Lookup for use classification'!$C$10,C3668)),ISNUMBER(SEARCH('[1]Lookup for use classification'!$D$10,C3668)),ISNUMBER(SEARCH('[1]Lookup for use classification'!$E$10,C3668)),ISNUMBER(SEARCH('[1]Lookup for use classification'!$F$10,C3668)),ISNUMBER(SEARCH('[1]Lookup for use classification'!$G$10,C3668))),'[1]Lookup for use classification'!$A$10,IF(OR(ISNUMBER(SEARCH('[1]Lookup for use classification'!$B$11,C3668)),ISNUMBER(SEARCH('[1]Lookup for use classification'!$C$11,C3668))),'[1]Lookup for use classification'!$A$11,IF(OR(ISNUMBER(SEARCH('[1]Lookup for use classification'!$B$12,C3668)),ISNUMBER(SEARCH('[1]Lookup for use classification'!$C$12,C3668))),'[1]Lookup for use classification'!$A$12,IF(OR(ISNUMBER(SEARCH('[1]Lookup for use classification'!$B$13,C3668)),ISNUMBER(SEARCH('[1]Lookup for use classification'!$C$13,C3668)),ISNUMBER(SEARCH('[1]Lookup for use classification'!$D$13,C3668)),,ISNUMBER(SEARCH('[1]Lookup for use classification'!$C$13,C3668)),ISNUMBER(SEARCH('[1]Lookup for use classification'!$E$13,C3668))),'[1]Lookup for use classification'!$A$13,IF(OR(ISNUMBER(SEARCH('[1]Lookup for use classification'!$B$14,C3668)),ISNUMBER(SEARCH('[1]Lookup for use classification'!$C$14,C3668))),'[1]Lookup for use classification'!$A$14,"Other"))))))))))))</f>
        <v>Office</v>
      </c>
      <c r="E3668" s="240"/>
      <c r="F3668" s="259"/>
      <c r="G3668" s="259"/>
    </row>
    <row r="3669" spans="1:12" hidden="1">
      <c r="A3669" s="187" t="s">
        <v>1595</v>
      </c>
      <c r="B3669" s="167" t="s">
        <v>4456</v>
      </c>
      <c r="C3669" s="239" t="s">
        <v>1586</v>
      </c>
      <c r="D3669" s="6" t="str">
        <f>IF(OR(ISNUMBER(SEARCH('[1]Lookup for use classification'!$B$1,C3669)),ISNUMBER(SEARCH('[1]Lookup for use classification'!$C$1,C3669)),ISNUMBER(SEARCH('[1]Lookup for use classification'!$D$1,C3669)),ISNUMBER(SEARCH('[1]Lookup for use classification'!$E$1,C3669))),'[1]Lookup for use classification'!$A$1,IF(ISNUMBER(SEARCH('[1]Lookup for use classification'!$B$2,C3669)),'[1]Lookup for use classification'!$A$2,IF(ISNUMBER(SEARCH('[1]Lookup for use classification'!$B$3,C3669)),'[1]Lookup for use classification'!$A$3,IF(OR(ISNUMBER(SEARCH('[1]Lookup for use classification'!$B$4,C3669)),ISNUMBER(SEARCH('[1]Lookup for use classification'!$C$4,C3669)),ISNUMBER(SEARCH('[1]Lookup for use classification'!$D$4,C3669)),ISNUMBER(SEARCH('[1]Lookup for use classification'!$E$4,C3669))),'[1]Lookup for use classification'!$A$4,IF(OR(ISNUMBER(SEARCH('[1]Lookup for use classification'!$B$5,C3669)),ISNUMBER(SEARCH('[1]Lookup for use classification'!$C$5,C3669)),ISNUMBER(SEARCH('[1]Lookup for use classification'!$D$5,C3669))),'[1]Lookup for use classification'!$A$5,IF(OR(ISNUMBER(SEARCH('[1]Lookup for use classification'!$B$7,C3669)),ISNUMBER(SEARCH('[1]Lookup for use classification'!$C$7,C3669)),ISNUMBER(SEARCH('[1]Lookup for use classification'!$D$7,C3669))),'[1]Lookup for use classification'!$A$7,IF(OR(ISNUMBER(SEARCH('[1]Lookup for use classification'!$B$9,C3669)),ISNUMBER(SEARCH('[1]Lookup for use classification'!$C$9,C3669)),ISNUMBER(SEARCH('[1]Lookup for use classification'!$D$9,C3669)),ISNUMBER(SEARCH('[1]Lookup for use classification'!$E$9,C3669)),ISNUMBER(SEARCH('[1]Lookup for use classification'!$F$9,C3669)),ISNUMBER(SEARCH('[1]Lookup for use classification'!$G$9,C3669)),ISNUMBER(SEARCH('[1]Lookup for use classification'!$H$9,C3669)),ISNUMBER(SEARCH('[1]Lookup for use classification'!$I$9,C3669)),ISNUMBER(SEARCH('[1]Lookup for use classification'!$J$9,C3669)),ISNUMBER(SEARCH('[1]Lookup for use classification'!$K$9,C3669))),'[1]Lookup for use classification'!$A$9,IF(OR(ISNUMBER(SEARCH('[1]Lookup for use classification'!$B$10,C3669)),ISNUMBER(SEARCH('[1]Lookup for use classification'!$C$10,C3669)),ISNUMBER(SEARCH('[1]Lookup for use classification'!$D$10,C3669)),ISNUMBER(SEARCH('[1]Lookup for use classification'!$E$10,C3669)),ISNUMBER(SEARCH('[1]Lookup for use classification'!$F$10,C3669)),ISNUMBER(SEARCH('[1]Lookup for use classification'!$G$10,C3669))),'[1]Lookup for use classification'!$A$10,IF(OR(ISNUMBER(SEARCH('[1]Lookup for use classification'!$B$11,C3669)),ISNUMBER(SEARCH('[1]Lookup for use classification'!$C$11,C3669))),'[1]Lookup for use classification'!$A$11,IF(OR(ISNUMBER(SEARCH('[1]Lookup for use classification'!$B$12,C3669)),ISNUMBER(SEARCH('[1]Lookup for use classification'!$C$12,C3669))),'[1]Lookup for use classification'!$A$12,IF(OR(ISNUMBER(SEARCH('[1]Lookup for use classification'!$B$13,C3669)),ISNUMBER(SEARCH('[1]Lookup for use classification'!$C$13,C3669)),ISNUMBER(SEARCH('[1]Lookup for use classification'!$D$13,C3669)),,ISNUMBER(SEARCH('[1]Lookup for use classification'!$C$13,C3669)),ISNUMBER(SEARCH('[1]Lookup for use classification'!$E$13,C3669))),'[1]Lookup for use classification'!$A$13,IF(OR(ISNUMBER(SEARCH('[1]Lookup for use classification'!$B$14,C3669)),ISNUMBER(SEARCH('[1]Lookup for use classification'!$C$14,C3669))),'[1]Lookup for use classification'!$A$14,"Other"))))))))))))</f>
        <v>Other</v>
      </c>
      <c r="E3669" s="240">
        <v>800</v>
      </c>
      <c r="F3669" s="259"/>
      <c r="G3669" s="259"/>
    </row>
    <row r="3670" spans="1:12" hidden="1">
      <c r="A3670" s="134" t="s">
        <v>1595</v>
      </c>
      <c r="B3670" s="8" t="str">
        <f>IF(ISNA(VLOOKUP(CONCATENATE(A3670,C3670),EUS!$B$2:$B$1939,1,FALSE)),"","End Use Study")</f>
        <v>End Use Study</v>
      </c>
      <c r="C3670" s="14" t="s">
        <v>2743</v>
      </c>
      <c r="D3670" s="8" t="str">
        <f>IF(OR(ISNUMBER(SEARCH('[1]Lookup for use classification'!$B$1,C3670)),ISNUMBER(SEARCH('[1]Lookup for use classification'!$C$1,C3670)),ISNUMBER(SEARCH('[1]Lookup for use classification'!$D$1,C3670)),ISNUMBER(SEARCH('[1]Lookup for use classification'!$E$1,C3670))),'[1]Lookup for use classification'!$A$1,IF(ISNUMBER(SEARCH('[1]Lookup for use classification'!$B$2,C3670)),'[1]Lookup for use classification'!$A$2,IF(ISNUMBER(SEARCH('[1]Lookup for use classification'!$B$3,C3670)),'[1]Lookup for use classification'!$A$3,IF(OR(ISNUMBER(SEARCH('[1]Lookup for use classification'!$B$4,C3670)),ISNUMBER(SEARCH('[1]Lookup for use classification'!$C$4,C3670)),ISNUMBER(SEARCH('[1]Lookup for use classification'!$D$4,C3670)),ISNUMBER(SEARCH('[1]Lookup for use classification'!$E$4,C3670))),'[1]Lookup for use classification'!$A$4,IF(OR(ISNUMBER(SEARCH('[1]Lookup for use classification'!$B$5,C3670)),ISNUMBER(SEARCH('[1]Lookup for use classification'!$C$5,C3670)),ISNUMBER(SEARCH('[1]Lookup for use classification'!$D$5,C3670))),'[1]Lookup for use classification'!$A$5,IF(OR(ISNUMBER(SEARCH('[1]Lookup for use classification'!$B$7,C3670)),ISNUMBER(SEARCH('[1]Lookup for use classification'!$C$7,C3670)),ISNUMBER(SEARCH('[1]Lookup for use classification'!$D$7,C3670))),'[1]Lookup for use classification'!$A$7,IF(OR(ISNUMBER(SEARCH('[1]Lookup for use classification'!$B$9,C3670)),ISNUMBER(SEARCH('[1]Lookup for use classification'!$C$9,C3670)),ISNUMBER(SEARCH('[1]Lookup for use classification'!$D$9,C3670)),ISNUMBER(SEARCH('[1]Lookup for use classification'!$E$9,C3670)),ISNUMBER(SEARCH('[1]Lookup for use classification'!$F$9,C3670)),ISNUMBER(SEARCH('[1]Lookup for use classification'!$G$9,C3670)),ISNUMBER(SEARCH('[1]Lookup for use classification'!$H$9,C3670)),ISNUMBER(SEARCH('[1]Lookup for use classification'!$I$9,C3670)),ISNUMBER(SEARCH('[1]Lookup for use classification'!$J$9,C3670)),ISNUMBER(SEARCH('[1]Lookup for use classification'!$K$9,C3670))),'[1]Lookup for use classification'!$A$9,IF(OR(ISNUMBER(SEARCH('[1]Lookup for use classification'!$B$10,C3670)),ISNUMBER(SEARCH('[1]Lookup for use classification'!$C$10,C3670)),ISNUMBER(SEARCH('[1]Lookup for use classification'!$D$10,C3670)),ISNUMBER(SEARCH('[1]Lookup for use classification'!$E$10,C3670)),ISNUMBER(SEARCH('[1]Lookup for use classification'!$F$10,C3670)),ISNUMBER(SEARCH('[1]Lookup for use classification'!$G$10,C3670))),'[1]Lookup for use classification'!$A$10,IF(OR(ISNUMBER(SEARCH('[1]Lookup for use classification'!$B$11,C3670)),ISNUMBER(SEARCH('[1]Lookup for use classification'!$C$11,C3670))),'[1]Lookup for use classification'!$A$11,IF(OR(ISNUMBER(SEARCH('[1]Lookup for use classification'!$B$12,C3670)),ISNUMBER(SEARCH('[1]Lookup for use classification'!$C$12,C3670))),'[1]Lookup for use classification'!$A$12,IF(OR(ISNUMBER(SEARCH('[1]Lookup for use classification'!$B$13,C3670)),ISNUMBER(SEARCH('[1]Lookup for use classification'!$C$13,C3670)),ISNUMBER(SEARCH('[1]Lookup for use classification'!$D$13,C3670)),,ISNUMBER(SEARCH('[1]Lookup for use classification'!$C$13,C3670)),ISNUMBER(SEARCH('[1]Lookup for use classification'!$E$13,C3670))),'[1]Lookup for use classification'!$A$13,IF(OR(ISNUMBER(SEARCH('[1]Lookup for use classification'!$B$14,C3670)),ISNUMBER(SEARCH('[1]Lookup for use classification'!$C$14,C3670))),'[1]Lookup for use classification'!$A$14,"Other"))))))))))))</f>
        <v>Other</v>
      </c>
      <c r="E3670" s="15"/>
      <c r="F3670" s="15"/>
      <c r="G3670" s="13"/>
      <c r="H3670" s="164"/>
      <c r="I3670" s="164"/>
      <c r="J3670" s="7"/>
      <c r="L3670" s="6"/>
    </row>
    <row r="3671" spans="1:12" hidden="1">
      <c r="A3671" s="134" t="s">
        <v>1595</v>
      </c>
      <c r="B3671" s="8" t="str">
        <f>IF(ISNA(VLOOKUP(CONCATENATE(A3671,C3671),EUS!$B$2:$B$1939,1,FALSE)),"","End Use Study")</f>
        <v>End Use Study</v>
      </c>
      <c r="C3671" s="12" t="s">
        <v>2743</v>
      </c>
      <c r="D3671" s="8" t="str">
        <f>IF(OR(ISNUMBER(SEARCH('[1]Lookup for use classification'!$B$1,C3671)),ISNUMBER(SEARCH('[1]Lookup for use classification'!$C$1,C3671)),ISNUMBER(SEARCH('[1]Lookup for use classification'!$D$1,C3671)),ISNUMBER(SEARCH('[1]Lookup for use classification'!$E$1,C3671))),'[1]Lookup for use classification'!$A$1,IF(ISNUMBER(SEARCH('[1]Lookup for use classification'!$B$2,C3671)),'[1]Lookup for use classification'!$A$2,IF(ISNUMBER(SEARCH('[1]Lookup for use classification'!$B$3,C3671)),'[1]Lookup for use classification'!$A$3,IF(OR(ISNUMBER(SEARCH('[1]Lookup for use classification'!$B$4,C3671)),ISNUMBER(SEARCH('[1]Lookup for use classification'!$C$4,C3671)),ISNUMBER(SEARCH('[1]Lookup for use classification'!$D$4,C3671)),ISNUMBER(SEARCH('[1]Lookup for use classification'!$E$4,C3671))),'[1]Lookup for use classification'!$A$4,IF(OR(ISNUMBER(SEARCH('[1]Lookup for use classification'!$B$5,C3671)),ISNUMBER(SEARCH('[1]Lookup for use classification'!$C$5,C3671)),ISNUMBER(SEARCH('[1]Lookup for use classification'!$D$5,C3671))),'[1]Lookup for use classification'!$A$5,IF(OR(ISNUMBER(SEARCH('[1]Lookup for use classification'!$B$7,C3671)),ISNUMBER(SEARCH('[1]Lookup for use classification'!$C$7,C3671)),ISNUMBER(SEARCH('[1]Lookup for use classification'!$D$7,C3671))),'[1]Lookup for use classification'!$A$7,IF(OR(ISNUMBER(SEARCH('[1]Lookup for use classification'!$B$9,C3671)),ISNUMBER(SEARCH('[1]Lookup for use classification'!$C$9,C3671)),ISNUMBER(SEARCH('[1]Lookup for use classification'!$D$9,C3671)),ISNUMBER(SEARCH('[1]Lookup for use classification'!$E$9,C3671)),ISNUMBER(SEARCH('[1]Lookup for use classification'!$F$9,C3671)),ISNUMBER(SEARCH('[1]Lookup for use classification'!$G$9,C3671)),ISNUMBER(SEARCH('[1]Lookup for use classification'!$H$9,C3671)),ISNUMBER(SEARCH('[1]Lookup for use classification'!$I$9,C3671)),ISNUMBER(SEARCH('[1]Lookup for use classification'!$J$9,C3671)),ISNUMBER(SEARCH('[1]Lookup for use classification'!$K$9,C3671))),'[1]Lookup for use classification'!$A$9,IF(OR(ISNUMBER(SEARCH('[1]Lookup for use classification'!$B$10,C3671)),ISNUMBER(SEARCH('[1]Lookup for use classification'!$C$10,C3671)),ISNUMBER(SEARCH('[1]Lookup for use classification'!$D$10,C3671)),ISNUMBER(SEARCH('[1]Lookup for use classification'!$E$10,C3671)),ISNUMBER(SEARCH('[1]Lookup for use classification'!$F$10,C3671)),ISNUMBER(SEARCH('[1]Lookup for use classification'!$G$10,C3671))),'[1]Lookup for use classification'!$A$10,IF(OR(ISNUMBER(SEARCH('[1]Lookup for use classification'!$B$11,C3671)),ISNUMBER(SEARCH('[1]Lookup for use classification'!$C$11,C3671))),'[1]Lookup for use classification'!$A$11,IF(OR(ISNUMBER(SEARCH('[1]Lookup for use classification'!$B$12,C3671)),ISNUMBER(SEARCH('[1]Lookup for use classification'!$C$12,C3671))),'[1]Lookup for use classification'!$A$12,IF(OR(ISNUMBER(SEARCH('[1]Lookup for use classification'!$B$13,C3671)),ISNUMBER(SEARCH('[1]Lookup for use classification'!$C$13,C3671)),ISNUMBER(SEARCH('[1]Lookup for use classification'!$D$13,C3671)),,ISNUMBER(SEARCH('[1]Lookup for use classification'!$C$13,C3671)),ISNUMBER(SEARCH('[1]Lookup for use classification'!$E$13,C3671))),'[1]Lookup for use classification'!$A$13,IF(OR(ISNUMBER(SEARCH('[1]Lookup for use classification'!$B$14,C3671)),ISNUMBER(SEARCH('[1]Lookup for use classification'!$C$14,C3671))),'[1]Lookup for use classification'!$A$14,"Other"))))))))))))</f>
        <v>Other</v>
      </c>
      <c r="E3671" s="13"/>
      <c r="F3671" s="13"/>
      <c r="G3671" s="13"/>
      <c r="H3671" s="164"/>
      <c r="I3671" s="164"/>
      <c r="J3671" s="7"/>
      <c r="L3671" s="6"/>
    </row>
    <row r="3672" spans="1:12" hidden="1">
      <c r="A3672" s="187" t="s">
        <v>1595</v>
      </c>
      <c r="B3672" s="167" t="s">
        <v>4456</v>
      </c>
      <c r="C3672" s="239" t="s">
        <v>1580</v>
      </c>
      <c r="D3672" s="6" t="str">
        <f>IF(OR(ISNUMBER(SEARCH('[1]Lookup for use classification'!$B$1,C3672)),ISNUMBER(SEARCH('[1]Lookup for use classification'!$C$1,C3672)),ISNUMBER(SEARCH('[1]Lookup for use classification'!$D$1,C3672)),ISNUMBER(SEARCH('[1]Lookup for use classification'!$E$1,C3672))),'[1]Lookup for use classification'!$A$1,IF(ISNUMBER(SEARCH('[1]Lookup for use classification'!$B$2,C3672)),'[1]Lookup for use classification'!$A$2,IF(ISNUMBER(SEARCH('[1]Lookup for use classification'!$B$3,C3672)),'[1]Lookup for use classification'!$A$3,IF(OR(ISNUMBER(SEARCH('[1]Lookup for use classification'!$B$4,C3672)),ISNUMBER(SEARCH('[1]Lookup for use classification'!$C$4,C3672)),ISNUMBER(SEARCH('[1]Lookup for use classification'!$D$4,C3672)),ISNUMBER(SEARCH('[1]Lookup for use classification'!$E$4,C3672))),'[1]Lookup for use classification'!$A$4,IF(OR(ISNUMBER(SEARCH('[1]Lookup for use classification'!$B$5,C3672)),ISNUMBER(SEARCH('[1]Lookup for use classification'!$C$5,C3672)),ISNUMBER(SEARCH('[1]Lookup for use classification'!$D$5,C3672))),'[1]Lookup for use classification'!$A$5,IF(OR(ISNUMBER(SEARCH('[1]Lookup for use classification'!$B$7,C3672)),ISNUMBER(SEARCH('[1]Lookup for use classification'!$C$7,C3672)),ISNUMBER(SEARCH('[1]Lookup for use classification'!$D$7,C3672))),'[1]Lookup for use classification'!$A$7,IF(OR(ISNUMBER(SEARCH('[1]Lookup for use classification'!$B$9,C3672)),ISNUMBER(SEARCH('[1]Lookup for use classification'!$C$9,C3672)),ISNUMBER(SEARCH('[1]Lookup for use classification'!$D$9,C3672)),ISNUMBER(SEARCH('[1]Lookup for use classification'!$E$9,C3672)),ISNUMBER(SEARCH('[1]Lookup for use classification'!$F$9,C3672)),ISNUMBER(SEARCH('[1]Lookup for use classification'!$G$9,C3672)),ISNUMBER(SEARCH('[1]Lookup for use classification'!$H$9,C3672)),ISNUMBER(SEARCH('[1]Lookup for use classification'!$I$9,C3672)),ISNUMBER(SEARCH('[1]Lookup for use classification'!$J$9,C3672)),ISNUMBER(SEARCH('[1]Lookup for use classification'!$K$9,C3672))),'[1]Lookup for use classification'!$A$9,IF(OR(ISNUMBER(SEARCH('[1]Lookup for use classification'!$B$10,C3672)),ISNUMBER(SEARCH('[1]Lookup for use classification'!$C$10,C3672)),ISNUMBER(SEARCH('[1]Lookup for use classification'!$D$10,C3672)),ISNUMBER(SEARCH('[1]Lookup for use classification'!$E$10,C3672)),ISNUMBER(SEARCH('[1]Lookup for use classification'!$F$10,C3672)),ISNUMBER(SEARCH('[1]Lookup for use classification'!$G$10,C3672))),'[1]Lookup for use classification'!$A$10,IF(OR(ISNUMBER(SEARCH('[1]Lookup for use classification'!$B$11,C3672)),ISNUMBER(SEARCH('[1]Lookup for use classification'!$C$11,C3672))),'[1]Lookup for use classification'!$A$11,IF(OR(ISNUMBER(SEARCH('[1]Lookup for use classification'!$B$12,C3672)),ISNUMBER(SEARCH('[1]Lookup for use classification'!$C$12,C3672))),'[1]Lookup for use classification'!$A$12,IF(OR(ISNUMBER(SEARCH('[1]Lookup for use classification'!$B$13,C3672)),ISNUMBER(SEARCH('[1]Lookup for use classification'!$C$13,C3672)),ISNUMBER(SEARCH('[1]Lookup for use classification'!$D$13,C3672)),,ISNUMBER(SEARCH('[1]Lookup for use classification'!$C$13,C3672)),ISNUMBER(SEARCH('[1]Lookup for use classification'!$E$13,C3672))),'[1]Lookup for use classification'!$A$13,IF(OR(ISNUMBER(SEARCH('[1]Lookup for use classification'!$B$14,C3672)),ISNUMBER(SEARCH('[1]Lookup for use classification'!$C$14,C3672))),'[1]Lookup for use classification'!$A$14,"Other"))))))))))))</f>
        <v>Other</v>
      </c>
      <c r="E3672" s="240"/>
      <c r="F3672" s="259"/>
      <c r="G3672" s="259"/>
    </row>
    <row r="3673" spans="1:12" hidden="1">
      <c r="A3673" s="187" t="s">
        <v>1595</v>
      </c>
      <c r="B3673" s="167" t="s">
        <v>4456</v>
      </c>
      <c r="C3673" s="239" t="s">
        <v>1581</v>
      </c>
      <c r="D3673" s="6" t="str">
        <f>IF(OR(ISNUMBER(SEARCH('[1]Lookup for use classification'!$B$1,C3673)),ISNUMBER(SEARCH('[1]Lookup for use classification'!$C$1,C3673)),ISNUMBER(SEARCH('[1]Lookup for use classification'!$D$1,C3673)),ISNUMBER(SEARCH('[1]Lookup for use classification'!$E$1,C3673))),'[1]Lookup for use classification'!$A$1,IF(ISNUMBER(SEARCH('[1]Lookup for use classification'!$B$2,C3673)),'[1]Lookup for use classification'!$A$2,IF(ISNUMBER(SEARCH('[1]Lookup for use classification'!$B$3,C3673)),'[1]Lookup for use classification'!$A$3,IF(OR(ISNUMBER(SEARCH('[1]Lookup for use classification'!$B$4,C3673)),ISNUMBER(SEARCH('[1]Lookup for use classification'!$C$4,C3673)),ISNUMBER(SEARCH('[1]Lookup for use classification'!$D$4,C3673)),ISNUMBER(SEARCH('[1]Lookup for use classification'!$E$4,C3673))),'[1]Lookup for use classification'!$A$4,IF(OR(ISNUMBER(SEARCH('[1]Lookup for use classification'!$B$5,C3673)),ISNUMBER(SEARCH('[1]Lookup for use classification'!$C$5,C3673)),ISNUMBER(SEARCH('[1]Lookup for use classification'!$D$5,C3673))),'[1]Lookup for use classification'!$A$5,IF(OR(ISNUMBER(SEARCH('[1]Lookup for use classification'!$B$7,C3673)),ISNUMBER(SEARCH('[1]Lookup for use classification'!$C$7,C3673)),ISNUMBER(SEARCH('[1]Lookup for use classification'!$D$7,C3673))),'[1]Lookup for use classification'!$A$7,IF(OR(ISNUMBER(SEARCH('[1]Lookup for use classification'!$B$9,C3673)),ISNUMBER(SEARCH('[1]Lookup for use classification'!$C$9,C3673)),ISNUMBER(SEARCH('[1]Lookup for use classification'!$D$9,C3673)),ISNUMBER(SEARCH('[1]Lookup for use classification'!$E$9,C3673)),ISNUMBER(SEARCH('[1]Lookup for use classification'!$F$9,C3673)),ISNUMBER(SEARCH('[1]Lookup for use classification'!$G$9,C3673)),ISNUMBER(SEARCH('[1]Lookup for use classification'!$H$9,C3673)),ISNUMBER(SEARCH('[1]Lookup for use classification'!$I$9,C3673)),ISNUMBER(SEARCH('[1]Lookup for use classification'!$J$9,C3673)),ISNUMBER(SEARCH('[1]Lookup for use classification'!$K$9,C3673))),'[1]Lookup for use classification'!$A$9,IF(OR(ISNUMBER(SEARCH('[1]Lookup for use classification'!$B$10,C3673)),ISNUMBER(SEARCH('[1]Lookup for use classification'!$C$10,C3673)),ISNUMBER(SEARCH('[1]Lookup for use classification'!$D$10,C3673)),ISNUMBER(SEARCH('[1]Lookup for use classification'!$E$10,C3673)),ISNUMBER(SEARCH('[1]Lookup for use classification'!$F$10,C3673)),ISNUMBER(SEARCH('[1]Lookup for use classification'!$G$10,C3673))),'[1]Lookup for use classification'!$A$10,IF(OR(ISNUMBER(SEARCH('[1]Lookup for use classification'!$B$11,C3673)),ISNUMBER(SEARCH('[1]Lookup for use classification'!$C$11,C3673))),'[1]Lookup for use classification'!$A$11,IF(OR(ISNUMBER(SEARCH('[1]Lookup for use classification'!$B$12,C3673)),ISNUMBER(SEARCH('[1]Lookup for use classification'!$C$12,C3673))),'[1]Lookup for use classification'!$A$12,IF(OR(ISNUMBER(SEARCH('[1]Lookup for use classification'!$B$13,C3673)),ISNUMBER(SEARCH('[1]Lookup for use classification'!$C$13,C3673)),ISNUMBER(SEARCH('[1]Lookup for use classification'!$D$13,C3673)),,ISNUMBER(SEARCH('[1]Lookup for use classification'!$C$13,C3673)),ISNUMBER(SEARCH('[1]Lookup for use classification'!$E$13,C3673))),'[1]Lookup for use classification'!$A$13,IF(OR(ISNUMBER(SEARCH('[1]Lookup for use classification'!$B$14,C3673)),ISNUMBER(SEARCH('[1]Lookup for use classification'!$C$14,C3673))),'[1]Lookup for use classification'!$A$14,"Other"))))))))))))</f>
        <v>Other</v>
      </c>
      <c r="E3673" s="240"/>
      <c r="F3673" s="239"/>
      <c r="G3673" s="239"/>
    </row>
    <row r="3674" spans="1:12" hidden="1">
      <c r="A3674" s="187" t="s">
        <v>1595</v>
      </c>
      <c r="B3674" s="167" t="s">
        <v>4456</v>
      </c>
      <c r="C3674" s="239" t="s">
        <v>1583</v>
      </c>
      <c r="D3674" s="6" t="str">
        <f>IF(OR(ISNUMBER(SEARCH('[1]Lookup for use classification'!$B$1,C3674)),ISNUMBER(SEARCH('[1]Lookup for use classification'!$C$1,C3674)),ISNUMBER(SEARCH('[1]Lookup for use classification'!$D$1,C3674)),ISNUMBER(SEARCH('[1]Lookup for use classification'!$E$1,C3674))),'[1]Lookup for use classification'!$A$1,IF(ISNUMBER(SEARCH('[1]Lookup for use classification'!$B$2,C3674)),'[1]Lookup for use classification'!$A$2,IF(ISNUMBER(SEARCH('[1]Lookup for use classification'!$B$3,C3674)),'[1]Lookup for use classification'!$A$3,IF(OR(ISNUMBER(SEARCH('[1]Lookup for use classification'!$B$4,C3674)),ISNUMBER(SEARCH('[1]Lookup for use classification'!$C$4,C3674)),ISNUMBER(SEARCH('[1]Lookup for use classification'!$D$4,C3674)),ISNUMBER(SEARCH('[1]Lookup for use classification'!$E$4,C3674))),'[1]Lookup for use classification'!$A$4,IF(OR(ISNUMBER(SEARCH('[1]Lookup for use classification'!$B$5,C3674)),ISNUMBER(SEARCH('[1]Lookup for use classification'!$C$5,C3674)),ISNUMBER(SEARCH('[1]Lookup for use classification'!$D$5,C3674))),'[1]Lookup for use classification'!$A$5,IF(OR(ISNUMBER(SEARCH('[1]Lookup for use classification'!$B$7,C3674)),ISNUMBER(SEARCH('[1]Lookup for use classification'!$C$7,C3674)),ISNUMBER(SEARCH('[1]Lookup for use classification'!$D$7,C3674))),'[1]Lookup for use classification'!$A$7,IF(OR(ISNUMBER(SEARCH('[1]Lookup for use classification'!$B$9,C3674)),ISNUMBER(SEARCH('[1]Lookup for use classification'!$C$9,C3674)),ISNUMBER(SEARCH('[1]Lookup for use classification'!$D$9,C3674)),ISNUMBER(SEARCH('[1]Lookup for use classification'!$E$9,C3674)),ISNUMBER(SEARCH('[1]Lookup for use classification'!$F$9,C3674)),ISNUMBER(SEARCH('[1]Lookup for use classification'!$G$9,C3674)),ISNUMBER(SEARCH('[1]Lookup for use classification'!$H$9,C3674)),ISNUMBER(SEARCH('[1]Lookup for use classification'!$I$9,C3674)),ISNUMBER(SEARCH('[1]Lookup for use classification'!$J$9,C3674)),ISNUMBER(SEARCH('[1]Lookup for use classification'!$K$9,C3674))),'[1]Lookup for use classification'!$A$9,IF(OR(ISNUMBER(SEARCH('[1]Lookup for use classification'!$B$10,C3674)),ISNUMBER(SEARCH('[1]Lookup for use classification'!$C$10,C3674)),ISNUMBER(SEARCH('[1]Lookup for use classification'!$D$10,C3674)),ISNUMBER(SEARCH('[1]Lookup for use classification'!$E$10,C3674)),ISNUMBER(SEARCH('[1]Lookup for use classification'!$F$10,C3674)),ISNUMBER(SEARCH('[1]Lookup for use classification'!$G$10,C3674))),'[1]Lookup for use classification'!$A$10,IF(OR(ISNUMBER(SEARCH('[1]Lookup for use classification'!$B$11,C3674)),ISNUMBER(SEARCH('[1]Lookup for use classification'!$C$11,C3674))),'[1]Lookup for use classification'!$A$11,IF(OR(ISNUMBER(SEARCH('[1]Lookup for use classification'!$B$12,C3674)),ISNUMBER(SEARCH('[1]Lookup for use classification'!$C$12,C3674))),'[1]Lookup for use classification'!$A$12,IF(OR(ISNUMBER(SEARCH('[1]Lookup for use classification'!$B$13,C3674)),ISNUMBER(SEARCH('[1]Lookup for use classification'!$C$13,C3674)),ISNUMBER(SEARCH('[1]Lookup for use classification'!$D$13,C3674)),,ISNUMBER(SEARCH('[1]Lookup for use classification'!$C$13,C3674)),ISNUMBER(SEARCH('[1]Lookup for use classification'!$E$13,C3674))),'[1]Lookup for use classification'!$A$13,IF(OR(ISNUMBER(SEARCH('[1]Lookup for use classification'!$B$14,C3674)),ISNUMBER(SEARCH('[1]Lookup for use classification'!$C$14,C3674))),'[1]Lookup for use classification'!$A$14,"Other"))))))))))))</f>
        <v>Other</v>
      </c>
      <c r="E3674" s="240"/>
      <c r="F3674" s="259"/>
      <c r="G3674" s="259"/>
    </row>
    <row r="3675" spans="1:12" hidden="1">
      <c r="A3675" s="187" t="s">
        <v>1595</v>
      </c>
      <c r="B3675" s="167" t="s">
        <v>4456</v>
      </c>
      <c r="C3675" s="239" t="s">
        <v>1584</v>
      </c>
      <c r="D3675" s="6" t="str">
        <f>IF(OR(ISNUMBER(SEARCH('[1]Lookup for use classification'!$B$1,C3675)),ISNUMBER(SEARCH('[1]Lookup for use classification'!$C$1,C3675)),ISNUMBER(SEARCH('[1]Lookup for use classification'!$D$1,C3675)),ISNUMBER(SEARCH('[1]Lookup for use classification'!$E$1,C3675))),'[1]Lookup for use classification'!$A$1,IF(ISNUMBER(SEARCH('[1]Lookup for use classification'!$B$2,C3675)),'[1]Lookup for use classification'!$A$2,IF(ISNUMBER(SEARCH('[1]Lookup for use classification'!$B$3,C3675)),'[1]Lookup for use classification'!$A$3,IF(OR(ISNUMBER(SEARCH('[1]Lookup for use classification'!$B$4,C3675)),ISNUMBER(SEARCH('[1]Lookup for use classification'!$C$4,C3675)),ISNUMBER(SEARCH('[1]Lookup for use classification'!$D$4,C3675)),ISNUMBER(SEARCH('[1]Lookup for use classification'!$E$4,C3675))),'[1]Lookup for use classification'!$A$4,IF(OR(ISNUMBER(SEARCH('[1]Lookup for use classification'!$B$5,C3675)),ISNUMBER(SEARCH('[1]Lookup for use classification'!$C$5,C3675)),ISNUMBER(SEARCH('[1]Lookup for use classification'!$D$5,C3675))),'[1]Lookup for use classification'!$A$5,IF(OR(ISNUMBER(SEARCH('[1]Lookup for use classification'!$B$7,C3675)),ISNUMBER(SEARCH('[1]Lookup for use classification'!$C$7,C3675)),ISNUMBER(SEARCH('[1]Lookup for use classification'!$D$7,C3675))),'[1]Lookup for use classification'!$A$7,IF(OR(ISNUMBER(SEARCH('[1]Lookup for use classification'!$B$9,C3675)),ISNUMBER(SEARCH('[1]Lookup for use classification'!$C$9,C3675)),ISNUMBER(SEARCH('[1]Lookup for use classification'!$D$9,C3675)),ISNUMBER(SEARCH('[1]Lookup for use classification'!$E$9,C3675)),ISNUMBER(SEARCH('[1]Lookup for use classification'!$F$9,C3675)),ISNUMBER(SEARCH('[1]Lookup for use classification'!$G$9,C3675)),ISNUMBER(SEARCH('[1]Lookup for use classification'!$H$9,C3675)),ISNUMBER(SEARCH('[1]Lookup for use classification'!$I$9,C3675)),ISNUMBER(SEARCH('[1]Lookup for use classification'!$J$9,C3675)),ISNUMBER(SEARCH('[1]Lookup for use classification'!$K$9,C3675))),'[1]Lookup for use classification'!$A$9,IF(OR(ISNUMBER(SEARCH('[1]Lookup for use classification'!$B$10,C3675)),ISNUMBER(SEARCH('[1]Lookup for use classification'!$C$10,C3675)),ISNUMBER(SEARCH('[1]Lookup for use classification'!$D$10,C3675)),ISNUMBER(SEARCH('[1]Lookup for use classification'!$E$10,C3675)),ISNUMBER(SEARCH('[1]Lookup for use classification'!$F$10,C3675)),ISNUMBER(SEARCH('[1]Lookup for use classification'!$G$10,C3675))),'[1]Lookup for use classification'!$A$10,IF(OR(ISNUMBER(SEARCH('[1]Lookup for use classification'!$B$11,C3675)),ISNUMBER(SEARCH('[1]Lookup for use classification'!$C$11,C3675))),'[1]Lookup for use classification'!$A$11,IF(OR(ISNUMBER(SEARCH('[1]Lookup for use classification'!$B$12,C3675)),ISNUMBER(SEARCH('[1]Lookup for use classification'!$C$12,C3675))),'[1]Lookup for use classification'!$A$12,IF(OR(ISNUMBER(SEARCH('[1]Lookup for use classification'!$B$13,C3675)),ISNUMBER(SEARCH('[1]Lookup for use classification'!$C$13,C3675)),ISNUMBER(SEARCH('[1]Lookup for use classification'!$D$13,C3675)),,ISNUMBER(SEARCH('[1]Lookup for use classification'!$C$13,C3675)),ISNUMBER(SEARCH('[1]Lookup for use classification'!$E$13,C3675))),'[1]Lookup for use classification'!$A$13,IF(OR(ISNUMBER(SEARCH('[1]Lookup for use classification'!$B$14,C3675)),ISNUMBER(SEARCH('[1]Lookup for use classification'!$C$14,C3675))),'[1]Lookup for use classification'!$A$14,"Other"))))))))))))</f>
        <v>Other</v>
      </c>
      <c r="E3675" s="240"/>
      <c r="F3675" s="239"/>
      <c r="G3675" s="239"/>
    </row>
    <row r="3676" spans="1:12" hidden="1">
      <c r="A3676" s="187" t="s">
        <v>1595</v>
      </c>
      <c r="B3676" s="167" t="s">
        <v>4456</v>
      </c>
      <c r="C3676" s="239" t="s">
        <v>1585</v>
      </c>
      <c r="D3676" s="6" t="str">
        <f>IF(OR(ISNUMBER(SEARCH('[1]Lookup for use classification'!$B$1,C3676)),ISNUMBER(SEARCH('[1]Lookup for use classification'!$C$1,C3676)),ISNUMBER(SEARCH('[1]Lookup for use classification'!$D$1,C3676)),ISNUMBER(SEARCH('[1]Lookup for use classification'!$E$1,C3676))),'[1]Lookup for use classification'!$A$1,IF(ISNUMBER(SEARCH('[1]Lookup for use classification'!$B$2,C3676)),'[1]Lookup for use classification'!$A$2,IF(ISNUMBER(SEARCH('[1]Lookup for use classification'!$B$3,C3676)),'[1]Lookup for use classification'!$A$3,IF(OR(ISNUMBER(SEARCH('[1]Lookup for use classification'!$B$4,C3676)),ISNUMBER(SEARCH('[1]Lookup for use classification'!$C$4,C3676)),ISNUMBER(SEARCH('[1]Lookup for use classification'!$D$4,C3676)),ISNUMBER(SEARCH('[1]Lookup for use classification'!$E$4,C3676))),'[1]Lookup for use classification'!$A$4,IF(OR(ISNUMBER(SEARCH('[1]Lookup for use classification'!$B$5,C3676)),ISNUMBER(SEARCH('[1]Lookup for use classification'!$C$5,C3676)),ISNUMBER(SEARCH('[1]Lookup for use classification'!$D$5,C3676))),'[1]Lookup for use classification'!$A$5,IF(OR(ISNUMBER(SEARCH('[1]Lookup for use classification'!$B$7,C3676)),ISNUMBER(SEARCH('[1]Lookup for use classification'!$C$7,C3676)),ISNUMBER(SEARCH('[1]Lookup for use classification'!$D$7,C3676))),'[1]Lookup for use classification'!$A$7,IF(OR(ISNUMBER(SEARCH('[1]Lookup for use classification'!$B$9,C3676)),ISNUMBER(SEARCH('[1]Lookup for use classification'!$C$9,C3676)),ISNUMBER(SEARCH('[1]Lookup for use classification'!$D$9,C3676)),ISNUMBER(SEARCH('[1]Lookup for use classification'!$E$9,C3676)),ISNUMBER(SEARCH('[1]Lookup for use classification'!$F$9,C3676)),ISNUMBER(SEARCH('[1]Lookup for use classification'!$G$9,C3676)),ISNUMBER(SEARCH('[1]Lookup for use classification'!$H$9,C3676)),ISNUMBER(SEARCH('[1]Lookup for use classification'!$I$9,C3676)),ISNUMBER(SEARCH('[1]Lookup for use classification'!$J$9,C3676)),ISNUMBER(SEARCH('[1]Lookup for use classification'!$K$9,C3676))),'[1]Lookup for use classification'!$A$9,IF(OR(ISNUMBER(SEARCH('[1]Lookup for use classification'!$B$10,C3676)),ISNUMBER(SEARCH('[1]Lookup for use classification'!$C$10,C3676)),ISNUMBER(SEARCH('[1]Lookup for use classification'!$D$10,C3676)),ISNUMBER(SEARCH('[1]Lookup for use classification'!$E$10,C3676)),ISNUMBER(SEARCH('[1]Lookup for use classification'!$F$10,C3676)),ISNUMBER(SEARCH('[1]Lookup for use classification'!$G$10,C3676))),'[1]Lookup for use classification'!$A$10,IF(OR(ISNUMBER(SEARCH('[1]Lookup for use classification'!$B$11,C3676)),ISNUMBER(SEARCH('[1]Lookup for use classification'!$C$11,C3676))),'[1]Lookup for use classification'!$A$11,IF(OR(ISNUMBER(SEARCH('[1]Lookup for use classification'!$B$12,C3676)),ISNUMBER(SEARCH('[1]Lookup for use classification'!$C$12,C3676))),'[1]Lookup for use classification'!$A$12,IF(OR(ISNUMBER(SEARCH('[1]Lookup for use classification'!$B$13,C3676)),ISNUMBER(SEARCH('[1]Lookup for use classification'!$C$13,C3676)),ISNUMBER(SEARCH('[1]Lookup for use classification'!$D$13,C3676)),,ISNUMBER(SEARCH('[1]Lookup for use classification'!$C$13,C3676)),ISNUMBER(SEARCH('[1]Lookup for use classification'!$E$13,C3676))),'[1]Lookup for use classification'!$A$13,IF(OR(ISNUMBER(SEARCH('[1]Lookup for use classification'!$B$14,C3676)),ISNUMBER(SEARCH('[1]Lookup for use classification'!$C$14,C3676))),'[1]Lookup for use classification'!$A$14,"Other"))))))))))))</f>
        <v>Other</v>
      </c>
      <c r="E3676" s="240"/>
      <c r="F3676" s="259"/>
      <c r="G3676" s="259"/>
    </row>
    <row r="3677" spans="1:12" hidden="1">
      <c r="A3677" s="187" t="s">
        <v>1595</v>
      </c>
      <c r="B3677" s="167" t="s">
        <v>4456</v>
      </c>
      <c r="C3677" s="239" t="s">
        <v>1588</v>
      </c>
      <c r="D3677" s="6" t="str">
        <f>IF(OR(ISNUMBER(SEARCH('[1]Lookup for use classification'!$B$1,C3677)),ISNUMBER(SEARCH('[1]Lookup for use classification'!$C$1,C3677)),ISNUMBER(SEARCH('[1]Lookup for use classification'!$D$1,C3677)),ISNUMBER(SEARCH('[1]Lookup for use classification'!$E$1,C3677))),'[1]Lookup for use classification'!$A$1,IF(ISNUMBER(SEARCH('[1]Lookup for use classification'!$B$2,C3677)),'[1]Lookup for use classification'!$A$2,IF(ISNUMBER(SEARCH('[1]Lookup for use classification'!$B$3,C3677)),'[1]Lookup for use classification'!$A$3,IF(OR(ISNUMBER(SEARCH('[1]Lookup for use classification'!$B$4,C3677)),ISNUMBER(SEARCH('[1]Lookup for use classification'!$C$4,C3677)),ISNUMBER(SEARCH('[1]Lookup for use classification'!$D$4,C3677)),ISNUMBER(SEARCH('[1]Lookup for use classification'!$E$4,C3677))),'[1]Lookup for use classification'!$A$4,IF(OR(ISNUMBER(SEARCH('[1]Lookup for use classification'!$B$5,C3677)),ISNUMBER(SEARCH('[1]Lookup for use classification'!$C$5,C3677)),ISNUMBER(SEARCH('[1]Lookup for use classification'!$D$5,C3677))),'[1]Lookup for use classification'!$A$5,IF(OR(ISNUMBER(SEARCH('[1]Lookup for use classification'!$B$7,C3677)),ISNUMBER(SEARCH('[1]Lookup for use classification'!$C$7,C3677)),ISNUMBER(SEARCH('[1]Lookup for use classification'!$D$7,C3677))),'[1]Lookup for use classification'!$A$7,IF(OR(ISNUMBER(SEARCH('[1]Lookup for use classification'!$B$9,C3677)),ISNUMBER(SEARCH('[1]Lookup for use classification'!$C$9,C3677)),ISNUMBER(SEARCH('[1]Lookup for use classification'!$D$9,C3677)),ISNUMBER(SEARCH('[1]Lookup for use classification'!$E$9,C3677)),ISNUMBER(SEARCH('[1]Lookup for use classification'!$F$9,C3677)),ISNUMBER(SEARCH('[1]Lookup for use classification'!$G$9,C3677)),ISNUMBER(SEARCH('[1]Lookup for use classification'!$H$9,C3677)),ISNUMBER(SEARCH('[1]Lookup for use classification'!$I$9,C3677)),ISNUMBER(SEARCH('[1]Lookup for use classification'!$J$9,C3677)),ISNUMBER(SEARCH('[1]Lookup for use classification'!$K$9,C3677))),'[1]Lookup for use classification'!$A$9,IF(OR(ISNUMBER(SEARCH('[1]Lookup for use classification'!$B$10,C3677)),ISNUMBER(SEARCH('[1]Lookup for use classification'!$C$10,C3677)),ISNUMBER(SEARCH('[1]Lookup for use classification'!$D$10,C3677)),ISNUMBER(SEARCH('[1]Lookup for use classification'!$E$10,C3677)),ISNUMBER(SEARCH('[1]Lookup for use classification'!$F$10,C3677)),ISNUMBER(SEARCH('[1]Lookup for use classification'!$G$10,C3677))),'[1]Lookup for use classification'!$A$10,IF(OR(ISNUMBER(SEARCH('[1]Lookup for use classification'!$B$11,C3677)),ISNUMBER(SEARCH('[1]Lookup for use classification'!$C$11,C3677))),'[1]Lookup for use classification'!$A$11,IF(OR(ISNUMBER(SEARCH('[1]Lookup for use classification'!$B$12,C3677)),ISNUMBER(SEARCH('[1]Lookup for use classification'!$C$12,C3677))),'[1]Lookup for use classification'!$A$12,IF(OR(ISNUMBER(SEARCH('[1]Lookup for use classification'!$B$13,C3677)),ISNUMBER(SEARCH('[1]Lookup for use classification'!$C$13,C3677)),ISNUMBER(SEARCH('[1]Lookup for use classification'!$D$13,C3677)),,ISNUMBER(SEARCH('[1]Lookup for use classification'!$C$13,C3677)),ISNUMBER(SEARCH('[1]Lookup for use classification'!$E$13,C3677))),'[1]Lookup for use classification'!$A$13,IF(OR(ISNUMBER(SEARCH('[1]Lookup for use classification'!$B$14,C3677)),ISNUMBER(SEARCH('[1]Lookup for use classification'!$C$14,C3677))),'[1]Lookup for use classification'!$A$14,"Other"))))))))))))</f>
        <v>Other</v>
      </c>
      <c r="E3677" s="240"/>
      <c r="F3677" s="239"/>
      <c r="G3677" s="239"/>
    </row>
    <row r="3678" spans="1:12" hidden="1">
      <c r="A3678" s="187" t="s">
        <v>1595</v>
      </c>
      <c r="B3678" s="167" t="s">
        <v>4456</v>
      </c>
      <c r="C3678" s="239" t="s">
        <v>1245</v>
      </c>
      <c r="D3678" s="6" t="str">
        <f>IF(OR(ISNUMBER(SEARCH('[1]Lookup for use classification'!$B$1,C3678)),ISNUMBER(SEARCH('[1]Lookup for use classification'!$C$1,C3678)),ISNUMBER(SEARCH('[1]Lookup for use classification'!$D$1,C3678)),ISNUMBER(SEARCH('[1]Lookup for use classification'!$E$1,C3678))),'[1]Lookup for use classification'!$A$1,IF(ISNUMBER(SEARCH('[1]Lookup for use classification'!$B$2,C3678)),'[1]Lookup for use classification'!$A$2,IF(ISNUMBER(SEARCH('[1]Lookup for use classification'!$B$3,C3678)),'[1]Lookup for use classification'!$A$3,IF(OR(ISNUMBER(SEARCH('[1]Lookup for use classification'!$B$4,C3678)),ISNUMBER(SEARCH('[1]Lookup for use classification'!$C$4,C3678)),ISNUMBER(SEARCH('[1]Lookup for use classification'!$D$4,C3678)),ISNUMBER(SEARCH('[1]Lookup for use classification'!$E$4,C3678))),'[1]Lookup for use classification'!$A$4,IF(OR(ISNUMBER(SEARCH('[1]Lookup for use classification'!$B$5,C3678)),ISNUMBER(SEARCH('[1]Lookup for use classification'!$C$5,C3678)),ISNUMBER(SEARCH('[1]Lookup for use classification'!$D$5,C3678))),'[1]Lookup for use classification'!$A$5,IF(OR(ISNUMBER(SEARCH('[1]Lookup for use classification'!$B$7,C3678)),ISNUMBER(SEARCH('[1]Lookup for use classification'!$C$7,C3678)),ISNUMBER(SEARCH('[1]Lookup for use classification'!$D$7,C3678))),'[1]Lookup for use classification'!$A$7,IF(OR(ISNUMBER(SEARCH('[1]Lookup for use classification'!$B$9,C3678)),ISNUMBER(SEARCH('[1]Lookup for use classification'!$C$9,C3678)),ISNUMBER(SEARCH('[1]Lookup for use classification'!$D$9,C3678)),ISNUMBER(SEARCH('[1]Lookup for use classification'!$E$9,C3678)),ISNUMBER(SEARCH('[1]Lookup for use classification'!$F$9,C3678)),ISNUMBER(SEARCH('[1]Lookup for use classification'!$G$9,C3678)),ISNUMBER(SEARCH('[1]Lookup for use classification'!$H$9,C3678)),ISNUMBER(SEARCH('[1]Lookup for use classification'!$I$9,C3678)),ISNUMBER(SEARCH('[1]Lookup for use classification'!$J$9,C3678)),ISNUMBER(SEARCH('[1]Lookup for use classification'!$K$9,C3678))),'[1]Lookup for use classification'!$A$9,IF(OR(ISNUMBER(SEARCH('[1]Lookup for use classification'!$B$10,C3678)),ISNUMBER(SEARCH('[1]Lookup for use classification'!$C$10,C3678)),ISNUMBER(SEARCH('[1]Lookup for use classification'!$D$10,C3678)),ISNUMBER(SEARCH('[1]Lookup for use classification'!$E$10,C3678)),ISNUMBER(SEARCH('[1]Lookup for use classification'!$F$10,C3678)),ISNUMBER(SEARCH('[1]Lookup for use classification'!$G$10,C3678))),'[1]Lookup for use classification'!$A$10,IF(OR(ISNUMBER(SEARCH('[1]Lookup for use classification'!$B$11,C3678)),ISNUMBER(SEARCH('[1]Lookup for use classification'!$C$11,C3678))),'[1]Lookup for use classification'!$A$11,IF(OR(ISNUMBER(SEARCH('[1]Lookup for use classification'!$B$12,C3678)),ISNUMBER(SEARCH('[1]Lookup for use classification'!$C$12,C3678))),'[1]Lookup for use classification'!$A$12,IF(OR(ISNUMBER(SEARCH('[1]Lookup for use classification'!$B$13,C3678)),ISNUMBER(SEARCH('[1]Lookup for use classification'!$C$13,C3678)),ISNUMBER(SEARCH('[1]Lookup for use classification'!$D$13,C3678)),,ISNUMBER(SEARCH('[1]Lookup for use classification'!$C$13,C3678)),ISNUMBER(SEARCH('[1]Lookup for use classification'!$E$13,C3678))),'[1]Lookup for use classification'!$A$13,IF(OR(ISNUMBER(SEARCH('[1]Lookup for use classification'!$B$14,C3678)),ISNUMBER(SEARCH('[1]Lookup for use classification'!$C$14,C3678))),'[1]Lookup for use classification'!$A$14,"Other"))))))))))))</f>
        <v>Other</v>
      </c>
      <c r="E3678" s="240"/>
      <c r="F3678" s="259"/>
      <c r="G3678" s="259"/>
    </row>
    <row r="3679" spans="1:12" hidden="1">
      <c r="A3679" s="187" t="s">
        <v>1595</v>
      </c>
      <c r="B3679" s="167" t="s">
        <v>4456</v>
      </c>
      <c r="C3679" s="239" t="s">
        <v>255</v>
      </c>
      <c r="D3679" s="6" t="str">
        <f>IF(OR(ISNUMBER(SEARCH('[1]Lookup for use classification'!$B$1,C3679)),ISNUMBER(SEARCH('[1]Lookup for use classification'!$C$1,C3679)),ISNUMBER(SEARCH('[1]Lookup for use classification'!$D$1,C3679)),ISNUMBER(SEARCH('[1]Lookup for use classification'!$E$1,C3679))),'[1]Lookup for use classification'!$A$1,IF(ISNUMBER(SEARCH('[1]Lookup for use classification'!$B$2,C3679)),'[1]Lookup for use classification'!$A$2,IF(ISNUMBER(SEARCH('[1]Lookup for use classification'!$B$3,C3679)),'[1]Lookup for use classification'!$A$3,IF(OR(ISNUMBER(SEARCH('[1]Lookup for use classification'!$B$4,C3679)),ISNUMBER(SEARCH('[1]Lookup for use classification'!$C$4,C3679)),ISNUMBER(SEARCH('[1]Lookup for use classification'!$D$4,C3679)),ISNUMBER(SEARCH('[1]Lookup for use classification'!$E$4,C3679))),'[1]Lookup for use classification'!$A$4,IF(OR(ISNUMBER(SEARCH('[1]Lookup for use classification'!$B$5,C3679)),ISNUMBER(SEARCH('[1]Lookup for use classification'!$C$5,C3679)),ISNUMBER(SEARCH('[1]Lookup for use classification'!$D$5,C3679))),'[1]Lookup for use classification'!$A$5,IF(OR(ISNUMBER(SEARCH('[1]Lookup for use classification'!$B$7,C3679)),ISNUMBER(SEARCH('[1]Lookup for use classification'!$C$7,C3679)),ISNUMBER(SEARCH('[1]Lookup for use classification'!$D$7,C3679))),'[1]Lookup for use classification'!$A$7,IF(OR(ISNUMBER(SEARCH('[1]Lookup for use classification'!$B$9,C3679)),ISNUMBER(SEARCH('[1]Lookup for use classification'!$C$9,C3679)),ISNUMBER(SEARCH('[1]Lookup for use classification'!$D$9,C3679)),ISNUMBER(SEARCH('[1]Lookup for use classification'!$E$9,C3679)),ISNUMBER(SEARCH('[1]Lookup for use classification'!$F$9,C3679)),ISNUMBER(SEARCH('[1]Lookup for use classification'!$G$9,C3679)),ISNUMBER(SEARCH('[1]Lookup for use classification'!$H$9,C3679)),ISNUMBER(SEARCH('[1]Lookup for use classification'!$I$9,C3679)),ISNUMBER(SEARCH('[1]Lookup for use classification'!$J$9,C3679)),ISNUMBER(SEARCH('[1]Lookup for use classification'!$K$9,C3679))),'[1]Lookup for use classification'!$A$9,IF(OR(ISNUMBER(SEARCH('[1]Lookup for use classification'!$B$10,C3679)),ISNUMBER(SEARCH('[1]Lookup for use classification'!$C$10,C3679)),ISNUMBER(SEARCH('[1]Lookup for use classification'!$D$10,C3679)),ISNUMBER(SEARCH('[1]Lookup for use classification'!$E$10,C3679)),ISNUMBER(SEARCH('[1]Lookup for use classification'!$F$10,C3679)),ISNUMBER(SEARCH('[1]Lookup for use classification'!$G$10,C3679))),'[1]Lookup for use classification'!$A$10,IF(OR(ISNUMBER(SEARCH('[1]Lookup for use classification'!$B$11,C3679)),ISNUMBER(SEARCH('[1]Lookup for use classification'!$C$11,C3679))),'[1]Lookup for use classification'!$A$11,IF(OR(ISNUMBER(SEARCH('[1]Lookup for use classification'!$B$12,C3679)),ISNUMBER(SEARCH('[1]Lookup for use classification'!$C$12,C3679))),'[1]Lookup for use classification'!$A$12,IF(OR(ISNUMBER(SEARCH('[1]Lookup for use classification'!$B$13,C3679)),ISNUMBER(SEARCH('[1]Lookup for use classification'!$C$13,C3679)),ISNUMBER(SEARCH('[1]Lookup for use classification'!$D$13,C3679)),,ISNUMBER(SEARCH('[1]Lookup for use classification'!$C$13,C3679)),ISNUMBER(SEARCH('[1]Lookup for use classification'!$E$13,C3679))),'[1]Lookup for use classification'!$A$13,IF(OR(ISNUMBER(SEARCH('[1]Lookup for use classification'!$B$14,C3679)),ISNUMBER(SEARCH('[1]Lookup for use classification'!$C$14,C3679))),'[1]Lookup for use classification'!$A$14,"Other"))))))))))))</f>
        <v>Other</v>
      </c>
      <c r="E3679" s="240"/>
      <c r="F3679" s="259"/>
      <c r="G3679" s="259"/>
    </row>
    <row r="3680" spans="1:12" hidden="1">
      <c r="A3680" s="187" t="s">
        <v>1595</v>
      </c>
      <c r="B3680" s="167" t="s">
        <v>4456</v>
      </c>
      <c r="C3680" s="239" t="s">
        <v>1544</v>
      </c>
      <c r="D3680" s="6" t="str">
        <f>IF(OR(ISNUMBER(SEARCH('[1]Lookup for use classification'!$B$1,C3680)),ISNUMBER(SEARCH('[1]Lookup for use classification'!$C$1,C3680)),ISNUMBER(SEARCH('[1]Lookup for use classification'!$D$1,C3680)),ISNUMBER(SEARCH('[1]Lookup for use classification'!$E$1,C3680))),'[1]Lookup for use classification'!$A$1,IF(ISNUMBER(SEARCH('[1]Lookup for use classification'!$B$2,C3680)),'[1]Lookup for use classification'!$A$2,IF(ISNUMBER(SEARCH('[1]Lookup for use classification'!$B$3,C3680)),'[1]Lookup for use classification'!$A$3,IF(OR(ISNUMBER(SEARCH('[1]Lookup for use classification'!$B$4,C3680)),ISNUMBER(SEARCH('[1]Lookup for use classification'!$C$4,C3680)),ISNUMBER(SEARCH('[1]Lookup for use classification'!$D$4,C3680)),ISNUMBER(SEARCH('[1]Lookup for use classification'!$E$4,C3680))),'[1]Lookup for use classification'!$A$4,IF(OR(ISNUMBER(SEARCH('[1]Lookup for use classification'!$B$5,C3680)),ISNUMBER(SEARCH('[1]Lookup for use classification'!$C$5,C3680)),ISNUMBER(SEARCH('[1]Lookup for use classification'!$D$5,C3680))),'[1]Lookup for use classification'!$A$5,IF(OR(ISNUMBER(SEARCH('[1]Lookup for use classification'!$B$7,C3680)),ISNUMBER(SEARCH('[1]Lookup for use classification'!$C$7,C3680)),ISNUMBER(SEARCH('[1]Lookup for use classification'!$D$7,C3680))),'[1]Lookup for use classification'!$A$7,IF(OR(ISNUMBER(SEARCH('[1]Lookup for use classification'!$B$9,C3680)),ISNUMBER(SEARCH('[1]Lookup for use classification'!$C$9,C3680)),ISNUMBER(SEARCH('[1]Lookup for use classification'!$D$9,C3680)),ISNUMBER(SEARCH('[1]Lookup for use classification'!$E$9,C3680)),ISNUMBER(SEARCH('[1]Lookup for use classification'!$F$9,C3680)),ISNUMBER(SEARCH('[1]Lookup for use classification'!$G$9,C3680)),ISNUMBER(SEARCH('[1]Lookup for use classification'!$H$9,C3680)),ISNUMBER(SEARCH('[1]Lookup for use classification'!$I$9,C3680)),ISNUMBER(SEARCH('[1]Lookup for use classification'!$J$9,C3680)),ISNUMBER(SEARCH('[1]Lookup for use classification'!$K$9,C3680))),'[1]Lookup for use classification'!$A$9,IF(OR(ISNUMBER(SEARCH('[1]Lookup for use classification'!$B$10,C3680)),ISNUMBER(SEARCH('[1]Lookup for use classification'!$C$10,C3680)),ISNUMBER(SEARCH('[1]Lookup for use classification'!$D$10,C3680)),ISNUMBER(SEARCH('[1]Lookup for use classification'!$E$10,C3680)),ISNUMBER(SEARCH('[1]Lookup for use classification'!$F$10,C3680)),ISNUMBER(SEARCH('[1]Lookup for use classification'!$G$10,C3680))),'[1]Lookup for use classification'!$A$10,IF(OR(ISNUMBER(SEARCH('[1]Lookup for use classification'!$B$11,C3680)),ISNUMBER(SEARCH('[1]Lookup for use classification'!$C$11,C3680))),'[1]Lookup for use classification'!$A$11,IF(OR(ISNUMBER(SEARCH('[1]Lookup for use classification'!$B$12,C3680)),ISNUMBER(SEARCH('[1]Lookup for use classification'!$C$12,C3680))),'[1]Lookup for use classification'!$A$12,IF(OR(ISNUMBER(SEARCH('[1]Lookup for use classification'!$B$13,C3680)),ISNUMBER(SEARCH('[1]Lookup for use classification'!$C$13,C3680)),ISNUMBER(SEARCH('[1]Lookup for use classification'!$D$13,C3680)),,ISNUMBER(SEARCH('[1]Lookup for use classification'!$C$13,C3680)),ISNUMBER(SEARCH('[1]Lookup for use classification'!$E$13,C3680))),'[1]Lookup for use classification'!$A$13,IF(OR(ISNUMBER(SEARCH('[1]Lookup for use classification'!$B$14,C3680)),ISNUMBER(SEARCH('[1]Lookup for use classification'!$C$14,C3680))),'[1]Lookup for use classification'!$A$14,"Other"))))))))))))</f>
        <v>Other</v>
      </c>
      <c r="E3680" s="240"/>
      <c r="F3680" s="259"/>
      <c r="G3680" s="259"/>
    </row>
    <row r="3681" spans="1:12" hidden="1">
      <c r="A3681" s="187" t="s">
        <v>1595</v>
      </c>
      <c r="B3681" s="167" t="s">
        <v>4456</v>
      </c>
      <c r="C3681" s="239" t="s">
        <v>1593</v>
      </c>
      <c r="D3681" s="6" t="str">
        <f>IF(OR(ISNUMBER(SEARCH('[1]Lookup for use classification'!$B$1,C3681)),ISNUMBER(SEARCH('[1]Lookup for use classification'!$C$1,C3681)),ISNUMBER(SEARCH('[1]Lookup for use classification'!$D$1,C3681)),ISNUMBER(SEARCH('[1]Lookup for use classification'!$E$1,C3681))),'[1]Lookup for use classification'!$A$1,IF(ISNUMBER(SEARCH('[1]Lookup for use classification'!$B$2,C3681)),'[1]Lookup for use classification'!$A$2,IF(ISNUMBER(SEARCH('[1]Lookup for use classification'!$B$3,C3681)),'[1]Lookup for use classification'!$A$3,IF(OR(ISNUMBER(SEARCH('[1]Lookup for use classification'!$B$4,C3681)),ISNUMBER(SEARCH('[1]Lookup for use classification'!$C$4,C3681)),ISNUMBER(SEARCH('[1]Lookup for use classification'!$D$4,C3681)),ISNUMBER(SEARCH('[1]Lookup for use classification'!$E$4,C3681))),'[1]Lookup for use classification'!$A$4,IF(OR(ISNUMBER(SEARCH('[1]Lookup for use classification'!$B$5,C3681)),ISNUMBER(SEARCH('[1]Lookup for use classification'!$C$5,C3681)),ISNUMBER(SEARCH('[1]Lookup for use classification'!$D$5,C3681))),'[1]Lookup for use classification'!$A$5,IF(OR(ISNUMBER(SEARCH('[1]Lookup for use classification'!$B$7,C3681)),ISNUMBER(SEARCH('[1]Lookup for use classification'!$C$7,C3681)),ISNUMBER(SEARCH('[1]Lookup for use classification'!$D$7,C3681))),'[1]Lookup for use classification'!$A$7,IF(OR(ISNUMBER(SEARCH('[1]Lookup for use classification'!$B$9,C3681)),ISNUMBER(SEARCH('[1]Lookup for use classification'!$C$9,C3681)),ISNUMBER(SEARCH('[1]Lookup for use classification'!$D$9,C3681)),ISNUMBER(SEARCH('[1]Lookup for use classification'!$E$9,C3681)),ISNUMBER(SEARCH('[1]Lookup for use classification'!$F$9,C3681)),ISNUMBER(SEARCH('[1]Lookup for use classification'!$G$9,C3681)),ISNUMBER(SEARCH('[1]Lookup for use classification'!$H$9,C3681)),ISNUMBER(SEARCH('[1]Lookup for use classification'!$I$9,C3681)),ISNUMBER(SEARCH('[1]Lookup for use classification'!$J$9,C3681)),ISNUMBER(SEARCH('[1]Lookup for use classification'!$K$9,C3681))),'[1]Lookup for use classification'!$A$9,IF(OR(ISNUMBER(SEARCH('[1]Lookup for use classification'!$B$10,C3681)),ISNUMBER(SEARCH('[1]Lookup for use classification'!$C$10,C3681)),ISNUMBER(SEARCH('[1]Lookup for use classification'!$D$10,C3681)),ISNUMBER(SEARCH('[1]Lookup for use classification'!$E$10,C3681)),ISNUMBER(SEARCH('[1]Lookup for use classification'!$F$10,C3681)),ISNUMBER(SEARCH('[1]Lookup for use classification'!$G$10,C3681))),'[1]Lookup for use classification'!$A$10,IF(OR(ISNUMBER(SEARCH('[1]Lookup for use classification'!$B$11,C3681)),ISNUMBER(SEARCH('[1]Lookup for use classification'!$C$11,C3681))),'[1]Lookup for use classification'!$A$11,IF(OR(ISNUMBER(SEARCH('[1]Lookup for use classification'!$B$12,C3681)),ISNUMBER(SEARCH('[1]Lookup for use classification'!$C$12,C3681))),'[1]Lookup for use classification'!$A$12,IF(OR(ISNUMBER(SEARCH('[1]Lookup for use classification'!$B$13,C3681)),ISNUMBER(SEARCH('[1]Lookup for use classification'!$C$13,C3681)),ISNUMBER(SEARCH('[1]Lookup for use classification'!$D$13,C3681)),,ISNUMBER(SEARCH('[1]Lookup for use classification'!$C$13,C3681)),ISNUMBER(SEARCH('[1]Lookup for use classification'!$E$13,C3681))),'[1]Lookup for use classification'!$A$13,IF(OR(ISNUMBER(SEARCH('[1]Lookup for use classification'!$B$14,C3681)),ISNUMBER(SEARCH('[1]Lookup for use classification'!$C$14,C3681))),'[1]Lookup for use classification'!$A$14,"Other"))))))))))))</f>
        <v>Other</v>
      </c>
      <c r="E3681" s="240"/>
      <c r="F3681" s="259"/>
      <c r="G3681" s="259"/>
    </row>
    <row r="3682" spans="1:12" hidden="1">
      <c r="A3682" s="187" t="s">
        <v>1595</v>
      </c>
      <c r="B3682" s="167" t="s">
        <v>4456</v>
      </c>
      <c r="C3682" s="239" t="s">
        <v>1364</v>
      </c>
      <c r="D3682" s="6" t="str">
        <f>IF(OR(ISNUMBER(SEARCH('[1]Lookup for use classification'!$B$1,C3682)),ISNUMBER(SEARCH('[1]Lookup for use classification'!$C$1,C3682)),ISNUMBER(SEARCH('[1]Lookup for use classification'!$D$1,C3682)),ISNUMBER(SEARCH('[1]Lookup for use classification'!$E$1,C3682))),'[1]Lookup for use classification'!$A$1,IF(ISNUMBER(SEARCH('[1]Lookup for use classification'!$B$2,C3682)),'[1]Lookup for use classification'!$A$2,IF(ISNUMBER(SEARCH('[1]Lookup for use classification'!$B$3,C3682)),'[1]Lookup for use classification'!$A$3,IF(OR(ISNUMBER(SEARCH('[1]Lookup for use classification'!$B$4,C3682)),ISNUMBER(SEARCH('[1]Lookup for use classification'!$C$4,C3682)),ISNUMBER(SEARCH('[1]Lookup for use classification'!$D$4,C3682)),ISNUMBER(SEARCH('[1]Lookup for use classification'!$E$4,C3682))),'[1]Lookup for use classification'!$A$4,IF(OR(ISNUMBER(SEARCH('[1]Lookup for use classification'!$B$5,C3682)),ISNUMBER(SEARCH('[1]Lookup for use classification'!$C$5,C3682)),ISNUMBER(SEARCH('[1]Lookup for use classification'!$D$5,C3682))),'[1]Lookup for use classification'!$A$5,IF(OR(ISNUMBER(SEARCH('[1]Lookup for use classification'!$B$7,C3682)),ISNUMBER(SEARCH('[1]Lookup for use classification'!$C$7,C3682)),ISNUMBER(SEARCH('[1]Lookup for use classification'!$D$7,C3682))),'[1]Lookup for use classification'!$A$7,IF(OR(ISNUMBER(SEARCH('[1]Lookup for use classification'!$B$9,C3682)),ISNUMBER(SEARCH('[1]Lookup for use classification'!$C$9,C3682)),ISNUMBER(SEARCH('[1]Lookup for use classification'!$D$9,C3682)),ISNUMBER(SEARCH('[1]Lookup for use classification'!$E$9,C3682)),ISNUMBER(SEARCH('[1]Lookup for use classification'!$F$9,C3682)),ISNUMBER(SEARCH('[1]Lookup for use classification'!$G$9,C3682)),ISNUMBER(SEARCH('[1]Lookup for use classification'!$H$9,C3682)),ISNUMBER(SEARCH('[1]Lookup for use classification'!$I$9,C3682)),ISNUMBER(SEARCH('[1]Lookup for use classification'!$J$9,C3682)),ISNUMBER(SEARCH('[1]Lookup for use classification'!$K$9,C3682))),'[1]Lookup for use classification'!$A$9,IF(OR(ISNUMBER(SEARCH('[1]Lookup for use classification'!$B$10,C3682)),ISNUMBER(SEARCH('[1]Lookup for use classification'!$C$10,C3682)),ISNUMBER(SEARCH('[1]Lookup for use classification'!$D$10,C3682)),ISNUMBER(SEARCH('[1]Lookup for use classification'!$E$10,C3682)),ISNUMBER(SEARCH('[1]Lookup for use classification'!$F$10,C3682)),ISNUMBER(SEARCH('[1]Lookup for use classification'!$G$10,C3682))),'[1]Lookup for use classification'!$A$10,IF(OR(ISNUMBER(SEARCH('[1]Lookup for use classification'!$B$11,C3682)),ISNUMBER(SEARCH('[1]Lookup for use classification'!$C$11,C3682))),'[1]Lookup for use classification'!$A$11,IF(OR(ISNUMBER(SEARCH('[1]Lookup for use classification'!$B$12,C3682)),ISNUMBER(SEARCH('[1]Lookup for use classification'!$C$12,C3682))),'[1]Lookup for use classification'!$A$12,IF(OR(ISNUMBER(SEARCH('[1]Lookup for use classification'!$B$13,C3682)),ISNUMBER(SEARCH('[1]Lookup for use classification'!$C$13,C3682)),ISNUMBER(SEARCH('[1]Lookup for use classification'!$D$13,C3682)),,ISNUMBER(SEARCH('[1]Lookup for use classification'!$C$13,C3682)),ISNUMBER(SEARCH('[1]Lookup for use classification'!$E$13,C3682))),'[1]Lookup for use classification'!$A$13,IF(OR(ISNUMBER(SEARCH('[1]Lookup for use classification'!$B$14,C3682)),ISNUMBER(SEARCH('[1]Lookup for use classification'!$C$14,C3682))),'[1]Lookup for use classification'!$A$14,"Other"))))))))))))</f>
        <v>Public Assembly</v>
      </c>
      <c r="E3682" s="240"/>
      <c r="F3682" s="259"/>
      <c r="G3682" s="259"/>
    </row>
    <row r="3683" spans="1:12" hidden="1">
      <c r="A3683" s="187" t="s">
        <v>1595</v>
      </c>
      <c r="B3683" s="167" t="s">
        <v>4456</v>
      </c>
      <c r="C3683" s="239" t="s">
        <v>7</v>
      </c>
      <c r="D3683" s="6" t="str">
        <f>IF(OR(ISNUMBER(SEARCH('[1]Lookup for use classification'!$B$1,C3683)),ISNUMBER(SEARCH('[1]Lookup for use classification'!$C$1,C3683)),ISNUMBER(SEARCH('[1]Lookup for use classification'!$D$1,C3683)),ISNUMBER(SEARCH('[1]Lookup for use classification'!$E$1,C3683))),'[1]Lookup for use classification'!$A$1,IF(ISNUMBER(SEARCH('[1]Lookup for use classification'!$B$2,C3683)),'[1]Lookup for use classification'!$A$2,IF(ISNUMBER(SEARCH('[1]Lookup for use classification'!$B$3,C3683)),'[1]Lookup for use classification'!$A$3,IF(OR(ISNUMBER(SEARCH('[1]Lookup for use classification'!$B$4,C3683)),ISNUMBER(SEARCH('[1]Lookup for use classification'!$C$4,C3683)),ISNUMBER(SEARCH('[1]Lookup for use classification'!$D$4,C3683)),ISNUMBER(SEARCH('[1]Lookup for use classification'!$E$4,C3683))),'[1]Lookup for use classification'!$A$4,IF(OR(ISNUMBER(SEARCH('[1]Lookup for use classification'!$B$5,C3683)),ISNUMBER(SEARCH('[1]Lookup for use classification'!$C$5,C3683)),ISNUMBER(SEARCH('[1]Lookup for use classification'!$D$5,C3683))),'[1]Lookup for use classification'!$A$5,IF(OR(ISNUMBER(SEARCH('[1]Lookup for use classification'!$B$7,C3683)),ISNUMBER(SEARCH('[1]Lookup for use classification'!$C$7,C3683)),ISNUMBER(SEARCH('[1]Lookup for use classification'!$D$7,C3683))),'[1]Lookup for use classification'!$A$7,IF(OR(ISNUMBER(SEARCH('[1]Lookup for use classification'!$B$9,C3683)),ISNUMBER(SEARCH('[1]Lookup for use classification'!$C$9,C3683)),ISNUMBER(SEARCH('[1]Lookup for use classification'!$D$9,C3683)),ISNUMBER(SEARCH('[1]Lookup for use classification'!$E$9,C3683)),ISNUMBER(SEARCH('[1]Lookup for use classification'!$F$9,C3683)),ISNUMBER(SEARCH('[1]Lookup for use classification'!$G$9,C3683)),ISNUMBER(SEARCH('[1]Lookup for use classification'!$H$9,C3683)),ISNUMBER(SEARCH('[1]Lookup for use classification'!$I$9,C3683)),ISNUMBER(SEARCH('[1]Lookup for use classification'!$J$9,C3683)),ISNUMBER(SEARCH('[1]Lookup for use classification'!$K$9,C3683))),'[1]Lookup for use classification'!$A$9,IF(OR(ISNUMBER(SEARCH('[1]Lookup for use classification'!$B$10,C3683)),ISNUMBER(SEARCH('[1]Lookup for use classification'!$C$10,C3683)),ISNUMBER(SEARCH('[1]Lookup for use classification'!$D$10,C3683)),ISNUMBER(SEARCH('[1]Lookup for use classification'!$E$10,C3683)),ISNUMBER(SEARCH('[1]Lookup for use classification'!$F$10,C3683)),ISNUMBER(SEARCH('[1]Lookup for use classification'!$G$10,C3683))),'[1]Lookup for use classification'!$A$10,IF(OR(ISNUMBER(SEARCH('[1]Lookup for use classification'!$B$11,C3683)),ISNUMBER(SEARCH('[1]Lookup for use classification'!$C$11,C3683))),'[1]Lookup for use classification'!$A$11,IF(OR(ISNUMBER(SEARCH('[1]Lookup for use classification'!$B$12,C3683)),ISNUMBER(SEARCH('[1]Lookup for use classification'!$C$12,C3683))),'[1]Lookup for use classification'!$A$12,IF(OR(ISNUMBER(SEARCH('[1]Lookup for use classification'!$B$13,C3683)),ISNUMBER(SEARCH('[1]Lookup for use classification'!$C$13,C3683)),ISNUMBER(SEARCH('[1]Lookup for use classification'!$D$13,C3683)),,ISNUMBER(SEARCH('[1]Lookup for use classification'!$C$13,C3683)),ISNUMBER(SEARCH('[1]Lookup for use classification'!$E$13,C3683))),'[1]Lookup for use classification'!$A$13,IF(OR(ISNUMBER(SEARCH('[1]Lookup for use classification'!$B$14,C3683)),ISNUMBER(SEARCH('[1]Lookup for use classification'!$C$14,C3683))),'[1]Lookup for use classification'!$A$14,"Other"))))))))))))</f>
        <v>Public Safety</v>
      </c>
      <c r="E3683" s="240"/>
      <c r="F3683" s="259"/>
      <c r="G3683" s="259"/>
    </row>
    <row r="3684" spans="1:12" hidden="1">
      <c r="A3684" s="187" t="s">
        <v>1595</v>
      </c>
      <c r="B3684" s="167" t="s">
        <v>4456</v>
      </c>
      <c r="C3684" s="239" t="s">
        <v>254</v>
      </c>
      <c r="D3684" s="6" t="str">
        <f>IF(OR(ISNUMBER(SEARCH('[1]Lookup for use classification'!$B$1,C3684)),ISNUMBER(SEARCH('[1]Lookup for use classification'!$C$1,C3684)),ISNUMBER(SEARCH('[1]Lookup for use classification'!$D$1,C3684)),ISNUMBER(SEARCH('[1]Lookup for use classification'!$E$1,C3684))),'[1]Lookup for use classification'!$A$1,IF(ISNUMBER(SEARCH('[1]Lookup for use classification'!$B$2,C3684)),'[1]Lookup for use classification'!$A$2,IF(ISNUMBER(SEARCH('[1]Lookup for use classification'!$B$3,C3684)),'[1]Lookup for use classification'!$A$3,IF(OR(ISNUMBER(SEARCH('[1]Lookup for use classification'!$B$4,C3684)),ISNUMBER(SEARCH('[1]Lookup for use classification'!$C$4,C3684)),ISNUMBER(SEARCH('[1]Lookup for use classification'!$D$4,C3684)),ISNUMBER(SEARCH('[1]Lookup for use classification'!$E$4,C3684))),'[1]Lookup for use classification'!$A$4,IF(OR(ISNUMBER(SEARCH('[1]Lookup for use classification'!$B$5,C3684)),ISNUMBER(SEARCH('[1]Lookup for use classification'!$C$5,C3684)),ISNUMBER(SEARCH('[1]Lookup for use classification'!$D$5,C3684))),'[1]Lookup for use classification'!$A$5,IF(OR(ISNUMBER(SEARCH('[1]Lookup for use classification'!$B$7,C3684)),ISNUMBER(SEARCH('[1]Lookup for use classification'!$C$7,C3684)),ISNUMBER(SEARCH('[1]Lookup for use classification'!$D$7,C3684))),'[1]Lookup for use classification'!$A$7,IF(OR(ISNUMBER(SEARCH('[1]Lookup for use classification'!$B$9,C3684)),ISNUMBER(SEARCH('[1]Lookup for use classification'!$C$9,C3684)),ISNUMBER(SEARCH('[1]Lookup for use classification'!$D$9,C3684)),ISNUMBER(SEARCH('[1]Lookup for use classification'!$E$9,C3684)),ISNUMBER(SEARCH('[1]Lookup for use classification'!$F$9,C3684)),ISNUMBER(SEARCH('[1]Lookup for use classification'!$G$9,C3684)),ISNUMBER(SEARCH('[1]Lookup for use classification'!$H$9,C3684)),ISNUMBER(SEARCH('[1]Lookup for use classification'!$I$9,C3684)),ISNUMBER(SEARCH('[1]Lookup for use classification'!$J$9,C3684)),ISNUMBER(SEARCH('[1]Lookup for use classification'!$K$9,C3684))),'[1]Lookup for use classification'!$A$9,IF(OR(ISNUMBER(SEARCH('[1]Lookup for use classification'!$B$10,C3684)),ISNUMBER(SEARCH('[1]Lookup for use classification'!$C$10,C3684)),ISNUMBER(SEARCH('[1]Lookup for use classification'!$D$10,C3684)),ISNUMBER(SEARCH('[1]Lookup for use classification'!$E$10,C3684)),ISNUMBER(SEARCH('[1]Lookup for use classification'!$F$10,C3684)),ISNUMBER(SEARCH('[1]Lookup for use classification'!$G$10,C3684))),'[1]Lookup for use classification'!$A$10,IF(OR(ISNUMBER(SEARCH('[1]Lookup for use classification'!$B$11,C3684)),ISNUMBER(SEARCH('[1]Lookup for use classification'!$C$11,C3684))),'[1]Lookup for use classification'!$A$11,IF(OR(ISNUMBER(SEARCH('[1]Lookup for use classification'!$B$12,C3684)),ISNUMBER(SEARCH('[1]Lookup for use classification'!$C$12,C3684))),'[1]Lookup for use classification'!$A$12,IF(OR(ISNUMBER(SEARCH('[1]Lookup for use classification'!$B$13,C3684)),ISNUMBER(SEARCH('[1]Lookup for use classification'!$C$13,C3684)),ISNUMBER(SEARCH('[1]Lookup for use classification'!$D$13,C3684)),,ISNUMBER(SEARCH('[1]Lookup for use classification'!$C$13,C3684)),ISNUMBER(SEARCH('[1]Lookup for use classification'!$E$13,C3684))),'[1]Lookup for use classification'!$A$13,IF(OR(ISNUMBER(SEARCH('[1]Lookup for use classification'!$B$14,C3684)),ISNUMBER(SEARCH('[1]Lookup for use classification'!$C$14,C3684))),'[1]Lookup for use classification'!$A$14,"Other"))))))))))))</f>
        <v>Retail - Other</v>
      </c>
      <c r="E3684" s="240"/>
      <c r="F3684" s="259"/>
      <c r="G3684" s="259"/>
    </row>
    <row r="3685" spans="1:12" hidden="1">
      <c r="A3685" s="187" t="s">
        <v>1595</v>
      </c>
      <c r="B3685" s="167" t="s">
        <v>4456</v>
      </c>
      <c r="C3685" s="239" t="s">
        <v>1591</v>
      </c>
      <c r="D3685" s="6" t="str">
        <f>IF(OR(ISNUMBER(SEARCH('[1]Lookup for use classification'!$B$1,C3685)),ISNUMBER(SEARCH('[1]Lookup for use classification'!$C$1,C3685)),ISNUMBER(SEARCH('[1]Lookup for use classification'!$D$1,C3685)),ISNUMBER(SEARCH('[1]Lookup for use classification'!$E$1,C3685))),'[1]Lookup for use classification'!$A$1,IF(ISNUMBER(SEARCH('[1]Lookup for use classification'!$B$2,C3685)),'[1]Lookup for use classification'!$A$2,IF(ISNUMBER(SEARCH('[1]Lookup for use classification'!$B$3,C3685)),'[1]Lookup for use classification'!$A$3,IF(OR(ISNUMBER(SEARCH('[1]Lookup for use classification'!$B$4,C3685)),ISNUMBER(SEARCH('[1]Lookup for use classification'!$C$4,C3685)),ISNUMBER(SEARCH('[1]Lookup for use classification'!$D$4,C3685)),ISNUMBER(SEARCH('[1]Lookup for use classification'!$E$4,C3685))),'[1]Lookup for use classification'!$A$4,IF(OR(ISNUMBER(SEARCH('[1]Lookup for use classification'!$B$5,C3685)),ISNUMBER(SEARCH('[1]Lookup for use classification'!$C$5,C3685)),ISNUMBER(SEARCH('[1]Lookup for use classification'!$D$5,C3685))),'[1]Lookup for use classification'!$A$5,IF(OR(ISNUMBER(SEARCH('[1]Lookup for use classification'!$B$7,C3685)),ISNUMBER(SEARCH('[1]Lookup for use classification'!$C$7,C3685)),ISNUMBER(SEARCH('[1]Lookup for use classification'!$D$7,C3685))),'[1]Lookup for use classification'!$A$7,IF(OR(ISNUMBER(SEARCH('[1]Lookup for use classification'!$B$9,C3685)),ISNUMBER(SEARCH('[1]Lookup for use classification'!$C$9,C3685)),ISNUMBER(SEARCH('[1]Lookup for use classification'!$D$9,C3685)),ISNUMBER(SEARCH('[1]Lookup for use classification'!$E$9,C3685)),ISNUMBER(SEARCH('[1]Lookup for use classification'!$F$9,C3685)),ISNUMBER(SEARCH('[1]Lookup for use classification'!$G$9,C3685)),ISNUMBER(SEARCH('[1]Lookup for use classification'!$H$9,C3685)),ISNUMBER(SEARCH('[1]Lookup for use classification'!$I$9,C3685)),ISNUMBER(SEARCH('[1]Lookup for use classification'!$J$9,C3685)),ISNUMBER(SEARCH('[1]Lookup for use classification'!$K$9,C3685))),'[1]Lookup for use classification'!$A$9,IF(OR(ISNUMBER(SEARCH('[1]Lookup for use classification'!$B$10,C3685)),ISNUMBER(SEARCH('[1]Lookup for use classification'!$C$10,C3685)),ISNUMBER(SEARCH('[1]Lookup for use classification'!$D$10,C3685)),ISNUMBER(SEARCH('[1]Lookup for use classification'!$E$10,C3685)),ISNUMBER(SEARCH('[1]Lookup for use classification'!$F$10,C3685)),ISNUMBER(SEARCH('[1]Lookup for use classification'!$G$10,C3685))),'[1]Lookup for use classification'!$A$10,IF(OR(ISNUMBER(SEARCH('[1]Lookup for use classification'!$B$11,C3685)),ISNUMBER(SEARCH('[1]Lookup for use classification'!$C$11,C3685))),'[1]Lookup for use classification'!$A$11,IF(OR(ISNUMBER(SEARCH('[1]Lookup for use classification'!$B$12,C3685)),ISNUMBER(SEARCH('[1]Lookup for use classification'!$C$12,C3685))),'[1]Lookup for use classification'!$A$12,IF(OR(ISNUMBER(SEARCH('[1]Lookup for use classification'!$B$13,C3685)),ISNUMBER(SEARCH('[1]Lookup for use classification'!$C$13,C3685)),ISNUMBER(SEARCH('[1]Lookup for use classification'!$D$13,C3685)),,ISNUMBER(SEARCH('[1]Lookup for use classification'!$C$13,C3685)),ISNUMBER(SEARCH('[1]Lookup for use classification'!$E$13,C3685))),'[1]Lookup for use classification'!$A$13,IF(OR(ISNUMBER(SEARCH('[1]Lookup for use classification'!$B$14,C3685)),ISNUMBER(SEARCH('[1]Lookup for use classification'!$C$14,C3685))),'[1]Lookup for use classification'!$A$14,"Other"))))))))))))</f>
        <v>Warehousing</v>
      </c>
      <c r="E3685" s="240">
        <v>800</v>
      </c>
      <c r="F3685" s="259"/>
      <c r="G3685" s="259"/>
    </row>
    <row r="3686" spans="1:12" hidden="1">
      <c r="A3686" s="138" t="s">
        <v>1595</v>
      </c>
      <c r="B3686" s="8" t="str">
        <f>IF(ISNA(VLOOKUP(CONCATENATE(A3686,C3686),EUS!$B$2:$B$1939,1,FALSE)),"","End Use Study")</f>
        <v>End Use Study</v>
      </c>
      <c r="C3686" s="14" t="s">
        <v>2125</v>
      </c>
      <c r="D3686" s="162" t="s">
        <v>1980</v>
      </c>
      <c r="E3686" s="15"/>
      <c r="F3686" s="15"/>
      <c r="G3686" s="15"/>
      <c r="H3686" s="164"/>
      <c r="I3686" s="164"/>
      <c r="J3686" s="7"/>
      <c r="L3686" s="6"/>
    </row>
    <row r="3687" spans="1:12" hidden="1">
      <c r="A3687" s="187" t="s">
        <v>1595</v>
      </c>
      <c r="B3687" s="167" t="s">
        <v>4456</v>
      </c>
      <c r="C3687" s="239" t="s">
        <v>1592</v>
      </c>
      <c r="D3687" s="6" t="str">
        <f>IF(OR(ISNUMBER(SEARCH('[1]Lookup for use classification'!$B$1,C3687)),ISNUMBER(SEARCH('[1]Lookup for use classification'!$C$1,C3687)),ISNUMBER(SEARCH('[1]Lookup for use classification'!$D$1,C3687)),ISNUMBER(SEARCH('[1]Lookup for use classification'!$E$1,C3687))),'[1]Lookup for use classification'!$A$1,IF(ISNUMBER(SEARCH('[1]Lookup for use classification'!$B$2,C3687)),'[1]Lookup for use classification'!$A$2,IF(ISNUMBER(SEARCH('[1]Lookup for use classification'!$B$3,C3687)),'[1]Lookup for use classification'!$A$3,IF(OR(ISNUMBER(SEARCH('[1]Lookup for use classification'!$B$4,C3687)),ISNUMBER(SEARCH('[1]Lookup for use classification'!$C$4,C3687)),ISNUMBER(SEARCH('[1]Lookup for use classification'!$D$4,C3687)),ISNUMBER(SEARCH('[1]Lookup for use classification'!$E$4,C3687))),'[1]Lookup for use classification'!$A$4,IF(OR(ISNUMBER(SEARCH('[1]Lookup for use classification'!$B$5,C3687)),ISNUMBER(SEARCH('[1]Lookup for use classification'!$C$5,C3687)),ISNUMBER(SEARCH('[1]Lookup for use classification'!$D$5,C3687))),'[1]Lookup for use classification'!$A$5,IF(OR(ISNUMBER(SEARCH('[1]Lookup for use classification'!$B$7,C3687)),ISNUMBER(SEARCH('[1]Lookup for use classification'!$C$7,C3687)),ISNUMBER(SEARCH('[1]Lookup for use classification'!$D$7,C3687))),'[1]Lookup for use classification'!$A$7,IF(OR(ISNUMBER(SEARCH('[1]Lookup for use classification'!$B$9,C3687)),ISNUMBER(SEARCH('[1]Lookup for use classification'!$C$9,C3687)),ISNUMBER(SEARCH('[1]Lookup for use classification'!$D$9,C3687)),ISNUMBER(SEARCH('[1]Lookup for use classification'!$E$9,C3687)),ISNUMBER(SEARCH('[1]Lookup for use classification'!$F$9,C3687)),ISNUMBER(SEARCH('[1]Lookup for use classification'!$G$9,C3687)),ISNUMBER(SEARCH('[1]Lookup for use classification'!$H$9,C3687)),ISNUMBER(SEARCH('[1]Lookup for use classification'!$I$9,C3687)),ISNUMBER(SEARCH('[1]Lookup for use classification'!$J$9,C3687)),ISNUMBER(SEARCH('[1]Lookup for use classification'!$K$9,C3687))),'[1]Lookup for use classification'!$A$9,IF(OR(ISNUMBER(SEARCH('[1]Lookup for use classification'!$B$10,C3687)),ISNUMBER(SEARCH('[1]Lookup for use classification'!$C$10,C3687)),ISNUMBER(SEARCH('[1]Lookup for use classification'!$D$10,C3687)),ISNUMBER(SEARCH('[1]Lookup for use classification'!$E$10,C3687)),ISNUMBER(SEARCH('[1]Lookup for use classification'!$F$10,C3687)),ISNUMBER(SEARCH('[1]Lookup for use classification'!$G$10,C3687))),'[1]Lookup for use classification'!$A$10,IF(OR(ISNUMBER(SEARCH('[1]Lookup for use classification'!$B$11,C3687)),ISNUMBER(SEARCH('[1]Lookup for use classification'!$C$11,C3687))),'[1]Lookup for use classification'!$A$11,IF(OR(ISNUMBER(SEARCH('[1]Lookup for use classification'!$B$12,C3687)),ISNUMBER(SEARCH('[1]Lookup for use classification'!$C$12,C3687))),'[1]Lookup for use classification'!$A$12,IF(OR(ISNUMBER(SEARCH('[1]Lookup for use classification'!$B$13,C3687)),ISNUMBER(SEARCH('[1]Lookup for use classification'!$C$13,C3687)),ISNUMBER(SEARCH('[1]Lookup for use classification'!$D$13,C3687)),,ISNUMBER(SEARCH('[1]Lookup for use classification'!$C$13,C3687)),ISNUMBER(SEARCH('[1]Lookup for use classification'!$E$13,C3687))),'[1]Lookup for use classification'!$A$13,IF(OR(ISNUMBER(SEARCH('[1]Lookup for use classification'!$B$14,C3687)),ISNUMBER(SEARCH('[1]Lookup for use classification'!$C$14,C3687))),'[1]Lookup for use classification'!$A$14,"Other"))))))))))))</f>
        <v>Warehousing</v>
      </c>
      <c r="E3687" s="279"/>
      <c r="F3687" s="259"/>
      <c r="G3687" s="259"/>
    </row>
    <row r="3688" spans="1:12" hidden="1">
      <c r="A3688" s="187" t="s">
        <v>1595</v>
      </c>
      <c r="B3688" s="167" t="s">
        <v>4456</v>
      </c>
      <c r="C3688" s="239" t="s">
        <v>1589</v>
      </c>
      <c r="D3688" s="6" t="str">
        <f>IF(OR(ISNUMBER(SEARCH('[1]Lookup for use classification'!$B$1,C3688)),ISNUMBER(SEARCH('[1]Lookup for use classification'!$C$1,C3688)),ISNUMBER(SEARCH('[1]Lookup for use classification'!$D$1,C3688)),ISNUMBER(SEARCH('[1]Lookup for use classification'!$E$1,C3688))),'[1]Lookup for use classification'!$A$1,IF(ISNUMBER(SEARCH('[1]Lookup for use classification'!$B$2,C3688)),'[1]Lookup for use classification'!$A$2,IF(ISNUMBER(SEARCH('[1]Lookup for use classification'!$B$3,C3688)),'[1]Lookup for use classification'!$A$3,IF(OR(ISNUMBER(SEARCH('[1]Lookup for use classification'!$B$4,C3688)),ISNUMBER(SEARCH('[1]Lookup for use classification'!$C$4,C3688)),ISNUMBER(SEARCH('[1]Lookup for use classification'!$D$4,C3688)),ISNUMBER(SEARCH('[1]Lookup for use classification'!$E$4,C3688))),'[1]Lookup for use classification'!$A$4,IF(OR(ISNUMBER(SEARCH('[1]Lookup for use classification'!$B$5,C3688)),ISNUMBER(SEARCH('[1]Lookup for use classification'!$C$5,C3688)),ISNUMBER(SEARCH('[1]Lookup for use classification'!$D$5,C3688))),'[1]Lookup for use classification'!$A$5,IF(OR(ISNUMBER(SEARCH('[1]Lookup for use classification'!$B$7,C3688)),ISNUMBER(SEARCH('[1]Lookup for use classification'!$C$7,C3688)),ISNUMBER(SEARCH('[1]Lookup for use classification'!$D$7,C3688))),'[1]Lookup for use classification'!$A$7,IF(OR(ISNUMBER(SEARCH('[1]Lookup for use classification'!$B$9,C3688)),ISNUMBER(SEARCH('[1]Lookup for use classification'!$C$9,C3688)),ISNUMBER(SEARCH('[1]Lookup for use classification'!$D$9,C3688)),ISNUMBER(SEARCH('[1]Lookup for use classification'!$E$9,C3688)),ISNUMBER(SEARCH('[1]Lookup for use classification'!$F$9,C3688)),ISNUMBER(SEARCH('[1]Lookup for use classification'!$G$9,C3688)),ISNUMBER(SEARCH('[1]Lookup for use classification'!$H$9,C3688)),ISNUMBER(SEARCH('[1]Lookup for use classification'!$I$9,C3688)),ISNUMBER(SEARCH('[1]Lookup for use classification'!$J$9,C3688)),ISNUMBER(SEARCH('[1]Lookup for use classification'!$K$9,C3688))),'[1]Lookup for use classification'!$A$9,IF(OR(ISNUMBER(SEARCH('[1]Lookup for use classification'!$B$10,C3688)),ISNUMBER(SEARCH('[1]Lookup for use classification'!$C$10,C3688)),ISNUMBER(SEARCH('[1]Lookup for use classification'!$D$10,C3688)),ISNUMBER(SEARCH('[1]Lookup for use classification'!$E$10,C3688)),ISNUMBER(SEARCH('[1]Lookup for use classification'!$F$10,C3688)),ISNUMBER(SEARCH('[1]Lookup for use classification'!$G$10,C3688))),'[1]Lookup for use classification'!$A$10,IF(OR(ISNUMBER(SEARCH('[1]Lookup for use classification'!$B$11,C3688)),ISNUMBER(SEARCH('[1]Lookup for use classification'!$C$11,C3688))),'[1]Lookup for use classification'!$A$11,IF(OR(ISNUMBER(SEARCH('[1]Lookup for use classification'!$B$12,C3688)),ISNUMBER(SEARCH('[1]Lookup for use classification'!$C$12,C3688))),'[1]Lookup for use classification'!$A$12,IF(OR(ISNUMBER(SEARCH('[1]Lookup for use classification'!$B$13,C3688)),ISNUMBER(SEARCH('[1]Lookup for use classification'!$C$13,C3688)),ISNUMBER(SEARCH('[1]Lookup for use classification'!$D$13,C3688)),,ISNUMBER(SEARCH('[1]Lookup for use classification'!$C$13,C3688)),ISNUMBER(SEARCH('[1]Lookup for use classification'!$E$13,C3688))),'[1]Lookup for use classification'!$A$13,IF(OR(ISNUMBER(SEARCH('[1]Lookup for use classification'!$B$14,C3688)),ISNUMBER(SEARCH('[1]Lookup for use classification'!$C$14,C3688))),'[1]Lookup for use classification'!$A$14,"Other"))))))))))))</f>
        <v>Water &amp; Sewer</v>
      </c>
      <c r="E3688" s="240"/>
      <c r="F3688" s="259"/>
      <c r="G3688" s="259"/>
    </row>
    <row r="3689" spans="1:12" hidden="1">
      <c r="A3689" s="188" t="s">
        <v>2520</v>
      </c>
      <c r="B3689" s="8" t="str">
        <f>IF(ISNA(VLOOKUP(CONCATENATE(A3689,C3689),ARIS!$A$1:$A$959,1,FALSE)),"","ARIS")</f>
        <v>ARIS</v>
      </c>
      <c r="C3689" s="223" t="s">
        <v>3529</v>
      </c>
      <c r="D3689" s="162" t="s">
        <v>3335</v>
      </c>
      <c r="E3689" s="224">
        <v>34419</v>
      </c>
      <c r="F3689" s="224"/>
      <c r="G3689" s="224"/>
      <c r="H3689" s="164">
        <v>24667.235036496353</v>
      </c>
      <c r="I3689" s="164"/>
      <c r="J3689" s="165">
        <v>369702.50228525</v>
      </c>
    </row>
    <row r="3690" spans="1:12" hidden="1">
      <c r="A3690" s="188" t="s">
        <v>2520</v>
      </c>
      <c r="B3690" s="8" t="str">
        <f>IF(ISNA(VLOOKUP(CONCATENATE(A3690,C3690),ARIS!$A$1:$A$959,1,FALSE)),"","ARIS")</f>
        <v>ARIS</v>
      </c>
      <c r="C3690" s="223" t="s">
        <v>3530</v>
      </c>
      <c r="D3690" s="162" t="s">
        <v>3335</v>
      </c>
      <c r="E3690" s="224">
        <v>63865</v>
      </c>
      <c r="F3690" s="224"/>
      <c r="G3690" s="224"/>
      <c r="H3690" s="164">
        <v>111495.69781021898</v>
      </c>
      <c r="I3690" s="164"/>
      <c r="J3690" s="165">
        <v>683513.7179417666</v>
      </c>
    </row>
    <row r="3691" spans="1:12" hidden="1">
      <c r="A3691" s="188" t="s">
        <v>2520</v>
      </c>
      <c r="B3691" s="8" t="str">
        <f>IF(ISNA(VLOOKUP(CONCATENATE(A3691,C3691),ARIS!$A$1:$A$959,1,FALSE)),"","ARIS")</f>
        <v>ARIS</v>
      </c>
      <c r="C3691" s="223" t="s">
        <v>2871</v>
      </c>
      <c r="D3691" s="8" t="str">
        <f>IF(OR(ISNUMBER(SEARCH('[1]Lookup for use classification'!$B$1,C3691)),ISNUMBER(SEARCH('[1]Lookup for use classification'!$C$1,C3691)),ISNUMBER(SEARCH('[1]Lookup for use classification'!$D$1,C3691)),ISNUMBER(SEARCH('[1]Lookup for use classification'!$E$1,C3691))),'[1]Lookup for use classification'!$A$1,IF(ISNUMBER(SEARCH('[1]Lookup for use classification'!$B$2,C3691)),'[1]Lookup for use classification'!$A$2,IF(ISNUMBER(SEARCH('[1]Lookup for use classification'!$B$3,C3691)),'[1]Lookup for use classification'!$A$3,IF(OR(ISNUMBER(SEARCH('[1]Lookup for use classification'!$B$4,C3691)),ISNUMBER(SEARCH('[1]Lookup for use classification'!$C$4,C3691)),ISNUMBER(SEARCH('[1]Lookup for use classification'!$D$4,C3691)),ISNUMBER(SEARCH('[1]Lookup for use classification'!$E$4,C3691))),'[1]Lookup for use classification'!$A$4,IF(OR(ISNUMBER(SEARCH('[1]Lookup for use classification'!$B$5,C3691)),ISNUMBER(SEARCH('[1]Lookup for use classification'!$C$5,C3691)),ISNUMBER(SEARCH('[1]Lookup for use classification'!$D$5,C3691))),'[1]Lookup for use classification'!$A$5,IF(OR(ISNUMBER(SEARCH('[1]Lookup for use classification'!$B$7,C3691)),ISNUMBER(SEARCH('[1]Lookup for use classification'!$C$7,C3691)),ISNUMBER(SEARCH('[1]Lookup for use classification'!$D$7,C3691))),'[1]Lookup for use classification'!$A$7,IF(OR(ISNUMBER(SEARCH('[1]Lookup for use classification'!$B$9,C3691)),ISNUMBER(SEARCH('[1]Lookup for use classification'!$C$9,C3691)),ISNUMBER(SEARCH('[1]Lookup for use classification'!$D$9,C3691)),ISNUMBER(SEARCH('[1]Lookup for use classification'!$E$9,C3691)),ISNUMBER(SEARCH('[1]Lookup for use classification'!$F$9,C3691)),ISNUMBER(SEARCH('[1]Lookup for use classification'!$G$9,C3691)),ISNUMBER(SEARCH('[1]Lookup for use classification'!$H$9,C3691)),ISNUMBER(SEARCH('[1]Lookup for use classification'!$I$9,C3691)),ISNUMBER(SEARCH('[1]Lookup for use classification'!$J$9,C3691)),ISNUMBER(SEARCH('[1]Lookup for use classification'!$K$9,C3691))),'[1]Lookup for use classification'!$A$9,IF(OR(ISNUMBER(SEARCH('[1]Lookup for use classification'!$B$10,C3691)),ISNUMBER(SEARCH('[1]Lookup for use classification'!$C$10,C3691)),ISNUMBER(SEARCH('[1]Lookup for use classification'!$D$10,C3691)),ISNUMBER(SEARCH('[1]Lookup for use classification'!$E$10,C3691)),ISNUMBER(SEARCH('[1]Lookup for use classification'!$F$10,C3691)),ISNUMBER(SEARCH('[1]Lookup for use classification'!$G$10,C3691))),'[1]Lookup for use classification'!$A$10,IF(OR(ISNUMBER(SEARCH('[1]Lookup for use classification'!$B$11,C3691)),ISNUMBER(SEARCH('[1]Lookup for use classification'!$C$11,C3691))),'[1]Lookup for use classification'!$A$11,IF(OR(ISNUMBER(SEARCH('[1]Lookup for use classification'!$B$12,C3691)),ISNUMBER(SEARCH('[1]Lookup for use classification'!$C$12,C3691))),'[1]Lookup for use classification'!$A$12,IF(OR(ISNUMBER(SEARCH('[1]Lookup for use classification'!$B$13,C3691)),ISNUMBER(SEARCH('[1]Lookup for use classification'!$C$13,C3691)),ISNUMBER(SEARCH('[1]Lookup for use classification'!$D$13,C3691)),,ISNUMBER(SEARCH('[1]Lookup for use classification'!$C$13,C3691)),ISNUMBER(SEARCH('[1]Lookup for use classification'!$E$13,C3691))),'[1]Lookup for use classification'!$A$13,IF(OR(ISNUMBER(SEARCH('[1]Lookup for use classification'!$B$14,C3691)),ISNUMBER(SEARCH('[1]Lookup for use classification'!$C$14,C3691))),'[1]Lookup for use classification'!$A$14,"Other"))))))))))))</f>
        <v>Other</v>
      </c>
      <c r="E3691" s="224">
        <v>3500</v>
      </c>
      <c r="F3691" s="224"/>
      <c r="G3691" s="224"/>
      <c r="H3691" s="164">
        <v>4115.0999999999995</v>
      </c>
      <c r="I3691" s="164"/>
      <c r="J3691" s="165">
        <v>114874.16719153331</v>
      </c>
    </row>
    <row r="3692" spans="1:12" hidden="1">
      <c r="A3692" s="188" t="s">
        <v>2520</v>
      </c>
      <c r="B3692" s="8" t="str">
        <f>IF(ISNA(VLOOKUP(CONCATENATE(A3692,C3692),ARIS!$A$1:$A$959,1,FALSE)),"","ARIS")</f>
        <v>ARIS</v>
      </c>
      <c r="C3692" s="221" t="s">
        <v>2872</v>
      </c>
      <c r="D3692" s="8" t="str">
        <f>IF(OR(ISNUMBER(SEARCH('[1]Lookup for use classification'!$B$1,C3692)),ISNUMBER(SEARCH('[1]Lookup for use classification'!$C$1,C3692)),ISNUMBER(SEARCH('[1]Lookup for use classification'!$D$1,C3692)),ISNUMBER(SEARCH('[1]Lookup for use classification'!$E$1,C3692))),'[1]Lookup for use classification'!$A$1,IF(ISNUMBER(SEARCH('[1]Lookup for use classification'!$B$2,C3692)),'[1]Lookup for use classification'!$A$2,IF(ISNUMBER(SEARCH('[1]Lookup for use classification'!$B$3,C3692)),'[1]Lookup for use classification'!$A$3,IF(OR(ISNUMBER(SEARCH('[1]Lookup for use classification'!$B$4,C3692)),ISNUMBER(SEARCH('[1]Lookup for use classification'!$C$4,C3692)),ISNUMBER(SEARCH('[1]Lookup for use classification'!$D$4,C3692)),ISNUMBER(SEARCH('[1]Lookup for use classification'!$E$4,C3692))),'[1]Lookup for use classification'!$A$4,IF(OR(ISNUMBER(SEARCH('[1]Lookup for use classification'!$B$5,C3692)),ISNUMBER(SEARCH('[1]Lookup for use classification'!$C$5,C3692)),ISNUMBER(SEARCH('[1]Lookup for use classification'!$D$5,C3692))),'[1]Lookup for use classification'!$A$5,IF(OR(ISNUMBER(SEARCH('[1]Lookup for use classification'!$B$7,C3692)),ISNUMBER(SEARCH('[1]Lookup for use classification'!$C$7,C3692)),ISNUMBER(SEARCH('[1]Lookup for use classification'!$D$7,C3692))),'[1]Lookup for use classification'!$A$7,IF(OR(ISNUMBER(SEARCH('[1]Lookup for use classification'!$B$9,C3692)),ISNUMBER(SEARCH('[1]Lookup for use classification'!$C$9,C3692)),ISNUMBER(SEARCH('[1]Lookup for use classification'!$D$9,C3692)),ISNUMBER(SEARCH('[1]Lookup for use classification'!$E$9,C3692)),ISNUMBER(SEARCH('[1]Lookup for use classification'!$F$9,C3692)),ISNUMBER(SEARCH('[1]Lookup for use classification'!$G$9,C3692)),ISNUMBER(SEARCH('[1]Lookup for use classification'!$H$9,C3692)),ISNUMBER(SEARCH('[1]Lookup for use classification'!$I$9,C3692)),ISNUMBER(SEARCH('[1]Lookup for use classification'!$J$9,C3692)),ISNUMBER(SEARCH('[1]Lookup for use classification'!$K$9,C3692))),'[1]Lookup for use classification'!$A$9,IF(OR(ISNUMBER(SEARCH('[1]Lookup for use classification'!$B$10,C3692)),ISNUMBER(SEARCH('[1]Lookup for use classification'!$C$10,C3692)),ISNUMBER(SEARCH('[1]Lookup for use classification'!$D$10,C3692)),ISNUMBER(SEARCH('[1]Lookup for use classification'!$E$10,C3692)),ISNUMBER(SEARCH('[1]Lookup for use classification'!$F$10,C3692)),ISNUMBER(SEARCH('[1]Lookup for use classification'!$G$10,C3692))),'[1]Lookup for use classification'!$A$10,IF(OR(ISNUMBER(SEARCH('[1]Lookup for use classification'!$B$11,C3692)),ISNUMBER(SEARCH('[1]Lookup for use classification'!$C$11,C3692))),'[1]Lookup for use classification'!$A$11,IF(OR(ISNUMBER(SEARCH('[1]Lookup for use classification'!$B$12,C3692)),ISNUMBER(SEARCH('[1]Lookup for use classification'!$C$12,C3692))),'[1]Lookup for use classification'!$A$12,IF(OR(ISNUMBER(SEARCH('[1]Lookup for use classification'!$B$13,C3692)),ISNUMBER(SEARCH('[1]Lookup for use classification'!$C$13,C3692)),ISNUMBER(SEARCH('[1]Lookup for use classification'!$D$13,C3692)),,ISNUMBER(SEARCH('[1]Lookup for use classification'!$C$13,C3692)),ISNUMBER(SEARCH('[1]Lookup for use classification'!$E$13,C3692))),'[1]Lookup for use classification'!$A$13,IF(OR(ISNUMBER(SEARCH('[1]Lookup for use classification'!$B$14,C3692)),ISNUMBER(SEARCH('[1]Lookup for use classification'!$C$14,C3692))),'[1]Lookup for use classification'!$A$14,"Other"))))))))))))</f>
        <v>Other</v>
      </c>
      <c r="E3692" s="222">
        <v>4500</v>
      </c>
      <c r="F3692" s="222"/>
      <c r="G3692" s="222"/>
      <c r="H3692" s="164">
        <v>5453.5270072992698</v>
      </c>
      <c r="I3692" s="164"/>
      <c r="J3692" s="165">
        <v>63895.825057249989</v>
      </c>
    </row>
    <row r="3693" spans="1:12" hidden="1">
      <c r="A3693" s="188" t="s">
        <v>2520</v>
      </c>
      <c r="B3693" s="8" t="str">
        <f>IF(ISNA(VLOOKUP(CONCATENATE(A3693,C3693),ARIS!$A$1:$A$959,1,FALSE)),"","ARIS")</f>
        <v>ARIS</v>
      </c>
      <c r="C3693" s="223" t="s">
        <v>2521</v>
      </c>
      <c r="D3693" s="162" t="s">
        <v>2424</v>
      </c>
      <c r="E3693" s="224">
        <v>19200</v>
      </c>
      <c r="F3693" s="224"/>
      <c r="G3693" s="224"/>
      <c r="H3693" s="164">
        <v>24667.235036496353</v>
      </c>
      <c r="I3693" s="164"/>
      <c r="J3693" s="165">
        <v>923594.84226704994</v>
      </c>
    </row>
    <row r="3694" spans="1:12" hidden="1">
      <c r="A3694" s="188" t="s">
        <v>1604</v>
      </c>
      <c r="B3694" s="8" t="str">
        <f>IF(ISNA(VLOOKUP(CONCATENATE(A3694,C3694),ARIS!$A$1:$A$959,1,FALSE)),"","ARIS")</f>
        <v>ARIS</v>
      </c>
      <c r="C3694" s="223" t="s">
        <v>3531</v>
      </c>
      <c r="D3694" s="162" t="s">
        <v>3335</v>
      </c>
      <c r="E3694" s="224">
        <v>10957</v>
      </c>
      <c r="F3694" s="224"/>
      <c r="G3694" s="224"/>
      <c r="H3694" s="164">
        <v>1083.3313868613138</v>
      </c>
      <c r="I3694" s="164"/>
      <c r="J3694" s="165">
        <v>30506.941226666666</v>
      </c>
    </row>
    <row r="3695" spans="1:12" hidden="1">
      <c r="A3695" s="187" t="s">
        <v>1604</v>
      </c>
      <c r="B3695" s="167" t="s">
        <v>4456</v>
      </c>
      <c r="C3695" s="239" t="s">
        <v>1599</v>
      </c>
      <c r="D3695" s="6" t="str">
        <f>IF(OR(ISNUMBER(SEARCH('[1]Lookup for use classification'!$B$1,C3695)),ISNUMBER(SEARCH('[1]Lookup for use classification'!$C$1,C3695)),ISNUMBER(SEARCH('[1]Lookup for use classification'!$D$1,C3695)),ISNUMBER(SEARCH('[1]Lookup for use classification'!$E$1,C3695))),'[1]Lookup for use classification'!$A$1,IF(ISNUMBER(SEARCH('[1]Lookup for use classification'!$B$2,C3695)),'[1]Lookup for use classification'!$A$2,IF(ISNUMBER(SEARCH('[1]Lookup for use classification'!$B$3,C3695)),'[1]Lookup for use classification'!$A$3,IF(OR(ISNUMBER(SEARCH('[1]Lookup for use classification'!$B$4,C3695)),ISNUMBER(SEARCH('[1]Lookup for use classification'!$C$4,C3695)),ISNUMBER(SEARCH('[1]Lookup for use classification'!$D$4,C3695)),ISNUMBER(SEARCH('[1]Lookup for use classification'!$E$4,C3695))),'[1]Lookup for use classification'!$A$4,IF(OR(ISNUMBER(SEARCH('[1]Lookup for use classification'!$B$5,C3695)),ISNUMBER(SEARCH('[1]Lookup for use classification'!$C$5,C3695)),ISNUMBER(SEARCH('[1]Lookup for use classification'!$D$5,C3695))),'[1]Lookup for use classification'!$A$5,IF(OR(ISNUMBER(SEARCH('[1]Lookup for use classification'!$B$7,C3695)),ISNUMBER(SEARCH('[1]Lookup for use classification'!$C$7,C3695)),ISNUMBER(SEARCH('[1]Lookup for use classification'!$D$7,C3695))),'[1]Lookup for use classification'!$A$7,IF(OR(ISNUMBER(SEARCH('[1]Lookup for use classification'!$B$9,C3695)),ISNUMBER(SEARCH('[1]Lookup for use classification'!$C$9,C3695)),ISNUMBER(SEARCH('[1]Lookup for use classification'!$D$9,C3695)),ISNUMBER(SEARCH('[1]Lookup for use classification'!$E$9,C3695)),ISNUMBER(SEARCH('[1]Lookup for use classification'!$F$9,C3695)),ISNUMBER(SEARCH('[1]Lookup for use classification'!$G$9,C3695)),ISNUMBER(SEARCH('[1]Lookup for use classification'!$H$9,C3695)),ISNUMBER(SEARCH('[1]Lookup for use classification'!$I$9,C3695)),ISNUMBER(SEARCH('[1]Lookup for use classification'!$J$9,C3695)),ISNUMBER(SEARCH('[1]Lookup for use classification'!$K$9,C3695))),'[1]Lookup for use classification'!$A$9,IF(OR(ISNUMBER(SEARCH('[1]Lookup for use classification'!$B$10,C3695)),ISNUMBER(SEARCH('[1]Lookup for use classification'!$C$10,C3695)),ISNUMBER(SEARCH('[1]Lookup for use classification'!$D$10,C3695)),ISNUMBER(SEARCH('[1]Lookup for use classification'!$E$10,C3695)),ISNUMBER(SEARCH('[1]Lookup for use classification'!$F$10,C3695)),ISNUMBER(SEARCH('[1]Lookup for use classification'!$G$10,C3695))),'[1]Lookup for use classification'!$A$10,IF(OR(ISNUMBER(SEARCH('[1]Lookup for use classification'!$B$11,C3695)),ISNUMBER(SEARCH('[1]Lookup for use classification'!$C$11,C3695))),'[1]Lookup for use classification'!$A$11,IF(OR(ISNUMBER(SEARCH('[1]Lookup for use classification'!$B$12,C3695)),ISNUMBER(SEARCH('[1]Lookup for use classification'!$C$12,C3695))),'[1]Lookup for use classification'!$A$12,IF(OR(ISNUMBER(SEARCH('[1]Lookup for use classification'!$B$13,C3695)),ISNUMBER(SEARCH('[1]Lookup for use classification'!$C$13,C3695)),ISNUMBER(SEARCH('[1]Lookup for use classification'!$D$13,C3695)),,ISNUMBER(SEARCH('[1]Lookup for use classification'!$C$13,C3695)),ISNUMBER(SEARCH('[1]Lookup for use classification'!$E$13,C3695))),'[1]Lookup for use classification'!$A$13,IF(OR(ISNUMBER(SEARCH('[1]Lookup for use classification'!$B$14,C3695)),ISNUMBER(SEARCH('[1]Lookup for use classification'!$C$14,C3695))),'[1]Lookup for use classification'!$A$14,"Other"))))))))))))</f>
        <v>Health Care - Hospitals</v>
      </c>
      <c r="E3695" s="240">
        <v>2540</v>
      </c>
      <c r="F3695" s="259"/>
      <c r="G3695" s="259"/>
    </row>
    <row r="3696" spans="1:12" hidden="1">
      <c r="A3696" s="187" t="s">
        <v>1604</v>
      </c>
      <c r="B3696" s="167" t="s">
        <v>4456</v>
      </c>
      <c r="C3696" s="239" t="s">
        <v>430</v>
      </c>
      <c r="D3696" s="6" t="str">
        <f>IF(OR(ISNUMBER(SEARCH('[1]Lookup for use classification'!$B$1,C3696)),ISNUMBER(SEARCH('[1]Lookup for use classification'!$C$1,C3696)),ISNUMBER(SEARCH('[1]Lookup for use classification'!$D$1,C3696)),ISNUMBER(SEARCH('[1]Lookup for use classification'!$E$1,C3696))),'[1]Lookup for use classification'!$A$1,IF(ISNUMBER(SEARCH('[1]Lookup for use classification'!$B$2,C3696)),'[1]Lookup for use classification'!$A$2,IF(ISNUMBER(SEARCH('[1]Lookup for use classification'!$B$3,C3696)),'[1]Lookup for use classification'!$A$3,IF(OR(ISNUMBER(SEARCH('[1]Lookup for use classification'!$B$4,C3696)),ISNUMBER(SEARCH('[1]Lookup for use classification'!$C$4,C3696)),ISNUMBER(SEARCH('[1]Lookup for use classification'!$D$4,C3696)),ISNUMBER(SEARCH('[1]Lookup for use classification'!$E$4,C3696))),'[1]Lookup for use classification'!$A$4,IF(OR(ISNUMBER(SEARCH('[1]Lookup for use classification'!$B$5,C3696)),ISNUMBER(SEARCH('[1]Lookup for use classification'!$C$5,C3696)),ISNUMBER(SEARCH('[1]Lookup for use classification'!$D$5,C3696))),'[1]Lookup for use classification'!$A$5,IF(OR(ISNUMBER(SEARCH('[1]Lookup for use classification'!$B$7,C3696)),ISNUMBER(SEARCH('[1]Lookup for use classification'!$C$7,C3696)),ISNUMBER(SEARCH('[1]Lookup for use classification'!$D$7,C3696))),'[1]Lookup for use classification'!$A$7,IF(OR(ISNUMBER(SEARCH('[1]Lookup for use classification'!$B$9,C3696)),ISNUMBER(SEARCH('[1]Lookup for use classification'!$C$9,C3696)),ISNUMBER(SEARCH('[1]Lookup for use classification'!$D$9,C3696)),ISNUMBER(SEARCH('[1]Lookup for use classification'!$E$9,C3696)),ISNUMBER(SEARCH('[1]Lookup for use classification'!$F$9,C3696)),ISNUMBER(SEARCH('[1]Lookup for use classification'!$G$9,C3696)),ISNUMBER(SEARCH('[1]Lookup for use classification'!$H$9,C3696)),ISNUMBER(SEARCH('[1]Lookup for use classification'!$I$9,C3696)),ISNUMBER(SEARCH('[1]Lookup for use classification'!$J$9,C3696)),ISNUMBER(SEARCH('[1]Lookup for use classification'!$K$9,C3696))),'[1]Lookup for use classification'!$A$9,IF(OR(ISNUMBER(SEARCH('[1]Lookup for use classification'!$B$10,C3696)),ISNUMBER(SEARCH('[1]Lookup for use classification'!$C$10,C3696)),ISNUMBER(SEARCH('[1]Lookup for use classification'!$D$10,C3696)),ISNUMBER(SEARCH('[1]Lookup for use classification'!$E$10,C3696)),ISNUMBER(SEARCH('[1]Lookup for use classification'!$F$10,C3696)),ISNUMBER(SEARCH('[1]Lookup for use classification'!$G$10,C3696))),'[1]Lookup for use classification'!$A$10,IF(OR(ISNUMBER(SEARCH('[1]Lookup for use classification'!$B$11,C3696)),ISNUMBER(SEARCH('[1]Lookup for use classification'!$C$11,C3696))),'[1]Lookup for use classification'!$A$11,IF(OR(ISNUMBER(SEARCH('[1]Lookup for use classification'!$B$12,C3696)),ISNUMBER(SEARCH('[1]Lookup for use classification'!$C$12,C3696))),'[1]Lookup for use classification'!$A$12,IF(OR(ISNUMBER(SEARCH('[1]Lookup for use classification'!$B$13,C3696)),ISNUMBER(SEARCH('[1]Lookup for use classification'!$C$13,C3696)),ISNUMBER(SEARCH('[1]Lookup for use classification'!$D$13,C3696)),,ISNUMBER(SEARCH('[1]Lookup for use classification'!$C$13,C3696)),ISNUMBER(SEARCH('[1]Lookup for use classification'!$E$13,C3696))),'[1]Lookup for use classification'!$A$13,IF(OR(ISNUMBER(SEARCH('[1]Lookup for use classification'!$B$14,C3696)),ISNUMBER(SEARCH('[1]Lookup for use classification'!$C$14,C3696))),'[1]Lookup for use classification'!$A$14,"Other"))))))))))))</f>
        <v>Office</v>
      </c>
      <c r="E3696" s="240">
        <v>3400</v>
      </c>
      <c r="F3696" s="259"/>
      <c r="G3696" s="259"/>
    </row>
    <row r="3697" spans="1:12" hidden="1">
      <c r="A3697" s="187" t="s">
        <v>1604</v>
      </c>
      <c r="B3697" s="167" t="s">
        <v>4456</v>
      </c>
      <c r="C3697" s="239" t="s">
        <v>34</v>
      </c>
      <c r="D3697" s="6" t="str">
        <f>IF(OR(ISNUMBER(SEARCH('[1]Lookup for use classification'!$B$1,C3697)),ISNUMBER(SEARCH('[1]Lookup for use classification'!$C$1,C3697)),ISNUMBER(SEARCH('[1]Lookup for use classification'!$D$1,C3697)),ISNUMBER(SEARCH('[1]Lookup for use classification'!$E$1,C3697))),'[1]Lookup for use classification'!$A$1,IF(ISNUMBER(SEARCH('[1]Lookup for use classification'!$B$2,C3697)),'[1]Lookup for use classification'!$A$2,IF(ISNUMBER(SEARCH('[1]Lookup for use classification'!$B$3,C3697)),'[1]Lookup for use classification'!$A$3,IF(OR(ISNUMBER(SEARCH('[1]Lookup for use classification'!$B$4,C3697)),ISNUMBER(SEARCH('[1]Lookup for use classification'!$C$4,C3697)),ISNUMBER(SEARCH('[1]Lookup for use classification'!$D$4,C3697)),ISNUMBER(SEARCH('[1]Lookup for use classification'!$E$4,C3697))),'[1]Lookup for use classification'!$A$4,IF(OR(ISNUMBER(SEARCH('[1]Lookup for use classification'!$B$5,C3697)),ISNUMBER(SEARCH('[1]Lookup for use classification'!$C$5,C3697)),ISNUMBER(SEARCH('[1]Lookup for use classification'!$D$5,C3697))),'[1]Lookup for use classification'!$A$5,IF(OR(ISNUMBER(SEARCH('[1]Lookup for use classification'!$B$7,C3697)),ISNUMBER(SEARCH('[1]Lookup for use classification'!$C$7,C3697)),ISNUMBER(SEARCH('[1]Lookup for use classification'!$D$7,C3697))),'[1]Lookup for use classification'!$A$7,IF(OR(ISNUMBER(SEARCH('[1]Lookup for use classification'!$B$9,C3697)),ISNUMBER(SEARCH('[1]Lookup for use classification'!$C$9,C3697)),ISNUMBER(SEARCH('[1]Lookup for use classification'!$D$9,C3697)),ISNUMBER(SEARCH('[1]Lookup for use classification'!$E$9,C3697)),ISNUMBER(SEARCH('[1]Lookup for use classification'!$F$9,C3697)),ISNUMBER(SEARCH('[1]Lookup for use classification'!$G$9,C3697)),ISNUMBER(SEARCH('[1]Lookup for use classification'!$H$9,C3697)),ISNUMBER(SEARCH('[1]Lookup for use classification'!$I$9,C3697)),ISNUMBER(SEARCH('[1]Lookup for use classification'!$J$9,C3697)),ISNUMBER(SEARCH('[1]Lookup for use classification'!$K$9,C3697))),'[1]Lookup for use classification'!$A$9,IF(OR(ISNUMBER(SEARCH('[1]Lookup for use classification'!$B$10,C3697)),ISNUMBER(SEARCH('[1]Lookup for use classification'!$C$10,C3697)),ISNUMBER(SEARCH('[1]Lookup for use classification'!$D$10,C3697)),ISNUMBER(SEARCH('[1]Lookup for use classification'!$E$10,C3697)),ISNUMBER(SEARCH('[1]Lookup for use classification'!$F$10,C3697)),ISNUMBER(SEARCH('[1]Lookup for use classification'!$G$10,C3697))),'[1]Lookup for use classification'!$A$10,IF(OR(ISNUMBER(SEARCH('[1]Lookup for use classification'!$B$11,C3697)),ISNUMBER(SEARCH('[1]Lookup for use classification'!$C$11,C3697))),'[1]Lookup for use classification'!$A$11,IF(OR(ISNUMBER(SEARCH('[1]Lookup for use classification'!$B$12,C3697)),ISNUMBER(SEARCH('[1]Lookup for use classification'!$C$12,C3697))),'[1]Lookup for use classification'!$A$12,IF(OR(ISNUMBER(SEARCH('[1]Lookup for use classification'!$B$13,C3697)),ISNUMBER(SEARCH('[1]Lookup for use classification'!$C$13,C3697)),ISNUMBER(SEARCH('[1]Lookup for use classification'!$D$13,C3697)),,ISNUMBER(SEARCH('[1]Lookup for use classification'!$C$13,C3697)),ISNUMBER(SEARCH('[1]Lookup for use classification'!$E$13,C3697))),'[1]Lookup for use classification'!$A$13,IF(OR(ISNUMBER(SEARCH('[1]Lookup for use classification'!$B$14,C3697)),ISNUMBER(SEARCH('[1]Lookup for use classification'!$C$14,C3697))),'[1]Lookup for use classification'!$A$14,"Other"))))))))))))</f>
        <v>Office</v>
      </c>
      <c r="E3697" s="240"/>
      <c r="F3697" s="259"/>
      <c r="G3697" s="259"/>
    </row>
    <row r="3698" spans="1:12" hidden="1">
      <c r="A3698" s="187" t="s">
        <v>1604</v>
      </c>
      <c r="B3698" s="167" t="s">
        <v>4456</v>
      </c>
      <c r="C3698" s="239" t="s">
        <v>37</v>
      </c>
      <c r="D3698" s="6" t="str">
        <f>IF(OR(ISNUMBER(SEARCH('[1]Lookup for use classification'!$B$1,C3698)),ISNUMBER(SEARCH('[1]Lookup for use classification'!$C$1,C3698)),ISNUMBER(SEARCH('[1]Lookup for use classification'!$D$1,C3698)),ISNUMBER(SEARCH('[1]Lookup for use classification'!$E$1,C3698))),'[1]Lookup for use classification'!$A$1,IF(ISNUMBER(SEARCH('[1]Lookup for use classification'!$B$2,C3698)),'[1]Lookup for use classification'!$A$2,IF(ISNUMBER(SEARCH('[1]Lookup for use classification'!$B$3,C3698)),'[1]Lookup for use classification'!$A$3,IF(OR(ISNUMBER(SEARCH('[1]Lookup for use classification'!$B$4,C3698)),ISNUMBER(SEARCH('[1]Lookup for use classification'!$C$4,C3698)),ISNUMBER(SEARCH('[1]Lookup for use classification'!$D$4,C3698)),ISNUMBER(SEARCH('[1]Lookup for use classification'!$E$4,C3698))),'[1]Lookup for use classification'!$A$4,IF(OR(ISNUMBER(SEARCH('[1]Lookup for use classification'!$B$5,C3698)),ISNUMBER(SEARCH('[1]Lookup for use classification'!$C$5,C3698)),ISNUMBER(SEARCH('[1]Lookup for use classification'!$D$5,C3698))),'[1]Lookup for use classification'!$A$5,IF(OR(ISNUMBER(SEARCH('[1]Lookup for use classification'!$B$7,C3698)),ISNUMBER(SEARCH('[1]Lookup for use classification'!$C$7,C3698)),ISNUMBER(SEARCH('[1]Lookup for use classification'!$D$7,C3698))),'[1]Lookup for use classification'!$A$7,IF(OR(ISNUMBER(SEARCH('[1]Lookup for use classification'!$B$9,C3698)),ISNUMBER(SEARCH('[1]Lookup for use classification'!$C$9,C3698)),ISNUMBER(SEARCH('[1]Lookup for use classification'!$D$9,C3698)),ISNUMBER(SEARCH('[1]Lookup for use classification'!$E$9,C3698)),ISNUMBER(SEARCH('[1]Lookup for use classification'!$F$9,C3698)),ISNUMBER(SEARCH('[1]Lookup for use classification'!$G$9,C3698)),ISNUMBER(SEARCH('[1]Lookup for use classification'!$H$9,C3698)),ISNUMBER(SEARCH('[1]Lookup for use classification'!$I$9,C3698)),ISNUMBER(SEARCH('[1]Lookup for use classification'!$J$9,C3698)),ISNUMBER(SEARCH('[1]Lookup for use classification'!$K$9,C3698))),'[1]Lookup for use classification'!$A$9,IF(OR(ISNUMBER(SEARCH('[1]Lookup for use classification'!$B$10,C3698)),ISNUMBER(SEARCH('[1]Lookup for use classification'!$C$10,C3698)),ISNUMBER(SEARCH('[1]Lookup for use classification'!$D$10,C3698)),ISNUMBER(SEARCH('[1]Lookup for use classification'!$E$10,C3698)),ISNUMBER(SEARCH('[1]Lookup for use classification'!$F$10,C3698)),ISNUMBER(SEARCH('[1]Lookup for use classification'!$G$10,C3698))),'[1]Lookup for use classification'!$A$10,IF(OR(ISNUMBER(SEARCH('[1]Lookup for use classification'!$B$11,C3698)),ISNUMBER(SEARCH('[1]Lookup for use classification'!$C$11,C3698))),'[1]Lookup for use classification'!$A$11,IF(OR(ISNUMBER(SEARCH('[1]Lookup for use classification'!$B$12,C3698)),ISNUMBER(SEARCH('[1]Lookup for use classification'!$C$12,C3698))),'[1]Lookup for use classification'!$A$12,IF(OR(ISNUMBER(SEARCH('[1]Lookup for use classification'!$B$13,C3698)),ISNUMBER(SEARCH('[1]Lookup for use classification'!$C$13,C3698)),ISNUMBER(SEARCH('[1]Lookup for use classification'!$D$13,C3698)),,ISNUMBER(SEARCH('[1]Lookup for use classification'!$C$13,C3698)),ISNUMBER(SEARCH('[1]Lookup for use classification'!$E$13,C3698))),'[1]Lookup for use classification'!$A$13,IF(OR(ISNUMBER(SEARCH('[1]Lookup for use classification'!$B$14,C3698)),ISNUMBER(SEARCH('[1]Lookup for use classification'!$C$14,C3698))),'[1]Lookup for use classification'!$A$14,"Other"))))))))))))</f>
        <v>Office</v>
      </c>
      <c r="E3698" s="240"/>
      <c r="F3698" s="259"/>
      <c r="G3698" s="259"/>
    </row>
    <row r="3699" spans="1:12" hidden="1">
      <c r="A3699" s="187" t="s">
        <v>1604</v>
      </c>
      <c r="B3699" s="167" t="s">
        <v>4456</v>
      </c>
      <c r="C3699" s="239" t="s">
        <v>1142</v>
      </c>
      <c r="D3699" s="6" t="str">
        <f>IF(OR(ISNUMBER(SEARCH('[1]Lookup for use classification'!$B$1,C3699)),ISNUMBER(SEARCH('[1]Lookup for use classification'!$C$1,C3699)),ISNUMBER(SEARCH('[1]Lookup for use classification'!$D$1,C3699)),ISNUMBER(SEARCH('[1]Lookup for use classification'!$E$1,C3699))),'[1]Lookup for use classification'!$A$1,IF(ISNUMBER(SEARCH('[1]Lookup for use classification'!$B$2,C3699)),'[1]Lookup for use classification'!$A$2,IF(ISNUMBER(SEARCH('[1]Lookup for use classification'!$B$3,C3699)),'[1]Lookup for use classification'!$A$3,IF(OR(ISNUMBER(SEARCH('[1]Lookup for use classification'!$B$4,C3699)),ISNUMBER(SEARCH('[1]Lookup for use classification'!$C$4,C3699)),ISNUMBER(SEARCH('[1]Lookup for use classification'!$D$4,C3699)),ISNUMBER(SEARCH('[1]Lookup for use classification'!$E$4,C3699))),'[1]Lookup for use classification'!$A$4,IF(OR(ISNUMBER(SEARCH('[1]Lookup for use classification'!$B$5,C3699)),ISNUMBER(SEARCH('[1]Lookup for use classification'!$C$5,C3699)),ISNUMBER(SEARCH('[1]Lookup for use classification'!$D$5,C3699))),'[1]Lookup for use classification'!$A$5,IF(OR(ISNUMBER(SEARCH('[1]Lookup for use classification'!$B$7,C3699)),ISNUMBER(SEARCH('[1]Lookup for use classification'!$C$7,C3699)),ISNUMBER(SEARCH('[1]Lookup for use classification'!$D$7,C3699))),'[1]Lookup for use classification'!$A$7,IF(OR(ISNUMBER(SEARCH('[1]Lookup for use classification'!$B$9,C3699)),ISNUMBER(SEARCH('[1]Lookup for use classification'!$C$9,C3699)),ISNUMBER(SEARCH('[1]Lookup for use classification'!$D$9,C3699)),ISNUMBER(SEARCH('[1]Lookup for use classification'!$E$9,C3699)),ISNUMBER(SEARCH('[1]Lookup for use classification'!$F$9,C3699)),ISNUMBER(SEARCH('[1]Lookup for use classification'!$G$9,C3699)),ISNUMBER(SEARCH('[1]Lookup for use classification'!$H$9,C3699)),ISNUMBER(SEARCH('[1]Lookup for use classification'!$I$9,C3699)),ISNUMBER(SEARCH('[1]Lookup for use classification'!$J$9,C3699)),ISNUMBER(SEARCH('[1]Lookup for use classification'!$K$9,C3699))),'[1]Lookup for use classification'!$A$9,IF(OR(ISNUMBER(SEARCH('[1]Lookup for use classification'!$B$10,C3699)),ISNUMBER(SEARCH('[1]Lookup for use classification'!$C$10,C3699)),ISNUMBER(SEARCH('[1]Lookup for use classification'!$D$10,C3699)),ISNUMBER(SEARCH('[1]Lookup for use classification'!$E$10,C3699)),ISNUMBER(SEARCH('[1]Lookup for use classification'!$F$10,C3699)),ISNUMBER(SEARCH('[1]Lookup for use classification'!$G$10,C3699))),'[1]Lookup for use classification'!$A$10,IF(OR(ISNUMBER(SEARCH('[1]Lookup for use classification'!$B$11,C3699)),ISNUMBER(SEARCH('[1]Lookup for use classification'!$C$11,C3699))),'[1]Lookup for use classification'!$A$11,IF(OR(ISNUMBER(SEARCH('[1]Lookup for use classification'!$B$12,C3699)),ISNUMBER(SEARCH('[1]Lookup for use classification'!$C$12,C3699))),'[1]Lookup for use classification'!$A$12,IF(OR(ISNUMBER(SEARCH('[1]Lookup for use classification'!$B$13,C3699)),ISNUMBER(SEARCH('[1]Lookup for use classification'!$C$13,C3699)),ISNUMBER(SEARCH('[1]Lookup for use classification'!$D$13,C3699)),,ISNUMBER(SEARCH('[1]Lookup for use classification'!$C$13,C3699)),ISNUMBER(SEARCH('[1]Lookup for use classification'!$E$13,C3699))),'[1]Lookup for use classification'!$A$13,IF(OR(ISNUMBER(SEARCH('[1]Lookup for use classification'!$B$14,C3699)),ISNUMBER(SEARCH('[1]Lookup for use classification'!$C$14,C3699))),'[1]Lookup for use classification'!$A$14,"Other"))))))))))))</f>
        <v>Office</v>
      </c>
      <c r="E3699" s="240"/>
      <c r="F3699" s="239"/>
      <c r="G3699" s="239"/>
    </row>
    <row r="3700" spans="1:12" hidden="1">
      <c r="A3700" s="187" t="s">
        <v>1604</v>
      </c>
      <c r="B3700" s="167" t="s">
        <v>4456</v>
      </c>
      <c r="C3700" s="239" t="s">
        <v>1600</v>
      </c>
      <c r="D3700" s="6" t="str">
        <f>IF(OR(ISNUMBER(SEARCH('[1]Lookup for use classification'!$B$1,C3700)),ISNUMBER(SEARCH('[1]Lookup for use classification'!$C$1,C3700)),ISNUMBER(SEARCH('[1]Lookup for use classification'!$D$1,C3700)),ISNUMBER(SEARCH('[1]Lookup for use classification'!$E$1,C3700))),'[1]Lookup for use classification'!$A$1,IF(ISNUMBER(SEARCH('[1]Lookup for use classification'!$B$2,C3700)),'[1]Lookup for use classification'!$A$2,IF(ISNUMBER(SEARCH('[1]Lookup for use classification'!$B$3,C3700)),'[1]Lookup for use classification'!$A$3,IF(OR(ISNUMBER(SEARCH('[1]Lookup for use classification'!$B$4,C3700)),ISNUMBER(SEARCH('[1]Lookup for use classification'!$C$4,C3700)),ISNUMBER(SEARCH('[1]Lookup for use classification'!$D$4,C3700)),ISNUMBER(SEARCH('[1]Lookup for use classification'!$E$4,C3700))),'[1]Lookup for use classification'!$A$4,IF(OR(ISNUMBER(SEARCH('[1]Lookup for use classification'!$B$5,C3700)),ISNUMBER(SEARCH('[1]Lookup for use classification'!$C$5,C3700)),ISNUMBER(SEARCH('[1]Lookup for use classification'!$D$5,C3700))),'[1]Lookup for use classification'!$A$5,IF(OR(ISNUMBER(SEARCH('[1]Lookup for use classification'!$B$7,C3700)),ISNUMBER(SEARCH('[1]Lookup for use classification'!$C$7,C3700)),ISNUMBER(SEARCH('[1]Lookup for use classification'!$D$7,C3700))),'[1]Lookup for use classification'!$A$7,IF(OR(ISNUMBER(SEARCH('[1]Lookup for use classification'!$B$9,C3700)),ISNUMBER(SEARCH('[1]Lookup for use classification'!$C$9,C3700)),ISNUMBER(SEARCH('[1]Lookup for use classification'!$D$9,C3700)),ISNUMBER(SEARCH('[1]Lookup for use classification'!$E$9,C3700)),ISNUMBER(SEARCH('[1]Lookup for use classification'!$F$9,C3700)),ISNUMBER(SEARCH('[1]Lookup for use classification'!$G$9,C3700)),ISNUMBER(SEARCH('[1]Lookup for use classification'!$H$9,C3700)),ISNUMBER(SEARCH('[1]Lookup for use classification'!$I$9,C3700)),ISNUMBER(SEARCH('[1]Lookup for use classification'!$J$9,C3700)),ISNUMBER(SEARCH('[1]Lookup for use classification'!$K$9,C3700))),'[1]Lookup for use classification'!$A$9,IF(OR(ISNUMBER(SEARCH('[1]Lookup for use classification'!$B$10,C3700)),ISNUMBER(SEARCH('[1]Lookup for use classification'!$C$10,C3700)),ISNUMBER(SEARCH('[1]Lookup for use classification'!$D$10,C3700)),ISNUMBER(SEARCH('[1]Lookup for use classification'!$E$10,C3700)),ISNUMBER(SEARCH('[1]Lookup for use classification'!$F$10,C3700)),ISNUMBER(SEARCH('[1]Lookup for use classification'!$G$10,C3700))),'[1]Lookup for use classification'!$A$10,IF(OR(ISNUMBER(SEARCH('[1]Lookup for use classification'!$B$11,C3700)),ISNUMBER(SEARCH('[1]Lookup for use classification'!$C$11,C3700))),'[1]Lookup for use classification'!$A$11,IF(OR(ISNUMBER(SEARCH('[1]Lookup for use classification'!$B$12,C3700)),ISNUMBER(SEARCH('[1]Lookup for use classification'!$C$12,C3700))),'[1]Lookup for use classification'!$A$12,IF(OR(ISNUMBER(SEARCH('[1]Lookup for use classification'!$B$13,C3700)),ISNUMBER(SEARCH('[1]Lookup for use classification'!$C$13,C3700)),ISNUMBER(SEARCH('[1]Lookup for use classification'!$D$13,C3700)),,ISNUMBER(SEARCH('[1]Lookup for use classification'!$C$13,C3700)),ISNUMBER(SEARCH('[1]Lookup for use classification'!$E$13,C3700))),'[1]Lookup for use classification'!$A$13,IF(OR(ISNUMBER(SEARCH('[1]Lookup for use classification'!$B$14,C3700)),ISNUMBER(SEARCH('[1]Lookup for use classification'!$C$14,C3700))),'[1]Lookup for use classification'!$A$14,"Other"))))))))))))</f>
        <v>Other</v>
      </c>
      <c r="E3700" s="240">
        <v>10957</v>
      </c>
      <c r="F3700" s="259"/>
      <c r="G3700" s="259"/>
    </row>
    <row r="3701" spans="1:12" hidden="1">
      <c r="A3701" s="134" t="s">
        <v>1604</v>
      </c>
      <c r="B3701" s="8" t="str">
        <f>IF(ISNA(VLOOKUP(CONCATENATE(A3701,C3701),EUS!$B$2:$B$1939,1,FALSE)),"","End Use Study")</f>
        <v>End Use Study</v>
      </c>
      <c r="C3701" s="14" t="s">
        <v>2743</v>
      </c>
      <c r="D3701" s="8" t="str">
        <f>IF(OR(ISNUMBER(SEARCH('[1]Lookup for use classification'!$B$1,C3701)),ISNUMBER(SEARCH('[1]Lookup for use classification'!$C$1,C3701)),ISNUMBER(SEARCH('[1]Lookup for use classification'!$D$1,C3701)),ISNUMBER(SEARCH('[1]Lookup for use classification'!$E$1,C3701))),'[1]Lookup for use classification'!$A$1,IF(ISNUMBER(SEARCH('[1]Lookup for use classification'!$B$2,C3701)),'[1]Lookup for use classification'!$A$2,IF(ISNUMBER(SEARCH('[1]Lookup for use classification'!$B$3,C3701)),'[1]Lookup for use classification'!$A$3,IF(OR(ISNUMBER(SEARCH('[1]Lookup for use classification'!$B$4,C3701)),ISNUMBER(SEARCH('[1]Lookup for use classification'!$C$4,C3701)),ISNUMBER(SEARCH('[1]Lookup for use classification'!$D$4,C3701)),ISNUMBER(SEARCH('[1]Lookup for use classification'!$E$4,C3701))),'[1]Lookup for use classification'!$A$4,IF(OR(ISNUMBER(SEARCH('[1]Lookup for use classification'!$B$5,C3701)),ISNUMBER(SEARCH('[1]Lookup for use classification'!$C$5,C3701)),ISNUMBER(SEARCH('[1]Lookup for use classification'!$D$5,C3701))),'[1]Lookup for use classification'!$A$5,IF(OR(ISNUMBER(SEARCH('[1]Lookup for use classification'!$B$7,C3701)),ISNUMBER(SEARCH('[1]Lookup for use classification'!$C$7,C3701)),ISNUMBER(SEARCH('[1]Lookup for use classification'!$D$7,C3701))),'[1]Lookup for use classification'!$A$7,IF(OR(ISNUMBER(SEARCH('[1]Lookup for use classification'!$B$9,C3701)),ISNUMBER(SEARCH('[1]Lookup for use classification'!$C$9,C3701)),ISNUMBER(SEARCH('[1]Lookup for use classification'!$D$9,C3701)),ISNUMBER(SEARCH('[1]Lookup for use classification'!$E$9,C3701)),ISNUMBER(SEARCH('[1]Lookup for use classification'!$F$9,C3701)),ISNUMBER(SEARCH('[1]Lookup for use classification'!$G$9,C3701)),ISNUMBER(SEARCH('[1]Lookup for use classification'!$H$9,C3701)),ISNUMBER(SEARCH('[1]Lookup for use classification'!$I$9,C3701)),ISNUMBER(SEARCH('[1]Lookup for use classification'!$J$9,C3701)),ISNUMBER(SEARCH('[1]Lookup for use classification'!$K$9,C3701))),'[1]Lookup for use classification'!$A$9,IF(OR(ISNUMBER(SEARCH('[1]Lookup for use classification'!$B$10,C3701)),ISNUMBER(SEARCH('[1]Lookup for use classification'!$C$10,C3701)),ISNUMBER(SEARCH('[1]Lookup for use classification'!$D$10,C3701)),ISNUMBER(SEARCH('[1]Lookup for use classification'!$E$10,C3701)),ISNUMBER(SEARCH('[1]Lookup for use classification'!$F$10,C3701)),ISNUMBER(SEARCH('[1]Lookup for use classification'!$G$10,C3701))),'[1]Lookup for use classification'!$A$10,IF(OR(ISNUMBER(SEARCH('[1]Lookup for use classification'!$B$11,C3701)),ISNUMBER(SEARCH('[1]Lookup for use classification'!$C$11,C3701))),'[1]Lookup for use classification'!$A$11,IF(OR(ISNUMBER(SEARCH('[1]Lookup for use classification'!$B$12,C3701)),ISNUMBER(SEARCH('[1]Lookup for use classification'!$C$12,C3701))),'[1]Lookup for use classification'!$A$12,IF(OR(ISNUMBER(SEARCH('[1]Lookup for use classification'!$B$13,C3701)),ISNUMBER(SEARCH('[1]Lookup for use classification'!$C$13,C3701)),ISNUMBER(SEARCH('[1]Lookup for use classification'!$D$13,C3701)),,ISNUMBER(SEARCH('[1]Lookup for use classification'!$C$13,C3701)),ISNUMBER(SEARCH('[1]Lookup for use classification'!$E$13,C3701))),'[1]Lookup for use classification'!$A$13,IF(OR(ISNUMBER(SEARCH('[1]Lookup for use classification'!$B$14,C3701)),ISNUMBER(SEARCH('[1]Lookup for use classification'!$C$14,C3701))),'[1]Lookup for use classification'!$A$14,"Other"))))))))))))</f>
        <v>Other</v>
      </c>
      <c r="E3701" s="15"/>
      <c r="F3701" s="15"/>
      <c r="G3701" s="15"/>
      <c r="H3701" s="164"/>
      <c r="I3701" s="164"/>
      <c r="J3701" s="7"/>
      <c r="L3701" s="6"/>
    </row>
    <row r="3702" spans="1:12" hidden="1">
      <c r="A3702" s="134" t="s">
        <v>1604</v>
      </c>
      <c r="B3702" s="8" t="str">
        <f>IF(ISNA(VLOOKUP(CONCATENATE(A3702,C3702),EUS!$B$2:$B$1939,1,FALSE)),"","End Use Study")</f>
        <v>End Use Study</v>
      </c>
      <c r="C3702" s="14" t="s">
        <v>2743</v>
      </c>
      <c r="D3702" s="8" t="str">
        <f>IF(OR(ISNUMBER(SEARCH('[1]Lookup for use classification'!$B$1,C3702)),ISNUMBER(SEARCH('[1]Lookup for use classification'!$C$1,C3702)),ISNUMBER(SEARCH('[1]Lookup for use classification'!$D$1,C3702)),ISNUMBER(SEARCH('[1]Lookup for use classification'!$E$1,C3702))),'[1]Lookup for use classification'!$A$1,IF(ISNUMBER(SEARCH('[1]Lookup for use classification'!$B$2,C3702)),'[1]Lookup for use classification'!$A$2,IF(ISNUMBER(SEARCH('[1]Lookup for use classification'!$B$3,C3702)),'[1]Lookup for use classification'!$A$3,IF(OR(ISNUMBER(SEARCH('[1]Lookup for use classification'!$B$4,C3702)),ISNUMBER(SEARCH('[1]Lookup for use classification'!$C$4,C3702)),ISNUMBER(SEARCH('[1]Lookup for use classification'!$D$4,C3702)),ISNUMBER(SEARCH('[1]Lookup for use classification'!$E$4,C3702))),'[1]Lookup for use classification'!$A$4,IF(OR(ISNUMBER(SEARCH('[1]Lookup for use classification'!$B$5,C3702)),ISNUMBER(SEARCH('[1]Lookup for use classification'!$C$5,C3702)),ISNUMBER(SEARCH('[1]Lookup for use classification'!$D$5,C3702))),'[1]Lookup for use classification'!$A$5,IF(OR(ISNUMBER(SEARCH('[1]Lookup for use classification'!$B$7,C3702)),ISNUMBER(SEARCH('[1]Lookup for use classification'!$C$7,C3702)),ISNUMBER(SEARCH('[1]Lookup for use classification'!$D$7,C3702))),'[1]Lookup for use classification'!$A$7,IF(OR(ISNUMBER(SEARCH('[1]Lookup for use classification'!$B$9,C3702)),ISNUMBER(SEARCH('[1]Lookup for use classification'!$C$9,C3702)),ISNUMBER(SEARCH('[1]Lookup for use classification'!$D$9,C3702)),ISNUMBER(SEARCH('[1]Lookup for use classification'!$E$9,C3702)),ISNUMBER(SEARCH('[1]Lookup for use classification'!$F$9,C3702)),ISNUMBER(SEARCH('[1]Lookup for use classification'!$G$9,C3702)),ISNUMBER(SEARCH('[1]Lookup for use classification'!$H$9,C3702)),ISNUMBER(SEARCH('[1]Lookup for use classification'!$I$9,C3702)),ISNUMBER(SEARCH('[1]Lookup for use classification'!$J$9,C3702)),ISNUMBER(SEARCH('[1]Lookup for use classification'!$K$9,C3702))),'[1]Lookup for use classification'!$A$9,IF(OR(ISNUMBER(SEARCH('[1]Lookup for use classification'!$B$10,C3702)),ISNUMBER(SEARCH('[1]Lookup for use classification'!$C$10,C3702)),ISNUMBER(SEARCH('[1]Lookup for use classification'!$D$10,C3702)),ISNUMBER(SEARCH('[1]Lookup for use classification'!$E$10,C3702)),ISNUMBER(SEARCH('[1]Lookup for use classification'!$F$10,C3702)),ISNUMBER(SEARCH('[1]Lookup for use classification'!$G$10,C3702))),'[1]Lookup for use classification'!$A$10,IF(OR(ISNUMBER(SEARCH('[1]Lookup for use classification'!$B$11,C3702)),ISNUMBER(SEARCH('[1]Lookup for use classification'!$C$11,C3702))),'[1]Lookup for use classification'!$A$11,IF(OR(ISNUMBER(SEARCH('[1]Lookup for use classification'!$B$12,C3702)),ISNUMBER(SEARCH('[1]Lookup for use classification'!$C$12,C3702))),'[1]Lookup for use classification'!$A$12,IF(OR(ISNUMBER(SEARCH('[1]Lookup for use classification'!$B$13,C3702)),ISNUMBER(SEARCH('[1]Lookup for use classification'!$C$13,C3702)),ISNUMBER(SEARCH('[1]Lookup for use classification'!$D$13,C3702)),,ISNUMBER(SEARCH('[1]Lookup for use classification'!$C$13,C3702)),ISNUMBER(SEARCH('[1]Lookup for use classification'!$E$13,C3702))),'[1]Lookup for use classification'!$A$13,IF(OR(ISNUMBER(SEARCH('[1]Lookup for use classification'!$B$14,C3702)),ISNUMBER(SEARCH('[1]Lookup for use classification'!$C$14,C3702))),'[1]Lookup for use classification'!$A$14,"Other"))))))))))))</f>
        <v>Other</v>
      </c>
      <c r="E3702" s="15"/>
      <c r="F3702" s="15"/>
      <c r="G3702" s="15"/>
      <c r="H3702" s="164"/>
      <c r="I3702" s="164"/>
      <c r="J3702" s="7"/>
      <c r="L3702" s="6"/>
    </row>
    <row r="3703" spans="1:12" hidden="1">
      <c r="A3703" s="134" t="s">
        <v>1604</v>
      </c>
      <c r="B3703" s="8" t="str">
        <f>IF(ISNA(VLOOKUP(CONCATENATE(A3703,C3703),EUS!$B$2:$B$1939,1,FALSE)),"","End Use Study")</f>
        <v>End Use Study</v>
      </c>
      <c r="C3703" s="14" t="s">
        <v>2743</v>
      </c>
      <c r="D3703" s="8" t="str">
        <f>IF(OR(ISNUMBER(SEARCH('[1]Lookup for use classification'!$B$1,C3703)),ISNUMBER(SEARCH('[1]Lookup for use classification'!$C$1,C3703)),ISNUMBER(SEARCH('[1]Lookup for use classification'!$D$1,C3703)),ISNUMBER(SEARCH('[1]Lookup for use classification'!$E$1,C3703))),'[1]Lookup for use classification'!$A$1,IF(ISNUMBER(SEARCH('[1]Lookup for use classification'!$B$2,C3703)),'[1]Lookup for use classification'!$A$2,IF(ISNUMBER(SEARCH('[1]Lookup for use classification'!$B$3,C3703)),'[1]Lookup for use classification'!$A$3,IF(OR(ISNUMBER(SEARCH('[1]Lookup for use classification'!$B$4,C3703)),ISNUMBER(SEARCH('[1]Lookup for use classification'!$C$4,C3703)),ISNUMBER(SEARCH('[1]Lookup for use classification'!$D$4,C3703)),ISNUMBER(SEARCH('[1]Lookup for use classification'!$E$4,C3703))),'[1]Lookup for use classification'!$A$4,IF(OR(ISNUMBER(SEARCH('[1]Lookup for use classification'!$B$5,C3703)),ISNUMBER(SEARCH('[1]Lookup for use classification'!$C$5,C3703)),ISNUMBER(SEARCH('[1]Lookup for use classification'!$D$5,C3703))),'[1]Lookup for use classification'!$A$5,IF(OR(ISNUMBER(SEARCH('[1]Lookup for use classification'!$B$7,C3703)),ISNUMBER(SEARCH('[1]Lookup for use classification'!$C$7,C3703)),ISNUMBER(SEARCH('[1]Lookup for use classification'!$D$7,C3703))),'[1]Lookup for use classification'!$A$7,IF(OR(ISNUMBER(SEARCH('[1]Lookup for use classification'!$B$9,C3703)),ISNUMBER(SEARCH('[1]Lookup for use classification'!$C$9,C3703)),ISNUMBER(SEARCH('[1]Lookup for use classification'!$D$9,C3703)),ISNUMBER(SEARCH('[1]Lookup for use classification'!$E$9,C3703)),ISNUMBER(SEARCH('[1]Lookup for use classification'!$F$9,C3703)),ISNUMBER(SEARCH('[1]Lookup for use classification'!$G$9,C3703)),ISNUMBER(SEARCH('[1]Lookup for use classification'!$H$9,C3703)),ISNUMBER(SEARCH('[1]Lookup for use classification'!$I$9,C3703)),ISNUMBER(SEARCH('[1]Lookup for use classification'!$J$9,C3703)),ISNUMBER(SEARCH('[1]Lookup for use classification'!$K$9,C3703))),'[1]Lookup for use classification'!$A$9,IF(OR(ISNUMBER(SEARCH('[1]Lookup for use classification'!$B$10,C3703)),ISNUMBER(SEARCH('[1]Lookup for use classification'!$C$10,C3703)),ISNUMBER(SEARCH('[1]Lookup for use classification'!$D$10,C3703)),ISNUMBER(SEARCH('[1]Lookup for use classification'!$E$10,C3703)),ISNUMBER(SEARCH('[1]Lookup for use classification'!$F$10,C3703)),ISNUMBER(SEARCH('[1]Lookup for use classification'!$G$10,C3703))),'[1]Lookup for use classification'!$A$10,IF(OR(ISNUMBER(SEARCH('[1]Lookup for use classification'!$B$11,C3703)),ISNUMBER(SEARCH('[1]Lookup for use classification'!$C$11,C3703))),'[1]Lookup for use classification'!$A$11,IF(OR(ISNUMBER(SEARCH('[1]Lookup for use classification'!$B$12,C3703)),ISNUMBER(SEARCH('[1]Lookup for use classification'!$C$12,C3703))),'[1]Lookup for use classification'!$A$12,IF(OR(ISNUMBER(SEARCH('[1]Lookup for use classification'!$B$13,C3703)),ISNUMBER(SEARCH('[1]Lookup for use classification'!$C$13,C3703)),ISNUMBER(SEARCH('[1]Lookup for use classification'!$D$13,C3703)),,ISNUMBER(SEARCH('[1]Lookup for use classification'!$C$13,C3703)),ISNUMBER(SEARCH('[1]Lookup for use classification'!$E$13,C3703))),'[1]Lookup for use classification'!$A$13,IF(OR(ISNUMBER(SEARCH('[1]Lookup for use classification'!$B$14,C3703)),ISNUMBER(SEARCH('[1]Lookup for use classification'!$C$14,C3703))),'[1]Lookup for use classification'!$A$14,"Other"))))))))))))</f>
        <v>Other</v>
      </c>
      <c r="E3703" s="15"/>
      <c r="F3703" s="15"/>
      <c r="G3703" s="15"/>
      <c r="H3703" s="164"/>
      <c r="I3703" s="164"/>
      <c r="J3703" s="7"/>
      <c r="L3703" s="6"/>
    </row>
    <row r="3704" spans="1:12" hidden="1">
      <c r="A3704" s="187" t="s">
        <v>1604</v>
      </c>
      <c r="B3704" s="167" t="s">
        <v>4456</v>
      </c>
      <c r="C3704" s="239" t="s">
        <v>1596</v>
      </c>
      <c r="D3704" s="6" t="str">
        <f>IF(OR(ISNUMBER(SEARCH('[1]Lookup for use classification'!$B$1,C3704)),ISNUMBER(SEARCH('[1]Lookup for use classification'!$C$1,C3704)),ISNUMBER(SEARCH('[1]Lookup for use classification'!$D$1,C3704)),ISNUMBER(SEARCH('[1]Lookup for use classification'!$E$1,C3704))),'[1]Lookup for use classification'!$A$1,IF(ISNUMBER(SEARCH('[1]Lookup for use classification'!$B$2,C3704)),'[1]Lookup for use classification'!$A$2,IF(ISNUMBER(SEARCH('[1]Lookup for use classification'!$B$3,C3704)),'[1]Lookup for use classification'!$A$3,IF(OR(ISNUMBER(SEARCH('[1]Lookup for use classification'!$B$4,C3704)),ISNUMBER(SEARCH('[1]Lookup for use classification'!$C$4,C3704)),ISNUMBER(SEARCH('[1]Lookup for use classification'!$D$4,C3704)),ISNUMBER(SEARCH('[1]Lookup for use classification'!$E$4,C3704))),'[1]Lookup for use classification'!$A$4,IF(OR(ISNUMBER(SEARCH('[1]Lookup for use classification'!$B$5,C3704)),ISNUMBER(SEARCH('[1]Lookup for use classification'!$C$5,C3704)),ISNUMBER(SEARCH('[1]Lookup for use classification'!$D$5,C3704))),'[1]Lookup for use classification'!$A$5,IF(OR(ISNUMBER(SEARCH('[1]Lookup for use classification'!$B$7,C3704)),ISNUMBER(SEARCH('[1]Lookup for use classification'!$C$7,C3704)),ISNUMBER(SEARCH('[1]Lookup for use classification'!$D$7,C3704))),'[1]Lookup for use classification'!$A$7,IF(OR(ISNUMBER(SEARCH('[1]Lookup for use classification'!$B$9,C3704)),ISNUMBER(SEARCH('[1]Lookup for use classification'!$C$9,C3704)),ISNUMBER(SEARCH('[1]Lookup for use classification'!$D$9,C3704)),ISNUMBER(SEARCH('[1]Lookup for use classification'!$E$9,C3704)),ISNUMBER(SEARCH('[1]Lookup for use classification'!$F$9,C3704)),ISNUMBER(SEARCH('[1]Lookup for use classification'!$G$9,C3704)),ISNUMBER(SEARCH('[1]Lookup for use classification'!$H$9,C3704)),ISNUMBER(SEARCH('[1]Lookup for use classification'!$I$9,C3704)),ISNUMBER(SEARCH('[1]Lookup for use classification'!$J$9,C3704)),ISNUMBER(SEARCH('[1]Lookup for use classification'!$K$9,C3704))),'[1]Lookup for use classification'!$A$9,IF(OR(ISNUMBER(SEARCH('[1]Lookup for use classification'!$B$10,C3704)),ISNUMBER(SEARCH('[1]Lookup for use classification'!$C$10,C3704)),ISNUMBER(SEARCH('[1]Lookup for use classification'!$D$10,C3704)),ISNUMBER(SEARCH('[1]Lookup for use classification'!$E$10,C3704)),ISNUMBER(SEARCH('[1]Lookup for use classification'!$F$10,C3704)),ISNUMBER(SEARCH('[1]Lookup for use classification'!$G$10,C3704))),'[1]Lookup for use classification'!$A$10,IF(OR(ISNUMBER(SEARCH('[1]Lookup for use classification'!$B$11,C3704)),ISNUMBER(SEARCH('[1]Lookup for use classification'!$C$11,C3704))),'[1]Lookup for use classification'!$A$11,IF(OR(ISNUMBER(SEARCH('[1]Lookup for use classification'!$B$12,C3704)),ISNUMBER(SEARCH('[1]Lookup for use classification'!$C$12,C3704))),'[1]Lookup for use classification'!$A$12,IF(OR(ISNUMBER(SEARCH('[1]Lookup for use classification'!$B$13,C3704)),ISNUMBER(SEARCH('[1]Lookup for use classification'!$C$13,C3704)),ISNUMBER(SEARCH('[1]Lookup for use classification'!$D$13,C3704)),,ISNUMBER(SEARCH('[1]Lookup for use classification'!$C$13,C3704)),ISNUMBER(SEARCH('[1]Lookup for use classification'!$E$13,C3704))),'[1]Lookup for use classification'!$A$13,IF(OR(ISNUMBER(SEARCH('[1]Lookup for use classification'!$B$14,C3704)),ISNUMBER(SEARCH('[1]Lookup for use classification'!$C$14,C3704))),'[1]Lookup for use classification'!$A$14,"Other"))))))))))))</f>
        <v>Other</v>
      </c>
      <c r="E3704" s="240"/>
      <c r="F3704" s="259"/>
      <c r="G3704" s="259"/>
    </row>
    <row r="3705" spans="1:12" hidden="1">
      <c r="A3705" s="187" t="s">
        <v>1604</v>
      </c>
      <c r="B3705" s="167" t="s">
        <v>4456</v>
      </c>
      <c r="C3705" s="239" t="s">
        <v>1598</v>
      </c>
      <c r="D3705" s="6" t="str">
        <f>IF(OR(ISNUMBER(SEARCH('[1]Lookup for use classification'!$B$1,C3705)),ISNUMBER(SEARCH('[1]Lookup for use classification'!$C$1,C3705)),ISNUMBER(SEARCH('[1]Lookup for use classification'!$D$1,C3705)),ISNUMBER(SEARCH('[1]Lookup for use classification'!$E$1,C3705))),'[1]Lookup for use classification'!$A$1,IF(ISNUMBER(SEARCH('[1]Lookup for use classification'!$B$2,C3705)),'[1]Lookup for use classification'!$A$2,IF(ISNUMBER(SEARCH('[1]Lookup for use classification'!$B$3,C3705)),'[1]Lookup for use classification'!$A$3,IF(OR(ISNUMBER(SEARCH('[1]Lookup for use classification'!$B$4,C3705)),ISNUMBER(SEARCH('[1]Lookup for use classification'!$C$4,C3705)),ISNUMBER(SEARCH('[1]Lookup for use classification'!$D$4,C3705)),ISNUMBER(SEARCH('[1]Lookup for use classification'!$E$4,C3705))),'[1]Lookup for use classification'!$A$4,IF(OR(ISNUMBER(SEARCH('[1]Lookup for use classification'!$B$5,C3705)),ISNUMBER(SEARCH('[1]Lookup for use classification'!$C$5,C3705)),ISNUMBER(SEARCH('[1]Lookup for use classification'!$D$5,C3705))),'[1]Lookup for use classification'!$A$5,IF(OR(ISNUMBER(SEARCH('[1]Lookup for use classification'!$B$7,C3705)),ISNUMBER(SEARCH('[1]Lookup for use classification'!$C$7,C3705)),ISNUMBER(SEARCH('[1]Lookup for use classification'!$D$7,C3705))),'[1]Lookup for use classification'!$A$7,IF(OR(ISNUMBER(SEARCH('[1]Lookup for use classification'!$B$9,C3705)),ISNUMBER(SEARCH('[1]Lookup for use classification'!$C$9,C3705)),ISNUMBER(SEARCH('[1]Lookup for use classification'!$D$9,C3705)),ISNUMBER(SEARCH('[1]Lookup for use classification'!$E$9,C3705)),ISNUMBER(SEARCH('[1]Lookup for use classification'!$F$9,C3705)),ISNUMBER(SEARCH('[1]Lookup for use classification'!$G$9,C3705)),ISNUMBER(SEARCH('[1]Lookup for use classification'!$H$9,C3705)),ISNUMBER(SEARCH('[1]Lookup for use classification'!$I$9,C3705)),ISNUMBER(SEARCH('[1]Lookup for use classification'!$J$9,C3705)),ISNUMBER(SEARCH('[1]Lookup for use classification'!$K$9,C3705))),'[1]Lookup for use classification'!$A$9,IF(OR(ISNUMBER(SEARCH('[1]Lookup for use classification'!$B$10,C3705)),ISNUMBER(SEARCH('[1]Lookup for use classification'!$C$10,C3705)),ISNUMBER(SEARCH('[1]Lookup for use classification'!$D$10,C3705)),ISNUMBER(SEARCH('[1]Lookup for use classification'!$E$10,C3705)),ISNUMBER(SEARCH('[1]Lookup for use classification'!$F$10,C3705)),ISNUMBER(SEARCH('[1]Lookup for use classification'!$G$10,C3705))),'[1]Lookup for use classification'!$A$10,IF(OR(ISNUMBER(SEARCH('[1]Lookup for use classification'!$B$11,C3705)),ISNUMBER(SEARCH('[1]Lookup for use classification'!$C$11,C3705))),'[1]Lookup for use classification'!$A$11,IF(OR(ISNUMBER(SEARCH('[1]Lookup for use classification'!$B$12,C3705)),ISNUMBER(SEARCH('[1]Lookup for use classification'!$C$12,C3705))),'[1]Lookup for use classification'!$A$12,IF(OR(ISNUMBER(SEARCH('[1]Lookup for use classification'!$B$13,C3705)),ISNUMBER(SEARCH('[1]Lookup for use classification'!$C$13,C3705)),ISNUMBER(SEARCH('[1]Lookup for use classification'!$D$13,C3705)),,ISNUMBER(SEARCH('[1]Lookup for use classification'!$C$13,C3705)),ISNUMBER(SEARCH('[1]Lookup for use classification'!$E$13,C3705))),'[1]Lookup for use classification'!$A$13,IF(OR(ISNUMBER(SEARCH('[1]Lookup for use classification'!$B$14,C3705)),ISNUMBER(SEARCH('[1]Lookup for use classification'!$C$14,C3705))),'[1]Lookup for use classification'!$A$14,"Other"))))))))))))</f>
        <v>Other</v>
      </c>
      <c r="E3705" s="240"/>
      <c r="F3705" s="259"/>
      <c r="G3705" s="259"/>
    </row>
    <row r="3706" spans="1:12" hidden="1">
      <c r="A3706" s="187" t="s">
        <v>1604</v>
      </c>
      <c r="B3706" s="167" t="s">
        <v>4456</v>
      </c>
      <c r="C3706" s="239" t="s">
        <v>35</v>
      </c>
      <c r="D3706" s="6" t="str">
        <f>IF(OR(ISNUMBER(SEARCH('[1]Lookup for use classification'!$B$1,C3706)),ISNUMBER(SEARCH('[1]Lookup for use classification'!$C$1,C3706)),ISNUMBER(SEARCH('[1]Lookup for use classification'!$D$1,C3706)),ISNUMBER(SEARCH('[1]Lookup for use classification'!$E$1,C3706))),'[1]Lookup for use classification'!$A$1,IF(ISNUMBER(SEARCH('[1]Lookup for use classification'!$B$2,C3706)),'[1]Lookup for use classification'!$A$2,IF(ISNUMBER(SEARCH('[1]Lookup for use classification'!$B$3,C3706)),'[1]Lookup for use classification'!$A$3,IF(OR(ISNUMBER(SEARCH('[1]Lookup for use classification'!$B$4,C3706)),ISNUMBER(SEARCH('[1]Lookup for use classification'!$C$4,C3706)),ISNUMBER(SEARCH('[1]Lookup for use classification'!$D$4,C3706)),ISNUMBER(SEARCH('[1]Lookup for use classification'!$E$4,C3706))),'[1]Lookup for use classification'!$A$4,IF(OR(ISNUMBER(SEARCH('[1]Lookup for use classification'!$B$5,C3706)),ISNUMBER(SEARCH('[1]Lookup for use classification'!$C$5,C3706)),ISNUMBER(SEARCH('[1]Lookup for use classification'!$D$5,C3706))),'[1]Lookup for use classification'!$A$5,IF(OR(ISNUMBER(SEARCH('[1]Lookup for use classification'!$B$7,C3706)),ISNUMBER(SEARCH('[1]Lookup for use classification'!$C$7,C3706)),ISNUMBER(SEARCH('[1]Lookup for use classification'!$D$7,C3706))),'[1]Lookup for use classification'!$A$7,IF(OR(ISNUMBER(SEARCH('[1]Lookup for use classification'!$B$9,C3706)),ISNUMBER(SEARCH('[1]Lookup for use classification'!$C$9,C3706)),ISNUMBER(SEARCH('[1]Lookup for use classification'!$D$9,C3706)),ISNUMBER(SEARCH('[1]Lookup for use classification'!$E$9,C3706)),ISNUMBER(SEARCH('[1]Lookup for use classification'!$F$9,C3706)),ISNUMBER(SEARCH('[1]Lookup for use classification'!$G$9,C3706)),ISNUMBER(SEARCH('[1]Lookup for use classification'!$H$9,C3706)),ISNUMBER(SEARCH('[1]Lookup for use classification'!$I$9,C3706)),ISNUMBER(SEARCH('[1]Lookup for use classification'!$J$9,C3706)),ISNUMBER(SEARCH('[1]Lookup for use classification'!$K$9,C3706))),'[1]Lookup for use classification'!$A$9,IF(OR(ISNUMBER(SEARCH('[1]Lookup for use classification'!$B$10,C3706)),ISNUMBER(SEARCH('[1]Lookup for use classification'!$C$10,C3706)),ISNUMBER(SEARCH('[1]Lookup for use classification'!$D$10,C3706)),ISNUMBER(SEARCH('[1]Lookup for use classification'!$E$10,C3706)),ISNUMBER(SEARCH('[1]Lookup for use classification'!$F$10,C3706)),ISNUMBER(SEARCH('[1]Lookup for use classification'!$G$10,C3706))),'[1]Lookup for use classification'!$A$10,IF(OR(ISNUMBER(SEARCH('[1]Lookup for use classification'!$B$11,C3706)),ISNUMBER(SEARCH('[1]Lookup for use classification'!$C$11,C3706))),'[1]Lookup for use classification'!$A$11,IF(OR(ISNUMBER(SEARCH('[1]Lookup for use classification'!$B$12,C3706)),ISNUMBER(SEARCH('[1]Lookup for use classification'!$C$12,C3706))),'[1]Lookup for use classification'!$A$12,IF(OR(ISNUMBER(SEARCH('[1]Lookup for use classification'!$B$13,C3706)),ISNUMBER(SEARCH('[1]Lookup for use classification'!$C$13,C3706)),ISNUMBER(SEARCH('[1]Lookup for use classification'!$D$13,C3706)),,ISNUMBER(SEARCH('[1]Lookup for use classification'!$C$13,C3706)),ISNUMBER(SEARCH('[1]Lookup for use classification'!$E$13,C3706))),'[1]Lookup for use classification'!$A$13,IF(OR(ISNUMBER(SEARCH('[1]Lookup for use classification'!$B$14,C3706)),ISNUMBER(SEARCH('[1]Lookup for use classification'!$C$14,C3706))),'[1]Lookup for use classification'!$A$14,"Other"))))))))))))</f>
        <v>Other</v>
      </c>
      <c r="E3706" s="240"/>
      <c r="F3706" s="239"/>
      <c r="G3706" s="239"/>
    </row>
    <row r="3707" spans="1:12" hidden="1">
      <c r="A3707" s="187" t="s">
        <v>1604</v>
      </c>
      <c r="B3707" s="167" t="s">
        <v>4456</v>
      </c>
      <c r="C3707" s="239" t="s">
        <v>164</v>
      </c>
      <c r="D3707" s="6" t="str">
        <f>IF(OR(ISNUMBER(SEARCH('[1]Lookup for use classification'!$B$1,C3707)),ISNUMBER(SEARCH('[1]Lookup for use classification'!$C$1,C3707)),ISNUMBER(SEARCH('[1]Lookup for use classification'!$D$1,C3707)),ISNUMBER(SEARCH('[1]Lookup for use classification'!$E$1,C3707))),'[1]Lookup for use classification'!$A$1,IF(ISNUMBER(SEARCH('[1]Lookup for use classification'!$B$2,C3707)),'[1]Lookup for use classification'!$A$2,IF(ISNUMBER(SEARCH('[1]Lookup for use classification'!$B$3,C3707)),'[1]Lookup for use classification'!$A$3,IF(OR(ISNUMBER(SEARCH('[1]Lookup for use classification'!$B$4,C3707)),ISNUMBER(SEARCH('[1]Lookup for use classification'!$C$4,C3707)),ISNUMBER(SEARCH('[1]Lookup for use classification'!$D$4,C3707)),ISNUMBER(SEARCH('[1]Lookup for use classification'!$E$4,C3707))),'[1]Lookup for use classification'!$A$4,IF(OR(ISNUMBER(SEARCH('[1]Lookup for use classification'!$B$5,C3707)),ISNUMBER(SEARCH('[1]Lookup for use classification'!$C$5,C3707)),ISNUMBER(SEARCH('[1]Lookup for use classification'!$D$5,C3707))),'[1]Lookup for use classification'!$A$5,IF(OR(ISNUMBER(SEARCH('[1]Lookup for use classification'!$B$7,C3707)),ISNUMBER(SEARCH('[1]Lookup for use classification'!$C$7,C3707)),ISNUMBER(SEARCH('[1]Lookup for use classification'!$D$7,C3707))),'[1]Lookup for use classification'!$A$7,IF(OR(ISNUMBER(SEARCH('[1]Lookup for use classification'!$B$9,C3707)),ISNUMBER(SEARCH('[1]Lookup for use classification'!$C$9,C3707)),ISNUMBER(SEARCH('[1]Lookup for use classification'!$D$9,C3707)),ISNUMBER(SEARCH('[1]Lookup for use classification'!$E$9,C3707)),ISNUMBER(SEARCH('[1]Lookup for use classification'!$F$9,C3707)),ISNUMBER(SEARCH('[1]Lookup for use classification'!$G$9,C3707)),ISNUMBER(SEARCH('[1]Lookup for use classification'!$H$9,C3707)),ISNUMBER(SEARCH('[1]Lookup for use classification'!$I$9,C3707)),ISNUMBER(SEARCH('[1]Lookup for use classification'!$J$9,C3707)),ISNUMBER(SEARCH('[1]Lookup for use classification'!$K$9,C3707))),'[1]Lookup for use classification'!$A$9,IF(OR(ISNUMBER(SEARCH('[1]Lookup for use classification'!$B$10,C3707)),ISNUMBER(SEARCH('[1]Lookup for use classification'!$C$10,C3707)),ISNUMBER(SEARCH('[1]Lookup for use classification'!$D$10,C3707)),ISNUMBER(SEARCH('[1]Lookup for use classification'!$E$10,C3707)),ISNUMBER(SEARCH('[1]Lookup for use classification'!$F$10,C3707)),ISNUMBER(SEARCH('[1]Lookup for use classification'!$G$10,C3707))),'[1]Lookup for use classification'!$A$10,IF(OR(ISNUMBER(SEARCH('[1]Lookup for use classification'!$B$11,C3707)),ISNUMBER(SEARCH('[1]Lookup for use classification'!$C$11,C3707))),'[1]Lookup for use classification'!$A$11,IF(OR(ISNUMBER(SEARCH('[1]Lookup for use classification'!$B$12,C3707)),ISNUMBER(SEARCH('[1]Lookup for use classification'!$C$12,C3707))),'[1]Lookup for use classification'!$A$12,IF(OR(ISNUMBER(SEARCH('[1]Lookup for use classification'!$B$13,C3707)),ISNUMBER(SEARCH('[1]Lookup for use classification'!$C$13,C3707)),ISNUMBER(SEARCH('[1]Lookup for use classification'!$D$13,C3707)),,ISNUMBER(SEARCH('[1]Lookup for use classification'!$C$13,C3707)),ISNUMBER(SEARCH('[1]Lookup for use classification'!$E$13,C3707))),'[1]Lookup for use classification'!$A$13,IF(OR(ISNUMBER(SEARCH('[1]Lookup for use classification'!$B$14,C3707)),ISNUMBER(SEARCH('[1]Lookup for use classification'!$C$14,C3707))),'[1]Lookup for use classification'!$A$14,"Other"))))))))))))</f>
        <v>Other</v>
      </c>
      <c r="E3707" s="240"/>
      <c r="F3707" s="239"/>
      <c r="G3707" s="239"/>
    </row>
    <row r="3708" spans="1:12" hidden="1">
      <c r="A3708" s="187" t="s">
        <v>1604</v>
      </c>
      <c r="B3708" s="167" t="s">
        <v>4456</v>
      </c>
      <c r="C3708" s="239" t="s">
        <v>1601</v>
      </c>
      <c r="D3708" s="6" t="str">
        <f>IF(OR(ISNUMBER(SEARCH('[1]Lookup for use classification'!$B$1,C3708)),ISNUMBER(SEARCH('[1]Lookup for use classification'!$C$1,C3708)),ISNUMBER(SEARCH('[1]Lookup for use classification'!$D$1,C3708)),ISNUMBER(SEARCH('[1]Lookup for use classification'!$E$1,C3708))),'[1]Lookup for use classification'!$A$1,IF(ISNUMBER(SEARCH('[1]Lookup for use classification'!$B$2,C3708)),'[1]Lookup for use classification'!$A$2,IF(ISNUMBER(SEARCH('[1]Lookup for use classification'!$B$3,C3708)),'[1]Lookup for use classification'!$A$3,IF(OR(ISNUMBER(SEARCH('[1]Lookup for use classification'!$B$4,C3708)),ISNUMBER(SEARCH('[1]Lookup for use classification'!$C$4,C3708)),ISNUMBER(SEARCH('[1]Lookup for use classification'!$D$4,C3708)),ISNUMBER(SEARCH('[1]Lookup for use classification'!$E$4,C3708))),'[1]Lookup for use classification'!$A$4,IF(OR(ISNUMBER(SEARCH('[1]Lookup for use classification'!$B$5,C3708)),ISNUMBER(SEARCH('[1]Lookup for use classification'!$C$5,C3708)),ISNUMBER(SEARCH('[1]Lookup for use classification'!$D$5,C3708))),'[1]Lookup for use classification'!$A$5,IF(OR(ISNUMBER(SEARCH('[1]Lookup for use classification'!$B$7,C3708)),ISNUMBER(SEARCH('[1]Lookup for use classification'!$C$7,C3708)),ISNUMBER(SEARCH('[1]Lookup for use classification'!$D$7,C3708))),'[1]Lookup for use classification'!$A$7,IF(OR(ISNUMBER(SEARCH('[1]Lookup for use classification'!$B$9,C3708)),ISNUMBER(SEARCH('[1]Lookup for use classification'!$C$9,C3708)),ISNUMBER(SEARCH('[1]Lookup for use classification'!$D$9,C3708)),ISNUMBER(SEARCH('[1]Lookup for use classification'!$E$9,C3708)),ISNUMBER(SEARCH('[1]Lookup for use classification'!$F$9,C3708)),ISNUMBER(SEARCH('[1]Lookup for use classification'!$G$9,C3708)),ISNUMBER(SEARCH('[1]Lookup for use classification'!$H$9,C3708)),ISNUMBER(SEARCH('[1]Lookup for use classification'!$I$9,C3708)),ISNUMBER(SEARCH('[1]Lookup for use classification'!$J$9,C3708)),ISNUMBER(SEARCH('[1]Lookup for use classification'!$K$9,C3708))),'[1]Lookup for use classification'!$A$9,IF(OR(ISNUMBER(SEARCH('[1]Lookup for use classification'!$B$10,C3708)),ISNUMBER(SEARCH('[1]Lookup for use classification'!$C$10,C3708)),ISNUMBER(SEARCH('[1]Lookup for use classification'!$D$10,C3708)),ISNUMBER(SEARCH('[1]Lookup for use classification'!$E$10,C3708)),ISNUMBER(SEARCH('[1]Lookup for use classification'!$F$10,C3708)),ISNUMBER(SEARCH('[1]Lookup for use classification'!$G$10,C3708))),'[1]Lookup for use classification'!$A$10,IF(OR(ISNUMBER(SEARCH('[1]Lookup for use classification'!$B$11,C3708)),ISNUMBER(SEARCH('[1]Lookup for use classification'!$C$11,C3708))),'[1]Lookup for use classification'!$A$11,IF(OR(ISNUMBER(SEARCH('[1]Lookup for use classification'!$B$12,C3708)),ISNUMBER(SEARCH('[1]Lookup for use classification'!$C$12,C3708))),'[1]Lookup for use classification'!$A$12,IF(OR(ISNUMBER(SEARCH('[1]Lookup for use classification'!$B$13,C3708)),ISNUMBER(SEARCH('[1]Lookup for use classification'!$C$13,C3708)),ISNUMBER(SEARCH('[1]Lookup for use classification'!$D$13,C3708)),,ISNUMBER(SEARCH('[1]Lookup for use classification'!$C$13,C3708)),ISNUMBER(SEARCH('[1]Lookup for use classification'!$E$13,C3708))),'[1]Lookup for use classification'!$A$13,IF(OR(ISNUMBER(SEARCH('[1]Lookup for use classification'!$B$14,C3708)),ISNUMBER(SEARCH('[1]Lookup for use classification'!$C$14,C3708))),'[1]Lookup for use classification'!$A$14,"Other"))))))))))))</f>
        <v>Other</v>
      </c>
      <c r="E3708" s="240"/>
      <c r="F3708" s="239"/>
      <c r="G3708" s="239"/>
    </row>
    <row r="3709" spans="1:12" hidden="1">
      <c r="A3709" s="187" t="s">
        <v>1604</v>
      </c>
      <c r="B3709" s="167" t="s">
        <v>4456</v>
      </c>
      <c r="C3709" s="239" t="s">
        <v>255</v>
      </c>
      <c r="D3709" s="6" t="str">
        <f>IF(OR(ISNUMBER(SEARCH('[1]Lookup for use classification'!$B$1,C3709)),ISNUMBER(SEARCH('[1]Lookup for use classification'!$C$1,C3709)),ISNUMBER(SEARCH('[1]Lookup for use classification'!$D$1,C3709)),ISNUMBER(SEARCH('[1]Lookup for use classification'!$E$1,C3709))),'[1]Lookup for use classification'!$A$1,IF(ISNUMBER(SEARCH('[1]Lookup for use classification'!$B$2,C3709)),'[1]Lookup for use classification'!$A$2,IF(ISNUMBER(SEARCH('[1]Lookup for use classification'!$B$3,C3709)),'[1]Lookup for use classification'!$A$3,IF(OR(ISNUMBER(SEARCH('[1]Lookup for use classification'!$B$4,C3709)),ISNUMBER(SEARCH('[1]Lookup for use classification'!$C$4,C3709)),ISNUMBER(SEARCH('[1]Lookup for use classification'!$D$4,C3709)),ISNUMBER(SEARCH('[1]Lookup for use classification'!$E$4,C3709))),'[1]Lookup for use classification'!$A$4,IF(OR(ISNUMBER(SEARCH('[1]Lookup for use classification'!$B$5,C3709)),ISNUMBER(SEARCH('[1]Lookup for use classification'!$C$5,C3709)),ISNUMBER(SEARCH('[1]Lookup for use classification'!$D$5,C3709))),'[1]Lookup for use classification'!$A$5,IF(OR(ISNUMBER(SEARCH('[1]Lookup for use classification'!$B$7,C3709)),ISNUMBER(SEARCH('[1]Lookup for use classification'!$C$7,C3709)),ISNUMBER(SEARCH('[1]Lookup for use classification'!$D$7,C3709))),'[1]Lookup for use classification'!$A$7,IF(OR(ISNUMBER(SEARCH('[1]Lookup for use classification'!$B$9,C3709)),ISNUMBER(SEARCH('[1]Lookup for use classification'!$C$9,C3709)),ISNUMBER(SEARCH('[1]Lookup for use classification'!$D$9,C3709)),ISNUMBER(SEARCH('[1]Lookup for use classification'!$E$9,C3709)),ISNUMBER(SEARCH('[1]Lookup for use classification'!$F$9,C3709)),ISNUMBER(SEARCH('[1]Lookup for use classification'!$G$9,C3709)),ISNUMBER(SEARCH('[1]Lookup for use classification'!$H$9,C3709)),ISNUMBER(SEARCH('[1]Lookup for use classification'!$I$9,C3709)),ISNUMBER(SEARCH('[1]Lookup for use classification'!$J$9,C3709)),ISNUMBER(SEARCH('[1]Lookup for use classification'!$K$9,C3709))),'[1]Lookup for use classification'!$A$9,IF(OR(ISNUMBER(SEARCH('[1]Lookup for use classification'!$B$10,C3709)),ISNUMBER(SEARCH('[1]Lookup for use classification'!$C$10,C3709)),ISNUMBER(SEARCH('[1]Lookup for use classification'!$D$10,C3709)),ISNUMBER(SEARCH('[1]Lookup for use classification'!$E$10,C3709)),ISNUMBER(SEARCH('[1]Lookup for use classification'!$F$10,C3709)),ISNUMBER(SEARCH('[1]Lookup for use classification'!$G$10,C3709))),'[1]Lookup for use classification'!$A$10,IF(OR(ISNUMBER(SEARCH('[1]Lookup for use classification'!$B$11,C3709)),ISNUMBER(SEARCH('[1]Lookup for use classification'!$C$11,C3709))),'[1]Lookup for use classification'!$A$11,IF(OR(ISNUMBER(SEARCH('[1]Lookup for use classification'!$B$12,C3709)),ISNUMBER(SEARCH('[1]Lookup for use classification'!$C$12,C3709))),'[1]Lookup for use classification'!$A$12,IF(OR(ISNUMBER(SEARCH('[1]Lookup for use classification'!$B$13,C3709)),ISNUMBER(SEARCH('[1]Lookup for use classification'!$C$13,C3709)),ISNUMBER(SEARCH('[1]Lookup for use classification'!$D$13,C3709)),,ISNUMBER(SEARCH('[1]Lookup for use classification'!$C$13,C3709)),ISNUMBER(SEARCH('[1]Lookup for use classification'!$E$13,C3709))),'[1]Lookup for use classification'!$A$13,IF(OR(ISNUMBER(SEARCH('[1]Lookup for use classification'!$B$14,C3709)),ISNUMBER(SEARCH('[1]Lookup for use classification'!$C$14,C3709))),'[1]Lookup for use classification'!$A$14,"Other"))))))))))))</f>
        <v>Other</v>
      </c>
      <c r="E3709" s="240"/>
      <c r="F3709" s="259"/>
      <c r="G3709" s="259"/>
    </row>
    <row r="3710" spans="1:12" hidden="1">
      <c r="A3710" s="187" t="s">
        <v>1604</v>
      </c>
      <c r="B3710" s="167" t="s">
        <v>4456</v>
      </c>
      <c r="C3710" s="239" t="s">
        <v>1511</v>
      </c>
      <c r="D3710" s="6" t="str">
        <f>IF(OR(ISNUMBER(SEARCH('[1]Lookup for use classification'!$B$1,C3710)),ISNUMBER(SEARCH('[1]Lookup for use classification'!$C$1,C3710)),ISNUMBER(SEARCH('[1]Lookup for use classification'!$D$1,C3710)),ISNUMBER(SEARCH('[1]Lookup for use classification'!$E$1,C3710))),'[1]Lookup for use classification'!$A$1,IF(ISNUMBER(SEARCH('[1]Lookup for use classification'!$B$2,C3710)),'[1]Lookup for use classification'!$A$2,IF(ISNUMBER(SEARCH('[1]Lookup for use classification'!$B$3,C3710)),'[1]Lookup for use classification'!$A$3,IF(OR(ISNUMBER(SEARCH('[1]Lookup for use classification'!$B$4,C3710)),ISNUMBER(SEARCH('[1]Lookup for use classification'!$C$4,C3710)),ISNUMBER(SEARCH('[1]Lookup for use classification'!$D$4,C3710)),ISNUMBER(SEARCH('[1]Lookup for use classification'!$E$4,C3710))),'[1]Lookup for use classification'!$A$4,IF(OR(ISNUMBER(SEARCH('[1]Lookup for use classification'!$B$5,C3710)),ISNUMBER(SEARCH('[1]Lookup for use classification'!$C$5,C3710)),ISNUMBER(SEARCH('[1]Lookup for use classification'!$D$5,C3710))),'[1]Lookup for use classification'!$A$5,IF(OR(ISNUMBER(SEARCH('[1]Lookup for use classification'!$B$7,C3710)),ISNUMBER(SEARCH('[1]Lookup for use classification'!$C$7,C3710)),ISNUMBER(SEARCH('[1]Lookup for use classification'!$D$7,C3710))),'[1]Lookup for use classification'!$A$7,IF(OR(ISNUMBER(SEARCH('[1]Lookup for use classification'!$B$9,C3710)),ISNUMBER(SEARCH('[1]Lookup for use classification'!$C$9,C3710)),ISNUMBER(SEARCH('[1]Lookup for use classification'!$D$9,C3710)),ISNUMBER(SEARCH('[1]Lookup for use classification'!$E$9,C3710)),ISNUMBER(SEARCH('[1]Lookup for use classification'!$F$9,C3710)),ISNUMBER(SEARCH('[1]Lookup for use classification'!$G$9,C3710)),ISNUMBER(SEARCH('[1]Lookup for use classification'!$H$9,C3710)),ISNUMBER(SEARCH('[1]Lookup for use classification'!$I$9,C3710)),ISNUMBER(SEARCH('[1]Lookup for use classification'!$J$9,C3710)),ISNUMBER(SEARCH('[1]Lookup for use classification'!$K$9,C3710))),'[1]Lookup for use classification'!$A$9,IF(OR(ISNUMBER(SEARCH('[1]Lookup for use classification'!$B$10,C3710)),ISNUMBER(SEARCH('[1]Lookup for use classification'!$C$10,C3710)),ISNUMBER(SEARCH('[1]Lookup for use classification'!$D$10,C3710)),ISNUMBER(SEARCH('[1]Lookup for use classification'!$E$10,C3710)),ISNUMBER(SEARCH('[1]Lookup for use classification'!$F$10,C3710)),ISNUMBER(SEARCH('[1]Lookup for use classification'!$G$10,C3710))),'[1]Lookup for use classification'!$A$10,IF(OR(ISNUMBER(SEARCH('[1]Lookup for use classification'!$B$11,C3710)),ISNUMBER(SEARCH('[1]Lookup for use classification'!$C$11,C3710))),'[1]Lookup for use classification'!$A$11,IF(OR(ISNUMBER(SEARCH('[1]Lookup for use classification'!$B$12,C3710)),ISNUMBER(SEARCH('[1]Lookup for use classification'!$C$12,C3710))),'[1]Lookup for use classification'!$A$12,IF(OR(ISNUMBER(SEARCH('[1]Lookup for use classification'!$B$13,C3710)),ISNUMBER(SEARCH('[1]Lookup for use classification'!$C$13,C3710)),ISNUMBER(SEARCH('[1]Lookup for use classification'!$D$13,C3710)),,ISNUMBER(SEARCH('[1]Lookup for use classification'!$C$13,C3710)),ISNUMBER(SEARCH('[1]Lookup for use classification'!$E$13,C3710))),'[1]Lookup for use classification'!$A$13,IF(OR(ISNUMBER(SEARCH('[1]Lookup for use classification'!$B$14,C3710)),ISNUMBER(SEARCH('[1]Lookup for use classification'!$C$14,C3710))),'[1]Lookup for use classification'!$A$14,"Other"))))))))))))</f>
        <v>Public Assembly</v>
      </c>
      <c r="E3710" s="240"/>
      <c r="F3710" s="259"/>
      <c r="G3710" s="259"/>
    </row>
    <row r="3711" spans="1:12" hidden="1">
      <c r="A3711" s="187" t="s">
        <v>1604</v>
      </c>
      <c r="B3711" s="167" t="s">
        <v>4456</v>
      </c>
      <c r="C3711" s="239" t="s">
        <v>48</v>
      </c>
      <c r="D3711" s="6" t="str">
        <f>IF(OR(ISNUMBER(SEARCH('[1]Lookup for use classification'!$B$1,C3711)),ISNUMBER(SEARCH('[1]Lookup for use classification'!$C$1,C3711)),ISNUMBER(SEARCH('[1]Lookup for use classification'!$D$1,C3711)),ISNUMBER(SEARCH('[1]Lookup for use classification'!$E$1,C3711))),'[1]Lookup for use classification'!$A$1,IF(ISNUMBER(SEARCH('[1]Lookup for use classification'!$B$2,C3711)),'[1]Lookup for use classification'!$A$2,IF(ISNUMBER(SEARCH('[1]Lookup for use classification'!$B$3,C3711)),'[1]Lookup for use classification'!$A$3,IF(OR(ISNUMBER(SEARCH('[1]Lookup for use classification'!$B$4,C3711)),ISNUMBER(SEARCH('[1]Lookup for use classification'!$C$4,C3711)),ISNUMBER(SEARCH('[1]Lookup for use classification'!$D$4,C3711)),ISNUMBER(SEARCH('[1]Lookup for use classification'!$E$4,C3711))),'[1]Lookup for use classification'!$A$4,IF(OR(ISNUMBER(SEARCH('[1]Lookup for use classification'!$B$5,C3711)),ISNUMBER(SEARCH('[1]Lookup for use classification'!$C$5,C3711)),ISNUMBER(SEARCH('[1]Lookup for use classification'!$D$5,C3711))),'[1]Lookup for use classification'!$A$5,IF(OR(ISNUMBER(SEARCH('[1]Lookup for use classification'!$B$7,C3711)),ISNUMBER(SEARCH('[1]Lookup for use classification'!$C$7,C3711)),ISNUMBER(SEARCH('[1]Lookup for use classification'!$D$7,C3711))),'[1]Lookup for use classification'!$A$7,IF(OR(ISNUMBER(SEARCH('[1]Lookup for use classification'!$B$9,C3711)),ISNUMBER(SEARCH('[1]Lookup for use classification'!$C$9,C3711)),ISNUMBER(SEARCH('[1]Lookup for use classification'!$D$9,C3711)),ISNUMBER(SEARCH('[1]Lookup for use classification'!$E$9,C3711)),ISNUMBER(SEARCH('[1]Lookup for use classification'!$F$9,C3711)),ISNUMBER(SEARCH('[1]Lookup for use classification'!$G$9,C3711)),ISNUMBER(SEARCH('[1]Lookup for use classification'!$H$9,C3711)),ISNUMBER(SEARCH('[1]Lookup for use classification'!$I$9,C3711)),ISNUMBER(SEARCH('[1]Lookup for use classification'!$J$9,C3711)),ISNUMBER(SEARCH('[1]Lookup for use classification'!$K$9,C3711))),'[1]Lookup for use classification'!$A$9,IF(OR(ISNUMBER(SEARCH('[1]Lookup for use classification'!$B$10,C3711)),ISNUMBER(SEARCH('[1]Lookup for use classification'!$C$10,C3711)),ISNUMBER(SEARCH('[1]Lookup for use classification'!$D$10,C3711)),ISNUMBER(SEARCH('[1]Lookup for use classification'!$E$10,C3711)),ISNUMBER(SEARCH('[1]Lookup for use classification'!$F$10,C3711)),ISNUMBER(SEARCH('[1]Lookup for use classification'!$G$10,C3711))),'[1]Lookup for use classification'!$A$10,IF(OR(ISNUMBER(SEARCH('[1]Lookup for use classification'!$B$11,C3711)),ISNUMBER(SEARCH('[1]Lookup for use classification'!$C$11,C3711))),'[1]Lookup for use classification'!$A$11,IF(OR(ISNUMBER(SEARCH('[1]Lookup for use classification'!$B$12,C3711)),ISNUMBER(SEARCH('[1]Lookup for use classification'!$C$12,C3711))),'[1]Lookup for use classification'!$A$12,IF(OR(ISNUMBER(SEARCH('[1]Lookup for use classification'!$B$13,C3711)),ISNUMBER(SEARCH('[1]Lookup for use classification'!$C$13,C3711)),ISNUMBER(SEARCH('[1]Lookup for use classification'!$D$13,C3711)),,ISNUMBER(SEARCH('[1]Lookup for use classification'!$C$13,C3711)),ISNUMBER(SEARCH('[1]Lookup for use classification'!$E$13,C3711))),'[1]Lookup for use classification'!$A$13,IF(OR(ISNUMBER(SEARCH('[1]Lookup for use classification'!$B$14,C3711)),ISNUMBER(SEARCH('[1]Lookup for use classification'!$C$14,C3711))),'[1]Lookup for use classification'!$A$14,"Other"))))))))))))</f>
        <v>Public Assembly</v>
      </c>
      <c r="E3711" s="240"/>
      <c r="F3711" s="259"/>
      <c r="G3711" s="259"/>
    </row>
    <row r="3712" spans="1:12" hidden="1">
      <c r="A3712" s="187" t="s">
        <v>1604</v>
      </c>
      <c r="B3712" s="167" t="s">
        <v>4456</v>
      </c>
      <c r="C3712" s="241" t="s">
        <v>854</v>
      </c>
      <c r="D3712" s="6" t="str">
        <f>IF(OR(ISNUMBER(SEARCH('[1]Lookup for use classification'!$B$1,C3712)),ISNUMBER(SEARCH('[1]Lookup for use classification'!$C$1,C3712)),ISNUMBER(SEARCH('[1]Lookup for use classification'!$D$1,C3712)),ISNUMBER(SEARCH('[1]Lookup for use classification'!$E$1,C3712))),'[1]Lookup for use classification'!$A$1,IF(ISNUMBER(SEARCH('[1]Lookup for use classification'!$B$2,C3712)),'[1]Lookup for use classification'!$A$2,IF(ISNUMBER(SEARCH('[1]Lookup for use classification'!$B$3,C3712)),'[1]Lookup for use classification'!$A$3,IF(OR(ISNUMBER(SEARCH('[1]Lookup for use classification'!$B$4,C3712)),ISNUMBER(SEARCH('[1]Lookup for use classification'!$C$4,C3712)),ISNUMBER(SEARCH('[1]Lookup for use classification'!$D$4,C3712)),ISNUMBER(SEARCH('[1]Lookup for use classification'!$E$4,C3712))),'[1]Lookup for use classification'!$A$4,IF(OR(ISNUMBER(SEARCH('[1]Lookup for use classification'!$B$5,C3712)),ISNUMBER(SEARCH('[1]Lookup for use classification'!$C$5,C3712)),ISNUMBER(SEARCH('[1]Lookup for use classification'!$D$5,C3712))),'[1]Lookup for use classification'!$A$5,IF(OR(ISNUMBER(SEARCH('[1]Lookup for use classification'!$B$7,C3712)),ISNUMBER(SEARCH('[1]Lookup for use classification'!$C$7,C3712)),ISNUMBER(SEARCH('[1]Lookup for use classification'!$D$7,C3712))),'[1]Lookup for use classification'!$A$7,IF(OR(ISNUMBER(SEARCH('[1]Lookup for use classification'!$B$9,C3712)),ISNUMBER(SEARCH('[1]Lookup for use classification'!$C$9,C3712)),ISNUMBER(SEARCH('[1]Lookup for use classification'!$D$9,C3712)),ISNUMBER(SEARCH('[1]Lookup for use classification'!$E$9,C3712)),ISNUMBER(SEARCH('[1]Lookup for use classification'!$F$9,C3712)),ISNUMBER(SEARCH('[1]Lookup for use classification'!$G$9,C3712)),ISNUMBER(SEARCH('[1]Lookup for use classification'!$H$9,C3712)),ISNUMBER(SEARCH('[1]Lookup for use classification'!$I$9,C3712)),ISNUMBER(SEARCH('[1]Lookup for use classification'!$J$9,C3712)),ISNUMBER(SEARCH('[1]Lookup for use classification'!$K$9,C3712))),'[1]Lookup for use classification'!$A$9,IF(OR(ISNUMBER(SEARCH('[1]Lookup for use classification'!$B$10,C3712)),ISNUMBER(SEARCH('[1]Lookup for use classification'!$C$10,C3712)),ISNUMBER(SEARCH('[1]Lookup for use classification'!$D$10,C3712)),ISNUMBER(SEARCH('[1]Lookup for use classification'!$E$10,C3712)),ISNUMBER(SEARCH('[1]Lookup for use classification'!$F$10,C3712)),ISNUMBER(SEARCH('[1]Lookup for use classification'!$G$10,C3712))),'[1]Lookup for use classification'!$A$10,IF(OR(ISNUMBER(SEARCH('[1]Lookup for use classification'!$B$11,C3712)),ISNUMBER(SEARCH('[1]Lookup for use classification'!$C$11,C3712))),'[1]Lookup for use classification'!$A$11,IF(OR(ISNUMBER(SEARCH('[1]Lookup for use classification'!$B$12,C3712)),ISNUMBER(SEARCH('[1]Lookup for use classification'!$C$12,C3712))),'[1]Lookup for use classification'!$A$12,IF(OR(ISNUMBER(SEARCH('[1]Lookup for use classification'!$B$13,C3712)),ISNUMBER(SEARCH('[1]Lookup for use classification'!$C$13,C3712)),ISNUMBER(SEARCH('[1]Lookup for use classification'!$D$13,C3712)),,ISNUMBER(SEARCH('[1]Lookup for use classification'!$C$13,C3712)),ISNUMBER(SEARCH('[1]Lookup for use classification'!$E$13,C3712))),'[1]Lookup for use classification'!$A$13,IF(OR(ISNUMBER(SEARCH('[1]Lookup for use classification'!$B$14,C3712)),ISNUMBER(SEARCH('[1]Lookup for use classification'!$C$14,C3712))),'[1]Lookup for use classification'!$A$14,"Other"))))))))))))</f>
        <v>Public Safety</v>
      </c>
      <c r="E3712" s="264"/>
      <c r="F3712" s="265"/>
      <c r="G3712" s="265"/>
    </row>
    <row r="3713" spans="1:18" hidden="1">
      <c r="A3713" s="187" t="s">
        <v>1604</v>
      </c>
      <c r="B3713" s="167" t="s">
        <v>4456</v>
      </c>
      <c r="C3713" s="239" t="s">
        <v>254</v>
      </c>
      <c r="D3713" s="6" t="str">
        <f>IF(OR(ISNUMBER(SEARCH('[1]Lookup for use classification'!$B$1,C3713)),ISNUMBER(SEARCH('[1]Lookup for use classification'!$C$1,C3713)),ISNUMBER(SEARCH('[1]Lookup for use classification'!$D$1,C3713)),ISNUMBER(SEARCH('[1]Lookup for use classification'!$E$1,C3713))),'[1]Lookup for use classification'!$A$1,IF(ISNUMBER(SEARCH('[1]Lookup for use classification'!$B$2,C3713)),'[1]Lookup for use classification'!$A$2,IF(ISNUMBER(SEARCH('[1]Lookup for use classification'!$B$3,C3713)),'[1]Lookup for use classification'!$A$3,IF(OR(ISNUMBER(SEARCH('[1]Lookup for use classification'!$B$4,C3713)),ISNUMBER(SEARCH('[1]Lookup for use classification'!$C$4,C3713)),ISNUMBER(SEARCH('[1]Lookup for use classification'!$D$4,C3713)),ISNUMBER(SEARCH('[1]Lookup for use classification'!$E$4,C3713))),'[1]Lookup for use classification'!$A$4,IF(OR(ISNUMBER(SEARCH('[1]Lookup for use classification'!$B$5,C3713)),ISNUMBER(SEARCH('[1]Lookup for use classification'!$C$5,C3713)),ISNUMBER(SEARCH('[1]Lookup for use classification'!$D$5,C3713))),'[1]Lookup for use classification'!$A$5,IF(OR(ISNUMBER(SEARCH('[1]Lookup for use classification'!$B$7,C3713)),ISNUMBER(SEARCH('[1]Lookup for use classification'!$C$7,C3713)),ISNUMBER(SEARCH('[1]Lookup for use classification'!$D$7,C3713))),'[1]Lookup for use classification'!$A$7,IF(OR(ISNUMBER(SEARCH('[1]Lookup for use classification'!$B$9,C3713)),ISNUMBER(SEARCH('[1]Lookup for use classification'!$C$9,C3713)),ISNUMBER(SEARCH('[1]Lookup for use classification'!$D$9,C3713)),ISNUMBER(SEARCH('[1]Lookup for use classification'!$E$9,C3713)),ISNUMBER(SEARCH('[1]Lookup for use classification'!$F$9,C3713)),ISNUMBER(SEARCH('[1]Lookup for use classification'!$G$9,C3713)),ISNUMBER(SEARCH('[1]Lookup for use classification'!$H$9,C3713)),ISNUMBER(SEARCH('[1]Lookup for use classification'!$I$9,C3713)),ISNUMBER(SEARCH('[1]Lookup for use classification'!$J$9,C3713)),ISNUMBER(SEARCH('[1]Lookup for use classification'!$K$9,C3713))),'[1]Lookup for use classification'!$A$9,IF(OR(ISNUMBER(SEARCH('[1]Lookup for use classification'!$B$10,C3713)),ISNUMBER(SEARCH('[1]Lookup for use classification'!$C$10,C3713)),ISNUMBER(SEARCH('[1]Lookup for use classification'!$D$10,C3713)),ISNUMBER(SEARCH('[1]Lookup for use classification'!$E$10,C3713)),ISNUMBER(SEARCH('[1]Lookup for use classification'!$F$10,C3713)),ISNUMBER(SEARCH('[1]Lookup for use classification'!$G$10,C3713))),'[1]Lookup for use classification'!$A$10,IF(OR(ISNUMBER(SEARCH('[1]Lookup for use classification'!$B$11,C3713)),ISNUMBER(SEARCH('[1]Lookup for use classification'!$C$11,C3713))),'[1]Lookup for use classification'!$A$11,IF(OR(ISNUMBER(SEARCH('[1]Lookup for use classification'!$B$12,C3713)),ISNUMBER(SEARCH('[1]Lookup for use classification'!$C$12,C3713))),'[1]Lookup for use classification'!$A$12,IF(OR(ISNUMBER(SEARCH('[1]Lookup for use classification'!$B$13,C3713)),ISNUMBER(SEARCH('[1]Lookup for use classification'!$C$13,C3713)),ISNUMBER(SEARCH('[1]Lookup for use classification'!$D$13,C3713)),,ISNUMBER(SEARCH('[1]Lookup for use classification'!$C$13,C3713)),ISNUMBER(SEARCH('[1]Lookup for use classification'!$E$13,C3713))),'[1]Lookup for use classification'!$A$13,IF(OR(ISNUMBER(SEARCH('[1]Lookup for use classification'!$B$14,C3713)),ISNUMBER(SEARCH('[1]Lookup for use classification'!$C$14,C3713))),'[1]Lookup for use classification'!$A$14,"Other"))))))))))))</f>
        <v>Retail - Other</v>
      </c>
      <c r="E3713" s="240"/>
      <c r="F3713" s="259"/>
      <c r="G3713" s="259"/>
    </row>
    <row r="3714" spans="1:18" hidden="1">
      <c r="A3714" s="185" t="s">
        <v>1604</v>
      </c>
      <c r="B3714" s="167" t="s">
        <v>4456</v>
      </c>
      <c r="C3714" s="262" t="s">
        <v>1603</v>
      </c>
      <c r="D3714" s="6" t="str">
        <f>IF(OR(ISNUMBER(SEARCH('[1]Lookup for use classification'!$B$1,C3714)),ISNUMBER(SEARCH('[1]Lookup for use classification'!$C$1,C3714)),ISNUMBER(SEARCH('[1]Lookup for use classification'!$D$1,C3714)),ISNUMBER(SEARCH('[1]Lookup for use classification'!$E$1,C3714))),'[1]Lookup for use classification'!$A$1,IF(ISNUMBER(SEARCH('[1]Lookup for use classification'!$B$2,C3714)),'[1]Lookup for use classification'!$A$2,IF(ISNUMBER(SEARCH('[1]Lookup for use classification'!$B$3,C3714)),'[1]Lookup for use classification'!$A$3,IF(OR(ISNUMBER(SEARCH('[1]Lookup for use classification'!$B$4,C3714)),ISNUMBER(SEARCH('[1]Lookup for use classification'!$C$4,C3714)),ISNUMBER(SEARCH('[1]Lookup for use classification'!$D$4,C3714)),ISNUMBER(SEARCH('[1]Lookup for use classification'!$E$4,C3714))),'[1]Lookup for use classification'!$A$4,IF(OR(ISNUMBER(SEARCH('[1]Lookup for use classification'!$B$5,C3714)),ISNUMBER(SEARCH('[1]Lookup for use classification'!$C$5,C3714)),ISNUMBER(SEARCH('[1]Lookup for use classification'!$D$5,C3714))),'[1]Lookup for use classification'!$A$5,IF(OR(ISNUMBER(SEARCH('[1]Lookup for use classification'!$B$7,C3714)),ISNUMBER(SEARCH('[1]Lookup for use classification'!$C$7,C3714)),ISNUMBER(SEARCH('[1]Lookup for use classification'!$D$7,C3714))),'[1]Lookup for use classification'!$A$7,IF(OR(ISNUMBER(SEARCH('[1]Lookup for use classification'!$B$9,C3714)),ISNUMBER(SEARCH('[1]Lookup for use classification'!$C$9,C3714)),ISNUMBER(SEARCH('[1]Lookup for use classification'!$D$9,C3714)),ISNUMBER(SEARCH('[1]Lookup for use classification'!$E$9,C3714)),ISNUMBER(SEARCH('[1]Lookup for use classification'!$F$9,C3714)),ISNUMBER(SEARCH('[1]Lookup for use classification'!$G$9,C3714)),ISNUMBER(SEARCH('[1]Lookup for use classification'!$H$9,C3714)),ISNUMBER(SEARCH('[1]Lookup for use classification'!$I$9,C3714)),ISNUMBER(SEARCH('[1]Lookup for use classification'!$J$9,C3714)),ISNUMBER(SEARCH('[1]Lookup for use classification'!$K$9,C3714))),'[1]Lookup for use classification'!$A$9,IF(OR(ISNUMBER(SEARCH('[1]Lookup for use classification'!$B$10,C3714)),ISNUMBER(SEARCH('[1]Lookup for use classification'!$C$10,C3714)),ISNUMBER(SEARCH('[1]Lookup for use classification'!$D$10,C3714)),ISNUMBER(SEARCH('[1]Lookup for use classification'!$E$10,C3714)),ISNUMBER(SEARCH('[1]Lookup for use classification'!$F$10,C3714)),ISNUMBER(SEARCH('[1]Lookup for use classification'!$G$10,C3714))),'[1]Lookup for use classification'!$A$10,IF(OR(ISNUMBER(SEARCH('[1]Lookup for use classification'!$B$11,C3714)),ISNUMBER(SEARCH('[1]Lookup for use classification'!$C$11,C3714))),'[1]Lookup for use classification'!$A$11,IF(OR(ISNUMBER(SEARCH('[1]Lookup for use classification'!$B$12,C3714)),ISNUMBER(SEARCH('[1]Lookup for use classification'!$C$12,C3714))),'[1]Lookup for use classification'!$A$12,IF(OR(ISNUMBER(SEARCH('[1]Lookup for use classification'!$B$13,C3714)),ISNUMBER(SEARCH('[1]Lookup for use classification'!$C$13,C3714)),ISNUMBER(SEARCH('[1]Lookup for use classification'!$D$13,C3714)),,ISNUMBER(SEARCH('[1]Lookup for use classification'!$C$13,C3714)),ISNUMBER(SEARCH('[1]Lookup for use classification'!$E$13,C3714))),'[1]Lookup for use classification'!$A$13,IF(OR(ISNUMBER(SEARCH('[1]Lookup for use classification'!$B$14,C3714)),ISNUMBER(SEARCH('[1]Lookup for use classification'!$C$14,C3714))),'[1]Lookup for use classification'!$A$14,"Other"))))))))))))</f>
        <v>Warehousing</v>
      </c>
      <c r="E3714" s="240">
        <v>508</v>
      </c>
      <c r="F3714" s="259"/>
      <c r="G3714" s="259"/>
    </row>
    <row r="3715" spans="1:18" hidden="1">
      <c r="A3715" s="138" t="s">
        <v>1604</v>
      </c>
      <c r="B3715" s="8" t="str">
        <f>IF(ISNA(VLOOKUP(CONCATENATE(A3715,C3715),EUS!$B$2:$B$1939,1,FALSE)),"","End Use Study")</f>
        <v>End Use Study</v>
      </c>
      <c r="C3715" s="14" t="s">
        <v>452</v>
      </c>
      <c r="D3715" s="162" t="s">
        <v>1980</v>
      </c>
      <c r="E3715" s="15">
        <v>1104</v>
      </c>
      <c r="F3715" s="15"/>
      <c r="G3715" s="15"/>
      <c r="H3715" s="164"/>
      <c r="I3715" s="164"/>
      <c r="J3715" s="7"/>
      <c r="L3715" s="6"/>
    </row>
    <row r="3716" spans="1:18" hidden="1">
      <c r="A3716" s="138" t="s">
        <v>1604</v>
      </c>
      <c r="B3716" s="8" t="str">
        <f>IF(ISNA(VLOOKUP(CONCATENATE(A3716,C3716),EUS!$B$2:$B$1939,1,FALSE)),"","End Use Study")</f>
        <v>End Use Study</v>
      </c>
      <c r="C3716" s="14" t="s">
        <v>39</v>
      </c>
      <c r="D3716" s="162" t="s">
        <v>1980</v>
      </c>
      <c r="E3716" s="15">
        <v>1600</v>
      </c>
      <c r="F3716" s="15"/>
      <c r="G3716" s="15"/>
      <c r="H3716" s="164"/>
      <c r="I3716" s="164"/>
      <c r="J3716" s="7"/>
      <c r="L3716" s="6"/>
    </row>
    <row r="3717" spans="1:18" hidden="1">
      <c r="A3717" s="185" t="s">
        <v>462</v>
      </c>
      <c r="B3717" s="8" t="s">
        <v>6055</v>
      </c>
      <c r="C3717" s="230"/>
      <c r="D3717" s="188" t="s">
        <v>3335</v>
      </c>
      <c r="E3717" s="231">
        <v>48855</v>
      </c>
      <c r="F3717" s="231"/>
      <c r="G3717" s="231"/>
      <c r="H3717" s="216"/>
      <c r="I3717" s="216"/>
      <c r="J3717" s="193"/>
      <c r="K3717" s="215"/>
      <c r="L3717" s="193"/>
      <c r="M3717" s="193"/>
      <c r="N3717" s="193"/>
      <c r="O3717" s="193"/>
      <c r="P3717" s="193"/>
      <c r="Q3717" s="193"/>
      <c r="R3717" s="193"/>
    </row>
    <row r="3718" spans="1:18" hidden="1">
      <c r="A3718" s="188" t="s">
        <v>462</v>
      </c>
      <c r="B3718" s="162" t="s">
        <v>4511</v>
      </c>
      <c r="C3718" s="230" t="s">
        <v>3289</v>
      </c>
      <c r="D3718" s="188" t="s">
        <v>3232</v>
      </c>
      <c r="E3718" s="231">
        <v>2295</v>
      </c>
      <c r="F3718" s="231"/>
      <c r="G3718" s="231"/>
      <c r="H3718" s="216">
        <v>2094</v>
      </c>
      <c r="I3718" s="216"/>
      <c r="J3718" s="193">
        <v>35027</v>
      </c>
      <c r="K3718" s="193"/>
      <c r="L3718" s="193"/>
      <c r="M3718" s="193">
        <v>1187</v>
      </c>
      <c r="N3718" s="193"/>
      <c r="O3718" s="193">
        <v>34957</v>
      </c>
      <c r="P3718" s="193"/>
      <c r="Q3718" s="193"/>
      <c r="R3718" s="193">
        <v>5010</v>
      </c>
    </row>
    <row r="3719" spans="1:18" hidden="1">
      <c r="A3719" s="185" t="s">
        <v>462</v>
      </c>
      <c r="B3719" s="167" t="s">
        <v>4456</v>
      </c>
      <c r="C3719" s="293" t="s">
        <v>470</v>
      </c>
      <c r="D3719" s="134" t="str">
        <f>IF(OR(ISNUMBER(SEARCH('[1]Lookup for use classification'!$B$1,C3719)),ISNUMBER(SEARCH('[1]Lookup for use classification'!$C$1,C3719)),ISNUMBER(SEARCH('[1]Lookup for use classification'!$D$1,C3719)),ISNUMBER(SEARCH('[1]Lookup for use classification'!$E$1,C3719))),'[1]Lookup for use classification'!$A$1,IF(ISNUMBER(SEARCH('[1]Lookup for use classification'!$B$2,C3719)),'[1]Lookup for use classification'!$A$2,IF(ISNUMBER(SEARCH('[1]Lookup for use classification'!$B$3,C3719)),'[1]Lookup for use classification'!$A$3,IF(OR(ISNUMBER(SEARCH('[1]Lookup for use classification'!$B$4,C3719)),ISNUMBER(SEARCH('[1]Lookup for use classification'!$C$4,C3719)),ISNUMBER(SEARCH('[1]Lookup for use classification'!$D$4,C3719)),ISNUMBER(SEARCH('[1]Lookup for use classification'!$E$4,C3719))),'[1]Lookup for use classification'!$A$4,IF(OR(ISNUMBER(SEARCH('[1]Lookup for use classification'!$B$5,C3719)),ISNUMBER(SEARCH('[1]Lookup for use classification'!$C$5,C3719)),ISNUMBER(SEARCH('[1]Lookup for use classification'!$D$5,C3719))),'[1]Lookup for use classification'!$A$5,IF(OR(ISNUMBER(SEARCH('[1]Lookup for use classification'!$B$7,C3719)),ISNUMBER(SEARCH('[1]Lookup for use classification'!$C$7,C3719)),ISNUMBER(SEARCH('[1]Lookup for use classification'!$D$7,C3719))),'[1]Lookup for use classification'!$A$7,IF(OR(ISNUMBER(SEARCH('[1]Lookup for use classification'!$B$9,C3719)),ISNUMBER(SEARCH('[1]Lookup for use classification'!$C$9,C3719)),ISNUMBER(SEARCH('[1]Lookup for use classification'!$D$9,C3719)),ISNUMBER(SEARCH('[1]Lookup for use classification'!$E$9,C3719)),ISNUMBER(SEARCH('[1]Lookup for use classification'!$F$9,C3719)),ISNUMBER(SEARCH('[1]Lookup for use classification'!$G$9,C3719)),ISNUMBER(SEARCH('[1]Lookup for use classification'!$H$9,C3719)),ISNUMBER(SEARCH('[1]Lookup for use classification'!$I$9,C3719)),ISNUMBER(SEARCH('[1]Lookup for use classification'!$J$9,C3719)),ISNUMBER(SEARCH('[1]Lookup for use classification'!$K$9,C3719))),'[1]Lookup for use classification'!$A$9,IF(OR(ISNUMBER(SEARCH('[1]Lookup for use classification'!$B$10,C3719)),ISNUMBER(SEARCH('[1]Lookup for use classification'!$C$10,C3719)),ISNUMBER(SEARCH('[1]Lookup for use classification'!$D$10,C3719)),ISNUMBER(SEARCH('[1]Lookup for use classification'!$E$10,C3719)),ISNUMBER(SEARCH('[1]Lookup for use classification'!$F$10,C3719)),ISNUMBER(SEARCH('[1]Lookup for use classification'!$G$10,C3719))),'[1]Lookup for use classification'!$A$10,IF(OR(ISNUMBER(SEARCH('[1]Lookup for use classification'!$B$11,C3719)),ISNUMBER(SEARCH('[1]Lookup for use classification'!$C$11,C3719))),'[1]Lookup for use classification'!$A$11,IF(OR(ISNUMBER(SEARCH('[1]Lookup for use classification'!$B$12,C3719)),ISNUMBER(SEARCH('[1]Lookup for use classification'!$C$12,C3719))),'[1]Lookup for use classification'!$A$12,IF(OR(ISNUMBER(SEARCH('[1]Lookup for use classification'!$B$13,C3719)),ISNUMBER(SEARCH('[1]Lookup for use classification'!$C$13,C3719)),ISNUMBER(SEARCH('[1]Lookup for use classification'!$D$13,C3719)),,ISNUMBER(SEARCH('[1]Lookup for use classification'!$C$13,C3719)),ISNUMBER(SEARCH('[1]Lookup for use classification'!$E$13,C3719))),'[1]Lookup for use classification'!$A$13,IF(OR(ISNUMBER(SEARCH('[1]Lookup for use classification'!$B$14,C3719)),ISNUMBER(SEARCH('[1]Lookup for use classification'!$C$14,C3719))),'[1]Lookup for use classification'!$A$14,"Other"))))))))))))</f>
        <v>Office</v>
      </c>
      <c r="E3719" s="299">
        <v>144</v>
      </c>
      <c r="F3719" s="300" t="s">
        <v>6</v>
      </c>
      <c r="G3719" s="300"/>
      <c r="H3719" s="188"/>
      <c r="I3719" s="188"/>
      <c r="J3719" s="193"/>
      <c r="K3719" s="193"/>
      <c r="L3719" s="193"/>
      <c r="M3719" s="193"/>
      <c r="N3719" s="193"/>
      <c r="O3719" s="193"/>
      <c r="P3719" s="193"/>
      <c r="Q3719" s="193"/>
      <c r="R3719" s="193"/>
    </row>
    <row r="3720" spans="1:18" hidden="1">
      <c r="A3720" s="188" t="s">
        <v>462</v>
      </c>
      <c r="B3720" s="162" t="s">
        <v>4511</v>
      </c>
      <c r="C3720" s="230"/>
      <c r="D3720" s="188" t="s">
        <v>377</v>
      </c>
      <c r="E3720" s="231">
        <v>600</v>
      </c>
      <c r="F3720" s="231"/>
      <c r="G3720" s="231"/>
      <c r="H3720" s="216">
        <v>549</v>
      </c>
      <c r="I3720" s="216"/>
      <c r="J3720" s="193">
        <v>3993</v>
      </c>
      <c r="K3720" s="193"/>
      <c r="L3720" s="193"/>
      <c r="M3720" s="193">
        <v>384</v>
      </c>
      <c r="N3720" s="193"/>
      <c r="O3720" s="193">
        <v>3116</v>
      </c>
      <c r="P3720" s="193"/>
      <c r="Q3720" s="193"/>
      <c r="R3720" s="193">
        <v>6050</v>
      </c>
    </row>
    <row r="3721" spans="1:18" hidden="1">
      <c r="A3721" s="187" t="s">
        <v>462</v>
      </c>
      <c r="B3721" s="167" t="s">
        <v>4456</v>
      </c>
      <c r="C3721" s="262" t="s">
        <v>5</v>
      </c>
      <c r="D3721" s="134" t="str">
        <f>IF(OR(ISNUMBER(SEARCH('[1]Lookup for use classification'!$B$1,C3721)),ISNUMBER(SEARCH('[1]Lookup for use classification'!$C$1,C3721)),ISNUMBER(SEARCH('[1]Lookup for use classification'!$D$1,C3721)),ISNUMBER(SEARCH('[1]Lookup for use classification'!$E$1,C3721))),'[1]Lookup for use classification'!$A$1,IF(ISNUMBER(SEARCH('[1]Lookup for use classification'!$B$2,C3721)),'[1]Lookup for use classification'!$A$2,IF(ISNUMBER(SEARCH('[1]Lookup for use classification'!$B$3,C3721)),'[1]Lookup for use classification'!$A$3,IF(OR(ISNUMBER(SEARCH('[1]Lookup for use classification'!$B$4,C3721)),ISNUMBER(SEARCH('[1]Lookup for use classification'!$C$4,C3721)),ISNUMBER(SEARCH('[1]Lookup for use classification'!$D$4,C3721)),ISNUMBER(SEARCH('[1]Lookup for use classification'!$E$4,C3721))),'[1]Lookup for use classification'!$A$4,IF(OR(ISNUMBER(SEARCH('[1]Lookup for use classification'!$B$5,C3721)),ISNUMBER(SEARCH('[1]Lookup for use classification'!$C$5,C3721)),ISNUMBER(SEARCH('[1]Lookup for use classification'!$D$5,C3721))),'[1]Lookup for use classification'!$A$5,IF(OR(ISNUMBER(SEARCH('[1]Lookup for use classification'!$B$7,C3721)),ISNUMBER(SEARCH('[1]Lookup for use classification'!$C$7,C3721)),ISNUMBER(SEARCH('[1]Lookup for use classification'!$D$7,C3721))),'[1]Lookup for use classification'!$A$7,IF(OR(ISNUMBER(SEARCH('[1]Lookup for use classification'!$B$9,C3721)),ISNUMBER(SEARCH('[1]Lookup for use classification'!$C$9,C3721)),ISNUMBER(SEARCH('[1]Lookup for use classification'!$D$9,C3721)),ISNUMBER(SEARCH('[1]Lookup for use classification'!$E$9,C3721)),ISNUMBER(SEARCH('[1]Lookup for use classification'!$F$9,C3721)),ISNUMBER(SEARCH('[1]Lookup for use classification'!$G$9,C3721)),ISNUMBER(SEARCH('[1]Lookup for use classification'!$H$9,C3721)),ISNUMBER(SEARCH('[1]Lookup for use classification'!$I$9,C3721)),ISNUMBER(SEARCH('[1]Lookup for use classification'!$J$9,C3721)),ISNUMBER(SEARCH('[1]Lookup for use classification'!$K$9,C3721))),'[1]Lookup for use classification'!$A$9,IF(OR(ISNUMBER(SEARCH('[1]Lookup for use classification'!$B$10,C3721)),ISNUMBER(SEARCH('[1]Lookup for use classification'!$C$10,C3721)),ISNUMBER(SEARCH('[1]Lookup for use classification'!$D$10,C3721)),ISNUMBER(SEARCH('[1]Lookup for use classification'!$E$10,C3721)),ISNUMBER(SEARCH('[1]Lookup for use classification'!$F$10,C3721)),ISNUMBER(SEARCH('[1]Lookup for use classification'!$G$10,C3721))),'[1]Lookup for use classification'!$A$10,IF(OR(ISNUMBER(SEARCH('[1]Lookup for use classification'!$B$11,C3721)),ISNUMBER(SEARCH('[1]Lookup for use classification'!$C$11,C3721))),'[1]Lookup for use classification'!$A$11,IF(OR(ISNUMBER(SEARCH('[1]Lookup for use classification'!$B$12,C3721)),ISNUMBER(SEARCH('[1]Lookup for use classification'!$C$12,C3721))),'[1]Lookup for use classification'!$A$12,IF(OR(ISNUMBER(SEARCH('[1]Lookup for use classification'!$B$13,C3721)),ISNUMBER(SEARCH('[1]Lookup for use classification'!$C$13,C3721)),ISNUMBER(SEARCH('[1]Lookup for use classification'!$D$13,C3721)),,ISNUMBER(SEARCH('[1]Lookup for use classification'!$C$13,C3721)),ISNUMBER(SEARCH('[1]Lookup for use classification'!$E$13,C3721))),'[1]Lookup for use classification'!$A$13,IF(OR(ISNUMBER(SEARCH('[1]Lookup for use classification'!$B$14,C3721)),ISNUMBER(SEARCH('[1]Lookup for use classification'!$C$14,C3721))),'[1]Lookup for use classification'!$A$14,"Other"))))))))))))</f>
        <v>Office</v>
      </c>
      <c r="E3721" s="294">
        <v>5280</v>
      </c>
      <c r="F3721" s="301" t="s">
        <v>6</v>
      </c>
      <c r="G3721" s="301"/>
      <c r="H3721" s="188"/>
      <c r="I3721" s="188"/>
      <c r="J3721" s="193"/>
      <c r="K3721" s="193"/>
      <c r="L3721" s="193"/>
      <c r="M3721" s="193"/>
      <c r="N3721" s="193"/>
      <c r="O3721" s="193"/>
      <c r="P3721" s="193"/>
      <c r="Q3721" s="193"/>
      <c r="R3721" s="193"/>
    </row>
    <row r="3722" spans="1:18" hidden="1">
      <c r="A3722" s="185" t="s">
        <v>462</v>
      </c>
      <c r="B3722" s="167" t="s">
        <v>4456</v>
      </c>
      <c r="C3722" s="298" t="s">
        <v>44</v>
      </c>
      <c r="D3722" s="6" t="str">
        <f>IF(OR(ISNUMBER(SEARCH('[1]Lookup for use classification'!$B$1,C3722)),ISNUMBER(SEARCH('[1]Lookup for use classification'!$C$1,C3722)),ISNUMBER(SEARCH('[1]Lookup for use classification'!$D$1,C3722)),ISNUMBER(SEARCH('[1]Lookup for use classification'!$E$1,C3722))),'[1]Lookup for use classification'!$A$1,IF(ISNUMBER(SEARCH('[1]Lookup for use classification'!$B$2,C3722)),'[1]Lookup for use classification'!$A$2,IF(ISNUMBER(SEARCH('[1]Lookup for use classification'!$B$3,C3722)),'[1]Lookup for use classification'!$A$3,IF(OR(ISNUMBER(SEARCH('[1]Lookup for use classification'!$B$4,C3722)),ISNUMBER(SEARCH('[1]Lookup for use classification'!$C$4,C3722)),ISNUMBER(SEARCH('[1]Lookup for use classification'!$D$4,C3722)),ISNUMBER(SEARCH('[1]Lookup for use classification'!$E$4,C3722))),'[1]Lookup for use classification'!$A$4,IF(OR(ISNUMBER(SEARCH('[1]Lookup for use classification'!$B$5,C3722)),ISNUMBER(SEARCH('[1]Lookup for use classification'!$C$5,C3722)),ISNUMBER(SEARCH('[1]Lookup for use classification'!$D$5,C3722))),'[1]Lookup for use classification'!$A$5,IF(OR(ISNUMBER(SEARCH('[1]Lookup for use classification'!$B$7,C3722)),ISNUMBER(SEARCH('[1]Lookup for use classification'!$C$7,C3722)),ISNUMBER(SEARCH('[1]Lookup for use classification'!$D$7,C3722))),'[1]Lookup for use classification'!$A$7,IF(OR(ISNUMBER(SEARCH('[1]Lookup for use classification'!$B$9,C3722)),ISNUMBER(SEARCH('[1]Lookup for use classification'!$C$9,C3722)),ISNUMBER(SEARCH('[1]Lookup for use classification'!$D$9,C3722)),ISNUMBER(SEARCH('[1]Lookup for use classification'!$E$9,C3722)),ISNUMBER(SEARCH('[1]Lookup for use classification'!$F$9,C3722)),ISNUMBER(SEARCH('[1]Lookup for use classification'!$G$9,C3722)),ISNUMBER(SEARCH('[1]Lookup for use classification'!$H$9,C3722)),ISNUMBER(SEARCH('[1]Lookup for use classification'!$I$9,C3722)),ISNUMBER(SEARCH('[1]Lookup for use classification'!$J$9,C3722)),ISNUMBER(SEARCH('[1]Lookup for use classification'!$K$9,C3722))),'[1]Lookup for use classification'!$A$9,IF(OR(ISNUMBER(SEARCH('[1]Lookup for use classification'!$B$10,C3722)),ISNUMBER(SEARCH('[1]Lookup for use classification'!$C$10,C3722)),ISNUMBER(SEARCH('[1]Lookup for use classification'!$D$10,C3722)),ISNUMBER(SEARCH('[1]Lookup for use classification'!$E$10,C3722)),ISNUMBER(SEARCH('[1]Lookup for use classification'!$F$10,C3722)),ISNUMBER(SEARCH('[1]Lookup for use classification'!$G$10,C3722))),'[1]Lookup for use classification'!$A$10,IF(OR(ISNUMBER(SEARCH('[1]Lookup for use classification'!$B$11,C3722)),ISNUMBER(SEARCH('[1]Lookup for use classification'!$C$11,C3722))),'[1]Lookup for use classification'!$A$11,IF(OR(ISNUMBER(SEARCH('[1]Lookup for use classification'!$B$12,C3722)),ISNUMBER(SEARCH('[1]Lookup for use classification'!$C$12,C3722))),'[1]Lookup for use classification'!$A$12,IF(OR(ISNUMBER(SEARCH('[1]Lookup for use classification'!$B$13,C3722)),ISNUMBER(SEARCH('[1]Lookup for use classification'!$C$13,C3722)),ISNUMBER(SEARCH('[1]Lookup for use classification'!$D$13,C3722)),,ISNUMBER(SEARCH('[1]Lookup for use classification'!$C$13,C3722)),ISNUMBER(SEARCH('[1]Lookup for use classification'!$E$13,C3722))),'[1]Lookup for use classification'!$A$13,IF(OR(ISNUMBER(SEARCH('[1]Lookup for use classification'!$B$14,C3722)),ISNUMBER(SEARCH('[1]Lookup for use classification'!$C$14,C3722))),'[1]Lookup for use classification'!$A$14,"Other"))))))))))))</f>
        <v>Other</v>
      </c>
      <c r="E3722" s="278">
        <v>96</v>
      </c>
      <c r="F3722" s="259"/>
      <c r="G3722" s="259"/>
    </row>
    <row r="3723" spans="1:18" hidden="1">
      <c r="A3723" s="185" t="s">
        <v>462</v>
      </c>
      <c r="B3723" s="167" t="s">
        <v>4456</v>
      </c>
      <c r="C3723" s="239" t="s">
        <v>468</v>
      </c>
      <c r="D3723" s="6" t="str">
        <f>IF(OR(ISNUMBER(SEARCH('[1]Lookup for use classification'!$B$1,C3723)),ISNUMBER(SEARCH('[1]Lookup for use classification'!$C$1,C3723)),ISNUMBER(SEARCH('[1]Lookup for use classification'!$D$1,C3723)),ISNUMBER(SEARCH('[1]Lookup for use classification'!$E$1,C3723))),'[1]Lookup for use classification'!$A$1,IF(ISNUMBER(SEARCH('[1]Lookup for use classification'!$B$2,C3723)),'[1]Lookup for use classification'!$A$2,IF(ISNUMBER(SEARCH('[1]Lookup for use classification'!$B$3,C3723)),'[1]Lookup for use classification'!$A$3,IF(OR(ISNUMBER(SEARCH('[1]Lookup for use classification'!$B$4,C3723)),ISNUMBER(SEARCH('[1]Lookup for use classification'!$C$4,C3723)),ISNUMBER(SEARCH('[1]Lookup for use classification'!$D$4,C3723)),ISNUMBER(SEARCH('[1]Lookup for use classification'!$E$4,C3723))),'[1]Lookup for use classification'!$A$4,IF(OR(ISNUMBER(SEARCH('[1]Lookup for use classification'!$B$5,C3723)),ISNUMBER(SEARCH('[1]Lookup for use classification'!$C$5,C3723)),ISNUMBER(SEARCH('[1]Lookup for use classification'!$D$5,C3723))),'[1]Lookup for use classification'!$A$5,IF(OR(ISNUMBER(SEARCH('[1]Lookup for use classification'!$B$7,C3723)),ISNUMBER(SEARCH('[1]Lookup for use classification'!$C$7,C3723)),ISNUMBER(SEARCH('[1]Lookup for use classification'!$D$7,C3723))),'[1]Lookup for use classification'!$A$7,IF(OR(ISNUMBER(SEARCH('[1]Lookup for use classification'!$B$9,C3723)),ISNUMBER(SEARCH('[1]Lookup for use classification'!$C$9,C3723)),ISNUMBER(SEARCH('[1]Lookup for use classification'!$D$9,C3723)),ISNUMBER(SEARCH('[1]Lookup for use classification'!$E$9,C3723)),ISNUMBER(SEARCH('[1]Lookup for use classification'!$F$9,C3723)),ISNUMBER(SEARCH('[1]Lookup for use classification'!$G$9,C3723)),ISNUMBER(SEARCH('[1]Lookup for use classification'!$H$9,C3723)),ISNUMBER(SEARCH('[1]Lookup for use classification'!$I$9,C3723)),ISNUMBER(SEARCH('[1]Lookup for use classification'!$J$9,C3723)),ISNUMBER(SEARCH('[1]Lookup for use classification'!$K$9,C3723))),'[1]Lookup for use classification'!$A$9,IF(OR(ISNUMBER(SEARCH('[1]Lookup for use classification'!$B$10,C3723)),ISNUMBER(SEARCH('[1]Lookup for use classification'!$C$10,C3723)),ISNUMBER(SEARCH('[1]Lookup for use classification'!$D$10,C3723)),ISNUMBER(SEARCH('[1]Lookup for use classification'!$E$10,C3723)),ISNUMBER(SEARCH('[1]Lookup for use classification'!$F$10,C3723)),ISNUMBER(SEARCH('[1]Lookup for use classification'!$G$10,C3723))),'[1]Lookup for use classification'!$A$10,IF(OR(ISNUMBER(SEARCH('[1]Lookup for use classification'!$B$11,C3723)),ISNUMBER(SEARCH('[1]Lookup for use classification'!$C$11,C3723))),'[1]Lookup for use classification'!$A$11,IF(OR(ISNUMBER(SEARCH('[1]Lookup for use classification'!$B$12,C3723)),ISNUMBER(SEARCH('[1]Lookup for use classification'!$C$12,C3723))),'[1]Lookup for use classification'!$A$12,IF(OR(ISNUMBER(SEARCH('[1]Lookup for use classification'!$B$13,C3723)),ISNUMBER(SEARCH('[1]Lookup for use classification'!$C$13,C3723)),ISNUMBER(SEARCH('[1]Lookup for use classification'!$D$13,C3723)),,ISNUMBER(SEARCH('[1]Lookup for use classification'!$C$13,C3723)),ISNUMBER(SEARCH('[1]Lookup for use classification'!$E$13,C3723))),'[1]Lookup for use classification'!$A$13,IF(OR(ISNUMBER(SEARCH('[1]Lookup for use classification'!$B$14,C3723)),ISNUMBER(SEARCH('[1]Lookup for use classification'!$C$14,C3723))),'[1]Lookup for use classification'!$A$14,"Other"))))))))))))</f>
        <v>Other</v>
      </c>
      <c r="E3723" s="240">
        <v>128</v>
      </c>
      <c r="F3723" s="259" t="s">
        <v>6</v>
      </c>
      <c r="G3723" s="259"/>
    </row>
    <row r="3724" spans="1:18" hidden="1">
      <c r="A3724" s="187" t="s">
        <v>462</v>
      </c>
      <c r="B3724" s="167" t="s">
        <v>4456</v>
      </c>
      <c r="C3724" s="239" t="s">
        <v>467</v>
      </c>
      <c r="D3724" s="6" t="str">
        <f>IF(OR(ISNUMBER(SEARCH('[1]Lookup for use classification'!$B$1,C3724)),ISNUMBER(SEARCH('[1]Lookup for use classification'!$C$1,C3724)),ISNUMBER(SEARCH('[1]Lookup for use classification'!$D$1,C3724)),ISNUMBER(SEARCH('[1]Lookup for use classification'!$E$1,C3724))),'[1]Lookup for use classification'!$A$1,IF(ISNUMBER(SEARCH('[1]Lookup for use classification'!$B$2,C3724)),'[1]Lookup for use classification'!$A$2,IF(ISNUMBER(SEARCH('[1]Lookup for use classification'!$B$3,C3724)),'[1]Lookup for use classification'!$A$3,IF(OR(ISNUMBER(SEARCH('[1]Lookup for use classification'!$B$4,C3724)),ISNUMBER(SEARCH('[1]Lookup for use classification'!$C$4,C3724)),ISNUMBER(SEARCH('[1]Lookup for use classification'!$D$4,C3724)),ISNUMBER(SEARCH('[1]Lookup for use classification'!$E$4,C3724))),'[1]Lookup for use classification'!$A$4,IF(OR(ISNUMBER(SEARCH('[1]Lookup for use classification'!$B$5,C3724)),ISNUMBER(SEARCH('[1]Lookup for use classification'!$C$5,C3724)),ISNUMBER(SEARCH('[1]Lookup for use classification'!$D$5,C3724))),'[1]Lookup for use classification'!$A$5,IF(OR(ISNUMBER(SEARCH('[1]Lookup for use classification'!$B$7,C3724)),ISNUMBER(SEARCH('[1]Lookup for use classification'!$C$7,C3724)),ISNUMBER(SEARCH('[1]Lookup for use classification'!$D$7,C3724))),'[1]Lookup for use classification'!$A$7,IF(OR(ISNUMBER(SEARCH('[1]Lookup for use classification'!$B$9,C3724)),ISNUMBER(SEARCH('[1]Lookup for use classification'!$C$9,C3724)),ISNUMBER(SEARCH('[1]Lookup for use classification'!$D$9,C3724)),ISNUMBER(SEARCH('[1]Lookup for use classification'!$E$9,C3724)),ISNUMBER(SEARCH('[1]Lookup for use classification'!$F$9,C3724)),ISNUMBER(SEARCH('[1]Lookup for use classification'!$G$9,C3724)),ISNUMBER(SEARCH('[1]Lookup for use classification'!$H$9,C3724)),ISNUMBER(SEARCH('[1]Lookup for use classification'!$I$9,C3724)),ISNUMBER(SEARCH('[1]Lookup for use classification'!$J$9,C3724)),ISNUMBER(SEARCH('[1]Lookup for use classification'!$K$9,C3724))),'[1]Lookup for use classification'!$A$9,IF(OR(ISNUMBER(SEARCH('[1]Lookup for use classification'!$B$10,C3724)),ISNUMBER(SEARCH('[1]Lookup for use classification'!$C$10,C3724)),ISNUMBER(SEARCH('[1]Lookup for use classification'!$D$10,C3724)),ISNUMBER(SEARCH('[1]Lookup for use classification'!$E$10,C3724)),ISNUMBER(SEARCH('[1]Lookup for use classification'!$F$10,C3724)),ISNUMBER(SEARCH('[1]Lookup for use classification'!$G$10,C3724))),'[1]Lookup for use classification'!$A$10,IF(OR(ISNUMBER(SEARCH('[1]Lookup for use classification'!$B$11,C3724)),ISNUMBER(SEARCH('[1]Lookup for use classification'!$C$11,C3724))),'[1]Lookup for use classification'!$A$11,IF(OR(ISNUMBER(SEARCH('[1]Lookup for use classification'!$B$12,C3724)),ISNUMBER(SEARCH('[1]Lookup for use classification'!$C$12,C3724))),'[1]Lookup for use classification'!$A$12,IF(OR(ISNUMBER(SEARCH('[1]Lookup for use classification'!$B$13,C3724)),ISNUMBER(SEARCH('[1]Lookup for use classification'!$C$13,C3724)),ISNUMBER(SEARCH('[1]Lookup for use classification'!$D$13,C3724)),,ISNUMBER(SEARCH('[1]Lookup for use classification'!$C$13,C3724)),ISNUMBER(SEARCH('[1]Lookup for use classification'!$E$13,C3724))),'[1]Lookup for use classification'!$A$13,IF(OR(ISNUMBER(SEARCH('[1]Lookup for use classification'!$B$14,C3724)),ISNUMBER(SEARCH('[1]Lookup for use classification'!$C$14,C3724))),'[1]Lookup for use classification'!$A$14,"Other"))))))))))))</f>
        <v>Other</v>
      </c>
      <c r="E3724" s="240">
        <v>600</v>
      </c>
      <c r="F3724" s="259" t="s">
        <v>6</v>
      </c>
      <c r="G3724" s="259"/>
    </row>
    <row r="3725" spans="1:18" hidden="1">
      <c r="A3725" s="187" t="s">
        <v>462</v>
      </c>
      <c r="B3725" s="167" t="s">
        <v>4456</v>
      </c>
      <c r="C3725" s="239" t="s">
        <v>59</v>
      </c>
      <c r="D3725" s="6" t="str">
        <f>IF(OR(ISNUMBER(SEARCH('[1]Lookup for use classification'!$B$1,C3725)),ISNUMBER(SEARCH('[1]Lookup for use classification'!$C$1,C3725)),ISNUMBER(SEARCH('[1]Lookup for use classification'!$D$1,C3725)),ISNUMBER(SEARCH('[1]Lookup for use classification'!$E$1,C3725))),'[1]Lookup for use classification'!$A$1,IF(ISNUMBER(SEARCH('[1]Lookup for use classification'!$B$2,C3725)),'[1]Lookup for use classification'!$A$2,IF(ISNUMBER(SEARCH('[1]Lookup for use classification'!$B$3,C3725)),'[1]Lookup for use classification'!$A$3,IF(OR(ISNUMBER(SEARCH('[1]Lookup for use classification'!$B$4,C3725)),ISNUMBER(SEARCH('[1]Lookup for use classification'!$C$4,C3725)),ISNUMBER(SEARCH('[1]Lookup for use classification'!$D$4,C3725)),ISNUMBER(SEARCH('[1]Lookup for use classification'!$E$4,C3725))),'[1]Lookup for use classification'!$A$4,IF(OR(ISNUMBER(SEARCH('[1]Lookup for use classification'!$B$5,C3725)),ISNUMBER(SEARCH('[1]Lookup for use classification'!$C$5,C3725)),ISNUMBER(SEARCH('[1]Lookup for use classification'!$D$5,C3725))),'[1]Lookup for use classification'!$A$5,IF(OR(ISNUMBER(SEARCH('[1]Lookup for use classification'!$B$7,C3725)),ISNUMBER(SEARCH('[1]Lookup for use classification'!$C$7,C3725)),ISNUMBER(SEARCH('[1]Lookup for use classification'!$D$7,C3725))),'[1]Lookup for use classification'!$A$7,IF(OR(ISNUMBER(SEARCH('[1]Lookup for use classification'!$B$9,C3725)),ISNUMBER(SEARCH('[1]Lookup for use classification'!$C$9,C3725)),ISNUMBER(SEARCH('[1]Lookup for use classification'!$D$9,C3725)),ISNUMBER(SEARCH('[1]Lookup for use classification'!$E$9,C3725)),ISNUMBER(SEARCH('[1]Lookup for use classification'!$F$9,C3725)),ISNUMBER(SEARCH('[1]Lookup for use classification'!$G$9,C3725)),ISNUMBER(SEARCH('[1]Lookup for use classification'!$H$9,C3725)),ISNUMBER(SEARCH('[1]Lookup for use classification'!$I$9,C3725)),ISNUMBER(SEARCH('[1]Lookup for use classification'!$J$9,C3725)),ISNUMBER(SEARCH('[1]Lookup for use classification'!$K$9,C3725))),'[1]Lookup for use classification'!$A$9,IF(OR(ISNUMBER(SEARCH('[1]Lookup for use classification'!$B$10,C3725)),ISNUMBER(SEARCH('[1]Lookup for use classification'!$C$10,C3725)),ISNUMBER(SEARCH('[1]Lookup for use classification'!$D$10,C3725)),ISNUMBER(SEARCH('[1]Lookup for use classification'!$E$10,C3725)),ISNUMBER(SEARCH('[1]Lookup for use classification'!$F$10,C3725)),ISNUMBER(SEARCH('[1]Lookup for use classification'!$G$10,C3725))),'[1]Lookup for use classification'!$A$10,IF(OR(ISNUMBER(SEARCH('[1]Lookup for use classification'!$B$11,C3725)),ISNUMBER(SEARCH('[1]Lookup for use classification'!$C$11,C3725))),'[1]Lookup for use classification'!$A$11,IF(OR(ISNUMBER(SEARCH('[1]Lookup for use classification'!$B$12,C3725)),ISNUMBER(SEARCH('[1]Lookup for use classification'!$C$12,C3725))),'[1]Lookup for use classification'!$A$12,IF(OR(ISNUMBER(SEARCH('[1]Lookup for use classification'!$B$13,C3725)),ISNUMBER(SEARCH('[1]Lookup for use classification'!$C$13,C3725)),ISNUMBER(SEARCH('[1]Lookup for use classification'!$D$13,C3725)),,ISNUMBER(SEARCH('[1]Lookup for use classification'!$C$13,C3725)),ISNUMBER(SEARCH('[1]Lookup for use classification'!$E$13,C3725))),'[1]Lookup for use classification'!$A$13,IF(OR(ISNUMBER(SEARCH('[1]Lookup for use classification'!$B$14,C3725)),ISNUMBER(SEARCH('[1]Lookup for use classification'!$C$14,C3725))),'[1]Lookup for use classification'!$A$14,"Other"))))))))))))</f>
        <v>Other</v>
      </c>
      <c r="E3725" s="240">
        <v>1104</v>
      </c>
      <c r="F3725" s="259"/>
      <c r="G3725" s="259"/>
    </row>
    <row r="3726" spans="1:18" hidden="1">
      <c r="A3726" s="187" t="s">
        <v>462</v>
      </c>
      <c r="B3726" s="167" t="s">
        <v>4456</v>
      </c>
      <c r="C3726" s="239" t="s">
        <v>464</v>
      </c>
      <c r="D3726" s="6" t="str">
        <f>IF(OR(ISNUMBER(SEARCH('[1]Lookup for use classification'!$B$1,C3726)),ISNUMBER(SEARCH('[1]Lookup for use classification'!$C$1,C3726)),ISNUMBER(SEARCH('[1]Lookup for use classification'!$D$1,C3726)),ISNUMBER(SEARCH('[1]Lookup for use classification'!$E$1,C3726))),'[1]Lookup for use classification'!$A$1,IF(ISNUMBER(SEARCH('[1]Lookup for use classification'!$B$2,C3726)),'[1]Lookup for use classification'!$A$2,IF(ISNUMBER(SEARCH('[1]Lookup for use classification'!$B$3,C3726)),'[1]Lookup for use classification'!$A$3,IF(OR(ISNUMBER(SEARCH('[1]Lookup for use classification'!$B$4,C3726)),ISNUMBER(SEARCH('[1]Lookup for use classification'!$C$4,C3726)),ISNUMBER(SEARCH('[1]Lookup for use classification'!$D$4,C3726)),ISNUMBER(SEARCH('[1]Lookup for use classification'!$E$4,C3726))),'[1]Lookup for use classification'!$A$4,IF(OR(ISNUMBER(SEARCH('[1]Lookup for use classification'!$B$5,C3726)),ISNUMBER(SEARCH('[1]Lookup for use classification'!$C$5,C3726)),ISNUMBER(SEARCH('[1]Lookup for use classification'!$D$5,C3726))),'[1]Lookup for use classification'!$A$5,IF(OR(ISNUMBER(SEARCH('[1]Lookup for use classification'!$B$7,C3726)),ISNUMBER(SEARCH('[1]Lookup for use classification'!$C$7,C3726)),ISNUMBER(SEARCH('[1]Lookup for use classification'!$D$7,C3726))),'[1]Lookup for use classification'!$A$7,IF(OR(ISNUMBER(SEARCH('[1]Lookup for use classification'!$B$9,C3726)),ISNUMBER(SEARCH('[1]Lookup for use classification'!$C$9,C3726)),ISNUMBER(SEARCH('[1]Lookup for use classification'!$D$9,C3726)),ISNUMBER(SEARCH('[1]Lookup for use classification'!$E$9,C3726)),ISNUMBER(SEARCH('[1]Lookup for use classification'!$F$9,C3726)),ISNUMBER(SEARCH('[1]Lookup for use classification'!$G$9,C3726)),ISNUMBER(SEARCH('[1]Lookup for use classification'!$H$9,C3726)),ISNUMBER(SEARCH('[1]Lookup for use classification'!$I$9,C3726)),ISNUMBER(SEARCH('[1]Lookup for use classification'!$J$9,C3726)),ISNUMBER(SEARCH('[1]Lookup for use classification'!$K$9,C3726))),'[1]Lookup for use classification'!$A$9,IF(OR(ISNUMBER(SEARCH('[1]Lookup for use classification'!$B$10,C3726)),ISNUMBER(SEARCH('[1]Lookup for use classification'!$C$10,C3726)),ISNUMBER(SEARCH('[1]Lookup for use classification'!$D$10,C3726)),ISNUMBER(SEARCH('[1]Lookup for use classification'!$E$10,C3726)),ISNUMBER(SEARCH('[1]Lookup for use classification'!$F$10,C3726)),ISNUMBER(SEARCH('[1]Lookup for use classification'!$G$10,C3726))),'[1]Lookup for use classification'!$A$10,IF(OR(ISNUMBER(SEARCH('[1]Lookup for use classification'!$B$11,C3726)),ISNUMBER(SEARCH('[1]Lookup for use classification'!$C$11,C3726))),'[1]Lookup for use classification'!$A$11,IF(OR(ISNUMBER(SEARCH('[1]Lookup for use classification'!$B$12,C3726)),ISNUMBER(SEARCH('[1]Lookup for use classification'!$C$12,C3726))),'[1]Lookup for use classification'!$A$12,IF(OR(ISNUMBER(SEARCH('[1]Lookup for use classification'!$B$13,C3726)),ISNUMBER(SEARCH('[1]Lookup for use classification'!$C$13,C3726)),ISNUMBER(SEARCH('[1]Lookup for use classification'!$D$13,C3726)),,ISNUMBER(SEARCH('[1]Lookup for use classification'!$C$13,C3726)),ISNUMBER(SEARCH('[1]Lookup for use classification'!$E$13,C3726))),'[1]Lookup for use classification'!$A$13,IF(OR(ISNUMBER(SEARCH('[1]Lookup for use classification'!$B$14,C3726)),ISNUMBER(SEARCH('[1]Lookup for use classification'!$C$14,C3726))),'[1]Lookup for use classification'!$A$14,"Other"))))))))))))</f>
        <v>Other</v>
      </c>
      <c r="E3726" s="240">
        <v>1210</v>
      </c>
      <c r="F3726" s="259" t="s">
        <v>6</v>
      </c>
      <c r="G3726" s="259"/>
    </row>
    <row r="3727" spans="1:18" hidden="1">
      <c r="A3727" s="187" t="s">
        <v>462</v>
      </c>
      <c r="B3727" s="167" t="s">
        <v>4456</v>
      </c>
      <c r="C3727" s="239" t="s">
        <v>51</v>
      </c>
      <c r="D3727" s="6" t="str">
        <f>IF(OR(ISNUMBER(SEARCH('[1]Lookup for use classification'!$B$1,C3727)),ISNUMBER(SEARCH('[1]Lookup for use classification'!$C$1,C3727)),ISNUMBER(SEARCH('[1]Lookup for use classification'!$D$1,C3727)),ISNUMBER(SEARCH('[1]Lookup for use classification'!$E$1,C3727))),'[1]Lookup for use classification'!$A$1,IF(ISNUMBER(SEARCH('[1]Lookup for use classification'!$B$2,C3727)),'[1]Lookup for use classification'!$A$2,IF(ISNUMBER(SEARCH('[1]Lookup for use classification'!$B$3,C3727)),'[1]Lookup for use classification'!$A$3,IF(OR(ISNUMBER(SEARCH('[1]Lookup for use classification'!$B$4,C3727)),ISNUMBER(SEARCH('[1]Lookup for use classification'!$C$4,C3727)),ISNUMBER(SEARCH('[1]Lookup for use classification'!$D$4,C3727)),ISNUMBER(SEARCH('[1]Lookup for use classification'!$E$4,C3727))),'[1]Lookup for use classification'!$A$4,IF(OR(ISNUMBER(SEARCH('[1]Lookup for use classification'!$B$5,C3727)),ISNUMBER(SEARCH('[1]Lookup for use classification'!$C$5,C3727)),ISNUMBER(SEARCH('[1]Lookup for use classification'!$D$5,C3727))),'[1]Lookup for use classification'!$A$5,IF(OR(ISNUMBER(SEARCH('[1]Lookup for use classification'!$B$7,C3727)),ISNUMBER(SEARCH('[1]Lookup for use classification'!$C$7,C3727)),ISNUMBER(SEARCH('[1]Lookup for use classification'!$D$7,C3727))),'[1]Lookup for use classification'!$A$7,IF(OR(ISNUMBER(SEARCH('[1]Lookup for use classification'!$B$9,C3727)),ISNUMBER(SEARCH('[1]Lookup for use classification'!$C$9,C3727)),ISNUMBER(SEARCH('[1]Lookup for use classification'!$D$9,C3727)),ISNUMBER(SEARCH('[1]Lookup for use classification'!$E$9,C3727)),ISNUMBER(SEARCH('[1]Lookup for use classification'!$F$9,C3727)),ISNUMBER(SEARCH('[1]Lookup for use classification'!$G$9,C3727)),ISNUMBER(SEARCH('[1]Lookup for use classification'!$H$9,C3727)),ISNUMBER(SEARCH('[1]Lookup for use classification'!$I$9,C3727)),ISNUMBER(SEARCH('[1]Lookup for use classification'!$J$9,C3727)),ISNUMBER(SEARCH('[1]Lookup for use classification'!$K$9,C3727))),'[1]Lookup for use classification'!$A$9,IF(OR(ISNUMBER(SEARCH('[1]Lookup for use classification'!$B$10,C3727)),ISNUMBER(SEARCH('[1]Lookup for use classification'!$C$10,C3727)),ISNUMBER(SEARCH('[1]Lookup for use classification'!$D$10,C3727)),ISNUMBER(SEARCH('[1]Lookup for use classification'!$E$10,C3727)),ISNUMBER(SEARCH('[1]Lookup for use classification'!$F$10,C3727)),ISNUMBER(SEARCH('[1]Lookup for use classification'!$G$10,C3727))),'[1]Lookup for use classification'!$A$10,IF(OR(ISNUMBER(SEARCH('[1]Lookup for use classification'!$B$11,C3727)),ISNUMBER(SEARCH('[1]Lookup for use classification'!$C$11,C3727))),'[1]Lookup for use classification'!$A$11,IF(OR(ISNUMBER(SEARCH('[1]Lookup for use classification'!$B$12,C3727)),ISNUMBER(SEARCH('[1]Lookup for use classification'!$C$12,C3727))),'[1]Lookup for use classification'!$A$12,IF(OR(ISNUMBER(SEARCH('[1]Lookup for use classification'!$B$13,C3727)),ISNUMBER(SEARCH('[1]Lookup for use classification'!$C$13,C3727)),ISNUMBER(SEARCH('[1]Lookup for use classification'!$D$13,C3727)),,ISNUMBER(SEARCH('[1]Lookup for use classification'!$C$13,C3727)),ISNUMBER(SEARCH('[1]Lookup for use classification'!$E$13,C3727))),'[1]Lookup for use classification'!$A$13,IF(OR(ISNUMBER(SEARCH('[1]Lookup for use classification'!$B$14,C3727)),ISNUMBER(SEARCH('[1]Lookup for use classification'!$C$14,C3727))),'[1]Lookup for use classification'!$A$14,"Other"))))))))))))</f>
        <v>Other</v>
      </c>
      <c r="E3727" s="240">
        <v>2016</v>
      </c>
      <c r="F3727" s="259" t="s">
        <v>6</v>
      </c>
      <c r="G3727" s="259"/>
    </row>
    <row r="3728" spans="1:18" hidden="1">
      <c r="A3728" s="187" t="s">
        <v>462</v>
      </c>
      <c r="B3728" s="167" t="s">
        <v>4456</v>
      </c>
      <c r="C3728" s="239" t="s">
        <v>465</v>
      </c>
      <c r="D3728" s="6" t="str">
        <f>IF(OR(ISNUMBER(SEARCH('[1]Lookup for use classification'!$B$1,C3728)),ISNUMBER(SEARCH('[1]Lookup for use classification'!$C$1,C3728)),ISNUMBER(SEARCH('[1]Lookup for use classification'!$D$1,C3728)),ISNUMBER(SEARCH('[1]Lookup for use classification'!$E$1,C3728))),'[1]Lookup for use classification'!$A$1,IF(ISNUMBER(SEARCH('[1]Lookup for use classification'!$B$2,C3728)),'[1]Lookup for use classification'!$A$2,IF(ISNUMBER(SEARCH('[1]Lookup for use classification'!$B$3,C3728)),'[1]Lookup for use classification'!$A$3,IF(OR(ISNUMBER(SEARCH('[1]Lookup for use classification'!$B$4,C3728)),ISNUMBER(SEARCH('[1]Lookup for use classification'!$C$4,C3728)),ISNUMBER(SEARCH('[1]Lookup for use classification'!$D$4,C3728)),ISNUMBER(SEARCH('[1]Lookup for use classification'!$E$4,C3728))),'[1]Lookup for use classification'!$A$4,IF(OR(ISNUMBER(SEARCH('[1]Lookup for use classification'!$B$5,C3728)),ISNUMBER(SEARCH('[1]Lookup for use classification'!$C$5,C3728)),ISNUMBER(SEARCH('[1]Lookup for use classification'!$D$5,C3728))),'[1]Lookup for use classification'!$A$5,IF(OR(ISNUMBER(SEARCH('[1]Lookup for use classification'!$B$7,C3728)),ISNUMBER(SEARCH('[1]Lookup for use classification'!$C$7,C3728)),ISNUMBER(SEARCH('[1]Lookup for use classification'!$D$7,C3728))),'[1]Lookup for use classification'!$A$7,IF(OR(ISNUMBER(SEARCH('[1]Lookup for use classification'!$B$9,C3728)),ISNUMBER(SEARCH('[1]Lookup for use classification'!$C$9,C3728)),ISNUMBER(SEARCH('[1]Lookup for use classification'!$D$9,C3728)),ISNUMBER(SEARCH('[1]Lookup for use classification'!$E$9,C3728)),ISNUMBER(SEARCH('[1]Lookup for use classification'!$F$9,C3728)),ISNUMBER(SEARCH('[1]Lookup for use classification'!$G$9,C3728)),ISNUMBER(SEARCH('[1]Lookup for use classification'!$H$9,C3728)),ISNUMBER(SEARCH('[1]Lookup for use classification'!$I$9,C3728)),ISNUMBER(SEARCH('[1]Lookup for use classification'!$J$9,C3728)),ISNUMBER(SEARCH('[1]Lookup for use classification'!$K$9,C3728))),'[1]Lookup for use classification'!$A$9,IF(OR(ISNUMBER(SEARCH('[1]Lookup for use classification'!$B$10,C3728)),ISNUMBER(SEARCH('[1]Lookup for use classification'!$C$10,C3728)),ISNUMBER(SEARCH('[1]Lookup for use classification'!$D$10,C3728)),ISNUMBER(SEARCH('[1]Lookup for use classification'!$E$10,C3728)),ISNUMBER(SEARCH('[1]Lookup for use classification'!$F$10,C3728)),ISNUMBER(SEARCH('[1]Lookup for use classification'!$G$10,C3728))),'[1]Lookup for use classification'!$A$10,IF(OR(ISNUMBER(SEARCH('[1]Lookup for use classification'!$B$11,C3728)),ISNUMBER(SEARCH('[1]Lookup for use classification'!$C$11,C3728))),'[1]Lookup for use classification'!$A$11,IF(OR(ISNUMBER(SEARCH('[1]Lookup for use classification'!$B$12,C3728)),ISNUMBER(SEARCH('[1]Lookup for use classification'!$C$12,C3728))),'[1]Lookup for use classification'!$A$12,IF(OR(ISNUMBER(SEARCH('[1]Lookup for use classification'!$B$13,C3728)),ISNUMBER(SEARCH('[1]Lookup for use classification'!$C$13,C3728)),ISNUMBER(SEARCH('[1]Lookup for use classification'!$D$13,C3728)),,ISNUMBER(SEARCH('[1]Lookup for use classification'!$C$13,C3728)),ISNUMBER(SEARCH('[1]Lookup for use classification'!$E$13,C3728))),'[1]Lookup for use classification'!$A$13,IF(OR(ISNUMBER(SEARCH('[1]Lookup for use classification'!$B$14,C3728)),ISNUMBER(SEARCH('[1]Lookup for use classification'!$C$14,C3728))),'[1]Lookup for use classification'!$A$14,"Other"))))))))))))</f>
        <v>Other</v>
      </c>
      <c r="E3728" s="240">
        <v>2025</v>
      </c>
      <c r="F3728" s="259"/>
      <c r="G3728" s="259"/>
    </row>
    <row r="3729" spans="1:18" hidden="1">
      <c r="A3729" s="187" t="s">
        <v>462</v>
      </c>
      <c r="B3729" s="167" t="s">
        <v>4456</v>
      </c>
      <c r="C3729" s="239" t="s">
        <v>463</v>
      </c>
      <c r="D3729" s="6" t="str">
        <f>IF(OR(ISNUMBER(SEARCH('[1]Lookup for use classification'!$B$1,C3729)),ISNUMBER(SEARCH('[1]Lookup for use classification'!$C$1,C3729)),ISNUMBER(SEARCH('[1]Lookup for use classification'!$D$1,C3729)),ISNUMBER(SEARCH('[1]Lookup for use classification'!$E$1,C3729))),'[1]Lookup for use classification'!$A$1,IF(ISNUMBER(SEARCH('[1]Lookup for use classification'!$B$2,C3729)),'[1]Lookup for use classification'!$A$2,IF(ISNUMBER(SEARCH('[1]Lookup for use classification'!$B$3,C3729)),'[1]Lookup for use classification'!$A$3,IF(OR(ISNUMBER(SEARCH('[1]Lookup for use classification'!$B$4,C3729)),ISNUMBER(SEARCH('[1]Lookup for use classification'!$C$4,C3729)),ISNUMBER(SEARCH('[1]Lookup for use classification'!$D$4,C3729)),ISNUMBER(SEARCH('[1]Lookup for use classification'!$E$4,C3729))),'[1]Lookup for use classification'!$A$4,IF(OR(ISNUMBER(SEARCH('[1]Lookup for use classification'!$B$5,C3729)),ISNUMBER(SEARCH('[1]Lookup for use classification'!$C$5,C3729)),ISNUMBER(SEARCH('[1]Lookup for use classification'!$D$5,C3729))),'[1]Lookup for use classification'!$A$5,IF(OR(ISNUMBER(SEARCH('[1]Lookup for use classification'!$B$7,C3729)),ISNUMBER(SEARCH('[1]Lookup for use classification'!$C$7,C3729)),ISNUMBER(SEARCH('[1]Lookup for use classification'!$D$7,C3729))),'[1]Lookup for use classification'!$A$7,IF(OR(ISNUMBER(SEARCH('[1]Lookup for use classification'!$B$9,C3729)),ISNUMBER(SEARCH('[1]Lookup for use classification'!$C$9,C3729)),ISNUMBER(SEARCH('[1]Lookup for use classification'!$D$9,C3729)),ISNUMBER(SEARCH('[1]Lookup for use classification'!$E$9,C3729)),ISNUMBER(SEARCH('[1]Lookup for use classification'!$F$9,C3729)),ISNUMBER(SEARCH('[1]Lookup for use classification'!$G$9,C3729)),ISNUMBER(SEARCH('[1]Lookup for use classification'!$H$9,C3729)),ISNUMBER(SEARCH('[1]Lookup for use classification'!$I$9,C3729)),ISNUMBER(SEARCH('[1]Lookup for use classification'!$J$9,C3729)),ISNUMBER(SEARCH('[1]Lookup for use classification'!$K$9,C3729))),'[1]Lookup for use classification'!$A$9,IF(OR(ISNUMBER(SEARCH('[1]Lookup for use classification'!$B$10,C3729)),ISNUMBER(SEARCH('[1]Lookup for use classification'!$C$10,C3729)),ISNUMBER(SEARCH('[1]Lookup for use classification'!$D$10,C3729)),ISNUMBER(SEARCH('[1]Lookup for use classification'!$E$10,C3729)),ISNUMBER(SEARCH('[1]Lookup for use classification'!$F$10,C3729)),ISNUMBER(SEARCH('[1]Lookup for use classification'!$G$10,C3729))),'[1]Lookup for use classification'!$A$10,IF(OR(ISNUMBER(SEARCH('[1]Lookup for use classification'!$B$11,C3729)),ISNUMBER(SEARCH('[1]Lookup for use classification'!$C$11,C3729))),'[1]Lookup for use classification'!$A$11,IF(OR(ISNUMBER(SEARCH('[1]Lookup for use classification'!$B$12,C3729)),ISNUMBER(SEARCH('[1]Lookup for use classification'!$C$12,C3729))),'[1]Lookup for use classification'!$A$12,IF(OR(ISNUMBER(SEARCH('[1]Lookup for use classification'!$B$13,C3729)),ISNUMBER(SEARCH('[1]Lookup for use classification'!$C$13,C3729)),ISNUMBER(SEARCH('[1]Lookup for use classification'!$D$13,C3729)),,ISNUMBER(SEARCH('[1]Lookup for use classification'!$C$13,C3729)),ISNUMBER(SEARCH('[1]Lookup for use classification'!$E$13,C3729))),'[1]Lookup for use classification'!$A$13,IF(OR(ISNUMBER(SEARCH('[1]Lookup for use classification'!$B$14,C3729)),ISNUMBER(SEARCH('[1]Lookup for use classification'!$C$14,C3729))),'[1]Lookup for use classification'!$A$14,"Other"))))))))))))</f>
        <v>Other</v>
      </c>
      <c r="E3729" s="240">
        <v>9250</v>
      </c>
      <c r="F3729" s="259"/>
      <c r="G3729" s="259"/>
    </row>
    <row r="3730" spans="1:18" hidden="1">
      <c r="A3730" s="187" t="s">
        <v>462</v>
      </c>
      <c r="B3730" s="167" t="s">
        <v>4456</v>
      </c>
      <c r="C3730" s="239" t="s">
        <v>190</v>
      </c>
      <c r="D3730" s="6" t="str">
        <f>IF(OR(ISNUMBER(SEARCH('[1]Lookup for use classification'!$B$1,C3730)),ISNUMBER(SEARCH('[1]Lookup for use classification'!$C$1,C3730)),ISNUMBER(SEARCH('[1]Lookup for use classification'!$D$1,C3730)),ISNUMBER(SEARCH('[1]Lookup for use classification'!$E$1,C3730))),'[1]Lookup for use classification'!$A$1,IF(ISNUMBER(SEARCH('[1]Lookup for use classification'!$B$2,C3730)),'[1]Lookup for use classification'!$A$2,IF(ISNUMBER(SEARCH('[1]Lookup for use classification'!$B$3,C3730)),'[1]Lookup for use classification'!$A$3,IF(OR(ISNUMBER(SEARCH('[1]Lookup for use classification'!$B$4,C3730)),ISNUMBER(SEARCH('[1]Lookup for use classification'!$C$4,C3730)),ISNUMBER(SEARCH('[1]Lookup for use classification'!$D$4,C3730)),ISNUMBER(SEARCH('[1]Lookup for use classification'!$E$4,C3730))),'[1]Lookup for use classification'!$A$4,IF(OR(ISNUMBER(SEARCH('[1]Lookup for use classification'!$B$5,C3730)),ISNUMBER(SEARCH('[1]Lookup for use classification'!$C$5,C3730)),ISNUMBER(SEARCH('[1]Lookup for use classification'!$D$5,C3730))),'[1]Lookup for use classification'!$A$5,IF(OR(ISNUMBER(SEARCH('[1]Lookup for use classification'!$B$7,C3730)),ISNUMBER(SEARCH('[1]Lookup for use classification'!$C$7,C3730)),ISNUMBER(SEARCH('[1]Lookup for use classification'!$D$7,C3730))),'[1]Lookup for use classification'!$A$7,IF(OR(ISNUMBER(SEARCH('[1]Lookup for use classification'!$B$9,C3730)),ISNUMBER(SEARCH('[1]Lookup for use classification'!$C$9,C3730)),ISNUMBER(SEARCH('[1]Lookup for use classification'!$D$9,C3730)),ISNUMBER(SEARCH('[1]Lookup for use classification'!$E$9,C3730)),ISNUMBER(SEARCH('[1]Lookup for use classification'!$F$9,C3730)),ISNUMBER(SEARCH('[1]Lookup for use classification'!$G$9,C3730)),ISNUMBER(SEARCH('[1]Lookup for use classification'!$H$9,C3730)),ISNUMBER(SEARCH('[1]Lookup for use classification'!$I$9,C3730)),ISNUMBER(SEARCH('[1]Lookup for use classification'!$J$9,C3730)),ISNUMBER(SEARCH('[1]Lookup for use classification'!$K$9,C3730))),'[1]Lookup for use classification'!$A$9,IF(OR(ISNUMBER(SEARCH('[1]Lookup for use classification'!$B$10,C3730)),ISNUMBER(SEARCH('[1]Lookup for use classification'!$C$10,C3730)),ISNUMBER(SEARCH('[1]Lookup for use classification'!$D$10,C3730)),ISNUMBER(SEARCH('[1]Lookup for use classification'!$E$10,C3730)),ISNUMBER(SEARCH('[1]Lookup for use classification'!$F$10,C3730)),ISNUMBER(SEARCH('[1]Lookup for use classification'!$G$10,C3730))),'[1]Lookup for use classification'!$A$10,IF(OR(ISNUMBER(SEARCH('[1]Lookup for use classification'!$B$11,C3730)),ISNUMBER(SEARCH('[1]Lookup for use classification'!$C$11,C3730))),'[1]Lookup for use classification'!$A$11,IF(OR(ISNUMBER(SEARCH('[1]Lookup for use classification'!$B$12,C3730)),ISNUMBER(SEARCH('[1]Lookup for use classification'!$C$12,C3730))),'[1]Lookup for use classification'!$A$12,IF(OR(ISNUMBER(SEARCH('[1]Lookup for use classification'!$B$13,C3730)),ISNUMBER(SEARCH('[1]Lookup for use classification'!$C$13,C3730)),ISNUMBER(SEARCH('[1]Lookup for use classification'!$D$13,C3730)),,ISNUMBER(SEARCH('[1]Lookup for use classification'!$C$13,C3730)),ISNUMBER(SEARCH('[1]Lookup for use classification'!$E$13,C3730))),'[1]Lookup for use classification'!$A$13,IF(OR(ISNUMBER(SEARCH('[1]Lookup for use classification'!$B$14,C3730)),ISNUMBER(SEARCH('[1]Lookup for use classification'!$C$14,C3730))),'[1]Lookup for use classification'!$A$14,"Other"))))))))))))</f>
        <v>Public Assembly</v>
      </c>
      <c r="E3730" s="240">
        <v>4200</v>
      </c>
      <c r="F3730" s="259"/>
      <c r="G3730" s="259"/>
    </row>
    <row r="3731" spans="1:18" hidden="1">
      <c r="A3731" s="187" t="s">
        <v>462</v>
      </c>
      <c r="B3731" s="167" t="s">
        <v>4456</v>
      </c>
      <c r="C3731" s="239" t="s">
        <v>469</v>
      </c>
      <c r="D3731" s="6" t="str">
        <f>IF(OR(ISNUMBER(SEARCH('[1]Lookup for use classification'!$B$1,C3731)),ISNUMBER(SEARCH('[1]Lookup for use classification'!$C$1,C3731)),ISNUMBER(SEARCH('[1]Lookup for use classification'!$D$1,C3731)),ISNUMBER(SEARCH('[1]Lookup for use classification'!$E$1,C3731))),'[1]Lookup for use classification'!$A$1,IF(ISNUMBER(SEARCH('[1]Lookup for use classification'!$B$2,C3731)),'[1]Lookup for use classification'!$A$2,IF(ISNUMBER(SEARCH('[1]Lookup for use classification'!$B$3,C3731)),'[1]Lookup for use classification'!$A$3,IF(OR(ISNUMBER(SEARCH('[1]Lookup for use classification'!$B$4,C3731)),ISNUMBER(SEARCH('[1]Lookup for use classification'!$C$4,C3731)),ISNUMBER(SEARCH('[1]Lookup for use classification'!$D$4,C3731)),ISNUMBER(SEARCH('[1]Lookup for use classification'!$E$4,C3731))),'[1]Lookup for use classification'!$A$4,IF(OR(ISNUMBER(SEARCH('[1]Lookup for use classification'!$B$5,C3731)),ISNUMBER(SEARCH('[1]Lookup for use classification'!$C$5,C3731)),ISNUMBER(SEARCH('[1]Lookup for use classification'!$D$5,C3731))),'[1]Lookup for use classification'!$A$5,IF(OR(ISNUMBER(SEARCH('[1]Lookup for use classification'!$B$7,C3731)),ISNUMBER(SEARCH('[1]Lookup for use classification'!$C$7,C3731)),ISNUMBER(SEARCH('[1]Lookup for use classification'!$D$7,C3731))),'[1]Lookup for use classification'!$A$7,IF(OR(ISNUMBER(SEARCH('[1]Lookup for use classification'!$B$9,C3731)),ISNUMBER(SEARCH('[1]Lookup for use classification'!$C$9,C3731)),ISNUMBER(SEARCH('[1]Lookup for use classification'!$D$9,C3731)),ISNUMBER(SEARCH('[1]Lookup for use classification'!$E$9,C3731)),ISNUMBER(SEARCH('[1]Lookup for use classification'!$F$9,C3731)),ISNUMBER(SEARCH('[1]Lookup for use classification'!$G$9,C3731)),ISNUMBER(SEARCH('[1]Lookup for use classification'!$H$9,C3731)),ISNUMBER(SEARCH('[1]Lookup for use classification'!$I$9,C3731)),ISNUMBER(SEARCH('[1]Lookup for use classification'!$J$9,C3731)),ISNUMBER(SEARCH('[1]Lookup for use classification'!$K$9,C3731))),'[1]Lookup for use classification'!$A$9,IF(OR(ISNUMBER(SEARCH('[1]Lookup for use classification'!$B$10,C3731)),ISNUMBER(SEARCH('[1]Lookup for use classification'!$C$10,C3731)),ISNUMBER(SEARCH('[1]Lookup for use classification'!$D$10,C3731)),ISNUMBER(SEARCH('[1]Lookup for use classification'!$E$10,C3731)),ISNUMBER(SEARCH('[1]Lookup for use classification'!$F$10,C3731)),ISNUMBER(SEARCH('[1]Lookup for use classification'!$G$10,C3731))),'[1]Lookup for use classification'!$A$10,IF(OR(ISNUMBER(SEARCH('[1]Lookup for use classification'!$B$11,C3731)),ISNUMBER(SEARCH('[1]Lookup for use classification'!$C$11,C3731))),'[1]Lookup for use classification'!$A$11,IF(OR(ISNUMBER(SEARCH('[1]Lookup for use classification'!$B$12,C3731)),ISNUMBER(SEARCH('[1]Lookup for use classification'!$C$12,C3731))),'[1]Lookup for use classification'!$A$12,IF(OR(ISNUMBER(SEARCH('[1]Lookup for use classification'!$B$13,C3731)),ISNUMBER(SEARCH('[1]Lookup for use classification'!$C$13,C3731)),ISNUMBER(SEARCH('[1]Lookup for use classification'!$D$13,C3731)),,ISNUMBER(SEARCH('[1]Lookup for use classification'!$C$13,C3731)),ISNUMBER(SEARCH('[1]Lookup for use classification'!$E$13,C3731))),'[1]Lookup for use classification'!$A$13,IF(OR(ISNUMBER(SEARCH('[1]Lookup for use classification'!$B$14,C3731)),ISNUMBER(SEARCH('[1]Lookup for use classification'!$C$14,C3731))),'[1]Lookup for use classification'!$A$14,"Other"))))))))))))</f>
        <v>Public Safety</v>
      </c>
      <c r="E3731" s="240">
        <v>1600</v>
      </c>
      <c r="F3731" s="259" t="s">
        <v>6</v>
      </c>
      <c r="G3731" s="259"/>
    </row>
    <row r="3732" spans="1:18" hidden="1">
      <c r="A3732" s="187" t="s">
        <v>462</v>
      </c>
      <c r="B3732" s="167" t="s">
        <v>4456</v>
      </c>
      <c r="C3732" s="241" t="s">
        <v>201</v>
      </c>
      <c r="D3732" s="6" t="str">
        <f>IF(OR(ISNUMBER(SEARCH('[1]Lookup for use classification'!$B$1,C3732)),ISNUMBER(SEARCH('[1]Lookup for use classification'!$C$1,C3732)),ISNUMBER(SEARCH('[1]Lookup for use classification'!$D$1,C3732)),ISNUMBER(SEARCH('[1]Lookup for use classification'!$E$1,C3732))),'[1]Lookup for use classification'!$A$1,IF(ISNUMBER(SEARCH('[1]Lookup for use classification'!$B$2,C3732)),'[1]Lookup for use classification'!$A$2,IF(ISNUMBER(SEARCH('[1]Lookup for use classification'!$B$3,C3732)),'[1]Lookup for use classification'!$A$3,IF(OR(ISNUMBER(SEARCH('[1]Lookup for use classification'!$B$4,C3732)),ISNUMBER(SEARCH('[1]Lookup for use classification'!$C$4,C3732)),ISNUMBER(SEARCH('[1]Lookup for use classification'!$D$4,C3732)),ISNUMBER(SEARCH('[1]Lookup for use classification'!$E$4,C3732))),'[1]Lookup for use classification'!$A$4,IF(OR(ISNUMBER(SEARCH('[1]Lookup for use classification'!$B$5,C3732)),ISNUMBER(SEARCH('[1]Lookup for use classification'!$C$5,C3732)),ISNUMBER(SEARCH('[1]Lookup for use classification'!$D$5,C3732))),'[1]Lookup for use classification'!$A$5,IF(OR(ISNUMBER(SEARCH('[1]Lookup for use classification'!$B$7,C3732)),ISNUMBER(SEARCH('[1]Lookup for use classification'!$C$7,C3732)),ISNUMBER(SEARCH('[1]Lookup for use classification'!$D$7,C3732))),'[1]Lookup for use classification'!$A$7,IF(OR(ISNUMBER(SEARCH('[1]Lookup for use classification'!$B$9,C3732)),ISNUMBER(SEARCH('[1]Lookup for use classification'!$C$9,C3732)),ISNUMBER(SEARCH('[1]Lookup for use classification'!$D$9,C3732)),ISNUMBER(SEARCH('[1]Lookup for use classification'!$E$9,C3732)),ISNUMBER(SEARCH('[1]Lookup for use classification'!$F$9,C3732)),ISNUMBER(SEARCH('[1]Lookup for use classification'!$G$9,C3732)),ISNUMBER(SEARCH('[1]Lookup for use classification'!$H$9,C3732)),ISNUMBER(SEARCH('[1]Lookup for use classification'!$I$9,C3732)),ISNUMBER(SEARCH('[1]Lookup for use classification'!$J$9,C3732)),ISNUMBER(SEARCH('[1]Lookup for use classification'!$K$9,C3732))),'[1]Lookup for use classification'!$A$9,IF(OR(ISNUMBER(SEARCH('[1]Lookup for use classification'!$B$10,C3732)),ISNUMBER(SEARCH('[1]Lookup for use classification'!$C$10,C3732)),ISNUMBER(SEARCH('[1]Lookup for use classification'!$D$10,C3732)),ISNUMBER(SEARCH('[1]Lookup for use classification'!$E$10,C3732)),ISNUMBER(SEARCH('[1]Lookup for use classification'!$F$10,C3732)),ISNUMBER(SEARCH('[1]Lookup for use classification'!$G$10,C3732))),'[1]Lookup for use classification'!$A$10,IF(OR(ISNUMBER(SEARCH('[1]Lookup for use classification'!$B$11,C3732)),ISNUMBER(SEARCH('[1]Lookup for use classification'!$C$11,C3732))),'[1]Lookup for use classification'!$A$11,IF(OR(ISNUMBER(SEARCH('[1]Lookup for use classification'!$B$12,C3732)),ISNUMBER(SEARCH('[1]Lookup for use classification'!$C$12,C3732))),'[1]Lookup for use classification'!$A$12,IF(OR(ISNUMBER(SEARCH('[1]Lookup for use classification'!$B$13,C3732)),ISNUMBER(SEARCH('[1]Lookup for use classification'!$C$13,C3732)),ISNUMBER(SEARCH('[1]Lookup for use classification'!$D$13,C3732)),,ISNUMBER(SEARCH('[1]Lookup for use classification'!$C$13,C3732)),ISNUMBER(SEARCH('[1]Lookup for use classification'!$E$13,C3732))),'[1]Lookup for use classification'!$A$13,IF(OR(ISNUMBER(SEARCH('[1]Lookup for use classification'!$B$14,C3732)),ISNUMBER(SEARCH('[1]Lookup for use classification'!$C$14,C3732))),'[1]Lookup for use classification'!$A$14,"Other"))))))))))))</f>
        <v>Public Safety</v>
      </c>
      <c r="E3732" s="175">
        <v>2025</v>
      </c>
      <c r="F3732" s="176"/>
      <c r="G3732" s="176"/>
    </row>
    <row r="3733" spans="1:18" hidden="1">
      <c r="A3733" s="138" t="s">
        <v>462</v>
      </c>
      <c r="B3733" s="8" t="str">
        <f>IF(ISNA(VLOOKUP(CONCATENATE(A3733,C3733),EUS!$B$2:$B$1939,1,FALSE)),"","End Use Study")</f>
        <v>End Use Study</v>
      </c>
      <c r="C3733" s="14" t="s">
        <v>2060</v>
      </c>
      <c r="D3733" s="162" t="s">
        <v>1980</v>
      </c>
      <c r="E3733" s="9">
        <v>1104</v>
      </c>
      <c r="F3733" s="9"/>
      <c r="G3733" s="9"/>
      <c r="H3733" s="164"/>
      <c r="I3733" s="164"/>
      <c r="J3733" s="7"/>
      <c r="L3733" s="6"/>
    </row>
    <row r="3734" spans="1:18" hidden="1">
      <c r="A3734" s="187" t="s">
        <v>462</v>
      </c>
      <c r="B3734" s="167" t="s">
        <v>4456</v>
      </c>
      <c r="C3734" s="239" t="s">
        <v>471</v>
      </c>
      <c r="D3734" s="6" t="str">
        <f>IF(OR(ISNUMBER(SEARCH('[1]Lookup for use classification'!$B$1,C3734)),ISNUMBER(SEARCH('[1]Lookup for use classification'!$C$1,C3734)),ISNUMBER(SEARCH('[1]Lookup for use classification'!$D$1,C3734)),ISNUMBER(SEARCH('[1]Lookup for use classification'!$E$1,C3734))),'[1]Lookup for use classification'!$A$1,IF(ISNUMBER(SEARCH('[1]Lookup for use classification'!$B$2,C3734)),'[1]Lookup for use classification'!$A$2,IF(ISNUMBER(SEARCH('[1]Lookup for use classification'!$B$3,C3734)),'[1]Lookup for use classification'!$A$3,IF(OR(ISNUMBER(SEARCH('[1]Lookup for use classification'!$B$4,C3734)),ISNUMBER(SEARCH('[1]Lookup for use classification'!$C$4,C3734)),ISNUMBER(SEARCH('[1]Lookup for use classification'!$D$4,C3734)),ISNUMBER(SEARCH('[1]Lookup for use classification'!$E$4,C3734))),'[1]Lookup for use classification'!$A$4,IF(OR(ISNUMBER(SEARCH('[1]Lookup for use classification'!$B$5,C3734)),ISNUMBER(SEARCH('[1]Lookup for use classification'!$C$5,C3734)),ISNUMBER(SEARCH('[1]Lookup for use classification'!$D$5,C3734))),'[1]Lookup for use classification'!$A$5,IF(OR(ISNUMBER(SEARCH('[1]Lookup for use classification'!$B$7,C3734)),ISNUMBER(SEARCH('[1]Lookup for use classification'!$C$7,C3734)),ISNUMBER(SEARCH('[1]Lookup for use classification'!$D$7,C3734))),'[1]Lookup for use classification'!$A$7,IF(OR(ISNUMBER(SEARCH('[1]Lookup for use classification'!$B$9,C3734)),ISNUMBER(SEARCH('[1]Lookup for use classification'!$C$9,C3734)),ISNUMBER(SEARCH('[1]Lookup for use classification'!$D$9,C3734)),ISNUMBER(SEARCH('[1]Lookup for use classification'!$E$9,C3734)),ISNUMBER(SEARCH('[1]Lookup for use classification'!$F$9,C3734)),ISNUMBER(SEARCH('[1]Lookup for use classification'!$G$9,C3734)),ISNUMBER(SEARCH('[1]Lookup for use classification'!$H$9,C3734)),ISNUMBER(SEARCH('[1]Lookup for use classification'!$I$9,C3734)),ISNUMBER(SEARCH('[1]Lookup for use classification'!$J$9,C3734)),ISNUMBER(SEARCH('[1]Lookup for use classification'!$K$9,C3734))),'[1]Lookup for use classification'!$A$9,IF(OR(ISNUMBER(SEARCH('[1]Lookup for use classification'!$B$10,C3734)),ISNUMBER(SEARCH('[1]Lookup for use classification'!$C$10,C3734)),ISNUMBER(SEARCH('[1]Lookup for use classification'!$D$10,C3734)),ISNUMBER(SEARCH('[1]Lookup for use classification'!$E$10,C3734)),ISNUMBER(SEARCH('[1]Lookup for use classification'!$F$10,C3734)),ISNUMBER(SEARCH('[1]Lookup for use classification'!$G$10,C3734))),'[1]Lookup for use classification'!$A$10,IF(OR(ISNUMBER(SEARCH('[1]Lookup for use classification'!$B$11,C3734)),ISNUMBER(SEARCH('[1]Lookup for use classification'!$C$11,C3734))),'[1]Lookup for use classification'!$A$11,IF(OR(ISNUMBER(SEARCH('[1]Lookup for use classification'!$B$12,C3734)),ISNUMBER(SEARCH('[1]Lookup for use classification'!$C$12,C3734))),'[1]Lookup for use classification'!$A$12,IF(OR(ISNUMBER(SEARCH('[1]Lookup for use classification'!$B$13,C3734)),ISNUMBER(SEARCH('[1]Lookup for use classification'!$C$13,C3734)),ISNUMBER(SEARCH('[1]Lookup for use classification'!$D$13,C3734)),,ISNUMBER(SEARCH('[1]Lookup for use classification'!$C$13,C3734)),ISNUMBER(SEARCH('[1]Lookup for use classification'!$E$13,C3734))),'[1]Lookup for use classification'!$A$13,IF(OR(ISNUMBER(SEARCH('[1]Lookup for use classification'!$B$14,C3734)),ISNUMBER(SEARCH('[1]Lookup for use classification'!$C$14,C3734))),'[1]Lookup for use classification'!$A$14,"Other"))))))))))))</f>
        <v>Water &amp; Sewer</v>
      </c>
      <c r="E3734" s="175">
        <v>800</v>
      </c>
      <c r="F3734" s="176" t="s">
        <v>6</v>
      </c>
      <c r="G3734" s="176"/>
    </row>
    <row r="3735" spans="1:18" hidden="1">
      <c r="A3735" s="185" t="s">
        <v>472</v>
      </c>
      <c r="B3735" s="8" t="s">
        <v>6055</v>
      </c>
      <c r="C3735" s="223"/>
      <c r="D3735" s="162" t="s">
        <v>3335</v>
      </c>
      <c r="E3735" s="163">
        <v>15021</v>
      </c>
      <c r="F3735" s="163"/>
      <c r="G3735" s="163"/>
      <c r="H3735" s="164"/>
      <c r="I3735" s="164"/>
      <c r="K3735" s="163"/>
    </row>
    <row r="3736" spans="1:18" hidden="1">
      <c r="A3736" s="187" t="s">
        <v>472</v>
      </c>
      <c r="B3736" s="167" t="s">
        <v>4456</v>
      </c>
      <c r="C3736" s="239" t="s">
        <v>296</v>
      </c>
      <c r="D3736" s="6" t="str">
        <f>IF(OR(ISNUMBER(SEARCH('[1]Lookup for use classification'!$B$1,C3736)),ISNUMBER(SEARCH('[1]Lookup for use classification'!$C$1,C3736)),ISNUMBER(SEARCH('[1]Lookup for use classification'!$D$1,C3736)),ISNUMBER(SEARCH('[1]Lookup for use classification'!$E$1,C3736))),'[1]Lookup for use classification'!$A$1,IF(ISNUMBER(SEARCH('[1]Lookup for use classification'!$B$2,C3736)),'[1]Lookup for use classification'!$A$2,IF(ISNUMBER(SEARCH('[1]Lookup for use classification'!$B$3,C3736)),'[1]Lookup for use classification'!$A$3,IF(OR(ISNUMBER(SEARCH('[1]Lookup for use classification'!$B$4,C3736)),ISNUMBER(SEARCH('[1]Lookup for use classification'!$C$4,C3736)),ISNUMBER(SEARCH('[1]Lookup for use classification'!$D$4,C3736)),ISNUMBER(SEARCH('[1]Lookup for use classification'!$E$4,C3736))),'[1]Lookup for use classification'!$A$4,IF(OR(ISNUMBER(SEARCH('[1]Lookup for use classification'!$B$5,C3736)),ISNUMBER(SEARCH('[1]Lookup for use classification'!$C$5,C3736)),ISNUMBER(SEARCH('[1]Lookup for use classification'!$D$5,C3736))),'[1]Lookup for use classification'!$A$5,IF(OR(ISNUMBER(SEARCH('[1]Lookup for use classification'!$B$7,C3736)),ISNUMBER(SEARCH('[1]Lookup for use classification'!$C$7,C3736)),ISNUMBER(SEARCH('[1]Lookup for use classification'!$D$7,C3736))),'[1]Lookup for use classification'!$A$7,IF(OR(ISNUMBER(SEARCH('[1]Lookup for use classification'!$B$9,C3736)),ISNUMBER(SEARCH('[1]Lookup for use classification'!$C$9,C3736)),ISNUMBER(SEARCH('[1]Lookup for use classification'!$D$9,C3736)),ISNUMBER(SEARCH('[1]Lookup for use classification'!$E$9,C3736)),ISNUMBER(SEARCH('[1]Lookup for use classification'!$F$9,C3736)),ISNUMBER(SEARCH('[1]Lookup for use classification'!$G$9,C3736)),ISNUMBER(SEARCH('[1]Lookup for use classification'!$H$9,C3736)),ISNUMBER(SEARCH('[1]Lookup for use classification'!$I$9,C3736)),ISNUMBER(SEARCH('[1]Lookup for use classification'!$J$9,C3736)),ISNUMBER(SEARCH('[1]Lookup for use classification'!$K$9,C3736))),'[1]Lookup for use classification'!$A$9,IF(OR(ISNUMBER(SEARCH('[1]Lookup for use classification'!$B$10,C3736)),ISNUMBER(SEARCH('[1]Lookup for use classification'!$C$10,C3736)),ISNUMBER(SEARCH('[1]Lookup for use classification'!$D$10,C3736)),ISNUMBER(SEARCH('[1]Lookup for use classification'!$E$10,C3736)),ISNUMBER(SEARCH('[1]Lookup for use classification'!$F$10,C3736)),ISNUMBER(SEARCH('[1]Lookup for use classification'!$G$10,C3736))),'[1]Lookup for use classification'!$A$10,IF(OR(ISNUMBER(SEARCH('[1]Lookup for use classification'!$B$11,C3736)),ISNUMBER(SEARCH('[1]Lookup for use classification'!$C$11,C3736))),'[1]Lookup for use classification'!$A$11,IF(OR(ISNUMBER(SEARCH('[1]Lookup for use classification'!$B$12,C3736)),ISNUMBER(SEARCH('[1]Lookup for use classification'!$C$12,C3736))),'[1]Lookup for use classification'!$A$12,IF(OR(ISNUMBER(SEARCH('[1]Lookup for use classification'!$B$13,C3736)),ISNUMBER(SEARCH('[1]Lookup for use classification'!$C$13,C3736)),ISNUMBER(SEARCH('[1]Lookup for use classification'!$D$13,C3736)),,ISNUMBER(SEARCH('[1]Lookup for use classification'!$C$13,C3736)),ISNUMBER(SEARCH('[1]Lookup for use classification'!$E$13,C3736))),'[1]Lookup for use classification'!$A$13,IF(OR(ISNUMBER(SEARCH('[1]Lookup for use classification'!$B$14,C3736)),ISNUMBER(SEARCH('[1]Lookup for use classification'!$C$14,C3736))),'[1]Lookup for use classification'!$A$14,"Other"))))))))))))</f>
        <v>Education - K - 12</v>
      </c>
      <c r="E3736" s="175"/>
      <c r="F3736" s="176"/>
      <c r="G3736" s="176"/>
    </row>
    <row r="3737" spans="1:18" hidden="1">
      <c r="A3737" s="187" t="s">
        <v>472</v>
      </c>
      <c r="B3737" s="167" t="s">
        <v>4456</v>
      </c>
      <c r="C3737" s="239" t="s">
        <v>476</v>
      </c>
      <c r="D3737" s="6" t="str">
        <f>IF(OR(ISNUMBER(SEARCH('[1]Lookup for use classification'!$B$1,C3737)),ISNUMBER(SEARCH('[1]Lookup for use classification'!$C$1,C3737)),ISNUMBER(SEARCH('[1]Lookup for use classification'!$D$1,C3737)),ISNUMBER(SEARCH('[1]Lookup for use classification'!$E$1,C3737))),'[1]Lookup for use classification'!$A$1,IF(ISNUMBER(SEARCH('[1]Lookup for use classification'!$B$2,C3737)),'[1]Lookup for use classification'!$A$2,IF(ISNUMBER(SEARCH('[1]Lookup for use classification'!$B$3,C3737)),'[1]Lookup for use classification'!$A$3,IF(OR(ISNUMBER(SEARCH('[1]Lookup for use classification'!$B$4,C3737)),ISNUMBER(SEARCH('[1]Lookup for use classification'!$C$4,C3737)),ISNUMBER(SEARCH('[1]Lookup for use classification'!$D$4,C3737)),ISNUMBER(SEARCH('[1]Lookup for use classification'!$E$4,C3737))),'[1]Lookup for use classification'!$A$4,IF(OR(ISNUMBER(SEARCH('[1]Lookup for use classification'!$B$5,C3737)),ISNUMBER(SEARCH('[1]Lookup for use classification'!$C$5,C3737)),ISNUMBER(SEARCH('[1]Lookup for use classification'!$D$5,C3737))),'[1]Lookup for use classification'!$A$5,IF(OR(ISNUMBER(SEARCH('[1]Lookup for use classification'!$B$7,C3737)),ISNUMBER(SEARCH('[1]Lookup for use classification'!$C$7,C3737)),ISNUMBER(SEARCH('[1]Lookup for use classification'!$D$7,C3737))),'[1]Lookup for use classification'!$A$7,IF(OR(ISNUMBER(SEARCH('[1]Lookup for use classification'!$B$9,C3737)),ISNUMBER(SEARCH('[1]Lookup for use classification'!$C$9,C3737)),ISNUMBER(SEARCH('[1]Lookup for use classification'!$D$9,C3737)),ISNUMBER(SEARCH('[1]Lookup for use classification'!$E$9,C3737)),ISNUMBER(SEARCH('[1]Lookup for use classification'!$F$9,C3737)),ISNUMBER(SEARCH('[1]Lookup for use classification'!$G$9,C3737)),ISNUMBER(SEARCH('[1]Lookup for use classification'!$H$9,C3737)),ISNUMBER(SEARCH('[1]Lookup for use classification'!$I$9,C3737)),ISNUMBER(SEARCH('[1]Lookup for use classification'!$J$9,C3737)),ISNUMBER(SEARCH('[1]Lookup for use classification'!$K$9,C3737))),'[1]Lookup for use classification'!$A$9,IF(OR(ISNUMBER(SEARCH('[1]Lookup for use classification'!$B$10,C3737)),ISNUMBER(SEARCH('[1]Lookup for use classification'!$C$10,C3737)),ISNUMBER(SEARCH('[1]Lookup for use classification'!$D$10,C3737)),ISNUMBER(SEARCH('[1]Lookup for use classification'!$E$10,C3737)),ISNUMBER(SEARCH('[1]Lookup for use classification'!$F$10,C3737)),ISNUMBER(SEARCH('[1]Lookup for use classification'!$G$10,C3737))),'[1]Lookup for use classification'!$A$10,IF(OR(ISNUMBER(SEARCH('[1]Lookup for use classification'!$B$11,C3737)),ISNUMBER(SEARCH('[1]Lookup for use classification'!$C$11,C3737))),'[1]Lookup for use classification'!$A$11,IF(OR(ISNUMBER(SEARCH('[1]Lookup for use classification'!$B$12,C3737)),ISNUMBER(SEARCH('[1]Lookup for use classification'!$C$12,C3737))),'[1]Lookup for use classification'!$A$12,IF(OR(ISNUMBER(SEARCH('[1]Lookup for use classification'!$B$13,C3737)),ISNUMBER(SEARCH('[1]Lookup for use classification'!$C$13,C3737)),ISNUMBER(SEARCH('[1]Lookup for use classification'!$D$13,C3737)),,ISNUMBER(SEARCH('[1]Lookup for use classification'!$C$13,C3737)),ISNUMBER(SEARCH('[1]Lookup for use classification'!$E$13,C3737))),'[1]Lookup for use classification'!$A$13,IF(OR(ISNUMBER(SEARCH('[1]Lookup for use classification'!$B$14,C3737)),ISNUMBER(SEARCH('[1]Lookup for use classification'!$C$14,C3737))),'[1]Lookup for use classification'!$A$14,"Other"))))))))))))</f>
        <v>Education - K - 12</v>
      </c>
      <c r="E3737" s="175"/>
      <c r="F3737" s="176"/>
      <c r="G3737" s="176"/>
    </row>
    <row r="3738" spans="1:18" hidden="1">
      <c r="A3738" s="187" t="s">
        <v>472</v>
      </c>
      <c r="B3738" s="167" t="s">
        <v>4456</v>
      </c>
      <c r="C3738" s="239" t="s">
        <v>147</v>
      </c>
      <c r="D3738" s="6" t="str">
        <f>IF(OR(ISNUMBER(SEARCH('[1]Lookup for use classification'!$B$1,C3738)),ISNUMBER(SEARCH('[1]Lookup for use classification'!$C$1,C3738)),ISNUMBER(SEARCH('[1]Lookup for use classification'!$D$1,C3738)),ISNUMBER(SEARCH('[1]Lookup for use classification'!$E$1,C3738))),'[1]Lookup for use classification'!$A$1,IF(ISNUMBER(SEARCH('[1]Lookup for use classification'!$B$2,C3738)),'[1]Lookup for use classification'!$A$2,IF(ISNUMBER(SEARCH('[1]Lookup for use classification'!$B$3,C3738)),'[1]Lookup for use classification'!$A$3,IF(OR(ISNUMBER(SEARCH('[1]Lookup for use classification'!$B$4,C3738)),ISNUMBER(SEARCH('[1]Lookup for use classification'!$C$4,C3738)),ISNUMBER(SEARCH('[1]Lookup for use classification'!$D$4,C3738)),ISNUMBER(SEARCH('[1]Lookup for use classification'!$E$4,C3738))),'[1]Lookup for use classification'!$A$4,IF(OR(ISNUMBER(SEARCH('[1]Lookup for use classification'!$B$5,C3738)),ISNUMBER(SEARCH('[1]Lookup for use classification'!$C$5,C3738)),ISNUMBER(SEARCH('[1]Lookup for use classification'!$D$5,C3738))),'[1]Lookup for use classification'!$A$5,IF(OR(ISNUMBER(SEARCH('[1]Lookup for use classification'!$B$7,C3738)),ISNUMBER(SEARCH('[1]Lookup for use classification'!$C$7,C3738)),ISNUMBER(SEARCH('[1]Lookup for use classification'!$D$7,C3738))),'[1]Lookup for use classification'!$A$7,IF(OR(ISNUMBER(SEARCH('[1]Lookup for use classification'!$B$9,C3738)),ISNUMBER(SEARCH('[1]Lookup for use classification'!$C$9,C3738)),ISNUMBER(SEARCH('[1]Lookup for use classification'!$D$9,C3738)),ISNUMBER(SEARCH('[1]Lookup for use classification'!$E$9,C3738)),ISNUMBER(SEARCH('[1]Lookup for use classification'!$F$9,C3738)),ISNUMBER(SEARCH('[1]Lookup for use classification'!$G$9,C3738)),ISNUMBER(SEARCH('[1]Lookup for use classification'!$H$9,C3738)),ISNUMBER(SEARCH('[1]Lookup for use classification'!$I$9,C3738)),ISNUMBER(SEARCH('[1]Lookup for use classification'!$J$9,C3738)),ISNUMBER(SEARCH('[1]Lookup for use classification'!$K$9,C3738))),'[1]Lookup for use classification'!$A$9,IF(OR(ISNUMBER(SEARCH('[1]Lookup for use classification'!$B$10,C3738)),ISNUMBER(SEARCH('[1]Lookup for use classification'!$C$10,C3738)),ISNUMBER(SEARCH('[1]Lookup for use classification'!$D$10,C3738)),ISNUMBER(SEARCH('[1]Lookup for use classification'!$E$10,C3738)),ISNUMBER(SEARCH('[1]Lookup for use classification'!$F$10,C3738)),ISNUMBER(SEARCH('[1]Lookup for use classification'!$G$10,C3738))),'[1]Lookup for use classification'!$A$10,IF(OR(ISNUMBER(SEARCH('[1]Lookup for use classification'!$B$11,C3738)),ISNUMBER(SEARCH('[1]Lookup for use classification'!$C$11,C3738))),'[1]Lookup for use classification'!$A$11,IF(OR(ISNUMBER(SEARCH('[1]Lookup for use classification'!$B$12,C3738)),ISNUMBER(SEARCH('[1]Lookup for use classification'!$C$12,C3738))),'[1]Lookup for use classification'!$A$12,IF(OR(ISNUMBER(SEARCH('[1]Lookup for use classification'!$B$13,C3738)),ISNUMBER(SEARCH('[1]Lookup for use classification'!$C$13,C3738)),ISNUMBER(SEARCH('[1]Lookup for use classification'!$D$13,C3738)),,ISNUMBER(SEARCH('[1]Lookup for use classification'!$C$13,C3738)),ISNUMBER(SEARCH('[1]Lookup for use classification'!$E$13,C3738))),'[1]Lookup for use classification'!$A$13,IF(OR(ISNUMBER(SEARCH('[1]Lookup for use classification'!$B$14,C3738)),ISNUMBER(SEARCH('[1]Lookup for use classification'!$C$14,C3738))),'[1]Lookup for use classification'!$A$14,"Other"))))))))))))</f>
        <v>Health Care - Hospitals</v>
      </c>
      <c r="E3738" s="175"/>
      <c r="F3738" s="176"/>
      <c r="G3738" s="176"/>
    </row>
    <row r="3739" spans="1:18" hidden="1">
      <c r="A3739" s="138" t="s">
        <v>472</v>
      </c>
      <c r="B3739" s="8" t="str">
        <f>IF(ISNA(VLOOKUP(CONCATENATE(A3739,C3739),EUS!$B$2:$B$1939,1,FALSE)),"","End Use Study")</f>
        <v>End Use Study</v>
      </c>
      <c r="C3739" s="14" t="s">
        <v>3148</v>
      </c>
      <c r="D3739" s="8" t="s">
        <v>377</v>
      </c>
      <c r="E3739" s="9">
        <v>320</v>
      </c>
      <c r="F3739" s="9"/>
      <c r="G3739" s="9"/>
      <c r="H3739" s="164">
        <v>500</v>
      </c>
      <c r="I3739" s="164"/>
      <c r="J3739" s="7"/>
      <c r="L3739" s="6"/>
    </row>
    <row r="3740" spans="1:18" hidden="1">
      <c r="A3740" s="188" t="s">
        <v>472</v>
      </c>
      <c r="B3740" s="162" t="s">
        <v>4511</v>
      </c>
      <c r="C3740" s="223"/>
      <c r="D3740" s="162" t="s">
        <v>377</v>
      </c>
      <c r="E3740" s="163">
        <v>2695</v>
      </c>
      <c r="F3740" s="163"/>
      <c r="G3740" s="163"/>
      <c r="H3740" s="164">
        <v>1584</v>
      </c>
      <c r="I3740" s="164"/>
      <c r="J3740" s="165">
        <v>10088</v>
      </c>
      <c r="M3740" s="165">
        <v>1064</v>
      </c>
      <c r="O3740" s="165">
        <v>4372</v>
      </c>
      <c r="R3740" s="165">
        <v>16809</v>
      </c>
    </row>
    <row r="3741" spans="1:18" hidden="1">
      <c r="A3741" s="187" t="s">
        <v>472</v>
      </c>
      <c r="B3741" s="167" t="s">
        <v>4456</v>
      </c>
      <c r="C3741" s="239" t="s">
        <v>424</v>
      </c>
      <c r="D3741" s="6" t="str">
        <f>IF(OR(ISNUMBER(SEARCH('[1]Lookup for use classification'!$B$1,C3741)),ISNUMBER(SEARCH('[1]Lookup for use classification'!$C$1,C3741)),ISNUMBER(SEARCH('[1]Lookup for use classification'!$D$1,C3741)),ISNUMBER(SEARCH('[1]Lookup for use classification'!$E$1,C3741))),'[1]Lookup for use classification'!$A$1,IF(ISNUMBER(SEARCH('[1]Lookup for use classification'!$B$2,C3741)),'[1]Lookup for use classification'!$A$2,IF(ISNUMBER(SEARCH('[1]Lookup for use classification'!$B$3,C3741)),'[1]Lookup for use classification'!$A$3,IF(OR(ISNUMBER(SEARCH('[1]Lookup for use classification'!$B$4,C3741)),ISNUMBER(SEARCH('[1]Lookup for use classification'!$C$4,C3741)),ISNUMBER(SEARCH('[1]Lookup for use classification'!$D$4,C3741)),ISNUMBER(SEARCH('[1]Lookup for use classification'!$E$4,C3741))),'[1]Lookup for use classification'!$A$4,IF(OR(ISNUMBER(SEARCH('[1]Lookup for use classification'!$B$5,C3741)),ISNUMBER(SEARCH('[1]Lookup for use classification'!$C$5,C3741)),ISNUMBER(SEARCH('[1]Lookup for use classification'!$D$5,C3741))),'[1]Lookup for use classification'!$A$5,IF(OR(ISNUMBER(SEARCH('[1]Lookup for use classification'!$B$7,C3741)),ISNUMBER(SEARCH('[1]Lookup for use classification'!$C$7,C3741)),ISNUMBER(SEARCH('[1]Lookup for use classification'!$D$7,C3741))),'[1]Lookup for use classification'!$A$7,IF(OR(ISNUMBER(SEARCH('[1]Lookup for use classification'!$B$9,C3741)),ISNUMBER(SEARCH('[1]Lookup for use classification'!$C$9,C3741)),ISNUMBER(SEARCH('[1]Lookup for use classification'!$D$9,C3741)),ISNUMBER(SEARCH('[1]Lookup for use classification'!$E$9,C3741)),ISNUMBER(SEARCH('[1]Lookup for use classification'!$F$9,C3741)),ISNUMBER(SEARCH('[1]Lookup for use classification'!$G$9,C3741)),ISNUMBER(SEARCH('[1]Lookup for use classification'!$H$9,C3741)),ISNUMBER(SEARCH('[1]Lookup for use classification'!$I$9,C3741)),ISNUMBER(SEARCH('[1]Lookup for use classification'!$J$9,C3741)),ISNUMBER(SEARCH('[1]Lookup for use classification'!$K$9,C3741))),'[1]Lookup for use classification'!$A$9,IF(OR(ISNUMBER(SEARCH('[1]Lookup for use classification'!$B$10,C3741)),ISNUMBER(SEARCH('[1]Lookup for use classification'!$C$10,C3741)),ISNUMBER(SEARCH('[1]Lookup for use classification'!$D$10,C3741)),ISNUMBER(SEARCH('[1]Lookup for use classification'!$E$10,C3741)),ISNUMBER(SEARCH('[1]Lookup for use classification'!$F$10,C3741)),ISNUMBER(SEARCH('[1]Lookup for use classification'!$G$10,C3741))),'[1]Lookup for use classification'!$A$10,IF(OR(ISNUMBER(SEARCH('[1]Lookup for use classification'!$B$11,C3741)),ISNUMBER(SEARCH('[1]Lookup for use classification'!$C$11,C3741))),'[1]Lookup for use classification'!$A$11,IF(OR(ISNUMBER(SEARCH('[1]Lookup for use classification'!$B$12,C3741)),ISNUMBER(SEARCH('[1]Lookup for use classification'!$C$12,C3741))),'[1]Lookup for use classification'!$A$12,IF(OR(ISNUMBER(SEARCH('[1]Lookup for use classification'!$B$13,C3741)),ISNUMBER(SEARCH('[1]Lookup for use classification'!$C$13,C3741)),ISNUMBER(SEARCH('[1]Lookup for use classification'!$D$13,C3741)),,ISNUMBER(SEARCH('[1]Lookup for use classification'!$C$13,C3741)),ISNUMBER(SEARCH('[1]Lookup for use classification'!$E$13,C3741))),'[1]Lookup for use classification'!$A$13,IF(OR(ISNUMBER(SEARCH('[1]Lookup for use classification'!$B$14,C3741)),ISNUMBER(SEARCH('[1]Lookup for use classification'!$C$14,C3741))),'[1]Lookup for use classification'!$A$14,"Other"))))))))))))</f>
        <v>Office</v>
      </c>
      <c r="E3741" s="175">
        <v>2695</v>
      </c>
      <c r="F3741" s="176" t="s">
        <v>6</v>
      </c>
      <c r="G3741" s="176"/>
    </row>
    <row r="3742" spans="1:18" hidden="1">
      <c r="A3742" s="187" t="s">
        <v>472</v>
      </c>
      <c r="B3742" s="167" t="s">
        <v>4456</v>
      </c>
      <c r="C3742" s="239" t="s">
        <v>255</v>
      </c>
      <c r="D3742" s="6" t="str">
        <f>IF(OR(ISNUMBER(SEARCH('[1]Lookup for use classification'!$B$1,C3742)),ISNUMBER(SEARCH('[1]Lookup for use classification'!$C$1,C3742)),ISNUMBER(SEARCH('[1]Lookup for use classification'!$D$1,C3742)),ISNUMBER(SEARCH('[1]Lookup for use classification'!$E$1,C3742))),'[1]Lookup for use classification'!$A$1,IF(ISNUMBER(SEARCH('[1]Lookup for use classification'!$B$2,C3742)),'[1]Lookup for use classification'!$A$2,IF(ISNUMBER(SEARCH('[1]Lookup for use classification'!$B$3,C3742)),'[1]Lookup for use classification'!$A$3,IF(OR(ISNUMBER(SEARCH('[1]Lookup for use classification'!$B$4,C3742)),ISNUMBER(SEARCH('[1]Lookup for use classification'!$C$4,C3742)),ISNUMBER(SEARCH('[1]Lookup for use classification'!$D$4,C3742)),ISNUMBER(SEARCH('[1]Lookup for use classification'!$E$4,C3742))),'[1]Lookup for use classification'!$A$4,IF(OR(ISNUMBER(SEARCH('[1]Lookup for use classification'!$B$5,C3742)),ISNUMBER(SEARCH('[1]Lookup for use classification'!$C$5,C3742)),ISNUMBER(SEARCH('[1]Lookup for use classification'!$D$5,C3742))),'[1]Lookup for use classification'!$A$5,IF(OR(ISNUMBER(SEARCH('[1]Lookup for use classification'!$B$7,C3742)),ISNUMBER(SEARCH('[1]Lookup for use classification'!$C$7,C3742)),ISNUMBER(SEARCH('[1]Lookup for use classification'!$D$7,C3742))),'[1]Lookup for use classification'!$A$7,IF(OR(ISNUMBER(SEARCH('[1]Lookup for use classification'!$B$9,C3742)),ISNUMBER(SEARCH('[1]Lookup for use classification'!$C$9,C3742)),ISNUMBER(SEARCH('[1]Lookup for use classification'!$D$9,C3742)),ISNUMBER(SEARCH('[1]Lookup for use classification'!$E$9,C3742)),ISNUMBER(SEARCH('[1]Lookup for use classification'!$F$9,C3742)),ISNUMBER(SEARCH('[1]Lookup for use classification'!$G$9,C3742)),ISNUMBER(SEARCH('[1]Lookup for use classification'!$H$9,C3742)),ISNUMBER(SEARCH('[1]Lookup for use classification'!$I$9,C3742)),ISNUMBER(SEARCH('[1]Lookup for use classification'!$J$9,C3742)),ISNUMBER(SEARCH('[1]Lookup for use classification'!$K$9,C3742))),'[1]Lookup for use classification'!$A$9,IF(OR(ISNUMBER(SEARCH('[1]Lookup for use classification'!$B$10,C3742)),ISNUMBER(SEARCH('[1]Lookup for use classification'!$C$10,C3742)),ISNUMBER(SEARCH('[1]Lookup for use classification'!$D$10,C3742)),ISNUMBER(SEARCH('[1]Lookup for use classification'!$E$10,C3742)),ISNUMBER(SEARCH('[1]Lookup for use classification'!$F$10,C3742)),ISNUMBER(SEARCH('[1]Lookup for use classification'!$G$10,C3742))),'[1]Lookup for use classification'!$A$10,IF(OR(ISNUMBER(SEARCH('[1]Lookup for use classification'!$B$11,C3742)),ISNUMBER(SEARCH('[1]Lookup for use classification'!$C$11,C3742))),'[1]Lookup for use classification'!$A$11,IF(OR(ISNUMBER(SEARCH('[1]Lookup for use classification'!$B$12,C3742)),ISNUMBER(SEARCH('[1]Lookup for use classification'!$C$12,C3742))),'[1]Lookup for use classification'!$A$12,IF(OR(ISNUMBER(SEARCH('[1]Lookup for use classification'!$B$13,C3742)),ISNUMBER(SEARCH('[1]Lookup for use classification'!$C$13,C3742)),ISNUMBER(SEARCH('[1]Lookup for use classification'!$D$13,C3742)),,ISNUMBER(SEARCH('[1]Lookup for use classification'!$C$13,C3742)),ISNUMBER(SEARCH('[1]Lookup for use classification'!$E$13,C3742))),'[1]Lookup for use classification'!$A$13,IF(OR(ISNUMBER(SEARCH('[1]Lookup for use classification'!$B$14,C3742)),ISNUMBER(SEARCH('[1]Lookup for use classification'!$C$14,C3742))),'[1]Lookup for use classification'!$A$14,"Other"))))))))))))</f>
        <v>Other</v>
      </c>
      <c r="E3742" s="175"/>
      <c r="F3742" s="176"/>
      <c r="G3742" s="176"/>
    </row>
    <row r="3743" spans="1:18" hidden="1">
      <c r="A3743" s="187" t="s">
        <v>472</v>
      </c>
      <c r="B3743" s="167" t="s">
        <v>4456</v>
      </c>
      <c r="C3743" s="239" t="s">
        <v>473</v>
      </c>
      <c r="D3743" s="6" t="str">
        <f>IF(OR(ISNUMBER(SEARCH('[1]Lookup for use classification'!$B$1,C3743)),ISNUMBER(SEARCH('[1]Lookup for use classification'!$C$1,C3743)),ISNUMBER(SEARCH('[1]Lookup for use classification'!$D$1,C3743)),ISNUMBER(SEARCH('[1]Lookup for use classification'!$E$1,C3743))),'[1]Lookup for use classification'!$A$1,IF(ISNUMBER(SEARCH('[1]Lookup for use classification'!$B$2,C3743)),'[1]Lookup for use classification'!$A$2,IF(ISNUMBER(SEARCH('[1]Lookup for use classification'!$B$3,C3743)),'[1]Lookup for use classification'!$A$3,IF(OR(ISNUMBER(SEARCH('[1]Lookup for use classification'!$B$4,C3743)),ISNUMBER(SEARCH('[1]Lookup for use classification'!$C$4,C3743)),ISNUMBER(SEARCH('[1]Lookup for use classification'!$D$4,C3743)),ISNUMBER(SEARCH('[1]Lookup for use classification'!$E$4,C3743))),'[1]Lookup for use classification'!$A$4,IF(OR(ISNUMBER(SEARCH('[1]Lookup for use classification'!$B$5,C3743)),ISNUMBER(SEARCH('[1]Lookup for use classification'!$C$5,C3743)),ISNUMBER(SEARCH('[1]Lookup for use classification'!$D$5,C3743))),'[1]Lookup for use classification'!$A$5,IF(OR(ISNUMBER(SEARCH('[1]Lookup for use classification'!$B$7,C3743)),ISNUMBER(SEARCH('[1]Lookup for use classification'!$C$7,C3743)),ISNUMBER(SEARCH('[1]Lookup for use classification'!$D$7,C3743))),'[1]Lookup for use classification'!$A$7,IF(OR(ISNUMBER(SEARCH('[1]Lookup for use classification'!$B$9,C3743)),ISNUMBER(SEARCH('[1]Lookup for use classification'!$C$9,C3743)),ISNUMBER(SEARCH('[1]Lookup for use classification'!$D$9,C3743)),ISNUMBER(SEARCH('[1]Lookup for use classification'!$E$9,C3743)),ISNUMBER(SEARCH('[1]Lookup for use classification'!$F$9,C3743)),ISNUMBER(SEARCH('[1]Lookup for use classification'!$G$9,C3743)),ISNUMBER(SEARCH('[1]Lookup for use classification'!$H$9,C3743)),ISNUMBER(SEARCH('[1]Lookup for use classification'!$I$9,C3743)),ISNUMBER(SEARCH('[1]Lookup for use classification'!$J$9,C3743)),ISNUMBER(SEARCH('[1]Lookup for use classification'!$K$9,C3743))),'[1]Lookup for use classification'!$A$9,IF(OR(ISNUMBER(SEARCH('[1]Lookup for use classification'!$B$10,C3743)),ISNUMBER(SEARCH('[1]Lookup for use classification'!$C$10,C3743)),ISNUMBER(SEARCH('[1]Lookup for use classification'!$D$10,C3743)),ISNUMBER(SEARCH('[1]Lookup for use classification'!$E$10,C3743)),ISNUMBER(SEARCH('[1]Lookup for use classification'!$F$10,C3743)),ISNUMBER(SEARCH('[1]Lookup for use classification'!$G$10,C3743))),'[1]Lookup for use classification'!$A$10,IF(OR(ISNUMBER(SEARCH('[1]Lookup for use classification'!$B$11,C3743)),ISNUMBER(SEARCH('[1]Lookup for use classification'!$C$11,C3743))),'[1]Lookup for use classification'!$A$11,IF(OR(ISNUMBER(SEARCH('[1]Lookup for use classification'!$B$12,C3743)),ISNUMBER(SEARCH('[1]Lookup for use classification'!$C$12,C3743))),'[1]Lookup for use classification'!$A$12,IF(OR(ISNUMBER(SEARCH('[1]Lookup for use classification'!$B$13,C3743)),ISNUMBER(SEARCH('[1]Lookup for use classification'!$C$13,C3743)),ISNUMBER(SEARCH('[1]Lookup for use classification'!$D$13,C3743)),,ISNUMBER(SEARCH('[1]Lookup for use classification'!$C$13,C3743)),ISNUMBER(SEARCH('[1]Lookup for use classification'!$E$13,C3743))),'[1]Lookup for use classification'!$A$13,IF(OR(ISNUMBER(SEARCH('[1]Lookup for use classification'!$B$14,C3743)),ISNUMBER(SEARCH('[1]Lookup for use classification'!$C$14,C3743))),'[1]Lookup for use classification'!$A$14,"Other"))))))))))))</f>
        <v>Public Assembly</v>
      </c>
      <c r="E3743" s="240"/>
      <c r="F3743" s="176"/>
      <c r="G3743" s="176"/>
    </row>
    <row r="3744" spans="1:18" hidden="1">
      <c r="A3744" s="187" t="s">
        <v>472</v>
      </c>
      <c r="B3744" s="167" t="s">
        <v>4456</v>
      </c>
      <c r="C3744" s="239" t="s">
        <v>474</v>
      </c>
      <c r="D3744" s="6" t="str">
        <f>IF(OR(ISNUMBER(SEARCH('[1]Lookup for use classification'!$B$1,C3744)),ISNUMBER(SEARCH('[1]Lookup for use classification'!$C$1,C3744)),ISNUMBER(SEARCH('[1]Lookup for use classification'!$D$1,C3744)),ISNUMBER(SEARCH('[1]Lookup for use classification'!$E$1,C3744))),'[1]Lookup for use classification'!$A$1,IF(ISNUMBER(SEARCH('[1]Lookup for use classification'!$B$2,C3744)),'[1]Lookup for use classification'!$A$2,IF(ISNUMBER(SEARCH('[1]Lookup for use classification'!$B$3,C3744)),'[1]Lookup for use classification'!$A$3,IF(OR(ISNUMBER(SEARCH('[1]Lookup for use classification'!$B$4,C3744)),ISNUMBER(SEARCH('[1]Lookup for use classification'!$C$4,C3744)),ISNUMBER(SEARCH('[1]Lookup for use classification'!$D$4,C3744)),ISNUMBER(SEARCH('[1]Lookup for use classification'!$E$4,C3744))),'[1]Lookup for use classification'!$A$4,IF(OR(ISNUMBER(SEARCH('[1]Lookup for use classification'!$B$5,C3744)),ISNUMBER(SEARCH('[1]Lookup for use classification'!$C$5,C3744)),ISNUMBER(SEARCH('[1]Lookup for use classification'!$D$5,C3744))),'[1]Lookup for use classification'!$A$5,IF(OR(ISNUMBER(SEARCH('[1]Lookup for use classification'!$B$7,C3744)),ISNUMBER(SEARCH('[1]Lookup for use classification'!$C$7,C3744)),ISNUMBER(SEARCH('[1]Lookup for use classification'!$D$7,C3744))),'[1]Lookup for use classification'!$A$7,IF(OR(ISNUMBER(SEARCH('[1]Lookup for use classification'!$B$9,C3744)),ISNUMBER(SEARCH('[1]Lookup for use classification'!$C$9,C3744)),ISNUMBER(SEARCH('[1]Lookup for use classification'!$D$9,C3744)),ISNUMBER(SEARCH('[1]Lookup for use classification'!$E$9,C3744)),ISNUMBER(SEARCH('[1]Lookup for use classification'!$F$9,C3744)),ISNUMBER(SEARCH('[1]Lookup for use classification'!$G$9,C3744)),ISNUMBER(SEARCH('[1]Lookup for use classification'!$H$9,C3744)),ISNUMBER(SEARCH('[1]Lookup for use classification'!$I$9,C3744)),ISNUMBER(SEARCH('[1]Lookup for use classification'!$J$9,C3744)),ISNUMBER(SEARCH('[1]Lookup for use classification'!$K$9,C3744))),'[1]Lookup for use classification'!$A$9,IF(OR(ISNUMBER(SEARCH('[1]Lookup for use classification'!$B$10,C3744)),ISNUMBER(SEARCH('[1]Lookup for use classification'!$C$10,C3744)),ISNUMBER(SEARCH('[1]Lookup for use classification'!$D$10,C3744)),ISNUMBER(SEARCH('[1]Lookup for use classification'!$E$10,C3744)),ISNUMBER(SEARCH('[1]Lookup for use classification'!$F$10,C3744)),ISNUMBER(SEARCH('[1]Lookup for use classification'!$G$10,C3744))),'[1]Lookup for use classification'!$A$10,IF(OR(ISNUMBER(SEARCH('[1]Lookup for use classification'!$B$11,C3744)),ISNUMBER(SEARCH('[1]Lookup for use classification'!$C$11,C3744))),'[1]Lookup for use classification'!$A$11,IF(OR(ISNUMBER(SEARCH('[1]Lookup for use classification'!$B$12,C3744)),ISNUMBER(SEARCH('[1]Lookup for use classification'!$C$12,C3744))),'[1]Lookup for use classification'!$A$12,IF(OR(ISNUMBER(SEARCH('[1]Lookup for use classification'!$B$13,C3744)),ISNUMBER(SEARCH('[1]Lookup for use classification'!$C$13,C3744)),ISNUMBER(SEARCH('[1]Lookup for use classification'!$D$13,C3744)),,ISNUMBER(SEARCH('[1]Lookup for use classification'!$C$13,C3744)),ISNUMBER(SEARCH('[1]Lookup for use classification'!$E$13,C3744))),'[1]Lookup for use classification'!$A$13,IF(OR(ISNUMBER(SEARCH('[1]Lookup for use classification'!$B$14,C3744)),ISNUMBER(SEARCH('[1]Lookup for use classification'!$C$14,C3744))),'[1]Lookup for use classification'!$A$14,"Other"))))))))))))</f>
        <v>Public Safety</v>
      </c>
      <c r="E3744" s="240"/>
      <c r="F3744" s="176"/>
      <c r="G3744" s="176"/>
    </row>
    <row r="3745" spans="1:18" hidden="1">
      <c r="A3745" s="187" t="s">
        <v>472</v>
      </c>
      <c r="B3745" s="167" t="s">
        <v>4456</v>
      </c>
      <c r="C3745" s="239" t="s">
        <v>340</v>
      </c>
      <c r="D3745" s="6" t="str">
        <f>IF(OR(ISNUMBER(SEARCH('[1]Lookup for use classification'!$B$1,C3745)),ISNUMBER(SEARCH('[1]Lookup for use classification'!$C$1,C3745)),ISNUMBER(SEARCH('[1]Lookup for use classification'!$D$1,C3745)),ISNUMBER(SEARCH('[1]Lookup for use classification'!$E$1,C3745))),'[1]Lookup for use classification'!$A$1,IF(ISNUMBER(SEARCH('[1]Lookup for use classification'!$B$2,C3745)),'[1]Lookup for use classification'!$A$2,IF(ISNUMBER(SEARCH('[1]Lookup for use classification'!$B$3,C3745)),'[1]Lookup for use classification'!$A$3,IF(OR(ISNUMBER(SEARCH('[1]Lookup for use classification'!$B$4,C3745)),ISNUMBER(SEARCH('[1]Lookup for use classification'!$C$4,C3745)),ISNUMBER(SEARCH('[1]Lookup for use classification'!$D$4,C3745)),ISNUMBER(SEARCH('[1]Lookup for use classification'!$E$4,C3745))),'[1]Lookup for use classification'!$A$4,IF(OR(ISNUMBER(SEARCH('[1]Lookup for use classification'!$B$5,C3745)),ISNUMBER(SEARCH('[1]Lookup for use classification'!$C$5,C3745)),ISNUMBER(SEARCH('[1]Lookup for use classification'!$D$5,C3745))),'[1]Lookup for use classification'!$A$5,IF(OR(ISNUMBER(SEARCH('[1]Lookup for use classification'!$B$7,C3745)),ISNUMBER(SEARCH('[1]Lookup for use classification'!$C$7,C3745)),ISNUMBER(SEARCH('[1]Lookup for use classification'!$D$7,C3745))),'[1]Lookup for use classification'!$A$7,IF(OR(ISNUMBER(SEARCH('[1]Lookup for use classification'!$B$9,C3745)),ISNUMBER(SEARCH('[1]Lookup for use classification'!$C$9,C3745)),ISNUMBER(SEARCH('[1]Lookup for use classification'!$D$9,C3745)),ISNUMBER(SEARCH('[1]Lookup for use classification'!$E$9,C3745)),ISNUMBER(SEARCH('[1]Lookup for use classification'!$F$9,C3745)),ISNUMBER(SEARCH('[1]Lookup for use classification'!$G$9,C3745)),ISNUMBER(SEARCH('[1]Lookup for use classification'!$H$9,C3745)),ISNUMBER(SEARCH('[1]Lookup for use classification'!$I$9,C3745)),ISNUMBER(SEARCH('[1]Lookup for use classification'!$J$9,C3745)),ISNUMBER(SEARCH('[1]Lookup for use classification'!$K$9,C3745))),'[1]Lookup for use classification'!$A$9,IF(OR(ISNUMBER(SEARCH('[1]Lookup for use classification'!$B$10,C3745)),ISNUMBER(SEARCH('[1]Lookup for use classification'!$C$10,C3745)),ISNUMBER(SEARCH('[1]Lookup for use classification'!$D$10,C3745)),ISNUMBER(SEARCH('[1]Lookup for use classification'!$E$10,C3745)),ISNUMBER(SEARCH('[1]Lookup for use classification'!$F$10,C3745)),ISNUMBER(SEARCH('[1]Lookup for use classification'!$G$10,C3745))),'[1]Lookup for use classification'!$A$10,IF(OR(ISNUMBER(SEARCH('[1]Lookup for use classification'!$B$11,C3745)),ISNUMBER(SEARCH('[1]Lookup for use classification'!$C$11,C3745))),'[1]Lookup for use classification'!$A$11,IF(OR(ISNUMBER(SEARCH('[1]Lookup for use classification'!$B$12,C3745)),ISNUMBER(SEARCH('[1]Lookup for use classification'!$C$12,C3745))),'[1]Lookup for use classification'!$A$12,IF(OR(ISNUMBER(SEARCH('[1]Lookup for use classification'!$B$13,C3745)),ISNUMBER(SEARCH('[1]Lookup for use classification'!$C$13,C3745)),ISNUMBER(SEARCH('[1]Lookup for use classification'!$D$13,C3745)),,ISNUMBER(SEARCH('[1]Lookup for use classification'!$C$13,C3745)),ISNUMBER(SEARCH('[1]Lookup for use classification'!$E$13,C3745))),'[1]Lookup for use classification'!$A$13,IF(OR(ISNUMBER(SEARCH('[1]Lookup for use classification'!$B$14,C3745)),ISNUMBER(SEARCH('[1]Lookup for use classification'!$C$14,C3745))),'[1]Lookup for use classification'!$A$14,"Other"))))))))))))</f>
        <v>Water &amp; Sewer</v>
      </c>
      <c r="E3745" s="240">
        <v>2160</v>
      </c>
      <c r="F3745" s="176" t="s">
        <v>6</v>
      </c>
      <c r="G3745" s="176"/>
    </row>
    <row r="3746" spans="1:18" hidden="1">
      <c r="A3746" s="185" t="s">
        <v>477</v>
      </c>
      <c r="B3746" s="8" t="s">
        <v>6055</v>
      </c>
      <c r="C3746" s="223"/>
      <c r="D3746" s="162" t="s">
        <v>3335</v>
      </c>
      <c r="E3746" s="224">
        <v>4678</v>
      </c>
      <c r="F3746" s="163"/>
      <c r="G3746" s="163"/>
      <c r="H3746" s="164"/>
      <c r="I3746" s="164"/>
      <c r="K3746" s="163"/>
    </row>
    <row r="3747" spans="1:18" hidden="1">
      <c r="A3747" s="188" t="s">
        <v>477</v>
      </c>
      <c r="B3747" s="8" t="str">
        <f>IF(ISNA(VLOOKUP(CONCATENATE(A3747,C3747),EUS!$B$2:$B$1939,1,FALSE)),"","End Use Study")</f>
        <v>End Use Study</v>
      </c>
      <c r="C3747" s="223" t="s">
        <v>478</v>
      </c>
      <c r="D3747" s="162" t="s">
        <v>377</v>
      </c>
      <c r="E3747" s="224">
        <v>1600</v>
      </c>
      <c r="F3747" s="163"/>
      <c r="G3747" s="163"/>
      <c r="H3747" s="164">
        <v>34000</v>
      </c>
      <c r="I3747" s="164"/>
      <c r="J3747" s="189">
        <v>148000</v>
      </c>
    </row>
    <row r="3748" spans="1:18" hidden="1">
      <c r="A3748" s="188" t="s">
        <v>2873</v>
      </c>
      <c r="B3748" s="8" t="str">
        <f>IF(ISNA(VLOOKUP(CONCATENATE(A3748,C3748),ARIS!$A$1:$A$959,1,FALSE)),"","ARIS")</f>
        <v>ARIS</v>
      </c>
      <c r="C3748" s="223" t="s">
        <v>2874</v>
      </c>
      <c r="D3748" s="8" t="str">
        <f>IF(OR(ISNUMBER(SEARCH('[1]Lookup for use classification'!$B$1,C3748)),ISNUMBER(SEARCH('[1]Lookup for use classification'!$C$1,C3748)),ISNUMBER(SEARCH('[1]Lookup for use classification'!$D$1,C3748)),ISNUMBER(SEARCH('[1]Lookup for use classification'!$E$1,C3748))),'[1]Lookup for use classification'!$A$1,IF(ISNUMBER(SEARCH('[1]Lookup for use classification'!$B$2,C3748)),'[1]Lookup for use classification'!$A$2,IF(ISNUMBER(SEARCH('[1]Lookup for use classification'!$B$3,C3748)),'[1]Lookup for use classification'!$A$3,IF(OR(ISNUMBER(SEARCH('[1]Lookup for use classification'!$B$4,C3748)),ISNUMBER(SEARCH('[1]Lookup for use classification'!$C$4,C3748)),ISNUMBER(SEARCH('[1]Lookup for use classification'!$D$4,C3748)),ISNUMBER(SEARCH('[1]Lookup for use classification'!$E$4,C3748))),'[1]Lookup for use classification'!$A$4,IF(OR(ISNUMBER(SEARCH('[1]Lookup for use classification'!$B$5,C3748)),ISNUMBER(SEARCH('[1]Lookup for use classification'!$C$5,C3748)),ISNUMBER(SEARCH('[1]Lookup for use classification'!$D$5,C3748))),'[1]Lookup for use classification'!$A$5,IF(OR(ISNUMBER(SEARCH('[1]Lookup for use classification'!$B$7,C3748)),ISNUMBER(SEARCH('[1]Lookup for use classification'!$C$7,C3748)),ISNUMBER(SEARCH('[1]Lookup for use classification'!$D$7,C3748))),'[1]Lookup for use classification'!$A$7,IF(OR(ISNUMBER(SEARCH('[1]Lookup for use classification'!$B$9,C3748)),ISNUMBER(SEARCH('[1]Lookup for use classification'!$C$9,C3748)),ISNUMBER(SEARCH('[1]Lookup for use classification'!$D$9,C3748)),ISNUMBER(SEARCH('[1]Lookup for use classification'!$E$9,C3748)),ISNUMBER(SEARCH('[1]Lookup for use classification'!$F$9,C3748)),ISNUMBER(SEARCH('[1]Lookup for use classification'!$G$9,C3748)),ISNUMBER(SEARCH('[1]Lookup for use classification'!$H$9,C3748)),ISNUMBER(SEARCH('[1]Lookup for use classification'!$I$9,C3748)),ISNUMBER(SEARCH('[1]Lookup for use classification'!$J$9,C3748)),ISNUMBER(SEARCH('[1]Lookup for use classification'!$K$9,C3748))),'[1]Lookup for use classification'!$A$9,IF(OR(ISNUMBER(SEARCH('[1]Lookup for use classification'!$B$10,C3748)),ISNUMBER(SEARCH('[1]Lookup for use classification'!$C$10,C3748)),ISNUMBER(SEARCH('[1]Lookup for use classification'!$D$10,C3748)),ISNUMBER(SEARCH('[1]Lookup for use classification'!$E$10,C3748)),ISNUMBER(SEARCH('[1]Lookup for use classification'!$F$10,C3748)),ISNUMBER(SEARCH('[1]Lookup for use classification'!$G$10,C3748))),'[1]Lookup for use classification'!$A$10,IF(OR(ISNUMBER(SEARCH('[1]Lookup for use classification'!$B$11,C3748)),ISNUMBER(SEARCH('[1]Lookup for use classification'!$C$11,C3748))),'[1]Lookup for use classification'!$A$11,IF(OR(ISNUMBER(SEARCH('[1]Lookup for use classification'!$B$12,C3748)),ISNUMBER(SEARCH('[1]Lookup for use classification'!$C$12,C3748))),'[1]Lookup for use classification'!$A$12,IF(OR(ISNUMBER(SEARCH('[1]Lookup for use classification'!$B$13,C3748)),ISNUMBER(SEARCH('[1]Lookup for use classification'!$C$13,C3748)),ISNUMBER(SEARCH('[1]Lookup for use classification'!$D$13,C3748)),,ISNUMBER(SEARCH('[1]Lookup for use classification'!$C$13,C3748)),ISNUMBER(SEARCH('[1]Lookup for use classification'!$E$13,C3748))),'[1]Lookup for use classification'!$A$13,IF(OR(ISNUMBER(SEARCH('[1]Lookup for use classification'!$B$14,C3748)),ISNUMBER(SEARCH('[1]Lookup for use classification'!$C$14,C3748))),'[1]Lookup for use classification'!$A$14,"Other"))))))))))))</f>
        <v>Other</v>
      </c>
      <c r="E3748" s="224">
        <v>2200</v>
      </c>
      <c r="F3748" s="163"/>
      <c r="G3748" s="163"/>
      <c r="H3748" s="164">
        <v>950.01459854014604</v>
      </c>
      <c r="I3748" s="164"/>
    </row>
    <row r="3749" spans="1:18" hidden="1">
      <c r="A3749" s="188" t="s">
        <v>2522</v>
      </c>
      <c r="B3749" s="8" t="str">
        <f>IF(ISNA(VLOOKUP(CONCATENATE(A3749,C3749),EUS!$B$2:$B$1939,1,FALSE)),"","End Use Study")</f>
        <v>End Use Study</v>
      </c>
      <c r="C3749" s="223" t="s">
        <v>3641</v>
      </c>
      <c r="D3749" s="162" t="s">
        <v>3615</v>
      </c>
      <c r="E3749" s="224">
        <v>320</v>
      </c>
      <c r="F3749" s="163"/>
      <c r="G3749" s="163"/>
      <c r="H3749" s="164"/>
      <c r="I3749" s="164"/>
      <c r="J3749" s="189"/>
    </row>
    <row r="3750" spans="1:18" hidden="1">
      <c r="A3750" s="188" t="s">
        <v>2522</v>
      </c>
      <c r="B3750" s="8" t="str">
        <f>IF(ISNA(VLOOKUP(CONCATENATE(A3750,C3750),EUS!$B$2:$B$1939,1,FALSE)),"","End Use Study")</f>
        <v>End Use Study</v>
      </c>
      <c r="C3750" s="223" t="s">
        <v>3642</v>
      </c>
      <c r="D3750" s="162" t="s">
        <v>3615</v>
      </c>
      <c r="E3750" s="224">
        <v>768</v>
      </c>
      <c r="F3750" s="163"/>
      <c r="G3750" s="163"/>
      <c r="H3750" s="164"/>
      <c r="I3750" s="164"/>
      <c r="J3750" s="189"/>
    </row>
    <row r="3751" spans="1:18" hidden="1">
      <c r="A3751" s="188" t="s">
        <v>2522</v>
      </c>
      <c r="B3751" s="8" t="str">
        <f>IF(ISNA(VLOOKUP(CONCATENATE(A3751,C3751),EUS!$B$2:$B$1939,1,FALSE)),"","End Use Study")</f>
        <v>End Use Study</v>
      </c>
      <c r="C3751" s="223" t="s">
        <v>3643</v>
      </c>
      <c r="D3751" s="162" t="s">
        <v>3615</v>
      </c>
      <c r="E3751" s="224">
        <v>1440</v>
      </c>
      <c r="F3751" s="163"/>
      <c r="G3751" s="163"/>
      <c r="H3751" s="164"/>
      <c r="I3751" s="164"/>
      <c r="J3751" s="189"/>
    </row>
    <row r="3752" spans="1:18" hidden="1">
      <c r="A3752" s="188" t="s">
        <v>2522</v>
      </c>
      <c r="B3752" s="8" t="str">
        <f>IF(ISNA(VLOOKUP(CONCATENATE(A3752,C3752),EUS!$B$2:$B$1939,1,FALSE)),"","End Use Study")</f>
        <v>End Use Study</v>
      </c>
      <c r="C3752" s="223" t="s">
        <v>3644</v>
      </c>
      <c r="D3752" s="162" t="s">
        <v>3615</v>
      </c>
      <c r="E3752" s="224">
        <v>1800</v>
      </c>
      <c r="F3752" s="163"/>
      <c r="G3752" s="163"/>
      <c r="H3752" s="164"/>
      <c r="I3752" s="164"/>
      <c r="J3752" s="189"/>
    </row>
    <row r="3753" spans="1:18" hidden="1">
      <c r="A3753" s="188" t="s">
        <v>2522</v>
      </c>
      <c r="B3753" s="8" t="str">
        <f>IF(ISNA(VLOOKUP(CONCATENATE(A3753,C3753),EUS!$B$2:$B$1939,1,FALSE)),"","End Use Study")</f>
        <v>End Use Study</v>
      </c>
      <c r="C3753" s="223" t="s">
        <v>3639</v>
      </c>
      <c r="D3753" s="162" t="s">
        <v>3615</v>
      </c>
      <c r="E3753" s="224">
        <v>2400</v>
      </c>
      <c r="F3753" s="163"/>
      <c r="G3753" s="163"/>
      <c r="H3753" s="164">
        <v>1500</v>
      </c>
      <c r="I3753" s="164"/>
      <c r="J3753" s="189"/>
    </row>
    <row r="3754" spans="1:18" hidden="1">
      <c r="A3754" s="188" t="s">
        <v>2522</v>
      </c>
      <c r="B3754" s="8" t="str">
        <f>IF(ISNA(VLOOKUP(CONCATENATE(A3754,C3754),EUS!$B$2:$B$1939,1,FALSE)),"","End Use Study")</f>
        <v>End Use Study</v>
      </c>
      <c r="C3754" s="223" t="s">
        <v>3645</v>
      </c>
      <c r="D3754" s="162" t="s">
        <v>3615</v>
      </c>
      <c r="E3754" s="224">
        <v>2500</v>
      </c>
      <c r="F3754" s="163"/>
      <c r="G3754" s="163"/>
      <c r="H3754" s="164"/>
      <c r="I3754" s="164"/>
      <c r="J3754" s="189"/>
    </row>
    <row r="3755" spans="1:18" hidden="1">
      <c r="A3755" s="188" t="s">
        <v>2522</v>
      </c>
      <c r="B3755" s="8" t="str">
        <f>IF(ISNA(VLOOKUP(CONCATENATE(A3755,C3755),EUS!$B$2:$B$1939,1,FALSE)),"","End Use Study")</f>
        <v>End Use Study</v>
      </c>
      <c r="C3755" s="223" t="s">
        <v>3640</v>
      </c>
      <c r="D3755" s="162" t="s">
        <v>3615</v>
      </c>
      <c r="E3755" s="224">
        <v>4800</v>
      </c>
      <c r="F3755" s="163"/>
      <c r="G3755" s="163"/>
      <c r="H3755" s="164">
        <v>1000</v>
      </c>
      <c r="I3755" s="164"/>
      <c r="J3755" s="189"/>
      <c r="L3755" s="165">
        <v>1500</v>
      </c>
    </row>
    <row r="3756" spans="1:18" hidden="1">
      <c r="A3756" s="188" t="s">
        <v>2522</v>
      </c>
      <c r="B3756" s="8" t="str">
        <f>IF(ISNA(VLOOKUP(CONCATENATE(A3756,C3756),EUS!$B$2:$B$1939,1,FALSE)),"","End Use Study")</f>
        <v>End Use Study</v>
      </c>
      <c r="C3756" s="221" t="s">
        <v>3646</v>
      </c>
      <c r="D3756" s="162" t="s">
        <v>3615</v>
      </c>
      <c r="E3756" s="222">
        <v>4800</v>
      </c>
      <c r="F3756" s="163"/>
      <c r="G3756" s="163"/>
      <c r="H3756" s="164"/>
      <c r="I3756" s="164"/>
      <c r="J3756" s="189"/>
    </row>
    <row r="3757" spans="1:18" hidden="1">
      <c r="A3757" s="193" t="s">
        <v>2522</v>
      </c>
      <c r="B3757" s="8" t="str">
        <f>IF(ISNA(VLOOKUP(CONCATENATE(A3757,C3757),EUS!$B$2:$B$1939,1,FALSE)),"","End Use Study")</f>
        <v>End Use Study</v>
      </c>
      <c r="C3757" s="223" t="s">
        <v>2523</v>
      </c>
      <c r="D3757" s="162" t="s">
        <v>2424</v>
      </c>
      <c r="E3757" s="224"/>
      <c r="F3757" s="163"/>
      <c r="G3757" s="163"/>
      <c r="H3757" s="164"/>
      <c r="I3757" s="164"/>
      <c r="J3757" s="189"/>
    </row>
    <row r="3758" spans="1:18" s="193" customFormat="1" hidden="1">
      <c r="A3758" s="188" t="s">
        <v>2127</v>
      </c>
      <c r="B3758" s="8" t="str">
        <f>IF(ISNA(VLOOKUP(CONCATENATE(A3758,C3758),ARIS!$A$1:$A$959,1,FALSE)),"","ARIS")</f>
        <v>ARIS</v>
      </c>
      <c r="C3758" s="223" t="s">
        <v>3532</v>
      </c>
      <c r="D3758" s="8" t="str">
        <f>IF(OR(ISNUMBER(SEARCH('[1]Lookup for use classification'!$B$1,C3758)),ISNUMBER(SEARCH('[1]Lookup for use classification'!$C$1,C3758)),ISNUMBER(SEARCH('[1]Lookup for use classification'!$D$1,C3758))),'[1]Lookup for use classification'!$A$1,IF(ISNUMBER(SEARCH('[1]Lookup for use classification'!$B$2,C3758)),'[1]Lookup for use classification'!$A$2,IF(ISNUMBER(SEARCH('[1]Lookup for use classification'!$B$3,C3758)),'[1]Lookup for use classification'!$A$3,IF(OR(ISNUMBER(SEARCH('[1]Lookup for use classification'!$B$4,C3758)),ISNUMBER(SEARCH('[1]Lookup for use classification'!$C$4,C3758))),'[1]Lookup for use classification'!$A$4,IF(OR(ISNUMBER(SEARCH('[1]Lookup for use classification'!$B$5,C3758)),ISNUMBER(SEARCH('[1]Lookup for use classification'!$C$5,C3758)),ISNUMBER(SEARCH('[1]Lookup for use classification'!$D$5,C3758))),'[1]Lookup for use classification'!$A$5,IF(OR(ISNUMBER(SEARCH('[1]Lookup for use classification'!$B$7,C3758)),ISNUMBER(SEARCH('[1]Lookup for use classification'!$C$7,C3758)),ISNUMBER(SEARCH('[1]Lookup for use classification'!$D$7,C3758))),'[1]Lookup for use classification'!$A$7,IF(OR(ISNUMBER(SEARCH('[1]Lookup for use classification'!$B$9,C3758)),ISNUMBER(SEARCH('[1]Lookup for use classification'!$C$9,C3758)),ISNUMBER(SEARCH('[1]Lookup for use classification'!$D$9,C3758)),ISNUMBER(SEARCH('[1]Lookup for use classification'!$E$9,C3758)),ISNUMBER(SEARCH('[1]Lookup for use classification'!$F$9,C3758)),ISNUMBER(SEARCH('[1]Lookup for use classification'!$G$9,C3758))),'[1]Lookup for use classification'!$A$9,IF(OR(ISNUMBER(SEARCH('[1]Lookup for use classification'!$B$10,C3758)),ISNUMBER(SEARCH('[1]Lookup for use classification'!$C$10,C3758)),ISNUMBER(SEARCH('[1]Lookup for use classification'!$D$10,C3758)),ISNUMBER(SEARCH('[1]Lookup for use classification'!$E$10,C3758)),ISNUMBER(SEARCH('[1]Lookup for use classification'!$F$10,C3758))),'[1]Lookup for use classification'!$A$10,IF(OR(ISNUMBER(SEARCH('[1]Lookup for use classification'!$B$11,C3758)),ISNUMBER(SEARCH('[1]Lookup for use classification'!$C$11,C3758))),'[1]Lookup for use classification'!$A$11,IF(OR(ISNUMBER(SEARCH('[1]Lookup for use classification'!$B$12,C3758)),ISNUMBER(SEARCH('[1]Lookup for use classification'!$C$12,C3758))),'[1]Lookup for use classification'!$A$12,"Nope"))))))))))</f>
        <v>Education - K - 12</v>
      </c>
      <c r="E3758" s="224">
        <v>1680</v>
      </c>
      <c r="F3758" s="163"/>
      <c r="G3758" s="163"/>
      <c r="H3758" s="164"/>
      <c r="I3758" s="164"/>
      <c r="J3758" s="165">
        <v>10371.093338999999</v>
      </c>
      <c r="K3758" s="165"/>
      <c r="L3758" s="165"/>
      <c r="M3758" s="165"/>
      <c r="N3758" s="165"/>
      <c r="O3758" s="165"/>
      <c r="P3758" s="165"/>
      <c r="Q3758" s="165"/>
      <c r="R3758" s="165"/>
    </row>
    <row r="3759" spans="1:18" s="193" customFormat="1" hidden="1">
      <c r="A3759" s="188" t="s">
        <v>2127</v>
      </c>
      <c r="B3759" s="8" t="str">
        <f>IF(ISNA(VLOOKUP(CONCATENATE(A3759,C3759),ARIS!$A$1:$A$959,1,FALSE)),"","ARIS")</f>
        <v>ARIS</v>
      </c>
      <c r="C3759" s="223" t="s">
        <v>3534</v>
      </c>
      <c r="D3759" s="162" t="s">
        <v>3335</v>
      </c>
      <c r="E3759" s="224">
        <v>5184</v>
      </c>
      <c r="F3759" s="163"/>
      <c r="G3759" s="163"/>
      <c r="H3759" s="164"/>
      <c r="I3759" s="164"/>
      <c r="J3759" s="165">
        <v>45422.408798000004</v>
      </c>
      <c r="K3759" s="165"/>
      <c r="L3759" s="165"/>
      <c r="M3759" s="165"/>
      <c r="N3759" s="165"/>
      <c r="O3759" s="165"/>
      <c r="P3759" s="165"/>
      <c r="Q3759" s="165"/>
      <c r="R3759" s="165"/>
    </row>
    <row r="3760" spans="1:18" s="193" customFormat="1" hidden="1">
      <c r="A3760" s="138" t="s">
        <v>2126</v>
      </c>
      <c r="B3760" s="8" t="str">
        <f>IF(ISNA(VLOOKUP(CONCATENATE(A3760,C3760),EUS!$B$2:$B$1939,1,FALSE)),"","End Use Study")</f>
        <v>End Use Study</v>
      </c>
      <c r="C3760" s="14" t="s">
        <v>58</v>
      </c>
      <c r="D3760" s="162" t="s">
        <v>3335</v>
      </c>
      <c r="E3760" s="15">
        <v>32334</v>
      </c>
      <c r="F3760" s="9"/>
      <c r="G3760" s="9"/>
      <c r="H3760" s="164"/>
      <c r="I3760" s="164"/>
      <c r="J3760" s="7">
        <v>322026</v>
      </c>
      <c r="K3760" s="165"/>
      <c r="L3760" s="6"/>
      <c r="M3760" s="165"/>
      <c r="N3760" s="165"/>
      <c r="O3760" s="165"/>
      <c r="P3760" s="165"/>
      <c r="Q3760" s="165"/>
      <c r="R3760" s="165"/>
    </row>
    <row r="3761" spans="1:18" s="193" customFormat="1" hidden="1">
      <c r="A3761" s="188" t="s">
        <v>2127</v>
      </c>
      <c r="B3761" s="8" t="str">
        <f>IF(ISNA(VLOOKUP(CONCATENATE(A3761,C3761),ARIS!$A$1:$A$959,1,FALSE)),"","ARIS")</f>
        <v>ARIS</v>
      </c>
      <c r="C3761" s="223" t="s">
        <v>3533</v>
      </c>
      <c r="D3761" s="162" t="s">
        <v>3335</v>
      </c>
      <c r="E3761" s="224">
        <v>67520</v>
      </c>
      <c r="F3761" s="163"/>
      <c r="G3761" s="163"/>
      <c r="H3761" s="164"/>
      <c r="I3761" s="164"/>
      <c r="J3761" s="165">
        <v>724566.52104000002</v>
      </c>
      <c r="K3761" s="165"/>
      <c r="L3761" s="165"/>
      <c r="M3761" s="165"/>
      <c r="N3761" s="165"/>
      <c r="O3761" s="165"/>
      <c r="P3761" s="165"/>
      <c r="Q3761" s="165"/>
      <c r="R3761" s="165"/>
    </row>
    <row r="3762" spans="1:18" s="193" customFormat="1" hidden="1">
      <c r="A3762" s="138" t="s">
        <v>2126</v>
      </c>
      <c r="B3762" s="8" t="str">
        <f>IF(ISNA(VLOOKUP(CONCATENATE(A3762,C3762),EUS!$B$2:$B$1939,1,FALSE)),"","End Use Study")</f>
        <v>End Use Study</v>
      </c>
      <c r="C3762" s="14" t="s">
        <v>28</v>
      </c>
      <c r="D3762" s="162" t="s">
        <v>3232</v>
      </c>
      <c r="E3762" s="15">
        <v>7476</v>
      </c>
      <c r="F3762" s="9"/>
      <c r="G3762" s="9"/>
      <c r="H3762" s="164"/>
      <c r="I3762" s="164"/>
      <c r="J3762" s="7">
        <v>37517</v>
      </c>
      <c r="K3762" s="165"/>
      <c r="L3762" s="6"/>
      <c r="M3762" s="165"/>
      <c r="N3762" s="165"/>
      <c r="O3762" s="165"/>
      <c r="P3762" s="165"/>
      <c r="Q3762" s="165"/>
      <c r="R3762" s="165"/>
    </row>
    <row r="3763" spans="1:18" s="193" customFormat="1" hidden="1">
      <c r="A3763" s="134" t="s">
        <v>2126</v>
      </c>
      <c r="B3763" s="8" t="str">
        <f>IF(ISNA(VLOOKUP(CONCATENATE(A3763,C3763),EUS!$B$2:$B$1939,1,FALSE)),"","End Use Study")</f>
        <v>End Use Study</v>
      </c>
      <c r="C3763" s="14" t="s">
        <v>3290</v>
      </c>
      <c r="D3763" s="162" t="s">
        <v>3232</v>
      </c>
      <c r="E3763" s="15"/>
      <c r="F3763" s="9"/>
      <c r="G3763" s="9"/>
      <c r="H3763" s="164"/>
      <c r="I3763" s="164"/>
      <c r="J3763" s="7">
        <v>86400</v>
      </c>
      <c r="K3763" s="165"/>
      <c r="L3763" s="6"/>
      <c r="M3763" s="165"/>
      <c r="N3763" s="165"/>
      <c r="O3763" s="165"/>
      <c r="P3763" s="165"/>
      <c r="Q3763" s="165"/>
      <c r="R3763" s="165"/>
    </row>
    <row r="3764" spans="1:18" s="193" customFormat="1" hidden="1">
      <c r="A3764" s="134" t="s">
        <v>2126</v>
      </c>
      <c r="B3764" s="8" t="str">
        <f>IF(ISNA(VLOOKUP(CONCATENATE(A3764,C3764),EUS!$B$2:$B$1939,1,FALSE)),"","End Use Study")</f>
        <v>End Use Study</v>
      </c>
      <c r="C3764" s="14" t="s">
        <v>3149</v>
      </c>
      <c r="D3764" s="8" t="str">
        <f>IF(OR(ISNUMBER(SEARCH('[1]Lookup for use classification'!$B$1,C3764)),ISNUMBER(SEARCH('[1]Lookup for use classification'!$C$1,C3764)),ISNUMBER(SEARCH('[1]Lookup for use classification'!$D$1,C3764))),'[1]Lookup for use classification'!$A$1,IF(ISNUMBER(SEARCH('[1]Lookup for use classification'!$B$2,C3764)),'[1]Lookup for use classification'!$A$2,IF(ISNUMBER(SEARCH('[1]Lookup for use classification'!$B$3,C3764)),'[1]Lookup for use classification'!$A$3,IF(OR(ISNUMBER(SEARCH('[1]Lookup for use classification'!$B$4,C3764)),ISNUMBER(SEARCH('[1]Lookup for use classification'!$C$4,C3764))),'[1]Lookup for use classification'!$A$4,IF(OR(ISNUMBER(SEARCH('[1]Lookup for use classification'!$B$5,C3764)),ISNUMBER(SEARCH('[1]Lookup for use classification'!$C$5,C3764)),ISNUMBER(SEARCH('[1]Lookup for use classification'!$D$5,C3764))),'[1]Lookup for use classification'!$A$5,IF(OR(ISNUMBER(SEARCH('[1]Lookup for use classification'!$B$7,C3764)),ISNUMBER(SEARCH('[1]Lookup for use classification'!$C$7,C3764)),ISNUMBER(SEARCH('[1]Lookup for use classification'!$D$7,C3764))),'[1]Lookup for use classification'!$A$7,IF(OR(ISNUMBER(SEARCH('[1]Lookup for use classification'!$B$9,C3764)),ISNUMBER(SEARCH('[1]Lookup for use classification'!$C$9,C3764)),ISNUMBER(SEARCH('[1]Lookup for use classification'!$D$9,C3764)),ISNUMBER(SEARCH('[1]Lookup for use classification'!$E$9,C3764)),ISNUMBER(SEARCH('[1]Lookup for use classification'!$F$9,C3764)),ISNUMBER(SEARCH('[1]Lookup for use classification'!$G$9,C3764))),'[1]Lookup for use classification'!$A$9,IF(OR(ISNUMBER(SEARCH('[1]Lookup for use classification'!$B$10,C3764)),ISNUMBER(SEARCH('[1]Lookup for use classification'!$C$10,C3764)),ISNUMBER(SEARCH('[1]Lookup for use classification'!$D$10,C3764)),ISNUMBER(SEARCH('[1]Lookup for use classification'!$E$10,C3764)),ISNUMBER(SEARCH('[1]Lookup for use classification'!$F$10,C3764))),'[1]Lookup for use classification'!$A$10,IF(OR(ISNUMBER(SEARCH('[1]Lookup for use classification'!$B$11,C3764)),ISNUMBER(SEARCH('[1]Lookup for use classification'!$C$11,C3764))),'[1]Lookup for use classification'!$A$11,IF(OR(ISNUMBER(SEARCH('[1]Lookup for use classification'!$B$12,C3764)),ISNUMBER(SEARCH('[1]Lookup for use classification'!$C$12,C3764))),'[1]Lookup for use classification'!$A$12,"Nope"))))))))))</f>
        <v>Office</v>
      </c>
      <c r="E3764" s="15"/>
      <c r="F3764" s="9"/>
      <c r="G3764" s="9"/>
      <c r="H3764" s="164"/>
      <c r="I3764" s="164"/>
      <c r="J3764" s="7"/>
      <c r="K3764" s="165"/>
      <c r="L3764" s="6"/>
      <c r="M3764" s="165"/>
      <c r="N3764" s="165"/>
      <c r="O3764" s="165"/>
      <c r="P3764" s="165"/>
      <c r="Q3764" s="165"/>
      <c r="R3764" s="165"/>
    </row>
    <row r="3765" spans="1:18" hidden="1">
      <c r="A3765" s="138" t="s">
        <v>2126</v>
      </c>
      <c r="B3765" s="8" t="str">
        <f>IF(ISNA(VLOOKUP(CONCATENATE(A3765,C3765),EUS!$B$2:$B$1939,1,FALSE)),"","End Use Study")</f>
        <v>End Use Study</v>
      </c>
      <c r="C3765" s="14" t="s">
        <v>2575</v>
      </c>
      <c r="D3765" s="8" t="str">
        <f>IF(OR(ISNUMBER(SEARCH('[1]Lookup for use classification'!$B$1,C3765)),ISNUMBER(SEARCH('[1]Lookup for use classification'!$C$1,C3765)),ISNUMBER(SEARCH('[1]Lookup for use classification'!$D$1,C3765)),ISNUMBER(SEARCH('[1]Lookup for use classification'!$E$1,C3765))),'[1]Lookup for use classification'!$A$1,IF(ISNUMBER(SEARCH('[1]Lookup for use classification'!$B$2,C3765)),'[1]Lookup for use classification'!$A$2,IF(ISNUMBER(SEARCH('[1]Lookup for use classification'!$B$3,C3765)),'[1]Lookup for use classification'!$A$3,IF(OR(ISNUMBER(SEARCH('[1]Lookup for use classification'!$B$4,C3765)),ISNUMBER(SEARCH('[1]Lookup for use classification'!$C$4,C3765)),ISNUMBER(SEARCH('[1]Lookup for use classification'!$D$4,C3765)),ISNUMBER(SEARCH('[1]Lookup for use classification'!$E$4,C3765))),'[1]Lookup for use classification'!$A$4,IF(OR(ISNUMBER(SEARCH('[1]Lookup for use classification'!$B$5,C3765)),ISNUMBER(SEARCH('[1]Lookup for use classification'!$C$5,C3765)),ISNUMBER(SEARCH('[1]Lookup for use classification'!$D$5,C3765))),'[1]Lookup for use classification'!$A$5,IF(OR(ISNUMBER(SEARCH('[1]Lookup for use classification'!$B$7,C3765)),ISNUMBER(SEARCH('[1]Lookup for use classification'!$C$7,C3765)),ISNUMBER(SEARCH('[1]Lookup for use classification'!$D$7,C3765))),'[1]Lookup for use classification'!$A$7,IF(OR(ISNUMBER(SEARCH('[1]Lookup for use classification'!$B$9,C3765)),ISNUMBER(SEARCH('[1]Lookup for use classification'!$C$9,C3765)),ISNUMBER(SEARCH('[1]Lookup for use classification'!$D$9,C3765)),ISNUMBER(SEARCH('[1]Lookup for use classification'!$E$9,C3765)),ISNUMBER(SEARCH('[1]Lookup for use classification'!$F$9,C3765)),ISNUMBER(SEARCH('[1]Lookup for use classification'!$G$9,C3765)),ISNUMBER(SEARCH('[1]Lookup for use classification'!$H$9,C3765)),ISNUMBER(SEARCH('[1]Lookup for use classification'!$I$9,C3765)),ISNUMBER(SEARCH('[1]Lookup for use classification'!$J$9,C3765)),ISNUMBER(SEARCH('[1]Lookup for use classification'!$K$9,C3765))),'[1]Lookup for use classification'!$A$9,IF(OR(ISNUMBER(SEARCH('[1]Lookup for use classification'!$B$10,C3765)),ISNUMBER(SEARCH('[1]Lookup for use classification'!$C$10,C3765)),ISNUMBER(SEARCH('[1]Lookup for use classification'!$D$10,C3765)),ISNUMBER(SEARCH('[1]Lookup for use classification'!$E$10,C3765)),ISNUMBER(SEARCH('[1]Lookup for use classification'!$F$10,C3765)),ISNUMBER(SEARCH('[1]Lookup for use classification'!$G$10,C3765))),'[1]Lookup for use classification'!$A$10,IF(OR(ISNUMBER(SEARCH('[1]Lookup for use classification'!$B$11,C3765)),ISNUMBER(SEARCH('[1]Lookup for use classification'!$C$11,C3765))),'[1]Lookup for use classification'!$A$11,IF(OR(ISNUMBER(SEARCH('[1]Lookup for use classification'!$B$12,C3765)),ISNUMBER(SEARCH('[1]Lookup for use classification'!$C$12,C3765))),'[1]Lookup for use classification'!$A$12,IF(OR(ISNUMBER(SEARCH('[1]Lookup for use classification'!$B$13,C3765)),ISNUMBER(SEARCH('[1]Lookup for use classification'!$C$13,C3765)),ISNUMBER(SEARCH('[1]Lookup for use classification'!$D$13,C3765)),,ISNUMBER(SEARCH('[1]Lookup for use classification'!$C$13,C3765)),ISNUMBER(SEARCH('[1]Lookup for use classification'!$E$13,C3765))),'[1]Lookup for use classification'!$A$13,IF(OR(ISNUMBER(SEARCH('[1]Lookup for use classification'!$B$14,C3765)),ISNUMBER(SEARCH('[1]Lookup for use classification'!$C$14,C3765))),'[1]Lookup for use classification'!$A$14,"Other"))))))))))))</f>
        <v>Other</v>
      </c>
      <c r="E3765" s="15">
        <v>96</v>
      </c>
      <c r="F3765" s="9"/>
      <c r="G3765" s="9"/>
      <c r="H3765" s="164"/>
      <c r="I3765" s="164"/>
      <c r="J3765" s="7"/>
      <c r="L3765" s="6"/>
    </row>
    <row r="3766" spans="1:18" hidden="1">
      <c r="A3766" s="134" t="s">
        <v>2126</v>
      </c>
      <c r="B3766" s="8" t="str">
        <f>IF(ISNA(VLOOKUP(CONCATENATE(A3766,C3766),EUS!$B$2:$B$1939,1,FALSE)),"","End Use Study")</f>
        <v>End Use Study</v>
      </c>
      <c r="C3766" s="14" t="s">
        <v>2877</v>
      </c>
      <c r="D3766" s="8" t="str">
        <f>IF(OR(ISNUMBER(SEARCH('[1]Lookup for use classification'!$B$1,C3766)),ISNUMBER(SEARCH('[1]Lookup for use classification'!$C$1,C3766)),ISNUMBER(SEARCH('[1]Lookup for use classification'!$D$1,C3766)),ISNUMBER(SEARCH('[1]Lookup for use classification'!$E$1,C3766))),'[1]Lookup for use classification'!$A$1,IF(ISNUMBER(SEARCH('[1]Lookup for use classification'!$B$2,C3766)),'[1]Lookup for use classification'!$A$2,IF(ISNUMBER(SEARCH('[1]Lookup for use classification'!$B$3,C3766)),'[1]Lookup for use classification'!$A$3,IF(OR(ISNUMBER(SEARCH('[1]Lookup for use classification'!$B$4,C3766)),ISNUMBER(SEARCH('[1]Lookup for use classification'!$C$4,C3766)),ISNUMBER(SEARCH('[1]Lookup for use classification'!$D$4,C3766)),ISNUMBER(SEARCH('[1]Lookup for use classification'!$E$4,C3766))),'[1]Lookup for use classification'!$A$4,IF(OR(ISNUMBER(SEARCH('[1]Lookup for use classification'!$B$5,C3766)),ISNUMBER(SEARCH('[1]Lookup for use classification'!$C$5,C3766)),ISNUMBER(SEARCH('[1]Lookup for use classification'!$D$5,C3766))),'[1]Lookup for use classification'!$A$5,IF(OR(ISNUMBER(SEARCH('[1]Lookup for use classification'!$B$7,C3766)),ISNUMBER(SEARCH('[1]Lookup for use classification'!$C$7,C3766)),ISNUMBER(SEARCH('[1]Lookup for use classification'!$D$7,C3766))),'[1]Lookup for use classification'!$A$7,IF(OR(ISNUMBER(SEARCH('[1]Lookup for use classification'!$B$9,C3766)),ISNUMBER(SEARCH('[1]Lookup for use classification'!$C$9,C3766)),ISNUMBER(SEARCH('[1]Lookup for use classification'!$D$9,C3766)),ISNUMBER(SEARCH('[1]Lookup for use classification'!$E$9,C3766)),ISNUMBER(SEARCH('[1]Lookup for use classification'!$F$9,C3766)),ISNUMBER(SEARCH('[1]Lookup for use classification'!$G$9,C3766)),ISNUMBER(SEARCH('[1]Lookup for use classification'!$H$9,C3766)),ISNUMBER(SEARCH('[1]Lookup for use classification'!$I$9,C3766)),ISNUMBER(SEARCH('[1]Lookup for use classification'!$J$9,C3766)),ISNUMBER(SEARCH('[1]Lookup for use classification'!$K$9,C3766))),'[1]Lookup for use classification'!$A$9,IF(OR(ISNUMBER(SEARCH('[1]Lookup for use classification'!$B$10,C3766)),ISNUMBER(SEARCH('[1]Lookup for use classification'!$C$10,C3766)),ISNUMBER(SEARCH('[1]Lookup for use classification'!$D$10,C3766)),ISNUMBER(SEARCH('[1]Lookup for use classification'!$E$10,C3766)),ISNUMBER(SEARCH('[1]Lookup for use classification'!$F$10,C3766)),ISNUMBER(SEARCH('[1]Lookup for use classification'!$G$10,C3766))),'[1]Lookup for use classification'!$A$10,IF(OR(ISNUMBER(SEARCH('[1]Lookup for use classification'!$B$11,C3766)),ISNUMBER(SEARCH('[1]Lookup for use classification'!$C$11,C3766))),'[1]Lookup for use classification'!$A$11,IF(OR(ISNUMBER(SEARCH('[1]Lookup for use classification'!$B$12,C3766)),ISNUMBER(SEARCH('[1]Lookup for use classification'!$C$12,C3766))),'[1]Lookup for use classification'!$A$12,IF(OR(ISNUMBER(SEARCH('[1]Lookup for use classification'!$B$13,C3766)),ISNUMBER(SEARCH('[1]Lookup for use classification'!$C$13,C3766)),ISNUMBER(SEARCH('[1]Lookup for use classification'!$D$13,C3766)),,ISNUMBER(SEARCH('[1]Lookup for use classification'!$C$13,C3766)),ISNUMBER(SEARCH('[1]Lookup for use classification'!$E$13,C3766))),'[1]Lookup for use classification'!$A$13,IF(OR(ISNUMBER(SEARCH('[1]Lookup for use classification'!$B$14,C3766)),ISNUMBER(SEARCH('[1]Lookup for use classification'!$C$14,C3766))),'[1]Lookup for use classification'!$A$14,"Other"))))))))))))</f>
        <v>Other</v>
      </c>
      <c r="E3766" s="15">
        <v>1800</v>
      </c>
      <c r="F3766" s="9"/>
      <c r="G3766" s="9"/>
      <c r="H3766" s="164"/>
      <c r="I3766" s="164"/>
      <c r="J3766" s="7"/>
      <c r="L3766" s="6"/>
    </row>
    <row r="3767" spans="1:18" hidden="1">
      <c r="A3767" s="193" t="s">
        <v>2127</v>
      </c>
      <c r="B3767" s="8" t="str">
        <f>IF(ISNA(VLOOKUP(CONCATENATE(A3767,C3767),ARIS!$A$1:$A$959,1,FALSE)),"","ARIS")</f>
        <v>ARIS</v>
      </c>
      <c r="C3767" s="223" t="s">
        <v>2875</v>
      </c>
      <c r="D3767" s="8" t="str">
        <f>IF(OR(ISNUMBER(SEARCH('[1]Lookup for use classification'!$B$1,C3767)),ISNUMBER(SEARCH('[1]Lookup for use classification'!$C$1,C3767)),ISNUMBER(SEARCH('[1]Lookup for use classification'!$D$1,C3767)),ISNUMBER(SEARCH('[1]Lookup for use classification'!$E$1,C3767))),'[1]Lookup for use classification'!$A$1,IF(ISNUMBER(SEARCH('[1]Lookup for use classification'!$B$2,C3767)),'[1]Lookup for use classification'!$A$2,IF(ISNUMBER(SEARCH('[1]Lookup for use classification'!$B$3,C3767)),'[1]Lookup for use classification'!$A$3,IF(OR(ISNUMBER(SEARCH('[1]Lookup for use classification'!$B$4,C3767)),ISNUMBER(SEARCH('[1]Lookup for use classification'!$C$4,C3767)),ISNUMBER(SEARCH('[1]Lookup for use classification'!$D$4,C3767)),ISNUMBER(SEARCH('[1]Lookup for use classification'!$E$4,C3767))),'[1]Lookup for use classification'!$A$4,IF(OR(ISNUMBER(SEARCH('[1]Lookup for use classification'!$B$5,C3767)),ISNUMBER(SEARCH('[1]Lookup for use classification'!$C$5,C3767)),ISNUMBER(SEARCH('[1]Lookup for use classification'!$D$5,C3767))),'[1]Lookup for use classification'!$A$5,IF(OR(ISNUMBER(SEARCH('[1]Lookup for use classification'!$B$7,C3767)),ISNUMBER(SEARCH('[1]Lookup for use classification'!$C$7,C3767)),ISNUMBER(SEARCH('[1]Lookup for use classification'!$D$7,C3767))),'[1]Lookup for use classification'!$A$7,IF(OR(ISNUMBER(SEARCH('[1]Lookup for use classification'!$B$9,C3767)),ISNUMBER(SEARCH('[1]Lookup for use classification'!$C$9,C3767)),ISNUMBER(SEARCH('[1]Lookup for use classification'!$D$9,C3767)),ISNUMBER(SEARCH('[1]Lookup for use classification'!$E$9,C3767)),ISNUMBER(SEARCH('[1]Lookup for use classification'!$F$9,C3767)),ISNUMBER(SEARCH('[1]Lookup for use classification'!$G$9,C3767)),ISNUMBER(SEARCH('[1]Lookup for use classification'!$H$9,C3767)),ISNUMBER(SEARCH('[1]Lookup for use classification'!$I$9,C3767)),ISNUMBER(SEARCH('[1]Lookup for use classification'!$J$9,C3767)),ISNUMBER(SEARCH('[1]Lookup for use classification'!$K$9,C3767))),'[1]Lookup for use classification'!$A$9,IF(OR(ISNUMBER(SEARCH('[1]Lookup for use classification'!$B$10,C3767)),ISNUMBER(SEARCH('[1]Lookup for use classification'!$C$10,C3767)),ISNUMBER(SEARCH('[1]Lookup for use classification'!$D$10,C3767)),ISNUMBER(SEARCH('[1]Lookup for use classification'!$E$10,C3767)),ISNUMBER(SEARCH('[1]Lookup for use classification'!$F$10,C3767)),ISNUMBER(SEARCH('[1]Lookup for use classification'!$G$10,C3767))),'[1]Lookup for use classification'!$A$10,IF(OR(ISNUMBER(SEARCH('[1]Lookup for use classification'!$B$11,C3767)),ISNUMBER(SEARCH('[1]Lookup for use classification'!$C$11,C3767))),'[1]Lookup for use classification'!$A$11,IF(OR(ISNUMBER(SEARCH('[1]Lookup for use classification'!$B$12,C3767)),ISNUMBER(SEARCH('[1]Lookup for use classification'!$C$12,C3767))),'[1]Lookup for use classification'!$A$12,IF(OR(ISNUMBER(SEARCH('[1]Lookup for use classification'!$B$13,C3767)),ISNUMBER(SEARCH('[1]Lookup for use classification'!$C$13,C3767)),ISNUMBER(SEARCH('[1]Lookup for use classification'!$D$13,C3767)),,ISNUMBER(SEARCH('[1]Lookup for use classification'!$C$13,C3767)),ISNUMBER(SEARCH('[1]Lookup for use classification'!$E$13,C3767))),'[1]Lookup for use classification'!$A$13,IF(OR(ISNUMBER(SEARCH('[1]Lookup for use classification'!$B$14,C3767)),ISNUMBER(SEARCH('[1]Lookup for use classification'!$C$14,C3767))),'[1]Lookup for use classification'!$A$14,"Other"))))))))))))</f>
        <v>Other</v>
      </c>
      <c r="E3767" s="163">
        <v>2000</v>
      </c>
      <c r="F3767" s="163"/>
      <c r="G3767" s="163"/>
      <c r="H3767" s="164">
        <v>963.50364963503648</v>
      </c>
      <c r="I3767" s="164"/>
      <c r="J3767" s="165">
        <v>6580.5592244999998</v>
      </c>
    </row>
    <row r="3768" spans="1:18" hidden="1">
      <c r="A3768" s="188" t="s">
        <v>2127</v>
      </c>
      <c r="B3768" s="8" t="str">
        <f>IF(ISNA(VLOOKUP(CONCATENATE(A3768,C3768),ARIS!$A$1:$A$959,1,FALSE)),"","ARIS")</f>
        <v>ARIS</v>
      </c>
      <c r="C3768" s="223" t="s">
        <v>2879</v>
      </c>
      <c r="D3768" s="8" t="str">
        <f>IF(OR(ISNUMBER(SEARCH('[1]Lookup for use classification'!$B$1,C3768)),ISNUMBER(SEARCH('[1]Lookup for use classification'!$C$1,C3768)),ISNUMBER(SEARCH('[1]Lookup for use classification'!$D$1,C3768)),ISNUMBER(SEARCH('[1]Lookup for use classification'!$E$1,C3768))),'[1]Lookup for use classification'!$A$1,IF(ISNUMBER(SEARCH('[1]Lookup for use classification'!$B$2,C3768)),'[1]Lookup for use classification'!$A$2,IF(ISNUMBER(SEARCH('[1]Lookup for use classification'!$B$3,C3768)),'[1]Lookup for use classification'!$A$3,IF(OR(ISNUMBER(SEARCH('[1]Lookup for use classification'!$B$4,C3768)),ISNUMBER(SEARCH('[1]Lookup for use classification'!$C$4,C3768)),ISNUMBER(SEARCH('[1]Lookup for use classification'!$D$4,C3768)),ISNUMBER(SEARCH('[1]Lookup for use classification'!$E$4,C3768))),'[1]Lookup for use classification'!$A$4,IF(OR(ISNUMBER(SEARCH('[1]Lookup for use classification'!$B$5,C3768)),ISNUMBER(SEARCH('[1]Lookup for use classification'!$C$5,C3768)),ISNUMBER(SEARCH('[1]Lookup for use classification'!$D$5,C3768))),'[1]Lookup for use classification'!$A$5,IF(OR(ISNUMBER(SEARCH('[1]Lookup for use classification'!$B$7,C3768)),ISNUMBER(SEARCH('[1]Lookup for use classification'!$C$7,C3768)),ISNUMBER(SEARCH('[1]Lookup for use classification'!$D$7,C3768))),'[1]Lookup for use classification'!$A$7,IF(OR(ISNUMBER(SEARCH('[1]Lookup for use classification'!$B$9,C3768)),ISNUMBER(SEARCH('[1]Lookup for use classification'!$C$9,C3768)),ISNUMBER(SEARCH('[1]Lookup for use classification'!$D$9,C3768)),ISNUMBER(SEARCH('[1]Lookup for use classification'!$E$9,C3768)),ISNUMBER(SEARCH('[1]Lookup for use classification'!$F$9,C3768)),ISNUMBER(SEARCH('[1]Lookup for use classification'!$G$9,C3768)),ISNUMBER(SEARCH('[1]Lookup for use classification'!$H$9,C3768)),ISNUMBER(SEARCH('[1]Lookup for use classification'!$I$9,C3768)),ISNUMBER(SEARCH('[1]Lookup for use classification'!$J$9,C3768)),ISNUMBER(SEARCH('[1]Lookup for use classification'!$K$9,C3768))),'[1]Lookup for use classification'!$A$9,IF(OR(ISNUMBER(SEARCH('[1]Lookup for use classification'!$B$10,C3768)),ISNUMBER(SEARCH('[1]Lookup for use classification'!$C$10,C3768)),ISNUMBER(SEARCH('[1]Lookup for use classification'!$D$10,C3768)),ISNUMBER(SEARCH('[1]Lookup for use classification'!$E$10,C3768)),ISNUMBER(SEARCH('[1]Lookup for use classification'!$F$10,C3768)),ISNUMBER(SEARCH('[1]Lookup for use classification'!$G$10,C3768))),'[1]Lookup for use classification'!$A$10,IF(OR(ISNUMBER(SEARCH('[1]Lookup for use classification'!$B$11,C3768)),ISNUMBER(SEARCH('[1]Lookup for use classification'!$C$11,C3768))),'[1]Lookup for use classification'!$A$11,IF(OR(ISNUMBER(SEARCH('[1]Lookup for use classification'!$B$12,C3768)),ISNUMBER(SEARCH('[1]Lookup for use classification'!$C$12,C3768))),'[1]Lookup for use classification'!$A$12,IF(OR(ISNUMBER(SEARCH('[1]Lookup for use classification'!$B$13,C3768)),ISNUMBER(SEARCH('[1]Lookup for use classification'!$C$13,C3768)),ISNUMBER(SEARCH('[1]Lookup for use classification'!$D$13,C3768)),,ISNUMBER(SEARCH('[1]Lookup for use classification'!$C$13,C3768)),ISNUMBER(SEARCH('[1]Lookup for use classification'!$E$13,C3768))),'[1]Lookup for use classification'!$A$13,IF(OR(ISNUMBER(SEARCH('[1]Lookup for use classification'!$B$14,C3768)),ISNUMBER(SEARCH('[1]Lookup for use classification'!$C$14,C3768))),'[1]Lookup for use classification'!$A$14,"Other"))))))))))))</f>
        <v>Other</v>
      </c>
      <c r="E3768" s="163">
        <v>4560</v>
      </c>
      <c r="F3768" s="163"/>
      <c r="G3768" s="163"/>
      <c r="H3768" s="164"/>
      <c r="I3768" s="164"/>
      <c r="J3768" s="165">
        <v>29955.119593649997</v>
      </c>
    </row>
    <row r="3769" spans="1:18" hidden="1">
      <c r="A3769" s="134" t="s">
        <v>2126</v>
      </c>
      <c r="B3769" s="8" t="str">
        <f>IF(ISNA(VLOOKUP(CONCATENATE(A3769,C3769),EUS!$B$2:$B$1939,1,FALSE)),"","End Use Study")</f>
        <v>End Use Study</v>
      </c>
      <c r="C3769" s="14" t="s">
        <v>159</v>
      </c>
      <c r="D3769" s="8" t="str">
        <f>IF(OR(ISNUMBER(SEARCH('[1]Lookup for use classification'!$B$1,C3769)),ISNUMBER(SEARCH('[1]Lookup for use classification'!$C$1,C3769)),ISNUMBER(SEARCH('[1]Lookup for use classification'!$D$1,C3769)),ISNUMBER(SEARCH('[1]Lookup for use classification'!$E$1,C3769))),'[1]Lookup for use classification'!$A$1,IF(ISNUMBER(SEARCH('[1]Lookup for use classification'!$B$2,C3769)),'[1]Lookup for use classification'!$A$2,IF(ISNUMBER(SEARCH('[1]Lookup for use classification'!$B$3,C3769)),'[1]Lookup for use classification'!$A$3,IF(OR(ISNUMBER(SEARCH('[1]Lookup for use classification'!$B$4,C3769)),ISNUMBER(SEARCH('[1]Lookup for use classification'!$C$4,C3769)),ISNUMBER(SEARCH('[1]Lookup for use classification'!$D$4,C3769)),ISNUMBER(SEARCH('[1]Lookup for use classification'!$E$4,C3769))),'[1]Lookup for use classification'!$A$4,IF(OR(ISNUMBER(SEARCH('[1]Lookup for use classification'!$B$5,C3769)),ISNUMBER(SEARCH('[1]Lookup for use classification'!$C$5,C3769)),ISNUMBER(SEARCH('[1]Lookup for use classification'!$D$5,C3769))),'[1]Lookup for use classification'!$A$5,IF(OR(ISNUMBER(SEARCH('[1]Lookup for use classification'!$B$7,C3769)),ISNUMBER(SEARCH('[1]Lookup for use classification'!$C$7,C3769)),ISNUMBER(SEARCH('[1]Lookup for use classification'!$D$7,C3769))),'[1]Lookup for use classification'!$A$7,IF(OR(ISNUMBER(SEARCH('[1]Lookup for use classification'!$B$9,C3769)),ISNUMBER(SEARCH('[1]Lookup for use classification'!$C$9,C3769)),ISNUMBER(SEARCH('[1]Lookup for use classification'!$D$9,C3769)),ISNUMBER(SEARCH('[1]Lookup for use classification'!$E$9,C3769)),ISNUMBER(SEARCH('[1]Lookup for use classification'!$F$9,C3769)),ISNUMBER(SEARCH('[1]Lookup for use classification'!$G$9,C3769)),ISNUMBER(SEARCH('[1]Lookup for use classification'!$H$9,C3769)),ISNUMBER(SEARCH('[1]Lookup for use classification'!$I$9,C3769)),ISNUMBER(SEARCH('[1]Lookup for use classification'!$J$9,C3769)),ISNUMBER(SEARCH('[1]Lookup for use classification'!$K$9,C3769))),'[1]Lookup for use classification'!$A$9,IF(OR(ISNUMBER(SEARCH('[1]Lookup for use classification'!$B$10,C3769)),ISNUMBER(SEARCH('[1]Lookup for use classification'!$C$10,C3769)),ISNUMBER(SEARCH('[1]Lookup for use classification'!$D$10,C3769)),ISNUMBER(SEARCH('[1]Lookup for use classification'!$E$10,C3769)),ISNUMBER(SEARCH('[1]Lookup for use classification'!$F$10,C3769)),ISNUMBER(SEARCH('[1]Lookup for use classification'!$G$10,C3769))),'[1]Lookup for use classification'!$A$10,IF(OR(ISNUMBER(SEARCH('[1]Lookup for use classification'!$B$11,C3769)),ISNUMBER(SEARCH('[1]Lookup for use classification'!$C$11,C3769))),'[1]Lookup for use classification'!$A$11,IF(OR(ISNUMBER(SEARCH('[1]Lookup for use classification'!$B$12,C3769)),ISNUMBER(SEARCH('[1]Lookup for use classification'!$C$12,C3769))),'[1]Lookup for use classification'!$A$12,IF(OR(ISNUMBER(SEARCH('[1]Lookup for use classification'!$B$13,C3769)),ISNUMBER(SEARCH('[1]Lookup for use classification'!$C$13,C3769)),ISNUMBER(SEARCH('[1]Lookup for use classification'!$D$13,C3769)),,ISNUMBER(SEARCH('[1]Lookup for use classification'!$C$13,C3769)),ISNUMBER(SEARCH('[1]Lookup for use classification'!$E$13,C3769))),'[1]Lookup for use classification'!$A$13,IF(OR(ISNUMBER(SEARCH('[1]Lookup for use classification'!$B$14,C3769)),ISNUMBER(SEARCH('[1]Lookup for use classification'!$C$14,C3769))),'[1]Lookup for use classification'!$A$14,"Other"))))))))))))</f>
        <v>Other</v>
      </c>
      <c r="E3769" s="9">
        <v>5072</v>
      </c>
      <c r="F3769" s="9"/>
      <c r="G3769" s="9"/>
      <c r="H3769" s="164"/>
      <c r="I3769" s="164"/>
      <c r="J3769" s="7"/>
      <c r="L3769" s="6"/>
    </row>
    <row r="3770" spans="1:18" hidden="1">
      <c r="A3770" s="188" t="s">
        <v>2127</v>
      </c>
      <c r="B3770" s="8" t="str">
        <f>IF(ISNA(VLOOKUP(CONCATENATE(A3770,C3770),ARIS!$A$1:$A$959,1,FALSE)),"","ARIS")</f>
        <v>ARIS</v>
      </c>
      <c r="C3770" s="223" t="s">
        <v>2878</v>
      </c>
      <c r="D3770" s="8" t="str">
        <f>IF(OR(ISNUMBER(SEARCH('[1]Lookup for use classification'!$B$1,C3770)),ISNUMBER(SEARCH('[1]Lookup for use classification'!$C$1,C3770)),ISNUMBER(SEARCH('[1]Lookup for use classification'!$D$1,C3770)),ISNUMBER(SEARCH('[1]Lookup for use classification'!$E$1,C3770))),'[1]Lookup for use classification'!$A$1,IF(ISNUMBER(SEARCH('[1]Lookup for use classification'!$B$2,C3770)),'[1]Lookup for use classification'!$A$2,IF(ISNUMBER(SEARCH('[1]Lookup for use classification'!$B$3,C3770)),'[1]Lookup for use classification'!$A$3,IF(OR(ISNUMBER(SEARCH('[1]Lookup for use classification'!$B$4,C3770)),ISNUMBER(SEARCH('[1]Lookup for use classification'!$C$4,C3770)),ISNUMBER(SEARCH('[1]Lookup for use classification'!$D$4,C3770)),ISNUMBER(SEARCH('[1]Lookup for use classification'!$E$4,C3770))),'[1]Lookup for use classification'!$A$4,IF(OR(ISNUMBER(SEARCH('[1]Lookup for use classification'!$B$5,C3770)),ISNUMBER(SEARCH('[1]Lookup for use classification'!$C$5,C3770)),ISNUMBER(SEARCH('[1]Lookup for use classification'!$D$5,C3770))),'[1]Lookup for use classification'!$A$5,IF(OR(ISNUMBER(SEARCH('[1]Lookup for use classification'!$B$7,C3770)),ISNUMBER(SEARCH('[1]Lookup for use classification'!$C$7,C3770)),ISNUMBER(SEARCH('[1]Lookup for use classification'!$D$7,C3770))),'[1]Lookup for use classification'!$A$7,IF(OR(ISNUMBER(SEARCH('[1]Lookup for use classification'!$B$9,C3770)),ISNUMBER(SEARCH('[1]Lookup for use classification'!$C$9,C3770)),ISNUMBER(SEARCH('[1]Lookup for use classification'!$D$9,C3770)),ISNUMBER(SEARCH('[1]Lookup for use classification'!$E$9,C3770)),ISNUMBER(SEARCH('[1]Lookup for use classification'!$F$9,C3770)),ISNUMBER(SEARCH('[1]Lookup for use classification'!$G$9,C3770)),ISNUMBER(SEARCH('[1]Lookup for use classification'!$H$9,C3770)),ISNUMBER(SEARCH('[1]Lookup for use classification'!$I$9,C3770)),ISNUMBER(SEARCH('[1]Lookup for use classification'!$J$9,C3770)),ISNUMBER(SEARCH('[1]Lookup for use classification'!$K$9,C3770))),'[1]Lookup for use classification'!$A$9,IF(OR(ISNUMBER(SEARCH('[1]Lookup for use classification'!$B$10,C3770)),ISNUMBER(SEARCH('[1]Lookup for use classification'!$C$10,C3770)),ISNUMBER(SEARCH('[1]Lookup for use classification'!$D$10,C3770)),ISNUMBER(SEARCH('[1]Lookup for use classification'!$E$10,C3770)),ISNUMBER(SEARCH('[1]Lookup for use classification'!$F$10,C3770)),ISNUMBER(SEARCH('[1]Lookup for use classification'!$G$10,C3770))),'[1]Lookup for use classification'!$A$10,IF(OR(ISNUMBER(SEARCH('[1]Lookup for use classification'!$B$11,C3770)),ISNUMBER(SEARCH('[1]Lookup for use classification'!$C$11,C3770))),'[1]Lookup for use classification'!$A$11,IF(OR(ISNUMBER(SEARCH('[1]Lookup for use classification'!$B$12,C3770)),ISNUMBER(SEARCH('[1]Lookup for use classification'!$C$12,C3770))),'[1]Lookup for use classification'!$A$12,IF(OR(ISNUMBER(SEARCH('[1]Lookup for use classification'!$B$13,C3770)),ISNUMBER(SEARCH('[1]Lookup for use classification'!$C$13,C3770)),ISNUMBER(SEARCH('[1]Lookup for use classification'!$D$13,C3770)),,ISNUMBER(SEARCH('[1]Lookup for use classification'!$C$13,C3770)),ISNUMBER(SEARCH('[1]Lookup for use classification'!$E$13,C3770))),'[1]Lookup for use classification'!$A$13,IF(OR(ISNUMBER(SEARCH('[1]Lookup for use classification'!$B$14,C3770)),ISNUMBER(SEARCH('[1]Lookup for use classification'!$C$14,C3770))),'[1]Lookup for use classification'!$A$14,"Other"))))))))))))</f>
        <v>Other</v>
      </c>
      <c r="E3770" s="163">
        <v>13850</v>
      </c>
      <c r="F3770" s="163"/>
      <c r="G3770" s="163"/>
      <c r="H3770" s="164">
        <v>10598.540145985402</v>
      </c>
      <c r="I3770" s="164"/>
      <c r="J3770" s="165">
        <v>131481.18331999998</v>
      </c>
    </row>
    <row r="3771" spans="1:18" hidden="1">
      <c r="A3771" s="134" t="s">
        <v>2126</v>
      </c>
      <c r="B3771" s="8" t="str">
        <f>IF(ISNA(VLOOKUP(CONCATENATE(A3771,C3771),EUS!$B$2:$B$1939,1,FALSE)),"","End Use Study")</f>
        <v>End Use Study</v>
      </c>
      <c r="C3771" s="14" t="s">
        <v>2799</v>
      </c>
      <c r="D3771" s="8" t="str">
        <f>IF(OR(ISNUMBER(SEARCH('[1]Lookup for use classification'!$B$1,C3771)),ISNUMBER(SEARCH('[1]Lookup for use classification'!$C$1,C3771)),ISNUMBER(SEARCH('[1]Lookup for use classification'!$D$1,C3771)),ISNUMBER(SEARCH('[1]Lookup for use classification'!$E$1,C3771))),'[1]Lookup for use classification'!$A$1,IF(ISNUMBER(SEARCH('[1]Lookup for use classification'!$B$2,C3771)),'[1]Lookup for use classification'!$A$2,IF(ISNUMBER(SEARCH('[1]Lookup for use classification'!$B$3,C3771)),'[1]Lookup for use classification'!$A$3,IF(OR(ISNUMBER(SEARCH('[1]Lookup for use classification'!$B$4,C3771)),ISNUMBER(SEARCH('[1]Lookup for use classification'!$C$4,C3771)),ISNUMBER(SEARCH('[1]Lookup for use classification'!$D$4,C3771)),ISNUMBER(SEARCH('[1]Lookup for use classification'!$E$4,C3771))),'[1]Lookup for use classification'!$A$4,IF(OR(ISNUMBER(SEARCH('[1]Lookup for use classification'!$B$5,C3771)),ISNUMBER(SEARCH('[1]Lookup for use classification'!$C$5,C3771)),ISNUMBER(SEARCH('[1]Lookup for use classification'!$D$5,C3771))),'[1]Lookup for use classification'!$A$5,IF(OR(ISNUMBER(SEARCH('[1]Lookup for use classification'!$B$7,C3771)),ISNUMBER(SEARCH('[1]Lookup for use classification'!$C$7,C3771)),ISNUMBER(SEARCH('[1]Lookup for use classification'!$D$7,C3771))),'[1]Lookup for use classification'!$A$7,IF(OR(ISNUMBER(SEARCH('[1]Lookup for use classification'!$B$9,C3771)),ISNUMBER(SEARCH('[1]Lookup for use classification'!$C$9,C3771)),ISNUMBER(SEARCH('[1]Lookup for use classification'!$D$9,C3771)),ISNUMBER(SEARCH('[1]Lookup for use classification'!$E$9,C3771)),ISNUMBER(SEARCH('[1]Lookup for use classification'!$F$9,C3771)),ISNUMBER(SEARCH('[1]Lookup for use classification'!$G$9,C3771)),ISNUMBER(SEARCH('[1]Lookup for use classification'!$H$9,C3771)),ISNUMBER(SEARCH('[1]Lookup for use classification'!$I$9,C3771)),ISNUMBER(SEARCH('[1]Lookup for use classification'!$J$9,C3771)),ISNUMBER(SEARCH('[1]Lookup for use classification'!$K$9,C3771))),'[1]Lookup for use classification'!$A$9,IF(OR(ISNUMBER(SEARCH('[1]Lookup for use classification'!$B$10,C3771)),ISNUMBER(SEARCH('[1]Lookup for use classification'!$C$10,C3771)),ISNUMBER(SEARCH('[1]Lookup for use classification'!$D$10,C3771)),ISNUMBER(SEARCH('[1]Lookup for use classification'!$E$10,C3771)),ISNUMBER(SEARCH('[1]Lookup for use classification'!$F$10,C3771)),ISNUMBER(SEARCH('[1]Lookup for use classification'!$G$10,C3771))),'[1]Lookup for use classification'!$A$10,IF(OR(ISNUMBER(SEARCH('[1]Lookup for use classification'!$B$11,C3771)),ISNUMBER(SEARCH('[1]Lookup for use classification'!$C$11,C3771))),'[1]Lookup for use classification'!$A$11,IF(OR(ISNUMBER(SEARCH('[1]Lookup for use classification'!$B$12,C3771)),ISNUMBER(SEARCH('[1]Lookup for use classification'!$C$12,C3771))),'[1]Lookup for use classification'!$A$12,IF(OR(ISNUMBER(SEARCH('[1]Lookup for use classification'!$B$13,C3771)),ISNUMBER(SEARCH('[1]Lookup for use classification'!$C$13,C3771)),ISNUMBER(SEARCH('[1]Lookup for use classification'!$D$13,C3771)),,ISNUMBER(SEARCH('[1]Lookup for use classification'!$C$13,C3771)),ISNUMBER(SEARCH('[1]Lookup for use classification'!$E$13,C3771))),'[1]Lookup for use classification'!$A$13,IF(OR(ISNUMBER(SEARCH('[1]Lookup for use classification'!$B$14,C3771)),ISNUMBER(SEARCH('[1]Lookup for use classification'!$C$14,C3771))),'[1]Lookup for use classification'!$A$14,"Other"))))))))))))</f>
        <v>Other</v>
      </c>
      <c r="E3771" s="9"/>
      <c r="F3771" s="9"/>
      <c r="G3771" s="9"/>
      <c r="H3771" s="164"/>
      <c r="I3771" s="164"/>
      <c r="J3771" s="7"/>
      <c r="L3771" s="6"/>
    </row>
    <row r="3772" spans="1:18" hidden="1">
      <c r="A3772" s="134" t="s">
        <v>2126</v>
      </c>
      <c r="B3772" s="8" t="str">
        <f>IF(ISNA(VLOOKUP(CONCATENATE(A3772,C3772),EUS!$B$2:$B$1939,1,FALSE)),"","End Use Study")</f>
        <v>End Use Study</v>
      </c>
      <c r="C3772" s="14" t="s">
        <v>2876</v>
      </c>
      <c r="D3772" s="8" t="str">
        <f>IF(OR(ISNUMBER(SEARCH('[1]Lookup for use classification'!$B$1,C3772)),ISNUMBER(SEARCH('[1]Lookup for use classification'!$C$1,C3772)),ISNUMBER(SEARCH('[1]Lookup for use classification'!$D$1,C3772)),ISNUMBER(SEARCH('[1]Lookup for use classification'!$E$1,C3772))),'[1]Lookup for use classification'!$A$1,IF(ISNUMBER(SEARCH('[1]Lookup for use classification'!$B$2,C3772)),'[1]Lookup for use classification'!$A$2,IF(ISNUMBER(SEARCH('[1]Lookup for use classification'!$B$3,C3772)),'[1]Lookup for use classification'!$A$3,IF(OR(ISNUMBER(SEARCH('[1]Lookup for use classification'!$B$4,C3772)),ISNUMBER(SEARCH('[1]Lookup for use classification'!$C$4,C3772)),ISNUMBER(SEARCH('[1]Lookup for use classification'!$D$4,C3772)),ISNUMBER(SEARCH('[1]Lookup for use classification'!$E$4,C3772))),'[1]Lookup for use classification'!$A$4,IF(OR(ISNUMBER(SEARCH('[1]Lookup for use classification'!$B$5,C3772)),ISNUMBER(SEARCH('[1]Lookup for use classification'!$C$5,C3772)),ISNUMBER(SEARCH('[1]Lookup for use classification'!$D$5,C3772))),'[1]Lookup for use classification'!$A$5,IF(OR(ISNUMBER(SEARCH('[1]Lookup for use classification'!$B$7,C3772)),ISNUMBER(SEARCH('[1]Lookup for use classification'!$C$7,C3772)),ISNUMBER(SEARCH('[1]Lookup for use classification'!$D$7,C3772))),'[1]Lookup for use classification'!$A$7,IF(OR(ISNUMBER(SEARCH('[1]Lookup for use classification'!$B$9,C3772)),ISNUMBER(SEARCH('[1]Lookup for use classification'!$C$9,C3772)),ISNUMBER(SEARCH('[1]Lookup for use classification'!$D$9,C3772)),ISNUMBER(SEARCH('[1]Lookup for use classification'!$E$9,C3772)),ISNUMBER(SEARCH('[1]Lookup for use classification'!$F$9,C3772)),ISNUMBER(SEARCH('[1]Lookup for use classification'!$G$9,C3772)),ISNUMBER(SEARCH('[1]Lookup for use classification'!$H$9,C3772)),ISNUMBER(SEARCH('[1]Lookup for use classification'!$I$9,C3772)),ISNUMBER(SEARCH('[1]Lookup for use classification'!$J$9,C3772)),ISNUMBER(SEARCH('[1]Lookup for use classification'!$K$9,C3772))),'[1]Lookup for use classification'!$A$9,IF(OR(ISNUMBER(SEARCH('[1]Lookup for use classification'!$B$10,C3772)),ISNUMBER(SEARCH('[1]Lookup for use classification'!$C$10,C3772)),ISNUMBER(SEARCH('[1]Lookup for use classification'!$D$10,C3772)),ISNUMBER(SEARCH('[1]Lookup for use classification'!$E$10,C3772)),ISNUMBER(SEARCH('[1]Lookup for use classification'!$F$10,C3772)),ISNUMBER(SEARCH('[1]Lookup for use classification'!$G$10,C3772))),'[1]Lookup for use classification'!$A$10,IF(OR(ISNUMBER(SEARCH('[1]Lookup for use classification'!$B$11,C3772)),ISNUMBER(SEARCH('[1]Lookup for use classification'!$C$11,C3772))),'[1]Lookup for use classification'!$A$11,IF(OR(ISNUMBER(SEARCH('[1]Lookup for use classification'!$B$12,C3772)),ISNUMBER(SEARCH('[1]Lookup for use classification'!$C$12,C3772))),'[1]Lookup for use classification'!$A$12,IF(OR(ISNUMBER(SEARCH('[1]Lookup for use classification'!$B$13,C3772)),ISNUMBER(SEARCH('[1]Lookup for use classification'!$C$13,C3772)),ISNUMBER(SEARCH('[1]Lookup for use classification'!$D$13,C3772)),,ISNUMBER(SEARCH('[1]Lookup for use classification'!$C$13,C3772)),ISNUMBER(SEARCH('[1]Lookup for use classification'!$E$13,C3772))),'[1]Lookup for use classification'!$A$13,IF(OR(ISNUMBER(SEARCH('[1]Lookup for use classification'!$B$14,C3772)),ISNUMBER(SEARCH('[1]Lookup for use classification'!$C$14,C3772))),'[1]Lookup for use classification'!$A$14,"Other"))))))))))))</f>
        <v>Other</v>
      </c>
      <c r="E3772" s="9"/>
      <c r="F3772" s="9"/>
      <c r="G3772" s="9"/>
      <c r="H3772" s="164"/>
      <c r="I3772" s="164"/>
      <c r="J3772" s="7"/>
      <c r="L3772" s="6"/>
    </row>
    <row r="3773" spans="1:18" hidden="1">
      <c r="A3773" s="134" t="s">
        <v>2126</v>
      </c>
      <c r="B3773" s="8" t="str">
        <f>IF(ISNA(VLOOKUP(CONCATENATE(A3773,C3773),EUS!$B$2:$B$1939,1,FALSE)),"","End Use Study")</f>
        <v>End Use Study</v>
      </c>
      <c r="C3773" s="14" t="s">
        <v>2439</v>
      </c>
      <c r="D3773" s="162" t="s">
        <v>2424</v>
      </c>
      <c r="E3773" s="9">
        <v>9880</v>
      </c>
      <c r="F3773" s="9"/>
      <c r="G3773" s="9"/>
      <c r="H3773" s="164"/>
      <c r="I3773" s="164"/>
      <c r="J3773" s="7"/>
      <c r="L3773" s="6"/>
    </row>
    <row r="3774" spans="1:18" hidden="1">
      <c r="A3774" s="188" t="s">
        <v>2127</v>
      </c>
      <c r="B3774" s="8" t="str">
        <f>IF(ISNA(VLOOKUP(CONCATENATE(A3774,C3774),ARIS!$A$1:$A$959,1,FALSE)),"","ARIS")</f>
        <v>ARIS</v>
      </c>
      <c r="C3774" s="223" t="s">
        <v>2393</v>
      </c>
      <c r="D3774" s="11" t="s">
        <v>213</v>
      </c>
      <c r="E3774" s="163">
        <v>1008</v>
      </c>
      <c r="F3774" s="163"/>
      <c r="G3774" s="163"/>
      <c r="H3774" s="164"/>
      <c r="I3774" s="164"/>
      <c r="J3774" s="165">
        <v>25031.225278999998</v>
      </c>
    </row>
    <row r="3775" spans="1:18" hidden="1">
      <c r="A3775" s="134" t="s">
        <v>2126</v>
      </c>
      <c r="B3775" s="8" t="str">
        <f>IF(ISNA(VLOOKUP(CONCATENATE(A3775,C3775),EUS!$B$2:$B$1939,1,FALSE)),"","End Use Study")</f>
        <v>End Use Study</v>
      </c>
      <c r="C3775" s="136" t="s">
        <v>2311</v>
      </c>
      <c r="D3775" s="11" t="s">
        <v>213</v>
      </c>
      <c r="E3775" s="140">
        <v>1500</v>
      </c>
      <c r="F3775" s="140"/>
      <c r="G3775" s="140"/>
      <c r="H3775" s="216"/>
      <c r="I3775" s="216"/>
      <c r="J3775" s="135"/>
      <c r="K3775" s="193"/>
      <c r="L3775" s="134"/>
      <c r="M3775" s="193"/>
      <c r="N3775" s="193"/>
      <c r="O3775" s="193"/>
      <c r="P3775" s="193"/>
      <c r="Q3775" s="193"/>
      <c r="R3775" s="193"/>
    </row>
    <row r="3776" spans="1:18" hidden="1">
      <c r="A3776" s="138" t="s">
        <v>2126</v>
      </c>
      <c r="B3776" s="8" t="str">
        <f>IF(ISNA(VLOOKUP(CONCATENATE(A3776,C3776),EUS!$B$2:$B$1939,1,FALSE)),"","End Use Study")</f>
        <v>End Use Study</v>
      </c>
      <c r="C3776" s="136" t="s">
        <v>2310</v>
      </c>
      <c r="D3776" s="11" t="s">
        <v>213</v>
      </c>
      <c r="E3776" s="140">
        <v>3108</v>
      </c>
      <c r="F3776" s="140"/>
      <c r="G3776" s="140"/>
      <c r="H3776" s="216"/>
      <c r="I3776" s="216"/>
      <c r="J3776" s="135">
        <v>15287</v>
      </c>
      <c r="K3776" s="193"/>
      <c r="L3776" s="134"/>
      <c r="M3776" s="193"/>
      <c r="N3776" s="193"/>
      <c r="O3776" s="193"/>
      <c r="P3776" s="193"/>
      <c r="Q3776" s="193"/>
      <c r="R3776" s="193"/>
    </row>
    <row r="3777" spans="1:18" hidden="1">
      <c r="A3777" s="188" t="s">
        <v>2127</v>
      </c>
      <c r="B3777" s="8" t="str">
        <f>IF(ISNA(VLOOKUP(CONCATENATE(A3777,C3777),ARIS!$A$1:$A$959,1,FALSE)),"","ARIS")</f>
        <v>ARIS</v>
      </c>
      <c r="C3777" s="230" t="s">
        <v>2394</v>
      </c>
      <c r="D3777" s="11" t="s">
        <v>213</v>
      </c>
      <c r="E3777" s="215">
        <v>4608</v>
      </c>
      <c r="F3777" s="215"/>
      <c r="G3777" s="215"/>
      <c r="H3777" s="216">
        <v>2562.919708029197</v>
      </c>
      <c r="I3777" s="216"/>
      <c r="J3777" s="193">
        <v>63958.075617499999</v>
      </c>
      <c r="K3777" s="193"/>
      <c r="L3777" s="193"/>
      <c r="M3777" s="193"/>
      <c r="N3777" s="193"/>
      <c r="O3777" s="193"/>
      <c r="P3777" s="193"/>
      <c r="Q3777" s="193"/>
      <c r="R3777" s="193"/>
    </row>
    <row r="3778" spans="1:18" hidden="1">
      <c r="A3778" s="134" t="s">
        <v>2126</v>
      </c>
      <c r="B3778" s="8" t="str">
        <f>IF(ISNA(VLOOKUP(CONCATENATE(A3778,C3778),EUS!$B$2:$B$1939,1,FALSE)),"","End Use Study")</f>
        <v>End Use Study</v>
      </c>
      <c r="C3778" s="14" t="s">
        <v>2212</v>
      </c>
      <c r="D3778" s="8" t="str">
        <f>IF(OR(ISNUMBER(SEARCH('[1]Lookup for use classification'!$B$1,C3778)),ISNUMBER(SEARCH('[1]Lookup for use classification'!$C$1,C3778)),ISNUMBER(SEARCH('[1]Lookup for use classification'!$D$1,C3778)),ISNUMBER(SEARCH('[1]Lookup for use classification'!$E$1,C3778))),'[1]Lookup for use classification'!$A$1,IF(ISNUMBER(SEARCH('[1]Lookup for use classification'!$B$2,C3778)),'[1]Lookup for use classification'!$A$2,IF(ISNUMBER(SEARCH('[1]Lookup for use classification'!$B$3,C3778)),'[1]Lookup for use classification'!$A$3,IF(OR(ISNUMBER(SEARCH('[1]Lookup for use classification'!$B$4,C3778)),ISNUMBER(SEARCH('[1]Lookup for use classification'!$C$4,C3778)),ISNUMBER(SEARCH('[1]Lookup for use classification'!$D$4,C3778)),ISNUMBER(SEARCH('[1]Lookup for use classification'!$E$4,C3778))),'[1]Lookup for use classification'!$A$4,IF(OR(ISNUMBER(SEARCH('[1]Lookup for use classification'!$B$5,C3778)),ISNUMBER(SEARCH('[1]Lookup for use classification'!$C$5,C3778)),ISNUMBER(SEARCH('[1]Lookup for use classification'!$D$5,C3778))),'[1]Lookup for use classification'!$A$5,IF(OR(ISNUMBER(SEARCH('[1]Lookup for use classification'!$B$7,C3778)),ISNUMBER(SEARCH('[1]Lookup for use classification'!$C$7,C3778)),ISNUMBER(SEARCH('[1]Lookup for use classification'!$D$7,C3778))),'[1]Lookup for use classification'!$A$7,IF(OR(ISNUMBER(SEARCH('[1]Lookup for use classification'!$B$9,C3778)),ISNUMBER(SEARCH('[1]Lookup for use classification'!$C$9,C3778)),ISNUMBER(SEARCH('[1]Lookup for use classification'!$D$9,C3778)),ISNUMBER(SEARCH('[1]Lookup for use classification'!$E$9,C3778)),ISNUMBER(SEARCH('[1]Lookup for use classification'!$F$9,C3778)),ISNUMBER(SEARCH('[1]Lookup for use classification'!$G$9,C3778)),ISNUMBER(SEARCH('[1]Lookup for use classification'!$H$9,C3778)),ISNUMBER(SEARCH('[1]Lookup for use classification'!$I$9,C3778)),ISNUMBER(SEARCH('[1]Lookup for use classification'!$J$9,C3778)),ISNUMBER(SEARCH('[1]Lookup for use classification'!$K$9,C3778))),'[1]Lookup for use classification'!$A$9,IF(OR(ISNUMBER(SEARCH('[1]Lookup for use classification'!$B$10,C3778)),ISNUMBER(SEARCH('[1]Lookup for use classification'!$C$10,C3778)),ISNUMBER(SEARCH('[1]Lookup for use classification'!$D$10,C3778)),ISNUMBER(SEARCH('[1]Lookup for use classification'!$E$10,C3778)),ISNUMBER(SEARCH('[1]Lookup for use classification'!$F$10,C3778)),ISNUMBER(SEARCH('[1]Lookup for use classification'!$G$10,C3778))),'[1]Lookup for use classification'!$A$10,IF(OR(ISNUMBER(SEARCH('[1]Lookup for use classification'!$B$11,C3778)),ISNUMBER(SEARCH('[1]Lookup for use classification'!$C$11,C3778))),'[1]Lookup for use classification'!$A$11,IF(OR(ISNUMBER(SEARCH('[1]Lookup for use classification'!$B$12,C3778)),ISNUMBER(SEARCH('[1]Lookup for use classification'!$C$12,C3778))),'[1]Lookup for use classification'!$A$12,IF(OR(ISNUMBER(SEARCH('[1]Lookup for use classification'!$B$13,C3778)),ISNUMBER(SEARCH('[1]Lookup for use classification'!$C$13,C3778)),ISNUMBER(SEARCH('[1]Lookup for use classification'!$D$13,C3778)),,ISNUMBER(SEARCH('[1]Lookup for use classification'!$C$13,C3778)),ISNUMBER(SEARCH('[1]Lookup for use classification'!$E$13,C3778))),'[1]Lookup for use classification'!$A$13,IF(OR(ISNUMBER(SEARCH('[1]Lookup for use classification'!$B$14,C3778)),ISNUMBER(SEARCH('[1]Lookup for use classification'!$C$14,C3778))),'[1]Lookup for use classification'!$A$14,"Other"))))))))))))</f>
        <v>Retail - Other</v>
      </c>
      <c r="E3778" s="9"/>
      <c r="F3778" s="9"/>
      <c r="G3778" s="9"/>
      <c r="H3778" s="164"/>
      <c r="I3778" s="164"/>
      <c r="J3778" s="7"/>
      <c r="L3778" s="6"/>
    </row>
    <row r="3779" spans="1:18" hidden="1">
      <c r="A3779" s="138" t="s">
        <v>2126</v>
      </c>
      <c r="B3779" s="8" t="str">
        <f>IF(ISNA(VLOOKUP(CONCATENATE(A3779,C3779),EUS!$B$2:$B$1939,1,FALSE)),"","End Use Study")</f>
        <v>End Use Study</v>
      </c>
      <c r="C3779" s="14" t="s">
        <v>399</v>
      </c>
      <c r="D3779" s="162" t="s">
        <v>1980</v>
      </c>
      <c r="E3779" s="9">
        <v>2000</v>
      </c>
      <c r="F3779" s="9"/>
      <c r="G3779" s="9"/>
      <c r="H3779" s="164"/>
      <c r="I3779" s="164"/>
      <c r="J3779" s="7"/>
      <c r="L3779" s="6"/>
    </row>
    <row r="3780" spans="1:18" hidden="1">
      <c r="A3780" s="138" t="s">
        <v>2126</v>
      </c>
      <c r="B3780" s="8" t="str">
        <f>IF(ISNA(VLOOKUP(CONCATENATE(A3780,C3780),EUS!$B$2:$B$1939,1,FALSE)),"","End Use Study")</f>
        <v>End Use Study</v>
      </c>
      <c r="C3780" s="14" t="s">
        <v>442</v>
      </c>
      <c r="D3780" s="162" t="s">
        <v>1980</v>
      </c>
      <c r="E3780" s="9">
        <v>4560</v>
      </c>
      <c r="F3780" s="9"/>
      <c r="G3780" s="9"/>
      <c r="H3780" s="164"/>
      <c r="I3780" s="164"/>
      <c r="J3780" s="7"/>
      <c r="L3780" s="6"/>
    </row>
    <row r="3781" spans="1:18" hidden="1">
      <c r="A3781" s="138" t="s">
        <v>2128</v>
      </c>
      <c r="B3781" s="8" t="str">
        <f>IF(ISNA(VLOOKUP(CONCATENATE(A3781,C3781),EUS!$B$2:$B$1939,1,FALSE)),"","End Use Study")</f>
        <v>End Use Study</v>
      </c>
      <c r="C3781" s="14" t="s">
        <v>3535</v>
      </c>
      <c r="D3781" s="162" t="s">
        <v>3335</v>
      </c>
      <c r="E3781" s="9">
        <v>29644</v>
      </c>
      <c r="F3781" s="9"/>
      <c r="G3781" s="9"/>
      <c r="H3781" s="164"/>
      <c r="I3781" s="164"/>
      <c r="J3781" s="7">
        <v>231997</v>
      </c>
      <c r="L3781" s="6"/>
    </row>
    <row r="3782" spans="1:18" hidden="1">
      <c r="A3782" s="138" t="s">
        <v>2128</v>
      </c>
      <c r="B3782" s="8" t="str">
        <f>IF(ISNA(VLOOKUP(CONCATENATE(A3782,C3782),EUS!$B$2:$B$1939,1,FALSE)),"","End Use Study")</f>
        <v>End Use Study</v>
      </c>
      <c r="C3782" s="14" t="s">
        <v>28</v>
      </c>
      <c r="D3782" s="162" t="s">
        <v>3232</v>
      </c>
      <c r="E3782" s="9">
        <v>4400</v>
      </c>
      <c r="F3782" s="9"/>
      <c r="G3782" s="9"/>
      <c r="H3782" s="164"/>
      <c r="I3782" s="164"/>
      <c r="J3782" s="7">
        <v>1443</v>
      </c>
      <c r="L3782" s="6"/>
    </row>
    <row r="3783" spans="1:18" hidden="1">
      <c r="A3783" s="188" t="s">
        <v>2129</v>
      </c>
      <c r="B3783" s="8" t="str">
        <f>IF(ISNA(VLOOKUP(CONCATENATE(A3783,C3783),ARIS!$A$1:$A$959,1,FALSE)),"","ARIS")</f>
        <v>ARIS</v>
      </c>
      <c r="C3783" s="223" t="s">
        <v>3150</v>
      </c>
      <c r="D3783" s="162" t="s">
        <v>377</v>
      </c>
      <c r="E3783" s="163">
        <v>1008</v>
      </c>
      <c r="F3783" s="163"/>
      <c r="G3783" s="163"/>
      <c r="H3783" s="164"/>
      <c r="I3783" s="164"/>
      <c r="J3783" s="165">
        <v>12317.110853</v>
      </c>
    </row>
    <row r="3784" spans="1:18" hidden="1">
      <c r="A3784" s="188" t="s">
        <v>2129</v>
      </c>
      <c r="B3784" s="8" t="str">
        <f>IF(ISNA(VLOOKUP(CONCATENATE(A3784,C3784),ARIS!$A$1:$A$959,1,FALSE)),"","ARIS")</f>
        <v>ARIS</v>
      </c>
      <c r="C3784" s="223" t="s">
        <v>3151</v>
      </c>
      <c r="D3784" s="162" t="s">
        <v>377</v>
      </c>
      <c r="E3784" s="163">
        <v>1320</v>
      </c>
      <c r="F3784" s="163"/>
      <c r="G3784" s="163"/>
      <c r="H3784" s="164"/>
      <c r="I3784" s="164"/>
      <c r="J3784" s="165">
        <v>1291.0116189999999</v>
      </c>
    </row>
    <row r="3785" spans="1:18" hidden="1">
      <c r="A3785" s="134" t="s">
        <v>2128</v>
      </c>
      <c r="B3785" s="8" t="str">
        <f>IF(ISNA(VLOOKUP(CONCATENATE(A3785,C3785),EUS!$B$2:$B$1939,1,FALSE)),"","End Use Study")</f>
        <v>End Use Study</v>
      </c>
      <c r="C3785" s="14" t="s">
        <v>159</v>
      </c>
      <c r="D3785" s="8" t="str">
        <f>IF(OR(ISNUMBER(SEARCH('[1]Lookup for use classification'!$B$1,C3785)),ISNUMBER(SEARCH('[1]Lookup for use classification'!$C$1,C3785)),ISNUMBER(SEARCH('[1]Lookup for use classification'!$D$1,C3785)),ISNUMBER(SEARCH('[1]Lookup for use classification'!$E$1,C3785))),'[1]Lookup for use classification'!$A$1,IF(ISNUMBER(SEARCH('[1]Lookup for use classification'!$B$2,C3785)),'[1]Lookup for use classification'!$A$2,IF(ISNUMBER(SEARCH('[1]Lookup for use classification'!$B$3,C3785)),'[1]Lookup for use classification'!$A$3,IF(OR(ISNUMBER(SEARCH('[1]Lookup for use classification'!$B$4,C3785)),ISNUMBER(SEARCH('[1]Lookup for use classification'!$C$4,C3785)),ISNUMBER(SEARCH('[1]Lookup for use classification'!$D$4,C3785)),ISNUMBER(SEARCH('[1]Lookup for use classification'!$E$4,C3785))),'[1]Lookup for use classification'!$A$4,IF(OR(ISNUMBER(SEARCH('[1]Lookup for use classification'!$B$5,C3785)),ISNUMBER(SEARCH('[1]Lookup for use classification'!$C$5,C3785)),ISNUMBER(SEARCH('[1]Lookup for use classification'!$D$5,C3785))),'[1]Lookup for use classification'!$A$5,IF(OR(ISNUMBER(SEARCH('[1]Lookup for use classification'!$B$7,C3785)),ISNUMBER(SEARCH('[1]Lookup for use classification'!$C$7,C3785)),ISNUMBER(SEARCH('[1]Lookup for use classification'!$D$7,C3785))),'[1]Lookup for use classification'!$A$7,IF(OR(ISNUMBER(SEARCH('[1]Lookup for use classification'!$B$9,C3785)),ISNUMBER(SEARCH('[1]Lookup for use classification'!$C$9,C3785)),ISNUMBER(SEARCH('[1]Lookup for use classification'!$D$9,C3785)),ISNUMBER(SEARCH('[1]Lookup for use classification'!$E$9,C3785)),ISNUMBER(SEARCH('[1]Lookup for use classification'!$F$9,C3785)),ISNUMBER(SEARCH('[1]Lookup for use classification'!$G$9,C3785)),ISNUMBER(SEARCH('[1]Lookup for use classification'!$H$9,C3785)),ISNUMBER(SEARCH('[1]Lookup for use classification'!$I$9,C3785)),ISNUMBER(SEARCH('[1]Lookup for use classification'!$J$9,C3785)),ISNUMBER(SEARCH('[1]Lookup for use classification'!$K$9,C3785))),'[1]Lookup for use classification'!$A$9,IF(OR(ISNUMBER(SEARCH('[1]Lookup for use classification'!$B$10,C3785)),ISNUMBER(SEARCH('[1]Lookup for use classification'!$C$10,C3785)),ISNUMBER(SEARCH('[1]Lookup for use classification'!$D$10,C3785)),ISNUMBER(SEARCH('[1]Lookup for use classification'!$E$10,C3785)),ISNUMBER(SEARCH('[1]Lookup for use classification'!$F$10,C3785)),ISNUMBER(SEARCH('[1]Lookup for use classification'!$G$10,C3785))),'[1]Lookup for use classification'!$A$10,IF(OR(ISNUMBER(SEARCH('[1]Lookup for use classification'!$B$11,C3785)),ISNUMBER(SEARCH('[1]Lookup for use classification'!$C$11,C3785))),'[1]Lookup for use classification'!$A$11,IF(OR(ISNUMBER(SEARCH('[1]Lookup for use classification'!$B$12,C3785)),ISNUMBER(SEARCH('[1]Lookup for use classification'!$C$12,C3785))),'[1]Lookup for use classification'!$A$12,IF(OR(ISNUMBER(SEARCH('[1]Lookup for use classification'!$B$13,C3785)),ISNUMBER(SEARCH('[1]Lookup for use classification'!$C$13,C3785)),ISNUMBER(SEARCH('[1]Lookup for use classification'!$D$13,C3785)),,ISNUMBER(SEARCH('[1]Lookup for use classification'!$C$13,C3785)),ISNUMBER(SEARCH('[1]Lookup for use classification'!$E$13,C3785))),'[1]Lookup for use classification'!$A$13,IF(OR(ISNUMBER(SEARCH('[1]Lookup for use classification'!$B$14,C3785)),ISNUMBER(SEARCH('[1]Lookup for use classification'!$C$14,C3785))),'[1]Lookup for use classification'!$A$14,"Other"))))))))))))</f>
        <v>Other</v>
      </c>
      <c r="E3785" s="9">
        <v>2014</v>
      </c>
      <c r="F3785" s="9"/>
      <c r="G3785" s="9"/>
      <c r="H3785" s="164"/>
      <c r="I3785" s="164"/>
      <c r="J3785" s="7"/>
      <c r="L3785" s="6"/>
    </row>
    <row r="3786" spans="1:18" hidden="1">
      <c r="A3786" s="188" t="s">
        <v>2129</v>
      </c>
      <c r="B3786" s="8" t="str">
        <f>IF(ISNA(VLOOKUP(CONCATENATE(A3786,C3786),ARIS!$A$1:$A$959,1,FALSE)),"","ARIS")</f>
        <v>ARIS</v>
      </c>
      <c r="C3786" s="223" t="s">
        <v>2880</v>
      </c>
      <c r="D3786" s="8" t="str">
        <f>IF(OR(ISNUMBER(SEARCH('[1]Lookup for use classification'!$B$1,C3786)),ISNUMBER(SEARCH('[1]Lookup for use classification'!$C$1,C3786)),ISNUMBER(SEARCH('[1]Lookup for use classification'!$D$1,C3786)),ISNUMBER(SEARCH('[1]Lookup for use classification'!$E$1,C3786))),'[1]Lookup for use classification'!$A$1,IF(ISNUMBER(SEARCH('[1]Lookup for use classification'!$B$2,C3786)),'[1]Lookup for use classification'!$A$2,IF(ISNUMBER(SEARCH('[1]Lookup for use classification'!$B$3,C3786)),'[1]Lookup for use classification'!$A$3,IF(OR(ISNUMBER(SEARCH('[1]Lookup for use classification'!$B$4,C3786)),ISNUMBER(SEARCH('[1]Lookup for use classification'!$C$4,C3786)),ISNUMBER(SEARCH('[1]Lookup for use classification'!$D$4,C3786)),ISNUMBER(SEARCH('[1]Lookup for use classification'!$E$4,C3786))),'[1]Lookup for use classification'!$A$4,IF(OR(ISNUMBER(SEARCH('[1]Lookup for use classification'!$B$5,C3786)),ISNUMBER(SEARCH('[1]Lookup for use classification'!$C$5,C3786)),ISNUMBER(SEARCH('[1]Lookup for use classification'!$D$5,C3786))),'[1]Lookup for use classification'!$A$5,IF(OR(ISNUMBER(SEARCH('[1]Lookup for use classification'!$B$7,C3786)),ISNUMBER(SEARCH('[1]Lookup for use classification'!$C$7,C3786)),ISNUMBER(SEARCH('[1]Lookup for use classification'!$D$7,C3786))),'[1]Lookup for use classification'!$A$7,IF(OR(ISNUMBER(SEARCH('[1]Lookup for use classification'!$B$9,C3786)),ISNUMBER(SEARCH('[1]Lookup for use classification'!$C$9,C3786)),ISNUMBER(SEARCH('[1]Lookup for use classification'!$D$9,C3786)),ISNUMBER(SEARCH('[1]Lookup for use classification'!$E$9,C3786)),ISNUMBER(SEARCH('[1]Lookup for use classification'!$F$9,C3786)),ISNUMBER(SEARCH('[1]Lookup for use classification'!$G$9,C3786)),ISNUMBER(SEARCH('[1]Lookup for use classification'!$H$9,C3786)),ISNUMBER(SEARCH('[1]Lookup for use classification'!$I$9,C3786)),ISNUMBER(SEARCH('[1]Lookup for use classification'!$J$9,C3786)),ISNUMBER(SEARCH('[1]Lookup for use classification'!$K$9,C3786))),'[1]Lookup for use classification'!$A$9,IF(OR(ISNUMBER(SEARCH('[1]Lookup for use classification'!$B$10,C3786)),ISNUMBER(SEARCH('[1]Lookup for use classification'!$C$10,C3786)),ISNUMBER(SEARCH('[1]Lookup for use classification'!$D$10,C3786)),ISNUMBER(SEARCH('[1]Lookup for use classification'!$E$10,C3786)),ISNUMBER(SEARCH('[1]Lookup for use classification'!$F$10,C3786)),ISNUMBER(SEARCH('[1]Lookup for use classification'!$G$10,C3786))),'[1]Lookup for use classification'!$A$10,IF(OR(ISNUMBER(SEARCH('[1]Lookup for use classification'!$B$11,C3786)),ISNUMBER(SEARCH('[1]Lookup for use classification'!$C$11,C3786))),'[1]Lookup for use classification'!$A$11,IF(OR(ISNUMBER(SEARCH('[1]Lookup for use classification'!$B$12,C3786)),ISNUMBER(SEARCH('[1]Lookup for use classification'!$C$12,C3786))),'[1]Lookup for use classification'!$A$12,IF(OR(ISNUMBER(SEARCH('[1]Lookup for use classification'!$B$13,C3786)),ISNUMBER(SEARCH('[1]Lookup for use classification'!$C$13,C3786)),ISNUMBER(SEARCH('[1]Lookup for use classification'!$D$13,C3786)),,ISNUMBER(SEARCH('[1]Lookup for use classification'!$C$13,C3786)),ISNUMBER(SEARCH('[1]Lookup for use classification'!$E$13,C3786))),'[1]Lookup for use classification'!$A$13,IF(OR(ISNUMBER(SEARCH('[1]Lookup for use classification'!$B$14,C3786)),ISNUMBER(SEARCH('[1]Lookup for use classification'!$C$14,C3786))),'[1]Lookup for use classification'!$A$14,"Other"))))))))))))</f>
        <v>Other</v>
      </c>
      <c r="E3786" s="163">
        <v>17219</v>
      </c>
      <c r="F3786" s="163"/>
      <c r="G3786" s="163"/>
      <c r="H3786" s="164"/>
      <c r="I3786" s="164"/>
      <c r="J3786" s="165">
        <v>108720.97847999999</v>
      </c>
    </row>
    <row r="3787" spans="1:18" hidden="1">
      <c r="A3787" s="138" t="s">
        <v>2128</v>
      </c>
      <c r="B3787" s="8" t="str">
        <f>IF(ISNA(VLOOKUP(CONCATENATE(A3787,C3787),EUS!$B$2:$B$1939,1,FALSE)),"","End Use Study")</f>
        <v>End Use Study</v>
      </c>
      <c r="C3787" s="14" t="s">
        <v>2524</v>
      </c>
      <c r="D3787" s="8" t="str">
        <f>IF(OR(ISNUMBER(SEARCH('[1]Lookup for use classification'!$B$1,C3787)),ISNUMBER(SEARCH('[1]Lookup for use classification'!$C$1,C3787)),ISNUMBER(SEARCH('[1]Lookup for use classification'!$D$1,C3787))),'[1]Lookup for use classification'!$A$1,IF(ISNUMBER(SEARCH('[1]Lookup for use classification'!$B$2,C3787)),'[1]Lookup for use classification'!$A$2,IF(ISNUMBER(SEARCH('[1]Lookup for use classification'!$B$3,C3787)),'[1]Lookup for use classification'!$A$3,IF(OR(ISNUMBER(SEARCH('[1]Lookup for use classification'!$B$4,C3787)),ISNUMBER(SEARCH('[1]Lookup for use classification'!$C$4,C3787))),'[1]Lookup for use classification'!$A$4,IF(OR(ISNUMBER(SEARCH('[1]Lookup for use classification'!$B$5,C3787)),ISNUMBER(SEARCH('[1]Lookup for use classification'!$C$5,C3787)),ISNUMBER(SEARCH('[1]Lookup for use classification'!$D$5,C3787))),'[1]Lookup for use classification'!$A$5,IF(OR(ISNUMBER(SEARCH('[1]Lookup for use classification'!$B$7,C3787)),ISNUMBER(SEARCH('[1]Lookup for use classification'!$C$7,C3787)),ISNUMBER(SEARCH('[1]Lookup for use classification'!$D$7,C3787))),'[1]Lookup for use classification'!$A$7,IF(OR(ISNUMBER(SEARCH('[1]Lookup for use classification'!$B$9,C3787)),ISNUMBER(SEARCH('[1]Lookup for use classification'!$C$9,C3787)),ISNUMBER(SEARCH('[1]Lookup for use classification'!$D$9,C3787)),ISNUMBER(SEARCH('[1]Lookup for use classification'!$E$9,C3787)),ISNUMBER(SEARCH('[1]Lookup for use classification'!$F$9,C3787)),ISNUMBER(SEARCH('[1]Lookup for use classification'!$G$9,C3787))),'[1]Lookup for use classification'!$A$9,IF(OR(ISNUMBER(SEARCH('[1]Lookup for use classification'!$B$10,C3787)),ISNUMBER(SEARCH('[1]Lookup for use classification'!$C$10,C3787)),ISNUMBER(SEARCH('[1]Lookup for use classification'!$D$10,C3787)),ISNUMBER(SEARCH('[1]Lookup for use classification'!$E$10,C3787)),ISNUMBER(SEARCH('[1]Lookup for use classification'!$F$10,C3787))),'[1]Lookup for use classification'!$A$10,IF(OR(ISNUMBER(SEARCH('[1]Lookup for use classification'!$B$11,C3787)),ISNUMBER(SEARCH('[1]Lookup for use classification'!$C$11,C3787))),'[1]Lookup for use classification'!$A$11,IF(OR(ISNUMBER(SEARCH('[1]Lookup for use classification'!$B$12,C3787)),ISNUMBER(SEARCH('[1]Lookup for use classification'!$C$12,C3787))),'[1]Lookup for use classification'!$A$12,"Nope"))))))))))</f>
        <v>Public Assembly</v>
      </c>
      <c r="E3787" s="9">
        <v>1000</v>
      </c>
      <c r="F3787" s="9"/>
      <c r="G3787" s="9"/>
      <c r="H3787" s="164">
        <v>200</v>
      </c>
      <c r="I3787" s="164"/>
      <c r="J3787" s="7"/>
      <c r="L3787" s="6"/>
    </row>
    <row r="3788" spans="1:18" hidden="1">
      <c r="A3788" s="134" t="s">
        <v>2128</v>
      </c>
      <c r="B3788" s="8" t="str">
        <f>IF(ISNA(VLOOKUP(CONCATENATE(A3788,C3788),EUS!$B$2:$B$1939,1,FALSE)),"","End Use Study")</f>
        <v>End Use Study</v>
      </c>
      <c r="C3788" s="14" t="s">
        <v>2311</v>
      </c>
      <c r="D3788" s="11" t="s">
        <v>213</v>
      </c>
      <c r="E3788" s="9">
        <v>1320</v>
      </c>
      <c r="F3788" s="9"/>
      <c r="G3788" s="9"/>
      <c r="H3788" s="164"/>
      <c r="I3788" s="164"/>
      <c r="J3788" s="7"/>
      <c r="L3788" s="6"/>
    </row>
    <row r="3789" spans="1:18" hidden="1">
      <c r="A3789" s="188" t="s">
        <v>2129</v>
      </c>
      <c r="B3789" s="8" t="str">
        <f>IF(ISNA(VLOOKUP(CONCATENATE(A3789,C3789),ARIS!$A$1:$A$959,1,FALSE)),"","ARIS")</f>
        <v>ARIS</v>
      </c>
      <c r="C3789" s="223" t="s">
        <v>2395</v>
      </c>
      <c r="D3789" s="11" t="s">
        <v>213</v>
      </c>
      <c r="E3789" s="163">
        <v>2560</v>
      </c>
      <c r="F3789" s="163"/>
      <c r="G3789" s="163"/>
      <c r="H3789" s="164"/>
      <c r="I3789" s="164"/>
      <c r="J3789" s="165">
        <v>35859.322730999993</v>
      </c>
    </row>
    <row r="3790" spans="1:18" hidden="1">
      <c r="A3790" s="138" t="s">
        <v>2128</v>
      </c>
      <c r="B3790" s="8" t="str">
        <f>IF(ISNA(VLOOKUP(CONCATENATE(A3790,C3790),EUS!$B$2:$B$1939,1,FALSE)),"","End Use Study")</f>
        <v>End Use Study</v>
      </c>
      <c r="C3790" s="14" t="s">
        <v>2310</v>
      </c>
      <c r="D3790" s="11" t="s">
        <v>213</v>
      </c>
      <c r="E3790" s="9">
        <v>2560</v>
      </c>
      <c r="F3790" s="9"/>
      <c r="G3790" s="9"/>
      <c r="H3790" s="164"/>
      <c r="I3790" s="164"/>
      <c r="J3790" s="7">
        <v>18376</v>
      </c>
      <c r="L3790" s="6"/>
    </row>
    <row r="3791" spans="1:18" hidden="1">
      <c r="A3791" s="193" t="s">
        <v>2129</v>
      </c>
      <c r="B3791" s="8" t="str">
        <f>IF(ISNA(VLOOKUP(CONCATENATE(A3791,C3791),ARIS!$A$1:$A$959,1,FALSE)),"","ARIS")</f>
        <v>ARIS</v>
      </c>
      <c r="C3791" s="223" t="s">
        <v>2396</v>
      </c>
      <c r="D3791" s="11" t="s">
        <v>213</v>
      </c>
      <c r="E3791" s="163">
        <v>4608</v>
      </c>
      <c r="F3791" s="163"/>
      <c r="G3791" s="163"/>
      <c r="H3791" s="164">
        <v>3126.087591240876</v>
      </c>
      <c r="I3791" s="164"/>
      <c r="J3791" s="165">
        <v>41973.377756999995</v>
      </c>
    </row>
    <row r="3792" spans="1:18" hidden="1">
      <c r="A3792" s="188" t="s">
        <v>2129</v>
      </c>
      <c r="B3792" s="8" t="str">
        <f>IF(ISNA(VLOOKUP(CONCATENATE(A3792,C3792),ARIS!$A$1:$A$959,1,FALSE)),"","ARIS")</f>
        <v>ARIS</v>
      </c>
      <c r="C3792" s="223" t="s">
        <v>2277</v>
      </c>
      <c r="D3792" s="162" t="s">
        <v>2233</v>
      </c>
      <c r="E3792" s="163">
        <v>3456</v>
      </c>
      <c r="F3792" s="163"/>
      <c r="G3792" s="163"/>
      <c r="H3792" s="164"/>
      <c r="I3792" s="164"/>
      <c r="J3792" s="165">
        <v>16476.148283999999</v>
      </c>
    </row>
    <row r="3793" spans="1:12" hidden="1">
      <c r="A3793" s="134" t="s">
        <v>2128</v>
      </c>
      <c r="B3793" s="8" t="str">
        <f>IF(ISNA(VLOOKUP(CONCATENATE(A3793,C3793),EUS!$B$2:$B$1939,1,FALSE)),"","End Use Study")</f>
        <v>End Use Study</v>
      </c>
      <c r="C3793" s="14" t="s">
        <v>2213</v>
      </c>
      <c r="D3793" s="8" t="str">
        <f>IF(OR(ISNUMBER(SEARCH('[1]Lookup for use classification'!$B$1,C3793)),ISNUMBER(SEARCH('[1]Lookup for use classification'!$C$1,C3793)),ISNUMBER(SEARCH('[1]Lookup for use classification'!$D$1,C3793)),ISNUMBER(SEARCH('[1]Lookup for use classification'!$E$1,C3793))),'[1]Lookup for use classification'!$A$1,IF(ISNUMBER(SEARCH('[1]Lookup for use classification'!$B$2,C3793)),'[1]Lookup for use classification'!$A$2,IF(ISNUMBER(SEARCH('[1]Lookup for use classification'!$B$3,C3793)),'[1]Lookup for use classification'!$A$3,IF(OR(ISNUMBER(SEARCH('[1]Lookup for use classification'!$B$4,C3793)),ISNUMBER(SEARCH('[1]Lookup for use classification'!$C$4,C3793)),ISNUMBER(SEARCH('[1]Lookup for use classification'!$D$4,C3793)),ISNUMBER(SEARCH('[1]Lookup for use classification'!$E$4,C3793))),'[1]Lookup for use classification'!$A$4,IF(OR(ISNUMBER(SEARCH('[1]Lookup for use classification'!$B$5,C3793)),ISNUMBER(SEARCH('[1]Lookup for use classification'!$C$5,C3793)),ISNUMBER(SEARCH('[1]Lookup for use classification'!$D$5,C3793))),'[1]Lookup for use classification'!$A$5,IF(OR(ISNUMBER(SEARCH('[1]Lookup for use classification'!$B$7,C3793)),ISNUMBER(SEARCH('[1]Lookup for use classification'!$C$7,C3793)),ISNUMBER(SEARCH('[1]Lookup for use classification'!$D$7,C3793))),'[1]Lookup for use classification'!$A$7,IF(OR(ISNUMBER(SEARCH('[1]Lookup for use classification'!$B$9,C3793)),ISNUMBER(SEARCH('[1]Lookup for use classification'!$C$9,C3793)),ISNUMBER(SEARCH('[1]Lookup for use classification'!$D$9,C3793)),ISNUMBER(SEARCH('[1]Lookup for use classification'!$E$9,C3793)),ISNUMBER(SEARCH('[1]Lookup for use classification'!$F$9,C3793)),ISNUMBER(SEARCH('[1]Lookup for use classification'!$G$9,C3793)),ISNUMBER(SEARCH('[1]Lookup for use classification'!$H$9,C3793)),ISNUMBER(SEARCH('[1]Lookup for use classification'!$I$9,C3793)),ISNUMBER(SEARCH('[1]Lookup for use classification'!$J$9,C3793)),ISNUMBER(SEARCH('[1]Lookup for use classification'!$K$9,C3793))),'[1]Lookup for use classification'!$A$9,IF(OR(ISNUMBER(SEARCH('[1]Lookup for use classification'!$B$10,C3793)),ISNUMBER(SEARCH('[1]Lookup for use classification'!$C$10,C3793)),ISNUMBER(SEARCH('[1]Lookup for use classification'!$D$10,C3793)),ISNUMBER(SEARCH('[1]Lookup for use classification'!$E$10,C3793)),ISNUMBER(SEARCH('[1]Lookup for use classification'!$F$10,C3793)),ISNUMBER(SEARCH('[1]Lookup for use classification'!$G$10,C3793))),'[1]Lookup for use classification'!$A$10,IF(OR(ISNUMBER(SEARCH('[1]Lookup for use classification'!$B$11,C3793)),ISNUMBER(SEARCH('[1]Lookup for use classification'!$C$11,C3793))),'[1]Lookup for use classification'!$A$11,IF(OR(ISNUMBER(SEARCH('[1]Lookup for use classification'!$B$12,C3793)),ISNUMBER(SEARCH('[1]Lookup for use classification'!$C$12,C3793))),'[1]Lookup for use classification'!$A$12,IF(OR(ISNUMBER(SEARCH('[1]Lookup for use classification'!$B$13,C3793)),ISNUMBER(SEARCH('[1]Lookup for use classification'!$C$13,C3793)),ISNUMBER(SEARCH('[1]Lookup for use classification'!$D$13,C3793)),,ISNUMBER(SEARCH('[1]Lookup for use classification'!$C$13,C3793)),ISNUMBER(SEARCH('[1]Lookup for use classification'!$E$13,C3793))),'[1]Lookup for use classification'!$A$13,IF(OR(ISNUMBER(SEARCH('[1]Lookup for use classification'!$B$14,C3793)),ISNUMBER(SEARCH('[1]Lookup for use classification'!$C$14,C3793))),'[1]Lookup for use classification'!$A$14,"Other"))))))))))))</f>
        <v>Retail - Other</v>
      </c>
      <c r="E3793" s="9">
        <v>2100</v>
      </c>
      <c r="F3793" s="9"/>
      <c r="G3793" s="9"/>
      <c r="H3793" s="164">
        <v>2500</v>
      </c>
      <c r="I3793" s="164"/>
      <c r="J3793" s="7"/>
      <c r="L3793" s="6"/>
    </row>
    <row r="3794" spans="1:12" hidden="1">
      <c r="A3794" s="193" t="s">
        <v>2129</v>
      </c>
      <c r="B3794" s="8" t="str">
        <f>IF(ISNA(VLOOKUP(CONCATENATE(A3794,C3794),ARIS!$A$1:$A$959,1,FALSE)),"","ARIS")</f>
        <v>ARIS</v>
      </c>
      <c r="C3794" s="223" t="s">
        <v>2131</v>
      </c>
      <c r="D3794" s="8" t="str">
        <f>IF(OR(ISNUMBER(SEARCH('[1]Lookup for use classification'!$B$1,C3794)),ISNUMBER(SEARCH('[1]Lookup for use classification'!$C$1,C3794)),ISNUMBER(SEARCH('[1]Lookup for use classification'!$D$1,C3794))),'[1]Lookup for use classification'!$A$1,IF(ISNUMBER(SEARCH('[1]Lookup for use classification'!$B$2,C3794)),'[1]Lookup for use classification'!$A$2,IF(ISNUMBER(SEARCH('[1]Lookup for use classification'!$B$3,C3794)),'[1]Lookup for use classification'!$A$3,IF(OR(ISNUMBER(SEARCH('[1]Lookup for use classification'!$B$4,C3794)),ISNUMBER(SEARCH('[1]Lookup for use classification'!$C$4,C3794))),'[1]Lookup for use classification'!$A$4,IF(OR(ISNUMBER(SEARCH('[1]Lookup for use classification'!$B$5,C3794)),ISNUMBER(SEARCH('[1]Lookup for use classification'!$C$5,C3794)),ISNUMBER(SEARCH('[1]Lookup for use classification'!$D$5,C3794))),'[1]Lookup for use classification'!$A$5,IF(OR(ISNUMBER(SEARCH('[1]Lookup for use classification'!$B$7,C3794)),ISNUMBER(SEARCH('[1]Lookup for use classification'!$C$7,C3794)),ISNUMBER(SEARCH('[1]Lookup for use classification'!$D$7,C3794))),'[1]Lookup for use classification'!$A$7,IF(OR(ISNUMBER(SEARCH('[1]Lookup for use classification'!$B$9,C3794)),ISNUMBER(SEARCH('[1]Lookup for use classification'!$C$9,C3794)),ISNUMBER(SEARCH('[1]Lookup for use classification'!$D$9,C3794)),ISNUMBER(SEARCH('[1]Lookup for use classification'!$E$9,C3794)),ISNUMBER(SEARCH('[1]Lookup for use classification'!$F$9,C3794)),ISNUMBER(SEARCH('[1]Lookup for use classification'!$G$9,C3794))),'[1]Lookup for use classification'!$A$9,IF(OR(ISNUMBER(SEARCH('[1]Lookup for use classification'!$B$10,C3794)),ISNUMBER(SEARCH('[1]Lookup for use classification'!$C$10,C3794)),ISNUMBER(SEARCH('[1]Lookup for use classification'!$D$10,C3794)),ISNUMBER(SEARCH('[1]Lookup for use classification'!$E$10,C3794)),ISNUMBER(SEARCH('[1]Lookup for use classification'!$F$10,C3794))),'[1]Lookup for use classification'!$A$10,IF(OR(ISNUMBER(SEARCH('[1]Lookup for use classification'!$B$11,C3794)),ISNUMBER(SEARCH('[1]Lookup for use classification'!$C$11,C3794))),'[1]Lookup for use classification'!$A$11,IF(OR(ISNUMBER(SEARCH('[1]Lookup for use classification'!$B$12,C3794)),ISNUMBER(SEARCH('[1]Lookup for use classification'!$C$12,C3794))),'[1]Lookup for use classification'!$A$12,"Nope"))))))))))</f>
        <v>Warehousing</v>
      </c>
      <c r="E3794" s="163">
        <v>8281</v>
      </c>
      <c r="F3794" s="163"/>
      <c r="G3794" s="163"/>
      <c r="H3794" s="164">
        <v>8211.459854014598</v>
      </c>
      <c r="I3794" s="164"/>
      <c r="J3794" s="165">
        <v>10241.592173500001</v>
      </c>
    </row>
    <row r="3795" spans="1:12" hidden="1">
      <c r="A3795" s="188" t="s">
        <v>2129</v>
      </c>
      <c r="B3795" s="8" t="str">
        <f>IF(ISNA(VLOOKUP(CONCATENATE(A3795,C3795),ARIS!$A$1:$A$959,1,FALSE)),"","ARIS")</f>
        <v>ARIS</v>
      </c>
      <c r="C3795" s="223" t="s">
        <v>2130</v>
      </c>
      <c r="D3795" s="8" t="str">
        <f>IF(OR(ISNUMBER(SEARCH('[1]Lookup for use classification'!$B$1,C3795)),ISNUMBER(SEARCH('[1]Lookup for use classification'!$C$1,C3795)),ISNUMBER(SEARCH('[1]Lookup for use classification'!$D$1,C3795))),'[1]Lookup for use classification'!$A$1,IF(ISNUMBER(SEARCH('[1]Lookup for use classification'!$B$2,C3795)),'[1]Lookup for use classification'!$A$2,IF(ISNUMBER(SEARCH('[1]Lookup for use classification'!$B$3,C3795)),'[1]Lookup for use classification'!$A$3,IF(OR(ISNUMBER(SEARCH('[1]Lookup for use classification'!$B$4,C3795)),ISNUMBER(SEARCH('[1]Lookup for use classification'!$C$4,C3795))),'[1]Lookup for use classification'!$A$4,IF(OR(ISNUMBER(SEARCH('[1]Lookup for use classification'!$B$5,C3795)),ISNUMBER(SEARCH('[1]Lookup for use classification'!$C$5,C3795)),ISNUMBER(SEARCH('[1]Lookup for use classification'!$D$5,C3795))),'[1]Lookup for use classification'!$A$5,IF(OR(ISNUMBER(SEARCH('[1]Lookup for use classification'!$B$7,C3795)),ISNUMBER(SEARCH('[1]Lookup for use classification'!$C$7,C3795)),ISNUMBER(SEARCH('[1]Lookup for use classification'!$D$7,C3795))),'[1]Lookup for use classification'!$A$7,IF(OR(ISNUMBER(SEARCH('[1]Lookup for use classification'!$B$9,C3795)),ISNUMBER(SEARCH('[1]Lookup for use classification'!$C$9,C3795)),ISNUMBER(SEARCH('[1]Lookup for use classification'!$D$9,C3795)),ISNUMBER(SEARCH('[1]Lookup for use classification'!$E$9,C3795)),ISNUMBER(SEARCH('[1]Lookup for use classification'!$F$9,C3795)),ISNUMBER(SEARCH('[1]Lookup for use classification'!$G$9,C3795))),'[1]Lookup for use classification'!$A$9,IF(OR(ISNUMBER(SEARCH('[1]Lookup for use classification'!$B$10,C3795)),ISNUMBER(SEARCH('[1]Lookup for use classification'!$C$10,C3795)),ISNUMBER(SEARCH('[1]Lookup for use classification'!$D$10,C3795)),ISNUMBER(SEARCH('[1]Lookup for use classification'!$E$10,C3795)),ISNUMBER(SEARCH('[1]Lookup for use classification'!$F$10,C3795))),'[1]Lookup for use classification'!$A$10,IF(OR(ISNUMBER(SEARCH('[1]Lookup for use classification'!$B$11,C3795)),ISNUMBER(SEARCH('[1]Lookup for use classification'!$C$11,C3795))),'[1]Lookup for use classification'!$A$11,IF(OR(ISNUMBER(SEARCH('[1]Lookup for use classification'!$B$12,C3795)),ISNUMBER(SEARCH('[1]Lookup for use classification'!$C$12,C3795))),'[1]Lookup for use classification'!$A$12,"Nope"))))))))))</f>
        <v>Warehousing</v>
      </c>
      <c r="E3795" s="163">
        <v>15528</v>
      </c>
      <c r="F3795" s="163"/>
      <c r="G3795" s="163"/>
      <c r="H3795" s="164"/>
      <c r="I3795" s="164"/>
      <c r="J3795" s="165">
        <v>59495.035450499992</v>
      </c>
    </row>
    <row r="3796" spans="1:12" hidden="1">
      <c r="A3796" s="134" t="s">
        <v>3152</v>
      </c>
      <c r="B3796" s="8" t="str">
        <f>IF(ISNA(VLOOKUP(CONCATENATE(A3796,C3796),EUS!$B$2:$B$1939,1,FALSE)),"","End Use Study")</f>
        <v>End Use Study</v>
      </c>
      <c r="C3796" s="14" t="s">
        <v>3536</v>
      </c>
      <c r="D3796" s="162" t="s">
        <v>3335</v>
      </c>
      <c r="E3796" s="9">
        <v>4100</v>
      </c>
      <c r="F3796" s="9"/>
      <c r="G3796" s="9"/>
      <c r="H3796" s="164">
        <v>6055</v>
      </c>
      <c r="I3796" s="164"/>
      <c r="J3796" s="7"/>
      <c r="L3796" s="6"/>
    </row>
    <row r="3797" spans="1:12" hidden="1">
      <c r="A3797" s="185" t="s">
        <v>3152</v>
      </c>
      <c r="B3797" s="8" t="s">
        <v>6055</v>
      </c>
      <c r="C3797" s="223"/>
      <c r="D3797" s="162" t="s">
        <v>3335</v>
      </c>
      <c r="E3797" s="163">
        <v>6630</v>
      </c>
      <c r="F3797" s="163"/>
      <c r="G3797" s="163"/>
      <c r="H3797" s="164"/>
      <c r="I3797" s="164"/>
      <c r="K3797" s="163"/>
    </row>
    <row r="3798" spans="1:12" hidden="1">
      <c r="A3798" s="134" t="s">
        <v>3152</v>
      </c>
      <c r="B3798" s="8" t="str">
        <f>IF(ISNA(VLOOKUP(CONCATENATE(A3798,C3798),EUS!$B$2:$B$1939,1,FALSE)),"","End Use Study")</f>
        <v>End Use Study</v>
      </c>
      <c r="C3798" s="14" t="s">
        <v>5</v>
      </c>
      <c r="D3798" s="8" t="str">
        <f>IF(OR(ISNUMBER(SEARCH('[1]Lookup for use classification'!$B$1,C3798)),ISNUMBER(SEARCH('[1]Lookup for use classification'!$C$1,C3798)),ISNUMBER(SEARCH('[1]Lookup for use classification'!$D$1,C3798))),'[1]Lookup for use classification'!$A$1,IF(ISNUMBER(SEARCH('[1]Lookup for use classification'!$B$2,C3798)),'[1]Lookup for use classification'!$A$2,IF(ISNUMBER(SEARCH('[1]Lookup for use classification'!$B$3,C3798)),'[1]Lookup for use classification'!$A$3,IF(OR(ISNUMBER(SEARCH('[1]Lookup for use classification'!$B$4,C3798)),ISNUMBER(SEARCH('[1]Lookup for use classification'!$C$4,C3798))),'[1]Lookup for use classification'!$A$4,IF(OR(ISNUMBER(SEARCH('[1]Lookup for use classification'!$B$5,C3798)),ISNUMBER(SEARCH('[1]Lookup for use classification'!$C$5,C3798)),ISNUMBER(SEARCH('[1]Lookup for use classification'!$D$5,C3798))),'[1]Lookup for use classification'!$A$5,IF(OR(ISNUMBER(SEARCH('[1]Lookup for use classification'!$B$7,C3798)),ISNUMBER(SEARCH('[1]Lookup for use classification'!$C$7,C3798)),ISNUMBER(SEARCH('[1]Lookup for use classification'!$D$7,C3798))),'[1]Lookup for use classification'!$A$7,IF(OR(ISNUMBER(SEARCH('[1]Lookup for use classification'!$B$9,C3798)),ISNUMBER(SEARCH('[1]Lookup for use classification'!$C$9,C3798)),ISNUMBER(SEARCH('[1]Lookup for use classification'!$D$9,C3798)),ISNUMBER(SEARCH('[1]Lookup for use classification'!$E$9,C3798)),ISNUMBER(SEARCH('[1]Lookup for use classification'!$F$9,C3798)),ISNUMBER(SEARCH('[1]Lookup for use classification'!$G$9,C3798))),'[1]Lookup for use classification'!$A$9,IF(OR(ISNUMBER(SEARCH('[1]Lookup for use classification'!$B$10,C3798)),ISNUMBER(SEARCH('[1]Lookup for use classification'!$C$10,C3798)),ISNUMBER(SEARCH('[1]Lookup for use classification'!$D$10,C3798)),ISNUMBER(SEARCH('[1]Lookup for use classification'!$E$10,C3798)),ISNUMBER(SEARCH('[1]Lookup for use classification'!$F$10,C3798))),'[1]Lookup for use classification'!$A$10,IF(OR(ISNUMBER(SEARCH('[1]Lookup for use classification'!$B$11,C3798)),ISNUMBER(SEARCH('[1]Lookup for use classification'!$C$11,C3798))),'[1]Lookup for use classification'!$A$11,IF(OR(ISNUMBER(SEARCH('[1]Lookup for use classification'!$B$12,C3798)),ISNUMBER(SEARCH('[1]Lookup for use classification'!$C$12,C3798))),'[1]Lookup for use classification'!$A$12,"Nope"))))))))))</f>
        <v>Office</v>
      </c>
      <c r="E3798" s="9"/>
      <c r="F3798" s="9"/>
      <c r="G3798" s="9"/>
      <c r="H3798" s="164"/>
      <c r="I3798" s="164"/>
      <c r="J3798" s="7"/>
      <c r="L3798" s="6"/>
    </row>
    <row r="3799" spans="1:12" hidden="1">
      <c r="A3799" s="185" t="s">
        <v>1620</v>
      </c>
      <c r="B3799" s="167" t="s">
        <v>4456</v>
      </c>
      <c r="C3799" s="239" t="s">
        <v>1619</v>
      </c>
      <c r="D3799" s="6" t="str">
        <f>IF(OR(ISNUMBER(SEARCH('[1]Lookup for use classification'!$B$1,C3799)),ISNUMBER(SEARCH('[1]Lookup for use classification'!$C$1,C3799)),ISNUMBER(SEARCH('[1]Lookup for use classification'!$D$1,C3799)),ISNUMBER(SEARCH('[1]Lookup for use classification'!$E$1,C3799))),'[1]Lookup for use classification'!$A$1,IF(ISNUMBER(SEARCH('[1]Lookup for use classification'!$B$2,C3799)),'[1]Lookup for use classification'!$A$2,IF(ISNUMBER(SEARCH('[1]Lookup for use classification'!$B$3,C3799)),'[1]Lookup for use classification'!$A$3,IF(OR(ISNUMBER(SEARCH('[1]Lookup for use classification'!$B$4,C3799)),ISNUMBER(SEARCH('[1]Lookup for use classification'!$C$4,C3799)),ISNUMBER(SEARCH('[1]Lookup for use classification'!$D$4,C3799)),ISNUMBER(SEARCH('[1]Lookup for use classification'!$E$4,C3799))),'[1]Lookup for use classification'!$A$4,IF(OR(ISNUMBER(SEARCH('[1]Lookup for use classification'!$B$5,C3799)),ISNUMBER(SEARCH('[1]Lookup for use classification'!$C$5,C3799)),ISNUMBER(SEARCH('[1]Lookup for use classification'!$D$5,C3799))),'[1]Lookup for use classification'!$A$5,IF(OR(ISNUMBER(SEARCH('[1]Lookup for use classification'!$B$7,C3799)),ISNUMBER(SEARCH('[1]Lookup for use classification'!$C$7,C3799)),ISNUMBER(SEARCH('[1]Lookup for use classification'!$D$7,C3799))),'[1]Lookup for use classification'!$A$7,IF(OR(ISNUMBER(SEARCH('[1]Lookup for use classification'!$B$9,C3799)),ISNUMBER(SEARCH('[1]Lookup for use classification'!$C$9,C3799)),ISNUMBER(SEARCH('[1]Lookup for use classification'!$D$9,C3799)),ISNUMBER(SEARCH('[1]Lookup for use classification'!$E$9,C3799)),ISNUMBER(SEARCH('[1]Lookup for use classification'!$F$9,C3799)),ISNUMBER(SEARCH('[1]Lookup for use classification'!$G$9,C3799)),ISNUMBER(SEARCH('[1]Lookup for use classification'!$H$9,C3799)),ISNUMBER(SEARCH('[1]Lookup for use classification'!$I$9,C3799)),ISNUMBER(SEARCH('[1]Lookup for use classification'!$J$9,C3799)),ISNUMBER(SEARCH('[1]Lookup for use classification'!$K$9,C3799))),'[1]Lookup for use classification'!$A$9,IF(OR(ISNUMBER(SEARCH('[1]Lookup for use classification'!$B$10,C3799)),ISNUMBER(SEARCH('[1]Lookup for use classification'!$C$10,C3799)),ISNUMBER(SEARCH('[1]Lookup for use classification'!$D$10,C3799)),ISNUMBER(SEARCH('[1]Lookup for use classification'!$E$10,C3799)),ISNUMBER(SEARCH('[1]Lookup for use classification'!$F$10,C3799)),ISNUMBER(SEARCH('[1]Lookup for use classification'!$G$10,C3799))),'[1]Lookup for use classification'!$A$10,IF(OR(ISNUMBER(SEARCH('[1]Lookup for use classification'!$B$11,C3799)),ISNUMBER(SEARCH('[1]Lookup for use classification'!$C$11,C3799))),'[1]Lookup for use classification'!$A$11,IF(OR(ISNUMBER(SEARCH('[1]Lookup for use classification'!$B$12,C3799)),ISNUMBER(SEARCH('[1]Lookup for use classification'!$C$12,C3799))),'[1]Lookup for use classification'!$A$12,IF(OR(ISNUMBER(SEARCH('[1]Lookup for use classification'!$B$13,C3799)),ISNUMBER(SEARCH('[1]Lookup for use classification'!$C$13,C3799)),ISNUMBER(SEARCH('[1]Lookup for use classification'!$D$13,C3799)),,ISNUMBER(SEARCH('[1]Lookup for use classification'!$C$13,C3799)),ISNUMBER(SEARCH('[1]Lookup for use classification'!$E$13,C3799))),'[1]Lookup for use classification'!$A$13,IF(OR(ISNUMBER(SEARCH('[1]Lookup for use classification'!$B$14,C3799)),ISNUMBER(SEARCH('[1]Lookup for use classification'!$C$14,C3799))),'[1]Lookup for use classification'!$A$14,"Other"))))))))))))</f>
        <v>Accomodation Services</v>
      </c>
      <c r="E3799" s="175"/>
      <c r="F3799" s="176"/>
      <c r="G3799" s="176"/>
    </row>
    <row r="3800" spans="1:12" hidden="1">
      <c r="A3800" s="134" t="s">
        <v>1620</v>
      </c>
      <c r="B3800" s="8" t="str">
        <f>IF(ISNA(VLOOKUP(CONCATENATE(A3800,C3800),EUS!$B$2:$B$1939,1,FALSE)),"","End Use Study")</f>
        <v>End Use Study</v>
      </c>
      <c r="C3800" s="14" t="s">
        <v>1617</v>
      </c>
      <c r="D3800" s="162" t="s">
        <v>3335</v>
      </c>
      <c r="E3800" s="9">
        <v>8580</v>
      </c>
      <c r="F3800" s="9"/>
      <c r="G3800" s="9"/>
      <c r="H3800" s="164">
        <v>1154</v>
      </c>
      <c r="I3800" s="164"/>
      <c r="J3800" s="7">
        <v>77000</v>
      </c>
      <c r="L3800" s="6"/>
    </row>
    <row r="3801" spans="1:12" hidden="1">
      <c r="A3801" s="187" t="s">
        <v>1620</v>
      </c>
      <c r="B3801" s="167" t="s">
        <v>4456</v>
      </c>
      <c r="C3801" s="239" t="s">
        <v>1608</v>
      </c>
      <c r="D3801" s="6" t="str">
        <f>IF(OR(ISNUMBER(SEARCH('[1]Lookup for use classification'!$B$1,C3801)),ISNUMBER(SEARCH('[1]Lookup for use classification'!$C$1,C3801)),ISNUMBER(SEARCH('[1]Lookup for use classification'!$D$1,C3801)),ISNUMBER(SEARCH('[1]Lookup for use classification'!$E$1,C3801))),'[1]Lookup for use classification'!$A$1,IF(ISNUMBER(SEARCH('[1]Lookup for use classification'!$B$2,C3801)),'[1]Lookup for use classification'!$A$2,IF(ISNUMBER(SEARCH('[1]Lookup for use classification'!$B$3,C3801)),'[1]Lookup for use classification'!$A$3,IF(OR(ISNUMBER(SEARCH('[1]Lookup for use classification'!$B$4,C3801)),ISNUMBER(SEARCH('[1]Lookup for use classification'!$C$4,C3801)),ISNUMBER(SEARCH('[1]Lookup for use classification'!$D$4,C3801)),ISNUMBER(SEARCH('[1]Lookup for use classification'!$E$4,C3801))),'[1]Lookup for use classification'!$A$4,IF(OR(ISNUMBER(SEARCH('[1]Lookup for use classification'!$B$5,C3801)),ISNUMBER(SEARCH('[1]Lookup for use classification'!$C$5,C3801)),ISNUMBER(SEARCH('[1]Lookup for use classification'!$D$5,C3801))),'[1]Lookup for use classification'!$A$5,IF(OR(ISNUMBER(SEARCH('[1]Lookup for use classification'!$B$7,C3801)),ISNUMBER(SEARCH('[1]Lookup for use classification'!$C$7,C3801)),ISNUMBER(SEARCH('[1]Lookup for use classification'!$D$7,C3801))),'[1]Lookup for use classification'!$A$7,IF(OR(ISNUMBER(SEARCH('[1]Lookup for use classification'!$B$9,C3801)),ISNUMBER(SEARCH('[1]Lookup for use classification'!$C$9,C3801)),ISNUMBER(SEARCH('[1]Lookup for use classification'!$D$9,C3801)),ISNUMBER(SEARCH('[1]Lookup for use classification'!$E$9,C3801)),ISNUMBER(SEARCH('[1]Lookup for use classification'!$F$9,C3801)),ISNUMBER(SEARCH('[1]Lookup for use classification'!$G$9,C3801)),ISNUMBER(SEARCH('[1]Lookup for use classification'!$H$9,C3801)),ISNUMBER(SEARCH('[1]Lookup for use classification'!$I$9,C3801)),ISNUMBER(SEARCH('[1]Lookup for use classification'!$J$9,C3801)),ISNUMBER(SEARCH('[1]Lookup for use classification'!$K$9,C3801))),'[1]Lookup for use classification'!$A$9,IF(OR(ISNUMBER(SEARCH('[1]Lookup for use classification'!$B$10,C3801)),ISNUMBER(SEARCH('[1]Lookup for use classification'!$C$10,C3801)),ISNUMBER(SEARCH('[1]Lookup for use classification'!$D$10,C3801)),ISNUMBER(SEARCH('[1]Lookup for use classification'!$E$10,C3801)),ISNUMBER(SEARCH('[1]Lookup for use classification'!$F$10,C3801)),ISNUMBER(SEARCH('[1]Lookup for use classification'!$G$10,C3801))),'[1]Lookup for use classification'!$A$10,IF(OR(ISNUMBER(SEARCH('[1]Lookup for use classification'!$B$11,C3801)),ISNUMBER(SEARCH('[1]Lookup for use classification'!$C$11,C3801))),'[1]Lookup for use classification'!$A$11,IF(OR(ISNUMBER(SEARCH('[1]Lookup for use classification'!$B$12,C3801)),ISNUMBER(SEARCH('[1]Lookup for use classification'!$C$12,C3801))),'[1]Lookup for use classification'!$A$12,IF(OR(ISNUMBER(SEARCH('[1]Lookup for use classification'!$B$13,C3801)),ISNUMBER(SEARCH('[1]Lookup for use classification'!$C$13,C3801)),ISNUMBER(SEARCH('[1]Lookup for use classification'!$D$13,C3801)),,ISNUMBER(SEARCH('[1]Lookup for use classification'!$C$13,C3801)),ISNUMBER(SEARCH('[1]Lookup for use classification'!$E$13,C3801))),'[1]Lookup for use classification'!$A$13,IF(OR(ISNUMBER(SEARCH('[1]Lookup for use classification'!$B$14,C3801)),ISNUMBER(SEARCH('[1]Lookup for use classification'!$C$14,C3801))),'[1]Lookup for use classification'!$A$14,"Other"))))))))))))</f>
        <v>Office</v>
      </c>
      <c r="E3801" s="175"/>
      <c r="F3801" s="174"/>
      <c r="G3801" s="174"/>
    </row>
    <row r="3802" spans="1:12" hidden="1">
      <c r="A3802" s="185" t="s">
        <v>1620</v>
      </c>
      <c r="B3802" s="167" t="s">
        <v>4456</v>
      </c>
      <c r="C3802" s="239" t="s">
        <v>1221</v>
      </c>
      <c r="D3802" s="6" t="str">
        <f>IF(OR(ISNUMBER(SEARCH('[1]Lookup for use classification'!$B$1,C3802)),ISNUMBER(SEARCH('[1]Lookup for use classification'!$C$1,C3802)),ISNUMBER(SEARCH('[1]Lookup for use classification'!$D$1,C3802)),ISNUMBER(SEARCH('[1]Lookup for use classification'!$E$1,C3802))),'[1]Lookup for use classification'!$A$1,IF(ISNUMBER(SEARCH('[1]Lookup for use classification'!$B$2,C3802)),'[1]Lookup for use classification'!$A$2,IF(ISNUMBER(SEARCH('[1]Lookup for use classification'!$B$3,C3802)),'[1]Lookup for use classification'!$A$3,IF(OR(ISNUMBER(SEARCH('[1]Lookup for use classification'!$B$4,C3802)),ISNUMBER(SEARCH('[1]Lookup for use classification'!$C$4,C3802)),ISNUMBER(SEARCH('[1]Lookup for use classification'!$D$4,C3802)),ISNUMBER(SEARCH('[1]Lookup for use classification'!$E$4,C3802))),'[1]Lookup for use classification'!$A$4,IF(OR(ISNUMBER(SEARCH('[1]Lookup for use classification'!$B$5,C3802)),ISNUMBER(SEARCH('[1]Lookup for use classification'!$C$5,C3802)),ISNUMBER(SEARCH('[1]Lookup for use classification'!$D$5,C3802))),'[1]Lookup for use classification'!$A$5,IF(OR(ISNUMBER(SEARCH('[1]Lookup for use classification'!$B$7,C3802)),ISNUMBER(SEARCH('[1]Lookup for use classification'!$C$7,C3802)),ISNUMBER(SEARCH('[1]Lookup for use classification'!$D$7,C3802))),'[1]Lookup for use classification'!$A$7,IF(OR(ISNUMBER(SEARCH('[1]Lookup for use classification'!$B$9,C3802)),ISNUMBER(SEARCH('[1]Lookup for use classification'!$C$9,C3802)),ISNUMBER(SEARCH('[1]Lookup for use classification'!$D$9,C3802)),ISNUMBER(SEARCH('[1]Lookup for use classification'!$E$9,C3802)),ISNUMBER(SEARCH('[1]Lookup for use classification'!$F$9,C3802)),ISNUMBER(SEARCH('[1]Lookup for use classification'!$G$9,C3802)),ISNUMBER(SEARCH('[1]Lookup for use classification'!$H$9,C3802)),ISNUMBER(SEARCH('[1]Lookup for use classification'!$I$9,C3802)),ISNUMBER(SEARCH('[1]Lookup for use classification'!$J$9,C3802)),ISNUMBER(SEARCH('[1]Lookup for use classification'!$K$9,C3802))),'[1]Lookup for use classification'!$A$9,IF(OR(ISNUMBER(SEARCH('[1]Lookup for use classification'!$B$10,C3802)),ISNUMBER(SEARCH('[1]Lookup for use classification'!$C$10,C3802)),ISNUMBER(SEARCH('[1]Lookup for use classification'!$D$10,C3802)),ISNUMBER(SEARCH('[1]Lookup for use classification'!$E$10,C3802)),ISNUMBER(SEARCH('[1]Lookup for use classification'!$F$10,C3802)),ISNUMBER(SEARCH('[1]Lookup for use classification'!$G$10,C3802))),'[1]Lookup for use classification'!$A$10,IF(OR(ISNUMBER(SEARCH('[1]Lookup for use classification'!$B$11,C3802)),ISNUMBER(SEARCH('[1]Lookup for use classification'!$C$11,C3802))),'[1]Lookup for use classification'!$A$11,IF(OR(ISNUMBER(SEARCH('[1]Lookup for use classification'!$B$12,C3802)),ISNUMBER(SEARCH('[1]Lookup for use classification'!$C$12,C3802))),'[1]Lookup for use classification'!$A$12,IF(OR(ISNUMBER(SEARCH('[1]Lookup for use classification'!$B$13,C3802)),ISNUMBER(SEARCH('[1]Lookup for use classification'!$C$13,C3802)),ISNUMBER(SEARCH('[1]Lookup for use classification'!$D$13,C3802)),,ISNUMBER(SEARCH('[1]Lookup for use classification'!$C$13,C3802)),ISNUMBER(SEARCH('[1]Lookup for use classification'!$E$13,C3802))),'[1]Lookup for use classification'!$A$13,IF(OR(ISNUMBER(SEARCH('[1]Lookup for use classification'!$B$14,C3802)),ISNUMBER(SEARCH('[1]Lookup for use classification'!$C$14,C3802))),'[1]Lookup for use classification'!$A$14,"Other"))))))))))))</f>
        <v>Other</v>
      </c>
      <c r="E3802" s="175">
        <v>200</v>
      </c>
      <c r="F3802" s="176"/>
      <c r="G3802" s="176"/>
    </row>
    <row r="3803" spans="1:12" hidden="1">
      <c r="A3803" s="187" t="s">
        <v>1620</v>
      </c>
      <c r="B3803" s="167" t="s">
        <v>4456</v>
      </c>
      <c r="C3803" s="239" t="s">
        <v>1611</v>
      </c>
      <c r="D3803" s="6" t="str">
        <f>IF(OR(ISNUMBER(SEARCH('[1]Lookup for use classification'!$B$1,C3803)),ISNUMBER(SEARCH('[1]Lookup for use classification'!$C$1,C3803)),ISNUMBER(SEARCH('[1]Lookup for use classification'!$D$1,C3803)),ISNUMBER(SEARCH('[1]Lookup for use classification'!$E$1,C3803))),'[1]Lookup for use classification'!$A$1,IF(ISNUMBER(SEARCH('[1]Lookup for use classification'!$B$2,C3803)),'[1]Lookup for use classification'!$A$2,IF(ISNUMBER(SEARCH('[1]Lookup for use classification'!$B$3,C3803)),'[1]Lookup for use classification'!$A$3,IF(OR(ISNUMBER(SEARCH('[1]Lookup for use classification'!$B$4,C3803)),ISNUMBER(SEARCH('[1]Lookup for use classification'!$C$4,C3803)),ISNUMBER(SEARCH('[1]Lookup for use classification'!$D$4,C3803)),ISNUMBER(SEARCH('[1]Lookup for use classification'!$E$4,C3803))),'[1]Lookup for use classification'!$A$4,IF(OR(ISNUMBER(SEARCH('[1]Lookup for use classification'!$B$5,C3803)),ISNUMBER(SEARCH('[1]Lookup for use classification'!$C$5,C3803)),ISNUMBER(SEARCH('[1]Lookup for use classification'!$D$5,C3803))),'[1]Lookup for use classification'!$A$5,IF(OR(ISNUMBER(SEARCH('[1]Lookup for use classification'!$B$7,C3803)),ISNUMBER(SEARCH('[1]Lookup for use classification'!$C$7,C3803)),ISNUMBER(SEARCH('[1]Lookup for use classification'!$D$7,C3803))),'[1]Lookup for use classification'!$A$7,IF(OR(ISNUMBER(SEARCH('[1]Lookup for use classification'!$B$9,C3803)),ISNUMBER(SEARCH('[1]Lookup for use classification'!$C$9,C3803)),ISNUMBER(SEARCH('[1]Lookup for use classification'!$D$9,C3803)),ISNUMBER(SEARCH('[1]Lookup for use classification'!$E$9,C3803)),ISNUMBER(SEARCH('[1]Lookup for use classification'!$F$9,C3803)),ISNUMBER(SEARCH('[1]Lookup for use classification'!$G$9,C3803)),ISNUMBER(SEARCH('[1]Lookup for use classification'!$H$9,C3803)),ISNUMBER(SEARCH('[1]Lookup for use classification'!$I$9,C3803)),ISNUMBER(SEARCH('[1]Lookup for use classification'!$J$9,C3803)),ISNUMBER(SEARCH('[1]Lookup for use classification'!$K$9,C3803))),'[1]Lookup for use classification'!$A$9,IF(OR(ISNUMBER(SEARCH('[1]Lookup for use classification'!$B$10,C3803)),ISNUMBER(SEARCH('[1]Lookup for use classification'!$C$10,C3803)),ISNUMBER(SEARCH('[1]Lookup for use classification'!$D$10,C3803)),ISNUMBER(SEARCH('[1]Lookup for use classification'!$E$10,C3803)),ISNUMBER(SEARCH('[1]Lookup for use classification'!$F$10,C3803)),ISNUMBER(SEARCH('[1]Lookup for use classification'!$G$10,C3803))),'[1]Lookup for use classification'!$A$10,IF(OR(ISNUMBER(SEARCH('[1]Lookup for use classification'!$B$11,C3803)),ISNUMBER(SEARCH('[1]Lookup for use classification'!$C$11,C3803))),'[1]Lookup for use classification'!$A$11,IF(OR(ISNUMBER(SEARCH('[1]Lookup for use classification'!$B$12,C3803)),ISNUMBER(SEARCH('[1]Lookup for use classification'!$C$12,C3803))),'[1]Lookup for use classification'!$A$12,IF(OR(ISNUMBER(SEARCH('[1]Lookup for use classification'!$B$13,C3803)),ISNUMBER(SEARCH('[1]Lookup for use classification'!$C$13,C3803)),ISNUMBER(SEARCH('[1]Lookup for use classification'!$D$13,C3803)),,ISNUMBER(SEARCH('[1]Lookup for use classification'!$C$13,C3803)),ISNUMBER(SEARCH('[1]Lookup for use classification'!$E$13,C3803))),'[1]Lookup for use classification'!$A$13,IF(OR(ISNUMBER(SEARCH('[1]Lookup for use classification'!$B$14,C3803)),ISNUMBER(SEARCH('[1]Lookup for use classification'!$C$14,C3803))),'[1]Lookup for use classification'!$A$14,"Other"))))))))))))</f>
        <v>Other</v>
      </c>
      <c r="E3803" s="175">
        <v>5788</v>
      </c>
      <c r="F3803" s="176"/>
      <c r="G3803" s="176"/>
    </row>
    <row r="3804" spans="1:12" hidden="1">
      <c r="A3804" s="187" t="s">
        <v>1620</v>
      </c>
      <c r="B3804" s="167" t="s">
        <v>4456</v>
      </c>
      <c r="C3804" s="239" t="s">
        <v>1605</v>
      </c>
      <c r="D3804" s="6" t="str">
        <f>IF(OR(ISNUMBER(SEARCH('[1]Lookup for use classification'!$B$1,C3804)),ISNUMBER(SEARCH('[1]Lookup for use classification'!$C$1,C3804)),ISNUMBER(SEARCH('[1]Lookup for use classification'!$D$1,C3804)),ISNUMBER(SEARCH('[1]Lookup for use classification'!$E$1,C3804))),'[1]Lookup for use classification'!$A$1,IF(ISNUMBER(SEARCH('[1]Lookup for use classification'!$B$2,C3804)),'[1]Lookup for use classification'!$A$2,IF(ISNUMBER(SEARCH('[1]Lookup for use classification'!$B$3,C3804)),'[1]Lookup for use classification'!$A$3,IF(OR(ISNUMBER(SEARCH('[1]Lookup for use classification'!$B$4,C3804)),ISNUMBER(SEARCH('[1]Lookup for use classification'!$C$4,C3804)),ISNUMBER(SEARCH('[1]Lookup for use classification'!$D$4,C3804)),ISNUMBER(SEARCH('[1]Lookup for use classification'!$E$4,C3804))),'[1]Lookup for use classification'!$A$4,IF(OR(ISNUMBER(SEARCH('[1]Lookup for use classification'!$B$5,C3804)),ISNUMBER(SEARCH('[1]Lookup for use classification'!$C$5,C3804)),ISNUMBER(SEARCH('[1]Lookup for use classification'!$D$5,C3804))),'[1]Lookup for use classification'!$A$5,IF(OR(ISNUMBER(SEARCH('[1]Lookup for use classification'!$B$7,C3804)),ISNUMBER(SEARCH('[1]Lookup for use classification'!$C$7,C3804)),ISNUMBER(SEARCH('[1]Lookup for use classification'!$D$7,C3804))),'[1]Lookup for use classification'!$A$7,IF(OR(ISNUMBER(SEARCH('[1]Lookup for use classification'!$B$9,C3804)),ISNUMBER(SEARCH('[1]Lookup for use classification'!$C$9,C3804)),ISNUMBER(SEARCH('[1]Lookup for use classification'!$D$9,C3804)),ISNUMBER(SEARCH('[1]Lookup for use classification'!$E$9,C3804)),ISNUMBER(SEARCH('[1]Lookup for use classification'!$F$9,C3804)),ISNUMBER(SEARCH('[1]Lookup for use classification'!$G$9,C3804)),ISNUMBER(SEARCH('[1]Lookup for use classification'!$H$9,C3804)),ISNUMBER(SEARCH('[1]Lookup for use classification'!$I$9,C3804)),ISNUMBER(SEARCH('[1]Lookup for use classification'!$J$9,C3804)),ISNUMBER(SEARCH('[1]Lookup for use classification'!$K$9,C3804))),'[1]Lookup for use classification'!$A$9,IF(OR(ISNUMBER(SEARCH('[1]Lookup for use classification'!$B$10,C3804)),ISNUMBER(SEARCH('[1]Lookup for use classification'!$C$10,C3804)),ISNUMBER(SEARCH('[1]Lookup for use classification'!$D$10,C3804)),ISNUMBER(SEARCH('[1]Lookup for use classification'!$E$10,C3804)),ISNUMBER(SEARCH('[1]Lookup for use classification'!$F$10,C3804)),ISNUMBER(SEARCH('[1]Lookup for use classification'!$G$10,C3804))),'[1]Lookup for use classification'!$A$10,IF(OR(ISNUMBER(SEARCH('[1]Lookup for use classification'!$B$11,C3804)),ISNUMBER(SEARCH('[1]Lookup for use classification'!$C$11,C3804))),'[1]Lookup for use classification'!$A$11,IF(OR(ISNUMBER(SEARCH('[1]Lookup for use classification'!$B$12,C3804)),ISNUMBER(SEARCH('[1]Lookup for use classification'!$C$12,C3804))),'[1]Lookup for use classification'!$A$12,IF(OR(ISNUMBER(SEARCH('[1]Lookup for use classification'!$B$13,C3804)),ISNUMBER(SEARCH('[1]Lookup for use classification'!$C$13,C3804)),ISNUMBER(SEARCH('[1]Lookup for use classification'!$D$13,C3804)),,ISNUMBER(SEARCH('[1]Lookup for use classification'!$C$13,C3804)),ISNUMBER(SEARCH('[1]Lookup for use classification'!$E$13,C3804))),'[1]Lookup for use classification'!$A$13,IF(OR(ISNUMBER(SEARCH('[1]Lookup for use classification'!$B$14,C3804)),ISNUMBER(SEARCH('[1]Lookup for use classification'!$C$14,C3804))),'[1]Lookup for use classification'!$A$14,"Other"))))))))))))</f>
        <v>Other</v>
      </c>
      <c r="E3804" s="175"/>
      <c r="F3804" s="176"/>
      <c r="G3804" s="176"/>
    </row>
    <row r="3805" spans="1:12" hidden="1">
      <c r="A3805" s="187" t="s">
        <v>1620</v>
      </c>
      <c r="B3805" s="167" t="s">
        <v>4456</v>
      </c>
      <c r="C3805" s="239" t="s">
        <v>774</v>
      </c>
      <c r="D3805" s="6" t="str">
        <f>IF(OR(ISNUMBER(SEARCH('[1]Lookup for use classification'!$B$1,C3805)),ISNUMBER(SEARCH('[1]Lookup for use classification'!$C$1,C3805)),ISNUMBER(SEARCH('[1]Lookup for use classification'!$D$1,C3805)),ISNUMBER(SEARCH('[1]Lookup for use classification'!$E$1,C3805))),'[1]Lookup for use classification'!$A$1,IF(ISNUMBER(SEARCH('[1]Lookup for use classification'!$B$2,C3805)),'[1]Lookup for use classification'!$A$2,IF(ISNUMBER(SEARCH('[1]Lookup for use classification'!$B$3,C3805)),'[1]Lookup for use classification'!$A$3,IF(OR(ISNUMBER(SEARCH('[1]Lookup for use classification'!$B$4,C3805)),ISNUMBER(SEARCH('[1]Lookup for use classification'!$C$4,C3805)),ISNUMBER(SEARCH('[1]Lookup for use classification'!$D$4,C3805)),ISNUMBER(SEARCH('[1]Lookup for use classification'!$E$4,C3805))),'[1]Lookup for use classification'!$A$4,IF(OR(ISNUMBER(SEARCH('[1]Lookup for use classification'!$B$5,C3805)),ISNUMBER(SEARCH('[1]Lookup for use classification'!$C$5,C3805)),ISNUMBER(SEARCH('[1]Lookup for use classification'!$D$5,C3805))),'[1]Lookup for use classification'!$A$5,IF(OR(ISNUMBER(SEARCH('[1]Lookup for use classification'!$B$7,C3805)),ISNUMBER(SEARCH('[1]Lookup for use classification'!$C$7,C3805)),ISNUMBER(SEARCH('[1]Lookup for use classification'!$D$7,C3805))),'[1]Lookup for use classification'!$A$7,IF(OR(ISNUMBER(SEARCH('[1]Lookup for use classification'!$B$9,C3805)),ISNUMBER(SEARCH('[1]Lookup for use classification'!$C$9,C3805)),ISNUMBER(SEARCH('[1]Lookup for use classification'!$D$9,C3805)),ISNUMBER(SEARCH('[1]Lookup for use classification'!$E$9,C3805)),ISNUMBER(SEARCH('[1]Lookup for use classification'!$F$9,C3805)),ISNUMBER(SEARCH('[1]Lookup for use classification'!$G$9,C3805)),ISNUMBER(SEARCH('[1]Lookup for use classification'!$H$9,C3805)),ISNUMBER(SEARCH('[1]Lookup for use classification'!$I$9,C3805)),ISNUMBER(SEARCH('[1]Lookup for use classification'!$J$9,C3805)),ISNUMBER(SEARCH('[1]Lookup for use classification'!$K$9,C3805))),'[1]Lookup for use classification'!$A$9,IF(OR(ISNUMBER(SEARCH('[1]Lookup for use classification'!$B$10,C3805)),ISNUMBER(SEARCH('[1]Lookup for use classification'!$C$10,C3805)),ISNUMBER(SEARCH('[1]Lookup for use classification'!$D$10,C3805)),ISNUMBER(SEARCH('[1]Lookup for use classification'!$E$10,C3805)),ISNUMBER(SEARCH('[1]Lookup for use classification'!$F$10,C3805)),ISNUMBER(SEARCH('[1]Lookup for use classification'!$G$10,C3805))),'[1]Lookup for use classification'!$A$10,IF(OR(ISNUMBER(SEARCH('[1]Lookup for use classification'!$B$11,C3805)),ISNUMBER(SEARCH('[1]Lookup for use classification'!$C$11,C3805))),'[1]Lookup for use classification'!$A$11,IF(OR(ISNUMBER(SEARCH('[1]Lookup for use classification'!$B$12,C3805)),ISNUMBER(SEARCH('[1]Lookup for use classification'!$C$12,C3805))),'[1]Lookup for use classification'!$A$12,IF(OR(ISNUMBER(SEARCH('[1]Lookup for use classification'!$B$13,C3805)),ISNUMBER(SEARCH('[1]Lookup for use classification'!$C$13,C3805)),ISNUMBER(SEARCH('[1]Lookup for use classification'!$D$13,C3805)),,ISNUMBER(SEARCH('[1]Lookup for use classification'!$C$13,C3805)),ISNUMBER(SEARCH('[1]Lookup for use classification'!$E$13,C3805))),'[1]Lookup for use classification'!$A$13,IF(OR(ISNUMBER(SEARCH('[1]Lookup for use classification'!$B$14,C3805)),ISNUMBER(SEARCH('[1]Lookup for use classification'!$C$14,C3805))),'[1]Lookup for use classification'!$A$14,"Other"))))))))))))</f>
        <v>Other</v>
      </c>
      <c r="E3805" s="175"/>
      <c r="F3805" s="176"/>
      <c r="G3805" s="176"/>
    </row>
    <row r="3806" spans="1:12" hidden="1">
      <c r="A3806" s="187" t="s">
        <v>1620</v>
      </c>
      <c r="B3806" s="167" t="s">
        <v>4456</v>
      </c>
      <c r="C3806" s="239" t="s">
        <v>1606</v>
      </c>
      <c r="D3806" s="6" t="str">
        <f>IF(OR(ISNUMBER(SEARCH('[1]Lookup for use classification'!$B$1,C3806)),ISNUMBER(SEARCH('[1]Lookup for use classification'!$C$1,C3806)),ISNUMBER(SEARCH('[1]Lookup for use classification'!$D$1,C3806)),ISNUMBER(SEARCH('[1]Lookup for use classification'!$E$1,C3806))),'[1]Lookup for use classification'!$A$1,IF(ISNUMBER(SEARCH('[1]Lookup for use classification'!$B$2,C3806)),'[1]Lookup for use classification'!$A$2,IF(ISNUMBER(SEARCH('[1]Lookup for use classification'!$B$3,C3806)),'[1]Lookup for use classification'!$A$3,IF(OR(ISNUMBER(SEARCH('[1]Lookup for use classification'!$B$4,C3806)),ISNUMBER(SEARCH('[1]Lookup for use classification'!$C$4,C3806)),ISNUMBER(SEARCH('[1]Lookup for use classification'!$D$4,C3806)),ISNUMBER(SEARCH('[1]Lookup for use classification'!$E$4,C3806))),'[1]Lookup for use classification'!$A$4,IF(OR(ISNUMBER(SEARCH('[1]Lookup for use classification'!$B$5,C3806)),ISNUMBER(SEARCH('[1]Lookup for use classification'!$C$5,C3806)),ISNUMBER(SEARCH('[1]Lookup for use classification'!$D$5,C3806))),'[1]Lookup for use classification'!$A$5,IF(OR(ISNUMBER(SEARCH('[1]Lookup for use classification'!$B$7,C3806)),ISNUMBER(SEARCH('[1]Lookup for use classification'!$C$7,C3806)),ISNUMBER(SEARCH('[1]Lookup for use classification'!$D$7,C3806))),'[1]Lookup for use classification'!$A$7,IF(OR(ISNUMBER(SEARCH('[1]Lookup for use classification'!$B$9,C3806)),ISNUMBER(SEARCH('[1]Lookup for use classification'!$C$9,C3806)),ISNUMBER(SEARCH('[1]Lookup for use classification'!$D$9,C3806)),ISNUMBER(SEARCH('[1]Lookup for use classification'!$E$9,C3806)),ISNUMBER(SEARCH('[1]Lookup for use classification'!$F$9,C3806)),ISNUMBER(SEARCH('[1]Lookup for use classification'!$G$9,C3806)),ISNUMBER(SEARCH('[1]Lookup for use classification'!$H$9,C3806)),ISNUMBER(SEARCH('[1]Lookup for use classification'!$I$9,C3806)),ISNUMBER(SEARCH('[1]Lookup for use classification'!$J$9,C3806)),ISNUMBER(SEARCH('[1]Lookup for use classification'!$K$9,C3806))),'[1]Lookup for use classification'!$A$9,IF(OR(ISNUMBER(SEARCH('[1]Lookup for use classification'!$B$10,C3806)),ISNUMBER(SEARCH('[1]Lookup for use classification'!$C$10,C3806)),ISNUMBER(SEARCH('[1]Lookup for use classification'!$D$10,C3806)),ISNUMBER(SEARCH('[1]Lookup for use classification'!$E$10,C3806)),ISNUMBER(SEARCH('[1]Lookup for use classification'!$F$10,C3806)),ISNUMBER(SEARCH('[1]Lookup for use classification'!$G$10,C3806))),'[1]Lookup for use classification'!$A$10,IF(OR(ISNUMBER(SEARCH('[1]Lookup for use classification'!$B$11,C3806)),ISNUMBER(SEARCH('[1]Lookup for use classification'!$C$11,C3806))),'[1]Lookup for use classification'!$A$11,IF(OR(ISNUMBER(SEARCH('[1]Lookup for use classification'!$B$12,C3806)),ISNUMBER(SEARCH('[1]Lookup for use classification'!$C$12,C3806))),'[1]Lookup for use classification'!$A$12,IF(OR(ISNUMBER(SEARCH('[1]Lookup for use classification'!$B$13,C3806)),ISNUMBER(SEARCH('[1]Lookup for use classification'!$C$13,C3806)),ISNUMBER(SEARCH('[1]Lookup for use classification'!$D$13,C3806)),,ISNUMBER(SEARCH('[1]Lookup for use classification'!$C$13,C3806)),ISNUMBER(SEARCH('[1]Lookup for use classification'!$E$13,C3806))),'[1]Lookup for use classification'!$A$13,IF(OR(ISNUMBER(SEARCH('[1]Lookup for use classification'!$B$14,C3806)),ISNUMBER(SEARCH('[1]Lookup for use classification'!$C$14,C3806))),'[1]Lookup for use classification'!$A$14,"Other"))))))))))))</f>
        <v>Other</v>
      </c>
      <c r="E3806" s="175"/>
      <c r="F3806" s="176"/>
      <c r="G3806" s="176"/>
    </row>
    <row r="3807" spans="1:12" hidden="1">
      <c r="A3807" s="187" t="s">
        <v>1620</v>
      </c>
      <c r="B3807" s="167" t="s">
        <v>4456</v>
      </c>
      <c r="C3807" s="241" t="s">
        <v>1612</v>
      </c>
      <c r="D3807" s="6" t="str">
        <f>IF(OR(ISNUMBER(SEARCH('[1]Lookup for use classification'!$B$1,C3807)),ISNUMBER(SEARCH('[1]Lookup for use classification'!$C$1,C3807)),ISNUMBER(SEARCH('[1]Lookup for use classification'!$D$1,C3807)),ISNUMBER(SEARCH('[1]Lookup for use classification'!$E$1,C3807))),'[1]Lookup for use classification'!$A$1,IF(ISNUMBER(SEARCH('[1]Lookup for use classification'!$B$2,C3807)),'[1]Lookup for use classification'!$A$2,IF(ISNUMBER(SEARCH('[1]Lookup for use classification'!$B$3,C3807)),'[1]Lookup for use classification'!$A$3,IF(OR(ISNUMBER(SEARCH('[1]Lookup for use classification'!$B$4,C3807)),ISNUMBER(SEARCH('[1]Lookup for use classification'!$C$4,C3807)),ISNUMBER(SEARCH('[1]Lookup for use classification'!$D$4,C3807)),ISNUMBER(SEARCH('[1]Lookup for use classification'!$E$4,C3807))),'[1]Lookup for use classification'!$A$4,IF(OR(ISNUMBER(SEARCH('[1]Lookup for use classification'!$B$5,C3807)),ISNUMBER(SEARCH('[1]Lookup for use classification'!$C$5,C3807)),ISNUMBER(SEARCH('[1]Lookup for use classification'!$D$5,C3807))),'[1]Lookup for use classification'!$A$5,IF(OR(ISNUMBER(SEARCH('[1]Lookup for use classification'!$B$7,C3807)),ISNUMBER(SEARCH('[1]Lookup for use classification'!$C$7,C3807)),ISNUMBER(SEARCH('[1]Lookup for use classification'!$D$7,C3807))),'[1]Lookup for use classification'!$A$7,IF(OR(ISNUMBER(SEARCH('[1]Lookup for use classification'!$B$9,C3807)),ISNUMBER(SEARCH('[1]Lookup for use classification'!$C$9,C3807)),ISNUMBER(SEARCH('[1]Lookup for use classification'!$D$9,C3807)),ISNUMBER(SEARCH('[1]Lookup for use classification'!$E$9,C3807)),ISNUMBER(SEARCH('[1]Lookup for use classification'!$F$9,C3807)),ISNUMBER(SEARCH('[1]Lookup for use classification'!$G$9,C3807)),ISNUMBER(SEARCH('[1]Lookup for use classification'!$H$9,C3807)),ISNUMBER(SEARCH('[1]Lookup for use classification'!$I$9,C3807)),ISNUMBER(SEARCH('[1]Lookup for use classification'!$J$9,C3807)),ISNUMBER(SEARCH('[1]Lookup for use classification'!$K$9,C3807))),'[1]Lookup for use classification'!$A$9,IF(OR(ISNUMBER(SEARCH('[1]Lookup for use classification'!$B$10,C3807)),ISNUMBER(SEARCH('[1]Lookup for use classification'!$C$10,C3807)),ISNUMBER(SEARCH('[1]Lookup for use classification'!$D$10,C3807)),ISNUMBER(SEARCH('[1]Lookup for use classification'!$E$10,C3807)),ISNUMBER(SEARCH('[1]Lookup for use classification'!$F$10,C3807)),ISNUMBER(SEARCH('[1]Lookup for use classification'!$G$10,C3807))),'[1]Lookup for use classification'!$A$10,IF(OR(ISNUMBER(SEARCH('[1]Lookup for use classification'!$B$11,C3807)),ISNUMBER(SEARCH('[1]Lookup for use classification'!$C$11,C3807))),'[1]Lookup for use classification'!$A$11,IF(OR(ISNUMBER(SEARCH('[1]Lookup for use classification'!$B$12,C3807)),ISNUMBER(SEARCH('[1]Lookup for use classification'!$C$12,C3807))),'[1]Lookup for use classification'!$A$12,IF(OR(ISNUMBER(SEARCH('[1]Lookup for use classification'!$B$13,C3807)),ISNUMBER(SEARCH('[1]Lookup for use classification'!$C$13,C3807)),ISNUMBER(SEARCH('[1]Lookup for use classification'!$D$13,C3807)),,ISNUMBER(SEARCH('[1]Lookup for use classification'!$C$13,C3807)),ISNUMBER(SEARCH('[1]Lookup for use classification'!$E$13,C3807))),'[1]Lookup for use classification'!$A$13,IF(OR(ISNUMBER(SEARCH('[1]Lookup for use classification'!$B$14,C3807)),ISNUMBER(SEARCH('[1]Lookup for use classification'!$C$14,C3807))),'[1]Lookup for use classification'!$A$14,"Other"))))))))))))</f>
        <v>Other</v>
      </c>
      <c r="E3807" s="175"/>
      <c r="F3807" s="176"/>
      <c r="G3807" s="176"/>
    </row>
    <row r="3808" spans="1:12" hidden="1">
      <c r="A3808" s="187" t="s">
        <v>1620</v>
      </c>
      <c r="B3808" s="167" t="s">
        <v>4456</v>
      </c>
      <c r="C3808" s="239" t="s">
        <v>1614</v>
      </c>
      <c r="D3808" s="6" t="str">
        <f>IF(OR(ISNUMBER(SEARCH('[1]Lookup for use classification'!$B$1,C3808)),ISNUMBER(SEARCH('[1]Lookup for use classification'!$C$1,C3808)),ISNUMBER(SEARCH('[1]Lookup for use classification'!$D$1,C3808)),ISNUMBER(SEARCH('[1]Lookup for use classification'!$E$1,C3808))),'[1]Lookup for use classification'!$A$1,IF(ISNUMBER(SEARCH('[1]Lookup for use classification'!$B$2,C3808)),'[1]Lookup for use classification'!$A$2,IF(ISNUMBER(SEARCH('[1]Lookup for use classification'!$B$3,C3808)),'[1]Lookup for use classification'!$A$3,IF(OR(ISNUMBER(SEARCH('[1]Lookup for use classification'!$B$4,C3808)),ISNUMBER(SEARCH('[1]Lookup for use classification'!$C$4,C3808)),ISNUMBER(SEARCH('[1]Lookup for use classification'!$D$4,C3808)),ISNUMBER(SEARCH('[1]Lookup for use classification'!$E$4,C3808))),'[1]Lookup for use classification'!$A$4,IF(OR(ISNUMBER(SEARCH('[1]Lookup for use classification'!$B$5,C3808)),ISNUMBER(SEARCH('[1]Lookup for use classification'!$C$5,C3808)),ISNUMBER(SEARCH('[1]Lookup for use classification'!$D$5,C3808))),'[1]Lookup for use classification'!$A$5,IF(OR(ISNUMBER(SEARCH('[1]Lookup for use classification'!$B$7,C3808)),ISNUMBER(SEARCH('[1]Lookup for use classification'!$C$7,C3808)),ISNUMBER(SEARCH('[1]Lookup for use classification'!$D$7,C3808))),'[1]Lookup for use classification'!$A$7,IF(OR(ISNUMBER(SEARCH('[1]Lookup for use classification'!$B$9,C3808)),ISNUMBER(SEARCH('[1]Lookup for use classification'!$C$9,C3808)),ISNUMBER(SEARCH('[1]Lookup for use classification'!$D$9,C3808)),ISNUMBER(SEARCH('[1]Lookup for use classification'!$E$9,C3808)),ISNUMBER(SEARCH('[1]Lookup for use classification'!$F$9,C3808)),ISNUMBER(SEARCH('[1]Lookup for use classification'!$G$9,C3808)),ISNUMBER(SEARCH('[1]Lookup for use classification'!$H$9,C3808)),ISNUMBER(SEARCH('[1]Lookup for use classification'!$I$9,C3808)),ISNUMBER(SEARCH('[1]Lookup for use classification'!$J$9,C3808)),ISNUMBER(SEARCH('[1]Lookup for use classification'!$K$9,C3808))),'[1]Lookup for use classification'!$A$9,IF(OR(ISNUMBER(SEARCH('[1]Lookup for use classification'!$B$10,C3808)),ISNUMBER(SEARCH('[1]Lookup for use classification'!$C$10,C3808)),ISNUMBER(SEARCH('[1]Lookup for use classification'!$D$10,C3808)),ISNUMBER(SEARCH('[1]Lookup for use classification'!$E$10,C3808)),ISNUMBER(SEARCH('[1]Lookup for use classification'!$F$10,C3808)),ISNUMBER(SEARCH('[1]Lookup for use classification'!$G$10,C3808))),'[1]Lookup for use classification'!$A$10,IF(OR(ISNUMBER(SEARCH('[1]Lookup for use classification'!$B$11,C3808)),ISNUMBER(SEARCH('[1]Lookup for use classification'!$C$11,C3808))),'[1]Lookup for use classification'!$A$11,IF(OR(ISNUMBER(SEARCH('[1]Lookup for use classification'!$B$12,C3808)),ISNUMBER(SEARCH('[1]Lookup for use classification'!$C$12,C3808))),'[1]Lookup for use classification'!$A$12,IF(OR(ISNUMBER(SEARCH('[1]Lookup for use classification'!$B$13,C3808)),ISNUMBER(SEARCH('[1]Lookup for use classification'!$C$13,C3808)),ISNUMBER(SEARCH('[1]Lookup for use classification'!$D$13,C3808)),,ISNUMBER(SEARCH('[1]Lookup for use classification'!$C$13,C3808)),ISNUMBER(SEARCH('[1]Lookup for use classification'!$E$13,C3808))),'[1]Lookup for use classification'!$A$13,IF(OR(ISNUMBER(SEARCH('[1]Lookup for use classification'!$B$14,C3808)),ISNUMBER(SEARCH('[1]Lookup for use classification'!$C$14,C3808))),'[1]Lookup for use classification'!$A$14,"Other"))))))))))))</f>
        <v>Other</v>
      </c>
      <c r="E3808" s="175"/>
      <c r="F3808" s="176"/>
      <c r="G3808" s="176"/>
    </row>
    <row r="3809" spans="1:12" hidden="1">
      <c r="A3809" s="187" t="s">
        <v>1620</v>
      </c>
      <c r="B3809" s="167" t="s">
        <v>4456</v>
      </c>
      <c r="C3809" s="239" t="s">
        <v>1616</v>
      </c>
      <c r="D3809" s="6" t="str">
        <f>IF(OR(ISNUMBER(SEARCH('[1]Lookup for use classification'!$B$1,C3809)),ISNUMBER(SEARCH('[1]Lookup for use classification'!$C$1,C3809)),ISNUMBER(SEARCH('[1]Lookup for use classification'!$D$1,C3809)),ISNUMBER(SEARCH('[1]Lookup for use classification'!$E$1,C3809))),'[1]Lookup for use classification'!$A$1,IF(ISNUMBER(SEARCH('[1]Lookup for use classification'!$B$2,C3809)),'[1]Lookup for use classification'!$A$2,IF(ISNUMBER(SEARCH('[1]Lookup for use classification'!$B$3,C3809)),'[1]Lookup for use classification'!$A$3,IF(OR(ISNUMBER(SEARCH('[1]Lookup for use classification'!$B$4,C3809)),ISNUMBER(SEARCH('[1]Lookup for use classification'!$C$4,C3809)),ISNUMBER(SEARCH('[1]Lookup for use classification'!$D$4,C3809)),ISNUMBER(SEARCH('[1]Lookup for use classification'!$E$4,C3809))),'[1]Lookup for use classification'!$A$4,IF(OR(ISNUMBER(SEARCH('[1]Lookup for use classification'!$B$5,C3809)),ISNUMBER(SEARCH('[1]Lookup for use classification'!$C$5,C3809)),ISNUMBER(SEARCH('[1]Lookup for use classification'!$D$5,C3809))),'[1]Lookup for use classification'!$A$5,IF(OR(ISNUMBER(SEARCH('[1]Lookup for use classification'!$B$7,C3809)),ISNUMBER(SEARCH('[1]Lookup for use classification'!$C$7,C3809)),ISNUMBER(SEARCH('[1]Lookup for use classification'!$D$7,C3809))),'[1]Lookup for use classification'!$A$7,IF(OR(ISNUMBER(SEARCH('[1]Lookup for use classification'!$B$9,C3809)),ISNUMBER(SEARCH('[1]Lookup for use classification'!$C$9,C3809)),ISNUMBER(SEARCH('[1]Lookup for use classification'!$D$9,C3809)),ISNUMBER(SEARCH('[1]Lookup for use classification'!$E$9,C3809)),ISNUMBER(SEARCH('[1]Lookup for use classification'!$F$9,C3809)),ISNUMBER(SEARCH('[1]Lookup for use classification'!$G$9,C3809)),ISNUMBER(SEARCH('[1]Lookup for use classification'!$H$9,C3809)),ISNUMBER(SEARCH('[1]Lookup for use classification'!$I$9,C3809)),ISNUMBER(SEARCH('[1]Lookup for use classification'!$J$9,C3809)),ISNUMBER(SEARCH('[1]Lookup for use classification'!$K$9,C3809))),'[1]Lookup for use classification'!$A$9,IF(OR(ISNUMBER(SEARCH('[1]Lookup for use classification'!$B$10,C3809)),ISNUMBER(SEARCH('[1]Lookup for use classification'!$C$10,C3809)),ISNUMBER(SEARCH('[1]Lookup for use classification'!$D$10,C3809)),ISNUMBER(SEARCH('[1]Lookup for use classification'!$E$10,C3809)),ISNUMBER(SEARCH('[1]Lookup for use classification'!$F$10,C3809)),ISNUMBER(SEARCH('[1]Lookup for use classification'!$G$10,C3809))),'[1]Lookup for use classification'!$A$10,IF(OR(ISNUMBER(SEARCH('[1]Lookup for use classification'!$B$11,C3809)),ISNUMBER(SEARCH('[1]Lookup for use classification'!$C$11,C3809))),'[1]Lookup for use classification'!$A$11,IF(OR(ISNUMBER(SEARCH('[1]Lookup for use classification'!$B$12,C3809)),ISNUMBER(SEARCH('[1]Lookup for use classification'!$C$12,C3809))),'[1]Lookup for use classification'!$A$12,IF(OR(ISNUMBER(SEARCH('[1]Lookup for use classification'!$B$13,C3809)),ISNUMBER(SEARCH('[1]Lookup for use classification'!$C$13,C3809)),ISNUMBER(SEARCH('[1]Lookup for use classification'!$D$13,C3809)),,ISNUMBER(SEARCH('[1]Lookup for use classification'!$C$13,C3809)),ISNUMBER(SEARCH('[1]Lookup for use classification'!$E$13,C3809))),'[1]Lookup for use classification'!$A$13,IF(OR(ISNUMBER(SEARCH('[1]Lookup for use classification'!$B$14,C3809)),ISNUMBER(SEARCH('[1]Lookup for use classification'!$C$14,C3809))),'[1]Lookup for use classification'!$A$14,"Other"))))))))))))</f>
        <v>Other</v>
      </c>
      <c r="E3809" s="175"/>
      <c r="F3809" s="176"/>
      <c r="G3809" s="176"/>
    </row>
    <row r="3810" spans="1:12" hidden="1">
      <c r="A3810" s="187" t="s">
        <v>1620</v>
      </c>
      <c r="B3810" s="167" t="s">
        <v>4456</v>
      </c>
      <c r="C3810" s="239" t="s">
        <v>255</v>
      </c>
      <c r="D3810" s="6" t="str">
        <f>IF(OR(ISNUMBER(SEARCH('[1]Lookup for use classification'!$B$1,C3810)),ISNUMBER(SEARCH('[1]Lookup for use classification'!$C$1,C3810)),ISNUMBER(SEARCH('[1]Lookup for use classification'!$D$1,C3810)),ISNUMBER(SEARCH('[1]Lookup for use classification'!$E$1,C3810))),'[1]Lookup for use classification'!$A$1,IF(ISNUMBER(SEARCH('[1]Lookup for use classification'!$B$2,C3810)),'[1]Lookup for use classification'!$A$2,IF(ISNUMBER(SEARCH('[1]Lookup for use classification'!$B$3,C3810)),'[1]Lookup for use classification'!$A$3,IF(OR(ISNUMBER(SEARCH('[1]Lookup for use classification'!$B$4,C3810)),ISNUMBER(SEARCH('[1]Lookup for use classification'!$C$4,C3810)),ISNUMBER(SEARCH('[1]Lookup for use classification'!$D$4,C3810)),ISNUMBER(SEARCH('[1]Lookup for use classification'!$E$4,C3810))),'[1]Lookup for use classification'!$A$4,IF(OR(ISNUMBER(SEARCH('[1]Lookup for use classification'!$B$5,C3810)),ISNUMBER(SEARCH('[1]Lookup for use classification'!$C$5,C3810)),ISNUMBER(SEARCH('[1]Lookup for use classification'!$D$5,C3810))),'[1]Lookup for use classification'!$A$5,IF(OR(ISNUMBER(SEARCH('[1]Lookup for use classification'!$B$7,C3810)),ISNUMBER(SEARCH('[1]Lookup for use classification'!$C$7,C3810)),ISNUMBER(SEARCH('[1]Lookup for use classification'!$D$7,C3810))),'[1]Lookup for use classification'!$A$7,IF(OR(ISNUMBER(SEARCH('[1]Lookup for use classification'!$B$9,C3810)),ISNUMBER(SEARCH('[1]Lookup for use classification'!$C$9,C3810)),ISNUMBER(SEARCH('[1]Lookup for use classification'!$D$9,C3810)),ISNUMBER(SEARCH('[1]Lookup for use classification'!$E$9,C3810)),ISNUMBER(SEARCH('[1]Lookup for use classification'!$F$9,C3810)),ISNUMBER(SEARCH('[1]Lookup for use classification'!$G$9,C3810)),ISNUMBER(SEARCH('[1]Lookup for use classification'!$H$9,C3810)),ISNUMBER(SEARCH('[1]Lookup for use classification'!$I$9,C3810)),ISNUMBER(SEARCH('[1]Lookup for use classification'!$J$9,C3810)),ISNUMBER(SEARCH('[1]Lookup for use classification'!$K$9,C3810))),'[1]Lookup for use classification'!$A$9,IF(OR(ISNUMBER(SEARCH('[1]Lookup for use classification'!$B$10,C3810)),ISNUMBER(SEARCH('[1]Lookup for use classification'!$C$10,C3810)),ISNUMBER(SEARCH('[1]Lookup for use classification'!$D$10,C3810)),ISNUMBER(SEARCH('[1]Lookup for use classification'!$E$10,C3810)),ISNUMBER(SEARCH('[1]Lookup for use classification'!$F$10,C3810)),ISNUMBER(SEARCH('[1]Lookup for use classification'!$G$10,C3810))),'[1]Lookup for use classification'!$A$10,IF(OR(ISNUMBER(SEARCH('[1]Lookup for use classification'!$B$11,C3810)),ISNUMBER(SEARCH('[1]Lookup for use classification'!$C$11,C3810))),'[1]Lookup for use classification'!$A$11,IF(OR(ISNUMBER(SEARCH('[1]Lookup for use classification'!$B$12,C3810)),ISNUMBER(SEARCH('[1]Lookup for use classification'!$C$12,C3810))),'[1]Lookup for use classification'!$A$12,IF(OR(ISNUMBER(SEARCH('[1]Lookup for use classification'!$B$13,C3810)),ISNUMBER(SEARCH('[1]Lookup for use classification'!$C$13,C3810)),ISNUMBER(SEARCH('[1]Lookup for use classification'!$D$13,C3810)),,ISNUMBER(SEARCH('[1]Lookup for use classification'!$C$13,C3810)),ISNUMBER(SEARCH('[1]Lookup for use classification'!$E$13,C3810))),'[1]Lookup for use classification'!$A$13,IF(OR(ISNUMBER(SEARCH('[1]Lookup for use classification'!$B$14,C3810)),ISNUMBER(SEARCH('[1]Lookup for use classification'!$C$14,C3810))),'[1]Lookup for use classification'!$A$14,"Other"))))))))))))</f>
        <v>Other</v>
      </c>
      <c r="E3810" s="175"/>
      <c r="F3810" s="176"/>
      <c r="G3810" s="176"/>
    </row>
    <row r="3811" spans="1:12" hidden="1">
      <c r="A3811" s="187" t="s">
        <v>1620</v>
      </c>
      <c r="B3811" s="167" t="s">
        <v>4456</v>
      </c>
      <c r="C3811" s="241" t="s">
        <v>1607</v>
      </c>
      <c r="D3811" s="6" t="str">
        <f>IF(OR(ISNUMBER(SEARCH('[1]Lookup for use classification'!$B$1,C3811)),ISNUMBER(SEARCH('[1]Lookup for use classification'!$C$1,C3811)),ISNUMBER(SEARCH('[1]Lookup for use classification'!$D$1,C3811)),ISNUMBER(SEARCH('[1]Lookup for use classification'!$E$1,C3811))),'[1]Lookup for use classification'!$A$1,IF(ISNUMBER(SEARCH('[1]Lookup for use classification'!$B$2,C3811)),'[1]Lookup for use classification'!$A$2,IF(ISNUMBER(SEARCH('[1]Lookup for use classification'!$B$3,C3811)),'[1]Lookup for use classification'!$A$3,IF(OR(ISNUMBER(SEARCH('[1]Lookup for use classification'!$B$4,C3811)),ISNUMBER(SEARCH('[1]Lookup for use classification'!$C$4,C3811)),ISNUMBER(SEARCH('[1]Lookup for use classification'!$D$4,C3811)),ISNUMBER(SEARCH('[1]Lookup for use classification'!$E$4,C3811))),'[1]Lookup for use classification'!$A$4,IF(OR(ISNUMBER(SEARCH('[1]Lookup for use classification'!$B$5,C3811)),ISNUMBER(SEARCH('[1]Lookup for use classification'!$C$5,C3811)),ISNUMBER(SEARCH('[1]Lookup for use classification'!$D$5,C3811))),'[1]Lookup for use classification'!$A$5,IF(OR(ISNUMBER(SEARCH('[1]Lookup for use classification'!$B$7,C3811)),ISNUMBER(SEARCH('[1]Lookup for use classification'!$C$7,C3811)),ISNUMBER(SEARCH('[1]Lookup for use classification'!$D$7,C3811))),'[1]Lookup for use classification'!$A$7,IF(OR(ISNUMBER(SEARCH('[1]Lookup for use classification'!$B$9,C3811)),ISNUMBER(SEARCH('[1]Lookup for use classification'!$C$9,C3811)),ISNUMBER(SEARCH('[1]Lookup for use classification'!$D$9,C3811)),ISNUMBER(SEARCH('[1]Lookup for use classification'!$E$9,C3811)),ISNUMBER(SEARCH('[1]Lookup for use classification'!$F$9,C3811)),ISNUMBER(SEARCH('[1]Lookup for use classification'!$G$9,C3811)),ISNUMBER(SEARCH('[1]Lookup for use classification'!$H$9,C3811)),ISNUMBER(SEARCH('[1]Lookup for use classification'!$I$9,C3811)),ISNUMBER(SEARCH('[1]Lookup for use classification'!$J$9,C3811)),ISNUMBER(SEARCH('[1]Lookup for use classification'!$K$9,C3811))),'[1]Lookup for use classification'!$A$9,IF(OR(ISNUMBER(SEARCH('[1]Lookup for use classification'!$B$10,C3811)),ISNUMBER(SEARCH('[1]Lookup for use classification'!$C$10,C3811)),ISNUMBER(SEARCH('[1]Lookup for use classification'!$D$10,C3811)),ISNUMBER(SEARCH('[1]Lookup for use classification'!$E$10,C3811)),ISNUMBER(SEARCH('[1]Lookup for use classification'!$F$10,C3811)),ISNUMBER(SEARCH('[1]Lookup for use classification'!$G$10,C3811))),'[1]Lookup for use classification'!$A$10,IF(OR(ISNUMBER(SEARCH('[1]Lookup for use classification'!$B$11,C3811)),ISNUMBER(SEARCH('[1]Lookup for use classification'!$C$11,C3811))),'[1]Lookup for use classification'!$A$11,IF(OR(ISNUMBER(SEARCH('[1]Lookup for use classification'!$B$12,C3811)),ISNUMBER(SEARCH('[1]Lookup for use classification'!$C$12,C3811))),'[1]Lookup for use classification'!$A$12,IF(OR(ISNUMBER(SEARCH('[1]Lookup for use classification'!$B$13,C3811)),ISNUMBER(SEARCH('[1]Lookup for use classification'!$C$13,C3811)),ISNUMBER(SEARCH('[1]Lookup for use classification'!$D$13,C3811)),,ISNUMBER(SEARCH('[1]Lookup for use classification'!$C$13,C3811)),ISNUMBER(SEARCH('[1]Lookup for use classification'!$E$13,C3811))),'[1]Lookup for use classification'!$A$13,IF(OR(ISNUMBER(SEARCH('[1]Lookup for use classification'!$B$14,C3811)),ISNUMBER(SEARCH('[1]Lookup for use classification'!$C$14,C3811))),'[1]Lookup for use classification'!$A$14,"Other"))))))))))))</f>
        <v>Public Assembly</v>
      </c>
      <c r="E3811" s="264"/>
      <c r="F3811" s="176"/>
      <c r="G3811" s="176"/>
    </row>
    <row r="3812" spans="1:12" hidden="1">
      <c r="A3812" s="187" t="s">
        <v>1620</v>
      </c>
      <c r="B3812" s="167" t="s">
        <v>4456</v>
      </c>
      <c r="C3812" s="239" t="s">
        <v>31</v>
      </c>
      <c r="D3812" s="6" t="str">
        <f>IF(OR(ISNUMBER(SEARCH('[1]Lookup for use classification'!$B$1,C3812)),ISNUMBER(SEARCH('[1]Lookup for use classification'!$C$1,C3812)),ISNUMBER(SEARCH('[1]Lookup for use classification'!$D$1,C3812)),ISNUMBER(SEARCH('[1]Lookup for use classification'!$E$1,C3812))),'[1]Lookup for use classification'!$A$1,IF(ISNUMBER(SEARCH('[1]Lookup for use classification'!$B$2,C3812)),'[1]Lookup for use classification'!$A$2,IF(ISNUMBER(SEARCH('[1]Lookup for use classification'!$B$3,C3812)),'[1]Lookup for use classification'!$A$3,IF(OR(ISNUMBER(SEARCH('[1]Lookup for use classification'!$B$4,C3812)),ISNUMBER(SEARCH('[1]Lookup for use classification'!$C$4,C3812)),ISNUMBER(SEARCH('[1]Lookup for use classification'!$D$4,C3812)),ISNUMBER(SEARCH('[1]Lookup for use classification'!$E$4,C3812))),'[1]Lookup for use classification'!$A$4,IF(OR(ISNUMBER(SEARCH('[1]Lookup for use classification'!$B$5,C3812)),ISNUMBER(SEARCH('[1]Lookup for use classification'!$C$5,C3812)),ISNUMBER(SEARCH('[1]Lookup for use classification'!$D$5,C3812))),'[1]Lookup for use classification'!$A$5,IF(OR(ISNUMBER(SEARCH('[1]Lookup for use classification'!$B$7,C3812)),ISNUMBER(SEARCH('[1]Lookup for use classification'!$C$7,C3812)),ISNUMBER(SEARCH('[1]Lookup for use classification'!$D$7,C3812))),'[1]Lookup for use classification'!$A$7,IF(OR(ISNUMBER(SEARCH('[1]Lookup for use classification'!$B$9,C3812)),ISNUMBER(SEARCH('[1]Lookup for use classification'!$C$9,C3812)),ISNUMBER(SEARCH('[1]Lookup for use classification'!$D$9,C3812)),ISNUMBER(SEARCH('[1]Lookup for use classification'!$E$9,C3812)),ISNUMBER(SEARCH('[1]Lookup for use classification'!$F$9,C3812)),ISNUMBER(SEARCH('[1]Lookup for use classification'!$G$9,C3812)),ISNUMBER(SEARCH('[1]Lookup for use classification'!$H$9,C3812)),ISNUMBER(SEARCH('[1]Lookup for use classification'!$I$9,C3812)),ISNUMBER(SEARCH('[1]Lookup for use classification'!$J$9,C3812)),ISNUMBER(SEARCH('[1]Lookup for use classification'!$K$9,C3812))),'[1]Lookup for use classification'!$A$9,IF(OR(ISNUMBER(SEARCH('[1]Lookup for use classification'!$B$10,C3812)),ISNUMBER(SEARCH('[1]Lookup for use classification'!$C$10,C3812)),ISNUMBER(SEARCH('[1]Lookup for use classification'!$D$10,C3812)),ISNUMBER(SEARCH('[1]Lookup for use classification'!$E$10,C3812)),ISNUMBER(SEARCH('[1]Lookup for use classification'!$F$10,C3812)),ISNUMBER(SEARCH('[1]Lookup for use classification'!$G$10,C3812))),'[1]Lookup for use classification'!$A$10,IF(OR(ISNUMBER(SEARCH('[1]Lookup for use classification'!$B$11,C3812)),ISNUMBER(SEARCH('[1]Lookup for use classification'!$C$11,C3812))),'[1]Lookup for use classification'!$A$11,IF(OR(ISNUMBER(SEARCH('[1]Lookup for use classification'!$B$12,C3812)),ISNUMBER(SEARCH('[1]Lookup for use classification'!$C$12,C3812))),'[1]Lookup for use classification'!$A$12,IF(OR(ISNUMBER(SEARCH('[1]Lookup for use classification'!$B$13,C3812)),ISNUMBER(SEARCH('[1]Lookup for use classification'!$C$13,C3812)),ISNUMBER(SEARCH('[1]Lookup for use classification'!$D$13,C3812)),,ISNUMBER(SEARCH('[1]Lookup for use classification'!$C$13,C3812)),ISNUMBER(SEARCH('[1]Lookup for use classification'!$E$13,C3812))),'[1]Lookup for use classification'!$A$13,IF(OR(ISNUMBER(SEARCH('[1]Lookup for use classification'!$B$14,C3812)),ISNUMBER(SEARCH('[1]Lookup for use classification'!$C$14,C3812))),'[1]Lookup for use classification'!$A$14,"Other"))))))))))))</f>
        <v>Public Assembly</v>
      </c>
      <c r="E3812" s="240"/>
      <c r="F3812" s="176"/>
      <c r="G3812" s="176"/>
    </row>
    <row r="3813" spans="1:12" hidden="1">
      <c r="A3813" s="187" t="s">
        <v>1620</v>
      </c>
      <c r="B3813" s="167" t="s">
        <v>4456</v>
      </c>
      <c r="C3813" s="239" t="s">
        <v>1615</v>
      </c>
      <c r="D3813" s="6" t="str">
        <f>IF(OR(ISNUMBER(SEARCH('[1]Lookup for use classification'!$B$1,C3813)),ISNUMBER(SEARCH('[1]Lookup for use classification'!$C$1,C3813)),ISNUMBER(SEARCH('[1]Lookup for use classification'!$D$1,C3813)),ISNUMBER(SEARCH('[1]Lookup for use classification'!$E$1,C3813))),'[1]Lookup for use classification'!$A$1,IF(ISNUMBER(SEARCH('[1]Lookup for use classification'!$B$2,C3813)),'[1]Lookup for use classification'!$A$2,IF(ISNUMBER(SEARCH('[1]Lookup for use classification'!$B$3,C3813)),'[1]Lookup for use classification'!$A$3,IF(OR(ISNUMBER(SEARCH('[1]Lookup for use classification'!$B$4,C3813)),ISNUMBER(SEARCH('[1]Lookup for use classification'!$C$4,C3813)),ISNUMBER(SEARCH('[1]Lookup for use classification'!$D$4,C3813)),ISNUMBER(SEARCH('[1]Lookup for use classification'!$E$4,C3813))),'[1]Lookup for use classification'!$A$4,IF(OR(ISNUMBER(SEARCH('[1]Lookup for use classification'!$B$5,C3813)),ISNUMBER(SEARCH('[1]Lookup for use classification'!$C$5,C3813)),ISNUMBER(SEARCH('[1]Lookup for use classification'!$D$5,C3813))),'[1]Lookup for use classification'!$A$5,IF(OR(ISNUMBER(SEARCH('[1]Lookup for use classification'!$B$7,C3813)),ISNUMBER(SEARCH('[1]Lookup for use classification'!$C$7,C3813)),ISNUMBER(SEARCH('[1]Lookup for use classification'!$D$7,C3813))),'[1]Lookup for use classification'!$A$7,IF(OR(ISNUMBER(SEARCH('[1]Lookup for use classification'!$B$9,C3813)),ISNUMBER(SEARCH('[1]Lookup for use classification'!$C$9,C3813)),ISNUMBER(SEARCH('[1]Lookup for use classification'!$D$9,C3813)),ISNUMBER(SEARCH('[1]Lookup for use classification'!$E$9,C3813)),ISNUMBER(SEARCH('[1]Lookup for use classification'!$F$9,C3813)),ISNUMBER(SEARCH('[1]Lookup for use classification'!$G$9,C3813)),ISNUMBER(SEARCH('[1]Lookup for use classification'!$H$9,C3813)),ISNUMBER(SEARCH('[1]Lookup for use classification'!$I$9,C3813)),ISNUMBER(SEARCH('[1]Lookup for use classification'!$J$9,C3813)),ISNUMBER(SEARCH('[1]Lookup for use classification'!$K$9,C3813))),'[1]Lookup for use classification'!$A$9,IF(OR(ISNUMBER(SEARCH('[1]Lookup for use classification'!$B$10,C3813)),ISNUMBER(SEARCH('[1]Lookup for use classification'!$C$10,C3813)),ISNUMBER(SEARCH('[1]Lookup for use classification'!$D$10,C3813)),ISNUMBER(SEARCH('[1]Lookup for use classification'!$E$10,C3813)),ISNUMBER(SEARCH('[1]Lookup for use classification'!$F$10,C3813)),ISNUMBER(SEARCH('[1]Lookup for use classification'!$G$10,C3813))),'[1]Lookup for use classification'!$A$10,IF(OR(ISNUMBER(SEARCH('[1]Lookup for use classification'!$B$11,C3813)),ISNUMBER(SEARCH('[1]Lookup for use classification'!$C$11,C3813))),'[1]Lookup for use classification'!$A$11,IF(OR(ISNUMBER(SEARCH('[1]Lookup for use classification'!$B$12,C3813)),ISNUMBER(SEARCH('[1]Lookup for use classification'!$C$12,C3813))),'[1]Lookup for use classification'!$A$12,IF(OR(ISNUMBER(SEARCH('[1]Lookup for use classification'!$B$13,C3813)),ISNUMBER(SEARCH('[1]Lookup for use classification'!$C$13,C3813)),ISNUMBER(SEARCH('[1]Lookup for use classification'!$D$13,C3813)),,ISNUMBER(SEARCH('[1]Lookup for use classification'!$C$13,C3813)),ISNUMBER(SEARCH('[1]Lookup for use classification'!$E$13,C3813))),'[1]Lookup for use classification'!$A$13,IF(OR(ISNUMBER(SEARCH('[1]Lookup for use classification'!$B$14,C3813)),ISNUMBER(SEARCH('[1]Lookup for use classification'!$C$14,C3813))),'[1]Lookup for use classification'!$A$14,"Other"))))))))))))</f>
        <v>Public Safety</v>
      </c>
      <c r="E3813" s="240"/>
      <c r="F3813" s="176"/>
      <c r="G3813" s="176"/>
    </row>
    <row r="3814" spans="1:12" hidden="1">
      <c r="A3814" s="187" t="s">
        <v>1620</v>
      </c>
      <c r="B3814" s="167" t="s">
        <v>4456</v>
      </c>
      <c r="C3814" s="239" t="s">
        <v>1613</v>
      </c>
      <c r="D3814" s="6" t="str">
        <f>IF(OR(ISNUMBER(SEARCH('[1]Lookup for use classification'!$B$1,C3814)),ISNUMBER(SEARCH('[1]Lookup for use classification'!$C$1,C3814)),ISNUMBER(SEARCH('[1]Lookup for use classification'!$D$1,C3814)),ISNUMBER(SEARCH('[1]Lookup for use classification'!$E$1,C3814))),'[1]Lookup for use classification'!$A$1,IF(ISNUMBER(SEARCH('[1]Lookup for use classification'!$B$2,C3814)),'[1]Lookup for use classification'!$A$2,IF(ISNUMBER(SEARCH('[1]Lookup for use classification'!$B$3,C3814)),'[1]Lookup for use classification'!$A$3,IF(OR(ISNUMBER(SEARCH('[1]Lookup for use classification'!$B$4,C3814)),ISNUMBER(SEARCH('[1]Lookup for use classification'!$C$4,C3814)),ISNUMBER(SEARCH('[1]Lookup for use classification'!$D$4,C3814)),ISNUMBER(SEARCH('[1]Lookup for use classification'!$E$4,C3814))),'[1]Lookup for use classification'!$A$4,IF(OR(ISNUMBER(SEARCH('[1]Lookup for use classification'!$B$5,C3814)),ISNUMBER(SEARCH('[1]Lookup for use classification'!$C$5,C3814)),ISNUMBER(SEARCH('[1]Lookup for use classification'!$D$5,C3814))),'[1]Lookup for use classification'!$A$5,IF(OR(ISNUMBER(SEARCH('[1]Lookup for use classification'!$B$7,C3814)),ISNUMBER(SEARCH('[1]Lookup for use classification'!$C$7,C3814)),ISNUMBER(SEARCH('[1]Lookup for use classification'!$D$7,C3814))),'[1]Lookup for use classification'!$A$7,IF(OR(ISNUMBER(SEARCH('[1]Lookup for use classification'!$B$9,C3814)),ISNUMBER(SEARCH('[1]Lookup for use classification'!$C$9,C3814)),ISNUMBER(SEARCH('[1]Lookup for use classification'!$D$9,C3814)),ISNUMBER(SEARCH('[1]Lookup for use classification'!$E$9,C3814)),ISNUMBER(SEARCH('[1]Lookup for use classification'!$F$9,C3814)),ISNUMBER(SEARCH('[1]Lookup for use classification'!$G$9,C3814)),ISNUMBER(SEARCH('[1]Lookup for use classification'!$H$9,C3814)),ISNUMBER(SEARCH('[1]Lookup for use classification'!$I$9,C3814)),ISNUMBER(SEARCH('[1]Lookup for use classification'!$J$9,C3814)),ISNUMBER(SEARCH('[1]Lookup for use classification'!$K$9,C3814))),'[1]Lookup for use classification'!$A$9,IF(OR(ISNUMBER(SEARCH('[1]Lookup for use classification'!$B$10,C3814)),ISNUMBER(SEARCH('[1]Lookup for use classification'!$C$10,C3814)),ISNUMBER(SEARCH('[1]Lookup for use classification'!$D$10,C3814)),ISNUMBER(SEARCH('[1]Lookup for use classification'!$E$10,C3814)),ISNUMBER(SEARCH('[1]Lookup for use classification'!$F$10,C3814)),ISNUMBER(SEARCH('[1]Lookup for use classification'!$G$10,C3814))),'[1]Lookup for use classification'!$A$10,IF(OR(ISNUMBER(SEARCH('[1]Lookup for use classification'!$B$11,C3814)),ISNUMBER(SEARCH('[1]Lookup for use classification'!$C$11,C3814))),'[1]Lookup for use classification'!$A$11,IF(OR(ISNUMBER(SEARCH('[1]Lookup for use classification'!$B$12,C3814)),ISNUMBER(SEARCH('[1]Lookup for use classification'!$C$12,C3814))),'[1]Lookup for use classification'!$A$12,IF(OR(ISNUMBER(SEARCH('[1]Lookup for use classification'!$B$13,C3814)),ISNUMBER(SEARCH('[1]Lookup for use classification'!$C$13,C3814)),ISNUMBER(SEARCH('[1]Lookup for use classification'!$D$13,C3814)),,ISNUMBER(SEARCH('[1]Lookup for use classification'!$C$13,C3814)),ISNUMBER(SEARCH('[1]Lookup for use classification'!$E$13,C3814))),'[1]Lookup for use classification'!$A$13,IF(OR(ISNUMBER(SEARCH('[1]Lookup for use classification'!$B$14,C3814)),ISNUMBER(SEARCH('[1]Lookup for use classification'!$C$14,C3814))),'[1]Lookup for use classification'!$A$14,"Other"))))))))))))</f>
        <v>Warehousing</v>
      </c>
      <c r="E3814" s="240"/>
      <c r="F3814" s="176"/>
      <c r="G3814" s="176"/>
    </row>
    <row r="3815" spans="1:12" hidden="1">
      <c r="A3815" s="193" t="s">
        <v>2132</v>
      </c>
      <c r="B3815" s="8" t="str">
        <f>IF(ISNA(VLOOKUP(CONCATENATE(A3815,C3815),EUS!$B$2:$B$1939,1,FALSE)),"","End Use Study")</f>
        <v>End Use Study</v>
      </c>
      <c r="C3815" s="223" t="s">
        <v>3537</v>
      </c>
      <c r="D3815" s="162" t="s">
        <v>3335</v>
      </c>
      <c r="E3815" s="224">
        <v>12568</v>
      </c>
      <c r="F3815" s="163"/>
      <c r="G3815" s="163"/>
      <c r="H3815" s="164"/>
      <c r="I3815" s="164"/>
      <c r="J3815" s="189"/>
    </row>
    <row r="3816" spans="1:12" hidden="1">
      <c r="A3816" s="193" t="s">
        <v>2132</v>
      </c>
      <c r="B3816" s="8" t="str">
        <f>IF(ISNA(VLOOKUP(CONCATENATE(A3816,C3816),EUS!$B$2:$B$1939,1,FALSE)),"","End Use Study")</f>
        <v>End Use Study</v>
      </c>
      <c r="C3816" s="223" t="s">
        <v>3153</v>
      </c>
      <c r="D3816" s="162" t="s">
        <v>377</v>
      </c>
      <c r="E3816" s="224"/>
      <c r="F3816" s="163"/>
      <c r="G3816" s="163"/>
      <c r="H3816" s="164"/>
      <c r="I3816" s="164"/>
      <c r="J3816" s="189"/>
    </row>
    <row r="3817" spans="1:12" hidden="1">
      <c r="A3817" s="193" t="s">
        <v>2132</v>
      </c>
      <c r="B3817" s="8" t="str">
        <f>IF(ISNA(VLOOKUP(CONCATENATE(A3817,C3817),EUS!$B$2:$B$1939,1,FALSE)),"","End Use Study")</f>
        <v>End Use Study</v>
      </c>
      <c r="C3817" s="223" t="s">
        <v>3154</v>
      </c>
      <c r="D3817" s="162" t="s">
        <v>377</v>
      </c>
      <c r="E3817" s="224"/>
      <c r="F3817" s="163"/>
      <c r="G3817" s="163"/>
      <c r="H3817" s="164"/>
      <c r="I3817" s="164"/>
      <c r="J3817" s="189"/>
    </row>
    <row r="3818" spans="1:12" hidden="1">
      <c r="A3818" s="193" t="s">
        <v>2132</v>
      </c>
      <c r="B3818" s="8" t="str">
        <f>IF(ISNA(VLOOKUP(CONCATENATE(A3818,C3818),EUS!$B$2:$B$1939,1,FALSE)),"","End Use Study")</f>
        <v>End Use Study</v>
      </c>
      <c r="C3818" s="223" t="s">
        <v>2214</v>
      </c>
      <c r="D3818" s="8" t="str">
        <f>IF(OR(ISNUMBER(SEARCH('[1]Lookup for use classification'!$B$1,C3818)),ISNUMBER(SEARCH('[1]Lookup for use classification'!$C$1,C3818)),ISNUMBER(SEARCH('[1]Lookup for use classification'!$D$1,C3818)),ISNUMBER(SEARCH('[1]Lookup for use classification'!$E$1,C3818))),'[1]Lookup for use classification'!$A$1,IF(ISNUMBER(SEARCH('[1]Lookup for use classification'!$B$2,C3818)),'[1]Lookup for use classification'!$A$2,IF(ISNUMBER(SEARCH('[1]Lookup for use classification'!$B$3,C3818)),'[1]Lookup for use classification'!$A$3,IF(OR(ISNUMBER(SEARCH('[1]Lookup for use classification'!$B$4,C3818)),ISNUMBER(SEARCH('[1]Lookup for use classification'!$C$4,C3818)),ISNUMBER(SEARCH('[1]Lookup for use classification'!$D$4,C3818)),ISNUMBER(SEARCH('[1]Lookup for use classification'!$E$4,C3818))),'[1]Lookup for use classification'!$A$4,IF(OR(ISNUMBER(SEARCH('[1]Lookup for use classification'!$B$5,C3818)),ISNUMBER(SEARCH('[1]Lookup for use classification'!$C$5,C3818)),ISNUMBER(SEARCH('[1]Lookup for use classification'!$D$5,C3818))),'[1]Lookup for use classification'!$A$5,IF(OR(ISNUMBER(SEARCH('[1]Lookup for use classification'!$B$7,C3818)),ISNUMBER(SEARCH('[1]Lookup for use classification'!$C$7,C3818)),ISNUMBER(SEARCH('[1]Lookup for use classification'!$D$7,C3818))),'[1]Lookup for use classification'!$A$7,IF(OR(ISNUMBER(SEARCH('[1]Lookup for use classification'!$B$9,C3818)),ISNUMBER(SEARCH('[1]Lookup for use classification'!$C$9,C3818)),ISNUMBER(SEARCH('[1]Lookup for use classification'!$D$9,C3818)),ISNUMBER(SEARCH('[1]Lookup for use classification'!$E$9,C3818)),ISNUMBER(SEARCH('[1]Lookup for use classification'!$F$9,C3818)),ISNUMBER(SEARCH('[1]Lookup for use classification'!$G$9,C3818)),ISNUMBER(SEARCH('[1]Lookup for use classification'!$H$9,C3818)),ISNUMBER(SEARCH('[1]Lookup for use classification'!$I$9,C3818)),ISNUMBER(SEARCH('[1]Lookup for use classification'!$J$9,C3818)),ISNUMBER(SEARCH('[1]Lookup for use classification'!$K$9,C3818))),'[1]Lookup for use classification'!$A$9,IF(OR(ISNUMBER(SEARCH('[1]Lookup for use classification'!$B$10,C3818)),ISNUMBER(SEARCH('[1]Lookup for use classification'!$C$10,C3818)),ISNUMBER(SEARCH('[1]Lookup for use classification'!$D$10,C3818)),ISNUMBER(SEARCH('[1]Lookup for use classification'!$E$10,C3818)),ISNUMBER(SEARCH('[1]Lookup for use classification'!$F$10,C3818)),ISNUMBER(SEARCH('[1]Lookup for use classification'!$G$10,C3818))),'[1]Lookup for use classification'!$A$10,IF(OR(ISNUMBER(SEARCH('[1]Lookup for use classification'!$B$11,C3818)),ISNUMBER(SEARCH('[1]Lookup for use classification'!$C$11,C3818))),'[1]Lookup for use classification'!$A$11,IF(OR(ISNUMBER(SEARCH('[1]Lookup for use classification'!$B$12,C3818)),ISNUMBER(SEARCH('[1]Lookup for use classification'!$C$12,C3818))),'[1]Lookup for use classification'!$A$12,IF(OR(ISNUMBER(SEARCH('[1]Lookup for use classification'!$B$13,C3818)),ISNUMBER(SEARCH('[1]Lookup for use classification'!$C$13,C3818)),ISNUMBER(SEARCH('[1]Lookup for use classification'!$D$13,C3818)),,ISNUMBER(SEARCH('[1]Lookup for use classification'!$C$13,C3818)),ISNUMBER(SEARCH('[1]Lookup for use classification'!$E$13,C3818))),'[1]Lookup for use classification'!$A$13,IF(OR(ISNUMBER(SEARCH('[1]Lookup for use classification'!$B$14,C3818)),ISNUMBER(SEARCH('[1]Lookup for use classification'!$C$14,C3818))),'[1]Lookup for use classification'!$A$14,"Other"))))))))))))</f>
        <v>Retail - Other</v>
      </c>
      <c r="E3818" s="224"/>
      <c r="F3818" s="163"/>
      <c r="G3818" s="163"/>
      <c r="H3818" s="164">
        <v>1980</v>
      </c>
      <c r="I3818" s="164"/>
      <c r="J3818" s="189"/>
    </row>
    <row r="3819" spans="1:12" hidden="1">
      <c r="A3819" s="138" t="s">
        <v>2132</v>
      </c>
      <c r="B3819" s="8" t="str">
        <f>IF(ISNA(VLOOKUP(CONCATENATE(A3819,C3819),EUS!$B$2:$B$1939,1,FALSE)),"","End Use Study")</f>
        <v>End Use Study</v>
      </c>
      <c r="C3819" s="14" t="s">
        <v>82</v>
      </c>
      <c r="D3819" s="162" t="s">
        <v>1980</v>
      </c>
      <c r="E3819" s="15">
        <v>800</v>
      </c>
      <c r="F3819" s="9"/>
      <c r="G3819" s="9"/>
      <c r="H3819" s="164"/>
      <c r="I3819" s="164"/>
      <c r="J3819" s="7"/>
      <c r="L3819" s="6"/>
    </row>
    <row r="3820" spans="1:12" hidden="1">
      <c r="A3820" s="185" t="s">
        <v>1629</v>
      </c>
      <c r="B3820" s="8" t="s">
        <v>6055</v>
      </c>
      <c r="C3820" s="239" t="s">
        <v>1626</v>
      </c>
      <c r="D3820" s="162" t="s">
        <v>3335</v>
      </c>
      <c r="E3820" s="224">
        <v>15435</v>
      </c>
      <c r="F3820" s="163"/>
      <c r="G3820" s="163"/>
      <c r="H3820" s="164"/>
      <c r="I3820" s="164"/>
      <c r="K3820" s="163"/>
    </row>
    <row r="3821" spans="1:12" hidden="1">
      <c r="A3821" s="187" t="s">
        <v>1629</v>
      </c>
      <c r="B3821" s="167" t="s">
        <v>4456</v>
      </c>
      <c r="C3821" s="239" t="s">
        <v>147</v>
      </c>
      <c r="D3821" s="6" t="str">
        <f>IF(OR(ISNUMBER(SEARCH('[1]Lookup for use classification'!$B$1,C3821)),ISNUMBER(SEARCH('[1]Lookup for use classification'!$C$1,C3821)),ISNUMBER(SEARCH('[1]Lookup for use classification'!$D$1,C3821)),ISNUMBER(SEARCH('[1]Lookup for use classification'!$E$1,C3821))),'[1]Lookup for use classification'!$A$1,IF(ISNUMBER(SEARCH('[1]Lookup for use classification'!$B$2,C3821)),'[1]Lookup for use classification'!$A$2,IF(ISNUMBER(SEARCH('[1]Lookup for use classification'!$B$3,C3821)),'[1]Lookup for use classification'!$A$3,IF(OR(ISNUMBER(SEARCH('[1]Lookup for use classification'!$B$4,C3821)),ISNUMBER(SEARCH('[1]Lookup for use classification'!$C$4,C3821)),ISNUMBER(SEARCH('[1]Lookup for use classification'!$D$4,C3821)),ISNUMBER(SEARCH('[1]Lookup for use classification'!$E$4,C3821))),'[1]Lookup for use classification'!$A$4,IF(OR(ISNUMBER(SEARCH('[1]Lookup for use classification'!$B$5,C3821)),ISNUMBER(SEARCH('[1]Lookup for use classification'!$C$5,C3821)),ISNUMBER(SEARCH('[1]Lookup for use classification'!$D$5,C3821))),'[1]Lookup for use classification'!$A$5,IF(OR(ISNUMBER(SEARCH('[1]Lookup for use classification'!$B$7,C3821)),ISNUMBER(SEARCH('[1]Lookup for use classification'!$C$7,C3821)),ISNUMBER(SEARCH('[1]Lookup for use classification'!$D$7,C3821))),'[1]Lookup for use classification'!$A$7,IF(OR(ISNUMBER(SEARCH('[1]Lookup for use classification'!$B$9,C3821)),ISNUMBER(SEARCH('[1]Lookup for use classification'!$C$9,C3821)),ISNUMBER(SEARCH('[1]Lookup for use classification'!$D$9,C3821)),ISNUMBER(SEARCH('[1]Lookup for use classification'!$E$9,C3821)),ISNUMBER(SEARCH('[1]Lookup for use classification'!$F$9,C3821)),ISNUMBER(SEARCH('[1]Lookup for use classification'!$G$9,C3821)),ISNUMBER(SEARCH('[1]Lookup for use classification'!$H$9,C3821)),ISNUMBER(SEARCH('[1]Lookup for use classification'!$I$9,C3821)),ISNUMBER(SEARCH('[1]Lookup for use classification'!$J$9,C3821)),ISNUMBER(SEARCH('[1]Lookup for use classification'!$K$9,C3821))),'[1]Lookup for use classification'!$A$9,IF(OR(ISNUMBER(SEARCH('[1]Lookup for use classification'!$B$10,C3821)),ISNUMBER(SEARCH('[1]Lookup for use classification'!$C$10,C3821)),ISNUMBER(SEARCH('[1]Lookup for use classification'!$D$10,C3821)),ISNUMBER(SEARCH('[1]Lookup for use classification'!$E$10,C3821)),ISNUMBER(SEARCH('[1]Lookup for use classification'!$F$10,C3821)),ISNUMBER(SEARCH('[1]Lookup for use classification'!$G$10,C3821))),'[1]Lookup for use classification'!$A$10,IF(OR(ISNUMBER(SEARCH('[1]Lookup for use classification'!$B$11,C3821)),ISNUMBER(SEARCH('[1]Lookup for use classification'!$C$11,C3821))),'[1]Lookup for use classification'!$A$11,IF(OR(ISNUMBER(SEARCH('[1]Lookup for use classification'!$B$12,C3821)),ISNUMBER(SEARCH('[1]Lookup for use classification'!$C$12,C3821))),'[1]Lookup for use classification'!$A$12,IF(OR(ISNUMBER(SEARCH('[1]Lookup for use classification'!$B$13,C3821)),ISNUMBER(SEARCH('[1]Lookup for use classification'!$C$13,C3821)),ISNUMBER(SEARCH('[1]Lookup for use classification'!$D$13,C3821)),,ISNUMBER(SEARCH('[1]Lookup for use classification'!$C$13,C3821)),ISNUMBER(SEARCH('[1]Lookup for use classification'!$E$13,C3821))),'[1]Lookup for use classification'!$A$13,IF(OR(ISNUMBER(SEARCH('[1]Lookup for use classification'!$B$14,C3821)),ISNUMBER(SEARCH('[1]Lookup for use classification'!$C$14,C3821))),'[1]Lookup for use classification'!$A$14,"Other"))))))))))))</f>
        <v>Health Care - Hospitals</v>
      </c>
      <c r="E3821" s="240">
        <v>2099</v>
      </c>
      <c r="F3821" s="176"/>
      <c r="G3821" s="176"/>
    </row>
    <row r="3822" spans="1:12" hidden="1">
      <c r="A3822" s="187" t="s">
        <v>1629</v>
      </c>
      <c r="B3822" s="167" t="s">
        <v>4456</v>
      </c>
      <c r="C3822" s="239" t="s">
        <v>1625</v>
      </c>
      <c r="D3822" s="6" t="str">
        <f>IF(OR(ISNUMBER(SEARCH('[1]Lookup for use classification'!$B$1,C3822)),ISNUMBER(SEARCH('[1]Lookup for use classification'!$C$1,C3822)),ISNUMBER(SEARCH('[1]Lookup for use classification'!$D$1,C3822)),ISNUMBER(SEARCH('[1]Lookup for use classification'!$E$1,C3822))),'[1]Lookup for use classification'!$A$1,IF(ISNUMBER(SEARCH('[1]Lookup for use classification'!$B$2,C3822)),'[1]Lookup for use classification'!$A$2,IF(ISNUMBER(SEARCH('[1]Lookup for use classification'!$B$3,C3822)),'[1]Lookup for use classification'!$A$3,IF(OR(ISNUMBER(SEARCH('[1]Lookup for use classification'!$B$4,C3822)),ISNUMBER(SEARCH('[1]Lookup for use classification'!$C$4,C3822)),ISNUMBER(SEARCH('[1]Lookup for use classification'!$D$4,C3822)),ISNUMBER(SEARCH('[1]Lookup for use classification'!$E$4,C3822))),'[1]Lookup for use classification'!$A$4,IF(OR(ISNUMBER(SEARCH('[1]Lookup for use classification'!$B$5,C3822)),ISNUMBER(SEARCH('[1]Lookup for use classification'!$C$5,C3822)),ISNUMBER(SEARCH('[1]Lookup for use classification'!$D$5,C3822))),'[1]Lookup for use classification'!$A$5,IF(OR(ISNUMBER(SEARCH('[1]Lookup for use classification'!$B$7,C3822)),ISNUMBER(SEARCH('[1]Lookup for use classification'!$C$7,C3822)),ISNUMBER(SEARCH('[1]Lookup for use classification'!$D$7,C3822))),'[1]Lookup for use classification'!$A$7,IF(OR(ISNUMBER(SEARCH('[1]Lookup for use classification'!$B$9,C3822)),ISNUMBER(SEARCH('[1]Lookup for use classification'!$C$9,C3822)),ISNUMBER(SEARCH('[1]Lookup for use classification'!$D$9,C3822)),ISNUMBER(SEARCH('[1]Lookup for use classification'!$E$9,C3822)),ISNUMBER(SEARCH('[1]Lookup for use classification'!$F$9,C3822)),ISNUMBER(SEARCH('[1]Lookup for use classification'!$G$9,C3822)),ISNUMBER(SEARCH('[1]Lookup for use classification'!$H$9,C3822)),ISNUMBER(SEARCH('[1]Lookup for use classification'!$I$9,C3822)),ISNUMBER(SEARCH('[1]Lookup for use classification'!$J$9,C3822)),ISNUMBER(SEARCH('[1]Lookup for use classification'!$K$9,C3822))),'[1]Lookup for use classification'!$A$9,IF(OR(ISNUMBER(SEARCH('[1]Lookup for use classification'!$B$10,C3822)),ISNUMBER(SEARCH('[1]Lookup for use classification'!$C$10,C3822)),ISNUMBER(SEARCH('[1]Lookup for use classification'!$D$10,C3822)),ISNUMBER(SEARCH('[1]Lookup for use classification'!$E$10,C3822)),ISNUMBER(SEARCH('[1]Lookup for use classification'!$F$10,C3822)),ISNUMBER(SEARCH('[1]Lookup for use classification'!$G$10,C3822))),'[1]Lookup for use classification'!$A$10,IF(OR(ISNUMBER(SEARCH('[1]Lookup for use classification'!$B$11,C3822)),ISNUMBER(SEARCH('[1]Lookup for use classification'!$C$11,C3822))),'[1]Lookup for use classification'!$A$11,IF(OR(ISNUMBER(SEARCH('[1]Lookup for use classification'!$B$12,C3822)),ISNUMBER(SEARCH('[1]Lookup for use classification'!$C$12,C3822))),'[1]Lookup for use classification'!$A$12,IF(OR(ISNUMBER(SEARCH('[1]Lookup for use classification'!$B$13,C3822)),ISNUMBER(SEARCH('[1]Lookup for use classification'!$C$13,C3822)),ISNUMBER(SEARCH('[1]Lookup for use classification'!$D$13,C3822)),,ISNUMBER(SEARCH('[1]Lookup for use classification'!$C$13,C3822)),ISNUMBER(SEARCH('[1]Lookup for use classification'!$E$13,C3822))),'[1]Lookup for use classification'!$A$13,IF(OR(ISNUMBER(SEARCH('[1]Lookup for use classification'!$B$14,C3822)),ISNUMBER(SEARCH('[1]Lookup for use classification'!$C$14,C3822))),'[1]Lookup for use classification'!$A$14,"Other"))))))))))))</f>
        <v>Office</v>
      </c>
      <c r="E3822" s="240"/>
      <c r="F3822" s="176"/>
      <c r="G3822" s="176"/>
    </row>
    <row r="3823" spans="1:12" hidden="1">
      <c r="A3823" s="188" t="s">
        <v>2881</v>
      </c>
      <c r="B3823" s="8" t="str">
        <f>IF(ISNA(VLOOKUP(CONCATENATE(A3823,C3823),ARIS!$A$1:$A$959,1,FALSE)),"","ARIS")</f>
        <v>ARIS</v>
      </c>
      <c r="C3823" s="223" t="s">
        <v>2882</v>
      </c>
      <c r="D3823" s="8" t="str">
        <f>IF(OR(ISNUMBER(SEARCH('[1]Lookup for use classification'!$B$1,C3823)),ISNUMBER(SEARCH('[1]Lookup for use classification'!$C$1,C3823)),ISNUMBER(SEARCH('[1]Lookup for use classification'!$D$1,C3823)),ISNUMBER(SEARCH('[1]Lookup for use classification'!$E$1,C3823))),'[1]Lookup for use classification'!$A$1,IF(ISNUMBER(SEARCH('[1]Lookup for use classification'!$B$2,C3823)),'[1]Lookup for use classification'!$A$2,IF(ISNUMBER(SEARCH('[1]Lookup for use classification'!$B$3,C3823)),'[1]Lookup for use classification'!$A$3,IF(OR(ISNUMBER(SEARCH('[1]Lookup for use classification'!$B$4,C3823)),ISNUMBER(SEARCH('[1]Lookup for use classification'!$C$4,C3823)),ISNUMBER(SEARCH('[1]Lookup for use classification'!$D$4,C3823)),ISNUMBER(SEARCH('[1]Lookup for use classification'!$E$4,C3823))),'[1]Lookup for use classification'!$A$4,IF(OR(ISNUMBER(SEARCH('[1]Lookup for use classification'!$B$5,C3823)),ISNUMBER(SEARCH('[1]Lookup for use classification'!$C$5,C3823)),ISNUMBER(SEARCH('[1]Lookup for use classification'!$D$5,C3823))),'[1]Lookup for use classification'!$A$5,IF(OR(ISNUMBER(SEARCH('[1]Lookup for use classification'!$B$7,C3823)),ISNUMBER(SEARCH('[1]Lookup for use classification'!$C$7,C3823)),ISNUMBER(SEARCH('[1]Lookup for use classification'!$D$7,C3823))),'[1]Lookup for use classification'!$A$7,IF(OR(ISNUMBER(SEARCH('[1]Lookup for use classification'!$B$9,C3823)),ISNUMBER(SEARCH('[1]Lookup for use classification'!$C$9,C3823)),ISNUMBER(SEARCH('[1]Lookup for use classification'!$D$9,C3823)),ISNUMBER(SEARCH('[1]Lookup for use classification'!$E$9,C3823)),ISNUMBER(SEARCH('[1]Lookup for use classification'!$F$9,C3823)),ISNUMBER(SEARCH('[1]Lookup for use classification'!$G$9,C3823)),ISNUMBER(SEARCH('[1]Lookup for use classification'!$H$9,C3823)),ISNUMBER(SEARCH('[1]Lookup for use classification'!$I$9,C3823)),ISNUMBER(SEARCH('[1]Lookup for use classification'!$J$9,C3823)),ISNUMBER(SEARCH('[1]Lookup for use classification'!$K$9,C3823))),'[1]Lookup for use classification'!$A$9,IF(OR(ISNUMBER(SEARCH('[1]Lookup for use classification'!$B$10,C3823)),ISNUMBER(SEARCH('[1]Lookup for use classification'!$C$10,C3823)),ISNUMBER(SEARCH('[1]Lookup for use classification'!$D$10,C3823)),ISNUMBER(SEARCH('[1]Lookup for use classification'!$E$10,C3823)),ISNUMBER(SEARCH('[1]Lookup for use classification'!$F$10,C3823)),ISNUMBER(SEARCH('[1]Lookup for use classification'!$G$10,C3823))),'[1]Lookup for use classification'!$A$10,IF(OR(ISNUMBER(SEARCH('[1]Lookup for use classification'!$B$11,C3823)),ISNUMBER(SEARCH('[1]Lookup for use classification'!$C$11,C3823))),'[1]Lookup for use classification'!$A$11,IF(OR(ISNUMBER(SEARCH('[1]Lookup for use classification'!$B$12,C3823)),ISNUMBER(SEARCH('[1]Lookup for use classification'!$C$12,C3823))),'[1]Lookup for use classification'!$A$12,IF(OR(ISNUMBER(SEARCH('[1]Lookup for use classification'!$B$13,C3823)),ISNUMBER(SEARCH('[1]Lookup for use classification'!$C$13,C3823)),ISNUMBER(SEARCH('[1]Lookup for use classification'!$D$13,C3823)),,ISNUMBER(SEARCH('[1]Lookup for use classification'!$C$13,C3823)),ISNUMBER(SEARCH('[1]Lookup for use classification'!$E$13,C3823))),'[1]Lookup for use classification'!$A$13,IF(OR(ISNUMBER(SEARCH('[1]Lookup for use classification'!$B$14,C3823)),ISNUMBER(SEARCH('[1]Lookup for use classification'!$C$14,C3823))),'[1]Lookup for use classification'!$A$14,"Other"))))))))))))</f>
        <v>Other</v>
      </c>
      <c r="E3823" s="224">
        <v>3200</v>
      </c>
      <c r="F3823" s="163"/>
      <c r="G3823" s="163"/>
      <c r="H3823" s="164">
        <v>3787.0173722627737</v>
      </c>
      <c r="I3823" s="164"/>
    </row>
    <row r="3824" spans="1:12" hidden="1">
      <c r="A3824" s="134" t="s">
        <v>1629</v>
      </c>
      <c r="B3824" s="8" t="str">
        <f>IF(ISNA(VLOOKUP(CONCATENATE(A3824,C3824),EUS!$B$2:$B$1939,1,FALSE)),"","End Use Study")</f>
        <v>End Use Study</v>
      </c>
      <c r="C3824" s="14" t="s">
        <v>2883</v>
      </c>
      <c r="D3824" s="8" t="str">
        <f>IF(OR(ISNUMBER(SEARCH('[1]Lookup for use classification'!$B$1,C3824)),ISNUMBER(SEARCH('[1]Lookup for use classification'!$C$1,C3824)),ISNUMBER(SEARCH('[1]Lookup for use classification'!$D$1,C3824)),ISNUMBER(SEARCH('[1]Lookup for use classification'!$E$1,C3824))),'[1]Lookup for use classification'!$A$1,IF(ISNUMBER(SEARCH('[1]Lookup for use classification'!$B$2,C3824)),'[1]Lookup for use classification'!$A$2,IF(ISNUMBER(SEARCH('[1]Lookup for use classification'!$B$3,C3824)),'[1]Lookup for use classification'!$A$3,IF(OR(ISNUMBER(SEARCH('[1]Lookup for use classification'!$B$4,C3824)),ISNUMBER(SEARCH('[1]Lookup for use classification'!$C$4,C3824)),ISNUMBER(SEARCH('[1]Lookup for use classification'!$D$4,C3824)),ISNUMBER(SEARCH('[1]Lookup for use classification'!$E$4,C3824))),'[1]Lookup for use classification'!$A$4,IF(OR(ISNUMBER(SEARCH('[1]Lookup for use classification'!$B$5,C3824)),ISNUMBER(SEARCH('[1]Lookup for use classification'!$C$5,C3824)),ISNUMBER(SEARCH('[1]Lookup for use classification'!$D$5,C3824))),'[1]Lookup for use classification'!$A$5,IF(OR(ISNUMBER(SEARCH('[1]Lookup for use classification'!$B$7,C3824)),ISNUMBER(SEARCH('[1]Lookup for use classification'!$C$7,C3824)),ISNUMBER(SEARCH('[1]Lookup for use classification'!$D$7,C3824))),'[1]Lookup for use classification'!$A$7,IF(OR(ISNUMBER(SEARCH('[1]Lookup for use classification'!$B$9,C3824)),ISNUMBER(SEARCH('[1]Lookup for use classification'!$C$9,C3824)),ISNUMBER(SEARCH('[1]Lookup for use classification'!$D$9,C3824)),ISNUMBER(SEARCH('[1]Lookup for use classification'!$E$9,C3824)),ISNUMBER(SEARCH('[1]Lookup for use classification'!$F$9,C3824)),ISNUMBER(SEARCH('[1]Lookup for use classification'!$G$9,C3824)),ISNUMBER(SEARCH('[1]Lookup for use classification'!$H$9,C3824)),ISNUMBER(SEARCH('[1]Lookup for use classification'!$I$9,C3824)),ISNUMBER(SEARCH('[1]Lookup for use classification'!$J$9,C3824)),ISNUMBER(SEARCH('[1]Lookup for use classification'!$K$9,C3824))),'[1]Lookup for use classification'!$A$9,IF(OR(ISNUMBER(SEARCH('[1]Lookup for use classification'!$B$10,C3824)),ISNUMBER(SEARCH('[1]Lookup for use classification'!$C$10,C3824)),ISNUMBER(SEARCH('[1]Lookup for use classification'!$D$10,C3824)),ISNUMBER(SEARCH('[1]Lookup for use classification'!$E$10,C3824)),ISNUMBER(SEARCH('[1]Lookup for use classification'!$F$10,C3824)),ISNUMBER(SEARCH('[1]Lookup for use classification'!$G$10,C3824))),'[1]Lookup for use classification'!$A$10,IF(OR(ISNUMBER(SEARCH('[1]Lookup for use classification'!$B$11,C3824)),ISNUMBER(SEARCH('[1]Lookup for use classification'!$C$11,C3824))),'[1]Lookup for use classification'!$A$11,IF(OR(ISNUMBER(SEARCH('[1]Lookup for use classification'!$B$12,C3824)),ISNUMBER(SEARCH('[1]Lookup for use classification'!$C$12,C3824))),'[1]Lookup for use classification'!$A$12,IF(OR(ISNUMBER(SEARCH('[1]Lookup for use classification'!$B$13,C3824)),ISNUMBER(SEARCH('[1]Lookup for use classification'!$C$13,C3824)),ISNUMBER(SEARCH('[1]Lookup for use classification'!$D$13,C3824)),,ISNUMBER(SEARCH('[1]Lookup for use classification'!$C$13,C3824)),ISNUMBER(SEARCH('[1]Lookup for use classification'!$E$13,C3824))),'[1]Lookup for use classification'!$A$13,IF(OR(ISNUMBER(SEARCH('[1]Lookup for use classification'!$B$14,C3824)),ISNUMBER(SEARCH('[1]Lookup for use classification'!$C$14,C3824))),'[1]Lookup for use classification'!$A$14,"Other"))))))))))))</f>
        <v>Other</v>
      </c>
      <c r="E3824" s="15"/>
      <c r="F3824" s="9"/>
      <c r="G3824" s="9"/>
      <c r="H3824" s="164"/>
      <c r="I3824" s="164"/>
      <c r="J3824" s="7"/>
      <c r="L3824" s="6"/>
    </row>
    <row r="3825" spans="1:12" hidden="1">
      <c r="A3825" s="187" t="s">
        <v>1629</v>
      </c>
      <c r="B3825" s="167" t="s">
        <v>4456</v>
      </c>
      <c r="C3825" s="239" t="s">
        <v>112</v>
      </c>
      <c r="D3825" s="6" t="str">
        <f>IF(OR(ISNUMBER(SEARCH('[1]Lookup for use classification'!$B$1,C3825)),ISNUMBER(SEARCH('[1]Lookup for use classification'!$C$1,C3825)),ISNUMBER(SEARCH('[1]Lookup for use classification'!$D$1,C3825)),ISNUMBER(SEARCH('[1]Lookup for use classification'!$E$1,C3825))),'[1]Lookup for use classification'!$A$1,IF(ISNUMBER(SEARCH('[1]Lookup for use classification'!$B$2,C3825)),'[1]Lookup for use classification'!$A$2,IF(ISNUMBER(SEARCH('[1]Lookup for use classification'!$B$3,C3825)),'[1]Lookup for use classification'!$A$3,IF(OR(ISNUMBER(SEARCH('[1]Lookup for use classification'!$B$4,C3825)),ISNUMBER(SEARCH('[1]Lookup for use classification'!$C$4,C3825)),ISNUMBER(SEARCH('[1]Lookup for use classification'!$D$4,C3825)),ISNUMBER(SEARCH('[1]Lookup for use classification'!$E$4,C3825))),'[1]Lookup for use classification'!$A$4,IF(OR(ISNUMBER(SEARCH('[1]Lookup for use classification'!$B$5,C3825)),ISNUMBER(SEARCH('[1]Lookup for use classification'!$C$5,C3825)),ISNUMBER(SEARCH('[1]Lookup for use classification'!$D$5,C3825))),'[1]Lookup for use classification'!$A$5,IF(OR(ISNUMBER(SEARCH('[1]Lookup for use classification'!$B$7,C3825)),ISNUMBER(SEARCH('[1]Lookup for use classification'!$C$7,C3825)),ISNUMBER(SEARCH('[1]Lookup for use classification'!$D$7,C3825))),'[1]Lookup for use classification'!$A$7,IF(OR(ISNUMBER(SEARCH('[1]Lookup for use classification'!$B$9,C3825)),ISNUMBER(SEARCH('[1]Lookup for use classification'!$C$9,C3825)),ISNUMBER(SEARCH('[1]Lookup for use classification'!$D$9,C3825)),ISNUMBER(SEARCH('[1]Lookup for use classification'!$E$9,C3825)),ISNUMBER(SEARCH('[1]Lookup for use classification'!$F$9,C3825)),ISNUMBER(SEARCH('[1]Lookup for use classification'!$G$9,C3825)),ISNUMBER(SEARCH('[1]Lookup for use classification'!$H$9,C3825)),ISNUMBER(SEARCH('[1]Lookup for use classification'!$I$9,C3825)),ISNUMBER(SEARCH('[1]Lookup for use classification'!$J$9,C3825)),ISNUMBER(SEARCH('[1]Lookup for use classification'!$K$9,C3825))),'[1]Lookup for use classification'!$A$9,IF(OR(ISNUMBER(SEARCH('[1]Lookup for use classification'!$B$10,C3825)),ISNUMBER(SEARCH('[1]Lookup for use classification'!$C$10,C3825)),ISNUMBER(SEARCH('[1]Lookup for use classification'!$D$10,C3825)),ISNUMBER(SEARCH('[1]Lookup for use classification'!$E$10,C3825)),ISNUMBER(SEARCH('[1]Lookup for use classification'!$F$10,C3825)),ISNUMBER(SEARCH('[1]Lookup for use classification'!$G$10,C3825))),'[1]Lookup for use classification'!$A$10,IF(OR(ISNUMBER(SEARCH('[1]Lookup for use classification'!$B$11,C3825)),ISNUMBER(SEARCH('[1]Lookup for use classification'!$C$11,C3825))),'[1]Lookup for use classification'!$A$11,IF(OR(ISNUMBER(SEARCH('[1]Lookup for use classification'!$B$12,C3825)),ISNUMBER(SEARCH('[1]Lookup for use classification'!$C$12,C3825))),'[1]Lookup for use classification'!$A$12,IF(OR(ISNUMBER(SEARCH('[1]Lookup for use classification'!$B$13,C3825)),ISNUMBER(SEARCH('[1]Lookup for use classification'!$C$13,C3825)),ISNUMBER(SEARCH('[1]Lookup for use classification'!$D$13,C3825)),,ISNUMBER(SEARCH('[1]Lookup for use classification'!$C$13,C3825)),ISNUMBER(SEARCH('[1]Lookup for use classification'!$E$13,C3825))),'[1]Lookup for use classification'!$A$13,IF(OR(ISNUMBER(SEARCH('[1]Lookup for use classification'!$B$14,C3825)),ISNUMBER(SEARCH('[1]Lookup for use classification'!$C$14,C3825))),'[1]Lookup for use classification'!$A$14,"Other"))))))))))))</f>
        <v>Other</v>
      </c>
      <c r="E3825" s="240"/>
      <c r="F3825" s="176"/>
      <c r="G3825" s="176"/>
    </row>
    <row r="3826" spans="1:12" hidden="1">
      <c r="A3826" s="187" t="s">
        <v>1629</v>
      </c>
      <c r="B3826" s="167" t="s">
        <v>4456</v>
      </c>
      <c r="C3826" s="239" t="s">
        <v>1623</v>
      </c>
      <c r="D3826" s="6" t="str">
        <f>IF(OR(ISNUMBER(SEARCH('[1]Lookup for use classification'!$B$1,C3826)),ISNUMBER(SEARCH('[1]Lookup for use classification'!$C$1,C3826)),ISNUMBER(SEARCH('[1]Lookup for use classification'!$D$1,C3826)),ISNUMBER(SEARCH('[1]Lookup for use classification'!$E$1,C3826))),'[1]Lookup for use classification'!$A$1,IF(ISNUMBER(SEARCH('[1]Lookup for use classification'!$B$2,C3826)),'[1]Lookup for use classification'!$A$2,IF(ISNUMBER(SEARCH('[1]Lookup for use classification'!$B$3,C3826)),'[1]Lookup for use classification'!$A$3,IF(OR(ISNUMBER(SEARCH('[1]Lookup for use classification'!$B$4,C3826)),ISNUMBER(SEARCH('[1]Lookup for use classification'!$C$4,C3826)),ISNUMBER(SEARCH('[1]Lookup for use classification'!$D$4,C3826)),ISNUMBER(SEARCH('[1]Lookup for use classification'!$E$4,C3826))),'[1]Lookup for use classification'!$A$4,IF(OR(ISNUMBER(SEARCH('[1]Lookup for use classification'!$B$5,C3826)),ISNUMBER(SEARCH('[1]Lookup for use classification'!$C$5,C3826)),ISNUMBER(SEARCH('[1]Lookup for use classification'!$D$5,C3826))),'[1]Lookup for use classification'!$A$5,IF(OR(ISNUMBER(SEARCH('[1]Lookup for use classification'!$B$7,C3826)),ISNUMBER(SEARCH('[1]Lookup for use classification'!$C$7,C3826)),ISNUMBER(SEARCH('[1]Lookup for use classification'!$D$7,C3826))),'[1]Lookup for use classification'!$A$7,IF(OR(ISNUMBER(SEARCH('[1]Lookup for use classification'!$B$9,C3826)),ISNUMBER(SEARCH('[1]Lookup for use classification'!$C$9,C3826)),ISNUMBER(SEARCH('[1]Lookup for use classification'!$D$9,C3826)),ISNUMBER(SEARCH('[1]Lookup for use classification'!$E$9,C3826)),ISNUMBER(SEARCH('[1]Lookup for use classification'!$F$9,C3826)),ISNUMBER(SEARCH('[1]Lookup for use classification'!$G$9,C3826)),ISNUMBER(SEARCH('[1]Lookup for use classification'!$H$9,C3826)),ISNUMBER(SEARCH('[1]Lookup for use classification'!$I$9,C3826)),ISNUMBER(SEARCH('[1]Lookup for use classification'!$J$9,C3826)),ISNUMBER(SEARCH('[1]Lookup for use classification'!$K$9,C3826))),'[1]Lookup for use classification'!$A$9,IF(OR(ISNUMBER(SEARCH('[1]Lookup for use classification'!$B$10,C3826)),ISNUMBER(SEARCH('[1]Lookup for use classification'!$C$10,C3826)),ISNUMBER(SEARCH('[1]Lookup for use classification'!$D$10,C3826)),ISNUMBER(SEARCH('[1]Lookup for use classification'!$E$10,C3826)),ISNUMBER(SEARCH('[1]Lookup for use classification'!$F$10,C3826)),ISNUMBER(SEARCH('[1]Lookup for use classification'!$G$10,C3826))),'[1]Lookup for use classification'!$A$10,IF(OR(ISNUMBER(SEARCH('[1]Lookup for use classification'!$B$11,C3826)),ISNUMBER(SEARCH('[1]Lookup for use classification'!$C$11,C3826))),'[1]Lookup for use classification'!$A$11,IF(OR(ISNUMBER(SEARCH('[1]Lookup for use classification'!$B$12,C3826)),ISNUMBER(SEARCH('[1]Lookup for use classification'!$C$12,C3826))),'[1]Lookup for use classification'!$A$12,IF(OR(ISNUMBER(SEARCH('[1]Lookup for use classification'!$B$13,C3826)),ISNUMBER(SEARCH('[1]Lookup for use classification'!$C$13,C3826)),ISNUMBER(SEARCH('[1]Lookup for use classification'!$D$13,C3826)),,ISNUMBER(SEARCH('[1]Lookup for use classification'!$C$13,C3826)),ISNUMBER(SEARCH('[1]Lookup for use classification'!$E$13,C3826))),'[1]Lookup for use classification'!$A$13,IF(OR(ISNUMBER(SEARCH('[1]Lookup for use classification'!$B$14,C3826)),ISNUMBER(SEARCH('[1]Lookup for use classification'!$C$14,C3826))),'[1]Lookup for use classification'!$A$14,"Other"))))))))))))</f>
        <v>Other</v>
      </c>
      <c r="E3826" s="240"/>
      <c r="F3826" s="176"/>
      <c r="G3826" s="176"/>
    </row>
    <row r="3827" spans="1:12" hidden="1">
      <c r="A3827" s="187" t="s">
        <v>1629</v>
      </c>
      <c r="B3827" s="167" t="s">
        <v>4456</v>
      </c>
      <c r="C3827" s="239" t="s">
        <v>164</v>
      </c>
      <c r="D3827" s="6" t="str">
        <f>IF(OR(ISNUMBER(SEARCH('[1]Lookup for use classification'!$B$1,C3827)),ISNUMBER(SEARCH('[1]Lookup for use classification'!$C$1,C3827)),ISNUMBER(SEARCH('[1]Lookup for use classification'!$D$1,C3827)),ISNUMBER(SEARCH('[1]Lookup for use classification'!$E$1,C3827))),'[1]Lookup for use classification'!$A$1,IF(ISNUMBER(SEARCH('[1]Lookup for use classification'!$B$2,C3827)),'[1]Lookup for use classification'!$A$2,IF(ISNUMBER(SEARCH('[1]Lookup for use classification'!$B$3,C3827)),'[1]Lookup for use classification'!$A$3,IF(OR(ISNUMBER(SEARCH('[1]Lookup for use classification'!$B$4,C3827)),ISNUMBER(SEARCH('[1]Lookup for use classification'!$C$4,C3827)),ISNUMBER(SEARCH('[1]Lookup for use classification'!$D$4,C3827)),ISNUMBER(SEARCH('[1]Lookup for use classification'!$E$4,C3827))),'[1]Lookup for use classification'!$A$4,IF(OR(ISNUMBER(SEARCH('[1]Lookup for use classification'!$B$5,C3827)),ISNUMBER(SEARCH('[1]Lookup for use classification'!$C$5,C3827)),ISNUMBER(SEARCH('[1]Lookup for use classification'!$D$5,C3827))),'[1]Lookup for use classification'!$A$5,IF(OR(ISNUMBER(SEARCH('[1]Lookup for use classification'!$B$7,C3827)),ISNUMBER(SEARCH('[1]Lookup for use classification'!$C$7,C3827)),ISNUMBER(SEARCH('[1]Lookup for use classification'!$D$7,C3827))),'[1]Lookup for use classification'!$A$7,IF(OR(ISNUMBER(SEARCH('[1]Lookup for use classification'!$B$9,C3827)),ISNUMBER(SEARCH('[1]Lookup for use classification'!$C$9,C3827)),ISNUMBER(SEARCH('[1]Lookup for use classification'!$D$9,C3827)),ISNUMBER(SEARCH('[1]Lookup for use classification'!$E$9,C3827)),ISNUMBER(SEARCH('[1]Lookup for use classification'!$F$9,C3827)),ISNUMBER(SEARCH('[1]Lookup for use classification'!$G$9,C3827)),ISNUMBER(SEARCH('[1]Lookup for use classification'!$H$9,C3827)),ISNUMBER(SEARCH('[1]Lookup for use classification'!$I$9,C3827)),ISNUMBER(SEARCH('[1]Lookup for use classification'!$J$9,C3827)),ISNUMBER(SEARCH('[1]Lookup for use classification'!$K$9,C3827))),'[1]Lookup for use classification'!$A$9,IF(OR(ISNUMBER(SEARCH('[1]Lookup for use classification'!$B$10,C3827)),ISNUMBER(SEARCH('[1]Lookup for use classification'!$C$10,C3827)),ISNUMBER(SEARCH('[1]Lookup for use classification'!$D$10,C3827)),ISNUMBER(SEARCH('[1]Lookup for use classification'!$E$10,C3827)),ISNUMBER(SEARCH('[1]Lookup for use classification'!$F$10,C3827)),ISNUMBER(SEARCH('[1]Lookup for use classification'!$G$10,C3827))),'[1]Lookup for use classification'!$A$10,IF(OR(ISNUMBER(SEARCH('[1]Lookup for use classification'!$B$11,C3827)),ISNUMBER(SEARCH('[1]Lookup for use classification'!$C$11,C3827))),'[1]Lookup for use classification'!$A$11,IF(OR(ISNUMBER(SEARCH('[1]Lookup for use classification'!$B$12,C3827)),ISNUMBER(SEARCH('[1]Lookup for use classification'!$C$12,C3827))),'[1]Lookup for use classification'!$A$12,IF(OR(ISNUMBER(SEARCH('[1]Lookup for use classification'!$B$13,C3827)),ISNUMBER(SEARCH('[1]Lookup for use classification'!$C$13,C3827)),ISNUMBER(SEARCH('[1]Lookup for use classification'!$D$13,C3827)),,ISNUMBER(SEARCH('[1]Lookup for use classification'!$C$13,C3827)),ISNUMBER(SEARCH('[1]Lookup for use classification'!$E$13,C3827))),'[1]Lookup for use classification'!$A$13,IF(OR(ISNUMBER(SEARCH('[1]Lookup for use classification'!$B$14,C3827)),ISNUMBER(SEARCH('[1]Lookup for use classification'!$C$14,C3827))),'[1]Lookup for use classification'!$A$14,"Other"))))))))))))</f>
        <v>Other</v>
      </c>
      <c r="E3827" s="240"/>
      <c r="F3827" s="176"/>
      <c r="G3827" s="176"/>
    </row>
    <row r="3828" spans="1:12" hidden="1">
      <c r="A3828" s="187" t="s">
        <v>1629</v>
      </c>
      <c r="B3828" s="167" t="s">
        <v>4456</v>
      </c>
      <c r="C3828" s="239" t="s">
        <v>1622</v>
      </c>
      <c r="D3828" s="6" t="str">
        <f>IF(OR(ISNUMBER(SEARCH('[1]Lookup for use classification'!$B$1,C3828)),ISNUMBER(SEARCH('[1]Lookup for use classification'!$C$1,C3828)),ISNUMBER(SEARCH('[1]Lookup for use classification'!$D$1,C3828)),ISNUMBER(SEARCH('[1]Lookup for use classification'!$E$1,C3828))),'[1]Lookup for use classification'!$A$1,IF(ISNUMBER(SEARCH('[1]Lookup for use classification'!$B$2,C3828)),'[1]Lookup for use classification'!$A$2,IF(ISNUMBER(SEARCH('[1]Lookup for use classification'!$B$3,C3828)),'[1]Lookup for use classification'!$A$3,IF(OR(ISNUMBER(SEARCH('[1]Lookup for use classification'!$B$4,C3828)),ISNUMBER(SEARCH('[1]Lookup for use classification'!$C$4,C3828)),ISNUMBER(SEARCH('[1]Lookup for use classification'!$D$4,C3828)),ISNUMBER(SEARCH('[1]Lookup for use classification'!$E$4,C3828))),'[1]Lookup for use classification'!$A$4,IF(OR(ISNUMBER(SEARCH('[1]Lookup for use classification'!$B$5,C3828)),ISNUMBER(SEARCH('[1]Lookup for use classification'!$C$5,C3828)),ISNUMBER(SEARCH('[1]Lookup for use classification'!$D$5,C3828))),'[1]Lookup for use classification'!$A$5,IF(OR(ISNUMBER(SEARCH('[1]Lookup for use classification'!$B$7,C3828)),ISNUMBER(SEARCH('[1]Lookup for use classification'!$C$7,C3828)),ISNUMBER(SEARCH('[1]Lookup for use classification'!$D$7,C3828))),'[1]Lookup for use classification'!$A$7,IF(OR(ISNUMBER(SEARCH('[1]Lookup for use classification'!$B$9,C3828)),ISNUMBER(SEARCH('[1]Lookup for use classification'!$C$9,C3828)),ISNUMBER(SEARCH('[1]Lookup for use classification'!$D$9,C3828)),ISNUMBER(SEARCH('[1]Lookup for use classification'!$E$9,C3828)),ISNUMBER(SEARCH('[1]Lookup for use classification'!$F$9,C3828)),ISNUMBER(SEARCH('[1]Lookup for use classification'!$G$9,C3828)),ISNUMBER(SEARCH('[1]Lookup for use classification'!$H$9,C3828)),ISNUMBER(SEARCH('[1]Lookup for use classification'!$I$9,C3828)),ISNUMBER(SEARCH('[1]Lookup for use classification'!$J$9,C3828)),ISNUMBER(SEARCH('[1]Lookup for use classification'!$K$9,C3828))),'[1]Lookup for use classification'!$A$9,IF(OR(ISNUMBER(SEARCH('[1]Lookup for use classification'!$B$10,C3828)),ISNUMBER(SEARCH('[1]Lookup for use classification'!$C$10,C3828)),ISNUMBER(SEARCH('[1]Lookup for use classification'!$D$10,C3828)),ISNUMBER(SEARCH('[1]Lookup for use classification'!$E$10,C3828)),ISNUMBER(SEARCH('[1]Lookup for use classification'!$F$10,C3828)),ISNUMBER(SEARCH('[1]Lookup for use classification'!$G$10,C3828))),'[1]Lookup for use classification'!$A$10,IF(OR(ISNUMBER(SEARCH('[1]Lookup for use classification'!$B$11,C3828)),ISNUMBER(SEARCH('[1]Lookup for use classification'!$C$11,C3828))),'[1]Lookup for use classification'!$A$11,IF(OR(ISNUMBER(SEARCH('[1]Lookup for use classification'!$B$12,C3828)),ISNUMBER(SEARCH('[1]Lookup for use classification'!$C$12,C3828))),'[1]Lookup for use classification'!$A$12,IF(OR(ISNUMBER(SEARCH('[1]Lookup for use classification'!$B$13,C3828)),ISNUMBER(SEARCH('[1]Lookup for use classification'!$C$13,C3828)),ISNUMBER(SEARCH('[1]Lookup for use classification'!$D$13,C3828)),,ISNUMBER(SEARCH('[1]Lookup for use classification'!$C$13,C3828)),ISNUMBER(SEARCH('[1]Lookup for use classification'!$E$13,C3828))),'[1]Lookup for use classification'!$A$13,IF(OR(ISNUMBER(SEARCH('[1]Lookup for use classification'!$B$14,C3828)),ISNUMBER(SEARCH('[1]Lookup for use classification'!$C$14,C3828))),'[1]Lookup for use classification'!$A$14,"Other"))))))))))))</f>
        <v>Public Assembly</v>
      </c>
      <c r="E3828" s="240"/>
      <c r="F3828" s="176"/>
      <c r="G3828" s="176"/>
    </row>
    <row r="3829" spans="1:12" hidden="1">
      <c r="A3829" s="187" t="s">
        <v>1629</v>
      </c>
      <c r="B3829" s="167" t="s">
        <v>4456</v>
      </c>
      <c r="C3829" s="241" t="s">
        <v>1627</v>
      </c>
      <c r="D3829" s="6" t="str">
        <f>IF(OR(ISNUMBER(SEARCH('[1]Lookup for use classification'!$B$1,C3829)),ISNUMBER(SEARCH('[1]Lookup for use classification'!$C$1,C3829)),ISNUMBER(SEARCH('[1]Lookup for use classification'!$D$1,C3829)),ISNUMBER(SEARCH('[1]Lookup for use classification'!$E$1,C3829))),'[1]Lookup for use classification'!$A$1,IF(ISNUMBER(SEARCH('[1]Lookup for use classification'!$B$2,C3829)),'[1]Lookup for use classification'!$A$2,IF(ISNUMBER(SEARCH('[1]Lookup for use classification'!$B$3,C3829)),'[1]Lookup for use classification'!$A$3,IF(OR(ISNUMBER(SEARCH('[1]Lookup for use classification'!$B$4,C3829)),ISNUMBER(SEARCH('[1]Lookup for use classification'!$C$4,C3829)),ISNUMBER(SEARCH('[1]Lookup for use classification'!$D$4,C3829)),ISNUMBER(SEARCH('[1]Lookup for use classification'!$E$4,C3829))),'[1]Lookup for use classification'!$A$4,IF(OR(ISNUMBER(SEARCH('[1]Lookup for use classification'!$B$5,C3829)),ISNUMBER(SEARCH('[1]Lookup for use classification'!$C$5,C3829)),ISNUMBER(SEARCH('[1]Lookup for use classification'!$D$5,C3829))),'[1]Lookup for use classification'!$A$5,IF(OR(ISNUMBER(SEARCH('[1]Lookup for use classification'!$B$7,C3829)),ISNUMBER(SEARCH('[1]Lookup for use classification'!$C$7,C3829)),ISNUMBER(SEARCH('[1]Lookup for use classification'!$D$7,C3829))),'[1]Lookup for use classification'!$A$7,IF(OR(ISNUMBER(SEARCH('[1]Lookup for use classification'!$B$9,C3829)),ISNUMBER(SEARCH('[1]Lookup for use classification'!$C$9,C3829)),ISNUMBER(SEARCH('[1]Lookup for use classification'!$D$9,C3829)),ISNUMBER(SEARCH('[1]Lookup for use classification'!$E$9,C3829)),ISNUMBER(SEARCH('[1]Lookup for use classification'!$F$9,C3829)),ISNUMBER(SEARCH('[1]Lookup for use classification'!$G$9,C3829)),ISNUMBER(SEARCH('[1]Lookup for use classification'!$H$9,C3829)),ISNUMBER(SEARCH('[1]Lookup for use classification'!$I$9,C3829)),ISNUMBER(SEARCH('[1]Lookup for use classification'!$J$9,C3829)),ISNUMBER(SEARCH('[1]Lookup for use classification'!$K$9,C3829))),'[1]Lookup for use classification'!$A$9,IF(OR(ISNUMBER(SEARCH('[1]Lookup for use classification'!$B$10,C3829)),ISNUMBER(SEARCH('[1]Lookup for use classification'!$C$10,C3829)),ISNUMBER(SEARCH('[1]Lookup for use classification'!$D$10,C3829)),ISNUMBER(SEARCH('[1]Lookup for use classification'!$E$10,C3829)),ISNUMBER(SEARCH('[1]Lookup for use classification'!$F$10,C3829)),ISNUMBER(SEARCH('[1]Lookup for use classification'!$G$10,C3829))),'[1]Lookup for use classification'!$A$10,IF(OR(ISNUMBER(SEARCH('[1]Lookup for use classification'!$B$11,C3829)),ISNUMBER(SEARCH('[1]Lookup for use classification'!$C$11,C3829))),'[1]Lookup for use classification'!$A$11,IF(OR(ISNUMBER(SEARCH('[1]Lookup for use classification'!$B$12,C3829)),ISNUMBER(SEARCH('[1]Lookup for use classification'!$C$12,C3829))),'[1]Lookup for use classification'!$A$12,IF(OR(ISNUMBER(SEARCH('[1]Lookup for use classification'!$B$13,C3829)),ISNUMBER(SEARCH('[1]Lookup for use classification'!$C$13,C3829)),ISNUMBER(SEARCH('[1]Lookup for use classification'!$D$13,C3829)),,ISNUMBER(SEARCH('[1]Lookup for use classification'!$C$13,C3829)),ISNUMBER(SEARCH('[1]Lookup for use classification'!$E$13,C3829))),'[1]Lookup for use classification'!$A$13,IF(OR(ISNUMBER(SEARCH('[1]Lookup for use classification'!$B$14,C3829)),ISNUMBER(SEARCH('[1]Lookup for use classification'!$C$14,C3829))),'[1]Lookup for use classification'!$A$14,"Other"))))))))))))</f>
        <v>Public Assembly</v>
      </c>
      <c r="E3829" s="264"/>
      <c r="F3829" s="176"/>
      <c r="G3829" s="176"/>
    </row>
    <row r="3830" spans="1:12" hidden="1">
      <c r="A3830" s="187" t="s">
        <v>1629</v>
      </c>
      <c r="B3830" s="167" t="s">
        <v>4456</v>
      </c>
      <c r="C3830" s="239" t="s">
        <v>1628</v>
      </c>
      <c r="D3830" s="6" t="str">
        <f>IF(OR(ISNUMBER(SEARCH('[1]Lookup for use classification'!$B$1,C3830)),ISNUMBER(SEARCH('[1]Lookup for use classification'!$C$1,C3830)),ISNUMBER(SEARCH('[1]Lookup for use classification'!$D$1,C3830)),ISNUMBER(SEARCH('[1]Lookup for use classification'!$E$1,C3830))),'[1]Lookup for use classification'!$A$1,IF(ISNUMBER(SEARCH('[1]Lookup for use classification'!$B$2,C3830)),'[1]Lookup for use classification'!$A$2,IF(ISNUMBER(SEARCH('[1]Lookup for use classification'!$B$3,C3830)),'[1]Lookup for use classification'!$A$3,IF(OR(ISNUMBER(SEARCH('[1]Lookup for use classification'!$B$4,C3830)),ISNUMBER(SEARCH('[1]Lookup for use classification'!$C$4,C3830)),ISNUMBER(SEARCH('[1]Lookup for use classification'!$D$4,C3830)),ISNUMBER(SEARCH('[1]Lookup for use classification'!$E$4,C3830))),'[1]Lookup for use classification'!$A$4,IF(OR(ISNUMBER(SEARCH('[1]Lookup for use classification'!$B$5,C3830)),ISNUMBER(SEARCH('[1]Lookup for use classification'!$C$5,C3830)),ISNUMBER(SEARCH('[1]Lookup for use classification'!$D$5,C3830))),'[1]Lookup for use classification'!$A$5,IF(OR(ISNUMBER(SEARCH('[1]Lookup for use classification'!$B$7,C3830)),ISNUMBER(SEARCH('[1]Lookup for use classification'!$C$7,C3830)),ISNUMBER(SEARCH('[1]Lookup for use classification'!$D$7,C3830))),'[1]Lookup for use classification'!$A$7,IF(OR(ISNUMBER(SEARCH('[1]Lookup for use classification'!$B$9,C3830)),ISNUMBER(SEARCH('[1]Lookup for use classification'!$C$9,C3830)),ISNUMBER(SEARCH('[1]Lookup for use classification'!$D$9,C3830)),ISNUMBER(SEARCH('[1]Lookup for use classification'!$E$9,C3830)),ISNUMBER(SEARCH('[1]Lookup for use classification'!$F$9,C3830)),ISNUMBER(SEARCH('[1]Lookup for use classification'!$G$9,C3830)),ISNUMBER(SEARCH('[1]Lookup for use classification'!$H$9,C3830)),ISNUMBER(SEARCH('[1]Lookup for use classification'!$I$9,C3830)),ISNUMBER(SEARCH('[1]Lookup for use classification'!$J$9,C3830)),ISNUMBER(SEARCH('[1]Lookup for use classification'!$K$9,C3830))),'[1]Lookup for use classification'!$A$9,IF(OR(ISNUMBER(SEARCH('[1]Lookup for use classification'!$B$10,C3830)),ISNUMBER(SEARCH('[1]Lookup for use classification'!$C$10,C3830)),ISNUMBER(SEARCH('[1]Lookup for use classification'!$D$10,C3830)),ISNUMBER(SEARCH('[1]Lookup for use classification'!$E$10,C3830)),ISNUMBER(SEARCH('[1]Lookup for use classification'!$F$10,C3830)),ISNUMBER(SEARCH('[1]Lookup for use classification'!$G$10,C3830))),'[1]Lookup for use classification'!$A$10,IF(OR(ISNUMBER(SEARCH('[1]Lookup for use classification'!$B$11,C3830)),ISNUMBER(SEARCH('[1]Lookup for use classification'!$C$11,C3830))),'[1]Lookup for use classification'!$A$11,IF(OR(ISNUMBER(SEARCH('[1]Lookup for use classification'!$B$12,C3830)),ISNUMBER(SEARCH('[1]Lookup for use classification'!$C$12,C3830))),'[1]Lookup for use classification'!$A$12,IF(OR(ISNUMBER(SEARCH('[1]Lookup for use classification'!$B$13,C3830)),ISNUMBER(SEARCH('[1]Lookup for use classification'!$C$13,C3830)),ISNUMBER(SEARCH('[1]Lookup for use classification'!$D$13,C3830)),,ISNUMBER(SEARCH('[1]Lookup for use classification'!$C$13,C3830)),ISNUMBER(SEARCH('[1]Lookup for use classification'!$E$13,C3830))),'[1]Lookup for use classification'!$A$13,IF(OR(ISNUMBER(SEARCH('[1]Lookup for use classification'!$B$14,C3830)),ISNUMBER(SEARCH('[1]Lookup for use classification'!$C$14,C3830))),'[1]Lookup for use classification'!$A$14,"Other"))))))))))))</f>
        <v>Public Assembly</v>
      </c>
      <c r="E3830" s="240"/>
      <c r="F3830" s="176"/>
      <c r="G3830" s="176"/>
    </row>
    <row r="3831" spans="1:12" hidden="1">
      <c r="A3831" s="134" t="s">
        <v>1629</v>
      </c>
      <c r="B3831" s="8" t="str">
        <f>IF(ISNA(VLOOKUP(CONCATENATE(A3831,C3831),EUS!$B$2:$B$1939,1,FALSE)),"","End Use Study")</f>
        <v>End Use Study</v>
      </c>
      <c r="C3831" s="14" t="s">
        <v>2324</v>
      </c>
      <c r="D3831" s="11" t="s">
        <v>213</v>
      </c>
      <c r="E3831" s="15">
        <v>3200</v>
      </c>
      <c r="F3831" s="9"/>
      <c r="G3831" s="9"/>
      <c r="H3831" s="164"/>
      <c r="I3831" s="164"/>
      <c r="J3831" s="7"/>
      <c r="L3831" s="6"/>
    </row>
    <row r="3832" spans="1:12" hidden="1">
      <c r="A3832" s="187" t="s">
        <v>1629</v>
      </c>
      <c r="B3832" s="167" t="s">
        <v>4456</v>
      </c>
      <c r="C3832" s="239" t="s">
        <v>1624</v>
      </c>
      <c r="D3832" s="6" t="str">
        <f>IF(OR(ISNUMBER(SEARCH('[1]Lookup for use classification'!$B$1,C3832)),ISNUMBER(SEARCH('[1]Lookup for use classification'!$C$1,C3832)),ISNUMBER(SEARCH('[1]Lookup for use classification'!$D$1,C3832)),ISNUMBER(SEARCH('[1]Lookup for use classification'!$E$1,C3832))),'[1]Lookup for use classification'!$A$1,IF(ISNUMBER(SEARCH('[1]Lookup for use classification'!$B$2,C3832)),'[1]Lookup for use classification'!$A$2,IF(ISNUMBER(SEARCH('[1]Lookup for use classification'!$B$3,C3832)),'[1]Lookup for use classification'!$A$3,IF(OR(ISNUMBER(SEARCH('[1]Lookup for use classification'!$B$4,C3832)),ISNUMBER(SEARCH('[1]Lookup for use classification'!$C$4,C3832)),ISNUMBER(SEARCH('[1]Lookup for use classification'!$D$4,C3832)),ISNUMBER(SEARCH('[1]Lookup for use classification'!$E$4,C3832))),'[1]Lookup for use classification'!$A$4,IF(OR(ISNUMBER(SEARCH('[1]Lookup for use classification'!$B$5,C3832)),ISNUMBER(SEARCH('[1]Lookup for use classification'!$C$5,C3832)),ISNUMBER(SEARCH('[1]Lookup for use classification'!$D$5,C3832))),'[1]Lookup for use classification'!$A$5,IF(OR(ISNUMBER(SEARCH('[1]Lookup for use classification'!$B$7,C3832)),ISNUMBER(SEARCH('[1]Lookup for use classification'!$C$7,C3832)),ISNUMBER(SEARCH('[1]Lookup for use classification'!$D$7,C3832))),'[1]Lookup for use classification'!$A$7,IF(OR(ISNUMBER(SEARCH('[1]Lookup for use classification'!$B$9,C3832)),ISNUMBER(SEARCH('[1]Lookup for use classification'!$C$9,C3832)),ISNUMBER(SEARCH('[1]Lookup for use classification'!$D$9,C3832)),ISNUMBER(SEARCH('[1]Lookup for use classification'!$E$9,C3832)),ISNUMBER(SEARCH('[1]Lookup for use classification'!$F$9,C3832)),ISNUMBER(SEARCH('[1]Lookup for use classification'!$G$9,C3832)),ISNUMBER(SEARCH('[1]Lookup for use classification'!$H$9,C3832)),ISNUMBER(SEARCH('[1]Lookup for use classification'!$I$9,C3832)),ISNUMBER(SEARCH('[1]Lookup for use classification'!$J$9,C3832)),ISNUMBER(SEARCH('[1]Lookup for use classification'!$K$9,C3832))),'[1]Lookup for use classification'!$A$9,IF(OR(ISNUMBER(SEARCH('[1]Lookup for use classification'!$B$10,C3832)),ISNUMBER(SEARCH('[1]Lookup for use classification'!$C$10,C3832)),ISNUMBER(SEARCH('[1]Lookup for use classification'!$D$10,C3832)),ISNUMBER(SEARCH('[1]Lookup for use classification'!$E$10,C3832)),ISNUMBER(SEARCH('[1]Lookup for use classification'!$F$10,C3832)),ISNUMBER(SEARCH('[1]Lookup for use classification'!$G$10,C3832))),'[1]Lookup for use classification'!$A$10,IF(OR(ISNUMBER(SEARCH('[1]Lookup for use classification'!$B$11,C3832)),ISNUMBER(SEARCH('[1]Lookup for use classification'!$C$11,C3832))),'[1]Lookup for use classification'!$A$11,IF(OR(ISNUMBER(SEARCH('[1]Lookup for use classification'!$B$12,C3832)),ISNUMBER(SEARCH('[1]Lookup for use classification'!$C$12,C3832))),'[1]Lookup for use classification'!$A$12,IF(OR(ISNUMBER(SEARCH('[1]Lookup for use classification'!$B$13,C3832)),ISNUMBER(SEARCH('[1]Lookup for use classification'!$C$13,C3832)),ISNUMBER(SEARCH('[1]Lookup for use classification'!$D$13,C3832)),,ISNUMBER(SEARCH('[1]Lookup for use classification'!$C$13,C3832)),ISNUMBER(SEARCH('[1]Lookup for use classification'!$E$13,C3832))),'[1]Lookup for use classification'!$A$13,IF(OR(ISNUMBER(SEARCH('[1]Lookup for use classification'!$B$14,C3832)),ISNUMBER(SEARCH('[1]Lookup for use classification'!$C$14,C3832))),'[1]Lookup for use classification'!$A$14,"Other"))))))))))))</f>
        <v>Retail - Other</v>
      </c>
      <c r="E3832" s="240"/>
      <c r="F3832" s="176"/>
      <c r="G3832" s="176"/>
    </row>
    <row r="3833" spans="1:12" hidden="1">
      <c r="A3833" s="187" t="s">
        <v>1629</v>
      </c>
      <c r="B3833" s="167" t="s">
        <v>4456</v>
      </c>
      <c r="C3833" s="239" t="s">
        <v>246</v>
      </c>
      <c r="D3833" s="6" t="str">
        <f>IF(OR(ISNUMBER(SEARCH('[1]Lookup for use classification'!$B$1,C3833)),ISNUMBER(SEARCH('[1]Lookup for use classification'!$C$1,C3833)),ISNUMBER(SEARCH('[1]Lookup for use classification'!$D$1,C3833)),ISNUMBER(SEARCH('[1]Lookup for use classification'!$E$1,C3833))),'[1]Lookup for use classification'!$A$1,IF(ISNUMBER(SEARCH('[1]Lookup for use classification'!$B$2,C3833)),'[1]Lookup for use classification'!$A$2,IF(ISNUMBER(SEARCH('[1]Lookup for use classification'!$B$3,C3833)),'[1]Lookup for use classification'!$A$3,IF(OR(ISNUMBER(SEARCH('[1]Lookup for use classification'!$B$4,C3833)),ISNUMBER(SEARCH('[1]Lookup for use classification'!$C$4,C3833)),ISNUMBER(SEARCH('[1]Lookup for use classification'!$D$4,C3833)),ISNUMBER(SEARCH('[1]Lookup for use classification'!$E$4,C3833))),'[1]Lookup for use classification'!$A$4,IF(OR(ISNUMBER(SEARCH('[1]Lookup for use classification'!$B$5,C3833)),ISNUMBER(SEARCH('[1]Lookup for use classification'!$C$5,C3833)),ISNUMBER(SEARCH('[1]Lookup for use classification'!$D$5,C3833))),'[1]Lookup for use classification'!$A$5,IF(OR(ISNUMBER(SEARCH('[1]Lookup for use classification'!$B$7,C3833)),ISNUMBER(SEARCH('[1]Lookup for use classification'!$C$7,C3833)),ISNUMBER(SEARCH('[1]Lookup for use classification'!$D$7,C3833))),'[1]Lookup for use classification'!$A$7,IF(OR(ISNUMBER(SEARCH('[1]Lookup for use classification'!$B$9,C3833)),ISNUMBER(SEARCH('[1]Lookup for use classification'!$C$9,C3833)),ISNUMBER(SEARCH('[1]Lookup for use classification'!$D$9,C3833)),ISNUMBER(SEARCH('[1]Lookup for use classification'!$E$9,C3833)),ISNUMBER(SEARCH('[1]Lookup for use classification'!$F$9,C3833)),ISNUMBER(SEARCH('[1]Lookup for use classification'!$G$9,C3833)),ISNUMBER(SEARCH('[1]Lookup for use classification'!$H$9,C3833)),ISNUMBER(SEARCH('[1]Lookup for use classification'!$I$9,C3833)),ISNUMBER(SEARCH('[1]Lookup for use classification'!$J$9,C3833)),ISNUMBER(SEARCH('[1]Lookup for use classification'!$K$9,C3833))),'[1]Lookup for use classification'!$A$9,IF(OR(ISNUMBER(SEARCH('[1]Lookup for use classification'!$B$10,C3833)),ISNUMBER(SEARCH('[1]Lookup for use classification'!$C$10,C3833)),ISNUMBER(SEARCH('[1]Lookup for use classification'!$D$10,C3833)),ISNUMBER(SEARCH('[1]Lookup for use classification'!$E$10,C3833)),ISNUMBER(SEARCH('[1]Lookup for use classification'!$F$10,C3833)),ISNUMBER(SEARCH('[1]Lookup for use classification'!$G$10,C3833))),'[1]Lookup for use classification'!$A$10,IF(OR(ISNUMBER(SEARCH('[1]Lookup for use classification'!$B$11,C3833)),ISNUMBER(SEARCH('[1]Lookup for use classification'!$C$11,C3833))),'[1]Lookup for use classification'!$A$11,IF(OR(ISNUMBER(SEARCH('[1]Lookup for use classification'!$B$12,C3833)),ISNUMBER(SEARCH('[1]Lookup for use classification'!$C$12,C3833))),'[1]Lookup for use classification'!$A$12,IF(OR(ISNUMBER(SEARCH('[1]Lookup for use classification'!$B$13,C3833)),ISNUMBER(SEARCH('[1]Lookup for use classification'!$C$13,C3833)),ISNUMBER(SEARCH('[1]Lookup for use classification'!$D$13,C3833)),,ISNUMBER(SEARCH('[1]Lookup for use classification'!$C$13,C3833)),ISNUMBER(SEARCH('[1]Lookup for use classification'!$E$13,C3833))),'[1]Lookup for use classification'!$A$13,IF(OR(ISNUMBER(SEARCH('[1]Lookup for use classification'!$B$14,C3833)),ISNUMBER(SEARCH('[1]Lookup for use classification'!$C$14,C3833))),'[1]Lookup for use classification'!$A$14,"Other"))))))))))))</f>
        <v>Retail - Other</v>
      </c>
      <c r="E3833" s="175"/>
      <c r="F3833" s="176"/>
      <c r="G3833" s="176"/>
    </row>
    <row r="3834" spans="1:12" hidden="1">
      <c r="A3834" s="185" t="s">
        <v>1629</v>
      </c>
      <c r="B3834" s="167" t="s">
        <v>4456</v>
      </c>
      <c r="C3834" s="239" t="s">
        <v>252</v>
      </c>
      <c r="D3834" s="6" t="str">
        <f>IF(OR(ISNUMBER(SEARCH('[1]Lookup for use classification'!$B$1,C3834)),ISNUMBER(SEARCH('[1]Lookup for use classification'!$C$1,C3834)),ISNUMBER(SEARCH('[1]Lookup for use classification'!$D$1,C3834)),ISNUMBER(SEARCH('[1]Lookup for use classification'!$E$1,C3834))),'[1]Lookup for use classification'!$A$1,IF(ISNUMBER(SEARCH('[1]Lookup for use classification'!$B$2,C3834)),'[1]Lookup for use classification'!$A$2,IF(ISNUMBER(SEARCH('[1]Lookup for use classification'!$B$3,C3834)),'[1]Lookup for use classification'!$A$3,IF(OR(ISNUMBER(SEARCH('[1]Lookup for use classification'!$B$4,C3834)),ISNUMBER(SEARCH('[1]Lookup for use classification'!$C$4,C3834)),ISNUMBER(SEARCH('[1]Lookup for use classification'!$D$4,C3834)),ISNUMBER(SEARCH('[1]Lookup for use classification'!$E$4,C3834))),'[1]Lookup for use classification'!$A$4,IF(OR(ISNUMBER(SEARCH('[1]Lookup for use classification'!$B$5,C3834)),ISNUMBER(SEARCH('[1]Lookup for use classification'!$C$5,C3834)),ISNUMBER(SEARCH('[1]Lookup for use classification'!$D$5,C3834))),'[1]Lookup for use classification'!$A$5,IF(OR(ISNUMBER(SEARCH('[1]Lookup for use classification'!$B$7,C3834)),ISNUMBER(SEARCH('[1]Lookup for use classification'!$C$7,C3834)),ISNUMBER(SEARCH('[1]Lookup for use classification'!$D$7,C3834))),'[1]Lookup for use classification'!$A$7,IF(OR(ISNUMBER(SEARCH('[1]Lookup for use classification'!$B$9,C3834)),ISNUMBER(SEARCH('[1]Lookup for use classification'!$C$9,C3834)),ISNUMBER(SEARCH('[1]Lookup for use classification'!$D$9,C3834)),ISNUMBER(SEARCH('[1]Lookup for use classification'!$E$9,C3834)),ISNUMBER(SEARCH('[1]Lookup for use classification'!$F$9,C3834)),ISNUMBER(SEARCH('[1]Lookup for use classification'!$G$9,C3834)),ISNUMBER(SEARCH('[1]Lookup for use classification'!$H$9,C3834)),ISNUMBER(SEARCH('[1]Lookup for use classification'!$I$9,C3834)),ISNUMBER(SEARCH('[1]Lookup for use classification'!$J$9,C3834)),ISNUMBER(SEARCH('[1]Lookup for use classification'!$K$9,C3834))),'[1]Lookup for use classification'!$A$9,IF(OR(ISNUMBER(SEARCH('[1]Lookup for use classification'!$B$10,C3834)),ISNUMBER(SEARCH('[1]Lookup for use classification'!$C$10,C3834)),ISNUMBER(SEARCH('[1]Lookup for use classification'!$D$10,C3834)),ISNUMBER(SEARCH('[1]Lookup for use classification'!$E$10,C3834)),ISNUMBER(SEARCH('[1]Lookup for use classification'!$F$10,C3834)),ISNUMBER(SEARCH('[1]Lookup for use classification'!$G$10,C3834))),'[1]Lookup for use classification'!$A$10,IF(OR(ISNUMBER(SEARCH('[1]Lookup for use classification'!$B$11,C3834)),ISNUMBER(SEARCH('[1]Lookup for use classification'!$C$11,C3834))),'[1]Lookup for use classification'!$A$11,IF(OR(ISNUMBER(SEARCH('[1]Lookup for use classification'!$B$12,C3834)),ISNUMBER(SEARCH('[1]Lookup for use classification'!$C$12,C3834))),'[1]Lookup for use classification'!$A$12,IF(OR(ISNUMBER(SEARCH('[1]Lookup for use classification'!$B$13,C3834)),ISNUMBER(SEARCH('[1]Lookup for use classification'!$C$13,C3834)),ISNUMBER(SEARCH('[1]Lookup for use classification'!$D$13,C3834)),,ISNUMBER(SEARCH('[1]Lookup for use classification'!$C$13,C3834)),ISNUMBER(SEARCH('[1]Lookup for use classification'!$E$13,C3834))),'[1]Lookup for use classification'!$A$13,IF(OR(ISNUMBER(SEARCH('[1]Lookup for use classification'!$B$14,C3834)),ISNUMBER(SEARCH('[1]Lookup for use classification'!$C$14,C3834))),'[1]Lookup for use classification'!$A$14,"Other"))))))))))))</f>
        <v>Warehousing</v>
      </c>
      <c r="E3834" s="175">
        <v>336</v>
      </c>
      <c r="F3834" s="176"/>
      <c r="G3834" s="176"/>
    </row>
    <row r="3835" spans="1:12" hidden="1">
      <c r="A3835" s="185" t="s">
        <v>772</v>
      </c>
      <c r="B3835" s="167" t="s">
        <v>4456</v>
      </c>
      <c r="C3835" s="236" t="s">
        <v>779</v>
      </c>
      <c r="D3835" s="6" t="str">
        <f>IF(OR(ISNUMBER(SEARCH('[1]Lookup for use classification'!$B$1,C3835)),ISNUMBER(SEARCH('[1]Lookup for use classification'!$C$1,C3835)),ISNUMBER(SEARCH('[1]Lookup for use classification'!$D$1,C3835)),ISNUMBER(SEARCH('[1]Lookup for use classification'!$E$1,C3835))),'[1]Lookup for use classification'!$A$1,IF(ISNUMBER(SEARCH('[1]Lookup for use classification'!$B$2,C3835)),'[1]Lookup for use classification'!$A$2,IF(ISNUMBER(SEARCH('[1]Lookup for use classification'!$B$3,C3835)),'[1]Lookup for use classification'!$A$3,IF(OR(ISNUMBER(SEARCH('[1]Lookup for use classification'!$B$4,C3835)),ISNUMBER(SEARCH('[1]Lookup for use classification'!$C$4,C3835)),ISNUMBER(SEARCH('[1]Lookup for use classification'!$D$4,C3835)),ISNUMBER(SEARCH('[1]Lookup for use classification'!$E$4,C3835))),'[1]Lookup for use classification'!$A$4,IF(OR(ISNUMBER(SEARCH('[1]Lookup for use classification'!$B$5,C3835)),ISNUMBER(SEARCH('[1]Lookup for use classification'!$C$5,C3835)),ISNUMBER(SEARCH('[1]Lookup for use classification'!$D$5,C3835))),'[1]Lookup for use classification'!$A$5,IF(OR(ISNUMBER(SEARCH('[1]Lookup for use classification'!$B$7,C3835)),ISNUMBER(SEARCH('[1]Lookup for use classification'!$C$7,C3835)),ISNUMBER(SEARCH('[1]Lookup for use classification'!$D$7,C3835))),'[1]Lookup for use classification'!$A$7,IF(OR(ISNUMBER(SEARCH('[1]Lookup for use classification'!$B$9,C3835)),ISNUMBER(SEARCH('[1]Lookup for use classification'!$C$9,C3835)),ISNUMBER(SEARCH('[1]Lookup for use classification'!$D$9,C3835)),ISNUMBER(SEARCH('[1]Lookup for use classification'!$E$9,C3835)),ISNUMBER(SEARCH('[1]Lookup for use classification'!$F$9,C3835)),ISNUMBER(SEARCH('[1]Lookup for use classification'!$G$9,C3835)),ISNUMBER(SEARCH('[1]Lookup for use classification'!$H$9,C3835)),ISNUMBER(SEARCH('[1]Lookup for use classification'!$I$9,C3835)),ISNUMBER(SEARCH('[1]Lookup for use classification'!$J$9,C3835)),ISNUMBER(SEARCH('[1]Lookup for use classification'!$K$9,C3835))),'[1]Lookup for use classification'!$A$9,IF(OR(ISNUMBER(SEARCH('[1]Lookup for use classification'!$B$10,C3835)),ISNUMBER(SEARCH('[1]Lookup for use classification'!$C$10,C3835)),ISNUMBER(SEARCH('[1]Lookup for use classification'!$D$10,C3835)),ISNUMBER(SEARCH('[1]Lookup for use classification'!$E$10,C3835)),ISNUMBER(SEARCH('[1]Lookup for use classification'!$F$10,C3835)),ISNUMBER(SEARCH('[1]Lookup for use classification'!$G$10,C3835))),'[1]Lookup for use classification'!$A$10,IF(OR(ISNUMBER(SEARCH('[1]Lookup for use classification'!$B$11,C3835)),ISNUMBER(SEARCH('[1]Lookup for use classification'!$C$11,C3835))),'[1]Lookup for use classification'!$A$11,IF(OR(ISNUMBER(SEARCH('[1]Lookup for use classification'!$B$12,C3835)),ISNUMBER(SEARCH('[1]Lookup for use classification'!$C$12,C3835))),'[1]Lookup for use classification'!$A$12,IF(OR(ISNUMBER(SEARCH('[1]Lookup for use classification'!$B$13,C3835)),ISNUMBER(SEARCH('[1]Lookup for use classification'!$C$13,C3835)),ISNUMBER(SEARCH('[1]Lookup for use classification'!$D$13,C3835)),,ISNUMBER(SEARCH('[1]Lookup for use classification'!$C$13,C3835)),ISNUMBER(SEARCH('[1]Lookup for use classification'!$E$13,C3835))),'[1]Lookup for use classification'!$A$13,IF(OR(ISNUMBER(SEARCH('[1]Lookup for use classification'!$B$14,C3835)),ISNUMBER(SEARCH('[1]Lookup for use classification'!$C$14,C3835))),'[1]Lookup for use classification'!$A$14,"Other"))))))))))))</f>
        <v>Accomodation Services</v>
      </c>
      <c r="E3835" s="169"/>
      <c r="F3835" s="170"/>
      <c r="G3835" s="170"/>
    </row>
    <row r="3836" spans="1:12" hidden="1">
      <c r="A3836" s="185" t="s">
        <v>772</v>
      </c>
      <c r="B3836" s="167" t="s">
        <v>4456</v>
      </c>
      <c r="C3836" s="255" t="s">
        <v>785</v>
      </c>
      <c r="D3836" s="6" t="str">
        <f>IF(OR(ISNUMBER(SEARCH('[1]Lookup for use classification'!$B$1,C3836)),ISNUMBER(SEARCH('[1]Lookup for use classification'!$C$1,C3836)),ISNUMBER(SEARCH('[1]Lookup for use classification'!$D$1,C3836)),ISNUMBER(SEARCH('[1]Lookup for use classification'!$E$1,C3836))),'[1]Lookup for use classification'!$A$1,IF(ISNUMBER(SEARCH('[1]Lookup for use classification'!$B$2,C3836)),'[1]Lookup for use classification'!$A$2,IF(ISNUMBER(SEARCH('[1]Lookup for use classification'!$B$3,C3836)),'[1]Lookup for use classification'!$A$3,IF(OR(ISNUMBER(SEARCH('[1]Lookup for use classification'!$B$4,C3836)),ISNUMBER(SEARCH('[1]Lookup for use classification'!$C$4,C3836)),ISNUMBER(SEARCH('[1]Lookup for use classification'!$D$4,C3836)),ISNUMBER(SEARCH('[1]Lookup for use classification'!$E$4,C3836))),'[1]Lookup for use classification'!$A$4,IF(OR(ISNUMBER(SEARCH('[1]Lookup for use classification'!$B$5,C3836)),ISNUMBER(SEARCH('[1]Lookup for use classification'!$C$5,C3836)),ISNUMBER(SEARCH('[1]Lookup for use classification'!$D$5,C3836))),'[1]Lookup for use classification'!$A$5,IF(OR(ISNUMBER(SEARCH('[1]Lookup for use classification'!$B$7,C3836)),ISNUMBER(SEARCH('[1]Lookup for use classification'!$C$7,C3836)),ISNUMBER(SEARCH('[1]Lookup for use classification'!$D$7,C3836))),'[1]Lookup for use classification'!$A$7,IF(OR(ISNUMBER(SEARCH('[1]Lookup for use classification'!$B$9,C3836)),ISNUMBER(SEARCH('[1]Lookup for use classification'!$C$9,C3836)),ISNUMBER(SEARCH('[1]Lookup for use classification'!$D$9,C3836)),ISNUMBER(SEARCH('[1]Lookup for use classification'!$E$9,C3836)),ISNUMBER(SEARCH('[1]Lookup for use classification'!$F$9,C3836)),ISNUMBER(SEARCH('[1]Lookup for use classification'!$G$9,C3836)),ISNUMBER(SEARCH('[1]Lookup for use classification'!$H$9,C3836)),ISNUMBER(SEARCH('[1]Lookup for use classification'!$I$9,C3836)),ISNUMBER(SEARCH('[1]Lookup for use classification'!$J$9,C3836)),ISNUMBER(SEARCH('[1]Lookup for use classification'!$K$9,C3836))),'[1]Lookup for use classification'!$A$9,IF(OR(ISNUMBER(SEARCH('[1]Lookup for use classification'!$B$10,C3836)),ISNUMBER(SEARCH('[1]Lookup for use classification'!$C$10,C3836)),ISNUMBER(SEARCH('[1]Lookup for use classification'!$D$10,C3836)),ISNUMBER(SEARCH('[1]Lookup for use classification'!$E$10,C3836)),ISNUMBER(SEARCH('[1]Lookup for use classification'!$F$10,C3836)),ISNUMBER(SEARCH('[1]Lookup for use classification'!$G$10,C3836))),'[1]Lookup for use classification'!$A$10,IF(OR(ISNUMBER(SEARCH('[1]Lookup for use classification'!$B$11,C3836)),ISNUMBER(SEARCH('[1]Lookup for use classification'!$C$11,C3836))),'[1]Lookup for use classification'!$A$11,IF(OR(ISNUMBER(SEARCH('[1]Lookup for use classification'!$B$12,C3836)),ISNUMBER(SEARCH('[1]Lookup for use classification'!$C$12,C3836))),'[1]Lookup for use classification'!$A$12,IF(OR(ISNUMBER(SEARCH('[1]Lookup for use classification'!$B$13,C3836)),ISNUMBER(SEARCH('[1]Lookup for use classification'!$C$13,C3836)),ISNUMBER(SEARCH('[1]Lookup for use classification'!$D$13,C3836)),,ISNUMBER(SEARCH('[1]Lookup for use classification'!$C$13,C3836)),ISNUMBER(SEARCH('[1]Lookup for use classification'!$E$13,C3836))),'[1]Lookup for use classification'!$A$13,IF(OR(ISNUMBER(SEARCH('[1]Lookup for use classification'!$B$14,C3836)),ISNUMBER(SEARCH('[1]Lookup for use classification'!$C$14,C3836))),'[1]Lookup for use classification'!$A$14,"Other"))))))))))))</f>
        <v>Accomodation Services</v>
      </c>
      <c r="E3836" s="169"/>
      <c r="F3836" s="170"/>
      <c r="G3836" s="170"/>
    </row>
    <row r="3837" spans="1:12" hidden="1">
      <c r="A3837" s="185" t="s">
        <v>772</v>
      </c>
      <c r="B3837" s="167" t="s">
        <v>4456</v>
      </c>
      <c r="C3837" s="236" t="s">
        <v>791</v>
      </c>
      <c r="D3837" s="6" t="str">
        <f>IF(OR(ISNUMBER(SEARCH('[1]Lookup for use classification'!$B$1,C3837)),ISNUMBER(SEARCH('[1]Lookup for use classification'!$C$1,C3837)),ISNUMBER(SEARCH('[1]Lookup for use classification'!$D$1,C3837)),ISNUMBER(SEARCH('[1]Lookup for use classification'!$E$1,C3837))),'[1]Lookup for use classification'!$A$1,IF(ISNUMBER(SEARCH('[1]Lookup for use classification'!$B$2,C3837)),'[1]Lookup for use classification'!$A$2,IF(ISNUMBER(SEARCH('[1]Lookup for use classification'!$B$3,C3837)),'[1]Lookup for use classification'!$A$3,IF(OR(ISNUMBER(SEARCH('[1]Lookup for use classification'!$B$4,C3837)),ISNUMBER(SEARCH('[1]Lookup for use classification'!$C$4,C3837)),ISNUMBER(SEARCH('[1]Lookup for use classification'!$D$4,C3837)),ISNUMBER(SEARCH('[1]Lookup for use classification'!$E$4,C3837))),'[1]Lookup for use classification'!$A$4,IF(OR(ISNUMBER(SEARCH('[1]Lookup for use classification'!$B$5,C3837)),ISNUMBER(SEARCH('[1]Lookup for use classification'!$C$5,C3837)),ISNUMBER(SEARCH('[1]Lookup for use classification'!$D$5,C3837))),'[1]Lookup for use classification'!$A$5,IF(OR(ISNUMBER(SEARCH('[1]Lookup for use classification'!$B$7,C3837)),ISNUMBER(SEARCH('[1]Lookup for use classification'!$C$7,C3837)),ISNUMBER(SEARCH('[1]Lookup for use classification'!$D$7,C3837))),'[1]Lookup for use classification'!$A$7,IF(OR(ISNUMBER(SEARCH('[1]Lookup for use classification'!$B$9,C3837)),ISNUMBER(SEARCH('[1]Lookup for use classification'!$C$9,C3837)),ISNUMBER(SEARCH('[1]Lookup for use classification'!$D$9,C3837)),ISNUMBER(SEARCH('[1]Lookup for use classification'!$E$9,C3837)),ISNUMBER(SEARCH('[1]Lookup for use classification'!$F$9,C3837)),ISNUMBER(SEARCH('[1]Lookup for use classification'!$G$9,C3837)),ISNUMBER(SEARCH('[1]Lookup for use classification'!$H$9,C3837)),ISNUMBER(SEARCH('[1]Lookup for use classification'!$I$9,C3837)),ISNUMBER(SEARCH('[1]Lookup for use classification'!$J$9,C3837)),ISNUMBER(SEARCH('[1]Lookup for use classification'!$K$9,C3837))),'[1]Lookup for use classification'!$A$9,IF(OR(ISNUMBER(SEARCH('[1]Lookup for use classification'!$B$10,C3837)),ISNUMBER(SEARCH('[1]Lookup for use classification'!$C$10,C3837)),ISNUMBER(SEARCH('[1]Lookup for use classification'!$D$10,C3837)),ISNUMBER(SEARCH('[1]Lookup for use classification'!$E$10,C3837)),ISNUMBER(SEARCH('[1]Lookup for use classification'!$F$10,C3837)),ISNUMBER(SEARCH('[1]Lookup for use classification'!$G$10,C3837))),'[1]Lookup for use classification'!$A$10,IF(OR(ISNUMBER(SEARCH('[1]Lookup for use classification'!$B$11,C3837)),ISNUMBER(SEARCH('[1]Lookup for use classification'!$C$11,C3837))),'[1]Lookup for use classification'!$A$11,IF(OR(ISNUMBER(SEARCH('[1]Lookup for use classification'!$B$12,C3837)),ISNUMBER(SEARCH('[1]Lookup for use classification'!$C$12,C3837))),'[1]Lookup for use classification'!$A$12,IF(OR(ISNUMBER(SEARCH('[1]Lookup for use classification'!$B$13,C3837)),ISNUMBER(SEARCH('[1]Lookup for use classification'!$C$13,C3837)),ISNUMBER(SEARCH('[1]Lookup for use classification'!$D$13,C3837)),,ISNUMBER(SEARCH('[1]Lookup for use classification'!$C$13,C3837)),ISNUMBER(SEARCH('[1]Lookup for use classification'!$E$13,C3837))),'[1]Lookup for use classification'!$A$13,IF(OR(ISNUMBER(SEARCH('[1]Lookup for use classification'!$B$14,C3837)),ISNUMBER(SEARCH('[1]Lookup for use classification'!$C$14,C3837))),'[1]Lookup for use classification'!$A$14,"Other"))))))))))))</f>
        <v>Accomodation Services</v>
      </c>
      <c r="E3837" s="169"/>
      <c r="F3837" s="170"/>
      <c r="G3837" s="170"/>
    </row>
    <row r="3838" spans="1:12" hidden="1">
      <c r="A3838" s="138" t="s">
        <v>772</v>
      </c>
      <c r="B3838" s="8" t="str">
        <f>IF(ISNA(VLOOKUP(CONCATENATE(A3838,C3838),EUS!$B$2:$B$1939,1,FALSE)),"","End Use Study")</f>
        <v>End Use Study</v>
      </c>
      <c r="C3838" s="14" t="s">
        <v>786</v>
      </c>
      <c r="D3838" s="162" t="s">
        <v>3335</v>
      </c>
      <c r="E3838" s="9">
        <v>21697</v>
      </c>
      <c r="F3838" s="9"/>
      <c r="G3838" s="9"/>
      <c r="H3838" s="164">
        <v>8030</v>
      </c>
      <c r="I3838" s="164"/>
      <c r="J3838" s="7">
        <v>105760</v>
      </c>
      <c r="L3838" s="6"/>
    </row>
    <row r="3839" spans="1:12" hidden="1">
      <c r="A3839" s="187" t="s">
        <v>772</v>
      </c>
      <c r="B3839" s="167" t="s">
        <v>4456</v>
      </c>
      <c r="C3839" s="236" t="s">
        <v>28</v>
      </c>
      <c r="D3839" s="6" t="str">
        <f>IF(OR(ISNUMBER(SEARCH('[1]Lookup for use classification'!$B$1,C3839)),ISNUMBER(SEARCH('[1]Lookup for use classification'!$C$1,C3839)),ISNUMBER(SEARCH('[1]Lookup for use classification'!$D$1,C3839)),ISNUMBER(SEARCH('[1]Lookup for use classification'!$E$1,C3839))),'[1]Lookup for use classification'!$A$1,IF(ISNUMBER(SEARCH('[1]Lookup for use classification'!$B$2,C3839)),'[1]Lookup for use classification'!$A$2,IF(ISNUMBER(SEARCH('[1]Lookup for use classification'!$B$3,C3839)),'[1]Lookup for use classification'!$A$3,IF(OR(ISNUMBER(SEARCH('[1]Lookup for use classification'!$B$4,C3839)),ISNUMBER(SEARCH('[1]Lookup for use classification'!$C$4,C3839)),ISNUMBER(SEARCH('[1]Lookup for use classification'!$D$4,C3839)),ISNUMBER(SEARCH('[1]Lookup for use classification'!$E$4,C3839))),'[1]Lookup for use classification'!$A$4,IF(OR(ISNUMBER(SEARCH('[1]Lookup for use classification'!$B$5,C3839)),ISNUMBER(SEARCH('[1]Lookup for use classification'!$C$5,C3839)),ISNUMBER(SEARCH('[1]Lookup for use classification'!$D$5,C3839))),'[1]Lookup for use classification'!$A$5,IF(OR(ISNUMBER(SEARCH('[1]Lookup for use classification'!$B$7,C3839)),ISNUMBER(SEARCH('[1]Lookup for use classification'!$C$7,C3839)),ISNUMBER(SEARCH('[1]Lookup for use classification'!$D$7,C3839))),'[1]Lookup for use classification'!$A$7,IF(OR(ISNUMBER(SEARCH('[1]Lookup for use classification'!$B$9,C3839)),ISNUMBER(SEARCH('[1]Lookup for use classification'!$C$9,C3839)),ISNUMBER(SEARCH('[1]Lookup for use classification'!$D$9,C3839)),ISNUMBER(SEARCH('[1]Lookup for use classification'!$E$9,C3839)),ISNUMBER(SEARCH('[1]Lookup for use classification'!$F$9,C3839)),ISNUMBER(SEARCH('[1]Lookup for use classification'!$G$9,C3839)),ISNUMBER(SEARCH('[1]Lookup for use classification'!$H$9,C3839)),ISNUMBER(SEARCH('[1]Lookup for use classification'!$I$9,C3839)),ISNUMBER(SEARCH('[1]Lookup for use classification'!$J$9,C3839)),ISNUMBER(SEARCH('[1]Lookup for use classification'!$K$9,C3839))),'[1]Lookup for use classification'!$A$9,IF(OR(ISNUMBER(SEARCH('[1]Lookup for use classification'!$B$10,C3839)),ISNUMBER(SEARCH('[1]Lookup for use classification'!$C$10,C3839)),ISNUMBER(SEARCH('[1]Lookup for use classification'!$D$10,C3839)),ISNUMBER(SEARCH('[1]Lookup for use classification'!$E$10,C3839)),ISNUMBER(SEARCH('[1]Lookup for use classification'!$F$10,C3839)),ISNUMBER(SEARCH('[1]Lookup for use classification'!$G$10,C3839))),'[1]Lookup for use classification'!$A$10,IF(OR(ISNUMBER(SEARCH('[1]Lookup for use classification'!$B$11,C3839)),ISNUMBER(SEARCH('[1]Lookup for use classification'!$C$11,C3839))),'[1]Lookup for use classification'!$A$11,IF(OR(ISNUMBER(SEARCH('[1]Lookup for use classification'!$B$12,C3839)),ISNUMBER(SEARCH('[1]Lookup for use classification'!$C$12,C3839))),'[1]Lookup for use classification'!$A$12,IF(OR(ISNUMBER(SEARCH('[1]Lookup for use classification'!$B$13,C3839)),ISNUMBER(SEARCH('[1]Lookup for use classification'!$C$13,C3839)),ISNUMBER(SEARCH('[1]Lookup for use classification'!$D$13,C3839)),,ISNUMBER(SEARCH('[1]Lookup for use classification'!$C$13,C3839)),ISNUMBER(SEARCH('[1]Lookup for use classification'!$E$13,C3839))),'[1]Lookup for use classification'!$A$13,IF(OR(ISNUMBER(SEARCH('[1]Lookup for use classification'!$B$14,C3839)),ISNUMBER(SEARCH('[1]Lookup for use classification'!$C$14,C3839))),'[1]Lookup for use classification'!$A$14,"Other"))))))))))))</f>
        <v>Health Care - Hospitals</v>
      </c>
      <c r="E3839" s="169">
        <v>2552</v>
      </c>
      <c r="F3839" s="170"/>
      <c r="G3839" s="170"/>
    </row>
    <row r="3840" spans="1:12" hidden="1">
      <c r="A3840" s="188" t="s">
        <v>3155</v>
      </c>
      <c r="B3840" s="8" t="str">
        <f>IF(ISNA(VLOOKUP(CONCATENATE(A3840,C3840),ARIS!$A$1:$A$959,1,FALSE)),"","ARIS")</f>
        <v>ARIS</v>
      </c>
      <c r="C3840" s="223" t="s">
        <v>3156</v>
      </c>
      <c r="D3840" s="162" t="s">
        <v>377</v>
      </c>
      <c r="E3840" s="163">
        <v>1681</v>
      </c>
      <c r="F3840" s="163"/>
      <c r="G3840" s="163"/>
      <c r="H3840" s="164">
        <v>145.99625839416058</v>
      </c>
      <c r="I3840" s="164"/>
      <c r="J3840" s="165">
        <v>8459.0761309999998</v>
      </c>
    </row>
    <row r="3841" spans="1:12" hidden="1">
      <c r="A3841" s="188" t="s">
        <v>3155</v>
      </c>
      <c r="B3841" s="8" t="str">
        <f>IF(ISNA(VLOOKUP(CONCATENATE(A3841,C3841),ARIS!$A$1:$A$959,1,FALSE)),"","ARIS")</f>
        <v>ARIS</v>
      </c>
      <c r="C3841" s="223" t="s">
        <v>3157</v>
      </c>
      <c r="D3841" s="162" t="s">
        <v>377</v>
      </c>
      <c r="E3841" s="163">
        <v>1700</v>
      </c>
      <c r="F3841" s="163"/>
      <c r="G3841" s="163"/>
      <c r="H3841" s="164">
        <v>505.69489051094888</v>
      </c>
      <c r="I3841" s="164"/>
      <c r="J3841" s="165">
        <v>6142.0552779999998</v>
      </c>
    </row>
    <row r="3842" spans="1:12" hidden="1">
      <c r="A3842" s="188" t="s">
        <v>3155</v>
      </c>
      <c r="B3842" s="8" t="str">
        <f>IF(ISNA(VLOOKUP(CONCATENATE(A3842,C3842),ARIS!$A$1:$A$959,1,FALSE)),"","ARIS")</f>
        <v>ARIS</v>
      </c>
      <c r="C3842" s="223" t="s">
        <v>3158</v>
      </c>
      <c r="D3842" s="162" t="s">
        <v>377</v>
      </c>
      <c r="E3842" s="163">
        <v>2000</v>
      </c>
      <c r="F3842" s="163"/>
      <c r="G3842" s="163"/>
      <c r="H3842" s="164">
        <v>375.67007299270074</v>
      </c>
      <c r="I3842" s="164"/>
      <c r="J3842" s="165">
        <v>5285.5475694999996</v>
      </c>
    </row>
    <row r="3843" spans="1:12" hidden="1">
      <c r="A3843" s="188" t="s">
        <v>3155</v>
      </c>
      <c r="B3843" s="8" t="str">
        <f>IF(ISNA(VLOOKUP(CONCATENATE(A3843,C3843),ARIS!$A$1:$A$959,1,FALSE)),"","ARIS")</f>
        <v>ARIS</v>
      </c>
      <c r="C3843" s="223" t="s">
        <v>3159</v>
      </c>
      <c r="D3843" s="162" t="s">
        <v>377</v>
      </c>
      <c r="E3843" s="163">
        <v>3500</v>
      </c>
      <c r="F3843" s="163"/>
      <c r="G3843" s="163"/>
      <c r="H3843" s="164">
        <v>315.54744525547443</v>
      </c>
      <c r="I3843" s="164"/>
      <c r="J3843" s="165">
        <v>2163.0194669999996</v>
      </c>
    </row>
    <row r="3844" spans="1:12" ht="36" hidden="1">
      <c r="A3844" s="187" t="s">
        <v>772</v>
      </c>
      <c r="B3844" s="167" t="s">
        <v>4456</v>
      </c>
      <c r="C3844" s="236" t="s">
        <v>781</v>
      </c>
      <c r="D3844" s="6" t="str">
        <f>IF(OR(ISNUMBER(SEARCH('[1]Lookup for use classification'!$B$1,C3844)),ISNUMBER(SEARCH('[1]Lookup for use classification'!$C$1,C3844)),ISNUMBER(SEARCH('[1]Lookup for use classification'!$D$1,C3844)),ISNUMBER(SEARCH('[1]Lookup for use classification'!$E$1,C3844))),'[1]Lookup for use classification'!$A$1,IF(ISNUMBER(SEARCH('[1]Lookup for use classification'!$B$2,C3844)),'[1]Lookup for use classification'!$A$2,IF(ISNUMBER(SEARCH('[1]Lookup for use classification'!$B$3,C3844)),'[1]Lookup for use classification'!$A$3,IF(OR(ISNUMBER(SEARCH('[1]Lookup for use classification'!$B$4,C3844)),ISNUMBER(SEARCH('[1]Lookup for use classification'!$C$4,C3844)),ISNUMBER(SEARCH('[1]Lookup for use classification'!$D$4,C3844)),ISNUMBER(SEARCH('[1]Lookup for use classification'!$E$4,C3844))),'[1]Lookup for use classification'!$A$4,IF(OR(ISNUMBER(SEARCH('[1]Lookup for use classification'!$B$5,C3844)),ISNUMBER(SEARCH('[1]Lookup for use classification'!$C$5,C3844)),ISNUMBER(SEARCH('[1]Lookup for use classification'!$D$5,C3844))),'[1]Lookup for use classification'!$A$5,IF(OR(ISNUMBER(SEARCH('[1]Lookup for use classification'!$B$7,C3844)),ISNUMBER(SEARCH('[1]Lookup for use classification'!$C$7,C3844)),ISNUMBER(SEARCH('[1]Lookup for use classification'!$D$7,C3844))),'[1]Lookup for use classification'!$A$7,IF(OR(ISNUMBER(SEARCH('[1]Lookup for use classification'!$B$9,C3844)),ISNUMBER(SEARCH('[1]Lookup for use classification'!$C$9,C3844)),ISNUMBER(SEARCH('[1]Lookup for use classification'!$D$9,C3844)),ISNUMBER(SEARCH('[1]Lookup for use classification'!$E$9,C3844)),ISNUMBER(SEARCH('[1]Lookup for use classification'!$F$9,C3844)),ISNUMBER(SEARCH('[1]Lookup for use classification'!$G$9,C3844)),ISNUMBER(SEARCH('[1]Lookup for use classification'!$H$9,C3844)),ISNUMBER(SEARCH('[1]Lookup for use classification'!$I$9,C3844)),ISNUMBER(SEARCH('[1]Lookup for use classification'!$J$9,C3844)),ISNUMBER(SEARCH('[1]Lookup for use classification'!$K$9,C3844))),'[1]Lookup for use classification'!$A$9,IF(OR(ISNUMBER(SEARCH('[1]Lookup for use classification'!$B$10,C3844)),ISNUMBER(SEARCH('[1]Lookup for use classification'!$C$10,C3844)),ISNUMBER(SEARCH('[1]Lookup for use classification'!$D$10,C3844)),ISNUMBER(SEARCH('[1]Lookup for use classification'!$E$10,C3844)),ISNUMBER(SEARCH('[1]Lookup for use classification'!$F$10,C3844)),ISNUMBER(SEARCH('[1]Lookup for use classification'!$G$10,C3844))),'[1]Lookup for use classification'!$A$10,IF(OR(ISNUMBER(SEARCH('[1]Lookup for use classification'!$B$11,C3844)),ISNUMBER(SEARCH('[1]Lookup for use classification'!$C$11,C3844))),'[1]Lookup for use classification'!$A$11,IF(OR(ISNUMBER(SEARCH('[1]Lookup for use classification'!$B$12,C3844)),ISNUMBER(SEARCH('[1]Lookup for use classification'!$C$12,C3844))),'[1]Lookup for use classification'!$A$12,IF(OR(ISNUMBER(SEARCH('[1]Lookup for use classification'!$B$13,C3844)),ISNUMBER(SEARCH('[1]Lookup for use classification'!$C$13,C3844)),ISNUMBER(SEARCH('[1]Lookup for use classification'!$D$13,C3844)),,ISNUMBER(SEARCH('[1]Lookup for use classification'!$C$13,C3844)),ISNUMBER(SEARCH('[1]Lookup for use classification'!$E$13,C3844))),'[1]Lookup for use classification'!$A$13,IF(OR(ISNUMBER(SEARCH('[1]Lookup for use classification'!$B$14,C3844)),ISNUMBER(SEARCH('[1]Lookup for use classification'!$C$14,C3844))),'[1]Lookup for use classification'!$A$14,"Other"))))))))))))</f>
        <v>Office</v>
      </c>
      <c r="E3844" s="169">
        <v>4800</v>
      </c>
      <c r="F3844" s="170" t="s">
        <v>782</v>
      </c>
      <c r="G3844" s="302" t="s">
        <v>783</v>
      </c>
    </row>
    <row r="3845" spans="1:12" hidden="1">
      <c r="A3845" s="134" t="s">
        <v>772</v>
      </c>
      <c r="B3845" s="8" t="str">
        <f>IF(ISNA(VLOOKUP(CONCATENATE(A3845,C3845),EUS!$B$2:$B$1939,1,FALSE)),"","End Use Study")</f>
        <v>End Use Study</v>
      </c>
      <c r="C3845" s="12" t="s">
        <v>5</v>
      </c>
      <c r="D3845" s="8" t="str">
        <f>IF(OR(ISNUMBER(SEARCH('[1]Lookup for use classification'!$B$1,C3845)),ISNUMBER(SEARCH('[1]Lookup for use classification'!$C$1,C3845)),ISNUMBER(SEARCH('[1]Lookup for use classification'!$D$1,C3845))),'[1]Lookup for use classification'!$A$1,IF(ISNUMBER(SEARCH('[1]Lookup for use classification'!$B$2,C3845)),'[1]Lookup for use classification'!$A$2,IF(ISNUMBER(SEARCH('[1]Lookup for use classification'!$B$3,C3845)),'[1]Lookup for use classification'!$A$3,IF(OR(ISNUMBER(SEARCH('[1]Lookup for use classification'!$B$4,C3845)),ISNUMBER(SEARCH('[1]Lookup for use classification'!$C$4,C3845))),'[1]Lookup for use classification'!$A$4,IF(OR(ISNUMBER(SEARCH('[1]Lookup for use classification'!$B$5,C3845)),ISNUMBER(SEARCH('[1]Lookup for use classification'!$C$5,C3845)),ISNUMBER(SEARCH('[1]Lookup for use classification'!$D$5,C3845))),'[1]Lookup for use classification'!$A$5,IF(OR(ISNUMBER(SEARCH('[1]Lookup for use classification'!$B$7,C3845)),ISNUMBER(SEARCH('[1]Lookup for use classification'!$C$7,C3845)),ISNUMBER(SEARCH('[1]Lookup for use classification'!$D$7,C3845))),'[1]Lookup for use classification'!$A$7,IF(OR(ISNUMBER(SEARCH('[1]Lookup for use classification'!$B$9,C3845)),ISNUMBER(SEARCH('[1]Lookup for use classification'!$C$9,C3845)),ISNUMBER(SEARCH('[1]Lookup for use classification'!$D$9,C3845)),ISNUMBER(SEARCH('[1]Lookup for use classification'!$E$9,C3845)),ISNUMBER(SEARCH('[1]Lookup for use classification'!$F$9,C3845)),ISNUMBER(SEARCH('[1]Lookup for use classification'!$G$9,C3845))),'[1]Lookup for use classification'!$A$9,IF(OR(ISNUMBER(SEARCH('[1]Lookup for use classification'!$B$10,C3845)),ISNUMBER(SEARCH('[1]Lookup for use classification'!$C$10,C3845)),ISNUMBER(SEARCH('[1]Lookup for use classification'!$D$10,C3845)),ISNUMBER(SEARCH('[1]Lookup for use classification'!$E$10,C3845)),ISNUMBER(SEARCH('[1]Lookup for use classification'!$F$10,C3845))),'[1]Lookup for use classification'!$A$10,IF(OR(ISNUMBER(SEARCH('[1]Lookup for use classification'!$B$11,C3845)),ISNUMBER(SEARCH('[1]Lookup for use classification'!$C$11,C3845))),'[1]Lookup for use classification'!$A$11,IF(OR(ISNUMBER(SEARCH('[1]Lookup for use classification'!$B$12,C3845)),ISNUMBER(SEARCH('[1]Lookup for use classification'!$C$12,C3845))),'[1]Lookup for use classification'!$A$12,"Nope"))))))))))</f>
        <v>Office</v>
      </c>
      <c r="E3845" s="13"/>
      <c r="F3845" s="9"/>
      <c r="G3845" s="9"/>
      <c r="H3845" s="164"/>
      <c r="I3845" s="164"/>
      <c r="J3845" s="7"/>
      <c r="L3845" s="6"/>
    </row>
    <row r="3846" spans="1:12" hidden="1">
      <c r="A3846" s="187" t="s">
        <v>772</v>
      </c>
      <c r="B3846" s="167" t="s">
        <v>4456</v>
      </c>
      <c r="C3846" s="236" t="s">
        <v>37</v>
      </c>
      <c r="D3846" s="6" t="str">
        <f>IF(OR(ISNUMBER(SEARCH('[1]Lookup for use classification'!$B$1,C3846)),ISNUMBER(SEARCH('[1]Lookup for use classification'!$C$1,C3846)),ISNUMBER(SEARCH('[1]Lookup for use classification'!$D$1,C3846)),ISNUMBER(SEARCH('[1]Lookup for use classification'!$E$1,C3846))),'[1]Lookup for use classification'!$A$1,IF(ISNUMBER(SEARCH('[1]Lookup for use classification'!$B$2,C3846)),'[1]Lookup for use classification'!$A$2,IF(ISNUMBER(SEARCH('[1]Lookup for use classification'!$B$3,C3846)),'[1]Lookup for use classification'!$A$3,IF(OR(ISNUMBER(SEARCH('[1]Lookup for use classification'!$B$4,C3846)),ISNUMBER(SEARCH('[1]Lookup for use classification'!$C$4,C3846)),ISNUMBER(SEARCH('[1]Lookup for use classification'!$D$4,C3846)),ISNUMBER(SEARCH('[1]Lookup for use classification'!$E$4,C3846))),'[1]Lookup for use classification'!$A$4,IF(OR(ISNUMBER(SEARCH('[1]Lookup for use classification'!$B$5,C3846)),ISNUMBER(SEARCH('[1]Lookup for use classification'!$C$5,C3846)),ISNUMBER(SEARCH('[1]Lookup for use classification'!$D$5,C3846))),'[1]Lookup for use classification'!$A$5,IF(OR(ISNUMBER(SEARCH('[1]Lookup for use classification'!$B$7,C3846)),ISNUMBER(SEARCH('[1]Lookup for use classification'!$C$7,C3846)),ISNUMBER(SEARCH('[1]Lookup for use classification'!$D$7,C3846))),'[1]Lookup for use classification'!$A$7,IF(OR(ISNUMBER(SEARCH('[1]Lookup for use classification'!$B$9,C3846)),ISNUMBER(SEARCH('[1]Lookup for use classification'!$C$9,C3846)),ISNUMBER(SEARCH('[1]Lookup for use classification'!$D$9,C3846)),ISNUMBER(SEARCH('[1]Lookup for use classification'!$E$9,C3846)),ISNUMBER(SEARCH('[1]Lookup for use classification'!$F$9,C3846)),ISNUMBER(SEARCH('[1]Lookup for use classification'!$G$9,C3846)),ISNUMBER(SEARCH('[1]Lookup for use classification'!$H$9,C3846)),ISNUMBER(SEARCH('[1]Lookup for use classification'!$I$9,C3846)),ISNUMBER(SEARCH('[1]Lookup for use classification'!$J$9,C3846)),ISNUMBER(SEARCH('[1]Lookup for use classification'!$K$9,C3846))),'[1]Lookup for use classification'!$A$9,IF(OR(ISNUMBER(SEARCH('[1]Lookup for use classification'!$B$10,C3846)),ISNUMBER(SEARCH('[1]Lookup for use classification'!$C$10,C3846)),ISNUMBER(SEARCH('[1]Lookup for use classification'!$D$10,C3846)),ISNUMBER(SEARCH('[1]Lookup for use classification'!$E$10,C3846)),ISNUMBER(SEARCH('[1]Lookup for use classification'!$F$10,C3846)),ISNUMBER(SEARCH('[1]Lookup for use classification'!$G$10,C3846))),'[1]Lookup for use classification'!$A$10,IF(OR(ISNUMBER(SEARCH('[1]Lookup for use classification'!$B$11,C3846)),ISNUMBER(SEARCH('[1]Lookup for use classification'!$C$11,C3846))),'[1]Lookup for use classification'!$A$11,IF(OR(ISNUMBER(SEARCH('[1]Lookup for use classification'!$B$12,C3846)),ISNUMBER(SEARCH('[1]Lookup for use classification'!$C$12,C3846))),'[1]Lookup for use classification'!$A$12,IF(OR(ISNUMBER(SEARCH('[1]Lookup for use classification'!$B$13,C3846)),ISNUMBER(SEARCH('[1]Lookup for use classification'!$C$13,C3846)),ISNUMBER(SEARCH('[1]Lookup for use classification'!$D$13,C3846)),,ISNUMBER(SEARCH('[1]Lookup for use classification'!$C$13,C3846)),ISNUMBER(SEARCH('[1]Lookup for use classification'!$E$13,C3846))),'[1]Lookup for use classification'!$A$13,IF(OR(ISNUMBER(SEARCH('[1]Lookup for use classification'!$B$14,C3846)),ISNUMBER(SEARCH('[1]Lookup for use classification'!$C$14,C3846))),'[1]Lookup for use classification'!$A$14,"Other"))))))))))))</f>
        <v>Office</v>
      </c>
      <c r="E3846" s="237"/>
      <c r="F3846" s="170"/>
      <c r="G3846" s="170"/>
    </row>
    <row r="3847" spans="1:12" hidden="1">
      <c r="A3847" s="187" t="s">
        <v>772</v>
      </c>
      <c r="B3847" s="167" t="s">
        <v>4456</v>
      </c>
      <c r="C3847" s="255" t="s">
        <v>112</v>
      </c>
      <c r="D3847" s="6" t="str">
        <f>IF(OR(ISNUMBER(SEARCH('[1]Lookup for use classification'!$B$1,C3847)),ISNUMBER(SEARCH('[1]Lookup for use classification'!$C$1,C3847)),ISNUMBER(SEARCH('[1]Lookup for use classification'!$D$1,C3847)),ISNUMBER(SEARCH('[1]Lookup for use classification'!$E$1,C3847))),'[1]Lookup for use classification'!$A$1,IF(ISNUMBER(SEARCH('[1]Lookup for use classification'!$B$2,C3847)),'[1]Lookup for use classification'!$A$2,IF(ISNUMBER(SEARCH('[1]Lookup for use classification'!$B$3,C3847)),'[1]Lookup for use classification'!$A$3,IF(OR(ISNUMBER(SEARCH('[1]Lookup for use classification'!$B$4,C3847)),ISNUMBER(SEARCH('[1]Lookup for use classification'!$C$4,C3847)),ISNUMBER(SEARCH('[1]Lookup for use classification'!$D$4,C3847)),ISNUMBER(SEARCH('[1]Lookup for use classification'!$E$4,C3847))),'[1]Lookup for use classification'!$A$4,IF(OR(ISNUMBER(SEARCH('[1]Lookup for use classification'!$B$5,C3847)),ISNUMBER(SEARCH('[1]Lookup for use classification'!$C$5,C3847)),ISNUMBER(SEARCH('[1]Lookup for use classification'!$D$5,C3847))),'[1]Lookup for use classification'!$A$5,IF(OR(ISNUMBER(SEARCH('[1]Lookup for use classification'!$B$7,C3847)),ISNUMBER(SEARCH('[1]Lookup for use classification'!$C$7,C3847)),ISNUMBER(SEARCH('[1]Lookup for use classification'!$D$7,C3847))),'[1]Lookup for use classification'!$A$7,IF(OR(ISNUMBER(SEARCH('[1]Lookup for use classification'!$B$9,C3847)),ISNUMBER(SEARCH('[1]Lookup for use classification'!$C$9,C3847)),ISNUMBER(SEARCH('[1]Lookup for use classification'!$D$9,C3847)),ISNUMBER(SEARCH('[1]Lookup for use classification'!$E$9,C3847)),ISNUMBER(SEARCH('[1]Lookup for use classification'!$F$9,C3847)),ISNUMBER(SEARCH('[1]Lookup for use classification'!$G$9,C3847)),ISNUMBER(SEARCH('[1]Lookup for use classification'!$H$9,C3847)),ISNUMBER(SEARCH('[1]Lookup for use classification'!$I$9,C3847)),ISNUMBER(SEARCH('[1]Lookup for use classification'!$J$9,C3847)),ISNUMBER(SEARCH('[1]Lookup for use classification'!$K$9,C3847))),'[1]Lookup for use classification'!$A$9,IF(OR(ISNUMBER(SEARCH('[1]Lookup for use classification'!$B$10,C3847)),ISNUMBER(SEARCH('[1]Lookup for use classification'!$C$10,C3847)),ISNUMBER(SEARCH('[1]Lookup for use classification'!$D$10,C3847)),ISNUMBER(SEARCH('[1]Lookup for use classification'!$E$10,C3847)),ISNUMBER(SEARCH('[1]Lookup for use classification'!$F$10,C3847)),ISNUMBER(SEARCH('[1]Lookup for use classification'!$G$10,C3847))),'[1]Lookup for use classification'!$A$10,IF(OR(ISNUMBER(SEARCH('[1]Lookup for use classification'!$B$11,C3847)),ISNUMBER(SEARCH('[1]Lookup for use classification'!$C$11,C3847))),'[1]Lookup for use classification'!$A$11,IF(OR(ISNUMBER(SEARCH('[1]Lookup for use classification'!$B$12,C3847)),ISNUMBER(SEARCH('[1]Lookup for use classification'!$C$12,C3847))),'[1]Lookup for use classification'!$A$12,IF(OR(ISNUMBER(SEARCH('[1]Lookup for use classification'!$B$13,C3847)),ISNUMBER(SEARCH('[1]Lookup for use classification'!$C$13,C3847)),ISNUMBER(SEARCH('[1]Lookup for use classification'!$D$13,C3847)),,ISNUMBER(SEARCH('[1]Lookup for use classification'!$C$13,C3847)),ISNUMBER(SEARCH('[1]Lookup for use classification'!$E$13,C3847))),'[1]Lookup for use classification'!$A$13,IF(OR(ISNUMBER(SEARCH('[1]Lookup for use classification'!$B$14,C3847)),ISNUMBER(SEARCH('[1]Lookup for use classification'!$C$14,C3847))),'[1]Lookup for use classification'!$A$14,"Other"))))))))))))</f>
        <v>Other</v>
      </c>
      <c r="E3847" s="169">
        <v>1681</v>
      </c>
      <c r="F3847" s="170"/>
      <c r="G3847" s="170"/>
    </row>
    <row r="3848" spans="1:12" hidden="1">
      <c r="A3848" s="187" t="s">
        <v>772</v>
      </c>
      <c r="B3848" s="167" t="s">
        <v>4456</v>
      </c>
      <c r="C3848" s="255" t="s">
        <v>777</v>
      </c>
      <c r="D3848" s="6" t="str">
        <f>IF(OR(ISNUMBER(SEARCH('[1]Lookup for use classification'!$B$1,C3848)),ISNUMBER(SEARCH('[1]Lookup for use classification'!$C$1,C3848)),ISNUMBER(SEARCH('[1]Lookup for use classification'!$D$1,C3848)),ISNUMBER(SEARCH('[1]Lookup for use classification'!$E$1,C3848))),'[1]Lookup for use classification'!$A$1,IF(ISNUMBER(SEARCH('[1]Lookup for use classification'!$B$2,C3848)),'[1]Lookup for use classification'!$A$2,IF(ISNUMBER(SEARCH('[1]Lookup for use classification'!$B$3,C3848)),'[1]Lookup for use classification'!$A$3,IF(OR(ISNUMBER(SEARCH('[1]Lookup for use classification'!$B$4,C3848)),ISNUMBER(SEARCH('[1]Lookup for use classification'!$C$4,C3848)),ISNUMBER(SEARCH('[1]Lookup for use classification'!$D$4,C3848)),ISNUMBER(SEARCH('[1]Lookup for use classification'!$E$4,C3848))),'[1]Lookup for use classification'!$A$4,IF(OR(ISNUMBER(SEARCH('[1]Lookup for use classification'!$B$5,C3848)),ISNUMBER(SEARCH('[1]Lookup for use classification'!$C$5,C3848)),ISNUMBER(SEARCH('[1]Lookup for use classification'!$D$5,C3848))),'[1]Lookup for use classification'!$A$5,IF(OR(ISNUMBER(SEARCH('[1]Lookup for use classification'!$B$7,C3848)),ISNUMBER(SEARCH('[1]Lookup for use classification'!$C$7,C3848)),ISNUMBER(SEARCH('[1]Lookup for use classification'!$D$7,C3848))),'[1]Lookup for use classification'!$A$7,IF(OR(ISNUMBER(SEARCH('[1]Lookup for use classification'!$B$9,C3848)),ISNUMBER(SEARCH('[1]Lookup for use classification'!$C$9,C3848)),ISNUMBER(SEARCH('[1]Lookup for use classification'!$D$9,C3848)),ISNUMBER(SEARCH('[1]Lookup for use classification'!$E$9,C3848)),ISNUMBER(SEARCH('[1]Lookup for use classification'!$F$9,C3848)),ISNUMBER(SEARCH('[1]Lookup for use classification'!$G$9,C3848)),ISNUMBER(SEARCH('[1]Lookup for use classification'!$H$9,C3848)),ISNUMBER(SEARCH('[1]Lookup for use classification'!$I$9,C3848)),ISNUMBER(SEARCH('[1]Lookup for use classification'!$J$9,C3848)),ISNUMBER(SEARCH('[1]Lookup for use classification'!$K$9,C3848))),'[1]Lookup for use classification'!$A$9,IF(OR(ISNUMBER(SEARCH('[1]Lookup for use classification'!$B$10,C3848)),ISNUMBER(SEARCH('[1]Lookup for use classification'!$C$10,C3848)),ISNUMBER(SEARCH('[1]Lookup for use classification'!$D$10,C3848)),ISNUMBER(SEARCH('[1]Lookup for use classification'!$E$10,C3848)),ISNUMBER(SEARCH('[1]Lookup for use classification'!$F$10,C3848)),ISNUMBER(SEARCH('[1]Lookup for use classification'!$G$10,C3848))),'[1]Lookup for use classification'!$A$10,IF(OR(ISNUMBER(SEARCH('[1]Lookup for use classification'!$B$11,C3848)),ISNUMBER(SEARCH('[1]Lookup for use classification'!$C$11,C3848))),'[1]Lookup for use classification'!$A$11,IF(OR(ISNUMBER(SEARCH('[1]Lookup for use classification'!$B$12,C3848)),ISNUMBER(SEARCH('[1]Lookup for use classification'!$C$12,C3848))),'[1]Lookup for use classification'!$A$12,IF(OR(ISNUMBER(SEARCH('[1]Lookup for use classification'!$B$13,C3848)),ISNUMBER(SEARCH('[1]Lookup for use classification'!$C$13,C3848)),ISNUMBER(SEARCH('[1]Lookup for use classification'!$D$13,C3848)),,ISNUMBER(SEARCH('[1]Lookup for use classification'!$C$13,C3848)),ISNUMBER(SEARCH('[1]Lookup for use classification'!$E$13,C3848))),'[1]Lookup for use classification'!$A$13,IF(OR(ISNUMBER(SEARCH('[1]Lookup for use classification'!$B$14,C3848)),ISNUMBER(SEARCH('[1]Lookup for use classification'!$C$14,C3848))),'[1]Lookup for use classification'!$A$14,"Other"))))))))))))</f>
        <v>Other</v>
      </c>
      <c r="E3848" s="256">
        <v>2076</v>
      </c>
      <c r="F3848" s="170"/>
      <c r="G3848" s="170"/>
    </row>
    <row r="3849" spans="1:12" hidden="1">
      <c r="A3849" s="187" t="s">
        <v>772</v>
      </c>
      <c r="B3849" s="167" t="s">
        <v>4456</v>
      </c>
      <c r="C3849" s="236" t="s">
        <v>788</v>
      </c>
      <c r="D3849" s="6" t="str">
        <f>IF(OR(ISNUMBER(SEARCH('[1]Lookup for use classification'!$B$1,C3849)),ISNUMBER(SEARCH('[1]Lookup for use classification'!$C$1,C3849)),ISNUMBER(SEARCH('[1]Lookup for use classification'!$D$1,C3849)),ISNUMBER(SEARCH('[1]Lookup for use classification'!$E$1,C3849))),'[1]Lookup for use classification'!$A$1,IF(ISNUMBER(SEARCH('[1]Lookup for use classification'!$B$2,C3849)),'[1]Lookup for use classification'!$A$2,IF(ISNUMBER(SEARCH('[1]Lookup for use classification'!$B$3,C3849)),'[1]Lookup for use classification'!$A$3,IF(OR(ISNUMBER(SEARCH('[1]Lookup for use classification'!$B$4,C3849)),ISNUMBER(SEARCH('[1]Lookup for use classification'!$C$4,C3849)),ISNUMBER(SEARCH('[1]Lookup for use classification'!$D$4,C3849)),ISNUMBER(SEARCH('[1]Lookup for use classification'!$E$4,C3849))),'[1]Lookup for use classification'!$A$4,IF(OR(ISNUMBER(SEARCH('[1]Lookup for use classification'!$B$5,C3849)),ISNUMBER(SEARCH('[1]Lookup for use classification'!$C$5,C3849)),ISNUMBER(SEARCH('[1]Lookup for use classification'!$D$5,C3849))),'[1]Lookup for use classification'!$A$5,IF(OR(ISNUMBER(SEARCH('[1]Lookup for use classification'!$B$7,C3849)),ISNUMBER(SEARCH('[1]Lookup for use classification'!$C$7,C3849)),ISNUMBER(SEARCH('[1]Lookup for use classification'!$D$7,C3849))),'[1]Lookup for use classification'!$A$7,IF(OR(ISNUMBER(SEARCH('[1]Lookup for use classification'!$B$9,C3849)),ISNUMBER(SEARCH('[1]Lookup for use classification'!$C$9,C3849)),ISNUMBER(SEARCH('[1]Lookup for use classification'!$D$9,C3849)),ISNUMBER(SEARCH('[1]Lookup for use classification'!$E$9,C3849)),ISNUMBER(SEARCH('[1]Lookup for use classification'!$F$9,C3849)),ISNUMBER(SEARCH('[1]Lookup for use classification'!$G$9,C3849)),ISNUMBER(SEARCH('[1]Lookup for use classification'!$H$9,C3849)),ISNUMBER(SEARCH('[1]Lookup for use classification'!$I$9,C3849)),ISNUMBER(SEARCH('[1]Lookup for use classification'!$J$9,C3849)),ISNUMBER(SEARCH('[1]Lookup for use classification'!$K$9,C3849))),'[1]Lookup for use classification'!$A$9,IF(OR(ISNUMBER(SEARCH('[1]Lookup for use classification'!$B$10,C3849)),ISNUMBER(SEARCH('[1]Lookup for use classification'!$C$10,C3849)),ISNUMBER(SEARCH('[1]Lookup for use classification'!$D$10,C3849)),ISNUMBER(SEARCH('[1]Lookup for use classification'!$E$10,C3849)),ISNUMBER(SEARCH('[1]Lookup for use classification'!$F$10,C3849)),ISNUMBER(SEARCH('[1]Lookup for use classification'!$G$10,C3849))),'[1]Lookup for use classification'!$A$10,IF(OR(ISNUMBER(SEARCH('[1]Lookup for use classification'!$B$11,C3849)),ISNUMBER(SEARCH('[1]Lookup for use classification'!$C$11,C3849))),'[1]Lookup for use classification'!$A$11,IF(OR(ISNUMBER(SEARCH('[1]Lookup for use classification'!$B$12,C3849)),ISNUMBER(SEARCH('[1]Lookup for use classification'!$C$12,C3849))),'[1]Lookup for use classification'!$A$12,IF(OR(ISNUMBER(SEARCH('[1]Lookup for use classification'!$B$13,C3849)),ISNUMBER(SEARCH('[1]Lookup for use classification'!$C$13,C3849)),ISNUMBER(SEARCH('[1]Lookup for use classification'!$D$13,C3849)),,ISNUMBER(SEARCH('[1]Lookup for use classification'!$C$13,C3849)),ISNUMBER(SEARCH('[1]Lookup for use classification'!$E$13,C3849))),'[1]Lookup for use classification'!$A$13,IF(OR(ISNUMBER(SEARCH('[1]Lookup for use classification'!$B$14,C3849)),ISNUMBER(SEARCH('[1]Lookup for use classification'!$C$14,C3849))),'[1]Lookup for use classification'!$A$14,"Other"))))))))))))</f>
        <v>Other</v>
      </c>
      <c r="E3849" s="237">
        <v>5200</v>
      </c>
      <c r="F3849" s="170"/>
      <c r="G3849" s="170"/>
    </row>
    <row r="3850" spans="1:12" hidden="1">
      <c r="A3850" s="134" t="s">
        <v>772</v>
      </c>
      <c r="B3850" s="8" t="str">
        <f>IF(ISNA(VLOOKUP(CONCATENATE(A3850,C3850),EUS!$B$2:$B$1939,1,FALSE)),"","End Use Study")</f>
        <v>End Use Study</v>
      </c>
      <c r="C3850" s="14" t="s">
        <v>2884</v>
      </c>
      <c r="D3850" s="8" t="str">
        <f>IF(OR(ISNUMBER(SEARCH('[1]Lookup for use classification'!$B$1,C3850)),ISNUMBER(SEARCH('[1]Lookup for use classification'!$C$1,C3850)),ISNUMBER(SEARCH('[1]Lookup for use classification'!$D$1,C3850)),ISNUMBER(SEARCH('[1]Lookup for use classification'!$E$1,C3850))),'[1]Lookup for use classification'!$A$1,IF(ISNUMBER(SEARCH('[1]Lookup for use classification'!$B$2,C3850)),'[1]Lookup for use classification'!$A$2,IF(ISNUMBER(SEARCH('[1]Lookup for use classification'!$B$3,C3850)),'[1]Lookup for use classification'!$A$3,IF(OR(ISNUMBER(SEARCH('[1]Lookup for use classification'!$B$4,C3850)),ISNUMBER(SEARCH('[1]Lookup for use classification'!$C$4,C3850)),ISNUMBER(SEARCH('[1]Lookup for use classification'!$D$4,C3850)),ISNUMBER(SEARCH('[1]Lookup for use classification'!$E$4,C3850))),'[1]Lookup for use classification'!$A$4,IF(OR(ISNUMBER(SEARCH('[1]Lookup for use classification'!$B$5,C3850)),ISNUMBER(SEARCH('[1]Lookup for use classification'!$C$5,C3850)),ISNUMBER(SEARCH('[1]Lookup for use classification'!$D$5,C3850))),'[1]Lookup for use classification'!$A$5,IF(OR(ISNUMBER(SEARCH('[1]Lookup for use classification'!$B$7,C3850)),ISNUMBER(SEARCH('[1]Lookup for use classification'!$C$7,C3850)),ISNUMBER(SEARCH('[1]Lookup for use classification'!$D$7,C3850))),'[1]Lookup for use classification'!$A$7,IF(OR(ISNUMBER(SEARCH('[1]Lookup for use classification'!$B$9,C3850)),ISNUMBER(SEARCH('[1]Lookup for use classification'!$C$9,C3850)),ISNUMBER(SEARCH('[1]Lookup for use classification'!$D$9,C3850)),ISNUMBER(SEARCH('[1]Lookup for use classification'!$E$9,C3850)),ISNUMBER(SEARCH('[1]Lookup for use classification'!$F$9,C3850)),ISNUMBER(SEARCH('[1]Lookup for use classification'!$G$9,C3850)),ISNUMBER(SEARCH('[1]Lookup for use classification'!$H$9,C3850)),ISNUMBER(SEARCH('[1]Lookup for use classification'!$I$9,C3850)),ISNUMBER(SEARCH('[1]Lookup for use classification'!$J$9,C3850)),ISNUMBER(SEARCH('[1]Lookup for use classification'!$K$9,C3850))),'[1]Lookup for use classification'!$A$9,IF(OR(ISNUMBER(SEARCH('[1]Lookup for use classification'!$B$10,C3850)),ISNUMBER(SEARCH('[1]Lookup for use classification'!$C$10,C3850)),ISNUMBER(SEARCH('[1]Lookup for use classification'!$D$10,C3850)),ISNUMBER(SEARCH('[1]Lookup for use classification'!$E$10,C3850)),ISNUMBER(SEARCH('[1]Lookup for use classification'!$F$10,C3850)),ISNUMBER(SEARCH('[1]Lookup for use classification'!$G$10,C3850))),'[1]Lookup for use classification'!$A$10,IF(OR(ISNUMBER(SEARCH('[1]Lookup for use classification'!$B$11,C3850)),ISNUMBER(SEARCH('[1]Lookup for use classification'!$C$11,C3850))),'[1]Lookup for use classification'!$A$11,IF(OR(ISNUMBER(SEARCH('[1]Lookup for use classification'!$B$12,C3850)),ISNUMBER(SEARCH('[1]Lookup for use classification'!$C$12,C3850))),'[1]Lookup for use classification'!$A$12,IF(OR(ISNUMBER(SEARCH('[1]Lookup for use classification'!$B$13,C3850)),ISNUMBER(SEARCH('[1]Lookup for use classification'!$C$13,C3850)),ISNUMBER(SEARCH('[1]Lookup for use classification'!$D$13,C3850)),,ISNUMBER(SEARCH('[1]Lookup for use classification'!$C$13,C3850)),ISNUMBER(SEARCH('[1]Lookup for use classification'!$E$13,C3850))),'[1]Lookup for use classification'!$A$13,IF(OR(ISNUMBER(SEARCH('[1]Lookup for use classification'!$B$14,C3850)),ISNUMBER(SEARCH('[1]Lookup for use classification'!$C$14,C3850))),'[1]Lookup for use classification'!$A$14,"Other"))))))))))))</f>
        <v>Other</v>
      </c>
      <c r="E3850" s="15"/>
      <c r="F3850" s="9"/>
      <c r="G3850" s="9"/>
      <c r="H3850" s="164"/>
      <c r="I3850" s="164"/>
      <c r="J3850" s="7"/>
      <c r="L3850" s="6"/>
    </row>
    <row r="3851" spans="1:12" hidden="1">
      <c r="A3851" s="134" t="s">
        <v>772</v>
      </c>
      <c r="B3851" s="8" t="str">
        <f>IF(ISNA(VLOOKUP(CONCATENATE(A3851,C3851),EUS!$B$2:$B$1939,1,FALSE)),"","End Use Study")</f>
        <v>End Use Study</v>
      </c>
      <c r="C3851" s="14" t="s">
        <v>2885</v>
      </c>
      <c r="D3851" s="8" t="str">
        <f>IF(OR(ISNUMBER(SEARCH('[1]Lookup for use classification'!$B$1,C3851)),ISNUMBER(SEARCH('[1]Lookup for use classification'!$C$1,C3851)),ISNUMBER(SEARCH('[1]Lookup for use classification'!$D$1,C3851)),ISNUMBER(SEARCH('[1]Lookup for use classification'!$E$1,C3851))),'[1]Lookup for use classification'!$A$1,IF(ISNUMBER(SEARCH('[1]Lookup for use classification'!$B$2,C3851)),'[1]Lookup for use classification'!$A$2,IF(ISNUMBER(SEARCH('[1]Lookup for use classification'!$B$3,C3851)),'[1]Lookup for use classification'!$A$3,IF(OR(ISNUMBER(SEARCH('[1]Lookup for use classification'!$B$4,C3851)),ISNUMBER(SEARCH('[1]Lookup for use classification'!$C$4,C3851)),ISNUMBER(SEARCH('[1]Lookup for use classification'!$D$4,C3851)),ISNUMBER(SEARCH('[1]Lookup for use classification'!$E$4,C3851))),'[1]Lookup for use classification'!$A$4,IF(OR(ISNUMBER(SEARCH('[1]Lookup for use classification'!$B$5,C3851)),ISNUMBER(SEARCH('[1]Lookup for use classification'!$C$5,C3851)),ISNUMBER(SEARCH('[1]Lookup for use classification'!$D$5,C3851))),'[1]Lookup for use classification'!$A$5,IF(OR(ISNUMBER(SEARCH('[1]Lookup for use classification'!$B$7,C3851)),ISNUMBER(SEARCH('[1]Lookup for use classification'!$C$7,C3851)),ISNUMBER(SEARCH('[1]Lookup for use classification'!$D$7,C3851))),'[1]Lookup for use classification'!$A$7,IF(OR(ISNUMBER(SEARCH('[1]Lookup for use classification'!$B$9,C3851)),ISNUMBER(SEARCH('[1]Lookup for use classification'!$C$9,C3851)),ISNUMBER(SEARCH('[1]Lookup for use classification'!$D$9,C3851)),ISNUMBER(SEARCH('[1]Lookup for use classification'!$E$9,C3851)),ISNUMBER(SEARCH('[1]Lookup for use classification'!$F$9,C3851)),ISNUMBER(SEARCH('[1]Lookup for use classification'!$G$9,C3851)),ISNUMBER(SEARCH('[1]Lookup for use classification'!$H$9,C3851)),ISNUMBER(SEARCH('[1]Lookup for use classification'!$I$9,C3851)),ISNUMBER(SEARCH('[1]Lookup for use classification'!$J$9,C3851)),ISNUMBER(SEARCH('[1]Lookup for use classification'!$K$9,C3851))),'[1]Lookup for use classification'!$A$9,IF(OR(ISNUMBER(SEARCH('[1]Lookup for use classification'!$B$10,C3851)),ISNUMBER(SEARCH('[1]Lookup for use classification'!$C$10,C3851)),ISNUMBER(SEARCH('[1]Lookup for use classification'!$D$10,C3851)),ISNUMBER(SEARCH('[1]Lookup for use classification'!$E$10,C3851)),ISNUMBER(SEARCH('[1]Lookup for use classification'!$F$10,C3851)),ISNUMBER(SEARCH('[1]Lookup for use classification'!$G$10,C3851))),'[1]Lookup for use classification'!$A$10,IF(OR(ISNUMBER(SEARCH('[1]Lookup for use classification'!$B$11,C3851)),ISNUMBER(SEARCH('[1]Lookup for use classification'!$C$11,C3851))),'[1]Lookup for use classification'!$A$11,IF(OR(ISNUMBER(SEARCH('[1]Lookup for use classification'!$B$12,C3851)),ISNUMBER(SEARCH('[1]Lookup for use classification'!$C$12,C3851))),'[1]Lookup for use classification'!$A$12,IF(OR(ISNUMBER(SEARCH('[1]Lookup for use classification'!$B$13,C3851)),ISNUMBER(SEARCH('[1]Lookup for use classification'!$C$13,C3851)),ISNUMBER(SEARCH('[1]Lookup for use classification'!$D$13,C3851)),,ISNUMBER(SEARCH('[1]Lookup for use classification'!$C$13,C3851)),ISNUMBER(SEARCH('[1]Lookup for use classification'!$E$13,C3851))),'[1]Lookup for use classification'!$A$13,IF(OR(ISNUMBER(SEARCH('[1]Lookup for use classification'!$B$14,C3851)),ISNUMBER(SEARCH('[1]Lookup for use classification'!$C$14,C3851))),'[1]Lookup for use classification'!$A$14,"Other"))))))))))))</f>
        <v>Other</v>
      </c>
      <c r="E3851" s="15"/>
      <c r="F3851" s="9"/>
      <c r="G3851" s="9"/>
      <c r="H3851" s="164"/>
      <c r="I3851" s="164"/>
      <c r="J3851" s="7"/>
      <c r="L3851" s="6"/>
    </row>
    <row r="3852" spans="1:12" hidden="1">
      <c r="A3852" s="187" t="s">
        <v>772</v>
      </c>
      <c r="B3852" s="167" t="s">
        <v>4456</v>
      </c>
      <c r="C3852" s="236" t="s">
        <v>773</v>
      </c>
      <c r="D3852" s="6" t="str">
        <f>IF(OR(ISNUMBER(SEARCH('[1]Lookup for use classification'!$B$1,C3852)),ISNUMBER(SEARCH('[1]Lookup for use classification'!$C$1,C3852)),ISNUMBER(SEARCH('[1]Lookup for use classification'!$D$1,C3852)),ISNUMBER(SEARCH('[1]Lookup for use classification'!$E$1,C3852))),'[1]Lookup for use classification'!$A$1,IF(ISNUMBER(SEARCH('[1]Lookup for use classification'!$B$2,C3852)),'[1]Lookup for use classification'!$A$2,IF(ISNUMBER(SEARCH('[1]Lookup for use classification'!$B$3,C3852)),'[1]Lookup for use classification'!$A$3,IF(OR(ISNUMBER(SEARCH('[1]Lookup for use classification'!$B$4,C3852)),ISNUMBER(SEARCH('[1]Lookup for use classification'!$C$4,C3852)),ISNUMBER(SEARCH('[1]Lookup for use classification'!$D$4,C3852)),ISNUMBER(SEARCH('[1]Lookup for use classification'!$E$4,C3852))),'[1]Lookup for use classification'!$A$4,IF(OR(ISNUMBER(SEARCH('[1]Lookup for use classification'!$B$5,C3852)),ISNUMBER(SEARCH('[1]Lookup for use classification'!$C$5,C3852)),ISNUMBER(SEARCH('[1]Lookup for use classification'!$D$5,C3852))),'[1]Lookup for use classification'!$A$5,IF(OR(ISNUMBER(SEARCH('[1]Lookup for use classification'!$B$7,C3852)),ISNUMBER(SEARCH('[1]Lookup for use classification'!$C$7,C3852)),ISNUMBER(SEARCH('[1]Lookup for use classification'!$D$7,C3852))),'[1]Lookup for use classification'!$A$7,IF(OR(ISNUMBER(SEARCH('[1]Lookup for use classification'!$B$9,C3852)),ISNUMBER(SEARCH('[1]Lookup for use classification'!$C$9,C3852)),ISNUMBER(SEARCH('[1]Lookup for use classification'!$D$9,C3852)),ISNUMBER(SEARCH('[1]Lookup for use classification'!$E$9,C3852)),ISNUMBER(SEARCH('[1]Lookup for use classification'!$F$9,C3852)),ISNUMBER(SEARCH('[1]Lookup for use classification'!$G$9,C3852)),ISNUMBER(SEARCH('[1]Lookup for use classification'!$H$9,C3852)),ISNUMBER(SEARCH('[1]Lookup for use classification'!$I$9,C3852)),ISNUMBER(SEARCH('[1]Lookup for use classification'!$J$9,C3852)),ISNUMBER(SEARCH('[1]Lookup for use classification'!$K$9,C3852))),'[1]Lookup for use classification'!$A$9,IF(OR(ISNUMBER(SEARCH('[1]Lookup for use classification'!$B$10,C3852)),ISNUMBER(SEARCH('[1]Lookup for use classification'!$C$10,C3852)),ISNUMBER(SEARCH('[1]Lookup for use classification'!$D$10,C3852)),ISNUMBER(SEARCH('[1]Lookup for use classification'!$E$10,C3852)),ISNUMBER(SEARCH('[1]Lookup for use classification'!$F$10,C3852)),ISNUMBER(SEARCH('[1]Lookup for use classification'!$G$10,C3852))),'[1]Lookup for use classification'!$A$10,IF(OR(ISNUMBER(SEARCH('[1]Lookup for use classification'!$B$11,C3852)),ISNUMBER(SEARCH('[1]Lookup for use classification'!$C$11,C3852))),'[1]Lookup for use classification'!$A$11,IF(OR(ISNUMBER(SEARCH('[1]Lookup for use classification'!$B$12,C3852)),ISNUMBER(SEARCH('[1]Lookup for use classification'!$C$12,C3852))),'[1]Lookup for use classification'!$A$12,IF(OR(ISNUMBER(SEARCH('[1]Lookup for use classification'!$B$13,C3852)),ISNUMBER(SEARCH('[1]Lookup for use classification'!$C$13,C3852)),ISNUMBER(SEARCH('[1]Lookup for use classification'!$D$13,C3852)),,ISNUMBER(SEARCH('[1]Lookup for use classification'!$C$13,C3852)),ISNUMBER(SEARCH('[1]Lookup for use classification'!$E$13,C3852))),'[1]Lookup for use classification'!$A$13,IF(OR(ISNUMBER(SEARCH('[1]Lookup for use classification'!$B$14,C3852)),ISNUMBER(SEARCH('[1]Lookup for use classification'!$C$14,C3852))),'[1]Lookup for use classification'!$A$14,"Other"))))))))))))</f>
        <v>Other</v>
      </c>
      <c r="E3852" s="237"/>
      <c r="F3852" s="170"/>
      <c r="G3852" s="170"/>
    </row>
    <row r="3853" spans="1:12" hidden="1">
      <c r="A3853" s="187" t="s">
        <v>772</v>
      </c>
      <c r="B3853" s="167" t="s">
        <v>4456</v>
      </c>
      <c r="C3853" s="236" t="s">
        <v>774</v>
      </c>
      <c r="D3853" s="6" t="str">
        <f>IF(OR(ISNUMBER(SEARCH('[1]Lookup for use classification'!$B$1,C3853)),ISNUMBER(SEARCH('[1]Lookup for use classification'!$C$1,C3853)),ISNUMBER(SEARCH('[1]Lookup for use classification'!$D$1,C3853)),ISNUMBER(SEARCH('[1]Lookup for use classification'!$E$1,C3853))),'[1]Lookup for use classification'!$A$1,IF(ISNUMBER(SEARCH('[1]Lookup for use classification'!$B$2,C3853)),'[1]Lookup for use classification'!$A$2,IF(ISNUMBER(SEARCH('[1]Lookup for use classification'!$B$3,C3853)),'[1]Lookup for use classification'!$A$3,IF(OR(ISNUMBER(SEARCH('[1]Lookup for use classification'!$B$4,C3853)),ISNUMBER(SEARCH('[1]Lookup for use classification'!$C$4,C3853)),ISNUMBER(SEARCH('[1]Lookup for use classification'!$D$4,C3853)),ISNUMBER(SEARCH('[1]Lookup for use classification'!$E$4,C3853))),'[1]Lookup for use classification'!$A$4,IF(OR(ISNUMBER(SEARCH('[1]Lookup for use classification'!$B$5,C3853)),ISNUMBER(SEARCH('[1]Lookup for use classification'!$C$5,C3853)),ISNUMBER(SEARCH('[1]Lookup for use classification'!$D$5,C3853))),'[1]Lookup for use classification'!$A$5,IF(OR(ISNUMBER(SEARCH('[1]Lookup for use classification'!$B$7,C3853)),ISNUMBER(SEARCH('[1]Lookup for use classification'!$C$7,C3853)),ISNUMBER(SEARCH('[1]Lookup for use classification'!$D$7,C3853))),'[1]Lookup for use classification'!$A$7,IF(OR(ISNUMBER(SEARCH('[1]Lookup for use classification'!$B$9,C3853)),ISNUMBER(SEARCH('[1]Lookup for use classification'!$C$9,C3853)),ISNUMBER(SEARCH('[1]Lookup for use classification'!$D$9,C3853)),ISNUMBER(SEARCH('[1]Lookup for use classification'!$E$9,C3853)),ISNUMBER(SEARCH('[1]Lookup for use classification'!$F$9,C3853)),ISNUMBER(SEARCH('[1]Lookup for use classification'!$G$9,C3853)),ISNUMBER(SEARCH('[1]Lookup for use classification'!$H$9,C3853)),ISNUMBER(SEARCH('[1]Lookup for use classification'!$I$9,C3853)),ISNUMBER(SEARCH('[1]Lookup for use classification'!$J$9,C3853)),ISNUMBER(SEARCH('[1]Lookup for use classification'!$K$9,C3853))),'[1]Lookup for use classification'!$A$9,IF(OR(ISNUMBER(SEARCH('[1]Lookup for use classification'!$B$10,C3853)),ISNUMBER(SEARCH('[1]Lookup for use classification'!$C$10,C3853)),ISNUMBER(SEARCH('[1]Lookup for use classification'!$D$10,C3853)),ISNUMBER(SEARCH('[1]Lookup for use classification'!$E$10,C3853)),ISNUMBER(SEARCH('[1]Lookup for use classification'!$F$10,C3853)),ISNUMBER(SEARCH('[1]Lookup for use classification'!$G$10,C3853))),'[1]Lookup for use classification'!$A$10,IF(OR(ISNUMBER(SEARCH('[1]Lookup for use classification'!$B$11,C3853)),ISNUMBER(SEARCH('[1]Lookup for use classification'!$C$11,C3853))),'[1]Lookup for use classification'!$A$11,IF(OR(ISNUMBER(SEARCH('[1]Lookup for use classification'!$B$12,C3853)),ISNUMBER(SEARCH('[1]Lookup for use classification'!$C$12,C3853))),'[1]Lookup for use classification'!$A$12,IF(OR(ISNUMBER(SEARCH('[1]Lookup for use classification'!$B$13,C3853)),ISNUMBER(SEARCH('[1]Lookup for use classification'!$C$13,C3853)),ISNUMBER(SEARCH('[1]Lookup for use classification'!$D$13,C3853)),,ISNUMBER(SEARCH('[1]Lookup for use classification'!$C$13,C3853)),ISNUMBER(SEARCH('[1]Lookup for use classification'!$E$13,C3853))),'[1]Lookup for use classification'!$A$13,IF(OR(ISNUMBER(SEARCH('[1]Lookup for use classification'!$B$14,C3853)),ISNUMBER(SEARCH('[1]Lookup for use classification'!$C$14,C3853))),'[1]Lookup for use classification'!$A$14,"Other"))))))))))))</f>
        <v>Other</v>
      </c>
      <c r="E3853" s="237"/>
      <c r="F3853" s="170"/>
      <c r="G3853" s="170"/>
    </row>
    <row r="3854" spans="1:12" hidden="1">
      <c r="A3854" s="187" t="s">
        <v>772</v>
      </c>
      <c r="B3854" s="167" t="s">
        <v>4456</v>
      </c>
      <c r="C3854" s="236" t="s">
        <v>775</v>
      </c>
      <c r="D3854" s="6" t="str">
        <f>IF(OR(ISNUMBER(SEARCH('[1]Lookup for use classification'!$B$1,C3854)),ISNUMBER(SEARCH('[1]Lookup for use classification'!$C$1,C3854)),ISNUMBER(SEARCH('[1]Lookup for use classification'!$D$1,C3854)),ISNUMBER(SEARCH('[1]Lookup for use classification'!$E$1,C3854))),'[1]Lookup for use classification'!$A$1,IF(ISNUMBER(SEARCH('[1]Lookup for use classification'!$B$2,C3854)),'[1]Lookup for use classification'!$A$2,IF(ISNUMBER(SEARCH('[1]Lookup for use classification'!$B$3,C3854)),'[1]Lookup for use classification'!$A$3,IF(OR(ISNUMBER(SEARCH('[1]Lookup for use classification'!$B$4,C3854)),ISNUMBER(SEARCH('[1]Lookup for use classification'!$C$4,C3854)),ISNUMBER(SEARCH('[1]Lookup for use classification'!$D$4,C3854)),ISNUMBER(SEARCH('[1]Lookup for use classification'!$E$4,C3854))),'[1]Lookup for use classification'!$A$4,IF(OR(ISNUMBER(SEARCH('[1]Lookup for use classification'!$B$5,C3854)),ISNUMBER(SEARCH('[1]Lookup for use classification'!$C$5,C3854)),ISNUMBER(SEARCH('[1]Lookup for use classification'!$D$5,C3854))),'[1]Lookup for use classification'!$A$5,IF(OR(ISNUMBER(SEARCH('[1]Lookup for use classification'!$B$7,C3854)),ISNUMBER(SEARCH('[1]Lookup for use classification'!$C$7,C3854)),ISNUMBER(SEARCH('[1]Lookup for use classification'!$D$7,C3854))),'[1]Lookup for use classification'!$A$7,IF(OR(ISNUMBER(SEARCH('[1]Lookup for use classification'!$B$9,C3854)),ISNUMBER(SEARCH('[1]Lookup for use classification'!$C$9,C3854)),ISNUMBER(SEARCH('[1]Lookup for use classification'!$D$9,C3854)),ISNUMBER(SEARCH('[1]Lookup for use classification'!$E$9,C3854)),ISNUMBER(SEARCH('[1]Lookup for use classification'!$F$9,C3854)),ISNUMBER(SEARCH('[1]Lookup for use classification'!$G$9,C3854)),ISNUMBER(SEARCH('[1]Lookup for use classification'!$H$9,C3854)),ISNUMBER(SEARCH('[1]Lookup for use classification'!$I$9,C3854)),ISNUMBER(SEARCH('[1]Lookup for use classification'!$J$9,C3854)),ISNUMBER(SEARCH('[1]Lookup for use classification'!$K$9,C3854))),'[1]Lookup for use classification'!$A$9,IF(OR(ISNUMBER(SEARCH('[1]Lookup for use classification'!$B$10,C3854)),ISNUMBER(SEARCH('[1]Lookup for use classification'!$C$10,C3854)),ISNUMBER(SEARCH('[1]Lookup for use classification'!$D$10,C3854)),ISNUMBER(SEARCH('[1]Lookup for use classification'!$E$10,C3854)),ISNUMBER(SEARCH('[1]Lookup for use classification'!$F$10,C3854)),ISNUMBER(SEARCH('[1]Lookup for use classification'!$G$10,C3854))),'[1]Lookup for use classification'!$A$10,IF(OR(ISNUMBER(SEARCH('[1]Lookup for use classification'!$B$11,C3854)),ISNUMBER(SEARCH('[1]Lookup for use classification'!$C$11,C3854))),'[1]Lookup for use classification'!$A$11,IF(OR(ISNUMBER(SEARCH('[1]Lookup for use classification'!$B$12,C3854)),ISNUMBER(SEARCH('[1]Lookup for use classification'!$C$12,C3854))),'[1]Lookup for use classification'!$A$12,IF(OR(ISNUMBER(SEARCH('[1]Lookup for use classification'!$B$13,C3854)),ISNUMBER(SEARCH('[1]Lookup for use classification'!$C$13,C3854)),ISNUMBER(SEARCH('[1]Lookup for use classification'!$D$13,C3854)),,ISNUMBER(SEARCH('[1]Lookup for use classification'!$C$13,C3854)),ISNUMBER(SEARCH('[1]Lookup for use classification'!$E$13,C3854))),'[1]Lookup for use classification'!$A$13,IF(OR(ISNUMBER(SEARCH('[1]Lookup for use classification'!$B$14,C3854)),ISNUMBER(SEARCH('[1]Lookup for use classification'!$C$14,C3854))),'[1]Lookup for use classification'!$A$14,"Other"))))))))))))</f>
        <v>Other</v>
      </c>
      <c r="E3854" s="237"/>
      <c r="F3854" s="170"/>
      <c r="G3854" s="170"/>
    </row>
    <row r="3855" spans="1:12" hidden="1">
      <c r="A3855" s="187" t="s">
        <v>772</v>
      </c>
      <c r="B3855" s="167" t="s">
        <v>4456</v>
      </c>
      <c r="C3855" s="236" t="s">
        <v>776</v>
      </c>
      <c r="D3855" s="6" t="str">
        <f>IF(OR(ISNUMBER(SEARCH('[1]Lookup for use classification'!$B$1,C3855)),ISNUMBER(SEARCH('[1]Lookup for use classification'!$C$1,C3855)),ISNUMBER(SEARCH('[1]Lookup for use classification'!$D$1,C3855)),ISNUMBER(SEARCH('[1]Lookup for use classification'!$E$1,C3855))),'[1]Lookup for use classification'!$A$1,IF(ISNUMBER(SEARCH('[1]Lookup for use classification'!$B$2,C3855)),'[1]Lookup for use classification'!$A$2,IF(ISNUMBER(SEARCH('[1]Lookup for use classification'!$B$3,C3855)),'[1]Lookup for use classification'!$A$3,IF(OR(ISNUMBER(SEARCH('[1]Lookup for use classification'!$B$4,C3855)),ISNUMBER(SEARCH('[1]Lookup for use classification'!$C$4,C3855)),ISNUMBER(SEARCH('[1]Lookup for use classification'!$D$4,C3855)),ISNUMBER(SEARCH('[1]Lookup for use classification'!$E$4,C3855))),'[1]Lookup for use classification'!$A$4,IF(OR(ISNUMBER(SEARCH('[1]Lookup for use classification'!$B$5,C3855)),ISNUMBER(SEARCH('[1]Lookup for use classification'!$C$5,C3855)),ISNUMBER(SEARCH('[1]Lookup for use classification'!$D$5,C3855))),'[1]Lookup for use classification'!$A$5,IF(OR(ISNUMBER(SEARCH('[1]Lookup for use classification'!$B$7,C3855)),ISNUMBER(SEARCH('[1]Lookup for use classification'!$C$7,C3855)),ISNUMBER(SEARCH('[1]Lookup for use classification'!$D$7,C3855))),'[1]Lookup for use classification'!$A$7,IF(OR(ISNUMBER(SEARCH('[1]Lookup for use classification'!$B$9,C3855)),ISNUMBER(SEARCH('[1]Lookup for use classification'!$C$9,C3855)),ISNUMBER(SEARCH('[1]Lookup for use classification'!$D$9,C3855)),ISNUMBER(SEARCH('[1]Lookup for use classification'!$E$9,C3855)),ISNUMBER(SEARCH('[1]Lookup for use classification'!$F$9,C3855)),ISNUMBER(SEARCH('[1]Lookup for use classification'!$G$9,C3855)),ISNUMBER(SEARCH('[1]Lookup for use classification'!$H$9,C3855)),ISNUMBER(SEARCH('[1]Lookup for use classification'!$I$9,C3855)),ISNUMBER(SEARCH('[1]Lookup for use classification'!$J$9,C3855)),ISNUMBER(SEARCH('[1]Lookup for use classification'!$K$9,C3855))),'[1]Lookup for use classification'!$A$9,IF(OR(ISNUMBER(SEARCH('[1]Lookup for use classification'!$B$10,C3855)),ISNUMBER(SEARCH('[1]Lookup for use classification'!$C$10,C3855)),ISNUMBER(SEARCH('[1]Lookup for use classification'!$D$10,C3855)),ISNUMBER(SEARCH('[1]Lookup for use classification'!$E$10,C3855)),ISNUMBER(SEARCH('[1]Lookup for use classification'!$F$10,C3855)),ISNUMBER(SEARCH('[1]Lookup for use classification'!$G$10,C3855))),'[1]Lookup for use classification'!$A$10,IF(OR(ISNUMBER(SEARCH('[1]Lookup for use classification'!$B$11,C3855)),ISNUMBER(SEARCH('[1]Lookup for use classification'!$C$11,C3855))),'[1]Lookup for use classification'!$A$11,IF(OR(ISNUMBER(SEARCH('[1]Lookup for use classification'!$B$12,C3855)),ISNUMBER(SEARCH('[1]Lookup for use classification'!$C$12,C3855))),'[1]Lookup for use classification'!$A$12,IF(OR(ISNUMBER(SEARCH('[1]Lookup for use classification'!$B$13,C3855)),ISNUMBER(SEARCH('[1]Lookup for use classification'!$C$13,C3855)),ISNUMBER(SEARCH('[1]Lookup for use classification'!$D$13,C3855)),,ISNUMBER(SEARCH('[1]Lookup for use classification'!$C$13,C3855)),ISNUMBER(SEARCH('[1]Lookup for use classification'!$E$13,C3855))),'[1]Lookup for use classification'!$A$13,IF(OR(ISNUMBER(SEARCH('[1]Lookup for use classification'!$B$14,C3855)),ISNUMBER(SEARCH('[1]Lookup for use classification'!$C$14,C3855))),'[1]Lookup for use classification'!$A$14,"Other"))))))))))))</f>
        <v>Other</v>
      </c>
      <c r="E3855" s="237"/>
      <c r="F3855" s="303"/>
      <c r="G3855" s="303"/>
    </row>
    <row r="3856" spans="1:12" hidden="1">
      <c r="A3856" s="187" t="s">
        <v>772</v>
      </c>
      <c r="B3856" s="167" t="s">
        <v>4456</v>
      </c>
      <c r="C3856" s="236" t="s">
        <v>780</v>
      </c>
      <c r="D3856" s="6" t="str">
        <f>IF(OR(ISNUMBER(SEARCH('[1]Lookup for use classification'!$B$1,C3856)),ISNUMBER(SEARCH('[1]Lookup for use classification'!$C$1,C3856)),ISNUMBER(SEARCH('[1]Lookup for use classification'!$D$1,C3856)),ISNUMBER(SEARCH('[1]Lookup for use classification'!$E$1,C3856))),'[1]Lookup for use classification'!$A$1,IF(ISNUMBER(SEARCH('[1]Lookup for use classification'!$B$2,C3856)),'[1]Lookup for use classification'!$A$2,IF(ISNUMBER(SEARCH('[1]Lookup for use classification'!$B$3,C3856)),'[1]Lookup for use classification'!$A$3,IF(OR(ISNUMBER(SEARCH('[1]Lookup for use classification'!$B$4,C3856)),ISNUMBER(SEARCH('[1]Lookup for use classification'!$C$4,C3856)),ISNUMBER(SEARCH('[1]Lookup for use classification'!$D$4,C3856)),ISNUMBER(SEARCH('[1]Lookup for use classification'!$E$4,C3856))),'[1]Lookup for use classification'!$A$4,IF(OR(ISNUMBER(SEARCH('[1]Lookup for use classification'!$B$5,C3856)),ISNUMBER(SEARCH('[1]Lookup for use classification'!$C$5,C3856)),ISNUMBER(SEARCH('[1]Lookup for use classification'!$D$5,C3856))),'[1]Lookup for use classification'!$A$5,IF(OR(ISNUMBER(SEARCH('[1]Lookup for use classification'!$B$7,C3856)),ISNUMBER(SEARCH('[1]Lookup for use classification'!$C$7,C3856)),ISNUMBER(SEARCH('[1]Lookup for use classification'!$D$7,C3856))),'[1]Lookup for use classification'!$A$7,IF(OR(ISNUMBER(SEARCH('[1]Lookup for use classification'!$B$9,C3856)),ISNUMBER(SEARCH('[1]Lookup for use classification'!$C$9,C3856)),ISNUMBER(SEARCH('[1]Lookup for use classification'!$D$9,C3856)),ISNUMBER(SEARCH('[1]Lookup for use classification'!$E$9,C3856)),ISNUMBER(SEARCH('[1]Lookup for use classification'!$F$9,C3856)),ISNUMBER(SEARCH('[1]Lookup for use classification'!$G$9,C3856)),ISNUMBER(SEARCH('[1]Lookup for use classification'!$H$9,C3856)),ISNUMBER(SEARCH('[1]Lookup for use classification'!$I$9,C3856)),ISNUMBER(SEARCH('[1]Lookup for use classification'!$J$9,C3856)),ISNUMBER(SEARCH('[1]Lookup for use classification'!$K$9,C3856))),'[1]Lookup for use classification'!$A$9,IF(OR(ISNUMBER(SEARCH('[1]Lookup for use classification'!$B$10,C3856)),ISNUMBER(SEARCH('[1]Lookup for use classification'!$C$10,C3856)),ISNUMBER(SEARCH('[1]Lookup for use classification'!$D$10,C3856)),ISNUMBER(SEARCH('[1]Lookup for use classification'!$E$10,C3856)),ISNUMBER(SEARCH('[1]Lookup for use classification'!$F$10,C3856)),ISNUMBER(SEARCH('[1]Lookup for use classification'!$G$10,C3856))),'[1]Lookup for use classification'!$A$10,IF(OR(ISNUMBER(SEARCH('[1]Lookup for use classification'!$B$11,C3856)),ISNUMBER(SEARCH('[1]Lookup for use classification'!$C$11,C3856))),'[1]Lookup for use classification'!$A$11,IF(OR(ISNUMBER(SEARCH('[1]Lookup for use classification'!$B$12,C3856)),ISNUMBER(SEARCH('[1]Lookup for use classification'!$C$12,C3856))),'[1]Lookup for use classification'!$A$12,IF(OR(ISNUMBER(SEARCH('[1]Lookup for use classification'!$B$13,C3856)),ISNUMBER(SEARCH('[1]Lookup for use classification'!$C$13,C3856)),ISNUMBER(SEARCH('[1]Lookup for use classification'!$D$13,C3856)),,ISNUMBER(SEARCH('[1]Lookup for use classification'!$C$13,C3856)),ISNUMBER(SEARCH('[1]Lookup for use classification'!$E$13,C3856))),'[1]Lookup for use classification'!$A$13,IF(OR(ISNUMBER(SEARCH('[1]Lookup for use classification'!$B$14,C3856)),ISNUMBER(SEARCH('[1]Lookup for use classification'!$C$14,C3856))),'[1]Lookup for use classification'!$A$14,"Other"))))))))))))</f>
        <v>Other</v>
      </c>
      <c r="E3856" s="237"/>
      <c r="F3856" s="170"/>
      <c r="G3856" s="170"/>
    </row>
    <row r="3857" spans="1:12" hidden="1">
      <c r="A3857" s="187" t="s">
        <v>772</v>
      </c>
      <c r="B3857" s="167" t="s">
        <v>4456</v>
      </c>
      <c r="C3857" s="236" t="s">
        <v>787</v>
      </c>
      <c r="D3857" s="6" t="str">
        <f>IF(OR(ISNUMBER(SEARCH('[1]Lookup for use classification'!$B$1,C3857)),ISNUMBER(SEARCH('[1]Lookup for use classification'!$C$1,C3857)),ISNUMBER(SEARCH('[1]Lookup for use classification'!$D$1,C3857)),ISNUMBER(SEARCH('[1]Lookup for use classification'!$E$1,C3857))),'[1]Lookup for use classification'!$A$1,IF(ISNUMBER(SEARCH('[1]Lookup for use classification'!$B$2,C3857)),'[1]Lookup for use classification'!$A$2,IF(ISNUMBER(SEARCH('[1]Lookup for use classification'!$B$3,C3857)),'[1]Lookup for use classification'!$A$3,IF(OR(ISNUMBER(SEARCH('[1]Lookup for use classification'!$B$4,C3857)),ISNUMBER(SEARCH('[1]Lookup for use classification'!$C$4,C3857)),ISNUMBER(SEARCH('[1]Lookup for use classification'!$D$4,C3857)),ISNUMBER(SEARCH('[1]Lookup for use classification'!$E$4,C3857))),'[1]Lookup for use classification'!$A$4,IF(OR(ISNUMBER(SEARCH('[1]Lookup for use classification'!$B$5,C3857)),ISNUMBER(SEARCH('[1]Lookup for use classification'!$C$5,C3857)),ISNUMBER(SEARCH('[1]Lookup for use classification'!$D$5,C3857))),'[1]Lookup for use classification'!$A$5,IF(OR(ISNUMBER(SEARCH('[1]Lookup for use classification'!$B$7,C3857)),ISNUMBER(SEARCH('[1]Lookup for use classification'!$C$7,C3857)),ISNUMBER(SEARCH('[1]Lookup for use classification'!$D$7,C3857))),'[1]Lookup for use classification'!$A$7,IF(OR(ISNUMBER(SEARCH('[1]Lookup for use classification'!$B$9,C3857)),ISNUMBER(SEARCH('[1]Lookup for use classification'!$C$9,C3857)),ISNUMBER(SEARCH('[1]Lookup for use classification'!$D$9,C3857)),ISNUMBER(SEARCH('[1]Lookup for use classification'!$E$9,C3857)),ISNUMBER(SEARCH('[1]Lookup for use classification'!$F$9,C3857)),ISNUMBER(SEARCH('[1]Lookup for use classification'!$G$9,C3857)),ISNUMBER(SEARCH('[1]Lookup for use classification'!$H$9,C3857)),ISNUMBER(SEARCH('[1]Lookup for use classification'!$I$9,C3857)),ISNUMBER(SEARCH('[1]Lookup for use classification'!$J$9,C3857)),ISNUMBER(SEARCH('[1]Lookup for use classification'!$K$9,C3857))),'[1]Lookup for use classification'!$A$9,IF(OR(ISNUMBER(SEARCH('[1]Lookup for use classification'!$B$10,C3857)),ISNUMBER(SEARCH('[1]Lookup for use classification'!$C$10,C3857)),ISNUMBER(SEARCH('[1]Lookup for use classification'!$D$10,C3857)),ISNUMBER(SEARCH('[1]Lookup for use classification'!$E$10,C3857)),ISNUMBER(SEARCH('[1]Lookup for use classification'!$F$10,C3857)),ISNUMBER(SEARCH('[1]Lookup for use classification'!$G$10,C3857))),'[1]Lookup for use classification'!$A$10,IF(OR(ISNUMBER(SEARCH('[1]Lookup for use classification'!$B$11,C3857)),ISNUMBER(SEARCH('[1]Lookup for use classification'!$C$11,C3857))),'[1]Lookup for use classification'!$A$11,IF(OR(ISNUMBER(SEARCH('[1]Lookup for use classification'!$B$12,C3857)),ISNUMBER(SEARCH('[1]Lookup for use classification'!$C$12,C3857))),'[1]Lookup for use classification'!$A$12,IF(OR(ISNUMBER(SEARCH('[1]Lookup for use classification'!$B$13,C3857)),ISNUMBER(SEARCH('[1]Lookup for use classification'!$C$13,C3857)),ISNUMBER(SEARCH('[1]Lookup for use classification'!$D$13,C3857)),,ISNUMBER(SEARCH('[1]Lookup for use classification'!$C$13,C3857)),ISNUMBER(SEARCH('[1]Lookup for use classification'!$E$13,C3857))),'[1]Lookup for use classification'!$A$13,IF(OR(ISNUMBER(SEARCH('[1]Lookup for use classification'!$B$14,C3857)),ISNUMBER(SEARCH('[1]Lookup for use classification'!$C$14,C3857))),'[1]Lookup for use classification'!$A$14,"Other"))))))))))))</f>
        <v>Other</v>
      </c>
      <c r="E3857" s="237"/>
      <c r="F3857" s="170"/>
      <c r="G3857" s="170"/>
    </row>
    <row r="3858" spans="1:12" hidden="1">
      <c r="A3858" s="187" t="s">
        <v>772</v>
      </c>
      <c r="B3858" s="167" t="s">
        <v>4456</v>
      </c>
      <c r="C3858" s="236" t="s">
        <v>789</v>
      </c>
      <c r="D3858" s="6" t="str">
        <f>IF(OR(ISNUMBER(SEARCH('[1]Lookup for use classification'!$B$1,C3858)),ISNUMBER(SEARCH('[1]Lookup for use classification'!$C$1,C3858)),ISNUMBER(SEARCH('[1]Lookup for use classification'!$D$1,C3858)),ISNUMBER(SEARCH('[1]Lookup for use classification'!$E$1,C3858))),'[1]Lookup for use classification'!$A$1,IF(ISNUMBER(SEARCH('[1]Lookup for use classification'!$B$2,C3858)),'[1]Lookup for use classification'!$A$2,IF(ISNUMBER(SEARCH('[1]Lookup for use classification'!$B$3,C3858)),'[1]Lookup for use classification'!$A$3,IF(OR(ISNUMBER(SEARCH('[1]Lookup for use classification'!$B$4,C3858)),ISNUMBER(SEARCH('[1]Lookup for use classification'!$C$4,C3858)),ISNUMBER(SEARCH('[1]Lookup for use classification'!$D$4,C3858)),ISNUMBER(SEARCH('[1]Lookup for use classification'!$E$4,C3858))),'[1]Lookup for use classification'!$A$4,IF(OR(ISNUMBER(SEARCH('[1]Lookup for use classification'!$B$5,C3858)),ISNUMBER(SEARCH('[1]Lookup for use classification'!$C$5,C3858)),ISNUMBER(SEARCH('[1]Lookup for use classification'!$D$5,C3858))),'[1]Lookup for use classification'!$A$5,IF(OR(ISNUMBER(SEARCH('[1]Lookup for use classification'!$B$7,C3858)),ISNUMBER(SEARCH('[1]Lookup for use classification'!$C$7,C3858)),ISNUMBER(SEARCH('[1]Lookup for use classification'!$D$7,C3858))),'[1]Lookup for use classification'!$A$7,IF(OR(ISNUMBER(SEARCH('[1]Lookup for use classification'!$B$9,C3858)),ISNUMBER(SEARCH('[1]Lookup for use classification'!$C$9,C3858)),ISNUMBER(SEARCH('[1]Lookup for use classification'!$D$9,C3858)),ISNUMBER(SEARCH('[1]Lookup for use classification'!$E$9,C3858)),ISNUMBER(SEARCH('[1]Lookup for use classification'!$F$9,C3858)),ISNUMBER(SEARCH('[1]Lookup for use classification'!$G$9,C3858)),ISNUMBER(SEARCH('[1]Lookup for use classification'!$H$9,C3858)),ISNUMBER(SEARCH('[1]Lookup for use classification'!$I$9,C3858)),ISNUMBER(SEARCH('[1]Lookup for use classification'!$J$9,C3858)),ISNUMBER(SEARCH('[1]Lookup for use classification'!$K$9,C3858))),'[1]Lookup for use classification'!$A$9,IF(OR(ISNUMBER(SEARCH('[1]Lookup for use classification'!$B$10,C3858)),ISNUMBER(SEARCH('[1]Lookup for use classification'!$C$10,C3858)),ISNUMBER(SEARCH('[1]Lookup for use classification'!$D$10,C3858)),ISNUMBER(SEARCH('[1]Lookup for use classification'!$E$10,C3858)),ISNUMBER(SEARCH('[1]Lookup for use classification'!$F$10,C3858)),ISNUMBER(SEARCH('[1]Lookup for use classification'!$G$10,C3858))),'[1]Lookup for use classification'!$A$10,IF(OR(ISNUMBER(SEARCH('[1]Lookup for use classification'!$B$11,C3858)),ISNUMBER(SEARCH('[1]Lookup for use classification'!$C$11,C3858))),'[1]Lookup for use classification'!$A$11,IF(OR(ISNUMBER(SEARCH('[1]Lookup for use classification'!$B$12,C3858)),ISNUMBER(SEARCH('[1]Lookup for use classification'!$C$12,C3858))),'[1]Lookup for use classification'!$A$12,IF(OR(ISNUMBER(SEARCH('[1]Lookup for use classification'!$B$13,C3858)),ISNUMBER(SEARCH('[1]Lookup for use classification'!$C$13,C3858)),ISNUMBER(SEARCH('[1]Lookup for use classification'!$D$13,C3858)),,ISNUMBER(SEARCH('[1]Lookup for use classification'!$C$13,C3858)),ISNUMBER(SEARCH('[1]Lookup for use classification'!$E$13,C3858))),'[1]Lookup for use classification'!$A$13,IF(OR(ISNUMBER(SEARCH('[1]Lookup for use classification'!$B$14,C3858)),ISNUMBER(SEARCH('[1]Lookup for use classification'!$C$14,C3858))),'[1]Lookup for use classification'!$A$14,"Other"))))))))))))</f>
        <v>Public Assembly</v>
      </c>
      <c r="E3858" s="237">
        <v>1152</v>
      </c>
      <c r="F3858" s="170"/>
      <c r="G3858" s="170"/>
    </row>
    <row r="3859" spans="1:12" hidden="1">
      <c r="A3859" s="134" t="s">
        <v>772</v>
      </c>
      <c r="B3859" s="8" t="str">
        <f>IF(ISNA(VLOOKUP(CONCATENATE(A3859,C3859),EUS!$B$2:$B$1939,1,FALSE)),"","End Use Study")</f>
        <v>End Use Study</v>
      </c>
      <c r="C3859" s="14" t="s">
        <v>778</v>
      </c>
      <c r="D3859" s="8" t="str">
        <f>IF(OR(ISNUMBER(SEARCH('[1]Lookup for use classification'!$B$1,C3859)),ISNUMBER(SEARCH('[1]Lookup for use classification'!$C$1,C3859)),ISNUMBER(SEARCH('[1]Lookup for use classification'!$D$1,C3859))),'[1]Lookup for use classification'!$A$1,IF(ISNUMBER(SEARCH('[1]Lookup for use classification'!$B$2,C3859)),'[1]Lookup for use classification'!$A$2,IF(ISNUMBER(SEARCH('[1]Lookup for use classification'!$B$3,C3859)),'[1]Lookup for use classification'!$A$3,IF(OR(ISNUMBER(SEARCH('[1]Lookup for use classification'!$B$4,C3859)),ISNUMBER(SEARCH('[1]Lookup for use classification'!$C$4,C3859))),'[1]Lookup for use classification'!$A$4,IF(OR(ISNUMBER(SEARCH('[1]Lookup for use classification'!$B$5,C3859)),ISNUMBER(SEARCH('[1]Lookup for use classification'!$C$5,C3859)),ISNUMBER(SEARCH('[1]Lookup for use classification'!$D$5,C3859))),'[1]Lookup for use classification'!$A$5,IF(OR(ISNUMBER(SEARCH('[1]Lookup for use classification'!$B$7,C3859)),ISNUMBER(SEARCH('[1]Lookup for use classification'!$C$7,C3859)),ISNUMBER(SEARCH('[1]Lookup for use classification'!$D$7,C3859))),'[1]Lookup for use classification'!$A$7,IF(OR(ISNUMBER(SEARCH('[1]Lookup for use classification'!$B$9,C3859)),ISNUMBER(SEARCH('[1]Lookup for use classification'!$C$9,C3859)),ISNUMBER(SEARCH('[1]Lookup for use classification'!$D$9,C3859)),ISNUMBER(SEARCH('[1]Lookup for use classification'!$E$9,C3859)),ISNUMBER(SEARCH('[1]Lookup for use classification'!$F$9,C3859)),ISNUMBER(SEARCH('[1]Lookup for use classification'!$G$9,C3859))),'[1]Lookup for use classification'!$A$9,IF(OR(ISNUMBER(SEARCH('[1]Lookup for use classification'!$B$10,C3859)),ISNUMBER(SEARCH('[1]Lookup for use classification'!$C$10,C3859)),ISNUMBER(SEARCH('[1]Lookup for use classification'!$D$10,C3859)),ISNUMBER(SEARCH('[1]Lookup for use classification'!$E$10,C3859)),ISNUMBER(SEARCH('[1]Lookup for use classification'!$F$10,C3859))),'[1]Lookup for use classification'!$A$10,IF(OR(ISNUMBER(SEARCH('[1]Lookup for use classification'!$B$11,C3859)),ISNUMBER(SEARCH('[1]Lookup for use classification'!$C$11,C3859))),'[1]Lookup for use classification'!$A$11,IF(OR(ISNUMBER(SEARCH('[1]Lookup for use classification'!$B$12,C3859)),ISNUMBER(SEARCH('[1]Lookup for use classification'!$C$12,C3859))),'[1]Lookup for use classification'!$A$12,"Nope"))))))))))</f>
        <v>Public Assembly</v>
      </c>
      <c r="E3859" s="15"/>
      <c r="F3859" s="9"/>
      <c r="G3859" s="9"/>
      <c r="H3859" s="164"/>
      <c r="I3859" s="164"/>
      <c r="J3859" s="7"/>
      <c r="L3859" s="6"/>
    </row>
    <row r="3860" spans="1:12" hidden="1">
      <c r="A3860" s="187" t="s">
        <v>772</v>
      </c>
      <c r="B3860" s="167" t="s">
        <v>4456</v>
      </c>
      <c r="C3860" s="236" t="s">
        <v>778</v>
      </c>
      <c r="D3860" s="6" t="str">
        <f>IF(OR(ISNUMBER(SEARCH('[1]Lookup for use classification'!$B$1,C3860)),ISNUMBER(SEARCH('[1]Lookup for use classification'!$C$1,C3860)),ISNUMBER(SEARCH('[1]Lookup for use classification'!$D$1,C3860)),ISNUMBER(SEARCH('[1]Lookup for use classification'!$E$1,C3860))),'[1]Lookup for use classification'!$A$1,IF(ISNUMBER(SEARCH('[1]Lookup for use classification'!$B$2,C3860)),'[1]Lookup for use classification'!$A$2,IF(ISNUMBER(SEARCH('[1]Lookup for use classification'!$B$3,C3860)),'[1]Lookup for use classification'!$A$3,IF(OR(ISNUMBER(SEARCH('[1]Lookup for use classification'!$B$4,C3860)),ISNUMBER(SEARCH('[1]Lookup for use classification'!$C$4,C3860)),ISNUMBER(SEARCH('[1]Lookup for use classification'!$D$4,C3860)),ISNUMBER(SEARCH('[1]Lookup for use classification'!$E$4,C3860))),'[1]Lookup for use classification'!$A$4,IF(OR(ISNUMBER(SEARCH('[1]Lookup for use classification'!$B$5,C3860)),ISNUMBER(SEARCH('[1]Lookup for use classification'!$C$5,C3860)),ISNUMBER(SEARCH('[1]Lookup for use classification'!$D$5,C3860))),'[1]Lookup for use classification'!$A$5,IF(OR(ISNUMBER(SEARCH('[1]Lookup for use classification'!$B$7,C3860)),ISNUMBER(SEARCH('[1]Lookup for use classification'!$C$7,C3860)),ISNUMBER(SEARCH('[1]Lookup for use classification'!$D$7,C3860))),'[1]Lookup for use classification'!$A$7,IF(OR(ISNUMBER(SEARCH('[1]Lookup for use classification'!$B$9,C3860)),ISNUMBER(SEARCH('[1]Lookup for use classification'!$C$9,C3860)),ISNUMBER(SEARCH('[1]Lookup for use classification'!$D$9,C3860)),ISNUMBER(SEARCH('[1]Lookup for use classification'!$E$9,C3860)),ISNUMBER(SEARCH('[1]Lookup for use classification'!$F$9,C3860)),ISNUMBER(SEARCH('[1]Lookup for use classification'!$G$9,C3860)),ISNUMBER(SEARCH('[1]Lookup for use classification'!$H$9,C3860)),ISNUMBER(SEARCH('[1]Lookup for use classification'!$I$9,C3860)),ISNUMBER(SEARCH('[1]Lookup for use classification'!$J$9,C3860)),ISNUMBER(SEARCH('[1]Lookup for use classification'!$K$9,C3860))),'[1]Lookup for use classification'!$A$9,IF(OR(ISNUMBER(SEARCH('[1]Lookup for use classification'!$B$10,C3860)),ISNUMBER(SEARCH('[1]Lookup for use classification'!$C$10,C3860)),ISNUMBER(SEARCH('[1]Lookup for use classification'!$D$10,C3860)),ISNUMBER(SEARCH('[1]Lookup for use classification'!$E$10,C3860)),ISNUMBER(SEARCH('[1]Lookup for use classification'!$F$10,C3860)),ISNUMBER(SEARCH('[1]Lookup for use classification'!$G$10,C3860))),'[1]Lookup for use classification'!$A$10,IF(OR(ISNUMBER(SEARCH('[1]Lookup for use classification'!$B$11,C3860)),ISNUMBER(SEARCH('[1]Lookup for use classification'!$C$11,C3860))),'[1]Lookup for use classification'!$A$11,IF(OR(ISNUMBER(SEARCH('[1]Lookup for use classification'!$B$12,C3860)),ISNUMBER(SEARCH('[1]Lookup for use classification'!$C$12,C3860))),'[1]Lookup for use classification'!$A$12,IF(OR(ISNUMBER(SEARCH('[1]Lookup for use classification'!$B$13,C3860)),ISNUMBER(SEARCH('[1]Lookup for use classification'!$C$13,C3860)),ISNUMBER(SEARCH('[1]Lookup for use classification'!$D$13,C3860)),,ISNUMBER(SEARCH('[1]Lookup for use classification'!$C$13,C3860)),ISNUMBER(SEARCH('[1]Lookup for use classification'!$E$13,C3860))),'[1]Lookup for use classification'!$A$13,IF(OR(ISNUMBER(SEARCH('[1]Lookup for use classification'!$B$14,C3860)),ISNUMBER(SEARCH('[1]Lookup for use classification'!$C$14,C3860))),'[1]Lookup for use classification'!$A$14,"Other"))))))))))))</f>
        <v>Public Assembly</v>
      </c>
      <c r="E3860" s="237"/>
      <c r="F3860" s="170"/>
      <c r="G3860" s="170"/>
    </row>
    <row r="3861" spans="1:12" hidden="1">
      <c r="A3861" s="187" t="s">
        <v>772</v>
      </c>
      <c r="B3861" s="167" t="s">
        <v>4456</v>
      </c>
      <c r="C3861" s="236" t="s">
        <v>97</v>
      </c>
      <c r="D3861" s="6" t="str">
        <f>IF(OR(ISNUMBER(SEARCH('[1]Lookup for use classification'!$B$1,C3861)),ISNUMBER(SEARCH('[1]Lookup for use classification'!$C$1,C3861)),ISNUMBER(SEARCH('[1]Lookup for use classification'!$D$1,C3861)),ISNUMBER(SEARCH('[1]Lookup for use classification'!$E$1,C3861))),'[1]Lookup for use classification'!$A$1,IF(ISNUMBER(SEARCH('[1]Lookup for use classification'!$B$2,C3861)),'[1]Lookup for use classification'!$A$2,IF(ISNUMBER(SEARCH('[1]Lookup for use classification'!$B$3,C3861)),'[1]Lookup for use classification'!$A$3,IF(OR(ISNUMBER(SEARCH('[1]Lookup for use classification'!$B$4,C3861)),ISNUMBER(SEARCH('[1]Lookup for use classification'!$C$4,C3861)),ISNUMBER(SEARCH('[1]Lookup for use classification'!$D$4,C3861)),ISNUMBER(SEARCH('[1]Lookup for use classification'!$E$4,C3861))),'[1]Lookup for use classification'!$A$4,IF(OR(ISNUMBER(SEARCH('[1]Lookup for use classification'!$B$5,C3861)),ISNUMBER(SEARCH('[1]Lookup for use classification'!$C$5,C3861)),ISNUMBER(SEARCH('[1]Lookup for use classification'!$D$5,C3861))),'[1]Lookup for use classification'!$A$5,IF(OR(ISNUMBER(SEARCH('[1]Lookup for use classification'!$B$7,C3861)),ISNUMBER(SEARCH('[1]Lookup for use classification'!$C$7,C3861)),ISNUMBER(SEARCH('[1]Lookup for use classification'!$D$7,C3861))),'[1]Lookup for use classification'!$A$7,IF(OR(ISNUMBER(SEARCH('[1]Lookup for use classification'!$B$9,C3861)),ISNUMBER(SEARCH('[1]Lookup for use classification'!$C$9,C3861)),ISNUMBER(SEARCH('[1]Lookup for use classification'!$D$9,C3861)),ISNUMBER(SEARCH('[1]Lookup for use classification'!$E$9,C3861)),ISNUMBER(SEARCH('[1]Lookup for use classification'!$F$9,C3861)),ISNUMBER(SEARCH('[1]Lookup for use classification'!$G$9,C3861)),ISNUMBER(SEARCH('[1]Lookup for use classification'!$H$9,C3861)),ISNUMBER(SEARCH('[1]Lookup for use classification'!$I$9,C3861)),ISNUMBER(SEARCH('[1]Lookup for use classification'!$J$9,C3861)),ISNUMBER(SEARCH('[1]Lookup for use classification'!$K$9,C3861))),'[1]Lookup for use classification'!$A$9,IF(OR(ISNUMBER(SEARCH('[1]Lookup for use classification'!$B$10,C3861)),ISNUMBER(SEARCH('[1]Lookup for use classification'!$C$10,C3861)),ISNUMBER(SEARCH('[1]Lookup for use classification'!$D$10,C3861)),ISNUMBER(SEARCH('[1]Lookup for use classification'!$E$10,C3861)),ISNUMBER(SEARCH('[1]Lookup for use classification'!$F$10,C3861)),ISNUMBER(SEARCH('[1]Lookup for use classification'!$G$10,C3861))),'[1]Lookup for use classification'!$A$10,IF(OR(ISNUMBER(SEARCH('[1]Lookup for use classification'!$B$11,C3861)),ISNUMBER(SEARCH('[1]Lookup for use classification'!$C$11,C3861))),'[1]Lookup for use classification'!$A$11,IF(OR(ISNUMBER(SEARCH('[1]Lookup for use classification'!$B$12,C3861)),ISNUMBER(SEARCH('[1]Lookup for use classification'!$C$12,C3861))),'[1]Lookup for use classification'!$A$12,IF(OR(ISNUMBER(SEARCH('[1]Lookup for use classification'!$B$13,C3861)),ISNUMBER(SEARCH('[1]Lookup for use classification'!$C$13,C3861)),ISNUMBER(SEARCH('[1]Lookup for use classification'!$D$13,C3861)),,ISNUMBER(SEARCH('[1]Lookup for use classification'!$C$13,C3861)),ISNUMBER(SEARCH('[1]Lookup for use classification'!$E$13,C3861))),'[1]Lookup for use classification'!$A$13,IF(OR(ISNUMBER(SEARCH('[1]Lookup for use classification'!$B$14,C3861)),ISNUMBER(SEARCH('[1]Lookup for use classification'!$C$14,C3861))),'[1]Lookup for use classification'!$A$14,"Other"))))))))))))</f>
        <v>Public Assembly</v>
      </c>
      <c r="E3861" s="237"/>
      <c r="F3861" s="170"/>
      <c r="G3861" s="170"/>
    </row>
    <row r="3862" spans="1:12" hidden="1">
      <c r="A3862" s="134" t="s">
        <v>772</v>
      </c>
      <c r="B3862" s="8" t="str">
        <f>IF(ISNA(VLOOKUP(CONCATENATE(A3862,C3862),EUS!$B$2:$B$1939,1,FALSE)),"","End Use Study")</f>
        <v>End Use Study</v>
      </c>
      <c r="C3862" s="14" t="s">
        <v>2397</v>
      </c>
      <c r="D3862" s="8" t="str">
        <f>IF(OR(ISNUMBER(SEARCH('[1]Lookup for use classification'!$B$1,C3862)),ISNUMBER(SEARCH('[1]Lookup for use classification'!$C$1,C3862)),ISNUMBER(SEARCH('[1]Lookup for use classification'!$D$1,C3862))),'[1]Lookup for use classification'!$A$1,IF(ISNUMBER(SEARCH('[1]Lookup for use classification'!$B$2,C3862)),'[1]Lookup for use classification'!$A$2,IF(ISNUMBER(SEARCH('[1]Lookup for use classification'!$B$3,C3862)),'[1]Lookup for use classification'!$A$3,IF(OR(ISNUMBER(SEARCH('[1]Lookup for use classification'!$B$4,C3862)),ISNUMBER(SEARCH('[1]Lookup for use classification'!$C$4,C3862))),'[1]Lookup for use classification'!$A$4,IF(OR(ISNUMBER(SEARCH('[1]Lookup for use classification'!$B$5,C3862)),ISNUMBER(SEARCH('[1]Lookup for use classification'!$C$5,C3862)),ISNUMBER(SEARCH('[1]Lookup for use classification'!$D$5,C3862))),'[1]Lookup for use classification'!$A$5,IF(OR(ISNUMBER(SEARCH('[1]Lookup for use classification'!$B$7,C3862)),ISNUMBER(SEARCH('[1]Lookup for use classification'!$C$7,C3862)),ISNUMBER(SEARCH('[1]Lookup for use classification'!$D$7,C3862))),'[1]Lookup for use classification'!$A$7,IF(OR(ISNUMBER(SEARCH('[1]Lookup for use classification'!$B$9,C3862)),ISNUMBER(SEARCH('[1]Lookup for use classification'!$C$9,C3862)),ISNUMBER(SEARCH('[1]Lookup for use classification'!$D$9,C3862)),ISNUMBER(SEARCH('[1]Lookup for use classification'!$E$9,C3862)),ISNUMBER(SEARCH('[1]Lookup for use classification'!$F$9,C3862)),ISNUMBER(SEARCH('[1]Lookup for use classification'!$G$9,C3862))),'[1]Lookup for use classification'!$A$9,IF(OR(ISNUMBER(SEARCH('[1]Lookup for use classification'!$B$10,C3862)),ISNUMBER(SEARCH('[1]Lookup for use classification'!$C$10,C3862)),ISNUMBER(SEARCH('[1]Lookup for use classification'!$D$10,C3862)),ISNUMBER(SEARCH('[1]Lookup for use classification'!$E$10,C3862)),ISNUMBER(SEARCH('[1]Lookup for use classification'!$F$10,C3862))),'[1]Lookup for use classification'!$A$10,IF(OR(ISNUMBER(SEARCH('[1]Lookup for use classification'!$B$11,C3862)),ISNUMBER(SEARCH('[1]Lookup for use classification'!$C$11,C3862))),'[1]Lookup for use classification'!$A$11,IF(OR(ISNUMBER(SEARCH('[1]Lookup for use classification'!$B$12,C3862)),ISNUMBER(SEARCH('[1]Lookup for use classification'!$C$12,C3862))),'[1]Lookup for use classification'!$A$12,"Nope"))))))))))</f>
        <v>Public Safety</v>
      </c>
      <c r="E3862" s="15"/>
      <c r="F3862" s="9"/>
      <c r="G3862" s="9"/>
      <c r="H3862" s="164"/>
      <c r="I3862" s="164"/>
      <c r="J3862" s="7"/>
      <c r="L3862" s="6"/>
    </row>
    <row r="3863" spans="1:12" hidden="1">
      <c r="A3863" s="134" t="s">
        <v>772</v>
      </c>
      <c r="B3863" s="8" t="str">
        <f>IF(ISNA(VLOOKUP(CONCATENATE(A3863,C3863),EUS!$B$2:$B$1939,1,FALSE)),"","End Use Study")</f>
        <v>End Use Study</v>
      </c>
      <c r="C3863" s="14" t="s">
        <v>2215</v>
      </c>
      <c r="D3863" s="8" t="str">
        <f>IF(OR(ISNUMBER(SEARCH('[1]Lookup for use classification'!$B$1,C3863)),ISNUMBER(SEARCH('[1]Lookup for use classification'!$C$1,C3863)),ISNUMBER(SEARCH('[1]Lookup for use classification'!$D$1,C3863)),ISNUMBER(SEARCH('[1]Lookup for use classification'!$E$1,C3863))),'[1]Lookup for use classification'!$A$1,IF(ISNUMBER(SEARCH('[1]Lookup for use classification'!$B$2,C3863)),'[1]Lookup for use classification'!$A$2,IF(ISNUMBER(SEARCH('[1]Lookup for use classification'!$B$3,C3863)),'[1]Lookup for use classification'!$A$3,IF(OR(ISNUMBER(SEARCH('[1]Lookup for use classification'!$B$4,C3863)),ISNUMBER(SEARCH('[1]Lookup for use classification'!$C$4,C3863)),ISNUMBER(SEARCH('[1]Lookup for use classification'!$D$4,C3863)),ISNUMBER(SEARCH('[1]Lookup for use classification'!$E$4,C3863))),'[1]Lookup for use classification'!$A$4,IF(OR(ISNUMBER(SEARCH('[1]Lookup for use classification'!$B$5,C3863)),ISNUMBER(SEARCH('[1]Lookup for use classification'!$C$5,C3863)),ISNUMBER(SEARCH('[1]Lookup for use classification'!$D$5,C3863))),'[1]Lookup for use classification'!$A$5,IF(OR(ISNUMBER(SEARCH('[1]Lookup for use classification'!$B$7,C3863)),ISNUMBER(SEARCH('[1]Lookup for use classification'!$C$7,C3863)),ISNUMBER(SEARCH('[1]Lookup for use classification'!$D$7,C3863))),'[1]Lookup for use classification'!$A$7,IF(OR(ISNUMBER(SEARCH('[1]Lookup for use classification'!$B$9,C3863)),ISNUMBER(SEARCH('[1]Lookup for use classification'!$C$9,C3863)),ISNUMBER(SEARCH('[1]Lookup for use classification'!$D$9,C3863)),ISNUMBER(SEARCH('[1]Lookup for use classification'!$E$9,C3863)),ISNUMBER(SEARCH('[1]Lookup for use classification'!$F$9,C3863)),ISNUMBER(SEARCH('[1]Lookup for use classification'!$G$9,C3863)),ISNUMBER(SEARCH('[1]Lookup for use classification'!$H$9,C3863)),ISNUMBER(SEARCH('[1]Lookup for use classification'!$I$9,C3863)),ISNUMBER(SEARCH('[1]Lookup for use classification'!$J$9,C3863)),ISNUMBER(SEARCH('[1]Lookup for use classification'!$K$9,C3863))),'[1]Lookup for use classification'!$A$9,IF(OR(ISNUMBER(SEARCH('[1]Lookup for use classification'!$B$10,C3863)),ISNUMBER(SEARCH('[1]Lookup for use classification'!$C$10,C3863)),ISNUMBER(SEARCH('[1]Lookup for use classification'!$D$10,C3863)),ISNUMBER(SEARCH('[1]Lookup for use classification'!$E$10,C3863)),ISNUMBER(SEARCH('[1]Lookup for use classification'!$F$10,C3863)),ISNUMBER(SEARCH('[1]Lookup for use classification'!$G$10,C3863))),'[1]Lookup for use classification'!$A$10,IF(OR(ISNUMBER(SEARCH('[1]Lookup for use classification'!$B$11,C3863)),ISNUMBER(SEARCH('[1]Lookup for use classification'!$C$11,C3863))),'[1]Lookup for use classification'!$A$11,IF(OR(ISNUMBER(SEARCH('[1]Lookup for use classification'!$B$12,C3863)),ISNUMBER(SEARCH('[1]Lookup for use classification'!$C$12,C3863))),'[1]Lookup for use classification'!$A$12,IF(OR(ISNUMBER(SEARCH('[1]Lookup for use classification'!$B$13,C3863)),ISNUMBER(SEARCH('[1]Lookup for use classification'!$C$13,C3863)),ISNUMBER(SEARCH('[1]Lookup for use classification'!$D$13,C3863)),,ISNUMBER(SEARCH('[1]Lookup for use classification'!$C$13,C3863)),ISNUMBER(SEARCH('[1]Lookup for use classification'!$E$13,C3863))),'[1]Lookup for use classification'!$A$13,IF(OR(ISNUMBER(SEARCH('[1]Lookup for use classification'!$B$14,C3863)),ISNUMBER(SEARCH('[1]Lookup for use classification'!$C$14,C3863))),'[1]Lookup for use classification'!$A$14,"Other"))))))))))))</f>
        <v>Retail - Other</v>
      </c>
      <c r="E3863" s="15"/>
      <c r="F3863" s="9"/>
      <c r="G3863" s="9"/>
      <c r="H3863" s="164"/>
      <c r="I3863" s="164"/>
      <c r="J3863" s="7"/>
      <c r="L3863" s="6"/>
    </row>
    <row r="3864" spans="1:12" hidden="1">
      <c r="A3864" s="138" t="s">
        <v>772</v>
      </c>
      <c r="B3864" s="8" t="str">
        <f>IF(ISNA(VLOOKUP(CONCATENATE(A3864,C3864),EUS!$B$2:$B$1939,1,FALSE)),"","End Use Study")</f>
        <v>End Use Study</v>
      </c>
      <c r="C3864" s="8" t="s">
        <v>1148</v>
      </c>
      <c r="D3864" s="162" t="s">
        <v>1980</v>
      </c>
      <c r="E3864" s="9">
        <v>480</v>
      </c>
      <c r="F3864" s="9"/>
      <c r="G3864" s="9"/>
      <c r="H3864" s="164"/>
      <c r="I3864" s="164"/>
      <c r="J3864" s="7"/>
      <c r="L3864" s="6"/>
    </row>
    <row r="3865" spans="1:12" hidden="1">
      <c r="A3865" s="187" t="s">
        <v>772</v>
      </c>
      <c r="B3865" s="167" t="s">
        <v>4456</v>
      </c>
      <c r="C3865" s="168" t="s">
        <v>233</v>
      </c>
      <c r="D3865" s="6" t="str">
        <f>IF(OR(ISNUMBER(SEARCH('[1]Lookup for use classification'!$B$1,C3865)),ISNUMBER(SEARCH('[1]Lookup for use classification'!$C$1,C3865)),ISNUMBER(SEARCH('[1]Lookup for use classification'!$D$1,C3865)),ISNUMBER(SEARCH('[1]Lookup for use classification'!$E$1,C3865))),'[1]Lookup for use classification'!$A$1,IF(ISNUMBER(SEARCH('[1]Lookup for use classification'!$B$2,C3865)),'[1]Lookup for use classification'!$A$2,IF(ISNUMBER(SEARCH('[1]Lookup for use classification'!$B$3,C3865)),'[1]Lookup for use classification'!$A$3,IF(OR(ISNUMBER(SEARCH('[1]Lookup for use classification'!$B$4,C3865)),ISNUMBER(SEARCH('[1]Lookup for use classification'!$C$4,C3865)),ISNUMBER(SEARCH('[1]Lookup for use classification'!$D$4,C3865)),ISNUMBER(SEARCH('[1]Lookup for use classification'!$E$4,C3865))),'[1]Lookup for use classification'!$A$4,IF(OR(ISNUMBER(SEARCH('[1]Lookup for use classification'!$B$5,C3865)),ISNUMBER(SEARCH('[1]Lookup for use classification'!$C$5,C3865)),ISNUMBER(SEARCH('[1]Lookup for use classification'!$D$5,C3865))),'[1]Lookup for use classification'!$A$5,IF(OR(ISNUMBER(SEARCH('[1]Lookup for use classification'!$B$7,C3865)),ISNUMBER(SEARCH('[1]Lookup for use classification'!$C$7,C3865)),ISNUMBER(SEARCH('[1]Lookup for use classification'!$D$7,C3865))),'[1]Lookup for use classification'!$A$7,IF(OR(ISNUMBER(SEARCH('[1]Lookup for use classification'!$B$9,C3865)),ISNUMBER(SEARCH('[1]Lookup for use classification'!$C$9,C3865)),ISNUMBER(SEARCH('[1]Lookup for use classification'!$D$9,C3865)),ISNUMBER(SEARCH('[1]Lookup for use classification'!$E$9,C3865)),ISNUMBER(SEARCH('[1]Lookup for use classification'!$F$9,C3865)),ISNUMBER(SEARCH('[1]Lookup for use classification'!$G$9,C3865)),ISNUMBER(SEARCH('[1]Lookup for use classification'!$H$9,C3865)),ISNUMBER(SEARCH('[1]Lookup for use classification'!$I$9,C3865)),ISNUMBER(SEARCH('[1]Lookup for use classification'!$J$9,C3865)),ISNUMBER(SEARCH('[1]Lookup for use classification'!$K$9,C3865))),'[1]Lookup for use classification'!$A$9,IF(OR(ISNUMBER(SEARCH('[1]Lookup for use classification'!$B$10,C3865)),ISNUMBER(SEARCH('[1]Lookup for use classification'!$C$10,C3865)),ISNUMBER(SEARCH('[1]Lookup for use classification'!$D$10,C3865)),ISNUMBER(SEARCH('[1]Lookup for use classification'!$E$10,C3865)),ISNUMBER(SEARCH('[1]Lookup for use classification'!$F$10,C3865)),ISNUMBER(SEARCH('[1]Lookup for use classification'!$G$10,C3865))),'[1]Lookup for use classification'!$A$10,IF(OR(ISNUMBER(SEARCH('[1]Lookup for use classification'!$B$11,C3865)),ISNUMBER(SEARCH('[1]Lookup for use classification'!$C$11,C3865))),'[1]Lookup for use classification'!$A$11,IF(OR(ISNUMBER(SEARCH('[1]Lookup for use classification'!$B$12,C3865)),ISNUMBER(SEARCH('[1]Lookup for use classification'!$C$12,C3865))),'[1]Lookup for use classification'!$A$12,IF(OR(ISNUMBER(SEARCH('[1]Lookup for use classification'!$B$13,C3865)),ISNUMBER(SEARCH('[1]Lookup for use classification'!$C$13,C3865)),ISNUMBER(SEARCH('[1]Lookup for use classification'!$D$13,C3865)),,ISNUMBER(SEARCH('[1]Lookup for use classification'!$C$13,C3865)),ISNUMBER(SEARCH('[1]Lookup for use classification'!$E$13,C3865))),'[1]Lookup for use classification'!$A$13,IF(OR(ISNUMBER(SEARCH('[1]Lookup for use classification'!$B$14,C3865)),ISNUMBER(SEARCH('[1]Lookup for use classification'!$C$14,C3865))),'[1]Lookup for use classification'!$A$14,"Other"))))))))))))</f>
        <v>Warehousing</v>
      </c>
      <c r="E3865" s="169">
        <v>864</v>
      </c>
      <c r="F3865" s="170"/>
      <c r="G3865" s="170"/>
    </row>
    <row r="3866" spans="1:12" hidden="1">
      <c r="A3866" s="187" t="s">
        <v>772</v>
      </c>
      <c r="B3866" s="167" t="s">
        <v>4456</v>
      </c>
      <c r="C3866" s="168" t="s">
        <v>784</v>
      </c>
      <c r="D3866" s="6" t="str">
        <f>IF(OR(ISNUMBER(SEARCH('[1]Lookup for use classification'!$B$1,C3866)),ISNUMBER(SEARCH('[1]Lookup for use classification'!$C$1,C3866)),ISNUMBER(SEARCH('[1]Lookup for use classification'!$D$1,C3866)),ISNUMBER(SEARCH('[1]Lookup for use classification'!$E$1,C3866))),'[1]Lookup for use classification'!$A$1,IF(ISNUMBER(SEARCH('[1]Lookup for use classification'!$B$2,C3866)),'[1]Lookup for use classification'!$A$2,IF(ISNUMBER(SEARCH('[1]Lookup for use classification'!$B$3,C3866)),'[1]Lookup for use classification'!$A$3,IF(OR(ISNUMBER(SEARCH('[1]Lookup for use classification'!$B$4,C3866)),ISNUMBER(SEARCH('[1]Lookup for use classification'!$C$4,C3866)),ISNUMBER(SEARCH('[1]Lookup for use classification'!$D$4,C3866)),ISNUMBER(SEARCH('[1]Lookup for use classification'!$E$4,C3866))),'[1]Lookup for use classification'!$A$4,IF(OR(ISNUMBER(SEARCH('[1]Lookup for use classification'!$B$5,C3866)),ISNUMBER(SEARCH('[1]Lookup for use classification'!$C$5,C3866)),ISNUMBER(SEARCH('[1]Lookup for use classification'!$D$5,C3866))),'[1]Lookup for use classification'!$A$5,IF(OR(ISNUMBER(SEARCH('[1]Lookup for use classification'!$B$7,C3866)),ISNUMBER(SEARCH('[1]Lookup for use classification'!$C$7,C3866)),ISNUMBER(SEARCH('[1]Lookup for use classification'!$D$7,C3866))),'[1]Lookup for use classification'!$A$7,IF(OR(ISNUMBER(SEARCH('[1]Lookup for use classification'!$B$9,C3866)),ISNUMBER(SEARCH('[1]Lookup for use classification'!$C$9,C3866)),ISNUMBER(SEARCH('[1]Lookup for use classification'!$D$9,C3866)),ISNUMBER(SEARCH('[1]Lookup for use classification'!$E$9,C3866)),ISNUMBER(SEARCH('[1]Lookup for use classification'!$F$9,C3866)),ISNUMBER(SEARCH('[1]Lookup for use classification'!$G$9,C3866)),ISNUMBER(SEARCH('[1]Lookup for use classification'!$H$9,C3866)),ISNUMBER(SEARCH('[1]Lookup for use classification'!$I$9,C3866)),ISNUMBER(SEARCH('[1]Lookup for use classification'!$J$9,C3866)),ISNUMBER(SEARCH('[1]Lookup for use classification'!$K$9,C3866))),'[1]Lookup for use classification'!$A$9,IF(OR(ISNUMBER(SEARCH('[1]Lookup for use classification'!$B$10,C3866)),ISNUMBER(SEARCH('[1]Lookup for use classification'!$C$10,C3866)),ISNUMBER(SEARCH('[1]Lookup for use classification'!$D$10,C3866)),ISNUMBER(SEARCH('[1]Lookup for use classification'!$E$10,C3866)),ISNUMBER(SEARCH('[1]Lookup for use classification'!$F$10,C3866)),ISNUMBER(SEARCH('[1]Lookup for use classification'!$G$10,C3866))),'[1]Lookup for use classification'!$A$10,IF(OR(ISNUMBER(SEARCH('[1]Lookup for use classification'!$B$11,C3866)),ISNUMBER(SEARCH('[1]Lookup for use classification'!$C$11,C3866))),'[1]Lookup for use classification'!$A$11,IF(OR(ISNUMBER(SEARCH('[1]Lookup for use classification'!$B$12,C3866)),ISNUMBER(SEARCH('[1]Lookup for use classification'!$C$12,C3866))),'[1]Lookup for use classification'!$A$12,IF(OR(ISNUMBER(SEARCH('[1]Lookup for use classification'!$B$13,C3866)),ISNUMBER(SEARCH('[1]Lookup for use classification'!$C$13,C3866)),ISNUMBER(SEARCH('[1]Lookup for use classification'!$D$13,C3866)),,ISNUMBER(SEARCH('[1]Lookup for use classification'!$C$13,C3866)),ISNUMBER(SEARCH('[1]Lookup for use classification'!$E$13,C3866))),'[1]Lookup for use classification'!$A$13,IF(OR(ISNUMBER(SEARCH('[1]Lookup for use classification'!$B$14,C3866)),ISNUMBER(SEARCH('[1]Lookup for use classification'!$C$14,C3866))),'[1]Lookup for use classification'!$A$14,"Other"))))))))))))</f>
        <v>Water &amp; Sewer</v>
      </c>
      <c r="E3866" s="169">
        <v>1410</v>
      </c>
      <c r="F3866" s="170"/>
      <c r="G3866" s="170"/>
    </row>
    <row r="3867" spans="1:12" hidden="1">
      <c r="A3867" s="187" t="s">
        <v>772</v>
      </c>
      <c r="B3867" s="167" t="s">
        <v>4456</v>
      </c>
      <c r="C3867" s="168" t="s">
        <v>790</v>
      </c>
      <c r="D3867" s="6" t="str">
        <f>IF(OR(ISNUMBER(SEARCH('[1]Lookup for use classification'!$B$1,C3867)),ISNUMBER(SEARCH('[1]Lookup for use classification'!$C$1,C3867)),ISNUMBER(SEARCH('[1]Lookup for use classification'!$D$1,C3867)),ISNUMBER(SEARCH('[1]Lookup for use classification'!$E$1,C3867))),'[1]Lookup for use classification'!$A$1,IF(ISNUMBER(SEARCH('[1]Lookup for use classification'!$B$2,C3867)),'[1]Lookup for use classification'!$A$2,IF(ISNUMBER(SEARCH('[1]Lookup for use classification'!$B$3,C3867)),'[1]Lookup for use classification'!$A$3,IF(OR(ISNUMBER(SEARCH('[1]Lookup for use classification'!$B$4,C3867)),ISNUMBER(SEARCH('[1]Lookup for use classification'!$C$4,C3867)),ISNUMBER(SEARCH('[1]Lookup for use classification'!$D$4,C3867)),ISNUMBER(SEARCH('[1]Lookup for use classification'!$E$4,C3867))),'[1]Lookup for use classification'!$A$4,IF(OR(ISNUMBER(SEARCH('[1]Lookup for use classification'!$B$5,C3867)),ISNUMBER(SEARCH('[1]Lookup for use classification'!$C$5,C3867)),ISNUMBER(SEARCH('[1]Lookup for use classification'!$D$5,C3867))),'[1]Lookup for use classification'!$A$5,IF(OR(ISNUMBER(SEARCH('[1]Lookup for use classification'!$B$7,C3867)),ISNUMBER(SEARCH('[1]Lookup for use classification'!$C$7,C3867)),ISNUMBER(SEARCH('[1]Lookup for use classification'!$D$7,C3867))),'[1]Lookup for use classification'!$A$7,IF(OR(ISNUMBER(SEARCH('[1]Lookup for use classification'!$B$9,C3867)),ISNUMBER(SEARCH('[1]Lookup for use classification'!$C$9,C3867)),ISNUMBER(SEARCH('[1]Lookup for use classification'!$D$9,C3867)),ISNUMBER(SEARCH('[1]Lookup for use classification'!$E$9,C3867)),ISNUMBER(SEARCH('[1]Lookup for use classification'!$F$9,C3867)),ISNUMBER(SEARCH('[1]Lookup for use classification'!$G$9,C3867)),ISNUMBER(SEARCH('[1]Lookup for use classification'!$H$9,C3867)),ISNUMBER(SEARCH('[1]Lookup for use classification'!$I$9,C3867)),ISNUMBER(SEARCH('[1]Lookup for use classification'!$J$9,C3867)),ISNUMBER(SEARCH('[1]Lookup for use classification'!$K$9,C3867))),'[1]Lookup for use classification'!$A$9,IF(OR(ISNUMBER(SEARCH('[1]Lookup for use classification'!$B$10,C3867)),ISNUMBER(SEARCH('[1]Lookup for use classification'!$C$10,C3867)),ISNUMBER(SEARCH('[1]Lookup for use classification'!$D$10,C3867)),ISNUMBER(SEARCH('[1]Lookup for use classification'!$E$10,C3867)),ISNUMBER(SEARCH('[1]Lookup for use classification'!$F$10,C3867)),ISNUMBER(SEARCH('[1]Lookup for use classification'!$G$10,C3867))),'[1]Lookup for use classification'!$A$10,IF(OR(ISNUMBER(SEARCH('[1]Lookup for use classification'!$B$11,C3867)),ISNUMBER(SEARCH('[1]Lookup for use classification'!$C$11,C3867))),'[1]Lookup for use classification'!$A$11,IF(OR(ISNUMBER(SEARCH('[1]Lookup for use classification'!$B$12,C3867)),ISNUMBER(SEARCH('[1]Lookup for use classification'!$C$12,C3867))),'[1]Lookup for use classification'!$A$12,IF(OR(ISNUMBER(SEARCH('[1]Lookup for use classification'!$B$13,C3867)),ISNUMBER(SEARCH('[1]Lookup for use classification'!$C$13,C3867)),ISNUMBER(SEARCH('[1]Lookup for use classification'!$D$13,C3867)),,ISNUMBER(SEARCH('[1]Lookup for use classification'!$C$13,C3867)),ISNUMBER(SEARCH('[1]Lookup for use classification'!$E$13,C3867))),'[1]Lookup for use classification'!$A$13,IF(OR(ISNUMBER(SEARCH('[1]Lookup for use classification'!$B$14,C3867)),ISNUMBER(SEARCH('[1]Lookup for use classification'!$C$14,C3867))),'[1]Lookup for use classification'!$A$14,"Other"))))))))))))</f>
        <v>Water &amp; Sewer</v>
      </c>
      <c r="E3867" s="169"/>
      <c r="F3867" s="170"/>
      <c r="G3867" s="170"/>
    </row>
    <row r="3868" spans="1:12" hidden="1">
      <c r="A3868" s="134" t="s">
        <v>2216</v>
      </c>
      <c r="B3868" s="8" t="str">
        <f>IF(ISNA(VLOOKUP(CONCATENATE(A3868,C3868),EUS!$B$2:$B$1939,1,FALSE)),"","End Use Study")</f>
        <v>End Use Study</v>
      </c>
      <c r="C3868" s="8" t="s">
        <v>3538</v>
      </c>
      <c r="D3868" s="162" t="s">
        <v>3335</v>
      </c>
      <c r="E3868" s="9">
        <v>2302</v>
      </c>
      <c r="F3868" s="9"/>
      <c r="G3868" s="9"/>
      <c r="H3868" s="164">
        <v>2592</v>
      </c>
      <c r="I3868" s="164"/>
      <c r="J3868" s="7"/>
      <c r="L3868" s="6"/>
    </row>
    <row r="3869" spans="1:12" hidden="1">
      <c r="A3869" s="138" t="s">
        <v>2216</v>
      </c>
      <c r="B3869" s="8" t="str">
        <f>IF(ISNA(VLOOKUP(CONCATENATE(A3869,C3869),EUS!$B$2:$B$1939,1,FALSE)),"","End Use Study")</f>
        <v>End Use Study</v>
      </c>
      <c r="C3869" s="8" t="s">
        <v>2564</v>
      </c>
      <c r="D3869" s="8" t="s">
        <v>377</v>
      </c>
      <c r="E3869" s="9">
        <v>2000</v>
      </c>
      <c r="F3869" s="9"/>
      <c r="G3869" s="9"/>
      <c r="H3869" s="164">
        <v>375</v>
      </c>
      <c r="I3869" s="164"/>
      <c r="J3869" s="7"/>
      <c r="L3869" s="6"/>
    </row>
    <row r="3870" spans="1:12" hidden="1">
      <c r="A3870" s="134" t="s">
        <v>2216</v>
      </c>
      <c r="B3870" s="8" t="str">
        <f>IF(ISNA(VLOOKUP(CONCATENATE(A3870,C3870),EUS!$B$2:$B$1939,1,FALSE)),"","End Use Study")</f>
        <v>End Use Study</v>
      </c>
      <c r="C3870" s="8" t="s">
        <v>254</v>
      </c>
      <c r="D3870" s="8" t="str">
        <f>IF(OR(ISNUMBER(SEARCH('[1]Lookup for use classification'!$B$1,C3870)),ISNUMBER(SEARCH('[1]Lookup for use classification'!$C$1,C3870)),ISNUMBER(SEARCH('[1]Lookup for use classification'!$D$1,C3870)),ISNUMBER(SEARCH('[1]Lookup for use classification'!$E$1,C3870))),'[1]Lookup for use classification'!$A$1,IF(ISNUMBER(SEARCH('[1]Lookup for use classification'!$B$2,C3870)),'[1]Lookup for use classification'!$A$2,IF(ISNUMBER(SEARCH('[1]Lookup for use classification'!$B$3,C3870)),'[1]Lookup for use classification'!$A$3,IF(OR(ISNUMBER(SEARCH('[1]Lookup for use classification'!$B$4,C3870)),ISNUMBER(SEARCH('[1]Lookup for use classification'!$C$4,C3870)),ISNUMBER(SEARCH('[1]Lookup for use classification'!$D$4,C3870)),ISNUMBER(SEARCH('[1]Lookup for use classification'!$E$4,C3870))),'[1]Lookup for use classification'!$A$4,IF(OR(ISNUMBER(SEARCH('[1]Lookup for use classification'!$B$5,C3870)),ISNUMBER(SEARCH('[1]Lookup for use classification'!$C$5,C3870)),ISNUMBER(SEARCH('[1]Lookup for use classification'!$D$5,C3870))),'[1]Lookup for use classification'!$A$5,IF(OR(ISNUMBER(SEARCH('[1]Lookup for use classification'!$B$7,C3870)),ISNUMBER(SEARCH('[1]Lookup for use classification'!$C$7,C3870)),ISNUMBER(SEARCH('[1]Lookup for use classification'!$D$7,C3870))),'[1]Lookup for use classification'!$A$7,IF(OR(ISNUMBER(SEARCH('[1]Lookup for use classification'!$B$9,C3870)),ISNUMBER(SEARCH('[1]Lookup for use classification'!$C$9,C3870)),ISNUMBER(SEARCH('[1]Lookup for use classification'!$D$9,C3870)),ISNUMBER(SEARCH('[1]Lookup for use classification'!$E$9,C3870)),ISNUMBER(SEARCH('[1]Lookup for use classification'!$F$9,C3870)),ISNUMBER(SEARCH('[1]Lookup for use classification'!$G$9,C3870)),ISNUMBER(SEARCH('[1]Lookup for use classification'!$H$9,C3870)),ISNUMBER(SEARCH('[1]Lookup for use classification'!$I$9,C3870)),ISNUMBER(SEARCH('[1]Lookup for use classification'!$J$9,C3870)),ISNUMBER(SEARCH('[1]Lookup for use classification'!$K$9,C3870))),'[1]Lookup for use classification'!$A$9,IF(OR(ISNUMBER(SEARCH('[1]Lookup for use classification'!$B$10,C3870)),ISNUMBER(SEARCH('[1]Lookup for use classification'!$C$10,C3870)),ISNUMBER(SEARCH('[1]Lookup for use classification'!$D$10,C3870)),ISNUMBER(SEARCH('[1]Lookup for use classification'!$E$10,C3870)),ISNUMBER(SEARCH('[1]Lookup for use classification'!$F$10,C3870)),ISNUMBER(SEARCH('[1]Lookup for use classification'!$G$10,C3870))),'[1]Lookup for use classification'!$A$10,IF(OR(ISNUMBER(SEARCH('[1]Lookup for use classification'!$B$11,C3870)),ISNUMBER(SEARCH('[1]Lookup for use classification'!$C$11,C3870))),'[1]Lookup for use classification'!$A$11,IF(OR(ISNUMBER(SEARCH('[1]Lookup for use classification'!$B$12,C3870)),ISNUMBER(SEARCH('[1]Lookup for use classification'!$C$12,C3870))),'[1]Lookup for use classification'!$A$12,IF(OR(ISNUMBER(SEARCH('[1]Lookup for use classification'!$B$13,C3870)),ISNUMBER(SEARCH('[1]Lookup for use classification'!$C$13,C3870)),ISNUMBER(SEARCH('[1]Lookup for use classification'!$D$13,C3870)),,ISNUMBER(SEARCH('[1]Lookup for use classification'!$C$13,C3870)),ISNUMBER(SEARCH('[1]Lookup for use classification'!$E$13,C3870))),'[1]Lookup for use classification'!$A$13,IF(OR(ISNUMBER(SEARCH('[1]Lookup for use classification'!$B$14,C3870)),ISNUMBER(SEARCH('[1]Lookup for use classification'!$C$14,C3870))),'[1]Lookup for use classification'!$A$14,"Other"))))))))))))</f>
        <v>Retail - Other</v>
      </c>
      <c r="E3870" s="9">
        <v>9000</v>
      </c>
      <c r="F3870" s="9"/>
      <c r="G3870" s="9"/>
      <c r="H3870" s="164">
        <v>26280</v>
      </c>
      <c r="I3870" s="164"/>
      <c r="J3870" s="7"/>
      <c r="L3870" s="6"/>
    </row>
    <row r="3871" spans="1:12" hidden="1">
      <c r="A3871" s="138" t="s">
        <v>2133</v>
      </c>
      <c r="B3871" s="8" t="str">
        <f>IF(ISNA(VLOOKUP(CONCATENATE(A3871,C3871),EUS!$B$2:$B$1939,1,FALSE)),"","End Use Study")</f>
        <v>End Use Study</v>
      </c>
      <c r="C3871" s="8" t="s">
        <v>3647</v>
      </c>
      <c r="D3871" s="8" t="str">
        <f>IF(OR(ISNUMBER(SEARCH('[1]Lookup for use classification'!$B$1,C3871)),ISNUMBER(SEARCH('[1]Lookup for use classification'!$C$1,C3871)),ISNUMBER(SEARCH('[1]Lookup for use classification'!$D$1,C3871))),'[1]Lookup for use classification'!$A$1,IF(ISNUMBER(SEARCH('[1]Lookup for use classification'!$B$2,C3871)),'[1]Lookup for use classification'!$A$2,IF(ISNUMBER(SEARCH('[1]Lookup for use classification'!$B$3,C3871)),'[1]Lookup for use classification'!$A$3,IF(OR(ISNUMBER(SEARCH('[1]Lookup for use classification'!$B$4,C3871)),ISNUMBER(SEARCH('[1]Lookup for use classification'!$C$4,C3871))),'[1]Lookup for use classification'!$A$4,IF(OR(ISNUMBER(SEARCH('[1]Lookup for use classification'!$B$5,C3871)),ISNUMBER(SEARCH('[1]Lookup for use classification'!$C$5,C3871)),ISNUMBER(SEARCH('[1]Lookup for use classification'!$D$5,C3871))),'[1]Lookup for use classification'!$A$5,IF(OR(ISNUMBER(SEARCH('[1]Lookup for use classification'!$B$7,C3871)),ISNUMBER(SEARCH('[1]Lookup for use classification'!$C$7,C3871)),ISNUMBER(SEARCH('[1]Lookup for use classification'!$D$7,C3871))),'[1]Lookup for use classification'!$A$7,IF(OR(ISNUMBER(SEARCH('[1]Lookup for use classification'!$B$9,C3871)),ISNUMBER(SEARCH('[1]Lookup for use classification'!$C$9,C3871)),ISNUMBER(SEARCH('[1]Lookup for use classification'!$D$9,C3871)),ISNUMBER(SEARCH('[1]Lookup for use classification'!$E$9,C3871)),ISNUMBER(SEARCH('[1]Lookup for use classification'!$F$9,C3871)),ISNUMBER(SEARCH('[1]Lookup for use classification'!$G$9,C3871))),'[1]Lookup for use classification'!$A$9,IF(OR(ISNUMBER(SEARCH('[1]Lookup for use classification'!$B$10,C3871)),ISNUMBER(SEARCH('[1]Lookup for use classification'!$C$10,C3871)),ISNUMBER(SEARCH('[1]Lookup for use classification'!$D$10,C3871)),ISNUMBER(SEARCH('[1]Lookup for use classification'!$E$10,C3871)),ISNUMBER(SEARCH('[1]Lookup for use classification'!$F$10,C3871))),'[1]Lookup for use classification'!$A$10,IF(OR(ISNUMBER(SEARCH('[1]Lookup for use classification'!$B$11,C3871)),ISNUMBER(SEARCH('[1]Lookup for use classification'!$C$11,C3871))),'[1]Lookup for use classification'!$A$11,IF(OR(ISNUMBER(SEARCH('[1]Lookup for use classification'!$B$12,C3871)),ISNUMBER(SEARCH('[1]Lookup for use classification'!$C$12,C3871))),'[1]Lookup for use classification'!$A$12,"Nope"))))))))))</f>
        <v>Accomodation Services</v>
      </c>
      <c r="E3871" s="9"/>
      <c r="F3871" s="9"/>
      <c r="G3871" s="9"/>
      <c r="H3871" s="164"/>
      <c r="I3871" s="164"/>
      <c r="J3871" s="7"/>
      <c r="L3871" s="6"/>
    </row>
    <row r="3872" spans="1:12" hidden="1">
      <c r="A3872" s="185" t="s">
        <v>2133</v>
      </c>
      <c r="B3872" s="8" t="s">
        <v>6055</v>
      </c>
      <c r="C3872" s="162"/>
      <c r="D3872" s="162" t="s">
        <v>3335</v>
      </c>
      <c r="E3872" s="163">
        <v>2731</v>
      </c>
      <c r="F3872" s="163"/>
      <c r="G3872" s="163"/>
      <c r="H3872" s="164"/>
      <c r="I3872" s="164"/>
      <c r="K3872" s="163"/>
    </row>
    <row r="3873" spans="1:12" hidden="1">
      <c r="A3873" s="134" t="s">
        <v>2133</v>
      </c>
      <c r="B3873" s="8" t="str">
        <f>IF(ISNA(VLOOKUP(CONCATENATE(A3873,C3873),EUS!$B$2:$B$1939,1,FALSE)),"","End Use Study")</f>
        <v>End Use Study</v>
      </c>
      <c r="C3873" s="8" t="s">
        <v>2886</v>
      </c>
      <c r="D3873" s="8" t="str">
        <f>IF(OR(ISNUMBER(SEARCH('[1]Lookup for use classification'!$B$1,C3873)),ISNUMBER(SEARCH('[1]Lookup for use classification'!$C$1,C3873)),ISNUMBER(SEARCH('[1]Lookup for use classification'!$D$1,C3873)),ISNUMBER(SEARCH('[1]Lookup for use classification'!$E$1,C3873))),'[1]Lookup for use classification'!$A$1,IF(ISNUMBER(SEARCH('[1]Lookup for use classification'!$B$2,C3873)),'[1]Lookup for use classification'!$A$2,IF(ISNUMBER(SEARCH('[1]Lookup for use classification'!$B$3,C3873)),'[1]Lookup for use classification'!$A$3,IF(OR(ISNUMBER(SEARCH('[1]Lookup for use classification'!$B$4,C3873)),ISNUMBER(SEARCH('[1]Lookup for use classification'!$C$4,C3873)),ISNUMBER(SEARCH('[1]Lookup for use classification'!$D$4,C3873)),ISNUMBER(SEARCH('[1]Lookup for use classification'!$E$4,C3873))),'[1]Lookup for use classification'!$A$4,IF(OR(ISNUMBER(SEARCH('[1]Lookup for use classification'!$B$5,C3873)),ISNUMBER(SEARCH('[1]Lookup for use classification'!$C$5,C3873)),ISNUMBER(SEARCH('[1]Lookup for use classification'!$D$5,C3873))),'[1]Lookup for use classification'!$A$5,IF(OR(ISNUMBER(SEARCH('[1]Lookup for use classification'!$B$7,C3873)),ISNUMBER(SEARCH('[1]Lookup for use classification'!$C$7,C3873)),ISNUMBER(SEARCH('[1]Lookup for use classification'!$D$7,C3873))),'[1]Lookup for use classification'!$A$7,IF(OR(ISNUMBER(SEARCH('[1]Lookup for use classification'!$B$9,C3873)),ISNUMBER(SEARCH('[1]Lookup for use classification'!$C$9,C3873)),ISNUMBER(SEARCH('[1]Lookup for use classification'!$D$9,C3873)),ISNUMBER(SEARCH('[1]Lookup for use classification'!$E$9,C3873)),ISNUMBER(SEARCH('[1]Lookup for use classification'!$F$9,C3873)),ISNUMBER(SEARCH('[1]Lookup for use classification'!$G$9,C3873)),ISNUMBER(SEARCH('[1]Lookup for use classification'!$H$9,C3873)),ISNUMBER(SEARCH('[1]Lookup for use classification'!$I$9,C3873)),ISNUMBER(SEARCH('[1]Lookup for use classification'!$J$9,C3873)),ISNUMBER(SEARCH('[1]Lookup for use classification'!$K$9,C3873))),'[1]Lookup for use classification'!$A$9,IF(OR(ISNUMBER(SEARCH('[1]Lookup for use classification'!$B$10,C3873)),ISNUMBER(SEARCH('[1]Lookup for use classification'!$C$10,C3873)),ISNUMBER(SEARCH('[1]Lookup for use classification'!$D$10,C3873)),ISNUMBER(SEARCH('[1]Lookup for use classification'!$E$10,C3873)),ISNUMBER(SEARCH('[1]Lookup for use classification'!$F$10,C3873)),ISNUMBER(SEARCH('[1]Lookup for use classification'!$G$10,C3873))),'[1]Lookup for use classification'!$A$10,IF(OR(ISNUMBER(SEARCH('[1]Lookup for use classification'!$B$11,C3873)),ISNUMBER(SEARCH('[1]Lookup for use classification'!$C$11,C3873))),'[1]Lookup for use classification'!$A$11,IF(OR(ISNUMBER(SEARCH('[1]Lookup for use classification'!$B$12,C3873)),ISNUMBER(SEARCH('[1]Lookup for use classification'!$C$12,C3873))),'[1]Lookup for use classification'!$A$12,IF(OR(ISNUMBER(SEARCH('[1]Lookup for use classification'!$B$13,C3873)),ISNUMBER(SEARCH('[1]Lookup for use classification'!$C$13,C3873)),ISNUMBER(SEARCH('[1]Lookup for use classification'!$D$13,C3873)),,ISNUMBER(SEARCH('[1]Lookup for use classification'!$C$13,C3873)),ISNUMBER(SEARCH('[1]Lookup for use classification'!$E$13,C3873))),'[1]Lookup for use classification'!$A$13,IF(OR(ISNUMBER(SEARCH('[1]Lookup for use classification'!$B$14,C3873)),ISNUMBER(SEARCH('[1]Lookup for use classification'!$C$14,C3873))),'[1]Lookup for use classification'!$A$14,"Other"))))))))))))</f>
        <v>Other</v>
      </c>
      <c r="E3873" s="9">
        <v>7250</v>
      </c>
      <c r="F3873" s="9"/>
      <c r="G3873" s="9"/>
      <c r="H3873" s="164"/>
      <c r="I3873" s="164"/>
      <c r="J3873" s="7"/>
      <c r="L3873" s="6"/>
    </row>
    <row r="3874" spans="1:12" hidden="1">
      <c r="A3874" s="138" t="s">
        <v>2133</v>
      </c>
      <c r="B3874" s="8" t="str">
        <f>IF(ISNA(VLOOKUP(CONCATENATE(A3874,C3874),EUS!$B$2:$B$1939,1,FALSE)),"","End Use Study")</f>
        <v>End Use Study</v>
      </c>
      <c r="C3874" s="8" t="s">
        <v>82</v>
      </c>
      <c r="D3874" s="162" t="s">
        <v>1980</v>
      </c>
      <c r="E3874" s="9">
        <v>1104</v>
      </c>
      <c r="F3874" s="9"/>
      <c r="G3874" s="9"/>
      <c r="H3874" s="164"/>
      <c r="I3874" s="164"/>
      <c r="J3874" s="7"/>
      <c r="L3874" s="6"/>
    </row>
    <row r="3875" spans="1:12" hidden="1">
      <c r="A3875" s="138" t="s">
        <v>479</v>
      </c>
      <c r="B3875" s="8" t="str">
        <f>IF(ISNA(VLOOKUP(CONCATENATE(A3875,C3875),EUS!$B$2:$B$1939,1,FALSE)),"","End Use Study")</f>
        <v>End Use Study</v>
      </c>
      <c r="C3875" s="8" t="s">
        <v>485</v>
      </c>
      <c r="D3875" s="162" t="s">
        <v>3335</v>
      </c>
      <c r="E3875" s="9">
        <v>2400</v>
      </c>
      <c r="F3875" s="9"/>
      <c r="G3875" s="9"/>
      <c r="H3875" s="164">
        <v>1000</v>
      </c>
      <c r="I3875" s="164"/>
      <c r="J3875" s="7"/>
      <c r="L3875" s="6"/>
    </row>
    <row r="3876" spans="1:12" hidden="1">
      <c r="A3876" s="185" t="s">
        <v>479</v>
      </c>
      <c r="B3876" s="8" t="s">
        <v>6055</v>
      </c>
      <c r="C3876" s="174" t="s">
        <v>484</v>
      </c>
      <c r="D3876" s="162" t="s">
        <v>3335</v>
      </c>
      <c r="E3876" s="163">
        <v>24634</v>
      </c>
      <c r="F3876" s="163"/>
      <c r="G3876" s="163"/>
      <c r="H3876" s="164"/>
      <c r="I3876" s="164"/>
      <c r="K3876" s="163"/>
    </row>
    <row r="3877" spans="1:12" hidden="1">
      <c r="A3877" s="187" t="s">
        <v>479</v>
      </c>
      <c r="B3877" s="167" t="s">
        <v>4456</v>
      </c>
      <c r="C3877" s="174" t="s">
        <v>482</v>
      </c>
      <c r="D3877" s="6" t="str">
        <f>IF(OR(ISNUMBER(SEARCH('[1]Lookup for use classification'!$B$1,C3877)),ISNUMBER(SEARCH('[1]Lookup for use classification'!$C$1,C3877)),ISNUMBER(SEARCH('[1]Lookup for use classification'!$D$1,C3877)),ISNUMBER(SEARCH('[1]Lookup for use classification'!$E$1,C3877))),'[1]Lookup for use classification'!$A$1,IF(ISNUMBER(SEARCH('[1]Lookup for use classification'!$B$2,C3877)),'[1]Lookup for use classification'!$A$2,IF(ISNUMBER(SEARCH('[1]Lookup for use classification'!$B$3,C3877)),'[1]Lookup for use classification'!$A$3,IF(OR(ISNUMBER(SEARCH('[1]Lookup for use classification'!$B$4,C3877)),ISNUMBER(SEARCH('[1]Lookup for use classification'!$C$4,C3877)),ISNUMBER(SEARCH('[1]Lookup for use classification'!$D$4,C3877)),ISNUMBER(SEARCH('[1]Lookup for use classification'!$E$4,C3877))),'[1]Lookup for use classification'!$A$4,IF(OR(ISNUMBER(SEARCH('[1]Lookup for use classification'!$B$5,C3877)),ISNUMBER(SEARCH('[1]Lookup for use classification'!$C$5,C3877)),ISNUMBER(SEARCH('[1]Lookup for use classification'!$D$5,C3877))),'[1]Lookup for use classification'!$A$5,IF(OR(ISNUMBER(SEARCH('[1]Lookup for use classification'!$B$7,C3877)),ISNUMBER(SEARCH('[1]Lookup for use classification'!$C$7,C3877)),ISNUMBER(SEARCH('[1]Lookup for use classification'!$D$7,C3877))),'[1]Lookup for use classification'!$A$7,IF(OR(ISNUMBER(SEARCH('[1]Lookup for use classification'!$B$9,C3877)),ISNUMBER(SEARCH('[1]Lookup for use classification'!$C$9,C3877)),ISNUMBER(SEARCH('[1]Lookup for use classification'!$D$9,C3877)),ISNUMBER(SEARCH('[1]Lookup for use classification'!$E$9,C3877)),ISNUMBER(SEARCH('[1]Lookup for use classification'!$F$9,C3877)),ISNUMBER(SEARCH('[1]Lookup for use classification'!$G$9,C3877)),ISNUMBER(SEARCH('[1]Lookup for use classification'!$H$9,C3877)),ISNUMBER(SEARCH('[1]Lookup for use classification'!$I$9,C3877)),ISNUMBER(SEARCH('[1]Lookup for use classification'!$J$9,C3877)),ISNUMBER(SEARCH('[1]Lookup for use classification'!$K$9,C3877))),'[1]Lookup for use classification'!$A$9,IF(OR(ISNUMBER(SEARCH('[1]Lookup for use classification'!$B$10,C3877)),ISNUMBER(SEARCH('[1]Lookup for use classification'!$C$10,C3877)),ISNUMBER(SEARCH('[1]Lookup for use classification'!$D$10,C3877)),ISNUMBER(SEARCH('[1]Lookup for use classification'!$E$10,C3877)),ISNUMBER(SEARCH('[1]Lookup for use classification'!$F$10,C3877)),ISNUMBER(SEARCH('[1]Lookup for use classification'!$G$10,C3877))),'[1]Lookup for use classification'!$A$10,IF(OR(ISNUMBER(SEARCH('[1]Lookup for use classification'!$B$11,C3877)),ISNUMBER(SEARCH('[1]Lookup for use classification'!$C$11,C3877))),'[1]Lookup for use classification'!$A$11,IF(OR(ISNUMBER(SEARCH('[1]Lookup for use classification'!$B$12,C3877)),ISNUMBER(SEARCH('[1]Lookup for use classification'!$C$12,C3877))),'[1]Lookup for use classification'!$A$12,IF(OR(ISNUMBER(SEARCH('[1]Lookup for use classification'!$B$13,C3877)),ISNUMBER(SEARCH('[1]Lookup for use classification'!$C$13,C3877)),ISNUMBER(SEARCH('[1]Lookup for use classification'!$D$13,C3877)),,ISNUMBER(SEARCH('[1]Lookup for use classification'!$C$13,C3877)),ISNUMBER(SEARCH('[1]Lookup for use classification'!$E$13,C3877))),'[1]Lookup for use classification'!$A$13,IF(OR(ISNUMBER(SEARCH('[1]Lookup for use classification'!$B$14,C3877)),ISNUMBER(SEARCH('[1]Lookup for use classification'!$C$14,C3877))),'[1]Lookup for use classification'!$A$14,"Other"))))))))))))</f>
        <v>Other</v>
      </c>
      <c r="E3877" s="175">
        <v>1200</v>
      </c>
      <c r="F3877" s="176"/>
      <c r="G3877" s="176"/>
    </row>
    <row r="3878" spans="1:12" hidden="1">
      <c r="A3878" s="187" t="s">
        <v>479</v>
      </c>
      <c r="B3878" s="167" t="s">
        <v>4456</v>
      </c>
      <c r="C3878" s="174" t="s">
        <v>480</v>
      </c>
      <c r="D3878" s="6" t="str">
        <f>IF(OR(ISNUMBER(SEARCH('[1]Lookup for use classification'!$B$1,C3878)),ISNUMBER(SEARCH('[1]Lookup for use classification'!$C$1,C3878)),ISNUMBER(SEARCH('[1]Lookup for use classification'!$D$1,C3878)),ISNUMBER(SEARCH('[1]Lookup for use classification'!$E$1,C3878))),'[1]Lookup for use classification'!$A$1,IF(ISNUMBER(SEARCH('[1]Lookup for use classification'!$B$2,C3878)),'[1]Lookup for use classification'!$A$2,IF(ISNUMBER(SEARCH('[1]Lookup for use classification'!$B$3,C3878)),'[1]Lookup for use classification'!$A$3,IF(OR(ISNUMBER(SEARCH('[1]Lookup for use classification'!$B$4,C3878)),ISNUMBER(SEARCH('[1]Lookup for use classification'!$C$4,C3878)),ISNUMBER(SEARCH('[1]Lookup for use classification'!$D$4,C3878)),ISNUMBER(SEARCH('[1]Lookup for use classification'!$E$4,C3878))),'[1]Lookup for use classification'!$A$4,IF(OR(ISNUMBER(SEARCH('[1]Lookup for use classification'!$B$5,C3878)),ISNUMBER(SEARCH('[1]Lookup for use classification'!$C$5,C3878)),ISNUMBER(SEARCH('[1]Lookup for use classification'!$D$5,C3878))),'[1]Lookup for use classification'!$A$5,IF(OR(ISNUMBER(SEARCH('[1]Lookup for use classification'!$B$7,C3878)),ISNUMBER(SEARCH('[1]Lookup for use classification'!$C$7,C3878)),ISNUMBER(SEARCH('[1]Lookup for use classification'!$D$7,C3878))),'[1]Lookup for use classification'!$A$7,IF(OR(ISNUMBER(SEARCH('[1]Lookup for use classification'!$B$9,C3878)),ISNUMBER(SEARCH('[1]Lookup for use classification'!$C$9,C3878)),ISNUMBER(SEARCH('[1]Lookup for use classification'!$D$9,C3878)),ISNUMBER(SEARCH('[1]Lookup for use classification'!$E$9,C3878)),ISNUMBER(SEARCH('[1]Lookup for use classification'!$F$9,C3878)),ISNUMBER(SEARCH('[1]Lookup for use classification'!$G$9,C3878)),ISNUMBER(SEARCH('[1]Lookup for use classification'!$H$9,C3878)),ISNUMBER(SEARCH('[1]Lookup for use classification'!$I$9,C3878)),ISNUMBER(SEARCH('[1]Lookup for use classification'!$J$9,C3878)),ISNUMBER(SEARCH('[1]Lookup for use classification'!$K$9,C3878))),'[1]Lookup for use classification'!$A$9,IF(OR(ISNUMBER(SEARCH('[1]Lookup for use classification'!$B$10,C3878)),ISNUMBER(SEARCH('[1]Lookup for use classification'!$C$10,C3878)),ISNUMBER(SEARCH('[1]Lookup for use classification'!$D$10,C3878)),ISNUMBER(SEARCH('[1]Lookup for use classification'!$E$10,C3878)),ISNUMBER(SEARCH('[1]Lookup for use classification'!$F$10,C3878)),ISNUMBER(SEARCH('[1]Lookup for use classification'!$G$10,C3878))),'[1]Lookup for use classification'!$A$10,IF(OR(ISNUMBER(SEARCH('[1]Lookup for use classification'!$B$11,C3878)),ISNUMBER(SEARCH('[1]Lookup for use classification'!$C$11,C3878))),'[1]Lookup for use classification'!$A$11,IF(OR(ISNUMBER(SEARCH('[1]Lookup for use classification'!$B$12,C3878)),ISNUMBER(SEARCH('[1]Lookup for use classification'!$C$12,C3878))),'[1]Lookup for use classification'!$A$12,IF(OR(ISNUMBER(SEARCH('[1]Lookup for use classification'!$B$13,C3878)),ISNUMBER(SEARCH('[1]Lookup for use classification'!$C$13,C3878)),ISNUMBER(SEARCH('[1]Lookup for use classification'!$D$13,C3878)),,ISNUMBER(SEARCH('[1]Lookup for use classification'!$C$13,C3878)),ISNUMBER(SEARCH('[1]Lookup for use classification'!$E$13,C3878))),'[1]Lookup for use classification'!$A$13,IF(OR(ISNUMBER(SEARCH('[1]Lookup for use classification'!$B$14,C3878)),ISNUMBER(SEARCH('[1]Lookup for use classification'!$C$14,C3878))),'[1]Lookup for use classification'!$A$14,"Other"))))))))))))</f>
        <v>Other</v>
      </c>
      <c r="E3878" s="175">
        <v>1920</v>
      </c>
      <c r="F3878" s="176" t="s">
        <v>11</v>
      </c>
      <c r="G3878" s="176"/>
    </row>
    <row r="3879" spans="1:12" hidden="1">
      <c r="A3879" s="134" t="s">
        <v>479</v>
      </c>
      <c r="B3879" s="8" t="str">
        <f>IF(ISNA(VLOOKUP(CONCATENATE(A3879,C3879),EUS!$B$2:$B$1939,1,FALSE)),"","End Use Study")</f>
        <v>End Use Study</v>
      </c>
      <c r="C3879" s="8" t="s">
        <v>481</v>
      </c>
      <c r="D3879" s="8" t="str">
        <f>IF(OR(ISNUMBER(SEARCH('[1]Lookup for use classification'!$B$1,C3879)),ISNUMBER(SEARCH('[1]Lookup for use classification'!$C$1,C3879)),ISNUMBER(SEARCH('[1]Lookup for use classification'!$D$1,C3879))),'[1]Lookup for use classification'!$A$1,IF(ISNUMBER(SEARCH('[1]Lookup for use classification'!$B$2,C3879)),'[1]Lookup for use classification'!$A$2,IF(ISNUMBER(SEARCH('[1]Lookup for use classification'!$B$3,C3879)),'[1]Lookup for use classification'!$A$3,IF(OR(ISNUMBER(SEARCH('[1]Lookup for use classification'!$B$4,C3879)),ISNUMBER(SEARCH('[1]Lookup for use classification'!$C$4,C3879))),'[1]Lookup for use classification'!$A$4,IF(OR(ISNUMBER(SEARCH('[1]Lookup for use classification'!$B$5,C3879)),ISNUMBER(SEARCH('[1]Lookup for use classification'!$C$5,C3879)),ISNUMBER(SEARCH('[1]Lookup for use classification'!$D$5,C3879))),'[1]Lookup for use classification'!$A$5,IF(OR(ISNUMBER(SEARCH('[1]Lookup for use classification'!$B$7,C3879)),ISNUMBER(SEARCH('[1]Lookup for use classification'!$C$7,C3879)),ISNUMBER(SEARCH('[1]Lookup for use classification'!$D$7,C3879))),'[1]Lookup for use classification'!$A$7,IF(OR(ISNUMBER(SEARCH('[1]Lookup for use classification'!$B$9,C3879)),ISNUMBER(SEARCH('[1]Lookup for use classification'!$C$9,C3879)),ISNUMBER(SEARCH('[1]Lookup for use classification'!$D$9,C3879)),ISNUMBER(SEARCH('[1]Lookup for use classification'!$E$9,C3879)),ISNUMBER(SEARCH('[1]Lookup for use classification'!$F$9,C3879)),ISNUMBER(SEARCH('[1]Lookup for use classification'!$G$9,C3879))),'[1]Lookup for use classification'!$A$9,IF(OR(ISNUMBER(SEARCH('[1]Lookup for use classification'!$B$10,C3879)),ISNUMBER(SEARCH('[1]Lookup for use classification'!$C$10,C3879)),ISNUMBER(SEARCH('[1]Lookup for use classification'!$D$10,C3879)),ISNUMBER(SEARCH('[1]Lookup for use classification'!$E$10,C3879)),ISNUMBER(SEARCH('[1]Lookup for use classification'!$F$10,C3879))),'[1]Lookup for use classification'!$A$10,IF(OR(ISNUMBER(SEARCH('[1]Lookup for use classification'!$B$11,C3879)),ISNUMBER(SEARCH('[1]Lookup for use classification'!$C$11,C3879))),'[1]Lookup for use classification'!$A$11,IF(OR(ISNUMBER(SEARCH('[1]Lookup for use classification'!$B$12,C3879)),ISNUMBER(SEARCH('[1]Lookup for use classification'!$C$12,C3879))),'[1]Lookup for use classification'!$A$12,IF(OR(ISNUMBER(SEARCH('[1]Lookup for use classification'!$B$13,C3879)),ISNUMBER(SEARCH('[1]Lookup for use classification'!$C$13,C3879)),ISNUMBER(SEARCH('[1]Lookup for use classification'!$D$13,C3879))),'[1]Lookup for use classification'!$A$13,"Nope")))))))))))</f>
        <v>Public Assembly</v>
      </c>
      <c r="E3879" s="9">
        <v>1200</v>
      </c>
      <c r="F3879" s="9"/>
      <c r="G3879" s="9"/>
      <c r="H3879" s="164">
        <v>600</v>
      </c>
      <c r="I3879" s="164"/>
      <c r="J3879" s="7"/>
      <c r="L3879" s="6"/>
    </row>
    <row r="3880" spans="1:12" hidden="1">
      <c r="A3880" s="188" t="s">
        <v>2398</v>
      </c>
      <c r="B3880" s="8" t="str">
        <f>IF(ISNA(VLOOKUP(CONCATENATE(A3880,C3880),ARIS!$A$1:$A$959,1,FALSE)),"","ARIS")</f>
        <v>ARIS</v>
      </c>
      <c r="C3880" s="162" t="s">
        <v>2399</v>
      </c>
      <c r="D3880" s="11" t="s">
        <v>213</v>
      </c>
      <c r="E3880" s="163">
        <v>1104</v>
      </c>
      <c r="F3880" s="163"/>
      <c r="G3880" s="163"/>
      <c r="H3880" s="164">
        <v>456.70072992700727</v>
      </c>
      <c r="I3880" s="164"/>
      <c r="J3880" s="165">
        <v>4882.5439424999995</v>
      </c>
    </row>
    <row r="3881" spans="1:12" hidden="1">
      <c r="A3881" s="134" t="s">
        <v>479</v>
      </c>
      <c r="B3881" s="8" t="str">
        <f>IF(ISNA(VLOOKUP(CONCATENATE(A3881,C3881),EUS!$B$2:$B$1939,1,FALSE)),"","End Use Study")</f>
        <v>End Use Study</v>
      </c>
      <c r="C3881" s="8" t="s">
        <v>483</v>
      </c>
      <c r="D3881" s="11" t="s">
        <v>213</v>
      </c>
      <c r="E3881" s="9">
        <v>1196</v>
      </c>
      <c r="F3881" s="9"/>
      <c r="G3881" s="9"/>
      <c r="H3881" s="164">
        <v>600</v>
      </c>
      <c r="I3881" s="164"/>
      <c r="J3881" s="7"/>
      <c r="L3881" s="6"/>
    </row>
    <row r="3882" spans="1:12" hidden="1">
      <c r="A3882" s="138" t="s">
        <v>479</v>
      </c>
      <c r="B3882" s="8" t="str">
        <f>IF(ISNA(VLOOKUP(CONCATENATE(A3882,C3882),EUS!$B$2:$B$1939,1,FALSE)),"","End Use Study")</f>
        <v>End Use Study</v>
      </c>
      <c r="C3882" s="8" t="s">
        <v>487</v>
      </c>
      <c r="D3882" s="162" t="s">
        <v>65</v>
      </c>
      <c r="E3882" s="9">
        <v>1800</v>
      </c>
      <c r="F3882" s="9"/>
      <c r="G3882" s="9"/>
      <c r="H3882" s="164">
        <v>1000</v>
      </c>
      <c r="I3882" s="164"/>
      <c r="J3882" s="7"/>
      <c r="L3882" s="6"/>
    </row>
    <row r="3883" spans="1:12" hidden="1">
      <c r="A3883" s="187" t="s">
        <v>479</v>
      </c>
      <c r="B3883" s="167" t="s">
        <v>4456</v>
      </c>
      <c r="C3883" s="174" t="s">
        <v>486</v>
      </c>
      <c r="D3883" s="6" t="str">
        <f>IF(OR(ISNUMBER(SEARCH('[1]Lookup for use classification'!$B$1,C3883)),ISNUMBER(SEARCH('[1]Lookup for use classification'!$C$1,C3883)),ISNUMBER(SEARCH('[1]Lookup for use classification'!$D$1,C3883)),ISNUMBER(SEARCH('[1]Lookup for use classification'!$E$1,C3883))),'[1]Lookup for use classification'!$A$1,IF(ISNUMBER(SEARCH('[1]Lookup for use classification'!$B$2,C3883)),'[1]Lookup for use classification'!$A$2,IF(ISNUMBER(SEARCH('[1]Lookup for use classification'!$B$3,C3883)),'[1]Lookup for use classification'!$A$3,IF(OR(ISNUMBER(SEARCH('[1]Lookup for use classification'!$B$4,C3883)),ISNUMBER(SEARCH('[1]Lookup for use classification'!$C$4,C3883)),ISNUMBER(SEARCH('[1]Lookup for use classification'!$D$4,C3883)),ISNUMBER(SEARCH('[1]Lookup for use classification'!$E$4,C3883))),'[1]Lookup for use classification'!$A$4,IF(OR(ISNUMBER(SEARCH('[1]Lookup for use classification'!$B$5,C3883)),ISNUMBER(SEARCH('[1]Lookup for use classification'!$C$5,C3883)),ISNUMBER(SEARCH('[1]Lookup for use classification'!$D$5,C3883))),'[1]Lookup for use classification'!$A$5,IF(OR(ISNUMBER(SEARCH('[1]Lookup for use classification'!$B$7,C3883)),ISNUMBER(SEARCH('[1]Lookup for use classification'!$C$7,C3883)),ISNUMBER(SEARCH('[1]Lookup for use classification'!$D$7,C3883))),'[1]Lookup for use classification'!$A$7,IF(OR(ISNUMBER(SEARCH('[1]Lookup for use classification'!$B$9,C3883)),ISNUMBER(SEARCH('[1]Lookup for use classification'!$C$9,C3883)),ISNUMBER(SEARCH('[1]Lookup for use classification'!$D$9,C3883)),ISNUMBER(SEARCH('[1]Lookup for use classification'!$E$9,C3883)),ISNUMBER(SEARCH('[1]Lookup for use classification'!$F$9,C3883)),ISNUMBER(SEARCH('[1]Lookup for use classification'!$G$9,C3883)),ISNUMBER(SEARCH('[1]Lookup for use classification'!$H$9,C3883)),ISNUMBER(SEARCH('[1]Lookup for use classification'!$I$9,C3883)),ISNUMBER(SEARCH('[1]Lookup for use classification'!$J$9,C3883)),ISNUMBER(SEARCH('[1]Lookup for use classification'!$K$9,C3883))),'[1]Lookup for use classification'!$A$9,IF(OR(ISNUMBER(SEARCH('[1]Lookup for use classification'!$B$10,C3883)),ISNUMBER(SEARCH('[1]Lookup for use classification'!$C$10,C3883)),ISNUMBER(SEARCH('[1]Lookup for use classification'!$D$10,C3883)),ISNUMBER(SEARCH('[1]Lookup for use classification'!$E$10,C3883)),ISNUMBER(SEARCH('[1]Lookup for use classification'!$F$10,C3883)),ISNUMBER(SEARCH('[1]Lookup for use classification'!$G$10,C3883))),'[1]Lookup for use classification'!$A$10,IF(OR(ISNUMBER(SEARCH('[1]Lookup for use classification'!$B$11,C3883)),ISNUMBER(SEARCH('[1]Lookup for use classification'!$C$11,C3883))),'[1]Lookup for use classification'!$A$11,IF(OR(ISNUMBER(SEARCH('[1]Lookup for use classification'!$B$12,C3883)),ISNUMBER(SEARCH('[1]Lookup for use classification'!$C$12,C3883))),'[1]Lookup for use classification'!$A$12,IF(OR(ISNUMBER(SEARCH('[1]Lookup for use classification'!$B$13,C3883)),ISNUMBER(SEARCH('[1]Lookup for use classification'!$C$13,C3883)),ISNUMBER(SEARCH('[1]Lookup for use classification'!$D$13,C3883)),,ISNUMBER(SEARCH('[1]Lookup for use classification'!$C$13,C3883)),ISNUMBER(SEARCH('[1]Lookup for use classification'!$E$13,C3883))),'[1]Lookup for use classification'!$A$13,IF(OR(ISNUMBER(SEARCH('[1]Lookup for use classification'!$B$14,C3883)),ISNUMBER(SEARCH('[1]Lookup for use classification'!$C$14,C3883))),'[1]Lookup for use classification'!$A$14,"Other"))))))))))))</f>
        <v>Water &amp; Sewer</v>
      </c>
      <c r="E3883" s="175">
        <v>3040</v>
      </c>
      <c r="F3883" s="176" t="s">
        <v>11</v>
      </c>
      <c r="G3883" s="176"/>
    </row>
    <row r="3884" spans="1:12" hidden="1">
      <c r="A3884" s="187" t="s">
        <v>479</v>
      </c>
      <c r="B3884" s="167" t="s">
        <v>4456</v>
      </c>
      <c r="C3884" s="174" t="s">
        <v>66</v>
      </c>
      <c r="D3884" s="6" t="str">
        <f>IF(OR(ISNUMBER(SEARCH('[1]Lookup for use classification'!$B$1,C3884)),ISNUMBER(SEARCH('[1]Lookup for use classification'!$C$1,C3884)),ISNUMBER(SEARCH('[1]Lookup for use classification'!$D$1,C3884)),ISNUMBER(SEARCH('[1]Lookup for use classification'!$E$1,C3884))),'[1]Lookup for use classification'!$A$1,IF(ISNUMBER(SEARCH('[1]Lookup for use classification'!$B$2,C3884)),'[1]Lookup for use classification'!$A$2,IF(ISNUMBER(SEARCH('[1]Lookup for use classification'!$B$3,C3884)),'[1]Lookup for use classification'!$A$3,IF(OR(ISNUMBER(SEARCH('[1]Lookup for use classification'!$B$4,C3884)),ISNUMBER(SEARCH('[1]Lookup for use classification'!$C$4,C3884)),ISNUMBER(SEARCH('[1]Lookup for use classification'!$D$4,C3884)),ISNUMBER(SEARCH('[1]Lookup for use classification'!$E$4,C3884))),'[1]Lookup for use classification'!$A$4,IF(OR(ISNUMBER(SEARCH('[1]Lookup for use classification'!$B$5,C3884)),ISNUMBER(SEARCH('[1]Lookup for use classification'!$C$5,C3884)),ISNUMBER(SEARCH('[1]Lookup for use classification'!$D$5,C3884))),'[1]Lookup for use classification'!$A$5,IF(OR(ISNUMBER(SEARCH('[1]Lookup for use classification'!$B$7,C3884)),ISNUMBER(SEARCH('[1]Lookup for use classification'!$C$7,C3884)),ISNUMBER(SEARCH('[1]Lookup for use classification'!$D$7,C3884))),'[1]Lookup for use classification'!$A$7,IF(OR(ISNUMBER(SEARCH('[1]Lookup for use classification'!$B$9,C3884)),ISNUMBER(SEARCH('[1]Lookup for use classification'!$C$9,C3884)),ISNUMBER(SEARCH('[1]Lookup for use classification'!$D$9,C3884)),ISNUMBER(SEARCH('[1]Lookup for use classification'!$E$9,C3884)),ISNUMBER(SEARCH('[1]Lookup for use classification'!$F$9,C3884)),ISNUMBER(SEARCH('[1]Lookup for use classification'!$G$9,C3884)),ISNUMBER(SEARCH('[1]Lookup for use classification'!$H$9,C3884)),ISNUMBER(SEARCH('[1]Lookup for use classification'!$I$9,C3884)),ISNUMBER(SEARCH('[1]Lookup for use classification'!$J$9,C3884)),ISNUMBER(SEARCH('[1]Lookup for use classification'!$K$9,C3884))),'[1]Lookup for use classification'!$A$9,IF(OR(ISNUMBER(SEARCH('[1]Lookup for use classification'!$B$10,C3884)),ISNUMBER(SEARCH('[1]Lookup for use classification'!$C$10,C3884)),ISNUMBER(SEARCH('[1]Lookup for use classification'!$D$10,C3884)),ISNUMBER(SEARCH('[1]Lookup for use classification'!$E$10,C3884)),ISNUMBER(SEARCH('[1]Lookup for use classification'!$F$10,C3884)),ISNUMBER(SEARCH('[1]Lookup for use classification'!$G$10,C3884))),'[1]Lookup for use classification'!$A$10,IF(OR(ISNUMBER(SEARCH('[1]Lookup for use classification'!$B$11,C3884)),ISNUMBER(SEARCH('[1]Lookup for use classification'!$C$11,C3884))),'[1]Lookup for use classification'!$A$11,IF(OR(ISNUMBER(SEARCH('[1]Lookup for use classification'!$B$12,C3884)),ISNUMBER(SEARCH('[1]Lookup for use classification'!$C$12,C3884))),'[1]Lookup for use classification'!$A$12,IF(OR(ISNUMBER(SEARCH('[1]Lookup for use classification'!$B$13,C3884)),ISNUMBER(SEARCH('[1]Lookup for use classification'!$C$13,C3884)),ISNUMBER(SEARCH('[1]Lookup for use classification'!$D$13,C3884)),,ISNUMBER(SEARCH('[1]Lookup for use classification'!$C$13,C3884)),ISNUMBER(SEARCH('[1]Lookup for use classification'!$E$13,C3884))),'[1]Lookup for use classification'!$A$13,IF(OR(ISNUMBER(SEARCH('[1]Lookup for use classification'!$B$14,C3884)),ISNUMBER(SEARCH('[1]Lookup for use classification'!$C$14,C3884))),'[1]Lookup for use classification'!$A$14,"Other"))))))))))))</f>
        <v>Water &amp; Sewer</v>
      </c>
      <c r="E3884" s="175">
        <v>3072</v>
      </c>
      <c r="F3884" s="176" t="s">
        <v>11</v>
      </c>
      <c r="G3884" s="176"/>
    </row>
    <row r="3885" spans="1:12" hidden="1">
      <c r="A3885" s="187" t="s">
        <v>1146</v>
      </c>
      <c r="B3885" s="167" t="s">
        <v>4456</v>
      </c>
      <c r="C3885" s="168" t="s">
        <v>1145</v>
      </c>
      <c r="D3885" s="6" t="str">
        <f>IF(OR(ISNUMBER(SEARCH('[1]Lookup for use classification'!$B$1,C3885)),ISNUMBER(SEARCH('[1]Lookup for use classification'!$C$1,C3885)),ISNUMBER(SEARCH('[1]Lookup for use classification'!$D$1,C3885)),ISNUMBER(SEARCH('[1]Lookup for use classification'!$E$1,C3885))),'[1]Lookup for use classification'!$A$1,IF(ISNUMBER(SEARCH('[1]Lookup for use classification'!$B$2,C3885)),'[1]Lookup for use classification'!$A$2,IF(ISNUMBER(SEARCH('[1]Lookup for use classification'!$B$3,C3885)),'[1]Lookup for use classification'!$A$3,IF(OR(ISNUMBER(SEARCH('[1]Lookup for use classification'!$B$4,C3885)),ISNUMBER(SEARCH('[1]Lookup for use classification'!$C$4,C3885)),ISNUMBER(SEARCH('[1]Lookup for use classification'!$D$4,C3885)),ISNUMBER(SEARCH('[1]Lookup for use classification'!$E$4,C3885))),'[1]Lookup for use classification'!$A$4,IF(OR(ISNUMBER(SEARCH('[1]Lookup for use classification'!$B$5,C3885)),ISNUMBER(SEARCH('[1]Lookup for use classification'!$C$5,C3885)),ISNUMBER(SEARCH('[1]Lookup for use classification'!$D$5,C3885))),'[1]Lookup for use classification'!$A$5,IF(OR(ISNUMBER(SEARCH('[1]Lookup for use classification'!$B$7,C3885)),ISNUMBER(SEARCH('[1]Lookup for use classification'!$C$7,C3885)),ISNUMBER(SEARCH('[1]Lookup for use classification'!$D$7,C3885))),'[1]Lookup for use classification'!$A$7,IF(OR(ISNUMBER(SEARCH('[1]Lookup for use classification'!$B$9,C3885)),ISNUMBER(SEARCH('[1]Lookup for use classification'!$C$9,C3885)),ISNUMBER(SEARCH('[1]Lookup for use classification'!$D$9,C3885)),ISNUMBER(SEARCH('[1]Lookup for use classification'!$E$9,C3885)),ISNUMBER(SEARCH('[1]Lookup for use classification'!$F$9,C3885)),ISNUMBER(SEARCH('[1]Lookup for use classification'!$G$9,C3885)),ISNUMBER(SEARCH('[1]Lookup for use classification'!$H$9,C3885)),ISNUMBER(SEARCH('[1]Lookup for use classification'!$I$9,C3885)),ISNUMBER(SEARCH('[1]Lookup for use classification'!$J$9,C3885)),ISNUMBER(SEARCH('[1]Lookup for use classification'!$K$9,C3885))),'[1]Lookup for use classification'!$A$9,IF(OR(ISNUMBER(SEARCH('[1]Lookup for use classification'!$B$10,C3885)),ISNUMBER(SEARCH('[1]Lookup for use classification'!$C$10,C3885)),ISNUMBER(SEARCH('[1]Lookup for use classification'!$D$10,C3885)),ISNUMBER(SEARCH('[1]Lookup for use classification'!$E$10,C3885)),ISNUMBER(SEARCH('[1]Lookup for use classification'!$F$10,C3885)),ISNUMBER(SEARCH('[1]Lookup for use classification'!$G$10,C3885))),'[1]Lookup for use classification'!$A$10,IF(OR(ISNUMBER(SEARCH('[1]Lookup for use classification'!$B$11,C3885)),ISNUMBER(SEARCH('[1]Lookup for use classification'!$C$11,C3885))),'[1]Lookup for use classification'!$A$11,IF(OR(ISNUMBER(SEARCH('[1]Lookup for use classification'!$B$12,C3885)),ISNUMBER(SEARCH('[1]Lookup for use classification'!$C$12,C3885))),'[1]Lookup for use classification'!$A$12,IF(OR(ISNUMBER(SEARCH('[1]Lookup for use classification'!$B$13,C3885)),ISNUMBER(SEARCH('[1]Lookup for use classification'!$C$13,C3885)),ISNUMBER(SEARCH('[1]Lookup for use classification'!$D$13,C3885)),,ISNUMBER(SEARCH('[1]Lookup for use classification'!$C$13,C3885)),ISNUMBER(SEARCH('[1]Lookup for use classification'!$E$13,C3885))),'[1]Lookup for use classification'!$A$13,IF(OR(ISNUMBER(SEARCH('[1]Lookup for use classification'!$B$14,C3885)),ISNUMBER(SEARCH('[1]Lookup for use classification'!$C$14,C3885))),'[1]Lookup for use classification'!$A$14,"Other"))))))))))))</f>
        <v>Education - K - 12</v>
      </c>
      <c r="E3885" s="169">
        <v>7200</v>
      </c>
      <c r="F3885" s="170"/>
      <c r="G3885" s="170"/>
    </row>
    <row r="3886" spans="1:12" hidden="1">
      <c r="A3886" s="187" t="s">
        <v>1146</v>
      </c>
      <c r="B3886" s="167" t="s">
        <v>4456</v>
      </c>
      <c r="C3886" s="168" t="s">
        <v>147</v>
      </c>
      <c r="D3886" s="6" t="str">
        <f>IF(OR(ISNUMBER(SEARCH('[1]Lookup for use classification'!$B$1,C3886)),ISNUMBER(SEARCH('[1]Lookup for use classification'!$C$1,C3886)),ISNUMBER(SEARCH('[1]Lookup for use classification'!$D$1,C3886)),ISNUMBER(SEARCH('[1]Lookup for use classification'!$E$1,C3886))),'[1]Lookup for use classification'!$A$1,IF(ISNUMBER(SEARCH('[1]Lookup for use classification'!$B$2,C3886)),'[1]Lookup for use classification'!$A$2,IF(ISNUMBER(SEARCH('[1]Lookup for use classification'!$B$3,C3886)),'[1]Lookup for use classification'!$A$3,IF(OR(ISNUMBER(SEARCH('[1]Lookup for use classification'!$B$4,C3886)),ISNUMBER(SEARCH('[1]Lookup for use classification'!$C$4,C3886)),ISNUMBER(SEARCH('[1]Lookup for use classification'!$D$4,C3886)),ISNUMBER(SEARCH('[1]Lookup for use classification'!$E$4,C3886))),'[1]Lookup for use classification'!$A$4,IF(OR(ISNUMBER(SEARCH('[1]Lookup for use classification'!$B$5,C3886)),ISNUMBER(SEARCH('[1]Lookup for use classification'!$C$5,C3886)),ISNUMBER(SEARCH('[1]Lookup for use classification'!$D$5,C3886))),'[1]Lookup for use classification'!$A$5,IF(OR(ISNUMBER(SEARCH('[1]Lookup for use classification'!$B$7,C3886)),ISNUMBER(SEARCH('[1]Lookup for use classification'!$C$7,C3886)),ISNUMBER(SEARCH('[1]Lookup for use classification'!$D$7,C3886))),'[1]Lookup for use classification'!$A$7,IF(OR(ISNUMBER(SEARCH('[1]Lookup for use classification'!$B$9,C3886)),ISNUMBER(SEARCH('[1]Lookup for use classification'!$C$9,C3886)),ISNUMBER(SEARCH('[1]Lookup for use classification'!$D$9,C3886)),ISNUMBER(SEARCH('[1]Lookup for use classification'!$E$9,C3886)),ISNUMBER(SEARCH('[1]Lookup for use classification'!$F$9,C3886)),ISNUMBER(SEARCH('[1]Lookup for use classification'!$G$9,C3886)),ISNUMBER(SEARCH('[1]Lookup for use classification'!$H$9,C3886)),ISNUMBER(SEARCH('[1]Lookup for use classification'!$I$9,C3886)),ISNUMBER(SEARCH('[1]Lookup for use classification'!$J$9,C3886)),ISNUMBER(SEARCH('[1]Lookup for use classification'!$K$9,C3886))),'[1]Lookup for use classification'!$A$9,IF(OR(ISNUMBER(SEARCH('[1]Lookup for use classification'!$B$10,C3886)),ISNUMBER(SEARCH('[1]Lookup for use classification'!$C$10,C3886)),ISNUMBER(SEARCH('[1]Lookup for use classification'!$D$10,C3886)),ISNUMBER(SEARCH('[1]Lookup for use classification'!$E$10,C3886)),ISNUMBER(SEARCH('[1]Lookup for use classification'!$F$10,C3886)),ISNUMBER(SEARCH('[1]Lookup for use classification'!$G$10,C3886))),'[1]Lookup for use classification'!$A$10,IF(OR(ISNUMBER(SEARCH('[1]Lookup for use classification'!$B$11,C3886)),ISNUMBER(SEARCH('[1]Lookup for use classification'!$C$11,C3886))),'[1]Lookup for use classification'!$A$11,IF(OR(ISNUMBER(SEARCH('[1]Lookup for use classification'!$B$12,C3886)),ISNUMBER(SEARCH('[1]Lookup for use classification'!$C$12,C3886))),'[1]Lookup for use classification'!$A$12,IF(OR(ISNUMBER(SEARCH('[1]Lookup for use classification'!$B$13,C3886)),ISNUMBER(SEARCH('[1]Lookup for use classification'!$C$13,C3886)),ISNUMBER(SEARCH('[1]Lookup for use classification'!$D$13,C3886)),,ISNUMBER(SEARCH('[1]Lookup for use classification'!$C$13,C3886)),ISNUMBER(SEARCH('[1]Lookup for use classification'!$E$13,C3886))),'[1]Lookup for use classification'!$A$13,IF(OR(ISNUMBER(SEARCH('[1]Lookup for use classification'!$B$14,C3886)),ISNUMBER(SEARCH('[1]Lookup for use classification'!$C$14,C3886))),'[1]Lookup for use classification'!$A$14,"Other"))))))))))))</f>
        <v>Health Care - Hospitals</v>
      </c>
      <c r="E3886" s="169">
        <v>672</v>
      </c>
      <c r="F3886" s="170" t="s">
        <v>1144</v>
      </c>
      <c r="G3886" s="170" t="s">
        <v>1144</v>
      </c>
    </row>
    <row r="3887" spans="1:12" hidden="1">
      <c r="A3887" s="187" t="s">
        <v>1146</v>
      </c>
      <c r="B3887" s="167" t="s">
        <v>4456</v>
      </c>
      <c r="C3887" s="168" t="s">
        <v>37</v>
      </c>
      <c r="D3887" s="6" t="str">
        <f>IF(OR(ISNUMBER(SEARCH('[1]Lookup for use classification'!$B$1,C3887)),ISNUMBER(SEARCH('[1]Lookup for use classification'!$C$1,C3887)),ISNUMBER(SEARCH('[1]Lookup for use classification'!$D$1,C3887)),ISNUMBER(SEARCH('[1]Lookup for use classification'!$E$1,C3887))),'[1]Lookup for use classification'!$A$1,IF(ISNUMBER(SEARCH('[1]Lookup for use classification'!$B$2,C3887)),'[1]Lookup for use classification'!$A$2,IF(ISNUMBER(SEARCH('[1]Lookup for use classification'!$B$3,C3887)),'[1]Lookup for use classification'!$A$3,IF(OR(ISNUMBER(SEARCH('[1]Lookup for use classification'!$B$4,C3887)),ISNUMBER(SEARCH('[1]Lookup for use classification'!$C$4,C3887)),ISNUMBER(SEARCH('[1]Lookup for use classification'!$D$4,C3887)),ISNUMBER(SEARCH('[1]Lookup for use classification'!$E$4,C3887))),'[1]Lookup for use classification'!$A$4,IF(OR(ISNUMBER(SEARCH('[1]Lookup for use classification'!$B$5,C3887)),ISNUMBER(SEARCH('[1]Lookup for use classification'!$C$5,C3887)),ISNUMBER(SEARCH('[1]Lookup for use classification'!$D$5,C3887))),'[1]Lookup for use classification'!$A$5,IF(OR(ISNUMBER(SEARCH('[1]Lookup for use classification'!$B$7,C3887)),ISNUMBER(SEARCH('[1]Lookup for use classification'!$C$7,C3887)),ISNUMBER(SEARCH('[1]Lookup for use classification'!$D$7,C3887))),'[1]Lookup for use classification'!$A$7,IF(OR(ISNUMBER(SEARCH('[1]Lookup for use classification'!$B$9,C3887)),ISNUMBER(SEARCH('[1]Lookup for use classification'!$C$9,C3887)),ISNUMBER(SEARCH('[1]Lookup for use classification'!$D$9,C3887)),ISNUMBER(SEARCH('[1]Lookup for use classification'!$E$9,C3887)),ISNUMBER(SEARCH('[1]Lookup for use classification'!$F$9,C3887)),ISNUMBER(SEARCH('[1]Lookup for use classification'!$G$9,C3887)),ISNUMBER(SEARCH('[1]Lookup for use classification'!$H$9,C3887)),ISNUMBER(SEARCH('[1]Lookup for use classification'!$I$9,C3887)),ISNUMBER(SEARCH('[1]Lookup for use classification'!$J$9,C3887)),ISNUMBER(SEARCH('[1]Lookup for use classification'!$K$9,C3887))),'[1]Lookup for use classification'!$A$9,IF(OR(ISNUMBER(SEARCH('[1]Lookup for use classification'!$B$10,C3887)),ISNUMBER(SEARCH('[1]Lookup for use classification'!$C$10,C3887)),ISNUMBER(SEARCH('[1]Lookup for use classification'!$D$10,C3887)),ISNUMBER(SEARCH('[1]Lookup for use classification'!$E$10,C3887)),ISNUMBER(SEARCH('[1]Lookup for use classification'!$F$10,C3887)),ISNUMBER(SEARCH('[1]Lookup for use classification'!$G$10,C3887))),'[1]Lookup for use classification'!$A$10,IF(OR(ISNUMBER(SEARCH('[1]Lookup for use classification'!$B$11,C3887)),ISNUMBER(SEARCH('[1]Lookup for use classification'!$C$11,C3887))),'[1]Lookup for use classification'!$A$11,IF(OR(ISNUMBER(SEARCH('[1]Lookup for use classification'!$B$12,C3887)),ISNUMBER(SEARCH('[1]Lookup for use classification'!$C$12,C3887))),'[1]Lookup for use classification'!$A$12,IF(OR(ISNUMBER(SEARCH('[1]Lookup for use classification'!$B$13,C3887)),ISNUMBER(SEARCH('[1]Lookup for use classification'!$C$13,C3887)),ISNUMBER(SEARCH('[1]Lookup for use classification'!$D$13,C3887)),,ISNUMBER(SEARCH('[1]Lookup for use classification'!$C$13,C3887)),ISNUMBER(SEARCH('[1]Lookup for use classification'!$E$13,C3887))),'[1]Lookup for use classification'!$A$13,IF(OR(ISNUMBER(SEARCH('[1]Lookup for use classification'!$B$14,C3887)),ISNUMBER(SEARCH('[1]Lookup for use classification'!$C$14,C3887))),'[1]Lookup for use classification'!$A$14,"Other"))))))))))))</f>
        <v>Office</v>
      </c>
      <c r="E3887" s="169">
        <v>1020</v>
      </c>
      <c r="F3887" s="170" t="s">
        <v>1144</v>
      </c>
      <c r="G3887" s="170" t="s">
        <v>1144</v>
      </c>
    </row>
    <row r="3888" spans="1:12" hidden="1">
      <c r="A3888" s="187" t="s">
        <v>1146</v>
      </c>
      <c r="B3888" s="167" t="s">
        <v>4456</v>
      </c>
      <c r="C3888" s="168" t="s">
        <v>153</v>
      </c>
      <c r="D3888" s="6" t="str">
        <f>IF(OR(ISNUMBER(SEARCH('[1]Lookup for use classification'!$B$1,C3888)),ISNUMBER(SEARCH('[1]Lookup for use classification'!$C$1,C3888)),ISNUMBER(SEARCH('[1]Lookup for use classification'!$D$1,C3888)),ISNUMBER(SEARCH('[1]Lookup for use classification'!$E$1,C3888))),'[1]Lookup for use classification'!$A$1,IF(ISNUMBER(SEARCH('[1]Lookup for use classification'!$B$2,C3888)),'[1]Lookup for use classification'!$A$2,IF(ISNUMBER(SEARCH('[1]Lookup for use classification'!$B$3,C3888)),'[1]Lookup for use classification'!$A$3,IF(OR(ISNUMBER(SEARCH('[1]Lookup for use classification'!$B$4,C3888)),ISNUMBER(SEARCH('[1]Lookup for use classification'!$C$4,C3888)),ISNUMBER(SEARCH('[1]Lookup for use classification'!$D$4,C3888)),ISNUMBER(SEARCH('[1]Lookup for use classification'!$E$4,C3888))),'[1]Lookup for use classification'!$A$4,IF(OR(ISNUMBER(SEARCH('[1]Lookup for use classification'!$B$5,C3888)),ISNUMBER(SEARCH('[1]Lookup for use classification'!$C$5,C3888)),ISNUMBER(SEARCH('[1]Lookup for use classification'!$D$5,C3888))),'[1]Lookup for use classification'!$A$5,IF(OR(ISNUMBER(SEARCH('[1]Lookup for use classification'!$B$7,C3888)),ISNUMBER(SEARCH('[1]Lookup for use classification'!$C$7,C3888)),ISNUMBER(SEARCH('[1]Lookup for use classification'!$D$7,C3888))),'[1]Lookup for use classification'!$A$7,IF(OR(ISNUMBER(SEARCH('[1]Lookup for use classification'!$B$9,C3888)),ISNUMBER(SEARCH('[1]Lookup for use classification'!$C$9,C3888)),ISNUMBER(SEARCH('[1]Lookup for use classification'!$D$9,C3888)),ISNUMBER(SEARCH('[1]Lookup for use classification'!$E$9,C3888)),ISNUMBER(SEARCH('[1]Lookup for use classification'!$F$9,C3888)),ISNUMBER(SEARCH('[1]Lookup for use classification'!$G$9,C3888)),ISNUMBER(SEARCH('[1]Lookup for use classification'!$H$9,C3888)),ISNUMBER(SEARCH('[1]Lookup for use classification'!$I$9,C3888)),ISNUMBER(SEARCH('[1]Lookup for use classification'!$J$9,C3888)),ISNUMBER(SEARCH('[1]Lookup for use classification'!$K$9,C3888))),'[1]Lookup for use classification'!$A$9,IF(OR(ISNUMBER(SEARCH('[1]Lookup for use classification'!$B$10,C3888)),ISNUMBER(SEARCH('[1]Lookup for use classification'!$C$10,C3888)),ISNUMBER(SEARCH('[1]Lookup for use classification'!$D$10,C3888)),ISNUMBER(SEARCH('[1]Lookup for use classification'!$E$10,C3888)),ISNUMBER(SEARCH('[1]Lookup for use classification'!$F$10,C3888)),ISNUMBER(SEARCH('[1]Lookup for use classification'!$G$10,C3888))),'[1]Lookup for use classification'!$A$10,IF(OR(ISNUMBER(SEARCH('[1]Lookup for use classification'!$B$11,C3888)),ISNUMBER(SEARCH('[1]Lookup for use classification'!$C$11,C3888))),'[1]Lookup for use classification'!$A$11,IF(OR(ISNUMBER(SEARCH('[1]Lookup for use classification'!$B$12,C3888)),ISNUMBER(SEARCH('[1]Lookup for use classification'!$C$12,C3888))),'[1]Lookup for use classification'!$A$12,IF(OR(ISNUMBER(SEARCH('[1]Lookup for use classification'!$B$13,C3888)),ISNUMBER(SEARCH('[1]Lookup for use classification'!$C$13,C3888)),ISNUMBER(SEARCH('[1]Lookup for use classification'!$D$13,C3888)),,ISNUMBER(SEARCH('[1]Lookup for use classification'!$C$13,C3888)),ISNUMBER(SEARCH('[1]Lookup for use classification'!$E$13,C3888))),'[1]Lookup for use classification'!$A$13,IF(OR(ISNUMBER(SEARCH('[1]Lookup for use classification'!$B$14,C3888)),ISNUMBER(SEARCH('[1]Lookup for use classification'!$C$14,C3888))),'[1]Lookup for use classification'!$A$14,"Other"))))))))))))</f>
        <v>Office</v>
      </c>
      <c r="E3888" s="169">
        <v>1600</v>
      </c>
      <c r="F3888" s="170" t="s">
        <v>1144</v>
      </c>
      <c r="G3888" s="170" t="s">
        <v>1144</v>
      </c>
    </row>
    <row r="3889" spans="1:12" hidden="1">
      <c r="A3889" s="185" t="s">
        <v>1146</v>
      </c>
      <c r="B3889" s="167" t="s">
        <v>4456</v>
      </c>
      <c r="C3889" s="168" t="s">
        <v>44</v>
      </c>
      <c r="D3889" s="6" t="str">
        <f>IF(OR(ISNUMBER(SEARCH('[1]Lookup for use classification'!$B$1,C3889)),ISNUMBER(SEARCH('[1]Lookup for use classification'!$C$1,C3889)),ISNUMBER(SEARCH('[1]Lookup for use classification'!$D$1,C3889)),ISNUMBER(SEARCH('[1]Lookup for use classification'!$E$1,C3889))),'[1]Lookup for use classification'!$A$1,IF(ISNUMBER(SEARCH('[1]Lookup for use classification'!$B$2,C3889)),'[1]Lookup for use classification'!$A$2,IF(ISNUMBER(SEARCH('[1]Lookup for use classification'!$B$3,C3889)),'[1]Lookup for use classification'!$A$3,IF(OR(ISNUMBER(SEARCH('[1]Lookup for use classification'!$B$4,C3889)),ISNUMBER(SEARCH('[1]Lookup for use classification'!$C$4,C3889)),ISNUMBER(SEARCH('[1]Lookup for use classification'!$D$4,C3889)),ISNUMBER(SEARCH('[1]Lookup for use classification'!$E$4,C3889))),'[1]Lookup for use classification'!$A$4,IF(OR(ISNUMBER(SEARCH('[1]Lookup for use classification'!$B$5,C3889)),ISNUMBER(SEARCH('[1]Lookup for use classification'!$C$5,C3889)),ISNUMBER(SEARCH('[1]Lookup for use classification'!$D$5,C3889))),'[1]Lookup for use classification'!$A$5,IF(OR(ISNUMBER(SEARCH('[1]Lookup for use classification'!$B$7,C3889)),ISNUMBER(SEARCH('[1]Lookup for use classification'!$C$7,C3889)),ISNUMBER(SEARCH('[1]Lookup for use classification'!$D$7,C3889))),'[1]Lookup for use classification'!$A$7,IF(OR(ISNUMBER(SEARCH('[1]Lookup for use classification'!$B$9,C3889)),ISNUMBER(SEARCH('[1]Lookup for use classification'!$C$9,C3889)),ISNUMBER(SEARCH('[1]Lookup for use classification'!$D$9,C3889)),ISNUMBER(SEARCH('[1]Lookup for use classification'!$E$9,C3889)),ISNUMBER(SEARCH('[1]Lookup for use classification'!$F$9,C3889)),ISNUMBER(SEARCH('[1]Lookup for use classification'!$G$9,C3889)),ISNUMBER(SEARCH('[1]Lookup for use classification'!$H$9,C3889)),ISNUMBER(SEARCH('[1]Lookup for use classification'!$I$9,C3889)),ISNUMBER(SEARCH('[1]Lookup for use classification'!$J$9,C3889)),ISNUMBER(SEARCH('[1]Lookup for use classification'!$K$9,C3889))),'[1]Lookup for use classification'!$A$9,IF(OR(ISNUMBER(SEARCH('[1]Lookup for use classification'!$B$10,C3889)),ISNUMBER(SEARCH('[1]Lookup for use classification'!$C$10,C3889)),ISNUMBER(SEARCH('[1]Lookup for use classification'!$D$10,C3889)),ISNUMBER(SEARCH('[1]Lookup for use classification'!$E$10,C3889)),ISNUMBER(SEARCH('[1]Lookup for use classification'!$F$10,C3889)),ISNUMBER(SEARCH('[1]Lookup for use classification'!$G$10,C3889))),'[1]Lookup for use classification'!$A$10,IF(OR(ISNUMBER(SEARCH('[1]Lookup for use classification'!$B$11,C3889)),ISNUMBER(SEARCH('[1]Lookup for use classification'!$C$11,C3889))),'[1]Lookup for use classification'!$A$11,IF(OR(ISNUMBER(SEARCH('[1]Lookup for use classification'!$B$12,C3889)),ISNUMBER(SEARCH('[1]Lookup for use classification'!$C$12,C3889))),'[1]Lookup for use classification'!$A$12,IF(OR(ISNUMBER(SEARCH('[1]Lookup for use classification'!$B$13,C3889)),ISNUMBER(SEARCH('[1]Lookup for use classification'!$C$13,C3889)),ISNUMBER(SEARCH('[1]Lookup for use classification'!$D$13,C3889)),,ISNUMBER(SEARCH('[1]Lookup for use classification'!$C$13,C3889)),ISNUMBER(SEARCH('[1]Lookup for use classification'!$E$13,C3889))),'[1]Lookup for use classification'!$A$13,IF(OR(ISNUMBER(SEARCH('[1]Lookup for use classification'!$B$14,C3889)),ISNUMBER(SEARCH('[1]Lookup for use classification'!$C$14,C3889))),'[1]Lookup for use classification'!$A$14,"Other"))))))))))))</f>
        <v>Other</v>
      </c>
      <c r="E3889" s="169">
        <v>96</v>
      </c>
      <c r="F3889" s="170" t="s">
        <v>1144</v>
      </c>
      <c r="G3889" s="170" t="s">
        <v>1144</v>
      </c>
    </row>
    <row r="3890" spans="1:12" hidden="1">
      <c r="A3890" s="187" t="s">
        <v>1146</v>
      </c>
      <c r="B3890" s="167" t="s">
        <v>4456</v>
      </c>
      <c r="C3890" s="168" t="s">
        <v>184</v>
      </c>
      <c r="D3890" s="6" t="str">
        <f>IF(OR(ISNUMBER(SEARCH('[1]Lookup for use classification'!$B$1,C3890)),ISNUMBER(SEARCH('[1]Lookup for use classification'!$C$1,C3890)),ISNUMBER(SEARCH('[1]Lookup for use classification'!$D$1,C3890)),ISNUMBER(SEARCH('[1]Lookup for use classification'!$E$1,C3890))),'[1]Lookup for use classification'!$A$1,IF(ISNUMBER(SEARCH('[1]Lookup for use classification'!$B$2,C3890)),'[1]Lookup for use classification'!$A$2,IF(ISNUMBER(SEARCH('[1]Lookup for use classification'!$B$3,C3890)),'[1]Lookup for use classification'!$A$3,IF(OR(ISNUMBER(SEARCH('[1]Lookup for use classification'!$B$4,C3890)),ISNUMBER(SEARCH('[1]Lookup for use classification'!$C$4,C3890)),ISNUMBER(SEARCH('[1]Lookup for use classification'!$D$4,C3890)),ISNUMBER(SEARCH('[1]Lookup for use classification'!$E$4,C3890))),'[1]Lookup for use classification'!$A$4,IF(OR(ISNUMBER(SEARCH('[1]Lookup for use classification'!$B$5,C3890)),ISNUMBER(SEARCH('[1]Lookup for use classification'!$C$5,C3890)),ISNUMBER(SEARCH('[1]Lookup for use classification'!$D$5,C3890))),'[1]Lookup for use classification'!$A$5,IF(OR(ISNUMBER(SEARCH('[1]Lookup for use classification'!$B$7,C3890)),ISNUMBER(SEARCH('[1]Lookup for use classification'!$C$7,C3890)),ISNUMBER(SEARCH('[1]Lookup for use classification'!$D$7,C3890))),'[1]Lookup for use classification'!$A$7,IF(OR(ISNUMBER(SEARCH('[1]Lookup for use classification'!$B$9,C3890)),ISNUMBER(SEARCH('[1]Lookup for use classification'!$C$9,C3890)),ISNUMBER(SEARCH('[1]Lookup for use classification'!$D$9,C3890)),ISNUMBER(SEARCH('[1]Lookup for use classification'!$E$9,C3890)),ISNUMBER(SEARCH('[1]Lookup for use classification'!$F$9,C3890)),ISNUMBER(SEARCH('[1]Lookup for use classification'!$G$9,C3890)),ISNUMBER(SEARCH('[1]Lookup for use classification'!$H$9,C3890)),ISNUMBER(SEARCH('[1]Lookup for use classification'!$I$9,C3890)),ISNUMBER(SEARCH('[1]Lookup for use classification'!$J$9,C3890)),ISNUMBER(SEARCH('[1]Lookup for use classification'!$K$9,C3890))),'[1]Lookup for use classification'!$A$9,IF(OR(ISNUMBER(SEARCH('[1]Lookup for use classification'!$B$10,C3890)),ISNUMBER(SEARCH('[1]Lookup for use classification'!$C$10,C3890)),ISNUMBER(SEARCH('[1]Lookup for use classification'!$D$10,C3890)),ISNUMBER(SEARCH('[1]Lookup for use classification'!$E$10,C3890)),ISNUMBER(SEARCH('[1]Lookup for use classification'!$F$10,C3890)),ISNUMBER(SEARCH('[1]Lookup for use classification'!$G$10,C3890))),'[1]Lookup for use classification'!$A$10,IF(OR(ISNUMBER(SEARCH('[1]Lookup for use classification'!$B$11,C3890)),ISNUMBER(SEARCH('[1]Lookup for use classification'!$C$11,C3890))),'[1]Lookup for use classification'!$A$11,IF(OR(ISNUMBER(SEARCH('[1]Lookup for use classification'!$B$12,C3890)),ISNUMBER(SEARCH('[1]Lookup for use classification'!$C$12,C3890))),'[1]Lookup for use classification'!$A$12,IF(OR(ISNUMBER(SEARCH('[1]Lookup for use classification'!$B$13,C3890)),ISNUMBER(SEARCH('[1]Lookup for use classification'!$C$13,C3890)),ISNUMBER(SEARCH('[1]Lookup for use classification'!$D$13,C3890)),,ISNUMBER(SEARCH('[1]Lookup for use classification'!$C$13,C3890)),ISNUMBER(SEARCH('[1]Lookup for use classification'!$E$13,C3890))),'[1]Lookup for use classification'!$A$13,IF(OR(ISNUMBER(SEARCH('[1]Lookup for use classification'!$B$14,C3890)),ISNUMBER(SEARCH('[1]Lookup for use classification'!$C$14,C3890))),'[1]Lookup for use classification'!$A$14,"Other"))))))))))))</f>
        <v>Other</v>
      </c>
      <c r="E3890" s="169">
        <v>6000</v>
      </c>
      <c r="F3890" s="170" t="s">
        <v>1144</v>
      </c>
      <c r="G3890" s="170" t="s">
        <v>1144</v>
      </c>
    </row>
    <row r="3891" spans="1:12" hidden="1">
      <c r="A3891" s="187" t="s">
        <v>1146</v>
      </c>
      <c r="B3891" s="167" t="s">
        <v>4456</v>
      </c>
      <c r="C3891" s="168" t="s">
        <v>286</v>
      </c>
      <c r="D3891" s="6" t="str">
        <f>IF(OR(ISNUMBER(SEARCH('[1]Lookup for use classification'!$B$1,C3891)),ISNUMBER(SEARCH('[1]Lookup for use classification'!$C$1,C3891)),ISNUMBER(SEARCH('[1]Lookup for use classification'!$D$1,C3891)),ISNUMBER(SEARCH('[1]Lookup for use classification'!$E$1,C3891))),'[1]Lookup for use classification'!$A$1,IF(ISNUMBER(SEARCH('[1]Lookup for use classification'!$B$2,C3891)),'[1]Lookup for use classification'!$A$2,IF(ISNUMBER(SEARCH('[1]Lookup for use classification'!$B$3,C3891)),'[1]Lookup for use classification'!$A$3,IF(OR(ISNUMBER(SEARCH('[1]Lookup for use classification'!$B$4,C3891)),ISNUMBER(SEARCH('[1]Lookup for use classification'!$C$4,C3891)),ISNUMBER(SEARCH('[1]Lookup for use classification'!$D$4,C3891)),ISNUMBER(SEARCH('[1]Lookup for use classification'!$E$4,C3891))),'[1]Lookup for use classification'!$A$4,IF(OR(ISNUMBER(SEARCH('[1]Lookup for use classification'!$B$5,C3891)),ISNUMBER(SEARCH('[1]Lookup for use classification'!$C$5,C3891)),ISNUMBER(SEARCH('[1]Lookup for use classification'!$D$5,C3891))),'[1]Lookup for use classification'!$A$5,IF(OR(ISNUMBER(SEARCH('[1]Lookup for use classification'!$B$7,C3891)),ISNUMBER(SEARCH('[1]Lookup for use classification'!$C$7,C3891)),ISNUMBER(SEARCH('[1]Lookup for use classification'!$D$7,C3891))),'[1]Lookup for use classification'!$A$7,IF(OR(ISNUMBER(SEARCH('[1]Lookup for use classification'!$B$9,C3891)),ISNUMBER(SEARCH('[1]Lookup for use classification'!$C$9,C3891)),ISNUMBER(SEARCH('[1]Lookup for use classification'!$D$9,C3891)),ISNUMBER(SEARCH('[1]Lookup for use classification'!$E$9,C3891)),ISNUMBER(SEARCH('[1]Lookup for use classification'!$F$9,C3891)),ISNUMBER(SEARCH('[1]Lookup for use classification'!$G$9,C3891)),ISNUMBER(SEARCH('[1]Lookup for use classification'!$H$9,C3891)),ISNUMBER(SEARCH('[1]Lookup for use classification'!$I$9,C3891)),ISNUMBER(SEARCH('[1]Lookup for use classification'!$J$9,C3891)),ISNUMBER(SEARCH('[1]Lookup for use classification'!$K$9,C3891))),'[1]Lookup for use classification'!$A$9,IF(OR(ISNUMBER(SEARCH('[1]Lookup for use classification'!$B$10,C3891)),ISNUMBER(SEARCH('[1]Lookup for use classification'!$C$10,C3891)),ISNUMBER(SEARCH('[1]Lookup for use classification'!$D$10,C3891)),ISNUMBER(SEARCH('[1]Lookup for use classification'!$E$10,C3891)),ISNUMBER(SEARCH('[1]Lookup for use classification'!$F$10,C3891)),ISNUMBER(SEARCH('[1]Lookup for use classification'!$G$10,C3891))),'[1]Lookup for use classification'!$A$10,IF(OR(ISNUMBER(SEARCH('[1]Lookup for use classification'!$B$11,C3891)),ISNUMBER(SEARCH('[1]Lookup for use classification'!$C$11,C3891))),'[1]Lookup for use classification'!$A$11,IF(OR(ISNUMBER(SEARCH('[1]Lookup for use classification'!$B$12,C3891)),ISNUMBER(SEARCH('[1]Lookup for use classification'!$C$12,C3891))),'[1]Lookup for use classification'!$A$12,IF(OR(ISNUMBER(SEARCH('[1]Lookup for use classification'!$B$13,C3891)),ISNUMBER(SEARCH('[1]Lookup for use classification'!$C$13,C3891)),ISNUMBER(SEARCH('[1]Lookup for use classification'!$D$13,C3891)),,ISNUMBER(SEARCH('[1]Lookup for use classification'!$C$13,C3891)),ISNUMBER(SEARCH('[1]Lookup for use classification'!$E$13,C3891))),'[1]Lookup for use classification'!$A$13,IF(OR(ISNUMBER(SEARCH('[1]Lookup for use classification'!$B$14,C3891)),ISNUMBER(SEARCH('[1]Lookup for use classification'!$C$14,C3891))),'[1]Lookup for use classification'!$A$14,"Other"))))))))))))</f>
        <v>Public Assembly</v>
      </c>
      <c r="E3891" s="169">
        <v>1020</v>
      </c>
      <c r="F3891" s="170" t="s">
        <v>1144</v>
      </c>
      <c r="G3891" s="170" t="s">
        <v>1144</v>
      </c>
    </row>
    <row r="3892" spans="1:12" hidden="1">
      <c r="A3892" s="187" t="s">
        <v>1146</v>
      </c>
      <c r="B3892" s="167" t="s">
        <v>4456</v>
      </c>
      <c r="C3892" s="168" t="s">
        <v>832</v>
      </c>
      <c r="D3892" s="6" t="str">
        <f>IF(OR(ISNUMBER(SEARCH('[1]Lookup for use classification'!$B$1,C3892)),ISNUMBER(SEARCH('[1]Lookup for use classification'!$C$1,C3892)),ISNUMBER(SEARCH('[1]Lookup for use classification'!$D$1,C3892)),ISNUMBER(SEARCH('[1]Lookup for use classification'!$E$1,C3892))),'[1]Lookup for use classification'!$A$1,IF(ISNUMBER(SEARCH('[1]Lookup for use classification'!$B$2,C3892)),'[1]Lookup for use classification'!$A$2,IF(ISNUMBER(SEARCH('[1]Lookup for use classification'!$B$3,C3892)),'[1]Lookup for use classification'!$A$3,IF(OR(ISNUMBER(SEARCH('[1]Lookup for use classification'!$B$4,C3892)),ISNUMBER(SEARCH('[1]Lookup for use classification'!$C$4,C3892)),ISNUMBER(SEARCH('[1]Lookup for use classification'!$D$4,C3892)),ISNUMBER(SEARCH('[1]Lookup for use classification'!$E$4,C3892))),'[1]Lookup for use classification'!$A$4,IF(OR(ISNUMBER(SEARCH('[1]Lookup for use classification'!$B$5,C3892)),ISNUMBER(SEARCH('[1]Lookup for use classification'!$C$5,C3892)),ISNUMBER(SEARCH('[1]Lookup for use classification'!$D$5,C3892))),'[1]Lookup for use classification'!$A$5,IF(OR(ISNUMBER(SEARCH('[1]Lookup for use classification'!$B$7,C3892)),ISNUMBER(SEARCH('[1]Lookup for use classification'!$C$7,C3892)),ISNUMBER(SEARCH('[1]Lookup for use classification'!$D$7,C3892))),'[1]Lookup for use classification'!$A$7,IF(OR(ISNUMBER(SEARCH('[1]Lookup for use classification'!$B$9,C3892)),ISNUMBER(SEARCH('[1]Lookup for use classification'!$C$9,C3892)),ISNUMBER(SEARCH('[1]Lookup for use classification'!$D$9,C3892)),ISNUMBER(SEARCH('[1]Lookup for use classification'!$E$9,C3892)),ISNUMBER(SEARCH('[1]Lookup for use classification'!$F$9,C3892)),ISNUMBER(SEARCH('[1]Lookup for use classification'!$G$9,C3892)),ISNUMBER(SEARCH('[1]Lookup for use classification'!$H$9,C3892)),ISNUMBER(SEARCH('[1]Lookup for use classification'!$I$9,C3892)),ISNUMBER(SEARCH('[1]Lookup for use classification'!$J$9,C3892)),ISNUMBER(SEARCH('[1]Lookup for use classification'!$K$9,C3892))),'[1]Lookup for use classification'!$A$9,IF(OR(ISNUMBER(SEARCH('[1]Lookup for use classification'!$B$10,C3892)),ISNUMBER(SEARCH('[1]Lookup for use classification'!$C$10,C3892)),ISNUMBER(SEARCH('[1]Lookup for use classification'!$D$10,C3892)),ISNUMBER(SEARCH('[1]Lookup for use classification'!$E$10,C3892)),ISNUMBER(SEARCH('[1]Lookup for use classification'!$F$10,C3892)),ISNUMBER(SEARCH('[1]Lookup for use classification'!$G$10,C3892))),'[1]Lookup for use classification'!$A$10,IF(OR(ISNUMBER(SEARCH('[1]Lookup for use classification'!$B$11,C3892)),ISNUMBER(SEARCH('[1]Lookup for use classification'!$C$11,C3892))),'[1]Lookup for use classification'!$A$11,IF(OR(ISNUMBER(SEARCH('[1]Lookup for use classification'!$B$12,C3892)),ISNUMBER(SEARCH('[1]Lookup for use classification'!$C$12,C3892))),'[1]Lookup for use classification'!$A$12,IF(OR(ISNUMBER(SEARCH('[1]Lookup for use classification'!$B$13,C3892)),ISNUMBER(SEARCH('[1]Lookup for use classification'!$C$13,C3892)),ISNUMBER(SEARCH('[1]Lookup for use classification'!$D$13,C3892)),,ISNUMBER(SEARCH('[1]Lookup for use classification'!$C$13,C3892)),ISNUMBER(SEARCH('[1]Lookup for use classification'!$E$13,C3892))),'[1]Lookup for use classification'!$A$13,IF(OR(ISNUMBER(SEARCH('[1]Lookup for use classification'!$B$14,C3892)),ISNUMBER(SEARCH('[1]Lookup for use classification'!$C$14,C3892))),'[1]Lookup for use classification'!$A$14,"Other"))))))))))))</f>
        <v>Warehousing</v>
      </c>
      <c r="E3892" s="169">
        <v>1200</v>
      </c>
      <c r="F3892" s="170" t="s">
        <v>1144</v>
      </c>
      <c r="G3892" s="170" t="s">
        <v>1144</v>
      </c>
    </row>
    <row r="3893" spans="1:12" hidden="1">
      <c r="A3893" s="185" t="s">
        <v>488</v>
      </c>
      <c r="B3893" s="167" t="s">
        <v>4456</v>
      </c>
      <c r="C3893" s="174" t="s">
        <v>493</v>
      </c>
      <c r="D3893" s="6" t="str">
        <f>IF(OR(ISNUMBER(SEARCH('[1]Lookup for use classification'!$B$1,C3893)),ISNUMBER(SEARCH('[1]Lookup for use classification'!$C$1,C3893)),ISNUMBER(SEARCH('[1]Lookup for use classification'!$D$1,C3893)),ISNUMBER(SEARCH('[1]Lookup for use classification'!$E$1,C3893))),'[1]Lookup for use classification'!$A$1,IF(ISNUMBER(SEARCH('[1]Lookup for use classification'!$B$2,C3893)),'[1]Lookup for use classification'!$A$2,IF(ISNUMBER(SEARCH('[1]Lookup for use classification'!$B$3,C3893)),'[1]Lookup for use classification'!$A$3,IF(OR(ISNUMBER(SEARCH('[1]Lookup for use classification'!$B$4,C3893)),ISNUMBER(SEARCH('[1]Lookup for use classification'!$C$4,C3893)),ISNUMBER(SEARCH('[1]Lookup for use classification'!$D$4,C3893)),ISNUMBER(SEARCH('[1]Lookup for use classification'!$E$4,C3893))),'[1]Lookup for use classification'!$A$4,IF(OR(ISNUMBER(SEARCH('[1]Lookup for use classification'!$B$5,C3893)),ISNUMBER(SEARCH('[1]Lookup for use classification'!$C$5,C3893)),ISNUMBER(SEARCH('[1]Lookup for use classification'!$D$5,C3893))),'[1]Lookup for use classification'!$A$5,IF(OR(ISNUMBER(SEARCH('[1]Lookup for use classification'!$B$7,C3893)),ISNUMBER(SEARCH('[1]Lookup for use classification'!$C$7,C3893)),ISNUMBER(SEARCH('[1]Lookup for use classification'!$D$7,C3893))),'[1]Lookup for use classification'!$A$7,IF(OR(ISNUMBER(SEARCH('[1]Lookup for use classification'!$B$9,C3893)),ISNUMBER(SEARCH('[1]Lookup for use classification'!$C$9,C3893)),ISNUMBER(SEARCH('[1]Lookup for use classification'!$D$9,C3893)),ISNUMBER(SEARCH('[1]Lookup for use classification'!$E$9,C3893)),ISNUMBER(SEARCH('[1]Lookup for use classification'!$F$9,C3893)),ISNUMBER(SEARCH('[1]Lookup for use classification'!$G$9,C3893)),ISNUMBER(SEARCH('[1]Lookup for use classification'!$H$9,C3893)),ISNUMBER(SEARCH('[1]Lookup for use classification'!$I$9,C3893)),ISNUMBER(SEARCH('[1]Lookup for use classification'!$J$9,C3893)),ISNUMBER(SEARCH('[1]Lookup for use classification'!$K$9,C3893))),'[1]Lookup for use classification'!$A$9,IF(OR(ISNUMBER(SEARCH('[1]Lookup for use classification'!$B$10,C3893)),ISNUMBER(SEARCH('[1]Lookup for use classification'!$C$10,C3893)),ISNUMBER(SEARCH('[1]Lookup for use classification'!$D$10,C3893)),ISNUMBER(SEARCH('[1]Lookup for use classification'!$E$10,C3893)),ISNUMBER(SEARCH('[1]Lookup for use classification'!$F$10,C3893)),ISNUMBER(SEARCH('[1]Lookup for use classification'!$G$10,C3893))),'[1]Lookup for use classification'!$A$10,IF(OR(ISNUMBER(SEARCH('[1]Lookup for use classification'!$B$11,C3893)),ISNUMBER(SEARCH('[1]Lookup for use classification'!$C$11,C3893))),'[1]Lookup for use classification'!$A$11,IF(OR(ISNUMBER(SEARCH('[1]Lookup for use classification'!$B$12,C3893)),ISNUMBER(SEARCH('[1]Lookup for use classification'!$C$12,C3893))),'[1]Lookup for use classification'!$A$12,IF(OR(ISNUMBER(SEARCH('[1]Lookup for use classification'!$B$13,C3893)),ISNUMBER(SEARCH('[1]Lookup for use classification'!$C$13,C3893)),ISNUMBER(SEARCH('[1]Lookup for use classification'!$D$13,C3893)),,ISNUMBER(SEARCH('[1]Lookup for use classification'!$C$13,C3893)),ISNUMBER(SEARCH('[1]Lookup for use classification'!$E$13,C3893))),'[1]Lookup for use classification'!$A$13,IF(OR(ISNUMBER(SEARCH('[1]Lookup for use classification'!$B$14,C3893)),ISNUMBER(SEARCH('[1]Lookup for use classification'!$C$14,C3893))),'[1]Lookup for use classification'!$A$14,"Other"))))))))))))</f>
        <v>Accomodation Services</v>
      </c>
      <c r="E3893" s="175"/>
      <c r="F3893" s="174"/>
      <c r="G3893" s="174"/>
    </row>
    <row r="3894" spans="1:12" hidden="1">
      <c r="A3894" s="187" t="s">
        <v>488</v>
      </c>
      <c r="B3894" s="167" t="s">
        <v>4456</v>
      </c>
      <c r="C3894" s="174" t="s">
        <v>491</v>
      </c>
      <c r="D3894" s="6" t="str">
        <f>IF(OR(ISNUMBER(SEARCH('[1]Lookup for use classification'!$B$1,C3894)),ISNUMBER(SEARCH('[1]Lookup for use classification'!$C$1,C3894)),ISNUMBER(SEARCH('[1]Lookup for use classification'!$D$1,C3894)),ISNUMBER(SEARCH('[1]Lookup for use classification'!$E$1,C3894))),'[1]Lookup for use classification'!$A$1,IF(ISNUMBER(SEARCH('[1]Lookup for use classification'!$B$2,C3894)),'[1]Lookup for use classification'!$A$2,IF(ISNUMBER(SEARCH('[1]Lookup for use classification'!$B$3,C3894)),'[1]Lookup for use classification'!$A$3,IF(OR(ISNUMBER(SEARCH('[1]Lookup for use classification'!$B$4,C3894)),ISNUMBER(SEARCH('[1]Lookup for use classification'!$C$4,C3894)),ISNUMBER(SEARCH('[1]Lookup for use classification'!$D$4,C3894)),ISNUMBER(SEARCH('[1]Lookup for use classification'!$E$4,C3894))),'[1]Lookup for use classification'!$A$4,IF(OR(ISNUMBER(SEARCH('[1]Lookup for use classification'!$B$5,C3894)),ISNUMBER(SEARCH('[1]Lookup for use classification'!$C$5,C3894)),ISNUMBER(SEARCH('[1]Lookup for use classification'!$D$5,C3894))),'[1]Lookup for use classification'!$A$5,IF(OR(ISNUMBER(SEARCH('[1]Lookup for use classification'!$B$7,C3894)),ISNUMBER(SEARCH('[1]Lookup for use classification'!$C$7,C3894)),ISNUMBER(SEARCH('[1]Lookup for use classification'!$D$7,C3894))),'[1]Lookup for use classification'!$A$7,IF(OR(ISNUMBER(SEARCH('[1]Lookup for use classification'!$B$9,C3894)),ISNUMBER(SEARCH('[1]Lookup for use classification'!$C$9,C3894)),ISNUMBER(SEARCH('[1]Lookup for use classification'!$D$9,C3894)),ISNUMBER(SEARCH('[1]Lookup for use classification'!$E$9,C3894)),ISNUMBER(SEARCH('[1]Lookup for use classification'!$F$9,C3894)),ISNUMBER(SEARCH('[1]Lookup for use classification'!$G$9,C3894)),ISNUMBER(SEARCH('[1]Lookup for use classification'!$H$9,C3894)),ISNUMBER(SEARCH('[1]Lookup for use classification'!$I$9,C3894)),ISNUMBER(SEARCH('[1]Lookup for use classification'!$J$9,C3894)),ISNUMBER(SEARCH('[1]Lookup for use classification'!$K$9,C3894))),'[1]Lookup for use classification'!$A$9,IF(OR(ISNUMBER(SEARCH('[1]Lookup for use classification'!$B$10,C3894)),ISNUMBER(SEARCH('[1]Lookup for use classification'!$C$10,C3894)),ISNUMBER(SEARCH('[1]Lookup for use classification'!$D$10,C3894)),ISNUMBER(SEARCH('[1]Lookup for use classification'!$E$10,C3894)),ISNUMBER(SEARCH('[1]Lookup for use classification'!$F$10,C3894)),ISNUMBER(SEARCH('[1]Lookup for use classification'!$G$10,C3894))),'[1]Lookup for use classification'!$A$10,IF(OR(ISNUMBER(SEARCH('[1]Lookup for use classification'!$B$11,C3894)),ISNUMBER(SEARCH('[1]Lookup for use classification'!$C$11,C3894))),'[1]Lookup for use classification'!$A$11,IF(OR(ISNUMBER(SEARCH('[1]Lookup for use classification'!$B$12,C3894)),ISNUMBER(SEARCH('[1]Lookup for use classification'!$C$12,C3894))),'[1]Lookup for use classification'!$A$12,IF(OR(ISNUMBER(SEARCH('[1]Lookup for use classification'!$B$13,C3894)),ISNUMBER(SEARCH('[1]Lookup for use classification'!$C$13,C3894)),ISNUMBER(SEARCH('[1]Lookup for use classification'!$D$13,C3894)),,ISNUMBER(SEARCH('[1]Lookup for use classification'!$C$13,C3894)),ISNUMBER(SEARCH('[1]Lookup for use classification'!$E$13,C3894))),'[1]Lookup for use classification'!$A$13,IF(OR(ISNUMBER(SEARCH('[1]Lookup for use classification'!$B$14,C3894)),ISNUMBER(SEARCH('[1]Lookup for use classification'!$C$14,C3894))),'[1]Lookup for use classification'!$A$14,"Other"))))))))))))</f>
        <v>Education - K - 12</v>
      </c>
      <c r="E3894" s="163">
        <v>6218</v>
      </c>
      <c r="F3894" s="174"/>
      <c r="G3894" s="174"/>
    </row>
    <row r="3895" spans="1:12" hidden="1">
      <c r="A3895" s="187" t="s">
        <v>488</v>
      </c>
      <c r="B3895" s="167" t="s">
        <v>4456</v>
      </c>
      <c r="C3895" s="174" t="s">
        <v>37</v>
      </c>
      <c r="D3895" s="6" t="str">
        <f>IF(OR(ISNUMBER(SEARCH('[1]Lookup for use classification'!$B$1,C3895)),ISNUMBER(SEARCH('[1]Lookup for use classification'!$C$1,C3895)),ISNUMBER(SEARCH('[1]Lookup for use classification'!$D$1,C3895)),ISNUMBER(SEARCH('[1]Lookup for use classification'!$E$1,C3895))),'[1]Lookup for use classification'!$A$1,IF(ISNUMBER(SEARCH('[1]Lookup for use classification'!$B$2,C3895)),'[1]Lookup for use classification'!$A$2,IF(ISNUMBER(SEARCH('[1]Lookup for use classification'!$B$3,C3895)),'[1]Lookup for use classification'!$A$3,IF(OR(ISNUMBER(SEARCH('[1]Lookup for use classification'!$B$4,C3895)),ISNUMBER(SEARCH('[1]Lookup for use classification'!$C$4,C3895)),ISNUMBER(SEARCH('[1]Lookup for use classification'!$D$4,C3895)),ISNUMBER(SEARCH('[1]Lookup for use classification'!$E$4,C3895))),'[1]Lookup for use classification'!$A$4,IF(OR(ISNUMBER(SEARCH('[1]Lookup for use classification'!$B$5,C3895)),ISNUMBER(SEARCH('[1]Lookup for use classification'!$C$5,C3895)),ISNUMBER(SEARCH('[1]Lookup for use classification'!$D$5,C3895))),'[1]Lookup for use classification'!$A$5,IF(OR(ISNUMBER(SEARCH('[1]Lookup for use classification'!$B$7,C3895)),ISNUMBER(SEARCH('[1]Lookup for use classification'!$C$7,C3895)),ISNUMBER(SEARCH('[1]Lookup for use classification'!$D$7,C3895))),'[1]Lookup for use classification'!$A$7,IF(OR(ISNUMBER(SEARCH('[1]Lookup for use classification'!$B$9,C3895)),ISNUMBER(SEARCH('[1]Lookup for use classification'!$C$9,C3895)),ISNUMBER(SEARCH('[1]Lookup for use classification'!$D$9,C3895)),ISNUMBER(SEARCH('[1]Lookup for use classification'!$E$9,C3895)),ISNUMBER(SEARCH('[1]Lookup for use classification'!$F$9,C3895)),ISNUMBER(SEARCH('[1]Lookup for use classification'!$G$9,C3895)),ISNUMBER(SEARCH('[1]Lookup for use classification'!$H$9,C3895)),ISNUMBER(SEARCH('[1]Lookup for use classification'!$I$9,C3895)),ISNUMBER(SEARCH('[1]Lookup for use classification'!$J$9,C3895)),ISNUMBER(SEARCH('[1]Lookup for use classification'!$K$9,C3895))),'[1]Lookup for use classification'!$A$9,IF(OR(ISNUMBER(SEARCH('[1]Lookup for use classification'!$B$10,C3895)),ISNUMBER(SEARCH('[1]Lookup for use classification'!$C$10,C3895)),ISNUMBER(SEARCH('[1]Lookup for use classification'!$D$10,C3895)),ISNUMBER(SEARCH('[1]Lookup for use classification'!$E$10,C3895)),ISNUMBER(SEARCH('[1]Lookup for use classification'!$F$10,C3895)),ISNUMBER(SEARCH('[1]Lookup for use classification'!$G$10,C3895))),'[1]Lookup for use classification'!$A$10,IF(OR(ISNUMBER(SEARCH('[1]Lookup for use classification'!$B$11,C3895)),ISNUMBER(SEARCH('[1]Lookup for use classification'!$C$11,C3895))),'[1]Lookup for use classification'!$A$11,IF(OR(ISNUMBER(SEARCH('[1]Lookup for use classification'!$B$12,C3895)),ISNUMBER(SEARCH('[1]Lookup for use classification'!$C$12,C3895))),'[1]Lookup for use classification'!$A$12,IF(OR(ISNUMBER(SEARCH('[1]Lookup for use classification'!$B$13,C3895)),ISNUMBER(SEARCH('[1]Lookup for use classification'!$C$13,C3895)),ISNUMBER(SEARCH('[1]Lookup for use classification'!$D$13,C3895)),,ISNUMBER(SEARCH('[1]Lookup for use classification'!$C$13,C3895)),ISNUMBER(SEARCH('[1]Lookup for use classification'!$E$13,C3895))),'[1]Lookup for use classification'!$A$13,IF(OR(ISNUMBER(SEARCH('[1]Lookup for use classification'!$B$14,C3895)),ISNUMBER(SEARCH('[1]Lookup for use classification'!$C$14,C3895))),'[1]Lookup for use classification'!$A$14,"Other"))))))))))))</f>
        <v>Office</v>
      </c>
      <c r="E3895" s="175"/>
      <c r="F3895" s="174"/>
      <c r="G3895" s="174"/>
    </row>
    <row r="3896" spans="1:12" hidden="1">
      <c r="A3896" s="187" t="s">
        <v>488</v>
      </c>
      <c r="B3896" s="167" t="s">
        <v>4456</v>
      </c>
      <c r="C3896" s="174" t="s">
        <v>495</v>
      </c>
      <c r="D3896" s="6" t="str">
        <f>IF(OR(ISNUMBER(SEARCH('[1]Lookup for use classification'!$B$1,C3896)),ISNUMBER(SEARCH('[1]Lookup for use classification'!$C$1,C3896)),ISNUMBER(SEARCH('[1]Lookup for use classification'!$D$1,C3896)),ISNUMBER(SEARCH('[1]Lookup for use classification'!$E$1,C3896))),'[1]Lookup for use classification'!$A$1,IF(ISNUMBER(SEARCH('[1]Lookup for use classification'!$B$2,C3896)),'[1]Lookup for use classification'!$A$2,IF(ISNUMBER(SEARCH('[1]Lookup for use classification'!$B$3,C3896)),'[1]Lookup for use classification'!$A$3,IF(OR(ISNUMBER(SEARCH('[1]Lookup for use classification'!$B$4,C3896)),ISNUMBER(SEARCH('[1]Lookup for use classification'!$C$4,C3896)),ISNUMBER(SEARCH('[1]Lookup for use classification'!$D$4,C3896)),ISNUMBER(SEARCH('[1]Lookup for use classification'!$E$4,C3896))),'[1]Lookup for use classification'!$A$4,IF(OR(ISNUMBER(SEARCH('[1]Lookup for use classification'!$B$5,C3896)),ISNUMBER(SEARCH('[1]Lookup for use classification'!$C$5,C3896)),ISNUMBER(SEARCH('[1]Lookup for use classification'!$D$5,C3896))),'[1]Lookup for use classification'!$A$5,IF(OR(ISNUMBER(SEARCH('[1]Lookup for use classification'!$B$7,C3896)),ISNUMBER(SEARCH('[1]Lookup for use classification'!$C$7,C3896)),ISNUMBER(SEARCH('[1]Lookup for use classification'!$D$7,C3896))),'[1]Lookup for use classification'!$A$7,IF(OR(ISNUMBER(SEARCH('[1]Lookup for use classification'!$B$9,C3896)),ISNUMBER(SEARCH('[1]Lookup for use classification'!$C$9,C3896)),ISNUMBER(SEARCH('[1]Lookup for use classification'!$D$9,C3896)),ISNUMBER(SEARCH('[1]Lookup for use classification'!$E$9,C3896)),ISNUMBER(SEARCH('[1]Lookup for use classification'!$F$9,C3896)),ISNUMBER(SEARCH('[1]Lookup for use classification'!$G$9,C3896)),ISNUMBER(SEARCH('[1]Lookup for use classification'!$H$9,C3896)),ISNUMBER(SEARCH('[1]Lookup for use classification'!$I$9,C3896)),ISNUMBER(SEARCH('[1]Lookup for use classification'!$J$9,C3896)),ISNUMBER(SEARCH('[1]Lookup for use classification'!$K$9,C3896))),'[1]Lookup for use classification'!$A$9,IF(OR(ISNUMBER(SEARCH('[1]Lookup for use classification'!$B$10,C3896)),ISNUMBER(SEARCH('[1]Lookup for use classification'!$C$10,C3896)),ISNUMBER(SEARCH('[1]Lookup for use classification'!$D$10,C3896)),ISNUMBER(SEARCH('[1]Lookup for use classification'!$E$10,C3896)),ISNUMBER(SEARCH('[1]Lookup for use classification'!$F$10,C3896)),ISNUMBER(SEARCH('[1]Lookup for use classification'!$G$10,C3896))),'[1]Lookup for use classification'!$A$10,IF(OR(ISNUMBER(SEARCH('[1]Lookup for use classification'!$B$11,C3896)),ISNUMBER(SEARCH('[1]Lookup for use classification'!$C$11,C3896))),'[1]Lookup for use classification'!$A$11,IF(OR(ISNUMBER(SEARCH('[1]Lookup for use classification'!$B$12,C3896)),ISNUMBER(SEARCH('[1]Lookup for use classification'!$C$12,C3896))),'[1]Lookup for use classification'!$A$12,IF(OR(ISNUMBER(SEARCH('[1]Lookup for use classification'!$B$13,C3896)),ISNUMBER(SEARCH('[1]Lookup for use classification'!$C$13,C3896)),ISNUMBER(SEARCH('[1]Lookup for use classification'!$D$13,C3896)),,ISNUMBER(SEARCH('[1]Lookup for use classification'!$C$13,C3896)),ISNUMBER(SEARCH('[1]Lookup for use classification'!$E$13,C3896))),'[1]Lookup for use classification'!$A$13,IF(OR(ISNUMBER(SEARCH('[1]Lookup for use classification'!$B$14,C3896)),ISNUMBER(SEARCH('[1]Lookup for use classification'!$C$14,C3896))),'[1]Lookup for use classification'!$A$14,"Other"))))))))))))</f>
        <v>Office</v>
      </c>
      <c r="E3896" s="175"/>
      <c r="F3896" s="174"/>
      <c r="G3896" s="174"/>
    </row>
    <row r="3897" spans="1:12" hidden="1">
      <c r="A3897" s="134" t="s">
        <v>488</v>
      </c>
      <c r="B3897" s="8" t="str">
        <f>IF(ISNA(VLOOKUP(CONCATENATE(A3897,C3897),EUS!$B$2:$B$1939,1,FALSE)),"","End Use Study")</f>
        <v>End Use Study</v>
      </c>
      <c r="C3897" s="8" t="s">
        <v>2743</v>
      </c>
      <c r="D3897" s="8" t="str">
        <f>IF(OR(ISNUMBER(SEARCH('[1]Lookup for use classification'!$B$1,C3897)),ISNUMBER(SEARCH('[1]Lookup for use classification'!$C$1,C3897)),ISNUMBER(SEARCH('[1]Lookup for use classification'!$D$1,C3897)),ISNUMBER(SEARCH('[1]Lookup for use classification'!$E$1,C3897))),'[1]Lookup for use classification'!$A$1,IF(ISNUMBER(SEARCH('[1]Lookup for use classification'!$B$2,C3897)),'[1]Lookup for use classification'!$A$2,IF(ISNUMBER(SEARCH('[1]Lookup for use classification'!$B$3,C3897)),'[1]Lookup for use classification'!$A$3,IF(OR(ISNUMBER(SEARCH('[1]Lookup for use classification'!$B$4,C3897)),ISNUMBER(SEARCH('[1]Lookup for use classification'!$C$4,C3897)),ISNUMBER(SEARCH('[1]Lookup for use classification'!$D$4,C3897)),ISNUMBER(SEARCH('[1]Lookup for use classification'!$E$4,C3897))),'[1]Lookup for use classification'!$A$4,IF(OR(ISNUMBER(SEARCH('[1]Lookup for use classification'!$B$5,C3897)),ISNUMBER(SEARCH('[1]Lookup for use classification'!$C$5,C3897)),ISNUMBER(SEARCH('[1]Lookup for use classification'!$D$5,C3897))),'[1]Lookup for use classification'!$A$5,IF(OR(ISNUMBER(SEARCH('[1]Lookup for use classification'!$B$7,C3897)),ISNUMBER(SEARCH('[1]Lookup for use classification'!$C$7,C3897)),ISNUMBER(SEARCH('[1]Lookup for use classification'!$D$7,C3897))),'[1]Lookup for use classification'!$A$7,IF(OR(ISNUMBER(SEARCH('[1]Lookup for use classification'!$B$9,C3897)),ISNUMBER(SEARCH('[1]Lookup for use classification'!$C$9,C3897)),ISNUMBER(SEARCH('[1]Lookup for use classification'!$D$9,C3897)),ISNUMBER(SEARCH('[1]Lookup for use classification'!$E$9,C3897)),ISNUMBER(SEARCH('[1]Lookup for use classification'!$F$9,C3897)),ISNUMBER(SEARCH('[1]Lookup for use classification'!$G$9,C3897)),ISNUMBER(SEARCH('[1]Lookup for use classification'!$H$9,C3897)),ISNUMBER(SEARCH('[1]Lookup for use classification'!$I$9,C3897)),ISNUMBER(SEARCH('[1]Lookup for use classification'!$J$9,C3897)),ISNUMBER(SEARCH('[1]Lookup for use classification'!$K$9,C3897))),'[1]Lookup for use classification'!$A$9,IF(OR(ISNUMBER(SEARCH('[1]Lookup for use classification'!$B$10,C3897)),ISNUMBER(SEARCH('[1]Lookup for use classification'!$C$10,C3897)),ISNUMBER(SEARCH('[1]Lookup for use classification'!$D$10,C3897)),ISNUMBER(SEARCH('[1]Lookup for use classification'!$E$10,C3897)),ISNUMBER(SEARCH('[1]Lookup for use classification'!$F$10,C3897)),ISNUMBER(SEARCH('[1]Lookup for use classification'!$G$10,C3897))),'[1]Lookup for use classification'!$A$10,IF(OR(ISNUMBER(SEARCH('[1]Lookup for use classification'!$B$11,C3897)),ISNUMBER(SEARCH('[1]Lookup for use classification'!$C$11,C3897))),'[1]Lookup for use classification'!$A$11,IF(OR(ISNUMBER(SEARCH('[1]Lookup for use classification'!$B$12,C3897)),ISNUMBER(SEARCH('[1]Lookup for use classification'!$C$12,C3897))),'[1]Lookup for use classification'!$A$12,IF(OR(ISNUMBER(SEARCH('[1]Lookup for use classification'!$B$13,C3897)),ISNUMBER(SEARCH('[1]Lookup for use classification'!$C$13,C3897)),ISNUMBER(SEARCH('[1]Lookup for use classification'!$D$13,C3897)),,ISNUMBER(SEARCH('[1]Lookup for use classification'!$C$13,C3897)),ISNUMBER(SEARCH('[1]Lookup for use classification'!$E$13,C3897))),'[1]Lookup for use classification'!$A$13,IF(OR(ISNUMBER(SEARCH('[1]Lookup for use classification'!$B$14,C3897)),ISNUMBER(SEARCH('[1]Lookup for use classification'!$C$14,C3897))),'[1]Lookup for use classification'!$A$14,"Other"))))))))))))</f>
        <v>Other</v>
      </c>
      <c r="E3897" s="9"/>
      <c r="F3897" s="9"/>
      <c r="G3897" s="9"/>
      <c r="H3897" s="164"/>
      <c r="I3897" s="164"/>
      <c r="J3897" s="7"/>
      <c r="L3897" s="6"/>
    </row>
    <row r="3898" spans="1:12" hidden="1">
      <c r="A3898" s="134" t="s">
        <v>488</v>
      </c>
      <c r="B3898" s="8" t="str">
        <f>IF(ISNA(VLOOKUP(CONCATENATE(A3898,C3898),EUS!$B$2:$B$1939,1,FALSE)),"","End Use Study")</f>
        <v>End Use Study</v>
      </c>
      <c r="C3898" s="8" t="s">
        <v>2743</v>
      </c>
      <c r="D3898" s="8" t="str">
        <f>IF(OR(ISNUMBER(SEARCH('[1]Lookup for use classification'!$B$1,C3898)),ISNUMBER(SEARCH('[1]Lookup for use classification'!$C$1,C3898)),ISNUMBER(SEARCH('[1]Lookup for use classification'!$D$1,C3898)),ISNUMBER(SEARCH('[1]Lookup for use classification'!$E$1,C3898))),'[1]Lookup for use classification'!$A$1,IF(ISNUMBER(SEARCH('[1]Lookup for use classification'!$B$2,C3898)),'[1]Lookup for use classification'!$A$2,IF(ISNUMBER(SEARCH('[1]Lookup for use classification'!$B$3,C3898)),'[1]Lookup for use classification'!$A$3,IF(OR(ISNUMBER(SEARCH('[1]Lookup for use classification'!$B$4,C3898)),ISNUMBER(SEARCH('[1]Lookup for use classification'!$C$4,C3898)),ISNUMBER(SEARCH('[1]Lookup for use classification'!$D$4,C3898)),ISNUMBER(SEARCH('[1]Lookup for use classification'!$E$4,C3898))),'[1]Lookup for use classification'!$A$4,IF(OR(ISNUMBER(SEARCH('[1]Lookup for use classification'!$B$5,C3898)),ISNUMBER(SEARCH('[1]Lookup for use classification'!$C$5,C3898)),ISNUMBER(SEARCH('[1]Lookup for use classification'!$D$5,C3898))),'[1]Lookup for use classification'!$A$5,IF(OR(ISNUMBER(SEARCH('[1]Lookup for use classification'!$B$7,C3898)),ISNUMBER(SEARCH('[1]Lookup for use classification'!$C$7,C3898)),ISNUMBER(SEARCH('[1]Lookup for use classification'!$D$7,C3898))),'[1]Lookup for use classification'!$A$7,IF(OR(ISNUMBER(SEARCH('[1]Lookup for use classification'!$B$9,C3898)),ISNUMBER(SEARCH('[1]Lookup for use classification'!$C$9,C3898)),ISNUMBER(SEARCH('[1]Lookup for use classification'!$D$9,C3898)),ISNUMBER(SEARCH('[1]Lookup for use classification'!$E$9,C3898)),ISNUMBER(SEARCH('[1]Lookup for use classification'!$F$9,C3898)),ISNUMBER(SEARCH('[1]Lookup for use classification'!$G$9,C3898)),ISNUMBER(SEARCH('[1]Lookup for use classification'!$H$9,C3898)),ISNUMBER(SEARCH('[1]Lookup for use classification'!$I$9,C3898)),ISNUMBER(SEARCH('[1]Lookup for use classification'!$J$9,C3898)),ISNUMBER(SEARCH('[1]Lookup for use classification'!$K$9,C3898))),'[1]Lookup for use classification'!$A$9,IF(OR(ISNUMBER(SEARCH('[1]Lookup for use classification'!$B$10,C3898)),ISNUMBER(SEARCH('[1]Lookup for use classification'!$C$10,C3898)),ISNUMBER(SEARCH('[1]Lookup for use classification'!$D$10,C3898)),ISNUMBER(SEARCH('[1]Lookup for use classification'!$E$10,C3898)),ISNUMBER(SEARCH('[1]Lookup for use classification'!$F$10,C3898)),ISNUMBER(SEARCH('[1]Lookup for use classification'!$G$10,C3898))),'[1]Lookup for use classification'!$A$10,IF(OR(ISNUMBER(SEARCH('[1]Lookup for use classification'!$B$11,C3898)),ISNUMBER(SEARCH('[1]Lookup for use classification'!$C$11,C3898))),'[1]Lookup for use classification'!$A$11,IF(OR(ISNUMBER(SEARCH('[1]Lookup for use classification'!$B$12,C3898)),ISNUMBER(SEARCH('[1]Lookup for use classification'!$C$12,C3898))),'[1]Lookup for use classification'!$A$12,IF(OR(ISNUMBER(SEARCH('[1]Lookup for use classification'!$B$13,C3898)),ISNUMBER(SEARCH('[1]Lookup for use classification'!$C$13,C3898)),ISNUMBER(SEARCH('[1]Lookup for use classification'!$D$13,C3898)),,ISNUMBER(SEARCH('[1]Lookup for use classification'!$C$13,C3898)),ISNUMBER(SEARCH('[1]Lookup for use classification'!$E$13,C3898))),'[1]Lookup for use classification'!$A$13,IF(OR(ISNUMBER(SEARCH('[1]Lookup for use classification'!$B$14,C3898)),ISNUMBER(SEARCH('[1]Lookup for use classification'!$C$14,C3898))),'[1]Lookup for use classification'!$A$14,"Other"))))))))))))</f>
        <v>Other</v>
      </c>
      <c r="E3898" s="9"/>
      <c r="F3898" s="9"/>
      <c r="G3898" s="9"/>
      <c r="H3898" s="164"/>
      <c r="I3898" s="164"/>
      <c r="J3898" s="7"/>
      <c r="L3898" s="6"/>
    </row>
    <row r="3899" spans="1:12" hidden="1">
      <c r="A3899" s="187" t="s">
        <v>488</v>
      </c>
      <c r="B3899" s="167" t="s">
        <v>4456</v>
      </c>
      <c r="C3899" s="174" t="s">
        <v>492</v>
      </c>
      <c r="D3899" s="6" t="str">
        <f>IF(OR(ISNUMBER(SEARCH('[1]Lookup for use classification'!$B$1,C3899)),ISNUMBER(SEARCH('[1]Lookup for use classification'!$C$1,C3899)),ISNUMBER(SEARCH('[1]Lookup for use classification'!$D$1,C3899)),ISNUMBER(SEARCH('[1]Lookup for use classification'!$E$1,C3899))),'[1]Lookup for use classification'!$A$1,IF(ISNUMBER(SEARCH('[1]Lookup for use classification'!$B$2,C3899)),'[1]Lookup for use classification'!$A$2,IF(ISNUMBER(SEARCH('[1]Lookup for use classification'!$B$3,C3899)),'[1]Lookup for use classification'!$A$3,IF(OR(ISNUMBER(SEARCH('[1]Lookup for use classification'!$B$4,C3899)),ISNUMBER(SEARCH('[1]Lookup for use classification'!$C$4,C3899)),ISNUMBER(SEARCH('[1]Lookup for use classification'!$D$4,C3899)),ISNUMBER(SEARCH('[1]Lookup for use classification'!$E$4,C3899))),'[1]Lookup for use classification'!$A$4,IF(OR(ISNUMBER(SEARCH('[1]Lookup for use classification'!$B$5,C3899)),ISNUMBER(SEARCH('[1]Lookup for use classification'!$C$5,C3899)),ISNUMBER(SEARCH('[1]Lookup for use classification'!$D$5,C3899))),'[1]Lookup for use classification'!$A$5,IF(OR(ISNUMBER(SEARCH('[1]Lookup for use classification'!$B$7,C3899)),ISNUMBER(SEARCH('[1]Lookup for use classification'!$C$7,C3899)),ISNUMBER(SEARCH('[1]Lookup for use classification'!$D$7,C3899))),'[1]Lookup for use classification'!$A$7,IF(OR(ISNUMBER(SEARCH('[1]Lookup for use classification'!$B$9,C3899)),ISNUMBER(SEARCH('[1]Lookup for use classification'!$C$9,C3899)),ISNUMBER(SEARCH('[1]Lookup for use classification'!$D$9,C3899)),ISNUMBER(SEARCH('[1]Lookup for use classification'!$E$9,C3899)),ISNUMBER(SEARCH('[1]Lookup for use classification'!$F$9,C3899)),ISNUMBER(SEARCH('[1]Lookup for use classification'!$G$9,C3899)),ISNUMBER(SEARCH('[1]Lookup for use classification'!$H$9,C3899)),ISNUMBER(SEARCH('[1]Lookup for use classification'!$I$9,C3899)),ISNUMBER(SEARCH('[1]Lookup for use classification'!$J$9,C3899)),ISNUMBER(SEARCH('[1]Lookup for use classification'!$K$9,C3899))),'[1]Lookup for use classification'!$A$9,IF(OR(ISNUMBER(SEARCH('[1]Lookup for use classification'!$B$10,C3899)),ISNUMBER(SEARCH('[1]Lookup for use classification'!$C$10,C3899)),ISNUMBER(SEARCH('[1]Lookup for use classification'!$D$10,C3899)),ISNUMBER(SEARCH('[1]Lookup for use classification'!$E$10,C3899)),ISNUMBER(SEARCH('[1]Lookup for use classification'!$F$10,C3899)),ISNUMBER(SEARCH('[1]Lookup for use classification'!$G$10,C3899))),'[1]Lookup for use classification'!$A$10,IF(OR(ISNUMBER(SEARCH('[1]Lookup for use classification'!$B$11,C3899)),ISNUMBER(SEARCH('[1]Lookup for use classification'!$C$11,C3899))),'[1]Lookup for use classification'!$A$11,IF(OR(ISNUMBER(SEARCH('[1]Lookup for use classification'!$B$12,C3899)),ISNUMBER(SEARCH('[1]Lookup for use classification'!$C$12,C3899))),'[1]Lookup for use classification'!$A$12,IF(OR(ISNUMBER(SEARCH('[1]Lookup for use classification'!$B$13,C3899)),ISNUMBER(SEARCH('[1]Lookup for use classification'!$C$13,C3899)),ISNUMBER(SEARCH('[1]Lookup for use classification'!$D$13,C3899)),,ISNUMBER(SEARCH('[1]Lookup for use classification'!$C$13,C3899)),ISNUMBER(SEARCH('[1]Lookup for use classification'!$E$13,C3899))),'[1]Lookup for use classification'!$A$13,IF(OR(ISNUMBER(SEARCH('[1]Lookup for use classification'!$B$14,C3899)),ISNUMBER(SEARCH('[1]Lookup for use classification'!$C$14,C3899))),'[1]Lookup for use classification'!$A$14,"Other"))))))))))))</f>
        <v>Other</v>
      </c>
      <c r="E3899" s="175"/>
      <c r="F3899" s="174"/>
      <c r="G3899" s="174"/>
    </row>
    <row r="3900" spans="1:12" hidden="1">
      <c r="A3900" s="187" t="s">
        <v>488</v>
      </c>
      <c r="B3900" s="167" t="s">
        <v>4456</v>
      </c>
      <c r="C3900" s="174" t="s">
        <v>494</v>
      </c>
      <c r="D3900" s="6" t="str">
        <f>IF(OR(ISNUMBER(SEARCH('[1]Lookup for use classification'!$B$1,C3900)),ISNUMBER(SEARCH('[1]Lookup for use classification'!$C$1,C3900)),ISNUMBER(SEARCH('[1]Lookup for use classification'!$D$1,C3900)),ISNUMBER(SEARCH('[1]Lookup for use classification'!$E$1,C3900))),'[1]Lookup for use classification'!$A$1,IF(ISNUMBER(SEARCH('[1]Lookup for use classification'!$B$2,C3900)),'[1]Lookup for use classification'!$A$2,IF(ISNUMBER(SEARCH('[1]Lookup for use classification'!$B$3,C3900)),'[1]Lookup for use classification'!$A$3,IF(OR(ISNUMBER(SEARCH('[1]Lookup for use classification'!$B$4,C3900)),ISNUMBER(SEARCH('[1]Lookup for use classification'!$C$4,C3900)),ISNUMBER(SEARCH('[1]Lookup for use classification'!$D$4,C3900)),ISNUMBER(SEARCH('[1]Lookup for use classification'!$E$4,C3900))),'[1]Lookup for use classification'!$A$4,IF(OR(ISNUMBER(SEARCH('[1]Lookup for use classification'!$B$5,C3900)),ISNUMBER(SEARCH('[1]Lookup for use classification'!$C$5,C3900)),ISNUMBER(SEARCH('[1]Lookup for use classification'!$D$5,C3900))),'[1]Lookup for use classification'!$A$5,IF(OR(ISNUMBER(SEARCH('[1]Lookup for use classification'!$B$7,C3900)),ISNUMBER(SEARCH('[1]Lookup for use classification'!$C$7,C3900)),ISNUMBER(SEARCH('[1]Lookup for use classification'!$D$7,C3900))),'[1]Lookup for use classification'!$A$7,IF(OR(ISNUMBER(SEARCH('[1]Lookup for use classification'!$B$9,C3900)),ISNUMBER(SEARCH('[1]Lookup for use classification'!$C$9,C3900)),ISNUMBER(SEARCH('[1]Lookup for use classification'!$D$9,C3900)),ISNUMBER(SEARCH('[1]Lookup for use classification'!$E$9,C3900)),ISNUMBER(SEARCH('[1]Lookup for use classification'!$F$9,C3900)),ISNUMBER(SEARCH('[1]Lookup for use classification'!$G$9,C3900)),ISNUMBER(SEARCH('[1]Lookup for use classification'!$H$9,C3900)),ISNUMBER(SEARCH('[1]Lookup for use classification'!$I$9,C3900)),ISNUMBER(SEARCH('[1]Lookup for use classification'!$J$9,C3900)),ISNUMBER(SEARCH('[1]Lookup for use classification'!$K$9,C3900))),'[1]Lookup for use classification'!$A$9,IF(OR(ISNUMBER(SEARCH('[1]Lookup for use classification'!$B$10,C3900)),ISNUMBER(SEARCH('[1]Lookup for use classification'!$C$10,C3900)),ISNUMBER(SEARCH('[1]Lookup for use classification'!$D$10,C3900)),ISNUMBER(SEARCH('[1]Lookup for use classification'!$E$10,C3900)),ISNUMBER(SEARCH('[1]Lookup for use classification'!$F$10,C3900)),ISNUMBER(SEARCH('[1]Lookup for use classification'!$G$10,C3900))),'[1]Lookup for use classification'!$A$10,IF(OR(ISNUMBER(SEARCH('[1]Lookup for use classification'!$B$11,C3900)),ISNUMBER(SEARCH('[1]Lookup for use classification'!$C$11,C3900))),'[1]Lookup for use classification'!$A$11,IF(OR(ISNUMBER(SEARCH('[1]Lookup for use classification'!$B$12,C3900)),ISNUMBER(SEARCH('[1]Lookup for use classification'!$C$12,C3900))),'[1]Lookup for use classification'!$A$12,IF(OR(ISNUMBER(SEARCH('[1]Lookup for use classification'!$B$13,C3900)),ISNUMBER(SEARCH('[1]Lookup for use classification'!$C$13,C3900)),ISNUMBER(SEARCH('[1]Lookup for use classification'!$D$13,C3900)),,ISNUMBER(SEARCH('[1]Lookup for use classification'!$C$13,C3900)),ISNUMBER(SEARCH('[1]Lookup for use classification'!$E$13,C3900))),'[1]Lookup for use classification'!$A$13,IF(OR(ISNUMBER(SEARCH('[1]Lookup for use classification'!$B$14,C3900)),ISNUMBER(SEARCH('[1]Lookup for use classification'!$C$14,C3900))),'[1]Lookup for use classification'!$A$14,"Other"))))))))))))</f>
        <v>Other</v>
      </c>
      <c r="E3900" s="175"/>
      <c r="F3900" s="174"/>
      <c r="G3900" s="174"/>
    </row>
    <row r="3901" spans="1:12" hidden="1">
      <c r="A3901" s="185" t="s">
        <v>488</v>
      </c>
      <c r="B3901" s="167" t="s">
        <v>4456</v>
      </c>
      <c r="C3901" s="174" t="s">
        <v>490</v>
      </c>
      <c r="D3901" s="6" t="str">
        <f>IF(OR(ISNUMBER(SEARCH('[1]Lookup for use classification'!$B$1,C3901)),ISNUMBER(SEARCH('[1]Lookup for use classification'!$C$1,C3901)),ISNUMBER(SEARCH('[1]Lookup for use classification'!$D$1,C3901)),ISNUMBER(SEARCH('[1]Lookup for use classification'!$E$1,C3901))),'[1]Lookup for use classification'!$A$1,IF(ISNUMBER(SEARCH('[1]Lookup for use classification'!$B$2,C3901)),'[1]Lookup for use classification'!$A$2,IF(ISNUMBER(SEARCH('[1]Lookup for use classification'!$B$3,C3901)),'[1]Lookup for use classification'!$A$3,IF(OR(ISNUMBER(SEARCH('[1]Lookup for use classification'!$B$4,C3901)),ISNUMBER(SEARCH('[1]Lookup for use classification'!$C$4,C3901)),ISNUMBER(SEARCH('[1]Lookup for use classification'!$D$4,C3901)),ISNUMBER(SEARCH('[1]Lookup for use classification'!$E$4,C3901))),'[1]Lookup for use classification'!$A$4,IF(OR(ISNUMBER(SEARCH('[1]Lookup for use classification'!$B$5,C3901)),ISNUMBER(SEARCH('[1]Lookup for use classification'!$C$5,C3901)),ISNUMBER(SEARCH('[1]Lookup for use classification'!$D$5,C3901))),'[1]Lookup for use classification'!$A$5,IF(OR(ISNUMBER(SEARCH('[1]Lookup for use classification'!$B$7,C3901)),ISNUMBER(SEARCH('[1]Lookup for use classification'!$C$7,C3901)),ISNUMBER(SEARCH('[1]Lookup for use classification'!$D$7,C3901))),'[1]Lookup for use classification'!$A$7,IF(OR(ISNUMBER(SEARCH('[1]Lookup for use classification'!$B$9,C3901)),ISNUMBER(SEARCH('[1]Lookup for use classification'!$C$9,C3901)),ISNUMBER(SEARCH('[1]Lookup for use classification'!$D$9,C3901)),ISNUMBER(SEARCH('[1]Lookup for use classification'!$E$9,C3901)),ISNUMBER(SEARCH('[1]Lookup for use classification'!$F$9,C3901)),ISNUMBER(SEARCH('[1]Lookup for use classification'!$G$9,C3901)),ISNUMBER(SEARCH('[1]Lookup for use classification'!$H$9,C3901)),ISNUMBER(SEARCH('[1]Lookup for use classification'!$I$9,C3901)),ISNUMBER(SEARCH('[1]Lookup for use classification'!$J$9,C3901)),ISNUMBER(SEARCH('[1]Lookup for use classification'!$K$9,C3901))),'[1]Lookup for use classification'!$A$9,IF(OR(ISNUMBER(SEARCH('[1]Lookup for use classification'!$B$10,C3901)),ISNUMBER(SEARCH('[1]Lookup for use classification'!$C$10,C3901)),ISNUMBER(SEARCH('[1]Lookup for use classification'!$D$10,C3901)),ISNUMBER(SEARCH('[1]Lookup for use classification'!$E$10,C3901)),ISNUMBER(SEARCH('[1]Lookup for use classification'!$F$10,C3901)),ISNUMBER(SEARCH('[1]Lookup for use classification'!$G$10,C3901))),'[1]Lookup for use classification'!$A$10,IF(OR(ISNUMBER(SEARCH('[1]Lookup for use classification'!$B$11,C3901)),ISNUMBER(SEARCH('[1]Lookup for use classification'!$C$11,C3901))),'[1]Lookup for use classification'!$A$11,IF(OR(ISNUMBER(SEARCH('[1]Lookup for use classification'!$B$12,C3901)),ISNUMBER(SEARCH('[1]Lookup for use classification'!$C$12,C3901))),'[1]Lookup for use classification'!$A$12,IF(OR(ISNUMBER(SEARCH('[1]Lookup for use classification'!$B$13,C3901)),ISNUMBER(SEARCH('[1]Lookup for use classification'!$C$13,C3901)),ISNUMBER(SEARCH('[1]Lookup for use classification'!$D$13,C3901)),,ISNUMBER(SEARCH('[1]Lookup for use classification'!$C$13,C3901)),ISNUMBER(SEARCH('[1]Lookup for use classification'!$E$13,C3901))),'[1]Lookup for use classification'!$A$13,IF(OR(ISNUMBER(SEARCH('[1]Lookup for use classification'!$B$14,C3901)),ISNUMBER(SEARCH('[1]Lookup for use classification'!$C$14,C3901))),'[1]Lookup for use classification'!$A$14,"Other"))))))))))))</f>
        <v>Warehousing</v>
      </c>
      <c r="E3901" s="175">
        <v>336</v>
      </c>
      <c r="F3901" s="174"/>
      <c r="G3901" s="174"/>
    </row>
    <row r="3902" spans="1:12" hidden="1">
      <c r="A3902" s="187" t="s">
        <v>488</v>
      </c>
      <c r="B3902" s="167" t="s">
        <v>4456</v>
      </c>
      <c r="C3902" s="174" t="s">
        <v>489</v>
      </c>
      <c r="D3902" s="6" t="str">
        <f>IF(OR(ISNUMBER(SEARCH('[1]Lookup for use classification'!$B$1,C3902)),ISNUMBER(SEARCH('[1]Lookup for use classification'!$C$1,C3902)),ISNUMBER(SEARCH('[1]Lookup for use classification'!$D$1,C3902)),ISNUMBER(SEARCH('[1]Lookup for use classification'!$E$1,C3902))),'[1]Lookup for use classification'!$A$1,IF(ISNUMBER(SEARCH('[1]Lookup for use classification'!$B$2,C3902)),'[1]Lookup for use classification'!$A$2,IF(ISNUMBER(SEARCH('[1]Lookup for use classification'!$B$3,C3902)),'[1]Lookup for use classification'!$A$3,IF(OR(ISNUMBER(SEARCH('[1]Lookup for use classification'!$B$4,C3902)),ISNUMBER(SEARCH('[1]Lookup for use classification'!$C$4,C3902)),ISNUMBER(SEARCH('[1]Lookup for use classification'!$D$4,C3902)),ISNUMBER(SEARCH('[1]Lookup for use classification'!$E$4,C3902))),'[1]Lookup for use classification'!$A$4,IF(OR(ISNUMBER(SEARCH('[1]Lookup for use classification'!$B$5,C3902)),ISNUMBER(SEARCH('[1]Lookup for use classification'!$C$5,C3902)),ISNUMBER(SEARCH('[1]Lookup for use classification'!$D$5,C3902))),'[1]Lookup for use classification'!$A$5,IF(OR(ISNUMBER(SEARCH('[1]Lookup for use classification'!$B$7,C3902)),ISNUMBER(SEARCH('[1]Lookup for use classification'!$C$7,C3902)),ISNUMBER(SEARCH('[1]Lookup for use classification'!$D$7,C3902))),'[1]Lookup for use classification'!$A$7,IF(OR(ISNUMBER(SEARCH('[1]Lookup for use classification'!$B$9,C3902)),ISNUMBER(SEARCH('[1]Lookup for use classification'!$C$9,C3902)),ISNUMBER(SEARCH('[1]Lookup for use classification'!$D$9,C3902)),ISNUMBER(SEARCH('[1]Lookup for use classification'!$E$9,C3902)),ISNUMBER(SEARCH('[1]Lookup for use classification'!$F$9,C3902)),ISNUMBER(SEARCH('[1]Lookup for use classification'!$G$9,C3902)),ISNUMBER(SEARCH('[1]Lookup for use classification'!$H$9,C3902)),ISNUMBER(SEARCH('[1]Lookup for use classification'!$I$9,C3902)),ISNUMBER(SEARCH('[1]Lookup for use classification'!$J$9,C3902)),ISNUMBER(SEARCH('[1]Lookup for use classification'!$K$9,C3902))),'[1]Lookup for use classification'!$A$9,IF(OR(ISNUMBER(SEARCH('[1]Lookup for use classification'!$B$10,C3902)),ISNUMBER(SEARCH('[1]Lookup for use classification'!$C$10,C3902)),ISNUMBER(SEARCH('[1]Lookup for use classification'!$D$10,C3902)),ISNUMBER(SEARCH('[1]Lookup for use classification'!$E$10,C3902)),ISNUMBER(SEARCH('[1]Lookup for use classification'!$F$10,C3902)),ISNUMBER(SEARCH('[1]Lookup for use classification'!$G$10,C3902))),'[1]Lookup for use classification'!$A$10,IF(OR(ISNUMBER(SEARCH('[1]Lookup for use classification'!$B$11,C3902)),ISNUMBER(SEARCH('[1]Lookup for use classification'!$C$11,C3902))),'[1]Lookup for use classification'!$A$11,IF(OR(ISNUMBER(SEARCH('[1]Lookup for use classification'!$B$12,C3902)),ISNUMBER(SEARCH('[1]Lookup for use classification'!$C$12,C3902))),'[1]Lookup for use classification'!$A$12,IF(OR(ISNUMBER(SEARCH('[1]Lookup for use classification'!$B$13,C3902)),ISNUMBER(SEARCH('[1]Lookup for use classification'!$C$13,C3902)),ISNUMBER(SEARCH('[1]Lookup for use classification'!$D$13,C3902)),,ISNUMBER(SEARCH('[1]Lookup for use classification'!$C$13,C3902)),ISNUMBER(SEARCH('[1]Lookup for use classification'!$E$13,C3902))),'[1]Lookup for use classification'!$A$13,IF(OR(ISNUMBER(SEARCH('[1]Lookup for use classification'!$B$14,C3902)),ISNUMBER(SEARCH('[1]Lookup for use classification'!$C$14,C3902))),'[1]Lookup for use classification'!$A$14,"Other"))))))))))))</f>
        <v>Warehousing</v>
      </c>
      <c r="E3902" s="175"/>
      <c r="F3902" s="174"/>
      <c r="G3902" s="174"/>
    </row>
    <row r="3903" spans="1:12" hidden="1">
      <c r="A3903" s="185" t="s">
        <v>1156</v>
      </c>
      <c r="B3903" s="8" t="s">
        <v>5833</v>
      </c>
      <c r="C3903" s="182" t="s">
        <v>1151</v>
      </c>
      <c r="D3903" s="162" t="s">
        <v>3335</v>
      </c>
      <c r="E3903" s="186">
        <v>18739</v>
      </c>
      <c r="F3903" s="186"/>
      <c r="G3903" s="186"/>
      <c r="H3903" s="164">
        <v>11000</v>
      </c>
      <c r="I3903" s="164"/>
      <c r="J3903" s="186">
        <v>190668</v>
      </c>
    </row>
    <row r="3904" spans="1:12" hidden="1">
      <c r="A3904" s="188" t="s">
        <v>2887</v>
      </c>
      <c r="B3904" s="8" t="str">
        <f>IF(ISNA(VLOOKUP(CONCATENATE(A3904,C3904),ARIS!$A$1:$A$959,1,FALSE)),"","ARIS")</f>
        <v>ARIS</v>
      </c>
      <c r="C3904" s="162" t="s">
        <v>3291</v>
      </c>
      <c r="D3904" s="162" t="s">
        <v>3232</v>
      </c>
      <c r="E3904" s="163">
        <v>1000</v>
      </c>
      <c r="F3904" s="163"/>
      <c r="G3904" s="163"/>
      <c r="H3904" s="164">
        <v>134.4087591240876</v>
      </c>
      <c r="I3904" s="164"/>
      <c r="J3904" s="165">
        <v>851.00765899999988</v>
      </c>
    </row>
    <row r="3905" spans="1:18" hidden="1">
      <c r="A3905" s="193" t="s">
        <v>2887</v>
      </c>
      <c r="B3905" s="8" t="str">
        <f>IF(ISNA(VLOOKUP(CONCATENATE(A3905,C3905),ARIS!$A$1:$A$959,1,FALSE)),"","ARIS")</f>
        <v>ARIS</v>
      </c>
      <c r="C3905" s="162" t="s">
        <v>3160</v>
      </c>
      <c r="D3905" s="162" t="s">
        <v>377</v>
      </c>
      <c r="E3905" s="163">
        <v>3200</v>
      </c>
      <c r="F3905" s="163"/>
      <c r="G3905" s="163"/>
      <c r="H3905" s="164">
        <v>1094.5401459854015</v>
      </c>
      <c r="I3905" s="164"/>
      <c r="J3905" s="165">
        <v>4576.5411885000003</v>
      </c>
    </row>
    <row r="3906" spans="1:18" hidden="1">
      <c r="A3906" s="187" t="s">
        <v>1156</v>
      </c>
      <c r="B3906" s="167" t="s">
        <v>4456</v>
      </c>
      <c r="C3906" s="182" t="s">
        <v>309</v>
      </c>
      <c r="D3906" s="6" t="str">
        <f>IF(OR(ISNUMBER(SEARCH('[1]Lookup for use classification'!$B$1,C3906)),ISNUMBER(SEARCH('[1]Lookup for use classification'!$C$1,C3906)),ISNUMBER(SEARCH('[1]Lookup for use classification'!$D$1,C3906)),ISNUMBER(SEARCH('[1]Lookup for use classification'!$E$1,C3906))),'[1]Lookup for use classification'!$A$1,IF(ISNUMBER(SEARCH('[1]Lookup for use classification'!$B$2,C3906)),'[1]Lookup for use classification'!$A$2,IF(ISNUMBER(SEARCH('[1]Lookup for use classification'!$B$3,C3906)),'[1]Lookup for use classification'!$A$3,IF(OR(ISNUMBER(SEARCH('[1]Lookup for use classification'!$B$4,C3906)),ISNUMBER(SEARCH('[1]Lookup for use classification'!$C$4,C3906)),ISNUMBER(SEARCH('[1]Lookup for use classification'!$D$4,C3906)),ISNUMBER(SEARCH('[1]Lookup for use classification'!$E$4,C3906))),'[1]Lookup for use classification'!$A$4,IF(OR(ISNUMBER(SEARCH('[1]Lookup for use classification'!$B$5,C3906)),ISNUMBER(SEARCH('[1]Lookup for use classification'!$C$5,C3906)),ISNUMBER(SEARCH('[1]Lookup for use classification'!$D$5,C3906))),'[1]Lookup for use classification'!$A$5,IF(OR(ISNUMBER(SEARCH('[1]Lookup for use classification'!$B$7,C3906)),ISNUMBER(SEARCH('[1]Lookup for use classification'!$C$7,C3906)),ISNUMBER(SEARCH('[1]Lookup for use classification'!$D$7,C3906))),'[1]Lookup for use classification'!$A$7,IF(OR(ISNUMBER(SEARCH('[1]Lookup for use classification'!$B$9,C3906)),ISNUMBER(SEARCH('[1]Lookup for use classification'!$C$9,C3906)),ISNUMBER(SEARCH('[1]Lookup for use classification'!$D$9,C3906)),ISNUMBER(SEARCH('[1]Lookup for use classification'!$E$9,C3906)),ISNUMBER(SEARCH('[1]Lookup for use classification'!$F$9,C3906)),ISNUMBER(SEARCH('[1]Lookup for use classification'!$G$9,C3906)),ISNUMBER(SEARCH('[1]Lookup for use classification'!$H$9,C3906)),ISNUMBER(SEARCH('[1]Lookup for use classification'!$I$9,C3906)),ISNUMBER(SEARCH('[1]Lookup for use classification'!$J$9,C3906)),ISNUMBER(SEARCH('[1]Lookup for use classification'!$K$9,C3906))),'[1]Lookup for use classification'!$A$9,IF(OR(ISNUMBER(SEARCH('[1]Lookup for use classification'!$B$10,C3906)),ISNUMBER(SEARCH('[1]Lookup for use classification'!$C$10,C3906)),ISNUMBER(SEARCH('[1]Lookup for use classification'!$D$10,C3906)),ISNUMBER(SEARCH('[1]Lookup for use classification'!$E$10,C3906)),ISNUMBER(SEARCH('[1]Lookup for use classification'!$F$10,C3906)),ISNUMBER(SEARCH('[1]Lookup for use classification'!$G$10,C3906))),'[1]Lookup for use classification'!$A$10,IF(OR(ISNUMBER(SEARCH('[1]Lookup for use classification'!$B$11,C3906)),ISNUMBER(SEARCH('[1]Lookup for use classification'!$C$11,C3906))),'[1]Lookup for use classification'!$A$11,IF(OR(ISNUMBER(SEARCH('[1]Lookup for use classification'!$B$12,C3906)),ISNUMBER(SEARCH('[1]Lookup for use classification'!$C$12,C3906))),'[1]Lookup for use classification'!$A$12,IF(OR(ISNUMBER(SEARCH('[1]Lookup for use classification'!$B$13,C3906)),ISNUMBER(SEARCH('[1]Lookup for use classification'!$C$13,C3906)),ISNUMBER(SEARCH('[1]Lookup for use classification'!$D$13,C3906)),,ISNUMBER(SEARCH('[1]Lookup for use classification'!$C$13,C3906)),ISNUMBER(SEARCH('[1]Lookup for use classification'!$E$13,C3906))),'[1]Lookup for use classification'!$A$13,IF(OR(ISNUMBER(SEARCH('[1]Lookup for use classification'!$B$14,C3906)),ISNUMBER(SEARCH('[1]Lookup for use classification'!$C$14,C3906))),'[1]Lookup for use classification'!$A$14,"Other"))))))))))))</f>
        <v>Other</v>
      </c>
      <c r="E3906" s="183">
        <v>720</v>
      </c>
      <c r="F3906" s="184"/>
      <c r="G3906" s="184"/>
    </row>
    <row r="3907" spans="1:18" hidden="1">
      <c r="A3907" s="187" t="s">
        <v>1156</v>
      </c>
      <c r="B3907" s="167" t="s">
        <v>4456</v>
      </c>
      <c r="C3907" s="182" t="s">
        <v>1155</v>
      </c>
      <c r="D3907" s="6" t="str">
        <f>IF(OR(ISNUMBER(SEARCH('[1]Lookup for use classification'!$B$1,C3907)),ISNUMBER(SEARCH('[1]Lookup for use classification'!$C$1,C3907)),ISNUMBER(SEARCH('[1]Lookup for use classification'!$D$1,C3907)),ISNUMBER(SEARCH('[1]Lookup for use classification'!$E$1,C3907))),'[1]Lookup for use classification'!$A$1,IF(ISNUMBER(SEARCH('[1]Lookup for use classification'!$B$2,C3907)),'[1]Lookup for use classification'!$A$2,IF(ISNUMBER(SEARCH('[1]Lookup for use classification'!$B$3,C3907)),'[1]Lookup for use classification'!$A$3,IF(OR(ISNUMBER(SEARCH('[1]Lookup for use classification'!$B$4,C3907)),ISNUMBER(SEARCH('[1]Lookup for use classification'!$C$4,C3907)),ISNUMBER(SEARCH('[1]Lookup for use classification'!$D$4,C3907)),ISNUMBER(SEARCH('[1]Lookup for use classification'!$E$4,C3907))),'[1]Lookup for use classification'!$A$4,IF(OR(ISNUMBER(SEARCH('[1]Lookup for use classification'!$B$5,C3907)),ISNUMBER(SEARCH('[1]Lookup for use classification'!$C$5,C3907)),ISNUMBER(SEARCH('[1]Lookup for use classification'!$D$5,C3907))),'[1]Lookup for use classification'!$A$5,IF(OR(ISNUMBER(SEARCH('[1]Lookup for use classification'!$B$7,C3907)),ISNUMBER(SEARCH('[1]Lookup for use classification'!$C$7,C3907)),ISNUMBER(SEARCH('[1]Lookup for use classification'!$D$7,C3907))),'[1]Lookup for use classification'!$A$7,IF(OR(ISNUMBER(SEARCH('[1]Lookup for use classification'!$B$9,C3907)),ISNUMBER(SEARCH('[1]Lookup for use classification'!$C$9,C3907)),ISNUMBER(SEARCH('[1]Lookup for use classification'!$D$9,C3907)),ISNUMBER(SEARCH('[1]Lookup for use classification'!$E$9,C3907)),ISNUMBER(SEARCH('[1]Lookup for use classification'!$F$9,C3907)),ISNUMBER(SEARCH('[1]Lookup for use classification'!$G$9,C3907)),ISNUMBER(SEARCH('[1]Lookup for use classification'!$H$9,C3907)),ISNUMBER(SEARCH('[1]Lookup for use classification'!$I$9,C3907)),ISNUMBER(SEARCH('[1]Lookup for use classification'!$J$9,C3907)),ISNUMBER(SEARCH('[1]Lookup for use classification'!$K$9,C3907))),'[1]Lookup for use classification'!$A$9,IF(OR(ISNUMBER(SEARCH('[1]Lookup for use classification'!$B$10,C3907)),ISNUMBER(SEARCH('[1]Lookup for use classification'!$C$10,C3907)),ISNUMBER(SEARCH('[1]Lookup for use classification'!$D$10,C3907)),ISNUMBER(SEARCH('[1]Lookup for use classification'!$E$10,C3907)),ISNUMBER(SEARCH('[1]Lookup for use classification'!$F$10,C3907)),ISNUMBER(SEARCH('[1]Lookup for use classification'!$G$10,C3907))),'[1]Lookup for use classification'!$A$10,IF(OR(ISNUMBER(SEARCH('[1]Lookup for use classification'!$B$11,C3907)),ISNUMBER(SEARCH('[1]Lookup for use classification'!$C$11,C3907))),'[1]Lookup for use classification'!$A$11,IF(OR(ISNUMBER(SEARCH('[1]Lookup for use classification'!$B$12,C3907)),ISNUMBER(SEARCH('[1]Lookup for use classification'!$C$12,C3907))),'[1]Lookup for use classification'!$A$12,IF(OR(ISNUMBER(SEARCH('[1]Lookup for use classification'!$B$13,C3907)),ISNUMBER(SEARCH('[1]Lookup for use classification'!$C$13,C3907)),ISNUMBER(SEARCH('[1]Lookup for use classification'!$D$13,C3907)),,ISNUMBER(SEARCH('[1]Lookup for use classification'!$C$13,C3907)),ISNUMBER(SEARCH('[1]Lookup for use classification'!$E$13,C3907))),'[1]Lookup for use classification'!$A$13,IF(OR(ISNUMBER(SEARCH('[1]Lookup for use classification'!$B$14,C3907)),ISNUMBER(SEARCH('[1]Lookup for use classification'!$C$14,C3907))),'[1]Lookup for use classification'!$A$14,"Other"))))))))))))</f>
        <v>Other</v>
      </c>
      <c r="E3907" s="183">
        <v>912</v>
      </c>
      <c r="F3907" s="184"/>
      <c r="G3907" s="184"/>
    </row>
    <row r="3908" spans="1:18" hidden="1">
      <c r="A3908" s="187" t="s">
        <v>1156</v>
      </c>
      <c r="B3908" s="167" t="s">
        <v>4456</v>
      </c>
      <c r="C3908" s="182" t="s">
        <v>282</v>
      </c>
      <c r="D3908" s="6" t="str">
        <f>IF(OR(ISNUMBER(SEARCH('[1]Lookup for use classification'!$B$1,C3908)),ISNUMBER(SEARCH('[1]Lookup for use classification'!$C$1,C3908)),ISNUMBER(SEARCH('[1]Lookup for use classification'!$D$1,C3908)),ISNUMBER(SEARCH('[1]Lookup for use classification'!$E$1,C3908))),'[1]Lookup for use classification'!$A$1,IF(ISNUMBER(SEARCH('[1]Lookup for use classification'!$B$2,C3908)),'[1]Lookup for use classification'!$A$2,IF(ISNUMBER(SEARCH('[1]Lookup for use classification'!$B$3,C3908)),'[1]Lookup for use classification'!$A$3,IF(OR(ISNUMBER(SEARCH('[1]Lookup for use classification'!$B$4,C3908)),ISNUMBER(SEARCH('[1]Lookup for use classification'!$C$4,C3908)),ISNUMBER(SEARCH('[1]Lookup for use classification'!$D$4,C3908)),ISNUMBER(SEARCH('[1]Lookup for use classification'!$E$4,C3908))),'[1]Lookup for use classification'!$A$4,IF(OR(ISNUMBER(SEARCH('[1]Lookup for use classification'!$B$5,C3908)),ISNUMBER(SEARCH('[1]Lookup for use classification'!$C$5,C3908)),ISNUMBER(SEARCH('[1]Lookup for use classification'!$D$5,C3908))),'[1]Lookup for use classification'!$A$5,IF(OR(ISNUMBER(SEARCH('[1]Lookup for use classification'!$B$7,C3908)),ISNUMBER(SEARCH('[1]Lookup for use classification'!$C$7,C3908)),ISNUMBER(SEARCH('[1]Lookup for use classification'!$D$7,C3908))),'[1]Lookup for use classification'!$A$7,IF(OR(ISNUMBER(SEARCH('[1]Lookup for use classification'!$B$9,C3908)),ISNUMBER(SEARCH('[1]Lookup for use classification'!$C$9,C3908)),ISNUMBER(SEARCH('[1]Lookup for use classification'!$D$9,C3908)),ISNUMBER(SEARCH('[1]Lookup for use classification'!$E$9,C3908)),ISNUMBER(SEARCH('[1]Lookup for use classification'!$F$9,C3908)),ISNUMBER(SEARCH('[1]Lookup for use classification'!$G$9,C3908)),ISNUMBER(SEARCH('[1]Lookup for use classification'!$H$9,C3908)),ISNUMBER(SEARCH('[1]Lookup for use classification'!$I$9,C3908)),ISNUMBER(SEARCH('[1]Lookup for use classification'!$J$9,C3908)),ISNUMBER(SEARCH('[1]Lookup for use classification'!$K$9,C3908))),'[1]Lookup for use classification'!$A$9,IF(OR(ISNUMBER(SEARCH('[1]Lookup for use classification'!$B$10,C3908)),ISNUMBER(SEARCH('[1]Lookup for use classification'!$C$10,C3908)),ISNUMBER(SEARCH('[1]Lookup for use classification'!$D$10,C3908)),ISNUMBER(SEARCH('[1]Lookup for use classification'!$E$10,C3908)),ISNUMBER(SEARCH('[1]Lookup for use classification'!$F$10,C3908)),ISNUMBER(SEARCH('[1]Lookup for use classification'!$G$10,C3908))),'[1]Lookup for use classification'!$A$10,IF(OR(ISNUMBER(SEARCH('[1]Lookup for use classification'!$B$11,C3908)),ISNUMBER(SEARCH('[1]Lookup for use classification'!$C$11,C3908))),'[1]Lookup for use classification'!$A$11,IF(OR(ISNUMBER(SEARCH('[1]Lookup for use classification'!$B$12,C3908)),ISNUMBER(SEARCH('[1]Lookup for use classification'!$C$12,C3908))),'[1]Lookup for use classification'!$A$12,IF(OR(ISNUMBER(SEARCH('[1]Lookup for use classification'!$B$13,C3908)),ISNUMBER(SEARCH('[1]Lookup for use classification'!$C$13,C3908)),ISNUMBER(SEARCH('[1]Lookup for use classification'!$D$13,C3908)),,ISNUMBER(SEARCH('[1]Lookup for use classification'!$C$13,C3908)),ISNUMBER(SEARCH('[1]Lookup for use classification'!$E$13,C3908))),'[1]Lookup for use classification'!$A$13,IF(OR(ISNUMBER(SEARCH('[1]Lookup for use classification'!$B$14,C3908)),ISNUMBER(SEARCH('[1]Lookup for use classification'!$C$14,C3908))),'[1]Lookup for use classification'!$A$14,"Other"))))))))))))</f>
        <v>Other</v>
      </c>
      <c r="E3908" s="183">
        <v>2400</v>
      </c>
      <c r="F3908" s="184"/>
      <c r="G3908" s="184"/>
    </row>
    <row r="3909" spans="1:18" hidden="1">
      <c r="A3909" s="187" t="s">
        <v>1156</v>
      </c>
      <c r="B3909" s="167" t="s">
        <v>4456</v>
      </c>
      <c r="C3909" s="182" t="s">
        <v>112</v>
      </c>
      <c r="D3909" s="6" t="str">
        <f>IF(OR(ISNUMBER(SEARCH('[1]Lookup for use classification'!$B$1,C3909)),ISNUMBER(SEARCH('[1]Lookup for use classification'!$C$1,C3909)),ISNUMBER(SEARCH('[1]Lookup for use classification'!$D$1,C3909)),ISNUMBER(SEARCH('[1]Lookup for use classification'!$E$1,C3909))),'[1]Lookup for use classification'!$A$1,IF(ISNUMBER(SEARCH('[1]Lookup for use classification'!$B$2,C3909)),'[1]Lookup for use classification'!$A$2,IF(ISNUMBER(SEARCH('[1]Lookup for use classification'!$B$3,C3909)),'[1]Lookup for use classification'!$A$3,IF(OR(ISNUMBER(SEARCH('[1]Lookup for use classification'!$B$4,C3909)),ISNUMBER(SEARCH('[1]Lookup for use classification'!$C$4,C3909)),ISNUMBER(SEARCH('[1]Lookup for use classification'!$D$4,C3909)),ISNUMBER(SEARCH('[1]Lookup for use classification'!$E$4,C3909))),'[1]Lookup for use classification'!$A$4,IF(OR(ISNUMBER(SEARCH('[1]Lookup for use classification'!$B$5,C3909)),ISNUMBER(SEARCH('[1]Lookup for use classification'!$C$5,C3909)),ISNUMBER(SEARCH('[1]Lookup for use classification'!$D$5,C3909))),'[1]Lookup for use classification'!$A$5,IF(OR(ISNUMBER(SEARCH('[1]Lookup for use classification'!$B$7,C3909)),ISNUMBER(SEARCH('[1]Lookup for use classification'!$C$7,C3909)),ISNUMBER(SEARCH('[1]Lookup for use classification'!$D$7,C3909))),'[1]Lookup for use classification'!$A$7,IF(OR(ISNUMBER(SEARCH('[1]Lookup for use classification'!$B$9,C3909)),ISNUMBER(SEARCH('[1]Lookup for use classification'!$C$9,C3909)),ISNUMBER(SEARCH('[1]Lookup for use classification'!$D$9,C3909)),ISNUMBER(SEARCH('[1]Lookup for use classification'!$E$9,C3909)),ISNUMBER(SEARCH('[1]Lookup for use classification'!$F$9,C3909)),ISNUMBER(SEARCH('[1]Lookup for use classification'!$G$9,C3909)),ISNUMBER(SEARCH('[1]Lookup for use classification'!$H$9,C3909)),ISNUMBER(SEARCH('[1]Lookup for use classification'!$I$9,C3909)),ISNUMBER(SEARCH('[1]Lookup for use classification'!$J$9,C3909)),ISNUMBER(SEARCH('[1]Lookup for use classification'!$K$9,C3909))),'[1]Lookup for use classification'!$A$9,IF(OR(ISNUMBER(SEARCH('[1]Lookup for use classification'!$B$10,C3909)),ISNUMBER(SEARCH('[1]Lookup for use classification'!$C$10,C3909)),ISNUMBER(SEARCH('[1]Lookup for use classification'!$D$10,C3909)),ISNUMBER(SEARCH('[1]Lookup for use classification'!$E$10,C3909)),ISNUMBER(SEARCH('[1]Lookup for use classification'!$F$10,C3909)),ISNUMBER(SEARCH('[1]Lookup for use classification'!$G$10,C3909))),'[1]Lookup for use classification'!$A$10,IF(OR(ISNUMBER(SEARCH('[1]Lookup for use classification'!$B$11,C3909)),ISNUMBER(SEARCH('[1]Lookup for use classification'!$C$11,C3909))),'[1]Lookup for use classification'!$A$11,IF(OR(ISNUMBER(SEARCH('[1]Lookup for use classification'!$B$12,C3909)),ISNUMBER(SEARCH('[1]Lookup for use classification'!$C$12,C3909))),'[1]Lookup for use classification'!$A$12,IF(OR(ISNUMBER(SEARCH('[1]Lookup for use classification'!$B$13,C3909)),ISNUMBER(SEARCH('[1]Lookup for use classification'!$C$13,C3909)),ISNUMBER(SEARCH('[1]Lookup for use classification'!$D$13,C3909)),,ISNUMBER(SEARCH('[1]Lookup for use classification'!$C$13,C3909)),ISNUMBER(SEARCH('[1]Lookup for use classification'!$E$13,C3909))),'[1]Lookup for use classification'!$A$13,IF(OR(ISNUMBER(SEARCH('[1]Lookup for use classification'!$B$14,C3909)),ISNUMBER(SEARCH('[1]Lookup for use classification'!$C$14,C3909))),'[1]Lookup for use classification'!$A$14,"Other"))))))))))))</f>
        <v>Other</v>
      </c>
      <c r="E3909" s="183"/>
      <c r="F3909" s="184"/>
      <c r="G3909" s="184"/>
    </row>
    <row r="3910" spans="1:18" hidden="1">
      <c r="A3910" s="187" t="s">
        <v>1156</v>
      </c>
      <c r="B3910" s="167" t="s">
        <v>4456</v>
      </c>
      <c r="C3910" s="182" t="s">
        <v>1147</v>
      </c>
      <c r="D3910" s="6" t="str">
        <f>IF(OR(ISNUMBER(SEARCH('[1]Lookup for use classification'!$B$1,C3910)),ISNUMBER(SEARCH('[1]Lookup for use classification'!$C$1,C3910)),ISNUMBER(SEARCH('[1]Lookup for use classification'!$D$1,C3910)),ISNUMBER(SEARCH('[1]Lookup for use classification'!$E$1,C3910))),'[1]Lookup for use classification'!$A$1,IF(ISNUMBER(SEARCH('[1]Lookup for use classification'!$B$2,C3910)),'[1]Lookup for use classification'!$A$2,IF(ISNUMBER(SEARCH('[1]Lookup for use classification'!$B$3,C3910)),'[1]Lookup for use classification'!$A$3,IF(OR(ISNUMBER(SEARCH('[1]Lookup for use classification'!$B$4,C3910)),ISNUMBER(SEARCH('[1]Lookup for use classification'!$C$4,C3910)),ISNUMBER(SEARCH('[1]Lookup for use classification'!$D$4,C3910)),ISNUMBER(SEARCH('[1]Lookup for use classification'!$E$4,C3910))),'[1]Lookup for use classification'!$A$4,IF(OR(ISNUMBER(SEARCH('[1]Lookup for use classification'!$B$5,C3910)),ISNUMBER(SEARCH('[1]Lookup for use classification'!$C$5,C3910)),ISNUMBER(SEARCH('[1]Lookup for use classification'!$D$5,C3910))),'[1]Lookup for use classification'!$A$5,IF(OR(ISNUMBER(SEARCH('[1]Lookup for use classification'!$B$7,C3910)),ISNUMBER(SEARCH('[1]Lookup for use classification'!$C$7,C3910)),ISNUMBER(SEARCH('[1]Lookup for use classification'!$D$7,C3910))),'[1]Lookup for use classification'!$A$7,IF(OR(ISNUMBER(SEARCH('[1]Lookup for use classification'!$B$9,C3910)),ISNUMBER(SEARCH('[1]Lookup for use classification'!$C$9,C3910)),ISNUMBER(SEARCH('[1]Lookup for use classification'!$D$9,C3910)),ISNUMBER(SEARCH('[1]Lookup for use classification'!$E$9,C3910)),ISNUMBER(SEARCH('[1]Lookup for use classification'!$F$9,C3910)),ISNUMBER(SEARCH('[1]Lookup for use classification'!$G$9,C3910)),ISNUMBER(SEARCH('[1]Lookup for use classification'!$H$9,C3910)),ISNUMBER(SEARCH('[1]Lookup for use classification'!$I$9,C3910)),ISNUMBER(SEARCH('[1]Lookup for use classification'!$J$9,C3910)),ISNUMBER(SEARCH('[1]Lookup for use classification'!$K$9,C3910))),'[1]Lookup for use classification'!$A$9,IF(OR(ISNUMBER(SEARCH('[1]Lookup for use classification'!$B$10,C3910)),ISNUMBER(SEARCH('[1]Lookup for use classification'!$C$10,C3910)),ISNUMBER(SEARCH('[1]Lookup for use classification'!$D$10,C3910)),ISNUMBER(SEARCH('[1]Lookup for use classification'!$E$10,C3910)),ISNUMBER(SEARCH('[1]Lookup for use classification'!$F$10,C3910)),ISNUMBER(SEARCH('[1]Lookup for use classification'!$G$10,C3910))),'[1]Lookup for use classification'!$A$10,IF(OR(ISNUMBER(SEARCH('[1]Lookup for use classification'!$B$11,C3910)),ISNUMBER(SEARCH('[1]Lookup for use classification'!$C$11,C3910))),'[1]Lookup for use classification'!$A$11,IF(OR(ISNUMBER(SEARCH('[1]Lookup for use classification'!$B$12,C3910)),ISNUMBER(SEARCH('[1]Lookup for use classification'!$C$12,C3910))),'[1]Lookup for use classification'!$A$12,IF(OR(ISNUMBER(SEARCH('[1]Lookup for use classification'!$B$13,C3910)),ISNUMBER(SEARCH('[1]Lookup for use classification'!$C$13,C3910)),ISNUMBER(SEARCH('[1]Lookup for use classification'!$D$13,C3910)),,ISNUMBER(SEARCH('[1]Lookup for use classification'!$C$13,C3910)),ISNUMBER(SEARCH('[1]Lookup for use classification'!$E$13,C3910))),'[1]Lookup for use classification'!$A$13,IF(OR(ISNUMBER(SEARCH('[1]Lookup for use classification'!$B$14,C3910)),ISNUMBER(SEARCH('[1]Lookup for use classification'!$C$14,C3910))),'[1]Lookup for use classification'!$A$14,"Other"))))))))))))</f>
        <v>Other</v>
      </c>
      <c r="E3910" s="183"/>
      <c r="F3910" s="184"/>
      <c r="G3910" s="184"/>
    </row>
    <row r="3911" spans="1:18" hidden="1">
      <c r="A3911" s="187" t="s">
        <v>1156</v>
      </c>
      <c r="B3911" s="167" t="s">
        <v>4456</v>
      </c>
      <c r="C3911" s="182" t="s">
        <v>1153</v>
      </c>
      <c r="D3911" s="6" t="str">
        <f>IF(OR(ISNUMBER(SEARCH('[1]Lookup for use classification'!$B$1,C3911)),ISNUMBER(SEARCH('[1]Lookup for use classification'!$C$1,C3911)),ISNUMBER(SEARCH('[1]Lookup for use classification'!$D$1,C3911)),ISNUMBER(SEARCH('[1]Lookup for use classification'!$E$1,C3911))),'[1]Lookup for use classification'!$A$1,IF(ISNUMBER(SEARCH('[1]Lookup for use classification'!$B$2,C3911)),'[1]Lookup for use classification'!$A$2,IF(ISNUMBER(SEARCH('[1]Lookup for use classification'!$B$3,C3911)),'[1]Lookup for use classification'!$A$3,IF(OR(ISNUMBER(SEARCH('[1]Lookup for use classification'!$B$4,C3911)),ISNUMBER(SEARCH('[1]Lookup for use classification'!$C$4,C3911)),ISNUMBER(SEARCH('[1]Lookup for use classification'!$D$4,C3911)),ISNUMBER(SEARCH('[1]Lookup for use classification'!$E$4,C3911))),'[1]Lookup for use classification'!$A$4,IF(OR(ISNUMBER(SEARCH('[1]Lookup for use classification'!$B$5,C3911)),ISNUMBER(SEARCH('[1]Lookup for use classification'!$C$5,C3911)),ISNUMBER(SEARCH('[1]Lookup for use classification'!$D$5,C3911))),'[1]Lookup for use classification'!$A$5,IF(OR(ISNUMBER(SEARCH('[1]Lookup for use classification'!$B$7,C3911)),ISNUMBER(SEARCH('[1]Lookup for use classification'!$C$7,C3911)),ISNUMBER(SEARCH('[1]Lookup for use classification'!$D$7,C3911))),'[1]Lookup for use classification'!$A$7,IF(OR(ISNUMBER(SEARCH('[1]Lookup for use classification'!$B$9,C3911)),ISNUMBER(SEARCH('[1]Lookup for use classification'!$C$9,C3911)),ISNUMBER(SEARCH('[1]Lookup for use classification'!$D$9,C3911)),ISNUMBER(SEARCH('[1]Lookup for use classification'!$E$9,C3911)),ISNUMBER(SEARCH('[1]Lookup for use classification'!$F$9,C3911)),ISNUMBER(SEARCH('[1]Lookup for use classification'!$G$9,C3911)),ISNUMBER(SEARCH('[1]Lookup for use classification'!$H$9,C3911)),ISNUMBER(SEARCH('[1]Lookup for use classification'!$I$9,C3911)),ISNUMBER(SEARCH('[1]Lookup for use classification'!$J$9,C3911)),ISNUMBER(SEARCH('[1]Lookup for use classification'!$K$9,C3911))),'[1]Lookup for use classification'!$A$9,IF(OR(ISNUMBER(SEARCH('[1]Lookup for use classification'!$B$10,C3911)),ISNUMBER(SEARCH('[1]Lookup for use classification'!$C$10,C3911)),ISNUMBER(SEARCH('[1]Lookup for use classification'!$D$10,C3911)),ISNUMBER(SEARCH('[1]Lookup for use classification'!$E$10,C3911)),ISNUMBER(SEARCH('[1]Lookup for use classification'!$F$10,C3911)),ISNUMBER(SEARCH('[1]Lookup for use classification'!$G$10,C3911))),'[1]Lookup for use classification'!$A$10,IF(OR(ISNUMBER(SEARCH('[1]Lookup for use classification'!$B$11,C3911)),ISNUMBER(SEARCH('[1]Lookup for use classification'!$C$11,C3911))),'[1]Lookup for use classification'!$A$11,IF(OR(ISNUMBER(SEARCH('[1]Lookup for use classification'!$B$12,C3911)),ISNUMBER(SEARCH('[1]Lookup for use classification'!$C$12,C3911))),'[1]Lookup for use classification'!$A$12,IF(OR(ISNUMBER(SEARCH('[1]Lookup for use classification'!$B$13,C3911)),ISNUMBER(SEARCH('[1]Lookup for use classification'!$C$13,C3911)),ISNUMBER(SEARCH('[1]Lookup for use classification'!$D$13,C3911)),,ISNUMBER(SEARCH('[1]Lookup for use classification'!$C$13,C3911)),ISNUMBER(SEARCH('[1]Lookup for use classification'!$E$13,C3911))),'[1]Lookup for use classification'!$A$13,IF(OR(ISNUMBER(SEARCH('[1]Lookup for use classification'!$B$14,C3911)),ISNUMBER(SEARCH('[1]Lookup for use classification'!$C$14,C3911))),'[1]Lookup for use classification'!$A$14,"Other"))))))))))))</f>
        <v>Public Assembly</v>
      </c>
      <c r="E3911" s="183">
        <v>1200</v>
      </c>
      <c r="F3911" s="184"/>
      <c r="G3911" s="184"/>
    </row>
    <row r="3912" spans="1:18" hidden="1">
      <c r="A3912" s="187" t="s">
        <v>1156</v>
      </c>
      <c r="B3912" s="167" t="s">
        <v>4456</v>
      </c>
      <c r="C3912" s="182" t="s">
        <v>1149</v>
      </c>
      <c r="D3912" s="6" t="str">
        <f>IF(OR(ISNUMBER(SEARCH('[1]Lookup for use classification'!$B$1,C3912)),ISNUMBER(SEARCH('[1]Lookup for use classification'!$C$1,C3912)),ISNUMBER(SEARCH('[1]Lookup for use classification'!$D$1,C3912)),ISNUMBER(SEARCH('[1]Lookup for use classification'!$E$1,C3912))),'[1]Lookup for use classification'!$A$1,IF(ISNUMBER(SEARCH('[1]Lookup for use classification'!$B$2,C3912)),'[1]Lookup for use classification'!$A$2,IF(ISNUMBER(SEARCH('[1]Lookup for use classification'!$B$3,C3912)),'[1]Lookup for use classification'!$A$3,IF(OR(ISNUMBER(SEARCH('[1]Lookup for use classification'!$B$4,C3912)),ISNUMBER(SEARCH('[1]Lookup for use classification'!$C$4,C3912)),ISNUMBER(SEARCH('[1]Lookup for use classification'!$D$4,C3912)),ISNUMBER(SEARCH('[1]Lookup for use classification'!$E$4,C3912))),'[1]Lookup for use classification'!$A$4,IF(OR(ISNUMBER(SEARCH('[1]Lookup for use classification'!$B$5,C3912)),ISNUMBER(SEARCH('[1]Lookup for use classification'!$C$5,C3912)),ISNUMBER(SEARCH('[1]Lookup for use classification'!$D$5,C3912))),'[1]Lookup for use classification'!$A$5,IF(OR(ISNUMBER(SEARCH('[1]Lookup for use classification'!$B$7,C3912)),ISNUMBER(SEARCH('[1]Lookup for use classification'!$C$7,C3912)),ISNUMBER(SEARCH('[1]Lookup for use classification'!$D$7,C3912))),'[1]Lookup for use classification'!$A$7,IF(OR(ISNUMBER(SEARCH('[1]Lookup for use classification'!$B$9,C3912)),ISNUMBER(SEARCH('[1]Lookup for use classification'!$C$9,C3912)),ISNUMBER(SEARCH('[1]Lookup for use classification'!$D$9,C3912)),ISNUMBER(SEARCH('[1]Lookup for use classification'!$E$9,C3912)),ISNUMBER(SEARCH('[1]Lookup for use classification'!$F$9,C3912)),ISNUMBER(SEARCH('[1]Lookup for use classification'!$G$9,C3912)),ISNUMBER(SEARCH('[1]Lookup for use classification'!$H$9,C3912)),ISNUMBER(SEARCH('[1]Lookup for use classification'!$I$9,C3912)),ISNUMBER(SEARCH('[1]Lookup for use classification'!$J$9,C3912)),ISNUMBER(SEARCH('[1]Lookup for use classification'!$K$9,C3912))),'[1]Lookup for use classification'!$A$9,IF(OR(ISNUMBER(SEARCH('[1]Lookup for use classification'!$B$10,C3912)),ISNUMBER(SEARCH('[1]Lookup for use classification'!$C$10,C3912)),ISNUMBER(SEARCH('[1]Lookup for use classification'!$D$10,C3912)),ISNUMBER(SEARCH('[1]Lookup for use classification'!$E$10,C3912)),ISNUMBER(SEARCH('[1]Lookup for use classification'!$F$10,C3912)),ISNUMBER(SEARCH('[1]Lookup for use classification'!$G$10,C3912))),'[1]Lookup for use classification'!$A$10,IF(OR(ISNUMBER(SEARCH('[1]Lookup for use classification'!$B$11,C3912)),ISNUMBER(SEARCH('[1]Lookup for use classification'!$C$11,C3912))),'[1]Lookup for use classification'!$A$11,IF(OR(ISNUMBER(SEARCH('[1]Lookup for use classification'!$B$12,C3912)),ISNUMBER(SEARCH('[1]Lookup for use classification'!$C$12,C3912))),'[1]Lookup for use classification'!$A$12,IF(OR(ISNUMBER(SEARCH('[1]Lookup for use classification'!$B$13,C3912)),ISNUMBER(SEARCH('[1]Lookup for use classification'!$C$13,C3912)),ISNUMBER(SEARCH('[1]Lookup for use classification'!$D$13,C3912)),,ISNUMBER(SEARCH('[1]Lookup for use classification'!$C$13,C3912)),ISNUMBER(SEARCH('[1]Lookup for use classification'!$E$13,C3912))),'[1]Lookup for use classification'!$A$13,IF(OR(ISNUMBER(SEARCH('[1]Lookup for use classification'!$B$14,C3912)),ISNUMBER(SEARCH('[1]Lookup for use classification'!$C$14,C3912))),'[1]Lookup for use classification'!$A$14,"Other"))))))))))))</f>
        <v>Public Assembly</v>
      </c>
      <c r="E3912" s="183">
        <v>1500</v>
      </c>
      <c r="F3912" s="184"/>
      <c r="G3912" s="184"/>
    </row>
    <row r="3913" spans="1:18" hidden="1">
      <c r="A3913" s="187" t="s">
        <v>1156</v>
      </c>
      <c r="B3913" s="167" t="s">
        <v>4456</v>
      </c>
      <c r="C3913" s="182" t="s">
        <v>1157</v>
      </c>
      <c r="D3913" s="6" t="str">
        <f>IF(OR(ISNUMBER(SEARCH('[1]Lookup for use classification'!$B$1,C3913)),ISNUMBER(SEARCH('[1]Lookup for use classification'!$C$1,C3913)),ISNUMBER(SEARCH('[1]Lookup for use classification'!$D$1,C3913)),ISNUMBER(SEARCH('[1]Lookup for use classification'!$E$1,C3913))),'[1]Lookup for use classification'!$A$1,IF(ISNUMBER(SEARCH('[1]Lookup for use classification'!$B$2,C3913)),'[1]Lookup for use classification'!$A$2,IF(ISNUMBER(SEARCH('[1]Lookup for use classification'!$B$3,C3913)),'[1]Lookup for use classification'!$A$3,IF(OR(ISNUMBER(SEARCH('[1]Lookup for use classification'!$B$4,C3913)),ISNUMBER(SEARCH('[1]Lookup for use classification'!$C$4,C3913)),ISNUMBER(SEARCH('[1]Lookup for use classification'!$D$4,C3913)),ISNUMBER(SEARCH('[1]Lookup for use classification'!$E$4,C3913))),'[1]Lookup for use classification'!$A$4,IF(OR(ISNUMBER(SEARCH('[1]Lookup for use classification'!$B$5,C3913)),ISNUMBER(SEARCH('[1]Lookup for use classification'!$C$5,C3913)),ISNUMBER(SEARCH('[1]Lookup for use classification'!$D$5,C3913))),'[1]Lookup for use classification'!$A$5,IF(OR(ISNUMBER(SEARCH('[1]Lookup for use classification'!$B$7,C3913)),ISNUMBER(SEARCH('[1]Lookup for use classification'!$C$7,C3913)),ISNUMBER(SEARCH('[1]Lookup for use classification'!$D$7,C3913))),'[1]Lookup for use classification'!$A$7,IF(OR(ISNUMBER(SEARCH('[1]Lookup for use classification'!$B$9,C3913)),ISNUMBER(SEARCH('[1]Lookup for use classification'!$C$9,C3913)),ISNUMBER(SEARCH('[1]Lookup for use classification'!$D$9,C3913)),ISNUMBER(SEARCH('[1]Lookup for use classification'!$E$9,C3913)),ISNUMBER(SEARCH('[1]Lookup for use classification'!$F$9,C3913)),ISNUMBER(SEARCH('[1]Lookup for use classification'!$G$9,C3913)),ISNUMBER(SEARCH('[1]Lookup for use classification'!$H$9,C3913)),ISNUMBER(SEARCH('[1]Lookup for use classification'!$I$9,C3913)),ISNUMBER(SEARCH('[1]Lookup for use classification'!$J$9,C3913)),ISNUMBER(SEARCH('[1]Lookup for use classification'!$K$9,C3913))),'[1]Lookup for use classification'!$A$9,IF(OR(ISNUMBER(SEARCH('[1]Lookup for use classification'!$B$10,C3913)),ISNUMBER(SEARCH('[1]Lookup for use classification'!$C$10,C3913)),ISNUMBER(SEARCH('[1]Lookup for use classification'!$D$10,C3913)),ISNUMBER(SEARCH('[1]Lookup for use classification'!$E$10,C3913)),ISNUMBER(SEARCH('[1]Lookup for use classification'!$F$10,C3913)),ISNUMBER(SEARCH('[1]Lookup for use classification'!$G$10,C3913))),'[1]Lookup for use classification'!$A$10,IF(OR(ISNUMBER(SEARCH('[1]Lookup for use classification'!$B$11,C3913)),ISNUMBER(SEARCH('[1]Lookup for use classification'!$C$11,C3913))),'[1]Lookup for use classification'!$A$11,IF(OR(ISNUMBER(SEARCH('[1]Lookup for use classification'!$B$12,C3913)),ISNUMBER(SEARCH('[1]Lookup for use classification'!$C$12,C3913))),'[1]Lookup for use classification'!$A$12,IF(OR(ISNUMBER(SEARCH('[1]Lookup for use classification'!$B$13,C3913)),ISNUMBER(SEARCH('[1]Lookup for use classification'!$C$13,C3913)),ISNUMBER(SEARCH('[1]Lookup for use classification'!$D$13,C3913)),,ISNUMBER(SEARCH('[1]Lookup for use classification'!$C$13,C3913)),ISNUMBER(SEARCH('[1]Lookup for use classification'!$E$13,C3913))),'[1]Lookup for use classification'!$A$13,IF(OR(ISNUMBER(SEARCH('[1]Lookup for use classification'!$B$14,C3913)),ISNUMBER(SEARCH('[1]Lookup for use classification'!$C$14,C3913))),'[1]Lookup for use classification'!$A$14,"Other"))))))))))))</f>
        <v>Public Safety</v>
      </c>
      <c r="E3913" s="303"/>
      <c r="F3913" s="303"/>
      <c r="G3913" s="303"/>
    </row>
    <row r="3914" spans="1:18" hidden="1">
      <c r="A3914" s="138" t="s">
        <v>1156</v>
      </c>
      <c r="B3914" s="8" t="str">
        <f>IF(ISNA(VLOOKUP(CONCATENATE(A3914,C3914),EUS!$B$2:$B$1939,1,FALSE)),"","End Use Study")</f>
        <v>End Use Study</v>
      </c>
      <c r="C3914" s="8" t="s">
        <v>2013</v>
      </c>
      <c r="D3914" s="162" t="s">
        <v>1980</v>
      </c>
      <c r="E3914" s="9">
        <v>320</v>
      </c>
      <c r="F3914" s="9"/>
      <c r="G3914" s="9"/>
      <c r="H3914" s="164"/>
      <c r="I3914" s="164"/>
      <c r="J3914" s="7"/>
      <c r="L3914" s="6"/>
    </row>
    <row r="3915" spans="1:18" hidden="1">
      <c r="A3915" s="187" t="s">
        <v>1156</v>
      </c>
      <c r="B3915" s="167" t="s">
        <v>4456</v>
      </c>
      <c r="C3915" s="182" t="s">
        <v>1150</v>
      </c>
      <c r="D3915" s="6" t="str">
        <f>IF(OR(ISNUMBER(SEARCH('[1]Lookup for use classification'!$B$1,C3915)),ISNUMBER(SEARCH('[1]Lookup for use classification'!$C$1,C3915)),ISNUMBER(SEARCH('[1]Lookup for use classification'!$D$1,C3915)),ISNUMBER(SEARCH('[1]Lookup for use classification'!$E$1,C3915))),'[1]Lookup for use classification'!$A$1,IF(ISNUMBER(SEARCH('[1]Lookup for use classification'!$B$2,C3915)),'[1]Lookup for use classification'!$A$2,IF(ISNUMBER(SEARCH('[1]Lookup for use classification'!$B$3,C3915)),'[1]Lookup for use classification'!$A$3,IF(OR(ISNUMBER(SEARCH('[1]Lookup for use classification'!$B$4,C3915)),ISNUMBER(SEARCH('[1]Lookup for use classification'!$C$4,C3915)),ISNUMBER(SEARCH('[1]Lookup for use classification'!$D$4,C3915)),ISNUMBER(SEARCH('[1]Lookup for use classification'!$E$4,C3915))),'[1]Lookup for use classification'!$A$4,IF(OR(ISNUMBER(SEARCH('[1]Lookup for use classification'!$B$5,C3915)),ISNUMBER(SEARCH('[1]Lookup for use classification'!$C$5,C3915)),ISNUMBER(SEARCH('[1]Lookup for use classification'!$D$5,C3915))),'[1]Lookup for use classification'!$A$5,IF(OR(ISNUMBER(SEARCH('[1]Lookup for use classification'!$B$7,C3915)),ISNUMBER(SEARCH('[1]Lookup for use classification'!$C$7,C3915)),ISNUMBER(SEARCH('[1]Lookup for use classification'!$D$7,C3915))),'[1]Lookup for use classification'!$A$7,IF(OR(ISNUMBER(SEARCH('[1]Lookup for use classification'!$B$9,C3915)),ISNUMBER(SEARCH('[1]Lookup for use classification'!$C$9,C3915)),ISNUMBER(SEARCH('[1]Lookup for use classification'!$D$9,C3915)),ISNUMBER(SEARCH('[1]Lookup for use classification'!$E$9,C3915)),ISNUMBER(SEARCH('[1]Lookup for use classification'!$F$9,C3915)),ISNUMBER(SEARCH('[1]Lookup for use classification'!$G$9,C3915)),ISNUMBER(SEARCH('[1]Lookup for use classification'!$H$9,C3915)),ISNUMBER(SEARCH('[1]Lookup for use classification'!$I$9,C3915)),ISNUMBER(SEARCH('[1]Lookup for use classification'!$J$9,C3915)),ISNUMBER(SEARCH('[1]Lookup for use classification'!$K$9,C3915))),'[1]Lookup for use classification'!$A$9,IF(OR(ISNUMBER(SEARCH('[1]Lookup for use classification'!$B$10,C3915)),ISNUMBER(SEARCH('[1]Lookup for use classification'!$C$10,C3915)),ISNUMBER(SEARCH('[1]Lookup for use classification'!$D$10,C3915)),ISNUMBER(SEARCH('[1]Lookup for use classification'!$E$10,C3915)),ISNUMBER(SEARCH('[1]Lookup for use classification'!$F$10,C3915)),ISNUMBER(SEARCH('[1]Lookup for use classification'!$G$10,C3915))),'[1]Lookup for use classification'!$A$10,IF(OR(ISNUMBER(SEARCH('[1]Lookup for use classification'!$B$11,C3915)),ISNUMBER(SEARCH('[1]Lookup for use classification'!$C$11,C3915))),'[1]Lookup for use classification'!$A$11,IF(OR(ISNUMBER(SEARCH('[1]Lookup for use classification'!$B$12,C3915)),ISNUMBER(SEARCH('[1]Lookup for use classification'!$C$12,C3915))),'[1]Lookup for use classification'!$A$12,IF(OR(ISNUMBER(SEARCH('[1]Lookup for use classification'!$B$13,C3915)),ISNUMBER(SEARCH('[1]Lookup for use classification'!$C$13,C3915)),ISNUMBER(SEARCH('[1]Lookup for use classification'!$D$13,C3915)),,ISNUMBER(SEARCH('[1]Lookup for use classification'!$C$13,C3915)),ISNUMBER(SEARCH('[1]Lookup for use classification'!$E$13,C3915))),'[1]Lookup for use classification'!$A$13,IF(OR(ISNUMBER(SEARCH('[1]Lookup for use classification'!$B$14,C3915)),ISNUMBER(SEARCH('[1]Lookup for use classification'!$C$14,C3915))),'[1]Lookup for use classification'!$A$14,"Other"))))))))))))</f>
        <v>Warehousing</v>
      </c>
      <c r="E3915" s="183">
        <v>1344</v>
      </c>
      <c r="F3915" s="184"/>
      <c r="G3915" s="184"/>
    </row>
    <row r="3916" spans="1:18" hidden="1">
      <c r="A3916" s="187" t="s">
        <v>1156</v>
      </c>
      <c r="B3916" s="167" t="s">
        <v>4456</v>
      </c>
      <c r="C3916" s="182" t="s">
        <v>1148</v>
      </c>
      <c r="D3916" s="6" t="str">
        <f>IF(OR(ISNUMBER(SEARCH('[1]Lookup for use classification'!$B$1,C3916)),ISNUMBER(SEARCH('[1]Lookup for use classification'!$C$1,C3916)),ISNUMBER(SEARCH('[1]Lookup for use classification'!$D$1,C3916)),ISNUMBER(SEARCH('[1]Lookup for use classification'!$E$1,C3916))),'[1]Lookup for use classification'!$A$1,IF(ISNUMBER(SEARCH('[1]Lookup for use classification'!$B$2,C3916)),'[1]Lookup for use classification'!$A$2,IF(ISNUMBER(SEARCH('[1]Lookup for use classification'!$B$3,C3916)),'[1]Lookup for use classification'!$A$3,IF(OR(ISNUMBER(SEARCH('[1]Lookup for use classification'!$B$4,C3916)),ISNUMBER(SEARCH('[1]Lookup for use classification'!$C$4,C3916)),ISNUMBER(SEARCH('[1]Lookup for use classification'!$D$4,C3916)),ISNUMBER(SEARCH('[1]Lookup for use classification'!$E$4,C3916))),'[1]Lookup for use classification'!$A$4,IF(OR(ISNUMBER(SEARCH('[1]Lookup for use classification'!$B$5,C3916)),ISNUMBER(SEARCH('[1]Lookup for use classification'!$C$5,C3916)),ISNUMBER(SEARCH('[1]Lookup for use classification'!$D$5,C3916))),'[1]Lookup for use classification'!$A$5,IF(OR(ISNUMBER(SEARCH('[1]Lookup for use classification'!$B$7,C3916)),ISNUMBER(SEARCH('[1]Lookup for use classification'!$C$7,C3916)),ISNUMBER(SEARCH('[1]Lookup for use classification'!$D$7,C3916))),'[1]Lookup for use classification'!$A$7,IF(OR(ISNUMBER(SEARCH('[1]Lookup for use classification'!$B$9,C3916)),ISNUMBER(SEARCH('[1]Lookup for use classification'!$C$9,C3916)),ISNUMBER(SEARCH('[1]Lookup for use classification'!$D$9,C3916)),ISNUMBER(SEARCH('[1]Lookup for use classification'!$E$9,C3916)),ISNUMBER(SEARCH('[1]Lookup for use classification'!$F$9,C3916)),ISNUMBER(SEARCH('[1]Lookup for use classification'!$G$9,C3916)),ISNUMBER(SEARCH('[1]Lookup for use classification'!$H$9,C3916)),ISNUMBER(SEARCH('[1]Lookup for use classification'!$I$9,C3916)),ISNUMBER(SEARCH('[1]Lookup for use classification'!$J$9,C3916)),ISNUMBER(SEARCH('[1]Lookup for use classification'!$K$9,C3916))),'[1]Lookup for use classification'!$A$9,IF(OR(ISNUMBER(SEARCH('[1]Lookup for use classification'!$B$10,C3916)),ISNUMBER(SEARCH('[1]Lookup for use classification'!$C$10,C3916)),ISNUMBER(SEARCH('[1]Lookup for use classification'!$D$10,C3916)),ISNUMBER(SEARCH('[1]Lookup for use classification'!$E$10,C3916)),ISNUMBER(SEARCH('[1]Lookup for use classification'!$F$10,C3916)),ISNUMBER(SEARCH('[1]Lookup for use classification'!$G$10,C3916))),'[1]Lookup for use classification'!$A$10,IF(OR(ISNUMBER(SEARCH('[1]Lookup for use classification'!$B$11,C3916)),ISNUMBER(SEARCH('[1]Lookup for use classification'!$C$11,C3916))),'[1]Lookup for use classification'!$A$11,IF(OR(ISNUMBER(SEARCH('[1]Lookup for use classification'!$B$12,C3916)),ISNUMBER(SEARCH('[1]Lookup for use classification'!$C$12,C3916))),'[1]Lookup for use classification'!$A$12,IF(OR(ISNUMBER(SEARCH('[1]Lookup for use classification'!$B$13,C3916)),ISNUMBER(SEARCH('[1]Lookup for use classification'!$C$13,C3916)),ISNUMBER(SEARCH('[1]Lookup for use classification'!$D$13,C3916)),,ISNUMBER(SEARCH('[1]Lookup for use classification'!$C$13,C3916)),ISNUMBER(SEARCH('[1]Lookup for use classification'!$E$13,C3916))),'[1]Lookup for use classification'!$A$13,IF(OR(ISNUMBER(SEARCH('[1]Lookup for use classification'!$B$14,C3916)),ISNUMBER(SEARCH('[1]Lookup for use classification'!$C$14,C3916))),'[1]Lookup for use classification'!$A$14,"Other"))))))))))))</f>
        <v>Warehousing</v>
      </c>
      <c r="E3916" s="183">
        <v>2400</v>
      </c>
      <c r="F3916" s="184"/>
      <c r="G3916" s="184"/>
    </row>
    <row r="3917" spans="1:18" hidden="1">
      <c r="A3917" s="187" t="s">
        <v>1156</v>
      </c>
      <c r="B3917" s="167" t="s">
        <v>4456</v>
      </c>
      <c r="C3917" s="182" t="s">
        <v>1154</v>
      </c>
      <c r="D3917" s="6" t="str">
        <f>IF(OR(ISNUMBER(SEARCH('[1]Lookup for use classification'!$B$1,C3917)),ISNUMBER(SEARCH('[1]Lookup for use classification'!$C$1,C3917)),ISNUMBER(SEARCH('[1]Lookup for use classification'!$D$1,C3917)),ISNUMBER(SEARCH('[1]Lookup for use classification'!$E$1,C3917))),'[1]Lookup for use classification'!$A$1,IF(ISNUMBER(SEARCH('[1]Lookup for use classification'!$B$2,C3917)),'[1]Lookup for use classification'!$A$2,IF(ISNUMBER(SEARCH('[1]Lookup for use classification'!$B$3,C3917)),'[1]Lookup for use classification'!$A$3,IF(OR(ISNUMBER(SEARCH('[1]Lookup for use classification'!$B$4,C3917)),ISNUMBER(SEARCH('[1]Lookup for use classification'!$C$4,C3917)),ISNUMBER(SEARCH('[1]Lookup for use classification'!$D$4,C3917)),ISNUMBER(SEARCH('[1]Lookup for use classification'!$E$4,C3917))),'[1]Lookup for use classification'!$A$4,IF(OR(ISNUMBER(SEARCH('[1]Lookup for use classification'!$B$5,C3917)),ISNUMBER(SEARCH('[1]Lookup for use classification'!$C$5,C3917)),ISNUMBER(SEARCH('[1]Lookup for use classification'!$D$5,C3917))),'[1]Lookup for use classification'!$A$5,IF(OR(ISNUMBER(SEARCH('[1]Lookup for use classification'!$B$7,C3917)),ISNUMBER(SEARCH('[1]Lookup for use classification'!$C$7,C3917)),ISNUMBER(SEARCH('[1]Lookup for use classification'!$D$7,C3917))),'[1]Lookup for use classification'!$A$7,IF(OR(ISNUMBER(SEARCH('[1]Lookup for use classification'!$B$9,C3917)),ISNUMBER(SEARCH('[1]Lookup for use classification'!$C$9,C3917)),ISNUMBER(SEARCH('[1]Lookup for use classification'!$D$9,C3917)),ISNUMBER(SEARCH('[1]Lookup for use classification'!$E$9,C3917)),ISNUMBER(SEARCH('[1]Lookup for use classification'!$F$9,C3917)),ISNUMBER(SEARCH('[1]Lookup for use classification'!$G$9,C3917)),ISNUMBER(SEARCH('[1]Lookup for use classification'!$H$9,C3917)),ISNUMBER(SEARCH('[1]Lookup for use classification'!$I$9,C3917)),ISNUMBER(SEARCH('[1]Lookup for use classification'!$J$9,C3917)),ISNUMBER(SEARCH('[1]Lookup for use classification'!$K$9,C3917))),'[1]Lookup for use classification'!$A$9,IF(OR(ISNUMBER(SEARCH('[1]Lookup for use classification'!$B$10,C3917)),ISNUMBER(SEARCH('[1]Lookup for use classification'!$C$10,C3917)),ISNUMBER(SEARCH('[1]Lookup for use classification'!$D$10,C3917)),ISNUMBER(SEARCH('[1]Lookup for use classification'!$E$10,C3917)),ISNUMBER(SEARCH('[1]Lookup for use classification'!$F$10,C3917)),ISNUMBER(SEARCH('[1]Lookup for use classification'!$G$10,C3917))),'[1]Lookup for use classification'!$A$10,IF(OR(ISNUMBER(SEARCH('[1]Lookup for use classification'!$B$11,C3917)),ISNUMBER(SEARCH('[1]Lookup for use classification'!$C$11,C3917))),'[1]Lookup for use classification'!$A$11,IF(OR(ISNUMBER(SEARCH('[1]Lookup for use classification'!$B$12,C3917)),ISNUMBER(SEARCH('[1]Lookup for use classification'!$C$12,C3917))),'[1]Lookup for use classification'!$A$12,IF(OR(ISNUMBER(SEARCH('[1]Lookup for use classification'!$B$13,C3917)),ISNUMBER(SEARCH('[1]Lookup for use classification'!$C$13,C3917)),ISNUMBER(SEARCH('[1]Lookup for use classification'!$D$13,C3917)),,ISNUMBER(SEARCH('[1]Lookup for use classification'!$C$13,C3917)),ISNUMBER(SEARCH('[1]Lookup for use classification'!$E$13,C3917))),'[1]Lookup for use classification'!$A$13,IF(OR(ISNUMBER(SEARCH('[1]Lookup for use classification'!$B$14,C3917)),ISNUMBER(SEARCH('[1]Lookup for use classification'!$C$14,C3917))),'[1]Lookup for use classification'!$A$14,"Other"))))))))))))</f>
        <v>Water &amp; Sewer</v>
      </c>
      <c r="E3917" s="183">
        <v>2600</v>
      </c>
      <c r="F3917" s="184"/>
      <c r="G3917" s="184"/>
    </row>
    <row r="3918" spans="1:18" hidden="1">
      <c r="A3918" s="188" t="s">
        <v>3292</v>
      </c>
      <c r="B3918" s="8" t="str">
        <f>IF(ISNA(VLOOKUP(CONCATENATE(A3918,C3918),ARIS!$A$1:$A$959,1,FALSE)),"","ARIS")</f>
        <v>ARIS</v>
      </c>
      <c r="C3918" s="162" t="s">
        <v>3539</v>
      </c>
      <c r="D3918" s="162" t="s">
        <v>3335</v>
      </c>
      <c r="E3918" s="163">
        <v>34800</v>
      </c>
      <c r="F3918" s="163"/>
      <c r="G3918" s="163"/>
      <c r="H3918" s="164">
        <v>8183.7591240875909</v>
      </c>
      <c r="I3918" s="164"/>
      <c r="J3918" s="165">
        <v>244169.69750749998</v>
      </c>
    </row>
    <row r="3919" spans="1:18" hidden="1">
      <c r="A3919" s="134" t="s">
        <v>496</v>
      </c>
      <c r="B3919" s="8" t="str">
        <f>IF(ISNA(VLOOKUP(CONCATENATE(A3919,C3919),EUS!$B$2:$B$1939,1,FALSE)),"","End Use Study")</f>
        <v>End Use Study</v>
      </c>
      <c r="C3919" s="8" t="s">
        <v>147</v>
      </c>
      <c r="D3919" s="162" t="s">
        <v>3232</v>
      </c>
      <c r="E3919" s="9">
        <v>2000</v>
      </c>
      <c r="F3919" s="9"/>
      <c r="G3919" s="9"/>
      <c r="H3919" s="164">
        <v>1500</v>
      </c>
      <c r="I3919" s="164"/>
      <c r="J3919" s="7"/>
      <c r="L3919" s="6"/>
    </row>
    <row r="3920" spans="1:18" hidden="1">
      <c r="A3920" s="188" t="s">
        <v>496</v>
      </c>
      <c r="B3920" s="162" t="s">
        <v>4511</v>
      </c>
      <c r="C3920" s="188" t="s">
        <v>3293</v>
      </c>
      <c r="D3920" s="188" t="s">
        <v>3232</v>
      </c>
      <c r="E3920" s="215">
        <v>2068</v>
      </c>
      <c r="F3920" s="215"/>
      <c r="G3920" s="215"/>
      <c r="H3920" s="216">
        <v>970</v>
      </c>
      <c r="I3920" s="216"/>
      <c r="J3920" s="193">
        <v>17006</v>
      </c>
      <c r="K3920" s="193"/>
      <c r="L3920" s="193"/>
      <c r="M3920" s="193">
        <v>830</v>
      </c>
      <c r="N3920" s="193"/>
      <c r="O3920" s="193">
        <v>13793</v>
      </c>
      <c r="P3920" s="193"/>
      <c r="Q3920" s="193"/>
      <c r="R3920" s="193">
        <v>647</v>
      </c>
    </row>
    <row r="3921" spans="1:18" hidden="1">
      <c r="A3921" s="187" t="s">
        <v>496</v>
      </c>
      <c r="B3921" s="167" t="s">
        <v>4456</v>
      </c>
      <c r="C3921" s="190" t="s">
        <v>5</v>
      </c>
      <c r="D3921" s="134" t="str">
        <f>IF(OR(ISNUMBER(SEARCH('[1]Lookup for use classification'!$B$1,C3921)),ISNUMBER(SEARCH('[1]Lookup for use classification'!$C$1,C3921)),ISNUMBER(SEARCH('[1]Lookup for use classification'!$D$1,C3921)),ISNUMBER(SEARCH('[1]Lookup for use classification'!$E$1,C3921))),'[1]Lookup for use classification'!$A$1,IF(ISNUMBER(SEARCH('[1]Lookup for use classification'!$B$2,C3921)),'[1]Lookup for use classification'!$A$2,IF(ISNUMBER(SEARCH('[1]Lookup for use classification'!$B$3,C3921)),'[1]Lookup for use classification'!$A$3,IF(OR(ISNUMBER(SEARCH('[1]Lookup for use classification'!$B$4,C3921)),ISNUMBER(SEARCH('[1]Lookup for use classification'!$C$4,C3921)),ISNUMBER(SEARCH('[1]Lookup for use classification'!$D$4,C3921)),ISNUMBER(SEARCH('[1]Lookup for use classification'!$E$4,C3921))),'[1]Lookup for use classification'!$A$4,IF(OR(ISNUMBER(SEARCH('[1]Lookup for use classification'!$B$5,C3921)),ISNUMBER(SEARCH('[1]Lookup for use classification'!$C$5,C3921)),ISNUMBER(SEARCH('[1]Lookup for use classification'!$D$5,C3921))),'[1]Lookup for use classification'!$A$5,IF(OR(ISNUMBER(SEARCH('[1]Lookup for use classification'!$B$7,C3921)),ISNUMBER(SEARCH('[1]Lookup for use classification'!$C$7,C3921)),ISNUMBER(SEARCH('[1]Lookup for use classification'!$D$7,C3921))),'[1]Lookup for use classification'!$A$7,IF(OR(ISNUMBER(SEARCH('[1]Lookup for use classification'!$B$9,C3921)),ISNUMBER(SEARCH('[1]Lookup for use classification'!$C$9,C3921)),ISNUMBER(SEARCH('[1]Lookup for use classification'!$D$9,C3921)),ISNUMBER(SEARCH('[1]Lookup for use classification'!$E$9,C3921)),ISNUMBER(SEARCH('[1]Lookup for use classification'!$F$9,C3921)),ISNUMBER(SEARCH('[1]Lookup for use classification'!$G$9,C3921)),ISNUMBER(SEARCH('[1]Lookup for use classification'!$H$9,C3921)),ISNUMBER(SEARCH('[1]Lookup for use classification'!$I$9,C3921)),ISNUMBER(SEARCH('[1]Lookup for use classification'!$J$9,C3921)),ISNUMBER(SEARCH('[1]Lookup for use classification'!$K$9,C3921))),'[1]Lookup for use classification'!$A$9,IF(OR(ISNUMBER(SEARCH('[1]Lookup for use classification'!$B$10,C3921)),ISNUMBER(SEARCH('[1]Lookup for use classification'!$C$10,C3921)),ISNUMBER(SEARCH('[1]Lookup for use classification'!$D$10,C3921)),ISNUMBER(SEARCH('[1]Lookup for use classification'!$E$10,C3921)),ISNUMBER(SEARCH('[1]Lookup for use classification'!$F$10,C3921)),ISNUMBER(SEARCH('[1]Lookup for use classification'!$G$10,C3921))),'[1]Lookup for use classification'!$A$10,IF(OR(ISNUMBER(SEARCH('[1]Lookup for use classification'!$B$11,C3921)),ISNUMBER(SEARCH('[1]Lookup for use classification'!$C$11,C3921))),'[1]Lookup for use classification'!$A$11,IF(OR(ISNUMBER(SEARCH('[1]Lookup for use classification'!$B$12,C3921)),ISNUMBER(SEARCH('[1]Lookup for use classification'!$C$12,C3921))),'[1]Lookup for use classification'!$A$12,IF(OR(ISNUMBER(SEARCH('[1]Lookup for use classification'!$B$13,C3921)),ISNUMBER(SEARCH('[1]Lookup for use classification'!$C$13,C3921)),ISNUMBER(SEARCH('[1]Lookup for use classification'!$D$13,C3921)),,ISNUMBER(SEARCH('[1]Lookup for use classification'!$C$13,C3921)),ISNUMBER(SEARCH('[1]Lookup for use classification'!$E$13,C3921))),'[1]Lookup for use classification'!$A$13,IF(OR(ISNUMBER(SEARCH('[1]Lookup for use classification'!$B$14,C3921)),ISNUMBER(SEARCH('[1]Lookup for use classification'!$C$14,C3921))),'[1]Lookup for use classification'!$A$14,"Other"))))))))))))</f>
        <v>Office</v>
      </c>
      <c r="E3921" s="180"/>
      <c r="F3921" s="180"/>
      <c r="G3921" s="180"/>
      <c r="H3921" s="188"/>
      <c r="I3921" s="188"/>
      <c r="J3921" s="193"/>
      <c r="K3921" s="193"/>
      <c r="L3921" s="193"/>
      <c r="M3921" s="193"/>
      <c r="N3921" s="193"/>
      <c r="O3921" s="193"/>
      <c r="P3921" s="193"/>
      <c r="Q3921" s="193"/>
      <c r="R3921" s="193"/>
    </row>
    <row r="3922" spans="1:18" hidden="1">
      <c r="A3922" s="187" t="s">
        <v>496</v>
      </c>
      <c r="B3922" s="167" t="s">
        <v>4456</v>
      </c>
      <c r="C3922" s="190" t="s">
        <v>34</v>
      </c>
      <c r="D3922" s="134" t="str">
        <f>IF(OR(ISNUMBER(SEARCH('[1]Lookup for use classification'!$B$1,C3922)),ISNUMBER(SEARCH('[1]Lookup for use classification'!$C$1,C3922)),ISNUMBER(SEARCH('[1]Lookup for use classification'!$D$1,C3922)),ISNUMBER(SEARCH('[1]Lookup for use classification'!$E$1,C3922))),'[1]Lookup for use classification'!$A$1,IF(ISNUMBER(SEARCH('[1]Lookup for use classification'!$B$2,C3922)),'[1]Lookup for use classification'!$A$2,IF(ISNUMBER(SEARCH('[1]Lookup for use classification'!$B$3,C3922)),'[1]Lookup for use classification'!$A$3,IF(OR(ISNUMBER(SEARCH('[1]Lookup for use classification'!$B$4,C3922)),ISNUMBER(SEARCH('[1]Lookup for use classification'!$C$4,C3922)),ISNUMBER(SEARCH('[1]Lookup for use classification'!$D$4,C3922)),ISNUMBER(SEARCH('[1]Lookup for use classification'!$E$4,C3922))),'[1]Lookup for use classification'!$A$4,IF(OR(ISNUMBER(SEARCH('[1]Lookup for use classification'!$B$5,C3922)),ISNUMBER(SEARCH('[1]Lookup for use classification'!$C$5,C3922)),ISNUMBER(SEARCH('[1]Lookup for use classification'!$D$5,C3922))),'[1]Lookup for use classification'!$A$5,IF(OR(ISNUMBER(SEARCH('[1]Lookup for use classification'!$B$7,C3922)),ISNUMBER(SEARCH('[1]Lookup for use classification'!$C$7,C3922)),ISNUMBER(SEARCH('[1]Lookup for use classification'!$D$7,C3922))),'[1]Lookup for use classification'!$A$7,IF(OR(ISNUMBER(SEARCH('[1]Lookup for use classification'!$B$9,C3922)),ISNUMBER(SEARCH('[1]Lookup for use classification'!$C$9,C3922)),ISNUMBER(SEARCH('[1]Lookup for use classification'!$D$9,C3922)),ISNUMBER(SEARCH('[1]Lookup for use classification'!$E$9,C3922)),ISNUMBER(SEARCH('[1]Lookup for use classification'!$F$9,C3922)),ISNUMBER(SEARCH('[1]Lookup for use classification'!$G$9,C3922)),ISNUMBER(SEARCH('[1]Lookup for use classification'!$H$9,C3922)),ISNUMBER(SEARCH('[1]Lookup for use classification'!$I$9,C3922)),ISNUMBER(SEARCH('[1]Lookup for use classification'!$J$9,C3922)),ISNUMBER(SEARCH('[1]Lookup for use classification'!$K$9,C3922))),'[1]Lookup for use classification'!$A$9,IF(OR(ISNUMBER(SEARCH('[1]Lookup for use classification'!$B$10,C3922)),ISNUMBER(SEARCH('[1]Lookup for use classification'!$C$10,C3922)),ISNUMBER(SEARCH('[1]Lookup for use classification'!$D$10,C3922)),ISNUMBER(SEARCH('[1]Lookup for use classification'!$E$10,C3922)),ISNUMBER(SEARCH('[1]Lookup for use classification'!$F$10,C3922)),ISNUMBER(SEARCH('[1]Lookup for use classification'!$G$10,C3922))),'[1]Lookup for use classification'!$A$10,IF(OR(ISNUMBER(SEARCH('[1]Lookup for use classification'!$B$11,C3922)),ISNUMBER(SEARCH('[1]Lookup for use classification'!$C$11,C3922))),'[1]Lookup for use classification'!$A$11,IF(OR(ISNUMBER(SEARCH('[1]Lookup for use classification'!$B$12,C3922)),ISNUMBER(SEARCH('[1]Lookup for use classification'!$C$12,C3922))),'[1]Lookup for use classification'!$A$12,IF(OR(ISNUMBER(SEARCH('[1]Lookup for use classification'!$B$13,C3922)),ISNUMBER(SEARCH('[1]Lookup for use classification'!$C$13,C3922)),ISNUMBER(SEARCH('[1]Lookup for use classification'!$D$13,C3922)),,ISNUMBER(SEARCH('[1]Lookup for use classification'!$C$13,C3922)),ISNUMBER(SEARCH('[1]Lookup for use classification'!$E$13,C3922))),'[1]Lookup for use classification'!$A$13,IF(OR(ISNUMBER(SEARCH('[1]Lookup for use classification'!$B$14,C3922)),ISNUMBER(SEARCH('[1]Lookup for use classification'!$C$14,C3922))),'[1]Lookup for use classification'!$A$14,"Other"))))))))))))</f>
        <v>Office</v>
      </c>
      <c r="E3922" s="180"/>
      <c r="F3922" s="180"/>
      <c r="G3922" s="180"/>
      <c r="H3922" s="188"/>
      <c r="I3922" s="188"/>
      <c r="J3922" s="193"/>
      <c r="K3922" s="193"/>
      <c r="L3922" s="193"/>
      <c r="M3922" s="193"/>
      <c r="N3922" s="193"/>
      <c r="O3922" s="193"/>
      <c r="P3922" s="193"/>
      <c r="Q3922" s="193"/>
      <c r="R3922" s="193"/>
    </row>
    <row r="3923" spans="1:18" hidden="1">
      <c r="A3923" s="187" t="s">
        <v>496</v>
      </c>
      <c r="B3923" s="167" t="s">
        <v>4456</v>
      </c>
      <c r="C3923" s="190" t="s">
        <v>37</v>
      </c>
      <c r="D3923" s="134" t="str">
        <f>IF(OR(ISNUMBER(SEARCH('[1]Lookup for use classification'!$B$1,C3923)),ISNUMBER(SEARCH('[1]Lookup for use classification'!$C$1,C3923)),ISNUMBER(SEARCH('[1]Lookup for use classification'!$D$1,C3923)),ISNUMBER(SEARCH('[1]Lookup for use classification'!$E$1,C3923))),'[1]Lookup for use classification'!$A$1,IF(ISNUMBER(SEARCH('[1]Lookup for use classification'!$B$2,C3923)),'[1]Lookup for use classification'!$A$2,IF(ISNUMBER(SEARCH('[1]Lookup for use classification'!$B$3,C3923)),'[1]Lookup for use classification'!$A$3,IF(OR(ISNUMBER(SEARCH('[1]Lookup for use classification'!$B$4,C3923)),ISNUMBER(SEARCH('[1]Lookup for use classification'!$C$4,C3923)),ISNUMBER(SEARCH('[1]Lookup for use classification'!$D$4,C3923)),ISNUMBER(SEARCH('[1]Lookup for use classification'!$E$4,C3923))),'[1]Lookup for use classification'!$A$4,IF(OR(ISNUMBER(SEARCH('[1]Lookup for use classification'!$B$5,C3923)),ISNUMBER(SEARCH('[1]Lookup for use classification'!$C$5,C3923)),ISNUMBER(SEARCH('[1]Lookup for use classification'!$D$5,C3923))),'[1]Lookup for use classification'!$A$5,IF(OR(ISNUMBER(SEARCH('[1]Lookup for use classification'!$B$7,C3923)),ISNUMBER(SEARCH('[1]Lookup for use classification'!$C$7,C3923)),ISNUMBER(SEARCH('[1]Lookup for use classification'!$D$7,C3923))),'[1]Lookup for use classification'!$A$7,IF(OR(ISNUMBER(SEARCH('[1]Lookup for use classification'!$B$9,C3923)),ISNUMBER(SEARCH('[1]Lookup for use classification'!$C$9,C3923)),ISNUMBER(SEARCH('[1]Lookup for use classification'!$D$9,C3923)),ISNUMBER(SEARCH('[1]Lookup for use classification'!$E$9,C3923)),ISNUMBER(SEARCH('[1]Lookup for use classification'!$F$9,C3923)),ISNUMBER(SEARCH('[1]Lookup for use classification'!$G$9,C3923)),ISNUMBER(SEARCH('[1]Lookup for use classification'!$H$9,C3923)),ISNUMBER(SEARCH('[1]Lookup for use classification'!$I$9,C3923)),ISNUMBER(SEARCH('[1]Lookup for use classification'!$J$9,C3923)),ISNUMBER(SEARCH('[1]Lookup for use classification'!$K$9,C3923))),'[1]Lookup for use classification'!$A$9,IF(OR(ISNUMBER(SEARCH('[1]Lookup for use classification'!$B$10,C3923)),ISNUMBER(SEARCH('[1]Lookup for use classification'!$C$10,C3923)),ISNUMBER(SEARCH('[1]Lookup for use classification'!$D$10,C3923)),ISNUMBER(SEARCH('[1]Lookup for use classification'!$E$10,C3923)),ISNUMBER(SEARCH('[1]Lookup for use classification'!$F$10,C3923)),ISNUMBER(SEARCH('[1]Lookup for use classification'!$G$10,C3923))),'[1]Lookup for use classification'!$A$10,IF(OR(ISNUMBER(SEARCH('[1]Lookup for use classification'!$B$11,C3923)),ISNUMBER(SEARCH('[1]Lookup for use classification'!$C$11,C3923))),'[1]Lookup for use classification'!$A$11,IF(OR(ISNUMBER(SEARCH('[1]Lookup for use classification'!$B$12,C3923)),ISNUMBER(SEARCH('[1]Lookup for use classification'!$C$12,C3923))),'[1]Lookup for use classification'!$A$12,IF(OR(ISNUMBER(SEARCH('[1]Lookup for use classification'!$B$13,C3923)),ISNUMBER(SEARCH('[1]Lookup for use classification'!$C$13,C3923)),ISNUMBER(SEARCH('[1]Lookup for use classification'!$D$13,C3923)),,ISNUMBER(SEARCH('[1]Lookup for use classification'!$C$13,C3923)),ISNUMBER(SEARCH('[1]Lookup for use classification'!$E$13,C3923))),'[1]Lookup for use classification'!$A$13,IF(OR(ISNUMBER(SEARCH('[1]Lookup for use classification'!$B$14,C3923)),ISNUMBER(SEARCH('[1]Lookup for use classification'!$C$14,C3923))),'[1]Lookup for use classification'!$A$14,"Other"))))))))))))</f>
        <v>Office</v>
      </c>
      <c r="E3923" s="180"/>
      <c r="F3923" s="180"/>
      <c r="G3923" s="180"/>
      <c r="H3923" s="188"/>
      <c r="I3923" s="188"/>
      <c r="J3923" s="193"/>
      <c r="K3923" s="193"/>
      <c r="L3923" s="193"/>
      <c r="M3923" s="193"/>
      <c r="N3923" s="193"/>
      <c r="O3923" s="193"/>
      <c r="P3923" s="193"/>
      <c r="Q3923" s="193"/>
      <c r="R3923" s="193"/>
    </row>
    <row r="3924" spans="1:18" hidden="1">
      <c r="A3924" s="187" t="s">
        <v>496</v>
      </c>
      <c r="B3924" s="167" t="s">
        <v>4456</v>
      </c>
      <c r="C3924" s="190" t="s">
        <v>503</v>
      </c>
      <c r="D3924" s="134" t="str">
        <f>IF(OR(ISNUMBER(SEARCH('[1]Lookup for use classification'!$B$1,C3924)),ISNUMBER(SEARCH('[1]Lookup for use classification'!$C$1,C3924)),ISNUMBER(SEARCH('[1]Lookup for use classification'!$D$1,C3924)),ISNUMBER(SEARCH('[1]Lookup for use classification'!$E$1,C3924))),'[1]Lookup for use classification'!$A$1,IF(ISNUMBER(SEARCH('[1]Lookup for use classification'!$B$2,C3924)),'[1]Lookup for use classification'!$A$2,IF(ISNUMBER(SEARCH('[1]Lookup for use classification'!$B$3,C3924)),'[1]Lookup for use classification'!$A$3,IF(OR(ISNUMBER(SEARCH('[1]Lookup for use classification'!$B$4,C3924)),ISNUMBER(SEARCH('[1]Lookup for use classification'!$C$4,C3924)),ISNUMBER(SEARCH('[1]Lookup for use classification'!$D$4,C3924)),ISNUMBER(SEARCH('[1]Lookup for use classification'!$E$4,C3924))),'[1]Lookup for use classification'!$A$4,IF(OR(ISNUMBER(SEARCH('[1]Lookup for use classification'!$B$5,C3924)),ISNUMBER(SEARCH('[1]Lookup for use classification'!$C$5,C3924)),ISNUMBER(SEARCH('[1]Lookup for use classification'!$D$5,C3924))),'[1]Lookup for use classification'!$A$5,IF(OR(ISNUMBER(SEARCH('[1]Lookup for use classification'!$B$7,C3924)),ISNUMBER(SEARCH('[1]Lookup for use classification'!$C$7,C3924)),ISNUMBER(SEARCH('[1]Lookup for use classification'!$D$7,C3924))),'[1]Lookup for use classification'!$A$7,IF(OR(ISNUMBER(SEARCH('[1]Lookup for use classification'!$B$9,C3924)),ISNUMBER(SEARCH('[1]Lookup for use classification'!$C$9,C3924)),ISNUMBER(SEARCH('[1]Lookup for use classification'!$D$9,C3924)),ISNUMBER(SEARCH('[1]Lookup for use classification'!$E$9,C3924)),ISNUMBER(SEARCH('[1]Lookup for use classification'!$F$9,C3924)),ISNUMBER(SEARCH('[1]Lookup for use classification'!$G$9,C3924)),ISNUMBER(SEARCH('[1]Lookup for use classification'!$H$9,C3924)),ISNUMBER(SEARCH('[1]Lookup for use classification'!$I$9,C3924)),ISNUMBER(SEARCH('[1]Lookup for use classification'!$J$9,C3924)),ISNUMBER(SEARCH('[1]Lookup for use classification'!$K$9,C3924))),'[1]Lookup for use classification'!$A$9,IF(OR(ISNUMBER(SEARCH('[1]Lookup for use classification'!$B$10,C3924)),ISNUMBER(SEARCH('[1]Lookup for use classification'!$C$10,C3924)),ISNUMBER(SEARCH('[1]Lookup for use classification'!$D$10,C3924)),ISNUMBER(SEARCH('[1]Lookup for use classification'!$E$10,C3924)),ISNUMBER(SEARCH('[1]Lookup for use classification'!$F$10,C3924)),ISNUMBER(SEARCH('[1]Lookup for use classification'!$G$10,C3924))),'[1]Lookup for use classification'!$A$10,IF(OR(ISNUMBER(SEARCH('[1]Lookup for use classification'!$B$11,C3924)),ISNUMBER(SEARCH('[1]Lookup for use classification'!$C$11,C3924))),'[1]Lookup for use classification'!$A$11,IF(OR(ISNUMBER(SEARCH('[1]Lookup for use classification'!$B$12,C3924)),ISNUMBER(SEARCH('[1]Lookup for use classification'!$C$12,C3924))),'[1]Lookup for use classification'!$A$12,IF(OR(ISNUMBER(SEARCH('[1]Lookup for use classification'!$B$13,C3924)),ISNUMBER(SEARCH('[1]Lookup for use classification'!$C$13,C3924)),ISNUMBER(SEARCH('[1]Lookup for use classification'!$D$13,C3924)),,ISNUMBER(SEARCH('[1]Lookup for use classification'!$C$13,C3924)),ISNUMBER(SEARCH('[1]Lookup for use classification'!$E$13,C3924))),'[1]Lookup for use classification'!$A$13,IF(OR(ISNUMBER(SEARCH('[1]Lookup for use classification'!$B$14,C3924)),ISNUMBER(SEARCH('[1]Lookup for use classification'!$C$14,C3924))),'[1]Lookup for use classification'!$A$14,"Other"))))))))))))</f>
        <v>Office</v>
      </c>
      <c r="E3924" s="180"/>
      <c r="F3924" s="180"/>
      <c r="G3924" s="180"/>
      <c r="H3924" s="188"/>
      <c r="I3924" s="188"/>
      <c r="J3924" s="193"/>
      <c r="K3924" s="193"/>
      <c r="L3924" s="193"/>
      <c r="M3924" s="193"/>
      <c r="N3924" s="193"/>
      <c r="O3924" s="193"/>
      <c r="P3924" s="193"/>
      <c r="Q3924" s="193"/>
      <c r="R3924" s="193"/>
    </row>
    <row r="3925" spans="1:18" hidden="1">
      <c r="A3925" s="138" t="s">
        <v>496</v>
      </c>
      <c r="B3925" s="8" t="str">
        <f>IF(ISNA(VLOOKUP(CONCATENATE(A3925,C3925),EUS!$B$2:$B$1939,1,FALSE)),"","End Use Study")</f>
        <v>End Use Study</v>
      </c>
      <c r="C3925" s="8" t="s">
        <v>2575</v>
      </c>
      <c r="D3925" s="8" t="str">
        <f>IF(OR(ISNUMBER(SEARCH('[1]Lookup for use classification'!$B$1,C3925)),ISNUMBER(SEARCH('[1]Lookup for use classification'!$C$1,C3925)),ISNUMBER(SEARCH('[1]Lookup for use classification'!$D$1,C3925)),ISNUMBER(SEARCH('[1]Lookup for use classification'!$E$1,C3925))),'[1]Lookup for use classification'!$A$1,IF(ISNUMBER(SEARCH('[1]Lookup for use classification'!$B$2,C3925)),'[1]Lookup for use classification'!$A$2,IF(ISNUMBER(SEARCH('[1]Lookup for use classification'!$B$3,C3925)),'[1]Lookup for use classification'!$A$3,IF(OR(ISNUMBER(SEARCH('[1]Lookup for use classification'!$B$4,C3925)),ISNUMBER(SEARCH('[1]Lookup for use classification'!$C$4,C3925)),ISNUMBER(SEARCH('[1]Lookup for use classification'!$D$4,C3925)),ISNUMBER(SEARCH('[1]Lookup for use classification'!$E$4,C3925))),'[1]Lookup for use classification'!$A$4,IF(OR(ISNUMBER(SEARCH('[1]Lookup for use classification'!$B$5,C3925)),ISNUMBER(SEARCH('[1]Lookup for use classification'!$C$5,C3925)),ISNUMBER(SEARCH('[1]Lookup for use classification'!$D$5,C3925))),'[1]Lookup for use classification'!$A$5,IF(OR(ISNUMBER(SEARCH('[1]Lookup for use classification'!$B$7,C3925)),ISNUMBER(SEARCH('[1]Lookup for use classification'!$C$7,C3925)),ISNUMBER(SEARCH('[1]Lookup for use classification'!$D$7,C3925))),'[1]Lookup for use classification'!$A$7,IF(OR(ISNUMBER(SEARCH('[1]Lookup for use classification'!$B$9,C3925)),ISNUMBER(SEARCH('[1]Lookup for use classification'!$C$9,C3925)),ISNUMBER(SEARCH('[1]Lookup for use classification'!$D$9,C3925)),ISNUMBER(SEARCH('[1]Lookup for use classification'!$E$9,C3925)),ISNUMBER(SEARCH('[1]Lookup for use classification'!$F$9,C3925)),ISNUMBER(SEARCH('[1]Lookup for use classification'!$G$9,C3925)),ISNUMBER(SEARCH('[1]Lookup for use classification'!$H$9,C3925)),ISNUMBER(SEARCH('[1]Lookup for use classification'!$I$9,C3925)),ISNUMBER(SEARCH('[1]Lookup for use classification'!$J$9,C3925)),ISNUMBER(SEARCH('[1]Lookup for use classification'!$K$9,C3925))),'[1]Lookup for use classification'!$A$9,IF(OR(ISNUMBER(SEARCH('[1]Lookup for use classification'!$B$10,C3925)),ISNUMBER(SEARCH('[1]Lookup for use classification'!$C$10,C3925)),ISNUMBER(SEARCH('[1]Lookup for use classification'!$D$10,C3925)),ISNUMBER(SEARCH('[1]Lookup for use classification'!$E$10,C3925)),ISNUMBER(SEARCH('[1]Lookup for use classification'!$F$10,C3925)),ISNUMBER(SEARCH('[1]Lookup for use classification'!$G$10,C3925))),'[1]Lookup for use classification'!$A$10,IF(OR(ISNUMBER(SEARCH('[1]Lookup for use classification'!$B$11,C3925)),ISNUMBER(SEARCH('[1]Lookup for use classification'!$C$11,C3925))),'[1]Lookup for use classification'!$A$11,IF(OR(ISNUMBER(SEARCH('[1]Lookup for use classification'!$B$12,C3925)),ISNUMBER(SEARCH('[1]Lookup for use classification'!$C$12,C3925))),'[1]Lookup for use classification'!$A$12,IF(OR(ISNUMBER(SEARCH('[1]Lookup for use classification'!$B$13,C3925)),ISNUMBER(SEARCH('[1]Lookup for use classification'!$C$13,C3925)),ISNUMBER(SEARCH('[1]Lookup for use classification'!$D$13,C3925)),,ISNUMBER(SEARCH('[1]Lookup for use classification'!$C$13,C3925)),ISNUMBER(SEARCH('[1]Lookup for use classification'!$E$13,C3925))),'[1]Lookup for use classification'!$A$13,IF(OR(ISNUMBER(SEARCH('[1]Lookup for use classification'!$B$14,C3925)),ISNUMBER(SEARCH('[1]Lookup for use classification'!$C$14,C3925))),'[1]Lookup for use classification'!$A$14,"Other"))))))))))))</f>
        <v>Other</v>
      </c>
      <c r="E3925" s="9">
        <v>96</v>
      </c>
      <c r="F3925" s="9"/>
      <c r="G3925" s="9"/>
      <c r="H3925" s="164"/>
      <c r="I3925" s="164"/>
      <c r="J3925" s="7"/>
      <c r="L3925" s="6"/>
    </row>
    <row r="3926" spans="1:18" hidden="1">
      <c r="A3926" s="188" t="s">
        <v>2888</v>
      </c>
      <c r="B3926" s="8" t="str">
        <f>IF(ISNA(VLOOKUP(CONCATENATE(A3926,C3926),ARIS!$A$1:$A$959,1,FALSE)),"","ARIS")</f>
        <v>ARIS</v>
      </c>
      <c r="C3926" s="162" t="s">
        <v>2889</v>
      </c>
      <c r="D3926" s="8" t="str">
        <f>IF(OR(ISNUMBER(SEARCH('[1]Lookup for use classification'!$B$1,C3926)),ISNUMBER(SEARCH('[1]Lookup for use classification'!$C$1,C3926)),ISNUMBER(SEARCH('[1]Lookup for use classification'!$D$1,C3926)),ISNUMBER(SEARCH('[1]Lookup for use classification'!$E$1,C3926))),'[1]Lookup for use classification'!$A$1,IF(ISNUMBER(SEARCH('[1]Lookup for use classification'!$B$2,C3926)),'[1]Lookup for use classification'!$A$2,IF(ISNUMBER(SEARCH('[1]Lookup for use classification'!$B$3,C3926)),'[1]Lookup for use classification'!$A$3,IF(OR(ISNUMBER(SEARCH('[1]Lookup for use classification'!$B$4,C3926)),ISNUMBER(SEARCH('[1]Lookup for use classification'!$C$4,C3926)),ISNUMBER(SEARCH('[1]Lookup for use classification'!$D$4,C3926)),ISNUMBER(SEARCH('[1]Lookup for use classification'!$E$4,C3926))),'[1]Lookup for use classification'!$A$4,IF(OR(ISNUMBER(SEARCH('[1]Lookup for use classification'!$B$5,C3926)),ISNUMBER(SEARCH('[1]Lookup for use classification'!$C$5,C3926)),ISNUMBER(SEARCH('[1]Lookup for use classification'!$D$5,C3926))),'[1]Lookup for use classification'!$A$5,IF(OR(ISNUMBER(SEARCH('[1]Lookup for use classification'!$B$7,C3926)),ISNUMBER(SEARCH('[1]Lookup for use classification'!$C$7,C3926)),ISNUMBER(SEARCH('[1]Lookup for use classification'!$D$7,C3926))),'[1]Lookup for use classification'!$A$7,IF(OR(ISNUMBER(SEARCH('[1]Lookup for use classification'!$B$9,C3926)),ISNUMBER(SEARCH('[1]Lookup for use classification'!$C$9,C3926)),ISNUMBER(SEARCH('[1]Lookup for use classification'!$D$9,C3926)),ISNUMBER(SEARCH('[1]Lookup for use classification'!$E$9,C3926)),ISNUMBER(SEARCH('[1]Lookup for use classification'!$F$9,C3926)),ISNUMBER(SEARCH('[1]Lookup for use classification'!$G$9,C3926)),ISNUMBER(SEARCH('[1]Lookup for use classification'!$H$9,C3926)),ISNUMBER(SEARCH('[1]Lookup for use classification'!$I$9,C3926)),ISNUMBER(SEARCH('[1]Lookup for use classification'!$J$9,C3926)),ISNUMBER(SEARCH('[1]Lookup for use classification'!$K$9,C3926))),'[1]Lookup for use classification'!$A$9,IF(OR(ISNUMBER(SEARCH('[1]Lookup for use classification'!$B$10,C3926)),ISNUMBER(SEARCH('[1]Lookup for use classification'!$C$10,C3926)),ISNUMBER(SEARCH('[1]Lookup for use classification'!$D$10,C3926)),ISNUMBER(SEARCH('[1]Lookup for use classification'!$E$10,C3926)),ISNUMBER(SEARCH('[1]Lookup for use classification'!$F$10,C3926)),ISNUMBER(SEARCH('[1]Lookup for use classification'!$G$10,C3926))),'[1]Lookup for use classification'!$A$10,IF(OR(ISNUMBER(SEARCH('[1]Lookup for use classification'!$B$11,C3926)),ISNUMBER(SEARCH('[1]Lookup for use classification'!$C$11,C3926))),'[1]Lookup for use classification'!$A$11,IF(OR(ISNUMBER(SEARCH('[1]Lookup for use classification'!$B$12,C3926)),ISNUMBER(SEARCH('[1]Lookup for use classification'!$C$12,C3926))),'[1]Lookup for use classification'!$A$12,IF(OR(ISNUMBER(SEARCH('[1]Lookup for use classification'!$B$13,C3926)),ISNUMBER(SEARCH('[1]Lookup for use classification'!$C$13,C3926)),ISNUMBER(SEARCH('[1]Lookup for use classification'!$D$13,C3926)),,ISNUMBER(SEARCH('[1]Lookup for use classification'!$C$13,C3926)),ISNUMBER(SEARCH('[1]Lookup for use classification'!$E$13,C3926))),'[1]Lookup for use classification'!$A$13,IF(OR(ISNUMBER(SEARCH('[1]Lookup for use classification'!$B$14,C3926)),ISNUMBER(SEARCH('[1]Lookup for use classification'!$C$14,C3926))),'[1]Lookup for use classification'!$A$14,"Other"))))))))))))</f>
        <v>Other</v>
      </c>
      <c r="E3926" s="163">
        <v>2000</v>
      </c>
      <c r="F3926" s="163"/>
      <c r="G3926" s="163"/>
      <c r="H3926" s="164">
        <v>937.97080291970804</v>
      </c>
      <c r="I3926" s="164"/>
      <c r="J3926" s="165">
        <v>11409.6026855</v>
      </c>
    </row>
    <row r="3927" spans="1:18" hidden="1">
      <c r="A3927" s="187" t="s">
        <v>496</v>
      </c>
      <c r="B3927" s="167" t="s">
        <v>4456</v>
      </c>
      <c r="C3927" s="174" t="s">
        <v>497</v>
      </c>
      <c r="D3927" s="6" t="str">
        <f>IF(OR(ISNUMBER(SEARCH('[1]Lookup for use classification'!$B$1,C3927)),ISNUMBER(SEARCH('[1]Lookup for use classification'!$C$1,C3927)),ISNUMBER(SEARCH('[1]Lookup for use classification'!$D$1,C3927)),ISNUMBER(SEARCH('[1]Lookup for use classification'!$E$1,C3927))),'[1]Lookup for use classification'!$A$1,IF(ISNUMBER(SEARCH('[1]Lookup for use classification'!$B$2,C3927)),'[1]Lookup for use classification'!$A$2,IF(ISNUMBER(SEARCH('[1]Lookup for use classification'!$B$3,C3927)),'[1]Lookup for use classification'!$A$3,IF(OR(ISNUMBER(SEARCH('[1]Lookup for use classification'!$B$4,C3927)),ISNUMBER(SEARCH('[1]Lookup for use classification'!$C$4,C3927)),ISNUMBER(SEARCH('[1]Lookup for use classification'!$D$4,C3927)),ISNUMBER(SEARCH('[1]Lookup for use classification'!$E$4,C3927))),'[1]Lookup for use classification'!$A$4,IF(OR(ISNUMBER(SEARCH('[1]Lookup for use classification'!$B$5,C3927)),ISNUMBER(SEARCH('[1]Lookup for use classification'!$C$5,C3927)),ISNUMBER(SEARCH('[1]Lookup for use classification'!$D$5,C3927))),'[1]Lookup for use classification'!$A$5,IF(OR(ISNUMBER(SEARCH('[1]Lookup for use classification'!$B$7,C3927)),ISNUMBER(SEARCH('[1]Lookup for use classification'!$C$7,C3927)),ISNUMBER(SEARCH('[1]Lookup for use classification'!$D$7,C3927))),'[1]Lookup for use classification'!$A$7,IF(OR(ISNUMBER(SEARCH('[1]Lookup for use classification'!$B$9,C3927)),ISNUMBER(SEARCH('[1]Lookup for use classification'!$C$9,C3927)),ISNUMBER(SEARCH('[1]Lookup for use classification'!$D$9,C3927)),ISNUMBER(SEARCH('[1]Lookup for use classification'!$E$9,C3927)),ISNUMBER(SEARCH('[1]Lookup for use classification'!$F$9,C3927)),ISNUMBER(SEARCH('[1]Lookup for use classification'!$G$9,C3927)),ISNUMBER(SEARCH('[1]Lookup for use classification'!$H$9,C3927)),ISNUMBER(SEARCH('[1]Lookup for use classification'!$I$9,C3927)),ISNUMBER(SEARCH('[1]Lookup for use classification'!$J$9,C3927)),ISNUMBER(SEARCH('[1]Lookup for use classification'!$K$9,C3927))),'[1]Lookup for use classification'!$A$9,IF(OR(ISNUMBER(SEARCH('[1]Lookup for use classification'!$B$10,C3927)),ISNUMBER(SEARCH('[1]Lookup for use classification'!$C$10,C3927)),ISNUMBER(SEARCH('[1]Lookup for use classification'!$D$10,C3927)),ISNUMBER(SEARCH('[1]Lookup for use classification'!$E$10,C3927)),ISNUMBER(SEARCH('[1]Lookup for use classification'!$F$10,C3927)),ISNUMBER(SEARCH('[1]Lookup for use classification'!$G$10,C3927))),'[1]Lookup for use classification'!$A$10,IF(OR(ISNUMBER(SEARCH('[1]Lookup for use classification'!$B$11,C3927)),ISNUMBER(SEARCH('[1]Lookup for use classification'!$C$11,C3927))),'[1]Lookup for use classification'!$A$11,IF(OR(ISNUMBER(SEARCH('[1]Lookup for use classification'!$B$12,C3927)),ISNUMBER(SEARCH('[1]Lookup for use classification'!$C$12,C3927))),'[1]Lookup for use classification'!$A$12,IF(OR(ISNUMBER(SEARCH('[1]Lookup for use classification'!$B$13,C3927)),ISNUMBER(SEARCH('[1]Lookup for use classification'!$C$13,C3927)),ISNUMBER(SEARCH('[1]Lookup for use classification'!$D$13,C3927)),,ISNUMBER(SEARCH('[1]Lookup for use classification'!$C$13,C3927)),ISNUMBER(SEARCH('[1]Lookup for use classification'!$E$13,C3927))),'[1]Lookup for use classification'!$A$13,IF(OR(ISNUMBER(SEARCH('[1]Lookup for use classification'!$B$14,C3927)),ISNUMBER(SEARCH('[1]Lookup for use classification'!$C$14,C3927))),'[1]Lookup for use classification'!$A$14,"Other"))))))))))))</f>
        <v>Other</v>
      </c>
      <c r="E3927" s="176"/>
      <c r="F3927" s="176"/>
      <c r="G3927" s="176"/>
    </row>
    <row r="3928" spans="1:18" hidden="1">
      <c r="A3928" s="187" t="s">
        <v>496</v>
      </c>
      <c r="B3928" s="167" t="s">
        <v>4456</v>
      </c>
      <c r="C3928" s="174" t="s">
        <v>498</v>
      </c>
      <c r="D3928" s="6" t="str">
        <f>IF(OR(ISNUMBER(SEARCH('[1]Lookup for use classification'!$B$1,C3928)),ISNUMBER(SEARCH('[1]Lookup for use classification'!$C$1,C3928)),ISNUMBER(SEARCH('[1]Lookup for use classification'!$D$1,C3928)),ISNUMBER(SEARCH('[1]Lookup for use classification'!$E$1,C3928))),'[1]Lookup for use classification'!$A$1,IF(ISNUMBER(SEARCH('[1]Lookup for use classification'!$B$2,C3928)),'[1]Lookup for use classification'!$A$2,IF(ISNUMBER(SEARCH('[1]Lookup for use classification'!$B$3,C3928)),'[1]Lookup for use classification'!$A$3,IF(OR(ISNUMBER(SEARCH('[1]Lookup for use classification'!$B$4,C3928)),ISNUMBER(SEARCH('[1]Lookup for use classification'!$C$4,C3928)),ISNUMBER(SEARCH('[1]Lookup for use classification'!$D$4,C3928)),ISNUMBER(SEARCH('[1]Lookup for use classification'!$E$4,C3928))),'[1]Lookup for use classification'!$A$4,IF(OR(ISNUMBER(SEARCH('[1]Lookup for use classification'!$B$5,C3928)),ISNUMBER(SEARCH('[1]Lookup for use classification'!$C$5,C3928)),ISNUMBER(SEARCH('[1]Lookup for use classification'!$D$5,C3928))),'[1]Lookup for use classification'!$A$5,IF(OR(ISNUMBER(SEARCH('[1]Lookup for use classification'!$B$7,C3928)),ISNUMBER(SEARCH('[1]Lookup for use classification'!$C$7,C3928)),ISNUMBER(SEARCH('[1]Lookup for use classification'!$D$7,C3928))),'[1]Lookup for use classification'!$A$7,IF(OR(ISNUMBER(SEARCH('[1]Lookup for use classification'!$B$9,C3928)),ISNUMBER(SEARCH('[1]Lookup for use classification'!$C$9,C3928)),ISNUMBER(SEARCH('[1]Lookup for use classification'!$D$9,C3928)),ISNUMBER(SEARCH('[1]Lookup for use classification'!$E$9,C3928)),ISNUMBER(SEARCH('[1]Lookup for use classification'!$F$9,C3928)),ISNUMBER(SEARCH('[1]Lookup for use classification'!$G$9,C3928)),ISNUMBER(SEARCH('[1]Lookup for use classification'!$H$9,C3928)),ISNUMBER(SEARCH('[1]Lookup for use classification'!$I$9,C3928)),ISNUMBER(SEARCH('[1]Lookup for use classification'!$J$9,C3928)),ISNUMBER(SEARCH('[1]Lookup for use classification'!$K$9,C3928))),'[1]Lookup for use classification'!$A$9,IF(OR(ISNUMBER(SEARCH('[1]Lookup for use classification'!$B$10,C3928)),ISNUMBER(SEARCH('[1]Lookup for use classification'!$C$10,C3928)),ISNUMBER(SEARCH('[1]Lookup for use classification'!$D$10,C3928)),ISNUMBER(SEARCH('[1]Lookup for use classification'!$E$10,C3928)),ISNUMBER(SEARCH('[1]Lookup for use classification'!$F$10,C3928)),ISNUMBER(SEARCH('[1]Lookup for use classification'!$G$10,C3928))),'[1]Lookup for use classification'!$A$10,IF(OR(ISNUMBER(SEARCH('[1]Lookup for use classification'!$B$11,C3928)),ISNUMBER(SEARCH('[1]Lookup for use classification'!$C$11,C3928))),'[1]Lookup for use classification'!$A$11,IF(OR(ISNUMBER(SEARCH('[1]Lookup for use classification'!$B$12,C3928)),ISNUMBER(SEARCH('[1]Lookup for use classification'!$C$12,C3928))),'[1]Lookup for use classification'!$A$12,IF(OR(ISNUMBER(SEARCH('[1]Lookup for use classification'!$B$13,C3928)),ISNUMBER(SEARCH('[1]Lookup for use classification'!$C$13,C3928)),ISNUMBER(SEARCH('[1]Lookup for use classification'!$D$13,C3928)),,ISNUMBER(SEARCH('[1]Lookup for use classification'!$C$13,C3928)),ISNUMBER(SEARCH('[1]Lookup for use classification'!$E$13,C3928))),'[1]Lookup for use classification'!$A$13,IF(OR(ISNUMBER(SEARCH('[1]Lookup for use classification'!$B$14,C3928)),ISNUMBER(SEARCH('[1]Lookup for use classification'!$C$14,C3928))),'[1]Lookup for use classification'!$A$14,"Other"))))))))))))</f>
        <v>Other</v>
      </c>
      <c r="E3928" s="176"/>
      <c r="F3928" s="176"/>
      <c r="G3928" s="176"/>
    </row>
    <row r="3929" spans="1:18" hidden="1">
      <c r="A3929" s="187" t="s">
        <v>496</v>
      </c>
      <c r="B3929" s="167" t="s">
        <v>4456</v>
      </c>
      <c r="C3929" s="174" t="s">
        <v>500</v>
      </c>
      <c r="D3929" s="6" t="str">
        <f>IF(OR(ISNUMBER(SEARCH('[1]Lookup for use classification'!$B$1,C3929)),ISNUMBER(SEARCH('[1]Lookup for use classification'!$C$1,C3929)),ISNUMBER(SEARCH('[1]Lookup for use classification'!$D$1,C3929)),ISNUMBER(SEARCH('[1]Lookup for use classification'!$E$1,C3929))),'[1]Lookup for use classification'!$A$1,IF(ISNUMBER(SEARCH('[1]Lookup for use classification'!$B$2,C3929)),'[1]Lookup for use classification'!$A$2,IF(ISNUMBER(SEARCH('[1]Lookup for use classification'!$B$3,C3929)),'[1]Lookup for use classification'!$A$3,IF(OR(ISNUMBER(SEARCH('[1]Lookup for use classification'!$B$4,C3929)),ISNUMBER(SEARCH('[1]Lookup for use classification'!$C$4,C3929)),ISNUMBER(SEARCH('[1]Lookup for use classification'!$D$4,C3929)),ISNUMBER(SEARCH('[1]Lookup for use classification'!$E$4,C3929))),'[1]Lookup for use classification'!$A$4,IF(OR(ISNUMBER(SEARCH('[1]Lookup for use classification'!$B$5,C3929)),ISNUMBER(SEARCH('[1]Lookup for use classification'!$C$5,C3929)),ISNUMBER(SEARCH('[1]Lookup for use classification'!$D$5,C3929))),'[1]Lookup for use classification'!$A$5,IF(OR(ISNUMBER(SEARCH('[1]Lookup for use classification'!$B$7,C3929)),ISNUMBER(SEARCH('[1]Lookup for use classification'!$C$7,C3929)),ISNUMBER(SEARCH('[1]Lookup for use classification'!$D$7,C3929))),'[1]Lookup for use classification'!$A$7,IF(OR(ISNUMBER(SEARCH('[1]Lookup for use classification'!$B$9,C3929)),ISNUMBER(SEARCH('[1]Lookup for use classification'!$C$9,C3929)),ISNUMBER(SEARCH('[1]Lookup for use classification'!$D$9,C3929)),ISNUMBER(SEARCH('[1]Lookup for use classification'!$E$9,C3929)),ISNUMBER(SEARCH('[1]Lookup for use classification'!$F$9,C3929)),ISNUMBER(SEARCH('[1]Lookup for use classification'!$G$9,C3929)),ISNUMBER(SEARCH('[1]Lookup for use classification'!$H$9,C3929)),ISNUMBER(SEARCH('[1]Lookup for use classification'!$I$9,C3929)),ISNUMBER(SEARCH('[1]Lookup for use classification'!$J$9,C3929)),ISNUMBER(SEARCH('[1]Lookup for use classification'!$K$9,C3929))),'[1]Lookup for use classification'!$A$9,IF(OR(ISNUMBER(SEARCH('[1]Lookup for use classification'!$B$10,C3929)),ISNUMBER(SEARCH('[1]Lookup for use classification'!$C$10,C3929)),ISNUMBER(SEARCH('[1]Lookup for use classification'!$D$10,C3929)),ISNUMBER(SEARCH('[1]Lookup for use classification'!$E$10,C3929)),ISNUMBER(SEARCH('[1]Lookup for use classification'!$F$10,C3929)),ISNUMBER(SEARCH('[1]Lookup for use classification'!$G$10,C3929))),'[1]Lookup for use classification'!$A$10,IF(OR(ISNUMBER(SEARCH('[1]Lookup for use classification'!$B$11,C3929)),ISNUMBER(SEARCH('[1]Lookup for use classification'!$C$11,C3929))),'[1]Lookup for use classification'!$A$11,IF(OR(ISNUMBER(SEARCH('[1]Lookup for use classification'!$B$12,C3929)),ISNUMBER(SEARCH('[1]Lookup for use classification'!$C$12,C3929))),'[1]Lookup for use classification'!$A$12,IF(OR(ISNUMBER(SEARCH('[1]Lookup for use classification'!$B$13,C3929)),ISNUMBER(SEARCH('[1]Lookup for use classification'!$C$13,C3929)),ISNUMBER(SEARCH('[1]Lookup for use classification'!$D$13,C3929)),,ISNUMBER(SEARCH('[1]Lookup for use classification'!$C$13,C3929)),ISNUMBER(SEARCH('[1]Lookup for use classification'!$E$13,C3929))),'[1]Lookup for use classification'!$A$13,IF(OR(ISNUMBER(SEARCH('[1]Lookup for use classification'!$B$14,C3929)),ISNUMBER(SEARCH('[1]Lookup for use classification'!$C$14,C3929))),'[1]Lookup for use classification'!$A$14,"Other"))))))))))))</f>
        <v>Other</v>
      </c>
      <c r="E3929" s="176"/>
      <c r="F3929" s="176"/>
      <c r="G3929" s="176"/>
    </row>
    <row r="3930" spans="1:18" hidden="1">
      <c r="A3930" s="187" t="s">
        <v>496</v>
      </c>
      <c r="B3930" s="167" t="s">
        <v>4456</v>
      </c>
      <c r="C3930" s="174" t="s">
        <v>501</v>
      </c>
      <c r="D3930" s="6" t="str">
        <f>IF(OR(ISNUMBER(SEARCH('[1]Lookup for use classification'!$B$1,C3930)),ISNUMBER(SEARCH('[1]Lookup for use classification'!$C$1,C3930)),ISNUMBER(SEARCH('[1]Lookup for use classification'!$D$1,C3930)),ISNUMBER(SEARCH('[1]Lookup for use classification'!$E$1,C3930))),'[1]Lookup for use classification'!$A$1,IF(ISNUMBER(SEARCH('[1]Lookup for use classification'!$B$2,C3930)),'[1]Lookup for use classification'!$A$2,IF(ISNUMBER(SEARCH('[1]Lookup for use classification'!$B$3,C3930)),'[1]Lookup for use classification'!$A$3,IF(OR(ISNUMBER(SEARCH('[1]Lookup for use classification'!$B$4,C3930)),ISNUMBER(SEARCH('[1]Lookup for use classification'!$C$4,C3930)),ISNUMBER(SEARCH('[1]Lookup for use classification'!$D$4,C3930)),ISNUMBER(SEARCH('[1]Lookup for use classification'!$E$4,C3930))),'[1]Lookup for use classification'!$A$4,IF(OR(ISNUMBER(SEARCH('[1]Lookup for use classification'!$B$5,C3930)),ISNUMBER(SEARCH('[1]Lookup for use classification'!$C$5,C3930)),ISNUMBER(SEARCH('[1]Lookup for use classification'!$D$5,C3930))),'[1]Lookup for use classification'!$A$5,IF(OR(ISNUMBER(SEARCH('[1]Lookup for use classification'!$B$7,C3930)),ISNUMBER(SEARCH('[1]Lookup for use classification'!$C$7,C3930)),ISNUMBER(SEARCH('[1]Lookup for use classification'!$D$7,C3930))),'[1]Lookup for use classification'!$A$7,IF(OR(ISNUMBER(SEARCH('[1]Lookup for use classification'!$B$9,C3930)),ISNUMBER(SEARCH('[1]Lookup for use classification'!$C$9,C3930)),ISNUMBER(SEARCH('[1]Lookup for use classification'!$D$9,C3930)),ISNUMBER(SEARCH('[1]Lookup for use classification'!$E$9,C3930)),ISNUMBER(SEARCH('[1]Lookup for use classification'!$F$9,C3930)),ISNUMBER(SEARCH('[1]Lookup for use classification'!$G$9,C3930)),ISNUMBER(SEARCH('[1]Lookup for use classification'!$H$9,C3930)),ISNUMBER(SEARCH('[1]Lookup for use classification'!$I$9,C3930)),ISNUMBER(SEARCH('[1]Lookup for use classification'!$J$9,C3930)),ISNUMBER(SEARCH('[1]Lookup for use classification'!$K$9,C3930))),'[1]Lookup for use classification'!$A$9,IF(OR(ISNUMBER(SEARCH('[1]Lookup for use classification'!$B$10,C3930)),ISNUMBER(SEARCH('[1]Lookup for use classification'!$C$10,C3930)),ISNUMBER(SEARCH('[1]Lookup for use classification'!$D$10,C3930)),ISNUMBER(SEARCH('[1]Lookup for use classification'!$E$10,C3930)),ISNUMBER(SEARCH('[1]Lookup for use classification'!$F$10,C3930)),ISNUMBER(SEARCH('[1]Lookup for use classification'!$G$10,C3930))),'[1]Lookup for use classification'!$A$10,IF(OR(ISNUMBER(SEARCH('[1]Lookup for use classification'!$B$11,C3930)),ISNUMBER(SEARCH('[1]Lookup for use classification'!$C$11,C3930))),'[1]Lookup for use classification'!$A$11,IF(OR(ISNUMBER(SEARCH('[1]Lookup for use classification'!$B$12,C3930)),ISNUMBER(SEARCH('[1]Lookup for use classification'!$C$12,C3930))),'[1]Lookup for use classification'!$A$12,IF(OR(ISNUMBER(SEARCH('[1]Lookup for use classification'!$B$13,C3930)),ISNUMBER(SEARCH('[1]Lookup for use classification'!$C$13,C3930)),ISNUMBER(SEARCH('[1]Lookup for use classification'!$D$13,C3930)),,ISNUMBER(SEARCH('[1]Lookup for use classification'!$C$13,C3930)),ISNUMBER(SEARCH('[1]Lookup for use classification'!$E$13,C3930))),'[1]Lookup for use classification'!$A$13,IF(OR(ISNUMBER(SEARCH('[1]Lookup for use classification'!$B$14,C3930)),ISNUMBER(SEARCH('[1]Lookup for use classification'!$C$14,C3930))),'[1]Lookup for use classification'!$A$14,"Other"))))))))))))</f>
        <v>Other</v>
      </c>
      <c r="E3930" s="176"/>
      <c r="F3930" s="176"/>
      <c r="G3930" s="176"/>
    </row>
    <row r="3931" spans="1:18" hidden="1">
      <c r="A3931" s="187" t="s">
        <v>496</v>
      </c>
      <c r="B3931" s="167" t="s">
        <v>4456</v>
      </c>
      <c r="C3931" s="174" t="s">
        <v>504</v>
      </c>
      <c r="D3931" s="6" t="str">
        <f>IF(OR(ISNUMBER(SEARCH('[1]Lookup for use classification'!$B$1,C3931)),ISNUMBER(SEARCH('[1]Lookup for use classification'!$C$1,C3931)),ISNUMBER(SEARCH('[1]Lookup for use classification'!$D$1,C3931)),ISNUMBER(SEARCH('[1]Lookup for use classification'!$E$1,C3931))),'[1]Lookup for use classification'!$A$1,IF(ISNUMBER(SEARCH('[1]Lookup for use classification'!$B$2,C3931)),'[1]Lookup for use classification'!$A$2,IF(ISNUMBER(SEARCH('[1]Lookup for use classification'!$B$3,C3931)),'[1]Lookup for use classification'!$A$3,IF(OR(ISNUMBER(SEARCH('[1]Lookup for use classification'!$B$4,C3931)),ISNUMBER(SEARCH('[1]Lookup for use classification'!$C$4,C3931)),ISNUMBER(SEARCH('[1]Lookup for use classification'!$D$4,C3931)),ISNUMBER(SEARCH('[1]Lookup for use classification'!$E$4,C3931))),'[1]Lookup for use classification'!$A$4,IF(OR(ISNUMBER(SEARCH('[1]Lookup for use classification'!$B$5,C3931)),ISNUMBER(SEARCH('[1]Lookup for use classification'!$C$5,C3931)),ISNUMBER(SEARCH('[1]Lookup for use classification'!$D$5,C3931))),'[1]Lookup for use classification'!$A$5,IF(OR(ISNUMBER(SEARCH('[1]Lookup for use classification'!$B$7,C3931)),ISNUMBER(SEARCH('[1]Lookup for use classification'!$C$7,C3931)),ISNUMBER(SEARCH('[1]Lookup for use classification'!$D$7,C3931))),'[1]Lookup for use classification'!$A$7,IF(OR(ISNUMBER(SEARCH('[1]Lookup for use classification'!$B$9,C3931)),ISNUMBER(SEARCH('[1]Lookup for use classification'!$C$9,C3931)),ISNUMBER(SEARCH('[1]Lookup for use classification'!$D$9,C3931)),ISNUMBER(SEARCH('[1]Lookup for use classification'!$E$9,C3931)),ISNUMBER(SEARCH('[1]Lookup for use classification'!$F$9,C3931)),ISNUMBER(SEARCH('[1]Lookup for use classification'!$G$9,C3931)),ISNUMBER(SEARCH('[1]Lookup for use classification'!$H$9,C3931)),ISNUMBER(SEARCH('[1]Lookup for use classification'!$I$9,C3931)),ISNUMBER(SEARCH('[1]Lookup for use classification'!$J$9,C3931)),ISNUMBER(SEARCH('[1]Lookup for use classification'!$K$9,C3931))),'[1]Lookup for use classification'!$A$9,IF(OR(ISNUMBER(SEARCH('[1]Lookup for use classification'!$B$10,C3931)),ISNUMBER(SEARCH('[1]Lookup for use classification'!$C$10,C3931)),ISNUMBER(SEARCH('[1]Lookup for use classification'!$D$10,C3931)),ISNUMBER(SEARCH('[1]Lookup for use classification'!$E$10,C3931)),ISNUMBER(SEARCH('[1]Lookup for use classification'!$F$10,C3931)),ISNUMBER(SEARCH('[1]Lookup for use classification'!$G$10,C3931))),'[1]Lookup for use classification'!$A$10,IF(OR(ISNUMBER(SEARCH('[1]Lookup for use classification'!$B$11,C3931)),ISNUMBER(SEARCH('[1]Lookup for use classification'!$C$11,C3931))),'[1]Lookup for use classification'!$A$11,IF(OR(ISNUMBER(SEARCH('[1]Lookup for use classification'!$B$12,C3931)),ISNUMBER(SEARCH('[1]Lookup for use classification'!$C$12,C3931))),'[1]Lookup for use classification'!$A$12,IF(OR(ISNUMBER(SEARCH('[1]Lookup for use classification'!$B$13,C3931)),ISNUMBER(SEARCH('[1]Lookup for use classification'!$C$13,C3931)),ISNUMBER(SEARCH('[1]Lookup for use classification'!$D$13,C3931)),,ISNUMBER(SEARCH('[1]Lookup for use classification'!$C$13,C3931)),ISNUMBER(SEARCH('[1]Lookup for use classification'!$E$13,C3931))),'[1]Lookup for use classification'!$A$13,IF(OR(ISNUMBER(SEARCH('[1]Lookup for use classification'!$B$14,C3931)),ISNUMBER(SEARCH('[1]Lookup for use classification'!$C$14,C3931))),'[1]Lookup for use classification'!$A$14,"Other"))))))))))))</f>
        <v>Other</v>
      </c>
      <c r="E3931" s="176"/>
      <c r="F3931" s="176"/>
      <c r="G3931" s="176"/>
    </row>
    <row r="3932" spans="1:18" hidden="1">
      <c r="A3932" s="187" t="s">
        <v>496</v>
      </c>
      <c r="B3932" s="167" t="s">
        <v>4456</v>
      </c>
      <c r="C3932" s="174" t="s">
        <v>502</v>
      </c>
      <c r="D3932" s="6" t="str">
        <f>IF(OR(ISNUMBER(SEARCH('[1]Lookup for use classification'!$B$1,C3932)),ISNUMBER(SEARCH('[1]Lookup for use classification'!$C$1,C3932)),ISNUMBER(SEARCH('[1]Lookup for use classification'!$D$1,C3932)),ISNUMBER(SEARCH('[1]Lookup for use classification'!$E$1,C3932))),'[1]Lookup for use classification'!$A$1,IF(ISNUMBER(SEARCH('[1]Lookup for use classification'!$B$2,C3932)),'[1]Lookup for use classification'!$A$2,IF(ISNUMBER(SEARCH('[1]Lookup for use classification'!$B$3,C3932)),'[1]Lookup for use classification'!$A$3,IF(OR(ISNUMBER(SEARCH('[1]Lookup for use classification'!$B$4,C3932)),ISNUMBER(SEARCH('[1]Lookup for use classification'!$C$4,C3932)),ISNUMBER(SEARCH('[1]Lookup for use classification'!$D$4,C3932)),ISNUMBER(SEARCH('[1]Lookup for use classification'!$E$4,C3932))),'[1]Lookup for use classification'!$A$4,IF(OR(ISNUMBER(SEARCH('[1]Lookup for use classification'!$B$5,C3932)),ISNUMBER(SEARCH('[1]Lookup for use classification'!$C$5,C3932)),ISNUMBER(SEARCH('[1]Lookup for use classification'!$D$5,C3932))),'[1]Lookup for use classification'!$A$5,IF(OR(ISNUMBER(SEARCH('[1]Lookup for use classification'!$B$7,C3932)),ISNUMBER(SEARCH('[1]Lookup for use classification'!$C$7,C3932)),ISNUMBER(SEARCH('[1]Lookup for use classification'!$D$7,C3932))),'[1]Lookup for use classification'!$A$7,IF(OR(ISNUMBER(SEARCH('[1]Lookup for use classification'!$B$9,C3932)),ISNUMBER(SEARCH('[1]Lookup for use classification'!$C$9,C3932)),ISNUMBER(SEARCH('[1]Lookup for use classification'!$D$9,C3932)),ISNUMBER(SEARCH('[1]Lookup for use classification'!$E$9,C3932)),ISNUMBER(SEARCH('[1]Lookup for use classification'!$F$9,C3932)),ISNUMBER(SEARCH('[1]Lookup for use classification'!$G$9,C3932)),ISNUMBER(SEARCH('[1]Lookup for use classification'!$H$9,C3932)),ISNUMBER(SEARCH('[1]Lookup for use classification'!$I$9,C3932)),ISNUMBER(SEARCH('[1]Lookup for use classification'!$J$9,C3932)),ISNUMBER(SEARCH('[1]Lookup for use classification'!$K$9,C3932))),'[1]Lookup for use classification'!$A$9,IF(OR(ISNUMBER(SEARCH('[1]Lookup for use classification'!$B$10,C3932)),ISNUMBER(SEARCH('[1]Lookup for use classification'!$C$10,C3932)),ISNUMBER(SEARCH('[1]Lookup for use classification'!$D$10,C3932)),ISNUMBER(SEARCH('[1]Lookup for use classification'!$E$10,C3932)),ISNUMBER(SEARCH('[1]Lookup for use classification'!$F$10,C3932)),ISNUMBER(SEARCH('[1]Lookup for use classification'!$G$10,C3932))),'[1]Lookup for use classification'!$A$10,IF(OR(ISNUMBER(SEARCH('[1]Lookup for use classification'!$B$11,C3932)),ISNUMBER(SEARCH('[1]Lookup for use classification'!$C$11,C3932))),'[1]Lookup for use classification'!$A$11,IF(OR(ISNUMBER(SEARCH('[1]Lookup for use classification'!$B$12,C3932)),ISNUMBER(SEARCH('[1]Lookup for use classification'!$C$12,C3932))),'[1]Lookup for use classification'!$A$12,IF(OR(ISNUMBER(SEARCH('[1]Lookup for use classification'!$B$13,C3932)),ISNUMBER(SEARCH('[1]Lookup for use classification'!$C$13,C3932)),ISNUMBER(SEARCH('[1]Lookup for use classification'!$D$13,C3932)),,ISNUMBER(SEARCH('[1]Lookup for use classification'!$C$13,C3932)),ISNUMBER(SEARCH('[1]Lookup for use classification'!$E$13,C3932))),'[1]Lookup for use classification'!$A$13,IF(OR(ISNUMBER(SEARCH('[1]Lookup for use classification'!$B$14,C3932)),ISNUMBER(SEARCH('[1]Lookup for use classification'!$C$14,C3932))),'[1]Lookup for use classification'!$A$14,"Other"))))))))))))</f>
        <v>Public Assembly</v>
      </c>
      <c r="E3932" s="176"/>
      <c r="F3932" s="176"/>
      <c r="G3932" s="176"/>
    </row>
    <row r="3933" spans="1:18" hidden="1">
      <c r="A3933" s="187" t="s">
        <v>496</v>
      </c>
      <c r="B3933" s="167" t="s">
        <v>4456</v>
      </c>
      <c r="C3933" s="174" t="s">
        <v>97</v>
      </c>
      <c r="D3933" s="6" t="str">
        <f>IF(OR(ISNUMBER(SEARCH('[1]Lookup for use classification'!$B$1,C3933)),ISNUMBER(SEARCH('[1]Lookup for use classification'!$C$1,C3933)),ISNUMBER(SEARCH('[1]Lookup for use classification'!$D$1,C3933)),ISNUMBER(SEARCH('[1]Lookup for use classification'!$E$1,C3933))),'[1]Lookup for use classification'!$A$1,IF(ISNUMBER(SEARCH('[1]Lookup for use classification'!$B$2,C3933)),'[1]Lookup for use classification'!$A$2,IF(ISNUMBER(SEARCH('[1]Lookup for use classification'!$B$3,C3933)),'[1]Lookup for use classification'!$A$3,IF(OR(ISNUMBER(SEARCH('[1]Lookup for use classification'!$B$4,C3933)),ISNUMBER(SEARCH('[1]Lookup for use classification'!$C$4,C3933)),ISNUMBER(SEARCH('[1]Lookup for use classification'!$D$4,C3933)),ISNUMBER(SEARCH('[1]Lookup for use classification'!$E$4,C3933))),'[1]Lookup for use classification'!$A$4,IF(OR(ISNUMBER(SEARCH('[1]Lookup for use classification'!$B$5,C3933)),ISNUMBER(SEARCH('[1]Lookup for use classification'!$C$5,C3933)),ISNUMBER(SEARCH('[1]Lookup for use classification'!$D$5,C3933))),'[1]Lookup for use classification'!$A$5,IF(OR(ISNUMBER(SEARCH('[1]Lookup for use classification'!$B$7,C3933)),ISNUMBER(SEARCH('[1]Lookup for use classification'!$C$7,C3933)),ISNUMBER(SEARCH('[1]Lookup for use classification'!$D$7,C3933))),'[1]Lookup for use classification'!$A$7,IF(OR(ISNUMBER(SEARCH('[1]Lookup for use classification'!$B$9,C3933)),ISNUMBER(SEARCH('[1]Lookup for use classification'!$C$9,C3933)),ISNUMBER(SEARCH('[1]Lookup for use classification'!$D$9,C3933)),ISNUMBER(SEARCH('[1]Lookup for use classification'!$E$9,C3933)),ISNUMBER(SEARCH('[1]Lookup for use classification'!$F$9,C3933)),ISNUMBER(SEARCH('[1]Lookup for use classification'!$G$9,C3933)),ISNUMBER(SEARCH('[1]Lookup for use classification'!$H$9,C3933)),ISNUMBER(SEARCH('[1]Lookup for use classification'!$I$9,C3933)),ISNUMBER(SEARCH('[1]Lookup for use classification'!$J$9,C3933)),ISNUMBER(SEARCH('[1]Lookup for use classification'!$K$9,C3933))),'[1]Lookup for use classification'!$A$9,IF(OR(ISNUMBER(SEARCH('[1]Lookup for use classification'!$B$10,C3933)),ISNUMBER(SEARCH('[1]Lookup for use classification'!$C$10,C3933)),ISNUMBER(SEARCH('[1]Lookup for use classification'!$D$10,C3933)),ISNUMBER(SEARCH('[1]Lookup for use classification'!$E$10,C3933)),ISNUMBER(SEARCH('[1]Lookup for use classification'!$F$10,C3933)),ISNUMBER(SEARCH('[1]Lookup for use classification'!$G$10,C3933))),'[1]Lookup for use classification'!$A$10,IF(OR(ISNUMBER(SEARCH('[1]Lookup for use classification'!$B$11,C3933)),ISNUMBER(SEARCH('[1]Lookup for use classification'!$C$11,C3933))),'[1]Lookup for use classification'!$A$11,IF(OR(ISNUMBER(SEARCH('[1]Lookup for use classification'!$B$12,C3933)),ISNUMBER(SEARCH('[1]Lookup for use classification'!$C$12,C3933))),'[1]Lookup for use classification'!$A$12,IF(OR(ISNUMBER(SEARCH('[1]Lookup for use classification'!$B$13,C3933)),ISNUMBER(SEARCH('[1]Lookup for use classification'!$C$13,C3933)),ISNUMBER(SEARCH('[1]Lookup for use classification'!$D$13,C3933)),,ISNUMBER(SEARCH('[1]Lookup for use classification'!$C$13,C3933)),ISNUMBER(SEARCH('[1]Lookup for use classification'!$E$13,C3933))),'[1]Lookup for use classification'!$A$13,IF(OR(ISNUMBER(SEARCH('[1]Lookup for use classification'!$B$14,C3933)),ISNUMBER(SEARCH('[1]Lookup for use classification'!$C$14,C3933))),'[1]Lookup for use classification'!$A$14,"Other"))))))))))))</f>
        <v>Public Assembly</v>
      </c>
      <c r="E3933" s="176"/>
      <c r="F3933" s="176"/>
      <c r="G3933" s="176"/>
    </row>
    <row r="3934" spans="1:18" hidden="1">
      <c r="A3934" s="187" t="s">
        <v>496</v>
      </c>
      <c r="B3934" s="167" t="s">
        <v>4456</v>
      </c>
      <c r="C3934" s="174" t="s">
        <v>7</v>
      </c>
      <c r="D3934" s="6" t="str">
        <f>IF(OR(ISNUMBER(SEARCH('[1]Lookup for use classification'!$B$1,C3934)),ISNUMBER(SEARCH('[1]Lookup for use classification'!$C$1,C3934)),ISNUMBER(SEARCH('[1]Lookup for use classification'!$D$1,C3934)),ISNUMBER(SEARCH('[1]Lookup for use classification'!$E$1,C3934))),'[1]Lookup for use classification'!$A$1,IF(ISNUMBER(SEARCH('[1]Lookup for use classification'!$B$2,C3934)),'[1]Lookup for use classification'!$A$2,IF(ISNUMBER(SEARCH('[1]Lookup for use classification'!$B$3,C3934)),'[1]Lookup for use classification'!$A$3,IF(OR(ISNUMBER(SEARCH('[1]Lookup for use classification'!$B$4,C3934)),ISNUMBER(SEARCH('[1]Lookup for use classification'!$C$4,C3934)),ISNUMBER(SEARCH('[1]Lookup for use classification'!$D$4,C3934)),ISNUMBER(SEARCH('[1]Lookup for use classification'!$E$4,C3934))),'[1]Lookup for use classification'!$A$4,IF(OR(ISNUMBER(SEARCH('[1]Lookup for use classification'!$B$5,C3934)),ISNUMBER(SEARCH('[1]Lookup for use classification'!$C$5,C3934)),ISNUMBER(SEARCH('[1]Lookup for use classification'!$D$5,C3934))),'[1]Lookup for use classification'!$A$5,IF(OR(ISNUMBER(SEARCH('[1]Lookup for use classification'!$B$7,C3934)),ISNUMBER(SEARCH('[1]Lookup for use classification'!$C$7,C3934)),ISNUMBER(SEARCH('[1]Lookup for use classification'!$D$7,C3934))),'[1]Lookup for use classification'!$A$7,IF(OR(ISNUMBER(SEARCH('[1]Lookup for use classification'!$B$9,C3934)),ISNUMBER(SEARCH('[1]Lookup for use classification'!$C$9,C3934)),ISNUMBER(SEARCH('[1]Lookup for use classification'!$D$9,C3934)),ISNUMBER(SEARCH('[1]Lookup for use classification'!$E$9,C3934)),ISNUMBER(SEARCH('[1]Lookup for use classification'!$F$9,C3934)),ISNUMBER(SEARCH('[1]Lookup for use classification'!$G$9,C3934)),ISNUMBER(SEARCH('[1]Lookup for use classification'!$H$9,C3934)),ISNUMBER(SEARCH('[1]Lookup for use classification'!$I$9,C3934)),ISNUMBER(SEARCH('[1]Lookup for use classification'!$J$9,C3934)),ISNUMBER(SEARCH('[1]Lookup for use classification'!$K$9,C3934))),'[1]Lookup for use classification'!$A$9,IF(OR(ISNUMBER(SEARCH('[1]Lookup for use classification'!$B$10,C3934)),ISNUMBER(SEARCH('[1]Lookup for use classification'!$C$10,C3934)),ISNUMBER(SEARCH('[1]Lookup for use classification'!$D$10,C3934)),ISNUMBER(SEARCH('[1]Lookup for use classification'!$E$10,C3934)),ISNUMBER(SEARCH('[1]Lookup for use classification'!$F$10,C3934)),ISNUMBER(SEARCH('[1]Lookup for use classification'!$G$10,C3934))),'[1]Lookup for use classification'!$A$10,IF(OR(ISNUMBER(SEARCH('[1]Lookup for use classification'!$B$11,C3934)),ISNUMBER(SEARCH('[1]Lookup for use classification'!$C$11,C3934))),'[1]Lookup for use classification'!$A$11,IF(OR(ISNUMBER(SEARCH('[1]Lookup for use classification'!$B$12,C3934)),ISNUMBER(SEARCH('[1]Lookup for use classification'!$C$12,C3934))),'[1]Lookup for use classification'!$A$12,IF(OR(ISNUMBER(SEARCH('[1]Lookup for use classification'!$B$13,C3934)),ISNUMBER(SEARCH('[1]Lookup for use classification'!$C$13,C3934)),ISNUMBER(SEARCH('[1]Lookup for use classification'!$D$13,C3934)),,ISNUMBER(SEARCH('[1]Lookup for use classification'!$C$13,C3934)),ISNUMBER(SEARCH('[1]Lookup for use classification'!$E$13,C3934))),'[1]Lookup for use classification'!$A$13,IF(OR(ISNUMBER(SEARCH('[1]Lookup for use classification'!$B$14,C3934)),ISNUMBER(SEARCH('[1]Lookup for use classification'!$C$14,C3934))),'[1]Lookup for use classification'!$A$14,"Other"))))))))))))</f>
        <v>Public Safety</v>
      </c>
      <c r="E3934" s="176"/>
      <c r="F3934" s="176"/>
      <c r="G3934" s="176"/>
    </row>
    <row r="3935" spans="1:18" hidden="1">
      <c r="A3935" s="138" t="s">
        <v>496</v>
      </c>
      <c r="B3935" s="8" t="str">
        <f>IF(ISNA(VLOOKUP(CONCATENATE(A3935,C3935),EUS!$B$2:$B$1939,1,FALSE)),"","End Use Study")</f>
        <v>End Use Study</v>
      </c>
      <c r="C3935" s="8" t="s">
        <v>2217</v>
      </c>
      <c r="D3935" s="8" t="str">
        <f>IF(OR(ISNUMBER(SEARCH('[1]Lookup for use classification'!$B$1,C3935)),ISNUMBER(SEARCH('[1]Lookup for use classification'!$C$1,C3935)),ISNUMBER(SEARCH('[1]Lookup for use classification'!$D$1,C3935)),ISNUMBER(SEARCH('[1]Lookup for use classification'!$E$1,C3935))),'[1]Lookup for use classification'!$A$1,IF(ISNUMBER(SEARCH('[1]Lookup for use classification'!$B$2,C3935)),'[1]Lookup for use classification'!$A$2,IF(ISNUMBER(SEARCH('[1]Lookup for use classification'!$B$3,C3935)),'[1]Lookup for use classification'!$A$3,IF(OR(ISNUMBER(SEARCH('[1]Lookup for use classification'!$B$4,C3935)),ISNUMBER(SEARCH('[1]Lookup for use classification'!$C$4,C3935)),ISNUMBER(SEARCH('[1]Lookup for use classification'!$D$4,C3935)),ISNUMBER(SEARCH('[1]Lookup for use classification'!$E$4,C3935))),'[1]Lookup for use classification'!$A$4,IF(OR(ISNUMBER(SEARCH('[1]Lookup for use classification'!$B$5,C3935)),ISNUMBER(SEARCH('[1]Lookup for use classification'!$C$5,C3935)),ISNUMBER(SEARCH('[1]Lookup for use classification'!$D$5,C3935))),'[1]Lookup for use classification'!$A$5,IF(OR(ISNUMBER(SEARCH('[1]Lookup for use classification'!$B$7,C3935)),ISNUMBER(SEARCH('[1]Lookup for use classification'!$C$7,C3935)),ISNUMBER(SEARCH('[1]Lookup for use classification'!$D$7,C3935))),'[1]Lookup for use classification'!$A$7,IF(OR(ISNUMBER(SEARCH('[1]Lookup for use classification'!$B$9,C3935)),ISNUMBER(SEARCH('[1]Lookup for use classification'!$C$9,C3935)),ISNUMBER(SEARCH('[1]Lookup for use classification'!$D$9,C3935)),ISNUMBER(SEARCH('[1]Lookup for use classification'!$E$9,C3935)),ISNUMBER(SEARCH('[1]Lookup for use classification'!$F$9,C3935)),ISNUMBER(SEARCH('[1]Lookup for use classification'!$G$9,C3935)),ISNUMBER(SEARCH('[1]Lookup for use classification'!$H$9,C3935)),ISNUMBER(SEARCH('[1]Lookup for use classification'!$I$9,C3935)),ISNUMBER(SEARCH('[1]Lookup for use classification'!$J$9,C3935)),ISNUMBER(SEARCH('[1]Lookup for use classification'!$K$9,C3935))),'[1]Lookup for use classification'!$A$9,IF(OR(ISNUMBER(SEARCH('[1]Lookup for use classification'!$B$10,C3935)),ISNUMBER(SEARCH('[1]Lookup for use classification'!$C$10,C3935)),ISNUMBER(SEARCH('[1]Lookup for use classification'!$D$10,C3935)),ISNUMBER(SEARCH('[1]Lookup for use classification'!$E$10,C3935)),ISNUMBER(SEARCH('[1]Lookup for use classification'!$F$10,C3935)),ISNUMBER(SEARCH('[1]Lookup for use classification'!$G$10,C3935))),'[1]Lookup for use classification'!$A$10,IF(OR(ISNUMBER(SEARCH('[1]Lookup for use classification'!$B$11,C3935)),ISNUMBER(SEARCH('[1]Lookup for use classification'!$C$11,C3935))),'[1]Lookup for use classification'!$A$11,IF(OR(ISNUMBER(SEARCH('[1]Lookup for use classification'!$B$12,C3935)),ISNUMBER(SEARCH('[1]Lookup for use classification'!$C$12,C3935))),'[1]Lookup for use classification'!$A$12,IF(OR(ISNUMBER(SEARCH('[1]Lookup for use classification'!$B$13,C3935)),ISNUMBER(SEARCH('[1]Lookup for use classification'!$C$13,C3935)),ISNUMBER(SEARCH('[1]Lookup for use classification'!$D$13,C3935)),,ISNUMBER(SEARCH('[1]Lookup for use classification'!$C$13,C3935)),ISNUMBER(SEARCH('[1]Lookup for use classification'!$E$13,C3935))),'[1]Lookup for use classification'!$A$13,IF(OR(ISNUMBER(SEARCH('[1]Lookup for use classification'!$B$14,C3935)),ISNUMBER(SEARCH('[1]Lookup for use classification'!$C$14,C3935))),'[1]Lookup for use classification'!$A$14,"Other"))))))))))))</f>
        <v>Retail - Other</v>
      </c>
      <c r="E3935" s="9">
        <v>150</v>
      </c>
      <c r="F3935" s="9"/>
      <c r="G3935" s="9"/>
      <c r="H3935" s="164">
        <v>2100</v>
      </c>
      <c r="I3935" s="164"/>
      <c r="J3935" s="7"/>
      <c r="L3935" s="6"/>
    </row>
    <row r="3936" spans="1:18" hidden="1">
      <c r="A3936" s="187" t="s">
        <v>496</v>
      </c>
      <c r="B3936" s="167" t="s">
        <v>4456</v>
      </c>
      <c r="C3936" s="174" t="s">
        <v>302</v>
      </c>
      <c r="D3936" s="6" t="str">
        <f>IF(OR(ISNUMBER(SEARCH('[1]Lookup for use classification'!$B$1,C3936)),ISNUMBER(SEARCH('[1]Lookup for use classification'!$C$1,C3936)),ISNUMBER(SEARCH('[1]Lookup for use classification'!$D$1,C3936)),ISNUMBER(SEARCH('[1]Lookup for use classification'!$E$1,C3936))),'[1]Lookup for use classification'!$A$1,IF(ISNUMBER(SEARCH('[1]Lookup for use classification'!$B$2,C3936)),'[1]Lookup for use classification'!$A$2,IF(ISNUMBER(SEARCH('[1]Lookup for use classification'!$B$3,C3936)),'[1]Lookup for use classification'!$A$3,IF(OR(ISNUMBER(SEARCH('[1]Lookup for use classification'!$B$4,C3936)),ISNUMBER(SEARCH('[1]Lookup for use classification'!$C$4,C3936)),ISNUMBER(SEARCH('[1]Lookup for use classification'!$D$4,C3936)),ISNUMBER(SEARCH('[1]Lookup for use classification'!$E$4,C3936))),'[1]Lookup for use classification'!$A$4,IF(OR(ISNUMBER(SEARCH('[1]Lookup for use classification'!$B$5,C3936)),ISNUMBER(SEARCH('[1]Lookup for use classification'!$C$5,C3936)),ISNUMBER(SEARCH('[1]Lookup for use classification'!$D$5,C3936))),'[1]Lookup for use classification'!$A$5,IF(OR(ISNUMBER(SEARCH('[1]Lookup for use classification'!$B$7,C3936)),ISNUMBER(SEARCH('[1]Lookup for use classification'!$C$7,C3936)),ISNUMBER(SEARCH('[1]Lookup for use classification'!$D$7,C3936))),'[1]Lookup for use classification'!$A$7,IF(OR(ISNUMBER(SEARCH('[1]Lookup for use classification'!$B$9,C3936)),ISNUMBER(SEARCH('[1]Lookup for use classification'!$C$9,C3936)),ISNUMBER(SEARCH('[1]Lookup for use classification'!$D$9,C3936)),ISNUMBER(SEARCH('[1]Lookup for use classification'!$E$9,C3936)),ISNUMBER(SEARCH('[1]Lookup for use classification'!$F$9,C3936)),ISNUMBER(SEARCH('[1]Lookup for use classification'!$G$9,C3936)),ISNUMBER(SEARCH('[1]Lookup for use classification'!$H$9,C3936)),ISNUMBER(SEARCH('[1]Lookup for use classification'!$I$9,C3936)),ISNUMBER(SEARCH('[1]Lookup for use classification'!$J$9,C3936)),ISNUMBER(SEARCH('[1]Lookup for use classification'!$K$9,C3936))),'[1]Lookup for use classification'!$A$9,IF(OR(ISNUMBER(SEARCH('[1]Lookup for use classification'!$B$10,C3936)),ISNUMBER(SEARCH('[1]Lookup for use classification'!$C$10,C3936)),ISNUMBER(SEARCH('[1]Lookup for use classification'!$D$10,C3936)),ISNUMBER(SEARCH('[1]Lookup for use classification'!$E$10,C3936)),ISNUMBER(SEARCH('[1]Lookup for use classification'!$F$10,C3936)),ISNUMBER(SEARCH('[1]Lookup for use classification'!$G$10,C3936))),'[1]Lookup for use classification'!$A$10,IF(OR(ISNUMBER(SEARCH('[1]Lookup for use classification'!$B$11,C3936)),ISNUMBER(SEARCH('[1]Lookup for use classification'!$C$11,C3936))),'[1]Lookup for use classification'!$A$11,IF(OR(ISNUMBER(SEARCH('[1]Lookup for use classification'!$B$12,C3936)),ISNUMBER(SEARCH('[1]Lookup for use classification'!$C$12,C3936))),'[1]Lookup for use classification'!$A$12,IF(OR(ISNUMBER(SEARCH('[1]Lookup for use classification'!$B$13,C3936)),ISNUMBER(SEARCH('[1]Lookup for use classification'!$C$13,C3936)),ISNUMBER(SEARCH('[1]Lookup for use classification'!$D$13,C3936)),,ISNUMBER(SEARCH('[1]Lookup for use classification'!$C$13,C3936)),ISNUMBER(SEARCH('[1]Lookup for use classification'!$E$13,C3936))),'[1]Lookup for use classification'!$A$13,IF(OR(ISNUMBER(SEARCH('[1]Lookup for use classification'!$B$14,C3936)),ISNUMBER(SEARCH('[1]Lookup for use classification'!$C$14,C3936))),'[1]Lookup for use classification'!$A$14,"Other"))))))))))))</f>
        <v>Retail - Other</v>
      </c>
      <c r="E3936" s="174"/>
      <c r="F3936" s="174"/>
      <c r="G3936" s="174"/>
    </row>
    <row r="3937" spans="1:12" hidden="1">
      <c r="A3937" s="138" t="s">
        <v>496</v>
      </c>
      <c r="B3937" s="8" t="str">
        <f>IF(ISNA(VLOOKUP(CONCATENATE(A3937,C3937),EUS!$B$2:$B$1939,1,FALSE)),"","End Use Study")</f>
        <v>End Use Study</v>
      </c>
      <c r="C3937" s="8" t="s">
        <v>399</v>
      </c>
      <c r="D3937" s="162" t="s">
        <v>1980</v>
      </c>
      <c r="E3937" s="9">
        <v>2000</v>
      </c>
      <c r="F3937" s="9"/>
      <c r="G3937" s="9"/>
      <c r="H3937" s="164"/>
      <c r="I3937" s="164"/>
      <c r="J3937" s="7"/>
      <c r="L3937" s="6"/>
    </row>
    <row r="3938" spans="1:12" hidden="1">
      <c r="A3938" s="187" t="s">
        <v>496</v>
      </c>
      <c r="B3938" s="167" t="s">
        <v>4456</v>
      </c>
      <c r="C3938" s="174" t="s">
        <v>66</v>
      </c>
      <c r="D3938" s="6" t="str">
        <f>IF(OR(ISNUMBER(SEARCH('[1]Lookup for use classification'!$B$1,C3938)),ISNUMBER(SEARCH('[1]Lookup for use classification'!$C$1,C3938)),ISNUMBER(SEARCH('[1]Lookup for use classification'!$D$1,C3938)),ISNUMBER(SEARCH('[1]Lookup for use classification'!$E$1,C3938))),'[1]Lookup for use classification'!$A$1,IF(ISNUMBER(SEARCH('[1]Lookup for use classification'!$B$2,C3938)),'[1]Lookup for use classification'!$A$2,IF(ISNUMBER(SEARCH('[1]Lookup for use classification'!$B$3,C3938)),'[1]Lookup for use classification'!$A$3,IF(OR(ISNUMBER(SEARCH('[1]Lookup for use classification'!$B$4,C3938)),ISNUMBER(SEARCH('[1]Lookup for use classification'!$C$4,C3938)),ISNUMBER(SEARCH('[1]Lookup for use classification'!$D$4,C3938)),ISNUMBER(SEARCH('[1]Lookup for use classification'!$E$4,C3938))),'[1]Lookup for use classification'!$A$4,IF(OR(ISNUMBER(SEARCH('[1]Lookup for use classification'!$B$5,C3938)),ISNUMBER(SEARCH('[1]Lookup for use classification'!$C$5,C3938)),ISNUMBER(SEARCH('[1]Lookup for use classification'!$D$5,C3938))),'[1]Lookup for use classification'!$A$5,IF(OR(ISNUMBER(SEARCH('[1]Lookup for use classification'!$B$7,C3938)),ISNUMBER(SEARCH('[1]Lookup for use classification'!$C$7,C3938)),ISNUMBER(SEARCH('[1]Lookup for use classification'!$D$7,C3938))),'[1]Lookup for use classification'!$A$7,IF(OR(ISNUMBER(SEARCH('[1]Lookup for use classification'!$B$9,C3938)),ISNUMBER(SEARCH('[1]Lookup for use classification'!$C$9,C3938)),ISNUMBER(SEARCH('[1]Lookup for use classification'!$D$9,C3938)),ISNUMBER(SEARCH('[1]Lookup for use classification'!$E$9,C3938)),ISNUMBER(SEARCH('[1]Lookup for use classification'!$F$9,C3938)),ISNUMBER(SEARCH('[1]Lookup for use classification'!$G$9,C3938)),ISNUMBER(SEARCH('[1]Lookup for use classification'!$H$9,C3938)),ISNUMBER(SEARCH('[1]Lookup for use classification'!$I$9,C3938)),ISNUMBER(SEARCH('[1]Lookup for use classification'!$J$9,C3938)),ISNUMBER(SEARCH('[1]Lookup for use classification'!$K$9,C3938))),'[1]Lookup for use classification'!$A$9,IF(OR(ISNUMBER(SEARCH('[1]Lookup for use classification'!$B$10,C3938)),ISNUMBER(SEARCH('[1]Lookup for use classification'!$C$10,C3938)),ISNUMBER(SEARCH('[1]Lookup for use classification'!$D$10,C3938)),ISNUMBER(SEARCH('[1]Lookup for use classification'!$E$10,C3938)),ISNUMBER(SEARCH('[1]Lookup for use classification'!$F$10,C3938)),ISNUMBER(SEARCH('[1]Lookup for use classification'!$G$10,C3938))),'[1]Lookup for use classification'!$A$10,IF(OR(ISNUMBER(SEARCH('[1]Lookup for use classification'!$B$11,C3938)),ISNUMBER(SEARCH('[1]Lookup for use classification'!$C$11,C3938))),'[1]Lookup for use classification'!$A$11,IF(OR(ISNUMBER(SEARCH('[1]Lookup for use classification'!$B$12,C3938)),ISNUMBER(SEARCH('[1]Lookup for use classification'!$C$12,C3938))),'[1]Lookup for use classification'!$A$12,IF(OR(ISNUMBER(SEARCH('[1]Lookup for use classification'!$B$13,C3938)),ISNUMBER(SEARCH('[1]Lookup for use classification'!$C$13,C3938)),ISNUMBER(SEARCH('[1]Lookup for use classification'!$D$13,C3938)),,ISNUMBER(SEARCH('[1]Lookup for use classification'!$C$13,C3938)),ISNUMBER(SEARCH('[1]Lookup for use classification'!$E$13,C3938))),'[1]Lookup for use classification'!$A$13,IF(OR(ISNUMBER(SEARCH('[1]Lookup for use classification'!$B$14,C3938)),ISNUMBER(SEARCH('[1]Lookup for use classification'!$C$14,C3938))),'[1]Lookup for use classification'!$A$14,"Other"))))))))))))</f>
        <v>Water &amp; Sewer</v>
      </c>
      <c r="E3938" s="176">
        <v>944</v>
      </c>
      <c r="F3938" s="176" t="s">
        <v>6</v>
      </c>
      <c r="G3938" s="176"/>
    </row>
    <row r="3939" spans="1:12" hidden="1">
      <c r="A3939" s="187" t="s">
        <v>496</v>
      </c>
      <c r="B3939" s="167" t="s">
        <v>4456</v>
      </c>
      <c r="C3939" s="174" t="s">
        <v>64</v>
      </c>
      <c r="D3939" s="6" t="str">
        <f>IF(OR(ISNUMBER(SEARCH('[1]Lookup for use classification'!$B$1,C3939)),ISNUMBER(SEARCH('[1]Lookup for use classification'!$C$1,C3939)),ISNUMBER(SEARCH('[1]Lookup for use classification'!$D$1,C3939)),ISNUMBER(SEARCH('[1]Lookup for use classification'!$E$1,C3939))),'[1]Lookup for use classification'!$A$1,IF(ISNUMBER(SEARCH('[1]Lookup for use classification'!$B$2,C3939)),'[1]Lookup for use classification'!$A$2,IF(ISNUMBER(SEARCH('[1]Lookup for use classification'!$B$3,C3939)),'[1]Lookup for use classification'!$A$3,IF(OR(ISNUMBER(SEARCH('[1]Lookup for use classification'!$B$4,C3939)),ISNUMBER(SEARCH('[1]Lookup for use classification'!$C$4,C3939)),ISNUMBER(SEARCH('[1]Lookup for use classification'!$D$4,C3939)),ISNUMBER(SEARCH('[1]Lookup for use classification'!$E$4,C3939))),'[1]Lookup for use classification'!$A$4,IF(OR(ISNUMBER(SEARCH('[1]Lookup for use classification'!$B$5,C3939)),ISNUMBER(SEARCH('[1]Lookup for use classification'!$C$5,C3939)),ISNUMBER(SEARCH('[1]Lookup for use classification'!$D$5,C3939))),'[1]Lookup for use classification'!$A$5,IF(OR(ISNUMBER(SEARCH('[1]Lookup for use classification'!$B$7,C3939)),ISNUMBER(SEARCH('[1]Lookup for use classification'!$C$7,C3939)),ISNUMBER(SEARCH('[1]Lookup for use classification'!$D$7,C3939))),'[1]Lookup for use classification'!$A$7,IF(OR(ISNUMBER(SEARCH('[1]Lookup for use classification'!$B$9,C3939)),ISNUMBER(SEARCH('[1]Lookup for use classification'!$C$9,C3939)),ISNUMBER(SEARCH('[1]Lookup for use classification'!$D$9,C3939)),ISNUMBER(SEARCH('[1]Lookup for use classification'!$E$9,C3939)),ISNUMBER(SEARCH('[1]Lookup for use classification'!$F$9,C3939)),ISNUMBER(SEARCH('[1]Lookup for use classification'!$G$9,C3939)),ISNUMBER(SEARCH('[1]Lookup for use classification'!$H$9,C3939)),ISNUMBER(SEARCH('[1]Lookup for use classification'!$I$9,C3939)),ISNUMBER(SEARCH('[1]Lookup for use classification'!$J$9,C3939)),ISNUMBER(SEARCH('[1]Lookup for use classification'!$K$9,C3939))),'[1]Lookup for use classification'!$A$9,IF(OR(ISNUMBER(SEARCH('[1]Lookup for use classification'!$B$10,C3939)),ISNUMBER(SEARCH('[1]Lookup for use classification'!$C$10,C3939)),ISNUMBER(SEARCH('[1]Lookup for use classification'!$D$10,C3939)),ISNUMBER(SEARCH('[1]Lookup for use classification'!$E$10,C3939)),ISNUMBER(SEARCH('[1]Lookup for use classification'!$F$10,C3939)),ISNUMBER(SEARCH('[1]Lookup for use classification'!$G$10,C3939))),'[1]Lookup for use classification'!$A$10,IF(OR(ISNUMBER(SEARCH('[1]Lookup for use classification'!$B$11,C3939)),ISNUMBER(SEARCH('[1]Lookup for use classification'!$C$11,C3939))),'[1]Lookup for use classification'!$A$11,IF(OR(ISNUMBER(SEARCH('[1]Lookup for use classification'!$B$12,C3939)),ISNUMBER(SEARCH('[1]Lookup for use classification'!$C$12,C3939))),'[1]Lookup for use classification'!$A$12,IF(OR(ISNUMBER(SEARCH('[1]Lookup for use classification'!$B$13,C3939)),ISNUMBER(SEARCH('[1]Lookup for use classification'!$C$13,C3939)),ISNUMBER(SEARCH('[1]Lookup for use classification'!$D$13,C3939)),,ISNUMBER(SEARCH('[1]Lookup for use classification'!$C$13,C3939)),ISNUMBER(SEARCH('[1]Lookup for use classification'!$E$13,C3939))),'[1]Lookup for use classification'!$A$13,IF(OR(ISNUMBER(SEARCH('[1]Lookup for use classification'!$B$14,C3939)),ISNUMBER(SEARCH('[1]Lookup for use classification'!$C$14,C3939))),'[1]Lookup for use classification'!$A$14,"Other"))))))))))))</f>
        <v>Water &amp; Sewer</v>
      </c>
      <c r="E3939" s="176"/>
      <c r="F3939" s="176"/>
      <c r="G3939" s="176"/>
    </row>
    <row r="3940" spans="1:12" hidden="1">
      <c r="A3940" s="185" t="s">
        <v>1761</v>
      </c>
      <c r="B3940" s="167" t="s">
        <v>4456</v>
      </c>
      <c r="C3940" s="168" t="s">
        <v>1758</v>
      </c>
      <c r="D3940" s="6" t="str">
        <f>IF(OR(ISNUMBER(SEARCH('[1]Lookup for use classification'!$B$1,C3940)),ISNUMBER(SEARCH('[1]Lookup for use classification'!$C$1,C3940)),ISNUMBER(SEARCH('[1]Lookup for use classification'!$D$1,C3940)),ISNUMBER(SEARCH('[1]Lookup for use classification'!$E$1,C3940))),'[1]Lookup for use classification'!$A$1,IF(ISNUMBER(SEARCH('[1]Lookup for use classification'!$B$2,C3940)),'[1]Lookup for use classification'!$A$2,IF(ISNUMBER(SEARCH('[1]Lookup for use classification'!$B$3,C3940)),'[1]Lookup for use classification'!$A$3,IF(OR(ISNUMBER(SEARCH('[1]Lookup for use classification'!$B$4,C3940)),ISNUMBER(SEARCH('[1]Lookup for use classification'!$C$4,C3940)),ISNUMBER(SEARCH('[1]Lookup for use classification'!$D$4,C3940)),ISNUMBER(SEARCH('[1]Lookup for use classification'!$E$4,C3940))),'[1]Lookup for use classification'!$A$4,IF(OR(ISNUMBER(SEARCH('[1]Lookup for use classification'!$B$5,C3940)),ISNUMBER(SEARCH('[1]Lookup for use classification'!$C$5,C3940)),ISNUMBER(SEARCH('[1]Lookup for use classification'!$D$5,C3940))),'[1]Lookup for use classification'!$A$5,IF(OR(ISNUMBER(SEARCH('[1]Lookup for use classification'!$B$7,C3940)),ISNUMBER(SEARCH('[1]Lookup for use classification'!$C$7,C3940)),ISNUMBER(SEARCH('[1]Lookup for use classification'!$D$7,C3940))),'[1]Lookup for use classification'!$A$7,IF(OR(ISNUMBER(SEARCH('[1]Lookup for use classification'!$B$9,C3940)),ISNUMBER(SEARCH('[1]Lookup for use classification'!$C$9,C3940)),ISNUMBER(SEARCH('[1]Lookup for use classification'!$D$9,C3940)),ISNUMBER(SEARCH('[1]Lookup for use classification'!$E$9,C3940)),ISNUMBER(SEARCH('[1]Lookup for use classification'!$F$9,C3940)),ISNUMBER(SEARCH('[1]Lookup for use classification'!$G$9,C3940)),ISNUMBER(SEARCH('[1]Lookup for use classification'!$H$9,C3940)),ISNUMBER(SEARCH('[1]Lookup for use classification'!$I$9,C3940)),ISNUMBER(SEARCH('[1]Lookup for use classification'!$J$9,C3940)),ISNUMBER(SEARCH('[1]Lookup for use classification'!$K$9,C3940))),'[1]Lookup for use classification'!$A$9,IF(OR(ISNUMBER(SEARCH('[1]Lookup for use classification'!$B$10,C3940)),ISNUMBER(SEARCH('[1]Lookup for use classification'!$C$10,C3940)),ISNUMBER(SEARCH('[1]Lookup for use classification'!$D$10,C3940)),ISNUMBER(SEARCH('[1]Lookup for use classification'!$E$10,C3940)),ISNUMBER(SEARCH('[1]Lookup for use classification'!$F$10,C3940)),ISNUMBER(SEARCH('[1]Lookup for use classification'!$G$10,C3940))),'[1]Lookup for use classification'!$A$10,IF(OR(ISNUMBER(SEARCH('[1]Lookup for use classification'!$B$11,C3940)),ISNUMBER(SEARCH('[1]Lookup for use classification'!$C$11,C3940))),'[1]Lookup for use classification'!$A$11,IF(OR(ISNUMBER(SEARCH('[1]Lookup for use classification'!$B$12,C3940)),ISNUMBER(SEARCH('[1]Lookup for use classification'!$C$12,C3940))),'[1]Lookup for use classification'!$A$12,IF(OR(ISNUMBER(SEARCH('[1]Lookup for use classification'!$B$13,C3940)),ISNUMBER(SEARCH('[1]Lookup for use classification'!$C$13,C3940)),ISNUMBER(SEARCH('[1]Lookup for use classification'!$D$13,C3940)),,ISNUMBER(SEARCH('[1]Lookup for use classification'!$C$13,C3940)),ISNUMBER(SEARCH('[1]Lookup for use classification'!$E$13,C3940))),'[1]Lookup for use classification'!$A$13,IF(OR(ISNUMBER(SEARCH('[1]Lookup for use classification'!$B$14,C3940)),ISNUMBER(SEARCH('[1]Lookup for use classification'!$C$14,C3940))),'[1]Lookup for use classification'!$A$14,"Other"))))))))))))</f>
        <v>Accomodation Services</v>
      </c>
      <c r="E3940" s="169"/>
      <c r="F3940" s="170"/>
      <c r="G3940" s="170"/>
    </row>
    <row r="3941" spans="1:12" hidden="1">
      <c r="A3941" s="134" t="s">
        <v>1761</v>
      </c>
      <c r="B3941" s="8" t="str">
        <f>IF(ISNA(VLOOKUP(CONCATENATE(A3941,C3941),EUS!$B$2:$B$1939,1,FALSE)),"","End Use Study")</f>
        <v>End Use Study</v>
      </c>
      <c r="C3941" s="8" t="s">
        <v>1759</v>
      </c>
      <c r="D3941" s="162" t="s">
        <v>3335</v>
      </c>
      <c r="E3941" s="9">
        <v>14352</v>
      </c>
      <c r="F3941" s="9"/>
      <c r="G3941" s="9"/>
      <c r="H3941" s="164">
        <v>7787</v>
      </c>
      <c r="I3941" s="164"/>
      <c r="J3941" s="7">
        <v>36160</v>
      </c>
      <c r="L3941" s="6"/>
    </row>
    <row r="3942" spans="1:12" hidden="1">
      <c r="A3942" s="187" t="s">
        <v>1761</v>
      </c>
      <c r="B3942" s="167" t="s">
        <v>4456</v>
      </c>
      <c r="C3942" s="168" t="s">
        <v>28</v>
      </c>
      <c r="D3942" s="6" t="str">
        <f>IF(OR(ISNUMBER(SEARCH('[1]Lookup for use classification'!$B$1,C3942)),ISNUMBER(SEARCH('[1]Lookup for use classification'!$C$1,C3942)),ISNUMBER(SEARCH('[1]Lookup for use classification'!$D$1,C3942)),ISNUMBER(SEARCH('[1]Lookup for use classification'!$E$1,C3942))),'[1]Lookup for use classification'!$A$1,IF(ISNUMBER(SEARCH('[1]Lookup for use classification'!$B$2,C3942)),'[1]Lookup for use classification'!$A$2,IF(ISNUMBER(SEARCH('[1]Lookup for use classification'!$B$3,C3942)),'[1]Lookup for use classification'!$A$3,IF(OR(ISNUMBER(SEARCH('[1]Lookup for use classification'!$B$4,C3942)),ISNUMBER(SEARCH('[1]Lookup for use classification'!$C$4,C3942)),ISNUMBER(SEARCH('[1]Lookup for use classification'!$D$4,C3942)),ISNUMBER(SEARCH('[1]Lookup for use classification'!$E$4,C3942))),'[1]Lookup for use classification'!$A$4,IF(OR(ISNUMBER(SEARCH('[1]Lookup for use classification'!$B$5,C3942)),ISNUMBER(SEARCH('[1]Lookup for use classification'!$C$5,C3942)),ISNUMBER(SEARCH('[1]Lookup for use classification'!$D$5,C3942))),'[1]Lookup for use classification'!$A$5,IF(OR(ISNUMBER(SEARCH('[1]Lookup for use classification'!$B$7,C3942)),ISNUMBER(SEARCH('[1]Lookup for use classification'!$C$7,C3942)),ISNUMBER(SEARCH('[1]Lookup for use classification'!$D$7,C3942))),'[1]Lookup for use classification'!$A$7,IF(OR(ISNUMBER(SEARCH('[1]Lookup for use classification'!$B$9,C3942)),ISNUMBER(SEARCH('[1]Lookup for use classification'!$C$9,C3942)),ISNUMBER(SEARCH('[1]Lookup for use classification'!$D$9,C3942)),ISNUMBER(SEARCH('[1]Lookup for use classification'!$E$9,C3942)),ISNUMBER(SEARCH('[1]Lookup for use classification'!$F$9,C3942)),ISNUMBER(SEARCH('[1]Lookup for use classification'!$G$9,C3942)),ISNUMBER(SEARCH('[1]Lookup for use classification'!$H$9,C3942)),ISNUMBER(SEARCH('[1]Lookup for use classification'!$I$9,C3942)),ISNUMBER(SEARCH('[1]Lookup for use classification'!$J$9,C3942)),ISNUMBER(SEARCH('[1]Lookup for use classification'!$K$9,C3942))),'[1]Lookup for use classification'!$A$9,IF(OR(ISNUMBER(SEARCH('[1]Lookup for use classification'!$B$10,C3942)),ISNUMBER(SEARCH('[1]Lookup for use classification'!$C$10,C3942)),ISNUMBER(SEARCH('[1]Lookup for use classification'!$D$10,C3942)),ISNUMBER(SEARCH('[1]Lookup for use classification'!$E$10,C3942)),ISNUMBER(SEARCH('[1]Lookup for use classification'!$F$10,C3942)),ISNUMBER(SEARCH('[1]Lookup for use classification'!$G$10,C3942))),'[1]Lookup for use classification'!$A$10,IF(OR(ISNUMBER(SEARCH('[1]Lookup for use classification'!$B$11,C3942)),ISNUMBER(SEARCH('[1]Lookup for use classification'!$C$11,C3942))),'[1]Lookup for use classification'!$A$11,IF(OR(ISNUMBER(SEARCH('[1]Lookup for use classification'!$B$12,C3942)),ISNUMBER(SEARCH('[1]Lookup for use classification'!$C$12,C3942))),'[1]Lookup for use classification'!$A$12,IF(OR(ISNUMBER(SEARCH('[1]Lookup for use classification'!$B$13,C3942)),ISNUMBER(SEARCH('[1]Lookup for use classification'!$C$13,C3942)),ISNUMBER(SEARCH('[1]Lookup for use classification'!$D$13,C3942)),,ISNUMBER(SEARCH('[1]Lookup for use classification'!$C$13,C3942)),ISNUMBER(SEARCH('[1]Lookup for use classification'!$E$13,C3942))),'[1]Lookup for use classification'!$A$13,IF(OR(ISNUMBER(SEARCH('[1]Lookup for use classification'!$B$14,C3942)),ISNUMBER(SEARCH('[1]Lookup for use classification'!$C$14,C3942))),'[1]Lookup for use classification'!$A$14,"Other"))))))))))))</f>
        <v>Health Care - Hospitals</v>
      </c>
      <c r="E3942" s="169">
        <v>3675</v>
      </c>
      <c r="F3942" s="170"/>
      <c r="G3942" s="170"/>
    </row>
    <row r="3943" spans="1:12" hidden="1">
      <c r="A3943" s="187" t="s">
        <v>1761</v>
      </c>
      <c r="B3943" s="167" t="s">
        <v>4456</v>
      </c>
      <c r="C3943" s="168" t="s">
        <v>5</v>
      </c>
      <c r="D3943" s="6" t="str">
        <f>IF(OR(ISNUMBER(SEARCH('[1]Lookup for use classification'!$B$1,C3943)),ISNUMBER(SEARCH('[1]Lookup for use classification'!$C$1,C3943)),ISNUMBER(SEARCH('[1]Lookup for use classification'!$D$1,C3943)),ISNUMBER(SEARCH('[1]Lookup for use classification'!$E$1,C3943))),'[1]Lookup for use classification'!$A$1,IF(ISNUMBER(SEARCH('[1]Lookup for use classification'!$B$2,C3943)),'[1]Lookup for use classification'!$A$2,IF(ISNUMBER(SEARCH('[1]Lookup for use classification'!$B$3,C3943)),'[1]Lookup for use classification'!$A$3,IF(OR(ISNUMBER(SEARCH('[1]Lookup for use classification'!$B$4,C3943)),ISNUMBER(SEARCH('[1]Lookup for use classification'!$C$4,C3943)),ISNUMBER(SEARCH('[1]Lookup for use classification'!$D$4,C3943)),ISNUMBER(SEARCH('[1]Lookup for use classification'!$E$4,C3943))),'[1]Lookup for use classification'!$A$4,IF(OR(ISNUMBER(SEARCH('[1]Lookup for use classification'!$B$5,C3943)),ISNUMBER(SEARCH('[1]Lookup for use classification'!$C$5,C3943)),ISNUMBER(SEARCH('[1]Lookup for use classification'!$D$5,C3943))),'[1]Lookup for use classification'!$A$5,IF(OR(ISNUMBER(SEARCH('[1]Lookup for use classification'!$B$7,C3943)),ISNUMBER(SEARCH('[1]Lookup for use classification'!$C$7,C3943)),ISNUMBER(SEARCH('[1]Lookup for use classification'!$D$7,C3943))),'[1]Lookup for use classification'!$A$7,IF(OR(ISNUMBER(SEARCH('[1]Lookup for use classification'!$B$9,C3943)),ISNUMBER(SEARCH('[1]Lookup for use classification'!$C$9,C3943)),ISNUMBER(SEARCH('[1]Lookup for use classification'!$D$9,C3943)),ISNUMBER(SEARCH('[1]Lookup for use classification'!$E$9,C3943)),ISNUMBER(SEARCH('[1]Lookup for use classification'!$F$9,C3943)),ISNUMBER(SEARCH('[1]Lookup for use classification'!$G$9,C3943)),ISNUMBER(SEARCH('[1]Lookup for use classification'!$H$9,C3943)),ISNUMBER(SEARCH('[1]Lookup for use classification'!$I$9,C3943)),ISNUMBER(SEARCH('[1]Lookup for use classification'!$J$9,C3943)),ISNUMBER(SEARCH('[1]Lookup for use classification'!$K$9,C3943))),'[1]Lookup for use classification'!$A$9,IF(OR(ISNUMBER(SEARCH('[1]Lookup for use classification'!$B$10,C3943)),ISNUMBER(SEARCH('[1]Lookup for use classification'!$C$10,C3943)),ISNUMBER(SEARCH('[1]Lookup for use classification'!$D$10,C3943)),ISNUMBER(SEARCH('[1]Lookup for use classification'!$E$10,C3943)),ISNUMBER(SEARCH('[1]Lookup for use classification'!$F$10,C3943)),ISNUMBER(SEARCH('[1]Lookup for use classification'!$G$10,C3943))),'[1]Lookup for use classification'!$A$10,IF(OR(ISNUMBER(SEARCH('[1]Lookup for use classification'!$B$11,C3943)),ISNUMBER(SEARCH('[1]Lookup for use classification'!$C$11,C3943))),'[1]Lookup for use classification'!$A$11,IF(OR(ISNUMBER(SEARCH('[1]Lookup for use classification'!$B$12,C3943)),ISNUMBER(SEARCH('[1]Lookup for use classification'!$C$12,C3943))),'[1]Lookup for use classification'!$A$12,IF(OR(ISNUMBER(SEARCH('[1]Lookup for use classification'!$B$13,C3943)),ISNUMBER(SEARCH('[1]Lookup for use classification'!$C$13,C3943)),ISNUMBER(SEARCH('[1]Lookup for use classification'!$D$13,C3943)),,ISNUMBER(SEARCH('[1]Lookup for use classification'!$C$13,C3943)),ISNUMBER(SEARCH('[1]Lookup for use classification'!$E$13,C3943))),'[1]Lookup for use classification'!$A$13,IF(OR(ISNUMBER(SEARCH('[1]Lookup for use classification'!$B$14,C3943)),ISNUMBER(SEARCH('[1]Lookup for use classification'!$C$14,C3943))),'[1]Lookup for use classification'!$A$14,"Other"))))))))))))</f>
        <v>Office</v>
      </c>
      <c r="E3943" s="169"/>
      <c r="F3943" s="170"/>
      <c r="G3943" s="170"/>
    </row>
    <row r="3944" spans="1:12" hidden="1">
      <c r="A3944" s="187" t="s">
        <v>1761</v>
      </c>
      <c r="B3944" s="167" t="s">
        <v>4456</v>
      </c>
      <c r="C3944" s="168" t="s">
        <v>1760</v>
      </c>
      <c r="D3944" s="6" t="str">
        <f>IF(OR(ISNUMBER(SEARCH('[1]Lookup for use classification'!$B$1,C3944)),ISNUMBER(SEARCH('[1]Lookup for use classification'!$C$1,C3944)),ISNUMBER(SEARCH('[1]Lookup for use classification'!$D$1,C3944)),ISNUMBER(SEARCH('[1]Lookup for use classification'!$E$1,C3944))),'[1]Lookup for use classification'!$A$1,IF(ISNUMBER(SEARCH('[1]Lookup for use classification'!$B$2,C3944)),'[1]Lookup for use classification'!$A$2,IF(ISNUMBER(SEARCH('[1]Lookup for use classification'!$B$3,C3944)),'[1]Lookup for use classification'!$A$3,IF(OR(ISNUMBER(SEARCH('[1]Lookup for use classification'!$B$4,C3944)),ISNUMBER(SEARCH('[1]Lookup for use classification'!$C$4,C3944)),ISNUMBER(SEARCH('[1]Lookup for use classification'!$D$4,C3944)),ISNUMBER(SEARCH('[1]Lookup for use classification'!$E$4,C3944))),'[1]Lookup for use classification'!$A$4,IF(OR(ISNUMBER(SEARCH('[1]Lookup for use classification'!$B$5,C3944)),ISNUMBER(SEARCH('[1]Lookup for use classification'!$C$5,C3944)),ISNUMBER(SEARCH('[1]Lookup for use classification'!$D$5,C3944))),'[1]Lookup for use classification'!$A$5,IF(OR(ISNUMBER(SEARCH('[1]Lookup for use classification'!$B$7,C3944)),ISNUMBER(SEARCH('[1]Lookup for use classification'!$C$7,C3944)),ISNUMBER(SEARCH('[1]Lookup for use classification'!$D$7,C3944))),'[1]Lookup for use classification'!$A$7,IF(OR(ISNUMBER(SEARCH('[1]Lookup for use classification'!$B$9,C3944)),ISNUMBER(SEARCH('[1]Lookup for use classification'!$C$9,C3944)),ISNUMBER(SEARCH('[1]Lookup for use classification'!$D$9,C3944)),ISNUMBER(SEARCH('[1]Lookup for use classification'!$E$9,C3944)),ISNUMBER(SEARCH('[1]Lookup for use classification'!$F$9,C3944)),ISNUMBER(SEARCH('[1]Lookup for use classification'!$G$9,C3944)),ISNUMBER(SEARCH('[1]Lookup for use classification'!$H$9,C3944)),ISNUMBER(SEARCH('[1]Lookup for use classification'!$I$9,C3944)),ISNUMBER(SEARCH('[1]Lookup for use classification'!$J$9,C3944)),ISNUMBER(SEARCH('[1]Lookup for use classification'!$K$9,C3944))),'[1]Lookup for use classification'!$A$9,IF(OR(ISNUMBER(SEARCH('[1]Lookup for use classification'!$B$10,C3944)),ISNUMBER(SEARCH('[1]Lookup for use classification'!$C$10,C3944)),ISNUMBER(SEARCH('[1]Lookup for use classification'!$D$10,C3944)),ISNUMBER(SEARCH('[1]Lookup for use classification'!$E$10,C3944)),ISNUMBER(SEARCH('[1]Lookup for use classification'!$F$10,C3944)),ISNUMBER(SEARCH('[1]Lookup for use classification'!$G$10,C3944))),'[1]Lookup for use classification'!$A$10,IF(OR(ISNUMBER(SEARCH('[1]Lookup for use classification'!$B$11,C3944)),ISNUMBER(SEARCH('[1]Lookup for use classification'!$C$11,C3944))),'[1]Lookup for use classification'!$A$11,IF(OR(ISNUMBER(SEARCH('[1]Lookup for use classification'!$B$12,C3944)),ISNUMBER(SEARCH('[1]Lookup for use classification'!$C$12,C3944))),'[1]Lookup for use classification'!$A$12,IF(OR(ISNUMBER(SEARCH('[1]Lookup for use classification'!$B$13,C3944)),ISNUMBER(SEARCH('[1]Lookup for use classification'!$C$13,C3944)),ISNUMBER(SEARCH('[1]Lookup for use classification'!$D$13,C3944)),,ISNUMBER(SEARCH('[1]Lookup for use classification'!$C$13,C3944)),ISNUMBER(SEARCH('[1]Lookup for use classification'!$E$13,C3944))),'[1]Lookup for use classification'!$A$13,IF(OR(ISNUMBER(SEARCH('[1]Lookup for use classification'!$B$14,C3944)),ISNUMBER(SEARCH('[1]Lookup for use classification'!$C$14,C3944))),'[1]Lookup for use classification'!$A$14,"Other"))))))))))))</f>
        <v>Office</v>
      </c>
      <c r="E3944" s="169"/>
      <c r="F3944" s="170"/>
      <c r="G3944" s="170"/>
    </row>
    <row r="3945" spans="1:12" hidden="1">
      <c r="A3945" s="187" t="s">
        <v>1761</v>
      </c>
      <c r="B3945" s="167" t="s">
        <v>4456</v>
      </c>
      <c r="C3945" s="168" t="s">
        <v>1526</v>
      </c>
      <c r="D3945" s="6" t="str">
        <f>IF(OR(ISNUMBER(SEARCH('[1]Lookup for use classification'!$B$1,C3945)),ISNUMBER(SEARCH('[1]Lookup for use classification'!$C$1,C3945)),ISNUMBER(SEARCH('[1]Lookup for use classification'!$D$1,C3945)),ISNUMBER(SEARCH('[1]Lookup for use classification'!$E$1,C3945))),'[1]Lookup for use classification'!$A$1,IF(ISNUMBER(SEARCH('[1]Lookup for use classification'!$B$2,C3945)),'[1]Lookup for use classification'!$A$2,IF(ISNUMBER(SEARCH('[1]Lookup for use classification'!$B$3,C3945)),'[1]Lookup for use classification'!$A$3,IF(OR(ISNUMBER(SEARCH('[1]Lookup for use classification'!$B$4,C3945)),ISNUMBER(SEARCH('[1]Lookup for use classification'!$C$4,C3945)),ISNUMBER(SEARCH('[1]Lookup for use classification'!$D$4,C3945)),ISNUMBER(SEARCH('[1]Lookup for use classification'!$E$4,C3945))),'[1]Lookup for use classification'!$A$4,IF(OR(ISNUMBER(SEARCH('[1]Lookup for use classification'!$B$5,C3945)),ISNUMBER(SEARCH('[1]Lookup for use classification'!$C$5,C3945)),ISNUMBER(SEARCH('[1]Lookup for use classification'!$D$5,C3945))),'[1]Lookup for use classification'!$A$5,IF(OR(ISNUMBER(SEARCH('[1]Lookup for use classification'!$B$7,C3945)),ISNUMBER(SEARCH('[1]Lookup for use classification'!$C$7,C3945)),ISNUMBER(SEARCH('[1]Lookup for use classification'!$D$7,C3945))),'[1]Lookup for use classification'!$A$7,IF(OR(ISNUMBER(SEARCH('[1]Lookup for use classification'!$B$9,C3945)),ISNUMBER(SEARCH('[1]Lookup for use classification'!$C$9,C3945)),ISNUMBER(SEARCH('[1]Lookup for use classification'!$D$9,C3945)),ISNUMBER(SEARCH('[1]Lookup for use classification'!$E$9,C3945)),ISNUMBER(SEARCH('[1]Lookup for use classification'!$F$9,C3945)),ISNUMBER(SEARCH('[1]Lookup for use classification'!$G$9,C3945)),ISNUMBER(SEARCH('[1]Lookup for use classification'!$H$9,C3945)),ISNUMBER(SEARCH('[1]Lookup for use classification'!$I$9,C3945)),ISNUMBER(SEARCH('[1]Lookup for use classification'!$J$9,C3945)),ISNUMBER(SEARCH('[1]Lookup for use classification'!$K$9,C3945))),'[1]Lookup for use classification'!$A$9,IF(OR(ISNUMBER(SEARCH('[1]Lookup for use classification'!$B$10,C3945)),ISNUMBER(SEARCH('[1]Lookup for use classification'!$C$10,C3945)),ISNUMBER(SEARCH('[1]Lookup for use classification'!$D$10,C3945)),ISNUMBER(SEARCH('[1]Lookup for use classification'!$E$10,C3945)),ISNUMBER(SEARCH('[1]Lookup for use classification'!$F$10,C3945)),ISNUMBER(SEARCH('[1]Lookup for use classification'!$G$10,C3945))),'[1]Lookup for use classification'!$A$10,IF(OR(ISNUMBER(SEARCH('[1]Lookup for use classification'!$B$11,C3945)),ISNUMBER(SEARCH('[1]Lookup for use classification'!$C$11,C3945))),'[1]Lookup for use classification'!$A$11,IF(OR(ISNUMBER(SEARCH('[1]Lookup for use classification'!$B$12,C3945)),ISNUMBER(SEARCH('[1]Lookup for use classification'!$C$12,C3945))),'[1]Lookup for use classification'!$A$12,IF(OR(ISNUMBER(SEARCH('[1]Lookup for use classification'!$B$13,C3945)),ISNUMBER(SEARCH('[1]Lookup for use classification'!$C$13,C3945)),ISNUMBER(SEARCH('[1]Lookup for use classification'!$D$13,C3945)),,ISNUMBER(SEARCH('[1]Lookup for use classification'!$C$13,C3945)),ISNUMBER(SEARCH('[1]Lookup for use classification'!$E$13,C3945))),'[1]Lookup for use classification'!$A$13,IF(OR(ISNUMBER(SEARCH('[1]Lookup for use classification'!$B$14,C3945)),ISNUMBER(SEARCH('[1]Lookup for use classification'!$C$14,C3945))),'[1]Lookup for use classification'!$A$14,"Other"))))))))))))</f>
        <v>Other</v>
      </c>
      <c r="E3945" s="169">
        <v>1200</v>
      </c>
      <c r="F3945" s="170"/>
      <c r="G3945" s="170"/>
    </row>
    <row r="3946" spans="1:12" hidden="1">
      <c r="A3946" s="188" t="s">
        <v>3658</v>
      </c>
      <c r="B3946" s="8" t="str">
        <f>IF(ISNA(VLOOKUP(CONCATENATE(A3946,C3946),ARIS!$A$1:$A$959,1,FALSE)),"","ARIS")</f>
        <v>ARIS</v>
      </c>
      <c r="C3946" s="162" t="s">
        <v>2923</v>
      </c>
      <c r="D3946" s="8" t="str">
        <f>IF(OR(ISNUMBER(SEARCH('[1]Lookup for use classification'!$B$1,C3946)),ISNUMBER(SEARCH('[1]Lookup for use classification'!$C$1,C3946)),ISNUMBER(SEARCH('[1]Lookup for use classification'!$D$1,C3946)),ISNUMBER(SEARCH('[1]Lookup for use classification'!$E$1,C3946))),'[1]Lookup for use classification'!$A$1,IF(ISNUMBER(SEARCH('[1]Lookup for use classification'!$B$2,C3946)),'[1]Lookup for use classification'!$A$2,IF(ISNUMBER(SEARCH('[1]Lookup for use classification'!$B$3,C3946)),'[1]Lookup for use classification'!$A$3,IF(OR(ISNUMBER(SEARCH('[1]Lookup for use classification'!$B$4,C3946)),ISNUMBER(SEARCH('[1]Lookup for use classification'!$C$4,C3946)),ISNUMBER(SEARCH('[1]Lookup for use classification'!$D$4,C3946)),ISNUMBER(SEARCH('[1]Lookup for use classification'!$E$4,C3946))),'[1]Lookup for use classification'!$A$4,IF(OR(ISNUMBER(SEARCH('[1]Lookup for use classification'!$B$5,C3946)),ISNUMBER(SEARCH('[1]Lookup for use classification'!$C$5,C3946)),ISNUMBER(SEARCH('[1]Lookup for use classification'!$D$5,C3946))),'[1]Lookup for use classification'!$A$5,IF(OR(ISNUMBER(SEARCH('[1]Lookup for use classification'!$B$7,C3946)),ISNUMBER(SEARCH('[1]Lookup for use classification'!$C$7,C3946)),ISNUMBER(SEARCH('[1]Lookup for use classification'!$D$7,C3946))),'[1]Lookup for use classification'!$A$7,IF(OR(ISNUMBER(SEARCH('[1]Lookup for use classification'!$B$9,C3946)),ISNUMBER(SEARCH('[1]Lookup for use classification'!$C$9,C3946)),ISNUMBER(SEARCH('[1]Lookup for use classification'!$D$9,C3946)),ISNUMBER(SEARCH('[1]Lookup for use classification'!$E$9,C3946)),ISNUMBER(SEARCH('[1]Lookup for use classification'!$F$9,C3946)),ISNUMBER(SEARCH('[1]Lookup for use classification'!$G$9,C3946)),ISNUMBER(SEARCH('[1]Lookup for use classification'!$H$9,C3946)),ISNUMBER(SEARCH('[1]Lookup for use classification'!$I$9,C3946)),ISNUMBER(SEARCH('[1]Lookup for use classification'!$J$9,C3946)),ISNUMBER(SEARCH('[1]Lookup for use classification'!$K$9,C3946))),'[1]Lookup for use classification'!$A$9,IF(OR(ISNUMBER(SEARCH('[1]Lookup for use classification'!$B$10,C3946)),ISNUMBER(SEARCH('[1]Lookup for use classification'!$C$10,C3946)),ISNUMBER(SEARCH('[1]Lookup for use classification'!$D$10,C3946)),ISNUMBER(SEARCH('[1]Lookup for use classification'!$E$10,C3946)),ISNUMBER(SEARCH('[1]Lookup for use classification'!$F$10,C3946)),ISNUMBER(SEARCH('[1]Lookup for use classification'!$G$10,C3946))),'[1]Lookup for use classification'!$A$10,IF(OR(ISNUMBER(SEARCH('[1]Lookup for use classification'!$B$11,C3946)),ISNUMBER(SEARCH('[1]Lookup for use classification'!$C$11,C3946))),'[1]Lookup for use classification'!$A$11,IF(OR(ISNUMBER(SEARCH('[1]Lookup for use classification'!$B$12,C3946)),ISNUMBER(SEARCH('[1]Lookup for use classification'!$C$12,C3946))),'[1]Lookup for use classification'!$A$12,IF(OR(ISNUMBER(SEARCH('[1]Lookup for use classification'!$B$13,C3946)),ISNUMBER(SEARCH('[1]Lookup for use classification'!$C$13,C3946)),ISNUMBER(SEARCH('[1]Lookup for use classification'!$D$13,C3946)),,ISNUMBER(SEARCH('[1]Lookup for use classification'!$C$13,C3946)),ISNUMBER(SEARCH('[1]Lookup for use classification'!$E$13,C3946))),'[1]Lookup for use classification'!$A$13,IF(OR(ISNUMBER(SEARCH('[1]Lookup for use classification'!$B$14,C3946)),ISNUMBER(SEARCH('[1]Lookup for use classification'!$C$14,C3946))),'[1]Lookup for use classification'!$A$14,"Other"))))))))))))</f>
        <v>Other</v>
      </c>
      <c r="E3946" s="163">
        <v>4250</v>
      </c>
      <c r="F3946" s="163"/>
      <c r="G3946" s="163"/>
      <c r="H3946" s="164">
        <v>3957.4467153284668</v>
      </c>
      <c r="I3946" s="164"/>
    </row>
    <row r="3947" spans="1:12" hidden="1">
      <c r="A3947" s="187" t="s">
        <v>1761</v>
      </c>
      <c r="B3947" s="167" t="s">
        <v>4456</v>
      </c>
      <c r="C3947" s="168" t="s">
        <v>410</v>
      </c>
      <c r="D3947" s="6" t="str">
        <f>IF(OR(ISNUMBER(SEARCH('[1]Lookup for use classification'!$B$1,C3947)),ISNUMBER(SEARCH('[1]Lookup for use classification'!$C$1,C3947)),ISNUMBER(SEARCH('[1]Lookup for use classification'!$D$1,C3947)),ISNUMBER(SEARCH('[1]Lookup for use classification'!$E$1,C3947))),'[1]Lookup for use classification'!$A$1,IF(ISNUMBER(SEARCH('[1]Lookup for use classification'!$B$2,C3947)),'[1]Lookup for use classification'!$A$2,IF(ISNUMBER(SEARCH('[1]Lookup for use classification'!$B$3,C3947)),'[1]Lookup for use classification'!$A$3,IF(OR(ISNUMBER(SEARCH('[1]Lookup for use classification'!$B$4,C3947)),ISNUMBER(SEARCH('[1]Lookup for use classification'!$C$4,C3947)),ISNUMBER(SEARCH('[1]Lookup for use classification'!$D$4,C3947)),ISNUMBER(SEARCH('[1]Lookup for use classification'!$E$4,C3947))),'[1]Lookup for use classification'!$A$4,IF(OR(ISNUMBER(SEARCH('[1]Lookup for use classification'!$B$5,C3947)),ISNUMBER(SEARCH('[1]Lookup for use classification'!$C$5,C3947)),ISNUMBER(SEARCH('[1]Lookup for use classification'!$D$5,C3947))),'[1]Lookup for use classification'!$A$5,IF(OR(ISNUMBER(SEARCH('[1]Lookup for use classification'!$B$7,C3947)),ISNUMBER(SEARCH('[1]Lookup for use classification'!$C$7,C3947)),ISNUMBER(SEARCH('[1]Lookup for use classification'!$D$7,C3947))),'[1]Lookup for use classification'!$A$7,IF(OR(ISNUMBER(SEARCH('[1]Lookup for use classification'!$B$9,C3947)),ISNUMBER(SEARCH('[1]Lookup for use classification'!$C$9,C3947)),ISNUMBER(SEARCH('[1]Lookup for use classification'!$D$9,C3947)),ISNUMBER(SEARCH('[1]Lookup for use classification'!$E$9,C3947)),ISNUMBER(SEARCH('[1]Lookup for use classification'!$F$9,C3947)),ISNUMBER(SEARCH('[1]Lookup for use classification'!$G$9,C3947)),ISNUMBER(SEARCH('[1]Lookup for use classification'!$H$9,C3947)),ISNUMBER(SEARCH('[1]Lookup for use classification'!$I$9,C3947)),ISNUMBER(SEARCH('[1]Lookup for use classification'!$J$9,C3947)),ISNUMBER(SEARCH('[1]Lookup for use classification'!$K$9,C3947))),'[1]Lookup for use classification'!$A$9,IF(OR(ISNUMBER(SEARCH('[1]Lookup for use classification'!$B$10,C3947)),ISNUMBER(SEARCH('[1]Lookup for use classification'!$C$10,C3947)),ISNUMBER(SEARCH('[1]Lookup for use classification'!$D$10,C3947)),ISNUMBER(SEARCH('[1]Lookup for use classification'!$E$10,C3947)),ISNUMBER(SEARCH('[1]Lookup for use classification'!$F$10,C3947)),ISNUMBER(SEARCH('[1]Lookup for use classification'!$G$10,C3947))),'[1]Lookup for use classification'!$A$10,IF(OR(ISNUMBER(SEARCH('[1]Lookup for use classification'!$B$11,C3947)),ISNUMBER(SEARCH('[1]Lookup for use classification'!$C$11,C3947))),'[1]Lookup for use classification'!$A$11,IF(OR(ISNUMBER(SEARCH('[1]Lookup for use classification'!$B$12,C3947)),ISNUMBER(SEARCH('[1]Lookup for use classification'!$C$12,C3947))),'[1]Lookup for use classification'!$A$12,IF(OR(ISNUMBER(SEARCH('[1]Lookup for use classification'!$B$13,C3947)),ISNUMBER(SEARCH('[1]Lookup for use classification'!$C$13,C3947)),ISNUMBER(SEARCH('[1]Lookup for use classification'!$D$13,C3947)),,ISNUMBER(SEARCH('[1]Lookup for use classification'!$C$13,C3947)),ISNUMBER(SEARCH('[1]Lookup for use classification'!$E$13,C3947))),'[1]Lookup for use classification'!$A$13,IF(OR(ISNUMBER(SEARCH('[1]Lookup for use classification'!$B$14,C3947)),ISNUMBER(SEARCH('[1]Lookup for use classification'!$C$14,C3947))),'[1]Lookup for use classification'!$A$14,"Other"))))))))))))</f>
        <v>Other</v>
      </c>
      <c r="E3947" s="169">
        <v>4250</v>
      </c>
      <c r="F3947" s="170"/>
      <c r="G3947" s="170"/>
    </row>
    <row r="3948" spans="1:12" hidden="1">
      <c r="A3948" s="187" t="s">
        <v>1761</v>
      </c>
      <c r="B3948" s="167" t="s">
        <v>4456</v>
      </c>
      <c r="C3948" s="168" t="s">
        <v>164</v>
      </c>
      <c r="D3948" s="6" t="str">
        <f>IF(OR(ISNUMBER(SEARCH('[1]Lookup for use classification'!$B$1,C3948)),ISNUMBER(SEARCH('[1]Lookup for use classification'!$C$1,C3948)),ISNUMBER(SEARCH('[1]Lookup for use classification'!$D$1,C3948)),ISNUMBER(SEARCH('[1]Lookup for use classification'!$E$1,C3948))),'[1]Lookup for use classification'!$A$1,IF(ISNUMBER(SEARCH('[1]Lookup for use classification'!$B$2,C3948)),'[1]Lookup for use classification'!$A$2,IF(ISNUMBER(SEARCH('[1]Lookup for use classification'!$B$3,C3948)),'[1]Lookup for use classification'!$A$3,IF(OR(ISNUMBER(SEARCH('[1]Lookup for use classification'!$B$4,C3948)),ISNUMBER(SEARCH('[1]Lookup for use classification'!$C$4,C3948)),ISNUMBER(SEARCH('[1]Lookup for use classification'!$D$4,C3948)),ISNUMBER(SEARCH('[1]Lookup for use classification'!$E$4,C3948))),'[1]Lookup for use classification'!$A$4,IF(OR(ISNUMBER(SEARCH('[1]Lookup for use classification'!$B$5,C3948)),ISNUMBER(SEARCH('[1]Lookup for use classification'!$C$5,C3948)),ISNUMBER(SEARCH('[1]Lookup for use classification'!$D$5,C3948))),'[1]Lookup for use classification'!$A$5,IF(OR(ISNUMBER(SEARCH('[1]Lookup for use classification'!$B$7,C3948)),ISNUMBER(SEARCH('[1]Lookup for use classification'!$C$7,C3948)),ISNUMBER(SEARCH('[1]Lookup for use classification'!$D$7,C3948))),'[1]Lookup for use classification'!$A$7,IF(OR(ISNUMBER(SEARCH('[1]Lookup for use classification'!$B$9,C3948)),ISNUMBER(SEARCH('[1]Lookup for use classification'!$C$9,C3948)),ISNUMBER(SEARCH('[1]Lookup for use classification'!$D$9,C3948)),ISNUMBER(SEARCH('[1]Lookup for use classification'!$E$9,C3948)),ISNUMBER(SEARCH('[1]Lookup for use classification'!$F$9,C3948)),ISNUMBER(SEARCH('[1]Lookup for use classification'!$G$9,C3948)),ISNUMBER(SEARCH('[1]Lookup for use classification'!$H$9,C3948)),ISNUMBER(SEARCH('[1]Lookup for use classification'!$I$9,C3948)),ISNUMBER(SEARCH('[1]Lookup for use classification'!$J$9,C3948)),ISNUMBER(SEARCH('[1]Lookup for use classification'!$K$9,C3948))),'[1]Lookup for use classification'!$A$9,IF(OR(ISNUMBER(SEARCH('[1]Lookup for use classification'!$B$10,C3948)),ISNUMBER(SEARCH('[1]Lookup for use classification'!$C$10,C3948)),ISNUMBER(SEARCH('[1]Lookup for use classification'!$D$10,C3948)),ISNUMBER(SEARCH('[1]Lookup for use classification'!$E$10,C3948)),ISNUMBER(SEARCH('[1]Lookup for use classification'!$F$10,C3948)),ISNUMBER(SEARCH('[1]Lookup for use classification'!$G$10,C3948))),'[1]Lookup for use classification'!$A$10,IF(OR(ISNUMBER(SEARCH('[1]Lookup for use classification'!$B$11,C3948)),ISNUMBER(SEARCH('[1]Lookup for use classification'!$C$11,C3948))),'[1]Lookup for use classification'!$A$11,IF(OR(ISNUMBER(SEARCH('[1]Lookup for use classification'!$B$12,C3948)),ISNUMBER(SEARCH('[1]Lookup for use classification'!$C$12,C3948))),'[1]Lookup for use classification'!$A$12,IF(OR(ISNUMBER(SEARCH('[1]Lookup for use classification'!$B$13,C3948)),ISNUMBER(SEARCH('[1]Lookup for use classification'!$C$13,C3948)),ISNUMBER(SEARCH('[1]Lookup for use classification'!$D$13,C3948)),,ISNUMBER(SEARCH('[1]Lookup for use classification'!$C$13,C3948)),ISNUMBER(SEARCH('[1]Lookup for use classification'!$E$13,C3948))),'[1]Lookup for use classification'!$A$13,IF(OR(ISNUMBER(SEARCH('[1]Lookup for use classification'!$B$14,C3948)),ISNUMBER(SEARCH('[1]Lookup for use classification'!$C$14,C3948))),'[1]Lookup for use classification'!$A$14,"Other"))))))))))))</f>
        <v>Other</v>
      </c>
      <c r="E3948" s="169">
        <v>6000</v>
      </c>
      <c r="F3948" s="170"/>
      <c r="G3948" s="170"/>
    </row>
    <row r="3949" spans="1:12" hidden="1">
      <c r="A3949" s="187" t="s">
        <v>1761</v>
      </c>
      <c r="B3949" s="167" t="s">
        <v>4456</v>
      </c>
      <c r="C3949" s="168" t="s">
        <v>1755</v>
      </c>
      <c r="D3949" s="6" t="str">
        <f>IF(OR(ISNUMBER(SEARCH('[1]Lookup for use classification'!$B$1,C3949)),ISNUMBER(SEARCH('[1]Lookup for use classification'!$C$1,C3949)),ISNUMBER(SEARCH('[1]Lookup for use classification'!$D$1,C3949)),ISNUMBER(SEARCH('[1]Lookup for use classification'!$E$1,C3949))),'[1]Lookup for use classification'!$A$1,IF(ISNUMBER(SEARCH('[1]Lookup for use classification'!$B$2,C3949)),'[1]Lookup for use classification'!$A$2,IF(ISNUMBER(SEARCH('[1]Lookup for use classification'!$B$3,C3949)),'[1]Lookup for use classification'!$A$3,IF(OR(ISNUMBER(SEARCH('[1]Lookup for use classification'!$B$4,C3949)),ISNUMBER(SEARCH('[1]Lookup for use classification'!$C$4,C3949)),ISNUMBER(SEARCH('[1]Lookup for use classification'!$D$4,C3949)),ISNUMBER(SEARCH('[1]Lookup for use classification'!$E$4,C3949))),'[1]Lookup for use classification'!$A$4,IF(OR(ISNUMBER(SEARCH('[1]Lookup for use classification'!$B$5,C3949)),ISNUMBER(SEARCH('[1]Lookup for use classification'!$C$5,C3949)),ISNUMBER(SEARCH('[1]Lookup for use classification'!$D$5,C3949))),'[1]Lookup for use classification'!$A$5,IF(OR(ISNUMBER(SEARCH('[1]Lookup for use classification'!$B$7,C3949)),ISNUMBER(SEARCH('[1]Lookup for use classification'!$C$7,C3949)),ISNUMBER(SEARCH('[1]Lookup for use classification'!$D$7,C3949))),'[1]Lookup for use classification'!$A$7,IF(OR(ISNUMBER(SEARCH('[1]Lookup for use classification'!$B$9,C3949)),ISNUMBER(SEARCH('[1]Lookup for use classification'!$C$9,C3949)),ISNUMBER(SEARCH('[1]Lookup for use classification'!$D$9,C3949)),ISNUMBER(SEARCH('[1]Lookup for use classification'!$E$9,C3949)),ISNUMBER(SEARCH('[1]Lookup for use classification'!$F$9,C3949)),ISNUMBER(SEARCH('[1]Lookup for use classification'!$G$9,C3949)),ISNUMBER(SEARCH('[1]Lookup for use classification'!$H$9,C3949)),ISNUMBER(SEARCH('[1]Lookup for use classification'!$I$9,C3949)),ISNUMBER(SEARCH('[1]Lookup for use classification'!$J$9,C3949)),ISNUMBER(SEARCH('[1]Lookup for use classification'!$K$9,C3949))),'[1]Lookup for use classification'!$A$9,IF(OR(ISNUMBER(SEARCH('[1]Lookup for use classification'!$B$10,C3949)),ISNUMBER(SEARCH('[1]Lookup for use classification'!$C$10,C3949)),ISNUMBER(SEARCH('[1]Lookup for use classification'!$D$10,C3949)),ISNUMBER(SEARCH('[1]Lookup for use classification'!$E$10,C3949)),ISNUMBER(SEARCH('[1]Lookup for use classification'!$F$10,C3949)),ISNUMBER(SEARCH('[1]Lookup for use classification'!$G$10,C3949))),'[1]Lookup for use classification'!$A$10,IF(OR(ISNUMBER(SEARCH('[1]Lookup for use classification'!$B$11,C3949)),ISNUMBER(SEARCH('[1]Lookup for use classification'!$C$11,C3949))),'[1]Lookup for use classification'!$A$11,IF(OR(ISNUMBER(SEARCH('[1]Lookup for use classification'!$B$12,C3949)),ISNUMBER(SEARCH('[1]Lookup for use classification'!$C$12,C3949))),'[1]Lookup for use classification'!$A$12,IF(OR(ISNUMBER(SEARCH('[1]Lookup for use classification'!$B$13,C3949)),ISNUMBER(SEARCH('[1]Lookup for use classification'!$C$13,C3949)),ISNUMBER(SEARCH('[1]Lookup for use classification'!$D$13,C3949)),,ISNUMBER(SEARCH('[1]Lookup for use classification'!$C$13,C3949)),ISNUMBER(SEARCH('[1]Lookup for use classification'!$E$13,C3949))),'[1]Lookup for use classification'!$A$13,IF(OR(ISNUMBER(SEARCH('[1]Lookup for use classification'!$B$14,C3949)),ISNUMBER(SEARCH('[1]Lookup for use classification'!$C$14,C3949))),'[1]Lookup for use classification'!$A$14,"Other"))))))))))))</f>
        <v>Other</v>
      </c>
      <c r="E3949" s="169"/>
      <c r="F3949" s="170"/>
      <c r="G3949" s="170"/>
    </row>
    <row r="3950" spans="1:12" hidden="1">
      <c r="A3950" s="187" t="s">
        <v>1761</v>
      </c>
      <c r="B3950" s="167" t="s">
        <v>4456</v>
      </c>
      <c r="C3950" s="168" t="s">
        <v>1756</v>
      </c>
      <c r="D3950" s="6" t="str">
        <f>IF(OR(ISNUMBER(SEARCH('[1]Lookup for use classification'!$B$1,C3950)),ISNUMBER(SEARCH('[1]Lookup for use classification'!$C$1,C3950)),ISNUMBER(SEARCH('[1]Lookup for use classification'!$D$1,C3950)),ISNUMBER(SEARCH('[1]Lookup for use classification'!$E$1,C3950))),'[1]Lookup for use classification'!$A$1,IF(ISNUMBER(SEARCH('[1]Lookup for use classification'!$B$2,C3950)),'[1]Lookup for use classification'!$A$2,IF(ISNUMBER(SEARCH('[1]Lookup for use classification'!$B$3,C3950)),'[1]Lookup for use classification'!$A$3,IF(OR(ISNUMBER(SEARCH('[1]Lookup for use classification'!$B$4,C3950)),ISNUMBER(SEARCH('[1]Lookup for use classification'!$C$4,C3950)),ISNUMBER(SEARCH('[1]Lookup for use classification'!$D$4,C3950)),ISNUMBER(SEARCH('[1]Lookup for use classification'!$E$4,C3950))),'[1]Lookup for use classification'!$A$4,IF(OR(ISNUMBER(SEARCH('[1]Lookup for use classification'!$B$5,C3950)),ISNUMBER(SEARCH('[1]Lookup for use classification'!$C$5,C3950)),ISNUMBER(SEARCH('[1]Lookup for use classification'!$D$5,C3950))),'[1]Lookup for use classification'!$A$5,IF(OR(ISNUMBER(SEARCH('[1]Lookup for use classification'!$B$7,C3950)),ISNUMBER(SEARCH('[1]Lookup for use classification'!$C$7,C3950)),ISNUMBER(SEARCH('[1]Lookup for use classification'!$D$7,C3950))),'[1]Lookup for use classification'!$A$7,IF(OR(ISNUMBER(SEARCH('[1]Lookup for use classification'!$B$9,C3950)),ISNUMBER(SEARCH('[1]Lookup for use classification'!$C$9,C3950)),ISNUMBER(SEARCH('[1]Lookup for use classification'!$D$9,C3950)),ISNUMBER(SEARCH('[1]Lookup for use classification'!$E$9,C3950)),ISNUMBER(SEARCH('[1]Lookup for use classification'!$F$9,C3950)),ISNUMBER(SEARCH('[1]Lookup for use classification'!$G$9,C3950)),ISNUMBER(SEARCH('[1]Lookup for use classification'!$H$9,C3950)),ISNUMBER(SEARCH('[1]Lookup for use classification'!$I$9,C3950)),ISNUMBER(SEARCH('[1]Lookup for use classification'!$J$9,C3950)),ISNUMBER(SEARCH('[1]Lookup for use classification'!$K$9,C3950))),'[1]Lookup for use classification'!$A$9,IF(OR(ISNUMBER(SEARCH('[1]Lookup for use classification'!$B$10,C3950)),ISNUMBER(SEARCH('[1]Lookup for use classification'!$C$10,C3950)),ISNUMBER(SEARCH('[1]Lookup for use classification'!$D$10,C3950)),ISNUMBER(SEARCH('[1]Lookup for use classification'!$E$10,C3950)),ISNUMBER(SEARCH('[1]Lookup for use classification'!$F$10,C3950)),ISNUMBER(SEARCH('[1]Lookup for use classification'!$G$10,C3950))),'[1]Lookup for use classification'!$A$10,IF(OR(ISNUMBER(SEARCH('[1]Lookup for use classification'!$B$11,C3950)),ISNUMBER(SEARCH('[1]Lookup for use classification'!$C$11,C3950))),'[1]Lookup for use classification'!$A$11,IF(OR(ISNUMBER(SEARCH('[1]Lookup for use classification'!$B$12,C3950)),ISNUMBER(SEARCH('[1]Lookup for use classification'!$C$12,C3950))),'[1]Lookup for use classification'!$A$12,IF(OR(ISNUMBER(SEARCH('[1]Lookup for use classification'!$B$13,C3950)),ISNUMBER(SEARCH('[1]Lookup for use classification'!$C$13,C3950)),ISNUMBER(SEARCH('[1]Lookup for use classification'!$D$13,C3950)),,ISNUMBER(SEARCH('[1]Lookup for use classification'!$C$13,C3950)),ISNUMBER(SEARCH('[1]Lookup for use classification'!$E$13,C3950))),'[1]Lookup for use classification'!$A$13,IF(OR(ISNUMBER(SEARCH('[1]Lookup for use classification'!$B$14,C3950)),ISNUMBER(SEARCH('[1]Lookup for use classification'!$C$14,C3950))),'[1]Lookup for use classification'!$A$14,"Other"))))))))))))</f>
        <v>Other</v>
      </c>
      <c r="E3950" s="169"/>
      <c r="F3950" s="170"/>
      <c r="G3950" s="170"/>
    </row>
    <row r="3951" spans="1:12" hidden="1">
      <c r="A3951" s="134" t="s">
        <v>1761</v>
      </c>
      <c r="B3951" s="8" t="str">
        <f>IF(ISNA(VLOOKUP(CONCATENATE(A3951,C3951),EUS!$B$2:$B$1939,1,FALSE)),"","End Use Study")</f>
        <v>End Use Study</v>
      </c>
      <c r="C3951" s="8" t="s">
        <v>1757</v>
      </c>
      <c r="D3951" s="162" t="s">
        <v>2424</v>
      </c>
      <c r="E3951" s="9">
        <v>4800</v>
      </c>
      <c r="F3951" s="9"/>
      <c r="G3951" s="9"/>
      <c r="H3951" s="164">
        <v>2281</v>
      </c>
      <c r="I3951" s="164"/>
      <c r="J3951" s="7">
        <v>20959</v>
      </c>
      <c r="L3951" s="6"/>
    </row>
    <row r="3952" spans="1:12" hidden="1">
      <c r="A3952" s="134" t="s">
        <v>1761</v>
      </c>
      <c r="B3952" s="8" t="str">
        <f>IF(ISNA(VLOOKUP(CONCATENATE(A3952,C3952),EUS!$B$2:$B$1939,1,FALSE)),"","End Use Study")</f>
        <v>End Use Study</v>
      </c>
      <c r="C3952" s="8" t="s">
        <v>2400</v>
      </c>
      <c r="D3952" s="11" t="s">
        <v>213</v>
      </c>
      <c r="E3952" s="9">
        <v>1200</v>
      </c>
      <c r="F3952" s="9"/>
      <c r="G3952" s="9"/>
      <c r="H3952" s="164"/>
      <c r="I3952" s="164"/>
      <c r="J3952" s="7"/>
      <c r="L3952" s="6"/>
    </row>
    <row r="3953" spans="1:18" hidden="1">
      <c r="A3953" s="138" t="s">
        <v>1761</v>
      </c>
      <c r="B3953" s="8" t="str">
        <f>IF(ISNA(VLOOKUP(CONCATENATE(A3953,C3953),EUS!$B$2:$B$1939,1,FALSE)),"","End Use Study")</f>
        <v>End Use Study</v>
      </c>
      <c r="C3953" s="8" t="s">
        <v>254</v>
      </c>
      <c r="D3953" s="8" t="str">
        <f>IF(OR(ISNUMBER(SEARCH('[1]Lookup for use classification'!$B$1,C3953)),ISNUMBER(SEARCH('[1]Lookup for use classification'!$C$1,C3953)),ISNUMBER(SEARCH('[1]Lookup for use classification'!$D$1,C3953)),ISNUMBER(SEARCH('[1]Lookup for use classification'!$E$1,C3953))),'[1]Lookup for use classification'!$A$1,IF(ISNUMBER(SEARCH('[1]Lookup for use classification'!$B$2,C3953)),'[1]Lookup for use classification'!$A$2,IF(ISNUMBER(SEARCH('[1]Lookup for use classification'!$B$3,C3953)),'[1]Lookup for use classification'!$A$3,IF(OR(ISNUMBER(SEARCH('[1]Lookup for use classification'!$B$4,C3953)),ISNUMBER(SEARCH('[1]Lookup for use classification'!$C$4,C3953)),ISNUMBER(SEARCH('[1]Lookup for use classification'!$D$4,C3953)),ISNUMBER(SEARCH('[1]Lookup for use classification'!$E$4,C3953))),'[1]Lookup for use classification'!$A$4,IF(OR(ISNUMBER(SEARCH('[1]Lookup for use classification'!$B$5,C3953)),ISNUMBER(SEARCH('[1]Lookup for use classification'!$C$5,C3953)),ISNUMBER(SEARCH('[1]Lookup for use classification'!$D$5,C3953))),'[1]Lookup for use classification'!$A$5,IF(OR(ISNUMBER(SEARCH('[1]Lookup for use classification'!$B$7,C3953)),ISNUMBER(SEARCH('[1]Lookup for use classification'!$C$7,C3953)),ISNUMBER(SEARCH('[1]Lookup for use classification'!$D$7,C3953))),'[1]Lookup for use classification'!$A$7,IF(OR(ISNUMBER(SEARCH('[1]Lookup for use classification'!$B$9,C3953)),ISNUMBER(SEARCH('[1]Lookup for use classification'!$C$9,C3953)),ISNUMBER(SEARCH('[1]Lookup for use classification'!$D$9,C3953)),ISNUMBER(SEARCH('[1]Lookup for use classification'!$E$9,C3953)),ISNUMBER(SEARCH('[1]Lookup for use classification'!$F$9,C3953)),ISNUMBER(SEARCH('[1]Lookup for use classification'!$G$9,C3953)),ISNUMBER(SEARCH('[1]Lookup for use classification'!$H$9,C3953)),ISNUMBER(SEARCH('[1]Lookup for use classification'!$I$9,C3953)),ISNUMBER(SEARCH('[1]Lookup for use classification'!$J$9,C3953)),ISNUMBER(SEARCH('[1]Lookup for use classification'!$K$9,C3953))),'[1]Lookup for use classification'!$A$9,IF(OR(ISNUMBER(SEARCH('[1]Lookup for use classification'!$B$10,C3953)),ISNUMBER(SEARCH('[1]Lookup for use classification'!$C$10,C3953)),ISNUMBER(SEARCH('[1]Lookup for use classification'!$D$10,C3953)),ISNUMBER(SEARCH('[1]Lookup for use classification'!$E$10,C3953)),ISNUMBER(SEARCH('[1]Lookup for use classification'!$F$10,C3953)),ISNUMBER(SEARCH('[1]Lookup for use classification'!$G$10,C3953))),'[1]Lookup for use classification'!$A$10,IF(OR(ISNUMBER(SEARCH('[1]Lookup for use classification'!$B$11,C3953)),ISNUMBER(SEARCH('[1]Lookup for use classification'!$C$11,C3953))),'[1]Lookup for use classification'!$A$11,IF(OR(ISNUMBER(SEARCH('[1]Lookup for use classification'!$B$12,C3953)),ISNUMBER(SEARCH('[1]Lookup for use classification'!$C$12,C3953))),'[1]Lookup for use classification'!$A$12,IF(OR(ISNUMBER(SEARCH('[1]Lookup for use classification'!$B$13,C3953)),ISNUMBER(SEARCH('[1]Lookup for use classification'!$C$13,C3953)),ISNUMBER(SEARCH('[1]Lookup for use classification'!$D$13,C3953)),,ISNUMBER(SEARCH('[1]Lookup for use classification'!$C$13,C3953)),ISNUMBER(SEARCH('[1]Lookup for use classification'!$E$13,C3953))),'[1]Lookup for use classification'!$A$13,IF(OR(ISNUMBER(SEARCH('[1]Lookup for use classification'!$B$14,C3953)),ISNUMBER(SEARCH('[1]Lookup for use classification'!$C$14,C3953))),'[1]Lookup for use classification'!$A$14,"Other"))))))))))))</f>
        <v>Retail - Other</v>
      </c>
      <c r="E3953" s="9"/>
      <c r="F3953" s="9"/>
      <c r="G3953" s="9"/>
      <c r="H3953" s="164">
        <v>378</v>
      </c>
      <c r="I3953" s="164"/>
      <c r="J3953" s="7">
        <v>70257</v>
      </c>
      <c r="L3953" s="6"/>
    </row>
    <row r="3954" spans="1:18" hidden="1">
      <c r="A3954" s="138" t="s">
        <v>1761</v>
      </c>
      <c r="B3954" s="8" t="str">
        <f>IF(ISNA(VLOOKUP(CONCATENATE(A3954,C3954),EUS!$B$2:$B$1939,1,FALSE)),"","End Use Study")</f>
        <v>End Use Study</v>
      </c>
      <c r="C3954" s="8" t="s">
        <v>82</v>
      </c>
      <c r="D3954" s="162" t="s">
        <v>1980</v>
      </c>
      <c r="E3954" s="9">
        <v>1104</v>
      </c>
      <c r="F3954" s="9"/>
      <c r="G3954" s="9"/>
      <c r="H3954" s="164"/>
      <c r="I3954" s="164"/>
      <c r="J3954" s="7"/>
      <c r="L3954" s="6"/>
    </row>
    <row r="3955" spans="1:18" hidden="1">
      <c r="A3955" s="138" t="s">
        <v>505</v>
      </c>
      <c r="B3955" s="8" t="str">
        <f>IF(ISNA(VLOOKUP(CONCATENATE(A3955,C3955),EUS!$B$2:$B$1939,1,FALSE)),"","End Use Study")</f>
        <v>End Use Study</v>
      </c>
      <c r="C3955" s="8" t="s">
        <v>3648</v>
      </c>
      <c r="D3955" s="8" t="s">
        <v>3615</v>
      </c>
      <c r="E3955" s="9">
        <v>1530</v>
      </c>
      <c r="F3955" s="9"/>
      <c r="G3955" s="9"/>
      <c r="H3955" s="164"/>
      <c r="I3955" s="164"/>
      <c r="J3955" s="7"/>
      <c r="L3955" s="6"/>
    </row>
    <row r="3956" spans="1:18" hidden="1">
      <c r="A3956" s="138" t="s">
        <v>505</v>
      </c>
      <c r="B3956" s="8" t="str">
        <f>IF(ISNA(VLOOKUP(CONCATENATE(A3956,C3956),EUS!$B$2:$B$1939,1,FALSE)),"","End Use Study")</f>
        <v>End Use Study</v>
      </c>
      <c r="C3956" s="8" t="s">
        <v>513</v>
      </c>
      <c r="D3956" s="162" t="s">
        <v>3335</v>
      </c>
      <c r="E3956" s="9">
        <v>2000</v>
      </c>
      <c r="F3956" s="9"/>
      <c r="G3956" s="9"/>
      <c r="H3956" s="164">
        <v>450</v>
      </c>
      <c r="I3956" s="164"/>
      <c r="J3956" s="7">
        <v>1500</v>
      </c>
      <c r="L3956" s="6"/>
    </row>
    <row r="3957" spans="1:18" hidden="1">
      <c r="A3957" s="185" t="s">
        <v>505</v>
      </c>
      <c r="B3957" s="8" t="s">
        <v>6055</v>
      </c>
      <c r="C3957" s="162"/>
      <c r="D3957" s="162" t="s">
        <v>3335</v>
      </c>
      <c r="E3957" s="163">
        <v>49153</v>
      </c>
      <c r="F3957" s="163"/>
      <c r="G3957" s="163"/>
      <c r="H3957" s="164"/>
      <c r="I3957" s="164"/>
      <c r="K3957" s="163"/>
    </row>
    <row r="3958" spans="1:18" hidden="1">
      <c r="A3958" s="138" t="s">
        <v>505</v>
      </c>
      <c r="B3958" s="8" t="str">
        <f>IF(ISNA(VLOOKUP(CONCATENATE(A3958,C3958),EUS!$B$2:$B$1939,1,FALSE)),"","End Use Study")</f>
        <v>End Use Study</v>
      </c>
      <c r="C3958" s="8" t="s">
        <v>1779</v>
      </c>
      <c r="D3958" s="8" t="s">
        <v>377</v>
      </c>
      <c r="E3958" s="9">
        <v>600</v>
      </c>
      <c r="F3958" s="9"/>
      <c r="G3958" s="9"/>
      <c r="H3958" s="164">
        <v>500</v>
      </c>
      <c r="I3958" s="164"/>
      <c r="J3958" s="7">
        <v>3000</v>
      </c>
      <c r="L3958" s="6"/>
    </row>
    <row r="3959" spans="1:18" hidden="1">
      <c r="A3959" s="188" t="s">
        <v>505</v>
      </c>
      <c r="B3959" s="162" t="s">
        <v>4511</v>
      </c>
      <c r="C3959" s="174" t="s">
        <v>506</v>
      </c>
      <c r="D3959" s="162" t="s">
        <v>377</v>
      </c>
      <c r="E3959" s="163">
        <v>650</v>
      </c>
      <c r="F3959" s="163"/>
      <c r="G3959" s="163"/>
      <c r="H3959" s="164">
        <v>470</v>
      </c>
      <c r="I3959" s="164"/>
      <c r="J3959" s="165">
        <v>2506</v>
      </c>
      <c r="M3959" s="165">
        <v>392</v>
      </c>
      <c r="O3959" s="165">
        <v>1511</v>
      </c>
      <c r="R3959" s="165">
        <v>1060</v>
      </c>
    </row>
    <row r="3960" spans="1:18" hidden="1">
      <c r="A3960" s="134" t="s">
        <v>505</v>
      </c>
      <c r="B3960" s="8" t="str">
        <f>IF(ISNA(VLOOKUP(CONCATENATE(A3960,C3960),EUS!$B$2:$B$1939,1,FALSE)),"","End Use Study")</f>
        <v>End Use Study</v>
      </c>
      <c r="C3960" s="8" t="s">
        <v>34</v>
      </c>
      <c r="D3960" s="8" t="str">
        <f>IF(OR(ISNUMBER(SEARCH('[1]Lookup for use classification'!$B$1,C3960)),ISNUMBER(SEARCH('[1]Lookup for use classification'!$C$1,C3960)),ISNUMBER(SEARCH('[1]Lookup for use classification'!$D$1,C3960))),'[1]Lookup for use classification'!$A$1,IF(ISNUMBER(SEARCH('[1]Lookup for use classification'!$B$2,C3960)),'[1]Lookup for use classification'!$A$2,IF(ISNUMBER(SEARCH('[1]Lookup for use classification'!$B$3,C3960)),'[1]Lookup for use classification'!$A$3,IF(OR(ISNUMBER(SEARCH('[1]Lookup for use classification'!$B$4,C3960)),ISNUMBER(SEARCH('[1]Lookup for use classification'!$C$4,C3960))),'[1]Lookup for use classification'!$A$4,IF(OR(ISNUMBER(SEARCH('[1]Lookup for use classification'!$B$5,C3960)),ISNUMBER(SEARCH('[1]Lookup for use classification'!$C$5,C3960)),ISNUMBER(SEARCH('[1]Lookup for use classification'!$D$5,C3960))),'[1]Lookup for use classification'!$A$5,IF(OR(ISNUMBER(SEARCH('[1]Lookup for use classification'!$B$7,C3960)),ISNUMBER(SEARCH('[1]Lookup for use classification'!$C$7,C3960)),ISNUMBER(SEARCH('[1]Lookup for use classification'!$D$7,C3960))),'[1]Lookup for use classification'!$A$7,IF(OR(ISNUMBER(SEARCH('[1]Lookup for use classification'!$B$9,C3960)),ISNUMBER(SEARCH('[1]Lookup for use classification'!$C$9,C3960)),ISNUMBER(SEARCH('[1]Lookup for use classification'!$D$9,C3960)),ISNUMBER(SEARCH('[1]Lookup for use classification'!$E$9,C3960)),ISNUMBER(SEARCH('[1]Lookup for use classification'!$F$9,C3960)),ISNUMBER(SEARCH('[1]Lookup for use classification'!$G$9,C3960))),'[1]Lookup for use classification'!$A$9,IF(OR(ISNUMBER(SEARCH('[1]Lookup for use classification'!$B$10,C3960)),ISNUMBER(SEARCH('[1]Lookup for use classification'!$C$10,C3960)),ISNUMBER(SEARCH('[1]Lookup for use classification'!$D$10,C3960)),ISNUMBER(SEARCH('[1]Lookup for use classification'!$E$10,C3960)),ISNUMBER(SEARCH('[1]Lookup for use classification'!$F$10,C3960))),'[1]Lookup for use classification'!$A$10,IF(OR(ISNUMBER(SEARCH('[1]Lookup for use classification'!$B$11,C3960)),ISNUMBER(SEARCH('[1]Lookup for use classification'!$C$11,C3960))),'[1]Lookup for use classification'!$A$11,IF(OR(ISNUMBER(SEARCH('[1]Lookup for use classification'!$B$12,C3960)),ISNUMBER(SEARCH('[1]Lookup for use classification'!$C$12,C3960))),'[1]Lookup for use classification'!$A$12,IF(OR(ISNUMBER(SEARCH('[1]Lookup for use classification'!$B$13,C3960)),ISNUMBER(SEARCH('[1]Lookup for use classification'!$C$13,C3960)),ISNUMBER(SEARCH('[1]Lookup for use classification'!$D$13,C3960))),'[1]Lookup for use classification'!$A$13,"Nope")))))))))))</f>
        <v>Office</v>
      </c>
      <c r="E3960" s="9">
        <v>1800</v>
      </c>
      <c r="F3960" s="9"/>
      <c r="G3960" s="9"/>
      <c r="H3960" s="164">
        <v>700</v>
      </c>
      <c r="I3960" s="164"/>
      <c r="J3960" s="7">
        <v>3400</v>
      </c>
      <c r="L3960" s="6"/>
    </row>
    <row r="3961" spans="1:18" hidden="1">
      <c r="A3961" s="188" t="s">
        <v>505</v>
      </c>
      <c r="B3961" s="162" t="s">
        <v>4511</v>
      </c>
      <c r="C3961" s="162"/>
      <c r="D3961" s="162" t="s">
        <v>377</v>
      </c>
      <c r="E3961" s="163">
        <v>1920</v>
      </c>
      <c r="F3961" s="163"/>
      <c r="G3961" s="163"/>
      <c r="H3961" s="164">
        <v>1120</v>
      </c>
      <c r="I3961" s="164"/>
      <c r="J3961" s="165">
        <v>10614</v>
      </c>
      <c r="M3961" s="165">
        <v>869</v>
      </c>
      <c r="O3961" s="165">
        <v>10358</v>
      </c>
      <c r="R3961" s="165">
        <v>2000</v>
      </c>
    </row>
    <row r="3962" spans="1:18" hidden="1">
      <c r="A3962" s="187" t="s">
        <v>505</v>
      </c>
      <c r="B3962" s="167" t="s">
        <v>4456</v>
      </c>
      <c r="C3962" s="174" t="s">
        <v>509</v>
      </c>
      <c r="D3962" s="6" t="str">
        <f>IF(OR(ISNUMBER(SEARCH('[1]Lookup for use classification'!$B$1,C3962)),ISNUMBER(SEARCH('[1]Lookup for use classification'!$C$1,C3962)),ISNUMBER(SEARCH('[1]Lookup for use classification'!$D$1,C3962)),ISNUMBER(SEARCH('[1]Lookup for use classification'!$E$1,C3962))),'[1]Lookup for use classification'!$A$1,IF(ISNUMBER(SEARCH('[1]Lookup for use classification'!$B$2,C3962)),'[1]Lookup for use classification'!$A$2,IF(ISNUMBER(SEARCH('[1]Lookup for use classification'!$B$3,C3962)),'[1]Lookup for use classification'!$A$3,IF(OR(ISNUMBER(SEARCH('[1]Lookup for use classification'!$B$4,C3962)),ISNUMBER(SEARCH('[1]Lookup for use classification'!$C$4,C3962)),ISNUMBER(SEARCH('[1]Lookup for use classification'!$D$4,C3962)),ISNUMBER(SEARCH('[1]Lookup for use classification'!$E$4,C3962))),'[1]Lookup for use classification'!$A$4,IF(OR(ISNUMBER(SEARCH('[1]Lookup for use classification'!$B$5,C3962)),ISNUMBER(SEARCH('[1]Lookup for use classification'!$C$5,C3962)),ISNUMBER(SEARCH('[1]Lookup for use classification'!$D$5,C3962))),'[1]Lookup for use classification'!$A$5,IF(OR(ISNUMBER(SEARCH('[1]Lookup for use classification'!$B$7,C3962)),ISNUMBER(SEARCH('[1]Lookup for use classification'!$C$7,C3962)),ISNUMBER(SEARCH('[1]Lookup for use classification'!$D$7,C3962))),'[1]Lookup for use classification'!$A$7,IF(OR(ISNUMBER(SEARCH('[1]Lookup for use classification'!$B$9,C3962)),ISNUMBER(SEARCH('[1]Lookup for use classification'!$C$9,C3962)),ISNUMBER(SEARCH('[1]Lookup for use classification'!$D$9,C3962)),ISNUMBER(SEARCH('[1]Lookup for use classification'!$E$9,C3962)),ISNUMBER(SEARCH('[1]Lookup for use classification'!$F$9,C3962)),ISNUMBER(SEARCH('[1]Lookup for use classification'!$G$9,C3962)),ISNUMBER(SEARCH('[1]Lookup for use classification'!$H$9,C3962)),ISNUMBER(SEARCH('[1]Lookup for use classification'!$I$9,C3962)),ISNUMBER(SEARCH('[1]Lookup for use classification'!$J$9,C3962)),ISNUMBER(SEARCH('[1]Lookup for use classification'!$K$9,C3962))),'[1]Lookup for use classification'!$A$9,IF(OR(ISNUMBER(SEARCH('[1]Lookup for use classification'!$B$10,C3962)),ISNUMBER(SEARCH('[1]Lookup for use classification'!$C$10,C3962)),ISNUMBER(SEARCH('[1]Lookup for use classification'!$D$10,C3962)),ISNUMBER(SEARCH('[1]Lookup for use classification'!$E$10,C3962)),ISNUMBER(SEARCH('[1]Lookup for use classification'!$F$10,C3962)),ISNUMBER(SEARCH('[1]Lookup for use classification'!$G$10,C3962))),'[1]Lookup for use classification'!$A$10,IF(OR(ISNUMBER(SEARCH('[1]Lookup for use classification'!$B$11,C3962)),ISNUMBER(SEARCH('[1]Lookup for use classification'!$C$11,C3962))),'[1]Lookup for use classification'!$A$11,IF(OR(ISNUMBER(SEARCH('[1]Lookup for use classification'!$B$12,C3962)),ISNUMBER(SEARCH('[1]Lookup for use classification'!$C$12,C3962))),'[1]Lookup for use classification'!$A$12,IF(OR(ISNUMBER(SEARCH('[1]Lookup for use classification'!$B$13,C3962)),ISNUMBER(SEARCH('[1]Lookup for use classification'!$C$13,C3962)),ISNUMBER(SEARCH('[1]Lookup for use classification'!$D$13,C3962)),,ISNUMBER(SEARCH('[1]Lookup for use classification'!$C$13,C3962)),ISNUMBER(SEARCH('[1]Lookup for use classification'!$E$13,C3962))),'[1]Lookup for use classification'!$A$13,IF(OR(ISNUMBER(SEARCH('[1]Lookup for use classification'!$B$14,C3962)),ISNUMBER(SEARCH('[1]Lookup for use classification'!$C$14,C3962))),'[1]Lookup for use classification'!$A$14,"Other"))))))))))))</f>
        <v>Office</v>
      </c>
      <c r="E3962" s="175">
        <v>2200</v>
      </c>
      <c r="F3962" s="176"/>
      <c r="G3962" s="176"/>
    </row>
    <row r="3963" spans="1:18" hidden="1">
      <c r="A3963" s="188" t="s">
        <v>505</v>
      </c>
      <c r="B3963" s="8" t="str">
        <f>IF(ISNA(VLOOKUP(CONCATENATE(A3963,C3963),ARIS!$A$1:$A$959,1,FALSE)),"","ARIS")</f>
        <v>ARIS</v>
      </c>
      <c r="C3963" s="162" t="s">
        <v>3182</v>
      </c>
      <c r="D3963" s="162" t="s">
        <v>377</v>
      </c>
      <c r="E3963" s="163">
        <v>2695</v>
      </c>
      <c r="F3963" s="163"/>
      <c r="G3963" s="163"/>
      <c r="H3963" s="164">
        <v>1613.8686131386862</v>
      </c>
      <c r="I3963" s="164"/>
      <c r="J3963" s="165">
        <v>4573.54108825</v>
      </c>
    </row>
    <row r="3964" spans="1:18" hidden="1">
      <c r="A3964" s="185" t="s">
        <v>505</v>
      </c>
      <c r="B3964" s="167" t="s">
        <v>4456</v>
      </c>
      <c r="C3964" s="210" t="s">
        <v>44</v>
      </c>
      <c r="D3964" s="6" t="str">
        <f>IF(OR(ISNUMBER(SEARCH('[1]Lookup for use classification'!$B$1,C3964)),ISNUMBER(SEARCH('[1]Lookup for use classification'!$C$1,C3964)),ISNUMBER(SEARCH('[1]Lookup for use classification'!$D$1,C3964)),ISNUMBER(SEARCH('[1]Lookup for use classification'!$E$1,C3964))),'[1]Lookup for use classification'!$A$1,IF(ISNUMBER(SEARCH('[1]Lookup for use classification'!$B$2,C3964)),'[1]Lookup for use classification'!$A$2,IF(ISNUMBER(SEARCH('[1]Lookup for use classification'!$B$3,C3964)),'[1]Lookup for use classification'!$A$3,IF(OR(ISNUMBER(SEARCH('[1]Lookup for use classification'!$B$4,C3964)),ISNUMBER(SEARCH('[1]Lookup for use classification'!$C$4,C3964)),ISNUMBER(SEARCH('[1]Lookup for use classification'!$D$4,C3964)),ISNUMBER(SEARCH('[1]Lookup for use classification'!$E$4,C3964))),'[1]Lookup for use classification'!$A$4,IF(OR(ISNUMBER(SEARCH('[1]Lookup for use classification'!$B$5,C3964)),ISNUMBER(SEARCH('[1]Lookup for use classification'!$C$5,C3964)),ISNUMBER(SEARCH('[1]Lookup for use classification'!$D$5,C3964))),'[1]Lookup for use classification'!$A$5,IF(OR(ISNUMBER(SEARCH('[1]Lookup for use classification'!$B$7,C3964)),ISNUMBER(SEARCH('[1]Lookup for use classification'!$C$7,C3964)),ISNUMBER(SEARCH('[1]Lookup for use classification'!$D$7,C3964))),'[1]Lookup for use classification'!$A$7,IF(OR(ISNUMBER(SEARCH('[1]Lookup for use classification'!$B$9,C3964)),ISNUMBER(SEARCH('[1]Lookup for use classification'!$C$9,C3964)),ISNUMBER(SEARCH('[1]Lookup for use classification'!$D$9,C3964)),ISNUMBER(SEARCH('[1]Lookup for use classification'!$E$9,C3964)),ISNUMBER(SEARCH('[1]Lookup for use classification'!$F$9,C3964)),ISNUMBER(SEARCH('[1]Lookup for use classification'!$G$9,C3964)),ISNUMBER(SEARCH('[1]Lookup for use classification'!$H$9,C3964)),ISNUMBER(SEARCH('[1]Lookup for use classification'!$I$9,C3964)),ISNUMBER(SEARCH('[1]Lookup for use classification'!$J$9,C3964)),ISNUMBER(SEARCH('[1]Lookup for use classification'!$K$9,C3964))),'[1]Lookup for use classification'!$A$9,IF(OR(ISNUMBER(SEARCH('[1]Lookup for use classification'!$B$10,C3964)),ISNUMBER(SEARCH('[1]Lookup for use classification'!$C$10,C3964)),ISNUMBER(SEARCH('[1]Lookup for use classification'!$D$10,C3964)),ISNUMBER(SEARCH('[1]Lookup for use classification'!$E$10,C3964)),ISNUMBER(SEARCH('[1]Lookup for use classification'!$F$10,C3964)),ISNUMBER(SEARCH('[1]Lookup for use classification'!$G$10,C3964))),'[1]Lookup for use classification'!$A$10,IF(OR(ISNUMBER(SEARCH('[1]Lookup for use classification'!$B$11,C3964)),ISNUMBER(SEARCH('[1]Lookup for use classification'!$C$11,C3964))),'[1]Lookup for use classification'!$A$11,IF(OR(ISNUMBER(SEARCH('[1]Lookup for use classification'!$B$12,C3964)),ISNUMBER(SEARCH('[1]Lookup for use classification'!$C$12,C3964))),'[1]Lookup for use classification'!$A$12,IF(OR(ISNUMBER(SEARCH('[1]Lookup for use classification'!$B$13,C3964)),ISNUMBER(SEARCH('[1]Lookup for use classification'!$C$13,C3964)),ISNUMBER(SEARCH('[1]Lookup for use classification'!$D$13,C3964)),,ISNUMBER(SEARCH('[1]Lookup for use classification'!$C$13,C3964)),ISNUMBER(SEARCH('[1]Lookup for use classification'!$E$13,C3964))),'[1]Lookup for use classification'!$A$13,IF(OR(ISNUMBER(SEARCH('[1]Lookup for use classification'!$B$14,C3964)),ISNUMBER(SEARCH('[1]Lookup for use classification'!$C$14,C3964))),'[1]Lookup for use classification'!$A$14,"Other"))))))))))))</f>
        <v>Other</v>
      </c>
      <c r="E3964" s="212">
        <v>96</v>
      </c>
      <c r="F3964" s="212"/>
      <c r="G3964" s="212"/>
    </row>
    <row r="3965" spans="1:18" hidden="1">
      <c r="A3965" s="185" t="s">
        <v>505</v>
      </c>
      <c r="B3965" s="167" t="s">
        <v>4456</v>
      </c>
      <c r="C3965" s="174" t="s">
        <v>514</v>
      </c>
      <c r="D3965" s="6" t="str">
        <f>IF(OR(ISNUMBER(SEARCH('[1]Lookup for use classification'!$B$1,C3965)),ISNUMBER(SEARCH('[1]Lookup for use classification'!$C$1,C3965)),ISNUMBER(SEARCH('[1]Lookup for use classification'!$D$1,C3965)),ISNUMBER(SEARCH('[1]Lookup for use classification'!$E$1,C3965))),'[1]Lookup for use classification'!$A$1,IF(ISNUMBER(SEARCH('[1]Lookup for use classification'!$B$2,C3965)),'[1]Lookup for use classification'!$A$2,IF(ISNUMBER(SEARCH('[1]Lookup for use classification'!$B$3,C3965)),'[1]Lookup for use classification'!$A$3,IF(OR(ISNUMBER(SEARCH('[1]Lookup for use classification'!$B$4,C3965)),ISNUMBER(SEARCH('[1]Lookup for use classification'!$C$4,C3965)),ISNUMBER(SEARCH('[1]Lookup for use classification'!$D$4,C3965)),ISNUMBER(SEARCH('[1]Lookup for use classification'!$E$4,C3965))),'[1]Lookup for use classification'!$A$4,IF(OR(ISNUMBER(SEARCH('[1]Lookup for use classification'!$B$5,C3965)),ISNUMBER(SEARCH('[1]Lookup for use classification'!$C$5,C3965)),ISNUMBER(SEARCH('[1]Lookup for use classification'!$D$5,C3965))),'[1]Lookup for use classification'!$A$5,IF(OR(ISNUMBER(SEARCH('[1]Lookup for use classification'!$B$7,C3965)),ISNUMBER(SEARCH('[1]Lookup for use classification'!$C$7,C3965)),ISNUMBER(SEARCH('[1]Lookup for use classification'!$D$7,C3965))),'[1]Lookup for use classification'!$A$7,IF(OR(ISNUMBER(SEARCH('[1]Lookup for use classification'!$B$9,C3965)),ISNUMBER(SEARCH('[1]Lookup for use classification'!$C$9,C3965)),ISNUMBER(SEARCH('[1]Lookup for use classification'!$D$9,C3965)),ISNUMBER(SEARCH('[1]Lookup for use classification'!$E$9,C3965)),ISNUMBER(SEARCH('[1]Lookup for use classification'!$F$9,C3965)),ISNUMBER(SEARCH('[1]Lookup for use classification'!$G$9,C3965)),ISNUMBER(SEARCH('[1]Lookup for use classification'!$H$9,C3965)),ISNUMBER(SEARCH('[1]Lookup for use classification'!$I$9,C3965)),ISNUMBER(SEARCH('[1]Lookup for use classification'!$J$9,C3965)),ISNUMBER(SEARCH('[1]Lookup for use classification'!$K$9,C3965))),'[1]Lookup for use classification'!$A$9,IF(OR(ISNUMBER(SEARCH('[1]Lookup for use classification'!$B$10,C3965)),ISNUMBER(SEARCH('[1]Lookup for use classification'!$C$10,C3965)),ISNUMBER(SEARCH('[1]Lookup for use classification'!$D$10,C3965)),ISNUMBER(SEARCH('[1]Lookup for use classification'!$E$10,C3965)),ISNUMBER(SEARCH('[1]Lookup for use classification'!$F$10,C3965)),ISNUMBER(SEARCH('[1]Lookup for use classification'!$G$10,C3965))),'[1]Lookup for use classification'!$A$10,IF(OR(ISNUMBER(SEARCH('[1]Lookup for use classification'!$B$11,C3965)),ISNUMBER(SEARCH('[1]Lookup for use classification'!$C$11,C3965))),'[1]Lookup for use classification'!$A$11,IF(OR(ISNUMBER(SEARCH('[1]Lookup for use classification'!$B$12,C3965)),ISNUMBER(SEARCH('[1]Lookup for use classification'!$C$12,C3965))),'[1]Lookup for use classification'!$A$12,IF(OR(ISNUMBER(SEARCH('[1]Lookup for use classification'!$B$13,C3965)),ISNUMBER(SEARCH('[1]Lookup for use classification'!$C$13,C3965)),ISNUMBER(SEARCH('[1]Lookup for use classification'!$D$13,C3965)),,ISNUMBER(SEARCH('[1]Lookup for use classification'!$C$13,C3965)),ISNUMBER(SEARCH('[1]Lookup for use classification'!$E$13,C3965))),'[1]Lookup for use classification'!$A$13,IF(OR(ISNUMBER(SEARCH('[1]Lookup for use classification'!$B$14,C3965)),ISNUMBER(SEARCH('[1]Lookup for use classification'!$C$14,C3965))),'[1]Lookup for use classification'!$A$14,"Other"))))))))))))</f>
        <v>Other</v>
      </c>
      <c r="E3965" s="175">
        <v>225</v>
      </c>
      <c r="F3965" s="176"/>
      <c r="G3965" s="176"/>
    </row>
    <row r="3966" spans="1:18" hidden="1">
      <c r="A3966" s="185" t="s">
        <v>505</v>
      </c>
      <c r="B3966" s="167" t="s">
        <v>4456</v>
      </c>
      <c r="C3966" s="174" t="s">
        <v>520</v>
      </c>
      <c r="D3966" s="6" t="str">
        <f>IF(OR(ISNUMBER(SEARCH('[1]Lookup for use classification'!$B$1,C3966)),ISNUMBER(SEARCH('[1]Lookup for use classification'!$C$1,C3966)),ISNUMBER(SEARCH('[1]Lookup for use classification'!$D$1,C3966)),ISNUMBER(SEARCH('[1]Lookup for use classification'!$E$1,C3966))),'[1]Lookup for use classification'!$A$1,IF(ISNUMBER(SEARCH('[1]Lookup for use classification'!$B$2,C3966)),'[1]Lookup for use classification'!$A$2,IF(ISNUMBER(SEARCH('[1]Lookup for use classification'!$B$3,C3966)),'[1]Lookup for use classification'!$A$3,IF(OR(ISNUMBER(SEARCH('[1]Lookup for use classification'!$B$4,C3966)),ISNUMBER(SEARCH('[1]Lookup for use classification'!$C$4,C3966)),ISNUMBER(SEARCH('[1]Lookup for use classification'!$D$4,C3966)),ISNUMBER(SEARCH('[1]Lookup for use classification'!$E$4,C3966))),'[1]Lookup for use classification'!$A$4,IF(OR(ISNUMBER(SEARCH('[1]Lookup for use classification'!$B$5,C3966)),ISNUMBER(SEARCH('[1]Lookup for use classification'!$C$5,C3966)),ISNUMBER(SEARCH('[1]Lookup for use classification'!$D$5,C3966))),'[1]Lookup for use classification'!$A$5,IF(OR(ISNUMBER(SEARCH('[1]Lookup for use classification'!$B$7,C3966)),ISNUMBER(SEARCH('[1]Lookup for use classification'!$C$7,C3966)),ISNUMBER(SEARCH('[1]Lookup for use classification'!$D$7,C3966))),'[1]Lookup for use classification'!$A$7,IF(OR(ISNUMBER(SEARCH('[1]Lookup for use classification'!$B$9,C3966)),ISNUMBER(SEARCH('[1]Lookup for use classification'!$C$9,C3966)),ISNUMBER(SEARCH('[1]Lookup for use classification'!$D$9,C3966)),ISNUMBER(SEARCH('[1]Lookup for use classification'!$E$9,C3966)),ISNUMBER(SEARCH('[1]Lookup for use classification'!$F$9,C3966)),ISNUMBER(SEARCH('[1]Lookup for use classification'!$G$9,C3966)),ISNUMBER(SEARCH('[1]Lookup for use classification'!$H$9,C3966)),ISNUMBER(SEARCH('[1]Lookup for use classification'!$I$9,C3966)),ISNUMBER(SEARCH('[1]Lookup for use classification'!$J$9,C3966)),ISNUMBER(SEARCH('[1]Lookup for use classification'!$K$9,C3966))),'[1]Lookup for use classification'!$A$9,IF(OR(ISNUMBER(SEARCH('[1]Lookup for use classification'!$B$10,C3966)),ISNUMBER(SEARCH('[1]Lookup for use classification'!$C$10,C3966)),ISNUMBER(SEARCH('[1]Lookup for use classification'!$D$10,C3966)),ISNUMBER(SEARCH('[1]Lookup for use classification'!$E$10,C3966)),ISNUMBER(SEARCH('[1]Lookup for use classification'!$F$10,C3966)),ISNUMBER(SEARCH('[1]Lookup for use classification'!$G$10,C3966))),'[1]Lookup for use classification'!$A$10,IF(OR(ISNUMBER(SEARCH('[1]Lookup for use classification'!$B$11,C3966)),ISNUMBER(SEARCH('[1]Lookup for use classification'!$C$11,C3966))),'[1]Lookup for use classification'!$A$11,IF(OR(ISNUMBER(SEARCH('[1]Lookup for use classification'!$B$12,C3966)),ISNUMBER(SEARCH('[1]Lookup for use classification'!$C$12,C3966))),'[1]Lookup for use classification'!$A$12,IF(OR(ISNUMBER(SEARCH('[1]Lookup for use classification'!$B$13,C3966)),ISNUMBER(SEARCH('[1]Lookup for use classification'!$C$13,C3966)),ISNUMBER(SEARCH('[1]Lookup for use classification'!$D$13,C3966)),,ISNUMBER(SEARCH('[1]Lookup for use classification'!$C$13,C3966)),ISNUMBER(SEARCH('[1]Lookup for use classification'!$E$13,C3966))),'[1]Lookup for use classification'!$A$13,IF(OR(ISNUMBER(SEARCH('[1]Lookup for use classification'!$B$14,C3966)),ISNUMBER(SEARCH('[1]Lookup for use classification'!$C$14,C3966))),'[1]Lookup for use classification'!$A$14,"Other"))))))))))))</f>
        <v>Other</v>
      </c>
      <c r="E3966" s="175">
        <v>300</v>
      </c>
      <c r="F3966" s="176"/>
      <c r="G3966" s="176"/>
    </row>
    <row r="3967" spans="1:18" hidden="1">
      <c r="A3967" s="187" t="s">
        <v>505</v>
      </c>
      <c r="B3967" s="167" t="s">
        <v>4456</v>
      </c>
      <c r="C3967" s="174" t="s">
        <v>515</v>
      </c>
      <c r="D3967" s="6" t="str">
        <f>IF(OR(ISNUMBER(SEARCH('[1]Lookup for use classification'!$B$1,C3967)),ISNUMBER(SEARCH('[1]Lookup for use classification'!$C$1,C3967)),ISNUMBER(SEARCH('[1]Lookup for use classification'!$D$1,C3967)),ISNUMBER(SEARCH('[1]Lookup for use classification'!$E$1,C3967))),'[1]Lookup for use classification'!$A$1,IF(ISNUMBER(SEARCH('[1]Lookup for use classification'!$B$2,C3967)),'[1]Lookup for use classification'!$A$2,IF(ISNUMBER(SEARCH('[1]Lookup for use classification'!$B$3,C3967)),'[1]Lookup for use classification'!$A$3,IF(OR(ISNUMBER(SEARCH('[1]Lookup for use classification'!$B$4,C3967)),ISNUMBER(SEARCH('[1]Lookup for use classification'!$C$4,C3967)),ISNUMBER(SEARCH('[1]Lookup for use classification'!$D$4,C3967)),ISNUMBER(SEARCH('[1]Lookup for use classification'!$E$4,C3967))),'[1]Lookup for use classification'!$A$4,IF(OR(ISNUMBER(SEARCH('[1]Lookup for use classification'!$B$5,C3967)),ISNUMBER(SEARCH('[1]Lookup for use classification'!$C$5,C3967)),ISNUMBER(SEARCH('[1]Lookup for use classification'!$D$5,C3967))),'[1]Lookup for use classification'!$A$5,IF(OR(ISNUMBER(SEARCH('[1]Lookup for use classification'!$B$7,C3967)),ISNUMBER(SEARCH('[1]Lookup for use classification'!$C$7,C3967)),ISNUMBER(SEARCH('[1]Lookup for use classification'!$D$7,C3967))),'[1]Lookup for use classification'!$A$7,IF(OR(ISNUMBER(SEARCH('[1]Lookup for use classification'!$B$9,C3967)),ISNUMBER(SEARCH('[1]Lookup for use classification'!$C$9,C3967)),ISNUMBER(SEARCH('[1]Lookup for use classification'!$D$9,C3967)),ISNUMBER(SEARCH('[1]Lookup for use classification'!$E$9,C3967)),ISNUMBER(SEARCH('[1]Lookup for use classification'!$F$9,C3967)),ISNUMBER(SEARCH('[1]Lookup for use classification'!$G$9,C3967)),ISNUMBER(SEARCH('[1]Lookup for use classification'!$H$9,C3967)),ISNUMBER(SEARCH('[1]Lookup for use classification'!$I$9,C3967)),ISNUMBER(SEARCH('[1]Lookup for use classification'!$J$9,C3967)),ISNUMBER(SEARCH('[1]Lookup for use classification'!$K$9,C3967))),'[1]Lookup for use classification'!$A$9,IF(OR(ISNUMBER(SEARCH('[1]Lookup for use classification'!$B$10,C3967)),ISNUMBER(SEARCH('[1]Lookup for use classification'!$C$10,C3967)),ISNUMBER(SEARCH('[1]Lookup for use classification'!$D$10,C3967)),ISNUMBER(SEARCH('[1]Lookup for use classification'!$E$10,C3967)),ISNUMBER(SEARCH('[1]Lookup for use classification'!$F$10,C3967)),ISNUMBER(SEARCH('[1]Lookup for use classification'!$G$10,C3967))),'[1]Lookup for use classification'!$A$10,IF(OR(ISNUMBER(SEARCH('[1]Lookup for use classification'!$B$11,C3967)),ISNUMBER(SEARCH('[1]Lookup for use classification'!$C$11,C3967))),'[1]Lookup for use classification'!$A$11,IF(OR(ISNUMBER(SEARCH('[1]Lookup for use classification'!$B$12,C3967)),ISNUMBER(SEARCH('[1]Lookup for use classification'!$C$12,C3967))),'[1]Lookup for use classification'!$A$12,IF(OR(ISNUMBER(SEARCH('[1]Lookup for use classification'!$B$13,C3967)),ISNUMBER(SEARCH('[1]Lookup for use classification'!$C$13,C3967)),ISNUMBER(SEARCH('[1]Lookup for use classification'!$D$13,C3967)),,ISNUMBER(SEARCH('[1]Lookup for use classification'!$C$13,C3967)),ISNUMBER(SEARCH('[1]Lookup for use classification'!$E$13,C3967))),'[1]Lookup for use classification'!$A$13,IF(OR(ISNUMBER(SEARCH('[1]Lookup for use classification'!$B$14,C3967)),ISNUMBER(SEARCH('[1]Lookup for use classification'!$C$14,C3967))),'[1]Lookup for use classification'!$A$14,"Other"))))))))))))</f>
        <v>Other</v>
      </c>
      <c r="E3967" s="175">
        <v>1530</v>
      </c>
      <c r="F3967" s="176"/>
      <c r="G3967" s="176"/>
    </row>
    <row r="3968" spans="1:18" hidden="1">
      <c r="A3968" s="187" t="s">
        <v>505</v>
      </c>
      <c r="B3968" s="167" t="s">
        <v>4456</v>
      </c>
      <c r="C3968" s="174" t="s">
        <v>521</v>
      </c>
      <c r="D3968" s="6" t="str">
        <f>IF(OR(ISNUMBER(SEARCH('[1]Lookup for use classification'!$B$1,C3968)),ISNUMBER(SEARCH('[1]Lookup for use classification'!$C$1,C3968)),ISNUMBER(SEARCH('[1]Lookup for use classification'!$D$1,C3968)),ISNUMBER(SEARCH('[1]Lookup for use classification'!$E$1,C3968))),'[1]Lookup for use classification'!$A$1,IF(ISNUMBER(SEARCH('[1]Lookup for use classification'!$B$2,C3968)),'[1]Lookup for use classification'!$A$2,IF(ISNUMBER(SEARCH('[1]Lookup for use classification'!$B$3,C3968)),'[1]Lookup for use classification'!$A$3,IF(OR(ISNUMBER(SEARCH('[1]Lookup for use classification'!$B$4,C3968)),ISNUMBER(SEARCH('[1]Lookup for use classification'!$C$4,C3968)),ISNUMBER(SEARCH('[1]Lookup for use classification'!$D$4,C3968)),ISNUMBER(SEARCH('[1]Lookup for use classification'!$E$4,C3968))),'[1]Lookup for use classification'!$A$4,IF(OR(ISNUMBER(SEARCH('[1]Lookup for use classification'!$B$5,C3968)),ISNUMBER(SEARCH('[1]Lookup for use classification'!$C$5,C3968)),ISNUMBER(SEARCH('[1]Lookup for use classification'!$D$5,C3968))),'[1]Lookup for use classification'!$A$5,IF(OR(ISNUMBER(SEARCH('[1]Lookup for use classification'!$B$7,C3968)),ISNUMBER(SEARCH('[1]Lookup for use classification'!$C$7,C3968)),ISNUMBER(SEARCH('[1]Lookup for use classification'!$D$7,C3968))),'[1]Lookup for use classification'!$A$7,IF(OR(ISNUMBER(SEARCH('[1]Lookup for use classification'!$B$9,C3968)),ISNUMBER(SEARCH('[1]Lookup for use classification'!$C$9,C3968)),ISNUMBER(SEARCH('[1]Lookup for use classification'!$D$9,C3968)),ISNUMBER(SEARCH('[1]Lookup for use classification'!$E$9,C3968)),ISNUMBER(SEARCH('[1]Lookup for use classification'!$F$9,C3968)),ISNUMBER(SEARCH('[1]Lookup for use classification'!$G$9,C3968)),ISNUMBER(SEARCH('[1]Lookup for use classification'!$H$9,C3968)),ISNUMBER(SEARCH('[1]Lookup for use classification'!$I$9,C3968)),ISNUMBER(SEARCH('[1]Lookup for use classification'!$J$9,C3968)),ISNUMBER(SEARCH('[1]Lookup for use classification'!$K$9,C3968))),'[1]Lookup for use classification'!$A$9,IF(OR(ISNUMBER(SEARCH('[1]Lookup for use classification'!$B$10,C3968)),ISNUMBER(SEARCH('[1]Lookup for use classification'!$C$10,C3968)),ISNUMBER(SEARCH('[1]Lookup for use classification'!$D$10,C3968)),ISNUMBER(SEARCH('[1]Lookup for use classification'!$E$10,C3968)),ISNUMBER(SEARCH('[1]Lookup for use classification'!$F$10,C3968)),ISNUMBER(SEARCH('[1]Lookup for use classification'!$G$10,C3968))),'[1]Lookup for use classification'!$A$10,IF(OR(ISNUMBER(SEARCH('[1]Lookup for use classification'!$B$11,C3968)),ISNUMBER(SEARCH('[1]Lookup for use classification'!$C$11,C3968))),'[1]Lookup for use classification'!$A$11,IF(OR(ISNUMBER(SEARCH('[1]Lookup for use classification'!$B$12,C3968)),ISNUMBER(SEARCH('[1]Lookup for use classification'!$C$12,C3968))),'[1]Lookup for use classification'!$A$12,IF(OR(ISNUMBER(SEARCH('[1]Lookup for use classification'!$B$13,C3968)),ISNUMBER(SEARCH('[1]Lookup for use classification'!$C$13,C3968)),ISNUMBER(SEARCH('[1]Lookup for use classification'!$D$13,C3968)),,ISNUMBER(SEARCH('[1]Lookup for use classification'!$C$13,C3968)),ISNUMBER(SEARCH('[1]Lookup for use classification'!$E$13,C3968))),'[1]Lookup for use classification'!$A$13,IF(OR(ISNUMBER(SEARCH('[1]Lookup for use classification'!$B$14,C3968)),ISNUMBER(SEARCH('[1]Lookup for use classification'!$C$14,C3968))),'[1]Lookup for use classification'!$A$14,"Other"))))))))))))</f>
        <v>Other</v>
      </c>
      <c r="E3968" s="175">
        <v>1920</v>
      </c>
      <c r="F3968" s="176" t="s">
        <v>6</v>
      </c>
      <c r="G3968" s="176"/>
    </row>
    <row r="3969" spans="1:18" hidden="1">
      <c r="A3969" s="187" t="s">
        <v>505</v>
      </c>
      <c r="B3969" s="167" t="s">
        <v>4456</v>
      </c>
      <c r="C3969" s="174" t="s">
        <v>513</v>
      </c>
      <c r="D3969" s="6" t="str">
        <f>IF(OR(ISNUMBER(SEARCH('[1]Lookup for use classification'!$B$1,C3969)),ISNUMBER(SEARCH('[1]Lookup for use classification'!$C$1,C3969)),ISNUMBER(SEARCH('[1]Lookup for use classification'!$D$1,C3969)),ISNUMBER(SEARCH('[1]Lookup for use classification'!$E$1,C3969))),'[1]Lookup for use classification'!$A$1,IF(ISNUMBER(SEARCH('[1]Lookup for use classification'!$B$2,C3969)),'[1]Lookup for use classification'!$A$2,IF(ISNUMBER(SEARCH('[1]Lookup for use classification'!$B$3,C3969)),'[1]Lookup for use classification'!$A$3,IF(OR(ISNUMBER(SEARCH('[1]Lookup for use classification'!$B$4,C3969)),ISNUMBER(SEARCH('[1]Lookup for use classification'!$C$4,C3969)),ISNUMBER(SEARCH('[1]Lookup for use classification'!$D$4,C3969)),ISNUMBER(SEARCH('[1]Lookup for use classification'!$E$4,C3969))),'[1]Lookup for use classification'!$A$4,IF(OR(ISNUMBER(SEARCH('[1]Lookup for use classification'!$B$5,C3969)),ISNUMBER(SEARCH('[1]Lookup for use classification'!$C$5,C3969)),ISNUMBER(SEARCH('[1]Lookup for use classification'!$D$5,C3969))),'[1]Lookup for use classification'!$A$5,IF(OR(ISNUMBER(SEARCH('[1]Lookup for use classification'!$B$7,C3969)),ISNUMBER(SEARCH('[1]Lookup for use classification'!$C$7,C3969)),ISNUMBER(SEARCH('[1]Lookup for use classification'!$D$7,C3969))),'[1]Lookup for use classification'!$A$7,IF(OR(ISNUMBER(SEARCH('[1]Lookup for use classification'!$B$9,C3969)),ISNUMBER(SEARCH('[1]Lookup for use classification'!$C$9,C3969)),ISNUMBER(SEARCH('[1]Lookup for use classification'!$D$9,C3969)),ISNUMBER(SEARCH('[1]Lookup for use classification'!$E$9,C3969)),ISNUMBER(SEARCH('[1]Lookup for use classification'!$F$9,C3969)),ISNUMBER(SEARCH('[1]Lookup for use classification'!$G$9,C3969)),ISNUMBER(SEARCH('[1]Lookup for use classification'!$H$9,C3969)),ISNUMBER(SEARCH('[1]Lookup for use classification'!$I$9,C3969)),ISNUMBER(SEARCH('[1]Lookup for use classification'!$J$9,C3969)),ISNUMBER(SEARCH('[1]Lookup for use classification'!$K$9,C3969))),'[1]Lookup for use classification'!$A$9,IF(OR(ISNUMBER(SEARCH('[1]Lookup for use classification'!$B$10,C3969)),ISNUMBER(SEARCH('[1]Lookup for use classification'!$C$10,C3969)),ISNUMBER(SEARCH('[1]Lookup for use classification'!$D$10,C3969)),ISNUMBER(SEARCH('[1]Lookup for use classification'!$E$10,C3969)),ISNUMBER(SEARCH('[1]Lookup for use classification'!$F$10,C3969)),ISNUMBER(SEARCH('[1]Lookup for use classification'!$G$10,C3969))),'[1]Lookup for use classification'!$A$10,IF(OR(ISNUMBER(SEARCH('[1]Lookup for use classification'!$B$11,C3969)),ISNUMBER(SEARCH('[1]Lookup for use classification'!$C$11,C3969))),'[1]Lookup for use classification'!$A$11,IF(OR(ISNUMBER(SEARCH('[1]Lookup for use classification'!$B$12,C3969)),ISNUMBER(SEARCH('[1]Lookup for use classification'!$C$12,C3969))),'[1]Lookup for use classification'!$A$12,IF(OR(ISNUMBER(SEARCH('[1]Lookup for use classification'!$B$13,C3969)),ISNUMBER(SEARCH('[1]Lookup for use classification'!$C$13,C3969)),ISNUMBER(SEARCH('[1]Lookup for use classification'!$D$13,C3969)),,ISNUMBER(SEARCH('[1]Lookup for use classification'!$C$13,C3969)),ISNUMBER(SEARCH('[1]Lookup for use classification'!$E$13,C3969))),'[1]Lookup for use classification'!$A$13,IF(OR(ISNUMBER(SEARCH('[1]Lookup for use classification'!$B$14,C3969)),ISNUMBER(SEARCH('[1]Lookup for use classification'!$C$14,C3969))),'[1]Lookup for use classification'!$A$14,"Other"))))))))))))</f>
        <v>Other</v>
      </c>
      <c r="E3969" s="175">
        <v>2000</v>
      </c>
      <c r="F3969" s="176"/>
      <c r="G3969" s="176"/>
    </row>
    <row r="3970" spans="1:18" hidden="1">
      <c r="A3970" s="138" t="s">
        <v>505</v>
      </c>
      <c r="B3970" s="8" t="str">
        <f>IF(ISNA(VLOOKUP(CONCATENATE(A3970,C3970),EUS!$B$2:$B$1939,1,FALSE)),"","End Use Study")</f>
        <v>End Use Study</v>
      </c>
      <c r="C3970" s="8" t="s">
        <v>185</v>
      </c>
      <c r="D3970" s="8" t="str">
        <f>IF(OR(ISNUMBER(SEARCH('[1]Lookup for use classification'!$B$1,C3970)),ISNUMBER(SEARCH('[1]Lookup for use classification'!$C$1,C3970)),ISNUMBER(SEARCH('[1]Lookup for use classification'!$D$1,C3970)),ISNUMBER(SEARCH('[1]Lookup for use classification'!$E$1,C3970))),'[1]Lookup for use classification'!$A$1,IF(ISNUMBER(SEARCH('[1]Lookup for use classification'!$B$2,C3970)),'[1]Lookup for use classification'!$A$2,IF(ISNUMBER(SEARCH('[1]Lookup for use classification'!$B$3,C3970)),'[1]Lookup for use classification'!$A$3,IF(OR(ISNUMBER(SEARCH('[1]Lookup for use classification'!$B$4,C3970)),ISNUMBER(SEARCH('[1]Lookup for use classification'!$C$4,C3970)),ISNUMBER(SEARCH('[1]Lookup for use classification'!$D$4,C3970)),ISNUMBER(SEARCH('[1]Lookup for use classification'!$E$4,C3970))),'[1]Lookup for use classification'!$A$4,IF(OR(ISNUMBER(SEARCH('[1]Lookup for use classification'!$B$5,C3970)),ISNUMBER(SEARCH('[1]Lookup for use classification'!$C$5,C3970)),ISNUMBER(SEARCH('[1]Lookup for use classification'!$D$5,C3970))),'[1]Lookup for use classification'!$A$5,IF(OR(ISNUMBER(SEARCH('[1]Lookup for use classification'!$B$7,C3970)),ISNUMBER(SEARCH('[1]Lookup for use classification'!$C$7,C3970)),ISNUMBER(SEARCH('[1]Lookup for use classification'!$D$7,C3970))),'[1]Lookup for use classification'!$A$7,IF(OR(ISNUMBER(SEARCH('[1]Lookup for use classification'!$B$9,C3970)),ISNUMBER(SEARCH('[1]Lookup for use classification'!$C$9,C3970)),ISNUMBER(SEARCH('[1]Lookup for use classification'!$D$9,C3970)),ISNUMBER(SEARCH('[1]Lookup for use classification'!$E$9,C3970)),ISNUMBER(SEARCH('[1]Lookup for use classification'!$F$9,C3970)),ISNUMBER(SEARCH('[1]Lookup for use classification'!$G$9,C3970)),ISNUMBER(SEARCH('[1]Lookup for use classification'!$H$9,C3970)),ISNUMBER(SEARCH('[1]Lookup for use classification'!$I$9,C3970)),ISNUMBER(SEARCH('[1]Lookup for use classification'!$J$9,C3970)),ISNUMBER(SEARCH('[1]Lookup for use classification'!$K$9,C3970))),'[1]Lookup for use classification'!$A$9,IF(OR(ISNUMBER(SEARCH('[1]Lookup for use classification'!$B$10,C3970)),ISNUMBER(SEARCH('[1]Lookup for use classification'!$C$10,C3970)),ISNUMBER(SEARCH('[1]Lookup for use classification'!$D$10,C3970)),ISNUMBER(SEARCH('[1]Lookup for use classification'!$E$10,C3970)),ISNUMBER(SEARCH('[1]Lookup for use classification'!$F$10,C3970)),ISNUMBER(SEARCH('[1]Lookup for use classification'!$G$10,C3970))),'[1]Lookup for use classification'!$A$10,IF(OR(ISNUMBER(SEARCH('[1]Lookup for use classification'!$B$11,C3970)),ISNUMBER(SEARCH('[1]Lookup for use classification'!$C$11,C3970))),'[1]Lookup for use classification'!$A$11,IF(OR(ISNUMBER(SEARCH('[1]Lookup for use classification'!$B$12,C3970)),ISNUMBER(SEARCH('[1]Lookup for use classification'!$C$12,C3970))),'[1]Lookup for use classification'!$A$12,IF(OR(ISNUMBER(SEARCH('[1]Lookup for use classification'!$B$13,C3970)),ISNUMBER(SEARCH('[1]Lookup for use classification'!$C$13,C3970)),ISNUMBER(SEARCH('[1]Lookup for use classification'!$D$13,C3970)),,ISNUMBER(SEARCH('[1]Lookup for use classification'!$C$13,C3970)),ISNUMBER(SEARCH('[1]Lookup for use classification'!$E$13,C3970))),'[1]Lookup for use classification'!$A$13,IF(OR(ISNUMBER(SEARCH('[1]Lookup for use classification'!$B$14,C3970)),ISNUMBER(SEARCH('[1]Lookup for use classification'!$C$14,C3970))),'[1]Lookup for use classification'!$A$14,"Other"))))))))))))</f>
        <v>Other</v>
      </c>
      <c r="E3970" s="9">
        <v>2260</v>
      </c>
      <c r="F3970" s="9"/>
      <c r="G3970" s="9"/>
      <c r="H3970" s="164">
        <v>700</v>
      </c>
      <c r="I3970" s="164"/>
      <c r="J3970" s="7"/>
      <c r="L3970" s="6"/>
    </row>
    <row r="3971" spans="1:18" hidden="1">
      <c r="A3971" s="187" t="s">
        <v>505</v>
      </c>
      <c r="B3971" s="167" t="s">
        <v>4456</v>
      </c>
      <c r="C3971" s="174" t="s">
        <v>519</v>
      </c>
      <c r="D3971" s="6" t="str">
        <f>IF(OR(ISNUMBER(SEARCH('[1]Lookup for use classification'!$B$1,C3971)),ISNUMBER(SEARCH('[1]Lookup for use classification'!$C$1,C3971)),ISNUMBER(SEARCH('[1]Lookup for use classification'!$D$1,C3971)),ISNUMBER(SEARCH('[1]Lookup for use classification'!$E$1,C3971))),'[1]Lookup for use classification'!$A$1,IF(ISNUMBER(SEARCH('[1]Lookup for use classification'!$B$2,C3971)),'[1]Lookup for use classification'!$A$2,IF(ISNUMBER(SEARCH('[1]Lookup for use classification'!$B$3,C3971)),'[1]Lookup for use classification'!$A$3,IF(OR(ISNUMBER(SEARCH('[1]Lookup for use classification'!$B$4,C3971)),ISNUMBER(SEARCH('[1]Lookup for use classification'!$C$4,C3971)),ISNUMBER(SEARCH('[1]Lookup for use classification'!$D$4,C3971)),ISNUMBER(SEARCH('[1]Lookup for use classification'!$E$4,C3971))),'[1]Lookup for use classification'!$A$4,IF(OR(ISNUMBER(SEARCH('[1]Lookup for use classification'!$B$5,C3971)),ISNUMBER(SEARCH('[1]Lookup for use classification'!$C$5,C3971)),ISNUMBER(SEARCH('[1]Lookup for use classification'!$D$5,C3971))),'[1]Lookup for use classification'!$A$5,IF(OR(ISNUMBER(SEARCH('[1]Lookup for use classification'!$B$7,C3971)),ISNUMBER(SEARCH('[1]Lookup for use classification'!$C$7,C3971)),ISNUMBER(SEARCH('[1]Lookup for use classification'!$D$7,C3971))),'[1]Lookup for use classification'!$A$7,IF(OR(ISNUMBER(SEARCH('[1]Lookup for use classification'!$B$9,C3971)),ISNUMBER(SEARCH('[1]Lookup for use classification'!$C$9,C3971)),ISNUMBER(SEARCH('[1]Lookup for use classification'!$D$9,C3971)),ISNUMBER(SEARCH('[1]Lookup for use classification'!$E$9,C3971)),ISNUMBER(SEARCH('[1]Lookup for use classification'!$F$9,C3971)),ISNUMBER(SEARCH('[1]Lookup for use classification'!$G$9,C3971)),ISNUMBER(SEARCH('[1]Lookup for use classification'!$H$9,C3971)),ISNUMBER(SEARCH('[1]Lookup for use classification'!$I$9,C3971)),ISNUMBER(SEARCH('[1]Lookup for use classification'!$J$9,C3971)),ISNUMBER(SEARCH('[1]Lookup for use classification'!$K$9,C3971))),'[1]Lookup for use classification'!$A$9,IF(OR(ISNUMBER(SEARCH('[1]Lookup for use classification'!$B$10,C3971)),ISNUMBER(SEARCH('[1]Lookup for use classification'!$C$10,C3971)),ISNUMBER(SEARCH('[1]Lookup for use classification'!$D$10,C3971)),ISNUMBER(SEARCH('[1]Lookup for use classification'!$E$10,C3971)),ISNUMBER(SEARCH('[1]Lookup for use classification'!$F$10,C3971)),ISNUMBER(SEARCH('[1]Lookup for use classification'!$G$10,C3971))),'[1]Lookup for use classification'!$A$10,IF(OR(ISNUMBER(SEARCH('[1]Lookup for use classification'!$B$11,C3971)),ISNUMBER(SEARCH('[1]Lookup for use classification'!$C$11,C3971))),'[1]Lookup for use classification'!$A$11,IF(OR(ISNUMBER(SEARCH('[1]Lookup for use classification'!$B$12,C3971)),ISNUMBER(SEARCH('[1]Lookup for use classification'!$C$12,C3971))),'[1]Lookup for use classification'!$A$12,IF(OR(ISNUMBER(SEARCH('[1]Lookup for use classification'!$B$13,C3971)),ISNUMBER(SEARCH('[1]Lookup for use classification'!$C$13,C3971)),ISNUMBER(SEARCH('[1]Lookup for use classification'!$D$13,C3971)),,ISNUMBER(SEARCH('[1]Lookup for use classification'!$C$13,C3971)),ISNUMBER(SEARCH('[1]Lookup for use classification'!$E$13,C3971))),'[1]Lookup for use classification'!$A$13,IF(OR(ISNUMBER(SEARCH('[1]Lookup for use classification'!$B$14,C3971)),ISNUMBER(SEARCH('[1]Lookup for use classification'!$C$14,C3971))),'[1]Lookup for use classification'!$A$14,"Other"))))))))))))</f>
        <v>Other</v>
      </c>
      <c r="E3971" s="175">
        <v>2400</v>
      </c>
      <c r="F3971" s="176"/>
      <c r="G3971" s="176"/>
    </row>
    <row r="3972" spans="1:18" hidden="1">
      <c r="A3972" s="188" t="s">
        <v>505</v>
      </c>
      <c r="B3972" s="8" t="str">
        <f>IF(ISNA(VLOOKUP(CONCATENATE(A3972,C3972),ARIS!$A$1:$A$959,1,FALSE)),"","ARIS")</f>
        <v>ARIS</v>
      </c>
      <c r="C3972" s="188" t="s">
        <v>2927</v>
      </c>
      <c r="D3972" s="138" t="str">
        <f>IF(OR(ISNUMBER(SEARCH('[1]Lookup for use classification'!$B$1,C3972)),ISNUMBER(SEARCH('[1]Lookup for use classification'!$C$1,C3972)),ISNUMBER(SEARCH('[1]Lookup for use classification'!$D$1,C3972)),ISNUMBER(SEARCH('[1]Lookup for use classification'!$E$1,C3972))),'[1]Lookup for use classification'!$A$1,IF(ISNUMBER(SEARCH('[1]Lookup for use classification'!$B$2,C3972)),'[1]Lookup for use classification'!$A$2,IF(ISNUMBER(SEARCH('[1]Lookup for use classification'!$B$3,C3972)),'[1]Lookup for use classification'!$A$3,IF(OR(ISNUMBER(SEARCH('[1]Lookup for use classification'!$B$4,C3972)),ISNUMBER(SEARCH('[1]Lookup for use classification'!$C$4,C3972)),ISNUMBER(SEARCH('[1]Lookup for use classification'!$D$4,C3972)),ISNUMBER(SEARCH('[1]Lookup for use classification'!$E$4,C3972))),'[1]Lookup for use classification'!$A$4,IF(OR(ISNUMBER(SEARCH('[1]Lookup for use classification'!$B$5,C3972)),ISNUMBER(SEARCH('[1]Lookup for use classification'!$C$5,C3972)),ISNUMBER(SEARCH('[1]Lookup for use classification'!$D$5,C3972))),'[1]Lookup for use classification'!$A$5,IF(OR(ISNUMBER(SEARCH('[1]Lookup for use classification'!$B$7,C3972)),ISNUMBER(SEARCH('[1]Lookup for use classification'!$C$7,C3972)),ISNUMBER(SEARCH('[1]Lookup for use classification'!$D$7,C3972))),'[1]Lookup for use classification'!$A$7,IF(OR(ISNUMBER(SEARCH('[1]Lookup for use classification'!$B$9,C3972)),ISNUMBER(SEARCH('[1]Lookup for use classification'!$C$9,C3972)),ISNUMBER(SEARCH('[1]Lookup for use classification'!$D$9,C3972)),ISNUMBER(SEARCH('[1]Lookup for use classification'!$E$9,C3972)),ISNUMBER(SEARCH('[1]Lookup for use classification'!$F$9,C3972)),ISNUMBER(SEARCH('[1]Lookup for use classification'!$G$9,C3972)),ISNUMBER(SEARCH('[1]Lookup for use classification'!$H$9,C3972)),ISNUMBER(SEARCH('[1]Lookup for use classification'!$I$9,C3972)),ISNUMBER(SEARCH('[1]Lookup for use classification'!$J$9,C3972)),ISNUMBER(SEARCH('[1]Lookup for use classification'!$K$9,C3972))),'[1]Lookup for use classification'!$A$9,IF(OR(ISNUMBER(SEARCH('[1]Lookup for use classification'!$B$10,C3972)),ISNUMBER(SEARCH('[1]Lookup for use classification'!$C$10,C3972)),ISNUMBER(SEARCH('[1]Lookup for use classification'!$D$10,C3972)),ISNUMBER(SEARCH('[1]Lookup for use classification'!$E$10,C3972)),ISNUMBER(SEARCH('[1]Lookup for use classification'!$F$10,C3972)),ISNUMBER(SEARCH('[1]Lookup for use classification'!$G$10,C3972))),'[1]Lookup for use classification'!$A$10,IF(OR(ISNUMBER(SEARCH('[1]Lookup for use classification'!$B$11,C3972)),ISNUMBER(SEARCH('[1]Lookup for use classification'!$C$11,C3972))),'[1]Lookup for use classification'!$A$11,IF(OR(ISNUMBER(SEARCH('[1]Lookup for use classification'!$B$12,C3972)),ISNUMBER(SEARCH('[1]Lookup for use classification'!$C$12,C3972))),'[1]Lookup for use classification'!$A$12,IF(OR(ISNUMBER(SEARCH('[1]Lookup for use classification'!$B$13,C3972)),ISNUMBER(SEARCH('[1]Lookup for use classification'!$C$13,C3972)),ISNUMBER(SEARCH('[1]Lookup for use classification'!$D$13,C3972)),,ISNUMBER(SEARCH('[1]Lookup for use classification'!$C$13,C3972)),ISNUMBER(SEARCH('[1]Lookup for use classification'!$E$13,C3972))),'[1]Lookup for use classification'!$A$13,IF(OR(ISNUMBER(SEARCH('[1]Lookup for use classification'!$B$14,C3972)),ISNUMBER(SEARCH('[1]Lookup for use classification'!$C$14,C3972))),'[1]Lookup for use classification'!$A$14,"Other"))))))))))))</f>
        <v>Other</v>
      </c>
      <c r="E3972" s="215">
        <v>2720</v>
      </c>
      <c r="F3972" s="215"/>
      <c r="G3972" s="215"/>
      <c r="H3972" s="216">
        <v>1311.7283211678832</v>
      </c>
      <c r="I3972" s="216"/>
      <c r="J3972" s="193"/>
      <c r="K3972" s="193"/>
      <c r="L3972" s="193"/>
      <c r="M3972" s="193"/>
      <c r="N3972" s="193"/>
      <c r="O3972" s="193"/>
      <c r="P3972" s="193"/>
      <c r="Q3972" s="193"/>
      <c r="R3972" s="193"/>
    </row>
    <row r="3973" spans="1:18" hidden="1">
      <c r="A3973" s="188" t="s">
        <v>505</v>
      </c>
      <c r="B3973" s="8" t="str">
        <f>IF(ISNA(VLOOKUP(CONCATENATE(A3973,C3973),ARIS!$A$1:$A$959,1,FALSE)),"","ARIS")</f>
        <v>ARIS</v>
      </c>
      <c r="C3973" s="188" t="s">
        <v>2926</v>
      </c>
      <c r="D3973" s="138" t="str">
        <f>IF(OR(ISNUMBER(SEARCH('[1]Lookup for use classification'!$B$1,C3973)),ISNUMBER(SEARCH('[1]Lookup for use classification'!$C$1,C3973)),ISNUMBER(SEARCH('[1]Lookup for use classification'!$D$1,C3973)),ISNUMBER(SEARCH('[1]Lookup for use classification'!$E$1,C3973))),'[1]Lookup for use classification'!$A$1,IF(ISNUMBER(SEARCH('[1]Lookup for use classification'!$B$2,C3973)),'[1]Lookup for use classification'!$A$2,IF(ISNUMBER(SEARCH('[1]Lookup for use classification'!$B$3,C3973)),'[1]Lookup for use classification'!$A$3,IF(OR(ISNUMBER(SEARCH('[1]Lookup for use classification'!$B$4,C3973)),ISNUMBER(SEARCH('[1]Lookup for use classification'!$C$4,C3973)),ISNUMBER(SEARCH('[1]Lookup for use classification'!$D$4,C3973)),ISNUMBER(SEARCH('[1]Lookup for use classification'!$E$4,C3973))),'[1]Lookup for use classification'!$A$4,IF(OR(ISNUMBER(SEARCH('[1]Lookup for use classification'!$B$5,C3973)),ISNUMBER(SEARCH('[1]Lookup for use classification'!$C$5,C3973)),ISNUMBER(SEARCH('[1]Lookup for use classification'!$D$5,C3973))),'[1]Lookup for use classification'!$A$5,IF(OR(ISNUMBER(SEARCH('[1]Lookup for use classification'!$B$7,C3973)),ISNUMBER(SEARCH('[1]Lookup for use classification'!$C$7,C3973)),ISNUMBER(SEARCH('[1]Lookup for use classification'!$D$7,C3973))),'[1]Lookup for use classification'!$A$7,IF(OR(ISNUMBER(SEARCH('[1]Lookup for use classification'!$B$9,C3973)),ISNUMBER(SEARCH('[1]Lookup for use classification'!$C$9,C3973)),ISNUMBER(SEARCH('[1]Lookup for use classification'!$D$9,C3973)),ISNUMBER(SEARCH('[1]Lookup for use classification'!$E$9,C3973)),ISNUMBER(SEARCH('[1]Lookup for use classification'!$F$9,C3973)),ISNUMBER(SEARCH('[1]Lookup for use classification'!$G$9,C3973)),ISNUMBER(SEARCH('[1]Lookup for use classification'!$H$9,C3973)),ISNUMBER(SEARCH('[1]Lookup for use classification'!$I$9,C3973)),ISNUMBER(SEARCH('[1]Lookup for use classification'!$J$9,C3973)),ISNUMBER(SEARCH('[1]Lookup for use classification'!$K$9,C3973))),'[1]Lookup for use classification'!$A$9,IF(OR(ISNUMBER(SEARCH('[1]Lookup for use classification'!$B$10,C3973)),ISNUMBER(SEARCH('[1]Lookup for use classification'!$C$10,C3973)),ISNUMBER(SEARCH('[1]Lookup for use classification'!$D$10,C3973)),ISNUMBER(SEARCH('[1]Lookup for use classification'!$E$10,C3973)),ISNUMBER(SEARCH('[1]Lookup for use classification'!$F$10,C3973)),ISNUMBER(SEARCH('[1]Lookup for use classification'!$G$10,C3973))),'[1]Lookup for use classification'!$A$10,IF(OR(ISNUMBER(SEARCH('[1]Lookup for use classification'!$B$11,C3973)),ISNUMBER(SEARCH('[1]Lookup for use classification'!$C$11,C3973))),'[1]Lookup for use classification'!$A$11,IF(OR(ISNUMBER(SEARCH('[1]Lookup for use classification'!$B$12,C3973)),ISNUMBER(SEARCH('[1]Lookup for use classification'!$C$12,C3973))),'[1]Lookup for use classification'!$A$12,IF(OR(ISNUMBER(SEARCH('[1]Lookup for use classification'!$B$13,C3973)),ISNUMBER(SEARCH('[1]Lookup for use classification'!$C$13,C3973)),ISNUMBER(SEARCH('[1]Lookup for use classification'!$D$13,C3973)),,ISNUMBER(SEARCH('[1]Lookup for use classification'!$C$13,C3973)),ISNUMBER(SEARCH('[1]Lookup for use classification'!$E$13,C3973))),'[1]Lookup for use classification'!$A$13,IF(OR(ISNUMBER(SEARCH('[1]Lookup for use classification'!$B$14,C3973)),ISNUMBER(SEARCH('[1]Lookup for use classification'!$C$14,C3973))),'[1]Lookup for use classification'!$A$14,"Other"))))))))))))</f>
        <v>Other</v>
      </c>
      <c r="E3973" s="215">
        <v>2720</v>
      </c>
      <c r="F3973" s="215"/>
      <c r="G3973" s="215"/>
      <c r="H3973" s="216">
        <v>3716.3877372262773</v>
      </c>
      <c r="I3973" s="216"/>
      <c r="J3973" s="193">
        <v>47708.429371999999</v>
      </c>
      <c r="K3973" s="193"/>
      <c r="L3973" s="193"/>
      <c r="M3973" s="193"/>
      <c r="N3973" s="193"/>
      <c r="O3973" s="193"/>
      <c r="P3973" s="193"/>
      <c r="Q3973" s="193"/>
      <c r="R3973" s="193"/>
    </row>
    <row r="3974" spans="1:18" hidden="1">
      <c r="A3974" s="188" t="s">
        <v>505</v>
      </c>
      <c r="B3974" s="8" t="str">
        <f>IF(ISNA(VLOOKUP(CONCATENATE(A3974,C3974),ARIS!$A$1:$A$959,1,FALSE)),"","ARIS")</f>
        <v>ARIS</v>
      </c>
      <c r="C3974" s="188" t="s">
        <v>2924</v>
      </c>
      <c r="D3974" s="134" t="str">
        <f>IF(OR(ISNUMBER(SEARCH('[1]Lookup for use classification'!$B$1,C3974)),ISNUMBER(SEARCH('[1]Lookup for use classification'!$C$1,C3974)),ISNUMBER(SEARCH('[1]Lookup for use classification'!$D$1,C3974)),ISNUMBER(SEARCH('[1]Lookup for use classification'!$E$1,C3974))),'[1]Lookup for use classification'!$A$1,IF(ISNUMBER(SEARCH('[1]Lookup for use classification'!$B$2,C3974)),'[1]Lookup for use classification'!$A$2,IF(ISNUMBER(SEARCH('[1]Lookup for use classification'!$B$3,C3974)),'[1]Lookup for use classification'!$A$3,IF(OR(ISNUMBER(SEARCH('[1]Lookup for use classification'!$B$4,C3974)),ISNUMBER(SEARCH('[1]Lookup for use classification'!$C$4,C3974)),ISNUMBER(SEARCH('[1]Lookup for use classification'!$D$4,C3974)),ISNUMBER(SEARCH('[1]Lookup for use classification'!$E$4,C3974))),'[1]Lookup for use classification'!$A$4,IF(OR(ISNUMBER(SEARCH('[1]Lookup for use classification'!$B$5,C3974)),ISNUMBER(SEARCH('[1]Lookup for use classification'!$C$5,C3974)),ISNUMBER(SEARCH('[1]Lookup for use classification'!$D$5,C3974))),'[1]Lookup for use classification'!$A$5,IF(OR(ISNUMBER(SEARCH('[1]Lookup for use classification'!$B$7,C3974)),ISNUMBER(SEARCH('[1]Lookup for use classification'!$C$7,C3974)),ISNUMBER(SEARCH('[1]Lookup for use classification'!$D$7,C3974))),'[1]Lookup for use classification'!$A$7,IF(OR(ISNUMBER(SEARCH('[1]Lookup for use classification'!$B$9,C3974)),ISNUMBER(SEARCH('[1]Lookup for use classification'!$C$9,C3974)),ISNUMBER(SEARCH('[1]Lookup for use classification'!$D$9,C3974)),ISNUMBER(SEARCH('[1]Lookup for use classification'!$E$9,C3974)),ISNUMBER(SEARCH('[1]Lookup for use classification'!$F$9,C3974)),ISNUMBER(SEARCH('[1]Lookup for use classification'!$G$9,C3974)),ISNUMBER(SEARCH('[1]Lookup for use classification'!$H$9,C3974)),ISNUMBER(SEARCH('[1]Lookup for use classification'!$I$9,C3974)),ISNUMBER(SEARCH('[1]Lookup for use classification'!$J$9,C3974)),ISNUMBER(SEARCH('[1]Lookup for use classification'!$K$9,C3974))),'[1]Lookup for use classification'!$A$9,IF(OR(ISNUMBER(SEARCH('[1]Lookup for use classification'!$B$10,C3974)),ISNUMBER(SEARCH('[1]Lookup for use classification'!$C$10,C3974)),ISNUMBER(SEARCH('[1]Lookup for use classification'!$D$10,C3974)),ISNUMBER(SEARCH('[1]Lookup for use classification'!$E$10,C3974)),ISNUMBER(SEARCH('[1]Lookup for use classification'!$F$10,C3974)),ISNUMBER(SEARCH('[1]Lookup for use classification'!$G$10,C3974))),'[1]Lookup for use classification'!$A$10,IF(OR(ISNUMBER(SEARCH('[1]Lookup for use classification'!$B$11,C3974)),ISNUMBER(SEARCH('[1]Lookup for use classification'!$C$11,C3974))),'[1]Lookup for use classification'!$A$11,IF(OR(ISNUMBER(SEARCH('[1]Lookup for use classification'!$B$12,C3974)),ISNUMBER(SEARCH('[1]Lookup for use classification'!$C$12,C3974))),'[1]Lookup for use classification'!$A$12,IF(OR(ISNUMBER(SEARCH('[1]Lookup for use classification'!$B$13,C3974)),ISNUMBER(SEARCH('[1]Lookup for use classification'!$C$13,C3974)),ISNUMBER(SEARCH('[1]Lookup for use classification'!$D$13,C3974)),,ISNUMBER(SEARCH('[1]Lookup for use classification'!$C$13,C3974)),ISNUMBER(SEARCH('[1]Lookup for use classification'!$E$13,C3974))),'[1]Lookup for use classification'!$A$13,IF(OR(ISNUMBER(SEARCH('[1]Lookup for use classification'!$B$14,C3974)),ISNUMBER(SEARCH('[1]Lookup for use classification'!$C$14,C3974))),'[1]Lookup for use classification'!$A$14,"Other"))))))))))))</f>
        <v>Other</v>
      </c>
      <c r="E3974" s="215">
        <v>3200</v>
      </c>
      <c r="F3974" s="215"/>
      <c r="G3974" s="215"/>
      <c r="H3974" s="216">
        <v>1238.1503649635035</v>
      </c>
      <c r="I3974" s="216"/>
      <c r="J3974" s="193">
        <v>24845.723609499997</v>
      </c>
      <c r="K3974" s="193"/>
      <c r="L3974" s="193"/>
      <c r="M3974" s="193"/>
      <c r="N3974" s="193"/>
      <c r="O3974" s="193"/>
      <c r="P3974" s="193"/>
      <c r="Q3974" s="193"/>
      <c r="R3974" s="193"/>
    </row>
    <row r="3975" spans="1:18" hidden="1">
      <c r="A3975" s="188" t="s">
        <v>505</v>
      </c>
      <c r="B3975" s="8" t="str">
        <f>IF(ISNA(VLOOKUP(CONCATENATE(A3975,C3975),ARIS!$A$1:$A$959,1,FALSE)),"","ARIS")</f>
        <v>ARIS</v>
      </c>
      <c r="C3975" s="188" t="s">
        <v>2925</v>
      </c>
      <c r="D3975" s="134" t="str">
        <f>IF(OR(ISNUMBER(SEARCH('[1]Lookup for use classification'!$B$1,C3975)),ISNUMBER(SEARCH('[1]Lookup for use classification'!$C$1,C3975)),ISNUMBER(SEARCH('[1]Lookup for use classification'!$D$1,C3975)),ISNUMBER(SEARCH('[1]Lookup for use classification'!$E$1,C3975))),'[1]Lookup for use classification'!$A$1,IF(ISNUMBER(SEARCH('[1]Lookup for use classification'!$B$2,C3975)),'[1]Lookup for use classification'!$A$2,IF(ISNUMBER(SEARCH('[1]Lookup for use classification'!$B$3,C3975)),'[1]Lookup for use classification'!$A$3,IF(OR(ISNUMBER(SEARCH('[1]Lookup for use classification'!$B$4,C3975)),ISNUMBER(SEARCH('[1]Lookup for use classification'!$C$4,C3975)),ISNUMBER(SEARCH('[1]Lookup for use classification'!$D$4,C3975)),ISNUMBER(SEARCH('[1]Lookup for use classification'!$E$4,C3975))),'[1]Lookup for use classification'!$A$4,IF(OR(ISNUMBER(SEARCH('[1]Lookup for use classification'!$B$5,C3975)),ISNUMBER(SEARCH('[1]Lookup for use classification'!$C$5,C3975)),ISNUMBER(SEARCH('[1]Lookup for use classification'!$D$5,C3975))),'[1]Lookup for use classification'!$A$5,IF(OR(ISNUMBER(SEARCH('[1]Lookup for use classification'!$B$7,C3975)),ISNUMBER(SEARCH('[1]Lookup for use classification'!$C$7,C3975)),ISNUMBER(SEARCH('[1]Lookup for use classification'!$D$7,C3975))),'[1]Lookup for use classification'!$A$7,IF(OR(ISNUMBER(SEARCH('[1]Lookup for use classification'!$B$9,C3975)),ISNUMBER(SEARCH('[1]Lookup for use classification'!$C$9,C3975)),ISNUMBER(SEARCH('[1]Lookup for use classification'!$D$9,C3975)),ISNUMBER(SEARCH('[1]Lookup for use classification'!$E$9,C3975)),ISNUMBER(SEARCH('[1]Lookup for use classification'!$F$9,C3975)),ISNUMBER(SEARCH('[1]Lookup for use classification'!$G$9,C3975)),ISNUMBER(SEARCH('[1]Lookup for use classification'!$H$9,C3975)),ISNUMBER(SEARCH('[1]Lookup for use classification'!$I$9,C3975)),ISNUMBER(SEARCH('[1]Lookup for use classification'!$J$9,C3975)),ISNUMBER(SEARCH('[1]Lookup for use classification'!$K$9,C3975))),'[1]Lookup for use classification'!$A$9,IF(OR(ISNUMBER(SEARCH('[1]Lookup for use classification'!$B$10,C3975)),ISNUMBER(SEARCH('[1]Lookup for use classification'!$C$10,C3975)),ISNUMBER(SEARCH('[1]Lookup for use classification'!$D$10,C3975)),ISNUMBER(SEARCH('[1]Lookup for use classification'!$E$10,C3975)),ISNUMBER(SEARCH('[1]Lookup for use classification'!$F$10,C3975)),ISNUMBER(SEARCH('[1]Lookup for use classification'!$G$10,C3975))),'[1]Lookup for use classification'!$A$10,IF(OR(ISNUMBER(SEARCH('[1]Lookup for use classification'!$B$11,C3975)),ISNUMBER(SEARCH('[1]Lookup for use classification'!$C$11,C3975))),'[1]Lookup for use classification'!$A$11,IF(OR(ISNUMBER(SEARCH('[1]Lookup for use classification'!$B$12,C3975)),ISNUMBER(SEARCH('[1]Lookup for use classification'!$C$12,C3975))),'[1]Lookup for use classification'!$A$12,IF(OR(ISNUMBER(SEARCH('[1]Lookup for use classification'!$B$13,C3975)),ISNUMBER(SEARCH('[1]Lookup for use classification'!$C$13,C3975)),ISNUMBER(SEARCH('[1]Lookup for use classification'!$D$13,C3975)),,ISNUMBER(SEARCH('[1]Lookup for use classification'!$C$13,C3975)),ISNUMBER(SEARCH('[1]Lookup for use classification'!$E$13,C3975))),'[1]Lookup for use classification'!$A$13,IF(OR(ISNUMBER(SEARCH('[1]Lookup for use classification'!$B$14,C3975)),ISNUMBER(SEARCH('[1]Lookup for use classification'!$C$14,C3975))),'[1]Lookup for use classification'!$A$14,"Other"))))))))))))</f>
        <v>Other</v>
      </c>
      <c r="E3975" s="215">
        <v>3200</v>
      </c>
      <c r="F3975" s="215"/>
      <c r="G3975" s="215"/>
      <c r="H3975" s="216">
        <v>3106.5766423357663</v>
      </c>
      <c r="I3975" s="216"/>
      <c r="J3975" s="193"/>
      <c r="K3975" s="193"/>
      <c r="L3975" s="193"/>
      <c r="M3975" s="193"/>
      <c r="N3975" s="193"/>
      <c r="O3975" s="193"/>
      <c r="P3975" s="193"/>
      <c r="Q3975" s="193"/>
      <c r="R3975" s="193"/>
    </row>
    <row r="3976" spans="1:18" hidden="1">
      <c r="A3976" s="187" t="s">
        <v>505</v>
      </c>
      <c r="B3976" s="167" t="s">
        <v>4456</v>
      </c>
      <c r="C3976" s="174" t="s">
        <v>507</v>
      </c>
      <c r="D3976" s="6" t="str">
        <f>IF(OR(ISNUMBER(SEARCH('[1]Lookup for use classification'!$B$1,C3976)),ISNUMBER(SEARCH('[1]Lookup for use classification'!$C$1,C3976)),ISNUMBER(SEARCH('[1]Lookup for use classification'!$D$1,C3976)),ISNUMBER(SEARCH('[1]Lookup for use classification'!$E$1,C3976))),'[1]Lookup for use classification'!$A$1,IF(ISNUMBER(SEARCH('[1]Lookup for use classification'!$B$2,C3976)),'[1]Lookup for use classification'!$A$2,IF(ISNUMBER(SEARCH('[1]Lookup for use classification'!$B$3,C3976)),'[1]Lookup for use classification'!$A$3,IF(OR(ISNUMBER(SEARCH('[1]Lookup for use classification'!$B$4,C3976)),ISNUMBER(SEARCH('[1]Lookup for use classification'!$C$4,C3976)),ISNUMBER(SEARCH('[1]Lookup for use classification'!$D$4,C3976)),ISNUMBER(SEARCH('[1]Lookup for use classification'!$E$4,C3976))),'[1]Lookup for use classification'!$A$4,IF(OR(ISNUMBER(SEARCH('[1]Lookup for use classification'!$B$5,C3976)),ISNUMBER(SEARCH('[1]Lookup for use classification'!$C$5,C3976)),ISNUMBER(SEARCH('[1]Lookup for use classification'!$D$5,C3976))),'[1]Lookup for use classification'!$A$5,IF(OR(ISNUMBER(SEARCH('[1]Lookup for use classification'!$B$7,C3976)),ISNUMBER(SEARCH('[1]Lookup for use classification'!$C$7,C3976)),ISNUMBER(SEARCH('[1]Lookup for use classification'!$D$7,C3976))),'[1]Lookup for use classification'!$A$7,IF(OR(ISNUMBER(SEARCH('[1]Lookup for use classification'!$B$9,C3976)),ISNUMBER(SEARCH('[1]Lookup for use classification'!$C$9,C3976)),ISNUMBER(SEARCH('[1]Lookup for use classification'!$D$9,C3976)),ISNUMBER(SEARCH('[1]Lookup for use classification'!$E$9,C3976)),ISNUMBER(SEARCH('[1]Lookup for use classification'!$F$9,C3976)),ISNUMBER(SEARCH('[1]Lookup for use classification'!$G$9,C3976)),ISNUMBER(SEARCH('[1]Lookup for use classification'!$H$9,C3976)),ISNUMBER(SEARCH('[1]Lookup for use classification'!$I$9,C3976)),ISNUMBER(SEARCH('[1]Lookup for use classification'!$J$9,C3976)),ISNUMBER(SEARCH('[1]Lookup for use classification'!$K$9,C3976))),'[1]Lookup for use classification'!$A$9,IF(OR(ISNUMBER(SEARCH('[1]Lookup for use classification'!$B$10,C3976)),ISNUMBER(SEARCH('[1]Lookup for use classification'!$C$10,C3976)),ISNUMBER(SEARCH('[1]Lookup for use classification'!$D$10,C3976)),ISNUMBER(SEARCH('[1]Lookup for use classification'!$E$10,C3976)),ISNUMBER(SEARCH('[1]Lookup for use classification'!$F$10,C3976)),ISNUMBER(SEARCH('[1]Lookup for use classification'!$G$10,C3976))),'[1]Lookup for use classification'!$A$10,IF(OR(ISNUMBER(SEARCH('[1]Lookup for use classification'!$B$11,C3976)),ISNUMBER(SEARCH('[1]Lookup for use classification'!$C$11,C3976))),'[1]Lookup for use classification'!$A$11,IF(OR(ISNUMBER(SEARCH('[1]Lookup for use classification'!$B$12,C3976)),ISNUMBER(SEARCH('[1]Lookup for use classification'!$C$12,C3976))),'[1]Lookup for use classification'!$A$12,IF(OR(ISNUMBER(SEARCH('[1]Lookup for use classification'!$B$13,C3976)),ISNUMBER(SEARCH('[1]Lookup for use classification'!$C$13,C3976)),ISNUMBER(SEARCH('[1]Lookup for use classification'!$D$13,C3976)),,ISNUMBER(SEARCH('[1]Lookup for use classification'!$C$13,C3976)),ISNUMBER(SEARCH('[1]Lookup for use classification'!$E$13,C3976))),'[1]Lookup for use classification'!$A$13,IF(OR(ISNUMBER(SEARCH('[1]Lookup for use classification'!$B$14,C3976)),ISNUMBER(SEARCH('[1]Lookup for use classification'!$C$14,C3976))),'[1]Lookup for use classification'!$A$14,"Other"))))))))))))</f>
        <v>Other</v>
      </c>
      <c r="E3976" s="175">
        <v>3200</v>
      </c>
      <c r="F3976" s="176"/>
      <c r="G3976" s="176"/>
    </row>
    <row r="3977" spans="1:18" hidden="1">
      <c r="A3977" s="187" t="s">
        <v>505</v>
      </c>
      <c r="B3977" s="167" t="s">
        <v>4456</v>
      </c>
      <c r="C3977" s="174" t="s">
        <v>518</v>
      </c>
      <c r="D3977" s="6" t="str">
        <f>IF(OR(ISNUMBER(SEARCH('[1]Lookup for use classification'!$B$1,C3977)),ISNUMBER(SEARCH('[1]Lookup for use classification'!$C$1,C3977)),ISNUMBER(SEARCH('[1]Lookup for use classification'!$D$1,C3977)),ISNUMBER(SEARCH('[1]Lookup for use classification'!$E$1,C3977))),'[1]Lookup for use classification'!$A$1,IF(ISNUMBER(SEARCH('[1]Lookup for use classification'!$B$2,C3977)),'[1]Lookup for use classification'!$A$2,IF(ISNUMBER(SEARCH('[1]Lookup for use classification'!$B$3,C3977)),'[1]Lookup for use classification'!$A$3,IF(OR(ISNUMBER(SEARCH('[1]Lookup for use classification'!$B$4,C3977)),ISNUMBER(SEARCH('[1]Lookup for use classification'!$C$4,C3977)),ISNUMBER(SEARCH('[1]Lookup for use classification'!$D$4,C3977)),ISNUMBER(SEARCH('[1]Lookup for use classification'!$E$4,C3977))),'[1]Lookup for use classification'!$A$4,IF(OR(ISNUMBER(SEARCH('[1]Lookup for use classification'!$B$5,C3977)),ISNUMBER(SEARCH('[1]Lookup for use classification'!$C$5,C3977)),ISNUMBER(SEARCH('[1]Lookup for use classification'!$D$5,C3977))),'[1]Lookup for use classification'!$A$5,IF(OR(ISNUMBER(SEARCH('[1]Lookup for use classification'!$B$7,C3977)),ISNUMBER(SEARCH('[1]Lookup for use classification'!$C$7,C3977)),ISNUMBER(SEARCH('[1]Lookup for use classification'!$D$7,C3977))),'[1]Lookup for use classification'!$A$7,IF(OR(ISNUMBER(SEARCH('[1]Lookup for use classification'!$B$9,C3977)),ISNUMBER(SEARCH('[1]Lookup for use classification'!$C$9,C3977)),ISNUMBER(SEARCH('[1]Lookup for use classification'!$D$9,C3977)),ISNUMBER(SEARCH('[1]Lookup for use classification'!$E$9,C3977)),ISNUMBER(SEARCH('[1]Lookup for use classification'!$F$9,C3977)),ISNUMBER(SEARCH('[1]Lookup for use classification'!$G$9,C3977)),ISNUMBER(SEARCH('[1]Lookup for use classification'!$H$9,C3977)),ISNUMBER(SEARCH('[1]Lookup for use classification'!$I$9,C3977)),ISNUMBER(SEARCH('[1]Lookup for use classification'!$J$9,C3977)),ISNUMBER(SEARCH('[1]Lookup for use classification'!$K$9,C3977))),'[1]Lookup for use classification'!$A$9,IF(OR(ISNUMBER(SEARCH('[1]Lookup for use classification'!$B$10,C3977)),ISNUMBER(SEARCH('[1]Lookup for use classification'!$C$10,C3977)),ISNUMBER(SEARCH('[1]Lookup for use classification'!$D$10,C3977)),ISNUMBER(SEARCH('[1]Lookup for use classification'!$E$10,C3977)),ISNUMBER(SEARCH('[1]Lookup for use classification'!$F$10,C3977)),ISNUMBER(SEARCH('[1]Lookup for use classification'!$G$10,C3977))),'[1]Lookup for use classification'!$A$10,IF(OR(ISNUMBER(SEARCH('[1]Lookup for use classification'!$B$11,C3977)),ISNUMBER(SEARCH('[1]Lookup for use classification'!$C$11,C3977))),'[1]Lookup for use classification'!$A$11,IF(OR(ISNUMBER(SEARCH('[1]Lookup for use classification'!$B$12,C3977)),ISNUMBER(SEARCH('[1]Lookup for use classification'!$C$12,C3977))),'[1]Lookup for use classification'!$A$12,IF(OR(ISNUMBER(SEARCH('[1]Lookup for use classification'!$B$13,C3977)),ISNUMBER(SEARCH('[1]Lookup for use classification'!$C$13,C3977)),ISNUMBER(SEARCH('[1]Lookup for use classification'!$D$13,C3977)),,ISNUMBER(SEARCH('[1]Lookup for use classification'!$C$13,C3977)),ISNUMBER(SEARCH('[1]Lookup for use classification'!$E$13,C3977))),'[1]Lookup for use classification'!$A$13,IF(OR(ISNUMBER(SEARCH('[1]Lookup for use classification'!$B$14,C3977)),ISNUMBER(SEARCH('[1]Lookup for use classification'!$C$14,C3977))),'[1]Lookup for use classification'!$A$14,"Other"))))))))))))</f>
        <v>Other</v>
      </c>
      <c r="E3977" s="175">
        <v>10800</v>
      </c>
      <c r="F3977" s="176"/>
      <c r="G3977" s="176"/>
    </row>
    <row r="3978" spans="1:18" hidden="1">
      <c r="A3978" s="134" t="s">
        <v>505</v>
      </c>
      <c r="B3978" s="8" t="str">
        <f>IF(ISNA(VLOOKUP(CONCATENATE(A3978,C3978),EUS!$B$2:$B$1939,1,FALSE)),"","End Use Study")</f>
        <v>End Use Study</v>
      </c>
      <c r="C3978" s="8" t="s">
        <v>2743</v>
      </c>
      <c r="D3978" s="8" t="str">
        <f>IF(OR(ISNUMBER(SEARCH('[1]Lookup for use classification'!$B$1,C3978)),ISNUMBER(SEARCH('[1]Lookup for use classification'!$C$1,C3978)),ISNUMBER(SEARCH('[1]Lookup for use classification'!$D$1,C3978)),ISNUMBER(SEARCH('[1]Lookup for use classification'!$E$1,C3978))),'[1]Lookup for use classification'!$A$1,IF(ISNUMBER(SEARCH('[1]Lookup for use classification'!$B$2,C3978)),'[1]Lookup for use classification'!$A$2,IF(ISNUMBER(SEARCH('[1]Lookup for use classification'!$B$3,C3978)),'[1]Lookup for use classification'!$A$3,IF(OR(ISNUMBER(SEARCH('[1]Lookup for use classification'!$B$4,C3978)),ISNUMBER(SEARCH('[1]Lookup for use classification'!$C$4,C3978)),ISNUMBER(SEARCH('[1]Lookup for use classification'!$D$4,C3978)),ISNUMBER(SEARCH('[1]Lookup for use classification'!$E$4,C3978))),'[1]Lookup for use classification'!$A$4,IF(OR(ISNUMBER(SEARCH('[1]Lookup for use classification'!$B$5,C3978)),ISNUMBER(SEARCH('[1]Lookup for use classification'!$C$5,C3978)),ISNUMBER(SEARCH('[1]Lookup for use classification'!$D$5,C3978))),'[1]Lookup for use classification'!$A$5,IF(OR(ISNUMBER(SEARCH('[1]Lookup for use classification'!$B$7,C3978)),ISNUMBER(SEARCH('[1]Lookup for use classification'!$C$7,C3978)),ISNUMBER(SEARCH('[1]Lookup for use classification'!$D$7,C3978))),'[1]Lookup for use classification'!$A$7,IF(OR(ISNUMBER(SEARCH('[1]Lookup for use classification'!$B$9,C3978)),ISNUMBER(SEARCH('[1]Lookup for use classification'!$C$9,C3978)),ISNUMBER(SEARCH('[1]Lookup for use classification'!$D$9,C3978)),ISNUMBER(SEARCH('[1]Lookup for use classification'!$E$9,C3978)),ISNUMBER(SEARCH('[1]Lookup for use classification'!$F$9,C3978)),ISNUMBER(SEARCH('[1]Lookup for use classification'!$G$9,C3978)),ISNUMBER(SEARCH('[1]Lookup for use classification'!$H$9,C3978)),ISNUMBER(SEARCH('[1]Lookup for use classification'!$I$9,C3978)),ISNUMBER(SEARCH('[1]Lookup for use classification'!$J$9,C3978)),ISNUMBER(SEARCH('[1]Lookup for use classification'!$K$9,C3978))),'[1]Lookup for use classification'!$A$9,IF(OR(ISNUMBER(SEARCH('[1]Lookup for use classification'!$B$10,C3978)),ISNUMBER(SEARCH('[1]Lookup for use classification'!$C$10,C3978)),ISNUMBER(SEARCH('[1]Lookup for use classification'!$D$10,C3978)),ISNUMBER(SEARCH('[1]Lookup for use classification'!$E$10,C3978)),ISNUMBER(SEARCH('[1]Lookup for use classification'!$F$10,C3978)),ISNUMBER(SEARCH('[1]Lookup for use classification'!$G$10,C3978))),'[1]Lookup for use classification'!$A$10,IF(OR(ISNUMBER(SEARCH('[1]Lookup for use classification'!$B$11,C3978)),ISNUMBER(SEARCH('[1]Lookup for use classification'!$C$11,C3978))),'[1]Lookup for use classification'!$A$11,IF(OR(ISNUMBER(SEARCH('[1]Lookup for use classification'!$B$12,C3978)),ISNUMBER(SEARCH('[1]Lookup for use classification'!$C$12,C3978))),'[1]Lookup for use classification'!$A$12,IF(OR(ISNUMBER(SEARCH('[1]Lookup for use classification'!$B$13,C3978)),ISNUMBER(SEARCH('[1]Lookup for use classification'!$C$13,C3978)),ISNUMBER(SEARCH('[1]Lookup for use classification'!$D$13,C3978)),,ISNUMBER(SEARCH('[1]Lookup for use classification'!$C$13,C3978)),ISNUMBER(SEARCH('[1]Lookup for use classification'!$E$13,C3978))),'[1]Lookup for use classification'!$A$13,IF(OR(ISNUMBER(SEARCH('[1]Lookup for use classification'!$B$14,C3978)),ISNUMBER(SEARCH('[1]Lookup for use classification'!$C$14,C3978))),'[1]Lookup for use classification'!$A$14,"Other"))))))))))))</f>
        <v>Other</v>
      </c>
      <c r="E3978" s="9"/>
      <c r="F3978" s="9"/>
      <c r="G3978" s="9"/>
      <c r="H3978" s="164"/>
      <c r="I3978" s="164"/>
      <c r="J3978" s="7"/>
      <c r="L3978" s="6"/>
    </row>
    <row r="3979" spans="1:18" hidden="1">
      <c r="A3979" s="138" t="s">
        <v>505</v>
      </c>
      <c r="B3979" s="8" t="str">
        <f>IF(ISNA(VLOOKUP(CONCATENATE(A3979,C3979),EUS!$B$2:$B$1939,1,FALSE)),"","End Use Study")</f>
        <v>End Use Study</v>
      </c>
      <c r="C3979" s="8" t="s">
        <v>516</v>
      </c>
      <c r="D3979" s="8" t="str">
        <f>IF(OR(ISNUMBER(SEARCH('[1]Lookup for use classification'!$B$1,C3979)),ISNUMBER(SEARCH('[1]Lookup for use classification'!$C$1,C3979)),ISNUMBER(SEARCH('[1]Lookup for use classification'!$D$1,C3979)),ISNUMBER(SEARCH('[1]Lookup for use classification'!$E$1,C3979))),'[1]Lookup for use classification'!$A$1,IF(ISNUMBER(SEARCH('[1]Lookup for use classification'!$B$2,C3979)),'[1]Lookup for use classification'!$A$2,IF(ISNUMBER(SEARCH('[1]Lookup for use classification'!$B$3,C3979)),'[1]Lookup for use classification'!$A$3,IF(OR(ISNUMBER(SEARCH('[1]Lookup for use classification'!$B$4,C3979)),ISNUMBER(SEARCH('[1]Lookup for use classification'!$C$4,C3979)),ISNUMBER(SEARCH('[1]Lookup for use classification'!$D$4,C3979)),ISNUMBER(SEARCH('[1]Lookup for use classification'!$E$4,C3979))),'[1]Lookup for use classification'!$A$4,IF(OR(ISNUMBER(SEARCH('[1]Lookup for use classification'!$B$5,C3979)),ISNUMBER(SEARCH('[1]Lookup for use classification'!$C$5,C3979)),ISNUMBER(SEARCH('[1]Lookup for use classification'!$D$5,C3979))),'[1]Lookup for use classification'!$A$5,IF(OR(ISNUMBER(SEARCH('[1]Lookup for use classification'!$B$7,C3979)),ISNUMBER(SEARCH('[1]Lookup for use classification'!$C$7,C3979)),ISNUMBER(SEARCH('[1]Lookup for use classification'!$D$7,C3979))),'[1]Lookup for use classification'!$A$7,IF(OR(ISNUMBER(SEARCH('[1]Lookup for use classification'!$B$9,C3979)),ISNUMBER(SEARCH('[1]Lookup for use classification'!$C$9,C3979)),ISNUMBER(SEARCH('[1]Lookup for use classification'!$D$9,C3979)),ISNUMBER(SEARCH('[1]Lookup for use classification'!$E$9,C3979)),ISNUMBER(SEARCH('[1]Lookup for use classification'!$F$9,C3979)),ISNUMBER(SEARCH('[1]Lookup for use classification'!$G$9,C3979)),ISNUMBER(SEARCH('[1]Lookup for use classification'!$H$9,C3979)),ISNUMBER(SEARCH('[1]Lookup for use classification'!$I$9,C3979)),ISNUMBER(SEARCH('[1]Lookup for use classification'!$J$9,C3979)),ISNUMBER(SEARCH('[1]Lookup for use classification'!$K$9,C3979))),'[1]Lookup for use classification'!$A$9,IF(OR(ISNUMBER(SEARCH('[1]Lookup for use classification'!$B$10,C3979)),ISNUMBER(SEARCH('[1]Lookup for use classification'!$C$10,C3979)),ISNUMBER(SEARCH('[1]Lookup for use classification'!$D$10,C3979)),ISNUMBER(SEARCH('[1]Lookup for use classification'!$E$10,C3979)),ISNUMBER(SEARCH('[1]Lookup for use classification'!$F$10,C3979))),'[1]Lookup for use classification'!$A$10,IF(OR(ISNUMBER(SEARCH('[1]Lookup for use classification'!$B$11,C3979)),ISNUMBER(SEARCH('[1]Lookup for use classification'!$C$11,C3979))),'[1]Lookup for use classification'!$A$11,IF(OR(ISNUMBER(SEARCH('[1]Lookup for use classification'!$B$12,C3979)),ISNUMBER(SEARCH('[1]Lookup for use classification'!$C$12,C3979))),'[1]Lookup for use classification'!$A$12,IF(OR(ISNUMBER(SEARCH('[1]Lookup for use classification'!$B$13,C3979)),ISNUMBER(SEARCH('[1]Lookup for use classification'!$C$13,C3979)),ISNUMBER(SEARCH('[1]Lookup for use classification'!$D$13,C3979)),,ISNUMBER(SEARCH('[1]Lookup for use classification'!$C$13,C3979)),ISNUMBER(SEARCH('[1]Lookup for use classification'!$E$13,C3979))),'[1]Lookup for use classification'!$A$13,"Other")))))))))))</f>
        <v>Public Assembly</v>
      </c>
      <c r="E3979" s="9">
        <v>360</v>
      </c>
      <c r="F3979" s="9"/>
      <c r="G3979" s="9"/>
      <c r="H3979" s="164">
        <v>300</v>
      </c>
      <c r="I3979" s="164"/>
      <c r="J3979" s="7">
        <v>1400</v>
      </c>
      <c r="L3979" s="6"/>
    </row>
    <row r="3980" spans="1:18" hidden="1">
      <c r="A3980" s="134" t="s">
        <v>505</v>
      </c>
      <c r="B3980" s="8" t="str">
        <f>IF(ISNA(VLOOKUP(CONCATENATE(A3980,C3980),EUS!$B$2:$B$1939,1,FALSE)),"","End Use Study")</f>
        <v>End Use Study</v>
      </c>
      <c r="C3980" s="8" t="s">
        <v>509</v>
      </c>
      <c r="D3980" s="162" t="s">
        <v>2424</v>
      </c>
      <c r="E3980" s="9">
        <v>2200</v>
      </c>
      <c r="F3980" s="9"/>
      <c r="G3980" s="9"/>
      <c r="H3980" s="164">
        <v>3200</v>
      </c>
      <c r="I3980" s="164"/>
      <c r="J3980" s="7">
        <v>19700</v>
      </c>
      <c r="L3980" s="6"/>
    </row>
    <row r="3981" spans="1:18" hidden="1">
      <c r="A3981" s="134" t="s">
        <v>505</v>
      </c>
      <c r="B3981" s="8" t="str">
        <f>IF(ISNA(VLOOKUP(CONCATENATE(A3981,C3981),EUS!$B$2:$B$1939,1,FALSE)),"","End Use Study")</f>
        <v>End Use Study</v>
      </c>
      <c r="C3981" s="8" t="s">
        <v>512</v>
      </c>
      <c r="D3981" s="11" t="s">
        <v>213</v>
      </c>
      <c r="E3981" s="9">
        <v>1800</v>
      </c>
      <c r="F3981" s="9"/>
      <c r="G3981" s="9"/>
      <c r="H3981" s="164">
        <v>4000</v>
      </c>
      <c r="I3981" s="164"/>
      <c r="J3981" s="7">
        <v>7700</v>
      </c>
      <c r="L3981" s="6"/>
    </row>
    <row r="3982" spans="1:18" hidden="1">
      <c r="A3982" s="188" t="s">
        <v>505</v>
      </c>
      <c r="B3982" s="8" t="str">
        <f>IF(ISNA(VLOOKUP(CONCATENATE(A3982,C3982),ARIS!$A$1:$A$959,1,FALSE)),"","ARIS")</f>
        <v>ARIS</v>
      </c>
      <c r="C3982" s="162" t="s">
        <v>2286</v>
      </c>
      <c r="D3982" s="8" t="str">
        <f>IF(OR(ISNUMBER(SEARCH('[1]Lookup for use classification'!$B$1,C3982)),ISNUMBER(SEARCH('[1]Lookup for use classification'!$C$1,C3982)),ISNUMBER(SEARCH('[1]Lookup for use classification'!$D$1,C3982))),'[1]Lookup for use classification'!$A$1,IF(ISNUMBER(SEARCH('[1]Lookup for use classification'!$B$2,C3982)),'[1]Lookup for use classification'!$A$2,IF(ISNUMBER(SEARCH('[1]Lookup for use classification'!$B$3,C3982)),'[1]Lookup for use classification'!$A$3,IF(OR(ISNUMBER(SEARCH('[1]Lookup for use classification'!$B$4,C3982)),ISNUMBER(SEARCH('[1]Lookup for use classification'!$C$4,C3982))),'[1]Lookup for use classification'!$A$4,IF(OR(ISNUMBER(SEARCH('[1]Lookup for use classification'!$B$5,C3982)),ISNUMBER(SEARCH('[1]Lookup for use classification'!$C$5,C3982)),ISNUMBER(SEARCH('[1]Lookup for use classification'!$D$5,C3982))),'[1]Lookup for use classification'!$A$5,IF(OR(ISNUMBER(SEARCH('[1]Lookup for use classification'!$B$7,C3982)),ISNUMBER(SEARCH('[1]Lookup for use classification'!$C$7,C3982)),ISNUMBER(SEARCH('[1]Lookup for use classification'!$D$7,C3982))),'[1]Lookup for use classification'!$A$7,IF(OR(ISNUMBER(SEARCH('[1]Lookup for use classification'!$B$9,C3982)),ISNUMBER(SEARCH('[1]Lookup for use classification'!$C$9,C3982)),ISNUMBER(SEARCH('[1]Lookup for use classification'!$D$9,C3982)),ISNUMBER(SEARCH('[1]Lookup for use classification'!$E$9,C3982)),ISNUMBER(SEARCH('[1]Lookup for use classification'!$F$9,C3982)),ISNUMBER(SEARCH('[1]Lookup for use classification'!$G$9,C3982))),'[1]Lookup for use classification'!$A$9,IF(OR(ISNUMBER(SEARCH('[1]Lookup for use classification'!$B$10,C3982)),ISNUMBER(SEARCH('[1]Lookup for use classification'!$C$10,C3982)),ISNUMBER(SEARCH('[1]Lookup for use classification'!$D$10,C3982)),ISNUMBER(SEARCH('[1]Lookup for use classification'!$E$10,C3982)),ISNUMBER(SEARCH('[1]Lookup for use classification'!$F$10,C3982))),'[1]Lookup for use classification'!$A$10,IF(OR(ISNUMBER(SEARCH('[1]Lookup for use classification'!$B$11,C3982)),ISNUMBER(SEARCH('[1]Lookup for use classification'!$C$11,C3982))),'[1]Lookup for use classification'!$A$11,IF(OR(ISNUMBER(SEARCH('[1]Lookup for use classification'!$B$12,C3982)),ISNUMBER(SEARCH('[1]Lookup for use classification'!$C$12,C3982))),'[1]Lookup for use classification'!$A$12,"Nope"))))))))))</f>
        <v>Residential - Multi-Family</v>
      </c>
      <c r="E3982" s="163">
        <v>1530</v>
      </c>
      <c r="F3982" s="163"/>
      <c r="G3982" s="163"/>
      <c r="H3982" s="164">
        <v>1565.3080291970805</v>
      </c>
      <c r="I3982" s="164"/>
    </row>
    <row r="3983" spans="1:18" hidden="1">
      <c r="A3983" s="187" t="s">
        <v>505</v>
      </c>
      <c r="B3983" s="167" t="s">
        <v>4456</v>
      </c>
      <c r="C3983" s="174" t="s">
        <v>508</v>
      </c>
      <c r="D3983" s="6" t="str">
        <f>IF(OR(ISNUMBER(SEARCH('[1]Lookup for use classification'!$B$1,C3983)),ISNUMBER(SEARCH('[1]Lookup for use classification'!$C$1,C3983)),ISNUMBER(SEARCH('[1]Lookup for use classification'!$D$1,C3983)),ISNUMBER(SEARCH('[1]Lookup for use classification'!$E$1,C3983))),'[1]Lookup for use classification'!$A$1,IF(ISNUMBER(SEARCH('[1]Lookup for use classification'!$B$2,C3983)),'[1]Lookup for use classification'!$A$2,IF(ISNUMBER(SEARCH('[1]Lookup for use classification'!$B$3,C3983)),'[1]Lookup for use classification'!$A$3,IF(OR(ISNUMBER(SEARCH('[1]Lookup for use classification'!$B$4,C3983)),ISNUMBER(SEARCH('[1]Lookup for use classification'!$C$4,C3983)),ISNUMBER(SEARCH('[1]Lookup for use classification'!$D$4,C3983)),ISNUMBER(SEARCH('[1]Lookup for use classification'!$E$4,C3983))),'[1]Lookup for use classification'!$A$4,IF(OR(ISNUMBER(SEARCH('[1]Lookup for use classification'!$B$5,C3983)),ISNUMBER(SEARCH('[1]Lookup for use classification'!$C$5,C3983)),ISNUMBER(SEARCH('[1]Lookup for use classification'!$D$5,C3983))),'[1]Lookup for use classification'!$A$5,IF(OR(ISNUMBER(SEARCH('[1]Lookup for use classification'!$B$7,C3983)),ISNUMBER(SEARCH('[1]Lookup for use classification'!$C$7,C3983)),ISNUMBER(SEARCH('[1]Lookup for use classification'!$D$7,C3983))),'[1]Lookup for use classification'!$A$7,IF(OR(ISNUMBER(SEARCH('[1]Lookup for use classification'!$B$9,C3983)),ISNUMBER(SEARCH('[1]Lookup for use classification'!$C$9,C3983)),ISNUMBER(SEARCH('[1]Lookup for use classification'!$D$9,C3983)),ISNUMBER(SEARCH('[1]Lookup for use classification'!$E$9,C3983)),ISNUMBER(SEARCH('[1]Lookup for use classification'!$F$9,C3983)),ISNUMBER(SEARCH('[1]Lookup for use classification'!$G$9,C3983)),ISNUMBER(SEARCH('[1]Lookup for use classification'!$H$9,C3983)),ISNUMBER(SEARCH('[1]Lookup for use classification'!$I$9,C3983)),ISNUMBER(SEARCH('[1]Lookup for use classification'!$J$9,C3983)),ISNUMBER(SEARCH('[1]Lookup for use classification'!$K$9,C3983))),'[1]Lookup for use classification'!$A$9,IF(OR(ISNUMBER(SEARCH('[1]Lookup for use classification'!$B$10,C3983)),ISNUMBER(SEARCH('[1]Lookup for use classification'!$C$10,C3983)),ISNUMBER(SEARCH('[1]Lookup for use classification'!$D$10,C3983)),ISNUMBER(SEARCH('[1]Lookup for use classification'!$E$10,C3983)),ISNUMBER(SEARCH('[1]Lookup for use classification'!$F$10,C3983)),ISNUMBER(SEARCH('[1]Lookup for use classification'!$G$10,C3983))),'[1]Lookup for use classification'!$A$10,IF(OR(ISNUMBER(SEARCH('[1]Lookup for use classification'!$B$11,C3983)),ISNUMBER(SEARCH('[1]Lookup for use classification'!$C$11,C3983))),'[1]Lookup for use classification'!$A$11,IF(OR(ISNUMBER(SEARCH('[1]Lookup for use classification'!$B$12,C3983)),ISNUMBER(SEARCH('[1]Lookup for use classification'!$C$12,C3983))),'[1]Lookup for use classification'!$A$12,IF(OR(ISNUMBER(SEARCH('[1]Lookup for use classification'!$B$13,C3983)),ISNUMBER(SEARCH('[1]Lookup for use classification'!$C$13,C3983)),ISNUMBER(SEARCH('[1]Lookup for use classification'!$D$13,C3983)),,ISNUMBER(SEARCH('[1]Lookup for use classification'!$C$13,C3983)),ISNUMBER(SEARCH('[1]Lookup for use classification'!$E$13,C3983))),'[1]Lookup for use classification'!$A$13,IF(OR(ISNUMBER(SEARCH('[1]Lookup for use classification'!$B$14,C3983)),ISNUMBER(SEARCH('[1]Lookup for use classification'!$C$14,C3983))),'[1]Lookup for use classification'!$A$14,"Other"))))))))))))</f>
        <v>Residential - Multi-Family</v>
      </c>
      <c r="E3983" s="175">
        <v>2720</v>
      </c>
      <c r="F3983" s="176"/>
      <c r="G3983" s="176"/>
    </row>
    <row r="3984" spans="1:18" hidden="1">
      <c r="A3984" s="193" t="s">
        <v>505</v>
      </c>
      <c r="B3984" s="8" t="str">
        <f>IF(ISNA(VLOOKUP(CONCATENATE(A3984,C3984),EUS!$B$2:$B$1939,1,FALSE)),"","End Use Study")</f>
        <v>End Use Study</v>
      </c>
      <c r="C3984" s="162" t="s">
        <v>886</v>
      </c>
      <c r="D3984" s="8" t="str">
        <f>IF(OR(ISNUMBER(SEARCH('[1]Lookup for use classification'!$B$1,C3984)),ISNUMBER(SEARCH('[1]Lookup for use classification'!$C$1,C3984)),ISNUMBER(SEARCH('[1]Lookup for use classification'!$D$1,C3984)),ISNUMBER(SEARCH('[1]Lookup for use classification'!$E$1,C3984))),'[1]Lookup for use classification'!$A$1,IF(ISNUMBER(SEARCH('[1]Lookup for use classification'!$B$2,C3984)),'[1]Lookup for use classification'!$A$2,IF(ISNUMBER(SEARCH('[1]Lookup for use classification'!$B$3,C3984)),'[1]Lookup for use classification'!$A$3,IF(OR(ISNUMBER(SEARCH('[1]Lookup for use classification'!$B$4,C3984)),ISNUMBER(SEARCH('[1]Lookup for use classification'!$C$4,C3984)),ISNUMBER(SEARCH('[1]Lookup for use classification'!$D$4,C3984)),ISNUMBER(SEARCH('[1]Lookup for use classification'!$E$4,C3984))),'[1]Lookup for use classification'!$A$4,IF(OR(ISNUMBER(SEARCH('[1]Lookup for use classification'!$B$5,C3984)),ISNUMBER(SEARCH('[1]Lookup for use classification'!$C$5,C3984)),ISNUMBER(SEARCH('[1]Lookup for use classification'!$D$5,C3984))),'[1]Lookup for use classification'!$A$5,IF(OR(ISNUMBER(SEARCH('[1]Lookup for use classification'!$B$7,C3984)),ISNUMBER(SEARCH('[1]Lookup for use classification'!$C$7,C3984)),ISNUMBER(SEARCH('[1]Lookup for use classification'!$D$7,C3984))),'[1]Lookup for use classification'!$A$7,IF(OR(ISNUMBER(SEARCH('[1]Lookup for use classification'!$B$9,C3984)),ISNUMBER(SEARCH('[1]Lookup for use classification'!$C$9,C3984)),ISNUMBER(SEARCH('[1]Lookup for use classification'!$D$9,C3984)),ISNUMBER(SEARCH('[1]Lookup for use classification'!$E$9,C3984)),ISNUMBER(SEARCH('[1]Lookup for use classification'!$F$9,C3984)),ISNUMBER(SEARCH('[1]Lookup for use classification'!$G$9,C3984)),ISNUMBER(SEARCH('[1]Lookup for use classification'!$H$9,C3984)),ISNUMBER(SEARCH('[1]Lookup for use classification'!$I$9,C3984)),ISNUMBER(SEARCH('[1]Lookup for use classification'!$J$9,C3984)),ISNUMBER(SEARCH('[1]Lookup for use classification'!$K$9,C3984))),'[1]Lookup for use classification'!$A$9,IF(OR(ISNUMBER(SEARCH('[1]Lookup for use classification'!$B$10,C3984)),ISNUMBER(SEARCH('[1]Lookup for use classification'!$C$10,C3984)),ISNUMBER(SEARCH('[1]Lookup for use classification'!$D$10,C3984)),ISNUMBER(SEARCH('[1]Lookup for use classification'!$E$10,C3984)),ISNUMBER(SEARCH('[1]Lookup for use classification'!$F$10,C3984)),ISNUMBER(SEARCH('[1]Lookup for use classification'!$G$10,C3984))),'[1]Lookup for use classification'!$A$10,IF(OR(ISNUMBER(SEARCH('[1]Lookup for use classification'!$B$11,C3984)),ISNUMBER(SEARCH('[1]Lookup for use classification'!$C$11,C3984))),'[1]Lookup for use classification'!$A$11,IF(OR(ISNUMBER(SEARCH('[1]Lookup for use classification'!$B$12,C3984)),ISNUMBER(SEARCH('[1]Lookup for use classification'!$C$12,C3984))),'[1]Lookup for use classification'!$A$12,IF(OR(ISNUMBER(SEARCH('[1]Lookup for use classification'!$B$13,C3984)),ISNUMBER(SEARCH('[1]Lookup for use classification'!$C$13,C3984)),ISNUMBER(SEARCH('[1]Lookup for use classification'!$D$13,C3984)),,ISNUMBER(SEARCH('[1]Lookup for use classification'!$C$13,C3984)),ISNUMBER(SEARCH('[1]Lookup for use classification'!$E$13,C3984))),'[1]Lookup for use classification'!$A$13,IF(OR(ISNUMBER(SEARCH('[1]Lookup for use classification'!$B$14,C3984)),ISNUMBER(SEARCH('[1]Lookup for use classification'!$C$14,C3984))),'[1]Lookup for use classification'!$A$14,"Other"))))))))))))</f>
        <v>Retail - Other</v>
      </c>
      <c r="E3984" s="163">
        <v>9584</v>
      </c>
      <c r="F3984" s="163"/>
      <c r="G3984" s="163"/>
      <c r="H3984" s="164"/>
      <c r="I3984" s="164"/>
      <c r="J3984" s="189"/>
    </row>
    <row r="3985" spans="1:12" hidden="1">
      <c r="A3985" s="187" t="s">
        <v>505</v>
      </c>
      <c r="B3985" s="167" t="s">
        <v>4456</v>
      </c>
      <c r="C3985" s="174" t="s">
        <v>511</v>
      </c>
      <c r="D3985" s="6" t="str">
        <f>IF(OR(ISNUMBER(SEARCH('[1]Lookup for use classification'!$B$1,C3985)),ISNUMBER(SEARCH('[1]Lookup for use classification'!$C$1,C3985)),ISNUMBER(SEARCH('[1]Lookup for use classification'!$D$1,C3985)),ISNUMBER(SEARCH('[1]Lookup for use classification'!$E$1,C3985))),'[1]Lookup for use classification'!$A$1,IF(ISNUMBER(SEARCH('[1]Lookup for use classification'!$B$2,C3985)),'[1]Lookup for use classification'!$A$2,IF(ISNUMBER(SEARCH('[1]Lookup for use classification'!$B$3,C3985)),'[1]Lookup for use classification'!$A$3,IF(OR(ISNUMBER(SEARCH('[1]Lookup for use classification'!$B$4,C3985)),ISNUMBER(SEARCH('[1]Lookup for use classification'!$C$4,C3985)),ISNUMBER(SEARCH('[1]Lookup for use classification'!$D$4,C3985)),ISNUMBER(SEARCH('[1]Lookup for use classification'!$E$4,C3985))),'[1]Lookup for use classification'!$A$4,IF(OR(ISNUMBER(SEARCH('[1]Lookup for use classification'!$B$5,C3985)),ISNUMBER(SEARCH('[1]Lookup for use classification'!$C$5,C3985)),ISNUMBER(SEARCH('[1]Lookup for use classification'!$D$5,C3985))),'[1]Lookup for use classification'!$A$5,IF(OR(ISNUMBER(SEARCH('[1]Lookup for use classification'!$B$7,C3985)),ISNUMBER(SEARCH('[1]Lookup for use classification'!$C$7,C3985)),ISNUMBER(SEARCH('[1]Lookup for use classification'!$D$7,C3985))),'[1]Lookup for use classification'!$A$7,IF(OR(ISNUMBER(SEARCH('[1]Lookup for use classification'!$B$9,C3985)),ISNUMBER(SEARCH('[1]Lookup for use classification'!$C$9,C3985)),ISNUMBER(SEARCH('[1]Lookup for use classification'!$D$9,C3985)),ISNUMBER(SEARCH('[1]Lookup for use classification'!$E$9,C3985)),ISNUMBER(SEARCH('[1]Lookup for use classification'!$F$9,C3985)),ISNUMBER(SEARCH('[1]Lookup for use classification'!$G$9,C3985)),ISNUMBER(SEARCH('[1]Lookup for use classification'!$H$9,C3985)),ISNUMBER(SEARCH('[1]Lookup for use classification'!$I$9,C3985)),ISNUMBER(SEARCH('[1]Lookup for use classification'!$J$9,C3985)),ISNUMBER(SEARCH('[1]Lookup for use classification'!$K$9,C3985))),'[1]Lookup for use classification'!$A$9,IF(OR(ISNUMBER(SEARCH('[1]Lookup for use classification'!$B$10,C3985)),ISNUMBER(SEARCH('[1]Lookup for use classification'!$C$10,C3985)),ISNUMBER(SEARCH('[1]Lookup for use classification'!$D$10,C3985)),ISNUMBER(SEARCH('[1]Lookup for use classification'!$E$10,C3985)),ISNUMBER(SEARCH('[1]Lookup for use classification'!$F$10,C3985)),ISNUMBER(SEARCH('[1]Lookup for use classification'!$G$10,C3985))),'[1]Lookup for use classification'!$A$10,IF(OR(ISNUMBER(SEARCH('[1]Lookup for use classification'!$B$11,C3985)),ISNUMBER(SEARCH('[1]Lookup for use classification'!$C$11,C3985))),'[1]Lookup for use classification'!$A$11,IF(OR(ISNUMBER(SEARCH('[1]Lookup for use classification'!$B$12,C3985)),ISNUMBER(SEARCH('[1]Lookup for use classification'!$C$12,C3985))),'[1]Lookup for use classification'!$A$12,IF(OR(ISNUMBER(SEARCH('[1]Lookup for use classification'!$B$13,C3985)),ISNUMBER(SEARCH('[1]Lookup for use classification'!$C$13,C3985)),ISNUMBER(SEARCH('[1]Lookup for use classification'!$D$13,C3985)),,ISNUMBER(SEARCH('[1]Lookup for use classification'!$C$13,C3985)),ISNUMBER(SEARCH('[1]Lookup for use classification'!$E$13,C3985))),'[1]Lookup for use classification'!$A$13,IF(OR(ISNUMBER(SEARCH('[1]Lookup for use classification'!$B$14,C3985)),ISNUMBER(SEARCH('[1]Lookup for use classification'!$C$14,C3985))),'[1]Lookup for use classification'!$A$14,"Other"))))))))))))</f>
        <v>Warehousing</v>
      </c>
      <c r="E3985" s="175">
        <v>2400</v>
      </c>
      <c r="F3985" s="176"/>
      <c r="G3985" s="176"/>
    </row>
    <row r="3986" spans="1:12" hidden="1">
      <c r="A3986" s="138" t="s">
        <v>505</v>
      </c>
      <c r="B3986" s="8" t="str">
        <f>IF(ISNA(VLOOKUP(CONCATENATE(A3986,C3986),EUS!$B$2:$B$1939,1,FALSE)),"","End Use Study")</f>
        <v>End Use Study</v>
      </c>
      <c r="C3986" s="8" t="s">
        <v>2135</v>
      </c>
      <c r="D3986" s="162" t="s">
        <v>1980</v>
      </c>
      <c r="E3986" s="9">
        <v>3200</v>
      </c>
      <c r="F3986" s="9"/>
      <c r="G3986" s="9"/>
      <c r="H3986" s="164"/>
      <c r="I3986" s="164"/>
      <c r="J3986" s="7"/>
      <c r="L3986" s="6"/>
    </row>
    <row r="3987" spans="1:12" hidden="1">
      <c r="A3987" s="187" t="s">
        <v>505</v>
      </c>
      <c r="B3987" s="167" t="s">
        <v>4456</v>
      </c>
      <c r="C3987" s="174" t="s">
        <v>510</v>
      </c>
      <c r="D3987" s="6" t="str">
        <f>IF(OR(ISNUMBER(SEARCH('[1]Lookup for use classification'!$B$1,C3987)),ISNUMBER(SEARCH('[1]Lookup for use classification'!$C$1,C3987)),ISNUMBER(SEARCH('[1]Lookup for use classification'!$D$1,C3987)),ISNUMBER(SEARCH('[1]Lookup for use classification'!$E$1,C3987))),'[1]Lookup for use classification'!$A$1,IF(ISNUMBER(SEARCH('[1]Lookup for use classification'!$B$2,C3987)),'[1]Lookup for use classification'!$A$2,IF(ISNUMBER(SEARCH('[1]Lookup for use classification'!$B$3,C3987)),'[1]Lookup for use classification'!$A$3,IF(OR(ISNUMBER(SEARCH('[1]Lookup for use classification'!$B$4,C3987)),ISNUMBER(SEARCH('[1]Lookup for use classification'!$C$4,C3987)),ISNUMBER(SEARCH('[1]Lookup for use classification'!$D$4,C3987)),ISNUMBER(SEARCH('[1]Lookup for use classification'!$E$4,C3987))),'[1]Lookup for use classification'!$A$4,IF(OR(ISNUMBER(SEARCH('[1]Lookup for use classification'!$B$5,C3987)),ISNUMBER(SEARCH('[1]Lookup for use classification'!$C$5,C3987)),ISNUMBER(SEARCH('[1]Lookup for use classification'!$D$5,C3987))),'[1]Lookup for use classification'!$A$5,IF(OR(ISNUMBER(SEARCH('[1]Lookup for use classification'!$B$7,C3987)),ISNUMBER(SEARCH('[1]Lookup for use classification'!$C$7,C3987)),ISNUMBER(SEARCH('[1]Lookup for use classification'!$D$7,C3987))),'[1]Lookup for use classification'!$A$7,IF(OR(ISNUMBER(SEARCH('[1]Lookup for use classification'!$B$9,C3987)),ISNUMBER(SEARCH('[1]Lookup for use classification'!$C$9,C3987)),ISNUMBER(SEARCH('[1]Lookup for use classification'!$D$9,C3987)),ISNUMBER(SEARCH('[1]Lookup for use classification'!$E$9,C3987)),ISNUMBER(SEARCH('[1]Lookup for use classification'!$F$9,C3987)),ISNUMBER(SEARCH('[1]Lookup for use classification'!$G$9,C3987)),ISNUMBER(SEARCH('[1]Lookup for use classification'!$H$9,C3987)),ISNUMBER(SEARCH('[1]Lookup for use classification'!$I$9,C3987)),ISNUMBER(SEARCH('[1]Lookup for use classification'!$J$9,C3987)),ISNUMBER(SEARCH('[1]Lookup for use classification'!$K$9,C3987))),'[1]Lookup for use classification'!$A$9,IF(OR(ISNUMBER(SEARCH('[1]Lookup for use classification'!$B$10,C3987)),ISNUMBER(SEARCH('[1]Lookup for use classification'!$C$10,C3987)),ISNUMBER(SEARCH('[1]Lookup for use classification'!$D$10,C3987)),ISNUMBER(SEARCH('[1]Lookup for use classification'!$E$10,C3987)),ISNUMBER(SEARCH('[1]Lookup for use classification'!$F$10,C3987)),ISNUMBER(SEARCH('[1]Lookup for use classification'!$G$10,C3987))),'[1]Lookup for use classification'!$A$10,IF(OR(ISNUMBER(SEARCH('[1]Lookup for use classification'!$B$11,C3987)),ISNUMBER(SEARCH('[1]Lookup for use classification'!$C$11,C3987))),'[1]Lookup for use classification'!$A$11,IF(OR(ISNUMBER(SEARCH('[1]Lookup for use classification'!$B$12,C3987)),ISNUMBER(SEARCH('[1]Lookup for use classification'!$C$12,C3987))),'[1]Lookup for use classification'!$A$12,IF(OR(ISNUMBER(SEARCH('[1]Lookup for use classification'!$B$13,C3987)),ISNUMBER(SEARCH('[1]Lookup for use classification'!$C$13,C3987)),ISNUMBER(SEARCH('[1]Lookup for use classification'!$D$13,C3987)),,ISNUMBER(SEARCH('[1]Lookup for use classification'!$C$13,C3987)),ISNUMBER(SEARCH('[1]Lookup for use classification'!$E$13,C3987))),'[1]Lookup for use classification'!$A$13,IF(OR(ISNUMBER(SEARCH('[1]Lookup for use classification'!$B$14,C3987)),ISNUMBER(SEARCH('[1]Lookup for use classification'!$C$14,C3987))),'[1]Lookup for use classification'!$A$14,"Other"))))))))))))</f>
        <v>Warehousing</v>
      </c>
      <c r="E3987" s="175">
        <v>12800</v>
      </c>
      <c r="F3987" s="176"/>
      <c r="G3987" s="176"/>
    </row>
    <row r="3988" spans="1:12" hidden="1">
      <c r="A3988" s="187" t="s">
        <v>505</v>
      </c>
      <c r="B3988" s="167" t="s">
        <v>4456</v>
      </c>
      <c r="C3988" s="174" t="s">
        <v>449</v>
      </c>
      <c r="D3988" s="6" t="str">
        <f>IF(OR(ISNUMBER(SEARCH('[1]Lookup for use classification'!$B$1,C3988)),ISNUMBER(SEARCH('[1]Lookup for use classification'!$C$1,C3988)),ISNUMBER(SEARCH('[1]Lookup for use classification'!$D$1,C3988)),ISNUMBER(SEARCH('[1]Lookup for use classification'!$E$1,C3988))),'[1]Lookup for use classification'!$A$1,IF(ISNUMBER(SEARCH('[1]Lookup for use classification'!$B$2,C3988)),'[1]Lookup for use classification'!$A$2,IF(ISNUMBER(SEARCH('[1]Lookup for use classification'!$B$3,C3988)),'[1]Lookup for use classification'!$A$3,IF(OR(ISNUMBER(SEARCH('[1]Lookup for use classification'!$B$4,C3988)),ISNUMBER(SEARCH('[1]Lookup for use classification'!$C$4,C3988)),ISNUMBER(SEARCH('[1]Lookup for use classification'!$D$4,C3988)),ISNUMBER(SEARCH('[1]Lookup for use classification'!$E$4,C3988))),'[1]Lookup for use classification'!$A$4,IF(OR(ISNUMBER(SEARCH('[1]Lookup for use classification'!$B$5,C3988)),ISNUMBER(SEARCH('[1]Lookup for use classification'!$C$5,C3988)),ISNUMBER(SEARCH('[1]Lookup for use classification'!$D$5,C3988))),'[1]Lookup for use classification'!$A$5,IF(OR(ISNUMBER(SEARCH('[1]Lookup for use classification'!$B$7,C3988)),ISNUMBER(SEARCH('[1]Lookup for use classification'!$C$7,C3988)),ISNUMBER(SEARCH('[1]Lookup for use classification'!$D$7,C3988))),'[1]Lookup for use classification'!$A$7,IF(OR(ISNUMBER(SEARCH('[1]Lookup for use classification'!$B$9,C3988)),ISNUMBER(SEARCH('[1]Lookup for use classification'!$C$9,C3988)),ISNUMBER(SEARCH('[1]Lookup for use classification'!$D$9,C3988)),ISNUMBER(SEARCH('[1]Lookup for use classification'!$E$9,C3988)),ISNUMBER(SEARCH('[1]Lookup for use classification'!$F$9,C3988)),ISNUMBER(SEARCH('[1]Lookup for use classification'!$G$9,C3988)),ISNUMBER(SEARCH('[1]Lookup for use classification'!$H$9,C3988)),ISNUMBER(SEARCH('[1]Lookup for use classification'!$I$9,C3988)),ISNUMBER(SEARCH('[1]Lookup for use classification'!$J$9,C3988)),ISNUMBER(SEARCH('[1]Lookup for use classification'!$K$9,C3988))),'[1]Lookup for use classification'!$A$9,IF(OR(ISNUMBER(SEARCH('[1]Lookup for use classification'!$B$10,C3988)),ISNUMBER(SEARCH('[1]Lookup for use classification'!$C$10,C3988)),ISNUMBER(SEARCH('[1]Lookup for use classification'!$D$10,C3988)),ISNUMBER(SEARCH('[1]Lookup for use classification'!$E$10,C3988)),ISNUMBER(SEARCH('[1]Lookup for use classification'!$F$10,C3988)),ISNUMBER(SEARCH('[1]Lookup for use classification'!$G$10,C3988))),'[1]Lookup for use classification'!$A$10,IF(OR(ISNUMBER(SEARCH('[1]Lookup for use classification'!$B$11,C3988)),ISNUMBER(SEARCH('[1]Lookup for use classification'!$C$11,C3988))),'[1]Lookup for use classification'!$A$11,IF(OR(ISNUMBER(SEARCH('[1]Lookup for use classification'!$B$12,C3988)),ISNUMBER(SEARCH('[1]Lookup for use classification'!$C$12,C3988))),'[1]Lookup for use classification'!$A$12,IF(OR(ISNUMBER(SEARCH('[1]Lookup for use classification'!$B$13,C3988)),ISNUMBER(SEARCH('[1]Lookup for use classification'!$C$13,C3988)),ISNUMBER(SEARCH('[1]Lookup for use classification'!$D$13,C3988)),,ISNUMBER(SEARCH('[1]Lookup for use classification'!$C$13,C3988)),ISNUMBER(SEARCH('[1]Lookup for use classification'!$E$13,C3988))),'[1]Lookup for use classification'!$A$13,IF(OR(ISNUMBER(SEARCH('[1]Lookup for use classification'!$B$14,C3988)),ISNUMBER(SEARCH('[1]Lookup for use classification'!$C$14,C3988))),'[1]Lookup for use classification'!$A$14,"Other"))))))))))))</f>
        <v>Water &amp; Sewer</v>
      </c>
      <c r="E3988" s="175">
        <v>2160</v>
      </c>
      <c r="F3988" s="176"/>
      <c r="G3988" s="176"/>
    </row>
    <row r="3989" spans="1:12" hidden="1">
      <c r="A3989" s="138" t="s">
        <v>2136</v>
      </c>
      <c r="B3989" s="8" t="str">
        <f>IF(ISNA(VLOOKUP(CONCATENATE(A3989,C3989),EUS!$B$2:$B$1939,1,FALSE)),"","End Use Study")</f>
        <v>End Use Study</v>
      </c>
      <c r="C3989" s="8" t="s">
        <v>1122</v>
      </c>
      <c r="D3989" s="8" t="str">
        <f>IF(OR(ISNUMBER(SEARCH('[1]Lookup for use classification'!$B$1,C3989)),ISNUMBER(SEARCH('[1]Lookup for use classification'!$C$1,C3989)),ISNUMBER(SEARCH('[1]Lookup for use classification'!$D$1,C3989)),ISNUMBER(SEARCH('[1]Lookup for use classification'!$E$1,C3989))),'[1]Lookup for use classification'!$A$1,IF(ISNUMBER(SEARCH('[1]Lookup for use classification'!$B$2,C3989)),'[1]Lookup for use classification'!$A$2,IF(ISNUMBER(SEARCH('[1]Lookup for use classification'!$B$3,C3989)),'[1]Lookup for use classification'!$A$3,IF(OR(ISNUMBER(SEARCH('[1]Lookup for use classification'!$B$4,C3989)),ISNUMBER(SEARCH('[1]Lookup for use classification'!$C$4,C3989)),ISNUMBER(SEARCH('[1]Lookup for use classification'!$D$4,C3989)),ISNUMBER(SEARCH('[1]Lookup for use classification'!$E$4,C3989))),'[1]Lookup for use classification'!$A$4,IF(OR(ISNUMBER(SEARCH('[1]Lookup for use classification'!$B$5,C3989)),ISNUMBER(SEARCH('[1]Lookup for use classification'!$C$5,C3989)),ISNUMBER(SEARCH('[1]Lookup for use classification'!$D$5,C3989))),'[1]Lookup for use classification'!$A$5,IF(OR(ISNUMBER(SEARCH('[1]Lookup for use classification'!$B$7,C3989)),ISNUMBER(SEARCH('[1]Lookup for use classification'!$C$7,C3989)),ISNUMBER(SEARCH('[1]Lookup for use classification'!$D$7,C3989))),'[1]Lookup for use classification'!$A$7,IF(OR(ISNUMBER(SEARCH('[1]Lookup for use classification'!$B$9,C3989)),ISNUMBER(SEARCH('[1]Lookup for use classification'!$C$9,C3989)),ISNUMBER(SEARCH('[1]Lookup for use classification'!$D$9,C3989)),ISNUMBER(SEARCH('[1]Lookup for use classification'!$E$9,C3989)),ISNUMBER(SEARCH('[1]Lookup for use classification'!$F$9,C3989)),ISNUMBER(SEARCH('[1]Lookup for use classification'!$G$9,C3989)),ISNUMBER(SEARCH('[1]Lookup for use classification'!$H$9,C3989)),ISNUMBER(SEARCH('[1]Lookup for use classification'!$I$9,C3989)),ISNUMBER(SEARCH('[1]Lookup for use classification'!$J$9,C3989)),ISNUMBER(SEARCH('[1]Lookup for use classification'!$K$9,C3989))),'[1]Lookup for use classification'!$A$9,IF(OR(ISNUMBER(SEARCH('[1]Lookup for use classification'!$B$10,C3989)),ISNUMBER(SEARCH('[1]Lookup for use classification'!$C$10,C3989)),ISNUMBER(SEARCH('[1]Lookup for use classification'!$D$10,C3989)),ISNUMBER(SEARCH('[1]Lookup for use classification'!$E$10,C3989)),ISNUMBER(SEARCH('[1]Lookup for use classification'!$F$10,C3989)),ISNUMBER(SEARCH('[1]Lookup for use classification'!$G$10,C3989))),'[1]Lookup for use classification'!$A$10,IF(OR(ISNUMBER(SEARCH('[1]Lookup for use classification'!$B$11,C3989)),ISNUMBER(SEARCH('[1]Lookup for use classification'!$C$11,C3989))),'[1]Lookup for use classification'!$A$11,IF(OR(ISNUMBER(SEARCH('[1]Lookup for use classification'!$B$12,C3989)),ISNUMBER(SEARCH('[1]Lookup for use classification'!$C$12,C3989))),'[1]Lookup for use classification'!$A$12,IF(OR(ISNUMBER(SEARCH('[1]Lookup for use classification'!$B$13,C3989)),ISNUMBER(SEARCH('[1]Lookup for use classification'!$C$13,C3989)),ISNUMBER(SEARCH('[1]Lookup for use classification'!$D$13,C3989)),,ISNUMBER(SEARCH('[1]Lookup for use classification'!$C$13,C3989)),ISNUMBER(SEARCH('[1]Lookup for use classification'!$E$13,C3989))),'[1]Lookup for use classification'!$A$13,IF(OR(ISNUMBER(SEARCH('[1]Lookup for use classification'!$B$14,C3989)),ISNUMBER(SEARCH('[1]Lookup for use classification'!$C$14,C3989)),ISNUMBER(SEARCH('[1]Lookup for use classification'!$D$14,C3989)),,ISNUMBER(SEARCH('[1]Lookup for use classification'!$C$14,C3989))),'[1]Lookup for use classification'!$A$14,"Other"))))))))))))</f>
        <v>Education - K - 12</v>
      </c>
      <c r="E3989" s="9">
        <v>672</v>
      </c>
      <c r="F3989" s="9"/>
      <c r="G3989" s="9"/>
      <c r="H3989" s="164"/>
      <c r="I3989" s="164"/>
      <c r="J3989" s="7"/>
      <c r="L3989" s="6"/>
    </row>
    <row r="3990" spans="1:12" hidden="1">
      <c r="A3990" s="138" t="s">
        <v>2136</v>
      </c>
      <c r="B3990" s="8" t="str">
        <f>IF(ISNA(VLOOKUP(CONCATENATE(A3990,C3990),EUS!$B$2:$B$1939,1,FALSE)),"","End Use Study")</f>
        <v>End Use Study</v>
      </c>
      <c r="C3990" s="8" t="s">
        <v>544</v>
      </c>
      <c r="D3990" s="162" t="s">
        <v>3335</v>
      </c>
      <c r="E3990" s="9">
        <v>37836</v>
      </c>
      <c r="F3990" s="9"/>
      <c r="G3990" s="9"/>
      <c r="H3990" s="164">
        <v>50156</v>
      </c>
      <c r="I3990" s="164"/>
      <c r="J3990" s="7">
        <v>281807</v>
      </c>
      <c r="L3990" s="6"/>
    </row>
    <row r="3991" spans="1:12" hidden="1">
      <c r="A3991" s="134" t="s">
        <v>2136</v>
      </c>
      <c r="B3991" s="8" t="str">
        <f>IF(ISNA(VLOOKUP(CONCATENATE(A3991,C3991),EUS!$B$2:$B$1939,1,FALSE)),"","End Use Study")</f>
        <v>End Use Study</v>
      </c>
      <c r="C3991" s="8" t="s">
        <v>3161</v>
      </c>
      <c r="D3991" s="8" t="s">
        <v>377</v>
      </c>
      <c r="E3991" s="9"/>
      <c r="F3991" s="9"/>
      <c r="G3991" s="9"/>
      <c r="H3991" s="164"/>
      <c r="I3991" s="164"/>
      <c r="J3991" s="7"/>
      <c r="L3991" s="6"/>
    </row>
    <row r="3992" spans="1:12" hidden="1">
      <c r="A3992" s="134" t="s">
        <v>2136</v>
      </c>
      <c r="B3992" s="8" t="str">
        <f>IF(ISNA(VLOOKUP(CONCATENATE(A3992,C3992),EUS!$B$2:$B$1939,1,FALSE)),"","End Use Study")</f>
        <v>End Use Study</v>
      </c>
      <c r="C3992" s="8" t="s">
        <v>3162</v>
      </c>
      <c r="D3992" s="8" t="s">
        <v>377</v>
      </c>
      <c r="E3992" s="9"/>
      <c r="F3992" s="9"/>
      <c r="G3992" s="9"/>
      <c r="H3992" s="164"/>
      <c r="I3992" s="164"/>
      <c r="J3992" s="7"/>
      <c r="L3992" s="6"/>
    </row>
    <row r="3993" spans="1:12" hidden="1">
      <c r="A3993" s="188" t="s">
        <v>3659</v>
      </c>
      <c r="B3993" s="8" t="str">
        <f>IF(ISNA(VLOOKUP(CONCATENATE(A3993,C3993),ARIS!$A$1:$A$959,1,FALSE)),"","ARIS")</f>
        <v>ARIS</v>
      </c>
      <c r="C3993" s="162" t="s">
        <v>2928</v>
      </c>
      <c r="D3993" s="8" t="str">
        <f>IF(OR(ISNUMBER(SEARCH('[1]Lookup for use classification'!$B$1,C3993)),ISNUMBER(SEARCH('[1]Lookup for use classification'!$C$1,C3993)),ISNUMBER(SEARCH('[1]Lookup for use classification'!$D$1,C3993)),ISNUMBER(SEARCH('[1]Lookup for use classification'!$E$1,C3993))),'[1]Lookup for use classification'!$A$1,IF(ISNUMBER(SEARCH('[1]Lookup for use classification'!$B$2,C3993)),'[1]Lookup for use classification'!$A$2,IF(ISNUMBER(SEARCH('[1]Lookup for use classification'!$B$3,C3993)),'[1]Lookup for use classification'!$A$3,IF(OR(ISNUMBER(SEARCH('[1]Lookup for use classification'!$B$4,C3993)),ISNUMBER(SEARCH('[1]Lookup for use classification'!$C$4,C3993)),ISNUMBER(SEARCH('[1]Lookup for use classification'!$D$4,C3993)),ISNUMBER(SEARCH('[1]Lookup for use classification'!$E$4,C3993))),'[1]Lookup for use classification'!$A$4,IF(OR(ISNUMBER(SEARCH('[1]Lookup for use classification'!$B$5,C3993)),ISNUMBER(SEARCH('[1]Lookup for use classification'!$C$5,C3993)),ISNUMBER(SEARCH('[1]Lookup for use classification'!$D$5,C3993))),'[1]Lookup for use classification'!$A$5,IF(OR(ISNUMBER(SEARCH('[1]Lookup for use classification'!$B$7,C3993)),ISNUMBER(SEARCH('[1]Lookup for use classification'!$C$7,C3993)),ISNUMBER(SEARCH('[1]Lookup for use classification'!$D$7,C3993))),'[1]Lookup for use classification'!$A$7,IF(OR(ISNUMBER(SEARCH('[1]Lookup for use classification'!$B$9,C3993)),ISNUMBER(SEARCH('[1]Lookup for use classification'!$C$9,C3993)),ISNUMBER(SEARCH('[1]Lookup for use classification'!$D$9,C3993)),ISNUMBER(SEARCH('[1]Lookup for use classification'!$E$9,C3993)),ISNUMBER(SEARCH('[1]Lookup for use classification'!$F$9,C3993)),ISNUMBER(SEARCH('[1]Lookup for use classification'!$G$9,C3993)),ISNUMBER(SEARCH('[1]Lookup for use classification'!$H$9,C3993)),ISNUMBER(SEARCH('[1]Lookup for use classification'!$I$9,C3993)),ISNUMBER(SEARCH('[1]Lookup for use classification'!$J$9,C3993)),ISNUMBER(SEARCH('[1]Lookup for use classification'!$K$9,C3993))),'[1]Lookup for use classification'!$A$9,IF(OR(ISNUMBER(SEARCH('[1]Lookup for use classification'!$B$10,C3993)),ISNUMBER(SEARCH('[1]Lookup for use classification'!$C$10,C3993)),ISNUMBER(SEARCH('[1]Lookup for use classification'!$D$10,C3993)),ISNUMBER(SEARCH('[1]Lookup for use classification'!$E$10,C3993)),ISNUMBER(SEARCH('[1]Lookup for use classification'!$F$10,C3993)),ISNUMBER(SEARCH('[1]Lookup for use classification'!$G$10,C3993))),'[1]Lookup for use classification'!$A$10,IF(OR(ISNUMBER(SEARCH('[1]Lookup for use classification'!$B$11,C3993)),ISNUMBER(SEARCH('[1]Lookup for use classification'!$C$11,C3993))),'[1]Lookup for use classification'!$A$11,IF(OR(ISNUMBER(SEARCH('[1]Lookup for use classification'!$B$12,C3993)),ISNUMBER(SEARCH('[1]Lookup for use classification'!$C$12,C3993))),'[1]Lookup for use classification'!$A$12,IF(OR(ISNUMBER(SEARCH('[1]Lookup for use classification'!$B$13,C3993)),ISNUMBER(SEARCH('[1]Lookup for use classification'!$C$13,C3993)),ISNUMBER(SEARCH('[1]Lookup for use classification'!$D$13,C3993)),,ISNUMBER(SEARCH('[1]Lookup for use classification'!$C$13,C3993)),ISNUMBER(SEARCH('[1]Lookup for use classification'!$E$13,C3993))),'[1]Lookup for use classification'!$A$13,IF(OR(ISNUMBER(SEARCH('[1]Lookup for use classification'!$B$14,C3993)),ISNUMBER(SEARCH('[1]Lookup for use classification'!$C$14,C3993))),'[1]Lookup for use classification'!$A$14,"Other"))))))))))))</f>
        <v>Other</v>
      </c>
      <c r="E3993" s="163">
        <v>96</v>
      </c>
      <c r="F3993" s="163"/>
      <c r="G3993" s="163"/>
      <c r="H3993" s="164">
        <v>963.50364963503648</v>
      </c>
      <c r="I3993" s="164"/>
      <c r="J3993" s="165">
        <v>3587.5322875000002</v>
      </c>
    </row>
    <row r="3994" spans="1:12" hidden="1">
      <c r="A3994" s="138" t="s">
        <v>2136</v>
      </c>
      <c r="B3994" s="8" t="str">
        <f>IF(ISNA(VLOOKUP(CONCATENATE(A3994,C3994),EUS!$B$2:$B$1939,1,FALSE)),"","End Use Study")</f>
        <v>End Use Study</v>
      </c>
      <c r="C3994" s="8" t="s">
        <v>2575</v>
      </c>
      <c r="D3994" s="8" t="str">
        <f>IF(OR(ISNUMBER(SEARCH('[1]Lookup for use classification'!$B$1,C3994)),ISNUMBER(SEARCH('[1]Lookup for use classification'!$C$1,C3994)),ISNUMBER(SEARCH('[1]Lookup for use classification'!$D$1,C3994)),ISNUMBER(SEARCH('[1]Lookup for use classification'!$E$1,C3994))),'[1]Lookup for use classification'!$A$1,IF(ISNUMBER(SEARCH('[1]Lookup for use classification'!$B$2,C3994)),'[1]Lookup for use classification'!$A$2,IF(ISNUMBER(SEARCH('[1]Lookup for use classification'!$B$3,C3994)),'[1]Lookup for use classification'!$A$3,IF(OR(ISNUMBER(SEARCH('[1]Lookup for use classification'!$B$4,C3994)),ISNUMBER(SEARCH('[1]Lookup for use classification'!$C$4,C3994)),ISNUMBER(SEARCH('[1]Lookup for use classification'!$D$4,C3994)),ISNUMBER(SEARCH('[1]Lookup for use classification'!$E$4,C3994))),'[1]Lookup for use classification'!$A$4,IF(OR(ISNUMBER(SEARCH('[1]Lookup for use classification'!$B$5,C3994)),ISNUMBER(SEARCH('[1]Lookup for use classification'!$C$5,C3994)),ISNUMBER(SEARCH('[1]Lookup for use classification'!$D$5,C3994))),'[1]Lookup for use classification'!$A$5,IF(OR(ISNUMBER(SEARCH('[1]Lookup for use classification'!$B$7,C3994)),ISNUMBER(SEARCH('[1]Lookup for use classification'!$C$7,C3994)),ISNUMBER(SEARCH('[1]Lookup for use classification'!$D$7,C3994))),'[1]Lookup for use classification'!$A$7,IF(OR(ISNUMBER(SEARCH('[1]Lookup for use classification'!$B$9,C3994)),ISNUMBER(SEARCH('[1]Lookup for use classification'!$C$9,C3994)),ISNUMBER(SEARCH('[1]Lookup for use classification'!$D$9,C3994)),ISNUMBER(SEARCH('[1]Lookup for use classification'!$E$9,C3994)),ISNUMBER(SEARCH('[1]Lookup for use classification'!$F$9,C3994)),ISNUMBER(SEARCH('[1]Lookup for use classification'!$G$9,C3994)),ISNUMBER(SEARCH('[1]Lookup for use classification'!$H$9,C3994)),ISNUMBER(SEARCH('[1]Lookup for use classification'!$I$9,C3994)),ISNUMBER(SEARCH('[1]Lookup for use classification'!$J$9,C3994)),ISNUMBER(SEARCH('[1]Lookup for use classification'!$K$9,C3994))),'[1]Lookup for use classification'!$A$9,IF(OR(ISNUMBER(SEARCH('[1]Lookup for use classification'!$B$10,C3994)),ISNUMBER(SEARCH('[1]Lookup for use classification'!$C$10,C3994)),ISNUMBER(SEARCH('[1]Lookup for use classification'!$D$10,C3994)),ISNUMBER(SEARCH('[1]Lookup for use classification'!$E$10,C3994)),ISNUMBER(SEARCH('[1]Lookup for use classification'!$F$10,C3994)),ISNUMBER(SEARCH('[1]Lookup for use classification'!$G$10,C3994))),'[1]Lookup for use classification'!$A$10,IF(OR(ISNUMBER(SEARCH('[1]Lookup for use classification'!$B$11,C3994)),ISNUMBER(SEARCH('[1]Lookup for use classification'!$C$11,C3994))),'[1]Lookup for use classification'!$A$11,IF(OR(ISNUMBER(SEARCH('[1]Lookup for use classification'!$B$12,C3994)),ISNUMBER(SEARCH('[1]Lookup for use classification'!$C$12,C3994))),'[1]Lookup for use classification'!$A$12,IF(OR(ISNUMBER(SEARCH('[1]Lookup for use classification'!$B$13,C3994)),ISNUMBER(SEARCH('[1]Lookup for use classification'!$C$13,C3994)),ISNUMBER(SEARCH('[1]Lookup for use classification'!$D$13,C3994)),,ISNUMBER(SEARCH('[1]Lookup for use classification'!$C$13,C3994)),ISNUMBER(SEARCH('[1]Lookup for use classification'!$E$13,C3994))),'[1]Lookup for use classification'!$A$13,IF(OR(ISNUMBER(SEARCH('[1]Lookup for use classification'!$B$14,C3994)),ISNUMBER(SEARCH('[1]Lookup for use classification'!$C$14,C3994))),'[1]Lookup for use classification'!$A$14,"Other"))))))))))))</f>
        <v>Other</v>
      </c>
      <c r="E3994" s="9">
        <v>96</v>
      </c>
      <c r="F3994" s="9"/>
      <c r="G3994" s="9"/>
      <c r="H3994" s="164"/>
      <c r="I3994" s="164"/>
      <c r="J3994" s="7"/>
      <c r="L3994" s="6"/>
    </row>
    <row r="3995" spans="1:12" hidden="1">
      <c r="A3995" s="138" t="s">
        <v>2136</v>
      </c>
      <c r="B3995" s="8" t="str">
        <f>IF(ISNA(VLOOKUP(CONCATENATE(A3995,C3995),EUS!$B$2:$B$1939,1,FALSE)),"","End Use Study")</f>
        <v>End Use Study</v>
      </c>
      <c r="C3995" s="8" t="s">
        <v>2890</v>
      </c>
      <c r="D3995" s="8" t="str">
        <f>IF(OR(ISNUMBER(SEARCH('[1]Lookup for use classification'!$B$1,C3995)),ISNUMBER(SEARCH('[1]Lookup for use classification'!$C$1,C3995)),ISNUMBER(SEARCH('[1]Lookup for use classification'!$D$1,C3995)),ISNUMBER(SEARCH('[1]Lookup for use classification'!$E$1,C3995))),'[1]Lookup for use classification'!$A$1,IF(ISNUMBER(SEARCH('[1]Lookup for use classification'!$B$2,C3995)),'[1]Lookup for use classification'!$A$2,IF(ISNUMBER(SEARCH('[1]Lookup for use classification'!$B$3,C3995)),'[1]Lookup for use classification'!$A$3,IF(OR(ISNUMBER(SEARCH('[1]Lookup for use classification'!$B$4,C3995)),ISNUMBER(SEARCH('[1]Lookup for use classification'!$C$4,C3995)),ISNUMBER(SEARCH('[1]Lookup for use classification'!$D$4,C3995)),ISNUMBER(SEARCH('[1]Lookup for use classification'!$E$4,C3995))),'[1]Lookup for use classification'!$A$4,IF(OR(ISNUMBER(SEARCH('[1]Lookup for use classification'!$B$5,C3995)),ISNUMBER(SEARCH('[1]Lookup for use classification'!$C$5,C3995)),ISNUMBER(SEARCH('[1]Lookup for use classification'!$D$5,C3995))),'[1]Lookup for use classification'!$A$5,IF(OR(ISNUMBER(SEARCH('[1]Lookup for use classification'!$B$7,C3995)),ISNUMBER(SEARCH('[1]Lookup for use classification'!$C$7,C3995)),ISNUMBER(SEARCH('[1]Lookup for use classification'!$D$7,C3995))),'[1]Lookup for use classification'!$A$7,IF(OR(ISNUMBER(SEARCH('[1]Lookup for use classification'!$B$9,C3995)),ISNUMBER(SEARCH('[1]Lookup for use classification'!$C$9,C3995)),ISNUMBER(SEARCH('[1]Lookup for use classification'!$D$9,C3995)),ISNUMBER(SEARCH('[1]Lookup for use classification'!$E$9,C3995)),ISNUMBER(SEARCH('[1]Lookup for use classification'!$F$9,C3995)),ISNUMBER(SEARCH('[1]Lookup for use classification'!$G$9,C3995)),ISNUMBER(SEARCH('[1]Lookup for use classification'!$H$9,C3995)),ISNUMBER(SEARCH('[1]Lookup for use classification'!$I$9,C3995)),ISNUMBER(SEARCH('[1]Lookup for use classification'!$J$9,C3995)),ISNUMBER(SEARCH('[1]Lookup for use classification'!$K$9,C3995))),'[1]Lookup for use classification'!$A$9,IF(OR(ISNUMBER(SEARCH('[1]Lookup for use classification'!$B$10,C3995)),ISNUMBER(SEARCH('[1]Lookup for use classification'!$C$10,C3995)),ISNUMBER(SEARCH('[1]Lookup for use classification'!$D$10,C3995)),ISNUMBER(SEARCH('[1]Lookup for use classification'!$E$10,C3995)),ISNUMBER(SEARCH('[1]Lookup for use classification'!$F$10,C3995)),ISNUMBER(SEARCH('[1]Lookup for use classification'!$G$10,C3995))),'[1]Lookup for use classification'!$A$10,IF(OR(ISNUMBER(SEARCH('[1]Lookup for use classification'!$B$11,C3995)),ISNUMBER(SEARCH('[1]Lookup for use classification'!$C$11,C3995))),'[1]Lookup for use classification'!$A$11,IF(OR(ISNUMBER(SEARCH('[1]Lookup for use classification'!$B$12,C3995)),ISNUMBER(SEARCH('[1]Lookup for use classification'!$C$12,C3995))),'[1]Lookup for use classification'!$A$12,IF(OR(ISNUMBER(SEARCH('[1]Lookup for use classification'!$B$13,C3995)),ISNUMBER(SEARCH('[1]Lookup for use classification'!$C$13,C3995)),ISNUMBER(SEARCH('[1]Lookup for use classification'!$D$13,C3995)),,ISNUMBER(SEARCH('[1]Lookup for use classification'!$C$13,C3995)),ISNUMBER(SEARCH('[1]Lookup for use classification'!$E$13,C3995))),'[1]Lookup for use classification'!$A$13,IF(OR(ISNUMBER(SEARCH('[1]Lookup for use classification'!$B$14,C3995)),ISNUMBER(SEARCH('[1]Lookup for use classification'!$C$14,C3995))),'[1]Lookup for use classification'!$A$14,"Other"))))))))))))</f>
        <v>Other</v>
      </c>
      <c r="E3995" s="9">
        <v>120</v>
      </c>
      <c r="F3995" s="9"/>
      <c r="G3995" s="9"/>
      <c r="H3995" s="164"/>
      <c r="I3995" s="164"/>
      <c r="J3995" s="7"/>
      <c r="L3995" s="6"/>
    </row>
    <row r="3996" spans="1:12" hidden="1">
      <c r="A3996" s="134" t="s">
        <v>2136</v>
      </c>
      <c r="B3996" s="8" t="str">
        <f>IF(ISNA(VLOOKUP(CONCATENATE(A3996,C3996),EUS!$B$2:$B$1939,1,FALSE)),"","End Use Study")</f>
        <v>End Use Study</v>
      </c>
      <c r="C3996" s="8" t="s">
        <v>2636</v>
      </c>
      <c r="D3996" s="8" t="str">
        <f>IF(OR(ISNUMBER(SEARCH('[1]Lookup for use classification'!$B$1,C3996)),ISNUMBER(SEARCH('[1]Lookup for use classification'!$C$1,C3996)),ISNUMBER(SEARCH('[1]Lookup for use classification'!$D$1,C3996)),ISNUMBER(SEARCH('[1]Lookup for use classification'!$E$1,C3996))),'[1]Lookup for use classification'!$A$1,IF(ISNUMBER(SEARCH('[1]Lookup for use classification'!$B$2,C3996)),'[1]Lookup for use classification'!$A$2,IF(ISNUMBER(SEARCH('[1]Lookup for use classification'!$B$3,C3996)),'[1]Lookup for use classification'!$A$3,IF(OR(ISNUMBER(SEARCH('[1]Lookup for use classification'!$B$4,C3996)),ISNUMBER(SEARCH('[1]Lookup for use classification'!$C$4,C3996)),ISNUMBER(SEARCH('[1]Lookup for use classification'!$D$4,C3996)),ISNUMBER(SEARCH('[1]Lookup for use classification'!$E$4,C3996))),'[1]Lookup for use classification'!$A$4,IF(OR(ISNUMBER(SEARCH('[1]Lookup for use classification'!$B$5,C3996)),ISNUMBER(SEARCH('[1]Lookup for use classification'!$C$5,C3996)),ISNUMBER(SEARCH('[1]Lookup for use classification'!$D$5,C3996))),'[1]Lookup for use classification'!$A$5,IF(OR(ISNUMBER(SEARCH('[1]Lookup for use classification'!$B$7,C3996)),ISNUMBER(SEARCH('[1]Lookup for use classification'!$C$7,C3996)),ISNUMBER(SEARCH('[1]Lookup for use classification'!$D$7,C3996))),'[1]Lookup for use classification'!$A$7,IF(OR(ISNUMBER(SEARCH('[1]Lookup for use classification'!$B$9,C3996)),ISNUMBER(SEARCH('[1]Lookup for use classification'!$C$9,C3996)),ISNUMBER(SEARCH('[1]Lookup for use classification'!$D$9,C3996)),ISNUMBER(SEARCH('[1]Lookup for use classification'!$E$9,C3996)),ISNUMBER(SEARCH('[1]Lookup for use classification'!$F$9,C3996)),ISNUMBER(SEARCH('[1]Lookup for use classification'!$G$9,C3996)),ISNUMBER(SEARCH('[1]Lookup for use classification'!$H$9,C3996)),ISNUMBER(SEARCH('[1]Lookup for use classification'!$I$9,C3996)),ISNUMBER(SEARCH('[1]Lookup for use classification'!$J$9,C3996)),ISNUMBER(SEARCH('[1]Lookup for use classification'!$K$9,C3996))),'[1]Lookup for use classification'!$A$9,IF(OR(ISNUMBER(SEARCH('[1]Lookup for use classification'!$B$10,C3996)),ISNUMBER(SEARCH('[1]Lookup for use classification'!$C$10,C3996)),ISNUMBER(SEARCH('[1]Lookup for use classification'!$D$10,C3996)),ISNUMBER(SEARCH('[1]Lookup for use classification'!$E$10,C3996)),ISNUMBER(SEARCH('[1]Lookup for use classification'!$F$10,C3996)),ISNUMBER(SEARCH('[1]Lookup for use classification'!$G$10,C3996))),'[1]Lookup for use classification'!$A$10,IF(OR(ISNUMBER(SEARCH('[1]Lookup for use classification'!$B$11,C3996)),ISNUMBER(SEARCH('[1]Lookup for use classification'!$C$11,C3996))),'[1]Lookup for use classification'!$A$11,IF(OR(ISNUMBER(SEARCH('[1]Lookup for use classification'!$B$12,C3996)),ISNUMBER(SEARCH('[1]Lookup for use classification'!$C$12,C3996))),'[1]Lookup for use classification'!$A$12,IF(OR(ISNUMBER(SEARCH('[1]Lookup for use classification'!$B$13,C3996)),ISNUMBER(SEARCH('[1]Lookup for use classification'!$C$13,C3996)),ISNUMBER(SEARCH('[1]Lookup for use classification'!$D$13,C3996)),,ISNUMBER(SEARCH('[1]Lookup for use classification'!$C$13,C3996)),ISNUMBER(SEARCH('[1]Lookup for use classification'!$E$13,C3996))),'[1]Lookup for use classification'!$A$13,IF(OR(ISNUMBER(SEARCH('[1]Lookup for use classification'!$B$14,C3996)),ISNUMBER(SEARCH('[1]Lookup for use classification'!$C$14,C3996))),'[1]Lookup for use classification'!$A$14,"Other"))))))))))))</f>
        <v>Other</v>
      </c>
      <c r="E3996" s="9">
        <v>1170</v>
      </c>
      <c r="F3996" s="9"/>
      <c r="G3996" s="9"/>
      <c r="H3996" s="164"/>
      <c r="I3996" s="164"/>
      <c r="J3996" s="7"/>
      <c r="L3996" s="6"/>
    </row>
    <row r="3997" spans="1:12" hidden="1">
      <c r="A3997" s="193" t="s">
        <v>2136</v>
      </c>
      <c r="B3997" s="8" t="str">
        <f>IF(ISNA(VLOOKUP(CONCATENATE(A3997,C3997),EUS!$B$2:$B$1939,1,FALSE)),"","End Use Study")</f>
        <v>End Use Study</v>
      </c>
      <c r="C3997" s="162" t="s">
        <v>886</v>
      </c>
      <c r="D3997" s="8" t="str">
        <f>IF(OR(ISNUMBER(SEARCH('[1]Lookup for use classification'!$B$1,C3997)),ISNUMBER(SEARCH('[1]Lookup for use classification'!$C$1,C3997)),ISNUMBER(SEARCH('[1]Lookup for use classification'!$D$1,C3997)),ISNUMBER(SEARCH('[1]Lookup for use classification'!$E$1,C3997))),'[1]Lookup for use classification'!$A$1,IF(ISNUMBER(SEARCH('[1]Lookup for use classification'!$B$2,C3997)),'[1]Lookup for use classification'!$A$2,IF(ISNUMBER(SEARCH('[1]Lookup for use classification'!$B$3,C3997)),'[1]Lookup for use classification'!$A$3,IF(OR(ISNUMBER(SEARCH('[1]Lookup for use classification'!$B$4,C3997)),ISNUMBER(SEARCH('[1]Lookup for use classification'!$C$4,C3997)),ISNUMBER(SEARCH('[1]Lookup for use classification'!$D$4,C3997)),ISNUMBER(SEARCH('[1]Lookup for use classification'!$E$4,C3997))),'[1]Lookup for use classification'!$A$4,IF(OR(ISNUMBER(SEARCH('[1]Lookup for use classification'!$B$5,C3997)),ISNUMBER(SEARCH('[1]Lookup for use classification'!$C$5,C3997)),ISNUMBER(SEARCH('[1]Lookup for use classification'!$D$5,C3997))),'[1]Lookup for use classification'!$A$5,IF(OR(ISNUMBER(SEARCH('[1]Lookup for use classification'!$B$7,C3997)),ISNUMBER(SEARCH('[1]Lookup for use classification'!$C$7,C3997)),ISNUMBER(SEARCH('[1]Lookup for use classification'!$D$7,C3997))),'[1]Lookup for use classification'!$A$7,IF(OR(ISNUMBER(SEARCH('[1]Lookup for use classification'!$B$9,C3997)),ISNUMBER(SEARCH('[1]Lookup for use classification'!$C$9,C3997)),ISNUMBER(SEARCH('[1]Lookup for use classification'!$D$9,C3997)),ISNUMBER(SEARCH('[1]Lookup for use classification'!$E$9,C3997)),ISNUMBER(SEARCH('[1]Lookup for use classification'!$F$9,C3997)),ISNUMBER(SEARCH('[1]Lookup for use classification'!$G$9,C3997)),ISNUMBER(SEARCH('[1]Lookup for use classification'!$H$9,C3997)),ISNUMBER(SEARCH('[1]Lookup for use classification'!$I$9,C3997)),ISNUMBER(SEARCH('[1]Lookup for use classification'!$J$9,C3997)),ISNUMBER(SEARCH('[1]Lookup for use classification'!$K$9,C3997))),'[1]Lookup for use classification'!$A$9,IF(OR(ISNUMBER(SEARCH('[1]Lookup for use classification'!$B$10,C3997)),ISNUMBER(SEARCH('[1]Lookup for use classification'!$C$10,C3997)),ISNUMBER(SEARCH('[1]Lookup for use classification'!$D$10,C3997)),ISNUMBER(SEARCH('[1]Lookup for use classification'!$E$10,C3997)),ISNUMBER(SEARCH('[1]Lookup for use classification'!$F$10,C3997)),ISNUMBER(SEARCH('[1]Lookup for use classification'!$G$10,C3997))),'[1]Lookup for use classification'!$A$10,IF(OR(ISNUMBER(SEARCH('[1]Lookup for use classification'!$B$11,C3997)),ISNUMBER(SEARCH('[1]Lookup for use classification'!$C$11,C3997))),'[1]Lookup for use classification'!$A$11,IF(OR(ISNUMBER(SEARCH('[1]Lookup for use classification'!$B$12,C3997)),ISNUMBER(SEARCH('[1]Lookup for use classification'!$C$12,C3997))),'[1]Lookup for use classification'!$A$12,IF(OR(ISNUMBER(SEARCH('[1]Lookup for use classification'!$B$13,C3997)),ISNUMBER(SEARCH('[1]Lookup for use classification'!$C$13,C3997)),ISNUMBER(SEARCH('[1]Lookup for use classification'!$D$13,C3997)),,ISNUMBER(SEARCH('[1]Lookup for use classification'!$C$13,C3997)),ISNUMBER(SEARCH('[1]Lookup for use classification'!$E$13,C3997))),'[1]Lookup for use classification'!$A$13,IF(OR(ISNUMBER(SEARCH('[1]Lookup for use classification'!$B$14,C3997)),ISNUMBER(SEARCH('[1]Lookup for use classification'!$C$14,C3997))),'[1]Lookup for use classification'!$A$14,"Other"))))))))))))</f>
        <v>Retail - Other</v>
      </c>
      <c r="E3997" s="163">
        <v>5850</v>
      </c>
      <c r="F3997" s="163"/>
      <c r="G3997" s="163"/>
      <c r="H3997" s="164"/>
      <c r="I3997" s="164"/>
      <c r="J3997" s="189"/>
    </row>
    <row r="3998" spans="1:12" hidden="1">
      <c r="A3998" s="138" t="s">
        <v>2136</v>
      </c>
      <c r="B3998" s="8" t="str">
        <f>IF(ISNA(VLOOKUP(CONCATENATE(A3998,C3998),EUS!$B$2:$B$1939,1,FALSE)),"","End Use Study")</f>
        <v>End Use Study</v>
      </c>
      <c r="C3998" s="8" t="s">
        <v>2140</v>
      </c>
      <c r="D3998" s="8" t="str">
        <f>IF(OR(ISNUMBER(SEARCH('[1]Lookup for use classification'!$B$1,C3998)),ISNUMBER(SEARCH('[1]Lookup for use classification'!$C$1,C3998)),ISNUMBER(SEARCH('[1]Lookup for use classification'!$D$1,C3998))),'[1]Lookup for use classification'!$A$1,IF(ISNUMBER(SEARCH('[1]Lookup for use classification'!$B$2,C3998)),'[1]Lookup for use classification'!$A$2,IF(ISNUMBER(SEARCH('[1]Lookup for use classification'!$B$3,C3998)),'[1]Lookup for use classification'!$A$3,IF(OR(ISNUMBER(SEARCH('[1]Lookup for use classification'!$B$4,C3998)),ISNUMBER(SEARCH('[1]Lookup for use classification'!$C$4,C3998))),'[1]Lookup for use classification'!$A$4,IF(OR(ISNUMBER(SEARCH('[1]Lookup for use classification'!$B$5,C3998)),ISNUMBER(SEARCH('[1]Lookup for use classification'!$C$5,C3998)),ISNUMBER(SEARCH('[1]Lookup for use classification'!$D$5,C3998))),'[1]Lookup for use classification'!$A$5,IF(OR(ISNUMBER(SEARCH('[1]Lookup for use classification'!$B$7,C3998)),ISNUMBER(SEARCH('[1]Lookup for use classification'!$C$7,C3998)),ISNUMBER(SEARCH('[1]Lookup for use classification'!$D$7,C3998))),'[1]Lookup for use classification'!$A$7,IF(OR(ISNUMBER(SEARCH('[1]Lookup for use classification'!$B$9,C3998)),ISNUMBER(SEARCH('[1]Lookup for use classification'!$C$9,C3998)),ISNUMBER(SEARCH('[1]Lookup for use classification'!$D$9,C3998)),ISNUMBER(SEARCH('[1]Lookup for use classification'!$E$9,C3998)),ISNUMBER(SEARCH('[1]Lookup for use classification'!$F$9,C3998)),ISNUMBER(SEARCH('[1]Lookup for use classification'!$G$9,C3998))),'[1]Lookup for use classification'!$A$9,IF(OR(ISNUMBER(SEARCH('[1]Lookup for use classification'!$B$10,C3998)),ISNUMBER(SEARCH('[1]Lookup for use classification'!$C$10,C3998)),ISNUMBER(SEARCH('[1]Lookup for use classification'!$D$10,C3998)),ISNUMBER(SEARCH('[1]Lookup for use classification'!$E$10,C3998)),ISNUMBER(SEARCH('[1]Lookup for use classification'!$F$10,C3998))),'[1]Lookup for use classification'!$A$10,IF(OR(ISNUMBER(SEARCH('[1]Lookup for use classification'!$B$11,C3998)),ISNUMBER(SEARCH('[1]Lookup for use classification'!$C$11,C3998))),'[1]Lookup for use classification'!$A$11,IF(OR(ISNUMBER(SEARCH('[1]Lookup for use classification'!$B$12,C3998)),ISNUMBER(SEARCH('[1]Lookup for use classification'!$C$12,C3998))),'[1]Lookup for use classification'!$A$12,IF(OR(ISNUMBER(SEARCH('[1]Lookup for use classification'!$B$13,C3998)),ISNUMBER(SEARCH('[1]Lookup for use classification'!$C$13,C3998)),ISNUMBER(SEARCH('[1]Lookup for use classification'!$D$13,C3998))),'[1]Lookup for use classification'!$A$13,"Nope")))))))))))</f>
        <v>Warehousing</v>
      </c>
      <c r="E3998" s="9">
        <v>192</v>
      </c>
      <c r="F3998" s="9"/>
      <c r="G3998" s="9"/>
      <c r="H3998" s="164"/>
      <c r="I3998" s="164"/>
      <c r="J3998" s="7"/>
      <c r="L3998" s="6"/>
    </row>
    <row r="3999" spans="1:12" hidden="1">
      <c r="A3999" s="138" t="s">
        <v>2136</v>
      </c>
      <c r="B3999" s="8" t="str">
        <f>IF(ISNA(VLOOKUP(CONCATENATE(A3999,C3999),EUS!$B$2:$B$1939,1,FALSE)),"","End Use Study")</f>
        <v>End Use Study</v>
      </c>
      <c r="C3999" s="8" t="s">
        <v>233</v>
      </c>
      <c r="D3999" s="162" t="s">
        <v>1980</v>
      </c>
      <c r="E3999" s="9">
        <v>480</v>
      </c>
      <c r="F3999" s="9"/>
      <c r="G3999" s="9"/>
      <c r="H3999" s="164"/>
      <c r="I3999" s="164"/>
      <c r="J3999" s="7"/>
      <c r="L3999" s="6"/>
    </row>
    <row r="4000" spans="1:12" hidden="1">
      <c r="A4000" s="138" t="s">
        <v>2136</v>
      </c>
      <c r="B4000" s="8" t="str">
        <f>IF(ISNA(VLOOKUP(CONCATENATE(A4000,C4000),EUS!$B$2:$B$1939,1,FALSE)),"","End Use Study")</f>
        <v>End Use Study</v>
      </c>
      <c r="C4000" s="8" t="s">
        <v>2137</v>
      </c>
      <c r="D4000" s="162" t="s">
        <v>1980</v>
      </c>
      <c r="E4000" s="9">
        <v>1280</v>
      </c>
      <c r="F4000" s="9"/>
      <c r="G4000" s="9"/>
      <c r="H4000" s="164"/>
      <c r="I4000" s="164"/>
      <c r="J4000" s="7"/>
      <c r="L4000" s="6"/>
    </row>
    <row r="4001" spans="1:12" hidden="1">
      <c r="A4001" s="138" t="s">
        <v>2136</v>
      </c>
      <c r="B4001" s="8" t="str">
        <f>IF(ISNA(VLOOKUP(CONCATENATE(A4001,C4001),EUS!$B$2:$B$1939,1,FALSE)),"","End Use Study")</f>
        <v>End Use Study</v>
      </c>
      <c r="C4001" s="8" t="s">
        <v>2138</v>
      </c>
      <c r="D4001" s="162" t="s">
        <v>1980</v>
      </c>
      <c r="E4001" s="9">
        <v>2000</v>
      </c>
      <c r="F4001" s="9"/>
      <c r="G4001" s="9"/>
      <c r="H4001" s="164"/>
      <c r="I4001" s="164"/>
      <c r="J4001" s="7"/>
      <c r="L4001" s="6"/>
    </row>
    <row r="4002" spans="1:12" hidden="1">
      <c r="A4002" s="138" t="s">
        <v>2136</v>
      </c>
      <c r="B4002" s="8" t="str">
        <f>IF(ISNA(VLOOKUP(CONCATENATE(A4002,C4002),EUS!$B$2:$B$1939,1,FALSE)),"","End Use Study")</f>
        <v>End Use Study</v>
      </c>
      <c r="C4002" s="8" t="s">
        <v>2139</v>
      </c>
      <c r="D4002" s="162" t="s">
        <v>1980</v>
      </c>
      <c r="E4002" s="9">
        <v>2844</v>
      </c>
      <c r="F4002" s="9"/>
      <c r="G4002" s="9"/>
      <c r="H4002" s="164"/>
      <c r="I4002" s="164"/>
      <c r="J4002" s="7"/>
      <c r="L4002" s="6"/>
    </row>
    <row r="4003" spans="1:12" hidden="1">
      <c r="A4003" s="138" t="s">
        <v>1754</v>
      </c>
      <c r="B4003" s="8" t="str">
        <f>IF(ISNA(VLOOKUP(CONCATENATE(A4003,C4003),EUS!$B$2:$B$1939,1,FALSE)),"","End Use Study")</f>
        <v>End Use Study</v>
      </c>
      <c r="C4003" s="8" t="s">
        <v>3540</v>
      </c>
      <c r="D4003" s="162" t="s">
        <v>3335</v>
      </c>
      <c r="E4003" s="9">
        <v>22000</v>
      </c>
      <c r="F4003" s="9"/>
      <c r="G4003" s="9"/>
      <c r="H4003" s="164">
        <v>13164</v>
      </c>
      <c r="I4003" s="164"/>
      <c r="J4003" s="7">
        <v>195360</v>
      </c>
      <c r="L4003" s="6"/>
    </row>
    <row r="4004" spans="1:12" hidden="1">
      <c r="A4004" s="188" t="s">
        <v>3541</v>
      </c>
      <c r="B4004" s="8" t="str">
        <f>IF(ISNA(VLOOKUP(CONCATENATE(A4004,C4004),ARIS!$A$1:$A$959,1,FALSE)),"","ARIS")</f>
        <v>ARIS</v>
      </c>
      <c r="C4004" s="162" t="s">
        <v>3542</v>
      </c>
      <c r="D4004" s="162" t="s">
        <v>3335</v>
      </c>
      <c r="E4004" s="163">
        <v>33050</v>
      </c>
      <c r="F4004" s="163"/>
      <c r="G4004" s="163"/>
      <c r="H4004" s="164">
        <v>7976.1401459854014</v>
      </c>
      <c r="I4004" s="164"/>
      <c r="J4004" s="165">
        <v>128187.82034666666</v>
      </c>
    </row>
    <row r="4005" spans="1:12" hidden="1">
      <c r="A4005" s="188" t="s">
        <v>1754</v>
      </c>
      <c r="B4005" s="8" t="str">
        <f>IF(ISNA(VLOOKUP(CONCATENATE(A4005,C4005),ARIS!$A$1:$A$959,1,FALSE)),"","ARIS")</f>
        <v>ARIS</v>
      </c>
      <c r="C4005" s="162" t="s">
        <v>3184</v>
      </c>
      <c r="D4005" s="162" t="s">
        <v>377</v>
      </c>
      <c r="E4005" s="163">
        <v>3566.5</v>
      </c>
      <c r="F4005" s="163"/>
      <c r="G4005" s="163"/>
      <c r="H4005" s="164">
        <v>3054.4058394160584</v>
      </c>
      <c r="I4005" s="164"/>
      <c r="J4005" s="165">
        <v>5330.1907028571422</v>
      </c>
    </row>
    <row r="4006" spans="1:12" hidden="1">
      <c r="A4006" s="188" t="s">
        <v>1754</v>
      </c>
      <c r="B4006" s="8" t="str">
        <f>IF(ISNA(VLOOKUP(CONCATENATE(A4006,C4006),ARIS!$A$1:$A$959,1,FALSE)),"","ARIS")</f>
        <v>ARIS</v>
      </c>
      <c r="C4006" s="162" t="s">
        <v>3183</v>
      </c>
      <c r="D4006" s="162" t="s">
        <v>377</v>
      </c>
      <c r="E4006" s="163">
        <v>14000</v>
      </c>
      <c r="F4006" s="163"/>
      <c r="G4006" s="163"/>
      <c r="H4006" s="164">
        <v>6948.7883211678836</v>
      </c>
      <c r="I4006" s="164"/>
      <c r="J4006" s="165">
        <v>114768.5329075</v>
      </c>
    </row>
    <row r="4007" spans="1:12" hidden="1">
      <c r="A4007" s="134" t="s">
        <v>1754</v>
      </c>
      <c r="B4007" s="8" t="str">
        <f>IF(ISNA(VLOOKUP(CONCATENATE(A4007,C4007),EUS!$B$2:$B$1939,1,FALSE)),"","End Use Study")</f>
        <v>End Use Study</v>
      </c>
      <c r="C4007" s="8" t="s">
        <v>1752</v>
      </c>
      <c r="D4007" s="8" t="s">
        <v>377</v>
      </c>
      <c r="E4007" s="9"/>
      <c r="F4007" s="9"/>
      <c r="G4007" s="9"/>
      <c r="H4007" s="164"/>
      <c r="I4007" s="164"/>
      <c r="J4007" s="7"/>
      <c r="L4007" s="6"/>
    </row>
    <row r="4008" spans="1:12" hidden="1">
      <c r="A4008" s="187" t="s">
        <v>1754</v>
      </c>
      <c r="B4008" s="167" t="s">
        <v>4456</v>
      </c>
      <c r="C4008" s="168" t="s">
        <v>1753</v>
      </c>
      <c r="D4008" s="6" t="str">
        <f>IF(OR(ISNUMBER(SEARCH('[1]Lookup for use classification'!$B$1,C4008)),ISNUMBER(SEARCH('[1]Lookup for use classification'!$C$1,C4008)),ISNUMBER(SEARCH('[1]Lookup for use classification'!$D$1,C4008)),ISNUMBER(SEARCH('[1]Lookup for use classification'!$E$1,C4008))),'[1]Lookup for use classification'!$A$1,IF(ISNUMBER(SEARCH('[1]Lookup for use classification'!$B$2,C4008)),'[1]Lookup for use classification'!$A$2,IF(ISNUMBER(SEARCH('[1]Lookup for use classification'!$B$3,C4008)),'[1]Lookup for use classification'!$A$3,IF(OR(ISNUMBER(SEARCH('[1]Lookup for use classification'!$B$4,C4008)),ISNUMBER(SEARCH('[1]Lookup for use classification'!$C$4,C4008)),ISNUMBER(SEARCH('[1]Lookup for use classification'!$D$4,C4008)),ISNUMBER(SEARCH('[1]Lookup for use classification'!$E$4,C4008))),'[1]Lookup for use classification'!$A$4,IF(OR(ISNUMBER(SEARCH('[1]Lookup for use classification'!$B$5,C4008)),ISNUMBER(SEARCH('[1]Lookup for use classification'!$C$5,C4008)),ISNUMBER(SEARCH('[1]Lookup for use classification'!$D$5,C4008))),'[1]Lookup for use classification'!$A$5,IF(OR(ISNUMBER(SEARCH('[1]Lookup for use classification'!$B$7,C4008)),ISNUMBER(SEARCH('[1]Lookup for use classification'!$C$7,C4008)),ISNUMBER(SEARCH('[1]Lookup for use classification'!$D$7,C4008))),'[1]Lookup for use classification'!$A$7,IF(OR(ISNUMBER(SEARCH('[1]Lookup for use classification'!$B$9,C4008)),ISNUMBER(SEARCH('[1]Lookup for use classification'!$C$9,C4008)),ISNUMBER(SEARCH('[1]Lookup for use classification'!$D$9,C4008)),ISNUMBER(SEARCH('[1]Lookup for use classification'!$E$9,C4008)),ISNUMBER(SEARCH('[1]Lookup for use classification'!$F$9,C4008)),ISNUMBER(SEARCH('[1]Lookup for use classification'!$G$9,C4008)),ISNUMBER(SEARCH('[1]Lookup for use classification'!$H$9,C4008)),ISNUMBER(SEARCH('[1]Lookup for use classification'!$I$9,C4008)),ISNUMBER(SEARCH('[1]Lookup for use classification'!$J$9,C4008)),ISNUMBER(SEARCH('[1]Lookup for use classification'!$K$9,C4008))),'[1]Lookup for use classification'!$A$9,IF(OR(ISNUMBER(SEARCH('[1]Lookup for use classification'!$B$10,C4008)),ISNUMBER(SEARCH('[1]Lookup for use classification'!$C$10,C4008)),ISNUMBER(SEARCH('[1]Lookup for use classification'!$D$10,C4008)),ISNUMBER(SEARCH('[1]Lookup for use classification'!$E$10,C4008)),ISNUMBER(SEARCH('[1]Lookup for use classification'!$F$10,C4008)),ISNUMBER(SEARCH('[1]Lookup for use classification'!$G$10,C4008))),'[1]Lookup for use classification'!$A$10,IF(OR(ISNUMBER(SEARCH('[1]Lookup for use classification'!$B$11,C4008)),ISNUMBER(SEARCH('[1]Lookup for use classification'!$C$11,C4008))),'[1]Lookup for use classification'!$A$11,IF(OR(ISNUMBER(SEARCH('[1]Lookup for use classification'!$B$12,C4008)),ISNUMBER(SEARCH('[1]Lookup for use classification'!$C$12,C4008))),'[1]Lookup for use classification'!$A$12,IF(OR(ISNUMBER(SEARCH('[1]Lookup for use classification'!$B$13,C4008)),ISNUMBER(SEARCH('[1]Lookup for use classification'!$C$13,C4008)),ISNUMBER(SEARCH('[1]Lookup for use classification'!$D$13,C4008)),,ISNUMBER(SEARCH('[1]Lookup for use classification'!$C$13,C4008)),ISNUMBER(SEARCH('[1]Lookup for use classification'!$E$13,C4008))),'[1]Lookup for use classification'!$A$13,IF(OR(ISNUMBER(SEARCH('[1]Lookup for use classification'!$B$14,C4008)),ISNUMBER(SEARCH('[1]Lookup for use classification'!$C$14,C4008))),'[1]Lookup for use classification'!$A$14,"Other"))))))))))))</f>
        <v>Office</v>
      </c>
      <c r="E4008" s="169"/>
      <c r="F4008" s="170"/>
      <c r="G4008" s="170"/>
    </row>
    <row r="4009" spans="1:12" hidden="1">
      <c r="A4009" s="187" t="s">
        <v>1754</v>
      </c>
      <c r="B4009" s="167" t="s">
        <v>4456</v>
      </c>
      <c r="C4009" s="168" t="s">
        <v>1093</v>
      </c>
      <c r="D4009" s="6" t="str">
        <f>IF(OR(ISNUMBER(SEARCH('[1]Lookup for use classification'!$B$1,C4009)),ISNUMBER(SEARCH('[1]Lookup for use classification'!$C$1,C4009)),ISNUMBER(SEARCH('[1]Lookup for use classification'!$D$1,C4009)),ISNUMBER(SEARCH('[1]Lookup for use classification'!$E$1,C4009))),'[1]Lookup for use classification'!$A$1,IF(ISNUMBER(SEARCH('[1]Lookup for use classification'!$B$2,C4009)),'[1]Lookup for use classification'!$A$2,IF(ISNUMBER(SEARCH('[1]Lookup for use classification'!$B$3,C4009)),'[1]Lookup for use classification'!$A$3,IF(OR(ISNUMBER(SEARCH('[1]Lookup for use classification'!$B$4,C4009)),ISNUMBER(SEARCH('[1]Lookup for use classification'!$C$4,C4009)),ISNUMBER(SEARCH('[1]Lookup for use classification'!$D$4,C4009)),ISNUMBER(SEARCH('[1]Lookup for use classification'!$E$4,C4009))),'[1]Lookup for use classification'!$A$4,IF(OR(ISNUMBER(SEARCH('[1]Lookup for use classification'!$B$5,C4009)),ISNUMBER(SEARCH('[1]Lookup for use classification'!$C$5,C4009)),ISNUMBER(SEARCH('[1]Lookup for use classification'!$D$5,C4009))),'[1]Lookup for use classification'!$A$5,IF(OR(ISNUMBER(SEARCH('[1]Lookup for use classification'!$B$7,C4009)),ISNUMBER(SEARCH('[1]Lookup for use classification'!$C$7,C4009)),ISNUMBER(SEARCH('[1]Lookup for use classification'!$D$7,C4009))),'[1]Lookup for use classification'!$A$7,IF(OR(ISNUMBER(SEARCH('[1]Lookup for use classification'!$B$9,C4009)),ISNUMBER(SEARCH('[1]Lookup for use classification'!$C$9,C4009)),ISNUMBER(SEARCH('[1]Lookup for use classification'!$D$9,C4009)),ISNUMBER(SEARCH('[1]Lookup for use classification'!$E$9,C4009)),ISNUMBER(SEARCH('[1]Lookup for use classification'!$F$9,C4009)),ISNUMBER(SEARCH('[1]Lookup for use classification'!$G$9,C4009)),ISNUMBER(SEARCH('[1]Lookup for use classification'!$H$9,C4009)),ISNUMBER(SEARCH('[1]Lookup for use classification'!$I$9,C4009)),ISNUMBER(SEARCH('[1]Lookup for use classification'!$J$9,C4009)),ISNUMBER(SEARCH('[1]Lookup for use classification'!$K$9,C4009))),'[1]Lookup for use classification'!$A$9,IF(OR(ISNUMBER(SEARCH('[1]Lookup for use classification'!$B$10,C4009)),ISNUMBER(SEARCH('[1]Lookup for use classification'!$C$10,C4009)),ISNUMBER(SEARCH('[1]Lookup for use classification'!$D$10,C4009)),ISNUMBER(SEARCH('[1]Lookup for use classification'!$E$10,C4009)),ISNUMBER(SEARCH('[1]Lookup for use classification'!$F$10,C4009)),ISNUMBER(SEARCH('[1]Lookup for use classification'!$G$10,C4009))),'[1]Lookup for use classification'!$A$10,IF(OR(ISNUMBER(SEARCH('[1]Lookup for use classification'!$B$11,C4009)),ISNUMBER(SEARCH('[1]Lookup for use classification'!$C$11,C4009))),'[1]Lookup for use classification'!$A$11,IF(OR(ISNUMBER(SEARCH('[1]Lookup for use classification'!$B$12,C4009)),ISNUMBER(SEARCH('[1]Lookup for use classification'!$C$12,C4009))),'[1]Lookup for use classification'!$A$12,IF(OR(ISNUMBER(SEARCH('[1]Lookup for use classification'!$B$13,C4009)),ISNUMBER(SEARCH('[1]Lookup for use classification'!$C$13,C4009)),ISNUMBER(SEARCH('[1]Lookup for use classification'!$D$13,C4009)),,ISNUMBER(SEARCH('[1]Lookup for use classification'!$C$13,C4009)),ISNUMBER(SEARCH('[1]Lookup for use classification'!$E$13,C4009))),'[1]Lookup for use classification'!$A$13,IF(OR(ISNUMBER(SEARCH('[1]Lookup for use classification'!$B$14,C4009)),ISNUMBER(SEARCH('[1]Lookup for use classification'!$C$14,C4009))),'[1]Lookup for use classification'!$A$14,"Other"))))))))))))</f>
        <v>Other</v>
      </c>
      <c r="E4009" s="169">
        <v>1200</v>
      </c>
      <c r="F4009" s="170"/>
      <c r="G4009" s="170"/>
    </row>
    <row r="4010" spans="1:12" hidden="1">
      <c r="A4010" s="188" t="s">
        <v>1754</v>
      </c>
      <c r="B4010" s="8" t="str">
        <f>IF(ISNA(VLOOKUP(CONCATENATE(A4010,C4010),ARIS!$A$1:$A$959,1,FALSE)),"","ARIS")</f>
        <v>ARIS</v>
      </c>
      <c r="C4010" s="162" t="s">
        <v>2931</v>
      </c>
      <c r="D4010" s="8" t="str">
        <f>IF(OR(ISNUMBER(SEARCH('[1]Lookup for use classification'!$B$1,C4010)),ISNUMBER(SEARCH('[1]Lookup for use classification'!$C$1,C4010)),ISNUMBER(SEARCH('[1]Lookup for use classification'!$D$1,C4010)),ISNUMBER(SEARCH('[1]Lookup for use classification'!$E$1,C4010))),'[1]Lookup for use classification'!$A$1,IF(ISNUMBER(SEARCH('[1]Lookup for use classification'!$B$2,C4010)),'[1]Lookup for use classification'!$A$2,IF(ISNUMBER(SEARCH('[1]Lookup for use classification'!$B$3,C4010)),'[1]Lookup for use classification'!$A$3,IF(OR(ISNUMBER(SEARCH('[1]Lookup for use classification'!$B$4,C4010)),ISNUMBER(SEARCH('[1]Lookup for use classification'!$C$4,C4010)),ISNUMBER(SEARCH('[1]Lookup for use classification'!$D$4,C4010)),ISNUMBER(SEARCH('[1]Lookup for use classification'!$E$4,C4010))),'[1]Lookup for use classification'!$A$4,IF(OR(ISNUMBER(SEARCH('[1]Lookup for use classification'!$B$5,C4010)),ISNUMBER(SEARCH('[1]Lookup for use classification'!$C$5,C4010)),ISNUMBER(SEARCH('[1]Lookup for use classification'!$D$5,C4010))),'[1]Lookup for use classification'!$A$5,IF(OR(ISNUMBER(SEARCH('[1]Lookup for use classification'!$B$7,C4010)),ISNUMBER(SEARCH('[1]Lookup for use classification'!$C$7,C4010)),ISNUMBER(SEARCH('[1]Lookup for use classification'!$D$7,C4010))),'[1]Lookup for use classification'!$A$7,IF(OR(ISNUMBER(SEARCH('[1]Lookup for use classification'!$B$9,C4010)),ISNUMBER(SEARCH('[1]Lookup for use classification'!$C$9,C4010)),ISNUMBER(SEARCH('[1]Lookup for use classification'!$D$9,C4010)),ISNUMBER(SEARCH('[1]Lookup for use classification'!$E$9,C4010)),ISNUMBER(SEARCH('[1]Lookup for use classification'!$F$9,C4010)),ISNUMBER(SEARCH('[1]Lookup for use classification'!$G$9,C4010)),ISNUMBER(SEARCH('[1]Lookup for use classification'!$H$9,C4010)),ISNUMBER(SEARCH('[1]Lookup for use classification'!$I$9,C4010)),ISNUMBER(SEARCH('[1]Lookup for use classification'!$J$9,C4010)),ISNUMBER(SEARCH('[1]Lookup for use classification'!$K$9,C4010))),'[1]Lookup for use classification'!$A$9,IF(OR(ISNUMBER(SEARCH('[1]Lookup for use classification'!$B$10,C4010)),ISNUMBER(SEARCH('[1]Lookup for use classification'!$C$10,C4010)),ISNUMBER(SEARCH('[1]Lookup for use classification'!$D$10,C4010)),ISNUMBER(SEARCH('[1]Lookup for use classification'!$E$10,C4010)),ISNUMBER(SEARCH('[1]Lookup for use classification'!$F$10,C4010)),ISNUMBER(SEARCH('[1]Lookup for use classification'!$G$10,C4010))),'[1]Lookup for use classification'!$A$10,IF(OR(ISNUMBER(SEARCH('[1]Lookup for use classification'!$B$11,C4010)),ISNUMBER(SEARCH('[1]Lookup for use classification'!$C$11,C4010))),'[1]Lookup for use classification'!$A$11,IF(OR(ISNUMBER(SEARCH('[1]Lookup for use classification'!$B$12,C4010)),ISNUMBER(SEARCH('[1]Lookup for use classification'!$C$12,C4010))),'[1]Lookup for use classification'!$A$12,IF(OR(ISNUMBER(SEARCH('[1]Lookup for use classification'!$B$13,C4010)),ISNUMBER(SEARCH('[1]Lookup for use classification'!$C$13,C4010)),ISNUMBER(SEARCH('[1]Lookup for use classification'!$D$13,C4010)),,ISNUMBER(SEARCH('[1]Lookup for use classification'!$C$13,C4010)),ISNUMBER(SEARCH('[1]Lookup for use classification'!$E$13,C4010))),'[1]Lookup for use classification'!$A$13,IF(OR(ISNUMBER(SEARCH('[1]Lookup for use classification'!$B$14,C4010)),ISNUMBER(SEARCH('[1]Lookup for use classification'!$C$14,C4010))),'[1]Lookup for use classification'!$A$14,"Other"))))))))))))</f>
        <v>Other</v>
      </c>
      <c r="E4010" s="163">
        <v>3200</v>
      </c>
      <c r="F4010" s="163"/>
      <c r="G4010" s="163"/>
      <c r="H4010" s="164">
        <v>6900.8540145985398</v>
      </c>
      <c r="I4010" s="164"/>
    </row>
    <row r="4011" spans="1:12" hidden="1">
      <c r="A4011" s="188" t="s">
        <v>1754</v>
      </c>
      <c r="B4011" s="8" t="str">
        <f>IF(ISNA(VLOOKUP(CONCATENATE(A4011,C4011),ARIS!$A$1:$A$959,1,FALSE)),"","ARIS")</f>
        <v>ARIS</v>
      </c>
      <c r="C4011" s="162" t="s">
        <v>2932</v>
      </c>
      <c r="D4011" s="8" t="str">
        <f>IF(OR(ISNUMBER(SEARCH('[1]Lookup for use classification'!$B$1,C4011)),ISNUMBER(SEARCH('[1]Lookup for use classification'!$C$1,C4011)),ISNUMBER(SEARCH('[1]Lookup for use classification'!$D$1,C4011)),ISNUMBER(SEARCH('[1]Lookup for use classification'!$E$1,C4011))),'[1]Lookup for use classification'!$A$1,IF(ISNUMBER(SEARCH('[1]Lookup for use classification'!$B$2,C4011)),'[1]Lookup for use classification'!$A$2,IF(ISNUMBER(SEARCH('[1]Lookup for use classification'!$B$3,C4011)),'[1]Lookup for use classification'!$A$3,IF(OR(ISNUMBER(SEARCH('[1]Lookup for use classification'!$B$4,C4011)),ISNUMBER(SEARCH('[1]Lookup for use classification'!$C$4,C4011)),ISNUMBER(SEARCH('[1]Lookup for use classification'!$D$4,C4011)),ISNUMBER(SEARCH('[1]Lookup for use classification'!$E$4,C4011))),'[1]Lookup for use classification'!$A$4,IF(OR(ISNUMBER(SEARCH('[1]Lookup for use classification'!$B$5,C4011)),ISNUMBER(SEARCH('[1]Lookup for use classification'!$C$5,C4011)),ISNUMBER(SEARCH('[1]Lookup for use classification'!$D$5,C4011))),'[1]Lookup for use classification'!$A$5,IF(OR(ISNUMBER(SEARCH('[1]Lookup for use classification'!$B$7,C4011)),ISNUMBER(SEARCH('[1]Lookup for use classification'!$C$7,C4011)),ISNUMBER(SEARCH('[1]Lookup for use classification'!$D$7,C4011))),'[1]Lookup for use classification'!$A$7,IF(OR(ISNUMBER(SEARCH('[1]Lookup for use classification'!$B$9,C4011)),ISNUMBER(SEARCH('[1]Lookup for use classification'!$C$9,C4011)),ISNUMBER(SEARCH('[1]Lookup for use classification'!$D$9,C4011)),ISNUMBER(SEARCH('[1]Lookup for use classification'!$E$9,C4011)),ISNUMBER(SEARCH('[1]Lookup for use classification'!$F$9,C4011)),ISNUMBER(SEARCH('[1]Lookup for use classification'!$G$9,C4011)),ISNUMBER(SEARCH('[1]Lookup for use classification'!$H$9,C4011)),ISNUMBER(SEARCH('[1]Lookup for use classification'!$I$9,C4011)),ISNUMBER(SEARCH('[1]Lookup for use classification'!$J$9,C4011)),ISNUMBER(SEARCH('[1]Lookup for use classification'!$K$9,C4011))),'[1]Lookup for use classification'!$A$9,IF(OR(ISNUMBER(SEARCH('[1]Lookup for use classification'!$B$10,C4011)),ISNUMBER(SEARCH('[1]Lookup for use classification'!$C$10,C4011)),ISNUMBER(SEARCH('[1]Lookup for use classification'!$D$10,C4011)),ISNUMBER(SEARCH('[1]Lookup for use classification'!$E$10,C4011)),ISNUMBER(SEARCH('[1]Lookup for use classification'!$F$10,C4011)),ISNUMBER(SEARCH('[1]Lookup for use classification'!$G$10,C4011))),'[1]Lookup for use classification'!$A$10,IF(OR(ISNUMBER(SEARCH('[1]Lookup for use classification'!$B$11,C4011)),ISNUMBER(SEARCH('[1]Lookup for use classification'!$C$11,C4011))),'[1]Lookup for use classification'!$A$11,IF(OR(ISNUMBER(SEARCH('[1]Lookup for use classification'!$B$12,C4011)),ISNUMBER(SEARCH('[1]Lookup for use classification'!$C$12,C4011))),'[1]Lookup for use classification'!$A$12,IF(OR(ISNUMBER(SEARCH('[1]Lookup for use classification'!$B$13,C4011)),ISNUMBER(SEARCH('[1]Lookup for use classification'!$C$13,C4011)),ISNUMBER(SEARCH('[1]Lookup for use classification'!$D$13,C4011)),,ISNUMBER(SEARCH('[1]Lookup for use classification'!$C$13,C4011)),ISNUMBER(SEARCH('[1]Lookup for use classification'!$E$13,C4011))),'[1]Lookup for use classification'!$A$13,IF(OR(ISNUMBER(SEARCH('[1]Lookup for use classification'!$B$14,C4011)),ISNUMBER(SEARCH('[1]Lookup for use classification'!$C$14,C4011))),'[1]Lookup for use classification'!$A$14,"Other"))))))))))))</f>
        <v>Other</v>
      </c>
      <c r="E4011" s="163">
        <v>3500</v>
      </c>
      <c r="F4011" s="163"/>
      <c r="G4011" s="163"/>
      <c r="H4011" s="164">
        <v>6163.0029197080294</v>
      </c>
      <c r="I4011" s="164"/>
    </row>
    <row r="4012" spans="1:12" hidden="1">
      <c r="A4012" s="188" t="s">
        <v>1754</v>
      </c>
      <c r="B4012" s="8" t="str">
        <f>IF(ISNA(VLOOKUP(CONCATENATE(A4012,C4012),ARIS!$A$1:$A$959,1,FALSE)),"","ARIS")</f>
        <v>ARIS</v>
      </c>
      <c r="C4012" s="162" t="s">
        <v>2930</v>
      </c>
      <c r="D4012" s="8" t="str">
        <f>IF(OR(ISNUMBER(SEARCH('[1]Lookup for use classification'!$B$1,C4012)),ISNUMBER(SEARCH('[1]Lookup for use classification'!$C$1,C4012)),ISNUMBER(SEARCH('[1]Lookup for use classification'!$D$1,C4012)),ISNUMBER(SEARCH('[1]Lookup for use classification'!$E$1,C4012))),'[1]Lookup for use classification'!$A$1,IF(ISNUMBER(SEARCH('[1]Lookup for use classification'!$B$2,C4012)),'[1]Lookup for use classification'!$A$2,IF(ISNUMBER(SEARCH('[1]Lookup for use classification'!$B$3,C4012)),'[1]Lookup for use classification'!$A$3,IF(OR(ISNUMBER(SEARCH('[1]Lookup for use classification'!$B$4,C4012)),ISNUMBER(SEARCH('[1]Lookup for use classification'!$C$4,C4012)),ISNUMBER(SEARCH('[1]Lookup for use classification'!$D$4,C4012)),ISNUMBER(SEARCH('[1]Lookup for use classification'!$E$4,C4012))),'[1]Lookup for use classification'!$A$4,IF(OR(ISNUMBER(SEARCH('[1]Lookup for use classification'!$B$5,C4012)),ISNUMBER(SEARCH('[1]Lookup for use classification'!$C$5,C4012)),ISNUMBER(SEARCH('[1]Lookup for use classification'!$D$5,C4012))),'[1]Lookup for use classification'!$A$5,IF(OR(ISNUMBER(SEARCH('[1]Lookup for use classification'!$B$7,C4012)),ISNUMBER(SEARCH('[1]Lookup for use classification'!$C$7,C4012)),ISNUMBER(SEARCH('[1]Lookup for use classification'!$D$7,C4012))),'[1]Lookup for use classification'!$A$7,IF(OR(ISNUMBER(SEARCH('[1]Lookup for use classification'!$B$9,C4012)),ISNUMBER(SEARCH('[1]Lookup for use classification'!$C$9,C4012)),ISNUMBER(SEARCH('[1]Lookup for use classification'!$D$9,C4012)),ISNUMBER(SEARCH('[1]Lookup for use classification'!$E$9,C4012)),ISNUMBER(SEARCH('[1]Lookup for use classification'!$F$9,C4012)),ISNUMBER(SEARCH('[1]Lookup for use classification'!$G$9,C4012)),ISNUMBER(SEARCH('[1]Lookup for use classification'!$H$9,C4012)),ISNUMBER(SEARCH('[1]Lookup for use classification'!$I$9,C4012)),ISNUMBER(SEARCH('[1]Lookup for use classification'!$J$9,C4012)),ISNUMBER(SEARCH('[1]Lookup for use classification'!$K$9,C4012))),'[1]Lookup for use classification'!$A$9,IF(OR(ISNUMBER(SEARCH('[1]Lookup for use classification'!$B$10,C4012)),ISNUMBER(SEARCH('[1]Lookup for use classification'!$C$10,C4012)),ISNUMBER(SEARCH('[1]Lookup for use classification'!$D$10,C4012)),ISNUMBER(SEARCH('[1]Lookup for use classification'!$E$10,C4012)),ISNUMBER(SEARCH('[1]Lookup for use classification'!$F$10,C4012)),ISNUMBER(SEARCH('[1]Lookup for use classification'!$G$10,C4012))),'[1]Lookup for use classification'!$A$10,IF(OR(ISNUMBER(SEARCH('[1]Lookup for use classification'!$B$11,C4012)),ISNUMBER(SEARCH('[1]Lookup for use classification'!$C$11,C4012))),'[1]Lookup for use classification'!$A$11,IF(OR(ISNUMBER(SEARCH('[1]Lookup for use classification'!$B$12,C4012)),ISNUMBER(SEARCH('[1]Lookup for use classification'!$C$12,C4012))),'[1]Lookup for use classification'!$A$12,IF(OR(ISNUMBER(SEARCH('[1]Lookup for use classification'!$B$13,C4012)),ISNUMBER(SEARCH('[1]Lookup for use classification'!$C$13,C4012)),ISNUMBER(SEARCH('[1]Lookup for use classification'!$D$13,C4012)),,ISNUMBER(SEARCH('[1]Lookup for use classification'!$C$13,C4012)),ISNUMBER(SEARCH('[1]Lookup for use classification'!$E$13,C4012))),'[1]Lookup for use classification'!$A$13,IF(OR(ISNUMBER(SEARCH('[1]Lookup for use classification'!$B$14,C4012)),ISNUMBER(SEARCH('[1]Lookup for use classification'!$C$14,C4012))),'[1]Lookup for use classification'!$A$14,"Other"))))))))))))</f>
        <v>Other</v>
      </c>
      <c r="E4012" s="163">
        <v>4400</v>
      </c>
      <c r="F4012" s="163"/>
      <c r="G4012" s="163"/>
      <c r="H4012" s="164"/>
      <c r="I4012" s="164"/>
      <c r="J4012" s="165">
        <v>8919.5802754999986</v>
      </c>
    </row>
    <row r="4013" spans="1:12" hidden="1">
      <c r="A4013" s="188" t="s">
        <v>1754</v>
      </c>
      <c r="B4013" s="8" t="str">
        <f>IF(ISNA(VLOOKUP(CONCATENATE(A4013,C4013),ARIS!$A$1:$A$959,1,FALSE)),"","ARIS")</f>
        <v>ARIS</v>
      </c>
      <c r="C4013" s="162" t="s">
        <v>2933</v>
      </c>
      <c r="D4013" s="8" t="str">
        <f>IF(OR(ISNUMBER(SEARCH('[1]Lookup for use classification'!$B$1,C4013)),ISNUMBER(SEARCH('[1]Lookup for use classification'!$C$1,C4013)),ISNUMBER(SEARCH('[1]Lookup for use classification'!$D$1,C4013)),ISNUMBER(SEARCH('[1]Lookup for use classification'!$E$1,C4013))),'[1]Lookup for use classification'!$A$1,IF(ISNUMBER(SEARCH('[1]Lookup for use classification'!$B$2,C4013)),'[1]Lookup for use classification'!$A$2,IF(ISNUMBER(SEARCH('[1]Lookup for use classification'!$B$3,C4013)),'[1]Lookup for use classification'!$A$3,IF(OR(ISNUMBER(SEARCH('[1]Lookup for use classification'!$B$4,C4013)),ISNUMBER(SEARCH('[1]Lookup for use classification'!$C$4,C4013)),ISNUMBER(SEARCH('[1]Lookup for use classification'!$D$4,C4013)),ISNUMBER(SEARCH('[1]Lookup for use classification'!$E$4,C4013))),'[1]Lookup for use classification'!$A$4,IF(OR(ISNUMBER(SEARCH('[1]Lookup for use classification'!$B$5,C4013)),ISNUMBER(SEARCH('[1]Lookup for use classification'!$C$5,C4013)),ISNUMBER(SEARCH('[1]Lookup for use classification'!$D$5,C4013))),'[1]Lookup for use classification'!$A$5,IF(OR(ISNUMBER(SEARCH('[1]Lookup for use classification'!$B$7,C4013)),ISNUMBER(SEARCH('[1]Lookup for use classification'!$C$7,C4013)),ISNUMBER(SEARCH('[1]Lookup for use classification'!$D$7,C4013))),'[1]Lookup for use classification'!$A$7,IF(OR(ISNUMBER(SEARCH('[1]Lookup for use classification'!$B$9,C4013)),ISNUMBER(SEARCH('[1]Lookup for use classification'!$C$9,C4013)),ISNUMBER(SEARCH('[1]Lookup for use classification'!$D$9,C4013)),ISNUMBER(SEARCH('[1]Lookup for use classification'!$E$9,C4013)),ISNUMBER(SEARCH('[1]Lookup for use classification'!$F$9,C4013)),ISNUMBER(SEARCH('[1]Lookup for use classification'!$G$9,C4013)),ISNUMBER(SEARCH('[1]Lookup for use classification'!$H$9,C4013)),ISNUMBER(SEARCH('[1]Lookup for use classification'!$I$9,C4013)),ISNUMBER(SEARCH('[1]Lookup for use classification'!$J$9,C4013)),ISNUMBER(SEARCH('[1]Lookup for use classification'!$K$9,C4013))),'[1]Lookup for use classification'!$A$9,IF(OR(ISNUMBER(SEARCH('[1]Lookup for use classification'!$B$10,C4013)),ISNUMBER(SEARCH('[1]Lookup for use classification'!$C$10,C4013)),ISNUMBER(SEARCH('[1]Lookup for use classification'!$D$10,C4013)),ISNUMBER(SEARCH('[1]Lookup for use classification'!$E$10,C4013)),ISNUMBER(SEARCH('[1]Lookup for use classification'!$F$10,C4013)),ISNUMBER(SEARCH('[1]Lookup for use classification'!$G$10,C4013))),'[1]Lookup for use classification'!$A$10,IF(OR(ISNUMBER(SEARCH('[1]Lookup for use classification'!$B$11,C4013)),ISNUMBER(SEARCH('[1]Lookup for use classification'!$C$11,C4013))),'[1]Lookup for use classification'!$A$11,IF(OR(ISNUMBER(SEARCH('[1]Lookup for use classification'!$B$12,C4013)),ISNUMBER(SEARCH('[1]Lookup for use classification'!$C$12,C4013))),'[1]Lookup for use classification'!$A$12,IF(OR(ISNUMBER(SEARCH('[1]Lookup for use classification'!$B$13,C4013)),ISNUMBER(SEARCH('[1]Lookup for use classification'!$C$13,C4013)),ISNUMBER(SEARCH('[1]Lookup for use classification'!$D$13,C4013)),,ISNUMBER(SEARCH('[1]Lookup for use classification'!$C$13,C4013)),ISNUMBER(SEARCH('[1]Lookup for use classification'!$E$13,C4013))),'[1]Lookup for use classification'!$A$13,IF(OR(ISNUMBER(SEARCH('[1]Lookup for use classification'!$B$14,C4013)),ISNUMBER(SEARCH('[1]Lookup for use classification'!$C$14,C4013))),'[1]Lookup for use classification'!$A$14,"Other"))))))))))))</f>
        <v>Other</v>
      </c>
      <c r="E4013" s="163">
        <v>5160</v>
      </c>
      <c r="F4013" s="163"/>
      <c r="G4013" s="163"/>
      <c r="H4013" s="164">
        <v>3839.8510948905109</v>
      </c>
      <c r="I4013" s="164"/>
    </row>
    <row r="4014" spans="1:12" hidden="1">
      <c r="A4014" s="188" t="s">
        <v>1754</v>
      </c>
      <c r="B4014" s="162" t="s">
        <v>4512</v>
      </c>
      <c r="C4014" s="162" t="s">
        <v>2929</v>
      </c>
      <c r="D4014" s="8" t="str">
        <f>IF(OR(ISNUMBER(SEARCH('[1]Lookup for use classification'!$B$1,C4014)),ISNUMBER(SEARCH('[1]Lookup for use classification'!$C$1,C4014)),ISNUMBER(SEARCH('[1]Lookup for use classification'!$D$1,C4014)),ISNUMBER(SEARCH('[1]Lookup for use classification'!$E$1,C4014))),'[1]Lookup for use classification'!$A$1,IF(ISNUMBER(SEARCH('[1]Lookup for use classification'!$B$2,C4014)),'[1]Lookup for use classification'!$A$2,IF(ISNUMBER(SEARCH('[1]Lookup for use classification'!$B$3,C4014)),'[1]Lookup for use classification'!$A$3,IF(OR(ISNUMBER(SEARCH('[1]Lookup for use classification'!$B$4,C4014)),ISNUMBER(SEARCH('[1]Lookup for use classification'!$C$4,C4014)),ISNUMBER(SEARCH('[1]Lookup for use classification'!$D$4,C4014)),ISNUMBER(SEARCH('[1]Lookup for use classification'!$E$4,C4014))),'[1]Lookup for use classification'!$A$4,IF(OR(ISNUMBER(SEARCH('[1]Lookup for use classification'!$B$5,C4014)),ISNUMBER(SEARCH('[1]Lookup for use classification'!$C$5,C4014)),ISNUMBER(SEARCH('[1]Lookup for use classification'!$D$5,C4014))),'[1]Lookup for use classification'!$A$5,IF(OR(ISNUMBER(SEARCH('[1]Lookup for use classification'!$B$7,C4014)),ISNUMBER(SEARCH('[1]Lookup for use classification'!$C$7,C4014)),ISNUMBER(SEARCH('[1]Lookup for use classification'!$D$7,C4014))),'[1]Lookup for use classification'!$A$7,IF(OR(ISNUMBER(SEARCH('[1]Lookup for use classification'!$B$9,C4014)),ISNUMBER(SEARCH('[1]Lookup for use classification'!$C$9,C4014)),ISNUMBER(SEARCH('[1]Lookup for use classification'!$D$9,C4014)),ISNUMBER(SEARCH('[1]Lookup for use classification'!$E$9,C4014)),ISNUMBER(SEARCH('[1]Lookup for use classification'!$F$9,C4014)),ISNUMBER(SEARCH('[1]Lookup for use classification'!$G$9,C4014)),ISNUMBER(SEARCH('[1]Lookup for use classification'!$H$9,C4014)),ISNUMBER(SEARCH('[1]Lookup for use classification'!$I$9,C4014)),ISNUMBER(SEARCH('[1]Lookup for use classification'!$J$9,C4014)),ISNUMBER(SEARCH('[1]Lookup for use classification'!$K$9,C4014))),'[1]Lookup for use classification'!$A$9,IF(OR(ISNUMBER(SEARCH('[1]Lookup for use classification'!$B$10,C4014)),ISNUMBER(SEARCH('[1]Lookup for use classification'!$C$10,C4014)),ISNUMBER(SEARCH('[1]Lookup for use classification'!$D$10,C4014)),ISNUMBER(SEARCH('[1]Lookup for use classification'!$E$10,C4014)),ISNUMBER(SEARCH('[1]Lookup for use classification'!$F$10,C4014)),ISNUMBER(SEARCH('[1]Lookup for use classification'!$G$10,C4014))),'[1]Lookup for use classification'!$A$10,IF(OR(ISNUMBER(SEARCH('[1]Lookup for use classification'!$B$11,C4014)),ISNUMBER(SEARCH('[1]Lookup for use classification'!$C$11,C4014))),'[1]Lookup for use classification'!$A$11,IF(OR(ISNUMBER(SEARCH('[1]Lookup for use classification'!$B$12,C4014)),ISNUMBER(SEARCH('[1]Lookup for use classification'!$C$12,C4014))),'[1]Lookup for use classification'!$A$12,IF(OR(ISNUMBER(SEARCH('[1]Lookup for use classification'!$B$13,C4014)),ISNUMBER(SEARCH('[1]Lookup for use classification'!$C$13,C4014)),ISNUMBER(SEARCH('[1]Lookup for use classification'!$D$13,C4014)),,ISNUMBER(SEARCH('[1]Lookup for use classification'!$C$13,C4014)),ISNUMBER(SEARCH('[1]Lookup for use classification'!$E$13,C4014))),'[1]Lookup for use classification'!$A$13,IF(OR(ISNUMBER(SEARCH('[1]Lookup for use classification'!$B$14,C4014)),ISNUMBER(SEARCH('[1]Lookup for use classification'!$C$14,C4014))),'[1]Lookup for use classification'!$A$14,"Other"))))))))))))</f>
        <v>Other</v>
      </c>
      <c r="E4014" s="163">
        <v>9725</v>
      </c>
      <c r="F4014" s="163"/>
      <c r="G4014" s="163"/>
      <c r="H4014" s="164"/>
      <c r="I4014" s="164" t="s">
        <v>653</v>
      </c>
      <c r="J4014" s="165">
        <v>48457.769449333333</v>
      </c>
    </row>
    <row r="4015" spans="1:12" hidden="1">
      <c r="A4015" s="187" t="s">
        <v>1754</v>
      </c>
      <c r="B4015" s="167" t="s">
        <v>4456</v>
      </c>
      <c r="C4015" s="168" t="s">
        <v>1747</v>
      </c>
      <c r="D4015" s="6" t="str">
        <f>IF(OR(ISNUMBER(SEARCH('[1]Lookup for use classification'!$B$1,C4015)),ISNUMBER(SEARCH('[1]Lookup for use classification'!$C$1,C4015)),ISNUMBER(SEARCH('[1]Lookup for use classification'!$D$1,C4015)),ISNUMBER(SEARCH('[1]Lookup for use classification'!$E$1,C4015))),'[1]Lookup for use classification'!$A$1,IF(ISNUMBER(SEARCH('[1]Lookup for use classification'!$B$2,C4015)),'[1]Lookup for use classification'!$A$2,IF(ISNUMBER(SEARCH('[1]Lookup for use classification'!$B$3,C4015)),'[1]Lookup for use classification'!$A$3,IF(OR(ISNUMBER(SEARCH('[1]Lookup for use classification'!$B$4,C4015)),ISNUMBER(SEARCH('[1]Lookup for use classification'!$C$4,C4015)),ISNUMBER(SEARCH('[1]Lookup for use classification'!$D$4,C4015)),ISNUMBER(SEARCH('[1]Lookup for use classification'!$E$4,C4015))),'[1]Lookup for use classification'!$A$4,IF(OR(ISNUMBER(SEARCH('[1]Lookup for use classification'!$B$5,C4015)),ISNUMBER(SEARCH('[1]Lookup for use classification'!$C$5,C4015)),ISNUMBER(SEARCH('[1]Lookup for use classification'!$D$5,C4015))),'[1]Lookup for use classification'!$A$5,IF(OR(ISNUMBER(SEARCH('[1]Lookup for use classification'!$B$7,C4015)),ISNUMBER(SEARCH('[1]Lookup for use classification'!$C$7,C4015)),ISNUMBER(SEARCH('[1]Lookup for use classification'!$D$7,C4015))),'[1]Lookup for use classification'!$A$7,IF(OR(ISNUMBER(SEARCH('[1]Lookup for use classification'!$B$9,C4015)),ISNUMBER(SEARCH('[1]Lookup for use classification'!$C$9,C4015)),ISNUMBER(SEARCH('[1]Lookup for use classification'!$D$9,C4015)),ISNUMBER(SEARCH('[1]Lookup for use classification'!$E$9,C4015)),ISNUMBER(SEARCH('[1]Lookup for use classification'!$F$9,C4015)),ISNUMBER(SEARCH('[1]Lookup for use classification'!$G$9,C4015)),ISNUMBER(SEARCH('[1]Lookup for use classification'!$H$9,C4015)),ISNUMBER(SEARCH('[1]Lookup for use classification'!$I$9,C4015)),ISNUMBER(SEARCH('[1]Lookup for use classification'!$J$9,C4015)),ISNUMBER(SEARCH('[1]Lookup for use classification'!$K$9,C4015))),'[1]Lookup for use classification'!$A$9,IF(OR(ISNUMBER(SEARCH('[1]Lookup for use classification'!$B$10,C4015)),ISNUMBER(SEARCH('[1]Lookup for use classification'!$C$10,C4015)),ISNUMBER(SEARCH('[1]Lookup for use classification'!$D$10,C4015)),ISNUMBER(SEARCH('[1]Lookup for use classification'!$E$10,C4015)),ISNUMBER(SEARCH('[1]Lookup for use classification'!$F$10,C4015)),ISNUMBER(SEARCH('[1]Lookup for use classification'!$G$10,C4015))),'[1]Lookup for use classification'!$A$10,IF(OR(ISNUMBER(SEARCH('[1]Lookup for use classification'!$B$11,C4015)),ISNUMBER(SEARCH('[1]Lookup for use classification'!$C$11,C4015))),'[1]Lookup for use classification'!$A$11,IF(OR(ISNUMBER(SEARCH('[1]Lookup for use classification'!$B$12,C4015)),ISNUMBER(SEARCH('[1]Lookup for use classification'!$C$12,C4015))),'[1]Lookup for use classification'!$A$12,IF(OR(ISNUMBER(SEARCH('[1]Lookup for use classification'!$B$13,C4015)),ISNUMBER(SEARCH('[1]Lookup for use classification'!$C$13,C4015)),ISNUMBER(SEARCH('[1]Lookup for use classification'!$D$13,C4015)),,ISNUMBER(SEARCH('[1]Lookup for use classification'!$C$13,C4015)),ISNUMBER(SEARCH('[1]Lookup for use classification'!$E$13,C4015))),'[1]Lookup for use classification'!$A$13,IF(OR(ISNUMBER(SEARCH('[1]Lookup for use classification'!$B$14,C4015)),ISNUMBER(SEARCH('[1]Lookup for use classification'!$C$14,C4015))),'[1]Lookup for use classification'!$A$14,"Other"))))))))))))</f>
        <v>Other</v>
      </c>
      <c r="E4015" s="169">
        <v>12000</v>
      </c>
      <c r="F4015" s="170"/>
      <c r="G4015" s="170"/>
    </row>
    <row r="4016" spans="1:12" hidden="1">
      <c r="A4016" s="187" t="s">
        <v>1754</v>
      </c>
      <c r="B4016" s="167" t="s">
        <v>4456</v>
      </c>
      <c r="C4016" s="168" t="s">
        <v>1745</v>
      </c>
      <c r="D4016" s="6" t="str">
        <f>IF(OR(ISNUMBER(SEARCH('[1]Lookup for use classification'!$B$1,C4016)),ISNUMBER(SEARCH('[1]Lookup for use classification'!$C$1,C4016)),ISNUMBER(SEARCH('[1]Lookup for use classification'!$D$1,C4016)),ISNUMBER(SEARCH('[1]Lookup for use classification'!$E$1,C4016))),'[1]Lookup for use classification'!$A$1,IF(ISNUMBER(SEARCH('[1]Lookup for use classification'!$B$2,C4016)),'[1]Lookup for use classification'!$A$2,IF(ISNUMBER(SEARCH('[1]Lookup for use classification'!$B$3,C4016)),'[1]Lookup for use classification'!$A$3,IF(OR(ISNUMBER(SEARCH('[1]Lookup for use classification'!$B$4,C4016)),ISNUMBER(SEARCH('[1]Lookup for use classification'!$C$4,C4016)),ISNUMBER(SEARCH('[1]Lookup for use classification'!$D$4,C4016)),ISNUMBER(SEARCH('[1]Lookup for use classification'!$E$4,C4016))),'[1]Lookup for use classification'!$A$4,IF(OR(ISNUMBER(SEARCH('[1]Lookup for use classification'!$B$5,C4016)),ISNUMBER(SEARCH('[1]Lookup for use classification'!$C$5,C4016)),ISNUMBER(SEARCH('[1]Lookup for use classification'!$D$5,C4016))),'[1]Lookup for use classification'!$A$5,IF(OR(ISNUMBER(SEARCH('[1]Lookup for use classification'!$B$7,C4016)),ISNUMBER(SEARCH('[1]Lookup for use classification'!$C$7,C4016)),ISNUMBER(SEARCH('[1]Lookup for use classification'!$D$7,C4016))),'[1]Lookup for use classification'!$A$7,IF(OR(ISNUMBER(SEARCH('[1]Lookup for use classification'!$B$9,C4016)),ISNUMBER(SEARCH('[1]Lookup for use classification'!$C$9,C4016)),ISNUMBER(SEARCH('[1]Lookup for use classification'!$D$9,C4016)),ISNUMBER(SEARCH('[1]Lookup for use classification'!$E$9,C4016)),ISNUMBER(SEARCH('[1]Lookup for use classification'!$F$9,C4016)),ISNUMBER(SEARCH('[1]Lookup for use classification'!$G$9,C4016)),ISNUMBER(SEARCH('[1]Lookup for use classification'!$H$9,C4016)),ISNUMBER(SEARCH('[1]Lookup for use classification'!$I$9,C4016)),ISNUMBER(SEARCH('[1]Lookup for use classification'!$J$9,C4016)),ISNUMBER(SEARCH('[1]Lookup for use classification'!$K$9,C4016))),'[1]Lookup for use classification'!$A$9,IF(OR(ISNUMBER(SEARCH('[1]Lookup for use classification'!$B$10,C4016)),ISNUMBER(SEARCH('[1]Lookup for use classification'!$C$10,C4016)),ISNUMBER(SEARCH('[1]Lookup for use classification'!$D$10,C4016)),ISNUMBER(SEARCH('[1]Lookup for use classification'!$E$10,C4016)),ISNUMBER(SEARCH('[1]Lookup for use classification'!$F$10,C4016)),ISNUMBER(SEARCH('[1]Lookup for use classification'!$G$10,C4016))),'[1]Lookup for use classification'!$A$10,IF(OR(ISNUMBER(SEARCH('[1]Lookup for use classification'!$B$11,C4016)),ISNUMBER(SEARCH('[1]Lookup for use classification'!$C$11,C4016))),'[1]Lookup for use classification'!$A$11,IF(OR(ISNUMBER(SEARCH('[1]Lookup for use classification'!$B$12,C4016)),ISNUMBER(SEARCH('[1]Lookup for use classification'!$C$12,C4016))),'[1]Lookup for use classification'!$A$12,IF(OR(ISNUMBER(SEARCH('[1]Lookup for use classification'!$B$13,C4016)),ISNUMBER(SEARCH('[1]Lookup for use classification'!$C$13,C4016)),ISNUMBER(SEARCH('[1]Lookup for use classification'!$D$13,C4016)),,ISNUMBER(SEARCH('[1]Lookup for use classification'!$C$13,C4016)),ISNUMBER(SEARCH('[1]Lookup for use classification'!$E$13,C4016))),'[1]Lookup for use classification'!$A$13,IF(OR(ISNUMBER(SEARCH('[1]Lookup for use classification'!$B$14,C4016)),ISNUMBER(SEARCH('[1]Lookup for use classification'!$C$14,C4016))),'[1]Lookup for use classification'!$A$14,"Other"))))))))))))</f>
        <v>Other</v>
      </c>
      <c r="E4016" s="169">
        <v>21800</v>
      </c>
      <c r="F4016" s="170"/>
      <c r="G4016" s="170"/>
    </row>
    <row r="4017" spans="1:12" hidden="1">
      <c r="A4017" s="188" t="s">
        <v>1754</v>
      </c>
      <c r="B4017" s="162" t="s">
        <v>4512</v>
      </c>
      <c r="C4017" s="162" t="s">
        <v>2934</v>
      </c>
      <c r="D4017" s="8" t="str">
        <f>IF(OR(ISNUMBER(SEARCH('[1]Lookup for use classification'!$B$1,C4017)),ISNUMBER(SEARCH('[1]Lookup for use classification'!$C$1,C4017)),ISNUMBER(SEARCH('[1]Lookup for use classification'!$D$1,C4017)),ISNUMBER(SEARCH('[1]Lookup for use classification'!$E$1,C4017))),'[1]Lookup for use classification'!$A$1,IF(ISNUMBER(SEARCH('[1]Lookup for use classification'!$B$2,C4017)),'[1]Lookup for use classification'!$A$2,IF(ISNUMBER(SEARCH('[1]Lookup for use classification'!$B$3,C4017)),'[1]Lookup for use classification'!$A$3,IF(OR(ISNUMBER(SEARCH('[1]Lookup for use classification'!$B$4,C4017)),ISNUMBER(SEARCH('[1]Lookup for use classification'!$C$4,C4017)),ISNUMBER(SEARCH('[1]Lookup for use classification'!$D$4,C4017)),ISNUMBER(SEARCH('[1]Lookup for use classification'!$E$4,C4017))),'[1]Lookup for use classification'!$A$4,IF(OR(ISNUMBER(SEARCH('[1]Lookup for use classification'!$B$5,C4017)),ISNUMBER(SEARCH('[1]Lookup for use classification'!$C$5,C4017)),ISNUMBER(SEARCH('[1]Lookup for use classification'!$D$5,C4017))),'[1]Lookup for use classification'!$A$5,IF(OR(ISNUMBER(SEARCH('[1]Lookup for use classification'!$B$7,C4017)),ISNUMBER(SEARCH('[1]Lookup for use classification'!$C$7,C4017)),ISNUMBER(SEARCH('[1]Lookup for use classification'!$D$7,C4017))),'[1]Lookup for use classification'!$A$7,IF(OR(ISNUMBER(SEARCH('[1]Lookup for use classification'!$B$9,C4017)),ISNUMBER(SEARCH('[1]Lookup for use classification'!$C$9,C4017)),ISNUMBER(SEARCH('[1]Lookup for use classification'!$D$9,C4017)),ISNUMBER(SEARCH('[1]Lookup for use classification'!$E$9,C4017)),ISNUMBER(SEARCH('[1]Lookup for use classification'!$F$9,C4017)),ISNUMBER(SEARCH('[1]Lookup for use classification'!$G$9,C4017)),ISNUMBER(SEARCH('[1]Lookup for use classification'!$H$9,C4017)),ISNUMBER(SEARCH('[1]Lookup for use classification'!$I$9,C4017)),ISNUMBER(SEARCH('[1]Lookup for use classification'!$J$9,C4017)),ISNUMBER(SEARCH('[1]Lookup for use classification'!$K$9,C4017))),'[1]Lookup for use classification'!$A$9,IF(OR(ISNUMBER(SEARCH('[1]Lookup for use classification'!$B$10,C4017)),ISNUMBER(SEARCH('[1]Lookup for use classification'!$C$10,C4017)),ISNUMBER(SEARCH('[1]Lookup for use classification'!$D$10,C4017)),ISNUMBER(SEARCH('[1]Lookup for use classification'!$E$10,C4017)),ISNUMBER(SEARCH('[1]Lookup for use classification'!$F$10,C4017)),ISNUMBER(SEARCH('[1]Lookup for use classification'!$G$10,C4017))),'[1]Lookup for use classification'!$A$10,IF(OR(ISNUMBER(SEARCH('[1]Lookup for use classification'!$B$11,C4017)),ISNUMBER(SEARCH('[1]Lookup for use classification'!$C$11,C4017))),'[1]Lookup for use classification'!$A$11,IF(OR(ISNUMBER(SEARCH('[1]Lookup for use classification'!$B$12,C4017)),ISNUMBER(SEARCH('[1]Lookup for use classification'!$C$12,C4017))),'[1]Lookup for use classification'!$A$12,IF(OR(ISNUMBER(SEARCH('[1]Lookup for use classification'!$B$13,C4017)),ISNUMBER(SEARCH('[1]Lookup for use classification'!$C$13,C4017)),ISNUMBER(SEARCH('[1]Lookup for use classification'!$D$13,C4017)),,ISNUMBER(SEARCH('[1]Lookup for use classification'!$C$13,C4017)),ISNUMBER(SEARCH('[1]Lookup for use classification'!$E$13,C4017))),'[1]Lookup for use classification'!$A$13,IF(OR(ISNUMBER(SEARCH('[1]Lookup for use classification'!$B$14,C4017)),ISNUMBER(SEARCH('[1]Lookup for use classification'!$C$14,C4017))),'[1]Lookup for use classification'!$A$14,"Other"))))))))))))</f>
        <v>Other</v>
      </c>
      <c r="E4017" s="163">
        <v>21990</v>
      </c>
      <c r="F4017" s="163"/>
      <c r="G4017" s="163"/>
      <c r="H4017" s="164"/>
      <c r="I4017" s="164" t="s">
        <v>653</v>
      </c>
      <c r="J4017" s="165">
        <v>39895.358879199994</v>
      </c>
    </row>
    <row r="4018" spans="1:12" hidden="1">
      <c r="A4018" s="188" t="s">
        <v>1754</v>
      </c>
      <c r="B4018" s="8" t="str">
        <f>IF(ISNA(VLOOKUP(CONCATENATE(A4018,C4018),ARIS!$A$1:$A$959,1,FALSE)),"","ARIS")</f>
        <v>ARIS</v>
      </c>
      <c r="C4018" s="162" t="s">
        <v>2546</v>
      </c>
      <c r="D4018" s="162" t="s">
        <v>2424</v>
      </c>
      <c r="E4018" s="163">
        <v>1200</v>
      </c>
      <c r="F4018" s="163"/>
      <c r="G4018" s="163"/>
      <c r="H4018" s="164">
        <v>1589.5883211678831</v>
      </c>
      <c r="I4018" s="164"/>
      <c r="J4018" s="165">
        <v>2911.5262034999996</v>
      </c>
    </row>
    <row r="4019" spans="1:12" hidden="1">
      <c r="A4019" s="134" t="s">
        <v>1754</v>
      </c>
      <c r="B4019" s="8" t="str">
        <f>IF(ISNA(VLOOKUP(CONCATENATE(A4019,C4019),EUS!$B$2:$B$1939,1,FALSE)),"","End Use Study")</f>
        <v>End Use Study</v>
      </c>
      <c r="C4019" s="8" t="s">
        <v>398</v>
      </c>
      <c r="D4019" s="165" t="s">
        <v>2424</v>
      </c>
      <c r="E4019" s="9"/>
      <c r="F4019" s="9"/>
      <c r="G4019" s="9"/>
      <c r="H4019" s="164"/>
      <c r="I4019" s="164"/>
      <c r="J4019" s="7"/>
      <c r="L4019" s="6"/>
    </row>
    <row r="4020" spans="1:12" hidden="1">
      <c r="A4020" s="134" t="s">
        <v>1754</v>
      </c>
      <c r="B4020" s="8" t="str">
        <f>IF(ISNA(VLOOKUP(CONCATENATE(A4020,C4020),EUS!$B$2:$B$1939,1,FALSE)),"","End Use Study")</f>
        <v>End Use Study</v>
      </c>
      <c r="C4020" s="8" t="s">
        <v>2525</v>
      </c>
      <c r="D4020" s="162" t="s">
        <v>2424</v>
      </c>
      <c r="E4020" s="9"/>
      <c r="F4020" s="9"/>
      <c r="G4020" s="9"/>
      <c r="H4020" s="164"/>
      <c r="I4020" s="164"/>
      <c r="J4020" s="7"/>
      <c r="L4020" s="6"/>
    </row>
    <row r="4021" spans="1:12" hidden="1">
      <c r="A4021" s="134" t="s">
        <v>1754</v>
      </c>
      <c r="B4021" s="8" t="str">
        <f>IF(ISNA(VLOOKUP(CONCATENATE(A4021,C4021),EUS!$B$2:$B$1939,1,FALSE)),"","End Use Study")</f>
        <v>End Use Study</v>
      </c>
      <c r="C4021" s="8" t="s">
        <v>2324</v>
      </c>
      <c r="D4021" s="11" t="s">
        <v>213</v>
      </c>
      <c r="E4021" s="9">
        <v>3200</v>
      </c>
      <c r="F4021" s="9"/>
      <c r="G4021" s="9"/>
      <c r="H4021" s="164"/>
      <c r="I4021" s="164"/>
      <c r="J4021" s="7"/>
      <c r="L4021" s="6"/>
    </row>
    <row r="4022" spans="1:12" hidden="1">
      <c r="A4022" s="188" t="s">
        <v>1754</v>
      </c>
      <c r="B4022" s="162" t="s">
        <v>4512</v>
      </c>
      <c r="C4022" s="162" t="s">
        <v>2405</v>
      </c>
      <c r="D4022" s="11" t="s">
        <v>213</v>
      </c>
      <c r="E4022" s="163">
        <v>5947</v>
      </c>
      <c r="F4022" s="163"/>
      <c r="G4022" s="163"/>
      <c r="H4022" s="164"/>
      <c r="I4022" s="164">
        <v>3033.1884057971015</v>
      </c>
      <c r="J4022" s="165">
        <v>22753.704781500001</v>
      </c>
    </row>
    <row r="4023" spans="1:12" hidden="1">
      <c r="A4023" s="188" t="s">
        <v>1754</v>
      </c>
      <c r="B4023" s="162" t="s">
        <v>4512</v>
      </c>
      <c r="C4023" s="162" t="s">
        <v>7</v>
      </c>
      <c r="D4023" s="11" t="s">
        <v>213</v>
      </c>
      <c r="E4023" s="163">
        <v>5969.99</v>
      </c>
      <c r="F4023" s="163"/>
      <c r="G4023" s="163"/>
      <c r="H4023" s="164"/>
      <c r="I4023" s="164">
        <v>3071.7391304347825</v>
      </c>
      <c r="J4023" s="165">
        <v>25496.230050000002</v>
      </c>
    </row>
    <row r="4024" spans="1:12" hidden="1">
      <c r="A4024" s="134" t="s">
        <v>1754</v>
      </c>
      <c r="B4024" s="8" t="str">
        <f>IF(ISNA(VLOOKUP(CONCATENATE(A4024,C4024),EUS!$B$2:$B$1939,1,FALSE)),"","End Use Study")</f>
        <v>End Use Study</v>
      </c>
      <c r="C4024" s="8" t="s">
        <v>2400</v>
      </c>
      <c r="D4024" s="11" t="s">
        <v>213</v>
      </c>
      <c r="E4024" s="9">
        <v>9600</v>
      </c>
      <c r="F4024" s="9"/>
      <c r="G4024" s="9"/>
      <c r="H4024" s="164"/>
      <c r="I4024" s="164"/>
      <c r="J4024" s="7"/>
      <c r="L4024" s="6"/>
    </row>
    <row r="4025" spans="1:12" hidden="1">
      <c r="A4025" s="188" t="s">
        <v>1754</v>
      </c>
      <c r="B4025" s="162" t="s">
        <v>4512</v>
      </c>
      <c r="C4025" s="162" t="s">
        <v>2406</v>
      </c>
      <c r="D4025" s="11" t="s">
        <v>213</v>
      </c>
      <c r="E4025" s="163">
        <v>9725</v>
      </c>
      <c r="F4025" s="163"/>
      <c r="G4025" s="163"/>
      <c r="H4025" s="164"/>
      <c r="I4025" s="164">
        <v>3706.8115942028985</v>
      </c>
      <c r="J4025" s="165">
        <v>48292.435799999999</v>
      </c>
    </row>
    <row r="4026" spans="1:12" hidden="1">
      <c r="A4026" s="193" t="s">
        <v>1754</v>
      </c>
      <c r="B4026" s="8" t="str">
        <f>IF(ISNA(VLOOKUP(CONCATENATE(A4026,C4026),EUS!$B$2:$B$1939,1,FALSE)),"","End Use Study")</f>
        <v>End Use Study</v>
      </c>
      <c r="C4026" s="162" t="s">
        <v>886</v>
      </c>
      <c r="D4026" s="8" t="str">
        <f>IF(OR(ISNUMBER(SEARCH('[1]Lookup for use classification'!$B$1,C4026)),ISNUMBER(SEARCH('[1]Lookup for use classification'!$C$1,C4026)),ISNUMBER(SEARCH('[1]Lookup for use classification'!$D$1,C4026)),ISNUMBER(SEARCH('[1]Lookup for use classification'!$E$1,C4026))),'[1]Lookup for use classification'!$A$1,IF(ISNUMBER(SEARCH('[1]Lookup for use classification'!$B$2,C4026)),'[1]Lookup for use classification'!$A$2,IF(ISNUMBER(SEARCH('[1]Lookup for use classification'!$B$3,C4026)),'[1]Lookup for use classification'!$A$3,IF(OR(ISNUMBER(SEARCH('[1]Lookup for use classification'!$B$4,C4026)),ISNUMBER(SEARCH('[1]Lookup for use classification'!$C$4,C4026)),ISNUMBER(SEARCH('[1]Lookup for use classification'!$D$4,C4026)),ISNUMBER(SEARCH('[1]Lookup for use classification'!$E$4,C4026))),'[1]Lookup for use classification'!$A$4,IF(OR(ISNUMBER(SEARCH('[1]Lookup for use classification'!$B$5,C4026)),ISNUMBER(SEARCH('[1]Lookup for use classification'!$C$5,C4026)),ISNUMBER(SEARCH('[1]Lookup for use classification'!$D$5,C4026))),'[1]Lookup for use classification'!$A$5,IF(OR(ISNUMBER(SEARCH('[1]Lookup for use classification'!$B$7,C4026)),ISNUMBER(SEARCH('[1]Lookup for use classification'!$C$7,C4026)),ISNUMBER(SEARCH('[1]Lookup for use classification'!$D$7,C4026))),'[1]Lookup for use classification'!$A$7,IF(OR(ISNUMBER(SEARCH('[1]Lookup for use classification'!$B$9,C4026)),ISNUMBER(SEARCH('[1]Lookup for use classification'!$C$9,C4026)),ISNUMBER(SEARCH('[1]Lookup for use classification'!$D$9,C4026)),ISNUMBER(SEARCH('[1]Lookup for use classification'!$E$9,C4026)),ISNUMBER(SEARCH('[1]Lookup for use classification'!$F$9,C4026)),ISNUMBER(SEARCH('[1]Lookup for use classification'!$G$9,C4026)),ISNUMBER(SEARCH('[1]Lookup for use classification'!$H$9,C4026)),ISNUMBER(SEARCH('[1]Lookup for use classification'!$I$9,C4026)),ISNUMBER(SEARCH('[1]Lookup for use classification'!$J$9,C4026)),ISNUMBER(SEARCH('[1]Lookup for use classification'!$K$9,C4026))),'[1]Lookup for use classification'!$A$9,IF(OR(ISNUMBER(SEARCH('[1]Lookup for use classification'!$B$10,C4026)),ISNUMBER(SEARCH('[1]Lookup for use classification'!$C$10,C4026)),ISNUMBER(SEARCH('[1]Lookup for use classification'!$D$10,C4026)),ISNUMBER(SEARCH('[1]Lookup for use classification'!$E$10,C4026)),ISNUMBER(SEARCH('[1]Lookup for use classification'!$F$10,C4026)),ISNUMBER(SEARCH('[1]Lookup for use classification'!$G$10,C4026))),'[1]Lookup for use classification'!$A$10,IF(OR(ISNUMBER(SEARCH('[1]Lookup for use classification'!$B$11,C4026)),ISNUMBER(SEARCH('[1]Lookup for use classification'!$C$11,C4026))),'[1]Lookup for use classification'!$A$11,IF(OR(ISNUMBER(SEARCH('[1]Lookup for use classification'!$B$12,C4026)),ISNUMBER(SEARCH('[1]Lookup for use classification'!$C$12,C4026))),'[1]Lookup for use classification'!$A$12,IF(OR(ISNUMBER(SEARCH('[1]Lookup for use classification'!$B$13,C4026)),ISNUMBER(SEARCH('[1]Lookup for use classification'!$C$13,C4026)),ISNUMBER(SEARCH('[1]Lookup for use classification'!$D$13,C4026)),,ISNUMBER(SEARCH('[1]Lookup for use classification'!$C$13,C4026)),ISNUMBER(SEARCH('[1]Lookup for use classification'!$E$13,C4026))),'[1]Lookup for use classification'!$A$13,IF(OR(ISNUMBER(SEARCH('[1]Lookup for use classification'!$B$14,C4026)),ISNUMBER(SEARCH('[1]Lookup for use classification'!$C$14,C4026))),'[1]Lookup for use classification'!$A$14,"Other"))))))))))))</f>
        <v>Retail - Other</v>
      </c>
      <c r="E4026" s="163">
        <v>13896</v>
      </c>
      <c r="F4026" s="163"/>
      <c r="G4026" s="163"/>
      <c r="H4026" s="164"/>
      <c r="I4026" s="164"/>
      <c r="J4026" s="189"/>
    </row>
    <row r="4027" spans="1:12" hidden="1">
      <c r="A4027" s="138" t="s">
        <v>1754</v>
      </c>
      <c r="B4027" s="8" t="str">
        <f>IF(ISNA(VLOOKUP(CONCATENATE(A4027,C4027),EUS!$B$2:$B$1939,1,FALSE)),"","End Use Study")</f>
        <v>End Use Study</v>
      </c>
      <c r="C4027" s="8" t="s">
        <v>2134</v>
      </c>
      <c r="D4027" s="162" t="s">
        <v>1980</v>
      </c>
      <c r="E4027" s="9">
        <v>3200</v>
      </c>
      <c r="F4027" s="9"/>
      <c r="G4027" s="9"/>
      <c r="H4027" s="164"/>
      <c r="I4027" s="164"/>
      <c r="J4027" s="7"/>
      <c r="L4027" s="6"/>
    </row>
    <row r="4028" spans="1:12" hidden="1">
      <c r="A4028" s="188" t="s">
        <v>1754</v>
      </c>
      <c r="B4028" s="162" t="s">
        <v>4512</v>
      </c>
      <c r="C4028" s="162" t="s">
        <v>2155</v>
      </c>
      <c r="D4028" s="162" t="s">
        <v>1980</v>
      </c>
      <c r="E4028" s="163">
        <v>11618.75</v>
      </c>
      <c r="F4028" s="163"/>
      <c r="G4028" s="163"/>
      <c r="H4028" s="164"/>
      <c r="I4028" s="164">
        <v>6623.710144927536</v>
      </c>
      <c r="J4028" s="165">
        <v>52892.333295142853</v>
      </c>
    </row>
    <row r="4029" spans="1:12" hidden="1">
      <c r="A4029" s="185" t="s">
        <v>3543</v>
      </c>
      <c r="B4029" s="8" t="s">
        <v>6055</v>
      </c>
      <c r="C4029" s="162"/>
      <c r="D4029" s="162" t="s">
        <v>3335</v>
      </c>
      <c r="E4029" s="163">
        <v>13608</v>
      </c>
      <c r="F4029" s="163"/>
      <c r="G4029" s="163"/>
      <c r="H4029" s="164"/>
      <c r="I4029" s="164"/>
      <c r="K4029" s="163"/>
    </row>
    <row r="4030" spans="1:12">
      <c r="A4030" s="138" t="s">
        <v>1776</v>
      </c>
      <c r="B4030" s="8" t="str">
        <f>IF(ISNA(VLOOKUP(CONCATENATE(A4030,C4030),EUS!$B$2:$B$1939,1,FALSE)),"","End Use Study")</f>
        <v>End Use Study</v>
      </c>
      <c r="C4030" s="8" t="s">
        <v>1771</v>
      </c>
      <c r="D4030" s="162" t="s">
        <v>3335</v>
      </c>
      <c r="E4030" s="9">
        <v>47000</v>
      </c>
      <c r="F4030" s="9"/>
      <c r="G4030" s="9"/>
      <c r="H4030" s="164">
        <v>38000</v>
      </c>
      <c r="I4030" s="164"/>
      <c r="J4030" s="7">
        <v>301800</v>
      </c>
      <c r="L4030" s="6"/>
    </row>
    <row r="4031" spans="1:12">
      <c r="A4031" s="188" t="s">
        <v>1776</v>
      </c>
      <c r="B4031" s="8" t="s">
        <v>6052</v>
      </c>
      <c r="C4031" s="168" t="s">
        <v>1768</v>
      </c>
      <c r="D4031" s="8" t="str">
        <f>IF(OR(ISNUMBER(SEARCH('[1]Lookup for use classification'!$B$1,C4031)),ISNUMBER(SEARCH('[1]Lookup for use classification'!$C$1,C4031)),ISNUMBER(SEARCH('[1]Lookup for use classification'!$D$1,C4031)),ISNUMBER(SEARCH('[1]Lookup for use classification'!$E$1,C4031))),'[1]Lookup for use classification'!$A$1,IF(ISNUMBER(SEARCH('[1]Lookup for use classification'!$B$2,C4031)),'[1]Lookup for use classification'!$A$2,IF(ISNUMBER(SEARCH('[1]Lookup for use classification'!$B$3,C4031)),'[1]Lookup for use classification'!$A$3,IF(OR(ISNUMBER(SEARCH('[1]Lookup for use classification'!$B$4,C4031)),ISNUMBER(SEARCH('[1]Lookup for use classification'!$C$4,C4031)),ISNUMBER(SEARCH('[1]Lookup for use classification'!$D$4,C4031)),ISNUMBER(SEARCH('[1]Lookup for use classification'!$E$4,C4031))),'[1]Lookup for use classification'!$A$4,IF(OR(ISNUMBER(SEARCH('[1]Lookup for use classification'!$B$5,C4031)),ISNUMBER(SEARCH('[1]Lookup for use classification'!$C$5,C4031)),ISNUMBER(SEARCH('[1]Lookup for use classification'!$D$5,C4031))),'[1]Lookup for use classification'!$A$5,IF(OR(ISNUMBER(SEARCH('[1]Lookup for use classification'!$B$7,C4031)),ISNUMBER(SEARCH('[1]Lookup for use classification'!$C$7,C4031)),ISNUMBER(SEARCH('[1]Lookup for use classification'!$D$7,C4031))),'[1]Lookup for use classification'!$A$7,IF(OR(ISNUMBER(SEARCH('[1]Lookup for use classification'!$B$9,C4031)),ISNUMBER(SEARCH('[1]Lookup for use classification'!$C$9,C4031)),ISNUMBER(SEARCH('[1]Lookup for use classification'!$D$9,C4031)),ISNUMBER(SEARCH('[1]Lookup for use classification'!$E$9,C4031)),ISNUMBER(SEARCH('[1]Lookup for use classification'!$F$9,C4031)),ISNUMBER(SEARCH('[1]Lookup for use classification'!$G$9,C4031)),ISNUMBER(SEARCH('[1]Lookup for use classification'!$H$9,C4031)),ISNUMBER(SEARCH('[1]Lookup for use classification'!$I$9,C4031)),ISNUMBER(SEARCH('[1]Lookup for use classification'!$J$9,C4031)),ISNUMBER(SEARCH('[1]Lookup for use classification'!$K$9,C4031))),'[1]Lookup for use classification'!$A$9,IF(OR(ISNUMBER(SEARCH('[1]Lookup for use classification'!$B$10,C4031)),ISNUMBER(SEARCH('[1]Lookup for use classification'!$C$10,C4031)),ISNUMBER(SEARCH('[1]Lookup for use classification'!$D$10,C4031)),ISNUMBER(SEARCH('[1]Lookup for use classification'!$E$10,C4031)),ISNUMBER(SEARCH('[1]Lookup for use classification'!$F$10,C4031))),'[1]Lookup for use classification'!$A$10,IF(OR(ISNUMBER(SEARCH('[1]Lookup for use classification'!$B$11,C4031)),ISNUMBER(SEARCH('[1]Lookup for use classification'!$C$11,C4031))),'[1]Lookup for use classification'!$A$11,IF(OR(ISNUMBER(SEARCH('[1]Lookup for use classification'!$B$12,C4031)),ISNUMBER(SEARCH('[1]Lookup for use classification'!$C$12,C4031))),'[1]Lookup for use classification'!$A$12,IF(OR(ISNUMBER(SEARCH('[1]Lookup for use classification'!$B$13,C4031)),ISNUMBER(SEARCH('[1]Lookup for use classification'!$C$13,C4031))),'[1]Lookup for use classification'!$A$13,"Other")))))))))))</f>
        <v>Food Service and Drinking Places</v>
      </c>
      <c r="E4031" s="169"/>
      <c r="F4031" s="169"/>
      <c r="G4031" s="169"/>
    </row>
    <row r="4032" spans="1:12">
      <c r="A4032" s="188" t="s">
        <v>1776</v>
      </c>
      <c r="B4032" s="8" t="s">
        <v>6052</v>
      </c>
      <c r="C4032" s="168" t="s">
        <v>1772</v>
      </c>
      <c r="D4032" s="8" t="str">
        <f>IF(OR(ISNUMBER(SEARCH('[1]Lookup for use classification'!$B$1,C4032)),ISNUMBER(SEARCH('[1]Lookup for use classification'!$C$1,C4032)),ISNUMBER(SEARCH('[1]Lookup for use classification'!$D$1,C4032)),ISNUMBER(SEARCH('[1]Lookup for use classification'!$E$1,C4032))),'[1]Lookup for use classification'!$A$1,IF(ISNUMBER(SEARCH('[1]Lookup for use classification'!$B$2,C4032)),'[1]Lookup for use classification'!$A$2,IF(ISNUMBER(SEARCH('[1]Lookup for use classification'!$B$3,C4032)),'[1]Lookup for use classification'!$A$3,IF(OR(ISNUMBER(SEARCH('[1]Lookup for use classification'!$B$4,C4032)),ISNUMBER(SEARCH('[1]Lookup for use classification'!$C$4,C4032)),ISNUMBER(SEARCH('[1]Lookup for use classification'!$D$4,C4032)),ISNUMBER(SEARCH('[1]Lookup for use classification'!$E$4,C4032))),'[1]Lookup for use classification'!$A$4,IF(OR(ISNUMBER(SEARCH('[1]Lookup for use classification'!$B$5,C4032)),ISNUMBER(SEARCH('[1]Lookup for use classification'!$C$5,C4032)),ISNUMBER(SEARCH('[1]Lookup for use classification'!$D$5,C4032))),'[1]Lookup for use classification'!$A$5,IF(OR(ISNUMBER(SEARCH('[1]Lookup for use classification'!$B$7,C4032)),ISNUMBER(SEARCH('[1]Lookup for use classification'!$C$7,C4032)),ISNUMBER(SEARCH('[1]Lookup for use classification'!$D$7,C4032))),'[1]Lookup for use classification'!$A$7,IF(OR(ISNUMBER(SEARCH('[1]Lookup for use classification'!$B$9,C4032)),ISNUMBER(SEARCH('[1]Lookup for use classification'!$C$9,C4032)),ISNUMBER(SEARCH('[1]Lookup for use classification'!$D$9,C4032)),ISNUMBER(SEARCH('[1]Lookup for use classification'!$E$9,C4032)),ISNUMBER(SEARCH('[1]Lookup for use classification'!$F$9,C4032)),ISNUMBER(SEARCH('[1]Lookup for use classification'!$G$9,C4032)),ISNUMBER(SEARCH('[1]Lookup for use classification'!$H$9,C4032)),ISNUMBER(SEARCH('[1]Lookup for use classification'!$I$9,C4032)),ISNUMBER(SEARCH('[1]Lookup for use classification'!$J$9,C4032)),ISNUMBER(SEARCH('[1]Lookup for use classification'!$K$9,C4032))),'[1]Lookup for use classification'!$A$9,IF(OR(ISNUMBER(SEARCH('[1]Lookup for use classification'!$B$10,C4032)),ISNUMBER(SEARCH('[1]Lookup for use classification'!$C$10,C4032)),ISNUMBER(SEARCH('[1]Lookup for use classification'!$D$10,C4032)),ISNUMBER(SEARCH('[1]Lookup for use classification'!$E$10,C4032)),ISNUMBER(SEARCH('[1]Lookup for use classification'!$F$10,C4032))),'[1]Lookup for use classification'!$A$10,IF(OR(ISNUMBER(SEARCH('[1]Lookup for use classification'!$B$11,C4032)),ISNUMBER(SEARCH('[1]Lookup for use classification'!$C$11,C4032))),'[1]Lookup for use classification'!$A$11,IF(OR(ISNUMBER(SEARCH('[1]Lookup for use classification'!$B$12,C4032)),ISNUMBER(SEARCH('[1]Lookup for use classification'!$C$12,C4032))),'[1]Lookup for use classification'!$A$12,IF(OR(ISNUMBER(SEARCH('[1]Lookup for use classification'!$B$13,C4032)),ISNUMBER(SEARCH('[1]Lookup for use classification'!$C$13,C4032))),'[1]Lookup for use classification'!$A$13,"Other")))))))))))</f>
        <v>Food Service and Drinking Places</v>
      </c>
      <c r="E4032" s="169"/>
      <c r="F4032" s="169"/>
      <c r="G4032" s="169"/>
    </row>
    <row r="4033" spans="1:12">
      <c r="A4033" s="193" t="s">
        <v>2141</v>
      </c>
      <c r="B4033" s="8" t="str">
        <f>IF(ISNA(VLOOKUP(CONCATENATE(A4033,C4033),ARIS!$A$1:$A$959,1,FALSE)),"","ARIS")</f>
        <v>ARIS</v>
      </c>
      <c r="C4033" s="162" t="s">
        <v>3163</v>
      </c>
      <c r="D4033" s="162" t="s">
        <v>377</v>
      </c>
      <c r="E4033" s="163">
        <v>2700</v>
      </c>
      <c r="F4033" s="163"/>
      <c r="G4033" s="163"/>
      <c r="H4033" s="164">
        <v>1252.5547445255474</v>
      </c>
      <c r="I4033" s="164"/>
      <c r="J4033" s="165">
        <v>25492.229427999999</v>
      </c>
    </row>
    <row r="4034" spans="1:12">
      <c r="A4034" s="188" t="s">
        <v>1776</v>
      </c>
      <c r="B4034" s="8" t="str">
        <f>IF(ISNA(VLOOKUP(CONCATENATE(A4034,C4034),ARIS!$A$1:$A$959,1,FALSE)),"","ARIS")</f>
        <v>ARIS</v>
      </c>
      <c r="C4034" s="162" t="s">
        <v>3164</v>
      </c>
      <c r="D4034" s="162" t="s">
        <v>377</v>
      </c>
      <c r="E4034" s="163">
        <v>3739</v>
      </c>
      <c r="F4034" s="163"/>
      <c r="G4034" s="163"/>
      <c r="H4034" s="164">
        <v>1279</v>
      </c>
      <c r="I4034" s="164"/>
      <c r="J4034" s="165">
        <v>25631.229800000001</v>
      </c>
    </row>
    <row r="4035" spans="1:12">
      <c r="A4035" s="188" t="s">
        <v>1776</v>
      </c>
      <c r="B4035" s="8" t="s">
        <v>6052</v>
      </c>
      <c r="C4035" s="168" t="s">
        <v>1775</v>
      </c>
      <c r="D4035" s="6" t="str">
        <f>IF(OR(ISNUMBER(SEARCH('[1]Lookup for use classification'!$B$1,C4035)),ISNUMBER(SEARCH('[1]Lookup for use classification'!$C$1,C4035)),ISNUMBER(SEARCH('[1]Lookup for use classification'!$D$1,C4035)),ISNUMBER(SEARCH('[1]Lookup for use classification'!$E$1,C4035))),'[1]Lookup for use classification'!$A$1,IF(ISNUMBER(SEARCH('[1]Lookup for use classification'!$B$2,C4035)),'[1]Lookup for use classification'!$A$2,IF(ISNUMBER(SEARCH('[1]Lookup for use classification'!$B$3,C4035)),'[1]Lookup for use classification'!$A$3,IF(OR(ISNUMBER(SEARCH('[1]Lookup for use classification'!$B$4,C4035)),ISNUMBER(SEARCH('[1]Lookup for use classification'!$C$4,C4035)),ISNUMBER(SEARCH('[1]Lookup for use classification'!$D$4,C4035)),ISNUMBER(SEARCH('[1]Lookup for use classification'!$E$4,C4035))),'[1]Lookup for use classification'!$A$4,IF(OR(ISNUMBER(SEARCH('[1]Lookup for use classification'!$B$5,C4035)),ISNUMBER(SEARCH('[1]Lookup for use classification'!$C$5,C4035)),ISNUMBER(SEARCH('[1]Lookup for use classification'!$D$5,C4035))),'[1]Lookup for use classification'!$A$5,IF(OR(ISNUMBER(SEARCH('[1]Lookup for use classification'!$B$7,C4035)),ISNUMBER(SEARCH('[1]Lookup for use classification'!$C$7,C4035)),ISNUMBER(SEARCH('[1]Lookup for use classification'!$D$7,C4035))),'[1]Lookup for use classification'!$A$7,IF(OR(ISNUMBER(SEARCH('[1]Lookup for use classification'!$B$9,C4035)),ISNUMBER(SEARCH('[1]Lookup for use classification'!$C$9,C4035)),ISNUMBER(SEARCH('[1]Lookup for use classification'!$D$9,C4035)),ISNUMBER(SEARCH('[1]Lookup for use classification'!$E$9,C4035)),ISNUMBER(SEARCH('[1]Lookup for use classification'!$F$9,C4035)),ISNUMBER(SEARCH('[1]Lookup for use classification'!$G$9,C4035)),ISNUMBER(SEARCH('[1]Lookup for use classification'!$H$9,C4035)),ISNUMBER(SEARCH('[1]Lookup for use classification'!$I$9,C4035)),ISNUMBER(SEARCH('[1]Lookup for use classification'!$J$9,C4035)),ISNUMBER(SEARCH('[1]Lookup for use classification'!$K$9,C4035))),'[1]Lookup for use classification'!$A$9,IF(OR(ISNUMBER(SEARCH('[1]Lookup for use classification'!$B$10,C4035)),ISNUMBER(SEARCH('[1]Lookup for use classification'!$C$10,C4035)),ISNUMBER(SEARCH('[1]Lookup for use classification'!$D$10,C4035)),ISNUMBER(SEARCH('[1]Lookup for use classification'!$E$10,C4035)),ISNUMBER(SEARCH('[1]Lookup for use classification'!$F$10,C4035))),'[1]Lookup for use classification'!$A$10,IF(OR(ISNUMBER(SEARCH('[1]Lookup for use classification'!$B$11,C4035)),ISNUMBER(SEARCH('[1]Lookup for use classification'!$C$11,C4035))),'[1]Lookup for use classification'!$A$11,IF(OR(ISNUMBER(SEARCH('[1]Lookup for use classification'!$B$12,C4035)),ISNUMBER(SEARCH('[1]Lookup for use classification'!$C$12,C4035))),'[1]Lookup for use classification'!$A$12,IF(OR(ISNUMBER(SEARCH('[1]Lookup for use classification'!$B$13,C4035)),ISNUMBER(SEARCH('[1]Lookup for use classification'!$C$13,C4035))),'[1]Lookup for use classification'!$A$13,"Other")))))))))))</f>
        <v>Office</v>
      </c>
      <c r="E4035" s="169"/>
      <c r="F4035" s="169"/>
      <c r="G4035" s="169"/>
    </row>
    <row r="4036" spans="1:12">
      <c r="A4036" s="188" t="s">
        <v>2141</v>
      </c>
      <c r="B4036" s="8" t="str">
        <f>IF(ISNA(VLOOKUP(CONCATENATE(A4036,C4036),ARIS!$A$1:$A$959,1,FALSE)),"","ARIS")</f>
        <v>ARIS</v>
      </c>
      <c r="C4036" s="162" t="s">
        <v>2891</v>
      </c>
      <c r="D4036" s="8" t="str">
        <f>IF(OR(ISNUMBER(SEARCH('[1]Lookup for use classification'!$B$1,C4036)),ISNUMBER(SEARCH('[1]Lookup for use classification'!$C$1,C4036)),ISNUMBER(SEARCH('[1]Lookup for use classification'!$D$1,C4036)),ISNUMBER(SEARCH('[1]Lookup for use classification'!$E$1,C4036))),'[1]Lookup for use classification'!$A$1,IF(ISNUMBER(SEARCH('[1]Lookup for use classification'!$B$2,C4036)),'[1]Lookup for use classification'!$A$2,IF(ISNUMBER(SEARCH('[1]Lookup for use classification'!$B$3,C4036)),'[1]Lookup for use classification'!$A$3,IF(OR(ISNUMBER(SEARCH('[1]Lookup for use classification'!$B$4,C4036)),ISNUMBER(SEARCH('[1]Lookup for use classification'!$C$4,C4036)),ISNUMBER(SEARCH('[1]Lookup for use classification'!$D$4,C4036)),ISNUMBER(SEARCH('[1]Lookup for use classification'!$E$4,C4036))),'[1]Lookup for use classification'!$A$4,IF(OR(ISNUMBER(SEARCH('[1]Lookup for use classification'!$B$5,C4036)),ISNUMBER(SEARCH('[1]Lookup for use classification'!$C$5,C4036)),ISNUMBER(SEARCH('[1]Lookup for use classification'!$D$5,C4036))),'[1]Lookup for use classification'!$A$5,IF(OR(ISNUMBER(SEARCH('[1]Lookup for use classification'!$B$7,C4036)),ISNUMBER(SEARCH('[1]Lookup for use classification'!$C$7,C4036)),ISNUMBER(SEARCH('[1]Lookup for use classification'!$D$7,C4036))),'[1]Lookup for use classification'!$A$7,IF(OR(ISNUMBER(SEARCH('[1]Lookup for use classification'!$B$9,C4036)),ISNUMBER(SEARCH('[1]Lookup for use classification'!$C$9,C4036)),ISNUMBER(SEARCH('[1]Lookup for use classification'!$D$9,C4036)),ISNUMBER(SEARCH('[1]Lookup for use classification'!$E$9,C4036)),ISNUMBER(SEARCH('[1]Lookup for use classification'!$F$9,C4036)),ISNUMBER(SEARCH('[1]Lookup for use classification'!$G$9,C4036)),ISNUMBER(SEARCH('[1]Lookup for use classification'!$H$9,C4036)),ISNUMBER(SEARCH('[1]Lookup for use classification'!$I$9,C4036)),ISNUMBER(SEARCH('[1]Lookup for use classification'!$J$9,C4036)),ISNUMBER(SEARCH('[1]Lookup for use classification'!$K$9,C4036))),'[1]Lookup for use classification'!$A$9,IF(OR(ISNUMBER(SEARCH('[1]Lookup for use classification'!$B$10,C4036)),ISNUMBER(SEARCH('[1]Lookup for use classification'!$C$10,C4036)),ISNUMBER(SEARCH('[1]Lookup for use classification'!$D$10,C4036)),ISNUMBER(SEARCH('[1]Lookup for use classification'!$E$10,C4036)),ISNUMBER(SEARCH('[1]Lookup for use classification'!$F$10,C4036)),ISNUMBER(SEARCH('[1]Lookup for use classification'!$G$10,C4036))),'[1]Lookup for use classification'!$A$10,IF(OR(ISNUMBER(SEARCH('[1]Lookup for use classification'!$B$11,C4036)),ISNUMBER(SEARCH('[1]Lookup for use classification'!$C$11,C4036))),'[1]Lookup for use classification'!$A$11,IF(OR(ISNUMBER(SEARCH('[1]Lookup for use classification'!$B$12,C4036)),ISNUMBER(SEARCH('[1]Lookup for use classification'!$C$12,C4036))),'[1]Lookup for use classification'!$A$12,IF(OR(ISNUMBER(SEARCH('[1]Lookup for use classification'!$B$13,C4036)),ISNUMBER(SEARCH('[1]Lookup for use classification'!$C$13,C4036)),ISNUMBER(SEARCH('[1]Lookup for use classification'!$D$13,C4036)),,ISNUMBER(SEARCH('[1]Lookup for use classification'!$C$13,C4036)),ISNUMBER(SEARCH('[1]Lookup for use classification'!$E$13,C4036))),'[1]Lookup for use classification'!$A$13,IF(OR(ISNUMBER(SEARCH('[1]Lookup for use classification'!$B$14,C4036)),ISNUMBER(SEARCH('[1]Lookup for use classification'!$C$14,C4036))),'[1]Lookup for use classification'!$A$14,"Other"))))))))))))</f>
        <v>Other</v>
      </c>
      <c r="E4036" s="163">
        <v>5369</v>
      </c>
      <c r="F4036" s="163"/>
      <c r="G4036" s="163"/>
      <c r="H4036" s="164">
        <v>5164.3795620437959</v>
      </c>
      <c r="I4036" s="164"/>
    </row>
    <row r="4037" spans="1:12">
      <c r="A4037" s="188" t="s">
        <v>1776</v>
      </c>
      <c r="B4037" s="8" t="s">
        <v>6052</v>
      </c>
      <c r="C4037" s="168" t="s">
        <v>1766</v>
      </c>
      <c r="D4037" s="8" t="str">
        <f>IF(OR(ISNUMBER(SEARCH('[1]Lookup for use classification'!$B$1,C4037)),ISNUMBER(SEARCH('[1]Lookup for use classification'!$C$1,C4037)),ISNUMBER(SEARCH('[1]Lookup for use classification'!$D$1,C4037)),ISNUMBER(SEARCH('[1]Lookup for use classification'!$E$1,C4037))),'[1]Lookup for use classification'!$A$1,IF(ISNUMBER(SEARCH('[1]Lookup for use classification'!$B$2,C4037)),'[1]Lookup for use classification'!$A$2,IF(ISNUMBER(SEARCH('[1]Lookup for use classification'!$B$3,C4037)),'[1]Lookup for use classification'!$A$3,IF(OR(ISNUMBER(SEARCH('[1]Lookup for use classification'!$B$4,C4037)),ISNUMBER(SEARCH('[1]Lookup for use classification'!$C$4,C4037)),ISNUMBER(SEARCH('[1]Lookup for use classification'!$D$4,C4037)),ISNUMBER(SEARCH('[1]Lookup for use classification'!$E$4,C4037))),'[1]Lookup for use classification'!$A$4,IF(OR(ISNUMBER(SEARCH('[1]Lookup for use classification'!$B$5,C4037)),ISNUMBER(SEARCH('[1]Lookup for use classification'!$C$5,C4037)),ISNUMBER(SEARCH('[1]Lookup for use classification'!$D$5,C4037))),'[1]Lookup for use classification'!$A$5,IF(OR(ISNUMBER(SEARCH('[1]Lookup for use classification'!$B$7,C4037)),ISNUMBER(SEARCH('[1]Lookup for use classification'!$C$7,C4037)),ISNUMBER(SEARCH('[1]Lookup for use classification'!$D$7,C4037))),'[1]Lookup for use classification'!$A$7,IF(OR(ISNUMBER(SEARCH('[1]Lookup for use classification'!$B$9,C4037)),ISNUMBER(SEARCH('[1]Lookup for use classification'!$C$9,C4037)),ISNUMBER(SEARCH('[1]Lookup for use classification'!$D$9,C4037)),ISNUMBER(SEARCH('[1]Lookup for use classification'!$E$9,C4037)),ISNUMBER(SEARCH('[1]Lookup for use classification'!$F$9,C4037)),ISNUMBER(SEARCH('[1]Lookup for use classification'!$G$9,C4037)),ISNUMBER(SEARCH('[1]Lookup for use classification'!$H$9,C4037)),ISNUMBER(SEARCH('[1]Lookup for use classification'!$I$9,C4037)),ISNUMBER(SEARCH('[1]Lookup for use classification'!$J$9,C4037)),ISNUMBER(SEARCH('[1]Lookup for use classification'!$K$9,C4037))),'[1]Lookup for use classification'!$A$9,IF(OR(ISNUMBER(SEARCH('[1]Lookup for use classification'!$B$10,C4037)),ISNUMBER(SEARCH('[1]Lookup for use classification'!$C$10,C4037)),ISNUMBER(SEARCH('[1]Lookup for use classification'!$D$10,C4037)),ISNUMBER(SEARCH('[1]Lookup for use classification'!$E$10,C4037)),ISNUMBER(SEARCH('[1]Lookup for use classification'!$F$10,C4037)),ISNUMBER(SEARCH('[1]Lookup for use classification'!$G$10,C4037))),'[1]Lookup for use classification'!$A$10,IF(OR(ISNUMBER(SEARCH('[1]Lookup for use classification'!$B$11,C4037)),ISNUMBER(SEARCH('[1]Lookup for use classification'!$C$11,C4037))),'[1]Lookup for use classification'!$A$11,IF(OR(ISNUMBER(SEARCH('[1]Lookup for use classification'!$B$12,C4037)),ISNUMBER(SEARCH('[1]Lookup for use classification'!$C$12,C4037))),'[1]Lookup for use classification'!$A$12,IF(OR(ISNUMBER(SEARCH('[1]Lookup for use classification'!$B$13,C4037)),ISNUMBER(SEARCH('[1]Lookup for use classification'!$C$13,C4037)),ISNUMBER(SEARCH('[1]Lookup for use classification'!$D$13,C4037)),,ISNUMBER(SEARCH('[1]Lookup for use classification'!$C$13,C4037)),ISNUMBER(SEARCH('[1]Lookup for use classification'!$E$13,C4037))),'[1]Lookup for use classification'!$A$13,IF(OR(ISNUMBER(SEARCH('[1]Lookup for use classification'!$B$14,C4037)),ISNUMBER(SEARCH('[1]Lookup for use classification'!$C$14,C4037))),'[1]Lookup for use classification'!$A$14,"Other"))))))))))))</f>
        <v>Other</v>
      </c>
      <c r="E4037" s="169"/>
      <c r="F4037" s="169"/>
      <c r="G4037" s="169"/>
    </row>
    <row r="4038" spans="1:12">
      <c r="A4038" s="188" t="s">
        <v>1776</v>
      </c>
      <c r="B4038" s="8" t="s">
        <v>6052</v>
      </c>
      <c r="C4038" s="168" t="s">
        <v>112</v>
      </c>
      <c r="D4038" s="8" t="str">
        <f>IF(OR(ISNUMBER(SEARCH('[1]Lookup for use classification'!$B$1,C4038)),ISNUMBER(SEARCH('[1]Lookup for use classification'!$C$1,C4038)),ISNUMBER(SEARCH('[1]Lookup for use classification'!$D$1,C4038)),ISNUMBER(SEARCH('[1]Lookup for use classification'!$E$1,C4038))),'[1]Lookup for use classification'!$A$1,IF(ISNUMBER(SEARCH('[1]Lookup for use classification'!$B$2,C4038)),'[1]Lookup for use classification'!$A$2,IF(ISNUMBER(SEARCH('[1]Lookup for use classification'!$B$3,C4038)),'[1]Lookup for use classification'!$A$3,IF(OR(ISNUMBER(SEARCH('[1]Lookup for use classification'!$B$4,C4038)),ISNUMBER(SEARCH('[1]Lookup for use classification'!$C$4,C4038)),ISNUMBER(SEARCH('[1]Lookup for use classification'!$D$4,C4038)),ISNUMBER(SEARCH('[1]Lookup for use classification'!$E$4,C4038))),'[1]Lookup for use classification'!$A$4,IF(OR(ISNUMBER(SEARCH('[1]Lookup for use classification'!$B$5,C4038)),ISNUMBER(SEARCH('[1]Lookup for use classification'!$C$5,C4038)),ISNUMBER(SEARCH('[1]Lookup for use classification'!$D$5,C4038))),'[1]Lookup for use classification'!$A$5,IF(OR(ISNUMBER(SEARCH('[1]Lookup for use classification'!$B$7,C4038)),ISNUMBER(SEARCH('[1]Lookup for use classification'!$C$7,C4038)),ISNUMBER(SEARCH('[1]Lookup for use classification'!$D$7,C4038))),'[1]Lookup for use classification'!$A$7,IF(OR(ISNUMBER(SEARCH('[1]Lookup for use classification'!$B$9,C4038)),ISNUMBER(SEARCH('[1]Lookup for use classification'!$C$9,C4038)),ISNUMBER(SEARCH('[1]Lookup for use classification'!$D$9,C4038)),ISNUMBER(SEARCH('[1]Lookup for use classification'!$E$9,C4038)),ISNUMBER(SEARCH('[1]Lookup for use classification'!$F$9,C4038)),ISNUMBER(SEARCH('[1]Lookup for use classification'!$G$9,C4038)),ISNUMBER(SEARCH('[1]Lookup for use classification'!$H$9,C4038)),ISNUMBER(SEARCH('[1]Lookup for use classification'!$I$9,C4038)),ISNUMBER(SEARCH('[1]Lookup for use classification'!$J$9,C4038)),ISNUMBER(SEARCH('[1]Lookup for use classification'!$K$9,C4038))),'[1]Lookup for use classification'!$A$9,IF(OR(ISNUMBER(SEARCH('[1]Lookup for use classification'!$B$10,C4038)),ISNUMBER(SEARCH('[1]Lookup for use classification'!$C$10,C4038)),ISNUMBER(SEARCH('[1]Lookup for use classification'!$D$10,C4038)),ISNUMBER(SEARCH('[1]Lookup for use classification'!$E$10,C4038)),ISNUMBER(SEARCH('[1]Lookup for use classification'!$F$10,C4038)),ISNUMBER(SEARCH('[1]Lookup for use classification'!$G$10,C4038))),'[1]Lookup for use classification'!$A$10,IF(OR(ISNUMBER(SEARCH('[1]Lookup for use classification'!$B$11,C4038)),ISNUMBER(SEARCH('[1]Lookup for use classification'!$C$11,C4038))),'[1]Lookup for use classification'!$A$11,IF(OR(ISNUMBER(SEARCH('[1]Lookup for use classification'!$B$12,C4038)),ISNUMBER(SEARCH('[1]Lookup for use classification'!$C$12,C4038))),'[1]Lookup for use classification'!$A$12,IF(OR(ISNUMBER(SEARCH('[1]Lookup for use classification'!$B$13,C4038)),ISNUMBER(SEARCH('[1]Lookup for use classification'!$C$13,C4038)),ISNUMBER(SEARCH('[1]Lookup for use classification'!$D$13,C4038)),,ISNUMBER(SEARCH('[1]Lookup for use classification'!$C$13,C4038)),ISNUMBER(SEARCH('[1]Lookup for use classification'!$E$13,C4038))),'[1]Lookup for use classification'!$A$13,IF(OR(ISNUMBER(SEARCH('[1]Lookup for use classification'!$B$14,C4038)),ISNUMBER(SEARCH('[1]Lookup for use classification'!$C$14,C4038))),'[1]Lookup for use classification'!$A$14,"Other"))))))))))))</f>
        <v>Other</v>
      </c>
      <c r="E4038" s="169"/>
      <c r="F4038" s="169"/>
      <c r="G4038" s="169"/>
    </row>
    <row r="4039" spans="1:12">
      <c r="A4039" s="188" t="s">
        <v>1776</v>
      </c>
      <c r="B4039" s="8" t="s">
        <v>6052</v>
      </c>
      <c r="C4039" s="168" t="s">
        <v>1769</v>
      </c>
      <c r="D4039" s="8" t="str">
        <f>IF(OR(ISNUMBER(SEARCH('[1]Lookup for use classification'!$B$1,C4039)),ISNUMBER(SEARCH('[1]Lookup for use classification'!$C$1,C4039)),ISNUMBER(SEARCH('[1]Lookup for use classification'!$D$1,C4039)),ISNUMBER(SEARCH('[1]Lookup for use classification'!$E$1,C4039))),'[1]Lookup for use classification'!$A$1,IF(ISNUMBER(SEARCH('[1]Lookup for use classification'!$B$2,C4039)),'[1]Lookup for use classification'!$A$2,IF(ISNUMBER(SEARCH('[1]Lookup for use classification'!$B$3,C4039)),'[1]Lookup for use classification'!$A$3,IF(OR(ISNUMBER(SEARCH('[1]Lookup for use classification'!$B$4,C4039)),ISNUMBER(SEARCH('[1]Lookup for use classification'!$C$4,C4039)),ISNUMBER(SEARCH('[1]Lookup for use classification'!$D$4,C4039)),ISNUMBER(SEARCH('[1]Lookup for use classification'!$E$4,C4039))),'[1]Lookup for use classification'!$A$4,IF(OR(ISNUMBER(SEARCH('[1]Lookup for use classification'!$B$5,C4039)),ISNUMBER(SEARCH('[1]Lookup for use classification'!$C$5,C4039)),ISNUMBER(SEARCH('[1]Lookup for use classification'!$D$5,C4039))),'[1]Lookup for use classification'!$A$5,IF(OR(ISNUMBER(SEARCH('[1]Lookup for use classification'!$B$7,C4039)),ISNUMBER(SEARCH('[1]Lookup for use classification'!$C$7,C4039)),ISNUMBER(SEARCH('[1]Lookup for use classification'!$D$7,C4039))),'[1]Lookup for use classification'!$A$7,IF(OR(ISNUMBER(SEARCH('[1]Lookup for use classification'!$B$9,C4039)),ISNUMBER(SEARCH('[1]Lookup for use classification'!$C$9,C4039)),ISNUMBER(SEARCH('[1]Lookup for use classification'!$D$9,C4039)),ISNUMBER(SEARCH('[1]Lookup for use classification'!$E$9,C4039)),ISNUMBER(SEARCH('[1]Lookup for use classification'!$F$9,C4039)),ISNUMBER(SEARCH('[1]Lookup for use classification'!$G$9,C4039)),ISNUMBER(SEARCH('[1]Lookup for use classification'!$H$9,C4039)),ISNUMBER(SEARCH('[1]Lookup for use classification'!$I$9,C4039)),ISNUMBER(SEARCH('[1]Lookup for use classification'!$J$9,C4039)),ISNUMBER(SEARCH('[1]Lookup for use classification'!$K$9,C4039))),'[1]Lookup for use classification'!$A$9,IF(OR(ISNUMBER(SEARCH('[1]Lookup for use classification'!$B$10,C4039)),ISNUMBER(SEARCH('[1]Lookup for use classification'!$C$10,C4039)),ISNUMBER(SEARCH('[1]Lookup for use classification'!$D$10,C4039)),ISNUMBER(SEARCH('[1]Lookup for use classification'!$E$10,C4039)),ISNUMBER(SEARCH('[1]Lookup for use classification'!$F$10,C4039)),ISNUMBER(SEARCH('[1]Lookup for use classification'!$G$10,C4039))),'[1]Lookup for use classification'!$A$10,IF(OR(ISNUMBER(SEARCH('[1]Lookup for use classification'!$B$11,C4039)),ISNUMBER(SEARCH('[1]Lookup for use classification'!$C$11,C4039))),'[1]Lookup for use classification'!$A$11,IF(OR(ISNUMBER(SEARCH('[1]Lookup for use classification'!$B$12,C4039)),ISNUMBER(SEARCH('[1]Lookup for use classification'!$C$12,C4039))),'[1]Lookup for use classification'!$A$12,IF(OR(ISNUMBER(SEARCH('[1]Lookup for use classification'!$B$13,C4039)),ISNUMBER(SEARCH('[1]Lookup for use classification'!$C$13,C4039)),ISNUMBER(SEARCH('[1]Lookup for use classification'!$D$13,C4039)),,ISNUMBER(SEARCH('[1]Lookup for use classification'!$C$13,C4039)),ISNUMBER(SEARCH('[1]Lookup for use classification'!$E$13,C4039))),'[1]Lookup for use classification'!$A$13,IF(OR(ISNUMBER(SEARCH('[1]Lookup for use classification'!$B$14,C4039)),ISNUMBER(SEARCH('[1]Lookup for use classification'!$C$14,C4039))),'[1]Lookup for use classification'!$A$14,"Other"))))))))))))</f>
        <v>Other</v>
      </c>
      <c r="E4039" s="169"/>
      <c r="F4039" s="169"/>
      <c r="G4039" s="169"/>
    </row>
    <row r="4040" spans="1:12">
      <c r="A4040" s="188" t="s">
        <v>1776</v>
      </c>
      <c r="B4040" s="8" t="s">
        <v>6052</v>
      </c>
      <c r="C4040" s="168" t="s">
        <v>1773</v>
      </c>
      <c r="D4040" s="8" t="str">
        <f>IF(OR(ISNUMBER(SEARCH('[1]Lookup for use classification'!$B$1,C4040)),ISNUMBER(SEARCH('[1]Lookup for use classification'!$C$1,C4040)),ISNUMBER(SEARCH('[1]Lookup for use classification'!$D$1,C4040)),ISNUMBER(SEARCH('[1]Lookup for use classification'!$E$1,C4040))),'[1]Lookup for use classification'!$A$1,IF(ISNUMBER(SEARCH('[1]Lookup for use classification'!$B$2,C4040)),'[1]Lookup for use classification'!$A$2,IF(ISNUMBER(SEARCH('[1]Lookup for use classification'!$B$3,C4040)),'[1]Lookup for use classification'!$A$3,IF(OR(ISNUMBER(SEARCH('[1]Lookup for use classification'!$B$4,C4040)),ISNUMBER(SEARCH('[1]Lookup for use classification'!$C$4,C4040)),ISNUMBER(SEARCH('[1]Lookup for use classification'!$D$4,C4040)),ISNUMBER(SEARCH('[1]Lookup for use classification'!$E$4,C4040))),'[1]Lookup for use classification'!$A$4,IF(OR(ISNUMBER(SEARCH('[1]Lookup for use classification'!$B$5,C4040)),ISNUMBER(SEARCH('[1]Lookup for use classification'!$C$5,C4040)),ISNUMBER(SEARCH('[1]Lookup for use classification'!$D$5,C4040))),'[1]Lookup for use classification'!$A$5,IF(OR(ISNUMBER(SEARCH('[1]Lookup for use classification'!$B$7,C4040)),ISNUMBER(SEARCH('[1]Lookup for use classification'!$C$7,C4040)),ISNUMBER(SEARCH('[1]Lookup for use classification'!$D$7,C4040))),'[1]Lookup for use classification'!$A$7,IF(OR(ISNUMBER(SEARCH('[1]Lookup for use classification'!$B$9,C4040)),ISNUMBER(SEARCH('[1]Lookup for use classification'!$C$9,C4040)),ISNUMBER(SEARCH('[1]Lookup for use classification'!$D$9,C4040)),ISNUMBER(SEARCH('[1]Lookup for use classification'!$E$9,C4040)),ISNUMBER(SEARCH('[1]Lookup for use classification'!$F$9,C4040)),ISNUMBER(SEARCH('[1]Lookup for use classification'!$G$9,C4040)),ISNUMBER(SEARCH('[1]Lookup for use classification'!$H$9,C4040)),ISNUMBER(SEARCH('[1]Lookup for use classification'!$I$9,C4040)),ISNUMBER(SEARCH('[1]Lookup for use classification'!$J$9,C4040)),ISNUMBER(SEARCH('[1]Lookup for use classification'!$K$9,C4040))),'[1]Lookup for use classification'!$A$9,IF(OR(ISNUMBER(SEARCH('[1]Lookup for use classification'!$B$10,C4040)),ISNUMBER(SEARCH('[1]Lookup for use classification'!$C$10,C4040)),ISNUMBER(SEARCH('[1]Lookup for use classification'!$D$10,C4040)),ISNUMBER(SEARCH('[1]Lookup for use classification'!$E$10,C4040)),ISNUMBER(SEARCH('[1]Lookup for use classification'!$F$10,C4040)),ISNUMBER(SEARCH('[1]Lookup for use classification'!$G$10,C4040))),'[1]Lookup for use classification'!$A$10,IF(OR(ISNUMBER(SEARCH('[1]Lookup for use classification'!$B$11,C4040)),ISNUMBER(SEARCH('[1]Lookup for use classification'!$C$11,C4040))),'[1]Lookup for use classification'!$A$11,IF(OR(ISNUMBER(SEARCH('[1]Lookup for use classification'!$B$12,C4040)),ISNUMBER(SEARCH('[1]Lookup for use classification'!$C$12,C4040))),'[1]Lookup for use classification'!$A$12,IF(OR(ISNUMBER(SEARCH('[1]Lookup for use classification'!$B$13,C4040)),ISNUMBER(SEARCH('[1]Lookup for use classification'!$C$13,C4040)),ISNUMBER(SEARCH('[1]Lookup for use classification'!$D$13,C4040)),,ISNUMBER(SEARCH('[1]Lookup for use classification'!$C$13,C4040)),ISNUMBER(SEARCH('[1]Lookup for use classification'!$E$13,C4040))),'[1]Lookup for use classification'!$A$13,IF(OR(ISNUMBER(SEARCH('[1]Lookup for use classification'!$B$14,C4040)),ISNUMBER(SEARCH('[1]Lookup for use classification'!$C$14,C4040))),'[1]Lookup for use classification'!$A$14,"Other"))))))))))))</f>
        <v>Other</v>
      </c>
      <c r="E4040" s="169"/>
      <c r="F4040" s="169"/>
      <c r="G4040" s="169"/>
    </row>
    <row r="4041" spans="1:12">
      <c r="A4041" s="134" t="s">
        <v>1776</v>
      </c>
      <c r="B4041" s="8" t="str">
        <f>IF(ISNA(VLOOKUP(CONCATENATE(A4041,C4041),EUS!$B$2:$B$1939,1,FALSE)),"","End Use Study")</f>
        <v>End Use Study</v>
      </c>
      <c r="C4041" s="8" t="s">
        <v>1417</v>
      </c>
      <c r="D4041" s="8" t="str">
        <f>IF(OR(ISNUMBER(SEARCH('[1]Lookup for use classification'!$B$1,C4041)),ISNUMBER(SEARCH('[1]Lookup for use classification'!$C$1,C4041)),ISNUMBER(SEARCH('[1]Lookup for use classification'!$D$1,C4041)),ISNUMBER(SEARCH('[1]Lookup for use classification'!$E$1,C4041))),'[1]Lookup for use classification'!$A$1,IF(ISNUMBER(SEARCH('[1]Lookup for use classification'!$B$2,C4041)),'[1]Lookup for use classification'!$A$2,IF(ISNUMBER(SEARCH('[1]Lookup for use classification'!$B$3,C4041)),'[1]Lookup for use classification'!$A$3,IF(OR(ISNUMBER(SEARCH('[1]Lookup for use classification'!$B$4,C4041)),ISNUMBER(SEARCH('[1]Lookup for use classification'!$C$4,C4041)),ISNUMBER(SEARCH('[1]Lookup for use classification'!$D$4,C4041)),ISNUMBER(SEARCH('[1]Lookup for use classification'!$E$4,C4041))),'[1]Lookup for use classification'!$A$4,IF(OR(ISNUMBER(SEARCH('[1]Lookup for use classification'!$B$5,C4041)),ISNUMBER(SEARCH('[1]Lookup for use classification'!$C$5,C4041)),ISNUMBER(SEARCH('[1]Lookup for use classification'!$D$5,C4041))),'[1]Lookup for use classification'!$A$5,IF(OR(ISNUMBER(SEARCH('[1]Lookup for use classification'!$B$7,C4041)),ISNUMBER(SEARCH('[1]Lookup for use classification'!$C$7,C4041)),ISNUMBER(SEARCH('[1]Lookup for use classification'!$D$7,C4041))),'[1]Lookup for use classification'!$A$7,IF(OR(ISNUMBER(SEARCH('[1]Lookup for use classification'!$B$9,C4041)),ISNUMBER(SEARCH('[1]Lookup for use classification'!$C$9,C4041)),ISNUMBER(SEARCH('[1]Lookup for use classification'!$D$9,C4041)),ISNUMBER(SEARCH('[1]Lookup for use classification'!$E$9,C4041)),ISNUMBER(SEARCH('[1]Lookup for use classification'!$F$9,C4041)),ISNUMBER(SEARCH('[1]Lookup for use classification'!$G$9,C4041)),ISNUMBER(SEARCH('[1]Lookup for use classification'!$H$9,C4041)),ISNUMBER(SEARCH('[1]Lookup for use classification'!$I$9,C4041)),ISNUMBER(SEARCH('[1]Lookup for use classification'!$J$9,C4041)),ISNUMBER(SEARCH('[1]Lookup for use classification'!$K$9,C4041))),'[1]Lookup for use classification'!$A$9,IF(OR(ISNUMBER(SEARCH('[1]Lookup for use classification'!$B$10,C4041)),ISNUMBER(SEARCH('[1]Lookup for use classification'!$C$10,C4041)),ISNUMBER(SEARCH('[1]Lookup for use classification'!$D$10,C4041)),ISNUMBER(SEARCH('[1]Lookup for use classification'!$E$10,C4041)),ISNUMBER(SEARCH('[1]Lookup for use classification'!$F$10,C4041)),ISNUMBER(SEARCH('[1]Lookup for use classification'!$G$10,C4041))),'[1]Lookup for use classification'!$A$10,IF(OR(ISNUMBER(SEARCH('[1]Lookup for use classification'!$B$11,C4041)),ISNUMBER(SEARCH('[1]Lookup for use classification'!$C$11,C4041))),'[1]Lookup for use classification'!$A$11,IF(OR(ISNUMBER(SEARCH('[1]Lookup for use classification'!$B$12,C4041)),ISNUMBER(SEARCH('[1]Lookup for use classification'!$C$12,C4041))),'[1]Lookup for use classification'!$A$12,IF(OR(ISNUMBER(SEARCH('[1]Lookup for use classification'!$B$13,C4041)),ISNUMBER(SEARCH('[1]Lookup for use classification'!$C$13,C4041)),ISNUMBER(SEARCH('[1]Lookup for use classification'!$D$13,C4041)),,ISNUMBER(SEARCH('[1]Lookup for use classification'!$C$13,C4041)),ISNUMBER(SEARCH('[1]Lookup for use classification'!$E$13,C4041))),'[1]Lookup for use classification'!$A$13,IF(OR(ISNUMBER(SEARCH('[1]Lookup for use classification'!$B$14,C4041)),ISNUMBER(SEARCH('[1]Lookup for use classification'!$C$14,C4041))),'[1]Lookup for use classification'!$A$14,"Other"))))))))))))</f>
        <v>Other</v>
      </c>
      <c r="E4041" s="9"/>
      <c r="F4041" s="9"/>
      <c r="G4041" s="9"/>
      <c r="H4041" s="164"/>
      <c r="I4041" s="164"/>
      <c r="J4041" s="7"/>
      <c r="L4041" s="6"/>
    </row>
    <row r="4042" spans="1:12">
      <c r="A4042" s="134" t="s">
        <v>1776</v>
      </c>
      <c r="B4042" s="8" t="str">
        <f>IF(ISNA(VLOOKUP(CONCATENATE(A4042,C4042),EUS!$B$2:$B$1939,1,FALSE)),"","End Use Study")</f>
        <v>End Use Study</v>
      </c>
      <c r="C4042" s="8" t="s">
        <v>135</v>
      </c>
      <c r="D4042" s="8" t="str">
        <f>IF(OR(ISNUMBER(SEARCH('[1]Lookup for use classification'!$B$1,C4042)),ISNUMBER(SEARCH('[1]Lookup for use classification'!$C$1,C4042)),ISNUMBER(SEARCH('[1]Lookup for use classification'!$D$1,C4042)),ISNUMBER(SEARCH('[1]Lookup for use classification'!$E$1,C4042))),'[1]Lookup for use classification'!$A$1,IF(ISNUMBER(SEARCH('[1]Lookup for use classification'!$B$2,C4042)),'[1]Lookup for use classification'!$A$2,IF(ISNUMBER(SEARCH('[1]Lookup for use classification'!$B$3,C4042)),'[1]Lookup for use classification'!$A$3,IF(OR(ISNUMBER(SEARCH('[1]Lookup for use classification'!$B$4,C4042)),ISNUMBER(SEARCH('[1]Lookup for use classification'!$C$4,C4042)),ISNUMBER(SEARCH('[1]Lookup for use classification'!$D$4,C4042)),ISNUMBER(SEARCH('[1]Lookup for use classification'!$E$4,C4042))),'[1]Lookup for use classification'!$A$4,IF(OR(ISNUMBER(SEARCH('[1]Lookup for use classification'!$B$5,C4042)),ISNUMBER(SEARCH('[1]Lookup for use classification'!$C$5,C4042)),ISNUMBER(SEARCH('[1]Lookup for use classification'!$D$5,C4042))),'[1]Lookup for use classification'!$A$5,IF(OR(ISNUMBER(SEARCH('[1]Lookup for use classification'!$B$7,C4042)),ISNUMBER(SEARCH('[1]Lookup for use classification'!$C$7,C4042)),ISNUMBER(SEARCH('[1]Lookup for use classification'!$D$7,C4042))),'[1]Lookup for use classification'!$A$7,IF(OR(ISNUMBER(SEARCH('[1]Lookup for use classification'!$B$9,C4042)),ISNUMBER(SEARCH('[1]Lookup for use classification'!$C$9,C4042)),ISNUMBER(SEARCH('[1]Lookup for use classification'!$D$9,C4042)),ISNUMBER(SEARCH('[1]Lookup for use classification'!$E$9,C4042)),ISNUMBER(SEARCH('[1]Lookup for use classification'!$F$9,C4042)),ISNUMBER(SEARCH('[1]Lookup for use classification'!$G$9,C4042)),ISNUMBER(SEARCH('[1]Lookup for use classification'!$H$9,C4042)),ISNUMBER(SEARCH('[1]Lookup for use classification'!$I$9,C4042)),ISNUMBER(SEARCH('[1]Lookup for use classification'!$J$9,C4042)),ISNUMBER(SEARCH('[1]Lookup for use classification'!$K$9,C4042))),'[1]Lookup for use classification'!$A$9,IF(OR(ISNUMBER(SEARCH('[1]Lookup for use classification'!$B$10,C4042)),ISNUMBER(SEARCH('[1]Lookup for use classification'!$C$10,C4042)),ISNUMBER(SEARCH('[1]Lookup for use classification'!$D$10,C4042)),ISNUMBER(SEARCH('[1]Lookup for use classification'!$E$10,C4042)),ISNUMBER(SEARCH('[1]Lookup for use classification'!$F$10,C4042)),ISNUMBER(SEARCH('[1]Lookup for use classification'!$G$10,C4042))),'[1]Lookup for use classification'!$A$10,IF(OR(ISNUMBER(SEARCH('[1]Lookup for use classification'!$B$11,C4042)),ISNUMBER(SEARCH('[1]Lookup for use classification'!$C$11,C4042))),'[1]Lookup for use classification'!$A$11,IF(OR(ISNUMBER(SEARCH('[1]Lookup for use classification'!$B$12,C4042)),ISNUMBER(SEARCH('[1]Lookup for use classification'!$C$12,C4042))),'[1]Lookup for use classification'!$A$12,IF(OR(ISNUMBER(SEARCH('[1]Lookup for use classification'!$B$13,C4042)),ISNUMBER(SEARCH('[1]Lookup for use classification'!$C$13,C4042)),ISNUMBER(SEARCH('[1]Lookup for use classification'!$D$13,C4042)),,ISNUMBER(SEARCH('[1]Lookup for use classification'!$C$13,C4042)),ISNUMBER(SEARCH('[1]Lookup for use classification'!$E$13,C4042))),'[1]Lookup for use classification'!$A$13,IF(OR(ISNUMBER(SEARCH('[1]Lookup for use classification'!$B$14,C4042)),ISNUMBER(SEARCH('[1]Lookup for use classification'!$C$14,C4042))),'[1]Lookup for use classification'!$A$14,"Other"))))))))))))</f>
        <v>Other</v>
      </c>
      <c r="E4042" s="9"/>
      <c r="F4042" s="9"/>
      <c r="G4042" s="9"/>
      <c r="H4042" s="164"/>
      <c r="I4042" s="164"/>
      <c r="J4042" s="7"/>
      <c r="L4042" s="6"/>
    </row>
    <row r="4043" spans="1:12">
      <c r="A4043" s="188" t="s">
        <v>1776</v>
      </c>
      <c r="B4043" s="8" t="s">
        <v>6052</v>
      </c>
      <c r="C4043" s="168" t="s">
        <v>298</v>
      </c>
      <c r="D4043" s="8" t="str">
        <f>IF(OR(ISNUMBER(SEARCH('[1]Lookup for use classification'!$B$1,C4043)),ISNUMBER(SEARCH('[1]Lookup for use classification'!$C$1,C4043)),ISNUMBER(SEARCH('[1]Lookup for use classification'!$D$1,C4043)),ISNUMBER(SEARCH('[1]Lookup for use classification'!$E$1,C4043))),'[1]Lookup for use classification'!$A$1,IF(ISNUMBER(SEARCH('[1]Lookup for use classification'!$B$2,C4043)),'[1]Lookup for use classification'!$A$2,IF(ISNUMBER(SEARCH('[1]Lookup for use classification'!$B$3,C4043)),'[1]Lookup for use classification'!$A$3,IF(OR(ISNUMBER(SEARCH('[1]Lookup for use classification'!$B$4,C4043)),ISNUMBER(SEARCH('[1]Lookup for use classification'!$C$4,C4043)),ISNUMBER(SEARCH('[1]Lookup for use classification'!$D$4,C4043)),ISNUMBER(SEARCH('[1]Lookup for use classification'!$E$4,C4043))),'[1]Lookup for use classification'!$A$4,IF(OR(ISNUMBER(SEARCH('[1]Lookup for use classification'!$B$5,C4043)),ISNUMBER(SEARCH('[1]Lookup for use classification'!$C$5,C4043)),ISNUMBER(SEARCH('[1]Lookup for use classification'!$D$5,C4043))),'[1]Lookup for use classification'!$A$5,IF(OR(ISNUMBER(SEARCH('[1]Lookup for use classification'!$B$7,C4043)),ISNUMBER(SEARCH('[1]Lookup for use classification'!$C$7,C4043)),ISNUMBER(SEARCH('[1]Lookup for use classification'!$D$7,C4043))),'[1]Lookup for use classification'!$A$7,IF(OR(ISNUMBER(SEARCH('[1]Lookup for use classification'!$B$9,C4043)),ISNUMBER(SEARCH('[1]Lookup for use classification'!$C$9,C4043)),ISNUMBER(SEARCH('[1]Lookup for use classification'!$D$9,C4043)),ISNUMBER(SEARCH('[1]Lookup for use classification'!$E$9,C4043)),ISNUMBER(SEARCH('[1]Lookup for use classification'!$F$9,C4043)),ISNUMBER(SEARCH('[1]Lookup for use classification'!$G$9,C4043)),ISNUMBER(SEARCH('[1]Lookup for use classification'!$H$9,C4043)),ISNUMBER(SEARCH('[1]Lookup for use classification'!$I$9,C4043)),ISNUMBER(SEARCH('[1]Lookup for use classification'!$J$9,C4043)),ISNUMBER(SEARCH('[1]Lookup for use classification'!$K$9,C4043))),'[1]Lookup for use classification'!$A$9,IF(OR(ISNUMBER(SEARCH('[1]Lookup for use classification'!$B$10,C4043)),ISNUMBER(SEARCH('[1]Lookup for use classification'!$C$10,C4043)),ISNUMBER(SEARCH('[1]Lookup for use classification'!$D$10,C4043)),ISNUMBER(SEARCH('[1]Lookup for use classification'!$E$10,C4043)),ISNUMBER(SEARCH('[1]Lookup for use classification'!$F$10,C4043))),'[1]Lookup for use classification'!$A$10,IF(OR(ISNUMBER(SEARCH('[1]Lookup for use classification'!$B$11,C4043)),ISNUMBER(SEARCH('[1]Lookup for use classification'!$C$11,C4043))),'[1]Lookup for use classification'!$A$11,IF(OR(ISNUMBER(SEARCH('[1]Lookup for use classification'!$B$12,C4043)),ISNUMBER(SEARCH('[1]Lookup for use classification'!$C$12,C4043))),'[1]Lookup for use classification'!$A$12,IF(OR(ISNUMBER(SEARCH('[1]Lookup for use classification'!$B$13,C4043)),ISNUMBER(SEARCH('[1]Lookup for use classification'!$C$13,C4043))),'[1]Lookup for use classification'!$A$13,"Other")))))))))))</f>
        <v>Public Assembly</v>
      </c>
      <c r="E4043" s="169"/>
      <c r="F4043" s="169"/>
      <c r="G4043" s="169"/>
    </row>
    <row r="4044" spans="1:12">
      <c r="A4044" s="193" t="s">
        <v>1776</v>
      </c>
      <c r="B4044" s="8" t="str">
        <f>IF(ISNA(VLOOKUP(CONCATENATE(A4044,C4044),EUS!$B$2:$B$1939,1,FALSE)),"","End Use Study")</f>
        <v>End Use Study</v>
      </c>
      <c r="C4044" s="168" t="s">
        <v>1767</v>
      </c>
      <c r="D4044" s="8" t="str">
        <f>IF(OR(ISNUMBER(SEARCH('[1]Lookup for use classification'!$B$1,C4044)),ISNUMBER(SEARCH('[1]Lookup for use classification'!$C$1,C4044)),ISNUMBER(SEARCH('[1]Lookup for use classification'!$D$1,C4044)),ISNUMBER(SEARCH('[1]Lookup for use classification'!$E$1,C4044))),'[1]Lookup for use classification'!$A$1,IF(ISNUMBER(SEARCH('[1]Lookup for use classification'!$B$2,C4044)),'[1]Lookup for use classification'!$A$2,IF(ISNUMBER(SEARCH('[1]Lookup for use classification'!$B$3,C4044)),'[1]Lookup for use classification'!$A$3,IF(OR(ISNUMBER(SEARCH('[1]Lookup for use classification'!$B$4,C4044)),ISNUMBER(SEARCH('[1]Lookup for use classification'!$C$4,C4044)),ISNUMBER(SEARCH('[1]Lookup for use classification'!$D$4,C4044)),ISNUMBER(SEARCH('[1]Lookup for use classification'!$E$4,C4044))),'[1]Lookup for use classification'!$A$4,IF(OR(ISNUMBER(SEARCH('[1]Lookup for use classification'!$B$5,C4044)),ISNUMBER(SEARCH('[1]Lookup for use classification'!$C$5,C4044)),ISNUMBER(SEARCH('[1]Lookup for use classification'!$D$5,C4044))),'[1]Lookup for use classification'!$A$5,IF(OR(ISNUMBER(SEARCH('[1]Lookup for use classification'!$B$7,C4044)),ISNUMBER(SEARCH('[1]Lookup for use classification'!$C$7,C4044)),ISNUMBER(SEARCH('[1]Lookup for use classification'!$D$7,C4044))),'[1]Lookup for use classification'!$A$7,IF(OR(ISNUMBER(SEARCH('[1]Lookup for use classification'!$B$9,C4044)),ISNUMBER(SEARCH('[1]Lookup for use classification'!$C$9,C4044)),ISNUMBER(SEARCH('[1]Lookup for use classification'!$D$9,C4044)),ISNUMBER(SEARCH('[1]Lookup for use classification'!$E$9,C4044)),ISNUMBER(SEARCH('[1]Lookup for use classification'!$F$9,C4044)),ISNUMBER(SEARCH('[1]Lookup for use classification'!$G$9,C4044)),ISNUMBER(SEARCH('[1]Lookup for use classification'!$H$9,C4044)),ISNUMBER(SEARCH('[1]Lookup for use classification'!$I$9,C4044)),ISNUMBER(SEARCH('[1]Lookup for use classification'!$J$9,C4044)),ISNUMBER(SEARCH('[1]Lookup for use classification'!$K$9,C4044))),'[1]Lookup for use classification'!$A$9,IF(OR(ISNUMBER(SEARCH('[1]Lookup for use classification'!$B$10,C4044)),ISNUMBER(SEARCH('[1]Lookup for use classification'!$C$10,C4044)),ISNUMBER(SEARCH('[1]Lookup for use classification'!$D$10,C4044)),ISNUMBER(SEARCH('[1]Lookup for use classification'!$E$10,C4044)),ISNUMBER(SEARCH('[1]Lookup for use classification'!$F$10,C4044))),'[1]Lookup for use classification'!$A$10,IF(OR(ISNUMBER(SEARCH('[1]Lookup for use classification'!$B$11,C4044)),ISNUMBER(SEARCH('[1]Lookup for use classification'!$C$11,C4044))),'[1]Lookup for use classification'!$A$11,IF(OR(ISNUMBER(SEARCH('[1]Lookup for use classification'!$B$12,C4044)),ISNUMBER(SEARCH('[1]Lookup for use classification'!$C$12,C4044))),'[1]Lookup for use classification'!$A$12,IF(OR(ISNUMBER(SEARCH('[1]Lookup for use classification'!$B$13,C4044)),ISNUMBER(SEARCH('[1]Lookup for use classification'!$C$13,C4044))),'[1]Lookup for use classification'!$A$13,"Other")))))))))))</f>
        <v>Public Assembly</v>
      </c>
      <c r="E4044" s="169"/>
      <c r="F4044" s="169"/>
      <c r="G4044" s="169"/>
    </row>
    <row r="4045" spans="1:12">
      <c r="A4045" s="188" t="s">
        <v>1776</v>
      </c>
      <c r="B4045" s="8" t="s">
        <v>6052</v>
      </c>
      <c r="C4045" s="168" t="s">
        <v>1650</v>
      </c>
      <c r="D4045" s="8" t="str">
        <f>IF(OR(ISNUMBER(SEARCH('[1]Lookup for use classification'!$B$1,C4045)),ISNUMBER(SEARCH('[1]Lookup for use classification'!$C$1,C4045)),ISNUMBER(SEARCH('[1]Lookup for use classification'!$D$1,C4045)),ISNUMBER(SEARCH('[1]Lookup for use classification'!$E$1,C4045))),'[1]Lookup for use classification'!$A$1,IF(ISNUMBER(SEARCH('[1]Lookup for use classification'!$B$2,C4045)),'[1]Lookup for use classification'!$A$2,IF(ISNUMBER(SEARCH('[1]Lookup for use classification'!$B$3,C4045)),'[1]Lookup for use classification'!$A$3,IF(OR(ISNUMBER(SEARCH('[1]Lookup for use classification'!$B$4,C4045)),ISNUMBER(SEARCH('[1]Lookup for use classification'!$C$4,C4045)),ISNUMBER(SEARCH('[1]Lookup for use classification'!$D$4,C4045)),ISNUMBER(SEARCH('[1]Lookup for use classification'!$E$4,C4045))),'[1]Lookup for use classification'!$A$4,IF(OR(ISNUMBER(SEARCH('[1]Lookup for use classification'!$B$5,C4045)),ISNUMBER(SEARCH('[1]Lookup for use classification'!$C$5,C4045)),ISNUMBER(SEARCH('[1]Lookup for use classification'!$D$5,C4045))),'[1]Lookup for use classification'!$A$5,IF(OR(ISNUMBER(SEARCH('[1]Lookup for use classification'!$B$7,C4045)),ISNUMBER(SEARCH('[1]Lookup for use classification'!$C$7,C4045)),ISNUMBER(SEARCH('[1]Lookup for use classification'!$D$7,C4045))),'[1]Lookup for use classification'!$A$7,IF(OR(ISNUMBER(SEARCH('[1]Lookup for use classification'!$B$9,C4045)),ISNUMBER(SEARCH('[1]Lookup for use classification'!$C$9,C4045)),ISNUMBER(SEARCH('[1]Lookup for use classification'!$D$9,C4045)),ISNUMBER(SEARCH('[1]Lookup for use classification'!$E$9,C4045)),ISNUMBER(SEARCH('[1]Lookup for use classification'!$F$9,C4045)),ISNUMBER(SEARCH('[1]Lookup for use classification'!$G$9,C4045)),ISNUMBER(SEARCH('[1]Lookup for use classification'!$H$9,C4045)),ISNUMBER(SEARCH('[1]Lookup for use classification'!$I$9,C4045)),ISNUMBER(SEARCH('[1]Lookup for use classification'!$J$9,C4045)),ISNUMBER(SEARCH('[1]Lookup for use classification'!$K$9,C4045))),'[1]Lookup for use classification'!$A$9,IF(OR(ISNUMBER(SEARCH('[1]Lookup for use classification'!$B$10,C4045)),ISNUMBER(SEARCH('[1]Lookup for use classification'!$C$10,C4045)),ISNUMBER(SEARCH('[1]Lookup for use classification'!$D$10,C4045)),ISNUMBER(SEARCH('[1]Lookup for use classification'!$E$10,C4045)),ISNUMBER(SEARCH('[1]Lookup for use classification'!$F$10,C4045)),ISNUMBER(SEARCH('[1]Lookup for use classification'!$G$10,C4045))),'[1]Lookup for use classification'!$A$10,IF(OR(ISNUMBER(SEARCH('[1]Lookup for use classification'!$B$11,C4045)),ISNUMBER(SEARCH('[1]Lookup for use classification'!$C$11,C4045))),'[1]Lookup for use classification'!$A$11,IF(OR(ISNUMBER(SEARCH('[1]Lookup for use classification'!$B$12,C4045)),ISNUMBER(SEARCH('[1]Lookup for use classification'!$C$12,C4045))),'[1]Lookup for use classification'!$A$12,IF(OR(ISNUMBER(SEARCH('[1]Lookup for use classification'!$B$13,C4045)),ISNUMBER(SEARCH('[1]Lookup for use classification'!$C$13,C4045)),ISNUMBER(SEARCH('[1]Lookup for use classification'!$D$13,C4045)),,ISNUMBER(SEARCH('[1]Lookup for use classification'!$C$13,C4045)),ISNUMBER(SEARCH('[1]Lookup for use classification'!$E$13,C4045))),'[1]Lookup for use classification'!$A$13,IF(OR(ISNUMBER(SEARCH('[1]Lookup for use classification'!$B$14,C4045)),ISNUMBER(SEARCH('[1]Lookup for use classification'!$C$14,C4045))),'[1]Lookup for use classification'!$A$14,"Other"))))))))))))</f>
        <v>Retail - Other</v>
      </c>
      <c r="E4045" s="169"/>
      <c r="F4045" s="169"/>
      <c r="G4045" s="169"/>
    </row>
    <row r="4046" spans="1:12">
      <c r="A4046" s="188" t="s">
        <v>1776</v>
      </c>
      <c r="B4046" s="8" t="s">
        <v>6052</v>
      </c>
      <c r="C4046" s="168" t="s">
        <v>1774</v>
      </c>
      <c r="D4046" s="8" t="str">
        <f>IF(OR(ISNUMBER(SEARCH('[1]Lookup for use classification'!$B$1,C4046)),ISNUMBER(SEARCH('[1]Lookup for use classification'!$C$1,C4046)),ISNUMBER(SEARCH('[1]Lookup for use classification'!$D$1,C4046)),ISNUMBER(SEARCH('[1]Lookup for use classification'!$E$1,C4046))),'[1]Lookup for use classification'!$A$1,IF(ISNUMBER(SEARCH('[1]Lookup for use classification'!$B$2,C4046)),'[1]Lookup for use classification'!$A$2,IF(ISNUMBER(SEARCH('[1]Lookup for use classification'!$B$3,C4046)),'[1]Lookup for use classification'!$A$3,IF(OR(ISNUMBER(SEARCH('[1]Lookup for use classification'!$B$4,C4046)),ISNUMBER(SEARCH('[1]Lookup for use classification'!$C$4,C4046)),ISNUMBER(SEARCH('[1]Lookup for use classification'!$D$4,C4046)),ISNUMBER(SEARCH('[1]Lookup for use classification'!$E$4,C4046))),'[1]Lookup for use classification'!$A$4,IF(OR(ISNUMBER(SEARCH('[1]Lookup for use classification'!$B$5,C4046)),ISNUMBER(SEARCH('[1]Lookup for use classification'!$C$5,C4046)),ISNUMBER(SEARCH('[1]Lookup for use classification'!$D$5,C4046))),'[1]Lookup for use classification'!$A$5,IF(OR(ISNUMBER(SEARCH('[1]Lookup for use classification'!$B$7,C4046)),ISNUMBER(SEARCH('[1]Lookup for use classification'!$C$7,C4046)),ISNUMBER(SEARCH('[1]Lookup for use classification'!$D$7,C4046))),'[1]Lookup for use classification'!$A$7,IF(OR(ISNUMBER(SEARCH('[1]Lookup for use classification'!$B$9,C4046)),ISNUMBER(SEARCH('[1]Lookup for use classification'!$C$9,C4046)),ISNUMBER(SEARCH('[1]Lookup for use classification'!$D$9,C4046)),ISNUMBER(SEARCH('[1]Lookup for use classification'!$E$9,C4046)),ISNUMBER(SEARCH('[1]Lookup for use classification'!$F$9,C4046)),ISNUMBER(SEARCH('[1]Lookup for use classification'!$G$9,C4046)),ISNUMBER(SEARCH('[1]Lookup for use classification'!$H$9,C4046)),ISNUMBER(SEARCH('[1]Lookup for use classification'!$I$9,C4046)),ISNUMBER(SEARCH('[1]Lookup for use classification'!$J$9,C4046)),ISNUMBER(SEARCH('[1]Lookup for use classification'!$K$9,C4046))),'[1]Lookup for use classification'!$A$9,IF(OR(ISNUMBER(SEARCH('[1]Lookup for use classification'!$B$10,C4046)),ISNUMBER(SEARCH('[1]Lookup for use classification'!$C$10,C4046)),ISNUMBER(SEARCH('[1]Lookup for use classification'!$D$10,C4046)),ISNUMBER(SEARCH('[1]Lookup for use classification'!$E$10,C4046)),ISNUMBER(SEARCH('[1]Lookup for use classification'!$F$10,C4046)),ISNUMBER(SEARCH('[1]Lookup for use classification'!$G$10,C4046))),'[1]Lookup for use classification'!$A$10,IF(OR(ISNUMBER(SEARCH('[1]Lookup for use classification'!$B$11,C4046)),ISNUMBER(SEARCH('[1]Lookup for use classification'!$C$11,C4046))),'[1]Lookup for use classification'!$A$11,IF(OR(ISNUMBER(SEARCH('[1]Lookup for use classification'!$B$12,C4046)),ISNUMBER(SEARCH('[1]Lookup for use classification'!$C$12,C4046))),'[1]Lookup for use classification'!$A$12,IF(OR(ISNUMBER(SEARCH('[1]Lookup for use classification'!$B$13,C4046)),ISNUMBER(SEARCH('[1]Lookup for use classification'!$C$13,C4046)),ISNUMBER(SEARCH('[1]Lookup for use classification'!$D$13,C4046)),,ISNUMBER(SEARCH('[1]Lookup for use classification'!$C$13,C4046)),ISNUMBER(SEARCH('[1]Lookup for use classification'!$E$13,C4046))),'[1]Lookup for use classification'!$A$13,IF(OR(ISNUMBER(SEARCH('[1]Lookup for use classification'!$B$14,C4046)),ISNUMBER(SEARCH('[1]Lookup for use classification'!$C$14,C4046))),'[1]Lookup for use classification'!$A$14,"Other"))))))))))))</f>
        <v>Retail - Other</v>
      </c>
      <c r="E4046" s="169"/>
      <c r="F4046" s="169"/>
      <c r="G4046" s="169"/>
    </row>
    <row r="4047" spans="1:12">
      <c r="A4047" s="188" t="s">
        <v>2141</v>
      </c>
      <c r="B4047" s="8" t="str">
        <f>IF(ISNA(VLOOKUP(CONCATENATE(A4047,C4047),ARIS!$A$1:$A$959,1,FALSE)),"","ARIS")</f>
        <v>ARIS</v>
      </c>
      <c r="C4047" s="162" t="s">
        <v>2142</v>
      </c>
      <c r="D4047" s="8" t="str">
        <f>IF(OR(ISNUMBER(SEARCH('[1]Lookup for use classification'!$B$1,C4047)),ISNUMBER(SEARCH('[1]Lookup for use classification'!$C$1,C4047)),ISNUMBER(SEARCH('[1]Lookup for use classification'!$D$1,C4047))),'[1]Lookup for use classification'!$A$1,IF(ISNUMBER(SEARCH('[1]Lookup for use classification'!$B$2,C4047)),'[1]Lookup for use classification'!$A$2,IF(ISNUMBER(SEARCH('[1]Lookup for use classification'!$B$3,C4047)),'[1]Lookup for use classification'!$A$3,IF(OR(ISNUMBER(SEARCH('[1]Lookup for use classification'!$B$4,C4047)),ISNUMBER(SEARCH('[1]Lookup for use classification'!$C$4,C4047))),'[1]Lookup for use classification'!$A$4,IF(OR(ISNUMBER(SEARCH('[1]Lookup for use classification'!$B$5,C4047)),ISNUMBER(SEARCH('[1]Lookup for use classification'!$C$5,C4047)),ISNUMBER(SEARCH('[1]Lookup for use classification'!$D$5,C4047))),'[1]Lookup for use classification'!$A$5,IF(OR(ISNUMBER(SEARCH('[1]Lookup for use classification'!$B$7,C4047)),ISNUMBER(SEARCH('[1]Lookup for use classification'!$C$7,C4047)),ISNUMBER(SEARCH('[1]Lookup for use classification'!$D$7,C4047))),'[1]Lookup for use classification'!$A$7,IF(OR(ISNUMBER(SEARCH('[1]Lookup for use classification'!$B$9,C4047)),ISNUMBER(SEARCH('[1]Lookup for use classification'!$C$9,C4047)),ISNUMBER(SEARCH('[1]Lookup for use classification'!$D$9,C4047)),ISNUMBER(SEARCH('[1]Lookup for use classification'!$E$9,C4047)),ISNUMBER(SEARCH('[1]Lookup for use classification'!$F$9,C4047)),ISNUMBER(SEARCH('[1]Lookup for use classification'!$G$9,C4047))),'[1]Lookup for use classification'!$A$9,IF(OR(ISNUMBER(SEARCH('[1]Lookup for use classification'!$B$10,C4047)),ISNUMBER(SEARCH('[1]Lookup for use classification'!$C$10,C4047)),ISNUMBER(SEARCH('[1]Lookup for use classification'!$D$10,C4047)),ISNUMBER(SEARCH('[1]Lookup for use classification'!$E$10,C4047)),ISNUMBER(SEARCH('[1]Lookup for use classification'!$F$10,C4047))),'[1]Lookup for use classification'!$A$10,IF(OR(ISNUMBER(SEARCH('[1]Lookup for use classification'!$B$11,C4047)),ISNUMBER(SEARCH('[1]Lookup for use classification'!$C$11,C4047))),'[1]Lookup for use classification'!$A$11,IF(OR(ISNUMBER(SEARCH('[1]Lookup for use classification'!$B$12,C4047)),ISNUMBER(SEARCH('[1]Lookup for use classification'!$C$12,C4047))),'[1]Lookup for use classification'!$A$12,"Nope"))))))))))</f>
        <v>Warehousing</v>
      </c>
      <c r="E4047" s="163">
        <v>3378</v>
      </c>
      <c r="F4047" s="163"/>
      <c r="G4047" s="163"/>
      <c r="H4047" s="164">
        <v>4719.7226277372265</v>
      </c>
      <c r="I4047" s="164"/>
    </row>
    <row r="4048" spans="1:12" hidden="1">
      <c r="A4048" s="188" t="s">
        <v>2143</v>
      </c>
      <c r="B4048" s="8" t="str">
        <f>IF(ISNA(VLOOKUP(CONCATENATE(A4048,C4048),EUS!$B$2:$B$1939,1,FALSE)),"","End Use Study")</f>
        <v>End Use Study</v>
      </c>
      <c r="C4048" s="162" t="s">
        <v>285</v>
      </c>
      <c r="D4048" s="162" t="s">
        <v>3615</v>
      </c>
      <c r="E4048" s="163">
        <v>726</v>
      </c>
      <c r="F4048" s="163"/>
      <c r="G4048" s="163"/>
      <c r="H4048" s="164">
        <v>1040</v>
      </c>
      <c r="I4048" s="164"/>
      <c r="J4048" s="189"/>
    </row>
    <row r="4049" spans="1:18" hidden="1">
      <c r="A4049" s="134" t="s">
        <v>2143</v>
      </c>
      <c r="B4049" s="8" t="str">
        <f>IF(ISNA(VLOOKUP(CONCATENATE(A4049,C4049),EUS!$B$2:$B$1939,1,FALSE)),"","End Use Study")</f>
        <v>End Use Study</v>
      </c>
      <c r="C4049" s="8" t="s">
        <v>3544</v>
      </c>
      <c r="D4049" s="162" t="s">
        <v>3335</v>
      </c>
      <c r="E4049" s="9">
        <v>1008</v>
      </c>
      <c r="F4049" s="9"/>
      <c r="G4049" s="9"/>
      <c r="H4049" s="164"/>
      <c r="I4049" s="164"/>
      <c r="J4049" s="7"/>
      <c r="L4049" s="6"/>
    </row>
    <row r="4050" spans="1:18" hidden="1">
      <c r="A4050" s="134" t="s">
        <v>2143</v>
      </c>
      <c r="B4050" s="8" t="str">
        <f>IF(ISNA(VLOOKUP(CONCATENATE(A4050,C4050),EUS!$B$2:$B$1939,1,FALSE)),"","End Use Study")</f>
        <v>End Use Study</v>
      </c>
      <c r="C4050" s="8" t="s">
        <v>3545</v>
      </c>
      <c r="D4050" s="162" t="s">
        <v>3335</v>
      </c>
      <c r="E4050" s="9">
        <v>1008</v>
      </c>
      <c r="F4050" s="9"/>
      <c r="G4050" s="9"/>
      <c r="H4050" s="164"/>
      <c r="I4050" s="164"/>
      <c r="J4050" s="7"/>
      <c r="L4050" s="6"/>
    </row>
    <row r="4051" spans="1:18" hidden="1">
      <c r="A4051" s="193" t="s">
        <v>2143</v>
      </c>
      <c r="B4051" s="8" t="str">
        <f>IF(ISNA(VLOOKUP(CONCATENATE(A4051,C4051),EUS!$B$2:$B$1939,1,FALSE)),"","End Use Study")</f>
        <v>End Use Study</v>
      </c>
      <c r="C4051" s="162" t="s">
        <v>1552</v>
      </c>
      <c r="D4051" s="162" t="s">
        <v>3335</v>
      </c>
      <c r="E4051" s="163">
        <v>4776</v>
      </c>
      <c r="F4051" s="163"/>
      <c r="G4051" s="163"/>
      <c r="H4051" s="164"/>
      <c r="I4051" s="164"/>
      <c r="J4051" s="189"/>
    </row>
    <row r="4052" spans="1:18" hidden="1">
      <c r="A4052" s="138" t="s">
        <v>2143</v>
      </c>
      <c r="B4052" s="8" t="str">
        <f>IF(ISNA(VLOOKUP(CONCATENATE(A4052,C4052),EUS!$B$2:$B$1939,1,FALSE)),"","End Use Study")</f>
        <v>End Use Study</v>
      </c>
      <c r="C4052" s="8" t="s">
        <v>544</v>
      </c>
      <c r="D4052" s="162" t="s">
        <v>3335</v>
      </c>
      <c r="E4052" s="9">
        <v>54300</v>
      </c>
      <c r="F4052" s="9"/>
      <c r="G4052" s="9"/>
      <c r="H4052" s="164">
        <v>64663</v>
      </c>
      <c r="I4052" s="164"/>
      <c r="J4052" s="7">
        <v>332781</v>
      </c>
      <c r="L4052" s="6"/>
    </row>
    <row r="4053" spans="1:18" hidden="1">
      <c r="A4053" s="188" t="s">
        <v>2143</v>
      </c>
      <c r="B4053" s="162" t="s">
        <v>4511</v>
      </c>
      <c r="C4053" s="162"/>
      <c r="D4053" s="162" t="s">
        <v>3232</v>
      </c>
      <c r="E4053" s="163">
        <v>1048</v>
      </c>
      <c r="F4053" s="163"/>
      <c r="G4053" s="163"/>
      <c r="H4053" s="164">
        <v>1800</v>
      </c>
      <c r="I4053" s="164"/>
      <c r="J4053" s="165">
        <v>19188</v>
      </c>
      <c r="M4053" s="165">
        <v>1196</v>
      </c>
      <c r="O4053" s="165">
        <v>10466</v>
      </c>
      <c r="R4053" s="165">
        <v>18960</v>
      </c>
    </row>
    <row r="4054" spans="1:18" hidden="1">
      <c r="A4054" s="193" t="s">
        <v>2892</v>
      </c>
      <c r="B4054" s="8" t="str">
        <f>IF(ISNA(VLOOKUP(CONCATENATE(A4054,C4054),ARIS!$A$1:$A$959,1,FALSE)),"","ARIS")</f>
        <v>ARIS</v>
      </c>
      <c r="C4054" s="162" t="s">
        <v>3294</v>
      </c>
      <c r="D4054" s="162" t="s">
        <v>3232</v>
      </c>
      <c r="E4054" s="163">
        <v>2048</v>
      </c>
      <c r="F4054" s="163"/>
      <c r="G4054" s="163"/>
      <c r="H4054" s="164">
        <v>1594.5985401459855</v>
      </c>
      <c r="I4054" s="164"/>
      <c r="J4054" s="165">
        <v>10282.592176249998</v>
      </c>
    </row>
    <row r="4055" spans="1:18" hidden="1">
      <c r="A4055" s="193" t="s">
        <v>2143</v>
      </c>
      <c r="B4055" s="8" t="str">
        <f>IF(ISNA(VLOOKUP(CONCATENATE(A4055,C4055),EUS!$B$2:$B$1939,1,FALSE)),"","End Use Study")</f>
        <v>End Use Study</v>
      </c>
      <c r="C4055" s="162" t="s">
        <v>147</v>
      </c>
      <c r="D4055" s="162" t="s">
        <v>3232</v>
      </c>
      <c r="E4055" s="163">
        <v>2700</v>
      </c>
      <c r="F4055" s="163"/>
      <c r="G4055" s="163"/>
      <c r="H4055" s="164"/>
      <c r="I4055" s="164"/>
      <c r="J4055" s="189"/>
    </row>
    <row r="4056" spans="1:18" hidden="1">
      <c r="A4056" s="188" t="s">
        <v>2143</v>
      </c>
      <c r="B4056" s="8" t="str">
        <f>IF(ISNA(VLOOKUP(CONCATENATE(A4056,C4056),EUS!$B$2:$B$1939,1,FALSE)),"","End Use Study")</f>
        <v>End Use Study</v>
      </c>
      <c r="C4056" s="162" t="s">
        <v>37</v>
      </c>
      <c r="D4056" s="8" t="str">
        <f>IF(OR(ISNUMBER(SEARCH('[1]Lookup for use classification'!$B$1,C4056)),ISNUMBER(SEARCH('[1]Lookup for use classification'!$C$1,C4056)),ISNUMBER(SEARCH('[1]Lookup for use classification'!$D$1,C4056)),ISNUMBER(SEARCH('[1]Lookup for use classification'!$E$1,C4056))),'[1]Lookup for use classification'!$A$1,IF(ISNUMBER(SEARCH('[1]Lookup for use classification'!$B$2,C4056)),'[1]Lookup for use classification'!$A$2,IF(ISNUMBER(SEARCH('[1]Lookup for use classification'!$B$3,C4056)),'[1]Lookup for use classification'!$A$3,IF(OR(ISNUMBER(SEARCH('[1]Lookup for use classification'!$B$4,C4056)),ISNUMBER(SEARCH('[1]Lookup for use classification'!$C$4,C4056)),ISNUMBER(SEARCH('[1]Lookup for use classification'!$D$4,C4056)),ISNUMBER(SEARCH('[1]Lookup for use classification'!$E$4,C4056))),'[1]Lookup for use classification'!$A$4,IF(OR(ISNUMBER(SEARCH('[1]Lookup for use classification'!$B$5,C4056)),ISNUMBER(SEARCH('[1]Lookup for use classification'!$C$5,C4056)),ISNUMBER(SEARCH('[1]Lookup for use classification'!$D$5,C4056))),'[1]Lookup for use classification'!$A$5,IF(OR(ISNUMBER(SEARCH('[1]Lookup for use classification'!$B$7,C4056)),ISNUMBER(SEARCH('[1]Lookup for use classification'!$C$7,C4056)),ISNUMBER(SEARCH('[1]Lookup for use classification'!$D$7,C4056))),'[1]Lookup for use classification'!$A$7,IF(OR(ISNUMBER(SEARCH('[1]Lookup for use classification'!$B$9,C4056)),ISNUMBER(SEARCH('[1]Lookup for use classification'!$C$9,C4056)),ISNUMBER(SEARCH('[1]Lookup for use classification'!$D$9,C4056)),ISNUMBER(SEARCH('[1]Lookup for use classification'!$E$9,C4056)),ISNUMBER(SEARCH('[1]Lookup for use classification'!$F$9,C4056)),ISNUMBER(SEARCH('[1]Lookup for use classification'!$G$9,C4056)),ISNUMBER(SEARCH('[1]Lookup for use classification'!$H$9,C4056)),ISNUMBER(SEARCH('[1]Lookup for use classification'!$I$9,C4056)),ISNUMBER(SEARCH('[1]Lookup for use classification'!$J$9,C4056)),ISNUMBER(SEARCH('[1]Lookup for use classification'!$K$9,C4056))),'[1]Lookup for use classification'!$A$9,IF(OR(ISNUMBER(SEARCH('[1]Lookup for use classification'!$B$10,C4056)),ISNUMBER(SEARCH('[1]Lookup for use classification'!$C$10,C4056)),ISNUMBER(SEARCH('[1]Lookup for use classification'!$D$10,C4056)),ISNUMBER(SEARCH('[1]Lookup for use classification'!$E$10,C4056)),ISNUMBER(SEARCH('[1]Lookup for use classification'!$F$10,C4056)),ISNUMBER(SEARCH('[1]Lookup for use classification'!$G$10,C4056))),'[1]Lookup for use classification'!$A$10,IF(OR(ISNUMBER(SEARCH('[1]Lookup for use classification'!$B$11,C4056)),ISNUMBER(SEARCH('[1]Lookup for use classification'!$C$11,C4056))),'[1]Lookup for use classification'!$A$11,IF(OR(ISNUMBER(SEARCH('[1]Lookup for use classification'!$B$12,C4056)),ISNUMBER(SEARCH('[1]Lookup for use classification'!$C$12,C4056))),'[1]Lookup for use classification'!$A$12,IF(OR(ISNUMBER(SEARCH('[1]Lookup for use classification'!$B$13,C4056)),ISNUMBER(SEARCH('[1]Lookup for use classification'!$C$13,C4056)),ISNUMBER(SEARCH('[1]Lookup for use classification'!$D$13,C4056)),,ISNUMBER(SEARCH('[1]Lookup for use classification'!$C$13,C4056)),ISNUMBER(SEARCH('[1]Lookup for use classification'!$E$13,C4056))),'[1]Lookup for use classification'!$A$13,"Other")))))))))))</f>
        <v>Office</v>
      </c>
      <c r="E4056" s="163">
        <v>720</v>
      </c>
      <c r="F4056" s="163"/>
      <c r="G4056" s="163"/>
      <c r="H4056" s="164"/>
      <c r="I4056" s="164"/>
      <c r="J4056" s="189"/>
    </row>
    <row r="4057" spans="1:18" hidden="1">
      <c r="A4057" s="193" t="s">
        <v>2143</v>
      </c>
      <c r="B4057" s="8" t="str">
        <f>IF(ISNA(VLOOKUP(CONCATENATE(A4057,C4057),EUS!$B$2:$B$1939,1,FALSE)),"","End Use Study")</f>
        <v>End Use Study</v>
      </c>
      <c r="C4057" s="162" t="s">
        <v>3165</v>
      </c>
      <c r="D4057" s="162" t="s">
        <v>377</v>
      </c>
      <c r="E4057" s="163">
        <v>4176</v>
      </c>
      <c r="F4057" s="163"/>
      <c r="G4057" s="163"/>
      <c r="H4057" s="164"/>
      <c r="I4057" s="164"/>
      <c r="J4057" s="189"/>
    </row>
    <row r="4058" spans="1:18" hidden="1">
      <c r="A4058" s="193" t="s">
        <v>2143</v>
      </c>
      <c r="B4058" s="8" t="str">
        <f>IF(ISNA(VLOOKUP(CONCATENATE(A4058,C4058),EUS!$B$2:$B$1939,1,FALSE)),"","End Use Study")</f>
        <v>End Use Study</v>
      </c>
      <c r="C4058" s="162" t="s">
        <v>5</v>
      </c>
      <c r="D4058" s="162" t="s">
        <v>377</v>
      </c>
      <c r="E4058" s="163">
        <v>7500</v>
      </c>
      <c r="F4058" s="163"/>
      <c r="G4058" s="163"/>
      <c r="H4058" s="164">
        <v>2860</v>
      </c>
      <c r="I4058" s="164"/>
      <c r="J4058" s="189"/>
    </row>
    <row r="4059" spans="1:18" hidden="1">
      <c r="A4059" s="138" t="s">
        <v>2143</v>
      </c>
      <c r="B4059" s="8" t="str">
        <f>IF(ISNA(VLOOKUP(CONCATENATE(A4059,C4059),EUS!$B$2:$B$1939,1,FALSE)),"","End Use Study")</f>
        <v>End Use Study</v>
      </c>
      <c r="C4059" s="8" t="s">
        <v>2575</v>
      </c>
      <c r="D4059" s="8" t="str">
        <f>IF(OR(ISNUMBER(SEARCH('[1]Lookup for use classification'!$B$1,C4059)),ISNUMBER(SEARCH('[1]Lookup for use classification'!$C$1,C4059)),ISNUMBER(SEARCH('[1]Lookup for use classification'!$D$1,C4059)),ISNUMBER(SEARCH('[1]Lookup for use classification'!$E$1,C4059))),'[1]Lookup for use classification'!$A$1,IF(ISNUMBER(SEARCH('[1]Lookup for use classification'!$B$2,C4059)),'[1]Lookup for use classification'!$A$2,IF(ISNUMBER(SEARCH('[1]Lookup for use classification'!$B$3,C4059)),'[1]Lookup for use classification'!$A$3,IF(OR(ISNUMBER(SEARCH('[1]Lookup for use classification'!$B$4,C4059)),ISNUMBER(SEARCH('[1]Lookup for use classification'!$C$4,C4059)),ISNUMBER(SEARCH('[1]Lookup for use classification'!$D$4,C4059)),ISNUMBER(SEARCH('[1]Lookup for use classification'!$E$4,C4059))),'[1]Lookup for use classification'!$A$4,IF(OR(ISNUMBER(SEARCH('[1]Lookup for use classification'!$B$5,C4059)),ISNUMBER(SEARCH('[1]Lookup for use classification'!$C$5,C4059)),ISNUMBER(SEARCH('[1]Lookup for use classification'!$D$5,C4059))),'[1]Lookup for use classification'!$A$5,IF(OR(ISNUMBER(SEARCH('[1]Lookup for use classification'!$B$7,C4059)),ISNUMBER(SEARCH('[1]Lookup for use classification'!$C$7,C4059)),ISNUMBER(SEARCH('[1]Lookup for use classification'!$D$7,C4059))),'[1]Lookup for use classification'!$A$7,IF(OR(ISNUMBER(SEARCH('[1]Lookup for use classification'!$B$9,C4059)),ISNUMBER(SEARCH('[1]Lookup for use classification'!$C$9,C4059)),ISNUMBER(SEARCH('[1]Lookup for use classification'!$D$9,C4059)),ISNUMBER(SEARCH('[1]Lookup for use classification'!$E$9,C4059)),ISNUMBER(SEARCH('[1]Lookup for use classification'!$F$9,C4059)),ISNUMBER(SEARCH('[1]Lookup for use classification'!$G$9,C4059)),ISNUMBER(SEARCH('[1]Lookup for use classification'!$H$9,C4059)),ISNUMBER(SEARCH('[1]Lookup for use classification'!$I$9,C4059)),ISNUMBER(SEARCH('[1]Lookup for use classification'!$J$9,C4059)),ISNUMBER(SEARCH('[1]Lookup for use classification'!$K$9,C4059))),'[1]Lookup for use classification'!$A$9,IF(OR(ISNUMBER(SEARCH('[1]Lookup for use classification'!$B$10,C4059)),ISNUMBER(SEARCH('[1]Lookup for use classification'!$C$10,C4059)),ISNUMBER(SEARCH('[1]Lookup for use classification'!$D$10,C4059)),ISNUMBER(SEARCH('[1]Lookup for use classification'!$E$10,C4059)),ISNUMBER(SEARCH('[1]Lookup for use classification'!$F$10,C4059)),ISNUMBER(SEARCH('[1]Lookup for use classification'!$G$10,C4059))),'[1]Lookup for use classification'!$A$10,IF(OR(ISNUMBER(SEARCH('[1]Lookup for use classification'!$B$11,C4059)),ISNUMBER(SEARCH('[1]Lookup for use classification'!$C$11,C4059))),'[1]Lookup for use classification'!$A$11,IF(OR(ISNUMBER(SEARCH('[1]Lookup for use classification'!$B$12,C4059)),ISNUMBER(SEARCH('[1]Lookup for use classification'!$C$12,C4059))),'[1]Lookup for use classification'!$A$12,IF(OR(ISNUMBER(SEARCH('[1]Lookup for use classification'!$B$13,C4059)),ISNUMBER(SEARCH('[1]Lookup for use classification'!$C$13,C4059)),ISNUMBER(SEARCH('[1]Lookup for use classification'!$D$13,C4059)),,ISNUMBER(SEARCH('[1]Lookup for use classification'!$C$13,C4059)),ISNUMBER(SEARCH('[1]Lookup for use classification'!$E$13,C4059))),'[1]Lookup for use classification'!$A$13,IF(OR(ISNUMBER(SEARCH('[1]Lookup for use classification'!$B$14,C4059)),ISNUMBER(SEARCH('[1]Lookup for use classification'!$C$14,C4059))),'[1]Lookup for use classification'!$A$14,"Other"))))))))))))</f>
        <v>Other</v>
      </c>
      <c r="E4059" s="9">
        <v>96</v>
      </c>
      <c r="F4059" s="9"/>
      <c r="G4059" s="9"/>
      <c r="H4059" s="164"/>
      <c r="I4059" s="164"/>
      <c r="J4059" s="7"/>
      <c r="L4059" s="6"/>
    </row>
    <row r="4060" spans="1:18" hidden="1">
      <c r="A4060" s="134" t="s">
        <v>2143</v>
      </c>
      <c r="B4060" s="8" t="str">
        <f>IF(ISNA(VLOOKUP(CONCATENATE(A4060,C4060),EUS!$B$2:$B$1939,1,FALSE)),"","End Use Study")</f>
        <v>End Use Study</v>
      </c>
      <c r="C4060" s="8" t="s">
        <v>2636</v>
      </c>
      <c r="D4060" s="8" t="str">
        <f>IF(OR(ISNUMBER(SEARCH('[1]Lookup for use classification'!$B$1,C4060)),ISNUMBER(SEARCH('[1]Lookup for use classification'!$C$1,C4060)),ISNUMBER(SEARCH('[1]Lookup for use classification'!$D$1,C4060)),ISNUMBER(SEARCH('[1]Lookup for use classification'!$E$1,C4060))),'[1]Lookup for use classification'!$A$1,IF(ISNUMBER(SEARCH('[1]Lookup for use classification'!$B$2,C4060)),'[1]Lookup for use classification'!$A$2,IF(ISNUMBER(SEARCH('[1]Lookup for use classification'!$B$3,C4060)),'[1]Lookup for use classification'!$A$3,IF(OR(ISNUMBER(SEARCH('[1]Lookup for use classification'!$B$4,C4060)),ISNUMBER(SEARCH('[1]Lookup for use classification'!$C$4,C4060)),ISNUMBER(SEARCH('[1]Lookup for use classification'!$D$4,C4060)),ISNUMBER(SEARCH('[1]Lookup for use classification'!$E$4,C4060))),'[1]Lookup for use classification'!$A$4,IF(OR(ISNUMBER(SEARCH('[1]Lookup for use classification'!$B$5,C4060)),ISNUMBER(SEARCH('[1]Lookup for use classification'!$C$5,C4060)),ISNUMBER(SEARCH('[1]Lookup for use classification'!$D$5,C4060))),'[1]Lookup for use classification'!$A$5,IF(OR(ISNUMBER(SEARCH('[1]Lookup for use classification'!$B$7,C4060)),ISNUMBER(SEARCH('[1]Lookup for use classification'!$C$7,C4060)),ISNUMBER(SEARCH('[1]Lookup for use classification'!$D$7,C4060))),'[1]Lookup for use classification'!$A$7,IF(OR(ISNUMBER(SEARCH('[1]Lookup for use classification'!$B$9,C4060)),ISNUMBER(SEARCH('[1]Lookup for use classification'!$C$9,C4060)),ISNUMBER(SEARCH('[1]Lookup for use classification'!$D$9,C4060)),ISNUMBER(SEARCH('[1]Lookup for use classification'!$E$9,C4060)),ISNUMBER(SEARCH('[1]Lookup for use classification'!$F$9,C4060)),ISNUMBER(SEARCH('[1]Lookup for use classification'!$G$9,C4060)),ISNUMBER(SEARCH('[1]Lookup for use classification'!$H$9,C4060)),ISNUMBER(SEARCH('[1]Lookup for use classification'!$I$9,C4060)),ISNUMBER(SEARCH('[1]Lookup for use classification'!$J$9,C4060)),ISNUMBER(SEARCH('[1]Lookup for use classification'!$K$9,C4060))),'[1]Lookup for use classification'!$A$9,IF(OR(ISNUMBER(SEARCH('[1]Lookup for use classification'!$B$10,C4060)),ISNUMBER(SEARCH('[1]Lookup for use classification'!$C$10,C4060)),ISNUMBER(SEARCH('[1]Lookup for use classification'!$D$10,C4060)),ISNUMBER(SEARCH('[1]Lookup for use classification'!$E$10,C4060)),ISNUMBER(SEARCH('[1]Lookup for use classification'!$F$10,C4060)),ISNUMBER(SEARCH('[1]Lookup for use classification'!$G$10,C4060))),'[1]Lookup for use classification'!$A$10,IF(OR(ISNUMBER(SEARCH('[1]Lookup for use classification'!$B$11,C4060)),ISNUMBER(SEARCH('[1]Lookup for use classification'!$C$11,C4060))),'[1]Lookup for use classification'!$A$11,IF(OR(ISNUMBER(SEARCH('[1]Lookup for use classification'!$B$12,C4060)),ISNUMBER(SEARCH('[1]Lookup for use classification'!$C$12,C4060))),'[1]Lookup for use classification'!$A$12,IF(OR(ISNUMBER(SEARCH('[1]Lookup for use classification'!$B$13,C4060)),ISNUMBER(SEARCH('[1]Lookup for use classification'!$C$13,C4060)),ISNUMBER(SEARCH('[1]Lookup for use classification'!$D$13,C4060)),,ISNUMBER(SEARCH('[1]Lookup for use classification'!$C$13,C4060)),ISNUMBER(SEARCH('[1]Lookup for use classification'!$E$13,C4060))),'[1]Lookup for use classification'!$A$13,IF(OR(ISNUMBER(SEARCH('[1]Lookup for use classification'!$B$14,C4060)),ISNUMBER(SEARCH('[1]Lookup for use classification'!$C$14,C4060))),'[1]Lookup for use classification'!$A$14,"Other"))))))))))))</f>
        <v>Other</v>
      </c>
      <c r="E4060" s="9">
        <v>1428</v>
      </c>
      <c r="F4060" s="9"/>
      <c r="G4060" s="9"/>
      <c r="H4060" s="164"/>
      <c r="I4060" s="164"/>
      <c r="J4060" s="7"/>
      <c r="L4060" s="6"/>
    </row>
    <row r="4061" spans="1:18" hidden="1">
      <c r="A4061" s="193" t="s">
        <v>2892</v>
      </c>
      <c r="B4061" s="8" t="str">
        <f>IF(ISNA(VLOOKUP(CONCATENATE(A4061,C4061),ARIS!$A$1:$A$959,1,FALSE)),"","ARIS")</f>
        <v>ARIS</v>
      </c>
      <c r="C4061" s="162" t="s">
        <v>2893</v>
      </c>
      <c r="D4061" s="8" t="str">
        <f>IF(OR(ISNUMBER(SEARCH('[1]Lookup for use classification'!$B$1,C4061)),ISNUMBER(SEARCH('[1]Lookup for use classification'!$C$1,C4061)),ISNUMBER(SEARCH('[1]Lookup for use classification'!$D$1,C4061)),ISNUMBER(SEARCH('[1]Lookup for use classification'!$E$1,C4061))),'[1]Lookup for use classification'!$A$1,IF(ISNUMBER(SEARCH('[1]Lookup for use classification'!$B$2,C4061)),'[1]Lookup for use classification'!$A$2,IF(ISNUMBER(SEARCH('[1]Lookup for use classification'!$B$3,C4061)),'[1]Lookup for use classification'!$A$3,IF(OR(ISNUMBER(SEARCH('[1]Lookup for use classification'!$B$4,C4061)),ISNUMBER(SEARCH('[1]Lookup for use classification'!$C$4,C4061)),ISNUMBER(SEARCH('[1]Lookup for use classification'!$D$4,C4061)),ISNUMBER(SEARCH('[1]Lookup for use classification'!$E$4,C4061))),'[1]Lookup for use classification'!$A$4,IF(OR(ISNUMBER(SEARCH('[1]Lookup for use classification'!$B$5,C4061)),ISNUMBER(SEARCH('[1]Lookup for use classification'!$C$5,C4061)),ISNUMBER(SEARCH('[1]Lookup for use classification'!$D$5,C4061))),'[1]Lookup for use classification'!$A$5,IF(OR(ISNUMBER(SEARCH('[1]Lookup for use classification'!$B$7,C4061)),ISNUMBER(SEARCH('[1]Lookup for use classification'!$C$7,C4061)),ISNUMBER(SEARCH('[1]Lookup for use classification'!$D$7,C4061))),'[1]Lookup for use classification'!$A$7,IF(OR(ISNUMBER(SEARCH('[1]Lookup for use classification'!$B$9,C4061)),ISNUMBER(SEARCH('[1]Lookup for use classification'!$C$9,C4061)),ISNUMBER(SEARCH('[1]Lookup for use classification'!$D$9,C4061)),ISNUMBER(SEARCH('[1]Lookup for use classification'!$E$9,C4061)),ISNUMBER(SEARCH('[1]Lookup for use classification'!$F$9,C4061)),ISNUMBER(SEARCH('[1]Lookup for use classification'!$G$9,C4061)),ISNUMBER(SEARCH('[1]Lookup for use classification'!$H$9,C4061)),ISNUMBER(SEARCH('[1]Lookup for use classification'!$I$9,C4061)),ISNUMBER(SEARCH('[1]Lookup for use classification'!$J$9,C4061)),ISNUMBER(SEARCH('[1]Lookup for use classification'!$K$9,C4061))),'[1]Lookup for use classification'!$A$9,IF(OR(ISNUMBER(SEARCH('[1]Lookup for use classification'!$B$10,C4061)),ISNUMBER(SEARCH('[1]Lookup for use classification'!$C$10,C4061)),ISNUMBER(SEARCH('[1]Lookup for use classification'!$D$10,C4061)),ISNUMBER(SEARCH('[1]Lookup for use classification'!$E$10,C4061)),ISNUMBER(SEARCH('[1]Lookup for use classification'!$F$10,C4061)),ISNUMBER(SEARCH('[1]Lookup for use classification'!$G$10,C4061))),'[1]Lookup for use classification'!$A$10,IF(OR(ISNUMBER(SEARCH('[1]Lookup for use classification'!$B$11,C4061)),ISNUMBER(SEARCH('[1]Lookup for use classification'!$C$11,C4061))),'[1]Lookup for use classification'!$A$11,IF(OR(ISNUMBER(SEARCH('[1]Lookup for use classification'!$B$12,C4061)),ISNUMBER(SEARCH('[1]Lookup for use classification'!$C$12,C4061))),'[1]Lookup for use classification'!$A$12,IF(OR(ISNUMBER(SEARCH('[1]Lookup for use classification'!$B$13,C4061)),ISNUMBER(SEARCH('[1]Lookup for use classification'!$C$13,C4061)),ISNUMBER(SEARCH('[1]Lookup for use classification'!$D$13,C4061)),,ISNUMBER(SEARCH('[1]Lookup for use classification'!$C$13,C4061)),ISNUMBER(SEARCH('[1]Lookup for use classification'!$E$13,C4061))),'[1]Lookup for use classification'!$A$13,IF(OR(ISNUMBER(SEARCH('[1]Lookup for use classification'!$B$14,C4061)),ISNUMBER(SEARCH('[1]Lookup for use classification'!$C$14,C4061))),'[1]Lookup for use classification'!$A$14,"Other"))))))))))))</f>
        <v>Other</v>
      </c>
      <c r="E4061" s="163">
        <v>2000</v>
      </c>
      <c r="F4061" s="163"/>
      <c r="G4061" s="163"/>
      <c r="H4061" s="164">
        <v>963.50364963503648</v>
      </c>
      <c r="I4061" s="164"/>
      <c r="J4061" s="165">
        <v>12148.109332</v>
      </c>
    </row>
    <row r="4062" spans="1:18" hidden="1">
      <c r="A4062" s="193" t="s">
        <v>2143</v>
      </c>
      <c r="B4062" s="8" t="str">
        <f>IF(ISNA(VLOOKUP(CONCATENATE(A4062,C4062),EUS!$B$2:$B$1939,1,FALSE)),"","End Use Study")</f>
        <v>End Use Study</v>
      </c>
      <c r="C4062" s="162" t="s">
        <v>833</v>
      </c>
      <c r="D4062" s="8" t="str">
        <f>IF(OR(ISNUMBER(SEARCH('[1]Lookup for use classification'!$B$1,C4062)),ISNUMBER(SEARCH('[1]Lookup for use classification'!$C$1,C4062)),ISNUMBER(SEARCH('[1]Lookup for use classification'!$D$1,C4062)),ISNUMBER(SEARCH('[1]Lookup for use classification'!$E$1,C4062))),'[1]Lookup for use classification'!$A$1,IF(ISNUMBER(SEARCH('[1]Lookup for use classification'!$B$2,C4062)),'[1]Lookup for use classification'!$A$2,IF(ISNUMBER(SEARCH('[1]Lookup for use classification'!$B$3,C4062)),'[1]Lookup for use classification'!$A$3,IF(OR(ISNUMBER(SEARCH('[1]Lookup for use classification'!$B$4,C4062)),ISNUMBER(SEARCH('[1]Lookup for use classification'!$C$4,C4062)),ISNUMBER(SEARCH('[1]Lookup for use classification'!$D$4,C4062)),ISNUMBER(SEARCH('[1]Lookup for use classification'!$E$4,C4062))),'[1]Lookup for use classification'!$A$4,IF(OR(ISNUMBER(SEARCH('[1]Lookup for use classification'!$B$5,C4062)),ISNUMBER(SEARCH('[1]Lookup for use classification'!$C$5,C4062)),ISNUMBER(SEARCH('[1]Lookup for use classification'!$D$5,C4062))),'[1]Lookup for use classification'!$A$5,IF(OR(ISNUMBER(SEARCH('[1]Lookup for use classification'!$B$7,C4062)),ISNUMBER(SEARCH('[1]Lookup for use classification'!$C$7,C4062)),ISNUMBER(SEARCH('[1]Lookup for use classification'!$D$7,C4062))),'[1]Lookup for use classification'!$A$7,IF(OR(ISNUMBER(SEARCH('[1]Lookup for use classification'!$B$9,C4062)),ISNUMBER(SEARCH('[1]Lookup for use classification'!$C$9,C4062)),ISNUMBER(SEARCH('[1]Lookup for use classification'!$D$9,C4062)),ISNUMBER(SEARCH('[1]Lookup for use classification'!$E$9,C4062)),ISNUMBER(SEARCH('[1]Lookup for use classification'!$F$9,C4062)),ISNUMBER(SEARCH('[1]Lookup for use classification'!$G$9,C4062)),ISNUMBER(SEARCH('[1]Lookup for use classification'!$H$9,C4062)),ISNUMBER(SEARCH('[1]Lookup for use classification'!$I$9,C4062)),ISNUMBER(SEARCH('[1]Lookup for use classification'!$J$9,C4062)),ISNUMBER(SEARCH('[1]Lookup for use classification'!$K$9,C4062))),'[1]Lookup for use classification'!$A$9,IF(OR(ISNUMBER(SEARCH('[1]Lookup for use classification'!$B$10,C4062)),ISNUMBER(SEARCH('[1]Lookup for use classification'!$C$10,C4062)),ISNUMBER(SEARCH('[1]Lookup for use classification'!$D$10,C4062)),ISNUMBER(SEARCH('[1]Lookup for use classification'!$E$10,C4062)),ISNUMBER(SEARCH('[1]Lookup for use classification'!$F$10,C4062)),ISNUMBER(SEARCH('[1]Lookup for use classification'!$G$10,C4062))),'[1]Lookup for use classification'!$A$10,IF(OR(ISNUMBER(SEARCH('[1]Lookup for use classification'!$B$11,C4062)),ISNUMBER(SEARCH('[1]Lookup for use classification'!$C$11,C4062))),'[1]Lookup for use classification'!$A$11,IF(OR(ISNUMBER(SEARCH('[1]Lookup for use classification'!$B$12,C4062)),ISNUMBER(SEARCH('[1]Lookup for use classification'!$C$12,C4062))),'[1]Lookup for use classification'!$A$12,IF(OR(ISNUMBER(SEARCH('[1]Lookup for use classification'!$B$13,C4062)),ISNUMBER(SEARCH('[1]Lookup for use classification'!$C$13,C4062)),ISNUMBER(SEARCH('[1]Lookup for use classification'!$D$13,C4062)),,ISNUMBER(SEARCH('[1]Lookup for use classification'!$C$13,C4062)),ISNUMBER(SEARCH('[1]Lookup for use classification'!$E$13,C4062))),'[1]Lookup for use classification'!$A$13,IF(OR(ISNUMBER(SEARCH('[1]Lookup for use classification'!$B$14,C4062)),ISNUMBER(SEARCH('[1]Lookup for use classification'!$C$14,C4062))),'[1]Lookup for use classification'!$A$14,"Other"))))))))))))</f>
        <v>Other</v>
      </c>
      <c r="E4062" s="163">
        <v>5400</v>
      </c>
      <c r="F4062" s="163"/>
      <c r="G4062" s="163"/>
      <c r="H4062" s="164"/>
      <c r="I4062" s="164"/>
      <c r="J4062" s="189"/>
    </row>
    <row r="4063" spans="1:18" hidden="1">
      <c r="A4063" s="193" t="s">
        <v>2143</v>
      </c>
      <c r="B4063" s="8" t="str">
        <f>IF(ISNA(VLOOKUP(CONCATENATE(A4063,C4063),EUS!$B$2:$B$1939,1,FALSE)),"","End Use Study")</f>
        <v>End Use Study</v>
      </c>
      <c r="C4063" s="162" t="s">
        <v>473</v>
      </c>
      <c r="D4063" s="162" t="s">
        <v>2424</v>
      </c>
      <c r="E4063" s="163">
        <v>1144</v>
      </c>
      <c r="F4063" s="163"/>
      <c r="G4063" s="163"/>
      <c r="H4063" s="164"/>
      <c r="I4063" s="164"/>
      <c r="J4063" s="189"/>
    </row>
    <row r="4064" spans="1:18" hidden="1">
      <c r="A4064" s="193" t="s">
        <v>2143</v>
      </c>
      <c r="B4064" s="8" t="str">
        <f>IF(ISNA(VLOOKUP(CONCATENATE(A4064,C4064),EUS!$B$2:$B$1939,1,FALSE)),"","End Use Study")</f>
        <v>End Use Study</v>
      </c>
      <c r="C4064" s="162" t="s">
        <v>2401</v>
      </c>
      <c r="D4064" s="11" t="s">
        <v>213</v>
      </c>
      <c r="E4064" s="163">
        <v>648</v>
      </c>
      <c r="F4064" s="163"/>
      <c r="G4064" s="163"/>
      <c r="H4064" s="164">
        <v>1040</v>
      </c>
      <c r="I4064" s="164"/>
      <c r="J4064" s="189"/>
    </row>
    <row r="4065" spans="1:12" hidden="1">
      <c r="A4065" s="193" t="s">
        <v>2143</v>
      </c>
      <c r="B4065" s="8" t="str">
        <f>IF(ISNA(VLOOKUP(CONCATENATE(A4065,C4065),EUS!$B$2:$B$1939,1,FALSE)),"","End Use Study")</f>
        <v>End Use Study</v>
      </c>
      <c r="C4065" s="162" t="s">
        <v>53</v>
      </c>
      <c r="D4065" s="8" t="str">
        <f>IF(OR(ISNUMBER(SEARCH('[1]Lookup for use classification'!$B$1,C4065)),ISNUMBER(SEARCH('[1]Lookup for use classification'!$C$1,C4065)),ISNUMBER(SEARCH('[1]Lookup for use classification'!$D$1,C4065)),ISNUMBER(SEARCH('[1]Lookup for use classification'!$E$1,C4065))),'[1]Lookup for use classification'!$A$1,IF(ISNUMBER(SEARCH('[1]Lookup for use classification'!$B$2,C4065)),'[1]Lookup for use classification'!$A$2,IF(ISNUMBER(SEARCH('[1]Lookup for use classification'!$B$3,C4065)),'[1]Lookup for use classification'!$A$3,IF(OR(ISNUMBER(SEARCH('[1]Lookup for use classification'!$B$4,C4065)),ISNUMBER(SEARCH('[1]Lookup for use classification'!$C$4,C4065)),ISNUMBER(SEARCH('[1]Lookup for use classification'!$D$4,C4065)),ISNUMBER(SEARCH('[1]Lookup for use classification'!$E$4,C4065))),'[1]Lookup for use classification'!$A$4,IF(OR(ISNUMBER(SEARCH('[1]Lookup for use classification'!$B$5,C4065)),ISNUMBER(SEARCH('[1]Lookup for use classification'!$C$5,C4065)),ISNUMBER(SEARCH('[1]Lookup for use classification'!$D$5,C4065))),'[1]Lookup for use classification'!$A$5,IF(OR(ISNUMBER(SEARCH('[1]Lookup for use classification'!$B$7,C4065)),ISNUMBER(SEARCH('[1]Lookup for use classification'!$C$7,C4065)),ISNUMBER(SEARCH('[1]Lookup for use classification'!$D$7,C4065))),'[1]Lookup for use classification'!$A$7,IF(OR(ISNUMBER(SEARCH('[1]Lookup for use classification'!$B$9,C4065)),ISNUMBER(SEARCH('[1]Lookup for use classification'!$C$9,C4065)),ISNUMBER(SEARCH('[1]Lookup for use classification'!$D$9,C4065)),ISNUMBER(SEARCH('[1]Lookup for use classification'!$E$9,C4065)),ISNUMBER(SEARCH('[1]Lookup for use classification'!$F$9,C4065)),ISNUMBER(SEARCH('[1]Lookup for use classification'!$G$9,C4065)),ISNUMBER(SEARCH('[1]Lookup for use classification'!$H$9,C4065)),ISNUMBER(SEARCH('[1]Lookup for use classification'!$I$9,C4065)),ISNUMBER(SEARCH('[1]Lookup for use classification'!$J$9,C4065)),ISNUMBER(SEARCH('[1]Lookup for use classification'!$K$9,C4065))),'[1]Lookup for use classification'!$A$9,IF(OR(ISNUMBER(SEARCH('[1]Lookup for use classification'!$B$10,C4065)),ISNUMBER(SEARCH('[1]Lookup for use classification'!$C$10,C4065)),ISNUMBER(SEARCH('[1]Lookup for use classification'!$D$10,C4065)),ISNUMBER(SEARCH('[1]Lookup for use classification'!$E$10,C4065)),ISNUMBER(SEARCH('[1]Lookup for use classification'!$F$10,C4065)),ISNUMBER(SEARCH('[1]Lookup for use classification'!$G$10,C4065))),'[1]Lookup for use classification'!$A$10,IF(OR(ISNUMBER(SEARCH('[1]Lookup for use classification'!$B$11,C4065)),ISNUMBER(SEARCH('[1]Lookup for use classification'!$C$11,C4065))),'[1]Lookup for use classification'!$A$11,IF(OR(ISNUMBER(SEARCH('[1]Lookup for use classification'!$B$12,C4065)),ISNUMBER(SEARCH('[1]Lookup for use classification'!$C$12,C4065))),'[1]Lookup for use classification'!$A$12,IF(OR(ISNUMBER(SEARCH('[1]Lookup for use classification'!$B$13,C4065)),ISNUMBER(SEARCH('[1]Lookup for use classification'!$C$13,C4065)),ISNUMBER(SEARCH('[1]Lookup for use classification'!$D$13,C4065)),,ISNUMBER(SEARCH('[1]Lookup for use classification'!$C$13,C4065)),ISNUMBER(SEARCH('[1]Lookup for use classification'!$E$13,C4065))),'[1]Lookup for use classification'!$A$13,IF(OR(ISNUMBER(SEARCH('[1]Lookup for use classification'!$B$14,C4065)),ISNUMBER(SEARCH('[1]Lookup for use classification'!$C$14,C4065))),'[1]Lookup for use classification'!$A$14,"Other"))))))))))))</f>
        <v>Retail - Other</v>
      </c>
      <c r="E4065" s="163">
        <v>5400</v>
      </c>
      <c r="F4065" s="163"/>
      <c r="G4065" s="163"/>
      <c r="H4065" s="164"/>
      <c r="I4065" s="164"/>
      <c r="J4065" s="189"/>
    </row>
    <row r="4066" spans="1:12" hidden="1">
      <c r="A4066" s="138" t="s">
        <v>2143</v>
      </c>
      <c r="B4066" s="8" t="str">
        <f>IF(ISNA(VLOOKUP(CONCATENATE(A4066,C4066),EUS!$B$2:$B$1939,1,FALSE)),"","End Use Study")</f>
        <v>End Use Study</v>
      </c>
      <c r="C4066" s="8" t="s">
        <v>2144</v>
      </c>
      <c r="D4066" s="162" t="s">
        <v>1980</v>
      </c>
      <c r="E4066" s="9">
        <v>260</v>
      </c>
      <c r="F4066" s="9"/>
      <c r="G4066" s="9"/>
      <c r="H4066" s="164"/>
      <c r="I4066" s="164"/>
      <c r="J4066" s="7"/>
      <c r="L4066" s="6"/>
    </row>
    <row r="4067" spans="1:12" hidden="1">
      <c r="A4067" s="138" t="s">
        <v>2143</v>
      </c>
      <c r="B4067" s="8" t="str">
        <f>IF(ISNA(VLOOKUP(CONCATENATE(A4067,C4067),EUS!$B$2:$B$1939,1,FALSE)),"","End Use Study")</f>
        <v>End Use Study</v>
      </c>
      <c r="C4067" s="8" t="s">
        <v>399</v>
      </c>
      <c r="D4067" s="162" t="s">
        <v>1980</v>
      </c>
      <c r="E4067" s="9">
        <v>2000</v>
      </c>
      <c r="F4067" s="9"/>
      <c r="G4067" s="9"/>
      <c r="H4067" s="164"/>
      <c r="I4067" s="164"/>
      <c r="J4067" s="7"/>
      <c r="L4067" s="6"/>
    </row>
    <row r="4068" spans="1:12" hidden="1">
      <c r="A4068" s="188" t="s">
        <v>3656</v>
      </c>
      <c r="B4068" s="8" t="s">
        <v>4512</v>
      </c>
      <c r="C4068" s="162" t="s">
        <v>3093</v>
      </c>
      <c r="D4068" s="165" t="s">
        <v>377</v>
      </c>
      <c r="E4068" s="163">
        <v>2555</v>
      </c>
      <c r="F4068" s="163"/>
      <c r="G4068" s="163"/>
      <c r="H4068" s="164"/>
      <c r="I4068" s="164"/>
      <c r="J4068" s="165">
        <v>20441.517305333331</v>
      </c>
    </row>
    <row r="4069" spans="1:12" hidden="1">
      <c r="A4069" s="188" t="s">
        <v>522</v>
      </c>
      <c r="B4069" s="8" t="str">
        <f>IF(ISNA(VLOOKUP(CONCATENATE(A4069,C4069),ARIS!$A$1:$A$959,1,FALSE)),"","ARIS")</f>
        <v>ARIS</v>
      </c>
      <c r="C4069" s="162" t="s">
        <v>3546</v>
      </c>
      <c r="D4069" s="162" t="s">
        <v>3335</v>
      </c>
      <c r="E4069" s="163">
        <v>54247</v>
      </c>
      <c r="F4069" s="163"/>
      <c r="G4069" s="163"/>
      <c r="H4069" s="164">
        <v>19889.434371289535</v>
      </c>
      <c r="I4069" s="164"/>
      <c r="J4069" s="165">
        <v>311858.80670399999</v>
      </c>
    </row>
    <row r="4070" spans="1:12" hidden="1">
      <c r="A4070" s="138" t="s">
        <v>522</v>
      </c>
      <c r="B4070" s="8" t="str">
        <f>IF(ISNA(VLOOKUP(CONCATENATE(A4070,C4070),EUS!$B$2:$B$1939,1,FALSE)),"","End Use Study")</f>
        <v>End Use Study</v>
      </c>
      <c r="C4070" s="8" t="s">
        <v>523</v>
      </c>
      <c r="D4070" s="8" t="s">
        <v>377</v>
      </c>
      <c r="E4070" s="9">
        <v>480</v>
      </c>
      <c r="F4070" s="9"/>
      <c r="G4070" s="9"/>
      <c r="H4070" s="164">
        <v>400</v>
      </c>
      <c r="I4070" s="164"/>
      <c r="J4070" s="7"/>
      <c r="L4070" s="6"/>
    </row>
    <row r="4071" spans="1:12" hidden="1">
      <c r="A4071" s="134" t="s">
        <v>522</v>
      </c>
      <c r="B4071" s="8" t="str">
        <f>IF(ISNA(VLOOKUP(CONCATENATE(A4071,C4071),EUS!$B$2:$B$1939,1,FALSE)),"","End Use Study")</f>
        <v>End Use Study</v>
      </c>
      <c r="C4071" s="8" t="s">
        <v>2743</v>
      </c>
      <c r="D4071" s="8" t="str">
        <f>IF(OR(ISNUMBER(SEARCH('[1]Lookup for use classification'!$B$1,C4071)),ISNUMBER(SEARCH('[1]Lookup for use classification'!$C$1,C4071)),ISNUMBER(SEARCH('[1]Lookup for use classification'!$D$1,C4071)),ISNUMBER(SEARCH('[1]Lookup for use classification'!$E$1,C4071))),'[1]Lookup for use classification'!$A$1,IF(ISNUMBER(SEARCH('[1]Lookup for use classification'!$B$2,C4071)),'[1]Lookup for use classification'!$A$2,IF(ISNUMBER(SEARCH('[1]Lookup for use classification'!$B$3,C4071)),'[1]Lookup for use classification'!$A$3,IF(OR(ISNUMBER(SEARCH('[1]Lookup for use classification'!$B$4,C4071)),ISNUMBER(SEARCH('[1]Lookup for use classification'!$C$4,C4071)),ISNUMBER(SEARCH('[1]Lookup for use classification'!$D$4,C4071)),ISNUMBER(SEARCH('[1]Lookup for use classification'!$E$4,C4071))),'[1]Lookup for use classification'!$A$4,IF(OR(ISNUMBER(SEARCH('[1]Lookup for use classification'!$B$5,C4071)),ISNUMBER(SEARCH('[1]Lookup for use classification'!$C$5,C4071)),ISNUMBER(SEARCH('[1]Lookup for use classification'!$D$5,C4071))),'[1]Lookup for use classification'!$A$5,IF(OR(ISNUMBER(SEARCH('[1]Lookup for use classification'!$B$7,C4071)),ISNUMBER(SEARCH('[1]Lookup for use classification'!$C$7,C4071)),ISNUMBER(SEARCH('[1]Lookup for use classification'!$D$7,C4071))),'[1]Lookup for use classification'!$A$7,IF(OR(ISNUMBER(SEARCH('[1]Lookup for use classification'!$B$9,C4071)),ISNUMBER(SEARCH('[1]Lookup for use classification'!$C$9,C4071)),ISNUMBER(SEARCH('[1]Lookup for use classification'!$D$9,C4071)),ISNUMBER(SEARCH('[1]Lookup for use classification'!$E$9,C4071)),ISNUMBER(SEARCH('[1]Lookup for use classification'!$F$9,C4071)),ISNUMBER(SEARCH('[1]Lookup for use classification'!$G$9,C4071)),ISNUMBER(SEARCH('[1]Lookup for use classification'!$H$9,C4071)),ISNUMBER(SEARCH('[1]Lookup for use classification'!$I$9,C4071)),ISNUMBER(SEARCH('[1]Lookup for use classification'!$J$9,C4071)),ISNUMBER(SEARCH('[1]Lookup for use classification'!$K$9,C4071))),'[1]Lookup for use classification'!$A$9,IF(OR(ISNUMBER(SEARCH('[1]Lookup for use classification'!$B$10,C4071)),ISNUMBER(SEARCH('[1]Lookup for use classification'!$C$10,C4071)),ISNUMBER(SEARCH('[1]Lookup for use classification'!$D$10,C4071)),ISNUMBER(SEARCH('[1]Lookup for use classification'!$E$10,C4071)),ISNUMBER(SEARCH('[1]Lookup for use classification'!$F$10,C4071)),ISNUMBER(SEARCH('[1]Lookup for use classification'!$G$10,C4071))),'[1]Lookup for use classification'!$A$10,IF(OR(ISNUMBER(SEARCH('[1]Lookup for use classification'!$B$11,C4071)),ISNUMBER(SEARCH('[1]Lookup for use classification'!$C$11,C4071))),'[1]Lookup for use classification'!$A$11,IF(OR(ISNUMBER(SEARCH('[1]Lookup for use classification'!$B$12,C4071)),ISNUMBER(SEARCH('[1]Lookup for use classification'!$C$12,C4071))),'[1]Lookup for use classification'!$A$12,IF(OR(ISNUMBER(SEARCH('[1]Lookup for use classification'!$B$13,C4071)),ISNUMBER(SEARCH('[1]Lookup for use classification'!$C$13,C4071)),ISNUMBER(SEARCH('[1]Lookup for use classification'!$D$13,C4071)),,ISNUMBER(SEARCH('[1]Lookup for use classification'!$C$13,C4071)),ISNUMBER(SEARCH('[1]Lookup for use classification'!$E$13,C4071))),'[1]Lookup for use classification'!$A$13,IF(OR(ISNUMBER(SEARCH('[1]Lookup for use classification'!$B$14,C4071)),ISNUMBER(SEARCH('[1]Lookup for use classification'!$C$14,C4071))),'[1]Lookup for use classification'!$A$14,"Other"))))))))))))</f>
        <v>Other</v>
      </c>
      <c r="E4071" s="9"/>
      <c r="F4071" s="9"/>
      <c r="G4071" s="9"/>
      <c r="H4071" s="164"/>
      <c r="I4071" s="164"/>
      <c r="J4071" s="7"/>
      <c r="L4071" s="6"/>
    </row>
    <row r="4072" spans="1:12" hidden="1">
      <c r="A4072" s="138" t="s">
        <v>522</v>
      </c>
      <c r="B4072" s="8" t="str">
        <f>IF(ISNA(VLOOKUP(CONCATENATE(A4072,C4072),EUS!$B$2:$B$1939,1,FALSE)),"","End Use Study")</f>
        <v>End Use Study</v>
      </c>
      <c r="C4072" s="8" t="s">
        <v>5</v>
      </c>
      <c r="D4072" s="162" t="s">
        <v>2424</v>
      </c>
      <c r="E4072" s="9">
        <v>4000</v>
      </c>
      <c r="F4072" s="9"/>
      <c r="G4072" s="9"/>
      <c r="H4072" s="164">
        <v>4500</v>
      </c>
      <c r="I4072" s="164"/>
      <c r="J4072" s="7"/>
      <c r="L4072" s="6"/>
    </row>
    <row r="4073" spans="1:12" hidden="1">
      <c r="A4073" s="138" t="s">
        <v>522</v>
      </c>
      <c r="B4073" s="8" t="str">
        <f>IF(ISNA(VLOOKUP(CONCATENATE(A4073,C4073),EUS!$B$2:$B$1939,1,FALSE)),"","End Use Study")</f>
        <v>End Use Study</v>
      </c>
      <c r="C4073" s="8" t="s">
        <v>231</v>
      </c>
      <c r="D4073" s="11" t="s">
        <v>213</v>
      </c>
      <c r="E4073" s="9">
        <v>2400</v>
      </c>
      <c r="F4073" s="9"/>
      <c r="G4073" s="9"/>
      <c r="H4073" s="164">
        <v>2400</v>
      </c>
      <c r="I4073" s="164"/>
      <c r="J4073" s="7">
        <v>2400</v>
      </c>
      <c r="L4073" s="6"/>
    </row>
    <row r="4074" spans="1:12" hidden="1">
      <c r="A4074" s="138" t="s">
        <v>522</v>
      </c>
      <c r="B4074" s="8" t="str">
        <f>IF(ISNA(VLOOKUP(CONCATENATE(A4074,C4074),EUS!$B$2:$B$1939,1,FALSE)),"","End Use Study")</f>
        <v>End Use Study</v>
      </c>
      <c r="C4074" s="8" t="s">
        <v>452</v>
      </c>
      <c r="D4074" s="162" t="s">
        <v>1980</v>
      </c>
      <c r="E4074" s="9">
        <v>800</v>
      </c>
      <c r="F4074" s="9"/>
      <c r="G4074" s="9"/>
      <c r="H4074" s="164"/>
      <c r="I4074" s="164"/>
      <c r="J4074" s="7"/>
      <c r="L4074" s="6"/>
    </row>
    <row r="4075" spans="1:12" hidden="1">
      <c r="A4075" s="138" t="s">
        <v>522</v>
      </c>
      <c r="B4075" s="8" t="str">
        <f>IF(ISNA(VLOOKUP(CONCATENATE(A4075,C4075),EUS!$B$2:$B$1939,1,FALSE)),"","End Use Study")</f>
        <v>End Use Study</v>
      </c>
      <c r="C4075" s="8" t="s">
        <v>39</v>
      </c>
      <c r="D4075" s="162" t="s">
        <v>1980</v>
      </c>
      <c r="E4075" s="9"/>
      <c r="F4075" s="9"/>
      <c r="G4075" s="9"/>
      <c r="H4075" s="164"/>
      <c r="I4075" s="164"/>
      <c r="J4075" s="7"/>
      <c r="L4075" s="6"/>
    </row>
    <row r="4076" spans="1:12" hidden="1">
      <c r="A4076" s="188" t="s">
        <v>2145</v>
      </c>
      <c r="B4076" s="8" t="str">
        <f>IF(ISNA(VLOOKUP(CONCATENATE(A4076,C4076),EUS!$B$2:$B$1939,1,FALSE)),"","End Use Study")</f>
        <v>End Use Study</v>
      </c>
      <c r="C4076" s="162" t="s">
        <v>3649</v>
      </c>
      <c r="D4076" s="162" t="s">
        <v>3615</v>
      </c>
      <c r="E4076" s="163">
        <v>1920</v>
      </c>
      <c r="F4076" s="163"/>
      <c r="G4076" s="163"/>
      <c r="H4076" s="164"/>
      <c r="I4076" s="164"/>
      <c r="J4076" s="189"/>
    </row>
    <row r="4077" spans="1:12" hidden="1">
      <c r="A4077" s="138" t="s">
        <v>2145</v>
      </c>
      <c r="B4077" s="8" t="str">
        <f>IF(ISNA(VLOOKUP(CONCATENATE(A4077,C4077),EUS!$B$2:$B$1939,1,FALSE)),"","End Use Study")</f>
        <v>End Use Study</v>
      </c>
      <c r="C4077" s="8" t="s">
        <v>3547</v>
      </c>
      <c r="D4077" s="162" t="s">
        <v>3335</v>
      </c>
      <c r="E4077" s="9">
        <v>600</v>
      </c>
      <c r="F4077" s="9"/>
      <c r="G4077" s="9"/>
      <c r="H4077" s="164"/>
      <c r="I4077" s="164"/>
      <c r="J4077" s="7"/>
      <c r="L4077" s="6"/>
    </row>
    <row r="4078" spans="1:12" hidden="1">
      <c r="A4078" s="134" t="s">
        <v>2145</v>
      </c>
      <c r="B4078" s="8" t="str">
        <f>IF(ISNA(VLOOKUP(CONCATENATE(A4078,C4078),EUS!$B$2:$B$1939,1,FALSE)),"","End Use Study")</f>
        <v>End Use Study</v>
      </c>
      <c r="C4078" s="8" t="s">
        <v>3475</v>
      </c>
      <c r="D4078" s="162" t="s">
        <v>3335</v>
      </c>
      <c r="E4078" s="9">
        <v>864</v>
      </c>
      <c r="F4078" s="9"/>
      <c r="G4078" s="9"/>
      <c r="H4078" s="164"/>
      <c r="I4078" s="164"/>
      <c r="J4078" s="7"/>
      <c r="L4078" s="6"/>
    </row>
    <row r="4079" spans="1:12" hidden="1">
      <c r="A4079" s="134" t="s">
        <v>2145</v>
      </c>
      <c r="B4079" s="8" t="str">
        <f>IF(ISNA(VLOOKUP(CONCATENATE(A4079,C4079),EUS!$B$2:$B$1939,1,FALSE)),"","End Use Study")</f>
        <v>End Use Study</v>
      </c>
      <c r="C4079" s="8" t="s">
        <v>58</v>
      </c>
      <c r="D4079" s="162" t="s">
        <v>3335</v>
      </c>
      <c r="E4079" s="9">
        <v>52975</v>
      </c>
      <c r="F4079" s="9"/>
      <c r="G4079" s="9"/>
      <c r="H4079" s="164">
        <v>60000</v>
      </c>
      <c r="I4079" s="164"/>
      <c r="J4079" s="7">
        <v>389590</v>
      </c>
      <c r="L4079" s="6"/>
    </row>
    <row r="4080" spans="1:12" hidden="1">
      <c r="A4080" s="193" t="s">
        <v>2145</v>
      </c>
      <c r="B4080" s="8" t="str">
        <f>IF(ISNA(VLOOKUP(CONCATENATE(A4080,C4080),EUS!$B$2:$B$1939,1,FALSE)),"","End Use Study")</f>
        <v>End Use Study</v>
      </c>
      <c r="C4080" s="162" t="s">
        <v>147</v>
      </c>
      <c r="D4080" s="162" t="s">
        <v>3232</v>
      </c>
      <c r="E4080" s="163">
        <v>7400</v>
      </c>
      <c r="F4080" s="163"/>
      <c r="G4080" s="163"/>
      <c r="H4080" s="164"/>
      <c r="I4080" s="164"/>
      <c r="J4080" s="189"/>
    </row>
    <row r="4081" spans="1:12" hidden="1">
      <c r="A4081" s="188" t="s">
        <v>2145</v>
      </c>
      <c r="B4081" s="8" t="str">
        <f>IF(ISNA(VLOOKUP(CONCATENATE(A4081,C4081),EUS!$B$2:$B$1939,1,FALSE)),"","End Use Study")</f>
        <v>End Use Study</v>
      </c>
      <c r="C4081" s="162" t="s">
        <v>37</v>
      </c>
      <c r="D4081" s="8" t="str">
        <f>IF(OR(ISNUMBER(SEARCH('[1]Lookup for use classification'!$B$1,C4081)),ISNUMBER(SEARCH('[1]Lookup for use classification'!$C$1,C4081)),ISNUMBER(SEARCH('[1]Lookup for use classification'!$D$1,C4081)),ISNUMBER(SEARCH('[1]Lookup for use classification'!$E$1,C4081))),'[1]Lookup for use classification'!$A$1,IF(ISNUMBER(SEARCH('[1]Lookup for use classification'!$B$2,C4081)),'[1]Lookup for use classification'!$A$2,IF(ISNUMBER(SEARCH('[1]Lookup for use classification'!$B$3,C4081)),'[1]Lookup for use classification'!$A$3,IF(OR(ISNUMBER(SEARCH('[1]Lookup for use classification'!$B$4,C4081)),ISNUMBER(SEARCH('[1]Lookup for use classification'!$C$4,C4081)),ISNUMBER(SEARCH('[1]Lookup for use classification'!$D$4,C4081)),ISNUMBER(SEARCH('[1]Lookup for use classification'!$E$4,C4081))),'[1]Lookup for use classification'!$A$4,IF(OR(ISNUMBER(SEARCH('[1]Lookup for use classification'!$B$5,C4081)),ISNUMBER(SEARCH('[1]Lookup for use classification'!$C$5,C4081)),ISNUMBER(SEARCH('[1]Lookup for use classification'!$D$5,C4081))),'[1]Lookup for use classification'!$A$5,IF(OR(ISNUMBER(SEARCH('[1]Lookup for use classification'!$B$7,C4081)),ISNUMBER(SEARCH('[1]Lookup for use classification'!$C$7,C4081)),ISNUMBER(SEARCH('[1]Lookup for use classification'!$D$7,C4081))),'[1]Lookup for use classification'!$A$7,IF(OR(ISNUMBER(SEARCH('[1]Lookup for use classification'!$B$9,C4081)),ISNUMBER(SEARCH('[1]Lookup for use classification'!$C$9,C4081)),ISNUMBER(SEARCH('[1]Lookup for use classification'!$D$9,C4081)),ISNUMBER(SEARCH('[1]Lookup for use classification'!$E$9,C4081)),ISNUMBER(SEARCH('[1]Lookup for use classification'!$F$9,C4081)),ISNUMBER(SEARCH('[1]Lookup for use classification'!$G$9,C4081)),ISNUMBER(SEARCH('[1]Lookup for use classification'!$H$9,C4081)),ISNUMBER(SEARCH('[1]Lookup for use classification'!$I$9,C4081)),ISNUMBER(SEARCH('[1]Lookup for use classification'!$J$9,C4081)),ISNUMBER(SEARCH('[1]Lookup for use classification'!$K$9,C4081))),'[1]Lookup for use classification'!$A$9,IF(OR(ISNUMBER(SEARCH('[1]Lookup for use classification'!$B$10,C4081)),ISNUMBER(SEARCH('[1]Lookup for use classification'!$C$10,C4081)),ISNUMBER(SEARCH('[1]Lookup for use classification'!$D$10,C4081)),ISNUMBER(SEARCH('[1]Lookup for use classification'!$E$10,C4081)),ISNUMBER(SEARCH('[1]Lookup for use classification'!$F$10,C4081)),ISNUMBER(SEARCH('[1]Lookup for use classification'!$G$10,C4081))),'[1]Lookup for use classification'!$A$10,IF(OR(ISNUMBER(SEARCH('[1]Lookup for use classification'!$B$11,C4081)),ISNUMBER(SEARCH('[1]Lookup for use classification'!$C$11,C4081))),'[1]Lookup for use classification'!$A$11,IF(OR(ISNUMBER(SEARCH('[1]Lookup for use classification'!$B$12,C4081)),ISNUMBER(SEARCH('[1]Lookup for use classification'!$C$12,C4081))),'[1]Lookup for use classification'!$A$12,IF(OR(ISNUMBER(SEARCH('[1]Lookup for use classification'!$B$13,C4081)),ISNUMBER(SEARCH('[1]Lookup for use classification'!$C$13,C4081)),ISNUMBER(SEARCH('[1]Lookup for use classification'!$D$13,C4081)),,ISNUMBER(SEARCH('[1]Lookup for use classification'!$C$13,C4081)),ISNUMBER(SEARCH('[1]Lookup for use classification'!$E$13,C4081))),'[1]Lookup for use classification'!$A$13,"Other")))))))))))</f>
        <v>Office</v>
      </c>
      <c r="E4081" s="163">
        <v>720</v>
      </c>
      <c r="F4081" s="163"/>
      <c r="G4081" s="163"/>
      <c r="H4081" s="164"/>
      <c r="I4081" s="164"/>
      <c r="J4081" s="189"/>
    </row>
    <row r="4082" spans="1:12" hidden="1">
      <c r="A4082" s="193" t="s">
        <v>2145</v>
      </c>
      <c r="B4082" s="8" t="str">
        <f>IF(ISNA(VLOOKUP(CONCATENATE(A4082,C4082),EUS!$B$2:$B$1939,1,FALSE)),"","End Use Study")</f>
        <v>End Use Study</v>
      </c>
      <c r="C4082" s="162" t="s">
        <v>3166</v>
      </c>
      <c r="D4082" s="162" t="s">
        <v>377</v>
      </c>
      <c r="E4082" s="163">
        <v>1000</v>
      </c>
      <c r="F4082" s="163"/>
      <c r="G4082" s="163"/>
      <c r="H4082" s="164"/>
      <c r="I4082" s="164"/>
      <c r="J4082" s="189"/>
    </row>
    <row r="4083" spans="1:12" hidden="1">
      <c r="A4083" s="193" t="s">
        <v>2145</v>
      </c>
      <c r="B4083" s="8" t="str">
        <f>IF(ISNA(VLOOKUP(CONCATENATE(A4083,C4083),EUS!$B$2:$B$1939,1,FALSE)),"","End Use Study")</f>
        <v>End Use Study</v>
      </c>
      <c r="C4083" s="162" t="s">
        <v>3165</v>
      </c>
      <c r="D4083" s="162" t="s">
        <v>377</v>
      </c>
      <c r="E4083" s="163">
        <v>6000</v>
      </c>
      <c r="F4083" s="163"/>
      <c r="G4083" s="163"/>
      <c r="H4083" s="164"/>
      <c r="I4083" s="164"/>
      <c r="J4083" s="189"/>
    </row>
    <row r="4084" spans="1:12" hidden="1">
      <c r="A4084" s="193" t="s">
        <v>2145</v>
      </c>
      <c r="B4084" s="8" t="str">
        <f>IF(ISNA(VLOOKUP(CONCATENATE(A4084,C4084),EUS!$B$2:$B$1939,1,FALSE)),"","End Use Study")</f>
        <v>End Use Study</v>
      </c>
      <c r="C4084" s="162" t="s">
        <v>5</v>
      </c>
      <c r="D4084" s="162" t="s">
        <v>377</v>
      </c>
      <c r="E4084" s="163">
        <v>6400</v>
      </c>
      <c r="F4084" s="163"/>
      <c r="G4084" s="163"/>
      <c r="H4084" s="164"/>
      <c r="I4084" s="164"/>
      <c r="J4084" s="189"/>
    </row>
    <row r="4085" spans="1:12" hidden="1">
      <c r="A4085" s="138" t="s">
        <v>2145</v>
      </c>
      <c r="B4085" s="8" t="str">
        <f>IF(ISNA(VLOOKUP(CONCATENATE(A4085,C4085),EUS!$B$2:$B$1939,1,FALSE)),"","End Use Study")</f>
        <v>End Use Study</v>
      </c>
      <c r="C4085" s="8" t="s">
        <v>2575</v>
      </c>
      <c r="D4085" s="8" t="str">
        <f>IF(OR(ISNUMBER(SEARCH('[1]Lookup for use classification'!$B$1,C4085)),ISNUMBER(SEARCH('[1]Lookup for use classification'!$C$1,C4085)),ISNUMBER(SEARCH('[1]Lookup for use classification'!$D$1,C4085)),ISNUMBER(SEARCH('[1]Lookup for use classification'!$E$1,C4085))),'[1]Lookup for use classification'!$A$1,IF(ISNUMBER(SEARCH('[1]Lookup for use classification'!$B$2,C4085)),'[1]Lookup for use classification'!$A$2,IF(ISNUMBER(SEARCH('[1]Lookup for use classification'!$B$3,C4085)),'[1]Lookup for use classification'!$A$3,IF(OR(ISNUMBER(SEARCH('[1]Lookup for use classification'!$B$4,C4085)),ISNUMBER(SEARCH('[1]Lookup for use classification'!$C$4,C4085)),ISNUMBER(SEARCH('[1]Lookup for use classification'!$D$4,C4085)),ISNUMBER(SEARCH('[1]Lookup for use classification'!$E$4,C4085))),'[1]Lookup for use classification'!$A$4,IF(OR(ISNUMBER(SEARCH('[1]Lookup for use classification'!$B$5,C4085)),ISNUMBER(SEARCH('[1]Lookup for use classification'!$C$5,C4085)),ISNUMBER(SEARCH('[1]Lookup for use classification'!$D$5,C4085))),'[1]Lookup for use classification'!$A$5,IF(OR(ISNUMBER(SEARCH('[1]Lookup for use classification'!$B$7,C4085)),ISNUMBER(SEARCH('[1]Lookup for use classification'!$C$7,C4085)),ISNUMBER(SEARCH('[1]Lookup for use classification'!$D$7,C4085))),'[1]Lookup for use classification'!$A$7,IF(OR(ISNUMBER(SEARCH('[1]Lookup for use classification'!$B$9,C4085)),ISNUMBER(SEARCH('[1]Lookup for use classification'!$C$9,C4085)),ISNUMBER(SEARCH('[1]Lookup for use classification'!$D$9,C4085)),ISNUMBER(SEARCH('[1]Lookup for use classification'!$E$9,C4085)),ISNUMBER(SEARCH('[1]Lookup for use classification'!$F$9,C4085)),ISNUMBER(SEARCH('[1]Lookup for use classification'!$G$9,C4085)),ISNUMBER(SEARCH('[1]Lookup for use classification'!$H$9,C4085)),ISNUMBER(SEARCH('[1]Lookup for use classification'!$I$9,C4085)),ISNUMBER(SEARCH('[1]Lookup for use classification'!$J$9,C4085)),ISNUMBER(SEARCH('[1]Lookup for use classification'!$K$9,C4085))),'[1]Lookup for use classification'!$A$9,IF(OR(ISNUMBER(SEARCH('[1]Lookup for use classification'!$B$10,C4085)),ISNUMBER(SEARCH('[1]Lookup for use classification'!$C$10,C4085)),ISNUMBER(SEARCH('[1]Lookup for use classification'!$D$10,C4085)),ISNUMBER(SEARCH('[1]Lookup for use classification'!$E$10,C4085)),ISNUMBER(SEARCH('[1]Lookup for use classification'!$F$10,C4085)),ISNUMBER(SEARCH('[1]Lookup for use classification'!$G$10,C4085))),'[1]Lookup for use classification'!$A$10,IF(OR(ISNUMBER(SEARCH('[1]Lookup for use classification'!$B$11,C4085)),ISNUMBER(SEARCH('[1]Lookup for use classification'!$C$11,C4085))),'[1]Lookup for use classification'!$A$11,IF(OR(ISNUMBER(SEARCH('[1]Lookup for use classification'!$B$12,C4085)),ISNUMBER(SEARCH('[1]Lookup for use classification'!$C$12,C4085))),'[1]Lookup for use classification'!$A$12,IF(OR(ISNUMBER(SEARCH('[1]Lookup for use classification'!$B$13,C4085)),ISNUMBER(SEARCH('[1]Lookup for use classification'!$C$13,C4085)),ISNUMBER(SEARCH('[1]Lookup for use classification'!$D$13,C4085)),,ISNUMBER(SEARCH('[1]Lookup for use classification'!$C$13,C4085)),ISNUMBER(SEARCH('[1]Lookup for use classification'!$E$13,C4085))),'[1]Lookup for use classification'!$A$13,IF(OR(ISNUMBER(SEARCH('[1]Lookup for use classification'!$B$14,C4085)),ISNUMBER(SEARCH('[1]Lookup for use classification'!$C$14,C4085))),'[1]Lookup for use classification'!$A$14,"Other"))))))))))))</f>
        <v>Other</v>
      </c>
      <c r="E4085" s="9">
        <v>96</v>
      </c>
      <c r="F4085" s="9"/>
      <c r="G4085" s="9"/>
      <c r="H4085" s="164"/>
      <c r="I4085" s="164"/>
      <c r="J4085" s="7"/>
      <c r="L4085" s="6"/>
    </row>
    <row r="4086" spans="1:12" hidden="1">
      <c r="A4086" s="138" t="s">
        <v>2145</v>
      </c>
      <c r="B4086" s="8" t="str">
        <f>IF(ISNA(VLOOKUP(CONCATENATE(A4086,C4086),EUS!$B$2:$B$1939,1,FALSE)),"","End Use Study")</f>
        <v>End Use Study</v>
      </c>
      <c r="C4086" s="8" t="s">
        <v>2781</v>
      </c>
      <c r="D4086" s="8" t="str">
        <f>IF(OR(ISNUMBER(SEARCH('[1]Lookup for use classification'!$B$1,C4086)),ISNUMBER(SEARCH('[1]Lookup for use classification'!$C$1,C4086)),ISNUMBER(SEARCH('[1]Lookup for use classification'!$D$1,C4086)),ISNUMBER(SEARCH('[1]Lookup for use classification'!$E$1,C4086))),'[1]Lookup for use classification'!$A$1,IF(ISNUMBER(SEARCH('[1]Lookup for use classification'!$B$2,C4086)),'[1]Lookup for use classification'!$A$2,IF(ISNUMBER(SEARCH('[1]Lookup for use classification'!$B$3,C4086)),'[1]Lookup for use classification'!$A$3,IF(OR(ISNUMBER(SEARCH('[1]Lookup for use classification'!$B$4,C4086)),ISNUMBER(SEARCH('[1]Lookup for use classification'!$C$4,C4086)),ISNUMBER(SEARCH('[1]Lookup for use classification'!$D$4,C4086)),ISNUMBER(SEARCH('[1]Lookup for use classification'!$E$4,C4086))),'[1]Lookup for use classification'!$A$4,IF(OR(ISNUMBER(SEARCH('[1]Lookup for use classification'!$B$5,C4086)),ISNUMBER(SEARCH('[1]Lookup for use classification'!$C$5,C4086)),ISNUMBER(SEARCH('[1]Lookup for use classification'!$D$5,C4086))),'[1]Lookup for use classification'!$A$5,IF(OR(ISNUMBER(SEARCH('[1]Lookup for use classification'!$B$7,C4086)),ISNUMBER(SEARCH('[1]Lookup for use classification'!$C$7,C4086)),ISNUMBER(SEARCH('[1]Lookup for use classification'!$D$7,C4086))),'[1]Lookup for use classification'!$A$7,IF(OR(ISNUMBER(SEARCH('[1]Lookup for use classification'!$B$9,C4086)),ISNUMBER(SEARCH('[1]Lookup for use classification'!$C$9,C4086)),ISNUMBER(SEARCH('[1]Lookup for use classification'!$D$9,C4086)),ISNUMBER(SEARCH('[1]Lookup for use classification'!$E$9,C4086)),ISNUMBER(SEARCH('[1]Lookup for use classification'!$F$9,C4086)),ISNUMBER(SEARCH('[1]Lookup for use classification'!$G$9,C4086)),ISNUMBER(SEARCH('[1]Lookup for use classification'!$H$9,C4086)),ISNUMBER(SEARCH('[1]Lookup for use classification'!$I$9,C4086)),ISNUMBER(SEARCH('[1]Lookup for use classification'!$J$9,C4086)),ISNUMBER(SEARCH('[1]Lookup for use classification'!$K$9,C4086))),'[1]Lookup for use classification'!$A$9,IF(OR(ISNUMBER(SEARCH('[1]Lookup for use classification'!$B$10,C4086)),ISNUMBER(SEARCH('[1]Lookup for use classification'!$C$10,C4086)),ISNUMBER(SEARCH('[1]Lookup for use classification'!$D$10,C4086)),ISNUMBER(SEARCH('[1]Lookup for use classification'!$E$10,C4086)),ISNUMBER(SEARCH('[1]Lookup for use classification'!$F$10,C4086)),ISNUMBER(SEARCH('[1]Lookup for use classification'!$G$10,C4086))),'[1]Lookup for use classification'!$A$10,IF(OR(ISNUMBER(SEARCH('[1]Lookup for use classification'!$B$11,C4086)),ISNUMBER(SEARCH('[1]Lookup for use classification'!$C$11,C4086))),'[1]Lookup for use classification'!$A$11,IF(OR(ISNUMBER(SEARCH('[1]Lookup for use classification'!$B$12,C4086)),ISNUMBER(SEARCH('[1]Lookup for use classification'!$C$12,C4086))),'[1]Lookup for use classification'!$A$12,IF(OR(ISNUMBER(SEARCH('[1]Lookup for use classification'!$B$13,C4086)),ISNUMBER(SEARCH('[1]Lookup for use classification'!$C$13,C4086)),ISNUMBER(SEARCH('[1]Lookup for use classification'!$D$13,C4086)),,ISNUMBER(SEARCH('[1]Lookup for use classification'!$C$13,C4086)),ISNUMBER(SEARCH('[1]Lookup for use classification'!$E$13,C4086))),'[1]Lookup for use classification'!$A$13,IF(OR(ISNUMBER(SEARCH('[1]Lookup for use classification'!$B$14,C4086)),ISNUMBER(SEARCH('[1]Lookup for use classification'!$C$14,C4086))),'[1]Lookup for use classification'!$A$14,"Other"))))))))))))</f>
        <v>Other</v>
      </c>
      <c r="E4086" s="9">
        <v>160</v>
      </c>
      <c r="F4086" s="9"/>
      <c r="G4086" s="9"/>
      <c r="H4086" s="164"/>
      <c r="I4086" s="164"/>
      <c r="J4086" s="7"/>
      <c r="L4086" s="6"/>
    </row>
    <row r="4087" spans="1:12" hidden="1">
      <c r="A4087" s="138" t="s">
        <v>2145</v>
      </c>
      <c r="B4087" s="8" t="str">
        <f>IF(ISNA(VLOOKUP(CONCATENATE(A4087,C4087),EUS!$B$2:$B$1939,1,FALSE)),"","End Use Study")</f>
        <v>End Use Study</v>
      </c>
      <c r="C4087" s="8" t="s">
        <v>2585</v>
      </c>
      <c r="D4087" s="8" t="str">
        <f>IF(OR(ISNUMBER(SEARCH('[1]Lookup for use classification'!$B$1,C4087)),ISNUMBER(SEARCH('[1]Lookup for use classification'!$C$1,C4087)),ISNUMBER(SEARCH('[1]Lookup for use classification'!$D$1,C4087)),ISNUMBER(SEARCH('[1]Lookup for use classification'!$E$1,C4087))),'[1]Lookup for use classification'!$A$1,IF(ISNUMBER(SEARCH('[1]Lookup for use classification'!$B$2,C4087)),'[1]Lookup for use classification'!$A$2,IF(ISNUMBER(SEARCH('[1]Lookup for use classification'!$B$3,C4087)),'[1]Lookup for use classification'!$A$3,IF(OR(ISNUMBER(SEARCH('[1]Lookup for use classification'!$B$4,C4087)),ISNUMBER(SEARCH('[1]Lookup for use classification'!$C$4,C4087)),ISNUMBER(SEARCH('[1]Lookup for use classification'!$D$4,C4087)),ISNUMBER(SEARCH('[1]Lookup for use classification'!$E$4,C4087))),'[1]Lookup for use classification'!$A$4,IF(OR(ISNUMBER(SEARCH('[1]Lookup for use classification'!$B$5,C4087)),ISNUMBER(SEARCH('[1]Lookup for use classification'!$C$5,C4087)),ISNUMBER(SEARCH('[1]Lookup for use classification'!$D$5,C4087))),'[1]Lookup for use classification'!$A$5,IF(OR(ISNUMBER(SEARCH('[1]Lookup for use classification'!$B$7,C4087)),ISNUMBER(SEARCH('[1]Lookup for use classification'!$C$7,C4087)),ISNUMBER(SEARCH('[1]Lookup for use classification'!$D$7,C4087))),'[1]Lookup for use classification'!$A$7,IF(OR(ISNUMBER(SEARCH('[1]Lookup for use classification'!$B$9,C4087)),ISNUMBER(SEARCH('[1]Lookup for use classification'!$C$9,C4087)),ISNUMBER(SEARCH('[1]Lookup for use classification'!$D$9,C4087)),ISNUMBER(SEARCH('[1]Lookup for use classification'!$E$9,C4087)),ISNUMBER(SEARCH('[1]Lookup for use classification'!$F$9,C4087)),ISNUMBER(SEARCH('[1]Lookup for use classification'!$G$9,C4087)),ISNUMBER(SEARCH('[1]Lookup for use classification'!$H$9,C4087)),ISNUMBER(SEARCH('[1]Lookup for use classification'!$I$9,C4087)),ISNUMBER(SEARCH('[1]Lookup for use classification'!$J$9,C4087)),ISNUMBER(SEARCH('[1]Lookup for use classification'!$K$9,C4087))),'[1]Lookup for use classification'!$A$9,IF(OR(ISNUMBER(SEARCH('[1]Lookup for use classification'!$B$10,C4087)),ISNUMBER(SEARCH('[1]Lookup for use classification'!$C$10,C4087)),ISNUMBER(SEARCH('[1]Lookup for use classification'!$D$10,C4087)),ISNUMBER(SEARCH('[1]Lookup for use classification'!$E$10,C4087)),ISNUMBER(SEARCH('[1]Lookup for use classification'!$F$10,C4087)),ISNUMBER(SEARCH('[1]Lookup for use classification'!$G$10,C4087))),'[1]Lookup for use classification'!$A$10,IF(OR(ISNUMBER(SEARCH('[1]Lookup for use classification'!$B$11,C4087)),ISNUMBER(SEARCH('[1]Lookup for use classification'!$C$11,C4087))),'[1]Lookup for use classification'!$A$11,IF(OR(ISNUMBER(SEARCH('[1]Lookup for use classification'!$B$12,C4087)),ISNUMBER(SEARCH('[1]Lookup for use classification'!$C$12,C4087))),'[1]Lookup for use classification'!$A$12,IF(OR(ISNUMBER(SEARCH('[1]Lookup for use classification'!$B$13,C4087)),ISNUMBER(SEARCH('[1]Lookup for use classification'!$C$13,C4087)),ISNUMBER(SEARCH('[1]Lookup for use classification'!$D$13,C4087)),,ISNUMBER(SEARCH('[1]Lookup for use classification'!$C$13,C4087)),ISNUMBER(SEARCH('[1]Lookup for use classification'!$E$13,C4087))),'[1]Lookup for use classification'!$A$13,IF(OR(ISNUMBER(SEARCH('[1]Lookup for use classification'!$B$14,C4087)),ISNUMBER(SEARCH('[1]Lookup for use classification'!$C$14,C4087))),'[1]Lookup for use classification'!$A$14,"Other"))))))))))))</f>
        <v>Other</v>
      </c>
      <c r="E4087" s="9">
        <v>320</v>
      </c>
      <c r="F4087" s="9"/>
      <c r="G4087" s="9"/>
      <c r="H4087" s="164"/>
      <c r="I4087" s="164"/>
      <c r="J4087" s="7"/>
      <c r="L4087" s="6"/>
    </row>
    <row r="4088" spans="1:12" hidden="1">
      <c r="A4088" s="188" t="s">
        <v>2894</v>
      </c>
      <c r="B4088" s="8" t="str">
        <f>IF(ISNA(VLOOKUP(CONCATENATE(A4088,C4088),ARIS!$A$1:$A$959,1,FALSE)),"","ARIS")</f>
        <v>ARIS</v>
      </c>
      <c r="C4088" s="162" t="s">
        <v>2895</v>
      </c>
      <c r="D4088" s="8" t="str">
        <f>IF(OR(ISNUMBER(SEARCH('[1]Lookup for use classification'!$B$1,C4088)),ISNUMBER(SEARCH('[1]Lookup for use classification'!$C$1,C4088)),ISNUMBER(SEARCH('[1]Lookup for use classification'!$D$1,C4088)),ISNUMBER(SEARCH('[1]Lookup for use classification'!$E$1,C4088))),'[1]Lookup for use classification'!$A$1,IF(ISNUMBER(SEARCH('[1]Lookup for use classification'!$B$2,C4088)),'[1]Lookup for use classification'!$A$2,IF(ISNUMBER(SEARCH('[1]Lookup for use classification'!$B$3,C4088)),'[1]Lookup for use classification'!$A$3,IF(OR(ISNUMBER(SEARCH('[1]Lookup for use classification'!$B$4,C4088)),ISNUMBER(SEARCH('[1]Lookup for use classification'!$C$4,C4088)),ISNUMBER(SEARCH('[1]Lookup for use classification'!$D$4,C4088)),ISNUMBER(SEARCH('[1]Lookup for use classification'!$E$4,C4088))),'[1]Lookup for use classification'!$A$4,IF(OR(ISNUMBER(SEARCH('[1]Lookup for use classification'!$B$5,C4088)),ISNUMBER(SEARCH('[1]Lookup for use classification'!$C$5,C4088)),ISNUMBER(SEARCH('[1]Lookup for use classification'!$D$5,C4088))),'[1]Lookup for use classification'!$A$5,IF(OR(ISNUMBER(SEARCH('[1]Lookup for use classification'!$B$7,C4088)),ISNUMBER(SEARCH('[1]Lookup for use classification'!$C$7,C4088)),ISNUMBER(SEARCH('[1]Lookup for use classification'!$D$7,C4088))),'[1]Lookup for use classification'!$A$7,IF(OR(ISNUMBER(SEARCH('[1]Lookup for use classification'!$B$9,C4088)),ISNUMBER(SEARCH('[1]Lookup for use classification'!$C$9,C4088)),ISNUMBER(SEARCH('[1]Lookup for use classification'!$D$9,C4088)),ISNUMBER(SEARCH('[1]Lookup for use classification'!$E$9,C4088)),ISNUMBER(SEARCH('[1]Lookup for use classification'!$F$9,C4088)),ISNUMBER(SEARCH('[1]Lookup for use classification'!$G$9,C4088)),ISNUMBER(SEARCH('[1]Lookup for use classification'!$H$9,C4088)),ISNUMBER(SEARCH('[1]Lookup for use classification'!$I$9,C4088)),ISNUMBER(SEARCH('[1]Lookup for use classification'!$J$9,C4088)),ISNUMBER(SEARCH('[1]Lookup for use classification'!$K$9,C4088))),'[1]Lookup for use classification'!$A$9,IF(OR(ISNUMBER(SEARCH('[1]Lookup for use classification'!$B$10,C4088)),ISNUMBER(SEARCH('[1]Lookup for use classification'!$C$10,C4088)),ISNUMBER(SEARCH('[1]Lookup for use classification'!$D$10,C4088)),ISNUMBER(SEARCH('[1]Lookup for use classification'!$E$10,C4088)),ISNUMBER(SEARCH('[1]Lookup for use classification'!$F$10,C4088)),ISNUMBER(SEARCH('[1]Lookup for use classification'!$G$10,C4088))),'[1]Lookup for use classification'!$A$10,IF(OR(ISNUMBER(SEARCH('[1]Lookup for use classification'!$B$11,C4088)),ISNUMBER(SEARCH('[1]Lookup for use classification'!$C$11,C4088))),'[1]Lookup for use classification'!$A$11,IF(OR(ISNUMBER(SEARCH('[1]Lookup for use classification'!$B$12,C4088)),ISNUMBER(SEARCH('[1]Lookup for use classification'!$C$12,C4088))),'[1]Lookup for use classification'!$A$12,IF(OR(ISNUMBER(SEARCH('[1]Lookup for use classification'!$B$13,C4088)),ISNUMBER(SEARCH('[1]Lookup for use classification'!$C$13,C4088)),ISNUMBER(SEARCH('[1]Lookup for use classification'!$D$13,C4088)),,ISNUMBER(SEARCH('[1]Lookup for use classification'!$C$13,C4088)),ISNUMBER(SEARCH('[1]Lookup for use classification'!$E$13,C4088))),'[1]Lookup for use classification'!$A$13,IF(OR(ISNUMBER(SEARCH('[1]Lookup for use classification'!$B$14,C4088)),ISNUMBER(SEARCH('[1]Lookup for use classification'!$C$14,C4088))),'[1]Lookup for use classification'!$A$14,"Other"))))))))))))</f>
        <v>Other</v>
      </c>
      <c r="E4088" s="163">
        <v>1260</v>
      </c>
      <c r="F4088" s="163"/>
      <c r="G4088" s="163"/>
      <c r="H4088" s="164">
        <v>963.50364963503648</v>
      </c>
      <c r="I4088" s="164"/>
      <c r="J4088" s="165">
        <v>12680.614124499998</v>
      </c>
    </row>
    <row r="4089" spans="1:12" hidden="1">
      <c r="A4089" s="193" t="s">
        <v>2145</v>
      </c>
      <c r="B4089" s="8" t="str">
        <f>IF(ISNA(VLOOKUP(CONCATENATE(A4089,C4089),EUS!$B$2:$B$1939,1,FALSE)),"","End Use Study")</f>
        <v>End Use Study</v>
      </c>
      <c r="C4089" s="162" t="s">
        <v>833</v>
      </c>
      <c r="D4089" s="8" t="str">
        <f>IF(OR(ISNUMBER(SEARCH('[1]Lookup for use classification'!$B$1,C4089)),ISNUMBER(SEARCH('[1]Lookup for use classification'!$C$1,C4089)),ISNUMBER(SEARCH('[1]Lookup for use classification'!$D$1,C4089)),ISNUMBER(SEARCH('[1]Lookup for use classification'!$E$1,C4089))),'[1]Lookup for use classification'!$A$1,IF(ISNUMBER(SEARCH('[1]Lookup for use classification'!$B$2,C4089)),'[1]Lookup for use classification'!$A$2,IF(ISNUMBER(SEARCH('[1]Lookup for use classification'!$B$3,C4089)),'[1]Lookup for use classification'!$A$3,IF(OR(ISNUMBER(SEARCH('[1]Lookup for use classification'!$B$4,C4089)),ISNUMBER(SEARCH('[1]Lookup for use classification'!$C$4,C4089)),ISNUMBER(SEARCH('[1]Lookup for use classification'!$D$4,C4089)),ISNUMBER(SEARCH('[1]Lookup for use classification'!$E$4,C4089))),'[1]Lookup for use classification'!$A$4,IF(OR(ISNUMBER(SEARCH('[1]Lookup for use classification'!$B$5,C4089)),ISNUMBER(SEARCH('[1]Lookup for use classification'!$C$5,C4089)),ISNUMBER(SEARCH('[1]Lookup for use classification'!$D$5,C4089))),'[1]Lookup for use classification'!$A$5,IF(OR(ISNUMBER(SEARCH('[1]Lookup for use classification'!$B$7,C4089)),ISNUMBER(SEARCH('[1]Lookup for use classification'!$C$7,C4089)),ISNUMBER(SEARCH('[1]Lookup for use classification'!$D$7,C4089))),'[1]Lookup for use classification'!$A$7,IF(OR(ISNUMBER(SEARCH('[1]Lookup for use classification'!$B$9,C4089)),ISNUMBER(SEARCH('[1]Lookup for use classification'!$C$9,C4089)),ISNUMBER(SEARCH('[1]Lookup for use classification'!$D$9,C4089)),ISNUMBER(SEARCH('[1]Lookup for use classification'!$E$9,C4089)),ISNUMBER(SEARCH('[1]Lookup for use classification'!$F$9,C4089)),ISNUMBER(SEARCH('[1]Lookup for use classification'!$G$9,C4089)),ISNUMBER(SEARCH('[1]Lookup for use classification'!$H$9,C4089)),ISNUMBER(SEARCH('[1]Lookup for use classification'!$I$9,C4089)),ISNUMBER(SEARCH('[1]Lookup for use classification'!$J$9,C4089)),ISNUMBER(SEARCH('[1]Lookup for use classification'!$K$9,C4089))),'[1]Lookup for use classification'!$A$9,IF(OR(ISNUMBER(SEARCH('[1]Lookup for use classification'!$B$10,C4089)),ISNUMBER(SEARCH('[1]Lookup for use classification'!$C$10,C4089)),ISNUMBER(SEARCH('[1]Lookup for use classification'!$D$10,C4089)),ISNUMBER(SEARCH('[1]Lookup for use classification'!$E$10,C4089)),ISNUMBER(SEARCH('[1]Lookup for use classification'!$F$10,C4089)),ISNUMBER(SEARCH('[1]Lookup for use classification'!$G$10,C4089))),'[1]Lookup for use classification'!$A$10,IF(OR(ISNUMBER(SEARCH('[1]Lookup for use classification'!$B$11,C4089)),ISNUMBER(SEARCH('[1]Lookup for use classification'!$C$11,C4089))),'[1]Lookup for use classification'!$A$11,IF(OR(ISNUMBER(SEARCH('[1]Lookup for use classification'!$B$12,C4089)),ISNUMBER(SEARCH('[1]Lookup for use classification'!$C$12,C4089))),'[1]Lookup for use classification'!$A$12,IF(OR(ISNUMBER(SEARCH('[1]Lookup for use classification'!$B$13,C4089)),ISNUMBER(SEARCH('[1]Lookup for use classification'!$C$13,C4089)),ISNUMBER(SEARCH('[1]Lookup for use classification'!$D$13,C4089)),,ISNUMBER(SEARCH('[1]Lookup for use classification'!$C$13,C4089)),ISNUMBER(SEARCH('[1]Lookup for use classification'!$E$13,C4089))),'[1]Lookup for use classification'!$A$13,IF(OR(ISNUMBER(SEARCH('[1]Lookup for use classification'!$B$14,C4089)),ISNUMBER(SEARCH('[1]Lookup for use classification'!$C$14,C4089))),'[1]Lookup for use classification'!$A$14,"Other"))))))))))))</f>
        <v>Other</v>
      </c>
      <c r="E4089" s="163">
        <v>2000</v>
      </c>
      <c r="F4089" s="163"/>
      <c r="G4089" s="163"/>
      <c r="H4089" s="164"/>
      <c r="I4089" s="164"/>
      <c r="J4089" s="189"/>
    </row>
    <row r="4090" spans="1:12" hidden="1">
      <c r="A4090" s="193" t="s">
        <v>2145</v>
      </c>
      <c r="B4090" s="8" t="str">
        <f>IF(ISNA(VLOOKUP(CONCATENATE(A4090,C4090),EUS!$B$2:$B$1939,1,FALSE)),"","End Use Study")</f>
        <v>End Use Study</v>
      </c>
      <c r="C4090" s="162" t="s">
        <v>2527</v>
      </c>
      <c r="D4090" s="162" t="s">
        <v>2424</v>
      </c>
      <c r="E4090" s="163">
        <v>2400</v>
      </c>
      <c r="F4090" s="163"/>
      <c r="G4090" s="163"/>
      <c r="H4090" s="164"/>
      <c r="I4090" s="164"/>
      <c r="J4090" s="189"/>
    </row>
    <row r="4091" spans="1:12" hidden="1">
      <c r="A4091" s="193" t="s">
        <v>2145</v>
      </c>
      <c r="B4091" s="8" t="str">
        <f>IF(ISNA(VLOOKUP(CONCATENATE(A4091,C4091),EUS!$B$2:$B$1939,1,FALSE)),"","End Use Study")</f>
        <v>End Use Study</v>
      </c>
      <c r="C4091" s="162" t="s">
        <v>2526</v>
      </c>
      <c r="D4091" s="162" t="s">
        <v>2424</v>
      </c>
      <c r="E4091" s="163">
        <v>8000</v>
      </c>
      <c r="F4091" s="163"/>
      <c r="G4091" s="163"/>
      <c r="H4091" s="164"/>
      <c r="I4091" s="164"/>
      <c r="J4091" s="189"/>
    </row>
    <row r="4092" spans="1:12" hidden="1">
      <c r="A4092" s="193" t="s">
        <v>2145</v>
      </c>
      <c r="B4092" s="8" t="str">
        <f>IF(ISNA(VLOOKUP(CONCATENATE(A4092,C4092),EUS!$B$2:$B$1939,1,FALSE)),"","End Use Study")</f>
        <v>End Use Study</v>
      </c>
      <c r="C4092" s="162" t="s">
        <v>2218</v>
      </c>
      <c r="D4092" s="8" t="str">
        <f>IF(OR(ISNUMBER(SEARCH('[1]Lookup for use classification'!$B$1,C4092)),ISNUMBER(SEARCH('[1]Lookup for use classification'!$C$1,C4092)),ISNUMBER(SEARCH('[1]Lookup for use classification'!$D$1,C4092)),ISNUMBER(SEARCH('[1]Lookup for use classification'!$E$1,C4092))),'[1]Lookup for use classification'!$A$1,IF(ISNUMBER(SEARCH('[1]Lookup for use classification'!$B$2,C4092)),'[1]Lookup for use classification'!$A$2,IF(ISNUMBER(SEARCH('[1]Lookup for use classification'!$B$3,C4092)),'[1]Lookup for use classification'!$A$3,IF(OR(ISNUMBER(SEARCH('[1]Lookup for use classification'!$B$4,C4092)),ISNUMBER(SEARCH('[1]Lookup for use classification'!$C$4,C4092)),ISNUMBER(SEARCH('[1]Lookup for use classification'!$D$4,C4092)),ISNUMBER(SEARCH('[1]Lookup for use classification'!$E$4,C4092))),'[1]Lookup for use classification'!$A$4,IF(OR(ISNUMBER(SEARCH('[1]Lookup for use classification'!$B$5,C4092)),ISNUMBER(SEARCH('[1]Lookup for use classification'!$C$5,C4092)),ISNUMBER(SEARCH('[1]Lookup for use classification'!$D$5,C4092))),'[1]Lookup for use classification'!$A$5,IF(OR(ISNUMBER(SEARCH('[1]Lookup for use classification'!$B$7,C4092)),ISNUMBER(SEARCH('[1]Lookup for use classification'!$C$7,C4092)),ISNUMBER(SEARCH('[1]Lookup for use classification'!$D$7,C4092))),'[1]Lookup for use classification'!$A$7,IF(OR(ISNUMBER(SEARCH('[1]Lookup for use classification'!$B$9,C4092)),ISNUMBER(SEARCH('[1]Lookup for use classification'!$C$9,C4092)),ISNUMBER(SEARCH('[1]Lookup for use classification'!$D$9,C4092)),ISNUMBER(SEARCH('[1]Lookup for use classification'!$E$9,C4092)),ISNUMBER(SEARCH('[1]Lookup for use classification'!$F$9,C4092)),ISNUMBER(SEARCH('[1]Lookup for use classification'!$G$9,C4092)),ISNUMBER(SEARCH('[1]Lookup for use classification'!$H$9,C4092)),ISNUMBER(SEARCH('[1]Lookup for use classification'!$I$9,C4092)),ISNUMBER(SEARCH('[1]Lookup for use classification'!$J$9,C4092)),ISNUMBER(SEARCH('[1]Lookup for use classification'!$K$9,C4092))),'[1]Lookup for use classification'!$A$9,IF(OR(ISNUMBER(SEARCH('[1]Lookup for use classification'!$B$10,C4092)),ISNUMBER(SEARCH('[1]Lookup for use classification'!$C$10,C4092)),ISNUMBER(SEARCH('[1]Lookup for use classification'!$D$10,C4092)),ISNUMBER(SEARCH('[1]Lookup for use classification'!$E$10,C4092)),ISNUMBER(SEARCH('[1]Lookup for use classification'!$F$10,C4092)),ISNUMBER(SEARCH('[1]Lookup for use classification'!$G$10,C4092))),'[1]Lookup for use classification'!$A$10,IF(OR(ISNUMBER(SEARCH('[1]Lookup for use classification'!$B$11,C4092)),ISNUMBER(SEARCH('[1]Lookup for use classification'!$C$11,C4092))),'[1]Lookup for use classification'!$A$11,IF(OR(ISNUMBER(SEARCH('[1]Lookup for use classification'!$B$12,C4092)),ISNUMBER(SEARCH('[1]Lookup for use classification'!$C$12,C4092))),'[1]Lookup for use classification'!$A$12,IF(OR(ISNUMBER(SEARCH('[1]Lookup for use classification'!$B$13,C4092)),ISNUMBER(SEARCH('[1]Lookup for use classification'!$C$13,C4092)),ISNUMBER(SEARCH('[1]Lookup for use classification'!$D$13,C4092)),,ISNUMBER(SEARCH('[1]Lookup for use classification'!$C$13,C4092)),ISNUMBER(SEARCH('[1]Lookup for use classification'!$E$13,C4092))),'[1]Lookup for use classification'!$A$13,IF(OR(ISNUMBER(SEARCH('[1]Lookup for use classification'!$B$14,C4092)),ISNUMBER(SEARCH('[1]Lookup for use classification'!$C$14,C4092))),'[1]Lookup for use classification'!$A$14,"Other"))))))))))))</f>
        <v>Retail - Other</v>
      </c>
      <c r="E4092" s="163">
        <v>4000</v>
      </c>
      <c r="F4092" s="163"/>
      <c r="G4092" s="163"/>
      <c r="H4092" s="164"/>
      <c r="I4092" s="164"/>
      <c r="J4092" s="189"/>
    </row>
    <row r="4093" spans="1:12" hidden="1">
      <c r="A4093" s="193" t="s">
        <v>2145</v>
      </c>
      <c r="B4093" s="8" t="str">
        <f>IF(ISNA(VLOOKUP(CONCATENATE(A4093,C4093),EUS!$B$2:$B$1939,1,FALSE)),"","End Use Study")</f>
        <v>End Use Study</v>
      </c>
      <c r="C4093" s="162" t="s">
        <v>2219</v>
      </c>
      <c r="D4093" s="8" t="s">
        <v>2194</v>
      </c>
      <c r="E4093" s="163">
        <v>4800</v>
      </c>
      <c r="F4093" s="163"/>
      <c r="G4093" s="163"/>
      <c r="H4093" s="164"/>
      <c r="I4093" s="164"/>
      <c r="J4093" s="189"/>
    </row>
    <row r="4094" spans="1:12" hidden="1">
      <c r="A4094" s="138" t="s">
        <v>2145</v>
      </c>
      <c r="B4094" s="8" t="str">
        <f>IF(ISNA(VLOOKUP(CONCATENATE(A4094,C4094),EUS!$B$2:$B$1939,1,FALSE)),"","End Use Study")</f>
        <v>End Use Study</v>
      </c>
      <c r="C4094" s="8" t="s">
        <v>1983</v>
      </c>
      <c r="D4094" s="162" t="s">
        <v>1980</v>
      </c>
      <c r="E4094" s="9">
        <v>1260</v>
      </c>
      <c r="F4094" s="9"/>
      <c r="G4094" s="9"/>
      <c r="H4094" s="164"/>
      <c r="I4094" s="164"/>
      <c r="J4094" s="7"/>
      <c r="L4094" s="6"/>
    </row>
    <row r="4095" spans="1:12" hidden="1">
      <c r="A4095" s="138" t="s">
        <v>2146</v>
      </c>
      <c r="B4095" s="8" t="str">
        <f>IF(ISNA(VLOOKUP(CONCATENATE(A4095,C4095),EUS!$B$2:$B$1939,1,FALSE)),"","End Use Study")</f>
        <v>End Use Study</v>
      </c>
      <c r="C4095" s="8" t="s">
        <v>3650</v>
      </c>
      <c r="D4095" s="8" t="s">
        <v>3615</v>
      </c>
      <c r="E4095" s="9"/>
      <c r="F4095" s="9"/>
      <c r="G4095" s="9"/>
      <c r="H4095" s="164"/>
      <c r="I4095" s="164"/>
      <c r="J4095" s="7"/>
      <c r="L4095" s="6"/>
    </row>
    <row r="4096" spans="1:12" hidden="1">
      <c r="A4096" s="138" t="s">
        <v>2146</v>
      </c>
      <c r="B4096" s="8" t="str">
        <f>IF(ISNA(VLOOKUP(CONCATENATE(A4096,C4096),EUS!$B$2:$B$1939,1,FALSE)),"","End Use Study")</f>
        <v>End Use Study</v>
      </c>
      <c r="C4096" s="8" t="s">
        <v>3548</v>
      </c>
      <c r="D4096" s="165" t="s">
        <v>3335</v>
      </c>
      <c r="E4096" s="9">
        <v>6500</v>
      </c>
      <c r="F4096" s="9"/>
      <c r="G4096" s="9"/>
      <c r="H4096" s="164">
        <v>958</v>
      </c>
      <c r="I4096" s="164"/>
      <c r="J4096" s="7">
        <v>39011</v>
      </c>
      <c r="L4096" s="6"/>
    </row>
    <row r="4097" spans="1:12" hidden="1">
      <c r="A4097" s="185" t="s">
        <v>2146</v>
      </c>
      <c r="B4097" s="8" t="s">
        <v>6055</v>
      </c>
      <c r="C4097" s="162"/>
      <c r="D4097" s="162" t="s">
        <v>3335</v>
      </c>
      <c r="E4097" s="163">
        <v>59208</v>
      </c>
      <c r="F4097" s="163"/>
      <c r="G4097" s="163"/>
      <c r="H4097" s="164"/>
      <c r="I4097" s="164"/>
      <c r="K4097" s="163"/>
    </row>
    <row r="4098" spans="1:12" hidden="1">
      <c r="A4098" s="134" t="s">
        <v>2146</v>
      </c>
      <c r="B4098" s="8" t="str">
        <f>IF(ISNA(VLOOKUP(CONCATENATE(A4098,C4098),EUS!$B$2:$B$1939,1,FALSE)),"","End Use Study")</f>
        <v>End Use Study</v>
      </c>
      <c r="C4098" s="8" t="s">
        <v>3321</v>
      </c>
      <c r="D4098" s="162" t="s">
        <v>3315</v>
      </c>
      <c r="E4098" s="9"/>
      <c r="F4098" s="9"/>
      <c r="G4098" s="9"/>
      <c r="H4098" s="164"/>
      <c r="I4098" s="164"/>
      <c r="J4098" s="7"/>
      <c r="L4098" s="6"/>
    </row>
    <row r="4099" spans="1:12" hidden="1">
      <c r="A4099" s="138" t="s">
        <v>2146</v>
      </c>
      <c r="B4099" s="8" t="str">
        <f>IF(ISNA(VLOOKUP(CONCATENATE(A4099,C4099),EUS!$B$2:$B$1939,1,FALSE)),"","End Use Study")</f>
        <v>End Use Study</v>
      </c>
      <c r="C4099" s="8" t="s">
        <v>37</v>
      </c>
      <c r="D4099" s="8" t="str">
        <f>IF(OR(ISNUMBER(SEARCH('[1]Lookup for use classification'!$B$1,C4099)),ISNUMBER(SEARCH('[1]Lookup for use classification'!$C$1,C4099)),ISNUMBER(SEARCH('[1]Lookup for use classification'!$D$1,C4099)),ISNUMBER(SEARCH('[1]Lookup for use classification'!$E$1,C4099))),'[1]Lookup for use classification'!$A$1,IF(ISNUMBER(SEARCH('[1]Lookup for use classification'!$B$2,C4099)),'[1]Lookup for use classification'!$A$2,IF(ISNUMBER(SEARCH('[1]Lookup for use classification'!$B$3,C4099)),'[1]Lookup for use classification'!$A$3,IF(OR(ISNUMBER(SEARCH('[1]Lookup for use classification'!$B$4,C4099)),ISNUMBER(SEARCH('[1]Lookup for use classification'!$C$4,C4099)),ISNUMBER(SEARCH('[1]Lookup for use classification'!$D$4,C4099)),ISNUMBER(SEARCH('[1]Lookup for use classification'!$E$4,C4099))),'[1]Lookup for use classification'!$A$4,IF(OR(ISNUMBER(SEARCH('[1]Lookup for use classification'!$B$5,C4099)),ISNUMBER(SEARCH('[1]Lookup for use classification'!$C$5,C4099)),ISNUMBER(SEARCH('[1]Lookup for use classification'!$D$5,C4099))),'[1]Lookup for use classification'!$A$5,IF(OR(ISNUMBER(SEARCH('[1]Lookup for use classification'!$B$7,C4099)),ISNUMBER(SEARCH('[1]Lookup for use classification'!$C$7,C4099)),ISNUMBER(SEARCH('[1]Lookup for use classification'!$D$7,C4099))),'[1]Lookup for use classification'!$A$7,IF(OR(ISNUMBER(SEARCH('[1]Lookup for use classification'!$B$9,C4099)),ISNUMBER(SEARCH('[1]Lookup for use classification'!$C$9,C4099)),ISNUMBER(SEARCH('[1]Lookup for use classification'!$D$9,C4099)),ISNUMBER(SEARCH('[1]Lookup for use classification'!$E$9,C4099)),ISNUMBER(SEARCH('[1]Lookup for use classification'!$F$9,C4099)),ISNUMBER(SEARCH('[1]Lookup for use classification'!$G$9,C4099)),ISNUMBER(SEARCH('[1]Lookup for use classification'!$H$9,C4099)),ISNUMBER(SEARCH('[1]Lookup for use classification'!$I$9,C4099)),ISNUMBER(SEARCH('[1]Lookup for use classification'!$J$9,C4099)),ISNUMBER(SEARCH('[1]Lookup for use classification'!$K$9,C4099))),'[1]Lookup for use classification'!$A$9,IF(OR(ISNUMBER(SEARCH('[1]Lookup for use classification'!$B$10,C4099)),ISNUMBER(SEARCH('[1]Lookup for use classification'!$C$10,C4099)),ISNUMBER(SEARCH('[1]Lookup for use classification'!$D$10,C4099)),ISNUMBER(SEARCH('[1]Lookup for use classification'!$E$10,C4099)),ISNUMBER(SEARCH('[1]Lookup for use classification'!$F$10,C4099))),'[1]Lookup for use classification'!$A$10,IF(OR(ISNUMBER(SEARCH('[1]Lookup for use classification'!$B$11,C4099)),ISNUMBER(SEARCH('[1]Lookup for use classification'!$C$11,C4099))),'[1]Lookup for use classification'!$A$11,IF(OR(ISNUMBER(SEARCH('[1]Lookup for use classification'!$B$12,C4099)),ISNUMBER(SEARCH('[1]Lookup for use classification'!$C$12,C4099))),'[1]Lookup for use classification'!$A$12,IF(OR(ISNUMBER(SEARCH('[1]Lookup for use classification'!$B$13,C4099)),ISNUMBER(SEARCH('[1]Lookup for use classification'!$C$13,C4099)),ISNUMBER(SEARCH('[1]Lookup for use classification'!$D$13,C4099)),,ISNUMBER(SEARCH('[1]Lookup for use classification'!$C$13,C4099)),ISNUMBER(SEARCH('[1]Lookup for use classification'!$E$13,C4099))),'[1]Lookup for use classification'!$A$13,"Other")))))))))))</f>
        <v>Office</v>
      </c>
      <c r="E4099" s="9">
        <v>1000</v>
      </c>
      <c r="F4099" s="9"/>
      <c r="G4099" s="9"/>
      <c r="H4099" s="164">
        <v>1145</v>
      </c>
      <c r="I4099" s="164"/>
      <c r="J4099" s="7">
        <v>10905</v>
      </c>
      <c r="L4099" s="6"/>
    </row>
    <row r="4100" spans="1:12" hidden="1">
      <c r="A4100" s="134" t="s">
        <v>2146</v>
      </c>
      <c r="B4100" s="8" t="str">
        <f>IF(ISNA(VLOOKUP(CONCATENATE(A4100,C4100),EUS!$B$2:$B$1939,1,FALSE)),"","End Use Study")</f>
        <v>End Use Study</v>
      </c>
      <c r="C4100" s="8" t="s">
        <v>3167</v>
      </c>
      <c r="D4100" s="8" t="str">
        <f>IF(OR(ISNUMBER(SEARCH('[1]Lookup for use classification'!$B$1,C4100)),ISNUMBER(SEARCH('[1]Lookup for use classification'!$C$1,C4100)),ISNUMBER(SEARCH('[1]Lookup for use classification'!$D$1,C4100)),ISNUMBER(SEARCH('[1]Lookup for use classification'!$E$1,C4100))),'[1]Lookup for use classification'!$A$1,IF(ISNUMBER(SEARCH('[1]Lookup for use classification'!$B$2,C4100)),'[1]Lookup for use classification'!$A$2,IF(ISNUMBER(SEARCH('[1]Lookup for use classification'!$B$3,C4100)),'[1]Lookup for use classification'!$A$3,IF(OR(ISNUMBER(SEARCH('[1]Lookup for use classification'!$B$4,C4100)),ISNUMBER(SEARCH('[1]Lookup for use classification'!$C$4,C4100)),ISNUMBER(SEARCH('[1]Lookup for use classification'!$D$4,C4100)),ISNUMBER(SEARCH('[1]Lookup for use classification'!$E$4,C4100))),'[1]Lookup for use classification'!$A$4,IF(OR(ISNUMBER(SEARCH('[1]Lookup for use classification'!$B$5,C4100)),ISNUMBER(SEARCH('[1]Lookup for use classification'!$C$5,C4100)),ISNUMBER(SEARCH('[1]Lookup for use classification'!$D$5,C4100))),'[1]Lookup for use classification'!$A$5,IF(OR(ISNUMBER(SEARCH('[1]Lookup for use classification'!$B$7,C4100)),ISNUMBER(SEARCH('[1]Lookup for use classification'!$C$7,C4100)),ISNUMBER(SEARCH('[1]Lookup for use classification'!$D$7,C4100))),'[1]Lookup for use classification'!$A$7,IF(OR(ISNUMBER(SEARCH('[1]Lookup for use classification'!$B$9,C4100)),ISNUMBER(SEARCH('[1]Lookup for use classification'!$C$9,C4100)),ISNUMBER(SEARCH('[1]Lookup for use classification'!$D$9,C4100)),ISNUMBER(SEARCH('[1]Lookup for use classification'!$E$9,C4100)),ISNUMBER(SEARCH('[1]Lookup for use classification'!$F$9,C4100)),ISNUMBER(SEARCH('[1]Lookup for use classification'!$G$9,C4100)),ISNUMBER(SEARCH('[1]Lookup for use classification'!$H$9,C4100)),ISNUMBER(SEARCH('[1]Lookup for use classification'!$I$9,C4100)),ISNUMBER(SEARCH('[1]Lookup for use classification'!$J$9,C4100)),ISNUMBER(SEARCH('[1]Lookup for use classification'!$K$9,C4100))),'[1]Lookup for use classification'!$A$9,IF(OR(ISNUMBER(SEARCH('[1]Lookup for use classification'!$B$10,C4100)),ISNUMBER(SEARCH('[1]Lookup for use classification'!$C$10,C4100)),ISNUMBER(SEARCH('[1]Lookup for use classification'!$D$10,C4100)),ISNUMBER(SEARCH('[1]Lookup for use classification'!$E$10,C4100)),ISNUMBER(SEARCH('[1]Lookup for use classification'!$F$10,C4100))),'[1]Lookup for use classification'!$A$10,IF(OR(ISNUMBER(SEARCH('[1]Lookup for use classification'!$B$11,C4100)),ISNUMBER(SEARCH('[1]Lookup for use classification'!$C$11,C4100))),'[1]Lookup for use classification'!$A$11,IF(OR(ISNUMBER(SEARCH('[1]Lookup for use classification'!$B$12,C4100)),ISNUMBER(SEARCH('[1]Lookup for use classification'!$C$12,C4100))),'[1]Lookup for use classification'!$A$12,IF(OR(ISNUMBER(SEARCH('[1]Lookup for use classification'!$B$13,C4100)),ISNUMBER(SEARCH('[1]Lookup for use classification'!$C$13,C4100)),ISNUMBER(SEARCH('[1]Lookup for use classification'!$D$13,C4100)),,ISNUMBER(SEARCH('[1]Lookup for use classification'!$C$13,C4100)),ISNUMBER(SEARCH('[1]Lookup for use classification'!$E$13,C4100))),'[1]Lookup for use classification'!$A$13,"Other")))))))))))</f>
        <v>Office</v>
      </c>
      <c r="E4100" s="9"/>
      <c r="F4100" s="9"/>
      <c r="G4100" s="9"/>
      <c r="H4100" s="164">
        <v>2561</v>
      </c>
      <c r="I4100" s="164"/>
      <c r="J4100" s="7"/>
      <c r="L4100" s="6"/>
    </row>
    <row r="4101" spans="1:12" hidden="1">
      <c r="A4101" s="134" t="s">
        <v>2146</v>
      </c>
      <c r="B4101" s="8" t="str">
        <f>IF(ISNA(VLOOKUP(CONCATENATE(A4101,C4101),EUS!$B$2:$B$1939,1,FALSE)),"","End Use Study")</f>
        <v>End Use Study</v>
      </c>
      <c r="C4101" s="8" t="s">
        <v>2898</v>
      </c>
      <c r="D4101" s="8" t="str">
        <f>IF(OR(ISNUMBER(SEARCH('[1]Lookup for use classification'!$B$1,C4101)),ISNUMBER(SEARCH('[1]Lookup for use classification'!$C$1,C4101)),ISNUMBER(SEARCH('[1]Lookup for use classification'!$D$1,C4101)),ISNUMBER(SEARCH('[1]Lookup for use classification'!$E$1,C4101))),'[1]Lookup for use classification'!$A$1,IF(ISNUMBER(SEARCH('[1]Lookup for use classification'!$B$2,C4101)),'[1]Lookup for use classification'!$A$2,IF(ISNUMBER(SEARCH('[1]Lookup for use classification'!$B$3,C4101)),'[1]Lookup for use classification'!$A$3,IF(OR(ISNUMBER(SEARCH('[1]Lookup for use classification'!$B$4,C4101)),ISNUMBER(SEARCH('[1]Lookup for use classification'!$C$4,C4101)),ISNUMBER(SEARCH('[1]Lookup for use classification'!$D$4,C4101)),ISNUMBER(SEARCH('[1]Lookup for use classification'!$E$4,C4101))),'[1]Lookup for use classification'!$A$4,IF(OR(ISNUMBER(SEARCH('[1]Lookup for use classification'!$B$5,C4101)),ISNUMBER(SEARCH('[1]Lookup for use classification'!$C$5,C4101)),ISNUMBER(SEARCH('[1]Lookup for use classification'!$D$5,C4101))),'[1]Lookup for use classification'!$A$5,IF(OR(ISNUMBER(SEARCH('[1]Lookup for use classification'!$B$7,C4101)),ISNUMBER(SEARCH('[1]Lookup for use classification'!$C$7,C4101)),ISNUMBER(SEARCH('[1]Lookup for use classification'!$D$7,C4101))),'[1]Lookup for use classification'!$A$7,IF(OR(ISNUMBER(SEARCH('[1]Lookup for use classification'!$B$9,C4101)),ISNUMBER(SEARCH('[1]Lookup for use classification'!$C$9,C4101)),ISNUMBER(SEARCH('[1]Lookup for use classification'!$D$9,C4101)),ISNUMBER(SEARCH('[1]Lookup for use classification'!$E$9,C4101)),ISNUMBER(SEARCH('[1]Lookup for use classification'!$F$9,C4101)),ISNUMBER(SEARCH('[1]Lookup for use classification'!$G$9,C4101)),ISNUMBER(SEARCH('[1]Lookup for use classification'!$H$9,C4101)),ISNUMBER(SEARCH('[1]Lookup for use classification'!$I$9,C4101)),ISNUMBER(SEARCH('[1]Lookup for use classification'!$J$9,C4101)),ISNUMBER(SEARCH('[1]Lookup for use classification'!$K$9,C4101))),'[1]Lookup for use classification'!$A$9,IF(OR(ISNUMBER(SEARCH('[1]Lookup for use classification'!$B$10,C4101)),ISNUMBER(SEARCH('[1]Lookup for use classification'!$C$10,C4101)),ISNUMBER(SEARCH('[1]Lookup for use classification'!$D$10,C4101)),ISNUMBER(SEARCH('[1]Lookup for use classification'!$E$10,C4101)),ISNUMBER(SEARCH('[1]Lookup for use classification'!$F$10,C4101)),ISNUMBER(SEARCH('[1]Lookup for use classification'!$G$10,C4101))),'[1]Lookup for use classification'!$A$10,IF(OR(ISNUMBER(SEARCH('[1]Lookup for use classification'!$B$11,C4101)),ISNUMBER(SEARCH('[1]Lookup for use classification'!$C$11,C4101))),'[1]Lookup for use classification'!$A$11,IF(OR(ISNUMBER(SEARCH('[1]Lookup for use classification'!$B$12,C4101)),ISNUMBER(SEARCH('[1]Lookup for use classification'!$C$12,C4101))),'[1]Lookup for use classification'!$A$12,IF(OR(ISNUMBER(SEARCH('[1]Lookup for use classification'!$B$13,C4101)),ISNUMBER(SEARCH('[1]Lookup for use classification'!$C$13,C4101)),ISNUMBER(SEARCH('[1]Lookup for use classification'!$D$13,C4101)),,ISNUMBER(SEARCH('[1]Lookup for use classification'!$C$13,C4101)),ISNUMBER(SEARCH('[1]Lookup for use classification'!$E$13,C4101))),'[1]Lookup for use classification'!$A$13,IF(OR(ISNUMBER(SEARCH('[1]Lookup for use classification'!$B$14,C4101)),ISNUMBER(SEARCH('[1]Lookup for use classification'!$C$14,C4101))),'[1]Lookup for use classification'!$A$14,"Other"))))))))))))</f>
        <v>Other</v>
      </c>
      <c r="E4101" s="9"/>
      <c r="F4101" s="9"/>
      <c r="G4101" s="9"/>
      <c r="H4101" s="164">
        <v>1123</v>
      </c>
      <c r="I4101" s="164"/>
      <c r="J4101" s="7"/>
      <c r="L4101" s="6"/>
    </row>
    <row r="4102" spans="1:12" hidden="1">
      <c r="A4102" s="134" t="s">
        <v>2146</v>
      </c>
      <c r="B4102" s="8" t="str">
        <f>IF(ISNA(VLOOKUP(CONCATENATE(A4102,C4102),EUS!$B$2:$B$1939,1,FALSE)),"","End Use Study")</f>
        <v>End Use Study</v>
      </c>
      <c r="C4102" s="8" t="s">
        <v>2899</v>
      </c>
      <c r="D4102" s="8" t="str">
        <f>IF(OR(ISNUMBER(SEARCH('[1]Lookup for use classification'!$B$1,C4102)),ISNUMBER(SEARCH('[1]Lookup for use classification'!$C$1,C4102)),ISNUMBER(SEARCH('[1]Lookup for use classification'!$D$1,C4102)),ISNUMBER(SEARCH('[1]Lookup for use classification'!$E$1,C4102))),'[1]Lookup for use classification'!$A$1,IF(ISNUMBER(SEARCH('[1]Lookup for use classification'!$B$2,C4102)),'[1]Lookup for use classification'!$A$2,IF(ISNUMBER(SEARCH('[1]Lookup for use classification'!$B$3,C4102)),'[1]Lookup for use classification'!$A$3,IF(OR(ISNUMBER(SEARCH('[1]Lookup for use classification'!$B$4,C4102)),ISNUMBER(SEARCH('[1]Lookup for use classification'!$C$4,C4102)),ISNUMBER(SEARCH('[1]Lookup for use classification'!$D$4,C4102)),ISNUMBER(SEARCH('[1]Lookup for use classification'!$E$4,C4102))),'[1]Lookup for use classification'!$A$4,IF(OR(ISNUMBER(SEARCH('[1]Lookup for use classification'!$B$5,C4102)),ISNUMBER(SEARCH('[1]Lookup for use classification'!$C$5,C4102)),ISNUMBER(SEARCH('[1]Lookup for use classification'!$D$5,C4102))),'[1]Lookup for use classification'!$A$5,IF(OR(ISNUMBER(SEARCH('[1]Lookup for use classification'!$B$7,C4102)),ISNUMBER(SEARCH('[1]Lookup for use classification'!$C$7,C4102)),ISNUMBER(SEARCH('[1]Lookup for use classification'!$D$7,C4102))),'[1]Lookup for use classification'!$A$7,IF(OR(ISNUMBER(SEARCH('[1]Lookup for use classification'!$B$9,C4102)),ISNUMBER(SEARCH('[1]Lookup for use classification'!$C$9,C4102)),ISNUMBER(SEARCH('[1]Lookup for use classification'!$D$9,C4102)),ISNUMBER(SEARCH('[1]Lookup for use classification'!$E$9,C4102)),ISNUMBER(SEARCH('[1]Lookup for use classification'!$F$9,C4102)),ISNUMBER(SEARCH('[1]Lookup for use classification'!$G$9,C4102)),ISNUMBER(SEARCH('[1]Lookup for use classification'!$H$9,C4102)),ISNUMBER(SEARCH('[1]Lookup for use classification'!$I$9,C4102)),ISNUMBER(SEARCH('[1]Lookup for use classification'!$J$9,C4102)),ISNUMBER(SEARCH('[1]Lookup for use classification'!$K$9,C4102))),'[1]Lookup for use classification'!$A$9,IF(OR(ISNUMBER(SEARCH('[1]Lookup for use classification'!$B$10,C4102)),ISNUMBER(SEARCH('[1]Lookup for use classification'!$C$10,C4102)),ISNUMBER(SEARCH('[1]Lookup for use classification'!$D$10,C4102)),ISNUMBER(SEARCH('[1]Lookup for use classification'!$E$10,C4102)),ISNUMBER(SEARCH('[1]Lookup for use classification'!$F$10,C4102)),ISNUMBER(SEARCH('[1]Lookup for use classification'!$G$10,C4102))),'[1]Lookup for use classification'!$A$10,IF(OR(ISNUMBER(SEARCH('[1]Lookup for use classification'!$B$11,C4102)),ISNUMBER(SEARCH('[1]Lookup for use classification'!$C$11,C4102))),'[1]Lookup for use classification'!$A$11,IF(OR(ISNUMBER(SEARCH('[1]Lookup for use classification'!$B$12,C4102)),ISNUMBER(SEARCH('[1]Lookup for use classification'!$C$12,C4102))),'[1]Lookup for use classification'!$A$12,IF(OR(ISNUMBER(SEARCH('[1]Lookup for use classification'!$B$13,C4102)),ISNUMBER(SEARCH('[1]Lookup for use classification'!$C$13,C4102)),ISNUMBER(SEARCH('[1]Lookup for use classification'!$D$13,C4102)),,ISNUMBER(SEARCH('[1]Lookup for use classification'!$C$13,C4102)),ISNUMBER(SEARCH('[1]Lookup for use classification'!$E$13,C4102))),'[1]Lookup for use classification'!$A$13,IF(OR(ISNUMBER(SEARCH('[1]Lookup for use classification'!$B$14,C4102)),ISNUMBER(SEARCH('[1]Lookup for use classification'!$C$14,C4102))),'[1]Lookup for use classification'!$A$14,"Other"))))))))))))</f>
        <v>Other</v>
      </c>
      <c r="E4102" s="9"/>
      <c r="F4102" s="9"/>
      <c r="G4102" s="9"/>
      <c r="H4102" s="164">
        <v>9338</v>
      </c>
      <c r="I4102" s="164"/>
      <c r="J4102" s="7"/>
      <c r="L4102" s="6"/>
    </row>
    <row r="4103" spans="1:12" hidden="1">
      <c r="A4103" s="134" t="s">
        <v>2146</v>
      </c>
      <c r="B4103" s="8" t="str">
        <f>IF(ISNA(VLOOKUP(CONCATENATE(A4103,C4103),EUS!$B$2:$B$1939,1,FALSE)),"","End Use Study")</f>
        <v>End Use Study</v>
      </c>
      <c r="C4103" s="8" t="s">
        <v>2896</v>
      </c>
      <c r="D4103" s="8" t="str">
        <f>IF(OR(ISNUMBER(SEARCH('[1]Lookup for use classification'!$B$1,C4103)),ISNUMBER(SEARCH('[1]Lookup for use classification'!$C$1,C4103)),ISNUMBER(SEARCH('[1]Lookup for use classification'!$D$1,C4103)),ISNUMBER(SEARCH('[1]Lookup for use classification'!$E$1,C4103))),'[1]Lookup for use classification'!$A$1,IF(ISNUMBER(SEARCH('[1]Lookup for use classification'!$B$2,C4103)),'[1]Lookup for use classification'!$A$2,IF(ISNUMBER(SEARCH('[1]Lookup for use classification'!$B$3,C4103)),'[1]Lookup for use classification'!$A$3,IF(OR(ISNUMBER(SEARCH('[1]Lookup for use classification'!$B$4,C4103)),ISNUMBER(SEARCH('[1]Lookup for use classification'!$C$4,C4103)),ISNUMBER(SEARCH('[1]Lookup for use classification'!$D$4,C4103)),ISNUMBER(SEARCH('[1]Lookup for use classification'!$E$4,C4103))),'[1]Lookup for use classification'!$A$4,IF(OR(ISNUMBER(SEARCH('[1]Lookup for use classification'!$B$5,C4103)),ISNUMBER(SEARCH('[1]Lookup for use classification'!$C$5,C4103)),ISNUMBER(SEARCH('[1]Lookup for use classification'!$D$5,C4103))),'[1]Lookup for use classification'!$A$5,IF(OR(ISNUMBER(SEARCH('[1]Lookup for use classification'!$B$7,C4103)),ISNUMBER(SEARCH('[1]Lookup for use classification'!$C$7,C4103)),ISNUMBER(SEARCH('[1]Lookup for use classification'!$D$7,C4103))),'[1]Lookup for use classification'!$A$7,IF(OR(ISNUMBER(SEARCH('[1]Lookup for use classification'!$B$9,C4103)),ISNUMBER(SEARCH('[1]Lookup for use classification'!$C$9,C4103)),ISNUMBER(SEARCH('[1]Lookup for use classification'!$D$9,C4103)),ISNUMBER(SEARCH('[1]Lookup for use classification'!$E$9,C4103)),ISNUMBER(SEARCH('[1]Lookup for use classification'!$F$9,C4103)),ISNUMBER(SEARCH('[1]Lookup for use classification'!$G$9,C4103)),ISNUMBER(SEARCH('[1]Lookup for use classification'!$H$9,C4103)),ISNUMBER(SEARCH('[1]Lookup for use classification'!$I$9,C4103)),ISNUMBER(SEARCH('[1]Lookup for use classification'!$J$9,C4103)),ISNUMBER(SEARCH('[1]Lookup for use classification'!$K$9,C4103))),'[1]Lookup for use classification'!$A$9,IF(OR(ISNUMBER(SEARCH('[1]Lookup for use classification'!$B$10,C4103)),ISNUMBER(SEARCH('[1]Lookup for use classification'!$C$10,C4103)),ISNUMBER(SEARCH('[1]Lookup for use classification'!$D$10,C4103)),ISNUMBER(SEARCH('[1]Lookup for use classification'!$E$10,C4103)),ISNUMBER(SEARCH('[1]Lookup for use classification'!$F$10,C4103)),ISNUMBER(SEARCH('[1]Lookup for use classification'!$G$10,C4103))),'[1]Lookup for use classification'!$A$10,IF(OR(ISNUMBER(SEARCH('[1]Lookup for use classification'!$B$11,C4103)),ISNUMBER(SEARCH('[1]Lookup for use classification'!$C$11,C4103))),'[1]Lookup for use classification'!$A$11,IF(OR(ISNUMBER(SEARCH('[1]Lookup for use classification'!$B$12,C4103)),ISNUMBER(SEARCH('[1]Lookup for use classification'!$C$12,C4103))),'[1]Lookup for use classification'!$A$12,IF(OR(ISNUMBER(SEARCH('[1]Lookup for use classification'!$B$13,C4103)),ISNUMBER(SEARCH('[1]Lookup for use classification'!$C$13,C4103)),ISNUMBER(SEARCH('[1]Lookup for use classification'!$D$13,C4103)),,ISNUMBER(SEARCH('[1]Lookup for use classification'!$C$13,C4103)),ISNUMBER(SEARCH('[1]Lookup for use classification'!$E$13,C4103))),'[1]Lookup for use classification'!$A$13,IF(OR(ISNUMBER(SEARCH('[1]Lookup for use classification'!$B$14,C4103)),ISNUMBER(SEARCH('[1]Lookup for use classification'!$C$14,C4103))),'[1]Lookup for use classification'!$A$14,"Other"))))))))))))</f>
        <v>Other</v>
      </c>
      <c r="E4103" s="9"/>
      <c r="F4103" s="9"/>
      <c r="G4103" s="9"/>
      <c r="H4103" s="164"/>
      <c r="I4103" s="164"/>
      <c r="J4103" s="7"/>
      <c r="L4103" s="6"/>
    </row>
    <row r="4104" spans="1:12" hidden="1">
      <c r="A4104" s="134" t="s">
        <v>2146</v>
      </c>
      <c r="B4104" s="8" t="str">
        <f>IF(ISNA(VLOOKUP(CONCATENATE(A4104,C4104),EUS!$B$2:$B$1939,1,FALSE)),"","End Use Study")</f>
        <v>End Use Study</v>
      </c>
      <c r="C4104" s="8" t="s">
        <v>2897</v>
      </c>
      <c r="D4104" s="8" t="str">
        <f>IF(OR(ISNUMBER(SEARCH('[1]Lookup for use classification'!$B$1,C4104)),ISNUMBER(SEARCH('[1]Lookup for use classification'!$C$1,C4104)),ISNUMBER(SEARCH('[1]Lookup for use classification'!$D$1,C4104)),ISNUMBER(SEARCH('[1]Lookup for use classification'!$E$1,C4104))),'[1]Lookup for use classification'!$A$1,IF(ISNUMBER(SEARCH('[1]Lookup for use classification'!$B$2,C4104)),'[1]Lookup for use classification'!$A$2,IF(ISNUMBER(SEARCH('[1]Lookup for use classification'!$B$3,C4104)),'[1]Lookup for use classification'!$A$3,IF(OR(ISNUMBER(SEARCH('[1]Lookup for use classification'!$B$4,C4104)),ISNUMBER(SEARCH('[1]Lookup for use classification'!$C$4,C4104)),ISNUMBER(SEARCH('[1]Lookup for use classification'!$D$4,C4104)),ISNUMBER(SEARCH('[1]Lookup for use classification'!$E$4,C4104))),'[1]Lookup for use classification'!$A$4,IF(OR(ISNUMBER(SEARCH('[1]Lookup for use classification'!$B$5,C4104)),ISNUMBER(SEARCH('[1]Lookup for use classification'!$C$5,C4104)),ISNUMBER(SEARCH('[1]Lookup for use classification'!$D$5,C4104))),'[1]Lookup for use classification'!$A$5,IF(OR(ISNUMBER(SEARCH('[1]Lookup for use classification'!$B$7,C4104)),ISNUMBER(SEARCH('[1]Lookup for use classification'!$C$7,C4104)),ISNUMBER(SEARCH('[1]Lookup for use classification'!$D$7,C4104))),'[1]Lookup for use classification'!$A$7,IF(OR(ISNUMBER(SEARCH('[1]Lookup for use classification'!$B$9,C4104)),ISNUMBER(SEARCH('[1]Lookup for use classification'!$C$9,C4104)),ISNUMBER(SEARCH('[1]Lookup for use classification'!$D$9,C4104)),ISNUMBER(SEARCH('[1]Lookup for use classification'!$E$9,C4104)),ISNUMBER(SEARCH('[1]Lookup for use classification'!$F$9,C4104)),ISNUMBER(SEARCH('[1]Lookup for use classification'!$G$9,C4104)),ISNUMBER(SEARCH('[1]Lookup for use classification'!$H$9,C4104)),ISNUMBER(SEARCH('[1]Lookup for use classification'!$I$9,C4104)),ISNUMBER(SEARCH('[1]Lookup for use classification'!$J$9,C4104)),ISNUMBER(SEARCH('[1]Lookup for use classification'!$K$9,C4104))),'[1]Lookup for use classification'!$A$9,IF(OR(ISNUMBER(SEARCH('[1]Lookup for use classification'!$B$10,C4104)),ISNUMBER(SEARCH('[1]Lookup for use classification'!$C$10,C4104)),ISNUMBER(SEARCH('[1]Lookup for use classification'!$D$10,C4104)),ISNUMBER(SEARCH('[1]Lookup for use classification'!$E$10,C4104)),ISNUMBER(SEARCH('[1]Lookup for use classification'!$F$10,C4104)),ISNUMBER(SEARCH('[1]Lookup for use classification'!$G$10,C4104))),'[1]Lookup for use classification'!$A$10,IF(OR(ISNUMBER(SEARCH('[1]Lookup for use classification'!$B$11,C4104)),ISNUMBER(SEARCH('[1]Lookup for use classification'!$C$11,C4104))),'[1]Lookup for use classification'!$A$11,IF(OR(ISNUMBER(SEARCH('[1]Lookup for use classification'!$B$12,C4104)),ISNUMBER(SEARCH('[1]Lookup for use classification'!$C$12,C4104))),'[1]Lookup for use classification'!$A$12,IF(OR(ISNUMBER(SEARCH('[1]Lookup for use classification'!$B$13,C4104)),ISNUMBER(SEARCH('[1]Lookup for use classification'!$C$13,C4104)),ISNUMBER(SEARCH('[1]Lookup for use classification'!$D$13,C4104)),,ISNUMBER(SEARCH('[1]Lookup for use classification'!$C$13,C4104)),ISNUMBER(SEARCH('[1]Lookup for use classification'!$E$13,C4104))),'[1]Lookup for use classification'!$A$13,IF(OR(ISNUMBER(SEARCH('[1]Lookup for use classification'!$B$14,C4104)),ISNUMBER(SEARCH('[1]Lookup for use classification'!$C$14,C4104))),'[1]Lookup for use classification'!$A$14,"Other"))))))))))))</f>
        <v>Other</v>
      </c>
      <c r="E4104" s="9"/>
      <c r="F4104" s="9"/>
      <c r="G4104" s="9"/>
      <c r="H4104" s="164"/>
      <c r="I4104" s="164"/>
      <c r="J4104" s="7"/>
      <c r="L4104" s="6"/>
    </row>
    <row r="4105" spans="1:12" hidden="1">
      <c r="A4105" s="134" t="s">
        <v>2146</v>
      </c>
      <c r="B4105" s="8" t="str">
        <f>IF(ISNA(VLOOKUP(CONCATENATE(A4105,C4105),EUS!$B$2:$B$1939,1,FALSE)),"","End Use Study")</f>
        <v>End Use Study</v>
      </c>
      <c r="C4105" s="8" t="s">
        <v>2528</v>
      </c>
      <c r="D4105" s="162" t="s">
        <v>2424</v>
      </c>
      <c r="E4105" s="9">
        <v>3600</v>
      </c>
      <c r="F4105" s="9"/>
      <c r="G4105" s="9"/>
      <c r="H4105" s="164">
        <v>1984</v>
      </c>
      <c r="I4105" s="164"/>
      <c r="J4105" s="7">
        <v>21355</v>
      </c>
      <c r="L4105" s="6"/>
    </row>
    <row r="4106" spans="1:12" hidden="1">
      <c r="A4106" s="134" t="s">
        <v>2146</v>
      </c>
      <c r="B4106" s="8" t="str">
        <f>IF(ISNA(VLOOKUP(CONCATENATE(A4106,C4106),EUS!$B$2:$B$1939,1,FALSE)),"","End Use Study")</f>
        <v>End Use Study</v>
      </c>
      <c r="C4106" s="8" t="s">
        <v>2529</v>
      </c>
      <c r="D4106" s="162" t="s">
        <v>2424</v>
      </c>
      <c r="E4106" s="9">
        <v>7500</v>
      </c>
      <c r="F4106" s="9"/>
      <c r="G4106" s="9"/>
      <c r="H4106" s="164">
        <v>2236</v>
      </c>
      <c r="I4106" s="164"/>
      <c r="J4106" s="7">
        <v>68863</v>
      </c>
      <c r="L4106" s="6"/>
    </row>
    <row r="4107" spans="1:12" hidden="1">
      <c r="A4107" s="134" t="s">
        <v>2146</v>
      </c>
      <c r="B4107" s="8" t="str">
        <f>IF(ISNA(VLOOKUP(CONCATENATE(A4107,C4107),EUS!$B$2:$B$1939,1,FALSE)),"","End Use Study")</f>
        <v>End Use Study</v>
      </c>
      <c r="C4107" s="8" t="s">
        <v>48</v>
      </c>
      <c r="D4107" s="8" t="str">
        <f>IF(OR(ISNUMBER(SEARCH('[1]Lookup for use classification'!$B$1,C4107)),ISNUMBER(SEARCH('[1]Lookup for use classification'!$C$1,C4107)),ISNUMBER(SEARCH('[1]Lookup for use classification'!$D$1,C4107)),ISNUMBER(SEARCH('[1]Lookup for use classification'!$E$1,C4107))),'[1]Lookup for use classification'!$A$1,IF(ISNUMBER(SEARCH('[1]Lookup for use classification'!$B$2,C4107)),'[1]Lookup for use classification'!$A$2,IF(ISNUMBER(SEARCH('[1]Lookup for use classification'!$B$3,C4107)),'[1]Lookup for use classification'!$A$3,IF(OR(ISNUMBER(SEARCH('[1]Lookup for use classification'!$B$4,C4107)),ISNUMBER(SEARCH('[1]Lookup for use classification'!$C$4,C4107)),ISNUMBER(SEARCH('[1]Lookup for use classification'!$D$4,C4107)),ISNUMBER(SEARCH('[1]Lookup for use classification'!$E$4,C4107))),'[1]Lookup for use classification'!$A$4,IF(OR(ISNUMBER(SEARCH('[1]Lookup for use classification'!$B$5,C4107)),ISNUMBER(SEARCH('[1]Lookup for use classification'!$C$5,C4107)),ISNUMBER(SEARCH('[1]Lookup for use classification'!$D$5,C4107))),'[1]Lookup for use classification'!$A$5,IF(OR(ISNUMBER(SEARCH('[1]Lookup for use classification'!$B$7,C4107)),ISNUMBER(SEARCH('[1]Lookup for use classification'!$C$7,C4107)),ISNUMBER(SEARCH('[1]Lookup for use classification'!$D$7,C4107))),'[1]Lookup for use classification'!$A$7,IF(OR(ISNUMBER(SEARCH('[1]Lookup for use classification'!$B$9,C4107)),ISNUMBER(SEARCH('[1]Lookup for use classification'!$C$9,C4107)),ISNUMBER(SEARCH('[1]Lookup for use classification'!$D$9,C4107)),ISNUMBER(SEARCH('[1]Lookup for use classification'!$E$9,C4107)),ISNUMBER(SEARCH('[1]Lookup for use classification'!$F$9,C4107)),ISNUMBER(SEARCH('[1]Lookup for use classification'!$G$9,C4107)),ISNUMBER(SEARCH('[1]Lookup for use classification'!$H$9,C4107)),ISNUMBER(SEARCH('[1]Lookup for use classification'!$I$9,C4107)),ISNUMBER(SEARCH('[1]Lookup for use classification'!$J$9,C4107)),ISNUMBER(SEARCH('[1]Lookup for use classification'!$K$9,C4107))),'[1]Lookup for use classification'!$A$9,IF(OR(ISNUMBER(SEARCH('[1]Lookup for use classification'!$B$10,C4107)),ISNUMBER(SEARCH('[1]Lookup for use classification'!$C$10,C4107)),ISNUMBER(SEARCH('[1]Lookup for use classification'!$D$10,C4107)),ISNUMBER(SEARCH('[1]Lookup for use classification'!$E$10,C4107)),ISNUMBER(SEARCH('[1]Lookup for use classification'!$F$10,C4107))),'[1]Lookup for use classification'!$A$10,IF(OR(ISNUMBER(SEARCH('[1]Lookup for use classification'!$B$11,C4107)),ISNUMBER(SEARCH('[1]Lookup for use classification'!$C$11,C4107))),'[1]Lookup for use classification'!$A$11,IF(OR(ISNUMBER(SEARCH('[1]Lookup for use classification'!$B$12,C4107)),ISNUMBER(SEARCH('[1]Lookup for use classification'!$C$12,C4107))),'[1]Lookup for use classification'!$A$12,IF(OR(ISNUMBER(SEARCH('[1]Lookup for use classification'!$B$13,C4107)),ISNUMBER(SEARCH('[1]Lookup for use classification'!$C$13,C4107)),ISNUMBER(SEARCH('[1]Lookup for use classification'!$D$13,C4107)),,ISNUMBER(SEARCH('[1]Lookup for use classification'!$C$13,C4107)),ISNUMBER(SEARCH('[1]Lookup for use classification'!$E$13,C4107))),'[1]Lookup for use classification'!$A$13,"Other")))))))))))</f>
        <v>Public Assembly</v>
      </c>
      <c r="E4107" s="9"/>
      <c r="F4107" s="9"/>
      <c r="G4107" s="9"/>
      <c r="H4107" s="164">
        <v>5430</v>
      </c>
      <c r="I4107" s="164"/>
      <c r="J4107" s="7"/>
      <c r="L4107" s="6"/>
    </row>
    <row r="4108" spans="1:12" hidden="1">
      <c r="A4108" s="138" t="s">
        <v>2146</v>
      </c>
      <c r="B4108" s="8" t="str">
        <f>IF(ISNA(VLOOKUP(CONCATENATE(A4108,C4108),EUS!$B$2:$B$1939,1,FALSE)),"","End Use Study")</f>
        <v>End Use Study</v>
      </c>
      <c r="C4108" s="8" t="s">
        <v>2220</v>
      </c>
      <c r="D4108" s="8" t="s">
        <v>2194</v>
      </c>
      <c r="E4108" s="9">
        <v>3500</v>
      </c>
      <c r="F4108" s="9"/>
      <c r="G4108" s="9"/>
      <c r="H4108" s="164">
        <v>500</v>
      </c>
      <c r="I4108" s="164"/>
      <c r="J4108" s="7"/>
      <c r="L4108" s="6"/>
    </row>
    <row r="4109" spans="1:12" hidden="1">
      <c r="A4109" s="138" t="s">
        <v>2146</v>
      </c>
      <c r="B4109" s="8" t="str">
        <f>IF(ISNA(VLOOKUP(CONCATENATE(A4109,C4109),EUS!$B$2:$B$1939,1,FALSE)),"","End Use Study")</f>
        <v>End Use Study</v>
      </c>
      <c r="C4109" s="8" t="s">
        <v>2147</v>
      </c>
      <c r="D4109" s="162" t="s">
        <v>1980</v>
      </c>
      <c r="E4109" s="9"/>
      <c r="F4109" s="9"/>
      <c r="G4109" s="9"/>
      <c r="H4109" s="164"/>
      <c r="I4109" s="164"/>
      <c r="J4109" s="7"/>
      <c r="L4109" s="6"/>
    </row>
    <row r="4110" spans="1:12" hidden="1">
      <c r="A4110" s="185" t="s">
        <v>3549</v>
      </c>
      <c r="B4110" s="8" t="s">
        <v>6055</v>
      </c>
      <c r="C4110" s="162"/>
      <c r="D4110" s="162" t="s">
        <v>3335</v>
      </c>
      <c r="E4110" s="163">
        <v>165072</v>
      </c>
      <c r="F4110" s="163"/>
      <c r="G4110" s="163"/>
      <c r="H4110" s="164"/>
      <c r="I4110" s="164"/>
      <c r="K4110" s="163"/>
    </row>
    <row r="4111" spans="1:12" hidden="1">
      <c r="A4111" s="138" t="s">
        <v>1160</v>
      </c>
      <c r="B4111" s="8" t="str">
        <f>IF(ISNA(VLOOKUP(CONCATENATE(A4111,C4111),EUS!$B$2:$B$1939,1,FALSE)),"","End Use Study")</f>
        <v>End Use Study</v>
      </c>
      <c r="C4111" s="8" t="s">
        <v>372</v>
      </c>
      <c r="D4111" s="162" t="s">
        <v>3335</v>
      </c>
      <c r="E4111" s="9">
        <v>432</v>
      </c>
      <c r="F4111" s="9"/>
      <c r="G4111" s="9"/>
      <c r="H4111" s="164"/>
      <c r="I4111" s="164"/>
      <c r="J4111" s="7"/>
      <c r="L4111" s="6"/>
    </row>
    <row r="4112" spans="1:12" hidden="1">
      <c r="A4112" s="134" t="s">
        <v>1160</v>
      </c>
      <c r="B4112" s="8" t="str">
        <f>IF(ISNA(VLOOKUP(CONCATENATE(A4112,C4112),EUS!$B$2:$B$1939,1,FALSE)),"","End Use Study")</f>
        <v>End Use Study</v>
      </c>
      <c r="C4112" s="8" t="s">
        <v>159</v>
      </c>
      <c r="D4112" s="162" t="s">
        <v>3335</v>
      </c>
      <c r="E4112" s="9">
        <v>864</v>
      </c>
      <c r="F4112" s="9"/>
      <c r="G4112" s="9"/>
      <c r="H4112" s="164"/>
      <c r="I4112" s="164"/>
      <c r="J4112" s="7"/>
      <c r="L4112" s="6"/>
    </row>
    <row r="4113" spans="1:18" hidden="1">
      <c r="A4113" s="134" t="s">
        <v>1160</v>
      </c>
      <c r="B4113" s="8" t="str">
        <f>IF(ISNA(VLOOKUP(CONCATENATE(A4113,C4113),EUS!$B$2:$B$1939,1,FALSE)),"","End Use Study")</f>
        <v>End Use Study</v>
      </c>
      <c r="C4113" s="8" t="s">
        <v>1159</v>
      </c>
      <c r="D4113" s="162" t="s">
        <v>3335</v>
      </c>
      <c r="E4113" s="9">
        <v>1004</v>
      </c>
      <c r="F4113" s="9"/>
      <c r="G4113" s="9"/>
      <c r="H4113" s="164"/>
      <c r="I4113" s="164"/>
      <c r="J4113" s="7"/>
      <c r="L4113" s="6"/>
    </row>
    <row r="4114" spans="1:18" hidden="1">
      <c r="A4114" s="193" t="s">
        <v>2900</v>
      </c>
      <c r="B4114" s="8" t="str">
        <f>IF(ISNA(VLOOKUP(CONCATENATE(A4114,C4114),ARIS!$A$1:$A$959,1,FALSE)),"","ARIS")</f>
        <v>ARIS</v>
      </c>
      <c r="C4114" s="162" t="s">
        <v>3550</v>
      </c>
      <c r="D4114" s="162" t="s">
        <v>3335</v>
      </c>
      <c r="E4114" s="163">
        <v>13770</v>
      </c>
      <c r="F4114" s="184" t="s">
        <v>798</v>
      </c>
      <c r="G4114" s="163"/>
      <c r="H4114" s="164">
        <v>3103.2608133472368</v>
      </c>
      <c r="I4114" s="164"/>
      <c r="J4114" s="165">
        <v>31534.426789999998</v>
      </c>
    </row>
    <row r="4115" spans="1:18" hidden="1">
      <c r="A4115" s="188" t="s">
        <v>2900</v>
      </c>
      <c r="B4115" s="8" t="str">
        <f>IF(ISNA(VLOOKUP(CONCATENATE(A4115,C4115),ARIS!$A$1:$A$959,1,FALSE)),"","ARIS")</f>
        <v>ARIS</v>
      </c>
      <c r="C4115" s="162" t="s">
        <v>3295</v>
      </c>
      <c r="D4115" s="162" t="s">
        <v>3232</v>
      </c>
      <c r="E4115" s="163">
        <v>1400</v>
      </c>
      <c r="F4115" s="163"/>
      <c r="G4115" s="163"/>
      <c r="H4115" s="164"/>
      <c r="I4115" s="164"/>
      <c r="J4115" s="165">
        <v>13701.123308999999</v>
      </c>
    </row>
    <row r="4116" spans="1:18" hidden="1">
      <c r="A4116" s="188" t="s">
        <v>2900</v>
      </c>
      <c r="B4116" s="8" t="str">
        <f>IF(ISNA(VLOOKUP(CONCATENATE(A4116,C4116),ARIS!$A$1:$A$959,1,FALSE)),"","ARIS")</f>
        <v>ARIS</v>
      </c>
      <c r="C4116" s="162" t="s">
        <v>3169</v>
      </c>
      <c r="D4116" s="162" t="s">
        <v>377</v>
      </c>
      <c r="E4116" s="163">
        <v>1500</v>
      </c>
      <c r="F4116" s="163"/>
      <c r="G4116" s="163"/>
      <c r="H4116" s="164">
        <v>2383.7080291970801</v>
      </c>
      <c r="I4116" s="164"/>
    </row>
    <row r="4117" spans="1:18" hidden="1">
      <c r="A4117" s="193" t="s">
        <v>2900</v>
      </c>
      <c r="B4117" s="8" t="str">
        <f>IF(ISNA(VLOOKUP(CONCATENATE(A4117,C4117),ARIS!$A$1:$A$959,1,FALSE)),"","ARIS")</f>
        <v>ARIS</v>
      </c>
      <c r="C4117" s="162" t="s">
        <v>3168</v>
      </c>
      <c r="D4117" s="162" t="s">
        <v>377</v>
      </c>
      <c r="E4117" s="163">
        <v>1800</v>
      </c>
      <c r="F4117" s="163"/>
      <c r="G4117" s="163"/>
      <c r="H4117" s="164">
        <v>2344.5255474452556</v>
      </c>
      <c r="I4117" s="164"/>
      <c r="J4117" s="165">
        <v>14466.130193999999</v>
      </c>
    </row>
    <row r="4118" spans="1:18" hidden="1">
      <c r="A4118" s="138" t="s">
        <v>1160</v>
      </c>
      <c r="B4118" s="8" t="str">
        <f>IF(ISNA(VLOOKUP(CONCATENATE(A4118,C4118),EUS!$B$2:$B$1939,1,FALSE)),"","End Use Study")</f>
        <v>End Use Study</v>
      </c>
      <c r="C4118" s="138" t="s">
        <v>2575</v>
      </c>
      <c r="D4118" s="138" t="str">
        <f>IF(OR(ISNUMBER(SEARCH('[1]Lookup for use classification'!$B$1,C4118)),ISNUMBER(SEARCH('[1]Lookup for use classification'!$C$1,C4118)),ISNUMBER(SEARCH('[1]Lookup for use classification'!$D$1,C4118)),ISNUMBER(SEARCH('[1]Lookup for use classification'!$E$1,C4118))),'[1]Lookup for use classification'!$A$1,IF(ISNUMBER(SEARCH('[1]Lookup for use classification'!$B$2,C4118)),'[1]Lookup for use classification'!$A$2,IF(ISNUMBER(SEARCH('[1]Lookup for use classification'!$B$3,C4118)),'[1]Lookup for use classification'!$A$3,IF(OR(ISNUMBER(SEARCH('[1]Lookup for use classification'!$B$4,C4118)),ISNUMBER(SEARCH('[1]Lookup for use classification'!$C$4,C4118)),ISNUMBER(SEARCH('[1]Lookup for use classification'!$D$4,C4118)),ISNUMBER(SEARCH('[1]Lookup for use classification'!$E$4,C4118))),'[1]Lookup for use classification'!$A$4,IF(OR(ISNUMBER(SEARCH('[1]Lookup for use classification'!$B$5,C4118)),ISNUMBER(SEARCH('[1]Lookup for use classification'!$C$5,C4118)),ISNUMBER(SEARCH('[1]Lookup for use classification'!$D$5,C4118))),'[1]Lookup for use classification'!$A$5,IF(OR(ISNUMBER(SEARCH('[1]Lookup for use classification'!$B$7,C4118)),ISNUMBER(SEARCH('[1]Lookup for use classification'!$C$7,C4118)),ISNUMBER(SEARCH('[1]Lookup for use classification'!$D$7,C4118))),'[1]Lookup for use classification'!$A$7,IF(OR(ISNUMBER(SEARCH('[1]Lookup for use classification'!$B$9,C4118)),ISNUMBER(SEARCH('[1]Lookup for use classification'!$C$9,C4118)),ISNUMBER(SEARCH('[1]Lookup for use classification'!$D$9,C4118)),ISNUMBER(SEARCH('[1]Lookup for use classification'!$E$9,C4118)),ISNUMBER(SEARCH('[1]Lookup for use classification'!$F$9,C4118)),ISNUMBER(SEARCH('[1]Lookup for use classification'!$G$9,C4118)),ISNUMBER(SEARCH('[1]Lookup for use classification'!$H$9,C4118)),ISNUMBER(SEARCH('[1]Lookup for use classification'!$I$9,C4118)),ISNUMBER(SEARCH('[1]Lookup for use classification'!$J$9,C4118)),ISNUMBER(SEARCH('[1]Lookup for use classification'!$K$9,C4118))),'[1]Lookup for use classification'!$A$9,IF(OR(ISNUMBER(SEARCH('[1]Lookup for use classification'!$B$10,C4118)),ISNUMBER(SEARCH('[1]Lookup for use classification'!$C$10,C4118)),ISNUMBER(SEARCH('[1]Lookup for use classification'!$D$10,C4118)),ISNUMBER(SEARCH('[1]Lookup for use classification'!$E$10,C4118)),ISNUMBER(SEARCH('[1]Lookup for use classification'!$F$10,C4118)),ISNUMBER(SEARCH('[1]Lookup for use classification'!$G$10,C4118))),'[1]Lookup for use classification'!$A$10,IF(OR(ISNUMBER(SEARCH('[1]Lookup for use classification'!$B$11,C4118)),ISNUMBER(SEARCH('[1]Lookup for use classification'!$C$11,C4118))),'[1]Lookup for use classification'!$A$11,IF(OR(ISNUMBER(SEARCH('[1]Lookup for use classification'!$B$12,C4118)),ISNUMBER(SEARCH('[1]Lookup for use classification'!$C$12,C4118))),'[1]Lookup for use classification'!$A$12,IF(OR(ISNUMBER(SEARCH('[1]Lookup for use classification'!$B$13,C4118)),ISNUMBER(SEARCH('[1]Lookup for use classification'!$C$13,C4118)),ISNUMBER(SEARCH('[1]Lookup for use classification'!$D$13,C4118)),,ISNUMBER(SEARCH('[1]Lookup for use classification'!$C$13,C4118)),ISNUMBER(SEARCH('[1]Lookup for use classification'!$E$13,C4118))),'[1]Lookup for use classification'!$A$13,IF(OR(ISNUMBER(SEARCH('[1]Lookup for use classification'!$B$14,C4118)),ISNUMBER(SEARCH('[1]Lookup for use classification'!$C$14,C4118))),'[1]Lookup for use classification'!$A$14,"Other"))))))))))))</f>
        <v>Other</v>
      </c>
      <c r="E4118" s="140">
        <v>96</v>
      </c>
      <c r="F4118" s="140"/>
      <c r="G4118" s="140"/>
      <c r="H4118" s="216"/>
      <c r="I4118" s="216"/>
      <c r="J4118" s="135"/>
      <c r="K4118" s="193"/>
      <c r="L4118" s="134"/>
      <c r="M4118" s="193"/>
      <c r="N4118" s="193"/>
      <c r="O4118" s="193"/>
      <c r="P4118" s="193"/>
      <c r="Q4118" s="193"/>
      <c r="R4118" s="193"/>
    </row>
    <row r="4119" spans="1:18" hidden="1">
      <c r="A4119" s="138" t="s">
        <v>1160</v>
      </c>
      <c r="B4119" s="8" t="str">
        <f>IF(ISNA(VLOOKUP(CONCATENATE(A4119,C4119),EUS!$B$2:$B$1939,1,FALSE)),"","End Use Study")</f>
        <v>End Use Study</v>
      </c>
      <c r="C4119" s="8" t="s">
        <v>302</v>
      </c>
      <c r="D4119" s="8" t="str">
        <f>IF(OR(ISNUMBER(SEARCH('[1]Lookup for use classification'!$B$1,C4119)),ISNUMBER(SEARCH('[1]Lookup for use classification'!$C$1,C4119)),ISNUMBER(SEARCH('[1]Lookup for use classification'!$D$1,C4119)),ISNUMBER(SEARCH('[1]Lookup for use classification'!$E$1,C4119))),'[1]Lookup for use classification'!$A$1,IF(ISNUMBER(SEARCH('[1]Lookup for use classification'!$B$2,C4119)),'[1]Lookup for use classification'!$A$2,IF(ISNUMBER(SEARCH('[1]Lookup for use classification'!$B$3,C4119)),'[1]Lookup for use classification'!$A$3,IF(OR(ISNUMBER(SEARCH('[1]Lookup for use classification'!$B$4,C4119)),ISNUMBER(SEARCH('[1]Lookup for use classification'!$C$4,C4119)),ISNUMBER(SEARCH('[1]Lookup for use classification'!$D$4,C4119)),ISNUMBER(SEARCH('[1]Lookup for use classification'!$E$4,C4119))),'[1]Lookup for use classification'!$A$4,IF(OR(ISNUMBER(SEARCH('[1]Lookup for use classification'!$B$5,C4119)),ISNUMBER(SEARCH('[1]Lookup for use classification'!$C$5,C4119)),ISNUMBER(SEARCH('[1]Lookup for use classification'!$D$5,C4119))),'[1]Lookup for use classification'!$A$5,IF(OR(ISNUMBER(SEARCH('[1]Lookup for use classification'!$B$7,C4119)),ISNUMBER(SEARCH('[1]Lookup for use classification'!$C$7,C4119)),ISNUMBER(SEARCH('[1]Lookup for use classification'!$D$7,C4119))),'[1]Lookup for use classification'!$A$7,IF(OR(ISNUMBER(SEARCH('[1]Lookup for use classification'!$B$9,C4119)),ISNUMBER(SEARCH('[1]Lookup for use classification'!$C$9,C4119)),ISNUMBER(SEARCH('[1]Lookup for use classification'!$D$9,C4119)),ISNUMBER(SEARCH('[1]Lookup for use classification'!$E$9,C4119)),ISNUMBER(SEARCH('[1]Lookup for use classification'!$F$9,C4119)),ISNUMBER(SEARCH('[1]Lookup for use classification'!$G$9,C4119)),ISNUMBER(SEARCH('[1]Lookup for use classification'!$H$9,C4119)),ISNUMBER(SEARCH('[1]Lookup for use classification'!$I$9,C4119)),ISNUMBER(SEARCH('[1]Lookup for use classification'!$J$9,C4119)),ISNUMBER(SEARCH('[1]Lookup for use classification'!$K$9,C4119))),'[1]Lookup for use classification'!$A$9,IF(OR(ISNUMBER(SEARCH('[1]Lookup for use classification'!$B$10,C4119)),ISNUMBER(SEARCH('[1]Lookup for use classification'!$C$10,C4119)),ISNUMBER(SEARCH('[1]Lookup for use classification'!$D$10,C4119)),ISNUMBER(SEARCH('[1]Lookup for use classification'!$E$10,C4119)),ISNUMBER(SEARCH('[1]Lookup for use classification'!$F$10,C4119)),ISNUMBER(SEARCH('[1]Lookup for use classification'!$G$10,C4119))),'[1]Lookup for use classification'!$A$10,IF(OR(ISNUMBER(SEARCH('[1]Lookup for use classification'!$B$11,C4119)),ISNUMBER(SEARCH('[1]Lookup for use classification'!$C$11,C4119))),'[1]Lookup for use classification'!$A$11,IF(OR(ISNUMBER(SEARCH('[1]Lookup for use classification'!$B$12,C4119)),ISNUMBER(SEARCH('[1]Lookup for use classification'!$C$12,C4119))),'[1]Lookup for use classification'!$A$12,IF(OR(ISNUMBER(SEARCH('[1]Lookup for use classification'!$B$13,C4119)),ISNUMBER(SEARCH('[1]Lookup for use classification'!$C$13,C4119)),ISNUMBER(SEARCH('[1]Lookup for use classification'!$D$13,C4119)),,ISNUMBER(SEARCH('[1]Lookup for use classification'!$C$13,C4119)),ISNUMBER(SEARCH('[1]Lookup for use classification'!$E$13,C4119))),'[1]Lookup for use classification'!$A$13,IF(OR(ISNUMBER(SEARCH('[1]Lookup for use classification'!$B$14,C4119)),ISNUMBER(SEARCH('[1]Lookup for use classification'!$C$14,C4119))),'[1]Lookup for use classification'!$A$14,"Other"))))))))))))</f>
        <v>Retail - Other</v>
      </c>
      <c r="E4119" s="9">
        <v>2016</v>
      </c>
      <c r="F4119" s="9"/>
      <c r="G4119" s="9"/>
      <c r="H4119" s="164"/>
      <c r="I4119" s="164"/>
      <c r="J4119" s="7">
        <v>59719</v>
      </c>
      <c r="L4119" s="6"/>
    </row>
    <row r="4120" spans="1:18" hidden="1">
      <c r="A4120" s="138" t="s">
        <v>1160</v>
      </c>
      <c r="B4120" s="8" t="str">
        <f>IF(ISNA(VLOOKUP(CONCATENATE(A4120,C4120),EUS!$B$2:$B$1939,1,FALSE)),"","End Use Study")</f>
        <v>End Use Study</v>
      </c>
      <c r="C4120" s="8" t="s">
        <v>399</v>
      </c>
      <c r="D4120" s="162" t="s">
        <v>1980</v>
      </c>
      <c r="E4120" s="9">
        <v>2000</v>
      </c>
      <c r="F4120" s="9"/>
      <c r="G4120" s="9"/>
      <c r="H4120" s="164"/>
      <c r="I4120" s="164"/>
      <c r="J4120" s="7"/>
      <c r="L4120" s="6"/>
    </row>
    <row r="4121" spans="1:18" hidden="1">
      <c r="A4121" s="187" t="s">
        <v>1160</v>
      </c>
      <c r="B4121" s="167" t="s">
        <v>4456</v>
      </c>
      <c r="C4121" s="182" t="s">
        <v>64</v>
      </c>
      <c r="D4121" s="6" t="str">
        <f>IF(OR(ISNUMBER(SEARCH('[1]Lookup for use classification'!$B$1,C4121)),ISNUMBER(SEARCH('[1]Lookup for use classification'!$C$1,C4121)),ISNUMBER(SEARCH('[1]Lookup for use classification'!$D$1,C4121)),ISNUMBER(SEARCH('[1]Lookup for use classification'!$E$1,C4121))),'[1]Lookup for use classification'!$A$1,IF(ISNUMBER(SEARCH('[1]Lookup for use classification'!$B$2,C4121)),'[1]Lookup for use classification'!$A$2,IF(ISNUMBER(SEARCH('[1]Lookup for use classification'!$B$3,C4121)),'[1]Lookup for use classification'!$A$3,IF(OR(ISNUMBER(SEARCH('[1]Lookup for use classification'!$B$4,C4121)),ISNUMBER(SEARCH('[1]Lookup for use classification'!$C$4,C4121)),ISNUMBER(SEARCH('[1]Lookup for use classification'!$D$4,C4121)),ISNUMBER(SEARCH('[1]Lookup for use classification'!$E$4,C4121))),'[1]Lookup for use classification'!$A$4,IF(OR(ISNUMBER(SEARCH('[1]Lookup for use classification'!$B$5,C4121)),ISNUMBER(SEARCH('[1]Lookup for use classification'!$C$5,C4121)),ISNUMBER(SEARCH('[1]Lookup for use classification'!$D$5,C4121))),'[1]Lookup for use classification'!$A$5,IF(OR(ISNUMBER(SEARCH('[1]Lookup for use classification'!$B$7,C4121)),ISNUMBER(SEARCH('[1]Lookup for use classification'!$C$7,C4121)),ISNUMBER(SEARCH('[1]Lookup for use classification'!$D$7,C4121))),'[1]Lookup for use classification'!$A$7,IF(OR(ISNUMBER(SEARCH('[1]Lookup for use classification'!$B$9,C4121)),ISNUMBER(SEARCH('[1]Lookup for use classification'!$C$9,C4121)),ISNUMBER(SEARCH('[1]Lookup for use classification'!$D$9,C4121)),ISNUMBER(SEARCH('[1]Lookup for use classification'!$E$9,C4121)),ISNUMBER(SEARCH('[1]Lookup for use classification'!$F$9,C4121)),ISNUMBER(SEARCH('[1]Lookup for use classification'!$G$9,C4121)),ISNUMBER(SEARCH('[1]Lookup for use classification'!$H$9,C4121)),ISNUMBER(SEARCH('[1]Lookup for use classification'!$I$9,C4121)),ISNUMBER(SEARCH('[1]Lookup for use classification'!$J$9,C4121)),ISNUMBER(SEARCH('[1]Lookup for use classification'!$K$9,C4121))),'[1]Lookup for use classification'!$A$9,IF(OR(ISNUMBER(SEARCH('[1]Lookup for use classification'!$B$10,C4121)),ISNUMBER(SEARCH('[1]Lookup for use classification'!$C$10,C4121)),ISNUMBER(SEARCH('[1]Lookup for use classification'!$D$10,C4121)),ISNUMBER(SEARCH('[1]Lookup for use classification'!$E$10,C4121)),ISNUMBER(SEARCH('[1]Lookup for use classification'!$F$10,C4121)),ISNUMBER(SEARCH('[1]Lookup for use classification'!$G$10,C4121))),'[1]Lookup for use classification'!$A$10,IF(OR(ISNUMBER(SEARCH('[1]Lookup for use classification'!$B$11,C4121)),ISNUMBER(SEARCH('[1]Lookup for use classification'!$C$11,C4121))),'[1]Lookup for use classification'!$A$11,IF(OR(ISNUMBER(SEARCH('[1]Lookup for use classification'!$B$12,C4121)),ISNUMBER(SEARCH('[1]Lookup for use classification'!$C$12,C4121))),'[1]Lookup for use classification'!$A$12,IF(OR(ISNUMBER(SEARCH('[1]Lookup for use classification'!$B$13,C4121)),ISNUMBER(SEARCH('[1]Lookup for use classification'!$C$13,C4121)),ISNUMBER(SEARCH('[1]Lookup for use classification'!$D$13,C4121)),,ISNUMBER(SEARCH('[1]Lookup for use classification'!$C$13,C4121)),ISNUMBER(SEARCH('[1]Lookup for use classification'!$E$13,C4121))),'[1]Lookup for use classification'!$A$13,IF(OR(ISNUMBER(SEARCH('[1]Lookup for use classification'!$B$14,C4121)),ISNUMBER(SEARCH('[1]Lookup for use classification'!$C$14,C4121))),'[1]Lookup for use classification'!$A$14,"Other"))))))))))))</f>
        <v>Water &amp; Sewer</v>
      </c>
      <c r="E4121" s="183">
        <v>1504</v>
      </c>
      <c r="F4121" s="184" t="s">
        <v>827</v>
      </c>
      <c r="G4121" s="184"/>
    </row>
    <row r="4122" spans="1:18" hidden="1">
      <c r="A4122" s="134" t="s">
        <v>2148</v>
      </c>
      <c r="B4122" s="8" t="str">
        <f>IF(ISNA(VLOOKUP(CONCATENATE(A4122,C4122),EUS!$B$2:$B$1939,1,FALSE)),"","End Use Study")</f>
        <v>End Use Study</v>
      </c>
      <c r="C4122" s="8" t="s">
        <v>163</v>
      </c>
      <c r="D4122" s="162" t="s">
        <v>3335</v>
      </c>
      <c r="E4122" s="9">
        <v>1008</v>
      </c>
      <c r="F4122" s="9"/>
      <c r="G4122" s="9"/>
      <c r="H4122" s="164"/>
      <c r="I4122" s="164"/>
      <c r="J4122" s="7"/>
      <c r="L4122" s="6"/>
    </row>
    <row r="4123" spans="1:18" hidden="1">
      <c r="A4123" s="134" t="s">
        <v>2148</v>
      </c>
      <c r="B4123" s="8" t="str">
        <f>IF(ISNA(VLOOKUP(CONCATENATE(A4123,C4123),EUS!$B$2:$B$1939,1,FALSE)),"","End Use Study")</f>
        <v>End Use Study</v>
      </c>
      <c r="C4123" s="8" t="s">
        <v>548</v>
      </c>
      <c r="D4123" s="162" t="s">
        <v>3335</v>
      </c>
      <c r="E4123" s="9">
        <v>1152</v>
      </c>
      <c r="F4123" s="9"/>
      <c r="G4123" s="9"/>
      <c r="H4123" s="164"/>
      <c r="I4123" s="164"/>
      <c r="J4123" s="7"/>
      <c r="L4123" s="6"/>
    </row>
    <row r="4124" spans="1:18" hidden="1">
      <c r="A4124" s="138" t="s">
        <v>2148</v>
      </c>
      <c r="B4124" s="8" t="str">
        <f>IF(ISNA(VLOOKUP(CONCATENATE(A4124,C4124),EUS!$B$2:$B$1939,1,FALSE)),"","End Use Study")</f>
        <v>End Use Study</v>
      </c>
      <c r="C4124" s="8" t="s">
        <v>544</v>
      </c>
      <c r="D4124" s="162" t="s">
        <v>3335</v>
      </c>
      <c r="E4124" s="9">
        <v>16435</v>
      </c>
      <c r="F4124" s="9"/>
      <c r="G4124" s="9"/>
      <c r="H4124" s="164">
        <v>14614</v>
      </c>
      <c r="I4124" s="164"/>
      <c r="J4124" s="7">
        <v>135400</v>
      </c>
      <c r="L4124" s="6"/>
    </row>
    <row r="4125" spans="1:18" hidden="1">
      <c r="A4125" s="188" t="s">
        <v>2148</v>
      </c>
      <c r="B4125" s="162" t="s">
        <v>4511</v>
      </c>
      <c r="C4125" s="188" t="s">
        <v>3227</v>
      </c>
      <c r="D4125" s="188" t="s">
        <v>3232</v>
      </c>
      <c r="E4125" s="215">
        <v>1793</v>
      </c>
      <c r="F4125" s="215"/>
      <c r="G4125" s="215"/>
      <c r="H4125" s="216">
        <v>1503</v>
      </c>
      <c r="I4125" s="216"/>
      <c r="J4125" s="193">
        <v>12022</v>
      </c>
      <c r="K4125" s="193"/>
      <c r="L4125" s="193"/>
      <c r="M4125" s="193">
        <v>892</v>
      </c>
      <c r="N4125" s="193"/>
      <c r="O4125" s="193">
        <v>12022</v>
      </c>
      <c r="P4125" s="193"/>
      <c r="Q4125" s="193"/>
      <c r="R4125" s="193">
        <v>13352</v>
      </c>
    </row>
    <row r="4126" spans="1:18" hidden="1">
      <c r="A4126" s="188" t="s">
        <v>2148</v>
      </c>
      <c r="B4126" s="162" t="s">
        <v>4511</v>
      </c>
      <c r="C4126" s="162" t="s">
        <v>3170</v>
      </c>
      <c r="D4126" s="162" t="s">
        <v>377</v>
      </c>
      <c r="E4126" s="163">
        <v>1064</v>
      </c>
      <c r="F4126" s="163"/>
      <c r="G4126" s="163"/>
      <c r="H4126" s="164">
        <v>1155</v>
      </c>
      <c r="I4126" s="164"/>
      <c r="J4126" s="165">
        <v>7040</v>
      </c>
      <c r="M4126" s="165">
        <v>883</v>
      </c>
      <c r="O4126" s="165">
        <v>5135</v>
      </c>
      <c r="R4126" s="165">
        <v>3371</v>
      </c>
    </row>
    <row r="4127" spans="1:18" hidden="1">
      <c r="A4127" s="134" t="s">
        <v>2148</v>
      </c>
      <c r="B4127" s="8" t="str">
        <f>IF(ISNA(VLOOKUP(CONCATENATE(A4127,C4127),EUS!$B$2:$B$1939,1,FALSE)),"","End Use Study")</f>
        <v>End Use Study</v>
      </c>
      <c r="C4127" s="8" t="s">
        <v>3171</v>
      </c>
      <c r="D4127" s="8" t="s">
        <v>377</v>
      </c>
      <c r="E4127" s="9">
        <v>1200</v>
      </c>
      <c r="F4127" s="9"/>
      <c r="G4127" s="9"/>
      <c r="H4127" s="164">
        <v>1165</v>
      </c>
      <c r="I4127" s="164"/>
      <c r="J4127" s="7"/>
      <c r="L4127" s="6"/>
    </row>
    <row r="4128" spans="1:18" hidden="1">
      <c r="A4128" s="134" t="s">
        <v>2148</v>
      </c>
      <c r="B4128" s="8" t="str">
        <f>IF(ISNA(VLOOKUP(CONCATENATE(A4128,C4128),EUS!$B$2:$B$1939,1,FALSE)),"","End Use Study")</f>
        <v>End Use Study</v>
      </c>
      <c r="C4128" s="8" t="s">
        <v>1582</v>
      </c>
      <c r="D4128" s="8" t="s">
        <v>377</v>
      </c>
      <c r="E4128" s="9">
        <v>2400</v>
      </c>
      <c r="F4128" s="9"/>
      <c r="G4128" s="9"/>
      <c r="H4128" s="164">
        <v>18500</v>
      </c>
      <c r="I4128" s="164"/>
      <c r="J4128" s="7"/>
      <c r="L4128" s="6"/>
    </row>
    <row r="4129" spans="1:18" hidden="1">
      <c r="A4129" s="138" t="s">
        <v>2148</v>
      </c>
      <c r="B4129" s="8" t="str">
        <f>IF(ISNA(VLOOKUP(CONCATENATE(A4129,C4129),EUS!$B$2:$B$1939,1,FALSE)),"","End Use Study")</f>
        <v>End Use Study</v>
      </c>
      <c r="C4129" s="8" t="s">
        <v>2575</v>
      </c>
      <c r="D4129" s="8" t="str">
        <f>IF(OR(ISNUMBER(SEARCH('[1]Lookup for use classification'!$B$1,C4129)),ISNUMBER(SEARCH('[1]Lookup for use classification'!$C$1,C4129)),ISNUMBER(SEARCH('[1]Lookup for use classification'!$D$1,C4129)),ISNUMBER(SEARCH('[1]Lookup for use classification'!$E$1,C4129))),'[1]Lookup for use classification'!$A$1,IF(ISNUMBER(SEARCH('[1]Lookup for use classification'!$B$2,C4129)),'[1]Lookup for use classification'!$A$2,IF(ISNUMBER(SEARCH('[1]Lookup for use classification'!$B$3,C4129)),'[1]Lookup for use classification'!$A$3,IF(OR(ISNUMBER(SEARCH('[1]Lookup for use classification'!$B$4,C4129)),ISNUMBER(SEARCH('[1]Lookup for use classification'!$C$4,C4129)),ISNUMBER(SEARCH('[1]Lookup for use classification'!$D$4,C4129)),ISNUMBER(SEARCH('[1]Lookup for use classification'!$E$4,C4129))),'[1]Lookup for use classification'!$A$4,IF(OR(ISNUMBER(SEARCH('[1]Lookup for use classification'!$B$5,C4129)),ISNUMBER(SEARCH('[1]Lookup for use classification'!$C$5,C4129)),ISNUMBER(SEARCH('[1]Lookup for use classification'!$D$5,C4129))),'[1]Lookup for use classification'!$A$5,IF(OR(ISNUMBER(SEARCH('[1]Lookup for use classification'!$B$7,C4129)),ISNUMBER(SEARCH('[1]Lookup for use classification'!$C$7,C4129)),ISNUMBER(SEARCH('[1]Lookup for use classification'!$D$7,C4129))),'[1]Lookup for use classification'!$A$7,IF(OR(ISNUMBER(SEARCH('[1]Lookup for use classification'!$B$9,C4129)),ISNUMBER(SEARCH('[1]Lookup for use classification'!$C$9,C4129)),ISNUMBER(SEARCH('[1]Lookup for use classification'!$D$9,C4129)),ISNUMBER(SEARCH('[1]Lookup for use classification'!$E$9,C4129)),ISNUMBER(SEARCH('[1]Lookup for use classification'!$F$9,C4129)),ISNUMBER(SEARCH('[1]Lookup for use classification'!$G$9,C4129)),ISNUMBER(SEARCH('[1]Lookup for use classification'!$H$9,C4129)),ISNUMBER(SEARCH('[1]Lookup for use classification'!$I$9,C4129)),ISNUMBER(SEARCH('[1]Lookup for use classification'!$J$9,C4129)),ISNUMBER(SEARCH('[1]Lookup for use classification'!$K$9,C4129))),'[1]Lookup for use classification'!$A$9,IF(OR(ISNUMBER(SEARCH('[1]Lookup for use classification'!$B$10,C4129)),ISNUMBER(SEARCH('[1]Lookup for use classification'!$C$10,C4129)),ISNUMBER(SEARCH('[1]Lookup for use classification'!$D$10,C4129)),ISNUMBER(SEARCH('[1]Lookup for use classification'!$E$10,C4129)),ISNUMBER(SEARCH('[1]Lookup for use classification'!$F$10,C4129)),ISNUMBER(SEARCH('[1]Lookup for use classification'!$G$10,C4129))),'[1]Lookup for use classification'!$A$10,IF(OR(ISNUMBER(SEARCH('[1]Lookup for use classification'!$B$11,C4129)),ISNUMBER(SEARCH('[1]Lookup for use classification'!$C$11,C4129))),'[1]Lookup for use classification'!$A$11,IF(OR(ISNUMBER(SEARCH('[1]Lookup for use classification'!$B$12,C4129)),ISNUMBER(SEARCH('[1]Lookup for use classification'!$C$12,C4129))),'[1]Lookup for use classification'!$A$12,IF(OR(ISNUMBER(SEARCH('[1]Lookup for use classification'!$B$13,C4129)),ISNUMBER(SEARCH('[1]Lookup for use classification'!$C$13,C4129)),ISNUMBER(SEARCH('[1]Lookup for use classification'!$D$13,C4129)),,ISNUMBER(SEARCH('[1]Lookup for use classification'!$C$13,C4129)),ISNUMBER(SEARCH('[1]Lookup for use classification'!$E$13,C4129))),'[1]Lookup for use classification'!$A$13,IF(OR(ISNUMBER(SEARCH('[1]Lookup for use classification'!$B$14,C4129)),ISNUMBER(SEARCH('[1]Lookup for use classification'!$C$14,C4129))),'[1]Lookup for use classification'!$A$14,"Other"))))))))))))</f>
        <v>Other</v>
      </c>
      <c r="E4129" s="9">
        <v>96</v>
      </c>
      <c r="F4129" s="9"/>
      <c r="G4129" s="9"/>
      <c r="H4129" s="164"/>
      <c r="I4129" s="164"/>
      <c r="J4129" s="7"/>
      <c r="L4129" s="6"/>
    </row>
    <row r="4130" spans="1:18" hidden="1">
      <c r="A4130" s="138" t="s">
        <v>2148</v>
      </c>
      <c r="B4130" s="8" t="str">
        <f>IF(ISNA(VLOOKUP(CONCATENATE(A4130,C4130),EUS!$B$2:$B$1939,1,FALSE)),"","End Use Study")</f>
        <v>End Use Study</v>
      </c>
      <c r="C4130" s="8" t="s">
        <v>2636</v>
      </c>
      <c r="D4130" s="8" t="str">
        <f>IF(OR(ISNUMBER(SEARCH('[1]Lookup for use classification'!$B$1,C4130)),ISNUMBER(SEARCH('[1]Lookup for use classification'!$C$1,C4130)),ISNUMBER(SEARCH('[1]Lookup for use classification'!$D$1,C4130)),ISNUMBER(SEARCH('[1]Lookup for use classification'!$E$1,C4130))),'[1]Lookup for use classification'!$A$1,IF(ISNUMBER(SEARCH('[1]Lookup for use classification'!$B$2,C4130)),'[1]Lookup for use classification'!$A$2,IF(ISNUMBER(SEARCH('[1]Lookup for use classification'!$B$3,C4130)),'[1]Lookup for use classification'!$A$3,IF(OR(ISNUMBER(SEARCH('[1]Lookup for use classification'!$B$4,C4130)),ISNUMBER(SEARCH('[1]Lookup for use classification'!$C$4,C4130)),ISNUMBER(SEARCH('[1]Lookup for use classification'!$D$4,C4130)),ISNUMBER(SEARCH('[1]Lookup for use classification'!$E$4,C4130))),'[1]Lookup for use classification'!$A$4,IF(OR(ISNUMBER(SEARCH('[1]Lookup for use classification'!$B$5,C4130)),ISNUMBER(SEARCH('[1]Lookup for use classification'!$C$5,C4130)),ISNUMBER(SEARCH('[1]Lookup for use classification'!$D$5,C4130))),'[1]Lookup for use classification'!$A$5,IF(OR(ISNUMBER(SEARCH('[1]Lookup for use classification'!$B$7,C4130)),ISNUMBER(SEARCH('[1]Lookup for use classification'!$C$7,C4130)),ISNUMBER(SEARCH('[1]Lookup for use classification'!$D$7,C4130))),'[1]Lookup for use classification'!$A$7,IF(OR(ISNUMBER(SEARCH('[1]Lookup for use classification'!$B$9,C4130)),ISNUMBER(SEARCH('[1]Lookup for use classification'!$C$9,C4130)),ISNUMBER(SEARCH('[1]Lookup for use classification'!$D$9,C4130)),ISNUMBER(SEARCH('[1]Lookup for use classification'!$E$9,C4130)),ISNUMBER(SEARCH('[1]Lookup for use classification'!$F$9,C4130)),ISNUMBER(SEARCH('[1]Lookup for use classification'!$G$9,C4130)),ISNUMBER(SEARCH('[1]Lookup for use classification'!$H$9,C4130)),ISNUMBER(SEARCH('[1]Lookup for use classification'!$I$9,C4130)),ISNUMBER(SEARCH('[1]Lookup for use classification'!$J$9,C4130)),ISNUMBER(SEARCH('[1]Lookup for use classification'!$K$9,C4130))),'[1]Lookup for use classification'!$A$9,IF(OR(ISNUMBER(SEARCH('[1]Lookup for use classification'!$B$10,C4130)),ISNUMBER(SEARCH('[1]Lookup for use classification'!$C$10,C4130)),ISNUMBER(SEARCH('[1]Lookup for use classification'!$D$10,C4130)),ISNUMBER(SEARCH('[1]Lookup for use classification'!$E$10,C4130)),ISNUMBER(SEARCH('[1]Lookup for use classification'!$F$10,C4130)),ISNUMBER(SEARCH('[1]Lookup for use classification'!$G$10,C4130))),'[1]Lookup for use classification'!$A$10,IF(OR(ISNUMBER(SEARCH('[1]Lookup for use classification'!$B$11,C4130)),ISNUMBER(SEARCH('[1]Lookup for use classification'!$C$11,C4130))),'[1]Lookup for use classification'!$A$11,IF(OR(ISNUMBER(SEARCH('[1]Lookup for use classification'!$B$12,C4130)),ISNUMBER(SEARCH('[1]Lookup for use classification'!$C$12,C4130))),'[1]Lookup for use classification'!$A$12,IF(OR(ISNUMBER(SEARCH('[1]Lookup for use classification'!$B$13,C4130)),ISNUMBER(SEARCH('[1]Lookup for use classification'!$C$13,C4130)),ISNUMBER(SEARCH('[1]Lookup for use classification'!$D$13,C4130)),,ISNUMBER(SEARCH('[1]Lookup for use classification'!$C$13,C4130)),ISNUMBER(SEARCH('[1]Lookup for use classification'!$E$13,C4130))),'[1]Lookup for use classification'!$A$13,IF(OR(ISNUMBER(SEARCH('[1]Lookup for use classification'!$B$14,C4130)),ISNUMBER(SEARCH('[1]Lookup for use classification'!$C$14,C4130))),'[1]Lookup for use classification'!$A$14,"Other"))))))))))))</f>
        <v>Other</v>
      </c>
      <c r="E4130" s="9">
        <v>702</v>
      </c>
      <c r="F4130" s="9"/>
      <c r="G4130" s="9"/>
      <c r="H4130" s="164"/>
      <c r="I4130" s="164"/>
      <c r="J4130" s="7"/>
      <c r="L4130" s="6"/>
    </row>
    <row r="4131" spans="1:18" hidden="1">
      <c r="A4131" s="193" t="s">
        <v>2901</v>
      </c>
      <c r="B4131" s="8" t="str">
        <f>IF(ISNA(VLOOKUP(CONCATENATE(A4131,C4131),ARIS!$A$1:$A$959,1,FALSE)),"","ARIS")</f>
        <v>ARIS</v>
      </c>
      <c r="C4131" s="162" t="s">
        <v>2902</v>
      </c>
      <c r="D4131" s="8" t="str">
        <f>IF(OR(ISNUMBER(SEARCH('[1]Lookup for use classification'!$B$1,C4131)),ISNUMBER(SEARCH('[1]Lookup for use classification'!$C$1,C4131)),ISNUMBER(SEARCH('[1]Lookup for use classification'!$D$1,C4131)),ISNUMBER(SEARCH('[1]Lookup for use classification'!$E$1,C4131))),'[1]Lookup for use classification'!$A$1,IF(ISNUMBER(SEARCH('[1]Lookup for use classification'!$B$2,C4131)),'[1]Lookup for use classification'!$A$2,IF(ISNUMBER(SEARCH('[1]Lookup for use classification'!$B$3,C4131)),'[1]Lookup for use classification'!$A$3,IF(OR(ISNUMBER(SEARCH('[1]Lookup for use classification'!$B$4,C4131)),ISNUMBER(SEARCH('[1]Lookup for use classification'!$C$4,C4131)),ISNUMBER(SEARCH('[1]Lookup for use classification'!$D$4,C4131)),ISNUMBER(SEARCH('[1]Lookup for use classification'!$E$4,C4131))),'[1]Lookup for use classification'!$A$4,IF(OR(ISNUMBER(SEARCH('[1]Lookup for use classification'!$B$5,C4131)),ISNUMBER(SEARCH('[1]Lookup for use classification'!$C$5,C4131)),ISNUMBER(SEARCH('[1]Lookup for use classification'!$D$5,C4131))),'[1]Lookup for use classification'!$A$5,IF(OR(ISNUMBER(SEARCH('[1]Lookup for use classification'!$B$7,C4131)),ISNUMBER(SEARCH('[1]Lookup for use classification'!$C$7,C4131)),ISNUMBER(SEARCH('[1]Lookup for use classification'!$D$7,C4131))),'[1]Lookup for use classification'!$A$7,IF(OR(ISNUMBER(SEARCH('[1]Lookup for use classification'!$B$9,C4131)),ISNUMBER(SEARCH('[1]Lookup for use classification'!$C$9,C4131)),ISNUMBER(SEARCH('[1]Lookup for use classification'!$D$9,C4131)),ISNUMBER(SEARCH('[1]Lookup for use classification'!$E$9,C4131)),ISNUMBER(SEARCH('[1]Lookup for use classification'!$F$9,C4131)),ISNUMBER(SEARCH('[1]Lookup for use classification'!$G$9,C4131)),ISNUMBER(SEARCH('[1]Lookup for use classification'!$H$9,C4131)),ISNUMBER(SEARCH('[1]Lookup for use classification'!$I$9,C4131)),ISNUMBER(SEARCH('[1]Lookup for use classification'!$J$9,C4131)),ISNUMBER(SEARCH('[1]Lookup for use classification'!$K$9,C4131))),'[1]Lookup for use classification'!$A$9,IF(OR(ISNUMBER(SEARCH('[1]Lookup for use classification'!$B$10,C4131)),ISNUMBER(SEARCH('[1]Lookup for use classification'!$C$10,C4131)),ISNUMBER(SEARCH('[1]Lookup for use classification'!$D$10,C4131)),ISNUMBER(SEARCH('[1]Lookup for use classification'!$E$10,C4131)),ISNUMBER(SEARCH('[1]Lookup for use classification'!$F$10,C4131)),ISNUMBER(SEARCH('[1]Lookup for use classification'!$G$10,C4131))),'[1]Lookup for use classification'!$A$10,IF(OR(ISNUMBER(SEARCH('[1]Lookup for use classification'!$B$11,C4131)),ISNUMBER(SEARCH('[1]Lookup for use classification'!$C$11,C4131))),'[1]Lookup for use classification'!$A$11,IF(OR(ISNUMBER(SEARCH('[1]Lookup for use classification'!$B$12,C4131)),ISNUMBER(SEARCH('[1]Lookup for use classification'!$C$12,C4131))),'[1]Lookup for use classification'!$A$12,IF(OR(ISNUMBER(SEARCH('[1]Lookup for use classification'!$B$13,C4131)),ISNUMBER(SEARCH('[1]Lookup for use classification'!$C$13,C4131)),ISNUMBER(SEARCH('[1]Lookup for use classification'!$D$13,C4131)),,ISNUMBER(SEARCH('[1]Lookup for use classification'!$C$13,C4131)),ISNUMBER(SEARCH('[1]Lookup for use classification'!$E$13,C4131))),'[1]Lookup for use classification'!$A$13,IF(OR(ISNUMBER(SEARCH('[1]Lookup for use classification'!$B$14,C4131)),ISNUMBER(SEARCH('[1]Lookup for use classification'!$C$14,C4131))),'[1]Lookup for use classification'!$A$14,"Other"))))))))))))</f>
        <v>Other</v>
      </c>
      <c r="E4131" s="163">
        <v>2000</v>
      </c>
      <c r="F4131" s="163"/>
      <c r="G4131" s="163"/>
      <c r="H4131" s="164">
        <v>963.50364963503648</v>
      </c>
      <c r="I4131" s="164"/>
      <c r="J4131" s="165">
        <v>16085.644769499999</v>
      </c>
    </row>
    <row r="4132" spans="1:18" hidden="1">
      <c r="A4132" s="134" t="s">
        <v>2148</v>
      </c>
      <c r="B4132" s="8" t="str">
        <f>IF(ISNA(VLOOKUP(CONCATENATE(A4132,C4132),EUS!$B$2:$B$1939,1,FALSE)),"","End Use Study")</f>
        <v>End Use Study</v>
      </c>
      <c r="C4132" s="8" t="s">
        <v>2531</v>
      </c>
      <c r="D4132" s="162" t="s">
        <v>2424</v>
      </c>
      <c r="E4132" s="9">
        <v>1000</v>
      </c>
      <c r="F4132" s="9"/>
      <c r="G4132" s="9"/>
      <c r="H4132" s="164">
        <v>1200</v>
      </c>
      <c r="I4132" s="164"/>
      <c r="J4132" s="7">
        <v>7080</v>
      </c>
      <c r="L4132" s="6"/>
    </row>
    <row r="4133" spans="1:18" hidden="1">
      <c r="A4133" s="134" t="s">
        <v>2148</v>
      </c>
      <c r="B4133" s="8" t="str">
        <f>IF(ISNA(VLOOKUP(CONCATENATE(A4133,C4133),EUS!$B$2:$B$1939,1,FALSE)),"","End Use Study")</f>
        <v>End Use Study</v>
      </c>
      <c r="C4133" s="8" t="s">
        <v>298</v>
      </c>
      <c r="D4133" s="8" t="str">
        <f>IF(OR(ISNUMBER(SEARCH('[1]Lookup for use classification'!$B$1,C4133)),ISNUMBER(SEARCH('[1]Lookup for use classification'!$C$1,C4133)),ISNUMBER(SEARCH('[1]Lookup for use classification'!$D$1,C4133)),ISNUMBER(SEARCH('[1]Lookup for use classification'!$E$1,C4133))),'[1]Lookup for use classification'!$A$1,IF(ISNUMBER(SEARCH('[1]Lookup for use classification'!$B$2,C4133)),'[1]Lookup for use classification'!$A$2,IF(ISNUMBER(SEARCH('[1]Lookup for use classification'!$B$3,C4133)),'[1]Lookup for use classification'!$A$3,IF(OR(ISNUMBER(SEARCH('[1]Lookup for use classification'!$B$4,C4133)),ISNUMBER(SEARCH('[1]Lookup for use classification'!$C$4,C4133)),ISNUMBER(SEARCH('[1]Lookup for use classification'!$D$4,C4133)),ISNUMBER(SEARCH('[1]Lookup for use classification'!$E$4,C4133))),'[1]Lookup for use classification'!$A$4,IF(OR(ISNUMBER(SEARCH('[1]Lookup for use classification'!$B$5,C4133)),ISNUMBER(SEARCH('[1]Lookup for use classification'!$C$5,C4133)),ISNUMBER(SEARCH('[1]Lookup for use classification'!$D$5,C4133))),'[1]Lookup for use classification'!$A$5,IF(OR(ISNUMBER(SEARCH('[1]Lookup for use classification'!$B$7,C4133)),ISNUMBER(SEARCH('[1]Lookup for use classification'!$C$7,C4133)),ISNUMBER(SEARCH('[1]Lookup for use classification'!$D$7,C4133))),'[1]Lookup for use classification'!$A$7,IF(OR(ISNUMBER(SEARCH('[1]Lookup for use classification'!$B$9,C4133)),ISNUMBER(SEARCH('[1]Lookup for use classification'!$C$9,C4133)),ISNUMBER(SEARCH('[1]Lookup for use classification'!$D$9,C4133)),ISNUMBER(SEARCH('[1]Lookup for use classification'!$E$9,C4133)),ISNUMBER(SEARCH('[1]Lookup for use classification'!$F$9,C4133)),ISNUMBER(SEARCH('[1]Lookup for use classification'!$G$9,C4133)),ISNUMBER(SEARCH('[1]Lookup for use classification'!$H$9,C4133)),ISNUMBER(SEARCH('[1]Lookup for use classification'!$I$9,C4133)),ISNUMBER(SEARCH('[1]Lookup for use classification'!$J$9,C4133)),ISNUMBER(SEARCH('[1]Lookup for use classification'!$K$9,C4133))),'[1]Lookup for use classification'!$A$9,IF(OR(ISNUMBER(SEARCH('[1]Lookup for use classification'!$B$10,C4133)),ISNUMBER(SEARCH('[1]Lookup for use classification'!$C$10,C4133)),ISNUMBER(SEARCH('[1]Lookup for use classification'!$D$10,C4133)),ISNUMBER(SEARCH('[1]Lookup for use classification'!$E$10,C4133)),ISNUMBER(SEARCH('[1]Lookup for use classification'!$F$10,C4133))),'[1]Lookup for use classification'!$A$10,IF(OR(ISNUMBER(SEARCH('[1]Lookup for use classification'!$B$11,C4133)),ISNUMBER(SEARCH('[1]Lookup for use classification'!$C$11,C4133))),'[1]Lookup for use classification'!$A$11,IF(OR(ISNUMBER(SEARCH('[1]Lookup for use classification'!$B$12,C4133)),ISNUMBER(SEARCH('[1]Lookup for use classification'!$C$12,C4133))),'[1]Lookup for use classification'!$A$12,IF(OR(ISNUMBER(SEARCH('[1]Lookup for use classification'!$B$13,C4133)),ISNUMBER(SEARCH('[1]Lookup for use classification'!$C$13,C4133)),ISNUMBER(SEARCH('[1]Lookup for use classification'!$D$13,C4133)),,ISNUMBER(SEARCH('[1]Lookup for use classification'!$C$13,C4133)),ISNUMBER(SEARCH('[1]Lookup for use classification'!$E$13,C4133))),'[1]Lookup for use classification'!$A$13,"Other")))))))))))</f>
        <v>Public Assembly</v>
      </c>
      <c r="E4133" s="9">
        <v>1920</v>
      </c>
      <c r="F4133" s="9"/>
      <c r="G4133" s="9"/>
      <c r="H4133" s="164"/>
      <c r="I4133" s="164"/>
      <c r="J4133" s="7"/>
      <c r="L4133" s="6"/>
    </row>
    <row r="4134" spans="1:18" hidden="1">
      <c r="A4134" s="134" t="s">
        <v>2148</v>
      </c>
      <c r="B4134" s="8" t="str">
        <f>IF(ISNA(VLOOKUP(CONCATENATE(A4134,C4134),EUS!$B$2:$B$1939,1,FALSE)),"","End Use Study")</f>
        <v>End Use Study</v>
      </c>
      <c r="C4134" s="8" t="s">
        <v>2530</v>
      </c>
      <c r="D4134" s="162" t="s">
        <v>2424</v>
      </c>
      <c r="E4134" s="9">
        <v>6000</v>
      </c>
      <c r="F4134" s="9"/>
      <c r="G4134" s="9"/>
      <c r="H4134" s="164">
        <v>3000</v>
      </c>
      <c r="I4134" s="164"/>
      <c r="J4134" s="7">
        <v>43200</v>
      </c>
      <c r="L4134" s="6"/>
    </row>
    <row r="4135" spans="1:18" hidden="1">
      <c r="A4135" s="134" t="s">
        <v>2148</v>
      </c>
      <c r="B4135" s="8" t="str">
        <f>IF(ISNA(VLOOKUP(CONCATENATE(A4135,C4135),EUS!$B$2:$B$1939,1,FALSE)),"","End Use Study")</f>
        <v>End Use Study</v>
      </c>
      <c r="C4135" s="8" t="s">
        <v>2221</v>
      </c>
      <c r="D4135" s="8" t="str">
        <f>IF(OR(ISNUMBER(SEARCH('[1]Lookup for use classification'!$B$1,C4135)),ISNUMBER(SEARCH('[1]Lookup for use classification'!$C$1,C4135)),ISNUMBER(SEARCH('[1]Lookup for use classification'!$D$1,C4135)),ISNUMBER(SEARCH('[1]Lookup for use classification'!$E$1,C4135))),'[1]Lookup for use classification'!$A$1,IF(ISNUMBER(SEARCH('[1]Lookup for use classification'!$B$2,C4135)),'[1]Lookup for use classification'!$A$2,IF(ISNUMBER(SEARCH('[1]Lookup for use classification'!$B$3,C4135)),'[1]Lookup for use classification'!$A$3,IF(OR(ISNUMBER(SEARCH('[1]Lookup for use classification'!$B$4,C4135)),ISNUMBER(SEARCH('[1]Lookup for use classification'!$C$4,C4135)),ISNUMBER(SEARCH('[1]Lookup for use classification'!$D$4,C4135)),ISNUMBER(SEARCH('[1]Lookup for use classification'!$E$4,C4135))),'[1]Lookup for use classification'!$A$4,IF(OR(ISNUMBER(SEARCH('[1]Lookup for use classification'!$B$5,C4135)),ISNUMBER(SEARCH('[1]Lookup for use classification'!$C$5,C4135)),ISNUMBER(SEARCH('[1]Lookup for use classification'!$D$5,C4135))),'[1]Lookup for use classification'!$A$5,IF(OR(ISNUMBER(SEARCH('[1]Lookup for use classification'!$B$7,C4135)),ISNUMBER(SEARCH('[1]Lookup for use classification'!$C$7,C4135)),ISNUMBER(SEARCH('[1]Lookup for use classification'!$D$7,C4135))),'[1]Lookup for use classification'!$A$7,IF(OR(ISNUMBER(SEARCH('[1]Lookup for use classification'!$B$9,C4135)),ISNUMBER(SEARCH('[1]Lookup for use classification'!$C$9,C4135)),ISNUMBER(SEARCH('[1]Lookup for use classification'!$D$9,C4135)),ISNUMBER(SEARCH('[1]Lookup for use classification'!$E$9,C4135)),ISNUMBER(SEARCH('[1]Lookup for use classification'!$F$9,C4135)),ISNUMBER(SEARCH('[1]Lookup for use classification'!$G$9,C4135)),ISNUMBER(SEARCH('[1]Lookup for use classification'!$H$9,C4135)),ISNUMBER(SEARCH('[1]Lookup for use classification'!$I$9,C4135)),ISNUMBER(SEARCH('[1]Lookup for use classification'!$J$9,C4135)),ISNUMBER(SEARCH('[1]Lookup for use classification'!$K$9,C4135))),'[1]Lookup for use classification'!$A$9,IF(OR(ISNUMBER(SEARCH('[1]Lookup for use classification'!$B$10,C4135)),ISNUMBER(SEARCH('[1]Lookup for use classification'!$C$10,C4135)),ISNUMBER(SEARCH('[1]Lookup for use classification'!$D$10,C4135)),ISNUMBER(SEARCH('[1]Lookup for use classification'!$E$10,C4135)),ISNUMBER(SEARCH('[1]Lookup for use classification'!$F$10,C4135)),ISNUMBER(SEARCH('[1]Lookup for use classification'!$G$10,C4135))),'[1]Lookup for use classification'!$A$10,IF(OR(ISNUMBER(SEARCH('[1]Lookup for use classification'!$B$11,C4135)),ISNUMBER(SEARCH('[1]Lookup for use classification'!$C$11,C4135))),'[1]Lookup for use classification'!$A$11,IF(OR(ISNUMBER(SEARCH('[1]Lookup for use classification'!$B$12,C4135)),ISNUMBER(SEARCH('[1]Lookup for use classification'!$C$12,C4135))),'[1]Lookup for use classification'!$A$12,IF(OR(ISNUMBER(SEARCH('[1]Lookup for use classification'!$B$13,C4135)),ISNUMBER(SEARCH('[1]Lookup for use classification'!$C$13,C4135)),ISNUMBER(SEARCH('[1]Lookup for use classification'!$D$13,C4135)),,ISNUMBER(SEARCH('[1]Lookup for use classification'!$C$13,C4135)),ISNUMBER(SEARCH('[1]Lookup for use classification'!$E$13,C4135))),'[1]Lookup for use classification'!$A$13,IF(OR(ISNUMBER(SEARCH('[1]Lookup for use classification'!$B$14,C4135)),ISNUMBER(SEARCH('[1]Lookup for use classification'!$C$14,C4135))),'[1]Lookup for use classification'!$A$14,"Other"))))))))))))</f>
        <v>Retail - Other</v>
      </c>
      <c r="E4135" s="9">
        <v>2000</v>
      </c>
      <c r="F4135" s="9"/>
      <c r="G4135" s="9"/>
      <c r="H4135" s="164"/>
      <c r="I4135" s="164"/>
      <c r="J4135" s="7">
        <v>59714</v>
      </c>
      <c r="L4135" s="6"/>
    </row>
    <row r="4136" spans="1:18" hidden="1">
      <c r="A4136" s="138" t="s">
        <v>2148</v>
      </c>
      <c r="B4136" s="8" t="str">
        <f>IF(ISNA(VLOOKUP(CONCATENATE(A4136,C4136),EUS!$B$2:$B$1939,1,FALSE)),"","End Use Study")</f>
        <v>End Use Study</v>
      </c>
      <c r="C4136" s="8" t="s">
        <v>2149</v>
      </c>
      <c r="D4136" s="162" t="s">
        <v>1980</v>
      </c>
      <c r="E4136" s="9">
        <v>1125</v>
      </c>
      <c r="F4136" s="9"/>
      <c r="G4136" s="9"/>
      <c r="H4136" s="164"/>
      <c r="I4136" s="164"/>
      <c r="J4136" s="7"/>
      <c r="L4136" s="6"/>
    </row>
    <row r="4137" spans="1:18" hidden="1">
      <c r="A4137" s="138" t="s">
        <v>2148</v>
      </c>
      <c r="B4137" s="8" t="str">
        <f>IF(ISNA(VLOOKUP(CONCATENATE(A4137,C4137),EUS!$B$2:$B$1939,1,FALSE)),"","End Use Study")</f>
        <v>End Use Study</v>
      </c>
      <c r="C4137" s="138" t="s">
        <v>233</v>
      </c>
      <c r="D4137" s="188" t="s">
        <v>1980</v>
      </c>
      <c r="E4137" s="140">
        <v>4020</v>
      </c>
      <c r="F4137" s="140"/>
      <c r="G4137" s="140"/>
      <c r="H4137" s="216"/>
      <c r="I4137" s="216"/>
      <c r="J4137" s="135"/>
      <c r="K4137" s="193"/>
      <c r="L4137" s="134"/>
      <c r="M4137" s="193"/>
      <c r="N4137" s="193"/>
      <c r="O4137" s="193"/>
      <c r="P4137" s="193"/>
      <c r="Q4137" s="193"/>
      <c r="R4137" s="193"/>
    </row>
    <row r="4138" spans="1:18" hidden="1">
      <c r="A4138" s="185" t="s">
        <v>3551</v>
      </c>
      <c r="B4138" s="8" t="s">
        <v>6055</v>
      </c>
      <c r="C4138" s="162"/>
      <c r="D4138" s="162" t="s">
        <v>3335</v>
      </c>
      <c r="E4138" s="163">
        <v>26334</v>
      </c>
      <c r="F4138" s="163"/>
      <c r="G4138" s="163"/>
      <c r="H4138" s="164"/>
      <c r="I4138" s="164"/>
      <c r="K4138" s="163"/>
    </row>
    <row r="4139" spans="1:18" hidden="1">
      <c r="A4139" s="134" t="s">
        <v>2150</v>
      </c>
      <c r="B4139" s="8" t="str">
        <f>IF(ISNA(VLOOKUP(CONCATENATE(A4139,C4139),EUS!$B$2:$B$1939,1,FALSE)),"","End Use Study")</f>
        <v>End Use Study</v>
      </c>
      <c r="C4139" s="8" t="s">
        <v>3369</v>
      </c>
      <c r="D4139" s="162" t="s">
        <v>3335</v>
      </c>
      <c r="E4139" s="9">
        <v>850</v>
      </c>
      <c r="F4139" s="9"/>
      <c r="G4139" s="9"/>
      <c r="H4139" s="164"/>
      <c r="I4139" s="164"/>
      <c r="J4139" s="7"/>
      <c r="L4139" s="6"/>
    </row>
    <row r="4140" spans="1:18" hidden="1">
      <c r="A4140" s="134" t="s">
        <v>2150</v>
      </c>
      <c r="B4140" s="8" t="str">
        <f>IF(ISNA(VLOOKUP(CONCATENATE(A4140,C4140),EUS!$B$2:$B$1939,1,FALSE)),"","End Use Study")</f>
        <v>End Use Study</v>
      </c>
      <c r="C4140" s="8" t="s">
        <v>3552</v>
      </c>
      <c r="D4140" s="162" t="s">
        <v>3335</v>
      </c>
      <c r="E4140" s="9">
        <v>944</v>
      </c>
      <c r="F4140" s="9"/>
      <c r="G4140" s="9"/>
      <c r="H4140" s="164"/>
      <c r="I4140" s="164"/>
      <c r="J4140" s="7"/>
      <c r="L4140" s="6"/>
    </row>
    <row r="4141" spans="1:18" hidden="1">
      <c r="A4141" s="134" t="s">
        <v>2150</v>
      </c>
      <c r="B4141" s="8" t="str">
        <f>IF(ISNA(VLOOKUP(CONCATENATE(A4141,C4141),EUS!$B$2:$B$1939,1,FALSE)),"","End Use Study")</f>
        <v>End Use Study</v>
      </c>
      <c r="C4141" s="8" t="s">
        <v>3553</v>
      </c>
      <c r="D4141" s="162" t="s">
        <v>3335</v>
      </c>
      <c r="E4141" s="9">
        <v>944</v>
      </c>
      <c r="F4141" s="9"/>
      <c r="G4141" s="9"/>
      <c r="H4141" s="164"/>
      <c r="I4141" s="164"/>
      <c r="J4141" s="7"/>
      <c r="L4141" s="6"/>
    </row>
    <row r="4142" spans="1:18" hidden="1">
      <c r="A4142" s="134" t="s">
        <v>2150</v>
      </c>
      <c r="B4142" s="8" t="str">
        <f>IF(ISNA(VLOOKUP(CONCATENATE(A4142,C4142),EUS!$B$2:$B$1939,1,FALSE)),"","End Use Study")</f>
        <v>End Use Study</v>
      </c>
      <c r="C4142" s="8" t="s">
        <v>3554</v>
      </c>
      <c r="D4142" s="162" t="s">
        <v>3335</v>
      </c>
      <c r="E4142" s="9">
        <v>944</v>
      </c>
      <c r="F4142" s="9"/>
      <c r="G4142" s="9"/>
      <c r="H4142" s="164"/>
      <c r="I4142" s="164"/>
      <c r="J4142" s="7"/>
      <c r="L4142" s="6"/>
    </row>
    <row r="4143" spans="1:18" hidden="1">
      <c r="A4143" s="134" t="s">
        <v>2150</v>
      </c>
      <c r="B4143" s="8" t="str">
        <f>IF(ISNA(VLOOKUP(CONCATENATE(A4143,C4143),EUS!$B$2:$B$1939,1,FALSE)),"","End Use Study")</f>
        <v>End Use Study</v>
      </c>
      <c r="C4143" s="8" t="s">
        <v>3370</v>
      </c>
      <c r="D4143" s="162" t="s">
        <v>3335</v>
      </c>
      <c r="E4143" s="9">
        <v>1056</v>
      </c>
      <c r="F4143" s="9"/>
      <c r="G4143" s="9"/>
      <c r="H4143" s="164"/>
      <c r="I4143" s="164"/>
      <c r="J4143" s="7"/>
      <c r="L4143" s="6"/>
    </row>
    <row r="4144" spans="1:18" hidden="1">
      <c r="A4144" s="138" t="s">
        <v>2150</v>
      </c>
      <c r="B4144" s="8" t="str">
        <f>IF(ISNA(VLOOKUP(CONCATENATE(A4144,C4144),EUS!$B$2:$B$1939,1,FALSE)),"","End Use Study")</f>
        <v>End Use Study</v>
      </c>
      <c r="C4144" s="8" t="s">
        <v>544</v>
      </c>
      <c r="D4144" s="162" t="s">
        <v>3335</v>
      </c>
      <c r="E4144" s="9">
        <v>25350</v>
      </c>
      <c r="F4144" s="9"/>
      <c r="G4144" s="9"/>
      <c r="H4144" s="164">
        <v>39122</v>
      </c>
      <c r="I4144" s="164"/>
      <c r="J4144" s="7">
        <v>233142</v>
      </c>
      <c r="L4144" s="6"/>
    </row>
    <row r="4145" spans="1:12" hidden="1">
      <c r="A4145" s="134" t="s">
        <v>2150</v>
      </c>
      <c r="B4145" s="8" t="str">
        <f>IF(ISNA(VLOOKUP(CONCATENATE(A4145,C4145),EUS!$B$2:$B$1939,1,FALSE)),"","End Use Study")</f>
        <v>End Use Study</v>
      </c>
      <c r="C4145" s="8" t="s">
        <v>3296</v>
      </c>
      <c r="D4145" s="162" t="s">
        <v>3232</v>
      </c>
      <c r="E4145" s="9"/>
      <c r="F4145" s="9"/>
      <c r="G4145" s="9"/>
      <c r="H4145" s="164"/>
      <c r="I4145" s="164"/>
      <c r="J4145" s="7"/>
      <c r="L4145" s="6"/>
    </row>
    <row r="4146" spans="1:12" hidden="1">
      <c r="A4146" s="134" t="s">
        <v>2150</v>
      </c>
      <c r="B4146" s="8" t="str">
        <f>IF(ISNA(VLOOKUP(CONCATENATE(A4146,C4146),EUS!$B$2:$B$1939,1,FALSE)),"","End Use Study")</f>
        <v>End Use Study</v>
      </c>
      <c r="C4146" s="8" t="s">
        <v>3173</v>
      </c>
      <c r="D4146" s="8" t="s">
        <v>377</v>
      </c>
      <c r="E4146" s="9">
        <v>600</v>
      </c>
      <c r="F4146" s="9"/>
      <c r="G4146" s="9"/>
      <c r="H4146" s="164">
        <v>600</v>
      </c>
      <c r="I4146" s="164"/>
      <c r="J4146" s="7"/>
      <c r="L4146" s="6"/>
    </row>
    <row r="4147" spans="1:12" hidden="1">
      <c r="A4147" s="134" t="s">
        <v>2150</v>
      </c>
      <c r="B4147" s="8" t="str">
        <f>IF(ISNA(VLOOKUP(CONCATENATE(A4147,C4147),EUS!$B$2:$B$1939,1,FALSE)),"","End Use Study")</f>
        <v>End Use Study</v>
      </c>
      <c r="C4147" s="8" t="s">
        <v>3174</v>
      </c>
      <c r="D4147" s="8" t="s">
        <v>377</v>
      </c>
      <c r="E4147" s="9"/>
      <c r="F4147" s="9"/>
      <c r="G4147" s="9"/>
      <c r="H4147" s="164"/>
      <c r="I4147" s="164"/>
      <c r="J4147" s="7"/>
      <c r="L4147" s="6"/>
    </row>
    <row r="4148" spans="1:12" hidden="1">
      <c r="A4148" s="134" t="s">
        <v>2150</v>
      </c>
      <c r="B4148" s="8" t="str">
        <f>IF(ISNA(VLOOKUP(CONCATENATE(A4148,C4148),EUS!$B$2:$B$1939,1,FALSE)),"","End Use Study")</f>
        <v>End Use Study</v>
      </c>
      <c r="C4148" s="8" t="s">
        <v>3175</v>
      </c>
      <c r="D4148" s="8" t="s">
        <v>377</v>
      </c>
      <c r="E4148" s="9"/>
      <c r="F4148" s="9"/>
      <c r="G4148" s="9"/>
      <c r="H4148" s="164"/>
      <c r="I4148" s="164"/>
      <c r="J4148" s="7"/>
      <c r="L4148" s="6"/>
    </row>
    <row r="4149" spans="1:12" hidden="1">
      <c r="A4149" s="134" t="s">
        <v>2150</v>
      </c>
      <c r="B4149" s="8" t="str">
        <f>IF(ISNA(VLOOKUP(CONCATENATE(A4149,C4149),EUS!$B$2:$B$1939,1,FALSE)),"","End Use Study")</f>
        <v>End Use Study</v>
      </c>
      <c r="C4149" s="8" t="s">
        <v>3172</v>
      </c>
      <c r="D4149" s="8" t="str">
        <f>IF(OR(ISNUMBER(SEARCH('[1]Lookup for use classification'!$B$1,C4149)),ISNUMBER(SEARCH('[1]Lookup for use classification'!$C$1,C4149)),ISNUMBER(SEARCH('[1]Lookup for use classification'!$D$1,C4149))),'[1]Lookup for use classification'!$A$1,IF(ISNUMBER(SEARCH('[1]Lookup for use classification'!$B$2,C4149)),'[1]Lookup for use classification'!$A$2,IF(ISNUMBER(SEARCH('[1]Lookup for use classification'!$B$3,C4149)),'[1]Lookup for use classification'!$A$3,IF(OR(ISNUMBER(SEARCH('[1]Lookup for use classification'!$B$4,C4149)),ISNUMBER(SEARCH('[1]Lookup for use classification'!$C$4,C4149))),'[1]Lookup for use classification'!$A$4,IF(OR(ISNUMBER(SEARCH('[1]Lookup for use classification'!$B$5,C4149)),ISNUMBER(SEARCH('[1]Lookup for use classification'!$C$5,C4149)),ISNUMBER(SEARCH('[1]Lookup for use classification'!$D$5,C4149))),'[1]Lookup for use classification'!$A$5,IF(OR(ISNUMBER(SEARCH('[1]Lookup for use classification'!$B$7,C4149)),ISNUMBER(SEARCH('[1]Lookup for use classification'!$C$7,C4149)),ISNUMBER(SEARCH('[1]Lookup for use classification'!$D$7,C4149))),'[1]Lookup for use classification'!$A$7,IF(OR(ISNUMBER(SEARCH('[1]Lookup for use classification'!$B$9,C4149)),ISNUMBER(SEARCH('[1]Lookup for use classification'!$C$9,C4149)),ISNUMBER(SEARCH('[1]Lookup for use classification'!$D$9,C4149)),ISNUMBER(SEARCH('[1]Lookup for use classification'!$E$9,C4149)),ISNUMBER(SEARCH('[1]Lookup for use classification'!$F$9,C4149)),ISNUMBER(SEARCH('[1]Lookup for use classification'!$G$9,C4149))),'[1]Lookup for use classification'!$A$9,IF(OR(ISNUMBER(SEARCH('[1]Lookup for use classification'!$B$10,C4149)),ISNUMBER(SEARCH('[1]Lookup for use classification'!$C$10,C4149)),ISNUMBER(SEARCH('[1]Lookup for use classification'!$D$10,C4149)),ISNUMBER(SEARCH('[1]Lookup for use classification'!$E$10,C4149)),ISNUMBER(SEARCH('[1]Lookup for use classification'!$F$10,C4149))),'[1]Lookup for use classification'!$A$10,IF(OR(ISNUMBER(SEARCH('[1]Lookup for use classification'!$B$11,C4149)),ISNUMBER(SEARCH('[1]Lookup for use classification'!$C$11,C4149))),'[1]Lookup for use classification'!$A$11,IF(OR(ISNUMBER(SEARCH('[1]Lookup for use classification'!$B$12,C4149)),ISNUMBER(SEARCH('[1]Lookup for use classification'!$C$12,C4149))),'[1]Lookup for use classification'!$A$12,IF(OR(ISNUMBER(SEARCH('[1]Lookup for use classification'!$B$13,C4149)),ISNUMBER(SEARCH('[1]Lookup for use classification'!$C$13,C4149)),ISNUMBER(SEARCH('[1]Lookup for use classification'!$D$13,C4149))),'[1]Lookup for use classification'!$A$13,"Nope")))))))))))</f>
        <v>Office</v>
      </c>
      <c r="E4149" s="9"/>
      <c r="F4149" s="9"/>
      <c r="G4149" s="9"/>
      <c r="H4149" s="164"/>
      <c r="I4149" s="164"/>
      <c r="J4149" s="7"/>
      <c r="L4149" s="6"/>
    </row>
    <row r="4150" spans="1:12" hidden="1">
      <c r="A4150" s="138" t="s">
        <v>2150</v>
      </c>
      <c r="B4150" s="8" t="str">
        <f>IF(ISNA(VLOOKUP(CONCATENATE(A4150,C4150),EUS!$B$2:$B$1939,1,FALSE)),"","End Use Study")</f>
        <v>End Use Study</v>
      </c>
      <c r="C4150" s="8" t="s">
        <v>2903</v>
      </c>
      <c r="D4150" s="8" t="str">
        <f>IF(OR(ISNUMBER(SEARCH('[1]Lookup for use classification'!$B$1,C4150)),ISNUMBER(SEARCH('[1]Lookup for use classification'!$C$1,C4150)),ISNUMBER(SEARCH('[1]Lookup for use classification'!$D$1,C4150)),ISNUMBER(SEARCH('[1]Lookup for use classification'!$E$1,C4150))),'[1]Lookup for use classification'!$A$1,IF(ISNUMBER(SEARCH('[1]Lookup for use classification'!$B$2,C4150)),'[1]Lookup for use classification'!$A$2,IF(ISNUMBER(SEARCH('[1]Lookup for use classification'!$B$3,C4150)),'[1]Lookup for use classification'!$A$3,IF(OR(ISNUMBER(SEARCH('[1]Lookup for use classification'!$B$4,C4150)),ISNUMBER(SEARCH('[1]Lookup for use classification'!$C$4,C4150)),ISNUMBER(SEARCH('[1]Lookup for use classification'!$D$4,C4150)),ISNUMBER(SEARCH('[1]Lookup for use classification'!$E$4,C4150))),'[1]Lookup for use classification'!$A$4,IF(OR(ISNUMBER(SEARCH('[1]Lookup for use classification'!$B$5,C4150)),ISNUMBER(SEARCH('[1]Lookup for use classification'!$C$5,C4150)),ISNUMBER(SEARCH('[1]Lookup for use classification'!$D$5,C4150))),'[1]Lookup for use classification'!$A$5,IF(OR(ISNUMBER(SEARCH('[1]Lookup for use classification'!$B$7,C4150)),ISNUMBER(SEARCH('[1]Lookup for use classification'!$C$7,C4150)),ISNUMBER(SEARCH('[1]Lookup for use classification'!$D$7,C4150))),'[1]Lookup for use classification'!$A$7,IF(OR(ISNUMBER(SEARCH('[1]Lookup for use classification'!$B$9,C4150)),ISNUMBER(SEARCH('[1]Lookup for use classification'!$C$9,C4150)),ISNUMBER(SEARCH('[1]Lookup for use classification'!$D$9,C4150)),ISNUMBER(SEARCH('[1]Lookup for use classification'!$E$9,C4150)),ISNUMBER(SEARCH('[1]Lookup for use classification'!$F$9,C4150)),ISNUMBER(SEARCH('[1]Lookup for use classification'!$G$9,C4150)),ISNUMBER(SEARCH('[1]Lookup for use classification'!$H$9,C4150)),ISNUMBER(SEARCH('[1]Lookup for use classification'!$I$9,C4150)),ISNUMBER(SEARCH('[1]Lookup for use classification'!$J$9,C4150)),ISNUMBER(SEARCH('[1]Lookup for use classification'!$K$9,C4150))),'[1]Lookup for use classification'!$A$9,IF(OR(ISNUMBER(SEARCH('[1]Lookup for use classification'!$B$10,C4150)),ISNUMBER(SEARCH('[1]Lookup for use classification'!$C$10,C4150)),ISNUMBER(SEARCH('[1]Lookup for use classification'!$D$10,C4150)),ISNUMBER(SEARCH('[1]Lookup for use classification'!$E$10,C4150)),ISNUMBER(SEARCH('[1]Lookup for use classification'!$F$10,C4150)),ISNUMBER(SEARCH('[1]Lookup for use classification'!$G$10,C4150))),'[1]Lookup for use classification'!$A$10,IF(OR(ISNUMBER(SEARCH('[1]Lookup for use classification'!$B$11,C4150)),ISNUMBER(SEARCH('[1]Lookup for use classification'!$C$11,C4150))),'[1]Lookup for use classification'!$A$11,IF(OR(ISNUMBER(SEARCH('[1]Lookup for use classification'!$B$12,C4150)),ISNUMBER(SEARCH('[1]Lookup for use classification'!$C$12,C4150))),'[1]Lookup for use classification'!$A$12,IF(OR(ISNUMBER(SEARCH('[1]Lookup for use classification'!$B$13,C4150)),ISNUMBER(SEARCH('[1]Lookup for use classification'!$C$13,C4150)),ISNUMBER(SEARCH('[1]Lookup for use classification'!$D$13,C4150)),,ISNUMBER(SEARCH('[1]Lookup for use classification'!$C$13,C4150)),ISNUMBER(SEARCH('[1]Lookup for use classification'!$E$13,C4150))),'[1]Lookup for use classification'!$A$13,IF(OR(ISNUMBER(SEARCH('[1]Lookup for use classification'!$B$14,C4150)),ISNUMBER(SEARCH('[1]Lookup for use classification'!$C$14,C4150))),'[1]Lookup for use classification'!$A$14,"Other"))))))))))))</f>
        <v>Other</v>
      </c>
      <c r="E4150" s="9">
        <v>80</v>
      </c>
      <c r="F4150" s="9"/>
      <c r="G4150" s="9"/>
      <c r="H4150" s="164"/>
      <c r="I4150" s="164"/>
      <c r="J4150" s="7"/>
      <c r="L4150" s="6"/>
    </row>
    <row r="4151" spans="1:12" hidden="1">
      <c r="A4151" s="138" t="s">
        <v>2150</v>
      </c>
      <c r="B4151" s="8" t="str">
        <f>IF(ISNA(VLOOKUP(CONCATENATE(A4151,C4151),EUS!$B$2:$B$1939,1,FALSE)),"","End Use Study")</f>
        <v>End Use Study</v>
      </c>
      <c r="C4151" s="8" t="s">
        <v>2904</v>
      </c>
      <c r="D4151" s="8" t="str">
        <f>IF(OR(ISNUMBER(SEARCH('[1]Lookup for use classification'!$B$1,C4151)),ISNUMBER(SEARCH('[1]Lookup for use classification'!$C$1,C4151)),ISNUMBER(SEARCH('[1]Lookup for use classification'!$D$1,C4151)),ISNUMBER(SEARCH('[1]Lookup for use classification'!$E$1,C4151))),'[1]Lookup for use classification'!$A$1,IF(ISNUMBER(SEARCH('[1]Lookup for use classification'!$B$2,C4151)),'[1]Lookup for use classification'!$A$2,IF(ISNUMBER(SEARCH('[1]Lookup for use classification'!$B$3,C4151)),'[1]Lookup for use classification'!$A$3,IF(OR(ISNUMBER(SEARCH('[1]Lookup for use classification'!$B$4,C4151)),ISNUMBER(SEARCH('[1]Lookup for use classification'!$C$4,C4151)),ISNUMBER(SEARCH('[1]Lookup for use classification'!$D$4,C4151)),ISNUMBER(SEARCH('[1]Lookup for use classification'!$E$4,C4151))),'[1]Lookup for use classification'!$A$4,IF(OR(ISNUMBER(SEARCH('[1]Lookup for use classification'!$B$5,C4151)),ISNUMBER(SEARCH('[1]Lookup for use classification'!$C$5,C4151)),ISNUMBER(SEARCH('[1]Lookup for use classification'!$D$5,C4151))),'[1]Lookup for use classification'!$A$5,IF(OR(ISNUMBER(SEARCH('[1]Lookup for use classification'!$B$7,C4151)),ISNUMBER(SEARCH('[1]Lookup for use classification'!$C$7,C4151)),ISNUMBER(SEARCH('[1]Lookup for use classification'!$D$7,C4151))),'[1]Lookup for use classification'!$A$7,IF(OR(ISNUMBER(SEARCH('[1]Lookup for use classification'!$B$9,C4151)),ISNUMBER(SEARCH('[1]Lookup for use classification'!$C$9,C4151)),ISNUMBER(SEARCH('[1]Lookup for use classification'!$D$9,C4151)),ISNUMBER(SEARCH('[1]Lookup for use classification'!$E$9,C4151)),ISNUMBER(SEARCH('[1]Lookup for use classification'!$F$9,C4151)),ISNUMBER(SEARCH('[1]Lookup for use classification'!$G$9,C4151)),ISNUMBER(SEARCH('[1]Lookup for use classification'!$H$9,C4151)),ISNUMBER(SEARCH('[1]Lookup for use classification'!$I$9,C4151)),ISNUMBER(SEARCH('[1]Lookup for use classification'!$J$9,C4151)),ISNUMBER(SEARCH('[1]Lookup for use classification'!$K$9,C4151))),'[1]Lookup for use classification'!$A$9,IF(OR(ISNUMBER(SEARCH('[1]Lookup for use classification'!$B$10,C4151)),ISNUMBER(SEARCH('[1]Lookup for use classification'!$C$10,C4151)),ISNUMBER(SEARCH('[1]Lookup for use classification'!$D$10,C4151)),ISNUMBER(SEARCH('[1]Lookup for use classification'!$E$10,C4151)),ISNUMBER(SEARCH('[1]Lookup for use classification'!$F$10,C4151)),ISNUMBER(SEARCH('[1]Lookup for use classification'!$G$10,C4151))),'[1]Lookup for use classification'!$A$10,IF(OR(ISNUMBER(SEARCH('[1]Lookup for use classification'!$B$11,C4151)),ISNUMBER(SEARCH('[1]Lookup for use classification'!$C$11,C4151))),'[1]Lookup for use classification'!$A$11,IF(OR(ISNUMBER(SEARCH('[1]Lookup for use classification'!$B$12,C4151)),ISNUMBER(SEARCH('[1]Lookup for use classification'!$C$12,C4151))),'[1]Lookup for use classification'!$A$12,IF(OR(ISNUMBER(SEARCH('[1]Lookup for use classification'!$B$13,C4151)),ISNUMBER(SEARCH('[1]Lookup for use classification'!$C$13,C4151)),ISNUMBER(SEARCH('[1]Lookup for use classification'!$D$13,C4151)),,ISNUMBER(SEARCH('[1]Lookup for use classification'!$C$13,C4151)),ISNUMBER(SEARCH('[1]Lookup for use classification'!$E$13,C4151))),'[1]Lookup for use classification'!$A$13,IF(OR(ISNUMBER(SEARCH('[1]Lookup for use classification'!$B$14,C4151)),ISNUMBER(SEARCH('[1]Lookup for use classification'!$C$14,C4151))),'[1]Lookup for use classification'!$A$14,"Other"))))))))))))</f>
        <v>Other</v>
      </c>
      <c r="E4151" s="9">
        <v>90</v>
      </c>
      <c r="F4151" s="9"/>
      <c r="G4151" s="9"/>
      <c r="H4151" s="164"/>
      <c r="I4151" s="164"/>
      <c r="J4151" s="7"/>
      <c r="L4151" s="6"/>
    </row>
    <row r="4152" spans="1:12" hidden="1">
      <c r="A4152" s="138" t="s">
        <v>2150</v>
      </c>
      <c r="B4152" s="8" t="str">
        <f>IF(ISNA(VLOOKUP(CONCATENATE(A4152,C4152),EUS!$B$2:$B$1939,1,FALSE)),"","End Use Study")</f>
        <v>End Use Study</v>
      </c>
      <c r="C4152" s="8" t="s">
        <v>2575</v>
      </c>
      <c r="D4152" s="8" t="str">
        <f>IF(OR(ISNUMBER(SEARCH('[1]Lookup for use classification'!$B$1,C4152)),ISNUMBER(SEARCH('[1]Lookup for use classification'!$C$1,C4152)),ISNUMBER(SEARCH('[1]Lookup for use classification'!$D$1,C4152)),ISNUMBER(SEARCH('[1]Lookup for use classification'!$E$1,C4152))),'[1]Lookup for use classification'!$A$1,IF(ISNUMBER(SEARCH('[1]Lookup for use classification'!$B$2,C4152)),'[1]Lookup for use classification'!$A$2,IF(ISNUMBER(SEARCH('[1]Lookup for use classification'!$B$3,C4152)),'[1]Lookup for use classification'!$A$3,IF(OR(ISNUMBER(SEARCH('[1]Lookup for use classification'!$B$4,C4152)),ISNUMBER(SEARCH('[1]Lookup for use classification'!$C$4,C4152)),ISNUMBER(SEARCH('[1]Lookup for use classification'!$D$4,C4152)),ISNUMBER(SEARCH('[1]Lookup for use classification'!$E$4,C4152))),'[1]Lookup for use classification'!$A$4,IF(OR(ISNUMBER(SEARCH('[1]Lookup for use classification'!$B$5,C4152)),ISNUMBER(SEARCH('[1]Lookup for use classification'!$C$5,C4152)),ISNUMBER(SEARCH('[1]Lookup for use classification'!$D$5,C4152))),'[1]Lookup for use classification'!$A$5,IF(OR(ISNUMBER(SEARCH('[1]Lookup for use classification'!$B$7,C4152)),ISNUMBER(SEARCH('[1]Lookup for use classification'!$C$7,C4152)),ISNUMBER(SEARCH('[1]Lookup for use classification'!$D$7,C4152))),'[1]Lookup for use classification'!$A$7,IF(OR(ISNUMBER(SEARCH('[1]Lookup for use classification'!$B$9,C4152)),ISNUMBER(SEARCH('[1]Lookup for use classification'!$C$9,C4152)),ISNUMBER(SEARCH('[1]Lookup for use classification'!$D$9,C4152)),ISNUMBER(SEARCH('[1]Lookup for use classification'!$E$9,C4152)),ISNUMBER(SEARCH('[1]Lookup for use classification'!$F$9,C4152)),ISNUMBER(SEARCH('[1]Lookup for use classification'!$G$9,C4152)),ISNUMBER(SEARCH('[1]Lookup for use classification'!$H$9,C4152)),ISNUMBER(SEARCH('[1]Lookup for use classification'!$I$9,C4152)),ISNUMBER(SEARCH('[1]Lookup for use classification'!$J$9,C4152)),ISNUMBER(SEARCH('[1]Lookup for use classification'!$K$9,C4152))),'[1]Lookup for use classification'!$A$9,IF(OR(ISNUMBER(SEARCH('[1]Lookup for use classification'!$B$10,C4152)),ISNUMBER(SEARCH('[1]Lookup for use classification'!$C$10,C4152)),ISNUMBER(SEARCH('[1]Lookup for use classification'!$D$10,C4152)),ISNUMBER(SEARCH('[1]Lookup for use classification'!$E$10,C4152)),ISNUMBER(SEARCH('[1]Lookup for use classification'!$F$10,C4152)),ISNUMBER(SEARCH('[1]Lookup for use classification'!$G$10,C4152))),'[1]Lookup for use classification'!$A$10,IF(OR(ISNUMBER(SEARCH('[1]Lookup for use classification'!$B$11,C4152)),ISNUMBER(SEARCH('[1]Lookup for use classification'!$C$11,C4152))),'[1]Lookup for use classification'!$A$11,IF(OR(ISNUMBER(SEARCH('[1]Lookup for use classification'!$B$12,C4152)),ISNUMBER(SEARCH('[1]Lookup for use classification'!$C$12,C4152))),'[1]Lookup for use classification'!$A$12,IF(OR(ISNUMBER(SEARCH('[1]Lookup for use classification'!$B$13,C4152)),ISNUMBER(SEARCH('[1]Lookup for use classification'!$C$13,C4152)),ISNUMBER(SEARCH('[1]Lookup for use classification'!$D$13,C4152)),,ISNUMBER(SEARCH('[1]Lookup for use classification'!$C$13,C4152)),ISNUMBER(SEARCH('[1]Lookup for use classification'!$E$13,C4152))),'[1]Lookup for use classification'!$A$13,IF(OR(ISNUMBER(SEARCH('[1]Lookup for use classification'!$B$14,C4152)),ISNUMBER(SEARCH('[1]Lookup for use classification'!$C$14,C4152))),'[1]Lookup for use classification'!$A$14,"Other"))))))))))))</f>
        <v>Other</v>
      </c>
      <c r="E4152" s="9">
        <v>96</v>
      </c>
      <c r="F4152" s="9"/>
      <c r="G4152" s="9"/>
      <c r="H4152" s="164"/>
      <c r="I4152" s="164"/>
      <c r="J4152" s="7"/>
      <c r="L4152" s="6"/>
    </row>
    <row r="4153" spans="1:12" hidden="1">
      <c r="A4153" s="138" t="s">
        <v>2150</v>
      </c>
      <c r="B4153" s="8" t="str">
        <f>IF(ISNA(VLOOKUP(CONCATENATE(A4153,C4153),EUS!$B$2:$B$1939,1,FALSE)),"","End Use Study")</f>
        <v>End Use Study</v>
      </c>
      <c r="C4153" s="8" t="s">
        <v>2636</v>
      </c>
      <c r="D4153" s="8" t="str">
        <f>IF(OR(ISNUMBER(SEARCH('[1]Lookup for use classification'!$B$1,C4153)),ISNUMBER(SEARCH('[1]Lookup for use classification'!$C$1,C4153)),ISNUMBER(SEARCH('[1]Lookup for use classification'!$D$1,C4153)),ISNUMBER(SEARCH('[1]Lookup for use classification'!$E$1,C4153))),'[1]Lookup for use classification'!$A$1,IF(ISNUMBER(SEARCH('[1]Lookup for use classification'!$B$2,C4153)),'[1]Lookup for use classification'!$A$2,IF(ISNUMBER(SEARCH('[1]Lookup for use classification'!$B$3,C4153)),'[1]Lookup for use classification'!$A$3,IF(OR(ISNUMBER(SEARCH('[1]Lookup for use classification'!$B$4,C4153)),ISNUMBER(SEARCH('[1]Lookup for use classification'!$C$4,C4153)),ISNUMBER(SEARCH('[1]Lookup for use classification'!$D$4,C4153)),ISNUMBER(SEARCH('[1]Lookup for use classification'!$E$4,C4153))),'[1]Lookup for use classification'!$A$4,IF(OR(ISNUMBER(SEARCH('[1]Lookup for use classification'!$B$5,C4153)),ISNUMBER(SEARCH('[1]Lookup for use classification'!$C$5,C4153)),ISNUMBER(SEARCH('[1]Lookup for use classification'!$D$5,C4153))),'[1]Lookup for use classification'!$A$5,IF(OR(ISNUMBER(SEARCH('[1]Lookup for use classification'!$B$7,C4153)),ISNUMBER(SEARCH('[1]Lookup for use classification'!$C$7,C4153)),ISNUMBER(SEARCH('[1]Lookup for use classification'!$D$7,C4153))),'[1]Lookup for use classification'!$A$7,IF(OR(ISNUMBER(SEARCH('[1]Lookup for use classification'!$B$9,C4153)),ISNUMBER(SEARCH('[1]Lookup for use classification'!$C$9,C4153)),ISNUMBER(SEARCH('[1]Lookup for use classification'!$D$9,C4153)),ISNUMBER(SEARCH('[1]Lookup for use classification'!$E$9,C4153)),ISNUMBER(SEARCH('[1]Lookup for use classification'!$F$9,C4153)),ISNUMBER(SEARCH('[1]Lookup for use classification'!$G$9,C4153)),ISNUMBER(SEARCH('[1]Lookup for use classification'!$H$9,C4153)),ISNUMBER(SEARCH('[1]Lookup for use classification'!$I$9,C4153)),ISNUMBER(SEARCH('[1]Lookup for use classification'!$J$9,C4153)),ISNUMBER(SEARCH('[1]Lookup for use classification'!$K$9,C4153))),'[1]Lookup for use classification'!$A$9,IF(OR(ISNUMBER(SEARCH('[1]Lookup for use classification'!$B$10,C4153)),ISNUMBER(SEARCH('[1]Lookup for use classification'!$C$10,C4153)),ISNUMBER(SEARCH('[1]Lookup for use classification'!$D$10,C4153)),ISNUMBER(SEARCH('[1]Lookup for use classification'!$E$10,C4153)),ISNUMBER(SEARCH('[1]Lookup for use classification'!$F$10,C4153)),ISNUMBER(SEARCH('[1]Lookup for use classification'!$G$10,C4153))),'[1]Lookup for use classification'!$A$10,IF(OR(ISNUMBER(SEARCH('[1]Lookup for use classification'!$B$11,C4153)),ISNUMBER(SEARCH('[1]Lookup for use classification'!$C$11,C4153))),'[1]Lookup for use classification'!$A$11,IF(OR(ISNUMBER(SEARCH('[1]Lookup for use classification'!$B$12,C4153)),ISNUMBER(SEARCH('[1]Lookup for use classification'!$C$12,C4153))),'[1]Lookup for use classification'!$A$12,IF(OR(ISNUMBER(SEARCH('[1]Lookup for use classification'!$B$13,C4153)),ISNUMBER(SEARCH('[1]Lookup for use classification'!$C$13,C4153)),ISNUMBER(SEARCH('[1]Lookup for use classification'!$D$13,C4153)),,ISNUMBER(SEARCH('[1]Lookup for use classification'!$C$13,C4153)),ISNUMBER(SEARCH('[1]Lookup for use classification'!$E$13,C4153))),'[1]Lookup for use classification'!$A$13,IF(OR(ISNUMBER(SEARCH('[1]Lookup for use classification'!$B$14,C4153)),ISNUMBER(SEARCH('[1]Lookup for use classification'!$C$14,C4153))),'[1]Lookup for use classification'!$A$14,"Other"))))))))))))</f>
        <v>Other</v>
      </c>
      <c r="E4153" s="9">
        <v>576</v>
      </c>
      <c r="F4153" s="9"/>
      <c r="G4153" s="9"/>
      <c r="H4153" s="164"/>
      <c r="I4153" s="164"/>
      <c r="J4153" s="7"/>
      <c r="L4153" s="6"/>
    </row>
    <row r="4154" spans="1:12" hidden="1">
      <c r="A4154" s="188" t="s">
        <v>2905</v>
      </c>
      <c r="B4154" s="8" t="str">
        <f>IF(ISNA(VLOOKUP(CONCATENATE(A4154,C4154),ARIS!$A$1:$A$959,1,FALSE)),"","ARIS")</f>
        <v>ARIS</v>
      </c>
      <c r="C4154" s="162" t="s">
        <v>2906</v>
      </c>
      <c r="D4154" s="8" t="str">
        <f>IF(OR(ISNUMBER(SEARCH('[1]Lookup for use classification'!$B$1,C4154)),ISNUMBER(SEARCH('[1]Lookup for use classification'!$C$1,C4154)),ISNUMBER(SEARCH('[1]Lookup for use classification'!$D$1,C4154)),ISNUMBER(SEARCH('[1]Lookup for use classification'!$E$1,C4154))),'[1]Lookup for use classification'!$A$1,IF(ISNUMBER(SEARCH('[1]Lookup for use classification'!$B$2,C4154)),'[1]Lookup for use classification'!$A$2,IF(ISNUMBER(SEARCH('[1]Lookup for use classification'!$B$3,C4154)),'[1]Lookup for use classification'!$A$3,IF(OR(ISNUMBER(SEARCH('[1]Lookup for use classification'!$B$4,C4154)),ISNUMBER(SEARCH('[1]Lookup for use classification'!$C$4,C4154)),ISNUMBER(SEARCH('[1]Lookup for use classification'!$D$4,C4154)),ISNUMBER(SEARCH('[1]Lookup for use classification'!$E$4,C4154))),'[1]Lookup for use classification'!$A$4,IF(OR(ISNUMBER(SEARCH('[1]Lookup for use classification'!$B$5,C4154)),ISNUMBER(SEARCH('[1]Lookup for use classification'!$C$5,C4154)),ISNUMBER(SEARCH('[1]Lookup for use classification'!$D$5,C4154))),'[1]Lookup for use classification'!$A$5,IF(OR(ISNUMBER(SEARCH('[1]Lookup for use classification'!$B$7,C4154)),ISNUMBER(SEARCH('[1]Lookup for use classification'!$C$7,C4154)),ISNUMBER(SEARCH('[1]Lookup for use classification'!$D$7,C4154))),'[1]Lookup for use classification'!$A$7,IF(OR(ISNUMBER(SEARCH('[1]Lookup for use classification'!$B$9,C4154)),ISNUMBER(SEARCH('[1]Lookup for use classification'!$C$9,C4154)),ISNUMBER(SEARCH('[1]Lookup for use classification'!$D$9,C4154)),ISNUMBER(SEARCH('[1]Lookup for use classification'!$E$9,C4154)),ISNUMBER(SEARCH('[1]Lookup for use classification'!$F$9,C4154)),ISNUMBER(SEARCH('[1]Lookup for use classification'!$G$9,C4154)),ISNUMBER(SEARCH('[1]Lookup for use classification'!$H$9,C4154)),ISNUMBER(SEARCH('[1]Lookup for use classification'!$I$9,C4154)),ISNUMBER(SEARCH('[1]Lookup for use classification'!$J$9,C4154)),ISNUMBER(SEARCH('[1]Lookup for use classification'!$K$9,C4154))),'[1]Lookup for use classification'!$A$9,IF(OR(ISNUMBER(SEARCH('[1]Lookup for use classification'!$B$10,C4154)),ISNUMBER(SEARCH('[1]Lookup for use classification'!$C$10,C4154)),ISNUMBER(SEARCH('[1]Lookup for use classification'!$D$10,C4154)),ISNUMBER(SEARCH('[1]Lookup for use classification'!$E$10,C4154)),ISNUMBER(SEARCH('[1]Lookup for use classification'!$F$10,C4154)),ISNUMBER(SEARCH('[1]Lookup for use classification'!$G$10,C4154))),'[1]Lookup for use classification'!$A$10,IF(OR(ISNUMBER(SEARCH('[1]Lookup for use classification'!$B$11,C4154)),ISNUMBER(SEARCH('[1]Lookup for use classification'!$C$11,C4154))),'[1]Lookup for use classification'!$A$11,IF(OR(ISNUMBER(SEARCH('[1]Lookup for use classification'!$B$12,C4154)),ISNUMBER(SEARCH('[1]Lookup for use classification'!$C$12,C4154))),'[1]Lookup for use classification'!$A$12,IF(OR(ISNUMBER(SEARCH('[1]Lookup for use classification'!$B$13,C4154)),ISNUMBER(SEARCH('[1]Lookup for use classification'!$C$13,C4154)),ISNUMBER(SEARCH('[1]Lookup for use classification'!$D$13,C4154)),,ISNUMBER(SEARCH('[1]Lookup for use classification'!$C$13,C4154)),ISNUMBER(SEARCH('[1]Lookup for use classification'!$E$13,C4154))),'[1]Lookup for use classification'!$A$13,IF(OR(ISNUMBER(SEARCH('[1]Lookup for use classification'!$B$14,C4154)),ISNUMBER(SEARCH('[1]Lookup for use classification'!$C$14,C4154))),'[1]Lookup for use classification'!$A$14,"Other"))))))))))))</f>
        <v>Other</v>
      </c>
      <c r="E4154" s="163">
        <v>1760</v>
      </c>
      <c r="F4154" s="163"/>
      <c r="G4154" s="163"/>
      <c r="H4154" s="164">
        <v>963.50364963503648</v>
      </c>
      <c r="I4154" s="164"/>
      <c r="J4154" s="165">
        <v>7889.571005499999</v>
      </c>
    </row>
    <row r="4155" spans="1:12" hidden="1">
      <c r="A4155" s="134" t="s">
        <v>2150</v>
      </c>
      <c r="B4155" s="8" t="str">
        <f>IF(ISNA(VLOOKUP(CONCATENATE(A4155,C4155),EUS!$B$2:$B$1939,1,FALSE)),"","End Use Study")</f>
        <v>End Use Study</v>
      </c>
      <c r="C4155" s="8" t="s">
        <v>2532</v>
      </c>
      <c r="D4155" s="162" t="s">
        <v>2424</v>
      </c>
      <c r="E4155" s="9">
        <v>3000</v>
      </c>
      <c r="F4155" s="9"/>
      <c r="G4155" s="9"/>
      <c r="H4155" s="164">
        <v>4500</v>
      </c>
      <c r="I4155" s="164"/>
      <c r="J4155" s="7">
        <v>10800</v>
      </c>
      <c r="L4155" s="6"/>
    </row>
    <row r="4156" spans="1:12" hidden="1">
      <c r="A4156" s="138" t="s">
        <v>2150</v>
      </c>
      <c r="B4156" s="8" t="str">
        <f>IF(ISNA(VLOOKUP(CONCATENATE(A4156,C4156),EUS!$B$2:$B$1939,1,FALSE)),"","End Use Study")</f>
        <v>End Use Study</v>
      </c>
      <c r="C4156" s="8" t="s">
        <v>2222</v>
      </c>
      <c r="D4156" s="8" t="str">
        <f>IF(OR(ISNUMBER(SEARCH('[1]Lookup for use classification'!$B$1,C4156)),ISNUMBER(SEARCH('[1]Lookup for use classification'!$C$1,C4156)),ISNUMBER(SEARCH('[1]Lookup for use classification'!$D$1,C4156)),ISNUMBER(SEARCH('[1]Lookup for use classification'!$E$1,C4156))),'[1]Lookup for use classification'!$A$1,IF(ISNUMBER(SEARCH('[1]Lookup for use classification'!$B$2,C4156)),'[1]Lookup for use classification'!$A$2,IF(ISNUMBER(SEARCH('[1]Lookup for use classification'!$B$3,C4156)),'[1]Lookup for use classification'!$A$3,IF(OR(ISNUMBER(SEARCH('[1]Lookup for use classification'!$B$4,C4156)),ISNUMBER(SEARCH('[1]Lookup for use classification'!$C$4,C4156)),ISNUMBER(SEARCH('[1]Lookup for use classification'!$D$4,C4156)),ISNUMBER(SEARCH('[1]Lookup for use classification'!$E$4,C4156))),'[1]Lookup for use classification'!$A$4,IF(OR(ISNUMBER(SEARCH('[1]Lookup for use classification'!$B$5,C4156)),ISNUMBER(SEARCH('[1]Lookup for use classification'!$C$5,C4156)),ISNUMBER(SEARCH('[1]Lookup for use classification'!$D$5,C4156))),'[1]Lookup for use classification'!$A$5,IF(OR(ISNUMBER(SEARCH('[1]Lookup for use classification'!$B$7,C4156)),ISNUMBER(SEARCH('[1]Lookup for use classification'!$C$7,C4156)),ISNUMBER(SEARCH('[1]Lookup for use classification'!$D$7,C4156))),'[1]Lookup for use classification'!$A$7,IF(OR(ISNUMBER(SEARCH('[1]Lookup for use classification'!$B$9,C4156)),ISNUMBER(SEARCH('[1]Lookup for use classification'!$C$9,C4156)),ISNUMBER(SEARCH('[1]Lookup for use classification'!$D$9,C4156)),ISNUMBER(SEARCH('[1]Lookup for use classification'!$E$9,C4156)),ISNUMBER(SEARCH('[1]Lookup for use classification'!$F$9,C4156)),ISNUMBER(SEARCH('[1]Lookup for use classification'!$G$9,C4156)),ISNUMBER(SEARCH('[1]Lookup for use classification'!$H$9,C4156)),ISNUMBER(SEARCH('[1]Lookup for use classification'!$I$9,C4156)),ISNUMBER(SEARCH('[1]Lookup for use classification'!$J$9,C4156)),ISNUMBER(SEARCH('[1]Lookup for use classification'!$K$9,C4156))),'[1]Lookup for use classification'!$A$9,IF(OR(ISNUMBER(SEARCH('[1]Lookup for use classification'!$B$10,C4156)),ISNUMBER(SEARCH('[1]Lookup for use classification'!$C$10,C4156)),ISNUMBER(SEARCH('[1]Lookup for use classification'!$D$10,C4156)),ISNUMBER(SEARCH('[1]Lookup for use classification'!$E$10,C4156)),ISNUMBER(SEARCH('[1]Lookup for use classification'!$F$10,C4156)),ISNUMBER(SEARCH('[1]Lookup for use classification'!$G$10,C4156))),'[1]Lookup for use classification'!$A$10,IF(OR(ISNUMBER(SEARCH('[1]Lookup for use classification'!$B$11,C4156)),ISNUMBER(SEARCH('[1]Lookup for use classification'!$C$11,C4156))),'[1]Lookup for use classification'!$A$11,IF(OR(ISNUMBER(SEARCH('[1]Lookup for use classification'!$B$12,C4156)),ISNUMBER(SEARCH('[1]Lookup for use classification'!$C$12,C4156))),'[1]Lookup for use classification'!$A$12,IF(OR(ISNUMBER(SEARCH('[1]Lookup for use classification'!$B$13,C4156)),ISNUMBER(SEARCH('[1]Lookup for use classification'!$C$13,C4156)),ISNUMBER(SEARCH('[1]Lookup for use classification'!$D$13,C4156)),,ISNUMBER(SEARCH('[1]Lookup for use classification'!$C$13,C4156)),ISNUMBER(SEARCH('[1]Lookup for use classification'!$E$13,C4156))),'[1]Lookup for use classification'!$A$13,IF(OR(ISNUMBER(SEARCH('[1]Lookup for use classification'!$B$14,C4156)),ISNUMBER(SEARCH('[1]Lookup for use classification'!$C$14,C4156))),'[1]Lookup for use classification'!$A$14,"Other"))))))))))))</f>
        <v>Retail - Other</v>
      </c>
      <c r="E4156" s="9">
        <v>3360</v>
      </c>
      <c r="F4156" s="9"/>
      <c r="G4156" s="9"/>
      <c r="H4156" s="164"/>
      <c r="I4156" s="164"/>
      <c r="J4156" s="7">
        <v>154740</v>
      </c>
      <c r="L4156" s="6"/>
    </row>
    <row r="4157" spans="1:12" hidden="1">
      <c r="A4157" s="134" t="s">
        <v>2150</v>
      </c>
      <c r="B4157" s="8" t="str">
        <f>IF(ISNA(VLOOKUP(CONCATENATE(A4157,C4157),EUS!$B$2:$B$1939,1,FALSE)),"","End Use Study")</f>
        <v>End Use Study</v>
      </c>
      <c r="C4157" s="8" t="s">
        <v>2223</v>
      </c>
      <c r="D4157" s="8" t="str">
        <f>IF(OR(ISNUMBER(SEARCH('[1]Lookup for use classification'!$B$1,C4157)),ISNUMBER(SEARCH('[1]Lookup for use classification'!$C$1,C4157)),ISNUMBER(SEARCH('[1]Lookup for use classification'!$D$1,C4157)),ISNUMBER(SEARCH('[1]Lookup for use classification'!$E$1,C4157))),'[1]Lookup for use classification'!$A$1,IF(ISNUMBER(SEARCH('[1]Lookup for use classification'!$B$2,C4157)),'[1]Lookup for use classification'!$A$2,IF(ISNUMBER(SEARCH('[1]Lookup for use classification'!$B$3,C4157)),'[1]Lookup for use classification'!$A$3,IF(OR(ISNUMBER(SEARCH('[1]Lookup for use classification'!$B$4,C4157)),ISNUMBER(SEARCH('[1]Lookup for use classification'!$C$4,C4157)),ISNUMBER(SEARCH('[1]Lookup for use classification'!$D$4,C4157)),ISNUMBER(SEARCH('[1]Lookup for use classification'!$E$4,C4157))),'[1]Lookup for use classification'!$A$4,IF(OR(ISNUMBER(SEARCH('[1]Lookup for use classification'!$B$5,C4157)),ISNUMBER(SEARCH('[1]Lookup for use classification'!$C$5,C4157)),ISNUMBER(SEARCH('[1]Lookup for use classification'!$D$5,C4157))),'[1]Lookup for use classification'!$A$5,IF(OR(ISNUMBER(SEARCH('[1]Lookup for use classification'!$B$7,C4157)),ISNUMBER(SEARCH('[1]Lookup for use classification'!$C$7,C4157)),ISNUMBER(SEARCH('[1]Lookup for use classification'!$D$7,C4157))),'[1]Lookup for use classification'!$A$7,IF(OR(ISNUMBER(SEARCH('[1]Lookup for use classification'!$B$9,C4157)),ISNUMBER(SEARCH('[1]Lookup for use classification'!$C$9,C4157)),ISNUMBER(SEARCH('[1]Lookup for use classification'!$D$9,C4157)),ISNUMBER(SEARCH('[1]Lookup for use classification'!$E$9,C4157)),ISNUMBER(SEARCH('[1]Lookup for use classification'!$F$9,C4157)),ISNUMBER(SEARCH('[1]Lookup for use classification'!$G$9,C4157)),ISNUMBER(SEARCH('[1]Lookup for use classification'!$H$9,C4157)),ISNUMBER(SEARCH('[1]Lookup for use classification'!$I$9,C4157)),ISNUMBER(SEARCH('[1]Lookup for use classification'!$J$9,C4157)),ISNUMBER(SEARCH('[1]Lookup for use classification'!$K$9,C4157))),'[1]Lookup for use classification'!$A$9,IF(OR(ISNUMBER(SEARCH('[1]Lookup for use classification'!$B$10,C4157)),ISNUMBER(SEARCH('[1]Lookup for use classification'!$C$10,C4157)),ISNUMBER(SEARCH('[1]Lookup for use classification'!$D$10,C4157)),ISNUMBER(SEARCH('[1]Lookup for use classification'!$E$10,C4157)),ISNUMBER(SEARCH('[1]Lookup for use classification'!$F$10,C4157)),ISNUMBER(SEARCH('[1]Lookup for use classification'!$G$10,C4157))),'[1]Lookup for use classification'!$A$10,IF(OR(ISNUMBER(SEARCH('[1]Lookup for use classification'!$B$11,C4157)),ISNUMBER(SEARCH('[1]Lookup for use classification'!$C$11,C4157))),'[1]Lookup for use classification'!$A$11,IF(OR(ISNUMBER(SEARCH('[1]Lookup for use classification'!$B$12,C4157)),ISNUMBER(SEARCH('[1]Lookup for use classification'!$C$12,C4157))),'[1]Lookup for use classification'!$A$12,IF(OR(ISNUMBER(SEARCH('[1]Lookup for use classification'!$B$13,C4157)),ISNUMBER(SEARCH('[1]Lookup for use classification'!$C$13,C4157)),ISNUMBER(SEARCH('[1]Lookup for use classification'!$D$13,C4157)),,ISNUMBER(SEARCH('[1]Lookup for use classification'!$C$13,C4157)),ISNUMBER(SEARCH('[1]Lookup for use classification'!$E$13,C4157))),'[1]Lookup for use classification'!$A$13,IF(OR(ISNUMBER(SEARCH('[1]Lookup for use classification'!$B$14,C4157)),ISNUMBER(SEARCH('[1]Lookup for use classification'!$C$14,C4157))),'[1]Lookup for use classification'!$A$14,"Other"))))))))))))</f>
        <v>Retail - Other</v>
      </c>
      <c r="E4157" s="9"/>
      <c r="F4157" s="9"/>
      <c r="G4157" s="9"/>
      <c r="H4157" s="164"/>
      <c r="I4157" s="164"/>
      <c r="J4157" s="7"/>
      <c r="L4157" s="6"/>
    </row>
    <row r="4158" spans="1:12" hidden="1">
      <c r="A4158" s="138" t="s">
        <v>2150</v>
      </c>
      <c r="B4158" s="8" t="str">
        <f>IF(ISNA(VLOOKUP(CONCATENATE(A4158,C4158),EUS!$B$2:$B$1939,1,FALSE)),"","End Use Study")</f>
        <v>End Use Study</v>
      </c>
      <c r="C4158" s="8" t="s">
        <v>233</v>
      </c>
      <c r="D4158" s="162" t="s">
        <v>1980</v>
      </c>
      <c r="E4158" s="9">
        <v>240</v>
      </c>
      <c r="F4158" s="9"/>
      <c r="G4158" s="9"/>
      <c r="H4158" s="164"/>
      <c r="I4158" s="164"/>
      <c r="J4158" s="7"/>
      <c r="L4158" s="6"/>
    </row>
    <row r="4159" spans="1:12" hidden="1">
      <c r="A4159" s="138" t="s">
        <v>2150</v>
      </c>
      <c r="B4159" s="8" t="str">
        <f>IF(ISNA(VLOOKUP(CONCATENATE(A4159,C4159),EUS!$B$2:$B$1939,1,FALSE)),"","End Use Study")</f>
        <v>End Use Study</v>
      </c>
      <c r="C4159" s="8" t="s">
        <v>1983</v>
      </c>
      <c r="D4159" s="162" t="s">
        <v>1980</v>
      </c>
      <c r="E4159" s="9">
        <v>1760</v>
      </c>
      <c r="F4159" s="9"/>
      <c r="G4159" s="9"/>
      <c r="H4159" s="164"/>
      <c r="I4159" s="164"/>
      <c r="J4159" s="7"/>
      <c r="L4159" s="6"/>
    </row>
    <row r="4160" spans="1:12" hidden="1">
      <c r="A4160" s="138" t="s">
        <v>2151</v>
      </c>
      <c r="B4160" s="8" t="str">
        <f>IF(ISNA(VLOOKUP(CONCATENATE(A4160,C4160),EUS!$B$2:$B$1939,1,FALSE)),"","End Use Study")</f>
        <v>End Use Study</v>
      </c>
      <c r="C4160" s="8" t="s">
        <v>58</v>
      </c>
      <c r="D4160" s="162" t="s">
        <v>3335</v>
      </c>
      <c r="E4160" s="9">
        <v>22228</v>
      </c>
      <c r="F4160" s="9"/>
      <c r="G4160" s="9"/>
      <c r="H4160" s="164">
        <v>30000</v>
      </c>
      <c r="I4160" s="164"/>
      <c r="J4160" s="7">
        <v>224611</v>
      </c>
      <c r="L4160" s="6"/>
    </row>
    <row r="4161" spans="1:12" hidden="1">
      <c r="A4161" s="134" t="s">
        <v>2151</v>
      </c>
      <c r="B4161" s="8" t="str">
        <f>IF(ISNA(VLOOKUP(CONCATENATE(A4161,C4161),EUS!$B$2:$B$1939,1,FALSE)),"","End Use Study")</f>
        <v>End Use Study</v>
      </c>
      <c r="C4161" s="8" t="s">
        <v>2534</v>
      </c>
      <c r="D4161" s="165" t="s">
        <v>3315</v>
      </c>
      <c r="E4161" s="9"/>
      <c r="F4161" s="9"/>
      <c r="G4161" s="9"/>
      <c r="H4161" s="164"/>
      <c r="I4161" s="164"/>
      <c r="J4161" s="7"/>
      <c r="L4161" s="6"/>
    </row>
    <row r="4162" spans="1:12" hidden="1">
      <c r="A4162" s="134" t="s">
        <v>2151</v>
      </c>
      <c r="B4162" s="8" t="str">
        <f>IF(ISNA(VLOOKUP(CONCATENATE(A4162,C4162),EUS!$B$2:$B$1939,1,FALSE)),"","End Use Study")</f>
        <v>End Use Study</v>
      </c>
      <c r="C4162" s="8" t="s">
        <v>3297</v>
      </c>
      <c r="D4162" s="162" t="s">
        <v>3232</v>
      </c>
      <c r="E4162" s="9">
        <v>5000</v>
      </c>
      <c r="F4162" s="9"/>
      <c r="G4162" s="9"/>
      <c r="H4162" s="164">
        <v>4000</v>
      </c>
      <c r="I4162" s="164"/>
      <c r="J4162" s="7">
        <v>31200</v>
      </c>
      <c r="L4162" s="6"/>
    </row>
    <row r="4163" spans="1:12" hidden="1">
      <c r="A4163" s="134" t="s">
        <v>2151</v>
      </c>
      <c r="B4163" s="8" t="str">
        <f>IF(ISNA(VLOOKUP(CONCATENATE(A4163,C4163),EUS!$B$2:$B$1939,1,FALSE)),"","End Use Study")</f>
        <v>End Use Study</v>
      </c>
      <c r="C4163" s="8" t="s">
        <v>740</v>
      </c>
      <c r="D4163" s="8" t="str">
        <f>IF(OR(ISNUMBER(SEARCH('[1]Lookup for use classification'!$B$1,C4163)),ISNUMBER(SEARCH('[1]Lookup for use classification'!$C$1,C4163)),ISNUMBER(SEARCH('[1]Lookup for use classification'!$D$1,C4163)),ISNUMBER(SEARCH('[1]Lookup for use classification'!$E$1,C4163))),'[1]Lookup for use classification'!$A$1,IF(ISNUMBER(SEARCH('[1]Lookup for use classification'!$B$2,C4163)),'[1]Lookup for use classification'!$A$2,IF(ISNUMBER(SEARCH('[1]Lookup for use classification'!$B$3,C4163)),'[1]Lookup for use classification'!$A$3,IF(OR(ISNUMBER(SEARCH('[1]Lookup for use classification'!$B$4,C4163)),ISNUMBER(SEARCH('[1]Lookup for use classification'!$C$4,C4163)),ISNUMBER(SEARCH('[1]Lookup for use classification'!$D$4,C4163)),ISNUMBER(SEARCH('[1]Lookup for use classification'!$E$4,C4163))),'[1]Lookup for use classification'!$A$4,IF(OR(ISNUMBER(SEARCH('[1]Lookup for use classification'!$B$5,C4163)),ISNUMBER(SEARCH('[1]Lookup for use classification'!$C$5,C4163)),ISNUMBER(SEARCH('[1]Lookup for use classification'!$D$5,C4163))),'[1]Lookup for use classification'!$A$5,IF(OR(ISNUMBER(SEARCH('[1]Lookup for use classification'!$B$7,C4163)),ISNUMBER(SEARCH('[1]Lookup for use classification'!$C$7,C4163)),ISNUMBER(SEARCH('[1]Lookup for use classification'!$D$7,C4163))),'[1]Lookup for use classification'!$A$7,IF(OR(ISNUMBER(SEARCH('[1]Lookup for use classification'!$B$9,C4163)),ISNUMBER(SEARCH('[1]Lookup for use classification'!$C$9,C4163)),ISNUMBER(SEARCH('[1]Lookup for use classification'!$D$9,C4163)),ISNUMBER(SEARCH('[1]Lookup for use classification'!$E$9,C4163)),ISNUMBER(SEARCH('[1]Lookup for use classification'!$F$9,C4163)),ISNUMBER(SEARCH('[1]Lookup for use classification'!$G$9,C4163)),ISNUMBER(SEARCH('[1]Lookup for use classification'!$H$9,C4163)),ISNUMBER(SEARCH('[1]Lookup for use classification'!$I$9,C4163)),ISNUMBER(SEARCH('[1]Lookup for use classification'!$J$9,C4163)),ISNUMBER(SEARCH('[1]Lookup for use classification'!$K$9,C4163))),'[1]Lookup for use classification'!$A$9,IF(OR(ISNUMBER(SEARCH('[1]Lookup for use classification'!$B$10,C4163)),ISNUMBER(SEARCH('[1]Lookup for use classification'!$C$10,C4163)),ISNUMBER(SEARCH('[1]Lookup for use classification'!$D$10,C4163)),ISNUMBER(SEARCH('[1]Lookup for use classification'!$E$10,C4163)),ISNUMBER(SEARCH('[1]Lookup for use classification'!$F$10,C4163))),'[1]Lookup for use classification'!$A$10,IF(OR(ISNUMBER(SEARCH('[1]Lookup for use classification'!$B$11,C4163)),ISNUMBER(SEARCH('[1]Lookup for use classification'!$C$11,C4163))),'[1]Lookup for use classification'!$A$11,IF(OR(ISNUMBER(SEARCH('[1]Lookup for use classification'!$B$12,C4163)),ISNUMBER(SEARCH('[1]Lookup for use classification'!$C$12,C4163))),'[1]Lookup for use classification'!$A$12,IF(OR(ISNUMBER(SEARCH('[1]Lookup for use classification'!$B$13,C4163)),ISNUMBER(SEARCH('[1]Lookup for use classification'!$C$13,C4163)),ISNUMBER(SEARCH('[1]Lookup for use classification'!$D$13,C4163)),,ISNUMBER(SEARCH('[1]Lookup for use classification'!$C$13,C4163)),ISNUMBER(SEARCH('[1]Lookup for use classification'!$E$13,C4163))),'[1]Lookup for use classification'!$A$13,"Other")))))))))))</f>
        <v>Health Care - Hospitals</v>
      </c>
      <c r="E4163" s="9"/>
      <c r="F4163" s="9"/>
      <c r="G4163" s="9"/>
      <c r="H4163" s="164"/>
      <c r="I4163" s="164"/>
      <c r="J4163" s="7"/>
      <c r="L4163" s="6"/>
    </row>
    <row r="4164" spans="1:12" hidden="1">
      <c r="A4164" s="134" t="s">
        <v>2151</v>
      </c>
      <c r="B4164" s="8" t="str">
        <f>IF(ISNA(VLOOKUP(CONCATENATE(A4164,C4164),EUS!$B$2:$B$1939,1,FALSE)),"","End Use Study")</f>
        <v>End Use Study</v>
      </c>
      <c r="C4164" s="8" t="s">
        <v>1582</v>
      </c>
      <c r="D4164" s="8" t="s">
        <v>377</v>
      </c>
      <c r="E4164" s="9"/>
      <c r="F4164" s="9"/>
      <c r="G4164" s="9"/>
      <c r="H4164" s="164">
        <v>2145</v>
      </c>
      <c r="I4164" s="164"/>
      <c r="J4164" s="7"/>
      <c r="L4164" s="6"/>
    </row>
    <row r="4165" spans="1:12" hidden="1">
      <c r="A4165" s="188" t="s">
        <v>2907</v>
      </c>
      <c r="B4165" s="8" t="str">
        <f>IF(ISNA(VLOOKUP(CONCATENATE(A4165,C4165),ARIS!$A$1:$A$959,1,FALSE)),"","ARIS")</f>
        <v>ARIS</v>
      </c>
      <c r="C4165" s="162" t="s">
        <v>2908</v>
      </c>
      <c r="D4165" s="8" t="str">
        <f>IF(OR(ISNUMBER(SEARCH('[1]Lookup for use classification'!$B$1,C4165)),ISNUMBER(SEARCH('[1]Lookup for use classification'!$C$1,C4165)),ISNUMBER(SEARCH('[1]Lookup for use classification'!$D$1,C4165)),ISNUMBER(SEARCH('[1]Lookup for use classification'!$E$1,C4165))),'[1]Lookup for use classification'!$A$1,IF(ISNUMBER(SEARCH('[1]Lookup for use classification'!$B$2,C4165)),'[1]Lookup for use classification'!$A$2,IF(ISNUMBER(SEARCH('[1]Lookup for use classification'!$B$3,C4165)),'[1]Lookup for use classification'!$A$3,IF(OR(ISNUMBER(SEARCH('[1]Lookup for use classification'!$B$4,C4165)),ISNUMBER(SEARCH('[1]Lookup for use classification'!$C$4,C4165)),ISNUMBER(SEARCH('[1]Lookup for use classification'!$D$4,C4165)),ISNUMBER(SEARCH('[1]Lookup for use classification'!$E$4,C4165))),'[1]Lookup for use classification'!$A$4,IF(OR(ISNUMBER(SEARCH('[1]Lookup for use classification'!$B$5,C4165)),ISNUMBER(SEARCH('[1]Lookup for use classification'!$C$5,C4165)),ISNUMBER(SEARCH('[1]Lookup for use classification'!$D$5,C4165))),'[1]Lookup for use classification'!$A$5,IF(OR(ISNUMBER(SEARCH('[1]Lookup for use classification'!$B$7,C4165)),ISNUMBER(SEARCH('[1]Lookup for use classification'!$C$7,C4165)),ISNUMBER(SEARCH('[1]Lookup for use classification'!$D$7,C4165))),'[1]Lookup for use classification'!$A$7,IF(OR(ISNUMBER(SEARCH('[1]Lookup for use classification'!$B$9,C4165)),ISNUMBER(SEARCH('[1]Lookup for use classification'!$C$9,C4165)),ISNUMBER(SEARCH('[1]Lookup for use classification'!$D$9,C4165)),ISNUMBER(SEARCH('[1]Lookup for use classification'!$E$9,C4165)),ISNUMBER(SEARCH('[1]Lookup for use classification'!$F$9,C4165)),ISNUMBER(SEARCH('[1]Lookup for use classification'!$G$9,C4165)),ISNUMBER(SEARCH('[1]Lookup for use classification'!$H$9,C4165)),ISNUMBER(SEARCH('[1]Lookup for use classification'!$I$9,C4165)),ISNUMBER(SEARCH('[1]Lookup for use classification'!$J$9,C4165)),ISNUMBER(SEARCH('[1]Lookup for use classification'!$K$9,C4165))),'[1]Lookup for use classification'!$A$9,IF(OR(ISNUMBER(SEARCH('[1]Lookup for use classification'!$B$10,C4165)),ISNUMBER(SEARCH('[1]Lookup for use classification'!$C$10,C4165)),ISNUMBER(SEARCH('[1]Lookup for use classification'!$D$10,C4165)),ISNUMBER(SEARCH('[1]Lookup for use classification'!$E$10,C4165)),ISNUMBER(SEARCH('[1]Lookup for use classification'!$F$10,C4165)),ISNUMBER(SEARCH('[1]Lookup for use classification'!$G$10,C4165))),'[1]Lookup for use classification'!$A$10,IF(OR(ISNUMBER(SEARCH('[1]Lookup for use classification'!$B$11,C4165)),ISNUMBER(SEARCH('[1]Lookup for use classification'!$C$11,C4165))),'[1]Lookup for use classification'!$A$11,IF(OR(ISNUMBER(SEARCH('[1]Lookup for use classification'!$B$12,C4165)),ISNUMBER(SEARCH('[1]Lookup for use classification'!$C$12,C4165))),'[1]Lookup for use classification'!$A$12,IF(OR(ISNUMBER(SEARCH('[1]Lookup for use classification'!$B$13,C4165)),ISNUMBER(SEARCH('[1]Lookup for use classification'!$C$13,C4165)),ISNUMBER(SEARCH('[1]Lookup for use classification'!$D$13,C4165)),,ISNUMBER(SEARCH('[1]Lookup for use classification'!$C$13,C4165)),ISNUMBER(SEARCH('[1]Lookup for use classification'!$E$13,C4165))),'[1]Lookup for use classification'!$A$13,IF(OR(ISNUMBER(SEARCH('[1]Lookup for use classification'!$B$14,C4165)),ISNUMBER(SEARCH('[1]Lookup for use classification'!$C$14,C4165))),'[1]Lookup for use classification'!$A$14,"Other"))))))))))))</f>
        <v>Other</v>
      </c>
      <c r="E4165" s="163">
        <v>96</v>
      </c>
      <c r="F4165" s="163"/>
      <c r="G4165" s="163"/>
      <c r="H4165" s="164">
        <v>963.50364963503648</v>
      </c>
      <c r="I4165" s="164"/>
      <c r="J4165" s="165">
        <v>2869.0258210000002</v>
      </c>
    </row>
    <row r="4166" spans="1:12" hidden="1">
      <c r="A4166" s="138" t="s">
        <v>2151</v>
      </c>
      <c r="B4166" s="8" t="str">
        <f>IF(ISNA(VLOOKUP(CONCATENATE(A4166,C4166),EUS!$B$2:$B$1939,1,FALSE)),"","End Use Study")</f>
        <v>End Use Study</v>
      </c>
      <c r="C4166" s="8" t="s">
        <v>2678</v>
      </c>
      <c r="D4166" s="8" t="str">
        <f>IF(OR(ISNUMBER(SEARCH('[1]Lookup for use classification'!$B$1,C4166)),ISNUMBER(SEARCH('[1]Lookup for use classification'!$C$1,C4166)),ISNUMBER(SEARCH('[1]Lookup for use classification'!$D$1,C4166)),ISNUMBER(SEARCH('[1]Lookup for use classification'!$E$1,C4166))),'[1]Lookup for use classification'!$A$1,IF(ISNUMBER(SEARCH('[1]Lookup for use classification'!$B$2,C4166)),'[1]Lookup for use classification'!$A$2,IF(ISNUMBER(SEARCH('[1]Lookup for use classification'!$B$3,C4166)),'[1]Lookup for use classification'!$A$3,IF(OR(ISNUMBER(SEARCH('[1]Lookup for use classification'!$B$4,C4166)),ISNUMBER(SEARCH('[1]Lookup for use classification'!$C$4,C4166)),ISNUMBER(SEARCH('[1]Lookup for use classification'!$D$4,C4166)),ISNUMBER(SEARCH('[1]Lookup for use classification'!$E$4,C4166))),'[1]Lookup for use classification'!$A$4,IF(OR(ISNUMBER(SEARCH('[1]Lookup for use classification'!$B$5,C4166)),ISNUMBER(SEARCH('[1]Lookup for use classification'!$C$5,C4166)),ISNUMBER(SEARCH('[1]Lookup for use classification'!$D$5,C4166))),'[1]Lookup for use classification'!$A$5,IF(OR(ISNUMBER(SEARCH('[1]Lookup for use classification'!$B$7,C4166)),ISNUMBER(SEARCH('[1]Lookup for use classification'!$C$7,C4166)),ISNUMBER(SEARCH('[1]Lookup for use classification'!$D$7,C4166))),'[1]Lookup for use classification'!$A$7,IF(OR(ISNUMBER(SEARCH('[1]Lookup for use classification'!$B$9,C4166)),ISNUMBER(SEARCH('[1]Lookup for use classification'!$C$9,C4166)),ISNUMBER(SEARCH('[1]Lookup for use classification'!$D$9,C4166)),ISNUMBER(SEARCH('[1]Lookup for use classification'!$E$9,C4166)),ISNUMBER(SEARCH('[1]Lookup for use classification'!$F$9,C4166)),ISNUMBER(SEARCH('[1]Lookup for use classification'!$G$9,C4166)),ISNUMBER(SEARCH('[1]Lookup for use classification'!$H$9,C4166)),ISNUMBER(SEARCH('[1]Lookup for use classification'!$I$9,C4166)),ISNUMBER(SEARCH('[1]Lookup for use classification'!$J$9,C4166)),ISNUMBER(SEARCH('[1]Lookup for use classification'!$K$9,C4166))),'[1]Lookup for use classification'!$A$9,IF(OR(ISNUMBER(SEARCH('[1]Lookup for use classification'!$B$10,C4166)),ISNUMBER(SEARCH('[1]Lookup for use classification'!$C$10,C4166)),ISNUMBER(SEARCH('[1]Lookup for use classification'!$D$10,C4166)),ISNUMBER(SEARCH('[1]Lookup for use classification'!$E$10,C4166)),ISNUMBER(SEARCH('[1]Lookup for use classification'!$F$10,C4166)),ISNUMBER(SEARCH('[1]Lookup for use classification'!$G$10,C4166))),'[1]Lookup for use classification'!$A$10,IF(OR(ISNUMBER(SEARCH('[1]Lookup for use classification'!$B$11,C4166)),ISNUMBER(SEARCH('[1]Lookup for use classification'!$C$11,C4166))),'[1]Lookup for use classification'!$A$11,IF(OR(ISNUMBER(SEARCH('[1]Lookup for use classification'!$B$12,C4166)),ISNUMBER(SEARCH('[1]Lookup for use classification'!$C$12,C4166))),'[1]Lookup for use classification'!$A$12,IF(OR(ISNUMBER(SEARCH('[1]Lookup for use classification'!$B$13,C4166)),ISNUMBER(SEARCH('[1]Lookup for use classification'!$C$13,C4166)),ISNUMBER(SEARCH('[1]Lookup for use classification'!$D$13,C4166)),,ISNUMBER(SEARCH('[1]Lookup for use classification'!$C$13,C4166)),ISNUMBER(SEARCH('[1]Lookup for use classification'!$E$13,C4166))),'[1]Lookup for use classification'!$A$13,IF(OR(ISNUMBER(SEARCH('[1]Lookup for use classification'!$B$14,C4166)),ISNUMBER(SEARCH('[1]Lookup for use classification'!$C$14,C4166))),'[1]Lookup for use classification'!$A$14,"Other"))))))))))))</f>
        <v>Other</v>
      </c>
      <c r="E4166" s="9">
        <v>160</v>
      </c>
      <c r="F4166" s="9"/>
      <c r="G4166" s="9"/>
      <c r="H4166" s="164"/>
      <c r="I4166" s="164"/>
      <c r="J4166" s="7"/>
      <c r="L4166" s="6"/>
    </row>
    <row r="4167" spans="1:12" hidden="1">
      <c r="A4167" s="134" t="s">
        <v>2151</v>
      </c>
      <c r="B4167" s="8" t="str">
        <f>IF(ISNA(VLOOKUP(CONCATENATE(A4167,C4167),EUS!$B$2:$B$1939,1,FALSE)),"","End Use Study")</f>
        <v>End Use Study</v>
      </c>
      <c r="C4167" s="8" t="s">
        <v>2533</v>
      </c>
      <c r="D4167" s="162" t="s">
        <v>2424</v>
      </c>
      <c r="E4167" s="9"/>
      <c r="F4167" s="9"/>
      <c r="G4167" s="9"/>
      <c r="H4167" s="164"/>
      <c r="I4167" s="164"/>
      <c r="J4167" s="7"/>
      <c r="L4167" s="6"/>
    </row>
    <row r="4168" spans="1:12" hidden="1">
      <c r="A4168" s="138" t="s">
        <v>2151</v>
      </c>
      <c r="B4168" s="8" t="str">
        <f>IF(ISNA(VLOOKUP(CONCATENATE(A4168,C4168),EUS!$B$2:$B$1939,1,FALSE)),"","End Use Study")</f>
        <v>End Use Study</v>
      </c>
      <c r="C4168" s="8" t="s">
        <v>2224</v>
      </c>
      <c r="D4168" s="8" t="str">
        <f>IF(OR(ISNUMBER(SEARCH('[1]Lookup for use classification'!$B$1,C4168)),ISNUMBER(SEARCH('[1]Lookup for use classification'!$C$1,C4168)),ISNUMBER(SEARCH('[1]Lookup for use classification'!$D$1,C4168)),ISNUMBER(SEARCH('[1]Lookup for use classification'!$E$1,C4168))),'[1]Lookup for use classification'!$A$1,IF(ISNUMBER(SEARCH('[1]Lookup for use classification'!$B$2,C4168)),'[1]Lookup for use classification'!$A$2,IF(ISNUMBER(SEARCH('[1]Lookup for use classification'!$B$3,C4168)),'[1]Lookup for use classification'!$A$3,IF(OR(ISNUMBER(SEARCH('[1]Lookup for use classification'!$B$4,C4168)),ISNUMBER(SEARCH('[1]Lookup for use classification'!$C$4,C4168)),ISNUMBER(SEARCH('[1]Lookup for use classification'!$D$4,C4168)),ISNUMBER(SEARCH('[1]Lookup for use classification'!$E$4,C4168))),'[1]Lookup for use classification'!$A$4,IF(OR(ISNUMBER(SEARCH('[1]Lookup for use classification'!$B$5,C4168)),ISNUMBER(SEARCH('[1]Lookup for use classification'!$C$5,C4168)),ISNUMBER(SEARCH('[1]Lookup for use classification'!$D$5,C4168))),'[1]Lookup for use classification'!$A$5,IF(OR(ISNUMBER(SEARCH('[1]Lookup for use classification'!$B$7,C4168)),ISNUMBER(SEARCH('[1]Lookup for use classification'!$C$7,C4168)),ISNUMBER(SEARCH('[1]Lookup for use classification'!$D$7,C4168))),'[1]Lookup for use classification'!$A$7,IF(OR(ISNUMBER(SEARCH('[1]Lookup for use classification'!$B$9,C4168)),ISNUMBER(SEARCH('[1]Lookup for use classification'!$C$9,C4168)),ISNUMBER(SEARCH('[1]Lookup for use classification'!$D$9,C4168)),ISNUMBER(SEARCH('[1]Lookup for use classification'!$E$9,C4168)),ISNUMBER(SEARCH('[1]Lookup for use classification'!$F$9,C4168)),ISNUMBER(SEARCH('[1]Lookup for use classification'!$G$9,C4168)),ISNUMBER(SEARCH('[1]Lookup for use classification'!$H$9,C4168)),ISNUMBER(SEARCH('[1]Lookup for use classification'!$I$9,C4168)),ISNUMBER(SEARCH('[1]Lookup for use classification'!$J$9,C4168)),ISNUMBER(SEARCH('[1]Lookup for use classification'!$K$9,C4168))),'[1]Lookup for use classification'!$A$9,IF(OR(ISNUMBER(SEARCH('[1]Lookup for use classification'!$B$10,C4168)),ISNUMBER(SEARCH('[1]Lookup for use classification'!$C$10,C4168)),ISNUMBER(SEARCH('[1]Lookup for use classification'!$D$10,C4168)),ISNUMBER(SEARCH('[1]Lookup for use classification'!$E$10,C4168)),ISNUMBER(SEARCH('[1]Lookup for use classification'!$F$10,C4168)),ISNUMBER(SEARCH('[1]Lookup for use classification'!$G$10,C4168))),'[1]Lookup for use classification'!$A$10,IF(OR(ISNUMBER(SEARCH('[1]Lookup for use classification'!$B$11,C4168)),ISNUMBER(SEARCH('[1]Lookup for use classification'!$C$11,C4168))),'[1]Lookup for use classification'!$A$11,IF(OR(ISNUMBER(SEARCH('[1]Lookup for use classification'!$B$12,C4168)),ISNUMBER(SEARCH('[1]Lookup for use classification'!$C$12,C4168))),'[1]Lookup for use classification'!$A$12,IF(OR(ISNUMBER(SEARCH('[1]Lookup for use classification'!$B$13,C4168)),ISNUMBER(SEARCH('[1]Lookup for use classification'!$C$13,C4168)),ISNUMBER(SEARCH('[1]Lookup for use classification'!$D$13,C4168)),,ISNUMBER(SEARCH('[1]Lookup for use classification'!$C$13,C4168)),ISNUMBER(SEARCH('[1]Lookup for use classification'!$E$13,C4168))),'[1]Lookup for use classification'!$A$13,IF(OR(ISNUMBER(SEARCH('[1]Lookup for use classification'!$B$14,C4168)),ISNUMBER(SEARCH('[1]Lookup for use classification'!$C$14,C4168))),'[1]Lookup for use classification'!$A$14,"Other"))))))))))))</f>
        <v>Retail - Other</v>
      </c>
      <c r="E4168" s="9">
        <v>3220</v>
      </c>
      <c r="F4168" s="9"/>
      <c r="G4168" s="9"/>
      <c r="H4168" s="164"/>
      <c r="I4168" s="164"/>
      <c r="J4168" s="7">
        <v>73124</v>
      </c>
      <c r="L4168" s="6"/>
    </row>
    <row r="4169" spans="1:12" hidden="1">
      <c r="A4169" s="138" t="s">
        <v>2151</v>
      </c>
      <c r="B4169" s="8" t="str">
        <f>IF(ISNA(VLOOKUP(CONCATENATE(A4169,C4169),EUS!$B$2:$B$1939,1,FALSE)),"","End Use Study")</f>
        <v>End Use Study</v>
      </c>
      <c r="C4169" s="8" t="s">
        <v>399</v>
      </c>
      <c r="D4169" s="162" t="s">
        <v>1980</v>
      </c>
      <c r="E4169" s="9">
        <v>2000</v>
      </c>
      <c r="F4169" s="9"/>
      <c r="G4169" s="9"/>
      <c r="H4169" s="164"/>
      <c r="I4169" s="164"/>
      <c r="J4169" s="7"/>
      <c r="L4169" s="6"/>
    </row>
    <row r="4170" spans="1:12" hidden="1">
      <c r="A4170" s="134" t="s">
        <v>1847</v>
      </c>
      <c r="B4170" s="8" t="str">
        <f>IF(ISNA(VLOOKUP(CONCATENATE(A4170,C4170),EUS!$B$2:$B$1939,1,FALSE)),"","End Use Study")</f>
        <v>End Use Study</v>
      </c>
      <c r="C4170" s="8" t="s">
        <v>1870</v>
      </c>
      <c r="D4170" s="8" t="str">
        <f>IF(OR(ISNUMBER(SEARCH('[1]Lookup for use classification'!$B$1,C4170)),ISNUMBER(SEARCH('[1]Lookup for use classification'!$C$1,C4170)),ISNUMBER(SEARCH('[1]Lookup for use classification'!$D$1,C4170))),'[1]Lookup for use classification'!$A$1,IF(ISNUMBER(SEARCH('[1]Lookup for use classification'!$B$2,C4170)),'[1]Lookup for use classification'!$A$2,IF(ISNUMBER(SEARCH('[1]Lookup for use classification'!$B$3,C4170)),'[1]Lookup for use classification'!$A$3,IF(OR(ISNUMBER(SEARCH('[1]Lookup for use classification'!$B$4,C4170)),ISNUMBER(SEARCH('[1]Lookup for use classification'!$C$4,C4170))),'[1]Lookup for use classification'!$A$4,IF(OR(ISNUMBER(SEARCH('[1]Lookup for use classification'!$B$5,C4170)),ISNUMBER(SEARCH('[1]Lookup for use classification'!$C$5,C4170)),ISNUMBER(SEARCH('[1]Lookup for use classification'!$D$5,C4170))),'[1]Lookup for use classification'!$A$5,IF(OR(ISNUMBER(SEARCH('[1]Lookup for use classification'!$B$7,C4170)),ISNUMBER(SEARCH('[1]Lookup for use classification'!$C$7,C4170)),ISNUMBER(SEARCH('[1]Lookup for use classification'!$D$7,C4170))),'[1]Lookup for use classification'!$A$7,IF(OR(ISNUMBER(SEARCH('[1]Lookup for use classification'!$B$9,C4170)),ISNUMBER(SEARCH('[1]Lookup for use classification'!$C$9,C4170)),ISNUMBER(SEARCH('[1]Lookup for use classification'!$D$9,C4170)),ISNUMBER(SEARCH('[1]Lookup for use classification'!$E$9,C4170)),ISNUMBER(SEARCH('[1]Lookup for use classification'!$F$9,C4170)),ISNUMBER(SEARCH('[1]Lookup for use classification'!$G$9,C4170))),'[1]Lookup for use classification'!$A$9,IF(OR(ISNUMBER(SEARCH('[1]Lookup for use classification'!$B$10,C4170)),ISNUMBER(SEARCH('[1]Lookup for use classification'!$C$10,C4170)),ISNUMBER(SEARCH('[1]Lookup for use classification'!$D$10,C4170)),ISNUMBER(SEARCH('[1]Lookup for use classification'!$E$10,C4170)),ISNUMBER(SEARCH('[1]Lookup for use classification'!$F$10,C4170))),'[1]Lookup for use classification'!$A$10,IF(OR(ISNUMBER(SEARCH('[1]Lookup for use classification'!$B$11,C4170)),ISNUMBER(SEARCH('[1]Lookup for use classification'!$C$11,C4170))),'[1]Lookup for use classification'!$A$11,IF(OR(ISNUMBER(SEARCH('[1]Lookup for use classification'!$B$12,C4170)),ISNUMBER(SEARCH('[1]Lookup for use classification'!$C$12,C4170))),'[1]Lookup for use classification'!$A$12,IF(OR(ISNUMBER(SEARCH('[1]Lookup for use classification'!$B$13,C4170)),ISNUMBER(SEARCH('[1]Lookup for use classification'!$C$13,C4170)),ISNUMBER(SEARCH('[1]Lookup for use classification'!$D$13,C4170))),'[1]Lookup for use classification'!$A$13,"Nope")))))))))))</f>
        <v>Food Service and Drinking Places</v>
      </c>
      <c r="E4170" s="9"/>
      <c r="F4170" s="9"/>
      <c r="G4170" s="9"/>
      <c r="H4170" s="164"/>
      <c r="I4170" s="164"/>
      <c r="J4170" s="7"/>
      <c r="L4170" s="6"/>
    </row>
    <row r="4171" spans="1:12" hidden="1">
      <c r="A4171" s="134" t="s">
        <v>1847</v>
      </c>
      <c r="B4171" s="8" t="str">
        <f>IF(ISNA(VLOOKUP(CONCATENATE(A4171,C4171),EUS!$B$2:$B$1939,1,FALSE)),"","End Use Study")</f>
        <v>End Use Study</v>
      </c>
      <c r="C4171" s="8" t="s">
        <v>1957</v>
      </c>
      <c r="D4171" s="162" t="s">
        <v>2424</v>
      </c>
      <c r="E4171" s="9">
        <v>1600</v>
      </c>
      <c r="F4171" s="9"/>
      <c r="G4171" s="9"/>
      <c r="H4171" s="164">
        <v>1913</v>
      </c>
      <c r="I4171" s="164"/>
      <c r="J4171" s="7"/>
      <c r="L4171" s="6"/>
    </row>
    <row r="4172" spans="1:12" hidden="1">
      <c r="A4172" s="134" t="s">
        <v>1847</v>
      </c>
      <c r="B4172" s="8" t="str">
        <f>IF(ISNA(VLOOKUP(CONCATENATE(A4172,C4172),EUS!$B$2:$B$1939,1,FALSE)),"","End Use Study")</f>
        <v>End Use Study</v>
      </c>
      <c r="C4172" s="8" t="s">
        <v>595</v>
      </c>
      <c r="D4172" s="8" t="str">
        <f>IF(OR(ISNUMBER(SEARCH('[1]Lookup for use classification'!$B$1,C4172)),ISNUMBER(SEARCH('[1]Lookup for use classification'!$C$1,C4172)),ISNUMBER(SEARCH('[1]Lookup for use classification'!$D$1,C4172))),'[1]Lookup for use classification'!$A$1,IF(ISNUMBER(SEARCH('[1]Lookup for use classification'!$B$2,C4172)),'[1]Lookup for use classification'!$A$2,IF(ISNUMBER(SEARCH('[1]Lookup for use classification'!$B$3,C4172)),'[1]Lookup for use classification'!$A$3,IF(OR(ISNUMBER(SEARCH('[1]Lookup for use classification'!$B$4,C4172)),ISNUMBER(SEARCH('[1]Lookup for use classification'!$C$4,C4172))),'[1]Lookup for use classification'!$A$4,IF(OR(ISNUMBER(SEARCH('[1]Lookup for use classification'!$B$5,C4172)),ISNUMBER(SEARCH('[1]Lookup for use classification'!$C$5,C4172)),ISNUMBER(SEARCH('[1]Lookup for use classification'!$D$5,C4172))),'[1]Lookup for use classification'!$A$5,IF(OR(ISNUMBER(SEARCH('[1]Lookup for use classification'!$B$7,C4172)),ISNUMBER(SEARCH('[1]Lookup for use classification'!$C$7,C4172)),ISNUMBER(SEARCH('[1]Lookup for use classification'!$D$7,C4172))),'[1]Lookup for use classification'!$A$7,IF(OR(ISNUMBER(SEARCH('[1]Lookup for use classification'!$B$9,C4172)),ISNUMBER(SEARCH('[1]Lookup for use classification'!$C$9,C4172)),ISNUMBER(SEARCH('[1]Lookup for use classification'!$D$9,C4172)),ISNUMBER(SEARCH('[1]Lookup for use classification'!$E$9,C4172)),ISNUMBER(SEARCH('[1]Lookup for use classification'!$F$9,C4172)),ISNUMBER(SEARCH('[1]Lookup for use classification'!$G$9,C4172))),'[1]Lookup for use classification'!$A$9,IF(OR(ISNUMBER(SEARCH('[1]Lookup for use classification'!$B$10,C4172)),ISNUMBER(SEARCH('[1]Lookup for use classification'!$C$10,C4172)),ISNUMBER(SEARCH('[1]Lookup for use classification'!$D$10,C4172)),ISNUMBER(SEARCH('[1]Lookup for use classification'!$E$10,C4172)),ISNUMBER(SEARCH('[1]Lookup for use classification'!$F$10,C4172))),'[1]Lookup for use classification'!$A$10,IF(OR(ISNUMBER(SEARCH('[1]Lookup for use classification'!$B$11,C4172)),ISNUMBER(SEARCH('[1]Lookup for use classification'!$C$11,C4172))),'[1]Lookup for use classification'!$A$11,IF(OR(ISNUMBER(SEARCH('[1]Lookup for use classification'!$B$12,C4172)),ISNUMBER(SEARCH('[1]Lookup for use classification'!$C$12,C4172))),'[1]Lookup for use classification'!$A$12,IF(OR(ISNUMBER(SEARCH('[1]Lookup for use classification'!$B$13,C4172)),ISNUMBER(SEARCH('[1]Lookup for use classification'!$C$13,C4172)),ISNUMBER(SEARCH('[1]Lookup for use classification'!$D$13,C4172))),'[1]Lookup for use classification'!$A$13,"Nope")))))))))))</f>
        <v>Public Assembly</v>
      </c>
      <c r="E4172" s="9">
        <v>2400</v>
      </c>
      <c r="F4172" s="9"/>
      <c r="G4172" s="9"/>
      <c r="H4172" s="164"/>
      <c r="I4172" s="164"/>
      <c r="J4172" s="7"/>
      <c r="L4172" s="6"/>
    </row>
    <row r="4173" spans="1:12">
      <c r="A4173" s="188" t="s">
        <v>3557</v>
      </c>
      <c r="B4173" s="165" t="s">
        <v>4009</v>
      </c>
      <c r="C4173" s="162" t="s">
        <v>4046</v>
      </c>
      <c r="D4173" s="165" t="s">
        <v>3615</v>
      </c>
      <c r="E4173" s="163">
        <v>1602</v>
      </c>
      <c r="F4173" s="163"/>
      <c r="G4173" s="163"/>
    </row>
    <row r="4174" spans="1:12">
      <c r="A4174" s="188" t="s">
        <v>3557</v>
      </c>
      <c r="B4174" s="165" t="s">
        <v>4009</v>
      </c>
      <c r="C4174" s="162" t="s">
        <v>4098</v>
      </c>
      <c r="D4174" s="165" t="s">
        <v>3615</v>
      </c>
      <c r="E4174" s="163">
        <v>1882</v>
      </c>
      <c r="F4174" s="163"/>
      <c r="G4174" s="163"/>
    </row>
    <row r="4175" spans="1:12">
      <c r="A4175" s="188" t="s">
        <v>3557</v>
      </c>
      <c r="B4175" s="165" t="s">
        <v>4009</v>
      </c>
      <c r="C4175" s="162" t="s">
        <v>4222</v>
      </c>
      <c r="D4175" s="165" t="s">
        <v>3615</v>
      </c>
      <c r="E4175" s="163">
        <v>14626</v>
      </c>
      <c r="F4175" s="163"/>
      <c r="G4175" s="163"/>
    </row>
    <row r="4176" spans="1:12">
      <c r="A4176" s="188" t="s">
        <v>3557</v>
      </c>
      <c r="B4176" s="165" t="s">
        <v>4009</v>
      </c>
      <c r="C4176" s="162" t="s">
        <v>4233</v>
      </c>
      <c r="D4176" s="165" t="s">
        <v>3615</v>
      </c>
      <c r="E4176" s="163">
        <v>19304</v>
      </c>
      <c r="F4176" s="163"/>
      <c r="G4176" s="163"/>
    </row>
    <row r="4177" spans="1:11">
      <c r="A4177" s="188" t="s">
        <v>2278</v>
      </c>
      <c r="B4177" s="8" t="str">
        <f>IF(ISNA(VLOOKUP(CONCATENATE(A4177,C4177),ARIS!$A$1:$A$959,1,FALSE)),"","ARIS")</f>
        <v>ARIS</v>
      </c>
      <c r="C4177" s="162" t="s">
        <v>3555</v>
      </c>
      <c r="D4177" s="8" t="str">
        <f>IF(OR(ISNUMBER(SEARCH('[1]Lookup for use classification'!$B$1,C4177)),ISNUMBER(SEARCH('[1]Lookup for use classification'!$C$1,C4177)),ISNUMBER(SEARCH('[1]Lookup for use classification'!$D$1,C4177))),'[1]Lookup for use classification'!$A$1,IF(ISNUMBER(SEARCH('[1]Lookup for use classification'!$B$2,C4177)),'[1]Lookup for use classification'!$A$2,IF(ISNUMBER(SEARCH('[1]Lookup for use classification'!$B$3,C4177)),'[1]Lookup for use classification'!$A$3,IF(OR(ISNUMBER(SEARCH('[1]Lookup for use classification'!$B$4,C4177)),ISNUMBER(SEARCH('[1]Lookup for use classification'!$C$4,C4177))),'[1]Lookup for use classification'!$A$4,IF(OR(ISNUMBER(SEARCH('[1]Lookup for use classification'!$B$5,C4177)),ISNUMBER(SEARCH('[1]Lookup for use classification'!$C$5,C4177)),ISNUMBER(SEARCH('[1]Lookup for use classification'!$D$5,C4177))),'[1]Lookup for use classification'!$A$5,IF(OR(ISNUMBER(SEARCH('[1]Lookup for use classification'!$B$7,C4177)),ISNUMBER(SEARCH('[1]Lookup for use classification'!$C$7,C4177)),ISNUMBER(SEARCH('[1]Lookup for use classification'!$D$7,C4177))),'[1]Lookup for use classification'!$A$7,IF(OR(ISNUMBER(SEARCH('[1]Lookup for use classification'!$B$9,C4177)),ISNUMBER(SEARCH('[1]Lookup for use classification'!$C$9,C4177)),ISNUMBER(SEARCH('[1]Lookup for use classification'!$D$9,C4177)),ISNUMBER(SEARCH('[1]Lookup for use classification'!$E$9,C4177)),ISNUMBER(SEARCH('[1]Lookup for use classification'!$F$9,C4177)),ISNUMBER(SEARCH('[1]Lookup for use classification'!$G$9,C4177))),'[1]Lookup for use classification'!$A$9,IF(OR(ISNUMBER(SEARCH('[1]Lookup for use classification'!$B$10,C4177)),ISNUMBER(SEARCH('[1]Lookup for use classification'!$C$10,C4177)),ISNUMBER(SEARCH('[1]Lookup for use classification'!$D$10,C4177)),ISNUMBER(SEARCH('[1]Lookup for use classification'!$E$10,C4177)),ISNUMBER(SEARCH('[1]Lookup for use classification'!$F$10,C4177))),'[1]Lookup for use classification'!$A$10,IF(OR(ISNUMBER(SEARCH('[1]Lookup for use classification'!$B$11,C4177)),ISNUMBER(SEARCH('[1]Lookup for use classification'!$C$11,C4177))),'[1]Lookup for use classification'!$A$11,IF(OR(ISNUMBER(SEARCH('[1]Lookup for use classification'!$B$12,C4177)),ISNUMBER(SEARCH('[1]Lookup for use classification'!$C$12,C4177))),'[1]Lookup for use classification'!$A$12,"Nope"))))))))))</f>
        <v>Education - K - 12</v>
      </c>
      <c r="E4177" s="163">
        <v>3711</v>
      </c>
      <c r="F4177" s="163"/>
      <c r="G4177" s="163"/>
      <c r="H4177" s="164">
        <v>112195.82530413626</v>
      </c>
      <c r="I4177" s="164"/>
      <c r="J4177" s="165">
        <v>116601.19225842855</v>
      </c>
    </row>
    <row r="4178" spans="1:11">
      <c r="A4178" s="188" t="s">
        <v>2278</v>
      </c>
      <c r="B4178" s="8" t="str">
        <f>IF(ISNA(VLOOKUP(CONCATENATE(A4178,C4178),ARIS!$A$1:$A$959,1,FALSE)),"","ARIS")</f>
        <v>ARIS</v>
      </c>
      <c r="C4178" s="162" t="s">
        <v>3556</v>
      </c>
      <c r="D4178" s="8" t="str">
        <f>IF(OR(ISNUMBER(SEARCH('[1]Lookup for use classification'!$B$1,C4178)),ISNUMBER(SEARCH('[1]Lookup for use classification'!$C$1,C4178)),ISNUMBER(SEARCH('[1]Lookup for use classification'!$D$1,C4178))),'[1]Lookup for use classification'!$A$1,IF(ISNUMBER(SEARCH('[1]Lookup for use classification'!$B$2,C4178)),'[1]Lookup for use classification'!$A$2,IF(ISNUMBER(SEARCH('[1]Lookup for use classification'!$B$3,C4178)),'[1]Lookup for use classification'!$A$3,IF(OR(ISNUMBER(SEARCH('[1]Lookup for use classification'!$B$4,C4178)),ISNUMBER(SEARCH('[1]Lookup for use classification'!$C$4,C4178))),'[1]Lookup for use classification'!$A$4,IF(OR(ISNUMBER(SEARCH('[1]Lookup for use classification'!$B$5,C4178)),ISNUMBER(SEARCH('[1]Lookup for use classification'!$C$5,C4178)),ISNUMBER(SEARCH('[1]Lookup for use classification'!$D$5,C4178))),'[1]Lookup for use classification'!$A$5,IF(OR(ISNUMBER(SEARCH('[1]Lookup for use classification'!$B$7,C4178)),ISNUMBER(SEARCH('[1]Lookup for use classification'!$C$7,C4178)),ISNUMBER(SEARCH('[1]Lookup for use classification'!$D$7,C4178))),'[1]Lookup for use classification'!$A$7,IF(OR(ISNUMBER(SEARCH('[1]Lookup for use classification'!$B$9,C4178)),ISNUMBER(SEARCH('[1]Lookup for use classification'!$C$9,C4178)),ISNUMBER(SEARCH('[1]Lookup for use classification'!$D$9,C4178)),ISNUMBER(SEARCH('[1]Lookup for use classification'!$E$9,C4178)),ISNUMBER(SEARCH('[1]Lookup for use classification'!$F$9,C4178)),ISNUMBER(SEARCH('[1]Lookup for use classification'!$G$9,C4178))),'[1]Lookup for use classification'!$A$9,IF(OR(ISNUMBER(SEARCH('[1]Lookup for use classification'!$B$10,C4178)),ISNUMBER(SEARCH('[1]Lookup for use classification'!$C$10,C4178)),ISNUMBER(SEARCH('[1]Lookup for use classification'!$D$10,C4178)),ISNUMBER(SEARCH('[1]Lookup for use classification'!$E$10,C4178)),ISNUMBER(SEARCH('[1]Lookup for use classification'!$F$10,C4178))),'[1]Lookup for use classification'!$A$10,IF(OR(ISNUMBER(SEARCH('[1]Lookup for use classification'!$B$11,C4178)),ISNUMBER(SEARCH('[1]Lookup for use classification'!$C$11,C4178))),'[1]Lookup for use classification'!$A$11,IF(OR(ISNUMBER(SEARCH('[1]Lookup for use classification'!$B$12,C4178)),ISNUMBER(SEARCH('[1]Lookup for use classification'!$C$12,C4178))),'[1]Lookup for use classification'!$A$12,"Nope"))))))))))</f>
        <v>Education - K - 12</v>
      </c>
      <c r="E4178" s="163">
        <v>10254</v>
      </c>
      <c r="F4178" s="163"/>
      <c r="G4178" s="163"/>
      <c r="H4178" s="164"/>
      <c r="I4178" s="164"/>
      <c r="J4178" s="165">
        <v>23584.612259600002</v>
      </c>
    </row>
    <row r="4179" spans="1:11">
      <c r="A4179" s="188" t="s">
        <v>2278</v>
      </c>
      <c r="B4179" s="8" t="str">
        <f>IF(ISNA(VLOOKUP(CONCATENATE(A4179,C4179),ARIS!$A$1:$A$959,1,FALSE)),"","ARIS")</f>
        <v>ARIS</v>
      </c>
      <c r="C4179" s="162" t="s">
        <v>3559</v>
      </c>
      <c r="D4179" s="162" t="s">
        <v>3335</v>
      </c>
      <c r="E4179" s="163">
        <v>21500</v>
      </c>
      <c r="F4179" s="163"/>
      <c r="G4179" s="163"/>
      <c r="H4179" s="164">
        <v>2855</v>
      </c>
      <c r="I4179" s="164"/>
      <c r="J4179" s="165">
        <v>54395.156218666663</v>
      </c>
    </row>
    <row r="4180" spans="1:11">
      <c r="A4180" s="188" t="s">
        <v>2278</v>
      </c>
      <c r="B4180" s="8" t="str">
        <f>IF(ISNA(VLOOKUP(CONCATENATE(A4180,C4180),ARIS!$A$1:$A$959,1,FALSE)),"","ARIS")</f>
        <v>ARIS</v>
      </c>
      <c r="C4180" s="162" t="s">
        <v>3558</v>
      </c>
      <c r="D4180" s="162" t="s">
        <v>3335</v>
      </c>
      <c r="E4180" s="163">
        <v>30597</v>
      </c>
      <c r="F4180" s="163"/>
      <c r="G4180" s="163"/>
      <c r="H4180" s="164"/>
      <c r="I4180" s="164"/>
      <c r="J4180" s="165">
        <v>256136.30520599993</v>
      </c>
    </row>
    <row r="4181" spans="1:11">
      <c r="A4181" s="188" t="s">
        <v>2278</v>
      </c>
      <c r="B4181" s="8" t="str">
        <f>IF(ISNA(VLOOKUP(CONCATENATE(A4181,C4181),ARIS!$A$1:$A$959,1,FALSE)),"","ARIS")</f>
        <v>ARIS</v>
      </c>
      <c r="C4181" s="162" t="s">
        <v>3560</v>
      </c>
      <c r="D4181" s="162" t="s">
        <v>3335</v>
      </c>
      <c r="E4181" s="163">
        <v>53826</v>
      </c>
      <c r="F4181" s="163"/>
      <c r="G4181" s="163"/>
      <c r="H4181" s="164">
        <v>10996.466666666667</v>
      </c>
      <c r="I4181" s="164"/>
      <c r="J4181" s="165">
        <v>114407.02965399998</v>
      </c>
    </row>
    <row r="4182" spans="1:11">
      <c r="A4182" s="185" t="s">
        <v>3557</v>
      </c>
      <c r="B4182" s="8" t="s">
        <v>6055</v>
      </c>
      <c r="C4182" s="162" t="s">
        <v>6427</v>
      </c>
      <c r="D4182" s="162" t="s">
        <v>3335</v>
      </c>
      <c r="E4182" s="163">
        <v>237524</v>
      </c>
      <c r="F4182" s="163"/>
      <c r="G4182" s="163"/>
      <c r="H4182" s="164"/>
      <c r="I4182" s="164"/>
      <c r="K4182" s="163"/>
    </row>
    <row r="4183" spans="1:11">
      <c r="A4183" s="188" t="s">
        <v>2278</v>
      </c>
      <c r="B4183" s="8" t="str">
        <f>IF(ISNA(VLOOKUP(CONCATENATE(A4183,C4183),ARIS!$A$1:$A$959,1,FALSE)),"","ARIS")</f>
        <v>ARIS</v>
      </c>
      <c r="C4183" s="162" t="s">
        <v>3333</v>
      </c>
      <c r="D4183" s="162" t="s">
        <v>3325</v>
      </c>
      <c r="E4183" s="163">
        <v>68058</v>
      </c>
      <c r="F4183" s="163"/>
      <c r="G4183" s="163"/>
      <c r="H4183" s="164">
        <v>14094.522500000001</v>
      </c>
      <c r="I4183" s="164"/>
      <c r="J4183" s="165">
        <v>504392.53949200001</v>
      </c>
    </row>
    <row r="4184" spans="1:11">
      <c r="A4184" s="193" t="s">
        <v>3557</v>
      </c>
      <c r="B4184" s="165" t="s">
        <v>4009</v>
      </c>
      <c r="C4184" s="162" t="s">
        <v>4022</v>
      </c>
      <c r="D4184" s="165" t="s">
        <v>3315</v>
      </c>
      <c r="E4184" s="163">
        <v>180</v>
      </c>
      <c r="F4184" s="163"/>
      <c r="G4184" s="163"/>
    </row>
    <row r="4185" spans="1:11">
      <c r="A4185" s="193" t="s">
        <v>3557</v>
      </c>
      <c r="B4185" s="165" t="s">
        <v>4009</v>
      </c>
      <c r="C4185" s="162" t="s">
        <v>4117</v>
      </c>
      <c r="D4185" s="165" t="s">
        <v>3315</v>
      </c>
      <c r="E4185" s="163">
        <v>1120</v>
      </c>
      <c r="F4185" s="163"/>
      <c r="G4185" s="163"/>
    </row>
    <row r="4186" spans="1:11">
      <c r="A4186" s="193" t="s">
        <v>3557</v>
      </c>
      <c r="B4186" s="165" t="s">
        <v>4009</v>
      </c>
      <c r="C4186" s="162" t="s">
        <v>4050</v>
      </c>
      <c r="D4186" s="165" t="s">
        <v>3315</v>
      </c>
      <c r="E4186" s="163">
        <v>1728</v>
      </c>
      <c r="F4186" s="163"/>
      <c r="G4186" s="163"/>
    </row>
    <row r="4187" spans="1:11">
      <c r="A4187" s="193" t="s">
        <v>3557</v>
      </c>
      <c r="B4187" s="165" t="s">
        <v>4009</v>
      </c>
      <c r="C4187" s="162" t="s">
        <v>4033</v>
      </c>
      <c r="D4187" s="165" t="s">
        <v>3315</v>
      </c>
      <c r="E4187" s="163">
        <v>2490</v>
      </c>
      <c r="F4187" s="163"/>
      <c r="G4187" s="163"/>
    </row>
    <row r="4188" spans="1:11">
      <c r="A4188" s="193" t="s">
        <v>3557</v>
      </c>
      <c r="B4188" s="165" t="s">
        <v>4009</v>
      </c>
      <c r="C4188" s="162" t="s">
        <v>4061</v>
      </c>
      <c r="D4188" s="165" t="s">
        <v>3315</v>
      </c>
      <c r="E4188" s="163">
        <v>2746</v>
      </c>
      <c r="F4188" s="163"/>
      <c r="G4188" s="163"/>
    </row>
    <row r="4189" spans="1:11">
      <c r="A4189" s="193" t="s">
        <v>3557</v>
      </c>
      <c r="B4189" s="165" t="s">
        <v>4009</v>
      </c>
      <c r="C4189" s="162" t="s">
        <v>4155</v>
      </c>
      <c r="D4189" s="165" t="s">
        <v>3315</v>
      </c>
      <c r="E4189" s="163">
        <v>3968</v>
      </c>
      <c r="F4189" s="163"/>
      <c r="G4189" s="163"/>
    </row>
    <row r="4190" spans="1:11">
      <c r="A4190" s="193" t="s">
        <v>3557</v>
      </c>
      <c r="B4190" s="165" t="s">
        <v>4009</v>
      </c>
      <c r="C4190" s="162" t="s">
        <v>4183</v>
      </c>
      <c r="D4190" s="165" t="s">
        <v>3315</v>
      </c>
      <c r="E4190" s="163">
        <v>6000</v>
      </c>
      <c r="F4190" s="163"/>
      <c r="G4190" s="163"/>
    </row>
    <row r="4191" spans="1:11">
      <c r="A4191" s="193" t="s">
        <v>3557</v>
      </c>
      <c r="B4191" s="165" t="s">
        <v>4009</v>
      </c>
      <c r="C4191" s="162" t="s">
        <v>4209</v>
      </c>
      <c r="D4191" s="165" t="s">
        <v>3315</v>
      </c>
      <c r="E4191" s="163">
        <v>10944</v>
      </c>
      <c r="F4191" s="163"/>
      <c r="G4191" s="163"/>
    </row>
    <row r="4192" spans="1:11">
      <c r="A4192" s="188" t="s">
        <v>2278</v>
      </c>
      <c r="B4192" s="8" t="str">
        <f>IF(ISNA(VLOOKUP(CONCATENATE(A4192,C4192),ARIS!$A$1:$A$959,1,FALSE)),"","ARIS")</f>
        <v>ARIS</v>
      </c>
      <c r="C4192" s="162" t="s">
        <v>3322</v>
      </c>
      <c r="D4192" s="162" t="s">
        <v>3315</v>
      </c>
      <c r="E4192" s="163">
        <v>16790</v>
      </c>
      <c r="F4192" s="163"/>
      <c r="G4192" s="163"/>
      <c r="H4192" s="164"/>
      <c r="I4192" s="164"/>
      <c r="J4192" s="165">
        <v>106276.4564795</v>
      </c>
    </row>
    <row r="4193" spans="1:10">
      <c r="A4193" s="193" t="s">
        <v>3557</v>
      </c>
      <c r="B4193" s="165" t="s">
        <v>4009</v>
      </c>
      <c r="C4193" s="162" t="s">
        <v>4246</v>
      </c>
      <c r="D4193" s="165" t="s">
        <v>3315</v>
      </c>
      <c r="E4193" s="163">
        <v>43705</v>
      </c>
      <c r="F4193" s="163"/>
      <c r="G4193" s="163"/>
    </row>
    <row r="4194" spans="1:10">
      <c r="A4194" s="193" t="s">
        <v>3557</v>
      </c>
      <c r="B4194" s="165" t="s">
        <v>4009</v>
      </c>
      <c r="C4194" s="162" t="s">
        <v>4034</v>
      </c>
      <c r="D4194" s="165" t="s">
        <v>3232</v>
      </c>
      <c r="E4194" s="163">
        <v>1860</v>
      </c>
      <c r="F4194" s="163"/>
      <c r="G4194" s="163"/>
    </row>
    <row r="4195" spans="1:10">
      <c r="A4195" s="193" t="s">
        <v>3557</v>
      </c>
      <c r="B4195" s="165" t="s">
        <v>4009</v>
      </c>
      <c r="C4195" s="162" t="s">
        <v>4023</v>
      </c>
      <c r="D4195" s="165" t="s">
        <v>3232</v>
      </c>
      <c r="E4195" s="163">
        <v>2800</v>
      </c>
      <c r="F4195" s="163"/>
      <c r="G4195" s="163"/>
    </row>
    <row r="4196" spans="1:10">
      <c r="A4196" s="193" t="s">
        <v>3557</v>
      </c>
      <c r="B4196" s="165" t="s">
        <v>4009</v>
      </c>
      <c r="C4196" s="162" t="s">
        <v>4229</v>
      </c>
      <c r="D4196" s="165" t="s">
        <v>3232</v>
      </c>
      <c r="E4196" s="163">
        <v>6400</v>
      </c>
      <c r="F4196" s="163"/>
      <c r="G4196" s="163"/>
    </row>
    <row r="4197" spans="1:10">
      <c r="A4197" s="188" t="s">
        <v>2278</v>
      </c>
      <c r="B4197" s="8" t="str">
        <f>IF(ISNA(VLOOKUP(CONCATENATE(A4197,C4197),ARIS!$A$1:$A$959,1,FALSE)),"","ARIS")</f>
        <v>ARIS</v>
      </c>
      <c r="C4197" s="162" t="s">
        <v>3228</v>
      </c>
      <c r="D4197" s="162" t="s">
        <v>3216</v>
      </c>
      <c r="E4197" s="163">
        <v>3204</v>
      </c>
      <c r="F4197" s="163"/>
      <c r="G4197" s="163"/>
      <c r="H4197" s="164"/>
      <c r="I4197" s="164"/>
      <c r="J4197" s="165">
        <v>55925.503325000005</v>
      </c>
    </row>
    <row r="4198" spans="1:10">
      <c r="A4198" s="188" t="s">
        <v>2278</v>
      </c>
      <c r="B4198" s="8" t="str">
        <f>IF(ISNA(VLOOKUP(CONCATENATE(A4198,C4198),ARIS!$A$1:$A$959,1,FALSE)),"","ARIS")</f>
        <v>ARIS</v>
      </c>
      <c r="C4198" s="162" t="s">
        <v>3229</v>
      </c>
      <c r="D4198" s="162" t="s">
        <v>3216</v>
      </c>
      <c r="E4198" s="163">
        <v>83121</v>
      </c>
      <c r="F4198" s="163"/>
      <c r="G4198" s="163"/>
      <c r="H4198" s="164">
        <v>29587.237956204375</v>
      </c>
      <c r="I4198" s="164"/>
      <c r="J4198" s="165">
        <v>738265.1443264999</v>
      </c>
    </row>
    <row r="4199" spans="1:10">
      <c r="A4199" s="188" t="s">
        <v>2278</v>
      </c>
      <c r="B4199" s="8" t="str">
        <f>IF(ISNA(VLOOKUP(CONCATENATE(A4199,C4199),ARIS!$A$1:$A$959,1,FALSE)),"","ARIS")</f>
        <v>ARIS</v>
      </c>
      <c r="C4199" s="162" t="s">
        <v>3177</v>
      </c>
      <c r="D4199" s="162" t="s">
        <v>377</v>
      </c>
      <c r="E4199" s="163">
        <v>700</v>
      </c>
      <c r="F4199" s="163"/>
      <c r="G4199" s="163"/>
      <c r="H4199" s="164"/>
      <c r="I4199" s="164"/>
      <c r="J4199" s="165">
        <v>12322.610902499999</v>
      </c>
    </row>
    <row r="4200" spans="1:10">
      <c r="A4200" s="193" t="s">
        <v>3557</v>
      </c>
      <c r="B4200" s="165" t="s">
        <v>4009</v>
      </c>
      <c r="C4200" s="162" t="s">
        <v>4077</v>
      </c>
      <c r="D4200" s="165" t="s">
        <v>377</v>
      </c>
      <c r="E4200" s="163">
        <v>809</v>
      </c>
      <c r="F4200" s="163"/>
      <c r="G4200" s="163"/>
    </row>
    <row r="4201" spans="1:10">
      <c r="A4201" s="193" t="s">
        <v>3557</v>
      </c>
      <c r="B4201" s="165" t="s">
        <v>4009</v>
      </c>
      <c r="C4201" s="162" t="s">
        <v>4116</v>
      </c>
      <c r="D4201" s="165" t="s">
        <v>377</v>
      </c>
      <c r="E4201" s="163">
        <v>1112</v>
      </c>
      <c r="F4201" s="163"/>
      <c r="G4201" s="163"/>
    </row>
    <row r="4202" spans="1:10">
      <c r="A4202" s="193" t="s">
        <v>3557</v>
      </c>
      <c r="B4202" s="165" t="s">
        <v>4009</v>
      </c>
      <c r="C4202" s="162" t="s">
        <v>4049</v>
      </c>
      <c r="D4202" s="165" t="s">
        <v>377</v>
      </c>
      <c r="E4202" s="163">
        <v>1907</v>
      </c>
      <c r="F4202" s="163"/>
      <c r="G4202" s="163"/>
    </row>
    <row r="4203" spans="1:10">
      <c r="A4203" s="193" t="s">
        <v>3557</v>
      </c>
      <c r="B4203" s="165" t="s">
        <v>4009</v>
      </c>
      <c r="C4203" s="162" t="s">
        <v>4049</v>
      </c>
      <c r="D4203" s="165" t="s">
        <v>377</v>
      </c>
      <c r="E4203" s="163">
        <v>2450</v>
      </c>
      <c r="F4203" s="163"/>
      <c r="G4203" s="163"/>
    </row>
    <row r="4204" spans="1:10">
      <c r="A4204" s="188" t="s">
        <v>2278</v>
      </c>
      <c r="B4204" s="8" t="str">
        <f>IF(ISNA(VLOOKUP(CONCATENATE(A4204,C4204),ARIS!$A$1:$A$959,1,FALSE)),"","ARIS")</f>
        <v>ARIS</v>
      </c>
      <c r="C4204" s="162" t="s">
        <v>3176</v>
      </c>
      <c r="D4204" s="8" t="str">
        <f>IF(OR(ISNUMBER(SEARCH('[1]Lookup for use classification'!$B$1,C4204)),ISNUMBER(SEARCH('[1]Lookup for use classification'!$C$1,C4204)),ISNUMBER(SEARCH('[1]Lookup for use classification'!$D$1,C4204))),'[1]Lookup for use classification'!$A$1,IF(ISNUMBER(SEARCH('[1]Lookup for use classification'!$B$2,C4204)),'[1]Lookup for use classification'!$A$2,IF(ISNUMBER(SEARCH('[1]Lookup for use classification'!$B$3,C4204)),'[1]Lookup for use classification'!$A$3,IF(OR(ISNUMBER(SEARCH('[1]Lookup for use classification'!$B$4,C4204)),ISNUMBER(SEARCH('[1]Lookup for use classification'!$C$4,C4204))),'[1]Lookup for use classification'!$A$4,IF(OR(ISNUMBER(SEARCH('[1]Lookup for use classification'!$B$5,C4204)),ISNUMBER(SEARCH('[1]Lookup for use classification'!$C$5,C4204)),ISNUMBER(SEARCH('[1]Lookup for use classification'!$D$5,C4204))),'[1]Lookup for use classification'!$A$5,IF(OR(ISNUMBER(SEARCH('[1]Lookup for use classification'!$B$7,C4204)),ISNUMBER(SEARCH('[1]Lookup for use classification'!$C$7,C4204)),ISNUMBER(SEARCH('[1]Lookup for use classification'!$D$7,C4204))),'[1]Lookup for use classification'!$A$7,IF(OR(ISNUMBER(SEARCH('[1]Lookup for use classification'!$B$9,C4204)),ISNUMBER(SEARCH('[1]Lookup for use classification'!$C$9,C4204)),ISNUMBER(SEARCH('[1]Lookup for use classification'!$D$9,C4204)),ISNUMBER(SEARCH('[1]Lookup for use classification'!$E$9,C4204)),ISNUMBER(SEARCH('[1]Lookup for use classification'!$F$9,C4204)),ISNUMBER(SEARCH('[1]Lookup for use classification'!$G$9,C4204))),'[1]Lookup for use classification'!$A$9,IF(OR(ISNUMBER(SEARCH('[1]Lookup for use classification'!$B$10,C4204)),ISNUMBER(SEARCH('[1]Lookup for use classification'!$C$10,C4204)),ISNUMBER(SEARCH('[1]Lookup for use classification'!$D$10,C4204)),ISNUMBER(SEARCH('[1]Lookup for use classification'!$E$10,C4204)),ISNUMBER(SEARCH('[1]Lookup for use classification'!$F$10,C4204))),'[1]Lookup for use classification'!$A$10,IF(OR(ISNUMBER(SEARCH('[1]Lookup for use classification'!$B$11,C4204)),ISNUMBER(SEARCH('[1]Lookup for use classification'!$C$11,C4204))),'[1]Lookup for use classification'!$A$11,IF(OR(ISNUMBER(SEARCH('[1]Lookup for use classification'!$B$12,C4204)),ISNUMBER(SEARCH('[1]Lookup for use classification'!$C$12,C4204))),'[1]Lookup for use classification'!$A$12,"Nope"))))))))))</f>
        <v>Office</v>
      </c>
      <c r="E4204" s="163">
        <v>3100</v>
      </c>
      <c r="F4204" s="163"/>
      <c r="G4204" s="163"/>
      <c r="H4204" s="164">
        <v>1473.15</v>
      </c>
      <c r="I4204" s="164"/>
      <c r="J4204" s="165">
        <v>38852.349667999995</v>
      </c>
    </row>
    <row r="4205" spans="1:10">
      <c r="A4205" s="193" t="s">
        <v>3557</v>
      </c>
      <c r="B4205" s="165" t="s">
        <v>4009</v>
      </c>
      <c r="C4205" s="162" t="s">
        <v>4115</v>
      </c>
      <c r="D4205" s="165" t="s">
        <v>377</v>
      </c>
      <c r="E4205" s="163">
        <v>4083</v>
      </c>
      <c r="F4205" s="163"/>
      <c r="G4205" s="163"/>
    </row>
    <row r="4206" spans="1:10">
      <c r="A4206" s="193" t="s">
        <v>3557</v>
      </c>
      <c r="B4206" s="165" t="s">
        <v>4009</v>
      </c>
      <c r="C4206" s="162" t="s">
        <v>4185</v>
      </c>
      <c r="D4206" s="165" t="s">
        <v>377</v>
      </c>
      <c r="E4206" s="163">
        <v>7200</v>
      </c>
      <c r="F4206" s="163"/>
      <c r="G4206" s="163"/>
    </row>
    <row r="4207" spans="1:10">
      <c r="A4207" s="193" t="s">
        <v>3557</v>
      </c>
      <c r="B4207" s="165" t="s">
        <v>4009</v>
      </c>
      <c r="C4207" s="162" t="s">
        <v>4196</v>
      </c>
      <c r="D4207" s="165" t="s">
        <v>377</v>
      </c>
      <c r="E4207" s="163">
        <v>7205</v>
      </c>
      <c r="F4207" s="163"/>
      <c r="G4207" s="163"/>
    </row>
    <row r="4208" spans="1:10">
      <c r="A4208" s="193" t="s">
        <v>2278</v>
      </c>
      <c r="B4208" s="8" t="str">
        <f>IF(ISNA(VLOOKUP(CONCATENATE(A4208,C4208),ARIS!$A$1:$A$959,1,FALSE)),"","ARIS")</f>
        <v>ARIS</v>
      </c>
      <c r="C4208" s="162" t="s">
        <v>3178</v>
      </c>
      <c r="D4208" s="162" t="s">
        <v>377</v>
      </c>
      <c r="E4208" s="163">
        <v>20440</v>
      </c>
      <c r="F4208" s="163"/>
      <c r="G4208" s="163"/>
      <c r="H4208" s="164">
        <v>7467.1532846715327</v>
      </c>
      <c r="I4208" s="164"/>
      <c r="J4208" s="165">
        <v>56040.504359999999</v>
      </c>
    </row>
    <row r="4209" spans="1:9">
      <c r="A4209" s="193" t="s">
        <v>3557</v>
      </c>
      <c r="B4209" s="165" t="s">
        <v>4009</v>
      </c>
      <c r="C4209" s="162" t="s">
        <v>4234</v>
      </c>
      <c r="D4209" s="165" t="s">
        <v>377</v>
      </c>
      <c r="E4209" s="163">
        <v>23032</v>
      </c>
      <c r="F4209" s="163"/>
      <c r="G4209" s="163"/>
    </row>
    <row r="4210" spans="1:9">
      <c r="A4210" s="193" t="s">
        <v>3557</v>
      </c>
      <c r="B4210" s="165" t="s">
        <v>4009</v>
      </c>
      <c r="C4210" s="162" t="s">
        <v>4010</v>
      </c>
      <c r="D4210" s="165" t="s">
        <v>1500</v>
      </c>
      <c r="E4210" s="163">
        <v>100</v>
      </c>
      <c r="F4210" s="163"/>
      <c r="G4210" s="163"/>
    </row>
    <row r="4211" spans="1:9">
      <c r="A4211" s="193" t="s">
        <v>3557</v>
      </c>
      <c r="B4211" s="165" t="s">
        <v>4009</v>
      </c>
      <c r="C4211" s="162" t="s">
        <v>4024</v>
      </c>
      <c r="D4211" s="165" t="s">
        <v>1500</v>
      </c>
      <c r="E4211" s="163">
        <v>160</v>
      </c>
      <c r="F4211" s="163"/>
      <c r="G4211" s="163"/>
    </row>
    <row r="4212" spans="1:9">
      <c r="A4212" s="193" t="s">
        <v>3557</v>
      </c>
      <c r="B4212" s="165" t="s">
        <v>4009</v>
      </c>
      <c r="C4212" s="162" t="s">
        <v>4044</v>
      </c>
      <c r="D4212" s="165" t="s">
        <v>1500</v>
      </c>
      <c r="E4212" s="163">
        <v>295</v>
      </c>
      <c r="F4212" s="163"/>
      <c r="G4212" s="163"/>
    </row>
    <row r="4213" spans="1:9">
      <c r="A4213" s="188" t="s">
        <v>2278</v>
      </c>
      <c r="B4213" s="8" t="str">
        <f>IF(ISNA(VLOOKUP(CONCATENATE(A4213,C4213),ARIS!$A$1:$A$959,1,FALSE)),"","ARIS")</f>
        <v>ARIS</v>
      </c>
      <c r="C4213" s="162" t="s">
        <v>2910</v>
      </c>
      <c r="D4213" s="8" t="str">
        <f>IF(OR(ISNUMBER(SEARCH('[1]Lookup for use classification'!$B$1,C4213)),ISNUMBER(SEARCH('[1]Lookup for use classification'!$C$1,C4213)),ISNUMBER(SEARCH('[1]Lookup for use classification'!$D$1,C4213)),ISNUMBER(SEARCH('[1]Lookup for use classification'!$E$1,C4213))),'[1]Lookup for use classification'!$A$1,IF(ISNUMBER(SEARCH('[1]Lookup for use classification'!$B$2,C4213)),'[1]Lookup for use classification'!$A$2,IF(ISNUMBER(SEARCH('[1]Lookup for use classification'!$B$3,C4213)),'[1]Lookup for use classification'!$A$3,IF(OR(ISNUMBER(SEARCH('[1]Lookup for use classification'!$B$4,C4213)),ISNUMBER(SEARCH('[1]Lookup for use classification'!$C$4,C4213)),ISNUMBER(SEARCH('[1]Lookup for use classification'!$D$4,C4213)),ISNUMBER(SEARCH('[1]Lookup for use classification'!$E$4,C4213))),'[1]Lookup for use classification'!$A$4,IF(OR(ISNUMBER(SEARCH('[1]Lookup for use classification'!$B$5,C4213)),ISNUMBER(SEARCH('[1]Lookup for use classification'!$C$5,C4213)),ISNUMBER(SEARCH('[1]Lookup for use classification'!$D$5,C4213))),'[1]Lookup for use classification'!$A$5,IF(OR(ISNUMBER(SEARCH('[1]Lookup for use classification'!$B$7,C4213)),ISNUMBER(SEARCH('[1]Lookup for use classification'!$C$7,C4213)),ISNUMBER(SEARCH('[1]Lookup for use classification'!$D$7,C4213))),'[1]Lookup for use classification'!$A$7,IF(OR(ISNUMBER(SEARCH('[1]Lookup for use classification'!$B$9,C4213)),ISNUMBER(SEARCH('[1]Lookup for use classification'!$C$9,C4213)),ISNUMBER(SEARCH('[1]Lookup for use classification'!$D$9,C4213)),ISNUMBER(SEARCH('[1]Lookup for use classification'!$E$9,C4213)),ISNUMBER(SEARCH('[1]Lookup for use classification'!$F$9,C4213)),ISNUMBER(SEARCH('[1]Lookup for use classification'!$G$9,C4213)),ISNUMBER(SEARCH('[1]Lookup for use classification'!$H$9,C4213)),ISNUMBER(SEARCH('[1]Lookup for use classification'!$I$9,C4213)),ISNUMBER(SEARCH('[1]Lookup for use classification'!$J$9,C4213)),ISNUMBER(SEARCH('[1]Lookup for use classification'!$K$9,C4213))),'[1]Lookup for use classification'!$A$9,IF(OR(ISNUMBER(SEARCH('[1]Lookup for use classification'!$B$10,C4213)),ISNUMBER(SEARCH('[1]Lookup for use classification'!$C$10,C4213)),ISNUMBER(SEARCH('[1]Lookup for use classification'!$D$10,C4213)),ISNUMBER(SEARCH('[1]Lookup for use classification'!$E$10,C4213)),ISNUMBER(SEARCH('[1]Lookup for use classification'!$F$10,C4213)),ISNUMBER(SEARCH('[1]Lookup for use classification'!$G$10,C4213))),'[1]Lookup for use classification'!$A$10,IF(OR(ISNUMBER(SEARCH('[1]Lookup for use classification'!$B$11,C4213)),ISNUMBER(SEARCH('[1]Lookup for use classification'!$C$11,C4213))),'[1]Lookup for use classification'!$A$11,IF(OR(ISNUMBER(SEARCH('[1]Lookup for use classification'!$B$12,C4213)),ISNUMBER(SEARCH('[1]Lookup for use classification'!$C$12,C4213))),'[1]Lookup for use classification'!$A$12,IF(OR(ISNUMBER(SEARCH('[1]Lookup for use classification'!$B$13,C4213)),ISNUMBER(SEARCH('[1]Lookup for use classification'!$C$13,C4213)),ISNUMBER(SEARCH('[1]Lookup for use classification'!$D$13,C4213)),,ISNUMBER(SEARCH('[1]Lookup for use classification'!$C$13,C4213)),ISNUMBER(SEARCH('[1]Lookup for use classification'!$E$13,C4213))),'[1]Lookup for use classification'!$A$13,IF(OR(ISNUMBER(SEARCH('[1]Lookup for use classification'!$B$14,C4213)),ISNUMBER(SEARCH('[1]Lookup for use classification'!$C$14,C4213))),'[1]Lookup for use classification'!$A$14,"Other"))))))))))))</f>
        <v>Other</v>
      </c>
      <c r="E4213" s="163">
        <v>400</v>
      </c>
      <c r="F4213" s="163"/>
      <c r="G4213" s="163"/>
      <c r="H4213" s="164"/>
      <c r="I4213" s="164"/>
    </row>
    <row r="4214" spans="1:9">
      <c r="A4214" s="193" t="s">
        <v>3557</v>
      </c>
      <c r="B4214" s="165" t="s">
        <v>4009</v>
      </c>
      <c r="C4214" s="162" t="s">
        <v>4011</v>
      </c>
      <c r="D4214" s="165" t="s">
        <v>1500</v>
      </c>
      <c r="E4214" s="163">
        <v>540</v>
      </c>
      <c r="F4214" s="163"/>
      <c r="G4214" s="163"/>
    </row>
    <row r="4215" spans="1:9">
      <c r="A4215" s="193" t="s">
        <v>3557</v>
      </c>
      <c r="B4215" s="165" t="s">
        <v>4009</v>
      </c>
      <c r="C4215" s="162" t="s">
        <v>4029</v>
      </c>
      <c r="D4215" s="165" t="s">
        <v>1500</v>
      </c>
      <c r="E4215" s="163">
        <v>540</v>
      </c>
      <c r="F4215" s="163"/>
      <c r="G4215" s="163"/>
    </row>
    <row r="4216" spans="1:9">
      <c r="A4216" s="193" t="s">
        <v>3557</v>
      </c>
      <c r="B4216" s="165" t="s">
        <v>4009</v>
      </c>
      <c r="C4216" s="162" t="s">
        <v>4025</v>
      </c>
      <c r="D4216" s="165" t="s">
        <v>1500</v>
      </c>
      <c r="E4216" s="163">
        <v>648</v>
      </c>
      <c r="F4216" s="163"/>
      <c r="G4216" s="163"/>
    </row>
    <row r="4217" spans="1:9">
      <c r="A4217" s="193" t="s">
        <v>3557</v>
      </c>
      <c r="B4217" s="165" t="s">
        <v>4009</v>
      </c>
      <c r="C4217" s="162" t="s">
        <v>4025</v>
      </c>
      <c r="D4217" s="165" t="s">
        <v>1500</v>
      </c>
      <c r="E4217" s="163">
        <v>768</v>
      </c>
      <c r="F4217" s="163"/>
      <c r="G4217" s="163"/>
    </row>
    <row r="4218" spans="1:9">
      <c r="A4218" s="193" t="s">
        <v>3557</v>
      </c>
      <c r="B4218" s="165" t="s">
        <v>4009</v>
      </c>
      <c r="C4218" s="162" t="s">
        <v>4065</v>
      </c>
      <c r="D4218" s="165" t="s">
        <v>1500</v>
      </c>
      <c r="E4218" s="163">
        <v>792</v>
      </c>
      <c r="F4218" s="163"/>
      <c r="G4218" s="163"/>
    </row>
    <row r="4219" spans="1:9">
      <c r="A4219" s="193" t="s">
        <v>3557</v>
      </c>
      <c r="B4219" s="165" t="s">
        <v>4009</v>
      </c>
      <c r="C4219" s="162" t="s">
        <v>4066</v>
      </c>
      <c r="D4219" s="165" t="s">
        <v>1500</v>
      </c>
      <c r="E4219" s="163">
        <v>792</v>
      </c>
      <c r="F4219" s="163"/>
      <c r="G4219" s="163"/>
    </row>
    <row r="4220" spans="1:9">
      <c r="A4220" s="193" t="s">
        <v>3557</v>
      </c>
      <c r="B4220" s="165" t="s">
        <v>4009</v>
      </c>
      <c r="C4220" s="162" t="s">
        <v>4067</v>
      </c>
      <c r="D4220" s="165" t="s">
        <v>1500</v>
      </c>
      <c r="E4220" s="163">
        <v>809</v>
      </c>
      <c r="F4220" s="163"/>
      <c r="G4220" s="163"/>
    </row>
    <row r="4221" spans="1:9">
      <c r="A4221" s="193" t="s">
        <v>3557</v>
      </c>
      <c r="B4221" s="165" t="s">
        <v>4009</v>
      </c>
      <c r="C4221" s="162" t="s">
        <v>4068</v>
      </c>
      <c r="D4221" s="165" t="s">
        <v>1500</v>
      </c>
      <c r="E4221" s="163">
        <v>809</v>
      </c>
      <c r="F4221" s="163"/>
      <c r="G4221" s="163"/>
    </row>
    <row r="4222" spans="1:9">
      <c r="A4222" s="193" t="s">
        <v>3557</v>
      </c>
      <c r="B4222" s="165" t="s">
        <v>4009</v>
      </c>
      <c r="C4222" s="162" t="s">
        <v>4069</v>
      </c>
      <c r="D4222" s="165" t="s">
        <v>1500</v>
      </c>
      <c r="E4222" s="163">
        <v>809</v>
      </c>
      <c r="F4222" s="163"/>
      <c r="G4222" s="163"/>
    </row>
    <row r="4223" spans="1:9">
      <c r="A4223" s="193" t="s">
        <v>3557</v>
      </c>
      <c r="B4223" s="165" t="s">
        <v>4009</v>
      </c>
      <c r="C4223" s="162" t="s">
        <v>4070</v>
      </c>
      <c r="D4223" s="165" t="s">
        <v>1500</v>
      </c>
      <c r="E4223" s="163">
        <v>809</v>
      </c>
      <c r="F4223" s="163"/>
      <c r="G4223" s="163"/>
    </row>
    <row r="4224" spans="1:9">
      <c r="A4224" s="193" t="s">
        <v>3557</v>
      </c>
      <c r="B4224" s="165" t="s">
        <v>4009</v>
      </c>
      <c r="C4224" s="162" t="s">
        <v>4071</v>
      </c>
      <c r="D4224" s="165" t="s">
        <v>1500</v>
      </c>
      <c r="E4224" s="163">
        <v>809</v>
      </c>
      <c r="F4224" s="163"/>
      <c r="G4224" s="163"/>
    </row>
    <row r="4225" spans="1:7">
      <c r="A4225" s="193" t="s">
        <v>3557</v>
      </c>
      <c r="B4225" s="165" t="s">
        <v>4009</v>
      </c>
      <c r="C4225" s="162" t="s">
        <v>4073</v>
      </c>
      <c r="D4225" s="165" t="s">
        <v>1500</v>
      </c>
      <c r="E4225" s="163">
        <v>809</v>
      </c>
      <c r="F4225" s="163"/>
      <c r="G4225" s="163"/>
    </row>
    <row r="4226" spans="1:7">
      <c r="A4226" s="193" t="s">
        <v>3557</v>
      </c>
      <c r="B4226" s="165" t="s">
        <v>4009</v>
      </c>
      <c r="C4226" s="162" t="s">
        <v>4074</v>
      </c>
      <c r="D4226" s="165" t="s">
        <v>1500</v>
      </c>
      <c r="E4226" s="163">
        <v>809</v>
      </c>
      <c r="F4226" s="163"/>
      <c r="G4226" s="163"/>
    </row>
    <row r="4227" spans="1:7">
      <c r="A4227" s="193" t="s">
        <v>3557</v>
      </c>
      <c r="B4227" s="165" t="s">
        <v>4009</v>
      </c>
      <c r="C4227" s="162" t="s">
        <v>4075</v>
      </c>
      <c r="D4227" s="165" t="s">
        <v>1500</v>
      </c>
      <c r="E4227" s="163">
        <v>809</v>
      </c>
      <c r="F4227" s="163"/>
      <c r="G4227" s="163"/>
    </row>
    <row r="4228" spans="1:7">
      <c r="A4228" s="193" t="s">
        <v>3557</v>
      </c>
      <c r="B4228" s="165" t="s">
        <v>4009</v>
      </c>
      <c r="C4228" s="162" t="s">
        <v>4076</v>
      </c>
      <c r="D4228" s="165" t="s">
        <v>1500</v>
      </c>
      <c r="E4228" s="163">
        <v>809</v>
      </c>
      <c r="F4228" s="163"/>
      <c r="G4228" s="163"/>
    </row>
    <row r="4229" spans="1:7">
      <c r="A4229" s="193" t="s">
        <v>3557</v>
      </c>
      <c r="B4229" s="165" t="s">
        <v>4009</v>
      </c>
      <c r="C4229" s="162" t="s">
        <v>4078</v>
      </c>
      <c r="D4229" s="165" t="s">
        <v>1500</v>
      </c>
      <c r="E4229" s="163">
        <v>809</v>
      </c>
      <c r="F4229" s="163"/>
      <c r="G4229" s="163"/>
    </row>
    <row r="4230" spans="1:7">
      <c r="A4230" s="193" t="s">
        <v>3557</v>
      </c>
      <c r="B4230" s="165" t="s">
        <v>4009</v>
      </c>
      <c r="C4230" s="162" t="s">
        <v>4079</v>
      </c>
      <c r="D4230" s="165" t="s">
        <v>1500</v>
      </c>
      <c r="E4230" s="163">
        <v>809</v>
      </c>
      <c r="F4230" s="163"/>
      <c r="G4230" s="163"/>
    </row>
    <row r="4231" spans="1:7">
      <c r="A4231" s="193" t="s">
        <v>3557</v>
      </c>
      <c r="B4231" s="165" t="s">
        <v>4009</v>
      </c>
      <c r="C4231" s="162" t="s">
        <v>4080</v>
      </c>
      <c r="D4231" s="165" t="s">
        <v>1500</v>
      </c>
      <c r="E4231" s="163">
        <v>809</v>
      </c>
      <c r="F4231" s="163"/>
      <c r="G4231" s="163"/>
    </row>
    <row r="4232" spans="1:7">
      <c r="A4232" s="193" t="s">
        <v>3557</v>
      </c>
      <c r="B4232" s="165" t="s">
        <v>4009</v>
      </c>
      <c r="C4232" s="162" t="s">
        <v>4081</v>
      </c>
      <c r="D4232" s="165" t="s">
        <v>1500</v>
      </c>
      <c r="E4232" s="163">
        <v>809</v>
      </c>
      <c r="F4232" s="163"/>
      <c r="G4232" s="163"/>
    </row>
    <row r="4233" spans="1:7">
      <c r="A4233" s="193" t="s">
        <v>3557</v>
      </c>
      <c r="B4233" s="165" t="s">
        <v>4009</v>
      </c>
      <c r="C4233" s="162" t="s">
        <v>4025</v>
      </c>
      <c r="D4233" s="165" t="s">
        <v>1500</v>
      </c>
      <c r="E4233" s="163">
        <v>809</v>
      </c>
      <c r="F4233" s="163"/>
      <c r="G4233" s="163"/>
    </row>
    <row r="4234" spans="1:7">
      <c r="A4234" s="193" t="s">
        <v>3557</v>
      </c>
      <c r="B4234" s="165" t="s">
        <v>4009</v>
      </c>
      <c r="C4234" s="162" t="s">
        <v>4082</v>
      </c>
      <c r="D4234" s="165" t="s">
        <v>1500</v>
      </c>
      <c r="E4234" s="163">
        <v>809</v>
      </c>
      <c r="F4234" s="163"/>
      <c r="G4234" s="163"/>
    </row>
    <row r="4235" spans="1:7">
      <c r="A4235" s="193" t="s">
        <v>3557</v>
      </c>
      <c r="B4235" s="165" t="s">
        <v>4009</v>
      </c>
      <c r="C4235" s="162" t="s">
        <v>4083</v>
      </c>
      <c r="D4235" s="165" t="s">
        <v>1500</v>
      </c>
      <c r="E4235" s="163">
        <v>821</v>
      </c>
      <c r="F4235" s="163"/>
      <c r="G4235" s="163"/>
    </row>
    <row r="4236" spans="1:7">
      <c r="A4236" s="193" t="s">
        <v>3557</v>
      </c>
      <c r="B4236" s="165" t="s">
        <v>4009</v>
      </c>
      <c r="C4236" s="162" t="s">
        <v>4036</v>
      </c>
      <c r="D4236" s="165" t="s">
        <v>1500</v>
      </c>
      <c r="E4236" s="163">
        <v>825</v>
      </c>
      <c r="F4236" s="163"/>
      <c r="G4236" s="163"/>
    </row>
    <row r="4237" spans="1:7">
      <c r="A4237" s="193" t="s">
        <v>3557</v>
      </c>
      <c r="B4237" s="165" t="s">
        <v>4009</v>
      </c>
      <c r="C4237" s="162" t="s">
        <v>4027</v>
      </c>
      <c r="D4237" s="165" t="s">
        <v>1500</v>
      </c>
      <c r="E4237" s="163">
        <v>864</v>
      </c>
      <c r="F4237" s="163"/>
      <c r="G4237" s="163"/>
    </row>
    <row r="4238" spans="1:7">
      <c r="A4238" s="193" t="s">
        <v>3557</v>
      </c>
      <c r="B4238" s="165" t="s">
        <v>4009</v>
      </c>
      <c r="C4238" s="162" t="s">
        <v>4062</v>
      </c>
      <c r="D4238" s="165" t="s">
        <v>1500</v>
      </c>
      <c r="E4238" s="163">
        <v>933</v>
      </c>
      <c r="F4238" s="163"/>
      <c r="G4238" s="163"/>
    </row>
    <row r="4239" spans="1:7">
      <c r="A4239" s="193" t="s">
        <v>3557</v>
      </c>
      <c r="B4239" s="165" t="s">
        <v>4009</v>
      </c>
      <c r="C4239" s="162" t="s">
        <v>4089</v>
      </c>
      <c r="D4239" s="165" t="s">
        <v>1500</v>
      </c>
      <c r="E4239" s="163">
        <v>933</v>
      </c>
      <c r="F4239" s="163"/>
      <c r="G4239" s="163"/>
    </row>
    <row r="4240" spans="1:7">
      <c r="A4240" s="193" t="s">
        <v>3557</v>
      </c>
      <c r="B4240" s="165" t="s">
        <v>4009</v>
      </c>
      <c r="C4240" s="162" t="s">
        <v>4121</v>
      </c>
      <c r="D4240" s="165" t="s">
        <v>1500</v>
      </c>
      <c r="E4240" s="163">
        <v>960</v>
      </c>
      <c r="F4240" s="163"/>
      <c r="G4240" s="163"/>
    </row>
    <row r="4241" spans="1:7">
      <c r="A4241" s="193" t="s">
        <v>3557</v>
      </c>
      <c r="B4241" s="165" t="s">
        <v>4009</v>
      </c>
      <c r="C4241" s="162" t="s">
        <v>4030</v>
      </c>
      <c r="D4241" s="165" t="s">
        <v>1500</v>
      </c>
      <c r="E4241" s="163">
        <v>968</v>
      </c>
      <c r="F4241" s="163"/>
      <c r="G4241" s="163"/>
    </row>
    <row r="4242" spans="1:7">
      <c r="A4242" s="193" t="s">
        <v>3557</v>
      </c>
      <c r="B4242" s="165" t="s">
        <v>4009</v>
      </c>
      <c r="C4242" s="162" t="s">
        <v>4090</v>
      </c>
      <c r="D4242" s="165" t="s">
        <v>1500</v>
      </c>
      <c r="E4242" s="163">
        <v>1036</v>
      </c>
      <c r="F4242" s="163"/>
      <c r="G4242" s="163"/>
    </row>
    <row r="4243" spans="1:7">
      <c r="A4243" s="193" t="s">
        <v>3557</v>
      </c>
      <c r="B4243" s="165" t="s">
        <v>4009</v>
      </c>
      <c r="C4243" s="162" t="s">
        <v>4091</v>
      </c>
      <c r="D4243" s="165" t="s">
        <v>1500</v>
      </c>
      <c r="E4243" s="163">
        <v>1036</v>
      </c>
      <c r="F4243" s="163"/>
      <c r="G4243" s="163"/>
    </row>
    <row r="4244" spans="1:7">
      <c r="A4244" s="193" t="s">
        <v>3557</v>
      </c>
      <c r="B4244" s="165" t="s">
        <v>4009</v>
      </c>
      <c r="C4244" s="162" t="s">
        <v>4092</v>
      </c>
      <c r="D4244" s="165" t="s">
        <v>1500</v>
      </c>
      <c r="E4244" s="163">
        <v>1036</v>
      </c>
      <c r="F4244" s="163"/>
      <c r="G4244" s="163"/>
    </row>
    <row r="4245" spans="1:7">
      <c r="A4245" s="193" t="s">
        <v>3557</v>
      </c>
      <c r="B4245" s="165" t="s">
        <v>4009</v>
      </c>
      <c r="C4245" s="162" t="s">
        <v>4093</v>
      </c>
      <c r="D4245" s="165" t="s">
        <v>1500</v>
      </c>
      <c r="E4245" s="163">
        <v>1036</v>
      </c>
      <c r="F4245" s="163"/>
      <c r="G4245" s="163"/>
    </row>
    <row r="4246" spans="1:7">
      <c r="A4246" s="193" t="s">
        <v>3557</v>
      </c>
      <c r="B4246" s="165" t="s">
        <v>4009</v>
      </c>
      <c r="C4246" s="162" t="s">
        <v>4094</v>
      </c>
      <c r="D4246" s="165" t="s">
        <v>1500</v>
      </c>
      <c r="E4246" s="163">
        <v>1036</v>
      </c>
      <c r="F4246" s="163"/>
      <c r="G4246" s="163"/>
    </row>
    <row r="4247" spans="1:7">
      <c r="A4247" s="193" t="s">
        <v>3557</v>
      </c>
      <c r="B4247" s="165" t="s">
        <v>4009</v>
      </c>
      <c r="C4247" s="162" t="s">
        <v>4095</v>
      </c>
      <c r="D4247" s="165" t="s">
        <v>1500</v>
      </c>
      <c r="E4247" s="163">
        <v>1036</v>
      </c>
      <c r="F4247" s="163"/>
      <c r="G4247" s="163"/>
    </row>
    <row r="4248" spans="1:7">
      <c r="A4248" s="193" t="s">
        <v>3557</v>
      </c>
      <c r="B4248" s="165" t="s">
        <v>4009</v>
      </c>
      <c r="C4248" s="162" t="s">
        <v>4096</v>
      </c>
      <c r="D4248" s="165" t="s">
        <v>1500</v>
      </c>
      <c r="E4248" s="163">
        <v>1036</v>
      </c>
      <c r="F4248" s="163"/>
      <c r="G4248" s="163"/>
    </row>
    <row r="4249" spans="1:7">
      <c r="A4249" s="193" t="s">
        <v>3557</v>
      </c>
      <c r="B4249" s="165" t="s">
        <v>4009</v>
      </c>
      <c r="C4249" s="162" t="s">
        <v>4097</v>
      </c>
      <c r="D4249" s="165" t="s">
        <v>1500</v>
      </c>
      <c r="E4249" s="163">
        <v>1036</v>
      </c>
      <c r="F4249" s="163"/>
      <c r="G4249" s="163"/>
    </row>
    <row r="4250" spans="1:7">
      <c r="A4250" s="193" t="s">
        <v>3557</v>
      </c>
      <c r="B4250" s="165" t="s">
        <v>4009</v>
      </c>
      <c r="C4250" s="162" t="s">
        <v>4028</v>
      </c>
      <c r="D4250" s="165" t="s">
        <v>1500</v>
      </c>
      <c r="E4250" s="163">
        <v>1050</v>
      </c>
      <c r="F4250" s="163"/>
      <c r="G4250" s="163"/>
    </row>
    <row r="4251" spans="1:7">
      <c r="A4251" s="193" t="s">
        <v>3557</v>
      </c>
      <c r="B4251" s="165" t="s">
        <v>4009</v>
      </c>
      <c r="C4251" s="162" t="s">
        <v>4090</v>
      </c>
      <c r="D4251" s="165" t="s">
        <v>1500</v>
      </c>
      <c r="E4251" s="163">
        <v>1116</v>
      </c>
      <c r="F4251" s="163"/>
      <c r="G4251" s="163"/>
    </row>
    <row r="4252" spans="1:7">
      <c r="A4252" s="193" t="s">
        <v>3557</v>
      </c>
      <c r="B4252" s="165" t="s">
        <v>4009</v>
      </c>
      <c r="C4252" s="162" t="s">
        <v>4131</v>
      </c>
      <c r="D4252" s="165" t="s">
        <v>1500</v>
      </c>
      <c r="E4252" s="163">
        <v>1116</v>
      </c>
      <c r="F4252" s="163"/>
      <c r="G4252" s="163"/>
    </row>
    <row r="4253" spans="1:7">
      <c r="A4253" s="193" t="s">
        <v>3557</v>
      </c>
      <c r="B4253" s="165" t="s">
        <v>4009</v>
      </c>
      <c r="C4253" s="162" t="s">
        <v>4132</v>
      </c>
      <c r="D4253" s="165" t="s">
        <v>1500</v>
      </c>
      <c r="E4253" s="163">
        <v>1116</v>
      </c>
      <c r="F4253" s="163"/>
      <c r="G4253" s="163"/>
    </row>
    <row r="4254" spans="1:7">
      <c r="A4254" s="193" t="s">
        <v>3557</v>
      </c>
      <c r="B4254" s="165" t="s">
        <v>4009</v>
      </c>
      <c r="C4254" s="162" t="s">
        <v>4118</v>
      </c>
      <c r="D4254" s="165" t="s">
        <v>1500</v>
      </c>
      <c r="E4254" s="163">
        <v>1120</v>
      </c>
      <c r="F4254" s="163"/>
      <c r="G4254" s="163"/>
    </row>
    <row r="4255" spans="1:7">
      <c r="A4255" s="193" t="s">
        <v>3557</v>
      </c>
      <c r="B4255" s="165" t="s">
        <v>4009</v>
      </c>
      <c r="C4255" s="162" t="s">
        <v>4119</v>
      </c>
      <c r="D4255" s="165" t="s">
        <v>1500</v>
      </c>
      <c r="E4255" s="163">
        <v>1120</v>
      </c>
      <c r="F4255" s="163"/>
      <c r="G4255" s="163"/>
    </row>
    <row r="4256" spans="1:7">
      <c r="A4256" s="193" t="s">
        <v>3557</v>
      </c>
      <c r="B4256" s="165" t="s">
        <v>4009</v>
      </c>
      <c r="C4256" s="162" t="s">
        <v>4082</v>
      </c>
      <c r="D4256" s="165" t="s">
        <v>1500</v>
      </c>
      <c r="E4256" s="163">
        <v>1120</v>
      </c>
      <c r="F4256" s="163"/>
      <c r="G4256" s="163"/>
    </row>
    <row r="4257" spans="1:7">
      <c r="A4257" s="193" t="s">
        <v>3557</v>
      </c>
      <c r="B4257" s="165" t="s">
        <v>4009</v>
      </c>
      <c r="C4257" s="162" t="s">
        <v>4055</v>
      </c>
      <c r="D4257" s="165" t="s">
        <v>1500</v>
      </c>
      <c r="E4257" s="163">
        <v>1160</v>
      </c>
      <c r="F4257" s="163"/>
      <c r="G4257" s="163"/>
    </row>
    <row r="4258" spans="1:7">
      <c r="A4258" s="193" t="s">
        <v>3557</v>
      </c>
      <c r="B4258" s="165" t="s">
        <v>4009</v>
      </c>
      <c r="C4258" s="162" t="s">
        <v>4113</v>
      </c>
      <c r="D4258" s="165" t="s">
        <v>1500</v>
      </c>
      <c r="E4258" s="163">
        <v>1189</v>
      </c>
      <c r="F4258" s="163"/>
      <c r="G4258" s="163"/>
    </row>
    <row r="4259" spans="1:7">
      <c r="A4259" s="193" t="s">
        <v>3557</v>
      </c>
      <c r="B4259" s="165" t="s">
        <v>4009</v>
      </c>
      <c r="C4259" s="162" t="s">
        <v>4126</v>
      </c>
      <c r="D4259" s="165" t="s">
        <v>1500</v>
      </c>
      <c r="E4259" s="163">
        <v>1256</v>
      </c>
      <c r="F4259" s="163"/>
      <c r="G4259" s="163"/>
    </row>
    <row r="4260" spans="1:7">
      <c r="A4260" s="193" t="s">
        <v>3557</v>
      </c>
      <c r="B4260" s="165" t="s">
        <v>4009</v>
      </c>
      <c r="C4260" s="162" t="s">
        <v>4135</v>
      </c>
      <c r="D4260" s="165" t="s">
        <v>1500</v>
      </c>
      <c r="E4260" s="163">
        <v>1256</v>
      </c>
      <c r="F4260" s="163"/>
      <c r="G4260" s="163"/>
    </row>
    <row r="4261" spans="1:7">
      <c r="A4261" s="193" t="s">
        <v>3557</v>
      </c>
      <c r="B4261" s="165" t="s">
        <v>4009</v>
      </c>
      <c r="C4261" s="162" t="s">
        <v>4139</v>
      </c>
      <c r="D4261" s="165" t="s">
        <v>1500</v>
      </c>
      <c r="E4261" s="163">
        <v>1256</v>
      </c>
      <c r="F4261" s="163"/>
      <c r="G4261" s="163"/>
    </row>
    <row r="4262" spans="1:7">
      <c r="A4262" s="193" t="s">
        <v>3557</v>
      </c>
      <c r="B4262" s="165" t="s">
        <v>4009</v>
      </c>
      <c r="C4262" s="162" t="s">
        <v>4105</v>
      </c>
      <c r="D4262" s="165" t="s">
        <v>1500</v>
      </c>
      <c r="E4262" s="163">
        <v>1268</v>
      </c>
      <c r="F4262" s="163"/>
      <c r="G4262" s="163"/>
    </row>
    <row r="4263" spans="1:7">
      <c r="A4263" s="193" t="s">
        <v>3557</v>
      </c>
      <c r="B4263" s="165" t="s">
        <v>4009</v>
      </c>
      <c r="C4263" s="162" t="s">
        <v>4106</v>
      </c>
      <c r="D4263" s="165" t="s">
        <v>1500</v>
      </c>
      <c r="E4263" s="163">
        <v>1268</v>
      </c>
      <c r="F4263" s="163"/>
      <c r="G4263" s="163"/>
    </row>
    <row r="4264" spans="1:7">
      <c r="A4264" s="193" t="s">
        <v>3557</v>
      </c>
      <c r="B4264" s="165" t="s">
        <v>4009</v>
      </c>
      <c r="C4264" s="162" t="s">
        <v>4107</v>
      </c>
      <c r="D4264" s="165" t="s">
        <v>1500</v>
      </c>
      <c r="E4264" s="163">
        <v>1268</v>
      </c>
      <c r="F4264" s="163"/>
      <c r="G4264" s="163"/>
    </row>
    <row r="4265" spans="1:7">
      <c r="A4265" s="193" t="s">
        <v>3557</v>
      </c>
      <c r="B4265" s="165" t="s">
        <v>4009</v>
      </c>
      <c r="C4265" s="162" t="s">
        <v>4108</v>
      </c>
      <c r="D4265" s="165" t="s">
        <v>1500</v>
      </c>
      <c r="E4265" s="163">
        <v>1268</v>
      </c>
      <c r="F4265" s="163"/>
      <c r="G4265" s="163"/>
    </row>
    <row r="4266" spans="1:7">
      <c r="A4266" s="193" t="s">
        <v>3557</v>
      </c>
      <c r="B4266" s="165" t="s">
        <v>4009</v>
      </c>
      <c r="C4266" s="162" t="s">
        <v>4109</v>
      </c>
      <c r="D4266" s="165" t="s">
        <v>1500</v>
      </c>
      <c r="E4266" s="163">
        <v>1268</v>
      </c>
      <c r="F4266" s="163"/>
      <c r="G4266" s="163"/>
    </row>
    <row r="4267" spans="1:7">
      <c r="A4267" s="193" t="s">
        <v>3557</v>
      </c>
      <c r="B4267" s="165" t="s">
        <v>4009</v>
      </c>
      <c r="C4267" s="162" t="s">
        <v>4056</v>
      </c>
      <c r="D4267" s="165" t="s">
        <v>1500</v>
      </c>
      <c r="E4267" s="163">
        <v>1268</v>
      </c>
      <c r="F4267" s="163"/>
      <c r="G4267" s="163"/>
    </row>
    <row r="4268" spans="1:7">
      <c r="A4268" s="193" t="s">
        <v>3557</v>
      </c>
      <c r="B4268" s="165" t="s">
        <v>4009</v>
      </c>
      <c r="C4268" s="162" t="s">
        <v>4110</v>
      </c>
      <c r="D4268" s="165" t="s">
        <v>1500</v>
      </c>
      <c r="E4268" s="163">
        <v>1268</v>
      </c>
      <c r="F4268" s="163"/>
      <c r="G4268" s="163"/>
    </row>
    <row r="4269" spans="1:7">
      <c r="A4269" s="193" t="s">
        <v>3557</v>
      </c>
      <c r="B4269" s="165" t="s">
        <v>4009</v>
      </c>
      <c r="C4269" s="162" t="s">
        <v>4111</v>
      </c>
      <c r="D4269" s="165" t="s">
        <v>1500</v>
      </c>
      <c r="E4269" s="163">
        <v>1268</v>
      </c>
      <c r="F4269" s="163"/>
      <c r="G4269" s="163"/>
    </row>
    <row r="4270" spans="1:7">
      <c r="A4270" s="193" t="s">
        <v>3557</v>
      </c>
      <c r="B4270" s="165" t="s">
        <v>4009</v>
      </c>
      <c r="C4270" s="162" t="s">
        <v>4042</v>
      </c>
      <c r="D4270" s="165" t="s">
        <v>1500</v>
      </c>
      <c r="E4270" s="163">
        <v>1296</v>
      </c>
      <c r="F4270" s="163"/>
      <c r="G4270" s="163"/>
    </row>
    <row r="4271" spans="1:7">
      <c r="A4271" s="193" t="s">
        <v>3557</v>
      </c>
      <c r="B4271" s="165" t="s">
        <v>4009</v>
      </c>
      <c r="C4271" s="162" t="s">
        <v>4168</v>
      </c>
      <c r="D4271" s="165" t="s">
        <v>1500</v>
      </c>
      <c r="E4271" s="163">
        <v>1312</v>
      </c>
      <c r="F4271" s="163"/>
      <c r="G4271" s="163"/>
    </row>
    <row r="4272" spans="1:7">
      <c r="A4272" s="193" t="s">
        <v>3557</v>
      </c>
      <c r="B4272" s="165" t="s">
        <v>4009</v>
      </c>
      <c r="C4272" s="162" t="s">
        <v>4035</v>
      </c>
      <c r="D4272" s="165" t="s">
        <v>1500</v>
      </c>
      <c r="E4272" s="163">
        <v>1386</v>
      </c>
      <c r="F4272" s="163"/>
      <c r="G4272" s="163"/>
    </row>
    <row r="4273" spans="1:7">
      <c r="A4273" s="193" t="s">
        <v>3557</v>
      </c>
      <c r="B4273" s="165" t="s">
        <v>4009</v>
      </c>
      <c r="C4273" s="162" t="s">
        <v>4060</v>
      </c>
      <c r="D4273" s="165" t="s">
        <v>1500</v>
      </c>
      <c r="E4273" s="163">
        <v>1426</v>
      </c>
      <c r="F4273" s="163"/>
      <c r="G4273" s="163"/>
    </row>
    <row r="4274" spans="1:7">
      <c r="A4274" s="193" t="s">
        <v>3557</v>
      </c>
      <c r="B4274" s="165" t="s">
        <v>4009</v>
      </c>
      <c r="C4274" s="162" t="s">
        <v>4086</v>
      </c>
      <c r="D4274" s="165" t="s">
        <v>1500</v>
      </c>
      <c r="E4274" s="163">
        <v>1464</v>
      </c>
      <c r="F4274" s="163"/>
      <c r="G4274" s="163"/>
    </row>
    <row r="4275" spans="1:7">
      <c r="A4275" s="193" t="s">
        <v>3557</v>
      </c>
      <c r="B4275" s="165" t="s">
        <v>4009</v>
      </c>
      <c r="C4275" s="162" t="s">
        <v>4012</v>
      </c>
      <c r="D4275" s="165" t="s">
        <v>1500</v>
      </c>
      <c r="E4275" s="163">
        <v>1536</v>
      </c>
      <c r="F4275" s="163"/>
      <c r="G4275" s="163"/>
    </row>
    <row r="4276" spans="1:7">
      <c r="A4276" s="193" t="s">
        <v>3557</v>
      </c>
      <c r="B4276" s="165" t="s">
        <v>4009</v>
      </c>
      <c r="C4276" s="162" t="s">
        <v>4242</v>
      </c>
      <c r="D4276" s="165" t="s">
        <v>1500</v>
      </c>
      <c r="E4276" s="163">
        <v>1536</v>
      </c>
      <c r="F4276" s="163"/>
      <c r="G4276" s="163"/>
    </row>
    <row r="4277" spans="1:7">
      <c r="A4277" s="193" t="s">
        <v>3557</v>
      </c>
      <c r="B4277" s="165" t="s">
        <v>4009</v>
      </c>
      <c r="C4277" s="162" t="s">
        <v>4146</v>
      </c>
      <c r="D4277" s="165" t="s">
        <v>1500</v>
      </c>
      <c r="E4277" s="163">
        <v>1554</v>
      </c>
      <c r="F4277" s="163"/>
      <c r="G4277" s="163"/>
    </row>
    <row r="4278" spans="1:7">
      <c r="A4278" s="193" t="s">
        <v>3557</v>
      </c>
      <c r="B4278" s="165" t="s">
        <v>4009</v>
      </c>
      <c r="C4278" s="162" t="s">
        <v>4143</v>
      </c>
      <c r="D4278" s="165" t="s">
        <v>1500</v>
      </c>
      <c r="E4278" s="163">
        <v>1616</v>
      </c>
      <c r="F4278" s="163"/>
      <c r="G4278" s="163"/>
    </row>
    <row r="4279" spans="1:7">
      <c r="A4279" s="193" t="s">
        <v>3557</v>
      </c>
      <c r="B4279" s="165" t="s">
        <v>4009</v>
      </c>
      <c r="C4279" s="162" t="s">
        <v>4147</v>
      </c>
      <c r="D4279" s="165" t="s">
        <v>1500</v>
      </c>
      <c r="E4279" s="163">
        <v>1616</v>
      </c>
      <c r="F4279" s="163"/>
      <c r="G4279" s="163"/>
    </row>
    <row r="4280" spans="1:7">
      <c r="A4280" s="193" t="s">
        <v>3557</v>
      </c>
      <c r="B4280" s="165" t="s">
        <v>4009</v>
      </c>
      <c r="C4280" s="162" t="s">
        <v>4147</v>
      </c>
      <c r="D4280" s="165" t="s">
        <v>1500</v>
      </c>
      <c r="E4280" s="163">
        <v>1616</v>
      </c>
      <c r="F4280" s="163"/>
      <c r="G4280" s="163"/>
    </row>
    <row r="4281" spans="1:7">
      <c r="A4281" s="193" t="s">
        <v>3557</v>
      </c>
      <c r="B4281" s="165" t="s">
        <v>4009</v>
      </c>
      <c r="C4281" s="162" t="s">
        <v>4156</v>
      </c>
      <c r="D4281" s="165" t="s">
        <v>1500</v>
      </c>
      <c r="E4281" s="163">
        <v>1638</v>
      </c>
      <c r="F4281" s="163"/>
      <c r="G4281" s="163"/>
    </row>
    <row r="4282" spans="1:7">
      <c r="A4282" s="193" t="s">
        <v>3557</v>
      </c>
      <c r="B4282" s="165" t="s">
        <v>4009</v>
      </c>
      <c r="C4282" s="162" t="s">
        <v>4013</v>
      </c>
      <c r="D4282" s="165" t="s">
        <v>1500</v>
      </c>
      <c r="E4282" s="163">
        <v>1698</v>
      </c>
      <c r="F4282" s="163"/>
      <c r="G4282" s="163"/>
    </row>
    <row r="4283" spans="1:7">
      <c r="A4283" s="193" t="s">
        <v>3557</v>
      </c>
      <c r="B4283" s="165" t="s">
        <v>4009</v>
      </c>
      <c r="C4283" s="162" t="s">
        <v>4240</v>
      </c>
      <c r="D4283" s="165" t="s">
        <v>1500</v>
      </c>
      <c r="E4283" s="163">
        <v>1750</v>
      </c>
      <c r="F4283" s="163"/>
      <c r="G4283" s="163"/>
    </row>
    <row r="4284" spans="1:7">
      <c r="A4284" s="193" t="s">
        <v>3557</v>
      </c>
      <c r="B4284" s="165" t="s">
        <v>4009</v>
      </c>
      <c r="C4284" s="162" t="s">
        <v>4051</v>
      </c>
      <c r="D4284" s="165" t="s">
        <v>1500</v>
      </c>
      <c r="E4284" s="163">
        <v>1760</v>
      </c>
      <c r="F4284" s="163"/>
      <c r="G4284" s="163"/>
    </row>
    <row r="4285" spans="1:7">
      <c r="A4285" s="193" t="s">
        <v>3557</v>
      </c>
      <c r="B4285" s="165" t="s">
        <v>4009</v>
      </c>
      <c r="C4285" s="162" t="s">
        <v>4100</v>
      </c>
      <c r="D4285" s="165" t="s">
        <v>1500</v>
      </c>
      <c r="E4285" s="163">
        <v>1800</v>
      </c>
      <c r="F4285" s="163"/>
      <c r="G4285" s="163"/>
    </row>
    <row r="4286" spans="1:7">
      <c r="A4286" s="193" t="s">
        <v>3557</v>
      </c>
      <c r="B4286" s="165" t="s">
        <v>4009</v>
      </c>
      <c r="C4286" s="162" t="s">
        <v>4052</v>
      </c>
      <c r="D4286" s="165" t="s">
        <v>1500</v>
      </c>
      <c r="E4286" s="163">
        <v>1920</v>
      </c>
      <c r="F4286" s="163"/>
      <c r="G4286" s="163"/>
    </row>
    <row r="4287" spans="1:7">
      <c r="A4287" s="193" t="s">
        <v>3557</v>
      </c>
      <c r="B4287" s="165" t="s">
        <v>4009</v>
      </c>
      <c r="C4287" s="162" t="s">
        <v>4138</v>
      </c>
      <c r="D4287" s="165" t="s">
        <v>1500</v>
      </c>
      <c r="E4287" s="163">
        <v>1920</v>
      </c>
      <c r="F4287" s="163"/>
      <c r="G4287" s="163"/>
    </row>
    <row r="4288" spans="1:7">
      <c r="A4288" s="193" t="s">
        <v>3557</v>
      </c>
      <c r="B4288" s="165" t="s">
        <v>4009</v>
      </c>
      <c r="C4288" s="162" t="s">
        <v>4032</v>
      </c>
      <c r="D4288" s="165" t="s">
        <v>1500</v>
      </c>
      <c r="E4288" s="163">
        <v>2000</v>
      </c>
      <c r="F4288" s="163"/>
      <c r="G4288" s="163"/>
    </row>
    <row r="4289" spans="1:7">
      <c r="A4289" s="193" t="s">
        <v>3557</v>
      </c>
      <c r="B4289" s="165" t="s">
        <v>4009</v>
      </c>
      <c r="C4289" s="162" t="s">
        <v>4087</v>
      </c>
      <c r="D4289" s="165" t="s">
        <v>1500</v>
      </c>
      <c r="E4289" s="163">
        <v>2015</v>
      </c>
      <c r="F4289" s="163"/>
      <c r="G4289" s="163"/>
    </row>
    <row r="4290" spans="1:7">
      <c r="A4290" s="193" t="s">
        <v>3557</v>
      </c>
      <c r="B4290" s="165" t="s">
        <v>4009</v>
      </c>
      <c r="C4290" s="162" t="s">
        <v>4100</v>
      </c>
      <c r="D4290" s="165" t="s">
        <v>1500</v>
      </c>
      <c r="E4290" s="163">
        <v>2200</v>
      </c>
      <c r="F4290" s="163"/>
      <c r="G4290" s="163"/>
    </row>
    <row r="4291" spans="1:7">
      <c r="A4291" s="193" t="s">
        <v>3557</v>
      </c>
      <c r="B4291" s="165" t="s">
        <v>4009</v>
      </c>
      <c r="C4291" s="162" t="s">
        <v>4120</v>
      </c>
      <c r="D4291" s="165" t="s">
        <v>1500</v>
      </c>
      <c r="E4291" s="163">
        <v>2330</v>
      </c>
      <c r="F4291" s="163"/>
      <c r="G4291" s="163"/>
    </row>
    <row r="4292" spans="1:7">
      <c r="A4292" s="193" t="s">
        <v>3557</v>
      </c>
      <c r="B4292" s="165" t="s">
        <v>4009</v>
      </c>
      <c r="C4292" s="162" t="s">
        <v>4124</v>
      </c>
      <c r="D4292" s="165" t="s">
        <v>1500</v>
      </c>
      <c r="E4292" s="163">
        <v>2337</v>
      </c>
      <c r="F4292" s="163"/>
      <c r="G4292" s="163"/>
    </row>
    <row r="4293" spans="1:7">
      <c r="A4293" s="193" t="s">
        <v>3557</v>
      </c>
      <c r="B4293" s="165" t="s">
        <v>4009</v>
      </c>
      <c r="C4293" s="162" t="s">
        <v>4014</v>
      </c>
      <c r="D4293" s="165" t="s">
        <v>1500</v>
      </c>
      <c r="E4293" s="163">
        <v>2374</v>
      </c>
      <c r="F4293" s="163"/>
      <c r="G4293" s="163"/>
    </row>
    <row r="4294" spans="1:7">
      <c r="A4294" s="193" t="s">
        <v>3557</v>
      </c>
      <c r="B4294" s="165" t="s">
        <v>4009</v>
      </c>
      <c r="C4294" s="162" t="s">
        <v>4177</v>
      </c>
      <c r="D4294" s="165" t="s">
        <v>1500</v>
      </c>
      <c r="E4294" s="163">
        <v>2380</v>
      </c>
      <c r="F4294" s="163"/>
      <c r="G4294" s="163"/>
    </row>
    <row r="4295" spans="1:7">
      <c r="A4295" s="193" t="s">
        <v>3557</v>
      </c>
      <c r="B4295" s="165" t="s">
        <v>4009</v>
      </c>
      <c r="C4295" s="162" t="s">
        <v>4054</v>
      </c>
      <c r="D4295" s="165" t="s">
        <v>1500</v>
      </c>
      <c r="E4295" s="163">
        <v>2400</v>
      </c>
      <c r="F4295" s="163"/>
      <c r="G4295" s="163"/>
    </row>
    <row r="4296" spans="1:7">
      <c r="A4296" s="193" t="s">
        <v>3557</v>
      </c>
      <c r="B4296" s="165" t="s">
        <v>4009</v>
      </c>
      <c r="C4296" s="162" t="s">
        <v>4112</v>
      </c>
      <c r="D4296" s="165" t="s">
        <v>1500</v>
      </c>
      <c r="E4296" s="163">
        <v>2400</v>
      </c>
      <c r="F4296" s="163"/>
      <c r="G4296" s="163"/>
    </row>
    <row r="4297" spans="1:7">
      <c r="A4297" s="193" t="s">
        <v>3557</v>
      </c>
      <c r="B4297" s="165" t="s">
        <v>4009</v>
      </c>
      <c r="C4297" s="162" t="s">
        <v>4020</v>
      </c>
      <c r="D4297" s="165" t="s">
        <v>1500</v>
      </c>
      <c r="E4297" s="163">
        <v>2412</v>
      </c>
      <c r="F4297" s="163"/>
      <c r="G4297" s="163"/>
    </row>
    <row r="4298" spans="1:7">
      <c r="A4298" s="193" t="s">
        <v>3557</v>
      </c>
      <c r="B4298" s="165" t="s">
        <v>4009</v>
      </c>
      <c r="C4298" s="162" t="s">
        <v>4043</v>
      </c>
      <c r="D4298" s="165" t="s">
        <v>1500</v>
      </c>
      <c r="E4298" s="163">
        <v>2448</v>
      </c>
      <c r="F4298" s="163"/>
      <c r="G4298" s="163"/>
    </row>
    <row r="4299" spans="1:7">
      <c r="A4299" s="193" t="s">
        <v>3557</v>
      </c>
      <c r="B4299" s="165" t="s">
        <v>4009</v>
      </c>
      <c r="C4299" s="162" t="s">
        <v>4048</v>
      </c>
      <c r="D4299" s="165" t="s">
        <v>1500</v>
      </c>
      <c r="E4299" s="163">
        <v>2450</v>
      </c>
      <c r="F4299" s="163"/>
      <c r="G4299" s="163"/>
    </row>
    <row r="4300" spans="1:7">
      <c r="A4300" s="193" t="s">
        <v>3557</v>
      </c>
      <c r="B4300" s="165" t="s">
        <v>4009</v>
      </c>
      <c r="C4300" s="162" t="s">
        <v>4123</v>
      </c>
      <c r="D4300" s="165" t="s">
        <v>1500</v>
      </c>
      <c r="E4300" s="163">
        <v>2500</v>
      </c>
      <c r="F4300" s="163"/>
      <c r="G4300" s="163"/>
    </row>
    <row r="4301" spans="1:7">
      <c r="A4301" s="193" t="s">
        <v>3557</v>
      </c>
      <c r="B4301" s="165" t="s">
        <v>4009</v>
      </c>
      <c r="C4301" s="162" t="s">
        <v>4104</v>
      </c>
      <c r="D4301" s="165" t="s">
        <v>1500</v>
      </c>
      <c r="E4301" s="163">
        <v>2508</v>
      </c>
      <c r="F4301" s="163"/>
      <c r="G4301" s="163"/>
    </row>
    <row r="4302" spans="1:7">
      <c r="A4302" s="193" t="s">
        <v>3557</v>
      </c>
      <c r="B4302" s="165" t="s">
        <v>4009</v>
      </c>
      <c r="C4302" s="162" t="s">
        <v>4120</v>
      </c>
      <c r="D4302" s="165" t="s">
        <v>1500</v>
      </c>
      <c r="E4302" s="163">
        <v>2533</v>
      </c>
      <c r="F4302" s="163"/>
      <c r="G4302" s="163"/>
    </row>
    <row r="4303" spans="1:7">
      <c r="A4303" s="193" t="s">
        <v>3557</v>
      </c>
      <c r="B4303" s="165" t="s">
        <v>4009</v>
      </c>
      <c r="C4303" s="162" t="s">
        <v>4056</v>
      </c>
      <c r="D4303" s="165" t="s">
        <v>1500</v>
      </c>
      <c r="E4303" s="163">
        <v>2580</v>
      </c>
      <c r="F4303" s="163"/>
      <c r="G4303" s="163"/>
    </row>
    <row r="4304" spans="1:7">
      <c r="A4304" s="193" t="s">
        <v>3557</v>
      </c>
      <c r="B4304" s="165" t="s">
        <v>4009</v>
      </c>
      <c r="C4304" s="162" t="s">
        <v>4120</v>
      </c>
      <c r="D4304" s="165" t="s">
        <v>1500</v>
      </c>
      <c r="E4304" s="163">
        <v>2581</v>
      </c>
      <c r="F4304" s="163"/>
      <c r="G4304" s="163"/>
    </row>
    <row r="4305" spans="1:7">
      <c r="A4305" s="193" t="s">
        <v>3557</v>
      </c>
      <c r="B4305" s="165" t="s">
        <v>4009</v>
      </c>
      <c r="C4305" s="162" t="s">
        <v>4090</v>
      </c>
      <c r="D4305" s="165" t="s">
        <v>1500</v>
      </c>
      <c r="E4305" s="163">
        <v>2594</v>
      </c>
      <c r="F4305" s="163"/>
      <c r="G4305" s="163"/>
    </row>
    <row r="4306" spans="1:7">
      <c r="A4306" s="193" t="s">
        <v>3557</v>
      </c>
      <c r="B4306" s="165" t="s">
        <v>4009</v>
      </c>
      <c r="C4306" s="162" t="s">
        <v>4053</v>
      </c>
      <c r="D4306" s="165" t="s">
        <v>1500</v>
      </c>
      <c r="E4306" s="163">
        <v>2600</v>
      </c>
      <c r="F4306" s="163"/>
      <c r="G4306" s="163"/>
    </row>
    <row r="4307" spans="1:7">
      <c r="A4307" s="193" t="s">
        <v>3557</v>
      </c>
      <c r="B4307" s="165" t="s">
        <v>4009</v>
      </c>
      <c r="C4307" s="162" t="s">
        <v>4047</v>
      </c>
      <c r="D4307" s="165" t="s">
        <v>1500</v>
      </c>
      <c r="E4307" s="163">
        <v>2650</v>
      </c>
      <c r="F4307" s="163"/>
      <c r="G4307" s="163"/>
    </row>
    <row r="4308" spans="1:7">
      <c r="A4308" s="193" t="s">
        <v>3557</v>
      </c>
      <c r="B4308" s="165" t="s">
        <v>4009</v>
      </c>
      <c r="C4308" s="162" t="s">
        <v>4039</v>
      </c>
      <c r="D4308" s="165" t="s">
        <v>1500</v>
      </c>
      <c r="E4308" s="163">
        <v>2720</v>
      </c>
      <c r="F4308" s="163"/>
      <c r="G4308" s="163"/>
    </row>
    <row r="4309" spans="1:7">
      <c r="A4309" s="193" t="s">
        <v>3557</v>
      </c>
      <c r="B4309" s="165" t="s">
        <v>4009</v>
      </c>
      <c r="C4309" s="162" t="s">
        <v>4149</v>
      </c>
      <c r="D4309" s="165" t="s">
        <v>1500</v>
      </c>
      <c r="E4309" s="163">
        <v>2770</v>
      </c>
      <c r="F4309" s="163"/>
      <c r="G4309" s="163"/>
    </row>
    <row r="4310" spans="1:7">
      <c r="A4310" s="193" t="s">
        <v>3557</v>
      </c>
      <c r="B4310" s="165" t="s">
        <v>4009</v>
      </c>
      <c r="C4310" s="162" t="s">
        <v>4045</v>
      </c>
      <c r="D4310" s="165" t="s">
        <v>1500</v>
      </c>
      <c r="E4310" s="163">
        <v>2800</v>
      </c>
      <c r="F4310" s="163"/>
      <c r="G4310" s="163"/>
    </row>
    <row r="4311" spans="1:7">
      <c r="A4311" s="193" t="s">
        <v>3557</v>
      </c>
      <c r="B4311" s="165" t="s">
        <v>4009</v>
      </c>
      <c r="C4311" s="162" t="s">
        <v>4140</v>
      </c>
      <c r="D4311" s="165" t="s">
        <v>1500</v>
      </c>
      <c r="E4311" s="163">
        <v>2904</v>
      </c>
      <c r="F4311" s="163"/>
      <c r="G4311" s="163"/>
    </row>
    <row r="4312" spans="1:7">
      <c r="A4312" s="193" t="s">
        <v>3557</v>
      </c>
      <c r="B4312" s="165" t="s">
        <v>4009</v>
      </c>
      <c r="C4312" s="162" t="s">
        <v>4037</v>
      </c>
      <c r="D4312" s="165" t="s">
        <v>1500</v>
      </c>
      <c r="E4312" s="163">
        <v>3000</v>
      </c>
      <c r="F4312" s="163"/>
      <c r="G4312" s="163"/>
    </row>
    <row r="4313" spans="1:7">
      <c r="A4313" s="193" t="s">
        <v>3557</v>
      </c>
      <c r="B4313" s="165" t="s">
        <v>4009</v>
      </c>
      <c r="C4313" s="162" t="s">
        <v>4085</v>
      </c>
      <c r="D4313" s="165" t="s">
        <v>1500</v>
      </c>
      <c r="E4313" s="163">
        <v>3000</v>
      </c>
      <c r="F4313" s="163"/>
      <c r="G4313" s="163"/>
    </row>
    <row r="4314" spans="1:7">
      <c r="A4314" s="193" t="s">
        <v>3557</v>
      </c>
      <c r="B4314" s="165" t="s">
        <v>4009</v>
      </c>
      <c r="C4314" s="162" t="s">
        <v>4151</v>
      </c>
      <c r="D4314" s="165" t="s">
        <v>1500</v>
      </c>
      <c r="E4314" s="163">
        <v>3042</v>
      </c>
      <c r="F4314" s="163"/>
      <c r="G4314" s="163"/>
    </row>
    <row r="4315" spans="1:7">
      <c r="A4315" s="193" t="s">
        <v>3557</v>
      </c>
      <c r="B4315" s="165" t="s">
        <v>4009</v>
      </c>
      <c r="C4315" s="162" t="s">
        <v>4114</v>
      </c>
      <c r="D4315" s="165" t="s">
        <v>1500</v>
      </c>
      <c r="E4315" s="163">
        <v>3255</v>
      </c>
      <c r="F4315" s="163"/>
      <c r="G4315" s="163"/>
    </row>
    <row r="4316" spans="1:7">
      <c r="A4316" s="193" t="s">
        <v>3557</v>
      </c>
      <c r="B4316" s="165" t="s">
        <v>4009</v>
      </c>
      <c r="C4316" s="162" t="s">
        <v>4063</v>
      </c>
      <c r="D4316" s="165" t="s">
        <v>1500</v>
      </c>
      <c r="E4316" s="163">
        <v>3264</v>
      </c>
      <c r="F4316" s="163"/>
      <c r="G4316" s="163"/>
    </row>
    <row r="4317" spans="1:7">
      <c r="A4317" s="193" t="s">
        <v>3557</v>
      </c>
      <c r="B4317" s="165" t="s">
        <v>4009</v>
      </c>
      <c r="C4317" s="162" t="s">
        <v>4205</v>
      </c>
      <c r="D4317" s="165" t="s">
        <v>1500</v>
      </c>
      <c r="E4317" s="163">
        <v>3312</v>
      </c>
      <c r="F4317" s="163"/>
      <c r="G4317" s="163"/>
    </row>
    <row r="4318" spans="1:7">
      <c r="A4318" s="193" t="s">
        <v>3557</v>
      </c>
      <c r="B4318" s="165" t="s">
        <v>4009</v>
      </c>
      <c r="C4318" s="162" t="s">
        <v>4090</v>
      </c>
      <c r="D4318" s="165" t="s">
        <v>1500</v>
      </c>
      <c r="E4318" s="163">
        <v>3436</v>
      </c>
      <c r="F4318" s="163"/>
      <c r="G4318" s="163"/>
    </row>
    <row r="4319" spans="1:7">
      <c r="A4319" s="193" t="s">
        <v>3557</v>
      </c>
      <c r="B4319" s="165" t="s">
        <v>4009</v>
      </c>
      <c r="C4319" s="162" t="s">
        <v>4184</v>
      </c>
      <c r="D4319" s="165" t="s">
        <v>1500</v>
      </c>
      <c r="E4319" s="163">
        <v>3456</v>
      </c>
      <c r="F4319" s="163"/>
      <c r="G4319" s="163"/>
    </row>
    <row r="4320" spans="1:7">
      <c r="A4320" s="193" t="s">
        <v>3557</v>
      </c>
      <c r="B4320" s="165" t="s">
        <v>4009</v>
      </c>
      <c r="C4320" s="162" t="s">
        <v>4041</v>
      </c>
      <c r="D4320" s="165" t="s">
        <v>1500</v>
      </c>
      <c r="E4320" s="163">
        <v>3510</v>
      </c>
      <c r="F4320" s="163"/>
      <c r="G4320" s="163"/>
    </row>
    <row r="4321" spans="1:7">
      <c r="A4321" s="193" t="s">
        <v>3557</v>
      </c>
      <c r="B4321" s="165" t="s">
        <v>4009</v>
      </c>
      <c r="C4321" s="162" t="s">
        <v>4212</v>
      </c>
      <c r="D4321" s="165" t="s">
        <v>1500</v>
      </c>
      <c r="E4321" s="163">
        <v>3544</v>
      </c>
      <c r="F4321" s="163"/>
      <c r="G4321" s="163"/>
    </row>
    <row r="4322" spans="1:7">
      <c r="A4322" s="193" t="s">
        <v>3557</v>
      </c>
      <c r="B4322" s="165" t="s">
        <v>4009</v>
      </c>
      <c r="C4322" s="162" t="s">
        <v>4102</v>
      </c>
      <c r="D4322" s="165" t="s">
        <v>1500</v>
      </c>
      <c r="E4322" s="163">
        <v>3583</v>
      </c>
      <c r="F4322" s="163"/>
      <c r="G4322" s="163"/>
    </row>
    <row r="4323" spans="1:7">
      <c r="A4323" s="193" t="s">
        <v>3557</v>
      </c>
      <c r="B4323" s="165" t="s">
        <v>4009</v>
      </c>
      <c r="C4323" s="162" t="s">
        <v>4133</v>
      </c>
      <c r="D4323" s="165" t="s">
        <v>1500</v>
      </c>
      <c r="E4323" s="163">
        <v>3640</v>
      </c>
      <c r="F4323" s="163"/>
      <c r="G4323" s="163"/>
    </row>
    <row r="4324" spans="1:7">
      <c r="A4324" s="193" t="s">
        <v>3557</v>
      </c>
      <c r="B4324" s="165" t="s">
        <v>4009</v>
      </c>
      <c r="C4324" s="162" t="s">
        <v>4088</v>
      </c>
      <c r="D4324" s="165" t="s">
        <v>1500</v>
      </c>
      <c r="E4324" s="163">
        <v>3732</v>
      </c>
      <c r="F4324" s="163"/>
      <c r="G4324" s="163"/>
    </row>
    <row r="4325" spans="1:7">
      <c r="A4325" s="193" t="s">
        <v>3557</v>
      </c>
      <c r="B4325" s="165" t="s">
        <v>4009</v>
      </c>
      <c r="C4325" s="162" t="s">
        <v>4157</v>
      </c>
      <c r="D4325" s="165" t="s">
        <v>1500</v>
      </c>
      <c r="E4325" s="163">
        <v>3732</v>
      </c>
      <c r="F4325" s="163"/>
      <c r="G4325" s="163"/>
    </row>
    <row r="4326" spans="1:7">
      <c r="A4326" s="193" t="s">
        <v>3557</v>
      </c>
      <c r="B4326" s="165" t="s">
        <v>4009</v>
      </c>
      <c r="C4326" s="162" t="s">
        <v>4099</v>
      </c>
      <c r="D4326" s="165" t="s">
        <v>1500</v>
      </c>
      <c r="E4326" s="163">
        <v>3840</v>
      </c>
      <c r="F4326" s="163"/>
      <c r="G4326" s="163"/>
    </row>
    <row r="4327" spans="1:7">
      <c r="A4327" s="193" t="s">
        <v>3557</v>
      </c>
      <c r="B4327" s="165" t="s">
        <v>4009</v>
      </c>
      <c r="C4327" s="162" t="s">
        <v>4136</v>
      </c>
      <c r="D4327" s="165" t="s">
        <v>1500</v>
      </c>
      <c r="E4327" s="163">
        <v>3840</v>
      </c>
      <c r="F4327" s="163"/>
      <c r="G4327" s="163"/>
    </row>
    <row r="4328" spans="1:7">
      <c r="A4328" s="193" t="s">
        <v>3557</v>
      </c>
      <c r="B4328" s="165" t="s">
        <v>4009</v>
      </c>
      <c r="C4328" s="162" t="s">
        <v>4176</v>
      </c>
      <c r="D4328" s="165" t="s">
        <v>1500</v>
      </c>
      <c r="E4328" s="163">
        <v>3945</v>
      </c>
      <c r="F4328" s="163"/>
      <c r="G4328" s="163"/>
    </row>
    <row r="4329" spans="1:7">
      <c r="A4329" s="193" t="s">
        <v>3557</v>
      </c>
      <c r="B4329" s="165" t="s">
        <v>4009</v>
      </c>
      <c r="C4329" s="162" t="s">
        <v>4165</v>
      </c>
      <c r="D4329" s="165" t="s">
        <v>1500</v>
      </c>
      <c r="E4329" s="163">
        <v>3984</v>
      </c>
      <c r="F4329" s="163"/>
      <c r="G4329" s="163"/>
    </row>
    <row r="4330" spans="1:7">
      <c r="A4330" s="193" t="s">
        <v>3557</v>
      </c>
      <c r="B4330" s="165" t="s">
        <v>4009</v>
      </c>
      <c r="C4330" s="162" t="s">
        <v>4169</v>
      </c>
      <c r="D4330" s="165" t="s">
        <v>1500</v>
      </c>
      <c r="E4330" s="163">
        <v>4000</v>
      </c>
      <c r="F4330" s="163"/>
      <c r="G4330" s="163"/>
    </row>
    <row r="4331" spans="1:7">
      <c r="A4331" s="193" t="s">
        <v>3557</v>
      </c>
      <c r="B4331" s="165" t="s">
        <v>4009</v>
      </c>
      <c r="C4331" s="162" t="s">
        <v>4186</v>
      </c>
      <c r="D4331" s="165" t="s">
        <v>1500</v>
      </c>
      <c r="E4331" s="163">
        <v>4048</v>
      </c>
      <c r="F4331" s="163"/>
      <c r="G4331" s="163"/>
    </row>
    <row r="4332" spans="1:7">
      <c r="A4332" s="193" t="s">
        <v>3557</v>
      </c>
      <c r="B4332" s="165" t="s">
        <v>4009</v>
      </c>
      <c r="C4332" s="162" t="s">
        <v>4142</v>
      </c>
      <c r="D4332" s="165" t="s">
        <v>1500</v>
      </c>
      <c r="E4332" s="163">
        <v>4054</v>
      </c>
      <c r="F4332" s="163"/>
      <c r="G4332" s="163"/>
    </row>
    <row r="4333" spans="1:7">
      <c r="A4333" s="193" t="s">
        <v>3557</v>
      </c>
      <c r="B4333" s="165" t="s">
        <v>4009</v>
      </c>
      <c r="C4333" s="162" t="s">
        <v>4175</v>
      </c>
      <c r="D4333" s="165" t="s">
        <v>1500</v>
      </c>
      <c r="E4333" s="163">
        <v>4066</v>
      </c>
      <c r="F4333" s="163"/>
      <c r="G4333" s="163"/>
    </row>
    <row r="4334" spans="1:7">
      <c r="A4334" s="193" t="s">
        <v>3557</v>
      </c>
      <c r="B4334" s="165" t="s">
        <v>4009</v>
      </c>
      <c r="C4334" s="162" t="s">
        <v>4017</v>
      </c>
      <c r="D4334" s="165" t="s">
        <v>1500</v>
      </c>
      <c r="E4334" s="163">
        <v>4080</v>
      </c>
      <c r="F4334" s="163"/>
      <c r="G4334" s="163"/>
    </row>
    <row r="4335" spans="1:7">
      <c r="A4335" s="193" t="s">
        <v>3557</v>
      </c>
      <c r="B4335" s="165" t="s">
        <v>4009</v>
      </c>
      <c r="C4335" s="162" t="s">
        <v>4144</v>
      </c>
      <c r="D4335" s="165" t="s">
        <v>1500</v>
      </c>
      <c r="E4335" s="163">
        <v>4200</v>
      </c>
      <c r="F4335" s="163"/>
      <c r="G4335" s="163"/>
    </row>
    <row r="4336" spans="1:7">
      <c r="A4336" s="193" t="s">
        <v>3557</v>
      </c>
      <c r="B4336" s="165" t="s">
        <v>4009</v>
      </c>
      <c r="C4336" s="162" t="s">
        <v>4179</v>
      </c>
      <c r="D4336" s="165" t="s">
        <v>1500</v>
      </c>
      <c r="E4336" s="163">
        <v>4200</v>
      </c>
      <c r="F4336" s="163"/>
      <c r="G4336" s="163"/>
    </row>
    <row r="4337" spans="1:7">
      <c r="A4337" s="193" t="s">
        <v>3557</v>
      </c>
      <c r="B4337" s="165" t="s">
        <v>4009</v>
      </c>
      <c r="C4337" s="162" t="s">
        <v>4057</v>
      </c>
      <c r="D4337" s="165" t="s">
        <v>1500</v>
      </c>
      <c r="E4337" s="163">
        <v>4300</v>
      </c>
      <c r="F4337" s="163"/>
      <c r="G4337" s="163"/>
    </row>
    <row r="4338" spans="1:7">
      <c r="A4338" s="193" t="s">
        <v>3557</v>
      </c>
      <c r="B4338" s="165" t="s">
        <v>4009</v>
      </c>
      <c r="C4338" s="162" t="s">
        <v>4208</v>
      </c>
      <c r="D4338" s="165" t="s">
        <v>1500</v>
      </c>
      <c r="E4338" s="163">
        <v>4311</v>
      </c>
      <c r="F4338" s="163"/>
      <c r="G4338" s="163"/>
    </row>
    <row r="4339" spans="1:7">
      <c r="A4339" s="193" t="s">
        <v>3557</v>
      </c>
      <c r="B4339" s="165" t="s">
        <v>4009</v>
      </c>
      <c r="C4339" s="162" t="s">
        <v>4150</v>
      </c>
      <c r="D4339" s="165" t="s">
        <v>1500</v>
      </c>
      <c r="E4339" s="163">
        <v>4352</v>
      </c>
      <c r="F4339" s="163"/>
      <c r="G4339" s="163"/>
    </row>
    <row r="4340" spans="1:7">
      <c r="A4340" s="193" t="s">
        <v>3557</v>
      </c>
      <c r="B4340" s="165" t="s">
        <v>4009</v>
      </c>
      <c r="C4340" s="162" t="s">
        <v>4130</v>
      </c>
      <c r="D4340" s="165" t="s">
        <v>1500</v>
      </c>
      <c r="E4340" s="163">
        <v>4370</v>
      </c>
      <c r="F4340" s="163"/>
      <c r="G4340" s="163"/>
    </row>
    <row r="4341" spans="1:7">
      <c r="A4341" s="193" t="s">
        <v>3557</v>
      </c>
      <c r="B4341" s="165" t="s">
        <v>4009</v>
      </c>
      <c r="C4341" s="162" t="s">
        <v>4215</v>
      </c>
      <c r="D4341" s="165" t="s">
        <v>1500</v>
      </c>
      <c r="E4341" s="163">
        <v>4382</v>
      </c>
      <c r="F4341" s="163"/>
      <c r="G4341" s="163"/>
    </row>
    <row r="4342" spans="1:7">
      <c r="A4342" s="193" t="s">
        <v>3557</v>
      </c>
      <c r="B4342" s="165" t="s">
        <v>4009</v>
      </c>
      <c r="C4342" s="162" t="s">
        <v>4225</v>
      </c>
      <c r="D4342" s="165" t="s">
        <v>1500</v>
      </c>
      <c r="E4342" s="163">
        <v>4390</v>
      </c>
      <c r="F4342" s="163"/>
      <c r="G4342" s="163"/>
    </row>
    <row r="4343" spans="1:7">
      <c r="A4343" s="193" t="s">
        <v>3557</v>
      </c>
      <c r="B4343" s="165" t="s">
        <v>4009</v>
      </c>
      <c r="C4343" s="162" t="s">
        <v>4137</v>
      </c>
      <c r="D4343" s="165" t="s">
        <v>1500</v>
      </c>
      <c r="E4343" s="163">
        <v>4400</v>
      </c>
      <c r="F4343" s="163"/>
      <c r="G4343" s="163"/>
    </row>
    <row r="4344" spans="1:7">
      <c r="A4344" s="193" t="s">
        <v>3557</v>
      </c>
      <c r="B4344" s="165" t="s">
        <v>4009</v>
      </c>
      <c r="C4344" s="162" t="s">
        <v>4158</v>
      </c>
      <c r="D4344" s="165" t="s">
        <v>1500</v>
      </c>
      <c r="E4344" s="163">
        <v>4409</v>
      </c>
      <c r="F4344" s="163"/>
      <c r="G4344" s="163"/>
    </row>
    <row r="4345" spans="1:7">
      <c r="A4345" s="193" t="s">
        <v>3557</v>
      </c>
      <c r="B4345" s="165" t="s">
        <v>4009</v>
      </c>
      <c r="C4345" s="162" t="s">
        <v>4152</v>
      </c>
      <c r="D4345" s="165" t="s">
        <v>1500</v>
      </c>
      <c r="E4345" s="163">
        <v>4473</v>
      </c>
      <c r="F4345" s="163"/>
      <c r="G4345" s="163"/>
    </row>
    <row r="4346" spans="1:7">
      <c r="A4346" s="193" t="s">
        <v>3557</v>
      </c>
      <c r="B4346" s="165" t="s">
        <v>4009</v>
      </c>
      <c r="C4346" s="162" t="s">
        <v>4161</v>
      </c>
      <c r="D4346" s="165" t="s">
        <v>1500</v>
      </c>
      <c r="E4346" s="163">
        <v>4560</v>
      </c>
      <c r="F4346" s="163"/>
      <c r="G4346" s="163"/>
    </row>
    <row r="4347" spans="1:7">
      <c r="A4347" s="193" t="s">
        <v>3557</v>
      </c>
      <c r="B4347" s="165" t="s">
        <v>4009</v>
      </c>
      <c r="C4347" s="162" t="s">
        <v>4162</v>
      </c>
      <c r="D4347" s="165" t="s">
        <v>1500</v>
      </c>
      <c r="E4347" s="163">
        <v>4560</v>
      </c>
      <c r="F4347" s="163"/>
      <c r="G4347" s="163"/>
    </row>
    <row r="4348" spans="1:7">
      <c r="A4348" s="193" t="s">
        <v>3557</v>
      </c>
      <c r="B4348" s="165" t="s">
        <v>4009</v>
      </c>
      <c r="C4348" s="162" t="s">
        <v>4035</v>
      </c>
      <c r="D4348" s="165" t="s">
        <v>1500</v>
      </c>
      <c r="E4348" s="163">
        <v>4565</v>
      </c>
      <c r="F4348" s="163"/>
      <c r="G4348" s="163"/>
    </row>
    <row r="4349" spans="1:7">
      <c r="A4349" s="193" t="s">
        <v>3557</v>
      </c>
      <c r="B4349" s="165" t="s">
        <v>4009</v>
      </c>
      <c r="C4349" s="162" t="s">
        <v>4174</v>
      </c>
      <c r="D4349" s="165" t="s">
        <v>1500</v>
      </c>
      <c r="E4349" s="163">
        <v>4608</v>
      </c>
      <c r="F4349" s="163"/>
      <c r="G4349" s="163"/>
    </row>
    <row r="4350" spans="1:7">
      <c r="A4350" s="193" t="s">
        <v>3557</v>
      </c>
      <c r="B4350" s="165" t="s">
        <v>4009</v>
      </c>
      <c r="C4350" s="162" t="s">
        <v>4056</v>
      </c>
      <c r="D4350" s="165" t="s">
        <v>1500</v>
      </c>
      <c r="E4350" s="163">
        <v>4640</v>
      </c>
      <c r="F4350" s="163"/>
      <c r="G4350" s="163"/>
    </row>
    <row r="4351" spans="1:7">
      <c r="A4351" s="193" t="s">
        <v>3557</v>
      </c>
      <c r="B4351" s="165" t="s">
        <v>4009</v>
      </c>
      <c r="C4351" s="162" t="s">
        <v>4121</v>
      </c>
      <c r="D4351" s="165" t="s">
        <v>1500</v>
      </c>
      <c r="E4351" s="163">
        <v>4640</v>
      </c>
      <c r="F4351" s="163"/>
      <c r="G4351" s="163"/>
    </row>
    <row r="4352" spans="1:7">
      <c r="A4352" s="193" t="s">
        <v>3557</v>
      </c>
      <c r="B4352" s="165" t="s">
        <v>4009</v>
      </c>
      <c r="C4352" s="162" t="s">
        <v>4220</v>
      </c>
      <c r="D4352" s="165" t="s">
        <v>1500</v>
      </c>
      <c r="E4352" s="163">
        <v>4695</v>
      </c>
      <c r="F4352" s="163"/>
      <c r="G4352" s="163"/>
    </row>
    <row r="4353" spans="1:7">
      <c r="A4353" s="193" t="s">
        <v>3557</v>
      </c>
      <c r="B4353" s="165" t="s">
        <v>4009</v>
      </c>
      <c r="C4353" s="162" t="s">
        <v>4093</v>
      </c>
      <c r="D4353" s="165" t="s">
        <v>1500</v>
      </c>
      <c r="E4353" s="163">
        <v>4712</v>
      </c>
      <c r="F4353" s="163"/>
      <c r="G4353" s="163"/>
    </row>
    <row r="4354" spans="1:7">
      <c r="A4354" s="193" t="s">
        <v>3557</v>
      </c>
      <c r="B4354" s="165" t="s">
        <v>4009</v>
      </c>
      <c r="C4354" s="162" t="s">
        <v>4218</v>
      </c>
      <c r="D4354" s="165" t="s">
        <v>1500</v>
      </c>
      <c r="E4354" s="163">
        <v>4790</v>
      </c>
      <c r="F4354" s="163"/>
      <c r="G4354" s="163"/>
    </row>
    <row r="4355" spans="1:7">
      <c r="A4355" s="193" t="s">
        <v>3557</v>
      </c>
      <c r="B4355" s="165" t="s">
        <v>4009</v>
      </c>
      <c r="C4355" s="162" t="s">
        <v>4149</v>
      </c>
      <c r="D4355" s="165" t="s">
        <v>1500</v>
      </c>
      <c r="E4355" s="163">
        <v>4804</v>
      </c>
      <c r="F4355" s="163"/>
      <c r="G4355" s="163"/>
    </row>
    <row r="4356" spans="1:7">
      <c r="A4356" s="193" t="s">
        <v>3557</v>
      </c>
      <c r="B4356" s="165" t="s">
        <v>4009</v>
      </c>
      <c r="C4356" s="162" t="s">
        <v>4040</v>
      </c>
      <c r="D4356" s="165" t="s">
        <v>1500</v>
      </c>
      <c r="E4356" s="163">
        <v>4900</v>
      </c>
      <c r="F4356" s="163"/>
      <c r="G4356" s="163"/>
    </row>
    <row r="4357" spans="1:7">
      <c r="A4357" s="193" t="s">
        <v>3557</v>
      </c>
      <c r="B4357" s="165" t="s">
        <v>4009</v>
      </c>
      <c r="C4357" s="162" t="s">
        <v>4145</v>
      </c>
      <c r="D4357" s="165" t="s">
        <v>1500</v>
      </c>
      <c r="E4357" s="163">
        <v>5000</v>
      </c>
      <c r="F4357" s="163"/>
      <c r="G4357" s="163"/>
    </row>
    <row r="4358" spans="1:7">
      <c r="A4358" s="193" t="s">
        <v>3557</v>
      </c>
      <c r="B4358" s="165" t="s">
        <v>4009</v>
      </c>
      <c r="C4358" s="162" t="s">
        <v>4181</v>
      </c>
      <c r="D4358" s="165" t="s">
        <v>1500</v>
      </c>
      <c r="E4358" s="163">
        <v>5011</v>
      </c>
      <c r="F4358" s="163"/>
      <c r="G4358" s="163"/>
    </row>
    <row r="4359" spans="1:7">
      <c r="A4359" s="193" t="s">
        <v>3557</v>
      </c>
      <c r="B4359" s="165" t="s">
        <v>4009</v>
      </c>
      <c r="C4359" s="162" t="s">
        <v>4187</v>
      </c>
      <c r="D4359" s="165" t="s">
        <v>1500</v>
      </c>
      <c r="E4359" s="163">
        <v>5040</v>
      </c>
      <c r="F4359" s="163"/>
      <c r="G4359" s="163"/>
    </row>
    <row r="4360" spans="1:7">
      <c r="A4360" s="193" t="s">
        <v>3557</v>
      </c>
      <c r="B4360" s="165" t="s">
        <v>4009</v>
      </c>
      <c r="C4360" s="162" t="s">
        <v>4153</v>
      </c>
      <c r="D4360" s="165" t="s">
        <v>1500</v>
      </c>
      <c r="E4360" s="163">
        <v>5220</v>
      </c>
      <c r="F4360" s="163"/>
      <c r="G4360" s="163"/>
    </row>
    <row r="4361" spans="1:7">
      <c r="A4361" s="193" t="s">
        <v>3557</v>
      </c>
      <c r="B4361" s="165" t="s">
        <v>4009</v>
      </c>
      <c r="C4361" s="162" t="s">
        <v>4239</v>
      </c>
      <c r="D4361" s="165" t="s">
        <v>1500</v>
      </c>
      <c r="E4361" s="163">
        <v>5220</v>
      </c>
      <c r="F4361" s="163"/>
      <c r="G4361" s="163"/>
    </row>
    <row r="4362" spans="1:7">
      <c r="A4362" s="193" t="s">
        <v>3557</v>
      </c>
      <c r="B4362" s="165" t="s">
        <v>4009</v>
      </c>
      <c r="C4362" s="162" t="s">
        <v>4093</v>
      </c>
      <c r="D4362" s="165" t="s">
        <v>1500</v>
      </c>
      <c r="E4362" s="163">
        <v>5248</v>
      </c>
      <c r="F4362" s="163"/>
      <c r="G4362" s="163"/>
    </row>
    <row r="4363" spans="1:7">
      <c r="A4363" s="193" t="s">
        <v>3557</v>
      </c>
      <c r="B4363" s="165" t="s">
        <v>4009</v>
      </c>
      <c r="C4363" s="162" t="s">
        <v>4173</v>
      </c>
      <c r="D4363" s="165" t="s">
        <v>1500</v>
      </c>
      <c r="E4363" s="163">
        <v>5298</v>
      </c>
      <c r="F4363" s="163"/>
      <c r="G4363" s="163"/>
    </row>
    <row r="4364" spans="1:7">
      <c r="A4364" s="193" t="s">
        <v>3557</v>
      </c>
      <c r="B4364" s="165" t="s">
        <v>4009</v>
      </c>
      <c r="C4364" s="162" t="s">
        <v>4190</v>
      </c>
      <c r="D4364" s="165" t="s">
        <v>1500</v>
      </c>
      <c r="E4364" s="163">
        <v>5400</v>
      </c>
      <c r="F4364" s="163"/>
      <c r="G4364" s="163"/>
    </row>
    <row r="4365" spans="1:7">
      <c r="A4365" s="193" t="s">
        <v>3557</v>
      </c>
      <c r="B4365" s="165" t="s">
        <v>4009</v>
      </c>
      <c r="C4365" s="162" t="s">
        <v>4193</v>
      </c>
      <c r="D4365" s="165" t="s">
        <v>1500</v>
      </c>
      <c r="E4365" s="163">
        <v>5440</v>
      </c>
      <c r="F4365" s="163"/>
      <c r="G4365" s="163"/>
    </row>
    <row r="4366" spans="1:7">
      <c r="A4366" s="193" t="s">
        <v>3557</v>
      </c>
      <c r="B4366" s="165" t="s">
        <v>4009</v>
      </c>
      <c r="C4366" s="162" t="s">
        <v>4101</v>
      </c>
      <c r="D4366" s="165" t="s">
        <v>1500</v>
      </c>
      <c r="E4366" s="163">
        <v>5600</v>
      </c>
      <c r="F4366" s="163"/>
      <c r="G4366" s="163"/>
    </row>
    <row r="4367" spans="1:7">
      <c r="A4367" s="193" t="s">
        <v>3557</v>
      </c>
      <c r="B4367" s="165" t="s">
        <v>4009</v>
      </c>
      <c r="C4367" s="162" t="s">
        <v>4103</v>
      </c>
      <c r="D4367" s="165" t="s">
        <v>1500</v>
      </c>
      <c r="E4367" s="163">
        <v>5624</v>
      </c>
      <c r="F4367" s="163"/>
      <c r="G4367" s="163"/>
    </row>
    <row r="4368" spans="1:7">
      <c r="A4368" s="193" t="s">
        <v>3557</v>
      </c>
      <c r="B4368" s="165" t="s">
        <v>4009</v>
      </c>
      <c r="C4368" s="162" t="s">
        <v>4194</v>
      </c>
      <c r="D4368" s="165" t="s">
        <v>1500</v>
      </c>
      <c r="E4368" s="163">
        <v>5642</v>
      </c>
      <c r="F4368" s="163"/>
      <c r="G4368" s="163"/>
    </row>
    <row r="4369" spans="1:10">
      <c r="A4369" s="193" t="s">
        <v>3557</v>
      </c>
      <c r="B4369" s="165" t="s">
        <v>4009</v>
      </c>
      <c r="C4369" s="162" t="s">
        <v>4090</v>
      </c>
      <c r="D4369" s="165" t="s">
        <v>1500</v>
      </c>
      <c r="E4369" s="163">
        <v>5740</v>
      </c>
      <c r="F4369" s="163"/>
      <c r="G4369" s="163"/>
    </row>
    <row r="4370" spans="1:10">
      <c r="A4370" s="193" t="s">
        <v>3557</v>
      </c>
      <c r="B4370" s="165" t="s">
        <v>4009</v>
      </c>
      <c r="C4370" s="162" t="s">
        <v>4204</v>
      </c>
      <c r="D4370" s="165" t="s">
        <v>1500</v>
      </c>
      <c r="E4370" s="163">
        <v>5740</v>
      </c>
      <c r="F4370" s="163"/>
      <c r="G4370" s="163"/>
    </row>
    <row r="4371" spans="1:10">
      <c r="A4371" s="193" t="s">
        <v>3557</v>
      </c>
      <c r="B4371" s="165" t="s">
        <v>4009</v>
      </c>
      <c r="C4371" s="162" t="s">
        <v>4064</v>
      </c>
      <c r="D4371" s="165" t="s">
        <v>1500</v>
      </c>
      <c r="E4371" s="163">
        <v>5760</v>
      </c>
      <c r="F4371" s="163"/>
      <c r="G4371" s="163"/>
    </row>
    <row r="4372" spans="1:10">
      <c r="A4372" s="193" t="s">
        <v>3557</v>
      </c>
      <c r="B4372" s="165" t="s">
        <v>4009</v>
      </c>
      <c r="C4372" s="162" t="s">
        <v>4198</v>
      </c>
      <c r="D4372" s="165" t="s">
        <v>1500</v>
      </c>
      <c r="E4372" s="163">
        <v>5940</v>
      </c>
      <c r="F4372" s="163"/>
      <c r="G4372" s="163"/>
    </row>
    <row r="4373" spans="1:10">
      <c r="A4373" s="193" t="s">
        <v>3557</v>
      </c>
      <c r="B4373" s="165" t="s">
        <v>4009</v>
      </c>
      <c r="C4373" s="162" t="s">
        <v>4166</v>
      </c>
      <c r="D4373" s="165" t="s">
        <v>1500</v>
      </c>
      <c r="E4373" s="163">
        <v>5988</v>
      </c>
      <c r="F4373" s="163"/>
      <c r="G4373" s="163"/>
    </row>
    <row r="4374" spans="1:10">
      <c r="A4374" s="193" t="s">
        <v>3557</v>
      </c>
      <c r="B4374" s="165" t="s">
        <v>4009</v>
      </c>
      <c r="C4374" s="162" t="s">
        <v>4127</v>
      </c>
      <c r="D4374" s="165" t="s">
        <v>1500</v>
      </c>
      <c r="E4374" s="163">
        <v>6000</v>
      </c>
      <c r="F4374" s="163"/>
      <c r="G4374" s="163"/>
    </row>
    <row r="4375" spans="1:10">
      <c r="A4375" s="193" t="s">
        <v>3557</v>
      </c>
      <c r="B4375" s="165" t="s">
        <v>4009</v>
      </c>
      <c r="C4375" s="162" t="s">
        <v>4134</v>
      </c>
      <c r="D4375" s="165" t="s">
        <v>1500</v>
      </c>
      <c r="E4375" s="163">
        <v>6000</v>
      </c>
      <c r="F4375" s="163"/>
      <c r="G4375" s="163"/>
    </row>
    <row r="4376" spans="1:10">
      <c r="A4376" s="193" t="s">
        <v>3557</v>
      </c>
      <c r="B4376" s="165" t="s">
        <v>4009</v>
      </c>
      <c r="C4376" s="162" t="s">
        <v>4056</v>
      </c>
      <c r="D4376" s="165" t="s">
        <v>1500</v>
      </c>
      <c r="E4376" s="163">
        <v>6000</v>
      </c>
      <c r="F4376" s="163"/>
      <c r="G4376" s="163"/>
    </row>
    <row r="4377" spans="1:10">
      <c r="A4377" s="193" t="s">
        <v>3557</v>
      </c>
      <c r="B4377" s="165" t="s">
        <v>4009</v>
      </c>
      <c r="C4377" s="162" t="s">
        <v>4172</v>
      </c>
      <c r="D4377" s="165" t="s">
        <v>1500</v>
      </c>
      <c r="E4377" s="163">
        <v>6000</v>
      </c>
      <c r="F4377" s="163"/>
      <c r="G4377" s="163"/>
    </row>
    <row r="4378" spans="1:10">
      <c r="A4378" s="193" t="s">
        <v>3557</v>
      </c>
      <c r="B4378" s="165" t="s">
        <v>4009</v>
      </c>
      <c r="C4378" s="162" t="s">
        <v>4171</v>
      </c>
      <c r="D4378" s="165" t="s">
        <v>1500</v>
      </c>
      <c r="E4378" s="163">
        <v>6060</v>
      </c>
      <c r="F4378" s="163"/>
      <c r="G4378" s="163"/>
    </row>
    <row r="4379" spans="1:10">
      <c r="A4379" s="193" t="s">
        <v>3557</v>
      </c>
      <c r="B4379" s="165" t="s">
        <v>4009</v>
      </c>
      <c r="C4379" s="162" t="s">
        <v>4038</v>
      </c>
      <c r="D4379" s="165" t="s">
        <v>1500</v>
      </c>
      <c r="E4379" s="163">
        <v>6160</v>
      </c>
      <c r="F4379" s="163"/>
      <c r="G4379" s="163"/>
    </row>
    <row r="4380" spans="1:10">
      <c r="A4380" s="193" t="s">
        <v>3557</v>
      </c>
      <c r="B4380" s="165" t="s">
        <v>4009</v>
      </c>
      <c r="C4380" s="162" t="s">
        <v>4128</v>
      </c>
      <c r="D4380" s="165" t="s">
        <v>1500</v>
      </c>
      <c r="E4380" s="163">
        <v>6291</v>
      </c>
      <c r="F4380" s="163"/>
      <c r="G4380" s="163"/>
    </row>
    <row r="4381" spans="1:10">
      <c r="A4381" s="193" t="s">
        <v>3557</v>
      </c>
      <c r="B4381" s="165" t="s">
        <v>4009</v>
      </c>
      <c r="C4381" s="162" t="s">
        <v>4163</v>
      </c>
      <c r="D4381" s="165" t="s">
        <v>1500</v>
      </c>
      <c r="E4381" s="163">
        <v>6400</v>
      </c>
      <c r="F4381" s="163"/>
      <c r="G4381" s="163"/>
    </row>
    <row r="4382" spans="1:10">
      <c r="A4382" s="188" t="s">
        <v>2278</v>
      </c>
      <c r="B4382" s="8" t="str">
        <f>IF(ISNA(VLOOKUP(CONCATENATE(A4382,C4382),ARIS!$A$1:$A$959,1,FALSE)),"","ARIS")</f>
        <v>ARIS</v>
      </c>
      <c r="C4382" s="162" t="s">
        <v>2909</v>
      </c>
      <c r="D4382" s="8" t="str">
        <f>IF(OR(ISNUMBER(SEARCH('[1]Lookup for use classification'!$B$1,C4382)),ISNUMBER(SEARCH('[1]Lookup for use classification'!$C$1,C4382)),ISNUMBER(SEARCH('[1]Lookup for use classification'!$D$1,C4382)),ISNUMBER(SEARCH('[1]Lookup for use classification'!$E$1,C4382))),'[1]Lookup for use classification'!$A$1,IF(ISNUMBER(SEARCH('[1]Lookup for use classification'!$B$2,C4382)),'[1]Lookup for use classification'!$A$2,IF(ISNUMBER(SEARCH('[1]Lookup for use classification'!$B$3,C4382)),'[1]Lookup for use classification'!$A$3,IF(OR(ISNUMBER(SEARCH('[1]Lookup for use classification'!$B$4,C4382)),ISNUMBER(SEARCH('[1]Lookup for use classification'!$C$4,C4382)),ISNUMBER(SEARCH('[1]Lookup for use classification'!$D$4,C4382)),ISNUMBER(SEARCH('[1]Lookup for use classification'!$E$4,C4382))),'[1]Lookup for use classification'!$A$4,IF(OR(ISNUMBER(SEARCH('[1]Lookup for use classification'!$B$5,C4382)),ISNUMBER(SEARCH('[1]Lookup for use classification'!$C$5,C4382)),ISNUMBER(SEARCH('[1]Lookup for use classification'!$D$5,C4382))),'[1]Lookup for use classification'!$A$5,IF(OR(ISNUMBER(SEARCH('[1]Lookup for use classification'!$B$7,C4382)),ISNUMBER(SEARCH('[1]Lookup for use classification'!$C$7,C4382)),ISNUMBER(SEARCH('[1]Lookup for use classification'!$D$7,C4382))),'[1]Lookup for use classification'!$A$7,IF(OR(ISNUMBER(SEARCH('[1]Lookup for use classification'!$B$9,C4382)),ISNUMBER(SEARCH('[1]Lookup for use classification'!$C$9,C4382)),ISNUMBER(SEARCH('[1]Lookup for use classification'!$D$9,C4382)),ISNUMBER(SEARCH('[1]Lookup for use classification'!$E$9,C4382)),ISNUMBER(SEARCH('[1]Lookup for use classification'!$F$9,C4382)),ISNUMBER(SEARCH('[1]Lookup for use classification'!$G$9,C4382)),ISNUMBER(SEARCH('[1]Lookup for use classification'!$H$9,C4382)),ISNUMBER(SEARCH('[1]Lookup for use classification'!$I$9,C4382)),ISNUMBER(SEARCH('[1]Lookup for use classification'!$J$9,C4382)),ISNUMBER(SEARCH('[1]Lookup for use classification'!$K$9,C4382))),'[1]Lookup for use classification'!$A$9,IF(OR(ISNUMBER(SEARCH('[1]Lookup for use classification'!$B$10,C4382)),ISNUMBER(SEARCH('[1]Lookup for use classification'!$C$10,C4382)),ISNUMBER(SEARCH('[1]Lookup for use classification'!$D$10,C4382)),ISNUMBER(SEARCH('[1]Lookup for use classification'!$E$10,C4382)),ISNUMBER(SEARCH('[1]Lookup for use classification'!$F$10,C4382)),ISNUMBER(SEARCH('[1]Lookup for use classification'!$G$10,C4382))),'[1]Lookup for use classification'!$A$10,IF(OR(ISNUMBER(SEARCH('[1]Lookup for use classification'!$B$11,C4382)),ISNUMBER(SEARCH('[1]Lookup for use classification'!$C$11,C4382))),'[1]Lookup for use classification'!$A$11,IF(OR(ISNUMBER(SEARCH('[1]Lookup for use classification'!$B$12,C4382)),ISNUMBER(SEARCH('[1]Lookup for use classification'!$C$12,C4382))),'[1]Lookup for use classification'!$A$12,IF(OR(ISNUMBER(SEARCH('[1]Lookup for use classification'!$B$13,C4382)),ISNUMBER(SEARCH('[1]Lookup for use classification'!$C$13,C4382)),ISNUMBER(SEARCH('[1]Lookup for use classification'!$D$13,C4382)),,ISNUMBER(SEARCH('[1]Lookup for use classification'!$C$13,C4382)),ISNUMBER(SEARCH('[1]Lookup for use classification'!$E$13,C4382))),'[1]Lookup for use classification'!$A$13,IF(OR(ISNUMBER(SEARCH('[1]Lookup for use classification'!$B$14,C4382)),ISNUMBER(SEARCH('[1]Lookup for use classification'!$C$14,C4382))),'[1]Lookup for use classification'!$A$14,"Other"))))))))))))</f>
        <v>Other</v>
      </c>
      <c r="E4382" s="163">
        <v>6500</v>
      </c>
      <c r="F4382" s="163"/>
      <c r="G4382" s="163"/>
      <c r="H4382" s="164"/>
      <c r="I4382" s="164"/>
      <c r="J4382" s="165">
        <v>2983.6935196666664</v>
      </c>
    </row>
    <row r="4383" spans="1:10">
      <c r="A4383" s="193" t="s">
        <v>3557</v>
      </c>
      <c r="B4383" s="165" t="s">
        <v>4009</v>
      </c>
      <c r="C4383" s="162" t="s">
        <v>4164</v>
      </c>
      <c r="D4383" s="165" t="s">
        <v>1500</v>
      </c>
      <c r="E4383" s="163">
        <v>6625</v>
      </c>
      <c r="F4383" s="163"/>
      <c r="G4383" s="163"/>
    </row>
    <row r="4384" spans="1:10">
      <c r="A4384" s="193" t="s">
        <v>3557</v>
      </c>
      <c r="B4384" s="165" t="s">
        <v>4009</v>
      </c>
      <c r="C4384" s="162" t="s">
        <v>4207</v>
      </c>
      <c r="D4384" s="165" t="s">
        <v>1500</v>
      </c>
      <c r="E4384" s="163">
        <v>6735</v>
      </c>
      <c r="F4384" s="163"/>
      <c r="G4384" s="163"/>
    </row>
    <row r="4385" spans="1:7">
      <c r="A4385" s="193" t="s">
        <v>3557</v>
      </c>
      <c r="B4385" s="165" t="s">
        <v>4009</v>
      </c>
      <c r="C4385" s="162" t="s">
        <v>4129</v>
      </c>
      <c r="D4385" s="165" t="s">
        <v>1500</v>
      </c>
      <c r="E4385" s="163">
        <v>6782</v>
      </c>
      <c r="F4385" s="163"/>
      <c r="G4385" s="163"/>
    </row>
    <row r="4386" spans="1:7">
      <c r="A4386" s="193" t="s">
        <v>3557</v>
      </c>
      <c r="B4386" s="165" t="s">
        <v>4009</v>
      </c>
      <c r="C4386" s="162" t="s">
        <v>4188</v>
      </c>
      <c r="D4386" s="165" t="s">
        <v>1500</v>
      </c>
      <c r="E4386" s="163">
        <v>6870</v>
      </c>
      <c r="F4386" s="163"/>
      <c r="G4386" s="163"/>
    </row>
    <row r="4387" spans="1:7">
      <c r="A4387" s="193" t="s">
        <v>3557</v>
      </c>
      <c r="B4387" s="165" t="s">
        <v>4009</v>
      </c>
      <c r="C4387" s="162" t="s">
        <v>4214</v>
      </c>
      <c r="D4387" s="165" t="s">
        <v>1500</v>
      </c>
      <c r="E4387" s="163">
        <v>6900</v>
      </c>
      <c r="F4387" s="163"/>
      <c r="G4387" s="163"/>
    </row>
    <row r="4388" spans="1:7">
      <c r="A4388" s="193" t="s">
        <v>3557</v>
      </c>
      <c r="B4388" s="165" t="s">
        <v>4009</v>
      </c>
      <c r="C4388" s="162" t="s">
        <v>4154</v>
      </c>
      <c r="D4388" s="165" t="s">
        <v>1500</v>
      </c>
      <c r="E4388" s="163">
        <v>6920</v>
      </c>
      <c r="F4388" s="163"/>
      <c r="G4388" s="163"/>
    </row>
    <row r="4389" spans="1:7">
      <c r="A4389" s="193" t="s">
        <v>3557</v>
      </c>
      <c r="B4389" s="165" t="s">
        <v>4009</v>
      </c>
      <c r="C4389" s="162" t="s">
        <v>4180</v>
      </c>
      <c r="D4389" s="165" t="s">
        <v>1500</v>
      </c>
      <c r="E4389" s="163">
        <v>7000</v>
      </c>
      <c r="F4389" s="163"/>
      <c r="G4389" s="163"/>
    </row>
    <row r="4390" spans="1:7">
      <c r="A4390" s="193" t="s">
        <v>3557</v>
      </c>
      <c r="B4390" s="165" t="s">
        <v>4009</v>
      </c>
      <c r="C4390" s="162" t="s">
        <v>4182</v>
      </c>
      <c r="D4390" s="165" t="s">
        <v>1500</v>
      </c>
      <c r="E4390" s="163">
        <v>7000</v>
      </c>
      <c r="F4390" s="163"/>
      <c r="G4390" s="163"/>
    </row>
    <row r="4391" spans="1:7">
      <c r="A4391" s="193" t="s">
        <v>3557</v>
      </c>
      <c r="B4391" s="165" t="s">
        <v>4009</v>
      </c>
      <c r="C4391" s="162" t="s">
        <v>4210</v>
      </c>
      <c r="D4391" s="165" t="s">
        <v>1500</v>
      </c>
      <c r="E4391" s="163">
        <v>7032</v>
      </c>
      <c r="F4391" s="163"/>
      <c r="G4391" s="163"/>
    </row>
    <row r="4392" spans="1:7">
      <c r="A4392" s="193" t="s">
        <v>3557</v>
      </c>
      <c r="B4392" s="165" t="s">
        <v>4009</v>
      </c>
      <c r="C4392" s="162" t="s">
        <v>4112</v>
      </c>
      <c r="D4392" s="165" t="s">
        <v>1500</v>
      </c>
      <c r="E4392" s="163">
        <v>7040</v>
      </c>
      <c r="F4392" s="163"/>
      <c r="G4392" s="163"/>
    </row>
    <row r="4393" spans="1:7">
      <c r="A4393" s="193" t="s">
        <v>3557</v>
      </c>
      <c r="B4393" s="165" t="s">
        <v>4009</v>
      </c>
      <c r="C4393" s="162" t="s">
        <v>4235</v>
      </c>
      <c r="D4393" s="165" t="s">
        <v>1500</v>
      </c>
      <c r="E4393" s="163">
        <v>7235</v>
      </c>
      <c r="F4393" s="163"/>
      <c r="G4393" s="163"/>
    </row>
    <row r="4394" spans="1:7">
      <c r="A4394" s="193" t="s">
        <v>3557</v>
      </c>
      <c r="B4394" s="165" t="s">
        <v>4009</v>
      </c>
      <c r="C4394" s="162" t="s">
        <v>4148</v>
      </c>
      <c r="D4394" s="165" t="s">
        <v>1500</v>
      </c>
      <c r="E4394" s="163">
        <v>7296</v>
      </c>
      <c r="F4394" s="163"/>
      <c r="G4394" s="163"/>
    </row>
    <row r="4395" spans="1:7">
      <c r="A4395" s="193" t="s">
        <v>3557</v>
      </c>
      <c r="B4395" s="165" t="s">
        <v>4009</v>
      </c>
      <c r="C4395" s="162" t="s">
        <v>4120</v>
      </c>
      <c r="D4395" s="165" t="s">
        <v>1500</v>
      </c>
      <c r="E4395" s="163">
        <v>7400</v>
      </c>
      <c r="F4395" s="163"/>
      <c r="G4395" s="163"/>
    </row>
    <row r="4396" spans="1:7">
      <c r="A4396" s="193" t="s">
        <v>3557</v>
      </c>
      <c r="B4396" s="165" t="s">
        <v>4009</v>
      </c>
      <c r="C4396" s="162" t="s">
        <v>4191</v>
      </c>
      <c r="D4396" s="165" t="s">
        <v>1500</v>
      </c>
      <c r="E4396" s="163">
        <v>7447</v>
      </c>
      <c r="F4396" s="163"/>
      <c r="G4396" s="163"/>
    </row>
    <row r="4397" spans="1:7">
      <c r="A4397" s="193" t="s">
        <v>3557</v>
      </c>
      <c r="B4397" s="165" t="s">
        <v>4009</v>
      </c>
      <c r="C4397" s="162" t="s">
        <v>4217</v>
      </c>
      <c r="D4397" s="165" t="s">
        <v>1500</v>
      </c>
      <c r="E4397" s="163">
        <v>7453</v>
      </c>
      <c r="F4397" s="163"/>
      <c r="G4397" s="163"/>
    </row>
    <row r="4398" spans="1:7">
      <c r="A4398" s="193" t="s">
        <v>3557</v>
      </c>
      <c r="B4398" s="165" t="s">
        <v>4009</v>
      </c>
      <c r="C4398" s="162" t="s">
        <v>4236</v>
      </c>
      <c r="D4398" s="165" t="s">
        <v>1500</v>
      </c>
      <c r="E4398" s="163">
        <v>7464</v>
      </c>
      <c r="F4398" s="163"/>
      <c r="G4398" s="163"/>
    </row>
    <row r="4399" spans="1:7">
      <c r="A4399" s="193" t="s">
        <v>3557</v>
      </c>
      <c r="B4399" s="165" t="s">
        <v>4009</v>
      </c>
      <c r="C4399" s="162" t="s">
        <v>4202</v>
      </c>
      <c r="D4399" s="165" t="s">
        <v>1500</v>
      </c>
      <c r="E4399" s="163">
        <v>7471</v>
      </c>
      <c r="F4399" s="163"/>
      <c r="G4399" s="163"/>
    </row>
    <row r="4400" spans="1:7">
      <c r="A4400" s="193" t="s">
        <v>3557</v>
      </c>
      <c r="B4400" s="165" t="s">
        <v>4009</v>
      </c>
      <c r="C4400" s="162" t="s">
        <v>4178</v>
      </c>
      <c r="D4400" s="165" t="s">
        <v>1500</v>
      </c>
      <c r="E4400" s="163">
        <v>7551</v>
      </c>
      <c r="F4400" s="163"/>
      <c r="G4400" s="163"/>
    </row>
    <row r="4401" spans="1:10">
      <c r="A4401" s="193" t="s">
        <v>3557</v>
      </c>
      <c r="B4401" s="165" t="s">
        <v>4009</v>
      </c>
      <c r="C4401" s="162" t="s">
        <v>4197</v>
      </c>
      <c r="D4401" s="165" t="s">
        <v>1500</v>
      </c>
      <c r="E4401" s="163">
        <v>7560</v>
      </c>
      <c r="F4401" s="163"/>
      <c r="G4401" s="163"/>
    </row>
    <row r="4402" spans="1:10">
      <c r="A4402" s="193" t="s">
        <v>3557</v>
      </c>
      <c r="B4402" s="165" t="s">
        <v>4009</v>
      </c>
      <c r="C4402" s="162" t="s">
        <v>4140</v>
      </c>
      <c r="D4402" s="165" t="s">
        <v>1500</v>
      </c>
      <c r="E4402" s="163">
        <v>7620</v>
      </c>
      <c r="F4402" s="163"/>
      <c r="G4402" s="163"/>
    </row>
    <row r="4403" spans="1:10">
      <c r="A4403" s="193" t="s">
        <v>3557</v>
      </c>
      <c r="B4403" s="165" t="s">
        <v>4009</v>
      </c>
      <c r="C4403" s="162" t="s">
        <v>4146</v>
      </c>
      <c r="D4403" s="165" t="s">
        <v>1500</v>
      </c>
      <c r="E4403" s="163">
        <v>7674</v>
      </c>
      <c r="F4403" s="163"/>
      <c r="G4403" s="163"/>
    </row>
    <row r="4404" spans="1:10">
      <c r="A4404" s="193" t="s">
        <v>3557</v>
      </c>
      <c r="B4404" s="165" t="s">
        <v>4009</v>
      </c>
      <c r="C4404" s="162" t="s">
        <v>4206</v>
      </c>
      <c r="D4404" s="165" t="s">
        <v>1500</v>
      </c>
      <c r="E4404" s="163">
        <v>7700</v>
      </c>
      <c r="F4404" s="163"/>
      <c r="G4404" s="163"/>
    </row>
    <row r="4405" spans="1:10">
      <c r="A4405" s="193" t="s">
        <v>3557</v>
      </c>
      <c r="B4405" s="165" t="s">
        <v>4009</v>
      </c>
      <c r="C4405" s="162" t="s">
        <v>4238</v>
      </c>
      <c r="D4405" s="165" t="s">
        <v>1500</v>
      </c>
      <c r="E4405" s="163">
        <v>7800</v>
      </c>
      <c r="F4405" s="163"/>
      <c r="G4405" s="163"/>
    </row>
    <row r="4406" spans="1:10">
      <c r="A4406" s="193" t="s">
        <v>3557</v>
      </c>
      <c r="B4406" s="165" t="s">
        <v>4009</v>
      </c>
      <c r="C4406" s="162" t="s">
        <v>4015</v>
      </c>
      <c r="D4406" s="165" t="s">
        <v>1500</v>
      </c>
      <c r="E4406" s="163">
        <v>7820</v>
      </c>
      <c r="F4406" s="163"/>
      <c r="G4406" s="163"/>
    </row>
    <row r="4407" spans="1:10">
      <c r="A4407" s="193" t="s">
        <v>3557</v>
      </c>
      <c r="B4407" s="165" t="s">
        <v>4009</v>
      </c>
      <c r="C4407" s="162" t="s">
        <v>4192</v>
      </c>
      <c r="D4407" s="165" t="s">
        <v>1500</v>
      </c>
      <c r="E4407" s="163">
        <v>7920</v>
      </c>
      <c r="F4407" s="163"/>
      <c r="G4407" s="163"/>
    </row>
    <row r="4408" spans="1:10">
      <c r="A4408" s="193" t="s">
        <v>3557</v>
      </c>
      <c r="B4408" s="165" t="s">
        <v>4009</v>
      </c>
      <c r="C4408" s="162" t="s">
        <v>4188</v>
      </c>
      <c r="D4408" s="165" t="s">
        <v>1500</v>
      </c>
      <c r="E4408" s="163">
        <v>7978</v>
      </c>
      <c r="F4408" s="163"/>
      <c r="G4408" s="163"/>
    </row>
    <row r="4409" spans="1:10">
      <c r="A4409" s="188" t="s">
        <v>2278</v>
      </c>
      <c r="B4409" s="8" t="str">
        <f>IF(ISNA(VLOOKUP(CONCATENATE(A4409,C4409),ARIS!$A$1:$A$959,1,FALSE)),"","ARIS")</f>
        <v>ARIS</v>
      </c>
      <c r="C4409" s="162" t="s">
        <v>2912</v>
      </c>
      <c r="D4409" s="8" t="str">
        <f>IF(OR(ISNUMBER(SEARCH('[1]Lookup for use classification'!$B$1,C4409)),ISNUMBER(SEARCH('[1]Lookup for use classification'!$C$1,C4409)),ISNUMBER(SEARCH('[1]Lookup for use classification'!$D$1,C4409)),ISNUMBER(SEARCH('[1]Lookup for use classification'!$E$1,C4409))),'[1]Lookup for use classification'!$A$1,IF(ISNUMBER(SEARCH('[1]Lookup for use classification'!$B$2,C4409)),'[1]Lookup for use classification'!$A$2,IF(ISNUMBER(SEARCH('[1]Lookup for use classification'!$B$3,C4409)),'[1]Lookup for use classification'!$A$3,IF(OR(ISNUMBER(SEARCH('[1]Lookup for use classification'!$B$4,C4409)),ISNUMBER(SEARCH('[1]Lookup for use classification'!$C$4,C4409)),ISNUMBER(SEARCH('[1]Lookup for use classification'!$D$4,C4409)),ISNUMBER(SEARCH('[1]Lookup for use classification'!$E$4,C4409))),'[1]Lookup for use classification'!$A$4,IF(OR(ISNUMBER(SEARCH('[1]Lookup for use classification'!$B$5,C4409)),ISNUMBER(SEARCH('[1]Lookup for use classification'!$C$5,C4409)),ISNUMBER(SEARCH('[1]Lookup for use classification'!$D$5,C4409))),'[1]Lookup for use classification'!$A$5,IF(OR(ISNUMBER(SEARCH('[1]Lookup for use classification'!$B$7,C4409)),ISNUMBER(SEARCH('[1]Lookup for use classification'!$C$7,C4409)),ISNUMBER(SEARCH('[1]Lookup for use classification'!$D$7,C4409))),'[1]Lookup for use classification'!$A$7,IF(OR(ISNUMBER(SEARCH('[1]Lookup for use classification'!$B$9,C4409)),ISNUMBER(SEARCH('[1]Lookup for use classification'!$C$9,C4409)),ISNUMBER(SEARCH('[1]Lookup for use classification'!$D$9,C4409)),ISNUMBER(SEARCH('[1]Lookup for use classification'!$E$9,C4409)),ISNUMBER(SEARCH('[1]Lookup for use classification'!$F$9,C4409)),ISNUMBER(SEARCH('[1]Lookup for use classification'!$G$9,C4409)),ISNUMBER(SEARCH('[1]Lookup for use classification'!$H$9,C4409)),ISNUMBER(SEARCH('[1]Lookup for use classification'!$I$9,C4409)),ISNUMBER(SEARCH('[1]Lookup for use classification'!$J$9,C4409)),ISNUMBER(SEARCH('[1]Lookup for use classification'!$K$9,C4409))),'[1]Lookup for use classification'!$A$9,IF(OR(ISNUMBER(SEARCH('[1]Lookup for use classification'!$B$10,C4409)),ISNUMBER(SEARCH('[1]Lookup for use classification'!$C$10,C4409)),ISNUMBER(SEARCH('[1]Lookup for use classification'!$D$10,C4409)),ISNUMBER(SEARCH('[1]Lookup for use classification'!$E$10,C4409)),ISNUMBER(SEARCH('[1]Lookup for use classification'!$F$10,C4409)),ISNUMBER(SEARCH('[1]Lookup for use classification'!$G$10,C4409))),'[1]Lookup for use classification'!$A$10,IF(OR(ISNUMBER(SEARCH('[1]Lookup for use classification'!$B$11,C4409)),ISNUMBER(SEARCH('[1]Lookup for use classification'!$C$11,C4409))),'[1]Lookup for use classification'!$A$11,IF(OR(ISNUMBER(SEARCH('[1]Lookup for use classification'!$B$12,C4409)),ISNUMBER(SEARCH('[1]Lookup for use classification'!$C$12,C4409))),'[1]Lookup for use classification'!$A$12,IF(OR(ISNUMBER(SEARCH('[1]Lookup for use classification'!$B$13,C4409)),ISNUMBER(SEARCH('[1]Lookup for use classification'!$C$13,C4409)),ISNUMBER(SEARCH('[1]Lookup for use classification'!$D$13,C4409)),,ISNUMBER(SEARCH('[1]Lookup for use classification'!$C$13,C4409)),ISNUMBER(SEARCH('[1]Lookup for use classification'!$E$13,C4409))),'[1]Lookup for use classification'!$A$13,IF(OR(ISNUMBER(SEARCH('[1]Lookup for use classification'!$B$14,C4409)),ISNUMBER(SEARCH('[1]Lookup for use classification'!$C$14,C4409))),'[1]Lookup for use classification'!$A$14,"Other"))))))))))))</f>
        <v>Other</v>
      </c>
      <c r="E4409" s="163">
        <v>8000</v>
      </c>
      <c r="F4409" s="163"/>
      <c r="G4409" s="163"/>
      <c r="H4409" s="164">
        <v>3262.4250000000002</v>
      </c>
      <c r="I4409" s="164"/>
    </row>
    <row r="4410" spans="1:10">
      <c r="A4410" s="188" t="s">
        <v>2278</v>
      </c>
      <c r="B4410" s="8" t="str">
        <f>IF(ISNA(VLOOKUP(CONCATENATE(A4410,C4410),ARIS!$A$1:$A$959,1,FALSE)),"","ARIS")</f>
        <v>ARIS</v>
      </c>
      <c r="C4410" s="162" t="s">
        <v>2911</v>
      </c>
      <c r="D4410" s="8" t="str">
        <f>IF(OR(ISNUMBER(SEARCH('[1]Lookup for use classification'!$B$1,C4410)),ISNUMBER(SEARCH('[1]Lookup for use classification'!$C$1,C4410)),ISNUMBER(SEARCH('[1]Lookup for use classification'!$D$1,C4410)),ISNUMBER(SEARCH('[1]Lookup for use classification'!$E$1,C4410))),'[1]Lookup for use classification'!$A$1,IF(ISNUMBER(SEARCH('[1]Lookup for use classification'!$B$2,C4410)),'[1]Lookup for use classification'!$A$2,IF(ISNUMBER(SEARCH('[1]Lookup for use classification'!$B$3,C4410)),'[1]Lookup for use classification'!$A$3,IF(OR(ISNUMBER(SEARCH('[1]Lookup for use classification'!$B$4,C4410)),ISNUMBER(SEARCH('[1]Lookup for use classification'!$C$4,C4410)),ISNUMBER(SEARCH('[1]Lookup for use classification'!$D$4,C4410)),ISNUMBER(SEARCH('[1]Lookup for use classification'!$E$4,C4410))),'[1]Lookup for use classification'!$A$4,IF(OR(ISNUMBER(SEARCH('[1]Lookup for use classification'!$B$5,C4410)),ISNUMBER(SEARCH('[1]Lookup for use classification'!$C$5,C4410)),ISNUMBER(SEARCH('[1]Lookup for use classification'!$D$5,C4410))),'[1]Lookup for use classification'!$A$5,IF(OR(ISNUMBER(SEARCH('[1]Lookup for use classification'!$B$7,C4410)),ISNUMBER(SEARCH('[1]Lookup for use classification'!$C$7,C4410)),ISNUMBER(SEARCH('[1]Lookup for use classification'!$D$7,C4410))),'[1]Lookup for use classification'!$A$7,IF(OR(ISNUMBER(SEARCH('[1]Lookup for use classification'!$B$9,C4410)),ISNUMBER(SEARCH('[1]Lookup for use classification'!$C$9,C4410)),ISNUMBER(SEARCH('[1]Lookup for use classification'!$D$9,C4410)),ISNUMBER(SEARCH('[1]Lookup for use classification'!$E$9,C4410)),ISNUMBER(SEARCH('[1]Lookup for use classification'!$F$9,C4410)),ISNUMBER(SEARCH('[1]Lookup for use classification'!$G$9,C4410)),ISNUMBER(SEARCH('[1]Lookup for use classification'!$H$9,C4410)),ISNUMBER(SEARCH('[1]Lookup for use classification'!$I$9,C4410)),ISNUMBER(SEARCH('[1]Lookup for use classification'!$J$9,C4410)),ISNUMBER(SEARCH('[1]Lookup for use classification'!$K$9,C4410))),'[1]Lookup for use classification'!$A$9,IF(OR(ISNUMBER(SEARCH('[1]Lookup for use classification'!$B$10,C4410)),ISNUMBER(SEARCH('[1]Lookup for use classification'!$C$10,C4410)),ISNUMBER(SEARCH('[1]Lookup for use classification'!$D$10,C4410)),ISNUMBER(SEARCH('[1]Lookup for use classification'!$E$10,C4410)),ISNUMBER(SEARCH('[1]Lookup for use classification'!$F$10,C4410)),ISNUMBER(SEARCH('[1]Lookup for use classification'!$G$10,C4410))),'[1]Lookup for use classification'!$A$10,IF(OR(ISNUMBER(SEARCH('[1]Lookup for use classification'!$B$11,C4410)),ISNUMBER(SEARCH('[1]Lookup for use classification'!$C$11,C4410))),'[1]Lookup for use classification'!$A$11,IF(OR(ISNUMBER(SEARCH('[1]Lookup for use classification'!$B$12,C4410)),ISNUMBER(SEARCH('[1]Lookup for use classification'!$C$12,C4410))),'[1]Lookup for use classification'!$A$12,IF(OR(ISNUMBER(SEARCH('[1]Lookup for use classification'!$B$13,C4410)),ISNUMBER(SEARCH('[1]Lookup for use classification'!$C$13,C4410)),ISNUMBER(SEARCH('[1]Lookup for use classification'!$D$13,C4410)),,ISNUMBER(SEARCH('[1]Lookup for use classification'!$C$13,C4410)),ISNUMBER(SEARCH('[1]Lookup for use classification'!$E$13,C4410))),'[1]Lookup for use classification'!$A$13,IF(OR(ISNUMBER(SEARCH('[1]Lookup for use classification'!$B$14,C4410)),ISNUMBER(SEARCH('[1]Lookup for use classification'!$C$14,C4410))),'[1]Lookup for use classification'!$A$14,"Other"))))))))))))</f>
        <v>Other</v>
      </c>
      <c r="E4410" s="163">
        <v>8000</v>
      </c>
      <c r="F4410" s="163"/>
      <c r="G4410" s="163"/>
      <c r="H4410" s="164">
        <v>8210.2992700729919</v>
      </c>
      <c r="I4410" s="164"/>
      <c r="J4410" s="165">
        <v>229287.71357085</v>
      </c>
    </row>
    <row r="4411" spans="1:10">
      <c r="A4411" s="193" t="s">
        <v>3557</v>
      </c>
      <c r="B4411" s="165" t="s">
        <v>4009</v>
      </c>
      <c r="C4411" s="162" t="s">
        <v>4167</v>
      </c>
      <c r="D4411" s="165" t="s">
        <v>1500</v>
      </c>
      <c r="E4411" s="163">
        <v>8220</v>
      </c>
      <c r="F4411" s="163"/>
      <c r="G4411" s="163"/>
    </row>
    <row r="4412" spans="1:10">
      <c r="A4412" s="193" t="s">
        <v>3557</v>
      </c>
      <c r="B4412" s="165" t="s">
        <v>4009</v>
      </c>
      <c r="C4412" s="162" t="s">
        <v>4141</v>
      </c>
      <c r="D4412" s="165" t="s">
        <v>1500</v>
      </c>
      <c r="E4412" s="163">
        <v>8240</v>
      </c>
      <c r="F4412" s="163"/>
      <c r="G4412" s="163"/>
    </row>
    <row r="4413" spans="1:10">
      <c r="A4413" s="193" t="s">
        <v>3557</v>
      </c>
      <c r="B4413" s="165" t="s">
        <v>4009</v>
      </c>
      <c r="C4413" s="162" t="s">
        <v>4016</v>
      </c>
      <c r="D4413" s="165" t="s">
        <v>1500</v>
      </c>
      <c r="E4413" s="163">
        <v>8300</v>
      </c>
      <c r="F4413" s="163"/>
      <c r="G4413" s="163"/>
    </row>
    <row r="4414" spans="1:10">
      <c r="A4414" s="193" t="s">
        <v>3557</v>
      </c>
      <c r="B4414" s="165" t="s">
        <v>4009</v>
      </c>
      <c r="C4414" s="162" t="s">
        <v>4056</v>
      </c>
      <c r="D4414" s="165" t="s">
        <v>1500</v>
      </c>
      <c r="E4414" s="163">
        <v>8400</v>
      </c>
      <c r="F4414" s="163"/>
      <c r="G4414" s="163"/>
    </row>
    <row r="4415" spans="1:10">
      <c r="A4415" s="193" t="s">
        <v>3557</v>
      </c>
      <c r="B4415" s="165" t="s">
        <v>4009</v>
      </c>
      <c r="C4415" s="162" t="s">
        <v>4189</v>
      </c>
      <c r="D4415" s="165" t="s">
        <v>1500</v>
      </c>
      <c r="E4415" s="163">
        <v>8595</v>
      </c>
      <c r="F4415" s="163"/>
      <c r="G4415" s="163"/>
    </row>
    <row r="4416" spans="1:10">
      <c r="A4416" s="193" t="s">
        <v>3557</v>
      </c>
      <c r="B4416" s="165" t="s">
        <v>4009</v>
      </c>
      <c r="C4416" s="162" t="s">
        <v>4042</v>
      </c>
      <c r="D4416" s="165" t="s">
        <v>1500</v>
      </c>
      <c r="E4416" s="163">
        <v>8659</v>
      </c>
      <c r="F4416" s="163"/>
      <c r="G4416" s="163"/>
    </row>
    <row r="4417" spans="1:7">
      <c r="A4417" s="193" t="s">
        <v>3557</v>
      </c>
      <c r="B4417" s="165" t="s">
        <v>4009</v>
      </c>
      <c r="C4417" s="162" t="s">
        <v>4201</v>
      </c>
      <c r="D4417" s="165" t="s">
        <v>1500</v>
      </c>
      <c r="E4417" s="163">
        <v>8680</v>
      </c>
      <c r="F4417" s="163"/>
      <c r="G4417" s="163"/>
    </row>
    <row r="4418" spans="1:7">
      <c r="A4418" s="193" t="s">
        <v>3557</v>
      </c>
      <c r="B4418" s="165" t="s">
        <v>4009</v>
      </c>
      <c r="C4418" s="162" t="s">
        <v>4203</v>
      </c>
      <c r="D4418" s="165" t="s">
        <v>1500</v>
      </c>
      <c r="E4418" s="163">
        <v>8714</v>
      </c>
      <c r="F4418" s="163"/>
      <c r="G4418" s="163"/>
    </row>
    <row r="4419" spans="1:7">
      <c r="A4419" s="193" t="s">
        <v>3557</v>
      </c>
      <c r="B4419" s="165" t="s">
        <v>4009</v>
      </c>
      <c r="C4419" s="162" t="s">
        <v>4017</v>
      </c>
      <c r="D4419" s="165" t="s">
        <v>1500</v>
      </c>
      <c r="E4419" s="163">
        <v>8730</v>
      </c>
      <c r="F4419" s="163"/>
      <c r="G4419" s="163"/>
    </row>
    <row r="4420" spans="1:7">
      <c r="A4420" s="193" t="s">
        <v>3557</v>
      </c>
      <c r="B4420" s="165" t="s">
        <v>4009</v>
      </c>
      <c r="C4420" s="162" t="s">
        <v>4227</v>
      </c>
      <c r="D4420" s="165" t="s">
        <v>1500</v>
      </c>
      <c r="E4420" s="163">
        <v>8790</v>
      </c>
      <c r="F4420" s="163"/>
      <c r="G4420" s="163"/>
    </row>
    <row r="4421" spans="1:7">
      <c r="A4421" s="193" t="s">
        <v>3557</v>
      </c>
      <c r="B4421" s="165" t="s">
        <v>4009</v>
      </c>
      <c r="C4421" s="162" t="s">
        <v>4200</v>
      </c>
      <c r="D4421" s="165" t="s">
        <v>1500</v>
      </c>
      <c r="E4421" s="163">
        <v>9460</v>
      </c>
      <c r="F4421" s="163"/>
      <c r="G4421" s="163"/>
    </row>
    <row r="4422" spans="1:7">
      <c r="A4422" s="193" t="s">
        <v>3557</v>
      </c>
      <c r="B4422" s="165" t="s">
        <v>4009</v>
      </c>
      <c r="C4422" s="162" t="s">
        <v>4093</v>
      </c>
      <c r="D4422" s="165" t="s">
        <v>1500</v>
      </c>
      <c r="E4422" s="163">
        <v>10512</v>
      </c>
      <c r="F4422" s="163"/>
      <c r="G4422" s="163"/>
    </row>
    <row r="4423" spans="1:7">
      <c r="A4423" s="193" t="s">
        <v>3557</v>
      </c>
      <c r="B4423" s="165" t="s">
        <v>4009</v>
      </c>
      <c r="C4423" s="162" t="s">
        <v>4216</v>
      </c>
      <c r="D4423" s="165" t="s">
        <v>1500</v>
      </c>
      <c r="E4423" s="163">
        <v>11203</v>
      </c>
      <c r="F4423" s="163"/>
      <c r="G4423" s="163"/>
    </row>
    <row r="4424" spans="1:7">
      <c r="A4424" s="193" t="s">
        <v>3557</v>
      </c>
      <c r="B4424" s="165" t="s">
        <v>4009</v>
      </c>
      <c r="C4424" s="162" t="s">
        <v>4224</v>
      </c>
      <c r="D4424" s="165" t="s">
        <v>1500</v>
      </c>
      <c r="E4424" s="163">
        <v>12134</v>
      </c>
      <c r="F4424" s="163"/>
      <c r="G4424" s="163"/>
    </row>
    <row r="4425" spans="1:7">
      <c r="A4425" s="193" t="s">
        <v>3557</v>
      </c>
      <c r="B4425" s="165" t="s">
        <v>4009</v>
      </c>
      <c r="C4425" s="162" t="s">
        <v>4223</v>
      </c>
      <c r="D4425" s="165" t="s">
        <v>1500</v>
      </c>
      <c r="E4425" s="163">
        <v>12500</v>
      </c>
      <c r="F4425" s="163"/>
      <c r="G4425" s="163"/>
    </row>
    <row r="4426" spans="1:7">
      <c r="A4426" s="193" t="s">
        <v>3557</v>
      </c>
      <c r="B4426" s="165" t="s">
        <v>4009</v>
      </c>
      <c r="C4426" s="162" t="s">
        <v>4237</v>
      </c>
      <c r="D4426" s="165" t="s">
        <v>1500</v>
      </c>
      <c r="E4426" s="163">
        <v>13068</v>
      </c>
      <c r="F4426" s="163"/>
      <c r="G4426" s="163"/>
    </row>
    <row r="4427" spans="1:7">
      <c r="A4427" s="193" t="s">
        <v>3557</v>
      </c>
      <c r="B4427" s="165" t="s">
        <v>4009</v>
      </c>
      <c r="C4427" s="162" t="s">
        <v>4241</v>
      </c>
      <c r="D4427" s="165" t="s">
        <v>1500</v>
      </c>
      <c r="E4427" s="163">
        <v>13582</v>
      </c>
      <c r="F4427" s="163"/>
      <c r="G4427" s="163"/>
    </row>
    <row r="4428" spans="1:7">
      <c r="A4428" s="193" t="s">
        <v>3557</v>
      </c>
      <c r="B4428" s="165" t="s">
        <v>4009</v>
      </c>
      <c r="C4428" s="162" t="s">
        <v>4058</v>
      </c>
      <c r="D4428" s="165" t="s">
        <v>1500</v>
      </c>
      <c r="E4428" s="163">
        <v>13896</v>
      </c>
      <c r="F4428" s="163"/>
      <c r="G4428" s="163"/>
    </row>
    <row r="4429" spans="1:7">
      <c r="A4429" s="193" t="s">
        <v>3557</v>
      </c>
      <c r="B4429" s="165" t="s">
        <v>4009</v>
      </c>
      <c r="C4429" s="162" t="s">
        <v>4170</v>
      </c>
      <c r="D4429" s="165" t="s">
        <v>1500</v>
      </c>
      <c r="E4429" s="163">
        <v>14000</v>
      </c>
      <c r="F4429" s="163"/>
      <c r="G4429" s="163"/>
    </row>
    <row r="4430" spans="1:7">
      <c r="A4430" s="193" t="s">
        <v>3557</v>
      </c>
      <c r="B4430" s="165" t="s">
        <v>4009</v>
      </c>
      <c r="C4430" s="162" t="s">
        <v>4232</v>
      </c>
      <c r="D4430" s="165" t="s">
        <v>1500</v>
      </c>
      <c r="E4430" s="163">
        <v>14000</v>
      </c>
      <c r="F4430" s="163"/>
      <c r="G4430" s="163"/>
    </row>
    <row r="4431" spans="1:7">
      <c r="A4431" s="193" t="s">
        <v>3557</v>
      </c>
      <c r="B4431" s="165" t="s">
        <v>4009</v>
      </c>
      <c r="C4431" s="162" t="s">
        <v>4199</v>
      </c>
      <c r="D4431" s="165" t="s">
        <v>1500</v>
      </c>
      <c r="E4431" s="163">
        <v>14211</v>
      </c>
      <c r="F4431" s="163"/>
      <c r="G4431" s="163"/>
    </row>
    <row r="4432" spans="1:7">
      <c r="A4432" s="193" t="s">
        <v>3557</v>
      </c>
      <c r="B4432" s="165" t="s">
        <v>4009</v>
      </c>
      <c r="C4432" s="162" t="s">
        <v>4082</v>
      </c>
      <c r="D4432" s="165" t="s">
        <v>1500</v>
      </c>
      <c r="E4432" s="163">
        <v>15000</v>
      </c>
      <c r="F4432" s="163"/>
      <c r="G4432" s="163"/>
    </row>
    <row r="4433" spans="1:10">
      <c r="A4433" s="193" t="s">
        <v>3557</v>
      </c>
      <c r="B4433" s="165" t="s">
        <v>4009</v>
      </c>
      <c r="C4433" s="162" t="s">
        <v>4035</v>
      </c>
      <c r="D4433" s="165" t="s">
        <v>1500</v>
      </c>
      <c r="E4433" s="163">
        <v>17735</v>
      </c>
      <c r="F4433" s="163"/>
      <c r="G4433" s="163"/>
    </row>
    <row r="4434" spans="1:10">
      <c r="A4434" s="193" t="s">
        <v>3557</v>
      </c>
      <c r="B4434" s="165" t="s">
        <v>4009</v>
      </c>
      <c r="C4434" s="162" t="s">
        <v>4026</v>
      </c>
      <c r="D4434" s="165" t="s">
        <v>1500</v>
      </c>
      <c r="E4434" s="163">
        <v>17920</v>
      </c>
      <c r="F4434" s="163"/>
      <c r="G4434" s="163"/>
    </row>
    <row r="4435" spans="1:10">
      <c r="A4435" s="193" t="s">
        <v>3557</v>
      </c>
      <c r="B4435" s="165" t="s">
        <v>4009</v>
      </c>
      <c r="C4435" s="162" t="s">
        <v>4230</v>
      </c>
      <c r="D4435" s="165" t="s">
        <v>1500</v>
      </c>
      <c r="E4435" s="163">
        <v>20000</v>
      </c>
      <c r="F4435" s="163"/>
      <c r="G4435" s="163"/>
    </row>
    <row r="4436" spans="1:10">
      <c r="A4436" s="188" t="s">
        <v>2278</v>
      </c>
      <c r="B4436" s="8" t="str">
        <f>IF(ISNA(VLOOKUP(CONCATENATE(A4436,C4436),ARIS!$A$1:$A$959,1,FALSE)),"","ARIS")</f>
        <v>ARIS</v>
      </c>
      <c r="C4436" s="162" t="s">
        <v>2913</v>
      </c>
      <c r="D4436" s="162" t="s">
        <v>1500</v>
      </c>
      <c r="E4436" s="163">
        <v>20500</v>
      </c>
      <c r="F4436" s="163"/>
      <c r="G4436" s="163"/>
      <c r="H4436" s="164">
        <v>16861.313868613139</v>
      </c>
      <c r="I4436" s="164"/>
      <c r="J4436" s="165">
        <v>513904.62509999995</v>
      </c>
    </row>
    <row r="4437" spans="1:10">
      <c r="A4437" s="193" t="s">
        <v>3557</v>
      </c>
      <c r="B4437" s="165" t="s">
        <v>4009</v>
      </c>
      <c r="C4437" s="162" t="s">
        <v>4228</v>
      </c>
      <c r="D4437" s="165" t="s">
        <v>1500</v>
      </c>
      <c r="E4437" s="163">
        <v>21120</v>
      </c>
      <c r="F4437" s="163"/>
      <c r="G4437" s="163"/>
    </row>
    <row r="4438" spans="1:10">
      <c r="A4438" s="193" t="s">
        <v>3557</v>
      </c>
      <c r="B4438" s="165" t="s">
        <v>4009</v>
      </c>
      <c r="C4438" s="162" t="s">
        <v>4231</v>
      </c>
      <c r="D4438" s="165" t="s">
        <v>1500</v>
      </c>
      <c r="E4438" s="163">
        <v>22537</v>
      </c>
      <c r="F4438" s="163"/>
      <c r="G4438" s="163"/>
    </row>
    <row r="4439" spans="1:10">
      <c r="A4439" s="193" t="s">
        <v>3557</v>
      </c>
      <c r="B4439" s="165" t="s">
        <v>4009</v>
      </c>
      <c r="C4439" s="162" t="s">
        <v>4243</v>
      </c>
      <c r="D4439" s="165" t="s">
        <v>1500</v>
      </c>
      <c r="E4439" s="163">
        <v>25073</v>
      </c>
      <c r="F4439" s="163"/>
      <c r="G4439" s="163"/>
    </row>
    <row r="4440" spans="1:10">
      <c r="A4440" s="193" t="s">
        <v>3557</v>
      </c>
      <c r="B4440" s="165" t="s">
        <v>4009</v>
      </c>
      <c r="C4440" s="162" t="s">
        <v>4226</v>
      </c>
      <c r="D4440" s="165" t="s">
        <v>1500</v>
      </c>
      <c r="E4440" s="163">
        <v>30439</v>
      </c>
      <c r="F4440" s="163"/>
      <c r="G4440" s="163"/>
    </row>
    <row r="4441" spans="1:10">
      <c r="A4441" s="193" t="s">
        <v>3557</v>
      </c>
      <c r="B4441" s="165" t="s">
        <v>4009</v>
      </c>
      <c r="C4441" s="162" t="s">
        <v>4026</v>
      </c>
      <c r="D4441" s="165" t="s">
        <v>1500</v>
      </c>
      <c r="E4441" s="163">
        <v>35520</v>
      </c>
      <c r="F4441" s="163"/>
      <c r="G4441" s="163"/>
    </row>
    <row r="4442" spans="1:10">
      <c r="A4442" s="193" t="s">
        <v>3557</v>
      </c>
      <c r="B4442" s="165" t="s">
        <v>4009</v>
      </c>
      <c r="C4442" s="162" t="s">
        <v>4245</v>
      </c>
      <c r="D4442" s="165" t="s">
        <v>1500</v>
      </c>
      <c r="E4442" s="163">
        <v>36784</v>
      </c>
      <c r="F4442" s="163"/>
      <c r="G4442" s="163"/>
    </row>
    <row r="4443" spans="1:10">
      <c r="A4443" s="193" t="s">
        <v>3557</v>
      </c>
      <c r="B4443" s="165" t="s">
        <v>4009</v>
      </c>
      <c r="C4443" s="162" t="s">
        <v>4248</v>
      </c>
      <c r="D4443" s="165" t="s">
        <v>1500</v>
      </c>
      <c r="E4443" s="163">
        <v>41631</v>
      </c>
      <c r="F4443" s="163"/>
      <c r="G4443" s="163"/>
    </row>
    <row r="4444" spans="1:10">
      <c r="A4444" s="193" t="s">
        <v>3557</v>
      </c>
      <c r="B4444" s="165" t="s">
        <v>4009</v>
      </c>
      <c r="C4444" s="162" t="s">
        <v>4018</v>
      </c>
      <c r="D4444" s="165" t="s">
        <v>1500</v>
      </c>
      <c r="E4444" s="163">
        <v>50000</v>
      </c>
      <c r="F4444" s="163"/>
      <c r="G4444" s="163"/>
    </row>
    <row r="4445" spans="1:10">
      <c r="A4445" s="193" t="s">
        <v>3557</v>
      </c>
      <c r="B4445" s="165" t="s">
        <v>4009</v>
      </c>
      <c r="C4445" s="162" t="s">
        <v>4247</v>
      </c>
      <c r="D4445" s="165" t="s">
        <v>1500</v>
      </c>
      <c r="E4445" s="163">
        <v>60677</v>
      </c>
      <c r="F4445" s="163"/>
      <c r="G4445" s="163"/>
    </row>
    <row r="4446" spans="1:10">
      <c r="A4446" s="193" t="s">
        <v>3557</v>
      </c>
      <c r="B4446" s="165" t="s">
        <v>4009</v>
      </c>
      <c r="C4446" s="162" t="s">
        <v>4244</v>
      </c>
      <c r="D4446" s="165" t="s">
        <v>1500</v>
      </c>
      <c r="E4446" s="163">
        <v>75200</v>
      </c>
      <c r="F4446" s="163"/>
      <c r="G4446" s="163"/>
    </row>
    <row r="4447" spans="1:10">
      <c r="A4447" s="193" t="s">
        <v>3557</v>
      </c>
      <c r="B4447" s="165" t="s">
        <v>4009</v>
      </c>
      <c r="C4447" s="162" t="s">
        <v>4021</v>
      </c>
      <c r="D4447" s="165" t="s">
        <v>2424</v>
      </c>
      <c r="E4447" s="163">
        <v>120</v>
      </c>
      <c r="F4447" s="163"/>
      <c r="G4447" s="163"/>
    </row>
    <row r="4448" spans="1:10">
      <c r="A4448" s="193" t="s">
        <v>3557</v>
      </c>
      <c r="B4448" s="165" t="s">
        <v>4009</v>
      </c>
      <c r="C4448" s="162" t="s">
        <v>4019</v>
      </c>
      <c r="D4448" s="165" t="s">
        <v>2424</v>
      </c>
      <c r="E4448" s="163">
        <v>1143</v>
      </c>
      <c r="F4448" s="163"/>
      <c r="G4448" s="163"/>
    </row>
    <row r="4449" spans="1:12">
      <c r="A4449" s="193" t="s">
        <v>3557</v>
      </c>
      <c r="B4449" s="165" t="s">
        <v>4009</v>
      </c>
      <c r="C4449" s="162" t="s">
        <v>4159</v>
      </c>
      <c r="D4449" s="165" t="s">
        <v>2424</v>
      </c>
      <c r="E4449" s="163">
        <v>3968</v>
      </c>
      <c r="F4449" s="163"/>
      <c r="G4449" s="163"/>
    </row>
    <row r="4450" spans="1:12">
      <c r="A4450" s="188" t="s">
        <v>2278</v>
      </c>
      <c r="B4450" s="8" t="str">
        <f>IF(ISNA(VLOOKUP(CONCATENATE(A4450,C4450),ARIS!$A$1:$A$959,1,FALSE)),"","ARIS")</f>
        <v>ARIS</v>
      </c>
      <c r="C4450" s="162" t="s">
        <v>2535</v>
      </c>
      <c r="D4450" s="162" t="s">
        <v>2424</v>
      </c>
      <c r="E4450" s="163">
        <v>4100</v>
      </c>
      <c r="F4450" s="163"/>
      <c r="G4450" s="163"/>
      <c r="H4450" s="164"/>
      <c r="I4450" s="164"/>
      <c r="J4450" s="165">
        <v>136101.2249</v>
      </c>
    </row>
    <row r="4451" spans="1:12">
      <c r="A4451" s="193" t="s">
        <v>3557</v>
      </c>
      <c r="B4451" s="165" t="s">
        <v>4009</v>
      </c>
      <c r="C4451" s="162" t="s">
        <v>4122</v>
      </c>
      <c r="D4451" s="165" t="s">
        <v>2424</v>
      </c>
      <c r="E4451" s="163">
        <v>4712</v>
      </c>
      <c r="F4451" s="163"/>
      <c r="G4451" s="163"/>
    </row>
    <row r="4452" spans="1:12">
      <c r="A4452" s="193" t="s">
        <v>3557</v>
      </c>
      <c r="B4452" s="165" t="s">
        <v>4009</v>
      </c>
      <c r="C4452" s="162" t="s">
        <v>4125</v>
      </c>
      <c r="D4452" s="165" t="s">
        <v>2424</v>
      </c>
      <c r="E4452" s="163">
        <v>5064</v>
      </c>
      <c r="F4452" s="163"/>
      <c r="G4452" s="163"/>
    </row>
    <row r="4453" spans="1:12">
      <c r="A4453" s="193" t="s">
        <v>3557</v>
      </c>
      <c r="B4453" s="165" t="s">
        <v>4009</v>
      </c>
      <c r="C4453" s="162" t="s">
        <v>4160</v>
      </c>
      <c r="D4453" s="165" t="s">
        <v>2424</v>
      </c>
      <c r="E4453" s="163">
        <v>7131</v>
      </c>
      <c r="F4453" s="163"/>
      <c r="G4453" s="163"/>
    </row>
    <row r="4454" spans="1:12">
      <c r="A4454" s="188" t="s">
        <v>2278</v>
      </c>
      <c r="B4454" s="8" t="str">
        <f>IF(ISNA(VLOOKUP(CONCATENATE(A4454,C4454),ARIS!$A$1:$A$959,1,FALSE)),"","ARIS")</f>
        <v>ARIS</v>
      </c>
      <c r="C4454" s="162" t="s">
        <v>2536</v>
      </c>
      <c r="D4454" s="162" t="s">
        <v>2424</v>
      </c>
      <c r="E4454" s="163">
        <v>7500</v>
      </c>
      <c r="F4454" s="163"/>
      <c r="G4454" s="163"/>
      <c r="H4454" s="164">
        <v>4697.080291970803</v>
      </c>
      <c r="I4454" s="164"/>
      <c r="J4454" s="165">
        <v>97665.878985000003</v>
      </c>
    </row>
    <row r="4455" spans="1:12">
      <c r="A4455" s="193" t="s">
        <v>3557</v>
      </c>
      <c r="B4455" s="165" t="s">
        <v>4009</v>
      </c>
      <c r="C4455" s="162" t="s">
        <v>4213</v>
      </c>
      <c r="D4455" s="165" t="s">
        <v>2424</v>
      </c>
      <c r="E4455" s="163">
        <v>8870</v>
      </c>
      <c r="F4455" s="163"/>
      <c r="G4455" s="163"/>
    </row>
    <row r="4456" spans="1:12">
      <c r="A4456" s="188" t="s">
        <v>2278</v>
      </c>
      <c r="B4456" s="8" t="str">
        <f>IF(ISNA(VLOOKUP(CONCATENATE(A4456,C4456),ARIS!$A$1:$A$959,1,FALSE)),"","ARIS")</f>
        <v>ARIS</v>
      </c>
      <c r="C4456" s="162" t="s">
        <v>2539</v>
      </c>
      <c r="D4456" s="8" t="str">
        <f>IF(OR(ISNUMBER(SEARCH('[1]Lookup for use classification'!$B$1,C4456)),ISNUMBER(SEARCH('[1]Lookup for use classification'!$C$1,C4456)),ISNUMBER(SEARCH('[1]Lookup for use classification'!$D$1,C4456)),ISNUMBER(SEARCH('[1]Lookup for use classification'!$E$1,C4456))),'[1]Lookup for use classification'!$A$1,IF(ISNUMBER(SEARCH('[1]Lookup for use classification'!$B$2,C4456)),'[1]Lookup for use classification'!$A$2,IF(ISNUMBER(SEARCH('[1]Lookup for use classification'!$B$3,C4456)),'[1]Lookup for use classification'!$A$3,IF(OR(ISNUMBER(SEARCH('[1]Lookup for use classification'!$B$4,C4456)),ISNUMBER(SEARCH('[1]Lookup for use classification'!$C$4,C4456)),ISNUMBER(SEARCH('[1]Lookup for use classification'!$D$4,C4456)),ISNUMBER(SEARCH('[1]Lookup for use classification'!$E$4,C4456))),'[1]Lookup for use classification'!$A$4,IF(OR(ISNUMBER(SEARCH('[1]Lookup for use classification'!$B$5,C4456)),ISNUMBER(SEARCH('[1]Lookup for use classification'!$C$5,C4456)),ISNUMBER(SEARCH('[1]Lookup for use classification'!$D$5,C4456))),'[1]Lookup for use classification'!$A$5,IF(OR(ISNUMBER(SEARCH('[1]Lookup for use classification'!$B$7,C4456)),ISNUMBER(SEARCH('[1]Lookup for use classification'!$C$7,C4456)),ISNUMBER(SEARCH('[1]Lookup for use classification'!$D$7,C4456))),'[1]Lookup for use classification'!$A$7,IF(OR(ISNUMBER(SEARCH('[1]Lookup for use classification'!$B$9,C4456)),ISNUMBER(SEARCH('[1]Lookup for use classification'!$C$9,C4456)),ISNUMBER(SEARCH('[1]Lookup for use classification'!$D$9,C4456)),ISNUMBER(SEARCH('[1]Lookup for use classification'!$E$9,C4456)),ISNUMBER(SEARCH('[1]Lookup for use classification'!$F$9,C4456)),ISNUMBER(SEARCH('[1]Lookup for use classification'!$G$9,C4456)),ISNUMBER(SEARCH('[1]Lookup for use classification'!$H$9,C4456)),ISNUMBER(SEARCH('[1]Lookup for use classification'!$I$9,C4456)),ISNUMBER(SEARCH('[1]Lookup for use classification'!$J$9,C4456)),ISNUMBER(SEARCH('[1]Lookup for use classification'!$K$9,C4456))),'[1]Lookup for use classification'!$A$9,IF(OR(ISNUMBER(SEARCH('[1]Lookup for use classification'!$B$10,C4456)),ISNUMBER(SEARCH('[1]Lookup for use classification'!$C$10,C4456)),ISNUMBER(SEARCH('[1]Lookup for use classification'!$D$10,C4456)),ISNUMBER(SEARCH('[1]Lookup for use classification'!$E$10,C4456)),ISNUMBER(SEARCH('[1]Lookup for use classification'!$F$10,C4456)),ISNUMBER(SEARCH('[1]Lookup for use classification'!$G$10,C4456))),'[1]Lookup for use classification'!$A$10,IF(OR(ISNUMBER(SEARCH('[1]Lookup for use classification'!$B$11,C4456)),ISNUMBER(SEARCH('[1]Lookup for use classification'!$C$11,C4456))),'[1]Lookup for use classification'!$A$11,IF(OR(ISNUMBER(SEARCH('[1]Lookup for use classification'!$B$12,C4456)),ISNUMBER(SEARCH('[1]Lookup for use classification'!$C$12,C4456))),'[1]Lookup for use classification'!$A$12,IF(OR(ISNUMBER(SEARCH('[1]Lookup for use classification'!$B$13,C4456)),ISNUMBER(SEARCH('[1]Lookup for use classification'!$C$13,C4456)),ISNUMBER(SEARCH('[1]Lookup for use classification'!$D$13,C4456)),,ISNUMBER(SEARCH('[1]Lookup for use classification'!$C$13,C4456)),ISNUMBER(SEARCH('[1]Lookup for use classification'!$E$13,C4456))),'[1]Lookup for use classification'!$A$13,"Other")))))))))))</f>
        <v>Public Assembly</v>
      </c>
      <c r="E4456" s="163">
        <v>11408</v>
      </c>
      <c r="F4456" s="163"/>
      <c r="G4456" s="163"/>
      <c r="H4456" s="164">
        <v>2611.5007299270073</v>
      </c>
      <c r="I4456" s="164"/>
    </row>
    <row r="4457" spans="1:12">
      <c r="A4457" s="193" t="s">
        <v>3557</v>
      </c>
      <c r="B4457" s="165" t="s">
        <v>4009</v>
      </c>
      <c r="C4457" s="162" t="s">
        <v>4221</v>
      </c>
      <c r="D4457" s="165" t="s">
        <v>2424</v>
      </c>
      <c r="E4457" s="163">
        <v>16445</v>
      </c>
      <c r="F4457" s="163"/>
      <c r="G4457" s="163"/>
    </row>
    <row r="4458" spans="1:12">
      <c r="A4458" s="188" t="s">
        <v>2278</v>
      </c>
      <c r="B4458" s="8" t="str">
        <f>IF(ISNA(VLOOKUP(CONCATENATE(A4458,C4458),ARIS!$A$1:$A$959,1,FALSE)),"","ARIS")</f>
        <v>ARIS</v>
      </c>
      <c r="C4458" s="162" t="s">
        <v>2538</v>
      </c>
      <c r="D4458" s="8" t="str">
        <f>IF(OR(ISNUMBER(SEARCH('[1]Lookup for use classification'!$B$1,C4458)),ISNUMBER(SEARCH('[1]Lookup for use classification'!$C$1,C4458)),ISNUMBER(SEARCH('[1]Lookup for use classification'!$D$1,C4458))),'[1]Lookup for use classification'!$A$1,IF(ISNUMBER(SEARCH('[1]Lookup for use classification'!$B$2,C4458)),'[1]Lookup for use classification'!$A$2,IF(ISNUMBER(SEARCH('[1]Lookup for use classification'!$B$3,C4458)),'[1]Lookup for use classification'!$A$3,IF(OR(ISNUMBER(SEARCH('[1]Lookup for use classification'!$B$4,C4458)),ISNUMBER(SEARCH('[1]Lookup for use classification'!$C$4,C4458))),'[1]Lookup for use classification'!$A$4,IF(OR(ISNUMBER(SEARCH('[1]Lookup for use classification'!$B$5,C4458)),ISNUMBER(SEARCH('[1]Lookup for use classification'!$C$5,C4458)),ISNUMBER(SEARCH('[1]Lookup for use classification'!$D$5,C4458))),'[1]Lookup for use classification'!$A$5,IF(OR(ISNUMBER(SEARCH('[1]Lookup for use classification'!$B$7,C4458)),ISNUMBER(SEARCH('[1]Lookup for use classification'!$C$7,C4458)),ISNUMBER(SEARCH('[1]Lookup for use classification'!$D$7,C4458))),'[1]Lookup for use classification'!$A$7,IF(OR(ISNUMBER(SEARCH('[1]Lookup for use classification'!$B$9,C4458)),ISNUMBER(SEARCH('[1]Lookup for use classification'!$C$9,C4458)),ISNUMBER(SEARCH('[1]Lookup for use classification'!$D$9,C4458)),ISNUMBER(SEARCH('[1]Lookup for use classification'!$E$9,C4458)),ISNUMBER(SEARCH('[1]Lookup for use classification'!$F$9,C4458)),ISNUMBER(SEARCH('[1]Lookup for use classification'!$G$9,C4458))),'[1]Lookup for use classification'!$A$9,IF(OR(ISNUMBER(SEARCH('[1]Lookup for use classification'!$B$10,C4458)),ISNUMBER(SEARCH('[1]Lookup for use classification'!$C$10,C4458)),ISNUMBER(SEARCH('[1]Lookup for use classification'!$D$10,C4458)),ISNUMBER(SEARCH('[1]Lookup for use classification'!$E$10,C4458)),ISNUMBER(SEARCH('[1]Lookup for use classification'!$F$10,C4458))),'[1]Lookup for use classification'!$A$10,IF(OR(ISNUMBER(SEARCH('[1]Lookup for use classification'!$B$11,C4458)),ISNUMBER(SEARCH('[1]Lookup for use classification'!$C$11,C4458))),'[1]Lookup for use classification'!$A$11,IF(OR(ISNUMBER(SEARCH('[1]Lookup for use classification'!$B$12,C4458)),ISNUMBER(SEARCH('[1]Lookup for use classification'!$C$12,C4458))),'[1]Lookup for use classification'!$A$12,"Nope"))))))))))</f>
        <v>Public Assembly</v>
      </c>
      <c r="E4458" s="163">
        <v>17160</v>
      </c>
      <c r="F4458" s="163"/>
      <c r="G4458" s="163"/>
      <c r="H4458" s="164"/>
      <c r="I4458" s="164"/>
      <c r="J4458" s="165">
        <v>383023.44717999996</v>
      </c>
    </row>
    <row r="4459" spans="1:12">
      <c r="A4459" s="188" t="s">
        <v>2278</v>
      </c>
      <c r="B4459" s="8" t="str">
        <f>IF(ISNA(VLOOKUP(CONCATENATE(A4459,C4459),ARIS!$A$1:$A$959,1,FALSE)),"","ARIS")</f>
        <v>ARIS</v>
      </c>
      <c r="C4459" s="162" t="s">
        <v>2537</v>
      </c>
      <c r="D4459" s="162" t="s">
        <v>2424</v>
      </c>
      <c r="E4459" s="163">
        <v>21600</v>
      </c>
      <c r="F4459" s="163"/>
      <c r="G4459" s="163"/>
      <c r="H4459" s="164">
        <v>8912.4087591240877</v>
      </c>
      <c r="I4459" s="164"/>
      <c r="J4459" s="165">
        <v>237202.13479999997</v>
      </c>
    </row>
    <row r="4460" spans="1:12">
      <c r="A4460" s="193" t="s">
        <v>3557</v>
      </c>
      <c r="B4460" s="165" t="s">
        <v>4009</v>
      </c>
      <c r="C4460" s="162" t="s">
        <v>4211</v>
      </c>
      <c r="D4460" s="165" t="s">
        <v>2424</v>
      </c>
      <c r="E4460" s="163">
        <v>127630</v>
      </c>
      <c r="F4460" s="163"/>
      <c r="G4460" s="163"/>
    </row>
    <row r="4461" spans="1:12">
      <c r="A4461" s="193" t="s">
        <v>3557</v>
      </c>
      <c r="B4461" s="165" t="s">
        <v>4009</v>
      </c>
      <c r="C4461" s="162" t="s">
        <v>4059</v>
      </c>
      <c r="D4461" s="165" t="s">
        <v>213</v>
      </c>
      <c r="E4461" s="163">
        <v>3424</v>
      </c>
      <c r="F4461" s="163"/>
      <c r="G4461" s="163"/>
    </row>
    <row r="4462" spans="1:12">
      <c r="A4462" s="193" t="s">
        <v>3557</v>
      </c>
      <c r="B4462" s="165" t="s">
        <v>4009</v>
      </c>
      <c r="C4462" s="162" t="s">
        <v>4195</v>
      </c>
      <c r="D4462" s="165" t="s">
        <v>213</v>
      </c>
      <c r="E4462" s="163">
        <v>13896</v>
      </c>
      <c r="F4462" s="163"/>
      <c r="G4462" s="163"/>
    </row>
    <row r="4463" spans="1:12">
      <c r="A4463" s="188" t="s">
        <v>2278</v>
      </c>
      <c r="B4463" s="8" t="str">
        <f>IF(ISNA(VLOOKUP(CONCATENATE(A4463,C4463),ARIS!$A$1:$A$959,1,FALSE)),"","ARIS")</f>
        <v>ARIS</v>
      </c>
      <c r="C4463" s="162" t="s">
        <v>2402</v>
      </c>
      <c r="D4463" s="11" t="s">
        <v>213</v>
      </c>
      <c r="E4463" s="163">
        <v>15930</v>
      </c>
      <c r="F4463" s="163"/>
      <c r="G4463" s="163"/>
      <c r="H4463" s="164">
        <v>7033.5766423357663</v>
      </c>
      <c r="I4463" s="164"/>
      <c r="J4463" s="165">
        <v>191481.72331999999</v>
      </c>
    </row>
    <row r="4464" spans="1:12">
      <c r="A4464" s="188" t="s">
        <v>2278</v>
      </c>
      <c r="B4464" s="8" t="str">
        <f>IF(ISNA(VLOOKUP(CONCATENATE(A4464,C4464),ARIS!$A$1:$A$959,1,FALSE)),"","ARIS")</f>
        <v>ARIS</v>
      </c>
      <c r="C4464" s="162" t="s">
        <v>2403</v>
      </c>
      <c r="D4464" s="11" t="s">
        <v>213</v>
      </c>
      <c r="E4464" s="163"/>
      <c r="F4464" s="163"/>
      <c r="G4464" s="163"/>
      <c r="H4464" s="164">
        <v>5871.6717761557184</v>
      </c>
      <c r="I4464" s="164"/>
      <c r="J4464" s="165">
        <v>978.98214800000005</v>
      </c>
      <c r="L4464" s="165">
        <v>538.05836065573772</v>
      </c>
    </row>
    <row r="4465" spans="1:11">
      <c r="A4465" s="193" t="s">
        <v>3557</v>
      </c>
      <c r="B4465" s="165" t="s">
        <v>4009</v>
      </c>
      <c r="C4465" s="162" t="s">
        <v>4072</v>
      </c>
      <c r="D4465" s="165" t="s">
        <v>2233</v>
      </c>
      <c r="E4465" s="163">
        <v>809</v>
      </c>
      <c r="F4465" s="163"/>
      <c r="G4465" s="163"/>
    </row>
    <row r="4466" spans="1:11">
      <c r="A4466" s="193" t="s">
        <v>3557</v>
      </c>
      <c r="B4466" s="165" t="s">
        <v>4009</v>
      </c>
      <c r="C4466" s="162" t="s">
        <v>4084</v>
      </c>
      <c r="D4466" s="165" t="s">
        <v>2233</v>
      </c>
      <c r="E4466" s="163">
        <v>933</v>
      </c>
      <c r="F4466" s="163"/>
      <c r="G4466" s="163"/>
    </row>
    <row r="4467" spans="1:11">
      <c r="A4467" s="188" t="s">
        <v>2278</v>
      </c>
      <c r="B4467" s="8" t="str">
        <f>IF(ISNA(VLOOKUP(CONCATENATE(A4467,C4467),ARIS!$A$1:$A$959,1,FALSE)),"","ARIS")</f>
        <v>ARIS</v>
      </c>
      <c r="C4467" s="162" t="s">
        <v>2281</v>
      </c>
      <c r="D4467" s="162" t="s">
        <v>2233</v>
      </c>
      <c r="E4467" s="163">
        <v>16206</v>
      </c>
      <c r="F4467" s="163"/>
      <c r="G4467" s="163"/>
      <c r="H4467" s="164"/>
      <c r="I4467" s="164"/>
      <c r="J4467" s="165">
        <v>76083.084741600003</v>
      </c>
    </row>
    <row r="4468" spans="1:11">
      <c r="A4468" s="188" t="s">
        <v>2278</v>
      </c>
      <c r="B4468" s="8" t="str">
        <f>IF(ISNA(VLOOKUP(CONCATENATE(A4468,C4468),ARIS!$A$1:$A$959,1,FALSE)),"","ARIS")</f>
        <v>ARIS</v>
      </c>
      <c r="C4468" s="162" t="s">
        <v>2279</v>
      </c>
      <c r="D4468" s="162" t="s">
        <v>2233</v>
      </c>
      <c r="E4468" s="163">
        <v>21366</v>
      </c>
      <c r="F4468" s="163"/>
      <c r="G4468" s="163"/>
      <c r="H4468" s="164"/>
      <c r="I4468" s="164"/>
      <c r="J4468" s="165">
        <v>129394.5645406</v>
      </c>
    </row>
    <row r="4469" spans="1:11">
      <c r="A4469" s="188" t="s">
        <v>2278</v>
      </c>
      <c r="B4469" s="8" t="str">
        <f>IF(ISNA(VLOOKUP(CONCATENATE(A4469,C4469),ARIS!$A$1:$A$959,1,FALSE)),"","ARIS")</f>
        <v>ARIS</v>
      </c>
      <c r="C4469" s="162" t="s">
        <v>2280</v>
      </c>
      <c r="D4469" s="162" t="s">
        <v>2233</v>
      </c>
      <c r="E4469" s="163">
        <v>30061</v>
      </c>
      <c r="F4469" s="163"/>
      <c r="G4469" s="163"/>
      <c r="H4469" s="164"/>
      <c r="I4469" s="164"/>
      <c r="J4469" s="165">
        <v>152686.37416499999</v>
      </c>
    </row>
    <row r="4470" spans="1:11">
      <c r="A4470" s="193" t="s">
        <v>2278</v>
      </c>
      <c r="B4470" s="8" t="str">
        <f>IF(ISNA(VLOOKUP(CONCATENATE(A4470,C4470),ARIS!$A$1:$A$959,1,FALSE)),"","ARIS")</f>
        <v>ARIS</v>
      </c>
      <c r="C4470" s="162" t="s">
        <v>2282</v>
      </c>
      <c r="D4470" s="162" t="s">
        <v>2233</v>
      </c>
      <c r="E4470" s="163">
        <v>33105</v>
      </c>
      <c r="F4470" s="163"/>
      <c r="G4470" s="163"/>
      <c r="H4470" s="164"/>
      <c r="I4470" s="164"/>
    </row>
    <row r="4471" spans="1:11">
      <c r="A4471" s="193" t="s">
        <v>3557</v>
      </c>
      <c r="B4471" s="165" t="s">
        <v>4009</v>
      </c>
      <c r="C4471" s="162" t="s">
        <v>4031</v>
      </c>
      <c r="D4471" s="165" t="s">
        <v>2194</v>
      </c>
      <c r="E4471" s="163">
        <v>1176</v>
      </c>
      <c r="F4471" s="163"/>
      <c r="G4471" s="163"/>
    </row>
    <row r="4472" spans="1:11">
      <c r="A4472" s="193" t="s">
        <v>3557</v>
      </c>
      <c r="B4472" s="165" t="s">
        <v>4009</v>
      </c>
      <c r="C4472" s="162" t="s">
        <v>4028</v>
      </c>
      <c r="D4472" s="165" t="s">
        <v>2194</v>
      </c>
      <c r="E4472" s="163">
        <v>1500</v>
      </c>
      <c r="F4472" s="163"/>
      <c r="G4472" s="163"/>
    </row>
    <row r="4473" spans="1:11">
      <c r="A4473" s="193" t="s">
        <v>3557</v>
      </c>
      <c r="B4473" s="165" t="s">
        <v>4009</v>
      </c>
      <c r="C4473" s="162" t="s">
        <v>4031</v>
      </c>
      <c r="D4473" s="165" t="s">
        <v>2194</v>
      </c>
      <c r="E4473" s="163">
        <v>1500</v>
      </c>
      <c r="F4473" s="163"/>
      <c r="G4473" s="163"/>
    </row>
    <row r="4474" spans="1:11">
      <c r="A4474" s="193" t="s">
        <v>3557</v>
      </c>
      <c r="B4474" s="165" t="s">
        <v>4009</v>
      </c>
      <c r="C4474" s="162" t="s">
        <v>4219</v>
      </c>
      <c r="D4474" s="165" t="s">
        <v>1980</v>
      </c>
      <c r="E4474" s="163">
        <v>12316</v>
      </c>
      <c r="F4474" s="163"/>
      <c r="G4474" s="163"/>
    </row>
    <row r="4475" spans="1:11" hidden="1">
      <c r="A4475" s="188" t="s">
        <v>2152</v>
      </c>
      <c r="B4475" s="8" t="str">
        <f>IF(ISNA(VLOOKUP(CONCATENATE(A4475,C4475),ARIS!$A$1:$A$959,1,FALSE)),"","ARIS")</f>
        <v>ARIS</v>
      </c>
      <c r="C4475" s="162" t="s">
        <v>3561</v>
      </c>
      <c r="D4475" s="162" t="s">
        <v>3335</v>
      </c>
      <c r="E4475" s="163">
        <v>39500</v>
      </c>
      <c r="F4475" s="163"/>
      <c r="G4475" s="163"/>
      <c r="H4475" s="164">
        <v>7992.6481751824822</v>
      </c>
      <c r="I4475" s="164"/>
      <c r="J4475" s="165">
        <v>151868.03346666667</v>
      </c>
    </row>
    <row r="4476" spans="1:11" hidden="1">
      <c r="A4476" s="193" t="s">
        <v>2152</v>
      </c>
      <c r="B4476" s="8" t="str">
        <f>IF(ISNA(VLOOKUP(CONCATENATE(A4476,C4476),ARIS!$A$1:$A$959,1,FALSE)),"","ARIS")</f>
        <v>ARIS</v>
      </c>
      <c r="C4476" s="162" t="s">
        <v>3230</v>
      </c>
      <c r="D4476" s="162" t="s">
        <v>3216</v>
      </c>
      <c r="E4476" s="163">
        <v>13541</v>
      </c>
      <c r="F4476" s="163"/>
      <c r="G4476" s="163"/>
      <c r="H4476" s="164">
        <v>2810.4919708029197</v>
      </c>
      <c r="I4476" s="164"/>
      <c r="J4476" s="165">
        <v>51040.459359999993</v>
      </c>
    </row>
    <row r="4477" spans="1:11" hidden="1">
      <c r="A4477" s="193" t="s">
        <v>2152</v>
      </c>
      <c r="B4477" s="8" t="str">
        <f>IF(ISNA(VLOOKUP(CONCATENATE(A4477,C4477),ARIS!$A$1:$A$959,1,FALSE)),"","ARIS")</f>
        <v>ARIS</v>
      </c>
      <c r="C4477" s="162" t="s">
        <v>3180</v>
      </c>
      <c r="D4477" s="162" t="s">
        <v>377</v>
      </c>
      <c r="E4477" s="163">
        <v>2045</v>
      </c>
      <c r="F4477" s="163"/>
      <c r="G4477" s="163"/>
      <c r="H4477" s="164">
        <v>1306.3664233576644</v>
      </c>
      <c r="I4477" s="164"/>
      <c r="J4477" s="165">
        <v>7290.0656099999997</v>
      </c>
    </row>
    <row r="4478" spans="1:11" hidden="1">
      <c r="A4478" s="188" t="s">
        <v>2152</v>
      </c>
      <c r="B4478" s="8" t="str">
        <f>IF(ISNA(VLOOKUP(CONCATENATE(A4478,C4478),ARIS!$A$1:$A$959,1,FALSE)),"","ARIS")</f>
        <v>ARIS</v>
      </c>
      <c r="C4478" s="162" t="s">
        <v>3179</v>
      </c>
      <c r="D4478" s="162" t="s">
        <v>377</v>
      </c>
      <c r="E4478" s="163">
        <v>5625</v>
      </c>
      <c r="F4478" s="163"/>
      <c r="G4478" s="163"/>
      <c r="H4478" s="164">
        <v>6686.7635036496349</v>
      </c>
      <c r="I4478" s="164"/>
      <c r="J4478" s="165">
        <v>100592.90532800001</v>
      </c>
    </row>
    <row r="4479" spans="1:11" hidden="1">
      <c r="A4479" s="188" t="s">
        <v>2152</v>
      </c>
      <c r="B4479" s="8" t="str">
        <f>IF(ISNA(VLOOKUP(CONCATENATE(A4479,C4479),ARIS!$A$1:$A$959,1,FALSE)),"","ARIS")</f>
        <v>ARIS</v>
      </c>
      <c r="C4479" s="162" t="s">
        <v>2917</v>
      </c>
      <c r="D4479" s="6" t="str">
        <f>IF(OR(ISNUMBER(SEARCH('[1]Lookup for use classification'!$B$1,C4479)),ISNUMBER(SEARCH('[1]Lookup for use classification'!$C$1,C4479)),ISNUMBER(SEARCH('[1]Lookup for use classification'!$D$1,C4479)),ISNUMBER(SEARCH('[1]Lookup for use classification'!$E$1,C4479))),'[1]Lookup for use classification'!$A$1,IF(ISNUMBER(SEARCH('[1]Lookup for use classification'!$B$2,C4479)),'[1]Lookup for use classification'!$A$2,IF(ISNUMBER(SEARCH('[1]Lookup for use classification'!$B$3,C4479)),'[1]Lookup for use classification'!$A$3,IF(OR(ISNUMBER(SEARCH('[1]Lookup for use classification'!$B$4,C4479)),ISNUMBER(SEARCH('[1]Lookup for use classification'!$C$4,C4479)),ISNUMBER(SEARCH('[1]Lookup for use classification'!$D$4,C4479)),ISNUMBER(SEARCH('[1]Lookup for use classification'!$E$4,C4479))),'[1]Lookup for use classification'!$A$4,IF(OR(ISNUMBER(SEARCH('[1]Lookup for use classification'!$B$5,C4479)),ISNUMBER(SEARCH('[1]Lookup for use classification'!$C$5,C4479)),ISNUMBER(SEARCH('[1]Lookup for use classification'!$D$5,C4479))),'[1]Lookup for use classification'!$A$5,IF(OR(ISNUMBER(SEARCH('[1]Lookup for use classification'!$B$7,C4479)),ISNUMBER(SEARCH('[1]Lookup for use classification'!$C$7,C4479)),ISNUMBER(SEARCH('[1]Lookup for use classification'!$D$7,C4479))),'[1]Lookup for use classification'!$A$7,IF(OR(ISNUMBER(SEARCH('[1]Lookup for use classification'!$B$9,C4479)),ISNUMBER(SEARCH('[1]Lookup for use classification'!$C$9,C4479)),ISNUMBER(SEARCH('[1]Lookup for use classification'!$D$9,C4479)),ISNUMBER(SEARCH('[1]Lookup for use classification'!$E$9,C4479)),ISNUMBER(SEARCH('[1]Lookup for use classification'!$F$9,C4479)),ISNUMBER(SEARCH('[1]Lookup for use classification'!$G$9,C4479)),ISNUMBER(SEARCH('[1]Lookup for use classification'!$H$9,C4479)),ISNUMBER(SEARCH('[1]Lookup for use classification'!$I$9,C4479)),ISNUMBER(SEARCH('[1]Lookup for use classification'!$J$9,C4479)),ISNUMBER(SEARCH('[1]Lookup for use classification'!$K$9,C4479))),'[1]Lookup for use classification'!$A$9,IF(OR(ISNUMBER(SEARCH('[1]Lookup for use classification'!$B$10,C4479)),ISNUMBER(SEARCH('[1]Lookup for use classification'!$C$10,C4479)),ISNUMBER(SEARCH('[1]Lookup for use classification'!$D$10,C4479)),ISNUMBER(SEARCH('[1]Lookup for use classification'!$E$10,C4479)),ISNUMBER(SEARCH('[1]Lookup for use classification'!$F$10,C4479)),ISNUMBER(SEARCH('[1]Lookup for use classification'!$G$10,C4479))),'[1]Lookup for use classification'!$A$10,IF(OR(ISNUMBER(SEARCH('[1]Lookup for use classification'!$B$11,C4479)),ISNUMBER(SEARCH('[1]Lookup for use classification'!$C$11,C4479))),'[1]Lookup for use classification'!$A$11,IF(OR(ISNUMBER(SEARCH('[1]Lookup for use classification'!$B$12,C4479)),ISNUMBER(SEARCH('[1]Lookup for use classification'!$C$12,C4479))),'[1]Lookup for use classification'!$A$12,IF(OR(ISNUMBER(SEARCH('[1]Lookup for use classification'!$B$13,C4479)),ISNUMBER(SEARCH('[1]Lookup for use classification'!$C$13,C4479)),ISNUMBER(SEARCH('[1]Lookup for use classification'!$D$13,C4479)),,ISNUMBER(SEARCH('[1]Lookup for use classification'!$C$13,C4479)),ISNUMBER(SEARCH('[1]Lookup for use classification'!$E$13,C4479))),'[1]Lookup for use classification'!$A$13,IF(OR(ISNUMBER(SEARCH('[1]Lookup for use classification'!$B$14,C4479)),ISNUMBER(SEARCH('[1]Lookup for use classification'!$C$14,C4479))),'[1]Lookup for use classification'!$A$14,"Other"))))))))))))</f>
        <v>Other</v>
      </c>
      <c r="E4479" s="163">
        <v>720</v>
      </c>
      <c r="F4479" s="163"/>
      <c r="G4479" s="163"/>
      <c r="H4479" s="164">
        <v>4856.3386861313866</v>
      </c>
      <c r="I4479" s="164"/>
    </row>
    <row r="4480" spans="1:11" hidden="1">
      <c r="A4480" s="188" t="s">
        <v>2152</v>
      </c>
      <c r="B4480" s="8" t="str">
        <f>IF(ISNA(VLOOKUP(CONCATENATE(A4480,C4480),ARIS!$A$1:$A$959,1,FALSE)),"","ARIS")</f>
        <v>ARIS</v>
      </c>
      <c r="C4480" s="162" t="s">
        <v>2916</v>
      </c>
      <c r="D4480" s="8" t="str">
        <f>IF(OR(ISNUMBER(SEARCH('[1]Lookup for use classification'!$B$1,C4480)),ISNUMBER(SEARCH('[1]Lookup for use classification'!$C$1,C4480)),ISNUMBER(SEARCH('[1]Lookup for use classification'!$D$1,C4480)),ISNUMBER(SEARCH('[1]Lookup for use classification'!$E$1,C4480))),'[1]Lookup for use classification'!$A$1,IF(ISNUMBER(SEARCH('[1]Lookup for use classification'!$B$2,C4480)),'[1]Lookup for use classification'!$A$2,IF(ISNUMBER(SEARCH('[1]Lookup for use classification'!$B$3,C4480)),'[1]Lookup for use classification'!$A$3,IF(OR(ISNUMBER(SEARCH('[1]Lookup for use classification'!$B$4,C4480)),ISNUMBER(SEARCH('[1]Lookup for use classification'!$C$4,C4480)),ISNUMBER(SEARCH('[1]Lookup for use classification'!$D$4,C4480)),ISNUMBER(SEARCH('[1]Lookup for use classification'!$E$4,C4480))),'[1]Lookup for use classification'!$A$4,IF(OR(ISNUMBER(SEARCH('[1]Lookup for use classification'!$B$5,C4480)),ISNUMBER(SEARCH('[1]Lookup for use classification'!$C$5,C4480)),ISNUMBER(SEARCH('[1]Lookup for use classification'!$D$5,C4480))),'[1]Lookup for use classification'!$A$5,IF(OR(ISNUMBER(SEARCH('[1]Lookup for use classification'!$B$7,C4480)),ISNUMBER(SEARCH('[1]Lookup for use classification'!$C$7,C4480)),ISNUMBER(SEARCH('[1]Lookup for use classification'!$D$7,C4480))),'[1]Lookup for use classification'!$A$7,IF(OR(ISNUMBER(SEARCH('[1]Lookup for use classification'!$B$9,C4480)),ISNUMBER(SEARCH('[1]Lookup for use classification'!$C$9,C4480)),ISNUMBER(SEARCH('[1]Lookup for use classification'!$D$9,C4480)),ISNUMBER(SEARCH('[1]Lookup for use classification'!$E$9,C4480)),ISNUMBER(SEARCH('[1]Lookup for use classification'!$F$9,C4480)),ISNUMBER(SEARCH('[1]Lookup for use classification'!$G$9,C4480)),ISNUMBER(SEARCH('[1]Lookup for use classification'!$H$9,C4480)),ISNUMBER(SEARCH('[1]Lookup for use classification'!$I$9,C4480)),ISNUMBER(SEARCH('[1]Lookup for use classification'!$J$9,C4480)),ISNUMBER(SEARCH('[1]Lookup for use classification'!$K$9,C4480))),'[1]Lookup for use classification'!$A$9,IF(OR(ISNUMBER(SEARCH('[1]Lookup for use classification'!$B$10,C4480)),ISNUMBER(SEARCH('[1]Lookup for use classification'!$C$10,C4480)),ISNUMBER(SEARCH('[1]Lookup for use classification'!$D$10,C4480)),ISNUMBER(SEARCH('[1]Lookup for use classification'!$E$10,C4480)),ISNUMBER(SEARCH('[1]Lookup for use classification'!$F$10,C4480)),ISNUMBER(SEARCH('[1]Lookup for use classification'!$G$10,C4480))),'[1]Lookup for use classification'!$A$10,IF(OR(ISNUMBER(SEARCH('[1]Lookup for use classification'!$B$11,C4480)),ISNUMBER(SEARCH('[1]Lookup for use classification'!$C$11,C4480))),'[1]Lookup for use classification'!$A$11,IF(OR(ISNUMBER(SEARCH('[1]Lookup for use classification'!$B$12,C4480)),ISNUMBER(SEARCH('[1]Lookup for use classification'!$C$12,C4480))),'[1]Lookup for use classification'!$A$12,IF(OR(ISNUMBER(SEARCH('[1]Lookup for use classification'!$B$13,C4480)),ISNUMBER(SEARCH('[1]Lookup for use classification'!$C$13,C4480)),ISNUMBER(SEARCH('[1]Lookup for use classification'!$D$13,C4480)),,ISNUMBER(SEARCH('[1]Lookup for use classification'!$C$13,C4480)),ISNUMBER(SEARCH('[1]Lookup for use classification'!$E$13,C4480))),'[1]Lookup for use classification'!$A$13,IF(OR(ISNUMBER(SEARCH('[1]Lookup for use classification'!$B$14,C4480)),ISNUMBER(SEARCH('[1]Lookup for use classification'!$C$14,C4480))),'[1]Lookup for use classification'!$A$14,"Other"))))))))))))</f>
        <v>Other</v>
      </c>
      <c r="E4480" s="163">
        <v>4800</v>
      </c>
      <c r="F4480" s="163"/>
      <c r="G4480" s="163"/>
      <c r="H4480" s="164">
        <v>2879.2007299270072</v>
      </c>
      <c r="I4480" s="164"/>
      <c r="J4480" s="165">
        <v>79329.213956499996</v>
      </c>
      <c r="K4480" s="165">
        <v>22588.921599999998</v>
      </c>
    </row>
    <row r="4481" spans="1:18" hidden="1">
      <c r="A4481" s="193" t="s">
        <v>2152</v>
      </c>
      <c r="B4481" s="8" t="str">
        <f>IF(ISNA(VLOOKUP(CONCATENATE(A4481,C4481),ARIS!$A$1:$A$959,1,FALSE)),"","ARIS")</f>
        <v>ARIS</v>
      </c>
      <c r="C4481" s="162" t="s">
        <v>2914</v>
      </c>
      <c r="D4481" s="8" t="str">
        <f>IF(OR(ISNUMBER(SEARCH('[1]Lookup for use classification'!$B$1,C4481)),ISNUMBER(SEARCH('[1]Lookup for use classification'!$C$1,C4481)),ISNUMBER(SEARCH('[1]Lookup for use classification'!$D$1,C4481)),ISNUMBER(SEARCH('[1]Lookup for use classification'!$E$1,C4481))),'[1]Lookup for use classification'!$A$1,IF(ISNUMBER(SEARCH('[1]Lookup for use classification'!$B$2,C4481)),'[1]Lookup for use classification'!$A$2,IF(ISNUMBER(SEARCH('[1]Lookup for use classification'!$B$3,C4481)),'[1]Lookup for use classification'!$A$3,IF(OR(ISNUMBER(SEARCH('[1]Lookup for use classification'!$B$4,C4481)),ISNUMBER(SEARCH('[1]Lookup for use classification'!$C$4,C4481)),ISNUMBER(SEARCH('[1]Lookup for use classification'!$D$4,C4481)),ISNUMBER(SEARCH('[1]Lookup for use classification'!$E$4,C4481))),'[1]Lookup for use classification'!$A$4,IF(OR(ISNUMBER(SEARCH('[1]Lookup for use classification'!$B$5,C4481)),ISNUMBER(SEARCH('[1]Lookup for use classification'!$C$5,C4481)),ISNUMBER(SEARCH('[1]Lookup for use classification'!$D$5,C4481))),'[1]Lookup for use classification'!$A$5,IF(OR(ISNUMBER(SEARCH('[1]Lookup for use classification'!$B$7,C4481)),ISNUMBER(SEARCH('[1]Lookup for use classification'!$C$7,C4481)),ISNUMBER(SEARCH('[1]Lookup for use classification'!$D$7,C4481))),'[1]Lookup for use classification'!$A$7,IF(OR(ISNUMBER(SEARCH('[1]Lookup for use classification'!$B$9,C4481)),ISNUMBER(SEARCH('[1]Lookup for use classification'!$C$9,C4481)),ISNUMBER(SEARCH('[1]Lookup for use classification'!$D$9,C4481)),ISNUMBER(SEARCH('[1]Lookup for use classification'!$E$9,C4481)),ISNUMBER(SEARCH('[1]Lookup for use classification'!$F$9,C4481)),ISNUMBER(SEARCH('[1]Lookup for use classification'!$G$9,C4481)),ISNUMBER(SEARCH('[1]Lookup for use classification'!$H$9,C4481)),ISNUMBER(SEARCH('[1]Lookup for use classification'!$I$9,C4481)),ISNUMBER(SEARCH('[1]Lookup for use classification'!$J$9,C4481)),ISNUMBER(SEARCH('[1]Lookup for use classification'!$K$9,C4481))),'[1]Lookup for use classification'!$A$9,IF(OR(ISNUMBER(SEARCH('[1]Lookup for use classification'!$B$10,C4481)),ISNUMBER(SEARCH('[1]Lookup for use classification'!$C$10,C4481)),ISNUMBER(SEARCH('[1]Lookup for use classification'!$D$10,C4481)),ISNUMBER(SEARCH('[1]Lookup for use classification'!$E$10,C4481)),ISNUMBER(SEARCH('[1]Lookup for use classification'!$F$10,C4481)),ISNUMBER(SEARCH('[1]Lookup for use classification'!$G$10,C4481))),'[1]Lookup for use classification'!$A$10,IF(OR(ISNUMBER(SEARCH('[1]Lookup for use classification'!$B$11,C4481)),ISNUMBER(SEARCH('[1]Lookup for use classification'!$C$11,C4481))),'[1]Lookup for use classification'!$A$11,IF(OR(ISNUMBER(SEARCH('[1]Lookup for use classification'!$B$12,C4481)),ISNUMBER(SEARCH('[1]Lookup for use classification'!$C$12,C4481))),'[1]Lookup for use classification'!$A$12,IF(OR(ISNUMBER(SEARCH('[1]Lookup for use classification'!$B$13,C4481)),ISNUMBER(SEARCH('[1]Lookup for use classification'!$C$13,C4481)),ISNUMBER(SEARCH('[1]Lookup for use classification'!$D$13,C4481)),,ISNUMBER(SEARCH('[1]Lookup for use classification'!$C$13,C4481)),ISNUMBER(SEARCH('[1]Lookup for use classification'!$E$13,C4481))),'[1]Lookup for use classification'!$A$13,IF(OR(ISNUMBER(SEARCH('[1]Lookup for use classification'!$B$14,C4481)),ISNUMBER(SEARCH('[1]Lookup for use classification'!$C$14,C4481))),'[1]Lookup for use classification'!$A$14,"Other"))))))))))))</f>
        <v>Other</v>
      </c>
      <c r="E4481" s="163">
        <v>6180</v>
      </c>
      <c r="F4481" s="163"/>
      <c r="G4481" s="163"/>
      <c r="H4481" s="164">
        <v>1782.4817518248176</v>
      </c>
      <c r="I4481" s="164"/>
      <c r="J4481" s="165">
        <v>25179.726615499996</v>
      </c>
    </row>
    <row r="4482" spans="1:18" hidden="1">
      <c r="A4482" s="188" t="s">
        <v>2152</v>
      </c>
      <c r="B4482" s="8" t="str">
        <f>IF(ISNA(VLOOKUP(CONCATENATE(A4482,C4482),ARIS!$A$1:$A$959,1,FALSE)),"","ARIS")</f>
        <v>ARIS</v>
      </c>
      <c r="C4482" s="162" t="s">
        <v>2915</v>
      </c>
      <c r="D4482" s="8" t="str">
        <f>IF(OR(ISNUMBER(SEARCH('[1]Lookup for use classification'!$B$1,C4482)),ISNUMBER(SEARCH('[1]Lookup for use classification'!$C$1,C4482)),ISNUMBER(SEARCH('[1]Lookup for use classification'!$D$1,C4482)),ISNUMBER(SEARCH('[1]Lookup for use classification'!$E$1,C4482))),'[1]Lookup for use classification'!$A$1,IF(ISNUMBER(SEARCH('[1]Lookup for use classification'!$B$2,C4482)),'[1]Lookup for use classification'!$A$2,IF(ISNUMBER(SEARCH('[1]Lookup for use classification'!$B$3,C4482)),'[1]Lookup for use classification'!$A$3,IF(OR(ISNUMBER(SEARCH('[1]Lookup for use classification'!$B$4,C4482)),ISNUMBER(SEARCH('[1]Lookup for use classification'!$C$4,C4482)),ISNUMBER(SEARCH('[1]Lookup for use classification'!$D$4,C4482)),ISNUMBER(SEARCH('[1]Lookup for use classification'!$E$4,C4482))),'[1]Lookup for use classification'!$A$4,IF(OR(ISNUMBER(SEARCH('[1]Lookup for use classification'!$B$5,C4482)),ISNUMBER(SEARCH('[1]Lookup for use classification'!$C$5,C4482)),ISNUMBER(SEARCH('[1]Lookup for use classification'!$D$5,C4482))),'[1]Lookup for use classification'!$A$5,IF(OR(ISNUMBER(SEARCH('[1]Lookup for use classification'!$B$7,C4482)),ISNUMBER(SEARCH('[1]Lookup for use classification'!$C$7,C4482)),ISNUMBER(SEARCH('[1]Lookup for use classification'!$D$7,C4482))),'[1]Lookup for use classification'!$A$7,IF(OR(ISNUMBER(SEARCH('[1]Lookup for use classification'!$B$9,C4482)),ISNUMBER(SEARCH('[1]Lookup for use classification'!$C$9,C4482)),ISNUMBER(SEARCH('[1]Lookup for use classification'!$D$9,C4482)),ISNUMBER(SEARCH('[1]Lookup for use classification'!$E$9,C4482)),ISNUMBER(SEARCH('[1]Lookup for use classification'!$F$9,C4482)),ISNUMBER(SEARCH('[1]Lookup for use classification'!$G$9,C4482)),ISNUMBER(SEARCH('[1]Lookup for use classification'!$H$9,C4482)),ISNUMBER(SEARCH('[1]Lookup for use classification'!$I$9,C4482)),ISNUMBER(SEARCH('[1]Lookup for use classification'!$J$9,C4482)),ISNUMBER(SEARCH('[1]Lookup for use classification'!$K$9,C4482))),'[1]Lookup for use classification'!$A$9,IF(OR(ISNUMBER(SEARCH('[1]Lookup for use classification'!$B$10,C4482)),ISNUMBER(SEARCH('[1]Lookup for use classification'!$C$10,C4482)),ISNUMBER(SEARCH('[1]Lookup for use classification'!$D$10,C4482)),ISNUMBER(SEARCH('[1]Lookup for use classification'!$E$10,C4482)),ISNUMBER(SEARCH('[1]Lookup for use classification'!$F$10,C4482)),ISNUMBER(SEARCH('[1]Lookup for use classification'!$G$10,C4482))),'[1]Lookup for use classification'!$A$10,IF(OR(ISNUMBER(SEARCH('[1]Lookup for use classification'!$B$11,C4482)),ISNUMBER(SEARCH('[1]Lookup for use classification'!$C$11,C4482))),'[1]Lookup for use classification'!$A$11,IF(OR(ISNUMBER(SEARCH('[1]Lookup for use classification'!$B$12,C4482)),ISNUMBER(SEARCH('[1]Lookup for use classification'!$C$12,C4482))),'[1]Lookup for use classification'!$A$12,IF(OR(ISNUMBER(SEARCH('[1]Lookup for use classification'!$B$13,C4482)),ISNUMBER(SEARCH('[1]Lookup for use classification'!$C$13,C4482)),ISNUMBER(SEARCH('[1]Lookup for use classification'!$D$13,C4482)),,ISNUMBER(SEARCH('[1]Lookup for use classification'!$C$13,C4482)),ISNUMBER(SEARCH('[1]Lookup for use classification'!$E$13,C4482))),'[1]Lookup for use classification'!$A$13,IF(OR(ISNUMBER(SEARCH('[1]Lookup for use classification'!$B$14,C4482)),ISNUMBER(SEARCH('[1]Lookup for use classification'!$C$14,C4482))),'[1]Lookup for use classification'!$A$14,"Other"))))))))))))</f>
        <v>Other</v>
      </c>
      <c r="E4482" s="163"/>
      <c r="F4482" s="163"/>
      <c r="G4482" s="163"/>
      <c r="H4482" s="164">
        <v>940.02700729927005</v>
      </c>
      <c r="I4482" s="164"/>
    </row>
    <row r="4483" spans="1:18" hidden="1">
      <c r="A4483" s="193" t="s">
        <v>2152</v>
      </c>
      <c r="B4483" s="8" t="str">
        <f>IF(ISNA(VLOOKUP(CONCATENATE(A4483,C4483),ARIS!$A$1:$A$959,1,FALSE)),"","ARIS")</f>
        <v>ARIS</v>
      </c>
      <c r="C4483" s="162" t="s">
        <v>2542</v>
      </c>
      <c r="D4483" s="162" t="s">
        <v>2424</v>
      </c>
      <c r="E4483" s="163">
        <v>2740</v>
      </c>
      <c r="F4483" s="163"/>
      <c r="G4483" s="163"/>
      <c r="H4483" s="164">
        <v>2200.9795620437958</v>
      </c>
      <c r="I4483" s="164"/>
      <c r="J4483" s="165">
        <v>12328.610956499999</v>
      </c>
    </row>
    <row r="4484" spans="1:18" hidden="1">
      <c r="A4484" s="193" t="s">
        <v>2152</v>
      </c>
      <c r="B4484" s="8" t="str">
        <f>IF(ISNA(VLOOKUP(CONCATENATE(A4484,C4484),ARIS!$A$1:$A$959,1,FALSE)),"","ARIS")</f>
        <v>ARIS</v>
      </c>
      <c r="C4484" s="162" t="s">
        <v>2541</v>
      </c>
      <c r="D4484" s="162" t="s">
        <v>2424</v>
      </c>
      <c r="E4484" s="163">
        <v>2990</v>
      </c>
      <c r="F4484" s="163"/>
      <c r="G4484" s="163"/>
      <c r="H4484" s="164">
        <v>1155</v>
      </c>
      <c r="I4484" s="164"/>
      <c r="J4484" s="165">
        <v>23313.709821500001</v>
      </c>
    </row>
    <row r="4485" spans="1:18" hidden="1">
      <c r="A4485" s="188" t="s">
        <v>2152</v>
      </c>
      <c r="B4485" s="8" t="str">
        <f>IF(ISNA(VLOOKUP(CONCATENATE(A4485,C4485),ARIS!$A$1:$A$959,1,FALSE)),"","ARIS")</f>
        <v>ARIS</v>
      </c>
      <c r="C4485" s="162" t="s">
        <v>2540</v>
      </c>
      <c r="D4485" s="162" t="s">
        <v>2424</v>
      </c>
      <c r="E4485" s="163">
        <v>10358</v>
      </c>
      <c r="F4485" s="163"/>
      <c r="G4485" s="163"/>
      <c r="H4485" s="164">
        <v>10615.642335766423</v>
      </c>
      <c r="I4485" s="164"/>
      <c r="J4485" s="165">
        <v>110443.99398700001</v>
      </c>
    </row>
    <row r="4486" spans="1:18" hidden="1">
      <c r="A4486" s="188" t="s">
        <v>2152</v>
      </c>
      <c r="B4486" s="8" t="str">
        <f>IF(ISNA(VLOOKUP(CONCATENATE(A4486,C4486),ARIS!$A$1:$A$959,1,FALSE)),"","ARIS")</f>
        <v>ARIS</v>
      </c>
      <c r="C4486" s="162" t="s">
        <v>2404</v>
      </c>
      <c r="D4486" s="11" t="s">
        <v>213</v>
      </c>
      <c r="E4486" s="163">
        <v>2000</v>
      </c>
      <c r="F4486" s="163"/>
      <c r="G4486" s="163"/>
      <c r="H4486" s="164">
        <v>248.58394160583941</v>
      </c>
      <c r="I4486" s="164"/>
      <c r="J4486" s="165">
        <v>54178.987606499999</v>
      </c>
    </row>
    <row r="4487" spans="1:18" hidden="1">
      <c r="A4487" s="188" t="s">
        <v>2152</v>
      </c>
      <c r="B4487" s="8" t="str">
        <f>IF(ISNA(VLOOKUP(CONCATENATE(A4487,C4487),ARIS!$A$1:$A$959,1,FALSE)),"","ARIS")</f>
        <v>ARIS</v>
      </c>
      <c r="C4487" s="162" t="s">
        <v>2153</v>
      </c>
      <c r="D4487" s="8" t="str">
        <f>IF(OR(ISNUMBER(SEARCH('[1]Lookup for use classification'!$B$1,C4487)),ISNUMBER(SEARCH('[1]Lookup for use classification'!$C$1,C4487)),ISNUMBER(SEARCH('[1]Lookup for use classification'!$D$1,C4487))),'[1]Lookup for use classification'!$A$1,IF(ISNUMBER(SEARCH('[1]Lookup for use classification'!$B$2,C4487)),'[1]Lookup for use classification'!$A$2,IF(ISNUMBER(SEARCH('[1]Lookup for use classification'!$B$3,C4487)),'[1]Lookup for use classification'!$A$3,IF(OR(ISNUMBER(SEARCH('[1]Lookup for use classification'!$B$4,C4487)),ISNUMBER(SEARCH('[1]Lookup for use classification'!$C$4,C4487))),'[1]Lookup for use classification'!$A$4,IF(OR(ISNUMBER(SEARCH('[1]Lookup for use classification'!$B$5,C4487)),ISNUMBER(SEARCH('[1]Lookup for use classification'!$C$5,C4487)),ISNUMBER(SEARCH('[1]Lookup for use classification'!$D$5,C4487))),'[1]Lookup for use classification'!$A$5,IF(OR(ISNUMBER(SEARCH('[1]Lookup for use classification'!$B$7,C4487)),ISNUMBER(SEARCH('[1]Lookup for use classification'!$C$7,C4487)),ISNUMBER(SEARCH('[1]Lookup for use classification'!$D$7,C4487))),'[1]Lookup for use classification'!$A$7,IF(OR(ISNUMBER(SEARCH('[1]Lookup for use classification'!$B$9,C4487)),ISNUMBER(SEARCH('[1]Lookup for use classification'!$C$9,C4487)),ISNUMBER(SEARCH('[1]Lookup for use classification'!$D$9,C4487)),ISNUMBER(SEARCH('[1]Lookup for use classification'!$E$9,C4487)),ISNUMBER(SEARCH('[1]Lookup for use classification'!$F$9,C4487)),ISNUMBER(SEARCH('[1]Lookup for use classification'!$G$9,C4487))),'[1]Lookup for use classification'!$A$9,IF(OR(ISNUMBER(SEARCH('[1]Lookup for use classification'!$B$10,C4487)),ISNUMBER(SEARCH('[1]Lookup for use classification'!$C$10,C4487)),ISNUMBER(SEARCH('[1]Lookup for use classification'!$D$10,C4487)),ISNUMBER(SEARCH('[1]Lookup for use classification'!$E$10,C4487)),ISNUMBER(SEARCH('[1]Lookup for use classification'!$F$10,C4487))),'[1]Lookup for use classification'!$A$10,IF(OR(ISNUMBER(SEARCH('[1]Lookup for use classification'!$B$11,C4487)),ISNUMBER(SEARCH('[1]Lookup for use classification'!$C$11,C4487))),'[1]Lookup for use classification'!$A$11,IF(OR(ISNUMBER(SEARCH('[1]Lookup for use classification'!$B$12,C4487)),ISNUMBER(SEARCH('[1]Lookup for use classification'!$C$12,C4487))),'[1]Lookup for use classification'!$A$12,"Nope"))))))))))</f>
        <v>Warehousing</v>
      </c>
      <c r="E4487" s="163">
        <v>2200</v>
      </c>
      <c r="F4487" s="163"/>
      <c r="G4487" s="163"/>
      <c r="H4487" s="164">
        <v>994.4802919708028</v>
      </c>
      <c r="I4487" s="164"/>
      <c r="J4487" s="165">
        <v>341843.07655999996</v>
      </c>
      <c r="K4487" s="165">
        <v>8491.2099999999991</v>
      </c>
    </row>
    <row r="4488" spans="1:18" hidden="1">
      <c r="A4488" s="138" t="s">
        <v>2154</v>
      </c>
      <c r="B4488" s="8" t="str">
        <f>IF(ISNA(VLOOKUP(CONCATENATE(A4488,C4488),EUS!$B$2:$B$1939,1,FALSE)),"","End Use Study")</f>
        <v>End Use Study</v>
      </c>
      <c r="C4488" s="8" t="s">
        <v>98</v>
      </c>
      <c r="D4488" s="162" t="s">
        <v>1980</v>
      </c>
      <c r="E4488" s="9">
        <v>1920</v>
      </c>
      <c r="F4488" s="9"/>
      <c r="G4488" s="9"/>
      <c r="H4488" s="164"/>
      <c r="I4488" s="164"/>
      <c r="J4488" s="7"/>
      <c r="L4488" s="6"/>
    </row>
    <row r="4489" spans="1:18" hidden="1">
      <c r="A4489" s="188" t="s">
        <v>1848</v>
      </c>
      <c r="B4489" s="162" t="s">
        <v>4512</v>
      </c>
      <c r="C4489" s="162" t="s">
        <v>3562</v>
      </c>
      <c r="D4489" s="162" t="s">
        <v>3335</v>
      </c>
      <c r="E4489" s="163">
        <v>8400</v>
      </c>
      <c r="F4489" s="163"/>
      <c r="G4489" s="163"/>
      <c r="H4489" s="164">
        <v>3228.1167883211679</v>
      </c>
      <c r="I4489" s="164">
        <v>4710.144927536232</v>
      </c>
      <c r="J4489" s="165">
        <v>65155.586394999998</v>
      </c>
    </row>
    <row r="4490" spans="1:18" hidden="1">
      <c r="A4490" s="188" t="s">
        <v>2283</v>
      </c>
      <c r="B4490" s="8" t="str">
        <f>IF(ISNA(VLOOKUP(CONCATENATE(A4490,C4490),ARIS!$A$1:$A$959,1,FALSE)),"","ARIS")</f>
        <v>ARIS</v>
      </c>
      <c r="C4490" s="162" t="s">
        <v>2918</v>
      </c>
      <c r="D4490" s="8" t="str">
        <f>IF(OR(ISNUMBER(SEARCH('[1]Lookup for use classification'!$B$1,C4490)),ISNUMBER(SEARCH('[1]Lookup for use classification'!$C$1,C4490)),ISNUMBER(SEARCH('[1]Lookup for use classification'!$D$1,C4490)),ISNUMBER(SEARCH('[1]Lookup for use classification'!$E$1,C4490))),'[1]Lookup for use classification'!$A$1,IF(ISNUMBER(SEARCH('[1]Lookup for use classification'!$B$2,C4490)),'[1]Lookup for use classification'!$A$2,IF(ISNUMBER(SEARCH('[1]Lookup for use classification'!$B$3,C4490)),'[1]Lookup for use classification'!$A$3,IF(OR(ISNUMBER(SEARCH('[1]Lookup for use classification'!$B$4,C4490)),ISNUMBER(SEARCH('[1]Lookup for use classification'!$C$4,C4490)),ISNUMBER(SEARCH('[1]Lookup for use classification'!$D$4,C4490)),ISNUMBER(SEARCH('[1]Lookup for use classification'!$E$4,C4490))),'[1]Lookup for use classification'!$A$4,IF(OR(ISNUMBER(SEARCH('[1]Lookup for use classification'!$B$5,C4490)),ISNUMBER(SEARCH('[1]Lookup for use classification'!$C$5,C4490)),ISNUMBER(SEARCH('[1]Lookup for use classification'!$D$5,C4490))),'[1]Lookup for use classification'!$A$5,IF(OR(ISNUMBER(SEARCH('[1]Lookup for use classification'!$B$7,C4490)),ISNUMBER(SEARCH('[1]Lookup for use classification'!$C$7,C4490)),ISNUMBER(SEARCH('[1]Lookup for use classification'!$D$7,C4490))),'[1]Lookup for use classification'!$A$7,IF(OR(ISNUMBER(SEARCH('[1]Lookup for use classification'!$B$9,C4490)),ISNUMBER(SEARCH('[1]Lookup for use classification'!$C$9,C4490)),ISNUMBER(SEARCH('[1]Lookup for use classification'!$D$9,C4490)),ISNUMBER(SEARCH('[1]Lookup for use classification'!$E$9,C4490)),ISNUMBER(SEARCH('[1]Lookup for use classification'!$F$9,C4490)),ISNUMBER(SEARCH('[1]Lookup for use classification'!$G$9,C4490)),ISNUMBER(SEARCH('[1]Lookup for use classification'!$H$9,C4490)),ISNUMBER(SEARCH('[1]Lookup for use classification'!$I$9,C4490)),ISNUMBER(SEARCH('[1]Lookup for use classification'!$J$9,C4490)),ISNUMBER(SEARCH('[1]Lookup for use classification'!$K$9,C4490))),'[1]Lookup for use classification'!$A$9,IF(OR(ISNUMBER(SEARCH('[1]Lookup for use classification'!$B$10,C4490)),ISNUMBER(SEARCH('[1]Lookup for use classification'!$C$10,C4490)),ISNUMBER(SEARCH('[1]Lookup for use classification'!$D$10,C4490)),ISNUMBER(SEARCH('[1]Lookup for use classification'!$E$10,C4490)),ISNUMBER(SEARCH('[1]Lookup for use classification'!$F$10,C4490)),ISNUMBER(SEARCH('[1]Lookup for use classification'!$G$10,C4490))),'[1]Lookup for use classification'!$A$10,IF(OR(ISNUMBER(SEARCH('[1]Lookup for use classification'!$B$11,C4490)),ISNUMBER(SEARCH('[1]Lookup for use classification'!$C$11,C4490))),'[1]Lookup for use classification'!$A$11,IF(OR(ISNUMBER(SEARCH('[1]Lookup for use classification'!$B$12,C4490)),ISNUMBER(SEARCH('[1]Lookup for use classification'!$C$12,C4490))),'[1]Lookup for use classification'!$A$12,IF(OR(ISNUMBER(SEARCH('[1]Lookup for use classification'!$B$13,C4490)),ISNUMBER(SEARCH('[1]Lookup for use classification'!$C$13,C4490)),ISNUMBER(SEARCH('[1]Lookup for use classification'!$D$13,C4490)),,ISNUMBER(SEARCH('[1]Lookup for use classification'!$C$13,C4490)),ISNUMBER(SEARCH('[1]Lookup for use classification'!$E$13,C4490))),'[1]Lookup for use classification'!$A$13,IF(OR(ISNUMBER(SEARCH('[1]Lookup for use classification'!$B$14,C4490)),ISNUMBER(SEARCH('[1]Lookup for use classification'!$C$14,C4490))),'[1]Lookup for use classification'!$A$14,"Other"))))))))))))</f>
        <v>Other</v>
      </c>
      <c r="E4490" s="163">
        <v>352</v>
      </c>
      <c r="F4490" s="163"/>
      <c r="G4490" s="163"/>
      <c r="H4490" s="164"/>
      <c r="I4490" s="164"/>
    </row>
    <row r="4491" spans="1:18" hidden="1">
      <c r="A4491" s="188" t="s">
        <v>2283</v>
      </c>
      <c r="B4491" s="8" t="str">
        <f>IF(ISNA(VLOOKUP(CONCATENATE(A4491,C4491),ARIS!$A$1:$A$959,1,FALSE)),"","ARIS")</f>
        <v>ARIS</v>
      </c>
      <c r="C4491" s="162" t="s">
        <v>2919</v>
      </c>
      <c r="D4491" s="8" t="str">
        <f>IF(OR(ISNUMBER(SEARCH('[1]Lookup for use classification'!$B$1,C4491)),ISNUMBER(SEARCH('[1]Lookup for use classification'!$C$1,C4491)),ISNUMBER(SEARCH('[1]Lookup for use classification'!$D$1,C4491)),ISNUMBER(SEARCH('[1]Lookup for use classification'!$E$1,C4491))),'[1]Lookup for use classification'!$A$1,IF(ISNUMBER(SEARCH('[1]Lookup for use classification'!$B$2,C4491)),'[1]Lookup for use classification'!$A$2,IF(ISNUMBER(SEARCH('[1]Lookup for use classification'!$B$3,C4491)),'[1]Lookup for use classification'!$A$3,IF(OR(ISNUMBER(SEARCH('[1]Lookup for use classification'!$B$4,C4491)),ISNUMBER(SEARCH('[1]Lookup for use classification'!$C$4,C4491)),ISNUMBER(SEARCH('[1]Lookup for use classification'!$D$4,C4491)),ISNUMBER(SEARCH('[1]Lookup for use classification'!$E$4,C4491))),'[1]Lookup for use classification'!$A$4,IF(OR(ISNUMBER(SEARCH('[1]Lookup for use classification'!$B$5,C4491)),ISNUMBER(SEARCH('[1]Lookup for use classification'!$C$5,C4491)),ISNUMBER(SEARCH('[1]Lookup for use classification'!$D$5,C4491))),'[1]Lookup for use classification'!$A$5,IF(OR(ISNUMBER(SEARCH('[1]Lookup for use classification'!$B$7,C4491)),ISNUMBER(SEARCH('[1]Lookup for use classification'!$C$7,C4491)),ISNUMBER(SEARCH('[1]Lookup for use classification'!$D$7,C4491))),'[1]Lookup for use classification'!$A$7,IF(OR(ISNUMBER(SEARCH('[1]Lookup for use classification'!$B$9,C4491)),ISNUMBER(SEARCH('[1]Lookup for use classification'!$C$9,C4491)),ISNUMBER(SEARCH('[1]Lookup for use classification'!$D$9,C4491)),ISNUMBER(SEARCH('[1]Lookup for use classification'!$E$9,C4491)),ISNUMBER(SEARCH('[1]Lookup for use classification'!$F$9,C4491)),ISNUMBER(SEARCH('[1]Lookup for use classification'!$G$9,C4491)),ISNUMBER(SEARCH('[1]Lookup for use classification'!$H$9,C4491)),ISNUMBER(SEARCH('[1]Lookup for use classification'!$I$9,C4491)),ISNUMBER(SEARCH('[1]Lookup for use classification'!$J$9,C4491)),ISNUMBER(SEARCH('[1]Lookup for use classification'!$K$9,C4491))),'[1]Lookup for use classification'!$A$9,IF(OR(ISNUMBER(SEARCH('[1]Lookup for use classification'!$B$10,C4491)),ISNUMBER(SEARCH('[1]Lookup for use classification'!$C$10,C4491)),ISNUMBER(SEARCH('[1]Lookup for use classification'!$D$10,C4491)),ISNUMBER(SEARCH('[1]Lookup for use classification'!$E$10,C4491)),ISNUMBER(SEARCH('[1]Lookup for use classification'!$F$10,C4491)),ISNUMBER(SEARCH('[1]Lookup for use classification'!$G$10,C4491))),'[1]Lookup for use classification'!$A$10,IF(OR(ISNUMBER(SEARCH('[1]Lookup for use classification'!$B$11,C4491)),ISNUMBER(SEARCH('[1]Lookup for use classification'!$C$11,C4491))),'[1]Lookup for use classification'!$A$11,IF(OR(ISNUMBER(SEARCH('[1]Lookup for use classification'!$B$12,C4491)),ISNUMBER(SEARCH('[1]Lookup for use classification'!$C$12,C4491))),'[1]Lookup for use classification'!$A$12,IF(OR(ISNUMBER(SEARCH('[1]Lookup for use classification'!$B$13,C4491)),ISNUMBER(SEARCH('[1]Lookup for use classification'!$C$13,C4491)),ISNUMBER(SEARCH('[1]Lookup for use classification'!$D$13,C4491)),,ISNUMBER(SEARCH('[1]Lookup for use classification'!$C$13,C4491)),ISNUMBER(SEARCH('[1]Lookup for use classification'!$E$13,C4491))),'[1]Lookup for use classification'!$A$13,IF(OR(ISNUMBER(SEARCH('[1]Lookup for use classification'!$B$14,C4491)),ISNUMBER(SEARCH('[1]Lookup for use classification'!$C$14,C4491))),'[1]Lookup for use classification'!$A$14,"Other"))))))))))))</f>
        <v>Other</v>
      </c>
      <c r="E4491" s="163">
        <v>4704</v>
      </c>
      <c r="F4491" s="163"/>
      <c r="G4491" s="163"/>
      <c r="H4491" s="164"/>
      <c r="I4491" s="164"/>
      <c r="J4491" s="165">
        <v>47696.429263999991</v>
      </c>
    </row>
    <row r="4492" spans="1:18" hidden="1">
      <c r="A4492" s="188" t="s">
        <v>2283</v>
      </c>
      <c r="B4492" s="8" t="str">
        <f>IF(ISNA(VLOOKUP(CONCATENATE(A4492,C4492),ARIS!$A$1:$A$959,1,FALSE)),"","ARIS")</f>
        <v>ARIS</v>
      </c>
      <c r="C4492" s="162" t="s">
        <v>2284</v>
      </c>
      <c r="D4492" s="8" t="str">
        <f>IF(OR(ISNUMBER(SEARCH('[1]Lookup for use classification'!$B$1,C4492)),ISNUMBER(SEARCH('[1]Lookup for use classification'!$C$1,C4492)),ISNUMBER(SEARCH('[1]Lookup for use classification'!$D$1,C4492))),'[1]Lookup for use classification'!$A$1,IF(ISNUMBER(SEARCH('[1]Lookup for use classification'!$B$2,C4492)),'[1]Lookup for use classification'!$A$2,IF(ISNUMBER(SEARCH('[1]Lookup for use classification'!$B$3,C4492)),'[1]Lookup for use classification'!$A$3,IF(OR(ISNUMBER(SEARCH('[1]Lookup for use classification'!$B$4,C4492)),ISNUMBER(SEARCH('[1]Lookup for use classification'!$C$4,C4492))),'[1]Lookup for use classification'!$A$4,IF(OR(ISNUMBER(SEARCH('[1]Lookup for use classification'!$B$5,C4492)),ISNUMBER(SEARCH('[1]Lookup for use classification'!$C$5,C4492)),ISNUMBER(SEARCH('[1]Lookup for use classification'!$D$5,C4492))),'[1]Lookup for use classification'!$A$5,IF(OR(ISNUMBER(SEARCH('[1]Lookup for use classification'!$B$7,C4492)),ISNUMBER(SEARCH('[1]Lookup for use classification'!$C$7,C4492)),ISNUMBER(SEARCH('[1]Lookup for use classification'!$D$7,C4492))),'[1]Lookup for use classification'!$A$7,IF(OR(ISNUMBER(SEARCH('[1]Lookup for use classification'!$B$9,C4492)),ISNUMBER(SEARCH('[1]Lookup for use classification'!$C$9,C4492)),ISNUMBER(SEARCH('[1]Lookup for use classification'!$D$9,C4492)),ISNUMBER(SEARCH('[1]Lookup for use classification'!$E$9,C4492)),ISNUMBER(SEARCH('[1]Lookup for use classification'!$F$9,C4492)),ISNUMBER(SEARCH('[1]Lookup for use classification'!$G$9,C4492))),'[1]Lookup for use classification'!$A$9,IF(OR(ISNUMBER(SEARCH('[1]Lookup for use classification'!$B$10,C4492)),ISNUMBER(SEARCH('[1]Lookup for use classification'!$C$10,C4492)),ISNUMBER(SEARCH('[1]Lookup for use classification'!$D$10,C4492)),ISNUMBER(SEARCH('[1]Lookup for use classification'!$E$10,C4492)),ISNUMBER(SEARCH('[1]Lookup for use classification'!$F$10,C4492))),'[1]Lookup for use classification'!$A$10,IF(OR(ISNUMBER(SEARCH('[1]Lookup for use classification'!$B$11,C4492)),ISNUMBER(SEARCH('[1]Lookup for use classification'!$C$11,C4492))),'[1]Lookup for use classification'!$A$11,IF(OR(ISNUMBER(SEARCH('[1]Lookup for use classification'!$B$12,C4492)),ISNUMBER(SEARCH('[1]Lookup for use classification'!$C$12,C4492))),'[1]Lookup for use classification'!$A$12,"Nope"))))))))))</f>
        <v>Residential - Multi-Family</v>
      </c>
      <c r="E4492" s="163">
        <v>2240</v>
      </c>
      <c r="F4492" s="163"/>
      <c r="G4492" s="163"/>
      <c r="H4492" s="164"/>
      <c r="I4492" s="164"/>
    </row>
    <row r="4493" spans="1:18" hidden="1">
      <c r="A4493" s="193" t="s">
        <v>2283</v>
      </c>
      <c r="B4493" s="8" t="str">
        <f>IF(ISNA(VLOOKUP(CONCATENATE(A4493,C4493),ARIS!$A$1:$A$959,1,FALSE)),"","ARIS")</f>
        <v>ARIS</v>
      </c>
      <c r="C4493" s="162" t="s">
        <v>2285</v>
      </c>
      <c r="D4493" s="8" t="str">
        <f>IF(OR(ISNUMBER(SEARCH('[1]Lookup for use classification'!$B$1,C4493)),ISNUMBER(SEARCH('[1]Lookup for use classification'!$C$1,C4493)),ISNUMBER(SEARCH('[1]Lookup for use classification'!$D$1,C4493))),'[1]Lookup for use classification'!$A$1,IF(ISNUMBER(SEARCH('[1]Lookup for use classification'!$B$2,C4493)),'[1]Lookup for use classification'!$A$2,IF(ISNUMBER(SEARCH('[1]Lookup for use classification'!$B$3,C4493)),'[1]Lookup for use classification'!$A$3,IF(OR(ISNUMBER(SEARCH('[1]Lookup for use classification'!$B$4,C4493)),ISNUMBER(SEARCH('[1]Lookup for use classification'!$C$4,C4493))),'[1]Lookup for use classification'!$A$4,IF(OR(ISNUMBER(SEARCH('[1]Lookup for use classification'!$B$5,C4493)),ISNUMBER(SEARCH('[1]Lookup for use classification'!$C$5,C4493)),ISNUMBER(SEARCH('[1]Lookup for use classification'!$D$5,C4493))),'[1]Lookup for use classification'!$A$5,IF(OR(ISNUMBER(SEARCH('[1]Lookup for use classification'!$B$7,C4493)),ISNUMBER(SEARCH('[1]Lookup for use classification'!$C$7,C4493)),ISNUMBER(SEARCH('[1]Lookup for use classification'!$D$7,C4493))),'[1]Lookup for use classification'!$A$7,IF(OR(ISNUMBER(SEARCH('[1]Lookup for use classification'!$B$9,C4493)),ISNUMBER(SEARCH('[1]Lookup for use classification'!$C$9,C4493)),ISNUMBER(SEARCH('[1]Lookup for use classification'!$D$9,C4493)),ISNUMBER(SEARCH('[1]Lookup for use classification'!$E$9,C4493)),ISNUMBER(SEARCH('[1]Lookup for use classification'!$F$9,C4493)),ISNUMBER(SEARCH('[1]Lookup for use classification'!$G$9,C4493))),'[1]Lookup for use classification'!$A$9,IF(OR(ISNUMBER(SEARCH('[1]Lookup for use classification'!$B$10,C4493)),ISNUMBER(SEARCH('[1]Lookup for use classification'!$C$10,C4493)),ISNUMBER(SEARCH('[1]Lookup for use classification'!$D$10,C4493)),ISNUMBER(SEARCH('[1]Lookup for use classification'!$E$10,C4493)),ISNUMBER(SEARCH('[1]Lookup for use classification'!$F$10,C4493))),'[1]Lookup for use classification'!$A$10,IF(OR(ISNUMBER(SEARCH('[1]Lookup for use classification'!$B$11,C4493)),ISNUMBER(SEARCH('[1]Lookup for use classification'!$C$11,C4493))),'[1]Lookup for use classification'!$A$11,IF(OR(ISNUMBER(SEARCH('[1]Lookup for use classification'!$B$12,C4493)),ISNUMBER(SEARCH('[1]Lookup for use classification'!$C$12,C4493))),'[1]Lookup for use classification'!$A$12,"Nope"))))))))))</f>
        <v>Residential - Multi-Family</v>
      </c>
      <c r="E4493" s="163"/>
      <c r="F4493" s="163"/>
      <c r="G4493" s="163"/>
      <c r="H4493" s="164"/>
      <c r="I4493" s="164"/>
    </row>
    <row r="4494" spans="1:18" hidden="1">
      <c r="A4494" s="193" t="s">
        <v>525</v>
      </c>
      <c r="B4494" s="8" t="str">
        <f>IF(ISNA(VLOOKUP(CONCATENATE(A4494,C4494),ARIS!$A$1:$A$959,1,FALSE)),"","ARIS")</f>
        <v>ARIS</v>
      </c>
      <c r="C4494" s="162" t="s">
        <v>3563</v>
      </c>
      <c r="D4494" s="162" t="s">
        <v>3335</v>
      </c>
      <c r="E4494" s="163">
        <v>8799</v>
      </c>
      <c r="F4494" s="163"/>
      <c r="G4494" s="163"/>
      <c r="H4494" s="164">
        <v>2568.7007299270072</v>
      </c>
      <c r="I4494" s="164"/>
      <c r="J4494" s="165">
        <v>18774.1692004</v>
      </c>
      <c r="L4494" s="165">
        <v>94.709508196721316</v>
      </c>
    </row>
    <row r="4495" spans="1:18" hidden="1">
      <c r="A4495" s="193" t="s">
        <v>525</v>
      </c>
      <c r="B4495" s="8" t="str">
        <f>IF(ISNA(VLOOKUP(CONCATENATE(A4495,C4495),ARIS!$A$1:$A$959,1,FALSE)),"","ARIS")</f>
        <v>ARIS</v>
      </c>
      <c r="C4495" s="162" t="s">
        <v>3298</v>
      </c>
      <c r="D4495" s="162" t="s">
        <v>3232</v>
      </c>
      <c r="E4495" s="163">
        <v>1734</v>
      </c>
      <c r="F4495" s="163"/>
      <c r="G4495" s="163"/>
      <c r="H4495" s="164">
        <v>1192.3357664233577</v>
      </c>
      <c r="I4495" s="164"/>
      <c r="J4495" s="165">
        <v>5827.0521499999995</v>
      </c>
    </row>
    <row r="4496" spans="1:18" hidden="1">
      <c r="A4496" s="188" t="s">
        <v>525</v>
      </c>
      <c r="B4496" s="162" t="s">
        <v>4511</v>
      </c>
      <c r="C4496" s="162" t="s">
        <v>3181</v>
      </c>
      <c r="D4496" s="162" t="s">
        <v>377</v>
      </c>
      <c r="E4496" s="163">
        <v>2232</v>
      </c>
      <c r="F4496" s="163"/>
      <c r="G4496" s="163"/>
      <c r="H4496" s="164">
        <v>1069</v>
      </c>
      <c r="I4496" s="164"/>
      <c r="J4496" s="165">
        <v>10564</v>
      </c>
      <c r="M4496" s="165">
        <v>959</v>
      </c>
      <c r="O4496" s="165">
        <v>5656</v>
      </c>
      <c r="R4496" s="165">
        <v>7595</v>
      </c>
    </row>
    <row r="4497" spans="1:18" hidden="1">
      <c r="A4497" s="188" t="s">
        <v>2920</v>
      </c>
      <c r="B4497" s="8" t="str">
        <f>IF(ISNA(VLOOKUP(CONCATENATE(A4497,C4497),ARIS!$A$1:$A$959,1,FALSE)),"","ARIS")</f>
        <v>ARIS</v>
      </c>
      <c r="C4497" s="162" t="s">
        <v>2921</v>
      </c>
      <c r="D4497" s="8" t="str">
        <f>IF(OR(ISNUMBER(SEARCH('[1]Lookup for use classification'!$B$1,C4497)),ISNUMBER(SEARCH('[1]Lookup for use classification'!$C$1,C4497)),ISNUMBER(SEARCH('[1]Lookup for use classification'!$D$1,C4497)),ISNUMBER(SEARCH('[1]Lookup for use classification'!$E$1,C4497))),'[1]Lookup for use classification'!$A$1,IF(ISNUMBER(SEARCH('[1]Lookup for use classification'!$B$2,C4497)),'[1]Lookup for use classification'!$A$2,IF(ISNUMBER(SEARCH('[1]Lookup for use classification'!$B$3,C4497)),'[1]Lookup for use classification'!$A$3,IF(OR(ISNUMBER(SEARCH('[1]Lookup for use classification'!$B$4,C4497)),ISNUMBER(SEARCH('[1]Lookup for use classification'!$C$4,C4497)),ISNUMBER(SEARCH('[1]Lookup for use classification'!$D$4,C4497)),ISNUMBER(SEARCH('[1]Lookup for use classification'!$E$4,C4497))),'[1]Lookup for use classification'!$A$4,IF(OR(ISNUMBER(SEARCH('[1]Lookup for use classification'!$B$5,C4497)),ISNUMBER(SEARCH('[1]Lookup for use classification'!$C$5,C4497)),ISNUMBER(SEARCH('[1]Lookup for use classification'!$D$5,C4497))),'[1]Lookup for use classification'!$A$5,IF(OR(ISNUMBER(SEARCH('[1]Lookup for use classification'!$B$7,C4497)),ISNUMBER(SEARCH('[1]Lookup for use classification'!$C$7,C4497)),ISNUMBER(SEARCH('[1]Lookup for use classification'!$D$7,C4497))),'[1]Lookup for use classification'!$A$7,IF(OR(ISNUMBER(SEARCH('[1]Lookup for use classification'!$B$9,C4497)),ISNUMBER(SEARCH('[1]Lookup for use classification'!$C$9,C4497)),ISNUMBER(SEARCH('[1]Lookup for use classification'!$D$9,C4497)),ISNUMBER(SEARCH('[1]Lookup for use classification'!$E$9,C4497)),ISNUMBER(SEARCH('[1]Lookup for use classification'!$F$9,C4497)),ISNUMBER(SEARCH('[1]Lookup for use classification'!$G$9,C4497)),ISNUMBER(SEARCH('[1]Lookup for use classification'!$H$9,C4497)),ISNUMBER(SEARCH('[1]Lookup for use classification'!$I$9,C4497)),ISNUMBER(SEARCH('[1]Lookup for use classification'!$J$9,C4497)),ISNUMBER(SEARCH('[1]Lookup for use classification'!$K$9,C4497))),'[1]Lookup for use classification'!$A$9,IF(OR(ISNUMBER(SEARCH('[1]Lookup for use classification'!$B$10,C4497)),ISNUMBER(SEARCH('[1]Lookup for use classification'!$C$10,C4497)),ISNUMBER(SEARCH('[1]Lookup for use classification'!$D$10,C4497)),ISNUMBER(SEARCH('[1]Lookup for use classification'!$E$10,C4497)),ISNUMBER(SEARCH('[1]Lookup for use classification'!$F$10,C4497)),ISNUMBER(SEARCH('[1]Lookup for use classification'!$G$10,C4497))),'[1]Lookup for use classification'!$A$10,IF(OR(ISNUMBER(SEARCH('[1]Lookup for use classification'!$B$11,C4497)),ISNUMBER(SEARCH('[1]Lookup for use classification'!$C$11,C4497))),'[1]Lookup for use classification'!$A$11,IF(OR(ISNUMBER(SEARCH('[1]Lookup for use classification'!$B$12,C4497)),ISNUMBER(SEARCH('[1]Lookup for use classification'!$C$12,C4497))),'[1]Lookup for use classification'!$A$12,IF(OR(ISNUMBER(SEARCH('[1]Lookup for use classification'!$B$13,C4497)),ISNUMBER(SEARCH('[1]Lookup for use classification'!$C$13,C4497)),ISNUMBER(SEARCH('[1]Lookup for use classification'!$D$13,C4497)),,ISNUMBER(SEARCH('[1]Lookup for use classification'!$C$13,C4497)),ISNUMBER(SEARCH('[1]Lookup for use classification'!$E$13,C4497))),'[1]Lookup for use classification'!$A$13,IF(OR(ISNUMBER(SEARCH('[1]Lookup for use classification'!$B$14,C4497)),ISNUMBER(SEARCH('[1]Lookup for use classification'!$C$14,C4497))),'[1]Lookup for use classification'!$A$14,"Other"))))))))))))</f>
        <v>Other</v>
      </c>
      <c r="E4497" s="163">
        <v>960</v>
      </c>
      <c r="F4497" s="163"/>
      <c r="G4497" s="163"/>
      <c r="H4497" s="164">
        <v>481.75182481751824</v>
      </c>
      <c r="I4497" s="164"/>
    </row>
    <row r="4498" spans="1:18" hidden="1">
      <c r="A4498" s="134" t="s">
        <v>525</v>
      </c>
      <c r="B4498" s="8" t="str">
        <f>IF(ISNA(VLOOKUP(CONCATENATE(A4498,C4498),EUS!$B$2:$B$1939,1,FALSE)),"","End Use Study")</f>
        <v>End Use Study</v>
      </c>
      <c r="C4498" s="8" t="s">
        <v>2743</v>
      </c>
      <c r="D4498" s="8" t="str">
        <f>IF(OR(ISNUMBER(SEARCH('[1]Lookup for use classification'!$B$1,C4498)),ISNUMBER(SEARCH('[1]Lookup for use classification'!$C$1,C4498)),ISNUMBER(SEARCH('[1]Lookup for use classification'!$D$1,C4498)),ISNUMBER(SEARCH('[1]Lookup for use classification'!$E$1,C4498))),'[1]Lookup for use classification'!$A$1,IF(ISNUMBER(SEARCH('[1]Lookup for use classification'!$B$2,C4498)),'[1]Lookup for use classification'!$A$2,IF(ISNUMBER(SEARCH('[1]Lookup for use classification'!$B$3,C4498)),'[1]Lookup for use classification'!$A$3,IF(OR(ISNUMBER(SEARCH('[1]Lookup for use classification'!$B$4,C4498)),ISNUMBER(SEARCH('[1]Lookup for use classification'!$C$4,C4498)),ISNUMBER(SEARCH('[1]Lookup for use classification'!$D$4,C4498)),ISNUMBER(SEARCH('[1]Lookup for use classification'!$E$4,C4498))),'[1]Lookup for use classification'!$A$4,IF(OR(ISNUMBER(SEARCH('[1]Lookup for use classification'!$B$5,C4498)),ISNUMBER(SEARCH('[1]Lookup for use classification'!$C$5,C4498)),ISNUMBER(SEARCH('[1]Lookup for use classification'!$D$5,C4498))),'[1]Lookup for use classification'!$A$5,IF(OR(ISNUMBER(SEARCH('[1]Lookup for use classification'!$B$7,C4498)),ISNUMBER(SEARCH('[1]Lookup for use classification'!$C$7,C4498)),ISNUMBER(SEARCH('[1]Lookup for use classification'!$D$7,C4498))),'[1]Lookup for use classification'!$A$7,IF(OR(ISNUMBER(SEARCH('[1]Lookup for use classification'!$B$9,C4498)),ISNUMBER(SEARCH('[1]Lookup for use classification'!$C$9,C4498)),ISNUMBER(SEARCH('[1]Lookup for use classification'!$D$9,C4498)),ISNUMBER(SEARCH('[1]Lookup for use classification'!$E$9,C4498)),ISNUMBER(SEARCH('[1]Lookup for use classification'!$F$9,C4498)),ISNUMBER(SEARCH('[1]Lookup for use classification'!$G$9,C4498)),ISNUMBER(SEARCH('[1]Lookup for use classification'!$H$9,C4498)),ISNUMBER(SEARCH('[1]Lookup for use classification'!$I$9,C4498)),ISNUMBER(SEARCH('[1]Lookup for use classification'!$J$9,C4498)),ISNUMBER(SEARCH('[1]Lookup for use classification'!$K$9,C4498))),'[1]Lookup for use classification'!$A$9,IF(OR(ISNUMBER(SEARCH('[1]Lookup for use classification'!$B$10,C4498)),ISNUMBER(SEARCH('[1]Lookup for use classification'!$C$10,C4498)),ISNUMBER(SEARCH('[1]Lookup for use classification'!$D$10,C4498)),ISNUMBER(SEARCH('[1]Lookup for use classification'!$E$10,C4498)),ISNUMBER(SEARCH('[1]Lookup for use classification'!$F$10,C4498)),ISNUMBER(SEARCH('[1]Lookup for use classification'!$G$10,C4498))),'[1]Lookup for use classification'!$A$10,IF(OR(ISNUMBER(SEARCH('[1]Lookup for use classification'!$B$11,C4498)),ISNUMBER(SEARCH('[1]Lookup for use classification'!$C$11,C4498))),'[1]Lookup for use classification'!$A$11,IF(OR(ISNUMBER(SEARCH('[1]Lookup for use classification'!$B$12,C4498)),ISNUMBER(SEARCH('[1]Lookup for use classification'!$C$12,C4498))),'[1]Lookup for use classification'!$A$12,IF(OR(ISNUMBER(SEARCH('[1]Lookup for use classification'!$B$13,C4498)),ISNUMBER(SEARCH('[1]Lookup for use classification'!$C$13,C4498)),ISNUMBER(SEARCH('[1]Lookup for use classification'!$D$13,C4498)),,ISNUMBER(SEARCH('[1]Lookup for use classification'!$C$13,C4498)),ISNUMBER(SEARCH('[1]Lookup for use classification'!$E$13,C4498))),'[1]Lookup for use classification'!$A$13,IF(OR(ISNUMBER(SEARCH('[1]Lookup for use classification'!$B$14,C4498)),ISNUMBER(SEARCH('[1]Lookup for use classification'!$C$14,C4498))),'[1]Lookup for use classification'!$A$14,"Other"))))))))))))</f>
        <v>Other</v>
      </c>
      <c r="E4498" s="9"/>
      <c r="F4498" s="9"/>
      <c r="G4498" s="9"/>
      <c r="H4498" s="164"/>
      <c r="I4498" s="164"/>
      <c r="J4498" s="7"/>
      <c r="L4498" s="6"/>
    </row>
    <row r="4499" spans="1:18" hidden="1">
      <c r="A4499" s="188" t="s">
        <v>525</v>
      </c>
      <c r="B4499" s="162" t="s">
        <v>4511</v>
      </c>
      <c r="C4499" s="162"/>
      <c r="D4499" s="162" t="s">
        <v>2424</v>
      </c>
      <c r="E4499" s="163">
        <v>2704</v>
      </c>
      <c r="F4499" s="163"/>
      <c r="G4499" s="163"/>
      <c r="H4499" s="164">
        <v>1077</v>
      </c>
      <c r="I4499" s="164"/>
      <c r="J4499" s="165">
        <v>2295</v>
      </c>
      <c r="M4499" s="165">
        <v>840</v>
      </c>
      <c r="O4499" s="165">
        <v>1704</v>
      </c>
      <c r="R4499" s="165">
        <v>3860</v>
      </c>
    </row>
    <row r="4500" spans="1:18" hidden="1">
      <c r="A4500" s="187" t="s">
        <v>525</v>
      </c>
      <c r="B4500" s="167" t="s">
        <v>4456</v>
      </c>
      <c r="C4500" s="174" t="s">
        <v>66</v>
      </c>
      <c r="D4500" s="6" t="str">
        <f>IF(OR(ISNUMBER(SEARCH('[1]Lookup for use classification'!$B$1,C4500)),ISNUMBER(SEARCH('[1]Lookup for use classification'!$C$1,C4500)),ISNUMBER(SEARCH('[1]Lookup for use classification'!$D$1,C4500)),ISNUMBER(SEARCH('[1]Lookup for use classification'!$E$1,C4500))),'[1]Lookup for use classification'!$A$1,IF(ISNUMBER(SEARCH('[1]Lookup for use classification'!$B$2,C4500)),'[1]Lookup for use classification'!$A$2,IF(ISNUMBER(SEARCH('[1]Lookup for use classification'!$B$3,C4500)),'[1]Lookup for use classification'!$A$3,IF(OR(ISNUMBER(SEARCH('[1]Lookup for use classification'!$B$4,C4500)),ISNUMBER(SEARCH('[1]Lookup for use classification'!$C$4,C4500)),ISNUMBER(SEARCH('[1]Lookup for use classification'!$D$4,C4500)),ISNUMBER(SEARCH('[1]Lookup for use classification'!$E$4,C4500))),'[1]Lookup for use classification'!$A$4,IF(OR(ISNUMBER(SEARCH('[1]Lookup for use classification'!$B$5,C4500)),ISNUMBER(SEARCH('[1]Lookup for use classification'!$C$5,C4500)),ISNUMBER(SEARCH('[1]Lookup for use classification'!$D$5,C4500))),'[1]Lookup for use classification'!$A$5,IF(OR(ISNUMBER(SEARCH('[1]Lookup for use classification'!$B$7,C4500)),ISNUMBER(SEARCH('[1]Lookup for use classification'!$C$7,C4500)),ISNUMBER(SEARCH('[1]Lookup for use classification'!$D$7,C4500))),'[1]Lookup for use classification'!$A$7,IF(OR(ISNUMBER(SEARCH('[1]Lookup for use classification'!$B$9,C4500)),ISNUMBER(SEARCH('[1]Lookup for use classification'!$C$9,C4500)),ISNUMBER(SEARCH('[1]Lookup for use classification'!$D$9,C4500)),ISNUMBER(SEARCH('[1]Lookup for use classification'!$E$9,C4500)),ISNUMBER(SEARCH('[1]Lookup for use classification'!$F$9,C4500)),ISNUMBER(SEARCH('[1]Lookup for use classification'!$G$9,C4500)),ISNUMBER(SEARCH('[1]Lookup for use classification'!$H$9,C4500)),ISNUMBER(SEARCH('[1]Lookup for use classification'!$I$9,C4500)),ISNUMBER(SEARCH('[1]Lookup for use classification'!$J$9,C4500)),ISNUMBER(SEARCH('[1]Lookup for use classification'!$K$9,C4500))),'[1]Lookup for use classification'!$A$9,IF(OR(ISNUMBER(SEARCH('[1]Lookup for use classification'!$B$10,C4500)),ISNUMBER(SEARCH('[1]Lookup for use classification'!$C$10,C4500)),ISNUMBER(SEARCH('[1]Lookup for use classification'!$D$10,C4500)),ISNUMBER(SEARCH('[1]Lookup for use classification'!$E$10,C4500)),ISNUMBER(SEARCH('[1]Lookup for use classification'!$F$10,C4500)),ISNUMBER(SEARCH('[1]Lookup for use classification'!$G$10,C4500))),'[1]Lookup for use classification'!$A$10,IF(OR(ISNUMBER(SEARCH('[1]Lookup for use classification'!$B$11,C4500)),ISNUMBER(SEARCH('[1]Lookup for use classification'!$C$11,C4500))),'[1]Lookup for use classification'!$A$11,IF(OR(ISNUMBER(SEARCH('[1]Lookup for use classification'!$B$12,C4500)),ISNUMBER(SEARCH('[1]Lookup for use classification'!$C$12,C4500))),'[1]Lookup for use classification'!$A$12,IF(OR(ISNUMBER(SEARCH('[1]Lookup for use classification'!$B$13,C4500)),ISNUMBER(SEARCH('[1]Lookup for use classification'!$C$13,C4500)),ISNUMBER(SEARCH('[1]Lookup for use classification'!$D$13,C4500)),,ISNUMBER(SEARCH('[1]Lookup for use classification'!$C$13,C4500)),ISNUMBER(SEARCH('[1]Lookup for use classification'!$E$13,C4500))),'[1]Lookup for use classification'!$A$13,IF(OR(ISNUMBER(SEARCH('[1]Lookup for use classification'!$B$14,C4500)),ISNUMBER(SEARCH('[1]Lookup for use classification'!$C$14,C4500))),'[1]Lookup for use classification'!$A$14,"Other"))))))))))))</f>
        <v>Water &amp; Sewer</v>
      </c>
      <c r="E4500" s="175">
        <v>693</v>
      </c>
      <c r="F4500" s="176" t="s">
        <v>6</v>
      </c>
      <c r="G4500" s="176"/>
    </row>
    <row r="4501" spans="1:18" hidden="1">
      <c r="A4501" s="187" t="s">
        <v>1649</v>
      </c>
      <c r="B4501" s="167" t="s">
        <v>4456</v>
      </c>
      <c r="C4501" s="174" t="s">
        <v>89</v>
      </c>
      <c r="D4501" s="6" t="str">
        <f>IF(OR(ISNUMBER(SEARCH('[1]Lookup for use classification'!$B$1,C4501)),ISNUMBER(SEARCH('[1]Lookup for use classification'!$C$1,C4501)),ISNUMBER(SEARCH('[1]Lookup for use classification'!$D$1,C4501)),ISNUMBER(SEARCH('[1]Lookup for use classification'!$E$1,C4501))),'[1]Lookup for use classification'!$A$1,IF(ISNUMBER(SEARCH('[1]Lookup for use classification'!$B$2,C4501)),'[1]Lookup for use classification'!$A$2,IF(ISNUMBER(SEARCH('[1]Lookup for use classification'!$B$3,C4501)),'[1]Lookup for use classification'!$A$3,IF(OR(ISNUMBER(SEARCH('[1]Lookup for use classification'!$B$4,C4501)),ISNUMBER(SEARCH('[1]Lookup for use classification'!$C$4,C4501)),ISNUMBER(SEARCH('[1]Lookup for use classification'!$D$4,C4501)),ISNUMBER(SEARCH('[1]Lookup for use classification'!$E$4,C4501))),'[1]Lookup for use classification'!$A$4,IF(OR(ISNUMBER(SEARCH('[1]Lookup for use classification'!$B$5,C4501)),ISNUMBER(SEARCH('[1]Lookup for use classification'!$C$5,C4501)),ISNUMBER(SEARCH('[1]Lookup for use classification'!$D$5,C4501))),'[1]Lookup for use classification'!$A$5,IF(OR(ISNUMBER(SEARCH('[1]Lookup for use classification'!$B$7,C4501)),ISNUMBER(SEARCH('[1]Lookup for use classification'!$C$7,C4501)),ISNUMBER(SEARCH('[1]Lookup for use classification'!$D$7,C4501))),'[1]Lookup for use classification'!$A$7,IF(OR(ISNUMBER(SEARCH('[1]Lookup for use classification'!$B$9,C4501)),ISNUMBER(SEARCH('[1]Lookup for use classification'!$C$9,C4501)),ISNUMBER(SEARCH('[1]Lookup for use classification'!$D$9,C4501)),ISNUMBER(SEARCH('[1]Lookup for use classification'!$E$9,C4501)),ISNUMBER(SEARCH('[1]Lookup for use classification'!$F$9,C4501)),ISNUMBER(SEARCH('[1]Lookup for use classification'!$G$9,C4501)),ISNUMBER(SEARCH('[1]Lookup for use classification'!$H$9,C4501)),ISNUMBER(SEARCH('[1]Lookup for use classification'!$I$9,C4501)),ISNUMBER(SEARCH('[1]Lookup for use classification'!$J$9,C4501)),ISNUMBER(SEARCH('[1]Lookup for use classification'!$K$9,C4501))),'[1]Lookup for use classification'!$A$9,IF(OR(ISNUMBER(SEARCH('[1]Lookup for use classification'!$B$10,C4501)),ISNUMBER(SEARCH('[1]Lookup for use classification'!$C$10,C4501)),ISNUMBER(SEARCH('[1]Lookup for use classification'!$D$10,C4501)),ISNUMBER(SEARCH('[1]Lookup for use classification'!$E$10,C4501)),ISNUMBER(SEARCH('[1]Lookup for use classification'!$F$10,C4501)),ISNUMBER(SEARCH('[1]Lookup for use classification'!$G$10,C4501))),'[1]Lookup for use classification'!$A$10,IF(OR(ISNUMBER(SEARCH('[1]Lookup for use classification'!$B$11,C4501)),ISNUMBER(SEARCH('[1]Lookup for use classification'!$C$11,C4501))),'[1]Lookup for use classification'!$A$11,IF(OR(ISNUMBER(SEARCH('[1]Lookup for use classification'!$B$12,C4501)),ISNUMBER(SEARCH('[1]Lookup for use classification'!$C$12,C4501))),'[1]Lookup for use classification'!$A$12,IF(OR(ISNUMBER(SEARCH('[1]Lookup for use classification'!$B$13,C4501)),ISNUMBER(SEARCH('[1]Lookup for use classification'!$C$13,C4501)),ISNUMBER(SEARCH('[1]Lookup for use classification'!$D$13,C4501)),,ISNUMBER(SEARCH('[1]Lookup for use classification'!$C$13,C4501)),ISNUMBER(SEARCH('[1]Lookup for use classification'!$E$13,C4501))),'[1]Lookup for use classification'!$A$13,IF(OR(ISNUMBER(SEARCH('[1]Lookup for use classification'!$B$14,C4501)),ISNUMBER(SEARCH('[1]Lookup for use classification'!$C$14,C4501))),'[1]Lookup for use classification'!$A$14,"Other"))))))))))))</f>
        <v>Education - K - 12</v>
      </c>
      <c r="E4501" s="175">
        <v>6960</v>
      </c>
      <c r="F4501" s="176"/>
      <c r="G4501" s="176"/>
    </row>
    <row r="4502" spans="1:18" hidden="1">
      <c r="A4502" s="187" t="s">
        <v>1649</v>
      </c>
      <c r="B4502" s="167" t="s">
        <v>4456</v>
      </c>
      <c r="C4502" s="174" t="s">
        <v>1631</v>
      </c>
      <c r="D4502" s="6" t="str">
        <f>IF(OR(ISNUMBER(SEARCH('[1]Lookup for use classification'!$B$1,C4502)),ISNUMBER(SEARCH('[1]Lookup for use classification'!$C$1,C4502)),ISNUMBER(SEARCH('[1]Lookup for use classification'!$D$1,C4502)),ISNUMBER(SEARCH('[1]Lookup for use classification'!$E$1,C4502))),'[1]Lookup for use classification'!$A$1,IF(ISNUMBER(SEARCH('[1]Lookup for use classification'!$B$2,C4502)),'[1]Lookup for use classification'!$A$2,IF(ISNUMBER(SEARCH('[1]Lookup for use classification'!$B$3,C4502)),'[1]Lookup for use classification'!$A$3,IF(OR(ISNUMBER(SEARCH('[1]Lookup for use classification'!$B$4,C4502)),ISNUMBER(SEARCH('[1]Lookup for use classification'!$C$4,C4502)),ISNUMBER(SEARCH('[1]Lookup for use classification'!$D$4,C4502)),ISNUMBER(SEARCH('[1]Lookup for use classification'!$E$4,C4502))),'[1]Lookup for use classification'!$A$4,IF(OR(ISNUMBER(SEARCH('[1]Lookup for use classification'!$B$5,C4502)),ISNUMBER(SEARCH('[1]Lookup for use classification'!$C$5,C4502)),ISNUMBER(SEARCH('[1]Lookup for use classification'!$D$5,C4502))),'[1]Lookup for use classification'!$A$5,IF(OR(ISNUMBER(SEARCH('[1]Lookup for use classification'!$B$7,C4502)),ISNUMBER(SEARCH('[1]Lookup for use classification'!$C$7,C4502)),ISNUMBER(SEARCH('[1]Lookup for use classification'!$D$7,C4502))),'[1]Lookup for use classification'!$A$7,IF(OR(ISNUMBER(SEARCH('[1]Lookup for use classification'!$B$9,C4502)),ISNUMBER(SEARCH('[1]Lookup for use classification'!$C$9,C4502)),ISNUMBER(SEARCH('[1]Lookup for use classification'!$D$9,C4502)),ISNUMBER(SEARCH('[1]Lookup for use classification'!$E$9,C4502)),ISNUMBER(SEARCH('[1]Lookup for use classification'!$F$9,C4502)),ISNUMBER(SEARCH('[1]Lookup for use classification'!$G$9,C4502)),ISNUMBER(SEARCH('[1]Lookup for use classification'!$H$9,C4502)),ISNUMBER(SEARCH('[1]Lookup for use classification'!$I$9,C4502)),ISNUMBER(SEARCH('[1]Lookup for use classification'!$J$9,C4502)),ISNUMBER(SEARCH('[1]Lookup for use classification'!$K$9,C4502))),'[1]Lookup for use classification'!$A$9,IF(OR(ISNUMBER(SEARCH('[1]Lookup for use classification'!$B$10,C4502)),ISNUMBER(SEARCH('[1]Lookup for use classification'!$C$10,C4502)),ISNUMBER(SEARCH('[1]Lookup for use classification'!$D$10,C4502)),ISNUMBER(SEARCH('[1]Lookup for use classification'!$E$10,C4502)),ISNUMBER(SEARCH('[1]Lookup for use classification'!$F$10,C4502)),ISNUMBER(SEARCH('[1]Lookup for use classification'!$G$10,C4502))),'[1]Lookup for use classification'!$A$10,IF(OR(ISNUMBER(SEARCH('[1]Lookup for use classification'!$B$11,C4502)),ISNUMBER(SEARCH('[1]Lookup for use classification'!$C$11,C4502))),'[1]Lookup for use classification'!$A$11,IF(OR(ISNUMBER(SEARCH('[1]Lookup for use classification'!$B$12,C4502)),ISNUMBER(SEARCH('[1]Lookup for use classification'!$C$12,C4502))),'[1]Lookup for use classification'!$A$12,IF(OR(ISNUMBER(SEARCH('[1]Lookup for use classification'!$B$13,C4502)),ISNUMBER(SEARCH('[1]Lookup for use classification'!$C$13,C4502)),ISNUMBER(SEARCH('[1]Lookup for use classification'!$D$13,C4502)),,ISNUMBER(SEARCH('[1]Lookup for use classification'!$C$13,C4502)),ISNUMBER(SEARCH('[1]Lookup for use classification'!$E$13,C4502))),'[1]Lookup for use classification'!$A$13,IF(OR(ISNUMBER(SEARCH('[1]Lookup for use classification'!$B$14,C4502)),ISNUMBER(SEARCH('[1]Lookup for use classification'!$C$14,C4502))),'[1]Lookup for use classification'!$A$14,"Other"))))))))))))</f>
        <v>Food Service and Drinking Places</v>
      </c>
      <c r="E4502" s="175"/>
      <c r="F4502" s="176"/>
      <c r="G4502" s="176"/>
    </row>
    <row r="4503" spans="1:18" hidden="1">
      <c r="A4503" s="187" t="s">
        <v>1649</v>
      </c>
      <c r="B4503" s="167" t="s">
        <v>4456</v>
      </c>
      <c r="C4503" s="174" t="s">
        <v>1640</v>
      </c>
      <c r="D4503" s="6" t="str">
        <f>IF(OR(ISNUMBER(SEARCH('[1]Lookup for use classification'!$B$1,C4503)),ISNUMBER(SEARCH('[1]Lookup for use classification'!$C$1,C4503)),ISNUMBER(SEARCH('[1]Lookup for use classification'!$D$1,C4503)),ISNUMBER(SEARCH('[1]Lookup for use classification'!$E$1,C4503))),'[1]Lookup for use classification'!$A$1,IF(ISNUMBER(SEARCH('[1]Lookup for use classification'!$B$2,C4503)),'[1]Lookup for use classification'!$A$2,IF(ISNUMBER(SEARCH('[1]Lookup for use classification'!$B$3,C4503)),'[1]Lookup for use classification'!$A$3,IF(OR(ISNUMBER(SEARCH('[1]Lookup for use classification'!$B$4,C4503)),ISNUMBER(SEARCH('[1]Lookup for use classification'!$C$4,C4503)),ISNUMBER(SEARCH('[1]Lookup for use classification'!$D$4,C4503)),ISNUMBER(SEARCH('[1]Lookup for use classification'!$E$4,C4503))),'[1]Lookup for use classification'!$A$4,IF(OR(ISNUMBER(SEARCH('[1]Lookup for use classification'!$B$5,C4503)),ISNUMBER(SEARCH('[1]Lookup for use classification'!$C$5,C4503)),ISNUMBER(SEARCH('[1]Lookup for use classification'!$D$5,C4503))),'[1]Lookup for use classification'!$A$5,IF(OR(ISNUMBER(SEARCH('[1]Lookup for use classification'!$B$7,C4503)),ISNUMBER(SEARCH('[1]Lookup for use classification'!$C$7,C4503)),ISNUMBER(SEARCH('[1]Lookup for use classification'!$D$7,C4503))),'[1]Lookup for use classification'!$A$7,IF(OR(ISNUMBER(SEARCH('[1]Lookup for use classification'!$B$9,C4503)),ISNUMBER(SEARCH('[1]Lookup for use classification'!$C$9,C4503)),ISNUMBER(SEARCH('[1]Lookup for use classification'!$D$9,C4503)),ISNUMBER(SEARCH('[1]Lookup for use classification'!$E$9,C4503)),ISNUMBER(SEARCH('[1]Lookup for use classification'!$F$9,C4503)),ISNUMBER(SEARCH('[1]Lookup for use classification'!$G$9,C4503)),ISNUMBER(SEARCH('[1]Lookup for use classification'!$H$9,C4503)),ISNUMBER(SEARCH('[1]Lookup for use classification'!$I$9,C4503)),ISNUMBER(SEARCH('[1]Lookup for use classification'!$J$9,C4503)),ISNUMBER(SEARCH('[1]Lookup for use classification'!$K$9,C4503))),'[1]Lookup for use classification'!$A$9,IF(OR(ISNUMBER(SEARCH('[1]Lookup for use classification'!$B$10,C4503)),ISNUMBER(SEARCH('[1]Lookup for use classification'!$C$10,C4503)),ISNUMBER(SEARCH('[1]Lookup for use classification'!$D$10,C4503)),ISNUMBER(SEARCH('[1]Lookup for use classification'!$E$10,C4503)),ISNUMBER(SEARCH('[1]Lookup for use classification'!$F$10,C4503)),ISNUMBER(SEARCH('[1]Lookup for use classification'!$G$10,C4503))),'[1]Lookup for use classification'!$A$10,IF(OR(ISNUMBER(SEARCH('[1]Lookup for use classification'!$B$11,C4503)),ISNUMBER(SEARCH('[1]Lookup for use classification'!$C$11,C4503))),'[1]Lookup for use classification'!$A$11,IF(OR(ISNUMBER(SEARCH('[1]Lookup for use classification'!$B$12,C4503)),ISNUMBER(SEARCH('[1]Lookup for use classification'!$C$12,C4503))),'[1]Lookup for use classification'!$A$12,IF(OR(ISNUMBER(SEARCH('[1]Lookup for use classification'!$B$13,C4503)),ISNUMBER(SEARCH('[1]Lookup for use classification'!$C$13,C4503)),ISNUMBER(SEARCH('[1]Lookup for use classification'!$D$13,C4503)),,ISNUMBER(SEARCH('[1]Lookup for use classification'!$C$13,C4503)),ISNUMBER(SEARCH('[1]Lookup for use classification'!$E$13,C4503))),'[1]Lookup for use classification'!$A$13,IF(OR(ISNUMBER(SEARCH('[1]Lookup for use classification'!$B$14,C4503)),ISNUMBER(SEARCH('[1]Lookup for use classification'!$C$14,C4503))),'[1]Lookup for use classification'!$A$14,"Other"))))))))))))</f>
        <v>Food Service and Drinking Places</v>
      </c>
      <c r="E4503" s="175"/>
      <c r="F4503" s="176"/>
      <c r="G4503" s="176"/>
    </row>
    <row r="4504" spans="1:18" hidden="1">
      <c r="A4504" s="187" t="s">
        <v>1649</v>
      </c>
      <c r="B4504" s="167" t="s">
        <v>4456</v>
      </c>
      <c r="C4504" s="174" t="s">
        <v>1635</v>
      </c>
      <c r="D4504" s="6" t="str">
        <f>IF(OR(ISNUMBER(SEARCH('[1]Lookup for use classification'!$B$1,C4504)),ISNUMBER(SEARCH('[1]Lookup for use classification'!$C$1,C4504)),ISNUMBER(SEARCH('[1]Lookup for use classification'!$D$1,C4504)),ISNUMBER(SEARCH('[1]Lookup for use classification'!$E$1,C4504))),'[1]Lookup for use classification'!$A$1,IF(ISNUMBER(SEARCH('[1]Lookup for use classification'!$B$2,C4504)),'[1]Lookup for use classification'!$A$2,IF(ISNUMBER(SEARCH('[1]Lookup for use classification'!$B$3,C4504)),'[1]Lookup for use classification'!$A$3,IF(OR(ISNUMBER(SEARCH('[1]Lookup for use classification'!$B$4,C4504)),ISNUMBER(SEARCH('[1]Lookup for use classification'!$C$4,C4504)),ISNUMBER(SEARCH('[1]Lookup for use classification'!$D$4,C4504)),ISNUMBER(SEARCH('[1]Lookup for use classification'!$E$4,C4504))),'[1]Lookup for use classification'!$A$4,IF(OR(ISNUMBER(SEARCH('[1]Lookup for use classification'!$B$5,C4504)),ISNUMBER(SEARCH('[1]Lookup for use classification'!$C$5,C4504)),ISNUMBER(SEARCH('[1]Lookup for use classification'!$D$5,C4504))),'[1]Lookup for use classification'!$A$5,IF(OR(ISNUMBER(SEARCH('[1]Lookup for use classification'!$B$7,C4504)),ISNUMBER(SEARCH('[1]Lookup for use classification'!$C$7,C4504)),ISNUMBER(SEARCH('[1]Lookup for use classification'!$D$7,C4504))),'[1]Lookup for use classification'!$A$7,IF(OR(ISNUMBER(SEARCH('[1]Lookup for use classification'!$B$9,C4504)),ISNUMBER(SEARCH('[1]Lookup for use classification'!$C$9,C4504)),ISNUMBER(SEARCH('[1]Lookup for use classification'!$D$9,C4504)),ISNUMBER(SEARCH('[1]Lookup for use classification'!$E$9,C4504)),ISNUMBER(SEARCH('[1]Lookup for use classification'!$F$9,C4504)),ISNUMBER(SEARCH('[1]Lookup for use classification'!$G$9,C4504)),ISNUMBER(SEARCH('[1]Lookup for use classification'!$H$9,C4504)),ISNUMBER(SEARCH('[1]Lookup for use classification'!$I$9,C4504)),ISNUMBER(SEARCH('[1]Lookup for use classification'!$J$9,C4504)),ISNUMBER(SEARCH('[1]Lookup for use classification'!$K$9,C4504))),'[1]Lookup for use classification'!$A$9,IF(OR(ISNUMBER(SEARCH('[1]Lookup for use classification'!$B$10,C4504)),ISNUMBER(SEARCH('[1]Lookup for use classification'!$C$10,C4504)),ISNUMBER(SEARCH('[1]Lookup for use classification'!$D$10,C4504)),ISNUMBER(SEARCH('[1]Lookup for use classification'!$E$10,C4504)),ISNUMBER(SEARCH('[1]Lookup for use classification'!$F$10,C4504)),ISNUMBER(SEARCH('[1]Lookup for use classification'!$G$10,C4504))),'[1]Lookup for use classification'!$A$10,IF(OR(ISNUMBER(SEARCH('[1]Lookup for use classification'!$B$11,C4504)),ISNUMBER(SEARCH('[1]Lookup for use classification'!$C$11,C4504))),'[1]Lookup for use classification'!$A$11,IF(OR(ISNUMBER(SEARCH('[1]Lookup for use classification'!$B$12,C4504)),ISNUMBER(SEARCH('[1]Lookup for use classification'!$C$12,C4504))),'[1]Lookup for use classification'!$A$12,IF(OR(ISNUMBER(SEARCH('[1]Lookup for use classification'!$B$13,C4504)),ISNUMBER(SEARCH('[1]Lookup for use classification'!$C$13,C4504)),ISNUMBER(SEARCH('[1]Lookup for use classification'!$D$13,C4504)),,ISNUMBER(SEARCH('[1]Lookup for use classification'!$C$13,C4504)),ISNUMBER(SEARCH('[1]Lookup for use classification'!$E$13,C4504))),'[1]Lookup for use classification'!$A$13,IF(OR(ISNUMBER(SEARCH('[1]Lookup for use classification'!$B$14,C4504)),ISNUMBER(SEARCH('[1]Lookup for use classification'!$C$14,C4504))),'[1]Lookup for use classification'!$A$14,"Other"))))))))))))</f>
        <v>Health Care - Hospitals</v>
      </c>
      <c r="E4504" s="175">
        <v>3020</v>
      </c>
      <c r="F4504" s="176" t="s">
        <v>6</v>
      </c>
      <c r="G4504" s="176"/>
    </row>
    <row r="4505" spans="1:18" hidden="1">
      <c r="A4505" s="187" t="s">
        <v>1649</v>
      </c>
      <c r="B4505" s="167" t="s">
        <v>4456</v>
      </c>
      <c r="C4505" s="174" t="s">
        <v>1645</v>
      </c>
      <c r="D4505" s="6" t="str">
        <f>IF(OR(ISNUMBER(SEARCH('[1]Lookup for use classification'!$B$1,C4505)),ISNUMBER(SEARCH('[1]Lookup for use classification'!$C$1,C4505)),ISNUMBER(SEARCH('[1]Lookup for use classification'!$D$1,C4505)),ISNUMBER(SEARCH('[1]Lookup for use classification'!$E$1,C4505))),'[1]Lookup for use classification'!$A$1,IF(ISNUMBER(SEARCH('[1]Lookup for use classification'!$B$2,C4505)),'[1]Lookup for use classification'!$A$2,IF(ISNUMBER(SEARCH('[1]Lookup for use classification'!$B$3,C4505)),'[1]Lookup for use classification'!$A$3,IF(OR(ISNUMBER(SEARCH('[1]Lookup for use classification'!$B$4,C4505)),ISNUMBER(SEARCH('[1]Lookup for use classification'!$C$4,C4505)),ISNUMBER(SEARCH('[1]Lookup for use classification'!$D$4,C4505)),ISNUMBER(SEARCH('[1]Lookup for use classification'!$E$4,C4505))),'[1]Lookup for use classification'!$A$4,IF(OR(ISNUMBER(SEARCH('[1]Lookup for use classification'!$B$5,C4505)),ISNUMBER(SEARCH('[1]Lookup for use classification'!$C$5,C4505)),ISNUMBER(SEARCH('[1]Lookup for use classification'!$D$5,C4505))),'[1]Lookup for use classification'!$A$5,IF(OR(ISNUMBER(SEARCH('[1]Lookup for use classification'!$B$7,C4505)),ISNUMBER(SEARCH('[1]Lookup for use classification'!$C$7,C4505)),ISNUMBER(SEARCH('[1]Lookup for use classification'!$D$7,C4505))),'[1]Lookup for use classification'!$A$7,IF(OR(ISNUMBER(SEARCH('[1]Lookup for use classification'!$B$9,C4505)),ISNUMBER(SEARCH('[1]Lookup for use classification'!$C$9,C4505)),ISNUMBER(SEARCH('[1]Lookup for use classification'!$D$9,C4505)),ISNUMBER(SEARCH('[1]Lookup for use classification'!$E$9,C4505)),ISNUMBER(SEARCH('[1]Lookup for use classification'!$F$9,C4505)),ISNUMBER(SEARCH('[1]Lookup for use classification'!$G$9,C4505)),ISNUMBER(SEARCH('[1]Lookup for use classification'!$H$9,C4505)),ISNUMBER(SEARCH('[1]Lookup for use classification'!$I$9,C4505)),ISNUMBER(SEARCH('[1]Lookup for use classification'!$J$9,C4505)),ISNUMBER(SEARCH('[1]Lookup for use classification'!$K$9,C4505))),'[1]Lookup for use classification'!$A$9,IF(OR(ISNUMBER(SEARCH('[1]Lookup for use classification'!$B$10,C4505)),ISNUMBER(SEARCH('[1]Lookup for use classification'!$C$10,C4505)),ISNUMBER(SEARCH('[1]Lookup for use classification'!$D$10,C4505)),ISNUMBER(SEARCH('[1]Lookup for use classification'!$E$10,C4505)),ISNUMBER(SEARCH('[1]Lookup for use classification'!$F$10,C4505)),ISNUMBER(SEARCH('[1]Lookup for use classification'!$G$10,C4505))),'[1]Lookup for use classification'!$A$10,IF(OR(ISNUMBER(SEARCH('[1]Lookup for use classification'!$B$11,C4505)),ISNUMBER(SEARCH('[1]Lookup for use classification'!$C$11,C4505))),'[1]Lookup for use classification'!$A$11,IF(OR(ISNUMBER(SEARCH('[1]Lookup for use classification'!$B$12,C4505)),ISNUMBER(SEARCH('[1]Lookup for use classification'!$C$12,C4505))),'[1]Lookup for use classification'!$A$12,IF(OR(ISNUMBER(SEARCH('[1]Lookup for use classification'!$B$13,C4505)),ISNUMBER(SEARCH('[1]Lookup for use classification'!$C$13,C4505)),ISNUMBER(SEARCH('[1]Lookup for use classification'!$D$13,C4505)),,ISNUMBER(SEARCH('[1]Lookup for use classification'!$C$13,C4505)),ISNUMBER(SEARCH('[1]Lookup for use classification'!$E$13,C4505))),'[1]Lookup for use classification'!$A$13,IF(OR(ISNUMBER(SEARCH('[1]Lookup for use classification'!$B$14,C4505)),ISNUMBER(SEARCH('[1]Lookup for use classification'!$C$14,C4505))),'[1]Lookup for use classification'!$A$14,"Other"))))))))))))</f>
        <v>Office</v>
      </c>
      <c r="E4505" s="175"/>
      <c r="F4505" s="176"/>
      <c r="G4505" s="176"/>
    </row>
    <row r="4506" spans="1:18" hidden="1">
      <c r="A4506" s="134" t="s">
        <v>1649</v>
      </c>
      <c r="B4506" s="8" t="str">
        <f>IF(ISNA(VLOOKUP(CONCATENATE(A4506,C4506),EUS!$B$2:$B$1939,1,FALSE)),"","End Use Study")</f>
        <v>End Use Study</v>
      </c>
      <c r="C4506" s="8" t="s">
        <v>2922</v>
      </c>
      <c r="D4506" s="8" t="str">
        <f>IF(OR(ISNUMBER(SEARCH('[1]Lookup for use classification'!$B$1,C4506)),ISNUMBER(SEARCH('[1]Lookup for use classification'!$C$1,C4506)),ISNUMBER(SEARCH('[1]Lookup for use classification'!$D$1,C4506)),ISNUMBER(SEARCH('[1]Lookup for use classification'!$E$1,C4506))),'[1]Lookup for use classification'!$A$1,IF(ISNUMBER(SEARCH('[1]Lookup for use classification'!$B$2,C4506)),'[1]Lookup for use classification'!$A$2,IF(ISNUMBER(SEARCH('[1]Lookup for use classification'!$B$3,C4506)),'[1]Lookup for use classification'!$A$3,IF(OR(ISNUMBER(SEARCH('[1]Lookup for use classification'!$B$4,C4506)),ISNUMBER(SEARCH('[1]Lookup for use classification'!$C$4,C4506)),ISNUMBER(SEARCH('[1]Lookup for use classification'!$D$4,C4506)),ISNUMBER(SEARCH('[1]Lookup for use classification'!$E$4,C4506))),'[1]Lookup for use classification'!$A$4,IF(OR(ISNUMBER(SEARCH('[1]Lookup for use classification'!$B$5,C4506)),ISNUMBER(SEARCH('[1]Lookup for use classification'!$C$5,C4506)),ISNUMBER(SEARCH('[1]Lookup for use classification'!$D$5,C4506))),'[1]Lookup for use classification'!$A$5,IF(OR(ISNUMBER(SEARCH('[1]Lookup for use classification'!$B$7,C4506)),ISNUMBER(SEARCH('[1]Lookup for use classification'!$C$7,C4506)),ISNUMBER(SEARCH('[1]Lookup for use classification'!$D$7,C4506))),'[1]Lookup for use classification'!$A$7,IF(OR(ISNUMBER(SEARCH('[1]Lookup for use classification'!$B$9,C4506)),ISNUMBER(SEARCH('[1]Lookup for use classification'!$C$9,C4506)),ISNUMBER(SEARCH('[1]Lookup for use classification'!$D$9,C4506)),ISNUMBER(SEARCH('[1]Lookup for use classification'!$E$9,C4506)),ISNUMBER(SEARCH('[1]Lookup for use classification'!$F$9,C4506)),ISNUMBER(SEARCH('[1]Lookup for use classification'!$G$9,C4506)),ISNUMBER(SEARCH('[1]Lookup for use classification'!$H$9,C4506)),ISNUMBER(SEARCH('[1]Lookup for use classification'!$I$9,C4506)),ISNUMBER(SEARCH('[1]Lookup for use classification'!$J$9,C4506)),ISNUMBER(SEARCH('[1]Lookup for use classification'!$K$9,C4506))),'[1]Lookup for use classification'!$A$9,IF(OR(ISNUMBER(SEARCH('[1]Lookup for use classification'!$B$10,C4506)),ISNUMBER(SEARCH('[1]Lookup for use classification'!$C$10,C4506)),ISNUMBER(SEARCH('[1]Lookup for use classification'!$D$10,C4506)),ISNUMBER(SEARCH('[1]Lookup for use classification'!$E$10,C4506)),ISNUMBER(SEARCH('[1]Lookup for use classification'!$F$10,C4506)),ISNUMBER(SEARCH('[1]Lookup for use classification'!$G$10,C4506))),'[1]Lookup for use classification'!$A$10,IF(OR(ISNUMBER(SEARCH('[1]Lookup for use classification'!$B$11,C4506)),ISNUMBER(SEARCH('[1]Lookup for use classification'!$C$11,C4506))),'[1]Lookup for use classification'!$A$11,IF(OR(ISNUMBER(SEARCH('[1]Lookup for use classification'!$B$12,C4506)),ISNUMBER(SEARCH('[1]Lookup for use classification'!$C$12,C4506))),'[1]Lookup for use classification'!$A$12,IF(OR(ISNUMBER(SEARCH('[1]Lookup for use classification'!$B$13,C4506)),ISNUMBER(SEARCH('[1]Lookup for use classification'!$C$13,C4506)),ISNUMBER(SEARCH('[1]Lookup for use classification'!$D$13,C4506)),,ISNUMBER(SEARCH('[1]Lookup for use classification'!$C$13,C4506)),ISNUMBER(SEARCH('[1]Lookup for use classification'!$E$13,C4506))),'[1]Lookup for use classification'!$A$13,IF(OR(ISNUMBER(SEARCH('[1]Lookup for use classification'!$B$14,C4506)),ISNUMBER(SEARCH('[1]Lookup for use classification'!$C$14,C4506))),'[1]Lookup for use classification'!$A$14,"Other"))))))))))))</f>
        <v>Other</v>
      </c>
      <c r="E4506" s="9"/>
      <c r="F4506" s="9"/>
      <c r="G4506" s="9"/>
      <c r="H4506" s="164"/>
      <c r="I4506" s="164"/>
      <c r="J4506" s="7"/>
      <c r="L4506" s="6"/>
    </row>
    <row r="4507" spans="1:18" hidden="1">
      <c r="A4507" s="187" t="s">
        <v>1649</v>
      </c>
      <c r="B4507" s="167" t="s">
        <v>4456</v>
      </c>
      <c r="C4507" s="174" t="s">
        <v>1630</v>
      </c>
      <c r="D4507" s="6" t="str">
        <f>IF(OR(ISNUMBER(SEARCH('[1]Lookup for use classification'!$B$1,C4507)),ISNUMBER(SEARCH('[1]Lookup for use classification'!$C$1,C4507)),ISNUMBER(SEARCH('[1]Lookup for use classification'!$D$1,C4507)),ISNUMBER(SEARCH('[1]Lookup for use classification'!$E$1,C4507))),'[1]Lookup for use classification'!$A$1,IF(ISNUMBER(SEARCH('[1]Lookup for use classification'!$B$2,C4507)),'[1]Lookup for use classification'!$A$2,IF(ISNUMBER(SEARCH('[1]Lookup for use classification'!$B$3,C4507)),'[1]Lookup for use classification'!$A$3,IF(OR(ISNUMBER(SEARCH('[1]Lookup for use classification'!$B$4,C4507)),ISNUMBER(SEARCH('[1]Lookup for use classification'!$C$4,C4507)),ISNUMBER(SEARCH('[1]Lookup for use classification'!$D$4,C4507)),ISNUMBER(SEARCH('[1]Lookup for use classification'!$E$4,C4507))),'[1]Lookup for use classification'!$A$4,IF(OR(ISNUMBER(SEARCH('[1]Lookup for use classification'!$B$5,C4507)),ISNUMBER(SEARCH('[1]Lookup for use classification'!$C$5,C4507)),ISNUMBER(SEARCH('[1]Lookup for use classification'!$D$5,C4507))),'[1]Lookup for use classification'!$A$5,IF(OR(ISNUMBER(SEARCH('[1]Lookup for use classification'!$B$7,C4507)),ISNUMBER(SEARCH('[1]Lookup for use classification'!$C$7,C4507)),ISNUMBER(SEARCH('[1]Lookup for use classification'!$D$7,C4507))),'[1]Lookup for use classification'!$A$7,IF(OR(ISNUMBER(SEARCH('[1]Lookup for use classification'!$B$9,C4507)),ISNUMBER(SEARCH('[1]Lookup for use classification'!$C$9,C4507)),ISNUMBER(SEARCH('[1]Lookup for use classification'!$D$9,C4507)),ISNUMBER(SEARCH('[1]Lookup for use classification'!$E$9,C4507)),ISNUMBER(SEARCH('[1]Lookup for use classification'!$F$9,C4507)),ISNUMBER(SEARCH('[1]Lookup for use classification'!$G$9,C4507)),ISNUMBER(SEARCH('[1]Lookup for use classification'!$H$9,C4507)),ISNUMBER(SEARCH('[1]Lookup for use classification'!$I$9,C4507)),ISNUMBER(SEARCH('[1]Lookup for use classification'!$J$9,C4507)),ISNUMBER(SEARCH('[1]Lookup for use classification'!$K$9,C4507))),'[1]Lookup for use classification'!$A$9,IF(OR(ISNUMBER(SEARCH('[1]Lookup for use classification'!$B$10,C4507)),ISNUMBER(SEARCH('[1]Lookup for use classification'!$C$10,C4507)),ISNUMBER(SEARCH('[1]Lookup for use classification'!$D$10,C4507)),ISNUMBER(SEARCH('[1]Lookup for use classification'!$E$10,C4507)),ISNUMBER(SEARCH('[1]Lookup for use classification'!$F$10,C4507)),ISNUMBER(SEARCH('[1]Lookup for use classification'!$G$10,C4507))),'[1]Lookup for use classification'!$A$10,IF(OR(ISNUMBER(SEARCH('[1]Lookup for use classification'!$B$11,C4507)),ISNUMBER(SEARCH('[1]Lookup for use classification'!$C$11,C4507))),'[1]Lookup for use classification'!$A$11,IF(OR(ISNUMBER(SEARCH('[1]Lookup for use classification'!$B$12,C4507)),ISNUMBER(SEARCH('[1]Lookup for use classification'!$C$12,C4507))),'[1]Lookup for use classification'!$A$12,IF(OR(ISNUMBER(SEARCH('[1]Lookup for use classification'!$B$13,C4507)),ISNUMBER(SEARCH('[1]Lookup for use classification'!$C$13,C4507)),ISNUMBER(SEARCH('[1]Lookup for use classification'!$D$13,C4507)),,ISNUMBER(SEARCH('[1]Lookup for use classification'!$C$13,C4507)),ISNUMBER(SEARCH('[1]Lookup for use classification'!$E$13,C4507))),'[1]Lookup for use classification'!$A$13,IF(OR(ISNUMBER(SEARCH('[1]Lookup for use classification'!$B$14,C4507)),ISNUMBER(SEARCH('[1]Lookup for use classification'!$C$14,C4507))),'[1]Lookup for use classification'!$A$14,"Other"))))))))))))</f>
        <v>Other</v>
      </c>
      <c r="E4507" s="175"/>
      <c r="F4507" s="176"/>
      <c r="G4507" s="176"/>
    </row>
    <row r="4508" spans="1:18" hidden="1">
      <c r="A4508" s="187" t="s">
        <v>1649</v>
      </c>
      <c r="B4508" s="167" t="s">
        <v>4456</v>
      </c>
      <c r="C4508" s="174" t="s">
        <v>1632</v>
      </c>
      <c r="D4508" s="6" t="str">
        <f>IF(OR(ISNUMBER(SEARCH('[1]Lookup for use classification'!$B$1,C4508)),ISNUMBER(SEARCH('[1]Lookup for use classification'!$C$1,C4508)),ISNUMBER(SEARCH('[1]Lookup for use classification'!$D$1,C4508)),ISNUMBER(SEARCH('[1]Lookup for use classification'!$E$1,C4508))),'[1]Lookup for use classification'!$A$1,IF(ISNUMBER(SEARCH('[1]Lookup for use classification'!$B$2,C4508)),'[1]Lookup for use classification'!$A$2,IF(ISNUMBER(SEARCH('[1]Lookup for use classification'!$B$3,C4508)),'[1]Lookup for use classification'!$A$3,IF(OR(ISNUMBER(SEARCH('[1]Lookup for use classification'!$B$4,C4508)),ISNUMBER(SEARCH('[1]Lookup for use classification'!$C$4,C4508)),ISNUMBER(SEARCH('[1]Lookup for use classification'!$D$4,C4508)),ISNUMBER(SEARCH('[1]Lookup for use classification'!$E$4,C4508))),'[1]Lookup for use classification'!$A$4,IF(OR(ISNUMBER(SEARCH('[1]Lookup for use classification'!$B$5,C4508)),ISNUMBER(SEARCH('[1]Lookup for use classification'!$C$5,C4508)),ISNUMBER(SEARCH('[1]Lookup for use classification'!$D$5,C4508))),'[1]Lookup for use classification'!$A$5,IF(OR(ISNUMBER(SEARCH('[1]Lookup for use classification'!$B$7,C4508)),ISNUMBER(SEARCH('[1]Lookup for use classification'!$C$7,C4508)),ISNUMBER(SEARCH('[1]Lookup for use classification'!$D$7,C4508))),'[1]Lookup for use classification'!$A$7,IF(OR(ISNUMBER(SEARCH('[1]Lookup for use classification'!$B$9,C4508)),ISNUMBER(SEARCH('[1]Lookup for use classification'!$C$9,C4508)),ISNUMBER(SEARCH('[1]Lookup for use classification'!$D$9,C4508)),ISNUMBER(SEARCH('[1]Lookup for use classification'!$E$9,C4508)),ISNUMBER(SEARCH('[1]Lookup for use classification'!$F$9,C4508)),ISNUMBER(SEARCH('[1]Lookup for use classification'!$G$9,C4508)),ISNUMBER(SEARCH('[1]Lookup for use classification'!$H$9,C4508)),ISNUMBER(SEARCH('[1]Lookup for use classification'!$I$9,C4508)),ISNUMBER(SEARCH('[1]Lookup for use classification'!$J$9,C4508)),ISNUMBER(SEARCH('[1]Lookup for use classification'!$K$9,C4508))),'[1]Lookup for use classification'!$A$9,IF(OR(ISNUMBER(SEARCH('[1]Lookup for use classification'!$B$10,C4508)),ISNUMBER(SEARCH('[1]Lookup for use classification'!$C$10,C4508)),ISNUMBER(SEARCH('[1]Lookup for use classification'!$D$10,C4508)),ISNUMBER(SEARCH('[1]Lookup for use classification'!$E$10,C4508)),ISNUMBER(SEARCH('[1]Lookup for use classification'!$F$10,C4508)),ISNUMBER(SEARCH('[1]Lookup for use classification'!$G$10,C4508))),'[1]Lookup for use classification'!$A$10,IF(OR(ISNUMBER(SEARCH('[1]Lookup for use classification'!$B$11,C4508)),ISNUMBER(SEARCH('[1]Lookup for use classification'!$C$11,C4508))),'[1]Lookup for use classification'!$A$11,IF(OR(ISNUMBER(SEARCH('[1]Lookup for use classification'!$B$12,C4508)),ISNUMBER(SEARCH('[1]Lookup for use classification'!$C$12,C4508))),'[1]Lookup for use classification'!$A$12,IF(OR(ISNUMBER(SEARCH('[1]Lookup for use classification'!$B$13,C4508)),ISNUMBER(SEARCH('[1]Lookup for use classification'!$C$13,C4508)),ISNUMBER(SEARCH('[1]Lookup for use classification'!$D$13,C4508)),,ISNUMBER(SEARCH('[1]Lookup for use classification'!$C$13,C4508)),ISNUMBER(SEARCH('[1]Lookup for use classification'!$E$13,C4508))),'[1]Lookup for use classification'!$A$13,IF(OR(ISNUMBER(SEARCH('[1]Lookup for use classification'!$B$14,C4508)),ISNUMBER(SEARCH('[1]Lookup for use classification'!$C$14,C4508))),'[1]Lookup for use classification'!$A$14,"Other"))))))))))))</f>
        <v>Other</v>
      </c>
      <c r="E4508" s="175"/>
      <c r="F4508" s="176"/>
      <c r="G4508" s="176"/>
    </row>
    <row r="4509" spans="1:18" hidden="1">
      <c r="A4509" s="187" t="s">
        <v>1649</v>
      </c>
      <c r="B4509" s="167" t="s">
        <v>4456</v>
      </c>
      <c r="C4509" s="174" t="s">
        <v>1633</v>
      </c>
      <c r="D4509" s="6" t="str">
        <f>IF(OR(ISNUMBER(SEARCH('[1]Lookup for use classification'!$B$1,C4509)),ISNUMBER(SEARCH('[1]Lookup for use classification'!$C$1,C4509)),ISNUMBER(SEARCH('[1]Lookup for use classification'!$D$1,C4509)),ISNUMBER(SEARCH('[1]Lookup for use classification'!$E$1,C4509))),'[1]Lookup for use classification'!$A$1,IF(ISNUMBER(SEARCH('[1]Lookup for use classification'!$B$2,C4509)),'[1]Lookup for use classification'!$A$2,IF(ISNUMBER(SEARCH('[1]Lookup for use classification'!$B$3,C4509)),'[1]Lookup for use classification'!$A$3,IF(OR(ISNUMBER(SEARCH('[1]Lookup for use classification'!$B$4,C4509)),ISNUMBER(SEARCH('[1]Lookup for use classification'!$C$4,C4509)),ISNUMBER(SEARCH('[1]Lookup for use classification'!$D$4,C4509)),ISNUMBER(SEARCH('[1]Lookup for use classification'!$E$4,C4509))),'[1]Lookup for use classification'!$A$4,IF(OR(ISNUMBER(SEARCH('[1]Lookup for use classification'!$B$5,C4509)),ISNUMBER(SEARCH('[1]Lookup for use classification'!$C$5,C4509)),ISNUMBER(SEARCH('[1]Lookup for use classification'!$D$5,C4509))),'[1]Lookup for use classification'!$A$5,IF(OR(ISNUMBER(SEARCH('[1]Lookup for use classification'!$B$7,C4509)),ISNUMBER(SEARCH('[1]Lookup for use classification'!$C$7,C4509)),ISNUMBER(SEARCH('[1]Lookup for use classification'!$D$7,C4509))),'[1]Lookup for use classification'!$A$7,IF(OR(ISNUMBER(SEARCH('[1]Lookup for use classification'!$B$9,C4509)),ISNUMBER(SEARCH('[1]Lookup for use classification'!$C$9,C4509)),ISNUMBER(SEARCH('[1]Lookup for use classification'!$D$9,C4509)),ISNUMBER(SEARCH('[1]Lookup for use classification'!$E$9,C4509)),ISNUMBER(SEARCH('[1]Lookup for use classification'!$F$9,C4509)),ISNUMBER(SEARCH('[1]Lookup for use classification'!$G$9,C4509)),ISNUMBER(SEARCH('[1]Lookup for use classification'!$H$9,C4509)),ISNUMBER(SEARCH('[1]Lookup for use classification'!$I$9,C4509)),ISNUMBER(SEARCH('[1]Lookup for use classification'!$J$9,C4509)),ISNUMBER(SEARCH('[1]Lookup for use classification'!$K$9,C4509))),'[1]Lookup for use classification'!$A$9,IF(OR(ISNUMBER(SEARCH('[1]Lookup for use classification'!$B$10,C4509)),ISNUMBER(SEARCH('[1]Lookup for use classification'!$C$10,C4509)),ISNUMBER(SEARCH('[1]Lookup for use classification'!$D$10,C4509)),ISNUMBER(SEARCH('[1]Lookup for use classification'!$E$10,C4509)),ISNUMBER(SEARCH('[1]Lookup for use classification'!$F$10,C4509)),ISNUMBER(SEARCH('[1]Lookup for use classification'!$G$10,C4509))),'[1]Lookup for use classification'!$A$10,IF(OR(ISNUMBER(SEARCH('[1]Lookup for use classification'!$B$11,C4509)),ISNUMBER(SEARCH('[1]Lookup for use classification'!$C$11,C4509))),'[1]Lookup for use classification'!$A$11,IF(OR(ISNUMBER(SEARCH('[1]Lookup for use classification'!$B$12,C4509)),ISNUMBER(SEARCH('[1]Lookup for use classification'!$C$12,C4509))),'[1]Lookup for use classification'!$A$12,IF(OR(ISNUMBER(SEARCH('[1]Lookup for use classification'!$B$13,C4509)),ISNUMBER(SEARCH('[1]Lookup for use classification'!$C$13,C4509)),ISNUMBER(SEARCH('[1]Lookup for use classification'!$D$13,C4509)),,ISNUMBER(SEARCH('[1]Lookup for use classification'!$C$13,C4509)),ISNUMBER(SEARCH('[1]Lookup for use classification'!$E$13,C4509))),'[1]Lookup for use classification'!$A$13,IF(OR(ISNUMBER(SEARCH('[1]Lookup for use classification'!$B$14,C4509)),ISNUMBER(SEARCH('[1]Lookup for use classification'!$C$14,C4509))),'[1]Lookup for use classification'!$A$14,"Other"))))))))))))</f>
        <v>Other</v>
      </c>
      <c r="E4509" s="175"/>
      <c r="F4509" s="176"/>
      <c r="G4509" s="176"/>
    </row>
    <row r="4510" spans="1:18" hidden="1">
      <c r="A4510" s="187" t="s">
        <v>1649</v>
      </c>
      <c r="B4510" s="167" t="s">
        <v>4456</v>
      </c>
      <c r="C4510" s="174" t="s">
        <v>1636</v>
      </c>
      <c r="D4510" s="6" t="str">
        <f>IF(OR(ISNUMBER(SEARCH('[1]Lookup for use classification'!$B$1,C4510)),ISNUMBER(SEARCH('[1]Lookup for use classification'!$C$1,C4510)),ISNUMBER(SEARCH('[1]Lookup for use classification'!$D$1,C4510)),ISNUMBER(SEARCH('[1]Lookup for use classification'!$E$1,C4510))),'[1]Lookup for use classification'!$A$1,IF(ISNUMBER(SEARCH('[1]Lookup for use classification'!$B$2,C4510)),'[1]Lookup for use classification'!$A$2,IF(ISNUMBER(SEARCH('[1]Lookup for use classification'!$B$3,C4510)),'[1]Lookup for use classification'!$A$3,IF(OR(ISNUMBER(SEARCH('[1]Lookup for use classification'!$B$4,C4510)),ISNUMBER(SEARCH('[1]Lookup for use classification'!$C$4,C4510)),ISNUMBER(SEARCH('[1]Lookup for use classification'!$D$4,C4510)),ISNUMBER(SEARCH('[1]Lookup for use classification'!$E$4,C4510))),'[1]Lookup for use classification'!$A$4,IF(OR(ISNUMBER(SEARCH('[1]Lookup for use classification'!$B$5,C4510)),ISNUMBER(SEARCH('[1]Lookup for use classification'!$C$5,C4510)),ISNUMBER(SEARCH('[1]Lookup for use classification'!$D$5,C4510))),'[1]Lookup for use classification'!$A$5,IF(OR(ISNUMBER(SEARCH('[1]Lookup for use classification'!$B$7,C4510)),ISNUMBER(SEARCH('[1]Lookup for use classification'!$C$7,C4510)),ISNUMBER(SEARCH('[1]Lookup for use classification'!$D$7,C4510))),'[1]Lookup for use classification'!$A$7,IF(OR(ISNUMBER(SEARCH('[1]Lookup for use classification'!$B$9,C4510)),ISNUMBER(SEARCH('[1]Lookup for use classification'!$C$9,C4510)),ISNUMBER(SEARCH('[1]Lookup for use classification'!$D$9,C4510)),ISNUMBER(SEARCH('[1]Lookup for use classification'!$E$9,C4510)),ISNUMBER(SEARCH('[1]Lookup for use classification'!$F$9,C4510)),ISNUMBER(SEARCH('[1]Lookup for use classification'!$G$9,C4510)),ISNUMBER(SEARCH('[1]Lookup for use classification'!$H$9,C4510)),ISNUMBER(SEARCH('[1]Lookup for use classification'!$I$9,C4510)),ISNUMBER(SEARCH('[1]Lookup for use classification'!$J$9,C4510)),ISNUMBER(SEARCH('[1]Lookup for use classification'!$K$9,C4510))),'[1]Lookup for use classification'!$A$9,IF(OR(ISNUMBER(SEARCH('[1]Lookup for use classification'!$B$10,C4510)),ISNUMBER(SEARCH('[1]Lookup for use classification'!$C$10,C4510)),ISNUMBER(SEARCH('[1]Lookup for use classification'!$D$10,C4510)),ISNUMBER(SEARCH('[1]Lookup for use classification'!$E$10,C4510)),ISNUMBER(SEARCH('[1]Lookup for use classification'!$F$10,C4510)),ISNUMBER(SEARCH('[1]Lookup for use classification'!$G$10,C4510))),'[1]Lookup for use classification'!$A$10,IF(OR(ISNUMBER(SEARCH('[1]Lookup for use classification'!$B$11,C4510)),ISNUMBER(SEARCH('[1]Lookup for use classification'!$C$11,C4510))),'[1]Lookup for use classification'!$A$11,IF(OR(ISNUMBER(SEARCH('[1]Lookup for use classification'!$B$12,C4510)),ISNUMBER(SEARCH('[1]Lookup for use classification'!$C$12,C4510))),'[1]Lookup for use classification'!$A$12,IF(OR(ISNUMBER(SEARCH('[1]Lookup for use classification'!$B$13,C4510)),ISNUMBER(SEARCH('[1]Lookup for use classification'!$C$13,C4510)),ISNUMBER(SEARCH('[1]Lookup for use classification'!$D$13,C4510)),,ISNUMBER(SEARCH('[1]Lookup for use classification'!$C$13,C4510)),ISNUMBER(SEARCH('[1]Lookup for use classification'!$E$13,C4510))),'[1]Lookup for use classification'!$A$13,IF(OR(ISNUMBER(SEARCH('[1]Lookup for use classification'!$B$14,C4510)),ISNUMBER(SEARCH('[1]Lookup for use classification'!$C$14,C4510))),'[1]Lookup for use classification'!$A$14,"Other"))))))))))))</f>
        <v>Other</v>
      </c>
      <c r="E4510" s="175"/>
      <c r="F4510" s="176"/>
      <c r="G4510" s="176"/>
    </row>
    <row r="4511" spans="1:18" hidden="1">
      <c r="A4511" s="187" t="s">
        <v>1649</v>
      </c>
      <c r="B4511" s="167" t="s">
        <v>4456</v>
      </c>
      <c r="C4511" s="190" t="s">
        <v>1637</v>
      </c>
      <c r="D4511" s="134" t="str">
        <f>IF(OR(ISNUMBER(SEARCH('[1]Lookup for use classification'!$B$1,C4511)),ISNUMBER(SEARCH('[1]Lookup for use classification'!$C$1,C4511)),ISNUMBER(SEARCH('[1]Lookup for use classification'!$D$1,C4511)),ISNUMBER(SEARCH('[1]Lookup for use classification'!$E$1,C4511))),'[1]Lookup for use classification'!$A$1,IF(ISNUMBER(SEARCH('[1]Lookup for use classification'!$B$2,C4511)),'[1]Lookup for use classification'!$A$2,IF(ISNUMBER(SEARCH('[1]Lookup for use classification'!$B$3,C4511)),'[1]Lookup for use classification'!$A$3,IF(OR(ISNUMBER(SEARCH('[1]Lookup for use classification'!$B$4,C4511)),ISNUMBER(SEARCH('[1]Lookup for use classification'!$C$4,C4511)),ISNUMBER(SEARCH('[1]Lookup for use classification'!$D$4,C4511)),ISNUMBER(SEARCH('[1]Lookup for use classification'!$E$4,C4511))),'[1]Lookup for use classification'!$A$4,IF(OR(ISNUMBER(SEARCH('[1]Lookup for use classification'!$B$5,C4511)),ISNUMBER(SEARCH('[1]Lookup for use classification'!$C$5,C4511)),ISNUMBER(SEARCH('[1]Lookup for use classification'!$D$5,C4511))),'[1]Lookup for use classification'!$A$5,IF(OR(ISNUMBER(SEARCH('[1]Lookup for use classification'!$B$7,C4511)),ISNUMBER(SEARCH('[1]Lookup for use classification'!$C$7,C4511)),ISNUMBER(SEARCH('[1]Lookup for use classification'!$D$7,C4511))),'[1]Lookup for use classification'!$A$7,IF(OR(ISNUMBER(SEARCH('[1]Lookup for use classification'!$B$9,C4511)),ISNUMBER(SEARCH('[1]Lookup for use classification'!$C$9,C4511)),ISNUMBER(SEARCH('[1]Lookup for use classification'!$D$9,C4511)),ISNUMBER(SEARCH('[1]Lookup for use classification'!$E$9,C4511)),ISNUMBER(SEARCH('[1]Lookup for use classification'!$F$9,C4511)),ISNUMBER(SEARCH('[1]Lookup for use classification'!$G$9,C4511)),ISNUMBER(SEARCH('[1]Lookup for use classification'!$H$9,C4511)),ISNUMBER(SEARCH('[1]Lookup for use classification'!$I$9,C4511)),ISNUMBER(SEARCH('[1]Lookup for use classification'!$J$9,C4511)),ISNUMBER(SEARCH('[1]Lookup for use classification'!$K$9,C4511))),'[1]Lookup for use classification'!$A$9,IF(OR(ISNUMBER(SEARCH('[1]Lookup for use classification'!$B$10,C4511)),ISNUMBER(SEARCH('[1]Lookup for use classification'!$C$10,C4511)),ISNUMBER(SEARCH('[1]Lookup for use classification'!$D$10,C4511)),ISNUMBER(SEARCH('[1]Lookup for use classification'!$E$10,C4511)),ISNUMBER(SEARCH('[1]Lookup for use classification'!$F$10,C4511)),ISNUMBER(SEARCH('[1]Lookup for use classification'!$G$10,C4511))),'[1]Lookup for use classification'!$A$10,IF(OR(ISNUMBER(SEARCH('[1]Lookup for use classification'!$B$11,C4511)),ISNUMBER(SEARCH('[1]Lookup for use classification'!$C$11,C4511))),'[1]Lookup for use classification'!$A$11,IF(OR(ISNUMBER(SEARCH('[1]Lookup for use classification'!$B$12,C4511)),ISNUMBER(SEARCH('[1]Lookup for use classification'!$C$12,C4511))),'[1]Lookup for use classification'!$A$12,IF(OR(ISNUMBER(SEARCH('[1]Lookup for use classification'!$B$13,C4511)),ISNUMBER(SEARCH('[1]Lookup for use classification'!$C$13,C4511)),ISNUMBER(SEARCH('[1]Lookup for use classification'!$D$13,C4511)),,ISNUMBER(SEARCH('[1]Lookup for use classification'!$C$13,C4511)),ISNUMBER(SEARCH('[1]Lookup for use classification'!$E$13,C4511))),'[1]Lookup for use classification'!$A$13,IF(OR(ISNUMBER(SEARCH('[1]Lookup for use classification'!$B$14,C4511)),ISNUMBER(SEARCH('[1]Lookup for use classification'!$C$14,C4511))),'[1]Lookup for use classification'!$A$14,"Other"))))))))))))</f>
        <v>Other</v>
      </c>
      <c r="E4511" s="208"/>
      <c r="F4511" s="180"/>
      <c r="G4511" s="180"/>
      <c r="H4511" s="188"/>
      <c r="I4511" s="188"/>
      <c r="J4511" s="193"/>
      <c r="K4511" s="193"/>
      <c r="L4511" s="193"/>
      <c r="M4511" s="193"/>
      <c r="N4511" s="193"/>
      <c r="O4511" s="193"/>
      <c r="P4511" s="193"/>
      <c r="Q4511" s="193"/>
      <c r="R4511" s="193"/>
    </row>
    <row r="4512" spans="1:18" hidden="1">
      <c r="A4512" s="187" t="s">
        <v>1649</v>
      </c>
      <c r="B4512" s="167" t="s">
        <v>4456</v>
      </c>
      <c r="C4512" s="190" t="s">
        <v>1638</v>
      </c>
      <c r="D4512" s="134" t="str">
        <f>IF(OR(ISNUMBER(SEARCH('[1]Lookup for use classification'!$B$1,C4512)),ISNUMBER(SEARCH('[1]Lookup for use classification'!$C$1,C4512)),ISNUMBER(SEARCH('[1]Lookup for use classification'!$D$1,C4512)),ISNUMBER(SEARCH('[1]Lookup for use classification'!$E$1,C4512))),'[1]Lookup for use classification'!$A$1,IF(ISNUMBER(SEARCH('[1]Lookup for use classification'!$B$2,C4512)),'[1]Lookup for use classification'!$A$2,IF(ISNUMBER(SEARCH('[1]Lookup for use classification'!$B$3,C4512)),'[1]Lookup for use classification'!$A$3,IF(OR(ISNUMBER(SEARCH('[1]Lookup for use classification'!$B$4,C4512)),ISNUMBER(SEARCH('[1]Lookup for use classification'!$C$4,C4512)),ISNUMBER(SEARCH('[1]Lookup for use classification'!$D$4,C4512)),ISNUMBER(SEARCH('[1]Lookup for use classification'!$E$4,C4512))),'[1]Lookup for use classification'!$A$4,IF(OR(ISNUMBER(SEARCH('[1]Lookup for use classification'!$B$5,C4512)),ISNUMBER(SEARCH('[1]Lookup for use classification'!$C$5,C4512)),ISNUMBER(SEARCH('[1]Lookup for use classification'!$D$5,C4512))),'[1]Lookup for use classification'!$A$5,IF(OR(ISNUMBER(SEARCH('[1]Lookup for use classification'!$B$7,C4512)),ISNUMBER(SEARCH('[1]Lookup for use classification'!$C$7,C4512)),ISNUMBER(SEARCH('[1]Lookup for use classification'!$D$7,C4512))),'[1]Lookup for use classification'!$A$7,IF(OR(ISNUMBER(SEARCH('[1]Lookup for use classification'!$B$9,C4512)),ISNUMBER(SEARCH('[1]Lookup for use classification'!$C$9,C4512)),ISNUMBER(SEARCH('[1]Lookup for use classification'!$D$9,C4512)),ISNUMBER(SEARCH('[1]Lookup for use classification'!$E$9,C4512)),ISNUMBER(SEARCH('[1]Lookup for use classification'!$F$9,C4512)),ISNUMBER(SEARCH('[1]Lookup for use classification'!$G$9,C4512)),ISNUMBER(SEARCH('[1]Lookup for use classification'!$H$9,C4512)),ISNUMBER(SEARCH('[1]Lookup for use classification'!$I$9,C4512)),ISNUMBER(SEARCH('[1]Lookup for use classification'!$J$9,C4512)),ISNUMBER(SEARCH('[1]Lookup for use classification'!$K$9,C4512))),'[1]Lookup for use classification'!$A$9,IF(OR(ISNUMBER(SEARCH('[1]Lookup for use classification'!$B$10,C4512)),ISNUMBER(SEARCH('[1]Lookup for use classification'!$C$10,C4512)),ISNUMBER(SEARCH('[1]Lookup for use classification'!$D$10,C4512)),ISNUMBER(SEARCH('[1]Lookup for use classification'!$E$10,C4512)),ISNUMBER(SEARCH('[1]Lookup for use classification'!$F$10,C4512)),ISNUMBER(SEARCH('[1]Lookup for use classification'!$G$10,C4512))),'[1]Lookup for use classification'!$A$10,IF(OR(ISNUMBER(SEARCH('[1]Lookup for use classification'!$B$11,C4512)),ISNUMBER(SEARCH('[1]Lookup for use classification'!$C$11,C4512))),'[1]Lookup for use classification'!$A$11,IF(OR(ISNUMBER(SEARCH('[1]Lookup for use classification'!$B$12,C4512)),ISNUMBER(SEARCH('[1]Lookup for use classification'!$C$12,C4512))),'[1]Lookup for use classification'!$A$12,IF(OR(ISNUMBER(SEARCH('[1]Lookup for use classification'!$B$13,C4512)),ISNUMBER(SEARCH('[1]Lookup for use classification'!$C$13,C4512)),ISNUMBER(SEARCH('[1]Lookup for use classification'!$D$13,C4512)),,ISNUMBER(SEARCH('[1]Lookup for use classification'!$C$13,C4512)),ISNUMBER(SEARCH('[1]Lookup for use classification'!$E$13,C4512))),'[1]Lookup for use classification'!$A$13,IF(OR(ISNUMBER(SEARCH('[1]Lookup for use classification'!$B$14,C4512)),ISNUMBER(SEARCH('[1]Lookup for use classification'!$C$14,C4512))),'[1]Lookup for use classification'!$A$14,"Other"))))))))))))</f>
        <v>Other</v>
      </c>
      <c r="E4512" s="208"/>
      <c r="F4512" s="180"/>
      <c r="G4512" s="180"/>
      <c r="H4512" s="188"/>
      <c r="I4512" s="188"/>
      <c r="J4512" s="193"/>
      <c r="K4512" s="193"/>
      <c r="L4512" s="193"/>
      <c r="M4512" s="193"/>
      <c r="N4512" s="193"/>
      <c r="O4512" s="193"/>
      <c r="P4512" s="193"/>
      <c r="Q4512" s="193"/>
      <c r="R4512" s="193"/>
    </row>
    <row r="4513" spans="1:18" hidden="1">
      <c r="A4513" s="187" t="s">
        <v>1649</v>
      </c>
      <c r="B4513" s="167" t="s">
        <v>4456</v>
      </c>
      <c r="C4513" s="190" t="s">
        <v>1639</v>
      </c>
      <c r="D4513" s="134" t="str">
        <f>IF(OR(ISNUMBER(SEARCH('[1]Lookup for use classification'!$B$1,C4513)),ISNUMBER(SEARCH('[1]Lookup for use classification'!$C$1,C4513)),ISNUMBER(SEARCH('[1]Lookup for use classification'!$D$1,C4513)),ISNUMBER(SEARCH('[1]Lookup for use classification'!$E$1,C4513))),'[1]Lookup for use classification'!$A$1,IF(ISNUMBER(SEARCH('[1]Lookup for use classification'!$B$2,C4513)),'[1]Lookup for use classification'!$A$2,IF(ISNUMBER(SEARCH('[1]Lookup for use classification'!$B$3,C4513)),'[1]Lookup for use classification'!$A$3,IF(OR(ISNUMBER(SEARCH('[1]Lookup for use classification'!$B$4,C4513)),ISNUMBER(SEARCH('[1]Lookup for use classification'!$C$4,C4513)),ISNUMBER(SEARCH('[1]Lookup for use classification'!$D$4,C4513)),ISNUMBER(SEARCH('[1]Lookup for use classification'!$E$4,C4513))),'[1]Lookup for use classification'!$A$4,IF(OR(ISNUMBER(SEARCH('[1]Lookup for use classification'!$B$5,C4513)),ISNUMBER(SEARCH('[1]Lookup for use classification'!$C$5,C4513)),ISNUMBER(SEARCH('[1]Lookup for use classification'!$D$5,C4513))),'[1]Lookup for use classification'!$A$5,IF(OR(ISNUMBER(SEARCH('[1]Lookup for use classification'!$B$7,C4513)),ISNUMBER(SEARCH('[1]Lookup for use classification'!$C$7,C4513)),ISNUMBER(SEARCH('[1]Lookup for use classification'!$D$7,C4513))),'[1]Lookup for use classification'!$A$7,IF(OR(ISNUMBER(SEARCH('[1]Lookup for use classification'!$B$9,C4513)),ISNUMBER(SEARCH('[1]Lookup for use classification'!$C$9,C4513)),ISNUMBER(SEARCH('[1]Lookup for use classification'!$D$9,C4513)),ISNUMBER(SEARCH('[1]Lookup for use classification'!$E$9,C4513)),ISNUMBER(SEARCH('[1]Lookup for use classification'!$F$9,C4513)),ISNUMBER(SEARCH('[1]Lookup for use classification'!$G$9,C4513)),ISNUMBER(SEARCH('[1]Lookup for use classification'!$H$9,C4513)),ISNUMBER(SEARCH('[1]Lookup for use classification'!$I$9,C4513)),ISNUMBER(SEARCH('[1]Lookup for use classification'!$J$9,C4513)),ISNUMBER(SEARCH('[1]Lookup for use classification'!$K$9,C4513))),'[1]Lookup for use classification'!$A$9,IF(OR(ISNUMBER(SEARCH('[1]Lookup for use classification'!$B$10,C4513)),ISNUMBER(SEARCH('[1]Lookup for use classification'!$C$10,C4513)),ISNUMBER(SEARCH('[1]Lookup for use classification'!$D$10,C4513)),ISNUMBER(SEARCH('[1]Lookup for use classification'!$E$10,C4513)),ISNUMBER(SEARCH('[1]Lookup for use classification'!$F$10,C4513)),ISNUMBER(SEARCH('[1]Lookup for use classification'!$G$10,C4513))),'[1]Lookup for use classification'!$A$10,IF(OR(ISNUMBER(SEARCH('[1]Lookup for use classification'!$B$11,C4513)),ISNUMBER(SEARCH('[1]Lookup for use classification'!$C$11,C4513))),'[1]Lookup for use classification'!$A$11,IF(OR(ISNUMBER(SEARCH('[1]Lookup for use classification'!$B$12,C4513)),ISNUMBER(SEARCH('[1]Lookup for use classification'!$C$12,C4513))),'[1]Lookup for use classification'!$A$12,IF(OR(ISNUMBER(SEARCH('[1]Lookup for use classification'!$B$13,C4513)),ISNUMBER(SEARCH('[1]Lookup for use classification'!$C$13,C4513)),ISNUMBER(SEARCH('[1]Lookup for use classification'!$D$13,C4513)),,ISNUMBER(SEARCH('[1]Lookup for use classification'!$C$13,C4513)),ISNUMBER(SEARCH('[1]Lookup for use classification'!$E$13,C4513))),'[1]Lookup for use classification'!$A$13,IF(OR(ISNUMBER(SEARCH('[1]Lookup for use classification'!$B$14,C4513)),ISNUMBER(SEARCH('[1]Lookup for use classification'!$C$14,C4513))),'[1]Lookup for use classification'!$A$14,"Other"))))))))))))</f>
        <v>Other</v>
      </c>
      <c r="E4513" s="208"/>
      <c r="F4513" s="180"/>
      <c r="G4513" s="180"/>
      <c r="H4513" s="188"/>
      <c r="I4513" s="188"/>
      <c r="J4513" s="193"/>
      <c r="K4513" s="193"/>
      <c r="L4513" s="193"/>
      <c r="M4513" s="193"/>
      <c r="N4513" s="193"/>
      <c r="O4513" s="193"/>
      <c r="P4513" s="193"/>
      <c r="Q4513" s="193"/>
      <c r="R4513" s="193"/>
    </row>
    <row r="4514" spans="1:18" hidden="1">
      <c r="A4514" s="187" t="s">
        <v>1649</v>
      </c>
      <c r="B4514" s="167" t="s">
        <v>4456</v>
      </c>
      <c r="C4514" s="190" t="s">
        <v>1641</v>
      </c>
      <c r="D4514" s="134" t="str">
        <f>IF(OR(ISNUMBER(SEARCH('[1]Lookup for use classification'!$B$1,C4514)),ISNUMBER(SEARCH('[1]Lookup for use classification'!$C$1,C4514)),ISNUMBER(SEARCH('[1]Lookup for use classification'!$D$1,C4514)),ISNUMBER(SEARCH('[1]Lookup for use classification'!$E$1,C4514))),'[1]Lookup for use classification'!$A$1,IF(ISNUMBER(SEARCH('[1]Lookup for use classification'!$B$2,C4514)),'[1]Lookup for use classification'!$A$2,IF(ISNUMBER(SEARCH('[1]Lookup for use classification'!$B$3,C4514)),'[1]Lookup for use classification'!$A$3,IF(OR(ISNUMBER(SEARCH('[1]Lookup for use classification'!$B$4,C4514)),ISNUMBER(SEARCH('[1]Lookup for use classification'!$C$4,C4514)),ISNUMBER(SEARCH('[1]Lookup for use classification'!$D$4,C4514)),ISNUMBER(SEARCH('[1]Lookup for use classification'!$E$4,C4514))),'[1]Lookup for use classification'!$A$4,IF(OR(ISNUMBER(SEARCH('[1]Lookup for use classification'!$B$5,C4514)),ISNUMBER(SEARCH('[1]Lookup for use classification'!$C$5,C4514)),ISNUMBER(SEARCH('[1]Lookup for use classification'!$D$5,C4514))),'[1]Lookup for use classification'!$A$5,IF(OR(ISNUMBER(SEARCH('[1]Lookup for use classification'!$B$7,C4514)),ISNUMBER(SEARCH('[1]Lookup for use classification'!$C$7,C4514)),ISNUMBER(SEARCH('[1]Lookup for use classification'!$D$7,C4514))),'[1]Lookup for use classification'!$A$7,IF(OR(ISNUMBER(SEARCH('[1]Lookup for use classification'!$B$9,C4514)),ISNUMBER(SEARCH('[1]Lookup for use classification'!$C$9,C4514)),ISNUMBER(SEARCH('[1]Lookup for use classification'!$D$9,C4514)),ISNUMBER(SEARCH('[1]Lookup for use classification'!$E$9,C4514)),ISNUMBER(SEARCH('[1]Lookup for use classification'!$F$9,C4514)),ISNUMBER(SEARCH('[1]Lookup for use classification'!$G$9,C4514)),ISNUMBER(SEARCH('[1]Lookup for use classification'!$H$9,C4514)),ISNUMBER(SEARCH('[1]Lookup for use classification'!$I$9,C4514)),ISNUMBER(SEARCH('[1]Lookup for use classification'!$J$9,C4514)),ISNUMBER(SEARCH('[1]Lookup for use classification'!$K$9,C4514))),'[1]Lookup for use classification'!$A$9,IF(OR(ISNUMBER(SEARCH('[1]Lookup for use classification'!$B$10,C4514)),ISNUMBER(SEARCH('[1]Lookup for use classification'!$C$10,C4514)),ISNUMBER(SEARCH('[1]Lookup for use classification'!$D$10,C4514)),ISNUMBER(SEARCH('[1]Lookup for use classification'!$E$10,C4514)),ISNUMBER(SEARCH('[1]Lookup for use classification'!$F$10,C4514)),ISNUMBER(SEARCH('[1]Lookup for use classification'!$G$10,C4514))),'[1]Lookup for use classification'!$A$10,IF(OR(ISNUMBER(SEARCH('[1]Lookup for use classification'!$B$11,C4514)),ISNUMBER(SEARCH('[1]Lookup for use classification'!$C$11,C4514))),'[1]Lookup for use classification'!$A$11,IF(OR(ISNUMBER(SEARCH('[1]Lookup for use classification'!$B$12,C4514)),ISNUMBER(SEARCH('[1]Lookup for use classification'!$C$12,C4514))),'[1]Lookup for use classification'!$A$12,IF(OR(ISNUMBER(SEARCH('[1]Lookup for use classification'!$B$13,C4514)),ISNUMBER(SEARCH('[1]Lookup for use classification'!$C$13,C4514)),ISNUMBER(SEARCH('[1]Lookup for use classification'!$D$13,C4514)),,ISNUMBER(SEARCH('[1]Lookup for use classification'!$C$13,C4514)),ISNUMBER(SEARCH('[1]Lookup for use classification'!$E$13,C4514))),'[1]Lookup for use classification'!$A$13,IF(OR(ISNUMBER(SEARCH('[1]Lookup for use classification'!$B$14,C4514)),ISNUMBER(SEARCH('[1]Lookup for use classification'!$C$14,C4514))),'[1]Lookup for use classification'!$A$14,"Other"))))))))))))</f>
        <v>Other</v>
      </c>
      <c r="E4514" s="208"/>
      <c r="F4514" s="180"/>
      <c r="G4514" s="180"/>
      <c r="H4514" s="188"/>
      <c r="I4514" s="188"/>
      <c r="J4514" s="193"/>
      <c r="K4514" s="193"/>
      <c r="L4514" s="193"/>
      <c r="M4514" s="193"/>
      <c r="N4514" s="193"/>
      <c r="O4514" s="193"/>
      <c r="P4514" s="193"/>
      <c r="Q4514" s="193"/>
      <c r="R4514" s="193"/>
    </row>
    <row r="4515" spans="1:18" hidden="1">
      <c r="A4515" s="187" t="s">
        <v>1649</v>
      </c>
      <c r="B4515" s="167" t="s">
        <v>4456</v>
      </c>
      <c r="C4515" s="174" t="s">
        <v>1642</v>
      </c>
      <c r="D4515" s="6" t="str">
        <f>IF(OR(ISNUMBER(SEARCH('[1]Lookup for use classification'!$B$1,C4515)),ISNUMBER(SEARCH('[1]Lookup for use classification'!$C$1,C4515)),ISNUMBER(SEARCH('[1]Lookup for use classification'!$D$1,C4515)),ISNUMBER(SEARCH('[1]Lookup for use classification'!$E$1,C4515))),'[1]Lookup for use classification'!$A$1,IF(ISNUMBER(SEARCH('[1]Lookup for use classification'!$B$2,C4515)),'[1]Lookup for use classification'!$A$2,IF(ISNUMBER(SEARCH('[1]Lookup for use classification'!$B$3,C4515)),'[1]Lookup for use classification'!$A$3,IF(OR(ISNUMBER(SEARCH('[1]Lookup for use classification'!$B$4,C4515)),ISNUMBER(SEARCH('[1]Lookup for use classification'!$C$4,C4515)),ISNUMBER(SEARCH('[1]Lookup for use classification'!$D$4,C4515)),ISNUMBER(SEARCH('[1]Lookup for use classification'!$E$4,C4515))),'[1]Lookup for use classification'!$A$4,IF(OR(ISNUMBER(SEARCH('[1]Lookup for use classification'!$B$5,C4515)),ISNUMBER(SEARCH('[1]Lookup for use classification'!$C$5,C4515)),ISNUMBER(SEARCH('[1]Lookup for use classification'!$D$5,C4515))),'[1]Lookup for use classification'!$A$5,IF(OR(ISNUMBER(SEARCH('[1]Lookup for use classification'!$B$7,C4515)),ISNUMBER(SEARCH('[1]Lookup for use classification'!$C$7,C4515)),ISNUMBER(SEARCH('[1]Lookup for use classification'!$D$7,C4515))),'[1]Lookup for use classification'!$A$7,IF(OR(ISNUMBER(SEARCH('[1]Lookup for use classification'!$B$9,C4515)),ISNUMBER(SEARCH('[1]Lookup for use classification'!$C$9,C4515)),ISNUMBER(SEARCH('[1]Lookup for use classification'!$D$9,C4515)),ISNUMBER(SEARCH('[1]Lookup for use classification'!$E$9,C4515)),ISNUMBER(SEARCH('[1]Lookup for use classification'!$F$9,C4515)),ISNUMBER(SEARCH('[1]Lookup for use classification'!$G$9,C4515)),ISNUMBER(SEARCH('[1]Lookup for use classification'!$H$9,C4515)),ISNUMBER(SEARCH('[1]Lookup for use classification'!$I$9,C4515)),ISNUMBER(SEARCH('[1]Lookup for use classification'!$J$9,C4515)),ISNUMBER(SEARCH('[1]Lookup for use classification'!$K$9,C4515))),'[1]Lookup for use classification'!$A$9,IF(OR(ISNUMBER(SEARCH('[1]Lookup for use classification'!$B$10,C4515)),ISNUMBER(SEARCH('[1]Lookup for use classification'!$C$10,C4515)),ISNUMBER(SEARCH('[1]Lookup for use classification'!$D$10,C4515)),ISNUMBER(SEARCH('[1]Lookup for use classification'!$E$10,C4515)),ISNUMBER(SEARCH('[1]Lookup for use classification'!$F$10,C4515)),ISNUMBER(SEARCH('[1]Lookup for use classification'!$G$10,C4515))),'[1]Lookup for use classification'!$A$10,IF(OR(ISNUMBER(SEARCH('[1]Lookup for use classification'!$B$11,C4515)),ISNUMBER(SEARCH('[1]Lookup for use classification'!$C$11,C4515))),'[1]Lookup for use classification'!$A$11,IF(OR(ISNUMBER(SEARCH('[1]Lookup for use classification'!$B$12,C4515)),ISNUMBER(SEARCH('[1]Lookup for use classification'!$C$12,C4515))),'[1]Lookup for use classification'!$A$12,IF(OR(ISNUMBER(SEARCH('[1]Lookup for use classification'!$B$13,C4515)),ISNUMBER(SEARCH('[1]Lookup for use classification'!$C$13,C4515)),ISNUMBER(SEARCH('[1]Lookup for use classification'!$D$13,C4515)),,ISNUMBER(SEARCH('[1]Lookup for use classification'!$C$13,C4515)),ISNUMBER(SEARCH('[1]Lookup for use classification'!$E$13,C4515))),'[1]Lookup for use classification'!$A$13,IF(OR(ISNUMBER(SEARCH('[1]Lookup for use classification'!$B$14,C4515)),ISNUMBER(SEARCH('[1]Lookup for use classification'!$C$14,C4515))),'[1]Lookup for use classification'!$A$14,"Other"))))))))))))</f>
        <v>Other</v>
      </c>
      <c r="E4515" s="175"/>
      <c r="F4515" s="176"/>
      <c r="G4515" s="176"/>
    </row>
    <row r="4516" spans="1:18" hidden="1">
      <c r="A4516" s="187" t="s">
        <v>1649</v>
      </c>
      <c r="B4516" s="167" t="s">
        <v>4456</v>
      </c>
      <c r="C4516" s="174" t="s">
        <v>1643</v>
      </c>
      <c r="D4516" s="6" t="str">
        <f>IF(OR(ISNUMBER(SEARCH('[1]Lookup for use classification'!$B$1,C4516)),ISNUMBER(SEARCH('[1]Lookup for use classification'!$C$1,C4516)),ISNUMBER(SEARCH('[1]Lookup for use classification'!$D$1,C4516)),ISNUMBER(SEARCH('[1]Lookup for use classification'!$E$1,C4516))),'[1]Lookup for use classification'!$A$1,IF(ISNUMBER(SEARCH('[1]Lookup for use classification'!$B$2,C4516)),'[1]Lookup for use classification'!$A$2,IF(ISNUMBER(SEARCH('[1]Lookup for use classification'!$B$3,C4516)),'[1]Lookup for use classification'!$A$3,IF(OR(ISNUMBER(SEARCH('[1]Lookup for use classification'!$B$4,C4516)),ISNUMBER(SEARCH('[1]Lookup for use classification'!$C$4,C4516)),ISNUMBER(SEARCH('[1]Lookup for use classification'!$D$4,C4516)),ISNUMBER(SEARCH('[1]Lookup for use classification'!$E$4,C4516))),'[1]Lookup for use classification'!$A$4,IF(OR(ISNUMBER(SEARCH('[1]Lookup for use classification'!$B$5,C4516)),ISNUMBER(SEARCH('[1]Lookup for use classification'!$C$5,C4516)),ISNUMBER(SEARCH('[1]Lookup for use classification'!$D$5,C4516))),'[1]Lookup for use classification'!$A$5,IF(OR(ISNUMBER(SEARCH('[1]Lookup for use classification'!$B$7,C4516)),ISNUMBER(SEARCH('[1]Lookup for use classification'!$C$7,C4516)),ISNUMBER(SEARCH('[1]Lookup for use classification'!$D$7,C4516))),'[1]Lookup for use classification'!$A$7,IF(OR(ISNUMBER(SEARCH('[1]Lookup for use classification'!$B$9,C4516)),ISNUMBER(SEARCH('[1]Lookup for use classification'!$C$9,C4516)),ISNUMBER(SEARCH('[1]Lookup for use classification'!$D$9,C4516)),ISNUMBER(SEARCH('[1]Lookup for use classification'!$E$9,C4516)),ISNUMBER(SEARCH('[1]Lookup for use classification'!$F$9,C4516)),ISNUMBER(SEARCH('[1]Lookup for use classification'!$G$9,C4516)),ISNUMBER(SEARCH('[1]Lookup for use classification'!$H$9,C4516)),ISNUMBER(SEARCH('[1]Lookup for use classification'!$I$9,C4516)),ISNUMBER(SEARCH('[1]Lookup for use classification'!$J$9,C4516)),ISNUMBER(SEARCH('[1]Lookup for use classification'!$K$9,C4516))),'[1]Lookup for use classification'!$A$9,IF(OR(ISNUMBER(SEARCH('[1]Lookup for use classification'!$B$10,C4516)),ISNUMBER(SEARCH('[1]Lookup for use classification'!$C$10,C4516)),ISNUMBER(SEARCH('[1]Lookup for use classification'!$D$10,C4516)),ISNUMBER(SEARCH('[1]Lookup for use classification'!$E$10,C4516)),ISNUMBER(SEARCH('[1]Lookup for use classification'!$F$10,C4516)),ISNUMBER(SEARCH('[1]Lookup for use classification'!$G$10,C4516))),'[1]Lookup for use classification'!$A$10,IF(OR(ISNUMBER(SEARCH('[1]Lookup for use classification'!$B$11,C4516)),ISNUMBER(SEARCH('[1]Lookup for use classification'!$C$11,C4516))),'[1]Lookup for use classification'!$A$11,IF(OR(ISNUMBER(SEARCH('[1]Lookup for use classification'!$B$12,C4516)),ISNUMBER(SEARCH('[1]Lookup for use classification'!$C$12,C4516))),'[1]Lookup for use classification'!$A$12,IF(OR(ISNUMBER(SEARCH('[1]Lookup for use classification'!$B$13,C4516)),ISNUMBER(SEARCH('[1]Lookup for use classification'!$C$13,C4516)),ISNUMBER(SEARCH('[1]Lookup for use classification'!$D$13,C4516)),,ISNUMBER(SEARCH('[1]Lookup for use classification'!$C$13,C4516)),ISNUMBER(SEARCH('[1]Lookup for use classification'!$E$13,C4516))),'[1]Lookup for use classification'!$A$13,IF(OR(ISNUMBER(SEARCH('[1]Lookup for use classification'!$B$14,C4516)),ISNUMBER(SEARCH('[1]Lookup for use classification'!$C$14,C4516))),'[1]Lookup for use classification'!$A$14,"Other"))))))))))))</f>
        <v>Other</v>
      </c>
      <c r="E4516" s="175"/>
      <c r="F4516" s="176"/>
      <c r="G4516" s="176"/>
    </row>
    <row r="4517" spans="1:18" hidden="1">
      <c r="A4517" s="187" t="s">
        <v>1649</v>
      </c>
      <c r="B4517" s="167" t="s">
        <v>4456</v>
      </c>
      <c r="C4517" s="174" t="s">
        <v>1644</v>
      </c>
      <c r="D4517" s="6" t="str">
        <f>IF(OR(ISNUMBER(SEARCH('[1]Lookup for use classification'!$B$1,C4517)),ISNUMBER(SEARCH('[1]Lookup for use classification'!$C$1,C4517)),ISNUMBER(SEARCH('[1]Lookup for use classification'!$D$1,C4517)),ISNUMBER(SEARCH('[1]Lookup for use classification'!$E$1,C4517))),'[1]Lookup for use classification'!$A$1,IF(ISNUMBER(SEARCH('[1]Lookup for use classification'!$B$2,C4517)),'[1]Lookup for use classification'!$A$2,IF(ISNUMBER(SEARCH('[1]Lookup for use classification'!$B$3,C4517)),'[1]Lookup for use classification'!$A$3,IF(OR(ISNUMBER(SEARCH('[1]Lookup for use classification'!$B$4,C4517)),ISNUMBER(SEARCH('[1]Lookup for use classification'!$C$4,C4517)),ISNUMBER(SEARCH('[1]Lookup for use classification'!$D$4,C4517)),ISNUMBER(SEARCH('[1]Lookup for use classification'!$E$4,C4517))),'[1]Lookup for use classification'!$A$4,IF(OR(ISNUMBER(SEARCH('[1]Lookup for use classification'!$B$5,C4517)),ISNUMBER(SEARCH('[1]Lookup for use classification'!$C$5,C4517)),ISNUMBER(SEARCH('[1]Lookup for use classification'!$D$5,C4517))),'[1]Lookup for use classification'!$A$5,IF(OR(ISNUMBER(SEARCH('[1]Lookup for use classification'!$B$7,C4517)),ISNUMBER(SEARCH('[1]Lookup for use classification'!$C$7,C4517)),ISNUMBER(SEARCH('[1]Lookup for use classification'!$D$7,C4517))),'[1]Lookup for use classification'!$A$7,IF(OR(ISNUMBER(SEARCH('[1]Lookup for use classification'!$B$9,C4517)),ISNUMBER(SEARCH('[1]Lookup for use classification'!$C$9,C4517)),ISNUMBER(SEARCH('[1]Lookup for use classification'!$D$9,C4517)),ISNUMBER(SEARCH('[1]Lookup for use classification'!$E$9,C4517)),ISNUMBER(SEARCH('[1]Lookup for use classification'!$F$9,C4517)),ISNUMBER(SEARCH('[1]Lookup for use classification'!$G$9,C4517)),ISNUMBER(SEARCH('[1]Lookup for use classification'!$H$9,C4517)),ISNUMBER(SEARCH('[1]Lookup for use classification'!$I$9,C4517)),ISNUMBER(SEARCH('[1]Lookup for use classification'!$J$9,C4517)),ISNUMBER(SEARCH('[1]Lookup for use classification'!$K$9,C4517))),'[1]Lookup for use classification'!$A$9,IF(OR(ISNUMBER(SEARCH('[1]Lookup for use classification'!$B$10,C4517)),ISNUMBER(SEARCH('[1]Lookup for use classification'!$C$10,C4517)),ISNUMBER(SEARCH('[1]Lookup for use classification'!$D$10,C4517)),ISNUMBER(SEARCH('[1]Lookup for use classification'!$E$10,C4517)),ISNUMBER(SEARCH('[1]Lookup for use classification'!$F$10,C4517)),ISNUMBER(SEARCH('[1]Lookup for use classification'!$G$10,C4517))),'[1]Lookup for use classification'!$A$10,IF(OR(ISNUMBER(SEARCH('[1]Lookup for use classification'!$B$11,C4517)),ISNUMBER(SEARCH('[1]Lookup for use classification'!$C$11,C4517))),'[1]Lookup for use classification'!$A$11,IF(OR(ISNUMBER(SEARCH('[1]Lookup for use classification'!$B$12,C4517)),ISNUMBER(SEARCH('[1]Lookup for use classification'!$C$12,C4517))),'[1]Lookup for use classification'!$A$12,IF(OR(ISNUMBER(SEARCH('[1]Lookup for use classification'!$B$13,C4517)),ISNUMBER(SEARCH('[1]Lookup for use classification'!$C$13,C4517)),ISNUMBER(SEARCH('[1]Lookup for use classification'!$D$13,C4517)),,ISNUMBER(SEARCH('[1]Lookup for use classification'!$C$13,C4517)),ISNUMBER(SEARCH('[1]Lookup for use classification'!$E$13,C4517))),'[1]Lookup for use classification'!$A$13,IF(OR(ISNUMBER(SEARCH('[1]Lookup for use classification'!$B$14,C4517)),ISNUMBER(SEARCH('[1]Lookup for use classification'!$C$14,C4517))),'[1]Lookup for use classification'!$A$14,"Other"))))))))))))</f>
        <v>Other</v>
      </c>
      <c r="E4517" s="175"/>
      <c r="F4517" s="176"/>
      <c r="G4517" s="176"/>
    </row>
    <row r="4518" spans="1:18" hidden="1">
      <c r="A4518" s="187" t="s">
        <v>1649</v>
      </c>
      <c r="B4518" s="167" t="s">
        <v>4456</v>
      </c>
      <c r="C4518" s="174" t="s">
        <v>1647</v>
      </c>
      <c r="D4518" s="6" t="str">
        <f>IF(OR(ISNUMBER(SEARCH('[1]Lookup for use classification'!$B$1,C4518)),ISNUMBER(SEARCH('[1]Lookup for use classification'!$C$1,C4518)),ISNUMBER(SEARCH('[1]Lookup for use classification'!$D$1,C4518)),ISNUMBER(SEARCH('[1]Lookup for use classification'!$E$1,C4518))),'[1]Lookup for use classification'!$A$1,IF(ISNUMBER(SEARCH('[1]Lookup for use classification'!$B$2,C4518)),'[1]Lookup for use classification'!$A$2,IF(ISNUMBER(SEARCH('[1]Lookup for use classification'!$B$3,C4518)),'[1]Lookup for use classification'!$A$3,IF(OR(ISNUMBER(SEARCH('[1]Lookup for use classification'!$B$4,C4518)),ISNUMBER(SEARCH('[1]Lookup for use classification'!$C$4,C4518)),ISNUMBER(SEARCH('[1]Lookup for use classification'!$D$4,C4518)),ISNUMBER(SEARCH('[1]Lookup for use classification'!$E$4,C4518))),'[1]Lookup for use classification'!$A$4,IF(OR(ISNUMBER(SEARCH('[1]Lookup for use classification'!$B$5,C4518)),ISNUMBER(SEARCH('[1]Lookup for use classification'!$C$5,C4518)),ISNUMBER(SEARCH('[1]Lookup for use classification'!$D$5,C4518))),'[1]Lookup for use classification'!$A$5,IF(OR(ISNUMBER(SEARCH('[1]Lookup for use classification'!$B$7,C4518)),ISNUMBER(SEARCH('[1]Lookup for use classification'!$C$7,C4518)),ISNUMBER(SEARCH('[1]Lookup for use classification'!$D$7,C4518))),'[1]Lookup for use classification'!$A$7,IF(OR(ISNUMBER(SEARCH('[1]Lookup for use classification'!$B$9,C4518)),ISNUMBER(SEARCH('[1]Lookup for use classification'!$C$9,C4518)),ISNUMBER(SEARCH('[1]Lookup for use classification'!$D$9,C4518)),ISNUMBER(SEARCH('[1]Lookup for use classification'!$E$9,C4518)),ISNUMBER(SEARCH('[1]Lookup for use classification'!$F$9,C4518)),ISNUMBER(SEARCH('[1]Lookup for use classification'!$G$9,C4518)),ISNUMBER(SEARCH('[1]Lookup for use classification'!$H$9,C4518)),ISNUMBER(SEARCH('[1]Lookup for use classification'!$I$9,C4518)),ISNUMBER(SEARCH('[1]Lookup for use classification'!$J$9,C4518)),ISNUMBER(SEARCH('[1]Lookup for use classification'!$K$9,C4518))),'[1]Lookup for use classification'!$A$9,IF(OR(ISNUMBER(SEARCH('[1]Lookup for use classification'!$B$10,C4518)),ISNUMBER(SEARCH('[1]Lookup for use classification'!$C$10,C4518)),ISNUMBER(SEARCH('[1]Lookup for use classification'!$D$10,C4518)),ISNUMBER(SEARCH('[1]Lookup for use classification'!$E$10,C4518)),ISNUMBER(SEARCH('[1]Lookup for use classification'!$F$10,C4518)),ISNUMBER(SEARCH('[1]Lookup for use classification'!$G$10,C4518))),'[1]Lookup for use classification'!$A$10,IF(OR(ISNUMBER(SEARCH('[1]Lookup for use classification'!$B$11,C4518)),ISNUMBER(SEARCH('[1]Lookup for use classification'!$C$11,C4518))),'[1]Lookup for use classification'!$A$11,IF(OR(ISNUMBER(SEARCH('[1]Lookup for use classification'!$B$12,C4518)),ISNUMBER(SEARCH('[1]Lookup for use classification'!$C$12,C4518))),'[1]Lookup for use classification'!$A$12,IF(OR(ISNUMBER(SEARCH('[1]Lookup for use classification'!$B$13,C4518)),ISNUMBER(SEARCH('[1]Lookup for use classification'!$C$13,C4518)),ISNUMBER(SEARCH('[1]Lookup for use classification'!$D$13,C4518)),,ISNUMBER(SEARCH('[1]Lookup for use classification'!$C$13,C4518)),ISNUMBER(SEARCH('[1]Lookup for use classification'!$E$13,C4518))),'[1]Lookup for use classification'!$A$13,IF(OR(ISNUMBER(SEARCH('[1]Lookup for use classification'!$B$14,C4518)),ISNUMBER(SEARCH('[1]Lookup for use classification'!$C$14,C4518))),'[1]Lookup for use classification'!$A$14,"Other"))))))))))))</f>
        <v>Other</v>
      </c>
      <c r="E4518" s="175"/>
      <c r="F4518" s="176"/>
      <c r="G4518" s="176"/>
    </row>
    <row r="4519" spans="1:18" hidden="1">
      <c r="A4519" s="138" t="s">
        <v>1649</v>
      </c>
      <c r="B4519" s="8" t="s">
        <v>4456</v>
      </c>
      <c r="C4519" s="8" t="s">
        <v>2544</v>
      </c>
      <c r="D4519" s="8" t="str">
        <f>IF(OR(ISNUMBER(SEARCH('[1]Lookup for use classification'!$B$1,C4519)),ISNUMBER(SEARCH('[1]Lookup for use classification'!$C$1,C4519)),ISNUMBER(SEARCH('[1]Lookup for use classification'!$D$1,C4519)),ISNUMBER(SEARCH('[1]Lookup for use classification'!$E$1,C4519))),'[1]Lookup for use classification'!$A$1,IF(ISNUMBER(SEARCH('[1]Lookup for use classification'!$B$2,C4519)),'[1]Lookup for use classification'!$A$2,IF(ISNUMBER(SEARCH('[1]Lookup for use classification'!$B$3,C4519)),'[1]Lookup for use classification'!$A$3,IF(OR(ISNUMBER(SEARCH('[1]Lookup for use classification'!$B$4,C4519)),ISNUMBER(SEARCH('[1]Lookup for use classification'!$C$4,C4519)),ISNUMBER(SEARCH('[1]Lookup for use classification'!$D$4,C4519)),ISNUMBER(SEARCH('[1]Lookup for use classification'!$E$4,C4519))),'[1]Lookup for use classification'!$A$4,IF(OR(ISNUMBER(SEARCH('[1]Lookup for use classification'!$B$5,C4519)),ISNUMBER(SEARCH('[1]Lookup for use classification'!$C$5,C4519)),ISNUMBER(SEARCH('[1]Lookup for use classification'!$D$5,C4519))),'[1]Lookup for use classification'!$A$5,IF(OR(ISNUMBER(SEARCH('[1]Lookup for use classification'!$B$7,C4519)),ISNUMBER(SEARCH('[1]Lookup for use classification'!$C$7,C4519)),ISNUMBER(SEARCH('[1]Lookup for use classification'!$D$7,C4519))),'[1]Lookup for use classification'!$A$7,IF(OR(ISNUMBER(SEARCH('[1]Lookup for use classification'!$B$9,C4519)),ISNUMBER(SEARCH('[1]Lookup for use classification'!$C$9,C4519)),ISNUMBER(SEARCH('[1]Lookup for use classification'!$D$9,C4519)),ISNUMBER(SEARCH('[1]Lookup for use classification'!$E$9,C4519)),ISNUMBER(SEARCH('[1]Lookup for use classification'!$F$9,C4519)),ISNUMBER(SEARCH('[1]Lookup for use classification'!$G$9,C4519)),ISNUMBER(SEARCH('[1]Lookup for use classification'!$H$9,C4519)),ISNUMBER(SEARCH('[1]Lookup for use classification'!$I$9,C4519)),ISNUMBER(SEARCH('[1]Lookup for use classification'!$J$9,C4519)),ISNUMBER(SEARCH('[1]Lookup for use classification'!$K$9,C4519))),'[1]Lookup for use classification'!$A$9,IF(OR(ISNUMBER(SEARCH('[1]Lookup for use classification'!$B$10,C4519)),ISNUMBER(SEARCH('[1]Lookup for use classification'!$C$10,C4519)),ISNUMBER(SEARCH('[1]Lookup for use classification'!$D$10,C4519)),ISNUMBER(SEARCH('[1]Lookup for use classification'!$E$10,C4519)),ISNUMBER(SEARCH('[1]Lookup for use classification'!$F$10,C4519)),ISNUMBER(SEARCH('[1]Lookup for use classification'!$G$10,C4519))),'[1]Lookup for use classification'!$A$10,IF(OR(ISNUMBER(SEARCH('[1]Lookup for use classification'!$B$11,C4519)),ISNUMBER(SEARCH('[1]Lookup for use classification'!$C$11,C4519))),'[1]Lookup for use classification'!$A$11,IF(OR(ISNUMBER(SEARCH('[1]Lookup for use classification'!$B$12,C4519)),ISNUMBER(SEARCH('[1]Lookup for use classification'!$C$12,C4519))),'[1]Lookup for use classification'!$A$12,IF(OR(ISNUMBER(SEARCH('[1]Lookup for use classification'!$B$13,C4519)),ISNUMBER(SEARCH('[1]Lookup for use classification'!$C$13,C4519)),ISNUMBER(SEARCH('[1]Lookup for use classification'!$D$13,C4519)),,ISNUMBER(SEARCH('[1]Lookup for use classification'!$C$13,C4519)),ISNUMBER(SEARCH('[1]Lookup for use classification'!$E$13,C4519))),'[1]Lookup for use classification'!$A$13,"Other")))))))))))</f>
        <v>Public Assembly</v>
      </c>
      <c r="E4519" s="9"/>
      <c r="F4519" s="9"/>
      <c r="G4519" s="9"/>
      <c r="H4519" s="164"/>
      <c r="I4519" s="164"/>
      <c r="J4519" s="7"/>
      <c r="L4519" s="6"/>
    </row>
    <row r="4520" spans="1:18" hidden="1">
      <c r="A4520" s="134" t="s">
        <v>1649</v>
      </c>
      <c r="B4520" s="8" t="str">
        <f>IF(ISNA(VLOOKUP(CONCATENATE(A4520,C4520),EUS!$B$2:$B$1939,1,FALSE)),"","End Use Study")</f>
        <v>End Use Study</v>
      </c>
      <c r="C4520" s="8" t="s">
        <v>2545</v>
      </c>
      <c r="D4520" s="8" t="str">
        <f>IF(OR(ISNUMBER(SEARCH('[1]Lookup for use classification'!$B$1,C4520)),ISNUMBER(SEARCH('[1]Lookup for use classification'!$C$1,C4520)),ISNUMBER(SEARCH('[1]Lookup for use classification'!$D$1,C4520)),ISNUMBER(SEARCH('[1]Lookup for use classification'!$E$1,C4520))),'[1]Lookup for use classification'!$A$1,IF(ISNUMBER(SEARCH('[1]Lookup for use classification'!$B$2,C4520)),'[1]Lookup for use classification'!$A$2,IF(ISNUMBER(SEARCH('[1]Lookup for use classification'!$B$3,C4520)),'[1]Lookup for use classification'!$A$3,IF(OR(ISNUMBER(SEARCH('[1]Lookup for use classification'!$B$4,C4520)),ISNUMBER(SEARCH('[1]Lookup for use classification'!$C$4,C4520)),ISNUMBER(SEARCH('[1]Lookup for use classification'!$D$4,C4520)),ISNUMBER(SEARCH('[1]Lookup for use classification'!$E$4,C4520))),'[1]Lookup for use classification'!$A$4,IF(OR(ISNUMBER(SEARCH('[1]Lookup for use classification'!$B$5,C4520)),ISNUMBER(SEARCH('[1]Lookup for use classification'!$C$5,C4520)),ISNUMBER(SEARCH('[1]Lookup for use classification'!$D$5,C4520))),'[1]Lookup for use classification'!$A$5,IF(OR(ISNUMBER(SEARCH('[1]Lookup for use classification'!$B$7,C4520)),ISNUMBER(SEARCH('[1]Lookup for use classification'!$C$7,C4520)),ISNUMBER(SEARCH('[1]Lookup for use classification'!$D$7,C4520))),'[1]Lookup for use classification'!$A$7,IF(OR(ISNUMBER(SEARCH('[1]Lookup for use classification'!$B$9,C4520)),ISNUMBER(SEARCH('[1]Lookup for use classification'!$C$9,C4520)),ISNUMBER(SEARCH('[1]Lookup for use classification'!$D$9,C4520)),ISNUMBER(SEARCH('[1]Lookup for use classification'!$E$9,C4520)),ISNUMBER(SEARCH('[1]Lookup for use classification'!$F$9,C4520)),ISNUMBER(SEARCH('[1]Lookup for use classification'!$G$9,C4520)),ISNUMBER(SEARCH('[1]Lookup for use classification'!$H$9,C4520)),ISNUMBER(SEARCH('[1]Lookup for use classification'!$I$9,C4520)),ISNUMBER(SEARCH('[1]Lookup for use classification'!$J$9,C4520)),ISNUMBER(SEARCH('[1]Lookup for use classification'!$K$9,C4520))),'[1]Lookup for use classification'!$A$9,IF(OR(ISNUMBER(SEARCH('[1]Lookup for use classification'!$B$10,C4520)),ISNUMBER(SEARCH('[1]Lookup for use classification'!$C$10,C4520)),ISNUMBER(SEARCH('[1]Lookup for use classification'!$D$10,C4520)),ISNUMBER(SEARCH('[1]Lookup for use classification'!$E$10,C4520)),ISNUMBER(SEARCH('[1]Lookup for use classification'!$F$10,C4520)),ISNUMBER(SEARCH('[1]Lookup for use classification'!$G$10,C4520))),'[1]Lookup for use classification'!$A$10,IF(OR(ISNUMBER(SEARCH('[1]Lookup for use classification'!$B$11,C4520)),ISNUMBER(SEARCH('[1]Lookup for use classification'!$C$11,C4520))),'[1]Lookup for use classification'!$A$11,IF(OR(ISNUMBER(SEARCH('[1]Lookup for use classification'!$B$12,C4520)),ISNUMBER(SEARCH('[1]Lookup for use classification'!$C$12,C4520))),'[1]Lookup for use classification'!$A$12,IF(OR(ISNUMBER(SEARCH('[1]Lookup for use classification'!$B$13,C4520)),ISNUMBER(SEARCH('[1]Lookup for use classification'!$C$13,C4520)),ISNUMBER(SEARCH('[1]Lookup for use classification'!$D$13,C4520)),,ISNUMBER(SEARCH('[1]Lookup for use classification'!$C$13,C4520)),ISNUMBER(SEARCH('[1]Lookup for use classification'!$E$13,C4520))),'[1]Lookup for use classification'!$A$13,"Other")))))))))))</f>
        <v>Public Assembly</v>
      </c>
      <c r="E4520" s="9"/>
      <c r="F4520" s="9"/>
      <c r="G4520" s="9"/>
      <c r="H4520" s="164"/>
      <c r="I4520" s="164"/>
      <c r="J4520" s="7"/>
      <c r="L4520" s="6"/>
    </row>
    <row r="4521" spans="1:18" hidden="1">
      <c r="A4521" s="134" t="s">
        <v>1649</v>
      </c>
      <c r="B4521" s="8" t="str">
        <f>IF(ISNA(VLOOKUP(CONCATENATE(A4521,C4521),EUS!$B$2:$B$1939,1,FALSE)),"","End Use Study")</f>
        <v>End Use Study</v>
      </c>
      <c r="C4521" s="8" t="s">
        <v>2543</v>
      </c>
      <c r="D4521" s="8" t="str">
        <f>IF(OR(ISNUMBER(SEARCH('[1]Lookup for use classification'!$B$1,C4521)),ISNUMBER(SEARCH('[1]Lookup for use classification'!$C$1,C4521)),ISNUMBER(SEARCH('[1]Lookup for use classification'!$D$1,C4521))),'[1]Lookup for use classification'!$A$1,IF(ISNUMBER(SEARCH('[1]Lookup for use classification'!$B$2,C4521)),'[1]Lookup for use classification'!$A$2,IF(ISNUMBER(SEARCH('[1]Lookup for use classification'!$B$3,C4521)),'[1]Lookup for use classification'!$A$3,IF(OR(ISNUMBER(SEARCH('[1]Lookup for use classification'!$B$4,C4521)),ISNUMBER(SEARCH('[1]Lookup for use classification'!$C$4,C4521))),'[1]Lookup for use classification'!$A$4,IF(OR(ISNUMBER(SEARCH('[1]Lookup for use classification'!$B$5,C4521)),ISNUMBER(SEARCH('[1]Lookup for use classification'!$C$5,C4521)),ISNUMBER(SEARCH('[1]Lookup for use classification'!$D$5,C4521))),'[1]Lookup for use classification'!$A$5,IF(OR(ISNUMBER(SEARCH('[1]Lookup for use classification'!$B$7,C4521)),ISNUMBER(SEARCH('[1]Lookup for use classification'!$C$7,C4521)),ISNUMBER(SEARCH('[1]Lookup for use classification'!$D$7,C4521))),'[1]Lookup for use classification'!$A$7,IF(OR(ISNUMBER(SEARCH('[1]Lookup for use classification'!$B$9,C4521)),ISNUMBER(SEARCH('[1]Lookup for use classification'!$C$9,C4521)),ISNUMBER(SEARCH('[1]Lookup for use classification'!$D$9,C4521)),ISNUMBER(SEARCH('[1]Lookup for use classification'!$E$9,C4521)),ISNUMBER(SEARCH('[1]Lookup for use classification'!$F$9,C4521)),ISNUMBER(SEARCH('[1]Lookup for use classification'!$G$9,C4521))),'[1]Lookup for use classification'!$A$9,IF(OR(ISNUMBER(SEARCH('[1]Lookup for use classification'!$B$10,C4521)),ISNUMBER(SEARCH('[1]Lookup for use classification'!$C$10,C4521)),ISNUMBER(SEARCH('[1]Lookup for use classification'!$D$10,C4521)),ISNUMBER(SEARCH('[1]Lookup for use classification'!$E$10,C4521)),ISNUMBER(SEARCH('[1]Lookup for use classification'!$F$10,C4521))),'[1]Lookup for use classification'!$A$10,IF(OR(ISNUMBER(SEARCH('[1]Lookup for use classification'!$B$11,C4521)),ISNUMBER(SEARCH('[1]Lookup for use classification'!$C$11,C4521))),'[1]Lookup for use classification'!$A$11,IF(OR(ISNUMBER(SEARCH('[1]Lookup for use classification'!$B$12,C4521)),ISNUMBER(SEARCH('[1]Lookup for use classification'!$C$12,C4521))),'[1]Lookup for use classification'!$A$12,"Nope"))))))))))</f>
        <v>Public Assembly</v>
      </c>
      <c r="E4521" s="9"/>
      <c r="F4521" s="9"/>
      <c r="G4521" s="9"/>
      <c r="H4521" s="164"/>
      <c r="I4521" s="164"/>
      <c r="J4521" s="7"/>
      <c r="L4521" s="6"/>
    </row>
    <row r="4522" spans="1:18" hidden="1">
      <c r="A4522" s="187" t="s">
        <v>1649</v>
      </c>
      <c r="B4522" s="167" t="s">
        <v>4456</v>
      </c>
      <c r="C4522" s="174" t="s">
        <v>1511</v>
      </c>
      <c r="D4522" s="6" t="str">
        <f>IF(OR(ISNUMBER(SEARCH('[1]Lookup for use classification'!$B$1,C4522)),ISNUMBER(SEARCH('[1]Lookup for use classification'!$C$1,C4522)),ISNUMBER(SEARCH('[1]Lookup for use classification'!$D$1,C4522)),ISNUMBER(SEARCH('[1]Lookup for use classification'!$E$1,C4522))),'[1]Lookup for use classification'!$A$1,IF(ISNUMBER(SEARCH('[1]Lookup for use classification'!$B$2,C4522)),'[1]Lookup for use classification'!$A$2,IF(ISNUMBER(SEARCH('[1]Lookup for use classification'!$B$3,C4522)),'[1]Lookup for use classification'!$A$3,IF(OR(ISNUMBER(SEARCH('[1]Lookup for use classification'!$B$4,C4522)),ISNUMBER(SEARCH('[1]Lookup for use classification'!$C$4,C4522)),ISNUMBER(SEARCH('[1]Lookup for use classification'!$D$4,C4522)),ISNUMBER(SEARCH('[1]Lookup for use classification'!$E$4,C4522))),'[1]Lookup for use classification'!$A$4,IF(OR(ISNUMBER(SEARCH('[1]Lookup for use classification'!$B$5,C4522)),ISNUMBER(SEARCH('[1]Lookup for use classification'!$C$5,C4522)),ISNUMBER(SEARCH('[1]Lookup for use classification'!$D$5,C4522))),'[1]Lookup for use classification'!$A$5,IF(OR(ISNUMBER(SEARCH('[1]Lookup for use classification'!$B$7,C4522)),ISNUMBER(SEARCH('[1]Lookup for use classification'!$C$7,C4522)),ISNUMBER(SEARCH('[1]Lookup for use classification'!$D$7,C4522))),'[1]Lookup for use classification'!$A$7,IF(OR(ISNUMBER(SEARCH('[1]Lookup for use classification'!$B$9,C4522)),ISNUMBER(SEARCH('[1]Lookup for use classification'!$C$9,C4522)),ISNUMBER(SEARCH('[1]Lookup for use classification'!$D$9,C4522)),ISNUMBER(SEARCH('[1]Lookup for use classification'!$E$9,C4522)),ISNUMBER(SEARCH('[1]Lookup for use classification'!$F$9,C4522)),ISNUMBER(SEARCH('[1]Lookup for use classification'!$G$9,C4522)),ISNUMBER(SEARCH('[1]Lookup for use classification'!$H$9,C4522)),ISNUMBER(SEARCH('[1]Lookup for use classification'!$I$9,C4522)),ISNUMBER(SEARCH('[1]Lookup for use classification'!$J$9,C4522)),ISNUMBER(SEARCH('[1]Lookup for use classification'!$K$9,C4522))),'[1]Lookup for use classification'!$A$9,IF(OR(ISNUMBER(SEARCH('[1]Lookup for use classification'!$B$10,C4522)),ISNUMBER(SEARCH('[1]Lookup for use classification'!$C$10,C4522)),ISNUMBER(SEARCH('[1]Lookup for use classification'!$D$10,C4522)),ISNUMBER(SEARCH('[1]Lookup for use classification'!$E$10,C4522)),ISNUMBER(SEARCH('[1]Lookup for use classification'!$F$10,C4522)),ISNUMBER(SEARCH('[1]Lookup for use classification'!$G$10,C4522))),'[1]Lookup for use classification'!$A$10,IF(OR(ISNUMBER(SEARCH('[1]Lookup for use classification'!$B$11,C4522)),ISNUMBER(SEARCH('[1]Lookup for use classification'!$C$11,C4522))),'[1]Lookup for use classification'!$A$11,IF(OR(ISNUMBER(SEARCH('[1]Lookup for use classification'!$B$12,C4522)),ISNUMBER(SEARCH('[1]Lookup for use classification'!$C$12,C4522))),'[1]Lookup for use classification'!$A$12,IF(OR(ISNUMBER(SEARCH('[1]Lookup for use classification'!$B$13,C4522)),ISNUMBER(SEARCH('[1]Lookup for use classification'!$C$13,C4522)),ISNUMBER(SEARCH('[1]Lookup for use classification'!$D$13,C4522)),,ISNUMBER(SEARCH('[1]Lookup for use classification'!$C$13,C4522)),ISNUMBER(SEARCH('[1]Lookup for use classification'!$E$13,C4522))),'[1]Lookup for use classification'!$A$13,IF(OR(ISNUMBER(SEARCH('[1]Lookup for use classification'!$B$14,C4522)),ISNUMBER(SEARCH('[1]Lookup for use classification'!$C$14,C4522))),'[1]Lookup for use classification'!$A$14,"Other"))))))))))))</f>
        <v>Public Assembly</v>
      </c>
      <c r="E4522" s="175"/>
      <c r="F4522" s="176"/>
      <c r="G4522" s="176"/>
    </row>
    <row r="4523" spans="1:18" hidden="1">
      <c r="A4523" s="187" t="s">
        <v>1649</v>
      </c>
      <c r="B4523" s="167" t="s">
        <v>4456</v>
      </c>
      <c r="C4523" s="174" t="s">
        <v>849</v>
      </c>
      <c r="D4523" s="6" t="str">
        <f>IF(OR(ISNUMBER(SEARCH('[1]Lookup for use classification'!$B$1,C4523)),ISNUMBER(SEARCH('[1]Lookup for use classification'!$C$1,C4523)),ISNUMBER(SEARCH('[1]Lookup for use classification'!$D$1,C4523)),ISNUMBER(SEARCH('[1]Lookup for use classification'!$E$1,C4523))),'[1]Lookup for use classification'!$A$1,IF(ISNUMBER(SEARCH('[1]Lookup for use classification'!$B$2,C4523)),'[1]Lookup for use classification'!$A$2,IF(ISNUMBER(SEARCH('[1]Lookup for use classification'!$B$3,C4523)),'[1]Lookup for use classification'!$A$3,IF(OR(ISNUMBER(SEARCH('[1]Lookup for use classification'!$B$4,C4523)),ISNUMBER(SEARCH('[1]Lookup for use classification'!$C$4,C4523)),ISNUMBER(SEARCH('[1]Lookup for use classification'!$D$4,C4523)),ISNUMBER(SEARCH('[1]Lookup for use classification'!$E$4,C4523))),'[1]Lookup for use classification'!$A$4,IF(OR(ISNUMBER(SEARCH('[1]Lookup for use classification'!$B$5,C4523)),ISNUMBER(SEARCH('[1]Lookup for use classification'!$C$5,C4523)),ISNUMBER(SEARCH('[1]Lookup for use classification'!$D$5,C4523))),'[1]Lookup for use classification'!$A$5,IF(OR(ISNUMBER(SEARCH('[1]Lookup for use classification'!$B$7,C4523)),ISNUMBER(SEARCH('[1]Lookup for use classification'!$C$7,C4523)),ISNUMBER(SEARCH('[1]Lookup for use classification'!$D$7,C4523))),'[1]Lookup for use classification'!$A$7,IF(OR(ISNUMBER(SEARCH('[1]Lookup for use classification'!$B$9,C4523)),ISNUMBER(SEARCH('[1]Lookup for use classification'!$C$9,C4523)),ISNUMBER(SEARCH('[1]Lookup for use classification'!$D$9,C4523)),ISNUMBER(SEARCH('[1]Lookup for use classification'!$E$9,C4523)),ISNUMBER(SEARCH('[1]Lookup for use classification'!$F$9,C4523)),ISNUMBER(SEARCH('[1]Lookup for use classification'!$G$9,C4523)),ISNUMBER(SEARCH('[1]Lookup for use classification'!$H$9,C4523)),ISNUMBER(SEARCH('[1]Lookup for use classification'!$I$9,C4523)),ISNUMBER(SEARCH('[1]Lookup for use classification'!$J$9,C4523)),ISNUMBER(SEARCH('[1]Lookup for use classification'!$K$9,C4523))),'[1]Lookup for use classification'!$A$9,IF(OR(ISNUMBER(SEARCH('[1]Lookup for use classification'!$B$10,C4523)),ISNUMBER(SEARCH('[1]Lookup for use classification'!$C$10,C4523)),ISNUMBER(SEARCH('[1]Lookup for use classification'!$D$10,C4523)),ISNUMBER(SEARCH('[1]Lookup for use classification'!$E$10,C4523)),ISNUMBER(SEARCH('[1]Lookup for use classification'!$F$10,C4523)),ISNUMBER(SEARCH('[1]Lookup for use classification'!$G$10,C4523))),'[1]Lookup for use classification'!$A$10,IF(OR(ISNUMBER(SEARCH('[1]Lookup for use classification'!$B$11,C4523)),ISNUMBER(SEARCH('[1]Lookup for use classification'!$C$11,C4523))),'[1]Lookup for use classification'!$A$11,IF(OR(ISNUMBER(SEARCH('[1]Lookup for use classification'!$B$12,C4523)),ISNUMBER(SEARCH('[1]Lookup for use classification'!$C$12,C4523))),'[1]Lookup for use classification'!$A$12,IF(OR(ISNUMBER(SEARCH('[1]Lookup for use classification'!$B$13,C4523)),ISNUMBER(SEARCH('[1]Lookup for use classification'!$C$13,C4523)),ISNUMBER(SEARCH('[1]Lookup for use classification'!$D$13,C4523)),,ISNUMBER(SEARCH('[1]Lookup for use classification'!$C$13,C4523)),ISNUMBER(SEARCH('[1]Lookup for use classification'!$E$13,C4523))),'[1]Lookup for use classification'!$A$13,IF(OR(ISNUMBER(SEARCH('[1]Lookup for use classification'!$B$14,C4523)),ISNUMBER(SEARCH('[1]Lookup for use classification'!$C$14,C4523))),'[1]Lookup for use classification'!$A$14,"Other"))))))))))))</f>
        <v>Public Assembly</v>
      </c>
      <c r="E4523" s="175"/>
      <c r="F4523" s="176"/>
      <c r="G4523" s="176"/>
    </row>
    <row r="4524" spans="1:18" hidden="1">
      <c r="A4524" s="187" t="s">
        <v>1649</v>
      </c>
      <c r="B4524" s="167" t="s">
        <v>4456</v>
      </c>
      <c r="C4524" s="174" t="s">
        <v>7</v>
      </c>
      <c r="D4524" s="6" t="str">
        <f>IF(OR(ISNUMBER(SEARCH('[1]Lookup for use classification'!$B$1,C4524)),ISNUMBER(SEARCH('[1]Lookup for use classification'!$C$1,C4524)),ISNUMBER(SEARCH('[1]Lookup for use classification'!$D$1,C4524)),ISNUMBER(SEARCH('[1]Lookup for use classification'!$E$1,C4524))),'[1]Lookup for use classification'!$A$1,IF(ISNUMBER(SEARCH('[1]Lookup for use classification'!$B$2,C4524)),'[1]Lookup for use classification'!$A$2,IF(ISNUMBER(SEARCH('[1]Lookup for use classification'!$B$3,C4524)),'[1]Lookup for use classification'!$A$3,IF(OR(ISNUMBER(SEARCH('[1]Lookup for use classification'!$B$4,C4524)),ISNUMBER(SEARCH('[1]Lookup for use classification'!$C$4,C4524)),ISNUMBER(SEARCH('[1]Lookup for use classification'!$D$4,C4524)),ISNUMBER(SEARCH('[1]Lookup for use classification'!$E$4,C4524))),'[1]Lookup for use classification'!$A$4,IF(OR(ISNUMBER(SEARCH('[1]Lookup for use classification'!$B$5,C4524)),ISNUMBER(SEARCH('[1]Lookup for use classification'!$C$5,C4524)),ISNUMBER(SEARCH('[1]Lookup for use classification'!$D$5,C4524))),'[1]Lookup for use classification'!$A$5,IF(OR(ISNUMBER(SEARCH('[1]Lookup for use classification'!$B$7,C4524)),ISNUMBER(SEARCH('[1]Lookup for use classification'!$C$7,C4524)),ISNUMBER(SEARCH('[1]Lookup for use classification'!$D$7,C4524))),'[1]Lookup for use classification'!$A$7,IF(OR(ISNUMBER(SEARCH('[1]Lookup for use classification'!$B$9,C4524)),ISNUMBER(SEARCH('[1]Lookup for use classification'!$C$9,C4524)),ISNUMBER(SEARCH('[1]Lookup for use classification'!$D$9,C4524)),ISNUMBER(SEARCH('[1]Lookup for use classification'!$E$9,C4524)),ISNUMBER(SEARCH('[1]Lookup for use classification'!$F$9,C4524)),ISNUMBER(SEARCH('[1]Lookup for use classification'!$G$9,C4524)),ISNUMBER(SEARCH('[1]Lookup for use classification'!$H$9,C4524)),ISNUMBER(SEARCH('[1]Lookup for use classification'!$I$9,C4524)),ISNUMBER(SEARCH('[1]Lookup for use classification'!$J$9,C4524)),ISNUMBER(SEARCH('[1]Lookup for use classification'!$K$9,C4524))),'[1]Lookup for use classification'!$A$9,IF(OR(ISNUMBER(SEARCH('[1]Lookup for use classification'!$B$10,C4524)),ISNUMBER(SEARCH('[1]Lookup for use classification'!$C$10,C4524)),ISNUMBER(SEARCH('[1]Lookup for use classification'!$D$10,C4524)),ISNUMBER(SEARCH('[1]Lookup for use classification'!$E$10,C4524)),ISNUMBER(SEARCH('[1]Lookup for use classification'!$F$10,C4524)),ISNUMBER(SEARCH('[1]Lookup for use classification'!$G$10,C4524))),'[1]Lookup for use classification'!$A$10,IF(OR(ISNUMBER(SEARCH('[1]Lookup for use classification'!$B$11,C4524)),ISNUMBER(SEARCH('[1]Lookup for use classification'!$C$11,C4524))),'[1]Lookup for use classification'!$A$11,IF(OR(ISNUMBER(SEARCH('[1]Lookup for use classification'!$B$12,C4524)),ISNUMBER(SEARCH('[1]Lookup for use classification'!$C$12,C4524))),'[1]Lookup for use classification'!$A$12,IF(OR(ISNUMBER(SEARCH('[1]Lookup for use classification'!$B$13,C4524)),ISNUMBER(SEARCH('[1]Lookup for use classification'!$C$13,C4524)),ISNUMBER(SEARCH('[1]Lookup for use classification'!$D$13,C4524)),,ISNUMBER(SEARCH('[1]Lookup for use classification'!$C$13,C4524)),ISNUMBER(SEARCH('[1]Lookup for use classification'!$E$13,C4524))),'[1]Lookup for use classification'!$A$13,IF(OR(ISNUMBER(SEARCH('[1]Lookup for use classification'!$B$14,C4524)),ISNUMBER(SEARCH('[1]Lookup for use classification'!$C$14,C4524))),'[1]Lookup for use classification'!$A$14,"Other"))))))))))))</f>
        <v>Public Safety</v>
      </c>
      <c r="E4524" s="175"/>
      <c r="F4524" s="176"/>
      <c r="G4524" s="176"/>
    </row>
    <row r="4525" spans="1:18" hidden="1">
      <c r="A4525" s="187" t="s">
        <v>1649</v>
      </c>
      <c r="B4525" s="167" t="s">
        <v>4456</v>
      </c>
      <c r="C4525" s="174" t="s">
        <v>1646</v>
      </c>
      <c r="D4525" s="6" t="str">
        <f>IF(OR(ISNUMBER(SEARCH('[1]Lookup for use classification'!$B$1,C4525)),ISNUMBER(SEARCH('[1]Lookup for use classification'!$C$1,C4525)),ISNUMBER(SEARCH('[1]Lookup for use classification'!$D$1,C4525)),ISNUMBER(SEARCH('[1]Lookup for use classification'!$E$1,C4525))),'[1]Lookup for use classification'!$A$1,IF(ISNUMBER(SEARCH('[1]Lookup for use classification'!$B$2,C4525)),'[1]Lookup for use classification'!$A$2,IF(ISNUMBER(SEARCH('[1]Lookup for use classification'!$B$3,C4525)),'[1]Lookup for use classification'!$A$3,IF(OR(ISNUMBER(SEARCH('[1]Lookup for use classification'!$B$4,C4525)),ISNUMBER(SEARCH('[1]Lookup for use classification'!$C$4,C4525)),ISNUMBER(SEARCH('[1]Lookup for use classification'!$D$4,C4525)),ISNUMBER(SEARCH('[1]Lookup for use classification'!$E$4,C4525))),'[1]Lookup for use classification'!$A$4,IF(OR(ISNUMBER(SEARCH('[1]Lookup for use classification'!$B$5,C4525)),ISNUMBER(SEARCH('[1]Lookup for use classification'!$C$5,C4525)),ISNUMBER(SEARCH('[1]Lookup for use classification'!$D$5,C4525))),'[1]Lookup for use classification'!$A$5,IF(OR(ISNUMBER(SEARCH('[1]Lookup for use classification'!$B$7,C4525)),ISNUMBER(SEARCH('[1]Lookup for use classification'!$C$7,C4525)),ISNUMBER(SEARCH('[1]Lookup for use classification'!$D$7,C4525))),'[1]Lookup for use classification'!$A$7,IF(OR(ISNUMBER(SEARCH('[1]Lookup for use classification'!$B$9,C4525)),ISNUMBER(SEARCH('[1]Lookup for use classification'!$C$9,C4525)),ISNUMBER(SEARCH('[1]Lookup for use classification'!$D$9,C4525)),ISNUMBER(SEARCH('[1]Lookup for use classification'!$E$9,C4525)),ISNUMBER(SEARCH('[1]Lookup for use classification'!$F$9,C4525)),ISNUMBER(SEARCH('[1]Lookup for use classification'!$G$9,C4525)),ISNUMBER(SEARCH('[1]Lookup for use classification'!$H$9,C4525)),ISNUMBER(SEARCH('[1]Lookup for use classification'!$I$9,C4525)),ISNUMBER(SEARCH('[1]Lookup for use classification'!$J$9,C4525)),ISNUMBER(SEARCH('[1]Lookup for use classification'!$K$9,C4525))),'[1]Lookup for use classification'!$A$9,IF(OR(ISNUMBER(SEARCH('[1]Lookup for use classification'!$B$10,C4525)),ISNUMBER(SEARCH('[1]Lookup for use classification'!$C$10,C4525)),ISNUMBER(SEARCH('[1]Lookup for use classification'!$D$10,C4525)),ISNUMBER(SEARCH('[1]Lookup for use classification'!$E$10,C4525)),ISNUMBER(SEARCH('[1]Lookup for use classification'!$F$10,C4525)),ISNUMBER(SEARCH('[1]Lookup for use classification'!$G$10,C4525))),'[1]Lookup for use classification'!$A$10,IF(OR(ISNUMBER(SEARCH('[1]Lookup for use classification'!$B$11,C4525)),ISNUMBER(SEARCH('[1]Lookup for use classification'!$C$11,C4525))),'[1]Lookup for use classification'!$A$11,IF(OR(ISNUMBER(SEARCH('[1]Lookup for use classification'!$B$12,C4525)),ISNUMBER(SEARCH('[1]Lookup for use classification'!$C$12,C4525))),'[1]Lookup for use classification'!$A$12,IF(OR(ISNUMBER(SEARCH('[1]Lookup for use classification'!$B$13,C4525)),ISNUMBER(SEARCH('[1]Lookup for use classification'!$C$13,C4525)),ISNUMBER(SEARCH('[1]Lookup for use classification'!$D$13,C4525)),,ISNUMBER(SEARCH('[1]Lookup for use classification'!$C$13,C4525)),ISNUMBER(SEARCH('[1]Lookup for use classification'!$E$13,C4525))),'[1]Lookup for use classification'!$A$13,IF(OR(ISNUMBER(SEARCH('[1]Lookup for use classification'!$B$14,C4525)),ISNUMBER(SEARCH('[1]Lookup for use classification'!$C$14,C4525))),'[1]Lookup for use classification'!$A$14,"Other"))))))))))))</f>
        <v>Warehousing</v>
      </c>
      <c r="E4525" s="175"/>
      <c r="F4525" s="176"/>
      <c r="G4525" s="176"/>
    </row>
    <row r="4526" spans="1:18" hidden="1">
      <c r="A4526" s="187" t="s">
        <v>1649</v>
      </c>
      <c r="B4526" s="167" t="s">
        <v>4456</v>
      </c>
      <c r="C4526" s="174" t="s">
        <v>1648</v>
      </c>
      <c r="D4526" s="6" t="str">
        <f>IF(OR(ISNUMBER(SEARCH('[1]Lookup for use classification'!$B$1,C4526)),ISNUMBER(SEARCH('[1]Lookup for use classification'!$C$1,C4526)),ISNUMBER(SEARCH('[1]Lookup for use classification'!$D$1,C4526)),ISNUMBER(SEARCH('[1]Lookup for use classification'!$E$1,C4526))),'[1]Lookup for use classification'!$A$1,IF(ISNUMBER(SEARCH('[1]Lookup for use classification'!$B$2,C4526)),'[1]Lookup for use classification'!$A$2,IF(ISNUMBER(SEARCH('[1]Lookup for use classification'!$B$3,C4526)),'[1]Lookup for use classification'!$A$3,IF(OR(ISNUMBER(SEARCH('[1]Lookup for use classification'!$B$4,C4526)),ISNUMBER(SEARCH('[1]Lookup for use classification'!$C$4,C4526)),ISNUMBER(SEARCH('[1]Lookup for use classification'!$D$4,C4526)),ISNUMBER(SEARCH('[1]Lookup for use classification'!$E$4,C4526))),'[1]Lookup for use classification'!$A$4,IF(OR(ISNUMBER(SEARCH('[1]Lookup for use classification'!$B$5,C4526)),ISNUMBER(SEARCH('[1]Lookup for use classification'!$C$5,C4526)),ISNUMBER(SEARCH('[1]Lookup for use classification'!$D$5,C4526))),'[1]Lookup for use classification'!$A$5,IF(OR(ISNUMBER(SEARCH('[1]Lookup for use classification'!$B$7,C4526)),ISNUMBER(SEARCH('[1]Lookup for use classification'!$C$7,C4526)),ISNUMBER(SEARCH('[1]Lookup for use classification'!$D$7,C4526))),'[1]Lookup for use classification'!$A$7,IF(OR(ISNUMBER(SEARCH('[1]Lookup for use classification'!$B$9,C4526)),ISNUMBER(SEARCH('[1]Lookup for use classification'!$C$9,C4526)),ISNUMBER(SEARCH('[1]Lookup for use classification'!$D$9,C4526)),ISNUMBER(SEARCH('[1]Lookup for use classification'!$E$9,C4526)),ISNUMBER(SEARCH('[1]Lookup for use classification'!$F$9,C4526)),ISNUMBER(SEARCH('[1]Lookup for use classification'!$G$9,C4526)),ISNUMBER(SEARCH('[1]Lookup for use classification'!$H$9,C4526)),ISNUMBER(SEARCH('[1]Lookup for use classification'!$I$9,C4526)),ISNUMBER(SEARCH('[1]Lookup for use classification'!$J$9,C4526)),ISNUMBER(SEARCH('[1]Lookup for use classification'!$K$9,C4526))),'[1]Lookup for use classification'!$A$9,IF(OR(ISNUMBER(SEARCH('[1]Lookup for use classification'!$B$10,C4526)),ISNUMBER(SEARCH('[1]Lookup for use classification'!$C$10,C4526)),ISNUMBER(SEARCH('[1]Lookup for use classification'!$D$10,C4526)),ISNUMBER(SEARCH('[1]Lookup for use classification'!$E$10,C4526)),ISNUMBER(SEARCH('[1]Lookup for use classification'!$F$10,C4526)),ISNUMBER(SEARCH('[1]Lookup for use classification'!$G$10,C4526))),'[1]Lookup for use classification'!$A$10,IF(OR(ISNUMBER(SEARCH('[1]Lookup for use classification'!$B$11,C4526)),ISNUMBER(SEARCH('[1]Lookup for use classification'!$C$11,C4526))),'[1]Lookup for use classification'!$A$11,IF(OR(ISNUMBER(SEARCH('[1]Lookup for use classification'!$B$12,C4526)),ISNUMBER(SEARCH('[1]Lookup for use classification'!$C$12,C4526))),'[1]Lookup for use classification'!$A$12,IF(OR(ISNUMBER(SEARCH('[1]Lookup for use classification'!$B$13,C4526)),ISNUMBER(SEARCH('[1]Lookup for use classification'!$C$13,C4526)),ISNUMBER(SEARCH('[1]Lookup for use classification'!$D$13,C4526)),,ISNUMBER(SEARCH('[1]Lookup for use classification'!$C$13,C4526)),ISNUMBER(SEARCH('[1]Lookup for use classification'!$E$13,C4526))),'[1]Lookup for use classification'!$A$13,IF(OR(ISNUMBER(SEARCH('[1]Lookup for use classification'!$B$14,C4526)),ISNUMBER(SEARCH('[1]Lookup for use classification'!$C$14,C4526))),'[1]Lookup for use classification'!$A$14,"Other"))))))))))))</f>
        <v>Water &amp; Sewer</v>
      </c>
      <c r="E4526" s="175"/>
      <c r="F4526" s="176"/>
      <c r="G4526" s="176"/>
    </row>
    <row r="4527" spans="1:18" hidden="1">
      <c r="A4527" s="138" t="s">
        <v>2156</v>
      </c>
      <c r="B4527" s="8" t="str">
        <f>IF(ISNA(VLOOKUP(CONCATENATE(A4527,C4527),EUS!$B$2:$B$1939,1,FALSE)),"","End Use Study")</f>
        <v>End Use Study</v>
      </c>
      <c r="C4527" s="8" t="s">
        <v>1122</v>
      </c>
      <c r="D4527" s="8" t="str">
        <f>IF(OR(ISNUMBER(SEARCH('[1]Lookup for use classification'!$B$1,C4527)),ISNUMBER(SEARCH('[1]Lookup for use classification'!$C$1,C4527)),ISNUMBER(SEARCH('[1]Lookup for use classification'!$D$1,C4527)),ISNUMBER(SEARCH('[1]Lookup for use classification'!$E$1,C4527))),'[1]Lookup for use classification'!$A$1,IF(ISNUMBER(SEARCH('[1]Lookup for use classification'!$B$2,C4527)),'[1]Lookup for use classification'!$A$2,IF(ISNUMBER(SEARCH('[1]Lookup for use classification'!$B$3,C4527)),'[1]Lookup for use classification'!$A$3,IF(OR(ISNUMBER(SEARCH('[1]Lookup for use classification'!$B$4,C4527)),ISNUMBER(SEARCH('[1]Lookup for use classification'!$C$4,C4527)),ISNUMBER(SEARCH('[1]Lookup for use classification'!$D$4,C4527)),ISNUMBER(SEARCH('[1]Lookup for use classification'!$E$4,C4527))),'[1]Lookup for use classification'!$A$4,IF(OR(ISNUMBER(SEARCH('[1]Lookup for use classification'!$B$5,C4527)),ISNUMBER(SEARCH('[1]Lookup for use classification'!$C$5,C4527)),ISNUMBER(SEARCH('[1]Lookup for use classification'!$D$5,C4527))),'[1]Lookup for use classification'!$A$5,IF(OR(ISNUMBER(SEARCH('[1]Lookup for use classification'!$B$7,C4527)),ISNUMBER(SEARCH('[1]Lookup for use classification'!$C$7,C4527)),ISNUMBER(SEARCH('[1]Lookup for use classification'!$D$7,C4527))),'[1]Lookup for use classification'!$A$7,IF(OR(ISNUMBER(SEARCH('[1]Lookup for use classification'!$B$9,C4527)),ISNUMBER(SEARCH('[1]Lookup for use classification'!$C$9,C4527)),ISNUMBER(SEARCH('[1]Lookup for use classification'!$D$9,C4527)),ISNUMBER(SEARCH('[1]Lookup for use classification'!$E$9,C4527)),ISNUMBER(SEARCH('[1]Lookup for use classification'!$F$9,C4527)),ISNUMBER(SEARCH('[1]Lookup for use classification'!$G$9,C4527)),ISNUMBER(SEARCH('[1]Lookup for use classification'!$H$9,C4527)),ISNUMBER(SEARCH('[1]Lookup for use classification'!$I$9,C4527)),ISNUMBER(SEARCH('[1]Lookup for use classification'!$J$9,C4527)),ISNUMBER(SEARCH('[1]Lookup for use classification'!$K$9,C4527))),'[1]Lookup for use classification'!$A$9,IF(OR(ISNUMBER(SEARCH('[1]Lookup for use classification'!$B$10,C4527)),ISNUMBER(SEARCH('[1]Lookup for use classification'!$C$10,C4527)),ISNUMBER(SEARCH('[1]Lookup for use classification'!$D$10,C4527)),ISNUMBER(SEARCH('[1]Lookup for use classification'!$E$10,C4527)),ISNUMBER(SEARCH('[1]Lookup for use classification'!$F$10,C4527)),ISNUMBER(SEARCH('[1]Lookup for use classification'!$G$10,C4527))),'[1]Lookup for use classification'!$A$10,IF(OR(ISNUMBER(SEARCH('[1]Lookup for use classification'!$B$11,C4527)),ISNUMBER(SEARCH('[1]Lookup for use classification'!$C$11,C4527))),'[1]Lookup for use classification'!$A$11,IF(OR(ISNUMBER(SEARCH('[1]Lookup for use classification'!$B$12,C4527)),ISNUMBER(SEARCH('[1]Lookup for use classification'!$C$12,C4527))),'[1]Lookup for use classification'!$A$12,IF(OR(ISNUMBER(SEARCH('[1]Lookup for use classification'!$B$13,C4527)),ISNUMBER(SEARCH('[1]Lookup for use classification'!$C$13,C4527)),ISNUMBER(SEARCH('[1]Lookup for use classification'!$D$13,C4527)),,ISNUMBER(SEARCH('[1]Lookup for use classification'!$C$13,C4527)),ISNUMBER(SEARCH('[1]Lookup for use classification'!$E$13,C4527))),'[1]Lookup for use classification'!$A$13,IF(OR(ISNUMBER(SEARCH('[1]Lookup for use classification'!$B$14,C4527)),ISNUMBER(SEARCH('[1]Lookup for use classification'!$C$14,C4527)),ISNUMBER(SEARCH('[1]Lookup for use classification'!$D$14,C4527)),,ISNUMBER(SEARCH('[1]Lookup for use classification'!$C$14,C4527))),'[1]Lookup for use classification'!$A$14,"Other"))))))))))))</f>
        <v>Education - K - 12</v>
      </c>
      <c r="E4527" s="9">
        <v>800</v>
      </c>
      <c r="F4527" s="9"/>
      <c r="G4527" s="9"/>
      <c r="H4527" s="164"/>
      <c r="I4527" s="164"/>
      <c r="J4527" s="7"/>
      <c r="L4527" s="6"/>
    </row>
    <row r="4528" spans="1:18" hidden="1">
      <c r="A4528" s="134" t="s">
        <v>2156</v>
      </c>
      <c r="B4528" s="8" t="str">
        <f>IF(ISNA(VLOOKUP(CONCATENATE(A4528,C4528),EUS!$B$2:$B$1939,1,FALSE)),"","End Use Study")</f>
        <v>End Use Study</v>
      </c>
      <c r="C4528" s="8" t="s">
        <v>94</v>
      </c>
      <c r="D4528" s="162" t="s">
        <v>3335</v>
      </c>
      <c r="E4528" s="9">
        <v>944</v>
      </c>
      <c r="F4528" s="9"/>
      <c r="G4528" s="9"/>
      <c r="H4528" s="164"/>
      <c r="I4528" s="164"/>
      <c r="J4528" s="7"/>
      <c r="L4528" s="6"/>
    </row>
    <row r="4529" spans="1:12" hidden="1">
      <c r="A4529" s="134" t="s">
        <v>2156</v>
      </c>
      <c r="B4529" s="8" t="str">
        <f>IF(ISNA(VLOOKUP(CONCATENATE(A4529,C4529),EUS!$B$2:$B$1939,1,FALSE)),"","End Use Study")</f>
        <v>End Use Study</v>
      </c>
      <c r="C4529" s="8" t="s">
        <v>95</v>
      </c>
      <c r="D4529" s="162" t="s">
        <v>3335</v>
      </c>
      <c r="E4529" s="9">
        <v>944</v>
      </c>
      <c r="F4529" s="9"/>
      <c r="G4529" s="9"/>
      <c r="H4529" s="164"/>
      <c r="I4529" s="164"/>
      <c r="J4529" s="7"/>
      <c r="L4529" s="6"/>
    </row>
    <row r="4530" spans="1:12" hidden="1">
      <c r="A4530" s="138" t="s">
        <v>2156</v>
      </c>
      <c r="B4530" s="8" t="str">
        <f>IF(ISNA(VLOOKUP(CONCATENATE(A4530,C4530),EUS!$B$2:$B$1939,1,FALSE)),"","End Use Study")</f>
        <v>End Use Study</v>
      </c>
      <c r="C4530" s="8" t="s">
        <v>544</v>
      </c>
      <c r="D4530" s="162" t="s">
        <v>3335</v>
      </c>
      <c r="E4530" s="9">
        <v>35061</v>
      </c>
      <c r="F4530" s="9"/>
      <c r="G4530" s="9"/>
      <c r="H4530" s="164">
        <v>47288</v>
      </c>
      <c r="I4530" s="164"/>
      <c r="J4530" s="7">
        <v>309971</v>
      </c>
      <c r="L4530" s="6"/>
    </row>
    <row r="4531" spans="1:12" hidden="1">
      <c r="A4531" s="134" t="s">
        <v>2156</v>
      </c>
      <c r="B4531" s="8" t="str">
        <f>IF(ISNA(VLOOKUP(CONCATENATE(A4531,C4531),EUS!$B$2:$B$1939,1,FALSE)),"","End Use Study")</f>
        <v>End Use Study</v>
      </c>
      <c r="C4531" s="8" t="s">
        <v>3299</v>
      </c>
      <c r="D4531" s="162" t="s">
        <v>3232</v>
      </c>
      <c r="E4531" s="9"/>
      <c r="F4531" s="9"/>
      <c r="G4531" s="9"/>
      <c r="H4531" s="164"/>
      <c r="I4531" s="164"/>
      <c r="J4531" s="7"/>
      <c r="L4531" s="6"/>
    </row>
    <row r="4532" spans="1:12" hidden="1">
      <c r="A4532" s="138" t="s">
        <v>2156</v>
      </c>
      <c r="B4532" s="8" t="str">
        <f>IF(ISNA(VLOOKUP(CONCATENATE(A4532,C4532),EUS!$B$2:$B$1939,1,FALSE)),"","End Use Study")</f>
        <v>End Use Study</v>
      </c>
      <c r="C4532" s="8" t="s">
        <v>3185</v>
      </c>
      <c r="D4532" s="8" t="s">
        <v>377</v>
      </c>
      <c r="E4532" s="9">
        <v>3000</v>
      </c>
      <c r="F4532" s="9"/>
      <c r="G4532" s="9"/>
      <c r="H4532" s="164">
        <v>500</v>
      </c>
      <c r="I4532" s="164"/>
      <c r="J4532" s="7"/>
      <c r="L4532" s="6"/>
    </row>
    <row r="4533" spans="1:12" hidden="1">
      <c r="A4533" s="134" t="s">
        <v>2156</v>
      </c>
      <c r="B4533" s="8" t="str">
        <f>IF(ISNA(VLOOKUP(CONCATENATE(A4533,C4533),EUS!$B$2:$B$1939,1,FALSE)),"","End Use Study")</f>
        <v>End Use Study</v>
      </c>
      <c r="C4533" s="8" t="s">
        <v>3186</v>
      </c>
      <c r="D4533" s="8" t="s">
        <v>377</v>
      </c>
      <c r="E4533" s="9">
        <v>3750</v>
      </c>
      <c r="F4533" s="9"/>
      <c r="G4533" s="9"/>
      <c r="H4533" s="164"/>
      <c r="I4533" s="164"/>
      <c r="J4533" s="7"/>
      <c r="L4533" s="6"/>
    </row>
    <row r="4534" spans="1:12" hidden="1">
      <c r="A4534" s="134" t="s">
        <v>2156</v>
      </c>
      <c r="B4534" s="8" t="str">
        <f>IF(ISNA(VLOOKUP(CONCATENATE(A4534,C4534),EUS!$B$2:$B$1939,1,FALSE)),"","End Use Study")</f>
        <v>End Use Study</v>
      </c>
      <c r="C4534" s="8" t="s">
        <v>3187</v>
      </c>
      <c r="D4534" s="8" t="s">
        <v>377</v>
      </c>
      <c r="E4534" s="9"/>
      <c r="F4534" s="9"/>
      <c r="G4534" s="9"/>
      <c r="H4534" s="164"/>
      <c r="I4534" s="164"/>
      <c r="J4534" s="7"/>
      <c r="L4534" s="6"/>
    </row>
    <row r="4535" spans="1:12" hidden="1">
      <c r="A4535" s="134" t="s">
        <v>2156</v>
      </c>
      <c r="B4535" s="8" t="str">
        <f>IF(ISNA(VLOOKUP(CONCATENATE(A4535,C4535),EUS!$B$2:$B$1939,1,FALSE)),"","End Use Study")</f>
        <v>End Use Study</v>
      </c>
      <c r="C4535" s="8" t="s">
        <v>3188</v>
      </c>
      <c r="D4535" s="8" t="s">
        <v>377</v>
      </c>
      <c r="E4535" s="9"/>
      <c r="F4535" s="9"/>
      <c r="G4535" s="9"/>
      <c r="H4535" s="164"/>
      <c r="I4535" s="164"/>
      <c r="J4535" s="7"/>
      <c r="L4535" s="6"/>
    </row>
    <row r="4536" spans="1:12" hidden="1">
      <c r="A4536" s="138" t="s">
        <v>2156</v>
      </c>
      <c r="B4536" s="8" t="str">
        <f>IF(ISNA(VLOOKUP(CONCATENATE(A4536,C4536),EUS!$B$2:$B$1939,1,FALSE)),"","End Use Study")</f>
        <v>End Use Study</v>
      </c>
      <c r="C4536" s="8" t="s">
        <v>2935</v>
      </c>
      <c r="D4536" s="8" t="str">
        <f>IF(OR(ISNUMBER(SEARCH('[1]Lookup for use classification'!$B$1,C4536)),ISNUMBER(SEARCH('[1]Lookup for use classification'!$C$1,C4536)),ISNUMBER(SEARCH('[1]Lookup for use classification'!$D$1,C4536)),ISNUMBER(SEARCH('[1]Lookup for use classification'!$E$1,C4536))),'[1]Lookup for use classification'!$A$1,IF(ISNUMBER(SEARCH('[1]Lookup for use classification'!$B$2,C4536)),'[1]Lookup for use classification'!$A$2,IF(ISNUMBER(SEARCH('[1]Lookup for use classification'!$B$3,C4536)),'[1]Lookup for use classification'!$A$3,IF(OR(ISNUMBER(SEARCH('[1]Lookup for use classification'!$B$4,C4536)),ISNUMBER(SEARCH('[1]Lookup for use classification'!$C$4,C4536)),ISNUMBER(SEARCH('[1]Lookup for use classification'!$D$4,C4536)),ISNUMBER(SEARCH('[1]Lookup for use classification'!$E$4,C4536))),'[1]Lookup for use classification'!$A$4,IF(OR(ISNUMBER(SEARCH('[1]Lookup for use classification'!$B$5,C4536)),ISNUMBER(SEARCH('[1]Lookup for use classification'!$C$5,C4536)),ISNUMBER(SEARCH('[1]Lookup for use classification'!$D$5,C4536))),'[1]Lookup for use classification'!$A$5,IF(OR(ISNUMBER(SEARCH('[1]Lookup for use classification'!$B$7,C4536)),ISNUMBER(SEARCH('[1]Lookup for use classification'!$C$7,C4536)),ISNUMBER(SEARCH('[1]Lookup for use classification'!$D$7,C4536))),'[1]Lookup for use classification'!$A$7,IF(OR(ISNUMBER(SEARCH('[1]Lookup for use classification'!$B$9,C4536)),ISNUMBER(SEARCH('[1]Lookup for use classification'!$C$9,C4536)),ISNUMBER(SEARCH('[1]Lookup for use classification'!$D$9,C4536)),ISNUMBER(SEARCH('[1]Lookup for use classification'!$E$9,C4536)),ISNUMBER(SEARCH('[1]Lookup for use classification'!$F$9,C4536)),ISNUMBER(SEARCH('[1]Lookup for use classification'!$G$9,C4536)),ISNUMBER(SEARCH('[1]Lookup for use classification'!$H$9,C4536)),ISNUMBER(SEARCH('[1]Lookup for use classification'!$I$9,C4536)),ISNUMBER(SEARCH('[1]Lookup for use classification'!$J$9,C4536)),ISNUMBER(SEARCH('[1]Lookup for use classification'!$K$9,C4536))),'[1]Lookup for use classification'!$A$9,IF(OR(ISNUMBER(SEARCH('[1]Lookup for use classification'!$B$10,C4536)),ISNUMBER(SEARCH('[1]Lookup for use classification'!$C$10,C4536)),ISNUMBER(SEARCH('[1]Lookup for use classification'!$D$10,C4536)),ISNUMBER(SEARCH('[1]Lookup for use classification'!$E$10,C4536)),ISNUMBER(SEARCH('[1]Lookup for use classification'!$F$10,C4536)),ISNUMBER(SEARCH('[1]Lookup for use classification'!$G$10,C4536))),'[1]Lookup for use classification'!$A$10,IF(OR(ISNUMBER(SEARCH('[1]Lookup for use classification'!$B$11,C4536)),ISNUMBER(SEARCH('[1]Lookup for use classification'!$C$11,C4536))),'[1]Lookup for use classification'!$A$11,IF(OR(ISNUMBER(SEARCH('[1]Lookup for use classification'!$B$12,C4536)),ISNUMBER(SEARCH('[1]Lookup for use classification'!$C$12,C4536))),'[1]Lookup for use classification'!$A$12,IF(OR(ISNUMBER(SEARCH('[1]Lookup for use classification'!$B$13,C4536)),ISNUMBER(SEARCH('[1]Lookup for use classification'!$C$13,C4536)),ISNUMBER(SEARCH('[1]Lookup for use classification'!$D$13,C4536)),,ISNUMBER(SEARCH('[1]Lookup for use classification'!$C$13,C4536)),ISNUMBER(SEARCH('[1]Lookup for use classification'!$E$13,C4536))),'[1]Lookup for use classification'!$A$13,IF(OR(ISNUMBER(SEARCH('[1]Lookup for use classification'!$B$14,C4536)),ISNUMBER(SEARCH('[1]Lookup for use classification'!$C$14,C4536))),'[1]Lookup for use classification'!$A$14,"Other"))))))))))))</f>
        <v>Other</v>
      </c>
      <c r="E4536" s="9">
        <v>96</v>
      </c>
      <c r="F4536" s="9"/>
      <c r="G4536" s="9"/>
      <c r="H4536" s="164"/>
      <c r="I4536" s="164"/>
      <c r="J4536" s="7"/>
      <c r="L4536" s="6"/>
    </row>
    <row r="4537" spans="1:12" hidden="1">
      <c r="A4537" s="134" t="s">
        <v>2156</v>
      </c>
      <c r="B4537" s="8" t="str">
        <f>IF(ISNA(VLOOKUP(CONCATENATE(A4537,C4537),EUS!$B$2:$B$1939,1,FALSE)),"","End Use Study")</f>
        <v>End Use Study</v>
      </c>
      <c r="C4537" s="8" t="s">
        <v>890</v>
      </c>
      <c r="D4537" s="162" t="s">
        <v>2424</v>
      </c>
      <c r="E4537" s="9"/>
      <c r="F4537" s="9"/>
      <c r="G4537" s="9"/>
      <c r="H4537" s="164"/>
      <c r="I4537" s="164"/>
      <c r="J4537" s="7"/>
      <c r="L4537" s="6"/>
    </row>
    <row r="4538" spans="1:12" hidden="1">
      <c r="A4538" s="134" t="s">
        <v>2156</v>
      </c>
      <c r="B4538" s="8" t="str">
        <f>IF(ISNA(VLOOKUP(CONCATENATE(A4538,C4538),EUS!$B$2:$B$1939,1,FALSE)),"","End Use Study")</f>
        <v>End Use Study</v>
      </c>
      <c r="C4538" s="8" t="s">
        <v>2225</v>
      </c>
      <c r="D4538" s="8" t="str">
        <f>IF(OR(ISNUMBER(SEARCH('[1]Lookup for use classification'!$B$1,C4538)),ISNUMBER(SEARCH('[1]Lookup for use classification'!$C$1,C4538)),ISNUMBER(SEARCH('[1]Lookup for use classification'!$D$1,C4538)),ISNUMBER(SEARCH('[1]Lookup for use classification'!$E$1,C4538))),'[1]Lookup for use classification'!$A$1,IF(ISNUMBER(SEARCH('[1]Lookup for use classification'!$B$2,C4538)),'[1]Lookup for use classification'!$A$2,IF(ISNUMBER(SEARCH('[1]Lookup for use classification'!$B$3,C4538)),'[1]Lookup for use classification'!$A$3,IF(OR(ISNUMBER(SEARCH('[1]Lookup for use classification'!$B$4,C4538)),ISNUMBER(SEARCH('[1]Lookup for use classification'!$C$4,C4538)),ISNUMBER(SEARCH('[1]Lookup for use classification'!$D$4,C4538)),ISNUMBER(SEARCH('[1]Lookup for use classification'!$E$4,C4538))),'[1]Lookup for use classification'!$A$4,IF(OR(ISNUMBER(SEARCH('[1]Lookup for use classification'!$B$5,C4538)),ISNUMBER(SEARCH('[1]Lookup for use classification'!$C$5,C4538)),ISNUMBER(SEARCH('[1]Lookup for use classification'!$D$5,C4538))),'[1]Lookup for use classification'!$A$5,IF(OR(ISNUMBER(SEARCH('[1]Lookup for use classification'!$B$7,C4538)),ISNUMBER(SEARCH('[1]Lookup for use classification'!$C$7,C4538)),ISNUMBER(SEARCH('[1]Lookup for use classification'!$D$7,C4538))),'[1]Lookup for use classification'!$A$7,IF(OR(ISNUMBER(SEARCH('[1]Lookup for use classification'!$B$9,C4538)),ISNUMBER(SEARCH('[1]Lookup for use classification'!$C$9,C4538)),ISNUMBER(SEARCH('[1]Lookup for use classification'!$D$9,C4538)),ISNUMBER(SEARCH('[1]Lookup for use classification'!$E$9,C4538)),ISNUMBER(SEARCH('[1]Lookup for use classification'!$F$9,C4538)),ISNUMBER(SEARCH('[1]Lookup for use classification'!$G$9,C4538)),ISNUMBER(SEARCH('[1]Lookup for use classification'!$H$9,C4538)),ISNUMBER(SEARCH('[1]Lookup for use classification'!$I$9,C4538)),ISNUMBER(SEARCH('[1]Lookup for use classification'!$J$9,C4538)),ISNUMBER(SEARCH('[1]Lookup for use classification'!$K$9,C4538))),'[1]Lookup for use classification'!$A$9,IF(OR(ISNUMBER(SEARCH('[1]Lookup for use classification'!$B$10,C4538)),ISNUMBER(SEARCH('[1]Lookup for use classification'!$C$10,C4538)),ISNUMBER(SEARCH('[1]Lookup for use classification'!$D$10,C4538)),ISNUMBER(SEARCH('[1]Lookup for use classification'!$E$10,C4538)),ISNUMBER(SEARCH('[1]Lookup for use classification'!$F$10,C4538)),ISNUMBER(SEARCH('[1]Lookup for use classification'!$G$10,C4538))),'[1]Lookup for use classification'!$A$10,IF(OR(ISNUMBER(SEARCH('[1]Lookup for use classification'!$B$11,C4538)),ISNUMBER(SEARCH('[1]Lookup for use classification'!$C$11,C4538))),'[1]Lookup for use classification'!$A$11,IF(OR(ISNUMBER(SEARCH('[1]Lookup for use classification'!$B$12,C4538)),ISNUMBER(SEARCH('[1]Lookup for use classification'!$C$12,C4538))),'[1]Lookup for use classification'!$A$12,IF(OR(ISNUMBER(SEARCH('[1]Lookup for use classification'!$B$13,C4538)),ISNUMBER(SEARCH('[1]Lookup for use classification'!$C$13,C4538)),ISNUMBER(SEARCH('[1]Lookup for use classification'!$D$13,C4538)),,ISNUMBER(SEARCH('[1]Lookup for use classification'!$C$13,C4538)),ISNUMBER(SEARCH('[1]Lookup for use classification'!$E$13,C4538))),'[1]Lookup for use classification'!$A$13,IF(OR(ISNUMBER(SEARCH('[1]Lookup for use classification'!$B$14,C4538)),ISNUMBER(SEARCH('[1]Lookup for use classification'!$C$14,C4538))),'[1]Lookup for use classification'!$A$14,"Other"))))))))))))</f>
        <v>Retail - Other</v>
      </c>
      <c r="E4538" s="9">
        <v>6100</v>
      </c>
      <c r="F4538" s="9"/>
      <c r="G4538" s="9"/>
      <c r="H4538" s="164"/>
      <c r="I4538" s="164"/>
      <c r="J4538" s="7"/>
      <c r="L4538" s="6"/>
    </row>
    <row r="4539" spans="1:12" hidden="1">
      <c r="A4539" s="138" t="s">
        <v>2156</v>
      </c>
      <c r="B4539" s="8" t="str">
        <f>IF(ISNA(VLOOKUP(CONCATENATE(A4539,C4539),EUS!$B$2:$B$1939,1,FALSE)),"","End Use Study")</f>
        <v>End Use Study</v>
      </c>
      <c r="C4539" s="8" t="s">
        <v>61</v>
      </c>
      <c r="D4539" s="162" t="s">
        <v>1980</v>
      </c>
      <c r="E4539" s="9">
        <v>1500</v>
      </c>
      <c r="F4539" s="9"/>
      <c r="G4539" s="9"/>
      <c r="H4539" s="164"/>
      <c r="I4539" s="164"/>
      <c r="J4539" s="7"/>
      <c r="L4539" s="6"/>
    </row>
    <row r="4540" spans="1:12" hidden="1">
      <c r="A4540" s="134" t="s">
        <v>2156</v>
      </c>
      <c r="B4540" s="8" t="str">
        <f>IF(ISNA(VLOOKUP(CONCATENATE(A4540,C4540),EUS!$B$2:$B$1939,1,FALSE)),"","End Use Study")</f>
        <v>End Use Study</v>
      </c>
      <c r="C4540" s="8" t="s">
        <v>2138</v>
      </c>
      <c r="D4540" s="162" t="s">
        <v>1980</v>
      </c>
      <c r="E4540" s="9">
        <v>2000</v>
      </c>
      <c r="F4540" s="9"/>
      <c r="G4540" s="9"/>
      <c r="H4540" s="164"/>
      <c r="I4540" s="164"/>
      <c r="J4540" s="7"/>
      <c r="L4540" s="6"/>
    </row>
    <row r="4541" spans="1:12" hidden="1">
      <c r="A4541" s="134" t="s">
        <v>2156</v>
      </c>
      <c r="B4541" s="8" t="str">
        <f>IF(ISNA(VLOOKUP(CONCATENATE(A4541,C4541),EUS!$B$2:$B$1939,1,FALSE)),"","End Use Study")</f>
        <v>End Use Study</v>
      </c>
      <c r="C4541" s="8" t="s">
        <v>2157</v>
      </c>
      <c r="D4541" s="162" t="s">
        <v>1980</v>
      </c>
      <c r="E4541" s="9">
        <v>6000</v>
      </c>
      <c r="F4541" s="9"/>
      <c r="G4541" s="9"/>
      <c r="H4541" s="164"/>
      <c r="I4541" s="164"/>
      <c r="J4541" s="7"/>
      <c r="L4541" s="6"/>
    </row>
    <row r="4542" spans="1:12" hidden="1">
      <c r="A4542" s="134" t="s">
        <v>1161</v>
      </c>
      <c r="B4542" s="8" t="str">
        <f>IF(ISNA(VLOOKUP(CONCATENATE(A4542,C4542),EUS!$B$2:$B$1939,1,FALSE)),"","End Use Study")</f>
        <v>End Use Study</v>
      </c>
      <c r="C4542" s="8" t="s">
        <v>3564</v>
      </c>
      <c r="D4542" s="162" t="s">
        <v>3335</v>
      </c>
      <c r="E4542" s="9">
        <v>9200</v>
      </c>
      <c r="F4542" s="9"/>
      <c r="G4542" s="9"/>
      <c r="H4542" s="164">
        <v>40916</v>
      </c>
      <c r="I4542" s="164"/>
      <c r="J4542" s="7">
        <v>40916</v>
      </c>
      <c r="L4542" s="6" t="s">
        <v>3565</v>
      </c>
    </row>
    <row r="4543" spans="1:12" hidden="1">
      <c r="A4543" s="187" t="s">
        <v>1161</v>
      </c>
      <c r="B4543" s="167" t="s">
        <v>4456</v>
      </c>
      <c r="C4543" s="182" t="s">
        <v>1166</v>
      </c>
      <c r="D4543" s="6" t="str">
        <f>IF(OR(ISNUMBER(SEARCH('[1]Lookup for use classification'!$B$1,C4543)),ISNUMBER(SEARCH('[1]Lookup for use classification'!$C$1,C4543)),ISNUMBER(SEARCH('[1]Lookup for use classification'!$D$1,C4543)),ISNUMBER(SEARCH('[1]Lookup for use classification'!$E$1,C4543))),'[1]Lookup for use classification'!$A$1,IF(ISNUMBER(SEARCH('[1]Lookup for use classification'!$B$2,C4543)),'[1]Lookup for use classification'!$A$2,IF(ISNUMBER(SEARCH('[1]Lookup for use classification'!$B$3,C4543)),'[1]Lookup for use classification'!$A$3,IF(OR(ISNUMBER(SEARCH('[1]Lookup for use classification'!$B$4,C4543)),ISNUMBER(SEARCH('[1]Lookup for use classification'!$C$4,C4543)),ISNUMBER(SEARCH('[1]Lookup for use classification'!$D$4,C4543)),ISNUMBER(SEARCH('[1]Lookup for use classification'!$E$4,C4543))),'[1]Lookup for use classification'!$A$4,IF(OR(ISNUMBER(SEARCH('[1]Lookup for use classification'!$B$5,C4543)),ISNUMBER(SEARCH('[1]Lookup for use classification'!$C$5,C4543)),ISNUMBER(SEARCH('[1]Lookup for use classification'!$D$5,C4543))),'[1]Lookup for use classification'!$A$5,IF(OR(ISNUMBER(SEARCH('[1]Lookup for use classification'!$B$7,C4543)),ISNUMBER(SEARCH('[1]Lookup for use classification'!$C$7,C4543)),ISNUMBER(SEARCH('[1]Lookup for use classification'!$D$7,C4543))),'[1]Lookup for use classification'!$A$7,IF(OR(ISNUMBER(SEARCH('[1]Lookup for use classification'!$B$9,C4543)),ISNUMBER(SEARCH('[1]Lookup for use classification'!$C$9,C4543)),ISNUMBER(SEARCH('[1]Lookup for use classification'!$D$9,C4543)),ISNUMBER(SEARCH('[1]Lookup for use classification'!$E$9,C4543)),ISNUMBER(SEARCH('[1]Lookup for use classification'!$F$9,C4543)),ISNUMBER(SEARCH('[1]Lookup for use classification'!$G$9,C4543)),ISNUMBER(SEARCH('[1]Lookup for use classification'!$H$9,C4543)),ISNUMBER(SEARCH('[1]Lookup for use classification'!$I$9,C4543)),ISNUMBER(SEARCH('[1]Lookup for use classification'!$J$9,C4543)),ISNUMBER(SEARCH('[1]Lookup for use classification'!$K$9,C4543))),'[1]Lookup for use classification'!$A$9,IF(OR(ISNUMBER(SEARCH('[1]Lookup for use classification'!$B$10,C4543)),ISNUMBER(SEARCH('[1]Lookup for use classification'!$C$10,C4543)),ISNUMBER(SEARCH('[1]Lookup for use classification'!$D$10,C4543)),ISNUMBER(SEARCH('[1]Lookup for use classification'!$E$10,C4543)),ISNUMBER(SEARCH('[1]Lookup for use classification'!$F$10,C4543)),ISNUMBER(SEARCH('[1]Lookup for use classification'!$G$10,C4543))),'[1]Lookup for use classification'!$A$10,IF(OR(ISNUMBER(SEARCH('[1]Lookup for use classification'!$B$11,C4543)),ISNUMBER(SEARCH('[1]Lookup for use classification'!$C$11,C4543))),'[1]Lookup for use classification'!$A$11,IF(OR(ISNUMBER(SEARCH('[1]Lookup for use classification'!$B$12,C4543)),ISNUMBER(SEARCH('[1]Lookup for use classification'!$C$12,C4543))),'[1]Lookup for use classification'!$A$12,IF(OR(ISNUMBER(SEARCH('[1]Lookup for use classification'!$B$13,C4543)),ISNUMBER(SEARCH('[1]Lookup for use classification'!$C$13,C4543)),ISNUMBER(SEARCH('[1]Lookup for use classification'!$D$13,C4543)),,ISNUMBER(SEARCH('[1]Lookup for use classification'!$C$13,C4543)),ISNUMBER(SEARCH('[1]Lookup for use classification'!$E$13,C4543))),'[1]Lookup for use classification'!$A$13,IF(OR(ISNUMBER(SEARCH('[1]Lookup for use classification'!$B$14,C4543)),ISNUMBER(SEARCH('[1]Lookup for use classification'!$C$14,C4543))),'[1]Lookup for use classification'!$A$14,"Other"))))))))))))</f>
        <v>Education - K - 12</v>
      </c>
      <c r="E4543" s="183"/>
      <c r="F4543" s="184"/>
      <c r="G4543" s="184" t="s">
        <v>795</v>
      </c>
    </row>
    <row r="4544" spans="1:12" hidden="1">
      <c r="A4544" s="187" t="s">
        <v>1161</v>
      </c>
      <c r="B4544" s="167" t="s">
        <v>4456</v>
      </c>
      <c r="C4544" s="182" t="s">
        <v>1162</v>
      </c>
      <c r="D4544" s="6" t="str">
        <f>IF(OR(ISNUMBER(SEARCH('[1]Lookup for use classification'!$B$1,C4544)),ISNUMBER(SEARCH('[1]Lookup for use classification'!$C$1,C4544)),ISNUMBER(SEARCH('[1]Lookup for use classification'!$D$1,C4544)),ISNUMBER(SEARCH('[1]Lookup for use classification'!$E$1,C4544))),'[1]Lookup for use classification'!$A$1,IF(ISNUMBER(SEARCH('[1]Lookup for use classification'!$B$2,C4544)),'[1]Lookup for use classification'!$A$2,IF(ISNUMBER(SEARCH('[1]Lookup for use classification'!$B$3,C4544)),'[1]Lookup for use classification'!$A$3,IF(OR(ISNUMBER(SEARCH('[1]Lookup for use classification'!$B$4,C4544)),ISNUMBER(SEARCH('[1]Lookup for use classification'!$C$4,C4544)),ISNUMBER(SEARCH('[1]Lookup for use classification'!$D$4,C4544)),ISNUMBER(SEARCH('[1]Lookup for use classification'!$E$4,C4544))),'[1]Lookup for use classification'!$A$4,IF(OR(ISNUMBER(SEARCH('[1]Lookup for use classification'!$B$5,C4544)),ISNUMBER(SEARCH('[1]Lookup for use classification'!$C$5,C4544)),ISNUMBER(SEARCH('[1]Lookup for use classification'!$D$5,C4544))),'[1]Lookup for use classification'!$A$5,IF(OR(ISNUMBER(SEARCH('[1]Lookup for use classification'!$B$7,C4544)),ISNUMBER(SEARCH('[1]Lookup for use classification'!$C$7,C4544)),ISNUMBER(SEARCH('[1]Lookup for use classification'!$D$7,C4544))),'[1]Lookup for use classification'!$A$7,IF(OR(ISNUMBER(SEARCH('[1]Lookup for use classification'!$B$9,C4544)),ISNUMBER(SEARCH('[1]Lookup for use classification'!$C$9,C4544)),ISNUMBER(SEARCH('[1]Lookup for use classification'!$D$9,C4544)),ISNUMBER(SEARCH('[1]Lookup for use classification'!$E$9,C4544)),ISNUMBER(SEARCH('[1]Lookup for use classification'!$F$9,C4544)),ISNUMBER(SEARCH('[1]Lookup for use classification'!$G$9,C4544)),ISNUMBER(SEARCH('[1]Lookup for use classification'!$H$9,C4544)),ISNUMBER(SEARCH('[1]Lookup for use classification'!$I$9,C4544)),ISNUMBER(SEARCH('[1]Lookup for use classification'!$J$9,C4544)),ISNUMBER(SEARCH('[1]Lookup for use classification'!$K$9,C4544))),'[1]Lookup for use classification'!$A$9,IF(OR(ISNUMBER(SEARCH('[1]Lookup for use classification'!$B$10,C4544)),ISNUMBER(SEARCH('[1]Lookup for use classification'!$C$10,C4544)),ISNUMBER(SEARCH('[1]Lookup for use classification'!$D$10,C4544)),ISNUMBER(SEARCH('[1]Lookup for use classification'!$E$10,C4544)),ISNUMBER(SEARCH('[1]Lookup for use classification'!$F$10,C4544)),ISNUMBER(SEARCH('[1]Lookup for use classification'!$G$10,C4544))),'[1]Lookup for use classification'!$A$10,IF(OR(ISNUMBER(SEARCH('[1]Lookup for use classification'!$B$11,C4544)),ISNUMBER(SEARCH('[1]Lookup for use classification'!$C$11,C4544))),'[1]Lookup for use classification'!$A$11,IF(OR(ISNUMBER(SEARCH('[1]Lookup for use classification'!$B$12,C4544)),ISNUMBER(SEARCH('[1]Lookup for use classification'!$C$12,C4544))),'[1]Lookup for use classification'!$A$12,IF(OR(ISNUMBER(SEARCH('[1]Lookup for use classification'!$B$13,C4544)),ISNUMBER(SEARCH('[1]Lookup for use classification'!$C$13,C4544)),ISNUMBER(SEARCH('[1]Lookup for use classification'!$D$13,C4544)),,ISNUMBER(SEARCH('[1]Lookup for use classification'!$C$13,C4544)),ISNUMBER(SEARCH('[1]Lookup for use classification'!$E$13,C4544))),'[1]Lookup for use classification'!$A$13,IF(OR(ISNUMBER(SEARCH('[1]Lookup for use classification'!$B$14,C4544)),ISNUMBER(SEARCH('[1]Lookup for use classification'!$C$14,C4544))),'[1]Lookup for use classification'!$A$14,"Other"))))))))))))</f>
        <v>Food Service and Drinking Places</v>
      </c>
      <c r="E4544" s="183">
        <v>768</v>
      </c>
      <c r="F4544" s="184"/>
      <c r="G4544" s="184"/>
    </row>
    <row r="4545" spans="1:12" hidden="1">
      <c r="A4545" s="187" t="s">
        <v>1161</v>
      </c>
      <c r="B4545" s="167" t="s">
        <v>4456</v>
      </c>
      <c r="C4545" s="182" t="s">
        <v>1163</v>
      </c>
      <c r="D4545" s="6" t="str">
        <f>IF(OR(ISNUMBER(SEARCH('[1]Lookup for use classification'!$B$1,C4545)),ISNUMBER(SEARCH('[1]Lookup for use classification'!$C$1,C4545)),ISNUMBER(SEARCH('[1]Lookup for use classification'!$D$1,C4545)),ISNUMBER(SEARCH('[1]Lookup for use classification'!$E$1,C4545))),'[1]Lookup for use classification'!$A$1,IF(ISNUMBER(SEARCH('[1]Lookup for use classification'!$B$2,C4545)),'[1]Lookup for use classification'!$A$2,IF(ISNUMBER(SEARCH('[1]Lookup for use classification'!$B$3,C4545)),'[1]Lookup for use classification'!$A$3,IF(OR(ISNUMBER(SEARCH('[1]Lookup for use classification'!$B$4,C4545)),ISNUMBER(SEARCH('[1]Lookup for use classification'!$C$4,C4545)),ISNUMBER(SEARCH('[1]Lookup for use classification'!$D$4,C4545)),ISNUMBER(SEARCH('[1]Lookup for use classification'!$E$4,C4545))),'[1]Lookup for use classification'!$A$4,IF(OR(ISNUMBER(SEARCH('[1]Lookup for use classification'!$B$5,C4545)),ISNUMBER(SEARCH('[1]Lookup for use classification'!$C$5,C4545)),ISNUMBER(SEARCH('[1]Lookup for use classification'!$D$5,C4545))),'[1]Lookup for use classification'!$A$5,IF(OR(ISNUMBER(SEARCH('[1]Lookup for use classification'!$B$7,C4545)),ISNUMBER(SEARCH('[1]Lookup for use classification'!$C$7,C4545)),ISNUMBER(SEARCH('[1]Lookup for use classification'!$D$7,C4545))),'[1]Lookup for use classification'!$A$7,IF(OR(ISNUMBER(SEARCH('[1]Lookup for use classification'!$B$9,C4545)),ISNUMBER(SEARCH('[1]Lookup for use classification'!$C$9,C4545)),ISNUMBER(SEARCH('[1]Lookup for use classification'!$D$9,C4545)),ISNUMBER(SEARCH('[1]Lookup for use classification'!$E$9,C4545)),ISNUMBER(SEARCH('[1]Lookup for use classification'!$F$9,C4545)),ISNUMBER(SEARCH('[1]Lookup for use classification'!$G$9,C4545)),ISNUMBER(SEARCH('[1]Lookup for use classification'!$H$9,C4545)),ISNUMBER(SEARCH('[1]Lookup for use classification'!$I$9,C4545)),ISNUMBER(SEARCH('[1]Lookup for use classification'!$J$9,C4545)),ISNUMBER(SEARCH('[1]Lookup for use classification'!$K$9,C4545))),'[1]Lookup for use classification'!$A$9,IF(OR(ISNUMBER(SEARCH('[1]Lookup for use classification'!$B$10,C4545)),ISNUMBER(SEARCH('[1]Lookup for use classification'!$C$10,C4545)),ISNUMBER(SEARCH('[1]Lookup for use classification'!$D$10,C4545)),ISNUMBER(SEARCH('[1]Lookup for use classification'!$E$10,C4545)),ISNUMBER(SEARCH('[1]Lookup for use classification'!$F$10,C4545)),ISNUMBER(SEARCH('[1]Lookup for use classification'!$G$10,C4545))),'[1]Lookup for use classification'!$A$10,IF(OR(ISNUMBER(SEARCH('[1]Lookup for use classification'!$B$11,C4545)),ISNUMBER(SEARCH('[1]Lookup for use classification'!$C$11,C4545))),'[1]Lookup for use classification'!$A$11,IF(OR(ISNUMBER(SEARCH('[1]Lookup for use classification'!$B$12,C4545)),ISNUMBER(SEARCH('[1]Lookup for use classification'!$C$12,C4545))),'[1]Lookup for use classification'!$A$12,IF(OR(ISNUMBER(SEARCH('[1]Lookup for use classification'!$B$13,C4545)),ISNUMBER(SEARCH('[1]Lookup for use classification'!$C$13,C4545)),ISNUMBER(SEARCH('[1]Lookup for use classification'!$D$13,C4545)),,ISNUMBER(SEARCH('[1]Lookup for use classification'!$C$13,C4545)),ISNUMBER(SEARCH('[1]Lookup for use classification'!$E$13,C4545))),'[1]Lookup for use classification'!$A$13,IF(OR(ISNUMBER(SEARCH('[1]Lookup for use classification'!$B$14,C4545)),ISNUMBER(SEARCH('[1]Lookup for use classification'!$C$14,C4545))),'[1]Lookup for use classification'!$A$14,"Other"))))))))))))</f>
        <v>Health Care - Hospitals</v>
      </c>
      <c r="E4545" s="183"/>
      <c r="F4545" s="184"/>
      <c r="G4545" s="184" t="s">
        <v>795</v>
      </c>
    </row>
    <row r="4546" spans="1:12" hidden="1">
      <c r="A4546" s="138" t="s">
        <v>1161</v>
      </c>
      <c r="B4546" s="8" t="str">
        <f>IF(ISNA(VLOOKUP(CONCATENATE(A4546,C4546),EUS!$B$2:$B$1939,1,FALSE)),"","End Use Study")</f>
        <v>End Use Study</v>
      </c>
      <c r="C4546" s="8" t="s">
        <v>2936</v>
      </c>
      <c r="D4546" s="8" t="str">
        <f>IF(OR(ISNUMBER(SEARCH('[1]Lookup for use classification'!$B$1,C4546)),ISNUMBER(SEARCH('[1]Lookup for use classification'!$C$1,C4546)),ISNUMBER(SEARCH('[1]Lookup for use classification'!$D$1,C4546)),ISNUMBER(SEARCH('[1]Lookup for use classification'!$E$1,C4546))),'[1]Lookup for use classification'!$A$1,IF(ISNUMBER(SEARCH('[1]Lookup for use classification'!$B$2,C4546)),'[1]Lookup for use classification'!$A$2,IF(ISNUMBER(SEARCH('[1]Lookup for use classification'!$B$3,C4546)),'[1]Lookup for use classification'!$A$3,IF(OR(ISNUMBER(SEARCH('[1]Lookup for use classification'!$B$4,C4546)),ISNUMBER(SEARCH('[1]Lookup for use classification'!$C$4,C4546)),ISNUMBER(SEARCH('[1]Lookup for use classification'!$D$4,C4546)),ISNUMBER(SEARCH('[1]Lookup for use classification'!$E$4,C4546))),'[1]Lookup for use classification'!$A$4,IF(OR(ISNUMBER(SEARCH('[1]Lookup for use classification'!$B$5,C4546)),ISNUMBER(SEARCH('[1]Lookup for use classification'!$C$5,C4546)),ISNUMBER(SEARCH('[1]Lookup for use classification'!$D$5,C4546))),'[1]Lookup for use classification'!$A$5,IF(OR(ISNUMBER(SEARCH('[1]Lookup for use classification'!$B$7,C4546)),ISNUMBER(SEARCH('[1]Lookup for use classification'!$C$7,C4546)),ISNUMBER(SEARCH('[1]Lookup for use classification'!$D$7,C4546))),'[1]Lookup for use classification'!$A$7,IF(OR(ISNUMBER(SEARCH('[1]Lookup for use classification'!$B$9,C4546)),ISNUMBER(SEARCH('[1]Lookup for use classification'!$C$9,C4546)),ISNUMBER(SEARCH('[1]Lookup for use classification'!$D$9,C4546)),ISNUMBER(SEARCH('[1]Lookup for use classification'!$E$9,C4546)),ISNUMBER(SEARCH('[1]Lookup for use classification'!$F$9,C4546)),ISNUMBER(SEARCH('[1]Lookup for use classification'!$G$9,C4546)),ISNUMBER(SEARCH('[1]Lookup for use classification'!$H$9,C4546)),ISNUMBER(SEARCH('[1]Lookup for use classification'!$I$9,C4546)),ISNUMBER(SEARCH('[1]Lookup for use classification'!$J$9,C4546)),ISNUMBER(SEARCH('[1]Lookup for use classification'!$K$9,C4546))),'[1]Lookup for use classification'!$A$9,IF(OR(ISNUMBER(SEARCH('[1]Lookup for use classification'!$B$10,C4546)),ISNUMBER(SEARCH('[1]Lookup for use classification'!$C$10,C4546)),ISNUMBER(SEARCH('[1]Lookup for use classification'!$D$10,C4546)),ISNUMBER(SEARCH('[1]Lookup for use classification'!$E$10,C4546)),ISNUMBER(SEARCH('[1]Lookup for use classification'!$F$10,C4546)),ISNUMBER(SEARCH('[1]Lookup for use classification'!$G$10,C4546))),'[1]Lookup for use classification'!$A$10,IF(OR(ISNUMBER(SEARCH('[1]Lookup for use classification'!$B$11,C4546)),ISNUMBER(SEARCH('[1]Lookup for use classification'!$C$11,C4546))),'[1]Lookup for use classification'!$A$11,IF(OR(ISNUMBER(SEARCH('[1]Lookup for use classification'!$B$12,C4546)),ISNUMBER(SEARCH('[1]Lookup for use classification'!$C$12,C4546))),'[1]Lookup for use classification'!$A$12,IF(OR(ISNUMBER(SEARCH('[1]Lookup for use classification'!$B$13,C4546)),ISNUMBER(SEARCH('[1]Lookup for use classification'!$C$13,C4546)),ISNUMBER(SEARCH('[1]Lookup for use classification'!$D$13,C4546)),,ISNUMBER(SEARCH('[1]Lookup for use classification'!$C$13,C4546)),ISNUMBER(SEARCH('[1]Lookup for use classification'!$E$13,C4546))),'[1]Lookup for use classification'!$A$13,IF(OR(ISNUMBER(SEARCH('[1]Lookup for use classification'!$B$14,C4546)),ISNUMBER(SEARCH('[1]Lookup for use classification'!$C$14,C4546))),'[1]Lookup for use classification'!$A$14,"Other"))))))))))))</f>
        <v>Other</v>
      </c>
      <c r="E4546" s="9">
        <v>144</v>
      </c>
      <c r="F4546" s="9"/>
      <c r="G4546" s="9"/>
      <c r="H4546" s="164"/>
      <c r="I4546" s="164"/>
      <c r="J4546" s="7"/>
      <c r="L4546" s="6"/>
    </row>
    <row r="4547" spans="1:12" hidden="1">
      <c r="A4547" s="188" t="s">
        <v>2937</v>
      </c>
      <c r="B4547" s="8" t="str">
        <f>IF(ISNA(VLOOKUP(CONCATENATE(A4547,C4547),ARIS!$A$1:$A$959,1,FALSE)),"","ARIS")</f>
        <v>ARIS</v>
      </c>
      <c r="C4547" s="162" t="s">
        <v>2938</v>
      </c>
      <c r="D4547" s="8" t="str">
        <f>IF(OR(ISNUMBER(SEARCH('[1]Lookup for use classification'!$B$1,C4547)),ISNUMBER(SEARCH('[1]Lookup for use classification'!$C$1,C4547)),ISNUMBER(SEARCH('[1]Lookup for use classification'!$D$1,C4547)),ISNUMBER(SEARCH('[1]Lookup for use classification'!$E$1,C4547))),'[1]Lookup for use classification'!$A$1,IF(ISNUMBER(SEARCH('[1]Lookup for use classification'!$B$2,C4547)),'[1]Lookup for use classification'!$A$2,IF(ISNUMBER(SEARCH('[1]Lookup for use classification'!$B$3,C4547)),'[1]Lookup for use classification'!$A$3,IF(OR(ISNUMBER(SEARCH('[1]Lookup for use classification'!$B$4,C4547)),ISNUMBER(SEARCH('[1]Lookup for use classification'!$C$4,C4547)),ISNUMBER(SEARCH('[1]Lookup for use classification'!$D$4,C4547)),ISNUMBER(SEARCH('[1]Lookup for use classification'!$E$4,C4547))),'[1]Lookup for use classification'!$A$4,IF(OR(ISNUMBER(SEARCH('[1]Lookup for use classification'!$B$5,C4547)),ISNUMBER(SEARCH('[1]Lookup for use classification'!$C$5,C4547)),ISNUMBER(SEARCH('[1]Lookup for use classification'!$D$5,C4547))),'[1]Lookup for use classification'!$A$5,IF(OR(ISNUMBER(SEARCH('[1]Lookup for use classification'!$B$7,C4547)),ISNUMBER(SEARCH('[1]Lookup for use classification'!$C$7,C4547)),ISNUMBER(SEARCH('[1]Lookup for use classification'!$D$7,C4547))),'[1]Lookup for use classification'!$A$7,IF(OR(ISNUMBER(SEARCH('[1]Lookup for use classification'!$B$9,C4547)),ISNUMBER(SEARCH('[1]Lookup for use classification'!$C$9,C4547)),ISNUMBER(SEARCH('[1]Lookup for use classification'!$D$9,C4547)),ISNUMBER(SEARCH('[1]Lookup for use classification'!$E$9,C4547)),ISNUMBER(SEARCH('[1]Lookup for use classification'!$F$9,C4547)),ISNUMBER(SEARCH('[1]Lookup for use classification'!$G$9,C4547)),ISNUMBER(SEARCH('[1]Lookup for use classification'!$H$9,C4547)),ISNUMBER(SEARCH('[1]Lookup for use classification'!$I$9,C4547)),ISNUMBER(SEARCH('[1]Lookup for use classification'!$J$9,C4547)),ISNUMBER(SEARCH('[1]Lookup for use classification'!$K$9,C4547))),'[1]Lookup for use classification'!$A$9,IF(OR(ISNUMBER(SEARCH('[1]Lookup for use classification'!$B$10,C4547)),ISNUMBER(SEARCH('[1]Lookup for use classification'!$C$10,C4547)),ISNUMBER(SEARCH('[1]Lookup for use classification'!$D$10,C4547)),ISNUMBER(SEARCH('[1]Lookup for use classification'!$E$10,C4547)),ISNUMBER(SEARCH('[1]Lookup for use classification'!$F$10,C4547)),ISNUMBER(SEARCH('[1]Lookup for use classification'!$G$10,C4547))),'[1]Lookup for use classification'!$A$10,IF(OR(ISNUMBER(SEARCH('[1]Lookup for use classification'!$B$11,C4547)),ISNUMBER(SEARCH('[1]Lookup for use classification'!$C$11,C4547))),'[1]Lookup for use classification'!$A$11,IF(OR(ISNUMBER(SEARCH('[1]Lookup for use classification'!$B$12,C4547)),ISNUMBER(SEARCH('[1]Lookup for use classification'!$C$12,C4547))),'[1]Lookup for use classification'!$A$12,IF(OR(ISNUMBER(SEARCH('[1]Lookup for use classification'!$B$13,C4547)),ISNUMBER(SEARCH('[1]Lookup for use classification'!$C$13,C4547)),ISNUMBER(SEARCH('[1]Lookup for use classification'!$D$13,C4547)),,ISNUMBER(SEARCH('[1]Lookup for use classification'!$C$13,C4547)),ISNUMBER(SEARCH('[1]Lookup for use classification'!$E$13,C4547))),'[1]Lookup for use classification'!$A$13,IF(OR(ISNUMBER(SEARCH('[1]Lookup for use classification'!$B$14,C4547)),ISNUMBER(SEARCH('[1]Lookup for use classification'!$C$14,C4547))),'[1]Lookup for use classification'!$A$14,"Other"))))))))))))</f>
        <v>Other</v>
      </c>
      <c r="E4547" s="163">
        <v>2000</v>
      </c>
      <c r="F4547" s="163"/>
      <c r="G4547" s="163"/>
      <c r="H4547" s="164"/>
      <c r="I4547" s="164"/>
      <c r="J4547" s="165">
        <v>9289.0836010000003</v>
      </c>
    </row>
    <row r="4548" spans="1:12" hidden="1">
      <c r="A4548" s="187" t="s">
        <v>1161</v>
      </c>
      <c r="B4548" s="167" t="s">
        <v>4456</v>
      </c>
      <c r="C4548" s="182" t="s">
        <v>286</v>
      </c>
      <c r="D4548" s="6" t="str">
        <f>IF(OR(ISNUMBER(SEARCH('[1]Lookup for use classification'!$B$1,C4548)),ISNUMBER(SEARCH('[1]Lookup for use classification'!$C$1,C4548)),ISNUMBER(SEARCH('[1]Lookup for use classification'!$D$1,C4548)),ISNUMBER(SEARCH('[1]Lookup for use classification'!$E$1,C4548))),'[1]Lookup for use classification'!$A$1,IF(ISNUMBER(SEARCH('[1]Lookup for use classification'!$B$2,C4548)),'[1]Lookup for use classification'!$A$2,IF(ISNUMBER(SEARCH('[1]Lookup for use classification'!$B$3,C4548)),'[1]Lookup for use classification'!$A$3,IF(OR(ISNUMBER(SEARCH('[1]Lookup for use classification'!$B$4,C4548)),ISNUMBER(SEARCH('[1]Lookup for use classification'!$C$4,C4548)),ISNUMBER(SEARCH('[1]Lookup for use classification'!$D$4,C4548)),ISNUMBER(SEARCH('[1]Lookup for use classification'!$E$4,C4548))),'[1]Lookup for use classification'!$A$4,IF(OR(ISNUMBER(SEARCH('[1]Lookup for use classification'!$B$5,C4548)),ISNUMBER(SEARCH('[1]Lookup for use classification'!$C$5,C4548)),ISNUMBER(SEARCH('[1]Lookup for use classification'!$D$5,C4548))),'[1]Lookup for use classification'!$A$5,IF(OR(ISNUMBER(SEARCH('[1]Lookup for use classification'!$B$7,C4548)),ISNUMBER(SEARCH('[1]Lookup for use classification'!$C$7,C4548)),ISNUMBER(SEARCH('[1]Lookup for use classification'!$D$7,C4548))),'[1]Lookup for use classification'!$A$7,IF(OR(ISNUMBER(SEARCH('[1]Lookup for use classification'!$B$9,C4548)),ISNUMBER(SEARCH('[1]Lookup for use classification'!$C$9,C4548)),ISNUMBER(SEARCH('[1]Lookup for use classification'!$D$9,C4548)),ISNUMBER(SEARCH('[1]Lookup for use classification'!$E$9,C4548)),ISNUMBER(SEARCH('[1]Lookup for use classification'!$F$9,C4548)),ISNUMBER(SEARCH('[1]Lookup for use classification'!$G$9,C4548)),ISNUMBER(SEARCH('[1]Lookup for use classification'!$H$9,C4548)),ISNUMBER(SEARCH('[1]Lookup for use classification'!$I$9,C4548)),ISNUMBER(SEARCH('[1]Lookup for use classification'!$J$9,C4548)),ISNUMBER(SEARCH('[1]Lookup for use classification'!$K$9,C4548))),'[1]Lookup for use classification'!$A$9,IF(OR(ISNUMBER(SEARCH('[1]Lookup for use classification'!$B$10,C4548)),ISNUMBER(SEARCH('[1]Lookup for use classification'!$C$10,C4548)),ISNUMBER(SEARCH('[1]Lookup for use classification'!$D$10,C4548)),ISNUMBER(SEARCH('[1]Lookup for use classification'!$E$10,C4548)),ISNUMBER(SEARCH('[1]Lookup for use classification'!$F$10,C4548)),ISNUMBER(SEARCH('[1]Lookup for use classification'!$G$10,C4548))),'[1]Lookup for use classification'!$A$10,IF(OR(ISNUMBER(SEARCH('[1]Lookup for use classification'!$B$11,C4548)),ISNUMBER(SEARCH('[1]Lookup for use classification'!$C$11,C4548))),'[1]Lookup for use classification'!$A$11,IF(OR(ISNUMBER(SEARCH('[1]Lookup for use classification'!$B$12,C4548)),ISNUMBER(SEARCH('[1]Lookup for use classification'!$C$12,C4548))),'[1]Lookup for use classification'!$A$12,IF(OR(ISNUMBER(SEARCH('[1]Lookup for use classification'!$B$13,C4548)),ISNUMBER(SEARCH('[1]Lookup for use classification'!$C$13,C4548)),ISNUMBER(SEARCH('[1]Lookup for use classification'!$D$13,C4548)),,ISNUMBER(SEARCH('[1]Lookup for use classification'!$C$13,C4548)),ISNUMBER(SEARCH('[1]Lookup for use classification'!$E$13,C4548))),'[1]Lookup for use classification'!$A$13,IF(OR(ISNUMBER(SEARCH('[1]Lookup for use classification'!$B$14,C4548)),ISNUMBER(SEARCH('[1]Lookup for use classification'!$C$14,C4548))),'[1]Lookup for use classification'!$A$14,"Other"))))))))))))</f>
        <v>Public Assembly</v>
      </c>
      <c r="E4548" s="183"/>
      <c r="F4548" s="184"/>
      <c r="G4548" s="184" t="s">
        <v>795</v>
      </c>
    </row>
    <row r="4549" spans="1:12" hidden="1">
      <c r="A4549" s="187" t="s">
        <v>1161</v>
      </c>
      <c r="B4549" s="167" t="s">
        <v>4456</v>
      </c>
      <c r="C4549" s="182" t="s">
        <v>1168</v>
      </c>
      <c r="D4549" s="6" t="str">
        <f>IF(OR(ISNUMBER(SEARCH('[1]Lookup for use classification'!$B$1,C4549)),ISNUMBER(SEARCH('[1]Lookup for use classification'!$C$1,C4549)),ISNUMBER(SEARCH('[1]Lookup for use classification'!$D$1,C4549)),ISNUMBER(SEARCH('[1]Lookup for use classification'!$E$1,C4549))),'[1]Lookup for use classification'!$A$1,IF(ISNUMBER(SEARCH('[1]Lookup for use classification'!$B$2,C4549)),'[1]Lookup for use classification'!$A$2,IF(ISNUMBER(SEARCH('[1]Lookup for use classification'!$B$3,C4549)),'[1]Lookup for use classification'!$A$3,IF(OR(ISNUMBER(SEARCH('[1]Lookup for use classification'!$B$4,C4549)),ISNUMBER(SEARCH('[1]Lookup for use classification'!$C$4,C4549)),ISNUMBER(SEARCH('[1]Lookup for use classification'!$D$4,C4549)),ISNUMBER(SEARCH('[1]Lookup for use classification'!$E$4,C4549))),'[1]Lookup for use classification'!$A$4,IF(OR(ISNUMBER(SEARCH('[1]Lookup for use classification'!$B$5,C4549)),ISNUMBER(SEARCH('[1]Lookup for use classification'!$C$5,C4549)),ISNUMBER(SEARCH('[1]Lookup for use classification'!$D$5,C4549))),'[1]Lookup for use classification'!$A$5,IF(OR(ISNUMBER(SEARCH('[1]Lookup for use classification'!$B$7,C4549)),ISNUMBER(SEARCH('[1]Lookup for use classification'!$C$7,C4549)),ISNUMBER(SEARCH('[1]Lookup for use classification'!$D$7,C4549))),'[1]Lookup for use classification'!$A$7,IF(OR(ISNUMBER(SEARCH('[1]Lookup for use classification'!$B$9,C4549)),ISNUMBER(SEARCH('[1]Lookup for use classification'!$C$9,C4549)),ISNUMBER(SEARCH('[1]Lookup for use classification'!$D$9,C4549)),ISNUMBER(SEARCH('[1]Lookup for use classification'!$E$9,C4549)),ISNUMBER(SEARCH('[1]Lookup for use classification'!$F$9,C4549)),ISNUMBER(SEARCH('[1]Lookup for use classification'!$G$9,C4549)),ISNUMBER(SEARCH('[1]Lookup for use classification'!$H$9,C4549)),ISNUMBER(SEARCH('[1]Lookup for use classification'!$I$9,C4549)),ISNUMBER(SEARCH('[1]Lookup for use classification'!$J$9,C4549)),ISNUMBER(SEARCH('[1]Lookup for use classification'!$K$9,C4549))),'[1]Lookup for use classification'!$A$9,IF(OR(ISNUMBER(SEARCH('[1]Lookup for use classification'!$B$10,C4549)),ISNUMBER(SEARCH('[1]Lookup for use classification'!$C$10,C4549)),ISNUMBER(SEARCH('[1]Lookup for use classification'!$D$10,C4549)),ISNUMBER(SEARCH('[1]Lookup for use classification'!$E$10,C4549)),ISNUMBER(SEARCH('[1]Lookup for use classification'!$F$10,C4549)),ISNUMBER(SEARCH('[1]Lookup for use classification'!$G$10,C4549))),'[1]Lookup for use classification'!$A$10,IF(OR(ISNUMBER(SEARCH('[1]Lookup for use classification'!$B$11,C4549)),ISNUMBER(SEARCH('[1]Lookup for use classification'!$C$11,C4549))),'[1]Lookup for use classification'!$A$11,IF(OR(ISNUMBER(SEARCH('[1]Lookup for use classification'!$B$12,C4549)),ISNUMBER(SEARCH('[1]Lookup for use classification'!$C$12,C4549))),'[1]Lookup for use classification'!$A$12,IF(OR(ISNUMBER(SEARCH('[1]Lookup for use classification'!$B$13,C4549)),ISNUMBER(SEARCH('[1]Lookup for use classification'!$C$13,C4549)),ISNUMBER(SEARCH('[1]Lookup for use classification'!$D$13,C4549)),,ISNUMBER(SEARCH('[1]Lookup for use classification'!$C$13,C4549)),ISNUMBER(SEARCH('[1]Lookup for use classification'!$E$13,C4549))),'[1]Lookup for use classification'!$A$13,IF(OR(ISNUMBER(SEARCH('[1]Lookup for use classification'!$B$14,C4549)),ISNUMBER(SEARCH('[1]Lookup for use classification'!$C$14,C4549))),'[1]Lookup for use classification'!$A$14,"Other"))))))))))))</f>
        <v>Public Safety</v>
      </c>
      <c r="E4549" s="183"/>
      <c r="F4549" s="184"/>
      <c r="G4549" s="184" t="s">
        <v>795</v>
      </c>
    </row>
    <row r="4550" spans="1:12" hidden="1">
      <c r="A4550" s="134" t="s">
        <v>1161</v>
      </c>
      <c r="B4550" s="8" t="str">
        <f>IF(ISNA(VLOOKUP(CONCATENATE(A4550,C4550),EUS!$B$2:$B$1939,1,FALSE)),"","End Use Study")</f>
        <v>End Use Study</v>
      </c>
      <c r="C4550" s="8" t="s">
        <v>2158</v>
      </c>
      <c r="D4550" s="162" t="s">
        <v>1980</v>
      </c>
      <c r="E4550" s="9">
        <v>1040</v>
      </c>
      <c r="F4550" s="9"/>
      <c r="G4550" s="9"/>
      <c r="H4550" s="164"/>
      <c r="I4550" s="164"/>
      <c r="J4550" s="7"/>
      <c r="L4550" s="6"/>
    </row>
    <row r="4551" spans="1:12" hidden="1">
      <c r="A4551" s="187" t="s">
        <v>1161</v>
      </c>
      <c r="B4551" s="167" t="s">
        <v>4456</v>
      </c>
      <c r="C4551" s="182" t="s">
        <v>1165</v>
      </c>
      <c r="D4551" s="6" t="str">
        <f>IF(OR(ISNUMBER(SEARCH('[1]Lookup for use classification'!$B$1,C4551)),ISNUMBER(SEARCH('[1]Lookup for use classification'!$C$1,C4551)),ISNUMBER(SEARCH('[1]Lookup for use classification'!$D$1,C4551)),ISNUMBER(SEARCH('[1]Lookup for use classification'!$E$1,C4551))),'[1]Lookup for use classification'!$A$1,IF(ISNUMBER(SEARCH('[1]Lookup for use classification'!$B$2,C4551)),'[1]Lookup for use classification'!$A$2,IF(ISNUMBER(SEARCH('[1]Lookup for use classification'!$B$3,C4551)),'[1]Lookup for use classification'!$A$3,IF(OR(ISNUMBER(SEARCH('[1]Lookup for use classification'!$B$4,C4551)),ISNUMBER(SEARCH('[1]Lookup for use classification'!$C$4,C4551)),ISNUMBER(SEARCH('[1]Lookup for use classification'!$D$4,C4551)),ISNUMBER(SEARCH('[1]Lookup for use classification'!$E$4,C4551))),'[1]Lookup for use classification'!$A$4,IF(OR(ISNUMBER(SEARCH('[1]Lookup for use classification'!$B$5,C4551)),ISNUMBER(SEARCH('[1]Lookup for use classification'!$C$5,C4551)),ISNUMBER(SEARCH('[1]Lookup for use classification'!$D$5,C4551))),'[1]Lookup for use classification'!$A$5,IF(OR(ISNUMBER(SEARCH('[1]Lookup for use classification'!$B$7,C4551)),ISNUMBER(SEARCH('[1]Lookup for use classification'!$C$7,C4551)),ISNUMBER(SEARCH('[1]Lookup for use classification'!$D$7,C4551))),'[1]Lookup for use classification'!$A$7,IF(OR(ISNUMBER(SEARCH('[1]Lookup for use classification'!$B$9,C4551)),ISNUMBER(SEARCH('[1]Lookup for use classification'!$C$9,C4551)),ISNUMBER(SEARCH('[1]Lookup for use classification'!$D$9,C4551)),ISNUMBER(SEARCH('[1]Lookup for use classification'!$E$9,C4551)),ISNUMBER(SEARCH('[1]Lookup for use classification'!$F$9,C4551)),ISNUMBER(SEARCH('[1]Lookup for use classification'!$G$9,C4551)),ISNUMBER(SEARCH('[1]Lookup for use classification'!$H$9,C4551)),ISNUMBER(SEARCH('[1]Lookup for use classification'!$I$9,C4551)),ISNUMBER(SEARCH('[1]Lookup for use classification'!$J$9,C4551)),ISNUMBER(SEARCH('[1]Lookup for use classification'!$K$9,C4551))),'[1]Lookup for use classification'!$A$9,IF(OR(ISNUMBER(SEARCH('[1]Lookup for use classification'!$B$10,C4551)),ISNUMBER(SEARCH('[1]Lookup for use classification'!$C$10,C4551)),ISNUMBER(SEARCH('[1]Lookup for use classification'!$D$10,C4551)),ISNUMBER(SEARCH('[1]Lookup for use classification'!$E$10,C4551)),ISNUMBER(SEARCH('[1]Lookup for use classification'!$F$10,C4551)),ISNUMBER(SEARCH('[1]Lookup for use classification'!$G$10,C4551))),'[1]Lookup for use classification'!$A$10,IF(OR(ISNUMBER(SEARCH('[1]Lookup for use classification'!$B$11,C4551)),ISNUMBER(SEARCH('[1]Lookup for use classification'!$C$11,C4551))),'[1]Lookup for use classification'!$A$11,IF(OR(ISNUMBER(SEARCH('[1]Lookup for use classification'!$B$12,C4551)),ISNUMBER(SEARCH('[1]Lookup for use classification'!$C$12,C4551))),'[1]Lookup for use classification'!$A$12,IF(OR(ISNUMBER(SEARCH('[1]Lookup for use classification'!$B$13,C4551)),ISNUMBER(SEARCH('[1]Lookup for use classification'!$C$13,C4551)),ISNUMBER(SEARCH('[1]Lookup for use classification'!$D$13,C4551)),,ISNUMBER(SEARCH('[1]Lookup for use classification'!$C$13,C4551)),ISNUMBER(SEARCH('[1]Lookup for use classification'!$E$13,C4551))),'[1]Lookup for use classification'!$A$13,IF(OR(ISNUMBER(SEARCH('[1]Lookup for use classification'!$B$14,C4551)),ISNUMBER(SEARCH('[1]Lookup for use classification'!$C$14,C4551))),'[1]Lookup for use classification'!$A$14,"Other"))))))))))))</f>
        <v>Water &amp; Sewer</v>
      </c>
      <c r="E4551" s="183"/>
      <c r="F4551" s="184"/>
      <c r="G4551" s="184" t="s">
        <v>795</v>
      </c>
    </row>
    <row r="4552" spans="1:12" hidden="1">
      <c r="A4552" s="187" t="s">
        <v>1161</v>
      </c>
      <c r="B4552" s="167" t="s">
        <v>4456</v>
      </c>
      <c r="C4552" s="182" t="s">
        <v>1051</v>
      </c>
      <c r="D4552" s="6" t="str">
        <f>IF(OR(ISNUMBER(SEARCH('[1]Lookup for use classification'!$B$1,C4552)),ISNUMBER(SEARCH('[1]Lookup for use classification'!$C$1,C4552)),ISNUMBER(SEARCH('[1]Lookup for use classification'!$D$1,C4552)),ISNUMBER(SEARCH('[1]Lookup for use classification'!$E$1,C4552))),'[1]Lookup for use classification'!$A$1,IF(ISNUMBER(SEARCH('[1]Lookup for use classification'!$B$2,C4552)),'[1]Lookup for use classification'!$A$2,IF(ISNUMBER(SEARCH('[1]Lookup for use classification'!$B$3,C4552)),'[1]Lookup for use classification'!$A$3,IF(OR(ISNUMBER(SEARCH('[1]Lookup for use classification'!$B$4,C4552)),ISNUMBER(SEARCH('[1]Lookup for use classification'!$C$4,C4552)),ISNUMBER(SEARCH('[1]Lookup for use classification'!$D$4,C4552)),ISNUMBER(SEARCH('[1]Lookup for use classification'!$E$4,C4552))),'[1]Lookup for use classification'!$A$4,IF(OR(ISNUMBER(SEARCH('[1]Lookup for use classification'!$B$5,C4552)),ISNUMBER(SEARCH('[1]Lookup for use classification'!$C$5,C4552)),ISNUMBER(SEARCH('[1]Lookup for use classification'!$D$5,C4552))),'[1]Lookup for use classification'!$A$5,IF(OR(ISNUMBER(SEARCH('[1]Lookup for use classification'!$B$7,C4552)),ISNUMBER(SEARCH('[1]Lookup for use classification'!$C$7,C4552)),ISNUMBER(SEARCH('[1]Lookup for use classification'!$D$7,C4552))),'[1]Lookup for use classification'!$A$7,IF(OR(ISNUMBER(SEARCH('[1]Lookup for use classification'!$B$9,C4552)),ISNUMBER(SEARCH('[1]Lookup for use classification'!$C$9,C4552)),ISNUMBER(SEARCH('[1]Lookup for use classification'!$D$9,C4552)),ISNUMBER(SEARCH('[1]Lookup for use classification'!$E$9,C4552)),ISNUMBER(SEARCH('[1]Lookup for use classification'!$F$9,C4552)),ISNUMBER(SEARCH('[1]Lookup for use classification'!$G$9,C4552)),ISNUMBER(SEARCH('[1]Lookup for use classification'!$H$9,C4552)),ISNUMBER(SEARCH('[1]Lookup for use classification'!$I$9,C4552)),ISNUMBER(SEARCH('[1]Lookup for use classification'!$J$9,C4552)),ISNUMBER(SEARCH('[1]Lookup for use classification'!$K$9,C4552))),'[1]Lookup for use classification'!$A$9,IF(OR(ISNUMBER(SEARCH('[1]Lookup for use classification'!$B$10,C4552)),ISNUMBER(SEARCH('[1]Lookup for use classification'!$C$10,C4552)),ISNUMBER(SEARCH('[1]Lookup for use classification'!$D$10,C4552)),ISNUMBER(SEARCH('[1]Lookup for use classification'!$E$10,C4552)),ISNUMBER(SEARCH('[1]Lookup for use classification'!$F$10,C4552)),ISNUMBER(SEARCH('[1]Lookup for use classification'!$G$10,C4552))),'[1]Lookup for use classification'!$A$10,IF(OR(ISNUMBER(SEARCH('[1]Lookup for use classification'!$B$11,C4552)),ISNUMBER(SEARCH('[1]Lookup for use classification'!$C$11,C4552))),'[1]Lookup for use classification'!$A$11,IF(OR(ISNUMBER(SEARCH('[1]Lookup for use classification'!$B$12,C4552)),ISNUMBER(SEARCH('[1]Lookup for use classification'!$C$12,C4552))),'[1]Lookup for use classification'!$A$12,IF(OR(ISNUMBER(SEARCH('[1]Lookup for use classification'!$B$13,C4552)),ISNUMBER(SEARCH('[1]Lookup for use classification'!$C$13,C4552)),ISNUMBER(SEARCH('[1]Lookup for use classification'!$D$13,C4552)),,ISNUMBER(SEARCH('[1]Lookup for use classification'!$C$13,C4552)),ISNUMBER(SEARCH('[1]Lookup for use classification'!$E$13,C4552))),'[1]Lookup for use classification'!$A$13,IF(OR(ISNUMBER(SEARCH('[1]Lookup for use classification'!$B$14,C4552)),ISNUMBER(SEARCH('[1]Lookup for use classification'!$C$14,C4552))),'[1]Lookup for use classification'!$A$14,"Other"))))))))))))</f>
        <v>Water &amp; Sewer</v>
      </c>
      <c r="E4552" s="183"/>
      <c r="F4552" s="184"/>
      <c r="G4552" s="184" t="s">
        <v>795</v>
      </c>
    </row>
    <row r="4553" spans="1:12" hidden="1">
      <c r="A4553" s="193" t="s">
        <v>527</v>
      </c>
      <c r="B4553" s="8" t="str">
        <f>IF(ISNA(VLOOKUP(CONCATENATE(A4553,C4553),ARIS!$A$1:$A$959,1,FALSE)),"","ARIS")</f>
        <v>ARIS</v>
      </c>
      <c r="C4553" s="162" t="s">
        <v>3566</v>
      </c>
      <c r="D4553" s="162" t="s">
        <v>3335</v>
      </c>
      <c r="E4553" s="163">
        <v>7771</v>
      </c>
      <c r="F4553" s="163"/>
      <c r="G4553" s="163"/>
      <c r="H4553" s="164">
        <v>3706.9839416058394</v>
      </c>
      <c r="I4553" s="164"/>
      <c r="J4553" s="165">
        <v>16775.951216600002</v>
      </c>
    </row>
    <row r="4554" spans="1:12" hidden="1">
      <c r="A4554" s="187" t="s">
        <v>527</v>
      </c>
      <c r="B4554" s="167" t="s">
        <v>4456</v>
      </c>
      <c r="C4554" s="174" t="s">
        <v>532</v>
      </c>
      <c r="D4554" s="6" t="str">
        <f>IF(OR(ISNUMBER(SEARCH('[1]Lookup for use classification'!$B$1,C4554)),ISNUMBER(SEARCH('[1]Lookup for use classification'!$C$1,C4554)),ISNUMBER(SEARCH('[1]Lookup for use classification'!$D$1,C4554)),ISNUMBER(SEARCH('[1]Lookup for use classification'!$E$1,C4554))),'[1]Lookup for use classification'!$A$1,IF(ISNUMBER(SEARCH('[1]Lookup for use classification'!$B$2,C4554)),'[1]Lookup for use classification'!$A$2,IF(ISNUMBER(SEARCH('[1]Lookup for use classification'!$B$3,C4554)),'[1]Lookup for use classification'!$A$3,IF(OR(ISNUMBER(SEARCH('[1]Lookup for use classification'!$B$4,C4554)),ISNUMBER(SEARCH('[1]Lookup for use classification'!$C$4,C4554)),ISNUMBER(SEARCH('[1]Lookup for use classification'!$D$4,C4554)),ISNUMBER(SEARCH('[1]Lookup for use classification'!$E$4,C4554))),'[1]Lookup for use classification'!$A$4,IF(OR(ISNUMBER(SEARCH('[1]Lookup for use classification'!$B$5,C4554)),ISNUMBER(SEARCH('[1]Lookup for use classification'!$C$5,C4554)),ISNUMBER(SEARCH('[1]Lookup for use classification'!$D$5,C4554))),'[1]Lookup for use classification'!$A$5,IF(OR(ISNUMBER(SEARCH('[1]Lookup for use classification'!$B$7,C4554)),ISNUMBER(SEARCH('[1]Lookup for use classification'!$C$7,C4554)),ISNUMBER(SEARCH('[1]Lookup for use classification'!$D$7,C4554))),'[1]Lookup for use classification'!$A$7,IF(OR(ISNUMBER(SEARCH('[1]Lookup for use classification'!$B$9,C4554)),ISNUMBER(SEARCH('[1]Lookup for use classification'!$C$9,C4554)),ISNUMBER(SEARCH('[1]Lookup for use classification'!$D$9,C4554)),ISNUMBER(SEARCH('[1]Lookup for use classification'!$E$9,C4554)),ISNUMBER(SEARCH('[1]Lookup for use classification'!$F$9,C4554)),ISNUMBER(SEARCH('[1]Lookup for use classification'!$G$9,C4554)),ISNUMBER(SEARCH('[1]Lookup for use classification'!$H$9,C4554)),ISNUMBER(SEARCH('[1]Lookup for use classification'!$I$9,C4554)),ISNUMBER(SEARCH('[1]Lookup for use classification'!$J$9,C4554)),ISNUMBER(SEARCH('[1]Lookup for use classification'!$K$9,C4554))),'[1]Lookup for use classification'!$A$9,IF(OR(ISNUMBER(SEARCH('[1]Lookup for use classification'!$B$10,C4554)),ISNUMBER(SEARCH('[1]Lookup for use classification'!$C$10,C4554)),ISNUMBER(SEARCH('[1]Lookup for use classification'!$D$10,C4554)),ISNUMBER(SEARCH('[1]Lookup for use classification'!$E$10,C4554)),ISNUMBER(SEARCH('[1]Lookup for use classification'!$F$10,C4554)),ISNUMBER(SEARCH('[1]Lookup for use classification'!$G$10,C4554))),'[1]Lookup for use classification'!$A$10,IF(OR(ISNUMBER(SEARCH('[1]Lookup for use classification'!$B$11,C4554)),ISNUMBER(SEARCH('[1]Lookup for use classification'!$C$11,C4554))),'[1]Lookup for use classification'!$A$11,IF(OR(ISNUMBER(SEARCH('[1]Lookup for use classification'!$B$12,C4554)),ISNUMBER(SEARCH('[1]Lookup for use classification'!$C$12,C4554))),'[1]Lookup for use classification'!$A$12,IF(OR(ISNUMBER(SEARCH('[1]Lookup for use classification'!$B$13,C4554)),ISNUMBER(SEARCH('[1]Lookup for use classification'!$C$13,C4554)),ISNUMBER(SEARCH('[1]Lookup for use classification'!$D$13,C4554)),,ISNUMBER(SEARCH('[1]Lookup for use classification'!$C$13,C4554)),ISNUMBER(SEARCH('[1]Lookup for use classification'!$E$13,C4554))),'[1]Lookup for use classification'!$A$13,IF(OR(ISNUMBER(SEARCH('[1]Lookup for use classification'!$B$14,C4554)),ISNUMBER(SEARCH('[1]Lookup for use classification'!$C$14,C4554))),'[1]Lookup for use classification'!$A$14,"Other"))))))))))))</f>
        <v>Education - K - 12</v>
      </c>
      <c r="E4554" s="175"/>
      <c r="F4554" s="176"/>
      <c r="G4554" s="176"/>
    </row>
    <row r="4555" spans="1:12" hidden="1">
      <c r="A4555" s="187" t="s">
        <v>527</v>
      </c>
      <c r="B4555" s="167" t="s">
        <v>4456</v>
      </c>
      <c r="C4555" s="174" t="s">
        <v>58</v>
      </c>
      <c r="D4555" s="6" t="str">
        <f>IF(OR(ISNUMBER(SEARCH('[1]Lookup for use classification'!$B$1,C4555)),ISNUMBER(SEARCH('[1]Lookup for use classification'!$C$1,C4555)),ISNUMBER(SEARCH('[1]Lookup for use classification'!$D$1,C4555)),ISNUMBER(SEARCH('[1]Lookup for use classification'!$E$1,C4555))),'[1]Lookup for use classification'!$A$1,IF(ISNUMBER(SEARCH('[1]Lookup for use classification'!$B$2,C4555)),'[1]Lookup for use classification'!$A$2,IF(ISNUMBER(SEARCH('[1]Lookup for use classification'!$B$3,C4555)),'[1]Lookup for use classification'!$A$3,IF(OR(ISNUMBER(SEARCH('[1]Lookup for use classification'!$B$4,C4555)),ISNUMBER(SEARCH('[1]Lookup for use classification'!$C$4,C4555)),ISNUMBER(SEARCH('[1]Lookup for use classification'!$D$4,C4555)),ISNUMBER(SEARCH('[1]Lookup for use classification'!$E$4,C4555))),'[1]Lookup for use classification'!$A$4,IF(OR(ISNUMBER(SEARCH('[1]Lookup for use classification'!$B$5,C4555)),ISNUMBER(SEARCH('[1]Lookup for use classification'!$C$5,C4555)),ISNUMBER(SEARCH('[1]Lookup for use classification'!$D$5,C4555))),'[1]Lookup for use classification'!$A$5,IF(OR(ISNUMBER(SEARCH('[1]Lookup for use classification'!$B$7,C4555)),ISNUMBER(SEARCH('[1]Lookup for use classification'!$C$7,C4555)),ISNUMBER(SEARCH('[1]Lookup for use classification'!$D$7,C4555))),'[1]Lookup for use classification'!$A$7,IF(OR(ISNUMBER(SEARCH('[1]Lookup for use classification'!$B$9,C4555)),ISNUMBER(SEARCH('[1]Lookup for use classification'!$C$9,C4555)),ISNUMBER(SEARCH('[1]Lookup for use classification'!$D$9,C4555)),ISNUMBER(SEARCH('[1]Lookup for use classification'!$E$9,C4555)),ISNUMBER(SEARCH('[1]Lookup for use classification'!$F$9,C4555)),ISNUMBER(SEARCH('[1]Lookup for use classification'!$G$9,C4555)),ISNUMBER(SEARCH('[1]Lookup for use classification'!$H$9,C4555)),ISNUMBER(SEARCH('[1]Lookup for use classification'!$I$9,C4555)),ISNUMBER(SEARCH('[1]Lookup for use classification'!$J$9,C4555)),ISNUMBER(SEARCH('[1]Lookup for use classification'!$K$9,C4555))),'[1]Lookup for use classification'!$A$9,IF(OR(ISNUMBER(SEARCH('[1]Lookup for use classification'!$B$10,C4555)),ISNUMBER(SEARCH('[1]Lookup for use classification'!$C$10,C4555)),ISNUMBER(SEARCH('[1]Lookup for use classification'!$D$10,C4555)),ISNUMBER(SEARCH('[1]Lookup for use classification'!$E$10,C4555)),ISNUMBER(SEARCH('[1]Lookup for use classification'!$F$10,C4555)),ISNUMBER(SEARCH('[1]Lookup for use classification'!$G$10,C4555))),'[1]Lookup for use classification'!$A$10,IF(OR(ISNUMBER(SEARCH('[1]Lookup for use classification'!$B$11,C4555)),ISNUMBER(SEARCH('[1]Lookup for use classification'!$C$11,C4555))),'[1]Lookup for use classification'!$A$11,IF(OR(ISNUMBER(SEARCH('[1]Lookup for use classification'!$B$12,C4555)),ISNUMBER(SEARCH('[1]Lookup for use classification'!$C$12,C4555))),'[1]Lookup for use classification'!$A$12,IF(OR(ISNUMBER(SEARCH('[1]Lookup for use classification'!$B$13,C4555)),ISNUMBER(SEARCH('[1]Lookup for use classification'!$C$13,C4555)),ISNUMBER(SEARCH('[1]Lookup for use classification'!$D$13,C4555)),,ISNUMBER(SEARCH('[1]Lookup for use classification'!$C$13,C4555)),ISNUMBER(SEARCH('[1]Lookup for use classification'!$E$13,C4555))),'[1]Lookup for use classification'!$A$13,IF(OR(ISNUMBER(SEARCH('[1]Lookup for use classification'!$B$14,C4555)),ISNUMBER(SEARCH('[1]Lookup for use classification'!$C$14,C4555))),'[1]Lookup for use classification'!$A$14,"Other"))))))))))))</f>
        <v>Education - K - 12</v>
      </c>
      <c r="E4555" s="175"/>
      <c r="F4555" s="176"/>
      <c r="G4555" s="176"/>
    </row>
    <row r="4556" spans="1:12" hidden="1">
      <c r="A4556" s="187" t="s">
        <v>527</v>
      </c>
      <c r="B4556" s="167" t="s">
        <v>4456</v>
      </c>
      <c r="C4556" s="174" t="s">
        <v>476</v>
      </c>
      <c r="D4556" s="6" t="str">
        <f>IF(OR(ISNUMBER(SEARCH('[1]Lookup for use classification'!$B$1,C4556)),ISNUMBER(SEARCH('[1]Lookup for use classification'!$C$1,C4556)),ISNUMBER(SEARCH('[1]Lookup for use classification'!$D$1,C4556)),ISNUMBER(SEARCH('[1]Lookup for use classification'!$E$1,C4556))),'[1]Lookup for use classification'!$A$1,IF(ISNUMBER(SEARCH('[1]Lookup for use classification'!$B$2,C4556)),'[1]Lookup for use classification'!$A$2,IF(ISNUMBER(SEARCH('[1]Lookup for use classification'!$B$3,C4556)),'[1]Lookup for use classification'!$A$3,IF(OR(ISNUMBER(SEARCH('[1]Lookup for use classification'!$B$4,C4556)),ISNUMBER(SEARCH('[1]Lookup for use classification'!$C$4,C4556)),ISNUMBER(SEARCH('[1]Lookup for use classification'!$D$4,C4556)),ISNUMBER(SEARCH('[1]Lookup for use classification'!$E$4,C4556))),'[1]Lookup for use classification'!$A$4,IF(OR(ISNUMBER(SEARCH('[1]Lookup for use classification'!$B$5,C4556)),ISNUMBER(SEARCH('[1]Lookup for use classification'!$C$5,C4556)),ISNUMBER(SEARCH('[1]Lookup for use classification'!$D$5,C4556))),'[1]Lookup for use classification'!$A$5,IF(OR(ISNUMBER(SEARCH('[1]Lookup for use classification'!$B$7,C4556)),ISNUMBER(SEARCH('[1]Lookup for use classification'!$C$7,C4556)),ISNUMBER(SEARCH('[1]Lookup for use classification'!$D$7,C4556))),'[1]Lookup for use classification'!$A$7,IF(OR(ISNUMBER(SEARCH('[1]Lookup for use classification'!$B$9,C4556)),ISNUMBER(SEARCH('[1]Lookup for use classification'!$C$9,C4556)),ISNUMBER(SEARCH('[1]Lookup for use classification'!$D$9,C4556)),ISNUMBER(SEARCH('[1]Lookup for use classification'!$E$9,C4556)),ISNUMBER(SEARCH('[1]Lookup for use classification'!$F$9,C4556)),ISNUMBER(SEARCH('[1]Lookup for use classification'!$G$9,C4556)),ISNUMBER(SEARCH('[1]Lookup for use classification'!$H$9,C4556)),ISNUMBER(SEARCH('[1]Lookup for use classification'!$I$9,C4556)),ISNUMBER(SEARCH('[1]Lookup for use classification'!$J$9,C4556)),ISNUMBER(SEARCH('[1]Lookup for use classification'!$K$9,C4556))),'[1]Lookup for use classification'!$A$9,IF(OR(ISNUMBER(SEARCH('[1]Lookup for use classification'!$B$10,C4556)),ISNUMBER(SEARCH('[1]Lookup for use classification'!$C$10,C4556)),ISNUMBER(SEARCH('[1]Lookup for use classification'!$D$10,C4556)),ISNUMBER(SEARCH('[1]Lookup for use classification'!$E$10,C4556)),ISNUMBER(SEARCH('[1]Lookup for use classification'!$F$10,C4556)),ISNUMBER(SEARCH('[1]Lookup for use classification'!$G$10,C4556))),'[1]Lookup for use classification'!$A$10,IF(OR(ISNUMBER(SEARCH('[1]Lookup for use classification'!$B$11,C4556)),ISNUMBER(SEARCH('[1]Lookup for use classification'!$C$11,C4556))),'[1]Lookup for use classification'!$A$11,IF(OR(ISNUMBER(SEARCH('[1]Lookup for use classification'!$B$12,C4556)),ISNUMBER(SEARCH('[1]Lookup for use classification'!$C$12,C4556))),'[1]Lookup for use classification'!$A$12,IF(OR(ISNUMBER(SEARCH('[1]Lookup for use classification'!$B$13,C4556)),ISNUMBER(SEARCH('[1]Lookup for use classification'!$C$13,C4556)),ISNUMBER(SEARCH('[1]Lookup for use classification'!$D$13,C4556)),,ISNUMBER(SEARCH('[1]Lookup for use classification'!$C$13,C4556)),ISNUMBER(SEARCH('[1]Lookup for use classification'!$E$13,C4556))),'[1]Lookup for use classification'!$A$13,IF(OR(ISNUMBER(SEARCH('[1]Lookup for use classification'!$B$14,C4556)),ISNUMBER(SEARCH('[1]Lookup for use classification'!$C$14,C4556))),'[1]Lookup for use classification'!$A$14,"Other"))))))))))))</f>
        <v>Education - K - 12</v>
      </c>
      <c r="E4556" s="175"/>
      <c r="F4556" s="176"/>
      <c r="G4556" s="176"/>
    </row>
    <row r="4557" spans="1:12" hidden="1">
      <c r="A4557" s="187" t="s">
        <v>527</v>
      </c>
      <c r="B4557" s="167" t="s">
        <v>4456</v>
      </c>
      <c r="C4557" s="174" t="s">
        <v>147</v>
      </c>
      <c r="D4557" s="6" t="str">
        <f>IF(OR(ISNUMBER(SEARCH('[1]Lookup for use classification'!$B$1,C4557)),ISNUMBER(SEARCH('[1]Lookup for use classification'!$C$1,C4557)),ISNUMBER(SEARCH('[1]Lookup for use classification'!$D$1,C4557)),ISNUMBER(SEARCH('[1]Lookup for use classification'!$E$1,C4557))),'[1]Lookup for use classification'!$A$1,IF(ISNUMBER(SEARCH('[1]Lookup for use classification'!$B$2,C4557)),'[1]Lookup for use classification'!$A$2,IF(ISNUMBER(SEARCH('[1]Lookup for use classification'!$B$3,C4557)),'[1]Lookup for use classification'!$A$3,IF(OR(ISNUMBER(SEARCH('[1]Lookup for use classification'!$B$4,C4557)),ISNUMBER(SEARCH('[1]Lookup for use classification'!$C$4,C4557)),ISNUMBER(SEARCH('[1]Lookup for use classification'!$D$4,C4557)),ISNUMBER(SEARCH('[1]Lookup for use classification'!$E$4,C4557))),'[1]Lookup for use classification'!$A$4,IF(OR(ISNUMBER(SEARCH('[1]Lookup for use classification'!$B$5,C4557)),ISNUMBER(SEARCH('[1]Lookup for use classification'!$C$5,C4557)),ISNUMBER(SEARCH('[1]Lookup for use classification'!$D$5,C4557))),'[1]Lookup for use classification'!$A$5,IF(OR(ISNUMBER(SEARCH('[1]Lookup for use classification'!$B$7,C4557)),ISNUMBER(SEARCH('[1]Lookup for use classification'!$C$7,C4557)),ISNUMBER(SEARCH('[1]Lookup for use classification'!$D$7,C4557))),'[1]Lookup for use classification'!$A$7,IF(OR(ISNUMBER(SEARCH('[1]Lookup for use classification'!$B$9,C4557)),ISNUMBER(SEARCH('[1]Lookup for use classification'!$C$9,C4557)),ISNUMBER(SEARCH('[1]Lookup for use classification'!$D$9,C4557)),ISNUMBER(SEARCH('[1]Lookup for use classification'!$E$9,C4557)),ISNUMBER(SEARCH('[1]Lookup for use classification'!$F$9,C4557)),ISNUMBER(SEARCH('[1]Lookup for use classification'!$G$9,C4557)),ISNUMBER(SEARCH('[1]Lookup for use classification'!$H$9,C4557)),ISNUMBER(SEARCH('[1]Lookup for use classification'!$I$9,C4557)),ISNUMBER(SEARCH('[1]Lookup for use classification'!$J$9,C4557)),ISNUMBER(SEARCH('[1]Lookup for use classification'!$K$9,C4557))),'[1]Lookup for use classification'!$A$9,IF(OR(ISNUMBER(SEARCH('[1]Lookup for use classification'!$B$10,C4557)),ISNUMBER(SEARCH('[1]Lookup for use classification'!$C$10,C4557)),ISNUMBER(SEARCH('[1]Lookup for use classification'!$D$10,C4557)),ISNUMBER(SEARCH('[1]Lookup for use classification'!$E$10,C4557)),ISNUMBER(SEARCH('[1]Lookup for use classification'!$F$10,C4557)),ISNUMBER(SEARCH('[1]Lookup for use classification'!$G$10,C4557))),'[1]Lookup for use classification'!$A$10,IF(OR(ISNUMBER(SEARCH('[1]Lookup for use classification'!$B$11,C4557)),ISNUMBER(SEARCH('[1]Lookup for use classification'!$C$11,C4557))),'[1]Lookup for use classification'!$A$11,IF(OR(ISNUMBER(SEARCH('[1]Lookup for use classification'!$B$12,C4557)),ISNUMBER(SEARCH('[1]Lookup for use classification'!$C$12,C4557))),'[1]Lookup for use classification'!$A$12,IF(OR(ISNUMBER(SEARCH('[1]Lookup for use classification'!$B$13,C4557)),ISNUMBER(SEARCH('[1]Lookup for use classification'!$C$13,C4557)),ISNUMBER(SEARCH('[1]Lookup for use classification'!$D$13,C4557)),,ISNUMBER(SEARCH('[1]Lookup for use classification'!$C$13,C4557)),ISNUMBER(SEARCH('[1]Lookup for use classification'!$E$13,C4557))),'[1]Lookup for use classification'!$A$13,IF(OR(ISNUMBER(SEARCH('[1]Lookup for use classification'!$B$14,C4557)),ISNUMBER(SEARCH('[1]Lookup for use classification'!$C$14,C4557))),'[1]Lookup for use classification'!$A$14,"Other"))))))))))))</f>
        <v>Health Care - Hospitals</v>
      </c>
      <c r="E4557" s="175"/>
      <c r="F4557" s="176"/>
      <c r="G4557" s="176"/>
    </row>
    <row r="4558" spans="1:12" hidden="1">
      <c r="A4558" s="134" t="s">
        <v>527</v>
      </c>
      <c r="B4558" s="8" t="str">
        <f>IF(ISNA(VLOOKUP(CONCATENATE(A4558,C4558),EUS!$B$2:$B$1939,1,FALSE)),"","End Use Study")</f>
        <v>End Use Study</v>
      </c>
      <c r="C4558" s="8" t="s">
        <v>2743</v>
      </c>
      <c r="D4558" s="8" t="str">
        <f>IF(OR(ISNUMBER(SEARCH('[1]Lookup for use classification'!$B$1,C4558)),ISNUMBER(SEARCH('[1]Lookup for use classification'!$C$1,C4558)),ISNUMBER(SEARCH('[1]Lookup for use classification'!$D$1,C4558)),ISNUMBER(SEARCH('[1]Lookup for use classification'!$E$1,C4558))),'[1]Lookup for use classification'!$A$1,IF(ISNUMBER(SEARCH('[1]Lookup for use classification'!$B$2,C4558)),'[1]Lookup for use classification'!$A$2,IF(ISNUMBER(SEARCH('[1]Lookup for use classification'!$B$3,C4558)),'[1]Lookup for use classification'!$A$3,IF(OR(ISNUMBER(SEARCH('[1]Lookup for use classification'!$B$4,C4558)),ISNUMBER(SEARCH('[1]Lookup for use classification'!$C$4,C4558)),ISNUMBER(SEARCH('[1]Lookup for use classification'!$D$4,C4558)),ISNUMBER(SEARCH('[1]Lookup for use classification'!$E$4,C4558))),'[1]Lookup for use classification'!$A$4,IF(OR(ISNUMBER(SEARCH('[1]Lookup for use classification'!$B$5,C4558)),ISNUMBER(SEARCH('[1]Lookup for use classification'!$C$5,C4558)),ISNUMBER(SEARCH('[1]Lookup for use classification'!$D$5,C4558))),'[1]Lookup for use classification'!$A$5,IF(OR(ISNUMBER(SEARCH('[1]Lookup for use classification'!$B$7,C4558)),ISNUMBER(SEARCH('[1]Lookup for use classification'!$C$7,C4558)),ISNUMBER(SEARCH('[1]Lookup for use classification'!$D$7,C4558))),'[1]Lookup for use classification'!$A$7,IF(OR(ISNUMBER(SEARCH('[1]Lookup for use classification'!$B$9,C4558)),ISNUMBER(SEARCH('[1]Lookup for use classification'!$C$9,C4558)),ISNUMBER(SEARCH('[1]Lookup for use classification'!$D$9,C4558)),ISNUMBER(SEARCH('[1]Lookup for use classification'!$E$9,C4558)),ISNUMBER(SEARCH('[1]Lookup for use classification'!$F$9,C4558)),ISNUMBER(SEARCH('[1]Lookup for use classification'!$G$9,C4558)),ISNUMBER(SEARCH('[1]Lookup for use classification'!$H$9,C4558)),ISNUMBER(SEARCH('[1]Lookup for use classification'!$I$9,C4558)),ISNUMBER(SEARCH('[1]Lookup for use classification'!$J$9,C4558)),ISNUMBER(SEARCH('[1]Lookup for use classification'!$K$9,C4558))),'[1]Lookup for use classification'!$A$9,IF(OR(ISNUMBER(SEARCH('[1]Lookup for use classification'!$B$10,C4558)),ISNUMBER(SEARCH('[1]Lookup for use classification'!$C$10,C4558)),ISNUMBER(SEARCH('[1]Lookup for use classification'!$D$10,C4558)),ISNUMBER(SEARCH('[1]Lookup for use classification'!$E$10,C4558)),ISNUMBER(SEARCH('[1]Lookup for use classification'!$F$10,C4558)),ISNUMBER(SEARCH('[1]Lookup for use classification'!$G$10,C4558))),'[1]Lookup for use classification'!$A$10,IF(OR(ISNUMBER(SEARCH('[1]Lookup for use classification'!$B$11,C4558)),ISNUMBER(SEARCH('[1]Lookup for use classification'!$C$11,C4558))),'[1]Lookup for use classification'!$A$11,IF(OR(ISNUMBER(SEARCH('[1]Lookup for use classification'!$B$12,C4558)),ISNUMBER(SEARCH('[1]Lookup for use classification'!$C$12,C4558))),'[1]Lookup for use classification'!$A$12,IF(OR(ISNUMBER(SEARCH('[1]Lookup for use classification'!$B$13,C4558)),ISNUMBER(SEARCH('[1]Lookup for use classification'!$C$13,C4558)),ISNUMBER(SEARCH('[1]Lookup for use classification'!$D$13,C4558)),,ISNUMBER(SEARCH('[1]Lookup for use classification'!$C$13,C4558)),ISNUMBER(SEARCH('[1]Lookup for use classification'!$E$13,C4558))),'[1]Lookup for use classification'!$A$13,IF(OR(ISNUMBER(SEARCH('[1]Lookup for use classification'!$B$14,C4558)),ISNUMBER(SEARCH('[1]Lookup for use classification'!$C$14,C4558))),'[1]Lookup for use classification'!$A$14,"Other"))))))))))))</f>
        <v>Other</v>
      </c>
      <c r="E4558" s="9"/>
      <c r="F4558" s="9"/>
      <c r="G4558" s="9"/>
      <c r="H4558" s="164"/>
      <c r="I4558" s="164"/>
      <c r="J4558" s="7"/>
      <c r="L4558" s="6"/>
    </row>
    <row r="4559" spans="1:12" hidden="1">
      <c r="A4559" s="187" t="s">
        <v>527</v>
      </c>
      <c r="B4559" s="167" t="s">
        <v>4456</v>
      </c>
      <c r="C4559" s="174" t="s">
        <v>528</v>
      </c>
      <c r="D4559" s="6" t="str">
        <f>IF(OR(ISNUMBER(SEARCH('[1]Lookup for use classification'!$B$1,C4559)),ISNUMBER(SEARCH('[1]Lookup for use classification'!$C$1,C4559)),ISNUMBER(SEARCH('[1]Lookup for use classification'!$D$1,C4559)),ISNUMBER(SEARCH('[1]Lookup for use classification'!$E$1,C4559))),'[1]Lookup for use classification'!$A$1,IF(ISNUMBER(SEARCH('[1]Lookup for use classification'!$B$2,C4559)),'[1]Lookup for use classification'!$A$2,IF(ISNUMBER(SEARCH('[1]Lookup for use classification'!$B$3,C4559)),'[1]Lookup for use classification'!$A$3,IF(OR(ISNUMBER(SEARCH('[1]Lookup for use classification'!$B$4,C4559)),ISNUMBER(SEARCH('[1]Lookup for use classification'!$C$4,C4559)),ISNUMBER(SEARCH('[1]Lookup for use classification'!$D$4,C4559)),ISNUMBER(SEARCH('[1]Lookup for use classification'!$E$4,C4559))),'[1]Lookup for use classification'!$A$4,IF(OR(ISNUMBER(SEARCH('[1]Lookup for use classification'!$B$5,C4559)),ISNUMBER(SEARCH('[1]Lookup for use classification'!$C$5,C4559)),ISNUMBER(SEARCH('[1]Lookup for use classification'!$D$5,C4559))),'[1]Lookup for use classification'!$A$5,IF(OR(ISNUMBER(SEARCH('[1]Lookup for use classification'!$B$7,C4559)),ISNUMBER(SEARCH('[1]Lookup for use classification'!$C$7,C4559)),ISNUMBER(SEARCH('[1]Lookup for use classification'!$D$7,C4559))),'[1]Lookup for use classification'!$A$7,IF(OR(ISNUMBER(SEARCH('[1]Lookup for use classification'!$B$9,C4559)),ISNUMBER(SEARCH('[1]Lookup for use classification'!$C$9,C4559)),ISNUMBER(SEARCH('[1]Lookup for use classification'!$D$9,C4559)),ISNUMBER(SEARCH('[1]Lookup for use classification'!$E$9,C4559)),ISNUMBER(SEARCH('[1]Lookup for use classification'!$F$9,C4559)),ISNUMBER(SEARCH('[1]Lookup for use classification'!$G$9,C4559)),ISNUMBER(SEARCH('[1]Lookup for use classification'!$H$9,C4559)),ISNUMBER(SEARCH('[1]Lookup for use classification'!$I$9,C4559)),ISNUMBER(SEARCH('[1]Lookup for use classification'!$J$9,C4559)),ISNUMBER(SEARCH('[1]Lookup for use classification'!$K$9,C4559))),'[1]Lookup for use classification'!$A$9,IF(OR(ISNUMBER(SEARCH('[1]Lookup for use classification'!$B$10,C4559)),ISNUMBER(SEARCH('[1]Lookup for use classification'!$C$10,C4559)),ISNUMBER(SEARCH('[1]Lookup for use classification'!$D$10,C4559)),ISNUMBER(SEARCH('[1]Lookup for use classification'!$E$10,C4559)),ISNUMBER(SEARCH('[1]Lookup for use classification'!$F$10,C4559)),ISNUMBER(SEARCH('[1]Lookup for use classification'!$G$10,C4559))),'[1]Lookup for use classification'!$A$10,IF(OR(ISNUMBER(SEARCH('[1]Lookup for use classification'!$B$11,C4559)),ISNUMBER(SEARCH('[1]Lookup for use classification'!$C$11,C4559))),'[1]Lookup for use classification'!$A$11,IF(OR(ISNUMBER(SEARCH('[1]Lookup for use classification'!$B$12,C4559)),ISNUMBER(SEARCH('[1]Lookup for use classification'!$C$12,C4559))),'[1]Lookup for use classification'!$A$12,IF(OR(ISNUMBER(SEARCH('[1]Lookup for use classification'!$B$13,C4559)),ISNUMBER(SEARCH('[1]Lookup for use classification'!$C$13,C4559)),ISNUMBER(SEARCH('[1]Lookup for use classification'!$D$13,C4559)),,ISNUMBER(SEARCH('[1]Lookup for use classification'!$C$13,C4559)),ISNUMBER(SEARCH('[1]Lookup for use classification'!$E$13,C4559))),'[1]Lookup for use classification'!$A$13,IF(OR(ISNUMBER(SEARCH('[1]Lookup for use classification'!$B$14,C4559)),ISNUMBER(SEARCH('[1]Lookup for use classification'!$C$14,C4559))),'[1]Lookup for use classification'!$A$14,"Other"))))))))))))</f>
        <v>Other</v>
      </c>
      <c r="E4559" s="175"/>
      <c r="F4559" s="176"/>
      <c r="G4559" s="176"/>
    </row>
    <row r="4560" spans="1:12" hidden="1">
      <c r="A4560" s="187" t="s">
        <v>527</v>
      </c>
      <c r="B4560" s="167" t="s">
        <v>4456</v>
      </c>
      <c r="C4560" s="174" t="s">
        <v>529</v>
      </c>
      <c r="D4560" s="6" t="str">
        <f>IF(OR(ISNUMBER(SEARCH('[1]Lookup for use classification'!$B$1,C4560)),ISNUMBER(SEARCH('[1]Lookup for use classification'!$C$1,C4560)),ISNUMBER(SEARCH('[1]Lookup for use classification'!$D$1,C4560)),ISNUMBER(SEARCH('[1]Lookup for use classification'!$E$1,C4560))),'[1]Lookup for use classification'!$A$1,IF(ISNUMBER(SEARCH('[1]Lookup for use classification'!$B$2,C4560)),'[1]Lookup for use classification'!$A$2,IF(ISNUMBER(SEARCH('[1]Lookup for use classification'!$B$3,C4560)),'[1]Lookup for use classification'!$A$3,IF(OR(ISNUMBER(SEARCH('[1]Lookup for use classification'!$B$4,C4560)),ISNUMBER(SEARCH('[1]Lookup for use classification'!$C$4,C4560)),ISNUMBER(SEARCH('[1]Lookup for use classification'!$D$4,C4560)),ISNUMBER(SEARCH('[1]Lookup for use classification'!$E$4,C4560))),'[1]Lookup for use classification'!$A$4,IF(OR(ISNUMBER(SEARCH('[1]Lookup for use classification'!$B$5,C4560)),ISNUMBER(SEARCH('[1]Lookup for use classification'!$C$5,C4560)),ISNUMBER(SEARCH('[1]Lookup for use classification'!$D$5,C4560))),'[1]Lookup for use classification'!$A$5,IF(OR(ISNUMBER(SEARCH('[1]Lookup for use classification'!$B$7,C4560)),ISNUMBER(SEARCH('[1]Lookup for use classification'!$C$7,C4560)),ISNUMBER(SEARCH('[1]Lookup for use classification'!$D$7,C4560))),'[1]Lookup for use classification'!$A$7,IF(OR(ISNUMBER(SEARCH('[1]Lookup for use classification'!$B$9,C4560)),ISNUMBER(SEARCH('[1]Lookup for use classification'!$C$9,C4560)),ISNUMBER(SEARCH('[1]Lookup for use classification'!$D$9,C4560)),ISNUMBER(SEARCH('[1]Lookup for use classification'!$E$9,C4560)),ISNUMBER(SEARCH('[1]Lookup for use classification'!$F$9,C4560)),ISNUMBER(SEARCH('[1]Lookup for use classification'!$G$9,C4560)),ISNUMBER(SEARCH('[1]Lookup for use classification'!$H$9,C4560)),ISNUMBER(SEARCH('[1]Lookup for use classification'!$I$9,C4560)),ISNUMBER(SEARCH('[1]Lookup for use classification'!$J$9,C4560)),ISNUMBER(SEARCH('[1]Lookup for use classification'!$K$9,C4560))),'[1]Lookup for use classification'!$A$9,IF(OR(ISNUMBER(SEARCH('[1]Lookup for use classification'!$B$10,C4560)),ISNUMBER(SEARCH('[1]Lookup for use classification'!$C$10,C4560)),ISNUMBER(SEARCH('[1]Lookup for use classification'!$D$10,C4560)),ISNUMBER(SEARCH('[1]Lookup for use classification'!$E$10,C4560)),ISNUMBER(SEARCH('[1]Lookup for use classification'!$F$10,C4560)),ISNUMBER(SEARCH('[1]Lookup for use classification'!$G$10,C4560))),'[1]Lookup for use classification'!$A$10,IF(OR(ISNUMBER(SEARCH('[1]Lookup for use classification'!$B$11,C4560)),ISNUMBER(SEARCH('[1]Lookup for use classification'!$C$11,C4560))),'[1]Lookup for use classification'!$A$11,IF(OR(ISNUMBER(SEARCH('[1]Lookup for use classification'!$B$12,C4560)),ISNUMBER(SEARCH('[1]Lookup for use classification'!$C$12,C4560))),'[1]Lookup for use classification'!$A$12,IF(OR(ISNUMBER(SEARCH('[1]Lookup for use classification'!$B$13,C4560)),ISNUMBER(SEARCH('[1]Lookup for use classification'!$C$13,C4560)),ISNUMBER(SEARCH('[1]Lookup for use classification'!$D$13,C4560)),,ISNUMBER(SEARCH('[1]Lookup for use classification'!$C$13,C4560)),ISNUMBER(SEARCH('[1]Lookup for use classification'!$E$13,C4560))),'[1]Lookup for use classification'!$A$13,IF(OR(ISNUMBER(SEARCH('[1]Lookup for use classification'!$B$14,C4560)),ISNUMBER(SEARCH('[1]Lookup for use classification'!$C$14,C4560))),'[1]Lookup for use classification'!$A$14,"Other"))))))))))))</f>
        <v>Other</v>
      </c>
      <c r="E4560" s="175"/>
      <c r="F4560" s="176"/>
      <c r="G4560" s="176"/>
    </row>
    <row r="4561" spans="1:12" hidden="1">
      <c r="A4561" s="187" t="s">
        <v>527</v>
      </c>
      <c r="B4561" s="167" t="s">
        <v>4456</v>
      </c>
      <c r="C4561" s="174" t="s">
        <v>531</v>
      </c>
      <c r="D4561" s="6" t="str">
        <f>IF(OR(ISNUMBER(SEARCH('[1]Lookup for use classification'!$B$1,C4561)),ISNUMBER(SEARCH('[1]Lookup for use classification'!$C$1,C4561)),ISNUMBER(SEARCH('[1]Lookup for use classification'!$D$1,C4561)),ISNUMBER(SEARCH('[1]Lookup for use classification'!$E$1,C4561))),'[1]Lookup for use classification'!$A$1,IF(ISNUMBER(SEARCH('[1]Lookup for use classification'!$B$2,C4561)),'[1]Lookup for use classification'!$A$2,IF(ISNUMBER(SEARCH('[1]Lookup for use classification'!$B$3,C4561)),'[1]Lookup for use classification'!$A$3,IF(OR(ISNUMBER(SEARCH('[1]Lookup for use classification'!$B$4,C4561)),ISNUMBER(SEARCH('[1]Lookup for use classification'!$C$4,C4561)),ISNUMBER(SEARCH('[1]Lookup for use classification'!$D$4,C4561)),ISNUMBER(SEARCH('[1]Lookup for use classification'!$E$4,C4561))),'[1]Lookup for use classification'!$A$4,IF(OR(ISNUMBER(SEARCH('[1]Lookup for use classification'!$B$5,C4561)),ISNUMBER(SEARCH('[1]Lookup for use classification'!$C$5,C4561)),ISNUMBER(SEARCH('[1]Lookup for use classification'!$D$5,C4561))),'[1]Lookup for use classification'!$A$5,IF(OR(ISNUMBER(SEARCH('[1]Lookup for use classification'!$B$7,C4561)),ISNUMBER(SEARCH('[1]Lookup for use classification'!$C$7,C4561)),ISNUMBER(SEARCH('[1]Lookup for use classification'!$D$7,C4561))),'[1]Lookup for use classification'!$A$7,IF(OR(ISNUMBER(SEARCH('[1]Lookup for use classification'!$B$9,C4561)),ISNUMBER(SEARCH('[1]Lookup for use classification'!$C$9,C4561)),ISNUMBER(SEARCH('[1]Lookup for use classification'!$D$9,C4561)),ISNUMBER(SEARCH('[1]Lookup for use classification'!$E$9,C4561)),ISNUMBER(SEARCH('[1]Lookup for use classification'!$F$9,C4561)),ISNUMBER(SEARCH('[1]Lookup for use classification'!$G$9,C4561)),ISNUMBER(SEARCH('[1]Lookup for use classification'!$H$9,C4561)),ISNUMBER(SEARCH('[1]Lookup for use classification'!$I$9,C4561)),ISNUMBER(SEARCH('[1]Lookup for use classification'!$J$9,C4561)),ISNUMBER(SEARCH('[1]Lookup for use classification'!$K$9,C4561))),'[1]Lookup for use classification'!$A$9,IF(OR(ISNUMBER(SEARCH('[1]Lookup for use classification'!$B$10,C4561)),ISNUMBER(SEARCH('[1]Lookup for use classification'!$C$10,C4561)),ISNUMBER(SEARCH('[1]Lookup for use classification'!$D$10,C4561)),ISNUMBER(SEARCH('[1]Lookup for use classification'!$E$10,C4561)),ISNUMBER(SEARCH('[1]Lookup for use classification'!$F$10,C4561)),ISNUMBER(SEARCH('[1]Lookup for use classification'!$G$10,C4561))),'[1]Lookup for use classification'!$A$10,IF(OR(ISNUMBER(SEARCH('[1]Lookup for use classification'!$B$11,C4561)),ISNUMBER(SEARCH('[1]Lookup for use classification'!$C$11,C4561))),'[1]Lookup for use classification'!$A$11,IF(OR(ISNUMBER(SEARCH('[1]Lookup for use classification'!$B$12,C4561)),ISNUMBER(SEARCH('[1]Lookup for use classification'!$C$12,C4561))),'[1]Lookup for use classification'!$A$12,IF(OR(ISNUMBER(SEARCH('[1]Lookup for use classification'!$B$13,C4561)),ISNUMBER(SEARCH('[1]Lookup for use classification'!$C$13,C4561)),ISNUMBER(SEARCH('[1]Lookup for use classification'!$D$13,C4561)),,ISNUMBER(SEARCH('[1]Lookup for use classification'!$C$13,C4561)),ISNUMBER(SEARCH('[1]Lookup for use classification'!$E$13,C4561))),'[1]Lookup for use classification'!$A$13,IF(OR(ISNUMBER(SEARCH('[1]Lookup for use classification'!$B$14,C4561)),ISNUMBER(SEARCH('[1]Lookup for use classification'!$C$14,C4561))),'[1]Lookup for use classification'!$A$14,"Other"))))))))))))</f>
        <v>Other</v>
      </c>
      <c r="E4561" s="175"/>
      <c r="F4561" s="176"/>
      <c r="G4561" s="176"/>
    </row>
    <row r="4562" spans="1:12" hidden="1">
      <c r="A4562" s="187" t="s">
        <v>527</v>
      </c>
      <c r="B4562" s="167" t="s">
        <v>4456</v>
      </c>
      <c r="C4562" s="174" t="s">
        <v>162</v>
      </c>
      <c r="D4562" s="6" t="str">
        <f>IF(OR(ISNUMBER(SEARCH('[1]Lookup for use classification'!$B$1,C4562)),ISNUMBER(SEARCH('[1]Lookup for use classification'!$C$1,C4562)),ISNUMBER(SEARCH('[1]Lookup for use classification'!$D$1,C4562)),ISNUMBER(SEARCH('[1]Lookup for use classification'!$E$1,C4562))),'[1]Lookup for use classification'!$A$1,IF(ISNUMBER(SEARCH('[1]Lookup for use classification'!$B$2,C4562)),'[1]Lookup for use classification'!$A$2,IF(ISNUMBER(SEARCH('[1]Lookup for use classification'!$B$3,C4562)),'[1]Lookup for use classification'!$A$3,IF(OR(ISNUMBER(SEARCH('[1]Lookup for use classification'!$B$4,C4562)),ISNUMBER(SEARCH('[1]Lookup for use classification'!$C$4,C4562)),ISNUMBER(SEARCH('[1]Lookup for use classification'!$D$4,C4562)),ISNUMBER(SEARCH('[1]Lookup for use classification'!$E$4,C4562))),'[1]Lookup for use classification'!$A$4,IF(OR(ISNUMBER(SEARCH('[1]Lookup for use classification'!$B$5,C4562)),ISNUMBER(SEARCH('[1]Lookup for use classification'!$C$5,C4562)),ISNUMBER(SEARCH('[1]Lookup for use classification'!$D$5,C4562))),'[1]Lookup for use classification'!$A$5,IF(OR(ISNUMBER(SEARCH('[1]Lookup for use classification'!$B$7,C4562)),ISNUMBER(SEARCH('[1]Lookup for use classification'!$C$7,C4562)),ISNUMBER(SEARCH('[1]Lookup for use classification'!$D$7,C4562))),'[1]Lookup for use classification'!$A$7,IF(OR(ISNUMBER(SEARCH('[1]Lookup for use classification'!$B$9,C4562)),ISNUMBER(SEARCH('[1]Lookup for use classification'!$C$9,C4562)),ISNUMBER(SEARCH('[1]Lookup for use classification'!$D$9,C4562)),ISNUMBER(SEARCH('[1]Lookup for use classification'!$E$9,C4562)),ISNUMBER(SEARCH('[1]Lookup for use classification'!$F$9,C4562)),ISNUMBER(SEARCH('[1]Lookup for use classification'!$G$9,C4562)),ISNUMBER(SEARCH('[1]Lookup for use classification'!$H$9,C4562)),ISNUMBER(SEARCH('[1]Lookup for use classification'!$I$9,C4562)),ISNUMBER(SEARCH('[1]Lookup for use classification'!$J$9,C4562)),ISNUMBER(SEARCH('[1]Lookup for use classification'!$K$9,C4562))),'[1]Lookup for use classification'!$A$9,IF(OR(ISNUMBER(SEARCH('[1]Lookup for use classification'!$B$10,C4562)),ISNUMBER(SEARCH('[1]Lookup for use classification'!$C$10,C4562)),ISNUMBER(SEARCH('[1]Lookup for use classification'!$D$10,C4562)),ISNUMBER(SEARCH('[1]Lookup for use classification'!$E$10,C4562)),ISNUMBER(SEARCH('[1]Lookup for use classification'!$F$10,C4562)),ISNUMBER(SEARCH('[1]Lookup for use classification'!$G$10,C4562))),'[1]Lookup for use classification'!$A$10,IF(OR(ISNUMBER(SEARCH('[1]Lookup for use classification'!$B$11,C4562)),ISNUMBER(SEARCH('[1]Lookup for use classification'!$C$11,C4562))),'[1]Lookup for use classification'!$A$11,IF(OR(ISNUMBER(SEARCH('[1]Lookup for use classification'!$B$12,C4562)),ISNUMBER(SEARCH('[1]Lookup for use classification'!$C$12,C4562))),'[1]Lookup for use classification'!$A$12,IF(OR(ISNUMBER(SEARCH('[1]Lookup for use classification'!$B$13,C4562)),ISNUMBER(SEARCH('[1]Lookup for use classification'!$C$13,C4562)),ISNUMBER(SEARCH('[1]Lookup for use classification'!$D$13,C4562)),,ISNUMBER(SEARCH('[1]Lookup for use classification'!$C$13,C4562)),ISNUMBER(SEARCH('[1]Lookup for use classification'!$E$13,C4562))),'[1]Lookup for use classification'!$A$13,IF(OR(ISNUMBER(SEARCH('[1]Lookup for use classification'!$B$14,C4562)),ISNUMBER(SEARCH('[1]Lookup for use classification'!$C$14,C4562))),'[1]Lookup for use classification'!$A$14,"Other"))))))))))))</f>
        <v>Public Assembly</v>
      </c>
      <c r="E4562" s="175"/>
      <c r="F4562" s="176"/>
      <c r="G4562" s="176"/>
    </row>
    <row r="4563" spans="1:12" hidden="1">
      <c r="A4563" s="187" t="s">
        <v>527</v>
      </c>
      <c r="B4563" s="167" t="s">
        <v>4456</v>
      </c>
      <c r="C4563" s="174" t="s">
        <v>533</v>
      </c>
      <c r="D4563" s="6" t="str">
        <f>IF(OR(ISNUMBER(SEARCH('[1]Lookup for use classification'!$B$1,C4563)),ISNUMBER(SEARCH('[1]Lookup for use classification'!$C$1,C4563)),ISNUMBER(SEARCH('[1]Lookup for use classification'!$D$1,C4563)),ISNUMBER(SEARCH('[1]Lookup for use classification'!$E$1,C4563))),'[1]Lookup for use classification'!$A$1,IF(ISNUMBER(SEARCH('[1]Lookup for use classification'!$B$2,C4563)),'[1]Lookup for use classification'!$A$2,IF(ISNUMBER(SEARCH('[1]Lookup for use classification'!$B$3,C4563)),'[1]Lookup for use classification'!$A$3,IF(OR(ISNUMBER(SEARCH('[1]Lookup for use classification'!$B$4,C4563)),ISNUMBER(SEARCH('[1]Lookup for use classification'!$C$4,C4563)),ISNUMBER(SEARCH('[1]Lookup for use classification'!$D$4,C4563)),ISNUMBER(SEARCH('[1]Lookup for use classification'!$E$4,C4563))),'[1]Lookup for use classification'!$A$4,IF(OR(ISNUMBER(SEARCH('[1]Lookup for use classification'!$B$5,C4563)),ISNUMBER(SEARCH('[1]Lookup for use classification'!$C$5,C4563)),ISNUMBER(SEARCH('[1]Lookup for use classification'!$D$5,C4563))),'[1]Lookup for use classification'!$A$5,IF(OR(ISNUMBER(SEARCH('[1]Lookup for use classification'!$B$7,C4563)),ISNUMBER(SEARCH('[1]Lookup for use classification'!$C$7,C4563)),ISNUMBER(SEARCH('[1]Lookup for use classification'!$D$7,C4563))),'[1]Lookup for use classification'!$A$7,IF(OR(ISNUMBER(SEARCH('[1]Lookup for use classification'!$B$9,C4563)),ISNUMBER(SEARCH('[1]Lookup for use classification'!$C$9,C4563)),ISNUMBER(SEARCH('[1]Lookup for use classification'!$D$9,C4563)),ISNUMBER(SEARCH('[1]Lookup for use classification'!$E$9,C4563)),ISNUMBER(SEARCH('[1]Lookup for use classification'!$F$9,C4563)),ISNUMBER(SEARCH('[1]Lookup for use classification'!$G$9,C4563)),ISNUMBER(SEARCH('[1]Lookup for use classification'!$H$9,C4563)),ISNUMBER(SEARCH('[1]Lookup for use classification'!$I$9,C4563)),ISNUMBER(SEARCH('[1]Lookup for use classification'!$J$9,C4563)),ISNUMBER(SEARCH('[1]Lookup for use classification'!$K$9,C4563))),'[1]Lookup for use classification'!$A$9,IF(OR(ISNUMBER(SEARCH('[1]Lookup for use classification'!$B$10,C4563)),ISNUMBER(SEARCH('[1]Lookup for use classification'!$C$10,C4563)),ISNUMBER(SEARCH('[1]Lookup for use classification'!$D$10,C4563)),ISNUMBER(SEARCH('[1]Lookup for use classification'!$E$10,C4563)),ISNUMBER(SEARCH('[1]Lookup for use classification'!$F$10,C4563)),ISNUMBER(SEARCH('[1]Lookup for use classification'!$G$10,C4563))),'[1]Lookup for use classification'!$A$10,IF(OR(ISNUMBER(SEARCH('[1]Lookup for use classification'!$B$11,C4563)),ISNUMBER(SEARCH('[1]Lookup for use classification'!$C$11,C4563))),'[1]Lookup for use classification'!$A$11,IF(OR(ISNUMBER(SEARCH('[1]Lookup for use classification'!$B$12,C4563)),ISNUMBER(SEARCH('[1]Lookup for use classification'!$C$12,C4563))),'[1]Lookup for use classification'!$A$12,IF(OR(ISNUMBER(SEARCH('[1]Lookup for use classification'!$B$13,C4563)),ISNUMBER(SEARCH('[1]Lookup for use classification'!$C$13,C4563)),ISNUMBER(SEARCH('[1]Lookup for use classification'!$D$13,C4563)),,ISNUMBER(SEARCH('[1]Lookup for use classification'!$C$13,C4563)),ISNUMBER(SEARCH('[1]Lookup for use classification'!$E$13,C4563))),'[1]Lookup for use classification'!$A$13,IF(OR(ISNUMBER(SEARCH('[1]Lookup for use classification'!$B$14,C4563)),ISNUMBER(SEARCH('[1]Lookup for use classification'!$C$14,C4563))),'[1]Lookup for use classification'!$A$14,"Other"))))))))))))</f>
        <v>Warehousing</v>
      </c>
      <c r="E4563" s="175"/>
      <c r="F4563" s="176"/>
      <c r="G4563" s="176"/>
    </row>
    <row r="4564" spans="1:12" hidden="1">
      <c r="A4564" s="187" t="s">
        <v>527</v>
      </c>
      <c r="B4564" s="167" t="s">
        <v>4456</v>
      </c>
      <c r="C4564" s="174" t="s">
        <v>64</v>
      </c>
      <c r="D4564" s="6" t="str">
        <f>IF(OR(ISNUMBER(SEARCH('[1]Lookup for use classification'!$B$1,C4564)),ISNUMBER(SEARCH('[1]Lookup for use classification'!$C$1,C4564)),ISNUMBER(SEARCH('[1]Lookup for use classification'!$D$1,C4564)),ISNUMBER(SEARCH('[1]Lookup for use classification'!$E$1,C4564))),'[1]Lookup for use classification'!$A$1,IF(ISNUMBER(SEARCH('[1]Lookup for use classification'!$B$2,C4564)),'[1]Lookup for use classification'!$A$2,IF(ISNUMBER(SEARCH('[1]Lookup for use classification'!$B$3,C4564)),'[1]Lookup for use classification'!$A$3,IF(OR(ISNUMBER(SEARCH('[1]Lookup for use classification'!$B$4,C4564)),ISNUMBER(SEARCH('[1]Lookup for use classification'!$C$4,C4564)),ISNUMBER(SEARCH('[1]Lookup for use classification'!$D$4,C4564)),ISNUMBER(SEARCH('[1]Lookup for use classification'!$E$4,C4564))),'[1]Lookup for use classification'!$A$4,IF(OR(ISNUMBER(SEARCH('[1]Lookup for use classification'!$B$5,C4564)),ISNUMBER(SEARCH('[1]Lookup for use classification'!$C$5,C4564)),ISNUMBER(SEARCH('[1]Lookup for use classification'!$D$5,C4564))),'[1]Lookup for use classification'!$A$5,IF(OR(ISNUMBER(SEARCH('[1]Lookup for use classification'!$B$7,C4564)),ISNUMBER(SEARCH('[1]Lookup for use classification'!$C$7,C4564)),ISNUMBER(SEARCH('[1]Lookup for use classification'!$D$7,C4564))),'[1]Lookup for use classification'!$A$7,IF(OR(ISNUMBER(SEARCH('[1]Lookup for use classification'!$B$9,C4564)),ISNUMBER(SEARCH('[1]Lookup for use classification'!$C$9,C4564)),ISNUMBER(SEARCH('[1]Lookup for use classification'!$D$9,C4564)),ISNUMBER(SEARCH('[1]Lookup for use classification'!$E$9,C4564)),ISNUMBER(SEARCH('[1]Lookup for use classification'!$F$9,C4564)),ISNUMBER(SEARCH('[1]Lookup for use classification'!$G$9,C4564)),ISNUMBER(SEARCH('[1]Lookup for use classification'!$H$9,C4564)),ISNUMBER(SEARCH('[1]Lookup for use classification'!$I$9,C4564)),ISNUMBER(SEARCH('[1]Lookup for use classification'!$J$9,C4564)),ISNUMBER(SEARCH('[1]Lookup for use classification'!$K$9,C4564))),'[1]Lookup for use classification'!$A$9,IF(OR(ISNUMBER(SEARCH('[1]Lookup for use classification'!$B$10,C4564)),ISNUMBER(SEARCH('[1]Lookup for use classification'!$C$10,C4564)),ISNUMBER(SEARCH('[1]Lookup for use classification'!$D$10,C4564)),ISNUMBER(SEARCH('[1]Lookup for use classification'!$E$10,C4564)),ISNUMBER(SEARCH('[1]Lookup for use classification'!$F$10,C4564)),ISNUMBER(SEARCH('[1]Lookup for use classification'!$G$10,C4564))),'[1]Lookup for use classification'!$A$10,IF(OR(ISNUMBER(SEARCH('[1]Lookup for use classification'!$B$11,C4564)),ISNUMBER(SEARCH('[1]Lookup for use classification'!$C$11,C4564))),'[1]Lookup for use classification'!$A$11,IF(OR(ISNUMBER(SEARCH('[1]Lookup for use classification'!$B$12,C4564)),ISNUMBER(SEARCH('[1]Lookup for use classification'!$C$12,C4564))),'[1]Lookup for use classification'!$A$12,IF(OR(ISNUMBER(SEARCH('[1]Lookup for use classification'!$B$13,C4564)),ISNUMBER(SEARCH('[1]Lookup for use classification'!$C$13,C4564)),ISNUMBER(SEARCH('[1]Lookup for use classification'!$D$13,C4564)),,ISNUMBER(SEARCH('[1]Lookup for use classification'!$C$13,C4564)),ISNUMBER(SEARCH('[1]Lookup for use classification'!$E$13,C4564))),'[1]Lookup for use classification'!$A$13,IF(OR(ISNUMBER(SEARCH('[1]Lookup for use classification'!$B$14,C4564)),ISNUMBER(SEARCH('[1]Lookup for use classification'!$C$14,C4564))),'[1]Lookup for use classification'!$A$14,"Other"))))))))))))</f>
        <v>Water &amp; Sewer</v>
      </c>
      <c r="E4564" s="175"/>
      <c r="F4564" s="176"/>
      <c r="G4564" s="176"/>
    </row>
    <row r="4565" spans="1:12" hidden="1">
      <c r="A4565" s="185" t="s">
        <v>3567</v>
      </c>
      <c r="B4565" s="8" t="s">
        <v>6055</v>
      </c>
      <c r="C4565" s="162"/>
      <c r="D4565" s="162" t="s">
        <v>3335</v>
      </c>
      <c r="E4565" s="163">
        <v>25414</v>
      </c>
      <c r="F4565" s="163"/>
      <c r="G4565" s="163"/>
      <c r="H4565" s="164"/>
      <c r="I4565" s="164"/>
      <c r="K4565" s="163"/>
    </row>
    <row r="4566" spans="1:12" hidden="1">
      <c r="A4566" s="185" t="s">
        <v>1178</v>
      </c>
      <c r="B4566" s="167" t="s">
        <v>4456</v>
      </c>
      <c r="C4566" s="182" t="s">
        <v>1173</v>
      </c>
      <c r="D4566" s="6" t="str">
        <f>IF(OR(ISNUMBER(SEARCH('[1]Lookup for use classification'!$B$1,C4566)),ISNUMBER(SEARCH('[1]Lookup for use classification'!$C$1,C4566)),ISNUMBER(SEARCH('[1]Lookup for use classification'!$D$1,C4566)),ISNUMBER(SEARCH('[1]Lookup for use classification'!$E$1,C4566))),'[1]Lookup for use classification'!$A$1,IF(ISNUMBER(SEARCH('[1]Lookup for use classification'!$B$2,C4566)),'[1]Lookup for use classification'!$A$2,IF(ISNUMBER(SEARCH('[1]Lookup for use classification'!$B$3,C4566)),'[1]Lookup for use classification'!$A$3,IF(OR(ISNUMBER(SEARCH('[1]Lookup for use classification'!$B$4,C4566)),ISNUMBER(SEARCH('[1]Lookup for use classification'!$C$4,C4566)),ISNUMBER(SEARCH('[1]Lookup for use classification'!$D$4,C4566)),ISNUMBER(SEARCH('[1]Lookup for use classification'!$E$4,C4566))),'[1]Lookup for use classification'!$A$4,IF(OR(ISNUMBER(SEARCH('[1]Lookup for use classification'!$B$5,C4566)),ISNUMBER(SEARCH('[1]Lookup for use classification'!$C$5,C4566)),ISNUMBER(SEARCH('[1]Lookup for use classification'!$D$5,C4566))),'[1]Lookup for use classification'!$A$5,IF(OR(ISNUMBER(SEARCH('[1]Lookup for use classification'!$B$7,C4566)),ISNUMBER(SEARCH('[1]Lookup for use classification'!$C$7,C4566)),ISNUMBER(SEARCH('[1]Lookup for use classification'!$D$7,C4566))),'[1]Lookup for use classification'!$A$7,IF(OR(ISNUMBER(SEARCH('[1]Lookup for use classification'!$B$9,C4566)),ISNUMBER(SEARCH('[1]Lookup for use classification'!$C$9,C4566)),ISNUMBER(SEARCH('[1]Lookup for use classification'!$D$9,C4566)),ISNUMBER(SEARCH('[1]Lookup for use classification'!$E$9,C4566)),ISNUMBER(SEARCH('[1]Lookup for use classification'!$F$9,C4566)),ISNUMBER(SEARCH('[1]Lookup for use classification'!$G$9,C4566)),ISNUMBER(SEARCH('[1]Lookup for use classification'!$H$9,C4566)),ISNUMBER(SEARCH('[1]Lookup for use classification'!$I$9,C4566)),ISNUMBER(SEARCH('[1]Lookup for use classification'!$J$9,C4566)),ISNUMBER(SEARCH('[1]Lookup for use classification'!$K$9,C4566))),'[1]Lookup for use classification'!$A$9,IF(OR(ISNUMBER(SEARCH('[1]Lookup for use classification'!$B$10,C4566)),ISNUMBER(SEARCH('[1]Lookup for use classification'!$C$10,C4566)),ISNUMBER(SEARCH('[1]Lookup for use classification'!$D$10,C4566)),ISNUMBER(SEARCH('[1]Lookup for use classification'!$E$10,C4566)),ISNUMBER(SEARCH('[1]Lookup for use classification'!$F$10,C4566)),ISNUMBER(SEARCH('[1]Lookup for use classification'!$G$10,C4566))),'[1]Lookup for use classification'!$A$10,IF(OR(ISNUMBER(SEARCH('[1]Lookup for use classification'!$B$11,C4566)),ISNUMBER(SEARCH('[1]Lookup for use classification'!$C$11,C4566))),'[1]Lookup for use classification'!$A$11,IF(OR(ISNUMBER(SEARCH('[1]Lookup for use classification'!$B$12,C4566)),ISNUMBER(SEARCH('[1]Lookup for use classification'!$C$12,C4566))),'[1]Lookup for use classification'!$A$12,IF(OR(ISNUMBER(SEARCH('[1]Lookup for use classification'!$B$13,C4566)),ISNUMBER(SEARCH('[1]Lookup for use classification'!$C$13,C4566)),ISNUMBER(SEARCH('[1]Lookup for use classification'!$D$13,C4566)),,ISNUMBER(SEARCH('[1]Lookup for use classification'!$C$13,C4566)),ISNUMBER(SEARCH('[1]Lookup for use classification'!$E$13,C4566))),'[1]Lookup for use classification'!$A$13,IF(OR(ISNUMBER(SEARCH('[1]Lookup for use classification'!$B$14,C4566)),ISNUMBER(SEARCH('[1]Lookup for use classification'!$C$14,C4566))),'[1]Lookup for use classification'!$A$14,"Other"))))))))))))</f>
        <v>Accomodation Services</v>
      </c>
      <c r="E4566" s="183"/>
      <c r="F4566" s="184"/>
      <c r="G4566" s="184" t="s">
        <v>795</v>
      </c>
    </row>
    <row r="4567" spans="1:12" hidden="1">
      <c r="A4567" s="138" t="s">
        <v>1178</v>
      </c>
      <c r="B4567" s="8" t="str">
        <f>IF(ISNA(VLOOKUP(CONCATENATE(A4567,C4567),EUS!$B$2:$B$1939,1,FALSE)),"","End Use Study")</f>
        <v>End Use Study</v>
      </c>
      <c r="C4567" s="8" t="s">
        <v>159</v>
      </c>
      <c r="D4567" s="162" t="s">
        <v>3335</v>
      </c>
      <c r="E4567" s="9">
        <v>540</v>
      </c>
      <c r="F4567" s="9"/>
      <c r="G4567" s="9"/>
      <c r="H4567" s="164"/>
      <c r="I4567" s="164"/>
      <c r="J4567" s="7"/>
      <c r="L4567" s="6"/>
    </row>
    <row r="4568" spans="1:12" hidden="1">
      <c r="A4568" s="138" t="s">
        <v>1178</v>
      </c>
      <c r="B4568" s="8" t="str">
        <f>IF(ISNA(VLOOKUP(CONCATENATE(A4568,C4568),EUS!$B$2:$B$1939,1,FALSE)),"","End Use Study")</f>
        <v>End Use Study</v>
      </c>
      <c r="C4568" s="8" t="s">
        <v>1172</v>
      </c>
      <c r="D4568" s="162" t="s">
        <v>3335</v>
      </c>
      <c r="E4568" s="9">
        <v>768</v>
      </c>
      <c r="F4568" s="9"/>
      <c r="G4568" s="9"/>
      <c r="H4568" s="164"/>
      <c r="I4568" s="164"/>
      <c r="J4568" s="7"/>
      <c r="L4568" s="6"/>
    </row>
    <row r="4569" spans="1:12" hidden="1">
      <c r="A4569" s="134" t="s">
        <v>1178</v>
      </c>
      <c r="B4569" s="8" t="str">
        <f>IF(ISNA(VLOOKUP(CONCATENATE(A4569,C4569),EUS!$B$2:$B$1939,1,FALSE)),"","End Use Study")</f>
        <v>End Use Study</v>
      </c>
      <c r="C4569" s="8" t="s">
        <v>1553</v>
      </c>
      <c r="D4569" s="162" t="s">
        <v>3335</v>
      </c>
      <c r="E4569" s="9">
        <v>864</v>
      </c>
      <c r="F4569" s="9"/>
      <c r="G4569" s="9"/>
      <c r="H4569" s="164"/>
      <c r="I4569" s="164"/>
      <c r="J4569" s="7"/>
      <c r="L4569" s="6"/>
    </row>
    <row r="4570" spans="1:12" hidden="1">
      <c r="A4570" s="134" t="s">
        <v>1178</v>
      </c>
      <c r="B4570" s="8" t="str">
        <f>IF(ISNA(VLOOKUP(CONCATENATE(A4570,C4570),EUS!$B$2:$B$1939,1,FALSE)),"","End Use Study")</f>
        <v>End Use Study</v>
      </c>
      <c r="C4570" s="8" t="s">
        <v>3568</v>
      </c>
      <c r="D4570" s="162" t="s">
        <v>3335</v>
      </c>
      <c r="E4570" s="9">
        <v>950</v>
      </c>
      <c r="F4570" s="9"/>
      <c r="G4570" s="9"/>
      <c r="H4570" s="164"/>
      <c r="I4570" s="164"/>
      <c r="J4570" s="7"/>
      <c r="L4570" s="6"/>
    </row>
    <row r="4571" spans="1:12" hidden="1">
      <c r="A4571" s="134" t="s">
        <v>1178</v>
      </c>
      <c r="B4571" s="8" t="str">
        <f>IF(ISNA(VLOOKUP(CONCATENATE(A4571,C4571),EUS!$B$2:$B$1939,1,FALSE)),"","End Use Study")</f>
        <v>End Use Study</v>
      </c>
      <c r="C4571" s="8" t="s">
        <v>3569</v>
      </c>
      <c r="D4571" s="162" t="s">
        <v>3335</v>
      </c>
      <c r="E4571" s="9">
        <v>4500</v>
      </c>
      <c r="F4571" s="9"/>
      <c r="G4571" s="9"/>
      <c r="H4571" s="164"/>
      <c r="I4571" s="164"/>
      <c r="J4571" s="7"/>
      <c r="L4571" s="6"/>
    </row>
    <row r="4572" spans="1:12" hidden="1">
      <c r="A4572" s="187" t="s">
        <v>1178</v>
      </c>
      <c r="B4572" s="167" t="s">
        <v>4456</v>
      </c>
      <c r="C4572" s="182" t="s">
        <v>147</v>
      </c>
      <c r="D4572" s="6" t="str">
        <f>IF(OR(ISNUMBER(SEARCH('[1]Lookup for use classification'!$B$1,C4572)),ISNUMBER(SEARCH('[1]Lookup for use classification'!$C$1,C4572)),ISNUMBER(SEARCH('[1]Lookup for use classification'!$D$1,C4572)),ISNUMBER(SEARCH('[1]Lookup for use classification'!$E$1,C4572))),'[1]Lookup for use classification'!$A$1,IF(ISNUMBER(SEARCH('[1]Lookup for use classification'!$B$2,C4572)),'[1]Lookup for use classification'!$A$2,IF(ISNUMBER(SEARCH('[1]Lookup for use classification'!$B$3,C4572)),'[1]Lookup for use classification'!$A$3,IF(OR(ISNUMBER(SEARCH('[1]Lookup for use classification'!$B$4,C4572)),ISNUMBER(SEARCH('[1]Lookup for use classification'!$C$4,C4572)),ISNUMBER(SEARCH('[1]Lookup for use classification'!$D$4,C4572)),ISNUMBER(SEARCH('[1]Lookup for use classification'!$E$4,C4572))),'[1]Lookup for use classification'!$A$4,IF(OR(ISNUMBER(SEARCH('[1]Lookup for use classification'!$B$5,C4572)),ISNUMBER(SEARCH('[1]Lookup for use classification'!$C$5,C4572)),ISNUMBER(SEARCH('[1]Lookup for use classification'!$D$5,C4572))),'[1]Lookup for use classification'!$A$5,IF(OR(ISNUMBER(SEARCH('[1]Lookup for use classification'!$B$7,C4572)),ISNUMBER(SEARCH('[1]Lookup for use classification'!$C$7,C4572)),ISNUMBER(SEARCH('[1]Lookup for use classification'!$D$7,C4572))),'[1]Lookup for use classification'!$A$7,IF(OR(ISNUMBER(SEARCH('[1]Lookup for use classification'!$B$9,C4572)),ISNUMBER(SEARCH('[1]Lookup for use classification'!$C$9,C4572)),ISNUMBER(SEARCH('[1]Lookup for use classification'!$D$9,C4572)),ISNUMBER(SEARCH('[1]Lookup for use classification'!$E$9,C4572)),ISNUMBER(SEARCH('[1]Lookup for use classification'!$F$9,C4572)),ISNUMBER(SEARCH('[1]Lookup for use classification'!$G$9,C4572)),ISNUMBER(SEARCH('[1]Lookup for use classification'!$H$9,C4572)),ISNUMBER(SEARCH('[1]Lookup for use classification'!$I$9,C4572)),ISNUMBER(SEARCH('[1]Lookup for use classification'!$J$9,C4572)),ISNUMBER(SEARCH('[1]Lookup for use classification'!$K$9,C4572))),'[1]Lookup for use classification'!$A$9,IF(OR(ISNUMBER(SEARCH('[1]Lookup for use classification'!$B$10,C4572)),ISNUMBER(SEARCH('[1]Lookup for use classification'!$C$10,C4572)),ISNUMBER(SEARCH('[1]Lookup for use classification'!$D$10,C4572)),ISNUMBER(SEARCH('[1]Lookup for use classification'!$E$10,C4572)),ISNUMBER(SEARCH('[1]Lookup for use classification'!$F$10,C4572)),ISNUMBER(SEARCH('[1]Lookup for use classification'!$G$10,C4572))),'[1]Lookup for use classification'!$A$10,IF(OR(ISNUMBER(SEARCH('[1]Lookup for use classification'!$B$11,C4572)),ISNUMBER(SEARCH('[1]Lookup for use classification'!$C$11,C4572))),'[1]Lookup for use classification'!$A$11,IF(OR(ISNUMBER(SEARCH('[1]Lookup for use classification'!$B$12,C4572)),ISNUMBER(SEARCH('[1]Lookup for use classification'!$C$12,C4572))),'[1]Lookup for use classification'!$A$12,IF(OR(ISNUMBER(SEARCH('[1]Lookup for use classification'!$B$13,C4572)),ISNUMBER(SEARCH('[1]Lookup for use classification'!$C$13,C4572)),ISNUMBER(SEARCH('[1]Lookup for use classification'!$D$13,C4572)),,ISNUMBER(SEARCH('[1]Lookup for use classification'!$C$13,C4572)),ISNUMBER(SEARCH('[1]Lookup for use classification'!$E$13,C4572))),'[1]Lookup for use classification'!$A$13,IF(OR(ISNUMBER(SEARCH('[1]Lookup for use classification'!$B$14,C4572)),ISNUMBER(SEARCH('[1]Lookup for use classification'!$C$14,C4572))),'[1]Lookup for use classification'!$A$14,"Other"))))))))))))</f>
        <v>Health Care - Hospitals</v>
      </c>
      <c r="E4572" s="183"/>
      <c r="F4572" s="184"/>
      <c r="G4572" s="184"/>
    </row>
    <row r="4573" spans="1:12" hidden="1">
      <c r="A4573" s="187" t="s">
        <v>1178</v>
      </c>
      <c r="B4573" s="167" t="s">
        <v>4456</v>
      </c>
      <c r="C4573" s="182" t="s">
        <v>1175</v>
      </c>
      <c r="D4573" s="6" t="str">
        <f>IF(OR(ISNUMBER(SEARCH('[1]Lookup for use classification'!$B$1,C4573)),ISNUMBER(SEARCH('[1]Lookup for use classification'!$C$1,C4573)),ISNUMBER(SEARCH('[1]Lookup for use classification'!$D$1,C4573)),ISNUMBER(SEARCH('[1]Lookup for use classification'!$E$1,C4573))),'[1]Lookup for use classification'!$A$1,IF(ISNUMBER(SEARCH('[1]Lookup for use classification'!$B$2,C4573)),'[1]Lookup for use classification'!$A$2,IF(ISNUMBER(SEARCH('[1]Lookup for use classification'!$B$3,C4573)),'[1]Lookup for use classification'!$A$3,IF(OR(ISNUMBER(SEARCH('[1]Lookup for use classification'!$B$4,C4573)),ISNUMBER(SEARCH('[1]Lookup for use classification'!$C$4,C4573)),ISNUMBER(SEARCH('[1]Lookup for use classification'!$D$4,C4573)),ISNUMBER(SEARCH('[1]Lookup for use classification'!$E$4,C4573))),'[1]Lookup for use classification'!$A$4,IF(OR(ISNUMBER(SEARCH('[1]Lookup for use classification'!$B$5,C4573)),ISNUMBER(SEARCH('[1]Lookup for use classification'!$C$5,C4573)),ISNUMBER(SEARCH('[1]Lookup for use classification'!$D$5,C4573))),'[1]Lookup for use classification'!$A$5,IF(OR(ISNUMBER(SEARCH('[1]Lookup for use classification'!$B$7,C4573)),ISNUMBER(SEARCH('[1]Lookup for use classification'!$C$7,C4573)),ISNUMBER(SEARCH('[1]Lookup for use classification'!$D$7,C4573))),'[1]Lookup for use classification'!$A$7,IF(OR(ISNUMBER(SEARCH('[1]Lookup for use classification'!$B$9,C4573)),ISNUMBER(SEARCH('[1]Lookup for use classification'!$C$9,C4573)),ISNUMBER(SEARCH('[1]Lookup for use classification'!$D$9,C4573)),ISNUMBER(SEARCH('[1]Lookup for use classification'!$E$9,C4573)),ISNUMBER(SEARCH('[1]Lookup for use classification'!$F$9,C4573)),ISNUMBER(SEARCH('[1]Lookup for use classification'!$G$9,C4573)),ISNUMBER(SEARCH('[1]Lookup for use classification'!$H$9,C4573)),ISNUMBER(SEARCH('[1]Lookup for use classification'!$I$9,C4573)),ISNUMBER(SEARCH('[1]Lookup for use classification'!$J$9,C4573)),ISNUMBER(SEARCH('[1]Lookup for use classification'!$K$9,C4573))),'[1]Lookup for use classification'!$A$9,IF(OR(ISNUMBER(SEARCH('[1]Lookup for use classification'!$B$10,C4573)),ISNUMBER(SEARCH('[1]Lookup for use classification'!$C$10,C4573)),ISNUMBER(SEARCH('[1]Lookup for use classification'!$D$10,C4573)),ISNUMBER(SEARCH('[1]Lookup for use classification'!$E$10,C4573)),ISNUMBER(SEARCH('[1]Lookup for use classification'!$F$10,C4573)),ISNUMBER(SEARCH('[1]Lookup for use classification'!$G$10,C4573))),'[1]Lookup for use classification'!$A$10,IF(OR(ISNUMBER(SEARCH('[1]Lookup for use classification'!$B$11,C4573)),ISNUMBER(SEARCH('[1]Lookup for use classification'!$C$11,C4573))),'[1]Lookup for use classification'!$A$11,IF(OR(ISNUMBER(SEARCH('[1]Lookup for use classification'!$B$12,C4573)),ISNUMBER(SEARCH('[1]Lookup for use classification'!$C$12,C4573))),'[1]Lookup for use classification'!$A$12,IF(OR(ISNUMBER(SEARCH('[1]Lookup for use classification'!$B$13,C4573)),ISNUMBER(SEARCH('[1]Lookup for use classification'!$C$13,C4573)),ISNUMBER(SEARCH('[1]Lookup for use classification'!$D$13,C4573)),,ISNUMBER(SEARCH('[1]Lookup for use classification'!$C$13,C4573)),ISNUMBER(SEARCH('[1]Lookup for use classification'!$E$13,C4573))),'[1]Lookup for use classification'!$A$13,IF(OR(ISNUMBER(SEARCH('[1]Lookup for use classification'!$B$14,C4573)),ISNUMBER(SEARCH('[1]Lookup for use classification'!$C$14,C4573))),'[1]Lookup for use classification'!$A$14,"Other"))))))))))))</f>
        <v>Office</v>
      </c>
      <c r="E4573" s="183"/>
      <c r="F4573" s="184"/>
      <c r="G4573" s="184" t="s">
        <v>795</v>
      </c>
    </row>
    <row r="4574" spans="1:12" hidden="1">
      <c r="A4574" s="185" t="s">
        <v>1178</v>
      </c>
      <c r="B4574" s="167" t="s">
        <v>4456</v>
      </c>
      <c r="C4574" s="182" t="s">
        <v>164</v>
      </c>
      <c r="D4574" s="6" t="str">
        <f>IF(OR(ISNUMBER(SEARCH('[1]Lookup for use classification'!$B$1,C4574)),ISNUMBER(SEARCH('[1]Lookup for use classification'!$C$1,C4574)),ISNUMBER(SEARCH('[1]Lookup for use classification'!$D$1,C4574)),ISNUMBER(SEARCH('[1]Lookup for use classification'!$E$1,C4574))),'[1]Lookup for use classification'!$A$1,IF(ISNUMBER(SEARCH('[1]Lookup for use classification'!$B$2,C4574)),'[1]Lookup for use classification'!$A$2,IF(ISNUMBER(SEARCH('[1]Lookup for use classification'!$B$3,C4574)),'[1]Lookup for use classification'!$A$3,IF(OR(ISNUMBER(SEARCH('[1]Lookup for use classification'!$B$4,C4574)),ISNUMBER(SEARCH('[1]Lookup for use classification'!$C$4,C4574)),ISNUMBER(SEARCH('[1]Lookup for use classification'!$D$4,C4574)),ISNUMBER(SEARCH('[1]Lookup for use classification'!$E$4,C4574))),'[1]Lookup for use classification'!$A$4,IF(OR(ISNUMBER(SEARCH('[1]Lookup for use classification'!$B$5,C4574)),ISNUMBER(SEARCH('[1]Lookup for use classification'!$C$5,C4574)),ISNUMBER(SEARCH('[1]Lookup for use classification'!$D$5,C4574))),'[1]Lookup for use classification'!$A$5,IF(OR(ISNUMBER(SEARCH('[1]Lookup for use classification'!$B$7,C4574)),ISNUMBER(SEARCH('[1]Lookup for use classification'!$C$7,C4574)),ISNUMBER(SEARCH('[1]Lookup for use classification'!$D$7,C4574))),'[1]Lookup for use classification'!$A$7,IF(OR(ISNUMBER(SEARCH('[1]Lookup for use classification'!$B$9,C4574)),ISNUMBER(SEARCH('[1]Lookup for use classification'!$C$9,C4574)),ISNUMBER(SEARCH('[1]Lookup for use classification'!$D$9,C4574)),ISNUMBER(SEARCH('[1]Lookup for use classification'!$E$9,C4574)),ISNUMBER(SEARCH('[1]Lookup for use classification'!$F$9,C4574)),ISNUMBER(SEARCH('[1]Lookup for use classification'!$G$9,C4574)),ISNUMBER(SEARCH('[1]Lookup for use classification'!$H$9,C4574)),ISNUMBER(SEARCH('[1]Lookup for use classification'!$I$9,C4574)),ISNUMBER(SEARCH('[1]Lookup for use classification'!$J$9,C4574)),ISNUMBER(SEARCH('[1]Lookup for use classification'!$K$9,C4574))),'[1]Lookup for use classification'!$A$9,IF(OR(ISNUMBER(SEARCH('[1]Lookup for use classification'!$B$10,C4574)),ISNUMBER(SEARCH('[1]Lookup for use classification'!$C$10,C4574)),ISNUMBER(SEARCH('[1]Lookup for use classification'!$D$10,C4574)),ISNUMBER(SEARCH('[1]Lookup for use classification'!$E$10,C4574)),ISNUMBER(SEARCH('[1]Lookup for use classification'!$F$10,C4574)),ISNUMBER(SEARCH('[1]Lookup for use classification'!$G$10,C4574))),'[1]Lookup for use classification'!$A$10,IF(OR(ISNUMBER(SEARCH('[1]Lookup for use classification'!$B$11,C4574)),ISNUMBER(SEARCH('[1]Lookup for use classification'!$C$11,C4574))),'[1]Lookup for use classification'!$A$11,IF(OR(ISNUMBER(SEARCH('[1]Lookup for use classification'!$B$12,C4574)),ISNUMBER(SEARCH('[1]Lookup for use classification'!$C$12,C4574))),'[1]Lookup for use classification'!$A$12,IF(OR(ISNUMBER(SEARCH('[1]Lookup for use classification'!$B$13,C4574)),ISNUMBER(SEARCH('[1]Lookup for use classification'!$C$13,C4574)),ISNUMBER(SEARCH('[1]Lookup for use classification'!$D$13,C4574)),,ISNUMBER(SEARCH('[1]Lookup for use classification'!$C$13,C4574)),ISNUMBER(SEARCH('[1]Lookup for use classification'!$E$13,C4574))),'[1]Lookup for use classification'!$A$13,IF(OR(ISNUMBER(SEARCH('[1]Lookup for use classification'!$B$14,C4574)),ISNUMBER(SEARCH('[1]Lookup for use classification'!$C$14,C4574))),'[1]Lookup for use classification'!$A$14,"Other"))))))))))))</f>
        <v>Other</v>
      </c>
      <c r="E4574" s="183">
        <v>54</v>
      </c>
      <c r="F4574" s="184"/>
      <c r="G4574" s="184"/>
    </row>
    <row r="4575" spans="1:12" hidden="1">
      <c r="A4575" s="185" t="s">
        <v>1178</v>
      </c>
      <c r="B4575" s="167" t="s">
        <v>4456</v>
      </c>
      <c r="C4575" s="182" t="s">
        <v>840</v>
      </c>
      <c r="D4575" s="6" t="str">
        <f>IF(OR(ISNUMBER(SEARCH('[1]Lookup for use classification'!$B$1,C4575)),ISNUMBER(SEARCH('[1]Lookup for use classification'!$C$1,C4575)),ISNUMBER(SEARCH('[1]Lookup for use classification'!$D$1,C4575)),ISNUMBER(SEARCH('[1]Lookup for use classification'!$E$1,C4575))),'[1]Lookup for use classification'!$A$1,IF(ISNUMBER(SEARCH('[1]Lookup for use classification'!$B$2,C4575)),'[1]Lookup for use classification'!$A$2,IF(ISNUMBER(SEARCH('[1]Lookup for use classification'!$B$3,C4575)),'[1]Lookup for use classification'!$A$3,IF(OR(ISNUMBER(SEARCH('[1]Lookup for use classification'!$B$4,C4575)),ISNUMBER(SEARCH('[1]Lookup for use classification'!$C$4,C4575)),ISNUMBER(SEARCH('[1]Lookup for use classification'!$D$4,C4575)),ISNUMBER(SEARCH('[1]Lookup for use classification'!$E$4,C4575))),'[1]Lookup for use classification'!$A$4,IF(OR(ISNUMBER(SEARCH('[1]Lookup for use classification'!$B$5,C4575)),ISNUMBER(SEARCH('[1]Lookup for use classification'!$C$5,C4575)),ISNUMBER(SEARCH('[1]Lookup for use classification'!$D$5,C4575))),'[1]Lookup for use classification'!$A$5,IF(OR(ISNUMBER(SEARCH('[1]Lookup for use classification'!$B$7,C4575)),ISNUMBER(SEARCH('[1]Lookup for use classification'!$C$7,C4575)),ISNUMBER(SEARCH('[1]Lookup for use classification'!$D$7,C4575))),'[1]Lookup for use classification'!$A$7,IF(OR(ISNUMBER(SEARCH('[1]Lookup for use classification'!$B$9,C4575)),ISNUMBER(SEARCH('[1]Lookup for use classification'!$C$9,C4575)),ISNUMBER(SEARCH('[1]Lookup for use classification'!$D$9,C4575)),ISNUMBER(SEARCH('[1]Lookup for use classification'!$E$9,C4575)),ISNUMBER(SEARCH('[1]Lookup for use classification'!$F$9,C4575)),ISNUMBER(SEARCH('[1]Lookup for use classification'!$G$9,C4575)),ISNUMBER(SEARCH('[1]Lookup for use classification'!$H$9,C4575)),ISNUMBER(SEARCH('[1]Lookup for use classification'!$I$9,C4575)),ISNUMBER(SEARCH('[1]Lookup for use classification'!$J$9,C4575)),ISNUMBER(SEARCH('[1]Lookup for use classification'!$K$9,C4575))),'[1]Lookup for use classification'!$A$9,IF(OR(ISNUMBER(SEARCH('[1]Lookup for use classification'!$B$10,C4575)),ISNUMBER(SEARCH('[1]Lookup for use classification'!$C$10,C4575)),ISNUMBER(SEARCH('[1]Lookup for use classification'!$D$10,C4575)),ISNUMBER(SEARCH('[1]Lookup for use classification'!$E$10,C4575)),ISNUMBER(SEARCH('[1]Lookup for use classification'!$F$10,C4575)),ISNUMBER(SEARCH('[1]Lookup for use classification'!$G$10,C4575))),'[1]Lookup for use classification'!$A$10,IF(OR(ISNUMBER(SEARCH('[1]Lookup for use classification'!$B$11,C4575)),ISNUMBER(SEARCH('[1]Lookup for use classification'!$C$11,C4575))),'[1]Lookup for use classification'!$A$11,IF(OR(ISNUMBER(SEARCH('[1]Lookup for use classification'!$B$12,C4575)),ISNUMBER(SEARCH('[1]Lookup for use classification'!$C$12,C4575))),'[1]Lookup for use classification'!$A$12,IF(OR(ISNUMBER(SEARCH('[1]Lookup for use classification'!$B$13,C4575)),ISNUMBER(SEARCH('[1]Lookup for use classification'!$C$13,C4575)),ISNUMBER(SEARCH('[1]Lookup for use classification'!$D$13,C4575)),,ISNUMBER(SEARCH('[1]Lookup for use classification'!$C$13,C4575)),ISNUMBER(SEARCH('[1]Lookup for use classification'!$E$13,C4575))),'[1]Lookup for use classification'!$A$13,IF(OR(ISNUMBER(SEARCH('[1]Lookup for use classification'!$B$14,C4575)),ISNUMBER(SEARCH('[1]Lookup for use classification'!$C$14,C4575))),'[1]Lookup for use classification'!$A$14,"Other"))))))))))))</f>
        <v>Other</v>
      </c>
      <c r="E4575" s="183">
        <v>540</v>
      </c>
      <c r="F4575" s="184"/>
      <c r="G4575" s="184"/>
    </row>
    <row r="4576" spans="1:12" hidden="1">
      <c r="A4576" s="187" t="s">
        <v>1178</v>
      </c>
      <c r="B4576" s="167" t="s">
        <v>4456</v>
      </c>
      <c r="C4576" s="182" t="s">
        <v>1172</v>
      </c>
      <c r="D4576" s="6" t="str">
        <f>IF(OR(ISNUMBER(SEARCH('[1]Lookup for use classification'!$B$1,C4576)),ISNUMBER(SEARCH('[1]Lookup for use classification'!$C$1,C4576)),ISNUMBER(SEARCH('[1]Lookup for use classification'!$D$1,C4576)),ISNUMBER(SEARCH('[1]Lookup for use classification'!$E$1,C4576))),'[1]Lookup for use classification'!$A$1,IF(ISNUMBER(SEARCH('[1]Lookup for use classification'!$B$2,C4576)),'[1]Lookup for use classification'!$A$2,IF(ISNUMBER(SEARCH('[1]Lookup for use classification'!$B$3,C4576)),'[1]Lookup for use classification'!$A$3,IF(OR(ISNUMBER(SEARCH('[1]Lookup for use classification'!$B$4,C4576)),ISNUMBER(SEARCH('[1]Lookup for use classification'!$C$4,C4576)),ISNUMBER(SEARCH('[1]Lookup for use classification'!$D$4,C4576)),ISNUMBER(SEARCH('[1]Lookup for use classification'!$E$4,C4576))),'[1]Lookup for use classification'!$A$4,IF(OR(ISNUMBER(SEARCH('[1]Lookup for use classification'!$B$5,C4576)),ISNUMBER(SEARCH('[1]Lookup for use classification'!$C$5,C4576)),ISNUMBER(SEARCH('[1]Lookup for use classification'!$D$5,C4576))),'[1]Lookup for use classification'!$A$5,IF(OR(ISNUMBER(SEARCH('[1]Lookup for use classification'!$B$7,C4576)),ISNUMBER(SEARCH('[1]Lookup for use classification'!$C$7,C4576)),ISNUMBER(SEARCH('[1]Lookup for use classification'!$D$7,C4576))),'[1]Lookup for use classification'!$A$7,IF(OR(ISNUMBER(SEARCH('[1]Lookup for use classification'!$B$9,C4576)),ISNUMBER(SEARCH('[1]Lookup for use classification'!$C$9,C4576)),ISNUMBER(SEARCH('[1]Lookup for use classification'!$D$9,C4576)),ISNUMBER(SEARCH('[1]Lookup for use classification'!$E$9,C4576)),ISNUMBER(SEARCH('[1]Lookup for use classification'!$F$9,C4576)),ISNUMBER(SEARCH('[1]Lookup for use classification'!$G$9,C4576)),ISNUMBER(SEARCH('[1]Lookup for use classification'!$H$9,C4576)),ISNUMBER(SEARCH('[1]Lookup for use classification'!$I$9,C4576)),ISNUMBER(SEARCH('[1]Lookup for use classification'!$J$9,C4576)),ISNUMBER(SEARCH('[1]Lookup for use classification'!$K$9,C4576))),'[1]Lookup for use classification'!$A$9,IF(OR(ISNUMBER(SEARCH('[1]Lookup for use classification'!$B$10,C4576)),ISNUMBER(SEARCH('[1]Lookup for use classification'!$C$10,C4576)),ISNUMBER(SEARCH('[1]Lookup for use classification'!$D$10,C4576)),ISNUMBER(SEARCH('[1]Lookup for use classification'!$E$10,C4576)),ISNUMBER(SEARCH('[1]Lookup for use classification'!$F$10,C4576)),ISNUMBER(SEARCH('[1]Lookup for use classification'!$G$10,C4576))),'[1]Lookup for use classification'!$A$10,IF(OR(ISNUMBER(SEARCH('[1]Lookup for use classification'!$B$11,C4576)),ISNUMBER(SEARCH('[1]Lookup for use classification'!$C$11,C4576))),'[1]Lookup for use classification'!$A$11,IF(OR(ISNUMBER(SEARCH('[1]Lookup for use classification'!$B$12,C4576)),ISNUMBER(SEARCH('[1]Lookup for use classification'!$C$12,C4576))),'[1]Lookup for use classification'!$A$12,IF(OR(ISNUMBER(SEARCH('[1]Lookup for use classification'!$B$13,C4576)),ISNUMBER(SEARCH('[1]Lookup for use classification'!$C$13,C4576)),ISNUMBER(SEARCH('[1]Lookup for use classification'!$D$13,C4576)),,ISNUMBER(SEARCH('[1]Lookup for use classification'!$C$13,C4576)),ISNUMBER(SEARCH('[1]Lookup for use classification'!$E$13,C4576))),'[1]Lookup for use classification'!$A$13,IF(OR(ISNUMBER(SEARCH('[1]Lookup for use classification'!$B$14,C4576)),ISNUMBER(SEARCH('[1]Lookup for use classification'!$C$14,C4576))),'[1]Lookup for use classification'!$A$14,"Other"))))))))))))</f>
        <v>Other</v>
      </c>
      <c r="E4576" s="183">
        <v>768</v>
      </c>
      <c r="F4576" s="184"/>
      <c r="G4576" s="184"/>
    </row>
    <row r="4577" spans="1:12" hidden="1">
      <c r="A4577" s="187" t="s">
        <v>1178</v>
      </c>
      <c r="B4577" s="167" t="s">
        <v>4456</v>
      </c>
      <c r="C4577" s="182" t="s">
        <v>966</v>
      </c>
      <c r="D4577" s="6" t="str">
        <f>IF(OR(ISNUMBER(SEARCH('[1]Lookup for use classification'!$B$1,C4577)),ISNUMBER(SEARCH('[1]Lookup for use classification'!$C$1,C4577)),ISNUMBER(SEARCH('[1]Lookup for use classification'!$D$1,C4577)),ISNUMBER(SEARCH('[1]Lookup for use classification'!$E$1,C4577))),'[1]Lookup for use classification'!$A$1,IF(ISNUMBER(SEARCH('[1]Lookup for use classification'!$B$2,C4577)),'[1]Lookup for use classification'!$A$2,IF(ISNUMBER(SEARCH('[1]Lookup for use classification'!$B$3,C4577)),'[1]Lookup for use classification'!$A$3,IF(OR(ISNUMBER(SEARCH('[1]Lookup for use classification'!$B$4,C4577)),ISNUMBER(SEARCH('[1]Lookup for use classification'!$C$4,C4577)),ISNUMBER(SEARCH('[1]Lookup for use classification'!$D$4,C4577)),ISNUMBER(SEARCH('[1]Lookup for use classification'!$E$4,C4577))),'[1]Lookup for use classification'!$A$4,IF(OR(ISNUMBER(SEARCH('[1]Lookup for use classification'!$B$5,C4577)),ISNUMBER(SEARCH('[1]Lookup for use classification'!$C$5,C4577)),ISNUMBER(SEARCH('[1]Lookup for use classification'!$D$5,C4577))),'[1]Lookup for use classification'!$A$5,IF(OR(ISNUMBER(SEARCH('[1]Lookup for use classification'!$B$7,C4577)),ISNUMBER(SEARCH('[1]Lookup for use classification'!$C$7,C4577)),ISNUMBER(SEARCH('[1]Lookup for use classification'!$D$7,C4577))),'[1]Lookup for use classification'!$A$7,IF(OR(ISNUMBER(SEARCH('[1]Lookup for use classification'!$B$9,C4577)),ISNUMBER(SEARCH('[1]Lookup for use classification'!$C$9,C4577)),ISNUMBER(SEARCH('[1]Lookup for use classification'!$D$9,C4577)),ISNUMBER(SEARCH('[1]Lookup for use classification'!$E$9,C4577)),ISNUMBER(SEARCH('[1]Lookup for use classification'!$F$9,C4577)),ISNUMBER(SEARCH('[1]Lookup for use classification'!$G$9,C4577)),ISNUMBER(SEARCH('[1]Lookup for use classification'!$H$9,C4577)),ISNUMBER(SEARCH('[1]Lookup for use classification'!$I$9,C4577)),ISNUMBER(SEARCH('[1]Lookup for use classification'!$J$9,C4577)),ISNUMBER(SEARCH('[1]Lookup for use classification'!$K$9,C4577))),'[1]Lookup for use classification'!$A$9,IF(OR(ISNUMBER(SEARCH('[1]Lookup for use classification'!$B$10,C4577)),ISNUMBER(SEARCH('[1]Lookup for use classification'!$C$10,C4577)),ISNUMBER(SEARCH('[1]Lookup for use classification'!$D$10,C4577)),ISNUMBER(SEARCH('[1]Lookup for use classification'!$E$10,C4577)),ISNUMBER(SEARCH('[1]Lookup for use classification'!$F$10,C4577)),ISNUMBER(SEARCH('[1]Lookup for use classification'!$G$10,C4577))),'[1]Lookup for use classification'!$A$10,IF(OR(ISNUMBER(SEARCH('[1]Lookup for use classification'!$B$11,C4577)),ISNUMBER(SEARCH('[1]Lookup for use classification'!$C$11,C4577))),'[1]Lookup for use classification'!$A$11,IF(OR(ISNUMBER(SEARCH('[1]Lookup for use classification'!$B$12,C4577)),ISNUMBER(SEARCH('[1]Lookup for use classification'!$C$12,C4577))),'[1]Lookup for use classification'!$A$12,IF(OR(ISNUMBER(SEARCH('[1]Lookup for use classification'!$B$13,C4577)),ISNUMBER(SEARCH('[1]Lookup for use classification'!$C$13,C4577)),ISNUMBER(SEARCH('[1]Lookup for use classification'!$D$13,C4577)),,ISNUMBER(SEARCH('[1]Lookup for use classification'!$C$13,C4577)),ISNUMBER(SEARCH('[1]Lookup for use classification'!$E$13,C4577))),'[1]Lookup for use classification'!$A$13,IF(OR(ISNUMBER(SEARCH('[1]Lookup for use classification'!$B$14,C4577)),ISNUMBER(SEARCH('[1]Lookup for use classification'!$C$14,C4577))),'[1]Lookup for use classification'!$A$14,"Other"))))))))))))</f>
        <v>Other</v>
      </c>
      <c r="E4577" s="183">
        <v>1200</v>
      </c>
      <c r="F4577" s="184"/>
      <c r="G4577" s="184"/>
    </row>
    <row r="4578" spans="1:12" hidden="1">
      <c r="A4578" s="188" t="s">
        <v>2939</v>
      </c>
      <c r="B4578" s="8" t="str">
        <f>IF(ISNA(VLOOKUP(CONCATENATE(A4578,C4578),ARIS!$A$1:$A$959,1,FALSE)),"","ARIS")</f>
        <v>ARIS</v>
      </c>
      <c r="C4578" s="162" t="s">
        <v>2940</v>
      </c>
      <c r="D4578" s="8" t="str">
        <f>IF(OR(ISNUMBER(SEARCH('[1]Lookup for use classification'!$B$1,C4578)),ISNUMBER(SEARCH('[1]Lookup for use classification'!$C$1,C4578)),ISNUMBER(SEARCH('[1]Lookup for use classification'!$D$1,C4578)),ISNUMBER(SEARCH('[1]Lookup for use classification'!$E$1,C4578))),'[1]Lookup for use classification'!$A$1,IF(ISNUMBER(SEARCH('[1]Lookup for use classification'!$B$2,C4578)),'[1]Lookup for use classification'!$A$2,IF(ISNUMBER(SEARCH('[1]Lookup for use classification'!$B$3,C4578)),'[1]Lookup for use classification'!$A$3,IF(OR(ISNUMBER(SEARCH('[1]Lookup for use classification'!$B$4,C4578)),ISNUMBER(SEARCH('[1]Lookup for use classification'!$C$4,C4578)),ISNUMBER(SEARCH('[1]Lookup for use classification'!$D$4,C4578)),ISNUMBER(SEARCH('[1]Lookup for use classification'!$E$4,C4578))),'[1]Lookup for use classification'!$A$4,IF(OR(ISNUMBER(SEARCH('[1]Lookup for use classification'!$B$5,C4578)),ISNUMBER(SEARCH('[1]Lookup for use classification'!$C$5,C4578)),ISNUMBER(SEARCH('[1]Lookup for use classification'!$D$5,C4578))),'[1]Lookup for use classification'!$A$5,IF(OR(ISNUMBER(SEARCH('[1]Lookup for use classification'!$B$7,C4578)),ISNUMBER(SEARCH('[1]Lookup for use classification'!$C$7,C4578)),ISNUMBER(SEARCH('[1]Lookup for use classification'!$D$7,C4578))),'[1]Lookup for use classification'!$A$7,IF(OR(ISNUMBER(SEARCH('[1]Lookup for use classification'!$B$9,C4578)),ISNUMBER(SEARCH('[1]Lookup for use classification'!$C$9,C4578)),ISNUMBER(SEARCH('[1]Lookup for use classification'!$D$9,C4578)),ISNUMBER(SEARCH('[1]Lookup for use classification'!$E$9,C4578)),ISNUMBER(SEARCH('[1]Lookup for use classification'!$F$9,C4578)),ISNUMBER(SEARCH('[1]Lookup for use classification'!$G$9,C4578)),ISNUMBER(SEARCH('[1]Lookup for use classification'!$H$9,C4578)),ISNUMBER(SEARCH('[1]Lookup for use classification'!$I$9,C4578)),ISNUMBER(SEARCH('[1]Lookup for use classification'!$J$9,C4578)),ISNUMBER(SEARCH('[1]Lookup for use classification'!$K$9,C4578))),'[1]Lookup for use classification'!$A$9,IF(OR(ISNUMBER(SEARCH('[1]Lookup for use classification'!$B$10,C4578)),ISNUMBER(SEARCH('[1]Lookup for use classification'!$C$10,C4578)),ISNUMBER(SEARCH('[1]Lookup for use classification'!$D$10,C4578)),ISNUMBER(SEARCH('[1]Lookup for use classification'!$E$10,C4578)),ISNUMBER(SEARCH('[1]Lookup for use classification'!$F$10,C4578)),ISNUMBER(SEARCH('[1]Lookup for use classification'!$G$10,C4578))),'[1]Lookup for use classification'!$A$10,IF(OR(ISNUMBER(SEARCH('[1]Lookup for use classification'!$B$11,C4578)),ISNUMBER(SEARCH('[1]Lookup for use classification'!$C$11,C4578))),'[1]Lookup for use classification'!$A$11,IF(OR(ISNUMBER(SEARCH('[1]Lookup for use classification'!$B$12,C4578)),ISNUMBER(SEARCH('[1]Lookup for use classification'!$C$12,C4578))),'[1]Lookup for use classification'!$A$12,IF(OR(ISNUMBER(SEARCH('[1]Lookup for use classification'!$B$13,C4578)),ISNUMBER(SEARCH('[1]Lookup for use classification'!$C$13,C4578)),ISNUMBER(SEARCH('[1]Lookup for use classification'!$D$13,C4578)),,ISNUMBER(SEARCH('[1]Lookup for use classification'!$C$13,C4578)),ISNUMBER(SEARCH('[1]Lookup for use classification'!$E$13,C4578))),'[1]Lookup for use classification'!$A$13,IF(OR(ISNUMBER(SEARCH('[1]Lookup for use classification'!$B$14,C4578)),ISNUMBER(SEARCH('[1]Lookup for use classification'!$C$14,C4578))),'[1]Lookup for use classification'!$A$14,"Other"))))))))))))</f>
        <v>Other</v>
      </c>
      <c r="E4578" s="163">
        <v>2200</v>
      </c>
      <c r="F4578" s="163"/>
      <c r="G4578" s="163"/>
      <c r="H4578" s="164">
        <v>1461.6350364963503</v>
      </c>
      <c r="I4578" s="164"/>
    </row>
    <row r="4579" spans="1:12" hidden="1">
      <c r="A4579" s="187" t="s">
        <v>1178</v>
      </c>
      <c r="B4579" s="167" t="s">
        <v>4456</v>
      </c>
      <c r="C4579" s="182" t="s">
        <v>498</v>
      </c>
      <c r="D4579" s="6" t="str">
        <f>IF(OR(ISNUMBER(SEARCH('[1]Lookup for use classification'!$B$1,C4579)),ISNUMBER(SEARCH('[1]Lookup for use classification'!$C$1,C4579)),ISNUMBER(SEARCH('[1]Lookup for use classification'!$D$1,C4579)),ISNUMBER(SEARCH('[1]Lookup for use classification'!$E$1,C4579))),'[1]Lookup for use classification'!$A$1,IF(ISNUMBER(SEARCH('[1]Lookup for use classification'!$B$2,C4579)),'[1]Lookup for use classification'!$A$2,IF(ISNUMBER(SEARCH('[1]Lookup for use classification'!$B$3,C4579)),'[1]Lookup for use classification'!$A$3,IF(OR(ISNUMBER(SEARCH('[1]Lookup for use classification'!$B$4,C4579)),ISNUMBER(SEARCH('[1]Lookup for use classification'!$C$4,C4579)),ISNUMBER(SEARCH('[1]Lookup for use classification'!$D$4,C4579)),ISNUMBER(SEARCH('[1]Lookup for use classification'!$E$4,C4579))),'[1]Lookup for use classification'!$A$4,IF(OR(ISNUMBER(SEARCH('[1]Lookup for use classification'!$B$5,C4579)),ISNUMBER(SEARCH('[1]Lookup for use classification'!$C$5,C4579)),ISNUMBER(SEARCH('[1]Lookup for use classification'!$D$5,C4579))),'[1]Lookup for use classification'!$A$5,IF(OR(ISNUMBER(SEARCH('[1]Lookup for use classification'!$B$7,C4579)),ISNUMBER(SEARCH('[1]Lookup for use classification'!$C$7,C4579)),ISNUMBER(SEARCH('[1]Lookup for use classification'!$D$7,C4579))),'[1]Lookup for use classification'!$A$7,IF(OR(ISNUMBER(SEARCH('[1]Lookup for use classification'!$B$9,C4579)),ISNUMBER(SEARCH('[1]Lookup for use classification'!$C$9,C4579)),ISNUMBER(SEARCH('[1]Lookup for use classification'!$D$9,C4579)),ISNUMBER(SEARCH('[1]Lookup for use classification'!$E$9,C4579)),ISNUMBER(SEARCH('[1]Lookup for use classification'!$F$9,C4579)),ISNUMBER(SEARCH('[1]Lookup for use classification'!$G$9,C4579)),ISNUMBER(SEARCH('[1]Lookup for use classification'!$H$9,C4579)),ISNUMBER(SEARCH('[1]Lookup for use classification'!$I$9,C4579)),ISNUMBER(SEARCH('[1]Lookup for use classification'!$J$9,C4579)),ISNUMBER(SEARCH('[1]Lookup for use classification'!$K$9,C4579))),'[1]Lookup for use classification'!$A$9,IF(OR(ISNUMBER(SEARCH('[1]Lookup for use classification'!$B$10,C4579)),ISNUMBER(SEARCH('[1]Lookup for use classification'!$C$10,C4579)),ISNUMBER(SEARCH('[1]Lookup for use classification'!$D$10,C4579)),ISNUMBER(SEARCH('[1]Lookup for use classification'!$E$10,C4579)),ISNUMBER(SEARCH('[1]Lookup for use classification'!$F$10,C4579)),ISNUMBER(SEARCH('[1]Lookup for use classification'!$G$10,C4579))),'[1]Lookup for use classification'!$A$10,IF(OR(ISNUMBER(SEARCH('[1]Lookup for use classification'!$B$11,C4579)),ISNUMBER(SEARCH('[1]Lookup for use classification'!$C$11,C4579))),'[1]Lookup for use classification'!$A$11,IF(OR(ISNUMBER(SEARCH('[1]Lookup for use classification'!$B$12,C4579)),ISNUMBER(SEARCH('[1]Lookup for use classification'!$C$12,C4579))),'[1]Lookup for use classification'!$A$12,IF(OR(ISNUMBER(SEARCH('[1]Lookup for use classification'!$B$13,C4579)),ISNUMBER(SEARCH('[1]Lookup for use classification'!$C$13,C4579)),ISNUMBER(SEARCH('[1]Lookup for use classification'!$D$13,C4579)),,ISNUMBER(SEARCH('[1]Lookup for use classification'!$C$13,C4579)),ISNUMBER(SEARCH('[1]Lookup for use classification'!$E$13,C4579))),'[1]Lookup for use classification'!$A$13,IF(OR(ISNUMBER(SEARCH('[1]Lookup for use classification'!$B$14,C4579)),ISNUMBER(SEARCH('[1]Lookup for use classification'!$C$14,C4579))),'[1]Lookup for use classification'!$A$14,"Other"))))))))))))</f>
        <v>Other</v>
      </c>
      <c r="E4579" s="183"/>
      <c r="F4579" s="184"/>
      <c r="G4579" s="184"/>
    </row>
    <row r="4580" spans="1:12" hidden="1">
      <c r="A4580" s="187" t="s">
        <v>1178</v>
      </c>
      <c r="B4580" s="167" t="s">
        <v>4456</v>
      </c>
      <c r="C4580" s="182" t="s">
        <v>1169</v>
      </c>
      <c r="D4580" s="6" t="str">
        <f>IF(OR(ISNUMBER(SEARCH('[1]Lookup for use classification'!$B$1,C4580)),ISNUMBER(SEARCH('[1]Lookup for use classification'!$C$1,C4580)),ISNUMBER(SEARCH('[1]Lookup for use classification'!$D$1,C4580)),ISNUMBER(SEARCH('[1]Lookup for use classification'!$E$1,C4580))),'[1]Lookup for use classification'!$A$1,IF(ISNUMBER(SEARCH('[1]Lookup for use classification'!$B$2,C4580)),'[1]Lookup for use classification'!$A$2,IF(ISNUMBER(SEARCH('[1]Lookup for use classification'!$B$3,C4580)),'[1]Lookup for use classification'!$A$3,IF(OR(ISNUMBER(SEARCH('[1]Lookup for use classification'!$B$4,C4580)),ISNUMBER(SEARCH('[1]Lookup for use classification'!$C$4,C4580)),ISNUMBER(SEARCH('[1]Lookup for use classification'!$D$4,C4580)),ISNUMBER(SEARCH('[1]Lookup for use classification'!$E$4,C4580))),'[1]Lookup for use classification'!$A$4,IF(OR(ISNUMBER(SEARCH('[1]Lookup for use classification'!$B$5,C4580)),ISNUMBER(SEARCH('[1]Lookup for use classification'!$C$5,C4580)),ISNUMBER(SEARCH('[1]Lookup for use classification'!$D$5,C4580))),'[1]Lookup for use classification'!$A$5,IF(OR(ISNUMBER(SEARCH('[1]Lookup for use classification'!$B$7,C4580)),ISNUMBER(SEARCH('[1]Lookup for use classification'!$C$7,C4580)),ISNUMBER(SEARCH('[1]Lookup for use classification'!$D$7,C4580))),'[1]Lookup for use classification'!$A$7,IF(OR(ISNUMBER(SEARCH('[1]Lookup for use classification'!$B$9,C4580)),ISNUMBER(SEARCH('[1]Lookup for use classification'!$C$9,C4580)),ISNUMBER(SEARCH('[1]Lookup for use classification'!$D$9,C4580)),ISNUMBER(SEARCH('[1]Lookup for use classification'!$E$9,C4580)),ISNUMBER(SEARCH('[1]Lookup for use classification'!$F$9,C4580)),ISNUMBER(SEARCH('[1]Lookup for use classification'!$G$9,C4580)),ISNUMBER(SEARCH('[1]Lookup for use classification'!$H$9,C4580)),ISNUMBER(SEARCH('[1]Lookup for use classification'!$I$9,C4580)),ISNUMBER(SEARCH('[1]Lookup for use classification'!$J$9,C4580)),ISNUMBER(SEARCH('[1]Lookup for use classification'!$K$9,C4580))),'[1]Lookup for use classification'!$A$9,IF(OR(ISNUMBER(SEARCH('[1]Lookup for use classification'!$B$10,C4580)),ISNUMBER(SEARCH('[1]Lookup for use classification'!$C$10,C4580)),ISNUMBER(SEARCH('[1]Lookup for use classification'!$D$10,C4580)),ISNUMBER(SEARCH('[1]Lookup for use classification'!$E$10,C4580)),ISNUMBER(SEARCH('[1]Lookup for use classification'!$F$10,C4580)),ISNUMBER(SEARCH('[1]Lookup for use classification'!$G$10,C4580))),'[1]Lookup for use classification'!$A$10,IF(OR(ISNUMBER(SEARCH('[1]Lookup for use classification'!$B$11,C4580)),ISNUMBER(SEARCH('[1]Lookup for use classification'!$C$11,C4580))),'[1]Lookup for use classification'!$A$11,IF(OR(ISNUMBER(SEARCH('[1]Lookup for use classification'!$B$12,C4580)),ISNUMBER(SEARCH('[1]Lookup for use classification'!$C$12,C4580))),'[1]Lookup for use classification'!$A$12,IF(OR(ISNUMBER(SEARCH('[1]Lookup for use classification'!$B$13,C4580)),ISNUMBER(SEARCH('[1]Lookup for use classification'!$C$13,C4580)),ISNUMBER(SEARCH('[1]Lookup for use classification'!$D$13,C4580)),,ISNUMBER(SEARCH('[1]Lookup for use classification'!$C$13,C4580)),ISNUMBER(SEARCH('[1]Lookup for use classification'!$E$13,C4580))),'[1]Lookup for use classification'!$A$13,IF(OR(ISNUMBER(SEARCH('[1]Lookup for use classification'!$B$14,C4580)),ISNUMBER(SEARCH('[1]Lookup for use classification'!$C$14,C4580))),'[1]Lookup for use classification'!$A$14,"Other"))))))))))))</f>
        <v>Other</v>
      </c>
      <c r="E4580" s="183"/>
      <c r="F4580" s="184"/>
      <c r="G4580" s="184" t="s">
        <v>795</v>
      </c>
    </row>
    <row r="4581" spans="1:12" hidden="1">
      <c r="A4581" s="187" t="s">
        <v>1178</v>
      </c>
      <c r="B4581" s="167" t="s">
        <v>4456</v>
      </c>
      <c r="C4581" s="182" t="s">
        <v>1176</v>
      </c>
      <c r="D4581" s="6" t="str">
        <f>IF(OR(ISNUMBER(SEARCH('[1]Lookup for use classification'!$B$1,C4581)),ISNUMBER(SEARCH('[1]Lookup for use classification'!$C$1,C4581)),ISNUMBER(SEARCH('[1]Lookup for use classification'!$D$1,C4581)),ISNUMBER(SEARCH('[1]Lookup for use classification'!$E$1,C4581))),'[1]Lookup for use classification'!$A$1,IF(ISNUMBER(SEARCH('[1]Lookup for use classification'!$B$2,C4581)),'[1]Lookup for use classification'!$A$2,IF(ISNUMBER(SEARCH('[1]Lookup for use classification'!$B$3,C4581)),'[1]Lookup for use classification'!$A$3,IF(OR(ISNUMBER(SEARCH('[1]Lookup for use classification'!$B$4,C4581)),ISNUMBER(SEARCH('[1]Lookup for use classification'!$C$4,C4581)),ISNUMBER(SEARCH('[1]Lookup for use classification'!$D$4,C4581)),ISNUMBER(SEARCH('[1]Lookup for use classification'!$E$4,C4581))),'[1]Lookup for use classification'!$A$4,IF(OR(ISNUMBER(SEARCH('[1]Lookup for use classification'!$B$5,C4581)),ISNUMBER(SEARCH('[1]Lookup for use classification'!$C$5,C4581)),ISNUMBER(SEARCH('[1]Lookup for use classification'!$D$5,C4581))),'[1]Lookup for use classification'!$A$5,IF(OR(ISNUMBER(SEARCH('[1]Lookup for use classification'!$B$7,C4581)),ISNUMBER(SEARCH('[1]Lookup for use classification'!$C$7,C4581)),ISNUMBER(SEARCH('[1]Lookup for use classification'!$D$7,C4581))),'[1]Lookup for use classification'!$A$7,IF(OR(ISNUMBER(SEARCH('[1]Lookup for use classification'!$B$9,C4581)),ISNUMBER(SEARCH('[1]Lookup for use classification'!$C$9,C4581)),ISNUMBER(SEARCH('[1]Lookup for use classification'!$D$9,C4581)),ISNUMBER(SEARCH('[1]Lookup for use classification'!$E$9,C4581)),ISNUMBER(SEARCH('[1]Lookup for use classification'!$F$9,C4581)),ISNUMBER(SEARCH('[1]Lookup for use classification'!$G$9,C4581)),ISNUMBER(SEARCH('[1]Lookup for use classification'!$H$9,C4581)),ISNUMBER(SEARCH('[1]Lookup for use classification'!$I$9,C4581)),ISNUMBER(SEARCH('[1]Lookup for use classification'!$J$9,C4581)),ISNUMBER(SEARCH('[1]Lookup for use classification'!$K$9,C4581))),'[1]Lookup for use classification'!$A$9,IF(OR(ISNUMBER(SEARCH('[1]Lookup for use classification'!$B$10,C4581)),ISNUMBER(SEARCH('[1]Lookup for use classification'!$C$10,C4581)),ISNUMBER(SEARCH('[1]Lookup for use classification'!$D$10,C4581)),ISNUMBER(SEARCH('[1]Lookup for use classification'!$E$10,C4581)),ISNUMBER(SEARCH('[1]Lookup for use classification'!$F$10,C4581)),ISNUMBER(SEARCH('[1]Lookup for use classification'!$G$10,C4581))),'[1]Lookup for use classification'!$A$10,IF(OR(ISNUMBER(SEARCH('[1]Lookup for use classification'!$B$11,C4581)),ISNUMBER(SEARCH('[1]Lookup for use classification'!$C$11,C4581))),'[1]Lookup for use classification'!$A$11,IF(OR(ISNUMBER(SEARCH('[1]Lookup for use classification'!$B$12,C4581)),ISNUMBER(SEARCH('[1]Lookup for use classification'!$C$12,C4581))),'[1]Lookup for use classification'!$A$12,IF(OR(ISNUMBER(SEARCH('[1]Lookup for use classification'!$B$13,C4581)),ISNUMBER(SEARCH('[1]Lookup for use classification'!$C$13,C4581)),ISNUMBER(SEARCH('[1]Lookup for use classification'!$D$13,C4581)),,ISNUMBER(SEARCH('[1]Lookup for use classification'!$C$13,C4581)),ISNUMBER(SEARCH('[1]Lookup for use classification'!$E$13,C4581))),'[1]Lookup for use classification'!$A$13,IF(OR(ISNUMBER(SEARCH('[1]Lookup for use classification'!$B$14,C4581)),ISNUMBER(SEARCH('[1]Lookup for use classification'!$C$14,C4581))),'[1]Lookup for use classification'!$A$14,"Other"))))))))))))</f>
        <v>Other</v>
      </c>
      <c r="E4581" s="183"/>
      <c r="F4581" s="184"/>
      <c r="G4581" s="184" t="s">
        <v>795</v>
      </c>
    </row>
    <row r="4582" spans="1:12" hidden="1">
      <c r="A4582" s="187" t="s">
        <v>1178</v>
      </c>
      <c r="B4582" s="167" t="s">
        <v>4456</v>
      </c>
      <c r="C4582" s="182" t="s">
        <v>1177</v>
      </c>
      <c r="D4582" s="6" t="str">
        <f>IF(OR(ISNUMBER(SEARCH('[1]Lookup for use classification'!$B$1,C4582)),ISNUMBER(SEARCH('[1]Lookup for use classification'!$C$1,C4582)),ISNUMBER(SEARCH('[1]Lookup for use classification'!$D$1,C4582)),ISNUMBER(SEARCH('[1]Lookup for use classification'!$E$1,C4582))),'[1]Lookup for use classification'!$A$1,IF(ISNUMBER(SEARCH('[1]Lookup for use classification'!$B$2,C4582)),'[1]Lookup for use classification'!$A$2,IF(ISNUMBER(SEARCH('[1]Lookup for use classification'!$B$3,C4582)),'[1]Lookup for use classification'!$A$3,IF(OR(ISNUMBER(SEARCH('[1]Lookup for use classification'!$B$4,C4582)),ISNUMBER(SEARCH('[1]Lookup for use classification'!$C$4,C4582)),ISNUMBER(SEARCH('[1]Lookup for use classification'!$D$4,C4582)),ISNUMBER(SEARCH('[1]Lookup for use classification'!$E$4,C4582))),'[1]Lookup for use classification'!$A$4,IF(OR(ISNUMBER(SEARCH('[1]Lookup for use classification'!$B$5,C4582)),ISNUMBER(SEARCH('[1]Lookup for use classification'!$C$5,C4582)),ISNUMBER(SEARCH('[1]Lookup for use classification'!$D$5,C4582))),'[1]Lookup for use classification'!$A$5,IF(OR(ISNUMBER(SEARCH('[1]Lookup for use classification'!$B$7,C4582)),ISNUMBER(SEARCH('[1]Lookup for use classification'!$C$7,C4582)),ISNUMBER(SEARCH('[1]Lookup for use classification'!$D$7,C4582))),'[1]Lookup for use classification'!$A$7,IF(OR(ISNUMBER(SEARCH('[1]Lookup for use classification'!$B$9,C4582)),ISNUMBER(SEARCH('[1]Lookup for use classification'!$C$9,C4582)),ISNUMBER(SEARCH('[1]Lookup for use classification'!$D$9,C4582)),ISNUMBER(SEARCH('[1]Lookup for use classification'!$E$9,C4582)),ISNUMBER(SEARCH('[1]Lookup for use classification'!$F$9,C4582)),ISNUMBER(SEARCH('[1]Lookup for use classification'!$G$9,C4582)),ISNUMBER(SEARCH('[1]Lookup for use classification'!$H$9,C4582)),ISNUMBER(SEARCH('[1]Lookup for use classification'!$I$9,C4582)),ISNUMBER(SEARCH('[1]Lookup for use classification'!$J$9,C4582)),ISNUMBER(SEARCH('[1]Lookup for use classification'!$K$9,C4582))),'[1]Lookup for use classification'!$A$9,IF(OR(ISNUMBER(SEARCH('[1]Lookup for use classification'!$B$10,C4582)),ISNUMBER(SEARCH('[1]Lookup for use classification'!$C$10,C4582)),ISNUMBER(SEARCH('[1]Lookup for use classification'!$D$10,C4582)),ISNUMBER(SEARCH('[1]Lookup for use classification'!$E$10,C4582)),ISNUMBER(SEARCH('[1]Lookup for use classification'!$F$10,C4582)),ISNUMBER(SEARCH('[1]Lookup for use classification'!$G$10,C4582))),'[1]Lookup for use classification'!$A$10,IF(OR(ISNUMBER(SEARCH('[1]Lookup for use classification'!$B$11,C4582)),ISNUMBER(SEARCH('[1]Lookup for use classification'!$C$11,C4582))),'[1]Lookup for use classification'!$A$11,IF(OR(ISNUMBER(SEARCH('[1]Lookup for use classification'!$B$12,C4582)),ISNUMBER(SEARCH('[1]Lookup for use classification'!$C$12,C4582))),'[1]Lookup for use classification'!$A$12,IF(OR(ISNUMBER(SEARCH('[1]Lookup for use classification'!$B$13,C4582)),ISNUMBER(SEARCH('[1]Lookup for use classification'!$C$13,C4582)),ISNUMBER(SEARCH('[1]Lookup for use classification'!$D$13,C4582)),,ISNUMBER(SEARCH('[1]Lookup for use classification'!$C$13,C4582)),ISNUMBER(SEARCH('[1]Lookup for use classification'!$E$13,C4582))),'[1]Lookup for use classification'!$A$13,IF(OR(ISNUMBER(SEARCH('[1]Lookup for use classification'!$B$14,C4582)),ISNUMBER(SEARCH('[1]Lookup for use classification'!$C$14,C4582))),'[1]Lookup for use classification'!$A$14,"Other"))))))))))))</f>
        <v>Other</v>
      </c>
      <c r="E4582" s="183"/>
      <c r="F4582" s="184"/>
      <c r="G4582" s="184" t="s">
        <v>795</v>
      </c>
    </row>
    <row r="4583" spans="1:12" hidden="1">
      <c r="A4583" s="187" t="s">
        <v>1178</v>
      </c>
      <c r="B4583" s="167" t="s">
        <v>4456</v>
      </c>
      <c r="C4583" s="182" t="s">
        <v>473</v>
      </c>
      <c r="D4583" s="6" t="str">
        <f>IF(OR(ISNUMBER(SEARCH('[1]Lookup for use classification'!$B$1,C4583)),ISNUMBER(SEARCH('[1]Lookup for use classification'!$C$1,C4583)),ISNUMBER(SEARCH('[1]Lookup for use classification'!$D$1,C4583)),ISNUMBER(SEARCH('[1]Lookup for use classification'!$E$1,C4583))),'[1]Lookup for use classification'!$A$1,IF(ISNUMBER(SEARCH('[1]Lookup for use classification'!$B$2,C4583)),'[1]Lookup for use classification'!$A$2,IF(ISNUMBER(SEARCH('[1]Lookup for use classification'!$B$3,C4583)),'[1]Lookup for use classification'!$A$3,IF(OR(ISNUMBER(SEARCH('[1]Lookup for use classification'!$B$4,C4583)),ISNUMBER(SEARCH('[1]Lookup for use classification'!$C$4,C4583)),ISNUMBER(SEARCH('[1]Lookup for use classification'!$D$4,C4583)),ISNUMBER(SEARCH('[1]Lookup for use classification'!$E$4,C4583))),'[1]Lookup for use classification'!$A$4,IF(OR(ISNUMBER(SEARCH('[1]Lookup for use classification'!$B$5,C4583)),ISNUMBER(SEARCH('[1]Lookup for use classification'!$C$5,C4583)),ISNUMBER(SEARCH('[1]Lookup for use classification'!$D$5,C4583))),'[1]Lookup for use classification'!$A$5,IF(OR(ISNUMBER(SEARCH('[1]Lookup for use classification'!$B$7,C4583)),ISNUMBER(SEARCH('[1]Lookup for use classification'!$C$7,C4583)),ISNUMBER(SEARCH('[1]Lookup for use classification'!$D$7,C4583))),'[1]Lookup for use classification'!$A$7,IF(OR(ISNUMBER(SEARCH('[1]Lookup for use classification'!$B$9,C4583)),ISNUMBER(SEARCH('[1]Lookup for use classification'!$C$9,C4583)),ISNUMBER(SEARCH('[1]Lookup for use classification'!$D$9,C4583)),ISNUMBER(SEARCH('[1]Lookup for use classification'!$E$9,C4583)),ISNUMBER(SEARCH('[1]Lookup for use classification'!$F$9,C4583)),ISNUMBER(SEARCH('[1]Lookup for use classification'!$G$9,C4583)),ISNUMBER(SEARCH('[1]Lookup for use classification'!$H$9,C4583)),ISNUMBER(SEARCH('[1]Lookup for use classification'!$I$9,C4583)),ISNUMBER(SEARCH('[1]Lookup for use classification'!$J$9,C4583)),ISNUMBER(SEARCH('[1]Lookup for use classification'!$K$9,C4583))),'[1]Lookup for use classification'!$A$9,IF(OR(ISNUMBER(SEARCH('[1]Lookup for use classification'!$B$10,C4583)),ISNUMBER(SEARCH('[1]Lookup for use classification'!$C$10,C4583)),ISNUMBER(SEARCH('[1]Lookup for use classification'!$D$10,C4583)),ISNUMBER(SEARCH('[1]Lookup for use classification'!$E$10,C4583)),ISNUMBER(SEARCH('[1]Lookup for use classification'!$F$10,C4583)),ISNUMBER(SEARCH('[1]Lookup for use classification'!$G$10,C4583))),'[1]Lookup for use classification'!$A$10,IF(OR(ISNUMBER(SEARCH('[1]Lookup for use classification'!$B$11,C4583)),ISNUMBER(SEARCH('[1]Lookup for use classification'!$C$11,C4583))),'[1]Lookup for use classification'!$A$11,IF(OR(ISNUMBER(SEARCH('[1]Lookup for use classification'!$B$12,C4583)),ISNUMBER(SEARCH('[1]Lookup for use classification'!$C$12,C4583))),'[1]Lookup for use classification'!$A$12,IF(OR(ISNUMBER(SEARCH('[1]Lookup for use classification'!$B$13,C4583)),ISNUMBER(SEARCH('[1]Lookup for use classification'!$C$13,C4583)),ISNUMBER(SEARCH('[1]Lookup for use classification'!$D$13,C4583)),,ISNUMBER(SEARCH('[1]Lookup for use classification'!$C$13,C4583)),ISNUMBER(SEARCH('[1]Lookup for use classification'!$E$13,C4583))),'[1]Lookup for use classification'!$A$13,IF(OR(ISNUMBER(SEARCH('[1]Lookup for use classification'!$B$14,C4583)),ISNUMBER(SEARCH('[1]Lookup for use classification'!$C$14,C4583))),'[1]Lookup for use classification'!$A$14,"Other"))))))))))))</f>
        <v>Public Assembly</v>
      </c>
      <c r="E4583" s="183"/>
      <c r="F4583" s="184"/>
      <c r="G4583" s="184" t="s">
        <v>795</v>
      </c>
    </row>
    <row r="4584" spans="1:12" hidden="1">
      <c r="A4584" s="187" t="s">
        <v>1178</v>
      </c>
      <c r="B4584" s="167" t="s">
        <v>4456</v>
      </c>
      <c r="C4584" s="182" t="s">
        <v>190</v>
      </c>
      <c r="D4584" s="6" t="str">
        <f>IF(OR(ISNUMBER(SEARCH('[1]Lookup for use classification'!$B$1,C4584)),ISNUMBER(SEARCH('[1]Lookup for use classification'!$C$1,C4584)),ISNUMBER(SEARCH('[1]Lookup for use classification'!$D$1,C4584)),ISNUMBER(SEARCH('[1]Lookup for use classification'!$E$1,C4584))),'[1]Lookup for use classification'!$A$1,IF(ISNUMBER(SEARCH('[1]Lookup for use classification'!$B$2,C4584)),'[1]Lookup for use classification'!$A$2,IF(ISNUMBER(SEARCH('[1]Lookup for use classification'!$B$3,C4584)),'[1]Lookup for use classification'!$A$3,IF(OR(ISNUMBER(SEARCH('[1]Lookup for use classification'!$B$4,C4584)),ISNUMBER(SEARCH('[1]Lookup for use classification'!$C$4,C4584)),ISNUMBER(SEARCH('[1]Lookup for use classification'!$D$4,C4584)),ISNUMBER(SEARCH('[1]Lookup for use classification'!$E$4,C4584))),'[1]Lookup for use classification'!$A$4,IF(OR(ISNUMBER(SEARCH('[1]Lookup for use classification'!$B$5,C4584)),ISNUMBER(SEARCH('[1]Lookup for use classification'!$C$5,C4584)),ISNUMBER(SEARCH('[1]Lookup for use classification'!$D$5,C4584))),'[1]Lookup for use classification'!$A$5,IF(OR(ISNUMBER(SEARCH('[1]Lookup for use classification'!$B$7,C4584)),ISNUMBER(SEARCH('[1]Lookup for use classification'!$C$7,C4584)),ISNUMBER(SEARCH('[1]Lookup for use classification'!$D$7,C4584))),'[1]Lookup for use classification'!$A$7,IF(OR(ISNUMBER(SEARCH('[1]Lookup for use classification'!$B$9,C4584)),ISNUMBER(SEARCH('[1]Lookup for use classification'!$C$9,C4584)),ISNUMBER(SEARCH('[1]Lookup for use classification'!$D$9,C4584)),ISNUMBER(SEARCH('[1]Lookup for use classification'!$E$9,C4584)),ISNUMBER(SEARCH('[1]Lookup for use classification'!$F$9,C4584)),ISNUMBER(SEARCH('[1]Lookup for use classification'!$G$9,C4584)),ISNUMBER(SEARCH('[1]Lookup for use classification'!$H$9,C4584)),ISNUMBER(SEARCH('[1]Lookup for use classification'!$I$9,C4584)),ISNUMBER(SEARCH('[1]Lookup for use classification'!$J$9,C4584)),ISNUMBER(SEARCH('[1]Lookup for use classification'!$K$9,C4584))),'[1]Lookup for use classification'!$A$9,IF(OR(ISNUMBER(SEARCH('[1]Lookup for use classification'!$B$10,C4584)),ISNUMBER(SEARCH('[1]Lookup for use classification'!$C$10,C4584)),ISNUMBER(SEARCH('[1]Lookup for use classification'!$D$10,C4584)),ISNUMBER(SEARCH('[1]Lookup for use classification'!$E$10,C4584)),ISNUMBER(SEARCH('[1]Lookup for use classification'!$F$10,C4584)),ISNUMBER(SEARCH('[1]Lookup for use classification'!$G$10,C4584))),'[1]Lookup for use classification'!$A$10,IF(OR(ISNUMBER(SEARCH('[1]Lookup for use classification'!$B$11,C4584)),ISNUMBER(SEARCH('[1]Lookup for use classification'!$C$11,C4584))),'[1]Lookup for use classification'!$A$11,IF(OR(ISNUMBER(SEARCH('[1]Lookup for use classification'!$B$12,C4584)),ISNUMBER(SEARCH('[1]Lookup for use classification'!$C$12,C4584))),'[1]Lookup for use classification'!$A$12,IF(OR(ISNUMBER(SEARCH('[1]Lookup for use classification'!$B$13,C4584)),ISNUMBER(SEARCH('[1]Lookup for use classification'!$C$13,C4584)),ISNUMBER(SEARCH('[1]Lookup for use classification'!$D$13,C4584)),,ISNUMBER(SEARCH('[1]Lookup for use classification'!$C$13,C4584)),ISNUMBER(SEARCH('[1]Lookup for use classification'!$E$13,C4584))),'[1]Lookup for use classification'!$A$13,IF(OR(ISNUMBER(SEARCH('[1]Lookup for use classification'!$B$14,C4584)),ISNUMBER(SEARCH('[1]Lookup for use classification'!$C$14,C4584))),'[1]Lookup for use classification'!$A$14,"Other"))))))))))))</f>
        <v>Public Assembly</v>
      </c>
      <c r="E4584" s="183"/>
      <c r="F4584" s="184"/>
      <c r="G4584" s="184" t="s">
        <v>795</v>
      </c>
    </row>
    <row r="4585" spans="1:12" hidden="1">
      <c r="A4585" s="187" t="s">
        <v>1178</v>
      </c>
      <c r="B4585" s="167" t="s">
        <v>4456</v>
      </c>
      <c r="C4585" s="182" t="s">
        <v>595</v>
      </c>
      <c r="D4585" s="6" t="str">
        <f>IF(OR(ISNUMBER(SEARCH('[1]Lookup for use classification'!$B$1,C4585)),ISNUMBER(SEARCH('[1]Lookup for use classification'!$C$1,C4585)),ISNUMBER(SEARCH('[1]Lookup for use classification'!$D$1,C4585)),ISNUMBER(SEARCH('[1]Lookup for use classification'!$E$1,C4585))),'[1]Lookup for use classification'!$A$1,IF(ISNUMBER(SEARCH('[1]Lookup for use classification'!$B$2,C4585)),'[1]Lookup for use classification'!$A$2,IF(ISNUMBER(SEARCH('[1]Lookup for use classification'!$B$3,C4585)),'[1]Lookup for use classification'!$A$3,IF(OR(ISNUMBER(SEARCH('[1]Lookup for use classification'!$B$4,C4585)),ISNUMBER(SEARCH('[1]Lookup for use classification'!$C$4,C4585)),ISNUMBER(SEARCH('[1]Lookup for use classification'!$D$4,C4585)),ISNUMBER(SEARCH('[1]Lookup for use classification'!$E$4,C4585))),'[1]Lookup for use classification'!$A$4,IF(OR(ISNUMBER(SEARCH('[1]Lookup for use classification'!$B$5,C4585)),ISNUMBER(SEARCH('[1]Lookup for use classification'!$C$5,C4585)),ISNUMBER(SEARCH('[1]Lookup for use classification'!$D$5,C4585))),'[1]Lookup for use classification'!$A$5,IF(OR(ISNUMBER(SEARCH('[1]Lookup for use classification'!$B$7,C4585)),ISNUMBER(SEARCH('[1]Lookup for use classification'!$C$7,C4585)),ISNUMBER(SEARCH('[1]Lookup for use classification'!$D$7,C4585))),'[1]Lookup for use classification'!$A$7,IF(OR(ISNUMBER(SEARCH('[1]Lookup for use classification'!$B$9,C4585)),ISNUMBER(SEARCH('[1]Lookup for use classification'!$C$9,C4585)),ISNUMBER(SEARCH('[1]Lookup for use classification'!$D$9,C4585)),ISNUMBER(SEARCH('[1]Lookup for use classification'!$E$9,C4585)),ISNUMBER(SEARCH('[1]Lookup for use classification'!$F$9,C4585)),ISNUMBER(SEARCH('[1]Lookup for use classification'!$G$9,C4585)),ISNUMBER(SEARCH('[1]Lookup for use classification'!$H$9,C4585)),ISNUMBER(SEARCH('[1]Lookup for use classification'!$I$9,C4585)),ISNUMBER(SEARCH('[1]Lookup for use classification'!$J$9,C4585)),ISNUMBER(SEARCH('[1]Lookup for use classification'!$K$9,C4585))),'[1]Lookup for use classification'!$A$9,IF(OR(ISNUMBER(SEARCH('[1]Lookup for use classification'!$B$10,C4585)),ISNUMBER(SEARCH('[1]Lookup for use classification'!$C$10,C4585)),ISNUMBER(SEARCH('[1]Lookup for use classification'!$D$10,C4585)),ISNUMBER(SEARCH('[1]Lookup for use classification'!$E$10,C4585)),ISNUMBER(SEARCH('[1]Lookup for use classification'!$F$10,C4585)),ISNUMBER(SEARCH('[1]Lookup for use classification'!$G$10,C4585))),'[1]Lookup for use classification'!$A$10,IF(OR(ISNUMBER(SEARCH('[1]Lookup for use classification'!$B$11,C4585)),ISNUMBER(SEARCH('[1]Lookup for use classification'!$C$11,C4585))),'[1]Lookup for use classification'!$A$11,IF(OR(ISNUMBER(SEARCH('[1]Lookup for use classification'!$B$12,C4585)),ISNUMBER(SEARCH('[1]Lookup for use classification'!$C$12,C4585))),'[1]Lookup for use classification'!$A$12,IF(OR(ISNUMBER(SEARCH('[1]Lookup for use classification'!$B$13,C4585)),ISNUMBER(SEARCH('[1]Lookup for use classification'!$C$13,C4585)),ISNUMBER(SEARCH('[1]Lookup for use classification'!$D$13,C4585)),,ISNUMBER(SEARCH('[1]Lookup for use classification'!$C$13,C4585)),ISNUMBER(SEARCH('[1]Lookup for use classification'!$E$13,C4585))),'[1]Lookup for use classification'!$A$13,IF(OR(ISNUMBER(SEARCH('[1]Lookup for use classification'!$B$14,C4585)),ISNUMBER(SEARCH('[1]Lookup for use classification'!$C$14,C4585))),'[1]Lookup for use classification'!$A$14,"Other"))))))))))))</f>
        <v>Public Assembly</v>
      </c>
      <c r="E4585" s="183"/>
      <c r="F4585" s="184"/>
      <c r="G4585" s="184" t="s">
        <v>795</v>
      </c>
    </row>
    <row r="4586" spans="1:12" hidden="1">
      <c r="A4586" s="187" t="s">
        <v>1178</v>
      </c>
      <c r="B4586" s="167" t="s">
        <v>4456</v>
      </c>
      <c r="C4586" s="182" t="s">
        <v>678</v>
      </c>
      <c r="D4586" s="6" t="str">
        <f>IF(OR(ISNUMBER(SEARCH('[1]Lookup for use classification'!$B$1,C4586)),ISNUMBER(SEARCH('[1]Lookup for use classification'!$C$1,C4586)),ISNUMBER(SEARCH('[1]Lookup for use classification'!$D$1,C4586)),ISNUMBER(SEARCH('[1]Lookup for use classification'!$E$1,C4586))),'[1]Lookup for use classification'!$A$1,IF(ISNUMBER(SEARCH('[1]Lookup for use classification'!$B$2,C4586)),'[1]Lookup for use classification'!$A$2,IF(ISNUMBER(SEARCH('[1]Lookup for use classification'!$B$3,C4586)),'[1]Lookup for use classification'!$A$3,IF(OR(ISNUMBER(SEARCH('[1]Lookup for use classification'!$B$4,C4586)),ISNUMBER(SEARCH('[1]Lookup for use classification'!$C$4,C4586)),ISNUMBER(SEARCH('[1]Lookup for use classification'!$D$4,C4586)),ISNUMBER(SEARCH('[1]Lookup for use classification'!$E$4,C4586))),'[1]Lookup for use classification'!$A$4,IF(OR(ISNUMBER(SEARCH('[1]Lookup for use classification'!$B$5,C4586)),ISNUMBER(SEARCH('[1]Lookup for use classification'!$C$5,C4586)),ISNUMBER(SEARCH('[1]Lookup for use classification'!$D$5,C4586))),'[1]Lookup for use classification'!$A$5,IF(OR(ISNUMBER(SEARCH('[1]Lookup for use classification'!$B$7,C4586)),ISNUMBER(SEARCH('[1]Lookup for use classification'!$C$7,C4586)),ISNUMBER(SEARCH('[1]Lookup for use classification'!$D$7,C4586))),'[1]Lookup for use classification'!$A$7,IF(OR(ISNUMBER(SEARCH('[1]Lookup for use classification'!$B$9,C4586)),ISNUMBER(SEARCH('[1]Lookup for use classification'!$C$9,C4586)),ISNUMBER(SEARCH('[1]Lookup for use classification'!$D$9,C4586)),ISNUMBER(SEARCH('[1]Lookup for use classification'!$E$9,C4586)),ISNUMBER(SEARCH('[1]Lookup for use classification'!$F$9,C4586)),ISNUMBER(SEARCH('[1]Lookup for use classification'!$G$9,C4586)),ISNUMBER(SEARCH('[1]Lookup for use classification'!$H$9,C4586)),ISNUMBER(SEARCH('[1]Lookup for use classification'!$I$9,C4586)),ISNUMBER(SEARCH('[1]Lookup for use classification'!$J$9,C4586)),ISNUMBER(SEARCH('[1]Lookup for use classification'!$K$9,C4586))),'[1]Lookup for use classification'!$A$9,IF(OR(ISNUMBER(SEARCH('[1]Lookup for use classification'!$B$10,C4586)),ISNUMBER(SEARCH('[1]Lookup for use classification'!$C$10,C4586)),ISNUMBER(SEARCH('[1]Lookup for use classification'!$D$10,C4586)),ISNUMBER(SEARCH('[1]Lookup for use classification'!$E$10,C4586)),ISNUMBER(SEARCH('[1]Lookup for use classification'!$F$10,C4586)),ISNUMBER(SEARCH('[1]Lookup for use classification'!$G$10,C4586))),'[1]Lookup for use classification'!$A$10,IF(OR(ISNUMBER(SEARCH('[1]Lookup for use classification'!$B$11,C4586)),ISNUMBER(SEARCH('[1]Lookup for use classification'!$C$11,C4586))),'[1]Lookup for use classification'!$A$11,IF(OR(ISNUMBER(SEARCH('[1]Lookup for use classification'!$B$12,C4586)),ISNUMBER(SEARCH('[1]Lookup for use classification'!$C$12,C4586))),'[1]Lookup for use classification'!$A$12,IF(OR(ISNUMBER(SEARCH('[1]Lookup for use classification'!$B$13,C4586)),ISNUMBER(SEARCH('[1]Lookup for use classification'!$C$13,C4586)),ISNUMBER(SEARCH('[1]Lookup for use classification'!$D$13,C4586)),,ISNUMBER(SEARCH('[1]Lookup for use classification'!$C$13,C4586)),ISNUMBER(SEARCH('[1]Lookup for use classification'!$E$13,C4586))),'[1]Lookup for use classification'!$A$13,IF(OR(ISNUMBER(SEARCH('[1]Lookup for use classification'!$B$14,C4586)),ISNUMBER(SEARCH('[1]Lookup for use classification'!$C$14,C4586))),'[1]Lookup for use classification'!$A$14,"Other"))))))))))))</f>
        <v>Public Assembly</v>
      </c>
      <c r="E4586" s="183"/>
      <c r="F4586" s="184"/>
      <c r="G4586" s="184" t="s">
        <v>795</v>
      </c>
    </row>
    <row r="4587" spans="1:12" hidden="1">
      <c r="A4587" s="187" t="s">
        <v>1178</v>
      </c>
      <c r="B4587" s="167" t="s">
        <v>4456</v>
      </c>
      <c r="C4587" s="182" t="s">
        <v>254</v>
      </c>
      <c r="D4587" s="6" t="str">
        <f>IF(OR(ISNUMBER(SEARCH('[1]Lookup for use classification'!$B$1,C4587)),ISNUMBER(SEARCH('[1]Lookup for use classification'!$C$1,C4587)),ISNUMBER(SEARCH('[1]Lookup for use classification'!$D$1,C4587)),ISNUMBER(SEARCH('[1]Lookup for use classification'!$E$1,C4587))),'[1]Lookup for use classification'!$A$1,IF(ISNUMBER(SEARCH('[1]Lookup for use classification'!$B$2,C4587)),'[1]Lookup for use classification'!$A$2,IF(ISNUMBER(SEARCH('[1]Lookup for use classification'!$B$3,C4587)),'[1]Lookup for use classification'!$A$3,IF(OR(ISNUMBER(SEARCH('[1]Lookup for use classification'!$B$4,C4587)),ISNUMBER(SEARCH('[1]Lookup for use classification'!$C$4,C4587)),ISNUMBER(SEARCH('[1]Lookup for use classification'!$D$4,C4587)),ISNUMBER(SEARCH('[1]Lookup for use classification'!$E$4,C4587))),'[1]Lookup for use classification'!$A$4,IF(OR(ISNUMBER(SEARCH('[1]Lookup for use classification'!$B$5,C4587)),ISNUMBER(SEARCH('[1]Lookup for use classification'!$C$5,C4587)),ISNUMBER(SEARCH('[1]Lookup for use classification'!$D$5,C4587))),'[1]Lookup for use classification'!$A$5,IF(OR(ISNUMBER(SEARCH('[1]Lookup for use classification'!$B$7,C4587)),ISNUMBER(SEARCH('[1]Lookup for use classification'!$C$7,C4587)),ISNUMBER(SEARCH('[1]Lookup for use classification'!$D$7,C4587))),'[1]Lookup for use classification'!$A$7,IF(OR(ISNUMBER(SEARCH('[1]Lookup for use classification'!$B$9,C4587)),ISNUMBER(SEARCH('[1]Lookup for use classification'!$C$9,C4587)),ISNUMBER(SEARCH('[1]Lookup for use classification'!$D$9,C4587)),ISNUMBER(SEARCH('[1]Lookup for use classification'!$E$9,C4587)),ISNUMBER(SEARCH('[1]Lookup for use classification'!$F$9,C4587)),ISNUMBER(SEARCH('[1]Lookup for use classification'!$G$9,C4587)),ISNUMBER(SEARCH('[1]Lookup for use classification'!$H$9,C4587)),ISNUMBER(SEARCH('[1]Lookup for use classification'!$I$9,C4587)),ISNUMBER(SEARCH('[1]Lookup for use classification'!$J$9,C4587)),ISNUMBER(SEARCH('[1]Lookup for use classification'!$K$9,C4587))),'[1]Lookup for use classification'!$A$9,IF(OR(ISNUMBER(SEARCH('[1]Lookup for use classification'!$B$10,C4587)),ISNUMBER(SEARCH('[1]Lookup for use classification'!$C$10,C4587)),ISNUMBER(SEARCH('[1]Lookup for use classification'!$D$10,C4587)),ISNUMBER(SEARCH('[1]Lookup for use classification'!$E$10,C4587)),ISNUMBER(SEARCH('[1]Lookup for use classification'!$F$10,C4587)),ISNUMBER(SEARCH('[1]Lookup for use classification'!$G$10,C4587))),'[1]Lookup for use classification'!$A$10,IF(OR(ISNUMBER(SEARCH('[1]Lookup for use classification'!$B$11,C4587)),ISNUMBER(SEARCH('[1]Lookup for use classification'!$C$11,C4587))),'[1]Lookup for use classification'!$A$11,IF(OR(ISNUMBER(SEARCH('[1]Lookup for use classification'!$B$12,C4587)),ISNUMBER(SEARCH('[1]Lookup for use classification'!$C$12,C4587))),'[1]Lookup for use classification'!$A$12,IF(OR(ISNUMBER(SEARCH('[1]Lookup for use classification'!$B$13,C4587)),ISNUMBER(SEARCH('[1]Lookup for use classification'!$C$13,C4587)),ISNUMBER(SEARCH('[1]Lookup for use classification'!$D$13,C4587)),,ISNUMBER(SEARCH('[1]Lookup for use classification'!$C$13,C4587)),ISNUMBER(SEARCH('[1]Lookup for use classification'!$E$13,C4587))),'[1]Lookup for use classification'!$A$13,IF(OR(ISNUMBER(SEARCH('[1]Lookup for use classification'!$B$14,C4587)),ISNUMBER(SEARCH('[1]Lookup for use classification'!$C$14,C4587))),'[1]Lookup for use classification'!$A$14,"Other"))))))))))))</f>
        <v>Retail - Other</v>
      </c>
      <c r="E4587" s="183"/>
      <c r="F4587" s="184"/>
      <c r="G4587" s="184" t="s">
        <v>795</v>
      </c>
    </row>
    <row r="4588" spans="1:12" hidden="1">
      <c r="A4588" s="134" t="s">
        <v>1178</v>
      </c>
      <c r="B4588" s="8" t="str">
        <f>IF(ISNA(VLOOKUP(CONCATENATE(A4588,C4588),EUS!$B$2:$B$1939,1,FALSE)),"","End Use Study")</f>
        <v>End Use Study</v>
      </c>
      <c r="C4588" s="8" t="s">
        <v>2159</v>
      </c>
      <c r="D4588" s="162" t="s">
        <v>1980</v>
      </c>
      <c r="E4588" s="9">
        <v>1200</v>
      </c>
      <c r="F4588" s="9"/>
      <c r="G4588" s="9"/>
      <c r="H4588" s="164"/>
      <c r="I4588" s="164"/>
      <c r="J4588" s="7"/>
      <c r="L4588" s="6"/>
    </row>
    <row r="4589" spans="1:12" hidden="1">
      <c r="A4589" s="187" t="s">
        <v>1178</v>
      </c>
      <c r="B4589" s="167" t="s">
        <v>4456</v>
      </c>
      <c r="C4589" s="182" t="s">
        <v>1051</v>
      </c>
      <c r="D4589" s="6" t="str">
        <f>IF(OR(ISNUMBER(SEARCH('[1]Lookup for use classification'!$B$1,C4589)),ISNUMBER(SEARCH('[1]Lookup for use classification'!$C$1,C4589)),ISNUMBER(SEARCH('[1]Lookup for use classification'!$D$1,C4589)),ISNUMBER(SEARCH('[1]Lookup for use classification'!$E$1,C4589))),'[1]Lookup for use classification'!$A$1,IF(ISNUMBER(SEARCH('[1]Lookup for use classification'!$B$2,C4589)),'[1]Lookup for use classification'!$A$2,IF(ISNUMBER(SEARCH('[1]Lookup for use classification'!$B$3,C4589)),'[1]Lookup for use classification'!$A$3,IF(OR(ISNUMBER(SEARCH('[1]Lookup for use classification'!$B$4,C4589)),ISNUMBER(SEARCH('[1]Lookup for use classification'!$C$4,C4589)),ISNUMBER(SEARCH('[1]Lookup for use classification'!$D$4,C4589)),ISNUMBER(SEARCH('[1]Lookup for use classification'!$E$4,C4589))),'[1]Lookup for use classification'!$A$4,IF(OR(ISNUMBER(SEARCH('[1]Lookup for use classification'!$B$5,C4589)),ISNUMBER(SEARCH('[1]Lookup for use classification'!$C$5,C4589)),ISNUMBER(SEARCH('[1]Lookup for use classification'!$D$5,C4589))),'[1]Lookup for use classification'!$A$5,IF(OR(ISNUMBER(SEARCH('[1]Lookup for use classification'!$B$7,C4589)),ISNUMBER(SEARCH('[1]Lookup for use classification'!$C$7,C4589)),ISNUMBER(SEARCH('[1]Lookup for use classification'!$D$7,C4589))),'[1]Lookup for use classification'!$A$7,IF(OR(ISNUMBER(SEARCH('[1]Lookup for use classification'!$B$9,C4589)),ISNUMBER(SEARCH('[1]Lookup for use classification'!$C$9,C4589)),ISNUMBER(SEARCH('[1]Lookup for use classification'!$D$9,C4589)),ISNUMBER(SEARCH('[1]Lookup for use classification'!$E$9,C4589)),ISNUMBER(SEARCH('[1]Lookup for use classification'!$F$9,C4589)),ISNUMBER(SEARCH('[1]Lookup for use classification'!$G$9,C4589)),ISNUMBER(SEARCH('[1]Lookup for use classification'!$H$9,C4589)),ISNUMBER(SEARCH('[1]Lookup for use classification'!$I$9,C4589)),ISNUMBER(SEARCH('[1]Lookup for use classification'!$J$9,C4589)),ISNUMBER(SEARCH('[1]Lookup for use classification'!$K$9,C4589))),'[1]Lookup for use classification'!$A$9,IF(OR(ISNUMBER(SEARCH('[1]Lookup for use classification'!$B$10,C4589)),ISNUMBER(SEARCH('[1]Lookup for use classification'!$C$10,C4589)),ISNUMBER(SEARCH('[1]Lookup for use classification'!$D$10,C4589)),ISNUMBER(SEARCH('[1]Lookup for use classification'!$E$10,C4589)),ISNUMBER(SEARCH('[1]Lookup for use classification'!$F$10,C4589)),ISNUMBER(SEARCH('[1]Lookup for use classification'!$G$10,C4589))),'[1]Lookup for use classification'!$A$10,IF(OR(ISNUMBER(SEARCH('[1]Lookup for use classification'!$B$11,C4589)),ISNUMBER(SEARCH('[1]Lookup for use classification'!$C$11,C4589))),'[1]Lookup for use classification'!$A$11,IF(OR(ISNUMBER(SEARCH('[1]Lookup for use classification'!$B$12,C4589)),ISNUMBER(SEARCH('[1]Lookup for use classification'!$C$12,C4589))),'[1]Lookup for use classification'!$A$12,IF(OR(ISNUMBER(SEARCH('[1]Lookup for use classification'!$B$13,C4589)),ISNUMBER(SEARCH('[1]Lookup for use classification'!$C$13,C4589)),ISNUMBER(SEARCH('[1]Lookup for use classification'!$D$13,C4589)),,ISNUMBER(SEARCH('[1]Lookup for use classification'!$C$13,C4589)),ISNUMBER(SEARCH('[1]Lookup for use classification'!$E$13,C4589))),'[1]Lookup for use classification'!$A$13,IF(OR(ISNUMBER(SEARCH('[1]Lookup for use classification'!$B$14,C4589)),ISNUMBER(SEARCH('[1]Lookup for use classification'!$C$14,C4589))),'[1]Lookup for use classification'!$A$14,"Other"))))))))))))</f>
        <v>Water &amp; Sewer</v>
      </c>
      <c r="E4589" s="183"/>
      <c r="F4589" s="184"/>
      <c r="G4589" s="184" t="s">
        <v>795</v>
      </c>
    </row>
    <row r="4590" spans="1:12" hidden="1">
      <c r="A4590" s="185" t="s">
        <v>3570</v>
      </c>
      <c r="B4590" s="8" t="s">
        <v>6055</v>
      </c>
      <c r="C4590" s="162"/>
      <c r="D4590" s="162" t="s">
        <v>3335</v>
      </c>
      <c r="E4590" s="163">
        <v>28595</v>
      </c>
      <c r="F4590" s="163"/>
      <c r="G4590" s="163"/>
      <c r="H4590" s="164"/>
      <c r="I4590" s="164"/>
      <c r="K4590" s="163"/>
    </row>
    <row r="4591" spans="1:12" hidden="1">
      <c r="A4591" s="188" t="s">
        <v>1183</v>
      </c>
      <c r="B4591" s="8" t="str">
        <f>IF(ISNA(VLOOKUP(CONCATENATE(A4591,C4591),ARIS!$A$1:$A$959,1,FALSE)),"","ARIS")</f>
        <v>ARIS</v>
      </c>
      <c r="C4591" s="162" t="s">
        <v>1182</v>
      </c>
      <c r="D4591" s="162" t="s">
        <v>3335</v>
      </c>
      <c r="E4591" s="163">
        <v>7538</v>
      </c>
      <c r="F4591" s="163"/>
      <c r="G4591" s="163"/>
      <c r="H4591" s="164">
        <v>4251</v>
      </c>
      <c r="I4591" s="164"/>
      <c r="J4591" s="165">
        <v>44475.398809999999</v>
      </c>
    </row>
    <row r="4592" spans="1:12" hidden="1">
      <c r="A4592" s="187" t="s">
        <v>1183</v>
      </c>
      <c r="B4592" s="167" t="s">
        <v>4456</v>
      </c>
      <c r="C4592" s="182" t="s">
        <v>37</v>
      </c>
      <c r="D4592" s="6" t="str">
        <f>IF(OR(ISNUMBER(SEARCH('[1]Lookup for use classification'!$B$1,C4592)),ISNUMBER(SEARCH('[1]Lookup for use classification'!$C$1,C4592)),ISNUMBER(SEARCH('[1]Lookup for use classification'!$D$1,C4592)),ISNUMBER(SEARCH('[1]Lookup for use classification'!$E$1,C4592))),'[1]Lookup for use classification'!$A$1,IF(ISNUMBER(SEARCH('[1]Lookup for use classification'!$B$2,C4592)),'[1]Lookup for use classification'!$A$2,IF(ISNUMBER(SEARCH('[1]Lookup for use classification'!$B$3,C4592)),'[1]Lookup for use classification'!$A$3,IF(OR(ISNUMBER(SEARCH('[1]Lookup for use classification'!$B$4,C4592)),ISNUMBER(SEARCH('[1]Lookup for use classification'!$C$4,C4592)),ISNUMBER(SEARCH('[1]Lookup for use classification'!$D$4,C4592)),ISNUMBER(SEARCH('[1]Lookup for use classification'!$E$4,C4592))),'[1]Lookup for use classification'!$A$4,IF(OR(ISNUMBER(SEARCH('[1]Lookup for use classification'!$B$5,C4592)),ISNUMBER(SEARCH('[1]Lookup for use classification'!$C$5,C4592)),ISNUMBER(SEARCH('[1]Lookup for use classification'!$D$5,C4592))),'[1]Lookup for use classification'!$A$5,IF(OR(ISNUMBER(SEARCH('[1]Lookup for use classification'!$B$7,C4592)),ISNUMBER(SEARCH('[1]Lookup for use classification'!$C$7,C4592)),ISNUMBER(SEARCH('[1]Lookup for use classification'!$D$7,C4592))),'[1]Lookup for use classification'!$A$7,IF(OR(ISNUMBER(SEARCH('[1]Lookup for use classification'!$B$9,C4592)),ISNUMBER(SEARCH('[1]Lookup for use classification'!$C$9,C4592)),ISNUMBER(SEARCH('[1]Lookup for use classification'!$D$9,C4592)),ISNUMBER(SEARCH('[1]Lookup for use classification'!$E$9,C4592)),ISNUMBER(SEARCH('[1]Lookup for use classification'!$F$9,C4592)),ISNUMBER(SEARCH('[1]Lookup for use classification'!$G$9,C4592)),ISNUMBER(SEARCH('[1]Lookup for use classification'!$H$9,C4592)),ISNUMBER(SEARCH('[1]Lookup for use classification'!$I$9,C4592)),ISNUMBER(SEARCH('[1]Lookup for use classification'!$J$9,C4592)),ISNUMBER(SEARCH('[1]Lookup for use classification'!$K$9,C4592))),'[1]Lookup for use classification'!$A$9,IF(OR(ISNUMBER(SEARCH('[1]Lookup for use classification'!$B$10,C4592)),ISNUMBER(SEARCH('[1]Lookup for use classification'!$C$10,C4592)),ISNUMBER(SEARCH('[1]Lookup for use classification'!$D$10,C4592)),ISNUMBER(SEARCH('[1]Lookup for use classification'!$E$10,C4592)),ISNUMBER(SEARCH('[1]Lookup for use classification'!$F$10,C4592)),ISNUMBER(SEARCH('[1]Lookup for use classification'!$G$10,C4592))),'[1]Lookup for use classification'!$A$10,IF(OR(ISNUMBER(SEARCH('[1]Lookup for use classification'!$B$11,C4592)),ISNUMBER(SEARCH('[1]Lookup for use classification'!$C$11,C4592))),'[1]Lookup for use classification'!$A$11,IF(OR(ISNUMBER(SEARCH('[1]Lookup for use classification'!$B$12,C4592)),ISNUMBER(SEARCH('[1]Lookup for use classification'!$C$12,C4592))),'[1]Lookup for use classification'!$A$12,IF(OR(ISNUMBER(SEARCH('[1]Lookup for use classification'!$B$13,C4592)),ISNUMBER(SEARCH('[1]Lookup for use classification'!$C$13,C4592)),ISNUMBER(SEARCH('[1]Lookup for use classification'!$D$13,C4592)),,ISNUMBER(SEARCH('[1]Lookup for use classification'!$C$13,C4592)),ISNUMBER(SEARCH('[1]Lookup for use classification'!$E$13,C4592))),'[1]Lookup for use classification'!$A$13,IF(OR(ISNUMBER(SEARCH('[1]Lookup for use classification'!$B$14,C4592)),ISNUMBER(SEARCH('[1]Lookup for use classification'!$C$14,C4592))),'[1]Lookup for use classification'!$A$14,"Other"))))))))))))</f>
        <v>Office</v>
      </c>
      <c r="E4592" s="182"/>
      <c r="F4592" s="182"/>
      <c r="G4592" s="182"/>
    </row>
    <row r="4593" spans="1:12" hidden="1">
      <c r="A4593" s="187" t="s">
        <v>1183</v>
      </c>
      <c r="B4593" s="167" t="s">
        <v>4456</v>
      </c>
      <c r="C4593" s="182" t="s">
        <v>372</v>
      </c>
      <c r="D4593" s="6" t="str">
        <f>IF(OR(ISNUMBER(SEARCH('[1]Lookup for use classification'!$B$1,C4593)),ISNUMBER(SEARCH('[1]Lookup for use classification'!$C$1,C4593)),ISNUMBER(SEARCH('[1]Lookup for use classification'!$D$1,C4593)),ISNUMBER(SEARCH('[1]Lookup for use classification'!$E$1,C4593))),'[1]Lookup for use classification'!$A$1,IF(ISNUMBER(SEARCH('[1]Lookup for use classification'!$B$2,C4593)),'[1]Lookup for use classification'!$A$2,IF(ISNUMBER(SEARCH('[1]Lookup for use classification'!$B$3,C4593)),'[1]Lookup for use classification'!$A$3,IF(OR(ISNUMBER(SEARCH('[1]Lookup for use classification'!$B$4,C4593)),ISNUMBER(SEARCH('[1]Lookup for use classification'!$C$4,C4593)),ISNUMBER(SEARCH('[1]Lookup for use classification'!$D$4,C4593)),ISNUMBER(SEARCH('[1]Lookup for use classification'!$E$4,C4593))),'[1]Lookup for use classification'!$A$4,IF(OR(ISNUMBER(SEARCH('[1]Lookup for use classification'!$B$5,C4593)),ISNUMBER(SEARCH('[1]Lookup for use classification'!$C$5,C4593)),ISNUMBER(SEARCH('[1]Lookup for use classification'!$D$5,C4593))),'[1]Lookup for use classification'!$A$5,IF(OR(ISNUMBER(SEARCH('[1]Lookup for use classification'!$B$7,C4593)),ISNUMBER(SEARCH('[1]Lookup for use classification'!$C$7,C4593)),ISNUMBER(SEARCH('[1]Lookup for use classification'!$D$7,C4593))),'[1]Lookup for use classification'!$A$7,IF(OR(ISNUMBER(SEARCH('[1]Lookup for use classification'!$B$9,C4593)),ISNUMBER(SEARCH('[1]Lookup for use classification'!$C$9,C4593)),ISNUMBER(SEARCH('[1]Lookup for use classification'!$D$9,C4593)),ISNUMBER(SEARCH('[1]Lookup for use classification'!$E$9,C4593)),ISNUMBER(SEARCH('[1]Lookup for use classification'!$F$9,C4593)),ISNUMBER(SEARCH('[1]Lookup for use classification'!$G$9,C4593)),ISNUMBER(SEARCH('[1]Lookup for use classification'!$H$9,C4593)),ISNUMBER(SEARCH('[1]Lookup for use classification'!$I$9,C4593)),ISNUMBER(SEARCH('[1]Lookup for use classification'!$J$9,C4593)),ISNUMBER(SEARCH('[1]Lookup for use classification'!$K$9,C4593))),'[1]Lookup for use classification'!$A$9,IF(OR(ISNUMBER(SEARCH('[1]Lookup for use classification'!$B$10,C4593)),ISNUMBER(SEARCH('[1]Lookup for use classification'!$C$10,C4593)),ISNUMBER(SEARCH('[1]Lookup for use classification'!$D$10,C4593)),ISNUMBER(SEARCH('[1]Lookup for use classification'!$E$10,C4593)),ISNUMBER(SEARCH('[1]Lookup for use classification'!$F$10,C4593)),ISNUMBER(SEARCH('[1]Lookup for use classification'!$G$10,C4593))),'[1]Lookup for use classification'!$A$10,IF(OR(ISNUMBER(SEARCH('[1]Lookup for use classification'!$B$11,C4593)),ISNUMBER(SEARCH('[1]Lookup for use classification'!$C$11,C4593))),'[1]Lookup for use classification'!$A$11,IF(OR(ISNUMBER(SEARCH('[1]Lookup for use classification'!$B$12,C4593)),ISNUMBER(SEARCH('[1]Lookup for use classification'!$C$12,C4593))),'[1]Lookup for use classification'!$A$12,IF(OR(ISNUMBER(SEARCH('[1]Lookup for use classification'!$B$13,C4593)),ISNUMBER(SEARCH('[1]Lookup for use classification'!$C$13,C4593)),ISNUMBER(SEARCH('[1]Lookup for use classification'!$D$13,C4593)),,ISNUMBER(SEARCH('[1]Lookup for use classification'!$C$13,C4593)),ISNUMBER(SEARCH('[1]Lookup for use classification'!$E$13,C4593))),'[1]Lookup for use classification'!$A$13,IF(OR(ISNUMBER(SEARCH('[1]Lookup for use classification'!$B$14,C4593)),ISNUMBER(SEARCH('[1]Lookup for use classification'!$C$14,C4593))),'[1]Lookup for use classification'!$A$14,"Other"))))))))))))</f>
        <v>Other</v>
      </c>
      <c r="E4593" s="183"/>
      <c r="F4593" s="184"/>
      <c r="G4593" s="184"/>
    </row>
    <row r="4594" spans="1:12" hidden="1">
      <c r="A4594" s="187" t="s">
        <v>1183</v>
      </c>
      <c r="B4594" s="167" t="s">
        <v>4456</v>
      </c>
      <c r="C4594" s="182" t="s">
        <v>1180</v>
      </c>
      <c r="D4594" s="6" t="str">
        <f>IF(OR(ISNUMBER(SEARCH('[1]Lookup for use classification'!$B$1,C4594)),ISNUMBER(SEARCH('[1]Lookup for use classification'!$C$1,C4594)),ISNUMBER(SEARCH('[1]Lookup for use classification'!$D$1,C4594)),ISNUMBER(SEARCH('[1]Lookup for use classification'!$E$1,C4594))),'[1]Lookup for use classification'!$A$1,IF(ISNUMBER(SEARCH('[1]Lookup for use classification'!$B$2,C4594)),'[1]Lookup for use classification'!$A$2,IF(ISNUMBER(SEARCH('[1]Lookup for use classification'!$B$3,C4594)),'[1]Lookup for use classification'!$A$3,IF(OR(ISNUMBER(SEARCH('[1]Lookup for use classification'!$B$4,C4594)),ISNUMBER(SEARCH('[1]Lookup for use classification'!$C$4,C4594)),ISNUMBER(SEARCH('[1]Lookup for use classification'!$D$4,C4594)),ISNUMBER(SEARCH('[1]Lookup for use classification'!$E$4,C4594))),'[1]Lookup for use classification'!$A$4,IF(OR(ISNUMBER(SEARCH('[1]Lookup for use classification'!$B$5,C4594)),ISNUMBER(SEARCH('[1]Lookup for use classification'!$C$5,C4594)),ISNUMBER(SEARCH('[1]Lookup for use classification'!$D$5,C4594))),'[1]Lookup for use classification'!$A$5,IF(OR(ISNUMBER(SEARCH('[1]Lookup for use classification'!$B$7,C4594)),ISNUMBER(SEARCH('[1]Lookup for use classification'!$C$7,C4594)),ISNUMBER(SEARCH('[1]Lookup for use classification'!$D$7,C4594))),'[1]Lookup for use classification'!$A$7,IF(OR(ISNUMBER(SEARCH('[1]Lookup for use classification'!$B$9,C4594)),ISNUMBER(SEARCH('[1]Lookup for use classification'!$C$9,C4594)),ISNUMBER(SEARCH('[1]Lookup for use classification'!$D$9,C4594)),ISNUMBER(SEARCH('[1]Lookup for use classification'!$E$9,C4594)),ISNUMBER(SEARCH('[1]Lookup for use classification'!$F$9,C4594)),ISNUMBER(SEARCH('[1]Lookup for use classification'!$G$9,C4594)),ISNUMBER(SEARCH('[1]Lookup for use classification'!$H$9,C4594)),ISNUMBER(SEARCH('[1]Lookup for use classification'!$I$9,C4594)),ISNUMBER(SEARCH('[1]Lookup for use classification'!$J$9,C4594)),ISNUMBER(SEARCH('[1]Lookup for use classification'!$K$9,C4594))),'[1]Lookup for use classification'!$A$9,IF(OR(ISNUMBER(SEARCH('[1]Lookup for use classification'!$B$10,C4594)),ISNUMBER(SEARCH('[1]Lookup for use classification'!$C$10,C4594)),ISNUMBER(SEARCH('[1]Lookup for use classification'!$D$10,C4594)),ISNUMBER(SEARCH('[1]Lookup for use classification'!$E$10,C4594)),ISNUMBER(SEARCH('[1]Lookup for use classification'!$F$10,C4594)),ISNUMBER(SEARCH('[1]Lookup for use classification'!$G$10,C4594))),'[1]Lookup for use classification'!$A$10,IF(OR(ISNUMBER(SEARCH('[1]Lookup for use classification'!$B$11,C4594)),ISNUMBER(SEARCH('[1]Lookup for use classification'!$C$11,C4594))),'[1]Lookup for use classification'!$A$11,IF(OR(ISNUMBER(SEARCH('[1]Lookup for use classification'!$B$12,C4594)),ISNUMBER(SEARCH('[1]Lookup for use classification'!$C$12,C4594))),'[1]Lookup for use classification'!$A$12,IF(OR(ISNUMBER(SEARCH('[1]Lookup for use classification'!$B$13,C4594)),ISNUMBER(SEARCH('[1]Lookup for use classification'!$C$13,C4594)),ISNUMBER(SEARCH('[1]Lookup for use classification'!$D$13,C4594)),,ISNUMBER(SEARCH('[1]Lookup for use classification'!$C$13,C4594)),ISNUMBER(SEARCH('[1]Lookup for use classification'!$E$13,C4594))),'[1]Lookup for use classification'!$A$13,IF(OR(ISNUMBER(SEARCH('[1]Lookup for use classification'!$B$14,C4594)),ISNUMBER(SEARCH('[1]Lookup for use classification'!$C$14,C4594))),'[1]Lookup for use classification'!$A$14,"Other"))))))))))))</f>
        <v>Other</v>
      </c>
      <c r="E4594" s="183"/>
      <c r="F4594" s="184"/>
      <c r="G4594" s="184"/>
    </row>
    <row r="4595" spans="1:12" hidden="1">
      <c r="A4595" s="187" t="s">
        <v>1183</v>
      </c>
      <c r="B4595" s="167" t="s">
        <v>4456</v>
      </c>
      <c r="C4595" s="182" t="s">
        <v>794</v>
      </c>
      <c r="D4595" s="6" t="str">
        <f>IF(OR(ISNUMBER(SEARCH('[1]Lookup for use classification'!$B$1,C4595)),ISNUMBER(SEARCH('[1]Lookup for use classification'!$C$1,C4595)),ISNUMBER(SEARCH('[1]Lookup for use classification'!$D$1,C4595)),ISNUMBER(SEARCH('[1]Lookup for use classification'!$E$1,C4595))),'[1]Lookup for use classification'!$A$1,IF(ISNUMBER(SEARCH('[1]Lookup for use classification'!$B$2,C4595)),'[1]Lookup for use classification'!$A$2,IF(ISNUMBER(SEARCH('[1]Lookup for use classification'!$B$3,C4595)),'[1]Lookup for use classification'!$A$3,IF(OR(ISNUMBER(SEARCH('[1]Lookup for use classification'!$B$4,C4595)),ISNUMBER(SEARCH('[1]Lookup for use classification'!$C$4,C4595)),ISNUMBER(SEARCH('[1]Lookup for use classification'!$D$4,C4595)),ISNUMBER(SEARCH('[1]Lookup for use classification'!$E$4,C4595))),'[1]Lookup for use classification'!$A$4,IF(OR(ISNUMBER(SEARCH('[1]Lookup for use classification'!$B$5,C4595)),ISNUMBER(SEARCH('[1]Lookup for use classification'!$C$5,C4595)),ISNUMBER(SEARCH('[1]Lookup for use classification'!$D$5,C4595))),'[1]Lookup for use classification'!$A$5,IF(OR(ISNUMBER(SEARCH('[1]Lookup for use classification'!$B$7,C4595)),ISNUMBER(SEARCH('[1]Lookup for use classification'!$C$7,C4595)),ISNUMBER(SEARCH('[1]Lookup for use classification'!$D$7,C4595))),'[1]Lookup for use classification'!$A$7,IF(OR(ISNUMBER(SEARCH('[1]Lookup for use classification'!$B$9,C4595)),ISNUMBER(SEARCH('[1]Lookup for use classification'!$C$9,C4595)),ISNUMBER(SEARCH('[1]Lookup for use classification'!$D$9,C4595)),ISNUMBER(SEARCH('[1]Lookup for use classification'!$E$9,C4595)),ISNUMBER(SEARCH('[1]Lookup for use classification'!$F$9,C4595)),ISNUMBER(SEARCH('[1]Lookup for use classification'!$G$9,C4595)),ISNUMBER(SEARCH('[1]Lookup for use classification'!$H$9,C4595)),ISNUMBER(SEARCH('[1]Lookup for use classification'!$I$9,C4595)),ISNUMBER(SEARCH('[1]Lookup for use classification'!$J$9,C4595)),ISNUMBER(SEARCH('[1]Lookup for use classification'!$K$9,C4595))),'[1]Lookup for use classification'!$A$9,IF(OR(ISNUMBER(SEARCH('[1]Lookup for use classification'!$B$10,C4595)),ISNUMBER(SEARCH('[1]Lookup for use classification'!$C$10,C4595)),ISNUMBER(SEARCH('[1]Lookup for use classification'!$D$10,C4595)),ISNUMBER(SEARCH('[1]Lookup for use classification'!$E$10,C4595)),ISNUMBER(SEARCH('[1]Lookup for use classification'!$F$10,C4595)),ISNUMBER(SEARCH('[1]Lookup for use classification'!$G$10,C4595))),'[1]Lookup for use classification'!$A$10,IF(OR(ISNUMBER(SEARCH('[1]Lookup for use classification'!$B$11,C4595)),ISNUMBER(SEARCH('[1]Lookup for use classification'!$C$11,C4595))),'[1]Lookup for use classification'!$A$11,IF(OR(ISNUMBER(SEARCH('[1]Lookup for use classification'!$B$12,C4595)),ISNUMBER(SEARCH('[1]Lookup for use classification'!$C$12,C4595))),'[1]Lookup for use classification'!$A$12,IF(OR(ISNUMBER(SEARCH('[1]Lookup for use classification'!$B$13,C4595)),ISNUMBER(SEARCH('[1]Lookup for use classification'!$C$13,C4595)),ISNUMBER(SEARCH('[1]Lookup for use classification'!$D$13,C4595)),,ISNUMBER(SEARCH('[1]Lookup for use classification'!$C$13,C4595)),ISNUMBER(SEARCH('[1]Lookup for use classification'!$E$13,C4595))),'[1]Lookup for use classification'!$A$13,IF(OR(ISNUMBER(SEARCH('[1]Lookup for use classification'!$B$14,C4595)),ISNUMBER(SEARCH('[1]Lookup for use classification'!$C$14,C4595))),'[1]Lookup for use classification'!$A$14,"Other"))))))))))))</f>
        <v>Other</v>
      </c>
      <c r="E4595" s="183"/>
      <c r="F4595" s="184"/>
      <c r="G4595" s="184"/>
    </row>
    <row r="4596" spans="1:12" hidden="1">
      <c r="A4596" s="187" t="s">
        <v>1183</v>
      </c>
      <c r="B4596" s="167" t="s">
        <v>4456</v>
      </c>
      <c r="C4596" s="182" t="s">
        <v>1181</v>
      </c>
      <c r="D4596" s="6" t="str">
        <f>IF(OR(ISNUMBER(SEARCH('[1]Lookup for use classification'!$B$1,C4596)),ISNUMBER(SEARCH('[1]Lookup for use classification'!$C$1,C4596)),ISNUMBER(SEARCH('[1]Lookup for use classification'!$D$1,C4596)),ISNUMBER(SEARCH('[1]Lookup for use classification'!$E$1,C4596))),'[1]Lookup for use classification'!$A$1,IF(ISNUMBER(SEARCH('[1]Lookup for use classification'!$B$2,C4596)),'[1]Lookup for use classification'!$A$2,IF(ISNUMBER(SEARCH('[1]Lookup for use classification'!$B$3,C4596)),'[1]Lookup for use classification'!$A$3,IF(OR(ISNUMBER(SEARCH('[1]Lookup for use classification'!$B$4,C4596)),ISNUMBER(SEARCH('[1]Lookup for use classification'!$C$4,C4596)),ISNUMBER(SEARCH('[1]Lookup for use classification'!$D$4,C4596)),ISNUMBER(SEARCH('[1]Lookup for use classification'!$E$4,C4596))),'[1]Lookup for use classification'!$A$4,IF(OR(ISNUMBER(SEARCH('[1]Lookup for use classification'!$B$5,C4596)),ISNUMBER(SEARCH('[1]Lookup for use classification'!$C$5,C4596)),ISNUMBER(SEARCH('[1]Lookup for use classification'!$D$5,C4596))),'[1]Lookup for use classification'!$A$5,IF(OR(ISNUMBER(SEARCH('[1]Lookup for use classification'!$B$7,C4596)),ISNUMBER(SEARCH('[1]Lookup for use classification'!$C$7,C4596)),ISNUMBER(SEARCH('[1]Lookup for use classification'!$D$7,C4596))),'[1]Lookup for use classification'!$A$7,IF(OR(ISNUMBER(SEARCH('[1]Lookup for use classification'!$B$9,C4596)),ISNUMBER(SEARCH('[1]Lookup for use classification'!$C$9,C4596)),ISNUMBER(SEARCH('[1]Lookup for use classification'!$D$9,C4596)),ISNUMBER(SEARCH('[1]Lookup for use classification'!$E$9,C4596)),ISNUMBER(SEARCH('[1]Lookup for use classification'!$F$9,C4596)),ISNUMBER(SEARCH('[1]Lookup for use classification'!$G$9,C4596)),ISNUMBER(SEARCH('[1]Lookup for use classification'!$H$9,C4596)),ISNUMBER(SEARCH('[1]Lookup for use classification'!$I$9,C4596)),ISNUMBER(SEARCH('[1]Lookup for use classification'!$J$9,C4596)),ISNUMBER(SEARCH('[1]Lookup for use classification'!$K$9,C4596))),'[1]Lookup for use classification'!$A$9,IF(OR(ISNUMBER(SEARCH('[1]Lookup for use classification'!$B$10,C4596)),ISNUMBER(SEARCH('[1]Lookup for use classification'!$C$10,C4596)),ISNUMBER(SEARCH('[1]Lookup for use classification'!$D$10,C4596)),ISNUMBER(SEARCH('[1]Lookup for use classification'!$E$10,C4596)),ISNUMBER(SEARCH('[1]Lookup for use classification'!$F$10,C4596)),ISNUMBER(SEARCH('[1]Lookup for use classification'!$G$10,C4596))),'[1]Lookup for use classification'!$A$10,IF(OR(ISNUMBER(SEARCH('[1]Lookup for use classification'!$B$11,C4596)),ISNUMBER(SEARCH('[1]Lookup for use classification'!$C$11,C4596))),'[1]Lookup for use classification'!$A$11,IF(OR(ISNUMBER(SEARCH('[1]Lookup for use classification'!$B$12,C4596)),ISNUMBER(SEARCH('[1]Lookup for use classification'!$C$12,C4596))),'[1]Lookup for use classification'!$A$12,IF(OR(ISNUMBER(SEARCH('[1]Lookup for use classification'!$B$13,C4596)),ISNUMBER(SEARCH('[1]Lookup for use classification'!$C$13,C4596)),ISNUMBER(SEARCH('[1]Lookup for use classification'!$D$13,C4596)),,ISNUMBER(SEARCH('[1]Lookup for use classification'!$C$13,C4596)),ISNUMBER(SEARCH('[1]Lookup for use classification'!$E$13,C4596))),'[1]Lookup for use classification'!$A$13,IF(OR(ISNUMBER(SEARCH('[1]Lookup for use classification'!$B$14,C4596)),ISNUMBER(SEARCH('[1]Lookup for use classification'!$C$14,C4596))),'[1]Lookup for use classification'!$A$14,"Other"))))))))))))</f>
        <v>Other</v>
      </c>
      <c r="E4596" s="183"/>
      <c r="F4596" s="184"/>
      <c r="G4596" s="184"/>
    </row>
    <row r="4597" spans="1:12" hidden="1">
      <c r="A4597" s="187" t="s">
        <v>1183</v>
      </c>
      <c r="B4597" s="167" t="s">
        <v>4456</v>
      </c>
      <c r="C4597" s="182" t="s">
        <v>473</v>
      </c>
      <c r="D4597" s="6" t="str">
        <f>IF(OR(ISNUMBER(SEARCH('[1]Lookup for use classification'!$B$1,C4597)),ISNUMBER(SEARCH('[1]Lookup for use classification'!$C$1,C4597)),ISNUMBER(SEARCH('[1]Lookup for use classification'!$D$1,C4597)),ISNUMBER(SEARCH('[1]Lookup for use classification'!$E$1,C4597))),'[1]Lookup for use classification'!$A$1,IF(ISNUMBER(SEARCH('[1]Lookup for use classification'!$B$2,C4597)),'[1]Lookup for use classification'!$A$2,IF(ISNUMBER(SEARCH('[1]Lookup for use classification'!$B$3,C4597)),'[1]Lookup for use classification'!$A$3,IF(OR(ISNUMBER(SEARCH('[1]Lookup for use classification'!$B$4,C4597)),ISNUMBER(SEARCH('[1]Lookup for use classification'!$C$4,C4597)),ISNUMBER(SEARCH('[1]Lookup for use classification'!$D$4,C4597)),ISNUMBER(SEARCH('[1]Lookup for use classification'!$E$4,C4597))),'[1]Lookup for use classification'!$A$4,IF(OR(ISNUMBER(SEARCH('[1]Lookup for use classification'!$B$5,C4597)),ISNUMBER(SEARCH('[1]Lookup for use classification'!$C$5,C4597)),ISNUMBER(SEARCH('[1]Lookup for use classification'!$D$5,C4597))),'[1]Lookup for use classification'!$A$5,IF(OR(ISNUMBER(SEARCH('[1]Lookup for use classification'!$B$7,C4597)),ISNUMBER(SEARCH('[1]Lookup for use classification'!$C$7,C4597)),ISNUMBER(SEARCH('[1]Lookup for use classification'!$D$7,C4597))),'[1]Lookup for use classification'!$A$7,IF(OR(ISNUMBER(SEARCH('[1]Lookup for use classification'!$B$9,C4597)),ISNUMBER(SEARCH('[1]Lookup for use classification'!$C$9,C4597)),ISNUMBER(SEARCH('[1]Lookup for use classification'!$D$9,C4597)),ISNUMBER(SEARCH('[1]Lookup for use classification'!$E$9,C4597)),ISNUMBER(SEARCH('[1]Lookup for use classification'!$F$9,C4597)),ISNUMBER(SEARCH('[1]Lookup for use classification'!$G$9,C4597)),ISNUMBER(SEARCH('[1]Lookup for use classification'!$H$9,C4597)),ISNUMBER(SEARCH('[1]Lookup for use classification'!$I$9,C4597)),ISNUMBER(SEARCH('[1]Lookup for use classification'!$J$9,C4597)),ISNUMBER(SEARCH('[1]Lookup for use classification'!$K$9,C4597))),'[1]Lookup for use classification'!$A$9,IF(OR(ISNUMBER(SEARCH('[1]Lookup for use classification'!$B$10,C4597)),ISNUMBER(SEARCH('[1]Lookup for use classification'!$C$10,C4597)),ISNUMBER(SEARCH('[1]Lookup for use classification'!$D$10,C4597)),ISNUMBER(SEARCH('[1]Lookup for use classification'!$E$10,C4597)),ISNUMBER(SEARCH('[1]Lookup for use classification'!$F$10,C4597)),ISNUMBER(SEARCH('[1]Lookup for use classification'!$G$10,C4597))),'[1]Lookup for use classification'!$A$10,IF(OR(ISNUMBER(SEARCH('[1]Lookup for use classification'!$B$11,C4597)),ISNUMBER(SEARCH('[1]Lookup for use classification'!$C$11,C4597))),'[1]Lookup for use classification'!$A$11,IF(OR(ISNUMBER(SEARCH('[1]Lookup for use classification'!$B$12,C4597)),ISNUMBER(SEARCH('[1]Lookup for use classification'!$C$12,C4597))),'[1]Lookup for use classification'!$A$12,IF(OR(ISNUMBER(SEARCH('[1]Lookup for use classification'!$B$13,C4597)),ISNUMBER(SEARCH('[1]Lookup for use classification'!$C$13,C4597)),ISNUMBER(SEARCH('[1]Lookup for use classification'!$D$13,C4597)),,ISNUMBER(SEARCH('[1]Lookup for use classification'!$C$13,C4597)),ISNUMBER(SEARCH('[1]Lookup for use classification'!$E$13,C4597))),'[1]Lookup for use classification'!$A$13,IF(OR(ISNUMBER(SEARCH('[1]Lookup for use classification'!$B$14,C4597)),ISNUMBER(SEARCH('[1]Lookup for use classification'!$C$14,C4597))),'[1]Lookup for use classification'!$A$14,"Other"))))))))))))</f>
        <v>Public Assembly</v>
      </c>
      <c r="E4597" s="182"/>
      <c r="F4597" s="182"/>
      <c r="G4597" s="182"/>
    </row>
    <row r="4598" spans="1:12" hidden="1">
      <c r="A4598" s="187" t="s">
        <v>1183</v>
      </c>
      <c r="B4598" s="167" t="s">
        <v>4456</v>
      </c>
      <c r="C4598" s="182" t="s">
        <v>63</v>
      </c>
      <c r="D4598" s="6" t="str">
        <f>IF(OR(ISNUMBER(SEARCH('[1]Lookup for use classification'!$B$1,C4598)),ISNUMBER(SEARCH('[1]Lookup for use classification'!$C$1,C4598)),ISNUMBER(SEARCH('[1]Lookup for use classification'!$D$1,C4598)),ISNUMBER(SEARCH('[1]Lookup for use classification'!$E$1,C4598))),'[1]Lookup for use classification'!$A$1,IF(ISNUMBER(SEARCH('[1]Lookup for use classification'!$B$2,C4598)),'[1]Lookup for use classification'!$A$2,IF(ISNUMBER(SEARCH('[1]Lookup for use classification'!$B$3,C4598)),'[1]Lookup for use classification'!$A$3,IF(OR(ISNUMBER(SEARCH('[1]Lookup for use classification'!$B$4,C4598)),ISNUMBER(SEARCH('[1]Lookup for use classification'!$C$4,C4598)),ISNUMBER(SEARCH('[1]Lookup for use classification'!$D$4,C4598)),ISNUMBER(SEARCH('[1]Lookup for use classification'!$E$4,C4598))),'[1]Lookup for use classification'!$A$4,IF(OR(ISNUMBER(SEARCH('[1]Lookup for use classification'!$B$5,C4598)),ISNUMBER(SEARCH('[1]Lookup for use classification'!$C$5,C4598)),ISNUMBER(SEARCH('[1]Lookup for use classification'!$D$5,C4598))),'[1]Lookup for use classification'!$A$5,IF(OR(ISNUMBER(SEARCH('[1]Lookup for use classification'!$B$7,C4598)),ISNUMBER(SEARCH('[1]Lookup for use classification'!$C$7,C4598)),ISNUMBER(SEARCH('[1]Lookup for use classification'!$D$7,C4598))),'[1]Lookup for use classification'!$A$7,IF(OR(ISNUMBER(SEARCH('[1]Lookup for use classification'!$B$9,C4598)),ISNUMBER(SEARCH('[1]Lookup for use classification'!$C$9,C4598)),ISNUMBER(SEARCH('[1]Lookup for use classification'!$D$9,C4598)),ISNUMBER(SEARCH('[1]Lookup for use classification'!$E$9,C4598)),ISNUMBER(SEARCH('[1]Lookup for use classification'!$F$9,C4598)),ISNUMBER(SEARCH('[1]Lookup for use classification'!$G$9,C4598)),ISNUMBER(SEARCH('[1]Lookup for use classification'!$H$9,C4598)),ISNUMBER(SEARCH('[1]Lookup for use classification'!$I$9,C4598)),ISNUMBER(SEARCH('[1]Lookup for use classification'!$J$9,C4598)),ISNUMBER(SEARCH('[1]Lookup for use classification'!$K$9,C4598))),'[1]Lookup for use classification'!$A$9,IF(OR(ISNUMBER(SEARCH('[1]Lookup for use classification'!$B$10,C4598)),ISNUMBER(SEARCH('[1]Lookup for use classification'!$C$10,C4598)),ISNUMBER(SEARCH('[1]Lookup for use classification'!$D$10,C4598)),ISNUMBER(SEARCH('[1]Lookup for use classification'!$E$10,C4598)),ISNUMBER(SEARCH('[1]Lookup for use classification'!$F$10,C4598)),ISNUMBER(SEARCH('[1]Lookup for use classification'!$G$10,C4598))),'[1]Lookup for use classification'!$A$10,IF(OR(ISNUMBER(SEARCH('[1]Lookup for use classification'!$B$11,C4598)),ISNUMBER(SEARCH('[1]Lookup for use classification'!$C$11,C4598))),'[1]Lookup for use classification'!$A$11,IF(OR(ISNUMBER(SEARCH('[1]Lookup for use classification'!$B$12,C4598)),ISNUMBER(SEARCH('[1]Lookup for use classification'!$C$12,C4598))),'[1]Lookup for use classification'!$A$12,IF(OR(ISNUMBER(SEARCH('[1]Lookup for use classification'!$B$13,C4598)),ISNUMBER(SEARCH('[1]Lookup for use classification'!$C$13,C4598)),ISNUMBER(SEARCH('[1]Lookup for use classification'!$D$13,C4598)),,ISNUMBER(SEARCH('[1]Lookup for use classification'!$C$13,C4598)),ISNUMBER(SEARCH('[1]Lookup for use classification'!$E$13,C4598))),'[1]Lookup for use classification'!$A$13,IF(OR(ISNUMBER(SEARCH('[1]Lookup for use classification'!$B$14,C4598)),ISNUMBER(SEARCH('[1]Lookup for use classification'!$C$14,C4598))),'[1]Lookup for use classification'!$A$14,"Other"))))))))))))</f>
        <v>Public Assembly</v>
      </c>
      <c r="E4598" s="183"/>
      <c r="F4598" s="184"/>
      <c r="G4598" s="184"/>
    </row>
    <row r="4599" spans="1:12" hidden="1">
      <c r="A4599" s="187" t="s">
        <v>1183</v>
      </c>
      <c r="B4599" s="167" t="s">
        <v>4456</v>
      </c>
      <c r="C4599" s="182" t="s">
        <v>1179</v>
      </c>
      <c r="D4599" s="6" t="str">
        <f>IF(OR(ISNUMBER(SEARCH('[1]Lookup for use classification'!$B$1,C4599)),ISNUMBER(SEARCH('[1]Lookup for use classification'!$C$1,C4599)),ISNUMBER(SEARCH('[1]Lookup for use classification'!$D$1,C4599)),ISNUMBER(SEARCH('[1]Lookup for use classification'!$E$1,C4599))),'[1]Lookup for use classification'!$A$1,IF(ISNUMBER(SEARCH('[1]Lookup for use classification'!$B$2,C4599)),'[1]Lookup for use classification'!$A$2,IF(ISNUMBER(SEARCH('[1]Lookup for use classification'!$B$3,C4599)),'[1]Lookup for use classification'!$A$3,IF(OR(ISNUMBER(SEARCH('[1]Lookup for use classification'!$B$4,C4599)),ISNUMBER(SEARCH('[1]Lookup for use classification'!$C$4,C4599)),ISNUMBER(SEARCH('[1]Lookup for use classification'!$D$4,C4599)),ISNUMBER(SEARCH('[1]Lookup for use classification'!$E$4,C4599))),'[1]Lookup for use classification'!$A$4,IF(OR(ISNUMBER(SEARCH('[1]Lookup for use classification'!$B$5,C4599)),ISNUMBER(SEARCH('[1]Lookup for use classification'!$C$5,C4599)),ISNUMBER(SEARCH('[1]Lookup for use classification'!$D$5,C4599))),'[1]Lookup for use classification'!$A$5,IF(OR(ISNUMBER(SEARCH('[1]Lookup for use classification'!$B$7,C4599)),ISNUMBER(SEARCH('[1]Lookup for use classification'!$C$7,C4599)),ISNUMBER(SEARCH('[1]Lookup for use classification'!$D$7,C4599))),'[1]Lookup for use classification'!$A$7,IF(OR(ISNUMBER(SEARCH('[1]Lookup for use classification'!$B$9,C4599)),ISNUMBER(SEARCH('[1]Lookup for use classification'!$C$9,C4599)),ISNUMBER(SEARCH('[1]Lookup for use classification'!$D$9,C4599)),ISNUMBER(SEARCH('[1]Lookup for use classification'!$E$9,C4599)),ISNUMBER(SEARCH('[1]Lookup for use classification'!$F$9,C4599)),ISNUMBER(SEARCH('[1]Lookup for use classification'!$G$9,C4599)),ISNUMBER(SEARCH('[1]Lookup for use classification'!$H$9,C4599)),ISNUMBER(SEARCH('[1]Lookup for use classification'!$I$9,C4599)),ISNUMBER(SEARCH('[1]Lookup for use classification'!$J$9,C4599)),ISNUMBER(SEARCH('[1]Lookup for use classification'!$K$9,C4599))),'[1]Lookup for use classification'!$A$9,IF(OR(ISNUMBER(SEARCH('[1]Lookup for use classification'!$B$10,C4599)),ISNUMBER(SEARCH('[1]Lookup for use classification'!$C$10,C4599)),ISNUMBER(SEARCH('[1]Lookup for use classification'!$D$10,C4599)),ISNUMBER(SEARCH('[1]Lookup for use classification'!$E$10,C4599)),ISNUMBER(SEARCH('[1]Lookup for use classification'!$F$10,C4599)),ISNUMBER(SEARCH('[1]Lookup for use classification'!$G$10,C4599))),'[1]Lookup for use classification'!$A$10,IF(OR(ISNUMBER(SEARCH('[1]Lookup for use classification'!$B$11,C4599)),ISNUMBER(SEARCH('[1]Lookup for use classification'!$C$11,C4599))),'[1]Lookup for use classification'!$A$11,IF(OR(ISNUMBER(SEARCH('[1]Lookup for use classification'!$B$12,C4599)),ISNUMBER(SEARCH('[1]Lookup for use classification'!$C$12,C4599))),'[1]Lookup for use classification'!$A$12,IF(OR(ISNUMBER(SEARCH('[1]Lookup for use classification'!$B$13,C4599)),ISNUMBER(SEARCH('[1]Lookup for use classification'!$C$13,C4599)),ISNUMBER(SEARCH('[1]Lookup for use classification'!$D$13,C4599)),,ISNUMBER(SEARCH('[1]Lookup for use classification'!$C$13,C4599)),ISNUMBER(SEARCH('[1]Lookup for use classification'!$E$13,C4599))),'[1]Lookup for use classification'!$A$13,IF(OR(ISNUMBER(SEARCH('[1]Lookup for use classification'!$B$14,C4599)),ISNUMBER(SEARCH('[1]Lookup for use classification'!$C$14,C4599))),'[1]Lookup for use classification'!$A$14,"Other"))))))))))))</f>
        <v>Public Safety</v>
      </c>
      <c r="E4599" s="182"/>
      <c r="F4599" s="182"/>
      <c r="G4599" s="182"/>
    </row>
    <row r="4600" spans="1:12" hidden="1">
      <c r="A4600" s="187" t="s">
        <v>1183</v>
      </c>
      <c r="B4600" s="167" t="s">
        <v>4456</v>
      </c>
      <c r="C4600" s="182" t="s">
        <v>64</v>
      </c>
      <c r="D4600" s="6" t="str">
        <f>IF(OR(ISNUMBER(SEARCH('[1]Lookup for use classification'!$B$1,C4600)),ISNUMBER(SEARCH('[1]Lookup for use classification'!$C$1,C4600)),ISNUMBER(SEARCH('[1]Lookup for use classification'!$D$1,C4600)),ISNUMBER(SEARCH('[1]Lookup for use classification'!$E$1,C4600))),'[1]Lookup for use classification'!$A$1,IF(ISNUMBER(SEARCH('[1]Lookup for use classification'!$B$2,C4600)),'[1]Lookup for use classification'!$A$2,IF(ISNUMBER(SEARCH('[1]Lookup for use classification'!$B$3,C4600)),'[1]Lookup for use classification'!$A$3,IF(OR(ISNUMBER(SEARCH('[1]Lookup for use classification'!$B$4,C4600)),ISNUMBER(SEARCH('[1]Lookup for use classification'!$C$4,C4600)),ISNUMBER(SEARCH('[1]Lookup for use classification'!$D$4,C4600)),ISNUMBER(SEARCH('[1]Lookup for use classification'!$E$4,C4600))),'[1]Lookup for use classification'!$A$4,IF(OR(ISNUMBER(SEARCH('[1]Lookup for use classification'!$B$5,C4600)),ISNUMBER(SEARCH('[1]Lookup for use classification'!$C$5,C4600)),ISNUMBER(SEARCH('[1]Lookup for use classification'!$D$5,C4600))),'[1]Lookup for use classification'!$A$5,IF(OR(ISNUMBER(SEARCH('[1]Lookup for use classification'!$B$7,C4600)),ISNUMBER(SEARCH('[1]Lookup for use classification'!$C$7,C4600)),ISNUMBER(SEARCH('[1]Lookup for use classification'!$D$7,C4600))),'[1]Lookup for use classification'!$A$7,IF(OR(ISNUMBER(SEARCH('[1]Lookup for use classification'!$B$9,C4600)),ISNUMBER(SEARCH('[1]Lookup for use classification'!$C$9,C4600)),ISNUMBER(SEARCH('[1]Lookup for use classification'!$D$9,C4600)),ISNUMBER(SEARCH('[1]Lookup for use classification'!$E$9,C4600)),ISNUMBER(SEARCH('[1]Lookup for use classification'!$F$9,C4600)),ISNUMBER(SEARCH('[1]Lookup for use classification'!$G$9,C4600)),ISNUMBER(SEARCH('[1]Lookup for use classification'!$H$9,C4600)),ISNUMBER(SEARCH('[1]Lookup for use classification'!$I$9,C4600)),ISNUMBER(SEARCH('[1]Lookup for use classification'!$J$9,C4600)),ISNUMBER(SEARCH('[1]Lookup for use classification'!$K$9,C4600))),'[1]Lookup for use classification'!$A$9,IF(OR(ISNUMBER(SEARCH('[1]Lookup for use classification'!$B$10,C4600)),ISNUMBER(SEARCH('[1]Lookup for use classification'!$C$10,C4600)),ISNUMBER(SEARCH('[1]Lookup for use classification'!$D$10,C4600)),ISNUMBER(SEARCH('[1]Lookup for use classification'!$E$10,C4600)),ISNUMBER(SEARCH('[1]Lookup for use classification'!$F$10,C4600)),ISNUMBER(SEARCH('[1]Lookup for use classification'!$G$10,C4600))),'[1]Lookup for use classification'!$A$10,IF(OR(ISNUMBER(SEARCH('[1]Lookup for use classification'!$B$11,C4600)),ISNUMBER(SEARCH('[1]Lookup for use classification'!$C$11,C4600))),'[1]Lookup for use classification'!$A$11,IF(OR(ISNUMBER(SEARCH('[1]Lookup for use classification'!$B$12,C4600)),ISNUMBER(SEARCH('[1]Lookup for use classification'!$C$12,C4600))),'[1]Lookup for use classification'!$A$12,IF(OR(ISNUMBER(SEARCH('[1]Lookup for use classification'!$B$13,C4600)),ISNUMBER(SEARCH('[1]Lookup for use classification'!$C$13,C4600)),ISNUMBER(SEARCH('[1]Lookup for use classification'!$D$13,C4600)),,ISNUMBER(SEARCH('[1]Lookup for use classification'!$C$13,C4600)),ISNUMBER(SEARCH('[1]Lookup for use classification'!$E$13,C4600))),'[1]Lookup for use classification'!$A$13,IF(OR(ISNUMBER(SEARCH('[1]Lookup for use classification'!$B$14,C4600)),ISNUMBER(SEARCH('[1]Lookup for use classification'!$C$14,C4600))),'[1]Lookup for use classification'!$A$14,"Other"))))))))))))</f>
        <v>Water &amp; Sewer</v>
      </c>
      <c r="E4600" s="183"/>
      <c r="F4600" s="184"/>
      <c r="G4600" s="184"/>
    </row>
    <row r="4601" spans="1:12" hidden="1">
      <c r="A4601" s="188" t="s">
        <v>2287</v>
      </c>
      <c r="B4601" s="8" t="str">
        <f>IF(ISNA(VLOOKUP(CONCATENATE(A4601,C4601),ARIS!$A$1:$A$959,1,FALSE)),"","ARIS")</f>
        <v>ARIS</v>
      </c>
      <c r="C4601" s="162" t="s">
        <v>3571</v>
      </c>
      <c r="D4601" s="8" t="str">
        <f>IF(OR(ISNUMBER(SEARCH('[1]Lookup for use classification'!$B$1,C4601)),ISNUMBER(SEARCH('[1]Lookup for use classification'!$C$1,C4601)),ISNUMBER(SEARCH('[1]Lookup for use classification'!$D$1,C4601))),'[1]Lookup for use classification'!$A$1,IF(ISNUMBER(SEARCH('[1]Lookup for use classification'!$B$2,C4601)),'[1]Lookup for use classification'!$A$2,IF(ISNUMBER(SEARCH('[1]Lookup for use classification'!$B$3,C4601)),'[1]Lookup for use classification'!$A$3,IF(OR(ISNUMBER(SEARCH('[1]Lookup for use classification'!$B$4,C4601)),ISNUMBER(SEARCH('[1]Lookup for use classification'!$C$4,C4601))),'[1]Lookup for use classification'!$A$4,IF(OR(ISNUMBER(SEARCH('[1]Lookup for use classification'!$B$5,C4601)),ISNUMBER(SEARCH('[1]Lookup for use classification'!$C$5,C4601)),ISNUMBER(SEARCH('[1]Lookup for use classification'!$D$5,C4601))),'[1]Lookup for use classification'!$A$5,IF(OR(ISNUMBER(SEARCH('[1]Lookup for use classification'!$B$7,C4601)),ISNUMBER(SEARCH('[1]Lookup for use classification'!$C$7,C4601)),ISNUMBER(SEARCH('[1]Lookup for use classification'!$D$7,C4601))),'[1]Lookup for use classification'!$A$7,IF(OR(ISNUMBER(SEARCH('[1]Lookup for use classification'!$B$9,C4601)),ISNUMBER(SEARCH('[1]Lookup for use classification'!$C$9,C4601)),ISNUMBER(SEARCH('[1]Lookup for use classification'!$D$9,C4601)),ISNUMBER(SEARCH('[1]Lookup for use classification'!$E$9,C4601)),ISNUMBER(SEARCH('[1]Lookup for use classification'!$F$9,C4601)),ISNUMBER(SEARCH('[1]Lookup for use classification'!$G$9,C4601))),'[1]Lookup for use classification'!$A$9,IF(OR(ISNUMBER(SEARCH('[1]Lookup for use classification'!$B$10,C4601)),ISNUMBER(SEARCH('[1]Lookup for use classification'!$C$10,C4601)),ISNUMBER(SEARCH('[1]Lookup for use classification'!$D$10,C4601)),ISNUMBER(SEARCH('[1]Lookup for use classification'!$E$10,C4601)),ISNUMBER(SEARCH('[1]Lookup for use classification'!$F$10,C4601))),'[1]Lookup for use classification'!$A$10,IF(OR(ISNUMBER(SEARCH('[1]Lookup for use classification'!$B$11,C4601)),ISNUMBER(SEARCH('[1]Lookup for use classification'!$C$11,C4601))),'[1]Lookup for use classification'!$A$11,IF(OR(ISNUMBER(SEARCH('[1]Lookup for use classification'!$B$12,C4601)),ISNUMBER(SEARCH('[1]Lookup for use classification'!$C$12,C4601))),'[1]Lookup for use classification'!$A$12,"Nope"))))))))))</f>
        <v>Education - K - 12</v>
      </c>
      <c r="E4601" s="163">
        <v>1500</v>
      </c>
      <c r="F4601" s="163"/>
      <c r="G4601" s="163"/>
      <c r="H4601" s="164"/>
      <c r="I4601" s="164"/>
      <c r="J4601" s="165">
        <v>503.50453149999998</v>
      </c>
    </row>
    <row r="4602" spans="1:12" hidden="1">
      <c r="A4602" s="134" t="s">
        <v>1199</v>
      </c>
      <c r="B4602" s="8" t="str">
        <f>IF(ISNA(VLOOKUP(CONCATENATE(A4602,C4602),EUS!$B$2:$B$1939,1,FALSE)),"","End Use Study")</f>
        <v>End Use Study</v>
      </c>
      <c r="C4602" s="8" t="s">
        <v>3573</v>
      </c>
      <c r="D4602" s="162" t="s">
        <v>3335</v>
      </c>
      <c r="E4602" s="9">
        <v>2610</v>
      </c>
      <c r="F4602" s="9"/>
      <c r="G4602" s="9"/>
      <c r="H4602" s="164"/>
      <c r="I4602" s="164"/>
      <c r="J4602" s="7"/>
      <c r="L4602" s="6"/>
    </row>
    <row r="4603" spans="1:12" hidden="1">
      <c r="A4603" s="138" t="s">
        <v>1199</v>
      </c>
      <c r="B4603" s="8" t="str">
        <f>IF(ISNA(VLOOKUP(CONCATENATE(A4603,C4603),EUS!$B$2:$B$1939,1,FALSE)),"","End Use Study")</f>
        <v>End Use Study</v>
      </c>
      <c r="C4603" s="8" t="s">
        <v>3572</v>
      </c>
      <c r="D4603" s="162" t="s">
        <v>3335</v>
      </c>
      <c r="E4603" s="9">
        <v>24700</v>
      </c>
      <c r="F4603" s="9"/>
      <c r="G4603" s="9"/>
      <c r="H4603" s="164">
        <v>15000</v>
      </c>
      <c r="I4603" s="164"/>
      <c r="J4603" s="7">
        <v>118000</v>
      </c>
      <c r="L4603" s="6"/>
    </row>
    <row r="4604" spans="1:12" hidden="1">
      <c r="A4604" s="188" t="s">
        <v>2287</v>
      </c>
      <c r="B4604" s="8" t="str">
        <f>IF(ISNA(VLOOKUP(CONCATENATE(A4604,C4604),ARIS!$A$1:$A$959,1,FALSE)),"","ARIS")</f>
        <v>ARIS</v>
      </c>
      <c r="C4604" s="162" t="s">
        <v>3323</v>
      </c>
      <c r="D4604" s="8" t="str">
        <f>IF(OR(ISNUMBER(SEARCH('[1]Lookup for use classification'!$B$1,C4604)),ISNUMBER(SEARCH('[1]Lookup for use classification'!$C$1,C4604)),ISNUMBER(SEARCH('[1]Lookup for use classification'!$D$1,C4604))),'[1]Lookup for use classification'!$A$1,IF(ISNUMBER(SEARCH('[1]Lookup for use classification'!$B$2,C4604)),'[1]Lookup for use classification'!$A$2,IF(ISNUMBER(SEARCH('[1]Lookup for use classification'!$B$3,C4604)),'[1]Lookup for use classification'!$A$3,IF(OR(ISNUMBER(SEARCH('[1]Lookup for use classification'!$B$4,C4604)),ISNUMBER(SEARCH('[1]Lookup for use classification'!$C$4,C4604))),'[1]Lookup for use classification'!$A$4,IF(OR(ISNUMBER(SEARCH('[1]Lookup for use classification'!$B$5,C4604)),ISNUMBER(SEARCH('[1]Lookup for use classification'!$C$5,C4604)),ISNUMBER(SEARCH('[1]Lookup for use classification'!$D$5,C4604))),'[1]Lookup for use classification'!$A$5,IF(OR(ISNUMBER(SEARCH('[1]Lookup for use classification'!$B$7,C4604)),ISNUMBER(SEARCH('[1]Lookup for use classification'!$C$7,C4604)),ISNUMBER(SEARCH('[1]Lookup for use classification'!$D$7,C4604))),'[1]Lookup for use classification'!$A$7,IF(OR(ISNUMBER(SEARCH('[1]Lookup for use classification'!$B$9,C4604)),ISNUMBER(SEARCH('[1]Lookup for use classification'!$C$9,C4604)),ISNUMBER(SEARCH('[1]Lookup for use classification'!$D$9,C4604)),ISNUMBER(SEARCH('[1]Lookup for use classification'!$E$9,C4604)),ISNUMBER(SEARCH('[1]Lookup for use classification'!$F$9,C4604)),ISNUMBER(SEARCH('[1]Lookup for use classification'!$G$9,C4604))),'[1]Lookup for use classification'!$A$9,IF(OR(ISNUMBER(SEARCH('[1]Lookup for use classification'!$B$10,C4604)),ISNUMBER(SEARCH('[1]Lookup for use classification'!$C$10,C4604)),ISNUMBER(SEARCH('[1]Lookup for use classification'!$D$10,C4604)),ISNUMBER(SEARCH('[1]Lookup for use classification'!$E$10,C4604)),ISNUMBER(SEARCH('[1]Lookup for use classification'!$F$10,C4604))),'[1]Lookup for use classification'!$A$10,IF(OR(ISNUMBER(SEARCH('[1]Lookup for use classification'!$B$11,C4604)),ISNUMBER(SEARCH('[1]Lookup for use classification'!$C$11,C4604))),'[1]Lookup for use classification'!$A$11,IF(OR(ISNUMBER(SEARCH('[1]Lookup for use classification'!$B$12,C4604)),ISNUMBER(SEARCH('[1]Lookup for use classification'!$C$12,C4604))),'[1]Lookup for use classification'!$A$12,"Nope"))))))))))</f>
        <v>Food Service and Drinking Places</v>
      </c>
      <c r="E4604" s="163">
        <v>714</v>
      </c>
      <c r="F4604" s="163"/>
      <c r="G4604" s="163"/>
      <c r="H4604" s="164"/>
      <c r="I4604" s="164"/>
      <c r="J4604" s="165">
        <v>1341.0120689999999</v>
      </c>
    </row>
    <row r="4605" spans="1:12" hidden="1">
      <c r="A4605" s="187" t="s">
        <v>1199</v>
      </c>
      <c r="B4605" s="167" t="s">
        <v>4456</v>
      </c>
      <c r="C4605" s="182" t="s">
        <v>1196</v>
      </c>
      <c r="D4605" s="6" t="str">
        <f>IF(OR(ISNUMBER(SEARCH('[1]Lookup for use classification'!$B$1,C4605)),ISNUMBER(SEARCH('[1]Lookup for use classification'!$C$1,C4605)),ISNUMBER(SEARCH('[1]Lookup for use classification'!$D$1,C4605)),ISNUMBER(SEARCH('[1]Lookup for use classification'!$E$1,C4605))),'[1]Lookup for use classification'!$A$1,IF(ISNUMBER(SEARCH('[1]Lookup for use classification'!$B$2,C4605)),'[1]Lookup for use classification'!$A$2,IF(ISNUMBER(SEARCH('[1]Lookup for use classification'!$B$3,C4605)),'[1]Lookup for use classification'!$A$3,IF(OR(ISNUMBER(SEARCH('[1]Lookup for use classification'!$B$4,C4605)),ISNUMBER(SEARCH('[1]Lookup for use classification'!$C$4,C4605)),ISNUMBER(SEARCH('[1]Lookup for use classification'!$D$4,C4605)),ISNUMBER(SEARCH('[1]Lookup for use classification'!$E$4,C4605))),'[1]Lookup for use classification'!$A$4,IF(OR(ISNUMBER(SEARCH('[1]Lookup for use classification'!$B$5,C4605)),ISNUMBER(SEARCH('[1]Lookup for use classification'!$C$5,C4605)),ISNUMBER(SEARCH('[1]Lookup for use classification'!$D$5,C4605))),'[1]Lookup for use classification'!$A$5,IF(OR(ISNUMBER(SEARCH('[1]Lookup for use classification'!$B$7,C4605)),ISNUMBER(SEARCH('[1]Lookup for use classification'!$C$7,C4605)),ISNUMBER(SEARCH('[1]Lookup for use classification'!$D$7,C4605))),'[1]Lookup for use classification'!$A$7,IF(OR(ISNUMBER(SEARCH('[1]Lookup for use classification'!$B$9,C4605)),ISNUMBER(SEARCH('[1]Lookup for use classification'!$C$9,C4605)),ISNUMBER(SEARCH('[1]Lookup for use classification'!$D$9,C4605)),ISNUMBER(SEARCH('[1]Lookup for use classification'!$E$9,C4605)),ISNUMBER(SEARCH('[1]Lookup for use classification'!$F$9,C4605)),ISNUMBER(SEARCH('[1]Lookup for use classification'!$G$9,C4605)),ISNUMBER(SEARCH('[1]Lookup for use classification'!$H$9,C4605)),ISNUMBER(SEARCH('[1]Lookup for use classification'!$I$9,C4605)),ISNUMBER(SEARCH('[1]Lookup for use classification'!$J$9,C4605)),ISNUMBER(SEARCH('[1]Lookup for use classification'!$K$9,C4605))),'[1]Lookup for use classification'!$A$9,IF(OR(ISNUMBER(SEARCH('[1]Lookup for use classification'!$B$10,C4605)),ISNUMBER(SEARCH('[1]Lookup for use classification'!$C$10,C4605)),ISNUMBER(SEARCH('[1]Lookup for use classification'!$D$10,C4605)),ISNUMBER(SEARCH('[1]Lookup for use classification'!$E$10,C4605)),ISNUMBER(SEARCH('[1]Lookup for use classification'!$F$10,C4605)),ISNUMBER(SEARCH('[1]Lookup for use classification'!$G$10,C4605))),'[1]Lookup for use classification'!$A$10,IF(OR(ISNUMBER(SEARCH('[1]Lookup for use classification'!$B$11,C4605)),ISNUMBER(SEARCH('[1]Lookup for use classification'!$C$11,C4605))),'[1]Lookup for use classification'!$A$11,IF(OR(ISNUMBER(SEARCH('[1]Lookup for use classification'!$B$12,C4605)),ISNUMBER(SEARCH('[1]Lookup for use classification'!$C$12,C4605))),'[1]Lookup for use classification'!$A$12,IF(OR(ISNUMBER(SEARCH('[1]Lookup for use classification'!$B$13,C4605)),ISNUMBER(SEARCH('[1]Lookup for use classification'!$C$13,C4605)),ISNUMBER(SEARCH('[1]Lookup for use classification'!$D$13,C4605)),,ISNUMBER(SEARCH('[1]Lookup for use classification'!$C$13,C4605)),ISNUMBER(SEARCH('[1]Lookup for use classification'!$E$13,C4605))),'[1]Lookup for use classification'!$A$13,IF(OR(ISNUMBER(SEARCH('[1]Lookup for use classification'!$B$14,C4605)),ISNUMBER(SEARCH('[1]Lookup for use classification'!$C$14,C4605))),'[1]Lookup for use classification'!$A$14,"Other"))))))))))))</f>
        <v>Health Care - Hospitals</v>
      </c>
      <c r="E4605" s="183"/>
      <c r="F4605" s="184"/>
      <c r="G4605" s="184"/>
    </row>
    <row r="4606" spans="1:12" hidden="1">
      <c r="A4606" s="187" t="s">
        <v>1199</v>
      </c>
      <c r="B4606" s="167" t="s">
        <v>4456</v>
      </c>
      <c r="C4606" s="182" t="s">
        <v>5</v>
      </c>
      <c r="D4606" s="6" t="str">
        <f>IF(OR(ISNUMBER(SEARCH('[1]Lookup for use classification'!$B$1,C4606)),ISNUMBER(SEARCH('[1]Lookup for use classification'!$C$1,C4606)),ISNUMBER(SEARCH('[1]Lookup for use classification'!$D$1,C4606)),ISNUMBER(SEARCH('[1]Lookup for use classification'!$E$1,C4606))),'[1]Lookup for use classification'!$A$1,IF(ISNUMBER(SEARCH('[1]Lookup for use classification'!$B$2,C4606)),'[1]Lookup for use classification'!$A$2,IF(ISNUMBER(SEARCH('[1]Lookup for use classification'!$B$3,C4606)),'[1]Lookup for use classification'!$A$3,IF(OR(ISNUMBER(SEARCH('[1]Lookup for use classification'!$B$4,C4606)),ISNUMBER(SEARCH('[1]Lookup for use classification'!$C$4,C4606)),ISNUMBER(SEARCH('[1]Lookup for use classification'!$D$4,C4606)),ISNUMBER(SEARCH('[1]Lookup for use classification'!$E$4,C4606))),'[1]Lookup for use classification'!$A$4,IF(OR(ISNUMBER(SEARCH('[1]Lookup for use classification'!$B$5,C4606)),ISNUMBER(SEARCH('[1]Lookup for use classification'!$C$5,C4606)),ISNUMBER(SEARCH('[1]Lookup for use classification'!$D$5,C4606))),'[1]Lookup for use classification'!$A$5,IF(OR(ISNUMBER(SEARCH('[1]Lookup for use classification'!$B$7,C4606)),ISNUMBER(SEARCH('[1]Lookup for use classification'!$C$7,C4606)),ISNUMBER(SEARCH('[1]Lookup for use classification'!$D$7,C4606))),'[1]Lookup for use classification'!$A$7,IF(OR(ISNUMBER(SEARCH('[1]Lookup for use classification'!$B$9,C4606)),ISNUMBER(SEARCH('[1]Lookup for use classification'!$C$9,C4606)),ISNUMBER(SEARCH('[1]Lookup for use classification'!$D$9,C4606)),ISNUMBER(SEARCH('[1]Lookup for use classification'!$E$9,C4606)),ISNUMBER(SEARCH('[1]Lookup for use classification'!$F$9,C4606)),ISNUMBER(SEARCH('[1]Lookup for use classification'!$G$9,C4606)),ISNUMBER(SEARCH('[1]Lookup for use classification'!$H$9,C4606)),ISNUMBER(SEARCH('[1]Lookup for use classification'!$I$9,C4606)),ISNUMBER(SEARCH('[1]Lookup for use classification'!$J$9,C4606)),ISNUMBER(SEARCH('[1]Lookup for use classification'!$K$9,C4606))),'[1]Lookup for use classification'!$A$9,IF(OR(ISNUMBER(SEARCH('[1]Lookup for use classification'!$B$10,C4606)),ISNUMBER(SEARCH('[1]Lookup for use classification'!$C$10,C4606)),ISNUMBER(SEARCH('[1]Lookup for use classification'!$D$10,C4606)),ISNUMBER(SEARCH('[1]Lookup for use classification'!$E$10,C4606)),ISNUMBER(SEARCH('[1]Lookup for use classification'!$F$10,C4606)),ISNUMBER(SEARCH('[1]Lookup for use classification'!$G$10,C4606))),'[1]Lookup for use classification'!$A$10,IF(OR(ISNUMBER(SEARCH('[1]Lookup for use classification'!$B$11,C4606)),ISNUMBER(SEARCH('[1]Lookup for use classification'!$C$11,C4606))),'[1]Lookup for use classification'!$A$11,IF(OR(ISNUMBER(SEARCH('[1]Lookup for use classification'!$B$12,C4606)),ISNUMBER(SEARCH('[1]Lookup for use classification'!$C$12,C4606))),'[1]Lookup for use classification'!$A$12,IF(OR(ISNUMBER(SEARCH('[1]Lookup for use classification'!$B$13,C4606)),ISNUMBER(SEARCH('[1]Lookup for use classification'!$C$13,C4606)),ISNUMBER(SEARCH('[1]Lookup for use classification'!$D$13,C4606)),,ISNUMBER(SEARCH('[1]Lookup for use classification'!$C$13,C4606)),ISNUMBER(SEARCH('[1]Lookup for use classification'!$E$13,C4606))),'[1]Lookup for use classification'!$A$13,IF(OR(ISNUMBER(SEARCH('[1]Lookup for use classification'!$B$14,C4606)),ISNUMBER(SEARCH('[1]Lookup for use classification'!$C$14,C4606))),'[1]Lookup for use classification'!$A$14,"Other"))))))))))))</f>
        <v>Office</v>
      </c>
      <c r="E4606" s="183">
        <v>1300</v>
      </c>
      <c r="F4606" s="184"/>
      <c r="G4606" s="184"/>
    </row>
    <row r="4607" spans="1:12" hidden="1">
      <c r="A4607" s="187" t="s">
        <v>1199</v>
      </c>
      <c r="B4607" s="167" t="s">
        <v>4456</v>
      </c>
      <c r="C4607" s="304" t="s">
        <v>1190</v>
      </c>
      <c r="D4607" s="6" t="str">
        <f>IF(OR(ISNUMBER(SEARCH('[1]Lookup for use classification'!$B$1,C4607)),ISNUMBER(SEARCH('[1]Lookup for use classification'!$C$1,C4607)),ISNUMBER(SEARCH('[1]Lookup for use classification'!$D$1,C4607)),ISNUMBER(SEARCH('[1]Lookup for use classification'!$E$1,C4607))),'[1]Lookup for use classification'!$A$1,IF(ISNUMBER(SEARCH('[1]Lookup for use classification'!$B$2,C4607)),'[1]Lookup for use classification'!$A$2,IF(ISNUMBER(SEARCH('[1]Lookup for use classification'!$B$3,C4607)),'[1]Lookup for use classification'!$A$3,IF(OR(ISNUMBER(SEARCH('[1]Lookup for use classification'!$B$4,C4607)),ISNUMBER(SEARCH('[1]Lookup for use classification'!$C$4,C4607)),ISNUMBER(SEARCH('[1]Lookup for use classification'!$D$4,C4607)),ISNUMBER(SEARCH('[1]Lookup for use classification'!$E$4,C4607))),'[1]Lookup for use classification'!$A$4,IF(OR(ISNUMBER(SEARCH('[1]Lookup for use classification'!$B$5,C4607)),ISNUMBER(SEARCH('[1]Lookup for use classification'!$C$5,C4607)),ISNUMBER(SEARCH('[1]Lookup for use classification'!$D$5,C4607))),'[1]Lookup for use classification'!$A$5,IF(OR(ISNUMBER(SEARCH('[1]Lookup for use classification'!$B$7,C4607)),ISNUMBER(SEARCH('[1]Lookup for use classification'!$C$7,C4607)),ISNUMBER(SEARCH('[1]Lookup for use classification'!$D$7,C4607))),'[1]Lookup for use classification'!$A$7,IF(OR(ISNUMBER(SEARCH('[1]Lookup for use classification'!$B$9,C4607)),ISNUMBER(SEARCH('[1]Lookup for use classification'!$C$9,C4607)),ISNUMBER(SEARCH('[1]Lookup for use classification'!$D$9,C4607)),ISNUMBER(SEARCH('[1]Lookup for use classification'!$E$9,C4607)),ISNUMBER(SEARCH('[1]Lookup for use classification'!$F$9,C4607)),ISNUMBER(SEARCH('[1]Lookup for use classification'!$G$9,C4607)),ISNUMBER(SEARCH('[1]Lookup for use classification'!$H$9,C4607)),ISNUMBER(SEARCH('[1]Lookup for use classification'!$I$9,C4607)),ISNUMBER(SEARCH('[1]Lookup for use classification'!$J$9,C4607)),ISNUMBER(SEARCH('[1]Lookup for use classification'!$K$9,C4607))),'[1]Lookup for use classification'!$A$9,IF(OR(ISNUMBER(SEARCH('[1]Lookup for use classification'!$B$10,C4607)),ISNUMBER(SEARCH('[1]Lookup for use classification'!$C$10,C4607)),ISNUMBER(SEARCH('[1]Lookup for use classification'!$D$10,C4607)),ISNUMBER(SEARCH('[1]Lookup for use classification'!$E$10,C4607)),ISNUMBER(SEARCH('[1]Lookup for use classification'!$F$10,C4607)),ISNUMBER(SEARCH('[1]Lookup for use classification'!$G$10,C4607))),'[1]Lookup for use classification'!$A$10,IF(OR(ISNUMBER(SEARCH('[1]Lookup for use classification'!$B$11,C4607)),ISNUMBER(SEARCH('[1]Lookup for use classification'!$C$11,C4607))),'[1]Lookup for use classification'!$A$11,IF(OR(ISNUMBER(SEARCH('[1]Lookup for use classification'!$B$12,C4607)),ISNUMBER(SEARCH('[1]Lookup for use classification'!$C$12,C4607))),'[1]Lookup for use classification'!$A$12,IF(OR(ISNUMBER(SEARCH('[1]Lookup for use classification'!$B$13,C4607)),ISNUMBER(SEARCH('[1]Lookup for use classification'!$C$13,C4607)),ISNUMBER(SEARCH('[1]Lookup for use classification'!$D$13,C4607)),,ISNUMBER(SEARCH('[1]Lookup for use classification'!$C$13,C4607)),ISNUMBER(SEARCH('[1]Lookup for use classification'!$E$13,C4607))),'[1]Lookup for use classification'!$A$13,IF(OR(ISNUMBER(SEARCH('[1]Lookup for use classification'!$B$14,C4607)),ISNUMBER(SEARCH('[1]Lookup for use classification'!$C$14,C4607))),'[1]Lookup for use classification'!$A$14,"Other"))))))))))))</f>
        <v>Office</v>
      </c>
      <c r="E4607" s="304"/>
      <c r="F4607" s="304"/>
      <c r="G4607" s="304"/>
    </row>
    <row r="4608" spans="1:12" hidden="1">
      <c r="A4608" s="187" t="s">
        <v>1199</v>
      </c>
      <c r="B4608" s="167" t="s">
        <v>4456</v>
      </c>
      <c r="C4608" s="182" t="s">
        <v>153</v>
      </c>
      <c r="D4608" s="6" t="str">
        <f>IF(OR(ISNUMBER(SEARCH('[1]Lookup for use classification'!$B$1,C4608)),ISNUMBER(SEARCH('[1]Lookup for use classification'!$C$1,C4608)),ISNUMBER(SEARCH('[1]Lookup for use classification'!$D$1,C4608)),ISNUMBER(SEARCH('[1]Lookup for use classification'!$E$1,C4608))),'[1]Lookup for use classification'!$A$1,IF(ISNUMBER(SEARCH('[1]Lookup for use classification'!$B$2,C4608)),'[1]Lookup for use classification'!$A$2,IF(ISNUMBER(SEARCH('[1]Lookup for use classification'!$B$3,C4608)),'[1]Lookup for use classification'!$A$3,IF(OR(ISNUMBER(SEARCH('[1]Lookup for use classification'!$B$4,C4608)),ISNUMBER(SEARCH('[1]Lookup for use classification'!$C$4,C4608)),ISNUMBER(SEARCH('[1]Lookup for use classification'!$D$4,C4608)),ISNUMBER(SEARCH('[1]Lookup for use classification'!$E$4,C4608))),'[1]Lookup for use classification'!$A$4,IF(OR(ISNUMBER(SEARCH('[1]Lookup for use classification'!$B$5,C4608)),ISNUMBER(SEARCH('[1]Lookup for use classification'!$C$5,C4608)),ISNUMBER(SEARCH('[1]Lookup for use classification'!$D$5,C4608))),'[1]Lookup for use classification'!$A$5,IF(OR(ISNUMBER(SEARCH('[1]Lookup for use classification'!$B$7,C4608)),ISNUMBER(SEARCH('[1]Lookup for use classification'!$C$7,C4608)),ISNUMBER(SEARCH('[1]Lookup for use classification'!$D$7,C4608))),'[1]Lookup for use classification'!$A$7,IF(OR(ISNUMBER(SEARCH('[1]Lookup for use classification'!$B$9,C4608)),ISNUMBER(SEARCH('[1]Lookup for use classification'!$C$9,C4608)),ISNUMBER(SEARCH('[1]Lookup for use classification'!$D$9,C4608)),ISNUMBER(SEARCH('[1]Lookup for use classification'!$E$9,C4608)),ISNUMBER(SEARCH('[1]Lookup for use classification'!$F$9,C4608)),ISNUMBER(SEARCH('[1]Lookup for use classification'!$G$9,C4608)),ISNUMBER(SEARCH('[1]Lookup for use classification'!$H$9,C4608)),ISNUMBER(SEARCH('[1]Lookup for use classification'!$I$9,C4608)),ISNUMBER(SEARCH('[1]Lookup for use classification'!$J$9,C4608)),ISNUMBER(SEARCH('[1]Lookup for use classification'!$K$9,C4608))),'[1]Lookup for use classification'!$A$9,IF(OR(ISNUMBER(SEARCH('[1]Lookup for use classification'!$B$10,C4608)),ISNUMBER(SEARCH('[1]Lookup for use classification'!$C$10,C4608)),ISNUMBER(SEARCH('[1]Lookup for use classification'!$D$10,C4608)),ISNUMBER(SEARCH('[1]Lookup for use classification'!$E$10,C4608)),ISNUMBER(SEARCH('[1]Lookup for use classification'!$F$10,C4608)),ISNUMBER(SEARCH('[1]Lookup for use classification'!$G$10,C4608))),'[1]Lookup for use classification'!$A$10,IF(OR(ISNUMBER(SEARCH('[1]Lookup for use classification'!$B$11,C4608)),ISNUMBER(SEARCH('[1]Lookup for use classification'!$C$11,C4608))),'[1]Lookup for use classification'!$A$11,IF(OR(ISNUMBER(SEARCH('[1]Lookup for use classification'!$B$12,C4608)),ISNUMBER(SEARCH('[1]Lookup for use classification'!$C$12,C4608))),'[1]Lookup for use classification'!$A$12,IF(OR(ISNUMBER(SEARCH('[1]Lookup for use classification'!$B$13,C4608)),ISNUMBER(SEARCH('[1]Lookup for use classification'!$C$13,C4608)),ISNUMBER(SEARCH('[1]Lookup for use classification'!$D$13,C4608)),,ISNUMBER(SEARCH('[1]Lookup for use classification'!$C$13,C4608)),ISNUMBER(SEARCH('[1]Lookup for use classification'!$E$13,C4608))),'[1]Lookup for use classification'!$A$13,IF(OR(ISNUMBER(SEARCH('[1]Lookup for use classification'!$B$14,C4608)),ISNUMBER(SEARCH('[1]Lookup for use classification'!$C$14,C4608))),'[1]Lookup for use classification'!$A$14,"Other"))))))))))))</f>
        <v>Office</v>
      </c>
      <c r="E4608" s="183"/>
      <c r="F4608" s="184"/>
      <c r="G4608" s="184"/>
    </row>
    <row r="4609" spans="1:12" hidden="1">
      <c r="A4609" s="185" t="s">
        <v>1199</v>
      </c>
      <c r="B4609" s="167" t="s">
        <v>4456</v>
      </c>
      <c r="C4609" s="182" t="s">
        <v>44</v>
      </c>
      <c r="D4609" s="6" t="str">
        <f>IF(OR(ISNUMBER(SEARCH('[1]Lookup for use classification'!$B$1,C4609)),ISNUMBER(SEARCH('[1]Lookup for use classification'!$C$1,C4609)),ISNUMBER(SEARCH('[1]Lookup for use classification'!$D$1,C4609)),ISNUMBER(SEARCH('[1]Lookup for use classification'!$E$1,C4609))),'[1]Lookup for use classification'!$A$1,IF(ISNUMBER(SEARCH('[1]Lookup for use classification'!$B$2,C4609)),'[1]Lookup for use classification'!$A$2,IF(ISNUMBER(SEARCH('[1]Lookup for use classification'!$B$3,C4609)),'[1]Lookup for use classification'!$A$3,IF(OR(ISNUMBER(SEARCH('[1]Lookup for use classification'!$B$4,C4609)),ISNUMBER(SEARCH('[1]Lookup for use classification'!$C$4,C4609)),ISNUMBER(SEARCH('[1]Lookup for use classification'!$D$4,C4609)),ISNUMBER(SEARCH('[1]Lookup for use classification'!$E$4,C4609))),'[1]Lookup for use classification'!$A$4,IF(OR(ISNUMBER(SEARCH('[1]Lookup for use classification'!$B$5,C4609)),ISNUMBER(SEARCH('[1]Lookup for use classification'!$C$5,C4609)),ISNUMBER(SEARCH('[1]Lookup for use classification'!$D$5,C4609))),'[1]Lookup for use classification'!$A$5,IF(OR(ISNUMBER(SEARCH('[1]Lookup for use classification'!$B$7,C4609)),ISNUMBER(SEARCH('[1]Lookup for use classification'!$C$7,C4609)),ISNUMBER(SEARCH('[1]Lookup for use classification'!$D$7,C4609))),'[1]Lookup for use classification'!$A$7,IF(OR(ISNUMBER(SEARCH('[1]Lookup for use classification'!$B$9,C4609)),ISNUMBER(SEARCH('[1]Lookup for use classification'!$C$9,C4609)),ISNUMBER(SEARCH('[1]Lookup for use classification'!$D$9,C4609)),ISNUMBER(SEARCH('[1]Lookup for use classification'!$E$9,C4609)),ISNUMBER(SEARCH('[1]Lookup for use classification'!$F$9,C4609)),ISNUMBER(SEARCH('[1]Lookup for use classification'!$G$9,C4609)),ISNUMBER(SEARCH('[1]Lookup for use classification'!$H$9,C4609)),ISNUMBER(SEARCH('[1]Lookup for use classification'!$I$9,C4609)),ISNUMBER(SEARCH('[1]Lookup for use classification'!$J$9,C4609)),ISNUMBER(SEARCH('[1]Lookup for use classification'!$K$9,C4609))),'[1]Lookup for use classification'!$A$9,IF(OR(ISNUMBER(SEARCH('[1]Lookup for use classification'!$B$10,C4609)),ISNUMBER(SEARCH('[1]Lookup for use classification'!$C$10,C4609)),ISNUMBER(SEARCH('[1]Lookup for use classification'!$D$10,C4609)),ISNUMBER(SEARCH('[1]Lookup for use classification'!$E$10,C4609)),ISNUMBER(SEARCH('[1]Lookup for use classification'!$F$10,C4609)),ISNUMBER(SEARCH('[1]Lookup for use classification'!$G$10,C4609))),'[1]Lookup for use classification'!$A$10,IF(OR(ISNUMBER(SEARCH('[1]Lookup for use classification'!$B$11,C4609)),ISNUMBER(SEARCH('[1]Lookup for use classification'!$C$11,C4609))),'[1]Lookup for use classification'!$A$11,IF(OR(ISNUMBER(SEARCH('[1]Lookup for use classification'!$B$12,C4609)),ISNUMBER(SEARCH('[1]Lookup for use classification'!$C$12,C4609))),'[1]Lookup for use classification'!$A$12,IF(OR(ISNUMBER(SEARCH('[1]Lookup for use classification'!$B$13,C4609)),ISNUMBER(SEARCH('[1]Lookup for use classification'!$C$13,C4609)),ISNUMBER(SEARCH('[1]Lookup for use classification'!$D$13,C4609)),,ISNUMBER(SEARCH('[1]Lookup for use classification'!$C$13,C4609)),ISNUMBER(SEARCH('[1]Lookup for use classification'!$E$13,C4609))),'[1]Lookup for use classification'!$A$13,IF(OR(ISNUMBER(SEARCH('[1]Lookup for use classification'!$B$14,C4609)),ISNUMBER(SEARCH('[1]Lookup for use classification'!$C$14,C4609))),'[1]Lookup for use classification'!$A$14,"Other"))))))))))))</f>
        <v>Other</v>
      </c>
      <c r="E4609" s="183">
        <v>144</v>
      </c>
      <c r="F4609" s="184"/>
      <c r="G4609" s="184"/>
    </row>
    <row r="4610" spans="1:12" hidden="1">
      <c r="A4610" s="185" t="s">
        <v>1199</v>
      </c>
      <c r="B4610" s="167" t="s">
        <v>4456</v>
      </c>
      <c r="C4610" s="182" t="s">
        <v>1191</v>
      </c>
      <c r="D4610" s="6" t="str">
        <f>IF(OR(ISNUMBER(SEARCH('[1]Lookup for use classification'!$B$1,C4610)),ISNUMBER(SEARCH('[1]Lookup for use classification'!$C$1,C4610)),ISNUMBER(SEARCH('[1]Lookup for use classification'!$D$1,C4610)),ISNUMBER(SEARCH('[1]Lookup for use classification'!$E$1,C4610))),'[1]Lookup for use classification'!$A$1,IF(ISNUMBER(SEARCH('[1]Lookup for use classification'!$B$2,C4610)),'[1]Lookup for use classification'!$A$2,IF(ISNUMBER(SEARCH('[1]Lookup for use classification'!$B$3,C4610)),'[1]Lookup for use classification'!$A$3,IF(OR(ISNUMBER(SEARCH('[1]Lookup for use classification'!$B$4,C4610)),ISNUMBER(SEARCH('[1]Lookup for use classification'!$C$4,C4610)),ISNUMBER(SEARCH('[1]Lookup for use classification'!$D$4,C4610)),ISNUMBER(SEARCH('[1]Lookup for use classification'!$E$4,C4610))),'[1]Lookup for use classification'!$A$4,IF(OR(ISNUMBER(SEARCH('[1]Lookup for use classification'!$B$5,C4610)),ISNUMBER(SEARCH('[1]Lookup for use classification'!$C$5,C4610)),ISNUMBER(SEARCH('[1]Lookup for use classification'!$D$5,C4610))),'[1]Lookup for use classification'!$A$5,IF(OR(ISNUMBER(SEARCH('[1]Lookup for use classification'!$B$7,C4610)),ISNUMBER(SEARCH('[1]Lookup for use classification'!$C$7,C4610)),ISNUMBER(SEARCH('[1]Lookup for use classification'!$D$7,C4610))),'[1]Lookup for use classification'!$A$7,IF(OR(ISNUMBER(SEARCH('[1]Lookup for use classification'!$B$9,C4610)),ISNUMBER(SEARCH('[1]Lookup for use classification'!$C$9,C4610)),ISNUMBER(SEARCH('[1]Lookup for use classification'!$D$9,C4610)),ISNUMBER(SEARCH('[1]Lookup for use classification'!$E$9,C4610)),ISNUMBER(SEARCH('[1]Lookup for use classification'!$F$9,C4610)),ISNUMBER(SEARCH('[1]Lookup for use classification'!$G$9,C4610)),ISNUMBER(SEARCH('[1]Lookup for use classification'!$H$9,C4610)),ISNUMBER(SEARCH('[1]Lookup for use classification'!$I$9,C4610)),ISNUMBER(SEARCH('[1]Lookup for use classification'!$J$9,C4610)),ISNUMBER(SEARCH('[1]Lookup for use classification'!$K$9,C4610))),'[1]Lookup for use classification'!$A$9,IF(OR(ISNUMBER(SEARCH('[1]Lookup for use classification'!$B$10,C4610)),ISNUMBER(SEARCH('[1]Lookup for use classification'!$C$10,C4610)),ISNUMBER(SEARCH('[1]Lookup for use classification'!$D$10,C4610)),ISNUMBER(SEARCH('[1]Lookup for use classification'!$E$10,C4610)),ISNUMBER(SEARCH('[1]Lookup for use classification'!$F$10,C4610)),ISNUMBER(SEARCH('[1]Lookup for use classification'!$G$10,C4610))),'[1]Lookup for use classification'!$A$10,IF(OR(ISNUMBER(SEARCH('[1]Lookup for use classification'!$B$11,C4610)),ISNUMBER(SEARCH('[1]Lookup for use classification'!$C$11,C4610))),'[1]Lookup for use classification'!$A$11,IF(OR(ISNUMBER(SEARCH('[1]Lookup for use classification'!$B$12,C4610)),ISNUMBER(SEARCH('[1]Lookup for use classification'!$C$12,C4610))),'[1]Lookup for use classification'!$A$12,IF(OR(ISNUMBER(SEARCH('[1]Lookup for use classification'!$B$13,C4610)),ISNUMBER(SEARCH('[1]Lookup for use classification'!$C$13,C4610)),ISNUMBER(SEARCH('[1]Lookup for use classification'!$D$13,C4610)),,ISNUMBER(SEARCH('[1]Lookup for use classification'!$C$13,C4610)),ISNUMBER(SEARCH('[1]Lookup for use classification'!$E$13,C4610))),'[1]Lookup for use classification'!$A$13,IF(OR(ISNUMBER(SEARCH('[1]Lookup for use classification'!$B$14,C4610)),ISNUMBER(SEARCH('[1]Lookup for use classification'!$C$14,C4610))),'[1]Lookup for use classification'!$A$14,"Other"))))))))))))</f>
        <v>Other</v>
      </c>
      <c r="E4610" s="183">
        <v>310</v>
      </c>
      <c r="F4610" s="184"/>
      <c r="G4610" s="184"/>
    </row>
    <row r="4611" spans="1:12" hidden="1">
      <c r="A4611" s="188" t="s">
        <v>2287</v>
      </c>
      <c r="B4611" s="8" t="str">
        <f>IF(ISNA(VLOOKUP(CONCATENATE(A4611,C4611),ARIS!$A$1:$A$959,1,FALSE)),"","ARIS")</f>
        <v>ARIS</v>
      </c>
      <c r="C4611" s="162" t="s">
        <v>2941</v>
      </c>
      <c r="D4611" s="6" t="str">
        <f>IF(OR(ISNUMBER(SEARCH('[1]Lookup for use classification'!$B$1,C4611)),ISNUMBER(SEARCH('[1]Lookup for use classification'!$C$1,C4611)),ISNUMBER(SEARCH('[1]Lookup for use classification'!$D$1,C4611)),ISNUMBER(SEARCH('[1]Lookup for use classification'!$E$1,C4611))),'[1]Lookup for use classification'!$A$1,IF(ISNUMBER(SEARCH('[1]Lookup for use classification'!$B$2,C4611)),'[1]Lookup for use classification'!$A$2,IF(ISNUMBER(SEARCH('[1]Lookup for use classification'!$B$3,C4611)),'[1]Lookup for use classification'!$A$3,IF(OR(ISNUMBER(SEARCH('[1]Lookup for use classification'!$B$4,C4611)),ISNUMBER(SEARCH('[1]Lookup for use classification'!$C$4,C4611)),ISNUMBER(SEARCH('[1]Lookup for use classification'!$D$4,C4611)),ISNUMBER(SEARCH('[1]Lookup for use classification'!$E$4,C4611))),'[1]Lookup for use classification'!$A$4,IF(OR(ISNUMBER(SEARCH('[1]Lookup for use classification'!$B$5,C4611)),ISNUMBER(SEARCH('[1]Lookup for use classification'!$C$5,C4611)),ISNUMBER(SEARCH('[1]Lookup for use classification'!$D$5,C4611))),'[1]Lookup for use classification'!$A$5,IF(OR(ISNUMBER(SEARCH('[1]Lookup for use classification'!$B$7,C4611)),ISNUMBER(SEARCH('[1]Lookup for use classification'!$C$7,C4611)),ISNUMBER(SEARCH('[1]Lookup for use classification'!$D$7,C4611))),'[1]Lookup for use classification'!$A$7,IF(OR(ISNUMBER(SEARCH('[1]Lookup for use classification'!$B$9,C4611)),ISNUMBER(SEARCH('[1]Lookup for use classification'!$C$9,C4611)),ISNUMBER(SEARCH('[1]Lookup for use classification'!$D$9,C4611)),ISNUMBER(SEARCH('[1]Lookup for use classification'!$E$9,C4611)),ISNUMBER(SEARCH('[1]Lookup for use classification'!$F$9,C4611)),ISNUMBER(SEARCH('[1]Lookup for use classification'!$G$9,C4611)),ISNUMBER(SEARCH('[1]Lookup for use classification'!$H$9,C4611)),ISNUMBER(SEARCH('[1]Lookup for use classification'!$I$9,C4611)),ISNUMBER(SEARCH('[1]Lookup for use classification'!$J$9,C4611)),ISNUMBER(SEARCH('[1]Lookup for use classification'!$K$9,C4611))),'[1]Lookup for use classification'!$A$9,IF(OR(ISNUMBER(SEARCH('[1]Lookup for use classification'!$B$10,C4611)),ISNUMBER(SEARCH('[1]Lookup for use classification'!$C$10,C4611)),ISNUMBER(SEARCH('[1]Lookup for use classification'!$D$10,C4611)),ISNUMBER(SEARCH('[1]Lookup for use classification'!$E$10,C4611)),ISNUMBER(SEARCH('[1]Lookup for use classification'!$F$10,C4611)),ISNUMBER(SEARCH('[1]Lookup for use classification'!$G$10,C4611))),'[1]Lookup for use classification'!$A$10,IF(OR(ISNUMBER(SEARCH('[1]Lookup for use classification'!$B$11,C4611)),ISNUMBER(SEARCH('[1]Lookup for use classification'!$C$11,C4611))),'[1]Lookup for use classification'!$A$11,IF(OR(ISNUMBER(SEARCH('[1]Lookup for use classification'!$B$12,C4611)),ISNUMBER(SEARCH('[1]Lookup for use classification'!$C$12,C4611))),'[1]Lookup for use classification'!$A$12,IF(OR(ISNUMBER(SEARCH('[1]Lookup for use classification'!$B$13,C4611)),ISNUMBER(SEARCH('[1]Lookup for use classification'!$C$13,C4611)),ISNUMBER(SEARCH('[1]Lookup for use classification'!$D$13,C4611)),,ISNUMBER(SEARCH('[1]Lookup for use classification'!$C$13,C4611)),ISNUMBER(SEARCH('[1]Lookup for use classification'!$E$13,C4611))),'[1]Lookup for use classification'!$A$13,IF(OR(ISNUMBER(SEARCH('[1]Lookup for use classification'!$B$14,C4611)),ISNUMBER(SEARCH('[1]Lookup for use classification'!$C$14,C4611))),'[1]Lookup for use classification'!$A$14,"Other"))))))))))))</f>
        <v>Other</v>
      </c>
      <c r="E4611" s="163">
        <v>320</v>
      </c>
      <c r="F4611" s="163"/>
      <c r="G4611" s="163"/>
      <c r="H4611" s="164"/>
      <c r="I4611" s="164"/>
      <c r="J4611" s="165">
        <v>4420.0397799999992</v>
      </c>
    </row>
    <row r="4612" spans="1:12" hidden="1">
      <c r="A4612" s="187" t="s">
        <v>1199</v>
      </c>
      <c r="B4612" s="167" t="s">
        <v>4456</v>
      </c>
      <c r="C4612" s="182" t="s">
        <v>1198</v>
      </c>
      <c r="D4612" s="6" t="str">
        <f>IF(OR(ISNUMBER(SEARCH('[1]Lookup for use classification'!$B$1,C4612)),ISNUMBER(SEARCH('[1]Lookup for use classification'!$C$1,C4612)),ISNUMBER(SEARCH('[1]Lookup for use classification'!$D$1,C4612)),ISNUMBER(SEARCH('[1]Lookup for use classification'!$E$1,C4612))),'[1]Lookup for use classification'!$A$1,IF(ISNUMBER(SEARCH('[1]Lookup for use classification'!$B$2,C4612)),'[1]Lookup for use classification'!$A$2,IF(ISNUMBER(SEARCH('[1]Lookup for use classification'!$B$3,C4612)),'[1]Lookup for use classification'!$A$3,IF(OR(ISNUMBER(SEARCH('[1]Lookup for use classification'!$B$4,C4612)),ISNUMBER(SEARCH('[1]Lookup for use classification'!$C$4,C4612)),ISNUMBER(SEARCH('[1]Lookup for use classification'!$D$4,C4612)),ISNUMBER(SEARCH('[1]Lookup for use classification'!$E$4,C4612))),'[1]Lookup for use classification'!$A$4,IF(OR(ISNUMBER(SEARCH('[1]Lookup for use classification'!$B$5,C4612)),ISNUMBER(SEARCH('[1]Lookup for use classification'!$C$5,C4612)),ISNUMBER(SEARCH('[1]Lookup for use classification'!$D$5,C4612))),'[1]Lookup for use classification'!$A$5,IF(OR(ISNUMBER(SEARCH('[1]Lookup for use classification'!$B$7,C4612)),ISNUMBER(SEARCH('[1]Lookup for use classification'!$C$7,C4612)),ISNUMBER(SEARCH('[1]Lookup for use classification'!$D$7,C4612))),'[1]Lookup for use classification'!$A$7,IF(OR(ISNUMBER(SEARCH('[1]Lookup for use classification'!$B$9,C4612)),ISNUMBER(SEARCH('[1]Lookup for use classification'!$C$9,C4612)),ISNUMBER(SEARCH('[1]Lookup for use classification'!$D$9,C4612)),ISNUMBER(SEARCH('[1]Lookup for use classification'!$E$9,C4612)),ISNUMBER(SEARCH('[1]Lookup for use classification'!$F$9,C4612)),ISNUMBER(SEARCH('[1]Lookup for use classification'!$G$9,C4612)),ISNUMBER(SEARCH('[1]Lookup for use classification'!$H$9,C4612)),ISNUMBER(SEARCH('[1]Lookup for use classification'!$I$9,C4612)),ISNUMBER(SEARCH('[1]Lookup for use classification'!$J$9,C4612)),ISNUMBER(SEARCH('[1]Lookup for use classification'!$K$9,C4612))),'[1]Lookup for use classification'!$A$9,IF(OR(ISNUMBER(SEARCH('[1]Lookup for use classification'!$B$10,C4612)),ISNUMBER(SEARCH('[1]Lookup for use classification'!$C$10,C4612)),ISNUMBER(SEARCH('[1]Lookup for use classification'!$D$10,C4612)),ISNUMBER(SEARCH('[1]Lookup for use classification'!$E$10,C4612)),ISNUMBER(SEARCH('[1]Lookup for use classification'!$F$10,C4612)),ISNUMBER(SEARCH('[1]Lookup for use classification'!$G$10,C4612))),'[1]Lookup for use classification'!$A$10,IF(OR(ISNUMBER(SEARCH('[1]Lookup for use classification'!$B$11,C4612)),ISNUMBER(SEARCH('[1]Lookup for use classification'!$C$11,C4612))),'[1]Lookup for use classification'!$A$11,IF(OR(ISNUMBER(SEARCH('[1]Lookup for use classification'!$B$12,C4612)),ISNUMBER(SEARCH('[1]Lookup for use classification'!$C$12,C4612))),'[1]Lookup for use classification'!$A$12,IF(OR(ISNUMBER(SEARCH('[1]Lookup for use classification'!$B$13,C4612)),ISNUMBER(SEARCH('[1]Lookup for use classification'!$C$13,C4612)),ISNUMBER(SEARCH('[1]Lookup for use classification'!$D$13,C4612)),,ISNUMBER(SEARCH('[1]Lookup for use classification'!$C$13,C4612)),ISNUMBER(SEARCH('[1]Lookup for use classification'!$E$13,C4612))),'[1]Lookup for use classification'!$A$13,IF(OR(ISNUMBER(SEARCH('[1]Lookup for use classification'!$B$14,C4612)),ISNUMBER(SEARCH('[1]Lookup for use classification'!$C$14,C4612))),'[1]Lookup for use classification'!$A$14,"Other"))))))))))))</f>
        <v>Other</v>
      </c>
      <c r="E4612" s="183">
        <v>1500</v>
      </c>
      <c r="F4612" s="184"/>
      <c r="G4612" s="184"/>
    </row>
    <row r="4613" spans="1:12" hidden="1">
      <c r="A4613" s="188" t="s">
        <v>2287</v>
      </c>
      <c r="B4613" s="8" t="str">
        <f>IF(ISNA(VLOOKUP(CONCATENATE(A4613,C4613),ARIS!$A$1:$A$959,1,FALSE)),"","ARIS")</f>
        <v>ARIS</v>
      </c>
      <c r="C4613" s="162" t="s">
        <v>2942</v>
      </c>
      <c r="D4613" s="8" t="str">
        <f>IF(OR(ISNUMBER(SEARCH('[1]Lookup for use classification'!$B$1,C4613)),ISNUMBER(SEARCH('[1]Lookup for use classification'!$C$1,C4613)),ISNUMBER(SEARCH('[1]Lookup for use classification'!$D$1,C4613)),ISNUMBER(SEARCH('[1]Lookup for use classification'!$E$1,C4613))),'[1]Lookup for use classification'!$A$1,IF(ISNUMBER(SEARCH('[1]Lookup for use classification'!$B$2,C4613)),'[1]Lookup for use classification'!$A$2,IF(ISNUMBER(SEARCH('[1]Lookup for use classification'!$B$3,C4613)),'[1]Lookup for use classification'!$A$3,IF(OR(ISNUMBER(SEARCH('[1]Lookup for use classification'!$B$4,C4613)),ISNUMBER(SEARCH('[1]Lookup for use classification'!$C$4,C4613)),ISNUMBER(SEARCH('[1]Lookup for use classification'!$D$4,C4613)),ISNUMBER(SEARCH('[1]Lookup for use classification'!$E$4,C4613))),'[1]Lookup for use classification'!$A$4,IF(OR(ISNUMBER(SEARCH('[1]Lookup for use classification'!$B$5,C4613)),ISNUMBER(SEARCH('[1]Lookup for use classification'!$C$5,C4613)),ISNUMBER(SEARCH('[1]Lookup for use classification'!$D$5,C4613))),'[1]Lookup for use classification'!$A$5,IF(OR(ISNUMBER(SEARCH('[1]Lookup for use classification'!$B$7,C4613)),ISNUMBER(SEARCH('[1]Lookup for use classification'!$C$7,C4613)),ISNUMBER(SEARCH('[1]Lookup for use classification'!$D$7,C4613))),'[1]Lookup for use classification'!$A$7,IF(OR(ISNUMBER(SEARCH('[1]Lookup for use classification'!$B$9,C4613)),ISNUMBER(SEARCH('[1]Lookup for use classification'!$C$9,C4613)),ISNUMBER(SEARCH('[1]Lookup for use classification'!$D$9,C4613)),ISNUMBER(SEARCH('[1]Lookup for use classification'!$E$9,C4613)),ISNUMBER(SEARCH('[1]Lookup for use classification'!$F$9,C4613)),ISNUMBER(SEARCH('[1]Lookup for use classification'!$G$9,C4613)),ISNUMBER(SEARCH('[1]Lookup for use classification'!$H$9,C4613)),ISNUMBER(SEARCH('[1]Lookup for use classification'!$I$9,C4613)),ISNUMBER(SEARCH('[1]Lookup for use classification'!$J$9,C4613)),ISNUMBER(SEARCH('[1]Lookup for use classification'!$K$9,C4613))),'[1]Lookup for use classification'!$A$9,IF(OR(ISNUMBER(SEARCH('[1]Lookup for use classification'!$B$10,C4613)),ISNUMBER(SEARCH('[1]Lookup for use classification'!$C$10,C4613)),ISNUMBER(SEARCH('[1]Lookup for use classification'!$D$10,C4613)),ISNUMBER(SEARCH('[1]Lookup for use classification'!$E$10,C4613)),ISNUMBER(SEARCH('[1]Lookup for use classification'!$F$10,C4613)),ISNUMBER(SEARCH('[1]Lookup for use classification'!$G$10,C4613))),'[1]Lookup for use classification'!$A$10,IF(OR(ISNUMBER(SEARCH('[1]Lookup for use classification'!$B$11,C4613)),ISNUMBER(SEARCH('[1]Lookup for use classification'!$C$11,C4613))),'[1]Lookup for use classification'!$A$11,IF(OR(ISNUMBER(SEARCH('[1]Lookup for use classification'!$B$12,C4613)),ISNUMBER(SEARCH('[1]Lookup for use classification'!$C$12,C4613))),'[1]Lookup for use classification'!$A$12,IF(OR(ISNUMBER(SEARCH('[1]Lookup for use classification'!$B$13,C4613)),ISNUMBER(SEARCH('[1]Lookup for use classification'!$C$13,C4613)),ISNUMBER(SEARCH('[1]Lookup for use classification'!$D$13,C4613)),,ISNUMBER(SEARCH('[1]Lookup for use classification'!$C$13,C4613)),ISNUMBER(SEARCH('[1]Lookup for use classification'!$E$13,C4613))),'[1]Lookup for use classification'!$A$13,IF(OR(ISNUMBER(SEARCH('[1]Lookup for use classification'!$B$14,C4613)),ISNUMBER(SEARCH('[1]Lookup for use classification'!$C$14,C4613))),'[1]Lookup for use classification'!$A$14,"Other"))))))))))))</f>
        <v>Other</v>
      </c>
      <c r="E4613" s="163">
        <v>2000</v>
      </c>
      <c r="F4613" s="163"/>
      <c r="G4613" s="163"/>
      <c r="H4613" s="164"/>
      <c r="I4613" s="164"/>
      <c r="J4613" s="165">
        <v>2749.0247409999997</v>
      </c>
    </row>
    <row r="4614" spans="1:12" hidden="1">
      <c r="A4614" s="187" t="s">
        <v>1199</v>
      </c>
      <c r="B4614" s="167" t="s">
        <v>4456</v>
      </c>
      <c r="C4614" s="182" t="s">
        <v>112</v>
      </c>
      <c r="D4614" s="6" t="str">
        <f>IF(OR(ISNUMBER(SEARCH('[1]Lookup for use classification'!$B$1,C4614)),ISNUMBER(SEARCH('[1]Lookup for use classification'!$C$1,C4614)),ISNUMBER(SEARCH('[1]Lookup for use classification'!$D$1,C4614)),ISNUMBER(SEARCH('[1]Lookup for use classification'!$E$1,C4614))),'[1]Lookup for use classification'!$A$1,IF(ISNUMBER(SEARCH('[1]Lookup for use classification'!$B$2,C4614)),'[1]Lookup for use classification'!$A$2,IF(ISNUMBER(SEARCH('[1]Lookup for use classification'!$B$3,C4614)),'[1]Lookup for use classification'!$A$3,IF(OR(ISNUMBER(SEARCH('[1]Lookup for use classification'!$B$4,C4614)),ISNUMBER(SEARCH('[1]Lookup for use classification'!$C$4,C4614)),ISNUMBER(SEARCH('[1]Lookup for use classification'!$D$4,C4614)),ISNUMBER(SEARCH('[1]Lookup for use classification'!$E$4,C4614))),'[1]Lookup for use classification'!$A$4,IF(OR(ISNUMBER(SEARCH('[1]Lookup for use classification'!$B$5,C4614)),ISNUMBER(SEARCH('[1]Lookup for use classification'!$C$5,C4614)),ISNUMBER(SEARCH('[1]Lookup for use classification'!$D$5,C4614))),'[1]Lookup for use classification'!$A$5,IF(OR(ISNUMBER(SEARCH('[1]Lookup for use classification'!$B$7,C4614)),ISNUMBER(SEARCH('[1]Lookup for use classification'!$C$7,C4614)),ISNUMBER(SEARCH('[1]Lookup for use classification'!$D$7,C4614))),'[1]Lookup for use classification'!$A$7,IF(OR(ISNUMBER(SEARCH('[1]Lookup for use classification'!$B$9,C4614)),ISNUMBER(SEARCH('[1]Lookup for use classification'!$C$9,C4614)),ISNUMBER(SEARCH('[1]Lookup for use classification'!$D$9,C4614)),ISNUMBER(SEARCH('[1]Lookup for use classification'!$E$9,C4614)),ISNUMBER(SEARCH('[1]Lookup for use classification'!$F$9,C4614)),ISNUMBER(SEARCH('[1]Lookup for use classification'!$G$9,C4614)),ISNUMBER(SEARCH('[1]Lookup for use classification'!$H$9,C4614)),ISNUMBER(SEARCH('[1]Lookup for use classification'!$I$9,C4614)),ISNUMBER(SEARCH('[1]Lookup for use classification'!$J$9,C4614)),ISNUMBER(SEARCH('[1]Lookup for use classification'!$K$9,C4614))),'[1]Lookup for use classification'!$A$9,IF(OR(ISNUMBER(SEARCH('[1]Lookup for use classification'!$B$10,C4614)),ISNUMBER(SEARCH('[1]Lookup for use classification'!$C$10,C4614)),ISNUMBER(SEARCH('[1]Lookup for use classification'!$D$10,C4614)),ISNUMBER(SEARCH('[1]Lookup for use classification'!$E$10,C4614)),ISNUMBER(SEARCH('[1]Lookup for use classification'!$F$10,C4614)),ISNUMBER(SEARCH('[1]Lookup for use classification'!$G$10,C4614))),'[1]Lookup for use classification'!$A$10,IF(OR(ISNUMBER(SEARCH('[1]Lookup for use classification'!$B$11,C4614)),ISNUMBER(SEARCH('[1]Lookup for use classification'!$C$11,C4614))),'[1]Lookup for use classification'!$A$11,IF(OR(ISNUMBER(SEARCH('[1]Lookup for use classification'!$B$12,C4614)),ISNUMBER(SEARCH('[1]Lookup for use classification'!$C$12,C4614))),'[1]Lookup for use classification'!$A$12,IF(OR(ISNUMBER(SEARCH('[1]Lookup for use classification'!$B$13,C4614)),ISNUMBER(SEARCH('[1]Lookup for use classification'!$C$13,C4614)),ISNUMBER(SEARCH('[1]Lookup for use classification'!$D$13,C4614)),,ISNUMBER(SEARCH('[1]Lookup for use classification'!$C$13,C4614)),ISNUMBER(SEARCH('[1]Lookup for use classification'!$E$13,C4614))),'[1]Lookup for use classification'!$A$13,IF(OR(ISNUMBER(SEARCH('[1]Lookup for use classification'!$B$14,C4614)),ISNUMBER(SEARCH('[1]Lookup for use classification'!$C$14,C4614))),'[1]Lookup for use classification'!$A$14,"Other"))))))))))))</f>
        <v>Other</v>
      </c>
      <c r="E4614" s="183">
        <v>2400</v>
      </c>
      <c r="F4614" s="184"/>
      <c r="G4614" s="184"/>
    </row>
    <row r="4615" spans="1:12" hidden="1">
      <c r="A4615" s="187" t="s">
        <v>1199</v>
      </c>
      <c r="B4615" s="167" t="s">
        <v>4456</v>
      </c>
      <c r="C4615" s="182" t="s">
        <v>1184</v>
      </c>
      <c r="D4615" s="6" t="str">
        <f>IF(OR(ISNUMBER(SEARCH('[1]Lookup for use classification'!$B$1,C4615)),ISNUMBER(SEARCH('[1]Lookup for use classification'!$C$1,C4615)),ISNUMBER(SEARCH('[1]Lookup for use classification'!$D$1,C4615)),ISNUMBER(SEARCH('[1]Lookup for use classification'!$E$1,C4615))),'[1]Lookup for use classification'!$A$1,IF(ISNUMBER(SEARCH('[1]Lookup for use classification'!$B$2,C4615)),'[1]Lookup for use classification'!$A$2,IF(ISNUMBER(SEARCH('[1]Lookup for use classification'!$B$3,C4615)),'[1]Lookup for use classification'!$A$3,IF(OR(ISNUMBER(SEARCH('[1]Lookup for use classification'!$B$4,C4615)),ISNUMBER(SEARCH('[1]Lookup for use classification'!$C$4,C4615)),ISNUMBER(SEARCH('[1]Lookup for use classification'!$D$4,C4615)),ISNUMBER(SEARCH('[1]Lookup for use classification'!$E$4,C4615))),'[1]Lookup for use classification'!$A$4,IF(OR(ISNUMBER(SEARCH('[1]Lookup for use classification'!$B$5,C4615)),ISNUMBER(SEARCH('[1]Lookup for use classification'!$C$5,C4615)),ISNUMBER(SEARCH('[1]Lookup for use classification'!$D$5,C4615))),'[1]Lookup for use classification'!$A$5,IF(OR(ISNUMBER(SEARCH('[1]Lookup for use classification'!$B$7,C4615)),ISNUMBER(SEARCH('[1]Lookup for use classification'!$C$7,C4615)),ISNUMBER(SEARCH('[1]Lookup for use classification'!$D$7,C4615))),'[1]Lookup for use classification'!$A$7,IF(OR(ISNUMBER(SEARCH('[1]Lookup for use classification'!$B$9,C4615)),ISNUMBER(SEARCH('[1]Lookup for use classification'!$C$9,C4615)),ISNUMBER(SEARCH('[1]Lookup for use classification'!$D$9,C4615)),ISNUMBER(SEARCH('[1]Lookup for use classification'!$E$9,C4615)),ISNUMBER(SEARCH('[1]Lookup for use classification'!$F$9,C4615)),ISNUMBER(SEARCH('[1]Lookup for use classification'!$G$9,C4615)),ISNUMBER(SEARCH('[1]Lookup for use classification'!$H$9,C4615)),ISNUMBER(SEARCH('[1]Lookup for use classification'!$I$9,C4615)),ISNUMBER(SEARCH('[1]Lookup for use classification'!$J$9,C4615)),ISNUMBER(SEARCH('[1]Lookup for use classification'!$K$9,C4615))),'[1]Lookup for use classification'!$A$9,IF(OR(ISNUMBER(SEARCH('[1]Lookup for use classification'!$B$10,C4615)),ISNUMBER(SEARCH('[1]Lookup for use classification'!$C$10,C4615)),ISNUMBER(SEARCH('[1]Lookup for use classification'!$D$10,C4615)),ISNUMBER(SEARCH('[1]Lookup for use classification'!$E$10,C4615)),ISNUMBER(SEARCH('[1]Lookup for use classification'!$F$10,C4615)),ISNUMBER(SEARCH('[1]Lookup for use classification'!$G$10,C4615))),'[1]Lookup for use classification'!$A$10,IF(OR(ISNUMBER(SEARCH('[1]Lookup for use classification'!$B$11,C4615)),ISNUMBER(SEARCH('[1]Lookup for use classification'!$C$11,C4615))),'[1]Lookup for use classification'!$A$11,IF(OR(ISNUMBER(SEARCH('[1]Lookup for use classification'!$B$12,C4615)),ISNUMBER(SEARCH('[1]Lookup for use classification'!$C$12,C4615))),'[1]Lookup for use classification'!$A$12,IF(OR(ISNUMBER(SEARCH('[1]Lookup for use classification'!$B$13,C4615)),ISNUMBER(SEARCH('[1]Lookup for use classification'!$C$13,C4615)),ISNUMBER(SEARCH('[1]Lookup for use classification'!$D$13,C4615)),,ISNUMBER(SEARCH('[1]Lookup for use classification'!$C$13,C4615)),ISNUMBER(SEARCH('[1]Lookup for use classification'!$E$13,C4615))),'[1]Lookup for use classification'!$A$13,IF(OR(ISNUMBER(SEARCH('[1]Lookup for use classification'!$B$14,C4615)),ISNUMBER(SEARCH('[1]Lookup for use classification'!$C$14,C4615))),'[1]Lookup for use classification'!$A$14,"Other"))))))))))))</f>
        <v>Other</v>
      </c>
      <c r="E4615" s="183"/>
      <c r="F4615" s="184"/>
      <c r="G4615" s="184"/>
    </row>
    <row r="4616" spans="1:12" hidden="1">
      <c r="A4616" s="187" t="s">
        <v>1199</v>
      </c>
      <c r="B4616" s="167" t="s">
        <v>4456</v>
      </c>
      <c r="C4616" s="182" t="s">
        <v>1197</v>
      </c>
      <c r="D4616" s="6" t="str">
        <f>IF(OR(ISNUMBER(SEARCH('[1]Lookup for use classification'!$B$1,C4616)),ISNUMBER(SEARCH('[1]Lookup for use classification'!$C$1,C4616)),ISNUMBER(SEARCH('[1]Lookup for use classification'!$D$1,C4616)),ISNUMBER(SEARCH('[1]Lookup for use classification'!$E$1,C4616))),'[1]Lookup for use classification'!$A$1,IF(ISNUMBER(SEARCH('[1]Lookup for use classification'!$B$2,C4616)),'[1]Lookup for use classification'!$A$2,IF(ISNUMBER(SEARCH('[1]Lookup for use classification'!$B$3,C4616)),'[1]Lookup for use classification'!$A$3,IF(OR(ISNUMBER(SEARCH('[1]Lookup for use classification'!$B$4,C4616)),ISNUMBER(SEARCH('[1]Lookup for use classification'!$C$4,C4616)),ISNUMBER(SEARCH('[1]Lookup for use classification'!$D$4,C4616)),ISNUMBER(SEARCH('[1]Lookup for use classification'!$E$4,C4616))),'[1]Lookup for use classification'!$A$4,IF(OR(ISNUMBER(SEARCH('[1]Lookup for use classification'!$B$5,C4616)),ISNUMBER(SEARCH('[1]Lookup for use classification'!$C$5,C4616)),ISNUMBER(SEARCH('[1]Lookup for use classification'!$D$5,C4616))),'[1]Lookup for use classification'!$A$5,IF(OR(ISNUMBER(SEARCH('[1]Lookup for use classification'!$B$7,C4616)),ISNUMBER(SEARCH('[1]Lookup for use classification'!$C$7,C4616)),ISNUMBER(SEARCH('[1]Lookup for use classification'!$D$7,C4616))),'[1]Lookup for use classification'!$A$7,IF(OR(ISNUMBER(SEARCH('[1]Lookup for use classification'!$B$9,C4616)),ISNUMBER(SEARCH('[1]Lookup for use classification'!$C$9,C4616)),ISNUMBER(SEARCH('[1]Lookup for use classification'!$D$9,C4616)),ISNUMBER(SEARCH('[1]Lookup for use classification'!$E$9,C4616)),ISNUMBER(SEARCH('[1]Lookup for use classification'!$F$9,C4616)),ISNUMBER(SEARCH('[1]Lookup for use classification'!$G$9,C4616)),ISNUMBER(SEARCH('[1]Lookup for use classification'!$H$9,C4616)),ISNUMBER(SEARCH('[1]Lookup for use classification'!$I$9,C4616)),ISNUMBER(SEARCH('[1]Lookup for use classification'!$J$9,C4616)),ISNUMBER(SEARCH('[1]Lookup for use classification'!$K$9,C4616))),'[1]Lookup for use classification'!$A$9,IF(OR(ISNUMBER(SEARCH('[1]Lookup for use classification'!$B$10,C4616)),ISNUMBER(SEARCH('[1]Lookup for use classification'!$C$10,C4616)),ISNUMBER(SEARCH('[1]Lookup for use classification'!$D$10,C4616)),ISNUMBER(SEARCH('[1]Lookup for use classification'!$E$10,C4616)),ISNUMBER(SEARCH('[1]Lookup for use classification'!$F$10,C4616)),ISNUMBER(SEARCH('[1]Lookup for use classification'!$G$10,C4616))),'[1]Lookup for use classification'!$A$10,IF(OR(ISNUMBER(SEARCH('[1]Lookup for use classification'!$B$11,C4616)),ISNUMBER(SEARCH('[1]Lookup for use classification'!$C$11,C4616))),'[1]Lookup for use classification'!$A$11,IF(OR(ISNUMBER(SEARCH('[1]Lookup for use classification'!$B$12,C4616)),ISNUMBER(SEARCH('[1]Lookup for use classification'!$C$12,C4616))),'[1]Lookup for use classification'!$A$12,IF(OR(ISNUMBER(SEARCH('[1]Lookup for use classification'!$B$13,C4616)),ISNUMBER(SEARCH('[1]Lookup for use classification'!$C$13,C4616)),ISNUMBER(SEARCH('[1]Lookup for use classification'!$D$13,C4616)),,ISNUMBER(SEARCH('[1]Lookup for use classification'!$C$13,C4616)),ISNUMBER(SEARCH('[1]Lookup for use classification'!$E$13,C4616))),'[1]Lookup for use classification'!$A$13,IF(OR(ISNUMBER(SEARCH('[1]Lookup for use classification'!$B$14,C4616)),ISNUMBER(SEARCH('[1]Lookup for use classification'!$C$14,C4616))),'[1]Lookup for use classification'!$A$14,"Other"))))))))))))</f>
        <v>Other</v>
      </c>
      <c r="E4616" s="304"/>
      <c r="F4616" s="304"/>
      <c r="G4616" s="304"/>
    </row>
    <row r="4617" spans="1:12" hidden="1">
      <c r="A4617" s="138" t="s">
        <v>1199</v>
      </c>
      <c r="B4617" s="8" t="str">
        <f>IF(ISNA(VLOOKUP(CONCATENATE(A4617,C4617),EUS!$B$2:$B$1939,1,FALSE)),"","End Use Study")</f>
        <v>End Use Study</v>
      </c>
      <c r="C4617" s="8" t="s">
        <v>1193</v>
      </c>
      <c r="D4617" s="162" t="s">
        <v>2424</v>
      </c>
      <c r="E4617" s="9">
        <v>954</v>
      </c>
      <c r="F4617" s="9"/>
      <c r="G4617" s="9"/>
      <c r="H4617" s="164">
        <v>250</v>
      </c>
      <c r="I4617" s="164"/>
      <c r="J4617" s="7"/>
      <c r="L4617" s="6"/>
    </row>
    <row r="4618" spans="1:12" hidden="1">
      <c r="A4618" s="138" t="s">
        <v>1199</v>
      </c>
      <c r="B4618" s="8" t="str">
        <f>IF(ISNA(VLOOKUP(CONCATENATE(A4618,C4618),EUS!$B$2:$B$1939,1,FALSE)),"","End Use Study")</f>
        <v>End Use Study</v>
      </c>
      <c r="C4618" s="8" t="s">
        <v>48</v>
      </c>
      <c r="D4618" s="8" t="str">
        <f>IF(OR(ISNUMBER(SEARCH('[1]Lookup for use classification'!$B$1,C4618)),ISNUMBER(SEARCH('[1]Lookup for use classification'!$C$1,C4618)),ISNUMBER(SEARCH('[1]Lookup for use classification'!$D$1,C4618)),ISNUMBER(SEARCH('[1]Lookup for use classification'!$E$1,C4618))),'[1]Lookup for use classification'!$A$1,IF(ISNUMBER(SEARCH('[1]Lookup for use classification'!$B$2,C4618)),'[1]Lookup for use classification'!$A$2,IF(ISNUMBER(SEARCH('[1]Lookup for use classification'!$B$3,C4618)),'[1]Lookup for use classification'!$A$3,IF(OR(ISNUMBER(SEARCH('[1]Lookup for use classification'!$B$4,C4618)),ISNUMBER(SEARCH('[1]Lookup for use classification'!$C$4,C4618)),ISNUMBER(SEARCH('[1]Lookup for use classification'!$D$4,C4618)),ISNUMBER(SEARCH('[1]Lookup for use classification'!$E$4,C4618))),'[1]Lookup for use classification'!$A$4,IF(OR(ISNUMBER(SEARCH('[1]Lookup for use classification'!$B$5,C4618)),ISNUMBER(SEARCH('[1]Lookup for use classification'!$C$5,C4618)),ISNUMBER(SEARCH('[1]Lookup for use classification'!$D$5,C4618))),'[1]Lookup for use classification'!$A$5,IF(OR(ISNUMBER(SEARCH('[1]Lookup for use classification'!$B$7,C4618)),ISNUMBER(SEARCH('[1]Lookup for use classification'!$C$7,C4618)),ISNUMBER(SEARCH('[1]Lookup for use classification'!$D$7,C4618))),'[1]Lookup for use classification'!$A$7,IF(OR(ISNUMBER(SEARCH('[1]Lookup for use classification'!$B$9,C4618)),ISNUMBER(SEARCH('[1]Lookup for use classification'!$C$9,C4618)),ISNUMBER(SEARCH('[1]Lookup for use classification'!$D$9,C4618)),ISNUMBER(SEARCH('[1]Lookup for use classification'!$E$9,C4618)),ISNUMBER(SEARCH('[1]Lookup for use classification'!$F$9,C4618)),ISNUMBER(SEARCH('[1]Lookup for use classification'!$G$9,C4618)),ISNUMBER(SEARCH('[1]Lookup for use classification'!$H$9,C4618)),ISNUMBER(SEARCH('[1]Lookup for use classification'!$I$9,C4618)),ISNUMBER(SEARCH('[1]Lookup for use classification'!$J$9,C4618)),ISNUMBER(SEARCH('[1]Lookup for use classification'!$K$9,C4618))),'[1]Lookup for use classification'!$A$9,IF(OR(ISNUMBER(SEARCH('[1]Lookup for use classification'!$B$10,C4618)),ISNUMBER(SEARCH('[1]Lookup for use classification'!$C$10,C4618)),ISNUMBER(SEARCH('[1]Lookup for use classification'!$D$10,C4618)),ISNUMBER(SEARCH('[1]Lookup for use classification'!$E$10,C4618)),ISNUMBER(SEARCH('[1]Lookup for use classification'!$F$10,C4618)),ISNUMBER(SEARCH('[1]Lookup for use classification'!$G$10,C4618))),'[1]Lookup for use classification'!$A$10,IF(OR(ISNUMBER(SEARCH('[1]Lookup for use classification'!$B$11,C4618)),ISNUMBER(SEARCH('[1]Lookup for use classification'!$C$11,C4618))),'[1]Lookup for use classification'!$A$11,IF(OR(ISNUMBER(SEARCH('[1]Lookup for use classification'!$B$12,C4618)),ISNUMBER(SEARCH('[1]Lookup for use classification'!$C$12,C4618))),'[1]Lookup for use classification'!$A$12,IF(OR(ISNUMBER(SEARCH('[1]Lookup for use classification'!$B$13,C4618)),ISNUMBER(SEARCH('[1]Lookup for use classification'!$C$13,C4618)),ISNUMBER(SEARCH('[1]Lookup for use classification'!$D$13,C4618)),,ISNUMBER(SEARCH('[1]Lookup for use classification'!$C$13,C4618)),ISNUMBER(SEARCH('[1]Lookup for use classification'!$E$13,C4618))),'[1]Lookup for use classification'!$A$13,IF(OR(ISNUMBER(SEARCH('[1]Lookup for use classification'!$B$14,C4618)),ISNUMBER(SEARCH('[1]Lookup for use classification'!$C$14,C4618)),ISNUMBER(SEARCH('[1]Lookup for use classification'!$D$14,C4618)),,ISNUMBER(SEARCH('[1]Lookup for use classification'!$C$14,C4618))),'[1]Lookup for use classification'!$A$14,"Other"))))))))))))</f>
        <v>Public Assembly</v>
      </c>
      <c r="E4618" s="9">
        <v>1600</v>
      </c>
      <c r="F4618" s="9"/>
      <c r="G4618" s="9"/>
      <c r="H4618" s="164">
        <v>1700</v>
      </c>
      <c r="I4618" s="164"/>
      <c r="J4618" s="7">
        <v>1900</v>
      </c>
      <c r="L4618" s="6"/>
    </row>
    <row r="4619" spans="1:12" hidden="1">
      <c r="A4619" s="187" t="s">
        <v>1199</v>
      </c>
      <c r="B4619" s="167" t="s">
        <v>4456</v>
      </c>
      <c r="C4619" s="182" t="s">
        <v>158</v>
      </c>
      <c r="D4619" s="6" t="str">
        <f>IF(OR(ISNUMBER(SEARCH('[1]Lookup for use classification'!$B$1,C4619)),ISNUMBER(SEARCH('[1]Lookup for use classification'!$C$1,C4619)),ISNUMBER(SEARCH('[1]Lookup for use classification'!$D$1,C4619)),ISNUMBER(SEARCH('[1]Lookup for use classification'!$E$1,C4619))),'[1]Lookup for use classification'!$A$1,IF(ISNUMBER(SEARCH('[1]Lookup for use classification'!$B$2,C4619)),'[1]Lookup for use classification'!$A$2,IF(ISNUMBER(SEARCH('[1]Lookup for use classification'!$B$3,C4619)),'[1]Lookup for use classification'!$A$3,IF(OR(ISNUMBER(SEARCH('[1]Lookup for use classification'!$B$4,C4619)),ISNUMBER(SEARCH('[1]Lookup for use classification'!$C$4,C4619)),ISNUMBER(SEARCH('[1]Lookup for use classification'!$D$4,C4619)),ISNUMBER(SEARCH('[1]Lookup for use classification'!$E$4,C4619))),'[1]Lookup for use classification'!$A$4,IF(OR(ISNUMBER(SEARCH('[1]Lookup for use classification'!$B$5,C4619)),ISNUMBER(SEARCH('[1]Lookup for use classification'!$C$5,C4619)),ISNUMBER(SEARCH('[1]Lookup for use classification'!$D$5,C4619))),'[1]Lookup for use classification'!$A$5,IF(OR(ISNUMBER(SEARCH('[1]Lookup for use classification'!$B$7,C4619)),ISNUMBER(SEARCH('[1]Lookup for use classification'!$C$7,C4619)),ISNUMBER(SEARCH('[1]Lookup for use classification'!$D$7,C4619))),'[1]Lookup for use classification'!$A$7,IF(OR(ISNUMBER(SEARCH('[1]Lookup for use classification'!$B$9,C4619)),ISNUMBER(SEARCH('[1]Lookup for use classification'!$C$9,C4619)),ISNUMBER(SEARCH('[1]Lookup for use classification'!$D$9,C4619)),ISNUMBER(SEARCH('[1]Lookup for use classification'!$E$9,C4619)),ISNUMBER(SEARCH('[1]Lookup for use classification'!$F$9,C4619)),ISNUMBER(SEARCH('[1]Lookup for use classification'!$G$9,C4619)),ISNUMBER(SEARCH('[1]Lookup for use classification'!$H$9,C4619)),ISNUMBER(SEARCH('[1]Lookup for use classification'!$I$9,C4619)),ISNUMBER(SEARCH('[1]Lookup for use classification'!$J$9,C4619)),ISNUMBER(SEARCH('[1]Lookup for use classification'!$K$9,C4619))),'[1]Lookup for use classification'!$A$9,IF(OR(ISNUMBER(SEARCH('[1]Lookup for use classification'!$B$10,C4619)),ISNUMBER(SEARCH('[1]Lookup for use classification'!$C$10,C4619)),ISNUMBER(SEARCH('[1]Lookup for use classification'!$D$10,C4619)),ISNUMBER(SEARCH('[1]Lookup for use classification'!$E$10,C4619)),ISNUMBER(SEARCH('[1]Lookup for use classification'!$F$10,C4619)),ISNUMBER(SEARCH('[1]Lookup for use classification'!$G$10,C4619))),'[1]Lookup for use classification'!$A$10,IF(OR(ISNUMBER(SEARCH('[1]Lookup for use classification'!$B$11,C4619)),ISNUMBER(SEARCH('[1]Lookup for use classification'!$C$11,C4619))),'[1]Lookup for use classification'!$A$11,IF(OR(ISNUMBER(SEARCH('[1]Lookup for use classification'!$B$12,C4619)),ISNUMBER(SEARCH('[1]Lookup for use classification'!$C$12,C4619))),'[1]Lookup for use classification'!$A$12,IF(OR(ISNUMBER(SEARCH('[1]Lookup for use classification'!$B$13,C4619)),ISNUMBER(SEARCH('[1]Lookup for use classification'!$C$13,C4619)),ISNUMBER(SEARCH('[1]Lookup for use classification'!$D$13,C4619)),,ISNUMBER(SEARCH('[1]Lookup for use classification'!$C$13,C4619)),ISNUMBER(SEARCH('[1]Lookup for use classification'!$E$13,C4619))),'[1]Lookup for use classification'!$A$13,IF(OR(ISNUMBER(SEARCH('[1]Lookup for use classification'!$B$14,C4619)),ISNUMBER(SEARCH('[1]Lookup for use classification'!$C$14,C4619))),'[1]Lookup for use classification'!$A$14,"Other"))))))))))))</f>
        <v>Public Assembly</v>
      </c>
      <c r="E4619" s="183">
        <v>2000</v>
      </c>
      <c r="F4619" s="184"/>
      <c r="G4619" s="184"/>
    </row>
    <row r="4620" spans="1:12" hidden="1">
      <c r="A4620" s="193" t="s">
        <v>2287</v>
      </c>
      <c r="B4620" s="8" t="str">
        <f>IF(ISNA(VLOOKUP(CONCATENATE(A4620,C4620),ARIS!$A$1:$A$959,1,FALSE)),"","ARIS")</f>
        <v>ARIS</v>
      </c>
      <c r="C4620" s="162" t="s">
        <v>2407</v>
      </c>
      <c r="D4620" s="11" t="s">
        <v>213</v>
      </c>
      <c r="E4620" s="163">
        <v>900</v>
      </c>
      <c r="F4620" s="163"/>
      <c r="G4620" s="163"/>
      <c r="H4620" s="164"/>
      <c r="I4620" s="164"/>
    </row>
    <row r="4621" spans="1:12" hidden="1">
      <c r="A4621" s="134" t="s">
        <v>1199</v>
      </c>
      <c r="B4621" s="8" t="str">
        <f>IF(ISNA(VLOOKUP(CONCATENATE(A4621,C4621),EUS!$B$2:$B$1939,1,FALSE)),"","End Use Study")</f>
        <v>End Use Study</v>
      </c>
      <c r="C4621" s="8" t="s">
        <v>183</v>
      </c>
      <c r="D4621" s="11" t="s">
        <v>213</v>
      </c>
      <c r="E4621" s="9">
        <v>1100</v>
      </c>
      <c r="F4621" s="9"/>
      <c r="G4621" s="9"/>
      <c r="H4621" s="164"/>
      <c r="I4621" s="164"/>
      <c r="J4621" s="7"/>
      <c r="L4621" s="6"/>
    </row>
    <row r="4622" spans="1:12" hidden="1">
      <c r="A4622" s="134" t="s">
        <v>1199</v>
      </c>
      <c r="B4622" s="8" t="str">
        <f>IF(ISNA(VLOOKUP(CONCATENATE(A4622,C4622),EUS!$B$2:$B$1939,1,FALSE)),"","End Use Study")</f>
        <v>End Use Study</v>
      </c>
      <c r="C4622" s="8" t="s">
        <v>3189</v>
      </c>
      <c r="D4622" s="8" t="s">
        <v>213</v>
      </c>
      <c r="E4622" s="9">
        <v>1800</v>
      </c>
      <c r="F4622" s="9"/>
      <c r="G4622" s="9"/>
      <c r="H4622" s="164">
        <v>1500</v>
      </c>
      <c r="I4622" s="164"/>
      <c r="J4622" s="7">
        <v>3800</v>
      </c>
      <c r="L4622" s="6" t="s">
        <v>3190</v>
      </c>
    </row>
    <row r="4623" spans="1:12" hidden="1">
      <c r="A4623" s="188" t="s">
        <v>2287</v>
      </c>
      <c r="B4623" s="8" t="str">
        <f>IF(ISNA(VLOOKUP(CONCATENATE(A4623,C4623),ARIS!$A$1:$A$959,1,FALSE)),"","ARIS")</f>
        <v>ARIS</v>
      </c>
      <c r="C4623" s="162" t="s">
        <v>2288</v>
      </c>
      <c r="D4623" s="162" t="s">
        <v>2233</v>
      </c>
      <c r="E4623" s="163">
        <v>2575</v>
      </c>
      <c r="F4623" s="163"/>
      <c r="G4623" s="163"/>
      <c r="H4623" s="164"/>
      <c r="I4623" s="164"/>
    </row>
    <row r="4624" spans="1:12" hidden="1">
      <c r="A4624" s="187" t="s">
        <v>1199</v>
      </c>
      <c r="B4624" s="167" t="s">
        <v>4456</v>
      </c>
      <c r="C4624" s="182" t="s">
        <v>904</v>
      </c>
      <c r="D4624" s="6" t="str">
        <f>IF(OR(ISNUMBER(SEARCH('[1]Lookup for use classification'!$B$1,C4624)),ISNUMBER(SEARCH('[1]Lookup for use classification'!$C$1,C4624)),ISNUMBER(SEARCH('[1]Lookup for use classification'!$D$1,C4624)),ISNUMBER(SEARCH('[1]Lookup for use classification'!$E$1,C4624))),'[1]Lookup for use classification'!$A$1,IF(ISNUMBER(SEARCH('[1]Lookup for use classification'!$B$2,C4624)),'[1]Lookup for use classification'!$A$2,IF(ISNUMBER(SEARCH('[1]Lookup for use classification'!$B$3,C4624)),'[1]Lookup for use classification'!$A$3,IF(OR(ISNUMBER(SEARCH('[1]Lookup for use classification'!$B$4,C4624)),ISNUMBER(SEARCH('[1]Lookup for use classification'!$C$4,C4624)),ISNUMBER(SEARCH('[1]Lookup for use classification'!$D$4,C4624)),ISNUMBER(SEARCH('[1]Lookup for use classification'!$E$4,C4624))),'[1]Lookup for use classification'!$A$4,IF(OR(ISNUMBER(SEARCH('[1]Lookup for use classification'!$B$5,C4624)),ISNUMBER(SEARCH('[1]Lookup for use classification'!$C$5,C4624)),ISNUMBER(SEARCH('[1]Lookup for use classification'!$D$5,C4624))),'[1]Lookup for use classification'!$A$5,IF(OR(ISNUMBER(SEARCH('[1]Lookup for use classification'!$B$7,C4624)),ISNUMBER(SEARCH('[1]Lookup for use classification'!$C$7,C4624)),ISNUMBER(SEARCH('[1]Lookup for use classification'!$D$7,C4624))),'[1]Lookup for use classification'!$A$7,IF(OR(ISNUMBER(SEARCH('[1]Lookup for use classification'!$B$9,C4624)),ISNUMBER(SEARCH('[1]Lookup for use classification'!$C$9,C4624)),ISNUMBER(SEARCH('[1]Lookup for use classification'!$D$9,C4624)),ISNUMBER(SEARCH('[1]Lookup for use classification'!$E$9,C4624)),ISNUMBER(SEARCH('[1]Lookup for use classification'!$F$9,C4624)),ISNUMBER(SEARCH('[1]Lookup for use classification'!$G$9,C4624)),ISNUMBER(SEARCH('[1]Lookup for use classification'!$H$9,C4624)),ISNUMBER(SEARCH('[1]Lookup for use classification'!$I$9,C4624)),ISNUMBER(SEARCH('[1]Lookup for use classification'!$J$9,C4624)),ISNUMBER(SEARCH('[1]Lookup for use classification'!$K$9,C4624))),'[1]Lookup for use classification'!$A$9,IF(OR(ISNUMBER(SEARCH('[1]Lookup for use classification'!$B$10,C4624)),ISNUMBER(SEARCH('[1]Lookup for use classification'!$C$10,C4624)),ISNUMBER(SEARCH('[1]Lookup for use classification'!$D$10,C4624)),ISNUMBER(SEARCH('[1]Lookup for use classification'!$E$10,C4624)),ISNUMBER(SEARCH('[1]Lookup for use classification'!$F$10,C4624)),ISNUMBER(SEARCH('[1]Lookup for use classification'!$G$10,C4624))),'[1]Lookup for use classification'!$A$10,IF(OR(ISNUMBER(SEARCH('[1]Lookup for use classification'!$B$11,C4624)),ISNUMBER(SEARCH('[1]Lookup for use classification'!$C$11,C4624))),'[1]Lookup for use classification'!$A$11,IF(OR(ISNUMBER(SEARCH('[1]Lookup for use classification'!$B$12,C4624)),ISNUMBER(SEARCH('[1]Lookup for use classification'!$C$12,C4624))),'[1]Lookup for use classification'!$A$12,IF(OR(ISNUMBER(SEARCH('[1]Lookup for use classification'!$B$13,C4624)),ISNUMBER(SEARCH('[1]Lookup for use classification'!$C$13,C4624)),ISNUMBER(SEARCH('[1]Lookup for use classification'!$D$13,C4624)),,ISNUMBER(SEARCH('[1]Lookup for use classification'!$C$13,C4624)),ISNUMBER(SEARCH('[1]Lookup for use classification'!$E$13,C4624))),'[1]Lookup for use classification'!$A$13,IF(OR(ISNUMBER(SEARCH('[1]Lookup for use classification'!$B$14,C4624)),ISNUMBER(SEARCH('[1]Lookup for use classification'!$C$14,C4624))),'[1]Lookup for use classification'!$A$14,"Other"))))))))))))</f>
        <v>Retail - Other</v>
      </c>
      <c r="E4624" s="183">
        <v>932</v>
      </c>
      <c r="F4624" s="184"/>
      <c r="G4624" s="184"/>
    </row>
    <row r="4625" spans="1:12" hidden="1">
      <c r="A4625" s="187" t="s">
        <v>1199</v>
      </c>
      <c r="B4625" s="167" t="s">
        <v>4456</v>
      </c>
      <c r="C4625" s="182" t="s">
        <v>254</v>
      </c>
      <c r="D4625" s="6" t="str">
        <f>IF(OR(ISNUMBER(SEARCH('[1]Lookup for use classification'!$B$1,C4625)),ISNUMBER(SEARCH('[1]Lookup for use classification'!$C$1,C4625)),ISNUMBER(SEARCH('[1]Lookup for use classification'!$D$1,C4625)),ISNUMBER(SEARCH('[1]Lookup for use classification'!$E$1,C4625))),'[1]Lookup for use classification'!$A$1,IF(ISNUMBER(SEARCH('[1]Lookup for use classification'!$B$2,C4625)),'[1]Lookup for use classification'!$A$2,IF(ISNUMBER(SEARCH('[1]Lookup for use classification'!$B$3,C4625)),'[1]Lookup for use classification'!$A$3,IF(OR(ISNUMBER(SEARCH('[1]Lookup for use classification'!$B$4,C4625)),ISNUMBER(SEARCH('[1]Lookup for use classification'!$C$4,C4625)),ISNUMBER(SEARCH('[1]Lookup for use classification'!$D$4,C4625)),ISNUMBER(SEARCH('[1]Lookup for use classification'!$E$4,C4625))),'[1]Lookup for use classification'!$A$4,IF(OR(ISNUMBER(SEARCH('[1]Lookup for use classification'!$B$5,C4625)),ISNUMBER(SEARCH('[1]Lookup for use classification'!$C$5,C4625)),ISNUMBER(SEARCH('[1]Lookup for use classification'!$D$5,C4625))),'[1]Lookup for use classification'!$A$5,IF(OR(ISNUMBER(SEARCH('[1]Lookup for use classification'!$B$7,C4625)),ISNUMBER(SEARCH('[1]Lookup for use classification'!$C$7,C4625)),ISNUMBER(SEARCH('[1]Lookup for use classification'!$D$7,C4625))),'[1]Lookup for use classification'!$A$7,IF(OR(ISNUMBER(SEARCH('[1]Lookup for use classification'!$B$9,C4625)),ISNUMBER(SEARCH('[1]Lookup for use classification'!$C$9,C4625)),ISNUMBER(SEARCH('[1]Lookup for use classification'!$D$9,C4625)),ISNUMBER(SEARCH('[1]Lookup for use classification'!$E$9,C4625)),ISNUMBER(SEARCH('[1]Lookup for use classification'!$F$9,C4625)),ISNUMBER(SEARCH('[1]Lookup for use classification'!$G$9,C4625)),ISNUMBER(SEARCH('[1]Lookup for use classification'!$H$9,C4625)),ISNUMBER(SEARCH('[1]Lookup for use classification'!$I$9,C4625)),ISNUMBER(SEARCH('[1]Lookup for use classification'!$J$9,C4625)),ISNUMBER(SEARCH('[1]Lookup for use classification'!$K$9,C4625))),'[1]Lookup for use classification'!$A$9,IF(OR(ISNUMBER(SEARCH('[1]Lookup for use classification'!$B$10,C4625)),ISNUMBER(SEARCH('[1]Lookup for use classification'!$C$10,C4625)),ISNUMBER(SEARCH('[1]Lookup for use classification'!$D$10,C4625)),ISNUMBER(SEARCH('[1]Lookup for use classification'!$E$10,C4625)),ISNUMBER(SEARCH('[1]Lookup for use classification'!$F$10,C4625)),ISNUMBER(SEARCH('[1]Lookup for use classification'!$G$10,C4625))),'[1]Lookup for use classification'!$A$10,IF(OR(ISNUMBER(SEARCH('[1]Lookup for use classification'!$B$11,C4625)),ISNUMBER(SEARCH('[1]Lookup for use classification'!$C$11,C4625))),'[1]Lookup for use classification'!$A$11,IF(OR(ISNUMBER(SEARCH('[1]Lookup for use classification'!$B$12,C4625)),ISNUMBER(SEARCH('[1]Lookup for use classification'!$C$12,C4625))),'[1]Lookup for use classification'!$A$12,IF(OR(ISNUMBER(SEARCH('[1]Lookup for use classification'!$B$13,C4625)),ISNUMBER(SEARCH('[1]Lookup for use classification'!$C$13,C4625)),ISNUMBER(SEARCH('[1]Lookup for use classification'!$D$13,C4625)),,ISNUMBER(SEARCH('[1]Lookup for use classification'!$C$13,C4625)),ISNUMBER(SEARCH('[1]Lookup for use classification'!$E$13,C4625))),'[1]Lookup for use classification'!$A$13,IF(OR(ISNUMBER(SEARCH('[1]Lookup for use classification'!$B$14,C4625)),ISNUMBER(SEARCH('[1]Lookup for use classification'!$C$14,C4625))),'[1]Lookup for use classification'!$A$14,"Other"))))))))))))</f>
        <v>Retail - Other</v>
      </c>
      <c r="E4625" s="304"/>
      <c r="F4625" s="184"/>
      <c r="G4625" s="184"/>
    </row>
    <row r="4626" spans="1:12" hidden="1">
      <c r="A4626" s="138" t="s">
        <v>1199</v>
      </c>
      <c r="B4626" s="8" t="str">
        <f>IF(ISNA(VLOOKUP(CONCATENATE(A4626,C4626),EUS!$B$2:$B$1939,1,FALSE)),"","End Use Study")</f>
        <v>End Use Study</v>
      </c>
      <c r="C4626" s="8" t="s">
        <v>2160</v>
      </c>
      <c r="D4626" s="162" t="s">
        <v>1980</v>
      </c>
      <c r="E4626" s="9">
        <v>720</v>
      </c>
      <c r="F4626" s="9"/>
      <c r="G4626" s="9"/>
      <c r="H4626" s="164"/>
      <c r="I4626" s="164"/>
      <c r="J4626" s="7"/>
      <c r="L4626" s="6"/>
    </row>
    <row r="4627" spans="1:12" hidden="1">
      <c r="A4627" s="138" t="s">
        <v>1199</v>
      </c>
      <c r="B4627" s="8" t="str">
        <f>IF(ISNA(VLOOKUP(CONCATENATE(A4627,C4627),EUS!$B$2:$B$1939,1,FALSE)),"","End Use Study")</f>
        <v>End Use Study</v>
      </c>
      <c r="C4627" s="8" t="s">
        <v>2161</v>
      </c>
      <c r="D4627" s="162" t="s">
        <v>1980</v>
      </c>
      <c r="E4627" s="9">
        <v>720</v>
      </c>
      <c r="F4627" s="9"/>
      <c r="G4627" s="9"/>
      <c r="H4627" s="164"/>
      <c r="I4627" s="164"/>
      <c r="J4627" s="7"/>
      <c r="L4627" s="6"/>
    </row>
    <row r="4628" spans="1:12" hidden="1">
      <c r="A4628" s="134" t="s">
        <v>1199</v>
      </c>
      <c r="B4628" s="8" t="str">
        <f>IF(ISNA(VLOOKUP(CONCATENATE(A4628,C4628),EUS!$B$2:$B$1939,1,FALSE)),"","End Use Study")</f>
        <v>End Use Study</v>
      </c>
      <c r="C4628" s="8" t="s">
        <v>399</v>
      </c>
      <c r="D4628" s="162" t="s">
        <v>1980</v>
      </c>
      <c r="E4628" s="9">
        <v>2000</v>
      </c>
      <c r="F4628" s="9"/>
      <c r="G4628" s="9"/>
      <c r="H4628" s="164"/>
      <c r="I4628" s="164"/>
      <c r="J4628" s="7"/>
      <c r="L4628" s="6"/>
    </row>
    <row r="4629" spans="1:12" hidden="1">
      <c r="A4629" s="187" t="s">
        <v>1199</v>
      </c>
      <c r="B4629" s="167" t="s">
        <v>4456</v>
      </c>
      <c r="C4629" s="182" t="s">
        <v>1186</v>
      </c>
      <c r="D4629" s="6" t="str">
        <f>IF(OR(ISNUMBER(SEARCH('[1]Lookup for use classification'!$B$1,C4629)),ISNUMBER(SEARCH('[1]Lookup for use classification'!$C$1,C4629)),ISNUMBER(SEARCH('[1]Lookup for use classification'!$D$1,C4629)),ISNUMBER(SEARCH('[1]Lookup for use classification'!$E$1,C4629))),'[1]Lookup for use classification'!$A$1,IF(ISNUMBER(SEARCH('[1]Lookup for use classification'!$B$2,C4629)),'[1]Lookup for use classification'!$A$2,IF(ISNUMBER(SEARCH('[1]Lookup for use classification'!$B$3,C4629)),'[1]Lookup for use classification'!$A$3,IF(OR(ISNUMBER(SEARCH('[1]Lookup for use classification'!$B$4,C4629)),ISNUMBER(SEARCH('[1]Lookup for use classification'!$C$4,C4629)),ISNUMBER(SEARCH('[1]Lookup for use classification'!$D$4,C4629)),ISNUMBER(SEARCH('[1]Lookup for use classification'!$E$4,C4629))),'[1]Lookup for use classification'!$A$4,IF(OR(ISNUMBER(SEARCH('[1]Lookup for use classification'!$B$5,C4629)),ISNUMBER(SEARCH('[1]Lookup for use classification'!$C$5,C4629)),ISNUMBER(SEARCH('[1]Lookup for use classification'!$D$5,C4629))),'[1]Lookup for use classification'!$A$5,IF(OR(ISNUMBER(SEARCH('[1]Lookup for use classification'!$B$7,C4629)),ISNUMBER(SEARCH('[1]Lookup for use classification'!$C$7,C4629)),ISNUMBER(SEARCH('[1]Lookup for use classification'!$D$7,C4629))),'[1]Lookup for use classification'!$A$7,IF(OR(ISNUMBER(SEARCH('[1]Lookup for use classification'!$B$9,C4629)),ISNUMBER(SEARCH('[1]Lookup for use classification'!$C$9,C4629)),ISNUMBER(SEARCH('[1]Lookup for use classification'!$D$9,C4629)),ISNUMBER(SEARCH('[1]Lookup for use classification'!$E$9,C4629)),ISNUMBER(SEARCH('[1]Lookup for use classification'!$F$9,C4629)),ISNUMBER(SEARCH('[1]Lookup for use classification'!$G$9,C4629)),ISNUMBER(SEARCH('[1]Lookup for use classification'!$H$9,C4629)),ISNUMBER(SEARCH('[1]Lookup for use classification'!$I$9,C4629)),ISNUMBER(SEARCH('[1]Lookup for use classification'!$J$9,C4629)),ISNUMBER(SEARCH('[1]Lookup for use classification'!$K$9,C4629))),'[1]Lookup for use classification'!$A$9,IF(OR(ISNUMBER(SEARCH('[1]Lookup for use classification'!$B$10,C4629)),ISNUMBER(SEARCH('[1]Lookup for use classification'!$C$10,C4629)),ISNUMBER(SEARCH('[1]Lookup for use classification'!$D$10,C4629)),ISNUMBER(SEARCH('[1]Lookup for use classification'!$E$10,C4629)),ISNUMBER(SEARCH('[1]Lookup for use classification'!$F$10,C4629)),ISNUMBER(SEARCH('[1]Lookup for use classification'!$G$10,C4629))),'[1]Lookup for use classification'!$A$10,IF(OR(ISNUMBER(SEARCH('[1]Lookup for use classification'!$B$11,C4629)),ISNUMBER(SEARCH('[1]Lookup for use classification'!$C$11,C4629))),'[1]Lookup for use classification'!$A$11,IF(OR(ISNUMBER(SEARCH('[1]Lookup for use classification'!$B$12,C4629)),ISNUMBER(SEARCH('[1]Lookup for use classification'!$C$12,C4629))),'[1]Lookup for use classification'!$A$12,IF(OR(ISNUMBER(SEARCH('[1]Lookup for use classification'!$B$13,C4629)),ISNUMBER(SEARCH('[1]Lookup for use classification'!$C$13,C4629)),ISNUMBER(SEARCH('[1]Lookup for use classification'!$D$13,C4629)),,ISNUMBER(SEARCH('[1]Lookup for use classification'!$C$13,C4629)),ISNUMBER(SEARCH('[1]Lookup for use classification'!$E$13,C4629))),'[1]Lookup for use classification'!$A$13,IF(OR(ISNUMBER(SEARCH('[1]Lookup for use classification'!$B$14,C4629)),ISNUMBER(SEARCH('[1]Lookup for use classification'!$C$14,C4629))),'[1]Lookup for use classification'!$A$14,"Other"))))))))))))</f>
        <v>Water &amp; Sewer</v>
      </c>
      <c r="E4629" s="183">
        <v>3000</v>
      </c>
      <c r="F4629" s="184"/>
      <c r="G4629" s="184"/>
    </row>
    <row r="4630" spans="1:12" hidden="1">
      <c r="A4630" s="185" t="s">
        <v>589</v>
      </c>
      <c r="B4630" s="8" t="s">
        <v>6055</v>
      </c>
      <c r="C4630" s="162" t="s">
        <v>58</v>
      </c>
      <c r="D4630" s="162" t="s">
        <v>3335</v>
      </c>
      <c r="E4630" s="163">
        <v>14972</v>
      </c>
      <c r="F4630" s="163"/>
      <c r="G4630" s="163"/>
      <c r="H4630" s="164"/>
      <c r="I4630" s="164"/>
      <c r="K4630" s="163"/>
    </row>
    <row r="4631" spans="1:12" hidden="1">
      <c r="A4631" s="187" t="s">
        <v>589</v>
      </c>
      <c r="B4631" s="167" t="s">
        <v>4456</v>
      </c>
      <c r="C4631" s="174" t="s">
        <v>593</v>
      </c>
      <c r="D4631" s="6" t="str">
        <f>IF(OR(ISNUMBER(SEARCH('[1]Lookup for use classification'!$B$1,C4631)),ISNUMBER(SEARCH('[1]Lookup for use classification'!$C$1,C4631)),ISNUMBER(SEARCH('[1]Lookup for use classification'!$D$1,C4631)),ISNUMBER(SEARCH('[1]Lookup for use classification'!$E$1,C4631))),'[1]Lookup for use classification'!$A$1,IF(ISNUMBER(SEARCH('[1]Lookup for use classification'!$B$2,C4631)),'[1]Lookup for use classification'!$A$2,IF(ISNUMBER(SEARCH('[1]Lookup for use classification'!$B$3,C4631)),'[1]Lookup for use classification'!$A$3,IF(OR(ISNUMBER(SEARCH('[1]Lookup for use classification'!$B$4,C4631)),ISNUMBER(SEARCH('[1]Lookup for use classification'!$C$4,C4631)),ISNUMBER(SEARCH('[1]Lookup for use classification'!$D$4,C4631)),ISNUMBER(SEARCH('[1]Lookup for use classification'!$E$4,C4631))),'[1]Lookup for use classification'!$A$4,IF(OR(ISNUMBER(SEARCH('[1]Lookup for use classification'!$B$5,C4631)),ISNUMBER(SEARCH('[1]Lookup for use classification'!$C$5,C4631)),ISNUMBER(SEARCH('[1]Lookup for use classification'!$D$5,C4631))),'[1]Lookup for use classification'!$A$5,IF(OR(ISNUMBER(SEARCH('[1]Lookup for use classification'!$B$7,C4631)),ISNUMBER(SEARCH('[1]Lookup for use classification'!$C$7,C4631)),ISNUMBER(SEARCH('[1]Lookup for use classification'!$D$7,C4631))),'[1]Lookup for use classification'!$A$7,IF(OR(ISNUMBER(SEARCH('[1]Lookup for use classification'!$B$9,C4631)),ISNUMBER(SEARCH('[1]Lookup for use classification'!$C$9,C4631)),ISNUMBER(SEARCH('[1]Lookup for use classification'!$D$9,C4631)),ISNUMBER(SEARCH('[1]Lookup for use classification'!$E$9,C4631)),ISNUMBER(SEARCH('[1]Lookup for use classification'!$F$9,C4631)),ISNUMBER(SEARCH('[1]Lookup for use classification'!$G$9,C4631)),ISNUMBER(SEARCH('[1]Lookup for use classification'!$H$9,C4631)),ISNUMBER(SEARCH('[1]Lookup for use classification'!$I$9,C4631)),ISNUMBER(SEARCH('[1]Lookup for use classification'!$J$9,C4631)),ISNUMBER(SEARCH('[1]Lookup for use classification'!$K$9,C4631))),'[1]Lookup for use classification'!$A$9,IF(OR(ISNUMBER(SEARCH('[1]Lookup for use classification'!$B$10,C4631)),ISNUMBER(SEARCH('[1]Lookup for use classification'!$C$10,C4631)),ISNUMBER(SEARCH('[1]Lookup for use classification'!$D$10,C4631)),ISNUMBER(SEARCH('[1]Lookup for use classification'!$E$10,C4631)),ISNUMBER(SEARCH('[1]Lookup for use classification'!$F$10,C4631)),ISNUMBER(SEARCH('[1]Lookup for use classification'!$G$10,C4631))),'[1]Lookup for use classification'!$A$10,IF(OR(ISNUMBER(SEARCH('[1]Lookup for use classification'!$B$11,C4631)),ISNUMBER(SEARCH('[1]Lookup for use classification'!$C$11,C4631))),'[1]Lookup for use classification'!$A$11,IF(OR(ISNUMBER(SEARCH('[1]Lookup for use classification'!$B$12,C4631)),ISNUMBER(SEARCH('[1]Lookup for use classification'!$C$12,C4631))),'[1]Lookup for use classification'!$A$12,IF(OR(ISNUMBER(SEARCH('[1]Lookup for use classification'!$B$13,C4631)),ISNUMBER(SEARCH('[1]Lookup for use classification'!$C$13,C4631)),ISNUMBER(SEARCH('[1]Lookup for use classification'!$D$13,C4631)),,ISNUMBER(SEARCH('[1]Lookup for use classification'!$C$13,C4631)),ISNUMBER(SEARCH('[1]Lookup for use classification'!$E$13,C4631))),'[1]Lookup for use classification'!$A$13,IF(OR(ISNUMBER(SEARCH('[1]Lookup for use classification'!$B$14,C4631)),ISNUMBER(SEARCH('[1]Lookup for use classification'!$C$14,C4631))),'[1]Lookup for use classification'!$A$14,"Other"))))))))))))</f>
        <v>Education - K - 12</v>
      </c>
      <c r="E4631" s="175"/>
      <c r="F4631" s="174"/>
      <c r="G4631" s="174"/>
    </row>
    <row r="4632" spans="1:12" hidden="1">
      <c r="A4632" s="187" t="s">
        <v>589</v>
      </c>
      <c r="B4632" s="167" t="s">
        <v>4456</v>
      </c>
      <c r="C4632" s="174" t="s">
        <v>598</v>
      </c>
      <c r="D4632" s="6" t="str">
        <f>IF(OR(ISNUMBER(SEARCH('[1]Lookup for use classification'!$B$1,C4632)),ISNUMBER(SEARCH('[1]Lookup for use classification'!$C$1,C4632)),ISNUMBER(SEARCH('[1]Lookup for use classification'!$D$1,C4632)),ISNUMBER(SEARCH('[1]Lookup for use classification'!$E$1,C4632))),'[1]Lookup for use classification'!$A$1,IF(ISNUMBER(SEARCH('[1]Lookup for use classification'!$B$2,C4632)),'[1]Lookup for use classification'!$A$2,IF(ISNUMBER(SEARCH('[1]Lookup for use classification'!$B$3,C4632)),'[1]Lookup for use classification'!$A$3,IF(OR(ISNUMBER(SEARCH('[1]Lookup for use classification'!$B$4,C4632)),ISNUMBER(SEARCH('[1]Lookup for use classification'!$C$4,C4632)),ISNUMBER(SEARCH('[1]Lookup for use classification'!$D$4,C4632)),ISNUMBER(SEARCH('[1]Lookup for use classification'!$E$4,C4632))),'[1]Lookup for use classification'!$A$4,IF(OR(ISNUMBER(SEARCH('[1]Lookup for use classification'!$B$5,C4632)),ISNUMBER(SEARCH('[1]Lookup for use classification'!$C$5,C4632)),ISNUMBER(SEARCH('[1]Lookup for use classification'!$D$5,C4632))),'[1]Lookup for use classification'!$A$5,IF(OR(ISNUMBER(SEARCH('[1]Lookup for use classification'!$B$7,C4632)),ISNUMBER(SEARCH('[1]Lookup for use classification'!$C$7,C4632)),ISNUMBER(SEARCH('[1]Lookup for use classification'!$D$7,C4632))),'[1]Lookup for use classification'!$A$7,IF(OR(ISNUMBER(SEARCH('[1]Lookup for use classification'!$B$9,C4632)),ISNUMBER(SEARCH('[1]Lookup for use classification'!$C$9,C4632)),ISNUMBER(SEARCH('[1]Lookup for use classification'!$D$9,C4632)),ISNUMBER(SEARCH('[1]Lookup for use classification'!$E$9,C4632)),ISNUMBER(SEARCH('[1]Lookup for use classification'!$F$9,C4632)),ISNUMBER(SEARCH('[1]Lookup for use classification'!$G$9,C4632)),ISNUMBER(SEARCH('[1]Lookup for use classification'!$H$9,C4632)),ISNUMBER(SEARCH('[1]Lookup for use classification'!$I$9,C4632)),ISNUMBER(SEARCH('[1]Lookup for use classification'!$J$9,C4632)),ISNUMBER(SEARCH('[1]Lookup for use classification'!$K$9,C4632))),'[1]Lookup for use classification'!$A$9,IF(OR(ISNUMBER(SEARCH('[1]Lookup for use classification'!$B$10,C4632)),ISNUMBER(SEARCH('[1]Lookup for use classification'!$C$10,C4632)),ISNUMBER(SEARCH('[1]Lookup for use classification'!$D$10,C4632)),ISNUMBER(SEARCH('[1]Lookup for use classification'!$E$10,C4632)),ISNUMBER(SEARCH('[1]Lookup for use classification'!$F$10,C4632)),ISNUMBER(SEARCH('[1]Lookup for use classification'!$G$10,C4632))),'[1]Lookup for use classification'!$A$10,IF(OR(ISNUMBER(SEARCH('[1]Lookup for use classification'!$B$11,C4632)),ISNUMBER(SEARCH('[1]Lookup for use classification'!$C$11,C4632))),'[1]Lookup for use classification'!$A$11,IF(OR(ISNUMBER(SEARCH('[1]Lookup for use classification'!$B$12,C4632)),ISNUMBER(SEARCH('[1]Lookup for use classification'!$C$12,C4632))),'[1]Lookup for use classification'!$A$12,IF(OR(ISNUMBER(SEARCH('[1]Lookup for use classification'!$B$13,C4632)),ISNUMBER(SEARCH('[1]Lookup for use classification'!$C$13,C4632)),ISNUMBER(SEARCH('[1]Lookup for use classification'!$D$13,C4632)),,ISNUMBER(SEARCH('[1]Lookup for use classification'!$C$13,C4632)),ISNUMBER(SEARCH('[1]Lookup for use classification'!$E$13,C4632))),'[1]Lookup for use classification'!$A$13,IF(OR(ISNUMBER(SEARCH('[1]Lookup for use classification'!$B$14,C4632)),ISNUMBER(SEARCH('[1]Lookup for use classification'!$C$14,C4632))),'[1]Lookup for use classification'!$A$14,"Other"))))))))))))</f>
        <v>Office</v>
      </c>
      <c r="E4632" s="175"/>
      <c r="F4632" s="174"/>
      <c r="G4632" s="174"/>
    </row>
    <row r="4633" spans="1:12" hidden="1">
      <c r="A4633" s="187" t="s">
        <v>589</v>
      </c>
      <c r="B4633" s="167" t="s">
        <v>4456</v>
      </c>
      <c r="C4633" s="174" t="s">
        <v>600</v>
      </c>
      <c r="D4633" s="6" t="str">
        <f>IF(OR(ISNUMBER(SEARCH('[1]Lookup for use classification'!$B$1,C4633)),ISNUMBER(SEARCH('[1]Lookup for use classification'!$C$1,C4633)),ISNUMBER(SEARCH('[1]Lookup for use classification'!$D$1,C4633)),ISNUMBER(SEARCH('[1]Lookup for use classification'!$E$1,C4633))),'[1]Lookup for use classification'!$A$1,IF(ISNUMBER(SEARCH('[1]Lookup for use classification'!$B$2,C4633)),'[1]Lookup for use classification'!$A$2,IF(ISNUMBER(SEARCH('[1]Lookup for use classification'!$B$3,C4633)),'[1]Lookup for use classification'!$A$3,IF(OR(ISNUMBER(SEARCH('[1]Lookup for use classification'!$B$4,C4633)),ISNUMBER(SEARCH('[1]Lookup for use classification'!$C$4,C4633)),ISNUMBER(SEARCH('[1]Lookup for use classification'!$D$4,C4633)),ISNUMBER(SEARCH('[1]Lookup for use classification'!$E$4,C4633))),'[1]Lookup for use classification'!$A$4,IF(OR(ISNUMBER(SEARCH('[1]Lookup for use classification'!$B$5,C4633)),ISNUMBER(SEARCH('[1]Lookup for use classification'!$C$5,C4633)),ISNUMBER(SEARCH('[1]Lookup for use classification'!$D$5,C4633))),'[1]Lookup for use classification'!$A$5,IF(OR(ISNUMBER(SEARCH('[1]Lookup for use classification'!$B$7,C4633)),ISNUMBER(SEARCH('[1]Lookup for use classification'!$C$7,C4633)),ISNUMBER(SEARCH('[1]Lookup for use classification'!$D$7,C4633))),'[1]Lookup for use classification'!$A$7,IF(OR(ISNUMBER(SEARCH('[1]Lookup for use classification'!$B$9,C4633)),ISNUMBER(SEARCH('[1]Lookup for use classification'!$C$9,C4633)),ISNUMBER(SEARCH('[1]Lookup for use classification'!$D$9,C4633)),ISNUMBER(SEARCH('[1]Lookup for use classification'!$E$9,C4633)),ISNUMBER(SEARCH('[1]Lookup for use classification'!$F$9,C4633)),ISNUMBER(SEARCH('[1]Lookup for use classification'!$G$9,C4633)),ISNUMBER(SEARCH('[1]Lookup for use classification'!$H$9,C4633)),ISNUMBER(SEARCH('[1]Lookup for use classification'!$I$9,C4633)),ISNUMBER(SEARCH('[1]Lookup for use classification'!$J$9,C4633)),ISNUMBER(SEARCH('[1]Lookup for use classification'!$K$9,C4633))),'[1]Lookup for use classification'!$A$9,IF(OR(ISNUMBER(SEARCH('[1]Lookup for use classification'!$B$10,C4633)),ISNUMBER(SEARCH('[1]Lookup for use classification'!$C$10,C4633)),ISNUMBER(SEARCH('[1]Lookup for use classification'!$D$10,C4633)),ISNUMBER(SEARCH('[1]Lookup for use classification'!$E$10,C4633)),ISNUMBER(SEARCH('[1]Lookup for use classification'!$F$10,C4633)),ISNUMBER(SEARCH('[1]Lookup for use classification'!$G$10,C4633))),'[1]Lookup for use classification'!$A$10,IF(OR(ISNUMBER(SEARCH('[1]Lookup for use classification'!$B$11,C4633)),ISNUMBER(SEARCH('[1]Lookup for use classification'!$C$11,C4633))),'[1]Lookup for use classification'!$A$11,IF(OR(ISNUMBER(SEARCH('[1]Lookup for use classification'!$B$12,C4633)),ISNUMBER(SEARCH('[1]Lookup for use classification'!$C$12,C4633))),'[1]Lookup for use classification'!$A$12,IF(OR(ISNUMBER(SEARCH('[1]Lookup for use classification'!$B$13,C4633)),ISNUMBER(SEARCH('[1]Lookup for use classification'!$C$13,C4633)),ISNUMBER(SEARCH('[1]Lookup for use classification'!$D$13,C4633)),,ISNUMBER(SEARCH('[1]Lookup for use classification'!$C$13,C4633)),ISNUMBER(SEARCH('[1]Lookup for use classification'!$E$13,C4633))),'[1]Lookup for use classification'!$A$13,IF(OR(ISNUMBER(SEARCH('[1]Lookup for use classification'!$B$14,C4633)),ISNUMBER(SEARCH('[1]Lookup for use classification'!$C$14,C4633))),'[1]Lookup for use classification'!$A$14,"Other"))))))))))))</f>
        <v>Office</v>
      </c>
      <c r="E4633" s="175"/>
      <c r="F4633" s="174"/>
      <c r="G4633" s="174"/>
    </row>
    <row r="4634" spans="1:12" hidden="1">
      <c r="A4634" s="185" t="s">
        <v>589</v>
      </c>
      <c r="B4634" s="167" t="s">
        <v>4456</v>
      </c>
      <c r="C4634" s="174" t="s">
        <v>44</v>
      </c>
      <c r="D4634" s="6" t="str">
        <f>IF(OR(ISNUMBER(SEARCH('[1]Lookup for use classification'!$B$1,C4634)),ISNUMBER(SEARCH('[1]Lookup for use classification'!$C$1,C4634)),ISNUMBER(SEARCH('[1]Lookup for use classification'!$D$1,C4634)),ISNUMBER(SEARCH('[1]Lookup for use classification'!$E$1,C4634))),'[1]Lookup for use classification'!$A$1,IF(ISNUMBER(SEARCH('[1]Lookup for use classification'!$B$2,C4634)),'[1]Lookup for use classification'!$A$2,IF(ISNUMBER(SEARCH('[1]Lookup for use classification'!$B$3,C4634)),'[1]Lookup for use classification'!$A$3,IF(OR(ISNUMBER(SEARCH('[1]Lookup for use classification'!$B$4,C4634)),ISNUMBER(SEARCH('[1]Lookup for use classification'!$C$4,C4634)),ISNUMBER(SEARCH('[1]Lookup for use classification'!$D$4,C4634)),ISNUMBER(SEARCH('[1]Lookup for use classification'!$E$4,C4634))),'[1]Lookup for use classification'!$A$4,IF(OR(ISNUMBER(SEARCH('[1]Lookup for use classification'!$B$5,C4634)),ISNUMBER(SEARCH('[1]Lookup for use classification'!$C$5,C4634)),ISNUMBER(SEARCH('[1]Lookup for use classification'!$D$5,C4634))),'[1]Lookup for use classification'!$A$5,IF(OR(ISNUMBER(SEARCH('[1]Lookup for use classification'!$B$7,C4634)),ISNUMBER(SEARCH('[1]Lookup for use classification'!$C$7,C4634)),ISNUMBER(SEARCH('[1]Lookup for use classification'!$D$7,C4634))),'[1]Lookup for use classification'!$A$7,IF(OR(ISNUMBER(SEARCH('[1]Lookup for use classification'!$B$9,C4634)),ISNUMBER(SEARCH('[1]Lookup for use classification'!$C$9,C4634)),ISNUMBER(SEARCH('[1]Lookup for use classification'!$D$9,C4634)),ISNUMBER(SEARCH('[1]Lookup for use classification'!$E$9,C4634)),ISNUMBER(SEARCH('[1]Lookup for use classification'!$F$9,C4634)),ISNUMBER(SEARCH('[1]Lookup for use classification'!$G$9,C4634)),ISNUMBER(SEARCH('[1]Lookup for use classification'!$H$9,C4634)),ISNUMBER(SEARCH('[1]Lookup for use classification'!$I$9,C4634)),ISNUMBER(SEARCH('[1]Lookup for use classification'!$J$9,C4634)),ISNUMBER(SEARCH('[1]Lookup for use classification'!$K$9,C4634))),'[1]Lookup for use classification'!$A$9,IF(OR(ISNUMBER(SEARCH('[1]Lookup for use classification'!$B$10,C4634)),ISNUMBER(SEARCH('[1]Lookup for use classification'!$C$10,C4634)),ISNUMBER(SEARCH('[1]Lookup for use classification'!$D$10,C4634)),ISNUMBER(SEARCH('[1]Lookup for use classification'!$E$10,C4634)),ISNUMBER(SEARCH('[1]Lookup for use classification'!$F$10,C4634)),ISNUMBER(SEARCH('[1]Lookup for use classification'!$G$10,C4634))),'[1]Lookup for use classification'!$A$10,IF(OR(ISNUMBER(SEARCH('[1]Lookup for use classification'!$B$11,C4634)),ISNUMBER(SEARCH('[1]Lookup for use classification'!$C$11,C4634))),'[1]Lookup for use classification'!$A$11,IF(OR(ISNUMBER(SEARCH('[1]Lookup for use classification'!$B$12,C4634)),ISNUMBER(SEARCH('[1]Lookup for use classification'!$C$12,C4634))),'[1]Lookup for use classification'!$A$12,IF(OR(ISNUMBER(SEARCH('[1]Lookup for use classification'!$B$13,C4634)),ISNUMBER(SEARCH('[1]Lookup for use classification'!$C$13,C4634)),ISNUMBER(SEARCH('[1]Lookup for use classification'!$D$13,C4634)),,ISNUMBER(SEARCH('[1]Lookup for use classification'!$C$13,C4634)),ISNUMBER(SEARCH('[1]Lookup for use classification'!$E$13,C4634))),'[1]Lookup for use classification'!$A$13,IF(OR(ISNUMBER(SEARCH('[1]Lookup for use classification'!$B$14,C4634)),ISNUMBER(SEARCH('[1]Lookup for use classification'!$C$14,C4634))),'[1]Lookup for use classification'!$A$14,"Other"))))))))))))</f>
        <v>Other</v>
      </c>
      <c r="E4634" s="175">
        <v>80</v>
      </c>
      <c r="F4634" s="174"/>
      <c r="G4634" s="174"/>
    </row>
    <row r="4635" spans="1:12" hidden="1">
      <c r="A4635" s="187" t="s">
        <v>589</v>
      </c>
      <c r="B4635" s="167" t="s">
        <v>4456</v>
      </c>
      <c r="C4635" s="174" t="s">
        <v>399</v>
      </c>
      <c r="D4635" s="6" t="str">
        <f>IF(OR(ISNUMBER(SEARCH('[1]Lookup for use classification'!$B$1,C4635)),ISNUMBER(SEARCH('[1]Lookup for use classification'!$C$1,C4635)),ISNUMBER(SEARCH('[1]Lookup for use classification'!$D$1,C4635)),ISNUMBER(SEARCH('[1]Lookup for use classification'!$E$1,C4635))),'[1]Lookup for use classification'!$A$1,IF(ISNUMBER(SEARCH('[1]Lookup for use classification'!$B$2,C4635)),'[1]Lookup for use classification'!$A$2,IF(ISNUMBER(SEARCH('[1]Lookup for use classification'!$B$3,C4635)),'[1]Lookup for use classification'!$A$3,IF(OR(ISNUMBER(SEARCH('[1]Lookup for use classification'!$B$4,C4635)),ISNUMBER(SEARCH('[1]Lookup for use classification'!$C$4,C4635)),ISNUMBER(SEARCH('[1]Lookup for use classification'!$D$4,C4635)),ISNUMBER(SEARCH('[1]Lookup for use classification'!$E$4,C4635))),'[1]Lookup for use classification'!$A$4,IF(OR(ISNUMBER(SEARCH('[1]Lookup for use classification'!$B$5,C4635)),ISNUMBER(SEARCH('[1]Lookup for use classification'!$C$5,C4635)),ISNUMBER(SEARCH('[1]Lookup for use classification'!$D$5,C4635))),'[1]Lookup for use classification'!$A$5,IF(OR(ISNUMBER(SEARCH('[1]Lookup for use classification'!$B$7,C4635)),ISNUMBER(SEARCH('[1]Lookup for use classification'!$C$7,C4635)),ISNUMBER(SEARCH('[1]Lookup for use classification'!$D$7,C4635))),'[1]Lookup for use classification'!$A$7,IF(OR(ISNUMBER(SEARCH('[1]Lookup for use classification'!$B$9,C4635)),ISNUMBER(SEARCH('[1]Lookup for use classification'!$C$9,C4635)),ISNUMBER(SEARCH('[1]Lookup for use classification'!$D$9,C4635)),ISNUMBER(SEARCH('[1]Lookup for use classification'!$E$9,C4635)),ISNUMBER(SEARCH('[1]Lookup for use classification'!$F$9,C4635)),ISNUMBER(SEARCH('[1]Lookup for use classification'!$G$9,C4635)),ISNUMBER(SEARCH('[1]Lookup for use classification'!$H$9,C4635)),ISNUMBER(SEARCH('[1]Lookup for use classification'!$I$9,C4635)),ISNUMBER(SEARCH('[1]Lookup for use classification'!$J$9,C4635)),ISNUMBER(SEARCH('[1]Lookup for use classification'!$K$9,C4635))),'[1]Lookup for use classification'!$A$9,IF(OR(ISNUMBER(SEARCH('[1]Lookup for use classification'!$B$10,C4635)),ISNUMBER(SEARCH('[1]Lookup for use classification'!$C$10,C4635)),ISNUMBER(SEARCH('[1]Lookup for use classification'!$D$10,C4635)),ISNUMBER(SEARCH('[1]Lookup for use classification'!$E$10,C4635)),ISNUMBER(SEARCH('[1]Lookup for use classification'!$F$10,C4635)),ISNUMBER(SEARCH('[1]Lookup for use classification'!$G$10,C4635))),'[1]Lookup for use classification'!$A$10,IF(OR(ISNUMBER(SEARCH('[1]Lookup for use classification'!$B$11,C4635)),ISNUMBER(SEARCH('[1]Lookup for use classification'!$C$11,C4635))),'[1]Lookup for use classification'!$A$11,IF(OR(ISNUMBER(SEARCH('[1]Lookup for use classification'!$B$12,C4635)),ISNUMBER(SEARCH('[1]Lookup for use classification'!$C$12,C4635))),'[1]Lookup for use classification'!$A$12,IF(OR(ISNUMBER(SEARCH('[1]Lookup for use classification'!$B$13,C4635)),ISNUMBER(SEARCH('[1]Lookup for use classification'!$C$13,C4635)),ISNUMBER(SEARCH('[1]Lookup for use classification'!$D$13,C4635)),,ISNUMBER(SEARCH('[1]Lookup for use classification'!$C$13,C4635)),ISNUMBER(SEARCH('[1]Lookup for use classification'!$E$13,C4635))),'[1]Lookup for use classification'!$A$13,IF(OR(ISNUMBER(SEARCH('[1]Lookup for use classification'!$B$14,C4635)),ISNUMBER(SEARCH('[1]Lookup for use classification'!$C$14,C4635))),'[1]Lookup for use classification'!$A$14,"Other"))))))))))))</f>
        <v>Other</v>
      </c>
      <c r="E4635" s="175">
        <v>3250</v>
      </c>
      <c r="F4635" s="174"/>
      <c r="G4635" s="174"/>
    </row>
    <row r="4636" spans="1:12" hidden="1">
      <c r="A4636" s="187" t="s">
        <v>589</v>
      </c>
      <c r="B4636" s="167" t="s">
        <v>4456</v>
      </c>
      <c r="C4636" s="174" t="s">
        <v>590</v>
      </c>
      <c r="D4636" s="6" t="str">
        <f>IF(OR(ISNUMBER(SEARCH('[1]Lookup for use classification'!$B$1,C4636)),ISNUMBER(SEARCH('[1]Lookup for use classification'!$C$1,C4636)),ISNUMBER(SEARCH('[1]Lookup for use classification'!$D$1,C4636)),ISNUMBER(SEARCH('[1]Lookup for use classification'!$E$1,C4636))),'[1]Lookup for use classification'!$A$1,IF(ISNUMBER(SEARCH('[1]Lookup for use classification'!$B$2,C4636)),'[1]Lookup for use classification'!$A$2,IF(ISNUMBER(SEARCH('[1]Lookup for use classification'!$B$3,C4636)),'[1]Lookup for use classification'!$A$3,IF(OR(ISNUMBER(SEARCH('[1]Lookup for use classification'!$B$4,C4636)),ISNUMBER(SEARCH('[1]Lookup for use classification'!$C$4,C4636)),ISNUMBER(SEARCH('[1]Lookup for use classification'!$D$4,C4636)),ISNUMBER(SEARCH('[1]Lookup for use classification'!$E$4,C4636))),'[1]Lookup for use classification'!$A$4,IF(OR(ISNUMBER(SEARCH('[1]Lookup for use classification'!$B$5,C4636)),ISNUMBER(SEARCH('[1]Lookup for use classification'!$C$5,C4636)),ISNUMBER(SEARCH('[1]Lookup for use classification'!$D$5,C4636))),'[1]Lookup for use classification'!$A$5,IF(OR(ISNUMBER(SEARCH('[1]Lookup for use classification'!$B$7,C4636)),ISNUMBER(SEARCH('[1]Lookup for use classification'!$C$7,C4636)),ISNUMBER(SEARCH('[1]Lookup for use classification'!$D$7,C4636))),'[1]Lookup for use classification'!$A$7,IF(OR(ISNUMBER(SEARCH('[1]Lookup for use classification'!$B$9,C4636)),ISNUMBER(SEARCH('[1]Lookup for use classification'!$C$9,C4636)),ISNUMBER(SEARCH('[1]Lookup for use classification'!$D$9,C4636)),ISNUMBER(SEARCH('[1]Lookup for use classification'!$E$9,C4636)),ISNUMBER(SEARCH('[1]Lookup for use classification'!$F$9,C4636)),ISNUMBER(SEARCH('[1]Lookup for use classification'!$G$9,C4636)),ISNUMBER(SEARCH('[1]Lookup for use classification'!$H$9,C4636)),ISNUMBER(SEARCH('[1]Lookup for use classification'!$I$9,C4636)),ISNUMBER(SEARCH('[1]Lookup for use classification'!$J$9,C4636)),ISNUMBER(SEARCH('[1]Lookup for use classification'!$K$9,C4636))),'[1]Lookup for use classification'!$A$9,IF(OR(ISNUMBER(SEARCH('[1]Lookup for use classification'!$B$10,C4636)),ISNUMBER(SEARCH('[1]Lookup for use classification'!$C$10,C4636)),ISNUMBER(SEARCH('[1]Lookup for use classification'!$D$10,C4636)),ISNUMBER(SEARCH('[1]Lookup for use classification'!$E$10,C4636)),ISNUMBER(SEARCH('[1]Lookup for use classification'!$F$10,C4636)),ISNUMBER(SEARCH('[1]Lookup for use classification'!$G$10,C4636))),'[1]Lookup for use classification'!$A$10,IF(OR(ISNUMBER(SEARCH('[1]Lookup for use classification'!$B$11,C4636)),ISNUMBER(SEARCH('[1]Lookup for use classification'!$C$11,C4636))),'[1]Lookup for use classification'!$A$11,IF(OR(ISNUMBER(SEARCH('[1]Lookup for use classification'!$B$12,C4636)),ISNUMBER(SEARCH('[1]Lookup for use classification'!$C$12,C4636))),'[1]Lookup for use classification'!$A$12,IF(OR(ISNUMBER(SEARCH('[1]Lookup for use classification'!$B$13,C4636)),ISNUMBER(SEARCH('[1]Lookup for use classification'!$C$13,C4636)),ISNUMBER(SEARCH('[1]Lookup for use classification'!$D$13,C4636)),,ISNUMBER(SEARCH('[1]Lookup for use classification'!$C$13,C4636)),ISNUMBER(SEARCH('[1]Lookup for use classification'!$E$13,C4636))),'[1]Lookup for use classification'!$A$13,IF(OR(ISNUMBER(SEARCH('[1]Lookup for use classification'!$B$14,C4636)),ISNUMBER(SEARCH('[1]Lookup for use classification'!$C$14,C4636))),'[1]Lookup for use classification'!$A$14,"Other"))))))))))))</f>
        <v>Other</v>
      </c>
      <c r="E4636" s="175"/>
      <c r="F4636" s="174"/>
      <c r="G4636" s="174"/>
    </row>
    <row r="4637" spans="1:12" hidden="1">
      <c r="A4637" s="187" t="s">
        <v>589</v>
      </c>
      <c r="B4637" s="167" t="s">
        <v>4456</v>
      </c>
      <c r="C4637" s="174" t="s">
        <v>591</v>
      </c>
      <c r="D4637" s="6" t="str">
        <f>IF(OR(ISNUMBER(SEARCH('[1]Lookup for use classification'!$B$1,C4637)),ISNUMBER(SEARCH('[1]Lookup for use classification'!$C$1,C4637)),ISNUMBER(SEARCH('[1]Lookup for use classification'!$D$1,C4637)),ISNUMBER(SEARCH('[1]Lookup for use classification'!$E$1,C4637))),'[1]Lookup for use classification'!$A$1,IF(ISNUMBER(SEARCH('[1]Lookup for use classification'!$B$2,C4637)),'[1]Lookup for use classification'!$A$2,IF(ISNUMBER(SEARCH('[1]Lookup for use classification'!$B$3,C4637)),'[1]Lookup for use classification'!$A$3,IF(OR(ISNUMBER(SEARCH('[1]Lookup for use classification'!$B$4,C4637)),ISNUMBER(SEARCH('[1]Lookup for use classification'!$C$4,C4637)),ISNUMBER(SEARCH('[1]Lookup for use classification'!$D$4,C4637)),ISNUMBER(SEARCH('[1]Lookup for use classification'!$E$4,C4637))),'[1]Lookup for use classification'!$A$4,IF(OR(ISNUMBER(SEARCH('[1]Lookup for use classification'!$B$5,C4637)),ISNUMBER(SEARCH('[1]Lookup for use classification'!$C$5,C4637)),ISNUMBER(SEARCH('[1]Lookup for use classification'!$D$5,C4637))),'[1]Lookup for use classification'!$A$5,IF(OR(ISNUMBER(SEARCH('[1]Lookup for use classification'!$B$7,C4637)),ISNUMBER(SEARCH('[1]Lookup for use classification'!$C$7,C4637)),ISNUMBER(SEARCH('[1]Lookup for use classification'!$D$7,C4637))),'[1]Lookup for use classification'!$A$7,IF(OR(ISNUMBER(SEARCH('[1]Lookup for use classification'!$B$9,C4637)),ISNUMBER(SEARCH('[1]Lookup for use classification'!$C$9,C4637)),ISNUMBER(SEARCH('[1]Lookup for use classification'!$D$9,C4637)),ISNUMBER(SEARCH('[1]Lookup for use classification'!$E$9,C4637)),ISNUMBER(SEARCH('[1]Lookup for use classification'!$F$9,C4637)),ISNUMBER(SEARCH('[1]Lookup for use classification'!$G$9,C4637)),ISNUMBER(SEARCH('[1]Lookup for use classification'!$H$9,C4637)),ISNUMBER(SEARCH('[1]Lookup for use classification'!$I$9,C4637)),ISNUMBER(SEARCH('[1]Lookup for use classification'!$J$9,C4637)),ISNUMBER(SEARCH('[1]Lookup for use classification'!$K$9,C4637))),'[1]Lookup for use classification'!$A$9,IF(OR(ISNUMBER(SEARCH('[1]Lookup for use classification'!$B$10,C4637)),ISNUMBER(SEARCH('[1]Lookup for use classification'!$C$10,C4637)),ISNUMBER(SEARCH('[1]Lookup for use classification'!$D$10,C4637)),ISNUMBER(SEARCH('[1]Lookup for use classification'!$E$10,C4637)),ISNUMBER(SEARCH('[1]Lookup for use classification'!$F$10,C4637)),ISNUMBER(SEARCH('[1]Lookup for use classification'!$G$10,C4637))),'[1]Lookup for use classification'!$A$10,IF(OR(ISNUMBER(SEARCH('[1]Lookup for use classification'!$B$11,C4637)),ISNUMBER(SEARCH('[1]Lookup for use classification'!$C$11,C4637))),'[1]Lookup for use classification'!$A$11,IF(OR(ISNUMBER(SEARCH('[1]Lookup for use classification'!$B$12,C4637)),ISNUMBER(SEARCH('[1]Lookup for use classification'!$C$12,C4637))),'[1]Lookup for use classification'!$A$12,IF(OR(ISNUMBER(SEARCH('[1]Lookup for use classification'!$B$13,C4637)),ISNUMBER(SEARCH('[1]Lookup for use classification'!$C$13,C4637)),ISNUMBER(SEARCH('[1]Lookup for use classification'!$D$13,C4637)),,ISNUMBER(SEARCH('[1]Lookup for use classification'!$C$13,C4637)),ISNUMBER(SEARCH('[1]Lookup for use classification'!$E$13,C4637))),'[1]Lookup for use classification'!$A$13,IF(OR(ISNUMBER(SEARCH('[1]Lookup for use classification'!$B$14,C4637)),ISNUMBER(SEARCH('[1]Lookup for use classification'!$C$14,C4637))),'[1]Lookup for use classification'!$A$14,"Other"))))))))))))</f>
        <v>Other</v>
      </c>
      <c r="E4637" s="175"/>
      <c r="F4637" s="174"/>
      <c r="G4637" s="174"/>
    </row>
    <row r="4638" spans="1:12" hidden="1">
      <c r="A4638" s="187" t="s">
        <v>589</v>
      </c>
      <c r="B4638" s="167" t="s">
        <v>4456</v>
      </c>
      <c r="C4638" s="174" t="s">
        <v>594</v>
      </c>
      <c r="D4638" s="6" t="str">
        <f>IF(OR(ISNUMBER(SEARCH('[1]Lookup for use classification'!$B$1,C4638)),ISNUMBER(SEARCH('[1]Lookup for use classification'!$C$1,C4638)),ISNUMBER(SEARCH('[1]Lookup for use classification'!$D$1,C4638)),ISNUMBER(SEARCH('[1]Lookup for use classification'!$E$1,C4638))),'[1]Lookup for use classification'!$A$1,IF(ISNUMBER(SEARCH('[1]Lookup for use classification'!$B$2,C4638)),'[1]Lookup for use classification'!$A$2,IF(ISNUMBER(SEARCH('[1]Lookup for use classification'!$B$3,C4638)),'[1]Lookup for use classification'!$A$3,IF(OR(ISNUMBER(SEARCH('[1]Lookup for use classification'!$B$4,C4638)),ISNUMBER(SEARCH('[1]Lookup for use classification'!$C$4,C4638)),ISNUMBER(SEARCH('[1]Lookup for use classification'!$D$4,C4638)),ISNUMBER(SEARCH('[1]Lookup for use classification'!$E$4,C4638))),'[1]Lookup for use classification'!$A$4,IF(OR(ISNUMBER(SEARCH('[1]Lookup for use classification'!$B$5,C4638)),ISNUMBER(SEARCH('[1]Lookup for use classification'!$C$5,C4638)),ISNUMBER(SEARCH('[1]Lookup for use classification'!$D$5,C4638))),'[1]Lookup for use classification'!$A$5,IF(OR(ISNUMBER(SEARCH('[1]Lookup for use classification'!$B$7,C4638)),ISNUMBER(SEARCH('[1]Lookup for use classification'!$C$7,C4638)),ISNUMBER(SEARCH('[1]Lookup for use classification'!$D$7,C4638))),'[1]Lookup for use classification'!$A$7,IF(OR(ISNUMBER(SEARCH('[1]Lookup for use classification'!$B$9,C4638)),ISNUMBER(SEARCH('[1]Lookup for use classification'!$C$9,C4638)),ISNUMBER(SEARCH('[1]Lookup for use classification'!$D$9,C4638)),ISNUMBER(SEARCH('[1]Lookup for use classification'!$E$9,C4638)),ISNUMBER(SEARCH('[1]Lookup for use classification'!$F$9,C4638)),ISNUMBER(SEARCH('[1]Lookup for use classification'!$G$9,C4638)),ISNUMBER(SEARCH('[1]Lookup for use classification'!$H$9,C4638)),ISNUMBER(SEARCH('[1]Lookup for use classification'!$I$9,C4638)),ISNUMBER(SEARCH('[1]Lookup for use classification'!$J$9,C4638)),ISNUMBER(SEARCH('[1]Lookup for use classification'!$K$9,C4638))),'[1]Lookup for use classification'!$A$9,IF(OR(ISNUMBER(SEARCH('[1]Lookup for use classification'!$B$10,C4638)),ISNUMBER(SEARCH('[1]Lookup for use classification'!$C$10,C4638)),ISNUMBER(SEARCH('[1]Lookup for use classification'!$D$10,C4638)),ISNUMBER(SEARCH('[1]Lookup for use classification'!$E$10,C4638)),ISNUMBER(SEARCH('[1]Lookup for use classification'!$F$10,C4638)),ISNUMBER(SEARCH('[1]Lookup for use classification'!$G$10,C4638))),'[1]Lookup for use classification'!$A$10,IF(OR(ISNUMBER(SEARCH('[1]Lookup for use classification'!$B$11,C4638)),ISNUMBER(SEARCH('[1]Lookup for use classification'!$C$11,C4638))),'[1]Lookup for use classification'!$A$11,IF(OR(ISNUMBER(SEARCH('[1]Lookup for use classification'!$B$12,C4638)),ISNUMBER(SEARCH('[1]Lookup for use classification'!$C$12,C4638))),'[1]Lookup for use classification'!$A$12,IF(OR(ISNUMBER(SEARCH('[1]Lookup for use classification'!$B$13,C4638)),ISNUMBER(SEARCH('[1]Lookup for use classification'!$C$13,C4638)),ISNUMBER(SEARCH('[1]Lookup for use classification'!$D$13,C4638)),,ISNUMBER(SEARCH('[1]Lookup for use classification'!$C$13,C4638)),ISNUMBER(SEARCH('[1]Lookup for use classification'!$E$13,C4638))),'[1]Lookup for use classification'!$A$13,IF(OR(ISNUMBER(SEARCH('[1]Lookup for use classification'!$B$14,C4638)),ISNUMBER(SEARCH('[1]Lookup for use classification'!$C$14,C4638))),'[1]Lookup for use classification'!$A$14,"Other"))))))))))))</f>
        <v>Other</v>
      </c>
      <c r="E4638" s="175"/>
      <c r="F4638" s="174"/>
      <c r="G4638" s="174"/>
    </row>
    <row r="4639" spans="1:12" hidden="1">
      <c r="A4639" s="187" t="s">
        <v>589</v>
      </c>
      <c r="B4639" s="167" t="s">
        <v>4456</v>
      </c>
      <c r="C4639" s="174" t="s">
        <v>597</v>
      </c>
      <c r="D4639" s="6" t="str">
        <f>IF(OR(ISNUMBER(SEARCH('[1]Lookup for use classification'!$B$1,C4639)),ISNUMBER(SEARCH('[1]Lookup for use classification'!$C$1,C4639)),ISNUMBER(SEARCH('[1]Lookup for use classification'!$D$1,C4639)),ISNUMBER(SEARCH('[1]Lookup for use classification'!$E$1,C4639))),'[1]Lookup for use classification'!$A$1,IF(ISNUMBER(SEARCH('[1]Lookup for use classification'!$B$2,C4639)),'[1]Lookup for use classification'!$A$2,IF(ISNUMBER(SEARCH('[1]Lookup for use classification'!$B$3,C4639)),'[1]Lookup for use classification'!$A$3,IF(OR(ISNUMBER(SEARCH('[1]Lookup for use classification'!$B$4,C4639)),ISNUMBER(SEARCH('[1]Lookup for use classification'!$C$4,C4639)),ISNUMBER(SEARCH('[1]Lookup for use classification'!$D$4,C4639)),ISNUMBER(SEARCH('[1]Lookup for use classification'!$E$4,C4639))),'[1]Lookup for use classification'!$A$4,IF(OR(ISNUMBER(SEARCH('[1]Lookup for use classification'!$B$5,C4639)),ISNUMBER(SEARCH('[1]Lookup for use classification'!$C$5,C4639)),ISNUMBER(SEARCH('[1]Lookup for use classification'!$D$5,C4639))),'[1]Lookup for use classification'!$A$5,IF(OR(ISNUMBER(SEARCH('[1]Lookup for use classification'!$B$7,C4639)),ISNUMBER(SEARCH('[1]Lookup for use classification'!$C$7,C4639)),ISNUMBER(SEARCH('[1]Lookup for use classification'!$D$7,C4639))),'[1]Lookup for use classification'!$A$7,IF(OR(ISNUMBER(SEARCH('[1]Lookup for use classification'!$B$9,C4639)),ISNUMBER(SEARCH('[1]Lookup for use classification'!$C$9,C4639)),ISNUMBER(SEARCH('[1]Lookup for use classification'!$D$9,C4639)),ISNUMBER(SEARCH('[1]Lookup for use classification'!$E$9,C4639)),ISNUMBER(SEARCH('[1]Lookup for use classification'!$F$9,C4639)),ISNUMBER(SEARCH('[1]Lookup for use classification'!$G$9,C4639)),ISNUMBER(SEARCH('[1]Lookup for use classification'!$H$9,C4639)),ISNUMBER(SEARCH('[1]Lookup for use classification'!$I$9,C4639)),ISNUMBER(SEARCH('[1]Lookup for use classification'!$J$9,C4639)),ISNUMBER(SEARCH('[1]Lookup for use classification'!$K$9,C4639))),'[1]Lookup for use classification'!$A$9,IF(OR(ISNUMBER(SEARCH('[1]Lookup for use classification'!$B$10,C4639)),ISNUMBER(SEARCH('[1]Lookup for use classification'!$C$10,C4639)),ISNUMBER(SEARCH('[1]Lookup for use classification'!$D$10,C4639)),ISNUMBER(SEARCH('[1]Lookup for use classification'!$E$10,C4639)),ISNUMBER(SEARCH('[1]Lookup for use classification'!$F$10,C4639)),ISNUMBER(SEARCH('[1]Lookup for use classification'!$G$10,C4639))),'[1]Lookup for use classification'!$A$10,IF(OR(ISNUMBER(SEARCH('[1]Lookup for use classification'!$B$11,C4639)),ISNUMBER(SEARCH('[1]Lookup for use classification'!$C$11,C4639))),'[1]Lookup for use classification'!$A$11,IF(OR(ISNUMBER(SEARCH('[1]Lookup for use classification'!$B$12,C4639)),ISNUMBER(SEARCH('[1]Lookup for use classification'!$C$12,C4639))),'[1]Lookup for use classification'!$A$12,IF(OR(ISNUMBER(SEARCH('[1]Lookup for use classification'!$B$13,C4639)),ISNUMBER(SEARCH('[1]Lookup for use classification'!$C$13,C4639)),ISNUMBER(SEARCH('[1]Lookup for use classification'!$D$13,C4639)),,ISNUMBER(SEARCH('[1]Lookup for use classification'!$C$13,C4639)),ISNUMBER(SEARCH('[1]Lookup for use classification'!$E$13,C4639))),'[1]Lookup for use classification'!$A$13,IF(OR(ISNUMBER(SEARCH('[1]Lookup for use classification'!$B$14,C4639)),ISNUMBER(SEARCH('[1]Lookup for use classification'!$C$14,C4639))),'[1]Lookup for use classification'!$A$14,"Other"))))))))))))</f>
        <v>Other</v>
      </c>
      <c r="E4639" s="175"/>
      <c r="F4639" s="174"/>
      <c r="G4639" s="174"/>
    </row>
    <row r="4640" spans="1:12" hidden="1">
      <c r="A4640" s="187" t="s">
        <v>589</v>
      </c>
      <c r="B4640" s="167" t="s">
        <v>4456</v>
      </c>
      <c r="C4640" s="174" t="s">
        <v>595</v>
      </c>
      <c r="D4640" s="6" t="str">
        <f>IF(OR(ISNUMBER(SEARCH('[1]Lookup for use classification'!$B$1,C4640)),ISNUMBER(SEARCH('[1]Lookup for use classification'!$C$1,C4640)),ISNUMBER(SEARCH('[1]Lookup for use classification'!$D$1,C4640)),ISNUMBER(SEARCH('[1]Lookup for use classification'!$E$1,C4640))),'[1]Lookup for use classification'!$A$1,IF(ISNUMBER(SEARCH('[1]Lookup for use classification'!$B$2,C4640)),'[1]Lookup for use classification'!$A$2,IF(ISNUMBER(SEARCH('[1]Lookup for use classification'!$B$3,C4640)),'[1]Lookup for use classification'!$A$3,IF(OR(ISNUMBER(SEARCH('[1]Lookup for use classification'!$B$4,C4640)),ISNUMBER(SEARCH('[1]Lookup for use classification'!$C$4,C4640)),ISNUMBER(SEARCH('[1]Lookup for use classification'!$D$4,C4640)),ISNUMBER(SEARCH('[1]Lookup for use classification'!$E$4,C4640))),'[1]Lookup for use classification'!$A$4,IF(OR(ISNUMBER(SEARCH('[1]Lookup for use classification'!$B$5,C4640)),ISNUMBER(SEARCH('[1]Lookup for use classification'!$C$5,C4640)),ISNUMBER(SEARCH('[1]Lookup for use classification'!$D$5,C4640))),'[1]Lookup for use classification'!$A$5,IF(OR(ISNUMBER(SEARCH('[1]Lookup for use classification'!$B$7,C4640)),ISNUMBER(SEARCH('[1]Lookup for use classification'!$C$7,C4640)),ISNUMBER(SEARCH('[1]Lookup for use classification'!$D$7,C4640))),'[1]Lookup for use classification'!$A$7,IF(OR(ISNUMBER(SEARCH('[1]Lookup for use classification'!$B$9,C4640)),ISNUMBER(SEARCH('[1]Lookup for use classification'!$C$9,C4640)),ISNUMBER(SEARCH('[1]Lookup for use classification'!$D$9,C4640)),ISNUMBER(SEARCH('[1]Lookup for use classification'!$E$9,C4640)),ISNUMBER(SEARCH('[1]Lookup for use classification'!$F$9,C4640)),ISNUMBER(SEARCH('[1]Lookup for use classification'!$G$9,C4640)),ISNUMBER(SEARCH('[1]Lookup for use classification'!$H$9,C4640)),ISNUMBER(SEARCH('[1]Lookup for use classification'!$I$9,C4640)),ISNUMBER(SEARCH('[1]Lookup for use classification'!$J$9,C4640)),ISNUMBER(SEARCH('[1]Lookup for use classification'!$K$9,C4640))),'[1]Lookup for use classification'!$A$9,IF(OR(ISNUMBER(SEARCH('[1]Lookup for use classification'!$B$10,C4640)),ISNUMBER(SEARCH('[1]Lookup for use classification'!$C$10,C4640)),ISNUMBER(SEARCH('[1]Lookup for use classification'!$D$10,C4640)),ISNUMBER(SEARCH('[1]Lookup for use classification'!$E$10,C4640)),ISNUMBER(SEARCH('[1]Lookup for use classification'!$F$10,C4640)),ISNUMBER(SEARCH('[1]Lookup for use classification'!$G$10,C4640))),'[1]Lookup for use classification'!$A$10,IF(OR(ISNUMBER(SEARCH('[1]Lookup for use classification'!$B$11,C4640)),ISNUMBER(SEARCH('[1]Lookup for use classification'!$C$11,C4640))),'[1]Lookup for use classification'!$A$11,IF(OR(ISNUMBER(SEARCH('[1]Lookup for use classification'!$B$12,C4640)),ISNUMBER(SEARCH('[1]Lookup for use classification'!$C$12,C4640))),'[1]Lookup for use classification'!$A$12,IF(OR(ISNUMBER(SEARCH('[1]Lookup for use classification'!$B$13,C4640)),ISNUMBER(SEARCH('[1]Lookup for use classification'!$C$13,C4640)),ISNUMBER(SEARCH('[1]Lookup for use classification'!$D$13,C4640)),,ISNUMBER(SEARCH('[1]Lookup for use classification'!$C$13,C4640)),ISNUMBER(SEARCH('[1]Lookup for use classification'!$E$13,C4640))),'[1]Lookup for use classification'!$A$13,IF(OR(ISNUMBER(SEARCH('[1]Lookup for use classification'!$B$14,C4640)),ISNUMBER(SEARCH('[1]Lookup for use classification'!$C$14,C4640))),'[1]Lookup for use classification'!$A$14,"Other"))))))))))))</f>
        <v>Public Assembly</v>
      </c>
      <c r="E4640" s="175"/>
      <c r="F4640" s="174"/>
      <c r="G4640" s="174"/>
    </row>
    <row r="4641" spans="1:7" hidden="1">
      <c r="A4641" s="187" t="s">
        <v>589</v>
      </c>
      <c r="B4641" s="167" t="s">
        <v>4456</v>
      </c>
      <c r="C4641" s="174" t="s">
        <v>162</v>
      </c>
      <c r="D4641" s="6" t="str">
        <f>IF(OR(ISNUMBER(SEARCH('[1]Lookup for use classification'!$B$1,C4641)),ISNUMBER(SEARCH('[1]Lookup for use classification'!$C$1,C4641)),ISNUMBER(SEARCH('[1]Lookup for use classification'!$D$1,C4641)),ISNUMBER(SEARCH('[1]Lookup for use classification'!$E$1,C4641))),'[1]Lookup for use classification'!$A$1,IF(ISNUMBER(SEARCH('[1]Lookup for use classification'!$B$2,C4641)),'[1]Lookup for use classification'!$A$2,IF(ISNUMBER(SEARCH('[1]Lookup for use classification'!$B$3,C4641)),'[1]Lookup for use classification'!$A$3,IF(OR(ISNUMBER(SEARCH('[1]Lookup for use classification'!$B$4,C4641)),ISNUMBER(SEARCH('[1]Lookup for use classification'!$C$4,C4641)),ISNUMBER(SEARCH('[1]Lookup for use classification'!$D$4,C4641)),ISNUMBER(SEARCH('[1]Lookup for use classification'!$E$4,C4641))),'[1]Lookup for use classification'!$A$4,IF(OR(ISNUMBER(SEARCH('[1]Lookup for use classification'!$B$5,C4641)),ISNUMBER(SEARCH('[1]Lookup for use classification'!$C$5,C4641)),ISNUMBER(SEARCH('[1]Lookup for use classification'!$D$5,C4641))),'[1]Lookup for use classification'!$A$5,IF(OR(ISNUMBER(SEARCH('[1]Lookup for use classification'!$B$7,C4641)),ISNUMBER(SEARCH('[1]Lookup for use classification'!$C$7,C4641)),ISNUMBER(SEARCH('[1]Lookup for use classification'!$D$7,C4641))),'[1]Lookup for use classification'!$A$7,IF(OR(ISNUMBER(SEARCH('[1]Lookup for use classification'!$B$9,C4641)),ISNUMBER(SEARCH('[1]Lookup for use classification'!$C$9,C4641)),ISNUMBER(SEARCH('[1]Lookup for use classification'!$D$9,C4641)),ISNUMBER(SEARCH('[1]Lookup for use classification'!$E$9,C4641)),ISNUMBER(SEARCH('[1]Lookup for use classification'!$F$9,C4641)),ISNUMBER(SEARCH('[1]Lookup for use classification'!$G$9,C4641)),ISNUMBER(SEARCH('[1]Lookup for use classification'!$H$9,C4641)),ISNUMBER(SEARCH('[1]Lookup for use classification'!$I$9,C4641)),ISNUMBER(SEARCH('[1]Lookup for use classification'!$J$9,C4641)),ISNUMBER(SEARCH('[1]Lookup for use classification'!$K$9,C4641))),'[1]Lookup for use classification'!$A$9,IF(OR(ISNUMBER(SEARCH('[1]Lookup for use classification'!$B$10,C4641)),ISNUMBER(SEARCH('[1]Lookup for use classification'!$C$10,C4641)),ISNUMBER(SEARCH('[1]Lookup for use classification'!$D$10,C4641)),ISNUMBER(SEARCH('[1]Lookup for use classification'!$E$10,C4641)),ISNUMBER(SEARCH('[1]Lookup for use classification'!$F$10,C4641)),ISNUMBER(SEARCH('[1]Lookup for use classification'!$G$10,C4641))),'[1]Lookup for use classification'!$A$10,IF(OR(ISNUMBER(SEARCH('[1]Lookup for use classification'!$B$11,C4641)),ISNUMBER(SEARCH('[1]Lookup for use classification'!$C$11,C4641))),'[1]Lookup for use classification'!$A$11,IF(OR(ISNUMBER(SEARCH('[1]Lookup for use classification'!$B$12,C4641)),ISNUMBER(SEARCH('[1]Lookup for use classification'!$C$12,C4641))),'[1]Lookup for use classification'!$A$12,IF(OR(ISNUMBER(SEARCH('[1]Lookup for use classification'!$B$13,C4641)),ISNUMBER(SEARCH('[1]Lookup for use classification'!$C$13,C4641)),ISNUMBER(SEARCH('[1]Lookup for use classification'!$D$13,C4641)),,ISNUMBER(SEARCH('[1]Lookup for use classification'!$C$13,C4641)),ISNUMBER(SEARCH('[1]Lookup for use classification'!$E$13,C4641))),'[1]Lookup for use classification'!$A$13,IF(OR(ISNUMBER(SEARCH('[1]Lookup for use classification'!$B$14,C4641)),ISNUMBER(SEARCH('[1]Lookup for use classification'!$C$14,C4641))),'[1]Lookup for use classification'!$A$14,"Other"))))))))))))</f>
        <v>Public Assembly</v>
      </c>
      <c r="E4641" s="175"/>
      <c r="F4641" s="174"/>
      <c r="G4641" s="174"/>
    </row>
    <row r="4642" spans="1:7" hidden="1">
      <c r="A4642" s="187" t="s">
        <v>589</v>
      </c>
      <c r="B4642" s="167" t="s">
        <v>4456</v>
      </c>
      <c r="C4642" s="174" t="s">
        <v>601</v>
      </c>
      <c r="D4642" s="6" t="str">
        <f>IF(OR(ISNUMBER(SEARCH('[1]Lookup for use classification'!$B$1,C4642)),ISNUMBER(SEARCH('[1]Lookup for use classification'!$C$1,C4642)),ISNUMBER(SEARCH('[1]Lookup for use classification'!$D$1,C4642)),ISNUMBER(SEARCH('[1]Lookup for use classification'!$E$1,C4642))),'[1]Lookup for use classification'!$A$1,IF(ISNUMBER(SEARCH('[1]Lookup for use classification'!$B$2,C4642)),'[1]Lookup for use classification'!$A$2,IF(ISNUMBER(SEARCH('[1]Lookup for use classification'!$B$3,C4642)),'[1]Lookup for use classification'!$A$3,IF(OR(ISNUMBER(SEARCH('[1]Lookup for use classification'!$B$4,C4642)),ISNUMBER(SEARCH('[1]Lookup for use classification'!$C$4,C4642)),ISNUMBER(SEARCH('[1]Lookup for use classification'!$D$4,C4642)),ISNUMBER(SEARCH('[1]Lookup for use classification'!$E$4,C4642))),'[1]Lookup for use classification'!$A$4,IF(OR(ISNUMBER(SEARCH('[1]Lookup for use classification'!$B$5,C4642)),ISNUMBER(SEARCH('[1]Lookup for use classification'!$C$5,C4642)),ISNUMBER(SEARCH('[1]Lookup for use classification'!$D$5,C4642))),'[1]Lookup for use classification'!$A$5,IF(OR(ISNUMBER(SEARCH('[1]Lookup for use classification'!$B$7,C4642)),ISNUMBER(SEARCH('[1]Lookup for use classification'!$C$7,C4642)),ISNUMBER(SEARCH('[1]Lookup for use classification'!$D$7,C4642))),'[1]Lookup for use classification'!$A$7,IF(OR(ISNUMBER(SEARCH('[1]Lookup for use classification'!$B$9,C4642)),ISNUMBER(SEARCH('[1]Lookup for use classification'!$C$9,C4642)),ISNUMBER(SEARCH('[1]Lookup for use classification'!$D$9,C4642)),ISNUMBER(SEARCH('[1]Lookup for use classification'!$E$9,C4642)),ISNUMBER(SEARCH('[1]Lookup for use classification'!$F$9,C4642)),ISNUMBER(SEARCH('[1]Lookup for use classification'!$G$9,C4642)),ISNUMBER(SEARCH('[1]Lookup for use classification'!$H$9,C4642)),ISNUMBER(SEARCH('[1]Lookup for use classification'!$I$9,C4642)),ISNUMBER(SEARCH('[1]Lookup for use classification'!$J$9,C4642)),ISNUMBER(SEARCH('[1]Lookup for use classification'!$K$9,C4642))),'[1]Lookup for use classification'!$A$9,IF(OR(ISNUMBER(SEARCH('[1]Lookup for use classification'!$B$10,C4642)),ISNUMBER(SEARCH('[1]Lookup for use classification'!$C$10,C4642)),ISNUMBER(SEARCH('[1]Lookup for use classification'!$D$10,C4642)),ISNUMBER(SEARCH('[1]Lookup for use classification'!$E$10,C4642)),ISNUMBER(SEARCH('[1]Lookup for use classification'!$F$10,C4642)),ISNUMBER(SEARCH('[1]Lookup for use classification'!$G$10,C4642))),'[1]Lookup for use classification'!$A$10,IF(OR(ISNUMBER(SEARCH('[1]Lookup for use classification'!$B$11,C4642)),ISNUMBER(SEARCH('[1]Lookup for use classification'!$C$11,C4642))),'[1]Lookup for use classification'!$A$11,IF(OR(ISNUMBER(SEARCH('[1]Lookup for use classification'!$B$12,C4642)),ISNUMBER(SEARCH('[1]Lookup for use classification'!$C$12,C4642))),'[1]Lookup for use classification'!$A$12,IF(OR(ISNUMBER(SEARCH('[1]Lookup for use classification'!$B$13,C4642)),ISNUMBER(SEARCH('[1]Lookup for use classification'!$C$13,C4642)),ISNUMBER(SEARCH('[1]Lookup for use classification'!$D$13,C4642)),,ISNUMBER(SEARCH('[1]Lookup for use classification'!$C$13,C4642)),ISNUMBER(SEARCH('[1]Lookup for use classification'!$E$13,C4642))),'[1]Lookup for use classification'!$A$13,IF(OR(ISNUMBER(SEARCH('[1]Lookup for use classification'!$B$14,C4642)),ISNUMBER(SEARCH('[1]Lookup for use classification'!$C$14,C4642))),'[1]Lookup for use classification'!$A$14,"Other"))))))))))))</f>
        <v>Public Assembly</v>
      </c>
      <c r="E4642" s="175"/>
      <c r="F4642" s="174"/>
      <c r="G4642" s="174"/>
    </row>
    <row r="4643" spans="1:7" hidden="1">
      <c r="A4643" s="187" t="s">
        <v>589</v>
      </c>
      <c r="B4643" s="167" t="s">
        <v>4456</v>
      </c>
      <c r="C4643" s="174" t="s">
        <v>602</v>
      </c>
      <c r="D4643" s="6" t="str">
        <f>IF(OR(ISNUMBER(SEARCH('[1]Lookup for use classification'!$B$1,C4643)),ISNUMBER(SEARCH('[1]Lookup for use classification'!$C$1,C4643)),ISNUMBER(SEARCH('[1]Lookup for use classification'!$D$1,C4643)),ISNUMBER(SEARCH('[1]Lookup for use classification'!$E$1,C4643))),'[1]Lookup for use classification'!$A$1,IF(ISNUMBER(SEARCH('[1]Lookup for use classification'!$B$2,C4643)),'[1]Lookup for use classification'!$A$2,IF(ISNUMBER(SEARCH('[1]Lookup for use classification'!$B$3,C4643)),'[1]Lookup for use classification'!$A$3,IF(OR(ISNUMBER(SEARCH('[1]Lookup for use classification'!$B$4,C4643)),ISNUMBER(SEARCH('[1]Lookup for use classification'!$C$4,C4643)),ISNUMBER(SEARCH('[1]Lookup for use classification'!$D$4,C4643)),ISNUMBER(SEARCH('[1]Lookup for use classification'!$E$4,C4643))),'[1]Lookup for use classification'!$A$4,IF(OR(ISNUMBER(SEARCH('[1]Lookup for use classification'!$B$5,C4643)),ISNUMBER(SEARCH('[1]Lookup for use classification'!$C$5,C4643)),ISNUMBER(SEARCH('[1]Lookup for use classification'!$D$5,C4643))),'[1]Lookup for use classification'!$A$5,IF(OR(ISNUMBER(SEARCH('[1]Lookup for use classification'!$B$7,C4643)),ISNUMBER(SEARCH('[1]Lookup for use classification'!$C$7,C4643)),ISNUMBER(SEARCH('[1]Lookup for use classification'!$D$7,C4643))),'[1]Lookup for use classification'!$A$7,IF(OR(ISNUMBER(SEARCH('[1]Lookup for use classification'!$B$9,C4643)),ISNUMBER(SEARCH('[1]Lookup for use classification'!$C$9,C4643)),ISNUMBER(SEARCH('[1]Lookup for use classification'!$D$9,C4643)),ISNUMBER(SEARCH('[1]Lookup for use classification'!$E$9,C4643)),ISNUMBER(SEARCH('[1]Lookup for use classification'!$F$9,C4643)),ISNUMBER(SEARCH('[1]Lookup for use classification'!$G$9,C4643)),ISNUMBER(SEARCH('[1]Lookup for use classification'!$H$9,C4643)),ISNUMBER(SEARCH('[1]Lookup for use classification'!$I$9,C4643)),ISNUMBER(SEARCH('[1]Lookup for use classification'!$J$9,C4643)),ISNUMBER(SEARCH('[1]Lookup for use classification'!$K$9,C4643))),'[1]Lookup for use classification'!$A$9,IF(OR(ISNUMBER(SEARCH('[1]Lookup for use classification'!$B$10,C4643)),ISNUMBER(SEARCH('[1]Lookup for use classification'!$C$10,C4643)),ISNUMBER(SEARCH('[1]Lookup for use classification'!$D$10,C4643)),ISNUMBER(SEARCH('[1]Lookup for use classification'!$E$10,C4643)),ISNUMBER(SEARCH('[1]Lookup for use classification'!$F$10,C4643)),ISNUMBER(SEARCH('[1]Lookup for use classification'!$G$10,C4643))),'[1]Lookup for use classification'!$A$10,IF(OR(ISNUMBER(SEARCH('[1]Lookup for use classification'!$B$11,C4643)),ISNUMBER(SEARCH('[1]Lookup for use classification'!$C$11,C4643))),'[1]Lookup for use classification'!$A$11,IF(OR(ISNUMBER(SEARCH('[1]Lookup for use classification'!$B$12,C4643)),ISNUMBER(SEARCH('[1]Lookup for use classification'!$C$12,C4643))),'[1]Lookup for use classification'!$A$12,IF(OR(ISNUMBER(SEARCH('[1]Lookup for use classification'!$B$13,C4643)),ISNUMBER(SEARCH('[1]Lookup for use classification'!$C$13,C4643)),ISNUMBER(SEARCH('[1]Lookup for use classification'!$D$13,C4643)),,ISNUMBER(SEARCH('[1]Lookup for use classification'!$C$13,C4643)),ISNUMBER(SEARCH('[1]Lookup for use classification'!$E$13,C4643))),'[1]Lookup for use classification'!$A$13,IF(OR(ISNUMBER(SEARCH('[1]Lookup for use classification'!$B$14,C4643)),ISNUMBER(SEARCH('[1]Lookup for use classification'!$C$14,C4643))),'[1]Lookup for use classification'!$A$14,"Other"))))))))))))</f>
        <v>Public Assembly</v>
      </c>
      <c r="E4643" s="175"/>
      <c r="F4643" s="174"/>
      <c r="G4643" s="174"/>
    </row>
    <row r="4644" spans="1:7" hidden="1">
      <c r="A4644" s="187" t="s">
        <v>589</v>
      </c>
      <c r="B4644" s="167" t="s">
        <v>4456</v>
      </c>
      <c r="C4644" s="174" t="s">
        <v>599</v>
      </c>
      <c r="D4644" s="6" t="str">
        <f>IF(OR(ISNUMBER(SEARCH('[1]Lookup for use classification'!$B$1,C4644)),ISNUMBER(SEARCH('[1]Lookup for use classification'!$C$1,C4644)),ISNUMBER(SEARCH('[1]Lookup for use classification'!$D$1,C4644)),ISNUMBER(SEARCH('[1]Lookup for use classification'!$E$1,C4644))),'[1]Lookup for use classification'!$A$1,IF(ISNUMBER(SEARCH('[1]Lookup for use classification'!$B$2,C4644)),'[1]Lookup for use classification'!$A$2,IF(ISNUMBER(SEARCH('[1]Lookup for use classification'!$B$3,C4644)),'[1]Lookup for use classification'!$A$3,IF(OR(ISNUMBER(SEARCH('[1]Lookup for use classification'!$B$4,C4644)),ISNUMBER(SEARCH('[1]Lookup for use classification'!$C$4,C4644)),ISNUMBER(SEARCH('[1]Lookup for use classification'!$D$4,C4644)),ISNUMBER(SEARCH('[1]Lookup for use classification'!$E$4,C4644))),'[1]Lookup for use classification'!$A$4,IF(OR(ISNUMBER(SEARCH('[1]Lookup for use classification'!$B$5,C4644)),ISNUMBER(SEARCH('[1]Lookup for use classification'!$C$5,C4644)),ISNUMBER(SEARCH('[1]Lookup for use classification'!$D$5,C4644))),'[1]Lookup for use classification'!$A$5,IF(OR(ISNUMBER(SEARCH('[1]Lookup for use classification'!$B$7,C4644)),ISNUMBER(SEARCH('[1]Lookup for use classification'!$C$7,C4644)),ISNUMBER(SEARCH('[1]Lookup for use classification'!$D$7,C4644))),'[1]Lookup for use classification'!$A$7,IF(OR(ISNUMBER(SEARCH('[1]Lookup for use classification'!$B$9,C4644)),ISNUMBER(SEARCH('[1]Lookup for use classification'!$C$9,C4644)),ISNUMBER(SEARCH('[1]Lookup for use classification'!$D$9,C4644)),ISNUMBER(SEARCH('[1]Lookup for use classification'!$E$9,C4644)),ISNUMBER(SEARCH('[1]Lookup for use classification'!$F$9,C4644)),ISNUMBER(SEARCH('[1]Lookup for use classification'!$G$9,C4644)),ISNUMBER(SEARCH('[1]Lookup for use classification'!$H$9,C4644)),ISNUMBER(SEARCH('[1]Lookup for use classification'!$I$9,C4644)),ISNUMBER(SEARCH('[1]Lookup for use classification'!$J$9,C4644)),ISNUMBER(SEARCH('[1]Lookup for use classification'!$K$9,C4644))),'[1]Lookup for use classification'!$A$9,IF(OR(ISNUMBER(SEARCH('[1]Lookup for use classification'!$B$10,C4644)),ISNUMBER(SEARCH('[1]Lookup for use classification'!$C$10,C4644)),ISNUMBER(SEARCH('[1]Lookup for use classification'!$D$10,C4644)),ISNUMBER(SEARCH('[1]Lookup for use classification'!$E$10,C4644)),ISNUMBER(SEARCH('[1]Lookup for use classification'!$F$10,C4644)),ISNUMBER(SEARCH('[1]Lookup for use classification'!$G$10,C4644))),'[1]Lookup for use classification'!$A$10,IF(OR(ISNUMBER(SEARCH('[1]Lookup for use classification'!$B$11,C4644)),ISNUMBER(SEARCH('[1]Lookup for use classification'!$C$11,C4644))),'[1]Lookup for use classification'!$A$11,IF(OR(ISNUMBER(SEARCH('[1]Lookup for use classification'!$B$12,C4644)),ISNUMBER(SEARCH('[1]Lookup for use classification'!$C$12,C4644))),'[1]Lookup for use classification'!$A$12,IF(OR(ISNUMBER(SEARCH('[1]Lookup for use classification'!$B$13,C4644)),ISNUMBER(SEARCH('[1]Lookup for use classification'!$C$13,C4644)),ISNUMBER(SEARCH('[1]Lookup for use classification'!$D$13,C4644)),,ISNUMBER(SEARCH('[1]Lookup for use classification'!$C$13,C4644)),ISNUMBER(SEARCH('[1]Lookup for use classification'!$E$13,C4644))),'[1]Lookup for use classification'!$A$13,IF(OR(ISNUMBER(SEARCH('[1]Lookup for use classification'!$B$14,C4644)),ISNUMBER(SEARCH('[1]Lookup for use classification'!$C$14,C4644))),'[1]Lookup for use classification'!$A$14,"Other"))))))))))))</f>
        <v>Warehousing</v>
      </c>
      <c r="E4644" s="175"/>
      <c r="F4644" s="174"/>
      <c r="G4644" s="174"/>
    </row>
    <row r="4645" spans="1:7" hidden="1">
      <c r="A4645" s="187" t="s">
        <v>589</v>
      </c>
      <c r="B4645" s="167" t="s">
        <v>4456</v>
      </c>
      <c r="C4645" s="174" t="s">
        <v>66</v>
      </c>
      <c r="D4645" s="6" t="str">
        <f>IF(OR(ISNUMBER(SEARCH('[1]Lookup for use classification'!$B$1,C4645)),ISNUMBER(SEARCH('[1]Lookup for use classification'!$C$1,C4645)),ISNUMBER(SEARCH('[1]Lookup for use classification'!$D$1,C4645)),ISNUMBER(SEARCH('[1]Lookup for use classification'!$E$1,C4645))),'[1]Lookup for use classification'!$A$1,IF(ISNUMBER(SEARCH('[1]Lookup for use classification'!$B$2,C4645)),'[1]Lookup for use classification'!$A$2,IF(ISNUMBER(SEARCH('[1]Lookup for use classification'!$B$3,C4645)),'[1]Lookup for use classification'!$A$3,IF(OR(ISNUMBER(SEARCH('[1]Lookup for use classification'!$B$4,C4645)),ISNUMBER(SEARCH('[1]Lookup for use classification'!$C$4,C4645)),ISNUMBER(SEARCH('[1]Lookup for use classification'!$D$4,C4645)),ISNUMBER(SEARCH('[1]Lookup for use classification'!$E$4,C4645))),'[1]Lookup for use classification'!$A$4,IF(OR(ISNUMBER(SEARCH('[1]Lookup for use classification'!$B$5,C4645)),ISNUMBER(SEARCH('[1]Lookup for use classification'!$C$5,C4645)),ISNUMBER(SEARCH('[1]Lookup for use classification'!$D$5,C4645))),'[1]Lookup for use classification'!$A$5,IF(OR(ISNUMBER(SEARCH('[1]Lookup for use classification'!$B$7,C4645)),ISNUMBER(SEARCH('[1]Lookup for use classification'!$C$7,C4645)),ISNUMBER(SEARCH('[1]Lookup for use classification'!$D$7,C4645))),'[1]Lookup for use classification'!$A$7,IF(OR(ISNUMBER(SEARCH('[1]Lookup for use classification'!$B$9,C4645)),ISNUMBER(SEARCH('[1]Lookup for use classification'!$C$9,C4645)),ISNUMBER(SEARCH('[1]Lookup for use classification'!$D$9,C4645)),ISNUMBER(SEARCH('[1]Lookup for use classification'!$E$9,C4645)),ISNUMBER(SEARCH('[1]Lookup for use classification'!$F$9,C4645)),ISNUMBER(SEARCH('[1]Lookup for use classification'!$G$9,C4645)),ISNUMBER(SEARCH('[1]Lookup for use classification'!$H$9,C4645)),ISNUMBER(SEARCH('[1]Lookup for use classification'!$I$9,C4645)),ISNUMBER(SEARCH('[1]Lookup for use classification'!$J$9,C4645)),ISNUMBER(SEARCH('[1]Lookup for use classification'!$K$9,C4645))),'[1]Lookup for use classification'!$A$9,IF(OR(ISNUMBER(SEARCH('[1]Lookup for use classification'!$B$10,C4645)),ISNUMBER(SEARCH('[1]Lookup for use classification'!$C$10,C4645)),ISNUMBER(SEARCH('[1]Lookup for use classification'!$D$10,C4645)),ISNUMBER(SEARCH('[1]Lookup for use classification'!$E$10,C4645)),ISNUMBER(SEARCH('[1]Lookup for use classification'!$F$10,C4645)),ISNUMBER(SEARCH('[1]Lookup for use classification'!$G$10,C4645))),'[1]Lookup for use classification'!$A$10,IF(OR(ISNUMBER(SEARCH('[1]Lookup for use classification'!$B$11,C4645)),ISNUMBER(SEARCH('[1]Lookup for use classification'!$C$11,C4645))),'[1]Lookup for use classification'!$A$11,IF(OR(ISNUMBER(SEARCH('[1]Lookup for use classification'!$B$12,C4645)),ISNUMBER(SEARCH('[1]Lookup for use classification'!$C$12,C4645))),'[1]Lookup for use classification'!$A$12,IF(OR(ISNUMBER(SEARCH('[1]Lookup for use classification'!$B$13,C4645)),ISNUMBER(SEARCH('[1]Lookup for use classification'!$C$13,C4645)),ISNUMBER(SEARCH('[1]Lookup for use classification'!$D$13,C4645)),,ISNUMBER(SEARCH('[1]Lookup for use classification'!$C$13,C4645)),ISNUMBER(SEARCH('[1]Lookup for use classification'!$E$13,C4645))),'[1]Lookup for use classification'!$A$13,IF(OR(ISNUMBER(SEARCH('[1]Lookup for use classification'!$B$14,C4645)),ISNUMBER(SEARCH('[1]Lookup for use classification'!$C$14,C4645))),'[1]Lookup for use classification'!$A$14,"Other"))))))))))))</f>
        <v>Water &amp; Sewer</v>
      </c>
      <c r="E4645" s="175"/>
      <c r="F4645" s="174"/>
      <c r="G4645" s="174"/>
    </row>
    <row r="4646" spans="1:7" hidden="1">
      <c r="A4646" s="193" t="s">
        <v>1849</v>
      </c>
      <c r="B4646" s="167" t="s">
        <v>4456</v>
      </c>
      <c r="C4646" s="174" t="s">
        <v>28</v>
      </c>
      <c r="D4646" s="6" t="str">
        <f>IF(OR(ISNUMBER(SEARCH('[1]Lookup for use classification'!$B$1,C4646)),ISNUMBER(SEARCH('[1]Lookup for use classification'!$C$1,C4646)),ISNUMBER(SEARCH('[1]Lookup for use classification'!$D$1,C4646)),ISNUMBER(SEARCH('[1]Lookup for use classification'!$E$1,C4646))),'[1]Lookup for use classification'!$A$1,IF(ISNUMBER(SEARCH('[1]Lookup for use classification'!$B$2,C4646)),'[1]Lookup for use classification'!$A$2,IF(ISNUMBER(SEARCH('[1]Lookup for use classification'!$B$3,C4646)),'[1]Lookup for use classification'!$A$3,IF(OR(ISNUMBER(SEARCH('[1]Lookup for use classification'!$B$4,C4646)),ISNUMBER(SEARCH('[1]Lookup for use classification'!$C$4,C4646)),ISNUMBER(SEARCH('[1]Lookup for use classification'!$D$4,C4646)),ISNUMBER(SEARCH('[1]Lookup for use classification'!$E$4,C4646))),'[1]Lookup for use classification'!$A$4,IF(OR(ISNUMBER(SEARCH('[1]Lookup for use classification'!$B$5,C4646)),ISNUMBER(SEARCH('[1]Lookup for use classification'!$C$5,C4646)),ISNUMBER(SEARCH('[1]Lookup for use classification'!$D$5,C4646))),'[1]Lookup for use classification'!$A$5,IF(OR(ISNUMBER(SEARCH('[1]Lookup for use classification'!$B$7,C4646)),ISNUMBER(SEARCH('[1]Lookup for use classification'!$C$7,C4646)),ISNUMBER(SEARCH('[1]Lookup for use classification'!$D$7,C4646))),'[1]Lookup for use classification'!$A$7,IF(OR(ISNUMBER(SEARCH('[1]Lookup for use classification'!$B$9,C4646)),ISNUMBER(SEARCH('[1]Lookup for use classification'!$C$9,C4646)),ISNUMBER(SEARCH('[1]Lookup for use classification'!$D$9,C4646)),ISNUMBER(SEARCH('[1]Lookup for use classification'!$E$9,C4646)),ISNUMBER(SEARCH('[1]Lookup for use classification'!$F$9,C4646)),ISNUMBER(SEARCH('[1]Lookup for use classification'!$G$9,C4646)),ISNUMBER(SEARCH('[1]Lookup for use classification'!$H$9,C4646)),ISNUMBER(SEARCH('[1]Lookup for use classification'!$I$9,C4646)),ISNUMBER(SEARCH('[1]Lookup for use classification'!$J$9,C4646)),ISNUMBER(SEARCH('[1]Lookup for use classification'!$K$9,C4646))),'[1]Lookup for use classification'!$A$9,IF(OR(ISNUMBER(SEARCH('[1]Lookup for use classification'!$B$10,C4646)),ISNUMBER(SEARCH('[1]Lookup for use classification'!$C$10,C4646)),ISNUMBER(SEARCH('[1]Lookup for use classification'!$D$10,C4646)),ISNUMBER(SEARCH('[1]Lookup for use classification'!$E$10,C4646)),ISNUMBER(SEARCH('[1]Lookup for use classification'!$F$10,C4646)),ISNUMBER(SEARCH('[1]Lookup for use classification'!$G$10,C4646))),'[1]Lookup for use classification'!$A$10,IF(OR(ISNUMBER(SEARCH('[1]Lookup for use classification'!$B$11,C4646)),ISNUMBER(SEARCH('[1]Lookup for use classification'!$C$11,C4646))),'[1]Lookup for use classification'!$A$11,IF(OR(ISNUMBER(SEARCH('[1]Lookup for use classification'!$B$12,C4646)),ISNUMBER(SEARCH('[1]Lookup for use classification'!$C$12,C4646))),'[1]Lookup for use classification'!$A$12,IF(OR(ISNUMBER(SEARCH('[1]Lookup for use classification'!$B$13,C4646)),ISNUMBER(SEARCH('[1]Lookup for use classification'!$C$13,C4646)),ISNUMBER(SEARCH('[1]Lookup for use classification'!$D$13,C4646)),,ISNUMBER(SEARCH('[1]Lookup for use classification'!$C$13,C4646)),ISNUMBER(SEARCH('[1]Lookup for use classification'!$E$13,C4646))),'[1]Lookup for use classification'!$A$13,IF(OR(ISNUMBER(SEARCH('[1]Lookup for use classification'!$B$14,C4646)),ISNUMBER(SEARCH('[1]Lookup for use classification'!$C$14,C4646))),'[1]Lookup for use classification'!$A$14,"Other"))))))))))))</f>
        <v>Health Care - Hospitals</v>
      </c>
      <c r="E4646" s="214">
        <v>1176</v>
      </c>
      <c r="F4646" s="162"/>
      <c r="G4646" s="162"/>
    </row>
    <row r="4647" spans="1:7" hidden="1">
      <c r="A4647" s="193" t="s">
        <v>1849</v>
      </c>
      <c r="B4647" s="167" t="s">
        <v>4456</v>
      </c>
      <c r="C4647" s="174" t="s">
        <v>153</v>
      </c>
      <c r="D4647" s="6" t="str">
        <f>IF(OR(ISNUMBER(SEARCH('[1]Lookup for use classification'!$B$1,C4647)),ISNUMBER(SEARCH('[1]Lookup for use classification'!$C$1,C4647)),ISNUMBER(SEARCH('[1]Lookup for use classification'!$D$1,C4647)),ISNUMBER(SEARCH('[1]Lookup for use classification'!$E$1,C4647))),'[1]Lookup for use classification'!$A$1,IF(ISNUMBER(SEARCH('[1]Lookup for use classification'!$B$2,C4647)),'[1]Lookup for use classification'!$A$2,IF(ISNUMBER(SEARCH('[1]Lookup for use classification'!$B$3,C4647)),'[1]Lookup for use classification'!$A$3,IF(OR(ISNUMBER(SEARCH('[1]Lookup for use classification'!$B$4,C4647)),ISNUMBER(SEARCH('[1]Lookup for use classification'!$C$4,C4647)),ISNUMBER(SEARCH('[1]Lookup for use classification'!$D$4,C4647)),ISNUMBER(SEARCH('[1]Lookup for use classification'!$E$4,C4647))),'[1]Lookup for use classification'!$A$4,IF(OR(ISNUMBER(SEARCH('[1]Lookup for use classification'!$B$5,C4647)),ISNUMBER(SEARCH('[1]Lookup for use classification'!$C$5,C4647)),ISNUMBER(SEARCH('[1]Lookup for use classification'!$D$5,C4647))),'[1]Lookup for use classification'!$A$5,IF(OR(ISNUMBER(SEARCH('[1]Lookup for use classification'!$B$7,C4647)),ISNUMBER(SEARCH('[1]Lookup for use classification'!$C$7,C4647)),ISNUMBER(SEARCH('[1]Lookup for use classification'!$D$7,C4647))),'[1]Lookup for use classification'!$A$7,IF(OR(ISNUMBER(SEARCH('[1]Lookup for use classification'!$B$9,C4647)),ISNUMBER(SEARCH('[1]Lookup for use classification'!$C$9,C4647)),ISNUMBER(SEARCH('[1]Lookup for use classification'!$D$9,C4647)),ISNUMBER(SEARCH('[1]Lookup for use classification'!$E$9,C4647)),ISNUMBER(SEARCH('[1]Lookup for use classification'!$F$9,C4647)),ISNUMBER(SEARCH('[1]Lookup for use classification'!$G$9,C4647)),ISNUMBER(SEARCH('[1]Lookup for use classification'!$H$9,C4647)),ISNUMBER(SEARCH('[1]Lookup for use classification'!$I$9,C4647)),ISNUMBER(SEARCH('[1]Lookup for use classification'!$J$9,C4647)),ISNUMBER(SEARCH('[1]Lookup for use classification'!$K$9,C4647))),'[1]Lookup for use classification'!$A$9,IF(OR(ISNUMBER(SEARCH('[1]Lookup for use classification'!$B$10,C4647)),ISNUMBER(SEARCH('[1]Lookup for use classification'!$C$10,C4647)),ISNUMBER(SEARCH('[1]Lookup for use classification'!$D$10,C4647)),ISNUMBER(SEARCH('[1]Lookup for use classification'!$E$10,C4647)),ISNUMBER(SEARCH('[1]Lookup for use classification'!$F$10,C4647)),ISNUMBER(SEARCH('[1]Lookup for use classification'!$G$10,C4647))),'[1]Lookup for use classification'!$A$10,IF(OR(ISNUMBER(SEARCH('[1]Lookup for use classification'!$B$11,C4647)),ISNUMBER(SEARCH('[1]Lookup for use classification'!$C$11,C4647))),'[1]Lookup for use classification'!$A$11,IF(OR(ISNUMBER(SEARCH('[1]Lookup for use classification'!$B$12,C4647)),ISNUMBER(SEARCH('[1]Lookup for use classification'!$C$12,C4647))),'[1]Lookup for use classification'!$A$12,IF(OR(ISNUMBER(SEARCH('[1]Lookup for use classification'!$B$13,C4647)),ISNUMBER(SEARCH('[1]Lookup for use classification'!$C$13,C4647)),ISNUMBER(SEARCH('[1]Lookup for use classification'!$D$13,C4647)),,ISNUMBER(SEARCH('[1]Lookup for use classification'!$C$13,C4647)),ISNUMBER(SEARCH('[1]Lookup for use classification'!$E$13,C4647))),'[1]Lookup for use classification'!$A$13,IF(OR(ISNUMBER(SEARCH('[1]Lookup for use classification'!$B$14,C4647)),ISNUMBER(SEARCH('[1]Lookup for use classification'!$C$14,C4647))),'[1]Lookup for use classification'!$A$14,"Other"))))))))))))</f>
        <v>Office</v>
      </c>
      <c r="E4647" s="214">
        <v>840</v>
      </c>
      <c r="F4647" s="162"/>
      <c r="G4647" s="162"/>
    </row>
    <row r="4648" spans="1:7" hidden="1">
      <c r="A4648" s="193" t="s">
        <v>1849</v>
      </c>
      <c r="B4648" s="167" t="s">
        <v>4456</v>
      </c>
      <c r="C4648" s="174" t="s">
        <v>1960</v>
      </c>
      <c r="D4648" s="6" t="str">
        <f>IF(OR(ISNUMBER(SEARCH('[1]Lookup for use classification'!$B$1,C4648)),ISNUMBER(SEARCH('[1]Lookup for use classification'!$C$1,C4648)),ISNUMBER(SEARCH('[1]Lookup for use classification'!$D$1,C4648)),ISNUMBER(SEARCH('[1]Lookup for use classification'!$E$1,C4648))),'[1]Lookup for use classification'!$A$1,IF(ISNUMBER(SEARCH('[1]Lookup for use classification'!$B$2,C4648)),'[1]Lookup for use classification'!$A$2,IF(ISNUMBER(SEARCH('[1]Lookup for use classification'!$B$3,C4648)),'[1]Lookup for use classification'!$A$3,IF(OR(ISNUMBER(SEARCH('[1]Lookup for use classification'!$B$4,C4648)),ISNUMBER(SEARCH('[1]Lookup for use classification'!$C$4,C4648)),ISNUMBER(SEARCH('[1]Lookup for use classification'!$D$4,C4648)),ISNUMBER(SEARCH('[1]Lookup for use classification'!$E$4,C4648))),'[1]Lookup for use classification'!$A$4,IF(OR(ISNUMBER(SEARCH('[1]Lookup for use classification'!$B$5,C4648)),ISNUMBER(SEARCH('[1]Lookup for use classification'!$C$5,C4648)),ISNUMBER(SEARCH('[1]Lookup for use classification'!$D$5,C4648))),'[1]Lookup for use classification'!$A$5,IF(OR(ISNUMBER(SEARCH('[1]Lookup for use classification'!$B$7,C4648)),ISNUMBER(SEARCH('[1]Lookup for use classification'!$C$7,C4648)),ISNUMBER(SEARCH('[1]Lookup for use classification'!$D$7,C4648))),'[1]Lookup for use classification'!$A$7,IF(OR(ISNUMBER(SEARCH('[1]Lookup for use classification'!$B$9,C4648)),ISNUMBER(SEARCH('[1]Lookup for use classification'!$C$9,C4648)),ISNUMBER(SEARCH('[1]Lookup for use classification'!$D$9,C4648)),ISNUMBER(SEARCH('[1]Lookup for use classification'!$E$9,C4648)),ISNUMBER(SEARCH('[1]Lookup for use classification'!$F$9,C4648)),ISNUMBER(SEARCH('[1]Lookup for use classification'!$G$9,C4648)),ISNUMBER(SEARCH('[1]Lookup for use classification'!$H$9,C4648)),ISNUMBER(SEARCH('[1]Lookup for use classification'!$I$9,C4648)),ISNUMBER(SEARCH('[1]Lookup for use classification'!$J$9,C4648)),ISNUMBER(SEARCH('[1]Lookup for use classification'!$K$9,C4648))),'[1]Lookup for use classification'!$A$9,IF(OR(ISNUMBER(SEARCH('[1]Lookup for use classification'!$B$10,C4648)),ISNUMBER(SEARCH('[1]Lookup for use classification'!$C$10,C4648)),ISNUMBER(SEARCH('[1]Lookup for use classification'!$D$10,C4648)),ISNUMBER(SEARCH('[1]Lookup for use classification'!$E$10,C4648)),ISNUMBER(SEARCH('[1]Lookup for use classification'!$F$10,C4648)),ISNUMBER(SEARCH('[1]Lookup for use classification'!$G$10,C4648))),'[1]Lookup for use classification'!$A$10,IF(OR(ISNUMBER(SEARCH('[1]Lookup for use classification'!$B$11,C4648)),ISNUMBER(SEARCH('[1]Lookup for use classification'!$C$11,C4648))),'[1]Lookup for use classification'!$A$11,IF(OR(ISNUMBER(SEARCH('[1]Lookup for use classification'!$B$12,C4648)),ISNUMBER(SEARCH('[1]Lookup for use classification'!$C$12,C4648))),'[1]Lookup for use classification'!$A$12,IF(OR(ISNUMBER(SEARCH('[1]Lookup for use classification'!$B$13,C4648)),ISNUMBER(SEARCH('[1]Lookup for use classification'!$C$13,C4648)),ISNUMBER(SEARCH('[1]Lookup for use classification'!$D$13,C4648)),,ISNUMBER(SEARCH('[1]Lookup for use classification'!$C$13,C4648)),ISNUMBER(SEARCH('[1]Lookup for use classification'!$E$13,C4648))),'[1]Lookup for use classification'!$A$13,IF(OR(ISNUMBER(SEARCH('[1]Lookup for use classification'!$B$14,C4648)),ISNUMBER(SEARCH('[1]Lookup for use classification'!$C$14,C4648))),'[1]Lookup for use classification'!$A$14,"Other"))))))))))))</f>
        <v>Office</v>
      </c>
      <c r="E4648" s="214">
        <v>2000</v>
      </c>
      <c r="F4648" s="162"/>
      <c r="G4648" s="162"/>
    </row>
    <row r="4649" spans="1:7" hidden="1">
      <c r="A4649" s="188" t="s">
        <v>1849</v>
      </c>
      <c r="B4649" s="167" t="s">
        <v>4456</v>
      </c>
      <c r="C4649" s="174" t="s">
        <v>1959</v>
      </c>
      <c r="D4649" s="6" t="str">
        <f>IF(OR(ISNUMBER(SEARCH('[1]Lookup for use classification'!$B$1,C4649)),ISNUMBER(SEARCH('[1]Lookup for use classification'!$C$1,C4649)),ISNUMBER(SEARCH('[1]Lookup for use classification'!$D$1,C4649)),ISNUMBER(SEARCH('[1]Lookup for use classification'!$E$1,C4649))),'[1]Lookup for use classification'!$A$1,IF(ISNUMBER(SEARCH('[1]Lookup for use classification'!$B$2,C4649)),'[1]Lookup for use classification'!$A$2,IF(ISNUMBER(SEARCH('[1]Lookup for use classification'!$B$3,C4649)),'[1]Lookup for use classification'!$A$3,IF(OR(ISNUMBER(SEARCH('[1]Lookup for use classification'!$B$4,C4649)),ISNUMBER(SEARCH('[1]Lookup for use classification'!$C$4,C4649)),ISNUMBER(SEARCH('[1]Lookup for use classification'!$D$4,C4649)),ISNUMBER(SEARCH('[1]Lookup for use classification'!$E$4,C4649))),'[1]Lookup for use classification'!$A$4,IF(OR(ISNUMBER(SEARCH('[1]Lookup for use classification'!$B$5,C4649)),ISNUMBER(SEARCH('[1]Lookup for use classification'!$C$5,C4649)),ISNUMBER(SEARCH('[1]Lookup for use classification'!$D$5,C4649))),'[1]Lookup for use classification'!$A$5,IF(OR(ISNUMBER(SEARCH('[1]Lookup for use classification'!$B$7,C4649)),ISNUMBER(SEARCH('[1]Lookup for use classification'!$C$7,C4649)),ISNUMBER(SEARCH('[1]Lookup for use classification'!$D$7,C4649))),'[1]Lookup for use classification'!$A$7,IF(OR(ISNUMBER(SEARCH('[1]Lookup for use classification'!$B$9,C4649)),ISNUMBER(SEARCH('[1]Lookup for use classification'!$C$9,C4649)),ISNUMBER(SEARCH('[1]Lookup for use classification'!$D$9,C4649)),ISNUMBER(SEARCH('[1]Lookup for use classification'!$E$9,C4649)),ISNUMBER(SEARCH('[1]Lookup for use classification'!$F$9,C4649)),ISNUMBER(SEARCH('[1]Lookup for use classification'!$G$9,C4649)),ISNUMBER(SEARCH('[1]Lookup for use classification'!$H$9,C4649)),ISNUMBER(SEARCH('[1]Lookup for use classification'!$I$9,C4649)),ISNUMBER(SEARCH('[1]Lookup for use classification'!$J$9,C4649)),ISNUMBER(SEARCH('[1]Lookup for use classification'!$K$9,C4649))),'[1]Lookup for use classification'!$A$9,IF(OR(ISNUMBER(SEARCH('[1]Lookup for use classification'!$B$10,C4649)),ISNUMBER(SEARCH('[1]Lookup for use classification'!$C$10,C4649)),ISNUMBER(SEARCH('[1]Lookup for use classification'!$D$10,C4649)),ISNUMBER(SEARCH('[1]Lookup for use classification'!$E$10,C4649)),ISNUMBER(SEARCH('[1]Lookup for use classification'!$F$10,C4649)),ISNUMBER(SEARCH('[1]Lookup for use classification'!$G$10,C4649))),'[1]Lookup for use classification'!$A$10,IF(OR(ISNUMBER(SEARCH('[1]Lookup for use classification'!$B$11,C4649)),ISNUMBER(SEARCH('[1]Lookup for use classification'!$C$11,C4649))),'[1]Lookup for use classification'!$A$11,IF(OR(ISNUMBER(SEARCH('[1]Lookup for use classification'!$B$12,C4649)),ISNUMBER(SEARCH('[1]Lookup for use classification'!$C$12,C4649))),'[1]Lookup for use classification'!$A$12,IF(OR(ISNUMBER(SEARCH('[1]Lookup for use classification'!$B$13,C4649)),ISNUMBER(SEARCH('[1]Lookup for use classification'!$C$13,C4649)),ISNUMBER(SEARCH('[1]Lookup for use classification'!$D$13,C4649)),,ISNUMBER(SEARCH('[1]Lookup for use classification'!$C$13,C4649)),ISNUMBER(SEARCH('[1]Lookup for use classification'!$E$13,C4649))),'[1]Lookup for use classification'!$A$13,IF(OR(ISNUMBER(SEARCH('[1]Lookup for use classification'!$B$14,C4649)),ISNUMBER(SEARCH('[1]Lookup for use classification'!$C$14,C4649))),'[1]Lookup for use classification'!$A$14,"Other"))))))))))))</f>
        <v>Other</v>
      </c>
      <c r="E4649" s="214">
        <v>96</v>
      </c>
      <c r="F4649" s="162"/>
      <c r="G4649" s="162"/>
    </row>
    <row r="4650" spans="1:7" hidden="1">
      <c r="A4650" s="188" t="s">
        <v>1849</v>
      </c>
      <c r="B4650" s="167" t="s">
        <v>4456</v>
      </c>
      <c r="C4650" s="174" t="s">
        <v>1962</v>
      </c>
      <c r="D4650" s="6" t="str">
        <f>IF(OR(ISNUMBER(SEARCH('[1]Lookup for use classification'!$B$1,C4650)),ISNUMBER(SEARCH('[1]Lookup for use classification'!$C$1,C4650)),ISNUMBER(SEARCH('[1]Lookup for use classification'!$D$1,C4650)),ISNUMBER(SEARCH('[1]Lookup for use classification'!$E$1,C4650))),'[1]Lookup for use classification'!$A$1,IF(ISNUMBER(SEARCH('[1]Lookup for use classification'!$B$2,C4650)),'[1]Lookup for use classification'!$A$2,IF(ISNUMBER(SEARCH('[1]Lookup for use classification'!$B$3,C4650)),'[1]Lookup for use classification'!$A$3,IF(OR(ISNUMBER(SEARCH('[1]Lookup for use classification'!$B$4,C4650)),ISNUMBER(SEARCH('[1]Lookup for use classification'!$C$4,C4650)),ISNUMBER(SEARCH('[1]Lookup for use classification'!$D$4,C4650)),ISNUMBER(SEARCH('[1]Lookup for use classification'!$E$4,C4650))),'[1]Lookup for use classification'!$A$4,IF(OR(ISNUMBER(SEARCH('[1]Lookup for use classification'!$B$5,C4650)),ISNUMBER(SEARCH('[1]Lookup for use classification'!$C$5,C4650)),ISNUMBER(SEARCH('[1]Lookup for use classification'!$D$5,C4650))),'[1]Lookup for use classification'!$A$5,IF(OR(ISNUMBER(SEARCH('[1]Lookup for use classification'!$B$7,C4650)),ISNUMBER(SEARCH('[1]Lookup for use classification'!$C$7,C4650)),ISNUMBER(SEARCH('[1]Lookup for use classification'!$D$7,C4650))),'[1]Lookup for use classification'!$A$7,IF(OR(ISNUMBER(SEARCH('[1]Lookup for use classification'!$B$9,C4650)),ISNUMBER(SEARCH('[1]Lookup for use classification'!$C$9,C4650)),ISNUMBER(SEARCH('[1]Lookup for use classification'!$D$9,C4650)),ISNUMBER(SEARCH('[1]Lookup for use classification'!$E$9,C4650)),ISNUMBER(SEARCH('[1]Lookup for use classification'!$F$9,C4650)),ISNUMBER(SEARCH('[1]Lookup for use classification'!$G$9,C4650)),ISNUMBER(SEARCH('[1]Lookup for use classification'!$H$9,C4650)),ISNUMBER(SEARCH('[1]Lookup for use classification'!$I$9,C4650)),ISNUMBER(SEARCH('[1]Lookup for use classification'!$J$9,C4650)),ISNUMBER(SEARCH('[1]Lookup for use classification'!$K$9,C4650))),'[1]Lookup for use classification'!$A$9,IF(OR(ISNUMBER(SEARCH('[1]Lookup for use classification'!$B$10,C4650)),ISNUMBER(SEARCH('[1]Lookup for use classification'!$C$10,C4650)),ISNUMBER(SEARCH('[1]Lookup for use classification'!$D$10,C4650)),ISNUMBER(SEARCH('[1]Lookup for use classification'!$E$10,C4650)),ISNUMBER(SEARCH('[1]Lookup for use classification'!$F$10,C4650)),ISNUMBER(SEARCH('[1]Lookup for use classification'!$G$10,C4650))),'[1]Lookup for use classification'!$A$10,IF(OR(ISNUMBER(SEARCH('[1]Lookup for use classification'!$B$11,C4650)),ISNUMBER(SEARCH('[1]Lookup for use classification'!$C$11,C4650))),'[1]Lookup for use classification'!$A$11,IF(OR(ISNUMBER(SEARCH('[1]Lookup for use classification'!$B$12,C4650)),ISNUMBER(SEARCH('[1]Lookup for use classification'!$C$12,C4650))),'[1]Lookup for use classification'!$A$12,IF(OR(ISNUMBER(SEARCH('[1]Lookup for use classification'!$B$13,C4650)),ISNUMBER(SEARCH('[1]Lookup for use classification'!$C$13,C4650)),ISNUMBER(SEARCH('[1]Lookup for use classification'!$D$13,C4650)),,ISNUMBER(SEARCH('[1]Lookup for use classification'!$C$13,C4650)),ISNUMBER(SEARCH('[1]Lookup for use classification'!$E$13,C4650))),'[1]Lookup for use classification'!$A$13,IF(OR(ISNUMBER(SEARCH('[1]Lookup for use classification'!$B$14,C4650)),ISNUMBER(SEARCH('[1]Lookup for use classification'!$C$14,C4650))),'[1]Lookup for use classification'!$A$14,"Other"))))))))))))</f>
        <v>Other</v>
      </c>
      <c r="E4650" s="214">
        <v>320</v>
      </c>
      <c r="F4650" s="162"/>
      <c r="G4650" s="162"/>
    </row>
    <row r="4651" spans="1:7" hidden="1">
      <c r="A4651" s="188" t="s">
        <v>1849</v>
      </c>
      <c r="B4651" s="167" t="s">
        <v>4456</v>
      </c>
      <c r="C4651" s="174" t="s">
        <v>1964</v>
      </c>
      <c r="D4651" s="6" t="str">
        <f>IF(OR(ISNUMBER(SEARCH('[1]Lookup for use classification'!$B$1,C4651)),ISNUMBER(SEARCH('[1]Lookup for use classification'!$C$1,C4651)),ISNUMBER(SEARCH('[1]Lookup for use classification'!$D$1,C4651)),ISNUMBER(SEARCH('[1]Lookup for use classification'!$E$1,C4651))),'[1]Lookup for use classification'!$A$1,IF(ISNUMBER(SEARCH('[1]Lookup for use classification'!$B$2,C4651)),'[1]Lookup for use classification'!$A$2,IF(ISNUMBER(SEARCH('[1]Lookup for use classification'!$B$3,C4651)),'[1]Lookup for use classification'!$A$3,IF(OR(ISNUMBER(SEARCH('[1]Lookup for use classification'!$B$4,C4651)),ISNUMBER(SEARCH('[1]Lookup for use classification'!$C$4,C4651)),ISNUMBER(SEARCH('[1]Lookup for use classification'!$D$4,C4651)),ISNUMBER(SEARCH('[1]Lookup for use classification'!$E$4,C4651))),'[1]Lookup for use classification'!$A$4,IF(OR(ISNUMBER(SEARCH('[1]Lookup for use classification'!$B$5,C4651)),ISNUMBER(SEARCH('[1]Lookup for use classification'!$C$5,C4651)),ISNUMBER(SEARCH('[1]Lookup for use classification'!$D$5,C4651))),'[1]Lookup for use classification'!$A$5,IF(OR(ISNUMBER(SEARCH('[1]Lookup for use classification'!$B$7,C4651)),ISNUMBER(SEARCH('[1]Lookup for use classification'!$C$7,C4651)),ISNUMBER(SEARCH('[1]Lookup for use classification'!$D$7,C4651))),'[1]Lookup for use classification'!$A$7,IF(OR(ISNUMBER(SEARCH('[1]Lookup for use classification'!$B$9,C4651)),ISNUMBER(SEARCH('[1]Lookup for use classification'!$C$9,C4651)),ISNUMBER(SEARCH('[1]Lookup for use classification'!$D$9,C4651)),ISNUMBER(SEARCH('[1]Lookup for use classification'!$E$9,C4651)),ISNUMBER(SEARCH('[1]Lookup for use classification'!$F$9,C4651)),ISNUMBER(SEARCH('[1]Lookup for use classification'!$G$9,C4651)),ISNUMBER(SEARCH('[1]Lookup for use classification'!$H$9,C4651)),ISNUMBER(SEARCH('[1]Lookup for use classification'!$I$9,C4651)),ISNUMBER(SEARCH('[1]Lookup for use classification'!$J$9,C4651)),ISNUMBER(SEARCH('[1]Lookup for use classification'!$K$9,C4651))),'[1]Lookup for use classification'!$A$9,IF(OR(ISNUMBER(SEARCH('[1]Lookup for use classification'!$B$10,C4651)),ISNUMBER(SEARCH('[1]Lookup for use classification'!$C$10,C4651)),ISNUMBER(SEARCH('[1]Lookup for use classification'!$D$10,C4651)),ISNUMBER(SEARCH('[1]Lookup for use classification'!$E$10,C4651)),ISNUMBER(SEARCH('[1]Lookup for use classification'!$F$10,C4651)),ISNUMBER(SEARCH('[1]Lookup for use classification'!$G$10,C4651))),'[1]Lookup for use classification'!$A$10,IF(OR(ISNUMBER(SEARCH('[1]Lookup for use classification'!$B$11,C4651)),ISNUMBER(SEARCH('[1]Lookup for use classification'!$C$11,C4651))),'[1]Lookup for use classification'!$A$11,IF(OR(ISNUMBER(SEARCH('[1]Lookup for use classification'!$B$12,C4651)),ISNUMBER(SEARCH('[1]Lookup for use classification'!$C$12,C4651))),'[1]Lookup for use classification'!$A$12,IF(OR(ISNUMBER(SEARCH('[1]Lookup for use classification'!$B$13,C4651)),ISNUMBER(SEARCH('[1]Lookup for use classification'!$C$13,C4651)),ISNUMBER(SEARCH('[1]Lookup for use classification'!$D$13,C4651)),,ISNUMBER(SEARCH('[1]Lookup for use classification'!$C$13,C4651)),ISNUMBER(SEARCH('[1]Lookup for use classification'!$E$13,C4651))),'[1]Lookup for use classification'!$A$13,IF(OR(ISNUMBER(SEARCH('[1]Lookup for use classification'!$B$14,C4651)),ISNUMBER(SEARCH('[1]Lookup for use classification'!$C$14,C4651))),'[1]Lookup for use classification'!$A$14,"Other"))))))))))))</f>
        <v>Other</v>
      </c>
      <c r="E4651" s="214">
        <v>320</v>
      </c>
      <c r="F4651" s="162"/>
      <c r="G4651" s="162"/>
    </row>
    <row r="4652" spans="1:7" hidden="1">
      <c r="A4652" s="188" t="s">
        <v>1849</v>
      </c>
      <c r="B4652" s="167" t="s">
        <v>4456</v>
      </c>
      <c r="C4652" s="174" t="s">
        <v>1963</v>
      </c>
      <c r="D4652" s="6" t="str">
        <f>IF(OR(ISNUMBER(SEARCH('[1]Lookup for use classification'!$B$1,C4652)),ISNUMBER(SEARCH('[1]Lookup for use classification'!$C$1,C4652)),ISNUMBER(SEARCH('[1]Lookup for use classification'!$D$1,C4652)),ISNUMBER(SEARCH('[1]Lookup for use classification'!$E$1,C4652))),'[1]Lookup for use classification'!$A$1,IF(ISNUMBER(SEARCH('[1]Lookup for use classification'!$B$2,C4652)),'[1]Lookup for use classification'!$A$2,IF(ISNUMBER(SEARCH('[1]Lookup for use classification'!$B$3,C4652)),'[1]Lookup for use classification'!$A$3,IF(OR(ISNUMBER(SEARCH('[1]Lookup for use classification'!$B$4,C4652)),ISNUMBER(SEARCH('[1]Lookup for use classification'!$C$4,C4652)),ISNUMBER(SEARCH('[1]Lookup for use classification'!$D$4,C4652)),ISNUMBER(SEARCH('[1]Lookup for use classification'!$E$4,C4652))),'[1]Lookup for use classification'!$A$4,IF(OR(ISNUMBER(SEARCH('[1]Lookup for use classification'!$B$5,C4652)),ISNUMBER(SEARCH('[1]Lookup for use classification'!$C$5,C4652)),ISNUMBER(SEARCH('[1]Lookup for use classification'!$D$5,C4652))),'[1]Lookup for use classification'!$A$5,IF(OR(ISNUMBER(SEARCH('[1]Lookup for use classification'!$B$7,C4652)),ISNUMBER(SEARCH('[1]Lookup for use classification'!$C$7,C4652)),ISNUMBER(SEARCH('[1]Lookup for use classification'!$D$7,C4652))),'[1]Lookup for use classification'!$A$7,IF(OR(ISNUMBER(SEARCH('[1]Lookup for use classification'!$B$9,C4652)),ISNUMBER(SEARCH('[1]Lookup for use classification'!$C$9,C4652)),ISNUMBER(SEARCH('[1]Lookup for use classification'!$D$9,C4652)),ISNUMBER(SEARCH('[1]Lookup for use classification'!$E$9,C4652)),ISNUMBER(SEARCH('[1]Lookup for use classification'!$F$9,C4652)),ISNUMBER(SEARCH('[1]Lookup for use classification'!$G$9,C4652)),ISNUMBER(SEARCH('[1]Lookup for use classification'!$H$9,C4652)),ISNUMBER(SEARCH('[1]Lookup for use classification'!$I$9,C4652)),ISNUMBER(SEARCH('[1]Lookup for use classification'!$J$9,C4652)),ISNUMBER(SEARCH('[1]Lookup for use classification'!$K$9,C4652))),'[1]Lookup for use classification'!$A$9,IF(OR(ISNUMBER(SEARCH('[1]Lookup for use classification'!$B$10,C4652)),ISNUMBER(SEARCH('[1]Lookup for use classification'!$C$10,C4652)),ISNUMBER(SEARCH('[1]Lookup for use classification'!$D$10,C4652)),ISNUMBER(SEARCH('[1]Lookup for use classification'!$E$10,C4652)),ISNUMBER(SEARCH('[1]Lookup for use classification'!$F$10,C4652)),ISNUMBER(SEARCH('[1]Lookup for use classification'!$G$10,C4652))),'[1]Lookup for use classification'!$A$10,IF(OR(ISNUMBER(SEARCH('[1]Lookup for use classification'!$B$11,C4652)),ISNUMBER(SEARCH('[1]Lookup for use classification'!$C$11,C4652))),'[1]Lookup for use classification'!$A$11,IF(OR(ISNUMBER(SEARCH('[1]Lookup for use classification'!$B$12,C4652)),ISNUMBER(SEARCH('[1]Lookup for use classification'!$C$12,C4652))),'[1]Lookup for use classification'!$A$12,IF(OR(ISNUMBER(SEARCH('[1]Lookup for use classification'!$B$13,C4652)),ISNUMBER(SEARCH('[1]Lookup for use classification'!$C$13,C4652)),ISNUMBER(SEARCH('[1]Lookup for use classification'!$D$13,C4652)),,ISNUMBER(SEARCH('[1]Lookup for use classification'!$C$13,C4652)),ISNUMBER(SEARCH('[1]Lookup for use classification'!$E$13,C4652))),'[1]Lookup for use classification'!$A$13,IF(OR(ISNUMBER(SEARCH('[1]Lookup for use classification'!$B$14,C4652)),ISNUMBER(SEARCH('[1]Lookup for use classification'!$C$14,C4652))),'[1]Lookup for use classification'!$A$14,"Other"))))))))))))</f>
        <v>Other</v>
      </c>
      <c r="E4652" s="214">
        <v>500</v>
      </c>
      <c r="F4652" s="162"/>
      <c r="G4652" s="162"/>
    </row>
    <row r="4653" spans="1:7" hidden="1">
      <c r="A4653" s="193" t="s">
        <v>1849</v>
      </c>
      <c r="B4653" s="167" t="s">
        <v>4456</v>
      </c>
      <c r="C4653" s="174" t="s">
        <v>1966</v>
      </c>
      <c r="D4653" s="6" t="str">
        <f>IF(OR(ISNUMBER(SEARCH('[1]Lookup for use classification'!$B$1,C4653)),ISNUMBER(SEARCH('[1]Lookup for use classification'!$C$1,C4653)),ISNUMBER(SEARCH('[1]Lookup for use classification'!$D$1,C4653)),ISNUMBER(SEARCH('[1]Lookup for use classification'!$E$1,C4653))),'[1]Lookup for use classification'!$A$1,IF(ISNUMBER(SEARCH('[1]Lookup for use classification'!$B$2,C4653)),'[1]Lookup for use classification'!$A$2,IF(ISNUMBER(SEARCH('[1]Lookup for use classification'!$B$3,C4653)),'[1]Lookup for use classification'!$A$3,IF(OR(ISNUMBER(SEARCH('[1]Lookup for use classification'!$B$4,C4653)),ISNUMBER(SEARCH('[1]Lookup for use classification'!$C$4,C4653)),ISNUMBER(SEARCH('[1]Lookup for use classification'!$D$4,C4653)),ISNUMBER(SEARCH('[1]Lookup for use classification'!$E$4,C4653))),'[1]Lookup for use classification'!$A$4,IF(OR(ISNUMBER(SEARCH('[1]Lookup for use classification'!$B$5,C4653)),ISNUMBER(SEARCH('[1]Lookup for use classification'!$C$5,C4653)),ISNUMBER(SEARCH('[1]Lookup for use classification'!$D$5,C4653))),'[1]Lookup for use classification'!$A$5,IF(OR(ISNUMBER(SEARCH('[1]Lookup for use classification'!$B$7,C4653)),ISNUMBER(SEARCH('[1]Lookup for use classification'!$C$7,C4653)),ISNUMBER(SEARCH('[1]Lookup for use classification'!$D$7,C4653))),'[1]Lookup for use classification'!$A$7,IF(OR(ISNUMBER(SEARCH('[1]Lookup for use classification'!$B$9,C4653)),ISNUMBER(SEARCH('[1]Lookup for use classification'!$C$9,C4653)),ISNUMBER(SEARCH('[1]Lookup for use classification'!$D$9,C4653)),ISNUMBER(SEARCH('[1]Lookup for use classification'!$E$9,C4653)),ISNUMBER(SEARCH('[1]Lookup for use classification'!$F$9,C4653)),ISNUMBER(SEARCH('[1]Lookup for use classification'!$G$9,C4653)),ISNUMBER(SEARCH('[1]Lookup for use classification'!$H$9,C4653)),ISNUMBER(SEARCH('[1]Lookup for use classification'!$I$9,C4653)),ISNUMBER(SEARCH('[1]Lookup for use classification'!$J$9,C4653)),ISNUMBER(SEARCH('[1]Lookup for use classification'!$K$9,C4653))),'[1]Lookup for use classification'!$A$9,IF(OR(ISNUMBER(SEARCH('[1]Lookup for use classification'!$B$10,C4653)),ISNUMBER(SEARCH('[1]Lookup for use classification'!$C$10,C4653)),ISNUMBER(SEARCH('[1]Lookup for use classification'!$D$10,C4653)),ISNUMBER(SEARCH('[1]Lookup for use classification'!$E$10,C4653)),ISNUMBER(SEARCH('[1]Lookup for use classification'!$F$10,C4653)),ISNUMBER(SEARCH('[1]Lookup for use classification'!$G$10,C4653))),'[1]Lookup for use classification'!$A$10,IF(OR(ISNUMBER(SEARCH('[1]Lookup for use classification'!$B$11,C4653)),ISNUMBER(SEARCH('[1]Lookup for use classification'!$C$11,C4653))),'[1]Lookup for use classification'!$A$11,IF(OR(ISNUMBER(SEARCH('[1]Lookup for use classification'!$B$12,C4653)),ISNUMBER(SEARCH('[1]Lookup for use classification'!$C$12,C4653))),'[1]Lookup for use classification'!$A$12,IF(OR(ISNUMBER(SEARCH('[1]Lookup for use classification'!$B$13,C4653)),ISNUMBER(SEARCH('[1]Lookup for use classification'!$C$13,C4653)),ISNUMBER(SEARCH('[1]Lookup for use classification'!$D$13,C4653)),,ISNUMBER(SEARCH('[1]Lookup for use classification'!$C$13,C4653)),ISNUMBER(SEARCH('[1]Lookup for use classification'!$E$13,C4653))),'[1]Lookup for use classification'!$A$13,IF(OR(ISNUMBER(SEARCH('[1]Lookup for use classification'!$B$14,C4653)),ISNUMBER(SEARCH('[1]Lookup for use classification'!$C$14,C4653))),'[1]Lookup for use classification'!$A$14,"Other"))))))))))))</f>
        <v>Other</v>
      </c>
      <c r="E4653" s="214">
        <v>672</v>
      </c>
      <c r="F4653" s="162"/>
      <c r="G4653" s="162"/>
    </row>
    <row r="4654" spans="1:7" hidden="1">
      <c r="A4654" s="193" t="s">
        <v>1849</v>
      </c>
      <c r="B4654" s="167" t="s">
        <v>4456</v>
      </c>
      <c r="C4654" s="174" t="s">
        <v>1264</v>
      </c>
      <c r="D4654" s="6" t="str">
        <f>IF(OR(ISNUMBER(SEARCH('[1]Lookup for use classification'!$B$1,C4654)),ISNUMBER(SEARCH('[1]Lookup for use classification'!$C$1,C4654)),ISNUMBER(SEARCH('[1]Lookup for use classification'!$D$1,C4654)),ISNUMBER(SEARCH('[1]Lookup for use classification'!$E$1,C4654))),'[1]Lookup for use classification'!$A$1,IF(ISNUMBER(SEARCH('[1]Lookup for use classification'!$B$2,C4654)),'[1]Lookup for use classification'!$A$2,IF(ISNUMBER(SEARCH('[1]Lookup for use classification'!$B$3,C4654)),'[1]Lookup for use classification'!$A$3,IF(OR(ISNUMBER(SEARCH('[1]Lookup for use classification'!$B$4,C4654)),ISNUMBER(SEARCH('[1]Lookup for use classification'!$C$4,C4654)),ISNUMBER(SEARCH('[1]Lookup for use classification'!$D$4,C4654)),ISNUMBER(SEARCH('[1]Lookup for use classification'!$E$4,C4654))),'[1]Lookup for use classification'!$A$4,IF(OR(ISNUMBER(SEARCH('[1]Lookup for use classification'!$B$5,C4654)),ISNUMBER(SEARCH('[1]Lookup for use classification'!$C$5,C4654)),ISNUMBER(SEARCH('[1]Lookup for use classification'!$D$5,C4654))),'[1]Lookup for use classification'!$A$5,IF(OR(ISNUMBER(SEARCH('[1]Lookup for use classification'!$B$7,C4654)),ISNUMBER(SEARCH('[1]Lookup for use classification'!$C$7,C4654)),ISNUMBER(SEARCH('[1]Lookup for use classification'!$D$7,C4654))),'[1]Lookup for use classification'!$A$7,IF(OR(ISNUMBER(SEARCH('[1]Lookup for use classification'!$B$9,C4654)),ISNUMBER(SEARCH('[1]Lookup for use classification'!$C$9,C4654)),ISNUMBER(SEARCH('[1]Lookup for use classification'!$D$9,C4654)),ISNUMBER(SEARCH('[1]Lookup for use classification'!$E$9,C4654)),ISNUMBER(SEARCH('[1]Lookup for use classification'!$F$9,C4654)),ISNUMBER(SEARCH('[1]Lookup for use classification'!$G$9,C4654)),ISNUMBER(SEARCH('[1]Lookup for use classification'!$H$9,C4654)),ISNUMBER(SEARCH('[1]Lookup for use classification'!$I$9,C4654)),ISNUMBER(SEARCH('[1]Lookup for use classification'!$J$9,C4654)),ISNUMBER(SEARCH('[1]Lookup for use classification'!$K$9,C4654))),'[1]Lookup for use classification'!$A$9,IF(OR(ISNUMBER(SEARCH('[1]Lookup for use classification'!$B$10,C4654)),ISNUMBER(SEARCH('[1]Lookup for use classification'!$C$10,C4654)),ISNUMBER(SEARCH('[1]Lookup for use classification'!$D$10,C4654)),ISNUMBER(SEARCH('[1]Lookup for use classification'!$E$10,C4654)),ISNUMBER(SEARCH('[1]Lookup for use classification'!$F$10,C4654)),ISNUMBER(SEARCH('[1]Lookup for use classification'!$G$10,C4654))),'[1]Lookup for use classification'!$A$10,IF(OR(ISNUMBER(SEARCH('[1]Lookup for use classification'!$B$11,C4654)),ISNUMBER(SEARCH('[1]Lookup for use classification'!$C$11,C4654))),'[1]Lookup for use classification'!$A$11,IF(OR(ISNUMBER(SEARCH('[1]Lookup for use classification'!$B$12,C4654)),ISNUMBER(SEARCH('[1]Lookup for use classification'!$C$12,C4654))),'[1]Lookup for use classification'!$A$12,IF(OR(ISNUMBER(SEARCH('[1]Lookup for use classification'!$B$13,C4654)),ISNUMBER(SEARCH('[1]Lookup for use classification'!$C$13,C4654)),ISNUMBER(SEARCH('[1]Lookup for use classification'!$D$13,C4654)),,ISNUMBER(SEARCH('[1]Lookup for use classification'!$C$13,C4654)),ISNUMBER(SEARCH('[1]Lookup for use classification'!$E$13,C4654))),'[1]Lookup for use classification'!$A$13,IF(OR(ISNUMBER(SEARCH('[1]Lookup for use classification'!$B$14,C4654)),ISNUMBER(SEARCH('[1]Lookup for use classification'!$C$14,C4654))),'[1]Lookup for use classification'!$A$14,"Other"))))))))))))</f>
        <v>Other</v>
      </c>
      <c r="E4654" s="214">
        <v>960</v>
      </c>
      <c r="F4654" s="162"/>
      <c r="G4654" s="162"/>
    </row>
    <row r="4655" spans="1:7" hidden="1">
      <c r="A4655" s="193" t="s">
        <v>1849</v>
      </c>
      <c r="B4655" s="167" t="s">
        <v>4456</v>
      </c>
      <c r="C4655" s="174" t="s">
        <v>1967</v>
      </c>
      <c r="D4655" s="6" t="str">
        <f>IF(OR(ISNUMBER(SEARCH('[1]Lookup for use classification'!$B$1,C4655)),ISNUMBER(SEARCH('[1]Lookup for use classification'!$C$1,C4655)),ISNUMBER(SEARCH('[1]Lookup for use classification'!$D$1,C4655)),ISNUMBER(SEARCH('[1]Lookup for use classification'!$E$1,C4655))),'[1]Lookup for use classification'!$A$1,IF(ISNUMBER(SEARCH('[1]Lookup for use classification'!$B$2,C4655)),'[1]Lookup for use classification'!$A$2,IF(ISNUMBER(SEARCH('[1]Lookup for use classification'!$B$3,C4655)),'[1]Lookup for use classification'!$A$3,IF(OR(ISNUMBER(SEARCH('[1]Lookup for use classification'!$B$4,C4655)),ISNUMBER(SEARCH('[1]Lookup for use classification'!$C$4,C4655)),ISNUMBER(SEARCH('[1]Lookup for use classification'!$D$4,C4655)),ISNUMBER(SEARCH('[1]Lookup for use classification'!$E$4,C4655))),'[1]Lookup for use classification'!$A$4,IF(OR(ISNUMBER(SEARCH('[1]Lookup for use classification'!$B$5,C4655)),ISNUMBER(SEARCH('[1]Lookup for use classification'!$C$5,C4655)),ISNUMBER(SEARCH('[1]Lookup for use classification'!$D$5,C4655))),'[1]Lookup for use classification'!$A$5,IF(OR(ISNUMBER(SEARCH('[1]Lookup for use classification'!$B$7,C4655)),ISNUMBER(SEARCH('[1]Lookup for use classification'!$C$7,C4655)),ISNUMBER(SEARCH('[1]Lookup for use classification'!$D$7,C4655))),'[1]Lookup for use classification'!$A$7,IF(OR(ISNUMBER(SEARCH('[1]Lookup for use classification'!$B$9,C4655)),ISNUMBER(SEARCH('[1]Lookup for use classification'!$C$9,C4655)),ISNUMBER(SEARCH('[1]Lookup for use classification'!$D$9,C4655)),ISNUMBER(SEARCH('[1]Lookup for use classification'!$E$9,C4655)),ISNUMBER(SEARCH('[1]Lookup for use classification'!$F$9,C4655)),ISNUMBER(SEARCH('[1]Lookup for use classification'!$G$9,C4655)),ISNUMBER(SEARCH('[1]Lookup for use classification'!$H$9,C4655)),ISNUMBER(SEARCH('[1]Lookup for use classification'!$I$9,C4655)),ISNUMBER(SEARCH('[1]Lookup for use classification'!$J$9,C4655)),ISNUMBER(SEARCH('[1]Lookup for use classification'!$K$9,C4655))),'[1]Lookup for use classification'!$A$9,IF(OR(ISNUMBER(SEARCH('[1]Lookup for use classification'!$B$10,C4655)),ISNUMBER(SEARCH('[1]Lookup for use classification'!$C$10,C4655)),ISNUMBER(SEARCH('[1]Lookup for use classification'!$D$10,C4655)),ISNUMBER(SEARCH('[1]Lookup for use classification'!$E$10,C4655)),ISNUMBER(SEARCH('[1]Lookup for use classification'!$F$10,C4655)),ISNUMBER(SEARCH('[1]Lookup for use classification'!$G$10,C4655))),'[1]Lookup for use classification'!$A$10,IF(OR(ISNUMBER(SEARCH('[1]Lookup for use classification'!$B$11,C4655)),ISNUMBER(SEARCH('[1]Lookup for use classification'!$C$11,C4655))),'[1]Lookup for use classification'!$A$11,IF(OR(ISNUMBER(SEARCH('[1]Lookup for use classification'!$B$12,C4655)),ISNUMBER(SEARCH('[1]Lookup for use classification'!$C$12,C4655))),'[1]Lookup for use classification'!$A$12,IF(OR(ISNUMBER(SEARCH('[1]Lookup for use classification'!$B$13,C4655)),ISNUMBER(SEARCH('[1]Lookup for use classification'!$C$13,C4655)),ISNUMBER(SEARCH('[1]Lookup for use classification'!$D$13,C4655)),,ISNUMBER(SEARCH('[1]Lookup for use classification'!$C$13,C4655)),ISNUMBER(SEARCH('[1]Lookup for use classification'!$E$13,C4655))),'[1]Lookup for use classification'!$A$13,IF(OR(ISNUMBER(SEARCH('[1]Lookup for use classification'!$B$14,C4655)),ISNUMBER(SEARCH('[1]Lookup for use classification'!$C$14,C4655))),'[1]Lookup for use classification'!$A$14,"Other"))))))))))))</f>
        <v>Other</v>
      </c>
      <c r="E4655" s="214">
        <v>3790</v>
      </c>
      <c r="F4655" s="162"/>
      <c r="G4655" s="162"/>
    </row>
    <row r="4656" spans="1:7" hidden="1">
      <c r="A4656" s="193" t="s">
        <v>1849</v>
      </c>
      <c r="B4656" s="167" t="s">
        <v>4456</v>
      </c>
      <c r="C4656" s="174" t="s">
        <v>1961</v>
      </c>
      <c r="D4656" s="6" t="str">
        <f>IF(OR(ISNUMBER(SEARCH('[1]Lookup for use classification'!$B$1,C4656)),ISNUMBER(SEARCH('[1]Lookup for use classification'!$C$1,C4656)),ISNUMBER(SEARCH('[1]Lookup for use classification'!$D$1,C4656)),ISNUMBER(SEARCH('[1]Lookup for use classification'!$E$1,C4656))),'[1]Lookup for use classification'!$A$1,IF(ISNUMBER(SEARCH('[1]Lookup for use classification'!$B$2,C4656)),'[1]Lookup for use classification'!$A$2,IF(ISNUMBER(SEARCH('[1]Lookup for use classification'!$B$3,C4656)),'[1]Lookup for use classification'!$A$3,IF(OR(ISNUMBER(SEARCH('[1]Lookup for use classification'!$B$4,C4656)),ISNUMBER(SEARCH('[1]Lookup for use classification'!$C$4,C4656)),ISNUMBER(SEARCH('[1]Lookup for use classification'!$D$4,C4656)),ISNUMBER(SEARCH('[1]Lookup for use classification'!$E$4,C4656))),'[1]Lookup for use classification'!$A$4,IF(OR(ISNUMBER(SEARCH('[1]Lookup for use classification'!$B$5,C4656)),ISNUMBER(SEARCH('[1]Lookup for use classification'!$C$5,C4656)),ISNUMBER(SEARCH('[1]Lookup for use classification'!$D$5,C4656))),'[1]Lookup for use classification'!$A$5,IF(OR(ISNUMBER(SEARCH('[1]Lookup for use classification'!$B$7,C4656)),ISNUMBER(SEARCH('[1]Lookup for use classification'!$C$7,C4656)),ISNUMBER(SEARCH('[1]Lookup for use classification'!$D$7,C4656))),'[1]Lookup for use classification'!$A$7,IF(OR(ISNUMBER(SEARCH('[1]Lookup for use classification'!$B$9,C4656)),ISNUMBER(SEARCH('[1]Lookup for use classification'!$C$9,C4656)),ISNUMBER(SEARCH('[1]Lookup for use classification'!$D$9,C4656)),ISNUMBER(SEARCH('[1]Lookup for use classification'!$E$9,C4656)),ISNUMBER(SEARCH('[1]Lookup for use classification'!$F$9,C4656)),ISNUMBER(SEARCH('[1]Lookup for use classification'!$G$9,C4656)),ISNUMBER(SEARCH('[1]Lookup for use classification'!$H$9,C4656)),ISNUMBER(SEARCH('[1]Lookup for use classification'!$I$9,C4656)),ISNUMBER(SEARCH('[1]Lookup for use classification'!$J$9,C4656)),ISNUMBER(SEARCH('[1]Lookup for use classification'!$K$9,C4656))),'[1]Lookup for use classification'!$A$9,IF(OR(ISNUMBER(SEARCH('[1]Lookup for use classification'!$B$10,C4656)),ISNUMBER(SEARCH('[1]Lookup for use classification'!$C$10,C4656)),ISNUMBER(SEARCH('[1]Lookup for use classification'!$D$10,C4656)),ISNUMBER(SEARCH('[1]Lookup for use classification'!$E$10,C4656)),ISNUMBER(SEARCH('[1]Lookup for use classification'!$F$10,C4656)),ISNUMBER(SEARCH('[1]Lookup for use classification'!$G$10,C4656))),'[1]Lookup for use classification'!$A$10,IF(OR(ISNUMBER(SEARCH('[1]Lookup for use classification'!$B$11,C4656)),ISNUMBER(SEARCH('[1]Lookup for use classification'!$C$11,C4656))),'[1]Lookup for use classification'!$A$11,IF(OR(ISNUMBER(SEARCH('[1]Lookup for use classification'!$B$12,C4656)),ISNUMBER(SEARCH('[1]Lookup for use classification'!$C$12,C4656))),'[1]Lookup for use classification'!$A$12,IF(OR(ISNUMBER(SEARCH('[1]Lookup for use classification'!$B$13,C4656)),ISNUMBER(SEARCH('[1]Lookup for use classification'!$C$13,C4656)),ISNUMBER(SEARCH('[1]Lookup for use classification'!$D$13,C4656)),,ISNUMBER(SEARCH('[1]Lookup for use classification'!$C$13,C4656)),ISNUMBER(SEARCH('[1]Lookup for use classification'!$E$13,C4656))),'[1]Lookup for use classification'!$A$13,IF(OR(ISNUMBER(SEARCH('[1]Lookup for use classification'!$B$14,C4656)),ISNUMBER(SEARCH('[1]Lookup for use classification'!$C$14,C4656))),'[1]Lookup for use classification'!$A$14,"Other"))))))))))))</f>
        <v>Other</v>
      </c>
      <c r="E4656" s="214">
        <v>5000</v>
      </c>
      <c r="F4656" s="162"/>
      <c r="G4656" s="162"/>
    </row>
    <row r="4657" spans="1:18" hidden="1">
      <c r="A4657" s="188" t="s">
        <v>2163</v>
      </c>
      <c r="B4657" s="8" t="str">
        <f>IF(ISNA(VLOOKUP(CONCATENATE(A4657,C4657),ARIS!$A$1:$A$959,1,FALSE)),"","ARIS")</f>
        <v>ARIS</v>
      </c>
      <c r="C4657" s="162" t="s">
        <v>2943</v>
      </c>
      <c r="D4657" s="8" t="str">
        <f>IF(OR(ISNUMBER(SEARCH('[1]Lookup for use classification'!$B$1,C4657)),ISNUMBER(SEARCH('[1]Lookup for use classification'!$C$1,C4657)),ISNUMBER(SEARCH('[1]Lookup for use classification'!$D$1,C4657)),ISNUMBER(SEARCH('[1]Lookup for use classification'!$E$1,C4657))),'[1]Lookup for use classification'!$A$1,IF(ISNUMBER(SEARCH('[1]Lookup for use classification'!$B$2,C4657)),'[1]Lookup for use classification'!$A$2,IF(ISNUMBER(SEARCH('[1]Lookup for use classification'!$B$3,C4657)),'[1]Lookup for use classification'!$A$3,IF(OR(ISNUMBER(SEARCH('[1]Lookup for use classification'!$B$4,C4657)),ISNUMBER(SEARCH('[1]Lookup for use classification'!$C$4,C4657)),ISNUMBER(SEARCH('[1]Lookup for use classification'!$D$4,C4657)),ISNUMBER(SEARCH('[1]Lookup for use classification'!$E$4,C4657))),'[1]Lookup for use classification'!$A$4,IF(OR(ISNUMBER(SEARCH('[1]Lookup for use classification'!$B$5,C4657)),ISNUMBER(SEARCH('[1]Lookup for use classification'!$C$5,C4657)),ISNUMBER(SEARCH('[1]Lookup for use classification'!$D$5,C4657))),'[1]Lookup for use classification'!$A$5,IF(OR(ISNUMBER(SEARCH('[1]Lookup for use classification'!$B$7,C4657)),ISNUMBER(SEARCH('[1]Lookup for use classification'!$C$7,C4657)),ISNUMBER(SEARCH('[1]Lookup for use classification'!$D$7,C4657))),'[1]Lookup for use classification'!$A$7,IF(OR(ISNUMBER(SEARCH('[1]Lookup for use classification'!$B$9,C4657)),ISNUMBER(SEARCH('[1]Lookup for use classification'!$C$9,C4657)),ISNUMBER(SEARCH('[1]Lookup for use classification'!$D$9,C4657)),ISNUMBER(SEARCH('[1]Lookup for use classification'!$E$9,C4657)),ISNUMBER(SEARCH('[1]Lookup for use classification'!$F$9,C4657)),ISNUMBER(SEARCH('[1]Lookup for use classification'!$G$9,C4657)),ISNUMBER(SEARCH('[1]Lookup for use classification'!$H$9,C4657)),ISNUMBER(SEARCH('[1]Lookup for use classification'!$I$9,C4657)),ISNUMBER(SEARCH('[1]Lookup for use classification'!$J$9,C4657)),ISNUMBER(SEARCH('[1]Lookup for use classification'!$K$9,C4657))),'[1]Lookup for use classification'!$A$9,IF(OR(ISNUMBER(SEARCH('[1]Lookup for use classification'!$B$10,C4657)),ISNUMBER(SEARCH('[1]Lookup for use classification'!$C$10,C4657)),ISNUMBER(SEARCH('[1]Lookup for use classification'!$D$10,C4657)),ISNUMBER(SEARCH('[1]Lookup for use classification'!$E$10,C4657)),ISNUMBER(SEARCH('[1]Lookup for use classification'!$F$10,C4657)),ISNUMBER(SEARCH('[1]Lookup for use classification'!$G$10,C4657))),'[1]Lookup for use classification'!$A$10,IF(OR(ISNUMBER(SEARCH('[1]Lookup for use classification'!$B$11,C4657)),ISNUMBER(SEARCH('[1]Lookup for use classification'!$C$11,C4657))),'[1]Lookup for use classification'!$A$11,IF(OR(ISNUMBER(SEARCH('[1]Lookup for use classification'!$B$12,C4657)),ISNUMBER(SEARCH('[1]Lookup for use classification'!$C$12,C4657))),'[1]Lookup for use classification'!$A$12,IF(OR(ISNUMBER(SEARCH('[1]Lookup for use classification'!$B$13,C4657)),ISNUMBER(SEARCH('[1]Lookup for use classification'!$C$13,C4657)),ISNUMBER(SEARCH('[1]Lookup for use classification'!$D$13,C4657)),,ISNUMBER(SEARCH('[1]Lookup for use classification'!$C$13,C4657)),ISNUMBER(SEARCH('[1]Lookup for use classification'!$E$13,C4657))),'[1]Lookup for use classification'!$A$13,IF(OR(ISNUMBER(SEARCH('[1]Lookup for use classification'!$B$14,C4657)),ISNUMBER(SEARCH('[1]Lookup for use classification'!$C$14,C4657))),'[1]Lookup for use classification'!$A$14,"Other"))))))))))))</f>
        <v>Other</v>
      </c>
      <c r="E4657" s="163">
        <v>11200</v>
      </c>
      <c r="F4657" s="163"/>
      <c r="G4657" s="163"/>
      <c r="H4657" s="164">
        <v>8017.2817518248166</v>
      </c>
      <c r="I4657" s="164"/>
      <c r="J4657" s="165">
        <v>127356.31286316668</v>
      </c>
    </row>
    <row r="4658" spans="1:18" hidden="1">
      <c r="A4658" s="134" t="s">
        <v>1849</v>
      </c>
      <c r="B4658" s="8" t="str">
        <f>IF(ISNA(VLOOKUP(CONCATENATE(A4658,C4658),EUS!$B$2:$B$1939,1,FALSE)),"","End Use Study")</f>
        <v>End Use Study</v>
      </c>
      <c r="C4658" s="8" t="s">
        <v>1965</v>
      </c>
      <c r="D4658" s="162" t="s">
        <v>2424</v>
      </c>
      <c r="E4658" s="9">
        <v>2184</v>
      </c>
      <c r="F4658" s="9"/>
      <c r="G4658" s="9"/>
      <c r="H4658" s="164">
        <v>2440</v>
      </c>
      <c r="I4658" s="164"/>
      <c r="J4658" s="7">
        <v>14500</v>
      </c>
      <c r="L4658" s="6"/>
    </row>
    <row r="4659" spans="1:18" hidden="1">
      <c r="A4659" s="193" t="s">
        <v>1849</v>
      </c>
      <c r="B4659" s="167" t="s">
        <v>4456</v>
      </c>
      <c r="C4659" s="174" t="s">
        <v>890</v>
      </c>
      <c r="D4659" s="6" t="str">
        <f>IF(OR(ISNUMBER(SEARCH('[1]Lookup for use classification'!$B$1,C4659)),ISNUMBER(SEARCH('[1]Lookup for use classification'!$C$1,C4659)),ISNUMBER(SEARCH('[1]Lookup for use classification'!$D$1,C4659)),ISNUMBER(SEARCH('[1]Lookup for use classification'!$E$1,C4659))),'[1]Lookup for use classification'!$A$1,IF(ISNUMBER(SEARCH('[1]Lookup for use classification'!$B$2,C4659)),'[1]Lookup for use classification'!$A$2,IF(ISNUMBER(SEARCH('[1]Lookup for use classification'!$B$3,C4659)),'[1]Lookup for use classification'!$A$3,IF(OR(ISNUMBER(SEARCH('[1]Lookup for use classification'!$B$4,C4659)),ISNUMBER(SEARCH('[1]Lookup for use classification'!$C$4,C4659)),ISNUMBER(SEARCH('[1]Lookup for use classification'!$D$4,C4659)),ISNUMBER(SEARCH('[1]Lookup for use classification'!$E$4,C4659))),'[1]Lookup for use classification'!$A$4,IF(OR(ISNUMBER(SEARCH('[1]Lookup for use classification'!$B$5,C4659)),ISNUMBER(SEARCH('[1]Lookup for use classification'!$C$5,C4659)),ISNUMBER(SEARCH('[1]Lookup for use classification'!$D$5,C4659))),'[1]Lookup for use classification'!$A$5,IF(OR(ISNUMBER(SEARCH('[1]Lookup for use classification'!$B$7,C4659)),ISNUMBER(SEARCH('[1]Lookup for use classification'!$C$7,C4659)),ISNUMBER(SEARCH('[1]Lookup for use classification'!$D$7,C4659))),'[1]Lookup for use classification'!$A$7,IF(OR(ISNUMBER(SEARCH('[1]Lookup for use classification'!$B$9,C4659)),ISNUMBER(SEARCH('[1]Lookup for use classification'!$C$9,C4659)),ISNUMBER(SEARCH('[1]Lookup for use classification'!$D$9,C4659)),ISNUMBER(SEARCH('[1]Lookup for use classification'!$E$9,C4659)),ISNUMBER(SEARCH('[1]Lookup for use classification'!$F$9,C4659)),ISNUMBER(SEARCH('[1]Lookup for use classification'!$G$9,C4659)),ISNUMBER(SEARCH('[1]Lookup for use classification'!$H$9,C4659)),ISNUMBER(SEARCH('[1]Lookup for use classification'!$I$9,C4659)),ISNUMBER(SEARCH('[1]Lookup for use classification'!$J$9,C4659)),ISNUMBER(SEARCH('[1]Lookup for use classification'!$K$9,C4659))),'[1]Lookup for use classification'!$A$9,IF(OR(ISNUMBER(SEARCH('[1]Lookup for use classification'!$B$10,C4659)),ISNUMBER(SEARCH('[1]Lookup for use classification'!$C$10,C4659)),ISNUMBER(SEARCH('[1]Lookup for use classification'!$D$10,C4659)),ISNUMBER(SEARCH('[1]Lookup for use classification'!$E$10,C4659)),ISNUMBER(SEARCH('[1]Lookup for use classification'!$F$10,C4659)),ISNUMBER(SEARCH('[1]Lookup for use classification'!$G$10,C4659))),'[1]Lookup for use classification'!$A$10,IF(OR(ISNUMBER(SEARCH('[1]Lookup for use classification'!$B$11,C4659)),ISNUMBER(SEARCH('[1]Lookup for use classification'!$C$11,C4659))),'[1]Lookup for use classification'!$A$11,IF(OR(ISNUMBER(SEARCH('[1]Lookup for use classification'!$B$12,C4659)),ISNUMBER(SEARCH('[1]Lookup for use classification'!$C$12,C4659))),'[1]Lookup for use classification'!$A$12,IF(OR(ISNUMBER(SEARCH('[1]Lookup for use classification'!$B$13,C4659)),ISNUMBER(SEARCH('[1]Lookup for use classification'!$C$13,C4659)),ISNUMBER(SEARCH('[1]Lookup for use classification'!$D$13,C4659)),,ISNUMBER(SEARCH('[1]Lookup for use classification'!$C$13,C4659)),ISNUMBER(SEARCH('[1]Lookup for use classification'!$E$13,C4659))),'[1]Lookup for use classification'!$A$13,IF(OR(ISNUMBER(SEARCH('[1]Lookup for use classification'!$B$14,C4659)),ISNUMBER(SEARCH('[1]Lookup for use classification'!$C$14,C4659))),'[1]Lookup for use classification'!$A$14,"Other"))))))))))))</f>
        <v>Public Assembly</v>
      </c>
      <c r="E4659" s="214"/>
      <c r="F4659" s="162"/>
      <c r="G4659" s="162"/>
    </row>
    <row r="4660" spans="1:18" hidden="1">
      <c r="A4660" s="134" t="s">
        <v>1849</v>
      </c>
      <c r="B4660" s="8" t="str">
        <f>IF(ISNA(VLOOKUP(CONCATENATE(A4660,C4660),EUS!$B$2:$B$1939,1,FALSE)),"","End Use Study")</f>
        <v>End Use Study</v>
      </c>
      <c r="C4660" s="8" t="s">
        <v>1870</v>
      </c>
      <c r="D4660" s="11" t="s">
        <v>213</v>
      </c>
      <c r="E4660" s="9">
        <v>2400</v>
      </c>
      <c r="F4660" s="9"/>
      <c r="G4660" s="9"/>
      <c r="H4660" s="164"/>
      <c r="I4660" s="164"/>
      <c r="J4660" s="7"/>
      <c r="L4660" s="6"/>
    </row>
    <row r="4661" spans="1:18" hidden="1">
      <c r="A4661" s="134" t="s">
        <v>1849</v>
      </c>
      <c r="B4661" s="8" t="str">
        <f>IF(ISNA(VLOOKUP(CONCATENATE(A4661,C4661),EUS!$B$2:$B$1939,1,FALSE)),"","End Use Study")</f>
        <v>End Use Study</v>
      </c>
      <c r="C4661" s="8" t="s">
        <v>1967</v>
      </c>
      <c r="D4661" s="8" t="s">
        <v>2194</v>
      </c>
      <c r="E4661" s="9">
        <v>3790</v>
      </c>
      <c r="F4661" s="9"/>
      <c r="G4661" s="9"/>
      <c r="H4661" s="164"/>
      <c r="I4661" s="164"/>
      <c r="J4661" s="7"/>
      <c r="L4661" s="6"/>
    </row>
    <row r="4662" spans="1:18" hidden="1">
      <c r="A4662" s="138" t="s">
        <v>1849</v>
      </c>
      <c r="B4662" s="8" t="str">
        <f>IF(ISNA(VLOOKUP(CONCATENATE(A4662,C4662),EUS!$B$2:$B$1939,1,FALSE)),"","End Use Study")</f>
        <v>End Use Study</v>
      </c>
      <c r="C4662" s="8" t="s">
        <v>2162</v>
      </c>
      <c r="D4662" s="162" t="s">
        <v>1980</v>
      </c>
      <c r="E4662" s="9">
        <v>500</v>
      </c>
      <c r="F4662" s="9"/>
      <c r="G4662" s="9"/>
      <c r="H4662" s="164"/>
      <c r="I4662" s="164"/>
      <c r="J4662" s="7"/>
      <c r="L4662" s="6"/>
    </row>
    <row r="4663" spans="1:18" hidden="1">
      <c r="A4663" s="138" t="s">
        <v>1849</v>
      </c>
      <c r="B4663" s="8" t="str">
        <f>IF(ISNA(VLOOKUP(CONCATENATE(A4663,C4663),EUS!$B$2:$B$1939,1,FALSE)),"","End Use Study")</f>
        <v>End Use Study</v>
      </c>
      <c r="C4663" s="8" t="s">
        <v>2013</v>
      </c>
      <c r="D4663" s="162" t="s">
        <v>1980</v>
      </c>
      <c r="E4663" s="9">
        <v>768</v>
      </c>
      <c r="F4663" s="9"/>
      <c r="G4663" s="9"/>
      <c r="H4663" s="164"/>
      <c r="I4663" s="164"/>
      <c r="J4663" s="7"/>
      <c r="L4663" s="6"/>
    </row>
    <row r="4664" spans="1:18" hidden="1">
      <c r="A4664" s="134" t="s">
        <v>1849</v>
      </c>
      <c r="B4664" s="8" t="str">
        <f>IF(ISNA(VLOOKUP(CONCATENATE(A4664,C4664),EUS!$B$2:$B$1939,1,FALSE)),"","End Use Study")</f>
        <v>End Use Study</v>
      </c>
      <c r="C4664" s="8" t="s">
        <v>1995</v>
      </c>
      <c r="D4664" s="162" t="s">
        <v>1980</v>
      </c>
      <c r="E4664" s="9">
        <v>1000</v>
      </c>
      <c r="F4664" s="9"/>
      <c r="G4664" s="9"/>
      <c r="H4664" s="164"/>
      <c r="I4664" s="164"/>
      <c r="J4664" s="7"/>
      <c r="L4664" s="6"/>
    </row>
    <row r="4665" spans="1:18" hidden="1">
      <c r="A4665" s="134" t="s">
        <v>1849</v>
      </c>
      <c r="B4665" s="8" t="str">
        <f>IF(ISNA(VLOOKUP(CONCATENATE(A4665,C4665),EUS!$B$2:$B$1939,1,FALSE)),"","End Use Study")</f>
        <v>End Use Study</v>
      </c>
      <c r="C4665" s="8" t="s">
        <v>2021</v>
      </c>
      <c r="D4665" s="162" t="s">
        <v>1980</v>
      </c>
      <c r="E4665" s="9">
        <v>5000</v>
      </c>
      <c r="F4665" s="9"/>
      <c r="G4665" s="9"/>
      <c r="H4665" s="164"/>
      <c r="I4665" s="164"/>
      <c r="J4665" s="7"/>
      <c r="L4665" s="6"/>
    </row>
    <row r="4666" spans="1:18" hidden="1">
      <c r="A4666" s="138" t="s">
        <v>2164</v>
      </c>
      <c r="B4666" s="8" t="str">
        <f>IF(ISNA(VLOOKUP(CONCATENATE(A4666,C4666),EUS!$B$2:$B$1939,1,FALSE)),"","End Use Study")</f>
        <v>End Use Study</v>
      </c>
      <c r="C4666" s="8" t="s">
        <v>544</v>
      </c>
      <c r="D4666" s="162" t="s">
        <v>3335</v>
      </c>
      <c r="E4666" s="9">
        <v>22045</v>
      </c>
      <c r="F4666" s="9"/>
      <c r="G4666" s="9"/>
      <c r="H4666" s="164">
        <v>37792</v>
      </c>
      <c r="I4666" s="164"/>
      <c r="J4666" s="7">
        <v>226075</v>
      </c>
      <c r="L4666" s="6"/>
    </row>
    <row r="4667" spans="1:18" hidden="1">
      <c r="A4667" s="134" t="s">
        <v>2164</v>
      </c>
      <c r="B4667" s="8" t="str">
        <f>IF(ISNA(VLOOKUP(CONCATENATE(A4667,C4667),EUS!$B$2:$B$1939,1,FALSE)),"","End Use Study")</f>
        <v>End Use Study</v>
      </c>
      <c r="C4667" s="8" t="s">
        <v>3300</v>
      </c>
      <c r="D4667" s="165" t="s">
        <v>3232</v>
      </c>
      <c r="E4667" s="9">
        <v>2000</v>
      </c>
      <c r="F4667" s="9"/>
      <c r="G4667" s="9"/>
      <c r="H4667" s="164">
        <v>3000</v>
      </c>
      <c r="I4667" s="164"/>
      <c r="J4667" s="7">
        <v>20400</v>
      </c>
      <c r="L4667" s="6"/>
    </row>
    <row r="4668" spans="1:18" hidden="1">
      <c r="A4668" s="188" t="s">
        <v>2164</v>
      </c>
      <c r="B4668" s="162" t="s">
        <v>4511</v>
      </c>
      <c r="C4668" s="162" t="s">
        <v>3301</v>
      </c>
      <c r="D4668" s="165" t="s">
        <v>3232</v>
      </c>
      <c r="E4668" s="163">
        <v>2615</v>
      </c>
      <c r="F4668" s="163"/>
      <c r="G4668" s="163"/>
      <c r="H4668" s="164">
        <v>1603</v>
      </c>
      <c r="I4668" s="164"/>
      <c r="J4668" s="165">
        <v>18113</v>
      </c>
      <c r="M4668" s="165">
        <v>1022</v>
      </c>
      <c r="O4668" s="165">
        <v>16879</v>
      </c>
      <c r="R4668" s="165">
        <v>12260</v>
      </c>
    </row>
    <row r="4669" spans="1:18" hidden="1">
      <c r="A4669" s="138" t="s">
        <v>2164</v>
      </c>
      <c r="B4669" s="8" t="str">
        <f>IF(ISNA(VLOOKUP(CONCATENATE(A4669,C4669),EUS!$B$2:$B$1939,1,FALSE)),"","End Use Study")</f>
        <v>End Use Study</v>
      </c>
      <c r="C4669" s="8" t="s">
        <v>3193</v>
      </c>
      <c r="D4669" s="8" t="s">
        <v>377</v>
      </c>
      <c r="E4669" s="9">
        <v>500</v>
      </c>
      <c r="F4669" s="9"/>
      <c r="G4669" s="9"/>
      <c r="H4669" s="164">
        <v>1320</v>
      </c>
      <c r="I4669" s="164"/>
      <c r="J4669" s="7"/>
      <c r="L4669" s="6"/>
    </row>
    <row r="4670" spans="1:18" hidden="1">
      <c r="A4670" s="134" t="s">
        <v>2164</v>
      </c>
      <c r="B4670" s="8" t="str">
        <f>IF(ISNA(VLOOKUP(CONCATENATE(A4670,C4670),EUS!$B$2:$B$1939,1,FALSE)),"","End Use Study")</f>
        <v>End Use Study</v>
      </c>
      <c r="C4670" s="8" t="s">
        <v>3191</v>
      </c>
      <c r="D4670" s="8" t="str">
        <f>IF(OR(ISNUMBER(SEARCH('[1]Lookup for use classification'!$B$1,C4670)),ISNUMBER(SEARCH('[1]Lookup for use classification'!$C$1,C4670)),ISNUMBER(SEARCH('[1]Lookup for use classification'!$D$1,C4670))),'[1]Lookup for use classification'!$A$1,IF(ISNUMBER(SEARCH('[1]Lookup for use classification'!$B$2,C4670)),'[1]Lookup for use classification'!$A$2,IF(ISNUMBER(SEARCH('[1]Lookup for use classification'!$B$3,C4670)),'[1]Lookup for use classification'!$A$3,IF(OR(ISNUMBER(SEARCH('[1]Lookup for use classification'!$B$4,C4670)),ISNUMBER(SEARCH('[1]Lookup for use classification'!$C$4,C4670))),'[1]Lookup for use classification'!$A$4,IF(OR(ISNUMBER(SEARCH('[1]Lookup for use classification'!$B$5,C4670)),ISNUMBER(SEARCH('[1]Lookup for use classification'!$C$5,C4670)),ISNUMBER(SEARCH('[1]Lookup for use classification'!$D$5,C4670))),'[1]Lookup for use classification'!$A$5,IF(OR(ISNUMBER(SEARCH('[1]Lookup for use classification'!$B$7,C4670)),ISNUMBER(SEARCH('[1]Lookup for use classification'!$C$7,C4670)),ISNUMBER(SEARCH('[1]Lookup for use classification'!$D$7,C4670))),'[1]Lookup for use classification'!$A$7,IF(OR(ISNUMBER(SEARCH('[1]Lookup for use classification'!$B$9,C4670)),ISNUMBER(SEARCH('[1]Lookup for use classification'!$C$9,C4670)),ISNUMBER(SEARCH('[1]Lookup for use classification'!$D$9,C4670)),ISNUMBER(SEARCH('[1]Lookup for use classification'!$E$9,C4670)),ISNUMBER(SEARCH('[1]Lookup for use classification'!$F$9,C4670)),ISNUMBER(SEARCH('[1]Lookup for use classification'!$G$9,C4670))),'[1]Lookup for use classification'!$A$9,IF(OR(ISNUMBER(SEARCH('[1]Lookup for use classification'!$B$10,C4670)),ISNUMBER(SEARCH('[1]Lookup for use classification'!$C$10,C4670)),ISNUMBER(SEARCH('[1]Lookup for use classification'!$D$10,C4670)),ISNUMBER(SEARCH('[1]Lookup for use classification'!$E$10,C4670)),ISNUMBER(SEARCH('[1]Lookup for use classification'!$F$10,C4670))),'[1]Lookup for use classification'!$A$10,IF(OR(ISNUMBER(SEARCH('[1]Lookup for use classification'!$B$11,C4670)),ISNUMBER(SEARCH('[1]Lookup for use classification'!$C$11,C4670))),'[1]Lookup for use classification'!$A$11,IF(OR(ISNUMBER(SEARCH('[1]Lookup for use classification'!$B$12,C4670)),ISNUMBER(SEARCH('[1]Lookup for use classification'!$C$12,C4670))),'[1]Lookup for use classification'!$A$12,IF(OR(ISNUMBER(SEARCH('[1]Lookup for use classification'!$B$13,C4670)),ISNUMBER(SEARCH('[1]Lookup for use classification'!$C$13,C4670)),ISNUMBER(SEARCH('[1]Lookup for use classification'!$D$13,C4670))),'[1]Lookup for use classification'!$A$13,"Nope")))))))))))</f>
        <v>Office</v>
      </c>
      <c r="E4670" s="9">
        <v>1000</v>
      </c>
      <c r="F4670" s="9"/>
      <c r="G4670" s="9"/>
      <c r="H4670" s="164">
        <v>3600</v>
      </c>
      <c r="I4670" s="164"/>
      <c r="J4670" s="7">
        <v>5920</v>
      </c>
      <c r="L4670" s="6"/>
    </row>
    <row r="4671" spans="1:18" hidden="1">
      <c r="A4671" s="134" t="s">
        <v>2164</v>
      </c>
      <c r="B4671" s="8" t="str">
        <f>IF(ISNA(VLOOKUP(CONCATENATE(A4671,C4671),EUS!$B$2:$B$1939,1,FALSE)),"","End Use Study")</f>
        <v>End Use Study</v>
      </c>
      <c r="C4671" s="8" t="s">
        <v>3192</v>
      </c>
      <c r="D4671" s="8" t="s">
        <v>377</v>
      </c>
      <c r="E4671" s="9">
        <v>1000</v>
      </c>
      <c r="F4671" s="9"/>
      <c r="G4671" s="9"/>
      <c r="H4671" s="164">
        <v>12000</v>
      </c>
      <c r="I4671" s="164"/>
      <c r="J4671" s="7">
        <v>6000</v>
      </c>
      <c r="L4671" s="6"/>
    </row>
    <row r="4672" spans="1:18" hidden="1">
      <c r="A4672" s="134" t="s">
        <v>2164</v>
      </c>
      <c r="B4672" s="8" t="str">
        <f>IF(ISNA(VLOOKUP(CONCATENATE(A4672,C4672),EUS!$B$2:$B$1939,1,FALSE)),"","End Use Study")</f>
        <v>End Use Study</v>
      </c>
      <c r="C4672" s="8" t="s">
        <v>1582</v>
      </c>
      <c r="D4672" s="8" t="s">
        <v>377</v>
      </c>
      <c r="E4672" s="9"/>
      <c r="F4672" s="9"/>
      <c r="G4672" s="9"/>
      <c r="H4672" s="164"/>
      <c r="I4672" s="164"/>
      <c r="J4672" s="7"/>
      <c r="L4672" s="6"/>
    </row>
    <row r="4673" spans="1:12" hidden="1">
      <c r="A4673" s="138" t="s">
        <v>2164</v>
      </c>
      <c r="B4673" s="8" t="str">
        <f>IF(ISNA(VLOOKUP(CONCATENATE(A4673,C4673),EUS!$B$2:$B$1939,1,FALSE)),"","End Use Study")</f>
        <v>End Use Study</v>
      </c>
      <c r="C4673" s="8" t="s">
        <v>2575</v>
      </c>
      <c r="D4673" s="8" t="str">
        <f>IF(OR(ISNUMBER(SEARCH('[1]Lookup for use classification'!$B$1,C4673)),ISNUMBER(SEARCH('[1]Lookup for use classification'!$C$1,C4673)),ISNUMBER(SEARCH('[1]Lookup for use classification'!$D$1,C4673)),ISNUMBER(SEARCH('[1]Lookup for use classification'!$E$1,C4673))),'[1]Lookup for use classification'!$A$1,IF(ISNUMBER(SEARCH('[1]Lookup for use classification'!$B$2,C4673)),'[1]Lookup for use classification'!$A$2,IF(ISNUMBER(SEARCH('[1]Lookup for use classification'!$B$3,C4673)),'[1]Lookup for use classification'!$A$3,IF(OR(ISNUMBER(SEARCH('[1]Lookup for use classification'!$B$4,C4673)),ISNUMBER(SEARCH('[1]Lookup for use classification'!$C$4,C4673)),ISNUMBER(SEARCH('[1]Lookup for use classification'!$D$4,C4673)),ISNUMBER(SEARCH('[1]Lookup for use classification'!$E$4,C4673))),'[1]Lookup for use classification'!$A$4,IF(OR(ISNUMBER(SEARCH('[1]Lookup for use classification'!$B$5,C4673)),ISNUMBER(SEARCH('[1]Lookup for use classification'!$C$5,C4673)),ISNUMBER(SEARCH('[1]Lookup for use classification'!$D$5,C4673))),'[1]Lookup for use classification'!$A$5,IF(OR(ISNUMBER(SEARCH('[1]Lookup for use classification'!$B$7,C4673)),ISNUMBER(SEARCH('[1]Lookup for use classification'!$C$7,C4673)),ISNUMBER(SEARCH('[1]Lookup for use classification'!$D$7,C4673))),'[1]Lookup for use classification'!$A$7,IF(OR(ISNUMBER(SEARCH('[1]Lookup for use classification'!$B$9,C4673)),ISNUMBER(SEARCH('[1]Lookup for use classification'!$C$9,C4673)),ISNUMBER(SEARCH('[1]Lookup for use classification'!$D$9,C4673)),ISNUMBER(SEARCH('[1]Lookup for use classification'!$E$9,C4673)),ISNUMBER(SEARCH('[1]Lookup for use classification'!$F$9,C4673)),ISNUMBER(SEARCH('[1]Lookup for use classification'!$G$9,C4673)),ISNUMBER(SEARCH('[1]Lookup for use classification'!$H$9,C4673)),ISNUMBER(SEARCH('[1]Lookup for use classification'!$I$9,C4673)),ISNUMBER(SEARCH('[1]Lookup for use classification'!$J$9,C4673)),ISNUMBER(SEARCH('[1]Lookup for use classification'!$K$9,C4673))),'[1]Lookup for use classification'!$A$9,IF(OR(ISNUMBER(SEARCH('[1]Lookup for use classification'!$B$10,C4673)),ISNUMBER(SEARCH('[1]Lookup for use classification'!$C$10,C4673)),ISNUMBER(SEARCH('[1]Lookup for use classification'!$D$10,C4673)),ISNUMBER(SEARCH('[1]Lookup for use classification'!$E$10,C4673)),ISNUMBER(SEARCH('[1]Lookup for use classification'!$F$10,C4673)),ISNUMBER(SEARCH('[1]Lookup for use classification'!$G$10,C4673))),'[1]Lookup for use classification'!$A$10,IF(OR(ISNUMBER(SEARCH('[1]Lookup for use classification'!$B$11,C4673)),ISNUMBER(SEARCH('[1]Lookup for use classification'!$C$11,C4673))),'[1]Lookup for use classification'!$A$11,IF(OR(ISNUMBER(SEARCH('[1]Lookup for use classification'!$B$12,C4673)),ISNUMBER(SEARCH('[1]Lookup for use classification'!$C$12,C4673))),'[1]Lookup for use classification'!$A$12,IF(OR(ISNUMBER(SEARCH('[1]Lookup for use classification'!$B$13,C4673)),ISNUMBER(SEARCH('[1]Lookup for use classification'!$C$13,C4673)),ISNUMBER(SEARCH('[1]Lookup for use classification'!$D$13,C4673)),,ISNUMBER(SEARCH('[1]Lookup for use classification'!$C$13,C4673)),ISNUMBER(SEARCH('[1]Lookup for use classification'!$E$13,C4673))),'[1]Lookup for use classification'!$A$13,IF(OR(ISNUMBER(SEARCH('[1]Lookup for use classification'!$B$14,C4673)),ISNUMBER(SEARCH('[1]Lookup for use classification'!$C$14,C4673))),'[1]Lookup for use classification'!$A$14,"Other"))))))))))))</f>
        <v>Other</v>
      </c>
      <c r="E4673" s="9">
        <v>96</v>
      </c>
      <c r="F4673" s="9"/>
      <c r="G4673" s="9"/>
      <c r="H4673" s="164"/>
      <c r="I4673" s="164"/>
      <c r="J4673" s="7"/>
      <c r="L4673" s="6"/>
    </row>
    <row r="4674" spans="1:12" hidden="1">
      <c r="A4674" s="138" t="s">
        <v>2164</v>
      </c>
      <c r="B4674" s="8" t="str">
        <f>IF(ISNA(VLOOKUP(CONCATENATE(A4674,C4674),EUS!$B$2:$B$1939,1,FALSE)),"","End Use Study")</f>
        <v>End Use Study</v>
      </c>
      <c r="C4674" s="8" t="s">
        <v>2636</v>
      </c>
      <c r="D4674" s="8" t="str">
        <f>IF(OR(ISNUMBER(SEARCH('[1]Lookup for use classification'!$B$1,C4674)),ISNUMBER(SEARCH('[1]Lookup for use classification'!$C$1,C4674)),ISNUMBER(SEARCH('[1]Lookup for use classification'!$D$1,C4674)),ISNUMBER(SEARCH('[1]Lookup for use classification'!$E$1,C4674))),'[1]Lookup for use classification'!$A$1,IF(ISNUMBER(SEARCH('[1]Lookup for use classification'!$B$2,C4674)),'[1]Lookup for use classification'!$A$2,IF(ISNUMBER(SEARCH('[1]Lookup for use classification'!$B$3,C4674)),'[1]Lookup for use classification'!$A$3,IF(OR(ISNUMBER(SEARCH('[1]Lookup for use classification'!$B$4,C4674)),ISNUMBER(SEARCH('[1]Lookup for use classification'!$C$4,C4674)),ISNUMBER(SEARCH('[1]Lookup for use classification'!$D$4,C4674)),ISNUMBER(SEARCH('[1]Lookup for use classification'!$E$4,C4674))),'[1]Lookup for use classification'!$A$4,IF(OR(ISNUMBER(SEARCH('[1]Lookup for use classification'!$B$5,C4674)),ISNUMBER(SEARCH('[1]Lookup for use classification'!$C$5,C4674)),ISNUMBER(SEARCH('[1]Lookup for use classification'!$D$5,C4674))),'[1]Lookup for use classification'!$A$5,IF(OR(ISNUMBER(SEARCH('[1]Lookup for use classification'!$B$7,C4674)),ISNUMBER(SEARCH('[1]Lookup for use classification'!$C$7,C4674)),ISNUMBER(SEARCH('[1]Lookup for use classification'!$D$7,C4674))),'[1]Lookup for use classification'!$A$7,IF(OR(ISNUMBER(SEARCH('[1]Lookup for use classification'!$B$9,C4674)),ISNUMBER(SEARCH('[1]Lookup for use classification'!$C$9,C4674)),ISNUMBER(SEARCH('[1]Lookup for use classification'!$D$9,C4674)),ISNUMBER(SEARCH('[1]Lookup for use classification'!$E$9,C4674)),ISNUMBER(SEARCH('[1]Lookup for use classification'!$F$9,C4674)),ISNUMBER(SEARCH('[1]Lookup for use classification'!$G$9,C4674)),ISNUMBER(SEARCH('[1]Lookup for use classification'!$H$9,C4674)),ISNUMBER(SEARCH('[1]Lookup for use classification'!$I$9,C4674)),ISNUMBER(SEARCH('[1]Lookup for use classification'!$J$9,C4674)),ISNUMBER(SEARCH('[1]Lookup for use classification'!$K$9,C4674))),'[1]Lookup for use classification'!$A$9,IF(OR(ISNUMBER(SEARCH('[1]Lookup for use classification'!$B$10,C4674)),ISNUMBER(SEARCH('[1]Lookup for use classification'!$C$10,C4674)),ISNUMBER(SEARCH('[1]Lookup for use classification'!$D$10,C4674)),ISNUMBER(SEARCH('[1]Lookup for use classification'!$E$10,C4674)),ISNUMBER(SEARCH('[1]Lookup for use classification'!$F$10,C4674)),ISNUMBER(SEARCH('[1]Lookup for use classification'!$G$10,C4674))),'[1]Lookup for use classification'!$A$10,IF(OR(ISNUMBER(SEARCH('[1]Lookup for use classification'!$B$11,C4674)),ISNUMBER(SEARCH('[1]Lookup for use classification'!$C$11,C4674))),'[1]Lookup for use classification'!$A$11,IF(OR(ISNUMBER(SEARCH('[1]Lookup for use classification'!$B$12,C4674)),ISNUMBER(SEARCH('[1]Lookup for use classification'!$C$12,C4674))),'[1]Lookup for use classification'!$A$12,IF(OR(ISNUMBER(SEARCH('[1]Lookup for use classification'!$B$13,C4674)),ISNUMBER(SEARCH('[1]Lookup for use classification'!$C$13,C4674)),ISNUMBER(SEARCH('[1]Lookup for use classification'!$D$13,C4674)),,ISNUMBER(SEARCH('[1]Lookup for use classification'!$C$13,C4674)),ISNUMBER(SEARCH('[1]Lookup for use classification'!$E$13,C4674))),'[1]Lookup for use classification'!$A$13,IF(OR(ISNUMBER(SEARCH('[1]Lookup for use classification'!$B$14,C4674)),ISNUMBER(SEARCH('[1]Lookup for use classification'!$C$14,C4674))),'[1]Lookup for use classification'!$A$14,"Other"))))))))))))</f>
        <v>Other</v>
      </c>
      <c r="E4674" s="9">
        <v>560</v>
      </c>
      <c r="F4674" s="9"/>
      <c r="G4674" s="9"/>
      <c r="H4674" s="164"/>
      <c r="I4674" s="164"/>
      <c r="J4674" s="7"/>
      <c r="L4674" s="6"/>
    </row>
    <row r="4675" spans="1:12" hidden="1">
      <c r="A4675" s="188" t="s">
        <v>2944</v>
      </c>
      <c r="B4675" s="8" t="str">
        <f>IF(ISNA(VLOOKUP(CONCATENATE(A4675,C4675),ARIS!$A$1:$A$959,1,FALSE)),"","ARIS")</f>
        <v>ARIS</v>
      </c>
      <c r="C4675" s="162" t="s">
        <v>2945</v>
      </c>
      <c r="D4675" s="8" t="str">
        <f>IF(OR(ISNUMBER(SEARCH('[1]Lookup for use classification'!$B$1,C4675)),ISNUMBER(SEARCH('[1]Lookup for use classification'!$C$1,C4675)),ISNUMBER(SEARCH('[1]Lookup for use classification'!$D$1,C4675)),ISNUMBER(SEARCH('[1]Lookup for use classification'!$E$1,C4675))),'[1]Lookup for use classification'!$A$1,IF(ISNUMBER(SEARCH('[1]Lookup for use classification'!$B$2,C4675)),'[1]Lookup for use classification'!$A$2,IF(ISNUMBER(SEARCH('[1]Lookup for use classification'!$B$3,C4675)),'[1]Lookup for use classification'!$A$3,IF(OR(ISNUMBER(SEARCH('[1]Lookup for use classification'!$B$4,C4675)),ISNUMBER(SEARCH('[1]Lookup for use classification'!$C$4,C4675)),ISNUMBER(SEARCH('[1]Lookup for use classification'!$D$4,C4675)),ISNUMBER(SEARCH('[1]Lookup for use classification'!$E$4,C4675))),'[1]Lookup for use classification'!$A$4,IF(OR(ISNUMBER(SEARCH('[1]Lookup for use classification'!$B$5,C4675)),ISNUMBER(SEARCH('[1]Lookup for use classification'!$C$5,C4675)),ISNUMBER(SEARCH('[1]Lookup for use classification'!$D$5,C4675))),'[1]Lookup for use classification'!$A$5,IF(OR(ISNUMBER(SEARCH('[1]Lookup for use classification'!$B$7,C4675)),ISNUMBER(SEARCH('[1]Lookup for use classification'!$C$7,C4675)),ISNUMBER(SEARCH('[1]Lookup for use classification'!$D$7,C4675))),'[1]Lookup for use classification'!$A$7,IF(OR(ISNUMBER(SEARCH('[1]Lookup for use classification'!$B$9,C4675)),ISNUMBER(SEARCH('[1]Lookup for use classification'!$C$9,C4675)),ISNUMBER(SEARCH('[1]Lookup for use classification'!$D$9,C4675)),ISNUMBER(SEARCH('[1]Lookup for use classification'!$E$9,C4675)),ISNUMBER(SEARCH('[1]Lookup for use classification'!$F$9,C4675)),ISNUMBER(SEARCH('[1]Lookup for use classification'!$G$9,C4675)),ISNUMBER(SEARCH('[1]Lookup for use classification'!$H$9,C4675)),ISNUMBER(SEARCH('[1]Lookup for use classification'!$I$9,C4675)),ISNUMBER(SEARCH('[1]Lookup for use classification'!$J$9,C4675)),ISNUMBER(SEARCH('[1]Lookup for use classification'!$K$9,C4675))),'[1]Lookup for use classification'!$A$9,IF(OR(ISNUMBER(SEARCH('[1]Lookup for use classification'!$B$10,C4675)),ISNUMBER(SEARCH('[1]Lookup for use classification'!$C$10,C4675)),ISNUMBER(SEARCH('[1]Lookup for use classification'!$D$10,C4675)),ISNUMBER(SEARCH('[1]Lookup for use classification'!$E$10,C4675)),ISNUMBER(SEARCH('[1]Lookup for use classification'!$F$10,C4675)),ISNUMBER(SEARCH('[1]Lookup for use classification'!$G$10,C4675))),'[1]Lookup for use classification'!$A$10,IF(OR(ISNUMBER(SEARCH('[1]Lookup for use classification'!$B$11,C4675)),ISNUMBER(SEARCH('[1]Lookup for use classification'!$C$11,C4675))),'[1]Lookup for use classification'!$A$11,IF(OR(ISNUMBER(SEARCH('[1]Lookup for use classification'!$B$12,C4675)),ISNUMBER(SEARCH('[1]Lookup for use classification'!$C$12,C4675))),'[1]Lookup for use classification'!$A$12,IF(OR(ISNUMBER(SEARCH('[1]Lookup for use classification'!$B$13,C4675)),ISNUMBER(SEARCH('[1]Lookup for use classification'!$C$13,C4675)),ISNUMBER(SEARCH('[1]Lookup for use classification'!$D$13,C4675)),,ISNUMBER(SEARCH('[1]Lookup for use classification'!$C$13,C4675)),ISNUMBER(SEARCH('[1]Lookup for use classification'!$E$13,C4675))),'[1]Lookup for use classification'!$A$13,IF(OR(ISNUMBER(SEARCH('[1]Lookup for use classification'!$B$14,C4675)),ISNUMBER(SEARCH('[1]Lookup for use classification'!$C$14,C4675))),'[1]Lookup for use classification'!$A$14,"Other"))))))))))))</f>
        <v>Other</v>
      </c>
      <c r="E4675" s="163">
        <v>1258</v>
      </c>
      <c r="F4675" s="163"/>
      <c r="G4675" s="163"/>
      <c r="H4675" s="164">
        <v>963.50364963503648</v>
      </c>
      <c r="I4675" s="164"/>
      <c r="J4675" s="165">
        <v>24782.723042499998</v>
      </c>
    </row>
    <row r="4676" spans="1:12" hidden="1">
      <c r="A4676" s="134" t="s">
        <v>2164</v>
      </c>
      <c r="B4676" s="8" t="str">
        <f>IF(ISNA(VLOOKUP(CONCATENATE(A4676,C4676),EUS!$B$2:$B$1939,1,FALSE)),"","End Use Study")</f>
        <v>End Use Study</v>
      </c>
      <c r="C4676" s="8" t="s">
        <v>366</v>
      </c>
      <c r="D4676" s="8" t="str">
        <f>IF(OR(ISNUMBER(SEARCH('[1]Lookup for use classification'!$B$1,C4676)),ISNUMBER(SEARCH('[1]Lookup for use classification'!$C$1,C4676)),ISNUMBER(SEARCH('[1]Lookup for use classification'!$D$1,C4676)),ISNUMBER(SEARCH('[1]Lookup for use classification'!$E$1,C4676))),'[1]Lookup for use classification'!$A$1,IF(ISNUMBER(SEARCH('[1]Lookup for use classification'!$B$2,C4676)),'[1]Lookup for use classification'!$A$2,IF(ISNUMBER(SEARCH('[1]Lookup for use classification'!$B$3,C4676)),'[1]Lookup for use classification'!$A$3,IF(OR(ISNUMBER(SEARCH('[1]Lookup for use classification'!$B$4,C4676)),ISNUMBER(SEARCH('[1]Lookup for use classification'!$C$4,C4676)),ISNUMBER(SEARCH('[1]Lookup for use classification'!$D$4,C4676)),ISNUMBER(SEARCH('[1]Lookup for use classification'!$E$4,C4676))),'[1]Lookup for use classification'!$A$4,IF(OR(ISNUMBER(SEARCH('[1]Lookup for use classification'!$B$5,C4676)),ISNUMBER(SEARCH('[1]Lookup for use classification'!$C$5,C4676)),ISNUMBER(SEARCH('[1]Lookup for use classification'!$D$5,C4676))),'[1]Lookup for use classification'!$A$5,IF(OR(ISNUMBER(SEARCH('[1]Lookup for use classification'!$B$7,C4676)),ISNUMBER(SEARCH('[1]Lookup for use classification'!$C$7,C4676)),ISNUMBER(SEARCH('[1]Lookup for use classification'!$D$7,C4676))),'[1]Lookup for use classification'!$A$7,IF(OR(ISNUMBER(SEARCH('[1]Lookup for use classification'!$B$9,C4676)),ISNUMBER(SEARCH('[1]Lookup for use classification'!$C$9,C4676)),ISNUMBER(SEARCH('[1]Lookup for use classification'!$D$9,C4676)),ISNUMBER(SEARCH('[1]Lookup for use classification'!$E$9,C4676)),ISNUMBER(SEARCH('[1]Lookup for use classification'!$F$9,C4676)),ISNUMBER(SEARCH('[1]Lookup for use classification'!$G$9,C4676)),ISNUMBER(SEARCH('[1]Lookup for use classification'!$H$9,C4676)),ISNUMBER(SEARCH('[1]Lookup for use classification'!$I$9,C4676)),ISNUMBER(SEARCH('[1]Lookup for use classification'!$J$9,C4676)),ISNUMBER(SEARCH('[1]Lookup for use classification'!$K$9,C4676))),'[1]Lookup for use classification'!$A$9,IF(OR(ISNUMBER(SEARCH('[1]Lookup for use classification'!$B$10,C4676)),ISNUMBER(SEARCH('[1]Lookup for use classification'!$C$10,C4676)),ISNUMBER(SEARCH('[1]Lookup for use classification'!$D$10,C4676)),ISNUMBER(SEARCH('[1]Lookup for use classification'!$E$10,C4676)),ISNUMBER(SEARCH('[1]Lookup for use classification'!$F$10,C4676)),ISNUMBER(SEARCH('[1]Lookup for use classification'!$G$10,C4676))),'[1]Lookup for use classification'!$A$10,IF(OR(ISNUMBER(SEARCH('[1]Lookup for use classification'!$B$11,C4676)),ISNUMBER(SEARCH('[1]Lookup for use classification'!$C$11,C4676))),'[1]Lookup for use classification'!$A$11,IF(OR(ISNUMBER(SEARCH('[1]Lookup for use classification'!$B$12,C4676)),ISNUMBER(SEARCH('[1]Lookup for use classification'!$C$12,C4676))),'[1]Lookup for use classification'!$A$12,IF(OR(ISNUMBER(SEARCH('[1]Lookup for use classification'!$B$13,C4676)),ISNUMBER(SEARCH('[1]Lookup for use classification'!$C$13,C4676)),ISNUMBER(SEARCH('[1]Lookup for use classification'!$D$13,C4676)),,ISNUMBER(SEARCH('[1]Lookup for use classification'!$C$13,C4676)),ISNUMBER(SEARCH('[1]Lookup for use classification'!$E$13,C4676))),'[1]Lookup for use classification'!$A$13,IF(OR(ISNUMBER(SEARCH('[1]Lookup for use classification'!$B$14,C4676)),ISNUMBER(SEARCH('[1]Lookup for use classification'!$C$14,C4676))),'[1]Lookup for use classification'!$A$14,"Other"))))))))))))</f>
        <v>Other</v>
      </c>
      <c r="E4676" s="9"/>
      <c r="F4676" s="9"/>
      <c r="G4676" s="9"/>
      <c r="H4676" s="164"/>
      <c r="I4676" s="164"/>
      <c r="J4676" s="7"/>
      <c r="L4676" s="6"/>
    </row>
    <row r="4677" spans="1:12" hidden="1">
      <c r="A4677" s="134" t="s">
        <v>2164</v>
      </c>
      <c r="B4677" s="8" t="str">
        <f>IF(ISNA(VLOOKUP(CONCATENATE(A4677,C4677),EUS!$B$2:$B$1939,1,FALSE)),"","End Use Study")</f>
        <v>End Use Study</v>
      </c>
      <c r="C4677" s="8" t="s">
        <v>286</v>
      </c>
      <c r="D4677" s="162" t="s">
        <v>2424</v>
      </c>
      <c r="E4677" s="9"/>
      <c r="F4677" s="9"/>
      <c r="G4677" s="9"/>
      <c r="H4677" s="164"/>
      <c r="I4677" s="164"/>
      <c r="J4677" s="7"/>
      <c r="L4677" s="6"/>
    </row>
    <row r="4678" spans="1:12" hidden="1">
      <c r="A4678" s="134" t="s">
        <v>2164</v>
      </c>
      <c r="B4678" s="8" t="str">
        <f>IF(ISNA(VLOOKUP(CONCATENATE(A4678,C4678),EUS!$B$2:$B$1939,1,FALSE)),"","End Use Study")</f>
        <v>End Use Study</v>
      </c>
      <c r="C4678" s="8" t="s">
        <v>2547</v>
      </c>
      <c r="D4678" s="162" t="s">
        <v>2424</v>
      </c>
      <c r="E4678" s="9"/>
      <c r="F4678" s="9"/>
      <c r="G4678" s="9"/>
      <c r="H4678" s="164"/>
      <c r="I4678" s="164"/>
      <c r="J4678" s="7"/>
      <c r="L4678" s="6"/>
    </row>
    <row r="4679" spans="1:12" hidden="1">
      <c r="A4679" s="134" t="s">
        <v>2164</v>
      </c>
      <c r="B4679" s="8" t="str">
        <f>IF(ISNA(VLOOKUP(CONCATENATE(A4679,C4679),EUS!$B$2:$B$1939,1,FALSE)),"","End Use Study")</f>
        <v>End Use Study</v>
      </c>
      <c r="C4679" s="8" t="s">
        <v>2226</v>
      </c>
      <c r="D4679" s="8" t="str">
        <f>IF(OR(ISNUMBER(SEARCH('[1]Lookup for use classification'!$B$1,C4679)),ISNUMBER(SEARCH('[1]Lookup for use classification'!$C$1,C4679)),ISNUMBER(SEARCH('[1]Lookup for use classification'!$D$1,C4679)),ISNUMBER(SEARCH('[1]Lookup for use classification'!$E$1,C4679))),'[1]Lookup for use classification'!$A$1,IF(ISNUMBER(SEARCH('[1]Lookup for use classification'!$B$2,C4679)),'[1]Lookup for use classification'!$A$2,IF(ISNUMBER(SEARCH('[1]Lookup for use classification'!$B$3,C4679)),'[1]Lookup for use classification'!$A$3,IF(OR(ISNUMBER(SEARCH('[1]Lookup for use classification'!$B$4,C4679)),ISNUMBER(SEARCH('[1]Lookup for use classification'!$C$4,C4679)),ISNUMBER(SEARCH('[1]Lookup for use classification'!$D$4,C4679)),ISNUMBER(SEARCH('[1]Lookup for use classification'!$E$4,C4679))),'[1]Lookup for use classification'!$A$4,IF(OR(ISNUMBER(SEARCH('[1]Lookup for use classification'!$B$5,C4679)),ISNUMBER(SEARCH('[1]Lookup for use classification'!$C$5,C4679)),ISNUMBER(SEARCH('[1]Lookup for use classification'!$D$5,C4679))),'[1]Lookup for use classification'!$A$5,IF(OR(ISNUMBER(SEARCH('[1]Lookup for use classification'!$B$7,C4679)),ISNUMBER(SEARCH('[1]Lookup for use classification'!$C$7,C4679)),ISNUMBER(SEARCH('[1]Lookup for use classification'!$D$7,C4679))),'[1]Lookup for use classification'!$A$7,IF(OR(ISNUMBER(SEARCH('[1]Lookup for use classification'!$B$9,C4679)),ISNUMBER(SEARCH('[1]Lookup for use classification'!$C$9,C4679)),ISNUMBER(SEARCH('[1]Lookup for use classification'!$D$9,C4679)),ISNUMBER(SEARCH('[1]Lookup for use classification'!$E$9,C4679)),ISNUMBER(SEARCH('[1]Lookup for use classification'!$F$9,C4679)),ISNUMBER(SEARCH('[1]Lookup for use classification'!$G$9,C4679)),ISNUMBER(SEARCH('[1]Lookup for use classification'!$H$9,C4679)),ISNUMBER(SEARCH('[1]Lookup for use classification'!$I$9,C4679)),ISNUMBER(SEARCH('[1]Lookup for use classification'!$J$9,C4679)),ISNUMBER(SEARCH('[1]Lookup for use classification'!$K$9,C4679))),'[1]Lookup for use classification'!$A$9,IF(OR(ISNUMBER(SEARCH('[1]Lookup for use classification'!$B$10,C4679)),ISNUMBER(SEARCH('[1]Lookup for use classification'!$C$10,C4679)),ISNUMBER(SEARCH('[1]Lookup for use classification'!$D$10,C4679)),ISNUMBER(SEARCH('[1]Lookup for use classification'!$E$10,C4679)),ISNUMBER(SEARCH('[1]Lookup for use classification'!$F$10,C4679)),ISNUMBER(SEARCH('[1]Lookup for use classification'!$G$10,C4679))),'[1]Lookup for use classification'!$A$10,IF(OR(ISNUMBER(SEARCH('[1]Lookup for use classification'!$B$11,C4679)),ISNUMBER(SEARCH('[1]Lookup for use classification'!$C$11,C4679))),'[1]Lookup for use classification'!$A$11,IF(OR(ISNUMBER(SEARCH('[1]Lookup for use classification'!$B$12,C4679)),ISNUMBER(SEARCH('[1]Lookup for use classification'!$C$12,C4679))),'[1]Lookup for use classification'!$A$12,IF(OR(ISNUMBER(SEARCH('[1]Lookup for use classification'!$B$13,C4679)),ISNUMBER(SEARCH('[1]Lookup for use classification'!$C$13,C4679)),ISNUMBER(SEARCH('[1]Lookup for use classification'!$D$13,C4679)),,ISNUMBER(SEARCH('[1]Lookup for use classification'!$C$13,C4679)),ISNUMBER(SEARCH('[1]Lookup for use classification'!$E$13,C4679))),'[1]Lookup for use classification'!$A$13,IF(OR(ISNUMBER(SEARCH('[1]Lookup for use classification'!$B$14,C4679)),ISNUMBER(SEARCH('[1]Lookup for use classification'!$C$14,C4679))),'[1]Lookup for use classification'!$A$14,"Other"))))))))))))</f>
        <v>Retail - Other</v>
      </c>
      <c r="E4679" s="9"/>
      <c r="F4679" s="9"/>
      <c r="G4679" s="9"/>
      <c r="H4679" s="164"/>
      <c r="I4679" s="164"/>
      <c r="J4679" s="7"/>
      <c r="L4679" s="6"/>
    </row>
    <row r="4680" spans="1:12" hidden="1">
      <c r="A4680" s="138" t="s">
        <v>2164</v>
      </c>
      <c r="B4680" s="8" t="str">
        <f>IF(ISNA(VLOOKUP(CONCATENATE(A4680,C4680),EUS!$B$2:$B$1939,1,FALSE)),"","End Use Study")</f>
        <v>End Use Study</v>
      </c>
      <c r="C4680" s="8" t="s">
        <v>233</v>
      </c>
      <c r="D4680" s="162" t="s">
        <v>1980</v>
      </c>
      <c r="E4680" s="9">
        <v>192</v>
      </c>
      <c r="F4680" s="9"/>
      <c r="G4680" s="9"/>
      <c r="H4680" s="164"/>
      <c r="I4680" s="164"/>
      <c r="J4680" s="7"/>
      <c r="L4680" s="6"/>
    </row>
    <row r="4681" spans="1:12" hidden="1">
      <c r="A4681" s="134" t="s">
        <v>2164</v>
      </c>
      <c r="B4681" s="8" t="str">
        <f>IF(ISNA(VLOOKUP(CONCATENATE(A4681,C4681),EUS!$B$2:$B$1939,1,FALSE)),"","End Use Study")</f>
        <v>End Use Study</v>
      </c>
      <c r="C4681" s="8" t="s">
        <v>1983</v>
      </c>
      <c r="D4681" s="162" t="s">
        <v>1980</v>
      </c>
      <c r="E4681" s="9">
        <v>1258</v>
      </c>
      <c r="F4681" s="9"/>
      <c r="G4681" s="9"/>
      <c r="H4681" s="164"/>
      <c r="I4681" s="164"/>
      <c r="J4681" s="7"/>
      <c r="L4681" s="6"/>
    </row>
    <row r="4682" spans="1:12" hidden="1">
      <c r="A4682" s="138" t="s">
        <v>2408</v>
      </c>
      <c r="B4682" s="8" t="str">
        <f>IF(ISNA(VLOOKUP(CONCATENATE(A4682,C4682),EUS!$B$2:$B$1939,1,FALSE)),"","End Use Study")</f>
        <v>End Use Study</v>
      </c>
      <c r="C4682" s="8" t="s">
        <v>3651</v>
      </c>
      <c r="D4682" s="162" t="s">
        <v>3615</v>
      </c>
      <c r="E4682" s="9">
        <v>3000</v>
      </c>
      <c r="F4682" s="9"/>
      <c r="G4682" s="9"/>
      <c r="H4682" s="164"/>
      <c r="I4682" s="164"/>
      <c r="J4682" s="7"/>
      <c r="L4682" s="6"/>
    </row>
    <row r="4683" spans="1:12" hidden="1">
      <c r="A4683" s="138" t="s">
        <v>2408</v>
      </c>
      <c r="B4683" s="8" t="str">
        <f>IF(ISNA(VLOOKUP(CONCATENATE(A4683,C4683),EUS!$B$2:$B$1939,1,FALSE)),"","End Use Study")</f>
        <v>End Use Study</v>
      </c>
      <c r="C4683" s="8" t="s">
        <v>3652</v>
      </c>
      <c r="D4683" s="162" t="s">
        <v>3615</v>
      </c>
      <c r="E4683" s="9"/>
      <c r="F4683" s="9"/>
      <c r="G4683" s="9"/>
      <c r="H4683" s="164"/>
      <c r="I4683" s="164"/>
      <c r="J4683" s="7"/>
      <c r="L4683" s="6"/>
    </row>
    <row r="4684" spans="1:12" hidden="1">
      <c r="A4684" s="134" t="s">
        <v>2408</v>
      </c>
      <c r="B4684" s="8" t="str">
        <f>IF(ISNA(VLOOKUP(CONCATENATE(A4684,C4684),EUS!$B$2:$B$1939,1,FALSE)),"","End Use Study")</f>
        <v>End Use Study</v>
      </c>
      <c r="C4684" s="8" t="s">
        <v>3574</v>
      </c>
      <c r="D4684" s="162" t="s">
        <v>3335</v>
      </c>
      <c r="E4684" s="9">
        <v>10520</v>
      </c>
      <c r="F4684" s="9"/>
      <c r="G4684" s="9"/>
      <c r="H4684" s="164"/>
      <c r="I4684" s="164"/>
      <c r="J4684" s="7"/>
      <c r="L4684" s="6"/>
    </row>
    <row r="4685" spans="1:12" hidden="1">
      <c r="A4685" s="138" t="s">
        <v>2408</v>
      </c>
      <c r="B4685" s="8" t="str">
        <f>IF(ISNA(VLOOKUP(CONCATENATE(A4685,C4685),EUS!$B$2:$B$1939,1,FALSE)),"","End Use Study")</f>
        <v>End Use Study</v>
      </c>
      <c r="C4685" s="8" t="s">
        <v>3302</v>
      </c>
      <c r="D4685" s="162" t="s">
        <v>3232</v>
      </c>
      <c r="E4685" s="9">
        <v>900</v>
      </c>
      <c r="F4685" s="9"/>
      <c r="G4685" s="9"/>
      <c r="H4685" s="164">
        <v>283</v>
      </c>
      <c r="I4685" s="164"/>
      <c r="J4685" s="7">
        <v>2200</v>
      </c>
      <c r="L4685" s="6"/>
    </row>
    <row r="4686" spans="1:12" hidden="1">
      <c r="A4686" s="138" t="s">
        <v>2408</v>
      </c>
      <c r="B4686" s="8" t="str">
        <f>IF(ISNA(VLOOKUP(CONCATENATE(A4686,C4686),EUS!$B$2:$B$1939,1,FALSE)),"","End Use Study")</f>
        <v>End Use Study</v>
      </c>
      <c r="C4686" s="8" t="s">
        <v>37</v>
      </c>
      <c r="D4686" s="8" t="str">
        <f>IF(OR(ISNUMBER(SEARCH('[1]Lookup for use classification'!$B$1,C4686)),ISNUMBER(SEARCH('[1]Lookup for use classification'!$C$1,C4686)),ISNUMBER(SEARCH('[1]Lookup for use classification'!$D$1,C4686))),'[1]Lookup for use classification'!$A$1,IF(ISNUMBER(SEARCH('[1]Lookup for use classification'!$B$2,C4686)),'[1]Lookup for use classification'!$A$2,IF(ISNUMBER(SEARCH('[1]Lookup for use classification'!$B$3,C4686)),'[1]Lookup for use classification'!$A$3,IF(OR(ISNUMBER(SEARCH('[1]Lookup for use classification'!$B$4,C4686)),ISNUMBER(SEARCH('[1]Lookup for use classification'!$C$4,C4686))),'[1]Lookup for use classification'!$A$4,IF(OR(ISNUMBER(SEARCH('[1]Lookup for use classification'!$B$5,C4686)),ISNUMBER(SEARCH('[1]Lookup for use classification'!$C$5,C4686)),ISNUMBER(SEARCH('[1]Lookup for use classification'!$D$5,C4686))),'[1]Lookup for use classification'!$A$5,IF(OR(ISNUMBER(SEARCH('[1]Lookup for use classification'!$B$7,C4686)),ISNUMBER(SEARCH('[1]Lookup for use classification'!$C$7,C4686)),ISNUMBER(SEARCH('[1]Lookup for use classification'!$D$7,C4686))),'[1]Lookup for use classification'!$A$7,IF(OR(ISNUMBER(SEARCH('[1]Lookup for use classification'!$B$9,C4686)),ISNUMBER(SEARCH('[1]Lookup for use classification'!$C$9,C4686)),ISNUMBER(SEARCH('[1]Lookup for use classification'!$D$9,C4686)),ISNUMBER(SEARCH('[1]Lookup for use classification'!$E$9,C4686)),ISNUMBER(SEARCH('[1]Lookup for use classification'!$F$9,C4686)),ISNUMBER(SEARCH('[1]Lookup for use classification'!$G$9,C4686))),'[1]Lookup for use classification'!$A$9,IF(OR(ISNUMBER(SEARCH('[1]Lookup for use classification'!$B$10,C4686)),ISNUMBER(SEARCH('[1]Lookup for use classification'!$C$10,C4686)),ISNUMBER(SEARCH('[1]Lookup for use classification'!$D$10,C4686)),ISNUMBER(SEARCH('[1]Lookup for use classification'!$E$10,C4686)),ISNUMBER(SEARCH('[1]Lookup for use classification'!$F$10,C4686))),'[1]Lookup for use classification'!$A$10,IF(OR(ISNUMBER(SEARCH('[1]Lookup for use classification'!$B$11,C4686)),ISNUMBER(SEARCH('[1]Lookup for use classification'!$C$11,C4686))),'[1]Lookup for use classification'!$A$11,IF(OR(ISNUMBER(SEARCH('[1]Lookup for use classification'!$B$12,C4686)),ISNUMBER(SEARCH('[1]Lookup for use classification'!$C$12,C4686))),'[1]Lookup for use classification'!$A$12,IF(OR(ISNUMBER(SEARCH('[1]Lookup for use classification'!$B$13,C4686)),ISNUMBER(SEARCH('[1]Lookup for use classification'!$C$13,C4686)),ISNUMBER(SEARCH('[1]Lookup for use classification'!$D$13,C4686))),'[1]Lookup for use classification'!$A$13,"Nope")))))))))))</f>
        <v>Office</v>
      </c>
      <c r="E4686" s="9">
        <v>600</v>
      </c>
      <c r="F4686" s="9"/>
      <c r="G4686" s="9"/>
      <c r="H4686" s="164">
        <v>275</v>
      </c>
      <c r="I4686" s="164"/>
      <c r="J4686" s="7">
        <v>2100</v>
      </c>
      <c r="L4686" s="6"/>
    </row>
    <row r="4687" spans="1:12" hidden="1">
      <c r="A4687" s="138" t="s">
        <v>2408</v>
      </c>
      <c r="B4687" s="8" t="str">
        <f>IF(ISNA(VLOOKUP(CONCATENATE(A4687,C4687),EUS!$B$2:$B$1939,1,FALSE)),"","End Use Study")</f>
        <v>End Use Study</v>
      </c>
      <c r="C4687" s="8" t="s">
        <v>2946</v>
      </c>
      <c r="D4687" s="8" t="str">
        <f>IF(OR(ISNUMBER(SEARCH('[1]Lookup for use classification'!$B$1,C4687)),ISNUMBER(SEARCH('[1]Lookup for use classification'!$C$1,C4687)),ISNUMBER(SEARCH('[1]Lookup for use classification'!$D$1,C4687)),ISNUMBER(SEARCH('[1]Lookup for use classification'!$E$1,C4687))),'[1]Lookup for use classification'!$A$1,IF(ISNUMBER(SEARCH('[1]Lookup for use classification'!$B$2,C4687)),'[1]Lookup for use classification'!$A$2,IF(ISNUMBER(SEARCH('[1]Lookup for use classification'!$B$3,C4687)),'[1]Lookup for use classification'!$A$3,IF(OR(ISNUMBER(SEARCH('[1]Lookup for use classification'!$B$4,C4687)),ISNUMBER(SEARCH('[1]Lookup for use classification'!$C$4,C4687)),ISNUMBER(SEARCH('[1]Lookup for use classification'!$D$4,C4687)),ISNUMBER(SEARCH('[1]Lookup for use classification'!$E$4,C4687))),'[1]Lookup for use classification'!$A$4,IF(OR(ISNUMBER(SEARCH('[1]Lookup for use classification'!$B$5,C4687)),ISNUMBER(SEARCH('[1]Lookup for use classification'!$C$5,C4687)),ISNUMBER(SEARCH('[1]Lookup for use classification'!$D$5,C4687))),'[1]Lookup for use classification'!$A$5,IF(OR(ISNUMBER(SEARCH('[1]Lookup for use classification'!$B$7,C4687)),ISNUMBER(SEARCH('[1]Lookup for use classification'!$C$7,C4687)),ISNUMBER(SEARCH('[1]Lookup for use classification'!$D$7,C4687))),'[1]Lookup for use classification'!$A$7,IF(OR(ISNUMBER(SEARCH('[1]Lookup for use classification'!$B$9,C4687)),ISNUMBER(SEARCH('[1]Lookup for use classification'!$C$9,C4687)),ISNUMBER(SEARCH('[1]Lookup for use classification'!$D$9,C4687)),ISNUMBER(SEARCH('[1]Lookup for use classification'!$E$9,C4687)),ISNUMBER(SEARCH('[1]Lookup for use classification'!$F$9,C4687)),ISNUMBER(SEARCH('[1]Lookup for use classification'!$G$9,C4687)),ISNUMBER(SEARCH('[1]Lookup for use classification'!$H$9,C4687)),ISNUMBER(SEARCH('[1]Lookup for use classification'!$I$9,C4687)),ISNUMBER(SEARCH('[1]Lookup for use classification'!$J$9,C4687)),ISNUMBER(SEARCH('[1]Lookup for use classification'!$K$9,C4687))),'[1]Lookup for use classification'!$A$9,IF(OR(ISNUMBER(SEARCH('[1]Lookup for use classification'!$B$10,C4687)),ISNUMBER(SEARCH('[1]Lookup for use classification'!$C$10,C4687)),ISNUMBER(SEARCH('[1]Lookup for use classification'!$D$10,C4687)),ISNUMBER(SEARCH('[1]Lookup for use classification'!$E$10,C4687)),ISNUMBER(SEARCH('[1]Lookup for use classification'!$F$10,C4687)),ISNUMBER(SEARCH('[1]Lookup for use classification'!$G$10,C4687))),'[1]Lookup for use classification'!$A$10,IF(OR(ISNUMBER(SEARCH('[1]Lookup for use classification'!$B$11,C4687)),ISNUMBER(SEARCH('[1]Lookup for use classification'!$C$11,C4687))),'[1]Lookup for use classification'!$A$11,IF(OR(ISNUMBER(SEARCH('[1]Lookup for use classification'!$B$12,C4687)),ISNUMBER(SEARCH('[1]Lookup for use classification'!$C$12,C4687))),'[1]Lookup for use classification'!$A$12,IF(OR(ISNUMBER(SEARCH('[1]Lookup for use classification'!$B$13,C4687)),ISNUMBER(SEARCH('[1]Lookup for use classification'!$C$13,C4687)),ISNUMBER(SEARCH('[1]Lookup for use classification'!$D$13,C4687)),,ISNUMBER(SEARCH('[1]Lookup for use classification'!$C$13,C4687)),ISNUMBER(SEARCH('[1]Lookup for use classification'!$E$13,C4687))),'[1]Lookup for use classification'!$A$13,IF(OR(ISNUMBER(SEARCH('[1]Lookup for use classification'!$B$14,C4687)),ISNUMBER(SEARCH('[1]Lookup for use classification'!$C$14,C4687))),'[1]Lookup for use classification'!$A$14,"Other"))))))))))))</f>
        <v>Other</v>
      </c>
      <c r="E4687" s="9">
        <v>400</v>
      </c>
      <c r="F4687" s="9"/>
      <c r="G4687" s="9"/>
      <c r="H4687" s="164">
        <v>100</v>
      </c>
      <c r="I4687" s="164"/>
      <c r="J4687" s="7">
        <v>180</v>
      </c>
      <c r="L4687" s="6"/>
    </row>
    <row r="4688" spans="1:12" hidden="1">
      <c r="A4688" s="134" t="s">
        <v>2408</v>
      </c>
      <c r="B4688" s="8" t="str">
        <f>IF(ISNA(VLOOKUP(CONCATENATE(A4688,C4688),EUS!$B$2:$B$1939,1,FALSE)),"","End Use Study")</f>
        <v>End Use Study</v>
      </c>
      <c r="C4688" s="8" t="s">
        <v>2548</v>
      </c>
      <c r="D4688" s="162" t="s">
        <v>2424</v>
      </c>
      <c r="E4688" s="9">
        <v>3000</v>
      </c>
      <c r="F4688" s="9"/>
      <c r="G4688" s="9"/>
      <c r="H4688" s="164">
        <v>848</v>
      </c>
      <c r="I4688" s="164"/>
      <c r="J4688" s="7">
        <v>5073</v>
      </c>
      <c r="L4688" s="6"/>
    </row>
    <row r="4689" spans="1:12" hidden="1">
      <c r="A4689" s="138" t="s">
        <v>2408</v>
      </c>
      <c r="B4689" s="8" t="str">
        <f>IF(ISNA(VLOOKUP(CONCATENATE(A4689,C4689),EUS!$B$2:$B$1939,1,FALSE)),"","End Use Study")</f>
        <v>End Use Study</v>
      </c>
      <c r="C4689" s="8" t="s">
        <v>1542</v>
      </c>
      <c r="D4689" s="11" t="s">
        <v>213</v>
      </c>
      <c r="E4689" s="9">
        <v>2500</v>
      </c>
      <c r="F4689" s="9"/>
      <c r="G4689" s="9"/>
      <c r="H4689" s="164">
        <v>610</v>
      </c>
      <c r="I4689" s="164"/>
      <c r="J4689" s="7">
        <v>2050</v>
      </c>
      <c r="L4689" s="6"/>
    </row>
    <row r="4690" spans="1:12" hidden="1">
      <c r="A4690" s="188" t="s">
        <v>2409</v>
      </c>
      <c r="B4690" s="8" t="str">
        <f>IF(ISNA(VLOOKUP(CONCATENATE(A4690,C4690),ARIS!$A$1:$A$959,1,FALSE)),"","ARIS")</f>
        <v>ARIS</v>
      </c>
      <c r="C4690" s="162" t="s">
        <v>2411</v>
      </c>
      <c r="D4690" s="11" t="s">
        <v>213</v>
      </c>
      <c r="E4690" s="163">
        <v>3000</v>
      </c>
      <c r="F4690" s="163"/>
      <c r="G4690" s="163"/>
      <c r="H4690" s="164">
        <v>716.50948905109487</v>
      </c>
      <c r="I4690" s="164"/>
    </row>
    <row r="4691" spans="1:12" hidden="1">
      <c r="A4691" s="193" t="s">
        <v>2409</v>
      </c>
      <c r="B4691" s="8" t="str">
        <f>IF(ISNA(VLOOKUP(CONCATENATE(A4691,C4691),ARIS!$A$1:$A$959,1,FALSE)),"","ARIS")</f>
        <v>ARIS</v>
      </c>
      <c r="C4691" s="162" t="s">
        <v>2410</v>
      </c>
      <c r="D4691" s="11" t="s">
        <v>213</v>
      </c>
      <c r="E4691" s="163">
        <v>3136</v>
      </c>
      <c r="F4691" s="163"/>
      <c r="G4691" s="163"/>
      <c r="H4691" s="164">
        <v>972.99416058394172</v>
      </c>
      <c r="I4691" s="164"/>
    </row>
    <row r="4692" spans="1:12" hidden="1">
      <c r="A4692" s="188" t="s">
        <v>2947</v>
      </c>
      <c r="B4692" s="8" t="str">
        <f>IF(ISNA(VLOOKUP(CONCATENATE(A4692,C4692),ARIS!$A$1:$A$959,1,FALSE)),"","ARIS")</f>
        <v>ARIS</v>
      </c>
      <c r="C4692" s="162" t="s">
        <v>3575</v>
      </c>
      <c r="D4692" s="162" t="s">
        <v>3335</v>
      </c>
      <c r="E4692" s="163">
        <v>11776</v>
      </c>
      <c r="F4692" s="163"/>
      <c r="G4692" s="163"/>
      <c r="H4692" s="164">
        <v>10545.162043795621</v>
      </c>
      <c r="I4692" s="164"/>
      <c r="J4692" s="165">
        <v>84983.104835200007</v>
      </c>
      <c r="L4692" s="165">
        <v>874.85901639344263</v>
      </c>
    </row>
    <row r="4693" spans="1:12" hidden="1">
      <c r="A4693" s="138" t="s">
        <v>1205</v>
      </c>
      <c r="B4693" s="8" t="str">
        <f>IF(ISNA(VLOOKUP(CONCATENATE(A4693,C4693),EUS!$B$2:$B$1939,1,FALSE)),"","End Use Study")</f>
        <v>End Use Study</v>
      </c>
      <c r="C4693" s="8" t="s">
        <v>2575</v>
      </c>
      <c r="D4693" s="8" t="str">
        <f>IF(OR(ISNUMBER(SEARCH('[1]Lookup for use classification'!$B$1,C4693)),ISNUMBER(SEARCH('[1]Lookup for use classification'!$C$1,C4693)),ISNUMBER(SEARCH('[1]Lookup for use classification'!$D$1,C4693)),ISNUMBER(SEARCH('[1]Lookup for use classification'!$E$1,C4693))),'[1]Lookup for use classification'!$A$1,IF(ISNUMBER(SEARCH('[1]Lookup for use classification'!$B$2,C4693)),'[1]Lookup for use classification'!$A$2,IF(ISNUMBER(SEARCH('[1]Lookup for use classification'!$B$3,C4693)),'[1]Lookup for use classification'!$A$3,IF(OR(ISNUMBER(SEARCH('[1]Lookup for use classification'!$B$4,C4693)),ISNUMBER(SEARCH('[1]Lookup for use classification'!$C$4,C4693)),ISNUMBER(SEARCH('[1]Lookup for use classification'!$D$4,C4693)),ISNUMBER(SEARCH('[1]Lookup for use classification'!$E$4,C4693))),'[1]Lookup for use classification'!$A$4,IF(OR(ISNUMBER(SEARCH('[1]Lookup for use classification'!$B$5,C4693)),ISNUMBER(SEARCH('[1]Lookup for use classification'!$C$5,C4693)),ISNUMBER(SEARCH('[1]Lookup for use classification'!$D$5,C4693))),'[1]Lookup for use classification'!$A$5,IF(OR(ISNUMBER(SEARCH('[1]Lookup for use classification'!$B$7,C4693)),ISNUMBER(SEARCH('[1]Lookup for use classification'!$C$7,C4693)),ISNUMBER(SEARCH('[1]Lookup for use classification'!$D$7,C4693))),'[1]Lookup for use classification'!$A$7,IF(OR(ISNUMBER(SEARCH('[1]Lookup for use classification'!$B$9,C4693)),ISNUMBER(SEARCH('[1]Lookup for use classification'!$C$9,C4693)),ISNUMBER(SEARCH('[1]Lookup for use classification'!$D$9,C4693)),ISNUMBER(SEARCH('[1]Lookup for use classification'!$E$9,C4693)),ISNUMBER(SEARCH('[1]Lookup for use classification'!$F$9,C4693)),ISNUMBER(SEARCH('[1]Lookup for use classification'!$G$9,C4693)),ISNUMBER(SEARCH('[1]Lookup for use classification'!$H$9,C4693)),ISNUMBER(SEARCH('[1]Lookup for use classification'!$I$9,C4693)),ISNUMBER(SEARCH('[1]Lookup for use classification'!$J$9,C4693)),ISNUMBER(SEARCH('[1]Lookup for use classification'!$K$9,C4693))),'[1]Lookup for use classification'!$A$9,IF(OR(ISNUMBER(SEARCH('[1]Lookup for use classification'!$B$10,C4693)),ISNUMBER(SEARCH('[1]Lookup for use classification'!$C$10,C4693)),ISNUMBER(SEARCH('[1]Lookup for use classification'!$D$10,C4693)),ISNUMBER(SEARCH('[1]Lookup for use classification'!$E$10,C4693)),ISNUMBER(SEARCH('[1]Lookup for use classification'!$F$10,C4693)),ISNUMBER(SEARCH('[1]Lookup for use classification'!$G$10,C4693))),'[1]Lookup for use classification'!$A$10,IF(OR(ISNUMBER(SEARCH('[1]Lookup for use classification'!$B$11,C4693)),ISNUMBER(SEARCH('[1]Lookup for use classification'!$C$11,C4693))),'[1]Lookup for use classification'!$A$11,IF(OR(ISNUMBER(SEARCH('[1]Lookup for use classification'!$B$12,C4693)),ISNUMBER(SEARCH('[1]Lookup for use classification'!$C$12,C4693))),'[1]Lookup for use classification'!$A$12,IF(OR(ISNUMBER(SEARCH('[1]Lookup for use classification'!$B$13,C4693)),ISNUMBER(SEARCH('[1]Lookup for use classification'!$C$13,C4693)),ISNUMBER(SEARCH('[1]Lookup for use classification'!$D$13,C4693)),,ISNUMBER(SEARCH('[1]Lookup for use classification'!$C$13,C4693)),ISNUMBER(SEARCH('[1]Lookup for use classification'!$E$13,C4693))),'[1]Lookup for use classification'!$A$13,IF(OR(ISNUMBER(SEARCH('[1]Lookup for use classification'!$B$14,C4693)),ISNUMBER(SEARCH('[1]Lookup for use classification'!$C$14,C4693))),'[1]Lookup for use classification'!$A$14,"Other"))))))))))))</f>
        <v>Other</v>
      </c>
      <c r="E4693" s="9">
        <v>96</v>
      </c>
      <c r="F4693" s="9"/>
      <c r="G4693" s="9"/>
      <c r="H4693" s="164"/>
      <c r="I4693" s="164"/>
      <c r="J4693" s="7"/>
      <c r="L4693" s="6"/>
    </row>
    <row r="4694" spans="1:12" hidden="1">
      <c r="A4694" s="187" t="s">
        <v>1205</v>
      </c>
      <c r="B4694" s="167" t="s">
        <v>4456</v>
      </c>
      <c r="C4694" s="182" t="s">
        <v>1202</v>
      </c>
      <c r="D4694" s="6" t="str">
        <f>IF(OR(ISNUMBER(SEARCH('[1]Lookup for use classification'!$B$1,C4694)),ISNUMBER(SEARCH('[1]Lookup for use classification'!$C$1,C4694)),ISNUMBER(SEARCH('[1]Lookup for use classification'!$D$1,C4694)),ISNUMBER(SEARCH('[1]Lookup for use classification'!$E$1,C4694))),'[1]Lookup for use classification'!$A$1,IF(ISNUMBER(SEARCH('[1]Lookup for use classification'!$B$2,C4694)),'[1]Lookup for use classification'!$A$2,IF(ISNUMBER(SEARCH('[1]Lookup for use classification'!$B$3,C4694)),'[1]Lookup for use classification'!$A$3,IF(OR(ISNUMBER(SEARCH('[1]Lookup for use classification'!$B$4,C4694)),ISNUMBER(SEARCH('[1]Lookup for use classification'!$C$4,C4694)),ISNUMBER(SEARCH('[1]Lookup for use classification'!$D$4,C4694)),ISNUMBER(SEARCH('[1]Lookup for use classification'!$E$4,C4694))),'[1]Lookup for use classification'!$A$4,IF(OR(ISNUMBER(SEARCH('[1]Lookup for use classification'!$B$5,C4694)),ISNUMBER(SEARCH('[1]Lookup for use classification'!$C$5,C4694)),ISNUMBER(SEARCH('[1]Lookup for use classification'!$D$5,C4694))),'[1]Lookup for use classification'!$A$5,IF(OR(ISNUMBER(SEARCH('[1]Lookup for use classification'!$B$7,C4694)),ISNUMBER(SEARCH('[1]Lookup for use classification'!$C$7,C4694)),ISNUMBER(SEARCH('[1]Lookup for use classification'!$D$7,C4694))),'[1]Lookup for use classification'!$A$7,IF(OR(ISNUMBER(SEARCH('[1]Lookup for use classification'!$B$9,C4694)),ISNUMBER(SEARCH('[1]Lookup for use classification'!$C$9,C4694)),ISNUMBER(SEARCH('[1]Lookup for use classification'!$D$9,C4694)),ISNUMBER(SEARCH('[1]Lookup for use classification'!$E$9,C4694)),ISNUMBER(SEARCH('[1]Lookup for use classification'!$F$9,C4694)),ISNUMBER(SEARCH('[1]Lookup for use classification'!$G$9,C4694)),ISNUMBER(SEARCH('[1]Lookup for use classification'!$H$9,C4694)),ISNUMBER(SEARCH('[1]Lookup for use classification'!$I$9,C4694)),ISNUMBER(SEARCH('[1]Lookup for use classification'!$J$9,C4694)),ISNUMBER(SEARCH('[1]Lookup for use classification'!$K$9,C4694))),'[1]Lookup for use classification'!$A$9,IF(OR(ISNUMBER(SEARCH('[1]Lookup for use classification'!$B$10,C4694)),ISNUMBER(SEARCH('[1]Lookup for use classification'!$C$10,C4694)),ISNUMBER(SEARCH('[1]Lookup for use classification'!$D$10,C4694)),ISNUMBER(SEARCH('[1]Lookup for use classification'!$E$10,C4694)),ISNUMBER(SEARCH('[1]Lookup for use classification'!$F$10,C4694)),ISNUMBER(SEARCH('[1]Lookup for use classification'!$G$10,C4694))),'[1]Lookup for use classification'!$A$10,IF(OR(ISNUMBER(SEARCH('[1]Lookup for use classification'!$B$11,C4694)),ISNUMBER(SEARCH('[1]Lookup for use classification'!$C$11,C4694))),'[1]Lookup for use classification'!$A$11,IF(OR(ISNUMBER(SEARCH('[1]Lookup for use classification'!$B$12,C4694)),ISNUMBER(SEARCH('[1]Lookup for use classification'!$C$12,C4694))),'[1]Lookup for use classification'!$A$12,IF(OR(ISNUMBER(SEARCH('[1]Lookup for use classification'!$B$13,C4694)),ISNUMBER(SEARCH('[1]Lookup for use classification'!$C$13,C4694)),ISNUMBER(SEARCH('[1]Lookup for use classification'!$D$13,C4694)),,ISNUMBER(SEARCH('[1]Lookup for use classification'!$C$13,C4694)),ISNUMBER(SEARCH('[1]Lookup for use classification'!$E$13,C4694))),'[1]Lookup for use classification'!$A$13,IF(OR(ISNUMBER(SEARCH('[1]Lookup for use classification'!$B$14,C4694)),ISNUMBER(SEARCH('[1]Lookup for use classification'!$C$14,C4694))),'[1]Lookup for use classification'!$A$14,"Other"))))))))))))</f>
        <v>Other</v>
      </c>
      <c r="E4694" s="184"/>
      <c r="F4694" s="184" t="s">
        <v>11</v>
      </c>
      <c r="G4694" s="184" t="s">
        <v>11</v>
      </c>
    </row>
    <row r="4695" spans="1:12" hidden="1">
      <c r="A4695" s="187" t="s">
        <v>1205</v>
      </c>
      <c r="B4695" s="167" t="s">
        <v>4456</v>
      </c>
      <c r="C4695" s="182" t="s">
        <v>1201</v>
      </c>
      <c r="D4695" s="6" t="str">
        <f>IF(OR(ISNUMBER(SEARCH('[1]Lookup for use classification'!$B$1,C4695)),ISNUMBER(SEARCH('[1]Lookup for use classification'!$C$1,C4695)),ISNUMBER(SEARCH('[1]Lookup for use classification'!$D$1,C4695)),ISNUMBER(SEARCH('[1]Lookup for use classification'!$E$1,C4695))),'[1]Lookup for use classification'!$A$1,IF(ISNUMBER(SEARCH('[1]Lookup for use classification'!$B$2,C4695)),'[1]Lookup for use classification'!$A$2,IF(ISNUMBER(SEARCH('[1]Lookup for use classification'!$B$3,C4695)),'[1]Lookup for use classification'!$A$3,IF(OR(ISNUMBER(SEARCH('[1]Lookup for use classification'!$B$4,C4695)),ISNUMBER(SEARCH('[1]Lookup for use classification'!$C$4,C4695)),ISNUMBER(SEARCH('[1]Lookup for use classification'!$D$4,C4695)),ISNUMBER(SEARCH('[1]Lookup for use classification'!$E$4,C4695))),'[1]Lookup for use classification'!$A$4,IF(OR(ISNUMBER(SEARCH('[1]Lookup for use classification'!$B$5,C4695)),ISNUMBER(SEARCH('[1]Lookup for use classification'!$C$5,C4695)),ISNUMBER(SEARCH('[1]Lookup for use classification'!$D$5,C4695))),'[1]Lookup for use classification'!$A$5,IF(OR(ISNUMBER(SEARCH('[1]Lookup for use classification'!$B$7,C4695)),ISNUMBER(SEARCH('[1]Lookup for use classification'!$C$7,C4695)),ISNUMBER(SEARCH('[1]Lookup for use classification'!$D$7,C4695))),'[1]Lookup for use classification'!$A$7,IF(OR(ISNUMBER(SEARCH('[1]Lookup for use classification'!$B$9,C4695)),ISNUMBER(SEARCH('[1]Lookup for use classification'!$C$9,C4695)),ISNUMBER(SEARCH('[1]Lookup for use classification'!$D$9,C4695)),ISNUMBER(SEARCH('[1]Lookup for use classification'!$E$9,C4695)),ISNUMBER(SEARCH('[1]Lookup for use classification'!$F$9,C4695)),ISNUMBER(SEARCH('[1]Lookup for use classification'!$G$9,C4695)),ISNUMBER(SEARCH('[1]Lookup for use classification'!$H$9,C4695)),ISNUMBER(SEARCH('[1]Lookup for use classification'!$I$9,C4695)),ISNUMBER(SEARCH('[1]Lookup for use classification'!$J$9,C4695)),ISNUMBER(SEARCH('[1]Lookup for use classification'!$K$9,C4695))),'[1]Lookup for use classification'!$A$9,IF(OR(ISNUMBER(SEARCH('[1]Lookup for use classification'!$B$10,C4695)),ISNUMBER(SEARCH('[1]Lookup for use classification'!$C$10,C4695)),ISNUMBER(SEARCH('[1]Lookup for use classification'!$D$10,C4695)),ISNUMBER(SEARCH('[1]Lookup for use classification'!$E$10,C4695)),ISNUMBER(SEARCH('[1]Lookup for use classification'!$F$10,C4695)),ISNUMBER(SEARCH('[1]Lookup for use classification'!$G$10,C4695))),'[1]Lookup for use classification'!$A$10,IF(OR(ISNUMBER(SEARCH('[1]Lookup for use classification'!$B$11,C4695)),ISNUMBER(SEARCH('[1]Lookup for use classification'!$C$11,C4695))),'[1]Lookup for use classification'!$A$11,IF(OR(ISNUMBER(SEARCH('[1]Lookup for use classification'!$B$12,C4695)),ISNUMBER(SEARCH('[1]Lookup for use classification'!$C$12,C4695))),'[1]Lookup for use classification'!$A$12,IF(OR(ISNUMBER(SEARCH('[1]Lookup for use classification'!$B$13,C4695)),ISNUMBER(SEARCH('[1]Lookup for use classification'!$C$13,C4695)),ISNUMBER(SEARCH('[1]Lookup for use classification'!$D$13,C4695)),,ISNUMBER(SEARCH('[1]Lookup for use classification'!$C$13,C4695)),ISNUMBER(SEARCH('[1]Lookup for use classification'!$E$13,C4695))),'[1]Lookup for use classification'!$A$13,IF(OR(ISNUMBER(SEARCH('[1]Lookup for use classification'!$B$14,C4695)),ISNUMBER(SEARCH('[1]Lookup for use classification'!$C$14,C4695))),'[1]Lookup for use classification'!$A$14,"Other"))))))))))))</f>
        <v>Public Assembly</v>
      </c>
      <c r="E4695" s="184"/>
      <c r="F4695" s="184" t="s">
        <v>11</v>
      </c>
      <c r="G4695" s="184" t="s">
        <v>11</v>
      </c>
    </row>
    <row r="4696" spans="1:12" hidden="1">
      <c r="A4696" s="187" t="s">
        <v>1205</v>
      </c>
      <c r="B4696" s="167" t="s">
        <v>4456</v>
      </c>
      <c r="C4696" s="182" t="s">
        <v>1204</v>
      </c>
      <c r="D4696" s="6" t="str">
        <f>IF(OR(ISNUMBER(SEARCH('[1]Lookup for use classification'!$B$1,C4696)),ISNUMBER(SEARCH('[1]Lookup for use classification'!$C$1,C4696)),ISNUMBER(SEARCH('[1]Lookup for use classification'!$D$1,C4696)),ISNUMBER(SEARCH('[1]Lookup for use classification'!$E$1,C4696))),'[1]Lookup for use classification'!$A$1,IF(ISNUMBER(SEARCH('[1]Lookup for use classification'!$B$2,C4696)),'[1]Lookup for use classification'!$A$2,IF(ISNUMBER(SEARCH('[1]Lookup for use classification'!$B$3,C4696)),'[1]Lookup for use classification'!$A$3,IF(OR(ISNUMBER(SEARCH('[1]Lookup for use classification'!$B$4,C4696)),ISNUMBER(SEARCH('[1]Lookup for use classification'!$C$4,C4696)),ISNUMBER(SEARCH('[1]Lookup for use classification'!$D$4,C4696)),ISNUMBER(SEARCH('[1]Lookup for use classification'!$E$4,C4696))),'[1]Lookup for use classification'!$A$4,IF(OR(ISNUMBER(SEARCH('[1]Lookup for use classification'!$B$5,C4696)),ISNUMBER(SEARCH('[1]Lookup for use classification'!$C$5,C4696)),ISNUMBER(SEARCH('[1]Lookup for use classification'!$D$5,C4696))),'[1]Lookup for use classification'!$A$5,IF(OR(ISNUMBER(SEARCH('[1]Lookup for use classification'!$B$7,C4696)),ISNUMBER(SEARCH('[1]Lookup for use classification'!$C$7,C4696)),ISNUMBER(SEARCH('[1]Lookup for use classification'!$D$7,C4696))),'[1]Lookup for use classification'!$A$7,IF(OR(ISNUMBER(SEARCH('[1]Lookup for use classification'!$B$9,C4696)),ISNUMBER(SEARCH('[1]Lookup for use classification'!$C$9,C4696)),ISNUMBER(SEARCH('[1]Lookup for use classification'!$D$9,C4696)),ISNUMBER(SEARCH('[1]Lookup for use classification'!$E$9,C4696)),ISNUMBER(SEARCH('[1]Lookup for use classification'!$F$9,C4696)),ISNUMBER(SEARCH('[1]Lookup for use classification'!$G$9,C4696)),ISNUMBER(SEARCH('[1]Lookup for use classification'!$H$9,C4696)),ISNUMBER(SEARCH('[1]Lookup for use classification'!$I$9,C4696)),ISNUMBER(SEARCH('[1]Lookup for use classification'!$J$9,C4696)),ISNUMBER(SEARCH('[1]Lookup for use classification'!$K$9,C4696))),'[1]Lookup for use classification'!$A$9,IF(OR(ISNUMBER(SEARCH('[1]Lookup for use classification'!$B$10,C4696)),ISNUMBER(SEARCH('[1]Lookup for use classification'!$C$10,C4696)),ISNUMBER(SEARCH('[1]Lookup for use classification'!$D$10,C4696)),ISNUMBER(SEARCH('[1]Lookup for use classification'!$E$10,C4696)),ISNUMBER(SEARCH('[1]Lookup for use classification'!$F$10,C4696)),ISNUMBER(SEARCH('[1]Lookup for use classification'!$G$10,C4696))),'[1]Lookup for use classification'!$A$10,IF(OR(ISNUMBER(SEARCH('[1]Lookup for use classification'!$B$11,C4696)),ISNUMBER(SEARCH('[1]Lookup for use classification'!$C$11,C4696))),'[1]Lookup for use classification'!$A$11,IF(OR(ISNUMBER(SEARCH('[1]Lookup for use classification'!$B$12,C4696)),ISNUMBER(SEARCH('[1]Lookup for use classification'!$C$12,C4696))),'[1]Lookup for use classification'!$A$12,IF(OR(ISNUMBER(SEARCH('[1]Lookup for use classification'!$B$13,C4696)),ISNUMBER(SEARCH('[1]Lookup for use classification'!$C$13,C4696)),ISNUMBER(SEARCH('[1]Lookup for use classification'!$D$13,C4696)),,ISNUMBER(SEARCH('[1]Lookup for use classification'!$C$13,C4696)),ISNUMBER(SEARCH('[1]Lookup for use classification'!$E$13,C4696))),'[1]Lookup for use classification'!$A$13,IF(OR(ISNUMBER(SEARCH('[1]Lookup for use classification'!$B$14,C4696)),ISNUMBER(SEARCH('[1]Lookup for use classification'!$C$14,C4696))),'[1]Lookup for use classification'!$A$14,"Other"))))))))))))</f>
        <v>Public Assembly</v>
      </c>
      <c r="E4696" s="184"/>
      <c r="F4696" s="184" t="s">
        <v>11</v>
      </c>
      <c r="G4696" s="184" t="s">
        <v>11</v>
      </c>
    </row>
    <row r="4697" spans="1:12" hidden="1">
      <c r="A4697" s="134" t="s">
        <v>1205</v>
      </c>
      <c r="B4697" s="8" t="str">
        <f>IF(ISNA(VLOOKUP(CONCATENATE(A4697,C4697),EUS!$B$2:$B$1939,1,FALSE)),"","End Use Study")</f>
        <v>End Use Study</v>
      </c>
      <c r="C4697" s="8" t="s">
        <v>2165</v>
      </c>
      <c r="D4697" s="162" t="s">
        <v>1980</v>
      </c>
      <c r="E4697" s="9">
        <v>2000</v>
      </c>
      <c r="F4697" s="9"/>
      <c r="G4697" s="9"/>
      <c r="H4697" s="164"/>
      <c r="I4697" s="164"/>
      <c r="J4697" s="7"/>
      <c r="L4697" s="6"/>
    </row>
    <row r="4698" spans="1:12" hidden="1">
      <c r="A4698" s="187" t="s">
        <v>1205</v>
      </c>
      <c r="B4698" s="167" t="s">
        <v>4456</v>
      </c>
      <c r="C4698" s="182" t="s">
        <v>64</v>
      </c>
      <c r="D4698" s="6" t="str">
        <f>IF(OR(ISNUMBER(SEARCH('[1]Lookup for use classification'!$B$1,C4698)),ISNUMBER(SEARCH('[1]Lookup for use classification'!$C$1,C4698)),ISNUMBER(SEARCH('[1]Lookup for use classification'!$D$1,C4698)),ISNUMBER(SEARCH('[1]Lookup for use classification'!$E$1,C4698))),'[1]Lookup for use classification'!$A$1,IF(ISNUMBER(SEARCH('[1]Lookup for use classification'!$B$2,C4698)),'[1]Lookup for use classification'!$A$2,IF(ISNUMBER(SEARCH('[1]Lookup for use classification'!$B$3,C4698)),'[1]Lookup for use classification'!$A$3,IF(OR(ISNUMBER(SEARCH('[1]Lookup for use classification'!$B$4,C4698)),ISNUMBER(SEARCH('[1]Lookup for use classification'!$C$4,C4698)),ISNUMBER(SEARCH('[1]Lookup for use classification'!$D$4,C4698)),ISNUMBER(SEARCH('[1]Lookup for use classification'!$E$4,C4698))),'[1]Lookup for use classification'!$A$4,IF(OR(ISNUMBER(SEARCH('[1]Lookup for use classification'!$B$5,C4698)),ISNUMBER(SEARCH('[1]Lookup for use classification'!$C$5,C4698)),ISNUMBER(SEARCH('[1]Lookup for use classification'!$D$5,C4698))),'[1]Lookup for use classification'!$A$5,IF(OR(ISNUMBER(SEARCH('[1]Lookup for use classification'!$B$7,C4698)),ISNUMBER(SEARCH('[1]Lookup for use classification'!$C$7,C4698)),ISNUMBER(SEARCH('[1]Lookup for use classification'!$D$7,C4698))),'[1]Lookup for use classification'!$A$7,IF(OR(ISNUMBER(SEARCH('[1]Lookup for use classification'!$B$9,C4698)),ISNUMBER(SEARCH('[1]Lookup for use classification'!$C$9,C4698)),ISNUMBER(SEARCH('[1]Lookup for use classification'!$D$9,C4698)),ISNUMBER(SEARCH('[1]Lookup for use classification'!$E$9,C4698)),ISNUMBER(SEARCH('[1]Lookup for use classification'!$F$9,C4698)),ISNUMBER(SEARCH('[1]Lookup for use classification'!$G$9,C4698)),ISNUMBER(SEARCH('[1]Lookup for use classification'!$H$9,C4698)),ISNUMBER(SEARCH('[1]Lookup for use classification'!$I$9,C4698)),ISNUMBER(SEARCH('[1]Lookup for use classification'!$J$9,C4698)),ISNUMBER(SEARCH('[1]Lookup for use classification'!$K$9,C4698))),'[1]Lookup for use classification'!$A$9,IF(OR(ISNUMBER(SEARCH('[1]Lookup for use classification'!$B$10,C4698)),ISNUMBER(SEARCH('[1]Lookup for use classification'!$C$10,C4698)),ISNUMBER(SEARCH('[1]Lookup for use classification'!$D$10,C4698)),ISNUMBER(SEARCH('[1]Lookup for use classification'!$E$10,C4698)),ISNUMBER(SEARCH('[1]Lookup for use classification'!$F$10,C4698)),ISNUMBER(SEARCH('[1]Lookup for use classification'!$G$10,C4698))),'[1]Lookup for use classification'!$A$10,IF(OR(ISNUMBER(SEARCH('[1]Lookup for use classification'!$B$11,C4698)),ISNUMBER(SEARCH('[1]Lookup for use classification'!$C$11,C4698))),'[1]Lookup for use classification'!$A$11,IF(OR(ISNUMBER(SEARCH('[1]Lookup for use classification'!$B$12,C4698)),ISNUMBER(SEARCH('[1]Lookup for use classification'!$C$12,C4698))),'[1]Lookup for use classification'!$A$12,IF(OR(ISNUMBER(SEARCH('[1]Lookup for use classification'!$B$13,C4698)),ISNUMBER(SEARCH('[1]Lookup for use classification'!$C$13,C4698)),ISNUMBER(SEARCH('[1]Lookup for use classification'!$D$13,C4698)),,ISNUMBER(SEARCH('[1]Lookup for use classification'!$C$13,C4698)),ISNUMBER(SEARCH('[1]Lookup for use classification'!$E$13,C4698))),'[1]Lookup for use classification'!$A$13,IF(OR(ISNUMBER(SEARCH('[1]Lookup for use classification'!$B$14,C4698)),ISNUMBER(SEARCH('[1]Lookup for use classification'!$C$14,C4698))),'[1]Lookup for use classification'!$A$14,"Other"))))))))))))</f>
        <v>Water &amp; Sewer</v>
      </c>
      <c r="E4698" s="184"/>
      <c r="F4698" s="184" t="s">
        <v>11</v>
      </c>
      <c r="G4698" s="184" t="s">
        <v>11</v>
      </c>
    </row>
    <row r="4699" spans="1:12" hidden="1">
      <c r="A4699" s="138" t="s">
        <v>2227</v>
      </c>
      <c r="B4699" s="8" t="str">
        <f>IF(ISNA(VLOOKUP(CONCATENATE(A4699,C4699),EUS!$B$2:$B$1939,1,FALSE)),"","End Use Study")</f>
        <v>End Use Study</v>
      </c>
      <c r="C4699" s="8" t="s">
        <v>3653</v>
      </c>
      <c r="D4699" s="162" t="s">
        <v>3615</v>
      </c>
      <c r="E4699" s="9">
        <v>1600</v>
      </c>
      <c r="F4699" s="9"/>
      <c r="G4699" s="9"/>
      <c r="H4699" s="164">
        <v>660</v>
      </c>
      <c r="I4699" s="164"/>
      <c r="J4699" s="7"/>
      <c r="L4699" s="6"/>
    </row>
    <row r="4700" spans="1:12" hidden="1">
      <c r="A4700" s="188" t="s">
        <v>2227</v>
      </c>
      <c r="B4700" s="8" t="str">
        <f>IF(ISNA(VLOOKUP(CONCATENATE(A4700,C4700),ARIS!$A$1:$A$959,1,FALSE)),"","ARIS")</f>
        <v>ARIS</v>
      </c>
      <c r="C4700" s="162" t="s">
        <v>3578</v>
      </c>
      <c r="D4700" s="162" t="s">
        <v>3335</v>
      </c>
      <c r="E4700" s="163">
        <v>8227</v>
      </c>
      <c r="F4700" s="163"/>
      <c r="G4700" s="163"/>
      <c r="H4700" s="164">
        <v>357.30569343065696</v>
      </c>
      <c r="I4700" s="164"/>
    </row>
    <row r="4701" spans="1:12" hidden="1">
      <c r="A4701" s="188" t="s">
        <v>2227</v>
      </c>
      <c r="B4701" s="8" t="str">
        <f>IF(ISNA(VLOOKUP(CONCATENATE(A4701,C4701),ARIS!$A$1:$A$959,1,FALSE)),"","ARIS")</f>
        <v>ARIS</v>
      </c>
      <c r="C4701" s="162" t="s">
        <v>3577</v>
      </c>
      <c r="D4701" s="162" t="s">
        <v>3335</v>
      </c>
      <c r="E4701" s="163">
        <v>19902</v>
      </c>
      <c r="F4701" s="163"/>
      <c r="G4701" s="163"/>
      <c r="H4701" s="164">
        <v>5286.8890510948904</v>
      </c>
      <c r="I4701" s="164"/>
      <c r="J4701" s="165">
        <v>81376.272373999993</v>
      </c>
    </row>
    <row r="4702" spans="1:12" hidden="1">
      <c r="A4702" s="188" t="s">
        <v>2227</v>
      </c>
      <c r="B4702" s="8" t="str">
        <f>IF(ISNA(VLOOKUP(CONCATENATE(A4702,C4702),ARIS!$A$1:$A$959,1,FALSE)),"","ARIS")</f>
        <v>ARIS</v>
      </c>
      <c r="C4702" s="162" t="s">
        <v>3576</v>
      </c>
      <c r="D4702" s="162" t="s">
        <v>3335</v>
      </c>
      <c r="E4702" s="163">
        <v>21750</v>
      </c>
      <c r="F4702" s="163"/>
      <c r="G4702" s="163"/>
      <c r="H4702" s="164">
        <v>6512.6102189781022</v>
      </c>
      <c r="I4702" s="164"/>
      <c r="J4702" s="165">
        <v>128607.51245279999</v>
      </c>
    </row>
    <row r="4703" spans="1:12" hidden="1">
      <c r="A4703" s="138" t="s">
        <v>2227</v>
      </c>
      <c r="B4703" s="8" t="str">
        <f>IF(ISNA(VLOOKUP(CONCATENATE(A4703,C4703),EUS!$B$2:$B$1939,1,FALSE)),"","End Use Study")</f>
        <v>End Use Study</v>
      </c>
      <c r="C4703" s="8" t="s">
        <v>2950</v>
      </c>
      <c r="D4703" s="8" t="str">
        <f>IF(OR(ISNUMBER(SEARCH('[1]Lookup for use classification'!$B$1,C4703)),ISNUMBER(SEARCH('[1]Lookup for use classification'!$C$1,C4703)),ISNUMBER(SEARCH('[1]Lookup for use classification'!$D$1,C4703)),ISNUMBER(SEARCH('[1]Lookup for use classification'!$E$1,C4703))),'[1]Lookup for use classification'!$A$1,IF(ISNUMBER(SEARCH('[1]Lookup for use classification'!$B$2,C4703)),'[1]Lookup for use classification'!$A$2,IF(ISNUMBER(SEARCH('[1]Lookup for use classification'!$B$3,C4703)),'[1]Lookup for use classification'!$A$3,IF(OR(ISNUMBER(SEARCH('[1]Lookup for use classification'!$B$4,C4703)),ISNUMBER(SEARCH('[1]Lookup for use classification'!$C$4,C4703)),ISNUMBER(SEARCH('[1]Lookup for use classification'!$D$4,C4703)),ISNUMBER(SEARCH('[1]Lookup for use classification'!$E$4,C4703))),'[1]Lookup for use classification'!$A$4,IF(OR(ISNUMBER(SEARCH('[1]Lookup for use classification'!$B$5,C4703)),ISNUMBER(SEARCH('[1]Lookup for use classification'!$C$5,C4703)),ISNUMBER(SEARCH('[1]Lookup for use classification'!$D$5,C4703))),'[1]Lookup for use classification'!$A$5,IF(OR(ISNUMBER(SEARCH('[1]Lookup for use classification'!$B$7,C4703)),ISNUMBER(SEARCH('[1]Lookup for use classification'!$C$7,C4703)),ISNUMBER(SEARCH('[1]Lookup for use classification'!$D$7,C4703))),'[1]Lookup for use classification'!$A$7,IF(OR(ISNUMBER(SEARCH('[1]Lookup for use classification'!$B$9,C4703)),ISNUMBER(SEARCH('[1]Lookup for use classification'!$C$9,C4703)),ISNUMBER(SEARCH('[1]Lookup for use classification'!$D$9,C4703)),ISNUMBER(SEARCH('[1]Lookup for use classification'!$E$9,C4703)),ISNUMBER(SEARCH('[1]Lookup for use classification'!$F$9,C4703)),ISNUMBER(SEARCH('[1]Lookup for use classification'!$G$9,C4703)),ISNUMBER(SEARCH('[1]Lookup for use classification'!$H$9,C4703)),ISNUMBER(SEARCH('[1]Lookup for use classification'!$I$9,C4703)),ISNUMBER(SEARCH('[1]Lookup for use classification'!$J$9,C4703)),ISNUMBER(SEARCH('[1]Lookup for use classification'!$K$9,C4703))),'[1]Lookup for use classification'!$A$9,IF(OR(ISNUMBER(SEARCH('[1]Lookup for use classification'!$B$10,C4703)),ISNUMBER(SEARCH('[1]Lookup for use classification'!$C$10,C4703)),ISNUMBER(SEARCH('[1]Lookup for use classification'!$D$10,C4703)),ISNUMBER(SEARCH('[1]Lookup for use classification'!$E$10,C4703)),ISNUMBER(SEARCH('[1]Lookup for use classification'!$F$10,C4703)),ISNUMBER(SEARCH('[1]Lookup for use classification'!$G$10,C4703))),'[1]Lookup for use classification'!$A$10,IF(OR(ISNUMBER(SEARCH('[1]Lookup for use classification'!$B$11,C4703)),ISNUMBER(SEARCH('[1]Lookup for use classification'!$C$11,C4703))),'[1]Lookup for use classification'!$A$11,IF(OR(ISNUMBER(SEARCH('[1]Lookup for use classification'!$B$12,C4703)),ISNUMBER(SEARCH('[1]Lookup for use classification'!$C$12,C4703))),'[1]Lookup for use classification'!$A$12,IF(OR(ISNUMBER(SEARCH('[1]Lookup for use classification'!$B$13,C4703)),ISNUMBER(SEARCH('[1]Lookup for use classification'!$C$13,C4703)),ISNUMBER(SEARCH('[1]Lookup for use classification'!$D$13,C4703)),,ISNUMBER(SEARCH('[1]Lookup for use classification'!$C$13,C4703)),ISNUMBER(SEARCH('[1]Lookup for use classification'!$E$13,C4703))),'[1]Lookup for use classification'!$A$13,IF(OR(ISNUMBER(SEARCH('[1]Lookup for use classification'!$B$14,C4703)),ISNUMBER(SEARCH('[1]Lookup for use classification'!$C$14,C4703))),'[1]Lookup for use classification'!$A$14,"Other"))))))))))))</f>
        <v>Other</v>
      </c>
      <c r="E4703" s="9">
        <v>360</v>
      </c>
      <c r="F4703" s="9"/>
      <c r="G4703" s="9"/>
      <c r="H4703" s="164">
        <v>165</v>
      </c>
      <c r="I4703" s="164"/>
      <c r="J4703" s="7"/>
      <c r="L4703" s="6"/>
    </row>
    <row r="4704" spans="1:12" hidden="1">
      <c r="A4704" s="138" t="s">
        <v>2227</v>
      </c>
      <c r="B4704" s="8" t="str">
        <f>IF(ISNA(VLOOKUP(CONCATENATE(A4704,C4704),EUS!$B$2:$B$1939,1,FALSE)),"","End Use Study")</f>
        <v>End Use Study</v>
      </c>
      <c r="C4704" s="8" t="s">
        <v>2948</v>
      </c>
      <c r="D4704" s="8" t="str">
        <f>IF(OR(ISNUMBER(SEARCH('[1]Lookup for use classification'!$B$1,C4704)),ISNUMBER(SEARCH('[1]Lookup for use classification'!$C$1,C4704)),ISNUMBER(SEARCH('[1]Lookup for use classification'!$D$1,C4704)),ISNUMBER(SEARCH('[1]Lookup for use classification'!$E$1,C4704))),'[1]Lookup for use classification'!$A$1,IF(ISNUMBER(SEARCH('[1]Lookup for use classification'!$B$2,C4704)),'[1]Lookup for use classification'!$A$2,IF(ISNUMBER(SEARCH('[1]Lookup for use classification'!$B$3,C4704)),'[1]Lookup for use classification'!$A$3,IF(OR(ISNUMBER(SEARCH('[1]Lookup for use classification'!$B$4,C4704)),ISNUMBER(SEARCH('[1]Lookup for use classification'!$C$4,C4704)),ISNUMBER(SEARCH('[1]Lookup for use classification'!$D$4,C4704)),ISNUMBER(SEARCH('[1]Lookup for use classification'!$E$4,C4704))),'[1]Lookup for use classification'!$A$4,IF(OR(ISNUMBER(SEARCH('[1]Lookup for use classification'!$B$5,C4704)),ISNUMBER(SEARCH('[1]Lookup for use classification'!$C$5,C4704)),ISNUMBER(SEARCH('[1]Lookup for use classification'!$D$5,C4704))),'[1]Lookup for use classification'!$A$5,IF(OR(ISNUMBER(SEARCH('[1]Lookup for use classification'!$B$7,C4704)),ISNUMBER(SEARCH('[1]Lookup for use classification'!$C$7,C4704)),ISNUMBER(SEARCH('[1]Lookup for use classification'!$D$7,C4704))),'[1]Lookup for use classification'!$A$7,IF(OR(ISNUMBER(SEARCH('[1]Lookup for use classification'!$B$9,C4704)),ISNUMBER(SEARCH('[1]Lookup for use classification'!$C$9,C4704)),ISNUMBER(SEARCH('[1]Lookup for use classification'!$D$9,C4704)),ISNUMBER(SEARCH('[1]Lookup for use classification'!$E$9,C4704)),ISNUMBER(SEARCH('[1]Lookup for use classification'!$F$9,C4704)),ISNUMBER(SEARCH('[1]Lookup for use classification'!$G$9,C4704)),ISNUMBER(SEARCH('[1]Lookup for use classification'!$H$9,C4704)),ISNUMBER(SEARCH('[1]Lookup for use classification'!$I$9,C4704)),ISNUMBER(SEARCH('[1]Lookup for use classification'!$J$9,C4704)),ISNUMBER(SEARCH('[1]Lookup for use classification'!$K$9,C4704))),'[1]Lookup for use classification'!$A$9,IF(OR(ISNUMBER(SEARCH('[1]Lookup for use classification'!$B$10,C4704)),ISNUMBER(SEARCH('[1]Lookup for use classification'!$C$10,C4704)),ISNUMBER(SEARCH('[1]Lookup for use classification'!$D$10,C4704)),ISNUMBER(SEARCH('[1]Lookup for use classification'!$E$10,C4704)),ISNUMBER(SEARCH('[1]Lookup for use classification'!$F$10,C4704)),ISNUMBER(SEARCH('[1]Lookup for use classification'!$G$10,C4704))),'[1]Lookup for use classification'!$A$10,IF(OR(ISNUMBER(SEARCH('[1]Lookup for use classification'!$B$11,C4704)),ISNUMBER(SEARCH('[1]Lookup for use classification'!$C$11,C4704))),'[1]Lookup for use classification'!$A$11,IF(OR(ISNUMBER(SEARCH('[1]Lookup for use classification'!$B$12,C4704)),ISNUMBER(SEARCH('[1]Lookup for use classification'!$C$12,C4704))),'[1]Lookup for use classification'!$A$12,IF(OR(ISNUMBER(SEARCH('[1]Lookup for use classification'!$B$13,C4704)),ISNUMBER(SEARCH('[1]Lookup for use classification'!$C$13,C4704)),ISNUMBER(SEARCH('[1]Lookup for use classification'!$D$13,C4704)),,ISNUMBER(SEARCH('[1]Lookup for use classification'!$C$13,C4704)),ISNUMBER(SEARCH('[1]Lookup for use classification'!$E$13,C4704))),'[1]Lookup for use classification'!$A$13,IF(OR(ISNUMBER(SEARCH('[1]Lookup for use classification'!$B$14,C4704)),ISNUMBER(SEARCH('[1]Lookup for use classification'!$C$14,C4704))),'[1]Lookup for use classification'!$A$14,"Other"))))))))))))</f>
        <v>Other</v>
      </c>
      <c r="E4704" s="9">
        <v>400</v>
      </c>
      <c r="F4704" s="9"/>
      <c r="G4704" s="9"/>
      <c r="H4704" s="164"/>
      <c r="I4704" s="164"/>
      <c r="J4704" s="7"/>
      <c r="L4704" s="6"/>
    </row>
    <row r="4705" spans="1:12" hidden="1">
      <c r="A4705" s="134" t="s">
        <v>2227</v>
      </c>
      <c r="B4705" s="8" t="str">
        <f>IF(ISNA(VLOOKUP(CONCATENATE(A4705,C4705),EUS!$B$2:$B$1939,1,FALSE)),"","End Use Study")</f>
        <v>End Use Study</v>
      </c>
      <c r="C4705" s="8" t="s">
        <v>2949</v>
      </c>
      <c r="D4705" s="8" t="str">
        <f>IF(OR(ISNUMBER(SEARCH('[1]Lookup for use classification'!$B$1,C4705)),ISNUMBER(SEARCH('[1]Lookup for use classification'!$C$1,C4705)),ISNUMBER(SEARCH('[1]Lookup for use classification'!$D$1,C4705)),ISNUMBER(SEARCH('[1]Lookup for use classification'!$E$1,C4705))),'[1]Lookup for use classification'!$A$1,IF(ISNUMBER(SEARCH('[1]Lookup for use classification'!$B$2,C4705)),'[1]Lookup for use classification'!$A$2,IF(ISNUMBER(SEARCH('[1]Lookup for use classification'!$B$3,C4705)),'[1]Lookup for use classification'!$A$3,IF(OR(ISNUMBER(SEARCH('[1]Lookup for use classification'!$B$4,C4705)),ISNUMBER(SEARCH('[1]Lookup for use classification'!$C$4,C4705)),ISNUMBER(SEARCH('[1]Lookup for use classification'!$D$4,C4705)),ISNUMBER(SEARCH('[1]Lookup for use classification'!$E$4,C4705))),'[1]Lookup for use classification'!$A$4,IF(OR(ISNUMBER(SEARCH('[1]Lookup for use classification'!$B$5,C4705)),ISNUMBER(SEARCH('[1]Lookup for use classification'!$C$5,C4705)),ISNUMBER(SEARCH('[1]Lookup for use classification'!$D$5,C4705))),'[1]Lookup for use classification'!$A$5,IF(OR(ISNUMBER(SEARCH('[1]Lookup for use classification'!$B$7,C4705)),ISNUMBER(SEARCH('[1]Lookup for use classification'!$C$7,C4705)),ISNUMBER(SEARCH('[1]Lookup for use classification'!$D$7,C4705))),'[1]Lookup for use classification'!$A$7,IF(OR(ISNUMBER(SEARCH('[1]Lookup for use classification'!$B$9,C4705)),ISNUMBER(SEARCH('[1]Lookup for use classification'!$C$9,C4705)),ISNUMBER(SEARCH('[1]Lookup for use classification'!$D$9,C4705)),ISNUMBER(SEARCH('[1]Lookup for use classification'!$E$9,C4705)),ISNUMBER(SEARCH('[1]Lookup for use classification'!$F$9,C4705)),ISNUMBER(SEARCH('[1]Lookup for use classification'!$G$9,C4705)),ISNUMBER(SEARCH('[1]Lookup for use classification'!$H$9,C4705)),ISNUMBER(SEARCH('[1]Lookup for use classification'!$I$9,C4705)),ISNUMBER(SEARCH('[1]Lookup for use classification'!$J$9,C4705)),ISNUMBER(SEARCH('[1]Lookup for use classification'!$K$9,C4705))),'[1]Lookup for use classification'!$A$9,IF(OR(ISNUMBER(SEARCH('[1]Lookup for use classification'!$B$10,C4705)),ISNUMBER(SEARCH('[1]Lookup for use classification'!$C$10,C4705)),ISNUMBER(SEARCH('[1]Lookup for use classification'!$D$10,C4705)),ISNUMBER(SEARCH('[1]Lookup for use classification'!$E$10,C4705)),ISNUMBER(SEARCH('[1]Lookup for use classification'!$F$10,C4705)),ISNUMBER(SEARCH('[1]Lookup for use classification'!$G$10,C4705))),'[1]Lookup for use classification'!$A$10,IF(OR(ISNUMBER(SEARCH('[1]Lookup for use classification'!$B$11,C4705)),ISNUMBER(SEARCH('[1]Lookup for use classification'!$C$11,C4705))),'[1]Lookup for use classification'!$A$11,IF(OR(ISNUMBER(SEARCH('[1]Lookup for use classification'!$B$12,C4705)),ISNUMBER(SEARCH('[1]Lookup for use classification'!$C$12,C4705))),'[1]Lookup for use classification'!$A$12,IF(OR(ISNUMBER(SEARCH('[1]Lookup for use classification'!$B$13,C4705)),ISNUMBER(SEARCH('[1]Lookup for use classification'!$C$13,C4705)),ISNUMBER(SEARCH('[1]Lookup for use classification'!$D$13,C4705)),,ISNUMBER(SEARCH('[1]Lookup for use classification'!$C$13,C4705)),ISNUMBER(SEARCH('[1]Lookup for use classification'!$E$13,C4705))),'[1]Lookup for use classification'!$A$13,IF(OR(ISNUMBER(SEARCH('[1]Lookup for use classification'!$B$14,C4705)),ISNUMBER(SEARCH('[1]Lookup for use classification'!$C$14,C4705))),'[1]Lookup for use classification'!$A$14,"Other"))))))))))))</f>
        <v>Other</v>
      </c>
      <c r="E4705" s="9"/>
      <c r="F4705" s="9"/>
      <c r="G4705" s="9"/>
      <c r="H4705" s="164"/>
      <c r="I4705" s="164"/>
      <c r="J4705" s="7"/>
      <c r="L4705" s="6"/>
    </row>
    <row r="4706" spans="1:12" hidden="1">
      <c r="A4706" s="134" t="s">
        <v>2227</v>
      </c>
      <c r="B4706" s="8" t="str">
        <f>IF(ISNA(VLOOKUP(CONCATENATE(A4706,C4706),EUS!$B$2:$B$1939,1,FALSE)),"","End Use Study")</f>
        <v>End Use Study</v>
      </c>
      <c r="C4706" s="8" t="s">
        <v>2549</v>
      </c>
      <c r="D4706" s="162" t="s">
        <v>2424</v>
      </c>
      <c r="E4706" s="9">
        <v>4800</v>
      </c>
      <c r="F4706" s="9"/>
      <c r="G4706" s="9"/>
      <c r="H4706" s="164">
        <v>1200</v>
      </c>
      <c r="I4706" s="164"/>
      <c r="J4706" s="7">
        <v>5020</v>
      </c>
      <c r="L4706" s="6"/>
    </row>
    <row r="4707" spans="1:12" hidden="1">
      <c r="A4707" s="134" t="s">
        <v>2227</v>
      </c>
      <c r="B4707" s="8" t="str">
        <f>IF(ISNA(VLOOKUP(CONCATENATE(A4707,C4707),EUS!$B$2:$B$1939,1,FALSE)),"","End Use Study")</f>
        <v>End Use Study</v>
      </c>
      <c r="C4707" s="8" t="s">
        <v>2550</v>
      </c>
      <c r="D4707" s="8" t="str">
        <f>IF(OR(ISNUMBER(SEARCH('[1]Lookup for use classification'!$B$1,C4707)),ISNUMBER(SEARCH('[1]Lookup for use classification'!$C$1,C4707)),ISNUMBER(SEARCH('[1]Lookup for use classification'!$D$1,C4707))),'[1]Lookup for use classification'!$A$1,IF(ISNUMBER(SEARCH('[1]Lookup for use classification'!$B$2,C4707)),'[1]Lookup for use classification'!$A$2,IF(ISNUMBER(SEARCH('[1]Lookup for use classification'!$B$3,C4707)),'[1]Lookup for use classification'!$A$3,IF(OR(ISNUMBER(SEARCH('[1]Lookup for use classification'!$B$4,C4707)),ISNUMBER(SEARCH('[1]Lookup for use classification'!$C$4,C4707))),'[1]Lookup for use classification'!$A$4,IF(OR(ISNUMBER(SEARCH('[1]Lookup for use classification'!$B$5,C4707)),ISNUMBER(SEARCH('[1]Lookup for use classification'!$C$5,C4707)),ISNUMBER(SEARCH('[1]Lookup for use classification'!$D$5,C4707))),'[1]Lookup for use classification'!$A$5,IF(OR(ISNUMBER(SEARCH('[1]Lookup for use classification'!$B$7,C4707)),ISNUMBER(SEARCH('[1]Lookup for use classification'!$C$7,C4707)),ISNUMBER(SEARCH('[1]Lookup for use classification'!$D$7,C4707))),'[1]Lookup for use classification'!$A$7,IF(OR(ISNUMBER(SEARCH('[1]Lookup for use classification'!$B$9,C4707)),ISNUMBER(SEARCH('[1]Lookup for use classification'!$C$9,C4707)),ISNUMBER(SEARCH('[1]Lookup for use classification'!$D$9,C4707)),ISNUMBER(SEARCH('[1]Lookup for use classification'!$E$9,C4707)),ISNUMBER(SEARCH('[1]Lookup for use classification'!$F$9,C4707)),ISNUMBER(SEARCH('[1]Lookup for use classification'!$G$9,C4707))),'[1]Lookup for use classification'!$A$9,IF(OR(ISNUMBER(SEARCH('[1]Lookup for use classification'!$B$10,C4707)),ISNUMBER(SEARCH('[1]Lookup for use classification'!$C$10,C4707)),ISNUMBER(SEARCH('[1]Lookup for use classification'!$D$10,C4707)),ISNUMBER(SEARCH('[1]Lookup for use classification'!$E$10,C4707)),ISNUMBER(SEARCH('[1]Lookup for use classification'!$F$10,C4707))),'[1]Lookup for use classification'!$A$10,IF(OR(ISNUMBER(SEARCH('[1]Lookup for use classification'!$B$11,C4707)),ISNUMBER(SEARCH('[1]Lookup for use classification'!$C$11,C4707))),'[1]Lookup for use classification'!$A$11,IF(OR(ISNUMBER(SEARCH('[1]Lookup for use classification'!$B$12,C4707)),ISNUMBER(SEARCH('[1]Lookup for use classification'!$C$12,C4707))),'[1]Lookup for use classification'!$A$12,"Nope"))))))))))</f>
        <v>Public Assembly</v>
      </c>
      <c r="E4707" s="9"/>
      <c r="F4707" s="9"/>
      <c r="G4707" s="9"/>
      <c r="H4707" s="164"/>
      <c r="I4707" s="164"/>
      <c r="J4707" s="7"/>
      <c r="L4707" s="6"/>
    </row>
    <row r="4708" spans="1:12" hidden="1">
      <c r="A4708" s="134" t="s">
        <v>2227</v>
      </c>
      <c r="B4708" s="8" t="str">
        <f>IF(ISNA(VLOOKUP(CONCATENATE(A4708,C4708),EUS!$B$2:$B$1939,1,FALSE)),"","End Use Study")</f>
        <v>End Use Study</v>
      </c>
      <c r="C4708" s="8" t="s">
        <v>2551</v>
      </c>
      <c r="D4708" s="8" t="str">
        <f>IF(OR(ISNUMBER(SEARCH('[1]Lookup for use classification'!$B$1,C4708)),ISNUMBER(SEARCH('[1]Lookup for use classification'!$C$1,C4708)),ISNUMBER(SEARCH('[1]Lookup for use classification'!$D$1,C4708))),'[1]Lookup for use classification'!$A$1,IF(ISNUMBER(SEARCH('[1]Lookup for use classification'!$B$2,C4708)),'[1]Lookup for use classification'!$A$2,IF(ISNUMBER(SEARCH('[1]Lookup for use classification'!$B$3,C4708)),'[1]Lookup for use classification'!$A$3,IF(OR(ISNUMBER(SEARCH('[1]Lookup for use classification'!$B$4,C4708)),ISNUMBER(SEARCH('[1]Lookup for use classification'!$C$4,C4708))),'[1]Lookup for use classification'!$A$4,IF(OR(ISNUMBER(SEARCH('[1]Lookup for use classification'!$B$5,C4708)),ISNUMBER(SEARCH('[1]Lookup for use classification'!$C$5,C4708)),ISNUMBER(SEARCH('[1]Lookup for use classification'!$D$5,C4708))),'[1]Lookup for use classification'!$A$5,IF(OR(ISNUMBER(SEARCH('[1]Lookup for use classification'!$B$7,C4708)),ISNUMBER(SEARCH('[1]Lookup for use classification'!$C$7,C4708)),ISNUMBER(SEARCH('[1]Lookup for use classification'!$D$7,C4708))),'[1]Lookup for use classification'!$A$7,IF(OR(ISNUMBER(SEARCH('[1]Lookup for use classification'!$B$9,C4708)),ISNUMBER(SEARCH('[1]Lookup for use classification'!$C$9,C4708)),ISNUMBER(SEARCH('[1]Lookup for use classification'!$D$9,C4708)),ISNUMBER(SEARCH('[1]Lookup for use classification'!$E$9,C4708)),ISNUMBER(SEARCH('[1]Lookup for use classification'!$F$9,C4708)),ISNUMBER(SEARCH('[1]Lookup for use classification'!$G$9,C4708))),'[1]Lookup for use classification'!$A$9,IF(OR(ISNUMBER(SEARCH('[1]Lookup for use classification'!$B$10,C4708)),ISNUMBER(SEARCH('[1]Lookup for use classification'!$C$10,C4708)),ISNUMBER(SEARCH('[1]Lookup for use classification'!$D$10,C4708)),ISNUMBER(SEARCH('[1]Lookup for use classification'!$E$10,C4708)),ISNUMBER(SEARCH('[1]Lookup for use classification'!$F$10,C4708))),'[1]Lookup for use classification'!$A$10,IF(OR(ISNUMBER(SEARCH('[1]Lookup for use classification'!$B$11,C4708)),ISNUMBER(SEARCH('[1]Lookup for use classification'!$C$11,C4708))),'[1]Lookup for use classification'!$A$11,IF(OR(ISNUMBER(SEARCH('[1]Lookup for use classification'!$B$12,C4708)),ISNUMBER(SEARCH('[1]Lookup for use classification'!$C$12,C4708))),'[1]Lookup for use classification'!$A$12,"Nope"))))))))))</f>
        <v>Public Assembly</v>
      </c>
      <c r="E4708" s="9"/>
      <c r="F4708" s="9"/>
      <c r="G4708" s="9"/>
      <c r="H4708" s="164"/>
      <c r="I4708" s="164"/>
      <c r="J4708" s="7"/>
      <c r="L4708" s="6"/>
    </row>
    <row r="4709" spans="1:12" hidden="1">
      <c r="A4709" s="134" t="s">
        <v>2227</v>
      </c>
      <c r="B4709" s="8" t="str">
        <f>IF(ISNA(VLOOKUP(CONCATENATE(A4709,C4709),EUS!$B$2:$B$1939,1,FALSE)),"","End Use Study")</f>
        <v>End Use Study</v>
      </c>
      <c r="C4709" s="8" t="s">
        <v>2552</v>
      </c>
      <c r="D4709" s="8" t="str">
        <f>IF(OR(ISNUMBER(SEARCH('[1]Lookup for use classification'!$B$1,C4709)),ISNUMBER(SEARCH('[1]Lookup for use classification'!$C$1,C4709)),ISNUMBER(SEARCH('[1]Lookup for use classification'!$D$1,C4709)),ISNUMBER(SEARCH('[1]Lookup for use classification'!$E$1,C4709))),'[1]Lookup for use classification'!$A$1,IF(ISNUMBER(SEARCH('[1]Lookup for use classification'!$B$2,C4709)),'[1]Lookup for use classification'!$A$2,IF(ISNUMBER(SEARCH('[1]Lookup for use classification'!$B$3,C4709)),'[1]Lookup for use classification'!$A$3,IF(OR(ISNUMBER(SEARCH('[1]Lookup for use classification'!$B$4,C4709)),ISNUMBER(SEARCH('[1]Lookup for use classification'!$C$4,C4709)),ISNUMBER(SEARCH('[1]Lookup for use classification'!$D$4,C4709)),ISNUMBER(SEARCH('[1]Lookup for use classification'!$E$4,C4709))),'[1]Lookup for use classification'!$A$4,IF(OR(ISNUMBER(SEARCH('[1]Lookup for use classification'!$B$5,C4709)),ISNUMBER(SEARCH('[1]Lookup for use classification'!$C$5,C4709)),ISNUMBER(SEARCH('[1]Lookup for use classification'!$D$5,C4709))),'[1]Lookup for use classification'!$A$5,IF(OR(ISNUMBER(SEARCH('[1]Lookup for use classification'!$B$7,C4709)),ISNUMBER(SEARCH('[1]Lookup for use classification'!$C$7,C4709)),ISNUMBER(SEARCH('[1]Lookup for use classification'!$D$7,C4709))),'[1]Lookup for use classification'!$A$7,IF(OR(ISNUMBER(SEARCH('[1]Lookup for use classification'!$B$9,C4709)),ISNUMBER(SEARCH('[1]Lookup for use classification'!$C$9,C4709)),ISNUMBER(SEARCH('[1]Lookup for use classification'!$D$9,C4709)),ISNUMBER(SEARCH('[1]Lookup for use classification'!$E$9,C4709)),ISNUMBER(SEARCH('[1]Lookup for use classification'!$F$9,C4709)),ISNUMBER(SEARCH('[1]Lookup for use classification'!$G$9,C4709)),ISNUMBER(SEARCH('[1]Lookup for use classification'!$H$9,C4709)),ISNUMBER(SEARCH('[1]Lookup for use classification'!$I$9,C4709)),ISNUMBER(SEARCH('[1]Lookup for use classification'!$J$9,C4709)),ISNUMBER(SEARCH('[1]Lookup for use classification'!$K$9,C4709))),'[1]Lookup for use classification'!$A$9,IF(OR(ISNUMBER(SEARCH('[1]Lookup for use classification'!$B$10,C4709)),ISNUMBER(SEARCH('[1]Lookup for use classification'!$C$10,C4709)),ISNUMBER(SEARCH('[1]Lookup for use classification'!$D$10,C4709)),ISNUMBER(SEARCH('[1]Lookup for use classification'!$E$10,C4709)),ISNUMBER(SEARCH('[1]Lookup for use classification'!$F$10,C4709)),ISNUMBER(SEARCH('[1]Lookup for use classification'!$G$10,C4709))),'[1]Lookup for use classification'!$A$10,IF(OR(ISNUMBER(SEARCH('[1]Lookup for use classification'!$B$11,C4709)),ISNUMBER(SEARCH('[1]Lookup for use classification'!$C$11,C4709))),'[1]Lookup for use classification'!$A$11,IF(OR(ISNUMBER(SEARCH('[1]Lookup for use classification'!$B$12,C4709)),ISNUMBER(SEARCH('[1]Lookup for use classification'!$C$12,C4709))),'[1]Lookup for use classification'!$A$12,IF(OR(ISNUMBER(SEARCH('[1]Lookup for use classification'!$B$13,C4709)),ISNUMBER(SEARCH('[1]Lookup for use classification'!$C$13,C4709)),ISNUMBER(SEARCH('[1]Lookup for use classification'!$D$13,C4709)),,ISNUMBER(SEARCH('[1]Lookup for use classification'!$C$13,C4709)),ISNUMBER(SEARCH('[1]Lookup for use classification'!$E$13,C4709))),'[1]Lookup for use classification'!$A$13,"Other")))))))))))</f>
        <v>Public Assembly</v>
      </c>
      <c r="E4709" s="9"/>
      <c r="F4709" s="9"/>
      <c r="G4709" s="9"/>
      <c r="H4709" s="164"/>
      <c r="I4709" s="164"/>
      <c r="J4709" s="7"/>
      <c r="L4709" s="6"/>
    </row>
    <row r="4710" spans="1:12" hidden="1">
      <c r="A4710" s="134" t="s">
        <v>2227</v>
      </c>
      <c r="B4710" s="8" t="str">
        <f>IF(ISNA(VLOOKUP(CONCATENATE(A4710,C4710),EUS!$B$2:$B$1939,1,FALSE)),"","End Use Study")</f>
        <v>End Use Study</v>
      </c>
      <c r="C4710" s="8" t="s">
        <v>2228</v>
      </c>
      <c r="D4710" s="8" t="str">
        <f>IF(OR(ISNUMBER(SEARCH('[1]Lookup for use classification'!$B$1,C4710)),ISNUMBER(SEARCH('[1]Lookup for use classification'!$C$1,C4710)),ISNUMBER(SEARCH('[1]Lookup for use classification'!$D$1,C4710)),ISNUMBER(SEARCH('[1]Lookup for use classification'!$E$1,C4710))),'[1]Lookup for use classification'!$A$1,IF(ISNUMBER(SEARCH('[1]Lookup for use classification'!$B$2,C4710)),'[1]Lookup for use classification'!$A$2,IF(ISNUMBER(SEARCH('[1]Lookup for use classification'!$B$3,C4710)),'[1]Lookup for use classification'!$A$3,IF(OR(ISNUMBER(SEARCH('[1]Lookup for use classification'!$B$4,C4710)),ISNUMBER(SEARCH('[1]Lookup for use classification'!$C$4,C4710)),ISNUMBER(SEARCH('[1]Lookup for use classification'!$D$4,C4710)),ISNUMBER(SEARCH('[1]Lookup for use classification'!$E$4,C4710))),'[1]Lookup for use classification'!$A$4,IF(OR(ISNUMBER(SEARCH('[1]Lookup for use classification'!$B$5,C4710)),ISNUMBER(SEARCH('[1]Lookup for use classification'!$C$5,C4710)),ISNUMBER(SEARCH('[1]Lookup for use classification'!$D$5,C4710))),'[1]Lookup for use classification'!$A$5,IF(OR(ISNUMBER(SEARCH('[1]Lookup for use classification'!$B$7,C4710)),ISNUMBER(SEARCH('[1]Lookup for use classification'!$C$7,C4710)),ISNUMBER(SEARCH('[1]Lookup for use classification'!$D$7,C4710))),'[1]Lookup for use classification'!$A$7,IF(OR(ISNUMBER(SEARCH('[1]Lookup for use classification'!$B$9,C4710)),ISNUMBER(SEARCH('[1]Lookup for use classification'!$C$9,C4710)),ISNUMBER(SEARCH('[1]Lookup for use classification'!$D$9,C4710)),ISNUMBER(SEARCH('[1]Lookup for use classification'!$E$9,C4710)),ISNUMBER(SEARCH('[1]Lookup for use classification'!$F$9,C4710)),ISNUMBER(SEARCH('[1]Lookup for use classification'!$G$9,C4710)),ISNUMBER(SEARCH('[1]Lookup for use classification'!$H$9,C4710)),ISNUMBER(SEARCH('[1]Lookup for use classification'!$I$9,C4710)),ISNUMBER(SEARCH('[1]Lookup for use classification'!$J$9,C4710)),ISNUMBER(SEARCH('[1]Lookup for use classification'!$K$9,C4710))),'[1]Lookup for use classification'!$A$9,IF(OR(ISNUMBER(SEARCH('[1]Lookup for use classification'!$B$10,C4710)),ISNUMBER(SEARCH('[1]Lookup for use classification'!$C$10,C4710)),ISNUMBER(SEARCH('[1]Lookup for use classification'!$D$10,C4710)),ISNUMBER(SEARCH('[1]Lookup for use classification'!$E$10,C4710)),ISNUMBER(SEARCH('[1]Lookup for use classification'!$F$10,C4710)),ISNUMBER(SEARCH('[1]Lookup for use classification'!$G$10,C4710))),'[1]Lookup for use classification'!$A$10,IF(OR(ISNUMBER(SEARCH('[1]Lookup for use classification'!$B$11,C4710)),ISNUMBER(SEARCH('[1]Lookup for use classification'!$C$11,C4710))),'[1]Lookup for use classification'!$A$11,IF(OR(ISNUMBER(SEARCH('[1]Lookup for use classification'!$B$12,C4710)),ISNUMBER(SEARCH('[1]Lookup for use classification'!$C$12,C4710))),'[1]Lookup for use classification'!$A$12,IF(OR(ISNUMBER(SEARCH('[1]Lookup for use classification'!$B$13,C4710)),ISNUMBER(SEARCH('[1]Lookup for use classification'!$C$13,C4710)),ISNUMBER(SEARCH('[1]Lookup for use classification'!$D$13,C4710)),,ISNUMBER(SEARCH('[1]Lookup for use classification'!$C$13,C4710)),ISNUMBER(SEARCH('[1]Lookup for use classification'!$E$13,C4710))),'[1]Lookup for use classification'!$A$13,IF(OR(ISNUMBER(SEARCH('[1]Lookup for use classification'!$B$14,C4710)),ISNUMBER(SEARCH('[1]Lookup for use classification'!$C$14,C4710))),'[1]Lookup for use classification'!$A$14,"Other"))))))))))))</f>
        <v>Retail - Other</v>
      </c>
      <c r="E4710" s="9">
        <v>6000</v>
      </c>
      <c r="F4710" s="9"/>
      <c r="G4710" s="9"/>
      <c r="H4710" s="164"/>
      <c r="I4710" s="164"/>
      <c r="J4710" s="7"/>
      <c r="L4710" s="10">
        <v>900</v>
      </c>
    </row>
    <row r="4711" spans="1:12" hidden="1">
      <c r="A4711" s="134" t="s">
        <v>1681</v>
      </c>
      <c r="B4711" s="8" t="str">
        <f>IF(ISNA(VLOOKUP(CONCATENATE(A4711,C4711),EUS!$B$2:$B$1939,1,FALSE)),"","End Use Study")</f>
        <v>End Use Study</v>
      </c>
      <c r="C4711" s="8" t="s">
        <v>3579</v>
      </c>
      <c r="D4711" s="162" t="s">
        <v>3335</v>
      </c>
      <c r="E4711" s="9">
        <v>7370</v>
      </c>
      <c r="F4711" s="9"/>
      <c r="G4711" s="9"/>
      <c r="H4711" s="164"/>
      <c r="I4711" s="164"/>
      <c r="J4711" s="7"/>
      <c r="L4711" s="6"/>
    </row>
    <row r="4712" spans="1:12" hidden="1">
      <c r="A4712" s="187" t="s">
        <v>1681</v>
      </c>
      <c r="B4712" s="167" t="s">
        <v>4456</v>
      </c>
      <c r="C4712" s="174" t="s">
        <v>1658</v>
      </c>
      <c r="D4712" s="6" t="str">
        <f>IF(OR(ISNUMBER(SEARCH('[1]Lookup for use classification'!$B$1,C4712)),ISNUMBER(SEARCH('[1]Lookup for use classification'!$C$1,C4712)),ISNUMBER(SEARCH('[1]Lookup for use classification'!$D$1,C4712)),ISNUMBER(SEARCH('[1]Lookup for use classification'!$E$1,C4712))),'[1]Lookup for use classification'!$A$1,IF(ISNUMBER(SEARCH('[1]Lookup for use classification'!$B$2,C4712)),'[1]Lookup for use classification'!$A$2,IF(ISNUMBER(SEARCH('[1]Lookup for use classification'!$B$3,C4712)),'[1]Lookup for use classification'!$A$3,IF(OR(ISNUMBER(SEARCH('[1]Lookup for use classification'!$B$4,C4712)),ISNUMBER(SEARCH('[1]Lookup for use classification'!$C$4,C4712)),ISNUMBER(SEARCH('[1]Lookup for use classification'!$D$4,C4712)),ISNUMBER(SEARCH('[1]Lookup for use classification'!$E$4,C4712))),'[1]Lookup for use classification'!$A$4,IF(OR(ISNUMBER(SEARCH('[1]Lookup for use classification'!$B$5,C4712)),ISNUMBER(SEARCH('[1]Lookup for use classification'!$C$5,C4712)),ISNUMBER(SEARCH('[1]Lookup for use classification'!$D$5,C4712))),'[1]Lookup for use classification'!$A$5,IF(OR(ISNUMBER(SEARCH('[1]Lookup for use classification'!$B$7,C4712)),ISNUMBER(SEARCH('[1]Lookup for use classification'!$C$7,C4712)),ISNUMBER(SEARCH('[1]Lookup for use classification'!$D$7,C4712))),'[1]Lookup for use classification'!$A$7,IF(OR(ISNUMBER(SEARCH('[1]Lookup for use classification'!$B$9,C4712)),ISNUMBER(SEARCH('[1]Lookup for use classification'!$C$9,C4712)),ISNUMBER(SEARCH('[1]Lookup for use classification'!$D$9,C4712)),ISNUMBER(SEARCH('[1]Lookup for use classification'!$E$9,C4712)),ISNUMBER(SEARCH('[1]Lookup for use classification'!$F$9,C4712)),ISNUMBER(SEARCH('[1]Lookup for use classification'!$G$9,C4712)),ISNUMBER(SEARCH('[1]Lookup for use classification'!$H$9,C4712)),ISNUMBER(SEARCH('[1]Lookup for use classification'!$I$9,C4712)),ISNUMBER(SEARCH('[1]Lookup for use classification'!$J$9,C4712)),ISNUMBER(SEARCH('[1]Lookup for use classification'!$K$9,C4712))),'[1]Lookup for use classification'!$A$9,IF(OR(ISNUMBER(SEARCH('[1]Lookup for use classification'!$B$10,C4712)),ISNUMBER(SEARCH('[1]Lookup for use classification'!$C$10,C4712)),ISNUMBER(SEARCH('[1]Lookup for use classification'!$D$10,C4712)),ISNUMBER(SEARCH('[1]Lookup for use classification'!$E$10,C4712)),ISNUMBER(SEARCH('[1]Lookup for use classification'!$F$10,C4712)),ISNUMBER(SEARCH('[1]Lookup for use classification'!$G$10,C4712))),'[1]Lookup for use classification'!$A$10,IF(OR(ISNUMBER(SEARCH('[1]Lookup for use classification'!$B$11,C4712)),ISNUMBER(SEARCH('[1]Lookup for use classification'!$C$11,C4712))),'[1]Lookup for use classification'!$A$11,IF(OR(ISNUMBER(SEARCH('[1]Lookup for use classification'!$B$12,C4712)),ISNUMBER(SEARCH('[1]Lookup for use classification'!$C$12,C4712))),'[1]Lookup for use classification'!$A$12,IF(OR(ISNUMBER(SEARCH('[1]Lookup for use classification'!$B$13,C4712)),ISNUMBER(SEARCH('[1]Lookup for use classification'!$C$13,C4712)),ISNUMBER(SEARCH('[1]Lookup for use classification'!$D$13,C4712)),,ISNUMBER(SEARCH('[1]Lookup for use classification'!$C$13,C4712)),ISNUMBER(SEARCH('[1]Lookup for use classification'!$E$13,C4712))),'[1]Lookup for use classification'!$A$13,IF(OR(ISNUMBER(SEARCH('[1]Lookup for use classification'!$B$14,C4712)),ISNUMBER(SEARCH('[1]Lookup for use classification'!$C$14,C4712))),'[1]Lookup for use classification'!$A$14,"Other"))))))))))))</f>
        <v>Education - K - 12</v>
      </c>
      <c r="E4712" s="175">
        <v>17061</v>
      </c>
      <c r="F4712" s="174"/>
      <c r="G4712" s="174"/>
    </row>
    <row r="4713" spans="1:12" hidden="1">
      <c r="A4713" s="134" t="s">
        <v>1681</v>
      </c>
      <c r="B4713" s="8" t="str">
        <f>IF(ISNA(VLOOKUP(CONCATENATE(A4713,C4713),EUS!$B$2:$B$1939,1,FALSE)),"","End Use Study")</f>
        <v>End Use Study</v>
      </c>
      <c r="C4713" s="8" t="s">
        <v>3580</v>
      </c>
      <c r="D4713" s="162" t="s">
        <v>3335</v>
      </c>
      <c r="E4713" s="9">
        <v>70205</v>
      </c>
      <c r="F4713" s="9"/>
      <c r="G4713" s="9"/>
      <c r="H4713" s="164"/>
      <c r="I4713" s="164"/>
      <c r="J4713" s="7"/>
      <c r="L4713" s="6"/>
    </row>
    <row r="4714" spans="1:12" hidden="1">
      <c r="A4714" s="134" t="s">
        <v>1681</v>
      </c>
      <c r="B4714" s="8" t="str">
        <f>IF(ISNA(VLOOKUP(CONCATENATE(A4714,C4714),EUS!$B$2:$B$1939,1,FALSE)),"","End Use Study")</f>
        <v>End Use Study</v>
      </c>
      <c r="C4714" s="8" t="s">
        <v>3581</v>
      </c>
      <c r="D4714" s="162" t="s">
        <v>3335</v>
      </c>
      <c r="E4714" s="9"/>
      <c r="F4714" s="9"/>
      <c r="G4714" s="9"/>
      <c r="H4714" s="164"/>
      <c r="I4714" s="164"/>
      <c r="J4714" s="7"/>
      <c r="L4714" s="6"/>
    </row>
    <row r="4715" spans="1:12" hidden="1">
      <c r="A4715" s="187" t="s">
        <v>1681</v>
      </c>
      <c r="B4715" s="167" t="s">
        <v>4456</v>
      </c>
      <c r="C4715" s="174" t="s">
        <v>1668</v>
      </c>
      <c r="D4715" s="6" t="str">
        <f>IF(OR(ISNUMBER(SEARCH('[1]Lookup for use classification'!$B$1,C4715)),ISNUMBER(SEARCH('[1]Lookup for use classification'!$C$1,C4715)),ISNUMBER(SEARCH('[1]Lookup for use classification'!$D$1,C4715)),ISNUMBER(SEARCH('[1]Lookup for use classification'!$E$1,C4715))),'[1]Lookup for use classification'!$A$1,IF(ISNUMBER(SEARCH('[1]Lookup for use classification'!$B$2,C4715)),'[1]Lookup for use classification'!$A$2,IF(ISNUMBER(SEARCH('[1]Lookup for use classification'!$B$3,C4715)),'[1]Lookup for use classification'!$A$3,IF(OR(ISNUMBER(SEARCH('[1]Lookup for use classification'!$B$4,C4715)),ISNUMBER(SEARCH('[1]Lookup for use classification'!$C$4,C4715)),ISNUMBER(SEARCH('[1]Lookup for use classification'!$D$4,C4715)),ISNUMBER(SEARCH('[1]Lookup for use classification'!$E$4,C4715))),'[1]Lookup for use classification'!$A$4,IF(OR(ISNUMBER(SEARCH('[1]Lookup for use classification'!$B$5,C4715)),ISNUMBER(SEARCH('[1]Lookup for use classification'!$C$5,C4715)),ISNUMBER(SEARCH('[1]Lookup for use classification'!$D$5,C4715))),'[1]Lookup for use classification'!$A$5,IF(OR(ISNUMBER(SEARCH('[1]Lookup for use classification'!$B$7,C4715)),ISNUMBER(SEARCH('[1]Lookup for use classification'!$C$7,C4715)),ISNUMBER(SEARCH('[1]Lookup for use classification'!$D$7,C4715))),'[1]Lookup for use classification'!$A$7,IF(OR(ISNUMBER(SEARCH('[1]Lookup for use classification'!$B$9,C4715)),ISNUMBER(SEARCH('[1]Lookup for use classification'!$C$9,C4715)),ISNUMBER(SEARCH('[1]Lookup for use classification'!$D$9,C4715)),ISNUMBER(SEARCH('[1]Lookup for use classification'!$E$9,C4715)),ISNUMBER(SEARCH('[1]Lookup for use classification'!$F$9,C4715)),ISNUMBER(SEARCH('[1]Lookup for use classification'!$G$9,C4715)),ISNUMBER(SEARCH('[1]Lookup for use classification'!$H$9,C4715)),ISNUMBER(SEARCH('[1]Lookup for use classification'!$I$9,C4715)),ISNUMBER(SEARCH('[1]Lookup for use classification'!$J$9,C4715)),ISNUMBER(SEARCH('[1]Lookup for use classification'!$K$9,C4715))),'[1]Lookup for use classification'!$A$9,IF(OR(ISNUMBER(SEARCH('[1]Lookup for use classification'!$B$10,C4715)),ISNUMBER(SEARCH('[1]Lookup for use classification'!$C$10,C4715)),ISNUMBER(SEARCH('[1]Lookup for use classification'!$D$10,C4715)),ISNUMBER(SEARCH('[1]Lookup for use classification'!$E$10,C4715)),ISNUMBER(SEARCH('[1]Lookup for use classification'!$F$10,C4715)),ISNUMBER(SEARCH('[1]Lookup for use classification'!$G$10,C4715))),'[1]Lookup for use classification'!$A$10,IF(OR(ISNUMBER(SEARCH('[1]Lookup for use classification'!$B$11,C4715)),ISNUMBER(SEARCH('[1]Lookup for use classification'!$C$11,C4715))),'[1]Lookup for use classification'!$A$11,IF(OR(ISNUMBER(SEARCH('[1]Lookup for use classification'!$B$12,C4715)),ISNUMBER(SEARCH('[1]Lookup for use classification'!$C$12,C4715))),'[1]Lookup for use classification'!$A$12,IF(OR(ISNUMBER(SEARCH('[1]Lookup for use classification'!$B$13,C4715)),ISNUMBER(SEARCH('[1]Lookup for use classification'!$C$13,C4715)),ISNUMBER(SEARCH('[1]Lookup for use classification'!$D$13,C4715)),,ISNUMBER(SEARCH('[1]Lookup for use classification'!$C$13,C4715)),ISNUMBER(SEARCH('[1]Lookup for use classification'!$E$13,C4715))),'[1]Lookup for use classification'!$A$13,IF(OR(ISNUMBER(SEARCH('[1]Lookup for use classification'!$B$14,C4715)),ISNUMBER(SEARCH('[1]Lookup for use classification'!$C$14,C4715))),'[1]Lookup for use classification'!$A$14,"Other"))))))))))))</f>
        <v>Education - K - 12</v>
      </c>
      <c r="E4715" s="175"/>
      <c r="F4715" s="174"/>
      <c r="G4715" s="174"/>
    </row>
    <row r="4716" spans="1:12" hidden="1">
      <c r="A4716" s="187" t="s">
        <v>1681</v>
      </c>
      <c r="B4716" s="167" t="s">
        <v>4456</v>
      </c>
      <c r="C4716" s="174" t="s">
        <v>147</v>
      </c>
      <c r="D4716" s="6" t="str">
        <f>IF(OR(ISNUMBER(SEARCH('[1]Lookup for use classification'!$B$1,C4716)),ISNUMBER(SEARCH('[1]Lookup for use classification'!$C$1,C4716)),ISNUMBER(SEARCH('[1]Lookup for use classification'!$D$1,C4716)),ISNUMBER(SEARCH('[1]Lookup for use classification'!$E$1,C4716))),'[1]Lookup for use classification'!$A$1,IF(ISNUMBER(SEARCH('[1]Lookup for use classification'!$B$2,C4716)),'[1]Lookup for use classification'!$A$2,IF(ISNUMBER(SEARCH('[1]Lookup for use classification'!$B$3,C4716)),'[1]Lookup for use classification'!$A$3,IF(OR(ISNUMBER(SEARCH('[1]Lookup for use classification'!$B$4,C4716)),ISNUMBER(SEARCH('[1]Lookup for use classification'!$C$4,C4716)),ISNUMBER(SEARCH('[1]Lookup for use classification'!$D$4,C4716)),ISNUMBER(SEARCH('[1]Lookup for use classification'!$E$4,C4716))),'[1]Lookup for use classification'!$A$4,IF(OR(ISNUMBER(SEARCH('[1]Lookup for use classification'!$B$5,C4716)),ISNUMBER(SEARCH('[1]Lookup for use classification'!$C$5,C4716)),ISNUMBER(SEARCH('[1]Lookup for use classification'!$D$5,C4716))),'[1]Lookup for use classification'!$A$5,IF(OR(ISNUMBER(SEARCH('[1]Lookup for use classification'!$B$7,C4716)),ISNUMBER(SEARCH('[1]Lookup for use classification'!$C$7,C4716)),ISNUMBER(SEARCH('[1]Lookup for use classification'!$D$7,C4716))),'[1]Lookup for use classification'!$A$7,IF(OR(ISNUMBER(SEARCH('[1]Lookup for use classification'!$B$9,C4716)),ISNUMBER(SEARCH('[1]Lookup for use classification'!$C$9,C4716)),ISNUMBER(SEARCH('[1]Lookup for use classification'!$D$9,C4716)),ISNUMBER(SEARCH('[1]Lookup for use classification'!$E$9,C4716)),ISNUMBER(SEARCH('[1]Lookup for use classification'!$F$9,C4716)),ISNUMBER(SEARCH('[1]Lookup for use classification'!$G$9,C4716)),ISNUMBER(SEARCH('[1]Lookup for use classification'!$H$9,C4716)),ISNUMBER(SEARCH('[1]Lookup for use classification'!$I$9,C4716)),ISNUMBER(SEARCH('[1]Lookup for use classification'!$J$9,C4716)),ISNUMBER(SEARCH('[1]Lookup for use classification'!$K$9,C4716))),'[1]Lookup for use classification'!$A$9,IF(OR(ISNUMBER(SEARCH('[1]Lookup for use classification'!$B$10,C4716)),ISNUMBER(SEARCH('[1]Lookup for use classification'!$C$10,C4716)),ISNUMBER(SEARCH('[1]Lookup for use classification'!$D$10,C4716)),ISNUMBER(SEARCH('[1]Lookup for use classification'!$E$10,C4716)),ISNUMBER(SEARCH('[1]Lookup for use classification'!$F$10,C4716)),ISNUMBER(SEARCH('[1]Lookup for use classification'!$G$10,C4716))),'[1]Lookup for use classification'!$A$10,IF(OR(ISNUMBER(SEARCH('[1]Lookup for use classification'!$B$11,C4716)),ISNUMBER(SEARCH('[1]Lookup for use classification'!$C$11,C4716))),'[1]Lookup for use classification'!$A$11,IF(OR(ISNUMBER(SEARCH('[1]Lookup for use classification'!$B$12,C4716)),ISNUMBER(SEARCH('[1]Lookup for use classification'!$C$12,C4716))),'[1]Lookup for use classification'!$A$12,IF(OR(ISNUMBER(SEARCH('[1]Lookup for use classification'!$B$13,C4716)),ISNUMBER(SEARCH('[1]Lookup for use classification'!$C$13,C4716)),ISNUMBER(SEARCH('[1]Lookup for use classification'!$D$13,C4716)),,ISNUMBER(SEARCH('[1]Lookup for use classification'!$C$13,C4716)),ISNUMBER(SEARCH('[1]Lookup for use classification'!$E$13,C4716))),'[1]Lookup for use classification'!$A$13,IF(OR(ISNUMBER(SEARCH('[1]Lookup for use classification'!$B$14,C4716)),ISNUMBER(SEARCH('[1]Lookup for use classification'!$C$14,C4716))),'[1]Lookup for use classification'!$A$14,"Other"))))))))))))</f>
        <v>Health Care - Hospitals</v>
      </c>
      <c r="E4716" s="175">
        <v>1000</v>
      </c>
      <c r="F4716" s="174"/>
      <c r="G4716" s="174"/>
    </row>
    <row r="4717" spans="1:12" hidden="1">
      <c r="A4717" s="138" t="s">
        <v>1681</v>
      </c>
      <c r="B4717" s="8" t="str">
        <f>IF(ISNA(VLOOKUP(CONCATENATE(A4717,C4717),EUS!$B$2:$B$1939,1,FALSE)),"","End Use Study")</f>
        <v>End Use Study</v>
      </c>
      <c r="C4717" s="8" t="s">
        <v>3303</v>
      </c>
      <c r="D4717" s="162" t="s">
        <v>3232</v>
      </c>
      <c r="E4717" s="9"/>
      <c r="F4717" s="9"/>
      <c r="G4717" s="9"/>
      <c r="H4717" s="164">
        <v>3000</v>
      </c>
      <c r="I4717" s="164"/>
      <c r="J4717" s="7">
        <v>135000</v>
      </c>
      <c r="L4717" s="6"/>
    </row>
    <row r="4718" spans="1:12" hidden="1">
      <c r="A4718" s="134" t="s">
        <v>1681</v>
      </c>
      <c r="B4718" s="8" t="str">
        <f>IF(ISNA(VLOOKUP(CONCATENATE(A4718,C4718),EUS!$B$2:$B$1939,1,FALSE)),"","End Use Study")</f>
        <v>End Use Study</v>
      </c>
      <c r="C4718" s="8" t="s">
        <v>3304</v>
      </c>
      <c r="D4718" s="162" t="s">
        <v>3232</v>
      </c>
      <c r="E4718" s="9"/>
      <c r="F4718" s="9"/>
      <c r="G4718" s="9"/>
      <c r="H4718" s="164"/>
      <c r="I4718" s="164"/>
      <c r="J4718" s="7"/>
      <c r="L4718" s="6"/>
    </row>
    <row r="4719" spans="1:12" hidden="1">
      <c r="A4719" s="187" t="s">
        <v>1681</v>
      </c>
      <c r="B4719" s="167" t="s">
        <v>4456</v>
      </c>
      <c r="C4719" s="174" t="s">
        <v>1670</v>
      </c>
      <c r="D4719" s="6" t="str">
        <f>IF(OR(ISNUMBER(SEARCH('[1]Lookup for use classification'!$B$1,C4719)),ISNUMBER(SEARCH('[1]Lookup for use classification'!$C$1,C4719)),ISNUMBER(SEARCH('[1]Lookup for use classification'!$D$1,C4719)),ISNUMBER(SEARCH('[1]Lookup for use classification'!$E$1,C4719))),'[1]Lookup for use classification'!$A$1,IF(ISNUMBER(SEARCH('[1]Lookup for use classification'!$B$2,C4719)),'[1]Lookup for use classification'!$A$2,IF(ISNUMBER(SEARCH('[1]Lookup for use classification'!$B$3,C4719)),'[1]Lookup for use classification'!$A$3,IF(OR(ISNUMBER(SEARCH('[1]Lookup for use classification'!$B$4,C4719)),ISNUMBER(SEARCH('[1]Lookup for use classification'!$C$4,C4719)),ISNUMBER(SEARCH('[1]Lookup for use classification'!$D$4,C4719)),ISNUMBER(SEARCH('[1]Lookup for use classification'!$E$4,C4719))),'[1]Lookup for use classification'!$A$4,IF(OR(ISNUMBER(SEARCH('[1]Lookup for use classification'!$B$5,C4719)),ISNUMBER(SEARCH('[1]Lookup for use classification'!$C$5,C4719)),ISNUMBER(SEARCH('[1]Lookup for use classification'!$D$5,C4719))),'[1]Lookup for use classification'!$A$5,IF(OR(ISNUMBER(SEARCH('[1]Lookup for use classification'!$B$7,C4719)),ISNUMBER(SEARCH('[1]Lookup for use classification'!$C$7,C4719)),ISNUMBER(SEARCH('[1]Lookup for use classification'!$D$7,C4719))),'[1]Lookup for use classification'!$A$7,IF(OR(ISNUMBER(SEARCH('[1]Lookup for use classification'!$B$9,C4719)),ISNUMBER(SEARCH('[1]Lookup for use classification'!$C$9,C4719)),ISNUMBER(SEARCH('[1]Lookup for use classification'!$D$9,C4719)),ISNUMBER(SEARCH('[1]Lookup for use classification'!$E$9,C4719)),ISNUMBER(SEARCH('[1]Lookup for use classification'!$F$9,C4719)),ISNUMBER(SEARCH('[1]Lookup for use classification'!$G$9,C4719)),ISNUMBER(SEARCH('[1]Lookup for use classification'!$H$9,C4719)),ISNUMBER(SEARCH('[1]Lookup for use classification'!$I$9,C4719)),ISNUMBER(SEARCH('[1]Lookup for use classification'!$J$9,C4719)),ISNUMBER(SEARCH('[1]Lookup for use classification'!$K$9,C4719))),'[1]Lookup for use classification'!$A$9,IF(OR(ISNUMBER(SEARCH('[1]Lookup for use classification'!$B$10,C4719)),ISNUMBER(SEARCH('[1]Lookup for use classification'!$C$10,C4719)),ISNUMBER(SEARCH('[1]Lookup for use classification'!$D$10,C4719)),ISNUMBER(SEARCH('[1]Lookup for use classification'!$E$10,C4719)),ISNUMBER(SEARCH('[1]Lookup for use classification'!$F$10,C4719)),ISNUMBER(SEARCH('[1]Lookup for use classification'!$G$10,C4719))),'[1]Lookup for use classification'!$A$10,IF(OR(ISNUMBER(SEARCH('[1]Lookup for use classification'!$B$11,C4719)),ISNUMBER(SEARCH('[1]Lookup for use classification'!$C$11,C4719))),'[1]Lookup for use classification'!$A$11,IF(OR(ISNUMBER(SEARCH('[1]Lookup for use classification'!$B$12,C4719)),ISNUMBER(SEARCH('[1]Lookup for use classification'!$C$12,C4719))),'[1]Lookup for use classification'!$A$12,IF(OR(ISNUMBER(SEARCH('[1]Lookup for use classification'!$B$13,C4719)),ISNUMBER(SEARCH('[1]Lookup for use classification'!$C$13,C4719)),ISNUMBER(SEARCH('[1]Lookup for use classification'!$D$13,C4719)),,ISNUMBER(SEARCH('[1]Lookup for use classification'!$C$13,C4719)),ISNUMBER(SEARCH('[1]Lookup for use classification'!$E$13,C4719))),'[1]Lookup for use classification'!$A$13,IF(OR(ISNUMBER(SEARCH('[1]Lookup for use classification'!$B$14,C4719)),ISNUMBER(SEARCH('[1]Lookup for use classification'!$C$14,C4719))),'[1]Lookup for use classification'!$A$14,"Other"))))))))))))</f>
        <v>Health Care - Hospitals</v>
      </c>
      <c r="E4719" s="175"/>
      <c r="F4719" s="174"/>
      <c r="G4719" s="174"/>
    </row>
    <row r="4720" spans="1:12" hidden="1">
      <c r="A4720" s="134" t="s">
        <v>1681</v>
      </c>
      <c r="B4720" s="8" t="str">
        <f>IF(ISNA(VLOOKUP(CONCATENATE(A4720,C4720),EUS!$B$2:$B$1939,1,FALSE)),"","End Use Study")</f>
        <v>End Use Study</v>
      </c>
      <c r="C4720" s="8" t="s">
        <v>3194</v>
      </c>
      <c r="D4720" s="8" t="s">
        <v>377</v>
      </c>
      <c r="E4720" s="9">
        <v>600</v>
      </c>
      <c r="F4720" s="9"/>
      <c r="G4720" s="9"/>
      <c r="H4720" s="164"/>
      <c r="I4720" s="164"/>
      <c r="J4720" s="7"/>
      <c r="L4720" s="6"/>
    </row>
    <row r="4721" spans="1:12" hidden="1">
      <c r="A4721" s="134" t="s">
        <v>1681</v>
      </c>
      <c r="B4721" s="8" t="str">
        <f>IF(ISNA(VLOOKUP(CONCATENATE(A4721,C4721),EUS!$B$2:$B$1939,1,FALSE)),"","End Use Study")</f>
        <v>End Use Study</v>
      </c>
      <c r="C4721" s="8" t="s">
        <v>3028</v>
      </c>
      <c r="D4721" s="8" t="s">
        <v>377</v>
      </c>
      <c r="E4721" s="9">
        <v>1800</v>
      </c>
      <c r="F4721" s="9"/>
      <c r="G4721" s="9"/>
      <c r="H4721" s="164">
        <v>1800</v>
      </c>
      <c r="I4721" s="164"/>
      <c r="J4721" s="7">
        <v>6800</v>
      </c>
      <c r="L4721" s="6"/>
    </row>
    <row r="4722" spans="1:12" hidden="1">
      <c r="A4722" s="187" t="s">
        <v>1681</v>
      </c>
      <c r="B4722" s="167" t="s">
        <v>4456</v>
      </c>
      <c r="C4722" s="174" t="s">
        <v>1675</v>
      </c>
      <c r="D4722" s="6" t="str">
        <f>IF(OR(ISNUMBER(SEARCH('[1]Lookup for use classification'!$B$1,C4722)),ISNUMBER(SEARCH('[1]Lookup for use classification'!$C$1,C4722)),ISNUMBER(SEARCH('[1]Lookup for use classification'!$D$1,C4722)),ISNUMBER(SEARCH('[1]Lookup for use classification'!$E$1,C4722))),'[1]Lookup for use classification'!$A$1,IF(ISNUMBER(SEARCH('[1]Lookup for use classification'!$B$2,C4722)),'[1]Lookup for use classification'!$A$2,IF(ISNUMBER(SEARCH('[1]Lookup for use classification'!$B$3,C4722)),'[1]Lookup for use classification'!$A$3,IF(OR(ISNUMBER(SEARCH('[1]Lookup for use classification'!$B$4,C4722)),ISNUMBER(SEARCH('[1]Lookup for use classification'!$C$4,C4722)),ISNUMBER(SEARCH('[1]Lookup for use classification'!$D$4,C4722)),ISNUMBER(SEARCH('[1]Lookup for use classification'!$E$4,C4722))),'[1]Lookup for use classification'!$A$4,IF(OR(ISNUMBER(SEARCH('[1]Lookup for use classification'!$B$5,C4722)),ISNUMBER(SEARCH('[1]Lookup for use classification'!$C$5,C4722)),ISNUMBER(SEARCH('[1]Lookup for use classification'!$D$5,C4722))),'[1]Lookup for use classification'!$A$5,IF(OR(ISNUMBER(SEARCH('[1]Lookup for use classification'!$B$7,C4722)),ISNUMBER(SEARCH('[1]Lookup for use classification'!$C$7,C4722)),ISNUMBER(SEARCH('[1]Lookup for use classification'!$D$7,C4722))),'[1]Lookup for use classification'!$A$7,IF(OR(ISNUMBER(SEARCH('[1]Lookup for use classification'!$B$9,C4722)),ISNUMBER(SEARCH('[1]Lookup for use classification'!$C$9,C4722)),ISNUMBER(SEARCH('[1]Lookup for use classification'!$D$9,C4722)),ISNUMBER(SEARCH('[1]Lookup for use classification'!$E$9,C4722)),ISNUMBER(SEARCH('[1]Lookup for use classification'!$F$9,C4722)),ISNUMBER(SEARCH('[1]Lookup for use classification'!$G$9,C4722)),ISNUMBER(SEARCH('[1]Lookup for use classification'!$H$9,C4722)),ISNUMBER(SEARCH('[1]Lookup for use classification'!$I$9,C4722)),ISNUMBER(SEARCH('[1]Lookup for use classification'!$J$9,C4722)),ISNUMBER(SEARCH('[1]Lookup for use classification'!$K$9,C4722))),'[1]Lookup for use classification'!$A$9,IF(OR(ISNUMBER(SEARCH('[1]Lookup for use classification'!$B$10,C4722)),ISNUMBER(SEARCH('[1]Lookup for use classification'!$C$10,C4722)),ISNUMBER(SEARCH('[1]Lookup for use classification'!$D$10,C4722)),ISNUMBER(SEARCH('[1]Lookup for use classification'!$E$10,C4722)),ISNUMBER(SEARCH('[1]Lookup for use classification'!$F$10,C4722)),ISNUMBER(SEARCH('[1]Lookup for use classification'!$G$10,C4722))),'[1]Lookup for use classification'!$A$10,IF(OR(ISNUMBER(SEARCH('[1]Lookup for use classification'!$B$11,C4722)),ISNUMBER(SEARCH('[1]Lookup for use classification'!$C$11,C4722))),'[1]Lookup for use classification'!$A$11,IF(OR(ISNUMBER(SEARCH('[1]Lookup for use classification'!$B$12,C4722)),ISNUMBER(SEARCH('[1]Lookup for use classification'!$C$12,C4722))),'[1]Lookup for use classification'!$A$12,IF(OR(ISNUMBER(SEARCH('[1]Lookup for use classification'!$B$13,C4722)),ISNUMBER(SEARCH('[1]Lookup for use classification'!$C$13,C4722)),ISNUMBER(SEARCH('[1]Lookup for use classification'!$D$13,C4722)),,ISNUMBER(SEARCH('[1]Lookup for use classification'!$C$13,C4722)),ISNUMBER(SEARCH('[1]Lookup for use classification'!$E$13,C4722))),'[1]Lookup for use classification'!$A$13,IF(OR(ISNUMBER(SEARCH('[1]Lookup for use classification'!$B$14,C4722)),ISNUMBER(SEARCH('[1]Lookup for use classification'!$C$14,C4722))),'[1]Lookup for use classification'!$A$14,"Other"))))))))))))</f>
        <v>Office</v>
      </c>
      <c r="E4722" s="175"/>
      <c r="F4722" s="174"/>
      <c r="G4722" s="174"/>
    </row>
    <row r="4723" spans="1:12" hidden="1">
      <c r="A4723" s="138" t="s">
        <v>1681</v>
      </c>
      <c r="B4723" s="8" t="str">
        <f>IF(ISNA(VLOOKUP(CONCATENATE(A4723,C4723),EUS!$B$2:$B$1939,1,FALSE)),"","End Use Study")</f>
        <v>End Use Study</v>
      </c>
      <c r="C4723" s="8" t="s">
        <v>2951</v>
      </c>
      <c r="D4723" s="8" t="str">
        <f>IF(OR(ISNUMBER(SEARCH('[1]Lookup for use classification'!$B$1,C4723)),ISNUMBER(SEARCH('[1]Lookup for use classification'!$C$1,C4723)),ISNUMBER(SEARCH('[1]Lookup for use classification'!$D$1,C4723)),ISNUMBER(SEARCH('[1]Lookup for use classification'!$E$1,C4723))),'[1]Lookup for use classification'!$A$1,IF(ISNUMBER(SEARCH('[1]Lookup for use classification'!$B$2,C4723)),'[1]Lookup for use classification'!$A$2,IF(ISNUMBER(SEARCH('[1]Lookup for use classification'!$B$3,C4723)),'[1]Lookup for use classification'!$A$3,IF(OR(ISNUMBER(SEARCH('[1]Lookup for use classification'!$B$4,C4723)),ISNUMBER(SEARCH('[1]Lookup for use classification'!$C$4,C4723)),ISNUMBER(SEARCH('[1]Lookup for use classification'!$D$4,C4723)),ISNUMBER(SEARCH('[1]Lookup for use classification'!$E$4,C4723))),'[1]Lookup for use classification'!$A$4,IF(OR(ISNUMBER(SEARCH('[1]Lookup for use classification'!$B$5,C4723)),ISNUMBER(SEARCH('[1]Lookup for use classification'!$C$5,C4723)),ISNUMBER(SEARCH('[1]Lookup for use classification'!$D$5,C4723))),'[1]Lookup for use classification'!$A$5,IF(OR(ISNUMBER(SEARCH('[1]Lookup for use classification'!$B$7,C4723)),ISNUMBER(SEARCH('[1]Lookup for use classification'!$C$7,C4723)),ISNUMBER(SEARCH('[1]Lookup for use classification'!$D$7,C4723))),'[1]Lookup for use classification'!$A$7,IF(OR(ISNUMBER(SEARCH('[1]Lookup for use classification'!$B$9,C4723)),ISNUMBER(SEARCH('[1]Lookup for use classification'!$C$9,C4723)),ISNUMBER(SEARCH('[1]Lookup for use classification'!$D$9,C4723)),ISNUMBER(SEARCH('[1]Lookup for use classification'!$E$9,C4723)),ISNUMBER(SEARCH('[1]Lookup for use classification'!$F$9,C4723)),ISNUMBER(SEARCH('[1]Lookup for use classification'!$G$9,C4723)),ISNUMBER(SEARCH('[1]Lookup for use classification'!$H$9,C4723)),ISNUMBER(SEARCH('[1]Lookup for use classification'!$I$9,C4723)),ISNUMBER(SEARCH('[1]Lookup for use classification'!$J$9,C4723)),ISNUMBER(SEARCH('[1]Lookup for use classification'!$K$9,C4723))),'[1]Lookup for use classification'!$A$9,IF(OR(ISNUMBER(SEARCH('[1]Lookup for use classification'!$B$10,C4723)),ISNUMBER(SEARCH('[1]Lookup for use classification'!$C$10,C4723)),ISNUMBER(SEARCH('[1]Lookup for use classification'!$D$10,C4723)),ISNUMBER(SEARCH('[1]Lookup for use classification'!$E$10,C4723)),ISNUMBER(SEARCH('[1]Lookup for use classification'!$F$10,C4723)),ISNUMBER(SEARCH('[1]Lookup for use classification'!$G$10,C4723))),'[1]Lookup for use classification'!$A$10,IF(OR(ISNUMBER(SEARCH('[1]Lookup for use classification'!$B$11,C4723)),ISNUMBER(SEARCH('[1]Lookup for use classification'!$C$11,C4723))),'[1]Lookup for use classification'!$A$11,IF(OR(ISNUMBER(SEARCH('[1]Lookup for use classification'!$B$12,C4723)),ISNUMBER(SEARCH('[1]Lookup for use classification'!$C$12,C4723))),'[1]Lookup for use classification'!$A$12,IF(OR(ISNUMBER(SEARCH('[1]Lookup for use classification'!$B$13,C4723)),ISNUMBER(SEARCH('[1]Lookup for use classification'!$C$13,C4723)),ISNUMBER(SEARCH('[1]Lookup for use classification'!$D$13,C4723)),,ISNUMBER(SEARCH('[1]Lookup for use classification'!$C$13,C4723)),ISNUMBER(SEARCH('[1]Lookup for use classification'!$E$13,C4723))),'[1]Lookup for use classification'!$A$13,IF(OR(ISNUMBER(SEARCH('[1]Lookup for use classification'!$B$14,C4723)),ISNUMBER(SEARCH('[1]Lookup for use classification'!$C$14,C4723))),'[1]Lookup for use classification'!$A$14,"Other"))))))))))))</f>
        <v>Other</v>
      </c>
      <c r="E4723" s="9">
        <v>288</v>
      </c>
      <c r="F4723" s="9"/>
      <c r="G4723" s="9"/>
      <c r="H4723" s="164"/>
      <c r="I4723" s="164"/>
      <c r="J4723" s="7"/>
      <c r="L4723" s="6"/>
    </row>
    <row r="4724" spans="1:12" hidden="1">
      <c r="A4724" s="187" t="s">
        <v>1681</v>
      </c>
      <c r="B4724" s="167" t="s">
        <v>4456</v>
      </c>
      <c r="C4724" s="174" t="s">
        <v>1656</v>
      </c>
      <c r="D4724" s="6" t="str">
        <f>IF(OR(ISNUMBER(SEARCH('[1]Lookup for use classification'!$B$1,C4724)),ISNUMBER(SEARCH('[1]Lookup for use classification'!$C$1,C4724)),ISNUMBER(SEARCH('[1]Lookup for use classification'!$D$1,C4724)),ISNUMBER(SEARCH('[1]Lookup for use classification'!$E$1,C4724))),'[1]Lookup for use classification'!$A$1,IF(ISNUMBER(SEARCH('[1]Lookup for use classification'!$B$2,C4724)),'[1]Lookup for use classification'!$A$2,IF(ISNUMBER(SEARCH('[1]Lookup for use classification'!$B$3,C4724)),'[1]Lookup for use classification'!$A$3,IF(OR(ISNUMBER(SEARCH('[1]Lookup for use classification'!$B$4,C4724)),ISNUMBER(SEARCH('[1]Lookup for use classification'!$C$4,C4724)),ISNUMBER(SEARCH('[1]Lookup for use classification'!$D$4,C4724)),ISNUMBER(SEARCH('[1]Lookup for use classification'!$E$4,C4724))),'[1]Lookup for use classification'!$A$4,IF(OR(ISNUMBER(SEARCH('[1]Lookup for use classification'!$B$5,C4724)),ISNUMBER(SEARCH('[1]Lookup for use classification'!$C$5,C4724)),ISNUMBER(SEARCH('[1]Lookup for use classification'!$D$5,C4724))),'[1]Lookup for use classification'!$A$5,IF(OR(ISNUMBER(SEARCH('[1]Lookup for use classification'!$B$7,C4724)),ISNUMBER(SEARCH('[1]Lookup for use classification'!$C$7,C4724)),ISNUMBER(SEARCH('[1]Lookup for use classification'!$D$7,C4724))),'[1]Lookup for use classification'!$A$7,IF(OR(ISNUMBER(SEARCH('[1]Lookup for use classification'!$B$9,C4724)),ISNUMBER(SEARCH('[1]Lookup for use classification'!$C$9,C4724)),ISNUMBER(SEARCH('[1]Lookup for use classification'!$D$9,C4724)),ISNUMBER(SEARCH('[1]Lookup for use classification'!$E$9,C4724)),ISNUMBER(SEARCH('[1]Lookup for use classification'!$F$9,C4724)),ISNUMBER(SEARCH('[1]Lookup for use classification'!$G$9,C4724)),ISNUMBER(SEARCH('[1]Lookup for use classification'!$H$9,C4724)),ISNUMBER(SEARCH('[1]Lookup for use classification'!$I$9,C4724)),ISNUMBER(SEARCH('[1]Lookup for use classification'!$J$9,C4724)),ISNUMBER(SEARCH('[1]Lookup for use classification'!$K$9,C4724))),'[1]Lookup for use classification'!$A$9,IF(OR(ISNUMBER(SEARCH('[1]Lookup for use classification'!$B$10,C4724)),ISNUMBER(SEARCH('[1]Lookup for use classification'!$C$10,C4724)),ISNUMBER(SEARCH('[1]Lookup for use classification'!$D$10,C4724)),ISNUMBER(SEARCH('[1]Lookup for use classification'!$E$10,C4724)),ISNUMBER(SEARCH('[1]Lookup for use classification'!$F$10,C4724)),ISNUMBER(SEARCH('[1]Lookup for use classification'!$G$10,C4724))),'[1]Lookup for use classification'!$A$10,IF(OR(ISNUMBER(SEARCH('[1]Lookup for use classification'!$B$11,C4724)),ISNUMBER(SEARCH('[1]Lookup for use classification'!$C$11,C4724))),'[1]Lookup for use classification'!$A$11,IF(OR(ISNUMBER(SEARCH('[1]Lookup for use classification'!$B$12,C4724)),ISNUMBER(SEARCH('[1]Lookup for use classification'!$C$12,C4724))),'[1]Lookup for use classification'!$A$12,IF(OR(ISNUMBER(SEARCH('[1]Lookup for use classification'!$B$13,C4724)),ISNUMBER(SEARCH('[1]Lookup for use classification'!$C$13,C4724)),ISNUMBER(SEARCH('[1]Lookup for use classification'!$D$13,C4724)),,ISNUMBER(SEARCH('[1]Lookup for use classification'!$C$13,C4724)),ISNUMBER(SEARCH('[1]Lookup for use classification'!$E$13,C4724))),'[1]Lookup for use classification'!$A$13,IF(OR(ISNUMBER(SEARCH('[1]Lookup for use classification'!$B$14,C4724)),ISNUMBER(SEARCH('[1]Lookup for use classification'!$C$14,C4724))),'[1]Lookup for use classification'!$A$14,"Other"))))))))))))</f>
        <v>Other</v>
      </c>
      <c r="E4724" s="175">
        <v>1169</v>
      </c>
      <c r="F4724" s="174"/>
      <c r="G4724" s="174"/>
    </row>
    <row r="4725" spans="1:12" hidden="1">
      <c r="A4725" s="138" t="s">
        <v>1681</v>
      </c>
      <c r="B4725" s="8" t="str">
        <f>IF(ISNA(VLOOKUP(CONCATENATE(A4725,C4725),EUS!$B$2:$B$1939,1,FALSE)),"","End Use Study")</f>
        <v>End Use Study</v>
      </c>
      <c r="C4725" s="8" t="s">
        <v>2954</v>
      </c>
      <c r="D4725" s="8" t="str">
        <f>IF(OR(ISNUMBER(SEARCH('[1]Lookup for use classification'!$B$1,C4725)),ISNUMBER(SEARCH('[1]Lookup for use classification'!$C$1,C4725)),ISNUMBER(SEARCH('[1]Lookup for use classification'!$D$1,C4725)),ISNUMBER(SEARCH('[1]Lookup for use classification'!$E$1,C4725))),'[1]Lookup for use classification'!$A$1,IF(ISNUMBER(SEARCH('[1]Lookup for use classification'!$B$2,C4725)),'[1]Lookup for use classification'!$A$2,IF(ISNUMBER(SEARCH('[1]Lookup for use classification'!$B$3,C4725)),'[1]Lookup for use classification'!$A$3,IF(OR(ISNUMBER(SEARCH('[1]Lookup for use classification'!$B$4,C4725)),ISNUMBER(SEARCH('[1]Lookup for use classification'!$C$4,C4725)),ISNUMBER(SEARCH('[1]Lookup for use classification'!$D$4,C4725)),ISNUMBER(SEARCH('[1]Lookup for use classification'!$E$4,C4725))),'[1]Lookup for use classification'!$A$4,IF(OR(ISNUMBER(SEARCH('[1]Lookup for use classification'!$B$5,C4725)),ISNUMBER(SEARCH('[1]Lookup for use classification'!$C$5,C4725)),ISNUMBER(SEARCH('[1]Lookup for use classification'!$D$5,C4725))),'[1]Lookup for use classification'!$A$5,IF(OR(ISNUMBER(SEARCH('[1]Lookup for use classification'!$B$7,C4725)),ISNUMBER(SEARCH('[1]Lookup for use classification'!$C$7,C4725)),ISNUMBER(SEARCH('[1]Lookup for use classification'!$D$7,C4725))),'[1]Lookup for use classification'!$A$7,IF(OR(ISNUMBER(SEARCH('[1]Lookup for use classification'!$B$9,C4725)),ISNUMBER(SEARCH('[1]Lookup for use classification'!$C$9,C4725)),ISNUMBER(SEARCH('[1]Lookup for use classification'!$D$9,C4725)),ISNUMBER(SEARCH('[1]Lookup for use classification'!$E$9,C4725)),ISNUMBER(SEARCH('[1]Lookup for use classification'!$F$9,C4725)),ISNUMBER(SEARCH('[1]Lookup for use classification'!$G$9,C4725)),ISNUMBER(SEARCH('[1]Lookup for use classification'!$H$9,C4725)),ISNUMBER(SEARCH('[1]Lookup for use classification'!$I$9,C4725)),ISNUMBER(SEARCH('[1]Lookup for use classification'!$J$9,C4725)),ISNUMBER(SEARCH('[1]Lookup for use classification'!$K$9,C4725))),'[1]Lookup for use classification'!$A$9,IF(OR(ISNUMBER(SEARCH('[1]Lookup for use classification'!$B$10,C4725)),ISNUMBER(SEARCH('[1]Lookup for use classification'!$C$10,C4725)),ISNUMBER(SEARCH('[1]Lookup for use classification'!$D$10,C4725)),ISNUMBER(SEARCH('[1]Lookup for use classification'!$E$10,C4725)),ISNUMBER(SEARCH('[1]Lookup for use classification'!$F$10,C4725)),ISNUMBER(SEARCH('[1]Lookup for use classification'!$G$10,C4725))),'[1]Lookup for use classification'!$A$10,IF(OR(ISNUMBER(SEARCH('[1]Lookup for use classification'!$B$11,C4725)),ISNUMBER(SEARCH('[1]Lookup for use classification'!$C$11,C4725))),'[1]Lookup for use classification'!$A$11,IF(OR(ISNUMBER(SEARCH('[1]Lookup for use classification'!$B$12,C4725)),ISNUMBER(SEARCH('[1]Lookup for use classification'!$C$12,C4725))),'[1]Lookup for use classification'!$A$12,IF(OR(ISNUMBER(SEARCH('[1]Lookup for use classification'!$B$13,C4725)),ISNUMBER(SEARCH('[1]Lookup for use classification'!$C$13,C4725)),ISNUMBER(SEARCH('[1]Lookup for use classification'!$D$13,C4725)),,ISNUMBER(SEARCH('[1]Lookup for use classification'!$C$13,C4725)),ISNUMBER(SEARCH('[1]Lookup for use classification'!$E$13,C4725))),'[1]Lookup for use classification'!$A$13,IF(OR(ISNUMBER(SEARCH('[1]Lookup for use classification'!$B$14,C4725)),ISNUMBER(SEARCH('[1]Lookup for use classification'!$C$14,C4725))),'[1]Lookup for use classification'!$A$14,"Other"))))))))))))</f>
        <v>Other</v>
      </c>
      <c r="E4725" s="9">
        <v>1200</v>
      </c>
      <c r="F4725" s="9"/>
      <c r="G4725" s="9"/>
      <c r="H4725" s="164">
        <v>500</v>
      </c>
      <c r="I4725" s="164"/>
      <c r="J4725" s="7">
        <v>2800</v>
      </c>
      <c r="L4725" s="6"/>
    </row>
    <row r="4726" spans="1:12" hidden="1">
      <c r="A4726" s="187" t="s">
        <v>1681</v>
      </c>
      <c r="B4726" s="167" t="s">
        <v>4456</v>
      </c>
      <c r="C4726" s="174" t="s">
        <v>112</v>
      </c>
      <c r="D4726" s="6" t="str">
        <f>IF(OR(ISNUMBER(SEARCH('[1]Lookup for use classification'!$B$1,C4726)),ISNUMBER(SEARCH('[1]Lookup for use classification'!$C$1,C4726)),ISNUMBER(SEARCH('[1]Lookup for use classification'!$D$1,C4726)),ISNUMBER(SEARCH('[1]Lookup for use classification'!$E$1,C4726))),'[1]Lookup for use classification'!$A$1,IF(ISNUMBER(SEARCH('[1]Lookup for use classification'!$B$2,C4726)),'[1]Lookup for use classification'!$A$2,IF(ISNUMBER(SEARCH('[1]Lookup for use classification'!$B$3,C4726)),'[1]Lookup for use classification'!$A$3,IF(OR(ISNUMBER(SEARCH('[1]Lookup for use classification'!$B$4,C4726)),ISNUMBER(SEARCH('[1]Lookup for use classification'!$C$4,C4726)),ISNUMBER(SEARCH('[1]Lookup for use classification'!$D$4,C4726)),ISNUMBER(SEARCH('[1]Lookup for use classification'!$E$4,C4726))),'[1]Lookup for use classification'!$A$4,IF(OR(ISNUMBER(SEARCH('[1]Lookup for use classification'!$B$5,C4726)),ISNUMBER(SEARCH('[1]Lookup for use classification'!$C$5,C4726)),ISNUMBER(SEARCH('[1]Lookup for use classification'!$D$5,C4726))),'[1]Lookup for use classification'!$A$5,IF(OR(ISNUMBER(SEARCH('[1]Lookup for use classification'!$B$7,C4726)),ISNUMBER(SEARCH('[1]Lookup for use classification'!$C$7,C4726)),ISNUMBER(SEARCH('[1]Lookup for use classification'!$D$7,C4726))),'[1]Lookup for use classification'!$A$7,IF(OR(ISNUMBER(SEARCH('[1]Lookup for use classification'!$B$9,C4726)),ISNUMBER(SEARCH('[1]Lookup for use classification'!$C$9,C4726)),ISNUMBER(SEARCH('[1]Lookup for use classification'!$D$9,C4726)),ISNUMBER(SEARCH('[1]Lookup for use classification'!$E$9,C4726)),ISNUMBER(SEARCH('[1]Lookup for use classification'!$F$9,C4726)),ISNUMBER(SEARCH('[1]Lookup for use classification'!$G$9,C4726)),ISNUMBER(SEARCH('[1]Lookup for use classification'!$H$9,C4726)),ISNUMBER(SEARCH('[1]Lookup for use classification'!$I$9,C4726)),ISNUMBER(SEARCH('[1]Lookup for use classification'!$J$9,C4726)),ISNUMBER(SEARCH('[1]Lookup for use classification'!$K$9,C4726))),'[1]Lookup for use classification'!$A$9,IF(OR(ISNUMBER(SEARCH('[1]Lookup for use classification'!$B$10,C4726)),ISNUMBER(SEARCH('[1]Lookup for use classification'!$C$10,C4726)),ISNUMBER(SEARCH('[1]Lookup for use classification'!$D$10,C4726)),ISNUMBER(SEARCH('[1]Lookup for use classification'!$E$10,C4726)),ISNUMBER(SEARCH('[1]Lookup for use classification'!$F$10,C4726)),ISNUMBER(SEARCH('[1]Lookup for use classification'!$G$10,C4726))),'[1]Lookup for use classification'!$A$10,IF(OR(ISNUMBER(SEARCH('[1]Lookup for use classification'!$B$11,C4726)),ISNUMBER(SEARCH('[1]Lookup for use classification'!$C$11,C4726))),'[1]Lookup for use classification'!$A$11,IF(OR(ISNUMBER(SEARCH('[1]Lookup for use classification'!$B$12,C4726)),ISNUMBER(SEARCH('[1]Lookup for use classification'!$C$12,C4726))),'[1]Lookup for use classification'!$A$12,IF(OR(ISNUMBER(SEARCH('[1]Lookup for use classification'!$B$13,C4726)),ISNUMBER(SEARCH('[1]Lookup for use classification'!$C$13,C4726)),ISNUMBER(SEARCH('[1]Lookup for use classification'!$D$13,C4726)),,ISNUMBER(SEARCH('[1]Lookup for use classification'!$C$13,C4726)),ISNUMBER(SEARCH('[1]Lookup for use classification'!$E$13,C4726))),'[1]Lookup for use classification'!$A$13,IF(OR(ISNUMBER(SEARCH('[1]Lookup for use classification'!$B$14,C4726)),ISNUMBER(SEARCH('[1]Lookup for use classification'!$C$14,C4726))),'[1]Lookup for use classification'!$A$14,"Other"))))))))))))</f>
        <v>Other</v>
      </c>
      <c r="E4726" s="175">
        <v>1200</v>
      </c>
      <c r="F4726" s="174"/>
      <c r="G4726" s="174"/>
    </row>
    <row r="4727" spans="1:12" hidden="1">
      <c r="A4727" s="138" t="s">
        <v>1681</v>
      </c>
      <c r="B4727" s="8" t="str">
        <f>IF(ISNA(VLOOKUP(CONCATENATE(A4727,C4727),EUS!$B$2:$B$1939,1,FALSE)),"","End Use Study")</f>
        <v>End Use Study</v>
      </c>
      <c r="C4727" s="8" t="s">
        <v>2953</v>
      </c>
      <c r="D4727" s="8" t="str">
        <f>IF(OR(ISNUMBER(SEARCH('[1]Lookup for use classification'!$B$1,C4727)),ISNUMBER(SEARCH('[1]Lookup for use classification'!$C$1,C4727)),ISNUMBER(SEARCH('[1]Lookup for use classification'!$D$1,C4727)),ISNUMBER(SEARCH('[1]Lookup for use classification'!$E$1,C4727))),'[1]Lookup for use classification'!$A$1,IF(ISNUMBER(SEARCH('[1]Lookup for use classification'!$B$2,C4727)),'[1]Lookup for use classification'!$A$2,IF(ISNUMBER(SEARCH('[1]Lookup for use classification'!$B$3,C4727)),'[1]Lookup for use classification'!$A$3,IF(OR(ISNUMBER(SEARCH('[1]Lookup for use classification'!$B$4,C4727)),ISNUMBER(SEARCH('[1]Lookup for use classification'!$C$4,C4727)),ISNUMBER(SEARCH('[1]Lookup for use classification'!$D$4,C4727)),ISNUMBER(SEARCH('[1]Lookup for use classification'!$E$4,C4727))),'[1]Lookup for use classification'!$A$4,IF(OR(ISNUMBER(SEARCH('[1]Lookup for use classification'!$B$5,C4727)),ISNUMBER(SEARCH('[1]Lookup for use classification'!$C$5,C4727)),ISNUMBER(SEARCH('[1]Lookup for use classification'!$D$5,C4727))),'[1]Lookup for use classification'!$A$5,IF(OR(ISNUMBER(SEARCH('[1]Lookup for use classification'!$B$7,C4727)),ISNUMBER(SEARCH('[1]Lookup for use classification'!$C$7,C4727)),ISNUMBER(SEARCH('[1]Lookup for use classification'!$D$7,C4727))),'[1]Lookup for use classification'!$A$7,IF(OR(ISNUMBER(SEARCH('[1]Lookup for use classification'!$B$9,C4727)),ISNUMBER(SEARCH('[1]Lookup for use classification'!$C$9,C4727)),ISNUMBER(SEARCH('[1]Lookup for use classification'!$D$9,C4727)),ISNUMBER(SEARCH('[1]Lookup for use classification'!$E$9,C4727)),ISNUMBER(SEARCH('[1]Lookup for use classification'!$F$9,C4727)),ISNUMBER(SEARCH('[1]Lookup for use classification'!$G$9,C4727)),ISNUMBER(SEARCH('[1]Lookup for use classification'!$H$9,C4727)),ISNUMBER(SEARCH('[1]Lookup for use classification'!$I$9,C4727)),ISNUMBER(SEARCH('[1]Lookup for use classification'!$J$9,C4727)),ISNUMBER(SEARCH('[1]Lookup for use classification'!$K$9,C4727))),'[1]Lookup for use classification'!$A$9,IF(OR(ISNUMBER(SEARCH('[1]Lookup for use classification'!$B$10,C4727)),ISNUMBER(SEARCH('[1]Lookup for use classification'!$C$10,C4727)),ISNUMBER(SEARCH('[1]Lookup for use classification'!$D$10,C4727)),ISNUMBER(SEARCH('[1]Lookup for use classification'!$E$10,C4727)),ISNUMBER(SEARCH('[1]Lookup for use classification'!$F$10,C4727)),ISNUMBER(SEARCH('[1]Lookup for use classification'!$G$10,C4727))),'[1]Lookup for use classification'!$A$10,IF(OR(ISNUMBER(SEARCH('[1]Lookup for use classification'!$B$11,C4727)),ISNUMBER(SEARCH('[1]Lookup for use classification'!$C$11,C4727))),'[1]Lookup for use classification'!$A$11,IF(OR(ISNUMBER(SEARCH('[1]Lookup for use classification'!$B$12,C4727)),ISNUMBER(SEARCH('[1]Lookup for use classification'!$C$12,C4727))),'[1]Lookup for use classification'!$A$12,IF(OR(ISNUMBER(SEARCH('[1]Lookup for use classification'!$B$13,C4727)),ISNUMBER(SEARCH('[1]Lookup for use classification'!$C$13,C4727)),ISNUMBER(SEARCH('[1]Lookup for use classification'!$D$13,C4727)),,ISNUMBER(SEARCH('[1]Lookup for use classification'!$C$13,C4727)),ISNUMBER(SEARCH('[1]Lookup for use classification'!$E$13,C4727))),'[1]Lookup for use classification'!$A$13,IF(OR(ISNUMBER(SEARCH('[1]Lookup for use classification'!$B$14,C4727)),ISNUMBER(SEARCH('[1]Lookup for use classification'!$C$14,C4727))),'[1]Lookup for use classification'!$A$14,"Other"))))))))))))</f>
        <v>Other</v>
      </c>
      <c r="E4727" s="9">
        <v>2400</v>
      </c>
      <c r="F4727" s="9"/>
      <c r="G4727" s="9"/>
      <c r="H4727" s="164">
        <v>2000</v>
      </c>
      <c r="I4727" s="164"/>
      <c r="J4727" s="7">
        <v>2100</v>
      </c>
      <c r="L4727" s="6"/>
    </row>
    <row r="4728" spans="1:12" hidden="1">
      <c r="A4728" s="134" t="s">
        <v>1681</v>
      </c>
      <c r="B4728" s="8" t="str">
        <f>IF(ISNA(VLOOKUP(CONCATENATE(A4728,C4728),EUS!$B$2:$B$1939,1,FALSE)),"","End Use Study")</f>
        <v>End Use Study</v>
      </c>
      <c r="C4728" s="8" t="s">
        <v>2952</v>
      </c>
      <c r="D4728" s="8" t="str">
        <f>IF(OR(ISNUMBER(SEARCH('[1]Lookup for use classification'!$B$1,C4728)),ISNUMBER(SEARCH('[1]Lookup for use classification'!$C$1,C4728)),ISNUMBER(SEARCH('[1]Lookup for use classification'!$D$1,C4728)),ISNUMBER(SEARCH('[1]Lookup for use classification'!$E$1,C4728))),'[1]Lookup for use classification'!$A$1,IF(ISNUMBER(SEARCH('[1]Lookup for use classification'!$B$2,C4728)),'[1]Lookup for use classification'!$A$2,IF(ISNUMBER(SEARCH('[1]Lookup for use classification'!$B$3,C4728)),'[1]Lookup for use classification'!$A$3,IF(OR(ISNUMBER(SEARCH('[1]Lookup for use classification'!$B$4,C4728)),ISNUMBER(SEARCH('[1]Lookup for use classification'!$C$4,C4728)),ISNUMBER(SEARCH('[1]Lookup for use classification'!$D$4,C4728)),ISNUMBER(SEARCH('[1]Lookup for use classification'!$E$4,C4728))),'[1]Lookup for use classification'!$A$4,IF(OR(ISNUMBER(SEARCH('[1]Lookup for use classification'!$B$5,C4728)),ISNUMBER(SEARCH('[1]Lookup for use classification'!$C$5,C4728)),ISNUMBER(SEARCH('[1]Lookup for use classification'!$D$5,C4728))),'[1]Lookup for use classification'!$A$5,IF(OR(ISNUMBER(SEARCH('[1]Lookup for use classification'!$B$7,C4728)),ISNUMBER(SEARCH('[1]Lookup for use classification'!$C$7,C4728)),ISNUMBER(SEARCH('[1]Lookup for use classification'!$D$7,C4728))),'[1]Lookup for use classification'!$A$7,IF(OR(ISNUMBER(SEARCH('[1]Lookup for use classification'!$B$9,C4728)),ISNUMBER(SEARCH('[1]Lookup for use classification'!$C$9,C4728)),ISNUMBER(SEARCH('[1]Lookup for use classification'!$D$9,C4728)),ISNUMBER(SEARCH('[1]Lookup for use classification'!$E$9,C4728)),ISNUMBER(SEARCH('[1]Lookup for use classification'!$F$9,C4728)),ISNUMBER(SEARCH('[1]Lookup for use classification'!$G$9,C4728)),ISNUMBER(SEARCH('[1]Lookup for use classification'!$H$9,C4728)),ISNUMBER(SEARCH('[1]Lookup for use classification'!$I$9,C4728)),ISNUMBER(SEARCH('[1]Lookup for use classification'!$J$9,C4728)),ISNUMBER(SEARCH('[1]Lookup for use classification'!$K$9,C4728))),'[1]Lookup for use classification'!$A$9,IF(OR(ISNUMBER(SEARCH('[1]Lookup for use classification'!$B$10,C4728)),ISNUMBER(SEARCH('[1]Lookup for use classification'!$C$10,C4728)),ISNUMBER(SEARCH('[1]Lookup for use classification'!$D$10,C4728)),ISNUMBER(SEARCH('[1]Lookup for use classification'!$E$10,C4728)),ISNUMBER(SEARCH('[1]Lookup for use classification'!$F$10,C4728)),ISNUMBER(SEARCH('[1]Lookup for use classification'!$G$10,C4728))),'[1]Lookup for use classification'!$A$10,IF(OR(ISNUMBER(SEARCH('[1]Lookup for use classification'!$B$11,C4728)),ISNUMBER(SEARCH('[1]Lookup for use classification'!$C$11,C4728))),'[1]Lookup for use classification'!$A$11,IF(OR(ISNUMBER(SEARCH('[1]Lookup for use classification'!$B$12,C4728)),ISNUMBER(SEARCH('[1]Lookup for use classification'!$C$12,C4728))),'[1]Lookup for use classification'!$A$12,IF(OR(ISNUMBER(SEARCH('[1]Lookup for use classification'!$B$13,C4728)),ISNUMBER(SEARCH('[1]Lookup for use classification'!$C$13,C4728)),ISNUMBER(SEARCH('[1]Lookup for use classification'!$D$13,C4728)),,ISNUMBER(SEARCH('[1]Lookup for use classification'!$C$13,C4728)),ISNUMBER(SEARCH('[1]Lookup for use classification'!$E$13,C4728))),'[1]Lookup for use classification'!$A$13,IF(OR(ISNUMBER(SEARCH('[1]Lookup for use classification'!$B$14,C4728)),ISNUMBER(SEARCH('[1]Lookup for use classification'!$C$14,C4728))),'[1]Lookup for use classification'!$A$14,"Other"))))))))))))</f>
        <v>Other</v>
      </c>
      <c r="E4728" s="9">
        <v>6800</v>
      </c>
      <c r="F4728" s="9"/>
      <c r="G4728" s="9"/>
      <c r="H4728" s="164">
        <v>6000</v>
      </c>
      <c r="I4728" s="164"/>
      <c r="J4728" s="7">
        <v>13500</v>
      </c>
      <c r="L4728" s="6"/>
    </row>
    <row r="4729" spans="1:12" hidden="1">
      <c r="A4729" s="187" t="s">
        <v>1681</v>
      </c>
      <c r="B4729" s="167" t="s">
        <v>4456</v>
      </c>
      <c r="C4729" s="190" t="s">
        <v>1654</v>
      </c>
      <c r="D4729" s="6" t="str">
        <f>IF(OR(ISNUMBER(SEARCH('[1]Lookup for use classification'!$B$1,C4729)),ISNUMBER(SEARCH('[1]Lookup for use classification'!$C$1,C4729)),ISNUMBER(SEARCH('[1]Lookup for use classification'!$D$1,C4729)),ISNUMBER(SEARCH('[1]Lookup for use classification'!$E$1,C4729))),'[1]Lookup for use classification'!$A$1,IF(ISNUMBER(SEARCH('[1]Lookup for use classification'!$B$2,C4729)),'[1]Lookup for use classification'!$A$2,IF(ISNUMBER(SEARCH('[1]Lookup for use classification'!$B$3,C4729)),'[1]Lookup for use classification'!$A$3,IF(OR(ISNUMBER(SEARCH('[1]Lookup for use classification'!$B$4,C4729)),ISNUMBER(SEARCH('[1]Lookup for use classification'!$C$4,C4729)),ISNUMBER(SEARCH('[1]Lookup for use classification'!$D$4,C4729)),ISNUMBER(SEARCH('[1]Lookup for use classification'!$E$4,C4729))),'[1]Lookup for use classification'!$A$4,IF(OR(ISNUMBER(SEARCH('[1]Lookup for use classification'!$B$5,C4729)),ISNUMBER(SEARCH('[1]Lookup for use classification'!$C$5,C4729)),ISNUMBER(SEARCH('[1]Lookup for use classification'!$D$5,C4729))),'[1]Lookup for use classification'!$A$5,IF(OR(ISNUMBER(SEARCH('[1]Lookup for use classification'!$B$7,C4729)),ISNUMBER(SEARCH('[1]Lookup for use classification'!$C$7,C4729)),ISNUMBER(SEARCH('[1]Lookup for use classification'!$D$7,C4729))),'[1]Lookup for use classification'!$A$7,IF(OR(ISNUMBER(SEARCH('[1]Lookup for use classification'!$B$9,C4729)),ISNUMBER(SEARCH('[1]Lookup for use classification'!$C$9,C4729)),ISNUMBER(SEARCH('[1]Lookup for use classification'!$D$9,C4729)),ISNUMBER(SEARCH('[1]Lookup for use classification'!$E$9,C4729)),ISNUMBER(SEARCH('[1]Lookup for use classification'!$F$9,C4729)),ISNUMBER(SEARCH('[1]Lookup for use classification'!$G$9,C4729)),ISNUMBER(SEARCH('[1]Lookup for use classification'!$H$9,C4729)),ISNUMBER(SEARCH('[1]Lookup for use classification'!$I$9,C4729)),ISNUMBER(SEARCH('[1]Lookup for use classification'!$J$9,C4729)),ISNUMBER(SEARCH('[1]Lookup for use classification'!$K$9,C4729))),'[1]Lookup for use classification'!$A$9,IF(OR(ISNUMBER(SEARCH('[1]Lookup for use classification'!$B$10,C4729)),ISNUMBER(SEARCH('[1]Lookup for use classification'!$C$10,C4729)),ISNUMBER(SEARCH('[1]Lookup for use classification'!$D$10,C4729)),ISNUMBER(SEARCH('[1]Lookup for use classification'!$E$10,C4729)),ISNUMBER(SEARCH('[1]Lookup for use classification'!$F$10,C4729)),ISNUMBER(SEARCH('[1]Lookup for use classification'!$G$10,C4729))),'[1]Lookup for use classification'!$A$10,IF(OR(ISNUMBER(SEARCH('[1]Lookup for use classification'!$B$11,C4729)),ISNUMBER(SEARCH('[1]Lookup for use classification'!$C$11,C4729))),'[1]Lookup for use classification'!$A$11,IF(OR(ISNUMBER(SEARCH('[1]Lookup for use classification'!$B$12,C4729)),ISNUMBER(SEARCH('[1]Lookup for use classification'!$C$12,C4729))),'[1]Lookup for use classification'!$A$12,IF(OR(ISNUMBER(SEARCH('[1]Lookup for use classification'!$B$13,C4729)),ISNUMBER(SEARCH('[1]Lookup for use classification'!$C$13,C4729)),ISNUMBER(SEARCH('[1]Lookup for use classification'!$D$13,C4729)),,ISNUMBER(SEARCH('[1]Lookup for use classification'!$C$13,C4729)),ISNUMBER(SEARCH('[1]Lookup for use classification'!$E$13,C4729))),'[1]Lookup for use classification'!$A$13,IF(OR(ISNUMBER(SEARCH('[1]Lookup for use classification'!$B$14,C4729)),ISNUMBER(SEARCH('[1]Lookup for use classification'!$C$14,C4729))),'[1]Lookup for use classification'!$A$14,"Other"))))))))))))</f>
        <v>Other</v>
      </c>
      <c r="E4729" s="162"/>
      <c r="F4729" s="162"/>
      <c r="G4729" s="162"/>
    </row>
    <row r="4730" spans="1:12" hidden="1">
      <c r="A4730" s="187" t="s">
        <v>1681</v>
      </c>
      <c r="B4730" s="167" t="s">
        <v>4456</v>
      </c>
      <c r="C4730" s="190" t="s">
        <v>1655</v>
      </c>
      <c r="D4730" s="6" t="str">
        <f>IF(OR(ISNUMBER(SEARCH('[1]Lookup for use classification'!$B$1,C4730)),ISNUMBER(SEARCH('[1]Lookup for use classification'!$C$1,C4730)),ISNUMBER(SEARCH('[1]Lookup for use classification'!$D$1,C4730)),ISNUMBER(SEARCH('[1]Lookup for use classification'!$E$1,C4730))),'[1]Lookup for use classification'!$A$1,IF(ISNUMBER(SEARCH('[1]Lookup for use classification'!$B$2,C4730)),'[1]Lookup for use classification'!$A$2,IF(ISNUMBER(SEARCH('[1]Lookup for use classification'!$B$3,C4730)),'[1]Lookup for use classification'!$A$3,IF(OR(ISNUMBER(SEARCH('[1]Lookup for use classification'!$B$4,C4730)),ISNUMBER(SEARCH('[1]Lookup for use classification'!$C$4,C4730)),ISNUMBER(SEARCH('[1]Lookup for use classification'!$D$4,C4730)),ISNUMBER(SEARCH('[1]Lookup for use classification'!$E$4,C4730))),'[1]Lookup for use classification'!$A$4,IF(OR(ISNUMBER(SEARCH('[1]Lookup for use classification'!$B$5,C4730)),ISNUMBER(SEARCH('[1]Lookup for use classification'!$C$5,C4730)),ISNUMBER(SEARCH('[1]Lookup for use classification'!$D$5,C4730))),'[1]Lookup for use classification'!$A$5,IF(OR(ISNUMBER(SEARCH('[1]Lookup for use classification'!$B$7,C4730)),ISNUMBER(SEARCH('[1]Lookup for use classification'!$C$7,C4730)),ISNUMBER(SEARCH('[1]Lookup for use classification'!$D$7,C4730))),'[1]Lookup for use classification'!$A$7,IF(OR(ISNUMBER(SEARCH('[1]Lookup for use classification'!$B$9,C4730)),ISNUMBER(SEARCH('[1]Lookup for use classification'!$C$9,C4730)),ISNUMBER(SEARCH('[1]Lookup for use classification'!$D$9,C4730)),ISNUMBER(SEARCH('[1]Lookup for use classification'!$E$9,C4730)),ISNUMBER(SEARCH('[1]Lookup for use classification'!$F$9,C4730)),ISNUMBER(SEARCH('[1]Lookup for use classification'!$G$9,C4730)),ISNUMBER(SEARCH('[1]Lookup for use classification'!$H$9,C4730)),ISNUMBER(SEARCH('[1]Lookup for use classification'!$I$9,C4730)),ISNUMBER(SEARCH('[1]Lookup for use classification'!$J$9,C4730)),ISNUMBER(SEARCH('[1]Lookup for use classification'!$K$9,C4730))),'[1]Lookup for use classification'!$A$9,IF(OR(ISNUMBER(SEARCH('[1]Lookup for use classification'!$B$10,C4730)),ISNUMBER(SEARCH('[1]Lookup for use classification'!$C$10,C4730)),ISNUMBER(SEARCH('[1]Lookup for use classification'!$D$10,C4730)),ISNUMBER(SEARCH('[1]Lookup for use classification'!$E$10,C4730)),ISNUMBER(SEARCH('[1]Lookup for use classification'!$F$10,C4730)),ISNUMBER(SEARCH('[1]Lookup for use classification'!$G$10,C4730))),'[1]Lookup for use classification'!$A$10,IF(OR(ISNUMBER(SEARCH('[1]Lookup for use classification'!$B$11,C4730)),ISNUMBER(SEARCH('[1]Lookup for use classification'!$C$11,C4730))),'[1]Lookup for use classification'!$A$11,IF(OR(ISNUMBER(SEARCH('[1]Lookup for use classification'!$B$12,C4730)),ISNUMBER(SEARCH('[1]Lookup for use classification'!$C$12,C4730))),'[1]Lookup for use classification'!$A$12,IF(OR(ISNUMBER(SEARCH('[1]Lookup for use classification'!$B$13,C4730)),ISNUMBER(SEARCH('[1]Lookup for use classification'!$C$13,C4730)),ISNUMBER(SEARCH('[1]Lookup for use classification'!$D$13,C4730)),,ISNUMBER(SEARCH('[1]Lookup for use classification'!$C$13,C4730)),ISNUMBER(SEARCH('[1]Lookup for use classification'!$E$13,C4730))),'[1]Lookup for use classification'!$A$13,IF(OR(ISNUMBER(SEARCH('[1]Lookup for use classification'!$B$14,C4730)),ISNUMBER(SEARCH('[1]Lookup for use classification'!$C$14,C4730))),'[1]Lookup for use classification'!$A$14,"Other"))))))))))))</f>
        <v>Other</v>
      </c>
      <c r="E4730" s="162"/>
      <c r="F4730" s="162"/>
      <c r="G4730" s="162"/>
    </row>
    <row r="4731" spans="1:12" hidden="1">
      <c r="A4731" s="187" t="s">
        <v>1681</v>
      </c>
      <c r="B4731" s="167" t="s">
        <v>4456</v>
      </c>
      <c r="C4731" s="174" t="s">
        <v>366</v>
      </c>
      <c r="D4731" s="6" t="str">
        <f>IF(OR(ISNUMBER(SEARCH('[1]Lookup for use classification'!$B$1,C4731)),ISNUMBER(SEARCH('[1]Lookup for use classification'!$C$1,C4731)),ISNUMBER(SEARCH('[1]Lookup for use classification'!$D$1,C4731)),ISNUMBER(SEARCH('[1]Lookup for use classification'!$E$1,C4731))),'[1]Lookup for use classification'!$A$1,IF(ISNUMBER(SEARCH('[1]Lookup for use classification'!$B$2,C4731)),'[1]Lookup for use classification'!$A$2,IF(ISNUMBER(SEARCH('[1]Lookup for use classification'!$B$3,C4731)),'[1]Lookup for use classification'!$A$3,IF(OR(ISNUMBER(SEARCH('[1]Lookup for use classification'!$B$4,C4731)),ISNUMBER(SEARCH('[1]Lookup for use classification'!$C$4,C4731)),ISNUMBER(SEARCH('[1]Lookup for use classification'!$D$4,C4731)),ISNUMBER(SEARCH('[1]Lookup for use classification'!$E$4,C4731))),'[1]Lookup for use classification'!$A$4,IF(OR(ISNUMBER(SEARCH('[1]Lookup for use classification'!$B$5,C4731)),ISNUMBER(SEARCH('[1]Lookup for use classification'!$C$5,C4731)),ISNUMBER(SEARCH('[1]Lookup for use classification'!$D$5,C4731))),'[1]Lookup for use classification'!$A$5,IF(OR(ISNUMBER(SEARCH('[1]Lookup for use classification'!$B$7,C4731)),ISNUMBER(SEARCH('[1]Lookup for use classification'!$C$7,C4731)),ISNUMBER(SEARCH('[1]Lookup for use classification'!$D$7,C4731))),'[1]Lookup for use classification'!$A$7,IF(OR(ISNUMBER(SEARCH('[1]Lookup for use classification'!$B$9,C4731)),ISNUMBER(SEARCH('[1]Lookup for use classification'!$C$9,C4731)),ISNUMBER(SEARCH('[1]Lookup for use classification'!$D$9,C4731)),ISNUMBER(SEARCH('[1]Lookup for use classification'!$E$9,C4731)),ISNUMBER(SEARCH('[1]Lookup for use classification'!$F$9,C4731)),ISNUMBER(SEARCH('[1]Lookup for use classification'!$G$9,C4731)),ISNUMBER(SEARCH('[1]Lookup for use classification'!$H$9,C4731)),ISNUMBER(SEARCH('[1]Lookup for use classification'!$I$9,C4731)),ISNUMBER(SEARCH('[1]Lookup for use classification'!$J$9,C4731)),ISNUMBER(SEARCH('[1]Lookup for use classification'!$K$9,C4731))),'[1]Lookup for use classification'!$A$9,IF(OR(ISNUMBER(SEARCH('[1]Lookup for use classification'!$B$10,C4731)),ISNUMBER(SEARCH('[1]Lookup for use classification'!$C$10,C4731)),ISNUMBER(SEARCH('[1]Lookup for use classification'!$D$10,C4731)),ISNUMBER(SEARCH('[1]Lookup for use classification'!$E$10,C4731)),ISNUMBER(SEARCH('[1]Lookup for use classification'!$F$10,C4731)),ISNUMBER(SEARCH('[1]Lookup for use classification'!$G$10,C4731))),'[1]Lookup for use classification'!$A$10,IF(OR(ISNUMBER(SEARCH('[1]Lookup for use classification'!$B$11,C4731)),ISNUMBER(SEARCH('[1]Lookup for use classification'!$C$11,C4731))),'[1]Lookup for use classification'!$A$11,IF(OR(ISNUMBER(SEARCH('[1]Lookup for use classification'!$B$12,C4731)),ISNUMBER(SEARCH('[1]Lookup for use classification'!$C$12,C4731))),'[1]Lookup for use classification'!$A$12,IF(OR(ISNUMBER(SEARCH('[1]Lookup for use classification'!$B$13,C4731)),ISNUMBER(SEARCH('[1]Lookup for use classification'!$C$13,C4731)),ISNUMBER(SEARCH('[1]Lookup for use classification'!$D$13,C4731)),,ISNUMBER(SEARCH('[1]Lookup for use classification'!$C$13,C4731)),ISNUMBER(SEARCH('[1]Lookup for use classification'!$E$13,C4731))),'[1]Lookup for use classification'!$A$13,IF(OR(ISNUMBER(SEARCH('[1]Lookup for use classification'!$B$14,C4731)),ISNUMBER(SEARCH('[1]Lookup for use classification'!$C$14,C4731))),'[1]Lookup for use classification'!$A$14,"Other"))))))))))))</f>
        <v>Other</v>
      </c>
      <c r="E4731" s="175"/>
      <c r="F4731" s="174"/>
      <c r="G4731" s="174"/>
    </row>
    <row r="4732" spans="1:12" hidden="1">
      <c r="A4732" s="187" t="s">
        <v>1681</v>
      </c>
      <c r="B4732" s="167" t="s">
        <v>4456</v>
      </c>
      <c r="C4732" s="174" t="s">
        <v>1660</v>
      </c>
      <c r="D4732" s="6" t="str">
        <f>IF(OR(ISNUMBER(SEARCH('[1]Lookup for use classification'!$B$1,C4732)),ISNUMBER(SEARCH('[1]Lookup for use classification'!$C$1,C4732)),ISNUMBER(SEARCH('[1]Lookup for use classification'!$D$1,C4732)),ISNUMBER(SEARCH('[1]Lookup for use classification'!$E$1,C4732))),'[1]Lookup for use classification'!$A$1,IF(ISNUMBER(SEARCH('[1]Lookup for use classification'!$B$2,C4732)),'[1]Lookup for use classification'!$A$2,IF(ISNUMBER(SEARCH('[1]Lookup for use classification'!$B$3,C4732)),'[1]Lookup for use classification'!$A$3,IF(OR(ISNUMBER(SEARCH('[1]Lookup for use classification'!$B$4,C4732)),ISNUMBER(SEARCH('[1]Lookup for use classification'!$C$4,C4732)),ISNUMBER(SEARCH('[1]Lookup for use classification'!$D$4,C4732)),ISNUMBER(SEARCH('[1]Lookup for use classification'!$E$4,C4732))),'[1]Lookup for use classification'!$A$4,IF(OR(ISNUMBER(SEARCH('[1]Lookup for use classification'!$B$5,C4732)),ISNUMBER(SEARCH('[1]Lookup for use classification'!$C$5,C4732)),ISNUMBER(SEARCH('[1]Lookup for use classification'!$D$5,C4732))),'[1]Lookup for use classification'!$A$5,IF(OR(ISNUMBER(SEARCH('[1]Lookup for use classification'!$B$7,C4732)),ISNUMBER(SEARCH('[1]Lookup for use classification'!$C$7,C4732)),ISNUMBER(SEARCH('[1]Lookup for use classification'!$D$7,C4732))),'[1]Lookup for use classification'!$A$7,IF(OR(ISNUMBER(SEARCH('[1]Lookup for use classification'!$B$9,C4732)),ISNUMBER(SEARCH('[1]Lookup for use classification'!$C$9,C4732)),ISNUMBER(SEARCH('[1]Lookup for use classification'!$D$9,C4732)),ISNUMBER(SEARCH('[1]Lookup for use classification'!$E$9,C4732)),ISNUMBER(SEARCH('[1]Lookup for use classification'!$F$9,C4732)),ISNUMBER(SEARCH('[1]Lookup for use classification'!$G$9,C4732)),ISNUMBER(SEARCH('[1]Lookup for use classification'!$H$9,C4732)),ISNUMBER(SEARCH('[1]Lookup for use classification'!$I$9,C4732)),ISNUMBER(SEARCH('[1]Lookup for use classification'!$J$9,C4732)),ISNUMBER(SEARCH('[1]Lookup for use classification'!$K$9,C4732))),'[1]Lookup for use classification'!$A$9,IF(OR(ISNUMBER(SEARCH('[1]Lookup for use classification'!$B$10,C4732)),ISNUMBER(SEARCH('[1]Lookup for use classification'!$C$10,C4732)),ISNUMBER(SEARCH('[1]Lookup for use classification'!$D$10,C4732)),ISNUMBER(SEARCH('[1]Lookup for use classification'!$E$10,C4732)),ISNUMBER(SEARCH('[1]Lookup for use classification'!$F$10,C4732)),ISNUMBER(SEARCH('[1]Lookup for use classification'!$G$10,C4732))),'[1]Lookup for use classification'!$A$10,IF(OR(ISNUMBER(SEARCH('[1]Lookup for use classification'!$B$11,C4732)),ISNUMBER(SEARCH('[1]Lookup for use classification'!$C$11,C4732))),'[1]Lookup for use classification'!$A$11,IF(OR(ISNUMBER(SEARCH('[1]Lookup for use classification'!$B$12,C4732)),ISNUMBER(SEARCH('[1]Lookup for use classification'!$C$12,C4732))),'[1]Lookup for use classification'!$A$12,IF(OR(ISNUMBER(SEARCH('[1]Lookup for use classification'!$B$13,C4732)),ISNUMBER(SEARCH('[1]Lookup for use classification'!$C$13,C4732)),ISNUMBER(SEARCH('[1]Lookup for use classification'!$D$13,C4732)),,ISNUMBER(SEARCH('[1]Lookup for use classification'!$C$13,C4732)),ISNUMBER(SEARCH('[1]Lookup for use classification'!$E$13,C4732))),'[1]Lookup for use classification'!$A$13,IF(OR(ISNUMBER(SEARCH('[1]Lookup for use classification'!$B$14,C4732)),ISNUMBER(SEARCH('[1]Lookup for use classification'!$C$14,C4732))),'[1]Lookup for use classification'!$A$14,"Other"))))))))))))</f>
        <v>Other</v>
      </c>
      <c r="E4732" s="175"/>
      <c r="F4732" s="174"/>
      <c r="G4732" s="174"/>
    </row>
    <row r="4733" spans="1:12" hidden="1">
      <c r="A4733" s="187" t="s">
        <v>1681</v>
      </c>
      <c r="B4733" s="167" t="s">
        <v>4456</v>
      </c>
      <c r="C4733" s="174" t="s">
        <v>1662</v>
      </c>
      <c r="D4733" s="6" t="str">
        <f>IF(OR(ISNUMBER(SEARCH('[1]Lookup for use classification'!$B$1,C4733)),ISNUMBER(SEARCH('[1]Lookup for use classification'!$C$1,C4733)),ISNUMBER(SEARCH('[1]Lookup for use classification'!$D$1,C4733)),ISNUMBER(SEARCH('[1]Lookup for use classification'!$E$1,C4733))),'[1]Lookup for use classification'!$A$1,IF(ISNUMBER(SEARCH('[1]Lookup for use classification'!$B$2,C4733)),'[1]Lookup for use classification'!$A$2,IF(ISNUMBER(SEARCH('[1]Lookup for use classification'!$B$3,C4733)),'[1]Lookup for use classification'!$A$3,IF(OR(ISNUMBER(SEARCH('[1]Lookup for use classification'!$B$4,C4733)),ISNUMBER(SEARCH('[1]Lookup for use classification'!$C$4,C4733)),ISNUMBER(SEARCH('[1]Lookup for use classification'!$D$4,C4733)),ISNUMBER(SEARCH('[1]Lookup for use classification'!$E$4,C4733))),'[1]Lookup for use classification'!$A$4,IF(OR(ISNUMBER(SEARCH('[1]Lookup for use classification'!$B$5,C4733)),ISNUMBER(SEARCH('[1]Lookup for use classification'!$C$5,C4733)),ISNUMBER(SEARCH('[1]Lookup for use classification'!$D$5,C4733))),'[1]Lookup for use classification'!$A$5,IF(OR(ISNUMBER(SEARCH('[1]Lookup for use classification'!$B$7,C4733)),ISNUMBER(SEARCH('[1]Lookup for use classification'!$C$7,C4733)),ISNUMBER(SEARCH('[1]Lookup for use classification'!$D$7,C4733))),'[1]Lookup for use classification'!$A$7,IF(OR(ISNUMBER(SEARCH('[1]Lookup for use classification'!$B$9,C4733)),ISNUMBER(SEARCH('[1]Lookup for use classification'!$C$9,C4733)),ISNUMBER(SEARCH('[1]Lookup for use classification'!$D$9,C4733)),ISNUMBER(SEARCH('[1]Lookup for use classification'!$E$9,C4733)),ISNUMBER(SEARCH('[1]Lookup for use classification'!$F$9,C4733)),ISNUMBER(SEARCH('[1]Lookup for use classification'!$G$9,C4733)),ISNUMBER(SEARCH('[1]Lookup for use classification'!$H$9,C4733)),ISNUMBER(SEARCH('[1]Lookup for use classification'!$I$9,C4733)),ISNUMBER(SEARCH('[1]Lookup for use classification'!$J$9,C4733)),ISNUMBER(SEARCH('[1]Lookup for use classification'!$K$9,C4733))),'[1]Lookup for use classification'!$A$9,IF(OR(ISNUMBER(SEARCH('[1]Lookup for use classification'!$B$10,C4733)),ISNUMBER(SEARCH('[1]Lookup for use classification'!$C$10,C4733)),ISNUMBER(SEARCH('[1]Lookup for use classification'!$D$10,C4733)),ISNUMBER(SEARCH('[1]Lookup for use classification'!$E$10,C4733)),ISNUMBER(SEARCH('[1]Lookup for use classification'!$F$10,C4733)),ISNUMBER(SEARCH('[1]Lookup for use classification'!$G$10,C4733))),'[1]Lookup for use classification'!$A$10,IF(OR(ISNUMBER(SEARCH('[1]Lookup for use classification'!$B$11,C4733)),ISNUMBER(SEARCH('[1]Lookup for use classification'!$C$11,C4733))),'[1]Lookup for use classification'!$A$11,IF(OR(ISNUMBER(SEARCH('[1]Lookup for use classification'!$B$12,C4733)),ISNUMBER(SEARCH('[1]Lookup for use classification'!$C$12,C4733))),'[1]Lookup for use classification'!$A$12,IF(OR(ISNUMBER(SEARCH('[1]Lookup for use classification'!$B$13,C4733)),ISNUMBER(SEARCH('[1]Lookup for use classification'!$C$13,C4733)),ISNUMBER(SEARCH('[1]Lookup for use classification'!$D$13,C4733)),,ISNUMBER(SEARCH('[1]Lookup for use classification'!$C$13,C4733)),ISNUMBER(SEARCH('[1]Lookup for use classification'!$E$13,C4733))),'[1]Lookup for use classification'!$A$13,IF(OR(ISNUMBER(SEARCH('[1]Lookup for use classification'!$B$14,C4733)),ISNUMBER(SEARCH('[1]Lookup for use classification'!$C$14,C4733))),'[1]Lookup for use classification'!$A$14,"Other"))))))))))))</f>
        <v>Other</v>
      </c>
      <c r="E4733" s="175"/>
      <c r="F4733" s="174"/>
      <c r="G4733" s="174"/>
    </row>
    <row r="4734" spans="1:12" hidden="1">
      <c r="A4734" s="187" t="s">
        <v>1681</v>
      </c>
      <c r="B4734" s="167" t="s">
        <v>4456</v>
      </c>
      <c r="C4734" s="174" t="s">
        <v>1663</v>
      </c>
      <c r="D4734" s="6" t="str">
        <f>IF(OR(ISNUMBER(SEARCH('[1]Lookup for use classification'!$B$1,C4734)),ISNUMBER(SEARCH('[1]Lookup for use classification'!$C$1,C4734)),ISNUMBER(SEARCH('[1]Lookup for use classification'!$D$1,C4734)),ISNUMBER(SEARCH('[1]Lookup for use classification'!$E$1,C4734))),'[1]Lookup for use classification'!$A$1,IF(ISNUMBER(SEARCH('[1]Lookup for use classification'!$B$2,C4734)),'[1]Lookup for use classification'!$A$2,IF(ISNUMBER(SEARCH('[1]Lookup for use classification'!$B$3,C4734)),'[1]Lookup for use classification'!$A$3,IF(OR(ISNUMBER(SEARCH('[1]Lookup for use classification'!$B$4,C4734)),ISNUMBER(SEARCH('[1]Lookup for use classification'!$C$4,C4734)),ISNUMBER(SEARCH('[1]Lookup for use classification'!$D$4,C4734)),ISNUMBER(SEARCH('[1]Lookup for use classification'!$E$4,C4734))),'[1]Lookup for use classification'!$A$4,IF(OR(ISNUMBER(SEARCH('[1]Lookup for use classification'!$B$5,C4734)),ISNUMBER(SEARCH('[1]Lookup for use classification'!$C$5,C4734)),ISNUMBER(SEARCH('[1]Lookup for use classification'!$D$5,C4734))),'[1]Lookup for use classification'!$A$5,IF(OR(ISNUMBER(SEARCH('[1]Lookup for use classification'!$B$7,C4734)),ISNUMBER(SEARCH('[1]Lookup for use classification'!$C$7,C4734)),ISNUMBER(SEARCH('[1]Lookup for use classification'!$D$7,C4734))),'[1]Lookup for use classification'!$A$7,IF(OR(ISNUMBER(SEARCH('[1]Lookup for use classification'!$B$9,C4734)),ISNUMBER(SEARCH('[1]Lookup for use classification'!$C$9,C4734)),ISNUMBER(SEARCH('[1]Lookup for use classification'!$D$9,C4734)),ISNUMBER(SEARCH('[1]Lookup for use classification'!$E$9,C4734)),ISNUMBER(SEARCH('[1]Lookup for use classification'!$F$9,C4734)),ISNUMBER(SEARCH('[1]Lookup for use classification'!$G$9,C4734)),ISNUMBER(SEARCH('[1]Lookup for use classification'!$H$9,C4734)),ISNUMBER(SEARCH('[1]Lookup for use classification'!$I$9,C4734)),ISNUMBER(SEARCH('[1]Lookup for use classification'!$J$9,C4734)),ISNUMBER(SEARCH('[1]Lookup for use classification'!$K$9,C4734))),'[1]Lookup for use classification'!$A$9,IF(OR(ISNUMBER(SEARCH('[1]Lookup for use classification'!$B$10,C4734)),ISNUMBER(SEARCH('[1]Lookup for use classification'!$C$10,C4734)),ISNUMBER(SEARCH('[1]Lookup for use classification'!$D$10,C4734)),ISNUMBER(SEARCH('[1]Lookup for use classification'!$E$10,C4734)),ISNUMBER(SEARCH('[1]Lookup for use classification'!$F$10,C4734)),ISNUMBER(SEARCH('[1]Lookup for use classification'!$G$10,C4734))),'[1]Lookup for use classification'!$A$10,IF(OR(ISNUMBER(SEARCH('[1]Lookup for use classification'!$B$11,C4734)),ISNUMBER(SEARCH('[1]Lookup for use classification'!$C$11,C4734))),'[1]Lookup for use classification'!$A$11,IF(OR(ISNUMBER(SEARCH('[1]Lookup for use classification'!$B$12,C4734)),ISNUMBER(SEARCH('[1]Lookup for use classification'!$C$12,C4734))),'[1]Lookup for use classification'!$A$12,IF(OR(ISNUMBER(SEARCH('[1]Lookup for use classification'!$B$13,C4734)),ISNUMBER(SEARCH('[1]Lookup for use classification'!$C$13,C4734)),ISNUMBER(SEARCH('[1]Lookup for use classification'!$D$13,C4734)),,ISNUMBER(SEARCH('[1]Lookup for use classification'!$C$13,C4734)),ISNUMBER(SEARCH('[1]Lookup for use classification'!$E$13,C4734))),'[1]Lookup for use classification'!$A$13,IF(OR(ISNUMBER(SEARCH('[1]Lookup for use classification'!$B$14,C4734)),ISNUMBER(SEARCH('[1]Lookup for use classification'!$C$14,C4734))),'[1]Lookup for use classification'!$A$14,"Other"))))))))))))</f>
        <v>Other</v>
      </c>
      <c r="E4734" s="175"/>
      <c r="F4734" s="174"/>
      <c r="G4734" s="174"/>
    </row>
    <row r="4735" spans="1:12" hidden="1">
      <c r="A4735" s="187" t="s">
        <v>1681</v>
      </c>
      <c r="B4735" s="167" t="s">
        <v>4456</v>
      </c>
      <c r="C4735" s="174" t="s">
        <v>1664</v>
      </c>
      <c r="D4735" s="6" t="str">
        <f>IF(OR(ISNUMBER(SEARCH('[1]Lookup for use classification'!$B$1,C4735)),ISNUMBER(SEARCH('[1]Lookup for use classification'!$C$1,C4735)),ISNUMBER(SEARCH('[1]Lookup for use classification'!$D$1,C4735)),ISNUMBER(SEARCH('[1]Lookup for use classification'!$E$1,C4735))),'[1]Lookup for use classification'!$A$1,IF(ISNUMBER(SEARCH('[1]Lookup for use classification'!$B$2,C4735)),'[1]Lookup for use classification'!$A$2,IF(ISNUMBER(SEARCH('[1]Lookup for use classification'!$B$3,C4735)),'[1]Lookup for use classification'!$A$3,IF(OR(ISNUMBER(SEARCH('[1]Lookup for use classification'!$B$4,C4735)),ISNUMBER(SEARCH('[1]Lookup for use classification'!$C$4,C4735)),ISNUMBER(SEARCH('[1]Lookup for use classification'!$D$4,C4735)),ISNUMBER(SEARCH('[1]Lookup for use classification'!$E$4,C4735))),'[1]Lookup for use classification'!$A$4,IF(OR(ISNUMBER(SEARCH('[1]Lookup for use classification'!$B$5,C4735)),ISNUMBER(SEARCH('[1]Lookup for use classification'!$C$5,C4735)),ISNUMBER(SEARCH('[1]Lookup for use classification'!$D$5,C4735))),'[1]Lookup for use classification'!$A$5,IF(OR(ISNUMBER(SEARCH('[1]Lookup for use classification'!$B$7,C4735)),ISNUMBER(SEARCH('[1]Lookup for use classification'!$C$7,C4735)),ISNUMBER(SEARCH('[1]Lookup for use classification'!$D$7,C4735))),'[1]Lookup for use classification'!$A$7,IF(OR(ISNUMBER(SEARCH('[1]Lookup for use classification'!$B$9,C4735)),ISNUMBER(SEARCH('[1]Lookup for use classification'!$C$9,C4735)),ISNUMBER(SEARCH('[1]Lookup for use classification'!$D$9,C4735)),ISNUMBER(SEARCH('[1]Lookup for use classification'!$E$9,C4735)),ISNUMBER(SEARCH('[1]Lookup for use classification'!$F$9,C4735)),ISNUMBER(SEARCH('[1]Lookup for use classification'!$G$9,C4735)),ISNUMBER(SEARCH('[1]Lookup for use classification'!$H$9,C4735)),ISNUMBER(SEARCH('[1]Lookup for use classification'!$I$9,C4735)),ISNUMBER(SEARCH('[1]Lookup for use classification'!$J$9,C4735)),ISNUMBER(SEARCH('[1]Lookup for use classification'!$K$9,C4735))),'[1]Lookup for use classification'!$A$9,IF(OR(ISNUMBER(SEARCH('[1]Lookup for use classification'!$B$10,C4735)),ISNUMBER(SEARCH('[1]Lookup for use classification'!$C$10,C4735)),ISNUMBER(SEARCH('[1]Lookup for use classification'!$D$10,C4735)),ISNUMBER(SEARCH('[1]Lookup for use classification'!$E$10,C4735)),ISNUMBER(SEARCH('[1]Lookup for use classification'!$F$10,C4735)),ISNUMBER(SEARCH('[1]Lookup for use classification'!$G$10,C4735))),'[1]Lookup for use classification'!$A$10,IF(OR(ISNUMBER(SEARCH('[1]Lookup for use classification'!$B$11,C4735)),ISNUMBER(SEARCH('[1]Lookup for use classification'!$C$11,C4735))),'[1]Lookup for use classification'!$A$11,IF(OR(ISNUMBER(SEARCH('[1]Lookup for use classification'!$B$12,C4735)),ISNUMBER(SEARCH('[1]Lookup for use classification'!$C$12,C4735))),'[1]Lookup for use classification'!$A$12,IF(OR(ISNUMBER(SEARCH('[1]Lookup for use classification'!$B$13,C4735)),ISNUMBER(SEARCH('[1]Lookup for use classification'!$C$13,C4735)),ISNUMBER(SEARCH('[1]Lookup for use classification'!$D$13,C4735)),,ISNUMBER(SEARCH('[1]Lookup for use classification'!$C$13,C4735)),ISNUMBER(SEARCH('[1]Lookup for use classification'!$E$13,C4735))),'[1]Lookup for use classification'!$A$13,IF(OR(ISNUMBER(SEARCH('[1]Lookup for use classification'!$B$14,C4735)),ISNUMBER(SEARCH('[1]Lookup for use classification'!$C$14,C4735))),'[1]Lookup for use classification'!$A$14,"Other"))))))))))))</f>
        <v>Other</v>
      </c>
      <c r="E4735" s="175"/>
      <c r="F4735" s="174"/>
      <c r="G4735" s="174"/>
    </row>
    <row r="4736" spans="1:12" hidden="1">
      <c r="A4736" s="187" t="s">
        <v>1681</v>
      </c>
      <c r="B4736" s="167" t="s">
        <v>4456</v>
      </c>
      <c r="C4736" s="190" t="s">
        <v>1666</v>
      </c>
      <c r="D4736" s="6" t="str">
        <f>IF(OR(ISNUMBER(SEARCH('[1]Lookup for use classification'!$B$1,C4736)),ISNUMBER(SEARCH('[1]Lookup for use classification'!$C$1,C4736)),ISNUMBER(SEARCH('[1]Lookup for use classification'!$D$1,C4736)),ISNUMBER(SEARCH('[1]Lookup for use classification'!$E$1,C4736))),'[1]Lookup for use classification'!$A$1,IF(ISNUMBER(SEARCH('[1]Lookup for use classification'!$B$2,C4736)),'[1]Lookup for use classification'!$A$2,IF(ISNUMBER(SEARCH('[1]Lookup for use classification'!$B$3,C4736)),'[1]Lookup for use classification'!$A$3,IF(OR(ISNUMBER(SEARCH('[1]Lookup for use classification'!$B$4,C4736)),ISNUMBER(SEARCH('[1]Lookup for use classification'!$C$4,C4736)),ISNUMBER(SEARCH('[1]Lookup for use classification'!$D$4,C4736)),ISNUMBER(SEARCH('[1]Lookup for use classification'!$E$4,C4736))),'[1]Lookup for use classification'!$A$4,IF(OR(ISNUMBER(SEARCH('[1]Lookup for use classification'!$B$5,C4736)),ISNUMBER(SEARCH('[1]Lookup for use classification'!$C$5,C4736)),ISNUMBER(SEARCH('[1]Lookup for use classification'!$D$5,C4736))),'[1]Lookup for use classification'!$A$5,IF(OR(ISNUMBER(SEARCH('[1]Lookup for use classification'!$B$7,C4736)),ISNUMBER(SEARCH('[1]Lookup for use classification'!$C$7,C4736)),ISNUMBER(SEARCH('[1]Lookup for use classification'!$D$7,C4736))),'[1]Lookup for use classification'!$A$7,IF(OR(ISNUMBER(SEARCH('[1]Lookup for use classification'!$B$9,C4736)),ISNUMBER(SEARCH('[1]Lookup for use classification'!$C$9,C4736)),ISNUMBER(SEARCH('[1]Lookup for use classification'!$D$9,C4736)),ISNUMBER(SEARCH('[1]Lookup for use classification'!$E$9,C4736)),ISNUMBER(SEARCH('[1]Lookup for use classification'!$F$9,C4736)),ISNUMBER(SEARCH('[1]Lookup for use classification'!$G$9,C4736)),ISNUMBER(SEARCH('[1]Lookup for use classification'!$H$9,C4736)),ISNUMBER(SEARCH('[1]Lookup for use classification'!$I$9,C4736)),ISNUMBER(SEARCH('[1]Lookup for use classification'!$J$9,C4736)),ISNUMBER(SEARCH('[1]Lookup for use classification'!$K$9,C4736))),'[1]Lookup for use classification'!$A$9,IF(OR(ISNUMBER(SEARCH('[1]Lookup for use classification'!$B$10,C4736)),ISNUMBER(SEARCH('[1]Lookup for use classification'!$C$10,C4736)),ISNUMBER(SEARCH('[1]Lookup for use classification'!$D$10,C4736)),ISNUMBER(SEARCH('[1]Lookup for use classification'!$E$10,C4736)),ISNUMBER(SEARCH('[1]Lookup for use classification'!$F$10,C4736)),ISNUMBER(SEARCH('[1]Lookup for use classification'!$G$10,C4736))),'[1]Lookup for use classification'!$A$10,IF(OR(ISNUMBER(SEARCH('[1]Lookup for use classification'!$B$11,C4736)),ISNUMBER(SEARCH('[1]Lookup for use classification'!$C$11,C4736))),'[1]Lookup for use classification'!$A$11,IF(OR(ISNUMBER(SEARCH('[1]Lookup for use classification'!$B$12,C4736)),ISNUMBER(SEARCH('[1]Lookup for use classification'!$C$12,C4736))),'[1]Lookup for use classification'!$A$12,IF(OR(ISNUMBER(SEARCH('[1]Lookup for use classification'!$B$13,C4736)),ISNUMBER(SEARCH('[1]Lookup for use classification'!$C$13,C4736)),ISNUMBER(SEARCH('[1]Lookup for use classification'!$D$13,C4736)),,ISNUMBER(SEARCH('[1]Lookup for use classification'!$C$13,C4736)),ISNUMBER(SEARCH('[1]Lookup for use classification'!$E$13,C4736))),'[1]Lookup for use classification'!$A$13,IF(OR(ISNUMBER(SEARCH('[1]Lookup for use classification'!$B$14,C4736)),ISNUMBER(SEARCH('[1]Lookup for use classification'!$C$14,C4736))),'[1]Lookup for use classification'!$A$14,"Other"))))))))))))</f>
        <v>Other</v>
      </c>
      <c r="E4736" s="162"/>
      <c r="F4736" s="162"/>
      <c r="G4736" s="162"/>
    </row>
    <row r="4737" spans="1:12" hidden="1">
      <c r="A4737" s="187" t="s">
        <v>1681</v>
      </c>
      <c r="B4737" s="167" t="s">
        <v>4456</v>
      </c>
      <c r="C4737" s="190" t="s">
        <v>1673</v>
      </c>
      <c r="D4737" s="6" t="str">
        <f>IF(OR(ISNUMBER(SEARCH('[1]Lookup for use classification'!$B$1,C4737)),ISNUMBER(SEARCH('[1]Lookup for use classification'!$C$1,C4737)),ISNUMBER(SEARCH('[1]Lookup for use classification'!$D$1,C4737)),ISNUMBER(SEARCH('[1]Lookup for use classification'!$E$1,C4737))),'[1]Lookup for use classification'!$A$1,IF(ISNUMBER(SEARCH('[1]Lookup for use classification'!$B$2,C4737)),'[1]Lookup for use classification'!$A$2,IF(ISNUMBER(SEARCH('[1]Lookup for use classification'!$B$3,C4737)),'[1]Lookup for use classification'!$A$3,IF(OR(ISNUMBER(SEARCH('[1]Lookup for use classification'!$B$4,C4737)),ISNUMBER(SEARCH('[1]Lookup for use classification'!$C$4,C4737)),ISNUMBER(SEARCH('[1]Lookup for use classification'!$D$4,C4737)),ISNUMBER(SEARCH('[1]Lookup for use classification'!$E$4,C4737))),'[1]Lookup for use classification'!$A$4,IF(OR(ISNUMBER(SEARCH('[1]Lookup for use classification'!$B$5,C4737)),ISNUMBER(SEARCH('[1]Lookup for use classification'!$C$5,C4737)),ISNUMBER(SEARCH('[1]Lookup for use classification'!$D$5,C4737))),'[1]Lookup for use classification'!$A$5,IF(OR(ISNUMBER(SEARCH('[1]Lookup for use classification'!$B$7,C4737)),ISNUMBER(SEARCH('[1]Lookup for use classification'!$C$7,C4737)),ISNUMBER(SEARCH('[1]Lookup for use classification'!$D$7,C4737))),'[1]Lookup for use classification'!$A$7,IF(OR(ISNUMBER(SEARCH('[1]Lookup for use classification'!$B$9,C4737)),ISNUMBER(SEARCH('[1]Lookup for use classification'!$C$9,C4737)),ISNUMBER(SEARCH('[1]Lookup for use classification'!$D$9,C4737)),ISNUMBER(SEARCH('[1]Lookup for use classification'!$E$9,C4737)),ISNUMBER(SEARCH('[1]Lookup for use classification'!$F$9,C4737)),ISNUMBER(SEARCH('[1]Lookup for use classification'!$G$9,C4737)),ISNUMBER(SEARCH('[1]Lookup for use classification'!$H$9,C4737)),ISNUMBER(SEARCH('[1]Lookup for use classification'!$I$9,C4737)),ISNUMBER(SEARCH('[1]Lookup for use classification'!$J$9,C4737)),ISNUMBER(SEARCH('[1]Lookup for use classification'!$K$9,C4737))),'[1]Lookup for use classification'!$A$9,IF(OR(ISNUMBER(SEARCH('[1]Lookup for use classification'!$B$10,C4737)),ISNUMBER(SEARCH('[1]Lookup for use classification'!$C$10,C4737)),ISNUMBER(SEARCH('[1]Lookup for use classification'!$D$10,C4737)),ISNUMBER(SEARCH('[1]Lookup for use classification'!$E$10,C4737)),ISNUMBER(SEARCH('[1]Lookup for use classification'!$F$10,C4737)),ISNUMBER(SEARCH('[1]Lookup for use classification'!$G$10,C4737))),'[1]Lookup for use classification'!$A$10,IF(OR(ISNUMBER(SEARCH('[1]Lookup for use classification'!$B$11,C4737)),ISNUMBER(SEARCH('[1]Lookup for use classification'!$C$11,C4737))),'[1]Lookup for use classification'!$A$11,IF(OR(ISNUMBER(SEARCH('[1]Lookup for use classification'!$B$12,C4737)),ISNUMBER(SEARCH('[1]Lookup for use classification'!$C$12,C4737))),'[1]Lookup for use classification'!$A$12,IF(OR(ISNUMBER(SEARCH('[1]Lookup for use classification'!$B$13,C4737)),ISNUMBER(SEARCH('[1]Lookup for use classification'!$C$13,C4737)),ISNUMBER(SEARCH('[1]Lookup for use classification'!$D$13,C4737)),,ISNUMBER(SEARCH('[1]Lookup for use classification'!$C$13,C4737)),ISNUMBER(SEARCH('[1]Lookup for use classification'!$E$13,C4737))),'[1]Lookup for use classification'!$A$13,IF(OR(ISNUMBER(SEARCH('[1]Lookup for use classification'!$B$14,C4737)),ISNUMBER(SEARCH('[1]Lookup for use classification'!$C$14,C4737))),'[1]Lookup for use classification'!$A$14,"Other"))))))))))))</f>
        <v>Other</v>
      </c>
      <c r="E4737" s="162"/>
      <c r="F4737" s="162"/>
      <c r="G4737" s="162"/>
    </row>
    <row r="4738" spans="1:12" hidden="1">
      <c r="A4738" s="187" t="s">
        <v>1681</v>
      </c>
      <c r="B4738" s="167" t="s">
        <v>4456</v>
      </c>
      <c r="C4738" s="190" t="s">
        <v>1674</v>
      </c>
      <c r="D4738" s="6" t="str">
        <f>IF(OR(ISNUMBER(SEARCH('[1]Lookup for use classification'!$B$1,C4738)),ISNUMBER(SEARCH('[1]Lookup for use classification'!$C$1,C4738)),ISNUMBER(SEARCH('[1]Lookup for use classification'!$D$1,C4738)),ISNUMBER(SEARCH('[1]Lookup for use classification'!$E$1,C4738))),'[1]Lookup for use classification'!$A$1,IF(ISNUMBER(SEARCH('[1]Lookup for use classification'!$B$2,C4738)),'[1]Lookup for use classification'!$A$2,IF(ISNUMBER(SEARCH('[1]Lookup for use classification'!$B$3,C4738)),'[1]Lookup for use classification'!$A$3,IF(OR(ISNUMBER(SEARCH('[1]Lookup for use classification'!$B$4,C4738)),ISNUMBER(SEARCH('[1]Lookup for use classification'!$C$4,C4738)),ISNUMBER(SEARCH('[1]Lookup for use classification'!$D$4,C4738)),ISNUMBER(SEARCH('[1]Lookup for use classification'!$E$4,C4738))),'[1]Lookup for use classification'!$A$4,IF(OR(ISNUMBER(SEARCH('[1]Lookup for use classification'!$B$5,C4738)),ISNUMBER(SEARCH('[1]Lookup for use classification'!$C$5,C4738)),ISNUMBER(SEARCH('[1]Lookup for use classification'!$D$5,C4738))),'[1]Lookup for use classification'!$A$5,IF(OR(ISNUMBER(SEARCH('[1]Lookup for use classification'!$B$7,C4738)),ISNUMBER(SEARCH('[1]Lookup for use classification'!$C$7,C4738)),ISNUMBER(SEARCH('[1]Lookup for use classification'!$D$7,C4738))),'[1]Lookup for use classification'!$A$7,IF(OR(ISNUMBER(SEARCH('[1]Lookup for use classification'!$B$9,C4738)),ISNUMBER(SEARCH('[1]Lookup for use classification'!$C$9,C4738)),ISNUMBER(SEARCH('[1]Lookup for use classification'!$D$9,C4738)),ISNUMBER(SEARCH('[1]Lookup for use classification'!$E$9,C4738)),ISNUMBER(SEARCH('[1]Lookup for use classification'!$F$9,C4738)),ISNUMBER(SEARCH('[1]Lookup for use classification'!$G$9,C4738)),ISNUMBER(SEARCH('[1]Lookup for use classification'!$H$9,C4738)),ISNUMBER(SEARCH('[1]Lookup for use classification'!$I$9,C4738)),ISNUMBER(SEARCH('[1]Lookup for use classification'!$J$9,C4738)),ISNUMBER(SEARCH('[1]Lookup for use classification'!$K$9,C4738))),'[1]Lookup for use classification'!$A$9,IF(OR(ISNUMBER(SEARCH('[1]Lookup for use classification'!$B$10,C4738)),ISNUMBER(SEARCH('[1]Lookup for use classification'!$C$10,C4738)),ISNUMBER(SEARCH('[1]Lookup for use classification'!$D$10,C4738)),ISNUMBER(SEARCH('[1]Lookup for use classification'!$E$10,C4738)),ISNUMBER(SEARCH('[1]Lookup for use classification'!$F$10,C4738)),ISNUMBER(SEARCH('[1]Lookup for use classification'!$G$10,C4738))),'[1]Lookup for use classification'!$A$10,IF(OR(ISNUMBER(SEARCH('[1]Lookup for use classification'!$B$11,C4738)),ISNUMBER(SEARCH('[1]Lookup for use classification'!$C$11,C4738))),'[1]Lookup for use classification'!$A$11,IF(OR(ISNUMBER(SEARCH('[1]Lookup for use classification'!$B$12,C4738)),ISNUMBER(SEARCH('[1]Lookup for use classification'!$C$12,C4738))),'[1]Lookup for use classification'!$A$12,IF(OR(ISNUMBER(SEARCH('[1]Lookup for use classification'!$B$13,C4738)),ISNUMBER(SEARCH('[1]Lookup for use classification'!$C$13,C4738)),ISNUMBER(SEARCH('[1]Lookup for use classification'!$D$13,C4738)),,ISNUMBER(SEARCH('[1]Lookup for use classification'!$C$13,C4738)),ISNUMBER(SEARCH('[1]Lookup for use classification'!$E$13,C4738))),'[1]Lookup for use classification'!$A$13,IF(OR(ISNUMBER(SEARCH('[1]Lookup for use classification'!$B$14,C4738)),ISNUMBER(SEARCH('[1]Lookup for use classification'!$C$14,C4738))),'[1]Lookup for use classification'!$A$14,"Other"))))))))))))</f>
        <v>Other</v>
      </c>
      <c r="E4738" s="206"/>
      <c r="F4738" s="162"/>
      <c r="G4738" s="162"/>
    </row>
    <row r="4739" spans="1:12" hidden="1">
      <c r="A4739" s="187" t="s">
        <v>1681</v>
      </c>
      <c r="B4739" s="167" t="s">
        <v>4456</v>
      </c>
      <c r="C4739" s="174" t="s">
        <v>1676</v>
      </c>
      <c r="D4739" s="6" t="str">
        <f>IF(OR(ISNUMBER(SEARCH('[1]Lookup for use classification'!$B$1,C4739)),ISNUMBER(SEARCH('[1]Lookup for use classification'!$C$1,C4739)),ISNUMBER(SEARCH('[1]Lookup for use classification'!$D$1,C4739)),ISNUMBER(SEARCH('[1]Lookup for use classification'!$E$1,C4739))),'[1]Lookup for use classification'!$A$1,IF(ISNUMBER(SEARCH('[1]Lookup for use classification'!$B$2,C4739)),'[1]Lookup for use classification'!$A$2,IF(ISNUMBER(SEARCH('[1]Lookup for use classification'!$B$3,C4739)),'[1]Lookup for use classification'!$A$3,IF(OR(ISNUMBER(SEARCH('[1]Lookup for use classification'!$B$4,C4739)),ISNUMBER(SEARCH('[1]Lookup for use classification'!$C$4,C4739)),ISNUMBER(SEARCH('[1]Lookup for use classification'!$D$4,C4739)),ISNUMBER(SEARCH('[1]Lookup for use classification'!$E$4,C4739))),'[1]Lookup for use classification'!$A$4,IF(OR(ISNUMBER(SEARCH('[1]Lookup for use classification'!$B$5,C4739)),ISNUMBER(SEARCH('[1]Lookup for use classification'!$C$5,C4739)),ISNUMBER(SEARCH('[1]Lookup for use classification'!$D$5,C4739))),'[1]Lookup for use classification'!$A$5,IF(OR(ISNUMBER(SEARCH('[1]Lookup for use classification'!$B$7,C4739)),ISNUMBER(SEARCH('[1]Lookup for use classification'!$C$7,C4739)),ISNUMBER(SEARCH('[1]Lookup for use classification'!$D$7,C4739))),'[1]Lookup for use classification'!$A$7,IF(OR(ISNUMBER(SEARCH('[1]Lookup for use classification'!$B$9,C4739)),ISNUMBER(SEARCH('[1]Lookup for use classification'!$C$9,C4739)),ISNUMBER(SEARCH('[1]Lookup for use classification'!$D$9,C4739)),ISNUMBER(SEARCH('[1]Lookup for use classification'!$E$9,C4739)),ISNUMBER(SEARCH('[1]Lookup for use classification'!$F$9,C4739)),ISNUMBER(SEARCH('[1]Lookup for use classification'!$G$9,C4739)),ISNUMBER(SEARCH('[1]Lookup for use classification'!$H$9,C4739)),ISNUMBER(SEARCH('[1]Lookup for use classification'!$I$9,C4739)),ISNUMBER(SEARCH('[1]Lookup for use classification'!$J$9,C4739)),ISNUMBER(SEARCH('[1]Lookup for use classification'!$K$9,C4739))),'[1]Lookup for use classification'!$A$9,IF(OR(ISNUMBER(SEARCH('[1]Lookup for use classification'!$B$10,C4739)),ISNUMBER(SEARCH('[1]Lookup for use classification'!$C$10,C4739)),ISNUMBER(SEARCH('[1]Lookup for use classification'!$D$10,C4739)),ISNUMBER(SEARCH('[1]Lookup for use classification'!$E$10,C4739)),ISNUMBER(SEARCH('[1]Lookup for use classification'!$F$10,C4739)),ISNUMBER(SEARCH('[1]Lookup for use classification'!$G$10,C4739))),'[1]Lookup for use classification'!$A$10,IF(OR(ISNUMBER(SEARCH('[1]Lookup for use classification'!$B$11,C4739)),ISNUMBER(SEARCH('[1]Lookup for use classification'!$C$11,C4739))),'[1]Lookup for use classification'!$A$11,IF(OR(ISNUMBER(SEARCH('[1]Lookup for use classification'!$B$12,C4739)),ISNUMBER(SEARCH('[1]Lookup for use classification'!$C$12,C4739))),'[1]Lookup for use classification'!$A$12,IF(OR(ISNUMBER(SEARCH('[1]Lookup for use classification'!$B$13,C4739)),ISNUMBER(SEARCH('[1]Lookup for use classification'!$C$13,C4739)),ISNUMBER(SEARCH('[1]Lookup for use classification'!$D$13,C4739)),,ISNUMBER(SEARCH('[1]Lookup for use classification'!$C$13,C4739)),ISNUMBER(SEARCH('[1]Lookup for use classification'!$E$13,C4739))),'[1]Lookup for use classification'!$A$13,IF(OR(ISNUMBER(SEARCH('[1]Lookup for use classification'!$B$14,C4739)),ISNUMBER(SEARCH('[1]Lookup for use classification'!$C$14,C4739))),'[1]Lookup for use classification'!$A$14,"Other"))))))))))))</f>
        <v>Other</v>
      </c>
      <c r="E4739" s="175"/>
      <c r="F4739" s="174"/>
      <c r="G4739" s="174"/>
    </row>
    <row r="4740" spans="1:12" hidden="1">
      <c r="A4740" s="187" t="s">
        <v>1681</v>
      </c>
      <c r="B4740" s="167" t="s">
        <v>4456</v>
      </c>
      <c r="C4740" s="174" t="s">
        <v>1221</v>
      </c>
      <c r="D4740" s="6" t="str">
        <f>IF(OR(ISNUMBER(SEARCH('[1]Lookup for use classification'!$B$1,C4740)),ISNUMBER(SEARCH('[1]Lookup for use classification'!$C$1,C4740)),ISNUMBER(SEARCH('[1]Lookup for use classification'!$D$1,C4740)),ISNUMBER(SEARCH('[1]Lookup for use classification'!$E$1,C4740))),'[1]Lookup for use classification'!$A$1,IF(ISNUMBER(SEARCH('[1]Lookup for use classification'!$B$2,C4740)),'[1]Lookup for use classification'!$A$2,IF(ISNUMBER(SEARCH('[1]Lookup for use classification'!$B$3,C4740)),'[1]Lookup for use classification'!$A$3,IF(OR(ISNUMBER(SEARCH('[1]Lookup for use classification'!$B$4,C4740)),ISNUMBER(SEARCH('[1]Lookup for use classification'!$C$4,C4740)),ISNUMBER(SEARCH('[1]Lookup for use classification'!$D$4,C4740)),ISNUMBER(SEARCH('[1]Lookup for use classification'!$E$4,C4740))),'[1]Lookup for use classification'!$A$4,IF(OR(ISNUMBER(SEARCH('[1]Lookup for use classification'!$B$5,C4740)),ISNUMBER(SEARCH('[1]Lookup for use classification'!$C$5,C4740)),ISNUMBER(SEARCH('[1]Lookup for use classification'!$D$5,C4740))),'[1]Lookup for use classification'!$A$5,IF(OR(ISNUMBER(SEARCH('[1]Lookup for use classification'!$B$7,C4740)),ISNUMBER(SEARCH('[1]Lookup for use classification'!$C$7,C4740)),ISNUMBER(SEARCH('[1]Lookup for use classification'!$D$7,C4740))),'[1]Lookup for use classification'!$A$7,IF(OR(ISNUMBER(SEARCH('[1]Lookup for use classification'!$B$9,C4740)),ISNUMBER(SEARCH('[1]Lookup for use classification'!$C$9,C4740)),ISNUMBER(SEARCH('[1]Lookup for use classification'!$D$9,C4740)),ISNUMBER(SEARCH('[1]Lookup for use classification'!$E$9,C4740)),ISNUMBER(SEARCH('[1]Lookup for use classification'!$F$9,C4740)),ISNUMBER(SEARCH('[1]Lookup for use classification'!$G$9,C4740)),ISNUMBER(SEARCH('[1]Lookup for use classification'!$H$9,C4740)),ISNUMBER(SEARCH('[1]Lookup for use classification'!$I$9,C4740)),ISNUMBER(SEARCH('[1]Lookup for use classification'!$J$9,C4740)),ISNUMBER(SEARCH('[1]Lookup for use classification'!$K$9,C4740))),'[1]Lookup for use classification'!$A$9,IF(OR(ISNUMBER(SEARCH('[1]Lookup for use classification'!$B$10,C4740)),ISNUMBER(SEARCH('[1]Lookup for use classification'!$C$10,C4740)),ISNUMBER(SEARCH('[1]Lookup for use classification'!$D$10,C4740)),ISNUMBER(SEARCH('[1]Lookup for use classification'!$E$10,C4740)),ISNUMBER(SEARCH('[1]Lookup for use classification'!$F$10,C4740)),ISNUMBER(SEARCH('[1]Lookup for use classification'!$G$10,C4740))),'[1]Lookup for use classification'!$A$10,IF(OR(ISNUMBER(SEARCH('[1]Lookup for use classification'!$B$11,C4740)),ISNUMBER(SEARCH('[1]Lookup for use classification'!$C$11,C4740))),'[1]Lookup for use classification'!$A$11,IF(OR(ISNUMBER(SEARCH('[1]Lookup for use classification'!$B$12,C4740)),ISNUMBER(SEARCH('[1]Lookup for use classification'!$C$12,C4740))),'[1]Lookup for use classification'!$A$12,IF(OR(ISNUMBER(SEARCH('[1]Lookup for use classification'!$B$13,C4740)),ISNUMBER(SEARCH('[1]Lookup for use classification'!$C$13,C4740)),ISNUMBER(SEARCH('[1]Lookup for use classification'!$D$13,C4740)),,ISNUMBER(SEARCH('[1]Lookup for use classification'!$C$13,C4740)),ISNUMBER(SEARCH('[1]Lookup for use classification'!$E$13,C4740))),'[1]Lookup for use classification'!$A$13,IF(OR(ISNUMBER(SEARCH('[1]Lookup for use classification'!$B$14,C4740)),ISNUMBER(SEARCH('[1]Lookup for use classification'!$C$14,C4740))),'[1]Lookup for use classification'!$A$14,"Other"))))))))))))</f>
        <v>Other</v>
      </c>
      <c r="E4740" s="175"/>
      <c r="F4740" s="174"/>
      <c r="G4740" s="174"/>
    </row>
    <row r="4741" spans="1:12" hidden="1">
      <c r="A4741" s="187" t="s">
        <v>1681</v>
      </c>
      <c r="B4741" s="167" t="s">
        <v>4456</v>
      </c>
      <c r="C4741" s="174" t="s">
        <v>1679</v>
      </c>
      <c r="D4741" s="6" t="str">
        <f>IF(OR(ISNUMBER(SEARCH('[1]Lookup for use classification'!$B$1,C4741)),ISNUMBER(SEARCH('[1]Lookup for use classification'!$C$1,C4741)),ISNUMBER(SEARCH('[1]Lookup for use classification'!$D$1,C4741)),ISNUMBER(SEARCH('[1]Lookup for use classification'!$E$1,C4741))),'[1]Lookup for use classification'!$A$1,IF(ISNUMBER(SEARCH('[1]Lookup for use classification'!$B$2,C4741)),'[1]Lookup for use classification'!$A$2,IF(ISNUMBER(SEARCH('[1]Lookup for use classification'!$B$3,C4741)),'[1]Lookup for use classification'!$A$3,IF(OR(ISNUMBER(SEARCH('[1]Lookup for use classification'!$B$4,C4741)),ISNUMBER(SEARCH('[1]Lookup for use classification'!$C$4,C4741)),ISNUMBER(SEARCH('[1]Lookup for use classification'!$D$4,C4741)),ISNUMBER(SEARCH('[1]Lookup for use classification'!$E$4,C4741))),'[1]Lookup for use classification'!$A$4,IF(OR(ISNUMBER(SEARCH('[1]Lookup for use classification'!$B$5,C4741)),ISNUMBER(SEARCH('[1]Lookup for use classification'!$C$5,C4741)),ISNUMBER(SEARCH('[1]Lookup for use classification'!$D$5,C4741))),'[1]Lookup for use classification'!$A$5,IF(OR(ISNUMBER(SEARCH('[1]Lookup for use classification'!$B$7,C4741)),ISNUMBER(SEARCH('[1]Lookup for use classification'!$C$7,C4741)),ISNUMBER(SEARCH('[1]Lookup for use classification'!$D$7,C4741))),'[1]Lookup for use classification'!$A$7,IF(OR(ISNUMBER(SEARCH('[1]Lookup for use classification'!$B$9,C4741)),ISNUMBER(SEARCH('[1]Lookup for use classification'!$C$9,C4741)),ISNUMBER(SEARCH('[1]Lookup for use classification'!$D$9,C4741)),ISNUMBER(SEARCH('[1]Lookup for use classification'!$E$9,C4741)),ISNUMBER(SEARCH('[1]Lookup for use classification'!$F$9,C4741)),ISNUMBER(SEARCH('[1]Lookup for use classification'!$G$9,C4741)),ISNUMBER(SEARCH('[1]Lookup for use classification'!$H$9,C4741)),ISNUMBER(SEARCH('[1]Lookup for use classification'!$I$9,C4741)),ISNUMBER(SEARCH('[1]Lookup for use classification'!$J$9,C4741)),ISNUMBER(SEARCH('[1]Lookup for use classification'!$K$9,C4741))),'[1]Lookup for use classification'!$A$9,IF(OR(ISNUMBER(SEARCH('[1]Lookup for use classification'!$B$10,C4741)),ISNUMBER(SEARCH('[1]Lookup for use classification'!$C$10,C4741)),ISNUMBER(SEARCH('[1]Lookup for use classification'!$D$10,C4741)),ISNUMBER(SEARCH('[1]Lookup for use classification'!$E$10,C4741)),ISNUMBER(SEARCH('[1]Lookup for use classification'!$F$10,C4741)),ISNUMBER(SEARCH('[1]Lookup for use classification'!$G$10,C4741))),'[1]Lookup for use classification'!$A$10,IF(OR(ISNUMBER(SEARCH('[1]Lookup for use classification'!$B$11,C4741)),ISNUMBER(SEARCH('[1]Lookup for use classification'!$C$11,C4741))),'[1]Lookup for use classification'!$A$11,IF(OR(ISNUMBER(SEARCH('[1]Lookup for use classification'!$B$12,C4741)),ISNUMBER(SEARCH('[1]Lookup for use classification'!$C$12,C4741))),'[1]Lookup for use classification'!$A$12,IF(OR(ISNUMBER(SEARCH('[1]Lookup for use classification'!$B$13,C4741)),ISNUMBER(SEARCH('[1]Lookup for use classification'!$C$13,C4741)),ISNUMBER(SEARCH('[1]Lookup for use classification'!$D$13,C4741)),,ISNUMBER(SEARCH('[1]Lookup for use classification'!$C$13,C4741)),ISNUMBER(SEARCH('[1]Lookup for use classification'!$E$13,C4741))),'[1]Lookup for use classification'!$A$13,IF(OR(ISNUMBER(SEARCH('[1]Lookup for use classification'!$B$14,C4741)),ISNUMBER(SEARCH('[1]Lookup for use classification'!$C$14,C4741))),'[1]Lookup for use classification'!$A$14,"Other"))))))))))))</f>
        <v>Other</v>
      </c>
      <c r="E4741" s="175"/>
      <c r="F4741" s="174"/>
      <c r="G4741" s="174"/>
    </row>
    <row r="4742" spans="1:12" hidden="1">
      <c r="A4742" s="187" t="s">
        <v>1681</v>
      </c>
      <c r="B4742" s="167" t="s">
        <v>4456</v>
      </c>
      <c r="C4742" s="174" t="s">
        <v>1680</v>
      </c>
      <c r="D4742" s="6" t="str">
        <f>IF(OR(ISNUMBER(SEARCH('[1]Lookup for use classification'!$B$1,C4742)),ISNUMBER(SEARCH('[1]Lookup for use classification'!$C$1,C4742)),ISNUMBER(SEARCH('[1]Lookup for use classification'!$D$1,C4742)),ISNUMBER(SEARCH('[1]Lookup for use classification'!$E$1,C4742))),'[1]Lookup for use classification'!$A$1,IF(ISNUMBER(SEARCH('[1]Lookup for use classification'!$B$2,C4742)),'[1]Lookup for use classification'!$A$2,IF(ISNUMBER(SEARCH('[1]Lookup for use classification'!$B$3,C4742)),'[1]Lookup for use classification'!$A$3,IF(OR(ISNUMBER(SEARCH('[1]Lookup for use classification'!$B$4,C4742)),ISNUMBER(SEARCH('[1]Lookup for use classification'!$C$4,C4742)),ISNUMBER(SEARCH('[1]Lookup for use classification'!$D$4,C4742)),ISNUMBER(SEARCH('[1]Lookup for use classification'!$E$4,C4742))),'[1]Lookup for use classification'!$A$4,IF(OR(ISNUMBER(SEARCH('[1]Lookup for use classification'!$B$5,C4742)),ISNUMBER(SEARCH('[1]Lookup for use classification'!$C$5,C4742)),ISNUMBER(SEARCH('[1]Lookup for use classification'!$D$5,C4742))),'[1]Lookup for use classification'!$A$5,IF(OR(ISNUMBER(SEARCH('[1]Lookup for use classification'!$B$7,C4742)),ISNUMBER(SEARCH('[1]Lookup for use classification'!$C$7,C4742)),ISNUMBER(SEARCH('[1]Lookup for use classification'!$D$7,C4742))),'[1]Lookup for use classification'!$A$7,IF(OR(ISNUMBER(SEARCH('[1]Lookup for use classification'!$B$9,C4742)),ISNUMBER(SEARCH('[1]Lookup for use classification'!$C$9,C4742)),ISNUMBER(SEARCH('[1]Lookup for use classification'!$D$9,C4742)),ISNUMBER(SEARCH('[1]Lookup for use classification'!$E$9,C4742)),ISNUMBER(SEARCH('[1]Lookup for use classification'!$F$9,C4742)),ISNUMBER(SEARCH('[1]Lookup for use classification'!$G$9,C4742)),ISNUMBER(SEARCH('[1]Lookup for use classification'!$H$9,C4742)),ISNUMBER(SEARCH('[1]Lookup for use classification'!$I$9,C4742)),ISNUMBER(SEARCH('[1]Lookup for use classification'!$J$9,C4742)),ISNUMBER(SEARCH('[1]Lookup for use classification'!$K$9,C4742))),'[1]Lookup for use classification'!$A$9,IF(OR(ISNUMBER(SEARCH('[1]Lookup for use classification'!$B$10,C4742)),ISNUMBER(SEARCH('[1]Lookup for use classification'!$C$10,C4742)),ISNUMBER(SEARCH('[1]Lookup for use classification'!$D$10,C4742)),ISNUMBER(SEARCH('[1]Lookup for use classification'!$E$10,C4742)),ISNUMBER(SEARCH('[1]Lookup for use classification'!$F$10,C4742)),ISNUMBER(SEARCH('[1]Lookup for use classification'!$G$10,C4742))),'[1]Lookup for use classification'!$A$10,IF(OR(ISNUMBER(SEARCH('[1]Lookup for use classification'!$B$11,C4742)),ISNUMBER(SEARCH('[1]Lookup for use classification'!$C$11,C4742))),'[1]Lookup for use classification'!$A$11,IF(OR(ISNUMBER(SEARCH('[1]Lookup for use classification'!$B$12,C4742)),ISNUMBER(SEARCH('[1]Lookup for use classification'!$C$12,C4742))),'[1]Lookup for use classification'!$A$12,IF(OR(ISNUMBER(SEARCH('[1]Lookup for use classification'!$B$13,C4742)),ISNUMBER(SEARCH('[1]Lookup for use classification'!$C$13,C4742)),ISNUMBER(SEARCH('[1]Lookup for use classification'!$D$13,C4742)),,ISNUMBER(SEARCH('[1]Lookup for use classification'!$C$13,C4742)),ISNUMBER(SEARCH('[1]Lookup for use classification'!$E$13,C4742))),'[1]Lookup for use classification'!$A$13,IF(OR(ISNUMBER(SEARCH('[1]Lookup for use classification'!$B$14,C4742)),ISNUMBER(SEARCH('[1]Lookup for use classification'!$C$14,C4742))),'[1]Lookup for use classification'!$A$14,"Other"))))))))))))</f>
        <v>Other</v>
      </c>
      <c r="E4742" s="175"/>
      <c r="F4742" s="174"/>
      <c r="G4742" s="174"/>
    </row>
    <row r="4743" spans="1:12" hidden="1">
      <c r="A4743" s="134" t="s">
        <v>1681</v>
      </c>
      <c r="B4743" s="8" t="str">
        <f>IF(ISNA(VLOOKUP(CONCATENATE(A4743,C4743),EUS!$B$2:$B$1939,1,FALSE)),"","End Use Study")</f>
        <v>End Use Study</v>
      </c>
      <c r="C4743" s="8" t="s">
        <v>678</v>
      </c>
      <c r="D4743" s="8" t="str">
        <f>IF(OR(ISNUMBER(SEARCH('[1]Lookup for use classification'!$B$1,C4743)),ISNUMBER(SEARCH('[1]Lookup for use classification'!$C$1,C4743)),ISNUMBER(SEARCH('[1]Lookup for use classification'!$D$1,C4743)),ISNUMBER(SEARCH('[1]Lookup for use classification'!$E$1,C4743))),'[1]Lookup for use classification'!$A$1,IF(ISNUMBER(SEARCH('[1]Lookup for use classification'!$B$2,C4743)),'[1]Lookup for use classification'!$A$2,IF(ISNUMBER(SEARCH('[1]Lookup for use classification'!$B$3,C4743)),'[1]Lookup for use classification'!$A$3,IF(OR(ISNUMBER(SEARCH('[1]Lookup for use classification'!$B$4,C4743)),ISNUMBER(SEARCH('[1]Lookup for use classification'!$C$4,C4743)),ISNUMBER(SEARCH('[1]Lookup for use classification'!$D$4,C4743)),ISNUMBER(SEARCH('[1]Lookup for use classification'!$E$4,C4743))),'[1]Lookup for use classification'!$A$4,IF(OR(ISNUMBER(SEARCH('[1]Lookup for use classification'!$B$5,C4743)),ISNUMBER(SEARCH('[1]Lookup for use classification'!$C$5,C4743)),ISNUMBER(SEARCH('[1]Lookup for use classification'!$D$5,C4743))),'[1]Lookup for use classification'!$A$5,IF(OR(ISNUMBER(SEARCH('[1]Lookup for use classification'!$B$7,C4743)),ISNUMBER(SEARCH('[1]Lookup for use classification'!$C$7,C4743)),ISNUMBER(SEARCH('[1]Lookup for use classification'!$D$7,C4743))),'[1]Lookup for use classification'!$A$7,IF(OR(ISNUMBER(SEARCH('[1]Lookup for use classification'!$B$9,C4743)),ISNUMBER(SEARCH('[1]Lookup for use classification'!$C$9,C4743)),ISNUMBER(SEARCH('[1]Lookup for use classification'!$D$9,C4743)),ISNUMBER(SEARCH('[1]Lookup for use classification'!$E$9,C4743)),ISNUMBER(SEARCH('[1]Lookup for use classification'!$F$9,C4743)),ISNUMBER(SEARCH('[1]Lookup for use classification'!$G$9,C4743)),ISNUMBER(SEARCH('[1]Lookup for use classification'!$H$9,C4743)),ISNUMBER(SEARCH('[1]Lookup for use classification'!$I$9,C4743)),ISNUMBER(SEARCH('[1]Lookup for use classification'!$J$9,C4743)),ISNUMBER(SEARCH('[1]Lookup for use classification'!$K$9,C4743))),'[1]Lookup for use classification'!$A$9,IF(OR(ISNUMBER(SEARCH('[1]Lookup for use classification'!$B$10,C4743)),ISNUMBER(SEARCH('[1]Lookup for use classification'!$C$10,C4743)),ISNUMBER(SEARCH('[1]Lookup for use classification'!$D$10,C4743)),ISNUMBER(SEARCH('[1]Lookup for use classification'!$E$10,C4743)),ISNUMBER(SEARCH('[1]Lookup for use classification'!$F$10,C4743)),ISNUMBER(SEARCH('[1]Lookup for use classification'!$G$10,C4743))),'[1]Lookup for use classification'!$A$10,IF(OR(ISNUMBER(SEARCH('[1]Lookup for use classification'!$B$11,C4743)),ISNUMBER(SEARCH('[1]Lookup for use classification'!$C$11,C4743))),'[1]Lookup for use classification'!$A$11,IF(OR(ISNUMBER(SEARCH('[1]Lookup for use classification'!$B$12,C4743)),ISNUMBER(SEARCH('[1]Lookup for use classification'!$C$12,C4743))),'[1]Lookup for use classification'!$A$12,IF(OR(ISNUMBER(SEARCH('[1]Lookup for use classification'!$B$13,C4743)),ISNUMBER(SEARCH('[1]Lookup for use classification'!$C$13,C4743)),ISNUMBER(SEARCH('[1]Lookup for use classification'!$D$13,C4743)),,ISNUMBER(SEARCH('[1]Lookup for use classification'!$C$13,C4743)),ISNUMBER(SEARCH('[1]Lookup for use classification'!$E$13,C4743))),'[1]Lookup for use classification'!$A$13,"Other")))))))))))</f>
        <v>Public Assembly</v>
      </c>
      <c r="E4743" s="9">
        <v>1000</v>
      </c>
      <c r="F4743" s="9"/>
      <c r="G4743" s="9"/>
      <c r="H4743" s="164"/>
      <c r="I4743" s="164"/>
      <c r="J4743" s="7"/>
      <c r="L4743" s="6"/>
    </row>
    <row r="4744" spans="1:12" hidden="1">
      <c r="A4744" s="187" t="s">
        <v>1681</v>
      </c>
      <c r="B4744" s="167" t="s">
        <v>4456</v>
      </c>
      <c r="C4744" s="190" t="s">
        <v>1651</v>
      </c>
      <c r="D4744" s="6" t="str">
        <f>IF(OR(ISNUMBER(SEARCH('[1]Lookup for use classification'!$B$1,C4744)),ISNUMBER(SEARCH('[1]Lookup for use classification'!$C$1,C4744)),ISNUMBER(SEARCH('[1]Lookup for use classification'!$D$1,C4744)),ISNUMBER(SEARCH('[1]Lookup for use classification'!$E$1,C4744))),'[1]Lookup for use classification'!$A$1,IF(ISNUMBER(SEARCH('[1]Lookup for use classification'!$B$2,C4744)),'[1]Lookup for use classification'!$A$2,IF(ISNUMBER(SEARCH('[1]Lookup for use classification'!$B$3,C4744)),'[1]Lookup for use classification'!$A$3,IF(OR(ISNUMBER(SEARCH('[1]Lookup for use classification'!$B$4,C4744)),ISNUMBER(SEARCH('[1]Lookup for use classification'!$C$4,C4744)),ISNUMBER(SEARCH('[1]Lookup for use classification'!$D$4,C4744)),ISNUMBER(SEARCH('[1]Lookup for use classification'!$E$4,C4744))),'[1]Lookup for use classification'!$A$4,IF(OR(ISNUMBER(SEARCH('[1]Lookup for use classification'!$B$5,C4744)),ISNUMBER(SEARCH('[1]Lookup for use classification'!$C$5,C4744)),ISNUMBER(SEARCH('[1]Lookup for use classification'!$D$5,C4744))),'[1]Lookup for use classification'!$A$5,IF(OR(ISNUMBER(SEARCH('[1]Lookup for use classification'!$B$7,C4744)),ISNUMBER(SEARCH('[1]Lookup for use classification'!$C$7,C4744)),ISNUMBER(SEARCH('[1]Lookup for use classification'!$D$7,C4744))),'[1]Lookup for use classification'!$A$7,IF(OR(ISNUMBER(SEARCH('[1]Lookup for use classification'!$B$9,C4744)),ISNUMBER(SEARCH('[1]Lookup for use classification'!$C$9,C4744)),ISNUMBER(SEARCH('[1]Lookup for use classification'!$D$9,C4744)),ISNUMBER(SEARCH('[1]Lookup for use classification'!$E$9,C4744)),ISNUMBER(SEARCH('[1]Lookup for use classification'!$F$9,C4744)),ISNUMBER(SEARCH('[1]Lookup for use classification'!$G$9,C4744)),ISNUMBER(SEARCH('[1]Lookup for use classification'!$H$9,C4744)),ISNUMBER(SEARCH('[1]Lookup for use classification'!$I$9,C4744)),ISNUMBER(SEARCH('[1]Lookup for use classification'!$J$9,C4744)),ISNUMBER(SEARCH('[1]Lookup for use classification'!$K$9,C4744))),'[1]Lookup for use classification'!$A$9,IF(OR(ISNUMBER(SEARCH('[1]Lookup for use classification'!$B$10,C4744)),ISNUMBER(SEARCH('[1]Lookup for use classification'!$C$10,C4744)),ISNUMBER(SEARCH('[1]Lookup for use classification'!$D$10,C4744)),ISNUMBER(SEARCH('[1]Lookup for use classification'!$E$10,C4744)),ISNUMBER(SEARCH('[1]Lookup for use classification'!$F$10,C4744)),ISNUMBER(SEARCH('[1]Lookup for use classification'!$G$10,C4744))),'[1]Lookup for use classification'!$A$10,IF(OR(ISNUMBER(SEARCH('[1]Lookup for use classification'!$B$11,C4744)),ISNUMBER(SEARCH('[1]Lookup for use classification'!$C$11,C4744))),'[1]Lookup for use classification'!$A$11,IF(OR(ISNUMBER(SEARCH('[1]Lookup for use classification'!$B$12,C4744)),ISNUMBER(SEARCH('[1]Lookup for use classification'!$C$12,C4744))),'[1]Lookup for use classification'!$A$12,IF(OR(ISNUMBER(SEARCH('[1]Lookup for use classification'!$B$13,C4744)),ISNUMBER(SEARCH('[1]Lookup for use classification'!$C$13,C4744)),ISNUMBER(SEARCH('[1]Lookup for use classification'!$D$13,C4744)),,ISNUMBER(SEARCH('[1]Lookup for use classification'!$C$13,C4744)),ISNUMBER(SEARCH('[1]Lookup for use classification'!$E$13,C4744))),'[1]Lookup for use classification'!$A$13,IF(OR(ISNUMBER(SEARCH('[1]Lookup for use classification'!$B$14,C4744)),ISNUMBER(SEARCH('[1]Lookup for use classification'!$C$14,C4744))),'[1]Lookup for use classification'!$A$14,"Other"))))))))))))</f>
        <v>Public Assembly</v>
      </c>
      <c r="E4744" s="162"/>
      <c r="F4744" s="162"/>
      <c r="G4744" s="162"/>
    </row>
    <row r="4745" spans="1:12" hidden="1">
      <c r="A4745" s="187" t="s">
        <v>1681</v>
      </c>
      <c r="B4745" s="167" t="s">
        <v>4456</v>
      </c>
      <c r="C4745" s="190" t="s">
        <v>93</v>
      </c>
      <c r="D4745" s="6" t="str">
        <f>IF(OR(ISNUMBER(SEARCH('[1]Lookup for use classification'!$B$1,C4745)),ISNUMBER(SEARCH('[1]Lookup for use classification'!$C$1,C4745)),ISNUMBER(SEARCH('[1]Lookup for use classification'!$D$1,C4745)),ISNUMBER(SEARCH('[1]Lookup for use classification'!$E$1,C4745))),'[1]Lookup for use classification'!$A$1,IF(ISNUMBER(SEARCH('[1]Lookup for use classification'!$B$2,C4745)),'[1]Lookup for use classification'!$A$2,IF(ISNUMBER(SEARCH('[1]Lookup for use classification'!$B$3,C4745)),'[1]Lookup for use classification'!$A$3,IF(OR(ISNUMBER(SEARCH('[1]Lookup for use classification'!$B$4,C4745)),ISNUMBER(SEARCH('[1]Lookup for use classification'!$C$4,C4745)),ISNUMBER(SEARCH('[1]Lookup for use classification'!$D$4,C4745)),ISNUMBER(SEARCH('[1]Lookup for use classification'!$E$4,C4745))),'[1]Lookup for use classification'!$A$4,IF(OR(ISNUMBER(SEARCH('[1]Lookup for use classification'!$B$5,C4745)),ISNUMBER(SEARCH('[1]Lookup for use classification'!$C$5,C4745)),ISNUMBER(SEARCH('[1]Lookup for use classification'!$D$5,C4745))),'[1]Lookup for use classification'!$A$5,IF(OR(ISNUMBER(SEARCH('[1]Lookup for use classification'!$B$7,C4745)),ISNUMBER(SEARCH('[1]Lookup for use classification'!$C$7,C4745)),ISNUMBER(SEARCH('[1]Lookup for use classification'!$D$7,C4745))),'[1]Lookup for use classification'!$A$7,IF(OR(ISNUMBER(SEARCH('[1]Lookup for use classification'!$B$9,C4745)),ISNUMBER(SEARCH('[1]Lookup for use classification'!$C$9,C4745)),ISNUMBER(SEARCH('[1]Lookup for use classification'!$D$9,C4745)),ISNUMBER(SEARCH('[1]Lookup for use classification'!$E$9,C4745)),ISNUMBER(SEARCH('[1]Lookup for use classification'!$F$9,C4745)),ISNUMBER(SEARCH('[1]Lookup for use classification'!$G$9,C4745)),ISNUMBER(SEARCH('[1]Lookup for use classification'!$H$9,C4745)),ISNUMBER(SEARCH('[1]Lookup for use classification'!$I$9,C4745)),ISNUMBER(SEARCH('[1]Lookup for use classification'!$J$9,C4745)),ISNUMBER(SEARCH('[1]Lookup for use classification'!$K$9,C4745))),'[1]Lookup for use classification'!$A$9,IF(OR(ISNUMBER(SEARCH('[1]Lookup for use classification'!$B$10,C4745)),ISNUMBER(SEARCH('[1]Lookup for use classification'!$C$10,C4745)),ISNUMBER(SEARCH('[1]Lookup for use classification'!$D$10,C4745)),ISNUMBER(SEARCH('[1]Lookup for use classification'!$E$10,C4745)),ISNUMBER(SEARCH('[1]Lookup for use classification'!$F$10,C4745)),ISNUMBER(SEARCH('[1]Lookup for use classification'!$G$10,C4745))),'[1]Lookup for use classification'!$A$10,IF(OR(ISNUMBER(SEARCH('[1]Lookup for use classification'!$B$11,C4745)),ISNUMBER(SEARCH('[1]Lookup for use classification'!$C$11,C4745))),'[1]Lookup for use classification'!$A$11,IF(OR(ISNUMBER(SEARCH('[1]Lookup for use classification'!$B$12,C4745)),ISNUMBER(SEARCH('[1]Lookup for use classification'!$C$12,C4745))),'[1]Lookup for use classification'!$A$12,IF(OR(ISNUMBER(SEARCH('[1]Lookup for use classification'!$B$13,C4745)),ISNUMBER(SEARCH('[1]Lookup for use classification'!$C$13,C4745)),ISNUMBER(SEARCH('[1]Lookup for use classification'!$D$13,C4745)),,ISNUMBER(SEARCH('[1]Lookup for use classification'!$C$13,C4745)),ISNUMBER(SEARCH('[1]Lookup for use classification'!$E$13,C4745))),'[1]Lookup for use classification'!$A$13,IF(OR(ISNUMBER(SEARCH('[1]Lookup for use classification'!$B$14,C4745)),ISNUMBER(SEARCH('[1]Lookup for use classification'!$C$14,C4745))),'[1]Lookup for use classification'!$A$14,"Other"))))))))))))</f>
        <v>Public Assembly</v>
      </c>
      <c r="E4745" s="162"/>
      <c r="F4745" s="162"/>
      <c r="G4745" s="162"/>
    </row>
    <row r="4746" spans="1:12" hidden="1">
      <c r="A4746" s="187" t="s">
        <v>1681</v>
      </c>
      <c r="B4746" s="167" t="s">
        <v>4456</v>
      </c>
      <c r="C4746" s="190" t="s">
        <v>1671</v>
      </c>
      <c r="D4746" s="6" t="str">
        <f>IF(OR(ISNUMBER(SEARCH('[1]Lookup for use classification'!$B$1,C4746)),ISNUMBER(SEARCH('[1]Lookup for use classification'!$C$1,C4746)),ISNUMBER(SEARCH('[1]Lookup for use classification'!$D$1,C4746)),ISNUMBER(SEARCH('[1]Lookup for use classification'!$E$1,C4746))),'[1]Lookup for use classification'!$A$1,IF(ISNUMBER(SEARCH('[1]Lookup for use classification'!$B$2,C4746)),'[1]Lookup for use classification'!$A$2,IF(ISNUMBER(SEARCH('[1]Lookup for use classification'!$B$3,C4746)),'[1]Lookup for use classification'!$A$3,IF(OR(ISNUMBER(SEARCH('[1]Lookup for use classification'!$B$4,C4746)),ISNUMBER(SEARCH('[1]Lookup for use classification'!$C$4,C4746)),ISNUMBER(SEARCH('[1]Lookup for use classification'!$D$4,C4746)),ISNUMBER(SEARCH('[1]Lookup for use classification'!$E$4,C4746))),'[1]Lookup for use classification'!$A$4,IF(OR(ISNUMBER(SEARCH('[1]Lookup for use classification'!$B$5,C4746)),ISNUMBER(SEARCH('[1]Lookup for use classification'!$C$5,C4746)),ISNUMBER(SEARCH('[1]Lookup for use classification'!$D$5,C4746))),'[1]Lookup for use classification'!$A$5,IF(OR(ISNUMBER(SEARCH('[1]Lookup for use classification'!$B$7,C4746)),ISNUMBER(SEARCH('[1]Lookup for use classification'!$C$7,C4746)),ISNUMBER(SEARCH('[1]Lookup for use classification'!$D$7,C4746))),'[1]Lookup for use classification'!$A$7,IF(OR(ISNUMBER(SEARCH('[1]Lookup for use classification'!$B$9,C4746)),ISNUMBER(SEARCH('[1]Lookup for use classification'!$C$9,C4746)),ISNUMBER(SEARCH('[1]Lookup for use classification'!$D$9,C4746)),ISNUMBER(SEARCH('[1]Lookup for use classification'!$E$9,C4746)),ISNUMBER(SEARCH('[1]Lookup for use classification'!$F$9,C4746)),ISNUMBER(SEARCH('[1]Lookup for use classification'!$G$9,C4746)),ISNUMBER(SEARCH('[1]Lookup for use classification'!$H$9,C4746)),ISNUMBER(SEARCH('[1]Lookup for use classification'!$I$9,C4746)),ISNUMBER(SEARCH('[1]Lookup for use classification'!$J$9,C4746)),ISNUMBER(SEARCH('[1]Lookup for use classification'!$K$9,C4746))),'[1]Lookup for use classification'!$A$9,IF(OR(ISNUMBER(SEARCH('[1]Lookup for use classification'!$B$10,C4746)),ISNUMBER(SEARCH('[1]Lookup for use classification'!$C$10,C4746)),ISNUMBER(SEARCH('[1]Lookup for use classification'!$D$10,C4746)),ISNUMBER(SEARCH('[1]Lookup for use classification'!$E$10,C4746)),ISNUMBER(SEARCH('[1]Lookup for use classification'!$F$10,C4746)),ISNUMBER(SEARCH('[1]Lookup for use classification'!$G$10,C4746))),'[1]Lookup for use classification'!$A$10,IF(OR(ISNUMBER(SEARCH('[1]Lookup for use classification'!$B$11,C4746)),ISNUMBER(SEARCH('[1]Lookup for use classification'!$C$11,C4746))),'[1]Lookup for use classification'!$A$11,IF(OR(ISNUMBER(SEARCH('[1]Lookup for use classification'!$B$12,C4746)),ISNUMBER(SEARCH('[1]Lookup for use classification'!$C$12,C4746))),'[1]Lookup for use classification'!$A$12,IF(OR(ISNUMBER(SEARCH('[1]Lookup for use classification'!$B$13,C4746)),ISNUMBER(SEARCH('[1]Lookup for use classification'!$C$13,C4746)),ISNUMBER(SEARCH('[1]Lookup for use classification'!$D$13,C4746)),,ISNUMBER(SEARCH('[1]Lookup for use classification'!$C$13,C4746)),ISNUMBER(SEARCH('[1]Lookup for use classification'!$E$13,C4746))),'[1]Lookup for use classification'!$A$13,IF(OR(ISNUMBER(SEARCH('[1]Lookup for use classification'!$B$14,C4746)),ISNUMBER(SEARCH('[1]Lookup for use classification'!$C$14,C4746))),'[1]Lookup for use classification'!$A$14,"Other"))))))))))))</f>
        <v>Public Assembly</v>
      </c>
      <c r="E4746" s="162"/>
      <c r="F4746" s="162"/>
      <c r="G4746" s="162"/>
    </row>
    <row r="4747" spans="1:12" hidden="1">
      <c r="A4747" s="187" t="s">
        <v>1681</v>
      </c>
      <c r="B4747" s="167" t="s">
        <v>4456</v>
      </c>
      <c r="C4747" s="174" t="s">
        <v>1672</v>
      </c>
      <c r="D4747" s="6" t="str">
        <f>IF(OR(ISNUMBER(SEARCH('[1]Lookup for use classification'!$B$1,C4747)),ISNUMBER(SEARCH('[1]Lookup for use classification'!$C$1,C4747)),ISNUMBER(SEARCH('[1]Lookup for use classification'!$D$1,C4747)),ISNUMBER(SEARCH('[1]Lookup for use classification'!$E$1,C4747))),'[1]Lookup for use classification'!$A$1,IF(ISNUMBER(SEARCH('[1]Lookup for use classification'!$B$2,C4747)),'[1]Lookup for use classification'!$A$2,IF(ISNUMBER(SEARCH('[1]Lookup for use classification'!$B$3,C4747)),'[1]Lookup for use classification'!$A$3,IF(OR(ISNUMBER(SEARCH('[1]Lookup for use classification'!$B$4,C4747)),ISNUMBER(SEARCH('[1]Lookup for use classification'!$C$4,C4747)),ISNUMBER(SEARCH('[1]Lookup for use classification'!$D$4,C4747)),ISNUMBER(SEARCH('[1]Lookup for use classification'!$E$4,C4747))),'[1]Lookup for use classification'!$A$4,IF(OR(ISNUMBER(SEARCH('[1]Lookup for use classification'!$B$5,C4747)),ISNUMBER(SEARCH('[1]Lookup for use classification'!$C$5,C4747)),ISNUMBER(SEARCH('[1]Lookup for use classification'!$D$5,C4747))),'[1]Lookup for use classification'!$A$5,IF(OR(ISNUMBER(SEARCH('[1]Lookup for use classification'!$B$7,C4747)),ISNUMBER(SEARCH('[1]Lookup for use classification'!$C$7,C4747)),ISNUMBER(SEARCH('[1]Lookup for use classification'!$D$7,C4747))),'[1]Lookup for use classification'!$A$7,IF(OR(ISNUMBER(SEARCH('[1]Lookup for use classification'!$B$9,C4747)),ISNUMBER(SEARCH('[1]Lookup for use classification'!$C$9,C4747)),ISNUMBER(SEARCH('[1]Lookup for use classification'!$D$9,C4747)),ISNUMBER(SEARCH('[1]Lookup for use classification'!$E$9,C4747)),ISNUMBER(SEARCH('[1]Lookup for use classification'!$F$9,C4747)),ISNUMBER(SEARCH('[1]Lookup for use classification'!$G$9,C4747)),ISNUMBER(SEARCH('[1]Lookup for use classification'!$H$9,C4747)),ISNUMBER(SEARCH('[1]Lookup for use classification'!$I$9,C4747)),ISNUMBER(SEARCH('[1]Lookup for use classification'!$J$9,C4747)),ISNUMBER(SEARCH('[1]Lookup for use classification'!$K$9,C4747))),'[1]Lookup for use classification'!$A$9,IF(OR(ISNUMBER(SEARCH('[1]Lookup for use classification'!$B$10,C4747)),ISNUMBER(SEARCH('[1]Lookup for use classification'!$C$10,C4747)),ISNUMBER(SEARCH('[1]Lookup for use classification'!$D$10,C4747)),ISNUMBER(SEARCH('[1]Lookup for use classification'!$E$10,C4747)),ISNUMBER(SEARCH('[1]Lookup for use classification'!$F$10,C4747)),ISNUMBER(SEARCH('[1]Lookup for use classification'!$G$10,C4747))),'[1]Lookup for use classification'!$A$10,IF(OR(ISNUMBER(SEARCH('[1]Lookup for use classification'!$B$11,C4747)),ISNUMBER(SEARCH('[1]Lookup for use classification'!$C$11,C4747))),'[1]Lookup for use classification'!$A$11,IF(OR(ISNUMBER(SEARCH('[1]Lookup for use classification'!$B$12,C4747)),ISNUMBER(SEARCH('[1]Lookup for use classification'!$C$12,C4747))),'[1]Lookup for use classification'!$A$12,IF(OR(ISNUMBER(SEARCH('[1]Lookup for use classification'!$B$13,C4747)),ISNUMBER(SEARCH('[1]Lookup for use classification'!$C$13,C4747)),ISNUMBER(SEARCH('[1]Lookup for use classification'!$D$13,C4747)),,ISNUMBER(SEARCH('[1]Lookup for use classification'!$C$13,C4747)),ISNUMBER(SEARCH('[1]Lookup for use classification'!$E$13,C4747))),'[1]Lookup for use classification'!$A$13,IF(OR(ISNUMBER(SEARCH('[1]Lookup for use classification'!$B$14,C4747)),ISNUMBER(SEARCH('[1]Lookup for use classification'!$C$14,C4747))),'[1]Lookup for use classification'!$A$14,"Other"))))))))))))</f>
        <v>Public Assembly</v>
      </c>
      <c r="E4747" s="175"/>
      <c r="F4747" s="174"/>
      <c r="G4747" s="174"/>
    </row>
    <row r="4748" spans="1:12" hidden="1">
      <c r="A4748" s="134" t="s">
        <v>1681</v>
      </c>
      <c r="B4748" s="8" t="str">
        <f>IF(ISNA(VLOOKUP(CONCATENATE(A4748,C4748),EUS!$B$2:$B$1939,1,FALSE)),"","End Use Study")</f>
        <v>End Use Study</v>
      </c>
      <c r="C4748" s="8" t="s">
        <v>2412</v>
      </c>
      <c r="D4748" s="11" t="s">
        <v>213</v>
      </c>
      <c r="E4748" s="9">
        <v>2000</v>
      </c>
      <c r="F4748" s="9"/>
      <c r="G4748" s="9"/>
      <c r="H4748" s="164">
        <v>1800</v>
      </c>
      <c r="I4748" s="164"/>
      <c r="J4748" s="7">
        <v>6800</v>
      </c>
      <c r="L4748" s="6"/>
    </row>
    <row r="4749" spans="1:12" hidden="1">
      <c r="A4749" s="187" t="s">
        <v>1681</v>
      </c>
      <c r="B4749" s="167" t="s">
        <v>4456</v>
      </c>
      <c r="C4749" s="174" t="s">
        <v>1669</v>
      </c>
      <c r="D4749" s="6" t="str">
        <f>IF(OR(ISNUMBER(SEARCH('[1]Lookup for use classification'!$B$1,C4749)),ISNUMBER(SEARCH('[1]Lookup for use classification'!$C$1,C4749)),ISNUMBER(SEARCH('[1]Lookup for use classification'!$D$1,C4749)),ISNUMBER(SEARCH('[1]Lookup for use classification'!$E$1,C4749))),'[1]Lookup for use classification'!$A$1,IF(ISNUMBER(SEARCH('[1]Lookup for use classification'!$B$2,C4749)),'[1]Lookup for use classification'!$A$2,IF(ISNUMBER(SEARCH('[1]Lookup for use classification'!$B$3,C4749)),'[1]Lookup for use classification'!$A$3,IF(OR(ISNUMBER(SEARCH('[1]Lookup for use classification'!$B$4,C4749)),ISNUMBER(SEARCH('[1]Lookup for use classification'!$C$4,C4749)),ISNUMBER(SEARCH('[1]Lookup for use classification'!$D$4,C4749)),ISNUMBER(SEARCH('[1]Lookup for use classification'!$E$4,C4749))),'[1]Lookup for use classification'!$A$4,IF(OR(ISNUMBER(SEARCH('[1]Lookup for use classification'!$B$5,C4749)),ISNUMBER(SEARCH('[1]Lookup for use classification'!$C$5,C4749)),ISNUMBER(SEARCH('[1]Lookup for use classification'!$D$5,C4749))),'[1]Lookup for use classification'!$A$5,IF(OR(ISNUMBER(SEARCH('[1]Lookup for use classification'!$B$7,C4749)),ISNUMBER(SEARCH('[1]Lookup for use classification'!$C$7,C4749)),ISNUMBER(SEARCH('[1]Lookup for use classification'!$D$7,C4749))),'[1]Lookup for use classification'!$A$7,IF(OR(ISNUMBER(SEARCH('[1]Lookup for use classification'!$B$9,C4749)),ISNUMBER(SEARCH('[1]Lookup for use classification'!$C$9,C4749)),ISNUMBER(SEARCH('[1]Lookup for use classification'!$D$9,C4749)),ISNUMBER(SEARCH('[1]Lookup for use classification'!$E$9,C4749)),ISNUMBER(SEARCH('[1]Lookup for use classification'!$F$9,C4749)),ISNUMBER(SEARCH('[1]Lookup for use classification'!$G$9,C4749)),ISNUMBER(SEARCH('[1]Lookup for use classification'!$H$9,C4749)),ISNUMBER(SEARCH('[1]Lookup for use classification'!$I$9,C4749)),ISNUMBER(SEARCH('[1]Lookup for use classification'!$J$9,C4749)),ISNUMBER(SEARCH('[1]Lookup for use classification'!$K$9,C4749))),'[1]Lookup for use classification'!$A$9,IF(OR(ISNUMBER(SEARCH('[1]Lookup for use classification'!$B$10,C4749)),ISNUMBER(SEARCH('[1]Lookup for use classification'!$C$10,C4749)),ISNUMBER(SEARCH('[1]Lookup for use classification'!$D$10,C4749)),ISNUMBER(SEARCH('[1]Lookup for use classification'!$E$10,C4749)),ISNUMBER(SEARCH('[1]Lookup for use classification'!$F$10,C4749)),ISNUMBER(SEARCH('[1]Lookup for use classification'!$G$10,C4749))),'[1]Lookup for use classification'!$A$10,IF(OR(ISNUMBER(SEARCH('[1]Lookup for use classification'!$B$11,C4749)),ISNUMBER(SEARCH('[1]Lookup for use classification'!$C$11,C4749))),'[1]Lookup for use classification'!$A$11,IF(OR(ISNUMBER(SEARCH('[1]Lookup for use classification'!$B$12,C4749)),ISNUMBER(SEARCH('[1]Lookup for use classification'!$C$12,C4749))),'[1]Lookup for use classification'!$A$12,IF(OR(ISNUMBER(SEARCH('[1]Lookup for use classification'!$B$13,C4749)),ISNUMBER(SEARCH('[1]Lookup for use classification'!$C$13,C4749)),ISNUMBER(SEARCH('[1]Lookup for use classification'!$D$13,C4749)),,ISNUMBER(SEARCH('[1]Lookup for use classification'!$C$13,C4749)),ISNUMBER(SEARCH('[1]Lookup for use classification'!$E$13,C4749))),'[1]Lookup for use classification'!$A$13,IF(OR(ISNUMBER(SEARCH('[1]Lookup for use classification'!$B$14,C4749)),ISNUMBER(SEARCH('[1]Lookup for use classification'!$C$14,C4749))),'[1]Lookup for use classification'!$A$14,"Other"))))))))))))</f>
        <v>Public Safety</v>
      </c>
      <c r="E4749" s="175">
        <v>2287</v>
      </c>
      <c r="F4749" s="174"/>
      <c r="G4749" s="174"/>
    </row>
    <row r="4750" spans="1:12" hidden="1">
      <c r="A4750" s="193" t="s">
        <v>1681</v>
      </c>
      <c r="B4750" s="8" t="str">
        <f>IF(ISNA(VLOOKUP(CONCATENATE(A4750,C4750),EUS!$B$2:$B$1939,1,FALSE)),"","End Use Study")</f>
        <v>End Use Study</v>
      </c>
      <c r="C4750" s="162" t="s">
        <v>886</v>
      </c>
      <c r="D4750" s="8" t="str">
        <f>IF(OR(ISNUMBER(SEARCH('[1]Lookup for use classification'!$B$1,C4750)),ISNUMBER(SEARCH('[1]Lookup for use classification'!$C$1,C4750)),ISNUMBER(SEARCH('[1]Lookup for use classification'!$D$1,C4750)),ISNUMBER(SEARCH('[1]Lookup for use classification'!$E$1,C4750))),'[1]Lookup for use classification'!$A$1,IF(ISNUMBER(SEARCH('[1]Lookup for use classification'!$B$2,C4750)),'[1]Lookup for use classification'!$A$2,IF(ISNUMBER(SEARCH('[1]Lookup for use classification'!$B$3,C4750)),'[1]Lookup for use classification'!$A$3,IF(OR(ISNUMBER(SEARCH('[1]Lookup for use classification'!$B$4,C4750)),ISNUMBER(SEARCH('[1]Lookup for use classification'!$C$4,C4750)),ISNUMBER(SEARCH('[1]Lookup for use classification'!$D$4,C4750)),ISNUMBER(SEARCH('[1]Lookup for use classification'!$E$4,C4750))),'[1]Lookup for use classification'!$A$4,IF(OR(ISNUMBER(SEARCH('[1]Lookup for use classification'!$B$5,C4750)),ISNUMBER(SEARCH('[1]Lookup for use classification'!$C$5,C4750)),ISNUMBER(SEARCH('[1]Lookup for use classification'!$D$5,C4750))),'[1]Lookup for use classification'!$A$5,IF(OR(ISNUMBER(SEARCH('[1]Lookup for use classification'!$B$7,C4750)),ISNUMBER(SEARCH('[1]Lookup for use classification'!$C$7,C4750)),ISNUMBER(SEARCH('[1]Lookup for use classification'!$D$7,C4750))),'[1]Lookup for use classification'!$A$7,IF(OR(ISNUMBER(SEARCH('[1]Lookup for use classification'!$B$9,C4750)),ISNUMBER(SEARCH('[1]Lookup for use classification'!$C$9,C4750)),ISNUMBER(SEARCH('[1]Lookup for use classification'!$D$9,C4750)),ISNUMBER(SEARCH('[1]Lookup for use classification'!$E$9,C4750)),ISNUMBER(SEARCH('[1]Lookup for use classification'!$F$9,C4750)),ISNUMBER(SEARCH('[1]Lookup for use classification'!$G$9,C4750)),ISNUMBER(SEARCH('[1]Lookup for use classification'!$H$9,C4750)),ISNUMBER(SEARCH('[1]Lookup for use classification'!$I$9,C4750)),ISNUMBER(SEARCH('[1]Lookup for use classification'!$J$9,C4750)),ISNUMBER(SEARCH('[1]Lookup for use classification'!$K$9,C4750))),'[1]Lookup for use classification'!$A$9,IF(OR(ISNUMBER(SEARCH('[1]Lookup for use classification'!$B$10,C4750)),ISNUMBER(SEARCH('[1]Lookup for use classification'!$C$10,C4750)),ISNUMBER(SEARCH('[1]Lookup for use classification'!$D$10,C4750)),ISNUMBER(SEARCH('[1]Lookup for use classification'!$E$10,C4750)),ISNUMBER(SEARCH('[1]Lookup for use classification'!$F$10,C4750)),ISNUMBER(SEARCH('[1]Lookup for use classification'!$G$10,C4750))),'[1]Lookup for use classification'!$A$10,IF(OR(ISNUMBER(SEARCH('[1]Lookup for use classification'!$B$11,C4750)),ISNUMBER(SEARCH('[1]Lookup for use classification'!$C$11,C4750))),'[1]Lookup for use classification'!$A$11,IF(OR(ISNUMBER(SEARCH('[1]Lookup for use classification'!$B$12,C4750)),ISNUMBER(SEARCH('[1]Lookup for use classification'!$C$12,C4750))),'[1]Lookup for use classification'!$A$12,IF(OR(ISNUMBER(SEARCH('[1]Lookup for use classification'!$B$13,C4750)),ISNUMBER(SEARCH('[1]Lookup for use classification'!$C$13,C4750)),ISNUMBER(SEARCH('[1]Lookup for use classification'!$D$13,C4750)),,ISNUMBER(SEARCH('[1]Lookup for use classification'!$C$13,C4750)),ISNUMBER(SEARCH('[1]Lookup for use classification'!$E$13,C4750))),'[1]Lookup for use classification'!$A$13,IF(OR(ISNUMBER(SEARCH('[1]Lookup for use classification'!$B$14,C4750)),ISNUMBER(SEARCH('[1]Lookup for use classification'!$C$14,C4750))),'[1]Lookup for use classification'!$A$14,"Other"))))))))))))</f>
        <v>Retail - Other</v>
      </c>
      <c r="E4750" s="163">
        <v>11286</v>
      </c>
      <c r="F4750" s="163"/>
      <c r="G4750" s="163"/>
      <c r="H4750" s="164"/>
      <c r="I4750" s="164"/>
      <c r="J4750" s="189"/>
    </row>
    <row r="4751" spans="1:12" hidden="1">
      <c r="A4751" s="187" t="s">
        <v>1681</v>
      </c>
      <c r="B4751" s="167" t="s">
        <v>4456</v>
      </c>
      <c r="C4751" s="174" t="s">
        <v>1678</v>
      </c>
      <c r="D4751" s="6" t="str">
        <f>IF(OR(ISNUMBER(SEARCH('[1]Lookup for use classification'!$B$1,C4751)),ISNUMBER(SEARCH('[1]Lookup for use classification'!$C$1,C4751)),ISNUMBER(SEARCH('[1]Lookup for use classification'!$D$1,C4751)),ISNUMBER(SEARCH('[1]Lookup for use classification'!$E$1,C4751))),'[1]Lookup for use classification'!$A$1,IF(ISNUMBER(SEARCH('[1]Lookup for use classification'!$B$2,C4751)),'[1]Lookup for use classification'!$A$2,IF(ISNUMBER(SEARCH('[1]Lookup for use classification'!$B$3,C4751)),'[1]Lookup for use classification'!$A$3,IF(OR(ISNUMBER(SEARCH('[1]Lookup for use classification'!$B$4,C4751)),ISNUMBER(SEARCH('[1]Lookup for use classification'!$C$4,C4751)),ISNUMBER(SEARCH('[1]Lookup for use classification'!$D$4,C4751)),ISNUMBER(SEARCH('[1]Lookup for use classification'!$E$4,C4751))),'[1]Lookup for use classification'!$A$4,IF(OR(ISNUMBER(SEARCH('[1]Lookup for use classification'!$B$5,C4751)),ISNUMBER(SEARCH('[1]Lookup for use classification'!$C$5,C4751)),ISNUMBER(SEARCH('[1]Lookup for use classification'!$D$5,C4751))),'[1]Lookup for use classification'!$A$5,IF(OR(ISNUMBER(SEARCH('[1]Lookup for use classification'!$B$7,C4751)),ISNUMBER(SEARCH('[1]Lookup for use classification'!$C$7,C4751)),ISNUMBER(SEARCH('[1]Lookup for use classification'!$D$7,C4751))),'[1]Lookup for use classification'!$A$7,IF(OR(ISNUMBER(SEARCH('[1]Lookup for use classification'!$B$9,C4751)),ISNUMBER(SEARCH('[1]Lookup for use classification'!$C$9,C4751)),ISNUMBER(SEARCH('[1]Lookup for use classification'!$D$9,C4751)),ISNUMBER(SEARCH('[1]Lookup for use classification'!$E$9,C4751)),ISNUMBER(SEARCH('[1]Lookup for use classification'!$F$9,C4751)),ISNUMBER(SEARCH('[1]Lookup for use classification'!$G$9,C4751)),ISNUMBER(SEARCH('[1]Lookup for use classification'!$H$9,C4751)),ISNUMBER(SEARCH('[1]Lookup for use classification'!$I$9,C4751)),ISNUMBER(SEARCH('[1]Lookup for use classification'!$J$9,C4751)),ISNUMBER(SEARCH('[1]Lookup for use classification'!$K$9,C4751))),'[1]Lookup for use classification'!$A$9,IF(OR(ISNUMBER(SEARCH('[1]Lookup for use classification'!$B$10,C4751)),ISNUMBER(SEARCH('[1]Lookup for use classification'!$C$10,C4751)),ISNUMBER(SEARCH('[1]Lookup for use classification'!$D$10,C4751)),ISNUMBER(SEARCH('[1]Lookup for use classification'!$E$10,C4751)),ISNUMBER(SEARCH('[1]Lookup for use classification'!$F$10,C4751)),ISNUMBER(SEARCH('[1]Lookup for use classification'!$G$10,C4751))),'[1]Lookup for use classification'!$A$10,IF(OR(ISNUMBER(SEARCH('[1]Lookup for use classification'!$B$11,C4751)),ISNUMBER(SEARCH('[1]Lookup for use classification'!$C$11,C4751))),'[1]Lookup for use classification'!$A$11,IF(OR(ISNUMBER(SEARCH('[1]Lookup for use classification'!$B$12,C4751)),ISNUMBER(SEARCH('[1]Lookup for use classification'!$C$12,C4751))),'[1]Lookup for use classification'!$A$12,IF(OR(ISNUMBER(SEARCH('[1]Lookup for use classification'!$B$13,C4751)),ISNUMBER(SEARCH('[1]Lookup for use classification'!$C$13,C4751)),ISNUMBER(SEARCH('[1]Lookup for use classification'!$D$13,C4751)),,ISNUMBER(SEARCH('[1]Lookup for use classification'!$C$13,C4751)),ISNUMBER(SEARCH('[1]Lookup for use classification'!$E$13,C4751))),'[1]Lookup for use classification'!$A$13,IF(OR(ISNUMBER(SEARCH('[1]Lookup for use classification'!$B$14,C4751)),ISNUMBER(SEARCH('[1]Lookup for use classification'!$C$14,C4751))),'[1]Lookup for use classification'!$A$14,"Other"))))))))))))</f>
        <v>Retail - Other</v>
      </c>
      <c r="E4751" s="175"/>
      <c r="F4751" s="174"/>
      <c r="G4751" s="174"/>
    </row>
    <row r="4752" spans="1:12" hidden="1">
      <c r="A4752" s="134" t="s">
        <v>1681</v>
      </c>
      <c r="B4752" s="8" t="str">
        <f>IF(ISNA(VLOOKUP(CONCATENATE(A4752,C4752),EUS!$B$2:$B$1939,1,FALSE)),"","End Use Study")</f>
        <v>End Use Study</v>
      </c>
      <c r="C4752" s="8" t="s">
        <v>82</v>
      </c>
      <c r="D4752" s="162" t="s">
        <v>1980</v>
      </c>
      <c r="E4752" s="9">
        <v>1600</v>
      </c>
      <c r="F4752" s="9"/>
      <c r="G4752" s="9"/>
      <c r="H4752" s="164"/>
      <c r="I4752" s="164"/>
      <c r="J4752" s="7"/>
      <c r="L4752" s="6"/>
    </row>
    <row r="4753" spans="1:12" hidden="1">
      <c r="A4753" s="187" t="s">
        <v>1681</v>
      </c>
      <c r="B4753" s="167" t="s">
        <v>4456</v>
      </c>
      <c r="C4753" s="174" t="s">
        <v>1661</v>
      </c>
      <c r="D4753" s="6" t="str">
        <f>IF(OR(ISNUMBER(SEARCH('[1]Lookup for use classification'!$B$1,C4753)),ISNUMBER(SEARCH('[1]Lookup for use classification'!$C$1,C4753)),ISNUMBER(SEARCH('[1]Lookup for use classification'!$D$1,C4753)),ISNUMBER(SEARCH('[1]Lookup for use classification'!$E$1,C4753))),'[1]Lookup for use classification'!$A$1,IF(ISNUMBER(SEARCH('[1]Lookup for use classification'!$B$2,C4753)),'[1]Lookup for use classification'!$A$2,IF(ISNUMBER(SEARCH('[1]Lookup for use classification'!$B$3,C4753)),'[1]Lookup for use classification'!$A$3,IF(OR(ISNUMBER(SEARCH('[1]Lookup for use classification'!$B$4,C4753)),ISNUMBER(SEARCH('[1]Lookup for use classification'!$C$4,C4753)),ISNUMBER(SEARCH('[1]Lookup for use classification'!$D$4,C4753)),ISNUMBER(SEARCH('[1]Lookup for use classification'!$E$4,C4753))),'[1]Lookup for use classification'!$A$4,IF(OR(ISNUMBER(SEARCH('[1]Lookup for use classification'!$B$5,C4753)),ISNUMBER(SEARCH('[1]Lookup for use classification'!$C$5,C4753)),ISNUMBER(SEARCH('[1]Lookup for use classification'!$D$5,C4753))),'[1]Lookup for use classification'!$A$5,IF(OR(ISNUMBER(SEARCH('[1]Lookup for use classification'!$B$7,C4753)),ISNUMBER(SEARCH('[1]Lookup for use classification'!$C$7,C4753)),ISNUMBER(SEARCH('[1]Lookup for use classification'!$D$7,C4753))),'[1]Lookup for use classification'!$A$7,IF(OR(ISNUMBER(SEARCH('[1]Lookup for use classification'!$B$9,C4753)),ISNUMBER(SEARCH('[1]Lookup for use classification'!$C$9,C4753)),ISNUMBER(SEARCH('[1]Lookup for use classification'!$D$9,C4753)),ISNUMBER(SEARCH('[1]Lookup for use classification'!$E$9,C4753)),ISNUMBER(SEARCH('[1]Lookup for use classification'!$F$9,C4753)),ISNUMBER(SEARCH('[1]Lookup for use classification'!$G$9,C4753)),ISNUMBER(SEARCH('[1]Lookup for use classification'!$H$9,C4753)),ISNUMBER(SEARCH('[1]Lookup for use classification'!$I$9,C4753)),ISNUMBER(SEARCH('[1]Lookup for use classification'!$J$9,C4753)),ISNUMBER(SEARCH('[1]Lookup for use classification'!$K$9,C4753))),'[1]Lookup for use classification'!$A$9,IF(OR(ISNUMBER(SEARCH('[1]Lookup for use classification'!$B$10,C4753)),ISNUMBER(SEARCH('[1]Lookup for use classification'!$C$10,C4753)),ISNUMBER(SEARCH('[1]Lookup for use classification'!$D$10,C4753)),ISNUMBER(SEARCH('[1]Lookup for use classification'!$E$10,C4753)),ISNUMBER(SEARCH('[1]Lookup for use classification'!$F$10,C4753)),ISNUMBER(SEARCH('[1]Lookup for use classification'!$G$10,C4753))),'[1]Lookup for use classification'!$A$10,IF(OR(ISNUMBER(SEARCH('[1]Lookup for use classification'!$B$11,C4753)),ISNUMBER(SEARCH('[1]Lookup for use classification'!$C$11,C4753))),'[1]Lookup for use classification'!$A$11,IF(OR(ISNUMBER(SEARCH('[1]Lookup for use classification'!$B$12,C4753)),ISNUMBER(SEARCH('[1]Lookup for use classification'!$C$12,C4753))),'[1]Lookup for use classification'!$A$12,IF(OR(ISNUMBER(SEARCH('[1]Lookup for use classification'!$B$13,C4753)),ISNUMBER(SEARCH('[1]Lookup for use classification'!$C$13,C4753)),ISNUMBER(SEARCH('[1]Lookup for use classification'!$D$13,C4753)),,ISNUMBER(SEARCH('[1]Lookup for use classification'!$C$13,C4753)),ISNUMBER(SEARCH('[1]Lookup for use classification'!$E$13,C4753))),'[1]Lookup for use classification'!$A$13,IF(OR(ISNUMBER(SEARCH('[1]Lookup for use classification'!$B$14,C4753)),ISNUMBER(SEARCH('[1]Lookup for use classification'!$C$14,C4753))),'[1]Lookup for use classification'!$A$14,"Other"))))))))))))</f>
        <v>Water &amp; Sewer</v>
      </c>
      <c r="E4753" s="175"/>
      <c r="F4753" s="174"/>
      <c r="G4753" s="174"/>
    </row>
    <row r="4754" spans="1:12" hidden="1">
      <c r="A4754" s="187" t="s">
        <v>1681</v>
      </c>
      <c r="B4754" s="167" t="s">
        <v>4456</v>
      </c>
      <c r="C4754" s="174" t="s">
        <v>1677</v>
      </c>
      <c r="D4754" s="6" t="str">
        <f>IF(OR(ISNUMBER(SEARCH('[1]Lookup for use classification'!$B$1,C4754)),ISNUMBER(SEARCH('[1]Lookup for use classification'!$C$1,C4754)),ISNUMBER(SEARCH('[1]Lookup for use classification'!$D$1,C4754)),ISNUMBER(SEARCH('[1]Lookup for use classification'!$E$1,C4754))),'[1]Lookup for use classification'!$A$1,IF(ISNUMBER(SEARCH('[1]Lookup for use classification'!$B$2,C4754)),'[1]Lookup for use classification'!$A$2,IF(ISNUMBER(SEARCH('[1]Lookup for use classification'!$B$3,C4754)),'[1]Lookup for use classification'!$A$3,IF(OR(ISNUMBER(SEARCH('[1]Lookup for use classification'!$B$4,C4754)),ISNUMBER(SEARCH('[1]Lookup for use classification'!$C$4,C4754)),ISNUMBER(SEARCH('[1]Lookup for use classification'!$D$4,C4754)),ISNUMBER(SEARCH('[1]Lookup for use classification'!$E$4,C4754))),'[1]Lookup for use classification'!$A$4,IF(OR(ISNUMBER(SEARCH('[1]Lookup for use classification'!$B$5,C4754)),ISNUMBER(SEARCH('[1]Lookup for use classification'!$C$5,C4754)),ISNUMBER(SEARCH('[1]Lookup for use classification'!$D$5,C4754))),'[1]Lookup for use classification'!$A$5,IF(OR(ISNUMBER(SEARCH('[1]Lookup for use classification'!$B$7,C4754)),ISNUMBER(SEARCH('[1]Lookup for use classification'!$C$7,C4754)),ISNUMBER(SEARCH('[1]Lookup for use classification'!$D$7,C4754))),'[1]Lookup for use classification'!$A$7,IF(OR(ISNUMBER(SEARCH('[1]Lookup for use classification'!$B$9,C4754)),ISNUMBER(SEARCH('[1]Lookup for use classification'!$C$9,C4754)),ISNUMBER(SEARCH('[1]Lookup for use classification'!$D$9,C4754)),ISNUMBER(SEARCH('[1]Lookup for use classification'!$E$9,C4754)),ISNUMBER(SEARCH('[1]Lookup for use classification'!$F$9,C4754)),ISNUMBER(SEARCH('[1]Lookup for use classification'!$G$9,C4754)),ISNUMBER(SEARCH('[1]Lookup for use classification'!$H$9,C4754)),ISNUMBER(SEARCH('[1]Lookup for use classification'!$I$9,C4754)),ISNUMBER(SEARCH('[1]Lookup for use classification'!$J$9,C4754)),ISNUMBER(SEARCH('[1]Lookup for use classification'!$K$9,C4754))),'[1]Lookup for use classification'!$A$9,IF(OR(ISNUMBER(SEARCH('[1]Lookup for use classification'!$B$10,C4754)),ISNUMBER(SEARCH('[1]Lookup for use classification'!$C$10,C4754)),ISNUMBER(SEARCH('[1]Lookup for use classification'!$D$10,C4754)),ISNUMBER(SEARCH('[1]Lookup for use classification'!$E$10,C4754)),ISNUMBER(SEARCH('[1]Lookup for use classification'!$F$10,C4754)),ISNUMBER(SEARCH('[1]Lookup for use classification'!$G$10,C4754))),'[1]Lookup for use classification'!$A$10,IF(OR(ISNUMBER(SEARCH('[1]Lookup for use classification'!$B$11,C4754)),ISNUMBER(SEARCH('[1]Lookup for use classification'!$C$11,C4754))),'[1]Lookup for use classification'!$A$11,IF(OR(ISNUMBER(SEARCH('[1]Lookup for use classification'!$B$12,C4754)),ISNUMBER(SEARCH('[1]Lookup for use classification'!$C$12,C4754))),'[1]Lookup for use classification'!$A$12,IF(OR(ISNUMBER(SEARCH('[1]Lookup for use classification'!$B$13,C4754)),ISNUMBER(SEARCH('[1]Lookup for use classification'!$C$13,C4754)),ISNUMBER(SEARCH('[1]Lookup for use classification'!$D$13,C4754)),,ISNUMBER(SEARCH('[1]Lookup for use classification'!$C$13,C4754)),ISNUMBER(SEARCH('[1]Lookup for use classification'!$E$13,C4754))),'[1]Lookup for use classification'!$A$13,IF(OR(ISNUMBER(SEARCH('[1]Lookup for use classification'!$B$14,C4754)),ISNUMBER(SEARCH('[1]Lookup for use classification'!$C$14,C4754))),'[1]Lookup for use classification'!$A$14,"Other"))))))))))))</f>
        <v>Water &amp; Sewer</v>
      </c>
      <c r="E4754" s="175"/>
      <c r="F4754" s="174"/>
      <c r="G4754" s="174"/>
    </row>
    <row r="4755" spans="1:12">
      <c r="A4755" s="188" t="s">
        <v>2166</v>
      </c>
      <c r="B4755" s="8" t="str">
        <f>IF(ISNA(VLOOKUP(CONCATENATE(A4755,C4755),ARIS!$A$1:$A$959,1,FALSE)),"","ARIS")</f>
        <v>ARIS</v>
      </c>
      <c r="C4755" s="162" t="s">
        <v>3582</v>
      </c>
      <c r="D4755" s="162" t="s">
        <v>3335</v>
      </c>
      <c r="E4755" s="163">
        <v>650</v>
      </c>
      <c r="F4755" s="163"/>
      <c r="G4755" s="163"/>
      <c r="H4755" s="164">
        <v>330.39985401459859</v>
      </c>
      <c r="I4755" s="164"/>
      <c r="J4755" s="165">
        <v>16418.472772249999</v>
      </c>
      <c r="L4755" s="165">
        <v>874.85901639344263</v>
      </c>
    </row>
    <row r="4756" spans="1:12">
      <c r="A4756" s="188" t="s">
        <v>2166</v>
      </c>
      <c r="B4756" s="8" t="str">
        <f>IF(ISNA(VLOOKUP(CONCATENATE(A4756,C4756),ARIS!$A$1:$A$959,1,FALSE)),"","ARIS")</f>
        <v>ARIS</v>
      </c>
      <c r="C4756" s="162" t="s">
        <v>3588</v>
      </c>
      <c r="D4756" s="162" t="s">
        <v>3335</v>
      </c>
      <c r="E4756" s="163">
        <v>1408</v>
      </c>
      <c r="F4756" s="163"/>
      <c r="G4756" s="163"/>
      <c r="H4756" s="164">
        <v>1219.4005839416059</v>
      </c>
      <c r="I4756" s="164"/>
      <c r="J4756" s="165">
        <v>2017.7181592999998</v>
      </c>
      <c r="L4756" s="165">
        <v>874.85901639344263</v>
      </c>
    </row>
    <row r="4757" spans="1:12">
      <c r="A4757" s="188" t="s">
        <v>2166</v>
      </c>
      <c r="B4757" s="8" t="str">
        <f>IF(ISNA(VLOOKUP(CONCATENATE(A4757,C4757),ARIS!$A$1:$A$959,1,FALSE)),"","ARIS")</f>
        <v>ARIS</v>
      </c>
      <c r="C4757" s="162" t="s">
        <v>3583</v>
      </c>
      <c r="D4757" s="162" t="s">
        <v>3335</v>
      </c>
      <c r="E4757" s="163">
        <v>2400</v>
      </c>
      <c r="F4757" s="163"/>
      <c r="G4757" s="163"/>
      <c r="H4757" s="164">
        <v>523.95810218978113</v>
      </c>
      <c r="I4757" s="164"/>
      <c r="J4757" s="165">
        <v>30993.988934599998</v>
      </c>
      <c r="L4757" s="165">
        <v>874.85901639344263</v>
      </c>
    </row>
    <row r="4758" spans="1:12">
      <c r="A4758" s="188" t="s">
        <v>2166</v>
      </c>
      <c r="B4758" s="8" t="str">
        <f>IF(ISNA(VLOOKUP(CONCATENATE(A4758,C4758),ARIS!$A$1:$A$959,1,FALSE)),"","ARIS")</f>
        <v>ARIS</v>
      </c>
      <c r="C4758" s="162" t="s">
        <v>3585</v>
      </c>
      <c r="D4758" s="162" t="s">
        <v>3335</v>
      </c>
      <c r="E4758" s="163">
        <v>2500</v>
      </c>
      <c r="F4758" s="163"/>
      <c r="G4758" s="163"/>
      <c r="H4758" s="164">
        <v>812.41182481751821</v>
      </c>
      <c r="I4758" s="164"/>
      <c r="J4758" s="165">
        <v>14088.146803899997</v>
      </c>
      <c r="L4758" s="165">
        <v>874.85901639344263</v>
      </c>
    </row>
    <row r="4759" spans="1:12">
      <c r="A4759" s="188" t="s">
        <v>2166</v>
      </c>
      <c r="B4759" s="8" t="str">
        <f>IF(ISNA(VLOOKUP(CONCATENATE(A4759,C4759),ARIS!$A$1:$A$959,1,FALSE)),"","ARIS")</f>
        <v>ARIS</v>
      </c>
      <c r="C4759" s="162" t="s">
        <v>3584</v>
      </c>
      <c r="D4759" s="162" t="s">
        <v>3335</v>
      </c>
      <c r="E4759" s="163">
        <v>2500</v>
      </c>
      <c r="F4759" s="163"/>
      <c r="G4759" s="163"/>
      <c r="H4759" s="164">
        <v>1238.1214598540148</v>
      </c>
      <c r="I4759" s="164"/>
      <c r="J4759" s="165">
        <v>32249.755246649998</v>
      </c>
      <c r="L4759" s="165">
        <v>874.85901639344263</v>
      </c>
    </row>
    <row r="4760" spans="1:12">
      <c r="A4760" s="193" t="s">
        <v>2166</v>
      </c>
      <c r="B4760" s="8" t="str">
        <f>IF(ISNA(VLOOKUP(CONCATENATE(A4760,C4760),ARIS!$A$1:$A$959,1,FALSE)),"","ARIS")</f>
        <v>ARIS</v>
      </c>
      <c r="C4760" s="162" t="s">
        <v>3587</v>
      </c>
      <c r="D4760" s="162" t="s">
        <v>3335</v>
      </c>
      <c r="E4760" s="163">
        <v>29810</v>
      </c>
      <c r="F4760" s="163"/>
      <c r="G4760" s="163"/>
      <c r="H4760" s="164">
        <v>9998.7591240875918</v>
      </c>
      <c r="I4760" s="164"/>
      <c r="J4760" s="165">
        <v>57058.333532099998</v>
      </c>
      <c r="L4760" s="165">
        <v>874.85901639344263</v>
      </c>
    </row>
    <row r="4761" spans="1:12">
      <c r="A4761" s="188" t="s">
        <v>1226</v>
      </c>
      <c r="B4761" s="8" t="str">
        <f>IF(ISNA(VLOOKUP(CONCATENATE(A4761,C4761),ARIS!$A$1:$A$959,1,FALSE)),"","ARIS")</f>
        <v>ARIS</v>
      </c>
      <c r="C4761" s="162" t="s">
        <v>3586</v>
      </c>
      <c r="D4761" s="162" t="s">
        <v>3335</v>
      </c>
      <c r="E4761" s="163">
        <v>74618.5</v>
      </c>
      <c r="F4761" s="163"/>
      <c r="G4761" s="163"/>
      <c r="H4761" s="164">
        <v>69287.150364963512</v>
      </c>
      <c r="I4761" s="164"/>
      <c r="J4761" s="165">
        <v>392283.53051999997</v>
      </c>
    </row>
    <row r="4762" spans="1:12">
      <c r="A4762" s="187" t="s">
        <v>1226</v>
      </c>
      <c r="B4762" s="167" t="s">
        <v>4456</v>
      </c>
      <c r="C4762" s="182" t="s">
        <v>1220</v>
      </c>
      <c r="D4762" s="6" t="str">
        <f>IF(OR(ISNUMBER(SEARCH('[1]Lookup for use classification'!$B$1,C4762)),ISNUMBER(SEARCH('[1]Lookup for use classification'!$C$1,C4762)),ISNUMBER(SEARCH('[1]Lookup for use classification'!$D$1,C4762)),ISNUMBER(SEARCH('[1]Lookup for use classification'!$E$1,C4762))),'[1]Lookup for use classification'!$A$1,IF(ISNUMBER(SEARCH('[1]Lookup for use classification'!$B$2,C4762)),'[1]Lookup for use classification'!$A$2,IF(ISNUMBER(SEARCH('[1]Lookup for use classification'!$B$3,C4762)),'[1]Lookup for use classification'!$A$3,IF(OR(ISNUMBER(SEARCH('[1]Lookup for use classification'!$B$4,C4762)),ISNUMBER(SEARCH('[1]Lookup for use classification'!$C$4,C4762)),ISNUMBER(SEARCH('[1]Lookup for use classification'!$D$4,C4762)),ISNUMBER(SEARCH('[1]Lookup for use classification'!$E$4,C4762))),'[1]Lookup for use classification'!$A$4,IF(OR(ISNUMBER(SEARCH('[1]Lookup for use classification'!$B$5,C4762)),ISNUMBER(SEARCH('[1]Lookup for use classification'!$C$5,C4762)),ISNUMBER(SEARCH('[1]Lookup for use classification'!$D$5,C4762))),'[1]Lookup for use classification'!$A$5,IF(OR(ISNUMBER(SEARCH('[1]Lookup for use classification'!$B$7,C4762)),ISNUMBER(SEARCH('[1]Lookup for use classification'!$C$7,C4762)),ISNUMBER(SEARCH('[1]Lookup for use classification'!$D$7,C4762))),'[1]Lookup for use classification'!$A$7,IF(OR(ISNUMBER(SEARCH('[1]Lookup for use classification'!$B$9,C4762)),ISNUMBER(SEARCH('[1]Lookup for use classification'!$C$9,C4762)),ISNUMBER(SEARCH('[1]Lookup for use classification'!$D$9,C4762)),ISNUMBER(SEARCH('[1]Lookup for use classification'!$E$9,C4762)),ISNUMBER(SEARCH('[1]Lookup for use classification'!$F$9,C4762)),ISNUMBER(SEARCH('[1]Lookup for use classification'!$G$9,C4762)),ISNUMBER(SEARCH('[1]Lookup for use classification'!$H$9,C4762)),ISNUMBER(SEARCH('[1]Lookup for use classification'!$I$9,C4762)),ISNUMBER(SEARCH('[1]Lookup for use classification'!$J$9,C4762)),ISNUMBER(SEARCH('[1]Lookup for use classification'!$K$9,C4762))),'[1]Lookup for use classification'!$A$9,IF(OR(ISNUMBER(SEARCH('[1]Lookup for use classification'!$B$10,C4762)),ISNUMBER(SEARCH('[1]Lookup for use classification'!$C$10,C4762)),ISNUMBER(SEARCH('[1]Lookup for use classification'!$D$10,C4762)),ISNUMBER(SEARCH('[1]Lookup for use classification'!$E$10,C4762)),ISNUMBER(SEARCH('[1]Lookup for use classification'!$F$10,C4762)),ISNUMBER(SEARCH('[1]Lookup for use classification'!$G$10,C4762))),'[1]Lookup for use classification'!$A$10,IF(OR(ISNUMBER(SEARCH('[1]Lookup for use classification'!$B$11,C4762)),ISNUMBER(SEARCH('[1]Lookup for use classification'!$C$11,C4762))),'[1]Lookup for use classification'!$A$11,IF(OR(ISNUMBER(SEARCH('[1]Lookup for use classification'!$B$12,C4762)),ISNUMBER(SEARCH('[1]Lookup for use classification'!$C$12,C4762))),'[1]Lookup for use classification'!$A$12,IF(OR(ISNUMBER(SEARCH('[1]Lookup for use classification'!$B$13,C4762)),ISNUMBER(SEARCH('[1]Lookup for use classification'!$C$13,C4762)),ISNUMBER(SEARCH('[1]Lookup for use classification'!$D$13,C4762)),,ISNUMBER(SEARCH('[1]Lookup for use classification'!$C$13,C4762)),ISNUMBER(SEARCH('[1]Lookup for use classification'!$E$13,C4762))),'[1]Lookup for use classification'!$A$13,IF(OR(ISNUMBER(SEARCH('[1]Lookup for use classification'!$B$14,C4762)),ISNUMBER(SEARCH('[1]Lookup for use classification'!$C$14,C4762))),'[1]Lookup for use classification'!$A$14,"Other"))))))))))))</f>
        <v>Health Care - Hospitals</v>
      </c>
      <c r="E4762" s="182"/>
      <c r="F4762" s="182"/>
      <c r="G4762" s="182"/>
    </row>
    <row r="4763" spans="1:12">
      <c r="A4763" s="193" t="s">
        <v>2166</v>
      </c>
      <c r="B4763" s="8" t="str">
        <f>IF(ISNA(VLOOKUP(CONCATENATE(A4763,C4763),ARIS!$A$1:$A$959,1,FALSE)),"","ARIS")</f>
        <v>ARIS</v>
      </c>
      <c r="C4763" s="162" t="s">
        <v>3195</v>
      </c>
      <c r="D4763" s="162" t="s">
        <v>377</v>
      </c>
      <c r="E4763" s="163">
        <v>1674</v>
      </c>
      <c r="F4763" s="163"/>
      <c r="G4763" s="163"/>
      <c r="H4763" s="164">
        <v>1357.6248175182482</v>
      </c>
      <c r="I4763" s="164"/>
      <c r="J4763" s="165">
        <v>8928.6803574000005</v>
      </c>
    </row>
    <row r="4764" spans="1:12">
      <c r="A4764" s="187" t="s">
        <v>1226</v>
      </c>
      <c r="B4764" s="167" t="s">
        <v>4456</v>
      </c>
      <c r="C4764" s="182" t="s">
        <v>1215</v>
      </c>
      <c r="D4764" s="6" t="str">
        <f>IF(OR(ISNUMBER(SEARCH('[1]Lookup for use classification'!$B$1,C4764)),ISNUMBER(SEARCH('[1]Lookup for use classification'!$C$1,C4764)),ISNUMBER(SEARCH('[1]Lookup for use classification'!$D$1,C4764)),ISNUMBER(SEARCH('[1]Lookup for use classification'!$E$1,C4764))),'[1]Lookup for use classification'!$A$1,IF(ISNUMBER(SEARCH('[1]Lookup for use classification'!$B$2,C4764)),'[1]Lookup for use classification'!$A$2,IF(ISNUMBER(SEARCH('[1]Lookup for use classification'!$B$3,C4764)),'[1]Lookup for use classification'!$A$3,IF(OR(ISNUMBER(SEARCH('[1]Lookup for use classification'!$B$4,C4764)),ISNUMBER(SEARCH('[1]Lookup for use classification'!$C$4,C4764)),ISNUMBER(SEARCH('[1]Lookup for use classification'!$D$4,C4764)),ISNUMBER(SEARCH('[1]Lookup for use classification'!$E$4,C4764))),'[1]Lookup for use classification'!$A$4,IF(OR(ISNUMBER(SEARCH('[1]Lookup for use classification'!$B$5,C4764)),ISNUMBER(SEARCH('[1]Lookup for use classification'!$C$5,C4764)),ISNUMBER(SEARCH('[1]Lookup for use classification'!$D$5,C4764))),'[1]Lookup for use classification'!$A$5,IF(OR(ISNUMBER(SEARCH('[1]Lookup for use classification'!$B$7,C4764)),ISNUMBER(SEARCH('[1]Lookup for use classification'!$C$7,C4764)),ISNUMBER(SEARCH('[1]Lookup for use classification'!$D$7,C4764))),'[1]Lookup for use classification'!$A$7,IF(OR(ISNUMBER(SEARCH('[1]Lookup for use classification'!$B$9,C4764)),ISNUMBER(SEARCH('[1]Lookup for use classification'!$C$9,C4764)),ISNUMBER(SEARCH('[1]Lookup for use classification'!$D$9,C4764)),ISNUMBER(SEARCH('[1]Lookup for use classification'!$E$9,C4764)),ISNUMBER(SEARCH('[1]Lookup for use classification'!$F$9,C4764)),ISNUMBER(SEARCH('[1]Lookup for use classification'!$G$9,C4764)),ISNUMBER(SEARCH('[1]Lookup for use classification'!$H$9,C4764)),ISNUMBER(SEARCH('[1]Lookup for use classification'!$I$9,C4764)),ISNUMBER(SEARCH('[1]Lookup for use classification'!$J$9,C4764)),ISNUMBER(SEARCH('[1]Lookup for use classification'!$K$9,C4764))),'[1]Lookup for use classification'!$A$9,IF(OR(ISNUMBER(SEARCH('[1]Lookup for use classification'!$B$10,C4764)),ISNUMBER(SEARCH('[1]Lookup for use classification'!$C$10,C4764)),ISNUMBER(SEARCH('[1]Lookup for use classification'!$D$10,C4764)),ISNUMBER(SEARCH('[1]Lookup for use classification'!$E$10,C4764)),ISNUMBER(SEARCH('[1]Lookup for use classification'!$F$10,C4764)),ISNUMBER(SEARCH('[1]Lookup for use classification'!$G$10,C4764))),'[1]Lookup for use classification'!$A$10,IF(OR(ISNUMBER(SEARCH('[1]Lookup for use classification'!$B$11,C4764)),ISNUMBER(SEARCH('[1]Lookup for use classification'!$C$11,C4764))),'[1]Lookup for use classification'!$A$11,IF(OR(ISNUMBER(SEARCH('[1]Lookup for use classification'!$B$12,C4764)),ISNUMBER(SEARCH('[1]Lookup for use classification'!$C$12,C4764))),'[1]Lookup for use classification'!$A$12,IF(OR(ISNUMBER(SEARCH('[1]Lookup for use classification'!$B$13,C4764)),ISNUMBER(SEARCH('[1]Lookup for use classification'!$C$13,C4764)),ISNUMBER(SEARCH('[1]Lookup for use classification'!$D$13,C4764)),,ISNUMBER(SEARCH('[1]Lookup for use classification'!$C$13,C4764)),ISNUMBER(SEARCH('[1]Lookup for use classification'!$E$13,C4764))),'[1]Lookup for use classification'!$A$13,IF(OR(ISNUMBER(SEARCH('[1]Lookup for use classification'!$B$14,C4764)),ISNUMBER(SEARCH('[1]Lookup for use classification'!$C$14,C4764))),'[1]Lookup for use classification'!$A$14,"Other"))))))))))))</f>
        <v>Office</v>
      </c>
      <c r="E4764" s="183">
        <v>2500</v>
      </c>
      <c r="F4764" s="184"/>
      <c r="G4764" s="184"/>
    </row>
    <row r="4765" spans="1:12">
      <c r="A4765" s="187" t="s">
        <v>1226</v>
      </c>
      <c r="B4765" s="167" t="s">
        <v>4456</v>
      </c>
      <c r="C4765" s="182" t="s">
        <v>1225</v>
      </c>
      <c r="D4765" s="6" t="str">
        <f>IF(OR(ISNUMBER(SEARCH('[1]Lookup for use classification'!$B$1,C4765)),ISNUMBER(SEARCH('[1]Lookup for use classification'!$C$1,C4765)),ISNUMBER(SEARCH('[1]Lookup for use classification'!$D$1,C4765)),ISNUMBER(SEARCH('[1]Lookup for use classification'!$E$1,C4765))),'[1]Lookup for use classification'!$A$1,IF(ISNUMBER(SEARCH('[1]Lookup for use classification'!$B$2,C4765)),'[1]Lookup for use classification'!$A$2,IF(ISNUMBER(SEARCH('[1]Lookup for use classification'!$B$3,C4765)),'[1]Lookup for use classification'!$A$3,IF(OR(ISNUMBER(SEARCH('[1]Lookup for use classification'!$B$4,C4765)),ISNUMBER(SEARCH('[1]Lookup for use classification'!$C$4,C4765)),ISNUMBER(SEARCH('[1]Lookup for use classification'!$D$4,C4765)),ISNUMBER(SEARCH('[1]Lookup for use classification'!$E$4,C4765))),'[1]Lookup for use classification'!$A$4,IF(OR(ISNUMBER(SEARCH('[1]Lookup for use classification'!$B$5,C4765)),ISNUMBER(SEARCH('[1]Lookup for use classification'!$C$5,C4765)),ISNUMBER(SEARCH('[1]Lookup for use classification'!$D$5,C4765))),'[1]Lookup for use classification'!$A$5,IF(OR(ISNUMBER(SEARCH('[1]Lookup for use classification'!$B$7,C4765)),ISNUMBER(SEARCH('[1]Lookup for use classification'!$C$7,C4765)),ISNUMBER(SEARCH('[1]Lookup for use classification'!$D$7,C4765))),'[1]Lookup for use classification'!$A$7,IF(OR(ISNUMBER(SEARCH('[1]Lookup for use classification'!$B$9,C4765)),ISNUMBER(SEARCH('[1]Lookup for use classification'!$C$9,C4765)),ISNUMBER(SEARCH('[1]Lookup for use classification'!$D$9,C4765)),ISNUMBER(SEARCH('[1]Lookup for use classification'!$E$9,C4765)),ISNUMBER(SEARCH('[1]Lookup for use classification'!$F$9,C4765)),ISNUMBER(SEARCH('[1]Lookup for use classification'!$G$9,C4765)),ISNUMBER(SEARCH('[1]Lookup for use classification'!$H$9,C4765)),ISNUMBER(SEARCH('[1]Lookup for use classification'!$I$9,C4765)),ISNUMBER(SEARCH('[1]Lookup for use classification'!$J$9,C4765)),ISNUMBER(SEARCH('[1]Lookup for use classification'!$K$9,C4765))),'[1]Lookup for use classification'!$A$9,IF(OR(ISNUMBER(SEARCH('[1]Lookup for use classification'!$B$10,C4765)),ISNUMBER(SEARCH('[1]Lookup for use classification'!$C$10,C4765)),ISNUMBER(SEARCH('[1]Lookup for use classification'!$D$10,C4765)),ISNUMBER(SEARCH('[1]Lookup for use classification'!$E$10,C4765)),ISNUMBER(SEARCH('[1]Lookup for use classification'!$F$10,C4765)),ISNUMBER(SEARCH('[1]Lookup for use classification'!$G$10,C4765))),'[1]Lookup for use classification'!$A$10,IF(OR(ISNUMBER(SEARCH('[1]Lookup for use classification'!$B$11,C4765)),ISNUMBER(SEARCH('[1]Lookup for use classification'!$C$11,C4765))),'[1]Lookup for use classification'!$A$11,IF(OR(ISNUMBER(SEARCH('[1]Lookup for use classification'!$B$12,C4765)),ISNUMBER(SEARCH('[1]Lookup for use classification'!$C$12,C4765))),'[1]Lookup for use classification'!$A$12,IF(OR(ISNUMBER(SEARCH('[1]Lookup for use classification'!$B$13,C4765)),ISNUMBER(SEARCH('[1]Lookup for use classification'!$C$13,C4765)),ISNUMBER(SEARCH('[1]Lookup for use classification'!$D$13,C4765)),,ISNUMBER(SEARCH('[1]Lookup for use classification'!$C$13,C4765)),ISNUMBER(SEARCH('[1]Lookup for use classification'!$E$13,C4765))),'[1]Lookup for use classification'!$A$13,IF(OR(ISNUMBER(SEARCH('[1]Lookup for use classification'!$B$14,C4765)),ISNUMBER(SEARCH('[1]Lookup for use classification'!$C$14,C4765))),'[1]Lookup for use classification'!$A$14,"Other"))))))))))))</f>
        <v>Office</v>
      </c>
      <c r="E4765" s="183">
        <v>2500</v>
      </c>
      <c r="F4765" s="184"/>
      <c r="G4765" s="184"/>
    </row>
    <row r="4766" spans="1:12">
      <c r="A4766" s="188" t="s">
        <v>2166</v>
      </c>
      <c r="B4766" s="8" t="str">
        <f>IF(ISNA(VLOOKUP(CONCATENATE(A4766,C4766),ARIS!$A$1:$A$959,1,FALSE)),"","ARIS")</f>
        <v>ARIS</v>
      </c>
      <c r="C4766" s="162" t="s">
        <v>2955</v>
      </c>
      <c r="D4766" s="8" t="str">
        <f>IF(OR(ISNUMBER(SEARCH('[1]Lookup for use classification'!$B$1,C4766)),ISNUMBER(SEARCH('[1]Lookup for use classification'!$C$1,C4766)),ISNUMBER(SEARCH('[1]Lookup for use classification'!$D$1,C4766)),ISNUMBER(SEARCH('[1]Lookup for use classification'!$E$1,C4766))),'[1]Lookup for use classification'!$A$1,IF(ISNUMBER(SEARCH('[1]Lookup for use classification'!$B$2,C4766)),'[1]Lookup for use classification'!$A$2,IF(ISNUMBER(SEARCH('[1]Lookup for use classification'!$B$3,C4766)),'[1]Lookup for use classification'!$A$3,IF(OR(ISNUMBER(SEARCH('[1]Lookup for use classification'!$B$4,C4766)),ISNUMBER(SEARCH('[1]Lookup for use classification'!$C$4,C4766)),ISNUMBER(SEARCH('[1]Lookup for use classification'!$D$4,C4766)),ISNUMBER(SEARCH('[1]Lookup for use classification'!$E$4,C4766))),'[1]Lookup for use classification'!$A$4,IF(OR(ISNUMBER(SEARCH('[1]Lookup for use classification'!$B$5,C4766)),ISNUMBER(SEARCH('[1]Lookup for use classification'!$C$5,C4766)),ISNUMBER(SEARCH('[1]Lookup for use classification'!$D$5,C4766))),'[1]Lookup for use classification'!$A$5,IF(OR(ISNUMBER(SEARCH('[1]Lookup for use classification'!$B$7,C4766)),ISNUMBER(SEARCH('[1]Lookup for use classification'!$C$7,C4766)),ISNUMBER(SEARCH('[1]Lookup for use classification'!$D$7,C4766))),'[1]Lookup for use classification'!$A$7,IF(OR(ISNUMBER(SEARCH('[1]Lookup for use classification'!$B$9,C4766)),ISNUMBER(SEARCH('[1]Lookup for use classification'!$C$9,C4766)),ISNUMBER(SEARCH('[1]Lookup for use classification'!$D$9,C4766)),ISNUMBER(SEARCH('[1]Lookup for use classification'!$E$9,C4766)),ISNUMBER(SEARCH('[1]Lookup for use classification'!$F$9,C4766)),ISNUMBER(SEARCH('[1]Lookup for use classification'!$G$9,C4766)),ISNUMBER(SEARCH('[1]Lookup for use classification'!$H$9,C4766)),ISNUMBER(SEARCH('[1]Lookup for use classification'!$I$9,C4766)),ISNUMBER(SEARCH('[1]Lookup for use classification'!$J$9,C4766)),ISNUMBER(SEARCH('[1]Lookup for use classification'!$K$9,C4766))),'[1]Lookup for use classification'!$A$9,IF(OR(ISNUMBER(SEARCH('[1]Lookup for use classification'!$B$10,C4766)),ISNUMBER(SEARCH('[1]Lookup for use classification'!$C$10,C4766)),ISNUMBER(SEARCH('[1]Lookup for use classification'!$D$10,C4766)),ISNUMBER(SEARCH('[1]Lookup for use classification'!$E$10,C4766)),ISNUMBER(SEARCH('[1]Lookup for use classification'!$F$10,C4766)),ISNUMBER(SEARCH('[1]Lookup for use classification'!$G$10,C4766))),'[1]Lookup for use classification'!$A$10,IF(OR(ISNUMBER(SEARCH('[1]Lookup for use classification'!$B$11,C4766)),ISNUMBER(SEARCH('[1]Lookup for use classification'!$C$11,C4766))),'[1]Lookup for use classification'!$A$11,IF(OR(ISNUMBER(SEARCH('[1]Lookup for use classification'!$B$12,C4766)),ISNUMBER(SEARCH('[1]Lookup for use classification'!$C$12,C4766))),'[1]Lookup for use classification'!$A$12,IF(OR(ISNUMBER(SEARCH('[1]Lookup for use classification'!$B$13,C4766)),ISNUMBER(SEARCH('[1]Lookup for use classification'!$C$13,C4766)),ISNUMBER(SEARCH('[1]Lookup for use classification'!$D$13,C4766)),,ISNUMBER(SEARCH('[1]Lookup for use classification'!$C$13,C4766)),ISNUMBER(SEARCH('[1]Lookup for use classification'!$E$13,C4766))),'[1]Lookup for use classification'!$A$13,IF(OR(ISNUMBER(SEARCH('[1]Lookup for use classification'!$B$14,C4766)),ISNUMBER(SEARCH('[1]Lookup for use classification'!$C$14,C4766))),'[1]Lookup for use classification'!$A$14,"Other"))))))))))))</f>
        <v>Other</v>
      </c>
      <c r="E4766" s="163">
        <v>1320</v>
      </c>
      <c r="F4766" s="163"/>
      <c r="G4766" s="163"/>
      <c r="H4766" s="164"/>
      <c r="I4766" s="164"/>
    </row>
    <row r="4767" spans="1:12">
      <c r="A4767" s="187" t="s">
        <v>1226</v>
      </c>
      <c r="B4767" s="167" t="s">
        <v>4456</v>
      </c>
      <c r="C4767" s="182" t="s">
        <v>1206</v>
      </c>
      <c r="D4767" s="6" t="str">
        <f>IF(OR(ISNUMBER(SEARCH('[1]Lookup for use classification'!$B$1,C4767)),ISNUMBER(SEARCH('[1]Lookup for use classification'!$C$1,C4767)),ISNUMBER(SEARCH('[1]Lookup for use classification'!$D$1,C4767)),ISNUMBER(SEARCH('[1]Lookup for use classification'!$E$1,C4767))),'[1]Lookup for use classification'!$A$1,IF(ISNUMBER(SEARCH('[1]Lookup for use classification'!$B$2,C4767)),'[1]Lookup for use classification'!$A$2,IF(ISNUMBER(SEARCH('[1]Lookup for use classification'!$B$3,C4767)),'[1]Lookup for use classification'!$A$3,IF(OR(ISNUMBER(SEARCH('[1]Lookup for use classification'!$B$4,C4767)),ISNUMBER(SEARCH('[1]Lookup for use classification'!$C$4,C4767)),ISNUMBER(SEARCH('[1]Lookup for use classification'!$D$4,C4767)),ISNUMBER(SEARCH('[1]Lookup for use classification'!$E$4,C4767))),'[1]Lookup for use classification'!$A$4,IF(OR(ISNUMBER(SEARCH('[1]Lookup for use classification'!$B$5,C4767)),ISNUMBER(SEARCH('[1]Lookup for use classification'!$C$5,C4767)),ISNUMBER(SEARCH('[1]Lookup for use classification'!$D$5,C4767))),'[1]Lookup for use classification'!$A$5,IF(OR(ISNUMBER(SEARCH('[1]Lookup for use classification'!$B$7,C4767)),ISNUMBER(SEARCH('[1]Lookup for use classification'!$C$7,C4767)),ISNUMBER(SEARCH('[1]Lookup for use classification'!$D$7,C4767))),'[1]Lookup for use classification'!$A$7,IF(OR(ISNUMBER(SEARCH('[1]Lookup for use classification'!$B$9,C4767)),ISNUMBER(SEARCH('[1]Lookup for use classification'!$C$9,C4767)),ISNUMBER(SEARCH('[1]Lookup for use classification'!$D$9,C4767)),ISNUMBER(SEARCH('[1]Lookup for use classification'!$E$9,C4767)),ISNUMBER(SEARCH('[1]Lookup for use classification'!$F$9,C4767)),ISNUMBER(SEARCH('[1]Lookup for use classification'!$G$9,C4767)),ISNUMBER(SEARCH('[1]Lookup for use classification'!$H$9,C4767)),ISNUMBER(SEARCH('[1]Lookup for use classification'!$I$9,C4767)),ISNUMBER(SEARCH('[1]Lookup for use classification'!$J$9,C4767)),ISNUMBER(SEARCH('[1]Lookup for use classification'!$K$9,C4767))),'[1]Lookup for use classification'!$A$9,IF(OR(ISNUMBER(SEARCH('[1]Lookup for use classification'!$B$10,C4767)),ISNUMBER(SEARCH('[1]Lookup for use classification'!$C$10,C4767)),ISNUMBER(SEARCH('[1]Lookup for use classification'!$D$10,C4767)),ISNUMBER(SEARCH('[1]Lookup for use classification'!$E$10,C4767)),ISNUMBER(SEARCH('[1]Lookup for use classification'!$F$10,C4767)),ISNUMBER(SEARCH('[1]Lookup for use classification'!$G$10,C4767))),'[1]Lookup for use classification'!$A$10,IF(OR(ISNUMBER(SEARCH('[1]Lookup for use classification'!$B$11,C4767)),ISNUMBER(SEARCH('[1]Lookup for use classification'!$C$11,C4767))),'[1]Lookup for use classification'!$A$11,IF(OR(ISNUMBER(SEARCH('[1]Lookup for use classification'!$B$12,C4767)),ISNUMBER(SEARCH('[1]Lookup for use classification'!$C$12,C4767))),'[1]Lookup for use classification'!$A$12,IF(OR(ISNUMBER(SEARCH('[1]Lookup for use classification'!$B$13,C4767)),ISNUMBER(SEARCH('[1]Lookup for use classification'!$C$13,C4767)),ISNUMBER(SEARCH('[1]Lookup for use classification'!$D$13,C4767)),,ISNUMBER(SEARCH('[1]Lookup for use classification'!$C$13,C4767)),ISNUMBER(SEARCH('[1]Lookup for use classification'!$E$13,C4767))),'[1]Lookup for use classification'!$A$13,IF(OR(ISNUMBER(SEARCH('[1]Lookup for use classification'!$B$14,C4767)),ISNUMBER(SEARCH('[1]Lookup for use classification'!$C$14,C4767))),'[1]Lookup for use classification'!$A$14,"Other"))))))))))))</f>
        <v>Other</v>
      </c>
      <c r="E4767" s="183">
        <v>2240</v>
      </c>
      <c r="F4767" s="184"/>
      <c r="G4767" s="184"/>
    </row>
    <row r="4768" spans="1:12">
      <c r="A4768" s="188" t="s">
        <v>2166</v>
      </c>
      <c r="B4768" s="8" t="str">
        <f>IF(ISNA(VLOOKUP(CONCATENATE(A4768,C4768),ARIS!$A$1:$A$959,1,FALSE)),"","ARIS")</f>
        <v>ARIS</v>
      </c>
      <c r="C4768" s="162" t="s">
        <v>2956</v>
      </c>
      <c r="D4768" s="8" t="str">
        <f>IF(OR(ISNUMBER(SEARCH('[1]Lookup for use classification'!$B$1,C4768)),ISNUMBER(SEARCH('[1]Lookup for use classification'!$C$1,C4768)),ISNUMBER(SEARCH('[1]Lookup for use classification'!$D$1,C4768)),ISNUMBER(SEARCH('[1]Lookup for use classification'!$E$1,C4768))),'[1]Lookup for use classification'!$A$1,IF(ISNUMBER(SEARCH('[1]Lookup for use classification'!$B$2,C4768)),'[1]Lookup for use classification'!$A$2,IF(ISNUMBER(SEARCH('[1]Lookup for use classification'!$B$3,C4768)),'[1]Lookup for use classification'!$A$3,IF(OR(ISNUMBER(SEARCH('[1]Lookup for use classification'!$B$4,C4768)),ISNUMBER(SEARCH('[1]Lookup for use classification'!$C$4,C4768)),ISNUMBER(SEARCH('[1]Lookup for use classification'!$D$4,C4768)),ISNUMBER(SEARCH('[1]Lookup for use classification'!$E$4,C4768))),'[1]Lookup for use classification'!$A$4,IF(OR(ISNUMBER(SEARCH('[1]Lookup for use classification'!$B$5,C4768)),ISNUMBER(SEARCH('[1]Lookup for use classification'!$C$5,C4768)),ISNUMBER(SEARCH('[1]Lookup for use classification'!$D$5,C4768))),'[1]Lookup for use classification'!$A$5,IF(OR(ISNUMBER(SEARCH('[1]Lookup for use classification'!$B$7,C4768)),ISNUMBER(SEARCH('[1]Lookup for use classification'!$C$7,C4768)),ISNUMBER(SEARCH('[1]Lookup for use classification'!$D$7,C4768))),'[1]Lookup for use classification'!$A$7,IF(OR(ISNUMBER(SEARCH('[1]Lookup for use classification'!$B$9,C4768)),ISNUMBER(SEARCH('[1]Lookup for use classification'!$C$9,C4768)),ISNUMBER(SEARCH('[1]Lookup for use classification'!$D$9,C4768)),ISNUMBER(SEARCH('[1]Lookup for use classification'!$E$9,C4768)),ISNUMBER(SEARCH('[1]Lookup for use classification'!$F$9,C4768)),ISNUMBER(SEARCH('[1]Lookup for use classification'!$G$9,C4768)),ISNUMBER(SEARCH('[1]Lookup for use classification'!$H$9,C4768)),ISNUMBER(SEARCH('[1]Lookup for use classification'!$I$9,C4768)),ISNUMBER(SEARCH('[1]Lookup for use classification'!$J$9,C4768)),ISNUMBER(SEARCH('[1]Lookup for use classification'!$K$9,C4768))),'[1]Lookup for use classification'!$A$9,IF(OR(ISNUMBER(SEARCH('[1]Lookup for use classification'!$B$10,C4768)),ISNUMBER(SEARCH('[1]Lookup for use classification'!$C$10,C4768)),ISNUMBER(SEARCH('[1]Lookup for use classification'!$D$10,C4768)),ISNUMBER(SEARCH('[1]Lookup for use classification'!$E$10,C4768)),ISNUMBER(SEARCH('[1]Lookup for use classification'!$F$10,C4768)),ISNUMBER(SEARCH('[1]Lookup for use classification'!$G$10,C4768))),'[1]Lookup for use classification'!$A$10,IF(OR(ISNUMBER(SEARCH('[1]Lookup for use classification'!$B$11,C4768)),ISNUMBER(SEARCH('[1]Lookup for use classification'!$C$11,C4768))),'[1]Lookup for use classification'!$A$11,IF(OR(ISNUMBER(SEARCH('[1]Lookup for use classification'!$B$12,C4768)),ISNUMBER(SEARCH('[1]Lookup for use classification'!$C$12,C4768))),'[1]Lookup for use classification'!$A$12,IF(OR(ISNUMBER(SEARCH('[1]Lookup for use classification'!$B$13,C4768)),ISNUMBER(SEARCH('[1]Lookup for use classification'!$C$13,C4768)),ISNUMBER(SEARCH('[1]Lookup for use classification'!$D$13,C4768)),,ISNUMBER(SEARCH('[1]Lookup for use classification'!$C$13,C4768)),ISNUMBER(SEARCH('[1]Lookup for use classification'!$E$13,C4768))),'[1]Lookup for use classification'!$A$13,IF(OR(ISNUMBER(SEARCH('[1]Lookup for use classification'!$B$14,C4768)),ISNUMBER(SEARCH('[1]Lookup for use classification'!$C$14,C4768))),'[1]Lookup for use classification'!$A$14,"Other"))))))))))))</f>
        <v>Other</v>
      </c>
      <c r="E4768" s="163">
        <v>4260</v>
      </c>
      <c r="F4768" s="163"/>
      <c r="G4768" s="163"/>
      <c r="H4768" s="164"/>
      <c r="I4768" s="164"/>
    </row>
    <row r="4769" spans="1:12">
      <c r="A4769" s="188" t="s">
        <v>2166</v>
      </c>
      <c r="B4769" s="8" t="str">
        <f>IF(ISNA(VLOOKUP(CONCATENATE(A4769,C4769),ARIS!$A$1:$A$959,1,FALSE)),"","ARIS")</f>
        <v>ARIS</v>
      </c>
      <c r="C4769" s="162" t="s">
        <v>2957</v>
      </c>
      <c r="D4769" s="8" t="str">
        <f>IF(OR(ISNUMBER(SEARCH('[1]Lookup for use classification'!$B$1,C4769)),ISNUMBER(SEARCH('[1]Lookup for use classification'!$C$1,C4769)),ISNUMBER(SEARCH('[1]Lookup for use classification'!$D$1,C4769)),ISNUMBER(SEARCH('[1]Lookup for use classification'!$E$1,C4769))),'[1]Lookup for use classification'!$A$1,IF(ISNUMBER(SEARCH('[1]Lookup for use classification'!$B$2,C4769)),'[1]Lookup for use classification'!$A$2,IF(ISNUMBER(SEARCH('[1]Lookup for use classification'!$B$3,C4769)),'[1]Lookup for use classification'!$A$3,IF(OR(ISNUMBER(SEARCH('[1]Lookup for use classification'!$B$4,C4769)),ISNUMBER(SEARCH('[1]Lookup for use classification'!$C$4,C4769)),ISNUMBER(SEARCH('[1]Lookup for use classification'!$D$4,C4769)),ISNUMBER(SEARCH('[1]Lookup for use classification'!$E$4,C4769))),'[1]Lookup for use classification'!$A$4,IF(OR(ISNUMBER(SEARCH('[1]Lookup for use classification'!$B$5,C4769)),ISNUMBER(SEARCH('[1]Lookup for use classification'!$C$5,C4769)),ISNUMBER(SEARCH('[1]Lookup for use classification'!$D$5,C4769))),'[1]Lookup for use classification'!$A$5,IF(OR(ISNUMBER(SEARCH('[1]Lookup for use classification'!$B$7,C4769)),ISNUMBER(SEARCH('[1]Lookup for use classification'!$C$7,C4769)),ISNUMBER(SEARCH('[1]Lookup for use classification'!$D$7,C4769))),'[1]Lookup for use classification'!$A$7,IF(OR(ISNUMBER(SEARCH('[1]Lookup for use classification'!$B$9,C4769)),ISNUMBER(SEARCH('[1]Lookup for use classification'!$C$9,C4769)),ISNUMBER(SEARCH('[1]Lookup for use classification'!$D$9,C4769)),ISNUMBER(SEARCH('[1]Lookup for use classification'!$E$9,C4769)),ISNUMBER(SEARCH('[1]Lookup for use classification'!$F$9,C4769)),ISNUMBER(SEARCH('[1]Lookup for use classification'!$G$9,C4769)),ISNUMBER(SEARCH('[1]Lookup for use classification'!$H$9,C4769)),ISNUMBER(SEARCH('[1]Lookup for use classification'!$I$9,C4769)),ISNUMBER(SEARCH('[1]Lookup for use classification'!$J$9,C4769)),ISNUMBER(SEARCH('[1]Lookup for use classification'!$K$9,C4769))),'[1]Lookup for use classification'!$A$9,IF(OR(ISNUMBER(SEARCH('[1]Lookup for use classification'!$B$10,C4769)),ISNUMBER(SEARCH('[1]Lookup for use classification'!$C$10,C4769)),ISNUMBER(SEARCH('[1]Lookup for use classification'!$D$10,C4769)),ISNUMBER(SEARCH('[1]Lookup for use classification'!$E$10,C4769)),ISNUMBER(SEARCH('[1]Lookup for use classification'!$F$10,C4769)),ISNUMBER(SEARCH('[1]Lookup for use classification'!$G$10,C4769))),'[1]Lookup for use classification'!$A$10,IF(OR(ISNUMBER(SEARCH('[1]Lookup for use classification'!$B$11,C4769)),ISNUMBER(SEARCH('[1]Lookup for use classification'!$C$11,C4769))),'[1]Lookup for use classification'!$A$11,IF(OR(ISNUMBER(SEARCH('[1]Lookup for use classification'!$B$12,C4769)),ISNUMBER(SEARCH('[1]Lookup for use classification'!$C$12,C4769))),'[1]Lookup for use classification'!$A$12,IF(OR(ISNUMBER(SEARCH('[1]Lookup for use classification'!$B$13,C4769)),ISNUMBER(SEARCH('[1]Lookup for use classification'!$C$13,C4769)),ISNUMBER(SEARCH('[1]Lookup for use classification'!$D$13,C4769)),,ISNUMBER(SEARCH('[1]Lookup for use classification'!$C$13,C4769)),ISNUMBER(SEARCH('[1]Lookup for use classification'!$E$13,C4769))),'[1]Lookup for use classification'!$A$13,IF(OR(ISNUMBER(SEARCH('[1]Lookup for use classification'!$B$14,C4769)),ISNUMBER(SEARCH('[1]Lookup for use classification'!$C$14,C4769))),'[1]Lookup for use classification'!$A$14,"Other"))))))))))))</f>
        <v>Other</v>
      </c>
      <c r="E4769" s="163">
        <v>9600</v>
      </c>
      <c r="F4769" s="163"/>
      <c r="G4769" s="163"/>
      <c r="H4769" s="164"/>
      <c r="I4769" s="164"/>
    </row>
    <row r="4770" spans="1:12">
      <c r="A4770" s="187" t="s">
        <v>1226</v>
      </c>
      <c r="B4770" s="167" t="s">
        <v>4456</v>
      </c>
      <c r="C4770" s="182" t="s">
        <v>113</v>
      </c>
      <c r="D4770" s="6" t="str">
        <f>IF(OR(ISNUMBER(SEARCH('[1]Lookup for use classification'!$B$1,C4770)),ISNUMBER(SEARCH('[1]Lookup for use classification'!$C$1,C4770)),ISNUMBER(SEARCH('[1]Lookup for use classification'!$D$1,C4770)),ISNUMBER(SEARCH('[1]Lookup for use classification'!$E$1,C4770))),'[1]Lookup for use classification'!$A$1,IF(ISNUMBER(SEARCH('[1]Lookup for use classification'!$B$2,C4770)),'[1]Lookup for use classification'!$A$2,IF(ISNUMBER(SEARCH('[1]Lookup for use classification'!$B$3,C4770)),'[1]Lookup for use classification'!$A$3,IF(OR(ISNUMBER(SEARCH('[1]Lookup for use classification'!$B$4,C4770)),ISNUMBER(SEARCH('[1]Lookup for use classification'!$C$4,C4770)),ISNUMBER(SEARCH('[1]Lookup for use classification'!$D$4,C4770)),ISNUMBER(SEARCH('[1]Lookup for use classification'!$E$4,C4770))),'[1]Lookup for use classification'!$A$4,IF(OR(ISNUMBER(SEARCH('[1]Lookup for use classification'!$B$5,C4770)),ISNUMBER(SEARCH('[1]Lookup for use classification'!$C$5,C4770)),ISNUMBER(SEARCH('[1]Lookup for use classification'!$D$5,C4770))),'[1]Lookup for use classification'!$A$5,IF(OR(ISNUMBER(SEARCH('[1]Lookup for use classification'!$B$7,C4770)),ISNUMBER(SEARCH('[1]Lookup for use classification'!$C$7,C4770)),ISNUMBER(SEARCH('[1]Lookup for use classification'!$D$7,C4770))),'[1]Lookup for use classification'!$A$7,IF(OR(ISNUMBER(SEARCH('[1]Lookup for use classification'!$B$9,C4770)),ISNUMBER(SEARCH('[1]Lookup for use classification'!$C$9,C4770)),ISNUMBER(SEARCH('[1]Lookup for use classification'!$D$9,C4770)),ISNUMBER(SEARCH('[1]Lookup for use classification'!$E$9,C4770)),ISNUMBER(SEARCH('[1]Lookup for use classification'!$F$9,C4770)),ISNUMBER(SEARCH('[1]Lookup for use classification'!$G$9,C4770)),ISNUMBER(SEARCH('[1]Lookup for use classification'!$H$9,C4770)),ISNUMBER(SEARCH('[1]Lookup for use classification'!$I$9,C4770)),ISNUMBER(SEARCH('[1]Lookup for use classification'!$J$9,C4770)),ISNUMBER(SEARCH('[1]Lookup for use classification'!$K$9,C4770))),'[1]Lookup for use classification'!$A$9,IF(OR(ISNUMBER(SEARCH('[1]Lookup for use classification'!$B$10,C4770)),ISNUMBER(SEARCH('[1]Lookup for use classification'!$C$10,C4770)),ISNUMBER(SEARCH('[1]Lookup for use classification'!$D$10,C4770)),ISNUMBER(SEARCH('[1]Lookup for use classification'!$E$10,C4770)),ISNUMBER(SEARCH('[1]Lookup for use classification'!$F$10,C4770)),ISNUMBER(SEARCH('[1]Lookup for use classification'!$G$10,C4770))),'[1]Lookup for use classification'!$A$10,IF(OR(ISNUMBER(SEARCH('[1]Lookup for use classification'!$B$11,C4770)),ISNUMBER(SEARCH('[1]Lookup for use classification'!$C$11,C4770))),'[1]Lookup for use classification'!$A$11,IF(OR(ISNUMBER(SEARCH('[1]Lookup for use classification'!$B$12,C4770)),ISNUMBER(SEARCH('[1]Lookup for use classification'!$C$12,C4770))),'[1]Lookup for use classification'!$A$12,IF(OR(ISNUMBER(SEARCH('[1]Lookup for use classification'!$B$13,C4770)),ISNUMBER(SEARCH('[1]Lookup for use classification'!$C$13,C4770)),ISNUMBER(SEARCH('[1]Lookup for use classification'!$D$13,C4770)),,ISNUMBER(SEARCH('[1]Lookup for use classification'!$C$13,C4770)),ISNUMBER(SEARCH('[1]Lookup for use classification'!$E$13,C4770))),'[1]Lookup for use classification'!$A$13,IF(OR(ISNUMBER(SEARCH('[1]Lookup for use classification'!$B$14,C4770)),ISNUMBER(SEARCH('[1]Lookup for use classification'!$C$14,C4770))),'[1]Lookup for use classification'!$A$14,"Other"))))))))))))</f>
        <v>Other</v>
      </c>
      <c r="E4770" s="183">
        <v>10934</v>
      </c>
      <c r="F4770" s="184"/>
      <c r="G4770" s="184"/>
    </row>
    <row r="4771" spans="1:12">
      <c r="A4771" s="188" t="s">
        <v>1226</v>
      </c>
      <c r="B4771" s="8" t="s">
        <v>4456</v>
      </c>
      <c r="C4771" s="182" t="s">
        <v>1208</v>
      </c>
      <c r="D4771" s="8" t="str">
        <f>IF(OR(ISNUMBER(SEARCH('[1]Lookup for use classification'!$B$1,C4771)),ISNUMBER(SEARCH('[1]Lookup for use classification'!$C$1,C4771)),ISNUMBER(SEARCH('[1]Lookup for use classification'!$D$1,C4771)),ISNUMBER(SEARCH('[1]Lookup for use classification'!$E$1,C4771))),'[1]Lookup for use classification'!$A$1,IF(ISNUMBER(SEARCH('[1]Lookup for use classification'!$B$2,C4771)),'[1]Lookup for use classification'!$A$2,IF(ISNUMBER(SEARCH('[1]Lookup for use classification'!$B$3,C4771)),'[1]Lookup for use classification'!$A$3,IF(OR(ISNUMBER(SEARCH('[1]Lookup for use classification'!$B$4,C4771)),ISNUMBER(SEARCH('[1]Lookup for use classification'!$C$4,C4771)),ISNUMBER(SEARCH('[1]Lookup for use classification'!$D$4,C4771)),ISNUMBER(SEARCH('[1]Lookup for use classification'!$E$4,C4771))),'[1]Lookup for use classification'!$A$4,IF(OR(ISNUMBER(SEARCH('[1]Lookup for use classification'!$B$5,C4771)),ISNUMBER(SEARCH('[1]Lookup for use classification'!$C$5,C4771)),ISNUMBER(SEARCH('[1]Lookup for use classification'!$D$5,C4771))),'[1]Lookup for use classification'!$A$5,IF(OR(ISNUMBER(SEARCH('[1]Lookup for use classification'!$B$7,C4771)),ISNUMBER(SEARCH('[1]Lookup for use classification'!$C$7,C4771)),ISNUMBER(SEARCH('[1]Lookup for use classification'!$D$7,C4771))),'[1]Lookup for use classification'!$A$7,IF(OR(ISNUMBER(SEARCH('[1]Lookup for use classification'!$B$9,C4771)),ISNUMBER(SEARCH('[1]Lookup for use classification'!$C$9,C4771)),ISNUMBER(SEARCH('[1]Lookup for use classification'!$D$9,C4771)),ISNUMBER(SEARCH('[1]Lookup for use classification'!$E$9,C4771)),ISNUMBER(SEARCH('[1]Lookup for use classification'!$F$9,C4771)),ISNUMBER(SEARCH('[1]Lookup for use classification'!$G$9,C4771)),ISNUMBER(SEARCH('[1]Lookup for use classification'!$H$9,C4771)),ISNUMBER(SEARCH('[1]Lookup for use classification'!$I$9,C4771)),ISNUMBER(SEARCH('[1]Lookup for use classification'!$J$9,C4771)),ISNUMBER(SEARCH('[1]Lookup for use classification'!$K$9,C4771))),'[1]Lookup for use classification'!$A$9,IF(OR(ISNUMBER(SEARCH('[1]Lookup for use classification'!$B$10,C4771)),ISNUMBER(SEARCH('[1]Lookup for use classification'!$C$10,C4771)),ISNUMBER(SEARCH('[1]Lookup for use classification'!$D$10,C4771)),ISNUMBER(SEARCH('[1]Lookup for use classification'!$E$10,C4771)),ISNUMBER(SEARCH('[1]Lookup for use classification'!$F$10,C4771)),ISNUMBER(SEARCH('[1]Lookup for use classification'!$G$10,C4771))),'[1]Lookup for use classification'!$A$10,IF(OR(ISNUMBER(SEARCH('[1]Lookup for use classification'!$B$11,C4771)),ISNUMBER(SEARCH('[1]Lookup for use classification'!$C$11,C4771))),'[1]Lookup for use classification'!$A$11,IF(OR(ISNUMBER(SEARCH('[1]Lookup for use classification'!$B$12,C4771)),ISNUMBER(SEARCH('[1]Lookup for use classification'!$C$12,C4771))),'[1]Lookup for use classification'!$A$12,IF(OR(ISNUMBER(SEARCH('[1]Lookup for use classification'!$B$13,C4771)),ISNUMBER(SEARCH('[1]Lookup for use classification'!$C$13,C4771)),ISNUMBER(SEARCH('[1]Lookup for use classification'!$D$13,C4771)),,ISNUMBER(SEARCH('[1]Lookup for use classification'!$C$13,C4771)),ISNUMBER(SEARCH('[1]Lookup for use classification'!$E$13,C4771))),'[1]Lookup for use classification'!$A$13,IF(OR(ISNUMBER(SEARCH('[1]Lookup for use classification'!$B$14,C4771)),ISNUMBER(SEARCH('[1]Lookup for use classification'!$C$14,C4771))),'[1]Lookup for use classification'!$A$14,"Other"))))))))))))</f>
        <v>Other</v>
      </c>
      <c r="E4771" s="182"/>
      <c r="F4771" s="182"/>
      <c r="G4771" s="182"/>
    </row>
    <row r="4772" spans="1:12">
      <c r="A4772" s="188" t="s">
        <v>1226</v>
      </c>
      <c r="B4772" s="8" t="s">
        <v>4456</v>
      </c>
      <c r="C4772" s="182" t="s">
        <v>1209</v>
      </c>
      <c r="D4772" s="8" t="str">
        <f>IF(OR(ISNUMBER(SEARCH('[1]Lookup for use classification'!$B$1,C4772)),ISNUMBER(SEARCH('[1]Lookup for use classification'!$C$1,C4772)),ISNUMBER(SEARCH('[1]Lookup for use classification'!$D$1,C4772)),ISNUMBER(SEARCH('[1]Lookup for use classification'!$E$1,C4772))),'[1]Lookup for use classification'!$A$1,IF(ISNUMBER(SEARCH('[1]Lookup for use classification'!$B$2,C4772)),'[1]Lookup for use classification'!$A$2,IF(ISNUMBER(SEARCH('[1]Lookup for use classification'!$B$3,C4772)),'[1]Lookup for use classification'!$A$3,IF(OR(ISNUMBER(SEARCH('[1]Lookup for use classification'!$B$4,C4772)),ISNUMBER(SEARCH('[1]Lookup for use classification'!$C$4,C4772)),ISNUMBER(SEARCH('[1]Lookup for use classification'!$D$4,C4772)),ISNUMBER(SEARCH('[1]Lookup for use classification'!$E$4,C4772))),'[1]Lookup for use classification'!$A$4,IF(OR(ISNUMBER(SEARCH('[1]Lookup for use classification'!$B$5,C4772)),ISNUMBER(SEARCH('[1]Lookup for use classification'!$C$5,C4772)),ISNUMBER(SEARCH('[1]Lookup for use classification'!$D$5,C4772))),'[1]Lookup for use classification'!$A$5,IF(OR(ISNUMBER(SEARCH('[1]Lookup for use classification'!$B$7,C4772)),ISNUMBER(SEARCH('[1]Lookup for use classification'!$C$7,C4772)),ISNUMBER(SEARCH('[1]Lookup for use classification'!$D$7,C4772))),'[1]Lookup for use classification'!$A$7,IF(OR(ISNUMBER(SEARCH('[1]Lookup for use classification'!$B$9,C4772)),ISNUMBER(SEARCH('[1]Lookup for use classification'!$C$9,C4772)),ISNUMBER(SEARCH('[1]Lookup for use classification'!$D$9,C4772)),ISNUMBER(SEARCH('[1]Lookup for use classification'!$E$9,C4772)),ISNUMBER(SEARCH('[1]Lookup for use classification'!$F$9,C4772)),ISNUMBER(SEARCH('[1]Lookup for use classification'!$G$9,C4772)),ISNUMBER(SEARCH('[1]Lookup for use classification'!$H$9,C4772)),ISNUMBER(SEARCH('[1]Lookup for use classification'!$I$9,C4772)),ISNUMBER(SEARCH('[1]Lookup for use classification'!$J$9,C4772)),ISNUMBER(SEARCH('[1]Lookup for use classification'!$K$9,C4772))),'[1]Lookup for use classification'!$A$9,IF(OR(ISNUMBER(SEARCH('[1]Lookup for use classification'!$B$10,C4772)),ISNUMBER(SEARCH('[1]Lookup for use classification'!$C$10,C4772)),ISNUMBER(SEARCH('[1]Lookup for use classification'!$D$10,C4772)),ISNUMBER(SEARCH('[1]Lookup for use classification'!$E$10,C4772)),ISNUMBER(SEARCH('[1]Lookup for use classification'!$F$10,C4772)),ISNUMBER(SEARCH('[1]Lookup for use classification'!$G$10,C4772))),'[1]Lookup for use classification'!$A$10,IF(OR(ISNUMBER(SEARCH('[1]Lookup for use classification'!$B$11,C4772)),ISNUMBER(SEARCH('[1]Lookup for use classification'!$C$11,C4772))),'[1]Lookup for use classification'!$A$11,IF(OR(ISNUMBER(SEARCH('[1]Lookup for use classification'!$B$12,C4772)),ISNUMBER(SEARCH('[1]Lookup for use classification'!$C$12,C4772))),'[1]Lookup for use classification'!$A$12,IF(OR(ISNUMBER(SEARCH('[1]Lookup for use classification'!$B$13,C4772)),ISNUMBER(SEARCH('[1]Lookup for use classification'!$C$13,C4772)),ISNUMBER(SEARCH('[1]Lookup for use classification'!$D$13,C4772)),,ISNUMBER(SEARCH('[1]Lookup for use classification'!$C$13,C4772)),ISNUMBER(SEARCH('[1]Lookup for use classification'!$E$13,C4772))),'[1]Lookup for use classification'!$A$13,IF(OR(ISNUMBER(SEARCH('[1]Lookup for use classification'!$B$14,C4772)),ISNUMBER(SEARCH('[1]Lookup for use classification'!$C$14,C4772))),'[1]Lookup for use classification'!$A$14,"Other"))))))))))))</f>
        <v>Other</v>
      </c>
      <c r="E4772" s="182"/>
      <c r="F4772" s="182"/>
      <c r="G4772" s="182"/>
    </row>
    <row r="4773" spans="1:12">
      <c r="A4773" s="188" t="s">
        <v>1226</v>
      </c>
      <c r="B4773" s="8" t="s">
        <v>4456</v>
      </c>
      <c r="C4773" s="182" t="s">
        <v>1210</v>
      </c>
      <c r="D4773" s="8" t="str">
        <f>IF(OR(ISNUMBER(SEARCH('[1]Lookup for use classification'!$B$1,C4773)),ISNUMBER(SEARCH('[1]Lookup for use classification'!$C$1,C4773)),ISNUMBER(SEARCH('[1]Lookup for use classification'!$D$1,C4773)),ISNUMBER(SEARCH('[1]Lookup for use classification'!$E$1,C4773))),'[1]Lookup for use classification'!$A$1,IF(ISNUMBER(SEARCH('[1]Lookup for use classification'!$B$2,C4773)),'[1]Lookup for use classification'!$A$2,IF(ISNUMBER(SEARCH('[1]Lookup for use classification'!$B$3,C4773)),'[1]Lookup for use classification'!$A$3,IF(OR(ISNUMBER(SEARCH('[1]Lookup for use classification'!$B$4,C4773)),ISNUMBER(SEARCH('[1]Lookup for use classification'!$C$4,C4773)),ISNUMBER(SEARCH('[1]Lookup for use classification'!$D$4,C4773)),ISNUMBER(SEARCH('[1]Lookup for use classification'!$E$4,C4773))),'[1]Lookup for use classification'!$A$4,IF(OR(ISNUMBER(SEARCH('[1]Lookup for use classification'!$B$5,C4773)),ISNUMBER(SEARCH('[1]Lookup for use classification'!$C$5,C4773)),ISNUMBER(SEARCH('[1]Lookup for use classification'!$D$5,C4773))),'[1]Lookup for use classification'!$A$5,IF(OR(ISNUMBER(SEARCH('[1]Lookup for use classification'!$B$7,C4773)),ISNUMBER(SEARCH('[1]Lookup for use classification'!$C$7,C4773)),ISNUMBER(SEARCH('[1]Lookup for use classification'!$D$7,C4773))),'[1]Lookup for use classification'!$A$7,IF(OR(ISNUMBER(SEARCH('[1]Lookup for use classification'!$B$9,C4773)),ISNUMBER(SEARCH('[1]Lookup for use classification'!$C$9,C4773)),ISNUMBER(SEARCH('[1]Lookup for use classification'!$D$9,C4773)),ISNUMBER(SEARCH('[1]Lookup for use classification'!$E$9,C4773)),ISNUMBER(SEARCH('[1]Lookup for use classification'!$F$9,C4773)),ISNUMBER(SEARCH('[1]Lookup for use classification'!$G$9,C4773)),ISNUMBER(SEARCH('[1]Lookup for use classification'!$H$9,C4773)),ISNUMBER(SEARCH('[1]Lookup for use classification'!$I$9,C4773)),ISNUMBER(SEARCH('[1]Lookup for use classification'!$J$9,C4773)),ISNUMBER(SEARCH('[1]Lookup for use classification'!$K$9,C4773))),'[1]Lookup for use classification'!$A$9,IF(OR(ISNUMBER(SEARCH('[1]Lookup for use classification'!$B$10,C4773)),ISNUMBER(SEARCH('[1]Lookup for use classification'!$C$10,C4773)),ISNUMBER(SEARCH('[1]Lookup for use classification'!$D$10,C4773)),ISNUMBER(SEARCH('[1]Lookup for use classification'!$E$10,C4773)),ISNUMBER(SEARCH('[1]Lookup for use classification'!$F$10,C4773)),ISNUMBER(SEARCH('[1]Lookup for use classification'!$G$10,C4773))),'[1]Lookup for use classification'!$A$10,IF(OR(ISNUMBER(SEARCH('[1]Lookup for use classification'!$B$11,C4773)),ISNUMBER(SEARCH('[1]Lookup for use classification'!$C$11,C4773))),'[1]Lookup for use classification'!$A$11,IF(OR(ISNUMBER(SEARCH('[1]Lookup for use classification'!$B$12,C4773)),ISNUMBER(SEARCH('[1]Lookup for use classification'!$C$12,C4773))),'[1]Lookup for use classification'!$A$12,IF(OR(ISNUMBER(SEARCH('[1]Lookup for use classification'!$B$13,C4773)),ISNUMBER(SEARCH('[1]Lookup for use classification'!$C$13,C4773)),ISNUMBER(SEARCH('[1]Lookup for use classification'!$D$13,C4773)),,ISNUMBER(SEARCH('[1]Lookup for use classification'!$C$13,C4773)),ISNUMBER(SEARCH('[1]Lookup for use classification'!$E$13,C4773))),'[1]Lookup for use classification'!$A$13,IF(OR(ISNUMBER(SEARCH('[1]Lookup for use classification'!$B$14,C4773)),ISNUMBER(SEARCH('[1]Lookup for use classification'!$C$14,C4773))),'[1]Lookup for use classification'!$A$14,"Other"))))))))))))</f>
        <v>Other</v>
      </c>
      <c r="E4773" s="182"/>
      <c r="F4773" s="182"/>
      <c r="G4773" s="182"/>
    </row>
    <row r="4774" spans="1:12">
      <c r="A4774" s="188" t="s">
        <v>1226</v>
      </c>
      <c r="B4774" s="8" t="s">
        <v>4456</v>
      </c>
      <c r="C4774" s="182" t="s">
        <v>1218</v>
      </c>
      <c r="D4774" s="8" t="str">
        <f>IF(OR(ISNUMBER(SEARCH('[1]Lookup for use classification'!$B$1,C4774)),ISNUMBER(SEARCH('[1]Lookup for use classification'!$C$1,C4774)),ISNUMBER(SEARCH('[1]Lookup for use classification'!$D$1,C4774)),ISNUMBER(SEARCH('[1]Lookup for use classification'!$E$1,C4774))),'[1]Lookup for use classification'!$A$1,IF(ISNUMBER(SEARCH('[1]Lookup for use classification'!$B$2,C4774)),'[1]Lookup for use classification'!$A$2,IF(ISNUMBER(SEARCH('[1]Lookup for use classification'!$B$3,C4774)),'[1]Lookup for use classification'!$A$3,IF(OR(ISNUMBER(SEARCH('[1]Lookup for use classification'!$B$4,C4774)),ISNUMBER(SEARCH('[1]Lookup for use classification'!$C$4,C4774)),ISNUMBER(SEARCH('[1]Lookup for use classification'!$D$4,C4774)),ISNUMBER(SEARCH('[1]Lookup for use classification'!$E$4,C4774))),'[1]Lookup for use classification'!$A$4,IF(OR(ISNUMBER(SEARCH('[1]Lookup for use classification'!$B$5,C4774)),ISNUMBER(SEARCH('[1]Lookup for use classification'!$C$5,C4774)),ISNUMBER(SEARCH('[1]Lookup for use classification'!$D$5,C4774))),'[1]Lookup for use classification'!$A$5,IF(OR(ISNUMBER(SEARCH('[1]Lookup for use classification'!$B$7,C4774)),ISNUMBER(SEARCH('[1]Lookup for use classification'!$C$7,C4774)),ISNUMBER(SEARCH('[1]Lookup for use classification'!$D$7,C4774))),'[1]Lookup for use classification'!$A$7,IF(OR(ISNUMBER(SEARCH('[1]Lookup for use classification'!$B$9,C4774)),ISNUMBER(SEARCH('[1]Lookup for use classification'!$C$9,C4774)),ISNUMBER(SEARCH('[1]Lookup for use classification'!$D$9,C4774)),ISNUMBER(SEARCH('[1]Lookup for use classification'!$E$9,C4774)),ISNUMBER(SEARCH('[1]Lookup for use classification'!$F$9,C4774)),ISNUMBER(SEARCH('[1]Lookup for use classification'!$G$9,C4774)),ISNUMBER(SEARCH('[1]Lookup for use classification'!$H$9,C4774)),ISNUMBER(SEARCH('[1]Lookup for use classification'!$I$9,C4774)),ISNUMBER(SEARCH('[1]Lookup for use classification'!$J$9,C4774)),ISNUMBER(SEARCH('[1]Lookup for use classification'!$K$9,C4774))),'[1]Lookup for use classification'!$A$9,IF(OR(ISNUMBER(SEARCH('[1]Lookup for use classification'!$B$10,C4774)),ISNUMBER(SEARCH('[1]Lookup for use classification'!$C$10,C4774)),ISNUMBER(SEARCH('[1]Lookup for use classification'!$D$10,C4774)),ISNUMBER(SEARCH('[1]Lookup for use classification'!$E$10,C4774)),ISNUMBER(SEARCH('[1]Lookup for use classification'!$F$10,C4774)),ISNUMBER(SEARCH('[1]Lookup for use classification'!$G$10,C4774))),'[1]Lookup for use classification'!$A$10,IF(OR(ISNUMBER(SEARCH('[1]Lookup for use classification'!$B$11,C4774)),ISNUMBER(SEARCH('[1]Lookup for use classification'!$C$11,C4774))),'[1]Lookup for use classification'!$A$11,IF(OR(ISNUMBER(SEARCH('[1]Lookup for use classification'!$B$12,C4774)),ISNUMBER(SEARCH('[1]Lookup for use classification'!$C$12,C4774))),'[1]Lookup for use classification'!$A$12,IF(OR(ISNUMBER(SEARCH('[1]Lookup for use classification'!$B$13,C4774)),ISNUMBER(SEARCH('[1]Lookup for use classification'!$C$13,C4774)),ISNUMBER(SEARCH('[1]Lookup for use classification'!$D$13,C4774)),,ISNUMBER(SEARCH('[1]Lookup for use classification'!$C$13,C4774)),ISNUMBER(SEARCH('[1]Lookup for use classification'!$E$13,C4774))),'[1]Lookup for use classification'!$A$13,IF(OR(ISNUMBER(SEARCH('[1]Lookup for use classification'!$B$14,C4774)),ISNUMBER(SEARCH('[1]Lookup for use classification'!$C$14,C4774))),'[1]Lookup for use classification'!$A$14,"Other"))))))))))))</f>
        <v>Other</v>
      </c>
      <c r="E4774" s="182"/>
      <c r="F4774" s="182"/>
      <c r="G4774" s="182"/>
    </row>
    <row r="4775" spans="1:12">
      <c r="A4775" s="188" t="s">
        <v>1226</v>
      </c>
      <c r="B4775" s="8" t="s">
        <v>4456</v>
      </c>
      <c r="C4775" s="182" t="s">
        <v>1221</v>
      </c>
      <c r="D4775" s="8" t="str">
        <f>IF(OR(ISNUMBER(SEARCH('[1]Lookup for use classification'!$B$1,C4775)),ISNUMBER(SEARCH('[1]Lookup for use classification'!$C$1,C4775)),ISNUMBER(SEARCH('[1]Lookup for use classification'!$D$1,C4775)),ISNUMBER(SEARCH('[1]Lookup for use classification'!$E$1,C4775))),'[1]Lookup for use classification'!$A$1,IF(ISNUMBER(SEARCH('[1]Lookup for use classification'!$B$2,C4775)),'[1]Lookup for use classification'!$A$2,IF(ISNUMBER(SEARCH('[1]Lookup for use classification'!$B$3,C4775)),'[1]Lookup for use classification'!$A$3,IF(OR(ISNUMBER(SEARCH('[1]Lookup for use classification'!$B$4,C4775)),ISNUMBER(SEARCH('[1]Lookup for use classification'!$C$4,C4775)),ISNUMBER(SEARCH('[1]Lookup for use classification'!$D$4,C4775)),ISNUMBER(SEARCH('[1]Lookup for use classification'!$E$4,C4775))),'[1]Lookup for use classification'!$A$4,IF(OR(ISNUMBER(SEARCH('[1]Lookup for use classification'!$B$5,C4775)),ISNUMBER(SEARCH('[1]Lookup for use classification'!$C$5,C4775)),ISNUMBER(SEARCH('[1]Lookup for use classification'!$D$5,C4775))),'[1]Lookup for use classification'!$A$5,IF(OR(ISNUMBER(SEARCH('[1]Lookup for use classification'!$B$7,C4775)),ISNUMBER(SEARCH('[1]Lookup for use classification'!$C$7,C4775)),ISNUMBER(SEARCH('[1]Lookup for use classification'!$D$7,C4775))),'[1]Lookup for use classification'!$A$7,IF(OR(ISNUMBER(SEARCH('[1]Lookup for use classification'!$B$9,C4775)),ISNUMBER(SEARCH('[1]Lookup for use classification'!$C$9,C4775)),ISNUMBER(SEARCH('[1]Lookup for use classification'!$D$9,C4775)),ISNUMBER(SEARCH('[1]Lookup for use classification'!$E$9,C4775)),ISNUMBER(SEARCH('[1]Lookup for use classification'!$F$9,C4775)),ISNUMBER(SEARCH('[1]Lookup for use classification'!$G$9,C4775)),ISNUMBER(SEARCH('[1]Lookup for use classification'!$H$9,C4775)),ISNUMBER(SEARCH('[1]Lookup for use classification'!$I$9,C4775)),ISNUMBER(SEARCH('[1]Lookup for use classification'!$J$9,C4775)),ISNUMBER(SEARCH('[1]Lookup for use classification'!$K$9,C4775))),'[1]Lookup for use classification'!$A$9,IF(OR(ISNUMBER(SEARCH('[1]Lookup for use classification'!$B$10,C4775)),ISNUMBER(SEARCH('[1]Lookup for use classification'!$C$10,C4775)),ISNUMBER(SEARCH('[1]Lookup for use classification'!$D$10,C4775)),ISNUMBER(SEARCH('[1]Lookup for use classification'!$E$10,C4775)),ISNUMBER(SEARCH('[1]Lookup for use classification'!$F$10,C4775)),ISNUMBER(SEARCH('[1]Lookup for use classification'!$G$10,C4775))),'[1]Lookup for use classification'!$A$10,IF(OR(ISNUMBER(SEARCH('[1]Lookup for use classification'!$B$11,C4775)),ISNUMBER(SEARCH('[1]Lookup for use classification'!$C$11,C4775))),'[1]Lookup for use classification'!$A$11,IF(OR(ISNUMBER(SEARCH('[1]Lookup for use classification'!$B$12,C4775)),ISNUMBER(SEARCH('[1]Lookup for use classification'!$C$12,C4775))),'[1]Lookup for use classification'!$A$12,IF(OR(ISNUMBER(SEARCH('[1]Lookup for use classification'!$B$13,C4775)),ISNUMBER(SEARCH('[1]Lookup for use classification'!$C$13,C4775)),ISNUMBER(SEARCH('[1]Lookup for use classification'!$D$13,C4775)),,ISNUMBER(SEARCH('[1]Lookup for use classification'!$C$13,C4775)),ISNUMBER(SEARCH('[1]Lookup for use classification'!$E$13,C4775))),'[1]Lookup for use classification'!$A$13,IF(OR(ISNUMBER(SEARCH('[1]Lookup for use classification'!$B$14,C4775)),ISNUMBER(SEARCH('[1]Lookup for use classification'!$C$14,C4775))),'[1]Lookup for use classification'!$A$14,"Other"))))))))))))</f>
        <v>Other</v>
      </c>
      <c r="E4775" s="182"/>
      <c r="F4775" s="182"/>
      <c r="G4775" s="182"/>
    </row>
    <row r="4776" spans="1:12">
      <c r="A4776" s="188" t="s">
        <v>1226</v>
      </c>
      <c r="B4776" s="8" t="s">
        <v>4456</v>
      </c>
      <c r="C4776" s="182" t="s">
        <v>1214</v>
      </c>
      <c r="D4776" s="8" t="str">
        <f>IF(OR(ISNUMBER(SEARCH('[1]Lookup for use classification'!$B$1,C4776)),ISNUMBER(SEARCH('[1]Lookup for use classification'!$C$1,C4776)),ISNUMBER(SEARCH('[1]Lookup for use classification'!$D$1,C4776)),ISNUMBER(SEARCH('[1]Lookup for use classification'!$E$1,C4776))),'[1]Lookup for use classification'!$A$1,IF(ISNUMBER(SEARCH('[1]Lookup for use classification'!$B$2,C4776)),'[1]Lookup for use classification'!$A$2,IF(ISNUMBER(SEARCH('[1]Lookup for use classification'!$B$3,C4776)),'[1]Lookup for use classification'!$A$3,IF(OR(ISNUMBER(SEARCH('[1]Lookup for use classification'!$B$4,C4776)),ISNUMBER(SEARCH('[1]Lookup for use classification'!$C$4,C4776)),ISNUMBER(SEARCH('[1]Lookup for use classification'!$D$4,C4776)),ISNUMBER(SEARCH('[1]Lookup for use classification'!$E$4,C4776))),'[1]Lookup for use classification'!$A$4,IF(OR(ISNUMBER(SEARCH('[1]Lookup for use classification'!$B$5,C4776)),ISNUMBER(SEARCH('[1]Lookup for use classification'!$C$5,C4776)),ISNUMBER(SEARCH('[1]Lookup for use classification'!$D$5,C4776))),'[1]Lookup for use classification'!$A$5,IF(OR(ISNUMBER(SEARCH('[1]Lookup for use classification'!$B$7,C4776)),ISNUMBER(SEARCH('[1]Lookup for use classification'!$C$7,C4776)),ISNUMBER(SEARCH('[1]Lookup for use classification'!$D$7,C4776))),'[1]Lookup for use classification'!$A$7,IF(OR(ISNUMBER(SEARCH('[1]Lookup for use classification'!$B$9,C4776)),ISNUMBER(SEARCH('[1]Lookup for use classification'!$C$9,C4776)),ISNUMBER(SEARCH('[1]Lookup for use classification'!$D$9,C4776)),ISNUMBER(SEARCH('[1]Lookup for use classification'!$E$9,C4776)),ISNUMBER(SEARCH('[1]Lookup for use classification'!$F$9,C4776)),ISNUMBER(SEARCH('[1]Lookup for use classification'!$G$9,C4776)),ISNUMBER(SEARCH('[1]Lookup for use classification'!$H$9,C4776)),ISNUMBER(SEARCH('[1]Lookup for use classification'!$I$9,C4776)),ISNUMBER(SEARCH('[1]Lookup for use classification'!$J$9,C4776)),ISNUMBER(SEARCH('[1]Lookup for use classification'!$K$9,C4776))),'[1]Lookup for use classification'!$A$9,IF(OR(ISNUMBER(SEARCH('[1]Lookup for use classification'!$B$10,C4776)),ISNUMBER(SEARCH('[1]Lookup for use classification'!$C$10,C4776)),ISNUMBER(SEARCH('[1]Lookup for use classification'!$D$10,C4776)),ISNUMBER(SEARCH('[1]Lookup for use classification'!$E$10,C4776)),ISNUMBER(SEARCH('[1]Lookup for use classification'!$F$10,C4776))),'[1]Lookup for use classification'!$A$10,IF(OR(ISNUMBER(SEARCH('[1]Lookup for use classification'!$B$11,C4776)),ISNUMBER(SEARCH('[1]Lookup for use classification'!$C$11,C4776))),'[1]Lookup for use classification'!$A$11,IF(OR(ISNUMBER(SEARCH('[1]Lookup for use classification'!$B$12,C4776)),ISNUMBER(SEARCH('[1]Lookup for use classification'!$C$12,C4776))),'[1]Lookup for use classification'!$A$12,IF(OR(ISNUMBER(SEARCH('[1]Lookup for use classification'!$B$13,C4776)),ISNUMBER(SEARCH('[1]Lookup for use classification'!$C$13,C4776))),'[1]Lookup for use classification'!$A$13,"Other")))))))))))</f>
        <v>Public Assembly</v>
      </c>
      <c r="E4776" s="182"/>
      <c r="F4776" s="182"/>
      <c r="G4776" s="182"/>
    </row>
    <row r="4777" spans="1:12">
      <c r="A4777" s="188" t="s">
        <v>1226</v>
      </c>
      <c r="B4777" s="8" t="s">
        <v>4456</v>
      </c>
      <c r="C4777" s="182" t="s">
        <v>1211</v>
      </c>
      <c r="D4777" s="6" t="str">
        <f>IF(OR(ISNUMBER(SEARCH('[1]Lookup for use classification'!$B$1,C4777)),ISNUMBER(SEARCH('[1]Lookup for use classification'!$C$1,C4777)),ISNUMBER(SEARCH('[1]Lookup for use classification'!$D$1,C4777)),ISNUMBER(SEARCH('[1]Lookup for use classification'!$E$1,C4777))),'[1]Lookup for use classification'!$A$1,IF(ISNUMBER(SEARCH('[1]Lookup for use classification'!$B$2,C4777)),'[1]Lookup for use classification'!$A$2,IF(ISNUMBER(SEARCH('[1]Lookup for use classification'!$B$3,C4777)),'[1]Lookup for use classification'!$A$3,IF(OR(ISNUMBER(SEARCH('[1]Lookup for use classification'!$B$4,C4777)),ISNUMBER(SEARCH('[1]Lookup for use classification'!$C$4,C4777)),ISNUMBER(SEARCH('[1]Lookup for use classification'!$D$4,C4777)),ISNUMBER(SEARCH('[1]Lookup for use classification'!$E$4,C4777))),'[1]Lookup for use classification'!$A$4,IF(OR(ISNUMBER(SEARCH('[1]Lookup for use classification'!$B$5,C4777)),ISNUMBER(SEARCH('[1]Lookup for use classification'!$C$5,C4777)),ISNUMBER(SEARCH('[1]Lookup for use classification'!$D$5,C4777))),'[1]Lookup for use classification'!$A$5,IF(OR(ISNUMBER(SEARCH('[1]Lookup for use classification'!$B$7,C4777)),ISNUMBER(SEARCH('[1]Lookup for use classification'!$C$7,C4777)),ISNUMBER(SEARCH('[1]Lookup for use classification'!$D$7,C4777))),'[1]Lookup for use classification'!$A$7,IF(OR(ISNUMBER(SEARCH('[1]Lookup for use classification'!$B$9,C4777)),ISNUMBER(SEARCH('[1]Lookup for use classification'!$C$9,C4777)),ISNUMBER(SEARCH('[1]Lookup for use classification'!$D$9,C4777)),ISNUMBER(SEARCH('[1]Lookup for use classification'!$E$9,C4777)),ISNUMBER(SEARCH('[1]Lookup for use classification'!$F$9,C4777)),ISNUMBER(SEARCH('[1]Lookup for use classification'!$G$9,C4777)),ISNUMBER(SEARCH('[1]Lookup for use classification'!$H$9,C4777)),ISNUMBER(SEARCH('[1]Lookup for use classification'!$I$9,C4777)),ISNUMBER(SEARCH('[1]Lookup for use classification'!$J$9,C4777)),ISNUMBER(SEARCH('[1]Lookup for use classification'!$K$9,C4777))),'[1]Lookup for use classification'!$A$9,IF(OR(ISNUMBER(SEARCH('[1]Lookup for use classification'!$B$10,C4777)),ISNUMBER(SEARCH('[1]Lookup for use classification'!$C$10,C4777)),ISNUMBER(SEARCH('[1]Lookup for use classification'!$D$10,C4777)),ISNUMBER(SEARCH('[1]Lookup for use classification'!$E$10,C4777)),ISNUMBER(SEARCH('[1]Lookup for use classification'!$F$10,C4777))),'[1]Lookup for use classification'!$A$10,IF(OR(ISNUMBER(SEARCH('[1]Lookup for use classification'!$B$11,C4777)),ISNUMBER(SEARCH('[1]Lookup for use classification'!$C$11,C4777))),'[1]Lookup for use classification'!$A$11,IF(OR(ISNUMBER(SEARCH('[1]Lookup for use classification'!$B$12,C4777)),ISNUMBER(SEARCH('[1]Lookup for use classification'!$C$12,C4777))),'[1]Lookup for use classification'!$A$12,IF(OR(ISNUMBER(SEARCH('[1]Lookup for use classification'!$B$13,C4777)),ISNUMBER(SEARCH('[1]Lookup for use classification'!$C$13,C4777))),'[1]Lookup for use classification'!$A$13,"Other")))))))))))</f>
        <v>Public Safety</v>
      </c>
      <c r="E4777" s="182"/>
      <c r="F4777" s="182"/>
      <c r="G4777" s="182"/>
    </row>
    <row r="4778" spans="1:12">
      <c r="A4778" s="187" t="s">
        <v>1226</v>
      </c>
      <c r="B4778" s="167" t="s">
        <v>4456</v>
      </c>
      <c r="C4778" s="182" t="s">
        <v>1222</v>
      </c>
      <c r="D4778" s="6" t="str">
        <f>IF(OR(ISNUMBER(SEARCH('[1]Lookup for use classification'!$B$1,C4778)),ISNUMBER(SEARCH('[1]Lookup for use classification'!$C$1,C4778)),ISNUMBER(SEARCH('[1]Lookup for use classification'!$D$1,C4778)),ISNUMBER(SEARCH('[1]Lookup for use classification'!$E$1,C4778))),'[1]Lookup for use classification'!$A$1,IF(ISNUMBER(SEARCH('[1]Lookup for use classification'!$B$2,C4778)),'[1]Lookup for use classification'!$A$2,IF(ISNUMBER(SEARCH('[1]Lookup for use classification'!$B$3,C4778)),'[1]Lookup for use classification'!$A$3,IF(OR(ISNUMBER(SEARCH('[1]Lookup for use classification'!$B$4,C4778)),ISNUMBER(SEARCH('[1]Lookup for use classification'!$C$4,C4778)),ISNUMBER(SEARCH('[1]Lookup for use classification'!$D$4,C4778)),ISNUMBER(SEARCH('[1]Lookup for use classification'!$E$4,C4778))),'[1]Lookup for use classification'!$A$4,IF(OR(ISNUMBER(SEARCH('[1]Lookup for use classification'!$B$5,C4778)),ISNUMBER(SEARCH('[1]Lookup for use classification'!$C$5,C4778)),ISNUMBER(SEARCH('[1]Lookup for use classification'!$D$5,C4778))),'[1]Lookup for use classification'!$A$5,IF(OR(ISNUMBER(SEARCH('[1]Lookup for use classification'!$B$7,C4778)),ISNUMBER(SEARCH('[1]Lookup for use classification'!$C$7,C4778)),ISNUMBER(SEARCH('[1]Lookup for use classification'!$D$7,C4778))),'[1]Lookup for use classification'!$A$7,IF(OR(ISNUMBER(SEARCH('[1]Lookup for use classification'!$B$9,C4778)),ISNUMBER(SEARCH('[1]Lookup for use classification'!$C$9,C4778)),ISNUMBER(SEARCH('[1]Lookup for use classification'!$D$9,C4778)),ISNUMBER(SEARCH('[1]Lookup for use classification'!$E$9,C4778)),ISNUMBER(SEARCH('[1]Lookup for use classification'!$F$9,C4778)),ISNUMBER(SEARCH('[1]Lookup for use classification'!$G$9,C4778)),ISNUMBER(SEARCH('[1]Lookup for use classification'!$H$9,C4778)),ISNUMBER(SEARCH('[1]Lookup for use classification'!$I$9,C4778)),ISNUMBER(SEARCH('[1]Lookup for use classification'!$J$9,C4778)),ISNUMBER(SEARCH('[1]Lookup for use classification'!$K$9,C4778))),'[1]Lookup for use classification'!$A$9,IF(OR(ISNUMBER(SEARCH('[1]Lookup for use classification'!$B$10,C4778)),ISNUMBER(SEARCH('[1]Lookup for use classification'!$C$10,C4778)),ISNUMBER(SEARCH('[1]Lookup for use classification'!$D$10,C4778)),ISNUMBER(SEARCH('[1]Lookup for use classification'!$E$10,C4778)),ISNUMBER(SEARCH('[1]Lookup for use classification'!$F$10,C4778)),ISNUMBER(SEARCH('[1]Lookup for use classification'!$G$10,C4778))),'[1]Lookup for use classification'!$A$10,IF(OR(ISNUMBER(SEARCH('[1]Lookup for use classification'!$B$11,C4778)),ISNUMBER(SEARCH('[1]Lookup for use classification'!$C$11,C4778))),'[1]Lookup for use classification'!$A$11,IF(OR(ISNUMBER(SEARCH('[1]Lookup for use classification'!$B$12,C4778)),ISNUMBER(SEARCH('[1]Lookup for use classification'!$C$12,C4778))),'[1]Lookup for use classification'!$A$12,IF(OR(ISNUMBER(SEARCH('[1]Lookup for use classification'!$B$13,C4778)),ISNUMBER(SEARCH('[1]Lookup for use classification'!$C$13,C4778)),ISNUMBER(SEARCH('[1]Lookup for use classification'!$D$13,C4778)),,ISNUMBER(SEARCH('[1]Lookup for use classification'!$C$13,C4778)),ISNUMBER(SEARCH('[1]Lookup for use classification'!$E$13,C4778))),'[1]Lookup for use classification'!$A$13,IF(OR(ISNUMBER(SEARCH('[1]Lookup for use classification'!$B$14,C4778)),ISNUMBER(SEARCH('[1]Lookup for use classification'!$C$14,C4778))),'[1]Lookup for use classification'!$A$14,"Other"))))))))))))</f>
        <v>Warehousing</v>
      </c>
      <c r="E4778" s="183">
        <v>8660</v>
      </c>
      <c r="F4778" s="184"/>
      <c r="G4778" s="184"/>
    </row>
    <row r="4779" spans="1:12" hidden="1">
      <c r="A4779" s="134" t="s">
        <v>534</v>
      </c>
      <c r="B4779" s="8" t="str">
        <f>IF(ISNA(VLOOKUP(CONCATENATE(A4779,C4779),EUS!$B$2:$B$1939,1,FALSE)),"","End Use Study")</f>
        <v>End Use Study</v>
      </c>
      <c r="C4779" s="8" t="s">
        <v>3589</v>
      </c>
      <c r="D4779" s="162" t="s">
        <v>3335</v>
      </c>
      <c r="E4779" s="9">
        <v>1440</v>
      </c>
      <c r="F4779" s="9"/>
      <c r="G4779" s="9"/>
      <c r="H4779" s="164"/>
      <c r="I4779" s="164"/>
      <c r="J4779" s="7"/>
      <c r="L4779" s="6"/>
    </row>
    <row r="4780" spans="1:12" hidden="1">
      <c r="A4780" s="134" t="s">
        <v>534</v>
      </c>
      <c r="B4780" s="8" t="str">
        <f>IF(ISNA(VLOOKUP(CONCATENATE(A4780,C4780),EUS!$B$2:$B$1939,1,FALSE)),"","End Use Study")</f>
        <v>End Use Study</v>
      </c>
      <c r="C4780" s="8" t="s">
        <v>3362</v>
      </c>
      <c r="D4780" s="162" t="s">
        <v>3335</v>
      </c>
      <c r="E4780" s="9">
        <v>5016</v>
      </c>
      <c r="F4780" s="9"/>
      <c r="G4780" s="9"/>
      <c r="H4780" s="164"/>
      <c r="I4780" s="164"/>
      <c r="J4780" s="7"/>
      <c r="L4780" s="6"/>
    </row>
    <row r="4781" spans="1:12" hidden="1">
      <c r="A4781" s="134" t="s">
        <v>534</v>
      </c>
      <c r="B4781" s="8" t="str">
        <f>IF(ISNA(VLOOKUP(CONCATENATE(A4781,C4781),EUS!$B$2:$B$1939,1,FALSE)),"","End Use Study")</f>
        <v>End Use Study</v>
      </c>
      <c r="C4781" s="8" t="s">
        <v>3590</v>
      </c>
      <c r="D4781" s="162" t="s">
        <v>3335</v>
      </c>
      <c r="E4781" s="9">
        <v>27995</v>
      </c>
      <c r="F4781" s="9"/>
      <c r="G4781" s="9"/>
      <c r="H4781" s="164"/>
      <c r="I4781" s="164"/>
      <c r="J4781" s="7"/>
      <c r="L4781" s="6"/>
    </row>
    <row r="4782" spans="1:12" hidden="1">
      <c r="A4782" s="188" t="s">
        <v>2553</v>
      </c>
      <c r="B4782" s="8" t="str">
        <f>IF(ISNA(VLOOKUP(CONCATENATE(A4782,C4782),ARIS!$A$1:$A$959,1,FALSE)),"","ARIS")</f>
        <v>ARIS</v>
      </c>
      <c r="C4782" s="162" t="s">
        <v>3305</v>
      </c>
      <c r="D4782" s="162" t="s">
        <v>3232</v>
      </c>
      <c r="E4782" s="163">
        <v>10416</v>
      </c>
      <c r="F4782" s="163"/>
      <c r="G4782" s="163"/>
      <c r="H4782" s="164">
        <v>8156.9191240875907</v>
      </c>
      <c r="I4782" s="164"/>
      <c r="J4782" s="165">
        <v>135593.220328</v>
      </c>
    </row>
    <row r="4783" spans="1:12" hidden="1">
      <c r="A4783" s="187" t="s">
        <v>534</v>
      </c>
      <c r="B4783" s="167" t="s">
        <v>4456</v>
      </c>
      <c r="C4783" s="174" t="s">
        <v>62</v>
      </c>
      <c r="D4783" s="6" t="str">
        <f>IF(OR(ISNUMBER(SEARCH('[1]Lookup for use classification'!$B$1,C4783)),ISNUMBER(SEARCH('[1]Lookup for use classification'!$C$1,C4783)),ISNUMBER(SEARCH('[1]Lookup for use classification'!$D$1,C4783)),ISNUMBER(SEARCH('[1]Lookup for use classification'!$E$1,C4783))),'[1]Lookup for use classification'!$A$1,IF(ISNUMBER(SEARCH('[1]Lookup for use classification'!$B$2,C4783)),'[1]Lookup for use classification'!$A$2,IF(ISNUMBER(SEARCH('[1]Lookup for use classification'!$B$3,C4783)),'[1]Lookup for use classification'!$A$3,IF(OR(ISNUMBER(SEARCH('[1]Lookup for use classification'!$B$4,C4783)),ISNUMBER(SEARCH('[1]Lookup for use classification'!$C$4,C4783)),ISNUMBER(SEARCH('[1]Lookup for use classification'!$D$4,C4783)),ISNUMBER(SEARCH('[1]Lookup for use classification'!$E$4,C4783))),'[1]Lookup for use classification'!$A$4,IF(OR(ISNUMBER(SEARCH('[1]Lookup for use classification'!$B$5,C4783)),ISNUMBER(SEARCH('[1]Lookup for use classification'!$C$5,C4783)),ISNUMBER(SEARCH('[1]Lookup for use classification'!$D$5,C4783))),'[1]Lookup for use classification'!$A$5,IF(OR(ISNUMBER(SEARCH('[1]Lookup for use classification'!$B$7,C4783)),ISNUMBER(SEARCH('[1]Lookup for use classification'!$C$7,C4783)),ISNUMBER(SEARCH('[1]Lookup for use classification'!$D$7,C4783))),'[1]Lookup for use classification'!$A$7,IF(OR(ISNUMBER(SEARCH('[1]Lookup for use classification'!$B$9,C4783)),ISNUMBER(SEARCH('[1]Lookup for use classification'!$C$9,C4783)),ISNUMBER(SEARCH('[1]Lookup for use classification'!$D$9,C4783)),ISNUMBER(SEARCH('[1]Lookup for use classification'!$E$9,C4783)),ISNUMBER(SEARCH('[1]Lookup for use classification'!$F$9,C4783)),ISNUMBER(SEARCH('[1]Lookup for use classification'!$G$9,C4783)),ISNUMBER(SEARCH('[1]Lookup for use classification'!$H$9,C4783)),ISNUMBER(SEARCH('[1]Lookup for use classification'!$I$9,C4783)),ISNUMBER(SEARCH('[1]Lookup for use classification'!$J$9,C4783)),ISNUMBER(SEARCH('[1]Lookup for use classification'!$K$9,C4783))),'[1]Lookup for use classification'!$A$9,IF(OR(ISNUMBER(SEARCH('[1]Lookup for use classification'!$B$10,C4783)),ISNUMBER(SEARCH('[1]Lookup for use classification'!$C$10,C4783)),ISNUMBER(SEARCH('[1]Lookup for use classification'!$D$10,C4783)),ISNUMBER(SEARCH('[1]Lookup for use classification'!$E$10,C4783)),ISNUMBER(SEARCH('[1]Lookup for use classification'!$F$10,C4783)),ISNUMBER(SEARCH('[1]Lookup for use classification'!$G$10,C4783))),'[1]Lookup for use classification'!$A$10,IF(OR(ISNUMBER(SEARCH('[1]Lookup for use classification'!$B$11,C4783)),ISNUMBER(SEARCH('[1]Lookup for use classification'!$C$11,C4783))),'[1]Lookup for use classification'!$A$11,IF(OR(ISNUMBER(SEARCH('[1]Lookup for use classification'!$B$12,C4783)),ISNUMBER(SEARCH('[1]Lookup for use classification'!$C$12,C4783))),'[1]Lookup for use classification'!$A$12,IF(OR(ISNUMBER(SEARCH('[1]Lookup for use classification'!$B$13,C4783)),ISNUMBER(SEARCH('[1]Lookup for use classification'!$C$13,C4783)),ISNUMBER(SEARCH('[1]Lookup for use classification'!$D$13,C4783)),,ISNUMBER(SEARCH('[1]Lookup for use classification'!$C$13,C4783)),ISNUMBER(SEARCH('[1]Lookup for use classification'!$E$13,C4783))),'[1]Lookup for use classification'!$A$13,IF(OR(ISNUMBER(SEARCH('[1]Lookup for use classification'!$B$14,C4783)),ISNUMBER(SEARCH('[1]Lookup for use classification'!$C$14,C4783))),'[1]Lookup for use classification'!$A$14,"Other"))))))))))))</f>
        <v>Office</v>
      </c>
      <c r="E4783" s="181"/>
      <c r="F4783" s="176"/>
      <c r="G4783" s="176"/>
    </row>
    <row r="4784" spans="1:12" hidden="1">
      <c r="A4784" s="187" t="s">
        <v>534</v>
      </c>
      <c r="B4784" s="167" t="s">
        <v>4456</v>
      </c>
      <c r="C4784" s="174" t="s">
        <v>215</v>
      </c>
      <c r="D4784" s="6" t="str">
        <f>IF(OR(ISNUMBER(SEARCH('[1]Lookup for use classification'!$B$1,C4784)),ISNUMBER(SEARCH('[1]Lookup for use classification'!$C$1,C4784)),ISNUMBER(SEARCH('[1]Lookup for use classification'!$D$1,C4784)),ISNUMBER(SEARCH('[1]Lookup for use classification'!$E$1,C4784))),'[1]Lookup for use classification'!$A$1,IF(ISNUMBER(SEARCH('[1]Lookup for use classification'!$B$2,C4784)),'[1]Lookup for use classification'!$A$2,IF(ISNUMBER(SEARCH('[1]Lookup for use classification'!$B$3,C4784)),'[1]Lookup for use classification'!$A$3,IF(OR(ISNUMBER(SEARCH('[1]Lookup for use classification'!$B$4,C4784)),ISNUMBER(SEARCH('[1]Lookup for use classification'!$C$4,C4784)),ISNUMBER(SEARCH('[1]Lookup for use classification'!$D$4,C4784)),ISNUMBER(SEARCH('[1]Lookup for use classification'!$E$4,C4784))),'[1]Lookup for use classification'!$A$4,IF(OR(ISNUMBER(SEARCH('[1]Lookup for use classification'!$B$5,C4784)),ISNUMBER(SEARCH('[1]Lookup for use classification'!$C$5,C4784)),ISNUMBER(SEARCH('[1]Lookup for use classification'!$D$5,C4784))),'[1]Lookup for use classification'!$A$5,IF(OR(ISNUMBER(SEARCH('[1]Lookup for use classification'!$B$7,C4784)),ISNUMBER(SEARCH('[1]Lookup for use classification'!$C$7,C4784)),ISNUMBER(SEARCH('[1]Lookup for use classification'!$D$7,C4784))),'[1]Lookup for use classification'!$A$7,IF(OR(ISNUMBER(SEARCH('[1]Lookup for use classification'!$B$9,C4784)),ISNUMBER(SEARCH('[1]Lookup for use classification'!$C$9,C4784)),ISNUMBER(SEARCH('[1]Lookup for use classification'!$D$9,C4784)),ISNUMBER(SEARCH('[1]Lookup for use classification'!$E$9,C4784)),ISNUMBER(SEARCH('[1]Lookup for use classification'!$F$9,C4784)),ISNUMBER(SEARCH('[1]Lookup for use classification'!$G$9,C4784)),ISNUMBER(SEARCH('[1]Lookup for use classification'!$H$9,C4784)),ISNUMBER(SEARCH('[1]Lookup for use classification'!$I$9,C4784)),ISNUMBER(SEARCH('[1]Lookup for use classification'!$J$9,C4784)),ISNUMBER(SEARCH('[1]Lookup for use classification'!$K$9,C4784))),'[1]Lookup for use classification'!$A$9,IF(OR(ISNUMBER(SEARCH('[1]Lookup for use classification'!$B$10,C4784)),ISNUMBER(SEARCH('[1]Lookup for use classification'!$C$10,C4784)),ISNUMBER(SEARCH('[1]Lookup for use classification'!$D$10,C4784)),ISNUMBER(SEARCH('[1]Lookup for use classification'!$E$10,C4784)),ISNUMBER(SEARCH('[1]Lookup for use classification'!$F$10,C4784)),ISNUMBER(SEARCH('[1]Lookup for use classification'!$G$10,C4784))),'[1]Lookup for use classification'!$A$10,IF(OR(ISNUMBER(SEARCH('[1]Lookup for use classification'!$B$11,C4784)),ISNUMBER(SEARCH('[1]Lookup for use classification'!$C$11,C4784))),'[1]Lookup for use classification'!$A$11,IF(OR(ISNUMBER(SEARCH('[1]Lookup for use classification'!$B$12,C4784)),ISNUMBER(SEARCH('[1]Lookup for use classification'!$C$12,C4784))),'[1]Lookup for use classification'!$A$12,IF(OR(ISNUMBER(SEARCH('[1]Lookup for use classification'!$B$13,C4784)),ISNUMBER(SEARCH('[1]Lookup for use classification'!$C$13,C4784)),ISNUMBER(SEARCH('[1]Lookup for use classification'!$D$13,C4784)),,ISNUMBER(SEARCH('[1]Lookup for use classification'!$C$13,C4784)),ISNUMBER(SEARCH('[1]Lookup for use classification'!$E$13,C4784))),'[1]Lookup for use classification'!$A$13,IF(OR(ISNUMBER(SEARCH('[1]Lookup for use classification'!$B$14,C4784)),ISNUMBER(SEARCH('[1]Lookup for use classification'!$C$14,C4784))),'[1]Lookup for use classification'!$A$14,"Other"))))))))))))</f>
        <v>Other</v>
      </c>
      <c r="E4784" s="181">
        <v>1104</v>
      </c>
      <c r="F4784" s="176"/>
      <c r="G4784" s="176"/>
    </row>
    <row r="4785" spans="1:18" hidden="1">
      <c r="A4785" s="187" t="s">
        <v>534</v>
      </c>
      <c r="B4785" s="167" t="s">
        <v>4456</v>
      </c>
      <c r="C4785" s="174" t="s">
        <v>539</v>
      </c>
      <c r="D4785" s="6" t="str">
        <f>IF(OR(ISNUMBER(SEARCH('[1]Lookup for use classification'!$B$1,C4785)),ISNUMBER(SEARCH('[1]Lookup for use classification'!$C$1,C4785)),ISNUMBER(SEARCH('[1]Lookup for use classification'!$D$1,C4785)),ISNUMBER(SEARCH('[1]Lookup for use classification'!$E$1,C4785))),'[1]Lookup for use classification'!$A$1,IF(ISNUMBER(SEARCH('[1]Lookup for use classification'!$B$2,C4785)),'[1]Lookup for use classification'!$A$2,IF(ISNUMBER(SEARCH('[1]Lookup for use classification'!$B$3,C4785)),'[1]Lookup for use classification'!$A$3,IF(OR(ISNUMBER(SEARCH('[1]Lookup for use classification'!$B$4,C4785)),ISNUMBER(SEARCH('[1]Lookup for use classification'!$C$4,C4785)),ISNUMBER(SEARCH('[1]Lookup for use classification'!$D$4,C4785)),ISNUMBER(SEARCH('[1]Lookup for use classification'!$E$4,C4785))),'[1]Lookup for use classification'!$A$4,IF(OR(ISNUMBER(SEARCH('[1]Lookup for use classification'!$B$5,C4785)),ISNUMBER(SEARCH('[1]Lookup for use classification'!$C$5,C4785)),ISNUMBER(SEARCH('[1]Lookup for use classification'!$D$5,C4785))),'[1]Lookup for use classification'!$A$5,IF(OR(ISNUMBER(SEARCH('[1]Lookup for use classification'!$B$7,C4785)),ISNUMBER(SEARCH('[1]Lookup for use classification'!$C$7,C4785)),ISNUMBER(SEARCH('[1]Lookup for use classification'!$D$7,C4785))),'[1]Lookup for use classification'!$A$7,IF(OR(ISNUMBER(SEARCH('[1]Lookup for use classification'!$B$9,C4785)),ISNUMBER(SEARCH('[1]Lookup for use classification'!$C$9,C4785)),ISNUMBER(SEARCH('[1]Lookup for use classification'!$D$9,C4785)),ISNUMBER(SEARCH('[1]Lookup for use classification'!$E$9,C4785)),ISNUMBER(SEARCH('[1]Lookup for use classification'!$F$9,C4785)),ISNUMBER(SEARCH('[1]Lookup for use classification'!$G$9,C4785)),ISNUMBER(SEARCH('[1]Lookup for use classification'!$H$9,C4785)),ISNUMBER(SEARCH('[1]Lookup for use classification'!$I$9,C4785)),ISNUMBER(SEARCH('[1]Lookup for use classification'!$J$9,C4785)),ISNUMBER(SEARCH('[1]Lookup for use classification'!$K$9,C4785))),'[1]Lookup for use classification'!$A$9,IF(OR(ISNUMBER(SEARCH('[1]Lookup for use classification'!$B$10,C4785)),ISNUMBER(SEARCH('[1]Lookup for use classification'!$C$10,C4785)),ISNUMBER(SEARCH('[1]Lookup for use classification'!$D$10,C4785)),ISNUMBER(SEARCH('[1]Lookup for use classification'!$E$10,C4785)),ISNUMBER(SEARCH('[1]Lookup for use classification'!$F$10,C4785)),ISNUMBER(SEARCH('[1]Lookup for use classification'!$G$10,C4785))),'[1]Lookup for use classification'!$A$10,IF(OR(ISNUMBER(SEARCH('[1]Lookup for use classification'!$B$11,C4785)),ISNUMBER(SEARCH('[1]Lookup for use classification'!$C$11,C4785))),'[1]Lookup for use classification'!$A$11,IF(OR(ISNUMBER(SEARCH('[1]Lookup for use classification'!$B$12,C4785)),ISNUMBER(SEARCH('[1]Lookup for use classification'!$C$12,C4785))),'[1]Lookup for use classification'!$A$12,IF(OR(ISNUMBER(SEARCH('[1]Lookup for use classification'!$B$13,C4785)),ISNUMBER(SEARCH('[1]Lookup for use classification'!$C$13,C4785)),ISNUMBER(SEARCH('[1]Lookup for use classification'!$D$13,C4785)),,ISNUMBER(SEARCH('[1]Lookup for use classification'!$C$13,C4785)),ISNUMBER(SEARCH('[1]Lookup for use classification'!$E$13,C4785))),'[1]Lookup for use classification'!$A$13,IF(OR(ISNUMBER(SEARCH('[1]Lookup for use classification'!$B$14,C4785)),ISNUMBER(SEARCH('[1]Lookup for use classification'!$C$14,C4785))),'[1]Lookup for use classification'!$A$14,"Other"))))))))))))</f>
        <v>Other</v>
      </c>
      <c r="E4785" s="181">
        <v>1440</v>
      </c>
      <c r="F4785" s="176"/>
      <c r="G4785" s="176"/>
    </row>
    <row r="4786" spans="1:18" hidden="1">
      <c r="A4786" s="187" t="s">
        <v>534</v>
      </c>
      <c r="B4786" s="167" t="s">
        <v>4456</v>
      </c>
      <c r="C4786" s="174" t="s">
        <v>536</v>
      </c>
      <c r="D4786" s="6" t="str">
        <f>IF(OR(ISNUMBER(SEARCH('[1]Lookup for use classification'!$B$1,C4786)),ISNUMBER(SEARCH('[1]Lookup for use classification'!$C$1,C4786)),ISNUMBER(SEARCH('[1]Lookup for use classification'!$D$1,C4786)),ISNUMBER(SEARCH('[1]Lookup for use classification'!$E$1,C4786))),'[1]Lookup for use classification'!$A$1,IF(ISNUMBER(SEARCH('[1]Lookup for use classification'!$B$2,C4786)),'[1]Lookup for use classification'!$A$2,IF(ISNUMBER(SEARCH('[1]Lookup for use classification'!$B$3,C4786)),'[1]Lookup for use classification'!$A$3,IF(OR(ISNUMBER(SEARCH('[1]Lookup for use classification'!$B$4,C4786)),ISNUMBER(SEARCH('[1]Lookup for use classification'!$C$4,C4786)),ISNUMBER(SEARCH('[1]Lookup for use classification'!$D$4,C4786)),ISNUMBER(SEARCH('[1]Lookup for use classification'!$E$4,C4786))),'[1]Lookup for use classification'!$A$4,IF(OR(ISNUMBER(SEARCH('[1]Lookup for use classification'!$B$5,C4786)),ISNUMBER(SEARCH('[1]Lookup for use classification'!$C$5,C4786)),ISNUMBER(SEARCH('[1]Lookup for use classification'!$D$5,C4786))),'[1]Lookup for use classification'!$A$5,IF(OR(ISNUMBER(SEARCH('[1]Lookup for use classification'!$B$7,C4786)),ISNUMBER(SEARCH('[1]Lookup for use classification'!$C$7,C4786)),ISNUMBER(SEARCH('[1]Lookup for use classification'!$D$7,C4786))),'[1]Lookup for use classification'!$A$7,IF(OR(ISNUMBER(SEARCH('[1]Lookup for use classification'!$B$9,C4786)),ISNUMBER(SEARCH('[1]Lookup for use classification'!$C$9,C4786)),ISNUMBER(SEARCH('[1]Lookup for use classification'!$D$9,C4786)),ISNUMBER(SEARCH('[1]Lookup for use classification'!$E$9,C4786)),ISNUMBER(SEARCH('[1]Lookup for use classification'!$F$9,C4786)),ISNUMBER(SEARCH('[1]Lookup for use classification'!$G$9,C4786)),ISNUMBER(SEARCH('[1]Lookup for use classification'!$H$9,C4786)),ISNUMBER(SEARCH('[1]Lookup for use classification'!$I$9,C4786)),ISNUMBER(SEARCH('[1]Lookup for use classification'!$J$9,C4786)),ISNUMBER(SEARCH('[1]Lookup for use classification'!$K$9,C4786))),'[1]Lookup for use classification'!$A$9,IF(OR(ISNUMBER(SEARCH('[1]Lookup for use classification'!$B$10,C4786)),ISNUMBER(SEARCH('[1]Lookup for use classification'!$C$10,C4786)),ISNUMBER(SEARCH('[1]Lookup for use classification'!$D$10,C4786)),ISNUMBER(SEARCH('[1]Lookup for use classification'!$E$10,C4786)),ISNUMBER(SEARCH('[1]Lookup for use classification'!$F$10,C4786)),ISNUMBER(SEARCH('[1]Lookup for use classification'!$G$10,C4786))),'[1]Lookup for use classification'!$A$10,IF(OR(ISNUMBER(SEARCH('[1]Lookup for use classification'!$B$11,C4786)),ISNUMBER(SEARCH('[1]Lookup for use classification'!$C$11,C4786))),'[1]Lookup for use classification'!$A$11,IF(OR(ISNUMBER(SEARCH('[1]Lookup for use classification'!$B$12,C4786)),ISNUMBER(SEARCH('[1]Lookup for use classification'!$C$12,C4786))),'[1]Lookup for use classification'!$A$12,IF(OR(ISNUMBER(SEARCH('[1]Lookup for use classification'!$B$13,C4786)),ISNUMBER(SEARCH('[1]Lookup for use classification'!$C$13,C4786)),ISNUMBER(SEARCH('[1]Lookup for use classification'!$D$13,C4786)),,ISNUMBER(SEARCH('[1]Lookup for use classification'!$C$13,C4786)),ISNUMBER(SEARCH('[1]Lookup for use classification'!$E$13,C4786))),'[1]Lookup for use classification'!$A$13,IF(OR(ISNUMBER(SEARCH('[1]Lookup for use classification'!$B$14,C4786)),ISNUMBER(SEARCH('[1]Lookup for use classification'!$C$14,C4786))),'[1]Lookup for use classification'!$A$14,"Other"))))))))))))</f>
        <v>Other</v>
      </c>
      <c r="E4786" s="181">
        <v>2000</v>
      </c>
      <c r="F4786" s="176"/>
      <c r="G4786" s="176"/>
    </row>
    <row r="4787" spans="1:18" hidden="1">
      <c r="A4787" s="187" t="s">
        <v>534</v>
      </c>
      <c r="B4787" s="167" t="s">
        <v>4456</v>
      </c>
      <c r="C4787" s="174" t="s">
        <v>535</v>
      </c>
      <c r="D4787" s="6" t="str">
        <f>IF(OR(ISNUMBER(SEARCH('[1]Lookup for use classification'!$B$1,C4787)),ISNUMBER(SEARCH('[1]Lookup for use classification'!$C$1,C4787)),ISNUMBER(SEARCH('[1]Lookup for use classification'!$D$1,C4787)),ISNUMBER(SEARCH('[1]Lookup for use classification'!$E$1,C4787))),'[1]Lookup for use classification'!$A$1,IF(ISNUMBER(SEARCH('[1]Lookup for use classification'!$B$2,C4787)),'[1]Lookup for use classification'!$A$2,IF(ISNUMBER(SEARCH('[1]Lookup for use classification'!$B$3,C4787)),'[1]Lookup for use classification'!$A$3,IF(OR(ISNUMBER(SEARCH('[1]Lookup for use classification'!$B$4,C4787)),ISNUMBER(SEARCH('[1]Lookup for use classification'!$C$4,C4787)),ISNUMBER(SEARCH('[1]Lookup for use classification'!$D$4,C4787)),ISNUMBER(SEARCH('[1]Lookup for use classification'!$E$4,C4787))),'[1]Lookup for use classification'!$A$4,IF(OR(ISNUMBER(SEARCH('[1]Lookup for use classification'!$B$5,C4787)),ISNUMBER(SEARCH('[1]Lookup for use classification'!$C$5,C4787)),ISNUMBER(SEARCH('[1]Lookup for use classification'!$D$5,C4787))),'[1]Lookup for use classification'!$A$5,IF(OR(ISNUMBER(SEARCH('[1]Lookup for use classification'!$B$7,C4787)),ISNUMBER(SEARCH('[1]Lookup for use classification'!$C$7,C4787)),ISNUMBER(SEARCH('[1]Lookup for use classification'!$D$7,C4787))),'[1]Lookup for use classification'!$A$7,IF(OR(ISNUMBER(SEARCH('[1]Lookup for use classification'!$B$9,C4787)),ISNUMBER(SEARCH('[1]Lookup for use classification'!$C$9,C4787)),ISNUMBER(SEARCH('[1]Lookup for use classification'!$D$9,C4787)),ISNUMBER(SEARCH('[1]Lookup for use classification'!$E$9,C4787)),ISNUMBER(SEARCH('[1]Lookup for use classification'!$F$9,C4787)),ISNUMBER(SEARCH('[1]Lookup for use classification'!$G$9,C4787)),ISNUMBER(SEARCH('[1]Lookup for use classification'!$H$9,C4787)),ISNUMBER(SEARCH('[1]Lookup for use classification'!$I$9,C4787)),ISNUMBER(SEARCH('[1]Lookup for use classification'!$J$9,C4787)),ISNUMBER(SEARCH('[1]Lookup for use classification'!$K$9,C4787))),'[1]Lookup for use classification'!$A$9,IF(OR(ISNUMBER(SEARCH('[1]Lookup for use classification'!$B$10,C4787)),ISNUMBER(SEARCH('[1]Lookup for use classification'!$C$10,C4787)),ISNUMBER(SEARCH('[1]Lookup for use classification'!$D$10,C4787)),ISNUMBER(SEARCH('[1]Lookup for use classification'!$E$10,C4787)),ISNUMBER(SEARCH('[1]Lookup for use classification'!$F$10,C4787)),ISNUMBER(SEARCH('[1]Lookup for use classification'!$G$10,C4787))),'[1]Lookup for use classification'!$A$10,IF(OR(ISNUMBER(SEARCH('[1]Lookup for use classification'!$B$11,C4787)),ISNUMBER(SEARCH('[1]Lookup for use classification'!$C$11,C4787))),'[1]Lookup for use classification'!$A$11,IF(OR(ISNUMBER(SEARCH('[1]Lookup for use classification'!$B$12,C4787)),ISNUMBER(SEARCH('[1]Lookup for use classification'!$C$12,C4787))),'[1]Lookup for use classification'!$A$12,IF(OR(ISNUMBER(SEARCH('[1]Lookup for use classification'!$B$13,C4787)),ISNUMBER(SEARCH('[1]Lookup for use classification'!$C$13,C4787)),ISNUMBER(SEARCH('[1]Lookup for use classification'!$D$13,C4787)),,ISNUMBER(SEARCH('[1]Lookup for use classification'!$C$13,C4787)),ISNUMBER(SEARCH('[1]Lookup for use classification'!$E$13,C4787))),'[1]Lookup for use classification'!$A$13,IF(OR(ISNUMBER(SEARCH('[1]Lookup for use classification'!$B$14,C4787)),ISNUMBER(SEARCH('[1]Lookup for use classification'!$C$14,C4787))),'[1]Lookup for use classification'!$A$14,"Other"))))))))))))</f>
        <v>Other</v>
      </c>
      <c r="E4787" s="181">
        <v>120000</v>
      </c>
      <c r="F4787" s="176"/>
      <c r="G4787" s="176"/>
    </row>
    <row r="4788" spans="1:18" hidden="1">
      <c r="A4788" s="193" t="s">
        <v>2553</v>
      </c>
      <c r="B4788" s="8" t="str">
        <f>IF(ISNA(VLOOKUP(CONCATENATE(A4788,C4788),ARIS!$A$1:$A$959,1,FALSE)),"","ARIS")</f>
        <v>ARIS</v>
      </c>
      <c r="C4788" s="162" t="s">
        <v>2554</v>
      </c>
      <c r="D4788" s="162" t="s">
        <v>2424</v>
      </c>
      <c r="E4788" s="163">
        <v>4530</v>
      </c>
      <c r="F4788" s="163" t="s">
        <v>6</v>
      </c>
      <c r="G4788" s="163"/>
      <c r="H4788" s="164">
        <v>2529.1970802919709</v>
      </c>
      <c r="I4788" s="164"/>
      <c r="J4788" s="165">
        <v>10118.090476000001</v>
      </c>
    </row>
    <row r="4789" spans="1:18" hidden="1">
      <c r="A4789" s="134" t="s">
        <v>534</v>
      </c>
      <c r="B4789" s="8" t="str">
        <f>IF(ISNA(VLOOKUP(CONCATENATE(A4789,C4789),EUS!$B$2:$B$1939,1,FALSE)),"","End Use Study")</f>
        <v>End Use Study</v>
      </c>
      <c r="C4789" s="8" t="s">
        <v>1995</v>
      </c>
      <c r="D4789" s="8" t="str">
        <f>IF(OR(ISNUMBER(SEARCH('[1]Lookup for use classification'!$B$1,C4789)),ISNUMBER(SEARCH('[1]Lookup for use classification'!$C$1,C4789)),ISNUMBER(SEARCH('[1]Lookup for use classification'!$D$1,C4789))),'[1]Lookup for use classification'!$A$1,IF(ISNUMBER(SEARCH('[1]Lookup for use classification'!$B$2,C4789)),'[1]Lookup for use classification'!$A$2,IF(ISNUMBER(SEARCH('[1]Lookup for use classification'!$B$3,C4789)),'[1]Lookup for use classification'!$A$3,IF(OR(ISNUMBER(SEARCH('[1]Lookup for use classification'!$B$4,C4789)),ISNUMBER(SEARCH('[1]Lookup for use classification'!$C$4,C4789))),'[1]Lookup for use classification'!$A$4,IF(OR(ISNUMBER(SEARCH('[1]Lookup for use classification'!$B$5,C4789)),ISNUMBER(SEARCH('[1]Lookup for use classification'!$C$5,C4789)),ISNUMBER(SEARCH('[1]Lookup for use classification'!$D$5,C4789))),'[1]Lookup for use classification'!$A$5,IF(OR(ISNUMBER(SEARCH('[1]Lookup for use classification'!$B$7,C4789)),ISNUMBER(SEARCH('[1]Lookup for use classification'!$C$7,C4789)),ISNUMBER(SEARCH('[1]Lookup for use classification'!$D$7,C4789))),'[1]Lookup for use classification'!$A$7,IF(OR(ISNUMBER(SEARCH('[1]Lookup for use classification'!$B$9,C4789)),ISNUMBER(SEARCH('[1]Lookup for use classification'!$C$9,C4789)),ISNUMBER(SEARCH('[1]Lookup for use classification'!$D$9,C4789)),ISNUMBER(SEARCH('[1]Lookup for use classification'!$E$9,C4789)),ISNUMBER(SEARCH('[1]Lookup for use classification'!$F$9,C4789)),ISNUMBER(SEARCH('[1]Lookup for use classification'!$G$9,C4789))),'[1]Lookup for use classification'!$A$9,IF(OR(ISNUMBER(SEARCH('[1]Lookup for use classification'!$B$10,C4789)),ISNUMBER(SEARCH('[1]Lookup for use classification'!$C$10,C4789)),ISNUMBER(SEARCH('[1]Lookup for use classification'!$D$10,C4789)),ISNUMBER(SEARCH('[1]Lookup for use classification'!$E$10,C4789)),ISNUMBER(SEARCH('[1]Lookup for use classification'!$F$10,C4789))),'[1]Lookup for use classification'!$A$10,IF(OR(ISNUMBER(SEARCH('[1]Lookup for use classification'!$B$11,C4789)),ISNUMBER(SEARCH('[1]Lookup for use classification'!$C$11,C4789))),'[1]Lookup for use classification'!$A$11,IF(OR(ISNUMBER(SEARCH('[1]Lookup for use classification'!$B$12,C4789)),ISNUMBER(SEARCH('[1]Lookup for use classification'!$C$12,C4789))),'[1]Lookup for use classification'!$A$12,IF(OR(ISNUMBER(SEARCH('[1]Lookup for use classification'!$B$13,C4789)),ISNUMBER(SEARCH('[1]Lookup for use classification'!$C$13,C4789)),ISNUMBER(SEARCH('[1]Lookup for use classification'!$D$13,C4789))),'[1]Lookup for use classification'!$A$13,"Nope")))))))))))</f>
        <v>Warehousing</v>
      </c>
      <c r="E4789" s="9">
        <v>1000</v>
      </c>
      <c r="F4789" s="9"/>
      <c r="G4789" s="9"/>
      <c r="H4789" s="164"/>
      <c r="I4789" s="164"/>
      <c r="J4789" s="7"/>
      <c r="L4789" s="6"/>
    </row>
    <row r="4790" spans="1:18" hidden="1">
      <c r="A4790" s="187" t="s">
        <v>534</v>
      </c>
      <c r="B4790" s="167" t="s">
        <v>4456</v>
      </c>
      <c r="C4790" s="174" t="s">
        <v>537</v>
      </c>
      <c r="D4790" s="6" t="str">
        <f>IF(OR(ISNUMBER(SEARCH('[1]Lookup for use classification'!$B$1,C4790)),ISNUMBER(SEARCH('[1]Lookup for use classification'!$C$1,C4790)),ISNUMBER(SEARCH('[1]Lookup for use classification'!$D$1,C4790)),ISNUMBER(SEARCH('[1]Lookup for use classification'!$E$1,C4790))),'[1]Lookup for use classification'!$A$1,IF(ISNUMBER(SEARCH('[1]Lookup for use classification'!$B$2,C4790)),'[1]Lookup for use classification'!$A$2,IF(ISNUMBER(SEARCH('[1]Lookup for use classification'!$B$3,C4790)),'[1]Lookup for use classification'!$A$3,IF(OR(ISNUMBER(SEARCH('[1]Lookup for use classification'!$B$4,C4790)),ISNUMBER(SEARCH('[1]Lookup for use classification'!$C$4,C4790)),ISNUMBER(SEARCH('[1]Lookup for use classification'!$D$4,C4790)),ISNUMBER(SEARCH('[1]Lookup for use classification'!$E$4,C4790))),'[1]Lookup for use classification'!$A$4,IF(OR(ISNUMBER(SEARCH('[1]Lookup for use classification'!$B$5,C4790)),ISNUMBER(SEARCH('[1]Lookup for use classification'!$C$5,C4790)),ISNUMBER(SEARCH('[1]Lookup for use classification'!$D$5,C4790))),'[1]Lookup for use classification'!$A$5,IF(OR(ISNUMBER(SEARCH('[1]Lookup for use classification'!$B$7,C4790)),ISNUMBER(SEARCH('[1]Lookup for use classification'!$C$7,C4790)),ISNUMBER(SEARCH('[1]Lookup for use classification'!$D$7,C4790))),'[1]Lookup for use classification'!$A$7,IF(OR(ISNUMBER(SEARCH('[1]Lookup for use classification'!$B$9,C4790)),ISNUMBER(SEARCH('[1]Lookup for use classification'!$C$9,C4790)),ISNUMBER(SEARCH('[1]Lookup for use classification'!$D$9,C4790)),ISNUMBER(SEARCH('[1]Lookup for use classification'!$E$9,C4790)),ISNUMBER(SEARCH('[1]Lookup for use classification'!$F$9,C4790)),ISNUMBER(SEARCH('[1]Lookup for use classification'!$G$9,C4790)),ISNUMBER(SEARCH('[1]Lookup for use classification'!$H$9,C4790)),ISNUMBER(SEARCH('[1]Lookup for use classification'!$I$9,C4790)),ISNUMBER(SEARCH('[1]Lookup for use classification'!$J$9,C4790)),ISNUMBER(SEARCH('[1]Lookup for use classification'!$K$9,C4790))),'[1]Lookup for use classification'!$A$9,IF(OR(ISNUMBER(SEARCH('[1]Lookup for use classification'!$B$10,C4790)),ISNUMBER(SEARCH('[1]Lookup for use classification'!$C$10,C4790)),ISNUMBER(SEARCH('[1]Lookup for use classification'!$D$10,C4790)),ISNUMBER(SEARCH('[1]Lookup for use classification'!$E$10,C4790)),ISNUMBER(SEARCH('[1]Lookup for use classification'!$F$10,C4790)),ISNUMBER(SEARCH('[1]Lookup for use classification'!$G$10,C4790))),'[1]Lookup for use classification'!$A$10,IF(OR(ISNUMBER(SEARCH('[1]Lookup for use classification'!$B$11,C4790)),ISNUMBER(SEARCH('[1]Lookup for use classification'!$C$11,C4790))),'[1]Lookup for use classification'!$A$11,IF(OR(ISNUMBER(SEARCH('[1]Lookup for use classification'!$B$12,C4790)),ISNUMBER(SEARCH('[1]Lookup for use classification'!$C$12,C4790))),'[1]Lookup for use classification'!$A$12,IF(OR(ISNUMBER(SEARCH('[1]Lookup for use classification'!$B$13,C4790)),ISNUMBER(SEARCH('[1]Lookup for use classification'!$C$13,C4790)),ISNUMBER(SEARCH('[1]Lookup for use classification'!$D$13,C4790)),,ISNUMBER(SEARCH('[1]Lookup for use classification'!$C$13,C4790)),ISNUMBER(SEARCH('[1]Lookup for use classification'!$E$13,C4790))),'[1]Lookup for use classification'!$A$13,IF(OR(ISNUMBER(SEARCH('[1]Lookup for use classification'!$B$14,C4790)),ISNUMBER(SEARCH('[1]Lookup for use classification'!$C$14,C4790))),'[1]Lookup for use classification'!$A$14,"Other"))))))))))))</f>
        <v>Warehousing</v>
      </c>
      <c r="E4790" s="181">
        <v>1560</v>
      </c>
      <c r="F4790" s="176"/>
      <c r="G4790" s="176"/>
    </row>
    <row r="4791" spans="1:18" hidden="1">
      <c r="A4791" s="185" t="s">
        <v>534</v>
      </c>
      <c r="B4791" s="167" t="s">
        <v>4456</v>
      </c>
      <c r="C4791" s="174" t="s">
        <v>66</v>
      </c>
      <c r="D4791" s="6" t="str">
        <f>IF(OR(ISNUMBER(SEARCH('[1]Lookup for use classification'!$B$1,C4791)),ISNUMBER(SEARCH('[1]Lookup for use classification'!$C$1,C4791)),ISNUMBER(SEARCH('[1]Lookup for use classification'!$D$1,C4791)),ISNUMBER(SEARCH('[1]Lookup for use classification'!$E$1,C4791))),'[1]Lookup for use classification'!$A$1,IF(ISNUMBER(SEARCH('[1]Lookup for use classification'!$B$2,C4791)),'[1]Lookup for use classification'!$A$2,IF(ISNUMBER(SEARCH('[1]Lookup for use classification'!$B$3,C4791)),'[1]Lookup for use classification'!$A$3,IF(OR(ISNUMBER(SEARCH('[1]Lookup for use classification'!$B$4,C4791)),ISNUMBER(SEARCH('[1]Lookup for use classification'!$C$4,C4791)),ISNUMBER(SEARCH('[1]Lookup for use classification'!$D$4,C4791)),ISNUMBER(SEARCH('[1]Lookup for use classification'!$E$4,C4791))),'[1]Lookup for use classification'!$A$4,IF(OR(ISNUMBER(SEARCH('[1]Lookup for use classification'!$B$5,C4791)),ISNUMBER(SEARCH('[1]Lookup for use classification'!$C$5,C4791)),ISNUMBER(SEARCH('[1]Lookup for use classification'!$D$5,C4791))),'[1]Lookup for use classification'!$A$5,IF(OR(ISNUMBER(SEARCH('[1]Lookup for use classification'!$B$7,C4791)),ISNUMBER(SEARCH('[1]Lookup for use classification'!$C$7,C4791)),ISNUMBER(SEARCH('[1]Lookup for use classification'!$D$7,C4791))),'[1]Lookup for use classification'!$A$7,IF(OR(ISNUMBER(SEARCH('[1]Lookup for use classification'!$B$9,C4791)),ISNUMBER(SEARCH('[1]Lookup for use classification'!$C$9,C4791)),ISNUMBER(SEARCH('[1]Lookup for use classification'!$D$9,C4791)),ISNUMBER(SEARCH('[1]Lookup for use classification'!$E$9,C4791)),ISNUMBER(SEARCH('[1]Lookup for use classification'!$F$9,C4791)),ISNUMBER(SEARCH('[1]Lookup for use classification'!$G$9,C4791)),ISNUMBER(SEARCH('[1]Lookup for use classification'!$H$9,C4791)),ISNUMBER(SEARCH('[1]Lookup for use classification'!$I$9,C4791)),ISNUMBER(SEARCH('[1]Lookup for use classification'!$J$9,C4791)),ISNUMBER(SEARCH('[1]Lookup for use classification'!$K$9,C4791))),'[1]Lookup for use classification'!$A$9,IF(OR(ISNUMBER(SEARCH('[1]Lookup for use classification'!$B$10,C4791)),ISNUMBER(SEARCH('[1]Lookup for use classification'!$C$10,C4791)),ISNUMBER(SEARCH('[1]Lookup for use classification'!$D$10,C4791)),ISNUMBER(SEARCH('[1]Lookup for use classification'!$E$10,C4791)),ISNUMBER(SEARCH('[1]Lookup for use classification'!$F$10,C4791)),ISNUMBER(SEARCH('[1]Lookup for use classification'!$G$10,C4791))),'[1]Lookup for use classification'!$A$10,IF(OR(ISNUMBER(SEARCH('[1]Lookup for use classification'!$B$11,C4791)),ISNUMBER(SEARCH('[1]Lookup for use classification'!$C$11,C4791))),'[1]Lookup for use classification'!$A$11,IF(OR(ISNUMBER(SEARCH('[1]Lookup for use classification'!$B$12,C4791)),ISNUMBER(SEARCH('[1]Lookup for use classification'!$C$12,C4791))),'[1]Lookup for use classification'!$A$12,IF(OR(ISNUMBER(SEARCH('[1]Lookup for use classification'!$B$13,C4791)),ISNUMBER(SEARCH('[1]Lookup for use classification'!$C$13,C4791)),ISNUMBER(SEARCH('[1]Lookup for use classification'!$D$13,C4791)),,ISNUMBER(SEARCH('[1]Lookup for use classification'!$C$13,C4791)),ISNUMBER(SEARCH('[1]Lookup for use classification'!$E$13,C4791))),'[1]Lookup for use classification'!$A$13,IF(OR(ISNUMBER(SEARCH('[1]Lookup for use classification'!$B$14,C4791)),ISNUMBER(SEARCH('[1]Lookup for use classification'!$C$14,C4791))),'[1]Lookup for use classification'!$A$14,"Other"))))))))))))</f>
        <v>Water &amp; Sewer</v>
      </c>
      <c r="E4791" s="181">
        <v>354</v>
      </c>
      <c r="F4791" s="176" t="s">
        <v>6</v>
      </c>
      <c r="G4791" s="176"/>
    </row>
    <row r="4792" spans="1:18" hidden="1">
      <c r="A4792" s="185" t="s">
        <v>3591</v>
      </c>
      <c r="B4792" s="8" t="s">
        <v>6055</v>
      </c>
      <c r="C4792" s="162"/>
      <c r="D4792" s="165" t="s">
        <v>3335</v>
      </c>
      <c r="E4792" s="163">
        <v>16080</v>
      </c>
      <c r="F4792" s="163"/>
      <c r="G4792" s="163"/>
      <c r="H4792" s="164"/>
      <c r="I4792" s="164"/>
      <c r="K4792" s="163"/>
    </row>
    <row r="4793" spans="1:18" hidden="1">
      <c r="A4793" s="185" t="s">
        <v>542</v>
      </c>
      <c r="B4793" s="167" t="s">
        <v>4456</v>
      </c>
      <c r="C4793" s="174" t="s">
        <v>543</v>
      </c>
      <c r="D4793" s="6" t="str">
        <f>IF(OR(ISNUMBER(SEARCH('[1]Lookup for use classification'!$B$1,C4793)),ISNUMBER(SEARCH('[1]Lookup for use classification'!$C$1,C4793)),ISNUMBER(SEARCH('[1]Lookup for use classification'!$D$1,C4793)),ISNUMBER(SEARCH('[1]Lookup for use classification'!$E$1,C4793))),'[1]Lookup for use classification'!$A$1,IF(ISNUMBER(SEARCH('[1]Lookup for use classification'!$B$2,C4793)),'[1]Lookup for use classification'!$A$2,IF(ISNUMBER(SEARCH('[1]Lookup for use classification'!$B$3,C4793)),'[1]Lookup for use classification'!$A$3,IF(OR(ISNUMBER(SEARCH('[1]Lookup for use classification'!$B$4,C4793)),ISNUMBER(SEARCH('[1]Lookup for use classification'!$C$4,C4793)),ISNUMBER(SEARCH('[1]Lookup for use classification'!$D$4,C4793)),ISNUMBER(SEARCH('[1]Lookup for use classification'!$E$4,C4793))),'[1]Lookup for use classification'!$A$4,IF(OR(ISNUMBER(SEARCH('[1]Lookup for use classification'!$B$5,C4793)),ISNUMBER(SEARCH('[1]Lookup for use classification'!$C$5,C4793)),ISNUMBER(SEARCH('[1]Lookup for use classification'!$D$5,C4793))),'[1]Lookup for use classification'!$A$5,IF(OR(ISNUMBER(SEARCH('[1]Lookup for use classification'!$B$7,C4793)),ISNUMBER(SEARCH('[1]Lookup for use classification'!$C$7,C4793)),ISNUMBER(SEARCH('[1]Lookup for use classification'!$D$7,C4793))),'[1]Lookup for use classification'!$A$7,IF(OR(ISNUMBER(SEARCH('[1]Lookup for use classification'!$B$9,C4793)),ISNUMBER(SEARCH('[1]Lookup for use classification'!$C$9,C4793)),ISNUMBER(SEARCH('[1]Lookup for use classification'!$D$9,C4793)),ISNUMBER(SEARCH('[1]Lookup for use classification'!$E$9,C4793)),ISNUMBER(SEARCH('[1]Lookup for use classification'!$F$9,C4793)),ISNUMBER(SEARCH('[1]Lookup for use classification'!$G$9,C4793)),ISNUMBER(SEARCH('[1]Lookup for use classification'!$H$9,C4793)),ISNUMBER(SEARCH('[1]Lookup for use classification'!$I$9,C4793)),ISNUMBER(SEARCH('[1]Lookup for use classification'!$J$9,C4793)),ISNUMBER(SEARCH('[1]Lookup for use classification'!$K$9,C4793))),'[1]Lookup for use classification'!$A$9,IF(OR(ISNUMBER(SEARCH('[1]Lookup for use classification'!$B$10,C4793)),ISNUMBER(SEARCH('[1]Lookup for use classification'!$C$10,C4793)),ISNUMBER(SEARCH('[1]Lookup for use classification'!$D$10,C4793)),ISNUMBER(SEARCH('[1]Lookup for use classification'!$E$10,C4793)),ISNUMBER(SEARCH('[1]Lookup for use classification'!$F$10,C4793)),ISNUMBER(SEARCH('[1]Lookup for use classification'!$G$10,C4793))),'[1]Lookup for use classification'!$A$10,IF(OR(ISNUMBER(SEARCH('[1]Lookup for use classification'!$B$11,C4793)),ISNUMBER(SEARCH('[1]Lookup for use classification'!$C$11,C4793))),'[1]Lookup for use classification'!$A$11,IF(OR(ISNUMBER(SEARCH('[1]Lookup for use classification'!$B$12,C4793)),ISNUMBER(SEARCH('[1]Lookup for use classification'!$C$12,C4793))),'[1]Lookup for use classification'!$A$12,IF(OR(ISNUMBER(SEARCH('[1]Lookup for use classification'!$B$13,C4793)),ISNUMBER(SEARCH('[1]Lookup for use classification'!$C$13,C4793)),ISNUMBER(SEARCH('[1]Lookup for use classification'!$D$13,C4793)),,ISNUMBER(SEARCH('[1]Lookup for use classification'!$C$13,C4793)),ISNUMBER(SEARCH('[1]Lookup for use classification'!$E$13,C4793))),'[1]Lookup for use classification'!$A$13,IF(OR(ISNUMBER(SEARCH('[1]Lookup for use classification'!$B$14,C4793)),ISNUMBER(SEARCH('[1]Lookup for use classification'!$C$14,C4793))),'[1]Lookup for use classification'!$A$14,"Other"))))))))))))</f>
        <v>Education - K - 12</v>
      </c>
      <c r="E4793" s="175">
        <v>320</v>
      </c>
      <c r="F4793" s="176"/>
      <c r="G4793" s="176"/>
    </row>
    <row r="4794" spans="1:18" hidden="1">
      <c r="A4794" s="134" t="s">
        <v>542</v>
      </c>
      <c r="B4794" s="8" t="str">
        <f>IF(ISNA(VLOOKUP(CONCATENATE(A4794,C4794),EUS!$B$2:$B$1939,1,FALSE)),"","End Use Study")</f>
        <v>End Use Study</v>
      </c>
      <c r="C4794" s="8" t="s">
        <v>3592</v>
      </c>
      <c r="D4794" s="162" t="s">
        <v>3335</v>
      </c>
      <c r="E4794" s="9">
        <v>2320</v>
      </c>
      <c r="F4794" s="9"/>
      <c r="G4794" s="9"/>
      <c r="H4794" s="164"/>
      <c r="I4794" s="164"/>
      <c r="J4794" s="7"/>
      <c r="L4794" s="6"/>
    </row>
    <row r="4795" spans="1:18" hidden="1">
      <c r="A4795" s="187" t="s">
        <v>542</v>
      </c>
      <c r="B4795" s="167" t="s">
        <v>4456</v>
      </c>
      <c r="C4795" s="174" t="s">
        <v>544</v>
      </c>
      <c r="D4795" s="6" t="str">
        <f>IF(OR(ISNUMBER(SEARCH('[1]Lookup for use classification'!$B$1,C4795)),ISNUMBER(SEARCH('[1]Lookup for use classification'!$C$1,C4795)),ISNUMBER(SEARCH('[1]Lookup for use classification'!$D$1,C4795)),ISNUMBER(SEARCH('[1]Lookup for use classification'!$E$1,C4795))),'[1]Lookup for use classification'!$A$1,IF(ISNUMBER(SEARCH('[1]Lookup for use classification'!$B$2,C4795)),'[1]Lookup for use classification'!$A$2,IF(ISNUMBER(SEARCH('[1]Lookup for use classification'!$B$3,C4795)),'[1]Lookup for use classification'!$A$3,IF(OR(ISNUMBER(SEARCH('[1]Lookup for use classification'!$B$4,C4795)),ISNUMBER(SEARCH('[1]Lookup for use classification'!$C$4,C4795)),ISNUMBER(SEARCH('[1]Lookup for use classification'!$D$4,C4795)),ISNUMBER(SEARCH('[1]Lookup for use classification'!$E$4,C4795))),'[1]Lookup for use classification'!$A$4,IF(OR(ISNUMBER(SEARCH('[1]Lookup for use classification'!$B$5,C4795)),ISNUMBER(SEARCH('[1]Lookup for use classification'!$C$5,C4795)),ISNUMBER(SEARCH('[1]Lookup for use classification'!$D$5,C4795))),'[1]Lookup for use classification'!$A$5,IF(OR(ISNUMBER(SEARCH('[1]Lookup for use classification'!$B$7,C4795)),ISNUMBER(SEARCH('[1]Lookup for use classification'!$C$7,C4795)),ISNUMBER(SEARCH('[1]Lookup for use classification'!$D$7,C4795))),'[1]Lookup for use classification'!$A$7,IF(OR(ISNUMBER(SEARCH('[1]Lookup for use classification'!$B$9,C4795)),ISNUMBER(SEARCH('[1]Lookup for use classification'!$C$9,C4795)),ISNUMBER(SEARCH('[1]Lookup for use classification'!$D$9,C4795)),ISNUMBER(SEARCH('[1]Lookup for use classification'!$E$9,C4795)),ISNUMBER(SEARCH('[1]Lookup for use classification'!$F$9,C4795)),ISNUMBER(SEARCH('[1]Lookup for use classification'!$G$9,C4795)),ISNUMBER(SEARCH('[1]Lookup for use classification'!$H$9,C4795)),ISNUMBER(SEARCH('[1]Lookup for use classification'!$I$9,C4795)),ISNUMBER(SEARCH('[1]Lookup for use classification'!$J$9,C4795)),ISNUMBER(SEARCH('[1]Lookup for use classification'!$K$9,C4795))),'[1]Lookup for use classification'!$A$9,IF(OR(ISNUMBER(SEARCH('[1]Lookup for use classification'!$B$10,C4795)),ISNUMBER(SEARCH('[1]Lookup for use classification'!$C$10,C4795)),ISNUMBER(SEARCH('[1]Lookup for use classification'!$D$10,C4795)),ISNUMBER(SEARCH('[1]Lookup for use classification'!$E$10,C4795)),ISNUMBER(SEARCH('[1]Lookup for use classification'!$F$10,C4795)),ISNUMBER(SEARCH('[1]Lookup for use classification'!$G$10,C4795))),'[1]Lookup for use classification'!$A$10,IF(OR(ISNUMBER(SEARCH('[1]Lookup for use classification'!$B$11,C4795)),ISNUMBER(SEARCH('[1]Lookup for use classification'!$C$11,C4795))),'[1]Lookup for use classification'!$A$11,IF(OR(ISNUMBER(SEARCH('[1]Lookup for use classification'!$B$12,C4795)),ISNUMBER(SEARCH('[1]Lookup for use classification'!$C$12,C4795))),'[1]Lookup for use classification'!$A$12,IF(OR(ISNUMBER(SEARCH('[1]Lookup for use classification'!$B$13,C4795)),ISNUMBER(SEARCH('[1]Lookup for use classification'!$C$13,C4795)),ISNUMBER(SEARCH('[1]Lookup for use classification'!$D$13,C4795)),,ISNUMBER(SEARCH('[1]Lookup for use classification'!$C$13,C4795)),ISNUMBER(SEARCH('[1]Lookup for use classification'!$E$13,C4795))),'[1]Lookup for use classification'!$A$13,IF(OR(ISNUMBER(SEARCH('[1]Lookup for use classification'!$B$14,C4795)),ISNUMBER(SEARCH('[1]Lookup for use classification'!$C$14,C4795))),'[1]Lookup for use classification'!$A$14,"Other"))))))))))))</f>
        <v>Education - K - 12</v>
      </c>
      <c r="E4795" s="175">
        <v>42404</v>
      </c>
      <c r="F4795" s="176"/>
      <c r="G4795" s="176"/>
    </row>
    <row r="4796" spans="1:18" hidden="1">
      <c r="A4796" s="188" t="s">
        <v>542</v>
      </c>
      <c r="B4796" s="8" t="str">
        <f>IF(ISNA(VLOOKUP(CONCATENATE(A4796,C4796),ARIS!$A$1:$A$959,1,FALSE)),"","ARIS")</f>
        <v>ARIS</v>
      </c>
      <c r="C4796" s="162" t="s">
        <v>3231</v>
      </c>
      <c r="D4796" s="162" t="s">
        <v>3216</v>
      </c>
      <c r="E4796" s="163">
        <v>768</v>
      </c>
      <c r="F4796" s="163"/>
      <c r="G4796" s="163"/>
      <c r="H4796" s="164">
        <v>544.37956204379566</v>
      </c>
      <c r="I4796" s="164"/>
      <c r="J4796" s="165">
        <v>9010.0810899999997</v>
      </c>
    </row>
    <row r="4797" spans="1:18" hidden="1">
      <c r="A4797" s="188" t="s">
        <v>542</v>
      </c>
      <c r="B4797" s="162" t="s">
        <v>4511</v>
      </c>
      <c r="C4797" s="174" t="s">
        <v>62</v>
      </c>
      <c r="D4797" s="165" t="s">
        <v>377</v>
      </c>
      <c r="E4797" s="163">
        <v>1800</v>
      </c>
      <c r="F4797" s="163"/>
      <c r="G4797" s="163"/>
      <c r="H4797" s="164">
        <v>895</v>
      </c>
      <c r="I4797" s="164"/>
      <c r="J4797" s="165">
        <v>6570</v>
      </c>
      <c r="M4797" s="165">
        <v>725</v>
      </c>
      <c r="O4797" s="165">
        <v>6532</v>
      </c>
      <c r="R4797" s="165">
        <v>500</v>
      </c>
    </row>
    <row r="4798" spans="1:18" hidden="1">
      <c r="A4798" s="188" t="s">
        <v>542</v>
      </c>
      <c r="B4798" s="162" t="s">
        <v>4511</v>
      </c>
      <c r="C4798" s="162"/>
      <c r="D4798" s="6" t="str">
        <f>IF(OR(ISNUMBER(SEARCH('[1]Lookup for use classification'!$B$1,C4798)),ISNUMBER(SEARCH('[1]Lookup for use classification'!$C$1,C4798)),ISNUMBER(SEARCH('[1]Lookup for use classification'!$D$1,C4798)),ISNUMBER(SEARCH('[1]Lookup for use classification'!$E$1,C4798))),'[1]Lookup for use classification'!$A$1,IF(ISNUMBER(SEARCH('[1]Lookup for use classification'!$B$2,C4798)),'[1]Lookup for use classification'!$A$2,IF(ISNUMBER(SEARCH('[1]Lookup for use classification'!$B$3,C4798)),'[1]Lookup for use classification'!$A$3,IF(OR(ISNUMBER(SEARCH('[1]Lookup for use classification'!$B$4,C4798)),ISNUMBER(SEARCH('[1]Lookup for use classification'!$C$4,C4798)),ISNUMBER(SEARCH('[1]Lookup for use classification'!$D$4,C4798)),ISNUMBER(SEARCH('[1]Lookup for use classification'!$E$4,C4798))),'[1]Lookup for use classification'!$A$4,IF(OR(ISNUMBER(SEARCH('[1]Lookup for use classification'!$B$5,C4798)),ISNUMBER(SEARCH('[1]Lookup for use classification'!$C$5,C4798)),ISNUMBER(SEARCH('[1]Lookup for use classification'!$D$5,C4798))),'[1]Lookup for use classification'!$A$5,IF(OR(ISNUMBER(SEARCH('[1]Lookup for use classification'!$B$7,C4798)),ISNUMBER(SEARCH('[1]Lookup for use classification'!$C$7,C4798)),ISNUMBER(SEARCH('[1]Lookup for use classification'!$D$7,C4798))),'[1]Lookup for use classification'!$A$7,IF(OR(ISNUMBER(SEARCH('[1]Lookup for use classification'!$B$9,C4798)),ISNUMBER(SEARCH('[1]Lookup for use classification'!$C$9,C4798)),ISNUMBER(SEARCH('[1]Lookup for use classification'!$D$9,C4798)),ISNUMBER(SEARCH('[1]Lookup for use classification'!$E$9,C4798)),ISNUMBER(SEARCH('[1]Lookup for use classification'!$F$9,C4798)),ISNUMBER(SEARCH('[1]Lookup for use classification'!$G$9,C4798)),ISNUMBER(SEARCH('[1]Lookup for use classification'!$H$9,C4798)),ISNUMBER(SEARCH('[1]Lookup for use classification'!$I$9,C4798)),ISNUMBER(SEARCH('[1]Lookup for use classification'!$J$9,C4798)),ISNUMBER(SEARCH('[1]Lookup for use classification'!$K$9,C4798))),'[1]Lookup for use classification'!$A$9,IF(OR(ISNUMBER(SEARCH('[1]Lookup for use classification'!$B$10,C4798)),ISNUMBER(SEARCH('[1]Lookup for use classification'!$C$10,C4798)),ISNUMBER(SEARCH('[1]Lookup for use classification'!$D$10,C4798)),ISNUMBER(SEARCH('[1]Lookup for use classification'!$E$10,C4798)),ISNUMBER(SEARCH('[1]Lookup for use classification'!$F$10,C4798)),ISNUMBER(SEARCH('[1]Lookup for use classification'!$G$10,C4798))),'[1]Lookup for use classification'!$A$10,IF(OR(ISNUMBER(SEARCH('[1]Lookup for use classification'!$B$11,C4798)),ISNUMBER(SEARCH('[1]Lookup for use classification'!$C$11,C4798))),'[1]Lookup for use classification'!$A$11,IF(OR(ISNUMBER(SEARCH('[1]Lookup for use classification'!$B$12,C4798)),ISNUMBER(SEARCH('[1]Lookup for use classification'!$C$12,C4798))),'[1]Lookup for use classification'!$A$12,IF(OR(ISNUMBER(SEARCH('[1]Lookup for use classification'!$B$13,C4798)),ISNUMBER(SEARCH('[1]Lookup for use classification'!$C$13,C4798)),ISNUMBER(SEARCH('[1]Lookup for use classification'!$D$13,C4798)),,ISNUMBER(SEARCH('[1]Lookup for use classification'!$C$13,C4798)),ISNUMBER(SEARCH('[1]Lookup for use classification'!$E$13,C4798))),'[1]Lookup for use classification'!$A$13,IF(OR(ISNUMBER(SEARCH('[1]Lookup for use classification'!$B$14,C4798)),ISNUMBER(SEARCH('[1]Lookup for use classification'!$C$14,C4798)),ISNUMBER(SEARCH('[1]Lookup for use classification'!$D$14,C4798)),,ISNUMBER(SEARCH('[1]Lookup for use classification'!$C$14,C4798))),'[1]Lookup for use classification'!$A$14,"Other"))))))))))))</f>
        <v>Other</v>
      </c>
      <c r="E4798" s="163">
        <v>768</v>
      </c>
      <c r="F4798" s="163"/>
      <c r="G4798" s="163"/>
      <c r="H4798" s="164">
        <v>753</v>
      </c>
      <c r="I4798" s="164"/>
      <c r="J4798" s="165">
        <v>4986</v>
      </c>
      <c r="M4798" s="165">
        <v>482</v>
      </c>
      <c r="O4798" s="165">
        <v>3885</v>
      </c>
      <c r="R4798" s="165">
        <v>5387</v>
      </c>
    </row>
    <row r="4799" spans="1:18" hidden="1">
      <c r="A4799" s="188" t="s">
        <v>2555</v>
      </c>
      <c r="B4799" s="8" t="str">
        <f>IF(ISNA(VLOOKUP(CONCATENATE(A4799,C4799),ARIS!$A$1:$A$959,1,FALSE)),"","ARIS")</f>
        <v>ARIS</v>
      </c>
      <c r="C4799" s="162" t="s">
        <v>2958</v>
      </c>
      <c r="D4799" s="6" t="str">
        <f>IF(OR(ISNUMBER(SEARCH('[1]Lookup for use classification'!$B$1,C4799)),ISNUMBER(SEARCH('[1]Lookup for use classification'!$C$1,C4799)),ISNUMBER(SEARCH('[1]Lookup for use classification'!$D$1,C4799)),ISNUMBER(SEARCH('[1]Lookup for use classification'!$E$1,C4799))),'[1]Lookup for use classification'!$A$1,IF(ISNUMBER(SEARCH('[1]Lookup for use classification'!$B$2,C4799)),'[1]Lookup for use classification'!$A$2,IF(ISNUMBER(SEARCH('[1]Lookup for use classification'!$B$3,C4799)),'[1]Lookup for use classification'!$A$3,IF(OR(ISNUMBER(SEARCH('[1]Lookup for use classification'!$B$4,C4799)),ISNUMBER(SEARCH('[1]Lookup for use classification'!$C$4,C4799)),ISNUMBER(SEARCH('[1]Lookup for use classification'!$D$4,C4799)),ISNUMBER(SEARCH('[1]Lookup for use classification'!$E$4,C4799))),'[1]Lookup for use classification'!$A$4,IF(OR(ISNUMBER(SEARCH('[1]Lookup for use classification'!$B$5,C4799)),ISNUMBER(SEARCH('[1]Lookup for use classification'!$C$5,C4799)),ISNUMBER(SEARCH('[1]Lookup for use classification'!$D$5,C4799))),'[1]Lookup for use classification'!$A$5,IF(OR(ISNUMBER(SEARCH('[1]Lookup for use classification'!$B$7,C4799)),ISNUMBER(SEARCH('[1]Lookup for use classification'!$C$7,C4799)),ISNUMBER(SEARCH('[1]Lookup for use classification'!$D$7,C4799))),'[1]Lookup for use classification'!$A$7,IF(OR(ISNUMBER(SEARCH('[1]Lookup for use classification'!$B$9,C4799)),ISNUMBER(SEARCH('[1]Lookup for use classification'!$C$9,C4799)),ISNUMBER(SEARCH('[1]Lookup for use classification'!$D$9,C4799)),ISNUMBER(SEARCH('[1]Lookup for use classification'!$E$9,C4799)),ISNUMBER(SEARCH('[1]Lookup for use classification'!$F$9,C4799)),ISNUMBER(SEARCH('[1]Lookup for use classification'!$G$9,C4799)),ISNUMBER(SEARCH('[1]Lookup for use classification'!$H$9,C4799)),ISNUMBER(SEARCH('[1]Lookup for use classification'!$I$9,C4799)),ISNUMBER(SEARCH('[1]Lookup for use classification'!$J$9,C4799)),ISNUMBER(SEARCH('[1]Lookup for use classification'!$K$9,C4799))),'[1]Lookup for use classification'!$A$9,IF(OR(ISNUMBER(SEARCH('[1]Lookup for use classification'!$B$10,C4799)),ISNUMBER(SEARCH('[1]Lookup for use classification'!$C$10,C4799)),ISNUMBER(SEARCH('[1]Lookup for use classification'!$D$10,C4799)),ISNUMBER(SEARCH('[1]Lookup for use classification'!$E$10,C4799)),ISNUMBER(SEARCH('[1]Lookup for use classification'!$F$10,C4799)),ISNUMBER(SEARCH('[1]Lookup for use classification'!$G$10,C4799))),'[1]Lookup for use classification'!$A$10,IF(OR(ISNUMBER(SEARCH('[1]Lookup for use classification'!$B$11,C4799)),ISNUMBER(SEARCH('[1]Lookup for use classification'!$C$11,C4799))),'[1]Lookup for use classification'!$A$11,IF(OR(ISNUMBER(SEARCH('[1]Lookup for use classification'!$B$12,C4799)),ISNUMBER(SEARCH('[1]Lookup for use classification'!$C$12,C4799))),'[1]Lookup for use classification'!$A$12,IF(OR(ISNUMBER(SEARCH('[1]Lookup for use classification'!$B$13,C4799)),ISNUMBER(SEARCH('[1]Lookup for use classification'!$C$13,C4799)),ISNUMBER(SEARCH('[1]Lookup for use classification'!$D$13,C4799)),,ISNUMBER(SEARCH('[1]Lookup for use classification'!$C$13,C4799)),ISNUMBER(SEARCH('[1]Lookup for use classification'!$E$13,C4799))),'[1]Lookup for use classification'!$A$13,IF(OR(ISNUMBER(SEARCH('[1]Lookup for use classification'!$B$14,C4799)),ISNUMBER(SEARCH('[1]Lookup for use classification'!$C$14,C4799))),'[1]Lookup for use classification'!$A$14,"Other"))))))))))))</f>
        <v>Other</v>
      </c>
      <c r="E4799" s="163">
        <v>768</v>
      </c>
      <c r="F4799" s="163"/>
      <c r="G4799" s="163"/>
      <c r="H4799" s="164"/>
      <c r="I4799" s="164"/>
      <c r="J4799" s="165">
        <v>1884.0166629999999</v>
      </c>
    </row>
    <row r="4800" spans="1:18" hidden="1">
      <c r="A4800" s="188" t="s">
        <v>542</v>
      </c>
      <c r="B4800" s="8" t="s">
        <v>4511</v>
      </c>
      <c r="C4800" s="162" t="s">
        <v>398</v>
      </c>
      <c r="D4800" s="165" t="s">
        <v>2424</v>
      </c>
      <c r="E4800" s="163">
        <v>1152</v>
      </c>
      <c r="F4800" s="163"/>
      <c r="G4800" s="163"/>
      <c r="H4800" s="164">
        <v>242</v>
      </c>
      <c r="I4800" s="164"/>
      <c r="J4800" s="165">
        <v>7442</v>
      </c>
      <c r="M4800" s="165">
        <v>178</v>
      </c>
      <c r="O4800" s="165">
        <v>3877</v>
      </c>
      <c r="R4800" s="165">
        <v>12093</v>
      </c>
    </row>
    <row r="4801" spans="1:18" hidden="1">
      <c r="A4801" s="187" t="s">
        <v>542</v>
      </c>
      <c r="B4801" s="167" t="s">
        <v>4456</v>
      </c>
      <c r="C4801" s="174" t="s">
        <v>547</v>
      </c>
      <c r="D4801" s="6" t="str">
        <f>IF(OR(ISNUMBER(SEARCH('[1]Lookup for use classification'!$B$1,C4801)),ISNUMBER(SEARCH('[1]Lookup for use classification'!$C$1,C4801)),ISNUMBER(SEARCH('[1]Lookup for use classification'!$D$1,C4801)),ISNUMBER(SEARCH('[1]Lookup for use classification'!$E$1,C4801))),'[1]Lookup for use classification'!$A$1,IF(ISNUMBER(SEARCH('[1]Lookup for use classification'!$B$2,C4801)),'[1]Lookup for use classification'!$A$2,IF(ISNUMBER(SEARCH('[1]Lookup for use classification'!$B$3,C4801)),'[1]Lookup for use classification'!$A$3,IF(OR(ISNUMBER(SEARCH('[1]Lookup for use classification'!$B$4,C4801)),ISNUMBER(SEARCH('[1]Lookup for use classification'!$C$4,C4801)),ISNUMBER(SEARCH('[1]Lookup for use classification'!$D$4,C4801)),ISNUMBER(SEARCH('[1]Lookup for use classification'!$E$4,C4801))),'[1]Lookup for use classification'!$A$4,IF(OR(ISNUMBER(SEARCH('[1]Lookup for use classification'!$B$5,C4801)),ISNUMBER(SEARCH('[1]Lookup for use classification'!$C$5,C4801)),ISNUMBER(SEARCH('[1]Lookup for use classification'!$D$5,C4801))),'[1]Lookup for use classification'!$A$5,IF(OR(ISNUMBER(SEARCH('[1]Lookup for use classification'!$B$7,C4801)),ISNUMBER(SEARCH('[1]Lookup for use classification'!$C$7,C4801)),ISNUMBER(SEARCH('[1]Lookup for use classification'!$D$7,C4801))),'[1]Lookup for use classification'!$A$7,IF(OR(ISNUMBER(SEARCH('[1]Lookup for use classification'!$B$9,C4801)),ISNUMBER(SEARCH('[1]Lookup for use classification'!$C$9,C4801)),ISNUMBER(SEARCH('[1]Lookup for use classification'!$D$9,C4801)),ISNUMBER(SEARCH('[1]Lookup for use classification'!$E$9,C4801)),ISNUMBER(SEARCH('[1]Lookup for use classification'!$F$9,C4801)),ISNUMBER(SEARCH('[1]Lookup for use classification'!$G$9,C4801)),ISNUMBER(SEARCH('[1]Lookup for use classification'!$H$9,C4801)),ISNUMBER(SEARCH('[1]Lookup for use classification'!$I$9,C4801)),ISNUMBER(SEARCH('[1]Lookup for use classification'!$J$9,C4801)),ISNUMBER(SEARCH('[1]Lookup for use classification'!$K$9,C4801))),'[1]Lookup for use classification'!$A$9,IF(OR(ISNUMBER(SEARCH('[1]Lookup for use classification'!$B$10,C4801)),ISNUMBER(SEARCH('[1]Lookup for use classification'!$C$10,C4801)),ISNUMBER(SEARCH('[1]Lookup for use classification'!$D$10,C4801)),ISNUMBER(SEARCH('[1]Lookup for use classification'!$E$10,C4801)),ISNUMBER(SEARCH('[1]Lookup for use classification'!$F$10,C4801)),ISNUMBER(SEARCH('[1]Lookup for use classification'!$G$10,C4801))),'[1]Lookup for use classification'!$A$10,IF(OR(ISNUMBER(SEARCH('[1]Lookup for use classification'!$B$11,C4801)),ISNUMBER(SEARCH('[1]Lookup for use classification'!$C$11,C4801))),'[1]Lookup for use classification'!$A$11,IF(OR(ISNUMBER(SEARCH('[1]Lookup for use classification'!$B$12,C4801)),ISNUMBER(SEARCH('[1]Lookup for use classification'!$C$12,C4801))),'[1]Lookup for use classification'!$A$12,IF(OR(ISNUMBER(SEARCH('[1]Lookup for use classification'!$B$13,C4801)),ISNUMBER(SEARCH('[1]Lookup for use classification'!$C$13,C4801)),ISNUMBER(SEARCH('[1]Lookup for use classification'!$D$13,C4801)),,ISNUMBER(SEARCH('[1]Lookup for use classification'!$C$13,C4801)),ISNUMBER(SEARCH('[1]Lookup for use classification'!$E$13,C4801))),'[1]Lookup for use classification'!$A$13,IF(OR(ISNUMBER(SEARCH('[1]Lookup for use classification'!$B$14,C4801)),ISNUMBER(SEARCH('[1]Lookup for use classification'!$C$14,C4801))),'[1]Lookup for use classification'!$A$14,"Other"))))))))))))</f>
        <v>Public Assembly</v>
      </c>
      <c r="E4801" s="175">
        <v>1800</v>
      </c>
      <c r="F4801" s="176" t="s">
        <v>6</v>
      </c>
      <c r="G4801" s="176" t="s">
        <v>11</v>
      </c>
    </row>
    <row r="4802" spans="1:18" hidden="1">
      <c r="A4802" s="134" t="s">
        <v>542</v>
      </c>
      <c r="B4802" s="8" t="str">
        <f>IF(ISNA(VLOOKUP(CONCATENATE(A4802,C4802),EUS!$B$2:$B$1939,1,FALSE)),"","End Use Study")</f>
        <v>End Use Study</v>
      </c>
      <c r="C4802" s="8" t="s">
        <v>63</v>
      </c>
      <c r="D4802" s="6" t="str">
        <f>IF(OR(ISNUMBER(SEARCH('[1]Lookup for use classification'!$B$1,C4802)),ISNUMBER(SEARCH('[1]Lookup for use classification'!$C$1,C4802)),ISNUMBER(SEARCH('[1]Lookup for use classification'!$D$1,C4802))),'[1]Lookup for use classification'!$A$1,IF(ISNUMBER(SEARCH('[1]Lookup for use classification'!$B$2,C4802)),'[1]Lookup for use classification'!$A$2,IF(ISNUMBER(SEARCH('[1]Lookup for use classification'!$B$3,C4802)),'[1]Lookup for use classification'!$A$3,IF(OR(ISNUMBER(SEARCH('[1]Lookup for use classification'!$B$4,C4802)),ISNUMBER(SEARCH('[1]Lookup for use classification'!$C$4,C4802))),'[1]Lookup for use classification'!$A$4,IF(OR(ISNUMBER(SEARCH('[1]Lookup for use classification'!$B$5,C4802)),ISNUMBER(SEARCH('[1]Lookup for use classification'!$C$5,C4802)),ISNUMBER(SEARCH('[1]Lookup for use classification'!$D$5,C4802))),'[1]Lookup for use classification'!$A$5,IF(OR(ISNUMBER(SEARCH('[1]Lookup for use classification'!$B$7,C4802)),ISNUMBER(SEARCH('[1]Lookup for use classification'!$C$7,C4802)),ISNUMBER(SEARCH('[1]Lookup for use classification'!$D$7,C4802))),'[1]Lookup for use classification'!$A$7,IF(OR(ISNUMBER(SEARCH('[1]Lookup for use classification'!$B$9,C4802)),ISNUMBER(SEARCH('[1]Lookup for use classification'!$C$9,C4802)),ISNUMBER(SEARCH('[1]Lookup for use classification'!$D$9,C4802)),ISNUMBER(SEARCH('[1]Lookup for use classification'!$E$9,C4802)),ISNUMBER(SEARCH('[1]Lookup for use classification'!$F$9,C4802)),ISNUMBER(SEARCH('[1]Lookup for use classification'!$G$9,C4802))),'[1]Lookup for use classification'!$A$9,IF(OR(ISNUMBER(SEARCH('[1]Lookup for use classification'!$B$10,C4802)),ISNUMBER(SEARCH('[1]Lookup for use classification'!$C$10,C4802)),ISNUMBER(SEARCH('[1]Lookup for use classification'!$D$10,C4802)),ISNUMBER(SEARCH('[1]Lookup for use classification'!$E$10,C4802)),ISNUMBER(SEARCH('[1]Lookup for use classification'!$F$10,C4802))),'[1]Lookup for use classification'!$A$10,IF(OR(ISNUMBER(SEARCH('[1]Lookup for use classification'!$B$11,C4802)),ISNUMBER(SEARCH('[1]Lookup for use classification'!$C$11,C4802))),'[1]Lookup for use classification'!$A$11,IF(OR(ISNUMBER(SEARCH('[1]Lookup for use classification'!$B$12,C4802)),ISNUMBER(SEARCH('[1]Lookup for use classification'!$C$12,C4802))),'[1]Lookup for use classification'!$A$12,"Nope"))))))))))</f>
        <v>Public Assembly</v>
      </c>
      <c r="E4802" s="9"/>
      <c r="F4802" s="9"/>
      <c r="G4802" s="9"/>
      <c r="H4802" s="164"/>
      <c r="I4802" s="164"/>
      <c r="J4802" s="7"/>
      <c r="L4802" s="6"/>
    </row>
    <row r="4803" spans="1:18" hidden="1">
      <c r="A4803" s="188" t="s">
        <v>542</v>
      </c>
      <c r="B4803" s="162" t="s">
        <v>4511</v>
      </c>
      <c r="C4803" s="174" t="s">
        <v>183</v>
      </c>
      <c r="D4803" s="6" t="s">
        <v>213</v>
      </c>
      <c r="E4803" s="163">
        <v>360</v>
      </c>
      <c r="F4803" s="163"/>
      <c r="G4803" s="163"/>
      <c r="H4803" s="164">
        <v>386</v>
      </c>
      <c r="I4803" s="164"/>
      <c r="J4803" s="165">
        <v>405</v>
      </c>
      <c r="M4803" s="165">
        <v>309</v>
      </c>
      <c r="O4803" s="165">
        <v>385</v>
      </c>
      <c r="R4803" s="165">
        <v>500</v>
      </c>
    </row>
    <row r="4804" spans="1:18" hidden="1">
      <c r="A4804" s="187" t="s">
        <v>542</v>
      </c>
      <c r="B4804" s="167" t="s">
        <v>4456</v>
      </c>
      <c r="C4804" s="174" t="s">
        <v>549</v>
      </c>
      <c r="D4804" s="6" t="str">
        <f>IF(OR(ISNUMBER(SEARCH('[1]Lookup for use classification'!$B$1,C4804)),ISNUMBER(SEARCH('[1]Lookup for use classification'!$C$1,C4804)),ISNUMBER(SEARCH('[1]Lookup for use classification'!$D$1,C4804)),ISNUMBER(SEARCH('[1]Lookup for use classification'!$E$1,C4804))),'[1]Lookup for use classification'!$A$1,IF(ISNUMBER(SEARCH('[1]Lookup for use classification'!$B$2,C4804)),'[1]Lookup for use classification'!$A$2,IF(ISNUMBER(SEARCH('[1]Lookup for use classification'!$B$3,C4804)),'[1]Lookup for use classification'!$A$3,IF(OR(ISNUMBER(SEARCH('[1]Lookup for use classification'!$B$4,C4804)),ISNUMBER(SEARCH('[1]Lookup for use classification'!$C$4,C4804)),ISNUMBER(SEARCH('[1]Lookup for use classification'!$D$4,C4804)),ISNUMBER(SEARCH('[1]Lookup for use classification'!$E$4,C4804))),'[1]Lookup for use classification'!$A$4,IF(OR(ISNUMBER(SEARCH('[1]Lookup for use classification'!$B$5,C4804)),ISNUMBER(SEARCH('[1]Lookup for use classification'!$C$5,C4804)),ISNUMBER(SEARCH('[1]Lookup for use classification'!$D$5,C4804))),'[1]Lookup for use classification'!$A$5,IF(OR(ISNUMBER(SEARCH('[1]Lookup for use classification'!$B$7,C4804)),ISNUMBER(SEARCH('[1]Lookup for use classification'!$C$7,C4804)),ISNUMBER(SEARCH('[1]Lookup for use classification'!$D$7,C4804))),'[1]Lookup for use classification'!$A$7,IF(OR(ISNUMBER(SEARCH('[1]Lookup for use classification'!$B$9,C4804)),ISNUMBER(SEARCH('[1]Lookup for use classification'!$C$9,C4804)),ISNUMBER(SEARCH('[1]Lookup for use classification'!$D$9,C4804)),ISNUMBER(SEARCH('[1]Lookup for use classification'!$E$9,C4804)),ISNUMBER(SEARCH('[1]Lookup for use classification'!$F$9,C4804)),ISNUMBER(SEARCH('[1]Lookup for use classification'!$G$9,C4804)),ISNUMBER(SEARCH('[1]Lookup for use classification'!$H$9,C4804)),ISNUMBER(SEARCH('[1]Lookup for use classification'!$I$9,C4804)),ISNUMBER(SEARCH('[1]Lookup for use classification'!$J$9,C4804)),ISNUMBER(SEARCH('[1]Lookup for use classification'!$K$9,C4804))),'[1]Lookup for use classification'!$A$9,IF(OR(ISNUMBER(SEARCH('[1]Lookup for use classification'!$B$10,C4804)),ISNUMBER(SEARCH('[1]Lookup for use classification'!$C$10,C4804)),ISNUMBER(SEARCH('[1]Lookup for use classification'!$D$10,C4804)),ISNUMBER(SEARCH('[1]Lookup for use classification'!$E$10,C4804)),ISNUMBER(SEARCH('[1]Lookup for use classification'!$F$10,C4804)),ISNUMBER(SEARCH('[1]Lookup for use classification'!$G$10,C4804))),'[1]Lookup for use classification'!$A$10,IF(OR(ISNUMBER(SEARCH('[1]Lookup for use classification'!$B$11,C4804)),ISNUMBER(SEARCH('[1]Lookup for use classification'!$C$11,C4804))),'[1]Lookup for use classification'!$A$11,IF(OR(ISNUMBER(SEARCH('[1]Lookup for use classification'!$B$12,C4804)),ISNUMBER(SEARCH('[1]Lookup for use classification'!$C$12,C4804))),'[1]Lookup for use classification'!$A$12,IF(OR(ISNUMBER(SEARCH('[1]Lookup for use classification'!$B$13,C4804)),ISNUMBER(SEARCH('[1]Lookup for use classification'!$C$13,C4804)),ISNUMBER(SEARCH('[1]Lookup for use classification'!$D$13,C4804)),,ISNUMBER(SEARCH('[1]Lookup for use classification'!$C$13,C4804)),ISNUMBER(SEARCH('[1]Lookup for use classification'!$E$13,C4804))),'[1]Lookup for use classification'!$A$13,IF(OR(ISNUMBER(SEARCH('[1]Lookup for use classification'!$B$14,C4804)),ISNUMBER(SEARCH('[1]Lookup for use classification'!$C$14,C4804))),'[1]Lookup for use classification'!$A$14,"Other"))))))))))))</f>
        <v>Water &amp; Sewer</v>
      </c>
      <c r="E4804" s="175">
        <v>1800</v>
      </c>
      <c r="F4804" s="176"/>
      <c r="G4804" s="176"/>
    </row>
    <row r="4805" spans="1:18" hidden="1">
      <c r="A4805" s="188" t="s">
        <v>2413</v>
      </c>
      <c r="B4805" s="162" t="s">
        <v>4511</v>
      </c>
      <c r="C4805" s="162" t="s">
        <v>3196</v>
      </c>
      <c r="D4805" s="162" t="s">
        <v>377</v>
      </c>
      <c r="E4805" s="163">
        <v>1947</v>
      </c>
      <c r="F4805" s="163"/>
      <c r="G4805" s="163"/>
      <c r="H4805" s="164">
        <v>1838</v>
      </c>
      <c r="I4805" s="164"/>
      <c r="J4805" s="165">
        <v>11333</v>
      </c>
      <c r="M4805" s="165">
        <v>1265</v>
      </c>
      <c r="O4805" s="165">
        <v>10253</v>
      </c>
      <c r="R4805" s="165">
        <v>23263</v>
      </c>
    </row>
    <row r="4806" spans="1:18" hidden="1">
      <c r="A4806" s="188" t="s">
        <v>2413</v>
      </c>
      <c r="B4806" s="162" t="s">
        <v>4511</v>
      </c>
      <c r="C4806" s="162" t="s">
        <v>2414</v>
      </c>
      <c r="D4806" s="11" t="s">
        <v>213</v>
      </c>
      <c r="E4806" s="163">
        <v>1365</v>
      </c>
      <c r="F4806" s="163"/>
      <c r="G4806" s="163"/>
      <c r="H4806" s="164">
        <v>799</v>
      </c>
      <c r="I4806" s="164"/>
      <c r="J4806" s="165">
        <v>5196</v>
      </c>
      <c r="M4806" s="165">
        <v>566</v>
      </c>
      <c r="O4806" s="165">
        <v>3959</v>
      </c>
      <c r="R4806" s="165">
        <v>13830</v>
      </c>
    </row>
    <row r="4807" spans="1:18" hidden="1">
      <c r="A4807" s="185" t="s">
        <v>550</v>
      </c>
      <c r="B4807" s="8" t="s">
        <v>6055</v>
      </c>
      <c r="C4807" s="162"/>
      <c r="D4807" s="162" t="s">
        <v>3335</v>
      </c>
      <c r="E4807" s="163">
        <v>19822</v>
      </c>
      <c r="F4807" s="163"/>
      <c r="G4807" s="163"/>
      <c r="H4807" s="164"/>
      <c r="I4807" s="164"/>
      <c r="K4807" s="163"/>
    </row>
    <row r="4808" spans="1:18" hidden="1">
      <c r="A4808" s="188" t="s">
        <v>550</v>
      </c>
      <c r="B4808" s="8" t="str">
        <f>IF(ISNA(VLOOKUP(CONCATENATE(A4808,C4808),ARIS!$A$1:$A$959,1,FALSE)),"","ARIS")</f>
        <v>ARIS</v>
      </c>
      <c r="C4808" s="162" t="s">
        <v>3306</v>
      </c>
      <c r="D4808" s="162" t="s">
        <v>3232</v>
      </c>
      <c r="E4808" s="163">
        <v>2214</v>
      </c>
      <c r="F4808" s="163"/>
      <c r="G4808" s="163"/>
      <c r="H4808" s="164"/>
      <c r="I4808" s="164"/>
      <c r="J4808" s="165">
        <v>21986.19846</v>
      </c>
    </row>
    <row r="4809" spans="1:18" hidden="1">
      <c r="A4809" s="134" t="s">
        <v>550</v>
      </c>
      <c r="B4809" s="8" t="str">
        <f>IF(ISNA(VLOOKUP(CONCATENATE(A4809,C4809),EUS!$B$2:$B$1939,1,FALSE)),"","End Use Study")</f>
        <v>End Use Study</v>
      </c>
      <c r="C4809" s="8" t="s">
        <v>2167</v>
      </c>
      <c r="D4809" s="162" t="s">
        <v>1980</v>
      </c>
      <c r="E4809" s="9">
        <v>960</v>
      </c>
      <c r="F4809" s="9"/>
      <c r="G4809" s="9"/>
      <c r="H4809" s="164"/>
      <c r="I4809" s="164"/>
      <c r="J4809" s="7"/>
      <c r="L4809" s="6"/>
    </row>
    <row r="4810" spans="1:18" hidden="1">
      <c r="A4810" s="134" t="s">
        <v>550</v>
      </c>
      <c r="B4810" s="8" t="str">
        <f>IF(ISNA(VLOOKUP(CONCATENATE(A4810,C4810),EUS!$B$2:$B$1939,1,FALSE)),"","End Use Study")</f>
        <v>End Use Study</v>
      </c>
      <c r="C4810" s="8" t="s">
        <v>2168</v>
      </c>
      <c r="D4810" s="162" t="s">
        <v>1980</v>
      </c>
      <c r="E4810" s="9">
        <v>960</v>
      </c>
      <c r="F4810" s="9"/>
      <c r="G4810" s="9"/>
      <c r="H4810" s="164"/>
      <c r="I4810" s="164"/>
      <c r="J4810" s="7"/>
      <c r="L4810" s="6"/>
    </row>
    <row r="4811" spans="1:18" hidden="1">
      <c r="A4811" s="187" t="s">
        <v>550</v>
      </c>
      <c r="B4811" s="167" t="s">
        <v>4456</v>
      </c>
      <c r="C4811" s="174" t="s">
        <v>555</v>
      </c>
      <c r="D4811" s="6" t="str">
        <f>IF(OR(ISNUMBER(SEARCH('[1]Lookup for use classification'!$B$1,C4811)),ISNUMBER(SEARCH('[1]Lookup for use classification'!$C$1,C4811)),ISNUMBER(SEARCH('[1]Lookup for use classification'!$D$1,C4811)),ISNUMBER(SEARCH('[1]Lookup for use classification'!$E$1,C4811))),'[1]Lookup for use classification'!$A$1,IF(ISNUMBER(SEARCH('[1]Lookup for use classification'!$B$2,C4811)),'[1]Lookup for use classification'!$A$2,IF(ISNUMBER(SEARCH('[1]Lookup for use classification'!$B$3,C4811)),'[1]Lookup for use classification'!$A$3,IF(OR(ISNUMBER(SEARCH('[1]Lookup for use classification'!$B$4,C4811)),ISNUMBER(SEARCH('[1]Lookup for use classification'!$C$4,C4811)),ISNUMBER(SEARCH('[1]Lookup for use classification'!$D$4,C4811)),ISNUMBER(SEARCH('[1]Lookup for use classification'!$E$4,C4811))),'[1]Lookup for use classification'!$A$4,IF(OR(ISNUMBER(SEARCH('[1]Lookup for use classification'!$B$5,C4811)),ISNUMBER(SEARCH('[1]Lookup for use classification'!$C$5,C4811)),ISNUMBER(SEARCH('[1]Lookup for use classification'!$D$5,C4811))),'[1]Lookup for use classification'!$A$5,IF(OR(ISNUMBER(SEARCH('[1]Lookup for use classification'!$B$7,C4811)),ISNUMBER(SEARCH('[1]Lookup for use classification'!$C$7,C4811)),ISNUMBER(SEARCH('[1]Lookup for use classification'!$D$7,C4811))),'[1]Lookup for use classification'!$A$7,IF(OR(ISNUMBER(SEARCH('[1]Lookup for use classification'!$B$9,C4811)),ISNUMBER(SEARCH('[1]Lookup for use classification'!$C$9,C4811)),ISNUMBER(SEARCH('[1]Lookup for use classification'!$D$9,C4811)),ISNUMBER(SEARCH('[1]Lookup for use classification'!$E$9,C4811)),ISNUMBER(SEARCH('[1]Lookup for use classification'!$F$9,C4811)),ISNUMBER(SEARCH('[1]Lookup for use classification'!$G$9,C4811)),ISNUMBER(SEARCH('[1]Lookup for use classification'!$H$9,C4811)),ISNUMBER(SEARCH('[1]Lookup for use classification'!$I$9,C4811)),ISNUMBER(SEARCH('[1]Lookup for use classification'!$J$9,C4811)),ISNUMBER(SEARCH('[1]Lookup for use classification'!$K$9,C4811))),'[1]Lookup for use classification'!$A$9,IF(OR(ISNUMBER(SEARCH('[1]Lookup for use classification'!$B$10,C4811)),ISNUMBER(SEARCH('[1]Lookup for use classification'!$C$10,C4811)),ISNUMBER(SEARCH('[1]Lookup for use classification'!$D$10,C4811)),ISNUMBER(SEARCH('[1]Lookup for use classification'!$E$10,C4811)),ISNUMBER(SEARCH('[1]Lookup for use classification'!$F$10,C4811)),ISNUMBER(SEARCH('[1]Lookup for use classification'!$G$10,C4811))),'[1]Lookup for use classification'!$A$10,IF(OR(ISNUMBER(SEARCH('[1]Lookup for use classification'!$B$11,C4811)),ISNUMBER(SEARCH('[1]Lookup for use classification'!$C$11,C4811))),'[1]Lookup for use classification'!$A$11,IF(OR(ISNUMBER(SEARCH('[1]Lookup for use classification'!$B$12,C4811)),ISNUMBER(SEARCH('[1]Lookup for use classification'!$C$12,C4811))),'[1]Lookup for use classification'!$A$12,IF(OR(ISNUMBER(SEARCH('[1]Lookup for use classification'!$B$13,C4811)),ISNUMBER(SEARCH('[1]Lookup for use classification'!$C$13,C4811)),ISNUMBER(SEARCH('[1]Lookup for use classification'!$D$13,C4811)),,ISNUMBER(SEARCH('[1]Lookup for use classification'!$C$13,C4811)),ISNUMBER(SEARCH('[1]Lookup for use classification'!$E$13,C4811))),'[1]Lookup for use classification'!$A$13,IF(OR(ISNUMBER(SEARCH('[1]Lookup for use classification'!$B$14,C4811)),ISNUMBER(SEARCH('[1]Lookup for use classification'!$C$14,C4811))),'[1]Lookup for use classification'!$A$14,"Other"))))))))))))</f>
        <v>Water &amp; Sewer</v>
      </c>
      <c r="E4811" s="175">
        <v>2240</v>
      </c>
      <c r="F4811" s="176" t="s">
        <v>6</v>
      </c>
      <c r="G4811" s="176"/>
    </row>
    <row r="4812" spans="1:18" hidden="1">
      <c r="A4812" s="187" t="s">
        <v>556</v>
      </c>
      <c r="B4812" s="167" t="s">
        <v>4456</v>
      </c>
      <c r="C4812" s="174" t="s">
        <v>557</v>
      </c>
      <c r="D4812" s="6" t="str">
        <f>IF(OR(ISNUMBER(SEARCH('[1]Lookup for use classification'!$B$1,C4812)),ISNUMBER(SEARCH('[1]Lookup for use classification'!$C$1,C4812)),ISNUMBER(SEARCH('[1]Lookup for use classification'!$D$1,C4812)),ISNUMBER(SEARCH('[1]Lookup for use classification'!$E$1,C4812))),'[1]Lookup for use classification'!$A$1,IF(ISNUMBER(SEARCH('[1]Lookup for use classification'!$B$2,C4812)),'[1]Lookup for use classification'!$A$2,IF(ISNUMBER(SEARCH('[1]Lookup for use classification'!$B$3,C4812)),'[1]Lookup for use classification'!$A$3,IF(OR(ISNUMBER(SEARCH('[1]Lookup for use classification'!$B$4,C4812)),ISNUMBER(SEARCH('[1]Lookup for use classification'!$C$4,C4812)),ISNUMBER(SEARCH('[1]Lookup for use classification'!$D$4,C4812)),ISNUMBER(SEARCH('[1]Lookup for use classification'!$E$4,C4812))),'[1]Lookup for use classification'!$A$4,IF(OR(ISNUMBER(SEARCH('[1]Lookup for use classification'!$B$5,C4812)),ISNUMBER(SEARCH('[1]Lookup for use classification'!$C$5,C4812)),ISNUMBER(SEARCH('[1]Lookup for use classification'!$D$5,C4812))),'[1]Lookup for use classification'!$A$5,IF(OR(ISNUMBER(SEARCH('[1]Lookup for use classification'!$B$7,C4812)),ISNUMBER(SEARCH('[1]Lookup for use classification'!$C$7,C4812)),ISNUMBER(SEARCH('[1]Lookup for use classification'!$D$7,C4812))),'[1]Lookup for use classification'!$A$7,IF(OR(ISNUMBER(SEARCH('[1]Lookup for use classification'!$B$9,C4812)),ISNUMBER(SEARCH('[1]Lookup for use classification'!$C$9,C4812)),ISNUMBER(SEARCH('[1]Lookup for use classification'!$D$9,C4812)),ISNUMBER(SEARCH('[1]Lookup for use classification'!$E$9,C4812)),ISNUMBER(SEARCH('[1]Lookup for use classification'!$F$9,C4812)),ISNUMBER(SEARCH('[1]Lookup for use classification'!$G$9,C4812)),ISNUMBER(SEARCH('[1]Lookup for use classification'!$H$9,C4812)),ISNUMBER(SEARCH('[1]Lookup for use classification'!$I$9,C4812)),ISNUMBER(SEARCH('[1]Lookup for use classification'!$J$9,C4812)),ISNUMBER(SEARCH('[1]Lookup for use classification'!$K$9,C4812))),'[1]Lookup for use classification'!$A$9,IF(OR(ISNUMBER(SEARCH('[1]Lookup for use classification'!$B$10,C4812)),ISNUMBER(SEARCH('[1]Lookup for use classification'!$C$10,C4812)),ISNUMBER(SEARCH('[1]Lookup for use classification'!$D$10,C4812)),ISNUMBER(SEARCH('[1]Lookup for use classification'!$E$10,C4812)),ISNUMBER(SEARCH('[1]Lookup for use classification'!$F$10,C4812)),ISNUMBER(SEARCH('[1]Lookup for use classification'!$G$10,C4812))),'[1]Lookup for use classification'!$A$10,IF(OR(ISNUMBER(SEARCH('[1]Lookup for use classification'!$B$11,C4812)),ISNUMBER(SEARCH('[1]Lookup for use classification'!$C$11,C4812))),'[1]Lookup for use classification'!$A$11,IF(OR(ISNUMBER(SEARCH('[1]Lookup for use classification'!$B$12,C4812)),ISNUMBER(SEARCH('[1]Lookup for use classification'!$C$12,C4812))),'[1]Lookup for use classification'!$A$12,IF(OR(ISNUMBER(SEARCH('[1]Lookup for use classification'!$B$13,C4812)),ISNUMBER(SEARCH('[1]Lookup for use classification'!$C$13,C4812)),ISNUMBER(SEARCH('[1]Lookup for use classification'!$D$13,C4812)),,ISNUMBER(SEARCH('[1]Lookup for use classification'!$C$13,C4812)),ISNUMBER(SEARCH('[1]Lookup for use classification'!$E$13,C4812))),'[1]Lookup for use classification'!$A$13,IF(OR(ISNUMBER(SEARCH('[1]Lookup for use classification'!$B$14,C4812)),ISNUMBER(SEARCH('[1]Lookup for use classification'!$C$14,C4812))),'[1]Lookup for use classification'!$A$14,"Other"))))))))))))</f>
        <v>Education - K - 12</v>
      </c>
      <c r="E4812" s="175">
        <v>19382</v>
      </c>
      <c r="F4812" s="176"/>
      <c r="G4812" s="176"/>
    </row>
    <row r="4813" spans="1:18" hidden="1">
      <c r="A4813" s="188" t="s">
        <v>556</v>
      </c>
      <c r="B4813" s="162" t="s">
        <v>4511</v>
      </c>
      <c r="C4813" s="188" t="s">
        <v>3307</v>
      </c>
      <c r="D4813" s="188" t="s">
        <v>3232</v>
      </c>
      <c r="E4813" s="215">
        <v>2422</v>
      </c>
      <c r="F4813" s="215"/>
      <c r="G4813" s="215"/>
      <c r="H4813" s="216">
        <v>801</v>
      </c>
      <c r="I4813" s="216"/>
      <c r="J4813" s="193">
        <v>26391</v>
      </c>
      <c r="K4813" s="193"/>
      <c r="L4813" s="193"/>
      <c r="M4813" s="193">
        <v>938</v>
      </c>
      <c r="N4813" s="193"/>
      <c r="O4813" s="193">
        <v>13670</v>
      </c>
      <c r="P4813" s="193"/>
      <c r="Q4813" s="193"/>
      <c r="R4813" s="193">
        <v>4025</v>
      </c>
    </row>
    <row r="4814" spans="1:18" hidden="1">
      <c r="A4814" s="188" t="s">
        <v>556</v>
      </c>
      <c r="B4814" s="162" t="s">
        <v>4511</v>
      </c>
      <c r="C4814" s="174" t="s">
        <v>153</v>
      </c>
      <c r="D4814" s="162" t="s">
        <v>377</v>
      </c>
      <c r="E4814" s="163">
        <v>1599</v>
      </c>
      <c r="F4814" s="163"/>
      <c r="G4814" s="163"/>
      <c r="H4814" s="164">
        <v>1451</v>
      </c>
      <c r="I4814" s="164"/>
      <c r="J4814" s="165">
        <v>4838</v>
      </c>
      <c r="M4814" s="165">
        <v>595</v>
      </c>
      <c r="O4814" s="165">
        <v>4319</v>
      </c>
      <c r="R4814" s="165">
        <v>53837</v>
      </c>
    </row>
    <row r="4815" spans="1:18" hidden="1">
      <c r="A4815" s="187" t="s">
        <v>556</v>
      </c>
      <c r="B4815" s="167" t="s">
        <v>4456</v>
      </c>
      <c r="C4815" s="174" t="s">
        <v>62</v>
      </c>
      <c r="D4815" s="6" t="str">
        <f>IF(OR(ISNUMBER(SEARCH('[1]Lookup for use classification'!$B$1,C4815)),ISNUMBER(SEARCH('[1]Lookup for use classification'!$C$1,C4815)),ISNUMBER(SEARCH('[1]Lookup for use classification'!$D$1,C4815)),ISNUMBER(SEARCH('[1]Lookup for use classification'!$E$1,C4815))),'[1]Lookup for use classification'!$A$1,IF(ISNUMBER(SEARCH('[1]Lookup for use classification'!$B$2,C4815)),'[1]Lookup for use classification'!$A$2,IF(ISNUMBER(SEARCH('[1]Lookup for use classification'!$B$3,C4815)),'[1]Lookup for use classification'!$A$3,IF(OR(ISNUMBER(SEARCH('[1]Lookup for use classification'!$B$4,C4815)),ISNUMBER(SEARCH('[1]Lookup for use classification'!$C$4,C4815)),ISNUMBER(SEARCH('[1]Lookup for use classification'!$D$4,C4815)),ISNUMBER(SEARCH('[1]Lookup for use classification'!$E$4,C4815))),'[1]Lookup for use classification'!$A$4,IF(OR(ISNUMBER(SEARCH('[1]Lookup for use classification'!$B$5,C4815)),ISNUMBER(SEARCH('[1]Lookup for use classification'!$C$5,C4815)),ISNUMBER(SEARCH('[1]Lookup for use classification'!$D$5,C4815))),'[1]Lookup for use classification'!$A$5,IF(OR(ISNUMBER(SEARCH('[1]Lookup for use classification'!$B$7,C4815)),ISNUMBER(SEARCH('[1]Lookup for use classification'!$C$7,C4815)),ISNUMBER(SEARCH('[1]Lookup for use classification'!$D$7,C4815))),'[1]Lookup for use classification'!$A$7,IF(OR(ISNUMBER(SEARCH('[1]Lookup for use classification'!$B$9,C4815)),ISNUMBER(SEARCH('[1]Lookup for use classification'!$C$9,C4815)),ISNUMBER(SEARCH('[1]Lookup for use classification'!$D$9,C4815)),ISNUMBER(SEARCH('[1]Lookup for use classification'!$E$9,C4815)),ISNUMBER(SEARCH('[1]Lookup for use classification'!$F$9,C4815)),ISNUMBER(SEARCH('[1]Lookup for use classification'!$G$9,C4815)),ISNUMBER(SEARCH('[1]Lookup for use classification'!$H$9,C4815)),ISNUMBER(SEARCH('[1]Lookup for use classification'!$I$9,C4815)),ISNUMBER(SEARCH('[1]Lookup for use classification'!$J$9,C4815)),ISNUMBER(SEARCH('[1]Lookup for use classification'!$K$9,C4815))),'[1]Lookup for use classification'!$A$9,IF(OR(ISNUMBER(SEARCH('[1]Lookup for use classification'!$B$10,C4815)),ISNUMBER(SEARCH('[1]Lookup for use classification'!$C$10,C4815)),ISNUMBER(SEARCH('[1]Lookup for use classification'!$D$10,C4815)),ISNUMBER(SEARCH('[1]Lookup for use classification'!$E$10,C4815)),ISNUMBER(SEARCH('[1]Lookup for use classification'!$F$10,C4815)),ISNUMBER(SEARCH('[1]Lookup for use classification'!$G$10,C4815))),'[1]Lookup for use classification'!$A$10,IF(OR(ISNUMBER(SEARCH('[1]Lookup for use classification'!$B$11,C4815)),ISNUMBER(SEARCH('[1]Lookup for use classification'!$C$11,C4815))),'[1]Lookup for use classification'!$A$11,IF(OR(ISNUMBER(SEARCH('[1]Lookup for use classification'!$B$12,C4815)),ISNUMBER(SEARCH('[1]Lookup for use classification'!$C$12,C4815))),'[1]Lookup for use classification'!$A$12,IF(OR(ISNUMBER(SEARCH('[1]Lookup for use classification'!$B$13,C4815)),ISNUMBER(SEARCH('[1]Lookup for use classification'!$C$13,C4815)),ISNUMBER(SEARCH('[1]Lookup for use classification'!$D$13,C4815)),,ISNUMBER(SEARCH('[1]Lookup for use classification'!$C$13,C4815)),ISNUMBER(SEARCH('[1]Lookup for use classification'!$E$13,C4815))),'[1]Lookup for use classification'!$A$13,IF(OR(ISNUMBER(SEARCH('[1]Lookup for use classification'!$B$14,C4815)),ISNUMBER(SEARCH('[1]Lookup for use classification'!$C$14,C4815))),'[1]Lookup for use classification'!$A$14,"Other"))))))))))))</f>
        <v>Office</v>
      </c>
      <c r="E4815" s="175"/>
      <c r="F4815" s="176"/>
      <c r="G4815" s="176"/>
    </row>
    <row r="4816" spans="1:18" hidden="1">
      <c r="A4816" s="185" t="s">
        <v>556</v>
      </c>
      <c r="B4816" s="167" t="s">
        <v>4456</v>
      </c>
      <c r="C4816" s="305" t="s">
        <v>90</v>
      </c>
      <c r="D4816" s="6" t="str">
        <f>IF(OR(ISNUMBER(SEARCH('[1]Lookup for use classification'!$B$1,C4816)),ISNUMBER(SEARCH('[1]Lookup for use classification'!$C$1,C4816)),ISNUMBER(SEARCH('[1]Lookup for use classification'!$D$1,C4816)),ISNUMBER(SEARCH('[1]Lookup for use classification'!$E$1,C4816))),'[1]Lookup for use classification'!$A$1,IF(ISNUMBER(SEARCH('[1]Lookup for use classification'!$B$2,C4816)),'[1]Lookup for use classification'!$A$2,IF(ISNUMBER(SEARCH('[1]Lookup for use classification'!$B$3,C4816)),'[1]Lookup for use classification'!$A$3,IF(OR(ISNUMBER(SEARCH('[1]Lookup for use classification'!$B$4,C4816)),ISNUMBER(SEARCH('[1]Lookup for use classification'!$C$4,C4816)),ISNUMBER(SEARCH('[1]Lookup for use classification'!$D$4,C4816)),ISNUMBER(SEARCH('[1]Lookup for use classification'!$E$4,C4816))),'[1]Lookup for use classification'!$A$4,IF(OR(ISNUMBER(SEARCH('[1]Lookup for use classification'!$B$5,C4816)),ISNUMBER(SEARCH('[1]Lookup for use classification'!$C$5,C4816)),ISNUMBER(SEARCH('[1]Lookup for use classification'!$D$5,C4816))),'[1]Lookup for use classification'!$A$5,IF(OR(ISNUMBER(SEARCH('[1]Lookup for use classification'!$B$7,C4816)),ISNUMBER(SEARCH('[1]Lookup for use classification'!$C$7,C4816)),ISNUMBER(SEARCH('[1]Lookup for use classification'!$D$7,C4816))),'[1]Lookup for use classification'!$A$7,IF(OR(ISNUMBER(SEARCH('[1]Lookup for use classification'!$B$9,C4816)),ISNUMBER(SEARCH('[1]Lookup for use classification'!$C$9,C4816)),ISNUMBER(SEARCH('[1]Lookup for use classification'!$D$9,C4816)),ISNUMBER(SEARCH('[1]Lookup for use classification'!$E$9,C4816)),ISNUMBER(SEARCH('[1]Lookup for use classification'!$F$9,C4816)),ISNUMBER(SEARCH('[1]Lookup for use classification'!$G$9,C4816)),ISNUMBER(SEARCH('[1]Lookup for use classification'!$H$9,C4816)),ISNUMBER(SEARCH('[1]Lookup for use classification'!$I$9,C4816)),ISNUMBER(SEARCH('[1]Lookup for use classification'!$J$9,C4816)),ISNUMBER(SEARCH('[1]Lookup for use classification'!$K$9,C4816))),'[1]Lookup for use classification'!$A$9,IF(OR(ISNUMBER(SEARCH('[1]Lookup for use classification'!$B$10,C4816)),ISNUMBER(SEARCH('[1]Lookup for use classification'!$C$10,C4816)),ISNUMBER(SEARCH('[1]Lookup for use classification'!$D$10,C4816)),ISNUMBER(SEARCH('[1]Lookup for use classification'!$E$10,C4816)),ISNUMBER(SEARCH('[1]Lookup for use classification'!$F$10,C4816)),ISNUMBER(SEARCH('[1]Lookup for use classification'!$G$10,C4816))),'[1]Lookup for use classification'!$A$10,IF(OR(ISNUMBER(SEARCH('[1]Lookup for use classification'!$B$11,C4816)),ISNUMBER(SEARCH('[1]Lookup for use classification'!$C$11,C4816))),'[1]Lookup for use classification'!$A$11,IF(OR(ISNUMBER(SEARCH('[1]Lookup for use classification'!$B$12,C4816)),ISNUMBER(SEARCH('[1]Lookup for use classification'!$C$12,C4816))),'[1]Lookup for use classification'!$A$12,IF(OR(ISNUMBER(SEARCH('[1]Lookup for use classification'!$B$13,C4816)),ISNUMBER(SEARCH('[1]Lookup for use classification'!$C$13,C4816)),ISNUMBER(SEARCH('[1]Lookup for use classification'!$D$13,C4816)),,ISNUMBER(SEARCH('[1]Lookup for use classification'!$C$13,C4816)),ISNUMBER(SEARCH('[1]Lookup for use classification'!$E$13,C4816))),'[1]Lookup for use classification'!$A$13,IF(OR(ISNUMBER(SEARCH('[1]Lookup for use classification'!$B$14,C4816)),ISNUMBER(SEARCH('[1]Lookup for use classification'!$C$14,C4816))),'[1]Lookup for use classification'!$A$14,"Other"))))))))))))</f>
        <v>Other</v>
      </c>
      <c r="E4816" s="178">
        <v>160</v>
      </c>
      <c r="F4816" s="306"/>
      <c r="G4816" s="202"/>
    </row>
    <row r="4817" spans="1:18" hidden="1">
      <c r="A4817" s="185" t="s">
        <v>556</v>
      </c>
      <c r="B4817" s="167" t="s">
        <v>4456</v>
      </c>
      <c r="C4817" s="174" t="s">
        <v>61</v>
      </c>
      <c r="D4817" s="6" t="str">
        <f>IF(OR(ISNUMBER(SEARCH('[1]Lookup for use classification'!$B$1,C4817)),ISNUMBER(SEARCH('[1]Lookup for use classification'!$C$1,C4817)),ISNUMBER(SEARCH('[1]Lookup for use classification'!$D$1,C4817)),ISNUMBER(SEARCH('[1]Lookup for use classification'!$E$1,C4817))),'[1]Lookup for use classification'!$A$1,IF(ISNUMBER(SEARCH('[1]Lookup for use classification'!$B$2,C4817)),'[1]Lookup for use classification'!$A$2,IF(ISNUMBER(SEARCH('[1]Lookup for use classification'!$B$3,C4817)),'[1]Lookup for use classification'!$A$3,IF(OR(ISNUMBER(SEARCH('[1]Lookup for use classification'!$B$4,C4817)),ISNUMBER(SEARCH('[1]Lookup for use classification'!$C$4,C4817)),ISNUMBER(SEARCH('[1]Lookup for use classification'!$D$4,C4817)),ISNUMBER(SEARCH('[1]Lookup for use classification'!$E$4,C4817))),'[1]Lookup for use classification'!$A$4,IF(OR(ISNUMBER(SEARCH('[1]Lookup for use classification'!$B$5,C4817)),ISNUMBER(SEARCH('[1]Lookup for use classification'!$C$5,C4817)),ISNUMBER(SEARCH('[1]Lookup for use classification'!$D$5,C4817))),'[1]Lookup for use classification'!$A$5,IF(OR(ISNUMBER(SEARCH('[1]Lookup for use classification'!$B$7,C4817)),ISNUMBER(SEARCH('[1]Lookup for use classification'!$C$7,C4817)),ISNUMBER(SEARCH('[1]Lookup for use classification'!$D$7,C4817))),'[1]Lookup for use classification'!$A$7,IF(OR(ISNUMBER(SEARCH('[1]Lookup for use classification'!$B$9,C4817)),ISNUMBER(SEARCH('[1]Lookup for use classification'!$C$9,C4817)),ISNUMBER(SEARCH('[1]Lookup for use classification'!$D$9,C4817)),ISNUMBER(SEARCH('[1]Lookup for use classification'!$E$9,C4817)),ISNUMBER(SEARCH('[1]Lookup for use classification'!$F$9,C4817)),ISNUMBER(SEARCH('[1]Lookup for use classification'!$G$9,C4817)),ISNUMBER(SEARCH('[1]Lookup for use classification'!$H$9,C4817)),ISNUMBER(SEARCH('[1]Lookup for use classification'!$I$9,C4817)),ISNUMBER(SEARCH('[1]Lookup for use classification'!$J$9,C4817)),ISNUMBER(SEARCH('[1]Lookup for use classification'!$K$9,C4817))),'[1]Lookup for use classification'!$A$9,IF(OR(ISNUMBER(SEARCH('[1]Lookup for use classification'!$B$10,C4817)),ISNUMBER(SEARCH('[1]Lookup for use classification'!$C$10,C4817)),ISNUMBER(SEARCH('[1]Lookup for use classification'!$D$10,C4817)),ISNUMBER(SEARCH('[1]Lookup for use classification'!$E$10,C4817)),ISNUMBER(SEARCH('[1]Lookup for use classification'!$F$10,C4817)),ISNUMBER(SEARCH('[1]Lookup for use classification'!$G$10,C4817))),'[1]Lookup for use classification'!$A$10,IF(OR(ISNUMBER(SEARCH('[1]Lookup for use classification'!$B$11,C4817)),ISNUMBER(SEARCH('[1]Lookup for use classification'!$C$11,C4817))),'[1]Lookup for use classification'!$A$11,IF(OR(ISNUMBER(SEARCH('[1]Lookup for use classification'!$B$12,C4817)),ISNUMBER(SEARCH('[1]Lookup for use classification'!$C$12,C4817))),'[1]Lookup for use classification'!$A$12,IF(OR(ISNUMBER(SEARCH('[1]Lookup for use classification'!$B$13,C4817)),ISNUMBER(SEARCH('[1]Lookup for use classification'!$C$13,C4817)),ISNUMBER(SEARCH('[1]Lookup for use classification'!$D$13,C4817)),,ISNUMBER(SEARCH('[1]Lookup for use classification'!$C$13,C4817)),ISNUMBER(SEARCH('[1]Lookup for use classification'!$E$13,C4817))),'[1]Lookup for use classification'!$A$13,IF(OR(ISNUMBER(SEARCH('[1]Lookup for use classification'!$B$14,C4817)),ISNUMBER(SEARCH('[1]Lookup for use classification'!$C$14,C4817))),'[1]Lookup for use classification'!$A$14,"Other"))))))))))))</f>
        <v>Other</v>
      </c>
      <c r="E4817" s="175">
        <v>532</v>
      </c>
      <c r="F4817" s="176"/>
      <c r="G4817" s="176"/>
    </row>
    <row r="4818" spans="1:18" hidden="1">
      <c r="A4818" s="187" t="s">
        <v>556</v>
      </c>
      <c r="B4818" s="167" t="s">
        <v>4456</v>
      </c>
      <c r="C4818" s="174" t="s">
        <v>63</v>
      </c>
      <c r="D4818" s="6" t="str">
        <f>IF(OR(ISNUMBER(SEARCH('[1]Lookup for use classification'!$B$1,C4818)),ISNUMBER(SEARCH('[1]Lookup for use classification'!$C$1,C4818)),ISNUMBER(SEARCH('[1]Lookup for use classification'!$D$1,C4818)),ISNUMBER(SEARCH('[1]Lookup for use classification'!$E$1,C4818))),'[1]Lookup for use classification'!$A$1,IF(ISNUMBER(SEARCH('[1]Lookup for use classification'!$B$2,C4818)),'[1]Lookup for use classification'!$A$2,IF(ISNUMBER(SEARCH('[1]Lookup for use classification'!$B$3,C4818)),'[1]Lookup for use classification'!$A$3,IF(OR(ISNUMBER(SEARCH('[1]Lookup for use classification'!$B$4,C4818)),ISNUMBER(SEARCH('[1]Lookup for use classification'!$C$4,C4818)),ISNUMBER(SEARCH('[1]Lookup for use classification'!$D$4,C4818)),ISNUMBER(SEARCH('[1]Lookup for use classification'!$E$4,C4818))),'[1]Lookup for use classification'!$A$4,IF(OR(ISNUMBER(SEARCH('[1]Lookup for use classification'!$B$5,C4818)),ISNUMBER(SEARCH('[1]Lookup for use classification'!$C$5,C4818)),ISNUMBER(SEARCH('[1]Lookup for use classification'!$D$5,C4818))),'[1]Lookup for use classification'!$A$5,IF(OR(ISNUMBER(SEARCH('[1]Lookup for use classification'!$B$7,C4818)),ISNUMBER(SEARCH('[1]Lookup for use classification'!$C$7,C4818)),ISNUMBER(SEARCH('[1]Lookup for use classification'!$D$7,C4818))),'[1]Lookup for use classification'!$A$7,IF(OR(ISNUMBER(SEARCH('[1]Lookup for use classification'!$B$9,C4818)),ISNUMBER(SEARCH('[1]Lookup for use classification'!$C$9,C4818)),ISNUMBER(SEARCH('[1]Lookup for use classification'!$D$9,C4818)),ISNUMBER(SEARCH('[1]Lookup for use classification'!$E$9,C4818)),ISNUMBER(SEARCH('[1]Lookup for use classification'!$F$9,C4818)),ISNUMBER(SEARCH('[1]Lookup for use classification'!$G$9,C4818)),ISNUMBER(SEARCH('[1]Lookup for use classification'!$H$9,C4818)),ISNUMBER(SEARCH('[1]Lookup for use classification'!$I$9,C4818)),ISNUMBER(SEARCH('[1]Lookup for use classification'!$J$9,C4818)),ISNUMBER(SEARCH('[1]Lookup for use classification'!$K$9,C4818))),'[1]Lookup for use classification'!$A$9,IF(OR(ISNUMBER(SEARCH('[1]Lookup for use classification'!$B$10,C4818)),ISNUMBER(SEARCH('[1]Lookup for use classification'!$C$10,C4818)),ISNUMBER(SEARCH('[1]Lookup for use classification'!$D$10,C4818)),ISNUMBER(SEARCH('[1]Lookup for use classification'!$E$10,C4818)),ISNUMBER(SEARCH('[1]Lookup for use classification'!$F$10,C4818)),ISNUMBER(SEARCH('[1]Lookup for use classification'!$G$10,C4818))),'[1]Lookup for use classification'!$A$10,IF(OR(ISNUMBER(SEARCH('[1]Lookup for use classification'!$B$11,C4818)),ISNUMBER(SEARCH('[1]Lookup for use classification'!$C$11,C4818))),'[1]Lookup for use classification'!$A$11,IF(OR(ISNUMBER(SEARCH('[1]Lookup for use classification'!$B$12,C4818)),ISNUMBER(SEARCH('[1]Lookup for use classification'!$C$12,C4818))),'[1]Lookup for use classification'!$A$12,IF(OR(ISNUMBER(SEARCH('[1]Lookup for use classification'!$B$13,C4818)),ISNUMBER(SEARCH('[1]Lookup for use classification'!$C$13,C4818)),ISNUMBER(SEARCH('[1]Lookup for use classification'!$D$13,C4818)),,ISNUMBER(SEARCH('[1]Lookup for use classification'!$C$13,C4818)),ISNUMBER(SEARCH('[1]Lookup for use classification'!$E$13,C4818))),'[1]Lookup for use classification'!$A$13,IF(OR(ISNUMBER(SEARCH('[1]Lookup for use classification'!$B$14,C4818)),ISNUMBER(SEARCH('[1]Lookup for use classification'!$C$14,C4818))),'[1]Lookup for use classification'!$A$14,"Other"))))))))))))</f>
        <v>Public Assembly</v>
      </c>
      <c r="E4818" s="175"/>
      <c r="F4818" s="176"/>
      <c r="G4818" s="176"/>
    </row>
    <row r="4819" spans="1:18" hidden="1">
      <c r="A4819" s="188" t="s">
        <v>556</v>
      </c>
      <c r="B4819" s="162" t="s">
        <v>4511</v>
      </c>
      <c r="C4819" s="162" t="s">
        <v>3197</v>
      </c>
      <c r="D4819" s="162" t="s">
        <v>213</v>
      </c>
      <c r="E4819" s="163">
        <v>768</v>
      </c>
      <c r="F4819" s="163"/>
      <c r="G4819" s="163"/>
      <c r="H4819" s="164">
        <v>784</v>
      </c>
      <c r="I4819" s="164"/>
      <c r="J4819" s="165">
        <v>1792</v>
      </c>
      <c r="M4819" s="165">
        <v>318</v>
      </c>
      <c r="O4819" s="165">
        <v>1595</v>
      </c>
      <c r="R4819" s="165">
        <v>11939</v>
      </c>
    </row>
    <row r="4820" spans="1:18" hidden="1">
      <c r="A4820" s="187" t="s">
        <v>556</v>
      </c>
      <c r="B4820" s="167" t="s">
        <v>4456</v>
      </c>
      <c r="C4820" s="174" t="s">
        <v>101</v>
      </c>
      <c r="D4820" s="6" t="str">
        <f>IF(OR(ISNUMBER(SEARCH('[1]Lookup for use classification'!$B$1,C4820)),ISNUMBER(SEARCH('[1]Lookup for use classification'!$C$1,C4820)),ISNUMBER(SEARCH('[1]Lookup for use classification'!$D$1,C4820)),ISNUMBER(SEARCH('[1]Lookup for use classification'!$E$1,C4820))),'[1]Lookup for use classification'!$A$1,IF(ISNUMBER(SEARCH('[1]Lookup for use classification'!$B$2,C4820)),'[1]Lookup for use classification'!$A$2,IF(ISNUMBER(SEARCH('[1]Lookup for use classification'!$B$3,C4820)),'[1]Lookup for use classification'!$A$3,IF(OR(ISNUMBER(SEARCH('[1]Lookup for use classification'!$B$4,C4820)),ISNUMBER(SEARCH('[1]Lookup for use classification'!$C$4,C4820)),ISNUMBER(SEARCH('[1]Lookup for use classification'!$D$4,C4820)),ISNUMBER(SEARCH('[1]Lookup for use classification'!$E$4,C4820))),'[1]Lookup for use classification'!$A$4,IF(OR(ISNUMBER(SEARCH('[1]Lookup for use classification'!$B$5,C4820)),ISNUMBER(SEARCH('[1]Lookup for use classification'!$C$5,C4820)),ISNUMBER(SEARCH('[1]Lookup for use classification'!$D$5,C4820))),'[1]Lookup for use classification'!$A$5,IF(OR(ISNUMBER(SEARCH('[1]Lookup for use classification'!$B$7,C4820)),ISNUMBER(SEARCH('[1]Lookup for use classification'!$C$7,C4820)),ISNUMBER(SEARCH('[1]Lookup for use classification'!$D$7,C4820))),'[1]Lookup for use classification'!$A$7,IF(OR(ISNUMBER(SEARCH('[1]Lookup for use classification'!$B$9,C4820)),ISNUMBER(SEARCH('[1]Lookup for use classification'!$C$9,C4820)),ISNUMBER(SEARCH('[1]Lookup for use classification'!$D$9,C4820)),ISNUMBER(SEARCH('[1]Lookup for use classification'!$E$9,C4820)),ISNUMBER(SEARCH('[1]Lookup for use classification'!$F$9,C4820)),ISNUMBER(SEARCH('[1]Lookup for use classification'!$G$9,C4820)),ISNUMBER(SEARCH('[1]Lookup for use classification'!$H$9,C4820)),ISNUMBER(SEARCH('[1]Lookup for use classification'!$I$9,C4820)),ISNUMBER(SEARCH('[1]Lookup for use classification'!$J$9,C4820)),ISNUMBER(SEARCH('[1]Lookup for use classification'!$K$9,C4820))),'[1]Lookup for use classification'!$A$9,IF(OR(ISNUMBER(SEARCH('[1]Lookup for use classification'!$B$10,C4820)),ISNUMBER(SEARCH('[1]Lookup for use classification'!$C$10,C4820)),ISNUMBER(SEARCH('[1]Lookup for use classification'!$D$10,C4820)),ISNUMBER(SEARCH('[1]Lookup for use classification'!$E$10,C4820)),ISNUMBER(SEARCH('[1]Lookup for use classification'!$F$10,C4820)),ISNUMBER(SEARCH('[1]Lookup for use classification'!$G$10,C4820))),'[1]Lookup for use classification'!$A$10,IF(OR(ISNUMBER(SEARCH('[1]Lookup for use classification'!$B$11,C4820)),ISNUMBER(SEARCH('[1]Lookup for use classification'!$C$11,C4820))),'[1]Lookup for use classification'!$A$11,IF(OR(ISNUMBER(SEARCH('[1]Lookup for use classification'!$B$12,C4820)),ISNUMBER(SEARCH('[1]Lookup for use classification'!$C$12,C4820))),'[1]Lookup for use classification'!$A$12,IF(OR(ISNUMBER(SEARCH('[1]Lookup for use classification'!$B$13,C4820)),ISNUMBER(SEARCH('[1]Lookup for use classification'!$C$13,C4820)),ISNUMBER(SEARCH('[1]Lookup for use classification'!$D$13,C4820)),,ISNUMBER(SEARCH('[1]Lookup for use classification'!$C$13,C4820)),ISNUMBER(SEARCH('[1]Lookup for use classification'!$E$13,C4820))),'[1]Lookup for use classification'!$A$13,IF(OR(ISNUMBER(SEARCH('[1]Lookup for use classification'!$B$14,C4820)),ISNUMBER(SEARCH('[1]Lookup for use classification'!$C$14,C4820))),'[1]Lookup for use classification'!$A$14,"Other"))))))))))))</f>
        <v>Warehousing</v>
      </c>
      <c r="E4820" s="175">
        <v>960</v>
      </c>
      <c r="F4820" s="176"/>
      <c r="G4820" s="176"/>
    </row>
    <row r="4821" spans="1:18" hidden="1">
      <c r="A4821" s="187" t="s">
        <v>556</v>
      </c>
      <c r="B4821" s="167" t="s">
        <v>4456</v>
      </c>
      <c r="C4821" s="174" t="s">
        <v>559</v>
      </c>
      <c r="D4821" s="6" t="str">
        <f>IF(OR(ISNUMBER(SEARCH('[1]Lookup for use classification'!$B$1,C4821)),ISNUMBER(SEARCH('[1]Lookup for use classification'!$C$1,C4821)),ISNUMBER(SEARCH('[1]Lookup for use classification'!$D$1,C4821)),ISNUMBER(SEARCH('[1]Lookup for use classification'!$E$1,C4821))),'[1]Lookup for use classification'!$A$1,IF(ISNUMBER(SEARCH('[1]Lookup for use classification'!$B$2,C4821)),'[1]Lookup for use classification'!$A$2,IF(ISNUMBER(SEARCH('[1]Lookup for use classification'!$B$3,C4821)),'[1]Lookup for use classification'!$A$3,IF(OR(ISNUMBER(SEARCH('[1]Lookup for use classification'!$B$4,C4821)),ISNUMBER(SEARCH('[1]Lookup for use classification'!$C$4,C4821)),ISNUMBER(SEARCH('[1]Lookup for use classification'!$D$4,C4821)),ISNUMBER(SEARCH('[1]Lookup for use classification'!$E$4,C4821))),'[1]Lookup for use classification'!$A$4,IF(OR(ISNUMBER(SEARCH('[1]Lookup for use classification'!$B$5,C4821)),ISNUMBER(SEARCH('[1]Lookup for use classification'!$C$5,C4821)),ISNUMBER(SEARCH('[1]Lookup for use classification'!$D$5,C4821))),'[1]Lookup for use classification'!$A$5,IF(OR(ISNUMBER(SEARCH('[1]Lookup for use classification'!$B$7,C4821)),ISNUMBER(SEARCH('[1]Lookup for use classification'!$C$7,C4821)),ISNUMBER(SEARCH('[1]Lookup for use classification'!$D$7,C4821))),'[1]Lookup for use classification'!$A$7,IF(OR(ISNUMBER(SEARCH('[1]Lookup for use classification'!$B$9,C4821)),ISNUMBER(SEARCH('[1]Lookup for use classification'!$C$9,C4821)),ISNUMBER(SEARCH('[1]Lookup for use classification'!$D$9,C4821)),ISNUMBER(SEARCH('[1]Lookup for use classification'!$E$9,C4821)),ISNUMBER(SEARCH('[1]Lookup for use classification'!$F$9,C4821)),ISNUMBER(SEARCH('[1]Lookup for use classification'!$G$9,C4821)),ISNUMBER(SEARCH('[1]Lookup for use classification'!$H$9,C4821)),ISNUMBER(SEARCH('[1]Lookup for use classification'!$I$9,C4821)),ISNUMBER(SEARCH('[1]Lookup for use classification'!$J$9,C4821)),ISNUMBER(SEARCH('[1]Lookup for use classification'!$K$9,C4821))),'[1]Lookup for use classification'!$A$9,IF(OR(ISNUMBER(SEARCH('[1]Lookup for use classification'!$B$10,C4821)),ISNUMBER(SEARCH('[1]Lookup for use classification'!$C$10,C4821)),ISNUMBER(SEARCH('[1]Lookup for use classification'!$D$10,C4821)),ISNUMBER(SEARCH('[1]Lookup for use classification'!$E$10,C4821)),ISNUMBER(SEARCH('[1]Lookup for use classification'!$F$10,C4821)),ISNUMBER(SEARCH('[1]Lookup for use classification'!$G$10,C4821))),'[1]Lookup for use classification'!$A$10,IF(OR(ISNUMBER(SEARCH('[1]Lookup for use classification'!$B$11,C4821)),ISNUMBER(SEARCH('[1]Lookup for use classification'!$C$11,C4821))),'[1]Lookup for use classification'!$A$11,IF(OR(ISNUMBER(SEARCH('[1]Lookup for use classification'!$B$12,C4821)),ISNUMBER(SEARCH('[1]Lookup for use classification'!$C$12,C4821))),'[1]Lookup for use classification'!$A$12,IF(OR(ISNUMBER(SEARCH('[1]Lookup for use classification'!$B$13,C4821)),ISNUMBER(SEARCH('[1]Lookup for use classification'!$C$13,C4821)),ISNUMBER(SEARCH('[1]Lookup for use classification'!$D$13,C4821)),,ISNUMBER(SEARCH('[1]Lookup for use classification'!$C$13,C4821)),ISNUMBER(SEARCH('[1]Lookup for use classification'!$E$13,C4821))),'[1]Lookup for use classification'!$A$13,IF(OR(ISNUMBER(SEARCH('[1]Lookup for use classification'!$B$14,C4821)),ISNUMBER(SEARCH('[1]Lookup for use classification'!$C$14,C4821))),'[1]Lookup for use classification'!$A$14,"Other"))))))))))))</f>
        <v>Water &amp; Sewer</v>
      </c>
      <c r="E4821" s="175">
        <v>2048</v>
      </c>
      <c r="F4821" s="176" t="s">
        <v>6</v>
      </c>
      <c r="G4821" s="176"/>
    </row>
    <row r="4822" spans="1:18" hidden="1">
      <c r="A4822" s="193" t="s">
        <v>2959</v>
      </c>
      <c r="B4822" s="8" t="str">
        <f>IF(ISNA(VLOOKUP(CONCATENATE(A4822,C4822),ARIS!$A$1:$A$959,1,FALSE)),"","ARIS")</f>
        <v>ARIS</v>
      </c>
      <c r="C4822" s="162" t="s">
        <v>3593</v>
      </c>
      <c r="D4822" s="162" t="s">
        <v>3335</v>
      </c>
      <c r="E4822" s="163">
        <v>6499</v>
      </c>
      <c r="F4822" s="176" t="s">
        <v>6</v>
      </c>
      <c r="G4822" s="163"/>
      <c r="H4822" s="164">
        <v>12116.058394160584</v>
      </c>
      <c r="I4822" s="164"/>
      <c r="J4822" s="165">
        <v>14970.13473</v>
      </c>
    </row>
    <row r="4823" spans="1:18" hidden="1">
      <c r="A4823" s="187" t="s">
        <v>1691</v>
      </c>
      <c r="B4823" s="167" t="s">
        <v>4456</v>
      </c>
      <c r="C4823" s="174" t="s">
        <v>1685</v>
      </c>
      <c r="D4823" s="6" t="str">
        <f>IF(OR(ISNUMBER(SEARCH('[1]Lookup for use classification'!$B$1,C4823)),ISNUMBER(SEARCH('[1]Lookup for use classification'!$C$1,C4823)),ISNUMBER(SEARCH('[1]Lookup for use classification'!$D$1,C4823)),ISNUMBER(SEARCH('[1]Lookup for use classification'!$E$1,C4823))),'[1]Lookup for use classification'!$A$1,IF(ISNUMBER(SEARCH('[1]Lookup for use classification'!$B$2,C4823)),'[1]Lookup for use classification'!$A$2,IF(ISNUMBER(SEARCH('[1]Lookup for use classification'!$B$3,C4823)),'[1]Lookup for use classification'!$A$3,IF(OR(ISNUMBER(SEARCH('[1]Lookup for use classification'!$B$4,C4823)),ISNUMBER(SEARCH('[1]Lookup for use classification'!$C$4,C4823)),ISNUMBER(SEARCH('[1]Lookup for use classification'!$D$4,C4823)),ISNUMBER(SEARCH('[1]Lookup for use classification'!$E$4,C4823))),'[1]Lookup for use classification'!$A$4,IF(OR(ISNUMBER(SEARCH('[1]Lookup for use classification'!$B$5,C4823)),ISNUMBER(SEARCH('[1]Lookup for use classification'!$C$5,C4823)),ISNUMBER(SEARCH('[1]Lookup for use classification'!$D$5,C4823))),'[1]Lookup for use classification'!$A$5,IF(OR(ISNUMBER(SEARCH('[1]Lookup for use classification'!$B$7,C4823)),ISNUMBER(SEARCH('[1]Lookup for use classification'!$C$7,C4823)),ISNUMBER(SEARCH('[1]Lookup for use classification'!$D$7,C4823))),'[1]Lookup for use classification'!$A$7,IF(OR(ISNUMBER(SEARCH('[1]Lookup for use classification'!$B$9,C4823)),ISNUMBER(SEARCH('[1]Lookup for use classification'!$C$9,C4823)),ISNUMBER(SEARCH('[1]Lookup for use classification'!$D$9,C4823)),ISNUMBER(SEARCH('[1]Lookup for use classification'!$E$9,C4823)),ISNUMBER(SEARCH('[1]Lookup for use classification'!$F$9,C4823)),ISNUMBER(SEARCH('[1]Lookup for use classification'!$G$9,C4823)),ISNUMBER(SEARCH('[1]Lookup for use classification'!$H$9,C4823)),ISNUMBER(SEARCH('[1]Lookup for use classification'!$I$9,C4823)),ISNUMBER(SEARCH('[1]Lookup for use classification'!$J$9,C4823)),ISNUMBER(SEARCH('[1]Lookup for use classification'!$K$9,C4823))),'[1]Lookup for use classification'!$A$9,IF(OR(ISNUMBER(SEARCH('[1]Lookup for use classification'!$B$10,C4823)),ISNUMBER(SEARCH('[1]Lookup for use classification'!$C$10,C4823)),ISNUMBER(SEARCH('[1]Lookup for use classification'!$D$10,C4823)),ISNUMBER(SEARCH('[1]Lookup for use classification'!$E$10,C4823)),ISNUMBER(SEARCH('[1]Lookup for use classification'!$F$10,C4823)),ISNUMBER(SEARCH('[1]Lookup for use classification'!$G$10,C4823))),'[1]Lookup for use classification'!$A$10,IF(OR(ISNUMBER(SEARCH('[1]Lookup for use classification'!$B$11,C4823)),ISNUMBER(SEARCH('[1]Lookup for use classification'!$C$11,C4823))),'[1]Lookup for use classification'!$A$11,IF(OR(ISNUMBER(SEARCH('[1]Lookup for use classification'!$B$12,C4823)),ISNUMBER(SEARCH('[1]Lookup for use classification'!$C$12,C4823))),'[1]Lookup for use classification'!$A$12,IF(OR(ISNUMBER(SEARCH('[1]Lookup for use classification'!$B$13,C4823)),ISNUMBER(SEARCH('[1]Lookup for use classification'!$C$13,C4823)),ISNUMBER(SEARCH('[1]Lookup for use classification'!$D$13,C4823)),,ISNUMBER(SEARCH('[1]Lookup for use classification'!$C$13,C4823)),ISNUMBER(SEARCH('[1]Lookup for use classification'!$E$13,C4823))),'[1]Lookup for use classification'!$A$13,IF(OR(ISNUMBER(SEARCH('[1]Lookup for use classification'!$B$14,C4823)),ISNUMBER(SEARCH('[1]Lookup for use classification'!$C$14,C4823))),'[1]Lookup for use classification'!$A$14,"Other"))))))))))))</f>
        <v>Education - K - 12</v>
      </c>
      <c r="E4823" s="175"/>
      <c r="F4823" s="176"/>
      <c r="G4823" s="176"/>
    </row>
    <row r="4824" spans="1:18" hidden="1">
      <c r="A4824" s="187" t="s">
        <v>1691</v>
      </c>
      <c r="B4824" s="167" t="s">
        <v>4456</v>
      </c>
      <c r="C4824" s="174" t="s">
        <v>633</v>
      </c>
      <c r="D4824" s="6" t="str">
        <f>IF(OR(ISNUMBER(SEARCH('[1]Lookup for use classification'!$B$1,C4824)),ISNUMBER(SEARCH('[1]Lookup for use classification'!$C$1,C4824)),ISNUMBER(SEARCH('[1]Lookup for use classification'!$D$1,C4824)),ISNUMBER(SEARCH('[1]Lookup for use classification'!$E$1,C4824))),'[1]Lookup for use classification'!$A$1,IF(ISNUMBER(SEARCH('[1]Lookup for use classification'!$B$2,C4824)),'[1]Lookup for use classification'!$A$2,IF(ISNUMBER(SEARCH('[1]Lookup for use classification'!$B$3,C4824)),'[1]Lookup for use classification'!$A$3,IF(OR(ISNUMBER(SEARCH('[1]Lookup for use classification'!$B$4,C4824)),ISNUMBER(SEARCH('[1]Lookup for use classification'!$C$4,C4824)),ISNUMBER(SEARCH('[1]Lookup for use classification'!$D$4,C4824)),ISNUMBER(SEARCH('[1]Lookup for use classification'!$E$4,C4824))),'[1]Lookup for use classification'!$A$4,IF(OR(ISNUMBER(SEARCH('[1]Lookup for use classification'!$B$5,C4824)),ISNUMBER(SEARCH('[1]Lookup for use classification'!$C$5,C4824)),ISNUMBER(SEARCH('[1]Lookup for use classification'!$D$5,C4824))),'[1]Lookup for use classification'!$A$5,IF(OR(ISNUMBER(SEARCH('[1]Lookup for use classification'!$B$7,C4824)),ISNUMBER(SEARCH('[1]Lookup for use classification'!$C$7,C4824)),ISNUMBER(SEARCH('[1]Lookup for use classification'!$D$7,C4824))),'[1]Lookup for use classification'!$A$7,IF(OR(ISNUMBER(SEARCH('[1]Lookup for use classification'!$B$9,C4824)),ISNUMBER(SEARCH('[1]Lookup for use classification'!$C$9,C4824)),ISNUMBER(SEARCH('[1]Lookup for use classification'!$D$9,C4824)),ISNUMBER(SEARCH('[1]Lookup for use classification'!$E$9,C4824)),ISNUMBER(SEARCH('[1]Lookup for use classification'!$F$9,C4824)),ISNUMBER(SEARCH('[1]Lookup for use classification'!$G$9,C4824)),ISNUMBER(SEARCH('[1]Lookup for use classification'!$H$9,C4824)),ISNUMBER(SEARCH('[1]Lookup for use classification'!$I$9,C4824)),ISNUMBER(SEARCH('[1]Lookup for use classification'!$J$9,C4824)),ISNUMBER(SEARCH('[1]Lookup for use classification'!$K$9,C4824))),'[1]Lookup for use classification'!$A$9,IF(OR(ISNUMBER(SEARCH('[1]Lookup for use classification'!$B$10,C4824)),ISNUMBER(SEARCH('[1]Lookup for use classification'!$C$10,C4824)),ISNUMBER(SEARCH('[1]Lookup for use classification'!$D$10,C4824)),ISNUMBER(SEARCH('[1]Lookup for use classification'!$E$10,C4824)),ISNUMBER(SEARCH('[1]Lookup for use classification'!$F$10,C4824)),ISNUMBER(SEARCH('[1]Lookup for use classification'!$G$10,C4824))),'[1]Lookup for use classification'!$A$10,IF(OR(ISNUMBER(SEARCH('[1]Lookup for use classification'!$B$11,C4824)),ISNUMBER(SEARCH('[1]Lookup for use classification'!$C$11,C4824))),'[1]Lookup for use classification'!$A$11,IF(OR(ISNUMBER(SEARCH('[1]Lookup for use classification'!$B$12,C4824)),ISNUMBER(SEARCH('[1]Lookup for use classification'!$C$12,C4824))),'[1]Lookup for use classification'!$A$12,IF(OR(ISNUMBER(SEARCH('[1]Lookup for use classification'!$B$13,C4824)),ISNUMBER(SEARCH('[1]Lookup for use classification'!$C$13,C4824)),ISNUMBER(SEARCH('[1]Lookup for use classification'!$D$13,C4824)),,ISNUMBER(SEARCH('[1]Lookup for use classification'!$C$13,C4824)),ISNUMBER(SEARCH('[1]Lookup for use classification'!$E$13,C4824))),'[1]Lookup for use classification'!$A$13,IF(OR(ISNUMBER(SEARCH('[1]Lookup for use classification'!$B$14,C4824)),ISNUMBER(SEARCH('[1]Lookup for use classification'!$C$14,C4824))),'[1]Lookup for use classification'!$A$14,"Other"))))))))))))</f>
        <v>Education - K - 12</v>
      </c>
      <c r="E4824" s="175"/>
      <c r="F4824" s="176"/>
      <c r="G4824" s="176"/>
    </row>
    <row r="4825" spans="1:18" hidden="1">
      <c r="A4825" s="187" t="s">
        <v>1691</v>
      </c>
      <c r="B4825" s="167" t="s">
        <v>4456</v>
      </c>
      <c r="C4825" s="174" t="s">
        <v>147</v>
      </c>
      <c r="D4825" s="6" t="str">
        <f>IF(OR(ISNUMBER(SEARCH('[1]Lookup for use classification'!$B$1,C4825)),ISNUMBER(SEARCH('[1]Lookup for use classification'!$C$1,C4825)),ISNUMBER(SEARCH('[1]Lookup for use classification'!$D$1,C4825)),ISNUMBER(SEARCH('[1]Lookup for use classification'!$E$1,C4825))),'[1]Lookup for use classification'!$A$1,IF(ISNUMBER(SEARCH('[1]Lookup for use classification'!$B$2,C4825)),'[1]Lookup for use classification'!$A$2,IF(ISNUMBER(SEARCH('[1]Lookup for use classification'!$B$3,C4825)),'[1]Lookup for use classification'!$A$3,IF(OR(ISNUMBER(SEARCH('[1]Lookup for use classification'!$B$4,C4825)),ISNUMBER(SEARCH('[1]Lookup for use classification'!$C$4,C4825)),ISNUMBER(SEARCH('[1]Lookup for use classification'!$D$4,C4825)),ISNUMBER(SEARCH('[1]Lookup for use classification'!$E$4,C4825))),'[1]Lookup for use classification'!$A$4,IF(OR(ISNUMBER(SEARCH('[1]Lookup for use classification'!$B$5,C4825)),ISNUMBER(SEARCH('[1]Lookup for use classification'!$C$5,C4825)),ISNUMBER(SEARCH('[1]Lookup for use classification'!$D$5,C4825))),'[1]Lookup for use classification'!$A$5,IF(OR(ISNUMBER(SEARCH('[1]Lookup for use classification'!$B$7,C4825)),ISNUMBER(SEARCH('[1]Lookup for use classification'!$C$7,C4825)),ISNUMBER(SEARCH('[1]Lookup for use classification'!$D$7,C4825))),'[1]Lookup for use classification'!$A$7,IF(OR(ISNUMBER(SEARCH('[1]Lookup for use classification'!$B$9,C4825)),ISNUMBER(SEARCH('[1]Lookup for use classification'!$C$9,C4825)),ISNUMBER(SEARCH('[1]Lookup for use classification'!$D$9,C4825)),ISNUMBER(SEARCH('[1]Lookup for use classification'!$E$9,C4825)),ISNUMBER(SEARCH('[1]Lookup for use classification'!$F$9,C4825)),ISNUMBER(SEARCH('[1]Lookup for use classification'!$G$9,C4825)),ISNUMBER(SEARCH('[1]Lookup for use classification'!$H$9,C4825)),ISNUMBER(SEARCH('[1]Lookup for use classification'!$I$9,C4825)),ISNUMBER(SEARCH('[1]Lookup for use classification'!$J$9,C4825)),ISNUMBER(SEARCH('[1]Lookup for use classification'!$K$9,C4825))),'[1]Lookup for use classification'!$A$9,IF(OR(ISNUMBER(SEARCH('[1]Lookup for use classification'!$B$10,C4825)),ISNUMBER(SEARCH('[1]Lookup for use classification'!$C$10,C4825)),ISNUMBER(SEARCH('[1]Lookup for use classification'!$D$10,C4825)),ISNUMBER(SEARCH('[1]Lookup for use classification'!$E$10,C4825)),ISNUMBER(SEARCH('[1]Lookup for use classification'!$F$10,C4825)),ISNUMBER(SEARCH('[1]Lookup for use classification'!$G$10,C4825))),'[1]Lookup for use classification'!$A$10,IF(OR(ISNUMBER(SEARCH('[1]Lookup for use classification'!$B$11,C4825)),ISNUMBER(SEARCH('[1]Lookup for use classification'!$C$11,C4825))),'[1]Lookup for use classification'!$A$11,IF(OR(ISNUMBER(SEARCH('[1]Lookup for use classification'!$B$12,C4825)),ISNUMBER(SEARCH('[1]Lookup for use classification'!$C$12,C4825))),'[1]Lookup for use classification'!$A$12,IF(OR(ISNUMBER(SEARCH('[1]Lookup for use classification'!$B$13,C4825)),ISNUMBER(SEARCH('[1]Lookup for use classification'!$C$13,C4825)),ISNUMBER(SEARCH('[1]Lookup for use classification'!$D$13,C4825)),,ISNUMBER(SEARCH('[1]Lookup for use classification'!$C$13,C4825)),ISNUMBER(SEARCH('[1]Lookup for use classification'!$E$13,C4825))),'[1]Lookup for use classification'!$A$13,IF(OR(ISNUMBER(SEARCH('[1]Lookup for use classification'!$B$14,C4825)),ISNUMBER(SEARCH('[1]Lookup for use classification'!$C$14,C4825))),'[1]Lookup for use classification'!$A$14,"Other"))))))))))))</f>
        <v>Health Care - Hospitals</v>
      </c>
      <c r="E4825" s="175">
        <v>1604</v>
      </c>
      <c r="F4825" s="176"/>
      <c r="G4825" s="176"/>
    </row>
    <row r="4826" spans="1:18" hidden="1">
      <c r="A4826" s="187" t="s">
        <v>1691</v>
      </c>
      <c r="B4826" s="167" t="s">
        <v>4456</v>
      </c>
      <c r="C4826" s="174" t="s">
        <v>1689</v>
      </c>
      <c r="D4826" s="6" t="str">
        <f>IF(OR(ISNUMBER(SEARCH('[1]Lookup for use classification'!$B$1,C4826)),ISNUMBER(SEARCH('[1]Lookup for use classification'!$C$1,C4826)),ISNUMBER(SEARCH('[1]Lookup for use classification'!$D$1,C4826)),ISNUMBER(SEARCH('[1]Lookup for use classification'!$E$1,C4826))),'[1]Lookup for use classification'!$A$1,IF(ISNUMBER(SEARCH('[1]Lookup for use classification'!$B$2,C4826)),'[1]Lookup for use classification'!$A$2,IF(ISNUMBER(SEARCH('[1]Lookup for use classification'!$B$3,C4826)),'[1]Lookup for use classification'!$A$3,IF(OR(ISNUMBER(SEARCH('[1]Lookup for use classification'!$B$4,C4826)),ISNUMBER(SEARCH('[1]Lookup for use classification'!$C$4,C4826)),ISNUMBER(SEARCH('[1]Lookup for use classification'!$D$4,C4826)),ISNUMBER(SEARCH('[1]Lookup for use classification'!$E$4,C4826))),'[1]Lookup for use classification'!$A$4,IF(OR(ISNUMBER(SEARCH('[1]Lookup for use classification'!$B$5,C4826)),ISNUMBER(SEARCH('[1]Lookup for use classification'!$C$5,C4826)),ISNUMBER(SEARCH('[1]Lookup for use classification'!$D$5,C4826))),'[1]Lookup for use classification'!$A$5,IF(OR(ISNUMBER(SEARCH('[1]Lookup for use classification'!$B$7,C4826)),ISNUMBER(SEARCH('[1]Lookup for use classification'!$C$7,C4826)),ISNUMBER(SEARCH('[1]Lookup for use classification'!$D$7,C4826))),'[1]Lookup for use classification'!$A$7,IF(OR(ISNUMBER(SEARCH('[1]Lookup for use classification'!$B$9,C4826)),ISNUMBER(SEARCH('[1]Lookup for use classification'!$C$9,C4826)),ISNUMBER(SEARCH('[1]Lookup for use classification'!$D$9,C4826)),ISNUMBER(SEARCH('[1]Lookup for use classification'!$E$9,C4826)),ISNUMBER(SEARCH('[1]Lookup for use classification'!$F$9,C4826)),ISNUMBER(SEARCH('[1]Lookup for use classification'!$G$9,C4826)),ISNUMBER(SEARCH('[1]Lookup for use classification'!$H$9,C4826)),ISNUMBER(SEARCH('[1]Lookup for use classification'!$I$9,C4826)),ISNUMBER(SEARCH('[1]Lookup for use classification'!$J$9,C4826)),ISNUMBER(SEARCH('[1]Lookup for use classification'!$K$9,C4826))),'[1]Lookup for use classification'!$A$9,IF(OR(ISNUMBER(SEARCH('[1]Lookup for use classification'!$B$10,C4826)),ISNUMBER(SEARCH('[1]Lookup for use classification'!$C$10,C4826)),ISNUMBER(SEARCH('[1]Lookup for use classification'!$D$10,C4826)),ISNUMBER(SEARCH('[1]Lookup for use classification'!$E$10,C4826)),ISNUMBER(SEARCH('[1]Lookup for use classification'!$F$10,C4826)),ISNUMBER(SEARCH('[1]Lookup for use classification'!$G$10,C4826))),'[1]Lookup for use classification'!$A$10,IF(OR(ISNUMBER(SEARCH('[1]Lookup for use classification'!$B$11,C4826)),ISNUMBER(SEARCH('[1]Lookup for use classification'!$C$11,C4826))),'[1]Lookup for use classification'!$A$11,IF(OR(ISNUMBER(SEARCH('[1]Lookup for use classification'!$B$12,C4826)),ISNUMBER(SEARCH('[1]Lookup for use classification'!$C$12,C4826))),'[1]Lookup for use classification'!$A$12,IF(OR(ISNUMBER(SEARCH('[1]Lookup for use classification'!$B$13,C4826)),ISNUMBER(SEARCH('[1]Lookup for use classification'!$C$13,C4826)),ISNUMBER(SEARCH('[1]Lookup for use classification'!$D$13,C4826)),,ISNUMBER(SEARCH('[1]Lookup for use classification'!$C$13,C4826)),ISNUMBER(SEARCH('[1]Lookup for use classification'!$E$13,C4826))),'[1]Lookup for use classification'!$A$13,IF(OR(ISNUMBER(SEARCH('[1]Lookup for use classification'!$B$14,C4826)),ISNUMBER(SEARCH('[1]Lookup for use classification'!$C$14,C4826))),'[1]Lookup for use classification'!$A$14,"Other"))))))))))))</f>
        <v>Office</v>
      </c>
      <c r="E4826" s="175">
        <v>2400</v>
      </c>
      <c r="F4826" s="176"/>
      <c r="G4826" s="176"/>
    </row>
    <row r="4827" spans="1:18" hidden="1">
      <c r="A4827" s="187" t="s">
        <v>1691</v>
      </c>
      <c r="B4827" s="167" t="s">
        <v>4456</v>
      </c>
      <c r="C4827" s="174" t="s">
        <v>1683</v>
      </c>
      <c r="D4827" s="6" t="str">
        <f>IF(OR(ISNUMBER(SEARCH('[1]Lookup for use classification'!$B$1,C4827)),ISNUMBER(SEARCH('[1]Lookup for use classification'!$C$1,C4827)),ISNUMBER(SEARCH('[1]Lookup for use classification'!$D$1,C4827)),ISNUMBER(SEARCH('[1]Lookup for use classification'!$E$1,C4827))),'[1]Lookup for use classification'!$A$1,IF(ISNUMBER(SEARCH('[1]Lookup for use classification'!$B$2,C4827)),'[1]Lookup for use classification'!$A$2,IF(ISNUMBER(SEARCH('[1]Lookup for use classification'!$B$3,C4827)),'[1]Lookup for use classification'!$A$3,IF(OR(ISNUMBER(SEARCH('[1]Lookup for use classification'!$B$4,C4827)),ISNUMBER(SEARCH('[1]Lookup for use classification'!$C$4,C4827)),ISNUMBER(SEARCH('[1]Lookup for use classification'!$D$4,C4827)),ISNUMBER(SEARCH('[1]Lookup for use classification'!$E$4,C4827))),'[1]Lookup for use classification'!$A$4,IF(OR(ISNUMBER(SEARCH('[1]Lookup for use classification'!$B$5,C4827)),ISNUMBER(SEARCH('[1]Lookup for use classification'!$C$5,C4827)),ISNUMBER(SEARCH('[1]Lookup for use classification'!$D$5,C4827))),'[1]Lookup for use classification'!$A$5,IF(OR(ISNUMBER(SEARCH('[1]Lookup for use classification'!$B$7,C4827)),ISNUMBER(SEARCH('[1]Lookup for use classification'!$C$7,C4827)),ISNUMBER(SEARCH('[1]Lookup for use classification'!$D$7,C4827))),'[1]Lookup for use classification'!$A$7,IF(OR(ISNUMBER(SEARCH('[1]Lookup for use classification'!$B$9,C4827)),ISNUMBER(SEARCH('[1]Lookup for use classification'!$C$9,C4827)),ISNUMBER(SEARCH('[1]Lookup for use classification'!$D$9,C4827)),ISNUMBER(SEARCH('[1]Lookup for use classification'!$E$9,C4827)),ISNUMBER(SEARCH('[1]Lookup for use classification'!$F$9,C4827)),ISNUMBER(SEARCH('[1]Lookup for use classification'!$G$9,C4827)),ISNUMBER(SEARCH('[1]Lookup for use classification'!$H$9,C4827)),ISNUMBER(SEARCH('[1]Lookup for use classification'!$I$9,C4827)),ISNUMBER(SEARCH('[1]Lookup for use classification'!$J$9,C4827)),ISNUMBER(SEARCH('[1]Lookup for use classification'!$K$9,C4827))),'[1]Lookup for use classification'!$A$9,IF(OR(ISNUMBER(SEARCH('[1]Lookup for use classification'!$B$10,C4827)),ISNUMBER(SEARCH('[1]Lookup for use classification'!$C$10,C4827)),ISNUMBER(SEARCH('[1]Lookup for use classification'!$D$10,C4827)),ISNUMBER(SEARCH('[1]Lookup for use classification'!$E$10,C4827)),ISNUMBER(SEARCH('[1]Lookup for use classification'!$F$10,C4827)),ISNUMBER(SEARCH('[1]Lookup for use classification'!$G$10,C4827))),'[1]Lookup for use classification'!$A$10,IF(OR(ISNUMBER(SEARCH('[1]Lookup for use classification'!$B$11,C4827)),ISNUMBER(SEARCH('[1]Lookup for use classification'!$C$11,C4827))),'[1]Lookup for use classification'!$A$11,IF(OR(ISNUMBER(SEARCH('[1]Lookup for use classification'!$B$12,C4827)),ISNUMBER(SEARCH('[1]Lookup for use classification'!$C$12,C4827))),'[1]Lookup for use classification'!$A$12,IF(OR(ISNUMBER(SEARCH('[1]Lookup for use classification'!$B$13,C4827)),ISNUMBER(SEARCH('[1]Lookup for use classification'!$C$13,C4827)),ISNUMBER(SEARCH('[1]Lookup for use classification'!$D$13,C4827)),,ISNUMBER(SEARCH('[1]Lookup for use classification'!$C$13,C4827)),ISNUMBER(SEARCH('[1]Lookup for use classification'!$E$13,C4827))),'[1]Lookup for use classification'!$A$13,IF(OR(ISNUMBER(SEARCH('[1]Lookup for use classification'!$B$14,C4827)),ISNUMBER(SEARCH('[1]Lookup for use classification'!$C$14,C4827))),'[1]Lookup for use classification'!$A$14,"Other"))))))))))))</f>
        <v>Office</v>
      </c>
      <c r="E4827" s="175"/>
      <c r="F4827" s="176"/>
      <c r="G4827" s="176"/>
    </row>
    <row r="4828" spans="1:18" hidden="1">
      <c r="A4828" s="185" t="s">
        <v>1691</v>
      </c>
      <c r="B4828" s="167" t="s">
        <v>4456</v>
      </c>
      <c r="C4828" s="174" t="s">
        <v>1690</v>
      </c>
      <c r="D4828" s="6" t="str">
        <f>IF(OR(ISNUMBER(SEARCH('[1]Lookup for use classification'!$B$1,C4828)),ISNUMBER(SEARCH('[1]Lookup for use classification'!$C$1,C4828)),ISNUMBER(SEARCH('[1]Lookup for use classification'!$D$1,C4828)),ISNUMBER(SEARCH('[1]Lookup for use classification'!$E$1,C4828))),'[1]Lookup for use classification'!$A$1,IF(ISNUMBER(SEARCH('[1]Lookup for use classification'!$B$2,C4828)),'[1]Lookup for use classification'!$A$2,IF(ISNUMBER(SEARCH('[1]Lookup for use classification'!$B$3,C4828)),'[1]Lookup for use classification'!$A$3,IF(OR(ISNUMBER(SEARCH('[1]Lookup for use classification'!$B$4,C4828)),ISNUMBER(SEARCH('[1]Lookup for use classification'!$C$4,C4828)),ISNUMBER(SEARCH('[1]Lookup for use classification'!$D$4,C4828)),ISNUMBER(SEARCH('[1]Lookup for use classification'!$E$4,C4828))),'[1]Lookup for use classification'!$A$4,IF(OR(ISNUMBER(SEARCH('[1]Lookup for use classification'!$B$5,C4828)),ISNUMBER(SEARCH('[1]Lookup for use classification'!$C$5,C4828)),ISNUMBER(SEARCH('[1]Lookup for use classification'!$D$5,C4828))),'[1]Lookup for use classification'!$A$5,IF(OR(ISNUMBER(SEARCH('[1]Lookup for use classification'!$B$7,C4828)),ISNUMBER(SEARCH('[1]Lookup for use classification'!$C$7,C4828)),ISNUMBER(SEARCH('[1]Lookup for use classification'!$D$7,C4828))),'[1]Lookup for use classification'!$A$7,IF(OR(ISNUMBER(SEARCH('[1]Lookup for use classification'!$B$9,C4828)),ISNUMBER(SEARCH('[1]Lookup for use classification'!$C$9,C4828)),ISNUMBER(SEARCH('[1]Lookup for use classification'!$D$9,C4828)),ISNUMBER(SEARCH('[1]Lookup for use classification'!$E$9,C4828)),ISNUMBER(SEARCH('[1]Lookup for use classification'!$F$9,C4828)),ISNUMBER(SEARCH('[1]Lookup for use classification'!$G$9,C4828)),ISNUMBER(SEARCH('[1]Lookup for use classification'!$H$9,C4828)),ISNUMBER(SEARCH('[1]Lookup for use classification'!$I$9,C4828)),ISNUMBER(SEARCH('[1]Lookup for use classification'!$J$9,C4828)),ISNUMBER(SEARCH('[1]Lookup for use classification'!$K$9,C4828))),'[1]Lookup for use classification'!$A$9,IF(OR(ISNUMBER(SEARCH('[1]Lookup for use classification'!$B$10,C4828)),ISNUMBER(SEARCH('[1]Lookup for use classification'!$C$10,C4828)),ISNUMBER(SEARCH('[1]Lookup for use classification'!$D$10,C4828)),ISNUMBER(SEARCH('[1]Lookup for use classification'!$E$10,C4828)),ISNUMBER(SEARCH('[1]Lookup for use classification'!$F$10,C4828)),ISNUMBER(SEARCH('[1]Lookup for use classification'!$G$10,C4828))),'[1]Lookup for use classification'!$A$10,IF(OR(ISNUMBER(SEARCH('[1]Lookup for use classification'!$B$11,C4828)),ISNUMBER(SEARCH('[1]Lookup for use classification'!$C$11,C4828))),'[1]Lookup for use classification'!$A$11,IF(OR(ISNUMBER(SEARCH('[1]Lookup for use classification'!$B$12,C4828)),ISNUMBER(SEARCH('[1]Lookup for use classification'!$C$12,C4828))),'[1]Lookup for use classification'!$A$12,IF(OR(ISNUMBER(SEARCH('[1]Lookup for use classification'!$B$13,C4828)),ISNUMBER(SEARCH('[1]Lookup for use classification'!$C$13,C4828)),ISNUMBER(SEARCH('[1]Lookup for use classification'!$D$13,C4828)),,ISNUMBER(SEARCH('[1]Lookup for use classification'!$C$13,C4828)),ISNUMBER(SEARCH('[1]Lookup for use classification'!$E$13,C4828))),'[1]Lookup for use classification'!$A$13,IF(OR(ISNUMBER(SEARCH('[1]Lookup for use classification'!$B$14,C4828)),ISNUMBER(SEARCH('[1]Lookup for use classification'!$C$14,C4828))),'[1]Lookup for use classification'!$A$14,"Other"))))))))))))</f>
        <v>Other</v>
      </c>
      <c r="E4828" s="175">
        <v>384</v>
      </c>
      <c r="F4828" s="176"/>
      <c r="G4828" s="176"/>
    </row>
    <row r="4829" spans="1:18" hidden="1">
      <c r="A4829" s="187" t="s">
        <v>1691</v>
      </c>
      <c r="B4829" s="167" t="s">
        <v>4456</v>
      </c>
      <c r="C4829" s="307" t="s">
        <v>876</v>
      </c>
      <c r="D4829" s="308" t="str">
        <f>IF(OR(ISNUMBER(SEARCH('[1]Lookup for use classification'!$B$1,C4829)),ISNUMBER(SEARCH('[1]Lookup for use classification'!$C$1,C4829)),ISNUMBER(SEARCH('[1]Lookup for use classification'!$D$1,C4829)),ISNUMBER(SEARCH('[1]Lookup for use classification'!$E$1,C4829))),'[1]Lookup for use classification'!$A$1,IF(ISNUMBER(SEARCH('[1]Lookup for use classification'!$B$2,C4829)),'[1]Lookup for use classification'!$A$2,IF(ISNUMBER(SEARCH('[1]Lookup for use classification'!$B$3,C4829)),'[1]Lookup for use classification'!$A$3,IF(OR(ISNUMBER(SEARCH('[1]Lookup for use classification'!$B$4,C4829)),ISNUMBER(SEARCH('[1]Lookup for use classification'!$C$4,C4829)),ISNUMBER(SEARCH('[1]Lookup for use classification'!$D$4,C4829)),ISNUMBER(SEARCH('[1]Lookup for use classification'!$E$4,C4829))),'[1]Lookup for use classification'!$A$4,IF(OR(ISNUMBER(SEARCH('[1]Lookup for use classification'!$B$5,C4829)),ISNUMBER(SEARCH('[1]Lookup for use classification'!$C$5,C4829)),ISNUMBER(SEARCH('[1]Lookup for use classification'!$D$5,C4829))),'[1]Lookup for use classification'!$A$5,IF(OR(ISNUMBER(SEARCH('[1]Lookup for use classification'!$B$7,C4829)),ISNUMBER(SEARCH('[1]Lookup for use classification'!$C$7,C4829)),ISNUMBER(SEARCH('[1]Lookup for use classification'!$D$7,C4829))),'[1]Lookup for use classification'!$A$7,IF(OR(ISNUMBER(SEARCH('[1]Lookup for use classification'!$B$9,C4829)),ISNUMBER(SEARCH('[1]Lookup for use classification'!$C$9,C4829)),ISNUMBER(SEARCH('[1]Lookup for use classification'!$D$9,C4829)),ISNUMBER(SEARCH('[1]Lookup for use classification'!$E$9,C4829)),ISNUMBER(SEARCH('[1]Lookup for use classification'!$F$9,C4829)),ISNUMBER(SEARCH('[1]Lookup for use classification'!$G$9,C4829)),ISNUMBER(SEARCH('[1]Lookup for use classification'!$H$9,C4829)),ISNUMBER(SEARCH('[1]Lookup for use classification'!$I$9,C4829)),ISNUMBER(SEARCH('[1]Lookup for use classification'!$J$9,C4829)),ISNUMBER(SEARCH('[1]Lookup for use classification'!$K$9,C4829))),'[1]Lookup for use classification'!$A$9,IF(OR(ISNUMBER(SEARCH('[1]Lookup for use classification'!$B$10,C4829)),ISNUMBER(SEARCH('[1]Lookup for use classification'!$C$10,C4829)),ISNUMBER(SEARCH('[1]Lookup for use classification'!$D$10,C4829)),ISNUMBER(SEARCH('[1]Lookup for use classification'!$E$10,C4829)),ISNUMBER(SEARCH('[1]Lookup for use classification'!$F$10,C4829)),ISNUMBER(SEARCH('[1]Lookup for use classification'!$G$10,C4829))),'[1]Lookup for use classification'!$A$10,IF(OR(ISNUMBER(SEARCH('[1]Lookup for use classification'!$B$11,C4829)),ISNUMBER(SEARCH('[1]Lookup for use classification'!$C$11,C4829))),'[1]Lookup for use classification'!$A$11,IF(OR(ISNUMBER(SEARCH('[1]Lookup for use classification'!$B$12,C4829)),ISNUMBER(SEARCH('[1]Lookup for use classification'!$C$12,C4829))),'[1]Lookup for use classification'!$A$12,IF(OR(ISNUMBER(SEARCH('[1]Lookup for use classification'!$B$13,C4829)),ISNUMBER(SEARCH('[1]Lookup for use classification'!$C$13,C4829)),ISNUMBER(SEARCH('[1]Lookup for use classification'!$D$13,C4829)),,ISNUMBER(SEARCH('[1]Lookup for use classification'!$C$13,C4829)),ISNUMBER(SEARCH('[1]Lookup for use classification'!$E$13,C4829))),'[1]Lookup for use classification'!$A$13,IF(OR(ISNUMBER(SEARCH('[1]Lookup for use classification'!$B$14,C4829)),ISNUMBER(SEARCH('[1]Lookup for use classification'!$C$14,C4829))),'[1]Lookup for use classification'!$A$14,"Other"))))))))))))</f>
        <v>Other</v>
      </c>
      <c r="E4829" s="309">
        <v>768</v>
      </c>
      <c r="F4829" s="176"/>
      <c r="G4829" s="176"/>
    </row>
    <row r="4830" spans="1:18" hidden="1">
      <c r="A4830" s="188" t="s">
        <v>2959</v>
      </c>
      <c r="B4830" s="8" t="str">
        <f>IF(ISNA(VLOOKUP(CONCATENATE(A4830,C4830),ARIS!$A$1:$A$959,1,FALSE)),"","ARIS")</f>
        <v>ARIS</v>
      </c>
      <c r="C4830" s="310" t="s">
        <v>2960</v>
      </c>
      <c r="D4830" s="149" t="str">
        <f>IF(OR(ISNUMBER(SEARCH('[1]Lookup for use classification'!$B$1,C4830)),ISNUMBER(SEARCH('[1]Lookup for use classification'!$C$1,C4830)),ISNUMBER(SEARCH('[1]Lookup for use classification'!$D$1,C4830)),ISNUMBER(SEARCH('[1]Lookup for use classification'!$E$1,C4830))),'[1]Lookup for use classification'!$A$1,IF(ISNUMBER(SEARCH('[1]Lookup for use classification'!$B$2,C4830)),'[1]Lookup for use classification'!$A$2,IF(ISNUMBER(SEARCH('[1]Lookup for use classification'!$B$3,C4830)),'[1]Lookup for use classification'!$A$3,IF(OR(ISNUMBER(SEARCH('[1]Lookup for use classification'!$B$4,C4830)),ISNUMBER(SEARCH('[1]Lookup for use classification'!$C$4,C4830)),ISNUMBER(SEARCH('[1]Lookup for use classification'!$D$4,C4830)),ISNUMBER(SEARCH('[1]Lookup for use classification'!$E$4,C4830))),'[1]Lookup for use classification'!$A$4,IF(OR(ISNUMBER(SEARCH('[1]Lookup for use classification'!$B$5,C4830)),ISNUMBER(SEARCH('[1]Lookup for use classification'!$C$5,C4830)),ISNUMBER(SEARCH('[1]Lookup for use classification'!$D$5,C4830))),'[1]Lookup for use classification'!$A$5,IF(OR(ISNUMBER(SEARCH('[1]Lookup for use classification'!$B$7,C4830)),ISNUMBER(SEARCH('[1]Lookup for use classification'!$C$7,C4830)),ISNUMBER(SEARCH('[1]Lookup for use classification'!$D$7,C4830))),'[1]Lookup for use classification'!$A$7,IF(OR(ISNUMBER(SEARCH('[1]Lookup for use classification'!$B$9,C4830)),ISNUMBER(SEARCH('[1]Lookup for use classification'!$C$9,C4830)),ISNUMBER(SEARCH('[1]Lookup for use classification'!$D$9,C4830)),ISNUMBER(SEARCH('[1]Lookup for use classification'!$E$9,C4830)),ISNUMBER(SEARCH('[1]Lookup for use classification'!$F$9,C4830)),ISNUMBER(SEARCH('[1]Lookup for use classification'!$G$9,C4830)),ISNUMBER(SEARCH('[1]Lookup for use classification'!$H$9,C4830)),ISNUMBER(SEARCH('[1]Lookup for use classification'!$I$9,C4830)),ISNUMBER(SEARCH('[1]Lookup for use classification'!$J$9,C4830)),ISNUMBER(SEARCH('[1]Lookup for use classification'!$K$9,C4830))),'[1]Lookup for use classification'!$A$9,IF(OR(ISNUMBER(SEARCH('[1]Lookup for use classification'!$B$10,C4830)),ISNUMBER(SEARCH('[1]Lookup for use classification'!$C$10,C4830)),ISNUMBER(SEARCH('[1]Lookup for use classification'!$D$10,C4830)),ISNUMBER(SEARCH('[1]Lookup for use classification'!$E$10,C4830)),ISNUMBER(SEARCH('[1]Lookup for use classification'!$F$10,C4830)),ISNUMBER(SEARCH('[1]Lookup for use classification'!$G$10,C4830))),'[1]Lookup for use classification'!$A$10,IF(OR(ISNUMBER(SEARCH('[1]Lookup for use classification'!$B$11,C4830)),ISNUMBER(SEARCH('[1]Lookup for use classification'!$C$11,C4830))),'[1]Lookup for use classification'!$A$11,IF(OR(ISNUMBER(SEARCH('[1]Lookup for use classification'!$B$12,C4830)),ISNUMBER(SEARCH('[1]Lookup for use classification'!$C$12,C4830))),'[1]Lookup for use classification'!$A$12,IF(OR(ISNUMBER(SEARCH('[1]Lookup for use classification'!$B$13,C4830)),ISNUMBER(SEARCH('[1]Lookup for use classification'!$C$13,C4830)),ISNUMBER(SEARCH('[1]Lookup for use classification'!$D$13,C4830)),,ISNUMBER(SEARCH('[1]Lookup for use classification'!$C$13,C4830)),ISNUMBER(SEARCH('[1]Lookup for use classification'!$E$13,C4830))),'[1]Lookup for use classification'!$A$13,IF(OR(ISNUMBER(SEARCH('[1]Lookup for use classification'!$B$14,C4830)),ISNUMBER(SEARCH('[1]Lookup for use classification'!$C$14,C4830))),'[1]Lookup for use classification'!$A$14,"Other"))))))))))))</f>
        <v>Other</v>
      </c>
      <c r="E4830" s="311">
        <v>1104</v>
      </c>
      <c r="F4830" s="163"/>
      <c r="G4830" s="163"/>
      <c r="H4830" s="164">
        <v>482.13722627737229</v>
      </c>
      <c r="I4830" s="164"/>
    </row>
    <row r="4831" spans="1:18" hidden="1">
      <c r="A4831" s="134" t="s">
        <v>1691</v>
      </c>
      <c r="B4831" s="8" t="str">
        <f>IF(ISNA(VLOOKUP(CONCATENATE(A4831,C4831),EUS!$B$2:$B$1939,1,FALSE)),"","End Use Study")</f>
        <v>End Use Study</v>
      </c>
      <c r="C4831" s="149" t="s">
        <v>2743</v>
      </c>
      <c r="D4831" s="149" t="str">
        <f>IF(OR(ISNUMBER(SEARCH('[1]Lookup for use classification'!$B$1,C4831)),ISNUMBER(SEARCH('[1]Lookup for use classification'!$C$1,C4831)),ISNUMBER(SEARCH('[1]Lookup for use classification'!$D$1,C4831)),ISNUMBER(SEARCH('[1]Lookup for use classification'!$E$1,C4831))),'[1]Lookup for use classification'!$A$1,IF(ISNUMBER(SEARCH('[1]Lookup for use classification'!$B$2,C4831)),'[1]Lookup for use classification'!$A$2,IF(ISNUMBER(SEARCH('[1]Lookup for use classification'!$B$3,C4831)),'[1]Lookup for use classification'!$A$3,IF(OR(ISNUMBER(SEARCH('[1]Lookup for use classification'!$B$4,C4831)),ISNUMBER(SEARCH('[1]Lookup for use classification'!$C$4,C4831)),ISNUMBER(SEARCH('[1]Lookup for use classification'!$D$4,C4831)),ISNUMBER(SEARCH('[1]Lookup for use classification'!$E$4,C4831))),'[1]Lookup for use classification'!$A$4,IF(OR(ISNUMBER(SEARCH('[1]Lookup for use classification'!$B$5,C4831)),ISNUMBER(SEARCH('[1]Lookup for use classification'!$C$5,C4831)),ISNUMBER(SEARCH('[1]Lookup for use classification'!$D$5,C4831))),'[1]Lookup for use classification'!$A$5,IF(OR(ISNUMBER(SEARCH('[1]Lookup for use classification'!$B$7,C4831)),ISNUMBER(SEARCH('[1]Lookup for use classification'!$C$7,C4831)),ISNUMBER(SEARCH('[1]Lookup for use classification'!$D$7,C4831))),'[1]Lookup for use classification'!$A$7,IF(OR(ISNUMBER(SEARCH('[1]Lookup for use classification'!$B$9,C4831)),ISNUMBER(SEARCH('[1]Lookup for use classification'!$C$9,C4831)),ISNUMBER(SEARCH('[1]Lookup for use classification'!$D$9,C4831)),ISNUMBER(SEARCH('[1]Lookup for use classification'!$E$9,C4831)),ISNUMBER(SEARCH('[1]Lookup for use classification'!$F$9,C4831)),ISNUMBER(SEARCH('[1]Lookup for use classification'!$G$9,C4831)),ISNUMBER(SEARCH('[1]Lookup for use classification'!$H$9,C4831)),ISNUMBER(SEARCH('[1]Lookup for use classification'!$I$9,C4831)),ISNUMBER(SEARCH('[1]Lookup for use classification'!$J$9,C4831)),ISNUMBER(SEARCH('[1]Lookup for use classification'!$K$9,C4831))),'[1]Lookup for use classification'!$A$9,IF(OR(ISNUMBER(SEARCH('[1]Lookup for use classification'!$B$10,C4831)),ISNUMBER(SEARCH('[1]Lookup for use classification'!$C$10,C4831)),ISNUMBER(SEARCH('[1]Lookup for use classification'!$D$10,C4831)),ISNUMBER(SEARCH('[1]Lookup for use classification'!$E$10,C4831)),ISNUMBER(SEARCH('[1]Lookup for use classification'!$F$10,C4831)),ISNUMBER(SEARCH('[1]Lookup for use classification'!$G$10,C4831))),'[1]Lookup for use classification'!$A$10,IF(OR(ISNUMBER(SEARCH('[1]Lookup for use classification'!$B$11,C4831)),ISNUMBER(SEARCH('[1]Lookup for use classification'!$C$11,C4831))),'[1]Lookup for use classification'!$A$11,IF(OR(ISNUMBER(SEARCH('[1]Lookup for use classification'!$B$12,C4831)),ISNUMBER(SEARCH('[1]Lookup for use classification'!$C$12,C4831))),'[1]Lookup for use classification'!$A$12,IF(OR(ISNUMBER(SEARCH('[1]Lookup for use classification'!$B$13,C4831)),ISNUMBER(SEARCH('[1]Lookup for use classification'!$C$13,C4831)),ISNUMBER(SEARCH('[1]Lookup for use classification'!$D$13,C4831)),,ISNUMBER(SEARCH('[1]Lookup for use classification'!$C$13,C4831)),ISNUMBER(SEARCH('[1]Lookup for use classification'!$E$13,C4831))),'[1]Lookup for use classification'!$A$13,IF(OR(ISNUMBER(SEARCH('[1]Lookup for use classification'!$B$14,C4831)),ISNUMBER(SEARCH('[1]Lookup for use classification'!$C$14,C4831))),'[1]Lookup for use classification'!$A$14,"Other"))))))))))))</f>
        <v>Other</v>
      </c>
      <c r="E4831" s="151"/>
      <c r="F4831" s="9"/>
      <c r="G4831" s="9"/>
      <c r="H4831" s="164"/>
      <c r="I4831" s="164"/>
      <c r="J4831" s="7"/>
      <c r="L4831" s="6"/>
    </row>
    <row r="4832" spans="1:18" hidden="1">
      <c r="A4832" s="134" t="s">
        <v>1691</v>
      </c>
      <c r="B4832" s="8" t="str">
        <f>IF(ISNA(VLOOKUP(CONCATENATE(A4832,C4832),EUS!$B$2:$B$1939,1,FALSE)),"","End Use Study")</f>
        <v>End Use Study</v>
      </c>
      <c r="C4832" s="149" t="s">
        <v>2743</v>
      </c>
      <c r="D4832" s="149" t="str">
        <f>IF(OR(ISNUMBER(SEARCH('[1]Lookup for use classification'!$B$1,C4832)),ISNUMBER(SEARCH('[1]Lookup for use classification'!$C$1,C4832)),ISNUMBER(SEARCH('[1]Lookup for use classification'!$D$1,C4832)),ISNUMBER(SEARCH('[1]Lookup for use classification'!$E$1,C4832))),'[1]Lookup for use classification'!$A$1,IF(ISNUMBER(SEARCH('[1]Lookup for use classification'!$B$2,C4832)),'[1]Lookup for use classification'!$A$2,IF(ISNUMBER(SEARCH('[1]Lookup for use classification'!$B$3,C4832)),'[1]Lookup for use classification'!$A$3,IF(OR(ISNUMBER(SEARCH('[1]Lookup for use classification'!$B$4,C4832)),ISNUMBER(SEARCH('[1]Lookup for use classification'!$C$4,C4832)),ISNUMBER(SEARCH('[1]Lookup for use classification'!$D$4,C4832)),ISNUMBER(SEARCH('[1]Lookup for use classification'!$E$4,C4832))),'[1]Lookup for use classification'!$A$4,IF(OR(ISNUMBER(SEARCH('[1]Lookup for use classification'!$B$5,C4832)),ISNUMBER(SEARCH('[1]Lookup for use classification'!$C$5,C4832)),ISNUMBER(SEARCH('[1]Lookup for use classification'!$D$5,C4832))),'[1]Lookup for use classification'!$A$5,IF(OR(ISNUMBER(SEARCH('[1]Lookup for use classification'!$B$7,C4832)),ISNUMBER(SEARCH('[1]Lookup for use classification'!$C$7,C4832)),ISNUMBER(SEARCH('[1]Lookup for use classification'!$D$7,C4832))),'[1]Lookup for use classification'!$A$7,IF(OR(ISNUMBER(SEARCH('[1]Lookup for use classification'!$B$9,C4832)),ISNUMBER(SEARCH('[1]Lookup for use classification'!$C$9,C4832)),ISNUMBER(SEARCH('[1]Lookup for use classification'!$D$9,C4832)),ISNUMBER(SEARCH('[1]Lookup for use classification'!$E$9,C4832)),ISNUMBER(SEARCH('[1]Lookup for use classification'!$F$9,C4832)),ISNUMBER(SEARCH('[1]Lookup for use classification'!$G$9,C4832)),ISNUMBER(SEARCH('[1]Lookup for use classification'!$H$9,C4832)),ISNUMBER(SEARCH('[1]Lookup for use classification'!$I$9,C4832)),ISNUMBER(SEARCH('[1]Lookup for use classification'!$J$9,C4832)),ISNUMBER(SEARCH('[1]Lookup for use classification'!$K$9,C4832))),'[1]Lookup for use classification'!$A$9,IF(OR(ISNUMBER(SEARCH('[1]Lookup for use classification'!$B$10,C4832)),ISNUMBER(SEARCH('[1]Lookup for use classification'!$C$10,C4832)),ISNUMBER(SEARCH('[1]Lookup for use classification'!$D$10,C4832)),ISNUMBER(SEARCH('[1]Lookup for use classification'!$E$10,C4832)),ISNUMBER(SEARCH('[1]Lookup for use classification'!$F$10,C4832)),ISNUMBER(SEARCH('[1]Lookup for use classification'!$G$10,C4832))),'[1]Lookup for use classification'!$A$10,IF(OR(ISNUMBER(SEARCH('[1]Lookup for use classification'!$B$11,C4832)),ISNUMBER(SEARCH('[1]Lookup for use classification'!$C$11,C4832))),'[1]Lookup for use classification'!$A$11,IF(OR(ISNUMBER(SEARCH('[1]Lookup for use classification'!$B$12,C4832)),ISNUMBER(SEARCH('[1]Lookup for use classification'!$C$12,C4832))),'[1]Lookup for use classification'!$A$12,IF(OR(ISNUMBER(SEARCH('[1]Lookup for use classification'!$B$13,C4832)),ISNUMBER(SEARCH('[1]Lookup for use classification'!$C$13,C4832)),ISNUMBER(SEARCH('[1]Lookup for use classification'!$D$13,C4832)),,ISNUMBER(SEARCH('[1]Lookup for use classification'!$C$13,C4832)),ISNUMBER(SEARCH('[1]Lookup for use classification'!$E$13,C4832))),'[1]Lookup for use classification'!$A$13,IF(OR(ISNUMBER(SEARCH('[1]Lookup for use classification'!$B$14,C4832)),ISNUMBER(SEARCH('[1]Lookup for use classification'!$C$14,C4832))),'[1]Lookup for use classification'!$A$14,"Other"))))))))))))</f>
        <v>Other</v>
      </c>
      <c r="E4832" s="151"/>
      <c r="F4832" s="9"/>
      <c r="G4832" s="9"/>
      <c r="H4832" s="164"/>
      <c r="I4832" s="164"/>
      <c r="J4832" s="7"/>
      <c r="L4832" s="6"/>
    </row>
    <row r="4833" spans="1:12" hidden="1">
      <c r="A4833" s="187" t="s">
        <v>1691</v>
      </c>
      <c r="B4833" s="167" t="s">
        <v>4456</v>
      </c>
      <c r="C4833" s="312" t="s">
        <v>1684</v>
      </c>
      <c r="D4833" s="149" t="str">
        <f>IF(OR(ISNUMBER(SEARCH('[1]Lookup for use classification'!$B$1,C4833)),ISNUMBER(SEARCH('[1]Lookup for use classification'!$C$1,C4833)),ISNUMBER(SEARCH('[1]Lookup for use classification'!$D$1,C4833)),ISNUMBER(SEARCH('[1]Lookup for use classification'!$E$1,C4833))),'[1]Lookup for use classification'!$A$1,IF(ISNUMBER(SEARCH('[1]Lookup for use classification'!$B$2,C4833)),'[1]Lookup for use classification'!$A$2,IF(ISNUMBER(SEARCH('[1]Lookup for use classification'!$B$3,C4833)),'[1]Lookup for use classification'!$A$3,IF(OR(ISNUMBER(SEARCH('[1]Lookup for use classification'!$B$4,C4833)),ISNUMBER(SEARCH('[1]Lookup for use classification'!$C$4,C4833)),ISNUMBER(SEARCH('[1]Lookup for use classification'!$D$4,C4833)),ISNUMBER(SEARCH('[1]Lookup for use classification'!$E$4,C4833))),'[1]Lookup for use classification'!$A$4,IF(OR(ISNUMBER(SEARCH('[1]Lookup for use classification'!$B$5,C4833)),ISNUMBER(SEARCH('[1]Lookup for use classification'!$C$5,C4833)),ISNUMBER(SEARCH('[1]Lookup for use classification'!$D$5,C4833))),'[1]Lookup for use classification'!$A$5,IF(OR(ISNUMBER(SEARCH('[1]Lookup for use classification'!$B$7,C4833)),ISNUMBER(SEARCH('[1]Lookup for use classification'!$C$7,C4833)),ISNUMBER(SEARCH('[1]Lookup for use classification'!$D$7,C4833))),'[1]Lookup for use classification'!$A$7,IF(OR(ISNUMBER(SEARCH('[1]Lookup for use classification'!$B$9,C4833)),ISNUMBER(SEARCH('[1]Lookup for use classification'!$C$9,C4833)),ISNUMBER(SEARCH('[1]Lookup for use classification'!$D$9,C4833)),ISNUMBER(SEARCH('[1]Lookup for use classification'!$E$9,C4833)),ISNUMBER(SEARCH('[1]Lookup for use classification'!$F$9,C4833)),ISNUMBER(SEARCH('[1]Lookup for use classification'!$G$9,C4833)),ISNUMBER(SEARCH('[1]Lookup for use classification'!$H$9,C4833)),ISNUMBER(SEARCH('[1]Lookup for use classification'!$I$9,C4833)),ISNUMBER(SEARCH('[1]Lookup for use classification'!$J$9,C4833)),ISNUMBER(SEARCH('[1]Lookup for use classification'!$K$9,C4833))),'[1]Lookup for use classification'!$A$9,IF(OR(ISNUMBER(SEARCH('[1]Lookup for use classification'!$B$10,C4833)),ISNUMBER(SEARCH('[1]Lookup for use classification'!$C$10,C4833)),ISNUMBER(SEARCH('[1]Lookup for use classification'!$D$10,C4833)),ISNUMBER(SEARCH('[1]Lookup for use classification'!$E$10,C4833)),ISNUMBER(SEARCH('[1]Lookup for use classification'!$F$10,C4833)),ISNUMBER(SEARCH('[1]Lookup for use classification'!$G$10,C4833))),'[1]Lookup for use classification'!$A$10,IF(OR(ISNUMBER(SEARCH('[1]Lookup for use classification'!$B$11,C4833)),ISNUMBER(SEARCH('[1]Lookup for use classification'!$C$11,C4833))),'[1]Lookup for use classification'!$A$11,IF(OR(ISNUMBER(SEARCH('[1]Lookup for use classification'!$B$12,C4833)),ISNUMBER(SEARCH('[1]Lookup for use classification'!$C$12,C4833))),'[1]Lookup for use classification'!$A$12,IF(OR(ISNUMBER(SEARCH('[1]Lookup for use classification'!$B$13,C4833)),ISNUMBER(SEARCH('[1]Lookup for use classification'!$C$13,C4833)),ISNUMBER(SEARCH('[1]Lookup for use classification'!$D$13,C4833)),,ISNUMBER(SEARCH('[1]Lookup for use classification'!$C$13,C4833)),ISNUMBER(SEARCH('[1]Lookup for use classification'!$E$13,C4833))),'[1]Lookup for use classification'!$A$13,IF(OR(ISNUMBER(SEARCH('[1]Lookup for use classification'!$B$14,C4833)),ISNUMBER(SEARCH('[1]Lookup for use classification'!$C$14,C4833))),'[1]Lookup for use classification'!$A$14,"Other"))))))))))))</f>
        <v>Other</v>
      </c>
      <c r="E4833" s="313"/>
      <c r="F4833" s="176"/>
      <c r="G4833" s="176"/>
    </row>
    <row r="4834" spans="1:12" hidden="1">
      <c r="A4834" s="187" t="s">
        <v>1691</v>
      </c>
      <c r="B4834" s="167" t="s">
        <v>4456</v>
      </c>
      <c r="C4834" s="312" t="s">
        <v>1686</v>
      </c>
      <c r="D4834" s="149" t="str">
        <f>IF(OR(ISNUMBER(SEARCH('[1]Lookup for use classification'!$B$1,C4834)),ISNUMBER(SEARCH('[1]Lookup for use classification'!$C$1,C4834)),ISNUMBER(SEARCH('[1]Lookup for use classification'!$D$1,C4834)),ISNUMBER(SEARCH('[1]Lookup for use classification'!$E$1,C4834))),'[1]Lookup for use classification'!$A$1,IF(ISNUMBER(SEARCH('[1]Lookup for use classification'!$B$2,C4834)),'[1]Lookup for use classification'!$A$2,IF(ISNUMBER(SEARCH('[1]Lookup for use classification'!$B$3,C4834)),'[1]Lookup for use classification'!$A$3,IF(OR(ISNUMBER(SEARCH('[1]Lookup for use classification'!$B$4,C4834)),ISNUMBER(SEARCH('[1]Lookup for use classification'!$C$4,C4834)),ISNUMBER(SEARCH('[1]Lookup for use classification'!$D$4,C4834)),ISNUMBER(SEARCH('[1]Lookup for use classification'!$E$4,C4834))),'[1]Lookup for use classification'!$A$4,IF(OR(ISNUMBER(SEARCH('[1]Lookup for use classification'!$B$5,C4834)),ISNUMBER(SEARCH('[1]Lookup for use classification'!$C$5,C4834)),ISNUMBER(SEARCH('[1]Lookup for use classification'!$D$5,C4834))),'[1]Lookup for use classification'!$A$5,IF(OR(ISNUMBER(SEARCH('[1]Lookup for use classification'!$B$7,C4834)),ISNUMBER(SEARCH('[1]Lookup for use classification'!$C$7,C4834)),ISNUMBER(SEARCH('[1]Lookup for use classification'!$D$7,C4834))),'[1]Lookup for use classification'!$A$7,IF(OR(ISNUMBER(SEARCH('[1]Lookup for use classification'!$B$9,C4834)),ISNUMBER(SEARCH('[1]Lookup for use classification'!$C$9,C4834)),ISNUMBER(SEARCH('[1]Lookup for use classification'!$D$9,C4834)),ISNUMBER(SEARCH('[1]Lookup for use classification'!$E$9,C4834)),ISNUMBER(SEARCH('[1]Lookup for use classification'!$F$9,C4834)),ISNUMBER(SEARCH('[1]Lookup for use classification'!$G$9,C4834)),ISNUMBER(SEARCH('[1]Lookup for use classification'!$H$9,C4834)),ISNUMBER(SEARCH('[1]Lookup for use classification'!$I$9,C4834)),ISNUMBER(SEARCH('[1]Lookup for use classification'!$J$9,C4834)),ISNUMBER(SEARCH('[1]Lookup for use classification'!$K$9,C4834))),'[1]Lookup for use classification'!$A$9,IF(OR(ISNUMBER(SEARCH('[1]Lookup for use classification'!$B$10,C4834)),ISNUMBER(SEARCH('[1]Lookup for use classification'!$C$10,C4834)),ISNUMBER(SEARCH('[1]Lookup for use classification'!$D$10,C4834)),ISNUMBER(SEARCH('[1]Lookup for use classification'!$E$10,C4834)),ISNUMBER(SEARCH('[1]Lookup for use classification'!$F$10,C4834)),ISNUMBER(SEARCH('[1]Lookup for use classification'!$G$10,C4834))),'[1]Lookup for use classification'!$A$10,IF(OR(ISNUMBER(SEARCH('[1]Lookup for use classification'!$B$11,C4834)),ISNUMBER(SEARCH('[1]Lookup for use classification'!$C$11,C4834))),'[1]Lookup for use classification'!$A$11,IF(OR(ISNUMBER(SEARCH('[1]Lookup for use classification'!$B$12,C4834)),ISNUMBER(SEARCH('[1]Lookup for use classification'!$C$12,C4834))),'[1]Lookup for use classification'!$A$12,IF(OR(ISNUMBER(SEARCH('[1]Lookup for use classification'!$B$13,C4834)),ISNUMBER(SEARCH('[1]Lookup for use classification'!$C$13,C4834)),ISNUMBER(SEARCH('[1]Lookup for use classification'!$D$13,C4834)),,ISNUMBER(SEARCH('[1]Lookup for use classification'!$C$13,C4834)),ISNUMBER(SEARCH('[1]Lookup for use classification'!$E$13,C4834))),'[1]Lookup for use classification'!$A$13,IF(OR(ISNUMBER(SEARCH('[1]Lookup for use classification'!$B$14,C4834)),ISNUMBER(SEARCH('[1]Lookup for use classification'!$C$14,C4834))),'[1]Lookup for use classification'!$A$14,"Other"))))))))))))</f>
        <v>Other</v>
      </c>
      <c r="E4834" s="313"/>
      <c r="F4834" s="176"/>
      <c r="G4834" s="176"/>
    </row>
    <row r="4835" spans="1:12" hidden="1">
      <c r="A4835" s="187" t="s">
        <v>1691</v>
      </c>
      <c r="B4835" s="167" t="s">
        <v>4456</v>
      </c>
      <c r="C4835" s="312" t="s">
        <v>1688</v>
      </c>
      <c r="D4835" s="149" t="str">
        <f>IF(OR(ISNUMBER(SEARCH('[1]Lookup for use classification'!$B$1,C4835)),ISNUMBER(SEARCH('[1]Lookup for use classification'!$C$1,C4835)),ISNUMBER(SEARCH('[1]Lookup for use classification'!$D$1,C4835)),ISNUMBER(SEARCH('[1]Lookup for use classification'!$E$1,C4835))),'[1]Lookup for use classification'!$A$1,IF(ISNUMBER(SEARCH('[1]Lookup for use classification'!$B$2,C4835)),'[1]Lookup for use classification'!$A$2,IF(ISNUMBER(SEARCH('[1]Lookup for use classification'!$B$3,C4835)),'[1]Lookup for use classification'!$A$3,IF(OR(ISNUMBER(SEARCH('[1]Lookup for use classification'!$B$4,C4835)),ISNUMBER(SEARCH('[1]Lookup for use classification'!$C$4,C4835)),ISNUMBER(SEARCH('[1]Lookup for use classification'!$D$4,C4835)),ISNUMBER(SEARCH('[1]Lookup for use classification'!$E$4,C4835))),'[1]Lookup for use classification'!$A$4,IF(OR(ISNUMBER(SEARCH('[1]Lookup for use classification'!$B$5,C4835)),ISNUMBER(SEARCH('[1]Lookup for use classification'!$C$5,C4835)),ISNUMBER(SEARCH('[1]Lookup for use classification'!$D$5,C4835))),'[1]Lookup for use classification'!$A$5,IF(OR(ISNUMBER(SEARCH('[1]Lookup for use classification'!$B$7,C4835)),ISNUMBER(SEARCH('[1]Lookup for use classification'!$C$7,C4835)),ISNUMBER(SEARCH('[1]Lookup for use classification'!$D$7,C4835))),'[1]Lookup for use classification'!$A$7,IF(OR(ISNUMBER(SEARCH('[1]Lookup for use classification'!$B$9,C4835)),ISNUMBER(SEARCH('[1]Lookup for use classification'!$C$9,C4835)),ISNUMBER(SEARCH('[1]Lookup for use classification'!$D$9,C4835)),ISNUMBER(SEARCH('[1]Lookup for use classification'!$E$9,C4835)),ISNUMBER(SEARCH('[1]Lookup for use classification'!$F$9,C4835)),ISNUMBER(SEARCH('[1]Lookup for use classification'!$G$9,C4835)),ISNUMBER(SEARCH('[1]Lookup for use classification'!$H$9,C4835)),ISNUMBER(SEARCH('[1]Lookup for use classification'!$I$9,C4835)),ISNUMBER(SEARCH('[1]Lookup for use classification'!$J$9,C4835)),ISNUMBER(SEARCH('[1]Lookup for use classification'!$K$9,C4835))),'[1]Lookup for use classification'!$A$9,IF(OR(ISNUMBER(SEARCH('[1]Lookup for use classification'!$B$10,C4835)),ISNUMBER(SEARCH('[1]Lookup for use classification'!$C$10,C4835)),ISNUMBER(SEARCH('[1]Lookup for use classification'!$D$10,C4835)),ISNUMBER(SEARCH('[1]Lookup for use classification'!$E$10,C4835)),ISNUMBER(SEARCH('[1]Lookup for use classification'!$F$10,C4835)),ISNUMBER(SEARCH('[1]Lookup for use classification'!$G$10,C4835))),'[1]Lookup for use classification'!$A$10,IF(OR(ISNUMBER(SEARCH('[1]Lookup for use classification'!$B$11,C4835)),ISNUMBER(SEARCH('[1]Lookup for use classification'!$C$11,C4835))),'[1]Lookup for use classification'!$A$11,IF(OR(ISNUMBER(SEARCH('[1]Lookup for use classification'!$B$12,C4835)),ISNUMBER(SEARCH('[1]Lookup for use classification'!$C$12,C4835))),'[1]Lookup for use classification'!$A$12,IF(OR(ISNUMBER(SEARCH('[1]Lookup for use classification'!$B$13,C4835)),ISNUMBER(SEARCH('[1]Lookup for use classification'!$C$13,C4835)),ISNUMBER(SEARCH('[1]Lookup for use classification'!$D$13,C4835)),,ISNUMBER(SEARCH('[1]Lookup for use classification'!$C$13,C4835)),ISNUMBER(SEARCH('[1]Lookup for use classification'!$E$13,C4835))),'[1]Lookup for use classification'!$A$13,IF(OR(ISNUMBER(SEARCH('[1]Lookup for use classification'!$B$14,C4835)),ISNUMBER(SEARCH('[1]Lookup for use classification'!$C$14,C4835))),'[1]Lookup for use classification'!$A$14,"Other"))))))))))))</f>
        <v>Other</v>
      </c>
      <c r="E4835" s="313"/>
      <c r="F4835" s="176"/>
      <c r="G4835" s="176"/>
    </row>
    <row r="4836" spans="1:12" hidden="1">
      <c r="A4836" s="185" t="s">
        <v>1691</v>
      </c>
      <c r="B4836" s="167" t="s">
        <v>4456</v>
      </c>
      <c r="C4836" s="312" t="s">
        <v>286</v>
      </c>
      <c r="D4836" s="149" t="str">
        <f>IF(OR(ISNUMBER(SEARCH('[1]Lookup for use classification'!$B$1,C4836)),ISNUMBER(SEARCH('[1]Lookup for use classification'!$C$1,C4836)),ISNUMBER(SEARCH('[1]Lookup for use classification'!$D$1,C4836)),ISNUMBER(SEARCH('[1]Lookup for use classification'!$E$1,C4836))),'[1]Lookup for use classification'!$A$1,IF(ISNUMBER(SEARCH('[1]Lookup for use classification'!$B$2,C4836)),'[1]Lookup for use classification'!$A$2,IF(ISNUMBER(SEARCH('[1]Lookup for use classification'!$B$3,C4836)),'[1]Lookup for use classification'!$A$3,IF(OR(ISNUMBER(SEARCH('[1]Lookup for use classification'!$B$4,C4836)),ISNUMBER(SEARCH('[1]Lookup for use classification'!$C$4,C4836)),ISNUMBER(SEARCH('[1]Lookup for use classification'!$D$4,C4836)),ISNUMBER(SEARCH('[1]Lookup for use classification'!$E$4,C4836))),'[1]Lookup for use classification'!$A$4,IF(OR(ISNUMBER(SEARCH('[1]Lookup for use classification'!$B$5,C4836)),ISNUMBER(SEARCH('[1]Lookup for use classification'!$C$5,C4836)),ISNUMBER(SEARCH('[1]Lookup for use classification'!$D$5,C4836))),'[1]Lookup for use classification'!$A$5,IF(OR(ISNUMBER(SEARCH('[1]Lookup for use classification'!$B$7,C4836)),ISNUMBER(SEARCH('[1]Lookup for use classification'!$C$7,C4836)),ISNUMBER(SEARCH('[1]Lookup for use classification'!$D$7,C4836))),'[1]Lookup for use classification'!$A$7,IF(OR(ISNUMBER(SEARCH('[1]Lookup for use classification'!$B$9,C4836)),ISNUMBER(SEARCH('[1]Lookup for use classification'!$C$9,C4836)),ISNUMBER(SEARCH('[1]Lookup for use classification'!$D$9,C4836)),ISNUMBER(SEARCH('[1]Lookup for use classification'!$E$9,C4836)),ISNUMBER(SEARCH('[1]Lookup for use classification'!$F$9,C4836)),ISNUMBER(SEARCH('[1]Lookup for use classification'!$G$9,C4836)),ISNUMBER(SEARCH('[1]Lookup for use classification'!$H$9,C4836)),ISNUMBER(SEARCH('[1]Lookup for use classification'!$I$9,C4836)),ISNUMBER(SEARCH('[1]Lookup for use classification'!$J$9,C4836)),ISNUMBER(SEARCH('[1]Lookup for use classification'!$K$9,C4836))),'[1]Lookup for use classification'!$A$9,IF(OR(ISNUMBER(SEARCH('[1]Lookup for use classification'!$B$10,C4836)),ISNUMBER(SEARCH('[1]Lookup for use classification'!$C$10,C4836)),ISNUMBER(SEARCH('[1]Lookup for use classification'!$D$10,C4836)),ISNUMBER(SEARCH('[1]Lookup for use classification'!$E$10,C4836)),ISNUMBER(SEARCH('[1]Lookup for use classification'!$F$10,C4836)),ISNUMBER(SEARCH('[1]Lookup for use classification'!$G$10,C4836))),'[1]Lookup for use classification'!$A$10,IF(OR(ISNUMBER(SEARCH('[1]Lookup for use classification'!$B$11,C4836)),ISNUMBER(SEARCH('[1]Lookup for use classification'!$C$11,C4836))),'[1]Lookup for use classification'!$A$11,IF(OR(ISNUMBER(SEARCH('[1]Lookup for use classification'!$B$12,C4836)),ISNUMBER(SEARCH('[1]Lookup for use classification'!$C$12,C4836))),'[1]Lookup for use classification'!$A$12,IF(OR(ISNUMBER(SEARCH('[1]Lookup for use classification'!$B$13,C4836)),ISNUMBER(SEARCH('[1]Lookup for use classification'!$C$13,C4836)),ISNUMBER(SEARCH('[1]Lookup for use classification'!$D$13,C4836)),,ISNUMBER(SEARCH('[1]Lookup for use classification'!$C$13,C4836)),ISNUMBER(SEARCH('[1]Lookup for use classification'!$E$13,C4836))),'[1]Lookup for use classification'!$A$13,IF(OR(ISNUMBER(SEARCH('[1]Lookup for use classification'!$B$14,C4836)),ISNUMBER(SEARCH('[1]Lookup for use classification'!$C$14,C4836))),'[1]Lookup for use classification'!$A$14,"Other"))))))))))))</f>
        <v>Public Assembly</v>
      </c>
      <c r="E4836" s="313">
        <v>560</v>
      </c>
      <c r="F4836" s="176"/>
      <c r="G4836" s="176"/>
    </row>
    <row r="4837" spans="1:12" hidden="1">
      <c r="A4837" s="187" t="s">
        <v>1691</v>
      </c>
      <c r="B4837" s="167" t="s">
        <v>4456</v>
      </c>
      <c r="C4837" s="312" t="s">
        <v>473</v>
      </c>
      <c r="D4837" s="149" t="str">
        <f>IF(OR(ISNUMBER(SEARCH('[1]Lookup for use classification'!$B$1,C4837)),ISNUMBER(SEARCH('[1]Lookup for use classification'!$C$1,C4837)),ISNUMBER(SEARCH('[1]Lookup for use classification'!$D$1,C4837)),ISNUMBER(SEARCH('[1]Lookup for use classification'!$E$1,C4837))),'[1]Lookup for use classification'!$A$1,IF(ISNUMBER(SEARCH('[1]Lookup for use classification'!$B$2,C4837)),'[1]Lookup for use classification'!$A$2,IF(ISNUMBER(SEARCH('[1]Lookup for use classification'!$B$3,C4837)),'[1]Lookup for use classification'!$A$3,IF(OR(ISNUMBER(SEARCH('[1]Lookup for use classification'!$B$4,C4837)),ISNUMBER(SEARCH('[1]Lookup for use classification'!$C$4,C4837)),ISNUMBER(SEARCH('[1]Lookup for use classification'!$D$4,C4837)),ISNUMBER(SEARCH('[1]Lookup for use classification'!$E$4,C4837))),'[1]Lookup for use classification'!$A$4,IF(OR(ISNUMBER(SEARCH('[1]Lookup for use classification'!$B$5,C4837)),ISNUMBER(SEARCH('[1]Lookup for use classification'!$C$5,C4837)),ISNUMBER(SEARCH('[1]Lookup for use classification'!$D$5,C4837))),'[1]Lookup for use classification'!$A$5,IF(OR(ISNUMBER(SEARCH('[1]Lookup for use classification'!$B$7,C4837)),ISNUMBER(SEARCH('[1]Lookup for use classification'!$C$7,C4837)),ISNUMBER(SEARCH('[1]Lookup for use classification'!$D$7,C4837))),'[1]Lookup for use classification'!$A$7,IF(OR(ISNUMBER(SEARCH('[1]Lookup for use classification'!$B$9,C4837)),ISNUMBER(SEARCH('[1]Lookup for use classification'!$C$9,C4837)),ISNUMBER(SEARCH('[1]Lookup for use classification'!$D$9,C4837)),ISNUMBER(SEARCH('[1]Lookup for use classification'!$E$9,C4837)),ISNUMBER(SEARCH('[1]Lookup for use classification'!$F$9,C4837)),ISNUMBER(SEARCH('[1]Lookup for use classification'!$G$9,C4837)),ISNUMBER(SEARCH('[1]Lookup for use classification'!$H$9,C4837)),ISNUMBER(SEARCH('[1]Lookup for use classification'!$I$9,C4837)),ISNUMBER(SEARCH('[1]Lookup for use classification'!$J$9,C4837)),ISNUMBER(SEARCH('[1]Lookup for use classification'!$K$9,C4837))),'[1]Lookup for use classification'!$A$9,IF(OR(ISNUMBER(SEARCH('[1]Lookup for use classification'!$B$10,C4837)),ISNUMBER(SEARCH('[1]Lookup for use classification'!$C$10,C4837)),ISNUMBER(SEARCH('[1]Lookup for use classification'!$D$10,C4837)),ISNUMBER(SEARCH('[1]Lookup for use classification'!$E$10,C4837)),ISNUMBER(SEARCH('[1]Lookup for use classification'!$F$10,C4837)),ISNUMBER(SEARCH('[1]Lookup for use classification'!$G$10,C4837))),'[1]Lookup for use classification'!$A$10,IF(OR(ISNUMBER(SEARCH('[1]Lookup for use classification'!$B$11,C4837)),ISNUMBER(SEARCH('[1]Lookup for use classification'!$C$11,C4837))),'[1]Lookup for use classification'!$A$11,IF(OR(ISNUMBER(SEARCH('[1]Lookup for use classification'!$B$12,C4837)),ISNUMBER(SEARCH('[1]Lookup for use classification'!$C$12,C4837))),'[1]Lookup for use classification'!$A$12,IF(OR(ISNUMBER(SEARCH('[1]Lookup for use classification'!$B$13,C4837)),ISNUMBER(SEARCH('[1]Lookup for use classification'!$C$13,C4837)),ISNUMBER(SEARCH('[1]Lookup for use classification'!$D$13,C4837)),,ISNUMBER(SEARCH('[1]Lookup for use classification'!$C$13,C4837)),ISNUMBER(SEARCH('[1]Lookup for use classification'!$E$13,C4837))),'[1]Lookup for use classification'!$A$13,IF(OR(ISNUMBER(SEARCH('[1]Lookup for use classification'!$B$14,C4837)),ISNUMBER(SEARCH('[1]Lookup for use classification'!$C$14,C4837))),'[1]Lookup for use classification'!$A$14,"Other"))))))))))))</f>
        <v>Public Assembly</v>
      </c>
      <c r="E4837" s="313"/>
      <c r="F4837" s="176"/>
      <c r="G4837" s="176"/>
    </row>
    <row r="4838" spans="1:12" hidden="1">
      <c r="A4838" s="187" t="s">
        <v>1691</v>
      </c>
      <c r="B4838" s="167" t="s">
        <v>4456</v>
      </c>
      <c r="C4838" s="312" t="s">
        <v>1682</v>
      </c>
      <c r="D4838" s="149" t="str">
        <f>IF(OR(ISNUMBER(SEARCH('[1]Lookup for use classification'!$B$1,C4838)),ISNUMBER(SEARCH('[1]Lookup for use classification'!$C$1,C4838)),ISNUMBER(SEARCH('[1]Lookup for use classification'!$D$1,C4838)),ISNUMBER(SEARCH('[1]Lookup for use classification'!$E$1,C4838))),'[1]Lookup for use classification'!$A$1,IF(ISNUMBER(SEARCH('[1]Lookup for use classification'!$B$2,C4838)),'[1]Lookup for use classification'!$A$2,IF(ISNUMBER(SEARCH('[1]Lookup for use classification'!$B$3,C4838)),'[1]Lookup for use classification'!$A$3,IF(OR(ISNUMBER(SEARCH('[1]Lookup for use classification'!$B$4,C4838)),ISNUMBER(SEARCH('[1]Lookup for use classification'!$C$4,C4838)),ISNUMBER(SEARCH('[1]Lookup for use classification'!$D$4,C4838)),ISNUMBER(SEARCH('[1]Lookup for use classification'!$E$4,C4838))),'[1]Lookup for use classification'!$A$4,IF(OR(ISNUMBER(SEARCH('[1]Lookup for use classification'!$B$5,C4838)),ISNUMBER(SEARCH('[1]Lookup for use classification'!$C$5,C4838)),ISNUMBER(SEARCH('[1]Lookup for use classification'!$D$5,C4838))),'[1]Lookup for use classification'!$A$5,IF(OR(ISNUMBER(SEARCH('[1]Lookup for use classification'!$B$7,C4838)),ISNUMBER(SEARCH('[1]Lookup for use classification'!$C$7,C4838)),ISNUMBER(SEARCH('[1]Lookup for use classification'!$D$7,C4838))),'[1]Lookup for use classification'!$A$7,IF(OR(ISNUMBER(SEARCH('[1]Lookup for use classification'!$B$9,C4838)),ISNUMBER(SEARCH('[1]Lookup for use classification'!$C$9,C4838)),ISNUMBER(SEARCH('[1]Lookup for use classification'!$D$9,C4838)),ISNUMBER(SEARCH('[1]Lookup for use classification'!$E$9,C4838)),ISNUMBER(SEARCH('[1]Lookup for use classification'!$F$9,C4838)),ISNUMBER(SEARCH('[1]Lookup for use classification'!$G$9,C4838)),ISNUMBER(SEARCH('[1]Lookup for use classification'!$H$9,C4838)),ISNUMBER(SEARCH('[1]Lookup for use classification'!$I$9,C4838)),ISNUMBER(SEARCH('[1]Lookup for use classification'!$J$9,C4838)),ISNUMBER(SEARCH('[1]Lookup for use classification'!$K$9,C4838))),'[1]Lookup for use classification'!$A$9,IF(OR(ISNUMBER(SEARCH('[1]Lookup for use classification'!$B$10,C4838)),ISNUMBER(SEARCH('[1]Lookup for use classification'!$C$10,C4838)),ISNUMBER(SEARCH('[1]Lookup for use classification'!$D$10,C4838)),ISNUMBER(SEARCH('[1]Lookup for use classification'!$E$10,C4838)),ISNUMBER(SEARCH('[1]Lookup for use classification'!$F$10,C4838)),ISNUMBER(SEARCH('[1]Lookup for use classification'!$G$10,C4838))),'[1]Lookup for use classification'!$A$10,IF(OR(ISNUMBER(SEARCH('[1]Lookup for use classification'!$B$11,C4838)),ISNUMBER(SEARCH('[1]Lookup for use classification'!$C$11,C4838))),'[1]Lookup for use classification'!$A$11,IF(OR(ISNUMBER(SEARCH('[1]Lookup for use classification'!$B$12,C4838)),ISNUMBER(SEARCH('[1]Lookup for use classification'!$C$12,C4838))),'[1]Lookup for use classification'!$A$12,IF(OR(ISNUMBER(SEARCH('[1]Lookup for use classification'!$B$13,C4838)),ISNUMBER(SEARCH('[1]Lookup for use classification'!$C$13,C4838)),ISNUMBER(SEARCH('[1]Lookup for use classification'!$D$13,C4838)),,ISNUMBER(SEARCH('[1]Lookup for use classification'!$C$13,C4838)),ISNUMBER(SEARCH('[1]Lookup for use classification'!$E$13,C4838))),'[1]Lookup for use classification'!$A$13,IF(OR(ISNUMBER(SEARCH('[1]Lookup for use classification'!$B$14,C4838)),ISNUMBER(SEARCH('[1]Lookup for use classification'!$C$14,C4838))),'[1]Lookup for use classification'!$A$14,"Other"))))))))))))</f>
        <v>Warehousing</v>
      </c>
      <c r="E4838" s="313">
        <v>1104</v>
      </c>
      <c r="F4838" s="176"/>
      <c r="G4838" s="176"/>
    </row>
    <row r="4839" spans="1:12" hidden="1">
      <c r="A4839" s="187" t="s">
        <v>1691</v>
      </c>
      <c r="B4839" s="167" t="s">
        <v>4456</v>
      </c>
      <c r="C4839" s="312" t="s">
        <v>635</v>
      </c>
      <c r="D4839" s="149" t="str">
        <f>IF(OR(ISNUMBER(SEARCH('[1]Lookup for use classification'!$B$1,C4839)),ISNUMBER(SEARCH('[1]Lookup for use classification'!$C$1,C4839)),ISNUMBER(SEARCH('[1]Lookup for use classification'!$D$1,C4839)),ISNUMBER(SEARCH('[1]Lookup for use classification'!$E$1,C4839))),'[1]Lookup for use classification'!$A$1,IF(ISNUMBER(SEARCH('[1]Lookup for use classification'!$B$2,C4839)),'[1]Lookup for use classification'!$A$2,IF(ISNUMBER(SEARCH('[1]Lookup for use classification'!$B$3,C4839)),'[1]Lookup for use classification'!$A$3,IF(OR(ISNUMBER(SEARCH('[1]Lookup for use classification'!$B$4,C4839)),ISNUMBER(SEARCH('[1]Lookup for use classification'!$C$4,C4839)),ISNUMBER(SEARCH('[1]Lookup for use classification'!$D$4,C4839)),ISNUMBER(SEARCH('[1]Lookup for use classification'!$E$4,C4839))),'[1]Lookup for use classification'!$A$4,IF(OR(ISNUMBER(SEARCH('[1]Lookup for use classification'!$B$5,C4839)),ISNUMBER(SEARCH('[1]Lookup for use classification'!$C$5,C4839)),ISNUMBER(SEARCH('[1]Lookup for use classification'!$D$5,C4839))),'[1]Lookup for use classification'!$A$5,IF(OR(ISNUMBER(SEARCH('[1]Lookup for use classification'!$B$7,C4839)),ISNUMBER(SEARCH('[1]Lookup for use classification'!$C$7,C4839)),ISNUMBER(SEARCH('[1]Lookup for use classification'!$D$7,C4839))),'[1]Lookup for use classification'!$A$7,IF(OR(ISNUMBER(SEARCH('[1]Lookup for use classification'!$B$9,C4839)),ISNUMBER(SEARCH('[1]Lookup for use classification'!$C$9,C4839)),ISNUMBER(SEARCH('[1]Lookup for use classification'!$D$9,C4839)),ISNUMBER(SEARCH('[1]Lookup for use classification'!$E$9,C4839)),ISNUMBER(SEARCH('[1]Lookup for use classification'!$F$9,C4839)),ISNUMBER(SEARCH('[1]Lookup for use classification'!$G$9,C4839)),ISNUMBER(SEARCH('[1]Lookup for use classification'!$H$9,C4839)),ISNUMBER(SEARCH('[1]Lookup for use classification'!$I$9,C4839)),ISNUMBER(SEARCH('[1]Lookup for use classification'!$J$9,C4839)),ISNUMBER(SEARCH('[1]Lookup for use classification'!$K$9,C4839))),'[1]Lookup for use classification'!$A$9,IF(OR(ISNUMBER(SEARCH('[1]Lookup for use classification'!$B$10,C4839)),ISNUMBER(SEARCH('[1]Lookup for use classification'!$C$10,C4839)),ISNUMBER(SEARCH('[1]Lookup for use classification'!$D$10,C4839)),ISNUMBER(SEARCH('[1]Lookup for use classification'!$E$10,C4839)),ISNUMBER(SEARCH('[1]Lookup for use classification'!$F$10,C4839)),ISNUMBER(SEARCH('[1]Lookup for use classification'!$G$10,C4839))),'[1]Lookup for use classification'!$A$10,IF(OR(ISNUMBER(SEARCH('[1]Lookup for use classification'!$B$11,C4839)),ISNUMBER(SEARCH('[1]Lookup for use classification'!$C$11,C4839))),'[1]Lookup for use classification'!$A$11,IF(OR(ISNUMBER(SEARCH('[1]Lookup for use classification'!$B$12,C4839)),ISNUMBER(SEARCH('[1]Lookup for use classification'!$C$12,C4839))),'[1]Lookup for use classification'!$A$12,IF(OR(ISNUMBER(SEARCH('[1]Lookup for use classification'!$B$13,C4839)),ISNUMBER(SEARCH('[1]Lookup for use classification'!$C$13,C4839)),ISNUMBER(SEARCH('[1]Lookup for use classification'!$D$13,C4839)),,ISNUMBER(SEARCH('[1]Lookup for use classification'!$C$13,C4839)),ISNUMBER(SEARCH('[1]Lookup for use classification'!$E$13,C4839))),'[1]Lookup for use classification'!$A$13,IF(OR(ISNUMBER(SEARCH('[1]Lookup for use classification'!$B$14,C4839)),ISNUMBER(SEARCH('[1]Lookup for use classification'!$C$14,C4839))),'[1]Lookup for use classification'!$A$14,"Other"))))))))))))</f>
        <v>Warehousing</v>
      </c>
      <c r="E4839" s="313"/>
      <c r="F4839" s="176"/>
      <c r="G4839" s="176"/>
    </row>
    <row r="4840" spans="1:12" hidden="1">
      <c r="A4840" s="187" t="s">
        <v>1691</v>
      </c>
      <c r="B4840" s="167" t="s">
        <v>4456</v>
      </c>
      <c r="C4840" s="312" t="s">
        <v>66</v>
      </c>
      <c r="D4840" s="149" t="str">
        <f>IF(OR(ISNUMBER(SEARCH('[1]Lookup for use classification'!$B$1,C4840)),ISNUMBER(SEARCH('[1]Lookup for use classification'!$C$1,C4840)),ISNUMBER(SEARCH('[1]Lookup for use classification'!$D$1,C4840)),ISNUMBER(SEARCH('[1]Lookup for use classification'!$E$1,C4840))),'[1]Lookup for use classification'!$A$1,IF(ISNUMBER(SEARCH('[1]Lookup for use classification'!$B$2,C4840)),'[1]Lookup for use classification'!$A$2,IF(ISNUMBER(SEARCH('[1]Lookup for use classification'!$B$3,C4840)),'[1]Lookup for use classification'!$A$3,IF(OR(ISNUMBER(SEARCH('[1]Lookup for use classification'!$B$4,C4840)),ISNUMBER(SEARCH('[1]Lookup for use classification'!$C$4,C4840)),ISNUMBER(SEARCH('[1]Lookup for use classification'!$D$4,C4840)),ISNUMBER(SEARCH('[1]Lookup for use classification'!$E$4,C4840))),'[1]Lookup for use classification'!$A$4,IF(OR(ISNUMBER(SEARCH('[1]Lookup for use classification'!$B$5,C4840)),ISNUMBER(SEARCH('[1]Lookup for use classification'!$C$5,C4840)),ISNUMBER(SEARCH('[1]Lookup for use classification'!$D$5,C4840))),'[1]Lookup for use classification'!$A$5,IF(OR(ISNUMBER(SEARCH('[1]Lookup for use classification'!$B$7,C4840)),ISNUMBER(SEARCH('[1]Lookup for use classification'!$C$7,C4840)),ISNUMBER(SEARCH('[1]Lookup for use classification'!$D$7,C4840))),'[1]Lookup for use classification'!$A$7,IF(OR(ISNUMBER(SEARCH('[1]Lookup for use classification'!$B$9,C4840)),ISNUMBER(SEARCH('[1]Lookup for use classification'!$C$9,C4840)),ISNUMBER(SEARCH('[1]Lookup for use classification'!$D$9,C4840)),ISNUMBER(SEARCH('[1]Lookup for use classification'!$E$9,C4840)),ISNUMBER(SEARCH('[1]Lookup for use classification'!$F$9,C4840)),ISNUMBER(SEARCH('[1]Lookup for use classification'!$G$9,C4840)),ISNUMBER(SEARCH('[1]Lookup for use classification'!$H$9,C4840)),ISNUMBER(SEARCH('[1]Lookup for use classification'!$I$9,C4840)),ISNUMBER(SEARCH('[1]Lookup for use classification'!$J$9,C4840)),ISNUMBER(SEARCH('[1]Lookup for use classification'!$K$9,C4840))),'[1]Lookup for use classification'!$A$9,IF(OR(ISNUMBER(SEARCH('[1]Lookup for use classification'!$B$10,C4840)),ISNUMBER(SEARCH('[1]Lookup for use classification'!$C$10,C4840)),ISNUMBER(SEARCH('[1]Lookup for use classification'!$D$10,C4840)),ISNUMBER(SEARCH('[1]Lookup for use classification'!$E$10,C4840)),ISNUMBER(SEARCH('[1]Lookup for use classification'!$F$10,C4840)),ISNUMBER(SEARCH('[1]Lookup for use classification'!$G$10,C4840))),'[1]Lookup for use classification'!$A$10,IF(OR(ISNUMBER(SEARCH('[1]Lookup for use classification'!$B$11,C4840)),ISNUMBER(SEARCH('[1]Lookup for use classification'!$C$11,C4840))),'[1]Lookup for use classification'!$A$11,IF(OR(ISNUMBER(SEARCH('[1]Lookup for use classification'!$B$12,C4840)),ISNUMBER(SEARCH('[1]Lookup for use classification'!$C$12,C4840))),'[1]Lookup for use classification'!$A$12,IF(OR(ISNUMBER(SEARCH('[1]Lookup for use classification'!$B$13,C4840)),ISNUMBER(SEARCH('[1]Lookup for use classification'!$C$13,C4840)),ISNUMBER(SEARCH('[1]Lookup for use classification'!$D$13,C4840)),,ISNUMBER(SEARCH('[1]Lookup for use classification'!$C$13,C4840)),ISNUMBER(SEARCH('[1]Lookup for use classification'!$E$13,C4840))),'[1]Lookup for use classification'!$A$13,IF(OR(ISNUMBER(SEARCH('[1]Lookup for use classification'!$B$14,C4840)),ISNUMBER(SEARCH('[1]Lookup for use classification'!$C$14,C4840))),'[1]Lookup for use classification'!$A$14,"Other"))))))))))))</f>
        <v>Water &amp; Sewer</v>
      </c>
      <c r="E4840" s="313"/>
      <c r="F4840" s="176"/>
      <c r="G4840" s="176"/>
    </row>
    <row r="4841" spans="1:12" hidden="1">
      <c r="A4841" s="185" t="s">
        <v>2961</v>
      </c>
      <c r="B4841" s="8" t="str">
        <f>IF(ISNA(VLOOKUP(CONCATENATE(A4841,C4841),EUS!$B$2:$B$1939,1,FALSE)),"","End Use Study")</f>
        <v>End Use Study</v>
      </c>
      <c r="C4841" s="310"/>
      <c r="D4841" s="310" t="s">
        <v>3335</v>
      </c>
      <c r="E4841" s="311">
        <v>25976</v>
      </c>
      <c r="F4841" s="163"/>
      <c r="G4841" s="163"/>
      <c r="H4841" s="164"/>
      <c r="I4841" s="164"/>
      <c r="K4841" s="163"/>
    </row>
    <row r="4842" spans="1:12" hidden="1">
      <c r="A4842" s="134" t="s">
        <v>2961</v>
      </c>
      <c r="B4842" s="8" t="str">
        <f>IF(ISNA(VLOOKUP(CONCATENATE(A4842,C4842),EUS!$B$2:$B$1939,1,FALSE)),"","End Use Study")</f>
        <v>End Use Study</v>
      </c>
      <c r="C4842" s="149" t="s">
        <v>3308</v>
      </c>
      <c r="D4842" s="310" t="s">
        <v>3232</v>
      </c>
      <c r="E4842" s="151">
        <v>1200</v>
      </c>
      <c r="F4842" s="9"/>
      <c r="G4842" s="9"/>
      <c r="H4842" s="164"/>
      <c r="I4842" s="164"/>
      <c r="J4842" s="7"/>
      <c r="L4842" s="6"/>
    </row>
    <row r="4843" spans="1:12" hidden="1">
      <c r="A4843" s="134" t="s">
        <v>2961</v>
      </c>
      <c r="B4843" s="8" t="str">
        <f>IF(ISNA(VLOOKUP(CONCATENATE(A4843,C4843),EUS!$B$2:$B$1939,1,FALSE)),"","End Use Study")</f>
        <v>End Use Study</v>
      </c>
      <c r="C4843" s="149" t="s">
        <v>1221</v>
      </c>
      <c r="D4843" s="149" t="str">
        <f>IF(OR(ISNUMBER(SEARCH('[1]Lookup for use classification'!$B$1,C4843)),ISNUMBER(SEARCH('[1]Lookup for use classification'!$C$1,C4843)),ISNUMBER(SEARCH('[1]Lookup for use classification'!$D$1,C4843)),ISNUMBER(SEARCH('[1]Lookup for use classification'!$E$1,C4843))),'[1]Lookup for use classification'!$A$1,IF(ISNUMBER(SEARCH('[1]Lookup for use classification'!$B$2,C4843)),'[1]Lookup for use classification'!$A$2,IF(ISNUMBER(SEARCH('[1]Lookup for use classification'!$B$3,C4843)),'[1]Lookup for use classification'!$A$3,IF(OR(ISNUMBER(SEARCH('[1]Lookup for use classification'!$B$4,C4843)),ISNUMBER(SEARCH('[1]Lookup for use classification'!$C$4,C4843)),ISNUMBER(SEARCH('[1]Lookup for use classification'!$D$4,C4843)),ISNUMBER(SEARCH('[1]Lookup for use classification'!$E$4,C4843))),'[1]Lookup for use classification'!$A$4,IF(OR(ISNUMBER(SEARCH('[1]Lookup for use classification'!$B$5,C4843)),ISNUMBER(SEARCH('[1]Lookup for use classification'!$C$5,C4843)),ISNUMBER(SEARCH('[1]Lookup for use classification'!$D$5,C4843))),'[1]Lookup for use classification'!$A$5,IF(OR(ISNUMBER(SEARCH('[1]Lookup for use classification'!$B$7,C4843)),ISNUMBER(SEARCH('[1]Lookup for use classification'!$C$7,C4843)),ISNUMBER(SEARCH('[1]Lookup for use classification'!$D$7,C4843))),'[1]Lookup for use classification'!$A$7,IF(OR(ISNUMBER(SEARCH('[1]Lookup for use classification'!$B$9,C4843)),ISNUMBER(SEARCH('[1]Lookup for use classification'!$C$9,C4843)),ISNUMBER(SEARCH('[1]Lookup for use classification'!$D$9,C4843)),ISNUMBER(SEARCH('[1]Lookup for use classification'!$E$9,C4843)),ISNUMBER(SEARCH('[1]Lookup for use classification'!$F$9,C4843)),ISNUMBER(SEARCH('[1]Lookup for use classification'!$G$9,C4843)),ISNUMBER(SEARCH('[1]Lookup for use classification'!$H$9,C4843)),ISNUMBER(SEARCH('[1]Lookup for use classification'!$I$9,C4843)),ISNUMBER(SEARCH('[1]Lookup for use classification'!$J$9,C4843)),ISNUMBER(SEARCH('[1]Lookup for use classification'!$K$9,C4843))),'[1]Lookup for use classification'!$A$9,IF(OR(ISNUMBER(SEARCH('[1]Lookup for use classification'!$B$10,C4843)),ISNUMBER(SEARCH('[1]Lookup for use classification'!$C$10,C4843)),ISNUMBER(SEARCH('[1]Lookup for use classification'!$D$10,C4843)),ISNUMBER(SEARCH('[1]Lookup for use classification'!$E$10,C4843)),ISNUMBER(SEARCH('[1]Lookup for use classification'!$F$10,C4843)),ISNUMBER(SEARCH('[1]Lookup for use classification'!$G$10,C4843))),'[1]Lookup for use classification'!$A$10,IF(OR(ISNUMBER(SEARCH('[1]Lookup for use classification'!$B$11,C4843)),ISNUMBER(SEARCH('[1]Lookup for use classification'!$C$11,C4843))),'[1]Lookup for use classification'!$A$11,IF(OR(ISNUMBER(SEARCH('[1]Lookup for use classification'!$B$12,C4843)),ISNUMBER(SEARCH('[1]Lookup for use classification'!$C$12,C4843))),'[1]Lookup for use classification'!$A$12,IF(OR(ISNUMBER(SEARCH('[1]Lookup for use classification'!$B$13,C4843)),ISNUMBER(SEARCH('[1]Lookup for use classification'!$C$13,C4843)),ISNUMBER(SEARCH('[1]Lookup for use classification'!$D$13,C4843)),,ISNUMBER(SEARCH('[1]Lookup for use classification'!$C$13,C4843)),ISNUMBER(SEARCH('[1]Lookup for use classification'!$E$13,C4843))),'[1]Lookup for use classification'!$A$13,IF(OR(ISNUMBER(SEARCH('[1]Lookup for use classification'!$B$14,C4843)),ISNUMBER(SEARCH('[1]Lookup for use classification'!$C$14,C4843))),'[1]Lookup for use classification'!$A$14,"Other"))))))))))))</f>
        <v>Other</v>
      </c>
      <c r="E4843" s="151"/>
      <c r="F4843" s="9"/>
      <c r="G4843" s="9"/>
      <c r="H4843" s="164"/>
      <c r="I4843" s="164"/>
      <c r="J4843" s="7"/>
      <c r="L4843" s="6"/>
    </row>
    <row r="4844" spans="1:12" hidden="1">
      <c r="A4844" s="134" t="s">
        <v>2169</v>
      </c>
      <c r="B4844" s="8" t="str">
        <f>IF(ISNA(VLOOKUP(CONCATENATE(A4844,C4844),EUS!$B$2:$B$1939,1,FALSE)),"","End Use Study")</f>
        <v>End Use Study</v>
      </c>
      <c r="C4844" s="149" t="s">
        <v>2962</v>
      </c>
      <c r="D4844" s="149" t="str">
        <f>IF(OR(ISNUMBER(SEARCH('[1]Lookup for use classification'!$B$1,C4844)),ISNUMBER(SEARCH('[1]Lookup for use classification'!$C$1,C4844)),ISNUMBER(SEARCH('[1]Lookup for use classification'!$D$1,C4844)),ISNUMBER(SEARCH('[1]Lookup for use classification'!$E$1,C4844))),'[1]Lookup for use classification'!$A$1,IF(ISNUMBER(SEARCH('[1]Lookup for use classification'!$B$2,C4844)),'[1]Lookup for use classification'!$A$2,IF(ISNUMBER(SEARCH('[1]Lookup for use classification'!$B$3,C4844)),'[1]Lookup for use classification'!$A$3,IF(OR(ISNUMBER(SEARCH('[1]Lookup for use classification'!$B$4,C4844)),ISNUMBER(SEARCH('[1]Lookup for use classification'!$C$4,C4844)),ISNUMBER(SEARCH('[1]Lookup for use classification'!$D$4,C4844)),ISNUMBER(SEARCH('[1]Lookup for use classification'!$E$4,C4844))),'[1]Lookup for use classification'!$A$4,IF(OR(ISNUMBER(SEARCH('[1]Lookup for use classification'!$B$5,C4844)),ISNUMBER(SEARCH('[1]Lookup for use classification'!$C$5,C4844)),ISNUMBER(SEARCH('[1]Lookup for use classification'!$D$5,C4844))),'[1]Lookup for use classification'!$A$5,IF(OR(ISNUMBER(SEARCH('[1]Lookup for use classification'!$B$7,C4844)),ISNUMBER(SEARCH('[1]Lookup for use classification'!$C$7,C4844)),ISNUMBER(SEARCH('[1]Lookup for use classification'!$D$7,C4844))),'[1]Lookup for use classification'!$A$7,IF(OR(ISNUMBER(SEARCH('[1]Lookup for use classification'!$B$9,C4844)),ISNUMBER(SEARCH('[1]Lookup for use classification'!$C$9,C4844)),ISNUMBER(SEARCH('[1]Lookup for use classification'!$D$9,C4844)),ISNUMBER(SEARCH('[1]Lookup for use classification'!$E$9,C4844)),ISNUMBER(SEARCH('[1]Lookup for use classification'!$F$9,C4844)),ISNUMBER(SEARCH('[1]Lookup for use classification'!$G$9,C4844)),ISNUMBER(SEARCH('[1]Lookup for use classification'!$H$9,C4844)),ISNUMBER(SEARCH('[1]Lookup for use classification'!$I$9,C4844)),ISNUMBER(SEARCH('[1]Lookup for use classification'!$J$9,C4844)),ISNUMBER(SEARCH('[1]Lookup for use classification'!$K$9,C4844))),'[1]Lookup for use classification'!$A$9,IF(OR(ISNUMBER(SEARCH('[1]Lookup for use classification'!$B$10,C4844)),ISNUMBER(SEARCH('[1]Lookup for use classification'!$C$10,C4844)),ISNUMBER(SEARCH('[1]Lookup for use classification'!$D$10,C4844)),ISNUMBER(SEARCH('[1]Lookup for use classification'!$E$10,C4844)),ISNUMBER(SEARCH('[1]Lookup for use classification'!$F$10,C4844)),ISNUMBER(SEARCH('[1]Lookup for use classification'!$G$10,C4844))),'[1]Lookup for use classification'!$A$10,IF(OR(ISNUMBER(SEARCH('[1]Lookup for use classification'!$B$11,C4844)),ISNUMBER(SEARCH('[1]Lookup for use classification'!$C$11,C4844))),'[1]Lookup for use classification'!$A$11,IF(OR(ISNUMBER(SEARCH('[1]Lookup for use classification'!$B$12,C4844)),ISNUMBER(SEARCH('[1]Lookup for use classification'!$C$12,C4844))),'[1]Lookup for use classification'!$A$12,IF(OR(ISNUMBER(SEARCH('[1]Lookup for use classification'!$B$13,C4844)),ISNUMBER(SEARCH('[1]Lookup for use classification'!$C$13,C4844)),ISNUMBER(SEARCH('[1]Lookup for use classification'!$D$13,C4844)),,ISNUMBER(SEARCH('[1]Lookup for use classification'!$C$13,C4844)),ISNUMBER(SEARCH('[1]Lookup for use classification'!$E$13,C4844))),'[1]Lookup for use classification'!$A$13,IF(OR(ISNUMBER(SEARCH('[1]Lookup for use classification'!$B$14,C4844)),ISNUMBER(SEARCH('[1]Lookup for use classification'!$C$14,C4844))),'[1]Lookup for use classification'!$A$14,"Other"))))))))))))</f>
        <v>Other</v>
      </c>
      <c r="E4844" s="151">
        <v>3000</v>
      </c>
      <c r="F4844" s="9"/>
      <c r="G4844" s="9"/>
      <c r="H4844" s="164"/>
      <c r="I4844" s="164"/>
      <c r="J4844" s="7"/>
      <c r="L4844" s="6"/>
    </row>
    <row r="4845" spans="1:12" hidden="1">
      <c r="A4845" s="134" t="s">
        <v>2169</v>
      </c>
      <c r="B4845" s="8" t="str">
        <f>IF(ISNA(VLOOKUP(CONCATENATE(A4845,C4845),EUS!$B$2:$B$1939,1,FALSE)),"","End Use Study")</f>
        <v>End Use Study</v>
      </c>
      <c r="C4845" s="149" t="s">
        <v>190</v>
      </c>
      <c r="D4845" s="310" t="s">
        <v>2424</v>
      </c>
      <c r="E4845" s="151">
        <v>2400</v>
      </c>
      <c r="F4845" s="9"/>
      <c r="G4845" s="9"/>
      <c r="H4845" s="164">
        <v>1400</v>
      </c>
      <c r="I4845" s="164"/>
      <c r="J4845" s="7"/>
      <c r="L4845" s="6"/>
    </row>
    <row r="4846" spans="1:12" hidden="1">
      <c r="A4846" s="134" t="s">
        <v>2169</v>
      </c>
      <c r="B4846" s="8" t="str">
        <f>IF(ISNA(VLOOKUP(CONCATENATE(A4846,C4846),EUS!$B$2:$B$1939,1,FALSE)),"","End Use Study")</f>
        <v>End Use Study</v>
      </c>
      <c r="C4846" s="149" t="s">
        <v>101</v>
      </c>
      <c r="D4846" s="310" t="s">
        <v>1980</v>
      </c>
      <c r="E4846" s="151">
        <v>5000</v>
      </c>
      <c r="F4846" s="9"/>
      <c r="G4846" s="9"/>
      <c r="H4846" s="164">
        <v>4000</v>
      </c>
      <c r="I4846" s="164"/>
      <c r="J4846" s="7"/>
      <c r="L4846" s="6"/>
    </row>
    <row r="4847" spans="1:12" hidden="1">
      <c r="A4847" s="134" t="s">
        <v>2169</v>
      </c>
      <c r="B4847" s="8" t="str">
        <f>IF(ISNA(VLOOKUP(CONCATENATE(A4847,C4847),EUS!$B$2:$B$1939,1,FALSE)),"","End Use Study")</f>
        <v>End Use Study</v>
      </c>
      <c r="C4847" s="149" t="s">
        <v>2170</v>
      </c>
      <c r="D4847" s="149" t="s">
        <v>1980</v>
      </c>
      <c r="E4847" s="151">
        <v>6000</v>
      </c>
      <c r="F4847" s="9"/>
      <c r="G4847" s="9"/>
      <c r="H4847" s="164"/>
      <c r="I4847" s="164"/>
      <c r="J4847" s="7"/>
      <c r="L4847" s="6"/>
    </row>
    <row r="4848" spans="1:12" hidden="1">
      <c r="A4848" s="134" t="s">
        <v>2171</v>
      </c>
      <c r="B4848" s="8" t="str">
        <f>IF(ISNA(VLOOKUP(CONCATENATE(A4848,C4848),EUS!$B$2:$B$1939,1,FALSE)),"","End Use Study")</f>
        <v>End Use Study</v>
      </c>
      <c r="C4848" s="149" t="s">
        <v>3370</v>
      </c>
      <c r="D4848" s="310" t="s">
        <v>3335</v>
      </c>
      <c r="E4848" s="151">
        <v>1200</v>
      </c>
      <c r="F4848" s="9"/>
      <c r="G4848" s="9"/>
      <c r="H4848" s="164"/>
      <c r="I4848" s="164"/>
      <c r="J4848" s="7"/>
      <c r="L4848" s="6"/>
    </row>
    <row r="4849" spans="1:12" hidden="1">
      <c r="A4849" s="134" t="s">
        <v>2171</v>
      </c>
      <c r="B4849" s="8" t="str">
        <f>IF(ISNA(VLOOKUP(CONCATENATE(A4849,C4849),EUS!$B$2:$B$1939,1,FALSE)),"","End Use Study")</f>
        <v>End Use Study</v>
      </c>
      <c r="C4849" s="149" t="s">
        <v>3369</v>
      </c>
      <c r="D4849" s="310" t="s">
        <v>3335</v>
      </c>
      <c r="E4849" s="151">
        <v>2088</v>
      </c>
      <c r="F4849" s="9"/>
      <c r="G4849" s="9"/>
      <c r="H4849" s="164"/>
      <c r="I4849" s="164"/>
      <c r="J4849" s="7"/>
      <c r="L4849" s="6"/>
    </row>
    <row r="4850" spans="1:12" hidden="1">
      <c r="A4850" s="134" t="s">
        <v>2171</v>
      </c>
      <c r="B4850" s="8" t="str">
        <f>IF(ISNA(VLOOKUP(CONCATENATE(A4850,C4850),EUS!$B$2:$B$1939,1,FALSE)),"","End Use Study")</f>
        <v>End Use Study</v>
      </c>
      <c r="C4850" s="149" t="s">
        <v>3595</v>
      </c>
      <c r="D4850" s="310" t="s">
        <v>3335</v>
      </c>
      <c r="E4850" s="151">
        <v>9000</v>
      </c>
      <c r="F4850" s="9"/>
      <c r="G4850" s="9"/>
      <c r="H4850" s="164"/>
      <c r="I4850" s="164"/>
      <c r="J4850" s="7"/>
      <c r="L4850" s="6"/>
    </row>
    <row r="4851" spans="1:12" hidden="1">
      <c r="A4851" s="188" t="s">
        <v>2171</v>
      </c>
      <c r="B4851" s="8" t="str">
        <f>IF(ISNA(VLOOKUP(CONCATENATE(A4851,C4851),ARIS!$A$1:$A$959,1,FALSE)),"","ARIS")</f>
        <v>ARIS</v>
      </c>
      <c r="C4851" s="310" t="s">
        <v>3594</v>
      </c>
      <c r="D4851" s="310" t="s">
        <v>3335</v>
      </c>
      <c r="E4851" s="311">
        <v>26513</v>
      </c>
      <c r="F4851" s="163"/>
      <c r="G4851" s="163"/>
      <c r="H4851" s="164">
        <v>28910</v>
      </c>
      <c r="I4851" s="164"/>
      <c r="J4851" s="165">
        <v>289641.60762999998</v>
      </c>
    </row>
    <row r="4852" spans="1:12" hidden="1">
      <c r="A4852" s="134" t="s">
        <v>2171</v>
      </c>
      <c r="B4852" s="8" t="str">
        <f>IF(ISNA(VLOOKUP(CONCATENATE(A4852,C4852),EUS!$B$2:$B$1939,1,FALSE)),"","End Use Study")</f>
        <v>End Use Study</v>
      </c>
      <c r="C4852" s="149" t="s">
        <v>544</v>
      </c>
      <c r="D4852" s="310" t="s">
        <v>3335</v>
      </c>
      <c r="E4852" s="151">
        <v>46200</v>
      </c>
      <c r="F4852" s="9"/>
      <c r="G4852" s="9"/>
      <c r="H4852" s="164">
        <v>78450</v>
      </c>
      <c r="I4852" s="164"/>
      <c r="J4852" s="7"/>
      <c r="L4852" s="6"/>
    </row>
    <row r="4853" spans="1:12" hidden="1">
      <c r="A4853" s="134" t="s">
        <v>2171</v>
      </c>
      <c r="B4853" s="8" t="str">
        <f>IF(ISNA(VLOOKUP(CONCATENATE(A4853,C4853),EUS!$B$2:$B$1939,1,FALSE)),"","End Use Study")</f>
        <v>End Use Study</v>
      </c>
      <c r="C4853" s="149" t="s">
        <v>3198</v>
      </c>
      <c r="D4853" s="149" t="s">
        <v>377</v>
      </c>
      <c r="E4853" s="151">
        <v>1500</v>
      </c>
      <c r="F4853" s="9"/>
      <c r="G4853" s="9"/>
      <c r="H4853" s="164">
        <v>2250</v>
      </c>
      <c r="I4853" s="164"/>
      <c r="J4853" s="7"/>
      <c r="L4853" s="6"/>
    </row>
    <row r="4854" spans="1:12" hidden="1">
      <c r="A4854" s="134" t="s">
        <v>2171</v>
      </c>
      <c r="B4854" s="8" t="str">
        <f>IF(ISNA(VLOOKUP(CONCATENATE(A4854,C4854),EUS!$B$2:$B$1939,1,FALSE)),"","End Use Study")</f>
        <v>End Use Study</v>
      </c>
      <c r="C4854" s="149" t="s">
        <v>1582</v>
      </c>
      <c r="D4854" s="149" t="s">
        <v>377</v>
      </c>
      <c r="E4854" s="151">
        <v>1600</v>
      </c>
      <c r="F4854" s="9"/>
      <c r="G4854" s="9"/>
      <c r="H4854" s="164">
        <v>4000</v>
      </c>
      <c r="I4854" s="164"/>
      <c r="J4854" s="7"/>
      <c r="L4854" s="6"/>
    </row>
    <row r="4855" spans="1:12" hidden="1">
      <c r="A4855" s="138" t="s">
        <v>2171</v>
      </c>
      <c r="B4855" s="8" t="str">
        <f>IF(ISNA(VLOOKUP(CONCATENATE(A4855,C4855),EUS!$B$2:$B$1939,1,FALSE)),"","End Use Study")</f>
        <v>End Use Study</v>
      </c>
      <c r="C4855" s="149" t="s">
        <v>3199</v>
      </c>
      <c r="D4855" s="149" t="s">
        <v>377</v>
      </c>
      <c r="E4855" s="151">
        <v>2000</v>
      </c>
      <c r="F4855" s="9"/>
      <c r="G4855" s="9"/>
      <c r="H4855" s="164">
        <v>500</v>
      </c>
      <c r="I4855" s="164"/>
      <c r="J4855" s="7"/>
      <c r="L4855" s="6"/>
    </row>
    <row r="4856" spans="1:12" hidden="1">
      <c r="A4856" s="134" t="s">
        <v>2171</v>
      </c>
      <c r="B4856" s="8" t="str">
        <f>IF(ISNA(VLOOKUP(CONCATENATE(A4856,C4856),EUS!$B$2:$B$1939,1,FALSE)),"","End Use Study")</f>
        <v>End Use Study</v>
      </c>
      <c r="C4856" s="149" t="s">
        <v>893</v>
      </c>
      <c r="D4856" s="149" t="s">
        <v>377</v>
      </c>
      <c r="E4856" s="151">
        <v>17545</v>
      </c>
      <c r="F4856" s="9"/>
      <c r="G4856" s="9"/>
      <c r="H4856" s="164"/>
      <c r="I4856" s="164"/>
      <c r="J4856" s="7"/>
      <c r="L4856" s="6"/>
    </row>
    <row r="4857" spans="1:12" hidden="1">
      <c r="A4857" s="134" t="s">
        <v>2171</v>
      </c>
      <c r="B4857" s="8" t="str">
        <f>IF(ISNA(VLOOKUP(CONCATENATE(A4857,C4857),EUS!$B$2:$B$1939,1,FALSE)),"","End Use Study")</f>
        <v>End Use Study</v>
      </c>
      <c r="C4857" s="149" t="s">
        <v>3200</v>
      </c>
      <c r="D4857" s="149" t="s">
        <v>377</v>
      </c>
      <c r="E4857" s="151"/>
      <c r="F4857" s="9"/>
      <c r="G4857" s="9"/>
      <c r="H4857" s="164"/>
      <c r="I4857" s="164"/>
      <c r="J4857" s="7"/>
      <c r="L4857" s="6"/>
    </row>
    <row r="4858" spans="1:12" hidden="1">
      <c r="A4858" s="138" t="s">
        <v>2171</v>
      </c>
      <c r="B4858" s="8" t="str">
        <f>IF(ISNA(VLOOKUP(CONCATENATE(A4858,C4858),EUS!$B$2:$B$1939,1,FALSE)),"","End Use Study")</f>
        <v>End Use Study</v>
      </c>
      <c r="C4858" s="149" t="s">
        <v>2903</v>
      </c>
      <c r="D4858" s="149" t="str">
        <f>IF(OR(ISNUMBER(SEARCH('[1]Lookup for use classification'!$B$1,C4858)),ISNUMBER(SEARCH('[1]Lookup for use classification'!$C$1,C4858)),ISNUMBER(SEARCH('[1]Lookup for use classification'!$D$1,C4858)),ISNUMBER(SEARCH('[1]Lookup for use classification'!$E$1,C4858))),'[1]Lookup for use classification'!$A$1,IF(ISNUMBER(SEARCH('[1]Lookup for use classification'!$B$2,C4858)),'[1]Lookup for use classification'!$A$2,IF(ISNUMBER(SEARCH('[1]Lookup for use classification'!$B$3,C4858)),'[1]Lookup for use classification'!$A$3,IF(OR(ISNUMBER(SEARCH('[1]Lookup for use classification'!$B$4,C4858)),ISNUMBER(SEARCH('[1]Lookup for use classification'!$C$4,C4858)),ISNUMBER(SEARCH('[1]Lookup for use classification'!$D$4,C4858)),ISNUMBER(SEARCH('[1]Lookup for use classification'!$E$4,C4858))),'[1]Lookup for use classification'!$A$4,IF(OR(ISNUMBER(SEARCH('[1]Lookup for use classification'!$B$5,C4858)),ISNUMBER(SEARCH('[1]Lookup for use classification'!$C$5,C4858)),ISNUMBER(SEARCH('[1]Lookup for use classification'!$D$5,C4858))),'[1]Lookup for use classification'!$A$5,IF(OR(ISNUMBER(SEARCH('[1]Lookup for use classification'!$B$7,C4858)),ISNUMBER(SEARCH('[1]Lookup for use classification'!$C$7,C4858)),ISNUMBER(SEARCH('[1]Lookup for use classification'!$D$7,C4858))),'[1]Lookup for use classification'!$A$7,IF(OR(ISNUMBER(SEARCH('[1]Lookup for use classification'!$B$9,C4858)),ISNUMBER(SEARCH('[1]Lookup for use classification'!$C$9,C4858)),ISNUMBER(SEARCH('[1]Lookup for use classification'!$D$9,C4858)),ISNUMBER(SEARCH('[1]Lookup for use classification'!$E$9,C4858)),ISNUMBER(SEARCH('[1]Lookup for use classification'!$F$9,C4858)),ISNUMBER(SEARCH('[1]Lookup for use classification'!$G$9,C4858)),ISNUMBER(SEARCH('[1]Lookup for use classification'!$H$9,C4858)),ISNUMBER(SEARCH('[1]Lookup for use classification'!$I$9,C4858)),ISNUMBER(SEARCH('[1]Lookup for use classification'!$J$9,C4858)),ISNUMBER(SEARCH('[1]Lookup for use classification'!$K$9,C4858))),'[1]Lookup for use classification'!$A$9,IF(OR(ISNUMBER(SEARCH('[1]Lookup for use classification'!$B$10,C4858)),ISNUMBER(SEARCH('[1]Lookup for use classification'!$C$10,C4858)),ISNUMBER(SEARCH('[1]Lookup for use classification'!$D$10,C4858)),ISNUMBER(SEARCH('[1]Lookup for use classification'!$E$10,C4858)),ISNUMBER(SEARCH('[1]Lookup for use classification'!$F$10,C4858)),ISNUMBER(SEARCH('[1]Lookup for use classification'!$G$10,C4858))),'[1]Lookup for use classification'!$A$10,IF(OR(ISNUMBER(SEARCH('[1]Lookup for use classification'!$B$11,C4858)),ISNUMBER(SEARCH('[1]Lookup for use classification'!$C$11,C4858))),'[1]Lookup for use classification'!$A$11,IF(OR(ISNUMBER(SEARCH('[1]Lookup for use classification'!$B$12,C4858)),ISNUMBER(SEARCH('[1]Lookup for use classification'!$C$12,C4858))),'[1]Lookup for use classification'!$A$12,IF(OR(ISNUMBER(SEARCH('[1]Lookup for use classification'!$B$13,C4858)),ISNUMBER(SEARCH('[1]Lookup for use classification'!$C$13,C4858)),ISNUMBER(SEARCH('[1]Lookup for use classification'!$D$13,C4858)),,ISNUMBER(SEARCH('[1]Lookup for use classification'!$C$13,C4858)),ISNUMBER(SEARCH('[1]Lookup for use classification'!$E$13,C4858))),'[1]Lookup for use classification'!$A$13,IF(OR(ISNUMBER(SEARCH('[1]Lookup for use classification'!$B$14,C4858)),ISNUMBER(SEARCH('[1]Lookup for use classification'!$C$14,C4858))),'[1]Lookup for use classification'!$A$14,"Other"))))))))))))</f>
        <v>Other</v>
      </c>
      <c r="E4858" s="151">
        <v>450</v>
      </c>
      <c r="F4858" s="9"/>
      <c r="G4858" s="9"/>
      <c r="H4858" s="164"/>
      <c r="I4858" s="164"/>
      <c r="J4858" s="7"/>
      <c r="L4858" s="6"/>
    </row>
    <row r="4859" spans="1:12" hidden="1">
      <c r="A4859" s="188" t="s">
        <v>2963</v>
      </c>
      <c r="B4859" s="8" t="str">
        <f>IF(ISNA(VLOOKUP(CONCATENATE(A4859,C4859),ARIS!$A$1:$A$959,1,FALSE)),"","ARIS")</f>
        <v>ARIS</v>
      </c>
      <c r="C4859" s="310" t="s">
        <v>2964</v>
      </c>
      <c r="D4859" s="149" t="str">
        <f>IF(OR(ISNUMBER(SEARCH('[1]Lookup for use classification'!$B$1,C4859)),ISNUMBER(SEARCH('[1]Lookup for use classification'!$C$1,C4859)),ISNUMBER(SEARCH('[1]Lookup for use classification'!$D$1,C4859)),ISNUMBER(SEARCH('[1]Lookup for use classification'!$E$1,C4859))),'[1]Lookup for use classification'!$A$1,IF(ISNUMBER(SEARCH('[1]Lookup for use classification'!$B$2,C4859)),'[1]Lookup for use classification'!$A$2,IF(ISNUMBER(SEARCH('[1]Lookup for use classification'!$B$3,C4859)),'[1]Lookup for use classification'!$A$3,IF(OR(ISNUMBER(SEARCH('[1]Lookup for use classification'!$B$4,C4859)),ISNUMBER(SEARCH('[1]Lookup for use classification'!$C$4,C4859)),ISNUMBER(SEARCH('[1]Lookup for use classification'!$D$4,C4859)),ISNUMBER(SEARCH('[1]Lookup for use classification'!$E$4,C4859))),'[1]Lookup for use classification'!$A$4,IF(OR(ISNUMBER(SEARCH('[1]Lookup for use classification'!$B$5,C4859)),ISNUMBER(SEARCH('[1]Lookup for use classification'!$C$5,C4859)),ISNUMBER(SEARCH('[1]Lookup for use classification'!$D$5,C4859))),'[1]Lookup for use classification'!$A$5,IF(OR(ISNUMBER(SEARCH('[1]Lookup for use classification'!$B$7,C4859)),ISNUMBER(SEARCH('[1]Lookup for use classification'!$C$7,C4859)),ISNUMBER(SEARCH('[1]Lookup for use classification'!$D$7,C4859))),'[1]Lookup for use classification'!$A$7,IF(OR(ISNUMBER(SEARCH('[1]Lookup for use classification'!$B$9,C4859)),ISNUMBER(SEARCH('[1]Lookup for use classification'!$C$9,C4859)),ISNUMBER(SEARCH('[1]Lookup for use classification'!$D$9,C4859)),ISNUMBER(SEARCH('[1]Lookup for use classification'!$E$9,C4859)),ISNUMBER(SEARCH('[1]Lookup for use classification'!$F$9,C4859)),ISNUMBER(SEARCH('[1]Lookup for use classification'!$G$9,C4859)),ISNUMBER(SEARCH('[1]Lookup for use classification'!$H$9,C4859)),ISNUMBER(SEARCH('[1]Lookup for use classification'!$I$9,C4859)),ISNUMBER(SEARCH('[1]Lookup for use classification'!$J$9,C4859)),ISNUMBER(SEARCH('[1]Lookup for use classification'!$K$9,C4859))),'[1]Lookup for use classification'!$A$9,IF(OR(ISNUMBER(SEARCH('[1]Lookup for use classification'!$B$10,C4859)),ISNUMBER(SEARCH('[1]Lookup for use classification'!$C$10,C4859)),ISNUMBER(SEARCH('[1]Lookup for use classification'!$D$10,C4859)),ISNUMBER(SEARCH('[1]Lookup for use classification'!$E$10,C4859)),ISNUMBER(SEARCH('[1]Lookup for use classification'!$F$10,C4859)),ISNUMBER(SEARCH('[1]Lookup for use classification'!$G$10,C4859))),'[1]Lookup for use classification'!$A$10,IF(OR(ISNUMBER(SEARCH('[1]Lookup for use classification'!$B$11,C4859)),ISNUMBER(SEARCH('[1]Lookup for use classification'!$C$11,C4859))),'[1]Lookup for use classification'!$A$11,IF(OR(ISNUMBER(SEARCH('[1]Lookup for use classification'!$B$12,C4859)),ISNUMBER(SEARCH('[1]Lookup for use classification'!$C$12,C4859))),'[1]Lookup for use classification'!$A$12,IF(OR(ISNUMBER(SEARCH('[1]Lookup for use classification'!$B$13,C4859)),ISNUMBER(SEARCH('[1]Lookup for use classification'!$C$13,C4859)),ISNUMBER(SEARCH('[1]Lookup for use classification'!$D$13,C4859)),,ISNUMBER(SEARCH('[1]Lookup for use classification'!$C$13,C4859)),ISNUMBER(SEARCH('[1]Lookup for use classification'!$E$13,C4859))),'[1]Lookup for use classification'!$A$13,IF(OR(ISNUMBER(SEARCH('[1]Lookup for use classification'!$B$14,C4859)),ISNUMBER(SEARCH('[1]Lookup for use classification'!$C$14,C4859))),'[1]Lookup for use classification'!$A$14,"Other"))))))))))))</f>
        <v>Other</v>
      </c>
      <c r="E4859" s="311">
        <v>2400</v>
      </c>
      <c r="F4859" s="163"/>
      <c r="G4859" s="163"/>
      <c r="H4859" s="164">
        <v>9163.5604379562046</v>
      </c>
      <c r="I4859" s="164"/>
      <c r="J4859" s="165">
        <v>59621.536588999996</v>
      </c>
    </row>
    <row r="4860" spans="1:12" hidden="1">
      <c r="A4860" s="193" t="s">
        <v>2963</v>
      </c>
      <c r="B4860" s="8" t="str">
        <f>IF(ISNA(VLOOKUP(CONCATENATE(A4860,C4860),ARIS!$A$1:$A$959,1,FALSE)),"","ARIS")</f>
        <v>ARIS</v>
      </c>
      <c r="C4860" s="310" t="s">
        <v>2965</v>
      </c>
      <c r="D4860" s="149" t="str">
        <f>IF(OR(ISNUMBER(SEARCH('[1]Lookup for use classification'!$B$1,C4860)),ISNUMBER(SEARCH('[1]Lookup for use classification'!$C$1,C4860)),ISNUMBER(SEARCH('[1]Lookup for use classification'!$D$1,C4860)),ISNUMBER(SEARCH('[1]Lookup for use classification'!$E$1,C4860))),'[1]Lookup for use classification'!$A$1,IF(ISNUMBER(SEARCH('[1]Lookup for use classification'!$B$2,C4860)),'[1]Lookup for use classification'!$A$2,IF(ISNUMBER(SEARCH('[1]Lookup for use classification'!$B$3,C4860)),'[1]Lookup for use classification'!$A$3,IF(OR(ISNUMBER(SEARCH('[1]Lookup for use classification'!$B$4,C4860)),ISNUMBER(SEARCH('[1]Lookup for use classification'!$C$4,C4860)),ISNUMBER(SEARCH('[1]Lookup for use classification'!$D$4,C4860)),ISNUMBER(SEARCH('[1]Lookup for use classification'!$E$4,C4860))),'[1]Lookup for use classification'!$A$4,IF(OR(ISNUMBER(SEARCH('[1]Lookup for use classification'!$B$5,C4860)),ISNUMBER(SEARCH('[1]Lookup for use classification'!$C$5,C4860)),ISNUMBER(SEARCH('[1]Lookup for use classification'!$D$5,C4860))),'[1]Lookup for use classification'!$A$5,IF(OR(ISNUMBER(SEARCH('[1]Lookup for use classification'!$B$7,C4860)),ISNUMBER(SEARCH('[1]Lookup for use classification'!$C$7,C4860)),ISNUMBER(SEARCH('[1]Lookup for use classification'!$D$7,C4860))),'[1]Lookup for use classification'!$A$7,IF(OR(ISNUMBER(SEARCH('[1]Lookup for use classification'!$B$9,C4860)),ISNUMBER(SEARCH('[1]Lookup for use classification'!$C$9,C4860)),ISNUMBER(SEARCH('[1]Lookup for use classification'!$D$9,C4860)),ISNUMBER(SEARCH('[1]Lookup for use classification'!$E$9,C4860)),ISNUMBER(SEARCH('[1]Lookup for use classification'!$F$9,C4860)),ISNUMBER(SEARCH('[1]Lookup for use classification'!$G$9,C4860)),ISNUMBER(SEARCH('[1]Lookup for use classification'!$H$9,C4860)),ISNUMBER(SEARCH('[1]Lookup for use classification'!$I$9,C4860)),ISNUMBER(SEARCH('[1]Lookup for use classification'!$J$9,C4860)),ISNUMBER(SEARCH('[1]Lookup for use classification'!$K$9,C4860))),'[1]Lookup for use classification'!$A$9,IF(OR(ISNUMBER(SEARCH('[1]Lookup for use classification'!$B$10,C4860)),ISNUMBER(SEARCH('[1]Lookup for use classification'!$C$10,C4860)),ISNUMBER(SEARCH('[1]Lookup for use classification'!$D$10,C4860)),ISNUMBER(SEARCH('[1]Lookup for use classification'!$E$10,C4860)),ISNUMBER(SEARCH('[1]Lookup for use classification'!$F$10,C4860)),ISNUMBER(SEARCH('[1]Lookup for use classification'!$G$10,C4860))),'[1]Lookup for use classification'!$A$10,IF(OR(ISNUMBER(SEARCH('[1]Lookup for use classification'!$B$11,C4860)),ISNUMBER(SEARCH('[1]Lookup for use classification'!$C$11,C4860))),'[1]Lookup for use classification'!$A$11,IF(OR(ISNUMBER(SEARCH('[1]Lookup for use classification'!$B$12,C4860)),ISNUMBER(SEARCH('[1]Lookup for use classification'!$C$12,C4860))),'[1]Lookup for use classification'!$A$12,IF(OR(ISNUMBER(SEARCH('[1]Lookup for use classification'!$B$13,C4860)),ISNUMBER(SEARCH('[1]Lookup for use classification'!$C$13,C4860)),ISNUMBER(SEARCH('[1]Lookup for use classification'!$D$13,C4860)),,ISNUMBER(SEARCH('[1]Lookup for use classification'!$C$13,C4860)),ISNUMBER(SEARCH('[1]Lookup for use classification'!$E$13,C4860))),'[1]Lookup for use classification'!$A$13,IF(OR(ISNUMBER(SEARCH('[1]Lookup for use classification'!$B$14,C4860)),ISNUMBER(SEARCH('[1]Lookup for use classification'!$C$14,C4860))),'[1]Lookup for use classification'!$A$14,"Other"))))))))))))</f>
        <v>Other</v>
      </c>
      <c r="E4860" s="311">
        <v>10320</v>
      </c>
      <c r="F4860" s="163"/>
      <c r="G4860" s="163"/>
      <c r="H4860" s="164">
        <v>1444.051094890511</v>
      </c>
      <c r="I4860" s="164"/>
      <c r="J4860" s="165">
        <v>12327.610947499999</v>
      </c>
    </row>
    <row r="4861" spans="1:12" hidden="1">
      <c r="A4861" s="134" t="s">
        <v>2171</v>
      </c>
      <c r="B4861" s="8" t="str">
        <f>IF(ISNA(VLOOKUP(CONCATENATE(A4861,C4861),EUS!$B$2:$B$1939,1,FALSE)),"","End Use Study")</f>
        <v>End Use Study</v>
      </c>
      <c r="C4861" s="149" t="s">
        <v>1756</v>
      </c>
      <c r="D4861" s="149" t="str">
        <f>IF(OR(ISNUMBER(SEARCH('[1]Lookup for use classification'!$B$1,C4861)),ISNUMBER(SEARCH('[1]Lookup for use classification'!$C$1,C4861)),ISNUMBER(SEARCH('[1]Lookup for use classification'!$D$1,C4861)),ISNUMBER(SEARCH('[1]Lookup for use classification'!$E$1,C4861))),'[1]Lookup for use classification'!$A$1,IF(ISNUMBER(SEARCH('[1]Lookup for use classification'!$B$2,C4861)),'[1]Lookup for use classification'!$A$2,IF(ISNUMBER(SEARCH('[1]Lookup for use classification'!$B$3,C4861)),'[1]Lookup for use classification'!$A$3,IF(OR(ISNUMBER(SEARCH('[1]Lookup for use classification'!$B$4,C4861)),ISNUMBER(SEARCH('[1]Lookup for use classification'!$C$4,C4861)),ISNUMBER(SEARCH('[1]Lookup for use classification'!$D$4,C4861)),ISNUMBER(SEARCH('[1]Lookup for use classification'!$E$4,C4861))),'[1]Lookup for use classification'!$A$4,IF(OR(ISNUMBER(SEARCH('[1]Lookup for use classification'!$B$5,C4861)),ISNUMBER(SEARCH('[1]Lookup for use classification'!$C$5,C4861)),ISNUMBER(SEARCH('[1]Lookup for use classification'!$D$5,C4861))),'[1]Lookup for use classification'!$A$5,IF(OR(ISNUMBER(SEARCH('[1]Lookup for use classification'!$B$7,C4861)),ISNUMBER(SEARCH('[1]Lookup for use classification'!$C$7,C4861)),ISNUMBER(SEARCH('[1]Lookup for use classification'!$D$7,C4861))),'[1]Lookup for use classification'!$A$7,IF(OR(ISNUMBER(SEARCH('[1]Lookup for use classification'!$B$9,C4861)),ISNUMBER(SEARCH('[1]Lookup for use classification'!$C$9,C4861)),ISNUMBER(SEARCH('[1]Lookup for use classification'!$D$9,C4861)),ISNUMBER(SEARCH('[1]Lookup for use classification'!$E$9,C4861)),ISNUMBER(SEARCH('[1]Lookup for use classification'!$F$9,C4861)),ISNUMBER(SEARCH('[1]Lookup for use classification'!$G$9,C4861)),ISNUMBER(SEARCH('[1]Lookup for use classification'!$H$9,C4861)),ISNUMBER(SEARCH('[1]Lookup for use classification'!$I$9,C4861)),ISNUMBER(SEARCH('[1]Lookup for use classification'!$J$9,C4861)),ISNUMBER(SEARCH('[1]Lookup for use classification'!$K$9,C4861))),'[1]Lookup for use classification'!$A$9,IF(OR(ISNUMBER(SEARCH('[1]Lookup for use classification'!$B$10,C4861)),ISNUMBER(SEARCH('[1]Lookup for use classification'!$C$10,C4861)),ISNUMBER(SEARCH('[1]Lookup for use classification'!$D$10,C4861)),ISNUMBER(SEARCH('[1]Lookup for use classification'!$E$10,C4861)),ISNUMBER(SEARCH('[1]Lookup for use classification'!$F$10,C4861)),ISNUMBER(SEARCH('[1]Lookup for use classification'!$G$10,C4861))),'[1]Lookup for use classification'!$A$10,IF(OR(ISNUMBER(SEARCH('[1]Lookup for use classification'!$B$11,C4861)),ISNUMBER(SEARCH('[1]Lookup for use classification'!$C$11,C4861))),'[1]Lookup for use classification'!$A$11,IF(OR(ISNUMBER(SEARCH('[1]Lookup for use classification'!$B$12,C4861)),ISNUMBER(SEARCH('[1]Lookup for use classification'!$C$12,C4861))),'[1]Lookup for use classification'!$A$12,IF(OR(ISNUMBER(SEARCH('[1]Lookup for use classification'!$B$13,C4861)),ISNUMBER(SEARCH('[1]Lookup for use classification'!$C$13,C4861)),ISNUMBER(SEARCH('[1]Lookup for use classification'!$D$13,C4861)),,ISNUMBER(SEARCH('[1]Lookup for use classification'!$C$13,C4861)),ISNUMBER(SEARCH('[1]Lookup for use classification'!$E$13,C4861))),'[1]Lookup for use classification'!$A$13,IF(OR(ISNUMBER(SEARCH('[1]Lookup for use classification'!$B$14,C4861)),ISNUMBER(SEARCH('[1]Lookup for use classification'!$C$14,C4861))),'[1]Lookup for use classification'!$A$14,"Other"))))))))))))</f>
        <v>Other</v>
      </c>
      <c r="E4861" s="151">
        <v>12000</v>
      </c>
      <c r="F4861" s="9"/>
      <c r="G4861" s="9"/>
      <c r="H4861" s="164">
        <v>1200</v>
      </c>
      <c r="I4861" s="164"/>
      <c r="J4861" s="7"/>
      <c r="L4861" s="6"/>
    </row>
    <row r="4862" spans="1:12" hidden="1">
      <c r="A4862" s="134" t="s">
        <v>2171</v>
      </c>
      <c r="B4862" s="8" t="str">
        <f>IF(ISNA(VLOOKUP(CONCATENATE(A4862,C4862),EUS!$B$2:$B$1939,1,FALSE)),"","End Use Study")</f>
        <v>End Use Study</v>
      </c>
      <c r="C4862" s="149" t="s">
        <v>678</v>
      </c>
      <c r="D4862" s="149" t="str">
        <f>IF(OR(ISNUMBER(SEARCH('[1]Lookup for use classification'!$B$1,C4862)),ISNUMBER(SEARCH('[1]Lookup for use classification'!$C$1,C4862)),ISNUMBER(SEARCH('[1]Lookup for use classification'!$D$1,C4862)),ISNUMBER(SEARCH('[1]Lookup for use classification'!$E$1,C4862))),'[1]Lookup for use classification'!$A$1,IF(ISNUMBER(SEARCH('[1]Lookup for use classification'!$B$2,C4862)),'[1]Lookup for use classification'!$A$2,IF(ISNUMBER(SEARCH('[1]Lookup for use classification'!$B$3,C4862)),'[1]Lookup for use classification'!$A$3,IF(OR(ISNUMBER(SEARCH('[1]Lookup for use classification'!$B$4,C4862)),ISNUMBER(SEARCH('[1]Lookup for use classification'!$C$4,C4862)),ISNUMBER(SEARCH('[1]Lookup for use classification'!$D$4,C4862)),ISNUMBER(SEARCH('[1]Lookup for use classification'!$E$4,C4862))),'[1]Lookup for use classification'!$A$4,IF(OR(ISNUMBER(SEARCH('[1]Lookup for use classification'!$B$5,C4862)),ISNUMBER(SEARCH('[1]Lookup for use classification'!$C$5,C4862)),ISNUMBER(SEARCH('[1]Lookup for use classification'!$D$5,C4862))),'[1]Lookup for use classification'!$A$5,IF(OR(ISNUMBER(SEARCH('[1]Lookup for use classification'!$B$7,C4862)),ISNUMBER(SEARCH('[1]Lookup for use classification'!$C$7,C4862)),ISNUMBER(SEARCH('[1]Lookup for use classification'!$D$7,C4862))),'[1]Lookup for use classification'!$A$7,IF(OR(ISNUMBER(SEARCH('[1]Lookup for use classification'!$B$9,C4862)),ISNUMBER(SEARCH('[1]Lookup for use classification'!$C$9,C4862)),ISNUMBER(SEARCH('[1]Lookup for use classification'!$D$9,C4862)),ISNUMBER(SEARCH('[1]Lookup for use classification'!$E$9,C4862)),ISNUMBER(SEARCH('[1]Lookup for use classification'!$F$9,C4862)),ISNUMBER(SEARCH('[1]Lookup for use classification'!$G$9,C4862)),ISNUMBER(SEARCH('[1]Lookup for use classification'!$H$9,C4862)),ISNUMBER(SEARCH('[1]Lookup for use classification'!$I$9,C4862)),ISNUMBER(SEARCH('[1]Lookup for use classification'!$J$9,C4862)),ISNUMBER(SEARCH('[1]Lookup for use classification'!$K$9,C4862))),'[1]Lookup for use classification'!$A$9,IF(OR(ISNUMBER(SEARCH('[1]Lookup for use classification'!$B$10,C4862)),ISNUMBER(SEARCH('[1]Lookup for use classification'!$C$10,C4862)),ISNUMBER(SEARCH('[1]Lookup for use classification'!$D$10,C4862)),ISNUMBER(SEARCH('[1]Lookup for use classification'!$E$10,C4862)),ISNUMBER(SEARCH('[1]Lookup for use classification'!$F$10,C4862))),'[1]Lookup for use classification'!$A$10,IF(OR(ISNUMBER(SEARCH('[1]Lookup for use classification'!$B$11,C4862)),ISNUMBER(SEARCH('[1]Lookup for use classification'!$C$11,C4862))),'[1]Lookup for use classification'!$A$11,IF(OR(ISNUMBER(SEARCH('[1]Lookup for use classification'!$B$12,C4862)),ISNUMBER(SEARCH('[1]Lookup for use classification'!$C$12,C4862))),'[1]Lookup for use classification'!$A$12,IF(OR(ISNUMBER(SEARCH('[1]Lookup for use classification'!$B$13,C4862)),ISNUMBER(SEARCH('[1]Lookup for use classification'!$C$13,C4862)),ISNUMBER(SEARCH('[1]Lookup for use classification'!$D$13,C4862)),,ISNUMBER(SEARCH('[1]Lookup for use classification'!$C$13,C4862)),ISNUMBER(SEARCH('[1]Lookup for use classification'!$E$13,C4862))),'[1]Lookup for use classification'!$A$13,"Other")))))))))))</f>
        <v>Public Assembly</v>
      </c>
      <c r="E4862" s="151">
        <v>900</v>
      </c>
      <c r="F4862" s="9"/>
      <c r="G4862" s="9"/>
      <c r="H4862" s="164">
        <v>2500</v>
      </c>
      <c r="I4862" s="164"/>
      <c r="J4862" s="7"/>
      <c r="L4862" s="6"/>
    </row>
    <row r="4863" spans="1:12" hidden="1">
      <c r="A4863" s="134" t="s">
        <v>2171</v>
      </c>
      <c r="B4863" s="8" t="str">
        <f>IF(ISNA(VLOOKUP(CONCATENATE(A4863,C4863),EUS!$B$2:$B$1939,1,FALSE)),"","End Use Study")</f>
        <v>End Use Study</v>
      </c>
      <c r="C4863" s="149" t="s">
        <v>2556</v>
      </c>
      <c r="D4863" s="310" t="s">
        <v>2424</v>
      </c>
      <c r="E4863" s="151">
        <v>2000</v>
      </c>
      <c r="F4863" s="9"/>
      <c r="G4863" s="9"/>
      <c r="H4863" s="164"/>
      <c r="I4863" s="164"/>
      <c r="J4863" s="7"/>
      <c r="L4863" s="6"/>
    </row>
    <row r="4864" spans="1:12" hidden="1">
      <c r="A4864" s="134" t="s">
        <v>2171</v>
      </c>
      <c r="B4864" s="8" t="str">
        <f>IF(ISNA(VLOOKUP(CONCATENATE(A4864,C4864),EUS!$B$2:$B$1939,1,FALSE)),"","End Use Study")</f>
        <v>End Use Study</v>
      </c>
      <c r="C4864" s="149" t="s">
        <v>286</v>
      </c>
      <c r="D4864" s="310" t="s">
        <v>2424</v>
      </c>
      <c r="E4864" s="151">
        <v>4000</v>
      </c>
      <c r="F4864" s="9"/>
      <c r="G4864" s="9"/>
      <c r="H4864" s="164">
        <v>3000</v>
      </c>
      <c r="I4864" s="164"/>
      <c r="J4864" s="7"/>
      <c r="L4864" s="6"/>
    </row>
    <row r="4865" spans="1:12" hidden="1">
      <c r="A4865" s="138" t="s">
        <v>2171</v>
      </c>
      <c r="B4865" s="8" t="str">
        <f>IF(ISNA(VLOOKUP(CONCATENATE(A4865,C4865),EUS!$B$2:$B$1939,1,FALSE)),"","End Use Study")</f>
        <v>End Use Study</v>
      </c>
      <c r="C4865" s="149" t="s">
        <v>2415</v>
      </c>
      <c r="D4865" s="150" t="s">
        <v>213</v>
      </c>
      <c r="E4865" s="151">
        <v>200</v>
      </c>
      <c r="F4865" s="9"/>
      <c r="G4865" s="9"/>
      <c r="H4865" s="164">
        <v>500</v>
      </c>
      <c r="I4865" s="164"/>
      <c r="J4865" s="7"/>
      <c r="L4865" s="6"/>
    </row>
    <row r="4866" spans="1:12" hidden="1">
      <c r="A4866" s="193" t="s">
        <v>2171</v>
      </c>
      <c r="B4866" s="8" t="str">
        <f>IF(ISNA(VLOOKUP(CONCATENATE(A4866,C4866),EUS!$B$2:$B$1939,1,FALSE)),"","End Use Study")</f>
        <v>End Use Study</v>
      </c>
      <c r="C4866" s="310" t="s">
        <v>886</v>
      </c>
      <c r="D4866" s="149" t="str">
        <f>IF(OR(ISNUMBER(SEARCH('[1]Lookup for use classification'!$B$1,C4866)),ISNUMBER(SEARCH('[1]Lookup for use classification'!$C$1,C4866)),ISNUMBER(SEARCH('[1]Lookup for use classification'!$D$1,C4866)),ISNUMBER(SEARCH('[1]Lookup for use classification'!$E$1,C4866))),'[1]Lookup for use classification'!$A$1,IF(ISNUMBER(SEARCH('[1]Lookup for use classification'!$B$2,C4866)),'[1]Lookup for use classification'!$A$2,IF(ISNUMBER(SEARCH('[1]Lookup for use classification'!$B$3,C4866)),'[1]Lookup for use classification'!$A$3,IF(OR(ISNUMBER(SEARCH('[1]Lookup for use classification'!$B$4,C4866)),ISNUMBER(SEARCH('[1]Lookup for use classification'!$C$4,C4866)),ISNUMBER(SEARCH('[1]Lookup for use classification'!$D$4,C4866)),ISNUMBER(SEARCH('[1]Lookup for use classification'!$E$4,C4866))),'[1]Lookup for use classification'!$A$4,IF(OR(ISNUMBER(SEARCH('[1]Lookup for use classification'!$B$5,C4866)),ISNUMBER(SEARCH('[1]Lookup for use classification'!$C$5,C4866)),ISNUMBER(SEARCH('[1]Lookup for use classification'!$D$5,C4866))),'[1]Lookup for use classification'!$A$5,IF(OR(ISNUMBER(SEARCH('[1]Lookup for use classification'!$B$7,C4866)),ISNUMBER(SEARCH('[1]Lookup for use classification'!$C$7,C4866)),ISNUMBER(SEARCH('[1]Lookup for use classification'!$D$7,C4866))),'[1]Lookup for use classification'!$A$7,IF(OR(ISNUMBER(SEARCH('[1]Lookup for use classification'!$B$9,C4866)),ISNUMBER(SEARCH('[1]Lookup for use classification'!$C$9,C4866)),ISNUMBER(SEARCH('[1]Lookup for use classification'!$D$9,C4866)),ISNUMBER(SEARCH('[1]Lookup for use classification'!$E$9,C4866)),ISNUMBER(SEARCH('[1]Lookup for use classification'!$F$9,C4866)),ISNUMBER(SEARCH('[1]Lookup for use classification'!$G$9,C4866)),ISNUMBER(SEARCH('[1]Lookup for use classification'!$H$9,C4866)),ISNUMBER(SEARCH('[1]Lookup for use classification'!$I$9,C4866)),ISNUMBER(SEARCH('[1]Lookup for use classification'!$J$9,C4866)),ISNUMBER(SEARCH('[1]Lookup for use classification'!$K$9,C4866))),'[1]Lookup for use classification'!$A$9,IF(OR(ISNUMBER(SEARCH('[1]Lookup for use classification'!$B$10,C4866)),ISNUMBER(SEARCH('[1]Lookup for use classification'!$C$10,C4866)),ISNUMBER(SEARCH('[1]Lookup for use classification'!$D$10,C4866)),ISNUMBER(SEARCH('[1]Lookup for use classification'!$E$10,C4866)),ISNUMBER(SEARCH('[1]Lookup for use classification'!$F$10,C4866)),ISNUMBER(SEARCH('[1]Lookup for use classification'!$G$10,C4866))),'[1]Lookup for use classification'!$A$10,IF(OR(ISNUMBER(SEARCH('[1]Lookup for use classification'!$B$11,C4866)),ISNUMBER(SEARCH('[1]Lookup for use classification'!$C$11,C4866))),'[1]Lookup for use classification'!$A$11,IF(OR(ISNUMBER(SEARCH('[1]Lookup for use classification'!$B$12,C4866)),ISNUMBER(SEARCH('[1]Lookup for use classification'!$C$12,C4866))),'[1]Lookup for use classification'!$A$12,IF(OR(ISNUMBER(SEARCH('[1]Lookup for use classification'!$B$13,C4866)),ISNUMBER(SEARCH('[1]Lookup for use classification'!$C$13,C4866)),ISNUMBER(SEARCH('[1]Lookup for use classification'!$D$13,C4866)),,ISNUMBER(SEARCH('[1]Lookup for use classification'!$C$13,C4866)),ISNUMBER(SEARCH('[1]Lookup for use classification'!$E$13,C4866))),'[1]Lookup for use classification'!$A$13,IF(OR(ISNUMBER(SEARCH('[1]Lookup for use classification'!$B$14,C4866)),ISNUMBER(SEARCH('[1]Lookup for use classification'!$C$14,C4866))),'[1]Lookup for use classification'!$A$14,"Other"))))))))))))</f>
        <v>Retail - Other</v>
      </c>
      <c r="E4866" s="311">
        <v>10840</v>
      </c>
      <c r="F4866" s="163"/>
      <c r="G4866" s="163"/>
      <c r="H4866" s="164"/>
      <c r="I4866" s="164"/>
      <c r="J4866" s="189"/>
    </row>
    <row r="4867" spans="1:12" hidden="1">
      <c r="A4867" s="138" t="s">
        <v>2171</v>
      </c>
      <c r="B4867" s="8" t="str">
        <f>IF(ISNA(VLOOKUP(CONCATENATE(A4867,C4867),EUS!$B$2:$B$1939,1,FALSE)),"","End Use Study")</f>
        <v>End Use Study</v>
      </c>
      <c r="C4867" s="149" t="s">
        <v>2172</v>
      </c>
      <c r="D4867" s="310" t="s">
        <v>1980</v>
      </c>
      <c r="E4867" s="151">
        <v>483</v>
      </c>
      <c r="F4867" s="9"/>
      <c r="G4867" s="9"/>
      <c r="H4867" s="164"/>
      <c r="I4867" s="164"/>
      <c r="J4867" s="7"/>
      <c r="L4867" s="6"/>
    </row>
    <row r="4868" spans="1:12" hidden="1">
      <c r="A4868" s="138" t="s">
        <v>2171</v>
      </c>
      <c r="B4868" s="8" t="str">
        <f>IF(ISNA(VLOOKUP(CONCATENATE(A4868,C4868),EUS!$B$2:$B$1939,1,FALSE)),"","End Use Study")</f>
        <v>End Use Study</v>
      </c>
      <c r="C4868" s="149" t="s">
        <v>2173</v>
      </c>
      <c r="D4868" s="310" t="s">
        <v>1980</v>
      </c>
      <c r="E4868" s="151">
        <v>800</v>
      </c>
      <c r="F4868" s="9"/>
      <c r="G4868" s="9"/>
      <c r="H4868" s="164"/>
      <c r="I4868" s="164"/>
      <c r="J4868" s="7"/>
      <c r="L4868" s="6"/>
    </row>
    <row r="4869" spans="1:12" hidden="1">
      <c r="A4869" s="134" t="s">
        <v>2171</v>
      </c>
      <c r="B4869" s="8" t="str">
        <f>IF(ISNA(VLOOKUP(CONCATENATE(A4869,C4869),EUS!$B$2:$B$1939,1,FALSE)),"","End Use Study")</f>
        <v>End Use Study</v>
      </c>
      <c r="C4869" s="149" t="s">
        <v>2175</v>
      </c>
      <c r="D4869" s="149" t="s">
        <v>1980</v>
      </c>
      <c r="E4869" s="151">
        <v>2500</v>
      </c>
      <c r="F4869" s="9"/>
      <c r="G4869" s="9"/>
      <c r="H4869" s="164"/>
      <c r="I4869" s="164"/>
      <c r="J4869" s="7"/>
      <c r="L4869" s="6"/>
    </row>
    <row r="4870" spans="1:12" hidden="1">
      <c r="A4870" s="134" t="s">
        <v>2171</v>
      </c>
      <c r="B4870" s="8" t="str">
        <f>IF(ISNA(VLOOKUP(CONCATENATE(A4870,C4870),EUS!$B$2:$B$1939,1,FALSE)),"","End Use Study")</f>
        <v>End Use Study</v>
      </c>
      <c r="C4870" s="149" t="s">
        <v>2174</v>
      </c>
      <c r="D4870" s="310" t="s">
        <v>1980</v>
      </c>
      <c r="E4870" s="151">
        <v>3200</v>
      </c>
      <c r="F4870" s="9"/>
      <c r="G4870" s="9"/>
      <c r="H4870" s="164"/>
      <c r="I4870" s="164"/>
      <c r="J4870" s="7"/>
      <c r="L4870" s="6"/>
    </row>
    <row r="4871" spans="1:12" hidden="1">
      <c r="A4871" s="134" t="s">
        <v>2171</v>
      </c>
      <c r="B4871" s="8" t="str">
        <f>IF(ISNA(VLOOKUP(CONCATENATE(A4871,C4871),EUS!$B$2:$B$1939,1,FALSE)),"","End Use Study")</f>
        <v>End Use Study</v>
      </c>
      <c r="C4871" s="149" t="s">
        <v>1058</v>
      </c>
      <c r="D4871" s="310" t="s">
        <v>1980</v>
      </c>
      <c r="E4871" s="151">
        <v>9700</v>
      </c>
      <c r="F4871" s="9"/>
      <c r="G4871" s="9"/>
      <c r="H4871" s="164"/>
      <c r="I4871" s="164"/>
      <c r="J4871" s="7"/>
      <c r="L4871" s="6"/>
    </row>
    <row r="4872" spans="1:12" hidden="1">
      <c r="A4872" s="185" t="s">
        <v>1692</v>
      </c>
      <c r="B4872" s="167" t="s">
        <v>4456</v>
      </c>
      <c r="C4872" s="314" t="s">
        <v>1700</v>
      </c>
      <c r="D4872" s="149" t="str">
        <f>IF(OR(ISNUMBER(SEARCH('[1]Lookup for use classification'!$B$1,C4872)),ISNUMBER(SEARCH('[1]Lookup for use classification'!$C$1,C4872)),ISNUMBER(SEARCH('[1]Lookup for use classification'!$D$1,C4872)),ISNUMBER(SEARCH('[1]Lookup for use classification'!$E$1,C4872))),'[1]Lookup for use classification'!$A$1,IF(ISNUMBER(SEARCH('[1]Lookup for use classification'!$B$2,C4872)),'[1]Lookup for use classification'!$A$2,IF(ISNUMBER(SEARCH('[1]Lookup for use classification'!$B$3,C4872)),'[1]Lookup for use classification'!$A$3,IF(OR(ISNUMBER(SEARCH('[1]Lookup for use classification'!$B$4,C4872)),ISNUMBER(SEARCH('[1]Lookup for use classification'!$C$4,C4872)),ISNUMBER(SEARCH('[1]Lookup for use classification'!$D$4,C4872)),ISNUMBER(SEARCH('[1]Lookup for use classification'!$E$4,C4872))),'[1]Lookup for use classification'!$A$4,IF(OR(ISNUMBER(SEARCH('[1]Lookup for use classification'!$B$5,C4872)),ISNUMBER(SEARCH('[1]Lookup for use classification'!$C$5,C4872)),ISNUMBER(SEARCH('[1]Lookup for use classification'!$D$5,C4872))),'[1]Lookup for use classification'!$A$5,IF(OR(ISNUMBER(SEARCH('[1]Lookup for use classification'!$B$7,C4872)),ISNUMBER(SEARCH('[1]Lookup for use classification'!$C$7,C4872)),ISNUMBER(SEARCH('[1]Lookup for use classification'!$D$7,C4872))),'[1]Lookup for use classification'!$A$7,IF(OR(ISNUMBER(SEARCH('[1]Lookup for use classification'!$B$9,C4872)),ISNUMBER(SEARCH('[1]Lookup for use classification'!$C$9,C4872)),ISNUMBER(SEARCH('[1]Lookup for use classification'!$D$9,C4872)),ISNUMBER(SEARCH('[1]Lookup for use classification'!$E$9,C4872)),ISNUMBER(SEARCH('[1]Lookup for use classification'!$F$9,C4872)),ISNUMBER(SEARCH('[1]Lookup for use classification'!$G$9,C4872)),ISNUMBER(SEARCH('[1]Lookup for use classification'!$H$9,C4872)),ISNUMBER(SEARCH('[1]Lookup for use classification'!$I$9,C4872)),ISNUMBER(SEARCH('[1]Lookup for use classification'!$J$9,C4872)),ISNUMBER(SEARCH('[1]Lookup for use classification'!$K$9,C4872))),'[1]Lookup for use classification'!$A$9,IF(OR(ISNUMBER(SEARCH('[1]Lookup for use classification'!$B$10,C4872)),ISNUMBER(SEARCH('[1]Lookup for use classification'!$C$10,C4872)),ISNUMBER(SEARCH('[1]Lookup for use classification'!$D$10,C4872)),ISNUMBER(SEARCH('[1]Lookup for use classification'!$E$10,C4872)),ISNUMBER(SEARCH('[1]Lookup for use classification'!$F$10,C4872)),ISNUMBER(SEARCH('[1]Lookup for use classification'!$G$10,C4872))),'[1]Lookup for use classification'!$A$10,IF(OR(ISNUMBER(SEARCH('[1]Lookup for use classification'!$B$11,C4872)),ISNUMBER(SEARCH('[1]Lookup for use classification'!$C$11,C4872))),'[1]Lookup for use classification'!$A$11,IF(OR(ISNUMBER(SEARCH('[1]Lookup for use classification'!$B$12,C4872)),ISNUMBER(SEARCH('[1]Lookup for use classification'!$C$12,C4872))),'[1]Lookup for use classification'!$A$12,IF(OR(ISNUMBER(SEARCH('[1]Lookup for use classification'!$B$13,C4872)),ISNUMBER(SEARCH('[1]Lookup for use classification'!$C$13,C4872)),ISNUMBER(SEARCH('[1]Lookup for use classification'!$D$13,C4872)),,ISNUMBER(SEARCH('[1]Lookup for use classification'!$C$13,C4872)),ISNUMBER(SEARCH('[1]Lookup for use classification'!$E$13,C4872))),'[1]Lookup for use classification'!$A$13,IF(OR(ISNUMBER(SEARCH('[1]Lookup for use classification'!$B$14,C4872)),ISNUMBER(SEARCH('[1]Lookup for use classification'!$C$14,C4872))),'[1]Lookup for use classification'!$A$14,"Other"))))))))))))</f>
        <v>Accomodation Services</v>
      </c>
      <c r="E4872" s="315"/>
      <c r="F4872" s="303"/>
      <c r="G4872" s="303"/>
    </row>
    <row r="4873" spans="1:12" hidden="1">
      <c r="A4873" s="185" t="s">
        <v>1692</v>
      </c>
      <c r="B4873" s="167" t="s">
        <v>4456</v>
      </c>
      <c r="C4873" s="314" t="s">
        <v>1732</v>
      </c>
      <c r="D4873" s="149" t="str">
        <f>IF(OR(ISNUMBER(SEARCH('[1]Lookup for use classification'!$B$1,C4873)),ISNUMBER(SEARCH('[1]Lookup for use classification'!$C$1,C4873)),ISNUMBER(SEARCH('[1]Lookup for use classification'!$D$1,C4873)),ISNUMBER(SEARCH('[1]Lookup for use classification'!$E$1,C4873))),'[1]Lookup for use classification'!$A$1,IF(ISNUMBER(SEARCH('[1]Lookup for use classification'!$B$2,C4873)),'[1]Lookup for use classification'!$A$2,IF(ISNUMBER(SEARCH('[1]Lookup for use classification'!$B$3,C4873)),'[1]Lookup for use classification'!$A$3,IF(OR(ISNUMBER(SEARCH('[1]Lookup for use classification'!$B$4,C4873)),ISNUMBER(SEARCH('[1]Lookup for use classification'!$C$4,C4873)),ISNUMBER(SEARCH('[1]Lookup for use classification'!$D$4,C4873)),ISNUMBER(SEARCH('[1]Lookup for use classification'!$E$4,C4873))),'[1]Lookup for use classification'!$A$4,IF(OR(ISNUMBER(SEARCH('[1]Lookup for use classification'!$B$5,C4873)),ISNUMBER(SEARCH('[1]Lookup for use classification'!$C$5,C4873)),ISNUMBER(SEARCH('[1]Lookup for use classification'!$D$5,C4873))),'[1]Lookup for use classification'!$A$5,IF(OR(ISNUMBER(SEARCH('[1]Lookup for use classification'!$B$7,C4873)),ISNUMBER(SEARCH('[1]Lookup for use classification'!$C$7,C4873)),ISNUMBER(SEARCH('[1]Lookup for use classification'!$D$7,C4873))),'[1]Lookup for use classification'!$A$7,IF(OR(ISNUMBER(SEARCH('[1]Lookup for use classification'!$B$9,C4873)),ISNUMBER(SEARCH('[1]Lookup for use classification'!$C$9,C4873)),ISNUMBER(SEARCH('[1]Lookup for use classification'!$D$9,C4873)),ISNUMBER(SEARCH('[1]Lookup for use classification'!$E$9,C4873)),ISNUMBER(SEARCH('[1]Lookup for use classification'!$F$9,C4873)),ISNUMBER(SEARCH('[1]Lookup for use classification'!$G$9,C4873)),ISNUMBER(SEARCH('[1]Lookup for use classification'!$H$9,C4873)),ISNUMBER(SEARCH('[1]Lookup for use classification'!$I$9,C4873)),ISNUMBER(SEARCH('[1]Lookup for use classification'!$J$9,C4873)),ISNUMBER(SEARCH('[1]Lookup for use classification'!$K$9,C4873))),'[1]Lookup for use classification'!$A$9,IF(OR(ISNUMBER(SEARCH('[1]Lookup for use classification'!$B$10,C4873)),ISNUMBER(SEARCH('[1]Lookup for use classification'!$C$10,C4873)),ISNUMBER(SEARCH('[1]Lookup for use classification'!$D$10,C4873)),ISNUMBER(SEARCH('[1]Lookup for use classification'!$E$10,C4873)),ISNUMBER(SEARCH('[1]Lookup for use classification'!$F$10,C4873)),ISNUMBER(SEARCH('[1]Lookup for use classification'!$G$10,C4873))),'[1]Lookup for use classification'!$A$10,IF(OR(ISNUMBER(SEARCH('[1]Lookup for use classification'!$B$11,C4873)),ISNUMBER(SEARCH('[1]Lookup for use classification'!$C$11,C4873))),'[1]Lookup for use classification'!$A$11,IF(OR(ISNUMBER(SEARCH('[1]Lookup for use classification'!$B$12,C4873)),ISNUMBER(SEARCH('[1]Lookup for use classification'!$C$12,C4873))),'[1]Lookup for use classification'!$A$12,IF(OR(ISNUMBER(SEARCH('[1]Lookup for use classification'!$B$13,C4873)),ISNUMBER(SEARCH('[1]Lookup for use classification'!$C$13,C4873)),ISNUMBER(SEARCH('[1]Lookup for use classification'!$D$13,C4873)),,ISNUMBER(SEARCH('[1]Lookup for use classification'!$C$13,C4873)),ISNUMBER(SEARCH('[1]Lookup for use classification'!$E$13,C4873))),'[1]Lookup for use classification'!$A$13,IF(OR(ISNUMBER(SEARCH('[1]Lookup for use classification'!$B$14,C4873)),ISNUMBER(SEARCH('[1]Lookup for use classification'!$C$14,C4873))),'[1]Lookup for use classification'!$A$14,"Other"))))))))))))</f>
        <v>Accomodation Services</v>
      </c>
      <c r="E4873" s="315"/>
      <c r="F4873" s="303"/>
      <c r="G4873" s="303"/>
    </row>
    <row r="4874" spans="1:12" hidden="1">
      <c r="A4874" s="185" t="s">
        <v>1692</v>
      </c>
      <c r="B4874" s="8" t="s">
        <v>6055</v>
      </c>
      <c r="C4874" s="310"/>
      <c r="D4874" s="310" t="s">
        <v>3335</v>
      </c>
      <c r="E4874" s="311">
        <v>79780</v>
      </c>
      <c r="F4874" s="163"/>
      <c r="G4874" s="163"/>
      <c r="H4874" s="164"/>
      <c r="I4874" s="164"/>
      <c r="K4874" s="163"/>
    </row>
    <row r="4875" spans="1:12" hidden="1">
      <c r="A4875" s="187" t="s">
        <v>1692</v>
      </c>
      <c r="B4875" s="167" t="s">
        <v>4456</v>
      </c>
      <c r="C4875" s="314" t="s">
        <v>1725</v>
      </c>
      <c r="D4875" s="149" t="str">
        <f>IF(OR(ISNUMBER(SEARCH('[1]Lookup for use classification'!$B$1,C4875)),ISNUMBER(SEARCH('[1]Lookup for use classification'!$C$1,C4875)),ISNUMBER(SEARCH('[1]Lookup for use classification'!$D$1,C4875)),ISNUMBER(SEARCH('[1]Lookup for use classification'!$E$1,C4875))),'[1]Lookup for use classification'!$A$1,IF(ISNUMBER(SEARCH('[1]Lookup for use classification'!$B$2,C4875)),'[1]Lookup for use classification'!$A$2,IF(ISNUMBER(SEARCH('[1]Lookup for use classification'!$B$3,C4875)),'[1]Lookup for use classification'!$A$3,IF(OR(ISNUMBER(SEARCH('[1]Lookup for use classification'!$B$4,C4875)),ISNUMBER(SEARCH('[1]Lookup for use classification'!$C$4,C4875)),ISNUMBER(SEARCH('[1]Lookup for use classification'!$D$4,C4875)),ISNUMBER(SEARCH('[1]Lookup for use classification'!$E$4,C4875))),'[1]Lookup for use classification'!$A$4,IF(OR(ISNUMBER(SEARCH('[1]Lookup for use classification'!$B$5,C4875)),ISNUMBER(SEARCH('[1]Lookup for use classification'!$C$5,C4875)),ISNUMBER(SEARCH('[1]Lookup for use classification'!$D$5,C4875))),'[1]Lookup for use classification'!$A$5,IF(OR(ISNUMBER(SEARCH('[1]Lookup for use classification'!$B$7,C4875)),ISNUMBER(SEARCH('[1]Lookup for use classification'!$C$7,C4875)),ISNUMBER(SEARCH('[1]Lookup for use classification'!$D$7,C4875))),'[1]Lookup for use classification'!$A$7,IF(OR(ISNUMBER(SEARCH('[1]Lookup for use classification'!$B$9,C4875)),ISNUMBER(SEARCH('[1]Lookup for use classification'!$C$9,C4875)),ISNUMBER(SEARCH('[1]Lookup for use classification'!$D$9,C4875)),ISNUMBER(SEARCH('[1]Lookup for use classification'!$E$9,C4875)),ISNUMBER(SEARCH('[1]Lookup for use classification'!$F$9,C4875)),ISNUMBER(SEARCH('[1]Lookup for use classification'!$G$9,C4875)),ISNUMBER(SEARCH('[1]Lookup for use classification'!$H$9,C4875)),ISNUMBER(SEARCH('[1]Lookup for use classification'!$I$9,C4875)),ISNUMBER(SEARCH('[1]Lookup for use classification'!$J$9,C4875)),ISNUMBER(SEARCH('[1]Lookup for use classification'!$K$9,C4875))),'[1]Lookup for use classification'!$A$9,IF(OR(ISNUMBER(SEARCH('[1]Lookup for use classification'!$B$10,C4875)),ISNUMBER(SEARCH('[1]Lookup for use classification'!$C$10,C4875)),ISNUMBER(SEARCH('[1]Lookup for use classification'!$D$10,C4875)),ISNUMBER(SEARCH('[1]Lookup for use classification'!$E$10,C4875)),ISNUMBER(SEARCH('[1]Lookup for use classification'!$F$10,C4875)),ISNUMBER(SEARCH('[1]Lookup for use classification'!$G$10,C4875))),'[1]Lookup for use classification'!$A$10,IF(OR(ISNUMBER(SEARCH('[1]Lookup for use classification'!$B$11,C4875)),ISNUMBER(SEARCH('[1]Lookup for use classification'!$C$11,C4875))),'[1]Lookup for use classification'!$A$11,IF(OR(ISNUMBER(SEARCH('[1]Lookup for use classification'!$B$12,C4875)),ISNUMBER(SEARCH('[1]Lookup for use classification'!$C$12,C4875))),'[1]Lookup for use classification'!$A$12,IF(OR(ISNUMBER(SEARCH('[1]Lookup for use classification'!$B$13,C4875)),ISNUMBER(SEARCH('[1]Lookup for use classification'!$C$13,C4875)),ISNUMBER(SEARCH('[1]Lookup for use classification'!$D$13,C4875)),,ISNUMBER(SEARCH('[1]Lookup for use classification'!$C$13,C4875)),ISNUMBER(SEARCH('[1]Lookup for use classification'!$E$13,C4875))),'[1]Lookup for use classification'!$A$13,IF(OR(ISNUMBER(SEARCH('[1]Lookup for use classification'!$B$14,C4875)),ISNUMBER(SEARCH('[1]Lookup for use classification'!$C$14,C4875))),'[1]Lookup for use classification'!$A$14,"Other"))))))))))))</f>
        <v>Education - K - 12</v>
      </c>
      <c r="E4875" s="316"/>
      <c r="F4875" s="170"/>
      <c r="G4875" s="170"/>
    </row>
    <row r="4876" spans="1:12" hidden="1">
      <c r="A4876" s="187" t="s">
        <v>1692</v>
      </c>
      <c r="B4876" s="167" t="s">
        <v>4456</v>
      </c>
      <c r="C4876" s="314" t="s">
        <v>1730</v>
      </c>
      <c r="D4876" s="149" t="str">
        <f>IF(OR(ISNUMBER(SEARCH('[1]Lookup for use classification'!$B$1,C4876)),ISNUMBER(SEARCH('[1]Lookup for use classification'!$C$1,C4876)),ISNUMBER(SEARCH('[1]Lookup for use classification'!$D$1,C4876)),ISNUMBER(SEARCH('[1]Lookup for use classification'!$E$1,C4876))),'[1]Lookup for use classification'!$A$1,IF(ISNUMBER(SEARCH('[1]Lookup for use classification'!$B$2,C4876)),'[1]Lookup for use classification'!$A$2,IF(ISNUMBER(SEARCH('[1]Lookup for use classification'!$B$3,C4876)),'[1]Lookup for use classification'!$A$3,IF(OR(ISNUMBER(SEARCH('[1]Lookup for use classification'!$B$4,C4876)),ISNUMBER(SEARCH('[1]Lookup for use classification'!$C$4,C4876)),ISNUMBER(SEARCH('[1]Lookup for use classification'!$D$4,C4876)),ISNUMBER(SEARCH('[1]Lookup for use classification'!$E$4,C4876))),'[1]Lookup for use classification'!$A$4,IF(OR(ISNUMBER(SEARCH('[1]Lookup for use classification'!$B$5,C4876)),ISNUMBER(SEARCH('[1]Lookup for use classification'!$C$5,C4876)),ISNUMBER(SEARCH('[1]Lookup for use classification'!$D$5,C4876))),'[1]Lookup for use classification'!$A$5,IF(OR(ISNUMBER(SEARCH('[1]Lookup for use classification'!$B$7,C4876)),ISNUMBER(SEARCH('[1]Lookup for use classification'!$C$7,C4876)),ISNUMBER(SEARCH('[1]Lookup for use classification'!$D$7,C4876))),'[1]Lookup for use classification'!$A$7,IF(OR(ISNUMBER(SEARCH('[1]Lookup for use classification'!$B$9,C4876)),ISNUMBER(SEARCH('[1]Lookup for use classification'!$C$9,C4876)),ISNUMBER(SEARCH('[1]Lookup for use classification'!$D$9,C4876)),ISNUMBER(SEARCH('[1]Lookup for use classification'!$E$9,C4876)),ISNUMBER(SEARCH('[1]Lookup for use classification'!$F$9,C4876)),ISNUMBER(SEARCH('[1]Lookup for use classification'!$G$9,C4876)),ISNUMBER(SEARCH('[1]Lookup for use classification'!$H$9,C4876)),ISNUMBER(SEARCH('[1]Lookup for use classification'!$I$9,C4876)),ISNUMBER(SEARCH('[1]Lookup for use classification'!$J$9,C4876)),ISNUMBER(SEARCH('[1]Lookup for use classification'!$K$9,C4876))),'[1]Lookup for use classification'!$A$9,IF(OR(ISNUMBER(SEARCH('[1]Lookup for use classification'!$B$10,C4876)),ISNUMBER(SEARCH('[1]Lookup for use classification'!$C$10,C4876)),ISNUMBER(SEARCH('[1]Lookup for use classification'!$D$10,C4876)),ISNUMBER(SEARCH('[1]Lookup for use classification'!$E$10,C4876)),ISNUMBER(SEARCH('[1]Lookup for use classification'!$F$10,C4876)),ISNUMBER(SEARCH('[1]Lookup for use classification'!$G$10,C4876))),'[1]Lookup for use classification'!$A$10,IF(OR(ISNUMBER(SEARCH('[1]Lookup for use classification'!$B$11,C4876)),ISNUMBER(SEARCH('[1]Lookup for use classification'!$C$11,C4876))),'[1]Lookup for use classification'!$A$11,IF(OR(ISNUMBER(SEARCH('[1]Lookup for use classification'!$B$12,C4876)),ISNUMBER(SEARCH('[1]Lookup for use classification'!$C$12,C4876))),'[1]Lookup for use classification'!$A$12,IF(OR(ISNUMBER(SEARCH('[1]Lookup for use classification'!$B$13,C4876)),ISNUMBER(SEARCH('[1]Lookup for use classification'!$C$13,C4876)),ISNUMBER(SEARCH('[1]Lookup for use classification'!$D$13,C4876)),,ISNUMBER(SEARCH('[1]Lookup for use classification'!$C$13,C4876)),ISNUMBER(SEARCH('[1]Lookup for use classification'!$E$13,C4876))),'[1]Lookup for use classification'!$A$13,IF(OR(ISNUMBER(SEARCH('[1]Lookup for use classification'!$B$14,C4876)),ISNUMBER(SEARCH('[1]Lookup for use classification'!$C$14,C4876))),'[1]Lookup for use classification'!$A$14,"Other"))))))))))))</f>
        <v>Education - K - 12</v>
      </c>
      <c r="E4876" s="316"/>
      <c r="F4876" s="170"/>
      <c r="G4876" s="170"/>
    </row>
    <row r="4877" spans="1:12" hidden="1">
      <c r="A4877" s="187" t="s">
        <v>1692</v>
      </c>
      <c r="B4877" s="167" t="s">
        <v>4456</v>
      </c>
      <c r="C4877" s="314" t="s">
        <v>1731</v>
      </c>
      <c r="D4877" s="149" t="str">
        <f>IF(OR(ISNUMBER(SEARCH('[1]Lookup for use classification'!$B$1,C4877)),ISNUMBER(SEARCH('[1]Lookup for use classification'!$C$1,C4877)),ISNUMBER(SEARCH('[1]Lookup for use classification'!$D$1,C4877)),ISNUMBER(SEARCH('[1]Lookup for use classification'!$E$1,C4877))),'[1]Lookup for use classification'!$A$1,IF(ISNUMBER(SEARCH('[1]Lookup for use classification'!$B$2,C4877)),'[1]Lookup for use classification'!$A$2,IF(ISNUMBER(SEARCH('[1]Lookup for use classification'!$B$3,C4877)),'[1]Lookup for use classification'!$A$3,IF(OR(ISNUMBER(SEARCH('[1]Lookup for use classification'!$B$4,C4877)),ISNUMBER(SEARCH('[1]Lookup for use classification'!$C$4,C4877)),ISNUMBER(SEARCH('[1]Lookup for use classification'!$D$4,C4877)),ISNUMBER(SEARCH('[1]Lookup for use classification'!$E$4,C4877))),'[1]Lookup for use classification'!$A$4,IF(OR(ISNUMBER(SEARCH('[1]Lookup for use classification'!$B$5,C4877)),ISNUMBER(SEARCH('[1]Lookup for use classification'!$C$5,C4877)),ISNUMBER(SEARCH('[1]Lookup for use classification'!$D$5,C4877))),'[1]Lookup for use classification'!$A$5,IF(OR(ISNUMBER(SEARCH('[1]Lookup for use classification'!$B$7,C4877)),ISNUMBER(SEARCH('[1]Lookup for use classification'!$C$7,C4877)),ISNUMBER(SEARCH('[1]Lookup for use classification'!$D$7,C4877))),'[1]Lookup for use classification'!$A$7,IF(OR(ISNUMBER(SEARCH('[1]Lookup for use classification'!$B$9,C4877)),ISNUMBER(SEARCH('[1]Lookup for use classification'!$C$9,C4877)),ISNUMBER(SEARCH('[1]Lookup for use classification'!$D$9,C4877)),ISNUMBER(SEARCH('[1]Lookup for use classification'!$E$9,C4877)),ISNUMBER(SEARCH('[1]Lookup for use classification'!$F$9,C4877)),ISNUMBER(SEARCH('[1]Lookup for use classification'!$G$9,C4877)),ISNUMBER(SEARCH('[1]Lookup for use classification'!$H$9,C4877)),ISNUMBER(SEARCH('[1]Lookup for use classification'!$I$9,C4877)),ISNUMBER(SEARCH('[1]Lookup for use classification'!$J$9,C4877)),ISNUMBER(SEARCH('[1]Lookup for use classification'!$K$9,C4877))),'[1]Lookup for use classification'!$A$9,IF(OR(ISNUMBER(SEARCH('[1]Lookup for use classification'!$B$10,C4877)),ISNUMBER(SEARCH('[1]Lookup for use classification'!$C$10,C4877)),ISNUMBER(SEARCH('[1]Lookup for use classification'!$D$10,C4877)),ISNUMBER(SEARCH('[1]Lookup for use classification'!$E$10,C4877)),ISNUMBER(SEARCH('[1]Lookup for use classification'!$F$10,C4877)),ISNUMBER(SEARCH('[1]Lookup for use classification'!$G$10,C4877))),'[1]Lookup for use classification'!$A$10,IF(OR(ISNUMBER(SEARCH('[1]Lookup for use classification'!$B$11,C4877)),ISNUMBER(SEARCH('[1]Lookup for use classification'!$C$11,C4877))),'[1]Lookup for use classification'!$A$11,IF(OR(ISNUMBER(SEARCH('[1]Lookup for use classification'!$B$12,C4877)),ISNUMBER(SEARCH('[1]Lookup for use classification'!$C$12,C4877))),'[1]Lookup for use classification'!$A$12,IF(OR(ISNUMBER(SEARCH('[1]Lookup for use classification'!$B$13,C4877)),ISNUMBER(SEARCH('[1]Lookup for use classification'!$C$13,C4877)),ISNUMBER(SEARCH('[1]Lookup for use classification'!$D$13,C4877)),,ISNUMBER(SEARCH('[1]Lookup for use classification'!$C$13,C4877)),ISNUMBER(SEARCH('[1]Lookup for use classification'!$E$13,C4877))),'[1]Lookup for use classification'!$A$13,IF(OR(ISNUMBER(SEARCH('[1]Lookup for use classification'!$B$14,C4877)),ISNUMBER(SEARCH('[1]Lookup for use classification'!$C$14,C4877))),'[1]Lookup for use classification'!$A$14,"Other"))))))))))))</f>
        <v>Education - K - 12</v>
      </c>
      <c r="E4877" s="316"/>
      <c r="F4877" s="170"/>
      <c r="G4877" s="170"/>
    </row>
    <row r="4878" spans="1:12" hidden="1">
      <c r="A4878" s="187" t="s">
        <v>1692</v>
      </c>
      <c r="B4878" s="167" t="s">
        <v>4456</v>
      </c>
      <c r="C4878" s="314" t="s">
        <v>1737</v>
      </c>
      <c r="D4878" s="149" t="str">
        <f>IF(OR(ISNUMBER(SEARCH('[1]Lookup for use classification'!$B$1,C4878)),ISNUMBER(SEARCH('[1]Lookup for use classification'!$C$1,C4878)),ISNUMBER(SEARCH('[1]Lookup for use classification'!$D$1,C4878)),ISNUMBER(SEARCH('[1]Lookup for use classification'!$E$1,C4878))),'[1]Lookup for use classification'!$A$1,IF(ISNUMBER(SEARCH('[1]Lookup for use classification'!$B$2,C4878)),'[1]Lookup for use classification'!$A$2,IF(ISNUMBER(SEARCH('[1]Lookup for use classification'!$B$3,C4878)),'[1]Lookup for use classification'!$A$3,IF(OR(ISNUMBER(SEARCH('[1]Lookup for use classification'!$B$4,C4878)),ISNUMBER(SEARCH('[1]Lookup for use classification'!$C$4,C4878)),ISNUMBER(SEARCH('[1]Lookup for use classification'!$D$4,C4878)),ISNUMBER(SEARCH('[1]Lookup for use classification'!$E$4,C4878))),'[1]Lookup for use classification'!$A$4,IF(OR(ISNUMBER(SEARCH('[1]Lookup for use classification'!$B$5,C4878)),ISNUMBER(SEARCH('[1]Lookup for use classification'!$C$5,C4878)),ISNUMBER(SEARCH('[1]Lookup for use classification'!$D$5,C4878))),'[1]Lookup for use classification'!$A$5,IF(OR(ISNUMBER(SEARCH('[1]Lookup for use classification'!$B$7,C4878)),ISNUMBER(SEARCH('[1]Lookup for use classification'!$C$7,C4878)),ISNUMBER(SEARCH('[1]Lookup for use classification'!$D$7,C4878))),'[1]Lookup for use classification'!$A$7,IF(OR(ISNUMBER(SEARCH('[1]Lookup for use classification'!$B$9,C4878)),ISNUMBER(SEARCH('[1]Lookup for use classification'!$C$9,C4878)),ISNUMBER(SEARCH('[1]Lookup for use classification'!$D$9,C4878)),ISNUMBER(SEARCH('[1]Lookup for use classification'!$E$9,C4878)),ISNUMBER(SEARCH('[1]Lookup for use classification'!$F$9,C4878)),ISNUMBER(SEARCH('[1]Lookup for use classification'!$G$9,C4878)),ISNUMBER(SEARCH('[1]Lookup for use classification'!$H$9,C4878)),ISNUMBER(SEARCH('[1]Lookup for use classification'!$I$9,C4878)),ISNUMBER(SEARCH('[1]Lookup for use classification'!$J$9,C4878)),ISNUMBER(SEARCH('[1]Lookup for use classification'!$K$9,C4878))),'[1]Lookup for use classification'!$A$9,IF(OR(ISNUMBER(SEARCH('[1]Lookup for use classification'!$B$10,C4878)),ISNUMBER(SEARCH('[1]Lookup for use classification'!$C$10,C4878)),ISNUMBER(SEARCH('[1]Lookup for use classification'!$D$10,C4878)),ISNUMBER(SEARCH('[1]Lookup for use classification'!$E$10,C4878)),ISNUMBER(SEARCH('[1]Lookup for use classification'!$F$10,C4878)),ISNUMBER(SEARCH('[1]Lookup for use classification'!$G$10,C4878))),'[1]Lookup for use classification'!$A$10,IF(OR(ISNUMBER(SEARCH('[1]Lookup for use classification'!$B$11,C4878)),ISNUMBER(SEARCH('[1]Lookup for use classification'!$C$11,C4878))),'[1]Lookup for use classification'!$A$11,IF(OR(ISNUMBER(SEARCH('[1]Lookup for use classification'!$B$12,C4878)),ISNUMBER(SEARCH('[1]Lookup for use classification'!$C$12,C4878))),'[1]Lookup for use classification'!$A$12,IF(OR(ISNUMBER(SEARCH('[1]Lookup for use classification'!$B$13,C4878)),ISNUMBER(SEARCH('[1]Lookup for use classification'!$C$13,C4878)),ISNUMBER(SEARCH('[1]Lookup for use classification'!$D$13,C4878)),,ISNUMBER(SEARCH('[1]Lookup for use classification'!$C$13,C4878)),ISNUMBER(SEARCH('[1]Lookup for use classification'!$E$13,C4878))),'[1]Lookup for use classification'!$A$13,IF(OR(ISNUMBER(SEARCH('[1]Lookup for use classification'!$B$14,C4878)),ISNUMBER(SEARCH('[1]Lookup for use classification'!$C$14,C4878))),'[1]Lookup for use classification'!$A$14,"Other"))))))))))))</f>
        <v>Education - K - 12</v>
      </c>
      <c r="E4878" s="316"/>
      <c r="F4878" s="170"/>
      <c r="G4878" s="170"/>
    </row>
    <row r="4879" spans="1:12" hidden="1">
      <c r="A4879" s="187" t="s">
        <v>1692</v>
      </c>
      <c r="B4879" s="167" t="s">
        <v>4456</v>
      </c>
      <c r="C4879" s="314" t="s">
        <v>1734</v>
      </c>
      <c r="D4879" s="149" t="str">
        <f>IF(OR(ISNUMBER(SEARCH('[1]Lookup for use classification'!$B$1,C4879)),ISNUMBER(SEARCH('[1]Lookup for use classification'!$C$1,C4879)),ISNUMBER(SEARCH('[1]Lookup for use classification'!$D$1,C4879)),ISNUMBER(SEARCH('[1]Lookup for use classification'!$E$1,C4879))),'[1]Lookup for use classification'!$A$1,IF(ISNUMBER(SEARCH('[1]Lookup for use classification'!$B$2,C4879)),'[1]Lookup for use classification'!$A$2,IF(ISNUMBER(SEARCH('[1]Lookup for use classification'!$B$3,C4879)),'[1]Lookup for use classification'!$A$3,IF(OR(ISNUMBER(SEARCH('[1]Lookup for use classification'!$B$4,C4879)),ISNUMBER(SEARCH('[1]Lookup for use classification'!$C$4,C4879)),ISNUMBER(SEARCH('[1]Lookup for use classification'!$D$4,C4879)),ISNUMBER(SEARCH('[1]Lookup for use classification'!$E$4,C4879))),'[1]Lookup for use classification'!$A$4,IF(OR(ISNUMBER(SEARCH('[1]Lookup for use classification'!$B$5,C4879)),ISNUMBER(SEARCH('[1]Lookup for use classification'!$C$5,C4879)),ISNUMBER(SEARCH('[1]Lookup for use classification'!$D$5,C4879))),'[1]Lookup for use classification'!$A$5,IF(OR(ISNUMBER(SEARCH('[1]Lookup for use classification'!$B$7,C4879)),ISNUMBER(SEARCH('[1]Lookup for use classification'!$C$7,C4879)),ISNUMBER(SEARCH('[1]Lookup for use classification'!$D$7,C4879))),'[1]Lookup for use classification'!$A$7,IF(OR(ISNUMBER(SEARCH('[1]Lookup for use classification'!$B$9,C4879)),ISNUMBER(SEARCH('[1]Lookup for use classification'!$C$9,C4879)),ISNUMBER(SEARCH('[1]Lookup for use classification'!$D$9,C4879)),ISNUMBER(SEARCH('[1]Lookup for use classification'!$E$9,C4879)),ISNUMBER(SEARCH('[1]Lookup for use classification'!$F$9,C4879)),ISNUMBER(SEARCH('[1]Lookup for use classification'!$G$9,C4879)),ISNUMBER(SEARCH('[1]Lookup for use classification'!$H$9,C4879)),ISNUMBER(SEARCH('[1]Lookup for use classification'!$I$9,C4879)),ISNUMBER(SEARCH('[1]Lookup for use classification'!$J$9,C4879)),ISNUMBER(SEARCH('[1]Lookup for use classification'!$K$9,C4879))),'[1]Lookup for use classification'!$A$9,IF(OR(ISNUMBER(SEARCH('[1]Lookup for use classification'!$B$10,C4879)),ISNUMBER(SEARCH('[1]Lookup for use classification'!$C$10,C4879)),ISNUMBER(SEARCH('[1]Lookup for use classification'!$D$10,C4879)),ISNUMBER(SEARCH('[1]Lookup for use classification'!$E$10,C4879)),ISNUMBER(SEARCH('[1]Lookup for use classification'!$F$10,C4879)),ISNUMBER(SEARCH('[1]Lookup for use classification'!$G$10,C4879))),'[1]Lookup for use classification'!$A$10,IF(OR(ISNUMBER(SEARCH('[1]Lookup for use classification'!$B$11,C4879)),ISNUMBER(SEARCH('[1]Lookup for use classification'!$C$11,C4879))),'[1]Lookup for use classification'!$A$11,IF(OR(ISNUMBER(SEARCH('[1]Lookup for use classification'!$B$12,C4879)),ISNUMBER(SEARCH('[1]Lookup for use classification'!$C$12,C4879))),'[1]Lookup for use classification'!$A$12,IF(OR(ISNUMBER(SEARCH('[1]Lookup for use classification'!$B$13,C4879)),ISNUMBER(SEARCH('[1]Lookup for use classification'!$C$13,C4879)),ISNUMBER(SEARCH('[1]Lookup for use classification'!$D$13,C4879)),,ISNUMBER(SEARCH('[1]Lookup for use classification'!$C$13,C4879)),ISNUMBER(SEARCH('[1]Lookup for use classification'!$E$13,C4879))),'[1]Lookup for use classification'!$A$13,IF(OR(ISNUMBER(SEARCH('[1]Lookup for use classification'!$B$14,C4879)),ISNUMBER(SEARCH('[1]Lookup for use classification'!$C$14,C4879))),'[1]Lookup for use classification'!$A$14,"Other"))))))))))))</f>
        <v>Education - University</v>
      </c>
      <c r="E4879" s="316"/>
      <c r="F4879" s="170"/>
      <c r="G4879" s="170"/>
    </row>
    <row r="4880" spans="1:12" hidden="1">
      <c r="A4880" s="187" t="s">
        <v>1692</v>
      </c>
      <c r="B4880" s="167" t="s">
        <v>4456</v>
      </c>
      <c r="C4880" s="314" t="s">
        <v>1703</v>
      </c>
      <c r="D4880" s="149" t="str">
        <f>IF(OR(ISNUMBER(SEARCH('[1]Lookup for use classification'!$B$1,C4880)),ISNUMBER(SEARCH('[1]Lookup for use classification'!$C$1,C4880)),ISNUMBER(SEARCH('[1]Lookup for use classification'!$D$1,C4880)),ISNUMBER(SEARCH('[1]Lookup for use classification'!$E$1,C4880))),'[1]Lookup for use classification'!$A$1,IF(ISNUMBER(SEARCH('[1]Lookup for use classification'!$B$2,C4880)),'[1]Lookup for use classification'!$A$2,IF(ISNUMBER(SEARCH('[1]Lookup for use classification'!$B$3,C4880)),'[1]Lookup for use classification'!$A$3,IF(OR(ISNUMBER(SEARCH('[1]Lookup for use classification'!$B$4,C4880)),ISNUMBER(SEARCH('[1]Lookup for use classification'!$C$4,C4880)),ISNUMBER(SEARCH('[1]Lookup for use classification'!$D$4,C4880)),ISNUMBER(SEARCH('[1]Lookup for use classification'!$E$4,C4880))),'[1]Lookup for use classification'!$A$4,IF(OR(ISNUMBER(SEARCH('[1]Lookup for use classification'!$B$5,C4880)),ISNUMBER(SEARCH('[1]Lookup for use classification'!$C$5,C4880)),ISNUMBER(SEARCH('[1]Lookup for use classification'!$D$5,C4880))),'[1]Lookup for use classification'!$A$5,IF(OR(ISNUMBER(SEARCH('[1]Lookup for use classification'!$B$7,C4880)),ISNUMBER(SEARCH('[1]Lookup for use classification'!$C$7,C4880)),ISNUMBER(SEARCH('[1]Lookup for use classification'!$D$7,C4880))),'[1]Lookup for use classification'!$A$7,IF(OR(ISNUMBER(SEARCH('[1]Lookup for use classification'!$B$9,C4880)),ISNUMBER(SEARCH('[1]Lookup for use classification'!$C$9,C4880)),ISNUMBER(SEARCH('[1]Lookup for use classification'!$D$9,C4880)),ISNUMBER(SEARCH('[1]Lookup for use classification'!$E$9,C4880)),ISNUMBER(SEARCH('[1]Lookup for use classification'!$F$9,C4880)),ISNUMBER(SEARCH('[1]Lookup for use classification'!$G$9,C4880)),ISNUMBER(SEARCH('[1]Lookup for use classification'!$H$9,C4880)),ISNUMBER(SEARCH('[1]Lookup for use classification'!$I$9,C4880)),ISNUMBER(SEARCH('[1]Lookup for use classification'!$J$9,C4880)),ISNUMBER(SEARCH('[1]Lookup for use classification'!$K$9,C4880))),'[1]Lookup for use classification'!$A$9,IF(OR(ISNUMBER(SEARCH('[1]Lookup for use classification'!$B$10,C4880)),ISNUMBER(SEARCH('[1]Lookup for use classification'!$C$10,C4880)),ISNUMBER(SEARCH('[1]Lookup for use classification'!$D$10,C4880)),ISNUMBER(SEARCH('[1]Lookup for use classification'!$E$10,C4880)),ISNUMBER(SEARCH('[1]Lookup for use classification'!$F$10,C4880)),ISNUMBER(SEARCH('[1]Lookup for use classification'!$G$10,C4880))),'[1]Lookup for use classification'!$A$10,IF(OR(ISNUMBER(SEARCH('[1]Lookup for use classification'!$B$11,C4880)),ISNUMBER(SEARCH('[1]Lookup for use classification'!$C$11,C4880))),'[1]Lookup for use classification'!$A$11,IF(OR(ISNUMBER(SEARCH('[1]Lookup for use classification'!$B$12,C4880)),ISNUMBER(SEARCH('[1]Lookup for use classification'!$C$12,C4880))),'[1]Lookup for use classification'!$A$12,IF(OR(ISNUMBER(SEARCH('[1]Lookup for use classification'!$B$13,C4880)),ISNUMBER(SEARCH('[1]Lookup for use classification'!$C$13,C4880)),ISNUMBER(SEARCH('[1]Lookup for use classification'!$D$13,C4880)),,ISNUMBER(SEARCH('[1]Lookup for use classification'!$C$13,C4880)),ISNUMBER(SEARCH('[1]Lookup for use classification'!$E$13,C4880))),'[1]Lookup for use classification'!$A$13,IF(OR(ISNUMBER(SEARCH('[1]Lookup for use classification'!$B$14,C4880)),ISNUMBER(SEARCH('[1]Lookup for use classification'!$C$14,C4880))),'[1]Lookup for use classification'!$A$14,"Other"))))))))))))</f>
        <v>Office</v>
      </c>
      <c r="E4880" s="316"/>
      <c r="F4880" s="170"/>
      <c r="G4880" s="170"/>
    </row>
    <row r="4881" spans="1:9" hidden="1">
      <c r="A4881" s="187" t="s">
        <v>1692</v>
      </c>
      <c r="B4881" s="167" t="s">
        <v>4456</v>
      </c>
      <c r="C4881" s="314" t="s">
        <v>1710</v>
      </c>
      <c r="D4881" s="149" t="str">
        <f>IF(OR(ISNUMBER(SEARCH('[1]Lookup for use classification'!$B$1,C4881)),ISNUMBER(SEARCH('[1]Lookup for use classification'!$C$1,C4881)),ISNUMBER(SEARCH('[1]Lookup for use classification'!$D$1,C4881)),ISNUMBER(SEARCH('[1]Lookup for use classification'!$E$1,C4881))),'[1]Lookup for use classification'!$A$1,IF(ISNUMBER(SEARCH('[1]Lookup for use classification'!$B$2,C4881)),'[1]Lookup for use classification'!$A$2,IF(ISNUMBER(SEARCH('[1]Lookup for use classification'!$B$3,C4881)),'[1]Lookup for use classification'!$A$3,IF(OR(ISNUMBER(SEARCH('[1]Lookup for use classification'!$B$4,C4881)),ISNUMBER(SEARCH('[1]Lookup for use classification'!$C$4,C4881)),ISNUMBER(SEARCH('[1]Lookup for use classification'!$D$4,C4881)),ISNUMBER(SEARCH('[1]Lookup for use classification'!$E$4,C4881))),'[1]Lookup for use classification'!$A$4,IF(OR(ISNUMBER(SEARCH('[1]Lookup for use classification'!$B$5,C4881)),ISNUMBER(SEARCH('[1]Lookup for use classification'!$C$5,C4881)),ISNUMBER(SEARCH('[1]Lookup for use classification'!$D$5,C4881))),'[1]Lookup for use classification'!$A$5,IF(OR(ISNUMBER(SEARCH('[1]Lookup for use classification'!$B$7,C4881)),ISNUMBER(SEARCH('[1]Lookup for use classification'!$C$7,C4881)),ISNUMBER(SEARCH('[1]Lookup for use classification'!$D$7,C4881))),'[1]Lookup for use classification'!$A$7,IF(OR(ISNUMBER(SEARCH('[1]Lookup for use classification'!$B$9,C4881)),ISNUMBER(SEARCH('[1]Lookup for use classification'!$C$9,C4881)),ISNUMBER(SEARCH('[1]Lookup for use classification'!$D$9,C4881)),ISNUMBER(SEARCH('[1]Lookup for use classification'!$E$9,C4881)),ISNUMBER(SEARCH('[1]Lookup for use classification'!$F$9,C4881)),ISNUMBER(SEARCH('[1]Lookup for use classification'!$G$9,C4881)),ISNUMBER(SEARCH('[1]Lookup for use classification'!$H$9,C4881)),ISNUMBER(SEARCH('[1]Lookup for use classification'!$I$9,C4881)),ISNUMBER(SEARCH('[1]Lookup for use classification'!$J$9,C4881)),ISNUMBER(SEARCH('[1]Lookup for use classification'!$K$9,C4881))),'[1]Lookup for use classification'!$A$9,IF(OR(ISNUMBER(SEARCH('[1]Lookup for use classification'!$B$10,C4881)),ISNUMBER(SEARCH('[1]Lookup for use classification'!$C$10,C4881)),ISNUMBER(SEARCH('[1]Lookup for use classification'!$D$10,C4881)),ISNUMBER(SEARCH('[1]Lookup for use classification'!$E$10,C4881)),ISNUMBER(SEARCH('[1]Lookup for use classification'!$F$10,C4881)),ISNUMBER(SEARCH('[1]Lookup for use classification'!$G$10,C4881))),'[1]Lookup for use classification'!$A$10,IF(OR(ISNUMBER(SEARCH('[1]Lookup for use classification'!$B$11,C4881)),ISNUMBER(SEARCH('[1]Lookup for use classification'!$C$11,C4881))),'[1]Lookup for use classification'!$A$11,IF(OR(ISNUMBER(SEARCH('[1]Lookup for use classification'!$B$12,C4881)),ISNUMBER(SEARCH('[1]Lookup for use classification'!$C$12,C4881))),'[1]Lookup for use classification'!$A$12,IF(OR(ISNUMBER(SEARCH('[1]Lookup for use classification'!$B$13,C4881)),ISNUMBER(SEARCH('[1]Lookup for use classification'!$C$13,C4881)),ISNUMBER(SEARCH('[1]Lookup for use classification'!$D$13,C4881)),,ISNUMBER(SEARCH('[1]Lookup for use classification'!$C$13,C4881)),ISNUMBER(SEARCH('[1]Lookup for use classification'!$E$13,C4881))),'[1]Lookup for use classification'!$A$13,IF(OR(ISNUMBER(SEARCH('[1]Lookup for use classification'!$B$14,C4881)),ISNUMBER(SEARCH('[1]Lookup for use classification'!$C$14,C4881))),'[1]Lookup for use classification'!$A$14,"Other"))))))))))))</f>
        <v>Office</v>
      </c>
      <c r="E4881" s="316"/>
      <c r="F4881" s="170"/>
      <c r="G4881" s="170"/>
    </row>
    <row r="4882" spans="1:9" hidden="1">
      <c r="A4882" s="187" t="s">
        <v>1692</v>
      </c>
      <c r="B4882" s="167" t="s">
        <v>4456</v>
      </c>
      <c r="C4882" s="314" t="s">
        <v>1713</v>
      </c>
      <c r="D4882" s="149" t="str">
        <f>IF(OR(ISNUMBER(SEARCH('[1]Lookup for use classification'!$B$1,C4882)),ISNUMBER(SEARCH('[1]Lookup for use classification'!$C$1,C4882)),ISNUMBER(SEARCH('[1]Lookup for use classification'!$D$1,C4882)),ISNUMBER(SEARCH('[1]Lookup for use classification'!$E$1,C4882))),'[1]Lookup for use classification'!$A$1,IF(ISNUMBER(SEARCH('[1]Lookup for use classification'!$B$2,C4882)),'[1]Lookup for use classification'!$A$2,IF(ISNUMBER(SEARCH('[1]Lookup for use classification'!$B$3,C4882)),'[1]Lookup for use classification'!$A$3,IF(OR(ISNUMBER(SEARCH('[1]Lookup for use classification'!$B$4,C4882)),ISNUMBER(SEARCH('[1]Lookup for use classification'!$C$4,C4882)),ISNUMBER(SEARCH('[1]Lookup for use classification'!$D$4,C4882)),ISNUMBER(SEARCH('[1]Lookup for use classification'!$E$4,C4882))),'[1]Lookup for use classification'!$A$4,IF(OR(ISNUMBER(SEARCH('[1]Lookup for use classification'!$B$5,C4882)),ISNUMBER(SEARCH('[1]Lookup for use classification'!$C$5,C4882)),ISNUMBER(SEARCH('[1]Lookup for use classification'!$D$5,C4882))),'[1]Lookup for use classification'!$A$5,IF(OR(ISNUMBER(SEARCH('[1]Lookup for use classification'!$B$7,C4882)),ISNUMBER(SEARCH('[1]Lookup for use classification'!$C$7,C4882)),ISNUMBER(SEARCH('[1]Lookup for use classification'!$D$7,C4882))),'[1]Lookup for use classification'!$A$7,IF(OR(ISNUMBER(SEARCH('[1]Lookup for use classification'!$B$9,C4882)),ISNUMBER(SEARCH('[1]Lookup for use classification'!$C$9,C4882)),ISNUMBER(SEARCH('[1]Lookup for use classification'!$D$9,C4882)),ISNUMBER(SEARCH('[1]Lookup for use classification'!$E$9,C4882)),ISNUMBER(SEARCH('[1]Lookup for use classification'!$F$9,C4882)),ISNUMBER(SEARCH('[1]Lookup for use classification'!$G$9,C4882)),ISNUMBER(SEARCH('[1]Lookup for use classification'!$H$9,C4882)),ISNUMBER(SEARCH('[1]Lookup for use classification'!$I$9,C4882)),ISNUMBER(SEARCH('[1]Lookup for use classification'!$J$9,C4882)),ISNUMBER(SEARCH('[1]Lookup for use classification'!$K$9,C4882))),'[1]Lookup for use classification'!$A$9,IF(OR(ISNUMBER(SEARCH('[1]Lookup for use classification'!$B$10,C4882)),ISNUMBER(SEARCH('[1]Lookup for use classification'!$C$10,C4882)),ISNUMBER(SEARCH('[1]Lookup for use classification'!$D$10,C4882)),ISNUMBER(SEARCH('[1]Lookup for use classification'!$E$10,C4882)),ISNUMBER(SEARCH('[1]Lookup for use classification'!$F$10,C4882)),ISNUMBER(SEARCH('[1]Lookup for use classification'!$G$10,C4882))),'[1]Lookup for use classification'!$A$10,IF(OR(ISNUMBER(SEARCH('[1]Lookup for use classification'!$B$11,C4882)),ISNUMBER(SEARCH('[1]Lookup for use classification'!$C$11,C4882))),'[1]Lookup for use classification'!$A$11,IF(OR(ISNUMBER(SEARCH('[1]Lookup for use classification'!$B$12,C4882)),ISNUMBER(SEARCH('[1]Lookup for use classification'!$C$12,C4882))),'[1]Lookup for use classification'!$A$12,IF(OR(ISNUMBER(SEARCH('[1]Lookup for use classification'!$B$13,C4882)),ISNUMBER(SEARCH('[1]Lookup for use classification'!$C$13,C4882)),ISNUMBER(SEARCH('[1]Lookup for use classification'!$D$13,C4882)),,ISNUMBER(SEARCH('[1]Lookup for use classification'!$C$13,C4882)),ISNUMBER(SEARCH('[1]Lookup for use classification'!$E$13,C4882))),'[1]Lookup for use classification'!$A$13,IF(OR(ISNUMBER(SEARCH('[1]Lookup for use classification'!$B$14,C4882)),ISNUMBER(SEARCH('[1]Lookup for use classification'!$C$14,C4882))),'[1]Lookup for use classification'!$A$14,"Other"))))))))))))</f>
        <v>Office</v>
      </c>
      <c r="E4882" s="316"/>
      <c r="F4882" s="170"/>
      <c r="G4882" s="170"/>
    </row>
    <row r="4883" spans="1:9" hidden="1">
      <c r="A4883" s="187" t="s">
        <v>1692</v>
      </c>
      <c r="B4883" s="167" t="s">
        <v>4456</v>
      </c>
      <c r="C4883" s="314" t="s">
        <v>1714</v>
      </c>
      <c r="D4883" s="149" t="str">
        <f>IF(OR(ISNUMBER(SEARCH('[1]Lookup for use classification'!$B$1,C4883)),ISNUMBER(SEARCH('[1]Lookup for use classification'!$C$1,C4883)),ISNUMBER(SEARCH('[1]Lookup for use classification'!$D$1,C4883)),ISNUMBER(SEARCH('[1]Lookup for use classification'!$E$1,C4883))),'[1]Lookup for use classification'!$A$1,IF(ISNUMBER(SEARCH('[1]Lookup for use classification'!$B$2,C4883)),'[1]Lookup for use classification'!$A$2,IF(ISNUMBER(SEARCH('[1]Lookup for use classification'!$B$3,C4883)),'[1]Lookup for use classification'!$A$3,IF(OR(ISNUMBER(SEARCH('[1]Lookup for use classification'!$B$4,C4883)),ISNUMBER(SEARCH('[1]Lookup for use classification'!$C$4,C4883)),ISNUMBER(SEARCH('[1]Lookup for use classification'!$D$4,C4883)),ISNUMBER(SEARCH('[1]Lookup for use classification'!$E$4,C4883))),'[1]Lookup for use classification'!$A$4,IF(OR(ISNUMBER(SEARCH('[1]Lookup for use classification'!$B$5,C4883)),ISNUMBER(SEARCH('[1]Lookup for use classification'!$C$5,C4883)),ISNUMBER(SEARCH('[1]Lookup for use classification'!$D$5,C4883))),'[1]Lookup for use classification'!$A$5,IF(OR(ISNUMBER(SEARCH('[1]Lookup for use classification'!$B$7,C4883)),ISNUMBER(SEARCH('[1]Lookup for use classification'!$C$7,C4883)),ISNUMBER(SEARCH('[1]Lookup for use classification'!$D$7,C4883))),'[1]Lookup for use classification'!$A$7,IF(OR(ISNUMBER(SEARCH('[1]Lookup for use classification'!$B$9,C4883)),ISNUMBER(SEARCH('[1]Lookup for use classification'!$C$9,C4883)),ISNUMBER(SEARCH('[1]Lookup for use classification'!$D$9,C4883)),ISNUMBER(SEARCH('[1]Lookup for use classification'!$E$9,C4883)),ISNUMBER(SEARCH('[1]Lookup for use classification'!$F$9,C4883)),ISNUMBER(SEARCH('[1]Lookup for use classification'!$G$9,C4883)),ISNUMBER(SEARCH('[1]Lookup for use classification'!$H$9,C4883)),ISNUMBER(SEARCH('[1]Lookup for use classification'!$I$9,C4883)),ISNUMBER(SEARCH('[1]Lookup for use classification'!$J$9,C4883)),ISNUMBER(SEARCH('[1]Lookup for use classification'!$K$9,C4883))),'[1]Lookup for use classification'!$A$9,IF(OR(ISNUMBER(SEARCH('[1]Lookup for use classification'!$B$10,C4883)),ISNUMBER(SEARCH('[1]Lookup for use classification'!$C$10,C4883)),ISNUMBER(SEARCH('[1]Lookup for use classification'!$D$10,C4883)),ISNUMBER(SEARCH('[1]Lookup for use classification'!$E$10,C4883)),ISNUMBER(SEARCH('[1]Lookup for use classification'!$F$10,C4883)),ISNUMBER(SEARCH('[1]Lookup for use classification'!$G$10,C4883))),'[1]Lookup for use classification'!$A$10,IF(OR(ISNUMBER(SEARCH('[1]Lookup for use classification'!$B$11,C4883)),ISNUMBER(SEARCH('[1]Lookup for use classification'!$C$11,C4883))),'[1]Lookup for use classification'!$A$11,IF(OR(ISNUMBER(SEARCH('[1]Lookup for use classification'!$B$12,C4883)),ISNUMBER(SEARCH('[1]Lookup for use classification'!$C$12,C4883))),'[1]Lookup for use classification'!$A$12,IF(OR(ISNUMBER(SEARCH('[1]Lookup for use classification'!$B$13,C4883)),ISNUMBER(SEARCH('[1]Lookup for use classification'!$C$13,C4883)),ISNUMBER(SEARCH('[1]Lookup for use classification'!$D$13,C4883)),,ISNUMBER(SEARCH('[1]Lookup for use classification'!$C$13,C4883)),ISNUMBER(SEARCH('[1]Lookup for use classification'!$E$13,C4883))),'[1]Lookup for use classification'!$A$13,IF(OR(ISNUMBER(SEARCH('[1]Lookup for use classification'!$B$14,C4883)),ISNUMBER(SEARCH('[1]Lookup for use classification'!$C$14,C4883))),'[1]Lookup for use classification'!$A$14,"Other"))))))))))))</f>
        <v>Office</v>
      </c>
      <c r="E4883" s="316"/>
      <c r="F4883" s="170"/>
      <c r="G4883" s="170"/>
    </row>
    <row r="4884" spans="1:9" hidden="1">
      <c r="A4884" s="188" t="s">
        <v>2966</v>
      </c>
      <c r="B4884" s="8" t="str">
        <f>IF(ISNA(VLOOKUP(CONCATENATE(A4884,C4884),ARIS!$A$1:$A$959,1,FALSE)),"","ARIS")</f>
        <v>ARIS</v>
      </c>
      <c r="C4884" s="310" t="s">
        <v>2967</v>
      </c>
      <c r="D4884" s="149" t="str">
        <f>IF(OR(ISNUMBER(SEARCH('[1]Lookup for use classification'!$B$1,C4884)),ISNUMBER(SEARCH('[1]Lookup for use classification'!$C$1,C4884)),ISNUMBER(SEARCH('[1]Lookup for use classification'!$D$1,C4884)),ISNUMBER(SEARCH('[1]Lookup for use classification'!$E$1,C4884))),'[1]Lookup for use classification'!$A$1,IF(ISNUMBER(SEARCH('[1]Lookup for use classification'!$B$2,C4884)),'[1]Lookup for use classification'!$A$2,IF(ISNUMBER(SEARCH('[1]Lookup for use classification'!$B$3,C4884)),'[1]Lookup for use classification'!$A$3,IF(OR(ISNUMBER(SEARCH('[1]Lookup for use classification'!$B$4,C4884)),ISNUMBER(SEARCH('[1]Lookup for use classification'!$C$4,C4884)),ISNUMBER(SEARCH('[1]Lookup for use classification'!$D$4,C4884)),ISNUMBER(SEARCH('[1]Lookup for use classification'!$E$4,C4884))),'[1]Lookup for use classification'!$A$4,IF(OR(ISNUMBER(SEARCH('[1]Lookup for use classification'!$B$5,C4884)),ISNUMBER(SEARCH('[1]Lookup for use classification'!$C$5,C4884)),ISNUMBER(SEARCH('[1]Lookup for use classification'!$D$5,C4884))),'[1]Lookup for use classification'!$A$5,IF(OR(ISNUMBER(SEARCH('[1]Lookup for use classification'!$B$7,C4884)),ISNUMBER(SEARCH('[1]Lookup for use classification'!$C$7,C4884)),ISNUMBER(SEARCH('[1]Lookup for use classification'!$D$7,C4884))),'[1]Lookup for use classification'!$A$7,IF(OR(ISNUMBER(SEARCH('[1]Lookup for use classification'!$B$9,C4884)),ISNUMBER(SEARCH('[1]Lookup for use classification'!$C$9,C4884)),ISNUMBER(SEARCH('[1]Lookup for use classification'!$D$9,C4884)),ISNUMBER(SEARCH('[1]Lookup for use classification'!$E$9,C4884)),ISNUMBER(SEARCH('[1]Lookup for use classification'!$F$9,C4884)),ISNUMBER(SEARCH('[1]Lookup for use classification'!$G$9,C4884)),ISNUMBER(SEARCH('[1]Lookup for use classification'!$H$9,C4884)),ISNUMBER(SEARCH('[1]Lookup for use classification'!$I$9,C4884)),ISNUMBER(SEARCH('[1]Lookup for use classification'!$J$9,C4884)),ISNUMBER(SEARCH('[1]Lookup for use classification'!$K$9,C4884))),'[1]Lookup for use classification'!$A$9,IF(OR(ISNUMBER(SEARCH('[1]Lookup for use classification'!$B$10,C4884)),ISNUMBER(SEARCH('[1]Lookup for use classification'!$C$10,C4884)),ISNUMBER(SEARCH('[1]Lookup for use classification'!$D$10,C4884)),ISNUMBER(SEARCH('[1]Lookup for use classification'!$E$10,C4884)),ISNUMBER(SEARCH('[1]Lookup for use classification'!$F$10,C4884)),ISNUMBER(SEARCH('[1]Lookup for use classification'!$G$10,C4884))),'[1]Lookup for use classification'!$A$10,IF(OR(ISNUMBER(SEARCH('[1]Lookup for use classification'!$B$11,C4884)),ISNUMBER(SEARCH('[1]Lookup for use classification'!$C$11,C4884))),'[1]Lookup for use classification'!$A$11,IF(OR(ISNUMBER(SEARCH('[1]Lookup for use classification'!$B$12,C4884)),ISNUMBER(SEARCH('[1]Lookup for use classification'!$C$12,C4884))),'[1]Lookup for use classification'!$A$12,IF(OR(ISNUMBER(SEARCH('[1]Lookup for use classification'!$B$13,C4884)),ISNUMBER(SEARCH('[1]Lookup for use classification'!$C$13,C4884)),ISNUMBER(SEARCH('[1]Lookup for use classification'!$D$13,C4884)),,ISNUMBER(SEARCH('[1]Lookup for use classification'!$C$13,C4884)),ISNUMBER(SEARCH('[1]Lookup for use classification'!$E$13,C4884))),'[1]Lookup for use classification'!$A$13,IF(OR(ISNUMBER(SEARCH('[1]Lookup for use classification'!$B$14,C4884)),ISNUMBER(SEARCH('[1]Lookup for use classification'!$C$14,C4884))),'[1]Lookup for use classification'!$A$14,"Other"))))))))))))</f>
        <v>Other</v>
      </c>
      <c r="E4884" s="311">
        <v>2925</v>
      </c>
      <c r="F4884" s="163"/>
      <c r="G4884" s="163"/>
      <c r="H4884" s="164">
        <v>6960.0131386861322</v>
      </c>
      <c r="I4884" s="164"/>
    </row>
    <row r="4885" spans="1:9" hidden="1">
      <c r="A4885" s="187" t="s">
        <v>1692</v>
      </c>
      <c r="B4885" s="167" t="s">
        <v>4456</v>
      </c>
      <c r="C4885" s="314" t="s">
        <v>1693</v>
      </c>
      <c r="D4885" s="149" t="str">
        <f>IF(OR(ISNUMBER(SEARCH('[1]Lookup for use classification'!$B$1,C4885)),ISNUMBER(SEARCH('[1]Lookup for use classification'!$C$1,C4885)),ISNUMBER(SEARCH('[1]Lookup for use classification'!$D$1,C4885)),ISNUMBER(SEARCH('[1]Lookup for use classification'!$E$1,C4885))),'[1]Lookup for use classification'!$A$1,IF(ISNUMBER(SEARCH('[1]Lookup for use classification'!$B$2,C4885)),'[1]Lookup for use classification'!$A$2,IF(ISNUMBER(SEARCH('[1]Lookup for use classification'!$B$3,C4885)),'[1]Lookup for use classification'!$A$3,IF(OR(ISNUMBER(SEARCH('[1]Lookup for use classification'!$B$4,C4885)),ISNUMBER(SEARCH('[1]Lookup for use classification'!$C$4,C4885)),ISNUMBER(SEARCH('[1]Lookup for use classification'!$D$4,C4885)),ISNUMBER(SEARCH('[1]Lookup for use classification'!$E$4,C4885))),'[1]Lookup for use classification'!$A$4,IF(OR(ISNUMBER(SEARCH('[1]Lookup for use classification'!$B$5,C4885)),ISNUMBER(SEARCH('[1]Lookup for use classification'!$C$5,C4885)),ISNUMBER(SEARCH('[1]Lookup for use classification'!$D$5,C4885))),'[1]Lookup for use classification'!$A$5,IF(OR(ISNUMBER(SEARCH('[1]Lookup for use classification'!$B$7,C4885)),ISNUMBER(SEARCH('[1]Lookup for use classification'!$C$7,C4885)),ISNUMBER(SEARCH('[1]Lookup for use classification'!$D$7,C4885))),'[1]Lookup for use classification'!$A$7,IF(OR(ISNUMBER(SEARCH('[1]Lookup for use classification'!$B$9,C4885)),ISNUMBER(SEARCH('[1]Lookup for use classification'!$C$9,C4885)),ISNUMBER(SEARCH('[1]Lookup for use classification'!$D$9,C4885)),ISNUMBER(SEARCH('[1]Lookup for use classification'!$E$9,C4885)),ISNUMBER(SEARCH('[1]Lookup for use classification'!$F$9,C4885)),ISNUMBER(SEARCH('[1]Lookup for use classification'!$G$9,C4885)),ISNUMBER(SEARCH('[1]Lookup for use classification'!$H$9,C4885)),ISNUMBER(SEARCH('[1]Lookup for use classification'!$I$9,C4885)),ISNUMBER(SEARCH('[1]Lookup for use classification'!$J$9,C4885)),ISNUMBER(SEARCH('[1]Lookup for use classification'!$K$9,C4885))),'[1]Lookup for use classification'!$A$9,IF(OR(ISNUMBER(SEARCH('[1]Lookup for use classification'!$B$10,C4885)),ISNUMBER(SEARCH('[1]Lookup for use classification'!$C$10,C4885)),ISNUMBER(SEARCH('[1]Lookup for use classification'!$D$10,C4885)),ISNUMBER(SEARCH('[1]Lookup for use classification'!$E$10,C4885)),ISNUMBER(SEARCH('[1]Lookup for use classification'!$F$10,C4885)),ISNUMBER(SEARCH('[1]Lookup for use classification'!$G$10,C4885))),'[1]Lookup for use classification'!$A$10,IF(OR(ISNUMBER(SEARCH('[1]Lookup for use classification'!$B$11,C4885)),ISNUMBER(SEARCH('[1]Lookup for use classification'!$C$11,C4885))),'[1]Lookup for use classification'!$A$11,IF(OR(ISNUMBER(SEARCH('[1]Lookup for use classification'!$B$12,C4885)),ISNUMBER(SEARCH('[1]Lookup for use classification'!$C$12,C4885))),'[1]Lookup for use classification'!$A$12,IF(OR(ISNUMBER(SEARCH('[1]Lookup for use classification'!$B$13,C4885)),ISNUMBER(SEARCH('[1]Lookup for use classification'!$C$13,C4885)),ISNUMBER(SEARCH('[1]Lookup for use classification'!$D$13,C4885)),,ISNUMBER(SEARCH('[1]Lookup for use classification'!$C$13,C4885)),ISNUMBER(SEARCH('[1]Lookup for use classification'!$E$13,C4885))),'[1]Lookup for use classification'!$A$13,IF(OR(ISNUMBER(SEARCH('[1]Lookup for use classification'!$B$14,C4885)),ISNUMBER(SEARCH('[1]Lookup for use classification'!$C$14,C4885))),'[1]Lookup for use classification'!$A$14,"Other"))))))))))))</f>
        <v>Other</v>
      </c>
      <c r="E4885" s="316">
        <v>4236</v>
      </c>
      <c r="F4885" s="170"/>
      <c r="G4885" s="170"/>
    </row>
    <row r="4886" spans="1:9" hidden="1">
      <c r="A4886" s="187" t="s">
        <v>1692</v>
      </c>
      <c r="B4886" s="167" t="s">
        <v>4456</v>
      </c>
      <c r="C4886" s="314" t="s">
        <v>1694</v>
      </c>
      <c r="D4886" s="149" t="str">
        <f>IF(OR(ISNUMBER(SEARCH('[1]Lookup for use classification'!$B$1,C4886)),ISNUMBER(SEARCH('[1]Lookup for use classification'!$C$1,C4886)),ISNUMBER(SEARCH('[1]Lookup for use classification'!$D$1,C4886)),ISNUMBER(SEARCH('[1]Lookup for use classification'!$E$1,C4886))),'[1]Lookup for use classification'!$A$1,IF(ISNUMBER(SEARCH('[1]Lookup for use classification'!$B$2,C4886)),'[1]Lookup for use classification'!$A$2,IF(ISNUMBER(SEARCH('[1]Lookup for use classification'!$B$3,C4886)),'[1]Lookup for use classification'!$A$3,IF(OR(ISNUMBER(SEARCH('[1]Lookup for use classification'!$B$4,C4886)),ISNUMBER(SEARCH('[1]Lookup for use classification'!$C$4,C4886)),ISNUMBER(SEARCH('[1]Lookup for use classification'!$D$4,C4886)),ISNUMBER(SEARCH('[1]Lookup for use classification'!$E$4,C4886))),'[1]Lookup for use classification'!$A$4,IF(OR(ISNUMBER(SEARCH('[1]Lookup for use classification'!$B$5,C4886)),ISNUMBER(SEARCH('[1]Lookup for use classification'!$C$5,C4886)),ISNUMBER(SEARCH('[1]Lookup for use classification'!$D$5,C4886))),'[1]Lookup for use classification'!$A$5,IF(OR(ISNUMBER(SEARCH('[1]Lookup for use classification'!$B$7,C4886)),ISNUMBER(SEARCH('[1]Lookup for use classification'!$C$7,C4886)),ISNUMBER(SEARCH('[1]Lookup for use classification'!$D$7,C4886))),'[1]Lookup for use classification'!$A$7,IF(OR(ISNUMBER(SEARCH('[1]Lookup for use classification'!$B$9,C4886)),ISNUMBER(SEARCH('[1]Lookup for use classification'!$C$9,C4886)),ISNUMBER(SEARCH('[1]Lookup for use classification'!$D$9,C4886)),ISNUMBER(SEARCH('[1]Lookup for use classification'!$E$9,C4886)),ISNUMBER(SEARCH('[1]Lookup for use classification'!$F$9,C4886)),ISNUMBER(SEARCH('[1]Lookup for use classification'!$G$9,C4886)),ISNUMBER(SEARCH('[1]Lookup for use classification'!$H$9,C4886)),ISNUMBER(SEARCH('[1]Lookup for use classification'!$I$9,C4886)),ISNUMBER(SEARCH('[1]Lookup for use classification'!$J$9,C4886)),ISNUMBER(SEARCH('[1]Lookup for use classification'!$K$9,C4886))),'[1]Lookup for use classification'!$A$9,IF(OR(ISNUMBER(SEARCH('[1]Lookup for use classification'!$B$10,C4886)),ISNUMBER(SEARCH('[1]Lookup for use classification'!$C$10,C4886)),ISNUMBER(SEARCH('[1]Lookup for use classification'!$D$10,C4886)),ISNUMBER(SEARCH('[1]Lookup for use classification'!$E$10,C4886)),ISNUMBER(SEARCH('[1]Lookup for use classification'!$F$10,C4886)),ISNUMBER(SEARCH('[1]Lookup for use classification'!$G$10,C4886))),'[1]Lookup for use classification'!$A$10,IF(OR(ISNUMBER(SEARCH('[1]Lookup for use classification'!$B$11,C4886)),ISNUMBER(SEARCH('[1]Lookup for use classification'!$C$11,C4886))),'[1]Lookup for use classification'!$A$11,IF(OR(ISNUMBER(SEARCH('[1]Lookup for use classification'!$B$12,C4886)),ISNUMBER(SEARCH('[1]Lookup for use classification'!$C$12,C4886))),'[1]Lookup for use classification'!$A$12,IF(OR(ISNUMBER(SEARCH('[1]Lookup for use classification'!$B$13,C4886)),ISNUMBER(SEARCH('[1]Lookup for use classification'!$C$13,C4886)),ISNUMBER(SEARCH('[1]Lookup for use classification'!$D$13,C4886)),,ISNUMBER(SEARCH('[1]Lookup for use classification'!$C$13,C4886)),ISNUMBER(SEARCH('[1]Lookup for use classification'!$E$13,C4886))),'[1]Lookup for use classification'!$A$13,IF(OR(ISNUMBER(SEARCH('[1]Lookup for use classification'!$B$14,C4886)),ISNUMBER(SEARCH('[1]Lookup for use classification'!$C$14,C4886))),'[1]Lookup for use classification'!$A$14,"Other"))))))))))))</f>
        <v>Other</v>
      </c>
      <c r="E4886" s="315"/>
      <c r="F4886" s="303"/>
      <c r="G4886" s="303"/>
    </row>
    <row r="4887" spans="1:9" hidden="1">
      <c r="A4887" s="187" t="s">
        <v>1692</v>
      </c>
      <c r="B4887" s="167" t="s">
        <v>4456</v>
      </c>
      <c r="C4887" s="314" t="s">
        <v>1696</v>
      </c>
      <c r="D4887" s="149" t="str">
        <f>IF(OR(ISNUMBER(SEARCH('[1]Lookup for use classification'!$B$1,C4887)),ISNUMBER(SEARCH('[1]Lookup for use classification'!$C$1,C4887)),ISNUMBER(SEARCH('[1]Lookup for use classification'!$D$1,C4887)),ISNUMBER(SEARCH('[1]Lookup for use classification'!$E$1,C4887))),'[1]Lookup for use classification'!$A$1,IF(ISNUMBER(SEARCH('[1]Lookup for use classification'!$B$2,C4887)),'[1]Lookup for use classification'!$A$2,IF(ISNUMBER(SEARCH('[1]Lookup for use classification'!$B$3,C4887)),'[1]Lookup for use classification'!$A$3,IF(OR(ISNUMBER(SEARCH('[1]Lookup for use classification'!$B$4,C4887)),ISNUMBER(SEARCH('[1]Lookup for use classification'!$C$4,C4887)),ISNUMBER(SEARCH('[1]Lookup for use classification'!$D$4,C4887)),ISNUMBER(SEARCH('[1]Lookup for use classification'!$E$4,C4887))),'[1]Lookup for use classification'!$A$4,IF(OR(ISNUMBER(SEARCH('[1]Lookup for use classification'!$B$5,C4887)),ISNUMBER(SEARCH('[1]Lookup for use classification'!$C$5,C4887)),ISNUMBER(SEARCH('[1]Lookup for use classification'!$D$5,C4887))),'[1]Lookup for use classification'!$A$5,IF(OR(ISNUMBER(SEARCH('[1]Lookup for use classification'!$B$7,C4887)),ISNUMBER(SEARCH('[1]Lookup for use classification'!$C$7,C4887)),ISNUMBER(SEARCH('[1]Lookup for use classification'!$D$7,C4887))),'[1]Lookup for use classification'!$A$7,IF(OR(ISNUMBER(SEARCH('[1]Lookup for use classification'!$B$9,C4887)),ISNUMBER(SEARCH('[1]Lookup for use classification'!$C$9,C4887)),ISNUMBER(SEARCH('[1]Lookup for use classification'!$D$9,C4887)),ISNUMBER(SEARCH('[1]Lookup for use classification'!$E$9,C4887)),ISNUMBER(SEARCH('[1]Lookup for use classification'!$F$9,C4887)),ISNUMBER(SEARCH('[1]Lookup for use classification'!$G$9,C4887)),ISNUMBER(SEARCH('[1]Lookup for use classification'!$H$9,C4887)),ISNUMBER(SEARCH('[1]Lookup for use classification'!$I$9,C4887)),ISNUMBER(SEARCH('[1]Lookup for use classification'!$J$9,C4887)),ISNUMBER(SEARCH('[1]Lookup for use classification'!$K$9,C4887))),'[1]Lookup for use classification'!$A$9,IF(OR(ISNUMBER(SEARCH('[1]Lookup for use classification'!$B$10,C4887)),ISNUMBER(SEARCH('[1]Lookup for use classification'!$C$10,C4887)),ISNUMBER(SEARCH('[1]Lookup for use classification'!$D$10,C4887)),ISNUMBER(SEARCH('[1]Lookup for use classification'!$E$10,C4887)),ISNUMBER(SEARCH('[1]Lookup for use classification'!$F$10,C4887)),ISNUMBER(SEARCH('[1]Lookup for use classification'!$G$10,C4887))),'[1]Lookup for use classification'!$A$10,IF(OR(ISNUMBER(SEARCH('[1]Lookup for use classification'!$B$11,C4887)),ISNUMBER(SEARCH('[1]Lookup for use classification'!$C$11,C4887))),'[1]Lookup for use classification'!$A$11,IF(OR(ISNUMBER(SEARCH('[1]Lookup for use classification'!$B$12,C4887)),ISNUMBER(SEARCH('[1]Lookup for use classification'!$C$12,C4887))),'[1]Lookup for use classification'!$A$12,IF(OR(ISNUMBER(SEARCH('[1]Lookup for use classification'!$B$13,C4887)),ISNUMBER(SEARCH('[1]Lookup for use classification'!$C$13,C4887)),ISNUMBER(SEARCH('[1]Lookup for use classification'!$D$13,C4887)),,ISNUMBER(SEARCH('[1]Lookup for use classification'!$C$13,C4887)),ISNUMBER(SEARCH('[1]Lookup for use classification'!$E$13,C4887))),'[1]Lookup for use classification'!$A$13,IF(OR(ISNUMBER(SEARCH('[1]Lookup for use classification'!$B$14,C4887)),ISNUMBER(SEARCH('[1]Lookup for use classification'!$C$14,C4887))),'[1]Lookup for use classification'!$A$14,"Other"))))))))))))</f>
        <v>Other</v>
      </c>
      <c r="E4887" s="316"/>
      <c r="F4887" s="170"/>
      <c r="G4887" s="170"/>
    </row>
    <row r="4888" spans="1:9" hidden="1">
      <c r="A4888" s="187" t="s">
        <v>1692</v>
      </c>
      <c r="B4888" s="167" t="s">
        <v>4456</v>
      </c>
      <c r="C4888" s="314" t="s">
        <v>1697</v>
      </c>
      <c r="D4888" s="149" t="str">
        <f>IF(OR(ISNUMBER(SEARCH('[1]Lookup for use classification'!$B$1,C4888)),ISNUMBER(SEARCH('[1]Lookup for use classification'!$C$1,C4888)),ISNUMBER(SEARCH('[1]Lookup for use classification'!$D$1,C4888)),ISNUMBER(SEARCH('[1]Lookup for use classification'!$E$1,C4888))),'[1]Lookup for use classification'!$A$1,IF(ISNUMBER(SEARCH('[1]Lookup for use classification'!$B$2,C4888)),'[1]Lookup for use classification'!$A$2,IF(ISNUMBER(SEARCH('[1]Lookup for use classification'!$B$3,C4888)),'[1]Lookup for use classification'!$A$3,IF(OR(ISNUMBER(SEARCH('[1]Lookup for use classification'!$B$4,C4888)),ISNUMBER(SEARCH('[1]Lookup for use classification'!$C$4,C4888)),ISNUMBER(SEARCH('[1]Lookup for use classification'!$D$4,C4888)),ISNUMBER(SEARCH('[1]Lookup for use classification'!$E$4,C4888))),'[1]Lookup for use classification'!$A$4,IF(OR(ISNUMBER(SEARCH('[1]Lookup for use classification'!$B$5,C4888)),ISNUMBER(SEARCH('[1]Lookup for use classification'!$C$5,C4888)),ISNUMBER(SEARCH('[1]Lookup for use classification'!$D$5,C4888))),'[1]Lookup for use classification'!$A$5,IF(OR(ISNUMBER(SEARCH('[1]Lookup for use classification'!$B$7,C4888)),ISNUMBER(SEARCH('[1]Lookup for use classification'!$C$7,C4888)),ISNUMBER(SEARCH('[1]Lookup for use classification'!$D$7,C4888))),'[1]Lookup for use classification'!$A$7,IF(OR(ISNUMBER(SEARCH('[1]Lookup for use classification'!$B$9,C4888)),ISNUMBER(SEARCH('[1]Lookup for use classification'!$C$9,C4888)),ISNUMBER(SEARCH('[1]Lookup for use classification'!$D$9,C4888)),ISNUMBER(SEARCH('[1]Lookup for use classification'!$E$9,C4888)),ISNUMBER(SEARCH('[1]Lookup for use classification'!$F$9,C4888)),ISNUMBER(SEARCH('[1]Lookup for use classification'!$G$9,C4888)),ISNUMBER(SEARCH('[1]Lookup for use classification'!$H$9,C4888)),ISNUMBER(SEARCH('[1]Lookup for use classification'!$I$9,C4888)),ISNUMBER(SEARCH('[1]Lookup for use classification'!$J$9,C4888)),ISNUMBER(SEARCH('[1]Lookup for use classification'!$K$9,C4888))),'[1]Lookup for use classification'!$A$9,IF(OR(ISNUMBER(SEARCH('[1]Lookup for use classification'!$B$10,C4888)),ISNUMBER(SEARCH('[1]Lookup for use classification'!$C$10,C4888)),ISNUMBER(SEARCH('[1]Lookup for use classification'!$D$10,C4888)),ISNUMBER(SEARCH('[1]Lookup for use classification'!$E$10,C4888)),ISNUMBER(SEARCH('[1]Lookup for use classification'!$F$10,C4888)),ISNUMBER(SEARCH('[1]Lookup for use classification'!$G$10,C4888))),'[1]Lookup for use classification'!$A$10,IF(OR(ISNUMBER(SEARCH('[1]Lookup for use classification'!$B$11,C4888)),ISNUMBER(SEARCH('[1]Lookup for use classification'!$C$11,C4888))),'[1]Lookup for use classification'!$A$11,IF(OR(ISNUMBER(SEARCH('[1]Lookup for use classification'!$B$12,C4888)),ISNUMBER(SEARCH('[1]Lookup for use classification'!$C$12,C4888))),'[1]Lookup for use classification'!$A$12,IF(OR(ISNUMBER(SEARCH('[1]Lookup for use classification'!$B$13,C4888)),ISNUMBER(SEARCH('[1]Lookup for use classification'!$C$13,C4888)),ISNUMBER(SEARCH('[1]Lookup for use classification'!$D$13,C4888)),,ISNUMBER(SEARCH('[1]Lookup for use classification'!$C$13,C4888)),ISNUMBER(SEARCH('[1]Lookup for use classification'!$E$13,C4888))),'[1]Lookup for use classification'!$A$13,IF(OR(ISNUMBER(SEARCH('[1]Lookup for use classification'!$B$14,C4888)),ISNUMBER(SEARCH('[1]Lookup for use classification'!$C$14,C4888))),'[1]Lookup for use classification'!$A$14,"Other"))))))))))))</f>
        <v>Other</v>
      </c>
      <c r="E4888" s="316"/>
      <c r="F4888" s="170"/>
      <c r="G4888" s="170"/>
    </row>
    <row r="4889" spans="1:9" hidden="1">
      <c r="A4889" s="187" t="s">
        <v>1692</v>
      </c>
      <c r="B4889" s="167" t="s">
        <v>4456</v>
      </c>
      <c r="C4889" s="314" t="s">
        <v>1699</v>
      </c>
      <c r="D4889" s="149" t="str">
        <f>IF(OR(ISNUMBER(SEARCH('[1]Lookup for use classification'!$B$1,C4889)),ISNUMBER(SEARCH('[1]Lookup for use classification'!$C$1,C4889)),ISNUMBER(SEARCH('[1]Lookup for use classification'!$D$1,C4889)),ISNUMBER(SEARCH('[1]Lookup for use classification'!$E$1,C4889))),'[1]Lookup for use classification'!$A$1,IF(ISNUMBER(SEARCH('[1]Lookup for use classification'!$B$2,C4889)),'[1]Lookup for use classification'!$A$2,IF(ISNUMBER(SEARCH('[1]Lookup for use classification'!$B$3,C4889)),'[1]Lookup for use classification'!$A$3,IF(OR(ISNUMBER(SEARCH('[1]Lookup for use classification'!$B$4,C4889)),ISNUMBER(SEARCH('[1]Lookup for use classification'!$C$4,C4889)),ISNUMBER(SEARCH('[1]Lookup for use classification'!$D$4,C4889)),ISNUMBER(SEARCH('[1]Lookup for use classification'!$E$4,C4889))),'[1]Lookup for use classification'!$A$4,IF(OR(ISNUMBER(SEARCH('[1]Lookup for use classification'!$B$5,C4889)),ISNUMBER(SEARCH('[1]Lookup for use classification'!$C$5,C4889)),ISNUMBER(SEARCH('[1]Lookup for use classification'!$D$5,C4889))),'[1]Lookup for use classification'!$A$5,IF(OR(ISNUMBER(SEARCH('[1]Lookup for use classification'!$B$7,C4889)),ISNUMBER(SEARCH('[1]Lookup for use classification'!$C$7,C4889)),ISNUMBER(SEARCH('[1]Lookup for use classification'!$D$7,C4889))),'[1]Lookup for use classification'!$A$7,IF(OR(ISNUMBER(SEARCH('[1]Lookup for use classification'!$B$9,C4889)),ISNUMBER(SEARCH('[1]Lookup for use classification'!$C$9,C4889)),ISNUMBER(SEARCH('[1]Lookup for use classification'!$D$9,C4889)),ISNUMBER(SEARCH('[1]Lookup for use classification'!$E$9,C4889)),ISNUMBER(SEARCH('[1]Lookup for use classification'!$F$9,C4889)),ISNUMBER(SEARCH('[1]Lookup for use classification'!$G$9,C4889)),ISNUMBER(SEARCH('[1]Lookup for use classification'!$H$9,C4889)),ISNUMBER(SEARCH('[1]Lookup for use classification'!$I$9,C4889)),ISNUMBER(SEARCH('[1]Lookup for use classification'!$J$9,C4889)),ISNUMBER(SEARCH('[1]Lookup for use classification'!$K$9,C4889))),'[1]Lookup for use classification'!$A$9,IF(OR(ISNUMBER(SEARCH('[1]Lookup for use classification'!$B$10,C4889)),ISNUMBER(SEARCH('[1]Lookup for use classification'!$C$10,C4889)),ISNUMBER(SEARCH('[1]Lookup for use classification'!$D$10,C4889)),ISNUMBER(SEARCH('[1]Lookup for use classification'!$E$10,C4889)),ISNUMBER(SEARCH('[1]Lookup for use classification'!$F$10,C4889)),ISNUMBER(SEARCH('[1]Lookup for use classification'!$G$10,C4889))),'[1]Lookup for use classification'!$A$10,IF(OR(ISNUMBER(SEARCH('[1]Lookup for use classification'!$B$11,C4889)),ISNUMBER(SEARCH('[1]Lookup for use classification'!$C$11,C4889))),'[1]Lookup for use classification'!$A$11,IF(OR(ISNUMBER(SEARCH('[1]Lookup for use classification'!$B$12,C4889)),ISNUMBER(SEARCH('[1]Lookup for use classification'!$C$12,C4889))),'[1]Lookup for use classification'!$A$12,IF(OR(ISNUMBER(SEARCH('[1]Lookup for use classification'!$B$13,C4889)),ISNUMBER(SEARCH('[1]Lookup for use classification'!$C$13,C4889)),ISNUMBER(SEARCH('[1]Lookup for use classification'!$D$13,C4889)),,ISNUMBER(SEARCH('[1]Lookup for use classification'!$C$13,C4889)),ISNUMBER(SEARCH('[1]Lookup for use classification'!$E$13,C4889))),'[1]Lookup for use classification'!$A$13,IF(OR(ISNUMBER(SEARCH('[1]Lookup for use classification'!$B$14,C4889)),ISNUMBER(SEARCH('[1]Lookup for use classification'!$C$14,C4889))),'[1]Lookup for use classification'!$A$14,"Other"))))))))))))</f>
        <v>Other</v>
      </c>
      <c r="E4889" s="316"/>
      <c r="F4889" s="170"/>
      <c r="G4889" s="170"/>
    </row>
    <row r="4890" spans="1:9" hidden="1">
      <c r="A4890" s="187" t="s">
        <v>1692</v>
      </c>
      <c r="B4890" s="167" t="s">
        <v>4456</v>
      </c>
      <c r="C4890" s="314" t="s">
        <v>1704</v>
      </c>
      <c r="D4890" s="149" t="str">
        <f>IF(OR(ISNUMBER(SEARCH('[1]Lookup for use classification'!$B$1,C4890)),ISNUMBER(SEARCH('[1]Lookup for use classification'!$C$1,C4890)),ISNUMBER(SEARCH('[1]Lookup for use classification'!$D$1,C4890)),ISNUMBER(SEARCH('[1]Lookup for use classification'!$E$1,C4890))),'[1]Lookup for use classification'!$A$1,IF(ISNUMBER(SEARCH('[1]Lookup for use classification'!$B$2,C4890)),'[1]Lookup for use classification'!$A$2,IF(ISNUMBER(SEARCH('[1]Lookup for use classification'!$B$3,C4890)),'[1]Lookup for use classification'!$A$3,IF(OR(ISNUMBER(SEARCH('[1]Lookup for use classification'!$B$4,C4890)),ISNUMBER(SEARCH('[1]Lookup for use classification'!$C$4,C4890)),ISNUMBER(SEARCH('[1]Lookup for use classification'!$D$4,C4890)),ISNUMBER(SEARCH('[1]Lookup for use classification'!$E$4,C4890))),'[1]Lookup for use classification'!$A$4,IF(OR(ISNUMBER(SEARCH('[1]Lookup for use classification'!$B$5,C4890)),ISNUMBER(SEARCH('[1]Lookup for use classification'!$C$5,C4890)),ISNUMBER(SEARCH('[1]Lookup for use classification'!$D$5,C4890))),'[1]Lookup for use classification'!$A$5,IF(OR(ISNUMBER(SEARCH('[1]Lookup for use classification'!$B$7,C4890)),ISNUMBER(SEARCH('[1]Lookup for use classification'!$C$7,C4890)),ISNUMBER(SEARCH('[1]Lookup for use classification'!$D$7,C4890))),'[1]Lookup for use classification'!$A$7,IF(OR(ISNUMBER(SEARCH('[1]Lookup for use classification'!$B$9,C4890)),ISNUMBER(SEARCH('[1]Lookup for use classification'!$C$9,C4890)),ISNUMBER(SEARCH('[1]Lookup for use classification'!$D$9,C4890)),ISNUMBER(SEARCH('[1]Lookup for use classification'!$E$9,C4890)),ISNUMBER(SEARCH('[1]Lookup for use classification'!$F$9,C4890)),ISNUMBER(SEARCH('[1]Lookup for use classification'!$G$9,C4890)),ISNUMBER(SEARCH('[1]Lookup for use classification'!$H$9,C4890)),ISNUMBER(SEARCH('[1]Lookup for use classification'!$I$9,C4890)),ISNUMBER(SEARCH('[1]Lookup for use classification'!$J$9,C4890)),ISNUMBER(SEARCH('[1]Lookup for use classification'!$K$9,C4890))),'[1]Lookup for use classification'!$A$9,IF(OR(ISNUMBER(SEARCH('[1]Lookup for use classification'!$B$10,C4890)),ISNUMBER(SEARCH('[1]Lookup for use classification'!$C$10,C4890)),ISNUMBER(SEARCH('[1]Lookup for use classification'!$D$10,C4890)),ISNUMBER(SEARCH('[1]Lookup for use classification'!$E$10,C4890)),ISNUMBER(SEARCH('[1]Lookup for use classification'!$F$10,C4890)),ISNUMBER(SEARCH('[1]Lookup for use classification'!$G$10,C4890))),'[1]Lookup for use classification'!$A$10,IF(OR(ISNUMBER(SEARCH('[1]Lookup for use classification'!$B$11,C4890)),ISNUMBER(SEARCH('[1]Lookup for use classification'!$C$11,C4890))),'[1]Lookup for use classification'!$A$11,IF(OR(ISNUMBER(SEARCH('[1]Lookup for use classification'!$B$12,C4890)),ISNUMBER(SEARCH('[1]Lookup for use classification'!$C$12,C4890))),'[1]Lookup for use classification'!$A$12,IF(OR(ISNUMBER(SEARCH('[1]Lookup for use classification'!$B$13,C4890)),ISNUMBER(SEARCH('[1]Lookup for use classification'!$C$13,C4890)),ISNUMBER(SEARCH('[1]Lookup for use classification'!$D$13,C4890)),,ISNUMBER(SEARCH('[1]Lookup for use classification'!$C$13,C4890)),ISNUMBER(SEARCH('[1]Lookup for use classification'!$E$13,C4890))),'[1]Lookup for use classification'!$A$13,IF(OR(ISNUMBER(SEARCH('[1]Lookup for use classification'!$B$14,C4890)),ISNUMBER(SEARCH('[1]Lookup for use classification'!$C$14,C4890))),'[1]Lookup for use classification'!$A$14,"Other"))))))))))))</f>
        <v>Other</v>
      </c>
      <c r="E4890" s="316"/>
      <c r="F4890" s="170"/>
      <c r="G4890" s="170"/>
    </row>
    <row r="4891" spans="1:9" hidden="1">
      <c r="A4891" s="187" t="s">
        <v>1692</v>
      </c>
      <c r="B4891" s="167" t="s">
        <v>4456</v>
      </c>
      <c r="C4891" s="314" t="s">
        <v>1705</v>
      </c>
      <c r="D4891" s="149" t="str">
        <f>IF(OR(ISNUMBER(SEARCH('[1]Lookup for use classification'!$B$1,C4891)),ISNUMBER(SEARCH('[1]Lookup for use classification'!$C$1,C4891)),ISNUMBER(SEARCH('[1]Lookup for use classification'!$D$1,C4891)),ISNUMBER(SEARCH('[1]Lookup for use classification'!$E$1,C4891))),'[1]Lookup for use classification'!$A$1,IF(ISNUMBER(SEARCH('[1]Lookup for use classification'!$B$2,C4891)),'[1]Lookup for use classification'!$A$2,IF(ISNUMBER(SEARCH('[1]Lookup for use classification'!$B$3,C4891)),'[1]Lookup for use classification'!$A$3,IF(OR(ISNUMBER(SEARCH('[1]Lookup for use classification'!$B$4,C4891)),ISNUMBER(SEARCH('[1]Lookup for use classification'!$C$4,C4891)),ISNUMBER(SEARCH('[1]Lookup for use classification'!$D$4,C4891)),ISNUMBER(SEARCH('[1]Lookup for use classification'!$E$4,C4891))),'[1]Lookup for use classification'!$A$4,IF(OR(ISNUMBER(SEARCH('[1]Lookup for use classification'!$B$5,C4891)),ISNUMBER(SEARCH('[1]Lookup for use classification'!$C$5,C4891)),ISNUMBER(SEARCH('[1]Lookup for use classification'!$D$5,C4891))),'[1]Lookup for use classification'!$A$5,IF(OR(ISNUMBER(SEARCH('[1]Lookup for use classification'!$B$7,C4891)),ISNUMBER(SEARCH('[1]Lookup for use classification'!$C$7,C4891)),ISNUMBER(SEARCH('[1]Lookup for use classification'!$D$7,C4891))),'[1]Lookup for use classification'!$A$7,IF(OR(ISNUMBER(SEARCH('[1]Lookup for use classification'!$B$9,C4891)),ISNUMBER(SEARCH('[1]Lookup for use classification'!$C$9,C4891)),ISNUMBER(SEARCH('[1]Lookup for use classification'!$D$9,C4891)),ISNUMBER(SEARCH('[1]Lookup for use classification'!$E$9,C4891)),ISNUMBER(SEARCH('[1]Lookup for use classification'!$F$9,C4891)),ISNUMBER(SEARCH('[1]Lookup for use classification'!$G$9,C4891)),ISNUMBER(SEARCH('[1]Lookup for use classification'!$H$9,C4891)),ISNUMBER(SEARCH('[1]Lookup for use classification'!$I$9,C4891)),ISNUMBER(SEARCH('[1]Lookup for use classification'!$J$9,C4891)),ISNUMBER(SEARCH('[1]Lookup for use classification'!$K$9,C4891))),'[1]Lookup for use classification'!$A$9,IF(OR(ISNUMBER(SEARCH('[1]Lookup for use classification'!$B$10,C4891)),ISNUMBER(SEARCH('[1]Lookup for use classification'!$C$10,C4891)),ISNUMBER(SEARCH('[1]Lookup for use classification'!$D$10,C4891)),ISNUMBER(SEARCH('[1]Lookup for use classification'!$E$10,C4891)),ISNUMBER(SEARCH('[1]Lookup for use classification'!$F$10,C4891)),ISNUMBER(SEARCH('[1]Lookup for use classification'!$G$10,C4891))),'[1]Lookup for use classification'!$A$10,IF(OR(ISNUMBER(SEARCH('[1]Lookup for use classification'!$B$11,C4891)),ISNUMBER(SEARCH('[1]Lookup for use classification'!$C$11,C4891))),'[1]Lookup for use classification'!$A$11,IF(OR(ISNUMBER(SEARCH('[1]Lookup for use classification'!$B$12,C4891)),ISNUMBER(SEARCH('[1]Lookup for use classification'!$C$12,C4891))),'[1]Lookup for use classification'!$A$12,IF(OR(ISNUMBER(SEARCH('[1]Lookup for use classification'!$B$13,C4891)),ISNUMBER(SEARCH('[1]Lookup for use classification'!$C$13,C4891)),ISNUMBER(SEARCH('[1]Lookup for use classification'!$D$13,C4891)),,ISNUMBER(SEARCH('[1]Lookup for use classification'!$C$13,C4891)),ISNUMBER(SEARCH('[1]Lookup for use classification'!$E$13,C4891))),'[1]Lookup for use classification'!$A$13,IF(OR(ISNUMBER(SEARCH('[1]Lookup for use classification'!$B$14,C4891)),ISNUMBER(SEARCH('[1]Lookup for use classification'!$C$14,C4891))),'[1]Lookup for use classification'!$A$14,"Other"))))))))))))</f>
        <v>Other</v>
      </c>
      <c r="E4891" s="169"/>
      <c r="F4891" s="170"/>
      <c r="G4891" s="170"/>
    </row>
    <row r="4892" spans="1:9" hidden="1">
      <c r="A4892" s="187" t="s">
        <v>1692</v>
      </c>
      <c r="B4892" s="167" t="s">
        <v>4456</v>
      </c>
      <c r="C4892" s="314" t="s">
        <v>1315</v>
      </c>
      <c r="D4892" s="149" t="str">
        <f>IF(OR(ISNUMBER(SEARCH('[1]Lookup for use classification'!$B$1,C4892)),ISNUMBER(SEARCH('[1]Lookup for use classification'!$C$1,C4892)),ISNUMBER(SEARCH('[1]Lookup for use classification'!$D$1,C4892)),ISNUMBER(SEARCH('[1]Lookup for use classification'!$E$1,C4892))),'[1]Lookup for use classification'!$A$1,IF(ISNUMBER(SEARCH('[1]Lookup for use classification'!$B$2,C4892)),'[1]Lookup for use classification'!$A$2,IF(ISNUMBER(SEARCH('[1]Lookup for use classification'!$B$3,C4892)),'[1]Lookup for use classification'!$A$3,IF(OR(ISNUMBER(SEARCH('[1]Lookup for use classification'!$B$4,C4892)),ISNUMBER(SEARCH('[1]Lookup for use classification'!$C$4,C4892)),ISNUMBER(SEARCH('[1]Lookup for use classification'!$D$4,C4892)),ISNUMBER(SEARCH('[1]Lookup for use classification'!$E$4,C4892))),'[1]Lookup for use classification'!$A$4,IF(OR(ISNUMBER(SEARCH('[1]Lookup for use classification'!$B$5,C4892)),ISNUMBER(SEARCH('[1]Lookup for use classification'!$C$5,C4892)),ISNUMBER(SEARCH('[1]Lookup for use classification'!$D$5,C4892))),'[1]Lookup for use classification'!$A$5,IF(OR(ISNUMBER(SEARCH('[1]Lookup for use classification'!$B$7,C4892)),ISNUMBER(SEARCH('[1]Lookup for use classification'!$C$7,C4892)),ISNUMBER(SEARCH('[1]Lookup for use classification'!$D$7,C4892))),'[1]Lookup for use classification'!$A$7,IF(OR(ISNUMBER(SEARCH('[1]Lookup for use classification'!$B$9,C4892)),ISNUMBER(SEARCH('[1]Lookup for use classification'!$C$9,C4892)),ISNUMBER(SEARCH('[1]Lookup for use classification'!$D$9,C4892)),ISNUMBER(SEARCH('[1]Lookup for use classification'!$E$9,C4892)),ISNUMBER(SEARCH('[1]Lookup for use classification'!$F$9,C4892)),ISNUMBER(SEARCH('[1]Lookup for use classification'!$G$9,C4892)),ISNUMBER(SEARCH('[1]Lookup for use classification'!$H$9,C4892)),ISNUMBER(SEARCH('[1]Lookup for use classification'!$I$9,C4892)),ISNUMBER(SEARCH('[1]Lookup for use classification'!$J$9,C4892)),ISNUMBER(SEARCH('[1]Lookup for use classification'!$K$9,C4892))),'[1]Lookup for use classification'!$A$9,IF(OR(ISNUMBER(SEARCH('[1]Lookup for use classification'!$B$10,C4892)),ISNUMBER(SEARCH('[1]Lookup for use classification'!$C$10,C4892)),ISNUMBER(SEARCH('[1]Lookup for use classification'!$D$10,C4892)),ISNUMBER(SEARCH('[1]Lookup for use classification'!$E$10,C4892)),ISNUMBER(SEARCH('[1]Lookup for use classification'!$F$10,C4892)),ISNUMBER(SEARCH('[1]Lookup for use classification'!$G$10,C4892))),'[1]Lookup for use classification'!$A$10,IF(OR(ISNUMBER(SEARCH('[1]Lookup for use classification'!$B$11,C4892)),ISNUMBER(SEARCH('[1]Lookup for use classification'!$C$11,C4892))),'[1]Lookup for use classification'!$A$11,IF(OR(ISNUMBER(SEARCH('[1]Lookup for use classification'!$B$12,C4892)),ISNUMBER(SEARCH('[1]Lookup for use classification'!$C$12,C4892))),'[1]Lookup for use classification'!$A$12,IF(OR(ISNUMBER(SEARCH('[1]Lookup for use classification'!$B$13,C4892)),ISNUMBER(SEARCH('[1]Lookup for use classification'!$C$13,C4892)),ISNUMBER(SEARCH('[1]Lookup for use classification'!$D$13,C4892)),,ISNUMBER(SEARCH('[1]Lookup for use classification'!$C$13,C4892)),ISNUMBER(SEARCH('[1]Lookup for use classification'!$E$13,C4892))),'[1]Lookup for use classification'!$A$13,IF(OR(ISNUMBER(SEARCH('[1]Lookup for use classification'!$B$14,C4892)),ISNUMBER(SEARCH('[1]Lookup for use classification'!$C$14,C4892))),'[1]Lookup for use classification'!$A$14,"Other"))))))))))))</f>
        <v>Other</v>
      </c>
      <c r="E4892" s="315"/>
      <c r="F4892" s="303"/>
      <c r="G4892" s="303"/>
    </row>
    <row r="4893" spans="1:9" hidden="1">
      <c r="A4893" s="187" t="s">
        <v>1692</v>
      </c>
      <c r="B4893" s="167" t="s">
        <v>4456</v>
      </c>
      <c r="C4893" s="314" t="s">
        <v>1707</v>
      </c>
      <c r="D4893" s="149" t="str">
        <f>IF(OR(ISNUMBER(SEARCH('[1]Lookup for use classification'!$B$1,C4893)),ISNUMBER(SEARCH('[1]Lookup for use classification'!$C$1,C4893)),ISNUMBER(SEARCH('[1]Lookup for use classification'!$D$1,C4893)),ISNUMBER(SEARCH('[1]Lookup for use classification'!$E$1,C4893))),'[1]Lookup for use classification'!$A$1,IF(ISNUMBER(SEARCH('[1]Lookup for use classification'!$B$2,C4893)),'[1]Lookup for use classification'!$A$2,IF(ISNUMBER(SEARCH('[1]Lookup for use classification'!$B$3,C4893)),'[1]Lookup for use classification'!$A$3,IF(OR(ISNUMBER(SEARCH('[1]Lookup for use classification'!$B$4,C4893)),ISNUMBER(SEARCH('[1]Lookup for use classification'!$C$4,C4893)),ISNUMBER(SEARCH('[1]Lookup for use classification'!$D$4,C4893)),ISNUMBER(SEARCH('[1]Lookup for use classification'!$E$4,C4893))),'[1]Lookup for use classification'!$A$4,IF(OR(ISNUMBER(SEARCH('[1]Lookup for use classification'!$B$5,C4893)),ISNUMBER(SEARCH('[1]Lookup for use classification'!$C$5,C4893)),ISNUMBER(SEARCH('[1]Lookup for use classification'!$D$5,C4893))),'[1]Lookup for use classification'!$A$5,IF(OR(ISNUMBER(SEARCH('[1]Lookup for use classification'!$B$7,C4893)),ISNUMBER(SEARCH('[1]Lookup for use classification'!$C$7,C4893)),ISNUMBER(SEARCH('[1]Lookup for use classification'!$D$7,C4893))),'[1]Lookup for use classification'!$A$7,IF(OR(ISNUMBER(SEARCH('[1]Lookup for use classification'!$B$9,C4893)),ISNUMBER(SEARCH('[1]Lookup for use classification'!$C$9,C4893)),ISNUMBER(SEARCH('[1]Lookup for use classification'!$D$9,C4893)),ISNUMBER(SEARCH('[1]Lookup for use classification'!$E$9,C4893)),ISNUMBER(SEARCH('[1]Lookup for use classification'!$F$9,C4893)),ISNUMBER(SEARCH('[1]Lookup for use classification'!$G$9,C4893)),ISNUMBER(SEARCH('[1]Lookup for use classification'!$H$9,C4893)),ISNUMBER(SEARCH('[1]Lookup for use classification'!$I$9,C4893)),ISNUMBER(SEARCH('[1]Lookup for use classification'!$J$9,C4893)),ISNUMBER(SEARCH('[1]Lookup for use classification'!$K$9,C4893))),'[1]Lookup for use classification'!$A$9,IF(OR(ISNUMBER(SEARCH('[1]Lookup for use classification'!$B$10,C4893)),ISNUMBER(SEARCH('[1]Lookup for use classification'!$C$10,C4893)),ISNUMBER(SEARCH('[1]Lookup for use classification'!$D$10,C4893)),ISNUMBER(SEARCH('[1]Lookup for use classification'!$E$10,C4893)),ISNUMBER(SEARCH('[1]Lookup for use classification'!$F$10,C4893)),ISNUMBER(SEARCH('[1]Lookup for use classification'!$G$10,C4893))),'[1]Lookup for use classification'!$A$10,IF(OR(ISNUMBER(SEARCH('[1]Lookup for use classification'!$B$11,C4893)),ISNUMBER(SEARCH('[1]Lookup for use classification'!$C$11,C4893))),'[1]Lookup for use classification'!$A$11,IF(OR(ISNUMBER(SEARCH('[1]Lookup for use classification'!$B$12,C4893)),ISNUMBER(SEARCH('[1]Lookup for use classification'!$C$12,C4893))),'[1]Lookup for use classification'!$A$12,IF(OR(ISNUMBER(SEARCH('[1]Lookup for use classification'!$B$13,C4893)),ISNUMBER(SEARCH('[1]Lookup for use classification'!$C$13,C4893)),ISNUMBER(SEARCH('[1]Lookup for use classification'!$D$13,C4893)),,ISNUMBER(SEARCH('[1]Lookup for use classification'!$C$13,C4893)),ISNUMBER(SEARCH('[1]Lookup for use classification'!$E$13,C4893))),'[1]Lookup for use classification'!$A$13,IF(OR(ISNUMBER(SEARCH('[1]Lookup for use classification'!$B$14,C4893)),ISNUMBER(SEARCH('[1]Lookup for use classification'!$C$14,C4893))),'[1]Lookup for use classification'!$A$14,"Other"))))))))))))</f>
        <v>Other</v>
      </c>
      <c r="E4893" s="317"/>
      <c r="F4893" s="213"/>
      <c r="G4893" s="213"/>
    </row>
    <row r="4894" spans="1:9" hidden="1">
      <c r="A4894" s="187" t="s">
        <v>1692</v>
      </c>
      <c r="B4894" s="167" t="s">
        <v>4456</v>
      </c>
      <c r="C4894" s="314" t="s">
        <v>1708</v>
      </c>
      <c r="D4894" s="149" t="str">
        <f>IF(OR(ISNUMBER(SEARCH('[1]Lookup for use classification'!$B$1,C4894)),ISNUMBER(SEARCH('[1]Lookup for use classification'!$C$1,C4894)),ISNUMBER(SEARCH('[1]Lookup for use classification'!$D$1,C4894)),ISNUMBER(SEARCH('[1]Lookup for use classification'!$E$1,C4894))),'[1]Lookup for use classification'!$A$1,IF(ISNUMBER(SEARCH('[1]Lookup for use classification'!$B$2,C4894)),'[1]Lookup for use classification'!$A$2,IF(ISNUMBER(SEARCH('[1]Lookup for use classification'!$B$3,C4894)),'[1]Lookup for use classification'!$A$3,IF(OR(ISNUMBER(SEARCH('[1]Lookup for use classification'!$B$4,C4894)),ISNUMBER(SEARCH('[1]Lookup for use classification'!$C$4,C4894)),ISNUMBER(SEARCH('[1]Lookup for use classification'!$D$4,C4894)),ISNUMBER(SEARCH('[1]Lookup for use classification'!$E$4,C4894))),'[1]Lookup for use classification'!$A$4,IF(OR(ISNUMBER(SEARCH('[1]Lookup for use classification'!$B$5,C4894)),ISNUMBER(SEARCH('[1]Lookup for use classification'!$C$5,C4894)),ISNUMBER(SEARCH('[1]Lookup for use classification'!$D$5,C4894))),'[1]Lookup for use classification'!$A$5,IF(OR(ISNUMBER(SEARCH('[1]Lookup for use classification'!$B$7,C4894)),ISNUMBER(SEARCH('[1]Lookup for use classification'!$C$7,C4894)),ISNUMBER(SEARCH('[1]Lookup for use classification'!$D$7,C4894))),'[1]Lookup for use classification'!$A$7,IF(OR(ISNUMBER(SEARCH('[1]Lookup for use classification'!$B$9,C4894)),ISNUMBER(SEARCH('[1]Lookup for use classification'!$C$9,C4894)),ISNUMBER(SEARCH('[1]Lookup for use classification'!$D$9,C4894)),ISNUMBER(SEARCH('[1]Lookup for use classification'!$E$9,C4894)),ISNUMBER(SEARCH('[1]Lookup for use classification'!$F$9,C4894)),ISNUMBER(SEARCH('[1]Lookup for use classification'!$G$9,C4894)),ISNUMBER(SEARCH('[1]Lookup for use classification'!$H$9,C4894)),ISNUMBER(SEARCH('[1]Lookup for use classification'!$I$9,C4894)),ISNUMBER(SEARCH('[1]Lookup for use classification'!$J$9,C4894)),ISNUMBER(SEARCH('[1]Lookup for use classification'!$K$9,C4894))),'[1]Lookup for use classification'!$A$9,IF(OR(ISNUMBER(SEARCH('[1]Lookup for use classification'!$B$10,C4894)),ISNUMBER(SEARCH('[1]Lookup for use classification'!$C$10,C4894)),ISNUMBER(SEARCH('[1]Lookup for use classification'!$D$10,C4894)),ISNUMBER(SEARCH('[1]Lookup for use classification'!$E$10,C4894)),ISNUMBER(SEARCH('[1]Lookup for use classification'!$F$10,C4894)),ISNUMBER(SEARCH('[1]Lookup for use classification'!$G$10,C4894))),'[1]Lookup for use classification'!$A$10,IF(OR(ISNUMBER(SEARCH('[1]Lookup for use classification'!$B$11,C4894)),ISNUMBER(SEARCH('[1]Lookup for use classification'!$C$11,C4894))),'[1]Lookup for use classification'!$A$11,IF(OR(ISNUMBER(SEARCH('[1]Lookup for use classification'!$B$12,C4894)),ISNUMBER(SEARCH('[1]Lookup for use classification'!$C$12,C4894))),'[1]Lookup for use classification'!$A$12,IF(OR(ISNUMBER(SEARCH('[1]Lookup for use classification'!$B$13,C4894)),ISNUMBER(SEARCH('[1]Lookup for use classification'!$C$13,C4894)),ISNUMBER(SEARCH('[1]Lookup for use classification'!$D$13,C4894)),,ISNUMBER(SEARCH('[1]Lookup for use classification'!$C$13,C4894)),ISNUMBER(SEARCH('[1]Lookup for use classification'!$E$13,C4894))),'[1]Lookup for use classification'!$A$13,IF(OR(ISNUMBER(SEARCH('[1]Lookup for use classification'!$B$14,C4894)),ISNUMBER(SEARCH('[1]Lookup for use classification'!$C$14,C4894))),'[1]Lookup for use classification'!$A$14,"Other"))))))))))))</f>
        <v>Other</v>
      </c>
      <c r="E4894" s="318"/>
      <c r="F4894" s="303"/>
      <c r="G4894" s="303"/>
    </row>
    <row r="4895" spans="1:9" hidden="1">
      <c r="A4895" s="187" t="s">
        <v>1692</v>
      </c>
      <c r="B4895" s="167" t="s">
        <v>4456</v>
      </c>
      <c r="C4895" s="314" t="s">
        <v>1709</v>
      </c>
      <c r="D4895" s="149" t="str">
        <f>IF(OR(ISNUMBER(SEARCH('[1]Lookup for use classification'!$B$1,C4895)),ISNUMBER(SEARCH('[1]Lookup for use classification'!$C$1,C4895)),ISNUMBER(SEARCH('[1]Lookup for use classification'!$D$1,C4895)),ISNUMBER(SEARCH('[1]Lookup for use classification'!$E$1,C4895))),'[1]Lookup for use classification'!$A$1,IF(ISNUMBER(SEARCH('[1]Lookup for use classification'!$B$2,C4895)),'[1]Lookup for use classification'!$A$2,IF(ISNUMBER(SEARCH('[1]Lookup for use classification'!$B$3,C4895)),'[1]Lookup for use classification'!$A$3,IF(OR(ISNUMBER(SEARCH('[1]Lookup for use classification'!$B$4,C4895)),ISNUMBER(SEARCH('[1]Lookup for use classification'!$C$4,C4895)),ISNUMBER(SEARCH('[1]Lookup for use classification'!$D$4,C4895)),ISNUMBER(SEARCH('[1]Lookup for use classification'!$E$4,C4895))),'[1]Lookup for use classification'!$A$4,IF(OR(ISNUMBER(SEARCH('[1]Lookup for use classification'!$B$5,C4895)),ISNUMBER(SEARCH('[1]Lookup for use classification'!$C$5,C4895)),ISNUMBER(SEARCH('[1]Lookup for use classification'!$D$5,C4895))),'[1]Lookup for use classification'!$A$5,IF(OR(ISNUMBER(SEARCH('[1]Lookup for use classification'!$B$7,C4895)),ISNUMBER(SEARCH('[1]Lookup for use classification'!$C$7,C4895)),ISNUMBER(SEARCH('[1]Lookup for use classification'!$D$7,C4895))),'[1]Lookup for use classification'!$A$7,IF(OR(ISNUMBER(SEARCH('[1]Lookup for use classification'!$B$9,C4895)),ISNUMBER(SEARCH('[1]Lookup for use classification'!$C$9,C4895)),ISNUMBER(SEARCH('[1]Lookup for use classification'!$D$9,C4895)),ISNUMBER(SEARCH('[1]Lookup for use classification'!$E$9,C4895)),ISNUMBER(SEARCH('[1]Lookup for use classification'!$F$9,C4895)),ISNUMBER(SEARCH('[1]Lookup for use classification'!$G$9,C4895)),ISNUMBER(SEARCH('[1]Lookup for use classification'!$H$9,C4895)),ISNUMBER(SEARCH('[1]Lookup for use classification'!$I$9,C4895)),ISNUMBER(SEARCH('[1]Lookup for use classification'!$J$9,C4895)),ISNUMBER(SEARCH('[1]Lookup for use classification'!$K$9,C4895))),'[1]Lookup for use classification'!$A$9,IF(OR(ISNUMBER(SEARCH('[1]Lookup for use classification'!$B$10,C4895)),ISNUMBER(SEARCH('[1]Lookup for use classification'!$C$10,C4895)),ISNUMBER(SEARCH('[1]Lookup for use classification'!$D$10,C4895)),ISNUMBER(SEARCH('[1]Lookup for use classification'!$E$10,C4895)),ISNUMBER(SEARCH('[1]Lookup for use classification'!$F$10,C4895)),ISNUMBER(SEARCH('[1]Lookup for use classification'!$G$10,C4895))),'[1]Lookup for use classification'!$A$10,IF(OR(ISNUMBER(SEARCH('[1]Lookup for use classification'!$B$11,C4895)),ISNUMBER(SEARCH('[1]Lookup for use classification'!$C$11,C4895))),'[1]Lookup for use classification'!$A$11,IF(OR(ISNUMBER(SEARCH('[1]Lookup for use classification'!$B$12,C4895)),ISNUMBER(SEARCH('[1]Lookup for use classification'!$C$12,C4895))),'[1]Lookup for use classification'!$A$12,IF(OR(ISNUMBER(SEARCH('[1]Lookup for use classification'!$B$13,C4895)),ISNUMBER(SEARCH('[1]Lookup for use classification'!$C$13,C4895)),ISNUMBER(SEARCH('[1]Lookup for use classification'!$D$13,C4895)),,ISNUMBER(SEARCH('[1]Lookup for use classification'!$C$13,C4895)),ISNUMBER(SEARCH('[1]Lookup for use classification'!$E$13,C4895))),'[1]Lookup for use classification'!$A$13,IF(OR(ISNUMBER(SEARCH('[1]Lookup for use classification'!$B$14,C4895)),ISNUMBER(SEARCH('[1]Lookup for use classification'!$C$14,C4895))),'[1]Lookup for use classification'!$A$14,"Other"))))))))))))</f>
        <v>Other</v>
      </c>
      <c r="E4895" s="315"/>
      <c r="F4895" s="303"/>
      <c r="G4895" s="303"/>
    </row>
    <row r="4896" spans="1:9" hidden="1">
      <c r="A4896" s="187" t="s">
        <v>1692</v>
      </c>
      <c r="B4896" s="167" t="s">
        <v>4456</v>
      </c>
      <c r="C4896" s="314" t="s">
        <v>1711</v>
      </c>
      <c r="D4896" s="149" t="str">
        <f>IF(OR(ISNUMBER(SEARCH('[1]Lookup for use classification'!$B$1,C4896)),ISNUMBER(SEARCH('[1]Lookup for use classification'!$C$1,C4896)),ISNUMBER(SEARCH('[1]Lookup for use classification'!$D$1,C4896)),ISNUMBER(SEARCH('[1]Lookup for use classification'!$E$1,C4896))),'[1]Lookup for use classification'!$A$1,IF(ISNUMBER(SEARCH('[1]Lookup for use classification'!$B$2,C4896)),'[1]Lookup for use classification'!$A$2,IF(ISNUMBER(SEARCH('[1]Lookup for use classification'!$B$3,C4896)),'[1]Lookup for use classification'!$A$3,IF(OR(ISNUMBER(SEARCH('[1]Lookup for use classification'!$B$4,C4896)),ISNUMBER(SEARCH('[1]Lookup for use classification'!$C$4,C4896)),ISNUMBER(SEARCH('[1]Lookup for use classification'!$D$4,C4896)),ISNUMBER(SEARCH('[1]Lookup for use classification'!$E$4,C4896))),'[1]Lookup for use classification'!$A$4,IF(OR(ISNUMBER(SEARCH('[1]Lookup for use classification'!$B$5,C4896)),ISNUMBER(SEARCH('[1]Lookup for use classification'!$C$5,C4896)),ISNUMBER(SEARCH('[1]Lookup for use classification'!$D$5,C4896))),'[1]Lookup for use classification'!$A$5,IF(OR(ISNUMBER(SEARCH('[1]Lookup for use classification'!$B$7,C4896)),ISNUMBER(SEARCH('[1]Lookup for use classification'!$C$7,C4896)),ISNUMBER(SEARCH('[1]Lookup for use classification'!$D$7,C4896))),'[1]Lookup for use classification'!$A$7,IF(OR(ISNUMBER(SEARCH('[1]Lookup for use classification'!$B$9,C4896)),ISNUMBER(SEARCH('[1]Lookup for use classification'!$C$9,C4896)),ISNUMBER(SEARCH('[1]Lookup for use classification'!$D$9,C4896)),ISNUMBER(SEARCH('[1]Lookup for use classification'!$E$9,C4896)),ISNUMBER(SEARCH('[1]Lookup for use classification'!$F$9,C4896)),ISNUMBER(SEARCH('[1]Lookup for use classification'!$G$9,C4896)),ISNUMBER(SEARCH('[1]Lookup for use classification'!$H$9,C4896)),ISNUMBER(SEARCH('[1]Lookup for use classification'!$I$9,C4896)),ISNUMBER(SEARCH('[1]Lookup for use classification'!$J$9,C4896)),ISNUMBER(SEARCH('[1]Lookup for use classification'!$K$9,C4896))),'[1]Lookup for use classification'!$A$9,IF(OR(ISNUMBER(SEARCH('[1]Lookup for use classification'!$B$10,C4896)),ISNUMBER(SEARCH('[1]Lookup for use classification'!$C$10,C4896)),ISNUMBER(SEARCH('[1]Lookup for use classification'!$D$10,C4896)),ISNUMBER(SEARCH('[1]Lookup for use classification'!$E$10,C4896)),ISNUMBER(SEARCH('[1]Lookup for use classification'!$F$10,C4896)),ISNUMBER(SEARCH('[1]Lookup for use classification'!$G$10,C4896))),'[1]Lookup for use classification'!$A$10,IF(OR(ISNUMBER(SEARCH('[1]Lookup for use classification'!$B$11,C4896)),ISNUMBER(SEARCH('[1]Lookup for use classification'!$C$11,C4896))),'[1]Lookup for use classification'!$A$11,IF(OR(ISNUMBER(SEARCH('[1]Lookup for use classification'!$B$12,C4896)),ISNUMBER(SEARCH('[1]Lookup for use classification'!$C$12,C4896))),'[1]Lookup for use classification'!$A$12,IF(OR(ISNUMBER(SEARCH('[1]Lookup for use classification'!$B$13,C4896)),ISNUMBER(SEARCH('[1]Lookup for use classification'!$C$13,C4896)),ISNUMBER(SEARCH('[1]Lookup for use classification'!$D$13,C4896)),,ISNUMBER(SEARCH('[1]Lookup for use classification'!$C$13,C4896)),ISNUMBER(SEARCH('[1]Lookup for use classification'!$E$13,C4896))),'[1]Lookup for use classification'!$A$13,IF(OR(ISNUMBER(SEARCH('[1]Lookup for use classification'!$B$14,C4896)),ISNUMBER(SEARCH('[1]Lookup for use classification'!$C$14,C4896))),'[1]Lookup for use classification'!$A$14,"Other"))))))))))))</f>
        <v>Other</v>
      </c>
      <c r="E4896" s="315"/>
      <c r="F4896" s="303"/>
      <c r="G4896" s="303"/>
    </row>
    <row r="4897" spans="1:7" hidden="1">
      <c r="A4897" s="187" t="s">
        <v>1692</v>
      </c>
      <c r="B4897" s="167" t="s">
        <v>4456</v>
      </c>
      <c r="C4897" s="314" t="s">
        <v>1712</v>
      </c>
      <c r="D4897" s="149" t="str">
        <f>IF(OR(ISNUMBER(SEARCH('[1]Lookup for use classification'!$B$1,C4897)),ISNUMBER(SEARCH('[1]Lookup for use classification'!$C$1,C4897)),ISNUMBER(SEARCH('[1]Lookup for use classification'!$D$1,C4897)),ISNUMBER(SEARCH('[1]Lookup for use classification'!$E$1,C4897))),'[1]Lookup for use classification'!$A$1,IF(ISNUMBER(SEARCH('[1]Lookup for use classification'!$B$2,C4897)),'[1]Lookup for use classification'!$A$2,IF(ISNUMBER(SEARCH('[1]Lookup for use classification'!$B$3,C4897)),'[1]Lookup for use classification'!$A$3,IF(OR(ISNUMBER(SEARCH('[1]Lookup for use classification'!$B$4,C4897)),ISNUMBER(SEARCH('[1]Lookup for use classification'!$C$4,C4897)),ISNUMBER(SEARCH('[1]Lookup for use classification'!$D$4,C4897)),ISNUMBER(SEARCH('[1]Lookup for use classification'!$E$4,C4897))),'[1]Lookup for use classification'!$A$4,IF(OR(ISNUMBER(SEARCH('[1]Lookup for use classification'!$B$5,C4897)),ISNUMBER(SEARCH('[1]Lookup for use classification'!$C$5,C4897)),ISNUMBER(SEARCH('[1]Lookup for use classification'!$D$5,C4897))),'[1]Lookup for use classification'!$A$5,IF(OR(ISNUMBER(SEARCH('[1]Lookup for use classification'!$B$7,C4897)),ISNUMBER(SEARCH('[1]Lookup for use classification'!$C$7,C4897)),ISNUMBER(SEARCH('[1]Lookup for use classification'!$D$7,C4897))),'[1]Lookup for use classification'!$A$7,IF(OR(ISNUMBER(SEARCH('[1]Lookup for use classification'!$B$9,C4897)),ISNUMBER(SEARCH('[1]Lookup for use classification'!$C$9,C4897)),ISNUMBER(SEARCH('[1]Lookup for use classification'!$D$9,C4897)),ISNUMBER(SEARCH('[1]Lookup for use classification'!$E$9,C4897)),ISNUMBER(SEARCH('[1]Lookup for use classification'!$F$9,C4897)),ISNUMBER(SEARCH('[1]Lookup for use classification'!$G$9,C4897)),ISNUMBER(SEARCH('[1]Lookup for use classification'!$H$9,C4897)),ISNUMBER(SEARCH('[1]Lookup for use classification'!$I$9,C4897)),ISNUMBER(SEARCH('[1]Lookup for use classification'!$J$9,C4897)),ISNUMBER(SEARCH('[1]Lookup for use classification'!$K$9,C4897))),'[1]Lookup for use classification'!$A$9,IF(OR(ISNUMBER(SEARCH('[1]Lookup for use classification'!$B$10,C4897)),ISNUMBER(SEARCH('[1]Lookup for use classification'!$C$10,C4897)),ISNUMBER(SEARCH('[1]Lookup for use classification'!$D$10,C4897)),ISNUMBER(SEARCH('[1]Lookup for use classification'!$E$10,C4897)),ISNUMBER(SEARCH('[1]Lookup for use classification'!$F$10,C4897)),ISNUMBER(SEARCH('[1]Lookup for use classification'!$G$10,C4897))),'[1]Lookup for use classification'!$A$10,IF(OR(ISNUMBER(SEARCH('[1]Lookup for use classification'!$B$11,C4897)),ISNUMBER(SEARCH('[1]Lookup for use classification'!$C$11,C4897))),'[1]Lookup for use classification'!$A$11,IF(OR(ISNUMBER(SEARCH('[1]Lookup for use classification'!$B$12,C4897)),ISNUMBER(SEARCH('[1]Lookup for use classification'!$C$12,C4897))),'[1]Lookup for use classification'!$A$12,IF(OR(ISNUMBER(SEARCH('[1]Lookup for use classification'!$B$13,C4897)),ISNUMBER(SEARCH('[1]Lookup for use classification'!$C$13,C4897)),ISNUMBER(SEARCH('[1]Lookup for use classification'!$D$13,C4897)),,ISNUMBER(SEARCH('[1]Lookup for use classification'!$C$13,C4897)),ISNUMBER(SEARCH('[1]Lookup for use classification'!$E$13,C4897))),'[1]Lookup for use classification'!$A$13,IF(OR(ISNUMBER(SEARCH('[1]Lookup for use classification'!$B$14,C4897)),ISNUMBER(SEARCH('[1]Lookup for use classification'!$C$14,C4897))),'[1]Lookup for use classification'!$A$14,"Other"))))))))))))</f>
        <v>Other</v>
      </c>
      <c r="E4897" s="316"/>
      <c r="F4897" s="170"/>
      <c r="G4897" s="170"/>
    </row>
    <row r="4898" spans="1:7" hidden="1">
      <c r="A4898" s="187" t="s">
        <v>1692</v>
      </c>
      <c r="B4898" s="167" t="s">
        <v>4456</v>
      </c>
      <c r="C4898" s="314" t="s">
        <v>1715</v>
      </c>
      <c r="D4898" s="149" t="str">
        <f>IF(OR(ISNUMBER(SEARCH('[1]Lookup for use classification'!$B$1,C4898)),ISNUMBER(SEARCH('[1]Lookup for use classification'!$C$1,C4898)),ISNUMBER(SEARCH('[1]Lookup for use classification'!$D$1,C4898)),ISNUMBER(SEARCH('[1]Lookup for use classification'!$E$1,C4898))),'[1]Lookup for use classification'!$A$1,IF(ISNUMBER(SEARCH('[1]Lookup for use classification'!$B$2,C4898)),'[1]Lookup for use classification'!$A$2,IF(ISNUMBER(SEARCH('[1]Lookup for use classification'!$B$3,C4898)),'[1]Lookup for use classification'!$A$3,IF(OR(ISNUMBER(SEARCH('[1]Lookup for use classification'!$B$4,C4898)),ISNUMBER(SEARCH('[1]Lookup for use classification'!$C$4,C4898)),ISNUMBER(SEARCH('[1]Lookup for use classification'!$D$4,C4898)),ISNUMBER(SEARCH('[1]Lookup for use classification'!$E$4,C4898))),'[1]Lookup for use classification'!$A$4,IF(OR(ISNUMBER(SEARCH('[1]Lookup for use classification'!$B$5,C4898)),ISNUMBER(SEARCH('[1]Lookup for use classification'!$C$5,C4898)),ISNUMBER(SEARCH('[1]Lookup for use classification'!$D$5,C4898))),'[1]Lookup for use classification'!$A$5,IF(OR(ISNUMBER(SEARCH('[1]Lookup for use classification'!$B$7,C4898)),ISNUMBER(SEARCH('[1]Lookup for use classification'!$C$7,C4898)),ISNUMBER(SEARCH('[1]Lookup for use classification'!$D$7,C4898))),'[1]Lookup for use classification'!$A$7,IF(OR(ISNUMBER(SEARCH('[1]Lookup for use classification'!$B$9,C4898)),ISNUMBER(SEARCH('[1]Lookup for use classification'!$C$9,C4898)),ISNUMBER(SEARCH('[1]Lookup for use classification'!$D$9,C4898)),ISNUMBER(SEARCH('[1]Lookup for use classification'!$E$9,C4898)),ISNUMBER(SEARCH('[1]Lookup for use classification'!$F$9,C4898)),ISNUMBER(SEARCH('[1]Lookup for use classification'!$G$9,C4898)),ISNUMBER(SEARCH('[1]Lookup for use classification'!$H$9,C4898)),ISNUMBER(SEARCH('[1]Lookup for use classification'!$I$9,C4898)),ISNUMBER(SEARCH('[1]Lookup for use classification'!$J$9,C4898)),ISNUMBER(SEARCH('[1]Lookup for use classification'!$K$9,C4898))),'[1]Lookup for use classification'!$A$9,IF(OR(ISNUMBER(SEARCH('[1]Lookup for use classification'!$B$10,C4898)),ISNUMBER(SEARCH('[1]Lookup for use classification'!$C$10,C4898)),ISNUMBER(SEARCH('[1]Lookup for use classification'!$D$10,C4898)),ISNUMBER(SEARCH('[1]Lookup for use classification'!$E$10,C4898)),ISNUMBER(SEARCH('[1]Lookup for use classification'!$F$10,C4898)),ISNUMBER(SEARCH('[1]Lookup for use classification'!$G$10,C4898))),'[1]Lookup for use classification'!$A$10,IF(OR(ISNUMBER(SEARCH('[1]Lookup for use classification'!$B$11,C4898)),ISNUMBER(SEARCH('[1]Lookup for use classification'!$C$11,C4898))),'[1]Lookup for use classification'!$A$11,IF(OR(ISNUMBER(SEARCH('[1]Lookup for use classification'!$B$12,C4898)),ISNUMBER(SEARCH('[1]Lookup for use classification'!$C$12,C4898))),'[1]Lookup for use classification'!$A$12,IF(OR(ISNUMBER(SEARCH('[1]Lookup for use classification'!$B$13,C4898)),ISNUMBER(SEARCH('[1]Lookup for use classification'!$C$13,C4898)),ISNUMBER(SEARCH('[1]Lookup for use classification'!$D$13,C4898)),,ISNUMBER(SEARCH('[1]Lookup for use classification'!$C$13,C4898)),ISNUMBER(SEARCH('[1]Lookup for use classification'!$E$13,C4898))),'[1]Lookup for use classification'!$A$13,IF(OR(ISNUMBER(SEARCH('[1]Lookup for use classification'!$B$14,C4898)),ISNUMBER(SEARCH('[1]Lookup for use classification'!$C$14,C4898))),'[1]Lookup for use classification'!$A$14,"Other"))))))))))))</f>
        <v>Other</v>
      </c>
      <c r="E4898" s="315"/>
      <c r="F4898" s="303"/>
      <c r="G4898" s="303"/>
    </row>
    <row r="4899" spans="1:7" hidden="1">
      <c r="A4899" s="187" t="s">
        <v>1692</v>
      </c>
      <c r="B4899" s="167" t="s">
        <v>4456</v>
      </c>
      <c r="C4899" s="314" t="s">
        <v>1716</v>
      </c>
      <c r="D4899" s="149" t="str">
        <f>IF(OR(ISNUMBER(SEARCH('[1]Lookup for use classification'!$B$1,C4899)),ISNUMBER(SEARCH('[1]Lookup for use classification'!$C$1,C4899)),ISNUMBER(SEARCH('[1]Lookup for use classification'!$D$1,C4899)),ISNUMBER(SEARCH('[1]Lookup for use classification'!$E$1,C4899))),'[1]Lookup for use classification'!$A$1,IF(ISNUMBER(SEARCH('[1]Lookup for use classification'!$B$2,C4899)),'[1]Lookup for use classification'!$A$2,IF(ISNUMBER(SEARCH('[1]Lookup for use classification'!$B$3,C4899)),'[1]Lookup for use classification'!$A$3,IF(OR(ISNUMBER(SEARCH('[1]Lookup for use classification'!$B$4,C4899)),ISNUMBER(SEARCH('[1]Lookup for use classification'!$C$4,C4899)),ISNUMBER(SEARCH('[1]Lookup for use classification'!$D$4,C4899)),ISNUMBER(SEARCH('[1]Lookup for use classification'!$E$4,C4899))),'[1]Lookup for use classification'!$A$4,IF(OR(ISNUMBER(SEARCH('[1]Lookup for use classification'!$B$5,C4899)),ISNUMBER(SEARCH('[1]Lookup for use classification'!$C$5,C4899)),ISNUMBER(SEARCH('[1]Lookup for use classification'!$D$5,C4899))),'[1]Lookup for use classification'!$A$5,IF(OR(ISNUMBER(SEARCH('[1]Lookup for use classification'!$B$7,C4899)),ISNUMBER(SEARCH('[1]Lookup for use classification'!$C$7,C4899)),ISNUMBER(SEARCH('[1]Lookup for use classification'!$D$7,C4899))),'[1]Lookup for use classification'!$A$7,IF(OR(ISNUMBER(SEARCH('[1]Lookup for use classification'!$B$9,C4899)),ISNUMBER(SEARCH('[1]Lookup for use classification'!$C$9,C4899)),ISNUMBER(SEARCH('[1]Lookup for use classification'!$D$9,C4899)),ISNUMBER(SEARCH('[1]Lookup for use classification'!$E$9,C4899)),ISNUMBER(SEARCH('[1]Lookup for use classification'!$F$9,C4899)),ISNUMBER(SEARCH('[1]Lookup for use classification'!$G$9,C4899)),ISNUMBER(SEARCH('[1]Lookup for use classification'!$H$9,C4899)),ISNUMBER(SEARCH('[1]Lookup for use classification'!$I$9,C4899)),ISNUMBER(SEARCH('[1]Lookup for use classification'!$J$9,C4899)),ISNUMBER(SEARCH('[1]Lookup for use classification'!$K$9,C4899))),'[1]Lookup for use classification'!$A$9,IF(OR(ISNUMBER(SEARCH('[1]Lookup for use classification'!$B$10,C4899)),ISNUMBER(SEARCH('[1]Lookup for use classification'!$C$10,C4899)),ISNUMBER(SEARCH('[1]Lookup for use classification'!$D$10,C4899)),ISNUMBER(SEARCH('[1]Lookup for use classification'!$E$10,C4899)),ISNUMBER(SEARCH('[1]Lookup for use classification'!$F$10,C4899)),ISNUMBER(SEARCH('[1]Lookup for use classification'!$G$10,C4899))),'[1]Lookup for use classification'!$A$10,IF(OR(ISNUMBER(SEARCH('[1]Lookup for use classification'!$B$11,C4899)),ISNUMBER(SEARCH('[1]Lookup for use classification'!$C$11,C4899))),'[1]Lookup for use classification'!$A$11,IF(OR(ISNUMBER(SEARCH('[1]Lookup for use classification'!$B$12,C4899)),ISNUMBER(SEARCH('[1]Lookup for use classification'!$C$12,C4899))),'[1]Lookup for use classification'!$A$12,IF(OR(ISNUMBER(SEARCH('[1]Lookup for use classification'!$B$13,C4899)),ISNUMBER(SEARCH('[1]Lookup for use classification'!$C$13,C4899)),ISNUMBER(SEARCH('[1]Lookup for use classification'!$D$13,C4899)),,ISNUMBER(SEARCH('[1]Lookup for use classification'!$C$13,C4899)),ISNUMBER(SEARCH('[1]Lookup for use classification'!$E$13,C4899))),'[1]Lookup for use classification'!$A$13,IF(OR(ISNUMBER(SEARCH('[1]Lookup for use classification'!$B$14,C4899)),ISNUMBER(SEARCH('[1]Lookup for use classification'!$C$14,C4899))),'[1]Lookup for use classification'!$A$14,"Other"))))))))))))</f>
        <v>Other</v>
      </c>
      <c r="E4899" s="316"/>
      <c r="F4899" s="170"/>
      <c r="G4899" s="170"/>
    </row>
    <row r="4900" spans="1:7" hidden="1">
      <c r="A4900" s="187" t="s">
        <v>1692</v>
      </c>
      <c r="B4900" s="167" t="s">
        <v>4456</v>
      </c>
      <c r="C4900" s="314" t="s">
        <v>1717</v>
      </c>
      <c r="D4900" s="149" t="str">
        <f>IF(OR(ISNUMBER(SEARCH('[1]Lookup for use classification'!$B$1,C4900)),ISNUMBER(SEARCH('[1]Lookup for use classification'!$C$1,C4900)),ISNUMBER(SEARCH('[1]Lookup for use classification'!$D$1,C4900)),ISNUMBER(SEARCH('[1]Lookup for use classification'!$E$1,C4900))),'[1]Lookup for use classification'!$A$1,IF(ISNUMBER(SEARCH('[1]Lookup for use classification'!$B$2,C4900)),'[1]Lookup for use classification'!$A$2,IF(ISNUMBER(SEARCH('[1]Lookup for use classification'!$B$3,C4900)),'[1]Lookup for use classification'!$A$3,IF(OR(ISNUMBER(SEARCH('[1]Lookup for use classification'!$B$4,C4900)),ISNUMBER(SEARCH('[1]Lookup for use classification'!$C$4,C4900)),ISNUMBER(SEARCH('[1]Lookup for use classification'!$D$4,C4900)),ISNUMBER(SEARCH('[1]Lookup for use classification'!$E$4,C4900))),'[1]Lookup for use classification'!$A$4,IF(OR(ISNUMBER(SEARCH('[1]Lookup for use classification'!$B$5,C4900)),ISNUMBER(SEARCH('[1]Lookup for use classification'!$C$5,C4900)),ISNUMBER(SEARCH('[1]Lookup for use classification'!$D$5,C4900))),'[1]Lookup for use classification'!$A$5,IF(OR(ISNUMBER(SEARCH('[1]Lookup for use classification'!$B$7,C4900)),ISNUMBER(SEARCH('[1]Lookup for use classification'!$C$7,C4900)),ISNUMBER(SEARCH('[1]Lookup for use classification'!$D$7,C4900))),'[1]Lookup for use classification'!$A$7,IF(OR(ISNUMBER(SEARCH('[1]Lookup for use classification'!$B$9,C4900)),ISNUMBER(SEARCH('[1]Lookup for use classification'!$C$9,C4900)),ISNUMBER(SEARCH('[1]Lookup for use classification'!$D$9,C4900)),ISNUMBER(SEARCH('[1]Lookup for use classification'!$E$9,C4900)),ISNUMBER(SEARCH('[1]Lookup for use classification'!$F$9,C4900)),ISNUMBER(SEARCH('[1]Lookup for use classification'!$G$9,C4900)),ISNUMBER(SEARCH('[1]Lookup for use classification'!$H$9,C4900)),ISNUMBER(SEARCH('[1]Lookup for use classification'!$I$9,C4900)),ISNUMBER(SEARCH('[1]Lookup for use classification'!$J$9,C4900)),ISNUMBER(SEARCH('[1]Lookup for use classification'!$K$9,C4900))),'[1]Lookup for use classification'!$A$9,IF(OR(ISNUMBER(SEARCH('[1]Lookup for use classification'!$B$10,C4900)),ISNUMBER(SEARCH('[1]Lookup for use classification'!$C$10,C4900)),ISNUMBER(SEARCH('[1]Lookup for use classification'!$D$10,C4900)),ISNUMBER(SEARCH('[1]Lookup for use classification'!$E$10,C4900)),ISNUMBER(SEARCH('[1]Lookup for use classification'!$F$10,C4900)),ISNUMBER(SEARCH('[1]Lookup for use classification'!$G$10,C4900))),'[1]Lookup for use classification'!$A$10,IF(OR(ISNUMBER(SEARCH('[1]Lookup for use classification'!$B$11,C4900)),ISNUMBER(SEARCH('[1]Lookup for use classification'!$C$11,C4900))),'[1]Lookup for use classification'!$A$11,IF(OR(ISNUMBER(SEARCH('[1]Lookup for use classification'!$B$12,C4900)),ISNUMBER(SEARCH('[1]Lookup for use classification'!$C$12,C4900))),'[1]Lookup for use classification'!$A$12,IF(OR(ISNUMBER(SEARCH('[1]Lookup for use classification'!$B$13,C4900)),ISNUMBER(SEARCH('[1]Lookup for use classification'!$C$13,C4900)),ISNUMBER(SEARCH('[1]Lookup for use classification'!$D$13,C4900)),,ISNUMBER(SEARCH('[1]Lookup for use classification'!$C$13,C4900)),ISNUMBER(SEARCH('[1]Lookup for use classification'!$E$13,C4900))),'[1]Lookup for use classification'!$A$13,IF(OR(ISNUMBER(SEARCH('[1]Lookup for use classification'!$B$14,C4900)),ISNUMBER(SEARCH('[1]Lookup for use classification'!$C$14,C4900))),'[1]Lookup for use classification'!$A$14,"Other"))))))))))))</f>
        <v>Other</v>
      </c>
      <c r="E4900" s="315"/>
      <c r="F4900" s="303"/>
      <c r="G4900" s="303"/>
    </row>
    <row r="4901" spans="1:7" hidden="1">
      <c r="A4901" s="187" t="s">
        <v>1692</v>
      </c>
      <c r="B4901" s="167" t="s">
        <v>4456</v>
      </c>
      <c r="C4901" s="314" t="s">
        <v>1718</v>
      </c>
      <c r="D4901" s="149" t="str">
        <f>IF(OR(ISNUMBER(SEARCH('[1]Lookup for use classification'!$B$1,C4901)),ISNUMBER(SEARCH('[1]Lookup for use classification'!$C$1,C4901)),ISNUMBER(SEARCH('[1]Lookup for use classification'!$D$1,C4901)),ISNUMBER(SEARCH('[1]Lookup for use classification'!$E$1,C4901))),'[1]Lookup for use classification'!$A$1,IF(ISNUMBER(SEARCH('[1]Lookup for use classification'!$B$2,C4901)),'[1]Lookup for use classification'!$A$2,IF(ISNUMBER(SEARCH('[1]Lookup for use classification'!$B$3,C4901)),'[1]Lookup for use classification'!$A$3,IF(OR(ISNUMBER(SEARCH('[1]Lookup for use classification'!$B$4,C4901)),ISNUMBER(SEARCH('[1]Lookup for use classification'!$C$4,C4901)),ISNUMBER(SEARCH('[1]Lookup for use classification'!$D$4,C4901)),ISNUMBER(SEARCH('[1]Lookup for use classification'!$E$4,C4901))),'[1]Lookup for use classification'!$A$4,IF(OR(ISNUMBER(SEARCH('[1]Lookup for use classification'!$B$5,C4901)),ISNUMBER(SEARCH('[1]Lookup for use classification'!$C$5,C4901)),ISNUMBER(SEARCH('[1]Lookup for use classification'!$D$5,C4901))),'[1]Lookup for use classification'!$A$5,IF(OR(ISNUMBER(SEARCH('[1]Lookup for use classification'!$B$7,C4901)),ISNUMBER(SEARCH('[1]Lookup for use classification'!$C$7,C4901)),ISNUMBER(SEARCH('[1]Lookup for use classification'!$D$7,C4901))),'[1]Lookup for use classification'!$A$7,IF(OR(ISNUMBER(SEARCH('[1]Lookup for use classification'!$B$9,C4901)),ISNUMBER(SEARCH('[1]Lookup for use classification'!$C$9,C4901)),ISNUMBER(SEARCH('[1]Lookup for use classification'!$D$9,C4901)),ISNUMBER(SEARCH('[1]Lookup for use classification'!$E$9,C4901)),ISNUMBER(SEARCH('[1]Lookup for use classification'!$F$9,C4901)),ISNUMBER(SEARCH('[1]Lookup for use classification'!$G$9,C4901)),ISNUMBER(SEARCH('[1]Lookup for use classification'!$H$9,C4901)),ISNUMBER(SEARCH('[1]Lookup for use classification'!$I$9,C4901)),ISNUMBER(SEARCH('[1]Lookup for use classification'!$J$9,C4901)),ISNUMBER(SEARCH('[1]Lookup for use classification'!$K$9,C4901))),'[1]Lookup for use classification'!$A$9,IF(OR(ISNUMBER(SEARCH('[1]Lookup for use classification'!$B$10,C4901)),ISNUMBER(SEARCH('[1]Lookup for use classification'!$C$10,C4901)),ISNUMBER(SEARCH('[1]Lookup for use classification'!$D$10,C4901)),ISNUMBER(SEARCH('[1]Lookup for use classification'!$E$10,C4901)),ISNUMBER(SEARCH('[1]Lookup for use classification'!$F$10,C4901)),ISNUMBER(SEARCH('[1]Lookup for use classification'!$G$10,C4901))),'[1]Lookup for use classification'!$A$10,IF(OR(ISNUMBER(SEARCH('[1]Lookup for use classification'!$B$11,C4901)),ISNUMBER(SEARCH('[1]Lookup for use classification'!$C$11,C4901))),'[1]Lookup for use classification'!$A$11,IF(OR(ISNUMBER(SEARCH('[1]Lookup for use classification'!$B$12,C4901)),ISNUMBER(SEARCH('[1]Lookup for use classification'!$C$12,C4901))),'[1]Lookup for use classification'!$A$12,IF(OR(ISNUMBER(SEARCH('[1]Lookup for use classification'!$B$13,C4901)),ISNUMBER(SEARCH('[1]Lookup for use classification'!$C$13,C4901)),ISNUMBER(SEARCH('[1]Lookup for use classification'!$D$13,C4901)),,ISNUMBER(SEARCH('[1]Lookup for use classification'!$C$13,C4901)),ISNUMBER(SEARCH('[1]Lookup for use classification'!$E$13,C4901))),'[1]Lookup for use classification'!$A$13,IF(OR(ISNUMBER(SEARCH('[1]Lookup for use classification'!$B$14,C4901)),ISNUMBER(SEARCH('[1]Lookup for use classification'!$C$14,C4901))),'[1]Lookup for use classification'!$A$14,"Other"))))))))))))</f>
        <v>Other</v>
      </c>
      <c r="E4901" s="316"/>
      <c r="F4901" s="170"/>
      <c r="G4901" s="170"/>
    </row>
    <row r="4902" spans="1:7" hidden="1">
      <c r="A4902" s="187" t="s">
        <v>1692</v>
      </c>
      <c r="B4902" s="167" t="s">
        <v>4456</v>
      </c>
      <c r="C4902" s="314" t="s">
        <v>1719</v>
      </c>
      <c r="D4902" s="149" t="str">
        <f>IF(OR(ISNUMBER(SEARCH('[1]Lookup for use classification'!$B$1,C4902)),ISNUMBER(SEARCH('[1]Lookup for use classification'!$C$1,C4902)),ISNUMBER(SEARCH('[1]Lookup for use classification'!$D$1,C4902)),ISNUMBER(SEARCH('[1]Lookup for use classification'!$E$1,C4902))),'[1]Lookup for use classification'!$A$1,IF(ISNUMBER(SEARCH('[1]Lookup for use classification'!$B$2,C4902)),'[1]Lookup for use classification'!$A$2,IF(ISNUMBER(SEARCH('[1]Lookup for use classification'!$B$3,C4902)),'[1]Lookup for use classification'!$A$3,IF(OR(ISNUMBER(SEARCH('[1]Lookup for use classification'!$B$4,C4902)),ISNUMBER(SEARCH('[1]Lookup for use classification'!$C$4,C4902)),ISNUMBER(SEARCH('[1]Lookup for use classification'!$D$4,C4902)),ISNUMBER(SEARCH('[1]Lookup for use classification'!$E$4,C4902))),'[1]Lookup for use classification'!$A$4,IF(OR(ISNUMBER(SEARCH('[1]Lookup for use classification'!$B$5,C4902)),ISNUMBER(SEARCH('[1]Lookup for use classification'!$C$5,C4902)),ISNUMBER(SEARCH('[1]Lookup for use classification'!$D$5,C4902))),'[1]Lookup for use classification'!$A$5,IF(OR(ISNUMBER(SEARCH('[1]Lookup for use classification'!$B$7,C4902)),ISNUMBER(SEARCH('[1]Lookup for use classification'!$C$7,C4902)),ISNUMBER(SEARCH('[1]Lookup for use classification'!$D$7,C4902))),'[1]Lookup for use classification'!$A$7,IF(OR(ISNUMBER(SEARCH('[1]Lookup for use classification'!$B$9,C4902)),ISNUMBER(SEARCH('[1]Lookup for use classification'!$C$9,C4902)),ISNUMBER(SEARCH('[1]Lookup for use classification'!$D$9,C4902)),ISNUMBER(SEARCH('[1]Lookup for use classification'!$E$9,C4902)),ISNUMBER(SEARCH('[1]Lookup for use classification'!$F$9,C4902)),ISNUMBER(SEARCH('[1]Lookup for use classification'!$G$9,C4902)),ISNUMBER(SEARCH('[1]Lookup for use classification'!$H$9,C4902)),ISNUMBER(SEARCH('[1]Lookup for use classification'!$I$9,C4902)),ISNUMBER(SEARCH('[1]Lookup for use classification'!$J$9,C4902)),ISNUMBER(SEARCH('[1]Lookup for use classification'!$K$9,C4902))),'[1]Lookup for use classification'!$A$9,IF(OR(ISNUMBER(SEARCH('[1]Lookup for use classification'!$B$10,C4902)),ISNUMBER(SEARCH('[1]Lookup for use classification'!$C$10,C4902)),ISNUMBER(SEARCH('[1]Lookup for use classification'!$D$10,C4902)),ISNUMBER(SEARCH('[1]Lookup for use classification'!$E$10,C4902)),ISNUMBER(SEARCH('[1]Lookup for use classification'!$F$10,C4902)),ISNUMBER(SEARCH('[1]Lookup for use classification'!$G$10,C4902))),'[1]Lookup for use classification'!$A$10,IF(OR(ISNUMBER(SEARCH('[1]Lookup for use classification'!$B$11,C4902)),ISNUMBER(SEARCH('[1]Lookup for use classification'!$C$11,C4902))),'[1]Lookup for use classification'!$A$11,IF(OR(ISNUMBER(SEARCH('[1]Lookup for use classification'!$B$12,C4902)),ISNUMBER(SEARCH('[1]Lookup for use classification'!$C$12,C4902))),'[1]Lookup for use classification'!$A$12,IF(OR(ISNUMBER(SEARCH('[1]Lookup for use classification'!$B$13,C4902)),ISNUMBER(SEARCH('[1]Lookup for use classification'!$C$13,C4902)),ISNUMBER(SEARCH('[1]Lookup for use classification'!$D$13,C4902)),,ISNUMBER(SEARCH('[1]Lookup for use classification'!$C$13,C4902)),ISNUMBER(SEARCH('[1]Lookup for use classification'!$E$13,C4902))),'[1]Lookup for use classification'!$A$13,IF(OR(ISNUMBER(SEARCH('[1]Lookup for use classification'!$B$14,C4902)),ISNUMBER(SEARCH('[1]Lookup for use classification'!$C$14,C4902))),'[1]Lookup for use classification'!$A$14,"Other"))))))))))))</f>
        <v>Other</v>
      </c>
      <c r="E4902" s="316"/>
      <c r="F4902" s="170"/>
      <c r="G4902" s="170"/>
    </row>
    <row r="4903" spans="1:7" hidden="1">
      <c r="A4903" s="187" t="s">
        <v>1692</v>
      </c>
      <c r="B4903" s="167" t="s">
        <v>4456</v>
      </c>
      <c r="C4903" s="314" t="s">
        <v>1720</v>
      </c>
      <c r="D4903" s="149" t="str">
        <f>IF(OR(ISNUMBER(SEARCH('[1]Lookup for use classification'!$B$1,C4903)),ISNUMBER(SEARCH('[1]Lookup for use classification'!$C$1,C4903)),ISNUMBER(SEARCH('[1]Lookup for use classification'!$D$1,C4903)),ISNUMBER(SEARCH('[1]Lookup for use classification'!$E$1,C4903))),'[1]Lookup for use classification'!$A$1,IF(ISNUMBER(SEARCH('[1]Lookup for use classification'!$B$2,C4903)),'[1]Lookup for use classification'!$A$2,IF(ISNUMBER(SEARCH('[1]Lookup for use classification'!$B$3,C4903)),'[1]Lookup for use classification'!$A$3,IF(OR(ISNUMBER(SEARCH('[1]Lookup for use classification'!$B$4,C4903)),ISNUMBER(SEARCH('[1]Lookup for use classification'!$C$4,C4903)),ISNUMBER(SEARCH('[1]Lookup for use classification'!$D$4,C4903)),ISNUMBER(SEARCH('[1]Lookup for use classification'!$E$4,C4903))),'[1]Lookup for use classification'!$A$4,IF(OR(ISNUMBER(SEARCH('[1]Lookup for use classification'!$B$5,C4903)),ISNUMBER(SEARCH('[1]Lookup for use classification'!$C$5,C4903)),ISNUMBER(SEARCH('[1]Lookup for use classification'!$D$5,C4903))),'[1]Lookup for use classification'!$A$5,IF(OR(ISNUMBER(SEARCH('[1]Lookup for use classification'!$B$7,C4903)),ISNUMBER(SEARCH('[1]Lookup for use classification'!$C$7,C4903)),ISNUMBER(SEARCH('[1]Lookup for use classification'!$D$7,C4903))),'[1]Lookup for use classification'!$A$7,IF(OR(ISNUMBER(SEARCH('[1]Lookup for use classification'!$B$9,C4903)),ISNUMBER(SEARCH('[1]Lookup for use classification'!$C$9,C4903)),ISNUMBER(SEARCH('[1]Lookup for use classification'!$D$9,C4903)),ISNUMBER(SEARCH('[1]Lookup for use classification'!$E$9,C4903)),ISNUMBER(SEARCH('[1]Lookup for use classification'!$F$9,C4903)),ISNUMBER(SEARCH('[1]Lookup for use classification'!$G$9,C4903)),ISNUMBER(SEARCH('[1]Lookup for use classification'!$H$9,C4903)),ISNUMBER(SEARCH('[1]Lookup for use classification'!$I$9,C4903)),ISNUMBER(SEARCH('[1]Lookup for use classification'!$J$9,C4903)),ISNUMBER(SEARCH('[1]Lookup for use classification'!$K$9,C4903))),'[1]Lookup for use classification'!$A$9,IF(OR(ISNUMBER(SEARCH('[1]Lookup for use classification'!$B$10,C4903)),ISNUMBER(SEARCH('[1]Lookup for use classification'!$C$10,C4903)),ISNUMBER(SEARCH('[1]Lookup for use classification'!$D$10,C4903)),ISNUMBER(SEARCH('[1]Lookup for use classification'!$E$10,C4903)),ISNUMBER(SEARCH('[1]Lookup for use classification'!$F$10,C4903)),ISNUMBER(SEARCH('[1]Lookup for use classification'!$G$10,C4903))),'[1]Lookup for use classification'!$A$10,IF(OR(ISNUMBER(SEARCH('[1]Lookup for use classification'!$B$11,C4903)),ISNUMBER(SEARCH('[1]Lookup for use classification'!$C$11,C4903))),'[1]Lookup for use classification'!$A$11,IF(OR(ISNUMBER(SEARCH('[1]Lookup for use classification'!$B$12,C4903)),ISNUMBER(SEARCH('[1]Lookup for use classification'!$C$12,C4903))),'[1]Lookup for use classification'!$A$12,IF(OR(ISNUMBER(SEARCH('[1]Lookup for use classification'!$B$13,C4903)),ISNUMBER(SEARCH('[1]Lookup for use classification'!$C$13,C4903)),ISNUMBER(SEARCH('[1]Lookup for use classification'!$D$13,C4903)),,ISNUMBER(SEARCH('[1]Lookup for use classification'!$C$13,C4903)),ISNUMBER(SEARCH('[1]Lookup for use classification'!$E$13,C4903))),'[1]Lookup for use classification'!$A$13,IF(OR(ISNUMBER(SEARCH('[1]Lookup for use classification'!$B$14,C4903)),ISNUMBER(SEARCH('[1]Lookup for use classification'!$C$14,C4903))),'[1]Lookup for use classification'!$A$14,"Other"))))))))))))</f>
        <v>Other</v>
      </c>
      <c r="E4903" s="315"/>
      <c r="F4903" s="303"/>
      <c r="G4903" s="303"/>
    </row>
    <row r="4904" spans="1:7" hidden="1">
      <c r="A4904" s="187" t="s">
        <v>1692</v>
      </c>
      <c r="B4904" s="167" t="s">
        <v>4456</v>
      </c>
      <c r="C4904" s="314" t="s">
        <v>1722</v>
      </c>
      <c r="D4904" s="149" t="str">
        <f>IF(OR(ISNUMBER(SEARCH('[1]Lookup for use classification'!$B$1,C4904)),ISNUMBER(SEARCH('[1]Lookup for use classification'!$C$1,C4904)),ISNUMBER(SEARCH('[1]Lookup for use classification'!$D$1,C4904)),ISNUMBER(SEARCH('[1]Lookup for use classification'!$E$1,C4904))),'[1]Lookup for use classification'!$A$1,IF(ISNUMBER(SEARCH('[1]Lookup for use classification'!$B$2,C4904)),'[1]Lookup for use classification'!$A$2,IF(ISNUMBER(SEARCH('[1]Lookup for use classification'!$B$3,C4904)),'[1]Lookup for use classification'!$A$3,IF(OR(ISNUMBER(SEARCH('[1]Lookup for use classification'!$B$4,C4904)),ISNUMBER(SEARCH('[1]Lookup for use classification'!$C$4,C4904)),ISNUMBER(SEARCH('[1]Lookup for use classification'!$D$4,C4904)),ISNUMBER(SEARCH('[1]Lookup for use classification'!$E$4,C4904))),'[1]Lookup for use classification'!$A$4,IF(OR(ISNUMBER(SEARCH('[1]Lookup for use classification'!$B$5,C4904)),ISNUMBER(SEARCH('[1]Lookup for use classification'!$C$5,C4904)),ISNUMBER(SEARCH('[1]Lookup for use classification'!$D$5,C4904))),'[1]Lookup for use classification'!$A$5,IF(OR(ISNUMBER(SEARCH('[1]Lookup for use classification'!$B$7,C4904)),ISNUMBER(SEARCH('[1]Lookup for use classification'!$C$7,C4904)),ISNUMBER(SEARCH('[1]Lookup for use classification'!$D$7,C4904))),'[1]Lookup for use classification'!$A$7,IF(OR(ISNUMBER(SEARCH('[1]Lookup for use classification'!$B$9,C4904)),ISNUMBER(SEARCH('[1]Lookup for use classification'!$C$9,C4904)),ISNUMBER(SEARCH('[1]Lookup for use classification'!$D$9,C4904)),ISNUMBER(SEARCH('[1]Lookup for use classification'!$E$9,C4904)),ISNUMBER(SEARCH('[1]Lookup for use classification'!$F$9,C4904)),ISNUMBER(SEARCH('[1]Lookup for use classification'!$G$9,C4904)),ISNUMBER(SEARCH('[1]Lookup for use classification'!$H$9,C4904)),ISNUMBER(SEARCH('[1]Lookup for use classification'!$I$9,C4904)),ISNUMBER(SEARCH('[1]Lookup for use classification'!$J$9,C4904)),ISNUMBER(SEARCH('[1]Lookup for use classification'!$K$9,C4904))),'[1]Lookup for use classification'!$A$9,IF(OR(ISNUMBER(SEARCH('[1]Lookup for use classification'!$B$10,C4904)),ISNUMBER(SEARCH('[1]Lookup for use classification'!$C$10,C4904)),ISNUMBER(SEARCH('[1]Lookup for use classification'!$D$10,C4904)),ISNUMBER(SEARCH('[1]Lookup for use classification'!$E$10,C4904)),ISNUMBER(SEARCH('[1]Lookup for use classification'!$F$10,C4904)),ISNUMBER(SEARCH('[1]Lookup for use classification'!$G$10,C4904))),'[1]Lookup for use classification'!$A$10,IF(OR(ISNUMBER(SEARCH('[1]Lookup for use classification'!$B$11,C4904)),ISNUMBER(SEARCH('[1]Lookup for use classification'!$C$11,C4904))),'[1]Lookup for use classification'!$A$11,IF(OR(ISNUMBER(SEARCH('[1]Lookup for use classification'!$B$12,C4904)),ISNUMBER(SEARCH('[1]Lookup for use classification'!$C$12,C4904))),'[1]Lookup for use classification'!$A$12,IF(OR(ISNUMBER(SEARCH('[1]Lookup for use classification'!$B$13,C4904)),ISNUMBER(SEARCH('[1]Lookup for use classification'!$C$13,C4904)),ISNUMBER(SEARCH('[1]Lookup for use classification'!$D$13,C4904)),,ISNUMBER(SEARCH('[1]Lookup for use classification'!$C$13,C4904)),ISNUMBER(SEARCH('[1]Lookup for use classification'!$E$13,C4904))),'[1]Lookup for use classification'!$A$13,IF(OR(ISNUMBER(SEARCH('[1]Lookup for use classification'!$B$14,C4904)),ISNUMBER(SEARCH('[1]Lookup for use classification'!$C$14,C4904))),'[1]Lookup for use classification'!$A$14,"Other"))))))))))))</f>
        <v>Other</v>
      </c>
      <c r="E4904" s="315"/>
      <c r="F4904" s="303"/>
      <c r="G4904" s="303"/>
    </row>
    <row r="4905" spans="1:7" hidden="1">
      <c r="A4905" s="187" t="s">
        <v>1692</v>
      </c>
      <c r="B4905" s="167" t="s">
        <v>4456</v>
      </c>
      <c r="C4905" s="314" t="s">
        <v>1723</v>
      </c>
      <c r="D4905" s="149" t="str">
        <f>IF(OR(ISNUMBER(SEARCH('[1]Lookup for use classification'!$B$1,C4905)),ISNUMBER(SEARCH('[1]Lookup for use classification'!$C$1,C4905)),ISNUMBER(SEARCH('[1]Lookup for use classification'!$D$1,C4905)),ISNUMBER(SEARCH('[1]Lookup for use classification'!$E$1,C4905))),'[1]Lookup for use classification'!$A$1,IF(ISNUMBER(SEARCH('[1]Lookup for use classification'!$B$2,C4905)),'[1]Lookup for use classification'!$A$2,IF(ISNUMBER(SEARCH('[1]Lookup for use classification'!$B$3,C4905)),'[1]Lookup for use classification'!$A$3,IF(OR(ISNUMBER(SEARCH('[1]Lookup for use classification'!$B$4,C4905)),ISNUMBER(SEARCH('[1]Lookup for use classification'!$C$4,C4905)),ISNUMBER(SEARCH('[1]Lookup for use classification'!$D$4,C4905)),ISNUMBER(SEARCH('[1]Lookup for use classification'!$E$4,C4905))),'[1]Lookup for use classification'!$A$4,IF(OR(ISNUMBER(SEARCH('[1]Lookup for use classification'!$B$5,C4905)),ISNUMBER(SEARCH('[1]Lookup for use classification'!$C$5,C4905)),ISNUMBER(SEARCH('[1]Lookup for use classification'!$D$5,C4905))),'[1]Lookup for use classification'!$A$5,IF(OR(ISNUMBER(SEARCH('[1]Lookup for use classification'!$B$7,C4905)),ISNUMBER(SEARCH('[1]Lookup for use classification'!$C$7,C4905)),ISNUMBER(SEARCH('[1]Lookup for use classification'!$D$7,C4905))),'[1]Lookup for use classification'!$A$7,IF(OR(ISNUMBER(SEARCH('[1]Lookup for use classification'!$B$9,C4905)),ISNUMBER(SEARCH('[1]Lookup for use classification'!$C$9,C4905)),ISNUMBER(SEARCH('[1]Lookup for use classification'!$D$9,C4905)),ISNUMBER(SEARCH('[1]Lookup for use classification'!$E$9,C4905)),ISNUMBER(SEARCH('[1]Lookup for use classification'!$F$9,C4905)),ISNUMBER(SEARCH('[1]Lookup for use classification'!$G$9,C4905)),ISNUMBER(SEARCH('[1]Lookup for use classification'!$H$9,C4905)),ISNUMBER(SEARCH('[1]Lookup for use classification'!$I$9,C4905)),ISNUMBER(SEARCH('[1]Lookup for use classification'!$J$9,C4905)),ISNUMBER(SEARCH('[1]Lookup for use classification'!$K$9,C4905))),'[1]Lookup for use classification'!$A$9,IF(OR(ISNUMBER(SEARCH('[1]Lookup for use classification'!$B$10,C4905)),ISNUMBER(SEARCH('[1]Lookup for use classification'!$C$10,C4905)),ISNUMBER(SEARCH('[1]Lookup for use classification'!$D$10,C4905)),ISNUMBER(SEARCH('[1]Lookup for use classification'!$E$10,C4905)),ISNUMBER(SEARCH('[1]Lookup for use classification'!$F$10,C4905)),ISNUMBER(SEARCH('[1]Lookup for use classification'!$G$10,C4905))),'[1]Lookup for use classification'!$A$10,IF(OR(ISNUMBER(SEARCH('[1]Lookup for use classification'!$B$11,C4905)),ISNUMBER(SEARCH('[1]Lookup for use classification'!$C$11,C4905))),'[1]Lookup for use classification'!$A$11,IF(OR(ISNUMBER(SEARCH('[1]Lookup for use classification'!$B$12,C4905)),ISNUMBER(SEARCH('[1]Lookup for use classification'!$C$12,C4905))),'[1]Lookup for use classification'!$A$12,IF(OR(ISNUMBER(SEARCH('[1]Lookup for use classification'!$B$13,C4905)),ISNUMBER(SEARCH('[1]Lookup for use classification'!$C$13,C4905)),ISNUMBER(SEARCH('[1]Lookup for use classification'!$D$13,C4905)),,ISNUMBER(SEARCH('[1]Lookup for use classification'!$C$13,C4905)),ISNUMBER(SEARCH('[1]Lookup for use classification'!$E$13,C4905))),'[1]Lookup for use classification'!$A$13,IF(OR(ISNUMBER(SEARCH('[1]Lookup for use classification'!$B$14,C4905)),ISNUMBER(SEARCH('[1]Lookup for use classification'!$C$14,C4905))),'[1]Lookup for use classification'!$A$14,"Other"))))))))))))</f>
        <v>Other</v>
      </c>
      <c r="E4905" s="316"/>
      <c r="F4905" s="170"/>
      <c r="G4905" s="170"/>
    </row>
    <row r="4906" spans="1:7" hidden="1">
      <c r="A4906" s="187" t="s">
        <v>1692</v>
      </c>
      <c r="B4906" s="167" t="s">
        <v>4456</v>
      </c>
      <c r="C4906" s="314" t="s">
        <v>1727</v>
      </c>
      <c r="D4906" s="149" t="str">
        <f>IF(OR(ISNUMBER(SEARCH('[1]Lookup for use classification'!$B$1,C4906)),ISNUMBER(SEARCH('[1]Lookup for use classification'!$C$1,C4906)),ISNUMBER(SEARCH('[1]Lookup for use classification'!$D$1,C4906)),ISNUMBER(SEARCH('[1]Lookup for use classification'!$E$1,C4906))),'[1]Lookup for use classification'!$A$1,IF(ISNUMBER(SEARCH('[1]Lookup for use classification'!$B$2,C4906)),'[1]Lookup for use classification'!$A$2,IF(ISNUMBER(SEARCH('[1]Lookup for use classification'!$B$3,C4906)),'[1]Lookup for use classification'!$A$3,IF(OR(ISNUMBER(SEARCH('[1]Lookup for use classification'!$B$4,C4906)),ISNUMBER(SEARCH('[1]Lookup for use classification'!$C$4,C4906)),ISNUMBER(SEARCH('[1]Lookup for use classification'!$D$4,C4906)),ISNUMBER(SEARCH('[1]Lookup for use classification'!$E$4,C4906))),'[1]Lookup for use classification'!$A$4,IF(OR(ISNUMBER(SEARCH('[1]Lookup for use classification'!$B$5,C4906)),ISNUMBER(SEARCH('[1]Lookup for use classification'!$C$5,C4906)),ISNUMBER(SEARCH('[1]Lookup for use classification'!$D$5,C4906))),'[1]Lookup for use classification'!$A$5,IF(OR(ISNUMBER(SEARCH('[1]Lookup for use classification'!$B$7,C4906)),ISNUMBER(SEARCH('[1]Lookup for use classification'!$C$7,C4906)),ISNUMBER(SEARCH('[1]Lookup for use classification'!$D$7,C4906))),'[1]Lookup for use classification'!$A$7,IF(OR(ISNUMBER(SEARCH('[1]Lookup for use classification'!$B$9,C4906)),ISNUMBER(SEARCH('[1]Lookup for use classification'!$C$9,C4906)),ISNUMBER(SEARCH('[1]Lookup for use classification'!$D$9,C4906)),ISNUMBER(SEARCH('[1]Lookup for use classification'!$E$9,C4906)),ISNUMBER(SEARCH('[1]Lookup for use classification'!$F$9,C4906)),ISNUMBER(SEARCH('[1]Lookup for use classification'!$G$9,C4906)),ISNUMBER(SEARCH('[1]Lookup for use classification'!$H$9,C4906)),ISNUMBER(SEARCH('[1]Lookup for use classification'!$I$9,C4906)),ISNUMBER(SEARCH('[1]Lookup for use classification'!$J$9,C4906)),ISNUMBER(SEARCH('[1]Lookup for use classification'!$K$9,C4906))),'[1]Lookup for use classification'!$A$9,IF(OR(ISNUMBER(SEARCH('[1]Lookup for use classification'!$B$10,C4906)),ISNUMBER(SEARCH('[1]Lookup for use classification'!$C$10,C4906)),ISNUMBER(SEARCH('[1]Lookup for use classification'!$D$10,C4906)),ISNUMBER(SEARCH('[1]Lookup for use classification'!$E$10,C4906)),ISNUMBER(SEARCH('[1]Lookup for use classification'!$F$10,C4906)),ISNUMBER(SEARCH('[1]Lookup for use classification'!$G$10,C4906))),'[1]Lookup for use classification'!$A$10,IF(OR(ISNUMBER(SEARCH('[1]Lookup for use classification'!$B$11,C4906)),ISNUMBER(SEARCH('[1]Lookup for use classification'!$C$11,C4906))),'[1]Lookup for use classification'!$A$11,IF(OR(ISNUMBER(SEARCH('[1]Lookup for use classification'!$B$12,C4906)),ISNUMBER(SEARCH('[1]Lookup for use classification'!$C$12,C4906))),'[1]Lookup for use classification'!$A$12,IF(OR(ISNUMBER(SEARCH('[1]Lookup for use classification'!$B$13,C4906)),ISNUMBER(SEARCH('[1]Lookup for use classification'!$C$13,C4906)),ISNUMBER(SEARCH('[1]Lookup for use classification'!$D$13,C4906)),,ISNUMBER(SEARCH('[1]Lookup for use classification'!$C$13,C4906)),ISNUMBER(SEARCH('[1]Lookup for use classification'!$E$13,C4906))),'[1]Lookup for use classification'!$A$13,IF(OR(ISNUMBER(SEARCH('[1]Lookup for use classification'!$B$14,C4906)),ISNUMBER(SEARCH('[1]Lookup for use classification'!$C$14,C4906))),'[1]Lookup for use classification'!$A$14,"Other"))))))))))))</f>
        <v>Other</v>
      </c>
      <c r="E4906" s="316"/>
      <c r="F4906" s="170"/>
      <c r="G4906" s="170"/>
    </row>
    <row r="4907" spans="1:7" hidden="1">
      <c r="A4907" s="187" t="s">
        <v>1692</v>
      </c>
      <c r="B4907" s="167" t="s">
        <v>4456</v>
      </c>
      <c r="C4907" s="314" t="s">
        <v>1728</v>
      </c>
      <c r="D4907" s="149" t="str">
        <f>IF(OR(ISNUMBER(SEARCH('[1]Lookup for use classification'!$B$1,C4907)),ISNUMBER(SEARCH('[1]Lookup for use classification'!$C$1,C4907)),ISNUMBER(SEARCH('[1]Lookup for use classification'!$D$1,C4907)),ISNUMBER(SEARCH('[1]Lookup for use classification'!$E$1,C4907))),'[1]Lookup for use classification'!$A$1,IF(ISNUMBER(SEARCH('[1]Lookup for use classification'!$B$2,C4907)),'[1]Lookup for use classification'!$A$2,IF(ISNUMBER(SEARCH('[1]Lookup for use classification'!$B$3,C4907)),'[1]Lookup for use classification'!$A$3,IF(OR(ISNUMBER(SEARCH('[1]Lookup for use classification'!$B$4,C4907)),ISNUMBER(SEARCH('[1]Lookup for use classification'!$C$4,C4907)),ISNUMBER(SEARCH('[1]Lookup for use classification'!$D$4,C4907)),ISNUMBER(SEARCH('[1]Lookup for use classification'!$E$4,C4907))),'[1]Lookup for use classification'!$A$4,IF(OR(ISNUMBER(SEARCH('[1]Lookup for use classification'!$B$5,C4907)),ISNUMBER(SEARCH('[1]Lookup for use classification'!$C$5,C4907)),ISNUMBER(SEARCH('[1]Lookup for use classification'!$D$5,C4907))),'[1]Lookup for use classification'!$A$5,IF(OR(ISNUMBER(SEARCH('[1]Lookup for use classification'!$B$7,C4907)),ISNUMBER(SEARCH('[1]Lookup for use classification'!$C$7,C4907)),ISNUMBER(SEARCH('[1]Lookup for use classification'!$D$7,C4907))),'[1]Lookup for use classification'!$A$7,IF(OR(ISNUMBER(SEARCH('[1]Lookup for use classification'!$B$9,C4907)),ISNUMBER(SEARCH('[1]Lookup for use classification'!$C$9,C4907)),ISNUMBER(SEARCH('[1]Lookup for use classification'!$D$9,C4907)),ISNUMBER(SEARCH('[1]Lookup for use classification'!$E$9,C4907)),ISNUMBER(SEARCH('[1]Lookup for use classification'!$F$9,C4907)),ISNUMBER(SEARCH('[1]Lookup for use classification'!$G$9,C4907)),ISNUMBER(SEARCH('[1]Lookup for use classification'!$H$9,C4907)),ISNUMBER(SEARCH('[1]Lookup for use classification'!$I$9,C4907)),ISNUMBER(SEARCH('[1]Lookup for use classification'!$J$9,C4907)),ISNUMBER(SEARCH('[1]Lookup for use classification'!$K$9,C4907))),'[1]Lookup for use classification'!$A$9,IF(OR(ISNUMBER(SEARCH('[1]Lookup for use classification'!$B$10,C4907)),ISNUMBER(SEARCH('[1]Lookup for use classification'!$C$10,C4907)),ISNUMBER(SEARCH('[1]Lookup for use classification'!$D$10,C4907)),ISNUMBER(SEARCH('[1]Lookup for use classification'!$E$10,C4907)),ISNUMBER(SEARCH('[1]Lookup for use classification'!$F$10,C4907)),ISNUMBER(SEARCH('[1]Lookup for use classification'!$G$10,C4907))),'[1]Lookup for use classification'!$A$10,IF(OR(ISNUMBER(SEARCH('[1]Lookup for use classification'!$B$11,C4907)),ISNUMBER(SEARCH('[1]Lookup for use classification'!$C$11,C4907))),'[1]Lookup for use classification'!$A$11,IF(OR(ISNUMBER(SEARCH('[1]Lookup for use classification'!$B$12,C4907)),ISNUMBER(SEARCH('[1]Lookup for use classification'!$C$12,C4907))),'[1]Lookup for use classification'!$A$12,IF(OR(ISNUMBER(SEARCH('[1]Lookup for use classification'!$B$13,C4907)),ISNUMBER(SEARCH('[1]Lookup for use classification'!$C$13,C4907)),ISNUMBER(SEARCH('[1]Lookup for use classification'!$D$13,C4907)),,ISNUMBER(SEARCH('[1]Lookup for use classification'!$C$13,C4907)),ISNUMBER(SEARCH('[1]Lookup for use classification'!$E$13,C4907))),'[1]Lookup for use classification'!$A$13,IF(OR(ISNUMBER(SEARCH('[1]Lookup for use classification'!$B$14,C4907)),ISNUMBER(SEARCH('[1]Lookup for use classification'!$C$14,C4907))),'[1]Lookup for use classification'!$A$14,"Other"))))))))))))</f>
        <v>Other</v>
      </c>
      <c r="E4907" s="316"/>
      <c r="F4907" s="170"/>
      <c r="G4907" s="170"/>
    </row>
    <row r="4908" spans="1:7" hidden="1">
      <c r="A4908" s="187" t="s">
        <v>1692</v>
      </c>
      <c r="B4908" s="167" t="s">
        <v>4456</v>
      </c>
      <c r="C4908" s="314" t="s">
        <v>1733</v>
      </c>
      <c r="D4908" s="149" t="str">
        <f>IF(OR(ISNUMBER(SEARCH('[1]Lookup for use classification'!$B$1,C4908)),ISNUMBER(SEARCH('[1]Lookup for use classification'!$C$1,C4908)),ISNUMBER(SEARCH('[1]Lookup for use classification'!$D$1,C4908)),ISNUMBER(SEARCH('[1]Lookup for use classification'!$E$1,C4908))),'[1]Lookup for use classification'!$A$1,IF(ISNUMBER(SEARCH('[1]Lookup for use classification'!$B$2,C4908)),'[1]Lookup for use classification'!$A$2,IF(ISNUMBER(SEARCH('[1]Lookup for use classification'!$B$3,C4908)),'[1]Lookup for use classification'!$A$3,IF(OR(ISNUMBER(SEARCH('[1]Lookup for use classification'!$B$4,C4908)),ISNUMBER(SEARCH('[1]Lookup for use classification'!$C$4,C4908)),ISNUMBER(SEARCH('[1]Lookup for use classification'!$D$4,C4908)),ISNUMBER(SEARCH('[1]Lookup for use classification'!$E$4,C4908))),'[1]Lookup for use classification'!$A$4,IF(OR(ISNUMBER(SEARCH('[1]Lookup for use classification'!$B$5,C4908)),ISNUMBER(SEARCH('[1]Lookup for use classification'!$C$5,C4908)),ISNUMBER(SEARCH('[1]Lookup for use classification'!$D$5,C4908))),'[1]Lookup for use classification'!$A$5,IF(OR(ISNUMBER(SEARCH('[1]Lookup for use classification'!$B$7,C4908)),ISNUMBER(SEARCH('[1]Lookup for use classification'!$C$7,C4908)),ISNUMBER(SEARCH('[1]Lookup for use classification'!$D$7,C4908))),'[1]Lookup for use classification'!$A$7,IF(OR(ISNUMBER(SEARCH('[1]Lookup for use classification'!$B$9,C4908)),ISNUMBER(SEARCH('[1]Lookup for use classification'!$C$9,C4908)),ISNUMBER(SEARCH('[1]Lookup for use classification'!$D$9,C4908)),ISNUMBER(SEARCH('[1]Lookup for use classification'!$E$9,C4908)),ISNUMBER(SEARCH('[1]Lookup for use classification'!$F$9,C4908)),ISNUMBER(SEARCH('[1]Lookup for use classification'!$G$9,C4908)),ISNUMBER(SEARCH('[1]Lookup for use classification'!$H$9,C4908)),ISNUMBER(SEARCH('[1]Lookup for use classification'!$I$9,C4908)),ISNUMBER(SEARCH('[1]Lookup for use classification'!$J$9,C4908)),ISNUMBER(SEARCH('[1]Lookup for use classification'!$K$9,C4908))),'[1]Lookup for use classification'!$A$9,IF(OR(ISNUMBER(SEARCH('[1]Lookup for use classification'!$B$10,C4908)),ISNUMBER(SEARCH('[1]Lookup for use classification'!$C$10,C4908)),ISNUMBER(SEARCH('[1]Lookup for use classification'!$D$10,C4908)),ISNUMBER(SEARCH('[1]Lookup for use classification'!$E$10,C4908)),ISNUMBER(SEARCH('[1]Lookup for use classification'!$F$10,C4908)),ISNUMBER(SEARCH('[1]Lookup for use classification'!$G$10,C4908))),'[1]Lookup for use classification'!$A$10,IF(OR(ISNUMBER(SEARCH('[1]Lookup for use classification'!$B$11,C4908)),ISNUMBER(SEARCH('[1]Lookup for use classification'!$C$11,C4908))),'[1]Lookup for use classification'!$A$11,IF(OR(ISNUMBER(SEARCH('[1]Lookup for use classification'!$B$12,C4908)),ISNUMBER(SEARCH('[1]Lookup for use classification'!$C$12,C4908))),'[1]Lookup for use classification'!$A$12,IF(OR(ISNUMBER(SEARCH('[1]Lookup for use classification'!$B$13,C4908)),ISNUMBER(SEARCH('[1]Lookup for use classification'!$C$13,C4908)),ISNUMBER(SEARCH('[1]Lookup for use classification'!$D$13,C4908)),,ISNUMBER(SEARCH('[1]Lookup for use classification'!$C$13,C4908)),ISNUMBER(SEARCH('[1]Lookup for use classification'!$E$13,C4908))),'[1]Lookup for use classification'!$A$13,IF(OR(ISNUMBER(SEARCH('[1]Lookup for use classification'!$B$14,C4908)),ISNUMBER(SEARCH('[1]Lookup for use classification'!$C$14,C4908))),'[1]Lookup for use classification'!$A$14,"Other"))))))))))))</f>
        <v>Other</v>
      </c>
      <c r="E4908" s="315"/>
      <c r="F4908" s="303"/>
      <c r="G4908" s="303"/>
    </row>
    <row r="4909" spans="1:7" hidden="1">
      <c r="A4909" s="187" t="s">
        <v>1692</v>
      </c>
      <c r="B4909" s="167" t="s">
        <v>4456</v>
      </c>
      <c r="C4909" s="314" t="s">
        <v>1735</v>
      </c>
      <c r="D4909" s="149" t="str">
        <f>IF(OR(ISNUMBER(SEARCH('[1]Lookup for use classification'!$B$1,C4909)),ISNUMBER(SEARCH('[1]Lookup for use classification'!$C$1,C4909)),ISNUMBER(SEARCH('[1]Lookup for use classification'!$D$1,C4909)),ISNUMBER(SEARCH('[1]Lookup for use classification'!$E$1,C4909))),'[1]Lookup for use classification'!$A$1,IF(ISNUMBER(SEARCH('[1]Lookup for use classification'!$B$2,C4909)),'[1]Lookup for use classification'!$A$2,IF(ISNUMBER(SEARCH('[1]Lookup for use classification'!$B$3,C4909)),'[1]Lookup for use classification'!$A$3,IF(OR(ISNUMBER(SEARCH('[1]Lookup for use classification'!$B$4,C4909)),ISNUMBER(SEARCH('[1]Lookup for use classification'!$C$4,C4909)),ISNUMBER(SEARCH('[1]Lookup for use classification'!$D$4,C4909)),ISNUMBER(SEARCH('[1]Lookup for use classification'!$E$4,C4909))),'[1]Lookup for use classification'!$A$4,IF(OR(ISNUMBER(SEARCH('[1]Lookup for use classification'!$B$5,C4909)),ISNUMBER(SEARCH('[1]Lookup for use classification'!$C$5,C4909)),ISNUMBER(SEARCH('[1]Lookup for use classification'!$D$5,C4909))),'[1]Lookup for use classification'!$A$5,IF(OR(ISNUMBER(SEARCH('[1]Lookup for use classification'!$B$7,C4909)),ISNUMBER(SEARCH('[1]Lookup for use classification'!$C$7,C4909)),ISNUMBER(SEARCH('[1]Lookup for use classification'!$D$7,C4909))),'[1]Lookup for use classification'!$A$7,IF(OR(ISNUMBER(SEARCH('[1]Lookup for use classification'!$B$9,C4909)),ISNUMBER(SEARCH('[1]Lookup for use classification'!$C$9,C4909)),ISNUMBER(SEARCH('[1]Lookup for use classification'!$D$9,C4909)),ISNUMBER(SEARCH('[1]Lookup for use classification'!$E$9,C4909)),ISNUMBER(SEARCH('[1]Lookup for use classification'!$F$9,C4909)),ISNUMBER(SEARCH('[1]Lookup for use classification'!$G$9,C4909)),ISNUMBER(SEARCH('[1]Lookup for use classification'!$H$9,C4909)),ISNUMBER(SEARCH('[1]Lookup for use classification'!$I$9,C4909)),ISNUMBER(SEARCH('[1]Lookup for use classification'!$J$9,C4909)),ISNUMBER(SEARCH('[1]Lookup for use classification'!$K$9,C4909))),'[1]Lookup for use classification'!$A$9,IF(OR(ISNUMBER(SEARCH('[1]Lookup for use classification'!$B$10,C4909)),ISNUMBER(SEARCH('[1]Lookup for use classification'!$C$10,C4909)),ISNUMBER(SEARCH('[1]Lookup for use classification'!$D$10,C4909)),ISNUMBER(SEARCH('[1]Lookup for use classification'!$E$10,C4909)),ISNUMBER(SEARCH('[1]Lookup for use classification'!$F$10,C4909)),ISNUMBER(SEARCH('[1]Lookup for use classification'!$G$10,C4909))),'[1]Lookup for use classification'!$A$10,IF(OR(ISNUMBER(SEARCH('[1]Lookup for use classification'!$B$11,C4909)),ISNUMBER(SEARCH('[1]Lookup for use classification'!$C$11,C4909))),'[1]Lookup for use classification'!$A$11,IF(OR(ISNUMBER(SEARCH('[1]Lookup for use classification'!$B$12,C4909)),ISNUMBER(SEARCH('[1]Lookup for use classification'!$C$12,C4909))),'[1]Lookup for use classification'!$A$12,IF(OR(ISNUMBER(SEARCH('[1]Lookup for use classification'!$B$13,C4909)),ISNUMBER(SEARCH('[1]Lookup for use classification'!$C$13,C4909)),ISNUMBER(SEARCH('[1]Lookup for use classification'!$D$13,C4909)),,ISNUMBER(SEARCH('[1]Lookup for use classification'!$C$13,C4909)),ISNUMBER(SEARCH('[1]Lookup for use classification'!$E$13,C4909))),'[1]Lookup for use classification'!$A$13,IF(OR(ISNUMBER(SEARCH('[1]Lookup for use classification'!$B$14,C4909)),ISNUMBER(SEARCH('[1]Lookup for use classification'!$C$14,C4909))),'[1]Lookup for use classification'!$A$14,"Other"))))))))))))</f>
        <v>Other</v>
      </c>
      <c r="E4909" s="315"/>
      <c r="F4909" s="303"/>
      <c r="G4909" s="303"/>
    </row>
    <row r="4910" spans="1:7" hidden="1">
      <c r="A4910" s="187" t="s">
        <v>1692</v>
      </c>
      <c r="B4910" s="167" t="s">
        <v>4456</v>
      </c>
      <c r="C4910" s="314" t="s">
        <v>1736</v>
      </c>
      <c r="D4910" s="149" t="str">
        <f>IF(OR(ISNUMBER(SEARCH('[1]Lookup for use classification'!$B$1,C4910)),ISNUMBER(SEARCH('[1]Lookup for use classification'!$C$1,C4910)),ISNUMBER(SEARCH('[1]Lookup for use classification'!$D$1,C4910)),ISNUMBER(SEARCH('[1]Lookup for use classification'!$E$1,C4910))),'[1]Lookup for use classification'!$A$1,IF(ISNUMBER(SEARCH('[1]Lookup for use classification'!$B$2,C4910)),'[1]Lookup for use classification'!$A$2,IF(ISNUMBER(SEARCH('[1]Lookup for use classification'!$B$3,C4910)),'[1]Lookup for use classification'!$A$3,IF(OR(ISNUMBER(SEARCH('[1]Lookup for use classification'!$B$4,C4910)),ISNUMBER(SEARCH('[1]Lookup for use classification'!$C$4,C4910)),ISNUMBER(SEARCH('[1]Lookup for use classification'!$D$4,C4910)),ISNUMBER(SEARCH('[1]Lookup for use classification'!$E$4,C4910))),'[1]Lookup for use classification'!$A$4,IF(OR(ISNUMBER(SEARCH('[1]Lookup for use classification'!$B$5,C4910)),ISNUMBER(SEARCH('[1]Lookup for use classification'!$C$5,C4910)),ISNUMBER(SEARCH('[1]Lookup for use classification'!$D$5,C4910))),'[1]Lookup for use classification'!$A$5,IF(OR(ISNUMBER(SEARCH('[1]Lookup for use classification'!$B$7,C4910)),ISNUMBER(SEARCH('[1]Lookup for use classification'!$C$7,C4910)),ISNUMBER(SEARCH('[1]Lookup for use classification'!$D$7,C4910))),'[1]Lookup for use classification'!$A$7,IF(OR(ISNUMBER(SEARCH('[1]Lookup for use classification'!$B$9,C4910)),ISNUMBER(SEARCH('[1]Lookup for use classification'!$C$9,C4910)),ISNUMBER(SEARCH('[1]Lookup for use classification'!$D$9,C4910)),ISNUMBER(SEARCH('[1]Lookup for use classification'!$E$9,C4910)),ISNUMBER(SEARCH('[1]Lookup for use classification'!$F$9,C4910)),ISNUMBER(SEARCH('[1]Lookup for use classification'!$G$9,C4910)),ISNUMBER(SEARCH('[1]Lookup for use classification'!$H$9,C4910)),ISNUMBER(SEARCH('[1]Lookup for use classification'!$I$9,C4910)),ISNUMBER(SEARCH('[1]Lookup for use classification'!$J$9,C4910)),ISNUMBER(SEARCH('[1]Lookup for use classification'!$K$9,C4910))),'[1]Lookup for use classification'!$A$9,IF(OR(ISNUMBER(SEARCH('[1]Lookup for use classification'!$B$10,C4910)),ISNUMBER(SEARCH('[1]Lookup for use classification'!$C$10,C4910)),ISNUMBER(SEARCH('[1]Lookup for use classification'!$D$10,C4910)),ISNUMBER(SEARCH('[1]Lookup for use classification'!$E$10,C4910)),ISNUMBER(SEARCH('[1]Lookup for use classification'!$F$10,C4910)),ISNUMBER(SEARCH('[1]Lookup for use classification'!$G$10,C4910))),'[1]Lookup for use classification'!$A$10,IF(OR(ISNUMBER(SEARCH('[1]Lookup for use classification'!$B$11,C4910)),ISNUMBER(SEARCH('[1]Lookup for use classification'!$C$11,C4910))),'[1]Lookup for use classification'!$A$11,IF(OR(ISNUMBER(SEARCH('[1]Lookup for use classification'!$B$12,C4910)),ISNUMBER(SEARCH('[1]Lookup for use classification'!$C$12,C4910))),'[1]Lookup for use classification'!$A$12,IF(OR(ISNUMBER(SEARCH('[1]Lookup for use classification'!$B$13,C4910)),ISNUMBER(SEARCH('[1]Lookup for use classification'!$C$13,C4910)),ISNUMBER(SEARCH('[1]Lookup for use classification'!$D$13,C4910)),,ISNUMBER(SEARCH('[1]Lookup for use classification'!$C$13,C4910)),ISNUMBER(SEARCH('[1]Lookup for use classification'!$E$13,C4910))),'[1]Lookup for use classification'!$A$13,IF(OR(ISNUMBER(SEARCH('[1]Lookup for use classification'!$B$14,C4910)),ISNUMBER(SEARCH('[1]Lookup for use classification'!$C$14,C4910))),'[1]Lookup for use classification'!$A$14,"Other"))))))))))))</f>
        <v>Other</v>
      </c>
      <c r="E4910" s="316"/>
      <c r="F4910" s="170"/>
      <c r="G4910" s="170"/>
    </row>
    <row r="4911" spans="1:7" hidden="1">
      <c r="A4911" s="187" t="s">
        <v>1692</v>
      </c>
      <c r="B4911" s="167" t="s">
        <v>4456</v>
      </c>
      <c r="C4911" s="314" t="s">
        <v>1740</v>
      </c>
      <c r="D4911" s="149" t="str">
        <f>IF(OR(ISNUMBER(SEARCH('[1]Lookup for use classification'!$B$1,C4911)),ISNUMBER(SEARCH('[1]Lookup for use classification'!$C$1,C4911)),ISNUMBER(SEARCH('[1]Lookup for use classification'!$D$1,C4911)),ISNUMBER(SEARCH('[1]Lookup for use classification'!$E$1,C4911))),'[1]Lookup for use classification'!$A$1,IF(ISNUMBER(SEARCH('[1]Lookup for use classification'!$B$2,C4911)),'[1]Lookup for use classification'!$A$2,IF(ISNUMBER(SEARCH('[1]Lookup for use classification'!$B$3,C4911)),'[1]Lookup for use classification'!$A$3,IF(OR(ISNUMBER(SEARCH('[1]Lookup for use classification'!$B$4,C4911)),ISNUMBER(SEARCH('[1]Lookup for use classification'!$C$4,C4911)),ISNUMBER(SEARCH('[1]Lookup for use classification'!$D$4,C4911)),ISNUMBER(SEARCH('[1]Lookup for use classification'!$E$4,C4911))),'[1]Lookup for use classification'!$A$4,IF(OR(ISNUMBER(SEARCH('[1]Lookup for use classification'!$B$5,C4911)),ISNUMBER(SEARCH('[1]Lookup for use classification'!$C$5,C4911)),ISNUMBER(SEARCH('[1]Lookup for use classification'!$D$5,C4911))),'[1]Lookup for use classification'!$A$5,IF(OR(ISNUMBER(SEARCH('[1]Lookup for use classification'!$B$7,C4911)),ISNUMBER(SEARCH('[1]Lookup for use classification'!$C$7,C4911)),ISNUMBER(SEARCH('[1]Lookup for use classification'!$D$7,C4911))),'[1]Lookup for use classification'!$A$7,IF(OR(ISNUMBER(SEARCH('[1]Lookup for use classification'!$B$9,C4911)),ISNUMBER(SEARCH('[1]Lookup for use classification'!$C$9,C4911)),ISNUMBER(SEARCH('[1]Lookup for use classification'!$D$9,C4911)),ISNUMBER(SEARCH('[1]Lookup for use classification'!$E$9,C4911)),ISNUMBER(SEARCH('[1]Lookup for use classification'!$F$9,C4911)),ISNUMBER(SEARCH('[1]Lookup for use classification'!$G$9,C4911)),ISNUMBER(SEARCH('[1]Lookup for use classification'!$H$9,C4911)),ISNUMBER(SEARCH('[1]Lookup for use classification'!$I$9,C4911)),ISNUMBER(SEARCH('[1]Lookup for use classification'!$J$9,C4911)),ISNUMBER(SEARCH('[1]Lookup for use classification'!$K$9,C4911))),'[1]Lookup for use classification'!$A$9,IF(OR(ISNUMBER(SEARCH('[1]Lookup for use classification'!$B$10,C4911)),ISNUMBER(SEARCH('[1]Lookup for use classification'!$C$10,C4911)),ISNUMBER(SEARCH('[1]Lookup for use classification'!$D$10,C4911)),ISNUMBER(SEARCH('[1]Lookup for use classification'!$E$10,C4911)),ISNUMBER(SEARCH('[1]Lookup for use classification'!$F$10,C4911)),ISNUMBER(SEARCH('[1]Lookup for use classification'!$G$10,C4911))),'[1]Lookup for use classification'!$A$10,IF(OR(ISNUMBER(SEARCH('[1]Lookup for use classification'!$B$11,C4911)),ISNUMBER(SEARCH('[1]Lookup for use classification'!$C$11,C4911))),'[1]Lookup for use classification'!$A$11,IF(OR(ISNUMBER(SEARCH('[1]Lookup for use classification'!$B$12,C4911)),ISNUMBER(SEARCH('[1]Lookup for use classification'!$C$12,C4911))),'[1]Lookup for use classification'!$A$12,IF(OR(ISNUMBER(SEARCH('[1]Lookup for use classification'!$B$13,C4911)),ISNUMBER(SEARCH('[1]Lookup for use classification'!$C$13,C4911)),ISNUMBER(SEARCH('[1]Lookup for use classification'!$D$13,C4911)),,ISNUMBER(SEARCH('[1]Lookup for use classification'!$C$13,C4911)),ISNUMBER(SEARCH('[1]Lookup for use classification'!$E$13,C4911))),'[1]Lookup for use classification'!$A$13,IF(OR(ISNUMBER(SEARCH('[1]Lookup for use classification'!$B$14,C4911)),ISNUMBER(SEARCH('[1]Lookup for use classification'!$C$14,C4911))),'[1]Lookup for use classification'!$A$14,"Other"))))))))))))</f>
        <v>Other</v>
      </c>
      <c r="E4911" s="315"/>
      <c r="F4911" s="303"/>
      <c r="G4911" s="303"/>
    </row>
    <row r="4912" spans="1:7" hidden="1">
      <c r="A4912" s="187" t="s">
        <v>1692</v>
      </c>
      <c r="B4912" s="167" t="s">
        <v>4456</v>
      </c>
      <c r="C4912" s="319" t="s">
        <v>1702</v>
      </c>
      <c r="D4912" s="320" t="str">
        <f>IF(OR(ISNUMBER(SEARCH('[1]Lookup for use classification'!$B$1,C4912)),ISNUMBER(SEARCH('[1]Lookup for use classification'!$C$1,C4912)),ISNUMBER(SEARCH('[1]Lookup for use classification'!$D$1,C4912)),ISNUMBER(SEARCH('[1]Lookup for use classification'!$E$1,C4912))),'[1]Lookup for use classification'!$A$1,IF(ISNUMBER(SEARCH('[1]Lookup for use classification'!$B$2,C4912)),'[1]Lookup for use classification'!$A$2,IF(ISNUMBER(SEARCH('[1]Lookup for use classification'!$B$3,C4912)),'[1]Lookup for use classification'!$A$3,IF(OR(ISNUMBER(SEARCH('[1]Lookup for use classification'!$B$4,C4912)),ISNUMBER(SEARCH('[1]Lookup for use classification'!$C$4,C4912)),ISNUMBER(SEARCH('[1]Lookup for use classification'!$D$4,C4912)),ISNUMBER(SEARCH('[1]Lookup for use classification'!$E$4,C4912))),'[1]Lookup for use classification'!$A$4,IF(OR(ISNUMBER(SEARCH('[1]Lookup for use classification'!$B$5,C4912)),ISNUMBER(SEARCH('[1]Lookup for use classification'!$C$5,C4912)),ISNUMBER(SEARCH('[1]Lookup for use classification'!$D$5,C4912))),'[1]Lookup for use classification'!$A$5,IF(OR(ISNUMBER(SEARCH('[1]Lookup for use classification'!$B$7,C4912)),ISNUMBER(SEARCH('[1]Lookup for use classification'!$C$7,C4912)),ISNUMBER(SEARCH('[1]Lookup for use classification'!$D$7,C4912))),'[1]Lookup for use classification'!$A$7,IF(OR(ISNUMBER(SEARCH('[1]Lookup for use classification'!$B$9,C4912)),ISNUMBER(SEARCH('[1]Lookup for use classification'!$C$9,C4912)),ISNUMBER(SEARCH('[1]Lookup for use classification'!$D$9,C4912)),ISNUMBER(SEARCH('[1]Lookup for use classification'!$E$9,C4912)),ISNUMBER(SEARCH('[1]Lookup for use classification'!$F$9,C4912)),ISNUMBER(SEARCH('[1]Lookup for use classification'!$G$9,C4912)),ISNUMBER(SEARCH('[1]Lookup for use classification'!$H$9,C4912)),ISNUMBER(SEARCH('[1]Lookup for use classification'!$I$9,C4912)),ISNUMBER(SEARCH('[1]Lookup for use classification'!$J$9,C4912)),ISNUMBER(SEARCH('[1]Lookup for use classification'!$K$9,C4912))),'[1]Lookup for use classification'!$A$9,IF(OR(ISNUMBER(SEARCH('[1]Lookup for use classification'!$B$10,C4912)),ISNUMBER(SEARCH('[1]Lookup for use classification'!$C$10,C4912)),ISNUMBER(SEARCH('[1]Lookup for use classification'!$D$10,C4912)),ISNUMBER(SEARCH('[1]Lookup for use classification'!$E$10,C4912)),ISNUMBER(SEARCH('[1]Lookup for use classification'!$F$10,C4912)),ISNUMBER(SEARCH('[1]Lookup for use classification'!$G$10,C4912))),'[1]Lookup for use classification'!$A$10,IF(OR(ISNUMBER(SEARCH('[1]Lookup for use classification'!$B$11,C4912)),ISNUMBER(SEARCH('[1]Lookup for use classification'!$C$11,C4912))),'[1]Lookup for use classification'!$A$11,IF(OR(ISNUMBER(SEARCH('[1]Lookup for use classification'!$B$12,C4912)),ISNUMBER(SEARCH('[1]Lookup for use classification'!$C$12,C4912))),'[1]Lookup for use classification'!$A$12,IF(OR(ISNUMBER(SEARCH('[1]Lookup for use classification'!$B$13,C4912)),ISNUMBER(SEARCH('[1]Lookup for use classification'!$C$13,C4912)),ISNUMBER(SEARCH('[1]Lookup for use classification'!$D$13,C4912)),,ISNUMBER(SEARCH('[1]Lookup for use classification'!$C$13,C4912)),ISNUMBER(SEARCH('[1]Lookup for use classification'!$E$13,C4912))),'[1]Lookup for use classification'!$A$13,IF(OR(ISNUMBER(SEARCH('[1]Lookup for use classification'!$B$14,C4912)),ISNUMBER(SEARCH('[1]Lookup for use classification'!$C$14,C4912))),'[1]Lookup for use classification'!$A$14,"Other"))))))))))))</f>
        <v>Public Assembly</v>
      </c>
      <c r="E4912" s="321"/>
      <c r="F4912" s="213"/>
      <c r="G4912" s="213"/>
    </row>
    <row r="4913" spans="1:18" hidden="1">
      <c r="A4913" s="187" t="s">
        <v>1692</v>
      </c>
      <c r="B4913" s="167" t="s">
        <v>4456</v>
      </c>
      <c r="C4913" s="314" t="s">
        <v>1706</v>
      </c>
      <c r="D4913" s="149" t="str">
        <f>IF(OR(ISNUMBER(SEARCH('[1]Lookup for use classification'!$B$1,C4913)),ISNUMBER(SEARCH('[1]Lookup for use classification'!$C$1,C4913)),ISNUMBER(SEARCH('[1]Lookup for use classification'!$D$1,C4913)),ISNUMBER(SEARCH('[1]Lookup for use classification'!$E$1,C4913))),'[1]Lookup for use classification'!$A$1,IF(ISNUMBER(SEARCH('[1]Lookup for use classification'!$B$2,C4913)),'[1]Lookup for use classification'!$A$2,IF(ISNUMBER(SEARCH('[1]Lookup for use classification'!$B$3,C4913)),'[1]Lookup for use classification'!$A$3,IF(OR(ISNUMBER(SEARCH('[1]Lookup for use classification'!$B$4,C4913)),ISNUMBER(SEARCH('[1]Lookup for use classification'!$C$4,C4913)),ISNUMBER(SEARCH('[1]Lookup for use classification'!$D$4,C4913)),ISNUMBER(SEARCH('[1]Lookup for use classification'!$E$4,C4913))),'[1]Lookup for use classification'!$A$4,IF(OR(ISNUMBER(SEARCH('[1]Lookup for use classification'!$B$5,C4913)),ISNUMBER(SEARCH('[1]Lookup for use classification'!$C$5,C4913)),ISNUMBER(SEARCH('[1]Lookup for use classification'!$D$5,C4913))),'[1]Lookup for use classification'!$A$5,IF(OR(ISNUMBER(SEARCH('[1]Lookup for use classification'!$B$7,C4913)),ISNUMBER(SEARCH('[1]Lookup for use classification'!$C$7,C4913)),ISNUMBER(SEARCH('[1]Lookup for use classification'!$D$7,C4913))),'[1]Lookup for use classification'!$A$7,IF(OR(ISNUMBER(SEARCH('[1]Lookup for use classification'!$B$9,C4913)),ISNUMBER(SEARCH('[1]Lookup for use classification'!$C$9,C4913)),ISNUMBER(SEARCH('[1]Lookup for use classification'!$D$9,C4913)),ISNUMBER(SEARCH('[1]Lookup for use classification'!$E$9,C4913)),ISNUMBER(SEARCH('[1]Lookup for use classification'!$F$9,C4913)),ISNUMBER(SEARCH('[1]Lookup for use classification'!$G$9,C4913)),ISNUMBER(SEARCH('[1]Lookup for use classification'!$H$9,C4913)),ISNUMBER(SEARCH('[1]Lookup for use classification'!$I$9,C4913)),ISNUMBER(SEARCH('[1]Lookup for use classification'!$J$9,C4913)),ISNUMBER(SEARCH('[1]Lookup for use classification'!$K$9,C4913))),'[1]Lookup for use classification'!$A$9,IF(OR(ISNUMBER(SEARCH('[1]Lookup for use classification'!$B$10,C4913)),ISNUMBER(SEARCH('[1]Lookup for use classification'!$C$10,C4913)),ISNUMBER(SEARCH('[1]Lookup for use classification'!$D$10,C4913)),ISNUMBER(SEARCH('[1]Lookup for use classification'!$E$10,C4913)),ISNUMBER(SEARCH('[1]Lookup for use classification'!$F$10,C4913)),ISNUMBER(SEARCH('[1]Lookup for use classification'!$G$10,C4913))),'[1]Lookup for use classification'!$A$10,IF(OR(ISNUMBER(SEARCH('[1]Lookup for use classification'!$B$11,C4913)),ISNUMBER(SEARCH('[1]Lookup for use classification'!$C$11,C4913))),'[1]Lookup for use classification'!$A$11,IF(OR(ISNUMBER(SEARCH('[1]Lookup for use classification'!$B$12,C4913)),ISNUMBER(SEARCH('[1]Lookup for use classification'!$C$12,C4913))),'[1]Lookup for use classification'!$A$12,IF(OR(ISNUMBER(SEARCH('[1]Lookup for use classification'!$B$13,C4913)),ISNUMBER(SEARCH('[1]Lookup for use classification'!$C$13,C4913)),ISNUMBER(SEARCH('[1]Lookup for use classification'!$D$13,C4913)),,ISNUMBER(SEARCH('[1]Lookup for use classification'!$C$13,C4913)),ISNUMBER(SEARCH('[1]Lookup for use classification'!$E$13,C4913))),'[1]Lookup for use classification'!$A$13,IF(OR(ISNUMBER(SEARCH('[1]Lookup for use classification'!$B$14,C4913)),ISNUMBER(SEARCH('[1]Lookup for use classification'!$C$14,C4913))),'[1]Lookup for use classification'!$A$14,"Other"))))))))))))</f>
        <v>Public Assembly</v>
      </c>
      <c r="E4913" s="316"/>
      <c r="F4913" s="170"/>
      <c r="G4913" s="170"/>
    </row>
    <row r="4914" spans="1:18" hidden="1">
      <c r="A4914" s="187" t="s">
        <v>1692</v>
      </c>
      <c r="B4914" s="167" t="s">
        <v>4456</v>
      </c>
      <c r="C4914" s="314" t="s">
        <v>691</v>
      </c>
      <c r="D4914" s="149" t="str">
        <f>IF(OR(ISNUMBER(SEARCH('[1]Lookup for use classification'!$B$1,C4914)),ISNUMBER(SEARCH('[1]Lookup for use classification'!$C$1,C4914)),ISNUMBER(SEARCH('[1]Lookup for use classification'!$D$1,C4914)),ISNUMBER(SEARCH('[1]Lookup for use classification'!$E$1,C4914))),'[1]Lookup for use classification'!$A$1,IF(ISNUMBER(SEARCH('[1]Lookup for use classification'!$B$2,C4914)),'[1]Lookup for use classification'!$A$2,IF(ISNUMBER(SEARCH('[1]Lookup for use classification'!$B$3,C4914)),'[1]Lookup for use classification'!$A$3,IF(OR(ISNUMBER(SEARCH('[1]Lookup for use classification'!$B$4,C4914)),ISNUMBER(SEARCH('[1]Lookup for use classification'!$C$4,C4914)),ISNUMBER(SEARCH('[1]Lookup for use classification'!$D$4,C4914)),ISNUMBER(SEARCH('[1]Lookup for use classification'!$E$4,C4914))),'[1]Lookup for use classification'!$A$4,IF(OR(ISNUMBER(SEARCH('[1]Lookup for use classification'!$B$5,C4914)),ISNUMBER(SEARCH('[1]Lookup for use classification'!$C$5,C4914)),ISNUMBER(SEARCH('[1]Lookup for use classification'!$D$5,C4914))),'[1]Lookup for use classification'!$A$5,IF(OR(ISNUMBER(SEARCH('[1]Lookup for use classification'!$B$7,C4914)),ISNUMBER(SEARCH('[1]Lookup for use classification'!$C$7,C4914)),ISNUMBER(SEARCH('[1]Lookup for use classification'!$D$7,C4914))),'[1]Lookup for use classification'!$A$7,IF(OR(ISNUMBER(SEARCH('[1]Lookup for use classification'!$B$9,C4914)),ISNUMBER(SEARCH('[1]Lookup for use classification'!$C$9,C4914)),ISNUMBER(SEARCH('[1]Lookup for use classification'!$D$9,C4914)),ISNUMBER(SEARCH('[1]Lookup for use classification'!$E$9,C4914)),ISNUMBER(SEARCH('[1]Lookup for use classification'!$F$9,C4914)),ISNUMBER(SEARCH('[1]Lookup for use classification'!$G$9,C4914)),ISNUMBER(SEARCH('[1]Lookup for use classification'!$H$9,C4914)),ISNUMBER(SEARCH('[1]Lookup for use classification'!$I$9,C4914)),ISNUMBER(SEARCH('[1]Lookup for use classification'!$J$9,C4914)),ISNUMBER(SEARCH('[1]Lookup for use classification'!$K$9,C4914))),'[1]Lookup for use classification'!$A$9,IF(OR(ISNUMBER(SEARCH('[1]Lookup for use classification'!$B$10,C4914)),ISNUMBER(SEARCH('[1]Lookup for use classification'!$C$10,C4914)),ISNUMBER(SEARCH('[1]Lookup for use classification'!$D$10,C4914)),ISNUMBER(SEARCH('[1]Lookup for use classification'!$E$10,C4914)),ISNUMBER(SEARCH('[1]Lookup for use classification'!$F$10,C4914)),ISNUMBER(SEARCH('[1]Lookup for use classification'!$G$10,C4914))),'[1]Lookup for use classification'!$A$10,IF(OR(ISNUMBER(SEARCH('[1]Lookup for use classification'!$B$11,C4914)),ISNUMBER(SEARCH('[1]Lookup for use classification'!$C$11,C4914))),'[1]Lookup for use classification'!$A$11,IF(OR(ISNUMBER(SEARCH('[1]Lookup for use classification'!$B$12,C4914)),ISNUMBER(SEARCH('[1]Lookup for use classification'!$C$12,C4914))),'[1]Lookup for use classification'!$A$12,IF(OR(ISNUMBER(SEARCH('[1]Lookup for use classification'!$B$13,C4914)),ISNUMBER(SEARCH('[1]Lookup for use classification'!$C$13,C4914)),ISNUMBER(SEARCH('[1]Lookup for use classification'!$D$13,C4914)),,ISNUMBER(SEARCH('[1]Lookup for use classification'!$C$13,C4914)),ISNUMBER(SEARCH('[1]Lookup for use classification'!$E$13,C4914))),'[1]Lookup for use classification'!$A$13,IF(OR(ISNUMBER(SEARCH('[1]Lookup for use classification'!$B$14,C4914)),ISNUMBER(SEARCH('[1]Lookup for use classification'!$C$14,C4914))),'[1]Lookup for use classification'!$A$14,"Other"))))))))))))</f>
        <v>Public Assembly</v>
      </c>
      <c r="E4914" s="315"/>
      <c r="F4914" s="303"/>
      <c r="G4914" s="303"/>
    </row>
    <row r="4915" spans="1:18" hidden="1">
      <c r="A4915" s="187" t="s">
        <v>1692</v>
      </c>
      <c r="B4915" s="167" t="s">
        <v>4456</v>
      </c>
      <c r="C4915" s="314" t="s">
        <v>1724</v>
      </c>
      <c r="D4915" s="149" t="str">
        <f>IF(OR(ISNUMBER(SEARCH('[1]Lookup for use classification'!$B$1,C4915)),ISNUMBER(SEARCH('[1]Lookup for use classification'!$C$1,C4915)),ISNUMBER(SEARCH('[1]Lookup for use classification'!$D$1,C4915)),ISNUMBER(SEARCH('[1]Lookup for use classification'!$E$1,C4915))),'[1]Lookup for use classification'!$A$1,IF(ISNUMBER(SEARCH('[1]Lookup for use classification'!$B$2,C4915)),'[1]Lookup for use classification'!$A$2,IF(ISNUMBER(SEARCH('[1]Lookup for use classification'!$B$3,C4915)),'[1]Lookup for use classification'!$A$3,IF(OR(ISNUMBER(SEARCH('[1]Lookup for use classification'!$B$4,C4915)),ISNUMBER(SEARCH('[1]Lookup for use classification'!$C$4,C4915)),ISNUMBER(SEARCH('[1]Lookup for use classification'!$D$4,C4915)),ISNUMBER(SEARCH('[1]Lookup for use classification'!$E$4,C4915))),'[1]Lookup for use classification'!$A$4,IF(OR(ISNUMBER(SEARCH('[1]Lookup for use classification'!$B$5,C4915)),ISNUMBER(SEARCH('[1]Lookup for use classification'!$C$5,C4915)),ISNUMBER(SEARCH('[1]Lookup for use classification'!$D$5,C4915))),'[1]Lookup for use classification'!$A$5,IF(OR(ISNUMBER(SEARCH('[1]Lookup for use classification'!$B$7,C4915)),ISNUMBER(SEARCH('[1]Lookup for use classification'!$C$7,C4915)),ISNUMBER(SEARCH('[1]Lookup for use classification'!$D$7,C4915))),'[1]Lookup for use classification'!$A$7,IF(OR(ISNUMBER(SEARCH('[1]Lookup for use classification'!$B$9,C4915)),ISNUMBER(SEARCH('[1]Lookup for use classification'!$C$9,C4915)),ISNUMBER(SEARCH('[1]Lookup for use classification'!$D$9,C4915)),ISNUMBER(SEARCH('[1]Lookup for use classification'!$E$9,C4915)),ISNUMBER(SEARCH('[1]Lookup for use classification'!$F$9,C4915)),ISNUMBER(SEARCH('[1]Lookup for use classification'!$G$9,C4915)),ISNUMBER(SEARCH('[1]Lookup for use classification'!$H$9,C4915)),ISNUMBER(SEARCH('[1]Lookup for use classification'!$I$9,C4915)),ISNUMBER(SEARCH('[1]Lookup for use classification'!$J$9,C4915)),ISNUMBER(SEARCH('[1]Lookup for use classification'!$K$9,C4915))),'[1]Lookup for use classification'!$A$9,IF(OR(ISNUMBER(SEARCH('[1]Lookup for use classification'!$B$10,C4915)),ISNUMBER(SEARCH('[1]Lookup for use classification'!$C$10,C4915)),ISNUMBER(SEARCH('[1]Lookup for use classification'!$D$10,C4915)),ISNUMBER(SEARCH('[1]Lookup for use classification'!$E$10,C4915)),ISNUMBER(SEARCH('[1]Lookup for use classification'!$F$10,C4915)),ISNUMBER(SEARCH('[1]Lookup for use classification'!$G$10,C4915))),'[1]Lookup for use classification'!$A$10,IF(OR(ISNUMBER(SEARCH('[1]Lookup for use classification'!$B$11,C4915)),ISNUMBER(SEARCH('[1]Lookup for use classification'!$C$11,C4915))),'[1]Lookup for use classification'!$A$11,IF(OR(ISNUMBER(SEARCH('[1]Lookup for use classification'!$B$12,C4915)),ISNUMBER(SEARCH('[1]Lookup for use classification'!$C$12,C4915))),'[1]Lookup for use classification'!$A$12,IF(OR(ISNUMBER(SEARCH('[1]Lookup for use classification'!$B$13,C4915)),ISNUMBER(SEARCH('[1]Lookup for use classification'!$C$13,C4915)),ISNUMBER(SEARCH('[1]Lookup for use classification'!$D$13,C4915)),,ISNUMBER(SEARCH('[1]Lookup for use classification'!$C$13,C4915)),ISNUMBER(SEARCH('[1]Lookup for use classification'!$E$13,C4915))),'[1]Lookup for use classification'!$A$13,IF(OR(ISNUMBER(SEARCH('[1]Lookup for use classification'!$B$14,C4915)),ISNUMBER(SEARCH('[1]Lookup for use classification'!$C$14,C4915))),'[1]Lookup for use classification'!$A$14,"Other"))))))))))))</f>
        <v>Public Assembly</v>
      </c>
      <c r="E4915" s="316"/>
      <c r="F4915" s="170"/>
      <c r="G4915" s="170"/>
    </row>
    <row r="4916" spans="1:18" hidden="1">
      <c r="A4916" s="187" t="s">
        <v>1692</v>
      </c>
      <c r="B4916" s="167" t="s">
        <v>4456</v>
      </c>
      <c r="C4916" s="314" t="s">
        <v>1726</v>
      </c>
      <c r="D4916" s="149" t="str">
        <f>IF(OR(ISNUMBER(SEARCH('[1]Lookup for use classification'!$B$1,C4916)),ISNUMBER(SEARCH('[1]Lookup for use classification'!$C$1,C4916)),ISNUMBER(SEARCH('[1]Lookup for use classification'!$D$1,C4916)),ISNUMBER(SEARCH('[1]Lookup for use classification'!$E$1,C4916))),'[1]Lookup for use classification'!$A$1,IF(ISNUMBER(SEARCH('[1]Lookup for use classification'!$B$2,C4916)),'[1]Lookup for use classification'!$A$2,IF(ISNUMBER(SEARCH('[1]Lookup for use classification'!$B$3,C4916)),'[1]Lookup for use classification'!$A$3,IF(OR(ISNUMBER(SEARCH('[1]Lookup for use classification'!$B$4,C4916)),ISNUMBER(SEARCH('[1]Lookup for use classification'!$C$4,C4916)),ISNUMBER(SEARCH('[1]Lookup for use classification'!$D$4,C4916)),ISNUMBER(SEARCH('[1]Lookup for use classification'!$E$4,C4916))),'[1]Lookup for use classification'!$A$4,IF(OR(ISNUMBER(SEARCH('[1]Lookup for use classification'!$B$5,C4916)),ISNUMBER(SEARCH('[1]Lookup for use classification'!$C$5,C4916)),ISNUMBER(SEARCH('[1]Lookup for use classification'!$D$5,C4916))),'[1]Lookup for use classification'!$A$5,IF(OR(ISNUMBER(SEARCH('[1]Lookup for use classification'!$B$7,C4916)),ISNUMBER(SEARCH('[1]Lookup for use classification'!$C$7,C4916)),ISNUMBER(SEARCH('[1]Lookup for use classification'!$D$7,C4916))),'[1]Lookup for use classification'!$A$7,IF(OR(ISNUMBER(SEARCH('[1]Lookup for use classification'!$B$9,C4916)),ISNUMBER(SEARCH('[1]Lookup for use classification'!$C$9,C4916)),ISNUMBER(SEARCH('[1]Lookup for use classification'!$D$9,C4916)),ISNUMBER(SEARCH('[1]Lookup for use classification'!$E$9,C4916)),ISNUMBER(SEARCH('[1]Lookup for use classification'!$F$9,C4916)),ISNUMBER(SEARCH('[1]Lookup for use classification'!$G$9,C4916)),ISNUMBER(SEARCH('[1]Lookup for use classification'!$H$9,C4916)),ISNUMBER(SEARCH('[1]Lookup for use classification'!$I$9,C4916)),ISNUMBER(SEARCH('[1]Lookup for use classification'!$J$9,C4916)),ISNUMBER(SEARCH('[1]Lookup for use classification'!$K$9,C4916))),'[1]Lookup for use classification'!$A$9,IF(OR(ISNUMBER(SEARCH('[1]Lookup for use classification'!$B$10,C4916)),ISNUMBER(SEARCH('[1]Lookup for use classification'!$C$10,C4916)),ISNUMBER(SEARCH('[1]Lookup for use classification'!$D$10,C4916)),ISNUMBER(SEARCH('[1]Lookup for use classification'!$E$10,C4916)),ISNUMBER(SEARCH('[1]Lookup for use classification'!$F$10,C4916)),ISNUMBER(SEARCH('[1]Lookup for use classification'!$G$10,C4916))),'[1]Lookup for use classification'!$A$10,IF(OR(ISNUMBER(SEARCH('[1]Lookup for use classification'!$B$11,C4916)),ISNUMBER(SEARCH('[1]Lookup for use classification'!$C$11,C4916))),'[1]Lookup for use classification'!$A$11,IF(OR(ISNUMBER(SEARCH('[1]Lookup for use classification'!$B$12,C4916)),ISNUMBER(SEARCH('[1]Lookup for use classification'!$C$12,C4916))),'[1]Lookup for use classification'!$A$12,IF(OR(ISNUMBER(SEARCH('[1]Lookup for use classification'!$B$13,C4916)),ISNUMBER(SEARCH('[1]Lookup for use classification'!$C$13,C4916)),ISNUMBER(SEARCH('[1]Lookup for use classification'!$D$13,C4916)),,ISNUMBER(SEARCH('[1]Lookup for use classification'!$C$13,C4916)),ISNUMBER(SEARCH('[1]Lookup for use classification'!$E$13,C4916))),'[1]Lookup for use classification'!$A$13,IF(OR(ISNUMBER(SEARCH('[1]Lookup for use classification'!$B$14,C4916)),ISNUMBER(SEARCH('[1]Lookup for use classification'!$C$14,C4916))),'[1]Lookup for use classification'!$A$14,"Other"))))))))))))</f>
        <v>Public Assembly</v>
      </c>
      <c r="E4916" s="315"/>
      <c r="F4916" s="303"/>
      <c r="G4916" s="303"/>
    </row>
    <row r="4917" spans="1:18" hidden="1">
      <c r="A4917" s="187" t="s">
        <v>1692</v>
      </c>
      <c r="B4917" s="167" t="s">
        <v>4456</v>
      </c>
      <c r="C4917" s="314" t="s">
        <v>1695</v>
      </c>
      <c r="D4917" s="149" t="str">
        <f>IF(OR(ISNUMBER(SEARCH('[1]Lookup for use classification'!$B$1,C4917)),ISNUMBER(SEARCH('[1]Lookup for use classification'!$C$1,C4917)),ISNUMBER(SEARCH('[1]Lookup for use classification'!$D$1,C4917)),ISNUMBER(SEARCH('[1]Lookup for use classification'!$E$1,C4917))),'[1]Lookup for use classification'!$A$1,IF(ISNUMBER(SEARCH('[1]Lookup for use classification'!$B$2,C4917)),'[1]Lookup for use classification'!$A$2,IF(ISNUMBER(SEARCH('[1]Lookup for use classification'!$B$3,C4917)),'[1]Lookup for use classification'!$A$3,IF(OR(ISNUMBER(SEARCH('[1]Lookup for use classification'!$B$4,C4917)),ISNUMBER(SEARCH('[1]Lookup for use classification'!$C$4,C4917)),ISNUMBER(SEARCH('[1]Lookup for use classification'!$D$4,C4917)),ISNUMBER(SEARCH('[1]Lookup for use classification'!$E$4,C4917))),'[1]Lookup for use classification'!$A$4,IF(OR(ISNUMBER(SEARCH('[1]Lookup for use classification'!$B$5,C4917)),ISNUMBER(SEARCH('[1]Lookup for use classification'!$C$5,C4917)),ISNUMBER(SEARCH('[1]Lookup for use classification'!$D$5,C4917))),'[1]Lookup for use classification'!$A$5,IF(OR(ISNUMBER(SEARCH('[1]Lookup for use classification'!$B$7,C4917)),ISNUMBER(SEARCH('[1]Lookup for use classification'!$C$7,C4917)),ISNUMBER(SEARCH('[1]Lookup for use classification'!$D$7,C4917))),'[1]Lookup for use classification'!$A$7,IF(OR(ISNUMBER(SEARCH('[1]Lookup for use classification'!$B$9,C4917)),ISNUMBER(SEARCH('[1]Lookup for use classification'!$C$9,C4917)),ISNUMBER(SEARCH('[1]Lookup for use classification'!$D$9,C4917)),ISNUMBER(SEARCH('[1]Lookup for use classification'!$E$9,C4917)),ISNUMBER(SEARCH('[1]Lookup for use classification'!$F$9,C4917)),ISNUMBER(SEARCH('[1]Lookup for use classification'!$G$9,C4917)),ISNUMBER(SEARCH('[1]Lookup for use classification'!$H$9,C4917)),ISNUMBER(SEARCH('[1]Lookup for use classification'!$I$9,C4917)),ISNUMBER(SEARCH('[1]Lookup for use classification'!$J$9,C4917)),ISNUMBER(SEARCH('[1]Lookup for use classification'!$K$9,C4917))),'[1]Lookup for use classification'!$A$9,IF(OR(ISNUMBER(SEARCH('[1]Lookup for use classification'!$B$10,C4917)),ISNUMBER(SEARCH('[1]Lookup for use classification'!$C$10,C4917)),ISNUMBER(SEARCH('[1]Lookup for use classification'!$D$10,C4917)),ISNUMBER(SEARCH('[1]Lookup for use classification'!$E$10,C4917)),ISNUMBER(SEARCH('[1]Lookup for use classification'!$F$10,C4917)),ISNUMBER(SEARCH('[1]Lookup for use classification'!$G$10,C4917))),'[1]Lookup for use classification'!$A$10,IF(OR(ISNUMBER(SEARCH('[1]Lookup for use classification'!$B$11,C4917)),ISNUMBER(SEARCH('[1]Lookup for use classification'!$C$11,C4917))),'[1]Lookup for use classification'!$A$11,IF(OR(ISNUMBER(SEARCH('[1]Lookup for use classification'!$B$12,C4917)),ISNUMBER(SEARCH('[1]Lookup for use classification'!$C$12,C4917))),'[1]Lookup for use classification'!$A$12,IF(OR(ISNUMBER(SEARCH('[1]Lookup for use classification'!$B$13,C4917)),ISNUMBER(SEARCH('[1]Lookup for use classification'!$C$13,C4917)),ISNUMBER(SEARCH('[1]Lookup for use classification'!$D$13,C4917)),,ISNUMBER(SEARCH('[1]Lookup for use classification'!$C$13,C4917)),ISNUMBER(SEARCH('[1]Lookup for use classification'!$E$13,C4917))),'[1]Lookup for use classification'!$A$13,IF(OR(ISNUMBER(SEARCH('[1]Lookup for use classification'!$B$14,C4917)),ISNUMBER(SEARCH('[1]Lookup for use classification'!$C$14,C4917))),'[1]Lookup for use classification'!$A$14,"Other"))))))))))))</f>
        <v>Public Safety</v>
      </c>
      <c r="E4917" s="316"/>
      <c r="F4917" s="170"/>
      <c r="G4917" s="170"/>
    </row>
    <row r="4918" spans="1:18" hidden="1">
      <c r="A4918" s="187" t="s">
        <v>1692</v>
      </c>
      <c r="B4918" s="167" t="s">
        <v>4456</v>
      </c>
      <c r="C4918" s="314" t="s">
        <v>1309</v>
      </c>
      <c r="D4918" s="149" t="str">
        <f>IF(OR(ISNUMBER(SEARCH('[1]Lookup for use classification'!$B$1,C4918)),ISNUMBER(SEARCH('[1]Lookup for use classification'!$C$1,C4918)),ISNUMBER(SEARCH('[1]Lookup for use classification'!$D$1,C4918)),ISNUMBER(SEARCH('[1]Lookup for use classification'!$E$1,C4918))),'[1]Lookup for use classification'!$A$1,IF(ISNUMBER(SEARCH('[1]Lookup for use classification'!$B$2,C4918)),'[1]Lookup for use classification'!$A$2,IF(ISNUMBER(SEARCH('[1]Lookup for use classification'!$B$3,C4918)),'[1]Lookup for use classification'!$A$3,IF(OR(ISNUMBER(SEARCH('[1]Lookup for use classification'!$B$4,C4918)),ISNUMBER(SEARCH('[1]Lookup for use classification'!$C$4,C4918)),ISNUMBER(SEARCH('[1]Lookup for use classification'!$D$4,C4918)),ISNUMBER(SEARCH('[1]Lookup for use classification'!$E$4,C4918))),'[1]Lookup for use classification'!$A$4,IF(OR(ISNUMBER(SEARCH('[1]Lookup for use classification'!$B$5,C4918)),ISNUMBER(SEARCH('[1]Lookup for use classification'!$C$5,C4918)),ISNUMBER(SEARCH('[1]Lookup for use classification'!$D$5,C4918))),'[1]Lookup for use classification'!$A$5,IF(OR(ISNUMBER(SEARCH('[1]Lookup for use classification'!$B$7,C4918)),ISNUMBER(SEARCH('[1]Lookup for use classification'!$C$7,C4918)),ISNUMBER(SEARCH('[1]Lookup for use classification'!$D$7,C4918))),'[1]Lookup for use classification'!$A$7,IF(OR(ISNUMBER(SEARCH('[1]Lookup for use classification'!$B$9,C4918)),ISNUMBER(SEARCH('[1]Lookup for use classification'!$C$9,C4918)),ISNUMBER(SEARCH('[1]Lookup for use classification'!$D$9,C4918)),ISNUMBER(SEARCH('[1]Lookup for use classification'!$E$9,C4918)),ISNUMBER(SEARCH('[1]Lookup for use classification'!$F$9,C4918)),ISNUMBER(SEARCH('[1]Lookup for use classification'!$G$9,C4918)),ISNUMBER(SEARCH('[1]Lookup for use classification'!$H$9,C4918)),ISNUMBER(SEARCH('[1]Lookup for use classification'!$I$9,C4918)),ISNUMBER(SEARCH('[1]Lookup for use classification'!$J$9,C4918)),ISNUMBER(SEARCH('[1]Lookup for use classification'!$K$9,C4918))),'[1]Lookup for use classification'!$A$9,IF(OR(ISNUMBER(SEARCH('[1]Lookup for use classification'!$B$10,C4918)),ISNUMBER(SEARCH('[1]Lookup for use classification'!$C$10,C4918)),ISNUMBER(SEARCH('[1]Lookup for use classification'!$D$10,C4918)),ISNUMBER(SEARCH('[1]Lookup for use classification'!$E$10,C4918)),ISNUMBER(SEARCH('[1]Lookup for use classification'!$F$10,C4918)),ISNUMBER(SEARCH('[1]Lookup for use classification'!$G$10,C4918))),'[1]Lookup for use classification'!$A$10,IF(OR(ISNUMBER(SEARCH('[1]Lookup for use classification'!$B$11,C4918)),ISNUMBER(SEARCH('[1]Lookup for use classification'!$C$11,C4918))),'[1]Lookup for use classification'!$A$11,IF(OR(ISNUMBER(SEARCH('[1]Lookup for use classification'!$B$12,C4918)),ISNUMBER(SEARCH('[1]Lookup for use classification'!$C$12,C4918))),'[1]Lookup for use classification'!$A$12,IF(OR(ISNUMBER(SEARCH('[1]Lookup for use classification'!$B$13,C4918)),ISNUMBER(SEARCH('[1]Lookup for use classification'!$C$13,C4918)),ISNUMBER(SEARCH('[1]Lookup for use classification'!$D$13,C4918)),,ISNUMBER(SEARCH('[1]Lookup for use classification'!$C$13,C4918)),ISNUMBER(SEARCH('[1]Lookup for use classification'!$E$13,C4918))),'[1]Lookup for use classification'!$A$13,IF(OR(ISNUMBER(SEARCH('[1]Lookup for use classification'!$B$14,C4918)),ISNUMBER(SEARCH('[1]Lookup for use classification'!$C$14,C4918))),'[1]Lookup for use classification'!$A$14,"Other"))))))))))))</f>
        <v>Public Safety</v>
      </c>
      <c r="E4918" s="316"/>
      <c r="F4918" s="170"/>
      <c r="G4918" s="170"/>
    </row>
    <row r="4919" spans="1:18" hidden="1">
      <c r="A4919" s="187" t="s">
        <v>1692</v>
      </c>
      <c r="B4919" s="167" t="s">
        <v>4456</v>
      </c>
      <c r="C4919" s="314" t="s">
        <v>1729</v>
      </c>
      <c r="D4919" s="149" t="str">
        <f>IF(OR(ISNUMBER(SEARCH('[1]Lookup for use classification'!$B$1,C4919)),ISNUMBER(SEARCH('[1]Lookup for use classification'!$C$1,C4919)),ISNUMBER(SEARCH('[1]Lookup for use classification'!$D$1,C4919)),ISNUMBER(SEARCH('[1]Lookup for use classification'!$E$1,C4919))),'[1]Lookup for use classification'!$A$1,IF(ISNUMBER(SEARCH('[1]Lookup for use classification'!$B$2,C4919)),'[1]Lookup for use classification'!$A$2,IF(ISNUMBER(SEARCH('[1]Lookup for use classification'!$B$3,C4919)),'[1]Lookup for use classification'!$A$3,IF(OR(ISNUMBER(SEARCH('[1]Lookup for use classification'!$B$4,C4919)),ISNUMBER(SEARCH('[1]Lookup for use classification'!$C$4,C4919)),ISNUMBER(SEARCH('[1]Lookup for use classification'!$D$4,C4919)),ISNUMBER(SEARCH('[1]Lookup for use classification'!$E$4,C4919))),'[1]Lookup for use classification'!$A$4,IF(OR(ISNUMBER(SEARCH('[1]Lookup for use classification'!$B$5,C4919)),ISNUMBER(SEARCH('[1]Lookup for use classification'!$C$5,C4919)),ISNUMBER(SEARCH('[1]Lookup for use classification'!$D$5,C4919))),'[1]Lookup for use classification'!$A$5,IF(OR(ISNUMBER(SEARCH('[1]Lookup for use classification'!$B$7,C4919)),ISNUMBER(SEARCH('[1]Lookup for use classification'!$C$7,C4919)),ISNUMBER(SEARCH('[1]Lookup for use classification'!$D$7,C4919))),'[1]Lookup for use classification'!$A$7,IF(OR(ISNUMBER(SEARCH('[1]Lookup for use classification'!$B$9,C4919)),ISNUMBER(SEARCH('[1]Lookup for use classification'!$C$9,C4919)),ISNUMBER(SEARCH('[1]Lookup for use classification'!$D$9,C4919)),ISNUMBER(SEARCH('[1]Lookup for use classification'!$E$9,C4919)),ISNUMBER(SEARCH('[1]Lookup for use classification'!$F$9,C4919)),ISNUMBER(SEARCH('[1]Lookup for use classification'!$G$9,C4919)),ISNUMBER(SEARCH('[1]Lookup for use classification'!$H$9,C4919)),ISNUMBER(SEARCH('[1]Lookup for use classification'!$I$9,C4919)),ISNUMBER(SEARCH('[1]Lookup for use classification'!$J$9,C4919)),ISNUMBER(SEARCH('[1]Lookup for use classification'!$K$9,C4919))),'[1]Lookup for use classification'!$A$9,IF(OR(ISNUMBER(SEARCH('[1]Lookup for use classification'!$B$10,C4919)),ISNUMBER(SEARCH('[1]Lookup for use classification'!$C$10,C4919)),ISNUMBER(SEARCH('[1]Lookup for use classification'!$D$10,C4919)),ISNUMBER(SEARCH('[1]Lookup for use classification'!$E$10,C4919)),ISNUMBER(SEARCH('[1]Lookup for use classification'!$F$10,C4919)),ISNUMBER(SEARCH('[1]Lookup for use classification'!$G$10,C4919))),'[1]Lookup for use classification'!$A$10,IF(OR(ISNUMBER(SEARCH('[1]Lookup for use classification'!$B$11,C4919)),ISNUMBER(SEARCH('[1]Lookup for use classification'!$C$11,C4919))),'[1]Lookup for use classification'!$A$11,IF(OR(ISNUMBER(SEARCH('[1]Lookup for use classification'!$B$12,C4919)),ISNUMBER(SEARCH('[1]Lookup for use classification'!$C$12,C4919))),'[1]Lookup for use classification'!$A$12,IF(OR(ISNUMBER(SEARCH('[1]Lookup for use classification'!$B$13,C4919)),ISNUMBER(SEARCH('[1]Lookup for use classification'!$C$13,C4919)),ISNUMBER(SEARCH('[1]Lookup for use classification'!$D$13,C4919)),,ISNUMBER(SEARCH('[1]Lookup for use classification'!$C$13,C4919)),ISNUMBER(SEARCH('[1]Lookup for use classification'!$E$13,C4919))),'[1]Lookup for use classification'!$A$13,IF(OR(ISNUMBER(SEARCH('[1]Lookup for use classification'!$B$14,C4919)),ISNUMBER(SEARCH('[1]Lookup for use classification'!$C$14,C4919))),'[1]Lookup for use classification'!$A$14,"Other"))))))))))))</f>
        <v>Public Safety</v>
      </c>
      <c r="E4919" s="316"/>
      <c r="F4919" s="170"/>
      <c r="G4919" s="170"/>
    </row>
    <row r="4920" spans="1:18" hidden="1">
      <c r="A4920" s="188" t="s">
        <v>2289</v>
      </c>
      <c r="B4920" s="8" t="str">
        <f>IF(ISNA(VLOOKUP(CONCATENATE(A4920,C4920),ARIS!$A$1:$A$959,1,FALSE)),"","ARIS")</f>
        <v>ARIS</v>
      </c>
      <c r="C4920" s="310" t="s">
        <v>2290</v>
      </c>
      <c r="D4920" s="310" t="s">
        <v>2233</v>
      </c>
      <c r="E4920" s="311"/>
      <c r="F4920" s="163"/>
      <c r="G4920" s="163"/>
      <c r="H4920" s="164">
        <v>2103.087591240876</v>
      </c>
      <c r="I4920" s="164"/>
    </row>
    <row r="4921" spans="1:18" hidden="1">
      <c r="A4921" s="187" t="s">
        <v>1692</v>
      </c>
      <c r="B4921" s="167" t="s">
        <v>4456</v>
      </c>
      <c r="C4921" s="322" t="s">
        <v>1721</v>
      </c>
      <c r="D4921" s="308" t="str">
        <f>IF(OR(ISNUMBER(SEARCH('[1]Lookup for use classification'!$B$1,C4921)),ISNUMBER(SEARCH('[1]Lookup for use classification'!$C$1,C4921)),ISNUMBER(SEARCH('[1]Lookup for use classification'!$D$1,C4921)),ISNUMBER(SEARCH('[1]Lookup for use classification'!$E$1,C4921))),'[1]Lookup for use classification'!$A$1,IF(ISNUMBER(SEARCH('[1]Lookup for use classification'!$B$2,C4921)),'[1]Lookup for use classification'!$A$2,IF(ISNUMBER(SEARCH('[1]Lookup for use classification'!$B$3,C4921)),'[1]Lookup for use classification'!$A$3,IF(OR(ISNUMBER(SEARCH('[1]Lookup for use classification'!$B$4,C4921)),ISNUMBER(SEARCH('[1]Lookup for use classification'!$C$4,C4921)),ISNUMBER(SEARCH('[1]Lookup for use classification'!$D$4,C4921)),ISNUMBER(SEARCH('[1]Lookup for use classification'!$E$4,C4921))),'[1]Lookup for use classification'!$A$4,IF(OR(ISNUMBER(SEARCH('[1]Lookup for use classification'!$B$5,C4921)),ISNUMBER(SEARCH('[1]Lookup for use classification'!$C$5,C4921)),ISNUMBER(SEARCH('[1]Lookup for use classification'!$D$5,C4921))),'[1]Lookup for use classification'!$A$5,IF(OR(ISNUMBER(SEARCH('[1]Lookup for use classification'!$B$7,C4921)),ISNUMBER(SEARCH('[1]Lookup for use classification'!$C$7,C4921)),ISNUMBER(SEARCH('[1]Lookup for use classification'!$D$7,C4921))),'[1]Lookup for use classification'!$A$7,IF(OR(ISNUMBER(SEARCH('[1]Lookup for use classification'!$B$9,C4921)),ISNUMBER(SEARCH('[1]Lookup for use classification'!$C$9,C4921)),ISNUMBER(SEARCH('[1]Lookup for use classification'!$D$9,C4921)),ISNUMBER(SEARCH('[1]Lookup for use classification'!$E$9,C4921)),ISNUMBER(SEARCH('[1]Lookup for use classification'!$F$9,C4921)),ISNUMBER(SEARCH('[1]Lookup for use classification'!$G$9,C4921)),ISNUMBER(SEARCH('[1]Lookup for use classification'!$H$9,C4921)),ISNUMBER(SEARCH('[1]Lookup for use classification'!$I$9,C4921)),ISNUMBER(SEARCH('[1]Lookup for use classification'!$J$9,C4921)),ISNUMBER(SEARCH('[1]Lookup for use classification'!$K$9,C4921))),'[1]Lookup for use classification'!$A$9,IF(OR(ISNUMBER(SEARCH('[1]Lookup for use classification'!$B$10,C4921)),ISNUMBER(SEARCH('[1]Lookup for use classification'!$C$10,C4921)),ISNUMBER(SEARCH('[1]Lookup for use classification'!$D$10,C4921)),ISNUMBER(SEARCH('[1]Lookup for use classification'!$E$10,C4921)),ISNUMBER(SEARCH('[1]Lookup for use classification'!$F$10,C4921)),ISNUMBER(SEARCH('[1]Lookup for use classification'!$G$10,C4921))),'[1]Lookup for use classification'!$A$10,IF(OR(ISNUMBER(SEARCH('[1]Lookup for use classification'!$B$11,C4921)),ISNUMBER(SEARCH('[1]Lookup for use classification'!$C$11,C4921))),'[1]Lookup for use classification'!$A$11,IF(OR(ISNUMBER(SEARCH('[1]Lookup for use classification'!$B$12,C4921)),ISNUMBER(SEARCH('[1]Lookup for use classification'!$C$12,C4921))),'[1]Lookup for use classification'!$A$12,IF(OR(ISNUMBER(SEARCH('[1]Lookup for use classification'!$B$13,C4921)),ISNUMBER(SEARCH('[1]Lookup for use classification'!$C$13,C4921)),ISNUMBER(SEARCH('[1]Lookup for use classification'!$D$13,C4921)),,ISNUMBER(SEARCH('[1]Lookup for use classification'!$C$13,C4921)),ISNUMBER(SEARCH('[1]Lookup for use classification'!$E$13,C4921))),'[1]Lookup for use classification'!$A$13,IF(OR(ISNUMBER(SEARCH('[1]Lookup for use classification'!$B$14,C4921)),ISNUMBER(SEARCH('[1]Lookup for use classification'!$C$14,C4921))),'[1]Lookup for use classification'!$A$14,"Other"))))))))))))</f>
        <v>Residential - Multi-Family</v>
      </c>
      <c r="E4921" s="323"/>
      <c r="F4921" s="303"/>
      <c r="G4921" s="303"/>
    </row>
    <row r="4922" spans="1:18" hidden="1">
      <c r="A4922" s="187" t="s">
        <v>1692</v>
      </c>
      <c r="B4922" s="167" t="s">
        <v>4456</v>
      </c>
      <c r="C4922" s="314" t="s">
        <v>1701</v>
      </c>
      <c r="D4922" s="149" t="str">
        <f>IF(OR(ISNUMBER(SEARCH('[1]Lookup for use classification'!$B$1,C4922)),ISNUMBER(SEARCH('[1]Lookup for use classification'!$C$1,C4922)),ISNUMBER(SEARCH('[1]Lookup for use classification'!$D$1,C4922)),ISNUMBER(SEARCH('[1]Lookup for use classification'!$E$1,C4922))),'[1]Lookup for use classification'!$A$1,IF(ISNUMBER(SEARCH('[1]Lookup for use classification'!$B$2,C4922)),'[1]Lookup for use classification'!$A$2,IF(ISNUMBER(SEARCH('[1]Lookup for use classification'!$B$3,C4922)),'[1]Lookup for use classification'!$A$3,IF(OR(ISNUMBER(SEARCH('[1]Lookup for use classification'!$B$4,C4922)),ISNUMBER(SEARCH('[1]Lookup for use classification'!$C$4,C4922)),ISNUMBER(SEARCH('[1]Lookup for use classification'!$D$4,C4922)),ISNUMBER(SEARCH('[1]Lookup for use classification'!$E$4,C4922))),'[1]Lookup for use classification'!$A$4,IF(OR(ISNUMBER(SEARCH('[1]Lookup for use classification'!$B$5,C4922)),ISNUMBER(SEARCH('[1]Lookup for use classification'!$C$5,C4922)),ISNUMBER(SEARCH('[1]Lookup for use classification'!$D$5,C4922))),'[1]Lookup for use classification'!$A$5,IF(OR(ISNUMBER(SEARCH('[1]Lookup for use classification'!$B$7,C4922)),ISNUMBER(SEARCH('[1]Lookup for use classification'!$C$7,C4922)),ISNUMBER(SEARCH('[1]Lookup for use classification'!$D$7,C4922))),'[1]Lookup for use classification'!$A$7,IF(OR(ISNUMBER(SEARCH('[1]Lookup for use classification'!$B$9,C4922)),ISNUMBER(SEARCH('[1]Lookup for use classification'!$C$9,C4922)),ISNUMBER(SEARCH('[1]Lookup for use classification'!$D$9,C4922)),ISNUMBER(SEARCH('[1]Lookup for use classification'!$E$9,C4922)),ISNUMBER(SEARCH('[1]Lookup for use classification'!$F$9,C4922)),ISNUMBER(SEARCH('[1]Lookup for use classification'!$G$9,C4922)),ISNUMBER(SEARCH('[1]Lookup for use classification'!$H$9,C4922)),ISNUMBER(SEARCH('[1]Lookup for use classification'!$I$9,C4922)),ISNUMBER(SEARCH('[1]Lookup for use classification'!$J$9,C4922)),ISNUMBER(SEARCH('[1]Lookup for use classification'!$K$9,C4922))),'[1]Lookup for use classification'!$A$9,IF(OR(ISNUMBER(SEARCH('[1]Lookup for use classification'!$B$10,C4922)),ISNUMBER(SEARCH('[1]Lookup for use classification'!$C$10,C4922)),ISNUMBER(SEARCH('[1]Lookup for use classification'!$D$10,C4922)),ISNUMBER(SEARCH('[1]Lookup for use classification'!$E$10,C4922)),ISNUMBER(SEARCH('[1]Lookup for use classification'!$F$10,C4922)),ISNUMBER(SEARCH('[1]Lookup for use classification'!$G$10,C4922))),'[1]Lookup for use classification'!$A$10,IF(OR(ISNUMBER(SEARCH('[1]Lookup for use classification'!$B$11,C4922)),ISNUMBER(SEARCH('[1]Lookup for use classification'!$C$11,C4922))),'[1]Lookup for use classification'!$A$11,IF(OR(ISNUMBER(SEARCH('[1]Lookup for use classification'!$B$12,C4922)),ISNUMBER(SEARCH('[1]Lookup for use classification'!$C$12,C4922))),'[1]Lookup for use classification'!$A$12,IF(OR(ISNUMBER(SEARCH('[1]Lookup for use classification'!$B$13,C4922)),ISNUMBER(SEARCH('[1]Lookup for use classification'!$C$13,C4922)),ISNUMBER(SEARCH('[1]Lookup for use classification'!$D$13,C4922)),,ISNUMBER(SEARCH('[1]Lookup for use classification'!$C$13,C4922)),ISNUMBER(SEARCH('[1]Lookup for use classification'!$E$13,C4922))),'[1]Lookup for use classification'!$A$13,IF(OR(ISNUMBER(SEARCH('[1]Lookup for use classification'!$B$14,C4922)),ISNUMBER(SEARCH('[1]Lookup for use classification'!$C$14,C4922))),'[1]Lookup for use classification'!$A$14,"Other"))))))))))))</f>
        <v>Warehousing</v>
      </c>
      <c r="E4922" s="315"/>
      <c r="F4922" s="303"/>
      <c r="G4922" s="303"/>
    </row>
    <row r="4923" spans="1:18" hidden="1">
      <c r="A4923" s="187" t="s">
        <v>1692</v>
      </c>
      <c r="B4923" s="167" t="s">
        <v>4456</v>
      </c>
      <c r="C4923" s="314" t="s">
        <v>1698</v>
      </c>
      <c r="D4923" s="149" t="str">
        <f>IF(OR(ISNUMBER(SEARCH('[1]Lookup for use classification'!$B$1,C4923)),ISNUMBER(SEARCH('[1]Lookup for use classification'!$C$1,C4923)),ISNUMBER(SEARCH('[1]Lookup for use classification'!$D$1,C4923)),ISNUMBER(SEARCH('[1]Lookup for use classification'!$E$1,C4923))),'[1]Lookup for use classification'!$A$1,IF(ISNUMBER(SEARCH('[1]Lookup for use classification'!$B$2,C4923)),'[1]Lookup for use classification'!$A$2,IF(ISNUMBER(SEARCH('[1]Lookup for use classification'!$B$3,C4923)),'[1]Lookup for use classification'!$A$3,IF(OR(ISNUMBER(SEARCH('[1]Lookup for use classification'!$B$4,C4923)),ISNUMBER(SEARCH('[1]Lookup for use classification'!$C$4,C4923)),ISNUMBER(SEARCH('[1]Lookup for use classification'!$D$4,C4923)),ISNUMBER(SEARCH('[1]Lookup for use classification'!$E$4,C4923))),'[1]Lookup for use classification'!$A$4,IF(OR(ISNUMBER(SEARCH('[1]Lookup for use classification'!$B$5,C4923)),ISNUMBER(SEARCH('[1]Lookup for use classification'!$C$5,C4923)),ISNUMBER(SEARCH('[1]Lookup for use classification'!$D$5,C4923))),'[1]Lookup for use classification'!$A$5,IF(OR(ISNUMBER(SEARCH('[1]Lookup for use classification'!$B$7,C4923)),ISNUMBER(SEARCH('[1]Lookup for use classification'!$C$7,C4923)),ISNUMBER(SEARCH('[1]Lookup for use classification'!$D$7,C4923))),'[1]Lookup for use classification'!$A$7,IF(OR(ISNUMBER(SEARCH('[1]Lookup for use classification'!$B$9,C4923)),ISNUMBER(SEARCH('[1]Lookup for use classification'!$C$9,C4923)),ISNUMBER(SEARCH('[1]Lookup for use classification'!$D$9,C4923)),ISNUMBER(SEARCH('[1]Lookup for use classification'!$E$9,C4923)),ISNUMBER(SEARCH('[1]Lookup for use classification'!$F$9,C4923)),ISNUMBER(SEARCH('[1]Lookup for use classification'!$G$9,C4923)),ISNUMBER(SEARCH('[1]Lookup for use classification'!$H$9,C4923)),ISNUMBER(SEARCH('[1]Lookup for use classification'!$I$9,C4923)),ISNUMBER(SEARCH('[1]Lookup for use classification'!$J$9,C4923)),ISNUMBER(SEARCH('[1]Lookup for use classification'!$K$9,C4923))),'[1]Lookup for use classification'!$A$9,IF(OR(ISNUMBER(SEARCH('[1]Lookup for use classification'!$B$10,C4923)),ISNUMBER(SEARCH('[1]Lookup for use classification'!$C$10,C4923)),ISNUMBER(SEARCH('[1]Lookup for use classification'!$D$10,C4923)),ISNUMBER(SEARCH('[1]Lookup for use classification'!$E$10,C4923)),ISNUMBER(SEARCH('[1]Lookup for use classification'!$F$10,C4923)),ISNUMBER(SEARCH('[1]Lookup for use classification'!$G$10,C4923))),'[1]Lookup for use classification'!$A$10,IF(OR(ISNUMBER(SEARCH('[1]Lookup for use classification'!$B$11,C4923)),ISNUMBER(SEARCH('[1]Lookup for use classification'!$C$11,C4923))),'[1]Lookup for use classification'!$A$11,IF(OR(ISNUMBER(SEARCH('[1]Lookup for use classification'!$B$12,C4923)),ISNUMBER(SEARCH('[1]Lookup for use classification'!$C$12,C4923))),'[1]Lookup for use classification'!$A$12,IF(OR(ISNUMBER(SEARCH('[1]Lookup for use classification'!$B$13,C4923)),ISNUMBER(SEARCH('[1]Lookup for use classification'!$C$13,C4923)),ISNUMBER(SEARCH('[1]Lookup for use classification'!$D$13,C4923)),,ISNUMBER(SEARCH('[1]Lookup for use classification'!$C$13,C4923)),ISNUMBER(SEARCH('[1]Lookup for use classification'!$E$13,C4923))),'[1]Lookup for use classification'!$A$13,IF(OR(ISNUMBER(SEARCH('[1]Lookup for use classification'!$B$14,C4923)),ISNUMBER(SEARCH('[1]Lookup for use classification'!$C$14,C4923))),'[1]Lookup for use classification'!$A$14,"Other"))))))))))))</f>
        <v>Water &amp; Sewer</v>
      </c>
      <c r="E4923" s="316"/>
      <c r="F4923" s="170"/>
      <c r="G4923" s="170"/>
    </row>
    <row r="4924" spans="1:18" hidden="1">
      <c r="A4924" s="187" t="s">
        <v>1692</v>
      </c>
      <c r="B4924" s="167" t="s">
        <v>4456</v>
      </c>
      <c r="C4924" s="314" t="s">
        <v>1738</v>
      </c>
      <c r="D4924" s="149" t="str">
        <f>IF(OR(ISNUMBER(SEARCH('[1]Lookup for use classification'!$B$1,C4924)),ISNUMBER(SEARCH('[1]Lookup for use classification'!$C$1,C4924)),ISNUMBER(SEARCH('[1]Lookup for use classification'!$D$1,C4924)),ISNUMBER(SEARCH('[1]Lookup for use classification'!$E$1,C4924))),'[1]Lookup for use classification'!$A$1,IF(ISNUMBER(SEARCH('[1]Lookup for use classification'!$B$2,C4924)),'[1]Lookup for use classification'!$A$2,IF(ISNUMBER(SEARCH('[1]Lookup for use classification'!$B$3,C4924)),'[1]Lookup for use classification'!$A$3,IF(OR(ISNUMBER(SEARCH('[1]Lookup for use classification'!$B$4,C4924)),ISNUMBER(SEARCH('[1]Lookup for use classification'!$C$4,C4924)),ISNUMBER(SEARCH('[1]Lookup for use classification'!$D$4,C4924)),ISNUMBER(SEARCH('[1]Lookup for use classification'!$E$4,C4924))),'[1]Lookup for use classification'!$A$4,IF(OR(ISNUMBER(SEARCH('[1]Lookup for use classification'!$B$5,C4924)),ISNUMBER(SEARCH('[1]Lookup for use classification'!$C$5,C4924)),ISNUMBER(SEARCH('[1]Lookup for use classification'!$D$5,C4924))),'[1]Lookup for use classification'!$A$5,IF(OR(ISNUMBER(SEARCH('[1]Lookup for use classification'!$B$7,C4924)),ISNUMBER(SEARCH('[1]Lookup for use classification'!$C$7,C4924)),ISNUMBER(SEARCH('[1]Lookup for use classification'!$D$7,C4924))),'[1]Lookup for use classification'!$A$7,IF(OR(ISNUMBER(SEARCH('[1]Lookup for use classification'!$B$9,C4924)),ISNUMBER(SEARCH('[1]Lookup for use classification'!$C$9,C4924)),ISNUMBER(SEARCH('[1]Lookup for use classification'!$D$9,C4924)),ISNUMBER(SEARCH('[1]Lookup for use classification'!$E$9,C4924)),ISNUMBER(SEARCH('[1]Lookup for use classification'!$F$9,C4924)),ISNUMBER(SEARCH('[1]Lookup for use classification'!$G$9,C4924)),ISNUMBER(SEARCH('[1]Lookup for use classification'!$H$9,C4924)),ISNUMBER(SEARCH('[1]Lookup for use classification'!$I$9,C4924)),ISNUMBER(SEARCH('[1]Lookup for use classification'!$J$9,C4924)),ISNUMBER(SEARCH('[1]Lookup for use classification'!$K$9,C4924))),'[1]Lookup for use classification'!$A$9,IF(OR(ISNUMBER(SEARCH('[1]Lookup for use classification'!$B$10,C4924)),ISNUMBER(SEARCH('[1]Lookup for use classification'!$C$10,C4924)),ISNUMBER(SEARCH('[1]Lookup for use classification'!$D$10,C4924)),ISNUMBER(SEARCH('[1]Lookup for use classification'!$E$10,C4924)),ISNUMBER(SEARCH('[1]Lookup for use classification'!$F$10,C4924)),ISNUMBER(SEARCH('[1]Lookup for use classification'!$G$10,C4924))),'[1]Lookup for use classification'!$A$10,IF(OR(ISNUMBER(SEARCH('[1]Lookup for use classification'!$B$11,C4924)),ISNUMBER(SEARCH('[1]Lookup for use classification'!$C$11,C4924))),'[1]Lookup for use classification'!$A$11,IF(OR(ISNUMBER(SEARCH('[1]Lookup for use classification'!$B$12,C4924)),ISNUMBER(SEARCH('[1]Lookup for use classification'!$C$12,C4924))),'[1]Lookup for use classification'!$A$12,IF(OR(ISNUMBER(SEARCH('[1]Lookup for use classification'!$B$13,C4924)),ISNUMBER(SEARCH('[1]Lookup for use classification'!$C$13,C4924)),ISNUMBER(SEARCH('[1]Lookup for use classification'!$D$13,C4924)),,ISNUMBER(SEARCH('[1]Lookup for use classification'!$C$13,C4924)),ISNUMBER(SEARCH('[1]Lookup for use classification'!$E$13,C4924))),'[1]Lookup for use classification'!$A$13,IF(OR(ISNUMBER(SEARCH('[1]Lookup for use classification'!$B$14,C4924)),ISNUMBER(SEARCH('[1]Lookup for use classification'!$C$14,C4924))),'[1]Lookup for use classification'!$A$14,"Other"))))))))))))</f>
        <v>Water &amp; Sewer</v>
      </c>
      <c r="E4924" s="315"/>
      <c r="F4924" s="303"/>
      <c r="G4924" s="303"/>
    </row>
    <row r="4925" spans="1:18" hidden="1">
      <c r="A4925" s="187" t="s">
        <v>1692</v>
      </c>
      <c r="B4925" s="167" t="s">
        <v>4456</v>
      </c>
      <c r="C4925" s="168" t="s">
        <v>1739</v>
      </c>
      <c r="D4925" s="6" t="str">
        <f>IF(OR(ISNUMBER(SEARCH('[1]Lookup for use classification'!$B$1,C4925)),ISNUMBER(SEARCH('[1]Lookup for use classification'!$C$1,C4925)),ISNUMBER(SEARCH('[1]Lookup for use classification'!$D$1,C4925)),ISNUMBER(SEARCH('[1]Lookup for use classification'!$E$1,C4925))),'[1]Lookup for use classification'!$A$1,IF(ISNUMBER(SEARCH('[1]Lookup for use classification'!$B$2,C4925)),'[1]Lookup for use classification'!$A$2,IF(ISNUMBER(SEARCH('[1]Lookup for use classification'!$B$3,C4925)),'[1]Lookup for use classification'!$A$3,IF(OR(ISNUMBER(SEARCH('[1]Lookup for use classification'!$B$4,C4925)),ISNUMBER(SEARCH('[1]Lookup for use classification'!$C$4,C4925)),ISNUMBER(SEARCH('[1]Lookup for use classification'!$D$4,C4925)),ISNUMBER(SEARCH('[1]Lookup for use classification'!$E$4,C4925))),'[1]Lookup for use classification'!$A$4,IF(OR(ISNUMBER(SEARCH('[1]Lookup for use classification'!$B$5,C4925)),ISNUMBER(SEARCH('[1]Lookup for use classification'!$C$5,C4925)),ISNUMBER(SEARCH('[1]Lookup for use classification'!$D$5,C4925))),'[1]Lookup for use classification'!$A$5,IF(OR(ISNUMBER(SEARCH('[1]Lookup for use classification'!$B$7,C4925)),ISNUMBER(SEARCH('[1]Lookup for use classification'!$C$7,C4925)),ISNUMBER(SEARCH('[1]Lookup for use classification'!$D$7,C4925))),'[1]Lookup for use classification'!$A$7,IF(OR(ISNUMBER(SEARCH('[1]Lookup for use classification'!$B$9,C4925)),ISNUMBER(SEARCH('[1]Lookup for use classification'!$C$9,C4925)),ISNUMBER(SEARCH('[1]Lookup for use classification'!$D$9,C4925)),ISNUMBER(SEARCH('[1]Lookup for use classification'!$E$9,C4925)),ISNUMBER(SEARCH('[1]Lookup for use classification'!$F$9,C4925)),ISNUMBER(SEARCH('[1]Lookup for use classification'!$G$9,C4925)),ISNUMBER(SEARCH('[1]Lookup for use classification'!$H$9,C4925)),ISNUMBER(SEARCH('[1]Lookup for use classification'!$I$9,C4925)),ISNUMBER(SEARCH('[1]Lookup for use classification'!$J$9,C4925)),ISNUMBER(SEARCH('[1]Lookup for use classification'!$K$9,C4925))),'[1]Lookup for use classification'!$A$9,IF(OR(ISNUMBER(SEARCH('[1]Lookup for use classification'!$B$10,C4925)),ISNUMBER(SEARCH('[1]Lookup for use classification'!$C$10,C4925)),ISNUMBER(SEARCH('[1]Lookup for use classification'!$D$10,C4925)),ISNUMBER(SEARCH('[1]Lookup for use classification'!$E$10,C4925)),ISNUMBER(SEARCH('[1]Lookup for use classification'!$F$10,C4925)),ISNUMBER(SEARCH('[1]Lookup for use classification'!$G$10,C4925))),'[1]Lookup for use classification'!$A$10,IF(OR(ISNUMBER(SEARCH('[1]Lookup for use classification'!$B$11,C4925)),ISNUMBER(SEARCH('[1]Lookup for use classification'!$C$11,C4925))),'[1]Lookup for use classification'!$A$11,IF(OR(ISNUMBER(SEARCH('[1]Lookup for use classification'!$B$12,C4925)),ISNUMBER(SEARCH('[1]Lookup for use classification'!$C$12,C4925))),'[1]Lookup for use classification'!$A$12,IF(OR(ISNUMBER(SEARCH('[1]Lookup for use classification'!$B$13,C4925)),ISNUMBER(SEARCH('[1]Lookup for use classification'!$C$13,C4925)),ISNUMBER(SEARCH('[1]Lookup for use classification'!$D$13,C4925)),,ISNUMBER(SEARCH('[1]Lookup for use classification'!$C$13,C4925)),ISNUMBER(SEARCH('[1]Lookup for use classification'!$E$13,C4925))),'[1]Lookup for use classification'!$A$13,IF(OR(ISNUMBER(SEARCH('[1]Lookup for use classification'!$B$14,C4925)),ISNUMBER(SEARCH('[1]Lookup for use classification'!$C$14,C4925))),'[1]Lookup for use classification'!$A$14,"Other"))))))))))))</f>
        <v>Water &amp; Sewer</v>
      </c>
      <c r="E4925" s="303"/>
      <c r="F4925" s="303"/>
      <c r="G4925" s="303"/>
    </row>
    <row r="4926" spans="1:18" hidden="1">
      <c r="A4926" s="188" t="s">
        <v>560</v>
      </c>
      <c r="B4926" s="162" t="s">
        <v>4511</v>
      </c>
      <c r="C4926" s="188" t="s">
        <v>3310</v>
      </c>
      <c r="D4926" s="188" t="s">
        <v>3232</v>
      </c>
      <c r="E4926" s="215">
        <v>2335</v>
      </c>
      <c r="F4926" s="215"/>
      <c r="G4926" s="215"/>
      <c r="H4926" s="216">
        <v>1255</v>
      </c>
      <c r="I4926" s="216"/>
      <c r="J4926" s="193">
        <v>17050</v>
      </c>
      <c r="K4926" s="193"/>
      <c r="L4926" s="193"/>
      <c r="M4926" s="193">
        <v>1021</v>
      </c>
      <c r="N4926" s="193"/>
      <c r="O4926" s="193">
        <v>12243</v>
      </c>
      <c r="P4926" s="193"/>
      <c r="Q4926" s="193"/>
      <c r="R4926" s="193">
        <v>7150</v>
      </c>
    </row>
    <row r="4927" spans="1:18" hidden="1">
      <c r="A4927" s="188" t="s">
        <v>560</v>
      </c>
      <c r="B4927" s="8" t="str">
        <f>IF(ISNA(VLOOKUP(CONCATENATE(A4927,C4927),ARIS!$A$1:$A$959,1,FALSE)),"","ARIS")</f>
        <v>ARIS</v>
      </c>
      <c r="C4927" s="188" t="s">
        <v>3309</v>
      </c>
      <c r="D4927" s="188" t="s">
        <v>3232</v>
      </c>
      <c r="E4927" s="215">
        <v>2550</v>
      </c>
      <c r="F4927" s="215"/>
      <c r="G4927" s="215"/>
      <c r="H4927" s="216">
        <v>722.30057493917286</v>
      </c>
      <c r="I4927" s="216"/>
      <c r="J4927" s="193">
        <v>17247.155222999998</v>
      </c>
      <c r="K4927" s="193"/>
      <c r="L4927" s="193"/>
      <c r="M4927" s="193"/>
      <c r="N4927" s="193"/>
      <c r="O4927" s="193"/>
      <c r="P4927" s="193"/>
      <c r="Q4927" s="193"/>
      <c r="R4927" s="193"/>
    </row>
    <row r="4928" spans="1:18" hidden="1">
      <c r="A4928" s="188" t="s">
        <v>2416</v>
      </c>
      <c r="B4928" s="8" t="str">
        <f>IF(ISNA(VLOOKUP(CONCATENATE(A4928,C4928),ARIS!$A$1:$A$959,1,FALSE)),"","ARIS")</f>
        <v>ARIS</v>
      </c>
      <c r="C4928" s="188" t="s">
        <v>3202</v>
      </c>
      <c r="D4928" s="188" t="s">
        <v>377</v>
      </c>
      <c r="E4928" s="215">
        <v>960</v>
      </c>
      <c r="F4928" s="215"/>
      <c r="G4928" s="215"/>
      <c r="H4928" s="216"/>
      <c r="I4928" s="216"/>
      <c r="J4928" s="193">
        <v>1502.5135224999999</v>
      </c>
      <c r="K4928" s="193"/>
      <c r="L4928" s="193"/>
      <c r="M4928" s="193"/>
      <c r="N4928" s="193"/>
      <c r="O4928" s="193"/>
      <c r="P4928" s="193"/>
      <c r="Q4928" s="193"/>
      <c r="R4928" s="193"/>
    </row>
    <row r="4929" spans="1:18" hidden="1">
      <c r="A4929" s="188" t="s">
        <v>560</v>
      </c>
      <c r="B4929" s="8" t="str">
        <f>IF(ISNA(VLOOKUP(CONCATENATE(A4929,C4929),ARIS!$A$1:$A$959,1,FALSE)),"","ARIS")</f>
        <v>ARIS</v>
      </c>
      <c r="C4929" s="188" t="s">
        <v>3201</v>
      </c>
      <c r="D4929" s="188" t="s">
        <v>377</v>
      </c>
      <c r="E4929" s="215">
        <v>6376</v>
      </c>
      <c r="F4929" s="215"/>
      <c r="G4929" s="215"/>
      <c r="H4929" s="216">
        <v>4170.0437956204378</v>
      </c>
      <c r="I4929" s="216"/>
      <c r="J4929" s="193">
        <v>10731.0957</v>
      </c>
      <c r="K4929" s="193"/>
      <c r="L4929" s="193"/>
      <c r="M4929" s="193"/>
      <c r="N4929" s="193"/>
      <c r="O4929" s="193"/>
      <c r="P4929" s="193"/>
      <c r="Q4929" s="193"/>
      <c r="R4929" s="193"/>
    </row>
    <row r="4930" spans="1:18" hidden="1">
      <c r="A4930" s="134" t="s">
        <v>560</v>
      </c>
      <c r="B4930" s="8" t="str">
        <f>IF(ISNA(VLOOKUP(CONCATENATE(A4930,C4930),EUS!$B$2:$B$1939,1,FALSE)),"","End Use Study")</f>
        <v>End Use Study</v>
      </c>
      <c r="C4930" s="138" t="s">
        <v>2968</v>
      </c>
      <c r="D4930" s="138" t="str">
        <f>IF(OR(ISNUMBER(SEARCH('[1]Lookup for use classification'!$B$1,C4930)),ISNUMBER(SEARCH('[1]Lookup for use classification'!$C$1,C4930)),ISNUMBER(SEARCH('[1]Lookup for use classification'!$D$1,C4930)),ISNUMBER(SEARCH('[1]Lookup for use classification'!$E$1,C4930))),'[1]Lookup for use classification'!$A$1,IF(ISNUMBER(SEARCH('[1]Lookup for use classification'!$B$2,C4930)),'[1]Lookup for use classification'!$A$2,IF(ISNUMBER(SEARCH('[1]Lookup for use classification'!$B$3,C4930)),'[1]Lookup for use classification'!$A$3,IF(OR(ISNUMBER(SEARCH('[1]Lookup for use classification'!$B$4,C4930)),ISNUMBER(SEARCH('[1]Lookup for use classification'!$C$4,C4930)),ISNUMBER(SEARCH('[1]Lookup for use classification'!$D$4,C4930)),ISNUMBER(SEARCH('[1]Lookup for use classification'!$E$4,C4930))),'[1]Lookup for use classification'!$A$4,IF(OR(ISNUMBER(SEARCH('[1]Lookup for use classification'!$B$5,C4930)),ISNUMBER(SEARCH('[1]Lookup for use classification'!$C$5,C4930)),ISNUMBER(SEARCH('[1]Lookup for use classification'!$D$5,C4930))),'[1]Lookup for use classification'!$A$5,IF(OR(ISNUMBER(SEARCH('[1]Lookup for use classification'!$B$7,C4930)),ISNUMBER(SEARCH('[1]Lookup for use classification'!$C$7,C4930)),ISNUMBER(SEARCH('[1]Lookup for use classification'!$D$7,C4930))),'[1]Lookup for use classification'!$A$7,IF(OR(ISNUMBER(SEARCH('[1]Lookup for use classification'!$B$9,C4930)),ISNUMBER(SEARCH('[1]Lookup for use classification'!$C$9,C4930)),ISNUMBER(SEARCH('[1]Lookup for use classification'!$D$9,C4930)),ISNUMBER(SEARCH('[1]Lookup for use classification'!$E$9,C4930)),ISNUMBER(SEARCH('[1]Lookup for use classification'!$F$9,C4930)),ISNUMBER(SEARCH('[1]Lookup for use classification'!$G$9,C4930)),ISNUMBER(SEARCH('[1]Lookup for use classification'!$H$9,C4930)),ISNUMBER(SEARCH('[1]Lookup for use classification'!$I$9,C4930)),ISNUMBER(SEARCH('[1]Lookup for use classification'!$J$9,C4930)),ISNUMBER(SEARCH('[1]Lookup for use classification'!$K$9,C4930))),'[1]Lookup for use classification'!$A$9,IF(OR(ISNUMBER(SEARCH('[1]Lookup for use classification'!$B$10,C4930)),ISNUMBER(SEARCH('[1]Lookup for use classification'!$C$10,C4930)),ISNUMBER(SEARCH('[1]Lookup for use classification'!$D$10,C4930)),ISNUMBER(SEARCH('[1]Lookup for use classification'!$E$10,C4930)),ISNUMBER(SEARCH('[1]Lookup for use classification'!$F$10,C4930)),ISNUMBER(SEARCH('[1]Lookup for use classification'!$G$10,C4930))),'[1]Lookup for use classification'!$A$10,IF(OR(ISNUMBER(SEARCH('[1]Lookup for use classification'!$B$11,C4930)),ISNUMBER(SEARCH('[1]Lookup for use classification'!$C$11,C4930))),'[1]Lookup for use classification'!$A$11,IF(OR(ISNUMBER(SEARCH('[1]Lookup for use classification'!$B$12,C4930)),ISNUMBER(SEARCH('[1]Lookup for use classification'!$C$12,C4930))),'[1]Lookup for use classification'!$A$12,IF(OR(ISNUMBER(SEARCH('[1]Lookup for use classification'!$B$13,C4930)),ISNUMBER(SEARCH('[1]Lookup for use classification'!$C$13,C4930)),ISNUMBER(SEARCH('[1]Lookup for use classification'!$D$13,C4930)),,ISNUMBER(SEARCH('[1]Lookup for use classification'!$C$13,C4930)),ISNUMBER(SEARCH('[1]Lookup for use classification'!$E$13,C4930))),'[1]Lookup for use classification'!$A$13,IF(OR(ISNUMBER(SEARCH('[1]Lookup for use classification'!$B$14,C4930)),ISNUMBER(SEARCH('[1]Lookup for use classification'!$C$14,C4930))),'[1]Lookup for use classification'!$A$14,"Other"))))))))))))</f>
        <v>Other</v>
      </c>
      <c r="E4930" s="140"/>
      <c r="F4930" s="140"/>
      <c r="G4930" s="140"/>
      <c r="H4930" s="216"/>
      <c r="I4930" s="216"/>
      <c r="J4930" s="135"/>
      <c r="K4930" s="193"/>
      <c r="L4930" s="134"/>
      <c r="M4930" s="193"/>
      <c r="N4930" s="193"/>
      <c r="O4930" s="193"/>
      <c r="P4930" s="193"/>
      <c r="Q4930" s="193"/>
      <c r="R4930" s="193"/>
    </row>
    <row r="4931" spans="1:18" hidden="1">
      <c r="A4931" s="188" t="s">
        <v>2416</v>
      </c>
      <c r="B4931" s="8" t="str">
        <f>IF(ISNA(VLOOKUP(CONCATENATE(A4931,C4931),ARIS!$A$1:$A$959,1,FALSE)),"","ARIS")</f>
        <v>ARIS</v>
      </c>
      <c r="C4931" s="188" t="s">
        <v>2557</v>
      </c>
      <c r="D4931" s="138" t="str">
        <f>IF(OR(ISNUMBER(SEARCH('[1]Lookup for use classification'!$B$1,C4931)),ISNUMBER(SEARCH('[1]Lookup for use classification'!$C$1,C4931)),ISNUMBER(SEARCH('[1]Lookup for use classification'!$D$1,C4931))),'[1]Lookup for use classification'!$A$1,IF(ISNUMBER(SEARCH('[1]Lookup for use classification'!$B$2,C4931)),'[1]Lookup for use classification'!$A$2,IF(ISNUMBER(SEARCH('[1]Lookup for use classification'!$B$3,C4931)),'[1]Lookup for use classification'!$A$3,IF(OR(ISNUMBER(SEARCH('[1]Lookup for use classification'!$B$4,C4931)),ISNUMBER(SEARCH('[1]Lookup for use classification'!$C$4,C4931))),'[1]Lookup for use classification'!$A$4,IF(OR(ISNUMBER(SEARCH('[1]Lookup for use classification'!$B$5,C4931)),ISNUMBER(SEARCH('[1]Lookup for use classification'!$C$5,C4931)),ISNUMBER(SEARCH('[1]Lookup for use classification'!$D$5,C4931))),'[1]Lookup for use classification'!$A$5,IF(OR(ISNUMBER(SEARCH('[1]Lookup for use classification'!$B$7,C4931)),ISNUMBER(SEARCH('[1]Lookup for use classification'!$C$7,C4931)),ISNUMBER(SEARCH('[1]Lookup for use classification'!$D$7,C4931))),'[1]Lookup for use classification'!$A$7,IF(OR(ISNUMBER(SEARCH('[1]Lookup for use classification'!$B$9,C4931)),ISNUMBER(SEARCH('[1]Lookup for use classification'!$C$9,C4931)),ISNUMBER(SEARCH('[1]Lookup for use classification'!$D$9,C4931)),ISNUMBER(SEARCH('[1]Lookup for use classification'!$E$9,C4931)),ISNUMBER(SEARCH('[1]Lookup for use classification'!$F$9,C4931)),ISNUMBER(SEARCH('[1]Lookup for use classification'!$G$9,C4931))),'[1]Lookup for use classification'!$A$9,IF(OR(ISNUMBER(SEARCH('[1]Lookup for use classification'!$B$10,C4931)),ISNUMBER(SEARCH('[1]Lookup for use classification'!$C$10,C4931)),ISNUMBER(SEARCH('[1]Lookup for use classification'!$D$10,C4931)),ISNUMBER(SEARCH('[1]Lookup for use classification'!$E$10,C4931)),ISNUMBER(SEARCH('[1]Lookup for use classification'!$F$10,C4931))),'[1]Lookup for use classification'!$A$10,IF(OR(ISNUMBER(SEARCH('[1]Lookup for use classification'!$B$11,C4931)),ISNUMBER(SEARCH('[1]Lookup for use classification'!$C$11,C4931))),'[1]Lookup for use classification'!$A$11,IF(OR(ISNUMBER(SEARCH('[1]Lookup for use classification'!$B$12,C4931)),ISNUMBER(SEARCH('[1]Lookup for use classification'!$C$12,C4931))),'[1]Lookup for use classification'!$A$12,"Nope"))))))))))</f>
        <v>Public Assembly</v>
      </c>
      <c r="E4931" s="215">
        <v>1158</v>
      </c>
      <c r="F4931" s="215"/>
      <c r="G4931" s="215"/>
      <c r="H4931" s="216">
        <v>1222.6861313868612</v>
      </c>
      <c r="I4931" s="216"/>
      <c r="J4931" s="193">
        <v>418.00390849999997</v>
      </c>
      <c r="K4931" s="193"/>
      <c r="L4931" s="193"/>
      <c r="M4931" s="193"/>
      <c r="N4931" s="193"/>
      <c r="O4931" s="193"/>
      <c r="P4931" s="193"/>
      <c r="Q4931" s="193"/>
      <c r="R4931" s="193"/>
    </row>
    <row r="4932" spans="1:18" hidden="1">
      <c r="A4932" s="134" t="s">
        <v>560</v>
      </c>
      <c r="B4932" s="8" t="str">
        <f>IF(ISNA(VLOOKUP(CONCATENATE(A4932,C4932),EUS!$B$2:$B$1939,1,FALSE)),"","End Use Study")</f>
        <v>End Use Study</v>
      </c>
      <c r="C4932" s="8" t="s">
        <v>63</v>
      </c>
      <c r="D4932" s="8" t="str">
        <f>IF(OR(ISNUMBER(SEARCH('[1]Lookup for use classification'!$B$1,C4932)),ISNUMBER(SEARCH('[1]Lookup for use classification'!$C$1,C4932)),ISNUMBER(SEARCH('[1]Lookup for use classification'!$D$1,C4932))),'[1]Lookup for use classification'!$A$1,IF(ISNUMBER(SEARCH('[1]Lookup for use classification'!$B$2,C4932)),'[1]Lookup for use classification'!$A$2,IF(ISNUMBER(SEARCH('[1]Lookup for use classification'!$B$3,C4932)),'[1]Lookup for use classification'!$A$3,IF(OR(ISNUMBER(SEARCH('[1]Lookup for use classification'!$B$4,C4932)),ISNUMBER(SEARCH('[1]Lookup for use classification'!$C$4,C4932))),'[1]Lookup for use classification'!$A$4,IF(OR(ISNUMBER(SEARCH('[1]Lookup for use classification'!$B$5,C4932)),ISNUMBER(SEARCH('[1]Lookup for use classification'!$C$5,C4932)),ISNUMBER(SEARCH('[1]Lookup for use classification'!$D$5,C4932))),'[1]Lookup for use classification'!$A$5,IF(OR(ISNUMBER(SEARCH('[1]Lookup for use classification'!$B$7,C4932)),ISNUMBER(SEARCH('[1]Lookup for use classification'!$C$7,C4932)),ISNUMBER(SEARCH('[1]Lookup for use classification'!$D$7,C4932))),'[1]Lookup for use classification'!$A$7,IF(OR(ISNUMBER(SEARCH('[1]Lookup for use classification'!$B$9,C4932)),ISNUMBER(SEARCH('[1]Lookup for use classification'!$C$9,C4932)),ISNUMBER(SEARCH('[1]Lookup for use classification'!$D$9,C4932)),ISNUMBER(SEARCH('[1]Lookup for use classification'!$E$9,C4932)),ISNUMBER(SEARCH('[1]Lookup for use classification'!$F$9,C4932)),ISNUMBER(SEARCH('[1]Lookup for use classification'!$G$9,C4932))),'[1]Lookup for use classification'!$A$9,IF(OR(ISNUMBER(SEARCH('[1]Lookup for use classification'!$B$10,C4932)),ISNUMBER(SEARCH('[1]Lookup for use classification'!$C$10,C4932)),ISNUMBER(SEARCH('[1]Lookup for use classification'!$D$10,C4932)),ISNUMBER(SEARCH('[1]Lookup for use classification'!$E$10,C4932)),ISNUMBER(SEARCH('[1]Lookup for use classification'!$F$10,C4932))),'[1]Lookup for use classification'!$A$10,IF(OR(ISNUMBER(SEARCH('[1]Lookup for use classification'!$B$11,C4932)),ISNUMBER(SEARCH('[1]Lookup for use classification'!$C$11,C4932))),'[1]Lookup for use classification'!$A$11,IF(OR(ISNUMBER(SEARCH('[1]Lookup for use classification'!$B$12,C4932)),ISNUMBER(SEARCH('[1]Lookup for use classification'!$C$12,C4932))),'[1]Lookup for use classification'!$A$12,"Nope"))))))))))</f>
        <v>Public Assembly</v>
      </c>
      <c r="E4932" s="9"/>
      <c r="F4932" s="9"/>
      <c r="G4932" s="9"/>
      <c r="H4932" s="164"/>
      <c r="I4932" s="164"/>
      <c r="J4932" s="7"/>
      <c r="L4932" s="6"/>
    </row>
    <row r="4933" spans="1:18" hidden="1">
      <c r="A4933" s="188" t="s">
        <v>2416</v>
      </c>
      <c r="B4933" s="8" t="str">
        <f>IF(ISNA(VLOOKUP(CONCATENATE(A4933,C4933),ARIS!$A$1:$A$959,1,FALSE)),"","ARIS")</f>
        <v>ARIS</v>
      </c>
      <c r="C4933" s="162" t="s">
        <v>2417</v>
      </c>
      <c r="D4933" s="11" t="s">
        <v>213</v>
      </c>
      <c r="E4933" s="163">
        <v>576</v>
      </c>
      <c r="F4933" s="163"/>
      <c r="G4933" s="163"/>
      <c r="H4933" s="164"/>
      <c r="I4933" s="164"/>
      <c r="J4933" s="165">
        <v>1323.0119070000001</v>
      </c>
    </row>
    <row r="4934" spans="1:18" hidden="1">
      <c r="A4934" s="187" t="s">
        <v>560</v>
      </c>
      <c r="B4934" s="167" t="s">
        <v>4456</v>
      </c>
      <c r="C4934" s="174" t="s">
        <v>7</v>
      </c>
      <c r="D4934" s="6" t="str">
        <f>IF(OR(ISNUMBER(SEARCH('[1]Lookup for use classification'!$B$1,C4934)),ISNUMBER(SEARCH('[1]Lookup for use classification'!$C$1,C4934)),ISNUMBER(SEARCH('[1]Lookup for use classification'!$D$1,C4934)),ISNUMBER(SEARCH('[1]Lookup for use classification'!$E$1,C4934))),'[1]Lookup for use classification'!$A$1,IF(ISNUMBER(SEARCH('[1]Lookup for use classification'!$B$2,C4934)),'[1]Lookup for use classification'!$A$2,IF(ISNUMBER(SEARCH('[1]Lookup for use classification'!$B$3,C4934)),'[1]Lookup for use classification'!$A$3,IF(OR(ISNUMBER(SEARCH('[1]Lookup for use classification'!$B$4,C4934)),ISNUMBER(SEARCH('[1]Lookup for use classification'!$C$4,C4934)),ISNUMBER(SEARCH('[1]Lookup for use classification'!$D$4,C4934)),ISNUMBER(SEARCH('[1]Lookup for use classification'!$E$4,C4934))),'[1]Lookup for use classification'!$A$4,IF(OR(ISNUMBER(SEARCH('[1]Lookup for use classification'!$B$5,C4934)),ISNUMBER(SEARCH('[1]Lookup for use classification'!$C$5,C4934)),ISNUMBER(SEARCH('[1]Lookup for use classification'!$D$5,C4934))),'[1]Lookup for use classification'!$A$5,IF(OR(ISNUMBER(SEARCH('[1]Lookup for use classification'!$B$7,C4934)),ISNUMBER(SEARCH('[1]Lookup for use classification'!$C$7,C4934)),ISNUMBER(SEARCH('[1]Lookup for use classification'!$D$7,C4934))),'[1]Lookup for use classification'!$A$7,IF(OR(ISNUMBER(SEARCH('[1]Lookup for use classification'!$B$9,C4934)),ISNUMBER(SEARCH('[1]Lookup for use classification'!$C$9,C4934)),ISNUMBER(SEARCH('[1]Lookup for use classification'!$D$9,C4934)),ISNUMBER(SEARCH('[1]Lookup for use classification'!$E$9,C4934)),ISNUMBER(SEARCH('[1]Lookup for use classification'!$F$9,C4934)),ISNUMBER(SEARCH('[1]Lookup for use classification'!$G$9,C4934)),ISNUMBER(SEARCH('[1]Lookup for use classification'!$H$9,C4934)),ISNUMBER(SEARCH('[1]Lookup for use classification'!$I$9,C4934)),ISNUMBER(SEARCH('[1]Lookup for use classification'!$J$9,C4934)),ISNUMBER(SEARCH('[1]Lookup for use classification'!$K$9,C4934))),'[1]Lookup for use classification'!$A$9,IF(OR(ISNUMBER(SEARCH('[1]Lookup for use classification'!$B$10,C4934)),ISNUMBER(SEARCH('[1]Lookup for use classification'!$C$10,C4934)),ISNUMBER(SEARCH('[1]Lookup for use classification'!$D$10,C4934)),ISNUMBER(SEARCH('[1]Lookup for use classification'!$E$10,C4934)),ISNUMBER(SEARCH('[1]Lookup for use classification'!$F$10,C4934)),ISNUMBER(SEARCH('[1]Lookup for use classification'!$G$10,C4934))),'[1]Lookup for use classification'!$A$10,IF(OR(ISNUMBER(SEARCH('[1]Lookup for use classification'!$B$11,C4934)),ISNUMBER(SEARCH('[1]Lookup for use classification'!$C$11,C4934))),'[1]Lookup for use classification'!$A$11,IF(OR(ISNUMBER(SEARCH('[1]Lookup for use classification'!$B$12,C4934)),ISNUMBER(SEARCH('[1]Lookup for use classification'!$C$12,C4934))),'[1]Lookup for use classification'!$A$12,IF(OR(ISNUMBER(SEARCH('[1]Lookup for use classification'!$B$13,C4934)),ISNUMBER(SEARCH('[1]Lookup for use classification'!$C$13,C4934)),ISNUMBER(SEARCH('[1]Lookup for use classification'!$D$13,C4934)),,ISNUMBER(SEARCH('[1]Lookup for use classification'!$C$13,C4934)),ISNUMBER(SEARCH('[1]Lookup for use classification'!$E$13,C4934))),'[1]Lookup for use classification'!$A$13,IF(OR(ISNUMBER(SEARCH('[1]Lookup for use classification'!$B$14,C4934)),ISNUMBER(SEARCH('[1]Lookup for use classification'!$C$14,C4934))),'[1]Lookup for use classification'!$A$14,"Other"))))))))))))</f>
        <v>Public Safety</v>
      </c>
      <c r="E4934" s="175">
        <v>720</v>
      </c>
      <c r="F4934" s="176"/>
      <c r="G4934" s="176"/>
    </row>
    <row r="4935" spans="1:18" hidden="1">
      <c r="A4935" s="185" t="s">
        <v>560</v>
      </c>
      <c r="B4935" s="167" t="s">
        <v>4456</v>
      </c>
      <c r="C4935" s="190" t="s">
        <v>13</v>
      </c>
      <c r="D4935" s="134" t="s">
        <v>65</v>
      </c>
      <c r="E4935" s="208">
        <v>30</v>
      </c>
      <c r="F4935" s="180" t="s">
        <v>14</v>
      </c>
      <c r="G4935" s="180" t="s">
        <v>11</v>
      </c>
      <c r="H4935" s="188"/>
      <c r="I4935" s="188"/>
      <c r="J4935" s="193"/>
      <c r="K4935" s="193"/>
      <c r="L4935" s="193"/>
      <c r="M4935" s="193"/>
      <c r="N4935" s="193"/>
      <c r="O4935" s="193"/>
      <c r="P4935" s="193"/>
      <c r="Q4935" s="193"/>
      <c r="R4935" s="193"/>
    </row>
    <row r="4936" spans="1:18">
      <c r="A4936" s="185" t="s">
        <v>603</v>
      </c>
      <c r="B4936" s="8" t="s">
        <v>6055</v>
      </c>
      <c r="C4936" s="162"/>
      <c r="D4936" s="165" t="s">
        <v>3335</v>
      </c>
      <c r="E4936" s="163">
        <v>248692</v>
      </c>
      <c r="F4936" s="163"/>
      <c r="G4936" s="163"/>
      <c r="H4936" s="164"/>
      <c r="I4936" s="164"/>
      <c r="K4936" s="163"/>
    </row>
    <row r="4937" spans="1:18">
      <c r="A4937" s="188" t="s">
        <v>603</v>
      </c>
      <c r="B4937" s="8" t="str">
        <f>IF(ISNA(VLOOKUP(CONCATENATE(A4937,C4937),ARIS!$A$1:$A$959,1,FALSE)),"","ARIS")</f>
        <v>ARIS</v>
      </c>
      <c r="C4937" s="162" t="s">
        <v>3203</v>
      </c>
      <c r="D4937" s="6" t="str">
        <f>IF(OR(ISNUMBER(SEARCH('[1]Lookup for use classification'!$B$1,C4937)),ISNUMBER(SEARCH('[1]Lookup for use classification'!$C$1,C4937)),ISNUMBER(SEARCH('[1]Lookup for use classification'!$D$1,C4937))),'[1]Lookup for use classification'!$A$1,IF(ISNUMBER(SEARCH('[1]Lookup for use classification'!$B$2,C4937)),'[1]Lookup for use classification'!$A$2,IF(ISNUMBER(SEARCH('[1]Lookup for use classification'!$B$3,C4937)),'[1]Lookup for use classification'!$A$3,IF(OR(ISNUMBER(SEARCH('[1]Lookup for use classification'!$B$4,C4937)),ISNUMBER(SEARCH('[1]Lookup for use classification'!$C$4,C4937))),'[1]Lookup for use classification'!$A$4,IF(OR(ISNUMBER(SEARCH('[1]Lookup for use classification'!$B$5,C4937)),ISNUMBER(SEARCH('[1]Lookup for use classification'!$C$5,C4937)),ISNUMBER(SEARCH('[1]Lookup for use classification'!$D$5,C4937))),'[1]Lookup for use classification'!$A$5,IF(OR(ISNUMBER(SEARCH('[1]Lookup for use classification'!$B$7,C4937)),ISNUMBER(SEARCH('[1]Lookup for use classification'!$C$7,C4937)),ISNUMBER(SEARCH('[1]Lookup for use classification'!$D$7,C4937))),'[1]Lookup for use classification'!$A$7,IF(OR(ISNUMBER(SEARCH('[1]Lookup for use classification'!$B$9,C4937)),ISNUMBER(SEARCH('[1]Lookup for use classification'!$C$9,C4937)),ISNUMBER(SEARCH('[1]Lookup for use classification'!$D$9,C4937)),ISNUMBER(SEARCH('[1]Lookup for use classification'!$E$9,C4937)),ISNUMBER(SEARCH('[1]Lookup for use classification'!$F$9,C4937)),ISNUMBER(SEARCH('[1]Lookup for use classification'!$G$9,C4937))),'[1]Lookup for use classification'!$A$9,IF(OR(ISNUMBER(SEARCH('[1]Lookup for use classification'!$B$10,C4937)),ISNUMBER(SEARCH('[1]Lookup for use classification'!$C$10,C4937)),ISNUMBER(SEARCH('[1]Lookup for use classification'!$D$10,C4937)),ISNUMBER(SEARCH('[1]Lookup for use classification'!$E$10,C4937)),ISNUMBER(SEARCH('[1]Lookup for use classification'!$F$10,C4937))),'[1]Lookup for use classification'!$A$10,IF(OR(ISNUMBER(SEARCH('[1]Lookup for use classification'!$B$11,C4937)),ISNUMBER(SEARCH('[1]Lookup for use classification'!$C$11,C4937))),'[1]Lookup for use classification'!$A$11,IF(OR(ISNUMBER(SEARCH('[1]Lookup for use classification'!$B$12,C4937)),ISNUMBER(SEARCH('[1]Lookup for use classification'!$C$12,C4937))),'[1]Lookup for use classification'!$A$12,"Nope"))))))))))</f>
        <v>Office</v>
      </c>
      <c r="E4937" s="163">
        <v>5888</v>
      </c>
      <c r="F4937" s="163"/>
      <c r="G4937" s="163"/>
      <c r="H4937" s="164">
        <v>4241.2948905109479</v>
      </c>
      <c r="I4937" s="164"/>
    </row>
    <row r="4938" spans="1:18">
      <c r="A4938" s="188" t="s">
        <v>2176</v>
      </c>
      <c r="B4938" s="8" t="str">
        <f>IF(ISNA(VLOOKUP(CONCATENATE(A4938,C4938),ARIS!$A$1:$A$959,1,FALSE)),"","ARIS")</f>
        <v>ARIS</v>
      </c>
      <c r="C4938" s="162" t="s">
        <v>2976</v>
      </c>
      <c r="D4938" s="6" t="str">
        <f>IF(OR(ISNUMBER(SEARCH('[1]Lookup for use classification'!$B$1,C4938)),ISNUMBER(SEARCH('[1]Lookup for use classification'!$C$1,C4938)),ISNUMBER(SEARCH('[1]Lookup for use classification'!$D$1,C4938)),ISNUMBER(SEARCH('[1]Lookup for use classification'!$E$1,C4938))),'[1]Lookup for use classification'!$A$1,IF(ISNUMBER(SEARCH('[1]Lookup for use classification'!$B$2,C4938)),'[1]Lookup for use classification'!$A$2,IF(ISNUMBER(SEARCH('[1]Lookup for use classification'!$B$3,C4938)),'[1]Lookup for use classification'!$A$3,IF(OR(ISNUMBER(SEARCH('[1]Lookup for use classification'!$B$4,C4938)),ISNUMBER(SEARCH('[1]Lookup for use classification'!$C$4,C4938)),ISNUMBER(SEARCH('[1]Lookup for use classification'!$D$4,C4938)),ISNUMBER(SEARCH('[1]Lookup for use classification'!$E$4,C4938))),'[1]Lookup for use classification'!$A$4,IF(OR(ISNUMBER(SEARCH('[1]Lookup for use classification'!$B$5,C4938)),ISNUMBER(SEARCH('[1]Lookup for use classification'!$C$5,C4938)),ISNUMBER(SEARCH('[1]Lookup for use classification'!$D$5,C4938))),'[1]Lookup for use classification'!$A$5,IF(OR(ISNUMBER(SEARCH('[1]Lookup for use classification'!$B$7,C4938)),ISNUMBER(SEARCH('[1]Lookup for use classification'!$C$7,C4938)),ISNUMBER(SEARCH('[1]Lookup for use classification'!$D$7,C4938))),'[1]Lookup for use classification'!$A$7,IF(OR(ISNUMBER(SEARCH('[1]Lookup for use classification'!$B$9,C4938)),ISNUMBER(SEARCH('[1]Lookup for use classification'!$C$9,C4938)),ISNUMBER(SEARCH('[1]Lookup for use classification'!$D$9,C4938)),ISNUMBER(SEARCH('[1]Lookup for use classification'!$E$9,C4938)),ISNUMBER(SEARCH('[1]Lookup for use classification'!$F$9,C4938)),ISNUMBER(SEARCH('[1]Lookup for use classification'!$G$9,C4938)),ISNUMBER(SEARCH('[1]Lookup for use classification'!$H$9,C4938)),ISNUMBER(SEARCH('[1]Lookup for use classification'!$I$9,C4938)),ISNUMBER(SEARCH('[1]Lookup for use classification'!$J$9,C4938)),ISNUMBER(SEARCH('[1]Lookup for use classification'!$K$9,C4938))),'[1]Lookup for use classification'!$A$9,IF(OR(ISNUMBER(SEARCH('[1]Lookup for use classification'!$B$10,C4938)),ISNUMBER(SEARCH('[1]Lookup for use classification'!$C$10,C4938)),ISNUMBER(SEARCH('[1]Lookup for use classification'!$D$10,C4938)),ISNUMBER(SEARCH('[1]Lookup for use classification'!$E$10,C4938)),ISNUMBER(SEARCH('[1]Lookup for use classification'!$F$10,C4938)),ISNUMBER(SEARCH('[1]Lookup for use classification'!$G$10,C4938))),'[1]Lookup for use classification'!$A$10,IF(OR(ISNUMBER(SEARCH('[1]Lookup for use classification'!$B$11,C4938)),ISNUMBER(SEARCH('[1]Lookup for use classification'!$C$11,C4938))),'[1]Lookup for use classification'!$A$11,IF(OR(ISNUMBER(SEARCH('[1]Lookup for use classification'!$B$12,C4938)),ISNUMBER(SEARCH('[1]Lookup for use classification'!$C$12,C4938))),'[1]Lookup for use classification'!$A$12,IF(OR(ISNUMBER(SEARCH('[1]Lookup for use classification'!$B$13,C4938)),ISNUMBER(SEARCH('[1]Lookup for use classification'!$C$13,C4938)),ISNUMBER(SEARCH('[1]Lookup for use classification'!$D$13,C4938)),,ISNUMBER(SEARCH('[1]Lookup for use classification'!$C$13,C4938)),ISNUMBER(SEARCH('[1]Lookup for use classification'!$E$13,C4938))),'[1]Lookup for use classification'!$A$13,IF(OR(ISNUMBER(SEARCH('[1]Lookup for use classification'!$B$14,C4938)),ISNUMBER(SEARCH('[1]Lookup for use classification'!$C$14,C4938))),'[1]Lookup for use classification'!$A$14,"Other"))))))))))))</f>
        <v>Other</v>
      </c>
      <c r="E4938" s="163">
        <v>3200</v>
      </c>
      <c r="F4938" s="163"/>
      <c r="G4938" s="163"/>
      <c r="H4938" s="164">
        <v>3822.7970802919708</v>
      </c>
      <c r="I4938" s="164"/>
    </row>
    <row r="4939" spans="1:18">
      <c r="A4939" s="188" t="s">
        <v>2176</v>
      </c>
      <c r="B4939" s="8" t="str">
        <f>IF(ISNA(VLOOKUP(CONCATENATE(A4939,C4939),ARIS!$A$1:$A$959,1,FALSE)),"","ARIS")</f>
        <v>ARIS</v>
      </c>
      <c r="C4939" s="162" t="s">
        <v>2970</v>
      </c>
      <c r="D4939" s="6" t="str">
        <f>IF(OR(ISNUMBER(SEARCH('[1]Lookup for use classification'!$B$1,C4939)),ISNUMBER(SEARCH('[1]Lookup for use classification'!$C$1,C4939)),ISNUMBER(SEARCH('[1]Lookup for use classification'!$D$1,C4939)),ISNUMBER(SEARCH('[1]Lookup for use classification'!$E$1,C4939))),'[1]Lookup for use classification'!$A$1,IF(ISNUMBER(SEARCH('[1]Lookup for use classification'!$B$2,C4939)),'[1]Lookup for use classification'!$A$2,IF(ISNUMBER(SEARCH('[1]Lookup for use classification'!$B$3,C4939)),'[1]Lookup for use classification'!$A$3,IF(OR(ISNUMBER(SEARCH('[1]Lookup for use classification'!$B$4,C4939)),ISNUMBER(SEARCH('[1]Lookup for use classification'!$C$4,C4939)),ISNUMBER(SEARCH('[1]Lookup for use classification'!$D$4,C4939)),ISNUMBER(SEARCH('[1]Lookup for use classification'!$E$4,C4939))),'[1]Lookup for use classification'!$A$4,IF(OR(ISNUMBER(SEARCH('[1]Lookup for use classification'!$B$5,C4939)),ISNUMBER(SEARCH('[1]Lookup for use classification'!$C$5,C4939)),ISNUMBER(SEARCH('[1]Lookup for use classification'!$D$5,C4939))),'[1]Lookup for use classification'!$A$5,IF(OR(ISNUMBER(SEARCH('[1]Lookup for use classification'!$B$7,C4939)),ISNUMBER(SEARCH('[1]Lookup for use classification'!$C$7,C4939)),ISNUMBER(SEARCH('[1]Lookup for use classification'!$D$7,C4939))),'[1]Lookup for use classification'!$A$7,IF(OR(ISNUMBER(SEARCH('[1]Lookup for use classification'!$B$9,C4939)),ISNUMBER(SEARCH('[1]Lookup for use classification'!$C$9,C4939)),ISNUMBER(SEARCH('[1]Lookup for use classification'!$D$9,C4939)),ISNUMBER(SEARCH('[1]Lookup for use classification'!$E$9,C4939)),ISNUMBER(SEARCH('[1]Lookup for use classification'!$F$9,C4939)),ISNUMBER(SEARCH('[1]Lookup for use classification'!$G$9,C4939)),ISNUMBER(SEARCH('[1]Lookup for use classification'!$H$9,C4939)),ISNUMBER(SEARCH('[1]Lookup for use classification'!$I$9,C4939)),ISNUMBER(SEARCH('[1]Lookup for use classification'!$J$9,C4939)),ISNUMBER(SEARCH('[1]Lookup for use classification'!$K$9,C4939))),'[1]Lookup for use classification'!$A$9,IF(OR(ISNUMBER(SEARCH('[1]Lookup for use classification'!$B$10,C4939)),ISNUMBER(SEARCH('[1]Lookup for use classification'!$C$10,C4939)),ISNUMBER(SEARCH('[1]Lookup for use classification'!$D$10,C4939)),ISNUMBER(SEARCH('[1]Lookup for use classification'!$E$10,C4939)),ISNUMBER(SEARCH('[1]Lookup for use classification'!$F$10,C4939)),ISNUMBER(SEARCH('[1]Lookup for use classification'!$G$10,C4939))),'[1]Lookup for use classification'!$A$10,IF(OR(ISNUMBER(SEARCH('[1]Lookup for use classification'!$B$11,C4939)),ISNUMBER(SEARCH('[1]Lookup for use classification'!$C$11,C4939))),'[1]Lookup for use classification'!$A$11,IF(OR(ISNUMBER(SEARCH('[1]Lookup for use classification'!$B$12,C4939)),ISNUMBER(SEARCH('[1]Lookup for use classification'!$C$12,C4939))),'[1]Lookup for use classification'!$A$12,IF(OR(ISNUMBER(SEARCH('[1]Lookup for use classification'!$B$13,C4939)),ISNUMBER(SEARCH('[1]Lookup for use classification'!$C$13,C4939)),ISNUMBER(SEARCH('[1]Lookup for use classification'!$D$13,C4939)),,ISNUMBER(SEARCH('[1]Lookup for use classification'!$C$13,C4939)),ISNUMBER(SEARCH('[1]Lookup for use classification'!$E$13,C4939))),'[1]Lookup for use classification'!$A$13,IF(OR(ISNUMBER(SEARCH('[1]Lookup for use classification'!$B$14,C4939)),ISNUMBER(SEARCH('[1]Lookup for use classification'!$C$14,C4939))),'[1]Lookup for use classification'!$A$14,"Other"))))))))))))</f>
        <v>Other</v>
      </c>
      <c r="E4939" s="163">
        <v>3200</v>
      </c>
      <c r="F4939" s="163"/>
      <c r="G4939" s="163"/>
      <c r="H4939" s="164">
        <v>12401.207299270072</v>
      </c>
      <c r="I4939" s="164"/>
    </row>
    <row r="4940" spans="1:18">
      <c r="A4940" s="188" t="s">
        <v>603</v>
      </c>
      <c r="B4940" s="8" t="str">
        <f>IF(ISNA(VLOOKUP(CONCATENATE(A4940,C4940),ARIS!$A$1:$A$959,1,FALSE)),"","ARIS")</f>
        <v>ARIS</v>
      </c>
      <c r="C4940" s="162" t="s">
        <v>2974</v>
      </c>
      <c r="D4940" s="6" t="str">
        <f>IF(OR(ISNUMBER(SEARCH('[1]Lookup for use classification'!$B$1,C4940)),ISNUMBER(SEARCH('[1]Lookup for use classification'!$C$1,C4940)),ISNUMBER(SEARCH('[1]Lookup for use classification'!$D$1,C4940)),ISNUMBER(SEARCH('[1]Lookup for use classification'!$E$1,C4940))),'[1]Lookup for use classification'!$A$1,IF(ISNUMBER(SEARCH('[1]Lookup for use classification'!$B$2,C4940)),'[1]Lookup for use classification'!$A$2,IF(ISNUMBER(SEARCH('[1]Lookup for use classification'!$B$3,C4940)),'[1]Lookup for use classification'!$A$3,IF(OR(ISNUMBER(SEARCH('[1]Lookup for use classification'!$B$4,C4940)),ISNUMBER(SEARCH('[1]Lookup for use classification'!$C$4,C4940)),ISNUMBER(SEARCH('[1]Lookup for use classification'!$D$4,C4940)),ISNUMBER(SEARCH('[1]Lookup for use classification'!$E$4,C4940))),'[1]Lookup for use classification'!$A$4,IF(OR(ISNUMBER(SEARCH('[1]Lookup for use classification'!$B$5,C4940)),ISNUMBER(SEARCH('[1]Lookup for use classification'!$C$5,C4940)),ISNUMBER(SEARCH('[1]Lookup for use classification'!$D$5,C4940))),'[1]Lookup for use classification'!$A$5,IF(OR(ISNUMBER(SEARCH('[1]Lookup for use classification'!$B$7,C4940)),ISNUMBER(SEARCH('[1]Lookup for use classification'!$C$7,C4940)),ISNUMBER(SEARCH('[1]Lookup for use classification'!$D$7,C4940))),'[1]Lookup for use classification'!$A$7,IF(OR(ISNUMBER(SEARCH('[1]Lookup for use classification'!$B$9,C4940)),ISNUMBER(SEARCH('[1]Lookup for use classification'!$C$9,C4940)),ISNUMBER(SEARCH('[1]Lookup for use classification'!$D$9,C4940)),ISNUMBER(SEARCH('[1]Lookup for use classification'!$E$9,C4940)),ISNUMBER(SEARCH('[1]Lookup for use classification'!$F$9,C4940)),ISNUMBER(SEARCH('[1]Lookup for use classification'!$G$9,C4940)),ISNUMBER(SEARCH('[1]Lookup for use classification'!$H$9,C4940)),ISNUMBER(SEARCH('[1]Lookup for use classification'!$I$9,C4940)),ISNUMBER(SEARCH('[1]Lookup for use classification'!$J$9,C4940)),ISNUMBER(SEARCH('[1]Lookup for use classification'!$K$9,C4940))),'[1]Lookup for use classification'!$A$9,IF(OR(ISNUMBER(SEARCH('[1]Lookup for use classification'!$B$10,C4940)),ISNUMBER(SEARCH('[1]Lookup for use classification'!$C$10,C4940)),ISNUMBER(SEARCH('[1]Lookup for use classification'!$D$10,C4940)),ISNUMBER(SEARCH('[1]Lookup for use classification'!$E$10,C4940)),ISNUMBER(SEARCH('[1]Lookup for use classification'!$F$10,C4940)),ISNUMBER(SEARCH('[1]Lookup for use classification'!$G$10,C4940))),'[1]Lookup for use classification'!$A$10,IF(OR(ISNUMBER(SEARCH('[1]Lookup for use classification'!$B$11,C4940)),ISNUMBER(SEARCH('[1]Lookup for use classification'!$C$11,C4940))),'[1]Lookup for use classification'!$A$11,IF(OR(ISNUMBER(SEARCH('[1]Lookup for use classification'!$B$12,C4940)),ISNUMBER(SEARCH('[1]Lookup for use classification'!$C$12,C4940))),'[1]Lookup for use classification'!$A$12,IF(OR(ISNUMBER(SEARCH('[1]Lookup for use classification'!$B$13,C4940)),ISNUMBER(SEARCH('[1]Lookup for use classification'!$C$13,C4940)),ISNUMBER(SEARCH('[1]Lookup for use classification'!$D$13,C4940)),,ISNUMBER(SEARCH('[1]Lookup for use classification'!$C$13,C4940)),ISNUMBER(SEARCH('[1]Lookup for use classification'!$E$13,C4940))),'[1]Lookup for use classification'!$A$13,IF(OR(ISNUMBER(SEARCH('[1]Lookup for use classification'!$B$14,C4940)),ISNUMBER(SEARCH('[1]Lookup for use classification'!$C$14,C4940))),'[1]Lookup for use classification'!$A$14,"Other"))))))))))))</f>
        <v>Other</v>
      </c>
      <c r="E4940" s="163">
        <v>3721</v>
      </c>
      <c r="F4940" s="163"/>
      <c r="G4940" s="163"/>
      <c r="H4940" s="164">
        <v>13856.772262773722</v>
      </c>
      <c r="I4940" s="164"/>
    </row>
    <row r="4941" spans="1:18">
      <c r="A4941" s="188" t="s">
        <v>2176</v>
      </c>
      <c r="B4941" s="8" t="str">
        <f>IF(ISNA(VLOOKUP(CONCATENATE(A4941,C4941),ARIS!$A$1:$A$959,1,FALSE)),"","ARIS")</f>
        <v>ARIS</v>
      </c>
      <c r="C4941" s="162" t="s">
        <v>2977</v>
      </c>
      <c r="D4941" s="6" t="str">
        <f>IF(OR(ISNUMBER(SEARCH('[1]Lookup for use classification'!$B$1,C4941)),ISNUMBER(SEARCH('[1]Lookup for use classification'!$C$1,C4941)),ISNUMBER(SEARCH('[1]Lookup for use classification'!$D$1,C4941)),ISNUMBER(SEARCH('[1]Lookup for use classification'!$E$1,C4941))),'[1]Lookup for use classification'!$A$1,IF(ISNUMBER(SEARCH('[1]Lookup for use classification'!$B$2,C4941)),'[1]Lookup for use classification'!$A$2,IF(ISNUMBER(SEARCH('[1]Lookup for use classification'!$B$3,C4941)),'[1]Lookup for use classification'!$A$3,IF(OR(ISNUMBER(SEARCH('[1]Lookup for use classification'!$B$4,C4941)),ISNUMBER(SEARCH('[1]Lookup for use classification'!$C$4,C4941)),ISNUMBER(SEARCH('[1]Lookup for use classification'!$D$4,C4941)),ISNUMBER(SEARCH('[1]Lookup for use classification'!$E$4,C4941))),'[1]Lookup for use classification'!$A$4,IF(OR(ISNUMBER(SEARCH('[1]Lookup for use classification'!$B$5,C4941)),ISNUMBER(SEARCH('[1]Lookup for use classification'!$C$5,C4941)),ISNUMBER(SEARCH('[1]Lookup for use classification'!$D$5,C4941))),'[1]Lookup for use classification'!$A$5,IF(OR(ISNUMBER(SEARCH('[1]Lookup for use classification'!$B$7,C4941)),ISNUMBER(SEARCH('[1]Lookup for use classification'!$C$7,C4941)),ISNUMBER(SEARCH('[1]Lookup for use classification'!$D$7,C4941))),'[1]Lookup for use classification'!$A$7,IF(OR(ISNUMBER(SEARCH('[1]Lookup for use classification'!$B$9,C4941)),ISNUMBER(SEARCH('[1]Lookup for use classification'!$C$9,C4941)),ISNUMBER(SEARCH('[1]Lookup for use classification'!$D$9,C4941)),ISNUMBER(SEARCH('[1]Lookup for use classification'!$E$9,C4941)),ISNUMBER(SEARCH('[1]Lookup for use classification'!$F$9,C4941)),ISNUMBER(SEARCH('[1]Lookup for use classification'!$G$9,C4941)),ISNUMBER(SEARCH('[1]Lookup for use classification'!$H$9,C4941)),ISNUMBER(SEARCH('[1]Lookup for use classification'!$I$9,C4941)),ISNUMBER(SEARCH('[1]Lookup for use classification'!$J$9,C4941)),ISNUMBER(SEARCH('[1]Lookup for use classification'!$K$9,C4941))),'[1]Lookup for use classification'!$A$9,IF(OR(ISNUMBER(SEARCH('[1]Lookup for use classification'!$B$10,C4941)),ISNUMBER(SEARCH('[1]Lookup for use classification'!$C$10,C4941)),ISNUMBER(SEARCH('[1]Lookup for use classification'!$D$10,C4941)),ISNUMBER(SEARCH('[1]Lookup for use classification'!$E$10,C4941)),ISNUMBER(SEARCH('[1]Lookup for use classification'!$F$10,C4941)),ISNUMBER(SEARCH('[1]Lookup for use classification'!$G$10,C4941))),'[1]Lookup for use classification'!$A$10,IF(OR(ISNUMBER(SEARCH('[1]Lookup for use classification'!$B$11,C4941)),ISNUMBER(SEARCH('[1]Lookup for use classification'!$C$11,C4941))),'[1]Lookup for use classification'!$A$11,IF(OR(ISNUMBER(SEARCH('[1]Lookup for use classification'!$B$12,C4941)),ISNUMBER(SEARCH('[1]Lookup for use classification'!$C$12,C4941))),'[1]Lookup for use classification'!$A$12,IF(OR(ISNUMBER(SEARCH('[1]Lookup for use classification'!$B$13,C4941)),ISNUMBER(SEARCH('[1]Lookup for use classification'!$C$13,C4941)),ISNUMBER(SEARCH('[1]Lookup for use classification'!$D$13,C4941)),,ISNUMBER(SEARCH('[1]Lookup for use classification'!$C$13,C4941)),ISNUMBER(SEARCH('[1]Lookup for use classification'!$E$13,C4941))),'[1]Lookup for use classification'!$A$13,IF(OR(ISNUMBER(SEARCH('[1]Lookup for use classification'!$B$14,C4941)),ISNUMBER(SEARCH('[1]Lookup for use classification'!$C$14,C4941))),'[1]Lookup for use classification'!$A$14,"Other"))))))))))))</f>
        <v>Other</v>
      </c>
      <c r="E4941" s="163">
        <v>4100</v>
      </c>
      <c r="F4941" s="163"/>
      <c r="G4941" s="163"/>
      <c r="H4941" s="164">
        <v>3751.2569343065693</v>
      </c>
      <c r="I4941" s="164"/>
    </row>
    <row r="4942" spans="1:18">
      <c r="A4942" s="188" t="s">
        <v>2176</v>
      </c>
      <c r="B4942" s="8" t="str">
        <f>IF(ISNA(VLOOKUP(CONCATENATE(A4942,C4942),ARIS!$A$1:$A$959,1,FALSE)),"","ARIS")</f>
        <v>ARIS</v>
      </c>
      <c r="C4942" s="162" t="s">
        <v>2971</v>
      </c>
      <c r="D4942" s="6" t="str">
        <f>IF(OR(ISNUMBER(SEARCH('[1]Lookup for use classification'!$B$1,C4942)),ISNUMBER(SEARCH('[1]Lookup for use classification'!$C$1,C4942)),ISNUMBER(SEARCH('[1]Lookup for use classification'!$D$1,C4942)),ISNUMBER(SEARCH('[1]Lookup for use classification'!$E$1,C4942))),'[1]Lookup for use classification'!$A$1,IF(ISNUMBER(SEARCH('[1]Lookup for use classification'!$B$2,C4942)),'[1]Lookup for use classification'!$A$2,IF(ISNUMBER(SEARCH('[1]Lookup for use classification'!$B$3,C4942)),'[1]Lookup for use classification'!$A$3,IF(OR(ISNUMBER(SEARCH('[1]Lookup for use classification'!$B$4,C4942)),ISNUMBER(SEARCH('[1]Lookup for use classification'!$C$4,C4942)),ISNUMBER(SEARCH('[1]Lookup for use classification'!$D$4,C4942)),ISNUMBER(SEARCH('[1]Lookup for use classification'!$E$4,C4942))),'[1]Lookup for use classification'!$A$4,IF(OR(ISNUMBER(SEARCH('[1]Lookup for use classification'!$B$5,C4942)),ISNUMBER(SEARCH('[1]Lookup for use classification'!$C$5,C4942)),ISNUMBER(SEARCH('[1]Lookup for use classification'!$D$5,C4942))),'[1]Lookup for use classification'!$A$5,IF(OR(ISNUMBER(SEARCH('[1]Lookup for use classification'!$B$7,C4942)),ISNUMBER(SEARCH('[1]Lookup for use classification'!$C$7,C4942)),ISNUMBER(SEARCH('[1]Lookup for use classification'!$D$7,C4942))),'[1]Lookup for use classification'!$A$7,IF(OR(ISNUMBER(SEARCH('[1]Lookup for use classification'!$B$9,C4942)),ISNUMBER(SEARCH('[1]Lookup for use classification'!$C$9,C4942)),ISNUMBER(SEARCH('[1]Lookup for use classification'!$D$9,C4942)),ISNUMBER(SEARCH('[1]Lookup for use classification'!$E$9,C4942)),ISNUMBER(SEARCH('[1]Lookup for use classification'!$F$9,C4942)),ISNUMBER(SEARCH('[1]Lookup for use classification'!$G$9,C4942)),ISNUMBER(SEARCH('[1]Lookup for use classification'!$H$9,C4942)),ISNUMBER(SEARCH('[1]Lookup for use classification'!$I$9,C4942)),ISNUMBER(SEARCH('[1]Lookup for use classification'!$J$9,C4942)),ISNUMBER(SEARCH('[1]Lookup for use classification'!$K$9,C4942))),'[1]Lookup for use classification'!$A$9,IF(OR(ISNUMBER(SEARCH('[1]Lookup for use classification'!$B$10,C4942)),ISNUMBER(SEARCH('[1]Lookup for use classification'!$C$10,C4942)),ISNUMBER(SEARCH('[1]Lookup for use classification'!$D$10,C4942)),ISNUMBER(SEARCH('[1]Lookup for use classification'!$E$10,C4942)),ISNUMBER(SEARCH('[1]Lookup for use classification'!$F$10,C4942)),ISNUMBER(SEARCH('[1]Lookup for use classification'!$G$10,C4942))),'[1]Lookup for use classification'!$A$10,IF(OR(ISNUMBER(SEARCH('[1]Lookup for use classification'!$B$11,C4942)),ISNUMBER(SEARCH('[1]Lookup for use classification'!$C$11,C4942))),'[1]Lookup for use classification'!$A$11,IF(OR(ISNUMBER(SEARCH('[1]Lookup for use classification'!$B$12,C4942)),ISNUMBER(SEARCH('[1]Lookup for use classification'!$C$12,C4942))),'[1]Lookup for use classification'!$A$12,IF(OR(ISNUMBER(SEARCH('[1]Lookup for use classification'!$B$13,C4942)),ISNUMBER(SEARCH('[1]Lookup for use classification'!$C$13,C4942)),ISNUMBER(SEARCH('[1]Lookup for use classification'!$D$13,C4942)),,ISNUMBER(SEARCH('[1]Lookup for use classification'!$C$13,C4942)),ISNUMBER(SEARCH('[1]Lookup for use classification'!$E$13,C4942))),'[1]Lookup for use classification'!$A$13,IF(OR(ISNUMBER(SEARCH('[1]Lookup for use classification'!$B$14,C4942)),ISNUMBER(SEARCH('[1]Lookup for use classification'!$C$14,C4942))),'[1]Lookup for use classification'!$A$14,"Other"))))))))))))</f>
        <v>Other</v>
      </c>
      <c r="E4942" s="163">
        <v>6320</v>
      </c>
      <c r="F4942" s="163"/>
      <c r="G4942" s="163"/>
      <c r="H4942" s="164">
        <v>7402.2613138686138</v>
      </c>
      <c r="I4942" s="164"/>
    </row>
    <row r="4943" spans="1:18">
      <c r="A4943" s="188" t="s">
        <v>2176</v>
      </c>
      <c r="B4943" s="8" t="str">
        <f>IF(ISNA(VLOOKUP(CONCATENATE(A4943,C4943),ARIS!$A$1:$A$959,1,FALSE)),"","ARIS")</f>
        <v>ARIS</v>
      </c>
      <c r="C4943" s="162" t="s">
        <v>2978</v>
      </c>
      <c r="D4943" s="6" t="str">
        <f>IF(OR(ISNUMBER(SEARCH('[1]Lookup for use classification'!$B$1,C4943)),ISNUMBER(SEARCH('[1]Lookup for use classification'!$C$1,C4943)),ISNUMBER(SEARCH('[1]Lookup for use classification'!$D$1,C4943)),ISNUMBER(SEARCH('[1]Lookup for use classification'!$E$1,C4943))),'[1]Lookup for use classification'!$A$1,IF(ISNUMBER(SEARCH('[1]Lookup for use classification'!$B$2,C4943)),'[1]Lookup for use classification'!$A$2,IF(ISNUMBER(SEARCH('[1]Lookup for use classification'!$B$3,C4943)),'[1]Lookup for use classification'!$A$3,IF(OR(ISNUMBER(SEARCH('[1]Lookup for use classification'!$B$4,C4943)),ISNUMBER(SEARCH('[1]Lookup for use classification'!$C$4,C4943)),ISNUMBER(SEARCH('[1]Lookup for use classification'!$D$4,C4943)),ISNUMBER(SEARCH('[1]Lookup for use classification'!$E$4,C4943))),'[1]Lookup for use classification'!$A$4,IF(OR(ISNUMBER(SEARCH('[1]Lookup for use classification'!$B$5,C4943)),ISNUMBER(SEARCH('[1]Lookup for use classification'!$C$5,C4943)),ISNUMBER(SEARCH('[1]Lookup for use classification'!$D$5,C4943))),'[1]Lookup for use classification'!$A$5,IF(OR(ISNUMBER(SEARCH('[1]Lookup for use classification'!$B$7,C4943)),ISNUMBER(SEARCH('[1]Lookup for use classification'!$C$7,C4943)),ISNUMBER(SEARCH('[1]Lookup for use classification'!$D$7,C4943))),'[1]Lookup for use classification'!$A$7,IF(OR(ISNUMBER(SEARCH('[1]Lookup for use classification'!$B$9,C4943)),ISNUMBER(SEARCH('[1]Lookup for use classification'!$C$9,C4943)),ISNUMBER(SEARCH('[1]Lookup for use classification'!$D$9,C4943)),ISNUMBER(SEARCH('[1]Lookup for use classification'!$E$9,C4943)),ISNUMBER(SEARCH('[1]Lookup for use classification'!$F$9,C4943)),ISNUMBER(SEARCH('[1]Lookup for use classification'!$G$9,C4943)),ISNUMBER(SEARCH('[1]Lookup for use classification'!$H$9,C4943)),ISNUMBER(SEARCH('[1]Lookup for use classification'!$I$9,C4943)),ISNUMBER(SEARCH('[1]Lookup for use classification'!$J$9,C4943)),ISNUMBER(SEARCH('[1]Lookup for use classification'!$K$9,C4943))),'[1]Lookup for use classification'!$A$9,IF(OR(ISNUMBER(SEARCH('[1]Lookup for use classification'!$B$10,C4943)),ISNUMBER(SEARCH('[1]Lookup for use classification'!$C$10,C4943)),ISNUMBER(SEARCH('[1]Lookup for use classification'!$D$10,C4943)),ISNUMBER(SEARCH('[1]Lookup for use classification'!$E$10,C4943)),ISNUMBER(SEARCH('[1]Lookup for use classification'!$F$10,C4943)),ISNUMBER(SEARCH('[1]Lookup for use classification'!$G$10,C4943))),'[1]Lookup for use classification'!$A$10,IF(OR(ISNUMBER(SEARCH('[1]Lookup for use classification'!$B$11,C4943)),ISNUMBER(SEARCH('[1]Lookup for use classification'!$C$11,C4943))),'[1]Lookup for use classification'!$A$11,IF(OR(ISNUMBER(SEARCH('[1]Lookup for use classification'!$B$12,C4943)),ISNUMBER(SEARCH('[1]Lookup for use classification'!$C$12,C4943))),'[1]Lookup for use classification'!$A$12,IF(OR(ISNUMBER(SEARCH('[1]Lookup for use classification'!$B$13,C4943)),ISNUMBER(SEARCH('[1]Lookup for use classification'!$C$13,C4943)),ISNUMBER(SEARCH('[1]Lookup for use classification'!$D$13,C4943)),,ISNUMBER(SEARCH('[1]Lookup for use classification'!$C$13,C4943)),ISNUMBER(SEARCH('[1]Lookup for use classification'!$E$13,C4943))),'[1]Lookup for use classification'!$A$13,IF(OR(ISNUMBER(SEARCH('[1]Lookup for use classification'!$B$14,C4943)),ISNUMBER(SEARCH('[1]Lookup for use classification'!$C$14,C4943))),'[1]Lookup for use classification'!$A$14,"Other"))))))))))))</f>
        <v>Other</v>
      </c>
      <c r="E4943" s="163">
        <v>8080</v>
      </c>
      <c r="F4943" s="163"/>
      <c r="G4943" s="163"/>
      <c r="H4943" s="164">
        <v>5528.7766423357662</v>
      </c>
      <c r="I4943" s="164"/>
    </row>
    <row r="4944" spans="1:18">
      <c r="A4944" s="187" t="s">
        <v>603</v>
      </c>
      <c r="B4944" s="167" t="s">
        <v>4456</v>
      </c>
      <c r="C4944" s="174" t="s">
        <v>611</v>
      </c>
      <c r="D4944" s="6" t="str">
        <f>IF(OR(ISNUMBER(SEARCH('[1]Lookup for use classification'!$B$1,C4944)),ISNUMBER(SEARCH('[1]Lookup for use classification'!$C$1,C4944)),ISNUMBER(SEARCH('[1]Lookup for use classification'!$D$1,C4944)),ISNUMBER(SEARCH('[1]Lookup for use classification'!$E$1,C4944))),'[1]Lookup for use classification'!$A$1,IF(ISNUMBER(SEARCH('[1]Lookup for use classification'!$B$2,C4944)),'[1]Lookup for use classification'!$A$2,IF(ISNUMBER(SEARCH('[1]Lookup for use classification'!$B$3,C4944)),'[1]Lookup for use classification'!$A$3,IF(OR(ISNUMBER(SEARCH('[1]Lookup for use classification'!$B$4,C4944)),ISNUMBER(SEARCH('[1]Lookup for use classification'!$C$4,C4944)),ISNUMBER(SEARCH('[1]Lookup for use classification'!$D$4,C4944)),ISNUMBER(SEARCH('[1]Lookup for use classification'!$E$4,C4944))),'[1]Lookup for use classification'!$A$4,IF(OR(ISNUMBER(SEARCH('[1]Lookup for use classification'!$B$5,C4944)),ISNUMBER(SEARCH('[1]Lookup for use classification'!$C$5,C4944)),ISNUMBER(SEARCH('[1]Lookup for use classification'!$D$5,C4944))),'[1]Lookup for use classification'!$A$5,IF(OR(ISNUMBER(SEARCH('[1]Lookup for use classification'!$B$7,C4944)),ISNUMBER(SEARCH('[1]Lookup for use classification'!$C$7,C4944)),ISNUMBER(SEARCH('[1]Lookup for use classification'!$D$7,C4944))),'[1]Lookup for use classification'!$A$7,IF(OR(ISNUMBER(SEARCH('[1]Lookup for use classification'!$B$9,C4944)),ISNUMBER(SEARCH('[1]Lookup for use classification'!$C$9,C4944)),ISNUMBER(SEARCH('[1]Lookup for use classification'!$D$9,C4944)),ISNUMBER(SEARCH('[1]Lookup for use classification'!$E$9,C4944)),ISNUMBER(SEARCH('[1]Lookup for use classification'!$F$9,C4944)),ISNUMBER(SEARCH('[1]Lookup for use classification'!$G$9,C4944)),ISNUMBER(SEARCH('[1]Lookup for use classification'!$H$9,C4944)),ISNUMBER(SEARCH('[1]Lookup for use classification'!$I$9,C4944)),ISNUMBER(SEARCH('[1]Lookup for use classification'!$J$9,C4944)),ISNUMBER(SEARCH('[1]Lookup for use classification'!$K$9,C4944))),'[1]Lookup for use classification'!$A$9,IF(OR(ISNUMBER(SEARCH('[1]Lookup for use classification'!$B$10,C4944)),ISNUMBER(SEARCH('[1]Lookup for use classification'!$C$10,C4944)),ISNUMBER(SEARCH('[1]Lookup for use classification'!$D$10,C4944)),ISNUMBER(SEARCH('[1]Lookup for use classification'!$E$10,C4944)),ISNUMBER(SEARCH('[1]Lookup for use classification'!$F$10,C4944)),ISNUMBER(SEARCH('[1]Lookup for use classification'!$G$10,C4944))),'[1]Lookup for use classification'!$A$10,IF(OR(ISNUMBER(SEARCH('[1]Lookup for use classification'!$B$11,C4944)),ISNUMBER(SEARCH('[1]Lookup for use classification'!$C$11,C4944))),'[1]Lookup for use classification'!$A$11,IF(OR(ISNUMBER(SEARCH('[1]Lookup for use classification'!$B$12,C4944)),ISNUMBER(SEARCH('[1]Lookup for use classification'!$C$12,C4944))),'[1]Lookup for use classification'!$A$12,IF(OR(ISNUMBER(SEARCH('[1]Lookup for use classification'!$B$13,C4944)),ISNUMBER(SEARCH('[1]Lookup for use classification'!$C$13,C4944)),ISNUMBER(SEARCH('[1]Lookup for use classification'!$D$13,C4944)),,ISNUMBER(SEARCH('[1]Lookup for use classification'!$C$13,C4944)),ISNUMBER(SEARCH('[1]Lookup for use classification'!$E$13,C4944))),'[1]Lookup for use classification'!$A$13,IF(OR(ISNUMBER(SEARCH('[1]Lookup for use classification'!$B$14,C4944)),ISNUMBER(SEARCH('[1]Lookup for use classification'!$C$14,C4944))),'[1]Lookup for use classification'!$A$14,"Other"))))))))))))</f>
        <v>Other</v>
      </c>
      <c r="E4944" s="175">
        <v>8800</v>
      </c>
      <c r="F4944" s="176"/>
      <c r="G4944" s="176"/>
    </row>
    <row r="4945" spans="1:10">
      <c r="A4945" s="188" t="s">
        <v>2176</v>
      </c>
      <c r="B4945" s="8" t="str">
        <f>IF(ISNA(VLOOKUP(CONCATENATE(A4945,C4945),ARIS!$A$1:$A$959,1,FALSE)),"","ARIS")</f>
        <v>ARIS</v>
      </c>
      <c r="C4945" s="162" t="s">
        <v>2975</v>
      </c>
      <c r="D4945" s="6" t="str">
        <f>IF(OR(ISNUMBER(SEARCH('[1]Lookup for use classification'!$B$1,C4945)),ISNUMBER(SEARCH('[1]Lookup for use classification'!$C$1,C4945)),ISNUMBER(SEARCH('[1]Lookup for use classification'!$D$1,C4945)),ISNUMBER(SEARCH('[1]Lookup for use classification'!$E$1,C4945))),'[1]Lookup for use classification'!$A$1,IF(ISNUMBER(SEARCH('[1]Lookup for use classification'!$B$2,C4945)),'[1]Lookup for use classification'!$A$2,IF(ISNUMBER(SEARCH('[1]Lookup for use classification'!$B$3,C4945)),'[1]Lookup for use classification'!$A$3,IF(OR(ISNUMBER(SEARCH('[1]Lookup for use classification'!$B$4,C4945)),ISNUMBER(SEARCH('[1]Lookup for use classification'!$C$4,C4945)),ISNUMBER(SEARCH('[1]Lookup for use classification'!$D$4,C4945)),ISNUMBER(SEARCH('[1]Lookup for use classification'!$E$4,C4945))),'[1]Lookup for use classification'!$A$4,IF(OR(ISNUMBER(SEARCH('[1]Lookup for use classification'!$B$5,C4945)),ISNUMBER(SEARCH('[1]Lookup for use classification'!$C$5,C4945)),ISNUMBER(SEARCH('[1]Lookup for use classification'!$D$5,C4945))),'[1]Lookup for use classification'!$A$5,IF(OR(ISNUMBER(SEARCH('[1]Lookup for use classification'!$B$7,C4945)),ISNUMBER(SEARCH('[1]Lookup for use classification'!$C$7,C4945)),ISNUMBER(SEARCH('[1]Lookup for use classification'!$D$7,C4945))),'[1]Lookup for use classification'!$A$7,IF(OR(ISNUMBER(SEARCH('[1]Lookup for use classification'!$B$9,C4945)),ISNUMBER(SEARCH('[1]Lookup for use classification'!$C$9,C4945)),ISNUMBER(SEARCH('[1]Lookup for use classification'!$D$9,C4945)),ISNUMBER(SEARCH('[1]Lookup for use classification'!$E$9,C4945)),ISNUMBER(SEARCH('[1]Lookup for use classification'!$F$9,C4945)),ISNUMBER(SEARCH('[1]Lookup for use classification'!$G$9,C4945)),ISNUMBER(SEARCH('[1]Lookup for use classification'!$H$9,C4945)),ISNUMBER(SEARCH('[1]Lookup for use classification'!$I$9,C4945)),ISNUMBER(SEARCH('[1]Lookup for use classification'!$J$9,C4945)),ISNUMBER(SEARCH('[1]Lookup for use classification'!$K$9,C4945))),'[1]Lookup for use classification'!$A$9,IF(OR(ISNUMBER(SEARCH('[1]Lookup for use classification'!$B$10,C4945)),ISNUMBER(SEARCH('[1]Lookup for use classification'!$C$10,C4945)),ISNUMBER(SEARCH('[1]Lookup for use classification'!$D$10,C4945)),ISNUMBER(SEARCH('[1]Lookup for use classification'!$E$10,C4945)),ISNUMBER(SEARCH('[1]Lookup for use classification'!$F$10,C4945)),ISNUMBER(SEARCH('[1]Lookup for use classification'!$G$10,C4945))),'[1]Lookup for use classification'!$A$10,IF(OR(ISNUMBER(SEARCH('[1]Lookup for use classification'!$B$11,C4945)),ISNUMBER(SEARCH('[1]Lookup for use classification'!$C$11,C4945))),'[1]Lookup for use classification'!$A$11,IF(OR(ISNUMBER(SEARCH('[1]Lookup for use classification'!$B$12,C4945)),ISNUMBER(SEARCH('[1]Lookup for use classification'!$C$12,C4945))),'[1]Lookup for use classification'!$A$12,IF(OR(ISNUMBER(SEARCH('[1]Lookup for use classification'!$B$13,C4945)),ISNUMBER(SEARCH('[1]Lookup for use classification'!$C$13,C4945)),ISNUMBER(SEARCH('[1]Lookup for use classification'!$D$13,C4945)),,ISNUMBER(SEARCH('[1]Lookup for use classification'!$C$13,C4945)),ISNUMBER(SEARCH('[1]Lookup for use classification'!$E$13,C4945))),'[1]Lookup for use classification'!$A$13,IF(OR(ISNUMBER(SEARCH('[1]Lookup for use classification'!$B$14,C4945)),ISNUMBER(SEARCH('[1]Lookup for use classification'!$C$14,C4945))),'[1]Lookup for use classification'!$A$14,"Other"))))))))))))</f>
        <v>Other</v>
      </c>
      <c r="E4945" s="163">
        <v>8920</v>
      </c>
      <c r="F4945" s="163"/>
      <c r="G4945" s="163"/>
      <c r="H4945" s="164">
        <v>12401.207299270072</v>
      </c>
      <c r="I4945" s="164"/>
    </row>
    <row r="4946" spans="1:10">
      <c r="A4946" s="188" t="s">
        <v>2176</v>
      </c>
      <c r="B4946" s="8" t="str">
        <f>IF(ISNA(VLOOKUP(CONCATENATE(A4946,C4946),ARIS!$A$1:$A$959,1,FALSE)),"","ARIS")</f>
        <v>ARIS</v>
      </c>
      <c r="C4946" s="162" t="s">
        <v>2969</v>
      </c>
      <c r="D4946" s="6" t="str">
        <f>IF(OR(ISNUMBER(SEARCH('[1]Lookup for use classification'!$B$1,C4946)),ISNUMBER(SEARCH('[1]Lookup for use classification'!$C$1,C4946)),ISNUMBER(SEARCH('[1]Lookup for use classification'!$D$1,C4946)),ISNUMBER(SEARCH('[1]Lookup for use classification'!$E$1,C4946))),'[1]Lookup for use classification'!$A$1,IF(ISNUMBER(SEARCH('[1]Lookup for use classification'!$B$2,C4946)),'[1]Lookup for use classification'!$A$2,IF(ISNUMBER(SEARCH('[1]Lookup for use classification'!$B$3,C4946)),'[1]Lookup for use classification'!$A$3,IF(OR(ISNUMBER(SEARCH('[1]Lookup for use classification'!$B$4,C4946)),ISNUMBER(SEARCH('[1]Lookup for use classification'!$C$4,C4946)),ISNUMBER(SEARCH('[1]Lookup for use classification'!$D$4,C4946)),ISNUMBER(SEARCH('[1]Lookup for use classification'!$E$4,C4946))),'[1]Lookup for use classification'!$A$4,IF(OR(ISNUMBER(SEARCH('[1]Lookup for use classification'!$B$5,C4946)),ISNUMBER(SEARCH('[1]Lookup for use classification'!$C$5,C4946)),ISNUMBER(SEARCH('[1]Lookup for use classification'!$D$5,C4946))),'[1]Lookup for use classification'!$A$5,IF(OR(ISNUMBER(SEARCH('[1]Lookup for use classification'!$B$7,C4946)),ISNUMBER(SEARCH('[1]Lookup for use classification'!$C$7,C4946)),ISNUMBER(SEARCH('[1]Lookup for use classification'!$D$7,C4946))),'[1]Lookup for use classification'!$A$7,IF(OR(ISNUMBER(SEARCH('[1]Lookup for use classification'!$B$9,C4946)),ISNUMBER(SEARCH('[1]Lookup for use classification'!$C$9,C4946)),ISNUMBER(SEARCH('[1]Lookup for use classification'!$D$9,C4946)),ISNUMBER(SEARCH('[1]Lookup for use classification'!$E$9,C4946)),ISNUMBER(SEARCH('[1]Lookup for use classification'!$F$9,C4946)),ISNUMBER(SEARCH('[1]Lookup for use classification'!$G$9,C4946)),ISNUMBER(SEARCH('[1]Lookup for use classification'!$H$9,C4946)),ISNUMBER(SEARCH('[1]Lookup for use classification'!$I$9,C4946)),ISNUMBER(SEARCH('[1]Lookup for use classification'!$J$9,C4946)),ISNUMBER(SEARCH('[1]Lookup for use classification'!$K$9,C4946))),'[1]Lookup for use classification'!$A$9,IF(OR(ISNUMBER(SEARCH('[1]Lookup for use classification'!$B$10,C4946)),ISNUMBER(SEARCH('[1]Lookup for use classification'!$C$10,C4946)),ISNUMBER(SEARCH('[1]Lookup for use classification'!$D$10,C4946)),ISNUMBER(SEARCH('[1]Lookup for use classification'!$E$10,C4946)),ISNUMBER(SEARCH('[1]Lookup for use classification'!$F$10,C4946)),ISNUMBER(SEARCH('[1]Lookup for use classification'!$G$10,C4946))),'[1]Lookup for use classification'!$A$10,IF(OR(ISNUMBER(SEARCH('[1]Lookup for use classification'!$B$11,C4946)),ISNUMBER(SEARCH('[1]Lookup for use classification'!$C$11,C4946))),'[1]Lookup for use classification'!$A$11,IF(OR(ISNUMBER(SEARCH('[1]Lookup for use classification'!$B$12,C4946)),ISNUMBER(SEARCH('[1]Lookup for use classification'!$C$12,C4946))),'[1]Lookup for use classification'!$A$12,IF(OR(ISNUMBER(SEARCH('[1]Lookup for use classification'!$B$13,C4946)),ISNUMBER(SEARCH('[1]Lookup for use classification'!$C$13,C4946)),ISNUMBER(SEARCH('[1]Lookup for use classification'!$D$13,C4946)),,ISNUMBER(SEARCH('[1]Lookup for use classification'!$C$13,C4946)),ISNUMBER(SEARCH('[1]Lookup for use classification'!$E$13,C4946))),'[1]Lookup for use classification'!$A$13,IF(OR(ISNUMBER(SEARCH('[1]Lookup for use classification'!$B$14,C4946)),ISNUMBER(SEARCH('[1]Lookup for use classification'!$C$14,C4946))),'[1]Lookup for use classification'!$A$14,"Other"))))))))))))</f>
        <v>Other</v>
      </c>
      <c r="E4946" s="163">
        <v>10188</v>
      </c>
      <c r="F4946" s="163"/>
      <c r="G4946" s="163"/>
      <c r="H4946" s="164">
        <v>4817.2773722627735</v>
      </c>
      <c r="I4946" s="164"/>
      <c r="J4946" s="165">
        <v>262302.36069999996</v>
      </c>
    </row>
    <row r="4947" spans="1:10">
      <c r="A4947" s="187" t="s">
        <v>603</v>
      </c>
      <c r="B4947" s="167" t="s">
        <v>4456</v>
      </c>
      <c r="C4947" s="174" t="s">
        <v>609</v>
      </c>
      <c r="D4947" s="6" t="str">
        <f>IF(OR(ISNUMBER(SEARCH('[1]Lookup for use classification'!$B$1,C4947)),ISNUMBER(SEARCH('[1]Lookup for use classification'!$C$1,C4947)),ISNUMBER(SEARCH('[1]Lookup for use classification'!$D$1,C4947)),ISNUMBER(SEARCH('[1]Lookup for use classification'!$E$1,C4947))),'[1]Lookup for use classification'!$A$1,IF(ISNUMBER(SEARCH('[1]Lookup for use classification'!$B$2,C4947)),'[1]Lookup for use classification'!$A$2,IF(ISNUMBER(SEARCH('[1]Lookup for use classification'!$B$3,C4947)),'[1]Lookup for use classification'!$A$3,IF(OR(ISNUMBER(SEARCH('[1]Lookup for use classification'!$B$4,C4947)),ISNUMBER(SEARCH('[1]Lookup for use classification'!$C$4,C4947)),ISNUMBER(SEARCH('[1]Lookup for use classification'!$D$4,C4947)),ISNUMBER(SEARCH('[1]Lookup for use classification'!$E$4,C4947))),'[1]Lookup for use classification'!$A$4,IF(OR(ISNUMBER(SEARCH('[1]Lookup for use classification'!$B$5,C4947)),ISNUMBER(SEARCH('[1]Lookup for use classification'!$C$5,C4947)),ISNUMBER(SEARCH('[1]Lookup for use classification'!$D$5,C4947))),'[1]Lookup for use classification'!$A$5,IF(OR(ISNUMBER(SEARCH('[1]Lookup for use classification'!$B$7,C4947)),ISNUMBER(SEARCH('[1]Lookup for use classification'!$C$7,C4947)),ISNUMBER(SEARCH('[1]Lookup for use classification'!$D$7,C4947))),'[1]Lookup for use classification'!$A$7,IF(OR(ISNUMBER(SEARCH('[1]Lookup for use classification'!$B$9,C4947)),ISNUMBER(SEARCH('[1]Lookup for use classification'!$C$9,C4947)),ISNUMBER(SEARCH('[1]Lookup for use classification'!$D$9,C4947)),ISNUMBER(SEARCH('[1]Lookup for use classification'!$E$9,C4947)),ISNUMBER(SEARCH('[1]Lookup for use classification'!$F$9,C4947)),ISNUMBER(SEARCH('[1]Lookup for use classification'!$G$9,C4947)),ISNUMBER(SEARCH('[1]Lookup for use classification'!$H$9,C4947)),ISNUMBER(SEARCH('[1]Lookup for use classification'!$I$9,C4947)),ISNUMBER(SEARCH('[1]Lookup for use classification'!$J$9,C4947)),ISNUMBER(SEARCH('[1]Lookup for use classification'!$K$9,C4947))),'[1]Lookup for use classification'!$A$9,IF(OR(ISNUMBER(SEARCH('[1]Lookup for use classification'!$B$10,C4947)),ISNUMBER(SEARCH('[1]Lookup for use classification'!$C$10,C4947)),ISNUMBER(SEARCH('[1]Lookup for use classification'!$D$10,C4947)),ISNUMBER(SEARCH('[1]Lookup for use classification'!$E$10,C4947)),ISNUMBER(SEARCH('[1]Lookup for use classification'!$F$10,C4947)),ISNUMBER(SEARCH('[1]Lookup for use classification'!$G$10,C4947))),'[1]Lookup for use classification'!$A$10,IF(OR(ISNUMBER(SEARCH('[1]Lookup for use classification'!$B$11,C4947)),ISNUMBER(SEARCH('[1]Lookup for use classification'!$C$11,C4947))),'[1]Lookup for use classification'!$A$11,IF(OR(ISNUMBER(SEARCH('[1]Lookup for use classification'!$B$12,C4947)),ISNUMBER(SEARCH('[1]Lookup for use classification'!$C$12,C4947))),'[1]Lookup for use classification'!$A$12,IF(OR(ISNUMBER(SEARCH('[1]Lookup for use classification'!$B$13,C4947)),ISNUMBER(SEARCH('[1]Lookup for use classification'!$C$13,C4947)),ISNUMBER(SEARCH('[1]Lookup for use classification'!$D$13,C4947)),,ISNUMBER(SEARCH('[1]Lookup for use classification'!$C$13,C4947)),ISNUMBER(SEARCH('[1]Lookup for use classification'!$E$13,C4947))),'[1]Lookup for use classification'!$A$13,IF(OR(ISNUMBER(SEARCH('[1]Lookup for use classification'!$B$14,C4947)),ISNUMBER(SEARCH('[1]Lookup for use classification'!$C$14,C4947))),'[1]Lookup for use classification'!$A$14,"Other"))))))))))))</f>
        <v>Other</v>
      </c>
      <c r="E4947" s="175">
        <v>30295</v>
      </c>
      <c r="F4947" s="176"/>
      <c r="G4947" s="176"/>
    </row>
    <row r="4948" spans="1:10">
      <c r="A4948" s="188" t="s">
        <v>2176</v>
      </c>
      <c r="B4948" s="8" t="str">
        <f>IF(ISNA(VLOOKUP(CONCATENATE(A4948,C4948),ARIS!$A$1:$A$959,1,FALSE)),"","ARIS")</f>
        <v>ARIS</v>
      </c>
      <c r="C4948" s="162" t="s">
        <v>2972</v>
      </c>
      <c r="D4948" s="6" t="str">
        <f>IF(OR(ISNUMBER(SEARCH('[1]Lookup for use classification'!$B$1,C4948)),ISNUMBER(SEARCH('[1]Lookup for use classification'!$C$1,C4948)),ISNUMBER(SEARCH('[1]Lookup for use classification'!$D$1,C4948)),ISNUMBER(SEARCH('[1]Lookup for use classification'!$E$1,C4948))),'[1]Lookup for use classification'!$A$1,IF(ISNUMBER(SEARCH('[1]Lookup for use classification'!$B$2,C4948)),'[1]Lookup for use classification'!$A$2,IF(ISNUMBER(SEARCH('[1]Lookup for use classification'!$B$3,C4948)),'[1]Lookup for use classification'!$A$3,IF(OR(ISNUMBER(SEARCH('[1]Lookup for use classification'!$B$4,C4948)),ISNUMBER(SEARCH('[1]Lookup for use classification'!$C$4,C4948)),ISNUMBER(SEARCH('[1]Lookup for use classification'!$D$4,C4948)),ISNUMBER(SEARCH('[1]Lookup for use classification'!$E$4,C4948))),'[1]Lookup for use classification'!$A$4,IF(OR(ISNUMBER(SEARCH('[1]Lookup for use classification'!$B$5,C4948)),ISNUMBER(SEARCH('[1]Lookup for use classification'!$C$5,C4948)),ISNUMBER(SEARCH('[1]Lookup for use classification'!$D$5,C4948))),'[1]Lookup for use classification'!$A$5,IF(OR(ISNUMBER(SEARCH('[1]Lookup for use classification'!$B$7,C4948)),ISNUMBER(SEARCH('[1]Lookup for use classification'!$C$7,C4948)),ISNUMBER(SEARCH('[1]Lookup for use classification'!$D$7,C4948))),'[1]Lookup for use classification'!$A$7,IF(OR(ISNUMBER(SEARCH('[1]Lookup for use classification'!$B$9,C4948)),ISNUMBER(SEARCH('[1]Lookup for use classification'!$C$9,C4948)),ISNUMBER(SEARCH('[1]Lookup for use classification'!$D$9,C4948)),ISNUMBER(SEARCH('[1]Lookup for use classification'!$E$9,C4948)),ISNUMBER(SEARCH('[1]Lookup for use classification'!$F$9,C4948)),ISNUMBER(SEARCH('[1]Lookup for use classification'!$G$9,C4948)),ISNUMBER(SEARCH('[1]Lookup for use classification'!$H$9,C4948)),ISNUMBER(SEARCH('[1]Lookup for use classification'!$I$9,C4948)),ISNUMBER(SEARCH('[1]Lookup for use classification'!$J$9,C4948)),ISNUMBER(SEARCH('[1]Lookup for use classification'!$K$9,C4948))),'[1]Lookup for use classification'!$A$9,IF(OR(ISNUMBER(SEARCH('[1]Lookup for use classification'!$B$10,C4948)),ISNUMBER(SEARCH('[1]Lookup for use classification'!$C$10,C4948)),ISNUMBER(SEARCH('[1]Lookup for use classification'!$D$10,C4948)),ISNUMBER(SEARCH('[1]Lookup for use classification'!$E$10,C4948)),ISNUMBER(SEARCH('[1]Lookup for use classification'!$F$10,C4948)),ISNUMBER(SEARCH('[1]Lookup for use classification'!$G$10,C4948))),'[1]Lookup for use classification'!$A$10,IF(OR(ISNUMBER(SEARCH('[1]Lookup for use classification'!$B$11,C4948)),ISNUMBER(SEARCH('[1]Lookup for use classification'!$C$11,C4948))),'[1]Lookup for use classification'!$A$11,IF(OR(ISNUMBER(SEARCH('[1]Lookup for use classification'!$B$12,C4948)),ISNUMBER(SEARCH('[1]Lookup for use classification'!$C$12,C4948))),'[1]Lookup for use classification'!$A$12,IF(OR(ISNUMBER(SEARCH('[1]Lookup for use classification'!$B$13,C4948)),ISNUMBER(SEARCH('[1]Lookup for use classification'!$C$13,C4948)),ISNUMBER(SEARCH('[1]Lookup for use classification'!$D$13,C4948)),,ISNUMBER(SEARCH('[1]Lookup for use classification'!$C$13,C4948)),ISNUMBER(SEARCH('[1]Lookup for use classification'!$E$13,C4948))),'[1]Lookup for use classification'!$A$13,IF(OR(ISNUMBER(SEARCH('[1]Lookup for use classification'!$B$14,C4948)),ISNUMBER(SEARCH('[1]Lookup for use classification'!$C$14,C4948))),'[1]Lookup for use classification'!$A$14,"Other"))))))))))))</f>
        <v>Other</v>
      </c>
      <c r="E4948" s="163"/>
      <c r="F4948" s="163"/>
      <c r="G4948" s="163"/>
      <c r="H4948" s="164">
        <v>10078.199999999999</v>
      </c>
      <c r="I4948" s="164"/>
      <c r="J4948" s="165">
        <v>144768.302903</v>
      </c>
    </row>
    <row r="4949" spans="1:10">
      <c r="A4949" s="188" t="s">
        <v>2176</v>
      </c>
      <c r="B4949" s="8" t="str">
        <f>IF(ISNA(VLOOKUP(CONCATENATE(A4949,C4949),ARIS!$A$1:$A$959,1,FALSE)),"","ARIS")</f>
        <v>ARIS</v>
      </c>
      <c r="C4949" s="162" t="s">
        <v>2973</v>
      </c>
      <c r="D4949" s="6" t="str">
        <f>IF(OR(ISNUMBER(SEARCH('[1]Lookup for use classification'!$B$1,C4949)),ISNUMBER(SEARCH('[1]Lookup for use classification'!$C$1,C4949)),ISNUMBER(SEARCH('[1]Lookup for use classification'!$D$1,C4949)),ISNUMBER(SEARCH('[1]Lookup for use classification'!$E$1,C4949))),'[1]Lookup for use classification'!$A$1,IF(ISNUMBER(SEARCH('[1]Lookup for use classification'!$B$2,C4949)),'[1]Lookup for use classification'!$A$2,IF(ISNUMBER(SEARCH('[1]Lookup for use classification'!$B$3,C4949)),'[1]Lookup for use classification'!$A$3,IF(OR(ISNUMBER(SEARCH('[1]Lookup for use classification'!$B$4,C4949)),ISNUMBER(SEARCH('[1]Lookup for use classification'!$C$4,C4949)),ISNUMBER(SEARCH('[1]Lookup for use classification'!$D$4,C4949)),ISNUMBER(SEARCH('[1]Lookup for use classification'!$E$4,C4949))),'[1]Lookup for use classification'!$A$4,IF(OR(ISNUMBER(SEARCH('[1]Lookup for use classification'!$B$5,C4949)),ISNUMBER(SEARCH('[1]Lookup for use classification'!$C$5,C4949)),ISNUMBER(SEARCH('[1]Lookup for use classification'!$D$5,C4949))),'[1]Lookup for use classification'!$A$5,IF(OR(ISNUMBER(SEARCH('[1]Lookup for use classification'!$B$7,C4949)),ISNUMBER(SEARCH('[1]Lookup for use classification'!$C$7,C4949)),ISNUMBER(SEARCH('[1]Lookup for use classification'!$D$7,C4949))),'[1]Lookup for use classification'!$A$7,IF(OR(ISNUMBER(SEARCH('[1]Lookup for use classification'!$B$9,C4949)),ISNUMBER(SEARCH('[1]Lookup for use classification'!$C$9,C4949)),ISNUMBER(SEARCH('[1]Lookup for use classification'!$D$9,C4949)),ISNUMBER(SEARCH('[1]Lookup for use classification'!$E$9,C4949)),ISNUMBER(SEARCH('[1]Lookup for use classification'!$F$9,C4949)),ISNUMBER(SEARCH('[1]Lookup for use classification'!$G$9,C4949)),ISNUMBER(SEARCH('[1]Lookup for use classification'!$H$9,C4949)),ISNUMBER(SEARCH('[1]Lookup for use classification'!$I$9,C4949)),ISNUMBER(SEARCH('[1]Lookup for use classification'!$J$9,C4949)),ISNUMBER(SEARCH('[1]Lookup for use classification'!$K$9,C4949))),'[1]Lookup for use classification'!$A$9,IF(OR(ISNUMBER(SEARCH('[1]Lookup for use classification'!$B$10,C4949)),ISNUMBER(SEARCH('[1]Lookup for use classification'!$C$10,C4949)),ISNUMBER(SEARCH('[1]Lookup for use classification'!$D$10,C4949)),ISNUMBER(SEARCH('[1]Lookup for use classification'!$E$10,C4949)),ISNUMBER(SEARCH('[1]Lookup for use classification'!$F$10,C4949)),ISNUMBER(SEARCH('[1]Lookup for use classification'!$G$10,C4949))),'[1]Lookup for use classification'!$A$10,IF(OR(ISNUMBER(SEARCH('[1]Lookup for use classification'!$B$11,C4949)),ISNUMBER(SEARCH('[1]Lookup for use classification'!$C$11,C4949))),'[1]Lookup for use classification'!$A$11,IF(OR(ISNUMBER(SEARCH('[1]Lookup for use classification'!$B$12,C4949)),ISNUMBER(SEARCH('[1]Lookup for use classification'!$C$12,C4949))),'[1]Lookup for use classification'!$A$12,IF(OR(ISNUMBER(SEARCH('[1]Lookup for use classification'!$B$13,C4949)),ISNUMBER(SEARCH('[1]Lookup for use classification'!$C$13,C4949)),ISNUMBER(SEARCH('[1]Lookup for use classification'!$D$13,C4949)),,ISNUMBER(SEARCH('[1]Lookup for use classification'!$C$13,C4949)),ISNUMBER(SEARCH('[1]Lookup for use classification'!$E$13,C4949))),'[1]Lookup for use classification'!$A$13,IF(OR(ISNUMBER(SEARCH('[1]Lookup for use classification'!$B$14,C4949)),ISNUMBER(SEARCH('[1]Lookup for use classification'!$C$14,C4949))),'[1]Lookup for use classification'!$A$14,"Other"))))))))))))</f>
        <v>Other</v>
      </c>
      <c r="E4949" s="163"/>
      <c r="F4949" s="163"/>
      <c r="G4949" s="163"/>
      <c r="H4949" s="164"/>
      <c r="I4949" s="164"/>
      <c r="J4949" s="165">
        <v>15520.139679999998</v>
      </c>
    </row>
    <row r="4950" spans="1:10">
      <c r="A4950" s="193" t="s">
        <v>603</v>
      </c>
      <c r="B4950" s="165" t="s">
        <v>4249</v>
      </c>
      <c r="C4950" s="162" t="s">
        <v>4250</v>
      </c>
      <c r="D4950" s="165" t="s">
        <v>1500</v>
      </c>
      <c r="E4950" s="163"/>
      <c r="F4950" s="163"/>
      <c r="G4950" s="163"/>
    </row>
    <row r="4951" spans="1:10">
      <c r="A4951" s="193" t="s">
        <v>603</v>
      </c>
      <c r="B4951" s="165" t="s">
        <v>4249</v>
      </c>
      <c r="C4951" s="162" t="s">
        <v>4251</v>
      </c>
      <c r="D4951" s="165" t="s">
        <v>1500</v>
      </c>
      <c r="E4951" s="163"/>
      <c r="F4951" s="163"/>
      <c r="G4951" s="163"/>
    </row>
    <row r="4952" spans="1:10">
      <c r="A4952" s="193" t="s">
        <v>603</v>
      </c>
      <c r="B4952" s="165" t="s">
        <v>4249</v>
      </c>
      <c r="C4952" s="162" t="s">
        <v>4252</v>
      </c>
      <c r="D4952" s="165" t="s">
        <v>1500</v>
      </c>
      <c r="E4952" s="163"/>
      <c r="F4952" s="163"/>
      <c r="G4952" s="163"/>
    </row>
    <row r="4953" spans="1:10">
      <c r="A4953" s="193" t="s">
        <v>603</v>
      </c>
      <c r="B4953" s="165" t="s">
        <v>4249</v>
      </c>
      <c r="C4953" s="162" t="s">
        <v>4253</v>
      </c>
      <c r="D4953" s="165" t="s">
        <v>1500</v>
      </c>
      <c r="E4953" s="163"/>
      <c r="F4953" s="163"/>
      <c r="G4953" s="163"/>
    </row>
    <row r="4954" spans="1:10">
      <c r="A4954" s="193" t="s">
        <v>603</v>
      </c>
      <c r="B4954" s="165" t="s">
        <v>4249</v>
      </c>
      <c r="C4954" s="162" t="s">
        <v>4254</v>
      </c>
      <c r="D4954" s="165" t="s">
        <v>1500</v>
      </c>
      <c r="E4954" s="163"/>
      <c r="F4954" s="163"/>
      <c r="G4954" s="163"/>
    </row>
    <row r="4955" spans="1:10">
      <c r="A4955" s="193" t="s">
        <v>603</v>
      </c>
      <c r="B4955" s="165" t="s">
        <v>4249</v>
      </c>
      <c r="C4955" s="162" t="s">
        <v>4255</v>
      </c>
      <c r="D4955" s="165" t="s">
        <v>1500</v>
      </c>
      <c r="E4955" s="163"/>
      <c r="F4955" s="163"/>
      <c r="G4955" s="163"/>
    </row>
    <row r="4956" spans="1:10">
      <c r="A4956" s="193" t="s">
        <v>603</v>
      </c>
      <c r="B4956" s="165" t="s">
        <v>4249</v>
      </c>
      <c r="C4956" s="162" t="s">
        <v>4256</v>
      </c>
      <c r="D4956" s="165" t="s">
        <v>1500</v>
      </c>
      <c r="E4956" s="163"/>
      <c r="F4956" s="163"/>
      <c r="G4956" s="163"/>
    </row>
    <row r="4957" spans="1:10">
      <c r="A4957" s="193" t="s">
        <v>603</v>
      </c>
      <c r="B4957" s="165" t="s">
        <v>4249</v>
      </c>
      <c r="C4957" s="162" t="s">
        <v>4257</v>
      </c>
      <c r="D4957" s="165" t="s">
        <v>1500</v>
      </c>
      <c r="E4957" s="163"/>
      <c r="F4957" s="163"/>
      <c r="G4957" s="163"/>
    </row>
    <row r="4958" spans="1:10">
      <c r="A4958" s="193" t="s">
        <v>603</v>
      </c>
      <c r="B4958" s="165" t="s">
        <v>4249</v>
      </c>
      <c r="C4958" s="162" t="s">
        <v>4258</v>
      </c>
      <c r="D4958" s="165" t="s">
        <v>1500</v>
      </c>
      <c r="E4958" s="163"/>
      <c r="F4958" s="163"/>
      <c r="G4958" s="163"/>
    </row>
    <row r="4959" spans="1:10">
      <c r="A4959" s="193" t="s">
        <v>603</v>
      </c>
      <c r="B4959" s="165" t="s">
        <v>4249</v>
      </c>
      <c r="C4959" s="162" t="s">
        <v>4259</v>
      </c>
      <c r="D4959" s="165" t="s">
        <v>1500</v>
      </c>
      <c r="E4959" s="163"/>
      <c r="F4959" s="163"/>
      <c r="G4959" s="163"/>
    </row>
    <row r="4960" spans="1:10">
      <c r="A4960" s="193" t="s">
        <v>603</v>
      </c>
      <c r="B4960" s="165" t="s">
        <v>4249</v>
      </c>
      <c r="C4960" s="162" t="s">
        <v>4260</v>
      </c>
      <c r="D4960" s="165" t="s">
        <v>1500</v>
      </c>
      <c r="E4960" s="163"/>
      <c r="F4960" s="163"/>
      <c r="G4960" s="163"/>
    </row>
    <row r="4961" spans="1:7">
      <c r="A4961" s="193" t="s">
        <v>603</v>
      </c>
      <c r="B4961" s="165" t="s">
        <v>4249</v>
      </c>
      <c r="C4961" s="162" t="s">
        <v>4261</v>
      </c>
      <c r="D4961" s="165" t="s">
        <v>1500</v>
      </c>
      <c r="E4961" s="163"/>
      <c r="F4961" s="163"/>
      <c r="G4961" s="163"/>
    </row>
    <row r="4962" spans="1:7">
      <c r="A4962" s="193" t="s">
        <v>603</v>
      </c>
      <c r="B4962" s="165" t="s">
        <v>4249</v>
      </c>
      <c r="C4962" s="162" t="s">
        <v>4262</v>
      </c>
      <c r="D4962" s="165" t="s">
        <v>1500</v>
      </c>
      <c r="E4962" s="163"/>
      <c r="F4962" s="163"/>
      <c r="G4962" s="163"/>
    </row>
    <row r="4963" spans="1:7">
      <c r="A4963" s="193" t="s">
        <v>603</v>
      </c>
      <c r="B4963" s="165" t="s">
        <v>4249</v>
      </c>
      <c r="C4963" s="162" t="s">
        <v>4263</v>
      </c>
      <c r="D4963" s="165" t="s">
        <v>1500</v>
      </c>
      <c r="E4963" s="163"/>
      <c r="F4963" s="163"/>
      <c r="G4963" s="163"/>
    </row>
    <row r="4964" spans="1:7">
      <c r="A4964" s="193" t="s">
        <v>603</v>
      </c>
      <c r="B4964" s="165" t="s">
        <v>4249</v>
      </c>
      <c r="C4964" s="162" t="s">
        <v>4264</v>
      </c>
      <c r="D4964" s="165" t="s">
        <v>1500</v>
      </c>
      <c r="E4964" s="163"/>
      <c r="F4964" s="163"/>
      <c r="G4964" s="163"/>
    </row>
    <row r="4965" spans="1:7">
      <c r="A4965" s="193" t="s">
        <v>603</v>
      </c>
      <c r="B4965" s="165" t="s">
        <v>4249</v>
      </c>
      <c r="C4965" s="162" t="s">
        <v>4265</v>
      </c>
      <c r="D4965" s="165" t="s">
        <v>1500</v>
      </c>
      <c r="E4965" s="163"/>
      <c r="F4965" s="163"/>
      <c r="G4965" s="163"/>
    </row>
    <row r="4966" spans="1:7">
      <c r="A4966" s="193" t="s">
        <v>603</v>
      </c>
      <c r="B4966" s="165" t="s">
        <v>4249</v>
      </c>
      <c r="C4966" s="162" t="s">
        <v>4266</v>
      </c>
      <c r="D4966" s="165" t="s">
        <v>1500</v>
      </c>
      <c r="E4966" s="163"/>
      <c r="F4966" s="163"/>
      <c r="G4966" s="163"/>
    </row>
    <row r="4967" spans="1:7">
      <c r="A4967" s="193" t="s">
        <v>603</v>
      </c>
      <c r="B4967" s="165" t="s">
        <v>4249</v>
      </c>
      <c r="C4967" s="162" t="s">
        <v>4267</v>
      </c>
      <c r="D4967" s="165" t="s">
        <v>1500</v>
      </c>
      <c r="E4967" s="163"/>
      <c r="F4967" s="163"/>
      <c r="G4967" s="163"/>
    </row>
    <row r="4968" spans="1:7">
      <c r="A4968" s="193" t="s">
        <v>603</v>
      </c>
      <c r="B4968" s="165" t="s">
        <v>4249</v>
      </c>
      <c r="C4968" s="162" t="s">
        <v>4268</v>
      </c>
      <c r="D4968" s="165" t="s">
        <v>1500</v>
      </c>
      <c r="E4968" s="163"/>
      <c r="F4968" s="163"/>
      <c r="G4968" s="163"/>
    </row>
    <row r="4969" spans="1:7">
      <c r="A4969" s="193" t="s">
        <v>603</v>
      </c>
      <c r="B4969" s="165" t="s">
        <v>4249</v>
      </c>
      <c r="C4969" s="162" t="s">
        <v>4269</v>
      </c>
      <c r="D4969" s="165" t="s">
        <v>1500</v>
      </c>
      <c r="E4969" s="163"/>
      <c r="F4969" s="163"/>
      <c r="G4969" s="163"/>
    </row>
    <row r="4970" spans="1:7">
      <c r="A4970" s="193" t="s">
        <v>603</v>
      </c>
      <c r="B4970" s="165" t="s">
        <v>4249</v>
      </c>
      <c r="C4970" s="162" t="s">
        <v>4270</v>
      </c>
      <c r="D4970" s="165" t="s">
        <v>1500</v>
      </c>
      <c r="E4970" s="163"/>
      <c r="F4970" s="163"/>
      <c r="G4970" s="163"/>
    </row>
    <row r="4971" spans="1:7">
      <c r="A4971" s="193" t="s">
        <v>603</v>
      </c>
      <c r="B4971" s="165" t="s">
        <v>4249</v>
      </c>
      <c r="C4971" s="162" t="s">
        <v>4271</v>
      </c>
      <c r="D4971" s="165" t="s">
        <v>1500</v>
      </c>
      <c r="E4971" s="163"/>
      <c r="F4971" s="163"/>
      <c r="G4971" s="163"/>
    </row>
    <row r="4972" spans="1:7">
      <c r="A4972" s="193" t="s">
        <v>603</v>
      </c>
      <c r="B4972" s="165" t="s">
        <v>4249</v>
      </c>
      <c r="C4972" s="162" t="s">
        <v>4272</v>
      </c>
      <c r="D4972" s="165" t="s">
        <v>1500</v>
      </c>
      <c r="E4972" s="163"/>
      <c r="F4972" s="163"/>
      <c r="G4972" s="163"/>
    </row>
    <row r="4973" spans="1:7">
      <c r="A4973" s="193" t="s">
        <v>603</v>
      </c>
      <c r="B4973" s="165" t="s">
        <v>4249</v>
      </c>
      <c r="C4973" s="162" t="s">
        <v>4273</v>
      </c>
      <c r="D4973" s="165" t="s">
        <v>1500</v>
      </c>
      <c r="E4973" s="163"/>
      <c r="F4973" s="163"/>
      <c r="G4973" s="163"/>
    </row>
    <row r="4974" spans="1:7">
      <c r="A4974" s="193" t="s">
        <v>603</v>
      </c>
      <c r="B4974" s="165" t="s">
        <v>4249</v>
      </c>
      <c r="C4974" s="162" t="s">
        <v>4274</v>
      </c>
      <c r="D4974" s="165" t="s">
        <v>1500</v>
      </c>
      <c r="E4974" s="163"/>
      <c r="F4974" s="163"/>
      <c r="G4974" s="163"/>
    </row>
    <row r="4975" spans="1:7">
      <c r="A4975" s="193" t="s">
        <v>603</v>
      </c>
      <c r="B4975" s="165" t="s">
        <v>4249</v>
      </c>
      <c r="C4975" s="162" t="s">
        <v>4275</v>
      </c>
      <c r="D4975" s="165" t="s">
        <v>1500</v>
      </c>
      <c r="E4975" s="163"/>
      <c r="F4975" s="163"/>
      <c r="G4975" s="163"/>
    </row>
    <row r="4976" spans="1:7">
      <c r="A4976" s="193" t="s">
        <v>603</v>
      </c>
      <c r="B4976" s="165" t="s">
        <v>4249</v>
      </c>
      <c r="C4976" s="162" t="s">
        <v>4276</v>
      </c>
      <c r="D4976" s="165" t="s">
        <v>1500</v>
      </c>
      <c r="E4976" s="163"/>
      <c r="F4976" s="163"/>
      <c r="G4976" s="163"/>
    </row>
    <row r="4977" spans="1:7">
      <c r="A4977" s="193" t="s">
        <v>603</v>
      </c>
      <c r="B4977" s="165" t="s">
        <v>4249</v>
      </c>
      <c r="C4977" s="162" t="s">
        <v>4277</v>
      </c>
      <c r="D4977" s="165" t="s">
        <v>1500</v>
      </c>
      <c r="E4977" s="163"/>
      <c r="F4977" s="163"/>
      <c r="G4977" s="163"/>
    </row>
    <row r="4978" spans="1:7">
      <c r="A4978" s="193" t="s">
        <v>603</v>
      </c>
      <c r="B4978" s="165" t="s">
        <v>4249</v>
      </c>
      <c r="C4978" s="162" t="s">
        <v>4278</v>
      </c>
      <c r="D4978" s="165" t="s">
        <v>1500</v>
      </c>
      <c r="E4978" s="163"/>
      <c r="F4978" s="163"/>
      <c r="G4978" s="163"/>
    </row>
    <row r="4979" spans="1:7">
      <c r="A4979" s="193" t="s">
        <v>603</v>
      </c>
      <c r="B4979" s="165" t="s">
        <v>4249</v>
      </c>
      <c r="C4979" s="162" t="s">
        <v>4279</v>
      </c>
      <c r="D4979" s="165" t="s">
        <v>1500</v>
      </c>
      <c r="E4979" s="163"/>
      <c r="F4979" s="163"/>
      <c r="G4979" s="163"/>
    </row>
    <row r="4980" spans="1:7">
      <c r="A4980" s="193" t="s">
        <v>603</v>
      </c>
      <c r="B4980" s="165" t="s">
        <v>4249</v>
      </c>
      <c r="C4980" s="162" t="s">
        <v>4280</v>
      </c>
      <c r="D4980" s="165" t="s">
        <v>1500</v>
      </c>
      <c r="E4980" s="163"/>
      <c r="F4980" s="163"/>
      <c r="G4980" s="163"/>
    </row>
    <row r="4981" spans="1:7">
      <c r="A4981" s="193" t="s">
        <v>603</v>
      </c>
      <c r="B4981" s="165" t="s">
        <v>4249</v>
      </c>
      <c r="C4981" s="162" t="s">
        <v>4281</v>
      </c>
      <c r="D4981" s="165" t="s">
        <v>1500</v>
      </c>
      <c r="E4981" s="163"/>
      <c r="F4981" s="163"/>
      <c r="G4981" s="163"/>
    </row>
    <row r="4982" spans="1:7">
      <c r="A4982" s="193" t="s">
        <v>603</v>
      </c>
      <c r="B4982" s="165" t="s">
        <v>4249</v>
      </c>
      <c r="C4982" s="162" t="s">
        <v>4282</v>
      </c>
      <c r="D4982" s="165" t="s">
        <v>1500</v>
      </c>
      <c r="E4982" s="163"/>
      <c r="F4982" s="163"/>
      <c r="G4982" s="163"/>
    </row>
    <row r="4983" spans="1:7">
      <c r="A4983" s="193" t="s">
        <v>603</v>
      </c>
      <c r="B4983" s="165" t="s">
        <v>4249</v>
      </c>
      <c r="C4983" s="162" t="s">
        <v>4283</v>
      </c>
      <c r="D4983" s="165" t="s">
        <v>1500</v>
      </c>
      <c r="E4983" s="163"/>
      <c r="F4983" s="163"/>
      <c r="G4983" s="163"/>
    </row>
    <row r="4984" spans="1:7">
      <c r="A4984" s="193" t="s">
        <v>603</v>
      </c>
      <c r="B4984" s="165" t="s">
        <v>4249</v>
      </c>
      <c r="C4984" s="162" t="s">
        <v>4284</v>
      </c>
      <c r="D4984" s="165" t="s">
        <v>1500</v>
      </c>
      <c r="E4984" s="163"/>
      <c r="F4984" s="163"/>
      <c r="G4984" s="163"/>
    </row>
    <row r="4985" spans="1:7">
      <c r="A4985" s="193" t="s">
        <v>603</v>
      </c>
      <c r="B4985" s="165" t="s">
        <v>4249</v>
      </c>
      <c r="C4985" s="162" t="s">
        <v>4285</v>
      </c>
      <c r="D4985" s="165" t="s">
        <v>1500</v>
      </c>
      <c r="E4985" s="163"/>
      <c r="F4985" s="163"/>
      <c r="G4985" s="163"/>
    </row>
    <row r="4986" spans="1:7">
      <c r="A4986" s="193" t="s">
        <v>603</v>
      </c>
      <c r="B4986" s="165" t="s">
        <v>4249</v>
      </c>
      <c r="C4986" s="162" t="s">
        <v>4286</v>
      </c>
      <c r="D4986" s="165" t="s">
        <v>1500</v>
      </c>
      <c r="E4986" s="163"/>
      <c r="F4986" s="163"/>
      <c r="G4986" s="163"/>
    </row>
    <row r="4987" spans="1:7">
      <c r="A4987" s="193" t="s">
        <v>603</v>
      </c>
      <c r="B4987" s="165" t="s">
        <v>4249</v>
      </c>
      <c r="C4987" s="162" t="s">
        <v>4287</v>
      </c>
      <c r="D4987" s="165" t="s">
        <v>1500</v>
      </c>
      <c r="E4987" s="163"/>
      <c r="F4987" s="163"/>
      <c r="G4987" s="163"/>
    </row>
    <row r="4988" spans="1:7">
      <c r="A4988" s="193" t="s">
        <v>603</v>
      </c>
      <c r="B4988" s="165" t="s">
        <v>4249</v>
      </c>
      <c r="C4988" s="162" t="s">
        <v>4288</v>
      </c>
      <c r="D4988" s="165" t="s">
        <v>1500</v>
      </c>
      <c r="E4988" s="163"/>
      <c r="F4988" s="163"/>
      <c r="G4988" s="163"/>
    </row>
    <row r="4989" spans="1:7">
      <c r="A4989" s="193" t="s">
        <v>603</v>
      </c>
      <c r="B4989" s="165" t="s">
        <v>4249</v>
      </c>
      <c r="C4989" s="162" t="s">
        <v>4289</v>
      </c>
      <c r="D4989" s="165" t="s">
        <v>1500</v>
      </c>
      <c r="E4989" s="163"/>
      <c r="F4989" s="163"/>
      <c r="G4989" s="163"/>
    </row>
    <row r="4990" spans="1:7">
      <c r="A4990" s="193" t="s">
        <v>603</v>
      </c>
      <c r="B4990" s="165" t="s">
        <v>4249</v>
      </c>
      <c r="C4990" s="162" t="s">
        <v>4290</v>
      </c>
      <c r="D4990" s="165" t="s">
        <v>1500</v>
      </c>
      <c r="E4990" s="163"/>
      <c r="F4990" s="163"/>
      <c r="G4990" s="163"/>
    </row>
    <row r="4991" spans="1:7">
      <c r="A4991" s="193" t="s">
        <v>603</v>
      </c>
      <c r="B4991" s="165" t="s">
        <v>4249</v>
      </c>
      <c r="C4991" s="162" t="s">
        <v>4291</v>
      </c>
      <c r="D4991" s="165" t="s">
        <v>1500</v>
      </c>
      <c r="E4991" s="163"/>
      <c r="F4991" s="163"/>
      <c r="G4991" s="163"/>
    </row>
    <row r="4992" spans="1:7">
      <c r="A4992" s="193" t="s">
        <v>603</v>
      </c>
      <c r="B4992" s="165" t="s">
        <v>4249</v>
      </c>
      <c r="C4992" s="162" t="s">
        <v>4292</v>
      </c>
      <c r="D4992" s="165" t="s">
        <v>1500</v>
      </c>
      <c r="E4992" s="163"/>
      <c r="F4992" s="163"/>
      <c r="G4992" s="163"/>
    </row>
    <row r="4993" spans="1:7">
      <c r="A4993" s="193" t="s">
        <v>603</v>
      </c>
      <c r="B4993" s="165" t="s">
        <v>4249</v>
      </c>
      <c r="C4993" s="162" t="s">
        <v>4293</v>
      </c>
      <c r="D4993" s="165" t="s">
        <v>1500</v>
      </c>
      <c r="E4993" s="163"/>
      <c r="F4993" s="163"/>
      <c r="G4993" s="163"/>
    </row>
    <row r="4994" spans="1:7">
      <c r="A4994" s="193" t="s">
        <v>603</v>
      </c>
      <c r="B4994" s="165" t="s">
        <v>4249</v>
      </c>
      <c r="C4994" s="162" t="s">
        <v>4294</v>
      </c>
      <c r="D4994" s="165" t="s">
        <v>1500</v>
      </c>
      <c r="E4994" s="163"/>
      <c r="F4994" s="163"/>
      <c r="G4994" s="163"/>
    </row>
    <row r="4995" spans="1:7">
      <c r="A4995" s="193" t="s">
        <v>603</v>
      </c>
      <c r="B4995" s="165" t="s">
        <v>4249</v>
      </c>
      <c r="C4995" s="162" t="s">
        <v>4295</v>
      </c>
      <c r="D4995" s="165" t="s">
        <v>1500</v>
      </c>
      <c r="E4995" s="163"/>
      <c r="F4995" s="163"/>
      <c r="G4995" s="163"/>
    </row>
    <row r="4996" spans="1:7">
      <c r="A4996" s="193" t="s">
        <v>603</v>
      </c>
      <c r="B4996" s="165" t="s">
        <v>4249</v>
      </c>
      <c r="C4996" s="162" t="s">
        <v>4296</v>
      </c>
      <c r="D4996" s="165" t="s">
        <v>1500</v>
      </c>
      <c r="E4996" s="163"/>
      <c r="F4996" s="163"/>
      <c r="G4996" s="163"/>
    </row>
    <row r="4997" spans="1:7">
      <c r="A4997" s="193" t="s">
        <v>603</v>
      </c>
      <c r="B4997" s="165" t="s">
        <v>4249</v>
      </c>
      <c r="C4997" s="162" t="s">
        <v>4297</v>
      </c>
      <c r="D4997" s="165" t="s">
        <v>1500</v>
      </c>
      <c r="E4997" s="163"/>
      <c r="F4997" s="163"/>
      <c r="G4997" s="163"/>
    </row>
    <row r="4998" spans="1:7">
      <c r="A4998" s="193" t="s">
        <v>603</v>
      </c>
      <c r="B4998" s="165" t="s">
        <v>4249</v>
      </c>
      <c r="C4998" s="162" t="s">
        <v>4298</v>
      </c>
      <c r="D4998" s="165" t="s">
        <v>1500</v>
      </c>
      <c r="E4998" s="163"/>
      <c r="F4998" s="163"/>
      <c r="G4998" s="163"/>
    </row>
    <row r="4999" spans="1:7">
      <c r="A4999" s="193" t="s">
        <v>603</v>
      </c>
      <c r="B4999" s="165" t="s">
        <v>4249</v>
      </c>
      <c r="C4999" s="162" t="s">
        <v>4299</v>
      </c>
      <c r="D4999" s="165" t="s">
        <v>1500</v>
      </c>
      <c r="E4999" s="163"/>
      <c r="F4999" s="163"/>
      <c r="G4999" s="163"/>
    </row>
    <row r="5000" spans="1:7">
      <c r="A5000" s="193" t="s">
        <v>603</v>
      </c>
      <c r="B5000" s="165" t="s">
        <v>4249</v>
      </c>
      <c r="C5000" s="162" t="s">
        <v>4300</v>
      </c>
      <c r="D5000" s="165" t="s">
        <v>1500</v>
      </c>
      <c r="E5000" s="163"/>
      <c r="F5000" s="163"/>
      <c r="G5000" s="163"/>
    </row>
    <row r="5001" spans="1:7">
      <c r="A5001" s="193" t="s">
        <v>603</v>
      </c>
      <c r="B5001" s="165" t="s">
        <v>4249</v>
      </c>
      <c r="C5001" s="162" t="s">
        <v>4301</v>
      </c>
      <c r="D5001" s="165" t="s">
        <v>1500</v>
      </c>
      <c r="E5001" s="163"/>
      <c r="F5001" s="163"/>
      <c r="G5001" s="163"/>
    </row>
    <row r="5002" spans="1:7">
      <c r="A5002" s="193" t="s">
        <v>603</v>
      </c>
      <c r="B5002" s="165" t="s">
        <v>4249</v>
      </c>
      <c r="C5002" s="162" t="s">
        <v>4302</v>
      </c>
      <c r="D5002" s="165" t="s">
        <v>1500</v>
      </c>
      <c r="E5002" s="163"/>
      <c r="F5002" s="163"/>
      <c r="G5002" s="163"/>
    </row>
    <row r="5003" spans="1:7">
      <c r="A5003" s="193" t="s">
        <v>603</v>
      </c>
      <c r="B5003" s="165" t="s">
        <v>4249</v>
      </c>
      <c r="C5003" s="162" t="s">
        <v>4303</v>
      </c>
      <c r="D5003" s="165" t="s">
        <v>1500</v>
      </c>
      <c r="E5003" s="163"/>
      <c r="F5003" s="163"/>
      <c r="G5003" s="163"/>
    </row>
    <row r="5004" spans="1:7">
      <c r="A5004" s="193" t="s">
        <v>603</v>
      </c>
      <c r="B5004" s="165" t="s">
        <v>4249</v>
      </c>
      <c r="C5004" s="162" t="s">
        <v>4304</v>
      </c>
      <c r="D5004" s="165" t="s">
        <v>1500</v>
      </c>
      <c r="E5004" s="163"/>
      <c r="F5004" s="163"/>
      <c r="G5004" s="163"/>
    </row>
    <row r="5005" spans="1:7">
      <c r="A5005" s="193" t="s">
        <v>603</v>
      </c>
      <c r="B5005" s="165" t="s">
        <v>4249</v>
      </c>
      <c r="C5005" s="162" t="s">
        <v>4305</v>
      </c>
      <c r="D5005" s="165" t="s">
        <v>1500</v>
      </c>
      <c r="E5005" s="163"/>
      <c r="F5005" s="163"/>
      <c r="G5005" s="163"/>
    </row>
    <row r="5006" spans="1:7">
      <c r="A5006" s="193" t="s">
        <v>603</v>
      </c>
      <c r="B5006" s="165" t="s">
        <v>4249</v>
      </c>
      <c r="C5006" s="162" t="s">
        <v>4306</v>
      </c>
      <c r="D5006" s="165" t="s">
        <v>1500</v>
      </c>
      <c r="E5006" s="163"/>
      <c r="F5006" s="163"/>
      <c r="G5006" s="163"/>
    </row>
    <row r="5007" spans="1:7">
      <c r="A5007" s="193" t="s">
        <v>603</v>
      </c>
      <c r="B5007" s="165" t="s">
        <v>4249</v>
      </c>
      <c r="C5007" s="162" t="s">
        <v>4307</v>
      </c>
      <c r="D5007" s="165" t="s">
        <v>1500</v>
      </c>
      <c r="E5007" s="163"/>
      <c r="F5007" s="163"/>
      <c r="G5007" s="163"/>
    </row>
    <row r="5008" spans="1:7" ht="18.75" customHeight="1">
      <c r="A5008" s="193" t="s">
        <v>603</v>
      </c>
      <c r="B5008" s="165" t="s">
        <v>4249</v>
      </c>
      <c r="C5008" s="162" t="s">
        <v>4308</v>
      </c>
      <c r="D5008" s="162" t="s">
        <v>1500</v>
      </c>
      <c r="E5008" s="163"/>
      <c r="F5008" s="163"/>
      <c r="G5008" s="163"/>
    </row>
    <row r="5009" spans="1:7" ht="18.75" customHeight="1">
      <c r="A5009" s="193" t="s">
        <v>603</v>
      </c>
      <c r="B5009" s="165" t="s">
        <v>4249</v>
      </c>
      <c r="C5009" s="162" t="s">
        <v>4309</v>
      </c>
      <c r="D5009" s="162" t="s">
        <v>1500</v>
      </c>
      <c r="E5009" s="163"/>
      <c r="F5009" s="163"/>
      <c r="G5009" s="163"/>
    </row>
    <row r="5010" spans="1:7" ht="18.75" customHeight="1">
      <c r="A5010" s="193" t="s">
        <v>603</v>
      </c>
      <c r="B5010" s="165" t="s">
        <v>4249</v>
      </c>
      <c r="C5010" s="162" t="s">
        <v>4310</v>
      </c>
      <c r="D5010" s="162" t="s">
        <v>1500</v>
      </c>
      <c r="E5010" s="163"/>
      <c r="F5010" s="163"/>
      <c r="G5010" s="163"/>
    </row>
    <row r="5011" spans="1:7" ht="18.75" customHeight="1">
      <c r="A5011" s="193" t="s">
        <v>603</v>
      </c>
      <c r="B5011" s="165" t="s">
        <v>4249</v>
      </c>
      <c r="C5011" s="162" t="s">
        <v>4311</v>
      </c>
      <c r="D5011" s="162" t="s">
        <v>1500</v>
      </c>
      <c r="E5011" s="163"/>
      <c r="F5011" s="163"/>
      <c r="G5011" s="163"/>
    </row>
    <row r="5012" spans="1:7" ht="18.75" customHeight="1">
      <c r="A5012" s="193" t="s">
        <v>603</v>
      </c>
      <c r="B5012" s="165" t="s">
        <v>4249</v>
      </c>
      <c r="C5012" s="162" t="s">
        <v>4312</v>
      </c>
      <c r="D5012" s="162" t="s">
        <v>1500</v>
      </c>
      <c r="E5012" s="163"/>
      <c r="F5012" s="163"/>
      <c r="G5012" s="163"/>
    </row>
    <row r="5013" spans="1:7" ht="18.75" customHeight="1">
      <c r="A5013" s="193" t="s">
        <v>603</v>
      </c>
      <c r="B5013" s="165" t="s">
        <v>4249</v>
      </c>
      <c r="C5013" s="162" t="s">
        <v>4313</v>
      </c>
      <c r="D5013" s="162" t="s">
        <v>1500</v>
      </c>
      <c r="E5013" s="163"/>
      <c r="F5013" s="163"/>
      <c r="G5013" s="163"/>
    </row>
    <row r="5014" spans="1:7" ht="18.75" customHeight="1">
      <c r="A5014" s="193" t="s">
        <v>603</v>
      </c>
      <c r="B5014" s="165" t="s">
        <v>4249</v>
      </c>
      <c r="C5014" s="162" t="s">
        <v>4314</v>
      </c>
      <c r="D5014" s="162" t="s">
        <v>1500</v>
      </c>
      <c r="E5014" s="163"/>
      <c r="F5014" s="163"/>
      <c r="G5014" s="163"/>
    </row>
    <row r="5015" spans="1:7" ht="18.75" customHeight="1">
      <c r="A5015" s="193" t="s">
        <v>603</v>
      </c>
      <c r="B5015" s="165" t="s">
        <v>4249</v>
      </c>
      <c r="C5015" s="162" t="s">
        <v>4315</v>
      </c>
      <c r="D5015" s="162" t="s">
        <v>1500</v>
      </c>
      <c r="E5015" s="163"/>
      <c r="F5015" s="163"/>
      <c r="G5015" s="163"/>
    </row>
    <row r="5016" spans="1:7" ht="18.75" customHeight="1">
      <c r="A5016" s="193" t="s">
        <v>603</v>
      </c>
      <c r="B5016" s="165" t="s">
        <v>4249</v>
      </c>
      <c r="C5016" s="162" t="s">
        <v>4316</v>
      </c>
      <c r="D5016" s="162" t="s">
        <v>1500</v>
      </c>
      <c r="E5016" s="163"/>
      <c r="F5016" s="163"/>
      <c r="G5016" s="163"/>
    </row>
    <row r="5017" spans="1:7" ht="18.75" customHeight="1">
      <c r="A5017" s="193" t="s">
        <v>603</v>
      </c>
      <c r="B5017" s="165" t="s">
        <v>4249</v>
      </c>
      <c r="C5017" s="162" t="s">
        <v>4317</v>
      </c>
      <c r="D5017" s="162" t="s">
        <v>1500</v>
      </c>
      <c r="E5017" s="163"/>
      <c r="F5017" s="163"/>
      <c r="G5017" s="163"/>
    </row>
    <row r="5018" spans="1:7" ht="18.75" customHeight="1">
      <c r="A5018" s="193" t="s">
        <v>603</v>
      </c>
      <c r="B5018" s="165" t="s">
        <v>4249</v>
      </c>
      <c r="C5018" s="162" t="s">
        <v>4318</v>
      </c>
      <c r="D5018" s="162" t="s">
        <v>1500</v>
      </c>
      <c r="E5018" s="163"/>
      <c r="F5018" s="163"/>
      <c r="G5018" s="163"/>
    </row>
    <row r="5019" spans="1:7" ht="18.75" customHeight="1">
      <c r="A5019" s="193" t="s">
        <v>603</v>
      </c>
      <c r="B5019" s="165" t="s">
        <v>4249</v>
      </c>
      <c r="C5019" s="162" t="s">
        <v>4319</v>
      </c>
      <c r="D5019" s="162" t="s">
        <v>1500</v>
      </c>
      <c r="E5019" s="163"/>
      <c r="F5019" s="163"/>
      <c r="G5019" s="163"/>
    </row>
    <row r="5020" spans="1:7" ht="18.75" customHeight="1">
      <c r="A5020" s="193" t="s">
        <v>603</v>
      </c>
      <c r="B5020" s="165" t="s">
        <v>4249</v>
      </c>
      <c r="C5020" s="162" t="s">
        <v>4320</v>
      </c>
      <c r="D5020" s="162" t="s">
        <v>1500</v>
      </c>
      <c r="E5020" s="163"/>
      <c r="F5020" s="163"/>
      <c r="G5020" s="163"/>
    </row>
    <row r="5021" spans="1:7" ht="18.75" customHeight="1">
      <c r="A5021" s="193" t="s">
        <v>603</v>
      </c>
      <c r="B5021" s="165" t="s">
        <v>4249</v>
      </c>
      <c r="C5021" s="162" t="s">
        <v>4321</v>
      </c>
      <c r="D5021" s="162" t="s">
        <v>1500</v>
      </c>
      <c r="E5021" s="163"/>
      <c r="F5021" s="163"/>
      <c r="G5021" s="163"/>
    </row>
    <row r="5022" spans="1:7" ht="18.75" customHeight="1">
      <c r="A5022" s="193" t="s">
        <v>603</v>
      </c>
      <c r="B5022" s="165" t="s">
        <v>4249</v>
      </c>
      <c r="C5022" s="162" t="s">
        <v>4322</v>
      </c>
      <c r="D5022" s="162" t="s">
        <v>1500</v>
      </c>
      <c r="E5022" s="163"/>
      <c r="F5022" s="163"/>
      <c r="G5022" s="163"/>
    </row>
    <row r="5023" spans="1:7" ht="18.75" customHeight="1">
      <c r="A5023" s="193" t="s">
        <v>603</v>
      </c>
      <c r="B5023" s="165" t="s">
        <v>4249</v>
      </c>
      <c r="C5023" s="162" t="s">
        <v>4323</v>
      </c>
      <c r="D5023" s="162" t="s">
        <v>1500</v>
      </c>
      <c r="E5023" s="163"/>
      <c r="F5023" s="163"/>
      <c r="G5023" s="163"/>
    </row>
    <row r="5024" spans="1:7" ht="18.75" customHeight="1">
      <c r="A5024" s="193" t="s">
        <v>603</v>
      </c>
      <c r="B5024" s="165" t="s">
        <v>4249</v>
      </c>
      <c r="C5024" s="162" t="s">
        <v>4324</v>
      </c>
      <c r="D5024" s="162" t="s">
        <v>1500</v>
      </c>
      <c r="E5024" s="163"/>
      <c r="F5024" s="163"/>
      <c r="G5024" s="163"/>
    </row>
    <row r="5025" spans="1:7" ht="18.75" customHeight="1">
      <c r="A5025" s="193" t="s">
        <v>603</v>
      </c>
      <c r="B5025" s="165" t="s">
        <v>4249</v>
      </c>
      <c r="C5025" s="162" t="s">
        <v>4325</v>
      </c>
      <c r="D5025" s="162" t="s">
        <v>1500</v>
      </c>
      <c r="E5025" s="163"/>
      <c r="F5025" s="163"/>
      <c r="G5025" s="163"/>
    </row>
    <row r="5026" spans="1:7" ht="18.75" customHeight="1">
      <c r="A5026" s="193" t="s">
        <v>603</v>
      </c>
      <c r="B5026" s="165" t="s">
        <v>4249</v>
      </c>
      <c r="C5026" s="162" t="s">
        <v>4326</v>
      </c>
      <c r="D5026" s="162" t="s">
        <v>1500</v>
      </c>
      <c r="E5026" s="163"/>
      <c r="F5026" s="163"/>
      <c r="G5026" s="163"/>
    </row>
    <row r="5027" spans="1:7" ht="18.75" customHeight="1">
      <c r="A5027" s="193" t="s">
        <v>603</v>
      </c>
      <c r="B5027" s="165" t="s">
        <v>4249</v>
      </c>
      <c r="C5027" s="162" t="s">
        <v>4327</v>
      </c>
      <c r="D5027" s="162" t="s">
        <v>1500</v>
      </c>
      <c r="E5027" s="163"/>
      <c r="F5027" s="163"/>
      <c r="G5027" s="163"/>
    </row>
    <row r="5028" spans="1:7" ht="18.75" customHeight="1">
      <c r="A5028" s="193" t="s">
        <v>603</v>
      </c>
      <c r="B5028" s="165" t="s">
        <v>4249</v>
      </c>
      <c r="C5028" s="162" t="s">
        <v>4328</v>
      </c>
      <c r="D5028" s="162" t="s">
        <v>1500</v>
      </c>
      <c r="E5028" s="163"/>
      <c r="F5028" s="163"/>
      <c r="G5028" s="163"/>
    </row>
    <row r="5029" spans="1:7" ht="18.75" customHeight="1">
      <c r="A5029" s="193" t="s">
        <v>603</v>
      </c>
      <c r="B5029" s="165" t="s">
        <v>4249</v>
      </c>
      <c r="C5029" s="162" t="s">
        <v>4329</v>
      </c>
      <c r="D5029" s="162" t="s">
        <v>1500</v>
      </c>
      <c r="E5029" s="163"/>
      <c r="F5029" s="163"/>
      <c r="G5029" s="163"/>
    </row>
    <row r="5030" spans="1:7" ht="18.75" customHeight="1">
      <c r="A5030" s="193" t="s">
        <v>603</v>
      </c>
      <c r="B5030" s="165" t="s">
        <v>4249</v>
      </c>
      <c r="C5030" s="162" t="s">
        <v>4330</v>
      </c>
      <c r="D5030" s="162" t="s">
        <v>1500</v>
      </c>
      <c r="E5030" s="163"/>
      <c r="F5030" s="163"/>
      <c r="G5030" s="163"/>
    </row>
    <row r="5031" spans="1:7">
      <c r="A5031" s="193" t="s">
        <v>603</v>
      </c>
      <c r="B5031" s="165" t="s">
        <v>4249</v>
      </c>
      <c r="C5031" s="162" t="s">
        <v>4331</v>
      </c>
      <c r="D5031" s="162" t="s">
        <v>1500</v>
      </c>
      <c r="E5031" s="163"/>
      <c r="F5031" s="163"/>
      <c r="G5031" s="163"/>
    </row>
    <row r="5032" spans="1:7">
      <c r="A5032" s="193" t="s">
        <v>603</v>
      </c>
      <c r="B5032" s="165" t="s">
        <v>4249</v>
      </c>
      <c r="C5032" s="162" t="s">
        <v>4332</v>
      </c>
      <c r="D5032" s="162" t="s">
        <v>1500</v>
      </c>
      <c r="E5032" s="163"/>
      <c r="F5032" s="163"/>
      <c r="G5032" s="163"/>
    </row>
    <row r="5033" spans="1:7">
      <c r="A5033" s="193" t="s">
        <v>603</v>
      </c>
      <c r="B5033" s="165" t="s">
        <v>4249</v>
      </c>
      <c r="C5033" s="162" t="s">
        <v>4333</v>
      </c>
      <c r="D5033" s="162" t="s">
        <v>1500</v>
      </c>
      <c r="E5033" s="163"/>
      <c r="F5033" s="163"/>
      <c r="G5033" s="163"/>
    </row>
    <row r="5034" spans="1:7">
      <c r="A5034" s="193" t="s">
        <v>603</v>
      </c>
      <c r="B5034" s="165" t="s">
        <v>4249</v>
      </c>
      <c r="C5034" s="162" t="s">
        <v>4334</v>
      </c>
      <c r="D5034" s="162" t="s">
        <v>1500</v>
      </c>
      <c r="E5034" s="163"/>
      <c r="F5034" s="163"/>
      <c r="G5034" s="163"/>
    </row>
    <row r="5035" spans="1:7">
      <c r="A5035" s="193" t="s">
        <v>603</v>
      </c>
      <c r="B5035" s="165" t="s">
        <v>4249</v>
      </c>
      <c r="C5035" s="162" t="s">
        <v>4335</v>
      </c>
      <c r="D5035" s="162" t="s">
        <v>1500</v>
      </c>
      <c r="E5035" s="163"/>
      <c r="F5035" s="163"/>
      <c r="G5035" s="163"/>
    </row>
    <row r="5036" spans="1:7">
      <c r="A5036" s="193" t="s">
        <v>603</v>
      </c>
      <c r="B5036" s="165" t="s">
        <v>4249</v>
      </c>
      <c r="C5036" s="162" t="s">
        <v>4336</v>
      </c>
      <c r="D5036" s="162" t="s">
        <v>1500</v>
      </c>
      <c r="E5036" s="163"/>
      <c r="F5036" s="163"/>
      <c r="G5036" s="163"/>
    </row>
    <row r="5037" spans="1:7">
      <c r="A5037" s="193" t="s">
        <v>603</v>
      </c>
      <c r="B5037" s="165" t="s">
        <v>4249</v>
      </c>
      <c r="C5037" s="162" t="s">
        <v>4337</v>
      </c>
      <c r="D5037" s="162" t="s">
        <v>1500</v>
      </c>
      <c r="E5037" s="163"/>
      <c r="F5037" s="163"/>
      <c r="G5037" s="163"/>
    </row>
    <row r="5038" spans="1:7">
      <c r="A5038" s="193" t="s">
        <v>603</v>
      </c>
      <c r="B5038" s="165" t="s">
        <v>4249</v>
      </c>
      <c r="C5038" s="162" t="s">
        <v>4338</v>
      </c>
      <c r="D5038" s="162" t="s">
        <v>1500</v>
      </c>
      <c r="E5038" s="163"/>
      <c r="F5038" s="163"/>
      <c r="G5038" s="163"/>
    </row>
    <row r="5039" spans="1:7">
      <c r="A5039" s="193" t="s">
        <v>603</v>
      </c>
      <c r="B5039" s="165" t="s">
        <v>4249</v>
      </c>
      <c r="C5039" s="162" t="s">
        <v>4339</v>
      </c>
      <c r="D5039" s="162" t="s">
        <v>1500</v>
      </c>
      <c r="E5039" s="163"/>
      <c r="F5039" s="163"/>
      <c r="G5039" s="163"/>
    </row>
    <row r="5040" spans="1:7">
      <c r="A5040" s="193" t="s">
        <v>603</v>
      </c>
      <c r="B5040" s="165" t="s">
        <v>4249</v>
      </c>
      <c r="C5040" s="162" t="s">
        <v>4340</v>
      </c>
      <c r="D5040" s="162" t="s">
        <v>1500</v>
      </c>
      <c r="E5040" s="163"/>
      <c r="F5040" s="163"/>
      <c r="G5040" s="163"/>
    </row>
    <row r="5041" spans="1:7">
      <c r="A5041" s="193" t="s">
        <v>603</v>
      </c>
      <c r="B5041" s="165" t="s">
        <v>4249</v>
      </c>
      <c r="C5041" s="162" t="s">
        <v>4341</v>
      </c>
      <c r="D5041" s="162" t="s">
        <v>1500</v>
      </c>
      <c r="E5041" s="163"/>
      <c r="F5041" s="163"/>
      <c r="G5041" s="163"/>
    </row>
    <row r="5042" spans="1:7">
      <c r="A5042" s="193" t="s">
        <v>603</v>
      </c>
      <c r="B5042" s="165" t="s">
        <v>4249</v>
      </c>
      <c r="C5042" s="162" t="s">
        <v>4342</v>
      </c>
      <c r="D5042" s="162" t="s">
        <v>1500</v>
      </c>
      <c r="E5042" s="163"/>
      <c r="F5042" s="163"/>
      <c r="G5042" s="163"/>
    </row>
    <row r="5043" spans="1:7">
      <c r="A5043" s="193" t="s">
        <v>603</v>
      </c>
      <c r="B5043" s="165" t="s">
        <v>4249</v>
      </c>
      <c r="C5043" s="162" t="s">
        <v>4343</v>
      </c>
      <c r="D5043" s="162" t="s">
        <v>1500</v>
      </c>
      <c r="E5043" s="163"/>
      <c r="F5043" s="163"/>
      <c r="G5043" s="163"/>
    </row>
    <row r="5044" spans="1:7">
      <c r="A5044" s="193" t="s">
        <v>603</v>
      </c>
      <c r="B5044" s="165" t="s">
        <v>4249</v>
      </c>
      <c r="C5044" s="162" t="s">
        <v>4344</v>
      </c>
      <c r="D5044" s="162" t="s">
        <v>1500</v>
      </c>
      <c r="E5044" s="163"/>
      <c r="F5044" s="163"/>
      <c r="G5044" s="163"/>
    </row>
    <row r="5045" spans="1:7">
      <c r="A5045" s="193" t="s">
        <v>603</v>
      </c>
      <c r="B5045" s="165" t="s">
        <v>4249</v>
      </c>
      <c r="C5045" s="162" t="s">
        <v>4345</v>
      </c>
      <c r="D5045" s="162" t="s">
        <v>1500</v>
      </c>
      <c r="E5045" s="163"/>
      <c r="F5045" s="163"/>
      <c r="G5045" s="163"/>
    </row>
    <row r="5046" spans="1:7">
      <c r="A5046" s="193" t="s">
        <v>603</v>
      </c>
      <c r="B5046" s="165" t="s">
        <v>4249</v>
      </c>
      <c r="C5046" s="162" t="s">
        <v>4346</v>
      </c>
      <c r="D5046" s="162" t="s">
        <v>1500</v>
      </c>
      <c r="E5046" s="163"/>
      <c r="F5046" s="163"/>
      <c r="G5046" s="163"/>
    </row>
    <row r="5047" spans="1:7">
      <c r="A5047" s="193" t="s">
        <v>603</v>
      </c>
      <c r="B5047" s="165" t="s">
        <v>4249</v>
      </c>
      <c r="C5047" s="162" t="s">
        <v>4347</v>
      </c>
      <c r="D5047" s="162" t="s">
        <v>1500</v>
      </c>
      <c r="E5047" s="163"/>
      <c r="F5047" s="163"/>
      <c r="G5047" s="163"/>
    </row>
    <row r="5048" spans="1:7">
      <c r="A5048" s="193" t="s">
        <v>603</v>
      </c>
      <c r="B5048" s="165" t="s">
        <v>4249</v>
      </c>
      <c r="C5048" s="162" t="s">
        <v>4348</v>
      </c>
      <c r="D5048" s="162" t="s">
        <v>1500</v>
      </c>
      <c r="E5048" s="163"/>
      <c r="F5048" s="163"/>
      <c r="G5048" s="163"/>
    </row>
    <row r="5049" spans="1:7">
      <c r="A5049" s="193" t="s">
        <v>603</v>
      </c>
      <c r="B5049" s="165" t="s">
        <v>4249</v>
      </c>
      <c r="C5049" s="162" t="s">
        <v>4349</v>
      </c>
      <c r="D5049" s="162" t="s">
        <v>1500</v>
      </c>
      <c r="E5049" s="163"/>
      <c r="F5049" s="163"/>
      <c r="G5049" s="163"/>
    </row>
    <row r="5050" spans="1:7">
      <c r="A5050" s="193" t="s">
        <v>603</v>
      </c>
      <c r="B5050" s="165" t="s">
        <v>4249</v>
      </c>
      <c r="C5050" s="162" t="s">
        <v>4350</v>
      </c>
      <c r="D5050" s="162" t="s">
        <v>1500</v>
      </c>
      <c r="E5050" s="163"/>
      <c r="F5050" s="163"/>
      <c r="G5050" s="163"/>
    </row>
    <row r="5051" spans="1:7">
      <c r="A5051" s="193" t="s">
        <v>603</v>
      </c>
      <c r="B5051" s="165" t="s">
        <v>4249</v>
      </c>
      <c r="C5051" s="162" t="s">
        <v>4351</v>
      </c>
      <c r="D5051" s="162" t="s">
        <v>1500</v>
      </c>
      <c r="E5051" s="163"/>
      <c r="F5051" s="163"/>
      <c r="G5051" s="163"/>
    </row>
    <row r="5052" spans="1:7">
      <c r="A5052" s="193" t="s">
        <v>603</v>
      </c>
      <c r="B5052" s="165" t="s">
        <v>4249</v>
      </c>
      <c r="C5052" s="162" t="s">
        <v>4352</v>
      </c>
      <c r="D5052" s="162" t="s">
        <v>1500</v>
      </c>
      <c r="E5052" s="163"/>
      <c r="F5052" s="163"/>
      <c r="G5052" s="163"/>
    </row>
    <row r="5053" spans="1:7">
      <c r="A5053" s="193" t="s">
        <v>603</v>
      </c>
      <c r="B5053" s="165" t="s">
        <v>4249</v>
      </c>
      <c r="C5053" s="162" t="s">
        <v>4353</v>
      </c>
      <c r="D5053" s="162" t="s">
        <v>1500</v>
      </c>
      <c r="E5053" s="163"/>
      <c r="F5053" s="163"/>
      <c r="G5053" s="163"/>
    </row>
    <row r="5054" spans="1:7">
      <c r="A5054" s="193" t="s">
        <v>603</v>
      </c>
      <c r="B5054" s="165" t="s">
        <v>4249</v>
      </c>
      <c r="C5054" s="162" t="s">
        <v>4354</v>
      </c>
      <c r="D5054" s="162" t="s">
        <v>1500</v>
      </c>
      <c r="E5054" s="163"/>
      <c r="F5054" s="163"/>
      <c r="G5054" s="163"/>
    </row>
    <row r="5055" spans="1:7">
      <c r="A5055" s="193" t="s">
        <v>603</v>
      </c>
      <c r="B5055" s="165" t="s">
        <v>4249</v>
      </c>
      <c r="C5055" s="162" t="s">
        <v>4355</v>
      </c>
      <c r="D5055" s="162" t="s">
        <v>1500</v>
      </c>
      <c r="E5055" s="163"/>
      <c r="F5055" s="163"/>
      <c r="G5055" s="163"/>
    </row>
    <row r="5056" spans="1:7">
      <c r="A5056" s="193" t="s">
        <v>603</v>
      </c>
      <c r="B5056" s="165" t="s">
        <v>4249</v>
      </c>
      <c r="C5056" s="162" t="s">
        <v>4356</v>
      </c>
      <c r="D5056" s="162" t="s">
        <v>1500</v>
      </c>
      <c r="E5056" s="163"/>
      <c r="F5056" s="163"/>
      <c r="G5056" s="163"/>
    </row>
    <row r="5057" spans="1:7">
      <c r="A5057" s="193" t="s">
        <v>603</v>
      </c>
      <c r="B5057" s="165" t="s">
        <v>4249</v>
      </c>
      <c r="C5057" s="162" t="s">
        <v>4357</v>
      </c>
      <c r="D5057" s="162" t="s">
        <v>1500</v>
      </c>
      <c r="E5057" s="163"/>
      <c r="F5057" s="163"/>
      <c r="G5057" s="163"/>
    </row>
    <row r="5058" spans="1:7">
      <c r="A5058" s="193" t="s">
        <v>603</v>
      </c>
      <c r="B5058" s="165" t="s">
        <v>4249</v>
      </c>
      <c r="C5058" s="162" t="s">
        <v>4358</v>
      </c>
      <c r="D5058" s="162" t="s">
        <v>1500</v>
      </c>
      <c r="E5058" s="163"/>
      <c r="F5058" s="163"/>
      <c r="G5058" s="163"/>
    </row>
    <row r="5059" spans="1:7">
      <c r="A5059" s="193" t="s">
        <v>603</v>
      </c>
      <c r="B5059" s="165" t="s">
        <v>4249</v>
      </c>
      <c r="C5059" s="162" t="s">
        <v>4359</v>
      </c>
      <c r="D5059" s="162" t="s">
        <v>1500</v>
      </c>
      <c r="E5059" s="163"/>
      <c r="F5059" s="163"/>
      <c r="G5059" s="163"/>
    </row>
    <row r="5060" spans="1:7">
      <c r="A5060" s="193" t="s">
        <v>603</v>
      </c>
      <c r="B5060" s="165" t="s">
        <v>4249</v>
      </c>
      <c r="C5060" s="162" t="s">
        <v>4360</v>
      </c>
      <c r="D5060" s="162" t="s">
        <v>1500</v>
      </c>
      <c r="E5060" s="163"/>
      <c r="F5060" s="163"/>
      <c r="G5060" s="163"/>
    </row>
    <row r="5061" spans="1:7">
      <c r="A5061" s="193" t="s">
        <v>603</v>
      </c>
      <c r="B5061" s="165" t="s">
        <v>4249</v>
      </c>
      <c r="C5061" s="162" t="s">
        <v>4361</v>
      </c>
      <c r="D5061" s="162" t="s">
        <v>1500</v>
      </c>
      <c r="E5061" s="163"/>
      <c r="F5061" s="163"/>
      <c r="G5061" s="163"/>
    </row>
    <row r="5062" spans="1:7">
      <c r="A5062" s="193" t="s">
        <v>603</v>
      </c>
      <c r="B5062" s="165" t="s">
        <v>4249</v>
      </c>
      <c r="C5062" s="162" t="s">
        <v>4362</v>
      </c>
      <c r="D5062" s="162" t="s">
        <v>1500</v>
      </c>
      <c r="E5062" s="163"/>
      <c r="F5062" s="163"/>
      <c r="G5062" s="163"/>
    </row>
    <row r="5063" spans="1:7">
      <c r="A5063" s="193" t="s">
        <v>603</v>
      </c>
      <c r="B5063" s="165" t="s">
        <v>4249</v>
      </c>
      <c r="C5063" s="162" t="s">
        <v>4363</v>
      </c>
      <c r="D5063" s="162" t="s">
        <v>1500</v>
      </c>
      <c r="E5063" s="163"/>
      <c r="F5063" s="163"/>
      <c r="G5063" s="163"/>
    </row>
    <row r="5064" spans="1:7">
      <c r="A5064" s="193" t="s">
        <v>603</v>
      </c>
      <c r="B5064" s="165" t="s">
        <v>4249</v>
      </c>
      <c r="C5064" s="162" t="s">
        <v>4364</v>
      </c>
      <c r="D5064" s="162" t="s">
        <v>1500</v>
      </c>
      <c r="E5064" s="163"/>
      <c r="F5064" s="163"/>
      <c r="G5064" s="163"/>
    </row>
    <row r="5065" spans="1:7">
      <c r="A5065" s="193" t="s">
        <v>603</v>
      </c>
      <c r="B5065" s="165" t="s">
        <v>4249</v>
      </c>
      <c r="C5065" s="162" t="s">
        <v>4365</v>
      </c>
      <c r="D5065" s="162" t="s">
        <v>1500</v>
      </c>
      <c r="E5065" s="163"/>
      <c r="F5065" s="163"/>
      <c r="G5065" s="163"/>
    </row>
    <row r="5066" spans="1:7">
      <c r="A5066" s="193" t="s">
        <v>603</v>
      </c>
      <c r="B5066" s="165" t="s">
        <v>4249</v>
      </c>
      <c r="C5066" s="162" t="s">
        <v>4366</v>
      </c>
      <c r="D5066" s="162" t="s">
        <v>1500</v>
      </c>
      <c r="E5066" s="163"/>
      <c r="F5066" s="163"/>
      <c r="G5066" s="163"/>
    </row>
    <row r="5067" spans="1:7">
      <c r="A5067" s="193" t="s">
        <v>603</v>
      </c>
      <c r="B5067" s="165" t="s">
        <v>4249</v>
      </c>
      <c r="C5067" s="162" t="s">
        <v>4367</v>
      </c>
      <c r="D5067" s="162" t="s">
        <v>1500</v>
      </c>
      <c r="E5067" s="163"/>
      <c r="F5067" s="163"/>
      <c r="G5067" s="163"/>
    </row>
    <row r="5068" spans="1:7">
      <c r="A5068" s="193" t="s">
        <v>603</v>
      </c>
      <c r="B5068" s="165" t="s">
        <v>4249</v>
      </c>
      <c r="C5068" s="162" t="s">
        <v>4368</v>
      </c>
      <c r="D5068" s="162" t="s">
        <v>1500</v>
      </c>
      <c r="E5068" s="163"/>
      <c r="F5068" s="163"/>
      <c r="G5068" s="163"/>
    </row>
    <row r="5069" spans="1:7">
      <c r="A5069" s="193" t="s">
        <v>603</v>
      </c>
      <c r="B5069" s="165" t="s">
        <v>4249</v>
      </c>
      <c r="C5069" s="162" t="s">
        <v>4369</v>
      </c>
      <c r="D5069" s="162" t="s">
        <v>1500</v>
      </c>
      <c r="E5069" s="163"/>
      <c r="F5069" s="163"/>
      <c r="G5069" s="163"/>
    </row>
    <row r="5070" spans="1:7">
      <c r="A5070" s="193" t="s">
        <v>603</v>
      </c>
      <c r="B5070" s="165" t="s">
        <v>4249</v>
      </c>
      <c r="C5070" s="162" t="s">
        <v>4370</v>
      </c>
      <c r="D5070" s="162" t="s">
        <v>1500</v>
      </c>
      <c r="E5070" s="163"/>
      <c r="F5070" s="163"/>
      <c r="G5070" s="163"/>
    </row>
    <row r="5071" spans="1:7">
      <c r="A5071" s="193" t="s">
        <v>603</v>
      </c>
      <c r="B5071" s="165" t="s">
        <v>4249</v>
      </c>
      <c r="C5071" s="162" t="s">
        <v>4371</v>
      </c>
      <c r="D5071" s="162" t="s">
        <v>1500</v>
      </c>
      <c r="E5071" s="163"/>
      <c r="F5071" s="163"/>
      <c r="G5071" s="163"/>
    </row>
    <row r="5072" spans="1:7">
      <c r="A5072" s="193" t="s">
        <v>603</v>
      </c>
      <c r="B5072" s="165" t="s">
        <v>4249</v>
      </c>
      <c r="C5072" s="162" t="s">
        <v>4372</v>
      </c>
      <c r="D5072" s="162" t="s">
        <v>1500</v>
      </c>
      <c r="E5072" s="163"/>
      <c r="F5072" s="163"/>
      <c r="G5072" s="163"/>
    </row>
    <row r="5073" spans="1:7">
      <c r="A5073" s="193" t="s">
        <v>603</v>
      </c>
      <c r="B5073" s="165" t="s">
        <v>4249</v>
      </c>
      <c r="C5073" s="162" t="s">
        <v>4373</v>
      </c>
      <c r="D5073" s="162" t="s">
        <v>1500</v>
      </c>
      <c r="E5073" s="163"/>
      <c r="F5073" s="163"/>
      <c r="G5073" s="163"/>
    </row>
    <row r="5074" spans="1:7">
      <c r="A5074" s="193" t="s">
        <v>603</v>
      </c>
      <c r="B5074" s="165" t="s">
        <v>4249</v>
      </c>
      <c r="C5074" s="162" t="s">
        <v>4374</v>
      </c>
      <c r="D5074" s="162" t="s">
        <v>1500</v>
      </c>
      <c r="E5074" s="163"/>
      <c r="F5074" s="163"/>
      <c r="G5074" s="163"/>
    </row>
    <row r="5075" spans="1:7">
      <c r="A5075" s="193" t="s">
        <v>603</v>
      </c>
      <c r="B5075" s="165" t="s">
        <v>4249</v>
      </c>
      <c r="C5075" s="162" t="s">
        <v>4375</v>
      </c>
      <c r="D5075" s="162" t="s">
        <v>1500</v>
      </c>
      <c r="E5075" s="163"/>
      <c r="F5075" s="163"/>
      <c r="G5075" s="163"/>
    </row>
    <row r="5076" spans="1:7">
      <c r="A5076" s="193" t="s">
        <v>603</v>
      </c>
      <c r="B5076" s="165" t="s">
        <v>4249</v>
      </c>
      <c r="C5076" s="162" t="s">
        <v>4376</v>
      </c>
      <c r="D5076" s="162" t="s">
        <v>1500</v>
      </c>
      <c r="E5076" s="163"/>
      <c r="F5076" s="163"/>
      <c r="G5076" s="163"/>
    </row>
    <row r="5077" spans="1:7">
      <c r="A5077" s="193" t="s">
        <v>603</v>
      </c>
      <c r="B5077" s="165" t="s">
        <v>4249</v>
      </c>
      <c r="C5077" s="162" t="s">
        <v>4377</v>
      </c>
      <c r="D5077" s="162" t="s">
        <v>1500</v>
      </c>
      <c r="E5077" s="163"/>
      <c r="F5077" s="163"/>
      <c r="G5077" s="163"/>
    </row>
    <row r="5078" spans="1:7">
      <c r="A5078" s="193" t="s">
        <v>603</v>
      </c>
      <c r="B5078" s="165" t="s">
        <v>4249</v>
      </c>
      <c r="C5078" s="162" t="s">
        <v>4378</v>
      </c>
      <c r="D5078" s="162" t="s">
        <v>1500</v>
      </c>
      <c r="E5078" s="163"/>
      <c r="F5078" s="163"/>
      <c r="G5078" s="163"/>
    </row>
    <row r="5079" spans="1:7">
      <c r="A5079" s="193" t="s">
        <v>603</v>
      </c>
      <c r="B5079" s="165" t="s">
        <v>4249</v>
      </c>
      <c r="C5079" s="162" t="s">
        <v>4379</v>
      </c>
      <c r="D5079" s="162" t="s">
        <v>1500</v>
      </c>
      <c r="E5079" s="163"/>
      <c r="F5079" s="163"/>
      <c r="G5079" s="163"/>
    </row>
    <row r="5080" spans="1:7">
      <c r="A5080" s="193" t="s">
        <v>603</v>
      </c>
      <c r="B5080" s="165" t="s">
        <v>4249</v>
      </c>
      <c r="C5080" s="162" t="s">
        <v>4380</v>
      </c>
      <c r="D5080" s="162" t="s">
        <v>1500</v>
      </c>
      <c r="E5080" s="163"/>
      <c r="F5080" s="163"/>
      <c r="G5080" s="163"/>
    </row>
    <row r="5081" spans="1:7">
      <c r="A5081" s="193" t="s">
        <v>603</v>
      </c>
      <c r="B5081" s="165" t="s">
        <v>4249</v>
      </c>
      <c r="C5081" s="162" t="s">
        <v>4381</v>
      </c>
      <c r="D5081" s="162" t="s">
        <v>1500</v>
      </c>
      <c r="E5081" s="163"/>
      <c r="F5081" s="163"/>
      <c r="G5081" s="163"/>
    </row>
    <row r="5082" spans="1:7">
      <c r="A5082" s="193" t="s">
        <v>603</v>
      </c>
      <c r="B5082" s="165" t="s">
        <v>4249</v>
      </c>
      <c r="C5082" s="162" t="s">
        <v>4382</v>
      </c>
      <c r="D5082" s="162" t="s">
        <v>1500</v>
      </c>
      <c r="E5082" s="163"/>
      <c r="F5082" s="163"/>
      <c r="G5082" s="163"/>
    </row>
    <row r="5083" spans="1:7">
      <c r="A5083" s="193" t="s">
        <v>603</v>
      </c>
      <c r="B5083" s="165" t="s">
        <v>4249</v>
      </c>
      <c r="C5083" s="162" t="s">
        <v>4383</v>
      </c>
      <c r="D5083" s="162" t="s">
        <v>1500</v>
      </c>
      <c r="E5083" s="163"/>
      <c r="F5083" s="163"/>
      <c r="G5083" s="163"/>
    </row>
    <row r="5084" spans="1:7">
      <c r="A5084" s="193" t="s">
        <v>603</v>
      </c>
      <c r="B5084" s="165" t="s">
        <v>4249</v>
      </c>
      <c r="C5084" s="162" t="s">
        <v>4384</v>
      </c>
      <c r="D5084" s="162" t="s">
        <v>1500</v>
      </c>
      <c r="E5084" s="163"/>
      <c r="F5084" s="163"/>
      <c r="G5084" s="163"/>
    </row>
    <row r="5085" spans="1:7">
      <c r="A5085" s="193" t="s">
        <v>603</v>
      </c>
      <c r="B5085" s="165" t="s">
        <v>4249</v>
      </c>
      <c r="C5085" s="162" t="s">
        <v>4385</v>
      </c>
      <c r="D5085" s="162" t="s">
        <v>1500</v>
      </c>
      <c r="E5085" s="163"/>
      <c r="F5085" s="163"/>
      <c r="G5085" s="163"/>
    </row>
    <row r="5086" spans="1:7">
      <c r="A5086" s="193" t="s">
        <v>603</v>
      </c>
      <c r="B5086" s="165" t="s">
        <v>4249</v>
      </c>
      <c r="C5086" s="162" t="s">
        <v>4386</v>
      </c>
      <c r="D5086" s="162" t="s">
        <v>1500</v>
      </c>
      <c r="E5086" s="163"/>
      <c r="F5086" s="163"/>
      <c r="G5086" s="163"/>
    </row>
    <row r="5087" spans="1:7">
      <c r="A5087" s="193" t="s">
        <v>603</v>
      </c>
      <c r="B5087" s="165" t="s">
        <v>4249</v>
      </c>
      <c r="C5087" s="162" t="s">
        <v>4387</v>
      </c>
      <c r="D5087" s="162" t="s">
        <v>1500</v>
      </c>
      <c r="E5087" s="163"/>
      <c r="F5087" s="163"/>
      <c r="G5087" s="163"/>
    </row>
    <row r="5088" spans="1:7">
      <c r="A5088" s="193" t="s">
        <v>603</v>
      </c>
      <c r="B5088" s="165" t="s">
        <v>4249</v>
      </c>
      <c r="C5088" s="162" t="s">
        <v>4388</v>
      </c>
      <c r="D5088" s="162" t="s">
        <v>1500</v>
      </c>
      <c r="E5088" s="163"/>
      <c r="F5088" s="163"/>
      <c r="G5088" s="163"/>
    </row>
    <row r="5089" spans="1:7">
      <c r="A5089" s="193" t="s">
        <v>603</v>
      </c>
      <c r="B5089" s="165" t="s">
        <v>4249</v>
      </c>
      <c r="C5089" s="162" t="s">
        <v>4389</v>
      </c>
      <c r="D5089" s="162" t="s">
        <v>1500</v>
      </c>
      <c r="E5089" s="163"/>
      <c r="F5089" s="163"/>
      <c r="G5089" s="163"/>
    </row>
    <row r="5090" spans="1:7">
      <c r="A5090" s="193" t="s">
        <v>603</v>
      </c>
      <c r="B5090" s="165" t="s">
        <v>4249</v>
      </c>
      <c r="C5090" s="162" t="s">
        <v>4390</v>
      </c>
      <c r="D5090" s="162" t="s">
        <v>1500</v>
      </c>
      <c r="E5090" s="163"/>
      <c r="F5090" s="163"/>
      <c r="G5090" s="163"/>
    </row>
    <row r="5091" spans="1:7">
      <c r="A5091" s="193" t="s">
        <v>603</v>
      </c>
      <c r="B5091" s="165" t="s">
        <v>4249</v>
      </c>
      <c r="C5091" s="162" t="s">
        <v>4391</v>
      </c>
      <c r="D5091" s="162" t="s">
        <v>1500</v>
      </c>
      <c r="E5091" s="163"/>
      <c r="F5091" s="163"/>
      <c r="G5091" s="163"/>
    </row>
    <row r="5092" spans="1:7">
      <c r="A5092" s="193" t="s">
        <v>603</v>
      </c>
      <c r="B5092" s="165" t="s">
        <v>4249</v>
      </c>
      <c r="C5092" s="162" t="s">
        <v>4392</v>
      </c>
      <c r="D5092" s="162" t="s">
        <v>1500</v>
      </c>
      <c r="E5092" s="163"/>
      <c r="F5092" s="163"/>
      <c r="G5092" s="163"/>
    </row>
    <row r="5093" spans="1:7">
      <c r="A5093" s="193" t="s">
        <v>603</v>
      </c>
      <c r="B5093" s="165" t="s">
        <v>4249</v>
      </c>
      <c r="C5093" s="162" t="s">
        <v>4393</v>
      </c>
      <c r="D5093" s="162" t="s">
        <v>1500</v>
      </c>
      <c r="E5093" s="163"/>
      <c r="F5093" s="163"/>
      <c r="G5093" s="163"/>
    </row>
    <row r="5094" spans="1:7">
      <c r="A5094" s="193" t="s">
        <v>603</v>
      </c>
      <c r="B5094" s="165" t="s">
        <v>4249</v>
      </c>
      <c r="C5094" s="162" t="s">
        <v>4394</v>
      </c>
      <c r="D5094" s="162" t="s">
        <v>1500</v>
      </c>
      <c r="E5094" s="163"/>
      <c r="F5094" s="163"/>
      <c r="G5094" s="163"/>
    </row>
    <row r="5095" spans="1:7">
      <c r="A5095" s="193" t="s">
        <v>603</v>
      </c>
      <c r="B5095" s="165" t="s">
        <v>4249</v>
      </c>
      <c r="C5095" s="162" t="s">
        <v>4395</v>
      </c>
      <c r="D5095" s="162" t="s">
        <v>1500</v>
      </c>
      <c r="E5095" s="163"/>
      <c r="F5095" s="163"/>
      <c r="G5095" s="163"/>
    </row>
    <row r="5096" spans="1:7">
      <c r="A5096" s="193" t="s">
        <v>603</v>
      </c>
      <c r="B5096" s="165" t="s">
        <v>4249</v>
      </c>
      <c r="C5096" s="162" t="s">
        <v>4396</v>
      </c>
      <c r="D5096" s="162" t="s">
        <v>1500</v>
      </c>
      <c r="E5096" s="163"/>
      <c r="F5096" s="163"/>
      <c r="G5096" s="163"/>
    </row>
    <row r="5097" spans="1:7">
      <c r="A5097" s="193" t="s">
        <v>603</v>
      </c>
      <c r="B5097" s="165" t="s">
        <v>4249</v>
      </c>
      <c r="C5097" s="162" t="s">
        <v>4397</v>
      </c>
      <c r="D5097" s="162" t="s">
        <v>1500</v>
      </c>
      <c r="E5097" s="163"/>
      <c r="F5097" s="163"/>
      <c r="G5097" s="163"/>
    </row>
    <row r="5098" spans="1:7">
      <c r="A5098" s="193" t="s">
        <v>603</v>
      </c>
      <c r="B5098" s="165" t="s">
        <v>4249</v>
      </c>
      <c r="C5098" s="162" t="s">
        <v>4398</v>
      </c>
      <c r="D5098" s="162" t="s">
        <v>1500</v>
      </c>
      <c r="E5098" s="163"/>
      <c r="F5098" s="163"/>
      <c r="G5098" s="163"/>
    </row>
    <row r="5099" spans="1:7">
      <c r="A5099" s="193" t="s">
        <v>603</v>
      </c>
      <c r="B5099" s="165" t="s">
        <v>4249</v>
      </c>
      <c r="C5099" s="162" t="s">
        <v>4399</v>
      </c>
      <c r="D5099" s="162" t="s">
        <v>1500</v>
      </c>
      <c r="E5099" s="163"/>
      <c r="F5099" s="163"/>
      <c r="G5099" s="163"/>
    </row>
    <row r="5100" spans="1:7">
      <c r="A5100" s="193" t="s">
        <v>603</v>
      </c>
      <c r="B5100" s="165" t="s">
        <v>4249</v>
      </c>
      <c r="C5100" s="162" t="s">
        <v>4400</v>
      </c>
      <c r="D5100" s="162" t="s">
        <v>1500</v>
      </c>
      <c r="E5100" s="163"/>
      <c r="F5100" s="163"/>
      <c r="G5100" s="163"/>
    </row>
    <row r="5101" spans="1:7">
      <c r="A5101" s="193" t="s">
        <v>603</v>
      </c>
      <c r="B5101" s="165" t="s">
        <v>4249</v>
      </c>
      <c r="C5101" s="162" t="s">
        <v>4401</v>
      </c>
      <c r="D5101" s="162" t="s">
        <v>1500</v>
      </c>
      <c r="E5101" s="163"/>
      <c r="F5101" s="163"/>
      <c r="G5101" s="163"/>
    </row>
    <row r="5102" spans="1:7">
      <c r="A5102" s="193" t="s">
        <v>603</v>
      </c>
      <c r="B5102" s="165" t="s">
        <v>4249</v>
      </c>
      <c r="C5102" s="162" t="s">
        <v>4402</v>
      </c>
      <c r="D5102" s="162" t="s">
        <v>1500</v>
      </c>
      <c r="E5102" s="163"/>
      <c r="F5102" s="163"/>
      <c r="G5102" s="163"/>
    </row>
    <row r="5103" spans="1:7">
      <c r="A5103" s="193" t="s">
        <v>603</v>
      </c>
      <c r="B5103" s="165" t="s">
        <v>4249</v>
      </c>
      <c r="C5103" s="162" t="s">
        <v>4403</v>
      </c>
      <c r="D5103" s="162" t="s">
        <v>1500</v>
      </c>
      <c r="E5103" s="163"/>
      <c r="F5103" s="163"/>
      <c r="G5103" s="163"/>
    </row>
    <row r="5104" spans="1:7">
      <c r="A5104" s="193" t="s">
        <v>603</v>
      </c>
      <c r="B5104" s="165" t="s">
        <v>4249</v>
      </c>
      <c r="C5104" s="162" t="s">
        <v>4404</v>
      </c>
      <c r="D5104" s="162" t="s">
        <v>1500</v>
      </c>
      <c r="E5104" s="163"/>
      <c r="F5104" s="163"/>
      <c r="G5104" s="163"/>
    </row>
    <row r="5105" spans="1:7">
      <c r="A5105" s="193" t="s">
        <v>603</v>
      </c>
      <c r="B5105" s="165" t="s">
        <v>4249</v>
      </c>
      <c r="C5105" s="162" t="s">
        <v>4405</v>
      </c>
      <c r="D5105" s="162" t="s">
        <v>1500</v>
      </c>
      <c r="E5105" s="163"/>
      <c r="F5105" s="163"/>
      <c r="G5105" s="163"/>
    </row>
    <row r="5106" spans="1:7">
      <c r="A5106" s="193" t="s">
        <v>603</v>
      </c>
      <c r="B5106" s="165" t="s">
        <v>4249</v>
      </c>
      <c r="C5106" s="162" t="s">
        <v>4406</v>
      </c>
      <c r="D5106" s="162" t="s">
        <v>1500</v>
      </c>
      <c r="E5106" s="163"/>
      <c r="F5106" s="163"/>
      <c r="G5106" s="163"/>
    </row>
    <row r="5107" spans="1:7">
      <c r="A5107" s="193" t="s">
        <v>603</v>
      </c>
      <c r="B5107" s="165" t="s">
        <v>4249</v>
      </c>
      <c r="C5107" s="162" t="s">
        <v>4407</v>
      </c>
      <c r="D5107" s="162" t="s">
        <v>1500</v>
      </c>
      <c r="E5107" s="163"/>
      <c r="F5107" s="163"/>
      <c r="G5107" s="163"/>
    </row>
    <row r="5108" spans="1:7">
      <c r="A5108" s="193" t="s">
        <v>603</v>
      </c>
      <c r="B5108" s="165" t="s">
        <v>4249</v>
      </c>
      <c r="C5108" s="162" t="s">
        <v>4408</v>
      </c>
      <c r="D5108" s="162" t="s">
        <v>1500</v>
      </c>
      <c r="E5108" s="163"/>
      <c r="F5108" s="163"/>
      <c r="G5108" s="163"/>
    </row>
    <row r="5109" spans="1:7">
      <c r="A5109" s="193" t="s">
        <v>603</v>
      </c>
      <c r="B5109" s="165" t="s">
        <v>4249</v>
      </c>
      <c r="C5109" s="162" t="s">
        <v>4409</v>
      </c>
      <c r="D5109" s="162" t="s">
        <v>1500</v>
      </c>
      <c r="E5109" s="163"/>
      <c r="F5109" s="163"/>
      <c r="G5109" s="163"/>
    </row>
    <row r="5110" spans="1:7">
      <c r="A5110" s="193" t="s">
        <v>603</v>
      </c>
      <c r="B5110" s="165" t="s">
        <v>4249</v>
      </c>
      <c r="C5110" s="162" t="s">
        <v>4410</v>
      </c>
      <c r="D5110" s="162" t="s">
        <v>1500</v>
      </c>
      <c r="E5110" s="163"/>
      <c r="F5110" s="163"/>
      <c r="G5110" s="163"/>
    </row>
    <row r="5111" spans="1:7">
      <c r="A5111" s="193" t="s">
        <v>603</v>
      </c>
      <c r="B5111" s="165" t="s">
        <v>4249</v>
      </c>
      <c r="C5111" s="162" t="s">
        <v>4411</v>
      </c>
      <c r="D5111" s="162" t="s">
        <v>1500</v>
      </c>
      <c r="E5111" s="163"/>
      <c r="F5111" s="163"/>
      <c r="G5111" s="163"/>
    </row>
    <row r="5112" spans="1:7">
      <c r="A5112" s="193" t="s">
        <v>603</v>
      </c>
      <c r="B5112" s="165" t="s">
        <v>4249</v>
      </c>
      <c r="C5112" s="162" t="s">
        <v>4412</v>
      </c>
      <c r="D5112" s="162" t="s">
        <v>1500</v>
      </c>
      <c r="E5112" s="163"/>
      <c r="F5112" s="163"/>
      <c r="G5112" s="163"/>
    </row>
    <row r="5113" spans="1:7">
      <c r="A5113" s="193" t="s">
        <v>603</v>
      </c>
      <c r="B5113" s="165" t="s">
        <v>4249</v>
      </c>
      <c r="C5113" s="162" t="s">
        <v>4413</v>
      </c>
      <c r="D5113" s="162" t="s">
        <v>1500</v>
      </c>
      <c r="E5113" s="163"/>
      <c r="F5113" s="163"/>
      <c r="G5113" s="163"/>
    </row>
    <row r="5114" spans="1:7">
      <c r="A5114" s="193" t="s">
        <v>603</v>
      </c>
      <c r="B5114" s="165" t="s">
        <v>4249</v>
      </c>
      <c r="C5114" s="162" t="s">
        <v>4414</v>
      </c>
      <c r="D5114" s="162" t="s">
        <v>1500</v>
      </c>
      <c r="E5114" s="163"/>
      <c r="F5114" s="163"/>
      <c r="G5114" s="163"/>
    </row>
    <row r="5115" spans="1:7">
      <c r="A5115" s="193" t="s">
        <v>603</v>
      </c>
      <c r="B5115" s="165" t="s">
        <v>4249</v>
      </c>
      <c r="C5115" s="162" t="s">
        <v>4415</v>
      </c>
      <c r="D5115" s="162" t="s">
        <v>1500</v>
      </c>
      <c r="E5115" s="163"/>
      <c r="F5115" s="163"/>
      <c r="G5115" s="163"/>
    </row>
    <row r="5116" spans="1:7">
      <c r="A5116" s="193" t="s">
        <v>603</v>
      </c>
      <c r="B5116" s="165" t="s">
        <v>4249</v>
      </c>
      <c r="C5116" s="162" t="s">
        <v>4416</v>
      </c>
      <c r="D5116" s="162" t="s">
        <v>1500</v>
      </c>
      <c r="E5116" s="163"/>
      <c r="F5116" s="163"/>
      <c r="G5116" s="163"/>
    </row>
    <row r="5117" spans="1:7">
      <c r="A5117" s="193" t="s">
        <v>603</v>
      </c>
      <c r="B5117" s="165" t="s">
        <v>4249</v>
      </c>
      <c r="C5117" s="162" t="s">
        <v>4417</v>
      </c>
      <c r="D5117" s="162" t="s">
        <v>1500</v>
      </c>
      <c r="E5117" s="163"/>
      <c r="F5117" s="163"/>
      <c r="G5117" s="163"/>
    </row>
    <row r="5118" spans="1:7">
      <c r="A5118" s="193" t="s">
        <v>603</v>
      </c>
      <c r="B5118" s="165" t="s">
        <v>4249</v>
      </c>
      <c r="C5118" s="162" t="s">
        <v>4418</v>
      </c>
      <c r="D5118" s="162" t="s">
        <v>1500</v>
      </c>
      <c r="E5118" s="163"/>
      <c r="F5118" s="163"/>
      <c r="G5118" s="163"/>
    </row>
    <row r="5119" spans="1:7">
      <c r="A5119" s="193" t="s">
        <v>603</v>
      </c>
      <c r="B5119" s="165" t="s">
        <v>4249</v>
      </c>
      <c r="C5119" s="162" t="s">
        <v>4419</v>
      </c>
      <c r="D5119" s="162" t="s">
        <v>1500</v>
      </c>
      <c r="E5119" s="163"/>
      <c r="F5119" s="163"/>
      <c r="G5119" s="163"/>
    </row>
    <row r="5120" spans="1:7">
      <c r="A5120" s="193" t="s">
        <v>603</v>
      </c>
      <c r="B5120" s="165" t="s">
        <v>4249</v>
      </c>
      <c r="C5120" s="162" t="s">
        <v>4420</v>
      </c>
      <c r="D5120" s="162" t="s">
        <v>1500</v>
      </c>
      <c r="E5120" s="163"/>
      <c r="F5120" s="163"/>
      <c r="G5120" s="163"/>
    </row>
    <row r="5121" spans="1:7">
      <c r="A5121" s="193" t="s">
        <v>603</v>
      </c>
      <c r="B5121" s="165" t="s">
        <v>4249</v>
      </c>
      <c r="C5121" s="162" t="s">
        <v>4421</v>
      </c>
      <c r="D5121" s="162" t="s">
        <v>1500</v>
      </c>
      <c r="E5121" s="163"/>
      <c r="F5121" s="163"/>
      <c r="G5121" s="163"/>
    </row>
    <row r="5122" spans="1:7">
      <c r="A5122" s="193" t="s">
        <v>603</v>
      </c>
      <c r="B5122" s="165" t="s">
        <v>4249</v>
      </c>
      <c r="C5122" s="162" t="s">
        <v>4422</v>
      </c>
      <c r="D5122" s="162" t="s">
        <v>1500</v>
      </c>
      <c r="E5122" s="163"/>
      <c r="F5122" s="163"/>
      <c r="G5122" s="163"/>
    </row>
    <row r="5123" spans="1:7">
      <c r="A5123" s="193" t="s">
        <v>603</v>
      </c>
      <c r="B5123" s="165" t="s">
        <v>4249</v>
      </c>
      <c r="C5123" s="162" t="s">
        <v>4423</v>
      </c>
      <c r="D5123" s="162" t="s">
        <v>1500</v>
      </c>
      <c r="E5123" s="163"/>
      <c r="F5123" s="163"/>
      <c r="G5123" s="163"/>
    </row>
    <row r="5124" spans="1:7">
      <c r="A5124" s="193" t="s">
        <v>603</v>
      </c>
      <c r="B5124" s="165" t="s">
        <v>4249</v>
      </c>
      <c r="C5124" s="162" t="s">
        <v>4424</v>
      </c>
      <c r="D5124" s="162" t="s">
        <v>1500</v>
      </c>
      <c r="E5124" s="163"/>
      <c r="F5124" s="163"/>
      <c r="G5124" s="163"/>
    </row>
    <row r="5125" spans="1:7">
      <c r="A5125" s="193" t="s">
        <v>603</v>
      </c>
      <c r="B5125" s="165" t="s">
        <v>4249</v>
      </c>
      <c r="C5125" s="162" t="s">
        <v>4425</v>
      </c>
      <c r="D5125" s="162" t="s">
        <v>1500</v>
      </c>
      <c r="E5125" s="163"/>
      <c r="F5125" s="163"/>
      <c r="G5125" s="163"/>
    </row>
    <row r="5126" spans="1:7">
      <c r="A5126" s="193" t="s">
        <v>603</v>
      </c>
      <c r="B5126" s="165" t="s">
        <v>4249</v>
      </c>
      <c r="C5126" s="162" t="s">
        <v>4426</v>
      </c>
      <c r="D5126" s="162" t="s">
        <v>1500</v>
      </c>
      <c r="E5126" s="163"/>
      <c r="F5126" s="163"/>
      <c r="G5126" s="163"/>
    </row>
    <row r="5127" spans="1:7">
      <c r="A5127" s="193" t="s">
        <v>603</v>
      </c>
      <c r="B5127" s="165" t="s">
        <v>4249</v>
      </c>
      <c r="C5127" s="162" t="s">
        <v>4427</v>
      </c>
      <c r="D5127" s="162" t="s">
        <v>1500</v>
      </c>
      <c r="E5127" s="163"/>
      <c r="F5127" s="163"/>
      <c r="G5127" s="163"/>
    </row>
    <row r="5128" spans="1:7">
      <c r="A5128" s="193" t="s">
        <v>603</v>
      </c>
      <c r="B5128" s="165" t="s">
        <v>4249</v>
      </c>
      <c r="C5128" s="162" t="s">
        <v>4428</v>
      </c>
      <c r="D5128" s="162" t="s">
        <v>1500</v>
      </c>
      <c r="E5128" s="163"/>
      <c r="F5128" s="163"/>
      <c r="G5128" s="163"/>
    </row>
    <row r="5129" spans="1:7">
      <c r="A5129" s="193" t="s">
        <v>603</v>
      </c>
      <c r="B5129" s="165" t="s">
        <v>4249</v>
      </c>
      <c r="C5129" s="162" t="s">
        <v>4429</v>
      </c>
      <c r="D5129" s="162" t="s">
        <v>1500</v>
      </c>
      <c r="E5129" s="163"/>
      <c r="F5129" s="163"/>
      <c r="G5129" s="163"/>
    </row>
    <row r="5130" spans="1:7">
      <c r="A5130" s="193" t="s">
        <v>603</v>
      </c>
      <c r="B5130" s="165" t="s">
        <v>4249</v>
      </c>
      <c r="C5130" s="162" t="s">
        <v>4430</v>
      </c>
      <c r="D5130" s="162" t="s">
        <v>1500</v>
      </c>
      <c r="E5130" s="163"/>
      <c r="F5130" s="163"/>
      <c r="G5130" s="163"/>
    </row>
    <row r="5131" spans="1:7">
      <c r="A5131" s="193" t="s">
        <v>603</v>
      </c>
      <c r="B5131" s="165" t="s">
        <v>4249</v>
      </c>
      <c r="C5131" s="162" t="s">
        <v>4431</v>
      </c>
      <c r="D5131" s="162" t="s">
        <v>1500</v>
      </c>
      <c r="E5131" s="163"/>
      <c r="F5131" s="163"/>
      <c r="G5131" s="163"/>
    </row>
    <row r="5132" spans="1:7">
      <c r="A5132" s="193" t="s">
        <v>603</v>
      </c>
      <c r="B5132" s="165" t="s">
        <v>4249</v>
      </c>
      <c r="C5132" s="162" t="s">
        <v>4432</v>
      </c>
      <c r="D5132" s="162" t="s">
        <v>1500</v>
      </c>
      <c r="E5132" s="163"/>
      <c r="F5132" s="163"/>
      <c r="G5132" s="163"/>
    </row>
    <row r="5133" spans="1:7">
      <c r="A5133" s="193" t="s">
        <v>603</v>
      </c>
      <c r="B5133" s="165" t="s">
        <v>4249</v>
      </c>
      <c r="C5133" s="162" t="s">
        <v>4433</v>
      </c>
      <c r="D5133" s="162" t="s">
        <v>1500</v>
      </c>
      <c r="E5133" s="163"/>
      <c r="F5133" s="163"/>
      <c r="G5133" s="163"/>
    </row>
    <row r="5134" spans="1:7">
      <c r="A5134" s="193" t="s">
        <v>603</v>
      </c>
      <c r="B5134" s="165" t="s">
        <v>4249</v>
      </c>
      <c r="C5134" s="162" t="s">
        <v>4434</v>
      </c>
      <c r="D5134" s="162" t="s">
        <v>1500</v>
      </c>
      <c r="E5134" s="163"/>
      <c r="F5134" s="163"/>
      <c r="G5134" s="163"/>
    </row>
    <row r="5135" spans="1:7">
      <c r="A5135" s="193" t="s">
        <v>603</v>
      </c>
      <c r="B5135" s="165" t="s">
        <v>4249</v>
      </c>
      <c r="C5135" s="162" t="s">
        <v>4435</v>
      </c>
      <c r="D5135" s="162" t="s">
        <v>1500</v>
      </c>
      <c r="E5135" s="163"/>
      <c r="F5135" s="163"/>
      <c r="G5135" s="163"/>
    </row>
    <row r="5136" spans="1:7">
      <c r="A5136" s="193" t="s">
        <v>603</v>
      </c>
      <c r="B5136" s="165" t="s">
        <v>4249</v>
      </c>
      <c r="C5136" s="162" t="s">
        <v>4436</v>
      </c>
      <c r="D5136" s="162" t="s">
        <v>1500</v>
      </c>
      <c r="E5136" s="163"/>
      <c r="F5136" s="163"/>
      <c r="G5136" s="163"/>
    </row>
    <row r="5137" spans="1:12">
      <c r="A5137" s="193" t="s">
        <v>603</v>
      </c>
      <c r="B5137" s="165" t="s">
        <v>4249</v>
      </c>
      <c r="C5137" s="162" t="s">
        <v>4437</v>
      </c>
      <c r="D5137" s="162" t="s">
        <v>1500</v>
      </c>
      <c r="E5137" s="163"/>
      <c r="F5137" s="163"/>
      <c r="G5137" s="163"/>
    </row>
    <row r="5138" spans="1:12">
      <c r="A5138" s="188" t="s">
        <v>603</v>
      </c>
      <c r="B5138" s="8" t="s">
        <v>4456</v>
      </c>
      <c r="C5138" s="174" t="s">
        <v>608</v>
      </c>
      <c r="D5138" s="8" t="str">
        <f>IF(OR(ISNUMBER(SEARCH('[1]Lookup for use classification'!$B$1,C5138)),ISNUMBER(SEARCH('[1]Lookup for use classification'!$C$1,C5138)),ISNUMBER(SEARCH('[1]Lookup for use classification'!$D$1,C5138)),ISNUMBER(SEARCH('[1]Lookup for use classification'!$E$1,C5138))),'[1]Lookup for use classification'!$A$1,IF(ISNUMBER(SEARCH('[1]Lookup for use classification'!$B$2,C5138)),'[1]Lookup for use classification'!$A$2,IF(ISNUMBER(SEARCH('[1]Lookup for use classification'!$B$3,C5138)),'[1]Lookup for use classification'!$A$3,IF(OR(ISNUMBER(SEARCH('[1]Lookup for use classification'!$B$4,C5138)),ISNUMBER(SEARCH('[1]Lookup for use classification'!$C$4,C5138)),ISNUMBER(SEARCH('[1]Lookup for use classification'!$D$4,C5138)),ISNUMBER(SEARCH('[1]Lookup for use classification'!$E$4,C5138))),'[1]Lookup for use classification'!$A$4,IF(OR(ISNUMBER(SEARCH('[1]Lookup for use classification'!$B$5,C5138)),ISNUMBER(SEARCH('[1]Lookup for use classification'!$C$5,C5138)),ISNUMBER(SEARCH('[1]Lookup for use classification'!$D$5,C5138))),'[1]Lookup for use classification'!$A$5,IF(OR(ISNUMBER(SEARCH('[1]Lookup for use classification'!$B$7,C5138)),ISNUMBER(SEARCH('[1]Lookup for use classification'!$C$7,C5138)),ISNUMBER(SEARCH('[1]Lookup for use classification'!$D$7,C5138))),'[1]Lookup for use classification'!$A$7,IF(OR(ISNUMBER(SEARCH('[1]Lookup for use classification'!$B$9,C5138)),ISNUMBER(SEARCH('[1]Lookup for use classification'!$C$9,C5138)),ISNUMBER(SEARCH('[1]Lookup for use classification'!$D$9,C5138)),ISNUMBER(SEARCH('[1]Lookup for use classification'!$E$9,C5138)),ISNUMBER(SEARCH('[1]Lookup for use classification'!$F$9,C5138)),ISNUMBER(SEARCH('[1]Lookup for use classification'!$G$9,C5138)),ISNUMBER(SEARCH('[1]Lookup for use classification'!$H$9,C5138)),ISNUMBER(SEARCH('[1]Lookup for use classification'!$I$9,C5138)),ISNUMBER(SEARCH('[1]Lookup for use classification'!$J$9,C5138)),ISNUMBER(SEARCH('[1]Lookup for use classification'!$K$9,C5138))),'[1]Lookup for use classification'!$A$9,IF(OR(ISNUMBER(SEARCH('[1]Lookup for use classification'!$B$10,C5138)),ISNUMBER(SEARCH('[1]Lookup for use classification'!$C$10,C5138)),ISNUMBER(SEARCH('[1]Lookup for use classification'!$D$10,C5138)),ISNUMBER(SEARCH('[1]Lookup for use classification'!$E$10,C5138)),ISNUMBER(SEARCH('[1]Lookup for use classification'!$F$10,C5138))),'[1]Lookup for use classification'!$A$10,IF(OR(ISNUMBER(SEARCH('[1]Lookup for use classification'!$B$11,C5138)),ISNUMBER(SEARCH('[1]Lookup for use classification'!$C$11,C5138))),'[1]Lookup for use classification'!$A$11,IF(OR(ISNUMBER(SEARCH('[1]Lookup for use classification'!$B$12,C5138)),ISNUMBER(SEARCH('[1]Lookup for use classification'!$C$12,C5138))),'[1]Lookup for use classification'!$A$12,IF(OR(ISNUMBER(SEARCH('[1]Lookup for use classification'!$B$13,C5138)),ISNUMBER(SEARCH('[1]Lookup for use classification'!$C$13,C5138))),'[1]Lookup for use classification'!$A$13,"Other")))))))))))</f>
        <v>Public Assembly</v>
      </c>
      <c r="E5138" s="175">
        <v>4000</v>
      </c>
      <c r="F5138" s="175"/>
      <c r="G5138" s="175"/>
    </row>
    <row r="5139" spans="1:12">
      <c r="A5139" s="188" t="s">
        <v>2176</v>
      </c>
      <c r="B5139" s="8" t="str">
        <f>IF(ISNA(VLOOKUP(CONCATENATE(A5139,C5139),ARIS!$A$1:$A$959,1,FALSE)),"","ARIS")</f>
        <v>ARIS</v>
      </c>
      <c r="C5139" s="162" t="s">
        <v>2179</v>
      </c>
      <c r="D5139" s="8" t="str">
        <f>IF(OR(ISNUMBER(SEARCH('[1]Lookup for use classification'!$B$1,C5139)),ISNUMBER(SEARCH('[1]Lookup for use classification'!$C$1,C5139)),ISNUMBER(SEARCH('[1]Lookup for use classification'!$D$1,C5139))),'[1]Lookup for use classification'!$A$1,IF(ISNUMBER(SEARCH('[1]Lookup for use classification'!$B$2,C5139)),'[1]Lookup for use classification'!$A$2,IF(ISNUMBER(SEARCH('[1]Lookup for use classification'!$B$3,C5139)),'[1]Lookup for use classification'!$A$3,IF(OR(ISNUMBER(SEARCH('[1]Lookup for use classification'!$B$4,C5139)),ISNUMBER(SEARCH('[1]Lookup for use classification'!$C$4,C5139))),'[1]Lookup for use classification'!$A$4,IF(OR(ISNUMBER(SEARCH('[1]Lookup for use classification'!$B$5,C5139)),ISNUMBER(SEARCH('[1]Lookup for use classification'!$C$5,C5139)),ISNUMBER(SEARCH('[1]Lookup for use classification'!$D$5,C5139))),'[1]Lookup for use classification'!$A$5,IF(OR(ISNUMBER(SEARCH('[1]Lookup for use classification'!$B$7,C5139)),ISNUMBER(SEARCH('[1]Lookup for use classification'!$C$7,C5139)),ISNUMBER(SEARCH('[1]Lookup for use classification'!$D$7,C5139))),'[1]Lookup for use classification'!$A$7,IF(OR(ISNUMBER(SEARCH('[1]Lookup for use classification'!$B$9,C5139)),ISNUMBER(SEARCH('[1]Lookup for use classification'!$C$9,C5139)),ISNUMBER(SEARCH('[1]Lookup for use classification'!$D$9,C5139)),ISNUMBER(SEARCH('[1]Lookup for use classification'!$E$9,C5139)),ISNUMBER(SEARCH('[1]Lookup for use classification'!$F$9,C5139)),ISNUMBER(SEARCH('[1]Lookup for use classification'!$G$9,C5139))),'[1]Lookup for use classification'!$A$9,IF(OR(ISNUMBER(SEARCH('[1]Lookup for use classification'!$B$10,C5139)),ISNUMBER(SEARCH('[1]Lookup for use classification'!$C$10,C5139)),ISNUMBER(SEARCH('[1]Lookup for use classification'!$D$10,C5139)),ISNUMBER(SEARCH('[1]Lookup for use classification'!$E$10,C5139)),ISNUMBER(SEARCH('[1]Lookup for use classification'!$F$10,C5139))),'[1]Lookup for use classification'!$A$10,IF(OR(ISNUMBER(SEARCH('[1]Lookup for use classification'!$B$11,C5139)),ISNUMBER(SEARCH('[1]Lookup for use classification'!$C$11,C5139))),'[1]Lookup for use classification'!$A$11,IF(OR(ISNUMBER(SEARCH('[1]Lookup for use classification'!$B$12,C5139)),ISNUMBER(SEARCH('[1]Lookup for use classification'!$C$12,C5139))),'[1]Lookup for use classification'!$A$12,"Nope"))))))))))</f>
        <v>Warehousing</v>
      </c>
      <c r="E5139" s="163">
        <v>800</v>
      </c>
      <c r="F5139" s="163"/>
      <c r="G5139" s="163"/>
      <c r="H5139" s="164">
        <v>2356.7299270072995</v>
      </c>
      <c r="I5139" s="164"/>
    </row>
    <row r="5140" spans="1:12">
      <c r="A5140" s="188" t="s">
        <v>2176</v>
      </c>
      <c r="B5140" s="8" t="str">
        <f>IF(ISNA(VLOOKUP(CONCATENATE(A5140,C5140),ARIS!$A$1:$A$959,1,FALSE)),"","ARIS")</f>
        <v>ARIS</v>
      </c>
      <c r="C5140" s="162" t="s">
        <v>2177</v>
      </c>
      <c r="D5140" s="8" t="str">
        <f>IF(OR(ISNUMBER(SEARCH('[1]Lookup for use classification'!$B$1,C5140)),ISNUMBER(SEARCH('[1]Lookup for use classification'!$C$1,C5140)),ISNUMBER(SEARCH('[1]Lookup for use classification'!$D$1,C5140))),'[1]Lookup for use classification'!$A$1,IF(ISNUMBER(SEARCH('[1]Lookup for use classification'!$B$2,C5140)),'[1]Lookup for use classification'!$A$2,IF(ISNUMBER(SEARCH('[1]Lookup for use classification'!$B$3,C5140)),'[1]Lookup for use classification'!$A$3,IF(OR(ISNUMBER(SEARCH('[1]Lookup for use classification'!$B$4,C5140)),ISNUMBER(SEARCH('[1]Lookup for use classification'!$C$4,C5140))),'[1]Lookup for use classification'!$A$4,IF(OR(ISNUMBER(SEARCH('[1]Lookup for use classification'!$B$5,C5140)),ISNUMBER(SEARCH('[1]Lookup for use classification'!$C$5,C5140)),ISNUMBER(SEARCH('[1]Lookup for use classification'!$D$5,C5140))),'[1]Lookup for use classification'!$A$5,IF(OR(ISNUMBER(SEARCH('[1]Lookup for use classification'!$B$7,C5140)),ISNUMBER(SEARCH('[1]Lookup for use classification'!$C$7,C5140)),ISNUMBER(SEARCH('[1]Lookup for use classification'!$D$7,C5140))),'[1]Lookup for use classification'!$A$7,IF(OR(ISNUMBER(SEARCH('[1]Lookup for use classification'!$B$9,C5140)),ISNUMBER(SEARCH('[1]Lookup for use classification'!$C$9,C5140)),ISNUMBER(SEARCH('[1]Lookup for use classification'!$D$9,C5140)),ISNUMBER(SEARCH('[1]Lookup for use classification'!$E$9,C5140)),ISNUMBER(SEARCH('[1]Lookup for use classification'!$F$9,C5140)),ISNUMBER(SEARCH('[1]Lookup for use classification'!$G$9,C5140))),'[1]Lookup for use classification'!$A$9,IF(OR(ISNUMBER(SEARCH('[1]Lookup for use classification'!$B$10,C5140)),ISNUMBER(SEARCH('[1]Lookup for use classification'!$C$10,C5140)),ISNUMBER(SEARCH('[1]Lookup for use classification'!$D$10,C5140)),ISNUMBER(SEARCH('[1]Lookup for use classification'!$E$10,C5140)),ISNUMBER(SEARCH('[1]Lookup for use classification'!$F$10,C5140))),'[1]Lookup for use classification'!$A$10,IF(OR(ISNUMBER(SEARCH('[1]Lookup for use classification'!$B$11,C5140)),ISNUMBER(SEARCH('[1]Lookup for use classification'!$C$11,C5140))),'[1]Lookup for use classification'!$A$11,IF(OR(ISNUMBER(SEARCH('[1]Lookup for use classification'!$B$12,C5140)),ISNUMBER(SEARCH('[1]Lookup for use classification'!$C$12,C5140))),'[1]Lookup for use classification'!$A$12,"Nope"))))))))))</f>
        <v>Warehousing</v>
      </c>
      <c r="E5140" s="163">
        <v>1744</v>
      </c>
      <c r="F5140" s="163"/>
      <c r="G5140" s="163"/>
      <c r="H5140" s="164"/>
      <c r="I5140" s="164"/>
      <c r="J5140" s="165">
        <v>6685.5601694999996</v>
      </c>
    </row>
    <row r="5141" spans="1:12">
      <c r="A5141" s="188" t="s">
        <v>2176</v>
      </c>
      <c r="B5141" s="8" t="str">
        <f>IF(ISNA(VLOOKUP(CONCATENATE(A5141,C5141),ARIS!$A$1:$A$959,1,FALSE)),"","ARIS")</f>
        <v>ARIS</v>
      </c>
      <c r="C5141" s="162" t="s">
        <v>2178</v>
      </c>
      <c r="D5141" s="8" t="str">
        <f>IF(OR(ISNUMBER(SEARCH('[1]Lookup for use classification'!$B$1,C5141)),ISNUMBER(SEARCH('[1]Lookup for use classification'!$C$1,C5141)),ISNUMBER(SEARCH('[1]Lookup for use classification'!$D$1,C5141))),'[1]Lookup for use classification'!$A$1,IF(ISNUMBER(SEARCH('[1]Lookup for use classification'!$B$2,C5141)),'[1]Lookup for use classification'!$A$2,IF(ISNUMBER(SEARCH('[1]Lookup for use classification'!$B$3,C5141)),'[1]Lookup for use classification'!$A$3,IF(OR(ISNUMBER(SEARCH('[1]Lookup for use classification'!$B$4,C5141)),ISNUMBER(SEARCH('[1]Lookup for use classification'!$C$4,C5141))),'[1]Lookup for use classification'!$A$4,IF(OR(ISNUMBER(SEARCH('[1]Lookup for use classification'!$B$5,C5141)),ISNUMBER(SEARCH('[1]Lookup for use classification'!$C$5,C5141)),ISNUMBER(SEARCH('[1]Lookup for use classification'!$D$5,C5141))),'[1]Lookup for use classification'!$A$5,IF(OR(ISNUMBER(SEARCH('[1]Lookup for use classification'!$B$7,C5141)),ISNUMBER(SEARCH('[1]Lookup for use classification'!$C$7,C5141)),ISNUMBER(SEARCH('[1]Lookup for use classification'!$D$7,C5141))),'[1]Lookup for use classification'!$A$7,IF(OR(ISNUMBER(SEARCH('[1]Lookup for use classification'!$B$9,C5141)),ISNUMBER(SEARCH('[1]Lookup for use classification'!$C$9,C5141)),ISNUMBER(SEARCH('[1]Lookup for use classification'!$D$9,C5141)),ISNUMBER(SEARCH('[1]Lookup for use classification'!$E$9,C5141)),ISNUMBER(SEARCH('[1]Lookup for use classification'!$F$9,C5141)),ISNUMBER(SEARCH('[1]Lookup for use classification'!$G$9,C5141))),'[1]Lookup for use classification'!$A$9,IF(OR(ISNUMBER(SEARCH('[1]Lookup for use classification'!$B$10,C5141)),ISNUMBER(SEARCH('[1]Lookup for use classification'!$C$10,C5141)),ISNUMBER(SEARCH('[1]Lookup for use classification'!$D$10,C5141)),ISNUMBER(SEARCH('[1]Lookup for use classification'!$E$10,C5141)),ISNUMBER(SEARCH('[1]Lookup for use classification'!$F$10,C5141))),'[1]Lookup for use classification'!$A$10,IF(OR(ISNUMBER(SEARCH('[1]Lookup for use classification'!$B$11,C5141)),ISNUMBER(SEARCH('[1]Lookup for use classification'!$C$11,C5141))),'[1]Lookup for use classification'!$A$11,IF(OR(ISNUMBER(SEARCH('[1]Lookup for use classification'!$B$12,C5141)),ISNUMBER(SEARCH('[1]Lookup for use classification'!$C$12,C5141))),'[1]Lookup for use classification'!$A$12,"Nope"))))))))))</f>
        <v>Warehousing</v>
      </c>
      <c r="E5141" s="163">
        <v>3920</v>
      </c>
      <c r="F5141" s="163"/>
      <c r="G5141" s="163"/>
      <c r="H5141" s="164"/>
      <c r="I5141" s="164"/>
      <c r="J5141" s="165">
        <v>5065.0455849999998</v>
      </c>
    </row>
    <row r="5142" spans="1:12" hidden="1">
      <c r="A5142" s="188" t="s">
        <v>3596</v>
      </c>
      <c r="B5142" s="8" t="str">
        <f>IF(ISNA(VLOOKUP(CONCATENATE(A5142,C5142),ARIS!$A$1:$A$959,1,FALSE)),"","ARIS")</f>
        <v>ARIS</v>
      </c>
      <c r="C5142" s="330" t="s">
        <v>3597</v>
      </c>
      <c r="D5142" s="162" t="s">
        <v>3335</v>
      </c>
      <c r="E5142" s="331">
        <v>21920</v>
      </c>
      <c r="F5142" s="170" t="s">
        <v>798</v>
      </c>
      <c r="G5142" s="163"/>
      <c r="H5142" s="164">
        <v>25055.17372262774</v>
      </c>
      <c r="I5142" s="164"/>
      <c r="J5142" s="165">
        <v>54900.494100000004</v>
      </c>
      <c r="L5142" s="165">
        <v>401.31147540983608</v>
      </c>
    </row>
    <row r="5143" spans="1:12" hidden="1">
      <c r="A5143" s="187" t="s">
        <v>1229</v>
      </c>
      <c r="B5143" s="167" t="s">
        <v>4456</v>
      </c>
      <c r="C5143" s="326" t="s">
        <v>1228</v>
      </c>
      <c r="D5143" s="8" t="str">
        <f>IF(OR(ISNUMBER(SEARCH('[1]Lookup for use classification'!$B$1,C5143)),ISNUMBER(SEARCH('[1]Lookup for use classification'!$C$1,C5143)),ISNUMBER(SEARCH('[1]Lookup for use classification'!$D$1,C5143)),ISNUMBER(SEARCH('[1]Lookup for use classification'!$E$1,C5143))),'[1]Lookup for use classification'!$A$1,IF(ISNUMBER(SEARCH('[1]Lookup for use classification'!$B$2,C5143)),'[1]Lookup for use classification'!$A$2,IF(ISNUMBER(SEARCH('[1]Lookup for use classification'!$B$3,C5143)),'[1]Lookup for use classification'!$A$3,IF(OR(ISNUMBER(SEARCH('[1]Lookup for use classification'!$B$4,C5143)),ISNUMBER(SEARCH('[1]Lookup for use classification'!$C$4,C5143)),ISNUMBER(SEARCH('[1]Lookup for use classification'!$D$4,C5143)),ISNUMBER(SEARCH('[1]Lookup for use classification'!$E$4,C5143))),'[1]Lookup for use classification'!$A$4,IF(OR(ISNUMBER(SEARCH('[1]Lookup for use classification'!$B$5,C5143)),ISNUMBER(SEARCH('[1]Lookup for use classification'!$C$5,C5143)),ISNUMBER(SEARCH('[1]Lookup for use classification'!$D$5,C5143))),'[1]Lookup for use classification'!$A$5,IF(OR(ISNUMBER(SEARCH('[1]Lookup for use classification'!$B$7,C5143)),ISNUMBER(SEARCH('[1]Lookup for use classification'!$C$7,C5143)),ISNUMBER(SEARCH('[1]Lookup for use classification'!$D$7,C5143))),'[1]Lookup for use classification'!$A$7,IF(OR(ISNUMBER(SEARCH('[1]Lookup for use classification'!$B$9,C5143)),ISNUMBER(SEARCH('[1]Lookup for use classification'!$C$9,C5143)),ISNUMBER(SEARCH('[1]Lookup for use classification'!$D$9,C5143)),ISNUMBER(SEARCH('[1]Lookup for use classification'!$E$9,C5143)),ISNUMBER(SEARCH('[1]Lookup for use classification'!$F$9,C5143)),ISNUMBER(SEARCH('[1]Lookup for use classification'!$G$9,C5143)),ISNUMBER(SEARCH('[1]Lookup for use classification'!$H$9,C5143)),ISNUMBER(SEARCH('[1]Lookup for use classification'!$I$9,C5143)),ISNUMBER(SEARCH('[1]Lookup for use classification'!$J$9,C5143)),ISNUMBER(SEARCH('[1]Lookup for use classification'!$K$9,C5143))),'[1]Lookup for use classification'!$A$9,IF(OR(ISNUMBER(SEARCH('[1]Lookup for use classification'!$B$10,C5143)),ISNUMBER(SEARCH('[1]Lookup for use classification'!$C$10,C5143)),ISNUMBER(SEARCH('[1]Lookup for use classification'!$D$10,C5143)),ISNUMBER(SEARCH('[1]Lookup for use classification'!$E$10,C5143)),ISNUMBER(SEARCH('[1]Lookup for use classification'!$F$10,C5143)),ISNUMBER(SEARCH('[1]Lookup for use classification'!$G$10,C5143))),'[1]Lookup for use classification'!$A$10,IF(OR(ISNUMBER(SEARCH('[1]Lookup for use classification'!$B$11,C5143)),ISNUMBER(SEARCH('[1]Lookup for use classification'!$C$11,C5143))),'[1]Lookup for use classification'!$A$11,IF(OR(ISNUMBER(SEARCH('[1]Lookup for use classification'!$B$12,C5143)),ISNUMBER(SEARCH('[1]Lookup for use classification'!$C$12,C5143))),'[1]Lookup for use classification'!$A$12,IF(OR(ISNUMBER(SEARCH('[1]Lookup for use classification'!$B$13,C5143)),ISNUMBER(SEARCH('[1]Lookup for use classification'!$C$13,C5143)),ISNUMBER(SEARCH('[1]Lookup for use classification'!$D$13,C5143)),,ISNUMBER(SEARCH('[1]Lookup for use classification'!$C$13,C5143)),ISNUMBER(SEARCH('[1]Lookup for use classification'!$E$13,C5143))),'[1]Lookup for use classification'!$A$13,IF(OR(ISNUMBER(SEARCH('[1]Lookup for use classification'!$B$14,C5143)),ISNUMBER(SEARCH('[1]Lookup for use classification'!$C$14,C5143))),'[1]Lookup for use classification'!$A$14,"Other"))))))))))))</f>
        <v>Health Care - Hospitals</v>
      </c>
      <c r="E5143" s="327"/>
      <c r="F5143" s="170"/>
      <c r="G5143" s="170"/>
    </row>
    <row r="5144" spans="1:12" hidden="1">
      <c r="A5144" s="187" t="s">
        <v>1229</v>
      </c>
      <c r="B5144" s="167" t="s">
        <v>4456</v>
      </c>
      <c r="C5144" s="326" t="s">
        <v>286</v>
      </c>
      <c r="D5144" s="8" t="str">
        <f>IF(OR(ISNUMBER(SEARCH('[1]Lookup for use classification'!$B$1,C5144)),ISNUMBER(SEARCH('[1]Lookup for use classification'!$C$1,C5144)),ISNUMBER(SEARCH('[1]Lookup for use classification'!$D$1,C5144)),ISNUMBER(SEARCH('[1]Lookup for use classification'!$E$1,C5144))),'[1]Lookup for use classification'!$A$1,IF(ISNUMBER(SEARCH('[1]Lookup for use classification'!$B$2,C5144)),'[1]Lookup for use classification'!$A$2,IF(ISNUMBER(SEARCH('[1]Lookup for use classification'!$B$3,C5144)),'[1]Lookup for use classification'!$A$3,IF(OR(ISNUMBER(SEARCH('[1]Lookup for use classification'!$B$4,C5144)),ISNUMBER(SEARCH('[1]Lookup for use classification'!$C$4,C5144)),ISNUMBER(SEARCH('[1]Lookup for use classification'!$D$4,C5144)),ISNUMBER(SEARCH('[1]Lookup for use classification'!$E$4,C5144))),'[1]Lookup for use classification'!$A$4,IF(OR(ISNUMBER(SEARCH('[1]Lookup for use classification'!$B$5,C5144)),ISNUMBER(SEARCH('[1]Lookup for use classification'!$C$5,C5144)),ISNUMBER(SEARCH('[1]Lookup for use classification'!$D$5,C5144))),'[1]Lookup for use classification'!$A$5,IF(OR(ISNUMBER(SEARCH('[1]Lookup for use classification'!$B$7,C5144)),ISNUMBER(SEARCH('[1]Lookup for use classification'!$C$7,C5144)),ISNUMBER(SEARCH('[1]Lookup for use classification'!$D$7,C5144))),'[1]Lookup for use classification'!$A$7,IF(OR(ISNUMBER(SEARCH('[1]Lookup for use classification'!$B$9,C5144)),ISNUMBER(SEARCH('[1]Lookup for use classification'!$C$9,C5144)),ISNUMBER(SEARCH('[1]Lookup for use classification'!$D$9,C5144)),ISNUMBER(SEARCH('[1]Lookup for use classification'!$E$9,C5144)),ISNUMBER(SEARCH('[1]Lookup for use classification'!$F$9,C5144)),ISNUMBER(SEARCH('[1]Lookup for use classification'!$G$9,C5144)),ISNUMBER(SEARCH('[1]Lookup for use classification'!$H$9,C5144)),ISNUMBER(SEARCH('[1]Lookup for use classification'!$I$9,C5144)),ISNUMBER(SEARCH('[1]Lookup for use classification'!$J$9,C5144)),ISNUMBER(SEARCH('[1]Lookup for use classification'!$K$9,C5144))),'[1]Lookup for use classification'!$A$9,IF(OR(ISNUMBER(SEARCH('[1]Lookup for use classification'!$B$10,C5144)),ISNUMBER(SEARCH('[1]Lookup for use classification'!$C$10,C5144)),ISNUMBER(SEARCH('[1]Lookup for use classification'!$D$10,C5144)),ISNUMBER(SEARCH('[1]Lookup for use classification'!$E$10,C5144)),ISNUMBER(SEARCH('[1]Lookup for use classification'!$F$10,C5144)),ISNUMBER(SEARCH('[1]Lookup for use classification'!$G$10,C5144))),'[1]Lookup for use classification'!$A$10,IF(OR(ISNUMBER(SEARCH('[1]Lookup for use classification'!$B$11,C5144)),ISNUMBER(SEARCH('[1]Lookup for use classification'!$C$11,C5144))),'[1]Lookup for use classification'!$A$11,IF(OR(ISNUMBER(SEARCH('[1]Lookup for use classification'!$B$12,C5144)),ISNUMBER(SEARCH('[1]Lookup for use classification'!$C$12,C5144))),'[1]Lookup for use classification'!$A$12,IF(OR(ISNUMBER(SEARCH('[1]Lookup for use classification'!$B$13,C5144)),ISNUMBER(SEARCH('[1]Lookup for use classification'!$C$13,C5144)),ISNUMBER(SEARCH('[1]Lookup for use classification'!$D$13,C5144)),,ISNUMBER(SEARCH('[1]Lookup for use classification'!$C$13,C5144)),ISNUMBER(SEARCH('[1]Lookup for use classification'!$E$13,C5144))),'[1]Lookup for use classification'!$A$13,IF(OR(ISNUMBER(SEARCH('[1]Lookup for use classification'!$B$14,C5144)),ISNUMBER(SEARCH('[1]Lookup for use classification'!$C$14,C5144))),'[1]Lookup for use classification'!$A$14,"Other"))))))))))))</f>
        <v>Public Assembly</v>
      </c>
      <c r="E5144" s="327"/>
      <c r="F5144" s="170"/>
      <c r="G5144" s="170"/>
    </row>
    <row r="5145" spans="1:12" hidden="1">
      <c r="A5145" s="187" t="s">
        <v>1229</v>
      </c>
      <c r="B5145" s="167" t="s">
        <v>4456</v>
      </c>
      <c r="C5145" s="326" t="s">
        <v>302</v>
      </c>
      <c r="D5145" s="8" t="str">
        <f>IF(OR(ISNUMBER(SEARCH('[1]Lookup for use classification'!$B$1,C5145)),ISNUMBER(SEARCH('[1]Lookup for use classification'!$C$1,C5145)),ISNUMBER(SEARCH('[1]Lookup for use classification'!$D$1,C5145)),ISNUMBER(SEARCH('[1]Lookup for use classification'!$E$1,C5145))),'[1]Lookup for use classification'!$A$1,IF(ISNUMBER(SEARCH('[1]Lookup for use classification'!$B$2,C5145)),'[1]Lookup for use classification'!$A$2,IF(ISNUMBER(SEARCH('[1]Lookup for use classification'!$B$3,C5145)),'[1]Lookup for use classification'!$A$3,IF(OR(ISNUMBER(SEARCH('[1]Lookup for use classification'!$B$4,C5145)),ISNUMBER(SEARCH('[1]Lookup for use classification'!$C$4,C5145)),ISNUMBER(SEARCH('[1]Lookup for use classification'!$D$4,C5145)),ISNUMBER(SEARCH('[1]Lookup for use classification'!$E$4,C5145))),'[1]Lookup for use classification'!$A$4,IF(OR(ISNUMBER(SEARCH('[1]Lookup for use classification'!$B$5,C5145)),ISNUMBER(SEARCH('[1]Lookup for use classification'!$C$5,C5145)),ISNUMBER(SEARCH('[1]Lookup for use classification'!$D$5,C5145))),'[1]Lookup for use classification'!$A$5,IF(OR(ISNUMBER(SEARCH('[1]Lookup for use classification'!$B$7,C5145)),ISNUMBER(SEARCH('[1]Lookup for use classification'!$C$7,C5145)),ISNUMBER(SEARCH('[1]Lookup for use classification'!$D$7,C5145))),'[1]Lookup for use classification'!$A$7,IF(OR(ISNUMBER(SEARCH('[1]Lookup for use classification'!$B$9,C5145)),ISNUMBER(SEARCH('[1]Lookup for use classification'!$C$9,C5145)),ISNUMBER(SEARCH('[1]Lookup for use classification'!$D$9,C5145)),ISNUMBER(SEARCH('[1]Lookup for use classification'!$E$9,C5145)),ISNUMBER(SEARCH('[1]Lookup for use classification'!$F$9,C5145)),ISNUMBER(SEARCH('[1]Lookup for use classification'!$G$9,C5145)),ISNUMBER(SEARCH('[1]Lookup for use classification'!$H$9,C5145)),ISNUMBER(SEARCH('[1]Lookup for use classification'!$I$9,C5145)),ISNUMBER(SEARCH('[1]Lookup for use classification'!$J$9,C5145)),ISNUMBER(SEARCH('[1]Lookup for use classification'!$K$9,C5145))),'[1]Lookup for use classification'!$A$9,IF(OR(ISNUMBER(SEARCH('[1]Lookup for use classification'!$B$10,C5145)),ISNUMBER(SEARCH('[1]Lookup for use classification'!$C$10,C5145)),ISNUMBER(SEARCH('[1]Lookup for use classification'!$D$10,C5145)),ISNUMBER(SEARCH('[1]Lookup for use classification'!$E$10,C5145)),ISNUMBER(SEARCH('[1]Lookup for use classification'!$F$10,C5145)),ISNUMBER(SEARCH('[1]Lookup for use classification'!$G$10,C5145))),'[1]Lookup for use classification'!$A$10,IF(OR(ISNUMBER(SEARCH('[1]Lookup for use classification'!$B$11,C5145)),ISNUMBER(SEARCH('[1]Lookup for use classification'!$C$11,C5145))),'[1]Lookup for use classification'!$A$11,IF(OR(ISNUMBER(SEARCH('[1]Lookup for use classification'!$B$12,C5145)),ISNUMBER(SEARCH('[1]Lookup for use classification'!$C$12,C5145))),'[1]Lookup for use classification'!$A$12,IF(OR(ISNUMBER(SEARCH('[1]Lookup for use classification'!$B$13,C5145)),ISNUMBER(SEARCH('[1]Lookup for use classification'!$C$13,C5145)),ISNUMBER(SEARCH('[1]Lookup for use classification'!$D$13,C5145)),,ISNUMBER(SEARCH('[1]Lookup for use classification'!$C$13,C5145)),ISNUMBER(SEARCH('[1]Lookup for use classification'!$E$13,C5145))),'[1]Lookup for use classification'!$A$13,IF(OR(ISNUMBER(SEARCH('[1]Lookup for use classification'!$B$14,C5145)),ISNUMBER(SEARCH('[1]Lookup for use classification'!$C$14,C5145))),'[1]Lookup for use classification'!$A$14,"Other"))))))))))))</f>
        <v>Retail - Other</v>
      </c>
      <c r="E5145" s="327">
        <v>1500</v>
      </c>
      <c r="F5145" s="170"/>
      <c r="G5145" s="170"/>
    </row>
    <row r="5146" spans="1:12" hidden="1">
      <c r="A5146" s="187" t="s">
        <v>1229</v>
      </c>
      <c r="B5146" s="167" t="s">
        <v>4456</v>
      </c>
      <c r="C5146" s="326" t="s">
        <v>64</v>
      </c>
      <c r="D5146" s="8" t="str">
        <f>IF(OR(ISNUMBER(SEARCH('[1]Lookup for use classification'!$B$1,C5146)),ISNUMBER(SEARCH('[1]Lookup for use classification'!$C$1,C5146)),ISNUMBER(SEARCH('[1]Lookup for use classification'!$D$1,C5146)),ISNUMBER(SEARCH('[1]Lookup for use classification'!$E$1,C5146))),'[1]Lookup for use classification'!$A$1,IF(ISNUMBER(SEARCH('[1]Lookup for use classification'!$B$2,C5146)),'[1]Lookup for use classification'!$A$2,IF(ISNUMBER(SEARCH('[1]Lookup for use classification'!$B$3,C5146)),'[1]Lookup for use classification'!$A$3,IF(OR(ISNUMBER(SEARCH('[1]Lookup for use classification'!$B$4,C5146)),ISNUMBER(SEARCH('[1]Lookup for use classification'!$C$4,C5146)),ISNUMBER(SEARCH('[1]Lookup for use classification'!$D$4,C5146)),ISNUMBER(SEARCH('[1]Lookup for use classification'!$E$4,C5146))),'[1]Lookup for use classification'!$A$4,IF(OR(ISNUMBER(SEARCH('[1]Lookup for use classification'!$B$5,C5146)),ISNUMBER(SEARCH('[1]Lookup for use classification'!$C$5,C5146)),ISNUMBER(SEARCH('[1]Lookup for use classification'!$D$5,C5146))),'[1]Lookup for use classification'!$A$5,IF(OR(ISNUMBER(SEARCH('[1]Lookup for use classification'!$B$7,C5146)),ISNUMBER(SEARCH('[1]Lookup for use classification'!$C$7,C5146)),ISNUMBER(SEARCH('[1]Lookup for use classification'!$D$7,C5146))),'[1]Lookup for use classification'!$A$7,IF(OR(ISNUMBER(SEARCH('[1]Lookup for use classification'!$B$9,C5146)),ISNUMBER(SEARCH('[1]Lookup for use classification'!$C$9,C5146)),ISNUMBER(SEARCH('[1]Lookup for use classification'!$D$9,C5146)),ISNUMBER(SEARCH('[1]Lookup for use classification'!$E$9,C5146)),ISNUMBER(SEARCH('[1]Lookup for use classification'!$F$9,C5146)),ISNUMBER(SEARCH('[1]Lookup for use classification'!$G$9,C5146)),ISNUMBER(SEARCH('[1]Lookup for use classification'!$H$9,C5146)),ISNUMBER(SEARCH('[1]Lookup for use classification'!$I$9,C5146)),ISNUMBER(SEARCH('[1]Lookup for use classification'!$J$9,C5146)),ISNUMBER(SEARCH('[1]Lookup for use classification'!$K$9,C5146))),'[1]Lookup for use classification'!$A$9,IF(OR(ISNUMBER(SEARCH('[1]Lookup for use classification'!$B$10,C5146)),ISNUMBER(SEARCH('[1]Lookup for use classification'!$C$10,C5146)),ISNUMBER(SEARCH('[1]Lookup for use classification'!$D$10,C5146)),ISNUMBER(SEARCH('[1]Lookup for use classification'!$E$10,C5146)),ISNUMBER(SEARCH('[1]Lookup for use classification'!$F$10,C5146)),ISNUMBER(SEARCH('[1]Lookup for use classification'!$G$10,C5146))),'[1]Lookup for use classification'!$A$10,IF(OR(ISNUMBER(SEARCH('[1]Lookup for use classification'!$B$11,C5146)),ISNUMBER(SEARCH('[1]Lookup for use classification'!$C$11,C5146))),'[1]Lookup for use classification'!$A$11,IF(OR(ISNUMBER(SEARCH('[1]Lookup for use classification'!$B$12,C5146)),ISNUMBER(SEARCH('[1]Lookup for use classification'!$C$12,C5146))),'[1]Lookup for use classification'!$A$12,IF(OR(ISNUMBER(SEARCH('[1]Lookup for use classification'!$B$13,C5146)),ISNUMBER(SEARCH('[1]Lookup for use classification'!$C$13,C5146)),ISNUMBER(SEARCH('[1]Lookup for use classification'!$D$13,C5146)),,ISNUMBER(SEARCH('[1]Lookup for use classification'!$C$13,C5146)),ISNUMBER(SEARCH('[1]Lookup for use classification'!$E$13,C5146))),'[1]Lookup for use classification'!$A$13,IF(OR(ISNUMBER(SEARCH('[1]Lookup for use classification'!$B$14,C5146)),ISNUMBER(SEARCH('[1]Lookup for use classification'!$C$14,C5146))),'[1]Lookup for use classification'!$A$14,"Other"))))))))))))</f>
        <v>Water &amp; Sewer</v>
      </c>
      <c r="E5146" s="327"/>
      <c r="F5146" s="170"/>
      <c r="G5146" s="170"/>
    </row>
    <row r="5147" spans="1:12" hidden="1">
      <c r="A5147" s="188" t="s">
        <v>2291</v>
      </c>
      <c r="B5147" s="8" t="str">
        <f>IF(ISNA(VLOOKUP(CONCATENATE(A5147,C5147),ARIS!$A$1:$A$959,1,FALSE)),"","ARIS")</f>
        <v>ARIS</v>
      </c>
      <c r="C5147" s="324" t="s">
        <v>3599</v>
      </c>
      <c r="D5147" s="8" t="str">
        <f>IF(OR(ISNUMBER(SEARCH('[1]Lookup for use classification'!$B$1,C5147)),ISNUMBER(SEARCH('[1]Lookup for use classification'!$C$1,C5147)),ISNUMBER(SEARCH('[1]Lookup for use classification'!$D$1,C5147))),'[1]Lookup for use classification'!$A$1,IF(ISNUMBER(SEARCH('[1]Lookup for use classification'!$B$2,C5147)),'[1]Lookup for use classification'!$A$2,IF(ISNUMBER(SEARCH('[1]Lookup for use classification'!$B$3,C5147)),'[1]Lookup for use classification'!$A$3,IF(OR(ISNUMBER(SEARCH('[1]Lookup for use classification'!$B$4,C5147)),ISNUMBER(SEARCH('[1]Lookup for use classification'!$C$4,C5147))),'[1]Lookup for use classification'!$A$4,IF(OR(ISNUMBER(SEARCH('[1]Lookup for use classification'!$B$5,C5147)),ISNUMBER(SEARCH('[1]Lookup for use classification'!$C$5,C5147)),ISNUMBER(SEARCH('[1]Lookup for use classification'!$D$5,C5147))),'[1]Lookup for use classification'!$A$5,IF(OR(ISNUMBER(SEARCH('[1]Lookup for use classification'!$B$7,C5147)),ISNUMBER(SEARCH('[1]Lookup for use classification'!$C$7,C5147)),ISNUMBER(SEARCH('[1]Lookup for use classification'!$D$7,C5147))),'[1]Lookup for use classification'!$A$7,IF(OR(ISNUMBER(SEARCH('[1]Lookup for use classification'!$B$9,C5147)),ISNUMBER(SEARCH('[1]Lookup for use classification'!$C$9,C5147)),ISNUMBER(SEARCH('[1]Lookup for use classification'!$D$9,C5147)),ISNUMBER(SEARCH('[1]Lookup for use classification'!$E$9,C5147)),ISNUMBER(SEARCH('[1]Lookup for use classification'!$F$9,C5147)),ISNUMBER(SEARCH('[1]Lookup for use classification'!$G$9,C5147))),'[1]Lookup for use classification'!$A$9,IF(OR(ISNUMBER(SEARCH('[1]Lookup for use classification'!$B$10,C5147)),ISNUMBER(SEARCH('[1]Lookup for use classification'!$C$10,C5147)),ISNUMBER(SEARCH('[1]Lookup for use classification'!$D$10,C5147)),ISNUMBER(SEARCH('[1]Lookup for use classification'!$E$10,C5147)),ISNUMBER(SEARCH('[1]Lookup for use classification'!$F$10,C5147))),'[1]Lookup for use classification'!$A$10,IF(OR(ISNUMBER(SEARCH('[1]Lookup for use classification'!$B$11,C5147)),ISNUMBER(SEARCH('[1]Lookup for use classification'!$C$11,C5147))),'[1]Lookup for use classification'!$A$11,IF(OR(ISNUMBER(SEARCH('[1]Lookup for use classification'!$B$12,C5147)),ISNUMBER(SEARCH('[1]Lookup for use classification'!$C$12,C5147))),'[1]Lookup for use classification'!$A$12,"Nope"))))))))))</f>
        <v>Education - K - 12</v>
      </c>
      <c r="E5147" s="325">
        <v>1200</v>
      </c>
      <c r="F5147" s="163"/>
      <c r="G5147" s="163"/>
      <c r="H5147" s="164"/>
      <c r="I5147" s="164"/>
    </row>
    <row r="5148" spans="1:12" hidden="1">
      <c r="A5148" s="138" t="s">
        <v>2419</v>
      </c>
      <c r="B5148" s="8" t="str">
        <f>IF(ISNA(VLOOKUP(CONCATENATE(A5148,C5148),EUS!$B$2:$B$1939,1,FALSE)),"","End Use Study")</f>
        <v>End Use Study</v>
      </c>
      <c r="C5148" s="152" t="s">
        <v>3364</v>
      </c>
      <c r="D5148" s="8" t="str">
        <f>IF(OR(ISNUMBER(SEARCH('[1]Lookup for use classification'!$B$1,C5148)),ISNUMBER(SEARCH('[1]Lookup for use classification'!$C$1,C5148)),ISNUMBER(SEARCH('[1]Lookup for use classification'!$D$1,C5148))),'[1]Lookup for use classification'!$A$1,IF(ISNUMBER(SEARCH('[1]Lookup for use classification'!$B$2,C5148)),'[1]Lookup for use classification'!$A$2,IF(ISNUMBER(SEARCH('[1]Lookup for use classification'!$B$3,C5148)),'[1]Lookup for use classification'!$A$3,IF(OR(ISNUMBER(SEARCH('[1]Lookup for use classification'!$B$4,C5148)),ISNUMBER(SEARCH('[1]Lookup for use classification'!$C$4,C5148))),'[1]Lookup for use classification'!$A$4,IF(OR(ISNUMBER(SEARCH('[1]Lookup for use classification'!$B$5,C5148)),ISNUMBER(SEARCH('[1]Lookup for use classification'!$C$5,C5148)),ISNUMBER(SEARCH('[1]Lookup for use classification'!$D$5,C5148))),'[1]Lookup for use classification'!$A$5,IF(OR(ISNUMBER(SEARCH('[1]Lookup for use classification'!$B$7,C5148)),ISNUMBER(SEARCH('[1]Lookup for use classification'!$C$7,C5148)),ISNUMBER(SEARCH('[1]Lookup for use classification'!$D$7,C5148))),'[1]Lookup for use classification'!$A$7,IF(OR(ISNUMBER(SEARCH('[1]Lookup for use classification'!$B$9,C5148)),ISNUMBER(SEARCH('[1]Lookup for use classification'!$C$9,C5148)),ISNUMBER(SEARCH('[1]Lookup for use classification'!$D$9,C5148)),ISNUMBER(SEARCH('[1]Lookup for use classification'!$E$9,C5148)),ISNUMBER(SEARCH('[1]Lookup for use classification'!$F$9,C5148)),ISNUMBER(SEARCH('[1]Lookup for use classification'!$G$9,C5148))),'[1]Lookup for use classification'!$A$9,IF(OR(ISNUMBER(SEARCH('[1]Lookup for use classification'!$B$10,C5148)),ISNUMBER(SEARCH('[1]Lookup for use classification'!$C$10,C5148)),ISNUMBER(SEARCH('[1]Lookup for use classification'!$D$10,C5148)),ISNUMBER(SEARCH('[1]Lookup for use classification'!$E$10,C5148)),ISNUMBER(SEARCH('[1]Lookup for use classification'!$F$10,C5148))),'[1]Lookup for use classification'!$A$10,IF(OR(ISNUMBER(SEARCH('[1]Lookup for use classification'!$B$11,C5148)),ISNUMBER(SEARCH('[1]Lookup for use classification'!$C$11,C5148))),'[1]Lookup for use classification'!$A$11,IF(OR(ISNUMBER(SEARCH('[1]Lookup for use classification'!$B$12,C5148)),ISNUMBER(SEARCH('[1]Lookup for use classification'!$C$12,C5148))),'[1]Lookup for use classification'!$A$12,IF(OR(ISNUMBER(SEARCH('[1]Lookup for use classification'!$B$13,C5148)),ISNUMBER(SEARCH('[1]Lookup for use classification'!$C$13,C5148)),ISNUMBER(SEARCH('[1]Lookup for use classification'!$D$13,C5148))),'[1]Lookup for use classification'!$A$13,"Nope")))))))))))</f>
        <v>Education - K - 12</v>
      </c>
      <c r="E5148" s="153">
        <v>2160</v>
      </c>
      <c r="F5148" s="9"/>
      <c r="G5148" s="9"/>
      <c r="H5148" s="164"/>
      <c r="I5148" s="164"/>
      <c r="J5148" s="7"/>
      <c r="L5148" s="6"/>
    </row>
    <row r="5149" spans="1:12" hidden="1">
      <c r="A5149" s="188" t="s">
        <v>2291</v>
      </c>
      <c r="B5149" s="8" t="str">
        <f>IF(ISNA(VLOOKUP(CONCATENATE(A5149,C5149),ARIS!$A$1:$A$959,1,FALSE)),"","ARIS")</f>
        <v>ARIS</v>
      </c>
      <c r="C5149" s="324" t="s">
        <v>3600</v>
      </c>
      <c r="D5149" s="162" t="s">
        <v>3335</v>
      </c>
      <c r="E5149" s="325">
        <v>35558</v>
      </c>
      <c r="F5149" s="163"/>
      <c r="G5149" s="163"/>
      <c r="H5149" s="164">
        <v>12714.875912408759</v>
      </c>
      <c r="I5149" s="164"/>
      <c r="J5149" s="165">
        <v>549444.94495999999</v>
      </c>
    </row>
    <row r="5150" spans="1:12" hidden="1">
      <c r="A5150" s="188" t="s">
        <v>2291</v>
      </c>
      <c r="B5150" s="8" t="str">
        <f>IF(ISNA(VLOOKUP(CONCATENATE(A5150,C5150),ARIS!$A$1:$A$959,1,FALSE)),"","ARIS")</f>
        <v>ARIS</v>
      </c>
      <c r="C5150" s="324" t="s">
        <v>3598</v>
      </c>
      <c r="D5150" s="8" t="str">
        <f>IF(OR(ISNUMBER(SEARCH('[1]Lookup for use classification'!$B$1,C5150)),ISNUMBER(SEARCH('[1]Lookup for use classification'!$C$1,C5150)),ISNUMBER(SEARCH('[1]Lookup for use classification'!$D$1,C5150))),'[1]Lookup for use classification'!$A$1,IF(ISNUMBER(SEARCH('[1]Lookup for use classification'!$B$2,C5150)),'[1]Lookup for use classification'!$A$2,IF(ISNUMBER(SEARCH('[1]Lookup for use classification'!$B$3,C5150)),'[1]Lookup for use classification'!$A$3,IF(OR(ISNUMBER(SEARCH('[1]Lookup for use classification'!$B$4,C5150)),ISNUMBER(SEARCH('[1]Lookup for use classification'!$C$4,C5150))),'[1]Lookup for use classification'!$A$4,IF(OR(ISNUMBER(SEARCH('[1]Lookup for use classification'!$B$5,C5150)),ISNUMBER(SEARCH('[1]Lookup for use classification'!$C$5,C5150)),ISNUMBER(SEARCH('[1]Lookup for use classification'!$D$5,C5150))),'[1]Lookup for use classification'!$A$5,IF(OR(ISNUMBER(SEARCH('[1]Lookup for use classification'!$B$7,C5150)),ISNUMBER(SEARCH('[1]Lookup for use classification'!$C$7,C5150)),ISNUMBER(SEARCH('[1]Lookup for use classification'!$D$7,C5150))),'[1]Lookup for use classification'!$A$7,IF(OR(ISNUMBER(SEARCH('[1]Lookup for use classification'!$B$9,C5150)),ISNUMBER(SEARCH('[1]Lookup for use classification'!$C$9,C5150)),ISNUMBER(SEARCH('[1]Lookup for use classification'!$D$9,C5150)),ISNUMBER(SEARCH('[1]Lookup for use classification'!$E$9,C5150)),ISNUMBER(SEARCH('[1]Lookup for use classification'!$F$9,C5150)),ISNUMBER(SEARCH('[1]Lookup for use classification'!$G$9,C5150))),'[1]Lookup for use classification'!$A$9,IF(OR(ISNUMBER(SEARCH('[1]Lookup for use classification'!$B$10,C5150)),ISNUMBER(SEARCH('[1]Lookup for use classification'!$C$10,C5150)),ISNUMBER(SEARCH('[1]Lookup for use classification'!$D$10,C5150)),ISNUMBER(SEARCH('[1]Lookup for use classification'!$E$10,C5150)),ISNUMBER(SEARCH('[1]Lookup for use classification'!$F$10,C5150))),'[1]Lookup for use classification'!$A$10,IF(OR(ISNUMBER(SEARCH('[1]Lookup for use classification'!$B$11,C5150)),ISNUMBER(SEARCH('[1]Lookup for use classification'!$C$11,C5150))),'[1]Lookup for use classification'!$A$11,IF(OR(ISNUMBER(SEARCH('[1]Lookup for use classification'!$B$12,C5150)),ISNUMBER(SEARCH('[1]Lookup for use classification'!$C$12,C5150))),'[1]Lookup for use classification'!$A$12,"Nope"))))))))))</f>
        <v>Education - K - 12</v>
      </c>
      <c r="E5150" s="325">
        <v>55545</v>
      </c>
      <c r="F5150" s="163"/>
      <c r="G5150" s="163"/>
      <c r="H5150" s="164">
        <v>33317.956204379559</v>
      </c>
      <c r="I5150" s="164"/>
      <c r="J5150" s="165">
        <v>6178.5556064999992</v>
      </c>
    </row>
    <row r="5151" spans="1:12" hidden="1">
      <c r="A5151" s="188" t="s">
        <v>2291</v>
      </c>
      <c r="B5151" s="8" t="str">
        <f>IF(ISNA(VLOOKUP(CONCATENATE(A5151,C5151),ARIS!$A$1:$A$959,1,FALSE)),"","ARIS")</f>
        <v>ARIS</v>
      </c>
      <c r="C5151" s="324" t="s">
        <v>3601</v>
      </c>
      <c r="D5151" s="162" t="s">
        <v>3335</v>
      </c>
      <c r="E5151" s="325">
        <v>64895</v>
      </c>
      <c r="F5151" s="163"/>
      <c r="G5151" s="163"/>
      <c r="H5151" s="164"/>
      <c r="I5151" s="164"/>
      <c r="J5151" s="165">
        <v>728406.55559999996</v>
      </c>
    </row>
    <row r="5152" spans="1:12" hidden="1">
      <c r="A5152" s="138" t="s">
        <v>2419</v>
      </c>
      <c r="B5152" s="8" t="str">
        <f>IF(ISNA(VLOOKUP(CONCATENATE(A5152,C5152),EUS!$B$2:$B$1939,1,FALSE)),"","End Use Study")</f>
        <v>End Use Study</v>
      </c>
      <c r="C5152" s="152" t="s">
        <v>28</v>
      </c>
      <c r="D5152" s="162" t="s">
        <v>3232</v>
      </c>
      <c r="E5152" s="153">
        <v>6430</v>
      </c>
      <c r="F5152" s="9"/>
      <c r="G5152" s="9"/>
      <c r="H5152" s="164"/>
      <c r="I5152" s="164"/>
      <c r="J5152" s="7">
        <v>4940</v>
      </c>
      <c r="L5152" s="6"/>
    </row>
    <row r="5153" spans="1:12" hidden="1">
      <c r="A5153" s="138" t="s">
        <v>2419</v>
      </c>
      <c r="B5153" s="8" t="str">
        <f>IF(ISNA(VLOOKUP(CONCATENATE(A5153,C5153),EUS!$B$2:$B$1939,1,FALSE)),"","End Use Study")</f>
        <v>End Use Study</v>
      </c>
      <c r="C5153" s="152" t="s">
        <v>3206</v>
      </c>
      <c r="D5153" s="8" t="str">
        <f>IF(OR(ISNUMBER(SEARCH('[1]Lookup for use classification'!$B$1,C5153)),ISNUMBER(SEARCH('[1]Lookup for use classification'!$C$1,C5153)),ISNUMBER(SEARCH('[1]Lookup for use classification'!$D$1,C5153))),'[1]Lookup for use classification'!$A$1,IF(ISNUMBER(SEARCH('[1]Lookup for use classification'!$B$2,C5153)),'[1]Lookup for use classification'!$A$2,IF(ISNUMBER(SEARCH('[1]Lookup for use classification'!$B$3,C5153)),'[1]Lookup for use classification'!$A$3,IF(OR(ISNUMBER(SEARCH('[1]Lookup for use classification'!$B$4,C5153)),ISNUMBER(SEARCH('[1]Lookup for use classification'!$C$4,C5153))),'[1]Lookup for use classification'!$A$4,IF(OR(ISNUMBER(SEARCH('[1]Lookup for use classification'!$B$5,C5153)),ISNUMBER(SEARCH('[1]Lookup for use classification'!$C$5,C5153)),ISNUMBER(SEARCH('[1]Lookup for use classification'!$D$5,C5153))),'[1]Lookup for use classification'!$A$5,IF(OR(ISNUMBER(SEARCH('[1]Lookup for use classification'!$B$7,C5153)),ISNUMBER(SEARCH('[1]Lookup for use classification'!$C$7,C5153)),ISNUMBER(SEARCH('[1]Lookup for use classification'!$D$7,C5153))),'[1]Lookup for use classification'!$A$7,IF(OR(ISNUMBER(SEARCH('[1]Lookup for use classification'!$B$9,C5153)),ISNUMBER(SEARCH('[1]Lookup for use classification'!$C$9,C5153)),ISNUMBER(SEARCH('[1]Lookup for use classification'!$D$9,C5153)),ISNUMBER(SEARCH('[1]Lookup for use classification'!$E$9,C5153)),ISNUMBER(SEARCH('[1]Lookup for use classification'!$F$9,C5153)),ISNUMBER(SEARCH('[1]Lookup for use classification'!$G$9,C5153))),'[1]Lookup for use classification'!$A$9,IF(OR(ISNUMBER(SEARCH('[1]Lookup for use classification'!$B$10,C5153)),ISNUMBER(SEARCH('[1]Lookup for use classification'!$C$10,C5153)),ISNUMBER(SEARCH('[1]Lookup for use classification'!$D$10,C5153)),ISNUMBER(SEARCH('[1]Lookup for use classification'!$E$10,C5153)),ISNUMBER(SEARCH('[1]Lookup for use classification'!$F$10,C5153))),'[1]Lookup for use classification'!$A$10,IF(OR(ISNUMBER(SEARCH('[1]Lookup for use classification'!$B$11,C5153)),ISNUMBER(SEARCH('[1]Lookup for use classification'!$C$11,C5153))),'[1]Lookup for use classification'!$A$11,IF(OR(ISNUMBER(SEARCH('[1]Lookup for use classification'!$B$12,C5153)),ISNUMBER(SEARCH('[1]Lookup for use classification'!$C$12,C5153))),'[1]Lookup for use classification'!$A$12,"Nope"))))))))))</f>
        <v>Office</v>
      </c>
      <c r="E5153" s="153">
        <v>800</v>
      </c>
      <c r="F5153" s="9"/>
      <c r="G5153" s="9"/>
      <c r="H5153" s="164">
        <v>1200</v>
      </c>
      <c r="I5153" s="164"/>
      <c r="J5153" s="7"/>
      <c r="L5153" s="6"/>
    </row>
    <row r="5154" spans="1:12" hidden="1">
      <c r="A5154" s="188" t="s">
        <v>2291</v>
      </c>
      <c r="B5154" s="8" t="str">
        <f>IF(ISNA(VLOOKUP(CONCATENATE(A5154,C5154),ARIS!$A$1:$A$959,1,FALSE)),"","ARIS")</f>
        <v>ARIS</v>
      </c>
      <c r="C5154" s="324" t="s">
        <v>3204</v>
      </c>
      <c r="D5154" s="162" t="s">
        <v>377</v>
      </c>
      <c r="E5154" s="325">
        <v>2632</v>
      </c>
      <c r="F5154" s="163"/>
      <c r="G5154" s="163"/>
      <c r="H5154" s="164"/>
      <c r="I5154" s="164"/>
      <c r="J5154" s="165">
        <v>15919.143270999999</v>
      </c>
    </row>
    <row r="5155" spans="1:12" hidden="1">
      <c r="A5155" s="188" t="s">
        <v>2291</v>
      </c>
      <c r="B5155" s="8" t="str">
        <f>IF(ISNA(VLOOKUP(CONCATENATE(A5155,C5155),ARIS!$A$1:$A$959,1,FALSE)),"","ARIS")</f>
        <v>ARIS</v>
      </c>
      <c r="C5155" s="324" t="s">
        <v>3205</v>
      </c>
      <c r="D5155" s="162" t="s">
        <v>377</v>
      </c>
      <c r="E5155" s="325">
        <v>3696</v>
      </c>
      <c r="F5155" s="163"/>
      <c r="G5155" s="163"/>
      <c r="H5155" s="164"/>
      <c r="I5155" s="164"/>
      <c r="J5155" s="165">
        <v>10392.093527999999</v>
      </c>
    </row>
    <row r="5156" spans="1:12" hidden="1">
      <c r="A5156" s="138" t="s">
        <v>2419</v>
      </c>
      <c r="B5156" s="8" t="str">
        <f>IF(ISNA(VLOOKUP(CONCATENATE(A5156,C5156),EUS!$B$2:$B$1939,1,FALSE)),"","End Use Study")</f>
        <v>End Use Study</v>
      </c>
      <c r="C5156" s="152" t="s">
        <v>2980</v>
      </c>
      <c r="D5156" s="8" t="str">
        <f>IF(OR(ISNUMBER(SEARCH('[1]Lookup for use classification'!$B$1,C5156)),ISNUMBER(SEARCH('[1]Lookup for use classification'!$C$1,C5156)),ISNUMBER(SEARCH('[1]Lookup for use classification'!$D$1,C5156)),ISNUMBER(SEARCH('[1]Lookup for use classification'!$E$1,C5156))),'[1]Lookup for use classification'!$A$1,IF(ISNUMBER(SEARCH('[1]Lookup for use classification'!$B$2,C5156)),'[1]Lookup for use classification'!$A$2,IF(ISNUMBER(SEARCH('[1]Lookup for use classification'!$B$3,C5156)),'[1]Lookup for use classification'!$A$3,IF(OR(ISNUMBER(SEARCH('[1]Lookup for use classification'!$B$4,C5156)),ISNUMBER(SEARCH('[1]Lookup for use classification'!$C$4,C5156)),ISNUMBER(SEARCH('[1]Lookup for use classification'!$D$4,C5156)),ISNUMBER(SEARCH('[1]Lookup for use classification'!$E$4,C5156))),'[1]Lookup for use classification'!$A$4,IF(OR(ISNUMBER(SEARCH('[1]Lookup for use classification'!$B$5,C5156)),ISNUMBER(SEARCH('[1]Lookup for use classification'!$C$5,C5156)),ISNUMBER(SEARCH('[1]Lookup for use classification'!$D$5,C5156))),'[1]Lookup for use classification'!$A$5,IF(OR(ISNUMBER(SEARCH('[1]Lookup for use classification'!$B$7,C5156)),ISNUMBER(SEARCH('[1]Lookup for use classification'!$C$7,C5156)),ISNUMBER(SEARCH('[1]Lookup for use classification'!$D$7,C5156))),'[1]Lookup for use classification'!$A$7,IF(OR(ISNUMBER(SEARCH('[1]Lookup for use classification'!$B$9,C5156)),ISNUMBER(SEARCH('[1]Lookup for use classification'!$C$9,C5156)),ISNUMBER(SEARCH('[1]Lookup for use classification'!$D$9,C5156)),ISNUMBER(SEARCH('[1]Lookup for use classification'!$E$9,C5156)),ISNUMBER(SEARCH('[1]Lookup for use classification'!$F$9,C5156)),ISNUMBER(SEARCH('[1]Lookup for use classification'!$G$9,C5156)),ISNUMBER(SEARCH('[1]Lookup for use classification'!$H$9,C5156)),ISNUMBER(SEARCH('[1]Lookup for use classification'!$I$9,C5156)),ISNUMBER(SEARCH('[1]Lookup for use classification'!$J$9,C5156)),ISNUMBER(SEARCH('[1]Lookup for use classification'!$K$9,C5156))),'[1]Lookup for use classification'!$A$9,IF(OR(ISNUMBER(SEARCH('[1]Lookup for use classification'!$B$10,C5156)),ISNUMBER(SEARCH('[1]Lookup for use classification'!$C$10,C5156)),ISNUMBER(SEARCH('[1]Lookup for use classification'!$D$10,C5156)),ISNUMBER(SEARCH('[1]Lookup for use classification'!$E$10,C5156)),ISNUMBER(SEARCH('[1]Lookup for use classification'!$F$10,C5156)),ISNUMBER(SEARCH('[1]Lookup for use classification'!$G$10,C5156))),'[1]Lookup for use classification'!$A$10,IF(OR(ISNUMBER(SEARCH('[1]Lookup for use classification'!$B$11,C5156)),ISNUMBER(SEARCH('[1]Lookup for use classification'!$C$11,C5156))),'[1]Lookup for use classification'!$A$11,IF(OR(ISNUMBER(SEARCH('[1]Lookup for use classification'!$B$12,C5156)),ISNUMBER(SEARCH('[1]Lookup for use classification'!$C$12,C5156))),'[1]Lookup for use classification'!$A$12,IF(OR(ISNUMBER(SEARCH('[1]Lookup for use classification'!$B$13,C5156)),ISNUMBER(SEARCH('[1]Lookup for use classification'!$C$13,C5156)),ISNUMBER(SEARCH('[1]Lookup for use classification'!$D$13,C5156)),,ISNUMBER(SEARCH('[1]Lookup for use classification'!$C$13,C5156)),ISNUMBER(SEARCH('[1]Lookup for use classification'!$E$13,C5156))),'[1]Lookup for use classification'!$A$13,IF(OR(ISNUMBER(SEARCH('[1]Lookup for use classification'!$B$14,C5156)),ISNUMBER(SEARCH('[1]Lookup for use classification'!$C$14,C5156))),'[1]Lookup for use classification'!$A$14,"Other"))))))))))))</f>
        <v>Other</v>
      </c>
      <c r="E5156" s="153">
        <v>1800</v>
      </c>
      <c r="F5156" s="9"/>
      <c r="G5156" s="9"/>
      <c r="H5156" s="164"/>
      <c r="I5156" s="164"/>
      <c r="J5156" s="7"/>
      <c r="L5156" s="6"/>
    </row>
    <row r="5157" spans="1:12" hidden="1">
      <c r="A5157" s="188" t="s">
        <v>2291</v>
      </c>
      <c r="B5157" s="8" t="str">
        <f>IF(ISNA(VLOOKUP(CONCATENATE(A5157,C5157),ARIS!$A$1:$A$959,1,FALSE)),"","ARIS")</f>
        <v>ARIS</v>
      </c>
      <c r="C5157" s="324" t="s">
        <v>2979</v>
      </c>
      <c r="D5157" s="8" t="str">
        <f>IF(OR(ISNUMBER(SEARCH('[1]Lookup for use classification'!$B$1,C5157)),ISNUMBER(SEARCH('[1]Lookup for use classification'!$C$1,C5157)),ISNUMBER(SEARCH('[1]Lookup for use classification'!$D$1,C5157)),ISNUMBER(SEARCH('[1]Lookup for use classification'!$E$1,C5157))),'[1]Lookup for use classification'!$A$1,IF(ISNUMBER(SEARCH('[1]Lookup for use classification'!$B$2,C5157)),'[1]Lookup for use classification'!$A$2,IF(ISNUMBER(SEARCH('[1]Lookup for use classification'!$B$3,C5157)),'[1]Lookup for use classification'!$A$3,IF(OR(ISNUMBER(SEARCH('[1]Lookup for use classification'!$B$4,C5157)),ISNUMBER(SEARCH('[1]Lookup for use classification'!$C$4,C5157)),ISNUMBER(SEARCH('[1]Lookup for use classification'!$D$4,C5157)),ISNUMBER(SEARCH('[1]Lookup for use classification'!$E$4,C5157))),'[1]Lookup for use classification'!$A$4,IF(OR(ISNUMBER(SEARCH('[1]Lookup for use classification'!$B$5,C5157)),ISNUMBER(SEARCH('[1]Lookup for use classification'!$C$5,C5157)),ISNUMBER(SEARCH('[1]Lookup for use classification'!$D$5,C5157))),'[1]Lookup for use classification'!$A$5,IF(OR(ISNUMBER(SEARCH('[1]Lookup for use classification'!$B$7,C5157)),ISNUMBER(SEARCH('[1]Lookup for use classification'!$C$7,C5157)),ISNUMBER(SEARCH('[1]Lookup for use classification'!$D$7,C5157))),'[1]Lookup for use classification'!$A$7,IF(OR(ISNUMBER(SEARCH('[1]Lookup for use classification'!$B$9,C5157)),ISNUMBER(SEARCH('[1]Lookup for use classification'!$C$9,C5157)),ISNUMBER(SEARCH('[1]Lookup for use classification'!$D$9,C5157)),ISNUMBER(SEARCH('[1]Lookup for use classification'!$E$9,C5157)),ISNUMBER(SEARCH('[1]Lookup for use classification'!$F$9,C5157)),ISNUMBER(SEARCH('[1]Lookup for use classification'!$G$9,C5157)),ISNUMBER(SEARCH('[1]Lookup for use classification'!$H$9,C5157)),ISNUMBER(SEARCH('[1]Lookup for use classification'!$I$9,C5157)),ISNUMBER(SEARCH('[1]Lookup for use classification'!$J$9,C5157)),ISNUMBER(SEARCH('[1]Lookup for use classification'!$K$9,C5157))),'[1]Lookup for use classification'!$A$9,IF(OR(ISNUMBER(SEARCH('[1]Lookup for use classification'!$B$10,C5157)),ISNUMBER(SEARCH('[1]Lookup for use classification'!$C$10,C5157)),ISNUMBER(SEARCH('[1]Lookup for use classification'!$D$10,C5157)),ISNUMBER(SEARCH('[1]Lookup for use classification'!$E$10,C5157)),ISNUMBER(SEARCH('[1]Lookup for use classification'!$F$10,C5157)),ISNUMBER(SEARCH('[1]Lookup for use classification'!$G$10,C5157))),'[1]Lookup for use classification'!$A$10,IF(OR(ISNUMBER(SEARCH('[1]Lookup for use classification'!$B$11,C5157)),ISNUMBER(SEARCH('[1]Lookup for use classification'!$C$11,C5157))),'[1]Lookup for use classification'!$A$11,IF(OR(ISNUMBER(SEARCH('[1]Lookup for use classification'!$B$12,C5157)),ISNUMBER(SEARCH('[1]Lookup for use classification'!$C$12,C5157))),'[1]Lookup for use classification'!$A$12,IF(OR(ISNUMBER(SEARCH('[1]Lookup for use classification'!$B$13,C5157)),ISNUMBER(SEARCH('[1]Lookup for use classification'!$C$13,C5157)),ISNUMBER(SEARCH('[1]Lookup for use classification'!$D$13,C5157)),,ISNUMBER(SEARCH('[1]Lookup for use classification'!$C$13,C5157)),ISNUMBER(SEARCH('[1]Lookup for use classification'!$E$13,C5157))),'[1]Lookup for use classification'!$A$13,IF(OR(ISNUMBER(SEARCH('[1]Lookup for use classification'!$B$14,C5157)),ISNUMBER(SEARCH('[1]Lookup for use classification'!$C$14,C5157))),'[1]Lookup for use classification'!$A$14,"Other"))))))))))))</f>
        <v>Other</v>
      </c>
      <c r="E5157" s="325">
        <v>3072</v>
      </c>
      <c r="F5157" s="163"/>
      <c r="G5157" s="163"/>
      <c r="H5157" s="164"/>
      <c r="I5157" s="164"/>
      <c r="J5157" s="165">
        <v>37195.834759500001</v>
      </c>
    </row>
    <row r="5158" spans="1:12" hidden="1">
      <c r="A5158" s="138" t="s">
        <v>2419</v>
      </c>
      <c r="B5158" s="8" t="str">
        <f>IF(ISNA(VLOOKUP(CONCATENATE(A5158,C5158),EUS!$B$2:$B$1939,1,FALSE)),"","End Use Study")</f>
        <v>End Use Study</v>
      </c>
      <c r="C5158" s="152" t="s">
        <v>2855</v>
      </c>
      <c r="D5158" s="8" t="str">
        <f>IF(OR(ISNUMBER(SEARCH('[1]Lookup for use classification'!$B$1,C5158)),ISNUMBER(SEARCH('[1]Lookup for use classification'!$C$1,C5158)),ISNUMBER(SEARCH('[1]Lookup for use classification'!$D$1,C5158)),ISNUMBER(SEARCH('[1]Lookup for use classification'!$E$1,C5158))),'[1]Lookup for use classification'!$A$1,IF(ISNUMBER(SEARCH('[1]Lookup for use classification'!$B$2,C5158)),'[1]Lookup for use classification'!$A$2,IF(ISNUMBER(SEARCH('[1]Lookup for use classification'!$B$3,C5158)),'[1]Lookup for use classification'!$A$3,IF(OR(ISNUMBER(SEARCH('[1]Lookup for use classification'!$B$4,C5158)),ISNUMBER(SEARCH('[1]Lookup for use classification'!$C$4,C5158)),ISNUMBER(SEARCH('[1]Lookup for use classification'!$D$4,C5158)),ISNUMBER(SEARCH('[1]Lookup for use classification'!$E$4,C5158))),'[1]Lookup for use classification'!$A$4,IF(OR(ISNUMBER(SEARCH('[1]Lookup for use classification'!$B$5,C5158)),ISNUMBER(SEARCH('[1]Lookup for use classification'!$C$5,C5158)),ISNUMBER(SEARCH('[1]Lookup for use classification'!$D$5,C5158))),'[1]Lookup for use classification'!$A$5,IF(OR(ISNUMBER(SEARCH('[1]Lookup for use classification'!$B$7,C5158)),ISNUMBER(SEARCH('[1]Lookup for use classification'!$C$7,C5158)),ISNUMBER(SEARCH('[1]Lookup for use classification'!$D$7,C5158))),'[1]Lookup for use classification'!$A$7,IF(OR(ISNUMBER(SEARCH('[1]Lookup for use classification'!$B$9,C5158)),ISNUMBER(SEARCH('[1]Lookup for use classification'!$C$9,C5158)),ISNUMBER(SEARCH('[1]Lookup for use classification'!$D$9,C5158)),ISNUMBER(SEARCH('[1]Lookup for use classification'!$E$9,C5158)),ISNUMBER(SEARCH('[1]Lookup for use classification'!$F$9,C5158)),ISNUMBER(SEARCH('[1]Lookup for use classification'!$G$9,C5158)),ISNUMBER(SEARCH('[1]Lookup for use classification'!$H$9,C5158)),ISNUMBER(SEARCH('[1]Lookup for use classification'!$I$9,C5158)),ISNUMBER(SEARCH('[1]Lookup for use classification'!$J$9,C5158)),ISNUMBER(SEARCH('[1]Lookup for use classification'!$K$9,C5158))),'[1]Lookup for use classification'!$A$9,IF(OR(ISNUMBER(SEARCH('[1]Lookup for use classification'!$B$10,C5158)),ISNUMBER(SEARCH('[1]Lookup for use classification'!$C$10,C5158)),ISNUMBER(SEARCH('[1]Lookup for use classification'!$D$10,C5158)),ISNUMBER(SEARCH('[1]Lookup for use classification'!$E$10,C5158)),ISNUMBER(SEARCH('[1]Lookup for use classification'!$F$10,C5158)),ISNUMBER(SEARCH('[1]Lookup for use classification'!$G$10,C5158))),'[1]Lookup for use classification'!$A$10,IF(OR(ISNUMBER(SEARCH('[1]Lookup for use classification'!$B$11,C5158)),ISNUMBER(SEARCH('[1]Lookup for use classification'!$C$11,C5158))),'[1]Lookup for use classification'!$A$11,IF(OR(ISNUMBER(SEARCH('[1]Lookup for use classification'!$B$12,C5158)),ISNUMBER(SEARCH('[1]Lookup for use classification'!$C$12,C5158))),'[1]Lookup for use classification'!$A$12,IF(OR(ISNUMBER(SEARCH('[1]Lookup for use classification'!$B$13,C5158)),ISNUMBER(SEARCH('[1]Lookup for use classification'!$C$13,C5158)),ISNUMBER(SEARCH('[1]Lookup for use classification'!$D$13,C5158)),,ISNUMBER(SEARCH('[1]Lookup for use classification'!$C$13,C5158)),ISNUMBER(SEARCH('[1]Lookup for use classification'!$E$13,C5158))),'[1]Lookup for use classification'!$A$13,IF(OR(ISNUMBER(SEARCH('[1]Lookup for use classification'!$B$14,C5158)),ISNUMBER(SEARCH('[1]Lookup for use classification'!$C$14,C5158))),'[1]Lookup for use classification'!$A$14,"Other"))))))))))))</f>
        <v>Other</v>
      </c>
      <c r="E5158" s="153">
        <v>3072</v>
      </c>
      <c r="F5158" s="9"/>
      <c r="G5158" s="9"/>
      <c r="H5158" s="164"/>
      <c r="I5158" s="164"/>
      <c r="J5158" s="7"/>
      <c r="L5158" s="6"/>
    </row>
    <row r="5159" spans="1:12" hidden="1">
      <c r="A5159" s="138" t="s">
        <v>2419</v>
      </c>
      <c r="B5159" s="8" t="str">
        <f>IF(ISNA(VLOOKUP(CONCATENATE(A5159,C5159),EUS!$B$2:$B$1939,1,FALSE)),"","End Use Study")</f>
        <v>End Use Study</v>
      </c>
      <c r="C5159" s="152" t="s">
        <v>159</v>
      </c>
      <c r="D5159" s="8" t="str">
        <f>IF(OR(ISNUMBER(SEARCH('[1]Lookup for use classification'!$B$1,C5159)),ISNUMBER(SEARCH('[1]Lookup for use classification'!$C$1,C5159)),ISNUMBER(SEARCH('[1]Lookup for use classification'!$D$1,C5159)),ISNUMBER(SEARCH('[1]Lookup for use classification'!$E$1,C5159))),'[1]Lookup for use classification'!$A$1,IF(ISNUMBER(SEARCH('[1]Lookup for use classification'!$B$2,C5159)),'[1]Lookup for use classification'!$A$2,IF(ISNUMBER(SEARCH('[1]Lookup for use classification'!$B$3,C5159)),'[1]Lookup for use classification'!$A$3,IF(OR(ISNUMBER(SEARCH('[1]Lookup for use classification'!$B$4,C5159)),ISNUMBER(SEARCH('[1]Lookup for use classification'!$C$4,C5159)),ISNUMBER(SEARCH('[1]Lookup for use classification'!$D$4,C5159)),ISNUMBER(SEARCH('[1]Lookup for use classification'!$E$4,C5159))),'[1]Lookup for use classification'!$A$4,IF(OR(ISNUMBER(SEARCH('[1]Lookup for use classification'!$B$5,C5159)),ISNUMBER(SEARCH('[1]Lookup for use classification'!$C$5,C5159)),ISNUMBER(SEARCH('[1]Lookup for use classification'!$D$5,C5159))),'[1]Lookup for use classification'!$A$5,IF(OR(ISNUMBER(SEARCH('[1]Lookup for use classification'!$B$7,C5159)),ISNUMBER(SEARCH('[1]Lookup for use classification'!$C$7,C5159)),ISNUMBER(SEARCH('[1]Lookup for use classification'!$D$7,C5159))),'[1]Lookup for use classification'!$A$7,IF(OR(ISNUMBER(SEARCH('[1]Lookup for use classification'!$B$9,C5159)),ISNUMBER(SEARCH('[1]Lookup for use classification'!$C$9,C5159)),ISNUMBER(SEARCH('[1]Lookup for use classification'!$D$9,C5159)),ISNUMBER(SEARCH('[1]Lookup for use classification'!$E$9,C5159)),ISNUMBER(SEARCH('[1]Lookup for use classification'!$F$9,C5159)),ISNUMBER(SEARCH('[1]Lookup for use classification'!$G$9,C5159)),ISNUMBER(SEARCH('[1]Lookup for use classification'!$H$9,C5159)),ISNUMBER(SEARCH('[1]Lookup for use classification'!$I$9,C5159)),ISNUMBER(SEARCH('[1]Lookup for use classification'!$J$9,C5159)),ISNUMBER(SEARCH('[1]Lookup for use classification'!$K$9,C5159))),'[1]Lookup for use classification'!$A$9,IF(OR(ISNUMBER(SEARCH('[1]Lookup for use classification'!$B$10,C5159)),ISNUMBER(SEARCH('[1]Lookup for use classification'!$C$10,C5159)),ISNUMBER(SEARCH('[1]Lookup for use classification'!$D$10,C5159)),ISNUMBER(SEARCH('[1]Lookup for use classification'!$E$10,C5159)),ISNUMBER(SEARCH('[1]Lookup for use classification'!$F$10,C5159)),ISNUMBER(SEARCH('[1]Lookup for use classification'!$G$10,C5159))),'[1]Lookup for use classification'!$A$10,IF(OR(ISNUMBER(SEARCH('[1]Lookup for use classification'!$B$11,C5159)),ISNUMBER(SEARCH('[1]Lookup for use classification'!$C$11,C5159))),'[1]Lookup for use classification'!$A$11,IF(OR(ISNUMBER(SEARCH('[1]Lookup for use classification'!$B$12,C5159)),ISNUMBER(SEARCH('[1]Lookup for use classification'!$C$12,C5159))),'[1]Lookup for use classification'!$A$12,IF(OR(ISNUMBER(SEARCH('[1]Lookup for use classification'!$B$13,C5159)),ISNUMBER(SEARCH('[1]Lookup for use classification'!$C$13,C5159)),ISNUMBER(SEARCH('[1]Lookup for use classification'!$D$13,C5159)),,ISNUMBER(SEARCH('[1]Lookup for use classification'!$C$13,C5159)),ISNUMBER(SEARCH('[1]Lookup for use classification'!$E$13,C5159))),'[1]Lookup for use classification'!$A$13,IF(OR(ISNUMBER(SEARCH('[1]Lookup for use classification'!$B$14,C5159)),ISNUMBER(SEARCH('[1]Lookup for use classification'!$C$14,C5159))),'[1]Lookup for use classification'!$A$14,"Other"))))))))))))</f>
        <v>Other</v>
      </c>
      <c r="E5159" s="153">
        <v>3376</v>
      </c>
      <c r="F5159" s="9"/>
      <c r="G5159" s="9"/>
      <c r="H5159" s="164"/>
      <c r="I5159" s="164"/>
      <c r="J5159" s="7"/>
      <c r="L5159" s="6"/>
    </row>
    <row r="5160" spans="1:12" hidden="1">
      <c r="A5160" s="138" t="s">
        <v>2419</v>
      </c>
      <c r="B5160" s="8" t="str">
        <f>IF(ISNA(VLOOKUP(CONCATENATE(A5160,C5160),EUS!$B$2:$B$1939,1,FALSE)),"","End Use Study")</f>
        <v>End Use Study</v>
      </c>
      <c r="C5160" s="152" t="s">
        <v>2983</v>
      </c>
      <c r="D5160" s="8" t="str">
        <f>IF(OR(ISNUMBER(SEARCH('[1]Lookup for use classification'!$B$1,C5160)),ISNUMBER(SEARCH('[1]Lookup for use classification'!$C$1,C5160)),ISNUMBER(SEARCH('[1]Lookup for use classification'!$D$1,C5160)),ISNUMBER(SEARCH('[1]Lookup for use classification'!$E$1,C5160))),'[1]Lookup for use classification'!$A$1,IF(ISNUMBER(SEARCH('[1]Lookup for use classification'!$B$2,C5160)),'[1]Lookup for use classification'!$A$2,IF(ISNUMBER(SEARCH('[1]Lookup for use classification'!$B$3,C5160)),'[1]Lookup for use classification'!$A$3,IF(OR(ISNUMBER(SEARCH('[1]Lookup for use classification'!$B$4,C5160)),ISNUMBER(SEARCH('[1]Lookup for use classification'!$C$4,C5160)),ISNUMBER(SEARCH('[1]Lookup for use classification'!$D$4,C5160)),ISNUMBER(SEARCH('[1]Lookup for use classification'!$E$4,C5160))),'[1]Lookup for use classification'!$A$4,IF(OR(ISNUMBER(SEARCH('[1]Lookup for use classification'!$B$5,C5160)),ISNUMBER(SEARCH('[1]Lookup for use classification'!$C$5,C5160)),ISNUMBER(SEARCH('[1]Lookup for use classification'!$D$5,C5160))),'[1]Lookup for use classification'!$A$5,IF(OR(ISNUMBER(SEARCH('[1]Lookup for use classification'!$B$7,C5160)),ISNUMBER(SEARCH('[1]Lookup for use classification'!$C$7,C5160)),ISNUMBER(SEARCH('[1]Lookup for use classification'!$D$7,C5160))),'[1]Lookup for use classification'!$A$7,IF(OR(ISNUMBER(SEARCH('[1]Lookup for use classification'!$B$9,C5160)),ISNUMBER(SEARCH('[1]Lookup for use classification'!$C$9,C5160)),ISNUMBER(SEARCH('[1]Lookup for use classification'!$D$9,C5160)),ISNUMBER(SEARCH('[1]Lookup for use classification'!$E$9,C5160)),ISNUMBER(SEARCH('[1]Lookup for use classification'!$F$9,C5160)),ISNUMBER(SEARCH('[1]Lookup for use classification'!$G$9,C5160)),ISNUMBER(SEARCH('[1]Lookup for use classification'!$H$9,C5160)),ISNUMBER(SEARCH('[1]Lookup for use classification'!$I$9,C5160)),ISNUMBER(SEARCH('[1]Lookup for use classification'!$J$9,C5160)),ISNUMBER(SEARCH('[1]Lookup for use classification'!$K$9,C5160))),'[1]Lookup for use classification'!$A$9,IF(OR(ISNUMBER(SEARCH('[1]Lookup for use classification'!$B$10,C5160)),ISNUMBER(SEARCH('[1]Lookup for use classification'!$C$10,C5160)),ISNUMBER(SEARCH('[1]Lookup for use classification'!$D$10,C5160)),ISNUMBER(SEARCH('[1]Lookup for use classification'!$E$10,C5160)),ISNUMBER(SEARCH('[1]Lookup for use classification'!$F$10,C5160)),ISNUMBER(SEARCH('[1]Lookup for use classification'!$G$10,C5160))),'[1]Lookup for use classification'!$A$10,IF(OR(ISNUMBER(SEARCH('[1]Lookup for use classification'!$B$11,C5160)),ISNUMBER(SEARCH('[1]Lookup for use classification'!$C$11,C5160))),'[1]Lookup for use classification'!$A$11,IF(OR(ISNUMBER(SEARCH('[1]Lookup for use classification'!$B$12,C5160)),ISNUMBER(SEARCH('[1]Lookup for use classification'!$C$12,C5160))),'[1]Lookup for use classification'!$A$12,IF(OR(ISNUMBER(SEARCH('[1]Lookup for use classification'!$B$13,C5160)),ISNUMBER(SEARCH('[1]Lookup for use classification'!$C$13,C5160)),ISNUMBER(SEARCH('[1]Lookup for use classification'!$D$13,C5160)),,ISNUMBER(SEARCH('[1]Lookup for use classification'!$C$13,C5160)),ISNUMBER(SEARCH('[1]Lookup for use classification'!$E$13,C5160))),'[1]Lookup for use classification'!$A$13,IF(OR(ISNUMBER(SEARCH('[1]Lookup for use classification'!$B$14,C5160)),ISNUMBER(SEARCH('[1]Lookup for use classification'!$C$14,C5160))),'[1]Lookup for use classification'!$A$14,"Other"))))))))))))</f>
        <v>Other</v>
      </c>
      <c r="E5160" s="153">
        <v>22440</v>
      </c>
      <c r="F5160" s="9"/>
      <c r="G5160" s="9"/>
      <c r="H5160" s="164"/>
      <c r="I5160" s="164"/>
      <c r="J5160" s="7"/>
      <c r="L5160" s="6"/>
    </row>
    <row r="5161" spans="1:12" hidden="1">
      <c r="A5161" s="188" t="s">
        <v>2291</v>
      </c>
      <c r="B5161" s="8" t="str">
        <f>IF(ISNA(VLOOKUP(CONCATENATE(A5161,C5161),ARIS!$A$1:$A$959,1,FALSE)),"","ARIS")</f>
        <v>ARIS</v>
      </c>
      <c r="C5161" s="324" t="s">
        <v>2982</v>
      </c>
      <c r="D5161" s="8" t="str">
        <f>IF(OR(ISNUMBER(SEARCH('[1]Lookup for use classification'!$B$1,C5161)),ISNUMBER(SEARCH('[1]Lookup for use classification'!$C$1,C5161)),ISNUMBER(SEARCH('[1]Lookup for use classification'!$D$1,C5161)),ISNUMBER(SEARCH('[1]Lookup for use classification'!$E$1,C5161))),'[1]Lookup for use classification'!$A$1,IF(ISNUMBER(SEARCH('[1]Lookup for use classification'!$B$2,C5161)),'[1]Lookup for use classification'!$A$2,IF(ISNUMBER(SEARCH('[1]Lookup for use classification'!$B$3,C5161)),'[1]Lookup for use classification'!$A$3,IF(OR(ISNUMBER(SEARCH('[1]Lookup for use classification'!$B$4,C5161)),ISNUMBER(SEARCH('[1]Lookup for use classification'!$C$4,C5161)),ISNUMBER(SEARCH('[1]Lookup for use classification'!$D$4,C5161)),ISNUMBER(SEARCH('[1]Lookup for use classification'!$E$4,C5161))),'[1]Lookup for use classification'!$A$4,IF(OR(ISNUMBER(SEARCH('[1]Lookup for use classification'!$B$5,C5161)),ISNUMBER(SEARCH('[1]Lookup for use classification'!$C$5,C5161)),ISNUMBER(SEARCH('[1]Lookup for use classification'!$D$5,C5161))),'[1]Lookup for use classification'!$A$5,IF(OR(ISNUMBER(SEARCH('[1]Lookup for use classification'!$B$7,C5161)),ISNUMBER(SEARCH('[1]Lookup for use classification'!$C$7,C5161)),ISNUMBER(SEARCH('[1]Lookup for use classification'!$D$7,C5161))),'[1]Lookup for use classification'!$A$7,IF(OR(ISNUMBER(SEARCH('[1]Lookup for use classification'!$B$9,C5161)),ISNUMBER(SEARCH('[1]Lookup for use classification'!$C$9,C5161)),ISNUMBER(SEARCH('[1]Lookup for use classification'!$D$9,C5161)),ISNUMBER(SEARCH('[1]Lookup for use classification'!$E$9,C5161)),ISNUMBER(SEARCH('[1]Lookup for use classification'!$F$9,C5161)),ISNUMBER(SEARCH('[1]Lookup for use classification'!$G$9,C5161)),ISNUMBER(SEARCH('[1]Lookup for use classification'!$H$9,C5161)),ISNUMBER(SEARCH('[1]Lookup for use classification'!$I$9,C5161)),ISNUMBER(SEARCH('[1]Lookup for use classification'!$J$9,C5161)),ISNUMBER(SEARCH('[1]Lookup for use classification'!$K$9,C5161))),'[1]Lookup for use classification'!$A$9,IF(OR(ISNUMBER(SEARCH('[1]Lookup for use classification'!$B$10,C5161)),ISNUMBER(SEARCH('[1]Lookup for use classification'!$C$10,C5161)),ISNUMBER(SEARCH('[1]Lookup for use classification'!$D$10,C5161)),ISNUMBER(SEARCH('[1]Lookup for use classification'!$E$10,C5161)),ISNUMBER(SEARCH('[1]Lookup for use classification'!$F$10,C5161)),ISNUMBER(SEARCH('[1]Lookup for use classification'!$G$10,C5161))),'[1]Lookup for use classification'!$A$10,IF(OR(ISNUMBER(SEARCH('[1]Lookup for use classification'!$B$11,C5161)),ISNUMBER(SEARCH('[1]Lookup for use classification'!$C$11,C5161))),'[1]Lookup for use classification'!$A$11,IF(OR(ISNUMBER(SEARCH('[1]Lookup for use classification'!$B$12,C5161)),ISNUMBER(SEARCH('[1]Lookup for use classification'!$C$12,C5161))),'[1]Lookup for use classification'!$A$12,IF(OR(ISNUMBER(SEARCH('[1]Lookup for use classification'!$B$13,C5161)),ISNUMBER(SEARCH('[1]Lookup for use classification'!$C$13,C5161)),ISNUMBER(SEARCH('[1]Lookup for use classification'!$D$13,C5161)),,ISNUMBER(SEARCH('[1]Lookup for use classification'!$C$13,C5161)),ISNUMBER(SEARCH('[1]Lookup for use classification'!$E$13,C5161))),'[1]Lookup for use classification'!$A$13,IF(OR(ISNUMBER(SEARCH('[1]Lookup for use classification'!$B$14,C5161)),ISNUMBER(SEARCH('[1]Lookup for use classification'!$C$14,C5161))),'[1]Lookup for use classification'!$A$14,"Other"))))))))))))</f>
        <v>Other</v>
      </c>
      <c r="E5161" s="325">
        <v>24404</v>
      </c>
      <c r="F5161" s="163"/>
      <c r="G5161" s="163"/>
      <c r="H5161" s="164"/>
      <c r="I5161" s="164"/>
    </row>
    <row r="5162" spans="1:12" hidden="1">
      <c r="A5162" s="188" t="s">
        <v>2291</v>
      </c>
      <c r="B5162" s="8" t="str">
        <f>IF(ISNA(VLOOKUP(CONCATENATE(A5162,C5162),ARIS!$A$1:$A$959,1,FALSE)),"","ARIS")</f>
        <v>ARIS</v>
      </c>
      <c r="C5162" s="324" t="s">
        <v>2558</v>
      </c>
      <c r="D5162" s="8" t="str">
        <f>IF(OR(ISNUMBER(SEARCH('[1]Lookup for use classification'!$B$1,C5162)),ISNUMBER(SEARCH('[1]Lookup for use classification'!$C$1,C5162)),ISNUMBER(SEARCH('[1]Lookup for use classification'!$D$1,C5162))),'[1]Lookup for use classification'!$A$1,IF(ISNUMBER(SEARCH('[1]Lookup for use classification'!$B$2,C5162)),'[1]Lookup for use classification'!$A$2,IF(ISNUMBER(SEARCH('[1]Lookup for use classification'!$B$3,C5162)),'[1]Lookup for use classification'!$A$3,IF(OR(ISNUMBER(SEARCH('[1]Lookup for use classification'!$B$4,C5162)),ISNUMBER(SEARCH('[1]Lookup for use classification'!$C$4,C5162))),'[1]Lookup for use classification'!$A$4,IF(OR(ISNUMBER(SEARCH('[1]Lookup for use classification'!$B$5,C5162)),ISNUMBER(SEARCH('[1]Lookup for use classification'!$C$5,C5162)),ISNUMBER(SEARCH('[1]Lookup for use classification'!$D$5,C5162))),'[1]Lookup for use classification'!$A$5,IF(OR(ISNUMBER(SEARCH('[1]Lookup for use classification'!$B$7,C5162)),ISNUMBER(SEARCH('[1]Lookup for use classification'!$C$7,C5162)),ISNUMBER(SEARCH('[1]Lookup for use classification'!$D$7,C5162))),'[1]Lookup for use classification'!$A$7,IF(OR(ISNUMBER(SEARCH('[1]Lookup for use classification'!$B$9,C5162)),ISNUMBER(SEARCH('[1]Lookup for use classification'!$C$9,C5162)),ISNUMBER(SEARCH('[1]Lookup for use classification'!$D$9,C5162)),ISNUMBER(SEARCH('[1]Lookup for use classification'!$E$9,C5162)),ISNUMBER(SEARCH('[1]Lookup for use classification'!$F$9,C5162)),ISNUMBER(SEARCH('[1]Lookup for use classification'!$G$9,C5162))),'[1]Lookup for use classification'!$A$9,IF(OR(ISNUMBER(SEARCH('[1]Lookup for use classification'!$B$10,C5162)),ISNUMBER(SEARCH('[1]Lookup for use classification'!$C$10,C5162)),ISNUMBER(SEARCH('[1]Lookup for use classification'!$D$10,C5162)),ISNUMBER(SEARCH('[1]Lookup for use classification'!$E$10,C5162)),ISNUMBER(SEARCH('[1]Lookup for use classification'!$F$10,C5162))),'[1]Lookup for use classification'!$A$10,IF(OR(ISNUMBER(SEARCH('[1]Lookup for use classification'!$B$11,C5162)),ISNUMBER(SEARCH('[1]Lookup for use classification'!$C$11,C5162))),'[1]Lookup for use classification'!$A$11,IF(OR(ISNUMBER(SEARCH('[1]Lookup for use classification'!$B$12,C5162)),ISNUMBER(SEARCH('[1]Lookup for use classification'!$C$12,C5162))),'[1]Lookup for use classification'!$A$12,"Nope"))))))))))</f>
        <v>Public Assembly</v>
      </c>
      <c r="E5162" s="325">
        <v>2748</v>
      </c>
      <c r="F5162" s="163"/>
      <c r="G5162" s="163"/>
      <c r="H5162" s="164"/>
      <c r="I5162" s="164"/>
      <c r="J5162" s="165">
        <v>26122.235097999997</v>
      </c>
    </row>
    <row r="5163" spans="1:12" hidden="1">
      <c r="A5163" s="138" t="s">
        <v>2419</v>
      </c>
      <c r="B5163" s="8" t="str">
        <f>IF(ISNA(VLOOKUP(CONCATENATE(A5163,C5163),EUS!$B$2:$B$1939,1,FALSE)),"","End Use Study")</f>
        <v>End Use Study</v>
      </c>
      <c r="C5163" s="152" t="s">
        <v>190</v>
      </c>
      <c r="D5163" s="8" t="str">
        <f>IF(OR(ISNUMBER(SEARCH('[1]Lookup for use classification'!$B$1,C5163)),ISNUMBER(SEARCH('[1]Lookup for use classification'!$C$1,C5163)),ISNUMBER(SEARCH('[1]Lookup for use classification'!$D$1,C5163))),'[1]Lookup for use classification'!$A$1,IF(ISNUMBER(SEARCH('[1]Lookup for use classification'!$B$2,C5163)),'[1]Lookup for use classification'!$A$2,IF(ISNUMBER(SEARCH('[1]Lookup for use classification'!$B$3,C5163)),'[1]Lookup for use classification'!$A$3,IF(OR(ISNUMBER(SEARCH('[1]Lookup for use classification'!$B$4,C5163)),ISNUMBER(SEARCH('[1]Lookup for use classification'!$C$4,C5163))),'[1]Lookup for use classification'!$A$4,IF(OR(ISNUMBER(SEARCH('[1]Lookup for use classification'!$B$5,C5163)),ISNUMBER(SEARCH('[1]Lookup for use classification'!$C$5,C5163)),ISNUMBER(SEARCH('[1]Lookup for use classification'!$D$5,C5163))),'[1]Lookup for use classification'!$A$5,IF(OR(ISNUMBER(SEARCH('[1]Lookup for use classification'!$B$7,C5163)),ISNUMBER(SEARCH('[1]Lookup for use classification'!$C$7,C5163)),ISNUMBER(SEARCH('[1]Lookup for use classification'!$D$7,C5163))),'[1]Lookup for use classification'!$A$7,IF(OR(ISNUMBER(SEARCH('[1]Lookup for use classification'!$B$9,C5163)),ISNUMBER(SEARCH('[1]Lookup for use classification'!$C$9,C5163)),ISNUMBER(SEARCH('[1]Lookup for use classification'!$D$9,C5163)),ISNUMBER(SEARCH('[1]Lookup for use classification'!$E$9,C5163)),ISNUMBER(SEARCH('[1]Lookup for use classification'!$F$9,C5163)),ISNUMBER(SEARCH('[1]Lookup for use classification'!$G$9,C5163))),'[1]Lookup for use classification'!$A$9,IF(OR(ISNUMBER(SEARCH('[1]Lookup for use classification'!$B$10,C5163)),ISNUMBER(SEARCH('[1]Lookup for use classification'!$C$10,C5163)),ISNUMBER(SEARCH('[1]Lookup for use classification'!$D$10,C5163)),ISNUMBER(SEARCH('[1]Lookup for use classification'!$E$10,C5163)),ISNUMBER(SEARCH('[1]Lookup for use classification'!$F$10,C5163))),'[1]Lookup for use classification'!$A$10,IF(OR(ISNUMBER(SEARCH('[1]Lookup for use classification'!$B$11,C5163)),ISNUMBER(SEARCH('[1]Lookup for use classification'!$C$11,C5163))),'[1]Lookup for use classification'!$A$11,IF(OR(ISNUMBER(SEARCH('[1]Lookup for use classification'!$B$12,C5163)),ISNUMBER(SEARCH('[1]Lookup for use classification'!$C$12,C5163))),'[1]Lookup for use classification'!$A$12,"Nope"))))))))))</f>
        <v>Public Assembly</v>
      </c>
      <c r="E5163" s="153">
        <v>4000</v>
      </c>
      <c r="F5163" s="9"/>
      <c r="G5163" s="9"/>
      <c r="H5163" s="164"/>
      <c r="I5163" s="164"/>
      <c r="J5163" s="7"/>
      <c r="L5163" s="6"/>
    </row>
    <row r="5164" spans="1:12" hidden="1">
      <c r="A5164" s="138" t="s">
        <v>2419</v>
      </c>
      <c r="B5164" s="8" t="str">
        <f>IF(ISNA(VLOOKUP(CONCATENATE(A5164,C5164),EUS!$B$2:$B$1939,1,FALSE)),"","End Use Study")</f>
        <v>End Use Study</v>
      </c>
      <c r="C5164" s="152" t="s">
        <v>2311</v>
      </c>
      <c r="D5164" s="11" t="s">
        <v>213</v>
      </c>
      <c r="E5164" s="153">
        <v>840</v>
      </c>
      <c r="F5164" s="9"/>
      <c r="G5164" s="9"/>
      <c r="H5164" s="164"/>
      <c r="I5164" s="164"/>
      <c r="J5164" s="7">
        <v>3179</v>
      </c>
      <c r="L5164" s="6"/>
    </row>
    <row r="5165" spans="1:12" hidden="1">
      <c r="A5165" s="188" t="s">
        <v>2291</v>
      </c>
      <c r="B5165" s="8" t="str">
        <f>IF(ISNA(VLOOKUP(CONCATENATE(A5165,C5165),ARIS!$A$1:$A$959,1,FALSE)),"","ARIS")</f>
        <v>ARIS</v>
      </c>
      <c r="C5165" s="324" t="s">
        <v>2418</v>
      </c>
      <c r="D5165" s="11" t="s">
        <v>213</v>
      </c>
      <c r="E5165" s="325">
        <v>2560</v>
      </c>
      <c r="F5165" s="163"/>
      <c r="G5165" s="163"/>
      <c r="H5165" s="164"/>
      <c r="I5165" s="164"/>
      <c r="J5165" s="165">
        <v>26899.742095499998</v>
      </c>
    </row>
    <row r="5166" spans="1:12" hidden="1">
      <c r="A5166" s="138" t="s">
        <v>2419</v>
      </c>
      <c r="B5166" s="8" t="str">
        <f>IF(ISNA(VLOOKUP(CONCATENATE(A5166,C5166),EUS!$B$2:$B$1939,1,FALSE)),"","End Use Study")</f>
        <v>End Use Study</v>
      </c>
      <c r="C5166" s="152" t="s">
        <v>2303</v>
      </c>
      <c r="D5166" s="11" t="s">
        <v>213</v>
      </c>
      <c r="E5166" s="153">
        <v>4680</v>
      </c>
      <c r="F5166" s="9"/>
      <c r="G5166" s="9"/>
      <c r="H5166" s="164"/>
      <c r="I5166" s="164"/>
      <c r="J5166" s="7">
        <v>34722</v>
      </c>
      <c r="L5166" s="6"/>
    </row>
    <row r="5167" spans="1:12" hidden="1">
      <c r="A5167" s="188" t="s">
        <v>2291</v>
      </c>
      <c r="B5167" s="8" t="str">
        <f>IF(ISNA(VLOOKUP(CONCATENATE(A5167,C5167),ARIS!$A$1:$A$959,1,FALSE)),"","ARIS")</f>
        <v>ARIS</v>
      </c>
      <c r="C5167" s="324" t="s">
        <v>2292</v>
      </c>
      <c r="D5167" s="162" t="s">
        <v>2233</v>
      </c>
      <c r="E5167" s="325">
        <v>5184</v>
      </c>
      <c r="F5167" s="163"/>
      <c r="G5167" s="163"/>
      <c r="H5167" s="164"/>
      <c r="I5167" s="164"/>
      <c r="J5167" s="165">
        <v>46165.915489499996</v>
      </c>
    </row>
    <row r="5168" spans="1:12" hidden="1">
      <c r="A5168" s="138" t="s">
        <v>2419</v>
      </c>
      <c r="B5168" s="8" t="str">
        <f>IF(ISNA(VLOOKUP(CONCATENATE(A5168,C5168),EUS!$B$2:$B$1939,1,FALSE)),"","End Use Study")</f>
        <v>End Use Study</v>
      </c>
      <c r="C5168" s="152" t="s">
        <v>2981</v>
      </c>
      <c r="D5168" s="8" t="s">
        <v>2194</v>
      </c>
      <c r="E5168" s="153"/>
      <c r="F5168" s="9"/>
      <c r="G5168" s="9"/>
      <c r="H5168" s="164"/>
      <c r="I5168" s="164"/>
      <c r="J5168" s="7"/>
      <c r="L5168" s="6"/>
    </row>
    <row r="5169" spans="1:12" hidden="1">
      <c r="A5169" s="138" t="s">
        <v>2180</v>
      </c>
      <c r="B5169" s="8" t="str">
        <f>IF(ISNA(VLOOKUP(CONCATENATE(A5169,C5169),EUS!$B$2:$B$1939,1,FALSE)),"","End Use Study")</f>
        <v>End Use Study</v>
      </c>
      <c r="C5169" s="152" t="s">
        <v>544</v>
      </c>
      <c r="D5169" s="162" t="s">
        <v>3335</v>
      </c>
      <c r="E5169" s="153">
        <v>13182</v>
      </c>
      <c r="F5169" s="9"/>
      <c r="G5169" s="9"/>
      <c r="H5169" s="164">
        <v>16847</v>
      </c>
      <c r="I5169" s="164"/>
      <c r="J5169" s="7">
        <v>104408</v>
      </c>
      <c r="L5169" s="6"/>
    </row>
    <row r="5170" spans="1:12" hidden="1">
      <c r="A5170" s="138" t="s">
        <v>2180</v>
      </c>
      <c r="B5170" s="8" t="str">
        <f>IF(ISNA(VLOOKUP(CONCATENATE(A5170,C5170),EUS!$B$2:$B$1939,1,FALSE)),"","End Use Study")</f>
        <v>End Use Study</v>
      </c>
      <c r="C5170" s="152" t="s">
        <v>3311</v>
      </c>
      <c r="D5170" s="162" t="s">
        <v>3232</v>
      </c>
      <c r="E5170" s="153"/>
      <c r="F5170" s="9"/>
      <c r="G5170" s="9"/>
      <c r="H5170" s="164"/>
      <c r="I5170" s="164"/>
      <c r="J5170" s="7"/>
      <c r="L5170" s="6"/>
    </row>
    <row r="5171" spans="1:12" hidden="1">
      <c r="A5171" s="138" t="s">
        <v>2180</v>
      </c>
      <c r="B5171" s="8" t="str">
        <f>IF(ISNA(VLOOKUP(CONCATENATE(A5171,C5171),EUS!$B$2:$B$1939,1,FALSE)),"","End Use Study")</f>
        <v>End Use Study</v>
      </c>
      <c r="C5171" s="152" t="s">
        <v>3207</v>
      </c>
      <c r="D5171" s="8" t="str">
        <f>IF(OR(ISNUMBER(SEARCH('[1]Lookup for use classification'!$B$1,C5171)),ISNUMBER(SEARCH('[1]Lookup for use classification'!$C$1,C5171)),ISNUMBER(SEARCH('[1]Lookup for use classification'!$D$1,C5171))),'[1]Lookup for use classification'!$A$1,IF(ISNUMBER(SEARCH('[1]Lookup for use classification'!$B$2,C5171)),'[1]Lookup for use classification'!$A$2,IF(ISNUMBER(SEARCH('[1]Lookup for use classification'!$B$3,C5171)),'[1]Lookup for use classification'!$A$3,IF(OR(ISNUMBER(SEARCH('[1]Lookup for use classification'!$B$4,C5171)),ISNUMBER(SEARCH('[1]Lookup for use classification'!$C$4,C5171))),'[1]Lookup for use classification'!$A$4,IF(OR(ISNUMBER(SEARCH('[1]Lookup for use classification'!$B$5,C5171)),ISNUMBER(SEARCH('[1]Lookup for use classification'!$C$5,C5171)),ISNUMBER(SEARCH('[1]Lookup for use classification'!$D$5,C5171))),'[1]Lookup for use classification'!$A$5,IF(OR(ISNUMBER(SEARCH('[1]Lookup for use classification'!$B$7,C5171)),ISNUMBER(SEARCH('[1]Lookup for use classification'!$C$7,C5171)),ISNUMBER(SEARCH('[1]Lookup for use classification'!$D$7,C5171))),'[1]Lookup for use classification'!$A$7,IF(OR(ISNUMBER(SEARCH('[1]Lookup for use classification'!$B$9,C5171)),ISNUMBER(SEARCH('[1]Lookup for use classification'!$C$9,C5171)),ISNUMBER(SEARCH('[1]Lookup for use classification'!$D$9,C5171)),ISNUMBER(SEARCH('[1]Lookup for use classification'!$E$9,C5171)),ISNUMBER(SEARCH('[1]Lookup for use classification'!$F$9,C5171)),ISNUMBER(SEARCH('[1]Lookup for use classification'!$G$9,C5171))),'[1]Lookup for use classification'!$A$9,IF(OR(ISNUMBER(SEARCH('[1]Lookup for use classification'!$B$10,C5171)),ISNUMBER(SEARCH('[1]Lookup for use classification'!$C$10,C5171)),ISNUMBER(SEARCH('[1]Lookup for use classification'!$D$10,C5171)),ISNUMBER(SEARCH('[1]Lookup for use classification'!$E$10,C5171)),ISNUMBER(SEARCH('[1]Lookup for use classification'!$F$10,C5171))),'[1]Lookup for use classification'!$A$10,IF(OR(ISNUMBER(SEARCH('[1]Lookup for use classification'!$B$11,C5171)),ISNUMBER(SEARCH('[1]Lookup for use classification'!$C$11,C5171))),'[1]Lookup for use classification'!$A$11,IF(OR(ISNUMBER(SEARCH('[1]Lookup for use classification'!$B$12,C5171)),ISNUMBER(SEARCH('[1]Lookup for use classification'!$C$12,C5171))),'[1]Lookup for use classification'!$A$12,IF(OR(ISNUMBER(SEARCH('[1]Lookup for use classification'!$B$13,C5171)),ISNUMBER(SEARCH('[1]Lookup for use classification'!$C$13,C5171)),ISNUMBER(SEARCH('[1]Lookup for use classification'!$D$13,C5171))),'[1]Lookup for use classification'!$A$13,"Nope")))))))))))</f>
        <v>Office</v>
      </c>
      <c r="E5171" s="153">
        <v>900</v>
      </c>
      <c r="F5171" s="9"/>
      <c r="G5171" s="9"/>
      <c r="H5171" s="164">
        <v>700</v>
      </c>
      <c r="I5171" s="164"/>
      <c r="J5171" s="7">
        <v>5640</v>
      </c>
      <c r="L5171" s="6"/>
    </row>
    <row r="5172" spans="1:12" hidden="1">
      <c r="A5172" s="138" t="s">
        <v>2180</v>
      </c>
      <c r="B5172" s="8" t="str">
        <f>IF(ISNA(VLOOKUP(CONCATENATE(A5172,C5172),EUS!$B$2:$B$1939,1,FALSE)),"","End Use Study")</f>
        <v>End Use Study</v>
      </c>
      <c r="C5172" s="152" t="s">
        <v>3209</v>
      </c>
      <c r="D5172" s="8" t="s">
        <v>377</v>
      </c>
      <c r="E5172" s="153">
        <v>1000</v>
      </c>
      <c r="F5172" s="9"/>
      <c r="G5172" s="9"/>
      <c r="H5172" s="164">
        <v>400</v>
      </c>
      <c r="I5172" s="164"/>
      <c r="J5172" s="7"/>
      <c r="L5172" s="6"/>
    </row>
    <row r="5173" spans="1:12" hidden="1">
      <c r="A5173" s="138" t="s">
        <v>2180</v>
      </c>
      <c r="B5173" s="8" t="str">
        <f>IF(ISNA(VLOOKUP(CONCATENATE(A5173,C5173),EUS!$B$2:$B$1939,1,FALSE)),"","End Use Study")</f>
        <v>End Use Study</v>
      </c>
      <c r="C5173" s="152" t="s">
        <v>3208</v>
      </c>
      <c r="D5173" s="8" t="s">
        <v>377</v>
      </c>
      <c r="E5173" s="153">
        <v>3600</v>
      </c>
      <c r="F5173" s="9"/>
      <c r="G5173" s="9"/>
      <c r="H5173" s="164">
        <v>10000</v>
      </c>
      <c r="I5173" s="164"/>
      <c r="J5173" s="7"/>
      <c r="L5173" s="6"/>
    </row>
    <row r="5174" spans="1:12" hidden="1">
      <c r="A5174" s="138" t="s">
        <v>2180</v>
      </c>
      <c r="B5174" s="8" t="str">
        <f>IF(ISNA(VLOOKUP(CONCATENATE(A5174,C5174),EUS!$B$2:$B$1939,1,FALSE)),"","End Use Study")</f>
        <v>End Use Study</v>
      </c>
      <c r="C5174" s="152" t="s">
        <v>3210</v>
      </c>
      <c r="D5174" s="8" t="s">
        <v>377</v>
      </c>
      <c r="E5174" s="153"/>
      <c r="F5174" s="9"/>
      <c r="G5174" s="9"/>
      <c r="H5174" s="164"/>
      <c r="I5174" s="164"/>
      <c r="J5174" s="7"/>
      <c r="L5174" s="6"/>
    </row>
    <row r="5175" spans="1:12" hidden="1">
      <c r="A5175" s="138" t="s">
        <v>2180</v>
      </c>
      <c r="B5175" s="8" t="str">
        <f>IF(ISNA(VLOOKUP(CONCATENATE(A5175,C5175),EUS!$B$2:$B$1939,1,FALSE)),"","End Use Study")</f>
        <v>End Use Study</v>
      </c>
      <c r="C5175" s="152" t="s">
        <v>2984</v>
      </c>
      <c r="D5175" s="8" t="str">
        <f>IF(OR(ISNUMBER(SEARCH('[1]Lookup for use classification'!$B$1,C5175)),ISNUMBER(SEARCH('[1]Lookup for use classification'!$C$1,C5175)),ISNUMBER(SEARCH('[1]Lookup for use classification'!$D$1,C5175)),ISNUMBER(SEARCH('[1]Lookup for use classification'!$E$1,C5175))),'[1]Lookup for use classification'!$A$1,IF(ISNUMBER(SEARCH('[1]Lookup for use classification'!$B$2,C5175)),'[1]Lookup for use classification'!$A$2,IF(ISNUMBER(SEARCH('[1]Lookup for use classification'!$B$3,C5175)),'[1]Lookup for use classification'!$A$3,IF(OR(ISNUMBER(SEARCH('[1]Lookup for use classification'!$B$4,C5175)),ISNUMBER(SEARCH('[1]Lookup for use classification'!$C$4,C5175)),ISNUMBER(SEARCH('[1]Lookup for use classification'!$D$4,C5175)),ISNUMBER(SEARCH('[1]Lookup for use classification'!$E$4,C5175))),'[1]Lookup for use classification'!$A$4,IF(OR(ISNUMBER(SEARCH('[1]Lookup for use classification'!$B$5,C5175)),ISNUMBER(SEARCH('[1]Lookup for use classification'!$C$5,C5175)),ISNUMBER(SEARCH('[1]Lookup for use classification'!$D$5,C5175))),'[1]Lookup for use classification'!$A$5,IF(OR(ISNUMBER(SEARCH('[1]Lookup for use classification'!$B$7,C5175)),ISNUMBER(SEARCH('[1]Lookup for use classification'!$C$7,C5175)),ISNUMBER(SEARCH('[1]Lookup for use classification'!$D$7,C5175))),'[1]Lookup for use classification'!$A$7,IF(OR(ISNUMBER(SEARCH('[1]Lookup for use classification'!$B$9,C5175)),ISNUMBER(SEARCH('[1]Lookup for use classification'!$C$9,C5175)),ISNUMBER(SEARCH('[1]Lookup for use classification'!$D$9,C5175)),ISNUMBER(SEARCH('[1]Lookup for use classification'!$E$9,C5175)),ISNUMBER(SEARCH('[1]Lookup for use classification'!$F$9,C5175)),ISNUMBER(SEARCH('[1]Lookup for use classification'!$G$9,C5175)),ISNUMBER(SEARCH('[1]Lookup for use classification'!$H$9,C5175)),ISNUMBER(SEARCH('[1]Lookup for use classification'!$I$9,C5175)),ISNUMBER(SEARCH('[1]Lookup for use classification'!$J$9,C5175)),ISNUMBER(SEARCH('[1]Lookup for use classification'!$K$9,C5175))),'[1]Lookup for use classification'!$A$9,IF(OR(ISNUMBER(SEARCH('[1]Lookup for use classification'!$B$10,C5175)),ISNUMBER(SEARCH('[1]Lookup for use classification'!$C$10,C5175)),ISNUMBER(SEARCH('[1]Lookup for use classification'!$D$10,C5175)),ISNUMBER(SEARCH('[1]Lookup for use classification'!$E$10,C5175)),ISNUMBER(SEARCH('[1]Lookup for use classification'!$F$10,C5175)),ISNUMBER(SEARCH('[1]Lookup for use classification'!$G$10,C5175))),'[1]Lookup for use classification'!$A$10,IF(OR(ISNUMBER(SEARCH('[1]Lookup for use classification'!$B$11,C5175)),ISNUMBER(SEARCH('[1]Lookup for use classification'!$C$11,C5175))),'[1]Lookup for use classification'!$A$11,IF(OR(ISNUMBER(SEARCH('[1]Lookup for use classification'!$B$12,C5175)),ISNUMBER(SEARCH('[1]Lookup for use classification'!$C$12,C5175))),'[1]Lookup for use classification'!$A$12,IF(OR(ISNUMBER(SEARCH('[1]Lookup for use classification'!$B$13,C5175)),ISNUMBER(SEARCH('[1]Lookup for use classification'!$C$13,C5175)),ISNUMBER(SEARCH('[1]Lookup for use classification'!$D$13,C5175)),,ISNUMBER(SEARCH('[1]Lookup for use classification'!$C$13,C5175)),ISNUMBER(SEARCH('[1]Lookup for use classification'!$E$13,C5175))),'[1]Lookup for use classification'!$A$13,IF(OR(ISNUMBER(SEARCH('[1]Lookup for use classification'!$B$14,C5175)),ISNUMBER(SEARCH('[1]Lookup for use classification'!$C$14,C5175))),'[1]Lookup for use classification'!$A$14,"Other"))))))))))))</f>
        <v>Other</v>
      </c>
      <c r="E5175" s="153">
        <v>700</v>
      </c>
      <c r="F5175" s="9"/>
      <c r="G5175" s="9"/>
      <c r="H5175" s="164">
        <v>120</v>
      </c>
      <c r="I5175" s="164"/>
      <c r="J5175" s="7"/>
      <c r="L5175" s="6"/>
    </row>
    <row r="5176" spans="1:12" hidden="1">
      <c r="A5176" s="188" t="s">
        <v>2985</v>
      </c>
      <c r="B5176" s="8" t="str">
        <f>IF(ISNA(VLOOKUP(CONCATENATE(A5176,C5176),ARIS!$A$1:$A$959,1,FALSE)),"","ARIS")</f>
        <v>ARIS</v>
      </c>
      <c r="C5176" s="324" t="s">
        <v>2986</v>
      </c>
      <c r="D5176" s="8" t="str">
        <f>IF(OR(ISNUMBER(SEARCH('[1]Lookup for use classification'!$B$1,C5176)),ISNUMBER(SEARCH('[1]Lookup for use classification'!$C$1,C5176)),ISNUMBER(SEARCH('[1]Lookup for use classification'!$D$1,C5176)),ISNUMBER(SEARCH('[1]Lookup for use classification'!$E$1,C5176))),'[1]Lookup for use classification'!$A$1,IF(ISNUMBER(SEARCH('[1]Lookup for use classification'!$B$2,C5176)),'[1]Lookup for use classification'!$A$2,IF(ISNUMBER(SEARCH('[1]Lookup for use classification'!$B$3,C5176)),'[1]Lookup for use classification'!$A$3,IF(OR(ISNUMBER(SEARCH('[1]Lookup for use classification'!$B$4,C5176)),ISNUMBER(SEARCH('[1]Lookup for use classification'!$C$4,C5176)),ISNUMBER(SEARCH('[1]Lookup for use classification'!$D$4,C5176)),ISNUMBER(SEARCH('[1]Lookup for use classification'!$E$4,C5176))),'[1]Lookup for use classification'!$A$4,IF(OR(ISNUMBER(SEARCH('[1]Lookup for use classification'!$B$5,C5176)),ISNUMBER(SEARCH('[1]Lookup for use classification'!$C$5,C5176)),ISNUMBER(SEARCH('[1]Lookup for use classification'!$D$5,C5176))),'[1]Lookup for use classification'!$A$5,IF(OR(ISNUMBER(SEARCH('[1]Lookup for use classification'!$B$7,C5176)),ISNUMBER(SEARCH('[1]Lookup for use classification'!$C$7,C5176)),ISNUMBER(SEARCH('[1]Lookup for use classification'!$D$7,C5176))),'[1]Lookup for use classification'!$A$7,IF(OR(ISNUMBER(SEARCH('[1]Lookup for use classification'!$B$9,C5176)),ISNUMBER(SEARCH('[1]Lookup for use classification'!$C$9,C5176)),ISNUMBER(SEARCH('[1]Lookup for use classification'!$D$9,C5176)),ISNUMBER(SEARCH('[1]Lookup for use classification'!$E$9,C5176)),ISNUMBER(SEARCH('[1]Lookup for use classification'!$F$9,C5176)),ISNUMBER(SEARCH('[1]Lookup for use classification'!$G$9,C5176)),ISNUMBER(SEARCH('[1]Lookup for use classification'!$H$9,C5176)),ISNUMBER(SEARCH('[1]Lookup for use classification'!$I$9,C5176)),ISNUMBER(SEARCH('[1]Lookup for use classification'!$J$9,C5176)),ISNUMBER(SEARCH('[1]Lookup for use classification'!$K$9,C5176))),'[1]Lookup for use classification'!$A$9,IF(OR(ISNUMBER(SEARCH('[1]Lookup for use classification'!$B$10,C5176)),ISNUMBER(SEARCH('[1]Lookup for use classification'!$C$10,C5176)),ISNUMBER(SEARCH('[1]Lookup for use classification'!$D$10,C5176)),ISNUMBER(SEARCH('[1]Lookup for use classification'!$E$10,C5176)),ISNUMBER(SEARCH('[1]Lookup for use classification'!$F$10,C5176)),ISNUMBER(SEARCH('[1]Lookup for use classification'!$G$10,C5176))),'[1]Lookup for use classification'!$A$10,IF(OR(ISNUMBER(SEARCH('[1]Lookup for use classification'!$B$11,C5176)),ISNUMBER(SEARCH('[1]Lookup for use classification'!$C$11,C5176))),'[1]Lookup for use classification'!$A$11,IF(OR(ISNUMBER(SEARCH('[1]Lookup for use classification'!$B$12,C5176)),ISNUMBER(SEARCH('[1]Lookup for use classification'!$C$12,C5176))),'[1]Lookup for use classification'!$A$12,IF(OR(ISNUMBER(SEARCH('[1]Lookup for use classification'!$B$13,C5176)),ISNUMBER(SEARCH('[1]Lookup for use classification'!$C$13,C5176)),ISNUMBER(SEARCH('[1]Lookup for use classification'!$D$13,C5176)),,ISNUMBER(SEARCH('[1]Lookup for use classification'!$C$13,C5176)),ISNUMBER(SEARCH('[1]Lookup for use classification'!$E$13,C5176))),'[1]Lookup for use classification'!$A$13,IF(OR(ISNUMBER(SEARCH('[1]Lookup for use classification'!$B$14,C5176)),ISNUMBER(SEARCH('[1]Lookup for use classification'!$C$14,C5176))),'[1]Lookup for use classification'!$A$14,"Other"))))))))))))</f>
        <v>Other</v>
      </c>
      <c r="E5176" s="325">
        <v>1760</v>
      </c>
      <c r="F5176" s="163"/>
      <c r="G5176" s="163"/>
      <c r="H5176" s="164">
        <v>963.50364963503648</v>
      </c>
      <c r="I5176" s="164"/>
      <c r="J5176" s="165">
        <v>2720.5244845000002</v>
      </c>
    </row>
    <row r="5177" spans="1:12" hidden="1">
      <c r="A5177" s="138" t="s">
        <v>2180</v>
      </c>
      <c r="B5177" s="8" t="str">
        <f>IF(ISNA(VLOOKUP(CONCATENATE(A5177,C5177),EUS!$B$2:$B$1939,1,FALSE)),"","End Use Study")</f>
        <v>End Use Study</v>
      </c>
      <c r="C5177" s="152" t="s">
        <v>2559</v>
      </c>
      <c r="D5177" s="162" t="s">
        <v>2424</v>
      </c>
      <c r="E5177" s="153"/>
      <c r="F5177" s="9"/>
      <c r="G5177" s="9"/>
      <c r="H5177" s="164"/>
      <c r="I5177" s="164"/>
      <c r="J5177" s="7"/>
      <c r="L5177" s="6"/>
    </row>
    <row r="5178" spans="1:12" hidden="1">
      <c r="A5178" s="138" t="s">
        <v>2180</v>
      </c>
      <c r="B5178" s="8" t="str">
        <f>IF(ISNA(VLOOKUP(CONCATENATE(A5178,C5178),EUS!$B$2:$B$1939,1,FALSE)),"","End Use Study")</f>
        <v>End Use Study</v>
      </c>
      <c r="C5178" s="152" t="s">
        <v>2229</v>
      </c>
      <c r="D5178" s="8" t="str">
        <f>IF(OR(ISNUMBER(SEARCH('[1]Lookup for use classification'!$B$1,C5178)),ISNUMBER(SEARCH('[1]Lookup for use classification'!$C$1,C5178)),ISNUMBER(SEARCH('[1]Lookup for use classification'!$D$1,C5178)),ISNUMBER(SEARCH('[1]Lookup for use classification'!$E$1,C5178))),'[1]Lookup for use classification'!$A$1,IF(ISNUMBER(SEARCH('[1]Lookup for use classification'!$B$2,C5178)),'[1]Lookup for use classification'!$A$2,IF(ISNUMBER(SEARCH('[1]Lookup for use classification'!$B$3,C5178)),'[1]Lookup for use classification'!$A$3,IF(OR(ISNUMBER(SEARCH('[1]Lookup for use classification'!$B$4,C5178)),ISNUMBER(SEARCH('[1]Lookup for use classification'!$C$4,C5178)),ISNUMBER(SEARCH('[1]Lookup for use classification'!$D$4,C5178)),ISNUMBER(SEARCH('[1]Lookup for use classification'!$E$4,C5178))),'[1]Lookup for use classification'!$A$4,IF(OR(ISNUMBER(SEARCH('[1]Lookup for use classification'!$B$5,C5178)),ISNUMBER(SEARCH('[1]Lookup for use classification'!$C$5,C5178)),ISNUMBER(SEARCH('[1]Lookup for use classification'!$D$5,C5178))),'[1]Lookup for use classification'!$A$5,IF(OR(ISNUMBER(SEARCH('[1]Lookup for use classification'!$B$7,C5178)),ISNUMBER(SEARCH('[1]Lookup for use classification'!$C$7,C5178)),ISNUMBER(SEARCH('[1]Lookup for use classification'!$D$7,C5178))),'[1]Lookup for use classification'!$A$7,IF(OR(ISNUMBER(SEARCH('[1]Lookup for use classification'!$B$9,C5178)),ISNUMBER(SEARCH('[1]Lookup for use classification'!$C$9,C5178)),ISNUMBER(SEARCH('[1]Lookup for use classification'!$D$9,C5178)),ISNUMBER(SEARCH('[1]Lookup for use classification'!$E$9,C5178)),ISNUMBER(SEARCH('[1]Lookup for use classification'!$F$9,C5178)),ISNUMBER(SEARCH('[1]Lookup for use classification'!$G$9,C5178)),ISNUMBER(SEARCH('[1]Lookup for use classification'!$H$9,C5178)),ISNUMBER(SEARCH('[1]Lookup for use classification'!$I$9,C5178)),ISNUMBER(SEARCH('[1]Lookup for use classification'!$J$9,C5178)),ISNUMBER(SEARCH('[1]Lookup for use classification'!$K$9,C5178))),'[1]Lookup for use classification'!$A$9,IF(OR(ISNUMBER(SEARCH('[1]Lookup for use classification'!$B$10,C5178)),ISNUMBER(SEARCH('[1]Lookup for use classification'!$C$10,C5178)),ISNUMBER(SEARCH('[1]Lookup for use classification'!$D$10,C5178)),ISNUMBER(SEARCH('[1]Lookup for use classification'!$E$10,C5178)),ISNUMBER(SEARCH('[1]Lookup for use classification'!$F$10,C5178)),ISNUMBER(SEARCH('[1]Lookup for use classification'!$G$10,C5178))),'[1]Lookup for use classification'!$A$10,IF(OR(ISNUMBER(SEARCH('[1]Lookup for use classification'!$B$11,C5178)),ISNUMBER(SEARCH('[1]Lookup for use classification'!$C$11,C5178))),'[1]Lookup for use classification'!$A$11,IF(OR(ISNUMBER(SEARCH('[1]Lookup for use classification'!$B$12,C5178)),ISNUMBER(SEARCH('[1]Lookup for use classification'!$C$12,C5178))),'[1]Lookup for use classification'!$A$12,IF(OR(ISNUMBER(SEARCH('[1]Lookup for use classification'!$B$13,C5178)),ISNUMBER(SEARCH('[1]Lookup for use classification'!$C$13,C5178)),ISNUMBER(SEARCH('[1]Lookup for use classification'!$D$13,C5178)),,ISNUMBER(SEARCH('[1]Lookup for use classification'!$C$13,C5178)),ISNUMBER(SEARCH('[1]Lookup for use classification'!$E$13,C5178))),'[1]Lookup for use classification'!$A$13,IF(OR(ISNUMBER(SEARCH('[1]Lookup for use classification'!$B$14,C5178)),ISNUMBER(SEARCH('[1]Lookup for use classification'!$C$14,C5178))),'[1]Lookup for use classification'!$A$14,"Other"))))))))))))</f>
        <v>Retail - Other</v>
      </c>
      <c r="E5178" s="153"/>
      <c r="F5178" s="9"/>
      <c r="G5178" s="9"/>
      <c r="H5178" s="164"/>
      <c r="I5178" s="164"/>
      <c r="J5178" s="7"/>
      <c r="L5178" s="6"/>
    </row>
    <row r="5179" spans="1:12" hidden="1">
      <c r="A5179" s="138" t="s">
        <v>2180</v>
      </c>
      <c r="B5179" s="8" t="str">
        <f>IF(ISNA(VLOOKUP(CONCATENATE(A5179,C5179),EUS!$B$2:$B$1939,1,FALSE)),"","End Use Study")</f>
        <v>End Use Study</v>
      </c>
      <c r="C5179" s="152" t="s">
        <v>233</v>
      </c>
      <c r="D5179" s="162" t="s">
        <v>1980</v>
      </c>
      <c r="E5179" s="153">
        <v>96</v>
      </c>
      <c r="F5179" s="9"/>
      <c r="G5179" s="9"/>
      <c r="H5179" s="164"/>
      <c r="I5179" s="164"/>
      <c r="J5179" s="7"/>
      <c r="L5179" s="6"/>
    </row>
    <row r="5180" spans="1:12" hidden="1">
      <c r="A5180" s="138" t="s">
        <v>2180</v>
      </c>
      <c r="B5180" s="8" t="str">
        <f>IF(ISNA(VLOOKUP(CONCATENATE(A5180,C5180),EUS!$B$2:$B$1939,1,FALSE)),"","End Use Study")</f>
        <v>End Use Study</v>
      </c>
      <c r="C5180" s="152" t="s">
        <v>2181</v>
      </c>
      <c r="D5180" s="162" t="s">
        <v>1980</v>
      </c>
      <c r="E5180" s="153">
        <v>1714</v>
      </c>
      <c r="F5180" s="9"/>
      <c r="G5180" s="9"/>
      <c r="H5180" s="164"/>
      <c r="I5180" s="164"/>
      <c r="J5180" s="7"/>
      <c r="L5180" s="6"/>
    </row>
    <row r="5181" spans="1:12" hidden="1">
      <c r="A5181" s="188" t="s">
        <v>3602</v>
      </c>
      <c r="B5181" s="8" t="str">
        <f>IF(ISNA(VLOOKUP(CONCATENATE(A5181,C5181),ARIS!$A$1:$A$959,1,FALSE)),"","ARIS")</f>
        <v>ARIS</v>
      </c>
      <c r="C5181" s="324" t="s">
        <v>3603</v>
      </c>
      <c r="D5181" s="162" t="s">
        <v>3335</v>
      </c>
      <c r="E5181" s="325">
        <v>4360</v>
      </c>
      <c r="F5181" s="163"/>
      <c r="G5181" s="163"/>
      <c r="H5181" s="164"/>
      <c r="I5181" s="164"/>
      <c r="J5181" s="165">
        <v>2245.0702054499998</v>
      </c>
    </row>
    <row r="5182" spans="1:12" hidden="1">
      <c r="A5182" s="138" t="s">
        <v>2560</v>
      </c>
      <c r="B5182" s="8" t="str">
        <f>IF(ISNA(VLOOKUP(CONCATENATE(A5182,C5182),EUS!$B$2:$B$1939,1,FALSE)),"","End Use Study")</f>
        <v>End Use Study</v>
      </c>
      <c r="C5182" s="152" t="s">
        <v>2561</v>
      </c>
      <c r="D5182" s="162" t="s">
        <v>2424</v>
      </c>
      <c r="E5182" s="153">
        <v>600</v>
      </c>
      <c r="F5182" s="9"/>
      <c r="G5182" s="9"/>
      <c r="H5182" s="164">
        <v>300</v>
      </c>
      <c r="I5182" s="164"/>
      <c r="J5182" s="7"/>
      <c r="L5182" s="6"/>
    </row>
    <row r="5183" spans="1:12" hidden="1">
      <c r="A5183" s="138" t="s">
        <v>2560</v>
      </c>
      <c r="B5183" s="8" t="str">
        <f>IF(ISNA(VLOOKUP(CONCATENATE(A5183,C5183),EUS!$B$2:$B$1939,1,FALSE)),"","End Use Study")</f>
        <v>End Use Study</v>
      </c>
      <c r="C5183" s="152" t="s">
        <v>2449</v>
      </c>
      <c r="D5183" s="8" t="str">
        <f>IF(OR(ISNUMBER(SEARCH('[1]Lookup for use classification'!$B$1,C5183)),ISNUMBER(SEARCH('[1]Lookup for use classification'!$C$1,C5183)),ISNUMBER(SEARCH('[1]Lookup for use classification'!$D$1,C5183)),ISNUMBER(SEARCH('[1]Lookup for use classification'!$E$1,C5183))),'[1]Lookup for use classification'!$A$1,IF(ISNUMBER(SEARCH('[1]Lookup for use classification'!$B$2,C5183)),'[1]Lookup for use classification'!$A$2,IF(ISNUMBER(SEARCH('[1]Lookup for use classification'!$B$3,C5183)),'[1]Lookup for use classification'!$A$3,IF(OR(ISNUMBER(SEARCH('[1]Lookup for use classification'!$B$4,C5183)),ISNUMBER(SEARCH('[1]Lookup for use classification'!$C$4,C5183)),ISNUMBER(SEARCH('[1]Lookup for use classification'!$D$4,C5183)),ISNUMBER(SEARCH('[1]Lookup for use classification'!$E$4,C5183))),'[1]Lookup for use classification'!$A$4,IF(OR(ISNUMBER(SEARCH('[1]Lookup for use classification'!$B$5,C5183)),ISNUMBER(SEARCH('[1]Lookup for use classification'!$C$5,C5183)),ISNUMBER(SEARCH('[1]Lookup for use classification'!$D$5,C5183))),'[1]Lookup for use classification'!$A$5,IF(OR(ISNUMBER(SEARCH('[1]Lookup for use classification'!$B$7,C5183)),ISNUMBER(SEARCH('[1]Lookup for use classification'!$C$7,C5183)),ISNUMBER(SEARCH('[1]Lookup for use classification'!$D$7,C5183))),'[1]Lookup for use classification'!$A$7,IF(OR(ISNUMBER(SEARCH('[1]Lookup for use classification'!$B$9,C5183)),ISNUMBER(SEARCH('[1]Lookup for use classification'!$C$9,C5183)),ISNUMBER(SEARCH('[1]Lookup for use classification'!$D$9,C5183)),ISNUMBER(SEARCH('[1]Lookup for use classification'!$E$9,C5183)),ISNUMBER(SEARCH('[1]Lookup for use classification'!$F$9,C5183)),ISNUMBER(SEARCH('[1]Lookup for use classification'!$G$9,C5183)),ISNUMBER(SEARCH('[1]Lookup for use classification'!$H$9,C5183)),ISNUMBER(SEARCH('[1]Lookup for use classification'!$I$9,C5183)),ISNUMBER(SEARCH('[1]Lookup for use classification'!$J$9,C5183)),ISNUMBER(SEARCH('[1]Lookup for use classification'!$K$9,C5183))),'[1]Lookup for use classification'!$A$9,IF(OR(ISNUMBER(SEARCH('[1]Lookup for use classification'!$B$10,C5183)),ISNUMBER(SEARCH('[1]Lookup for use classification'!$C$10,C5183)),ISNUMBER(SEARCH('[1]Lookup for use classification'!$D$10,C5183)),ISNUMBER(SEARCH('[1]Lookup for use classification'!$E$10,C5183)),ISNUMBER(SEARCH('[1]Lookup for use classification'!$F$10,C5183))),'[1]Lookup for use classification'!$A$10,IF(OR(ISNUMBER(SEARCH('[1]Lookup for use classification'!$B$11,C5183)),ISNUMBER(SEARCH('[1]Lookup for use classification'!$C$11,C5183))),'[1]Lookup for use classification'!$A$11,IF(OR(ISNUMBER(SEARCH('[1]Lookup for use classification'!$B$12,C5183)),ISNUMBER(SEARCH('[1]Lookup for use classification'!$C$12,C5183))),'[1]Lookup for use classification'!$A$12,IF(OR(ISNUMBER(SEARCH('[1]Lookup for use classification'!$B$13,C5183)),ISNUMBER(SEARCH('[1]Lookup for use classification'!$C$13,C5183)),ISNUMBER(SEARCH('[1]Lookup for use classification'!$D$13,C5183)),,ISNUMBER(SEARCH('[1]Lookup for use classification'!$C$13,C5183)),ISNUMBER(SEARCH('[1]Lookup for use classification'!$E$13,C5183))),'[1]Lookup for use classification'!$A$13,"Other")))))))))))</f>
        <v>Public Assembly</v>
      </c>
      <c r="E5183" s="153">
        <v>650</v>
      </c>
      <c r="F5183" s="9"/>
      <c r="G5183" s="9"/>
      <c r="H5183" s="164">
        <v>375</v>
      </c>
      <c r="I5183" s="164"/>
      <c r="J5183" s="7"/>
      <c r="L5183" s="6"/>
    </row>
    <row r="5184" spans="1:12" hidden="1">
      <c r="A5184" s="138" t="s">
        <v>2182</v>
      </c>
      <c r="B5184" s="8" t="str">
        <f>IF(ISNA(VLOOKUP(CONCATENATE(A5184,C5184),EUS!$B$2:$B$1939,1,FALSE)),"","End Use Study")</f>
        <v>End Use Study</v>
      </c>
      <c r="C5184" s="152" t="s">
        <v>548</v>
      </c>
      <c r="D5184" s="165" t="s">
        <v>3335</v>
      </c>
      <c r="E5184" s="153">
        <v>1152</v>
      </c>
      <c r="F5184" s="9"/>
      <c r="G5184" s="9"/>
      <c r="H5184" s="164"/>
      <c r="I5184" s="164"/>
      <c r="J5184" s="7"/>
      <c r="L5184" s="6"/>
    </row>
    <row r="5185" spans="1:12" hidden="1">
      <c r="A5185" s="138" t="s">
        <v>2182</v>
      </c>
      <c r="B5185" s="8" t="str">
        <f>IF(ISNA(VLOOKUP(CONCATENATE(A5185,C5185),EUS!$B$2:$B$1939,1,FALSE)),"","End Use Study")</f>
        <v>End Use Study</v>
      </c>
      <c r="C5185" s="152" t="s">
        <v>544</v>
      </c>
      <c r="D5185" s="165" t="s">
        <v>3335</v>
      </c>
      <c r="E5185" s="153">
        <v>17485</v>
      </c>
      <c r="F5185" s="9"/>
      <c r="G5185" s="9"/>
      <c r="H5185" s="164">
        <v>32535</v>
      </c>
      <c r="I5185" s="164"/>
      <c r="J5185" s="7"/>
      <c r="L5185" s="6"/>
    </row>
    <row r="5186" spans="1:12" hidden="1">
      <c r="A5186" s="138" t="s">
        <v>2182</v>
      </c>
      <c r="B5186" s="8" t="str">
        <f>IF(ISNA(VLOOKUP(CONCATENATE(A5186,C5186),EUS!$B$2:$B$1939,1,FALSE)),"","End Use Study")</f>
        <v>End Use Study</v>
      </c>
      <c r="C5186" s="152" t="s">
        <v>375</v>
      </c>
      <c r="D5186" s="165" t="s">
        <v>3232</v>
      </c>
      <c r="E5186" s="153">
        <v>2570</v>
      </c>
      <c r="F5186" s="9"/>
      <c r="G5186" s="9"/>
      <c r="H5186" s="164">
        <v>1311</v>
      </c>
      <c r="I5186" s="164"/>
      <c r="J5186" s="7">
        <v>16464</v>
      </c>
      <c r="L5186" s="6"/>
    </row>
    <row r="5187" spans="1:12" hidden="1">
      <c r="A5187" s="138" t="s">
        <v>2182</v>
      </c>
      <c r="B5187" s="8" t="str">
        <f>IF(ISNA(VLOOKUP(CONCATENATE(A5187,C5187),EUS!$B$2:$B$1939,1,FALSE)),"","End Use Study")</f>
        <v>End Use Study</v>
      </c>
      <c r="C5187" s="152" t="s">
        <v>3211</v>
      </c>
      <c r="D5187" s="6" t="str">
        <f>IF(OR(ISNUMBER(SEARCH('[1]Lookup for use classification'!$B$1,C5187)),ISNUMBER(SEARCH('[1]Lookup for use classification'!$C$1,C5187)),ISNUMBER(SEARCH('[1]Lookup for use classification'!$D$1,C5187))),'[1]Lookup for use classification'!$A$1,IF(ISNUMBER(SEARCH('[1]Lookup for use classification'!$B$2,C5187)),'[1]Lookup for use classification'!$A$2,IF(ISNUMBER(SEARCH('[1]Lookup for use classification'!$B$3,C5187)),'[1]Lookup for use classification'!$A$3,IF(OR(ISNUMBER(SEARCH('[1]Lookup for use classification'!$B$4,C5187)),ISNUMBER(SEARCH('[1]Lookup for use classification'!$C$4,C5187))),'[1]Lookup for use classification'!$A$4,IF(OR(ISNUMBER(SEARCH('[1]Lookup for use classification'!$B$5,C5187)),ISNUMBER(SEARCH('[1]Lookup for use classification'!$C$5,C5187)),ISNUMBER(SEARCH('[1]Lookup for use classification'!$D$5,C5187))),'[1]Lookup for use classification'!$A$5,IF(OR(ISNUMBER(SEARCH('[1]Lookup for use classification'!$B$7,C5187)),ISNUMBER(SEARCH('[1]Lookup for use classification'!$C$7,C5187)),ISNUMBER(SEARCH('[1]Lookup for use classification'!$D$7,C5187))),'[1]Lookup for use classification'!$A$7,IF(OR(ISNUMBER(SEARCH('[1]Lookup for use classification'!$B$9,C5187)),ISNUMBER(SEARCH('[1]Lookup for use classification'!$C$9,C5187)),ISNUMBER(SEARCH('[1]Lookup for use classification'!$D$9,C5187)),ISNUMBER(SEARCH('[1]Lookup for use classification'!$E$9,C5187)),ISNUMBER(SEARCH('[1]Lookup for use classification'!$F$9,C5187)),ISNUMBER(SEARCH('[1]Lookup for use classification'!$G$9,C5187))),'[1]Lookup for use classification'!$A$9,IF(OR(ISNUMBER(SEARCH('[1]Lookup for use classification'!$B$10,C5187)),ISNUMBER(SEARCH('[1]Lookup for use classification'!$C$10,C5187)),ISNUMBER(SEARCH('[1]Lookup for use classification'!$D$10,C5187)),ISNUMBER(SEARCH('[1]Lookup for use classification'!$E$10,C5187)),ISNUMBER(SEARCH('[1]Lookup for use classification'!$F$10,C5187))),'[1]Lookup for use classification'!$A$10,IF(OR(ISNUMBER(SEARCH('[1]Lookup for use classification'!$B$11,C5187)),ISNUMBER(SEARCH('[1]Lookup for use classification'!$C$11,C5187))),'[1]Lookup for use classification'!$A$11,IF(OR(ISNUMBER(SEARCH('[1]Lookup for use classification'!$B$12,C5187)),ISNUMBER(SEARCH('[1]Lookup for use classification'!$C$12,C5187))),'[1]Lookup for use classification'!$A$12,IF(OR(ISNUMBER(SEARCH('[1]Lookup for use classification'!$B$13,C5187)),ISNUMBER(SEARCH('[1]Lookup for use classification'!$C$13,C5187)),ISNUMBER(SEARCH('[1]Lookup for use classification'!$D$13,C5187))),'[1]Lookup for use classification'!$A$13,"Nope")))))))))))</f>
        <v>Office</v>
      </c>
      <c r="E5187" s="153">
        <v>600</v>
      </c>
      <c r="F5187" s="9"/>
      <c r="G5187" s="9"/>
      <c r="H5187" s="164">
        <v>300</v>
      </c>
      <c r="I5187" s="164"/>
      <c r="J5187" s="7"/>
      <c r="L5187" s="6"/>
    </row>
    <row r="5188" spans="1:12" hidden="1">
      <c r="A5188" s="138" t="s">
        <v>2182</v>
      </c>
      <c r="B5188" s="8" t="str">
        <f>IF(ISNA(VLOOKUP(CONCATENATE(A5188,C5188),EUS!$B$2:$B$1939,1,FALSE)),"","End Use Study")</f>
        <v>End Use Study</v>
      </c>
      <c r="C5188" s="152" t="s">
        <v>1582</v>
      </c>
      <c r="D5188" s="6" t="s">
        <v>377</v>
      </c>
      <c r="E5188" s="153">
        <v>2440</v>
      </c>
      <c r="F5188" s="9"/>
      <c r="G5188" s="9"/>
      <c r="H5188" s="164">
        <v>1370</v>
      </c>
      <c r="I5188" s="164"/>
      <c r="J5188" s="7">
        <v>10982</v>
      </c>
      <c r="L5188" s="6"/>
    </row>
    <row r="5189" spans="1:12" hidden="1">
      <c r="A5189" s="138" t="s">
        <v>2182</v>
      </c>
      <c r="B5189" s="8" t="str">
        <f>IF(ISNA(VLOOKUP(CONCATENATE(A5189,C5189),EUS!$B$2:$B$1939,1,FALSE)),"","End Use Study")</f>
        <v>End Use Study</v>
      </c>
      <c r="C5189" s="152" t="s">
        <v>3212</v>
      </c>
      <c r="D5189" s="6" t="s">
        <v>377</v>
      </c>
      <c r="E5189" s="153">
        <v>3444</v>
      </c>
      <c r="F5189" s="9"/>
      <c r="G5189" s="9"/>
      <c r="H5189" s="164">
        <v>1885</v>
      </c>
      <c r="I5189" s="164"/>
      <c r="J5189" s="7">
        <v>15670</v>
      </c>
      <c r="L5189" s="6"/>
    </row>
    <row r="5190" spans="1:12" hidden="1">
      <c r="A5190" s="138" t="s">
        <v>2182</v>
      </c>
      <c r="B5190" s="8" t="str">
        <f>IF(ISNA(VLOOKUP(CONCATENATE(A5190,C5190),EUS!$B$2:$B$1939,1,FALSE)),"","End Use Study")</f>
        <v>End Use Study</v>
      </c>
      <c r="C5190" s="152" t="s">
        <v>2575</v>
      </c>
      <c r="D5190" s="6" t="str">
        <f>IF(OR(ISNUMBER(SEARCH('[1]Lookup for use classification'!$B$1,C5190)),ISNUMBER(SEARCH('[1]Lookup for use classification'!$C$1,C5190)),ISNUMBER(SEARCH('[1]Lookup for use classification'!$D$1,C5190)),ISNUMBER(SEARCH('[1]Lookup for use classification'!$E$1,C5190))),'[1]Lookup for use classification'!$A$1,IF(ISNUMBER(SEARCH('[1]Lookup for use classification'!$B$2,C5190)),'[1]Lookup for use classification'!$A$2,IF(ISNUMBER(SEARCH('[1]Lookup for use classification'!$B$3,C5190)),'[1]Lookup for use classification'!$A$3,IF(OR(ISNUMBER(SEARCH('[1]Lookup for use classification'!$B$4,C5190)),ISNUMBER(SEARCH('[1]Lookup for use classification'!$C$4,C5190)),ISNUMBER(SEARCH('[1]Lookup for use classification'!$D$4,C5190)),ISNUMBER(SEARCH('[1]Lookup for use classification'!$E$4,C5190))),'[1]Lookup for use classification'!$A$4,IF(OR(ISNUMBER(SEARCH('[1]Lookup for use classification'!$B$5,C5190)),ISNUMBER(SEARCH('[1]Lookup for use classification'!$C$5,C5190)),ISNUMBER(SEARCH('[1]Lookup for use classification'!$D$5,C5190))),'[1]Lookup for use classification'!$A$5,IF(OR(ISNUMBER(SEARCH('[1]Lookup for use classification'!$B$7,C5190)),ISNUMBER(SEARCH('[1]Lookup for use classification'!$C$7,C5190)),ISNUMBER(SEARCH('[1]Lookup for use classification'!$D$7,C5190))),'[1]Lookup for use classification'!$A$7,IF(OR(ISNUMBER(SEARCH('[1]Lookup for use classification'!$B$9,C5190)),ISNUMBER(SEARCH('[1]Lookup for use classification'!$C$9,C5190)),ISNUMBER(SEARCH('[1]Lookup for use classification'!$D$9,C5190)),ISNUMBER(SEARCH('[1]Lookup for use classification'!$E$9,C5190)),ISNUMBER(SEARCH('[1]Lookup for use classification'!$F$9,C5190)),ISNUMBER(SEARCH('[1]Lookup for use classification'!$G$9,C5190)),ISNUMBER(SEARCH('[1]Lookup for use classification'!$H$9,C5190)),ISNUMBER(SEARCH('[1]Lookup for use classification'!$I$9,C5190)),ISNUMBER(SEARCH('[1]Lookup for use classification'!$J$9,C5190)),ISNUMBER(SEARCH('[1]Lookup for use classification'!$K$9,C5190))),'[1]Lookup for use classification'!$A$9,IF(OR(ISNUMBER(SEARCH('[1]Lookup for use classification'!$B$10,C5190)),ISNUMBER(SEARCH('[1]Lookup for use classification'!$C$10,C5190)),ISNUMBER(SEARCH('[1]Lookup for use classification'!$D$10,C5190)),ISNUMBER(SEARCH('[1]Lookup for use classification'!$E$10,C5190)),ISNUMBER(SEARCH('[1]Lookup for use classification'!$F$10,C5190)),ISNUMBER(SEARCH('[1]Lookup for use classification'!$G$10,C5190))),'[1]Lookup for use classification'!$A$10,IF(OR(ISNUMBER(SEARCH('[1]Lookup for use classification'!$B$11,C5190)),ISNUMBER(SEARCH('[1]Lookup for use classification'!$C$11,C5190))),'[1]Lookup for use classification'!$A$11,IF(OR(ISNUMBER(SEARCH('[1]Lookup for use classification'!$B$12,C5190)),ISNUMBER(SEARCH('[1]Lookup for use classification'!$C$12,C5190))),'[1]Lookup for use classification'!$A$12,IF(OR(ISNUMBER(SEARCH('[1]Lookup for use classification'!$B$13,C5190)),ISNUMBER(SEARCH('[1]Lookup for use classification'!$C$13,C5190)),ISNUMBER(SEARCH('[1]Lookup for use classification'!$D$13,C5190)),,ISNUMBER(SEARCH('[1]Lookup for use classification'!$C$13,C5190)),ISNUMBER(SEARCH('[1]Lookup for use classification'!$E$13,C5190))),'[1]Lookup for use classification'!$A$13,IF(OR(ISNUMBER(SEARCH('[1]Lookup for use classification'!$B$14,C5190)),ISNUMBER(SEARCH('[1]Lookup for use classification'!$C$14,C5190))),'[1]Lookup for use classification'!$A$14,"Other"))))))))))))</f>
        <v>Other</v>
      </c>
      <c r="E5190" s="153">
        <v>96</v>
      </c>
      <c r="F5190" s="9"/>
      <c r="G5190" s="9"/>
      <c r="H5190" s="164"/>
      <c r="I5190" s="164"/>
      <c r="J5190" s="7"/>
      <c r="L5190" s="6"/>
    </row>
    <row r="5191" spans="1:12" hidden="1">
      <c r="A5191" s="138" t="s">
        <v>2182</v>
      </c>
      <c r="B5191" s="8" t="str">
        <f>IF(ISNA(VLOOKUP(CONCATENATE(A5191,C5191),EUS!$B$2:$B$1939,1,FALSE)),"","End Use Study")</f>
        <v>End Use Study</v>
      </c>
      <c r="C5191" s="152" t="s">
        <v>2636</v>
      </c>
      <c r="D5191" s="6" t="str">
        <f>IF(OR(ISNUMBER(SEARCH('[1]Lookup for use classification'!$B$1,C5191)),ISNUMBER(SEARCH('[1]Lookup for use classification'!$C$1,C5191)),ISNUMBER(SEARCH('[1]Lookup for use classification'!$D$1,C5191)),ISNUMBER(SEARCH('[1]Lookup for use classification'!$E$1,C5191))),'[1]Lookup for use classification'!$A$1,IF(ISNUMBER(SEARCH('[1]Lookup for use classification'!$B$2,C5191)),'[1]Lookup for use classification'!$A$2,IF(ISNUMBER(SEARCH('[1]Lookup for use classification'!$B$3,C5191)),'[1]Lookup for use classification'!$A$3,IF(OR(ISNUMBER(SEARCH('[1]Lookup for use classification'!$B$4,C5191)),ISNUMBER(SEARCH('[1]Lookup for use classification'!$C$4,C5191)),ISNUMBER(SEARCH('[1]Lookup for use classification'!$D$4,C5191)),ISNUMBER(SEARCH('[1]Lookup for use classification'!$E$4,C5191))),'[1]Lookup for use classification'!$A$4,IF(OR(ISNUMBER(SEARCH('[1]Lookup for use classification'!$B$5,C5191)),ISNUMBER(SEARCH('[1]Lookup for use classification'!$C$5,C5191)),ISNUMBER(SEARCH('[1]Lookup for use classification'!$D$5,C5191))),'[1]Lookup for use classification'!$A$5,IF(OR(ISNUMBER(SEARCH('[1]Lookup for use classification'!$B$7,C5191)),ISNUMBER(SEARCH('[1]Lookup for use classification'!$C$7,C5191)),ISNUMBER(SEARCH('[1]Lookup for use classification'!$D$7,C5191))),'[1]Lookup for use classification'!$A$7,IF(OR(ISNUMBER(SEARCH('[1]Lookup for use classification'!$B$9,C5191)),ISNUMBER(SEARCH('[1]Lookup for use classification'!$C$9,C5191)),ISNUMBER(SEARCH('[1]Lookup for use classification'!$D$9,C5191)),ISNUMBER(SEARCH('[1]Lookup for use classification'!$E$9,C5191)),ISNUMBER(SEARCH('[1]Lookup for use classification'!$F$9,C5191)),ISNUMBER(SEARCH('[1]Lookup for use classification'!$G$9,C5191)),ISNUMBER(SEARCH('[1]Lookup for use classification'!$H$9,C5191)),ISNUMBER(SEARCH('[1]Lookup for use classification'!$I$9,C5191)),ISNUMBER(SEARCH('[1]Lookup for use classification'!$J$9,C5191)),ISNUMBER(SEARCH('[1]Lookup for use classification'!$K$9,C5191))),'[1]Lookup for use classification'!$A$9,IF(OR(ISNUMBER(SEARCH('[1]Lookup for use classification'!$B$10,C5191)),ISNUMBER(SEARCH('[1]Lookup for use classification'!$C$10,C5191)),ISNUMBER(SEARCH('[1]Lookup for use classification'!$D$10,C5191)),ISNUMBER(SEARCH('[1]Lookup for use classification'!$E$10,C5191)),ISNUMBER(SEARCH('[1]Lookup for use classification'!$F$10,C5191)),ISNUMBER(SEARCH('[1]Lookup for use classification'!$G$10,C5191))),'[1]Lookup for use classification'!$A$10,IF(OR(ISNUMBER(SEARCH('[1]Lookup for use classification'!$B$11,C5191)),ISNUMBER(SEARCH('[1]Lookup for use classification'!$C$11,C5191))),'[1]Lookup for use classification'!$A$11,IF(OR(ISNUMBER(SEARCH('[1]Lookup for use classification'!$B$12,C5191)),ISNUMBER(SEARCH('[1]Lookup for use classification'!$C$12,C5191))),'[1]Lookup for use classification'!$A$12,IF(OR(ISNUMBER(SEARCH('[1]Lookup for use classification'!$B$13,C5191)),ISNUMBER(SEARCH('[1]Lookup for use classification'!$C$13,C5191)),ISNUMBER(SEARCH('[1]Lookup for use classification'!$D$13,C5191)),,ISNUMBER(SEARCH('[1]Lookup for use classification'!$C$13,C5191)),ISNUMBER(SEARCH('[1]Lookup for use classification'!$E$13,C5191))),'[1]Lookup for use classification'!$A$13,IF(OR(ISNUMBER(SEARCH('[1]Lookup for use classification'!$B$14,C5191)),ISNUMBER(SEARCH('[1]Lookup for use classification'!$C$14,C5191))),'[1]Lookup for use classification'!$A$14,"Other"))))))))))))</f>
        <v>Other</v>
      </c>
      <c r="E5191" s="153">
        <v>480</v>
      </c>
      <c r="F5191" s="9"/>
      <c r="G5191" s="9"/>
      <c r="H5191" s="164"/>
      <c r="I5191" s="164"/>
      <c r="J5191" s="7"/>
      <c r="L5191" s="6"/>
    </row>
    <row r="5192" spans="1:12" hidden="1">
      <c r="A5192" s="188" t="s">
        <v>2987</v>
      </c>
      <c r="B5192" s="8" t="str">
        <f>IF(ISNA(VLOOKUP(CONCATENATE(A5192,C5192),ARIS!$A$1:$A$959,1,FALSE)),"","ARIS")</f>
        <v>ARIS</v>
      </c>
      <c r="C5192" s="324" t="s">
        <v>2988</v>
      </c>
      <c r="D5192" s="6" t="str">
        <f>IF(OR(ISNUMBER(SEARCH('[1]Lookup for use classification'!$B$1,C5192)),ISNUMBER(SEARCH('[1]Lookup for use classification'!$C$1,C5192)),ISNUMBER(SEARCH('[1]Lookup for use classification'!$D$1,C5192)),ISNUMBER(SEARCH('[1]Lookup for use classification'!$E$1,C5192))),'[1]Lookup for use classification'!$A$1,IF(ISNUMBER(SEARCH('[1]Lookup for use classification'!$B$2,C5192)),'[1]Lookup for use classification'!$A$2,IF(ISNUMBER(SEARCH('[1]Lookup for use classification'!$B$3,C5192)),'[1]Lookup for use classification'!$A$3,IF(OR(ISNUMBER(SEARCH('[1]Lookup for use classification'!$B$4,C5192)),ISNUMBER(SEARCH('[1]Lookup for use classification'!$C$4,C5192)),ISNUMBER(SEARCH('[1]Lookup for use classification'!$D$4,C5192)),ISNUMBER(SEARCH('[1]Lookup for use classification'!$E$4,C5192))),'[1]Lookup for use classification'!$A$4,IF(OR(ISNUMBER(SEARCH('[1]Lookup for use classification'!$B$5,C5192)),ISNUMBER(SEARCH('[1]Lookup for use classification'!$C$5,C5192)),ISNUMBER(SEARCH('[1]Lookup for use classification'!$D$5,C5192))),'[1]Lookup for use classification'!$A$5,IF(OR(ISNUMBER(SEARCH('[1]Lookup for use classification'!$B$7,C5192)),ISNUMBER(SEARCH('[1]Lookup for use classification'!$C$7,C5192)),ISNUMBER(SEARCH('[1]Lookup for use classification'!$D$7,C5192))),'[1]Lookup for use classification'!$A$7,IF(OR(ISNUMBER(SEARCH('[1]Lookup for use classification'!$B$9,C5192)),ISNUMBER(SEARCH('[1]Lookup for use classification'!$C$9,C5192)),ISNUMBER(SEARCH('[1]Lookup for use classification'!$D$9,C5192)),ISNUMBER(SEARCH('[1]Lookup for use classification'!$E$9,C5192)),ISNUMBER(SEARCH('[1]Lookup for use classification'!$F$9,C5192)),ISNUMBER(SEARCH('[1]Lookup for use classification'!$G$9,C5192)),ISNUMBER(SEARCH('[1]Lookup for use classification'!$H$9,C5192)),ISNUMBER(SEARCH('[1]Lookup for use classification'!$I$9,C5192)),ISNUMBER(SEARCH('[1]Lookup for use classification'!$J$9,C5192)),ISNUMBER(SEARCH('[1]Lookup for use classification'!$K$9,C5192))),'[1]Lookup for use classification'!$A$9,IF(OR(ISNUMBER(SEARCH('[1]Lookup for use classification'!$B$10,C5192)),ISNUMBER(SEARCH('[1]Lookup for use classification'!$C$10,C5192)),ISNUMBER(SEARCH('[1]Lookup for use classification'!$D$10,C5192)),ISNUMBER(SEARCH('[1]Lookup for use classification'!$E$10,C5192)),ISNUMBER(SEARCH('[1]Lookup for use classification'!$F$10,C5192)),ISNUMBER(SEARCH('[1]Lookup for use classification'!$G$10,C5192))),'[1]Lookup for use classification'!$A$10,IF(OR(ISNUMBER(SEARCH('[1]Lookup for use classification'!$B$11,C5192)),ISNUMBER(SEARCH('[1]Lookup for use classification'!$C$11,C5192))),'[1]Lookup for use classification'!$A$11,IF(OR(ISNUMBER(SEARCH('[1]Lookup for use classification'!$B$12,C5192)),ISNUMBER(SEARCH('[1]Lookup for use classification'!$C$12,C5192))),'[1]Lookup for use classification'!$A$12,IF(OR(ISNUMBER(SEARCH('[1]Lookup for use classification'!$B$13,C5192)),ISNUMBER(SEARCH('[1]Lookup for use classification'!$C$13,C5192)),ISNUMBER(SEARCH('[1]Lookup for use classification'!$D$13,C5192)),,ISNUMBER(SEARCH('[1]Lookup for use classification'!$C$13,C5192)),ISNUMBER(SEARCH('[1]Lookup for use classification'!$E$13,C5192))),'[1]Lookup for use classification'!$A$13,IF(OR(ISNUMBER(SEARCH('[1]Lookup for use classification'!$B$14,C5192)),ISNUMBER(SEARCH('[1]Lookup for use classification'!$C$14,C5192))),'[1]Lookup for use classification'!$A$14,"Other"))))))))))))</f>
        <v>Other</v>
      </c>
      <c r="E5192" s="325">
        <v>2000</v>
      </c>
      <c r="F5192" s="163"/>
      <c r="G5192" s="163"/>
      <c r="H5192" s="164">
        <v>963.50364963503648</v>
      </c>
      <c r="I5192" s="164"/>
      <c r="J5192" s="165">
        <v>2141.0192689999999</v>
      </c>
    </row>
    <row r="5193" spans="1:12" hidden="1">
      <c r="A5193" s="138" t="s">
        <v>2182</v>
      </c>
      <c r="B5193" s="8" t="str">
        <f>IF(ISNA(VLOOKUP(CONCATENATE(A5193,C5193),EUS!$B$2:$B$1939,1,FALSE)),"","End Use Study")</f>
        <v>End Use Study</v>
      </c>
      <c r="C5193" s="152" t="s">
        <v>2562</v>
      </c>
      <c r="D5193" s="165" t="s">
        <v>2424</v>
      </c>
      <c r="E5193" s="153">
        <v>900</v>
      </c>
      <c r="F5193" s="9"/>
      <c r="G5193" s="9"/>
      <c r="H5193" s="164">
        <v>500</v>
      </c>
      <c r="I5193" s="164"/>
      <c r="J5193" s="7"/>
      <c r="L5193" s="6"/>
    </row>
    <row r="5194" spans="1:12" hidden="1">
      <c r="A5194" s="138" t="s">
        <v>2182</v>
      </c>
      <c r="B5194" s="8" t="str">
        <f>IF(ISNA(VLOOKUP(CONCATENATE(A5194,C5194),EUS!$B$2:$B$1939,1,FALSE)),"","End Use Study")</f>
        <v>End Use Study</v>
      </c>
      <c r="C5194" s="152" t="s">
        <v>2420</v>
      </c>
      <c r="D5194" s="11" t="s">
        <v>213</v>
      </c>
      <c r="E5194" s="153">
        <v>1269</v>
      </c>
      <c r="F5194" s="9"/>
      <c r="G5194" s="9"/>
      <c r="H5194" s="164">
        <v>550</v>
      </c>
      <c r="I5194" s="164"/>
      <c r="J5194" s="7">
        <v>2784</v>
      </c>
      <c r="L5194" s="6"/>
    </row>
    <row r="5195" spans="1:12" hidden="1">
      <c r="A5195" s="138" t="s">
        <v>2182</v>
      </c>
      <c r="B5195" s="8" t="str">
        <f>IF(ISNA(VLOOKUP(CONCATENATE(A5195,C5195),EUS!$B$2:$B$1939,1,FALSE)),"","End Use Study")</f>
        <v>End Use Study</v>
      </c>
      <c r="C5195" s="152" t="s">
        <v>2230</v>
      </c>
      <c r="D5195" s="8" t="str">
        <f>IF(OR(ISNUMBER(SEARCH('[1]Lookup for use classification'!$B$1,C5195)),ISNUMBER(SEARCH('[1]Lookup for use classification'!$C$1,C5195)),ISNUMBER(SEARCH('[1]Lookup for use classification'!$D$1,C5195)),ISNUMBER(SEARCH('[1]Lookup for use classification'!$E$1,C5195))),'[1]Lookup for use classification'!$A$1,IF(ISNUMBER(SEARCH('[1]Lookup for use classification'!$B$2,C5195)),'[1]Lookup for use classification'!$A$2,IF(ISNUMBER(SEARCH('[1]Lookup for use classification'!$B$3,C5195)),'[1]Lookup for use classification'!$A$3,IF(OR(ISNUMBER(SEARCH('[1]Lookup for use classification'!$B$4,C5195)),ISNUMBER(SEARCH('[1]Lookup for use classification'!$C$4,C5195)),ISNUMBER(SEARCH('[1]Lookup for use classification'!$D$4,C5195)),ISNUMBER(SEARCH('[1]Lookup for use classification'!$E$4,C5195))),'[1]Lookup for use classification'!$A$4,IF(OR(ISNUMBER(SEARCH('[1]Lookup for use classification'!$B$5,C5195)),ISNUMBER(SEARCH('[1]Lookup for use classification'!$C$5,C5195)),ISNUMBER(SEARCH('[1]Lookup for use classification'!$D$5,C5195))),'[1]Lookup for use classification'!$A$5,IF(OR(ISNUMBER(SEARCH('[1]Lookup for use classification'!$B$7,C5195)),ISNUMBER(SEARCH('[1]Lookup for use classification'!$C$7,C5195)),ISNUMBER(SEARCH('[1]Lookup for use classification'!$D$7,C5195))),'[1]Lookup for use classification'!$A$7,IF(OR(ISNUMBER(SEARCH('[1]Lookup for use classification'!$B$9,C5195)),ISNUMBER(SEARCH('[1]Lookup for use classification'!$C$9,C5195)),ISNUMBER(SEARCH('[1]Lookup for use classification'!$D$9,C5195)),ISNUMBER(SEARCH('[1]Lookup for use classification'!$E$9,C5195)),ISNUMBER(SEARCH('[1]Lookup for use classification'!$F$9,C5195)),ISNUMBER(SEARCH('[1]Lookup for use classification'!$G$9,C5195)),ISNUMBER(SEARCH('[1]Lookup for use classification'!$H$9,C5195)),ISNUMBER(SEARCH('[1]Lookup for use classification'!$I$9,C5195)),ISNUMBER(SEARCH('[1]Lookup for use classification'!$J$9,C5195)),ISNUMBER(SEARCH('[1]Lookup for use classification'!$K$9,C5195))),'[1]Lookup for use classification'!$A$9,IF(OR(ISNUMBER(SEARCH('[1]Lookup for use classification'!$B$10,C5195)),ISNUMBER(SEARCH('[1]Lookup for use classification'!$C$10,C5195)),ISNUMBER(SEARCH('[1]Lookup for use classification'!$D$10,C5195)),ISNUMBER(SEARCH('[1]Lookup for use classification'!$E$10,C5195)),ISNUMBER(SEARCH('[1]Lookup for use classification'!$F$10,C5195)),ISNUMBER(SEARCH('[1]Lookup for use classification'!$G$10,C5195))),'[1]Lookup for use classification'!$A$10,IF(OR(ISNUMBER(SEARCH('[1]Lookup for use classification'!$B$11,C5195)),ISNUMBER(SEARCH('[1]Lookup for use classification'!$C$11,C5195))),'[1]Lookup for use classification'!$A$11,IF(OR(ISNUMBER(SEARCH('[1]Lookup for use classification'!$B$12,C5195)),ISNUMBER(SEARCH('[1]Lookup for use classification'!$C$12,C5195))),'[1]Lookup for use classification'!$A$12,IF(OR(ISNUMBER(SEARCH('[1]Lookup for use classification'!$B$13,C5195)),ISNUMBER(SEARCH('[1]Lookup for use classification'!$C$13,C5195)),ISNUMBER(SEARCH('[1]Lookup for use classification'!$D$13,C5195)),,ISNUMBER(SEARCH('[1]Lookup for use classification'!$C$13,C5195)),ISNUMBER(SEARCH('[1]Lookup for use classification'!$E$13,C5195))),'[1]Lookup for use classification'!$A$13,IF(OR(ISNUMBER(SEARCH('[1]Lookup for use classification'!$B$14,C5195)),ISNUMBER(SEARCH('[1]Lookup for use classification'!$C$14,C5195))),'[1]Lookup for use classification'!$A$14,"Other"))))))))))))</f>
        <v>Retail - Other</v>
      </c>
      <c r="E5195" s="153">
        <v>3400</v>
      </c>
      <c r="F5195" s="9"/>
      <c r="G5195" s="9"/>
      <c r="H5195" s="164">
        <v>1000</v>
      </c>
      <c r="I5195" s="164"/>
      <c r="J5195" s="7"/>
      <c r="L5195" s="6"/>
    </row>
    <row r="5196" spans="1:12" hidden="1">
      <c r="A5196" s="138" t="s">
        <v>2182</v>
      </c>
      <c r="B5196" s="8" t="str">
        <f>IF(ISNA(VLOOKUP(CONCATENATE(A5196,C5196),EUS!$B$2:$B$1939,1,FALSE)),"","End Use Study")</f>
        <v>End Use Study</v>
      </c>
      <c r="C5196" s="152" t="s">
        <v>233</v>
      </c>
      <c r="D5196" s="162" t="s">
        <v>1980</v>
      </c>
      <c r="E5196" s="153">
        <v>960</v>
      </c>
      <c r="F5196" s="9"/>
      <c r="G5196" s="9"/>
      <c r="H5196" s="164"/>
      <c r="I5196" s="164"/>
      <c r="J5196" s="7"/>
      <c r="L5196" s="6"/>
    </row>
    <row r="5197" spans="1:12" hidden="1">
      <c r="A5197" s="138" t="s">
        <v>2182</v>
      </c>
      <c r="B5197" s="8" t="str">
        <f>IF(ISNA(VLOOKUP(CONCATENATE(A5197,C5197),EUS!$B$2:$B$1939,1,FALSE)),"","End Use Study")</f>
        <v>End Use Study</v>
      </c>
      <c r="C5197" s="152" t="s">
        <v>2138</v>
      </c>
      <c r="D5197" s="162" t="s">
        <v>1980</v>
      </c>
      <c r="E5197" s="153">
        <v>2000</v>
      </c>
      <c r="F5197" s="9"/>
      <c r="G5197" s="9"/>
      <c r="H5197" s="164"/>
      <c r="I5197" s="164"/>
      <c r="J5197" s="7"/>
      <c r="L5197" s="6"/>
    </row>
    <row r="5198" spans="1:12" hidden="1">
      <c r="A5198" s="185" t="s">
        <v>3604</v>
      </c>
      <c r="B5198" s="8" t="s">
        <v>6055</v>
      </c>
      <c r="C5198" s="324"/>
      <c r="D5198" s="165" t="s">
        <v>3335</v>
      </c>
      <c r="E5198" s="325">
        <v>22793</v>
      </c>
      <c r="F5198" s="163"/>
      <c r="G5198" s="163"/>
      <c r="H5198" s="164"/>
      <c r="I5198" s="164"/>
      <c r="K5198" s="163"/>
    </row>
    <row r="5199" spans="1:12" hidden="1">
      <c r="A5199" s="185" t="s">
        <v>3605</v>
      </c>
      <c r="B5199" s="8" t="s">
        <v>6055</v>
      </c>
      <c r="C5199" s="324"/>
      <c r="D5199" s="165" t="s">
        <v>3335</v>
      </c>
      <c r="E5199" s="325">
        <v>33797</v>
      </c>
      <c r="F5199" s="163"/>
      <c r="G5199" s="163"/>
      <c r="H5199" s="164"/>
      <c r="I5199" s="164"/>
      <c r="K5199" s="163"/>
    </row>
    <row r="5200" spans="1:12" hidden="1">
      <c r="A5200" s="188" t="s">
        <v>2231</v>
      </c>
      <c r="B5200" s="8" t="str">
        <f>IF(ISNA(VLOOKUP(CONCATENATE(A5200,C5200),EUS!$B$2:$B$1939,1,FALSE)),"","End Use Study")</f>
        <v>End Use Study</v>
      </c>
      <c r="C5200" s="324" t="s">
        <v>886</v>
      </c>
      <c r="D5200" s="8" t="str">
        <f>IF(OR(ISNUMBER(SEARCH('[1]Lookup for use classification'!$B$1,C5200)),ISNUMBER(SEARCH('[1]Lookup for use classification'!$C$1,C5200)),ISNUMBER(SEARCH('[1]Lookup for use classification'!$D$1,C5200)),ISNUMBER(SEARCH('[1]Lookup for use classification'!$E$1,C5200))),'[1]Lookup for use classification'!$A$1,IF(ISNUMBER(SEARCH('[1]Lookup for use classification'!$B$2,C5200)),'[1]Lookup for use classification'!$A$2,IF(ISNUMBER(SEARCH('[1]Lookup for use classification'!$B$3,C5200)),'[1]Lookup for use classification'!$A$3,IF(OR(ISNUMBER(SEARCH('[1]Lookup for use classification'!$B$4,C5200)),ISNUMBER(SEARCH('[1]Lookup for use classification'!$C$4,C5200)),ISNUMBER(SEARCH('[1]Lookup for use classification'!$D$4,C5200)),ISNUMBER(SEARCH('[1]Lookup for use classification'!$E$4,C5200))),'[1]Lookup for use classification'!$A$4,IF(OR(ISNUMBER(SEARCH('[1]Lookup for use classification'!$B$5,C5200)),ISNUMBER(SEARCH('[1]Lookup for use classification'!$C$5,C5200)),ISNUMBER(SEARCH('[1]Lookup for use classification'!$D$5,C5200))),'[1]Lookup for use classification'!$A$5,IF(OR(ISNUMBER(SEARCH('[1]Lookup for use classification'!$B$7,C5200)),ISNUMBER(SEARCH('[1]Lookup for use classification'!$C$7,C5200)),ISNUMBER(SEARCH('[1]Lookup for use classification'!$D$7,C5200))),'[1]Lookup for use classification'!$A$7,IF(OR(ISNUMBER(SEARCH('[1]Lookup for use classification'!$B$9,C5200)),ISNUMBER(SEARCH('[1]Lookup for use classification'!$C$9,C5200)),ISNUMBER(SEARCH('[1]Lookup for use classification'!$D$9,C5200)),ISNUMBER(SEARCH('[1]Lookup for use classification'!$E$9,C5200)),ISNUMBER(SEARCH('[1]Lookup for use classification'!$F$9,C5200)),ISNUMBER(SEARCH('[1]Lookup for use classification'!$G$9,C5200)),ISNUMBER(SEARCH('[1]Lookup for use classification'!$H$9,C5200)),ISNUMBER(SEARCH('[1]Lookup for use classification'!$I$9,C5200)),ISNUMBER(SEARCH('[1]Lookup for use classification'!$J$9,C5200)),ISNUMBER(SEARCH('[1]Lookup for use classification'!$K$9,C5200))),'[1]Lookup for use classification'!$A$9,IF(OR(ISNUMBER(SEARCH('[1]Lookup for use classification'!$B$10,C5200)),ISNUMBER(SEARCH('[1]Lookup for use classification'!$C$10,C5200)),ISNUMBER(SEARCH('[1]Lookup for use classification'!$D$10,C5200)),ISNUMBER(SEARCH('[1]Lookup for use classification'!$E$10,C5200)),ISNUMBER(SEARCH('[1]Lookup for use classification'!$F$10,C5200)),ISNUMBER(SEARCH('[1]Lookup for use classification'!$G$10,C5200))),'[1]Lookup for use classification'!$A$10,IF(OR(ISNUMBER(SEARCH('[1]Lookup for use classification'!$B$11,C5200)),ISNUMBER(SEARCH('[1]Lookup for use classification'!$C$11,C5200))),'[1]Lookup for use classification'!$A$11,IF(OR(ISNUMBER(SEARCH('[1]Lookup for use classification'!$B$12,C5200)),ISNUMBER(SEARCH('[1]Lookup for use classification'!$C$12,C5200))),'[1]Lookup for use classification'!$A$12,IF(OR(ISNUMBER(SEARCH('[1]Lookup for use classification'!$B$13,C5200)),ISNUMBER(SEARCH('[1]Lookup for use classification'!$C$13,C5200)),ISNUMBER(SEARCH('[1]Lookup for use classification'!$D$13,C5200)),,ISNUMBER(SEARCH('[1]Lookup for use classification'!$C$13,C5200)),ISNUMBER(SEARCH('[1]Lookup for use classification'!$E$13,C5200))),'[1]Lookup for use classification'!$A$13,IF(OR(ISNUMBER(SEARCH('[1]Lookup for use classification'!$B$14,C5200)),ISNUMBER(SEARCH('[1]Lookup for use classification'!$C$14,C5200))),'[1]Lookup for use classification'!$A$14,"Other"))))))))))))</f>
        <v>Retail - Other</v>
      </c>
      <c r="E5200" s="325"/>
      <c r="F5200" s="163"/>
      <c r="G5200" s="163"/>
      <c r="H5200" s="164"/>
      <c r="I5200" s="164"/>
      <c r="J5200" s="189"/>
    </row>
    <row r="5201" spans="1:12" hidden="1">
      <c r="A5201" s="138" t="s">
        <v>2563</v>
      </c>
      <c r="B5201" s="8" t="str">
        <f>IF(ISNA(VLOOKUP(CONCATENATE(A5201,C5201),EUS!$B$2:$B$1939,1,FALSE)),"","End Use Study")</f>
        <v>End Use Study</v>
      </c>
      <c r="C5201" s="152" t="s">
        <v>2564</v>
      </c>
      <c r="D5201" s="8" t="str">
        <f>IF(OR(ISNUMBER(SEARCH('[1]Lookup for use classification'!$B$1,C5201)),ISNUMBER(SEARCH('[1]Lookup for use classification'!$C$1,C5201)),ISNUMBER(SEARCH('[1]Lookup for use classification'!$D$1,C5201))),'[1]Lookup for use classification'!$A$1,IF(ISNUMBER(SEARCH('[1]Lookup for use classification'!$B$2,C5201)),'[1]Lookup for use classification'!$A$2,IF(ISNUMBER(SEARCH('[1]Lookup for use classification'!$B$3,C5201)),'[1]Lookup for use classification'!$A$3,IF(OR(ISNUMBER(SEARCH('[1]Lookup for use classification'!$B$4,C5201)),ISNUMBER(SEARCH('[1]Lookup for use classification'!$C$4,C5201))),'[1]Lookup for use classification'!$A$4,IF(OR(ISNUMBER(SEARCH('[1]Lookup for use classification'!$B$5,C5201)),ISNUMBER(SEARCH('[1]Lookup for use classification'!$C$5,C5201)),ISNUMBER(SEARCH('[1]Lookup for use classification'!$D$5,C5201))),'[1]Lookup for use classification'!$A$5,IF(OR(ISNUMBER(SEARCH('[1]Lookup for use classification'!$B$7,C5201)),ISNUMBER(SEARCH('[1]Lookup for use classification'!$C$7,C5201)),ISNUMBER(SEARCH('[1]Lookup for use classification'!$D$7,C5201))),'[1]Lookup for use classification'!$A$7,IF(OR(ISNUMBER(SEARCH('[1]Lookup for use classification'!$B$9,C5201)),ISNUMBER(SEARCH('[1]Lookup for use classification'!$C$9,C5201)),ISNUMBER(SEARCH('[1]Lookup for use classification'!$D$9,C5201)),ISNUMBER(SEARCH('[1]Lookup for use classification'!$E$9,C5201)),ISNUMBER(SEARCH('[1]Lookup for use classification'!$F$9,C5201)),ISNUMBER(SEARCH('[1]Lookup for use classification'!$G$9,C5201))),'[1]Lookup for use classification'!$A$9,IF(OR(ISNUMBER(SEARCH('[1]Lookup for use classification'!$B$10,C5201)),ISNUMBER(SEARCH('[1]Lookup for use classification'!$C$10,C5201)),ISNUMBER(SEARCH('[1]Lookup for use classification'!$D$10,C5201)),ISNUMBER(SEARCH('[1]Lookup for use classification'!$E$10,C5201)),ISNUMBER(SEARCH('[1]Lookup for use classification'!$F$10,C5201))),'[1]Lookup for use classification'!$A$10,IF(OR(ISNUMBER(SEARCH('[1]Lookup for use classification'!$B$11,C5201)),ISNUMBER(SEARCH('[1]Lookup for use classification'!$C$11,C5201))),'[1]Lookup for use classification'!$A$11,IF(OR(ISNUMBER(SEARCH('[1]Lookup for use classification'!$B$12,C5201)),ISNUMBER(SEARCH('[1]Lookup for use classification'!$C$12,C5201))),'[1]Lookup for use classification'!$A$12,"Nope"))))))))))</f>
        <v>Public Assembly</v>
      </c>
      <c r="E5201" s="153"/>
      <c r="F5201" s="9"/>
      <c r="G5201" s="9"/>
      <c r="H5201" s="164"/>
      <c r="I5201" s="164"/>
      <c r="J5201" s="7"/>
      <c r="L5201" s="6"/>
    </row>
    <row r="5202" spans="1:12" hidden="1">
      <c r="A5202" s="188" t="s">
        <v>2421</v>
      </c>
      <c r="B5202" s="8" t="str">
        <f>IF(ISNA(VLOOKUP(CONCATENATE(A5202,C5202),ARIS!$A$1:$A$959,1,FALSE)),"","ARIS")</f>
        <v>ARIS</v>
      </c>
      <c r="C5202" s="324" t="s">
        <v>2422</v>
      </c>
      <c r="D5202" s="11" t="s">
        <v>213</v>
      </c>
      <c r="E5202" s="325">
        <v>3204</v>
      </c>
      <c r="F5202" s="163"/>
      <c r="G5202" s="163"/>
      <c r="H5202" s="164">
        <v>2161.6204379562046</v>
      </c>
      <c r="I5202" s="164"/>
      <c r="J5202" s="165">
        <v>14214.794598666667</v>
      </c>
    </row>
    <row r="5203" spans="1:12" hidden="1">
      <c r="A5203" s="188" t="s">
        <v>2183</v>
      </c>
      <c r="B5203" s="8" t="str">
        <f>IF(ISNA(VLOOKUP(CONCATENATE(A5203,C5203),ARIS!$A$1:$A$959,1,FALSE)),"","ARIS")</f>
        <v>ARIS</v>
      </c>
      <c r="C5203" s="324" t="s">
        <v>3609</v>
      </c>
      <c r="D5203" s="162" t="s">
        <v>3335</v>
      </c>
      <c r="E5203" s="325">
        <v>20967</v>
      </c>
      <c r="F5203" s="163"/>
      <c r="G5203" s="163"/>
      <c r="H5203" s="164">
        <v>7338.0437956204378</v>
      </c>
      <c r="I5203" s="164"/>
      <c r="J5203" s="165">
        <v>119487.07537399999</v>
      </c>
    </row>
    <row r="5204" spans="1:12" hidden="1">
      <c r="A5204" s="188" t="s">
        <v>2183</v>
      </c>
      <c r="B5204" s="8" t="str">
        <f>IF(ISNA(VLOOKUP(CONCATENATE(A5204,C5204),ARIS!$A$1:$A$959,1,FALSE)),"","ARIS")</f>
        <v>ARIS</v>
      </c>
      <c r="C5204" s="324" t="s">
        <v>3606</v>
      </c>
      <c r="D5204" s="162" t="s">
        <v>3335</v>
      </c>
      <c r="E5204" s="325">
        <v>21000</v>
      </c>
      <c r="F5204" s="163"/>
      <c r="G5204" s="163"/>
      <c r="H5204" s="164">
        <v>23924.277372262775</v>
      </c>
      <c r="I5204" s="164"/>
      <c r="J5204" s="165">
        <v>257102.31390000001</v>
      </c>
    </row>
    <row r="5205" spans="1:12" hidden="1">
      <c r="A5205" s="188" t="s">
        <v>2183</v>
      </c>
      <c r="B5205" s="8" t="str">
        <f>IF(ISNA(VLOOKUP(CONCATENATE(A5205,C5205),ARIS!$A$1:$A$959,1,FALSE)),"","ARIS")</f>
        <v>ARIS</v>
      </c>
      <c r="C5205" s="324" t="s">
        <v>3607</v>
      </c>
      <c r="D5205" s="162" t="s">
        <v>3335</v>
      </c>
      <c r="E5205" s="325">
        <v>24533</v>
      </c>
      <c r="F5205" s="163"/>
      <c r="G5205" s="163"/>
      <c r="H5205" s="164">
        <v>11635.2700729927</v>
      </c>
      <c r="I5205" s="164"/>
      <c r="J5205" s="165">
        <v>153661.38293999998</v>
      </c>
    </row>
    <row r="5206" spans="1:12" hidden="1">
      <c r="A5206" s="188" t="s">
        <v>2183</v>
      </c>
      <c r="B5206" s="8" t="str">
        <f>IF(ISNA(VLOOKUP(CONCATENATE(A5206,C5206),ARIS!$A$1:$A$959,1,FALSE)),"","ARIS")</f>
        <v>ARIS</v>
      </c>
      <c r="C5206" s="324" t="s">
        <v>3608</v>
      </c>
      <c r="D5206" s="162" t="s">
        <v>3335</v>
      </c>
      <c r="E5206" s="325">
        <v>58096</v>
      </c>
      <c r="F5206" s="163"/>
      <c r="G5206" s="163"/>
      <c r="H5206" s="164">
        <v>47903.817518248179</v>
      </c>
      <c r="I5206" s="164"/>
      <c r="J5206" s="165">
        <v>362433.59491333336</v>
      </c>
    </row>
    <row r="5207" spans="1:12" hidden="1">
      <c r="A5207" s="188" t="s">
        <v>2183</v>
      </c>
      <c r="B5207" s="8" t="str">
        <f>IF(ISNA(VLOOKUP(CONCATENATE(A5207,C5207),ARIS!$A$1:$A$959,1,FALSE)),"","ARIS")</f>
        <v>ARIS</v>
      </c>
      <c r="C5207" s="324" t="s">
        <v>2989</v>
      </c>
      <c r="D5207" s="8" t="str">
        <f>IF(OR(ISNUMBER(SEARCH('[1]Lookup for use classification'!$B$1,C5207)),ISNUMBER(SEARCH('[1]Lookup for use classification'!$C$1,C5207)),ISNUMBER(SEARCH('[1]Lookup for use classification'!$D$1,C5207)),ISNUMBER(SEARCH('[1]Lookup for use classification'!$E$1,C5207))),'[1]Lookup for use classification'!$A$1,IF(ISNUMBER(SEARCH('[1]Lookup for use classification'!$B$2,C5207)),'[1]Lookup for use classification'!$A$2,IF(ISNUMBER(SEARCH('[1]Lookup for use classification'!$B$3,C5207)),'[1]Lookup for use classification'!$A$3,IF(OR(ISNUMBER(SEARCH('[1]Lookup for use classification'!$B$4,C5207)),ISNUMBER(SEARCH('[1]Lookup for use classification'!$C$4,C5207)),ISNUMBER(SEARCH('[1]Lookup for use classification'!$D$4,C5207)),ISNUMBER(SEARCH('[1]Lookup for use classification'!$E$4,C5207))),'[1]Lookup for use classification'!$A$4,IF(OR(ISNUMBER(SEARCH('[1]Lookup for use classification'!$B$5,C5207)),ISNUMBER(SEARCH('[1]Lookup for use classification'!$C$5,C5207)),ISNUMBER(SEARCH('[1]Lookup for use classification'!$D$5,C5207))),'[1]Lookup for use classification'!$A$5,IF(OR(ISNUMBER(SEARCH('[1]Lookup for use classification'!$B$7,C5207)),ISNUMBER(SEARCH('[1]Lookup for use classification'!$C$7,C5207)),ISNUMBER(SEARCH('[1]Lookup for use classification'!$D$7,C5207))),'[1]Lookup for use classification'!$A$7,IF(OR(ISNUMBER(SEARCH('[1]Lookup for use classification'!$B$9,C5207)),ISNUMBER(SEARCH('[1]Lookup for use classification'!$C$9,C5207)),ISNUMBER(SEARCH('[1]Lookup for use classification'!$D$9,C5207)),ISNUMBER(SEARCH('[1]Lookup for use classification'!$E$9,C5207)),ISNUMBER(SEARCH('[1]Lookup for use classification'!$F$9,C5207)),ISNUMBER(SEARCH('[1]Lookup for use classification'!$G$9,C5207)),ISNUMBER(SEARCH('[1]Lookup for use classification'!$H$9,C5207)),ISNUMBER(SEARCH('[1]Lookup for use classification'!$I$9,C5207)),ISNUMBER(SEARCH('[1]Lookup for use classification'!$J$9,C5207)),ISNUMBER(SEARCH('[1]Lookup for use classification'!$K$9,C5207))),'[1]Lookup for use classification'!$A$9,IF(OR(ISNUMBER(SEARCH('[1]Lookup for use classification'!$B$10,C5207)),ISNUMBER(SEARCH('[1]Lookup for use classification'!$C$10,C5207)),ISNUMBER(SEARCH('[1]Lookup for use classification'!$D$10,C5207)),ISNUMBER(SEARCH('[1]Lookup for use classification'!$E$10,C5207)),ISNUMBER(SEARCH('[1]Lookup for use classification'!$F$10,C5207)),ISNUMBER(SEARCH('[1]Lookup for use classification'!$G$10,C5207))),'[1]Lookup for use classification'!$A$10,IF(OR(ISNUMBER(SEARCH('[1]Lookup for use classification'!$B$11,C5207)),ISNUMBER(SEARCH('[1]Lookup for use classification'!$C$11,C5207))),'[1]Lookup for use classification'!$A$11,IF(OR(ISNUMBER(SEARCH('[1]Lookup for use classification'!$B$12,C5207)),ISNUMBER(SEARCH('[1]Lookup for use classification'!$C$12,C5207))),'[1]Lookup for use classification'!$A$12,IF(OR(ISNUMBER(SEARCH('[1]Lookup for use classification'!$B$13,C5207)),ISNUMBER(SEARCH('[1]Lookup for use classification'!$C$13,C5207)),ISNUMBER(SEARCH('[1]Lookup for use classification'!$D$13,C5207)),,ISNUMBER(SEARCH('[1]Lookup for use classification'!$C$13,C5207)),ISNUMBER(SEARCH('[1]Lookup for use classification'!$E$13,C5207))),'[1]Lookup for use classification'!$A$13,IF(OR(ISNUMBER(SEARCH('[1]Lookup for use classification'!$B$14,C5207)),ISNUMBER(SEARCH('[1]Lookup for use classification'!$C$14,C5207))),'[1]Lookup for use classification'!$A$14,"Other"))))))))))))</f>
        <v>Other</v>
      </c>
      <c r="E5207" s="325">
        <v>480</v>
      </c>
      <c r="F5207" s="163"/>
      <c r="G5207" s="163"/>
      <c r="H5207" s="164"/>
      <c r="I5207" s="164"/>
      <c r="J5207" s="165">
        <v>26400.237599999997</v>
      </c>
    </row>
    <row r="5208" spans="1:12" hidden="1">
      <c r="A5208" s="188" t="s">
        <v>2183</v>
      </c>
      <c r="B5208" s="8" t="str">
        <f>IF(ISNA(VLOOKUP(CONCATENATE(A5208,C5208),ARIS!$A$1:$A$959,1,FALSE)),"","ARIS")</f>
        <v>ARIS</v>
      </c>
      <c r="C5208" s="324" t="s">
        <v>2990</v>
      </c>
      <c r="D5208" s="8" t="str">
        <f>IF(OR(ISNUMBER(SEARCH('[1]Lookup for use classification'!$B$1,C5208)),ISNUMBER(SEARCH('[1]Lookup for use classification'!$C$1,C5208)),ISNUMBER(SEARCH('[1]Lookup for use classification'!$D$1,C5208)),ISNUMBER(SEARCH('[1]Lookup for use classification'!$E$1,C5208))),'[1]Lookup for use classification'!$A$1,IF(ISNUMBER(SEARCH('[1]Lookup for use classification'!$B$2,C5208)),'[1]Lookup for use classification'!$A$2,IF(ISNUMBER(SEARCH('[1]Lookup for use classification'!$B$3,C5208)),'[1]Lookup for use classification'!$A$3,IF(OR(ISNUMBER(SEARCH('[1]Lookup for use classification'!$B$4,C5208)),ISNUMBER(SEARCH('[1]Lookup for use classification'!$C$4,C5208)),ISNUMBER(SEARCH('[1]Lookup for use classification'!$D$4,C5208)),ISNUMBER(SEARCH('[1]Lookup for use classification'!$E$4,C5208))),'[1]Lookup for use classification'!$A$4,IF(OR(ISNUMBER(SEARCH('[1]Lookup for use classification'!$B$5,C5208)),ISNUMBER(SEARCH('[1]Lookup for use classification'!$C$5,C5208)),ISNUMBER(SEARCH('[1]Lookup for use classification'!$D$5,C5208))),'[1]Lookup for use classification'!$A$5,IF(OR(ISNUMBER(SEARCH('[1]Lookup for use classification'!$B$7,C5208)),ISNUMBER(SEARCH('[1]Lookup for use classification'!$C$7,C5208)),ISNUMBER(SEARCH('[1]Lookup for use classification'!$D$7,C5208))),'[1]Lookup for use classification'!$A$7,IF(OR(ISNUMBER(SEARCH('[1]Lookup for use classification'!$B$9,C5208)),ISNUMBER(SEARCH('[1]Lookup for use classification'!$C$9,C5208)),ISNUMBER(SEARCH('[1]Lookup for use classification'!$D$9,C5208)),ISNUMBER(SEARCH('[1]Lookup for use classification'!$E$9,C5208)),ISNUMBER(SEARCH('[1]Lookup for use classification'!$F$9,C5208)),ISNUMBER(SEARCH('[1]Lookup for use classification'!$G$9,C5208)),ISNUMBER(SEARCH('[1]Lookup for use classification'!$H$9,C5208)),ISNUMBER(SEARCH('[1]Lookup for use classification'!$I$9,C5208)),ISNUMBER(SEARCH('[1]Lookup for use classification'!$J$9,C5208)),ISNUMBER(SEARCH('[1]Lookup for use classification'!$K$9,C5208))),'[1]Lookup for use classification'!$A$9,IF(OR(ISNUMBER(SEARCH('[1]Lookup for use classification'!$B$10,C5208)),ISNUMBER(SEARCH('[1]Lookup for use classification'!$C$10,C5208)),ISNUMBER(SEARCH('[1]Lookup for use classification'!$D$10,C5208)),ISNUMBER(SEARCH('[1]Lookup for use classification'!$E$10,C5208)),ISNUMBER(SEARCH('[1]Lookup for use classification'!$F$10,C5208)),ISNUMBER(SEARCH('[1]Lookup for use classification'!$G$10,C5208))),'[1]Lookup for use classification'!$A$10,IF(OR(ISNUMBER(SEARCH('[1]Lookup for use classification'!$B$11,C5208)),ISNUMBER(SEARCH('[1]Lookup for use classification'!$C$11,C5208))),'[1]Lookup for use classification'!$A$11,IF(OR(ISNUMBER(SEARCH('[1]Lookup for use classification'!$B$12,C5208)),ISNUMBER(SEARCH('[1]Lookup for use classification'!$C$12,C5208))),'[1]Lookup for use classification'!$A$12,IF(OR(ISNUMBER(SEARCH('[1]Lookup for use classification'!$B$13,C5208)),ISNUMBER(SEARCH('[1]Lookup for use classification'!$C$13,C5208)),ISNUMBER(SEARCH('[1]Lookup for use classification'!$D$13,C5208)),,ISNUMBER(SEARCH('[1]Lookup for use classification'!$C$13,C5208)),ISNUMBER(SEARCH('[1]Lookup for use classification'!$E$13,C5208))),'[1]Lookup for use classification'!$A$13,IF(OR(ISNUMBER(SEARCH('[1]Lookup for use classification'!$B$14,C5208)),ISNUMBER(SEARCH('[1]Lookup for use classification'!$C$14,C5208))),'[1]Lookup for use classification'!$A$14,"Other"))))))))))))</f>
        <v>Other</v>
      </c>
      <c r="E5208" s="325">
        <v>3500</v>
      </c>
      <c r="F5208" s="163"/>
      <c r="G5208" s="163"/>
      <c r="H5208" s="164">
        <v>5096.0411192214115</v>
      </c>
      <c r="I5208" s="164"/>
      <c r="J5208" s="165">
        <v>56467.0081985</v>
      </c>
    </row>
    <row r="5209" spans="1:12" hidden="1">
      <c r="A5209" s="188" t="s">
        <v>2183</v>
      </c>
      <c r="B5209" s="8" t="str">
        <f>IF(ISNA(VLOOKUP(CONCATENATE(A5209,C5209),ARIS!$A$1:$A$959,1,FALSE)),"","ARIS")</f>
        <v>ARIS</v>
      </c>
      <c r="C5209" s="324" t="s">
        <v>2991</v>
      </c>
      <c r="D5209" s="8" t="str">
        <f>IF(OR(ISNUMBER(SEARCH('[1]Lookup for use classification'!$B$1,C5209)),ISNUMBER(SEARCH('[1]Lookup for use classification'!$C$1,C5209)),ISNUMBER(SEARCH('[1]Lookup for use classification'!$D$1,C5209)),ISNUMBER(SEARCH('[1]Lookup for use classification'!$E$1,C5209))),'[1]Lookup for use classification'!$A$1,IF(ISNUMBER(SEARCH('[1]Lookup for use classification'!$B$2,C5209)),'[1]Lookup for use classification'!$A$2,IF(ISNUMBER(SEARCH('[1]Lookup for use classification'!$B$3,C5209)),'[1]Lookup for use classification'!$A$3,IF(OR(ISNUMBER(SEARCH('[1]Lookup for use classification'!$B$4,C5209)),ISNUMBER(SEARCH('[1]Lookup for use classification'!$C$4,C5209)),ISNUMBER(SEARCH('[1]Lookup for use classification'!$D$4,C5209)),ISNUMBER(SEARCH('[1]Lookup for use classification'!$E$4,C5209))),'[1]Lookup for use classification'!$A$4,IF(OR(ISNUMBER(SEARCH('[1]Lookup for use classification'!$B$5,C5209)),ISNUMBER(SEARCH('[1]Lookup for use classification'!$C$5,C5209)),ISNUMBER(SEARCH('[1]Lookup for use classification'!$D$5,C5209))),'[1]Lookup for use classification'!$A$5,IF(OR(ISNUMBER(SEARCH('[1]Lookup for use classification'!$B$7,C5209)),ISNUMBER(SEARCH('[1]Lookup for use classification'!$C$7,C5209)),ISNUMBER(SEARCH('[1]Lookup for use classification'!$D$7,C5209))),'[1]Lookup for use classification'!$A$7,IF(OR(ISNUMBER(SEARCH('[1]Lookup for use classification'!$B$9,C5209)),ISNUMBER(SEARCH('[1]Lookup for use classification'!$C$9,C5209)),ISNUMBER(SEARCH('[1]Lookup for use classification'!$D$9,C5209)),ISNUMBER(SEARCH('[1]Lookup for use classification'!$E$9,C5209)),ISNUMBER(SEARCH('[1]Lookup for use classification'!$F$9,C5209)),ISNUMBER(SEARCH('[1]Lookup for use classification'!$G$9,C5209)),ISNUMBER(SEARCH('[1]Lookup for use classification'!$H$9,C5209)),ISNUMBER(SEARCH('[1]Lookup for use classification'!$I$9,C5209)),ISNUMBER(SEARCH('[1]Lookup for use classification'!$J$9,C5209)),ISNUMBER(SEARCH('[1]Lookup for use classification'!$K$9,C5209))),'[1]Lookup for use classification'!$A$9,IF(OR(ISNUMBER(SEARCH('[1]Lookup for use classification'!$B$10,C5209)),ISNUMBER(SEARCH('[1]Lookup for use classification'!$C$10,C5209)),ISNUMBER(SEARCH('[1]Lookup for use classification'!$D$10,C5209)),ISNUMBER(SEARCH('[1]Lookup for use classification'!$E$10,C5209)),ISNUMBER(SEARCH('[1]Lookup for use classification'!$F$10,C5209)),ISNUMBER(SEARCH('[1]Lookup for use classification'!$G$10,C5209))),'[1]Lookup for use classification'!$A$10,IF(OR(ISNUMBER(SEARCH('[1]Lookup for use classification'!$B$11,C5209)),ISNUMBER(SEARCH('[1]Lookup for use classification'!$C$11,C5209))),'[1]Lookup for use classification'!$A$11,IF(OR(ISNUMBER(SEARCH('[1]Lookup for use classification'!$B$12,C5209)),ISNUMBER(SEARCH('[1]Lookup for use classification'!$C$12,C5209))),'[1]Lookup for use classification'!$A$12,IF(OR(ISNUMBER(SEARCH('[1]Lookup for use classification'!$B$13,C5209)),ISNUMBER(SEARCH('[1]Lookup for use classification'!$C$13,C5209)),ISNUMBER(SEARCH('[1]Lookup for use classification'!$D$13,C5209)),,ISNUMBER(SEARCH('[1]Lookup for use classification'!$C$13,C5209)),ISNUMBER(SEARCH('[1]Lookup for use classification'!$E$13,C5209))),'[1]Lookup for use classification'!$A$13,IF(OR(ISNUMBER(SEARCH('[1]Lookup for use classification'!$B$14,C5209)),ISNUMBER(SEARCH('[1]Lookup for use classification'!$C$14,C5209))),'[1]Lookup for use classification'!$A$14,"Other"))))))))))))</f>
        <v>Other</v>
      </c>
      <c r="E5209" s="325">
        <v>3600</v>
      </c>
      <c r="F5209" s="163"/>
      <c r="G5209" s="163"/>
      <c r="H5209" s="164">
        <v>7188.3</v>
      </c>
      <c r="I5209" s="164"/>
      <c r="J5209" s="165">
        <v>44185.731001333326</v>
      </c>
    </row>
    <row r="5210" spans="1:12" hidden="1">
      <c r="A5210" s="188" t="s">
        <v>2183</v>
      </c>
      <c r="B5210" s="8" t="str">
        <f>IF(ISNA(VLOOKUP(CONCATENATE(A5210,C5210),ARIS!$A$1:$A$959,1,FALSE)),"","ARIS")</f>
        <v>ARIS</v>
      </c>
      <c r="C5210" s="328" t="s">
        <v>2184</v>
      </c>
      <c r="D5210" s="6" t="str">
        <f>IF(OR(ISNUMBER(SEARCH('[1]Lookup for use classification'!$B$1,C5210)),ISNUMBER(SEARCH('[1]Lookup for use classification'!$C$1,C5210)),ISNUMBER(SEARCH('[1]Lookup for use classification'!$D$1,C5210))),'[1]Lookup for use classification'!$A$1,IF(ISNUMBER(SEARCH('[1]Lookup for use classification'!$B$2,C5210)),'[1]Lookup for use classification'!$A$2,IF(ISNUMBER(SEARCH('[1]Lookup for use classification'!$B$3,C5210)),'[1]Lookup for use classification'!$A$3,IF(OR(ISNUMBER(SEARCH('[1]Lookup for use classification'!$B$4,C5210)),ISNUMBER(SEARCH('[1]Lookup for use classification'!$C$4,C5210))),'[1]Lookup for use classification'!$A$4,IF(OR(ISNUMBER(SEARCH('[1]Lookup for use classification'!$B$5,C5210)),ISNUMBER(SEARCH('[1]Lookup for use classification'!$C$5,C5210)),ISNUMBER(SEARCH('[1]Lookup for use classification'!$D$5,C5210))),'[1]Lookup for use classification'!$A$5,IF(OR(ISNUMBER(SEARCH('[1]Lookup for use classification'!$B$7,C5210)),ISNUMBER(SEARCH('[1]Lookup for use classification'!$C$7,C5210)),ISNUMBER(SEARCH('[1]Lookup for use classification'!$D$7,C5210))),'[1]Lookup for use classification'!$A$7,IF(OR(ISNUMBER(SEARCH('[1]Lookup for use classification'!$B$9,C5210)),ISNUMBER(SEARCH('[1]Lookup for use classification'!$C$9,C5210)),ISNUMBER(SEARCH('[1]Lookup for use classification'!$D$9,C5210)),ISNUMBER(SEARCH('[1]Lookup for use classification'!$E$9,C5210)),ISNUMBER(SEARCH('[1]Lookup for use classification'!$F$9,C5210)),ISNUMBER(SEARCH('[1]Lookup for use classification'!$G$9,C5210))),'[1]Lookup for use classification'!$A$9,IF(OR(ISNUMBER(SEARCH('[1]Lookup for use classification'!$B$10,C5210)),ISNUMBER(SEARCH('[1]Lookup for use classification'!$C$10,C5210)),ISNUMBER(SEARCH('[1]Lookup for use classification'!$D$10,C5210)),ISNUMBER(SEARCH('[1]Lookup for use classification'!$E$10,C5210)),ISNUMBER(SEARCH('[1]Lookup for use classification'!$F$10,C5210))),'[1]Lookup for use classification'!$A$10,IF(OR(ISNUMBER(SEARCH('[1]Lookup for use classification'!$B$11,C5210)),ISNUMBER(SEARCH('[1]Lookup for use classification'!$C$11,C5210))),'[1]Lookup for use classification'!$A$11,IF(OR(ISNUMBER(SEARCH('[1]Lookup for use classification'!$B$12,C5210)),ISNUMBER(SEARCH('[1]Lookup for use classification'!$C$12,C5210))),'[1]Lookup for use classification'!$A$12,"Nope"))))))))))</f>
        <v>Warehousing</v>
      </c>
      <c r="E5210" s="329">
        <v>6000</v>
      </c>
      <c r="F5210" s="163"/>
      <c r="G5210" s="163"/>
      <c r="H5210" s="164">
        <v>7045.1810218978098</v>
      </c>
      <c r="I5210" s="164"/>
      <c r="J5210" s="165">
        <v>78780.709019999995</v>
      </c>
    </row>
    <row r="5211" spans="1:12">
      <c r="A5211" s="188" t="s">
        <v>2423</v>
      </c>
      <c r="B5211" s="165" t="s">
        <v>6187</v>
      </c>
      <c r="C5211" s="162" t="s">
        <v>6152</v>
      </c>
      <c r="D5211" s="8" t="str">
        <f>IF(OR(ISNUMBER(SEARCH('[1]Lookup for use classification'!$B$1,C5211)),ISNUMBER(SEARCH('[1]Lookup for use classification'!$C$1,C5211)),ISNUMBER(SEARCH('[1]Lookup for use classification'!$D$1,C5211)),ISNUMBER(SEARCH('[1]Lookup for use classification'!$E$1,C5211))),'[1]Lookup for use classification'!$A$1,IF(ISNUMBER(SEARCH('[1]Lookup for use classification'!$B$2,C5211)),'[1]Lookup for use classification'!$A$2,IF(ISNUMBER(SEARCH('[1]Lookup for use classification'!$B$3,C5211)),'[1]Lookup for use classification'!$A$3,IF(OR(ISNUMBER(SEARCH('[1]Lookup for use classification'!$B$4,C5211)),ISNUMBER(SEARCH('[1]Lookup for use classification'!$C$4,C5211)),ISNUMBER(SEARCH('[1]Lookup for use classification'!$D$4,C5211)),ISNUMBER(SEARCH('[1]Lookup for use classification'!$E$4,C5211))),'[1]Lookup for use classification'!$A$4,IF(OR(ISNUMBER(SEARCH('[1]Lookup for use classification'!$B$5,C5211)),ISNUMBER(SEARCH('[1]Lookup for use classification'!$C$5,C5211)),ISNUMBER(SEARCH('[1]Lookup for use classification'!$D$5,C5211))),'[1]Lookup for use classification'!$A$5,IF(OR(ISNUMBER(SEARCH('[1]Lookup for use classification'!$B$7,C5211)),ISNUMBER(SEARCH('[1]Lookup for use classification'!$C$7,C5211)),ISNUMBER(SEARCH('[1]Lookup for use classification'!$D$7,C5211))),'[1]Lookup for use classification'!$A$7,IF(OR(ISNUMBER(SEARCH('[1]Lookup for use classification'!$B$9,C5211)),ISNUMBER(SEARCH('[1]Lookup for use classification'!$C$9,C5211)),ISNUMBER(SEARCH('[1]Lookup for use classification'!$D$9,C5211)),ISNUMBER(SEARCH('[1]Lookup for use classification'!$E$9,C5211)),ISNUMBER(SEARCH('[1]Lookup for use classification'!$F$9,C5211)),ISNUMBER(SEARCH('[1]Lookup for use classification'!$G$9,C5211)),ISNUMBER(SEARCH('[1]Lookup for use classification'!$H$9,C5211)),ISNUMBER(SEARCH('[1]Lookup for use classification'!$I$9,C5211)),ISNUMBER(SEARCH('[1]Lookup for use classification'!$J$9,C5211)),ISNUMBER(SEARCH('[1]Lookup for use classification'!$K$9,C5211))),'[1]Lookup for use classification'!$A$9,IF(OR(ISNUMBER(SEARCH('[1]Lookup for use classification'!$B$10,C5211)),ISNUMBER(SEARCH('[1]Lookup for use classification'!$C$10,C5211)),ISNUMBER(SEARCH('[1]Lookup for use classification'!$D$10,C5211)),ISNUMBER(SEARCH('[1]Lookup for use classification'!$E$10,C5211)),ISNUMBER(SEARCH('[1]Lookup for use classification'!$F$10,C5211)),ISNUMBER(SEARCH('[1]Lookup for use classification'!$G$10,C5211))),'[1]Lookup for use classification'!$A$10,IF(OR(ISNUMBER(SEARCH('[1]Lookup for use classification'!$B$11,C5211)),ISNUMBER(SEARCH('[1]Lookup for use classification'!$C$11,C5211))),'[1]Lookup for use classification'!$A$11,IF(OR(ISNUMBER(SEARCH('[1]Lookup for use classification'!$B$12,C5211)),ISNUMBER(SEARCH('[1]Lookup for use classification'!$C$12,C5211))),'[1]Lookup for use classification'!$A$12,IF(OR(ISNUMBER(SEARCH('[1]Lookup for use classification'!$B$13,C5211)),ISNUMBER(SEARCH('[1]Lookup for use classification'!$C$13,C5211)),ISNUMBER(SEARCH('[1]Lookup for use classification'!$D$13,C5211)),,ISNUMBER(SEARCH('[1]Lookup for use classification'!$C$13,C5211)),ISNUMBER(SEARCH('[1]Lookup for use classification'!$E$13,C5211))),'[1]Lookup for use classification'!$A$13,IF(OR(ISNUMBER(SEARCH('[1]Lookup for use classification'!$B$14,C5211)),ISNUMBER(SEARCH('[1]Lookup for use classification'!$C$14,C5211))),'[1]Lookup for use classification'!$A$14,"Other"))))))))))))</f>
        <v>Accomodation Services</v>
      </c>
      <c r="E5211" s="163"/>
    </row>
    <row r="5212" spans="1:12">
      <c r="A5212" s="188" t="s">
        <v>2423</v>
      </c>
      <c r="B5212" s="165" t="s">
        <v>6187</v>
      </c>
      <c r="C5212" s="162" t="s">
        <v>6152</v>
      </c>
      <c r="D5212" s="8" t="str">
        <f>IF(OR(ISNUMBER(SEARCH('[1]Lookup for use classification'!$B$1,C5212)),ISNUMBER(SEARCH('[1]Lookup for use classification'!$C$1,C5212)),ISNUMBER(SEARCH('[1]Lookup for use classification'!$D$1,C5212)),ISNUMBER(SEARCH('[1]Lookup for use classification'!$E$1,C5212))),'[1]Lookup for use classification'!$A$1,IF(ISNUMBER(SEARCH('[1]Lookup for use classification'!$B$2,C5212)),'[1]Lookup for use classification'!$A$2,IF(ISNUMBER(SEARCH('[1]Lookup for use classification'!$B$3,C5212)),'[1]Lookup for use classification'!$A$3,IF(OR(ISNUMBER(SEARCH('[1]Lookup for use classification'!$B$4,C5212)),ISNUMBER(SEARCH('[1]Lookup for use classification'!$C$4,C5212)),ISNUMBER(SEARCH('[1]Lookup for use classification'!$D$4,C5212)),ISNUMBER(SEARCH('[1]Lookup for use classification'!$E$4,C5212))),'[1]Lookup for use classification'!$A$4,IF(OR(ISNUMBER(SEARCH('[1]Lookup for use classification'!$B$5,C5212)),ISNUMBER(SEARCH('[1]Lookup for use classification'!$C$5,C5212)),ISNUMBER(SEARCH('[1]Lookup for use classification'!$D$5,C5212))),'[1]Lookup for use classification'!$A$5,IF(OR(ISNUMBER(SEARCH('[1]Lookup for use classification'!$B$7,C5212)),ISNUMBER(SEARCH('[1]Lookup for use classification'!$C$7,C5212)),ISNUMBER(SEARCH('[1]Lookup for use classification'!$D$7,C5212))),'[1]Lookup for use classification'!$A$7,IF(OR(ISNUMBER(SEARCH('[1]Lookup for use classification'!$B$9,C5212)),ISNUMBER(SEARCH('[1]Lookup for use classification'!$C$9,C5212)),ISNUMBER(SEARCH('[1]Lookup for use classification'!$D$9,C5212)),ISNUMBER(SEARCH('[1]Lookup for use classification'!$E$9,C5212)),ISNUMBER(SEARCH('[1]Lookup for use classification'!$F$9,C5212)),ISNUMBER(SEARCH('[1]Lookup for use classification'!$G$9,C5212)),ISNUMBER(SEARCH('[1]Lookup for use classification'!$H$9,C5212)),ISNUMBER(SEARCH('[1]Lookup for use classification'!$I$9,C5212)),ISNUMBER(SEARCH('[1]Lookup for use classification'!$J$9,C5212)),ISNUMBER(SEARCH('[1]Lookup for use classification'!$K$9,C5212))),'[1]Lookup for use classification'!$A$9,IF(OR(ISNUMBER(SEARCH('[1]Lookup for use classification'!$B$10,C5212)),ISNUMBER(SEARCH('[1]Lookup for use classification'!$C$10,C5212)),ISNUMBER(SEARCH('[1]Lookup for use classification'!$D$10,C5212)),ISNUMBER(SEARCH('[1]Lookup for use classification'!$E$10,C5212)),ISNUMBER(SEARCH('[1]Lookup for use classification'!$F$10,C5212)),ISNUMBER(SEARCH('[1]Lookup for use classification'!$G$10,C5212))),'[1]Lookup for use classification'!$A$10,IF(OR(ISNUMBER(SEARCH('[1]Lookup for use classification'!$B$11,C5212)),ISNUMBER(SEARCH('[1]Lookup for use classification'!$C$11,C5212))),'[1]Lookup for use classification'!$A$11,IF(OR(ISNUMBER(SEARCH('[1]Lookup for use classification'!$B$12,C5212)),ISNUMBER(SEARCH('[1]Lookup for use classification'!$C$12,C5212))),'[1]Lookup for use classification'!$A$12,IF(OR(ISNUMBER(SEARCH('[1]Lookup for use classification'!$B$13,C5212)),ISNUMBER(SEARCH('[1]Lookup for use classification'!$C$13,C5212)),ISNUMBER(SEARCH('[1]Lookup for use classification'!$D$13,C5212)),,ISNUMBER(SEARCH('[1]Lookup for use classification'!$C$13,C5212)),ISNUMBER(SEARCH('[1]Lookup for use classification'!$E$13,C5212))),'[1]Lookup for use classification'!$A$13,IF(OR(ISNUMBER(SEARCH('[1]Lookup for use classification'!$B$14,C5212)),ISNUMBER(SEARCH('[1]Lookup for use classification'!$C$14,C5212))),'[1]Lookup for use classification'!$A$14,"Other"))))))))))))</f>
        <v>Accomodation Services</v>
      </c>
      <c r="E5212" s="163"/>
    </row>
    <row r="5213" spans="1:12">
      <c r="A5213" s="188" t="s">
        <v>2423</v>
      </c>
      <c r="B5213" s="165" t="s">
        <v>6187</v>
      </c>
      <c r="C5213" s="162" t="s">
        <v>6168</v>
      </c>
      <c r="D5213" s="8" t="str">
        <f>IF(OR(ISNUMBER(SEARCH('[1]Lookup for use classification'!$B$1,C5213)),ISNUMBER(SEARCH('[1]Lookup for use classification'!$C$1,C5213)),ISNUMBER(SEARCH('[1]Lookup for use classification'!$D$1,C5213)),ISNUMBER(SEARCH('[1]Lookup for use classification'!$E$1,C5213))),'[1]Lookup for use classification'!$A$1,IF(ISNUMBER(SEARCH('[1]Lookup for use classification'!$B$2,C5213)),'[1]Lookup for use classification'!$A$2,IF(ISNUMBER(SEARCH('[1]Lookup for use classification'!$B$3,C5213)),'[1]Lookup for use classification'!$A$3,IF(OR(ISNUMBER(SEARCH('[1]Lookup for use classification'!$B$4,C5213)),ISNUMBER(SEARCH('[1]Lookup for use classification'!$C$4,C5213)),ISNUMBER(SEARCH('[1]Lookup for use classification'!$D$4,C5213)),ISNUMBER(SEARCH('[1]Lookup for use classification'!$E$4,C5213))),'[1]Lookup for use classification'!$A$4,IF(OR(ISNUMBER(SEARCH('[1]Lookup for use classification'!$B$5,C5213)),ISNUMBER(SEARCH('[1]Lookup for use classification'!$C$5,C5213)),ISNUMBER(SEARCH('[1]Lookup for use classification'!$D$5,C5213))),'[1]Lookup for use classification'!$A$5,IF(OR(ISNUMBER(SEARCH('[1]Lookup for use classification'!$B$7,C5213)),ISNUMBER(SEARCH('[1]Lookup for use classification'!$C$7,C5213)),ISNUMBER(SEARCH('[1]Lookup for use classification'!$D$7,C5213))),'[1]Lookup for use classification'!$A$7,IF(OR(ISNUMBER(SEARCH('[1]Lookup for use classification'!$B$9,C5213)),ISNUMBER(SEARCH('[1]Lookup for use classification'!$C$9,C5213)),ISNUMBER(SEARCH('[1]Lookup for use classification'!$D$9,C5213)),ISNUMBER(SEARCH('[1]Lookup for use classification'!$E$9,C5213)),ISNUMBER(SEARCH('[1]Lookup for use classification'!$F$9,C5213)),ISNUMBER(SEARCH('[1]Lookup for use classification'!$G$9,C5213)),ISNUMBER(SEARCH('[1]Lookup for use classification'!$H$9,C5213)),ISNUMBER(SEARCH('[1]Lookup for use classification'!$I$9,C5213)),ISNUMBER(SEARCH('[1]Lookup for use classification'!$J$9,C5213)),ISNUMBER(SEARCH('[1]Lookup for use classification'!$K$9,C5213))),'[1]Lookup for use classification'!$A$9,IF(OR(ISNUMBER(SEARCH('[1]Lookup for use classification'!$B$10,C5213)),ISNUMBER(SEARCH('[1]Lookup for use classification'!$C$10,C5213)),ISNUMBER(SEARCH('[1]Lookup for use classification'!$D$10,C5213)),ISNUMBER(SEARCH('[1]Lookup for use classification'!$E$10,C5213)),ISNUMBER(SEARCH('[1]Lookup for use classification'!$F$10,C5213)),ISNUMBER(SEARCH('[1]Lookup for use classification'!$G$10,C5213))),'[1]Lookup for use classification'!$A$10,IF(OR(ISNUMBER(SEARCH('[1]Lookup for use classification'!$B$11,C5213)),ISNUMBER(SEARCH('[1]Lookup for use classification'!$C$11,C5213))),'[1]Lookup for use classification'!$A$11,IF(OR(ISNUMBER(SEARCH('[1]Lookup for use classification'!$B$12,C5213)),ISNUMBER(SEARCH('[1]Lookup for use classification'!$C$12,C5213))),'[1]Lookup for use classification'!$A$12,IF(OR(ISNUMBER(SEARCH('[1]Lookup for use classification'!$B$13,C5213)),ISNUMBER(SEARCH('[1]Lookup for use classification'!$C$13,C5213)),ISNUMBER(SEARCH('[1]Lookup for use classification'!$D$13,C5213)),,ISNUMBER(SEARCH('[1]Lookup for use classification'!$C$13,C5213)),ISNUMBER(SEARCH('[1]Lookup for use classification'!$E$13,C5213))),'[1]Lookup for use classification'!$A$13,IF(OR(ISNUMBER(SEARCH('[1]Lookup for use classification'!$B$14,C5213)),ISNUMBER(SEARCH('[1]Lookup for use classification'!$C$14,C5213))),'[1]Lookup for use classification'!$A$14,"Other"))))))))))))</f>
        <v>Accomodation Services</v>
      </c>
      <c r="E5213" s="163"/>
    </row>
    <row r="5214" spans="1:12">
      <c r="A5214" s="188" t="s">
        <v>2423</v>
      </c>
      <c r="B5214" s="165" t="s">
        <v>6187</v>
      </c>
      <c r="C5214" s="162" t="s">
        <v>6175</v>
      </c>
      <c r="D5214" s="8" t="str">
        <f>IF(OR(ISNUMBER(SEARCH('[1]Lookup for use classification'!$B$1,C5214)),ISNUMBER(SEARCH('[1]Lookup for use classification'!$C$1,C5214)),ISNUMBER(SEARCH('[1]Lookup for use classification'!$D$1,C5214)),ISNUMBER(SEARCH('[1]Lookup for use classification'!$E$1,C5214))),'[1]Lookup for use classification'!$A$1,IF(ISNUMBER(SEARCH('[1]Lookup for use classification'!$B$2,C5214)),'[1]Lookup for use classification'!$A$2,IF(ISNUMBER(SEARCH('[1]Lookup for use classification'!$B$3,C5214)),'[1]Lookup for use classification'!$A$3,IF(OR(ISNUMBER(SEARCH('[1]Lookup for use classification'!$B$4,C5214)),ISNUMBER(SEARCH('[1]Lookup for use classification'!$C$4,C5214)),ISNUMBER(SEARCH('[1]Lookup for use classification'!$D$4,C5214)),ISNUMBER(SEARCH('[1]Lookup for use classification'!$E$4,C5214))),'[1]Lookup for use classification'!$A$4,IF(OR(ISNUMBER(SEARCH('[1]Lookup for use classification'!$B$5,C5214)),ISNUMBER(SEARCH('[1]Lookup for use classification'!$C$5,C5214)),ISNUMBER(SEARCH('[1]Lookup for use classification'!$D$5,C5214))),'[1]Lookup for use classification'!$A$5,IF(OR(ISNUMBER(SEARCH('[1]Lookup for use classification'!$B$7,C5214)),ISNUMBER(SEARCH('[1]Lookup for use classification'!$C$7,C5214)),ISNUMBER(SEARCH('[1]Lookup for use classification'!$D$7,C5214))),'[1]Lookup for use classification'!$A$7,IF(OR(ISNUMBER(SEARCH('[1]Lookup for use classification'!$B$9,C5214)),ISNUMBER(SEARCH('[1]Lookup for use classification'!$C$9,C5214)),ISNUMBER(SEARCH('[1]Lookup for use classification'!$D$9,C5214)),ISNUMBER(SEARCH('[1]Lookup for use classification'!$E$9,C5214)),ISNUMBER(SEARCH('[1]Lookup for use classification'!$F$9,C5214)),ISNUMBER(SEARCH('[1]Lookup for use classification'!$G$9,C5214)),ISNUMBER(SEARCH('[1]Lookup for use classification'!$H$9,C5214)),ISNUMBER(SEARCH('[1]Lookup for use classification'!$I$9,C5214)),ISNUMBER(SEARCH('[1]Lookup for use classification'!$J$9,C5214)),ISNUMBER(SEARCH('[1]Lookup for use classification'!$K$9,C5214))),'[1]Lookup for use classification'!$A$9,IF(OR(ISNUMBER(SEARCH('[1]Lookup for use classification'!$B$10,C5214)),ISNUMBER(SEARCH('[1]Lookup for use classification'!$C$10,C5214)),ISNUMBER(SEARCH('[1]Lookup for use classification'!$D$10,C5214)),ISNUMBER(SEARCH('[1]Lookup for use classification'!$E$10,C5214)),ISNUMBER(SEARCH('[1]Lookup for use classification'!$F$10,C5214)),ISNUMBER(SEARCH('[1]Lookup for use classification'!$G$10,C5214))),'[1]Lookup for use classification'!$A$10,IF(OR(ISNUMBER(SEARCH('[1]Lookup for use classification'!$B$11,C5214)),ISNUMBER(SEARCH('[1]Lookup for use classification'!$C$11,C5214))),'[1]Lookup for use classification'!$A$11,IF(OR(ISNUMBER(SEARCH('[1]Lookup for use classification'!$B$12,C5214)),ISNUMBER(SEARCH('[1]Lookup for use classification'!$C$12,C5214))),'[1]Lookup for use classification'!$A$12,IF(OR(ISNUMBER(SEARCH('[1]Lookup for use classification'!$B$13,C5214)),ISNUMBER(SEARCH('[1]Lookup for use classification'!$C$13,C5214)),ISNUMBER(SEARCH('[1]Lookup for use classification'!$D$13,C5214)),,ISNUMBER(SEARCH('[1]Lookup for use classification'!$C$13,C5214)),ISNUMBER(SEARCH('[1]Lookup for use classification'!$E$13,C5214))),'[1]Lookup for use classification'!$A$13,IF(OR(ISNUMBER(SEARCH('[1]Lookup for use classification'!$B$14,C5214)),ISNUMBER(SEARCH('[1]Lookup for use classification'!$C$14,C5214))),'[1]Lookup for use classification'!$A$14,"Other"))))))))))))</f>
        <v>Accomodation Services</v>
      </c>
      <c r="E5214" s="163"/>
    </row>
    <row r="5215" spans="1:12">
      <c r="A5215" s="188" t="s">
        <v>2992</v>
      </c>
      <c r="B5215" s="8" t="str">
        <f>IF(ISNA(VLOOKUP(CONCATENATE(A5215,C5215),ARIS!$A$1:$A$959,1,FALSE)),"","ARIS")</f>
        <v>ARIS</v>
      </c>
      <c r="C5215" s="162" t="s">
        <v>3610</v>
      </c>
      <c r="D5215" s="162" t="s">
        <v>3335</v>
      </c>
      <c r="E5215" s="163">
        <v>1540</v>
      </c>
      <c r="F5215" s="163"/>
      <c r="G5215" s="163"/>
      <c r="H5215" s="164">
        <v>240.05693430656936</v>
      </c>
      <c r="I5215" s="164"/>
      <c r="J5215" s="165">
        <v>22148.9793273</v>
      </c>
    </row>
    <row r="5216" spans="1:12">
      <c r="A5216" s="188" t="s">
        <v>2992</v>
      </c>
      <c r="B5216" s="8" t="str">
        <f>IF(ISNA(VLOOKUP(CONCATENATE(A5216,C5216),ARIS!$A$1:$A$959,1,FALSE)),"","ARIS")</f>
        <v>ARIS</v>
      </c>
      <c r="C5216" s="162" t="s">
        <v>3613</v>
      </c>
      <c r="D5216" s="162" t="s">
        <v>3335</v>
      </c>
      <c r="E5216" s="163">
        <v>20381</v>
      </c>
      <c r="F5216" s="163"/>
      <c r="G5216" s="163"/>
      <c r="H5216" s="164"/>
      <c r="I5216" s="164"/>
      <c r="J5216" s="165">
        <v>17920.16128</v>
      </c>
    </row>
    <row r="5217" spans="1:10">
      <c r="A5217" s="188" t="s">
        <v>2992</v>
      </c>
      <c r="B5217" s="162" t="s">
        <v>4512</v>
      </c>
      <c r="C5217" s="162" t="s">
        <v>3612</v>
      </c>
      <c r="D5217" s="162" t="s">
        <v>3335</v>
      </c>
      <c r="E5217" s="163">
        <v>23051</v>
      </c>
      <c r="F5217" s="163"/>
      <c r="G5217" s="163"/>
      <c r="H5217" s="164">
        <v>1820.0583941605839</v>
      </c>
      <c r="I5217" s="164" t="s">
        <v>653</v>
      </c>
      <c r="J5217" s="165">
        <v>138961.25063999998</v>
      </c>
    </row>
    <row r="5218" spans="1:10">
      <c r="A5218" s="188" t="s">
        <v>2423</v>
      </c>
      <c r="B5218" s="8" t="str">
        <f>IF(ISNA(VLOOKUP(CONCATENATE(A5218,C5218),ARIS!$A$1:$A$959,1,FALSE)),"","ARIS")</f>
        <v>ARIS</v>
      </c>
      <c r="C5218" s="162" t="s">
        <v>3611</v>
      </c>
      <c r="D5218" s="162" t="s">
        <v>3335</v>
      </c>
      <c r="E5218" s="163">
        <v>29853</v>
      </c>
      <c r="F5218" s="163"/>
      <c r="G5218" s="163"/>
      <c r="H5218" s="164"/>
      <c r="I5218" s="164"/>
      <c r="J5218" s="165">
        <v>252393.02837783331</v>
      </c>
    </row>
    <row r="5219" spans="1:10">
      <c r="A5219" s="188" t="s">
        <v>2992</v>
      </c>
      <c r="B5219" s="8" t="str">
        <f>IF(ISNA(VLOOKUP(CONCATENATE(A5219,C5219),ARIS!$A$1:$A$959,1,FALSE)),"","ARIS")</f>
        <v>ARIS</v>
      </c>
      <c r="C5219" s="162" t="s">
        <v>3213</v>
      </c>
      <c r="D5219" s="162" t="s">
        <v>377</v>
      </c>
      <c r="E5219" s="163">
        <v>1610</v>
      </c>
      <c r="F5219" s="163"/>
      <c r="G5219" s="163"/>
      <c r="H5219" s="164">
        <v>1894.04</v>
      </c>
      <c r="I5219" s="164"/>
      <c r="J5219" s="165">
        <v>11829.606465499999</v>
      </c>
    </row>
    <row r="5220" spans="1:10">
      <c r="A5220" s="188" t="s">
        <v>2992</v>
      </c>
      <c r="B5220" s="8" t="str">
        <f>IF(ISNA(VLOOKUP(CONCATENATE(A5220,C5220),ARIS!$A$1:$A$959,1,FALSE)),"","ARIS")</f>
        <v>ARIS</v>
      </c>
      <c r="C5220" s="162" t="s">
        <v>3214</v>
      </c>
      <c r="D5220" s="162" t="s">
        <v>377</v>
      </c>
      <c r="E5220" s="163">
        <v>5508</v>
      </c>
      <c r="F5220" s="163"/>
      <c r="G5220" s="163"/>
      <c r="H5220" s="164">
        <v>2116</v>
      </c>
      <c r="I5220" s="164"/>
      <c r="J5220" s="165">
        <v>27285.745569499999</v>
      </c>
    </row>
    <row r="5221" spans="1:10">
      <c r="A5221" s="188" t="s">
        <v>2423</v>
      </c>
      <c r="B5221" s="165" t="s">
        <v>6187</v>
      </c>
      <c r="C5221" s="162" t="s">
        <v>6155</v>
      </c>
      <c r="D5221" s="8" t="str">
        <f>IF(OR(ISNUMBER(SEARCH('[1]Lookup for use classification'!$B$1,C5221)),ISNUMBER(SEARCH('[1]Lookup for use classification'!$C$1,C5221)),ISNUMBER(SEARCH('[1]Lookup for use classification'!$D$1,C5221)),ISNUMBER(SEARCH('[1]Lookup for use classification'!$E$1,C5221))),'[1]Lookup for use classification'!$A$1,IF(ISNUMBER(SEARCH('[1]Lookup for use classification'!$B$2,C5221)),'[1]Lookup for use classification'!$A$2,IF(ISNUMBER(SEARCH('[1]Lookup for use classification'!$B$3,C5221)),'[1]Lookup for use classification'!$A$3,IF(OR(ISNUMBER(SEARCH('[1]Lookup for use classification'!$B$4,C5221)),ISNUMBER(SEARCH('[1]Lookup for use classification'!$C$4,C5221)),ISNUMBER(SEARCH('[1]Lookup for use classification'!$D$4,C5221)),ISNUMBER(SEARCH('[1]Lookup for use classification'!$E$4,C5221))),'[1]Lookup for use classification'!$A$4,IF(OR(ISNUMBER(SEARCH('[1]Lookup for use classification'!$B$5,C5221)),ISNUMBER(SEARCH('[1]Lookup for use classification'!$C$5,C5221)),ISNUMBER(SEARCH('[1]Lookup for use classification'!$D$5,C5221))),'[1]Lookup for use classification'!$A$5,IF(OR(ISNUMBER(SEARCH('[1]Lookup for use classification'!$B$7,C5221)),ISNUMBER(SEARCH('[1]Lookup for use classification'!$C$7,C5221)),ISNUMBER(SEARCH('[1]Lookup for use classification'!$D$7,C5221))),'[1]Lookup for use classification'!$A$7,IF(OR(ISNUMBER(SEARCH('[1]Lookup for use classification'!$B$9,C5221)),ISNUMBER(SEARCH('[1]Lookup for use classification'!$C$9,C5221)),ISNUMBER(SEARCH('[1]Lookup for use classification'!$D$9,C5221)),ISNUMBER(SEARCH('[1]Lookup for use classification'!$E$9,C5221)),ISNUMBER(SEARCH('[1]Lookup for use classification'!$F$9,C5221)),ISNUMBER(SEARCH('[1]Lookup for use classification'!$G$9,C5221)),ISNUMBER(SEARCH('[1]Lookup for use classification'!$H$9,C5221)),ISNUMBER(SEARCH('[1]Lookup for use classification'!$I$9,C5221)),ISNUMBER(SEARCH('[1]Lookup for use classification'!$J$9,C5221)),ISNUMBER(SEARCH('[1]Lookup for use classification'!$K$9,C5221))),'[1]Lookup for use classification'!$A$9,IF(OR(ISNUMBER(SEARCH('[1]Lookup for use classification'!$B$10,C5221)),ISNUMBER(SEARCH('[1]Lookup for use classification'!$C$10,C5221)),ISNUMBER(SEARCH('[1]Lookup for use classification'!$D$10,C5221)),ISNUMBER(SEARCH('[1]Lookup for use classification'!$E$10,C5221)),ISNUMBER(SEARCH('[1]Lookup for use classification'!$F$10,C5221)),ISNUMBER(SEARCH('[1]Lookup for use classification'!$G$10,C5221))),'[1]Lookup for use classification'!$A$10,IF(OR(ISNUMBER(SEARCH('[1]Lookup for use classification'!$B$11,C5221)),ISNUMBER(SEARCH('[1]Lookup for use classification'!$C$11,C5221))),'[1]Lookup for use classification'!$A$11,IF(OR(ISNUMBER(SEARCH('[1]Lookup for use classification'!$B$12,C5221)),ISNUMBER(SEARCH('[1]Lookup for use classification'!$C$12,C5221))),'[1]Lookup for use classification'!$A$12,IF(OR(ISNUMBER(SEARCH('[1]Lookup for use classification'!$B$13,C5221)),ISNUMBER(SEARCH('[1]Lookup for use classification'!$C$13,C5221)),ISNUMBER(SEARCH('[1]Lookup for use classification'!$D$13,C5221)),,ISNUMBER(SEARCH('[1]Lookup for use classification'!$C$13,C5221)),ISNUMBER(SEARCH('[1]Lookup for use classification'!$E$13,C5221))),'[1]Lookup for use classification'!$A$13,IF(OR(ISNUMBER(SEARCH('[1]Lookup for use classification'!$B$14,C5221)),ISNUMBER(SEARCH('[1]Lookup for use classification'!$C$14,C5221))),'[1]Lookup for use classification'!$A$14,"Other"))))))))))))</f>
        <v>Office</v>
      </c>
      <c r="E5221" s="163"/>
    </row>
    <row r="5222" spans="1:10">
      <c r="A5222" s="188" t="s">
        <v>2992</v>
      </c>
      <c r="B5222" s="8" t="str">
        <f>IF(ISNA(VLOOKUP(CONCATENATE(A5222,C5222),ARIS!$A$1:$A$959,1,FALSE)),"","ARIS")</f>
        <v>ARIS</v>
      </c>
      <c r="C5222" s="162" t="s">
        <v>2993</v>
      </c>
      <c r="D5222" s="8" t="str">
        <f>IF(OR(ISNUMBER(SEARCH('[1]Lookup for use classification'!$B$1,C5222)),ISNUMBER(SEARCH('[1]Lookup for use classification'!$C$1,C5222)),ISNUMBER(SEARCH('[1]Lookup for use classification'!$D$1,C5222)),ISNUMBER(SEARCH('[1]Lookup for use classification'!$E$1,C5222))),'[1]Lookup for use classification'!$A$1,IF(ISNUMBER(SEARCH('[1]Lookup for use classification'!$B$2,C5222)),'[1]Lookup for use classification'!$A$2,IF(ISNUMBER(SEARCH('[1]Lookup for use classification'!$B$3,C5222)),'[1]Lookup for use classification'!$A$3,IF(OR(ISNUMBER(SEARCH('[1]Lookup for use classification'!$B$4,C5222)),ISNUMBER(SEARCH('[1]Lookup for use classification'!$C$4,C5222)),ISNUMBER(SEARCH('[1]Lookup for use classification'!$D$4,C5222)),ISNUMBER(SEARCH('[1]Lookup for use classification'!$E$4,C5222))),'[1]Lookup for use classification'!$A$4,IF(OR(ISNUMBER(SEARCH('[1]Lookup for use classification'!$B$5,C5222)),ISNUMBER(SEARCH('[1]Lookup for use classification'!$C$5,C5222)),ISNUMBER(SEARCH('[1]Lookup for use classification'!$D$5,C5222))),'[1]Lookup for use classification'!$A$5,IF(OR(ISNUMBER(SEARCH('[1]Lookup for use classification'!$B$7,C5222)),ISNUMBER(SEARCH('[1]Lookup for use classification'!$C$7,C5222)),ISNUMBER(SEARCH('[1]Lookup for use classification'!$D$7,C5222))),'[1]Lookup for use classification'!$A$7,IF(OR(ISNUMBER(SEARCH('[1]Lookup for use classification'!$B$9,C5222)),ISNUMBER(SEARCH('[1]Lookup for use classification'!$C$9,C5222)),ISNUMBER(SEARCH('[1]Lookup for use classification'!$D$9,C5222)),ISNUMBER(SEARCH('[1]Lookup for use classification'!$E$9,C5222)),ISNUMBER(SEARCH('[1]Lookup for use classification'!$F$9,C5222)),ISNUMBER(SEARCH('[1]Lookup for use classification'!$G$9,C5222)),ISNUMBER(SEARCH('[1]Lookup for use classification'!$H$9,C5222)),ISNUMBER(SEARCH('[1]Lookup for use classification'!$I$9,C5222)),ISNUMBER(SEARCH('[1]Lookup for use classification'!$J$9,C5222)),ISNUMBER(SEARCH('[1]Lookup for use classification'!$K$9,C5222))),'[1]Lookup for use classification'!$A$9,IF(OR(ISNUMBER(SEARCH('[1]Lookup for use classification'!$B$10,C5222)),ISNUMBER(SEARCH('[1]Lookup for use classification'!$C$10,C5222)),ISNUMBER(SEARCH('[1]Lookup for use classification'!$D$10,C5222)),ISNUMBER(SEARCH('[1]Lookup for use classification'!$E$10,C5222)),ISNUMBER(SEARCH('[1]Lookup for use classification'!$F$10,C5222)),ISNUMBER(SEARCH('[1]Lookup for use classification'!$G$10,C5222))),'[1]Lookup for use classification'!$A$10,IF(OR(ISNUMBER(SEARCH('[1]Lookup for use classification'!$B$11,C5222)),ISNUMBER(SEARCH('[1]Lookup for use classification'!$C$11,C5222))),'[1]Lookup for use classification'!$A$11,IF(OR(ISNUMBER(SEARCH('[1]Lookup for use classification'!$B$12,C5222)),ISNUMBER(SEARCH('[1]Lookup for use classification'!$C$12,C5222))),'[1]Lookup for use classification'!$A$12,IF(OR(ISNUMBER(SEARCH('[1]Lookup for use classification'!$B$13,C5222)),ISNUMBER(SEARCH('[1]Lookup for use classification'!$C$13,C5222)),ISNUMBER(SEARCH('[1]Lookup for use classification'!$D$13,C5222)),,ISNUMBER(SEARCH('[1]Lookup for use classification'!$C$13,C5222)),ISNUMBER(SEARCH('[1]Lookup for use classification'!$E$13,C5222))),'[1]Lookup for use classification'!$A$13,IF(OR(ISNUMBER(SEARCH('[1]Lookup for use classification'!$B$14,C5222)),ISNUMBER(SEARCH('[1]Lookup for use classification'!$C$14,C5222))),'[1]Lookup for use classification'!$A$14,"Other"))))))))))))</f>
        <v>Other</v>
      </c>
      <c r="E5222" s="9">
        <v>3500</v>
      </c>
      <c r="F5222" s="163"/>
      <c r="G5222" s="163"/>
      <c r="H5222" s="164">
        <v>2281.65</v>
      </c>
      <c r="I5222" s="164"/>
    </row>
    <row r="5223" spans="1:10">
      <c r="A5223" s="188" t="s">
        <v>2992</v>
      </c>
      <c r="B5223" s="8" t="str">
        <f>IF(ISNA(VLOOKUP(CONCATENATE(A5223,C5223),ARIS!$A$1:$A$959,1,FALSE)),"","ARIS")</f>
        <v>ARIS</v>
      </c>
      <c r="C5223" s="162" t="s">
        <v>2995</v>
      </c>
      <c r="D5223" s="8" t="str">
        <f>IF(OR(ISNUMBER(SEARCH('[1]Lookup for use classification'!$B$1,C5223)),ISNUMBER(SEARCH('[1]Lookup for use classification'!$C$1,C5223)),ISNUMBER(SEARCH('[1]Lookup for use classification'!$D$1,C5223)),ISNUMBER(SEARCH('[1]Lookup for use classification'!$E$1,C5223))),'[1]Lookup for use classification'!$A$1,IF(ISNUMBER(SEARCH('[1]Lookup for use classification'!$B$2,C5223)),'[1]Lookup for use classification'!$A$2,IF(ISNUMBER(SEARCH('[1]Lookup for use classification'!$B$3,C5223)),'[1]Lookup for use classification'!$A$3,IF(OR(ISNUMBER(SEARCH('[1]Lookup for use classification'!$B$4,C5223)),ISNUMBER(SEARCH('[1]Lookup for use classification'!$C$4,C5223)),ISNUMBER(SEARCH('[1]Lookup for use classification'!$D$4,C5223)),ISNUMBER(SEARCH('[1]Lookup for use classification'!$E$4,C5223))),'[1]Lookup for use classification'!$A$4,IF(OR(ISNUMBER(SEARCH('[1]Lookup for use classification'!$B$5,C5223)),ISNUMBER(SEARCH('[1]Lookup for use classification'!$C$5,C5223)),ISNUMBER(SEARCH('[1]Lookup for use classification'!$D$5,C5223))),'[1]Lookup for use classification'!$A$5,IF(OR(ISNUMBER(SEARCH('[1]Lookup for use classification'!$B$7,C5223)),ISNUMBER(SEARCH('[1]Lookup for use classification'!$C$7,C5223)),ISNUMBER(SEARCH('[1]Lookup for use classification'!$D$7,C5223))),'[1]Lookup for use classification'!$A$7,IF(OR(ISNUMBER(SEARCH('[1]Lookup for use classification'!$B$9,C5223)),ISNUMBER(SEARCH('[1]Lookup for use classification'!$C$9,C5223)),ISNUMBER(SEARCH('[1]Lookup for use classification'!$D$9,C5223)),ISNUMBER(SEARCH('[1]Lookup for use classification'!$E$9,C5223)),ISNUMBER(SEARCH('[1]Lookup for use classification'!$F$9,C5223)),ISNUMBER(SEARCH('[1]Lookup for use classification'!$G$9,C5223)),ISNUMBER(SEARCH('[1]Lookup for use classification'!$H$9,C5223)),ISNUMBER(SEARCH('[1]Lookup for use classification'!$I$9,C5223)),ISNUMBER(SEARCH('[1]Lookup for use classification'!$J$9,C5223)),ISNUMBER(SEARCH('[1]Lookup for use classification'!$K$9,C5223))),'[1]Lookup for use classification'!$A$9,IF(OR(ISNUMBER(SEARCH('[1]Lookup for use classification'!$B$10,C5223)),ISNUMBER(SEARCH('[1]Lookup for use classification'!$C$10,C5223)),ISNUMBER(SEARCH('[1]Lookup for use classification'!$D$10,C5223)),ISNUMBER(SEARCH('[1]Lookup for use classification'!$E$10,C5223)),ISNUMBER(SEARCH('[1]Lookup for use classification'!$F$10,C5223)),ISNUMBER(SEARCH('[1]Lookup for use classification'!$G$10,C5223))),'[1]Lookup for use classification'!$A$10,IF(OR(ISNUMBER(SEARCH('[1]Lookup for use classification'!$B$11,C5223)),ISNUMBER(SEARCH('[1]Lookup for use classification'!$C$11,C5223))),'[1]Lookup for use classification'!$A$11,IF(OR(ISNUMBER(SEARCH('[1]Lookup for use classification'!$B$12,C5223)),ISNUMBER(SEARCH('[1]Lookup for use classification'!$C$12,C5223))),'[1]Lookup for use classification'!$A$12,IF(OR(ISNUMBER(SEARCH('[1]Lookup for use classification'!$B$13,C5223)),ISNUMBER(SEARCH('[1]Lookup for use classification'!$C$13,C5223)),ISNUMBER(SEARCH('[1]Lookup for use classification'!$D$13,C5223)),,ISNUMBER(SEARCH('[1]Lookup for use classification'!$C$13,C5223)),ISNUMBER(SEARCH('[1]Lookup for use classification'!$E$13,C5223))),'[1]Lookup for use classification'!$A$13,IF(OR(ISNUMBER(SEARCH('[1]Lookup for use classification'!$B$14,C5223)),ISNUMBER(SEARCH('[1]Lookup for use classification'!$C$14,C5223))),'[1]Lookup for use classification'!$A$14,"Other"))))))))))))</f>
        <v>Other</v>
      </c>
      <c r="E5223" s="163">
        <v>14960</v>
      </c>
      <c r="F5223" s="163"/>
      <c r="G5223" s="163"/>
      <c r="H5223" s="164">
        <v>12634.519708029196</v>
      </c>
      <c r="I5223" s="164"/>
    </row>
    <row r="5224" spans="1:10">
      <c r="A5224" s="188" t="s">
        <v>2992</v>
      </c>
      <c r="B5224" s="8" t="str">
        <f>IF(ISNA(VLOOKUP(CONCATENATE(A5224,C5224),ARIS!$A$1:$A$959,1,FALSE)),"","ARIS")</f>
        <v>ARIS</v>
      </c>
      <c r="C5224" s="162" t="s">
        <v>2994</v>
      </c>
      <c r="D5224" s="8" t="str">
        <f>IF(OR(ISNUMBER(SEARCH('[1]Lookup for use classification'!$B$1,C5224)),ISNUMBER(SEARCH('[1]Lookup for use classification'!$C$1,C5224)),ISNUMBER(SEARCH('[1]Lookup for use classification'!$D$1,C5224)),ISNUMBER(SEARCH('[1]Lookup for use classification'!$E$1,C5224))),'[1]Lookup for use classification'!$A$1,IF(ISNUMBER(SEARCH('[1]Lookup for use classification'!$B$2,C5224)),'[1]Lookup for use classification'!$A$2,IF(ISNUMBER(SEARCH('[1]Lookup for use classification'!$B$3,C5224)),'[1]Lookup for use classification'!$A$3,IF(OR(ISNUMBER(SEARCH('[1]Lookup for use classification'!$B$4,C5224)),ISNUMBER(SEARCH('[1]Lookup for use classification'!$C$4,C5224)),ISNUMBER(SEARCH('[1]Lookup for use classification'!$D$4,C5224)),ISNUMBER(SEARCH('[1]Lookup for use classification'!$E$4,C5224))),'[1]Lookup for use classification'!$A$4,IF(OR(ISNUMBER(SEARCH('[1]Lookup for use classification'!$B$5,C5224)),ISNUMBER(SEARCH('[1]Lookup for use classification'!$C$5,C5224)),ISNUMBER(SEARCH('[1]Lookup for use classification'!$D$5,C5224))),'[1]Lookup for use classification'!$A$5,IF(OR(ISNUMBER(SEARCH('[1]Lookup for use classification'!$B$7,C5224)),ISNUMBER(SEARCH('[1]Lookup for use classification'!$C$7,C5224)),ISNUMBER(SEARCH('[1]Lookup for use classification'!$D$7,C5224))),'[1]Lookup for use classification'!$A$7,IF(OR(ISNUMBER(SEARCH('[1]Lookup for use classification'!$B$9,C5224)),ISNUMBER(SEARCH('[1]Lookup for use classification'!$C$9,C5224)),ISNUMBER(SEARCH('[1]Lookup for use classification'!$D$9,C5224)),ISNUMBER(SEARCH('[1]Lookup for use classification'!$E$9,C5224)),ISNUMBER(SEARCH('[1]Lookup for use classification'!$F$9,C5224)),ISNUMBER(SEARCH('[1]Lookup for use classification'!$G$9,C5224)),ISNUMBER(SEARCH('[1]Lookup for use classification'!$H$9,C5224)),ISNUMBER(SEARCH('[1]Lookup for use classification'!$I$9,C5224)),ISNUMBER(SEARCH('[1]Lookup for use classification'!$J$9,C5224)),ISNUMBER(SEARCH('[1]Lookup for use classification'!$K$9,C5224))),'[1]Lookup for use classification'!$A$9,IF(OR(ISNUMBER(SEARCH('[1]Lookup for use classification'!$B$10,C5224)),ISNUMBER(SEARCH('[1]Lookup for use classification'!$C$10,C5224)),ISNUMBER(SEARCH('[1]Lookup for use classification'!$D$10,C5224)),ISNUMBER(SEARCH('[1]Lookup for use classification'!$E$10,C5224)),ISNUMBER(SEARCH('[1]Lookup for use classification'!$F$10,C5224)),ISNUMBER(SEARCH('[1]Lookup for use classification'!$G$10,C5224))),'[1]Lookup for use classification'!$A$10,IF(OR(ISNUMBER(SEARCH('[1]Lookup for use classification'!$B$11,C5224)),ISNUMBER(SEARCH('[1]Lookup for use classification'!$C$11,C5224))),'[1]Lookup for use classification'!$A$11,IF(OR(ISNUMBER(SEARCH('[1]Lookup for use classification'!$B$12,C5224)),ISNUMBER(SEARCH('[1]Lookup for use classification'!$C$12,C5224))),'[1]Lookup for use classification'!$A$12,IF(OR(ISNUMBER(SEARCH('[1]Lookup for use classification'!$B$13,C5224)),ISNUMBER(SEARCH('[1]Lookup for use classification'!$C$13,C5224)),ISNUMBER(SEARCH('[1]Lookup for use classification'!$D$13,C5224)),,ISNUMBER(SEARCH('[1]Lookup for use classification'!$C$13,C5224)),ISNUMBER(SEARCH('[1]Lookup for use classification'!$E$13,C5224))),'[1]Lookup for use classification'!$A$13,IF(OR(ISNUMBER(SEARCH('[1]Lookup for use classification'!$B$14,C5224)),ISNUMBER(SEARCH('[1]Lookup for use classification'!$C$14,C5224))),'[1]Lookup for use classification'!$A$14,"Other"))))))))))))</f>
        <v>Other</v>
      </c>
      <c r="E5224" s="163"/>
      <c r="F5224" s="163"/>
      <c r="G5224" s="163"/>
      <c r="H5224" s="164">
        <v>8024.2299270072999</v>
      </c>
      <c r="I5224" s="164"/>
    </row>
    <row r="5225" spans="1:10">
      <c r="A5225" s="188" t="s">
        <v>2423</v>
      </c>
      <c r="B5225" s="165" t="s">
        <v>6187</v>
      </c>
      <c r="C5225" s="162" t="s">
        <v>6142</v>
      </c>
      <c r="D5225" s="8" t="str">
        <f>IF(OR(ISNUMBER(SEARCH('[1]Lookup for use classification'!$B$1,C5225)),ISNUMBER(SEARCH('[1]Lookup for use classification'!$C$1,C5225)),ISNUMBER(SEARCH('[1]Lookup for use classification'!$D$1,C5225)),ISNUMBER(SEARCH('[1]Lookup for use classification'!$E$1,C5225))),'[1]Lookup for use classification'!$A$1,IF(ISNUMBER(SEARCH('[1]Lookup for use classification'!$B$2,C5225)),'[1]Lookup for use classification'!$A$2,IF(ISNUMBER(SEARCH('[1]Lookup for use classification'!$B$3,C5225)),'[1]Lookup for use classification'!$A$3,IF(OR(ISNUMBER(SEARCH('[1]Lookup for use classification'!$B$4,C5225)),ISNUMBER(SEARCH('[1]Lookup for use classification'!$C$4,C5225)),ISNUMBER(SEARCH('[1]Lookup for use classification'!$D$4,C5225)),ISNUMBER(SEARCH('[1]Lookup for use classification'!$E$4,C5225))),'[1]Lookup for use classification'!$A$4,IF(OR(ISNUMBER(SEARCH('[1]Lookup for use classification'!$B$5,C5225)),ISNUMBER(SEARCH('[1]Lookup for use classification'!$C$5,C5225)),ISNUMBER(SEARCH('[1]Lookup for use classification'!$D$5,C5225))),'[1]Lookup for use classification'!$A$5,IF(OR(ISNUMBER(SEARCH('[1]Lookup for use classification'!$B$7,C5225)),ISNUMBER(SEARCH('[1]Lookup for use classification'!$C$7,C5225)),ISNUMBER(SEARCH('[1]Lookup for use classification'!$D$7,C5225))),'[1]Lookup for use classification'!$A$7,IF(OR(ISNUMBER(SEARCH('[1]Lookup for use classification'!$B$9,C5225)),ISNUMBER(SEARCH('[1]Lookup for use classification'!$C$9,C5225)),ISNUMBER(SEARCH('[1]Lookup for use classification'!$D$9,C5225)),ISNUMBER(SEARCH('[1]Lookup for use classification'!$E$9,C5225)),ISNUMBER(SEARCH('[1]Lookup for use classification'!$F$9,C5225)),ISNUMBER(SEARCH('[1]Lookup for use classification'!$G$9,C5225)),ISNUMBER(SEARCH('[1]Lookup for use classification'!$H$9,C5225)),ISNUMBER(SEARCH('[1]Lookup for use classification'!$I$9,C5225)),ISNUMBER(SEARCH('[1]Lookup for use classification'!$J$9,C5225)),ISNUMBER(SEARCH('[1]Lookup for use classification'!$K$9,C5225))),'[1]Lookup for use classification'!$A$9,IF(OR(ISNUMBER(SEARCH('[1]Lookup for use classification'!$B$10,C5225)),ISNUMBER(SEARCH('[1]Lookup for use classification'!$C$10,C5225)),ISNUMBER(SEARCH('[1]Lookup for use classification'!$D$10,C5225)),ISNUMBER(SEARCH('[1]Lookup for use classification'!$E$10,C5225)),ISNUMBER(SEARCH('[1]Lookup for use classification'!$F$10,C5225)),ISNUMBER(SEARCH('[1]Lookup for use classification'!$G$10,C5225))),'[1]Lookup for use classification'!$A$10,IF(OR(ISNUMBER(SEARCH('[1]Lookup for use classification'!$B$11,C5225)),ISNUMBER(SEARCH('[1]Lookup for use classification'!$C$11,C5225))),'[1]Lookup for use classification'!$A$11,IF(OR(ISNUMBER(SEARCH('[1]Lookup for use classification'!$B$12,C5225)),ISNUMBER(SEARCH('[1]Lookup for use classification'!$C$12,C5225))),'[1]Lookup for use classification'!$A$12,IF(OR(ISNUMBER(SEARCH('[1]Lookup for use classification'!$B$13,C5225)),ISNUMBER(SEARCH('[1]Lookup for use classification'!$C$13,C5225)),ISNUMBER(SEARCH('[1]Lookup for use classification'!$D$13,C5225)),,ISNUMBER(SEARCH('[1]Lookup for use classification'!$C$13,C5225)),ISNUMBER(SEARCH('[1]Lookup for use classification'!$E$13,C5225))),'[1]Lookup for use classification'!$A$13,IF(OR(ISNUMBER(SEARCH('[1]Lookup for use classification'!$B$14,C5225)),ISNUMBER(SEARCH('[1]Lookup for use classification'!$C$14,C5225))),'[1]Lookup for use classification'!$A$14,"Other"))))))))))))</f>
        <v>Other</v>
      </c>
      <c r="E5225" s="163"/>
    </row>
    <row r="5226" spans="1:10">
      <c r="A5226" s="188" t="s">
        <v>2423</v>
      </c>
      <c r="B5226" s="165" t="s">
        <v>6187</v>
      </c>
      <c r="C5226" s="162" t="s">
        <v>6143</v>
      </c>
      <c r="D5226" s="8" t="str">
        <f>IF(OR(ISNUMBER(SEARCH('[1]Lookup for use classification'!$B$1,C5226)),ISNUMBER(SEARCH('[1]Lookup for use classification'!$C$1,C5226)),ISNUMBER(SEARCH('[1]Lookup for use classification'!$D$1,C5226)),ISNUMBER(SEARCH('[1]Lookup for use classification'!$E$1,C5226))),'[1]Lookup for use classification'!$A$1,IF(ISNUMBER(SEARCH('[1]Lookup for use classification'!$B$2,C5226)),'[1]Lookup for use classification'!$A$2,IF(ISNUMBER(SEARCH('[1]Lookup for use classification'!$B$3,C5226)),'[1]Lookup for use classification'!$A$3,IF(OR(ISNUMBER(SEARCH('[1]Lookup for use classification'!$B$4,C5226)),ISNUMBER(SEARCH('[1]Lookup for use classification'!$C$4,C5226)),ISNUMBER(SEARCH('[1]Lookup for use classification'!$D$4,C5226)),ISNUMBER(SEARCH('[1]Lookup for use classification'!$E$4,C5226))),'[1]Lookup for use classification'!$A$4,IF(OR(ISNUMBER(SEARCH('[1]Lookup for use classification'!$B$5,C5226)),ISNUMBER(SEARCH('[1]Lookup for use classification'!$C$5,C5226)),ISNUMBER(SEARCH('[1]Lookup for use classification'!$D$5,C5226))),'[1]Lookup for use classification'!$A$5,IF(OR(ISNUMBER(SEARCH('[1]Lookup for use classification'!$B$7,C5226)),ISNUMBER(SEARCH('[1]Lookup for use classification'!$C$7,C5226)),ISNUMBER(SEARCH('[1]Lookup for use classification'!$D$7,C5226))),'[1]Lookup for use classification'!$A$7,IF(OR(ISNUMBER(SEARCH('[1]Lookup for use classification'!$B$9,C5226)),ISNUMBER(SEARCH('[1]Lookup for use classification'!$C$9,C5226)),ISNUMBER(SEARCH('[1]Lookup for use classification'!$D$9,C5226)),ISNUMBER(SEARCH('[1]Lookup for use classification'!$E$9,C5226)),ISNUMBER(SEARCH('[1]Lookup for use classification'!$F$9,C5226)),ISNUMBER(SEARCH('[1]Lookup for use classification'!$G$9,C5226)),ISNUMBER(SEARCH('[1]Lookup for use classification'!$H$9,C5226)),ISNUMBER(SEARCH('[1]Lookup for use classification'!$I$9,C5226)),ISNUMBER(SEARCH('[1]Lookup for use classification'!$J$9,C5226)),ISNUMBER(SEARCH('[1]Lookup for use classification'!$K$9,C5226))),'[1]Lookup for use classification'!$A$9,IF(OR(ISNUMBER(SEARCH('[1]Lookup for use classification'!$B$10,C5226)),ISNUMBER(SEARCH('[1]Lookup for use classification'!$C$10,C5226)),ISNUMBER(SEARCH('[1]Lookup for use classification'!$D$10,C5226)),ISNUMBER(SEARCH('[1]Lookup for use classification'!$E$10,C5226)),ISNUMBER(SEARCH('[1]Lookup for use classification'!$F$10,C5226)),ISNUMBER(SEARCH('[1]Lookup for use classification'!$G$10,C5226))),'[1]Lookup for use classification'!$A$10,IF(OR(ISNUMBER(SEARCH('[1]Lookup for use classification'!$B$11,C5226)),ISNUMBER(SEARCH('[1]Lookup for use classification'!$C$11,C5226))),'[1]Lookup for use classification'!$A$11,IF(OR(ISNUMBER(SEARCH('[1]Lookup for use classification'!$B$12,C5226)),ISNUMBER(SEARCH('[1]Lookup for use classification'!$C$12,C5226))),'[1]Lookup for use classification'!$A$12,IF(OR(ISNUMBER(SEARCH('[1]Lookup for use classification'!$B$13,C5226)),ISNUMBER(SEARCH('[1]Lookup for use classification'!$C$13,C5226)),ISNUMBER(SEARCH('[1]Lookup for use classification'!$D$13,C5226)),,ISNUMBER(SEARCH('[1]Lookup for use classification'!$C$13,C5226)),ISNUMBER(SEARCH('[1]Lookup for use classification'!$E$13,C5226))),'[1]Lookup for use classification'!$A$13,IF(OR(ISNUMBER(SEARCH('[1]Lookup for use classification'!$B$14,C5226)),ISNUMBER(SEARCH('[1]Lookup for use classification'!$C$14,C5226))),'[1]Lookup for use classification'!$A$14,"Other"))))))))))))</f>
        <v>Other</v>
      </c>
      <c r="E5226" s="163"/>
    </row>
    <row r="5227" spans="1:10">
      <c r="A5227" s="188" t="s">
        <v>2423</v>
      </c>
      <c r="B5227" s="165" t="s">
        <v>6187</v>
      </c>
      <c r="C5227" s="162" t="s">
        <v>6144</v>
      </c>
      <c r="D5227" s="8" t="str">
        <f>IF(OR(ISNUMBER(SEARCH('[1]Lookup for use classification'!$B$1,C5227)),ISNUMBER(SEARCH('[1]Lookup for use classification'!$C$1,C5227)),ISNUMBER(SEARCH('[1]Lookup for use classification'!$D$1,C5227)),ISNUMBER(SEARCH('[1]Lookup for use classification'!$E$1,C5227))),'[1]Lookup for use classification'!$A$1,IF(ISNUMBER(SEARCH('[1]Lookup for use classification'!$B$2,C5227)),'[1]Lookup for use classification'!$A$2,IF(ISNUMBER(SEARCH('[1]Lookup for use classification'!$B$3,C5227)),'[1]Lookup for use classification'!$A$3,IF(OR(ISNUMBER(SEARCH('[1]Lookup for use classification'!$B$4,C5227)),ISNUMBER(SEARCH('[1]Lookup for use classification'!$C$4,C5227)),ISNUMBER(SEARCH('[1]Lookup for use classification'!$D$4,C5227)),ISNUMBER(SEARCH('[1]Lookup for use classification'!$E$4,C5227))),'[1]Lookup for use classification'!$A$4,IF(OR(ISNUMBER(SEARCH('[1]Lookup for use classification'!$B$5,C5227)),ISNUMBER(SEARCH('[1]Lookup for use classification'!$C$5,C5227)),ISNUMBER(SEARCH('[1]Lookup for use classification'!$D$5,C5227))),'[1]Lookup for use classification'!$A$5,IF(OR(ISNUMBER(SEARCH('[1]Lookup for use classification'!$B$7,C5227)),ISNUMBER(SEARCH('[1]Lookup for use classification'!$C$7,C5227)),ISNUMBER(SEARCH('[1]Lookup for use classification'!$D$7,C5227))),'[1]Lookup for use classification'!$A$7,IF(OR(ISNUMBER(SEARCH('[1]Lookup for use classification'!$B$9,C5227)),ISNUMBER(SEARCH('[1]Lookup for use classification'!$C$9,C5227)),ISNUMBER(SEARCH('[1]Lookup for use classification'!$D$9,C5227)),ISNUMBER(SEARCH('[1]Lookup for use classification'!$E$9,C5227)),ISNUMBER(SEARCH('[1]Lookup for use classification'!$F$9,C5227)),ISNUMBER(SEARCH('[1]Lookup for use classification'!$G$9,C5227)),ISNUMBER(SEARCH('[1]Lookup for use classification'!$H$9,C5227)),ISNUMBER(SEARCH('[1]Lookup for use classification'!$I$9,C5227)),ISNUMBER(SEARCH('[1]Lookup for use classification'!$J$9,C5227)),ISNUMBER(SEARCH('[1]Lookup for use classification'!$K$9,C5227))),'[1]Lookup for use classification'!$A$9,IF(OR(ISNUMBER(SEARCH('[1]Lookup for use classification'!$B$10,C5227)),ISNUMBER(SEARCH('[1]Lookup for use classification'!$C$10,C5227)),ISNUMBER(SEARCH('[1]Lookup for use classification'!$D$10,C5227)),ISNUMBER(SEARCH('[1]Lookup for use classification'!$E$10,C5227)),ISNUMBER(SEARCH('[1]Lookup for use classification'!$F$10,C5227)),ISNUMBER(SEARCH('[1]Lookup for use classification'!$G$10,C5227))),'[1]Lookup for use classification'!$A$10,IF(OR(ISNUMBER(SEARCH('[1]Lookup for use classification'!$B$11,C5227)),ISNUMBER(SEARCH('[1]Lookup for use classification'!$C$11,C5227))),'[1]Lookup for use classification'!$A$11,IF(OR(ISNUMBER(SEARCH('[1]Lookup for use classification'!$B$12,C5227)),ISNUMBER(SEARCH('[1]Lookup for use classification'!$C$12,C5227))),'[1]Lookup for use classification'!$A$12,IF(OR(ISNUMBER(SEARCH('[1]Lookup for use classification'!$B$13,C5227)),ISNUMBER(SEARCH('[1]Lookup for use classification'!$C$13,C5227)),ISNUMBER(SEARCH('[1]Lookup for use classification'!$D$13,C5227)),,ISNUMBER(SEARCH('[1]Lookup for use classification'!$C$13,C5227)),ISNUMBER(SEARCH('[1]Lookup for use classification'!$E$13,C5227))),'[1]Lookup for use classification'!$A$13,IF(OR(ISNUMBER(SEARCH('[1]Lookup for use classification'!$B$14,C5227)),ISNUMBER(SEARCH('[1]Lookup for use classification'!$C$14,C5227))),'[1]Lookup for use classification'!$A$14,"Other"))))))))))))</f>
        <v>Other</v>
      </c>
      <c r="E5227" s="163"/>
    </row>
    <row r="5228" spans="1:10">
      <c r="A5228" s="188" t="s">
        <v>2423</v>
      </c>
      <c r="B5228" s="165" t="s">
        <v>6187</v>
      </c>
      <c r="C5228" s="162" t="s">
        <v>6145</v>
      </c>
      <c r="D5228" s="8" t="str">
        <f>IF(OR(ISNUMBER(SEARCH('[1]Lookup for use classification'!$B$1,C5228)),ISNUMBER(SEARCH('[1]Lookup for use classification'!$C$1,C5228)),ISNUMBER(SEARCH('[1]Lookup for use classification'!$D$1,C5228)),ISNUMBER(SEARCH('[1]Lookup for use classification'!$E$1,C5228))),'[1]Lookup for use classification'!$A$1,IF(ISNUMBER(SEARCH('[1]Lookup for use classification'!$B$2,C5228)),'[1]Lookup for use classification'!$A$2,IF(ISNUMBER(SEARCH('[1]Lookup for use classification'!$B$3,C5228)),'[1]Lookup for use classification'!$A$3,IF(OR(ISNUMBER(SEARCH('[1]Lookup for use classification'!$B$4,C5228)),ISNUMBER(SEARCH('[1]Lookup for use classification'!$C$4,C5228)),ISNUMBER(SEARCH('[1]Lookup for use classification'!$D$4,C5228)),ISNUMBER(SEARCH('[1]Lookup for use classification'!$E$4,C5228))),'[1]Lookup for use classification'!$A$4,IF(OR(ISNUMBER(SEARCH('[1]Lookup for use classification'!$B$5,C5228)),ISNUMBER(SEARCH('[1]Lookup for use classification'!$C$5,C5228)),ISNUMBER(SEARCH('[1]Lookup for use classification'!$D$5,C5228))),'[1]Lookup for use classification'!$A$5,IF(OR(ISNUMBER(SEARCH('[1]Lookup for use classification'!$B$7,C5228)),ISNUMBER(SEARCH('[1]Lookup for use classification'!$C$7,C5228)),ISNUMBER(SEARCH('[1]Lookup for use classification'!$D$7,C5228))),'[1]Lookup for use classification'!$A$7,IF(OR(ISNUMBER(SEARCH('[1]Lookup for use classification'!$B$9,C5228)),ISNUMBER(SEARCH('[1]Lookup for use classification'!$C$9,C5228)),ISNUMBER(SEARCH('[1]Lookup for use classification'!$D$9,C5228)),ISNUMBER(SEARCH('[1]Lookup for use classification'!$E$9,C5228)),ISNUMBER(SEARCH('[1]Lookup for use classification'!$F$9,C5228)),ISNUMBER(SEARCH('[1]Lookup for use classification'!$G$9,C5228)),ISNUMBER(SEARCH('[1]Lookup for use classification'!$H$9,C5228)),ISNUMBER(SEARCH('[1]Lookup for use classification'!$I$9,C5228)),ISNUMBER(SEARCH('[1]Lookup for use classification'!$J$9,C5228)),ISNUMBER(SEARCH('[1]Lookup for use classification'!$K$9,C5228))),'[1]Lookup for use classification'!$A$9,IF(OR(ISNUMBER(SEARCH('[1]Lookup for use classification'!$B$10,C5228)),ISNUMBER(SEARCH('[1]Lookup for use classification'!$C$10,C5228)),ISNUMBER(SEARCH('[1]Lookup for use classification'!$D$10,C5228)),ISNUMBER(SEARCH('[1]Lookup for use classification'!$E$10,C5228)),ISNUMBER(SEARCH('[1]Lookup for use classification'!$F$10,C5228)),ISNUMBER(SEARCH('[1]Lookup for use classification'!$G$10,C5228))),'[1]Lookup for use classification'!$A$10,IF(OR(ISNUMBER(SEARCH('[1]Lookup for use classification'!$B$11,C5228)),ISNUMBER(SEARCH('[1]Lookup for use classification'!$C$11,C5228))),'[1]Lookup for use classification'!$A$11,IF(OR(ISNUMBER(SEARCH('[1]Lookup for use classification'!$B$12,C5228)),ISNUMBER(SEARCH('[1]Lookup for use classification'!$C$12,C5228))),'[1]Lookup for use classification'!$A$12,IF(OR(ISNUMBER(SEARCH('[1]Lookup for use classification'!$B$13,C5228)),ISNUMBER(SEARCH('[1]Lookup for use classification'!$C$13,C5228)),ISNUMBER(SEARCH('[1]Lookup for use classification'!$D$13,C5228)),,ISNUMBER(SEARCH('[1]Lookup for use classification'!$C$13,C5228)),ISNUMBER(SEARCH('[1]Lookup for use classification'!$E$13,C5228))),'[1]Lookup for use classification'!$A$13,IF(OR(ISNUMBER(SEARCH('[1]Lookup for use classification'!$B$14,C5228)),ISNUMBER(SEARCH('[1]Lookup for use classification'!$C$14,C5228))),'[1]Lookup for use classification'!$A$14,"Other"))))))))))))</f>
        <v>Other</v>
      </c>
      <c r="E5228" s="163"/>
    </row>
    <row r="5229" spans="1:10">
      <c r="A5229" s="188" t="s">
        <v>2423</v>
      </c>
      <c r="B5229" s="165" t="s">
        <v>6187</v>
      </c>
      <c r="C5229" s="162" t="s">
        <v>6142</v>
      </c>
      <c r="D5229" s="8" t="str">
        <f>IF(OR(ISNUMBER(SEARCH('[1]Lookup for use classification'!$B$1,C5229)),ISNUMBER(SEARCH('[1]Lookup for use classification'!$C$1,C5229)),ISNUMBER(SEARCH('[1]Lookup for use classification'!$D$1,C5229)),ISNUMBER(SEARCH('[1]Lookup for use classification'!$E$1,C5229))),'[1]Lookup for use classification'!$A$1,IF(ISNUMBER(SEARCH('[1]Lookup for use classification'!$B$2,C5229)),'[1]Lookup for use classification'!$A$2,IF(ISNUMBER(SEARCH('[1]Lookup for use classification'!$B$3,C5229)),'[1]Lookup for use classification'!$A$3,IF(OR(ISNUMBER(SEARCH('[1]Lookup for use classification'!$B$4,C5229)),ISNUMBER(SEARCH('[1]Lookup for use classification'!$C$4,C5229)),ISNUMBER(SEARCH('[1]Lookup for use classification'!$D$4,C5229)),ISNUMBER(SEARCH('[1]Lookup for use classification'!$E$4,C5229))),'[1]Lookup for use classification'!$A$4,IF(OR(ISNUMBER(SEARCH('[1]Lookup for use classification'!$B$5,C5229)),ISNUMBER(SEARCH('[1]Lookup for use classification'!$C$5,C5229)),ISNUMBER(SEARCH('[1]Lookup for use classification'!$D$5,C5229))),'[1]Lookup for use classification'!$A$5,IF(OR(ISNUMBER(SEARCH('[1]Lookup for use classification'!$B$7,C5229)),ISNUMBER(SEARCH('[1]Lookup for use classification'!$C$7,C5229)),ISNUMBER(SEARCH('[1]Lookup for use classification'!$D$7,C5229))),'[1]Lookup for use classification'!$A$7,IF(OR(ISNUMBER(SEARCH('[1]Lookup for use classification'!$B$9,C5229)),ISNUMBER(SEARCH('[1]Lookup for use classification'!$C$9,C5229)),ISNUMBER(SEARCH('[1]Lookup for use classification'!$D$9,C5229)),ISNUMBER(SEARCH('[1]Lookup for use classification'!$E$9,C5229)),ISNUMBER(SEARCH('[1]Lookup for use classification'!$F$9,C5229)),ISNUMBER(SEARCH('[1]Lookup for use classification'!$G$9,C5229)),ISNUMBER(SEARCH('[1]Lookup for use classification'!$H$9,C5229)),ISNUMBER(SEARCH('[1]Lookup for use classification'!$I$9,C5229)),ISNUMBER(SEARCH('[1]Lookup for use classification'!$J$9,C5229)),ISNUMBER(SEARCH('[1]Lookup for use classification'!$K$9,C5229))),'[1]Lookup for use classification'!$A$9,IF(OR(ISNUMBER(SEARCH('[1]Lookup for use classification'!$B$10,C5229)),ISNUMBER(SEARCH('[1]Lookup for use classification'!$C$10,C5229)),ISNUMBER(SEARCH('[1]Lookup for use classification'!$D$10,C5229)),ISNUMBER(SEARCH('[1]Lookup for use classification'!$E$10,C5229)),ISNUMBER(SEARCH('[1]Lookup for use classification'!$F$10,C5229)),ISNUMBER(SEARCH('[1]Lookup for use classification'!$G$10,C5229))),'[1]Lookup for use classification'!$A$10,IF(OR(ISNUMBER(SEARCH('[1]Lookup for use classification'!$B$11,C5229)),ISNUMBER(SEARCH('[1]Lookup for use classification'!$C$11,C5229))),'[1]Lookup for use classification'!$A$11,IF(OR(ISNUMBER(SEARCH('[1]Lookup for use classification'!$B$12,C5229)),ISNUMBER(SEARCH('[1]Lookup for use classification'!$C$12,C5229))),'[1]Lookup for use classification'!$A$12,IF(OR(ISNUMBER(SEARCH('[1]Lookup for use classification'!$B$13,C5229)),ISNUMBER(SEARCH('[1]Lookup for use classification'!$C$13,C5229)),ISNUMBER(SEARCH('[1]Lookup for use classification'!$D$13,C5229)),,ISNUMBER(SEARCH('[1]Lookup for use classification'!$C$13,C5229)),ISNUMBER(SEARCH('[1]Lookup for use classification'!$E$13,C5229))),'[1]Lookup for use classification'!$A$13,IF(OR(ISNUMBER(SEARCH('[1]Lookup for use classification'!$B$14,C5229)),ISNUMBER(SEARCH('[1]Lookup for use classification'!$C$14,C5229))),'[1]Lookup for use classification'!$A$14,"Other"))))))))))))</f>
        <v>Other</v>
      </c>
      <c r="E5229" s="163"/>
    </row>
    <row r="5230" spans="1:10">
      <c r="A5230" s="188" t="s">
        <v>2423</v>
      </c>
      <c r="B5230" s="165" t="s">
        <v>6187</v>
      </c>
      <c r="C5230" s="162" t="s">
        <v>6140</v>
      </c>
      <c r="D5230" s="8" t="str">
        <f>IF(OR(ISNUMBER(SEARCH('[1]Lookup for use classification'!$B$1,C5230)),ISNUMBER(SEARCH('[1]Lookup for use classification'!$C$1,C5230)),ISNUMBER(SEARCH('[1]Lookup for use classification'!$D$1,C5230)),ISNUMBER(SEARCH('[1]Lookup for use classification'!$E$1,C5230))),'[1]Lookup for use classification'!$A$1,IF(ISNUMBER(SEARCH('[1]Lookup for use classification'!$B$2,C5230)),'[1]Lookup for use classification'!$A$2,IF(ISNUMBER(SEARCH('[1]Lookup for use classification'!$B$3,C5230)),'[1]Lookup for use classification'!$A$3,IF(OR(ISNUMBER(SEARCH('[1]Lookup for use classification'!$B$4,C5230)),ISNUMBER(SEARCH('[1]Lookup for use classification'!$C$4,C5230)),ISNUMBER(SEARCH('[1]Lookup for use classification'!$D$4,C5230)),ISNUMBER(SEARCH('[1]Lookup for use classification'!$E$4,C5230))),'[1]Lookup for use classification'!$A$4,IF(OR(ISNUMBER(SEARCH('[1]Lookup for use classification'!$B$5,C5230)),ISNUMBER(SEARCH('[1]Lookup for use classification'!$C$5,C5230)),ISNUMBER(SEARCH('[1]Lookup for use classification'!$D$5,C5230))),'[1]Lookup for use classification'!$A$5,IF(OR(ISNUMBER(SEARCH('[1]Lookup for use classification'!$B$7,C5230)),ISNUMBER(SEARCH('[1]Lookup for use classification'!$C$7,C5230)),ISNUMBER(SEARCH('[1]Lookup for use classification'!$D$7,C5230))),'[1]Lookup for use classification'!$A$7,IF(OR(ISNUMBER(SEARCH('[1]Lookup for use classification'!$B$9,C5230)),ISNUMBER(SEARCH('[1]Lookup for use classification'!$C$9,C5230)),ISNUMBER(SEARCH('[1]Lookup for use classification'!$D$9,C5230)),ISNUMBER(SEARCH('[1]Lookup for use classification'!$E$9,C5230)),ISNUMBER(SEARCH('[1]Lookup for use classification'!$F$9,C5230)),ISNUMBER(SEARCH('[1]Lookup for use classification'!$G$9,C5230)),ISNUMBER(SEARCH('[1]Lookup for use classification'!$H$9,C5230)),ISNUMBER(SEARCH('[1]Lookup for use classification'!$I$9,C5230)),ISNUMBER(SEARCH('[1]Lookup for use classification'!$J$9,C5230)),ISNUMBER(SEARCH('[1]Lookup for use classification'!$K$9,C5230))),'[1]Lookup for use classification'!$A$9,IF(OR(ISNUMBER(SEARCH('[1]Lookup for use classification'!$B$10,C5230)),ISNUMBER(SEARCH('[1]Lookup for use classification'!$C$10,C5230)),ISNUMBER(SEARCH('[1]Lookup for use classification'!$D$10,C5230)),ISNUMBER(SEARCH('[1]Lookup for use classification'!$E$10,C5230)),ISNUMBER(SEARCH('[1]Lookup for use classification'!$F$10,C5230)),ISNUMBER(SEARCH('[1]Lookup for use classification'!$G$10,C5230))),'[1]Lookup for use classification'!$A$10,IF(OR(ISNUMBER(SEARCH('[1]Lookup for use classification'!$B$11,C5230)),ISNUMBER(SEARCH('[1]Lookup for use classification'!$C$11,C5230))),'[1]Lookup for use classification'!$A$11,IF(OR(ISNUMBER(SEARCH('[1]Lookup for use classification'!$B$12,C5230)),ISNUMBER(SEARCH('[1]Lookup for use classification'!$C$12,C5230))),'[1]Lookup for use classification'!$A$12,IF(OR(ISNUMBER(SEARCH('[1]Lookup for use classification'!$B$13,C5230)),ISNUMBER(SEARCH('[1]Lookup for use classification'!$C$13,C5230)),ISNUMBER(SEARCH('[1]Lookup for use classification'!$D$13,C5230)),,ISNUMBER(SEARCH('[1]Lookup for use classification'!$C$13,C5230)),ISNUMBER(SEARCH('[1]Lookup for use classification'!$E$13,C5230))),'[1]Lookup for use classification'!$A$13,IF(OR(ISNUMBER(SEARCH('[1]Lookup for use classification'!$B$14,C5230)),ISNUMBER(SEARCH('[1]Lookup for use classification'!$C$14,C5230))),'[1]Lookup for use classification'!$A$14,"Other"))))))))))))</f>
        <v>Other</v>
      </c>
      <c r="E5230" s="163"/>
    </row>
    <row r="5231" spans="1:10">
      <c r="A5231" s="188" t="s">
        <v>2423</v>
      </c>
      <c r="B5231" s="165" t="s">
        <v>6187</v>
      </c>
      <c r="C5231" s="162" t="s">
        <v>6148</v>
      </c>
      <c r="D5231" s="8" t="str">
        <f>IF(OR(ISNUMBER(SEARCH('[1]Lookup for use classification'!$B$1,C5231)),ISNUMBER(SEARCH('[1]Lookup for use classification'!$C$1,C5231)),ISNUMBER(SEARCH('[1]Lookup for use classification'!$D$1,C5231)),ISNUMBER(SEARCH('[1]Lookup for use classification'!$E$1,C5231))),'[1]Lookup for use classification'!$A$1,IF(ISNUMBER(SEARCH('[1]Lookup for use classification'!$B$2,C5231)),'[1]Lookup for use classification'!$A$2,IF(ISNUMBER(SEARCH('[1]Lookup for use classification'!$B$3,C5231)),'[1]Lookup for use classification'!$A$3,IF(OR(ISNUMBER(SEARCH('[1]Lookup for use classification'!$B$4,C5231)),ISNUMBER(SEARCH('[1]Lookup for use classification'!$C$4,C5231)),ISNUMBER(SEARCH('[1]Lookup for use classification'!$D$4,C5231)),ISNUMBER(SEARCH('[1]Lookup for use classification'!$E$4,C5231))),'[1]Lookup for use classification'!$A$4,IF(OR(ISNUMBER(SEARCH('[1]Lookup for use classification'!$B$5,C5231)),ISNUMBER(SEARCH('[1]Lookup for use classification'!$C$5,C5231)),ISNUMBER(SEARCH('[1]Lookup for use classification'!$D$5,C5231))),'[1]Lookup for use classification'!$A$5,IF(OR(ISNUMBER(SEARCH('[1]Lookup for use classification'!$B$7,C5231)),ISNUMBER(SEARCH('[1]Lookup for use classification'!$C$7,C5231)),ISNUMBER(SEARCH('[1]Lookup for use classification'!$D$7,C5231))),'[1]Lookup for use classification'!$A$7,IF(OR(ISNUMBER(SEARCH('[1]Lookup for use classification'!$B$9,C5231)),ISNUMBER(SEARCH('[1]Lookup for use classification'!$C$9,C5231)),ISNUMBER(SEARCH('[1]Lookup for use classification'!$D$9,C5231)),ISNUMBER(SEARCH('[1]Lookup for use classification'!$E$9,C5231)),ISNUMBER(SEARCH('[1]Lookup for use classification'!$F$9,C5231)),ISNUMBER(SEARCH('[1]Lookup for use classification'!$G$9,C5231)),ISNUMBER(SEARCH('[1]Lookup for use classification'!$H$9,C5231)),ISNUMBER(SEARCH('[1]Lookup for use classification'!$I$9,C5231)),ISNUMBER(SEARCH('[1]Lookup for use classification'!$J$9,C5231)),ISNUMBER(SEARCH('[1]Lookup for use classification'!$K$9,C5231))),'[1]Lookup for use classification'!$A$9,IF(OR(ISNUMBER(SEARCH('[1]Lookup for use classification'!$B$10,C5231)),ISNUMBER(SEARCH('[1]Lookup for use classification'!$C$10,C5231)),ISNUMBER(SEARCH('[1]Lookup for use classification'!$D$10,C5231)),ISNUMBER(SEARCH('[1]Lookup for use classification'!$E$10,C5231)),ISNUMBER(SEARCH('[1]Lookup for use classification'!$F$10,C5231)),ISNUMBER(SEARCH('[1]Lookup for use classification'!$G$10,C5231))),'[1]Lookup for use classification'!$A$10,IF(OR(ISNUMBER(SEARCH('[1]Lookup for use classification'!$B$11,C5231)),ISNUMBER(SEARCH('[1]Lookup for use classification'!$C$11,C5231))),'[1]Lookup for use classification'!$A$11,IF(OR(ISNUMBER(SEARCH('[1]Lookup for use classification'!$B$12,C5231)),ISNUMBER(SEARCH('[1]Lookup for use classification'!$C$12,C5231))),'[1]Lookup for use classification'!$A$12,IF(OR(ISNUMBER(SEARCH('[1]Lookup for use classification'!$B$13,C5231)),ISNUMBER(SEARCH('[1]Lookup for use classification'!$C$13,C5231)),ISNUMBER(SEARCH('[1]Lookup for use classification'!$D$13,C5231)),,ISNUMBER(SEARCH('[1]Lookup for use classification'!$C$13,C5231)),ISNUMBER(SEARCH('[1]Lookup for use classification'!$E$13,C5231))),'[1]Lookup for use classification'!$A$13,IF(OR(ISNUMBER(SEARCH('[1]Lookup for use classification'!$B$14,C5231)),ISNUMBER(SEARCH('[1]Lookup for use classification'!$C$14,C5231))),'[1]Lookup for use classification'!$A$14,"Other"))))))))))))</f>
        <v>Other</v>
      </c>
      <c r="E5231" s="163"/>
    </row>
    <row r="5232" spans="1:10">
      <c r="A5232" s="188" t="s">
        <v>2423</v>
      </c>
      <c r="B5232" s="165" t="s">
        <v>6187</v>
      </c>
      <c r="C5232" s="162" t="s">
        <v>6142</v>
      </c>
      <c r="D5232" s="8" t="str">
        <f>IF(OR(ISNUMBER(SEARCH('[1]Lookup for use classification'!$B$1,C5232)),ISNUMBER(SEARCH('[1]Lookup for use classification'!$C$1,C5232)),ISNUMBER(SEARCH('[1]Lookup for use classification'!$D$1,C5232)),ISNUMBER(SEARCH('[1]Lookup for use classification'!$E$1,C5232))),'[1]Lookup for use classification'!$A$1,IF(ISNUMBER(SEARCH('[1]Lookup for use classification'!$B$2,C5232)),'[1]Lookup for use classification'!$A$2,IF(ISNUMBER(SEARCH('[1]Lookup for use classification'!$B$3,C5232)),'[1]Lookup for use classification'!$A$3,IF(OR(ISNUMBER(SEARCH('[1]Lookup for use classification'!$B$4,C5232)),ISNUMBER(SEARCH('[1]Lookup for use classification'!$C$4,C5232)),ISNUMBER(SEARCH('[1]Lookup for use classification'!$D$4,C5232)),ISNUMBER(SEARCH('[1]Lookup for use classification'!$E$4,C5232))),'[1]Lookup for use classification'!$A$4,IF(OR(ISNUMBER(SEARCH('[1]Lookup for use classification'!$B$5,C5232)),ISNUMBER(SEARCH('[1]Lookup for use classification'!$C$5,C5232)),ISNUMBER(SEARCH('[1]Lookup for use classification'!$D$5,C5232))),'[1]Lookup for use classification'!$A$5,IF(OR(ISNUMBER(SEARCH('[1]Lookup for use classification'!$B$7,C5232)),ISNUMBER(SEARCH('[1]Lookup for use classification'!$C$7,C5232)),ISNUMBER(SEARCH('[1]Lookup for use classification'!$D$7,C5232))),'[1]Lookup for use classification'!$A$7,IF(OR(ISNUMBER(SEARCH('[1]Lookup for use classification'!$B$9,C5232)),ISNUMBER(SEARCH('[1]Lookup for use classification'!$C$9,C5232)),ISNUMBER(SEARCH('[1]Lookup for use classification'!$D$9,C5232)),ISNUMBER(SEARCH('[1]Lookup for use classification'!$E$9,C5232)),ISNUMBER(SEARCH('[1]Lookup for use classification'!$F$9,C5232)),ISNUMBER(SEARCH('[1]Lookup for use classification'!$G$9,C5232)),ISNUMBER(SEARCH('[1]Lookup for use classification'!$H$9,C5232)),ISNUMBER(SEARCH('[1]Lookup for use classification'!$I$9,C5232)),ISNUMBER(SEARCH('[1]Lookup for use classification'!$J$9,C5232)),ISNUMBER(SEARCH('[1]Lookup for use classification'!$K$9,C5232))),'[1]Lookup for use classification'!$A$9,IF(OR(ISNUMBER(SEARCH('[1]Lookup for use classification'!$B$10,C5232)),ISNUMBER(SEARCH('[1]Lookup for use classification'!$C$10,C5232)),ISNUMBER(SEARCH('[1]Lookup for use classification'!$D$10,C5232)),ISNUMBER(SEARCH('[1]Lookup for use classification'!$E$10,C5232)),ISNUMBER(SEARCH('[1]Lookup for use classification'!$F$10,C5232)),ISNUMBER(SEARCH('[1]Lookup for use classification'!$G$10,C5232))),'[1]Lookup for use classification'!$A$10,IF(OR(ISNUMBER(SEARCH('[1]Lookup for use classification'!$B$11,C5232)),ISNUMBER(SEARCH('[1]Lookup for use classification'!$C$11,C5232))),'[1]Lookup for use classification'!$A$11,IF(OR(ISNUMBER(SEARCH('[1]Lookup for use classification'!$B$12,C5232)),ISNUMBER(SEARCH('[1]Lookup for use classification'!$C$12,C5232))),'[1]Lookup for use classification'!$A$12,IF(OR(ISNUMBER(SEARCH('[1]Lookup for use classification'!$B$13,C5232)),ISNUMBER(SEARCH('[1]Lookup for use classification'!$C$13,C5232)),ISNUMBER(SEARCH('[1]Lookup for use classification'!$D$13,C5232)),,ISNUMBER(SEARCH('[1]Lookup for use classification'!$C$13,C5232)),ISNUMBER(SEARCH('[1]Lookup for use classification'!$E$13,C5232))),'[1]Lookup for use classification'!$A$13,IF(OR(ISNUMBER(SEARCH('[1]Lookup for use classification'!$B$14,C5232)),ISNUMBER(SEARCH('[1]Lookup for use classification'!$C$14,C5232))),'[1]Lookup for use classification'!$A$14,"Other"))))))))))))</f>
        <v>Other</v>
      </c>
      <c r="E5232" s="163"/>
    </row>
    <row r="5233" spans="1:5">
      <c r="A5233" s="188" t="s">
        <v>2423</v>
      </c>
      <c r="B5233" s="165" t="s">
        <v>6187</v>
      </c>
      <c r="C5233" s="162" t="s">
        <v>6149</v>
      </c>
      <c r="D5233" s="8" t="str">
        <f>IF(OR(ISNUMBER(SEARCH('[1]Lookup for use classification'!$B$1,C5233)),ISNUMBER(SEARCH('[1]Lookup for use classification'!$C$1,C5233)),ISNUMBER(SEARCH('[1]Lookup for use classification'!$D$1,C5233)),ISNUMBER(SEARCH('[1]Lookup for use classification'!$E$1,C5233))),'[1]Lookup for use classification'!$A$1,IF(ISNUMBER(SEARCH('[1]Lookup for use classification'!$B$2,C5233)),'[1]Lookup for use classification'!$A$2,IF(ISNUMBER(SEARCH('[1]Lookup for use classification'!$B$3,C5233)),'[1]Lookup for use classification'!$A$3,IF(OR(ISNUMBER(SEARCH('[1]Lookup for use classification'!$B$4,C5233)),ISNUMBER(SEARCH('[1]Lookup for use classification'!$C$4,C5233)),ISNUMBER(SEARCH('[1]Lookup for use classification'!$D$4,C5233)),ISNUMBER(SEARCH('[1]Lookup for use classification'!$E$4,C5233))),'[1]Lookup for use classification'!$A$4,IF(OR(ISNUMBER(SEARCH('[1]Lookup for use classification'!$B$5,C5233)),ISNUMBER(SEARCH('[1]Lookup for use classification'!$C$5,C5233)),ISNUMBER(SEARCH('[1]Lookup for use classification'!$D$5,C5233))),'[1]Lookup for use classification'!$A$5,IF(OR(ISNUMBER(SEARCH('[1]Lookup for use classification'!$B$7,C5233)),ISNUMBER(SEARCH('[1]Lookup for use classification'!$C$7,C5233)),ISNUMBER(SEARCH('[1]Lookup for use classification'!$D$7,C5233))),'[1]Lookup for use classification'!$A$7,IF(OR(ISNUMBER(SEARCH('[1]Lookup for use classification'!$B$9,C5233)),ISNUMBER(SEARCH('[1]Lookup for use classification'!$C$9,C5233)),ISNUMBER(SEARCH('[1]Lookup for use classification'!$D$9,C5233)),ISNUMBER(SEARCH('[1]Lookup for use classification'!$E$9,C5233)),ISNUMBER(SEARCH('[1]Lookup for use classification'!$F$9,C5233)),ISNUMBER(SEARCH('[1]Lookup for use classification'!$G$9,C5233)),ISNUMBER(SEARCH('[1]Lookup for use classification'!$H$9,C5233)),ISNUMBER(SEARCH('[1]Lookup for use classification'!$I$9,C5233)),ISNUMBER(SEARCH('[1]Lookup for use classification'!$J$9,C5233)),ISNUMBER(SEARCH('[1]Lookup for use classification'!$K$9,C5233))),'[1]Lookup for use classification'!$A$9,IF(OR(ISNUMBER(SEARCH('[1]Lookup for use classification'!$B$10,C5233)),ISNUMBER(SEARCH('[1]Lookup for use classification'!$C$10,C5233)),ISNUMBER(SEARCH('[1]Lookup for use classification'!$D$10,C5233)),ISNUMBER(SEARCH('[1]Lookup for use classification'!$E$10,C5233)),ISNUMBER(SEARCH('[1]Lookup for use classification'!$F$10,C5233)),ISNUMBER(SEARCH('[1]Lookup for use classification'!$G$10,C5233))),'[1]Lookup for use classification'!$A$10,IF(OR(ISNUMBER(SEARCH('[1]Lookup for use classification'!$B$11,C5233)),ISNUMBER(SEARCH('[1]Lookup for use classification'!$C$11,C5233))),'[1]Lookup for use classification'!$A$11,IF(OR(ISNUMBER(SEARCH('[1]Lookup for use classification'!$B$12,C5233)),ISNUMBER(SEARCH('[1]Lookup for use classification'!$C$12,C5233))),'[1]Lookup for use classification'!$A$12,IF(OR(ISNUMBER(SEARCH('[1]Lookup for use classification'!$B$13,C5233)),ISNUMBER(SEARCH('[1]Lookup for use classification'!$C$13,C5233)),ISNUMBER(SEARCH('[1]Lookup for use classification'!$D$13,C5233)),,ISNUMBER(SEARCH('[1]Lookup for use classification'!$C$13,C5233)),ISNUMBER(SEARCH('[1]Lookup for use classification'!$E$13,C5233))),'[1]Lookup for use classification'!$A$13,IF(OR(ISNUMBER(SEARCH('[1]Lookup for use classification'!$B$14,C5233)),ISNUMBER(SEARCH('[1]Lookup for use classification'!$C$14,C5233))),'[1]Lookup for use classification'!$A$14,"Other"))))))))))))</f>
        <v>Other</v>
      </c>
      <c r="E5233" s="163"/>
    </row>
    <row r="5234" spans="1:5">
      <c r="A5234" s="188" t="s">
        <v>2423</v>
      </c>
      <c r="B5234" s="165" t="s">
        <v>6187</v>
      </c>
      <c r="C5234" s="162" t="s">
        <v>3717</v>
      </c>
      <c r="D5234" s="8" t="str">
        <f>IF(OR(ISNUMBER(SEARCH('[1]Lookup for use classification'!$B$1,C5234)),ISNUMBER(SEARCH('[1]Lookup for use classification'!$C$1,C5234)),ISNUMBER(SEARCH('[1]Lookup for use classification'!$D$1,C5234)),ISNUMBER(SEARCH('[1]Lookup for use classification'!$E$1,C5234))),'[1]Lookup for use classification'!$A$1,IF(ISNUMBER(SEARCH('[1]Lookup for use classification'!$B$2,C5234)),'[1]Lookup for use classification'!$A$2,IF(ISNUMBER(SEARCH('[1]Lookup for use classification'!$B$3,C5234)),'[1]Lookup for use classification'!$A$3,IF(OR(ISNUMBER(SEARCH('[1]Lookup for use classification'!$B$4,C5234)),ISNUMBER(SEARCH('[1]Lookup for use classification'!$C$4,C5234)),ISNUMBER(SEARCH('[1]Lookup for use classification'!$D$4,C5234)),ISNUMBER(SEARCH('[1]Lookup for use classification'!$E$4,C5234))),'[1]Lookup for use classification'!$A$4,IF(OR(ISNUMBER(SEARCH('[1]Lookup for use classification'!$B$5,C5234)),ISNUMBER(SEARCH('[1]Lookup for use classification'!$C$5,C5234)),ISNUMBER(SEARCH('[1]Lookup for use classification'!$D$5,C5234))),'[1]Lookup for use classification'!$A$5,IF(OR(ISNUMBER(SEARCH('[1]Lookup for use classification'!$B$7,C5234)),ISNUMBER(SEARCH('[1]Lookup for use classification'!$C$7,C5234)),ISNUMBER(SEARCH('[1]Lookup for use classification'!$D$7,C5234))),'[1]Lookup for use classification'!$A$7,IF(OR(ISNUMBER(SEARCH('[1]Lookup for use classification'!$B$9,C5234)),ISNUMBER(SEARCH('[1]Lookup for use classification'!$C$9,C5234)),ISNUMBER(SEARCH('[1]Lookup for use classification'!$D$9,C5234)),ISNUMBER(SEARCH('[1]Lookup for use classification'!$E$9,C5234)),ISNUMBER(SEARCH('[1]Lookup for use classification'!$F$9,C5234)),ISNUMBER(SEARCH('[1]Lookup for use classification'!$G$9,C5234)),ISNUMBER(SEARCH('[1]Lookup for use classification'!$H$9,C5234)),ISNUMBER(SEARCH('[1]Lookup for use classification'!$I$9,C5234)),ISNUMBER(SEARCH('[1]Lookup for use classification'!$J$9,C5234)),ISNUMBER(SEARCH('[1]Lookup for use classification'!$K$9,C5234))),'[1]Lookup for use classification'!$A$9,IF(OR(ISNUMBER(SEARCH('[1]Lookup for use classification'!$B$10,C5234)),ISNUMBER(SEARCH('[1]Lookup for use classification'!$C$10,C5234)),ISNUMBER(SEARCH('[1]Lookup for use classification'!$D$10,C5234)),ISNUMBER(SEARCH('[1]Lookup for use classification'!$E$10,C5234)),ISNUMBER(SEARCH('[1]Lookup for use classification'!$F$10,C5234)),ISNUMBER(SEARCH('[1]Lookup for use classification'!$G$10,C5234))),'[1]Lookup for use classification'!$A$10,IF(OR(ISNUMBER(SEARCH('[1]Lookup for use classification'!$B$11,C5234)),ISNUMBER(SEARCH('[1]Lookup for use classification'!$C$11,C5234))),'[1]Lookup for use classification'!$A$11,IF(OR(ISNUMBER(SEARCH('[1]Lookup for use classification'!$B$12,C5234)),ISNUMBER(SEARCH('[1]Lookup for use classification'!$C$12,C5234))),'[1]Lookup for use classification'!$A$12,IF(OR(ISNUMBER(SEARCH('[1]Lookup for use classification'!$B$13,C5234)),ISNUMBER(SEARCH('[1]Lookup for use classification'!$C$13,C5234)),ISNUMBER(SEARCH('[1]Lookup for use classification'!$D$13,C5234)),,ISNUMBER(SEARCH('[1]Lookup for use classification'!$C$13,C5234)),ISNUMBER(SEARCH('[1]Lookup for use classification'!$E$13,C5234))),'[1]Lookup for use classification'!$A$13,IF(OR(ISNUMBER(SEARCH('[1]Lookup for use classification'!$B$14,C5234)),ISNUMBER(SEARCH('[1]Lookup for use classification'!$C$14,C5234))),'[1]Lookup for use classification'!$A$14,"Other"))))))))))))</f>
        <v>Other</v>
      </c>
      <c r="E5234" s="163"/>
    </row>
    <row r="5235" spans="1:5">
      <c r="A5235" s="188" t="s">
        <v>2423</v>
      </c>
      <c r="B5235" s="165" t="s">
        <v>6187</v>
      </c>
      <c r="C5235" s="162" t="s">
        <v>6150</v>
      </c>
      <c r="D5235" s="8" t="s">
        <v>2194</v>
      </c>
      <c r="E5235" s="163"/>
    </row>
    <row r="5236" spans="1:5">
      <c r="A5236" s="188" t="s">
        <v>2423</v>
      </c>
      <c r="B5236" s="165" t="s">
        <v>6187</v>
      </c>
      <c r="C5236" s="162" t="s">
        <v>6151</v>
      </c>
      <c r="D5236" s="8" t="str">
        <f>IF(OR(ISNUMBER(SEARCH('[1]Lookup for use classification'!$B$1,C5236)),ISNUMBER(SEARCH('[1]Lookup for use classification'!$C$1,C5236)),ISNUMBER(SEARCH('[1]Lookup for use classification'!$D$1,C5236)),ISNUMBER(SEARCH('[1]Lookup for use classification'!$E$1,C5236))),'[1]Lookup for use classification'!$A$1,IF(ISNUMBER(SEARCH('[1]Lookup for use classification'!$B$2,C5236)),'[1]Lookup for use classification'!$A$2,IF(ISNUMBER(SEARCH('[1]Lookup for use classification'!$B$3,C5236)),'[1]Lookup for use classification'!$A$3,IF(OR(ISNUMBER(SEARCH('[1]Lookup for use classification'!$B$4,C5236)),ISNUMBER(SEARCH('[1]Lookup for use classification'!$C$4,C5236)),ISNUMBER(SEARCH('[1]Lookup for use classification'!$D$4,C5236)),ISNUMBER(SEARCH('[1]Lookup for use classification'!$E$4,C5236))),'[1]Lookup for use classification'!$A$4,IF(OR(ISNUMBER(SEARCH('[1]Lookup for use classification'!$B$5,C5236)),ISNUMBER(SEARCH('[1]Lookup for use classification'!$C$5,C5236)),ISNUMBER(SEARCH('[1]Lookup for use classification'!$D$5,C5236))),'[1]Lookup for use classification'!$A$5,IF(OR(ISNUMBER(SEARCH('[1]Lookup for use classification'!$B$7,C5236)),ISNUMBER(SEARCH('[1]Lookup for use classification'!$C$7,C5236)),ISNUMBER(SEARCH('[1]Lookup for use classification'!$D$7,C5236))),'[1]Lookup for use classification'!$A$7,IF(OR(ISNUMBER(SEARCH('[1]Lookup for use classification'!$B$9,C5236)),ISNUMBER(SEARCH('[1]Lookup for use classification'!$C$9,C5236)),ISNUMBER(SEARCH('[1]Lookup for use classification'!$D$9,C5236)),ISNUMBER(SEARCH('[1]Lookup for use classification'!$E$9,C5236)),ISNUMBER(SEARCH('[1]Lookup for use classification'!$F$9,C5236)),ISNUMBER(SEARCH('[1]Lookup for use classification'!$G$9,C5236)),ISNUMBER(SEARCH('[1]Lookup for use classification'!$H$9,C5236)),ISNUMBER(SEARCH('[1]Lookup for use classification'!$I$9,C5236)),ISNUMBER(SEARCH('[1]Lookup for use classification'!$J$9,C5236)),ISNUMBER(SEARCH('[1]Lookup for use classification'!$K$9,C5236))),'[1]Lookup for use classification'!$A$9,IF(OR(ISNUMBER(SEARCH('[1]Lookup for use classification'!$B$10,C5236)),ISNUMBER(SEARCH('[1]Lookup for use classification'!$C$10,C5236)),ISNUMBER(SEARCH('[1]Lookup for use classification'!$D$10,C5236)),ISNUMBER(SEARCH('[1]Lookup for use classification'!$E$10,C5236)),ISNUMBER(SEARCH('[1]Lookup for use classification'!$F$10,C5236)),ISNUMBER(SEARCH('[1]Lookup for use classification'!$G$10,C5236))),'[1]Lookup for use classification'!$A$10,IF(OR(ISNUMBER(SEARCH('[1]Lookup for use classification'!$B$11,C5236)),ISNUMBER(SEARCH('[1]Lookup for use classification'!$C$11,C5236))),'[1]Lookup for use classification'!$A$11,IF(OR(ISNUMBER(SEARCH('[1]Lookup for use classification'!$B$12,C5236)),ISNUMBER(SEARCH('[1]Lookup for use classification'!$C$12,C5236))),'[1]Lookup for use classification'!$A$12,IF(OR(ISNUMBER(SEARCH('[1]Lookup for use classification'!$B$13,C5236)),ISNUMBER(SEARCH('[1]Lookup for use classification'!$C$13,C5236)),ISNUMBER(SEARCH('[1]Lookup for use classification'!$D$13,C5236)),,ISNUMBER(SEARCH('[1]Lookup for use classification'!$C$13,C5236)),ISNUMBER(SEARCH('[1]Lookup for use classification'!$E$13,C5236))),'[1]Lookup for use classification'!$A$13,IF(OR(ISNUMBER(SEARCH('[1]Lookup for use classification'!$B$14,C5236)),ISNUMBER(SEARCH('[1]Lookup for use classification'!$C$14,C5236))),'[1]Lookup for use classification'!$A$14,"Other"))))))))))))</f>
        <v>Other</v>
      </c>
      <c r="E5236" s="163"/>
    </row>
    <row r="5237" spans="1:5">
      <c r="A5237" s="188" t="s">
        <v>2423</v>
      </c>
      <c r="B5237" s="165" t="s">
        <v>6187</v>
      </c>
      <c r="C5237" s="162" t="s">
        <v>6154</v>
      </c>
      <c r="D5237" s="8" t="str">
        <f>IF(OR(ISNUMBER(SEARCH('[1]Lookup for use classification'!$B$1,C5237)),ISNUMBER(SEARCH('[1]Lookup for use classification'!$C$1,C5237)),ISNUMBER(SEARCH('[1]Lookup for use classification'!$D$1,C5237)),ISNUMBER(SEARCH('[1]Lookup for use classification'!$E$1,C5237))),'[1]Lookup for use classification'!$A$1,IF(ISNUMBER(SEARCH('[1]Lookup for use classification'!$B$2,C5237)),'[1]Lookup for use classification'!$A$2,IF(ISNUMBER(SEARCH('[1]Lookup for use classification'!$B$3,C5237)),'[1]Lookup for use classification'!$A$3,IF(OR(ISNUMBER(SEARCH('[1]Lookup for use classification'!$B$4,C5237)),ISNUMBER(SEARCH('[1]Lookup for use classification'!$C$4,C5237)),ISNUMBER(SEARCH('[1]Lookup for use classification'!$D$4,C5237)),ISNUMBER(SEARCH('[1]Lookup for use classification'!$E$4,C5237))),'[1]Lookup for use classification'!$A$4,IF(OR(ISNUMBER(SEARCH('[1]Lookup for use classification'!$B$5,C5237)),ISNUMBER(SEARCH('[1]Lookup for use classification'!$C$5,C5237)),ISNUMBER(SEARCH('[1]Lookup for use classification'!$D$5,C5237))),'[1]Lookup for use classification'!$A$5,IF(OR(ISNUMBER(SEARCH('[1]Lookup for use classification'!$B$7,C5237)),ISNUMBER(SEARCH('[1]Lookup for use classification'!$C$7,C5237)),ISNUMBER(SEARCH('[1]Lookup for use classification'!$D$7,C5237))),'[1]Lookup for use classification'!$A$7,IF(OR(ISNUMBER(SEARCH('[1]Lookup for use classification'!$B$9,C5237)),ISNUMBER(SEARCH('[1]Lookup for use classification'!$C$9,C5237)),ISNUMBER(SEARCH('[1]Lookup for use classification'!$D$9,C5237)),ISNUMBER(SEARCH('[1]Lookup for use classification'!$E$9,C5237)),ISNUMBER(SEARCH('[1]Lookup for use classification'!$F$9,C5237)),ISNUMBER(SEARCH('[1]Lookup for use classification'!$G$9,C5237)),ISNUMBER(SEARCH('[1]Lookup for use classification'!$H$9,C5237)),ISNUMBER(SEARCH('[1]Lookup for use classification'!$I$9,C5237)),ISNUMBER(SEARCH('[1]Lookup for use classification'!$J$9,C5237)),ISNUMBER(SEARCH('[1]Lookup for use classification'!$K$9,C5237))),'[1]Lookup for use classification'!$A$9,IF(OR(ISNUMBER(SEARCH('[1]Lookup for use classification'!$B$10,C5237)),ISNUMBER(SEARCH('[1]Lookup for use classification'!$C$10,C5237)),ISNUMBER(SEARCH('[1]Lookup for use classification'!$D$10,C5237)),ISNUMBER(SEARCH('[1]Lookup for use classification'!$E$10,C5237)),ISNUMBER(SEARCH('[1]Lookup for use classification'!$F$10,C5237)),ISNUMBER(SEARCH('[1]Lookup for use classification'!$G$10,C5237))),'[1]Lookup for use classification'!$A$10,IF(OR(ISNUMBER(SEARCH('[1]Lookup for use classification'!$B$11,C5237)),ISNUMBER(SEARCH('[1]Lookup for use classification'!$C$11,C5237))),'[1]Lookup for use classification'!$A$11,IF(OR(ISNUMBER(SEARCH('[1]Lookup for use classification'!$B$12,C5237)),ISNUMBER(SEARCH('[1]Lookup for use classification'!$C$12,C5237))),'[1]Lookup for use classification'!$A$12,IF(OR(ISNUMBER(SEARCH('[1]Lookup for use classification'!$B$13,C5237)),ISNUMBER(SEARCH('[1]Lookup for use classification'!$C$13,C5237)),ISNUMBER(SEARCH('[1]Lookup for use classification'!$D$13,C5237)),,ISNUMBER(SEARCH('[1]Lookup for use classification'!$C$13,C5237)),ISNUMBER(SEARCH('[1]Lookup for use classification'!$E$13,C5237))),'[1]Lookup for use classification'!$A$13,IF(OR(ISNUMBER(SEARCH('[1]Lookup for use classification'!$B$14,C5237)),ISNUMBER(SEARCH('[1]Lookup for use classification'!$C$14,C5237))),'[1]Lookup for use classification'!$A$14,"Other"))))))))))))</f>
        <v>Other</v>
      </c>
      <c r="E5237" s="163"/>
    </row>
    <row r="5238" spans="1:5">
      <c r="A5238" s="188" t="s">
        <v>2423</v>
      </c>
      <c r="B5238" s="165" t="s">
        <v>6187</v>
      </c>
      <c r="C5238" s="162" t="s">
        <v>6156</v>
      </c>
      <c r="D5238" s="8" t="str">
        <f>IF(OR(ISNUMBER(SEARCH('[1]Lookup for use classification'!$B$1,C5238)),ISNUMBER(SEARCH('[1]Lookup for use classification'!$C$1,C5238)),ISNUMBER(SEARCH('[1]Lookup for use classification'!$D$1,C5238)),ISNUMBER(SEARCH('[1]Lookup for use classification'!$E$1,C5238))),'[1]Lookup for use classification'!$A$1,IF(ISNUMBER(SEARCH('[1]Lookup for use classification'!$B$2,C5238)),'[1]Lookup for use classification'!$A$2,IF(ISNUMBER(SEARCH('[1]Lookup for use classification'!$B$3,C5238)),'[1]Lookup for use classification'!$A$3,IF(OR(ISNUMBER(SEARCH('[1]Lookup for use classification'!$B$4,C5238)),ISNUMBER(SEARCH('[1]Lookup for use classification'!$C$4,C5238)),ISNUMBER(SEARCH('[1]Lookup for use classification'!$D$4,C5238)),ISNUMBER(SEARCH('[1]Lookup for use classification'!$E$4,C5238))),'[1]Lookup for use classification'!$A$4,IF(OR(ISNUMBER(SEARCH('[1]Lookup for use classification'!$B$5,C5238)),ISNUMBER(SEARCH('[1]Lookup for use classification'!$C$5,C5238)),ISNUMBER(SEARCH('[1]Lookup for use classification'!$D$5,C5238))),'[1]Lookup for use classification'!$A$5,IF(OR(ISNUMBER(SEARCH('[1]Lookup for use classification'!$B$7,C5238)),ISNUMBER(SEARCH('[1]Lookup for use classification'!$C$7,C5238)),ISNUMBER(SEARCH('[1]Lookup for use classification'!$D$7,C5238))),'[1]Lookup for use classification'!$A$7,IF(OR(ISNUMBER(SEARCH('[1]Lookup for use classification'!$B$9,C5238)),ISNUMBER(SEARCH('[1]Lookup for use classification'!$C$9,C5238)),ISNUMBER(SEARCH('[1]Lookup for use classification'!$D$9,C5238)),ISNUMBER(SEARCH('[1]Lookup for use classification'!$E$9,C5238)),ISNUMBER(SEARCH('[1]Lookup for use classification'!$F$9,C5238)),ISNUMBER(SEARCH('[1]Lookup for use classification'!$G$9,C5238)),ISNUMBER(SEARCH('[1]Lookup for use classification'!$H$9,C5238)),ISNUMBER(SEARCH('[1]Lookup for use classification'!$I$9,C5238)),ISNUMBER(SEARCH('[1]Lookup for use classification'!$J$9,C5238)),ISNUMBER(SEARCH('[1]Lookup for use classification'!$K$9,C5238))),'[1]Lookup for use classification'!$A$9,IF(OR(ISNUMBER(SEARCH('[1]Lookup for use classification'!$B$10,C5238)),ISNUMBER(SEARCH('[1]Lookup for use classification'!$C$10,C5238)),ISNUMBER(SEARCH('[1]Lookup for use classification'!$D$10,C5238)),ISNUMBER(SEARCH('[1]Lookup for use classification'!$E$10,C5238)),ISNUMBER(SEARCH('[1]Lookup for use classification'!$F$10,C5238)),ISNUMBER(SEARCH('[1]Lookup for use classification'!$G$10,C5238))),'[1]Lookup for use classification'!$A$10,IF(OR(ISNUMBER(SEARCH('[1]Lookup for use classification'!$B$11,C5238)),ISNUMBER(SEARCH('[1]Lookup for use classification'!$C$11,C5238))),'[1]Lookup for use classification'!$A$11,IF(OR(ISNUMBER(SEARCH('[1]Lookup for use classification'!$B$12,C5238)),ISNUMBER(SEARCH('[1]Lookup for use classification'!$C$12,C5238))),'[1]Lookup for use classification'!$A$12,IF(OR(ISNUMBER(SEARCH('[1]Lookup for use classification'!$B$13,C5238)),ISNUMBER(SEARCH('[1]Lookup for use classification'!$C$13,C5238)),ISNUMBER(SEARCH('[1]Lookup for use classification'!$D$13,C5238)),,ISNUMBER(SEARCH('[1]Lookup for use classification'!$C$13,C5238)),ISNUMBER(SEARCH('[1]Lookup for use classification'!$E$13,C5238))),'[1]Lookup for use classification'!$A$13,IF(OR(ISNUMBER(SEARCH('[1]Lookup for use classification'!$B$14,C5238)),ISNUMBER(SEARCH('[1]Lookup for use classification'!$C$14,C5238))),'[1]Lookup for use classification'!$A$14,"Other"))))))))))))</f>
        <v>Other</v>
      </c>
      <c r="E5238" s="163"/>
    </row>
    <row r="5239" spans="1:5">
      <c r="A5239" s="188" t="s">
        <v>2423</v>
      </c>
      <c r="B5239" s="165" t="s">
        <v>6187</v>
      </c>
      <c r="C5239" s="162" t="s">
        <v>6157</v>
      </c>
      <c r="D5239" s="8" t="str">
        <f>IF(OR(ISNUMBER(SEARCH('[1]Lookup for use classification'!$B$1,C5239)),ISNUMBER(SEARCH('[1]Lookup for use classification'!$C$1,C5239)),ISNUMBER(SEARCH('[1]Lookup for use classification'!$D$1,C5239)),ISNUMBER(SEARCH('[1]Lookup for use classification'!$E$1,C5239))),'[1]Lookup for use classification'!$A$1,IF(ISNUMBER(SEARCH('[1]Lookup for use classification'!$B$2,C5239)),'[1]Lookup for use classification'!$A$2,IF(ISNUMBER(SEARCH('[1]Lookup for use classification'!$B$3,C5239)),'[1]Lookup for use classification'!$A$3,IF(OR(ISNUMBER(SEARCH('[1]Lookup for use classification'!$B$4,C5239)),ISNUMBER(SEARCH('[1]Lookup for use classification'!$C$4,C5239)),ISNUMBER(SEARCH('[1]Lookup for use classification'!$D$4,C5239)),ISNUMBER(SEARCH('[1]Lookup for use classification'!$E$4,C5239))),'[1]Lookup for use classification'!$A$4,IF(OR(ISNUMBER(SEARCH('[1]Lookup for use classification'!$B$5,C5239)),ISNUMBER(SEARCH('[1]Lookup for use classification'!$C$5,C5239)),ISNUMBER(SEARCH('[1]Lookup for use classification'!$D$5,C5239))),'[1]Lookup for use classification'!$A$5,IF(OR(ISNUMBER(SEARCH('[1]Lookup for use classification'!$B$7,C5239)),ISNUMBER(SEARCH('[1]Lookup for use classification'!$C$7,C5239)),ISNUMBER(SEARCH('[1]Lookup for use classification'!$D$7,C5239))),'[1]Lookup for use classification'!$A$7,IF(OR(ISNUMBER(SEARCH('[1]Lookup for use classification'!$B$9,C5239)),ISNUMBER(SEARCH('[1]Lookup for use classification'!$C$9,C5239)),ISNUMBER(SEARCH('[1]Lookup for use classification'!$D$9,C5239)),ISNUMBER(SEARCH('[1]Lookup for use classification'!$E$9,C5239)),ISNUMBER(SEARCH('[1]Lookup for use classification'!$F$9,C5239)),ISNUMBER(SEARCH('[1]Lookup for use classification'!$G$9,C5239)),ISNUMBER(SEARCH('[1]Lookup for use classification'!$H$9,C5239)),ISNUMBER(SEARCH('[1]Lookup for use classification'!$I$9,C5239)),ISNUMBER(SEARCH('[1]Lookup for use classification'!$J$9,C5239)),ISNUMBER(SEARCH('[1]Lookup for use classification'!$K$9,C5239))),'[1]Lookup for use classification'!$A$9,IF(OR(ISNUMBER(SEARCH('[1]Lookup for use classification'!$B$10,C5239)),ISNUMBER(SEARCH('[1]Lookup for use classification'!$C$10,C5239)),ISNUMBER(SEARCH('[1]Lookup for use classification'!$D$10,C5239)),ISNUMBER(SEARCH('[1]Lookup for use classification'!$E$10,C5239)),ISNUMBER(SEARCH('[1]Lookup for use classification'!$F$10,C5239)),ISNUMBER(SEARCH('[1]Lookup for use classification'!$G$10,C5239))),'[1]Lookup for use classification'!$A$10,IF(OR(ISNUMBER(SEARCH('[1]Lookup for use classification'!$B$11,C5239)),ISNUMBER(SEARCH('[1]Lookup for use classification'!$C$11,C5239))),'[1]Lookup for use classification'!$A$11,IF(OR(ISNUMBER(SEARCH('[1]Lookup for use classification'!$B$12,C5239)),ISNUMBER(SEARCH('[1]Lookup for use classification'!$C$12,C5239))),'[1]Lookup for use classification'!$A$12,IF(OR(ISNUMBER(SEARCH('[1]Lookup for use classification'!$B$13,C5239)),ISNUMBER(SEARCH('[1]Lookup for use classification'!$C$13,C5239)),ISNUMBER(SEARCH('[1]Lookup for use classification'!$D$13,C5239)),,ISNUMBER(SEARCH('[1]Lookup for use classification'!$C$13,C5239)),ISNUMBER(SEARCH('[1]Lookup for use classification'!$E$13,C5239))),'[1]Lookup for use classification'!$A$13,IF(OR(ISNUMBER(SEARCH('[1]Lookup for use classification'!$B$14,C5239)),ISNUMBER(SEARCH('[1]Lookup for use classification'!$C$14,C5239))),'[1]Lookup for use classification'!$A$14,"Other"))))))))))))</f>
        <v>Other</v>
      </c>
      <c r="E5239" s="163"/>
    </row>
    <row r="5240" spans="1:5">
      <c r="A5240" s="188" t="s">
        <v>2423</v>
      </c>
      <c r="B5240" s="165" t="s">
        <v>6187</v>
      </c>
      <c r="C5240" s="162" t="s">
        <v>6142</v>
      </c>
      <c r="D5240" s="8" t="str">
        <f>IF(OR(ISNUMBER(SEARCH('[1]Lookup for use classification'!$B$1,C5240)),ISNUMBER(SEARCH('[1]Lookup for use classification'!$C$1,C5240)),ISNUMBER(SEARCH('[1]Lookup for use classification'!$D$1,C5240)),ISNUMBER(SEARCH('[1]Lookup for use classification'!$E$1,C5240))),'[1]Lookup for use classification'!$A$1,IF(ISNUMBER(SEARCH('[1]Lookup for use classification'!$B$2,C5240)),'[1]Lookup for use classification'!$A$2,IF(ISNUMBER(SEARCH('[1]Lookup for use classification'!$B$3,C5240)),'[1]Lookup for use classification'!$A$3,IF(OR(ISNUMBER(SEARCH('[1]Lookup for use classification'!$B$4,C5240)),ISNUMBER(SEARCH('[1]Lookup for use classification'!$C$4,C5240)),ISNUMBER(SEARCH('[1]Lookup for use classification'!$D$4,C5240)),ISNUMBER(SEARCH('[1]Lookup for use classification'!$E$4,C5240))),'[1]Lookup for use classification'!$A$4,IF(OR(ISNUMBER(SEARCH('[1]Lookup for use classification'!$B$5,C5240)),ISNUMBER(SEARCH('[1]Lookup for use classification'!$C$5,C5240)),ISNUMBER(SEARCH('[1]Lookup for use classification'!$D$5,C5240))),'[1]Lookup for use classification'!$A$5,IF(OR(ISNUMBER(SEARCH('[1]Lookup for use classification'!$B$7,C5240)),ISNUMBER(SEARCH('[1]Lookup for use classification'!$C$7,C5240)),ISNUMBER(SEARCH('[1]Lookup for use classification'!$D$7,C5240))),'[1]Lookup for use classification'!$A$7,IF(OR(ISNUMBER(SEARCH('[1]Lookup for use classification'!$B$9,C5240)),ISNUMBER(SEARCH('[1]Lookup for use classification'!$C$9,C5240)),ISNUMBER(SEARCH('[1]Lookup for use classification'!$D$9,C5240)),ISNUMBER(SEARCH('[1]Lookup for use classification'!$E$9,C5240)),ISNUMBER(SEARCH('[1]Lookup for use classification'!$F$9,C5240)),ISNUMBER(SEARCH('[1]Lookup for use classification'!$G$9,C5240)),ISNUMBER(SEARCH('[1]Lookup for use classification'!$H$9,C5240)),ISNUMBER(SEARCH('[1]Lookup for use classification'!$I$9,C5240)),ISNUMBER(SEARCH('[1]Lookup for use classification'!$J$9,C5240)),ISNUMBER(SEARCH('[1]Lookup for use classification'!$K$9,C5240))),'[1]Lookup for use classification'!$A$9,IF(OR(ISNUMBER(SEARCH('[1]Lookup for use classification'!$B$10,C5240)),ISNUMBER(SEARCH('[1]Lookup for use classification'!$C$10,C5240)),ISNUMBER(SEARCH('[1]Lookup for use classification'!$D$10,C5240)),ISNUMBER(SEARCH('[1]Lookup for use classification'!$E$10,C5240)),ISNUMBER(SEARCH('[1]Lookup for use classification'!$F$10,C5240)),ISNUMBER(SEARCH('[1]Lookup for use classification'!$G$10,C5240))),'[1]Lookup for use classification'!$A$10,IF(OR(ISNUMBER(SEARCH('[1]Lookup for use classification'!$B$11,C5240)),ISNUMBER(SEARCH('[1]Lookup for use classification'!$C$11,C5240))),'[1]Lookup for use classification'!$A$11,IF(OR(ISNUMBER(SEARCH('[1]Lookup for use classification'!$B$12,C5240)),ISNUMBER(SEARCH('[1]Lookup for use classification'!$C$12,C5240))),'[1]Lookup for use classification'!$A$12,IF(OR(ISNUMBER(SEARCH('[1]Lookup for use classification'!$B$13,C5240)),ISNUMBER(SEARCH('[1]Lookup for use classification'!$C$13,C5240)),ISNUMBER(SEARCH('[1]Lookup for use classification'!$D$13,C5240)),,ISNUMBER(SEARCH('[1]Lookup for use classification'!$C$13,C5240)),ISNUMBER(SEARCH('[1]Lookup for use classification'!$E$13,C5240))),'[1]Lookup for use classification'!$A$13,IF(OR(ISNUMBER(SEARCH('[1]Lookup for use classification'!$B$14,C5240)),ISNUMBER(SEARCH('[1]Lookup for use classification'!$C$14,C5240))),'[1]Lookup for use classification'!$A$14,"Other"))))))))))))</f>
        <v>Other</v>
      </c>
      <c r="E5240" s="163"/>
    </row>
    <row r="5241" spans="1:5">
      <c r="A5241" s="188" t="s">
        <v>2423</v>
      </c>
      <c r="B5241" s="165" t="s">
        <v>6187</v>
      </c>
      <c r="C5241" s="162" t="s">
        <v>6158</v>
      </c>
      <c r="D5241" s="8" t="str">
        <f>IF(OR(ISNUMBER(SEARCH('[1]Lookup for use classification'!$B$1,C5241)),ISNUMBER(SEARCH('[1]Lookup for use classification'!$C$1,C5241)),ISNUMBER(SEARCH('[1]Lookup for use classification'!$D$1,C5241)),ISNUMBER(SEARCH('[1]Lookup for use classification'!$E$1,C5241))),'[1]Lookup for use classification'!$A$1,IF(ISNUMBER(SEARCH('[1]Lookup for use classification'!$B$2,C5241)),'[1]Lookup for use classification'!$A$2,IF(ISNUMBER(SEARCH('[1]Lookup for use classification'!$B$3,C5241)),'[1]Lookup for use classification'!$A$3,IF(OR(ISNUMBER(SEARCH('[1]Lookup for use classification'!$B$4,C5241)),ISNUMBER(SEARCH('[1]Lookup for use classification'!$C$4,C5241)),ISNUMBER(SEARCH('[1]Lookup for use classification'!$D$4,C5241)),ISNUMBER(SEARCH('[1]Lookup for use classification'!$E$4,C5241))),'[1]Lookup for use classification'!$A$4,IF(OR(ISNUMBER(SEARCH('[1]Lookup for use classification'!$B$5,C5241)),ISNUMBER(SEARCH('[1]Lookup for use classification'!$C$5,C5241)),ISNUMBER(SEARCH('[1]Lookup for use classification'!$D$5,C5241))),'[1]Lookup for use classification'!$A$5,IF(OR(ISNUMBER(SEARCH('[1]Lookup for use classification'!$B$7,C5241)),ISNUMBER(SEARCH('[1]Lookup for use classification'!$C$7,C5241)),ISNUMBER(SEARCH('[1]Lookup for use classification'!$D$7,C5241))),'[1]Lookup for use classification'!$A$7,IF(OR(ISNUMBER(SEARCH('[1]Lookup for use classification'!$B$9,C5241)),ISNUMBER(SEARCH('[1]Lookup for use classification'!$C$9,C5241)),ISNUMBER(SEARCH('[1]Lookup for use classification'!$D$9,C5241)),ISNUMBER(SEARCH('[1]Lookup for use classification'!$E$9,C5241)),ISNUMBER(SEARCH('[1]Lookup for use classification'!$F$9,C5241)),ISNUMBER(SEARCH('[1]Lookup for use classification'!$G$9,C5241)),ISNUMBER(SEARCH('[1]Lookup for use classification'!$H$9,C5241)),ISNUMBER(SEARCH('[1]Lookup for use classification'!$I$9,C5241)),ISNUMBER(SEARCH('[1]Lookup for use classification'!$J$9,C5241)),ISNUMBER(SEARCH('[1]Lookup for use classification'!$K$9,C5241))),'[1]Lookup for use classification'!$A$9,IF(OR(ISNUMBER(SEARCH('[1]Lookup for use classification'!$B$10,C5241)),ISNUMBER(SEARCH('[1]Lookup for use classification'!$C$10,C5241)),ISNUMBER(SEARCH('[1]Lookup for use classification'!$D$10,C5241)),ISNUMBER(SEARCH('[1]Lookup for use classification'!$E$10,C5241)),ISNUMBER(SEARCH('[1]Lookup for use classification'!$F$10,C5241)),ISNUMBER(SEARCH('[1]Lookup for use classification'!$G$10,C5241))),'[1]Lookup for use classification'!$A$10,IF(OR(ISNUMBER(SEARCH('[1]Lookup for use classification'!$B$11,C5241)),ISNUMBER(SEARCH('[1]Lookup for use classification'!$C$11,C5241))),'[1]Lookup for use classification'!$A$11,IF(OR(ISNUMBER(SEARCH('[1]Lookup for use classification'!$B$12,C5241)),ISNUMBER(SEARCH('[1]Lookup for use classification'!$C$12,C5241))),'[1]Lookup for use classification'!$A$12,IF(OR(ISNUMBER(SEARCH('[1]Lookup for use classification'!$B$13,C5241)),ISNUMBER(SEARCH('[1]Lookup for use classification'!$C$13,C5241)),ISNUMBER(SEARCH('[1]Lookup for use classification'!$D$13,C5241)),,ISNUMBER(SEARCH('[1]Lookup for use classification'!$C$13,C5241)),ISNUMBER(SEARCH('[1]Lookup for use classification'!$E$13,C5241))),'[1]Lookup for use classification'!$A$13,IF(OR(ISNUMBER(SEARCH('[1]Lookup for use classification'!$B$14,C5241)),ISNUMBER(SEARCH('[1]Lookup for use classification'!$C$14,C5241))),'[1]Lookup for use classification'!$A$14,"Other"))))))))))))</f>
        <v>Other</v>
      </c>
      <c r="E5241" s="163"/>
    </row>
    <row r="5242" spans="1:5">
      <c r="A5242" s="188" t="s">
        <v>2423</v>
      </c>
      <c r="B5242" s="165" t="s">
        <v>6187</v>
      </c>
      <c r="C5242" s="162" t="s">
        <v>6142</v>
      </c>
      <c r="D5242" s="8" t="str">
        <f>IF(OR(ISNUMBER(SEARCH('[1]Lookup for use classification'!$B$1,C5242)),ISNUMBER(SEARCH('[1]Lookup for use classification'!$C$1,C5242)),ISNUMBER(SEARCH('[1]Lookup for use classification'!$D$1,C5242)),ISNUMBER(SEARCH('[1]Lookup for use classification'!$E$1,C5242))),'[1]Lookup for use classification'!$A$1,IF(ISNUMBER(SEARCH('[1]Lookup for use classification'!$B$2,C5242)),'[1]Lookup for use classification'!$A$2,IF(ISNUMBER(SEARCH('[1]Lookup for use classification'!$B$3,C5242)),'[1]Lookup for use classification'!$A$3,IF(OR(ISNUMBER(SEARCH('[1]Lookup for use classification'!$B$4,C5242)),ISNUMBER(SEARCH('[1]Lookup for use classification'!$C$4,C5242)),ISNUMBER(SEARCH('[1]Lookup for use classification'!$D$4,C5242)),ISNUMBER(SEARCH('[1]Lookup for use classification'!$E$4,C5242))),'[1]Lookup for use classification'!$A$4,IF(OR(ISNUMBER(SEARCH('[1]Lookup for use classification'!$B$5,C5242)),ISNUMBER(SEARCH('[1]Lookup for use classification'!$C$5,C5242)),ISNUMBER(SEARCH('[1]Lookup for use classification'!$D$5,C5242))),'[1]Lookup for use classification'!$A$5,IF(OR(ISNUMBER(SEARCH('[1]Lookup for use classification'!$B$7,C5242)),ISNUMBER(SEARCH('[1]Lookup for use classification'!$C$7,C5242)),ISNUMBER(SEARCH('[1]Lookup for use classification'!$D$7,C5242))),'[1]Lookup for use classification'!$A$7,IF(OR(ISNUMBER(SEARCH('[1]Lookup for use classification'!$B$9,C5242)),ISNUMBER(SEARCH('[1]Lookup for use classification'!$C$9,C5242)),ISNUMBER(SEARCH('[1]Lookup for use classification'!$D$9,C5242)),ISNUMBER(SEARCH('[1]Lookup for use classification'!$E$9,C5242)),ISNUMBER(SEARCH('[1]Lookup for use classification'!$F$9,C5242)),ISNUMBER(SEARCH('[1]Lookup for use classification'!$G$9,C5242)),ISNUMBER(SEARCH('[1]Lookup for use classification'!$H$9,C5242)),ISNUMBER(SEARCH('[1]Lookup for use classification'!$I$9,C5242)),ISNUMBER(SEARCH('[1]Lookup for use classification'!$J$9,C5242)),ISNUMBER(SEARCH('[1]Lookup for use classification'!$K$9,C5242))),'[1]Lookup for use classification'!$A$9,IF(OR(ISNUMBER(SEARCH('[1]Lookup for use classification'!$B$10,C5242)),ISNUMBER(SEARCH('[1]Lookup for use classification'!$C$10,C5242)),ISNUMBER(SEARCH('[1]Lookup for use classification'!$D$10,C5242)),ISNUMBER(SEARCH('[1]Lookup for use classification'!$E$10,C5242)),ISNUMBER(SEARCH('[1]Lookup for use classification'!$F$10,C5242)),ISNUMBER(SEARCH('[1]Lookup for use classification'!$G$10,C5242))),'[1]Lookup for use classification'!$A$10,IF(OR(ISNUMBER(SEARCH('[1]Lookup for use classification'!$B$11,C5242)),ISNUMBER(SEARCH('[1]Lookup for use classification'!$C$11,C5242))),'[1]Lookup for use classification'!$A$11,IF(OR(ISNUMBER(SEARCH('[1]Lookup for use classification'!$B$12,C5242)),ISNUMBER(SEARCH('[1]Lookup for use classification'!$C$12,C5242))),'[1]Lookup for use classification'!$A$12,IF(OR(ISNUMBER(SEARCH('[1]Lookup for use classification'!$B$13,C5242)),ISNUMBER(SEARCH('[1]Lookup for use classification'!$C$13,C5242)),ISNUMBER(SEARCH('[1]Lookup for use classification'!$D$13,C5242)),,ISNUMBER(SEARCH('[1]Lookup for use classification'!$C$13,C5242)),ISNUMBER(SEARCH('[1]Lookup for use classification'!$E$13,C5242))),'[1]Lookup for use classification'!$A$13,IF(OR(ISNUMBER(SEARCH('[1]Lookup for use classification'!$B$14,C5242)),ISNUMBER(SEARCH('[1]Lookup for use classification'!$C$14,C5242))),'[1]Lookup for use classification'!$A$14,"Other"))))))))))))</f>
        <v>Other</v>
      </c>
      <c r="E5242" s="163"/>
    </row>
    <row r="5243" spans="1:5">
      <c r="A5243" s="188" t="s">
        <v>2423</v>
      </c>
      <c r="B5243" s="165" t="s">
        <v>6187</v>
      </c>
      <c r="C5243" s="162" t="s">
        <v>6159</v>
      </c>
      <c r="D5243" s="8" t="str">
        <f>IF(OR(ISNUMBER(SEARCH('[1]Lookup for use classification'!$B$1,C5243)),ISNUMBER(SEARCH('[1]Lookup for use classification'!$C$1,C5243)),ISNUMBER(SEARCH('[1]Lookup for use classification'!$D$1,C5243)),ISNUMBER(SEARCH('[1]Lookup for use classification'!$E$1,C5243))),'[1]Lookup for use classification'!$A$1,IF(ISNUMBER(SEARCH('[1]Lookup for use classification'!$B$2,C5243)),'[1]Lookup for use classification'!$A$2,IF(ISNUMBER(SEARCH('[1]Lookup for use classification'!$B$3,C5243)),'[1]Lookup for use classification'!$A$3,IF(OR(ISNUMBER(SEARCH('[1]Lookup for use classification'!$B$4,C5243)),ISNUMBER(SEARCH('[1]Lookup for use classification'!$C$4,C5243)),ISNUMBER(SEARCH('[1]Lookup for use classification'!$D$4,C5243)),ISNUMBER(SEARCH('[1]Lookup for use classification'!$E$4,C5243))),'[1]Lookup for use classification'!$A$4,IF(OR(ISNUMBER(SEARCH('[1]Lookup for use classification'!$B$5,C5243)),ISNUMBER(SEARCH('[1]Lookup for use classification'!$C$5,C5243)),ISNUMBER(SEARCH('[1]Lookup for use classification'!$D$5,C5243))),'[1]Lookup for use classification'!$A$5,IF(OR(ISNUMBER(SEARCH('[1]Lookup for use classification'!$B$7,C5243)),ISNUMBER(SEARCH('[1]Lookup for use classification'!$C$7,C5243)),ISNUMBER(SEARCH('[1]Lookup for use classification'!$D$7,C5243))),'[1]Lookup for use classification'!$A$7,IF(OR(ISNUMBER(SEARCH('[1]Lookup for use classification'!$B$9,C5243)),ISNUMBER(SEARCH('[1]Lookup for use classification'!$C$9,C5243)),ISNUMBER(SEARCH('[1]Lookup for use classification'!$D$9,C5243)),ISNUMBER(SEARCH('[1]Lookup for use classification'!$E$9,C5243)),ISNUMBER(SEARCH('[1]Lookup for use classification'!$F$9,C5243)),ISNUMBER(SEARCH('[1]Lookup for use classification'!$G$9,C5243)),ISNUMBER(SEARCH('[1]Lookup for use classification'!$H$9,C5243)),ISNUMBER(SEARCH('[1]Lookup for use classification'!$I$9,C5243)),ISNUMBER(SEARCH('[1]Lookup for use classification'!$J$9,C5243)),ISNUMBER(SEARCH('[1]Lookup for use classification'!$K$9,C5243))),'[1]Lookup for use classification'!$A$9,IF(OR(ISNUMBER(SEARCH('[1]Lookup for use classification'!$B$10,C5243)),ISNUMBER(SEARCH('[1]Lookup for use classification'!$C$10,C5243)),ISNUMBER(SEARCH('[1]Lookup for use classification'!$D$10,C5243)),ISNUMBER(SEARCH('[1]Lookup for use classification'!$E$10,C5243)),ISNUMBER(SEARCH('[1]Lookup for use classification'!$F$10,C5243)),ISNUMBER(SEARCH('[1]Lookup for use classification'!$G$10,C5243))),'[1]Lookup for use classification'!$A$10,IF(OR(ISNUMBER(SEARCH('[1]Lookup for use classification'!$B$11,C5243)),ISNUMBER(SEARCH('[1]Lookup for use classification'!$C$11,C5243))),'[1]Lookup for use classification'!$A$11,IF(OR(ISNUMBER(SEARCH('[1]Lookup for use classification'!$B$12,C5243)),ISNUMBER(SEARCH('[1]Lookup for use classification'!$C$12,C5243))),'[1]Lookup for use classification'!$A$12,IF(OR(ISNUMBER(SEARCH('[1]Lookup for use classification'!$B$13,C5243)),ISNUMBER(SEARCH('[1]Lookup for use classification'!$C$13,C5243)),ISNUMBER(SEARCH('[1]Lookup for use classification'!$D$13,C5243)),,ISNUMBER(SEARCH('[1]Lookup for use classification'!$C$13,C5243)),ISNUMBER(SEARCH('[1]Lookup for use classification'!$E$13,C5243))),'[1]Lookup for use classification'!$A$13,IF(OR(ISNUMBER(SEARCH('[1]Lookup for use classification'!$B$14,C5243)),ISNUMBER(SEARCH('[1]Lookup for use classification'!$C$14,C5243))),'[1]Lookup for use classification'!$A$14,"Other"))))))))))))</f>
        <v>Other</v>
      </c>
      <c r="E5243" s="163"/>
    </row>
    <row r="5244" spans="1:5">
      <c r="A5244" s="188" t="s">
        <v>2423</v>
      </c>
      <c r="B5244" s="165" t="s">
        <v>6187</v>
      </c>
      <c r="C5244" s="162" t="s">
        <v>6160</v>
      </c>
      <c r="D5244" s="8" t="str">
        <f>IF(OR(ISNUMBER(SEARCH('[1]Lookup for use classification'!$B$1,C5244)),ISNUMBER(SEARCH('[1]Lookup for use classification'!$C$1,C5244)),ISNUMBER(SEARCH('[1]Lookup for use classification'!$D$1,C5244)),ISNUMBER(SEARCH('[1]Lookup for use classification'!$E$1,C5244))),'[1]Lookup for use classification'!$A$1,IF(ISNUMBER(SEARCH('[1]Lookup for use classification'!$B$2,C5244)),'[1]Lookup for use classification'!$A$2,IF(ISNUMBER(SEARCH('[1]Lookup for use classification'!$B$3,C5244)),'[1]Lookup for use classification'!$A$3,IF(OR(ISNUMBER(SEARCH('[1]Lookup for use classification'!$B$4,C5244)),ISNUMBER(SEARCH('[1]Lookup for use classification'!$C$4,C5244)),ISNUMBER(SEARCH('[1]Lookup for use classification'!$D$4,C5244)),ISNUMBER(SEARCH('[1]Lookup for use classification'!$E$4,C5244))),'[1]Lookup for use classification'!$A$4,IF(OR(ISNUMBER(SEARCH('[1]Lookup for use classification'!$B$5,C5244)),ISNUMBER(SEARCH('[1]Lookup for use classification'!$C$5,C5244)),ISNUMBER(SEARCH('[1]Lookup for use classification'!$D$5,C5244))),'[1]Lookup for use classification'!$A$5,IF(OR(ISNUMBER(SEARCH('[1]Lookup for use classification'!$B$7,C5244)),ISNUMBER(SEARCH('[1]Lookup for use classification'!$C$7,C5244)),ISNUMBER(SEARCH('[1]Lookup for use classification'!$D$7,C5244))),'[1]Lookup for use classification'!$A$7,IF(OR(ISNUMBER(SEARCH('[1]Lookup for use classification'!$B$9,C5244)),ISNUMBER(SEARCH('[1]Lookup for use classification'!$C$9,C5244)),ISNUMBER(SEARCH('[1]Lookup for use classification'!$D$9,C5244)),ISNUMBER(SEARCH('[1]Lookup for use classification'!$E$9,C5244)),ISNUMBER(SEARCH('[1]Lookup for use classification'!$F$9,C5244)),ISNUMBER(SEARCH('[1]Lookup for use classification'!$G$9,C5244)),ISNUMBER(SEARCH('[1]Lookup for use classification'!$H$9,C5244)),ISNUMBER(SEARCH('[1]Lookup for use classification'!$I$9,C5244)),ISNUMBER(SEARCH('[1]Lookup for use classification'!$J$9,C5244)),ISNUMBER(SEARCH('[1]Lookup for use classification'!$K$9,C5244))),'[1]Lookup for use classification'!$A$9,IF(OR(ISNUMBER(SEARCH('[1]Lookup for use classification'!$B$10,C5244)),ISNUMBER(SEARCH('[1]Lookup for use classification'!$C$10,C5244)),ISNUMBER(SEARCH('[1]Lookup for use classification'!$D$10,C5244)),ISNUMBER(SEARCH('[1]Lookup for use classification'!$E$10,C5244)),ISNUMBER(SEARCH('[1]Lookup for use classification'!$F$10,C5244)),ISNUMBER(SEARCH('[1]Lookup for use classification'!$G$10,C5244))),'[1]Lookup for use classification'!$A$10,IF(OR(ISNUMBER(SEARCH('[1]Lookup for use classification'!$B$11,C5244)),ISNUMBER(SEARCH('[1]Lookup for use classification'!$C$11,C5244))),'[1]Lookup for use classification'!$A$11,IF(OR(ISNUMBER(SEARCH('[1]Lookup for use classification'!$B$12,C5244)),ISNUMBER(SEARCH('[1]Lookup for use classification'!$C$12,C5244))),'[1]Lookup for use classification'!$A$12,IF(OR(ISNUMBER(SEARCH('[1]Lookup for use classification'!$B$13,C5244)),ISNUMBER(SEARCH('[1]Lookup for use classification'!$C$13,C5244)),ISNUMBER(SEARCH('[1]Lookup for use classification'!$D$13,C5244)),,ISNUMBER(SEARCH('[1]Lookup for use classification'!$C$13,C5244)),ISNUMBER(SEARCH('[1]Lookup for use classification'!$E$13,C5244))),'[1]Lookup for use classification'!$A$13,IF(OR(ISNUMBER(SEARCH('[1]Lookup for use classification'!$B$14,C5244)),ISNUMBER(SEARCH('[1]Lookup for use classification'!$C$14,C5244))),'[1]Lookup for use classification'!$A$14,"Other"))))))))))))</f>
        <v>Other</v>
      </c>
      <c r="E5244" s="163"/>
    </row>
    <row r="5245" spans="1:5">
      <c r="A5245" s="188" t="s">
        <v>2423</v>
      </c>
      <c r="B5245" s="165" t="s">
        <v>6187</v>
      </c>
      <c r="C5245" s="162" t="s">
        <v>6142</v>
      </c>
      <c r="D5245" s="8" t="str">
        <f>IF(OR(ISNUMBER(SEARCH('[1]Lookup for use classification'!$B$1,C5245)),ISNUMBER(SEARCH('[1]Lookup for use classification'!$C$1,C5245)),ISNUMBER(SEARCH('[1]Lookup for use classification'!$D$1,C5245)),ISNUMBER(SEARCH('[1]Lookup for use classification'!$E$1,C5245))),'[1]Lookup for use classification'!$A$1,IF(ISNUMBER(SEARCH('[1]Lookup for use classification'!$B$2,C5245)),'[1]Lookup for use classification'!$A$2,IF(ISNUMBER(SEARCH('[1]Lookup for use classification'!$B$3,C5245)),'[1]Lookup for use classification'!$A$3,IF(OR(ISNUMBER(SEARCH('[1]Lookup for use classification'!$B$4,C5245)),ISNUMBER(SEARCH('[1]Lookup for use classification'!$C$4,C5245)),ISNUMBER(SEARCH('[1]Lookup for use classification'!$D$4,C5245)),ISNUMBER(SEARCH('[1]Lookup for use classification'!$E$4,C5245))),'[1]Lookup for use classification'!$A$4,IF(OR(ISNUMBER(SEARCH('[1]Lookup for use classification'!$B$5,C5245)),ISNUMBER(SEARCH('[1]Lookup for use classification'!$C$5,C5245)),ISNUMBER(SEARCH('[1]Lookup for use classification'!$D$5,C5245))),'[1]Lookup for use classification'!$A$5,IF(OR(ISNUMBER(SEARCH('[1]Lookup for use classification'!$B$7,C5245)),ISNUMBER(SEARCH('[1]Lookup for use classification'!$C$7,C5245)),ISNUMBER(SEARCH('[1]Lookup for use classification'!$D$7,C5245))),'[1]Lookup for use classification'!$A$7,IF(OR(ISNUMBER(SEARCH('[1]Lookup for use classification'!$B$9,C5245)),ISNUMBER(SEARCH('[1]Lookup for use classification'!$C$9,C5245)),ISNUMBER(SEARCH('[1]Lookup for use classification'!$D$9,C5245)),ISNUMBER(SEARCH('[1]Lookup for use classification'!$E$9,C5245)),ISNUMBER(SEARCH('[1]Lookup for use classification'!$F$9,C5245)),ISNUMBER(SEARCH('[1]Lookup for use classification'!$G$9,C5245)),ISNUMBER(SEARCH('[1]Lookup for use classification'!$H$9,C5245)),ISNUMBER(SEARCH('[1]Lookup for use classification'!$I$9,C5245)),ISNUMBER(SEARCH('[1]Lookup for use classification'!$J$9,C5245)),ISNUMBER(SEARCH('[1]Lookup for use classification'!$K$9,C5245))),'[1]Lookup for use classification'!$A$9,IF(OR(ISNUMBER(SEARCH('[1]Lookup for use classification'!$B$10,C5245)),ISNUMBER(SEARCH('[1]Lookup for use classification'!$C$10,C5245)),ISNUMBER(SEARCH('[1]Lookup for use classification'!$D$10,C5245)),ISNUMBER(SEARCH('[1]Lookup for use classification'!$E$10,C5245)),ISNUMBER(SEARCH('[1]Lookup for use classification'!$F$10,C5245)),ISNUMBER(SEARCH('[1]Lookup for use classification'!$G$10,C5245))),'[1]Lookup for use classification'!$A$10,IF(OR(ISNUMBER(SEARCH('[1]Lookup for use classification'!$B$11,C5245)),ISNUMBER(SEARCH('[1]Lookup for use classification'!$C$11,C5245))),'[1]Lookup for use classification'!$A$11,IF(OR(ISNUMBER(SEARCH('[1]Lookup for use classification'!$B$12,C5245)),ISNUMBER(SEARCH('[1]Lookup for use classification'!$C$12,C5245))),'[1]Lookup for use classification'!$A$12,IF(OR(ISNUMBER(SEARCH('[1]Lookup for use classification'!$B$13,C5245)),ISNUMBER(SEARCH('[1]Lookup for use classification'!$C$13,C5245)),ISNUMBER(SEARCH('[1]Lookup for use classification'!$D$13,C5245)),,ISNUMBER(SEARCH('[1]Lookup for use classification'!$C$13,C5245)),ISNUMBER(SEARCH('[1]Lookup for use classification'!$E$13,C5245))),'[1]Lookup for use classification'!$A$13,IF(OR(ISNUMBER(SEARCH('[1]Lookup for use classification'!$B$14,C5245)),ISNUMBER(SEARCH('[1]Lookup for use classification'!$C$14,C5245))),'[1]Lookup for use classification'!$A$14,"Other"))))))))))))</f>
        <v>Other</v>
      </c>
      <c r="E5245" s="163"/>
    </row>
    <row r="5246" spans="1:5">
      <c r="A5246" s="188" t="s">
        <v>2423</v>
      </c>
      <c r="B5246" s="165" t="s">
        <v>6187</v>
      </c>
      <c r="C5246" s="162" t="s">
        <v>6161</v>
      </c>
      <c r="D5246" s="8" t="str">
        <f>IF(OR(ISNUMBER(SEARCH('[1]Lookup for use classification'!$B$1,C5246)),ISNUMBER(SEARCH('[1]Lookup for use classification'!$C$1,C5246)),ISNUMBER(SEARCH('[1]Lookup for use classification'!$D$1,C5246)),ISNUMBER(SEARCH('[1]Lookup for use classification'!$E$1,C5246))),'[1]Lookup for use classification'!$A$1,IF(ISNUMBER(SEARCH('[1]Lookup for use classification'!$B$2,C5246)),'[1]Lookup for use classification'!$A$2,IF(ISNUMBER(SEARCH('[1]Lookup for use classification'!$B$3,C5246)),'[1]Lookup for use classification'!$A$3,IF(OR(ISNUMBER(SEARCH('[1]Lookup for use classification'!$B$4,C5246)),ISNUMBER(SEARCH('[1]Lookup for use classification'!$C$4,C5246)),ISNUMBER(SEARCH('[1]Lookup for use classification'!$D$4,C5246)),ISNUMBER(SEARCH('[1]Lookup for use classification'!$E$4,C5246))),'[1]Lookup for use classification'!$A$4,IF(OR(ISNUMBER(SEARCH('[1]Lookup for use classification'!$B$5,C5246)),ISNUMBER(SEARCH('[1]Lookup for use classification'!$C$5,C5246)),ISNUMBER(SEARCH('[1]Lookup for use classification'!$D$5,C5246))),'[1]Lookup for use classification'!$A$5,IF(OR(ISNUMBER(SEARCH('[1]Lookup for use classification'!$B$7,C5246)),ISNUMBER(SEARCH('[1]Lookup for use classification'!$C$7,C5246)),ISNUMBER(SEARCH('[1]Lookup for use classification'!$D$7,C5246))),'[1]Lookup for use classification'!$A$7,IF(OR(ISNUMBER(SEARCH('[1]Lookup for use classification'!$B$9,C5246)),ISNUMBER(SEARCH('[1]Lookup for use classification'!$C$9,C5246)),ISNUMBER(SEARCH('[1]Lookup for use classification'!$D$9,C5246)),ISNUMBER(SEARCH('[1]Lookup for use classification'!$E$9,C5246)),ISNUMBER(SEARCH('[1]Lookup for use classification'!$F$9,C5246)),ISNUMBER(SEARCH('[1]Lookup for use classification'!$G$9,C5246)),ISNUMBER(SEARCH('[1]Lookup for use classification'!$H$9,C5246)),ISNUMBER(SEARCH('[1]Lookup for use classification'!$I$9,C5246)),ISNUMBER(SEARCH('[1]Lookup for use classification'!$J$9,C5246)),ISNUMBER(SEARCH('[1]Lookup for use classification'!$K$9,C5246))),'[1]Lookup for use classification'!$A$9,IF(OR(ISNUMBER(SEARCH('[1]Lookup for use classification'!$B$10,C5246)),ISNUMBER(SEARCH('[1]Lookup for use classification'!$C$10,C5246)),ISNUMBER(SEARCH('[1]Lookup for use classification'!$D$10,C5246)),ISNUMBER(SEARCH('[1]Lookup for use classification'!$E$10,C5246)),ISNUMBER(SEARCH('[1]Lookup for use classification'!$F$10,C5246)),ISNUMBER(SEARCH('[1]Lookup for use classification'!$G$10,C5246))),'[1]Lookup for use classification'!$A$10,IF(OR(ISNUMBER(SEARCH('[1]Lookup for use classification'!$B$11,C5246)),ISNUMBER(SEARCH('[1]Lookup for use classification'!$C$11,C5246))),'[1]Lookup for use classification'!$A$11,IF(OR(ISNUMBER(SEARCH('[1]Lookup for use classification'!$B$12,C5246)),ISNUMBER(SEARCH('[1]Lookup for use classification'!$C$12,C5246))),'[1]Lookup for use classification'!$A$12,IF(OR(ISNUMBER(SEARCH('[1]Lookup for use classification'!$B$13,C5246)),ISNUMBER(SEARCH('[1]Lookup for use classification'!$C$13,C5246)),ISNUMBER(SEARCH('[1]Lookup for use classification'!$D$13,C5246)),,ISNUMBER(SEARCH('[1]Lookup for use classification'!$C$13,C5246)),ISNUMBER(SEARCH('[1]Lookup for use classification'!$E$13,C5246))),'[1]Lookup for use classification'!$A$13,IF(OR(ISNUMBER(SEARCH('[1]Lookup for use classification'!$B$14,C5246)),ISNUMBER(SEARCH('[1]Lookup for use classification'!$C$14,C5246))),'[1]Lookup for use classification'!$A$14,"Other"))))))))))))</f>
        <v>Other</v>
      </c>
      <c r="E5246" s="163"/>
    </row>
    <row r="5247" spans="1:5">
      <c r="A5247" s="188" t="s">
        <v>2423</v>
      </c>
      <c r="B5247" s="165" t="s">
        <v>6187</v>
      </c>
      <c r="C5247" s="162" t="s">
        <v>6162</v>
      </c>
      <c r="D5247" s="8" t="str">
        <f>IF(OR(ISNUMBER(SEARCH('[1]Lookup for use classification'!$B$1,C5247)),ISNUMBER(SEARCH('[1]Lookup for use classification'!$C$1,C5247)),ISNUMBER(SEARCH('[1]Lookup for use classification'!$D$1,C5247)),ISNUMBER(SEARCH('[1]Lookup for use classification'!$E$1,C5247))),'[1]Lookup for use classification'!$A$1,IF(ISNUMBER(SEARCH('[1]Lookup for use classification'!$B$2,C5247)),'[1]Lookup for use classification'!$A$2,IF(ISNUMBER(SEARCH('[1]Lookup for use classification'!$B$3,C5247)),'[1]Lookup for use classification'!$A$3,IF(OR(ISNUMBER(SEARCH('[1]Lookup for use classification'!$B$4,C5247)),ISNUMBER(SEARCH('[1]Lookup for use classification'!$C$4,C5247)),ISNUMBER(SEARCH('[1]Lookup for use classification'!$D$4,C5247)),ISNUMBER(SEARCH('[1]Lookup for use classification'!$E$4,C5247))),'[1]Lookup for use classification'!$A$4,IF(OR(ISNUMBER(SEARCH('[1]Lookup for use classification'!$B$5,C5247)),ISNUMBER(SEARCH('[1]Lookup for use classification'!$C$5,C5247)),ISNUMBER(SEARCH('[1]Lookup for use classification'!$D$5,C5247))),'[1]Lookup for use classification'!$A$5,IF(OR(ISNUMBER(SEARCH('[1]Lookup for use classification'!$B$7,C5247)),ISNUMBER(SEARCH('[1]Lookup for use classification'!$C$7,C5247)),ISNUMBER(SEARCH('[1]Lookup for use classification'!$D$7,C5247))),'[1]Lookup for use classification'!$A$7,IF(OR(ISNUMBER(SEARCH('[1]Lookup for use classification'!$B$9,C5247)),ISNUMBER(SEARCH('[1]Lookup for use classification'!$C$9,C5247)),ISNUMBER(SEARCH('[1]Lookup for use classification'!$D$9,C5247)),ISNUMBER(SEARCH('[1]Lookup for use classification'!$E$9,C5247)),ISNUMBER(SEARCH('[1]Lookup for use classification'!$F$9,C5247)),ISNUMBER(SEARCH('[1]Lookup for use classification'!$G$9,C5247)),ISNUMBER(SEARCH('[1]Lookup for use classification'!$H$9,C5247)),ISNUMBER(SEARCH('[1]Lookup for use classification'!$I$9,C5247)),ISNUMBER(SEARCH('[1]Lookup for use classification'!$J$9,C5247)),ISNUMBER(SEARCH('[1]Lookup for use classification'!$K$9,C5247))),'[1]Lookup for use classification'!$A$9,IF(OR(ISNUMBER(SEARCH('[1]Lookup for use classification'!$B$10,C5247)),ISNUMBER(SEARCH('[1]Lookup for use classification'!$C$10,C5247)),ISNUMBER(SEARCH('[1]Lookup for use classification'!$D$10,C5247)),ISNUMBER(SEARCH('[1]Lookup for use classification'!$E$10,C5247)),ISNUMBER(SEARCH('[1]Lookup for use classification'!$F$10,C5247)),ISNUMBER(SEARCH('[1]Lookup for use classification'!$G$10,C5247))),'[1]Lookup for use classification'!$A$10,IF(OR(ISNUMBER(SEARCH('[1]Lookup for use classification'!$B$11,C5247)),ISNUMBER(SEARCH('[1]Lookup for use classification'!$C$11,C5247))),'[1]Lookup for use classification'!$A$11,IF(OR(ISNUMBER(SEARCH('[1]Lookup for use classification'!$B$12,C5247)),ISNUMBER(SEARCH('[1]Lookup for use classification'!$C$12,C5247))),'[1]Lookup for use classification'!$A$12,IF(OR(ISNUMBER(SEARCH('[1]Lookup for use classification'!$B$13,C5247)),ISNUMBER(SEARCH('[1]Lookup for use classification'!$C$13,C5247)),ISNUMBER(SEARCH('[1]Lookup for use classification'!$D$13,C5247)),,ISNUMBER(SEARCH('[1]Lookup for use classification'!$C$13,C5247)),ISNUMBER(SEARCH('[1]Lookup for use classification'!$E$13,C5247))),'[1]Lookup for use classification'!$A$13,IF(OR(ISNUMBER(SEARCH('[1]Lookup for use classification'!$B$14,C5247)),ISNUMBER(SEARCH('[1]Lookup for use classification'!$C$14,C5247))),'[1]Lookup for use classification'!$A$14,"Other"))))))))))))</f>
        <v>Other</v>
      </c>
      <c r="E5247" s="163"/>
    </row>
    <row r="5248" spans="1:5">
      <c r="A5248" s="188" t="s">
        <v>2423</v>
      </c>
      <c r="B5248" s="165" t="s">
        <v>6187</v>
      </c>
      <c r="C5248" s="162" t="s">
        <v>6142</v>
      </c>
      <c r="D5248" s="8" t="str">
        <f>IF(OR(ISNUMBER(SEARCH('[1]Lookup for use classification'!$B$1,C5248)),ISNUMBER(SEARCH('[1]Lookup for use classification'!$C$1,C5248)),ISNUMBER(SEARCH('[1]Lookup for use classification'!$D$1,C5248)),ISNUMBER(SEARCH('[1]Lookup for use classification'!$E$1,C5248))),'[1]Lookup for use classification'!$A$1,IF(ISNUMBER(SEARCH('[1]Lookup for use classification'!$B$2,C5248)),'[1]Lookup for use classification'!$A$2,IF(ISNUMBER(SEARCH('[1]Lookup for use classification'!$B$3,C5248)),'[1]Lookup for use classification'!$A$3,IF(OR(ISNUMBER(SEARCH('[1]Lookup for use classification'!$B$4,C5248)),ISNUMBER(SEARCH('[1]Lookup for use classification'!$C$4,C5248)),ISNUMBER(SEARCH('[1]Lookup for use classification'!$D$4,C5248)),ISNUMBER(SEARCH('[1]Lookup for use classification'!$E$4,C5248))),'[1]Lookup for use classification'!$A$4,IF(OR(ISNUMBER(SEARCH('[1]Lookup for use classification'!$B$5,C5248)),ISNUMBER(SEARCH('[1]Lookup for use classification'!$C$5,C5248)),ISNUMBER(SEARCH('[1]Lookup for use classification'!$D$5,C5248))),'[1]Lookup for use classification'!$A$5,IF(OR(ISNUMBER(SEARCH('[1]Lookup for use classification'!$B$7,C5248)),ISNUMBER(SEARCH('[1]Lookup for use classification'!$C$7,C5248)),ISNUMBER(SEARCH('[1]Lookup for use classification'!$D$7,C5248))),'[1]Lookup for use classification'!$A$7,IF(OR(ISNUMBER(SEARCH('[1]Lookup for use classification'!$B$9,C5248)),ISNUMBER(SEARCH('[1]Lookup for use classification'!$C$9,C5248)),ISNUMBER(SEARCH('[1]Lookup for use classification'!$D$9,C5248)),ISNUMBER(SEARCH('[1]Lookup for use classification'!$E$9,C5248)),ISNUMBER(SEARCH('[1]Lookup for use classification'!$F$9,C5248)),ISNUMBER(SEARCH('[1]Lookup for use classification'!$G$9,C5248)),ISNUMBER(SEARCH('[1]Lookup for use classification'!$H$9,C5248)),ISNUMBER(SEARCH('[1]Lookup for use classification'!$I$9,C5248)),ISNUMBER(SEARCH('[1]Lookup for use classification'!$J$9,C5248)),ISNUMBER(SEARCH('[1]Lookup for use classification'!$K$9,C5248))),'[1]Lookup for use classification'!$A$9,IF(OR(ISNUMBER(SEARCH('[1]Lookup for use classification'!$B$10,C5248)),ISNUMBER(SEARCH('[1]Lookup for use classification'!$C$10,C5248)),ISNUMBER(SEARCH('[1]Lookup for use classification'!$D$10,C5248)),ISNUMBER(SEARCH('[1]Lookup for use classification'!$E$10,C5248)),ISNUMBER(SEARCH('[1]Lookup for use classification'!$F$10,C5248)),ISNUMBER(SEARCH('[1]Lookup for use classification'!$G$10,C5248))),'[1]Lookup for use classification'!$A$10,IF(OR(ISNUMBER(SEARCH('[1]Lookup for use classification'!$B$11,C5248)),ISNUMBER(SEARCH('[1]Lookup for use classification'!$C$11,C5248))),'[1]Lookup for use classification'!$A$11,IF(OR(ISNUMBER(SEARCH('[1]Lookup for use classification'!$B$12,C5248)),ISNUMBER(SEARCH('[1]Lookup for use classification'!$C$12,C5248))),'[1]Lookup for use classification'!$A$12,IF(OR(ISNUMBER(SEARCH('[1]Lookup for use classification'!$B$13,C5248)),ISNUMBER(SEARCH('[1]Lookup for use classification'!$C$13,C5248)),ISNUMBER(SEARCH('[1]Lookup for use classification'!$D$13,C5248)),,ISNUMBER(SEARCH('[1]Lookup for use classification'!$C$13,C5248)),ISNUMBER(SEARCH('[1]Lookup for use classification'!$E$13,C5248))),'[1]Lookup for use classification'!$A$13,IF(OR(ISNUMBER(SEARCH('[1]Lookup for use classification'!$B$14,C5248)),ISNUMBER(SEARCH('[1]Lookup for use classification'!$C$14,C5248))),'[1]Lookup for use classification'!$A$14,"Other"))))))))))))</f>
        <v>Other</v>
      </c>
      <c r="E5248" s="163"/>
    </row>
    <row r="5249" spans="1:5">
      <c r="A5249" s="188" t="s">
        <v>2423</v>
      </c>
      <c r="B5249" s="165" t="s">
        <v>6187</v>
      </c>
      <c r="C5249" s="162" t="s">
        <v>6142</v>
      </c>
      <c r="D5249" s="8" t="str">
        <f>IF(OR(ISNUMBER(SEARCH('[1]Lookup for use classification'!$B$1,C5249)),ISNUMBER(SEARCH('[1]Lookup for use classification'!$C$1,C5249)),ISNUMBER(SEARCH('[1]Lookup for use classification'!$D$1,C5249)),ISNUMBER(SEARCH('[1]Lookup for use classification'!$E$1,C5249))),'[1]Lookup for use classification'!$A$1,IF(ISNUMBER(SEARCH('[1]Lookup for use classification'!$B$2,C5249)),'[1]Lookup for use classification'!$A$2,IF(ISNUMBER(SEARCH('[1]Lookup for use classification'!$B$3,C5249)),'[1]Lookup for use classification'!$A$3,IF(OR(ISNUMBER(SEARCH('[1]Lookup for use classification'!$B$4,C5249)),ISNUMBER(SEARCH('[1]Lookup for use classification'!$C$4,C5249)),ISNUMBER(SEARCH('[1]Lookup for use classification'!$D$4,C5249)),ISNUMBER(SEARCH('[1]Lookup for use classification'!$E$4,C5249))),'[1]Lookup for use classification'!$A$4,IF(OR(ISNUMBER(SEARCH('[1]Lookup for use classification'!$B$5,C5249)),ISNUMBER(SEARCH('[1]Lookup for use classification'!$C$5,C5249)),ISNUMBER(SEARCH('[1]Lookup for use classification'!$D$5,C5249))),'[1]Lookup for use classification'!$A$5,IF(OR(ISNUMBER(SEARCH('[1]Lookup for use classification'!$B$7,C5249)),ISNUMBER(SEARCH('[1]Lookup for use classification'!$C$7,C5249)),ISNUMBER(SEARCH('[1]Lookup for use classification'!$D$7,C5249))),'[1]Lookup for use classification'!$A$7,IF(OR(ISNUMBER(SEARCH('[1]Lookup for use classification'!$B$9,C5249)),ISNUMBER(SEARCH('[1]Lookup for use classification'!$C$9,C5249)),ISNUMBER(SEARCH('[1]Lookup for use classification'!$D$9,C5249)),ISNUMBER(SEARCH('[1]Lookup for use classification'!$E$9,C5249)),ISNUMBER(SEARCH('[1]Lookup for use classification'!$F$9,C5249)),ISNUMBER(SEARCH('[1]Lookup for use classification'!$G$9,C5249)),ISNUMBER(SEARCH('[1]Lookup for use classification'!$H$9,C5249)),ISNUMBER(SEARCH('[1]Lookup for use classification'!$I$9,C5249)),ISNUMBER(SEARCH('[1]Lookup for use classification'!$J$9,C5249)),ISNUMBER(SEARCH('[1]Lookup for use classification'!$K$9,C5249))),'[1]Lookup for use classification'!$A$9,IF(OR(ISNUMBER(SEARCH('[1]Lookup for use classification'!$B$10,C5249)),ISNUMBER(SEARCH('[1]Lookup for use classification'!$C$10,C5249)),ISNUMBER(SEARCH('[1]Lookup for use classification'!$D$10,C5249)),ISNUMBER(SEARCH('[1]Lookup for use classification'!$E$10,C5249)),ISNUMBER(SEARCH('[1]Lookup for use classification'!$F$10,C5249)),ISNUMBER(SEARCH('[1]Lookup for use classification'!$G$10,C5249))),'[1]Lookup for use classification'!$A$10,IF(OR(ISNUMBER(SEARCH('[1]Lookup for use classification'!$B$11,C5249)),ISNUMBER(SEARCH('[1]Lookup for use classification'!$C$11,C5249))),'[1]Lookup for use classification'!$A$11,IF(OR(ISNUMBER(SEARCH('[1]Lookup for use classification'!$B$12,C5249)),ISNUMBER(SEARCH('[1]Lookup for use classification'!$C$12,C5249))),'[1]Lookup for use classification'!$A$12,IF(OR(ISNUMBER(SEARCH('[1]Lookup for use classification'!$B$13,C5249)),ISNUMBER(SEARCH('[1]Lookup for use classification'!$C$13,C5249)),ISNUMBER(SEARCH('[1]Lookup for use classification'!$D$13,C5249)),,ISNUMBER(SEARCH('[1]Lookup for use classification'!$C$13,C5249)),ISNUMBER(SEARCH('[1]Lookup for use classification'!$E$13,C5249))),'[1]Lookup for use classification'!$A$13,IF(OR(ISNUMBER(SEARCH('[1]Lookup for use classification'!$B$14,C5249)),ISNUMBER(SEARCH('[1]Lookup for use classification'!$C$14,C5249))),'[1]Lookup for use classification'!$A$14,"Other"))))))))))))</f>
        <v>Other</v>
      </c>
      <c r="E5249" s="163"/>
    </row>
    <row r="5250" spans="1:5">
      <c r="A5250" s="188" t="s">
        <v>2423</v>
      </c>
      <c r="B5250" s="165" t="s">
        <v>6187</v>
      </c>
      <c r="C5250" s="162" t="s">
        <v>6142</v>
      </c>
      <c r="D5250" s="8" t="str">
        <f>IF(OR(ISNUMBER(SEARCH('[1]Lookup for use classification'!$B$1,C5250)),ISNUMBER(SEARCH('[1]Lookup for use classification'!$C$1,C5250)),ISNUMBER(SEARCH('[1]Lookup for use classification'!$D$1,C5250)),ISNUMBER(SEARCH('[1]Lookup for use classification'!$E$1,C5250))),'[1]Lookup for use classification'!$A$1,IF(ISNUMBER(SEARCH('[1]Lookup for use classification'!$B$2,C5250)),'[1]Lookup for use classification'!$A$2,IF(ISNUMBER(SEARCH('[1]Lookup for use classification'!$B$3,C5250)),'[1]Lookup for use classification'!$A$3,IF(OR(ISNUMBER(SEARCH('[1]Lookup for use classification'!$B$4,C5250)),ISNUMBER(SEARCH('[1]Lookup for use classification'!$C$4,C5250)),ISNUMBER(SEARCH('[1]Lookup for use classification'!$D$4,C5250)),ISNUMBER(SEARCH('[1]Lookup for use classification'!$E$4,C5250))),'[1]Lookup for use classification'!$A$4,IF(OR(ISNUMBER(SEARCH('[1]Lookup for use classification'!$B$5,C5250)),ISNUMBER(SEARCH('[1]Lookup for use classification'!$C$5,C5250)),ISNUMBER(SEARCH('[1]Lookup for use classification'!$D$5,C5250))),'[1]Lookup for use classification'!$A$5,IF(OR(ISNUMBER(SEARCH('[1]Lookup for use classification'!$B$7,C5250)),ISNUMBER(SEARCH('[1]Lookup for use classification'!$C$7,C5250)),ISNUMBER(SEARCH('[1]Lookup for use classification'!$D$7,C5250))),'[1]Lookup for use classification'!$A$7,IF(OR(ISNUMBER(SEARCH('[1]Lookup for use classification'!$B$9,C5250)),ISNUMBER(SEARCH('[1]Lookup for use classification'!$C$9,C5250)),ISNUMBER(SEARCH('[1]Lookup for use classification'!$D$9,C5250)),ISNUMBER(SEARCH('[1]Lookup for use classification'!$E$9,C5250)),ISNUMBER(SEARCH('[1]Lookup for use classification'!$F$9,C5250)),ISNUMBER(SEARCH('[1]Lookup for use classification'!$G$9,C5250)),ISNUMBER(SEARCH('[1]Lookup for use classification'!$H$9,C5250)),ISNUMBER(SEARCH('[1]Lookup for use classification'!$I$9,C5250)),ISNUMBER(SEARCH('[1]Lookup for use classification'!$J$9,C5250)),ISNUMBER(SEARCH('[1]Lookup for use classification'!$K$9,C5250))),'[1]Lookup for use classification'!$A$9,IF(OR(ISNUMBER(SEARCH('[1]Lookup for use classification'!$B$10,C5250)),ISNUMBER(SEARCH('[1]Lookup for use classification'!$C$10,C5250)),ISNUMBER(SEARCH('[1]Lookup for use classification'!$D$10,C5250)),ISNUMBER(SEARCH('[1]Lookup for use classification'!$E$10,C5250)),ISNUMBER(SEARCH('[1]Lookup for use classification'!$F$10,C5250)),ISNUMBER(SEARCH('[1]Lookup for use classification'!$G$10,C5250))),'[1]Lookup for use classification'!$A$10,IF(OR(ISNUMBER(SEARCH('[1]Lookup for use classification'!$B$11,C5250)),ISNUMBER(SEARCH('[1]Lookup for use classification'!$C$11,C5250))),'[1]Lookup for use classification'!$A$11,IF(OR(ISNUMBER(SEARCH('[1]Lookup for use classification'!$B$12,C5250)),ISNUMBER(SEARCH('[1]Lookup for use classification'!$C$12,C5250))),'[1]Lookup for use classification'!$A$12,IF(OR(ISNUMBER(SEARCH('[1]Lookup for use classification'!$B$13,C5250)),ISNUMBER(SEARCH('[1]Lookup for use classification'!$C$13,C5250)),ISNUMBER(SEARCH('[1]Lookup for use classification'!$D$13,C5250)),,ISNUMBER(SEARCH('[1]Lookup for use classification'!$C$13,C5250)),ISNUMBER(SEARCH('[1]Lookup for use classification'!$E$13,C5250))),'[1]Lookup for use classification'!$A$13,IF(OR(ISNUMBER(SEARCH('[1]Lookup for use classification'!$B$14,C5250)),ISNUMBER(SEARCH('[1]Lookup for use classification'!$C$14,C5250))),'[1]Lookup for use classification'!$A$14,"Other"))))))))))))</f>
        <v>Other</v>
      </c>
      <c r="E5250" s="163"/>
    </row>
    <row r="5251" spans="1:5">
      <c r="A5251" s="188" t="s">
        <v>2423</v>
      </c>
      <c r="B5251" s="165" t="s">
        <v>6187</v>
      </c>
      <c r="C5251" s="162" t="s">
        <v>6163</v>
      </c>
      <c r="D5251" s="8" t="str">
        <f>IF(OR(ISNUMBER(SEARCH('[1]Lookup for use classification'!$B$1,C5251)),ISNUMBER(SEARCH('[1]Lookup for use classification'!$C$1,C5251)),ISNUMBER(SEARCH('[1]Lookup for use classification'!$D$1,C5251)),ISNUMBER(SEARCH('[1]Lookup for use classification'!$E$1,C5251))),'[1]Lookup for use classification'!$A$1,IF(ISNUMBER(SEARCH('[1]Lookup for use classification'!$B$2,C5251)),'[1]Lookup for use classification'!$A$2,IF(ISNUMBER(SEARCH('[1]Lookup for use classification'!$B$3,C5251)),'[1]Lookup for use classification'!$A$3,IF(OR(ISNUMBER(SEARCH('[1]Lookup for use classification'!$B$4,C5251)),ISNUMBER(SEARCH('[1]Lookup for use classification'!$C$4,C5251)),ISNUMBER(SEARCH('[1]Lookup for use classification'!$D$4,C5251)),ISNUMBER(SEARCH('[1]Lookup for use classification'!$E$4,C5251))),'[1]Lookup for use classification'!$A$4,IF(OR(ISNUMBER(SEARCH('[1]Lookup for use classification'!$B$5,C5251)),ISNUMBER(SEARCH('[1]Lookup for use classification'!$C$5,C5251)),ISNUMBER(SEARCH('[1]Lookup for use classification'!$D$5,C5251))),'[1]Lookup for use classification'!$A$5,IF(OR(ISNUMBER(SEARCH('[1]Lookup for use classification'!$B$7,C5251)),ISNUMBER(SEARCH('[1]Lookup for use classification'!$C$7,C5251)),ISNUMBER(SEARCH('[1]Lookup for use classification'!$D$7,C5251))),'[1]Lookup for use classification'!$A$7,IF(OR(ISNUMBER(SEARCH('[1]Lookup for use classification'!$B$9,C5251)),ISNUMBER(SEARCH('[1]Lookup for use classification'!$C$9,C5251)),ISNUMBER(SEARCH('[1]Lookup for use classification'!$D$9,C5251)),ISNUMBER(SEARCH('[1]Lookup for use classification'!$E$9,C5251)),ISNUMBER(SEARCH('[1]Lookup for use classification'!$F$9,C5251)),ISNUMBER(SEARCH('[1]Lookup for use classification'!$G$9,C5251)),ISNUMBER(SEARCH('[1]Lookup for use classification'!$H$9,C5251)),ISNUMBER(SEARCH('[1]Lookup for use classification'!$I$9,C5251)),ISNUMBER(SEARCH('[1]Lookup for use classification'!$J$9,C5251)),ISNUMBER(SEARCH('[1]Lookup for use classification'!$K$9,C5251))),'[1]Lookup for use classification'!$A$9,IF(OR(ISNUMBER(SEARCH('[1]Lookup for use classification'!$B$10,C5251)),ISNUMBER(SEARCH('[1]Lookup for use classification'!$C$10,C5251)),ISNUMBER(SEARCH('[1]Lookup for use classification'!$D$10,C5251)),ISNUMBER(SEARCH('[1]Lookup for use classification'!$E$10,C5251)),ISNUMBER(SEARCH('[1]Lookup for use classification'!$F$10,C5251)),ISNUMBER(SEARCH('[1]Lookup for use classification'!$G$10,C5251))),'[1]Lookup for use classification'!$A$10,IF(OR(ISNUMBER(SEARCH('[1]Lookup for use classification'!$B$11,C5251)),ISNUMBER(SEARCH('[1]Lookup for use classification'!$C$11,C5251))),'[1]Lookup for use classification'!$A$11,IF(OR(ISNUMBER(SEARCH('[1]Lookup for use classification'!$B$12,C5251)),ISNUMBER(SEARCH('[1]Lookup for use classification'!$C$12,C5251))),'[1]Lookup for use classification'!$A$12,IF(OR(ISNUMBER(SEARCH('[1]Lookup for use classification'!$B$13,C5251)),ISNUMBER(SEARCH('[1]Lookup for use classification'!$C$13,C5251)),ISNUMBER(SEARCH('[1]Lookup for use classification'!$D$13,C5251)),,ISNUMBER(SEARCH('[1]Lookup for use classification'!$C$13,C5251)),ISNUMBER(SEARCH('[1]Lookup for use classification'!$E$13,C5251))),'[1]Lookup for use classification'!$A$13,IF(OR(ISNUMBER(SEARCH('[1]Lookup for use classification'!$B$14,C5251)),ISNUMBER(SEARCH('[1]Lookup for use classification'!$C$14,C5251))),'[1]Lookup for use classification'!$A$14,"Other"))))))))))))</f>
        <v>Other</v>
      </c>
      <c r="E5251" s="163"/>
    </row>
    <row r="5252" spans="1:5">
      <c r="A5252" s="188" t="s">
        <v>2423</v>
      </c>
      <c r="B5252" s="165" t="s">
        <v>6187</v>
      </c>
      <c r="C5252" s="162" t="s">
        <v>6142</v>
      </c>
      <c r="D5252" s="8" t="str">
        <f>IF(OR(ISNUMBER(SEARCH('[1]Lookup for use classification'!$B$1,C5252)),ISNUMBER(SEARCH('[1]Lookup for use classification'!$C$1,C5252)),ISNUMBER(SEARCH('[1]Lookup for use classification'!$D$1,C5252)),ISNUMBER(SEARCH('[1]Lookup for use classification'!$E$1,C5252))),'[1]Lookup for use classification'!$A$1,IF(ISNUMBER(SEARCH('[1]Lookup for use classification'!$B$2,C5252)),'[1]Lookup for use classification'!$A$2,IF(ISNUMBER(SEARCH('[1]Lookup for use classification'!$B$3,C5252)),'[1]Lookup for use classification'!$A$3,IF(OR(ISNUMBER(SEARCH('[1]Lookup for use classification'!$B$4,C5252)),ISNUMBER(SEARCH('[1]Lookup for use classification'!$C$4,C5252)),ISNUMBER(SEARCH('[1]Lookup for use classification'!$D$4,C5252)),ISNUMBER(SEARCH('[1]Lookup for use classification'!$E$4,C5252))),'[1]Lookup for use classification'!$A$4,IF(OR(ISNUMBER(SEARCH('[1]Lookup for use classification'!$B$5,C5252)),ISNUMBER(SEARCH('[1]Lookup for use classification'!$C$5,C5252)),ISNUMBER(SEARCH('[1]Lookup for use classification'!$D$5,C5252))),'[1]Lookup for use classification'!$A$5,IF(OR(ISNUMBER(SEARCH('[1]Lookup for use classification'!$B$7,C5252)),ISNUMBER(SEARCH('[1]Lookup for use classification'!$C$7,C5252)),ISNUMBER(SEARCH('[1]Lookup for use classification'!$D$7,C5252))),'[1]Lookup for use classification'!$A$7,IF(OR(ISNUMBER(SEARCH('[1]Lookup for use classification'!$B$9,C5252)),ISNUMBER(SEARCH('[1]Lookup for use classification'!$C$9,C5252)),ISNUMBER(SEARCH('[1]Lookup for use classification'!$D$9,C5252)),ISNUMBER(SEARCH('[1]Lookup for use classification'!$E$9,C5252)),ISNUMBER(SEARCH('[1]Lookup for use classification'!$F$9,C5252)),ISNUMBER(SEARCH('[1]Lookup for use classification'!$G$9,C5252)),ISNUMBER(SEARCH('[1]Lookup for use classification'!$H$9,C5252)),ISNUMBER(SEARCH('[1]Lookup for use classification'!$I$9,C5252)),ISNUMBER(SEARCH('[1]Lookup for use classification'!$J$9,C5252)),ISNUMBER(SEARCH('[1]Lookup for use classification'!$K$9,C5252))),'[1]Lookup for use classification'!$A$9,IF(OR(ISNUMBER(SEARCH('[1]Lookup for use classification'!$B$10,C5252)),ISNUMBER(SEARCH('[1]Lookup for use classification'!$C$10,C5252)),ISNUMBER(SEARCH('[1]Lookup for use classification'!$D$10,C5252)),ISNUMBER(SEARCH('[1]Lookup for use classification'!$E$10,C5252)),ISNUMBER(SEARCH('[1]Lookup for use classification'!$F$10,C5252)),ISNUMBER(SEARCH('[1]Lookup for use classification'!$G$10,C5252))),'[1]Lookup for use classification'!$A$10,IF(OR(ISNUMBER(SEARCH('[1]Lookup for use classification'!$B$11,C5252)),ISNUMBER(SEARCH('[1]Lookup for use classification'!$C$11,C5252))),'[1]Lookup for use classification'!$A$11,IF(OR(ISNUMBER(SEARCH('[1]Lookup for use classification'!$B$12,C5252)),ISNUMBER(SEARCH('[1]Lookup for use classification'!$C$12,C5252))),'[1]Lookup for use classification'!$A$12,IF(OR(ISNUMBER(SEARCH('[1]Lookup for use classification'!$B$13,C5252)),ISNUMBER(SEARCH('[1]Lookup for use classification'!$C$13,C5252)),ISNUMBER(SEARCH('[1]Lookup for use classification'!$D$13,C5252)),,ISNUMBER(SEARCH('[1]Lookup for use classification'!$C$13,C5252)),ISNUMBER(SEARCH('[1]Lookup for use classification'!$E$13,C5252))),'[1]Lookup for use classification'!$A$13,IF(OR(ISNUMBER(SEARCH('[1]Lookup for use classification'!$B$14,C5252)),ISNUMBER(SEARCH('[1]Lookup for use classification'!$C$14,C5252))),'[1]Lookup for use classification'!$A$14,"Other"))))))))))))</f>
        <v>Other</v>
      </c>
      <c r="E5252" s="163"/>
    </row>
    <row r="5253" spans="1:5">
      <c r="A5253" s="188" t="s">
        <v>2423</v>
      </c>
      <c r="B5253" s="165" t="s">
        <v>6187</v>
      </c>
      <c r="C5253" s="162" t="s">
        <v>6142</v>
      </c>
      <c r="D5253" s="8" t="str">
        <f>IF(OR(ISNUMBER(SEARCH('[1]Lookup for use classification'!$B$1,C5253)),ISNUMBER(SEARCH('[1]Lookup for use classification'!$C$1,C5253)),ISNUMBER(SEARCH('[1]Lookup for use classification'!$D$1,C5253)),ISNUMBER(SEARCH('[1]Lookup for use classification'!$E$1,C5253))),'[1]Lookup for use classification'!$A$1,IF(ISNUMBER(SEARCH('[1]Lookup for use classification'!$B$2,C5253)),'[1]Lookup for use classification'!$A$2,IF(ISNUMBER(SEARCH('[1]Lookup for use classification'!$B$3,C5253)),'[1]Lookup for use classification'!$A$3,IF(OR(ISNUMBER(SEARCH('[1]Lookup for use classification'!$B$4,C5253)),ISNUMBER(SEARCH('[1]Lookup for use classification'!$C$4,C5253)),ISNUMBER(SEARCH('[1]Lookup for use classification'!$D$4,C5253)),ISNUMBER(SEARCH('[1]Lookup for use classification'!$E$4,C5253))),'[1]Lookup for use classification'!$A$4,IF(OR(ISNUMBER(SEARCH('[1]Lookup for use classification'!$B$5,C5253)),ISNUMBER(SEARCH('[1]Lookup for use classification'!$C$5,C5253)),ISNUMBER(SEARCH('[1]Lookup for use classification'!$D$5,C5253))),'[1]Lookup for use classification'!$A$5,IF(OR(ISNUMBER(SEARCH('[1]Lookup for use classification'!$B$7,C5253)),ISNUMBER(SEARCH('[1]Lookup for use classification'!$C$7,C5253)),ISNUMBER(SEARCH('[1]Lookup for use classification'!$D$7,C5253))),'[1]Lookup for use classification'!$A$7,IF(OR(ISNUMBER(SEARCH('[1]Lookup for use classification'!$B$9,C5253)),ISNUMBER(SEARCH('[1]Lookup for use classification'!$C$9,C5253)),ISNUMBER(SEARCH('[1]Lookup for use classification'!$D$9,C5253)),ISNUMBER(SEARCH('[1]Lookup for use classification'!$E$9,C5253)),ISNUMBER(SEARCH('[1]Lookup for use classification'!$F$9,C5253)),ISNUMBER(SEARCH('[1]Lookup for use classification'!$G$9,C5253)),ISNUMBER(SEARCH('[1]Lookup for use classification'!$H$9,C5253)),ISNUMBER(SEARCH('[1]Lookup for use classification'!$I$9,C5253)),ISNUMBER(SEARCH('[1]Lookup for use classification'!$J$9,C5253)),ISNUMBER(SEARCH('[1]Lookup for use classification'!$K$9,C5253))),'[1]Lookup for use classification'!$A$9,IF(OR(ISNUMBER(SEARCH('[1]Lookup for use classification'!$B$10,C5253)),ISNUMBER(SEARCH('[1]Lookup for use classification'!$C$10,C5253)),ISNUMBER(SEARCH('[1]Lookup for use classification'!$D$10,C5253)),ISNUMBER(SEARCH('[1]Lookup for use classification'!$E$10,C5253)),ISNUMBER(SEARCH('[1]Lookup for use classification'!$F$10,C5253)),ISNUMBER(SEARCH('[1]Lookup for use classification'!$G$10,C5253))),'[1]Lookup for use classification'!$A$10,IF(OR(ISNUMBER(SEARCH('[1]Lookup for use classification'!$B$11,C5253)),ISNUMBER(SEARCH('[1]Lookup for use classification'!$C$11,C5253))),'[1]Lookup for use classification'!$A$11,IF(OR(ISNUMBER(SEARCH('[1]Lookup for use classification'!$B$12,C5253)),ISNUMBER(SEARCH('[1]Lookup for use classification'!$C$12,C5253))),'[1]Lookup for use classification'!$A$12,IF(OR(ISNUMBER(SEARCH('[1]Lookup for use classification'!$B$13,C5253)),ISNUMBER(SEARCH('[1]Lookup for use classification'!$C$13,C5253)),ISNUMBER(SEARCH('[1]Lookup for use classification'!$D$13,C5253)),,ISNUMBER(SEARCH('[1]Lookup for use classification'!$C$13,C5253)),ISNUMBER(SEARCH('[1]Lookup for use classification'!$E$13,C5253))),'[1]Lookup for use classification'!$A$13,IF(OR(ISNUMBER(SEARCH('[1]Lookup for use classification'!$B$14,C5253)),ISNUMBER(SEARCH('[1]Lookup for use classification'!$C$14,C5253))),'[1]Lookup for use classification'!$A$14,"Other"))))))))))))</f>
        <v>Other</v>
      </c>
      <c r="E5253" s="163"/>
    </row>
    <row r="5254" spans="1:5">
      <c r="A5254" s="188" t="s">
        <v>2423</v>
      </c>
      <c r="B5254" s="165" t="s">
        <v>6187</v>
      </c>
      <c r="C5254" s="162" t="s">
        <v>6142</v>
      </c>
      <c r="D5254" s="8" t="str">
        <f>IF(OR(ISNUMBER(SEARCH('[1]Lookup for use classification'!$B$1,C5254)),ISNUMBER(SEARCH('[1]Lookup for use classification'!$C$1,C5254)),ISNUMBER(SEARCH('[1]Lookup for use classification'!$D$1,C5254)),ISNUMBER(SEARCH('[1]Lookup for use classification'!$E$1,C5254))),'[1]Lookup for use classification'!$A$1,IF(ISNUMBER(SEARCH('[1]Lookup for use classification'!$B$2,C5254)),'[1]Lookup for use classification'!$A$2,IF(ISNUMBER(SEARCH('[1]Lookup for use classification'!$B$3,C5254)),'[1]Lookup for use classification'!$A$3,IF(OR(ISNUMBER(SEARCH('[1]Lookup for use classification'!$B$4,C5254)),ISNUMBER(SEARCH('[1]Lookup for use classification'!$C$4,C5254)),ISNUMBER(SEARCH('[1]Lookup for use classification'!$D$4,C5254)),ISNUMBER(SEARCH('[1]Lookup for use classification'!$E$4,C5254))),'[1]Lookup for use classification'!$A$4,IF(OR(ISNUMBER(SEARCH('[1]Lookup for use classification'!$B$5,C5254)),ISNUMBER(SEARCH('[1]Lookup for use classification'!$C$5,C5254)),ISNUMBER(SEARCH('[1]Lookup for use classification'!$D$5,C5254))),'[1]Lookup for use classification'!$A$5,IF(OR(ISNUMBER(SEARCH('[1]Lookup for use classification'!$B$7,C5254)),ISNUMBER(SEARCH('[1]Lookup for use classification'!$C$7,C5254)),ISNUMBER(SEARCH('[1]Lookup for use classification'!$D$7,C5254))),'[1]Lookup for use classification'!$A$7,IF(OR(ISNUMBER(SEARCH('[1]Lookup for use classification'!$B$9,C5254)),ISNUMBER(SEARCH('[1]Lookup for use classification'!$C$9,C5254)),ISNUMBER(SEARCH('[1]Lookup for use classification'!$D$9,C5254)),ISNUMBER(SEARCH('[1]Lookup for use classification'!$E$9,C5254)),ISNUMBER(SEARCH('[1]Lookup for use classification'!$F$9,C5254)),ISNUMBER(SEARCH('[1]Lookup for use classification'!$G$9,C5254)),ISNUMBER(SEARCH('[1]Lookup for use classification'!$H$9,C5254)),ISNUMBER(SEARCH('[1]Lookup for use classification'!$I$9,C5254)),ISNUMBER(SEARCH('[1]Lookup for use classification'!$J$9,C5254)),ISNUMBER(SEARCH('[1]Lookup for use classification'!$K$9,C5254))),'[1]Lookup for use classification'!$A$9,IF(OR(ISNUMBER(SEARCH('[1]Lookup for use classification'!$B$10,C5254)),ISNUMBER(SEARCH('[1]Lookup for use classification'!$C$10,C5254)),ISNUMBER(SEARCH('[1]Lookup for use classification'!$D$10,C5254)),ISNUMBER(SEARCH('[1]Lookup for use classification'!$E$10,C5254)),ISNUMBER(SEARCH('[1]Lookup for use classification'!$F$10,C5254)),ISNUMBER(SEARCH('[1]Lookup for use classification'!$G$10,C5254))),'[1]Lookup for use classification'!$A$10,IF(OR(ISNUMBER(SEARCH('[1]Lookup for use classification'!$B$11,C5254)),ISNUMBER(SEARCH('[1]Lookup for use classification'!$C$11,C5254))),'[1]Lookup for use classification'!$A$11,IF(OR(ISNUMBER(SEARCH('[1]Lookup for use classification'!$B$12,C5254)),ISNUMBER(SEARCH('[1]Lookup for use classification'!$C$12,C5254))),'[1]Lookup for use classification'!$A$12,IF(OR(ISNUMBER(SEARCH('[1]Lookup for use classification'!$B$13,C5254)),ISNUMBER(SEARCH('[1]Lookup for use classification'!$C$13,C5254)),ISNUMBER(SEARCH('[1]Lookup for use classification'!$D$13,C5254)),,ISNUMBER(SEARCH('[1]Lookup for use classification'!$C$13,C5254)),ISNUMBER(SEARCH('[1]Lookup for use classification'!$E$13,C5254))),'[1]Lookup for use classification'!$A$13,IF(OR(ISNUMBER(SEARCH('[1]Lookup for use classification'!$B$14,C5254)),ISNUMBER(SEARCH('[1]Lookup for use classification'!$C$14,C5254))),'[1]Lookup for use classification'!$A$14,"Other"))))))))))))</f>
        <v>Other</v>
      </c>
      <c r="E5254" s="163"/>
    </row>
    <row r="5255" spans="1:5">
      <c r="A5255" s="188" t="s">
        <v>2423</v>
      </c>
      <c r="B5255" s="165" t="s">
        <v>6187</v>
      </c>
      <c r="C5255" s="162" t="s">
        <v>6142</v>
      </c>
      <c r="D5255" s="8" t="str">
        <f>IF(OR(ISNUMBER(SEARCH('[1]Lookup for use classification'!$B$1,C5255)),ISNUMBER(SEARCH('[1]Lookup for use classification'!$C$1,C5255)),ISNUMBER(SEARCH('[1]Lookup for use classification'!$D$1,C5255)),ISNUMBER(SEARCH('[1]Lookup for use classification'!$E$1,C5255))),'[1]Lookup for use classification'!$A$1,IF(ISNUMBER(SEARCH('[1]Lookup for use classification'!$B$2,C5255)),'[1]Lookup for use classification'!$A$2,IF(ISNUMBER(SEARCH('[1]Lookup for use classification'!$B$3,C5255)),'[1]Lookup for use classification'!$A$3,IF(OR(ISNUMBER(SEARCH('[1]Lookup for use classification'!$B$4,C5255)),ISNUMBER(SEARCH('[1]Lookup for use classification'!$C$4,C5255)),ISNUMBER(SEARCH('[1]Lookup for use classification'!$D$4,C5255)),ISNUMBER(SEARCH('[1]Lookup for use classification'!$E$4,C5255))),'[1]Lookup for use classification'!$A$4,IF(OR(ISNUMBER(SEARCH('[1]Lookup for use classification'!$B$5,C5255)),ISNUMBER(SEARCH('[1]Lookup for use classification'!$C$5,C5255)),ISNUMBER(SEARCH('[1]Lookup for use classification'!$D$5,C5255))),'[1]Lookup for use classification'!$A$5,IF(OR(ISNUMBER(SEARCH('[1]Lookup for use classification'!$B$7,C5255)),ISNUMBER(SEARCH('[1]Lookup for use classification'!$C$7,C5255)),ISNUMBER(SEARCH('[1]Lookup for use classification'!$D$7,C5255))),'[1]Lookup for use classification'!$A$7,IF(OR(ISNUMBER(SEARCH('[1]Lookup for use classification'!$B$9,C5255)),ISNUMBER(SEARCH('[1]Lookup for use classification'!$C$9,C5255)),ISNUMBER(SEARCH('[1]Lookup for use classification'!$D$9,C5255)),ISNUMBER(SEARCH('[1]Lookup for use classification'!$E$9,C5255)),ISNUMBER(SEARCH('[1]Lookup for use classification'!$F$9,C5255)),ISNUMBER(SEARCH('[1]Lookup for use classification'!$G$9,C5255)),ISNUMBER(SEARCH('[1]Lookup for use classification'!$H$9,C5255)),ISNUMBER(SEARCH('[1]Lookup for use classification'!$I$9,C5255)),ISNUMBER(SEARCH('[1]Lookup for use classification'!$J$9,C5255)),ISNUMBER(SEARCH('[1]Lookup for use classification'!$K$9,C5255))),'[1]Lookup for use classification'!$A$9,IF(OR(ISNUMBER(SEARCH('[1]Lookup for use classification'!$B$10,C5255)),ISNUMBER(SEARCH('[1]Lookup for use classification'!$C$10,C5255)),ISNUMBER(SEARCH('[1]Lookup for use classification'!$D$10,C5255)),ISNUMBER(SEARCH('[1]Lookup for use classification'!$E$10,C5255)),ISNUMBER(SEARCH('[1]Lookup for use classification'!$F$10,C5255)),ISNUMBER(SEARCH('[1]Lookup for use classification'!$G$10,C5255))),'[1]Lookup for use classification'!$A$10,IF(OR(ISNUMBER(SEARCH('[1]Lookup for use classification'!$B$11,C5255)),ISNUMBER(SEARCH('[1]Lookup for use classification'!$C$11,C5255))),'[1]Lookup for use classification'!$A$11,IF(OR(ISNUMBER(SEARCH('[1]Lookup for use classification'!$B$12,C5255)),ISNUMBER(SEARCH('[1]Lookup for use classification'!$C$12,C5255))),'[1]Lookup for use classification'!$A$12,IF(OR(ISNUMBER(SEARCH('[1]Lookup for use classification'!$B$13,C5255)),ISNUMBER(SEARCH('[1]Lookup for use classification'!$C$13,C5255)),ISNUMBER(SEARCH('[1]Lookup for use classification'!$D$13,C5255)),,ISNUMBER(SEARCH('[1]Lookup for use classification'!$C$13,C5255)),ISNUMBER(SEARCH('[1]Lookup for use classification'!$E$13,C5255))),'[1]Lookup for use classification'!$A$13,IF(OR(ISNUMBER(SEARCH('[1]Lookup for use classification'!$B$14,C5255)),ISNUMBER(SEARCH('[1]Lookup for use classification'!$C$14,C5255))),'[1]Lookup for use classification'!$A$14,"Other"))))))))))))</f>
        <v>Other</v>
      </c>
      <c r="E5255" s="163"/>
    </row>
    <row r="5256" spans="1:5">
      <c r="A5256" s="188" t="s">
        <v>2423</v>
      </c>
      <c r="B5256" s="165" t="s">
        <v>6187</v>
      </c>
      <c r="C5256" s="162" t="s">
        <v>2674</v>
      </c>
      <c r="D5256" s="8" t="s">
        <v>2194</v>
      </c>
      <c r="E5256" s="163"/>
    </row>
    <row r="5257" spans="1:5">
      <c r="A5257" s="188" t="s">
        <v>2423</v>
      </c>
      <c r="B5257" s="165" t="s">
        <v>6187</v>
      </c>
      <c r="C5257" s="162" t="s">
        <v>6142</v>
      </c>
      <c r="D5257" s="8" t="str">
        <f>IF(OR(ISNUMBER(SEARCH('[1]Lookup for use classification'!$B$1,C5257)),ISNUMBER(SEARCH('[1]Lookup for use classification'!$C$1,C5257)),ISNUMBER(SEARCH('[1]Lookup for use classification'!$D$1,C5257)),ISNUMBER(SEARCH('[1]Lookup for use classification'!$E$1,C5257))),'[1]Lookup for use classification'!$A$1,IF(ISNUMBER(SEARCH('[1]Lookup for use classification'!$B$2,C5257)),'[1]Lookup for use classification'!$A$2,IF(ISNUMBER(SEARCH('[1]Lookup for use classification'!$B$3,C5257)),'[1]Lookup for use classification'!$A$3,IF(OR(ISNUMBER(SEARCH('[1]Lookup for use classification'!$B$4,C5257)),ISNUMBER(SEARCH('[1]Lookup for use classification'!$C$4,C5257)),ISNUMBER(SEARCH('[1]Lookup for use classification'!$D$4,C5257)),ISNUMBER(SEARCH('[1]Lookup for use classification'!$E$4,C5257))),'[1]Lookup for use classification'!$A$4,IF(OR(ISNUMBER(SEARCH('[1]Lookup for use classification'!$B$5,C5257)),ISNUMBER(SEARCH('[1]Lookup for use classification'!$C$5,C5257)),ISNUMBER(SEARCH('[1]Lookup for use classification'!$D$5,C5257))),'[1]Lookup for use classification'!$A$5,IF(OR(ISNUMBER(SEARCH('[1]Lookup for use classification'!$B$7,C5257)),ISNUMBER(SEARCH('[1]Lookup for use classification'!$C$7,C5257)),ISNUMBER(SEARCH('[1]Lookup for use classification'!$D$7,C5257))),'[1]Lookup for use classification'!$A$7,IF(OR(ISNUMBER(SEARCH('[1]Lookup for use classification'!$B$9,C5257)),ISNUMBER(SEARCH('[1]Lookup for use classification'!$C$9,C5257)),ISNUMBER(SEARCH('[1]Lookup for use classification'!$D$9,C5257)),ISNUMBER(SEARCH('[1]Lookup for use classification'!$E$9,C5257)),ISNUMBER(SEARCH('[1]Lookup for use classification'!$F$9,C5257)),ISNUMBER(SEARCH('[1]Lookup for use classification'!$G$9,C5257)),ISNUMBER(SEARCH('[1]Lookup for use classification'!$H$9,C5257)),ISNUMBER(SEARCH('[1]Lookup for use classification'!$I$9,C5257)),ISNUMBER(SEARCH('[1]Lookup for use classification'!$J$9,C5257)),ISNUMBER(SEARCH('[1]Lookup for use classification'!$K$9,C5257))),'[1]Lookup for use classification'!$A$9,IF(OR(ISNUMBER(SEARCH('[1]Lookup for use classification'!$B$10,C5257)),ISNUMBER(SEARCH('[1]Lookup for use classification'!$C$10,C5257)),ISNUMBER(SEARCH('[1]Lookup for use classification'!$D$10,C5257)),ISNUMBER(SEARCH('[1]Lookup for use classification'!$E$10,C5257)),ISNUMBER(SEARCH('[1]Lookup for use classification'!$F$10,C5257)),ISNUMBER(SEARCH('[1]Lookup for use classification'!$G$10,C5257))),'[1]Lookup for use classification'!$A$10,IF(OR(ISNUMBER(SEARCH('[1]Lookup for use classification'!$B$11,C5257)),ISNUMBER(SEARCH('[1]Lookup for use classification'!$C$11,C5257))),'[1]Lookup for use classification'!$A$11,IF(OR(ISNUMBER(SEARCH('[1]Lookup for use classification'!$B$12,C5257)),ISNUMBER(SEARCH('[1]Lookup for use classification'!$C$12,C5257))),'[1]Lookup for use classification'!$A$12,IF(OR(ISNUMBER(SEARCH('[1]Lookup for use classification'!$B$13,C5257)),ISNUMBER(SEARCH('[1]Lookup for use classification'!$C$13,C5257)),ISNUMBER(SEARCH('[1]Lookup for use classification'!$D$13,C5257)),,ISNUMBER(SEARCH('[1]Lookup for use classification'!$C$13,C5257)),ISNUMBER(SEARCH('[1]Lookup for use classification'!$E$13,C5257))),'[1]Lookup for use classification'!$A$13,IF(OR(ISNUMBER(SEARCH('[1]Lookup for use classification'!$B$14,C5257)),ISNUMBER(SEARCH('[1]Lookup for use classification'!$C$14,C5257))),'[1]Lookup for use classification'!$A$14,"Other"))))))))))))</f>
        <v>Other</v>
      </c>
      <c r="E5257" s="163"/>
    </row>
    <row r="5258" spans="1:5">
      <c r="A5258" s="188" t="s">
        <v>2423</v>
      </c>
      <c r="B5258" s="165" t="s">
        <v>6187</v>
      </c>
      <c r="C5258" s="162" t="s">
        <v>6142</v>
      </c>
      <c r="D5258" s="8" t="str">
        <f>IF(OR(ISNUMBER(SEARCH('[1]Lookup for use classification'!$B$1,C5258)),ISNUMBER(SEARCH('[1]Lookup for use classification'!$C$1,C5258)),ISNUMBER(SEARCH('[1]Lookup for use classification'!$D$1,C5258)),ISNUMBER(SEARCH('[1]Lookup for use classification'!$E$1,C5258))),'[1]Lookup for use classification'!$A$1,IF(ISNUMBER(SEARCH('[1]Lookup for use classification'!$B$2,C5258)),'[1]Lookup for use classification'!$A$2,IF(ISNUMBER(SEARCH('[1]Lookup for use classification'!$B$3,C5258)),'[1]Lookup for use classification'!$A$3,IF(OR(ISNUMBER(SEARCH('[1]Lookup for use classification'!$B$4,C5258)),ISNUMBER(SEARCH('[1]Lookup for use classification'!$C$4,C5258)),ISNUMBER(SEARCH('[1]Lookup for use classification'!$D$4,C5258)),ISNUMBER(SEARCH('[1]Lookup for use classification'!$E$4,C5258))),'[1]Lookup for use classification'!$A$4,IF(OR(ISNUMBER(SEARCH('[1]Lookup for use classification'!$B$5,C5258)),ISNUMBER(SEARCH('[1]Lookup for use classification'!$C$5,C5258)),ISNUMBER(SEARCH('[1]Lookup for use classification'!$D$5,C5258))),'[1]Lookup for use classification'!$A$5,IF(OR(ISNUMBER(SEARCH('[1]Lookup for use classification'!$B$7,C5258)),ISNUMBER(SEARCH('[1]Lookup for use classification'!$C$7,C5258)),ISNUMBER(SEARCH('[1]Lookup for use classification'!$D$7,C5258))),'[1]Lookup for use classification'!$A$7,IF(OR(ISNUMBER(SEARCH('[1]Lookup for use classification'!$B$9,C5258)),ISNUMBER(SEARCH('[1]Lookup for use classification'!$C$9,C5258)),ISNUMBER(SEARCH('[1]Lookup for use classification'!$D$9,C5258)),ISNUMBER(SEARCH('[1]Lookup for use classification'!$E$9,C5258)),ISNUMBER(SEARCH('[1]Lookup for use classification'!$F$9,C5258)),ISNUMBER(SEARCH('[1]Lookup for use classification'!$G$9,C5258)),ISNUMBER(SEARCH('[1]Lookup for use classification'!$H$9,C5258)),ISNUMBER(SEARCH('[1]Lookup for use classification'!$I$9,C5258)),ISNUMBER(SEARCH('[1]Lookup for use classification'!$J$9,C5258)),ISNUMBER(SEARCH('[1]Lookup for use classification'!$K$9,C5258))),'[1]Lookup for use classification'!$A$9,IF(OR(ISNUMBER(SEARCH('[1]Lookup for use classification'!$B$10,C5258)),ISNUMBER(SEARCH('[1]Lookup for use classification'!$C$10,C5258)),ISNUMBER(SEARCH('[1]Lookup for use classification'!$D$10,C5258)),ISNUMBER(SEARCH('[1]Lookup for use classification'!$E$10,C5258)),ISNUMBER(SEARCH('[1]Lookup for use classification'!$F$10,C5258)),ISNUMBER(SEARCH('[1]Lookup for use classification'!$G$10,C5258))),'[1]Lookup for use classification'!$A$10,IF(OR(ISNUMBER(SEARCH('[1]Lookup for use classification'!$B$11,C5258)),ISNUMBER(SEARCH('[1]Lookup for use classification'!$C$11,C5258))),'[1]Lookup for use classification'!$A$11,IF(OR(ISNUMBER(SEARCH('[1]Lookup for use classification'!$B$12,C5258)),ISNUMBER(SEARCH('[1]Lookup for use classification'!$C$12,C5258))),'[1]Lookup for use classification'!$A$12,IF(OR(ISNUMBER(SEARCH('[1]Lookup for use classification'!$B$13,C5258)),ISNUMBER(SEARCH('[1]Lookup for use classification'!$C$13,C5258)),ISNUMBER(SEARCH('[1]Lookup for use classification'!$D$13,C5258)),,ISNUMBER(SEARCH('[1]Lookup for use classification'!$C$13,C5258)),ISNUMBER(SEARCH('[1]Lookup for use classification'!$E$13,C5258))),'[1]Lookup for use classification'!$A$13,IF(OR(ISNUMBER(SEARCH('[1]Lookup for use classification'!$B$14,C5258)),ISNUMBER(SEARCH('[1]Lookup for use classification'!$C$14,C5258))),'[1]Lookup for use classification'!$A$14,"Other"))))))))))))</f>
        <v>Other</v>
      </c>
      <c r="E5258" s="163"/>
    </row>
    <row r="5259" spans="1:5">
      <c r="A5259" s="188" t="s">
        <v>2423</v>
      </c>
      <c r="B5259" s="165" t="s">
        <v>6187</v>
      </c>
      <c r="C5259" s="162" t="s">
        <v>6164</v>
      </c>
      <c r="D5259" s="8" t="str">
        <f>IF(OR(ISNUMBER(SEARCH('[1]Lookup for use classification'!$B$1,C5259)),ISNUMBER(SEARCH('[1]Lookup for use classification'!$C$1,C5259)),ISNUMBER(SEARCH('[1]Lookup for use classification'!$D$1,C5259)),ISNUMBER(SEARCH('[1]Lookup for use classification'!$E$1,C5259))),'[1]Lookup for use classification'!$A$1,IF(ISNUMBER(SEARCH('[1]Lookup for use classification'!$B$2,C5259)),'[1]Lookup for use classification'!$A$2,IF(ISNUMBER(SEARCH('[1]Lookup for use classification'!$B$3,C5259)),'[1]Lookup for use classification'!$A$3,IF(OR(ISNUMBER(SEARCH('[1]Lookup for use classification'!$B$4,C5259)),ISNUMBER(SEARCH('[1]Lookup for use classification'!$C$4,C5259)),ISNUMBER(SEARCH('[1]Lookup for use classification'!$D$4,C5259)),ISNUMBER(SEARCH('[1]Lookup for use classification'!$E$4,C5259))),'[1]Lookup for use classification'!$A$4,IF(OR(ISNUMBER(SEARCH('[1]Lookup for use classification'!$B$5,C5259)),ISNUMBER(SEARCH('[1]Lookup for use classification'!$C$5,C5259)),ISNUMBER(SEARCH('[1]Lookup for use classification'!$D$5,C5259))),'[1]Lookup for use classification'!$A$5,IF(OR(ISNUMBER(SEARCH('[1]Lookup for use classification'!$B$7,C5259)),ISNUMBER(SEARCH('[1]Lookup for use classification'!$C$7,C5259)),ISNUMBER(SEARCH('[1]Lookup for use classification'!$D$7,C5259))),'[1]Lookup for use classification'!$A$7,IF(OR(ISNUMBER(SEARCH('[1]Lookup for use classification'!$B$9,C5259)),ISNUMBER(SEARCH('[1]Lookup for use classification'!$C$9,C5259)),ISNUMBER(SEARCH('[1]Lookup for use classification'!$D$9,C5259)),ISNUMBER(SEARCH('[1]Lookup for use classification'!$E$9,C5259)),ISNUMBER(SEARCH('[1]Lookup for use classification'!$F$9,C5259)),ISNUMBER(SEARCH('[1]Lookup for use classification'!$G$9,C5259)),ISNUMBER(SEARCH('[1]Lookup for use classification'!$H$9,C5259)),ISNUMBER(SEARCH('[1]Lookup for use classification'!$I$9,C5259)),ISNUMBER(SEARCH('[1]Lookup for use classification'!$J$9,C5259)),ISNUMBER(SEARCH('[1]Lookup for use classification'!$K$9,C5259))),'[1]Lookup for use classification'!$A$9,IF(OR(ISNUMBER(SEARCH('[1]Lookup for use classification'!$B$10,C5259)),ISNUMBER(SEARCH('[1]Lookup for use classification'!$C$10,C5259)),ISNUMBER(SEARCH('[1]Lookup for use classification'!$D$10,C5259)),ISNUMBER(SEARCH('[1]Lookup for use classification'!$E$10,C5259)),ISNUMBER(SEARCH('[1]Lookup for use classification'!$F$10,C5259)),ISNUMBER(SEARCH('[1]Lookup for use classification'!$G$10,C5259))),'[1]Lookup for use classification'!$A$10,IF(OR(ISNUMBER(SEARCH('[1]Lookup for use classification'!$B$11,C5259)),ISNUMBER(SEARCH('[1]Lookup for use classification'!$C$11,C5259))),'[1]Lookup for use classification'!$A$11,IF(OR(ISNUMBER(SEARCH('[1]Lookup for use classification'!$B$12,C5259)),ISNUMBER(SEARCH('[1]Lookup for use classification'!$C$12,C5259))),'[1]Lookup for use classification'!$A$12,IF(OR(ISNUMBER(SEARCH('[1]Lookup for use classification'!$B$13,C5259)),ISNUMBER(SEARCH('[1]Lookup for use classification'!$C$13,C5259)),ISNUMBER(SEARCH('[1]Lookup for use classification'!$D$13,C5259)),,ISNUMBER(SEARCH('[1]Lookup for use classification'!$C$13,C5259)),ISNUMBER(SEARCH('[1]Lookup for use classification'!$E$13,C5259))),'[1]Lookup for use classification'!$A$13,IF(OR(ISNUMBER(SEARCH('[1]Lookup for use classification'!$B$14,C5259)),ISNUMBER(SEARCH('[1]Lookup for use classification'!$C$14,C5259))),'[1]Lookup for use classification'!$A$14,"Other"))))))))))))</f>
        <v>Other</v>
      </c>
      <c r="E5259" s="163"/>
    </row>
    <row r="5260" spans="1:5">
      <c r="A5260" s="188" t="s">
        <v>2423</v>
      </c>
      <c r="B5260" s="165" t="s">
        <v>6187</v>
      </c>
      <c r="C5260" s="162" t="s">
        <v>6142</v>
      </c>
      <c r="D5260" s="8" t="str">
        <f>IF(OR(ISNUMBER(SEARCH('[1]Lookup for use classification'!$B$1,C5260)),ISNUMBER(SEARCH('[1]Lookup for use classification'!$C$1,C5260)),ISNUMBER(SEARCH('[1]Lookup for use classification'!$D$1,C5260)),ISNUMBER(SEARCH('[1]Lookup for use classification'!$E$1,C5260))),'[1]Lookup for use classification'!$A$1,IF(ISNUMBER(SEARCH('[1]Lookup for use classification'!$B$2,C5260)),'[1]Lookup for use classification'!$A$2,IF(ISNUMBER(SEARCH('[1]Lookup for use classification'!$B$3,C5260)),'[1]Lookup for use classification'!$A$3,IF(OR(ISNUMBER(SEARCH('[1]Lookup for use classification'!$B$4,C5260)),ISNUMBER(SEARCH('[1]Lookup for use classification'!$C$4,C5260)),ISNUMBER(SEARCH('[1]Lookup for use classification'!$D$4,C5260)),ISNUMBER(SEARCH('[1]Lookup for use classification'!$E$4,C5260))),'[1]Lookup for use classification'!$A$4,IF(OR(ISNUMBER(SEARCH('[1]Lookup for use classification'!$B$5,C5260)),ISNUMBER(SEARCH('[1]Lookup for use classification'!$C$5,C5260)),ISNUMBER(SEARCH('[1]Lookup for use classification'!$D$5,C5260))),'[1]Lookup for use classification'!$A$5,IF(OR(ISNUMBER(SEARCH('[1]Lookup for use classification'!$B$7,C5260)),ISNUMBER(SEARCH('[1]Lookup for use classification'!$C$7,C5260)),ISNUMBER(SEARCH('[1]Lookup for use classification'!$D$7,C5260))),'[1]Lookup for use classification'!$A$7,IF(OR(ISNUMBER(SEARCH('[1]Lookup for use classification'!$B$9,C5260)),ISNUMBER(SEARCH('[1]Lookup for use classification'!$C$9,C5260)),ISNUMBER(SEARCH('[1]Lookup for use classification'!$D$9,C5260)),ISNUMBER(SEARCH('[1]Lookup for use classification'!$E$9,C5260)),ISNUMBER(SEARCH('[1]Lookup for use classification'!$F$9,C5260)),ISNUMBER(SEARCH('[1]Lookup for use classification'!$G$9,C5260)),ISNUMBER(SEARCH('[1]Lookup for use classification'!$H$9,C5260)),ISNUMBER(SEARCH('[1]Lookup for use classification'!$I$9,C5260)),ISNUMBER(SEARCH('[1]Lookup for use classification'!$J$9,C5260)),ISNUMBER(SEARCH('[1]Lookup for use classification'!$K$9,C5260))),'[1]Lookup for use classification'!$A$9,IF(OR(ISNUMBER(SEARCH('[1]Lookup for use classification'!$B$10,C5260)),ISNUMBER(SEARCH('[1]Lookup for use classification'!$C$10,C5260)),ISNUMBER(SEARCH('[1]Lookup for use classification'!$D$10,C5260)),ISNUMBER(SEARCH('[1]Lookup for use classification'!$E$10,C5260)),ISNUMBER(SEARCH('[1]Lookup for use classification'!$F$10,C5260)),ISNUMBER(SEARCH('[1]Lookup for use classification'!$G$10,C5260))),'[1]Lookup for use classification'!$A$10,IF(OR(ISNUMBER(SEARCH('[1]Lookup for use classification'!$B$11,C5260)),ISNUMBER(SEARCH('[1]Lookup for use classification'!$C$11,C5260))),'[1]Lookup for use classification'!$A$11,IF(OR(ISNUMBER(SEARCH('[1]Lookup for use classification'!$B$12,C5260)),ISNUMBER(SEARCH('[1]Lookup for use classification'!$C$12,C5260))),'[1]Lookup for use classification'!$A$12,IF(OR(ISNUMBER(SEARCH('[1]Lookup for use classification'!$B$13,C5260)),ISNUMBER(SEARCH('[1]Lookup for use classification'!$C$13,C5260)),ISNUMBER(SEARCH('[1]Lookup for use classification'!$D$13,C5260)),,ISNUMBER(SEARCH('[1]Lookup for use classification'!$C$13,C5260)),ISNUMBER(SEARCH('[1]Lookup for use classification'!$E$13,C5260))),'[1]Lookup for use classification'!$A$13,IF(OR(ISNUMBER(SEARCH('[1]Lookup for use classification'!$B$14,C5260)),ISNUMBER(SEARCH('[1]Lookup for use classification'!$C$14,C5260))),'[1]Lookup for use classification'!$A$14,"Other"))))))))))))</f>
        <v>Other</v>
      </c>
      <c r="E5260" s="163"/>
    </row>
    <row r="5261" spans="1:5">
      <c r="A5261" s="188" t="s">
        <v>2423</v>
      </c>
      <c r="B5261" s="165" t="s">
        <v>6187</v>
      </c>
      <c r="C5261" s="162" t="s">
        <v>6142</v>
      </c>
      <c r="D5261" s="8" t="str">
        <f>IF(OR(ISNUMBER(SEARCH('[1]Lookup for use classification'!$B$1,C5261)),ISNUMBER(SEARCH('[1]Lookup for use classification'!$C$1,C5261)),ISNUMBER(SEARCH('[1]Lookup for use classification'!$D$1,C5261)),ISNUMBER(SEARCH('[1]Lookup for use classification'!$E$1,C5261))),'[1]Lookup for use classification'!$A$1,IF(ISNUMBER(SEARCH('[1]Lookup for use classification'!$B$2,C5261)),'[1]Lookup for use classification'!$A$2,IF(ISNUMBER(SEARCH('[1]Lookup for use classification'!$B$3,C5261)),'[1]Lookup for use classification'!$A$3,IF(OR(ISNUMBER(SEARCH('[1]Lookup for use classification'!$B$4,C5261)),ISNUMBER(SEARCH('[1]Lookup for use classification'!$C$4,C5261)),ISNUMBER(SEARCH('[1]Lookup for use classification'!$D$4,C5261)),ISNUMBER(SEARCH('[1]Lookup for use classification'!$E$4,C5261))),'[1]Lookup for use classification'!$A$4,IF(OR(ISNUMBER(SEARCH('[1]Lookup for use classification'!$B$5,C5261)),ISNUMBER(SEARCH('[1]Lookup for use classification'!$C$5,C5261)),ISNUMBER(SEARCH('[1]Lookup for use classification'!$D$5,C5261))),'[1]Lookup for use classification'!$A$5,IF(OR(ISNUMBER(SEARCH('[1]Lookup for use classification'!$B$7,C5261)),ISNUMBER(SEARCH('[1]Lookup for use classification'!$C$7,C5261)),ISNUMBER(SEARCH('[1]Lookup for use classification'!$D$7,C5261))),'[1]Lookup for use classification'!$A$7,IF(OR(ISNUMBER(SEARCH('[1]Lookup for use classification'!$B$9,C5261)),ISNUMBER(SEARCH('[1]Lookup for use classification'!$C$9,C5261)),ISNUMBER(SEARCH('[1]Lookup for use classification'!$D$9,C5261)),ISNUMBER(SEARCH('[1]Lookup for use classification'!$E$9,C5261)),ISNUMBER(SEARCH('[1]Lookup for use classification'!$F$9,C5261)),ISNUMBER(SEARCH('[1]Lookup for use classification'!$G$9,C5261)),ISNUMBER(SEARCH('[1]Lookup for use classification'!$H$9,C5261)),ISNUMBER(SEARCH('[1]Lookup for use classification'!$I$9,C5261)),ISNUMBER(SEARCH('[1]Lookup for use classification'!$J$9,C5261)),ISNUMBER(SEARCH('[1]Lookup for use classification'!$K$9,C5261))),'[1]Lookup for use classification'!$A$9,IF(OR(ISNUMBER(SEARCH('[1]Lookup for use classification'!$B$10,C5261)),ISNUMBER(SEARCH('[1]Lookup for use classification'!$C$10,C5261)),ISNUMBER(SEARCH('[1]Lookup for use classification'!$D$10,C5261)),ISNUMBER(SEARCH('[1]Lookup for use classification'!$E$10,C5261)),ISNUMBER(SEARCH('[1]Lookup for use classification'!$F$10,C5261)),ISNUMBER(SEARCH('[1]Lookup for use classification'!$G$10,C5261))),'[1]Lookup for use classification'!$A$10,IF(OR(ISNUMBER(SEARCH('[1]Lookup for use classification'!$B$11,C5261)),ISNUMBER(SEARCH('[1]Lookup for use classification'!$C$11,C5261))),'[1]Lookup for use classification'!$A$11,IF(OR(ISNUMBER(SEARCH('[1]Lookup for use classification'!$B$12,C5261)),ISNUMBER(SEARCH('[1]Lookup for use classification'!$C$12,C5261))),'[1]Lookup for use classification'!$A$12,IF(OR(ISNUMBER(SEARCH('[1]Lookup for use classification'!$B$13,C5261)),ISNUMBER(SEARCH('[1]Lookup for use classification'!$C$13,C5261)),ISNUMBER(SEARCH('[1]Lookup for use classification'!$D$13,C5261)),,ISNUMBER(SEARCH('[1]Lookup for use classification'!$C$13,C5261)),ISNUMBER(SEARCH('[1]Lookup for use classification'!$E$13,C5261))),'[1]Lookup for use classification'!$A$13,IF(OR(ISNUMBER(SEARCH('[1]Lookup for use classification'!$B$14,C5261)),ISNUMBER(SEARCH('[1]Lookup for use classification'!$C$14,C5261))),'[1]Lookup for use classification'!$A$14,"Other"))))))))))))</f>
        <v>Other</v>
      </c>
      <c r="E5261" s="163"/>
    </row>
    <row r="5262" spans="1:5">
      <c r="A5262" s="188" t="s">
        <v>2423</v>
      </c>
      <c r="B5262" s="165" t="s">
        <v>6187</v>
      </c>
      <c r="C5262" s="162" t="s">
        <v>6166</v>
      </c>
      <c r="D5262" s="8" t="s">
        <v>2424</v>
      </c>
      <c r="E5262" s="163"/>
    </row>
    <row r="5263" spans="1:5">
      <c r="A5263" s="188" t="s">
        <v>2423</v>
      </c>
      <c r="B5263" s="165" t="s">
        <v>6187</v>
      </c>
      <c r="C5263" s="162" t="s">
        <v>6142</v>
      </c>
      <c r="D5263" s="8" t="str">
        <f>IF(OR(ISNUMBER(SEARCH('[1]Lookup for use classification'!$B$1,C5263)),ISNUMBER(SEARCH('[1]Lookup for use classification'!$C$1,C5263)),ISNUMBER(SEARCH('[1]Lookup for use classification'!$D$1,C5263)),ISNUMBER(SEARCH('[1]Lookup for use classification'!$E$1,C5263))),'[1]Lookup for use classification'!$A$1,IF(ISNUMBER(SEARCH('[1]Lookup for use classification'!$B$2,C5263)),'[1]Lookup for use classification'!$A$2,IF(ISNUMBER(SEARCH('[1]Lookup for use classification'!$B$3,C5263)),'[1]Lookup for use classification'!$A$3,IF(OR(ISNUMBER(SEARCH('[1]Lookup for use classification'!$B$4,C5263)),ISNUMBER(SEARCH('[1]Lookup for use classification'!$C$4,C5263)),ISNUMBER(SEARCH('[1]Lookup for use classification'!$D$4,C5263)),ISNUMBER(SEARCH('[1]Lookup for use classification'!$E$4,C5263))),'[1]Lookup for use classification'!$A$4,IF(OR(ISNUMBER(SEARCH('[1]Lookup for use classification'!$B$5,C5263)),ISNUMBER(SEARCH('[1]Lookup for use classification'!$C$5,C5263)),ISNUMBER(SEARCH('[1]Lookup for use classification'!$D$5,C5263))),'[1]Lookup for use classification'!$A$5,IF(OR(ISNUMBER(SEARCH('[1]Lookup for use classification'!$B$7,C5263)),ISNUMBER(SEARCH('[1]Lookup for use classification'!$C$7,C5263)),ISNUMBER(SEARCH('[1]Lookup for use classification'!$D$7,C5263))),'[1]Lookup for use classification'!$A$7,IF(OR(ISNUMBER(SEARCH('[1]Lookup for use classification'!$B$9,C5263)),ISNUMBER(SEARCH('[1]Lookup for use classification'!$C$9,C5263)),ISNUMBER(SEARCH('[1]Lookup for use classification'!$D$9,C5263)),ISNUMBER(SEARCH('[1]Lookup for use classification'!$E$9,C5263)),ISNUMBER(SEARCH('[1]Lookup for use classification'!$F$9,C5263)),ISNUMBER(SEARCH('[1]Lookup for use classification'!$G$9,C5263)),ISNUMBER(SEARCH('[1]Lookup for use classification'!$H$9,C5263)),ISNUMBER(SEARCH('[1]Lookup for use classification'!$I$9,C5263)),ISNUMBER(SEARCH('[1]Lookup for use classification'!$J$9,C5263)),ISNUMBER(SEARCH('[1]Lookup for use classification'!$K$9,C5263))),'[1]Lookup for use classification'!$A$9,IF(OR(ISNUMBER(SEARCH('[1]Lookup for use classification'!$B$10,C5263)),ISNUMBER(SEARCH('[1]Lookup for use classification'!$C$10,C5263)),ISNUMBER(SEARCH('[1]Lookup for use classification'!$D$10,C5263)),ISNUMBER(SEARCH('[1]Lookup for use classification'!$E$10,C5263)),ISNUMBER(SEARCH('[1]Lookup for use classification'!$F$10,C5263)),ISNUMBER(SEARCH('[1]Lookup for use classification'!$G$10,C5263))),'[1]Lookup for use classification'!$A$10,IF(OR(ISNUMBER(SEARCH('[1]Lookup for use classification'!$B$11,C5263)),ISNUMBER(SEARCH('[1]Lookup for use classification'!$C$11,C5263))),'[1]Lookup for use classification'!$A$11,IF(OR(ISNUMBER(SEARCH('[1]Lookup for use classification'!$B$12,C5263)),ISNUMBER(SEARCH('[1]Lookup for use classification'!$C$12,C5263))),'[1]Lookup for use classification'!$A$12,IF(OR(ISNUMBER(SEARCH('[1]Lookup for use classification'!$B$13,C5263)),ISNUMBER(SEARCH('[1]Lookup for use classification'!$C$13,C5263)),ISNUMBER(SEARCH('[1]Lookup for use classification'!$D$13,C5263)),,ISNUMBER(SEARCH('[1]Lookup for use classification'!$C$13,C5263)),ISNUMBER(SEARCH('[1]Lookup for use classification'!$E$13,C5263))),'[1]Lookup for use classification'!$A$13,IF(OR(ISNUMBER(SEARCH('[1]Lookup for use classification'!$B$14,C5263)),ISNUMBER(SEARCH('[1]Lookup for use classification'!$C$14,C5263))),'[1]Lookup for use classification'!$A$14,"Other"))))))))))))</f>
        <v>Other</v>
      </c>
      <c r="E5263" s="163"/>
    </row>
    <row r="5264" spans="1:5">
      <c r="A5264" s="188" t="s">
        <v>2423</v>
      </c>
      <c r="B5264" s="165" t="s">
        <v>6187</v>
      </c>
      <c r="C5264" s="162" t="s">
        <v>6142</v>
      </c>
      <c r="D5264" s="8" t="str">
        <f>IF(OR(ISNUMBER(SEARCH('[1]Lookup for use classification'!$B$1,C5264)),ISNUMBER(SEARCH('[1]Lookup for use classification'!$C$1,C5264)),ISNUMBER(SEARCH('[1]Lookup for use classification'!$D$1,C5264)),ISNUMBER(SEARCH('[1]Lookup for use classification'!$E$1,C5264))),'[1]Lookup for use classification'!$A$1,IF(ISNUMBER(SEARCH('[1]Lookup for use classification'!$B$2,C5264)),'[1]Lookup for use classification'!$A$2,IF(ISNUMBER(SEARCH('[1]Lookup for use classification'!$B$3,C5264)),'[1]Lookup for use classification'!$A$3,IF(OR(ISNUMBER(SEARCH('[1]Lookup for use classification'!$B$4,C5264)),ISNUMBER(SEARCH('[1]Lookup for use classification'!$C$4,C5264)),ISNUMBER(SEARCH('[1]Lookup for use classification'!$D$4,C5264)),ISNUMBER(SEARCH('[1]Lookup for use classification'!$E$4,C5264))),'[1]Lookup for use classification'!$A$4,IF(OR(ISNUMBER(SEARCH('[1]Lookup for use classification'!$B$5,C5264)),ISNUMBER(SEARCH('[1]Lookup for use classification'!$C$5,C5264)),ISNUMBER(SEARCH('[1]Lookup for use classification'!$D$5,C5264))),'[1]Lookup for use classification'!$A$5,IF(OR(ISNUMBER(SEARCH('[1]Lookup for use classification'!$B$7,C5264)),ISNUMBER(SEARCH('[1]Lookup for use classification'!$C$7,C5264)),ISNUMBER(SEARCH('[1]Lookup for use classification'!$D$7,C5264))),'[1]Lookup for use classification'!$A$7,IF(OR(ISNUMBER(SEARCH('[1]Lookup for use classification'!$B$9,C5264)),ISNUMBER(SEARCH('[1]Lookup for use classification'!$C$9,C5264)),ISNUMBER(SEARCH('[1]Lookup for use classification'!$D$9,C5264)),ISNUMBER(SEARCH('[1]Lookup for use classification'!$E$9,C5264)),ISNUMBER(SEARCH('[1]Lookup for use classification'!$F$9,C5264)),ISNUMBER(SEARCH('[1]Lookup for use classification'!$G$9,C5264)),ISNUMBER(SEARCH('[1]Lookup for use classification'!$H$9,C5264)),ISNUMBER(SEARCH('[1]Lookup for use classification'!$I$9,C5264)),ISNUMBER(SEARCH('[1]Lookup for use classification'!$J$9,C5264)),ISNUMBER(SEARCH('[1]Lookup for use classification'!$K$9,C5264))),'[1]Lookup for use classification'!$A$9,IF(OR(ISNUMBER(SEARCH('[1]Lookup for use classification'!$B$10,C5264)),ISNUMBER(SEARCH('[1]Lookup for use classification'!$C$10,C5264)),ISNUMBER(SEARCH('[1]Lookup for use classification'!$D$10,C5264)),ISNUMBER(SEARCH('[1]Lookup for use classification'!$E$10,C5264)),ISNUMBER(SEARCH('[1]Lookup for use classification'!$F$10,C5264)),ISNUMBER(SEARCH('[1]Lookup for use classification'!$G$10,C5264))),'[1]Lookup for use classification'!$A$10,IF(OR(ISNUMBER(SEARCH('[1]Lookup for use classification'!$B$11,C5264)),ISNUMBER(SEARCH('[1]Lookup for use classification'!$C$11,C5264))),'[1]Lookup for use classification'!$A$11,IF(OR(ISNUMBER(SEARCH('[1]Lookup for use classification'!$B$12,C5264)),ISNUMBER(SEARCH('[1]Lookup for use classification'!$C$12,C5264))),'[1]Lookup for use classification'!$A$12,IF(OR(ISNUMBER(SEARCH('[1]Lookup for use classification'!$B$13,C5264)),ISNUMBER(SEARCH('[1]Lookup for use classification'!$C$13,C5264)),ISNUMBER(SEARCH('[1]Lookup for use classification'!$D$13,C5264)),,ISNUMBER(SEARCH('[1]Lookup for use classification'!$C$13,C5264)),ISNUMBER(SEARCH('[1]Lookup for use classification'!$E$13,C5264))),'[1]Lookup for use classification'!$A$13,IF(OR(ISNUMBER(SEARCH('[1]Lookup for use classification'!$B$14,C5264)),ISNUMBER(SEARCH('[1]Lookup for use classification'!$C$14,C5264))),'[1]Lookup for use classification'!$A$14,"Other"))))))))))))</f>
        <v>Other</v>
      </c>
      <c r="E5264" s="163"/>
    </row>
    <row r="5265" spans="1:5">
      <c r="A5265" s="188" t="s">
        <v>2423</v>
      </c>
      <c r="B5265" s="165" t="s">
        <v>6187</v>
      </c>
      <c r="C5265" s="162" t="s">
        <v>6142</v>
      </c>
      <c r="D5265" s="8" t="str">
        <f>IF(OR(ISNUMBER(SEARCH('[1]Lookup for use classification'!$B$1,C5265)),ISNUMBER(SEARCH('[1]Lookup for use classification'!$C$1,C5265)),ISNUMBER(SEARCH('[1]Lookup for use classification'!$D$1,C5265)),ISNUMBER(SEARCH('[1]Lookup for use classification'!$E$1,C5265))),'[1]Lookup for use classification'!$A$1,IF(ISNUMBER(SEARCH('[1]Lookup for use classification'!$B$2,C5265)),'[1]Lookup for use classification'!$A$2,IF(ISNUMBER(SEARCH('[1]Lookup for use classification'!$B$3,C5265)),'[1]Lookup for use classification'!$A$3,IF(OR(ISNUMBER(SEARCH('[1]Lookup for use classification'!$B$4,C5265)),ISNUMBER(SEARCH('[1]Lookup for use classification'!$C$4,C5265)),ISNUMBER(SEARCH('[1]Lookup for use classification'!$D$4,C5265)),ISNUMBER(SEARCH('[1]Lookup for use classification'!$E$4,C5265))),'[1]Lookup for use classification'!$A$4,IF(OR(ISNUMBER(SEARCH('[1]Lookup for use classification'!$B$5,C5265)),ISNUMBER(SEARCH('[1]Lookup for use classification'!$C$5,C5265)),ISNUMBER(SEARCH('[1]Lookup for use classification'!$D$5,C5265))),'[1]Lookup for use classification'!$A$5,IF(OR(ISNUMBER(SEARCH('[1]Lookup for use classification'!$B$7,C5265)),ISNUMBER(SEARCH('[1]Lookup for use classification'!$C$7,C5265)),ISNUMBER(SEARCH('[1]Lookup for use classification'!$D$7,C5265))),'[1]Lookup for use classification'!$A$7,IF(OR(ISNUMBER(SEARCH('[1]Lookup for use classification'!$B$9,C5265)),ISNUMBER(SEARCH('[1]Lookup for use classification'!$C$9,C5265)),ISNUMBER(SEARCH('[1]Lookup for use classification'!$D$9,C5265)),ISNUMBER(SEARCH('[1]Lookup for use classification'!$E$9,C5265)),ISNUMBER(SEARCH('[1]Lookup for use classification'!$F$9,C5265)),ISNUMBER(SEARCH('[1]Lookup for use classification'!$G$9,C5265)),ISNUMBER(SEARCH('[1]Lookup for use classification'!$H$9,C5265)),ISNUMBER(SEARCH('[1]Lookup for use classification'!$I$9,C5265)),ISNUMBER(SEARCH('[1]Lookup for use classification'!$J$9,C5265)),ISNUMBER(SEARCH('[1]Lookup for use classification'!$K$9,C5265))),'[1]Lookup for use classification'!$A$9,IF(OR(ISNUMBER(SEARCH('[1]Lookup for use classification'!$B$10,C5265)),ISNUMBER(SEARCH('[1]Lookup for use classification'!$C$10,C5265)),ISNUMBER(SEARCH('[1]Lookup for use classification'!$D$10,C5265)),ISNUMBER(SEARCH('[1]Lookup for use classification'!$E$10,C5265)),ISNUMBER(SEARCH('[1]Lookup for use classification'!$F$10,C5265)),ISNUMBER(SEARCH('[1]Lookup for use classification'!$G$10,C5265))),'[1]Lookup for use classification'!$A$10,IF(OR(ISNUMBER(SEARCH('[1]Lookup for use classification'!$B$11,C5265)),ISNUMBER(SEARCH('[1]Lookup for use classification'!$C$11,C5265))),'[1]Lookup for use classification'!$A$11,IF(OR(ISNUMBER(SEARCH('[1]Lookup for use classification'!$B$12,C5265)),ISNUMBER(SEARCH('[1]Lookup for use classification'!$C$12,C5265))),'[1]Lookup for use classification'!$A$12,IF(OR(ISNUMBER(SEARCH('[1]Lookup for use classification'!$B$13,C5265)),ISNUMBER(SEARCH('[1]Lookup for use classification'!$C$13,C5265)),ISNUMBER(SEARCH('[1]Lookup for use classification'!$D$13,C5265)),,ISNUMBER(SEARCH('[1]Lookup for use classification'!$C$13,C5265)),ISNUMBER(SEARCH('[1]Lookup for use classification'!$E$13,C5265))),'[1]Lookup for use classification'!$A$13,IF(OR(ISNUMBER(SEARCH('[1]Lookup for use classification'!$B$14,C5265)),ISNUMBER(SEARCH('[1]Lookup for use classification'!$C$14,C5265))),'[1]Lookup for use classification'!$A$14,"Other"))))))))))))</f>
        <v>Other</v>
      </c>
      <c r="E5265" s="163"/>
    </row>
    <row r="5266" spans="1:5">
      <c r="A5266" s="188" t="s">
        <v>2423</v>
      </c>
      <c r="B5266" s="165" t="s">
        <v>6187</v>
      </c>
      <c r="C5266" s="162" t="s">
        <v>6142</v>
      </c>
      <c r="D5266" s="8" t="str">
        <f>IF(OR(ISNUMBER(SEARCH('[1]Lookup for use classification'!$B$1,C5266)),ISNUMBER(SEARCH('[1]Lookup for use classification'!$C$1,C5266)),ISNUMBER(SEARCH('[1]Lookup for use classification'!$D$1,C5266)),ISNUMBER(SEARCH('[1]Lookup for use classification'!$E$1,C5266))),'[1]Lookup for use classification'!$A$1,IF(ISNUMBER(SEARCH('[1]Lookup for use classification'!$B$2,C5266)),'[1]Lookup for use classification'!$A$2,IF(ISNUMBER(SEARCH('[1]Lookup for use classification'!$B$3,C5266)),'[1]Lookup for use classification'!$A$3,IF(OR(ISNUMBER(SEARCH('[1]Lookup for use classification'!$B$4,C5266)),ISNUMBER(SEARCH('[1]Lookup for use classification'!$C$4,C5266)),ISNUMBER(SEARCH('[1]Lookup for use classification'!$D$4,C5266)),ISNUMBER(SEARCH('[1]Lookup for use classification'!$E$4,C5266))),'[1]Lookup for use classification'!$A$4,IF(OR(ISNUMBER(SEARCH('[1]Lookup for use classification'!$B$5,C5266)),ISNUMBER(SEARCH('[1]Lookup for use classification'!$C$5,C5266)),ISNUMBER(SEARCH('[1]Lookup for use classification'!$D$5,C5266))),'[1]Lookup for use classification'!$A$5,IF(OR(ISNUMBER(SEARCH('[1]Lookup for use classification'!$B$7,C5266)),ISNUMBER(SEARCH('[1]Lookup for use classification'!$C$7,C5266)),ISNUMBER(SEARCH('[1]Lookup for use classification'!$D$7,C5266))),'[1]Lookup for use classification'!$A$7,IF(OR(ISNUMBER(SEARCH('[1]Lookup for use classification'!$B$9,C5266)),ISNUMBER(SEARCH('[1]Lookup for use classification'!$C$9,C5266)),ISNUMBER(SEARCH('[1]Lookup for use classification'!$D$9,C5266)),ISNUMBER(SEARCH('[1]Lookup for use classification'!$E$9,C5266)),ISNUMBER(SEARCH('[1]Lookup for use classification'!$F$9,C5266)),ISNUMBER(SEARCH('[1]Lookup for use classification'!$G$9,C5266)),ISNUMBER(SEARCH('[1]Lookup for use classification'!$H$9,C5266)),ISNUMBER(SEARCH('[1]Lookup for use classification'!$I$9,C5266)),ISNUMBER(SEARCH('[1]Lookup for use classification'!$J$9,C5266)),ISNUMBER(SEARCH('[1]Lookup for use classification'!$K$9,C5266))),'[1]Lookup for use classification'!$A$9,IF(OR(ISNUMBER(SEARCH('[1]Lookup for use classification'!$B$10,C5266)),ISNUMBER(SEARCH('[1]Lookup for use classification'!$C$10,C5266)),ISNUMBER(SEARCH('[1]Lookup for use classification'!$D$10,C5266)),ISNUMBER(SEARCH('[1]Lookup for use classification'!$E$10,C5266)),ISNUMBER(SEARCH('[1]Lookup for use classification'!$F$10,C5266)),ISNUMBER(SEARCH('[1]Lookup for use classification'!$G$10,C5266))),'[1]Lookup for use classification'!$A$10,IF(OR(ISNUMBER(SEARCH('[1]Lookup for use classification'!$B$11,C5266)),ISNUMBER(SEARCH('[1]Lookup for use classification'!$C$11,C5266))),'[1]Lookup for use classification'!$A$11,IF(OR(ISNUMBER(SEARCH('[1]Lookup for use classification'!$B$12,C5266)),ISNUMBER(SEARCH('[1]Lookup for use classification'!$C$12,C5266))),'[1]Lookup for use classification'!$A$12,IF(OR(ISNUMBER(SEARCH('[1]Lookup for use classification'!$B$13,C5266)),ISNUMBER(SEARCH('[1]Lookup for use classification'!$C$13,C5266)),ISNUMBER(SEARCH('[1]Lookup for use classification'!$D$13,C5266)),,ISNUMBER(SEARCH('[1]Lookup for use classification'!$C$13,C5266)),ISNUMBER(SEARCH('[1]Lookup for use classification'!$E$13,C5266))),'[1]Lookup for use classification'!$A$13,IF(OR(ISNUMBER(SEARCH('[1]Lookup for use classification'!$B$14,C5266)),ISNUMBER(SEARCH('[1]Lookup for use classification'!$C$14,C5266))),'[1]Lookup for use classification'!$A$14,"Other"))))))))))))</f>
        <v>Other</v>
      </c>
      <c r="E5266" s="163"/>
    </row>
    <row r="5267" spans="1:5">
      <c r="A5267" s="188" t="s">
        <v>2423</v>
      </c>
      <c r="B5267" s="165" t="s">
        <v>6187</v>
      </c>
      <c r="C5267" s="162" t="s">
        <v>6142</v>
      </c>
      <c r="D5267" s="8" t="str">
        <f>IF(OR(ISNUMBER(SEARCH('[1]Lookup for use classification'!$B$1,C5267)),ISNUMBER(SEARCH('[1]Lookup for use classification'!$C$1,C5267)),ISNUMBER(SEARCH('[1]Lookup for use classification'!$D$1,C5267)),ISNUMBER(SEARCH('[1]Lookup for use classification'!$E$1,C5267))),'[1]Lookup for use classification'!$A$1,IF(ISNUMBER(SEARCH('[1]Lookup for use classification'!$B$2,C5267)),'[1]Lookup for use classification'!$A$2,IF(ISNUMBER(SEARCH('[1]Lookup for use classification'!$B$3,C5267)),'[1]Lookup for use classification'!$A$3,IF(OR(ISNUMBER(SEARCH('[1]Lookup for use classification'!$B$4,C5267)),ISNUMBER(SEARCH('[1]Lookup for use classification'!$C$4,C5267)),ISNUMBER(SEARCH('[1]Lookup for use classification'!$D$4,C5267)),ISNUMBER(SEARCH('[1]Lookup for use classification'!$E$4,C5267))),'[1]Lookup for use classification'!$A$4,IF(OR(ISNUMBER(SEARCH('[1]Lookup for use classification'!$B$5,C5267)),ISNUMBER(SEARCH('[1]Lookup for use classification'!$C$5,C5267)),ISNUMBER(SEARCH('[1]Lookup for use classification'!$D$5,C5267))),'[1]Lookup for use classification'!$A$5,IF(OR(ISNUMBER(SEARCH('[1]Lookup for use classification'!$B$7,C5267)),ISNUMBER(SEARCH('[1]Lookup for use classification'!$C$7,C5267)),ISNUMBER(SEARCH('[1]Lookup for use classification'!$D$7,C5267))),'[1]Lookup for use classification'!$A$7,IF(OR(ISNUMBER(SEARCH('[1]Lookup for use classification'!$B$9,C5267)),ISNUMBER(SEARCH('[1]Lookup for use classification'!$C$9,C5267)),ISNUMBER(SEARCH('[1]Lookup for use classification'!$D$9,C5267)),ISNUMBER(SEARCH('[1]Lookup for use classification'!$E$9,C5267)),ISNUMBER(SEARCH('[1]Lookup for use classification'!$F$9,C5267)),ISNUMBER(SEARCH('[1]Lookup for use classification'!$G$9,C5267)),ISNUMBER(SEARCH('[1]Lookup for use classification'!$H$9,C5267)),ISNUMBER(SEARCH('[1]Lookup for use classification'!$I$9,C5267)),ISNUMBER(SEARCH('[1]Lookup for use classification'!$J$9,C5267)),ISNUMBER(SEARCH('[1]Lookup for use classification'!$K$9,C5267))),'[1]Lookup for use classification'!$A$9,IF(OR(ISNUMBER(SEARCH('[1]Lookup for use classification'!$B$10,C5267)),ISNUMBER(SEARCH('[1]Lookup for use classification'!$C$10,C5267)),ISNUMBER(SEARCH('[1]Lookup for use classification'!$D$10,C5267)),ISNUMBER(SEARCH('[1]Lookup for use classification'!$E$10,C5267)),ISNUMBER(SEARCH('[1]Lookup for use classification'!$F$10,C5267)),ISNUMBER(SEARCH('[1]Lookup for use classification'!$G$10,C5267))),'[1]Lookup for use classification'!$A$10,IF(OR(ISNUMBER(SEARCH('[1]Lookup for use classification'!$B$11,C5267)),ISNUMBER(SEARCH('[1]Lookup for use classification'!$C$11,C5267))),'[1]Lookup for use classification'!$A$11,IF(OR(ISNUMBER(SEARCH('[1]Lookup for use classification'!$B$12,C5267)),ISNUMBER(SEARCH('[1]Lookup for use classification'!$C$12,C5267))),'[1]Lookup for use classification'!$A$12,IF(OR(ISNUMBER(SEARCH('[1]Lookup for use classification'!$B$13,C5267)),ISNUMBER(SEARCH('[1]Lookup for use classification'!$C$13,C5267)),ISNUMBER(SEARCH('[1]Lookup for use classification'!$D$13,C5267)),,ISNUMBER(SEARCH('[1]Lookup for use classification'!$C$13,C5267)),ISNUMBER(SEARCH('[1]Lookup for use classification'!$E$13,C5267))),'[1]Lookup for use classification'!$A$13,IF(OR(ISNUMBER(SEARCH('[1]Lookup for use classification'!$B$14,C5267)),ISNUMBER(SEARCH('[1]Lookup for use classification'!$C$14,C5267))),'[1]Lookup for use classification'!$A$14,"Other"))))))))))))</f>
        <v>Other</v>
      </c>
      <c r="E5267" s="163"/>
    </row>
    <row r="5268" spans="1:5">
      <c r="A5268" s="188" t="s">
        <v>2423</v>
      </c>
      <c r="B5268" s="165" t="s">
        <v>6187</v>
      </c>
      <c r="C5268" s="162" t="s">
        <v>6142</v>
      </c>
      <c r="D5268" s="8" t="str">
        <f>IF(OR(ISNUMBER(SEARCH('[1]Lookup for use classification'!$B$1,C5268)),ISNUMBER(SEARCH('[1]Lookup for use classification'!$C$1,C5268)),ISNUMBER(SEARCH('[1]Lookup for use classification'!$D$1,C5268)),ISNUMBER(SEARCH('[1]Lookup for use classification'!$E$1,C5268))),'[1]Lookup for use classification'!$A$1,IF(ISNUMBER(SEARCH('[1]Lookup for use classification'!$B$2,C5268)),'[1]Lookup for use classification'!$A$2,IF(ISNUMBER(SEARCH('[1]Lookup for use classification'!$B$3,C5268)),'[1]Lookup for use classification'!$A$3,IF(OR(ISNUMBER(SEARCH('[1]Lookup for use classification'!$B$4,C5268)),ISNUMBER(SEARCH('[1]Lookup for use classification'!$C$4,C5268)),ISNUMBER(SEARCH('[1]Lookup for use classification'!$D$4,C5268)),ISNUMBER(SEARCH('[1]Lookup for use classification'!$E$4,C5268))),'[1]Lookup for use classification'!$A$4,IF(OR(ISNUMBER(SEARCH('[1]Lookup for use classification'!$B$5,C5268)),ISNUMBER(SEARCH('[1]Lookup for use classification'!$C$5,C5268)),ISNUMBER(SEARCH('[1]Lookup for use classification'!$D$5,C5268))),'[1]Lookup for use classification'!$A$5,IF(OR(ISNUMBER(SEARCH('[1]Lookup for use classification'!$B$7,C5268)),ISNUMBER(SEARCH('[1]Lookup for use classification'!$C$7,C5268)),ISNUMBER(SEARCH('[1]Lookup for use classification'!$D$7,C5268))),'[1]Lookup for use classification'!$A$7,IF(OR(ISNUMBER(SEARCH('[1]Lookup for use classification'!$B$9,C5268)),ISNUMBER(SEARCH('[1]Lookup for use classification'!$C$9,C5268)),ISNUMBER(SEARCH('[1]Lookup for use classification'!$D$9,C5268)),ISNUMBER(SEARCH('[1]Lookup for use classification'!$E$9,C5268)),ISNUMBER(SEARCH('[1]Lookup for use classification'!$F$9,C5268)),ISNUMBER(SEARCH('[1]Lookup for use classification'!$G$9,C5268)),ISNUMBER(SEARCH('[1]Lookup for use classification'!$H$9,C5268)),ISNUMBER(SEARCH('[1]Lookup for use classification'!$I$9,C5268)),ISNUMBER(SEARCH('[1]Lookup for use classification'!$J$9,C5268)),ISNUMBER(SEARCH('[1]Lookup for use classification'!$K$9,C5268))),'[1]Lookup for use classification'!$A$9,IF(OR(ISNUMBER(SEARCH('[1]Lookup for use classification'!$B$10,C5268)),ISNUMBER(SEARCH('[1]Lookup for use classification'!$C$10,C5268)),ISNUMBER(SEARCH('[1]Lookup for use classification'!$D$10,C5268)),ISNUMBER(SEARCH('[1]Lookup for use classification'!$E$10,C5268)),ISNUMBER(SEARCH('[1]Lookup for use classification'!$F$10,C5268)),ISNUMBER(SEARCH('[1]Lookup for use classification'!$G$10,C5268))),'[1]Lookup for use classification'!$A$10,IF(OR(ISNUMBER(SEARCH('[1]Lookup for use classification'!$B$11,C5268)),ISNUMBER(SEARCH('[1]Lookup for use classification'!$C$11,C5268))),'[1]Lookup for use classification'!$A$11,IF(OR(ISNUMBER(SEARCH('[1]Lookup for use classification'!$B$12,C5268)),ISNUMBER(SEARCH('[1]Lookup for use classification'!$C$12,C5268))),'[1]Lookup for use classification'!$A$12,IF(OR(ISNUMBER(SEARCH('[1]Lookup for use classification'!$B$13,C5268)),ISNUMBER(SEARCH('[1]Lookup for use classification'!$C$13,C5268)),ISNUMBER(SEARCH('[1]Lookup for use classification'!$D$13,C5268)),,ISNUMBER(SEARCH('[1]Lookup for use classification'!$C$13,C5268)),ISNUMBER(SEARCH('[1]Lookup for use classification'!$E$13,C5268))),'[1]Lookup for use classification'!$A$13,IF(OR(ISNUMBER(SEARCH('[1]Lookup for use classification'!$B$14,C5268)),ISNUMBER(SEARCH('[1]Lookup for use classification'!$C$14,C5268))),'[1]Lookup for use classification'!$A$14,"Other"))))))))))))</f>
        <v>Other</v>
      </c>
      <c r="E5268" s="163"/>
    </row>
    <row r="5269" spans="1:5">
      <c r="A5269" s="188" t="s">
        <v>2423</v>
      </c>
      <c r="B5269" s="165" t="s">
        <v>6187</v>
      </c>
      <c r="C5269" s="162" t="s">
        <v>6142</v>
      </c>
      <c r="D5269" s="8" t="str">
        <f>IF(OR(ISNUMBER(SEARCH('[1]Lookup for use classification'!$B$1,C5269)),ISNUMBER(SEARCH('[1]Lookup for use classification'!$C$1,C5269)),ISNUMBER(SEARCH('[1]Lookup for use classification'!$D$1,C5269)),ISNUMBER(SEARCH('[1]Lookup for use classification'!$E$1,C5269))),'[1]Lookup for use classification'!$A$1,IF(ISNUMBER(SEARCH('[1]Lookup for use classification'!$B$2,C5269)),'[1]Lookup for use classification'!$A$2,IF(ISNUMBER(SEARCH('[1]Lookup for use classification'!$B$3,C5269)),'[1]Lookup for use classification'!$A$3,IF(OR(ISNUMBER(SEARCH('[1]Lookup for use classification'!$B$4,C5269)),ISNUMBER(SEARCH('[1]Lookup for use classification'!$C$4,C5269)),ISNUMBER(SEARCH('[1]Lookup for use classification'!$D$4,C5269)),ISNUMBER(SEARCH('[1]Lookup for use classification'!$E$4,C5269))),'[1]Lookup for use classification'!$A$4,IF(OR(ISNUMBER(SEARCH('[1]Lookup for use classification'!$B$5,C5269)),ISNUMBER(SEARCH('[1]Lookup for use classification'!$C$5,C5269)),ISNUMBER(SEARCH('[1]Lookup for use classification'!$D$5,C5269))),'[1]Lookup for use classification'!$A$5,IF(OR(ISNUMBER(SEARCH('[1]Lookup for use classification'!$B$7,C5269)),ISNUMBER(SEARCH('[1]Lookup for use classification'!$C$7,C5269)),ISNUMBER(SEARCH('[1]Lookup for use classification'!$D$7,C5269))),'[1]Lookup for use classification'!$A$7,IF(OR(ISNUMBER(SEARCH('[1]Lookup for use classification'!$B$9,C5269)),ISNUMBER(SEARCH('[1]Lookup for use classification'!$C$9,C5269)),ISNUMBER(SEARCH('[1]Lookup for use classification'!$D$9,C5269)),ISNUMBER(SEARCH('[1]Lookup for use classification'!$E$9,C5269)),ISNUMBER(SEARCH('[1]Lookup for use classification'!$F$9,C5269)),ISNUMBER(SEARCH('[1]Lookup for use classification'!$G$9,C5269)),ISNUMBER(SEARCH('[1]Lookup for use classification'!$H$9,C5269)),ISNUMBER(SEARCH('[1]Lookup for use classification'!$I$9,C5269)),ISNUMBER(SEARCH('[1]Lookup for use classification'!$J$9,C5269)),ISNUMBER(SEARCH('[1]Lookup for use classification'!$K$9,C5269))),'[1]Lookup for use classification'!$A$9,IF(OR(ISNUMBER(SEARCH('[1]Lookup for use classification'!$B$10,C5269)),ISNUMBER(SEARCH('[1]Lookup for use classification'!$C$10,C5269)),ISNUMBER(SEARCH('[1]Lookup for use classification'!$D$10,C5269)),ISNUMBER(SEARCH('[1]Lookup for use classification'!$E$10,C5269)),ISNUMBER(SEARCH('[1]Lookup for use classification'!$F$10,C5269)),ISNUMBER(SEARCH('[1]Lookup for use classification'!$G$10,C5269))),'[1]Lookup for use classification'!$A$10,IF(OR(ISNUMBER(SEARCH('[1]Lookup for use classification'!$B$11,C5269)),ISNUMBER(SEARCH('[1]Lookup for use classification'!$C$11,C5269))),'[1]Lookup for use classification'!$A$11,IF(OR(ISNUMBER(SEARCH('[1]Lookup for use classification'!$B$12,C5269)),ISNUMBER(SEARCH('[1]Lookup for use classification'!$C$12,C5269))),'[1]Lookup for use classification'!$A$12,IF(OR(ISNUMBER(SEARCH('[1]Lookup for use classification'!$B$13,C5269)),ISNUMBER(SEARCH('[1]Lookup for use classification'!$C$13,C5269)),ISNUMBER(SEARCH('[1]Lookup for use classification'!$D$13,C5269)),,ISNUMBER(SEARCH('[1]Lookup for use classification'!$C$13,C5269)),ISNUMBER(SEARCH('[1]Lookup for use classification'!$E$13,C5269))),'[1]Lookup for use classification'!$A$13,IF(OR(ISNUMBER(SEARCH('[1]Lookup for use classification'!$B$14,C5269)),ISNUMBER(SEARCH('[1]Lookup for use classification'!$C$14,C5269))),'[1]Lookup for use classification'!$A$14,"Other"))))))))))))</f>
        <v>Other</v>
      </c>
      <c r="E5269" s="163"/>
    </row>
    <row r="5270" spans="1:5">
      <c r="A5270" s="188" t="s">
        <v>2423</v>
      </c>
      <c r="B5270" s="165" t="s">
        <v>6187</v>
      </c>
      <c r="C5270" s="162" t="s">
        <v>6169</v>
      </c>
      <c r="D5270" s="8" t="str">
        <f>IF(OR(ISNUMBER(SEARCH('[1]Lookup for use classification'!$B$1,C5270)),ISNUMBER(SEARCH('[1]Lookup for use classification'!$C$1,C5270)),ISNUMBER(SEARCH('[1]Lookup for use classification'!$D$1,C5270)),ISNUMBER(SEARCH('[1]Lookup for use classification'!$E$1,C5270))),'[1]Lookup for use classification'!$A$1,IF(ISNUMBER(SEARCH('[1]Lookup for use classification'!$B$2,C5270)),'[1]Lookup for use classification'!$A$2,IF(ISNUMBER(SEARCH('[1]Lookup for use classification'!$B$3,C5270)),'[1]Lookup for use classification'!$A$3,IF(OR(ISNUMBER(SEARCH('[1]Lookup for use classification'!$B$4,C5270)),ISNUMBER(SEARCH('[1]Lookup for use classification'!$C$4,C5270)),ISNUMBER(SEARCH('[1]Lookup for use classification'!$D$4,C5270)),ISNUMBER(SEARCH('[1]Lookup for use classification'!$E$4,C5270))),'[1]Lookup for use classification'!$A$4,IF(OR(ISNUMBER(SEARCH('[1]Lookup for use classification'!$B$5,C5270)),ISNUMBER(SEARCH('[1]Lookup for use classification'!$C$5,C5270)),ISNUMBER(SEARCH('[1]Lookup for use classification'!$D$5,C5270))),'[1]Lookup for use classification'!$A$5,IF(OR(ISNUMBER(SEARCH('[1]Lookup for use classification'!$B$7,C5270)),ISNUMBER(SEARCH('[1]Lookup for use classification'!$C$7,C5270)),ISNUMBER(SEARCH('[1]Lookup for use classification'!$D$7,C5270))),'[1]Lookup for use classification'!$A$7,IF(OR(ISNUMBER(SEARCH('[1]Lookup for use classification'!$B$9,C5270)),ISNUMBER(SEARCH('[1]Lookup for use classification'!$C$9,C5270)),ISNUMBER(SEARCH('[1]Lookup for use classification'!$D$9,C5270)),ISNUMBER(SEARCH('[1]Lookup for use classification'!$E$9,C5270)),ISNUMBER(SEARCH('[1]Lookup for use classification'!$F$9,C5270)),ISNUMBER(SEARCH('[1]Lookup for use classification'!$G$9,C5270)),ISNUMBER(SEARCH('[1]Lookup for use classification'!$H$9,C5270)),ISNUMBER(SEARCH('[1]Lookup for use classification'!$I$9,C5270)),ISNUMBER(SEARCH('[1]Lookup for use classification'!$J$9,C5270)),ISNUMBER(SEARCH('[1]Lookup for use classification'!$K$9,C5270))),'[1]Lookup for use classification'!$A$9,IF(OR(ISNUMBER(SEARCH('[1]Lookup for use classification'!$B$10,C5270)),ISNUMBER(SEARCH('[1]Lookup for use classification'!$C$10,C5270)),ISNUMBER(SEARCH('[1]Lookup for use classification'!$D$10,C5270)),ISNUMBER(SEARCH('[1]Lookup for use classification'!$E$10,C5270)),ISNUMBER(SEARCH('[1]Lookup for use classification'!$F$10,C5270)),ISNUMBER(SEARCH('[1]Lookup for use classification'!$G$10,C5270))),'[1]Lookup for use classification'!$A$10,IF(OR(ISNUMBER(SEARCH('[1]Lookup for use classification'!$B$11,C5270)),ISNUMBER(SEARCH('[1]Lookup for use classification'!$C$11,C5270))),'[1]Lookup for use classification'!$A$11,IF(OR(ISNUMBER(SEARCH('[1]Lookup for use classification'!$B$12,C5270)),ISNUMBER(SEARCH('[1]Lookup for use classification'!$C$12,C5270))),'[1]Lookup for use classification'!$A$12,IF(OR(ISNUMBER(SEARCH('[1]Lookup for use classification'!$B$13,C5270)),ISNUMBER(SEARCH('[1]Lookup for use classification'!$C$13,C5270)),ISNUMBER(SEARCH('[1]Lookup for use classification'!$D$13,C5270)),,ISNUMBER(SEARCH('[1]Lookup for use classification'!$C$13,C5270)),ISNUMBER(SEARCH('[1]Lookup for use classification'!$E$13,C5270))),'[1]Lookup for use classification'!$A$13,IF(OR(ISNUMBER(SEARCH('[1]Lookup for use classification'!$B$14,C5270)),ISNUMBER(SEARCH('[1]Lookup for use classification'!$C$14,C5270))),'[1]Lookup for use classification'!$A$14,"Other"))))))))))))</f>
        <v>Other</v>
      </c>
      <c r="E5270" s="163"/>
    </row>
    <row r="5271" spans="1:5">
      <c r="A5271" s="188" t="s">
        <v>2423</v>
      </c>
      <c r="B5271" s="165" t="s">
        <v>6187</v>
      </c>
      <c r="C5271" s="162" t="s">
        <v>6170</v>
      </c>
      <c r="D5271" s="8" t="str">
        <f>IF(OR(ISNUMBER(SEARCH('[1]Lookup for use classification'!$B$1,C5271)),ISNUMBER(SEARCH('[1]Lookup for use classification'!$C$1,C5271)),ISNUMBER(SEARCH('[1]Lookup for use classification'!$D$1,C5271)),ISNUMBER(SEARCH('[1]Lookup for use classification'!$E$1,C5271))),'[1]Lookup for use classification'!$A$1,IF(ISNUMBER(SEARCH('[1]Lookup for use classification'!$B$2,C5271)),'[1]Lookup for use classification'!$A$2,IF(ISNUMBER(SEARCH('[1]Lookup for use classification'!$B$3,C5271)),'[1]Lookup for use classification'!$A$3,IF(OR(ISNUMBER(SEARCH('[1]Lookup for use classification'!$B$4,C5271)),ISNUMBER(SEARCH('[1]Lookup for use classification'!$C$4,C5271)),ISNUMBER(SEARCH('[1]Lookup for use classification'!$D$4,C5271)),ISNUMBER(SEARCH('[1]Lookup for use classification'!$E$4,C5271))),'[1]Lookup for use classification'!$A$4,IF(OR(ISNUMBER(SEARCH('[1]Lookup for use classification'!$B$5,C5271)),ISNUMBER(SEARCH('[1]Lookup for use classification'!$C$5,C5271)),ISNUMBER(SEARCH('[1]Lookup for use classification'!$D$5,C5271))),'[1]Lookup for use classification'!$A$5,IF(OR(ISNUMBER(SEARCH('[1]Lookup for use classification'!$B$7,C5271)),ISNUMBER(SEARCH('[1]Lookup for use classification'!$C$7,C5271)),ISNUMBER(SEARCH('[1]Lookup for use classification'!$D$7,C5271))),'[1]Lookup for use classification'!$A$7,IF(OR(ISNUMBER(SEARCH('[1]Lookup for use classification'!$B$9,C5271)),ISNUMBER(SEARCH('[1]Lookup for use classification'!$C$9,C5271)),ISNUMBER(SEARCH('[1]Lookup for use classification'!$D$9,C5271)),ISNUMBER(SEARCH('[1]Lookup for use classification'!$E$9,C5271)),ISNUMBER(SEARCH('[1]Lookup for use classification'!$F$9,C5271)),ISNUMBER(SEARCH('[1]Lookup for use classification'!$G$9,C5271)),ISNUMBER(SEARCH('[1]Lookup for use classification'!$H$9,C5271)),ISNUMBER(SEARCH('[1]Lookup for use classification'!$I$9,C5271)),ISNUMBER(SEARCH('[1]Lookup for use classification'!$J$9,C5271)),ISNUMBER(SEARCH('[1]Lookup for use classification'!$K$9,C5271))),'[1]Lookup for use classification'!$A$9,IF(OR(ISNUMBER(SEARCH('[1]Lookup for use classification'!$B$10,C5271)),ISNUMBER(SEARCH('[1]Lookup for use classification'!$C$10,C5271)),ISNUMBER(SEARCH('[1]Lookup for use classification'!$D$10,C5271)),ISNUMBER(SEARCH('[1]Lookup for use classification'!$E$10,C5271)),ISNUMBER(SEARCH('[1]Lookup for use classification'!$F$10,C5271)),ISNUMBER(SEARCH('[1]Lookup for use classification'!$G$10,C5271))),'[1]Lookup for use classification'!$A$10,IF(OR(ISNUMBER(SEARCH('[1]Lookup for use classification'!$B$11,C5271)),ISNUMBER(SEARCH('[1]Lookup for use classification'!$C$11,C5271))),'[1]Lookup for use classification'!$A$11,IF(OR(ISNUMBER(SEARCH('[1]Lookup for use classification'!$B$12,C5271)),ISNUMBER(SEARCH('[1]Lookup for use classification'!$C$12,C5271))),'[1]Lookup for use classification'!$A$12,IF(OR(ISNUMBER(SEARCH('[1]Lookup for use classification'!$B$13,C5271)),ISNUMBER(SEARCH('[1]Lookup for use classification'!$C$13,C5271)),ISNUMBER(SEARCH('[1]Lookup for use classification'!$D$13,C5271)),,ISNUMBER(SEARCH('[1]Lookup for use classification'!$C$13,C5271)),ISNUMBER(SEARCH('[1]Lookup for use classification'!$E$13,C5271))),'[1]Lookup for use classification'!$A$13,IF(OR(ISNUMBER(SEARCH('[1]Lookup for use classification'!$B$14,C5271)),ISNUMBER(SEARCH('[1]Lookup for use classification'!$C$14,C5271))),'[1]Lookup for use classification'!$A$14,"Other"))))))))))))</f>
        <v>Other</v>
      </c>
      <c r="E5271" s="163"/>
    </row>
    <row r="5272" spans="1:5">
      <c r="A5272" s="188" t="s">
        <v>2423</v>
      </c>
      <c r="B5272" s="165" t="s">
        <v>6187</v>
      </c>
      <c r="C5272" s="162" t="s">
        <v>6142</v>
      </c>
      <c r="D5272" s="8" t="str">
        <f>IF(OR(ISNUMBER(SEARCH('[1]Lookup for use classification'!$B$1,C5272)),ISNUMBER(SEARCH('[1]Lookup for use classification'!$C$1,C5272)),ISNUMBER(SEARCH('[1]Lookup for use classification'!$D$1,C5272)),ISNUMBER(SEARCH('[1]Lookup for use classification'!$E$1,C5272))),'[1]Lookup for use classification'!$A$1,IF(ISNUMBER(SEARCH('[1]Lookup for use classification'!$B$2,C5272)),'[1]Lookup for use classification'!$A$2,IF(ISNUMBER(SEARCH('[1]Lookup for use classification'!$B$3,C5272)),'[1]Lookup for use classification'!$A$3,IF(OR(ISNUMBER(SEARCH('[1]Lookup for use classification'!$B$4,C5272)),ISNUMBER(SEARCH('[1]Lookup for use classification'!$C$4,C5272)),ISNUMBER(SEARCH('[1]Lookup for use classification'!$D$4,C5272)),ISNUMBER(SEARCH('[1]Lookup for use classification'!$E$4,C5272))),'[1]Lookup for use classification'!$A$4,IF(OR(ISNUMBER(SEARCH('[1]Lookup for use classification'!$B$5,C5272)),ISNUMBER(SEARCH('[1]Lookup for use classification'!$C$5,C5272)),ISNUMBER(SEARCH('[1]Lookup for use classification'!$D$5,C5272))),'[1]Lookup for use classification'!$A$5,IF(OR(ISNUMBER(SEARCH('[1]Lookup for use classification'!$B$7,C5272)),ISNUMBER(SEARCH('[1]Lookup for use classification'!$C$7,C5272)),ISNUMBER(SEARCH('[1]Lookup for use classification'!$D$7,C5272))),'[1]Lookup for use classification'!$A$7,IF(OR(ISNUMBER(SEARCH('[1]Lookup for use classification'!$B$9,C5272)),ISNUMBER(SEARCH('[1]Lookup for use classification'!$C$9,C5272)),ISNUMBER(SEARCH('[1]Lookup for use classification'!$D$9,C5272)),ISNUMBER(SEARCH('[1]Lookup for use classification'!$E$9,C5272)),ISNUMBER(SEARCH('[1]Lookup for use classification'!$F$9,C5272)),ISNUMBER(SEARCH('[1]Lookup for use classification'!$G$9,C5272)),ISNUMBER(SEARCH('[1]Lookup for use classification'!$H$9,C5272)),ISNUMBER(SEARCH('[1]Lookup for use classification'!$I$9,C5272)),ISNUMBER(SEARCH('[1]Lookup for use classification'!$J$9,C5272)),ISNUMBER(SEARCH('[1]Lookup for use classification'!$K$9,C5272))),'[1]Lookup for use classification'!$A$9,IF(OR(ISNUMBER(SEARCH('[1]Lookup for use classification'!$B$10,C5272)),ISNUMBER(SEARCH('[1]Lookup for use classification'!$C$10,C5272)),ISNUMBER(SEARCH('[1]Lookup for use classification'!$D$10,C5272)),ISNUMBER(SEARCH('[1]Lookup for use classification'!$E$10,C5272)),ISNUMBER(SEARCH('[1]Lookup for use classification'!$F$10,C5272)),ISNUMBER(SEARCH('[1]Lookup for use classification'!$G$10,C5272))),'[1]Lookup for use classification'!$A$10,IF(OR(ISNUMBER(SEARCH('[1]Lookup for use classification'!$B$11,C5272)),ISNUMBER(SEARCH('[1]Lookup for use classification'!$C$11,C5272))),'[1]Lookup for use classification'!$A$11,IF(OR(ISNUMBER(SEARCH('[1]Lookup for use classification'!$B$12,C5272)),ISNUMBER(SEARCH('[1]Lookup for use classification'!$C$12,C5272))),'[1]Lookup for use classification'!$A$12,IF(OR(ISNUMBER(SEARCH('[1]Lookup for use classification'!$B$13,C5272)),ISNUMBER(SEARCH('[1]Lookup for use classification'!$C$13,C5272)),ISNUMBER(SEARCH('[1]Lookup for use classification'!$D$13,C5272)),,ISNUMBER(SEARCH('[1]Lookup for use classification'!$C$13,C5272)),ISNUMBER(SEARCH('[1]Lookup for use classification'!$E$13,C5272))),'[1]Lookup for use classification'!$A$13,IF(OR(ISNUMBER(SEARCH('[1]Lookup for use classification'!$B$14,C5272)),ISNUMBER(SEARCH('[1]Lookup for use classification'!$C$14,C5272))),'[1]Lookup for use classification'!$A$14,"Other"))))))))))))</f>
        <v>Other</v>
      </c>
      <c r="E5272" s="163"/>
    </row>
    <row r="5273" spans="1:5">
      <c r="A5273" s="188" t="s">
        <v>2423</v>
      </c>
      <c r="B5273" s="165" t="s">
        <v>6187</v>
      </c>
      <c r="C5273" s="162" t="s">
        <v>6142</v>
      </c>
      <c r="D5273" s="8" t="str">
        <f>IF(OR(ISNUMBER(SEARCH('[1]Lookup for use classification'!$B$1,C5273)),ISNUMBER(SEARCH('[1]Lookup for use classification'!$C$1,C5273)),ISNUMBER(SEARCH('[1]Lookup for use classification'!$D$1,C5273)),ISNUMBER(SEARCH('[1]Lookup for use classification'!$E$1,C5273))),'[1]Lookup for use classification'!$A$1,IF(ISNUMBER(SEARCH('[1]Lookup for use classification'!$B$2,C5273)),'[1]Lookup for use classification'!$A$2,IF(ISNUMBER(SEARCH('[1]Lookup for use classification'!$B$3,C5273)),'[1]Lookup for use classification'!$A$3,IF(OR(ISNUMBER(SEARCH('[1]Lookup for use classification'!$B$4,C5273)),ISNUMBER(SEARCH('[1]Lookup for use classification'!$C$4,C5273)),ISNUMBER(SEARCH('[1]Lookup for use classification'!$D$4,C5273)),ISNUMBER(SEARCH('[1]Lookup for use classification'!$E$4,C5273))),'[1]Lookup for use classification'!$A$4,IF(OR(ISNUMBER(SEARCH('[1]Lookup for use classification'!$B$5,C5273)),ISNUMBER(SEARCH('[1]Lookup for use classification'!$C$5,C5273)),ISNUMBER(SEARCH('[1]Lookup for use classification'!$D$5,C5273))),'[1]Lookup for use classification'!$A$5,IF(OR(ISNUMBER(SEARCH('[1]Lookup for use classification'!$B$7,C5273)),ISNUMBER(SEARCH('[1]Lookup for use classification'!$C$7,C5273)),ISNUMBER(SEARCH('[1]Lookup for use classification'!$D$7,C5273))),'[1]Lookup for use classification'!$A$7,IF(OR(ISNUMBER(SEARCH('[1]Lookup for use classification'!$B$9,C5273)),ISNUMBER(SEARCH('[1]Lookup for use classification'!$C$9,C5273)),ISNUMBER(SEARCH('[1]Lookup for use classification'!$D$9,C5273)),ISNUMBER(SEARCH('[1]Lookup for use classification'!$E$9,C5273)),ISNUMBER(SEARCH('[1]Lookup for use classification'!$F$9,C5273)),ISNUMBER(SEARCH('[1]Lookup for use classification'!$G$9,C5273)),ISNUMBER(SEARCH('[1]Lookup for use classification'!$H$9,C5273)),ISNUMBER(SEARCH('[1]Lookup for use classification'!$I$9,C5273)),ISNUMBER(SEARCH('[1]Lookup for use classification'!$J$9,C5273)),ISNUMBER(SEARCH('[1]Lookup for use classification'!$K$9,C5273))),'[1]Lookup for use classification'!$A$9,IF(OR(ISNUMBER(SEARCH('[1]Lookup for use classification'!$B$10,C5273)),ISNUMBER(SEARCH('[1]Lookup for use classification'!$C$10,C5273)),ISNUMBER(SEARCH('[1]Lookup for use classification'!$D$10,C5273)),ISNUMBER(SEARCH('[1]Lookup for use classification'!$E$10,C5273)),ISNUMBER(SEARCH('[1]Lookup for use classification'!$F$10,C5273)),ISNUMBER(SEARCH('[1]Lookup for use classification'!$G$10,C5273))),'[1]Lookup for use classification'!$A$10,IF(OR(ISNUMBER(SEARCH('[1]Lookup for use classification'!$B$11,C5273)),ISNUMBER(SEARCH('[1]Lookup for use classification'!$C$11,C5273))),'[1]Lookup for use classification'!$A$11,IF(OR(ISNUMBER(SEARCH('[1]Lookup for use classification'!$B$12,C5273)),ISNUMBER(SEARCH('[1]Lookup for use classification'!$C$12,C5273))),'[1]Lookup for use classification'!$A$12,IF(OR(ISNUMBER(SEARCH('[1]Lookup for use classification'!$B$13,C5273)),ISNUMBER(SEARCH('[1]Lookup for use classification'!$C$13,C5273)),ISNUMBER(SEARCH('[1]Lookup for use classification'!$D$13,C5273)),,ISNUMBER(SEARCH('[1]Lookup for use classification'!$C$13,C5273)),ISNUMBER(SEARCH('[1]Lookup for use classification'!$E$13,C5273))),'[1]Lookup for use classification'!$A$13,IF(OR(ISNUMBER(SEARCH('[1]Lookup for use classification'!$B$14,C5273)),ISNUMBER(SEARCH('[1]Lookup for use classification'!$C$14,C5273))),'[1]Lookup for use classification'!$A$14,"Other"))))))))))))</f>
        <v>Other</v>
      </c>
      <c r="E5273" s="163"/>
    </row>
    <row r="5274" spans="1:5">
      <c r="A5274" s="188" t="s">
        <v>2423</v>
      </c>
      <c r="B5274" s="165" t="s">
        <v>6187</v>
      </c>
      <c r="C5274" s="162" t="s">
        <v>6171</v>
      </c>
      <c r="D5274" s="8" t="str">
        <f>IF(OR(ISNUMBER(SEARCH('[1]Lookup for use classification'!$B$1,C5274)),ISNUMBER(SEARCH('[1]Lookup for use classification'!$C$1,C5274)),ISNUMBER(SEARCH('[1]Lookup for use classification'!$D$1,C5274)),ISNUMBER(SEARCH('[1]Lookup for use classification'!$E$1,C5274))),'[1]Lookup for use classification'!$A$1,IF(ISNUMBER(SEARCH('[1]Lookup for use classification'!$B$2,C5274)),'[1]Lookup for use classification'!$A$2,IF(ISNUMBER(SEARCH('[1]Lookup for use classification'!$B$3,C5274)),'[1]Lookup for use classification'!$A$3,IF(OR(ISNUMBER(SEARCH('[1]Lookup for use classification'!$B$4,C5274)),ISNUMBER(SEARCH('[1]Lookup for use classification'!$C$4,C5274)),ISNUMBER(SEARCH('[1]Lookup for use classification'!$D$4,C5274)),ISNUMBER(SEARCH('[1]Lookup for use classification'!$E$4,C5274))),'[1]Lookup for use classification'!$A$4,IF(OR(ISNUMBER(SEARCH('[1]Lookup for use classification'!$B$5,C5274)),ISNUMBER(SEARCH('[1]Lookup for use classification'!$C$5,C5274)),ISNUMBER(SEARCH('[1]Lookup for use classification'!$D$5,C5274))),'[1]Lookup for use classification'!$A$5,IF(OR(ISNUMBER(SEARCH('[1]Lookup for use classification'!$B$7,C5274)),ISNUMBER(SEARCH('[1]Lookup for use classification'!$C$7,C5274)),ISNUMBER(SEARCH('[1]Lookup for use classification'!$D$7,C5274))),'[1]Lookup for use classification'!$A$7,IF(OR(ISNUMBER(SEARCH('[1]Lookup for use classification'!$B$9,C5274)),ISNUMBER(SEARCH('[1]Lookup for use classification'!$C$9,C5274)),ISNUMBER(SEARCH('[1]Lookup for use classification'!$D$9,C5274)),ISNUMBER(SEARCH('[1]Lookup for use classification'!$E$9,C5274)),ISNUMBER(SEARCH('[1]Lookup for use classification'!$F$9,C5274)),ISNUMBER(SEARCH('[1]Lookup for use classification'!$G$9,C5274)),ISNUMBER(SEARCH('[1]Lookup for use classification'!$H$9,C5274)),ISNUMBER(SEARCH('[1]Lookup for use classification'!$I$9,C5274)),ISNUMBER(SEARCH('[1]Lookup for use classification'!$J$9,C5274)),ISNUMBER(SEARCH('[1]Lookup for use classification'!$K$9,C5274))),'[1]Lookup for use classification'!$A$9,IF(OR(ISNUMBER(SEARCH('[1]Lookup for use classification'!$B$10,C5274)),ISNUMBER(SEARCH('[1]Lookup for use classification'!$C$10,C5274)),ISNUMBER(SEARCH('[1]Lookup for use classification'!$D$10,C5274)),ISNUMBER(SEARCH('[1]Lookup for use classification'!$E$10,C5274)),ISNUMBER(SEARCH('[1]Lookup for use classification'!$F$10,C5274)),ISNUMBER(SEARCH('[1]Lookup for use classification'!$G$10,C5274))),'[1]Lookup for use classification'!$A$10,IF(OR(ISNUMBER(SEARCH('[1]Lookup for use classification'!$B$11,C5274)),ISNUMBER(SEARCH('[1]Lookup for use classification'!$C$11,C5274))),'[1]Lookup for use classification'!$A$11,IF(OR(ISNUMBER(SEARCH('[1]Lookup for use classification'!$B$12,C5274)),ISNUMBER(SEARCH('[1]Lookup for use classification'!$C$12,C5274))),'[1]Lookup for use classification'!$A$12,IF(OR(ISNUMBER(SEARCH('[1]Lookup for use classification'!$B$13,C5274)),ISNUMBER(SEARCH('[1]Lookup for use classification'!$C$13,C5274)),ISNUMBER(SEARCH('[1]Lookup for use classification'!$D$13,C5274)),,ISNUMBER(SEARCH('[1]Lookup for use classification'!$C$13,C5274)),ISNUMBER(SEARCH('[1]Lookup for use classification'!$E$13,C5274))),'[1]Lookup for use classification'!$A$13,IF(OR(ISNUMBER(SEARCH('[1]Lookup for use classification'!$B$14,C5274)),ISNUMBER(SEARCH('[1]Lookup for use classification'!$C$14,C5274))),'[1]Lookup for use classification'!$A$14,"Other"))))))))))))</f>
        <v>Other</v>
      </c>
      <c r="E5274" s="163"/>
    </row>
    <row r="5275" spans="1:5">
      <c r="A5275" s="188" t="s">
        <v>2423</v>
      </c>
      <c r="B5275" s="165" t="s">
        <v>6187</v>
      </c>
      <c r="C5275" s="162" t="s">
        <v>6172</v>
      </c>
      <c r="D5275" s="8" t="str">
        <f>IF(OR(ISNUMBER(SEARCH('[1]Lookup for use classification'!$B$1,C5275)),ISNUMBER(SEARCH('[1]Lookup for use classification'!$C$1,C5275)),ISNUMBER(SEARCH('[1]Lookup for use classification'!$D$1,C5275)),ISNUMBER(SEARCH('[1]Lookup for use classification'!$E$1,C5275))),'[1]Lookup for use classification'!$A$1,IF(ISNUMBER(SEARCH('[1]Lookup for use classification'!$B$2,C5275)),'[1]Lookup for use classification'!$A$2,IF(ISNUMBER(SEARCH('[1]Lookup for use classification'!$B$3,C5275)),'[1]Lookup for use classification'!$A$3,IF(OR(ISNUMBER(SEARCH('[1]Lookup for use classification'!$B$4,C5275)),ISNUMBER(SEARCH('[1]Lookup for use classification'!$C$4,C5275)),ISNUMBER(SEARCH('[1]Lookup for use classification'!$D$4,C5275)),ISNUMBER(SEARCH('[1]Lookup for use classification'!$E$4,C5275))),'[1]Lookup for use classification'!$A$4,IF(OR(ISNUMBER(SEARCH('[1]Lookup for use classification'!$B$5,C5275)),ISNUMBER(SEARCH('[1]Lookup for use classification'!$C$5,C5275)),ISNUMBER(SEARCH('[1]Lookup for use classification'!$D$5,C5275))),'[1]Lookup for use classification'!$A$5,IF(OR(ISNUMBER(SEARCH('[1]Lookup for use classification'!$B$7,C5275)),ISNUMBER(SEARCH('[1]Lookup for use classification'!$C$7,C5275)),ISNUMBER(SEARCH('[1]Lookup for use classification'!$D$7,C5275))),'[1]Lookup for use classification'!$A$7,IF(OR(ISNUMBER(SEARCH('[1]Lookup for use classification'!$B$9,C5275)),ISNUMBER(SEARCH('[1]Lookup for use classification'!$C$9,C5275)),ISNUMBER(SEARCH('[1]Lookup for use classification'!$D$9,C5275)),ISNUMBER(SEARCH('[1]Lookup for use classification'!$E$9,C5275)),ISNUMBER(SEARCH('[1]Lookup for use classification'!$F$9,C5275)),ISNUMBER(SEARCH('[1]Lookup for use classification'!$G$9,C5275)),ISNUMBER(SEARCH('[1]Lookup for use classification'!$H$9,C5275)),ISNUMBER(SEARCH('[1]Lookup for use classification'!$I$9,C5275)),ISNUMBER(SEARCH('[1]Lookup for use classification'!$J$9,C5275)),ISNUMBER(SEARCH('[1]Lookup for use classification'!$K$9,C5275))),'[1]Lookup for use classification'!$A$9,IF(OR(ISNUMBER(SEARCH('[1]Lookup for use classification'!$B$10,C5275)),ISNUMBER(SEARCH('[1]Lookup for use classification'!$C$10,C5275)),ISNUMBER(SEARCH('[1]Lookup for use classification'!$D$10,C5275)),ISNUMBER(SEARCH('[1]Lookup for use classification'!$E$10,C5275)),ISNUMBER(SEARCH('[1]Lookup for use classification'!$F$10,C5275)),ISNUMBER(SEARCH('[1]Lookup for use classification'!$G$10,C5275))),'[1]Lookup for use classification'!$A$10,IF(OR(ISNUMBER(SEARCH('[1]Lookup for use classification'!$B$11,C5275)),ISNUMBER(SEARCH('[1]Lookup for use classification'!$C$11,C5275))),'[1]Lookup for use classification'!$A$11,IF(OR(ISNUMBER(SEARCH('[1]Lookup for use classification'!$B$12,C5275)),ISNUMBER(SEARCH('[1]Lookup for use classification'!$C$12,C5275))),'[1]Lookup for use classification'!$A$12,IF(OR(ISNUMBER(SEARCH('[1]Lookup for use classification'!$B$13,C5275)),ISNUMBER(SEARCH('[1]Lookup for use classification'!$C$13,C5275)),ISNUMBER(SEARCH('[1]Lookup for use classification'!$D$13,C5275)),,ISNUMBER(SEARCH('[1]Lookup for use classification'!$C$13,C5275)),ISNUMBER(SEARCH('[1]Lookup for use classification'!$E$13,C5275))),'[1]Lookup for use classification'!$A$13,IF(OR(ISNUMBER(SEARCH('[1]Lookup for use classification'!$B$14,C5275)),ISNUMBER(SEARCH('[1]Lookup for use classification'!$C$14,C5275))),'[1]Lookup for use classification'!$A$14,"Other"))))))))))))</f>
        <v>Other</v>
      </c>
      <c r="E5275" s="163"/>
    </row>
    <row r="5276" spans="1:5">
      <c r="A5276" s="188" t="s">
        <v>2423</v>
      </c>
      <c r="B5276" s="165" t="s">
        <v>6187</v>
      </c>
      <c r="C5276" s="162" t="s">
        <v>6173</v>
      </c>
      <c r="D5276" s="8" t="str">
        <f>IF(OR(ISNUMBER(SEARCH('[1]Lookup for use classification'!$B$1,C5276)),ISNUMBER(SEARCH('[1]Lookup for use classification'!$C$1,C5276)),ISNUMBER(SEARCH('[1]Lookup for use classification'!$D$1,C5276)),ISNUMBER(SEARCH('[1]Lookup for use classification'!$E$1,C5276))),'[1]Lookup for use classification'!$A$1,IF(ISNUMBER(SEARCH('[1]Lookup for use classification'!$B$2,C5276)),'[1]Lookup for use classification'!$A$2,IF(ISNUMBER(SEARCH('[1]Lookup for use classification'!$B$3,C5276)),'[1]Lookup for use classification'!$A$3,IF(OR(ISNUMBER(SEARCH('[1]Lookup for use classification'!$B$4,C5276)),ISNUMBER(SEARCH('[1]Lookup for use classification'!$C$4,C5276)),ISNUMBER(SEARCH('[1]Lookup for use classification'!$D$4,C5276)),ISNUMBER(SEARCH('[1]Lookup for use classification'!$E$4,C5276))),'[1]Lookup for use classification'!$A$4,IF(OR(ISNUMBER(SEARCH('[1]Lookup for use classification'!$B$5,C5276)),ISNUMBER(SEARCH('[1]Lookup for use classification'!$C$5,C5276)),ISNUMBER(SEARCH('[1]Lookup for use classification'!$D$5,C5276))),'[1]Lookup for use classification'!$A$5,IF(OR(ISNUMBER(SEARCH('[1]Lookup for use classification'!$B$7,C5276)),ISNUMBER(SEARCH('[1]Lookup for use classification'!$C$7,C5276)),ISNUMBER(SEARCH('[1]Lookup for use classification'!$D$7,C5276))),'[1]Lookup for use classification'!$A$7,IF(OR(ISNUMBER(SEARCH('[1]Lookup for use classification'!$B$9,C5276)),ISNUMBER(SEARCH('[1]Lookup for use classification'!$C$9,C5276)),ISNUMBER(SEARCH('[1]Lookup for use classification'!$D$9,C5276)),ISNUMBER(SEARCH('[1]Lookup for use classification'!$E$9,C5276)),ISNUMBER(SEARCH('[1]Lookup for use classification'!$F$9,C5276)),ISNUMBER(SEARCH('[1]Lookup for use classification'!$G$9,C5276)),ISNUMBER(SEARCH('[1]Lookup for use classification'!$H$9,C5276)),ISNUMBER(SEARCH('[1]Lookup for use classification'!$I$9,C5276)),ISNUMBER(SEARCH('[1]Lookup for use classification'!$J$9,C5276)),ISNUMBER(SEARCH('[1]Lookup for use classification'!$K$9,C5276))),'[1]Lookup for use classification'!$A$9,IF(OR(ISNUMBER(SEARCH('[1]Lookup for use classification'!$B$10,C5276)),ISNUMBER(SEARCH('[1]Lookup for use classification'!$C$10,C5276)),ISNUMBER(SEARCH('[1]Lookup for use classification'!$D$10,C5276)),ISNUMBER(SEARCH('[1]Lookup for use classification'!$E$10,C5276)),ISNUMBER(SEARCH('[1]Lookup for use classification'!$F$10,C5276)),ISNUMBER(SEARCH('[1]Lookup for use classification'!$G$10,C5276))),'[1]Lookup for use classification'!$A$10,IF(OR(ISNUMBER(SEARCH('[1]Lookup for use classification'!$B$11,C5276)),ISNUMBER(SEARCH('[1]Lookup for use classification'!$C$11,C5276))),'[1]Lookup for use classification'!$A$11,IF(OR(ISNUMBER(SEARCH('[1]Lookup for use classification'!$B$12,C5276)),ISNUMBER(SEARCH('[1]Lookup for use classification'!$C$12,C5276))),'[1]Lookup for use classification'!$A$12,IF(OR(ISNUMBER(SEARCH('[1]Lookup for use classification'!$B$13,C5276)),ISNUMBER(SEARCH('[1]Lookup for use classification'!$C$13,C5276)),ISNUMBER(SEARCH('[1]Lookup for use classification'!$D$13,C5276)),,ISNUMBER(SEARCH('[1]Lookup for use classification'!$C$13,C5276)),ISNUMBER(SEARCH('[1]Lookup for use classification'!$E$13,C5276))),'[1]Lookup for use classification'!$A$13,IF(OR(ISNUMBER(SEARCH('[1]Lookup for use classification'!$B$14,C5276)),ISNUMBER(SEARCH('[1]Lookup for use classification'!$C$14,C5276))),'[1]Lookup for use classification'!$A$14,"Other"))))))))))))</f>
        <v>Other</v>
      </c>
      <c r="E5276" s="163"/>
    </row>
    <row r="5277" spans="1:5">
      <c r="A5277" s="188" t="s">
        <v>2423</v>
      </c>
      <c r="B5277" s="165" t="s">
        <v>6187</v>
      </c>
      <c r="C5277" s="162" t="s">
        <v>6174</v>
      </c>
      <c r="D5277" s="8" t="s">
        <v>3615</v>
      </c>
      <c r="E5277" s="163"/>
    </row>
    <row r="5278" spans="1:5">
      <c r="A5278" s="188" t="s">
        <v>2423</v>
      </c>
      <c r="B5278" s="165" t="s">
        <v>6187</v>
      </c>
      <c r="C5278" s="162" t="s">
        <v>6176</v>
      </c>
      <c r="D5278" s="8" t="str">
        <f>IF(OR(ISNUMBER(SEARCH('[1]Lookup for use classification'!$B$1,C5278)),ISNUMBER(SEARCH('[1]Lookup for use classification'!$C$1,C5278)),ISNUMBER(SEARCH('[1]Lookup for use classification'!$D$1,C5278)),ISNUMBER(SEARCH('[1]Lookup for use classification'!$E$1,C5278))),'[1]Lookup for use classification'!$A$1,IF(ISNUMBER(SEARCH('[1]Lookup for use classification'!$B$2,C5278)),'[1]Lookup for use classification'!$A$2,IF(ISNUMBER(SEARCH('[1]Lookup for use classification'!$B$3,C5278)),'[1]Lookup for use classification'!$A$3,IF(OR(ISNUMBER(SEARCH('[1]Lookup for use classification'!$B$4,C5278)),ISNUMBER(SEARCH('[1]Lookup for use classification'!$C$4,C5278)),ISNUMBER(SEARCH('[1]Lookup for use classification'!$D$4,C5278)),ISNUMBER(SEARCH('[1]Lookup for use classification'!$E$4,C5278))),'[1]Lookup for use classification'!$A$4,IF(OR(ISNUMBER(SEARCH('[1]Lookup for use classification'!$B$5,C5278)),ISNUMBER(SEARCH('[1]Lookup for use classification'!$C$5,C5278)),ISNUMBER(SEARCH('[1]Lookup for use classification'!$D$5,C5278))),'[1]Lookup for use classification'!$A$5,IF(OR(ISNUMBER(SEARCH('[1]Lookup for use classification'!$B$7,C5278)),ISNUMBER(SEARCH('[1]Lookup for use classification'!$C$7,C5278)),ISNUMBER(SEARCH('[1]Lookup for use classification'!$D$7,C5278))),'[1]Lookup for use classification'!$A$7,IF(OR(ISNUMBER(SEARCH('[1]Lookup for use classification'!$B$9,C5278)),ISNUMBER(SEARCH('[1]Lookup for use classification'!$C$9,C5278)),ISNUMBER(SEARCH('[1]Lookup for use classification'!$D$9,C5278)),ISNUMBER(SEARCH('[1]Lookup for use classification'!$E$9,C5278)),ISNUMBER(SEARCH('[1]Lookup for use classification'!$F$9,C5278)),ISNUMBER(SEARCH('[1]Lookup for use classification'!$G$9,C5278)),ISNUMBER(SEARCH('[1]Lookup for use classification'!$H$9,C5278)),ISNUMBER(SEARCH('[1]Lookup for use classification'!$I$9,C5278)),ISNUMBER(SEARCH('[1]Lookup for use classification'!$J$9,C5278)),ISNUMBER(SEARCH('[1]Lookup for use classification'!$K$9,C5278))),'[1]Lookup for use classification'!$A$9,IF(OR(ISNUMBER(SEARCH('[1]Lookup for use classification'!$B$10,C5278)),ISNUMBER(SEARCH('[1]Lookup for use classification'!$C$10,C5278)),ISNUMBER(SEARCH('[1]Lookup for use classification'!$D$10,C5278)),ISNUMBER(SEARCH('[1]Lookup for use classification'!$E$10,C5278)),ISNUMBER(SEARCH('[1]Lookup for use classification'!$F$10,C5278)),ISNUMBER(SEARCH('[1]Lookup for use classification'!$G$10,C5278))),'[1]Lookup for use classification'!$A$10,IF(OR(ISNUMBER(SEARCH('[1]Lookup for use classification'!$B$11,C5278)),ISNUMBER(SEARCH('[1]Lookup for use classification'!$C$11,C5278))),'[1]Lookup for use classification'!$A$11,IF(OR(ISNUMBER(SEARCH('[1]Lookup for use classification'!$B$12,C5278)),ISNUMBER(SEARCH('[1]Lookup for use classification'!$C$12,C5278))),'[1]Lookup for use classification'!$A$12,IF(OR(ISNUMBER(SEARCH('[1]Lookup for use classification'!$B$13,C5278)),ISNUMBER(SEARCH('[1]Lookup for use classification'!$C$13,C5278)),ISNUMBER(SEARCH('[1]Lookup for use classification'!$D$13,C5278)),,ISNUMBER(SEARCH('[1]Lookup for use classification'!$C$13,C5278)),ISNUMBER(SEARCH('[1]Lookup for use classification'!$E$13,C5278))),'[1]Lookup for use classification'!$A$13,IF(OR(ISNUMBER(SEARCH('[1]Lookup for use classification'!$B$14,C5278)),ISNUMBER(SEARCH('[1]Lookup for use classification'!$C$14,C5278))),'[1]Lookup for use classification'!$A$14,"Other"))))))))))))</f>
        <v>Other</v>
      </c>
      <c r="E5278" s="163"/>
    </row>
    <row r="5279" spans="1:5">
      <c r="A5279" s="188" t="s">
        <v>2423</v>
      </c>
      <c r="B5279" s="165" t="s">
        <v>6187</v>
      </c>
      <c r="C5279" s="162" t="s">
        <v>6177</v>
      </c>
      <c r="D5279" s="8" t="str">
        <f>IF(OR(ISNUMBER(SEARCH('[1]Lookup for use classification'!$B$1,C5279)),ISNUMBER(SEARCH('[1]Lookup for use classification'!$C$1,C5279)),ISNUMBER(SEARCH('[1]Lookup for use classification'!$D$1,C5279)),ISNUMBER(SEARCH('[1]Lookup for use classification'!$E$1,C5279))),'[1]Lookup for use classification'!$A$1,IF(ISNUMBER(SEARCH('[1]Lookup for use classification'!$B$2,C5279)),'[1]Lookup for use classification'!$A$2,IF(ISNUMBER(SEARCH('[1]Lookup for use classification'!$B$3,C5279)),'[1]Lookup for use classification'!$A$3,IF(OR(ISNUMBER(SEARCH('[1]Lookup for use classification'!$B$4,C5279)),ISNUMBER(SEARCH('[1]Lookup for use classification'!$C$4,C5279)),ISNUMBER(SEARCH('[1]Lookup for use classification'!$D$4,C5279)),ISNUMBER(SEARCH('[1]Lookup for use classification'!$E$4,C5279))),'[1]Lookup for use classification'!$A$4,IF(OR(ISNUMBER(SEARCH('[1]Lookup for use classification'!$B$5,C5279)),ISNUMBER(SEARCH('[1]Lookup for use classification'!$C$5,C5279)),ISNUMBER(SEARCH('[1]Lookup for use classification'!$D$5,C5279))),'[1]Lookup for use classification'!$A$5,IF(OR(ISNUMBER(SEARCH('[1]Lookup for use classification'!$B$7,C5279)),ISNUMBER(SEARCH('[1]Lookup for use classification'!$C$7,C5279)),ISNUMBER(SEARCH('[1]Lookup for use classification'!$D$7,C5279))),'[1]Lookup for use classification'!$A$7,IF(OR(ISNUMBER(SEARCH('[1]Lookup for use classification'!$B$9,C5279)),ISNUMBER(SEARCH('[1]Lookup for use classification'!$C$9,C5279)),ISNUMBER(SEARCH('[1]Lookup for use classification'!$D$9,C5279)),ISNUMBER(SEARCH('[1]Lookup for use classification'!$E$9,C5279)),ISNUMBER(SEARCH('[1]Lookup for use classification'!$F$9,C5279)),ISNUMBER(SEARCH('[1]Lookup for use classification'!$G$9,C5279)),ISNUMBER(SEARCH('[1]Lookup for use classification'!$H$9,C5279)),ISNUMBER(SEARCH('[1]Lookup for use classification'!$I$9,C5279)),ISNUMBER(SEARCH('[1]Lookup for use classification'!$J$9,C5279)),ISNUMBER(SEARCH('[1]Lookup for use classification'!$K$9,C5279))),'[1]Lookup for use classification'!$A$9,IF(OR(ISNUMBER(SEARCH('[1]Lookup for use classification'!$B$10,C5279)),ISNUMBER(SEARCH('[1]Lookup for use classification'!$C$10,C5279)),ISNUMBER(SEARCH('[1]Lookup for use classification'!$D$10,C5279)),ISNUMBER(SEARCH('[1]Lookup for use classification'!$E$10,C5279)),ISNUMBER(SEARCH('[1]Lookup for use classification'!$F$10,C5279)),ISNUMBER(SEARCH('[1]Lookup for use classification'!$G$10,C5279))),'[1]Lookup for use classification'!$A$10,IF(OR(ISNUMBER(SEARCH('[1]Lookup for use classification'!$B$11,C5279)),ISNUMBER(SEARCH('[1]Lookup for use classification'!$C$11,C5279))),'[1]Lookup for use classification'!$A$11,IF(OR(ISNUMBER(SEARCH('[1]Lookup for use classification'!$B$12,C5279)),ISNUMBER(SEARCH('[1]Lookup for use classification'!$C$12,C5279))),'[1]Lookup for use classification'!$A$12,IF(OR(ISNUMBER(SEARCH('[1]Lookup for use classification'!$B$13,C5279)),ISNUMBER(SEARCH('[1]Lookup for use classification'!$C$13,C5279)),ISNUMBER(SEARCH('[1]Lookup for use classification'!$D$13,C5279)),,ISNUMBER(SEARCH('[1]Lookup for use classification'!$C$13,C5279)),ISNUMBER(SEARCH('[1]Lookup for use classification'!$E$13,C5279))),'[1]Lookup for use classification'!$A$13,IF(OR(ISNUMBER(SEARCH('[1]Lookup for use classification'!$B$14,C5279)),ISNUMBER(SEARCH('[1]Lookup for use classification'!$C$14,C5279))),'[1]Lookup for use classification'!$A$14,"Other"))))))))))))</f>
        <v>Other</v>
      </c>
      <c r="E5279" s="163"/>
    </row>
    <row r="5280" spans="1:5">
      <c r="A5280" s="188" t="s">
        <v>2423</v>
      </c>
      <c r="B5280" s="165" t="s">
        <v>6187</v>
      </c>
      <c r="C5280" s="162" t="s">
        <v>6178</v>
      </c>
      <c r="D5280" s="8" t="str">
        <f>IF(OR(ISNUMBER(SEARCH('[1]Lookup for use classification'!$B$1,C5280)),ISNUMBER(SEARCH('[1]Lookup for use classification'!$C$1,C5280)),ISNUMBER(SEARCH('[1]Lookup for use classification'!$D$1,C5280)),ISNUMBER(SEARCH('[1]Lookup for use classification'!$E$1,C5280))),'[1]Lookup for use classification'!$A$1,IF(ISNUMBER(SEARCH('[1]Lookup for use classification'!$B$2,C5280)),'[1]Lookup for use classification'!$A$2,IF(ISNUMBER(SEARCH('[1]Lookup for use classification'!$B$3,C5280)),'[1]Lookup for use classification'!$A$3,IF(OR(ISNUMBER(SEARCH('[1]Lookup for use classification'!$B$4,C5280)),ISNUMBER(SEARCH('[1]Lookup for use classification'!$C$4,C5280)),ISNUMBER(SEARCH('[1]Lookup for use classification'!$D$4,C5280)),ISNUMBER(SEARCH('[1]Lookup for use classification'!$E$4,C5280))),'[1]Lookup for use classification'!$A$4,IF(OR(ISNUMBER(SEARCH('[1]Lookup for use classification'!$B$5,C5280)),ISNUMBER(SEARCH('[1]Lookup for use classification'!$C$5,C5280)),ISNUMBER(SEARCH('[1]Lookup for use classification'!$D$5,C5280))),'[1]Lookup for use classification'!$A$5,IF(OR(ISNUMBER(SEARCH('[1]Lookup for use classification'!$B$7,C5280)),ISNUMBER(SEARCH('[1]Lookup for use classification'!$C$7,C5280)),ISNUMBER(SEARCH('[1]Lookup for use classification'!$D$7,C5280))),'[1]Lookup for use classification'!$A$7,IF(OR(ISNUMBER(SEARCH('[1]Lookup for use classification'!$B$9,C5280)),ISNUMBER(SEARCH('[1]Lookup for use classification'!$C$9,C5280)),ISNUMBER(SEARCH('[1]Lookup for use classification'!$D$9,C5280)),ISNUMBER(SEARCH('[1]Lookup for use classification'!$E$9,C5280)),ISNUMBER(SEARCH('[1]Lookup for use classification'!$F$9,C5280)),ISNUMBER(SEARCH('[1]Lookup for use classification'!$G$9,C5280)),ISNUMBER(SEARCH('[1]Lookup for use classification'!$H$9,C5280)),ISNUMBER(SEARCH('[1]Lookup for use classification'!$I$9,C5280)),ISNUMBER(SEARCH('[1]Lookup for use classification'!$J$9,C5280)),ISNUMBER(SEARCH('[1]Lookup for use classification'!$K$9,C5280))),'[1]Lookup for use classification'!$A$9,IF(OR(ISNUMBER(SEARCH('[1]Lookup for use classification'!$B$10,C5280)),ISNUMBER(SEARCH('[1]Lookup for use classification'!$C$10,C5280)),ISNUMBER(SEARCH('[1]Lookup for use classification'!$D$10,C5280)),ISNUMBER(SEARCH('[1]Lookup for use classification'!$E$10,C5280)),ISNUMBER(SEARCH('[1]Lookup for use classification'!$F$10,C5280)),ISNUMBER(SEARCH('[1]Lookup for use classification'!$G$10,C5280))),'[1]Lookup for use classification'!$A$10,IF(OR(ISNUMBER(SEARCH('[1]Lookup for use classification'!$B$11,C5280)),ISNUMBER(SEARCH('[1]Lookup for use classification'!$C$11,C5280))),'[1]Lookup for use classification'!$A$11,IF(OR(ISNUMBER(SEARCH('[1]Lookup for use classification'!$B$12,C5280)),ISNUMBER(SEARCH('[1]Lookup for use classification'!$C$12,C5280))),'[1]Lookup for use classification'!$A$12,IF(OR(ISNUMBER(SEARCH('[1]Lookup for use classification'!$B$13,C5280)),ISNUMBER(SEARCH('[1]Lookup for use classification'!$C$13,C5280)),ISNUMBER(SEARCH('[1]Lookup for use classification'!$D$13,C5280)),,ISNUMBER(SEARCH('[1]Lookup for use classification'!$C$13,C5280)),ISNUMBER(SEARCH('[1]Lookup for use classification'!$E$13,C5280))),'[1]Lookup for use classification'!$A$13,IF(OR(ISNUMBER(SEARCH('[1]Lookup for use classification'!$B$14,C5280)),ISNUMBER(SEARCH('[1]Lookup for use classification'!$C$14,C5280))),'[1]Lookup for use classification'!$A$14,"Other"))))))))))))</f>
        <v>Other</v>
      </c>
      <c r="E5280" s="163"/>
    </row>
    <row r="5281" spans="1:5">
      <c r="A5281" s="188" t="s">
        <v>2423</v>
      </c>
      <c r="B5281" s="165" t="s">
        <v>6187</v>
      </c>
      <c r="C5281" s="162" t="s">
        <v>6179</v>
      </c>
      <c r="D5281" s="8" t="str">
        <f>IF(OR(ISNUMBER(SEARCH('[1]Lookup for use classification'!$B$1,C5281)),ISNUMBER(SEARCH('[1]Lookup for use classification'!$C$1,C5281)),ISNUMBER(SEARCH('[1]Lookup for use classification'!$D$1,C5281)),ISNUMBER(SEARCH('[1]Lookup for use classification'!$E$1,C5281))),'[1]Lookup for use classification'!$A$1,IF(ISNUMBER(SEARCH('[1]Lookup for use classification'!$B$2,C5281)),'[1]Lookup for use classification'!$A$2,IF(ISNUMBER(SEARCH('[1]Lookup for use classification'!$B$3,C5281)),'[1]Lookup for use classification'!$A$3,IF(OR(ISNUMBER(SEARCH('[1]Lookup for use classification'!$B$4,C5281)),ISNUMBER(SEARCH('[1]Lookup for use classification'!$C$4,C5281)),ISNUMBER(SEARCH('[1]Lookup for use classification'!$D$4,C5281)),ISNUMBER(SEARCH('[1]Lookup for use classification'!$E$4,C5281))),'[1]Lookup for use classification'!$A$4,IF(OR(ISNUMBER(SEARCH('[1]Lookup for use classification'!$B$5,C5281)),ISNUMBER(SEARCH('[1]Lookup for use classification'!$C$5,C5281)),ISNUMBER(SEARCH('[1]Lookup for use classification'!$D$5,C5281))),'[1]Lookup for use classification'!$A$5,IF(OR(ISNUMBER(SEARCH('[1]Lookup for use classification'!$B$7,C5281)),ISNUMBER(SEARCH('[1]Lookup for use classification'!$C$7,C5281)),ISNUMBER(SEARCH('[1]Lookup for use classification'!$D$7,C5281))),'[1]Lookup for use classification'!$A$7,IF(OR(ISNUMBER(SEARCH('[1]Lookup for use classification'!$B$9,C5281)),ISNUMBER(SEARCH('[1]Lookup for use classification'!$C$9,C5281)),ISNUMBER(SEARCH('[1]Lookup for use classification'!$D$9,C5281)),ISNUMBER(SEARCH('[1]Lookup for use classification'!$E$9,C5281)),ISNUMBER(SEARCH('[1]Lookup for use classification'!$F$9,C5281)),ISNUMBER(SEARCH('[1]Lookup for use classification'!$G$9,C5281)),ISNUMBER(SEARCH('[1]Lookup for use classification'!$H$9,C5281)),ISNUMBER(SEARCH('[1]Lookup for use classification'!$I$9,C5281)),ISNUMBER(SEARCH('[1]Lookup for use classification'!$J$9,C5281)),ISNUMBER(SEARCH('[1]Lookup for use classification'!$K$9,C5281))),'[1]Lookup for use classification'!$A$9,IF(OR(ISNUMBER(SEARCH('[1]Lookup for use classification'!$B$10,C5281)),ISNUMBER(SEARCH('[1]Lookup for use classification'!$C$10,C5281)),ISNUMBER(SEARCH('[1]Lookup for use classification'!$D$10,C5281)),ISNUMBER(SEARCH('[1]Lookup for use classification'!$E$10,C5281)),ISNUMBER(SEARCH('[1]Lookup for use classification'!$F$10,C5281)),ISNUMBER(SEARCH('[1]Lookup for use classification'!$G$10,C5281))),'[1]Lookup for use classification'!$A$10,IF(OR(ISNUMBER(SEARCH('[1]Lookup for use classification'!$B$11,C5281)),ISNUMBER(SEARCH('[1]Lookup for use classification'!$C$11,C5281))),'[1]Lookup for use classification'!$A$11,IF(OR(ISNUMBER(SEARCH('[1]Lookup for use classification'!$B$12,C5281)),ISNUMBER(SEARCH('[1]Lookup for use classification'!$C$12,C5281))),'[1]Lookup for use classification'!$A$12,IF(OR(ISNUMBER(SEARCH('[1]Lookup for use classification'!$B$13,C5281)),ISNUMBER(SEARCH('[1]Lookup for use classification'!$C$13,C5281)),ISNUMBER(SEARCH('[1]Lookup for use classification'!$D$13,C5281)),,ISNUMBER(SEARCH('[1]Lookup for use classification'!$C$13,C5281)),ISNUMBER(SEARCH('[1]Lookup for use classification'!$E$13,C5281))),'[1]Lookup for use classification'!$A$13,IF(OR(ISNUMBER(SEARCH('[1]Lookup for use classification'!$B$14,C5281)),ISNUMBER(SEARCH('[1]Lookup for use classification'!$C$14,C5281))),'[1]Lookup for use classification'!$A$14,"Other"))))))))))))</f>
        <v>Other</v>
      </c>
      <c r="E5281" s="163"/>
    </row>
    <row r="5282" spans="1:5">
      <c r="A5282" s="188" t="s">
        <v>2423</v>
      </c>
      <c r="B5282" s="165" t="s">
        <v>6187</v>
      </c>
      <c r="C5282" s="162" t="s">
        <v>6179</v>
      </c>
      <c r="D5282" s="8" t="str">
        <f>IF(OR(ISNUMBER(SEARCH('[1]Lookup for use classification'!$B$1,C5282)),ISNUMBER(SEARCH('[1]Lookup for use classification'!$C$1,C5282)),ISNUMBER(SEARCH('[1]Lookup for use classification'!$D$1,C5282)),ISNUMBER(SEARCH('[1]Lookup for use classification'!$E$1,C5282))),'[1]Lookup for use classification'!$A$1,IF(ISNUMBER(SEARCH('[1]Lookup for use classification'!$B$2,C5282)),'[1]Lookup for use classification'!$A$2,IF(ISNUMBER(SEARCH('[1]Lookup for use classification'!$B$3,C5282)),'[1]Lookup for use classification'!$A$3,IF(OR(ISNUMBER(SEARCH('[1]Lookup for use classification'!$B$4,C5282)),ISNUMBER(SEARCH('[1]Lookup for use classification'!$C$4,C5282)),ISNUMBER(SEARCH('[1]Lookup for use classification'!$D$4,C5282)),ISNUMBER(SEARCH('[1]Lookup for use classification'!$E$4,C5282))),'[1]Lookup for use classification'!$A$4,IF(OR(ISNUMBER(SEARCH('[1]Lookup for use classification'!$B$5,C5282)),ISNUMBER(SEARCH('[1]Lookup for use classification'!$C$5,C5282)),ISNUMBER(SEARCH('[1]Lookup for use classification'!$D$5,C5282))),'[1]Lookup for use classification'!$A$5,IF(OR(ISNUMBER(SEARCH('[1]Lookup for use classification'!$B$7,C5282)),ISNUMBER(SEARCH('[1]Lookup for use classification'!$C$7,C5282)),ISNUMBER(SEARCH('[1]Lookup for use classification'!$D$7,C5282))),'[1]Lookup for use classification'!$A$7,IF(OR(ISNUMBER(SEARCH('[1]Lookup for use classification'!$B$9,C5282)),ISNUMBER(SEARCH('[1]Lookup for use classification'!$C$9,C5282)),ISNUMBER(SEARCH('[1]Lookup for use classification'!$D$9,C5282)),ISNUMBER(SEARCH('[1]Lookup for use classification'!$E$9,C5282)),ISNUMBER(SEARCH('[1]Lookup for use classification'!$F$9,C5282)),ISNUMBER(SEARCH('[1]Lookup for use classification'!$G$9,C5282)),ISNUMBER(SEARCH('[1]Lookup for use classification'!$H$9,C5282)),ISNUMBER(SEARCH('[1]Lookup for use classification'!$I$9,C5282)),ISNUMBER(SEARCH('[1]Lookup for use classification'!$J$9,C5282)),ISNUMBER(SEARCH('[1]Lookup for use classification'!$K$9,C5282))),'[1]Lookup for use classification'!$A$9,IF(OR(ISNUMBER(SEARCH('[1]Lookup for use classification'!$B$10,C5282)),ISNUMBER(SEARCH('[1]Lookup for use classification'!$C$10,C5282)),ISNUMBER(SEARCH('[1]Lookup for use classification'!$D$10,C5282)),ISNUMBER(SEARCH('[1]Lookup for use classification'!$E$10,C5282)),ISNUMBER(SEARCH('[1]Lookup for use classification'!$F$10,C5282)),ISNUMBER(SEARCH('[1]Lookup for use classification'!$G$10,C5282))),'[1]Lookup for use classification'!$A$10,IF(OR(ISNUMBER(SEARCH('[1]Lookup for use classification'!$B$11,C5282)),ISNUMBER(SEARCH('[1]Lookup for use classification'!$C$11,C5282))),'[1]Lookup for use classification'!$A$11,IF(OR(ISNUMBER(SEARCH('[1]Lookup for use classification'!$B$12,C5282)),ISNUMBER(SEARCH('[1]Lookup for use classification'!$C$12,C5282))),'[1]Lookup for use classification'!$A$12,IF(OR(ISNUMBER(SEARCH('[1]Lookup for use classification'!$B$13,C5282)),ISNUMBER(SEARCH('[1]Lookup for use classification'!$C$13,C5282)),ISNUMBER(SEARCH('[1]Lookup for use classification'!$D$13,C5282)),,ISNUMBER(SEARCH('[1]Lookup for use classification'!$C$13,C5282)),ISNUMBER(SEARCH('[1]Lookup for use classification'!$E$13,C5282))),'[1]Lookup for use classification'!$A$13,IF(OR(ISNUMBER(SEARCH('[1]Lookup for use classification'!$B$14,C5282)),ISNUMBER(SEARCH('[1]Lookup for use classification'!$C$14,C5282))),'[1]Lookup for use classification'!$A$14,"Other"))))))))))))</f>
        <v>Other</v>
      </c>
      <c r="E5282" s="163"/>
    </row>
    <row r="5283" spans="1:5">
      <c r="A5283" s="188" t="s">
        <v>2423</v>
      </c>
      <c r="B5283" s="165" t="s">
        <v>6187</v>
      </c>
      <c r="C5283" s="162" t="s">
        <v>6142</v>
      </c>
      <c r="D5283" s="8" t="str">
        <f>IF(OR(ISNUMBER(SEARCH('[1]Lookup for use classification'!$B$1,C5283)),ISNUMBER(SEARCH('[1]Lookup for use classification'!$C$1,C5283)),ISNUMBER(SEARCH('[1]Lookup for use classification'!$D$1,C5283)),ISNUMBER(SEARCH('[1]Lookup for use classification'!$E$1,C5283))),'[1]Lookup for use classification'!$A$1,IF(ISNUMBER(SEARCH('[1]Lookup for use classification'!$B$2,C5283)),'[1]Lookup for use classification'!$A$2,IF(ISNUMBER(SEARCH('[1]Lookup for use classification'!$B$3,C5283)),'[1]Lookup for use classification'!$A$3,IF(OR(ISNUMBER(SEARCH('[1]Lookup for use classification'!$B$4,C5283)),ISNUMBER(SEARCH('[1]Lookup for use classification'!$C$4,C5283)),ISNUMBER(SEARCH('[1]Lookup for use classification'!$D$4,C5283)),ISNUMBER(SEARCH('[1]Lookup for use classification'!$E$4,C5283))),'[1]Lookup for use classification'!$A$4,IF(OR(ISNUMBER(SEARCH('[1]Lookup for use classification'!$B$5,C5283)),ISNUMBER(SEARCH('[1]Lookup for use classification'!$C$5,C5283)),ISNUMBER(SEARCH('[1]Lookup for use classification'!$D$5,C5283))),'[1]Lookup for use classification'!$A$5,IF(OR(ISNUMBER(SEARCH('[1]Lookup for use classification'!$B$7,C5283)),ISNUMBER(SEARCH('[1]Lookup for use classification'!$C$7,C5283)),ISNUMBER(SEARCH('[1]Lookup for use classification'!$D$7,C5283))),'[1]Lookup for use classification'!$A$7,IF(OR(ISNUMBER(SEARCH('[1]Lookup for use classification'!$B$9,C5283)),ISNUMBER(SEARCH('[1]Lookup for use classification'!$C$9,C5283)),ISNUMBER(SEARCH('[1]Lookup for use classification'!$D$9,C5283)),ISNUMBER(SEARCH('[1]Lookup for use classification'!$E$9,C5283)),ISNUMBER(SEARCH('[1]Lookup for use classification'!$F$9,C5283)),ISNUMBER(SEARCH('[1]Lookup for use classification'!$G$9,C5283)),ISNUMBER(SEARCH('[1]Lookup for use classification'!$H$9,C5283)),ISNUMBER(SEARCH('[1]Lookup for use classification'!$I$9,C5283)),ISNUMBER(SEARCH('[1]Lookup for use classification'!$J$9,C5283)),ISNUMBER(SEARCH('[1]Lookup for use classification'!$K$9,C5283))),'[1]Lookup for use classification'!$A$9,IF(OR(ISNUMBER(SEARCH('[1]Lookup for use classification'!$B$10,C5283)),ISNUMBER(SEARCH('[1]Lookup for use classification'!$C$10,C5283)),ISNUMBER(SEARCH('[1]Lookup for use classification'!$D$10,C5283)),ISNUMBER(SEARCH('[1]Lookup for use classification'!$E$10,C5283)),ISNUMBER(SEARCH('[1]Lookup for use classification'!$F$10,C5283)),ISNUMBER(SEARCH('[1]Lookup for use classification'!$G$10,C5283))),'[1]Lookup for use classification'!$A$10,IF(OR(ISNUMBER(SEARCH('[1]Lookup for use classification'!$B$11,C5283)),ISNUMBER(SEARCH('[1]Lookup for use classification'!$C$11,C5283))),'[1]Lookup for use classification'!$A$11,IF(OR(ISNUMBER(SEARCH('[1]Lookup for use classification'!$B$12,C5283)),ISNUMBER(SEARCH('[1]Lookup for use classification'!$C$12,C5283))),'[1]Lookup for use classification'!$A$12,IF(OR(ISNUMBER(SEARCH('[1]Lookup for use classification'!$B$13,C5283)),ISNUMBER(SEARCH('[1]Lookup for use classification'!$C$13,C5283)),ISNUMBER(SEARCH('[1]Lookup for use classification'!$D$13,C5283)),,ISNUMBER(SEARCH('[1]Lookup for use classification'!$C$13,C5283)),ISNUMBER(SEARCH('[1]Lookup for use classification'!$E$13,C5283))),'[1]Lookup for use classification'!$A$13,IF(OR(ISNUMBER(SEARCH('[1]Lookup for use classification'!$B$14,C5283)),ISNUMBER(SEARCH('[1]Lookup for use classification'!$C$14,C5283))),'[1]Lookup for use classification'!$A$14,"Other"))))))))))))</f>
        <v>Other</v>
      </c>
      <c r="E5283" s="163"/>
    </row>
    <row r="5284" spans="1:5">
      <c r="A5284" s="188" t="s">
        <v>2423</v>
      </c>
      <c r="B5284" s="165" t="s">
        <v>6187</v>
      </c>
      <c r="C5284" s="162" t="s">
        <v>6142</v>
      </c>
      <c r="D5284" s="8" t="str">
        <f>IF(OR(ISNUMBER(SEARCH('[1]Lookup for use classification'!$B$1,C5284)),ISNUMBER(SEARCH('[1]Lookup for use classification'!$C$1,C5284)),ISNUMBER(SEARCH('[1]Lookup for use classification'!$D$1,C5284)),ISNUMBER(SEARCH('[1]Lookup for use classification'!$E$1,C5284))),'[1]Lookup for use classification'!$A$1,IF(ISNUMBER(SEARCH('[1]Lookup for use classification'!$B$2,C5284)),'[1]Lookup for use classification'!$A$2,IF(ISNUMBER(SEARCH('[1]Lookup for use classification'!$B$3,C5284)),'[1]Lookup for use classification'!$A$3,IF(OR(ISNUMBER(SEARCH('[1]Lookup for use classification'!$B$4,C5284)),ISNUMBER(SEARCH('[1]Lookup for use classification'!$C$4,C5284)),ISNUMBER(SEARCH('[1]Lookup for use classification'!$D$4,C5284)),ISNUMBER(SEARCH('[1]Lookup for use classification'!$E$4,C5284))),'[1]Lookup for use classification'!$A$4,IF(OR(ISNUMBER(SEARCH('[1]Lookup for use classification'!$B$5,C5284)),ISNUMBER(SEARCH('[1]Lookup for use classification'!$C$5,C5284)),ISNUMBER(SEARCH('[1]Lookup for use classification'!$D$5,C5284))),'[1]Lookup for use classification'!$A$5,IF(OR(ISNUMBER(SEARCH('[1]Lookup for use classification'!$B$7,C5284)),ISNUMBER(SEARCH('[1]Lookup for use classification'!$C$7,C5284)),ISNUMBER(SEARCH('[1]Lookup for use classification'!$D$7,C5284))),'[1]Lookup for use classification'!$A$7,IF(OR(ISNUMBER(SEARCH('[1]Lookup for use classification'!$B$9,C5284)),ISNUMBER(SEARCH('[1]Lookup for use classification'!$C$9,C5284)),ISNUMBER(SEARCH('[1]Lookup for use classification'!$D$9,C5284)),ISNUMBER(SEARCH('[1]Lookup for use classification'!$E$9,C5284)),ISNUMBER(SEARCH('[1]Lookup for use classification'!$F$9,C5284)),ISNUMBER(SEARCH('[1]Lookup for use classification'!$G$9,C5284)),ISNUMBER(SEARCH('[1]Lookup for use classification'!$H$9,C5284)),ISNUMBER(SEARCH('[1]Lookup for use classification'!$I$9,C5284)),ISNUMBER(SEARCH('[1]Lookup for use classification'!$J$9,C5284)),ISNUMBER(SEARCH('[1]Lookup for use classification'!$K$9,C5284))),'[1]Lookup for use classification'!$A$9,IF(OR(ISNUMBER(SEARCH('[1]Lookup for use classification'!$B$10,C5284)),ISNUMBER(SEARCH('[1]Lookup for use classification'!$C$10,C5284)),ISNUMBER(SEARCH('[1]Lookup for use classification'!$D$10,C5284)),ISNUMBER(SEARCH('[1]Lookup for use classification'!$E$10,C5284)),ISNUMBER(SEARCH('[1]Lookup for use classification'!$F$10,C5284)),ISNUMBER(SEARCH('[1]Lookup for use classification'!$G$10,C5284))),'[1]Lookup for use classification'!$A$10,IF(OR(ISNUMBER(SEARCH('[1]Lookup for use classification'!$B$11,C5284)),ISNUMBER(SEARCH('[1]Lookup for use classification'!$C$11,C5284))),'[1]Lookup for use classification'!$A$11,IF(OR(ISNUMBER(SEARCH('[1]Lookup for use classification'!$B$12,C5284)),ISNUMBER(SEARCH('[1]Lookup for use classification'!$C$12,C5284))),'[1]Lookup for use classification'!$A$12,IF(OR(ISNUMBER(SEARCH('[1]Lookup for use classification'!$B$13,C5284)),ISNUMBER(SEARCH('[1]Lookup for use classification'!$C$13,C5284)),ISNUMBER(SEARCH('[1]Lookup for use classification'!$D$13,C5284)),,ISNUMBER(SEARCH('[1]Lookup for use classification'!$C$13,C5284)),ISNUMBER(SEARCH('[1]Lookup for use classification'!$E$13,C5284))),'[1]Lookup for use classification'!$A$13,IF(OR(ISNUMBER(SEARCH('[1]Lookup for use classification'!$B$14,C5284)),ISNUMBER(SEARCH('[1]Lookup for use classification'!$C$14,C5284))),'[1]Lookup for use classification'!$A$14,"Other"))))))))))))</f>
        <v>Other</v>
      </c>
      <c r="E5284" s="163"/>
    </row>
    <row r="5285" spans="1:5">
      <c r="A5285" s="188" t="s">
        <v>2423</v>
      </c>
      <c r="B5285" s="165" t="s">
        <v>6187</v>
      </c>
      <c r="C5285" s="162" t="s">
        <v>6142</v>
      </c>
      <c r="D5285" s="8" t="str">
        <f>IF(OR(ISNUMBER(SEARCH('[1]Lookup for use classification'!$B$1,C5285)),ISNUMBER(SEARCH('[1]Lookup for use classification'!$C$1,C5285)),ISNUMBER(SEARCH('[1]Lookup for use classification'!$D$1,C5285)),ISNUMBER(SEARCH('[1]Lookup for use classification'!$E$1,C5285))),'[1]Lookup for use classification'!$A$1,IF(ISNUMBER(SEARCH('[1]Lookup for use classification'!$B$2,C5285)),'[1]Lookup for use classification'!$A$2,IF(ISNUMBER(SEARCH('[1]Lookup for use classification'!$B$3,C5285)),'[1]Lookup for use classification'!$A$3,IF(OR(ISNUMBER(SEARCH('[1]Lookup for use classification'!$B$4,C5285)),ISNUMBER(SEARCH('[1]Lookup for use classification'!$C$4,C5285)),ISNUMBER(SEARCH('[1]Lookup for use classification'!$D$4,C5285)),ISNUMBER(SEARCH('[1]Lookup for use classification'!$E$4,C5285))),'[1]Lookup for use classification'!$A$4,IF(OR(ISNUMBER(SEARCH('[1]Lookup for use classification'!$B$5,C5285)),ISNUMBER(SEARCH('[1]Lookup for use classification'!$C$5,C5285)),ISNUMBER(SEARCH('[1]Lookup for use classification'!$D$5,C5285))),'[1]Lookup for use classification'!$A$5,IF(OR(ISNUMBER(SEARCH('[1]Lookup for use classification'!$B$7,C5285)),ISNUMBER(SEARCH('[1]Lookup for use classification'!$C$7,C5285)),ISNUMBER(SEARCH('[1]Lookup for use classification'!$D$7,C5285))),'[1]Lookup for use classification'!$A$7,IF(OR(ISNUMBER(SEARCH('[1]Lookup for use classification'!$B$9,C5285)),ISNUMBER(SEARCH('[1]Lookup for use classification'!$C$9,C5285)),ISNUMBER(SEARCH('[1]Lookup for use classification'!$D$9,C5285)),ISNUMBER(SEARCH('[1]Lookup for use classification'!$E$9,C5285)),ISNUMBER(SEARCH('[1]Lookup for use classification'!$F$9,C5285)),ISNUMBER(SEARCH('[1]Lookup for use classification'!$G$9,C5285)),ISNUMBER(SEARCH('[1]Lookup for use classification'!$H$9,C5285)),ISNUMBER(SEARCH('[1]Lookup for use classification'!$I$9,C5285)),ISNUMBER(SEARCH('[1]Lookup for use classification'!$J$9,C5285)),ISNUMBER(SEARCH('[1]Lookup for use classification'!$K$9,C5285))),'[1]Lookup for use classification'!$A$9,IF(OR(ISNUMBER(SEARCH('[1]Lookup for use classification'!$B$10,C5285)),ISNUMBER(SEARCH('[1]Lookup for use classification'!$C$10,C5285)),ISNUMBER(SEARCH('[1]Lookup for use classification'!$D$10,C5285)),ISNUMBER(SEARCH('[1]Lookup for use classification'!$E$10,C5285)),ISNUMBER(SEARCH('[1]Lookup for use classification'!$F$10,C5285)),ISNUMBER(SEARCH('[1]Lookup for use classification'!$G$10,C5285))),'[1]Lookup for use classification'!$A$10,IF(OR(ISNUMBER(SEARCH('[1]Lookup for use classification'!$B$11,C5285)),ISNUMBER(SEARCH('[1]Lookup for use classification'!$C$11,C5285))),'[1]Lookup for use classification'!$A$11,IF(OR(ISNUMBER(SEARCH('[1]Lookup for use classification'!$B$12,C5285)),ISNUMBER(SEARCH('[1]Lookup for use classification'!$C$12,C5285))),'[1]Lookup for use classification'!$A$12,IF(OR(ISNUMBER(SEARCH('[1]Lookup for use classification'!$B$13,C5285)),ISNUMBER(SEARCH('[1]Lookup for use classification'!$C$13,C5285)),ISNUMBER(SEARCH('[1]Lookup for use classification'!$D$13,C5285)),,ISNUMBER(SEARCH('[1]Lookup for use classification'!$C$13,C5285)),ISNUMBER(SEARCH('[1]Lookup for use classification'!$E$13,C5285))),'[1]Lookup for use classification'!$A$13,IF(OR(ISNUMBER(SEARCH('[1]Lookup for use classification'!$B$14,C5285)),ISNUMBER(SEARCH('[1]Lookup for use classification'!$C$14,C5285))),'[1]Lookup for use classification'!$A$14,"Other"))))))))))))</f>
        <v>Other</v>
      </c>
      <c r="E5285" s="163"/>
    </row>
    <row r="5286" spans="1:5">
      <c r="A5286" s="188" t="s">
        <v>2423</v>
      </c>
      <c r="B5286" s="165" t="s">
        <v>6187</v>
      </c>
      <c r="C5286" s="162" t="s">
        <v>6181</v>
      </c>
      <c r="D5286" s="8" t="str">
        <f>IF(OR(ISNUMBER(SEARCH('[1]Lookup for use classification'!$B$1,C5286)),ISNUMBER(SEARCH('[1]Lookup for use classification'!$C$1,C5286)),ISNUMBER(SEARCH('[1]Lookup for use classification'!$D$1,C5286)),ISNUMBER(SEARCH('[1]Lookup for use classification'!$E$1,C5286))),'[1]Lookup for use classification'!$A$1,IF(ISNUMBER(SEARCH('[1]Lookup for use classification'!$B$2,C5286)),'[1]Lookup for use classification'!$A$2,IF(ISNUMBER(SEARCH('[1]Lookup for use classification'!$B$3,C5286)),'[1]Lookup for use classification'!$A$3,IF(OR(ISNUMBER(SEARCH('[1]Lookup for use classification'!$B$4,C5286)),ISNUMBER(SEARCH('[1]Lookup for use classification'!$C$4,C5286)),ISNUMBER(SEARCH('[1]Lookup for use classification'!$D$4,C5286)),ISNUMBER(SEARCH('[1]Lookup for use classification'!$E$4,C5286))),'[1]Lookup for use classification'!$A$4,IF(OR(ISNUMBER(SEARCH('[1]Lookup for use classification'!$B$5,C5286)),ISNUMBER(SEARCH('[1]Lookup for use classification'!$C$5,C5286)),ISNUMBER(SEARCH('[1]Lookup for use classification'!$D$5,C5286))),'[1]Lookup for use classification'!$A$5,IF(OR(ISNUMBER(SEARCH('[1]Lookup for use classification'!$B$7,C5286)),ISNUMBER(SEARCH('[1]Lookup for use classification'!$C$7,C5286)),ISNUMBER(SEARCH('[1]Lookup for use classification'!$D$7,C5286))),'[1]Lookup for use classification'!$A$7,IF(OR(ISNUMBER(SEARCH('[1]Lookup for use classification'!$B$9,C5286)),ISNUMBER(SEARCH('[1]Lookup for use classification'!$C$9,C5286)),ISNUMBER(SEARCH('[1]Lookup for use classification'!$D$9,C5286)),ISNUMBER(SEARCH('[1]Lookup for use classification'!$E$9,C5286)),ISNUMBER(SEARCH('[1]Lookup for use classification'!$F$9,C5286)),ISNUMBER(SEARCH('[1]Lookup for use classification'!$G$9,C5286)),ISNUMBER(SEARCH('[1]Lookup for use classification'!$H$9,C5286)),ISNUMBER(SEARCH('[1]Lookup for use classification'!$I$9,C5286)),ISNUMBER(SEARCH('[1]Lookup for use classification'!$J$9,C5286)),ISNUMBER(SEARCH('[1]Lookup for use classification'!$K$9,C5286))),'[1]Lookup for use classification'!$A$9,IF(OR(ISNUMBER(SEARCH('[1]Lookup for use classification'!$B$10,C5286)),ISNUMBER(SEARCH('[1]Lookup for use classification'!$C$10,C5286)),ISNUMBER(SEARCH('[1]Lookup for use classification'!$D$10,C5286)),ISNUMBER(SEARCH('[1]Lookup for use classification'!$E$10,C5286)),ISNUMBER(SEARCH('[1]Lookup for use classification'!$F$10,C5286)),ISNUMBER(SEARCH('[1]Lookup for use classification'!$G$10,C5286))),'[1]Lookup for use classification'!$A$10,IF(OR(ISNUMBER(SEARCH('[1]Lookup for use classification'!$B$11,C5286)),ISNUMBER(SEARCH('[1]Lookup for use classification'!$C$11,C5286))),'[1]Lookup for use classification'!$A$11,IF(OR(ISNUMBER(SEARCH('[1]Lookup for use classification'!$B$12,C5286)),ISNUMBER(SEARCH('[1]Lookup for use classification'!$C$12,C5286))),'[1]Lookup for use classification'!$A$12,IF(OR(ISNUMBER(SEARCH('[1]Lookup for use classification'!$B$13,C5286)),ISNUMBER(SEARCH('[1]Lookup for use classification'!$C$13,C5286)),ISNUMBER(SEARCH('[1]Lookup for use classification'!$D$13,C5286)),,ISNUMBER(SEARCH('[1]Lookup for use classification'!$C$13,C5286)),ISNUMBER(SEARCH('[1]Lookup for use classification'!$E$13,C5286))),'[1]Lookup for use classification'!$A$13,IF(OR(ISNUMBER(SEARCH('[1]Lookup for use classification'!$B$14,C5286)),ISNUMBER(SEARCH('[1]Lookup for use classification'!$C$14,C5286))),'[1]Lookup for use classification'!$A$14,"Other"))))))))))))</f>
        <v>Other</v>
      </c>
      <c r="E5286" s="163"/>
    </row>
    <row r="5287" spans="1:5">
      <c r="A5287" s="188" t="s">
        <v>2423</v>
      </c>
      <c r="B5287" s="165" t="s">
        <v>6187</v>
      </c>
      <c r="C5287" s="162" t="s">
        <v>6182</v>
      </c>
      <c r="D5287" s="8" t="str">
        <f>IF(OR(ISNUMBER(SEARCH('[1]Lookup for use classification'!$B$1,C5287)),ISNUMBER(SEARCH('[1]Lookup for use classification'!$C$1,C5287)),ISNUMBER(SEARCH('[1]Lookup for use classification'!$D$1,C5287)),ISNUMBER(SEARCH('[1]Lookup for use classification'!$E$1,C5287))),'[1]Lookup for use classification'!$A$1,IF(ISNUMBER(SEARCH('[1]Lookup for use classification'!$B$2,C5287)),'[1]Lookup for use classification'!$A$2,IF(ISNUMBER(SEARCH('[1]Lookup for use classification'!$B$3,C5287)),'[1]Lookup for use classification'!$A$3,IF(OR(ISNUMBER(SEARCH('[1]Lookup for use classification'!$B$4,C5287)),ISNUMBER(SEARCH('[1]Lookup for use classification'!$C$4,C5287)),ISNUMBER(SEARCH('[1]Lookup for use classification'!$D$4,C5287)),ISNUMBER(SEARCH('[1]Lookup for use classification'!$E$4,C5287))),'[1]Lookup for use classification'!$A$4,IF(OR(ISNUMBER(SEARCH('[1]Lookup for use classification'!$B$5,C5287)),ISNUMBER(SEARCH('[1]Lookup for use classification'!$C$5,C5287)),ISNUMBER(SEARCH('[1]Lookup for use classification'!$D$5,C5287))),'[1]Lookup for use classification'!$A$5,IF(OR(ISNUMBER(SEARCH('[1]Lookup for use classification'!$B$7,C5287)),ISNUMBER(SEARCH('[1]Lookup for use classification'!$C$7,C5287)),ISNUMBER(SEARCH('[1]Lookup for use classification'!$D$7,C5287))),'[1]Lookup for use classification'!$A$7,IF(OR(ISNUMBER(SEARCH('[1]Lookup for use classification'!$B$9,C5287)),ISNUMBER(SEARCH('[1]Lookup for use classification'!$C$9,C5287)),ISNUMBER(SEARCH('[1]Lookup for use classification'!$D$9,C5287)),ISNUMBER(SEARCH('[1]Lookup for use classification'!$E$9,C5287)),ISNUMBER(SEARCH('[1]Lookup for use classification'!$F$9,C5287)),ISNUMBER(SEARCH('[1]Lookup for use classification'!$G$9,C5287)),ISNUMBER(SEARCH('[1]Lookup for use classification'!$H$9,C5287)),ISNUMBER(SEARCH('[1]Lookup for use classification'!$I$9,C5287)),ISNUMBER(SEARCH('[1]Lookup for use classification'!$J$9,C5287)),ISNUMBER(SEARCH('[1]Lookup for use classification'!$K$9,C5287))),'[1]Lookup for use classification'!$A$9,IF(OR(ISNUMBER(SEARCH('[1]Lookup for use classification'!$B$10,C5287)),ISNUMBER(SEARCH('[1]Lookup for use classification'!$C$10,C5287)),ISNUMBER(SEARCH('[1]Lookup for use classification'!$D$10,C5287)),ISNUMBER(SEARCH('[1]Lookup for use classification'!$E$10,C5287)),ISNUMBER(SEARCH('[1]Lookup for use classification'!$F$10,C5287)),ISNUMBER(SEARCH('[1]Lookup for use classification'!$G$10,C5287))),'[1]Lookup for use classification'!$A$10,IF(OR(ISNUMBER(SEARCH('[1]Lookup for use classification'!$B$11,C5287)),ISNUMBER(SEARCH('[1]Lookup for use classification'!$C$11,C5287))),'[1]Lookup for use classification'!$A$11,IF(OR(ISNUMBER(SEARCH('[1]Lookup for use classification'!$B$12,C5287)),ISNUMBER(SEARCH('[1]Lookup for use classification'!$C$12,C5287))),'[1]Lookup for use classification'!$A$12,IF(OR(ISNUMBER(SEARCH('[1]Lookup for use classification'!$B$13,C5287)),ISNUMBER(SEARCH('[1]Lookup for use classification'!$C$13,C5287)),ISNUMBER(SEARCH('[1]Lookup for use classification'!$D$13,C5287)),,ISNUMBER(SEARCH('[1]Lookup for use classification'!$C$13,C5287)),ISNUMBER(SEARCH('[1]Lookup for use classification'!$E$13,C5287))),'[1]Lookup for use classification'!$A$13,IF(OR(ISNUMBER(SEARCH('[1]Lookup for use classification'!$B$14,C5287)),ISNUMBER(SEARCH('[1]Lookup for use classification'!$C$14,C5287))),'[1]Lookup for use classification'!$A$14,"Other"))))))))))))</f>
        <v>Other</v>
      </c>
      <c r="E5287" s="163"/>
    </row>
    <row r="5288" spans="1:5">
      <c r="A5288" s="188" t="s">
        <v>2423</v>
      </c>
      <c r="B5288" s="165" t="s">
        <v>6187</v>
      </c>
      <c r="C5288" s="162" t="s">
        <v>6183</v>
      </c>
      <c r="D5288" s="8" t="s">
        <v>1980</v>
      </c>
      <c r="E5288" s="163"/>
    </row>
    <row r="5289" spans="1:5">
      <c r="A5289" s="188" t="s">
        <v>2423</v>
      </c>
      <c r="B5289" s="165" t="s">
        <v>6187</v>
      </c>
      <c r="C5289" s="162" t="s">
        <v>6184</v>
      </c>
      <c r="D5289" s="8" t="s">
        <v>3615</v>
      </c>
      <c r="E5289" s="163"/>
    </row>
    <row r="5290" spans="1:5">
      <c r="A5290" s="188" t="s">
        <v>2423</v>
      </c>
      <c r="B5290" s="165" t="s">
        <v>6187</v>
      </c>
      <c r="C5290" s="162" t="s">
        <v>6159</v>
      </c>
      <c r="D5290" s="8" t="str">
        <f>IF(OR(ISNUMBER(SEARCH('[1]Lookup for use classification'!$B$1,C5290)),ISNUMBER(SEARCH('[1]Lookup for use classification'!$C$1,C5290)),ISNUMBER(SEARCH('[1]Lookup for use classification'!$D$1,C5290)),ISNUMBER(SEARCH('[1]Lookup for use classification'!$E$1,C5290))),'[1]Lookup for use classification'!$A$1,IF(ISNUMBER(SEARCH('[1]Lookup for use classification'!$B$2,C5290)),'[1]Lookup for use classification'!$A$2,IF(ISNUMBER(SEARCH('[1]Lookup for use classification'!$B$3,C5290)),'[1]Lookup for use classification'!$A$3,IF(OR(ISNUMBER(SEARCH('[1]Lookup for use classification'!$B$4,C5290)),ISNUMBER(SEARCH('[1]Lookup for use classification'!$C$4,C5290)),ISNUMBER(SEARCH('[1]Lookup for use classification'!$D$4,C5290)),ISNUMBER(SEARCH('[1]Lookup for use classification'!$E$4,C5290))),'[1]Lookup for use classification'!$A$4,IF(OR(ISNUMBER(SEARCH('[1]Lookup for use classification'!$B$5,C5290)),ISNUMBER(SEARCH('[1]Lookup for use classification'!$C$5,C5290)),ISNUMBER(SEARCH('[1]Lookup for use classification'!$D$5,C5290))),'[1]Lookup for use classification'!$A$5,IF(OR(ISNUMBER(SEARCH('[1]Lookup for use classification'!$B$7,C5290)),ISNUMBER(SEARCH('[1]Lookup for use classification'!$C$7,C5290)),ISNUMBER(SEARCH('[1]Lookup for use classification'!$D$7,C5290))),'[1]Lookup for use classification'!$A$7,IF(OR(ISNUMBER(SEARCH('[1]Lookup for use classification'!$B$9,C5290)),ISNUMBER(SEARCH('[1]Lookup for use classification'!$C$9,C5290)),ISNUMBER(SEARCH('[1]Lookup for use classification'!$D$9,C5290)),ISNUMBER(SEARCH('[1]Lookup for use classification'!$E$9,C5290)),ISNUMBER(SEARCH('[1]Lookup for use classification'!$F$9,C5290)),ISNUMBER(SEARCH('[1]Lookup for use classification'!$G$9,C5290)),ISNUMBER(SEARCH('[1]Lookup for use classification'!$H$9,C5290)),ISNUMBER(SEARCH('[1]Lookup for use classification'!$I$9,C5290)),ISNUMBER(SEARCH('[1]Lookup for use classification'!$J$9,C5290)),ISNUMBER(SEARCH('[1]Lookup for use classification'!$K$9,C5290))),'[1]Lookup for use classification'!$A$9,IF(OR(ISNUMBER(SEARCH('[1]Lookup for use classification'!$B$10,C5290)),ISNUMBER(SEARCH('[1]Lookup for use classification'!$C$10,C5290)),ISNUMBER(SEARCH('[1]Lookup for use classification'!$D$10,C5290)),ISNUMBER(SEARCH('[1]Lookup for use classification'!$E$10,C5290)),ISNUMBER(SEARCH('[1]Lookup for use classification'!$F$10,C5290)),ISNUMBER(SEARCH('[1]Lookup for use classification'!$G$10,C5290))),'[1]Lookup for use classification'!$A$10,IF(OR(ISNUMBER(SEARCH('[1]Lookup for use classification'!$B$11,C5290)),ISNUMBER(SEARCH('[1]Lookup for use classification'!$C$11,C5290))),'[1]Lookup for use classification'!$A$11,IF(OR(ISNUMBER(SEARCH('[1]Lookup for use classification'!$B$12,C5290)),ISNUMBER(SEARCH('[1]Lookup for use classification'!$C$12,C5290))),'[1]Lookup for use classification'!$A$12,IF(OR(ISNUMBER(SEARCH('[1]Lookup for use classification'!$B$13,C5290)),ISNUMBER(SEARCH('[1]Lookup for use classification'!$C$13,C5290)),ISNUMBER(SEARCH('[1]Lookup for use classification'!$D$13,C5290)),,ISNUMBER(SEARCH('[1]Lookup for use classification'!$C$13,C5290)),ISNUMBER(SEARCH('[1]Lookup for use classification'!$E$13,C5290))),'[1]Lookup for use classification'!$A$13,IF(OR(ISNUMBER(SEARCH('[1]Lookup for use classification'!$B$14,C5290)),ISNUMBER(SEARCH('[1]Lookup for use classification'!$C$14,C5290))),'[1]Lookup for use classification'!$A$14,"Other"))))))))))))</f>
        <v>Other</v>
      </c>
      <c r="E5290" s="163"/>
    </row>
    <row r="5291" spans="1:5">
      <c r="A5291" s="188" t="s">
        <v>2423</v>
      </c>
      <c r="B5291" s="165" t="s">
        <v>6187</v>
      </c>
      <c r="C5291" s="162" t="s">
        <v>6185</v>
      </c>
      <c r="D5291" s="8" t="str">
        <f>IF(OR(ISNUMBER(SEARCH('[1]Lookup for use classification'!$B$1,C5291)),ISNUMBER(SEARCH('[1]Lookup for use classification'!$C$1,C5291)),ISNUMBER(SEARCH('[1]Lookup for use classification'!$D$1,C5291)),ISNUMBER(SEARCH('[1]Lookup for use classification'!$E$1,C5291))),'[1]Lookup for use classification'!$A$1,IF(ISNUMBER(SEARCH('[1]Lookup for use classification'!$B$2,C5291)),'[1]Lookup for use classification'!$A$2,IF(ISNUMBER(SEARCH('[1]Lookup for use classification'!$B$3,C5291)),'[1]Lookup for use classification'!$A$3,IF(OR(ISNUMBER(SEARCH('[1]Lookup for use classification'!$B$4,C5291)),ISNUMBER(SEARCH('[1]Lookup for use classification'!$C$4,C5291)),ISNUMBER(SEARCH('[1]Lookup for use classification'!$D$4,C5291)),ISNUMBER(SEARCH('[1]Lookup for use classification'!$E$4,C5291))),'[1]Lookup for use classification'!$A$4,IF(OR(ISNUMBER(SEARCH('[1]Lookup for use classification'!$B$5,C5291)),ISNUMBER(SEARCH('[1]Lookup for use classification'!$C$5,C5291)),ISNUMBER(SEARCH('[1]Lookup for use classification'!$D$5,C5291))),'[1]Lookup for use classification'!$A$5,IF(OR(ISNUMBER(SEARCH('[1]Lookup for use classification'!$B$7,C5291)),ISNUMBER(SEARCH('[1]Lookup for use classification'!$C$7,C5291)),ISNUMBER(SEARCH('[1]Lookup for use classification'!$D$7,C5291))),'[1]Lookup for use classification'!$A$7,IF(OR(ISNUMBER(SEARCH('[1]Lookup for use classification'!$B$9,C5291)),ISNUMBER(SEARCH('[1]Lookup for use classification'!$C$9,C5291)),ISNUMBER(SEARCH('[1]Lookup for use classification'!$D$9,C5291)),ISNUMBER(SEARCH('[1]Lookup for use classification'!$E$9,C5291)),ISNUMBER(SEARCH('[1]Lookup for use classification'!$F$9,C5291)),ISNUMBER(SEARCH('[1]Lookup for use classification'!$G$9,C5291)),ISNUMBER(SEARCH('[1]Lookup for use classification'!$H$9,C5291)),ISNUMBER(SEARCH('[1]Lookup for use classification'!$I$9,C5291)),ISNUMBER(SEARCH('[1]Lookup for use classification'!$J$9,C5291)),ISNUMBER(SEARCH('[1]Lookup for use classification'!$K$9,C5291))),'[1]Lookup for use classification'!$A$9,IF(OR(ISNUMBER(SEARCH('[1]Lookup for use classification'!$B$10,C5291)),ISNUMBER(SEARCH('[1]Lookup for use classification'!$C$10,C5291)),ISNUMBER(SEARCH('[1]Lookup for use classification'!$D$10,C5291)),ISNUMBER(SEARCH('[1]Lookup for use classification'!$E$10,C5291)),ISNUMBER(SEARCH('[1]Lookup for use classification'!$F$10,C5291)),ISNUMBER(SEARCH('[1]Lookup for use classification'!$G$10,C5291))),'[1]Lookup for use classification'!$A$10,IF(OR(ISNUMBER(SEARCH('[1]Lookup for use classification'!$B$11,C5291)),ISNUMBER(SEARCH('[1]Lookup for use classification'!$C$11,C5291))),'[1]Lookup for use classification'!$A$11,IF(OR(ISNUMBER(SEARCH('[1]Lookup for use classification'!$B$12,C5291)),ISNUMBER(SEARCH('[1]Lookup for use classification'!$C$12,C5291))),'[1]Lookup for use classification'!$A$12,IF(OR(ISNUMBER(SEARCH('[1]Lookup for use classification'!$B$13,C5291)),ISNUMBER(SEARCH('[1]Lookup for use classification'!$C$13,C5291)),ISNUMBER(SEARCH('[1]Lookup for use classification'!$D$13,C5291)),,ISNUMBER(SEARCH('[1]Lookup for use classification'!$C$13,C5291)),ISNUMBER(SEARCH('[1]Lookup for use classification'!$E$13,C5291))),'[1]Lookup for use classification'!$A$13,IF(OR(ISNUMBER(SEARCH('[1]Lookup for use classification'!$B$14,C5291)),ISNUMBER(SEARCH('[1]Lookup for use classification'!$C$14,C5291))),'[1]Lookup for use classification'!$A$14,"Other"))))))))))))</f>
        <v>Other</v>
      </c>
      <c r="E5291" s="163"/>
    </row>
    <row r="5292" spans="1:5">
      <c r="A5292" s="188" t="s">
        <v>2423</v>
      </c>
      <c r="B5292" s="165" t="s">
        <v>6187</v>
      </c>
      <c r="C5292" s="162" t="s">
        <v>6179</v>
      </c>
      <c r="D5292" s="8" t="str">
        <f>IF(OR(ISNUMBER(SEARCH('[1]Lookup for use classification'!$B$1,C5292)),ISNUMBER(SEARCH('[1]Lookup for use classification'!$C$1,C5292)),ISNUMBER(SEARCH('[1]Lookup for use classification'!$D$1,C5292)),ISNUMBER(SEARCH('[1]Lookup for use classification'!$E$1,C5292))),'[1]Lookup for use classification'!$A$1,IF(ISNUMBER(SEARCH('[1]Lookup for use classification'!$B$2,C5292)),'[1]Lookup for use classification'!$A$2,IF(ISNUMBER(SEARCH('[1]Lookup for use classification'!$B$3,C5292)),'[1]Lookup for use classification'!$A$3,IF(OR(ISNUMBER(SEARCH('[1]Lookup for use classification'!$B$4,C5292)),ISNUMBER(SEARCH('[1]Lookup for use classification'!$C$4,C5292)),ISNUMBER(SEARCH('[1]Lookup for use classification'!$D$4,C5292)),ISNUMBER(SEARCH('[1]Lookup for use classification'!$E$4,C5292))),'[1]Lookup for use classification'!$A$4,IF(OR(ISNUMBER(SEARCH('[1]Lookup for use classification'!$B$5,C5292)),ISNUMBER(SEARCH('[1]Lookup for use classification'!$C$5,C5292)),ISNUMBER(SEARCH('[1]Lookup for use classification'!$D$5,C5292))),'[1]Lookup for use classification'!$A$5,IF(OR(ISNUMBER(SEARCH('[1]Lookup for use classification'!$B$7,C5292)),ISNUMBER(SEARCH('[1]Lookup for use classification'!$C$7,C5292)),ISNUMBER(SEARCH('[1]Lookup for use classification'!$D$7,C5292))),'[1]Lookup for use classification'!$A$7,IF(OR(ISNUMBER(SEARCH('[1]Lookup for use classification'!$B$9,C5292)),ISNUMBER(SEARCH('[1]Lookup for use classification'!$C$9,C5292)),ISNUMBER(SEARCH('[1]Lookup for use classification'!$D$9,C5292)),ISNUMBER(SEARCH('[1]Lookup for use classification'!$E$9,C5292)),ISNUMBER(SEARCH('[1]Lookup for use classification'!$F$9,C5292)),ISNUMBER(SEARCH('[1]Lookup for use classification'!$G$9,C5292)),ISNUMBER(SEARCH('[1]Lookup for use classification'!$H$9,C5292)),ISNUMBER(SEARCH('[1]Lookup for use classification'!$I$9,C5292)),ISNUMBER(SEARCH('[1]Lookup for use classification'!$J$9,C5292)),ISNUMBER(SEARCH('[1]Lookup for use classification'!$K$9,C5292))),'[1]Lookup for use classification'!$A$9,IF(OR(ISNUMBER(SEARCH('[1]Lookup for use classification'!$B$10,C5292)),ISNUMBER(SEARCH('[1]Lookup for use classification'!$C$10,C5292)),ISNUMBER(SEARCH('[1]Lookup for use classification'!$D$10,C5292)),ISNUMBER(SEARCH('[1]Lookup for use classification'!$E$10,C5292)),ISNUMBER(SEARCH('[1]Lookup for use classification'!$F$10,C5292)),ISNUMBER(SEARCH('[1]Lookup for use classification'!$G$10,C5292))),'[1]Lookup for use classification'!$A$10,IF(OR(ISNUMBER(SEARCH('[1]Lookup for use classification'!$B$11,C5292)),ISNUMBER(SEARCH('[1]Lookup for use classification'!$C$11,C5292))),'[1]Lookup for use classification'!$A$11,IF(OR(ISNUMBER(SEARCH('[1]Lookup for use classification'!$B$12,C5292)),ISNUMBER(SEARCH('[1]Lookup for use classification'!$C$12,C5292))),'[1]Lookup for use classification'!$A$12,IF(OR(ISNUMBER(SEARCH('[1]Lookup for use classification'!$B$13,C5292)),ISNUMBER(SEARCH('[1]Lookup for use classification'!$C$13,C5292)),ISNUMBER(SEARCH('[1]Lookup for use classification'!$D$13,C5292)),,ISNUMBER(SEARCH('[1]Lookup for use classification'!$C$13,C5292)),ISNUMBER(SEARCH('[1]Lookup for use classification'!$E$13,C5292))),'[1]Lookup for use classification'!$A$13,IF(OR(ISNUMBER(SEARCH('[1]Lookup for use classification'!$B$14,C5292)),ISNUMBER(SEARCH('[1]Lookup for use classification'!$C$14,C5292))),'[1]Lookup for use classification'!$A$14,"Other"))))))))))))</f>
        <v>Other</v>
      </c>
      <c r="E5292" s="163"/>
    </row>
    <row r="5293" spans="1:5">
      <c r="A5293" s="188" t="s">
        <v>2423</v>
      </c>
      <c r="B5293" s="165" t="s">
        <v>6187</v>
      </c>
      <c r="C5293" s="162" t="s">
        <v>6186</v>
      </c>
      <c r="D5293" s="8" t="str">
        <f>IF(OR(ISNUMBER(SEARCH('[1]Lookup for use classification'!$B$1,C5293)),ISNUMBER(SEARCH('[1]Lookup for use classification'!$C$1,C5293)),ISNUMBER(SEARCH('[1]Lookup for use classification'!$D$1,C5293)),ISNUMBER(SEARCH('[1]Lookup for use classification'!$E$1,C5293))),'[1]Lookup for use classification'!$A$1,IF(ISNUMBER(SEARCH('[1]Lookup for use classification'!$B$2,C5293)),'[1]Lookup for use classification'!$A$2,IF(ISNUMBER(SEARCH('[1]Lookup for use classification'!$B$3,C5293)),'[1]Lookup for use classification'!$A$3,IF(OR(ISNUMBER(SEARCH('[1]Lookup for use classification'!$B$4,C5293)),ISNUMBER(SEARCH('[1]Lookup for use classification'!$C$4,C5293)),ISNUMBER(SEARCH('[1]Lookup for use classification'!$D$4,C5293)),ISNUMBER(SEARCH('[1]Lookup for use classification'!$E$4,C5293))),'[1]Lookup for use classification'!$A$4,IF(OR(ISNUMBER(SEARCH('[1]Lookup for use classification'!$B$5,C5293)),ISNUMBER(SEARCH('[1]Lookup for use classification'!$C$5,C5293)),ISNUMBER(SEARCH('[1]Lookup for use classification'!$D$5,C5293))),'[1]Lookup for use classification'!$A$5,IF(OR(ISNUMBER(SEARCH('[1]Lookup for use classification'!$B$7,C5293)),ISNUMBER(SEARCH('[1]Lookup for use classification'!$C$7,C5293)),ISNUMBER(SEARCH('[1]Lookup for use classification'!$D$7,C5293))),'[1]Lookup for use classification'!$A$7,IF(OR(ISNUMBER(SEARCH('[1]Lookup for use classification'!$B$9,C5293)),ISNUMBER(SEARCH('[1]Lookup for use classification'!$C$9,C5293)),ISNUMBER(SEARCH('[1]Lookup for use classification'!$D$9,C5293)),ISNUMBER(SEARCH('[1]Lookup for use classification'!$E$9,C5293)),ISNUMBER(SEARCH('[1]Lookup for use classification'!$F$9,C5293)),ISNUMBER(SEARCH('[1]Lookup for use classification'!$G$9,C5293)),ISNUMBER(SEARCH('[1]Lookup for use classification'!$H$9,C5293)),ISNUMBER(SEARCH('[1]Lookup for use classification'!$I$9,C5293)),ISNUMBER(SEARCH('[1]Lookup for use classification'!$J$9,C5293)),ISNUMBER(SEARCH('[1]Lookup for use classification'!$K$9,C5293))),'[1]Lookup for use classification'!$A$9,IF(OR(ISNUMBER(SEARCH('[1]Lookup for use classification'!$B$10,C5293)),ISNUMBER(SEARCH('[1]Lookup for use classification'!$C$10,C5293)),ISNUMBER(SEARCH('[1]Lookup for use classification'!$D$10,C5293)),ISNUMBER(SEARCH('[1]Lookup for use classification'!$E$10,C5293)),ISNUMBER(SEARCH('[1]Lookup for use classification'!$F$10,C5293)),ISNUMBER(SEARCH('[1]Lookup for use classification'!$G$10,C5293))),'[1]Lookup for use classification'!$A$10,IF(OR(ISNUMBER(SEARCH('[1]Lookup for use classification'!$B$11,C5293)),ISNUMBER(SEARCH('[1]Lookup for use classification'!$C$11,C5293))),'[1]Lookup for use classification'!$A$11,IF(OR(ISNUMBER(SEARCH('[1]Lookup for use classification'!$B$12,C5293)),ISNUMBER(SEARCH('[1]Lookup for use classification'!$C$12,C5293))),'[1]Lookup for use classification'!$A$12,IF(OR(ISNUMBER(SEARCH('[1]Lookup for use classification'!$B$13,C5293)),ISNUMBER(SEARCH('[1]Lookup for use classification'!$C$13,C5293)),ISNUMBER(SEARCH('[1]Lookup for use classification'!$D$13,C5293)),,ISNUMBER(SEARCH('[1]Lookup for use classification'!$C$13,C5293)),ISNUMBER(SEARCH('[1]Lookup for use classification'!$E$13,C5293))),'[1]Lookup for use classification'!$A$13,IF(OR(ISNUMBER(SEARCH('[1]Lookup for use classification'!$B$14,C5293)),ISNUMBER(SEARCH('[1]Lookup for use classification'!$C$14,C5293))),'[1]Lookup for use classification'!$A$14,"Other"))))))))))))</f>
        <v>Other</v>
      </c>
      <c r="E5293" s="163"/>
    </row>
    <row r="5294" spans="1:5">
      <c r="A5294" s="188" t="s">
        <v>2423</v>
      </c>
      <c r="B5294" s="165" t="s">
        <v>6187</v>
      </c>
      <c r="C5294" s="162" t="s">
        <v>6146</v>
      </c>
      <c r="D5294" s="8" t="str">
        <f>IF(OR(ISNUMBER(SEARCH('[1]Lookup for use classification'!$B$1,C5294)),ISNUMBER(SEARCH('[1]Lookup for use classification'!$C$1,C5294)),ISNUMBER(SEARCH('[1]Lookup for use classification'!$D$1,C5294)),ISNUMBER(SEARCH('[1]Lookup for use classification'!$E$1,C5294))),'[1]Lookup for use classification'!$A$1,IF(ISNUMBER(SEARCH('[1]Lookup for use classification'!$B$2,C5294)),'[1]Lookup for use classification'!$A$2,IF(ISNUMBER(SEARCH('[1]Lookup for use classification'!$B$3,C5294)),'[1]Lookup for use classification'!$A$3,IF(OR(ISNUMBER(SEARCH('[1]Lookup for use classification'!$B$4,C5294)),ISNUMBER(SEARCH('[1]Lookup for use classification'!$C$4,C5294)),ISNUMBER(SEARCH('[1]Lookup for use classification'!$D$4,C5294)),ISNUMBER(SEARCH('[1]Lookup for use classification'!$E$4,C5294))),'[1]Lookup for use classification'!$A$4,IF(OR(ISNUMBER(SEARCH('[1]Lookup for use classification'!$B$5,C5294)),ISNUMBER(SEARCH('[1]Lookup for use classification'!$C$5,C5294)),ISNUMBER(SEARCH('[1]Lookup for use classification'!$D$5,C5294))),'[1]Lookup for use classification'!$A$5,IF(OR(ISNUMBER(SEARCH('[1]Lookup for use classification'!$B$7,C5294)),ISNUMBER(SEARCH('[1]Lookup for use classification'!$C$7,C5294)),ISNUMBER(SEARCH('[1]Lookup for use classification'!$D$7,C5294))),'[1]Lookup for use classification'!$A$7,IF(OR(ISNUMBER(SEARCH('[1]Lookup for use classification'!$B$9,C5294)),ISNUMBER(SEARCH('[1]Lookup for use classification'!$C$9,C5294)),ISNUMBER(SEARCH('[1]Lookup for use classification'!$D$9,C5294)),ISNUMBER(SEARCH('[1]Lookup for use classification'!$E$9,C5294)),ISNUMBER(SEARCH('[1]Lookup for use classification'!$F$9,C5294)),ISNUMBER(SEARCH('[1]Lookup for use classification'!$G$9,C5294)),ISNUMBER(SEARCH('[1]Lookup for use classification'!$H$9,C5294)),ISNUMBER(SEARCH('[1]Lookup for use classification'!$I$9,C5294)),ISNUMBER(SEARCH('[1]Lookup for use classification'!$J$9,C5294)),ISNUMBER(SEARCH('[1]Lookup for use classification'!$K$9,C5294))),'[1]Lookup for use classification'!$A$9,IF(OR(ISNUMBER(SEARCH('[1]Lookup for use classification'!$B$10,C5294)),ISNUMBER(SEARCH('[1]Lookup for use classification'!$C$10,C5294)),ISNUMBER(SEARCH('[1]Lookup for use classification'!$D$10,C5294)),ISNUMBER(SEARCH('[1]Lookup for use classification'!$E$10,C5294)),ISNUMBER(SEARCH('[1]Lookup for use classification'!$F$10,C5294)),ISNUMBER(SEARCH('[1]Lookup for use classification'!$G$10,C5294))),'[1]Lookup for use classification'!$A$10,IF(OR(ISNUMBER(SEARCH('[1]Lookup for use classification'!$B$11,C5294)),ISNUMBER(SEARCH('[1]Lookup for use classification'!$C$11,C5294))),'[1]Lookup for use classification'!$A$11,IF(OR(ISNUMBER(SEARCH('[1]Lookup for use classification'!$B$12,C5294)),ISNUMBER(SEARCH('[1]Lookup for use classification'!$C$12,C5294))),'[1]Lookup for use classification'!$A$12,IF(OR(ISNUMBER(SEARCH('[1]Lookup for use classification'!$B$13,C5294)),ISNUMBER(SEARCH('[1]Lookup for use classification'!$C$13,C5294)),ISNUMBER(SEARCH('[1]Lookup for use classification'!$D$13,C5294)),,ISNUMBER(SEARCH('[1]Lookup for use classification'!$C$13,C5294)),ISNUMBER(SEARCH('[1]Lookup for use classification'!$E$13,C5294))),'[1]Lookup for use classification'!$A$13,IF(OR(ISNUMBER(SEARCH('[1]Lookup for use classification'!$B$14,C5294)),ISNUMBER(SEARCH('[1]Lookup for use classification'!$C$14,C5294))),'[1]Lookup for use classification'!$A$14,"Other"))))))))))))</f>
        <v>Public Assembly</v>
      </c>
      <c r="E5294" s="163"/>
    </row>
    <row r="5295" spans="1:5">
      <c r="A5295" s="188" t="s">
        <v>2423</v>
      </c>
      <c r="B5295" s="165" t="s">
        <v>6187</v>
      </c>
      <c r="C5295" s="162" t="s">
        <v>6147</v>
      </c>
      <c r="D5295" s="8" t="str">
        <f>IF(OR(ISNUMBER(SEARCH('[1]Lookup for use classification'!$B$1,C5295)),ISNUMBER(SEARCH('[1]Lookup for use classification'!$C$1,C5295)),ISNUMBER(SEARCH('[1]Lookup for use classification'!$D$1,C5295)),ISNUMBER(SEARCH('[1]Lookup for use classification'!$E$1,C5295))),'[1]Lookup for use classification'!$A$1,IF(ISNUMBER(SEARCH('[1]Lookup for use classification'!$B$2,C5295)),'[1]Lookup for use classification'!$A$2,IF(ISNUMBER(SEARCH('[1]Lookup for use classification'!$B$3,C5295)),'[1]Lookup for use classification'!$A$3,IF(OR(ISNUMBER(SEARCH('[1]Lookup for use classification'!$B$4,C5295)),ISNUMBER(SEARCH('[1]Lookup for use classification'!$C$4,C5295)),ISNUMBER(SEARCH('[1]Lookup for use classification'!$D$4,C5295)),ISNUMBER(SEARCH('[1]Lookup for use classification'!$E$4,C5295))),'[1]Lookup for use classification'!$A$4,IF(OR(ISNUMBER(SEARCH('[1]Lookup for use classification'!$B$5,C5295)),ISNUMBER(SEARCH('[1]Lookup for use classification'!$C$5,C5295)),ISNUMBER(SEARCH('[1]Lookup for use classification'!$D$5,C5295))),'[1]Lookup for use classification'!$A$5,IF(OR(ISNUMBER(SEARCH('[1]Lookup for use classification'!$B$7,C5295)),ISNUMBER(SEARCH('[1]Lookup for use classification'!$C$7,C5295)),ISNUMBER(SEARCH('[1]Lookup for use classification'!$D$7,C5295))),'[1]Lookup for use classification'!$A$7,IF(OR(ISNUMBER(SEARCH('[1]Lookup for use classification'!$B$9,C5295)),ISNUMBER(SEARCH('[1]Lookup for use classification'!$C$9,C5295)),ISNUMBER(SEARCH('[1]Lookup for use classification'!$D$9,C5295)),ISNUMBER(SEARCH('[1]Lookup for use classification'!$E$9,C5295)),ISNUMBER(SEARCH('[1]Lookup for use classification'!$F$9,C5295)),ISNUMBER(SEARCH('[1]Lookup for use classification'!$G$9,C5295)),ISNUMBER(SEARCH('[1]Lookup for use classification'!$H$9,C5295)),ISNUMBER(SEARCH('[1]Lookup for use classification'!$I$9,C5295)),ISNUMBER(SEARCH('[1]Lookup for use classification'!$J$9,C5295)),ISNUMBER(SEARCH('[1]Lookup for use classification'!$K$9,C5295))),'[1]Lookup for use classification'!$A$9,IF(OR(ISNUMBER(SEARCH('[1]Lookup for use classification'!$B$10,C5295)),ISNUMBER(SEARCH('[1]Lookup for use classification'!$C$10,C5295)),ISNUMBER(SEARCH('[1]Lookup for use classification'!$D$10,C5295)),ISNUMBER(SEARCH('[1]Lookup for use classification'!$E$10,C5295)),ISNUMBER(SEARCH('[1]Lookup for use classification'!$F$10,C5295)),ISNUMBER(SEARCH('[1]Lookup for use classification'!$G$10,C5295))),'[1]Lookup for use classification'!$A$10,IF(OR(ISNUMBER(SEARCH('[1]Lookup for use classification'!$B$11,C5295)),ISNUMBER(SEARCH('[1]Lookup for use classification'!$C$11,C5295))),'[1]Lookup for use classification'!$A$11,IF(OR(ISNUMBER(SEARCH('[1]Lookup for use classification'!$B$12,C5295)),ISNUMBER(SEARCH('[1]Lookup for use classification'!$C$12,C5295))),'[1]Lookup for use classification'!$A$12,IF(OR(ISNUMBER(SEARCH('[1]Lookup for use classification'!$B$13,C5295)),ISNUMBER(SEARCH('[1]Lookup for use classification'!$C$13,C5295)),ISNUMBER(SEARCH('[1]Lookup for use classification'!$D$13,C5295)),,ISNUMBER(SEARCH('[1]Lookup for use classification'!$C$13,C5295)),ISNUMBER(SEARCH('[1]Lookup for use classification'!$E$13,C5295))),'[1]Lookup for use classification'!$A$13,IF(OR(ISNUMBER(SEARCH('[1]Lookup for use classification'!$B$14,C5295)),ISNUMBER(SEARCH('[1]Lookup for use classification'!$C$14,C5295))),'[1]Lookup for use classification'!$A$14,"Other"))))))))))))</f>
        <v>Public Assembly</v>
      </c>
      <c r="E5295" s="163"/>
    </row>
    <row r="5296" spans="1:5">
      <c r="A5296" s="188" t="s">
        <v>2423</v>
      </c>
      <c r="B5296" s="165" t="s">
        <v>6187</v>
      </c>
      <c r="C5296" s="162" t="s">
        <v>6153</v>
      </c>
      <c r="D5296" s="8" t="str">
        <f>IF(OR(ISNUMBER(SEARCH('[1]Lookup for use classification'!$B$1,C5296)),ISNUMBER(SEARCH('[1]Lookup for use classification'!$C$1,C5296)),ISNUMBER(SEARCH('[1]Lookup for use classification'!$D$1,C5296)),ISNUMBER(SEARCH('[1]Lookup for use classification'!$E$1,C5296))),'[1]Lookup for use classification'!$A$1,IF(ISNUMBER(SEARCH('[1]Lookup for use classification'!$B$2,C5296)),'[1]Lookup for use classification'!$A$2,IF(ISNUMBER(SEARCH('[1]Lookup for use classification'!$B$3,C5296)),'[1]Lookup for use classification'!$A$3,IF(OR(ISNUMBER(SEARCH('[1]Lookup for use classification'!$B$4,C5296)),ISNUMBER(SEARCH('[1]Lookup for use classification'!$C$4,C5296)),ISNUMBER(SEARCH('[1]Lookup for use classification'!$D$4,C5296)),ISNUMBER(SEARCH('[1]Lookup for use classification'!$E$4,C5296))),'[1]Lookup for use classification'!$A$4,IF(OR(ISNUMBER(SEARCH('[1]Lookup for use classification'!$B$5,C5296)),ISNUMBER(SEARCH('[1]Lookup for use classification'!$C$5,C5296)),ISNUMBER(SEARCH('[1]Lookup for use classification'!$D$5,C5296))),'[1]Lookup for use classification'!$A$5,IF(OR(ISNUMBER(SEARCH('[1]Lookup for use classification'!$B$7,C5296)),ISNUMBER(SEARCH('[1]Lookup for use classification'!$C$7,C5296)),ISNUMBER(SEARCH('[1]Lookup for use classification'!$D$7,C5296))),'[1]Lookup for use classification'!$A$7,IF(OR(ISNUMBER(SEARCH('[1]Lookup for use classification'!$B$9,C5296)),ISNUMBER(SEARCH('[1]Lookup for use classification'!$C$9,C5296)),ISNUMBER(SEARCH('[1]Lookup for use classification'!$D$9,C5296)),ISNUMBER(SEARCH('[1]Lookup for use classification'!$E$9,C5296)),ISNUMBER(SEARCH('[1]Lookup for use classification'!$F$9,C5296)),ISNUMBER(SEARCH('[1]Lookup for use classification'!$G$9,C5296)),ISNUMBER(SEARCH('[1]Lookup for use classification'!$H$9,C5296)),ISNUMBER(SEARCH('[1]Lookup for use classification'!$I$9,C5296)),ISNUMBER(SEARCH('[1]Lookup for use classification'!$J$9,C5296)),ISNUMBER(SEARCH('[1]Lookup for use classification'!$K$9,C5296))),'[1]Lookup for use classification'!$A$9,IF(OR(ISNUMBER(SEARCH('[1]Lookup for use classification'!$B$10,C5296)),ISNUMBER(SEARCH('[1]Lookup for use classification'!$C$10,C5296)),ISNUMBER(SEARCH('[1]Lookup for use classification'!$D$10,C5296)),ISNUMBER(SEARCH('[1]Lookup for use classification'!$E$10,C5296)),ISNUMBER(SEARCH('[1]Lookup for use classification'!$F$10,C5296)),ISNUMBER(SEARCH('[1]Lookup for use classification'!$G$10,C5296))),'[1]Lookup for use classification'!$A$10,IF(OR(ISNUMBER(SEARCH('[1]Lookup for use classification'!$B$11,C5296)),ISNUMBER(SEARCH('[1]Lookup for use classification'!$C$11,C5296))),'[1]Lookup for use classification'!$A$11,IF(OR(ISNUMBER(SEARCH('[1]Lookup for use classification'!$B$12,C5296)),ISNUMBER(SEARCH('[1]Lookup for use classification'!$C$12,C5296))),'[1]Lookup for use classification'!$A$12,IF(OR(ISNUMBER(SEARCH('[1]Lookup for use classification'!$B$13,C5296)),ISNUMBER(SEARCH('[1]Lookup for use classification'!$C$13,C5296)),ISNUMBER(SEARCH('[1]Lookup for use classification'!$D$13,C5296)),,ISNUMBER(SEARCH('[1]Lookup for use classification'!$C$13,C5296)),ISNUMBER(SEARCH('[1]Lookup for use classification'!$E$13,C5296))),'[1]Lookup for use classification'!$A$13,IF(OR(ISNUMBER(SEARCH('[1]Lookup for use classification'!$B$14,C5296)),ISNUMBER(SEARCH('[1]Lookup for use classification'!$C$14,C5296))),'[1]Lookup for use classification'!$A$14,"Other"))))))))))))</f>
        <v>Public Assembly</v>
      </c>
      <c r="E5296" s="163"/>
    </row>
    <row r="5297" spans="1:5">
      <c r="A5297" s="188" t="s">
        <v>2423</v>
      </c>
      <c r="B5297" s="165" t="s">
        <v>6187</v>
      </c>
      <c r="C5297" s="162" t="s">
        <v>6165</v>
      </c>
      <c r="D5297" s="8" t="str">
        <f>IF(OR(ISNUMBER(SEARCH('[1]Lookup for use classification'!$B$1,C5297)),ISNUMBER(SEARCH('[1]Lookup for use classification'!$C$1,C5297)),ISNUMBER(SEARCH('[1]Lookup for use classification'!$D$1,C5297)),ISNUMBER(SEARCH('[1]Lookup for use classification'!$E$1,C5297))),'[1]Lookup for use classification'!$A$1,IF(ISNUMBER(SEARCH('[1]Lookup for use classification'!$B$2,C5297)),'[1]Lookup for use classification'!$A$2,IF(ISNUMBER(SEARCH('[1]Lookup for use classification'!$B$3,C5297)),'[1]Lookup for use classification'!$A$3,IF(OR(ISNUMBER(SEARCH('[1]Lookup for use classification'!$B$4,C5297)),ISNUMBER(SEARCH('[1]Lookup for use classification'!$C$4,C5297)),ISNUMBER(SEARCH('[1]Lookup for use classification'!$D$4,C5297)),ISNUMBER(SEARCH('[1]Lookup for use classification'!$E$4,C5297))),'[1]Lookup for use classification'!$A$4,IF(OR(ISNUMBER(SEARCH('[1]Lookup for use classification'!$B$5,C5297)),ISNUMBER(SEARCH('[1]Lookup for use classification'!$C$5,C5297)),ISNUMBER(SEARCH('[1]Lookup for use classification'!$D$5,C5297))),'[1]Lookup for use classification'!$A$5,IF(OR(ISNUMBER(SEARCH('[1]Lookup for use classification'!$B$7,C5297)),ISNUMBER(SEARCH('[1]Lookup for use classification'!$C$7,C5297)),ISNUMBER(SEARCH('[1]Lookup for use classification'!$D$7,C5297))),'[1]Lookup for use classification'!$A$7,IF(OR(ISNUMBER(SEARCH('[1]Lookup for use classification'!$B$9,C5297)),ISNUMBER(SEARCH('[1]Lookup for use classification'!$C$9,C5297)),ISNUMBER(SEARCH('[1]Lookup for use classification'!$D$9,C5297)),ISNUMBER(SEARCH('[1]Lookup for use classification'!$E$9,C5297)),ISNUMBER(SEARCH('[1]Lookup for use classification'!$F$9,C5297)),ISNUMBER(SEARCH('[1]Lookup for use classification'!$G$9,C5297)),ISNUMBER(SEARCH('[1]Lookup for use classification'!$H$9,C5297)),ISNUMBER(SEARCH('[1]Lookup for use classification'!$I$9,C5297)),ISNUMBER(SEARCH('[1]Lookup for use classification'!$J$9,C5297)),ISNUMBER(SEARCH('[1]Lookup for use classification'!$K$9,C5297))),'[1]Lookup for use classification'!$A$9,IF(OR(ISNUMBER(SEARCH('[1]Lookup for use classification'!$B$10,C5297)),ISNUMBER(SEARCH('[1]Lookup for use classification'!$C$10,C5297)),ISNUMBER(SEARCH('[1]Lookup for use classification'!$D$10,C5297)),ISNUMBER(SEARCH('[1]Lookup for use classification'!$E$10,C5297)),ISNUMBER(SEARCH('[1]Lookup for use classification'!$F$10,C5297)),ISNUMBER(SEARCH('[1]Lookup for use classification'!$G$10,C5297))),'[1]Lookup for use classification'!$A$10,IF(OR(ISNUMBER(SEARCH('[1]Lookup for use classification'!$B$11,C5297)),ISNUMBER(SEARCH('[1]Lookup for use classification'!$C$11,C5297))),'[1]Lookup for use classification'!$A$11,IF(OR(ISNUMBER(SEARCH('[1]Lookup for use classification'!$B$12,C5297)),ISNUMBER(SEARCH('[1]Lookup for use classification'!$C$12,C5297))),'[1]Lookup for use classification'!$A$12,IF(OR(ISNUMBER(SEARCH('[1]Lookup for use classification'!$B$13,C5297)),ISNUMBER(SEARCH('[1]Lookup for use classification'!$C$13,C5297)),ISNUMBER(SEARCH('[1]Lookup for use classification'!$D$13,C5297)),,ISNUMBER(SEARCH('[1]Lookup for use classification'!$C$13,C5297)),ISNUMBER(SEARCH('[1]Lookup for use classification'!$E$13,C5297))),'[1]Lookup for use classification'!$A$13,IF(OR(ISNUMBER(SEARCH('[1]Lookup for use classification'!$B$14,C5297)),ISNUMBER(SEARCH('[1]Lookup for use classification'!$C$14,C5297))),'[1]Lookup for use classification'!$A$14,"Other"))))))))))))</f>
        <v>Public Assembly</v>
      </c>
      <c r="E5297" s="163"/>
    </row>
    <row r="5298" spans="1:5">
      <c r="A5298" s="188" t="s">
        <v>2423</v>
      </c>
      <c r="B5298" s="165" t="s">
        <v>6187</v>
      </c>
      <c r="C5298" s="162" t="s">
        <v>6167</v>
      </c>
      <c r="D5298" s="8" t="str">
        <f>IF(OR(ISNUMBER(SEARCH('[1]Lookup for use classification'!$B$1,C5298)),ISNUMBER(SEARCH('[1]Lookup for use classification'!$C$1,C5298)),ISNUMBER(SEARCH('[1]Lookup for use classification'!$D$1,C5298)),ISNUMBER(SEARCH('[1]Lookup for use classification'!$E$1,C5298))),'[1]Lookup for use classification'!$A$1,IF(ISNUMBER(SEARCH('[1]Lookup for use classification'!$B$2,C5298)),'[1]Lookup for use classification'!$A$2,IF(ISNUMBER(SEARCH('[1]Lookup for use classification'!$B$3,C5298)),'[1]Lookup for use classification'!$A$3,IF(OR(ISNUMBER(SEARCH('[1]Lookup for use classification'!$B$4,C5298)),ISNUMBER(SEARCH('[1]Lookup for use classification'!$C$4,C5298)),ISNUMBER(SEARCH('[1]Lookup for use classification'!$D$4,C5298)),ISNUMBER(SEARCH('[1]Lookup for use classification'!$E$4,C5298))),'[1]Lookup for use classification'!$A$4,IF(OR(ISNUMBER(SEARCH('[1]Lookup for use classification'!$B$5,C5298)),ISNUMBER(SEARCH('[1]Lookup for use classification'!$C$5,C5298)),ISNUMBER(SEARCH('[1]Lookup for use classification'!$D$5,C5298))),'[1]Lookup for use classification'!$A$5,IF(OR(ISNUMBER(SEARCH('[1]Lookup for use classification'!$B$7,C5298)),ISNUMBER(SEARCH('[1]Lookup for use classification'!$C$7,C5298)),ISNUMBER(SEARCH('[1]Lookup for use classification'!$D$7,C5298))),'[1]Lookup for use classification'!$A$7,IF(OR(ISNUMBER(SEARCH('[1]Lookup for use classification'!$B$9,C5298)),ISNUMBER(SEARCH('[1]Lookup for use classification'!$C$9,C5298)),ISNUMBER(SEARCH('[1]Lookup for use classification'!$D$9,C5298)),ISNUMBER(SEARCH('[1]Lookup for use classification'!$E$9,C5298)),ISNUMBER(SEARCH('[1]Lookup for use classification'!$F$9,C5298)),ISNUMBER(SEARCH('[1]Lookup for use classification'!$G$9,C5298)),ISNUMBER(SEARCH('[1]Lookup for use classification'!$H$9,C5298)),ISNUMBER(SEARCH('[1]Lookup for use classification'!$I$9,C5298)),ISNUMBER(SEARCH('[1]Lookup for use classification'!$J$9,C5298)),ISNUMBER(SEARCH('[1]Lookup for use classification'!$K$9,C5298))),'[1]Lookup for use classification'!$A$9,IF(OR(ISNUMBER(SEARCH('[1]Lookup for use classification'!$B$10,C5298)),ISNUMBER(SEARCH('[1]Lookup for use classification'!$C$10,C5298)),ISNUMBER(SEARCH('[1]Lookup for use classification'!$D$10,C5298)),ISNUMBER(SEARCH('[1]Lookup for use classification'!$E$10,C5298)),ISNUMBER(SEARCH('[1]Lookup for use classification'!$F$10,C5298)),ISNUMBER(SEARCH('[1]Lookup for use classification'!$G$10,C5298))),'[1]Lookup for use classification'!$A$10,IF(OR(ISNUMBER(SEARCH('[1]Lookup for use classification'!$B$11,C5298)),ISNUMBER(SEARCH('[1]Lookup for use classification'!$C$11,C5298))),'[1]Lookup for use classification'!$A$11,IF(OR(ISNUMBER(SEARCH('[1]Lookup for use classification'!$B$12,C5298)),ISNUMBER(SEARCH('[1]Lookup for use classification'!$C$12,C5298))),'[1]Lookup for use classification'!$A$12,IF(OR(ISNUMBER(SEARCH('[1]Lookup for use classification'!$B$13,C5298)),ISNUMBER(SEARCH('[1]Lookup for use classification'!$C$13,C5298)),ISNUMBER(SEARCH('[1]Lookup for use classification'!$D$13,C5298)),,ISNUMBER(SEARCH('[1]Lookup for use classification'!$C$13,C5298)),ISNUMBER(SEARCH('[1]Lookup for use classification'!$E$13,C5298))),'[1]Lookup for use classification'!$A$13,IF(OR(ISNUMBER(SEARCH('[1]Lookup for use classification'!$B$14,C5298)),ISNUMBER(SEARCH('[1]Lookup for use classification'!$C$14,C5298))),'[1]Lookup for use classification'!$A$14,"Other"))))))))))))</f>
        <v>Public Assembly</v>
      </c>
      <c r="E5298" s="163"/>
    </row>
    <row r="5299" spans="1:5">
      <c r="A5299" s="188" t="s">
        <v>2423</v>
      </c>
      <c r="B5299" s="165" t="s">
        <v>6187</v>
      </c>
      <c r="C5299" s="162" t="s">
        <v>6180</v>
      </c>
      <c r="D5299" s="8" t="s">
        <v>2233</v>
      </c>
      <c r="E5299" s="163"/>
    </row>
    <row r="5300" spans="1:5">
      <c r="A5300" s="188" t="s">
        <v>2423</v>
      </c>
      <c r="B5300" s="165" t="s">
        <v>6187</v>
      </c>
      <c r="C5300" s="162" t="s">
        <v>6141</v>
      </c>
      <c r="D5300" s="8" t="str">
        <f>IF(OR(ISNUMBER(SEARCH('[1]Lookup for use classification'!$B$1,C5300)),ISNUMBER(SEARCH('[1]Lookup for use classification'!$C$1,C5300)),ISNUMBER(SEARCH('[1]Lookup for use classification'!$D$1,C5300)),ISNUMBER(SEARCH('[1]Lookup for use classification'!$E$1,C5300))),'[1]Lookup for use classification'!$A$1,IF(ISNUMBER(SEARCH('[1]Lookup for use classification'!$B$2,C5300)),'[1]Lookup for use classification'!$A$2,IF(ISNUMBER(SEARCH('[1]Lookup for use classification'!$B$3,C5300)),'[1]Lookup for use classification'!$A$3,IF(OR(ISNUMBER(SEARCH('[1]Lookup for use classification'!$B$4,C5300)),ISNUMBER(SEARCH('[1]Lookup for use classification'!$C$4,C5300)),ISNUMBER(SEARCH('[1]Lookup for use classification'!$D$4,C5300)),ISNUMBER(SEARCH('[1]Lookup for use classification'!$E$4,C5300))),'[1]Lookup for use classification'!$A$4,IF(OR(ISNUMBER(SEARCH('[1]Lookup for use classification'!$B$5,C5300)),ISNUMBER(SEARCH('[1]Lookup for use classification'!$C$5,C5300)),ISNUMBER(SEARCH('[1]Lookup for use classification'!$D$5,C5300))),'[1]Lookup for use classification'!$A$5,IF(OR(ISNUMBER(SEARCH('[1]Lookup for use classification'!$B$7,C5300)),ISNUMBER(SEARCH('[1]Lookup for use classification'!$C$7,C5300)),ISNUMBER(SEARCH('[1]Lookup for use classification'!$D$7,C5300))),'[1]Lookup for use classification'!$A$7,IF(OR(ISNUMBER(SEARCH('[1]Lookup for use classification'!$B$9,C5300)),ISNUMBER(SEARCH('[1]Lookup for use classification'!$C$9,C5300)),ISNUMBER(SEARCH('[1]Lookup for use classification'!$D$9,C5300)),ISNUMBER(SEARCH('[1]Lookup for use classification'!$E$9,C5300)),ISNUMBER(SEARCH('[1]Lookup for use classification'!$F$9,C5300)),ISNUMBER(SEARCH('[1]Lookup for use classification'!$G$9,C5300)),ISNUMBER(SEARCH('[1]Lookup for use classification'!$H$9,C5300)),ISNUMBER(SEARCH('[1]Lookup for use classification'!$I$9,C5300)),ISNUMBER(SEARCH('[1]Lookup for use classification'!$J$9,C5300)),ISNUMBER(SEARCH('[1]Lookup for use classification'!$K$9,C5300))),'[1]Lookup for use classification'!$A$9,IF(OR(ISNUMBER(SEARCH('[1]Lookup for use classification'!$B$10,C5300)),ISNUMBER(SEARCH('[1]Lookup for use classification'!$C$10,C5300)),ISNUMBER(SEARCH('[1]Lookup for use classification'!$D$10,C5300)),ISNUMBER(SEARCH('[1]Lookup for use classification'!$E$10,C5300)),ISNUMBER(SEARCH('[1]Lookup for use classification'!$F$10,C5300)),ISNUMBER(SEARCH('[1]Lookup for use classification'!$G$10,C5300))),'[1]Lookup for use classification'!$A$10,IF(OR(ISNUMBER(SEARCH('[1]Lookup for use classification'!$B$11,C5300)),ISNUMBER(SEARCH('[1]Lookup for use classification'!$C$11,C5300))),'[1]Lookup for use classification'!$A$11,IF(OR(ISNUMBER(SEARCH('[1]Lookup for use classification'!$B$12,C5300)),ISNUMBER(SEARCH('[1]Lookup for use classification'!$C$12,C5300))),'[1]Lookup for use classification'!$A$12,IF(OR(ISNUMBER(SEARCH('[1]Lookup for use classification'!$B$13,C5300)),ISNUMBER(SEARCH('[1]Lookup for use classification'!$C$13,C5300)),ISNUMBER(SEARCH('[1]Lookup for use classification'!$D$13,C5300)),,ISNUMBER(SEARCH('[1]Lookup for use classification'!$C$13,C5300)),ISNUMBER(SEARCH('[1]Lookup for use classification'!$E$13,C5300))),'[1]Lookup for use classification'!$A$13,IF(OR(ISNUMBER(SEARCH('[1]Lookup for use classification'!$B$14,C5300)),ISNUMBER(SEARCH('[1]Lookup for use classification'!$C$14,C5300))),'[1]Lookup for use classification'!$A$14,"Other"))))))))))))</f>
        <v>Public Safety</v>
      </c>
      <c r="E5300" s="163"/>
    </row>
    <row r="5301" spans="1:5">
      <c r="A5301" s="188" t="s">
        <v>2423</v>
      </c>
      <c r="B5301" s="165" t="s">
        <v>6187</v>
      </c>
      <c r="C5301" s="162" t="s">
        <v>6141</v>
      </c>
      <c r="D5301" s="8" t="str">
        <f>IF(OR(ISNUMBER(SEARCH('[1]Lookup for use classification'!$B$1,C5301)),ISNUMBER(SEARCH('[1]Lookup for use classification'!$C$1,C5301)),ISNUMBER(SEARCH('[1]Lookup for use classification'!$D$1,C5301)),ISNUMBER(SEARCH('[1]Lookup for use classification'!$E$1,C5301))),'[1]Lookup for use classification'!$A$1,IF(ISNUMBER(SEARCH('[1]Lookup for use classification'!$B$2,C5301)),'[1]Lookup for use classification'!$A$2,IF(ISNUMBER(SEARCH('[1]Lookup for use classification'!$B$3,C5301)),'[1]Lookup for use classification'!$A$3,IF(OR(ISNUMBER(SEARCH('[1]Lookup for use classification'!$B$4,C5301)),ISNUMBER(SEARCH('[1]Lookup for use classification'!$C$4,C5301)),ISNUMBER(SEARCH('[1]Lookup for use classification'!$D$4,C5301)),ISNUMBER(SEARCH('[1]Lookup for use classification'!$E$4,C5301))),'[1]Lookup for use classification'!$A$4,IF(OR(ISNUMBER(SEARCH('[1]Lookup for use classification'!$B$5,C5301)),ISNUMBER(SEARCH('[1]Lookup for use classification'!$C$5,C5301)),ISNUMBER(SEARCH('[1]Lookup for use classification'!$D$5,C5301))),'[1]Lookup for use classification'!$A$5,IF(OR(ISNUMBER(SEARCH('[1]Lookup for use classification'!$B$7,C5301)),ISNUMBER(SEARCH('[1]Lookup for use classification'!$C$7,C5301)),ISNUMBER(SEARCH('[1]Lookup for use classification'!$D$7,C5301))),'[1]Lookup for use classification'!$A$7,IF(OR(ISNUMBER(SEARCH('[1]Lookup for use classification'!$B$9,C5301)),ISNUMBER(SEARCH('[1]Lookup for use classification'!$C$9,C5301)),ISNUMBER(SEARCH('[1]Lookup for use classification'!$D$9,C5301)),ISNUMBER(SEARCH('[1]Lookup for use classification'!$E$9,C5301)),ISNUMBER(SEARCH('[1]Lookup for use classification'!$F$9,C5301)),ISNUMBER(SEARCH('[1]Lookup for use classification'!$G$9,C5301)),ISNUMBER(SEARCH('[1]Lookup for use classification'!$H$9,C5301)),ISNUMBER(SEARCH('[1]Lookup for use classification'!$I$9,C5301)),ISNUMBER(SEARCH('[1]Lookup for use classification'!$J$9,C5301)),ISNUMBER(SEARCH('[1]Lookup for use classification'!$K$9,C5301))),'[1]Lookup for use classification'!$A$9,IF(OR(ISNUMBER(SEARCH('[1]Lookup for use classification'!$B$10,C5301)),ISNUMBER(SEARCH('[1]Lookup for use classification'!$C$10,C5301)),ISNUMBER(SEARCH('[1]Lookup for use classification'!$D$10,C5301)),ISNUMBER(SEARCH('[1]Lookup for use classification'!$E$10,C5301)),ISNUMBER(SEARCH('[1]Lookup for use classification'!$F$10,C5301)),ISNUMBER(SEARCH('[1]Lookup for use classification'!$G$10,C5301))),'[1]Lookup for use classification'!$A$10,IF(OR(ISNUMBER(SEARCH('[1]Lookup for use classification'!$B$11,C5301)),ISNUMBER(SEARCH('[1]Lookup for use classification'!$C$11,C5301))),'[1]Lookup for use classification'!$A$11,IF(OR(ISNUMBER(SEARCH('[1]Lookup for use classification'!$B$12,C5301)),ISNUMBER(SEARCH('[1]Lookup for use classification'!$C$12,C5301))),'[1]Lookup for use classification'!$A$12,IF(OR(ISNUMBER(SEARCH('[1]Lookup for use classification'!$B$13,C5301)),ISNUMBER(SEARCH('[1]Lookup for use classification'!$C$13,C5301)),ISNUMBER(SEARCH('[1]Lookup for use classification'!$D$13,C5301)),,ISNUMBER(SEARCH('[1]Lookup for use classification'!$C$13,C5301)),ISNUMBER(SEARCH('[1]Lookup for use classification'!$E$13,C5301))),'[1]Lookup for use classification'!$A$13,IF(OR(ISNUMBER(SEARCH('[1]Lookup for use classification'!$B$14,C5301)),ISNUMBER(SEARCH('[1]Lookup for use classification'!$C$14,C5301))),'[1]Lookup for use classification'!$A$14,"Other"))))))))))))</f>
        <v>Public Safety</v>
      </c>
      <c r="E5301" s="163"/>
    </row>
  </sheetData>
  <autoFilter ref="A1:R5301">
    <filterColumn colId="0">
      <filters>
        <filter val="Bethel"/>
        <filter val="Craig"/>
        <filter val="Dillingham"/>
        <filter val="HAINES"/>
        <filter val="Nome"/>
        <filter val="Sand Point"/>
        <filter val="Sitka"/>
        <filter val="TOK"/>
        <filter val="Valdez"/>
        <filter val="Yakutat"/>
      </filters>
    </filterColumn>
  </autoFilter>
  <sortState ref="A2:R5387">
    <sortCondition ref="A2:A5387"/>
    <sortCondition ref="D2:D5387"/>
    <sortCondition ref="E2:E5387"/>
  </sortState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[2]Categories!#REF!</xm:f>
          </x14:formula1>
          <xm:sqref>D4829:D4906</xm:sqref>
        </x14:dataValidation>
        <x14:dataValidation type="list" allowBlank="1" showInputMessage="1" showErrorMessage="1">
          <x14:formula1>
            <xm:f>[3]Categories!#REF!</xm:f>
          </x14:formula1>
          <xm:sqref>D4921:D4924</xm:sqref>
        </x14:dataValidation>
        <x14:dataValidation type="list" allowBlank="1" showInputMessage="1" showErrorMessage="1">
          <x14:formula1>
            <xm:f>[4]Categories!#REF!</xm:f>
          </x14:formula1>
          <xm:sqref>D5031:D5053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9"/>
  <sheetViews>
    <sheetView workbookViewId="0">
      <selection activeCell="A8" sqref="A4:A18"/>
      <pivotSelection pane="bottomRight" showHeader="1" activeRow="7" click="1" r:id="rId1">
        <pivotArea dataOnly="0" labelOnly="1" fieldPosition="0">
          <references count="1">
            <reference field="4" count="0"/>
          </references>
        </pivotArea>
      </pivotSelection>
    </sheetView>
  </sheetViews>
  <sheetFormatPr defaultRowHeight="15"/>
  <cols>
    <col min="1" max="1" width="35.85546875" bestFit="1" customWidth="1"/>
    <col min="2" max="2" width="22" bestFit="1" customWidth="1"/>
    <col min="3" max="3" width="22.7109375" bestFit="1" customWidth="1"/>
  </cols>
  <sheetData>
    <row r="3" spans="1:3">
      <c r="A3" s="141" t="s">
        <v>4506</v>
      </c>
      <c r="B3" t="s">
        <v>4509</v>
      </c>
      <c r="C3" t="s">
        <v>4510</v>
      </c>
    </row>
    <row r="4" spans="1:3">
      <c r="A4" s="2" t="s">
        <v>3615</v>
      </c>
      <c r="B4" s="142">
        <v>5832.7777777777774</v>
      </c>
      <c r="C4" s="142">
        <v>4401.6153846153848</v>
      </c>
    </row>
    <row r="5" spans="1:3">
      <c r="A5" s="2" t="s">
        <v>3335</v>
      </c>
      <c r="B5" s="142">
        <v>25154.539868421052</v>
      </c>
      <c r="C5" s="142">
        <v>17601.973443384457</v>
      </c>
    </row>
    <row r="6" spans="1:3">
      <c r="A6" s="2" t="s">
        <v>3325</v>
      </c>
      <c r="B6" s="142">
        <v>19106</v>
      </c>
      <c r="C6" s="142">
        <v>17283.302515061983</v>
      </c>
    </row>
    <row r="7" spans="1:3">
      <c r="A7" s="2" t="s">
        <v>3315</v>
      </c>
      <c r="B7" s="142">
        <v>5305.125</v>
      </c>
      <c r="C7" s="142">
        <v>1531.3625304136251</v>
      </c>
    </row>
    <row r="8" spans="1:3">
      <c r="A8" s="2" t="s">
        <v>3232</v>
      </c>
      <c r="B8" s="142">
        <v>5596.2887074829932</v>
      </c>
      <c r="C8" s="142">
        <v>5562.0960077222544</v>
      </c>
    </row>
    <row r="9" spans="1:3">
      <c r="A9" s="2" t="s">
        <v>3216</v>
      </c>
      <c r="B9" s="142">
        <v>16241.357142857143</v>
      </c>
      <c r="C9" s="142">
        <v>8794.3936021897789</v>
      </c>
    </row>
    <row r="10" spans="1:3">
      <c r="A10" s="2" t="s">
        <v>377</v>
      </c>
      <c r="B10" s="142">
        <v>3791.3821758308159</v>
      </c>
      <c r="C10" s="142">
        <v>4304.8764889512122</v>
      </c>
    </row>
    <row r="11" spans="1:3">
      <c r="A11" s="2" t="s">
        <v>1500</v>
      </c>
      <c r="B11" s="142">
        <v>4814.2782258064517</v>
      </c>
      <c r="C11" s="142">
        <v>5212.4857913850565</v>
      </c>
    </row>
    <row r="12" spans="1:3">
      <c r="A12" s="2" t="s">
        <v>2424</v>
      </c>
      <c r="B12" s="142">
        <v>5002.4016528925622</v>
      </c>
      <c r="C12" s="142">
        <v>2425.6186277372267</v>
      </c>
    </row>
    <row r="13" spans="1:3">
      <c r="A13" s="2" t="s">
        <v>213</v>
      </c>
      <c r="B13" s="142">
        <v>5372.8599333333332</v>
      </c>
      <c r="C13" s="142">
        <v>4326.1132120076272</v>
      </c>
    </row>
    <row r="14" spans="1:3">
      <c r="A14" s="2" t="s">
        <v>2233</v>
      </c>
      <c r="B14" s="142">
        <v>6258.8918918918916</v>
      </c>
      <c r="C14" s="142">
        <v>1168.6036839416061</v>
      </c>
    </row>
    <row r="15" spans="1:3">
      <c r="A15" s="2" t="s">
        <v>2194</v>
      </c>
      <c r="B15" s="142">
        <v>4802.3428571428567</v>
      </c>
      <c r="C15" s="142">
        <v>3041.7931034482758</v>
      </c>
    </row>
    <row r="16" spans="1:3">
      <c r="A16" s="2" t="s">
        <v>1980</v>
      </c>
      <c r="B16" s="142">
        <v>2630.8784046692608</v>
      </c>
      <c r="C16" s="142">
        <v>3183.9300653092587</v>
      </c>
    </row>
    <row r="17" spans="1:3">
      <c r="A17" s="2" t="s">
        <v>65</v>
      </c>
      <c r="B17" s="142">
        <v>2558.5952380952381</v>
      </c>
      <c r="C17" s="142">
        <v>1000</v>
      </c>
    </row>
    <row r="18" spans="1:3">
      <c r="A18" s="2" t="s">
        <v>4507</v>
      </c>
      <c r="B18" s="142"/>
      <c r="C18" s="142"/>
    </row>
    <row r="19" spans="1:3">
      <c r="A19" s="2" t="s">
        <v>4508</v>
      </c>
      <c r="B19" s="142">
        <v>7907.9947926803761</v>
      </c>
      <c r="C19" s="142">
        <v>7193.1949491531032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9"/>
  <sheetViews>
    <sheetView workbookViewId="0">
      <selection activeCell="I903" sqref="I903"/>
    </sheetView>
  </sheetViews>
  <sheetFormatPr defaultRowHeight="15"/>
  <cols>
    <col min="2" max="2" width="19" bestFit="1" customWidth="1"/>
    <col min="3" max="3" width="83.28515625" bestFit="1" customWidth="1"/>
  </cols>
  <sheetData>
    <row r="1" spans="1:3">
      <c r="A1" t="str">
        <f t="shared" ref="A1:A64" si="0">CONCATENATE(B1,C1)</f>
        <v>ADAKMaintenance Shop/SEF #2531000119*Central Region</v>
      </c>
      <c r="B1" t="s">
        <v>2565</v>
      </c>
      <c r="C1" t="s">
        <v>2567</v>
      </c>
    </row>
    <row r="2" spans="1:3">
      <c r="A2" t="str">
        <f t="shared" si="0"/>
        <v>ADAKSRE Building #2531000118*Central Region</v>
      </c>
      <c r="B2" t="s">
        <v>2565</v>
      </c>
      <c r="C2" t="s">
        <v>2566</v>
      </c>
    </row>
    <row r="3" spans="1:3">
      <c r="A3" t="str">
        <f t="shared" si="0"/>
        <v>AkhiokAkhiokKodiak Island Borough</v>
      </c>
      <c r="B3" t="s">
        <v>617</v>
      </c>
      <c r="C3" t="s">
        <v>5834</v>
      </c>
    </row>
    <row r="4" spans="1:3">
      <c r="A4" t="str">
        <f t="shared" si="0"/>
        <v>AKIACHAKAkiachak K-12 SchoolYupiit School District</v>
      </c>
      <c r="B4" t="s">
        <v>2569</v>
      </c>
      <c r="C4" t="s">
        <v>3336</v>
      </c>
    </row>
    <row r="5" spans="1:3">
      <c r="A5" t="str">
        <f t="shared" si="0"/>
        <v>AKIACHAKSRE Building #1 (Heated) #2531000158Central Region</v>
      </c>
      <c r="B5" t="s">
        <v>2569</v>
      </c>
      <c r="C5" t="s">
        <v>2570</v>
      </c>
    </row>
    <row r="6" spans="1:3">
      <c r="A6" t="str">
        <f t="shared" si="0"/>
        <v>AKIACHAKSRE Building #2 #2531000159Central Region</v>
      </c>
      <c r="B6" t="s">
        <v>2569</v>
      </c>
      <c r="C6" t="s">
        <v>2571</v>
      </c>
    </row>
    <row r="7" spans="1:3">
      <c r="A7" t="str">
        <f t="shared" si="0"/>
        <v>AKIAKAkiak K-12 SchoolYupiit School District</v>
      </c>
      <c r="B7" t="s">
        <v>2428</v>
      </c>
      <c r="C7" t="s">
        <v>3339</v>
      </c>
    </row>
    <row r="8" spans="1:3">
      <c r="A8" t="str">
        <f t="shared" si="0"/>
        <v>AKIAKAkiak Native CommunityTribal Government - ANTHC</v>
      </c>
      <c r="B8" t="s">
        <v>2428</v>
      </c>
      <c r="C8" t="s">
        <v>2429</v>
      </c>
    </row>
    <row r="9" spans="1:3">
      <c r="A9" t="str">
        <f t="shared" si="0"/>
        <v>AKIAKAkiak Water PlantTribal Government - ANTHC</v>
      </c>
      <c r="B9" t="s">
        <v>2428</v>
      </c>
      <c r="C9" t="s">
        <v>5835</v>
      </c>
    </row>
    <row r="10" spans="1:3">
      <c r="A10" t="str">
        <f t="shared" si="0"/>
        <v>AKIAKSRE Building #1 (Heated) #2533003407Central Region</v>
      </c>
      <c r="B10" t="s">
        <v>2428</v>
      </c>
      <c r="C10" t="s">
        <v>5836</v>
      </c>
    </row>
    <row r="11" spans="1:3">
      <c r="A11" t="str">
        <f t="shared" si="0"/>
        <v>AKUTANAkutan K-12 SchoolAleutians East Borough School District</v>
      </c>
      <c r="B11" t="s">
        <v>1981</v>
      </c>
      <c r="C11" t="s">
        <v>3340</v>
      </c>
    </row>
    <row r="12" spans="1:3">
      <c r="A12" t="str">
        <f t="shared" si="0"/>
        <v>AKUTANSRE/Sand Storage Building (Heated)*Central Region</v>
      </c>
      <c r="B12" t="s">
        <v>1981</v>
      </c>
      <c r="C12" t="s">
        <v>1982</v>
      </c>
    </row>
    <row r="13" spans="1:3">
      <c r="A13" t="str">
        <f t="shared" si="0"/>
        <v>AlakanukAlakanuk ClinicTribal Government - ANTHC</v>
      </c>
      <c r="B13" t="s">
        <v>43</v>
      </c>
      <c r="C13" t="s">
        <v>3233</v>
      </c>
    </row>
    <row r="14" spans="1:3">
      <c r="A14" t="str">
        <f t="shared" si="0"/>
        <v>AlakanukAlakanuk Tribal OfficeTribal Government - ANTHC</v>
      </c>
      <c r="B14" t="s">
        <v>43</v>
      </c>
      <c r="C14" t="s">
        <v>3000</v>
      </c>
    </row>
    <row r="15" spans="1:3">
      <c r="A15" t="str">
        <f t="shared" si="0"/>
        <v>AlakanukAlakanuk WasheteriaTribal Government - ANTHC</v>
      </c>
      <c r="B15" t="s">
        <v>43</v>
      </c>
      <c r="C15" t="s">
        <v>5837</v>
      </c>
    </row>
    <row r="16" spans="1:3">
      <c r="A16" t="str">
        <f t="shared" si="0"/>
        <v>AlakanukAlakanuk Water Treatment PlantTribal Government - ANTHC</v>
      </c>
      <c r="B16" t="s">
        <v>43</v>
      </c>
      <c r="C16" t="s">
        <v>5838</v>
      </c>
    </row>
    <row r="17" spans="1:3">
      <c r="A17" t="str">
        <f t="shared" si="0"/>
        <v>AlakanukPolice DepartmentCity of Alakanuk</v>
      </c>
      <c r="B17" t="s">
        <v>43</v>
      </c>
      <c r="C17" t="s">
        <v>2299</v>
      </c>
    </row>
    <row r="18" spans="1:3">
      <c r="A18" t="str">
        <f t="shared" si="0"/>
        <v>AlakanukSauna and LaundryCity of Alakanuk</v>
      </c>
      <c r="B18" t="s">
        <v>43</v>
      </c>
      <c r="C18" t="s">
        <v>2298</v>
      </c>
    </row>
    <row r="19" spans="1:3">
      <c r="A19" t="str">
        <f t="shared" si="0"/>
        <v>AlakanukSREB Building #2523000007*Northern Region</v>
      </c>
      <c r="B19" t="s">
        <v>43</v>
      </c>
      <c r="C19" t="s">
        <v>2576</v>
      </c>
    </row>
    <row r="20" spans="1:3">
      <c r="A20" t="str">
        <f t="shared" si="0"/>
        <v>AlakanukWater and SewerCity of Alakanuk</v>
      </c>
      <c r="B20" t="s">
        <v>43</v>
      </c>
      <c r="C20" t="s">
        <v>5839</v>
      </c>
    </row>
    <row r="21" spans="1:3">
      <c r="A21" t="str">
        <f t="shared" si="0"/>
        <v>ALEKNAGIKAleknagik K-12 SchoolRegional Education Attendance Area</v>
      </c>
      <c r="B21" t="s">
        <v>3341</v>
      </c>
      <c r="C21" t="s">
        <v>3342</v>
      </c>
    </row>
    <row r="22" spans="1:3">
      <c r="A22" t="str">
        <f t="shared" si="0"/>
        <v>ALLAKAKETAllakaket SchoolYukon Koyukuk School District</v>
      </c>
      <c r="B22" t="s">
        <v>2580</v>
      </c>
      <c r="C22" t="s">
        <v>5840</v>
      </c>
    </row>
    <row r="23" spans="1:3">
      <c r="A23" t="str">
        <f t="shared" si="0"/>
        <v>ALLAKAKETSREB Building #2523000017*Northern Region</v>
      </c>
      <c r="B23" t="s">
        <v>2580</v>
      </c>
      <c r="C23" t="s">
        <v>2581</v>
      </c>
    </row>
    <row r="24" spans="1:3">
      <c r="A24" t="str">
        <f t="shared" si="0"/>
        <v>AMBLERSREB Building #2523001164*Northern Region</v>
      </c>
      <c r="B24" t="s">
        <v>2583</v>
      </c>
      <c r="C24" t="s">
        <v>2584</v>
      </c>
    </row>
    <row r="25" spans="1:3">
      <c r="A25" t="str">
        <f t="shared" si="0"/>
        <v>ANAKTUVUK PASS5-PlexNorth Slope Borough</v>
      </c>
      <c r="B25" t="s">
        <v>1989</v>
      </c>
      <c r="C25" t="s">
        <v>2235</v>
      </c>
    </row>
    <row r="26" spans="1:3">
      <c r="A26" t="str">
        <f t="shared" si="0"/>
        <v>ANAKTUVUK PASSAnaktuvuk Pass Fire DepartmentMunicipal Government/Subdivision</v>
      </c>
      <c r="B26" t="s">
        <v>1989</v>
      </c>
      <c r="C26" t="s">
        <v>2305</v>
      </c>
    </row>
    <row r="27" spans="1:3">
      <c r="A27" t="str">
        <f t="shared" si="0"/>
        <v>ANAKTUVUK PASSCity Community  HallNorth Slope Borough</v>
      </c>
      <c r="B27" t="s">
        <v>1989</v>
      </c>
      <c r="C27" t="s">
        <v>2432</v>
      </c>
    </row>
    <row r="28" spans="1:3">
      <c r="A28" t="str">
        <f t="shared" si="0"/>
        <v>ANAKTUVUK PASSDental BuildingNorth Slope Borough</v>
      </c>
      <c r="B28" t="s">
        <v>1989</v>
      </c>
      <c r="C28" t="s">
        <v>2587</v>
      </c>
    </row>
    <row r="29" spans="1:3">
      <c r="A29" t="str">
        <f t="shared" si="0"/>
        <v>ANAKTUVUK PASSFire StationNorth Slope Borough</v>
      </c>
      <c r="B29" t="s">
        <v>1989</v>
      </c>
      <c r="C29" t="s">
        <v>2301</v>
      </c>
    </row>
    <row r="30" spans="1:3">
      <c r="A30" t="str">
        <f t="shared" si="0"/>
        <v>ANAKTUVUK PASSHealth  ClinicNorth Slope Borough</v>
      </c>
      <c r="B30" t="s">
        <v>1989</v>
      </c>
      <c r="C30" t="s">
        <v>5841</v>
      </c>
    </row>
    <row r="31" spans="1:3">
      <c r="A31" t="str">
        <f t="shared" si="0"/>
        <v>ANAKTUVUK PASSMaint. And Operations ShopNorth Slope Borough</v>
      </c>
      <c r="B31" t="s">
        <v>1989</v>
      </c>
      <c r="C31" t="s">
        <v>2589</v>
      </c>
    </row>
    <row r="32" spans="1:3">
      <c r="A32" t="str">
        <f t="shared" si="0"/>
        <v>ANAKTUVUK PASSMayors Conference &amp; Liason OfficeNorth Slope Borough</v>
      </c>
      <c r="B32" t="s">
        <v>1989</v>
      </c>
      <c r="C32" t="s">
        <v>3005</v>
      </c>
    </row>
    <row r="33" spans="1:3">
      <c r="A33" t="str">
        <f t="shared" si="0"/>
        <v>ANAKTUVUK PASSNorth Slope Borough</v>
      </c>
      <c r="B33" t="s">
        <v>1989</v>
      </c>
      <c r="C33" t="s">
        <v>4676</v>
      </c>
    </row>
    <row r="34" spans="1:3">
      <c r="A34" t="str">
        <f t="shared" si="0"/>
        <v>ANAKTUVUK PASSNunamiut SchoolNorth Slope Borough</v>
      </c>
      <c r="B34" t="s">
        <v>1989</v>
      </c>
      <c r="C34" t="s">
        <v>5842</v>
      </c>
    </row>
    <row r="35" spans="1:3">
      <c r="A35" t="str">
        <f t="shared" si="0"/>
        <v>ANAKTUVUK PASSNunamuit SchoolNorth Slope Borough</v>
      </c>
      <c r="B35" t="s">
        <v>1989</v>
      </c>
      <c r="C35" t="s">
        <v>3344</v>
      </c>
    </row>
    <row r="36" spans="1:3">
      <c r="A36" t="str">
        <f t="shared" si="0"/>
        <v>ANAKTUVUK PASSOperations &amp; Maint. ShopNorth Slope Borough</v>
      </c>
      <c r="B36" t="s">
        <v>1989</v>
      </c>
      <c r="C36" t="s">
        <v>2590</v>
      </c>
    </row>
    <row r="37" spans="1:3">
      <c r="A37" t="str">
        <f t="shared" si="0"/>
        <v>ANAKTUVUK PASSPolice StationANAKTUVUK PASS</v>
      </c>
      <c r="B37" t="s">
        <v>1989</v>
      </c>
      <c r="C37" t="s">
        <v>2300</v>
      </c>
    </row>
    <row r="38" spans="1:3">
      <c r="A38" t="str">
        <f t="shared" si="0"/>
        <v>ANAKTUVUK PASSSewage Treatment PlantNorth Slope Borough</v>
      </c>
      <c r="B38" t="s">
        <v>1989</v>
      </c>
      <c r="C38" t="s">
        <v>5843</v>
      </c>
    </row>
    <row r="39" spans="1:3">
      <c r="A39" t="str">
        <f t="shared" si="0"/>
        <v>ANAKTUVUK PASSSimon Paneak MuseumNorth Slope Borough</v>
      </c>
      <c r="B39" t="s">
        <v>1989</v>
      </c>
      <c r="C39" t="s">
        <v>2433</v>
      </c>
    </row>
    <row r="40" spans="1:3">
      <c r="A40" t="str">
        <f t="shared" si="0"/>
        <v>ANAKTUVUK PASSTransient HousingNorth Slope Borough</v>
      </c>
      <c r="B40" t="s">
        <v>1989</v>
      </c>
      <c r="C40" t="s">
        <v>2234</v>
      </c>
    </row>
    <row r="41" spans="1:3">
      <c r="A41" t="str">
        <f t="shared" si="0"/>
        <v>ANAKTUVUK PASSTri-PlexNorth Slope Borough</v>
      </c>
      <c r="B41" t="s">
        <v>1989</v>
      </c>
      <c r="C41" t="s">
        <v>2232</v>
      </c>
    </row>
    <row r="42" spans="1:3">
      <c r="A42" t="str">
        <f t="shared" si="0"/>
        <v>ANAKTUVUK PASSWarm StorageNorth Slope Borough</v>
      </c>
      <c r="B42" t="s">
        <v>1989</v>
      </c>
      <c r="C42" t="s">
        <v>1990</v>
      </c>
    </row>
    <row r="43" spans="1:3">
      <c r="A43" t="str">
        <f t="shared" si="0"/>
        <v>ANIAK47311 Aniak Public Safety OfficeState of Alaska</v>
      </c>
      <c r="B43" t="s">
        <v>1992</v>
      </c>
      <c r="C43" t="s">
        <v>2308</v>
      </c>
    </row>
    <row r="44" spans="1:3">
      <c r="A44" t="str">
        <f t="shared" si="0"/>
        <v>ANIAK47801 Aniak RTHState of Alaska</v>
      </c>
      <c r="B44" t="s">
        <v>1992</v>
      </c>
      <c r="C44" t="s">
        <v>2238</v>
      </c>
    </row>
    <row r="45" spans="1:3">
      <c r="A45" t="str">
        <f t="shared" si="0"/>
        <v>ANIAK47802 Aniak RTHState of Alaska</v>
      </c>
      <c r="B45" t="s">
        <v>1992</v>
      </c>
      <c r="C45" t="s">
        <v>2236</v>
      </c>
    </row>
    <row r="46" spans="1:3">
      <c r="A46" t="str">
        <f t="shared" si="0"/>
        <v>ANIAK47805 Aniak RTHState of Alaska</v>
      </c>
      <c r="B46" t="s">
        <v>1992</v>
      </c>
      <c r="C46" t="s">
        <v>2237</v>
      </c>
    </row>
    <row r="47" spans="1:3">
      <c r="A47" t="str">
        <f t="shared" si="0"/>
        <v>ANIAKAniak Jr/Sr High School (AJSHS)Kuspuk School District</v>
      </c>
      <c r="B47" t="s">
        <v>1992</v>
      </c>
      <c r="C47" t="s">
        <v>3357</v>
      </c>
    </row>
    <row r="48" spans="1:3">
      <c r="A48" t="str">
        <f t="shared" si="0"/>
        <v>ANIAKAuntie Mary Nicoli Elementary School (AMNES)Kuspuk School District</v>
      </c>
      <c r="B48" t="s">
        <v>1992</v>
      </c>
      <c r="C48" t="s">
        <v>3353</v>
      </c>
    </row>
    <row r="49" spans="1:3">
      <c r="A49" t="str">
        <f t="shared" si="0"/>
        <v>ANIAKDistrict Office Building (DO)Kuspuk School District</v>
      </c>
      <c r="B49" t="s">
        <v>1992</v>
      </c>
      <c r="C49" t="s">
        <v>3355</v>
      </c>
    </row>
    <row r="50" spans="1:3">
      <c r="A50" t="str">
        <f t="shared" si="0"/>
        <v>ANIAKDistrict Shop/Bus BarnKuspuk School District</v>
      </c>
      <c r="B50" t="s">
        <v>1992</v>
      </c>
      <c r="C50" t="s">
        <v>3356</v>
      </c>
    </row>
    <row r="51" spans="1:3">
      <c r="A51" t="str">
        <f t="shared" si="0"/>
        <v>ANIAKKuspuk School District Office</v>
      </c>
      <c r="B51" t="s">
        <v>1992</v>
      </c>
      <c r="C51" t="s">
        <v>5844</v>
      </c>
    </row>
    <row r="52" spans="1:3">
      <c r="A52" t="str">
        <f t="shared" si="0"/>
        <v>ANIAKMaintenance Shop/SEF #2531000150Central Region</v>
      </c>
      <c r="B52" t="s">
        <v>1992</v>
      </c>
      <c r="C52" t="s">
        <v>2599</v>
      </c>
    </row>
    <row r="53" spans="1:3">
      <c r="A53" t="str">
        <f t="shared" si="0"/>
        <v>ANIAKSand Storage #2533003511*Central Region</v>
      </c>
      <c r="B53" t="s">
        <v>1992</v>
      </c>
      <c r="C53" t="s">
        <v>1993</v>
      </c>
    </row>
    <row r="54" spans="1:3">
      <c r="A54" t="str">
        <f t="shared" si="0"/>
        <v>ANIAKSnow Removal Equip Building SEF #2531000150*Central Region</v>
      </c>
      <c r="B54" t="s">
        <v>1992</v>
      </c>
      <c r="C54" t="s">
        <v>2597</v>
      </c>
    </row>
    <row r="55" spans="1:3">
      <c r="A55" t="str">
        <f t="shared" si="0"/>
        <v>ANIAKSRE Building #2533000102Central Region</v>
      </c>
      <c r="B55" t="s">
        <v>1992</v>
      </c>
      <c r="C55" t="s">
        <v>2596</v>
      </c>
    </row>
    <row r="56" spans="1:3">
      <c r="A56" t="str">
        <f t="shared" si="0"/>
        <v>AnvikBlackwell SchoolIditarod Area School District</v>
      </c>
      <c r="B56" t="s">
        <v>808</v>
      </c>
      <c r="C56" t="s">
        <v>3359</v>
      </c>
    </row>
    <row r="57" spans="1:3">
      <c r="A57" t="str">
        <f t="shared" si="0"/>
        <v>AnvikSREB Building #2523000025*Northern Region</v>
      </c>
      <c r="B57" t="s">
        <v>808</v>
      </c>
      <c r="C57" t="s">
        <v>2601</v>
      </c>
    </row>
    <row r="58" spans="1:3">
      <c r="A58" t="str">
        <f t="shared" si="0"/>
        <v>Arctic VillageArctic Village School</v>
      </c>
      <c r="B58" t="s">
        <v>815</v>
      </c>
      <c r="C58" t="s">
        <v>5845</v>
      </c>
    </row>
    <row r="59" spans="1:3">
      <c r="A59" t="str">
        <f t="shared" si="0"/>
        <v>ATKASRE Building #2533000693*Central Region</v>
      </c>
      <c r="B59" t="s">
        <v>2602</v>
      </c>
      <c r="C59" t="s">
        <v>2603</v>
      </c>
    </row>
    <row r="60" spans="1:3">
      <c r="A60" t="str">
        <f t="shared" si="0"/>
        <v>ATQASUKBus Barn, Old ShopAtqasuk</v>
      </c>
      <c r="B60" t="s">
        <v>1997</v>
      </c>
      <c r="C60" t="s">
        <v>3312</v>
      </c>
    </row>
    <row r="61" spans="1:3">
      <c r="A61" t="str">
        <f t="shared" si="0"/>
        <v>ATQASUKFire Dept.Atqasuk</v>
      </c>
      <c r="B61" t="s">
        <v>1997</v>
      </c>
      <c r="C61" t="s">
        <v>2312</v>
      </c>
    </row>
    <row r="62" spans="1:3">
      <c r="A62" t="str">
        <f t="shared" si="0"/>
        <v>ATQASUKHealth Clinic &amp; MorgueAtqasuk</v>
      </c>
      <c r="B62" t="s">
        <v>1997</v>
      </c>
      <c r="C62" t="s">
        <v>3215</v>
      </c>
    </row>
    <row r="63" spans="1:3">
      <c r="A63" t="str">
        <f t="shared" si="0"/>
        <v>ATQASUKLiason OfficeAtqasuk</v>
      </c>
      <c r="B63" t="s">
        <v>1997</v>
      </c>
      <c r="C63" t="s">
        <v>3010</v>
      </c>
    </row>
    <row r="64" spans="1:3">
      <c r="A64" t="str">
        <f t="shared" si="0"/>
        <v>ATQASUKMayor's CenterAtqasuk</v>
      </c>
      <c r="B64" t="s">
        <v>1997</v>
      </c>
      <c r="C64" t="s">
        <v>3013</v>
      </c>
    </row>
    <row r="65" spans="1:3">
      <c r="A65" t="str">
        <f t="shared" ref="A65:A128" si="1">CONCATENATE(B65,C65)</f>
        <v>ATQASUKMeade River SchoolAtqasuk</v>
      </c>
      <c r="B65" t="s">
        <v>1997</v>
      </c>
      <c r="C65" t="s">
        <v>3365</v>
      </c>
    </row>
    <row r="66" spans="1:3">
      <c r="A66" t="str">
        <f t="shared" si="1"/>
        <v>ATQASUKPolice DepartmentAtqasuk</v>
      </c>
      <c r="B66" t="s">
        <v>1997</v>
      </c>
      <c r="C66" t="s">
        <v>2309</v>
      </c>
    </row>
    <row r="67" spans="1:3">
      <c r="A67" t="str">
        <f t="shared" si="1"/>
        <v>ATQASUKPost Office (City-owned)Atqasuk</v>
      </c>
      <c r="B67" t="s">
        <v>1997</v>
      </c>
      <c r="C67" t="s">
        <v>3011</v>
      </c>
    </row>
    <row r="68" spans="1:3">
      <c r="A68" t="str">
        <f t="shared" si="1"/>
        <v>ATQASUKSchool District 5-plexAtqasuk</v>
      </c>
      <c r="B68" t="s">
        <v>1997</v>
      </c>
      <c r="C68" t="s">
        <v>2240</v>
      </c>
    </row>
    <row r="69" spans="1:3">
      <c r="A69" t="str">
        <f t="shared" si="1"/>
        <v>ATQASUKSewage Treatment PlantAtqasuk</v>
      </c>
      <c r="B69" t="s">
        <v>1997</v>
      </c>
      <c r="C69" t="s">
        <v>5846</v>
      </c>
    </row>
    <row r="70" spans="1:3">
      <c r="A70" t="str">
        <f t="shared" si="1"/>
        <v>ATQASUKTeacher HousingAtqasuk</v>
      </c>
      <c r="B70" t="s">
        <v>1997</v>
      </c>
      <c r="C70" t="s">
        <v>2239</v>
      </c>
    </row>
    <row r="71" spans="1:3">
      <c r="A71" t="str">
        <f t="shared" si="1"/>
        <v>ATQASUKTransient Housing/PlayroomAtqasuk</v>
      </c>
      <c r="B71" t="s">
        <v>1997</v>
      </c>
      <c r="C71" t="s">
        <v>3366</v>
      </c>
    </row>
    <row r="72" spans="1:3">
      <c r="A72" t="str">
        <f t="shared" si="1"/>
        <v>ATQASUKUSDW Building (Public Works Building)</v>
      </c>
      <c r="B72" t="s">
        <v>1997</v>
      </c>
      <c r="C72" t="s">
        <v>2605</v>
      </c>
    </row>
    <row r="73" spans="1:3">
      <c r="A73" t="str">
        <f t="shared" si="1"/>
        <v>ATQASUKUSDW ShopAtqasuk</v>
      </c>
      <c r="B73" t="s">
        <v>1997</v>
      </c>
      <c r="C73" t="s">
        <v>5847</v>
      </c>
    </row>
    <row r="74" spans="1:3">
      <c r="A74" t="str">
        <f t="shared" si="1"/>
        <v>ATQASUKWarm StorageAtqasuk</v>
      </c>
      <c r="B74" t="s">
        <v>1997</v>
      </c>
      <c r="C74" t="s">
        <v>1998</v>
      </c>
    </row>
    <row r="75" spans="1:3">
      <c r="A75" t="str">
        <f t="shared" si="1"/>
        <v>ATQASUKWater Treatment PlantAtqasuk</v>
      </c>
      <c r="B75" t="s">
        <v>1997</v>
      </c>
      <c r="C75" t="s">
        <v>5848</v>
      </c>
    </row>
    <row r="76" spans="1:3">
      <c r="A76" t="str">
        <f t="shared" si="1"/>
        <v>BARROWARFF Building #2523000075*Northern Region</v>
      </c>
      <c r="B76" t="s">
        <v>1999</v>
      </c>
      <c r="C76" t="s">
        <v>2615</v>
      </c>
    </row>
    <row r="77" spans="1:3">
      <c r="A77" t="str">
        <f t="shared" si="1"/>
        <v>BARROWAssisted Living ComplexNorth Slope Borough</v>
      </c>
      <c r="B77" t="s">
        <v>1999</v>
      </c>
      <c r="C77" t="s">
        <v>2241</v>
      </c>
    </row>
    <row r="78" spans="1:3">
      <c r="A78" t="str">
        <f t="shared" si="1"/>
        <v>BARROWAWICNorth Slope Borough</v>
      </c>
      <c r="B78" t="s">
        <v>1999</v>
      </c>
      <c r="C78" t="s">
        <v>2613</v>
      </c>
    </row>
    <row r="79" spans="1:3">
      <c r="A79" t="str">
        <f t="shared" si="1"/>
        <v>BARROWBarrow Fire Department</v>
      </c>
      <c r="B79" t="s">
        <v>1999</v>
      </c>
      <c r="C79" t="s">
        <v>3313</v>
      </c>
    </row>
    <row r="80" spans="1:3">
      <c r="A80" t="str">
        <f t="shared" si="1"/>
        <v>BARROWBarrow Rec. CenterNorth Slope Borough</v>
      </c>
      <c r="B80" t="s">
        <v>1999</v>
      </c>
      <c r="C80" t="s">
        <v>2441</v>
      </c>
    </row>
    <row r="81" spans="1:3">
      <c r="A81" t="str">
        <f t="shared" si="1"/>
        <v>BARROWBeach Rd Sanitation 3490North Slope Borough</v>
      </c>
      <c r="B81" t="s">
        <v>1999</v>
      </c>
      <c r="C81" t="s">
        <v>2611</v>
      </c>
    </row>
    <row r="82" spans="1:3">
      <c r="A82" t="str">
        <f t="shared" si="1"/>
        <v>BARROWBrowerville Fire StationNorth Slope Borough</v>
      </c>
      <c r="B82" t="s">
        <v>1999</v>
      </c>
      <c r="C82" t="s">
        <v>2316</v>
      </c>
    </row>
    <row r="83" spans="1:3">
      <c r="A83" t="str">
        <f t="shared" si="1"/>
        <v>BARROWBus Barns and ShopsNorth Slope Borough</v>
      </c>
      <c r="B83" t="s">
        <v>1999</v>
      </c>
      <c r="C83" t="s">
        <v>3015</v>
      </c>
    </row>
    <row r="84" spans="1:3">
      <c r="A84" t="str">
        <f t="shared" si="1"/>
        <v>BARROWC Avenue ShopsNorth Slope Borough</v>
      </c>
      <c r="B84" t="s">
        <v>1999</v>
      </c>
      <c r="C84" t="s">
        <v>2619</v>
      </c>
    </row>
    <row r="85" spans="1:3">
      <c r="A85" t="str">
        <f t="shared" si="1"/>
        <v>BARROWC Street Shops Warehouse</v>
      </c>
      <c r="B85" t="s">
        <v>1999</v>
      </c>
      <c r="C85" t="s">
        <v>2002</v>
      </c>
    </row>
    <row r="86" spans="1:3">
      <c r="A86" t="str">
        <f t="shared" si="1"/>
        <v>BARROWCMI Day PprogramNorth Slope Borough</v>
      </c>
      <c r="B86" t="s">
        <v>1999</v>
      </c>
      <c r="C86" t="s">
        <v>2616</v>
      </c>
    </row>
    <row r="87" spans="1:3">
      <c r="A87" t="str">
        <f t="shared" si="1"/>
        <v>BARROWDMS Equipment Storage Shop Building</v>
      </c>
      <c r="B87" t="s">
        <v>1999</v>
      </c>
      <c r="C87" t="s">
        <v>2003</v>
      </c>
    </row>
    <row r="88" spans="1:3">
      <c r="A88" t="str">
        <f t="shared" si="1"/>
        <v>BARROWFire Station #1North Slope Borough</v>
      </c>
      <c r="B88" t="s">
        <v>1999</v>
      </c>
      <c r="C88" t="s">
        <v>2314</v>
      </c>
    </row>
    <row r="89" spans="1:3">
      <c r="A89" t="str">
        <f t="shared" si="1"/>
        <v>BARROWFuel Truck BuildingNorth Slope Borough</v>
      </c>
      <c r="B89" t="s">
        <v>1999</v>
      </c>
      <c r="C89" t="s">
        <v>2608</v>
      </c>
    </row>
    <row r="90" spans="1:3">
      <c r="A90" t="str">
        <f t="shared" si="1"/>
        <v>BARROWHealth CentralNorth Slope Borough</v>
      </c>
      <c r="B90" t="s">
        <v>1999</v>
      </c>
      <c r="C90" t="s">
        <v>2000</v>
      </c>
    </row>
    <row r="91" spans="1:3">
      <c r="A91" t="str">
        <f t="shared" si="1"/>
        <v>BARROWHeavy Equipment Shop Building</v>
      </c>
      <c r="B91" t="s">
        <v>1999</v>
      </c>
      <c r="C91" t="s">
        <v>2617</v>
      </c>
    </row>
    <row r="92" spans="1:3">
      <c r="A92" t="str">
        <f t="shared" si="1"/>
        <v>BARROWHeritage CenterNorth Slope Borough</v>
      </c>
      <c r="B92" t="s">
        <v>1999</v>
      </c>
      <c r="C92" t="s">
        <v>2614</v>
      </c>
    </row>
    <row r="93" spans="1:3">
      <c r="A93" t="str">
        <f t="shared" si="1"/>
        <v>BARROWHospital WarehouseNorth Slope Borough</v>
      </c>
      <c r="B93" t="s">
        <v>1999</v>
      </c>
      <c r="C93" t="s">
        <v>3238</v>
      </c>
    </row>
    <row r="94" spans="1:3">
      <c r="A94" t="str">
        <f t="shared" si="1"/>
        <v>BARROWKiitka SchoolNorth Slope Borough</v>
      </c>
      <c r="B94" t="s">
        <v>1999</v>
      </c>
      <c r="C94" t="s">
        <v>5849</v>
      </c>
    </row>
    <row r="95" spans="1:3">
      <c r="A95" t="str">
        <f t="shared" si="1"/>
        <v>BARROWNSB Bus Storage Facility</v>
      </c>
      <c r="B95" t="s">
        <v>1999</v>
      </c>
      <c r="C95" t="s">
        <v>2318</v>
      </c>
    </row>
    <row r="96" spans="1:3">
      <c r="A96" t="str">
        <f t="shared" si="1"/>
        <v>BARROWNSB Fire Department</v>
      </c>
      <c r="B96" t="s">
        <v>1999</v>
      </c>
      <c r="C96" t="s">
        <v>2319</v>
      </c>
    </row>
    <row r="97" spans="1:3">
      <c r="A97" t="str">
        <f t="shared" si="1"/>
        <v>BARROWNSB Light Equipment Shop</v>
      </c>
      <c r="B97" t="s">
        <v>1999</v>
      </c>
      <c r="C97" t="s">
        <v>2620</v>
      </c>
    </row>
    <row r="98" spans="1:3">
      <c r="A98" t="str">
        <f t="shared" si="1"/>
        <v>BARROWNSB OfficeNorth Slope Borough</v>
      </c>
      <c r="B98" t="s">
        <v>1999</v>
      </c>
      <c r="C98" t="s">
        <v>3016</v>
      </c>
    </row>
    <row r="99" spans="1:3">
      <c r="A99" t="str">
        <f t="shared" si="1"/>
        <v>BARROWNSB Public Works BuildingMunicipal Government/Subdivision</v>
      </c>
      <c r="B99" t="s">
        <v>1999</v>
      </c>
      <c r="C99" t="s">
        <v>3019</v>
      </c>
    </row>
    <row r="100" spans="1:3">
      <c r="A100" t="str">
        <f t="shared" si="1"/>
        <v>BARROWNSB Search and Rescue BuildingMunicipal Government/Subdivision</v>
      </c>
      <c r="B100" t="s">
        <v>1999</v>
      </c>
      <c r="C100" t="s">
        <v>2609</v>
      </c>
    </row>
    <row r="101" spans="1:3">
      <c r="A101" t="str">
        <f t="shared" si="1"/>
        <v>BARROWPolice HutNorth Slope Borough</v>
      </c>
      <c r="B101" t="s">
        <v>1999</v>
      </c>
      <c r="C101" t="s">
        <v>2315</v>
      </c>
    </row>
    <row r="102" spans="1:3">
      <c r="A102" t="str">
        <f t="shared" si="1"/>
        <v>BARROWPolice StationBARROW</v>
      </c>
      <c r="B102" t="s">
        <v>1999</v>
      </c>
      <c r="C102" t="s">
        <v>2313</v>
      </c>
    </row>
    <row r="103" spans="1:3">
      <c r="A103" t="str">
        <f t="shared" si="1"/>
        <v>BARROWPublic Works BuildingNorth Slope Borough</v>
      </c>
      <c r="B103" t="s">
        <v>1999</v>
      </c>
      <c r="C103" t="s">
        <v>3017</v>
      </c>
    </row>
    <row r="104" spans="1:3">
      <c r="A104" t="str">
        <f t="shared" si="1"/>
        <v>BARROWSearch and RescueNorth Slope Borough</v>
      </c>
      <c r="B104" t="s">
        <v>1999</v>
      </c>
      <c r="C104" t="s">
        <v>2610</v>
      </c>
    </row>
    <row r="105" spans="1:3">
      <c r="A105" t="str">
        <f t="shared" si="1"/>
        <v>BARROWSenior CenterNorth Slope Borough</v>
      </c>
      <c r="B105" t="s">
        <v>1999</v>
      </c>
      <c r="C105" t="s">
        <v>3018</v>
      </c>
    </row>
    <row r="106" spans="1:3">
      <c r="A106" t="str">
        <f t="shared" si="1"/>
        <v>BARROWShop, Shipping &amp; ReceivingNorth Slope Borough</v>
      </c>
      <c r="B106" t="s">
        <v>1999</v>
      </c>
      <c r="C106" t="s">
        <v>2618</v>
      </c>
    </row>
    <row r="107" spans="1:3">
      <c r="A107" t="str">
        <f t="shared" si="1"/>
        <v>BARROWTransit BuildingNorth Slope Borough</v>
      </c>
      <c r="B107" t="s">
        <v>1999</v>
      </c>
      <c r="C107" t="s">
        <v>2317</v>
      </c>
    </row>
    <row r="108" spans="1:3">
      <c r="A108" t="str">
        <f t="shared" si="1"/>
        <v>BARROWVet ClinicNorth Slope Borough</v>
      </c>
      <c r="B108" t="s">
        <v>1999</v>
      </c>
      <c r="C108" t="s">
        <v>3217</v>
      </c>
    </row>
    <row r="109" spans="1:3">
      <c r="A109" t="str">
        <f t="shared" si="1"/>
        <v>BARROWWarehouse/Shop/ConnexNorth Slope Borough</v>
      </c>
      <c r="B109" t="s">
        <v>1999</v>
      </c>
      <c r="C109" t="s">
        <v>3014</v>
      </c>
    </row>
    <row r="110" spans="1:3">
      <c r="A110" t="str">
        <f t="shared" si="1"/>
        <v>BARROWWellness CenterNorth Slope Borough</v>
      </c>
      <c r="B110" t="s">
        <v>1999</v>
      </c>
      <c r="C110" t="s">
        <v>2612</v>
      </c>
    </row>
    <row r="111" spans="1:3">
      <c r="A111" t="str">
        <f t="shared" si="1"/>
        <v>BARROWYouth CenterNorth Slope Borough</v>
      </c>
      <c r="B111" t="s">
        <v>1999</v>
      </c>
      <c r="C111" t="s">
        <v>2440</v>
      </c>
    </row>
    <row r="112" spans="1:3">
      <c r="A112" t="str">
        <f t="shared" si="1"/>
        <v>BeaverCruikshank SchoolYukon Flats School District</v>
      </c>
      <c r="B112" t="s">
        <v>824</v>
      </c>
      <c r="C112" t="s">
        <v>5850</v>
      </c>
    </row>
    <row r="113" spans="1:3">
      <c r="A113" t="str">
        <f t="shared" si="1"/>
        <v>BeaverSREB Building #2523000177*Northern Region</v>
      </c>
      <c r="B113" t="s">
        <v>824</v>
      </c>
      <c r="C113" t="s">
        <v>2622</v>
      </c>
    </row>
    <row r="114" spans="1:3">
      <c r="A114" t="str">
        <f t="shared" si="1"/>
        <v>BETHELADF&amp;G Game Insp. Station #2533003518Central Region</v>
      </c>
      <c r="B114" t="s">
        <v>2004</v>
      </c>
      <c r="C114" t="s">
        <v>2626</v>
      </c>
    </row>
    <row r="115" spans="1:3">
      <c r="A115" t="str">
        <f t="shared" si="1"/>
        <v>BETHELARFF Building #2533000032*Central Region</v>
      </c>
      <c r="B115" t="s">
        <v>2004</v>
      </c>
      <c r="C115" t="s">
        <v>2623</v>
      </c>
    </row>
    <row r="116" spans="1:3">
      <c r="A116" t="str">
        <f t="shared" si="1"/>
        <v>BETHELBethel Bunkhouse 125-ADept. of Fish &amp; Game</v>
      </c>
      <c r="B116" t="s">
        <v>2004</v>
      </c>
      <c r="C116" t="s">
        <v>2242</v>
      </c>
    </row>
    <row r="117" spans="1:3">
      <c r="A117" t="str">
        <f t="shared" si="1"/>
        <v>BETHELBethel Bunkhouse 125-BDept. of Fish &amp; Game</v>
      </c>
      <c r="B117" t="s">
        <v>2004</v>
      </c>
      <c r="C117" t="s">
        <v>5851</v>
      </c>
    </row>
    <row r="118" spans="1:3">
      <c r="A118" t="str">
        <f t="shared" si="1"/>
        <v>BETHELBethel Bunkhouse 145-ADept. of Fish &amp; Game</v>
      </c>
      <c r="B118" t="s">
        <v>2004</v>
      </c>
      <c r="C118" t="s">
        <v>2243</v>
      </c>
    </row>
    <row r="119" spans="1:3">
      <c r="A119" t="str">
        <f t="shared" si="1"/>
        <v>BETHELBethel Bunkhouse 145-BDept. of Fish &amp; Game</v>
      </c>
      <c r="B119" t="s">
        <v>2004</v>
      </c>
      <c r="C119" t="s">
        <v>5852</v>
      </c>
    </row>
    <row r="120" spans="1:3">
      <c r="A120" t="str">
        <f t="shared" si="1"/>
        <v>BETHELBethel City Hall</v>
      </c>
      <c r="B120" t="s">
        <v>2004</v>
      </c>
      <c r="C120" t="s">
        <v>3021</v>
      </c>
    </row>
    <row r="121" spans="1:3">
      <c r="A121" t="str">
        <f t="shared" si="1"/>
        <v>BETHELBethel City Shop</v>
      </c>
      <c r="B121" t="s">
        <v>2004</v>
      </c>
      <c r="C121" t="s">
        <v>2627</v>
      </c>
    </row>
    <row r="122" spans="1:3">
      <c r="A122" t="str">
        <f t="shared" si="1"/>
        <v>BETHELBethel Courthouse</v>
      </c>
      <c r="B122" t="s">
        <v>2004</v>
      </c>
      <c r="C122" t="s">
        <v>3020</v>
      </c>
    </row>
    <row r="123" spans="1:3">
      <c r="A123" t="str">
        <f t="shared" si="1"/>
        <v>BETHELBethel ShopDept. of Fish &amp; Game</v>
      </c>
      <c r="B123" t="s">
        <v>2004</v>
      </c>
      <c r="C123" t="s">
        <v>2629</v>
      </c>
    </row>
    <row r="124" spans="1:3">
      <c r="A124" t="str">
        <f t="shared" si="1"/>
        <v>BETHELBethel Storage FacilityDept. of Fish &amp; Game</v>
      </c>
      <c r="B124" t="s">
        <v>2004</v>
      </c>
      <c r="C124" t="s">
        <v>2005</v>
      </c>
    </row>
    <row r="125" spans="1:3">
      <c r="A125" t="str">
        <f t="shared" si="1"/>
        <v>BETHELBethel Youth FacilityDHSS</v>
      </c>
      <c r="B125" t="s">
        <v>2004</v>
      </c>
      <c r="C125" t="s">
        <v>2321</v>
      </c>
    </row>
    <row r="126" spans="1:3">
      <c r="A126" t="str">
        <f t="shared" si="1"/>
        <v>BETHELCity ShopCity of Bethel</v>
      </c>
      <c r="B126" t="s">
        <v>2004</v>
      </c>
      <c r="C126" t="s">
        <v>2628</v>
      </c>
    </row>
    <row r="127" spans="1:3">
      <c r="A127" t="str">
        <f t="shared" si="1"/>
        <v>BETHELCombined Facility #1101000103*Central Region</v>
      </c>
      <c r="B127" t="s">
        <v>2004</v>
      </c>
      <c r="C127" t="s">
        <v>2624</v>
      </c>
    </row>
    <row r="128" spans="1:3">
      <c r="A128" t="str">
        <f t="shared" si="1"/>
        <v>BETHELMaintenance Shop/SEF #2533000124*Central Region</v>
      </c>
      <c r="B128" t="s">
        <v>2004</v>
      </c>
      <c r="C128" t="s">
        <v>2630</v>
      </c>
    </row>
    <row r="129" spans="1:3">
      <c r="A129" t="str">
        <f t="shared" ref="A129:A192" si="2">CONCATENATE(B129,C129)</f>
        <v>BETHELSand Storage #2533000123*Central Region</v>
      </c>
      <c r="B129" t="s">
        <v>2004</v>
      </c>
      <c r="C129" t="s">
        <v>5853</v>
      </c>
    </row>
    <row r="130" spans="1:3">
      <c r="A130" t="str">
        <f t="shared" si="2"/>
        <v>BETHELSand Storage (Heated) #2521000130*Central Region</v>
      </c>
      <c r="B130" t="s">
        <v>2004</v>
      </c>
      <c r="C130" t="s">
        <v>2006</v>
      </c>
    </row>
    <row r="131" spans="1:3">
      <c r="A131" t="str">
        <f t="shared" si="2"/>
        <v>BETHELSRE Building #2533000122Central Region</v>
      </c>
      <c r="B131" t="s">
        <v>2004</v>
      </c>
      <c r="C131" t="s">
        <v>2625</v>
      </c>
    </row>
    <row r="132" spans="1:3">
      <c r="A132" t="str">
        <f t="shared" si="2"/>
        <v>BETHELWater Treatment PlantCity of Bethel</v>
      </c>
      <c r="B132" t="s">
        <v>2004</v>
      </c>
      <c r="C132" t="s">
        <v>5854</v>
      </c>
    </row>
    <row r="133" spans="1:3">
      <c r="A133" t="str">
        <f t="shared" si="2"/>
        <v>BETHELYKCCDepartment of Corrections</v>
      </c>
      <c r="B133" t="s">
        <v>2004</v>
      </c>
      <c r="C133" t="s">
        <v>2320</v>
      </c>
    </row>
    <row r="134" spans="1:3">
      <c r="A134" t="str">
        <f t="shared" si="2"/>
        <v>BREVIG MISSIONSREB Building #2523003492*Northern Region</v>
      </c>
      <c r="B134" t="s">
        <v>2634</v>
      </c>
      <c r="C134" t="s">
        <v>2635</v>
      </c>
    </row>
    <row r="135" spans="1:3">
      <c r="A135" t="str">
        <f t="shared" si="2"/>
        <v>BUCKLANDBuckland SchoolNorthwest Arctic Borough School District</v>
      </c>
      <c r="B135" t="s">
        <v>2638</v>
      </c>
      <c r="C135" t="s">
        <v>3371</v>
      </c>
    </row>
    <row r="136" spans="1:3">
      <c r="A136" t="str">
        <f t="shared" si="2"/>
        <v>BUCKLANDSREB Building #2523003495*Northern Region</v>
      </c>
      <c r="B136" t="s">
        <v>2638</v>
      </c>
      <c r="C136" t="s">
        <v>2639</v>
      </c>
    </row>
    <row r="137" spans="1:3">
      <c r="A137" t="str">
        <f t="shared" si="2"/>
        <v>CENTRALMaintenance Shop #2523000160*Northern Region</v>
      </c>
      <c r="B137" t="s">
        <v>2648</v>
      </c>
      <c r="C137" t="s">
        <v>2649</v>
      </c>
    </row>
    <row r="138" spans="1:3">
      <c r="A138" t="str">
        <f t="shared" si="2"/>
        <v>ChefornakChefornak ClinicTribal Government - ANTHC</v>
      </c>
      <c r="B138" t="s">
        <v>131</v>
      </c>
      <c r="C138" t="s">
        <v>3240</v>
      </c>
    </row>
    <row r="139" spans="1:3">
      <c r="A139" t="str">
        <f t="shared" si="2"/>
        <v>ChefornakChefornak IGAP BuildingTribal Government - ANTHC</v>
      </c>
      <c r="B139" t="s">
        <v>131</v>
      </c>
      <c r="C139" t="s">
        <v>5855</v>
      </c>
    </row>
    <row r="140" spans="1:3">
      <c r="A140" t="str">
        <f t="shared" si="2"/>
        <v>ChefornakChefornak Tribal CouncilTribal Government - ANTHC</v>
      </c>
      <c r="B140" t="s">
        <v>131</v>
      </c>
      <c r="C140" t="s">
        <v>5856</v>
      </c>
    </row>
    <row r="141" spans="1:3">
      <c r="A141" t="str">
        <f t="shared" si="2"/>
        <v>ChefornakChefornak WasheteriaTribal Government - ANTHC</v>
      </c>
      <c r="B141" t="s">
        <v>131</v>
      </c>
      <c r="C141" t="s">
        <v>5857</v>
      </c>
    </row>
    <row r="142" spans="1:3">
      <c r="A142" t="str">
        <f t="shared" si="2"/>
        <v>ChefornakChefornak Water Treatment PlantTribal Government - ANTHC</v>
      </c>
      <c r="B142" t="s">
        <v>131</v>
      </c>
      <c r="C142" t="s">
        <v>5858</v>
      </c>
    </row>
    <row r="143" spans="1:3">
      <c r="A143" t="str">
        <f t="shared" si="2"/>
        <v>CHENEGA BAYSRE Building #2 (Heated) #2531000135*Central Region</v>
      </c>
      <c r="B143" t="s">
        <v>2651</v>
      </c>
      <c r="C143" t="s">
        <v>2652</v>
      </c>
    </row>
    <row r="144" spans="1:3">
      <c r="A144" t="str">
        <f t="shared" si="2"/>
        <v>CHEVAKCMTRS Building</v>
      </c>
      <c r="B144" t="s">
        <v>2653</v>
      </c>
      <c r="C144" t="s">
        <v>139</v>
      </c>
    </row>
    <row r="145" spans="1:3">
      <c r="A145" t="str">
        <f t="shared" si="2"/>
        <v>CHEVAKCMTRS BuildingTribal Government - ANTHC</v>
      </c>
      <c r="B145" t="s">
        <v>2653</v>
      </c>
      <c r="C145" t="s">
        <v>3026</v>
      </c>
    </row>
    <row r="146" spans="1:3">
      <c r="A146" t="str">
        <f t="shared" si="2"/>
        <v>CHEVAKTribal Office BuildingCHEVAK</v>
      </c>
      <c r="B146" t="s">
        <v>2653</v>
      </c>
      <c r="C146" t="s">
        <v>3025</v>
      </c>
    </row>
    <row r="147" spans="1:3">
      <c r="A147" t="str">
        <f t="shared" si="2"/>
        <v>CHEVAKVacuum PlantTribal Government - ANTHC</v>
      </c>
      <c r="B147" t="s">
        <v>2653</v>
      </c>
      <c r="C147" t="s">
        <v>5859</v>
      </c>
    </row>
    <row r="148" spans="1:3">
      <c r="A148" t="str">
        <f t="shared" si="2"/>
        <v>ChignikChignik BayLake &amp; Peninsula School Dist</v>
      </c>
      <c r="B148" t="s">
        <v>3027</v>
      </c>
      <c r="C148" t="s">
        <v>3376</v>
      </c>
    </row>
    <row r="149" spans="1:3">
      <c r="A149" t="str">
        <f t="shared" si="2"/>
        <v>Chignik LagoonChignik LagoonLake &amp; Peninsula School Dist</v>
      </c>
      <c r="B149" t="s">
        <v>1249</v>
      </c>
      <c r="C149" t="s">
        <v>5860</v>
      </c>
    </row>
    <row r="150" spans="1:3">
      <c r="A150" t="str">
        <f t="shared" si="2"/>
        <v>Chignik LakeChignik LakeLake &amp; Peninsula School Dist</v>
      </c>
      <c r="B150" t="s">
        <v>1263</v>
      </c>
      <c r="C150" t="s">
        <v>3377</v>
      </c>
    </row>
    <row r="151" spans="1:3">
      <c r="A151" t="str">
        <f t="shared" si="2"/>
        <v>CHINIAKChiniak SchoolKodiak Island Borough</v>
      </c>
      <c r="B151" t="s">
        <v>3378</v>
      </c>
      <c r="C151" t="s">
        <v>5861</v>
      </c>
    </row>
    <row r="152" spans="1:3">
      <c r="A152" t="str">
        <f t="shared" si="2"/>
        <v>CHINIAKChiniakKodiak Island Borough</v>
      </c>
      <c r="B152" t="s">
        <v>3378</v>
      </c>
      <c r="C152" t="s">
        <v>3379</v>
      </c>
    </row>
    <row r="153" spans="1:3">
      <c r="A153" t="str">
        <f t="shared" si="2"/>
        <v>ChistochinaChistochinaCopper River School District</v>
      </c>
      <c r="B153" t="s">
        <v>1838</v>
      </c>
      <c r="C153" t="s">
        <v>5862</v>
      </c>
    </row>
    <row r="154" spans="1:3">
      <c r="A154" t="str">
        <f t="shared" si="2"/>
        <v>CHITINAChitina BunkhouseDept. of Fish &amp; Game</v>
      </c>
      <c r="B154" t="s">
        <v>2244</v>
      </c>
      <c r="C154" t="s">
        <v>2245</v>
      </c>
    </row>
    <row r="155" spans="1:3">
      <c r="A155" t="str">
        <f t="shared" si="2"/>
        <v>CHITINAMaintenance Shop #2523000183*Northern Region</v>
      </c>
      <c r="B155" t="s">
        <v>2244</v>
      </c>
      <c r="C155" t="s">
        <v>2663</v>
      </c>
    </row>
    <row r="156" spans="1:3">
      <c r="A156" t="str">
        <f t="shared" si="2"/>
        <v>CHITINASREB Building #2523001098*Northern Region</v>
      </c>
      <c r="B156" t="s">
        <v>2244</v>
      </c>
      <c r="C156" t="s">
        <v>2659</v>
      </c>
    </row>
    <row r="157" spans="1:3">
      <c r="A157" t="str">
        <f t="shared" si="2"/>
        <v>ChuathbalukChuathbaluk Health ClinicTribal Government - ANTHC</v>
      </c>
      <c r="B157" t="s">
        <v>145</v>
      </c>
      <c r="C157" t="s">
        <v>3244</v>
      </c>
    </row>
    <row r="158" spans="1:3">
      <c r="A158" t="str">
        <f t="shared" si="2"/>
        <v>ChuathbalukChuathbaluk Water Treatment PlantTribal Government - ANTHC</v>
      </c>
      <c r="B158" t="s">
        <v>145</v>
      </c>
      <c r="C158" t="s">
        <v>5863</v>
      </c>
    </row>
    <row r="159" spans="1:3">
      <c r="A159" t="str">
        <f t="shared" si="2"/>
        <v>ChuathbalukCrow Village Sam School (CVSS)Kuspuk School District</v>
      </c>
      <c r="B159" t="s">
        <v>145</v>
      </c>
      <c r="C159" t="s">
        <v>3382</v>
      </c>
    </row>
    <row r="160" spans="1:3">
      <c r="A160" t="str">
        <f t="shared" si="2"/>
        <v>CLARK'S POINTSRE Building #2 West (Heated) #2531000133*Central Region</v>
      </c>
      <c r="B160" t="s">
        <v>5864</v>
      </c>
      <c r="C160" t="s">
        <v>5865</v>
      </c>
    </row>
    <row r="161" spans="1:3">
      <c r="A161" t="str">
        <f t="shared" si="2"/>
        <v>COFFMAN COVECoffman Cove Building*Southeast Region</v>
      </c>
      <c r="B161" t="s">
        <v>2023</v>
      </c>
      <c r="C161" t="s">
        <v>2664</v>
      </c>
    </row>
    <row r="162" spans="1:3">
      <c r="A162" t="str">
        <f t="shared" si="2"/>
        <v>COFFMAN COVECoffman Cove Business Training CenterCoffman Cove</v>
      </c>
      <c r="B162" t="s">
        <v>2023</v>
      </c>
      <c r="C162" t="s">
        <v>3034</v>
      </c>
    </row>
    <row r="163" spans="1:3">
      <c r="A163" t="str">
        <f t="shared" si="2"/>
        <v>COFFMAN COVECoffman Cove City OfficeCoffman Cove</v>
      </c>
      <c r="B163" t="s">
        <v>2023</v>
      </c>
      <c r="C163" t="s">
        <v>3033</v>
      </c>
    </row>
    <row r="164" spans="1:3">
      <c r="A164" t="str">
        <f t="shared" si="2"/>
        <v>COFFMAN COVECoffman Cove City ShopCoffman Cove</v>
      </c>
      <c r="B164" t="s">
        <v>2023</v>
      </c>
      <c r="C164" t="s">
        <v>2668</v>
      </c>
    </row>
    <row r="165" spans="1:3">
      <c r="A165" t="str">
        <f t="shared" si="2"/>
        <v>COFFMAN COVECoffman Cove Ferry TerminalCoffman Cove</v>
      </c>
      <c r="B165" t="s">
        <v>2023</v>
      </c>
      <c r="C165" t="s">
        <v>2665</v>
      </c>
    </row>
    <row r="166" spans="1:3">
      <c r="A166" t="str">
        <f t="shared" si="2"/>
        <v>COFFMAN COVECoffman Cove LibraryCoffman Cove</v>
      </c>
      <c r="B166" t="s">
        <v>2023</v>
      </c>
      <c r="C166" t="s">
        <v>2448</v>
      </c>
    </row>
    <row r="167" spans="1:3">
      <c r="A167" t="str">
        <f t="shared" si="2"/>
        <v>COFFMAN COVECoffman Cove Post OfficeCoffman Cove</v>
      </c>
      <c r="B167" t="s">
        <v>2023</v>
      </c>
      <c r="C167" t="s">
        <v>3032</v>
      </c>
    </row>
    <row r="168" spans="1:3">
      <c r="A168" t="str">
        <f t="shared" si="2"/>
        <v>COFFMAN COVECoffman Cove Storage &amp; EMSCoffman Cove</v>
      </c>
      <c r="B168" t="s">
        <v>2023</v>
      </c>
      <c r="C168" t="s">
        <v>2024</v>
      </c>
    </row>
    <row r="169" spans="1:3">
      <c r="A169" t="str">
        <f t="shared" si="2"/>
        <v>COFFMAN COVECoffman Cove Water Treatment PlantCoffman Cove</v>
      </c>
      <c r="B169" t="s">
        <v>2023</v>
      </c>
      <c r="C169" t="s">
        <v>5866</v>
      </c>
    </row>
    <row r="170" spans="1:3">
      <c r="A170" t="str">
        <f t="shared" si="2"/>
        <v>COFFMAN COVEHoward Valentine K-12 SchoolSoutheast Island School District</v>
      </c>
      <c r="B170" t="s">
        <v>2023</v>
      </c>
      <c r="C170" t="s">
        <v>5867</v>
      </c>
    </row>
    <row r="171" spans="1:3">
      <c r="A171" t="str">
        <f t="shared" si="2"/>
        <v>COLD BAY47839 Cold Bay RTHState of Alaska</v>
      </c>
      <c r="B171" t="s">
        <v>2025</v>
      </c>
      <c r="C171" t="s">
        <v>2246</v>
      </c>
    </row>
    <row r="172" spans="1:3">
      <c r="A172" t="str">
        <f t="shared" si="2"/>
        <v>COLD BAYARFF Building #2533001117*Central Region</v>
      </c>
      <c r="B172" t="s">
        <v>2025</v>
      </c>
      <c r="C172" t="s">
        <v>2669</v>
      </c>
    </row>
    <row r="173" spans="1:3">
      <c r="A173" t="str">
        <f t="shared" si="2"/>
        <v>COLD BAYCold Bay SchoolAleutians East Borough School District</v>
      </c>
      <c r="B173" t="s">
        <v>2025</v>
      </c>
      <c r="C173" t="s">
        <v>5868</v>
      </c>
    </row>
    <row r="174" spans="1:3">
      <c r="A174" t="str">
        <f t="shared" si="2"/>
        <v>COLD BAYLiving Quarters #4 Jorge #2533000200*Central Region</v>
      </c>
      <c r="B174" t="s">
        <v>2025</v>
      </c>
      <c r="C174" t="s">
        <v>5869</v>
      </c>
    </row>
    <row r="175" spans="1:3">
      <c r="A175" t="str">
        <f t="shared" si="2"/>
        <v>COLD BAYLiving Quarters #5 Jeff #2533000201*Central Region</v>
      </c>
      <c r="B175" t="s">
        <v>2025</v>
      </c>
      <c r="C175" t="s">
        <v>5870</v>
      </c>
    </row>
    <row r="176" spans="1:3">
      <c r="A176" t="str">
        <f t="shared" si="2"/>
        <v>COLD BAYLiving Quarters #6 Paul #2533000198*Central Region</v>
      </c>
      <c r="B176" t="s">
        <v>2025</v>
      </c>
      <c r="C176" t="s">
        <v>5871</v>
      </c>
    </row>
    <row r="177" spans="1:3">
      <c r="A177" t="str">
        <f t="shared" si="2"/>
        <v>COLD BAYLiving Quarters #9 Jerry #2533000199*Central Region</v>
      </c>
      <c r="B177" t="s">
        <v>2025</v>
      </c>
      <c r="C177" t="s">
        <v>2247</v>
      </c>
    </row>
    <row r="178" spans="1:3">
      <c r="A178" t="str">
        <f t="shared" si="2"/>
        <v>COLD BAYMaintenance Shop/SEF #2533000211*Central Region</v>
      </c>
      <c r="B178" t="s">
        <v>2025</v>
      </c>
      <c r="C178" t="s">
        <v>2672</v>
      </c>
    </row>
    <row r="179" spans="1:3">
      <c r="A179" t="str">
        <f t="shared" si="2"/>
        <v>COLD BAYOld CFR Building #U253300850*Central Region</v>
      </c>
      <c r="B179" t="s">
        <v>2025</v>
      </c>
      <c r="C179" t="s">
        <v>2671</v>
      </c>
    </row>
    <row r="180" spans="1:3">
      <c r="A180" t="str">
        <f t="shared" si="2"/>
        <v>COLD BAYSand Storage #2533000815*Central Region</v>
      </c>
      <c r="B180" t="s">
        <v>2025</v>
      </c>
      <c r="C180" t="s">
        <v>2026</v>
      </c>
    </row>
    <row r="181" spans="1:3">
      <c r="A181" t="str">
        <f t="shared" si="2"/>
        <v>COLD BAYWarm Storage #2533000213*Central Region</v>
      </c>
      <c r="B181" t="s">
        <v>2025</v>
      </c>
      <c r="C181" t="s">
        <v>2027</v>
      </c>
    </row>
    <row r="182" spans="1:3">
      <c r="A182" t="str">
        <f t="shared" si="2"/>
        <v>COPPER CENTERCopper Center SchoolCopper River School District</v>
      </c>
      <c r="B182" t="s">
        <v>3386</v>
      </c>
      <c r="C182" t="s">
        <v>3387</v>
      </c>
    </row>
    <row r="183" spans="1:3">
      <c r="A183" t="str">
        <f t="shared" si="2"/>
        <v>COPPER CENTERKenny Lake K-12Copper River School District</v>
      </c>
      <c r="B183" t="s">
        <v>3386</v>
      </c>
      <c r="C183" t="s">
        <v>3388</v>
      </c>
    </row>
    <row r="184" spans="1:3">
      <c r="A184" t="str">
        <f t="shared" si="2"/>
        <v>CORDOVA47848 Cordova RTHState of Alaska</v>
      </c>
      <c r="B184" t="s">
        <v>2030</v>
      </c>
      <c r="C184" t="s">
        <v>2248</v>
      </c>
    </row>
    <row r="185" spans="1:3">
      <c r="A185" t="str">
        <f t="shared" si="2"/>
        <v>CORDOVAAirport Sand Storage #2523000524*Northern Region</v>
      </c>
      <c r="B185" t="s">
        <v>2030</v>
      </c>
      <c r="C185" t="s">
        <v>2031</v>
      </c>
    </row>
    <row r="186" spans="1:3">
      <c r="A186" t="str">
        <f t="shared" si="2"/>
        <v>CORDOVAARFF Building #2523000856*Northern Region</v>
      </c>
      <c r="B186" t="s">
        <v>2030</v>
      </c>
      <c r="C186" t="s">
        <v>5872</v>
      </c>
    </row>
    <row r="187" spans="1:3">
      <c r="A187" t="str">
        <f t="shared" si="2"/>
        <v>CORDOVACommunity Medical CenterCity of Cordova</v>
      </c>
      <c r="B187" t="s">
        <v>2030</v>
      </c>
      <c r="C187" t="s">
        <v>3247</v>
      </c>
    </row>
    <row r="188" spans="1:3">
      <c r="A188" t="str">
        <f t="shared" si="2"/>
        <v>CORDOVACordova CMCMunicipal Government/Subdivision</v>
      </c>
      <c r="B188" t="s">
        <v>2030</v>
      </c>
      <c r="C188" t="s">
        <v>3246</v>
      </c>
    </row>
    <row r="189" spans="1:3">
      <c r="A189" t="str">
        <f t="shared" si="2"/>
        <v>CORDOVAEyak Lake A/P SRE Building #2521000127*Northern Region</v>
      </c>
      <c r="B189" t="s">
        <v>2030</v>
      </c>
      <c r="C189" t="s">
        <v>2676</v>
      </c>
    </row>
    <row r="190" spans="1:3">
      <c r="A190" t="str">
        <f t="shared" si="2"/>
        <v>CORDOVAJr/Sr High SchoolCordova School District</v>
      </c>
      <c r="B190" t="s">
        <v>2030</v>
      </c>
      <c r="C190" t="s">
        <v>3389</v>
      </c>
    </row>
    <row r="191" spans="1:3">
      <c r="A191" t="str">
        <f t="shared" si="2"/>
        <v>CORDOVAMaintenance Shop #2523000227*Northern Region</v>
      </c>
      <c r="B191" t="s">
        <v>2030</v>
      </c>
      <c r="C191" t="s">
        <v>2677</v>
      </c>
    </row>
    <row r="192" spans="1:3">
      <c r="A192" t="str">
        <f t="shared" si="2"/>
        <v>CORDOVAMt. Eccles ElementaryCordova School District</v>
      </c>
      <c r="B192" t="s">
        <v>2030</v>
      </c>
      <c r="C192" t="s">
        <v>3390</v>
      </c>
    </row>
    <row r="193" spans="1:3">
      <c r="A193" t="str">
        <f t="shared" ref="A193:A256" si="3">CONCATENATE(B193,C193)</f>
        <v>CORDOVASREB Building #2531000101*Northern Region</v>
      </c>
      <c r="B193" t="s">
        <v>2030</v>
      </c>
      <c r="C193" t="s">
        <v>2675</v>
      </c>
    </row>
    <row r="194" spans="1:3">
      <c r="A194" t="str">
        <f t="shared" si="3"/>
        <v>CRAIGCraig Elementary SchoolCity of Craig</v>
      </c>
      <c r="B194" t="s">
        <v>3392</v>
      </c>
      <c r="C194" t="s">
        <v>3395</v>
      </c>
    </row>
    <row r="195" spans="1:3">
      <c r="A195" t="str">
        <f t="shared" si="3"/>
        <v>CRAIGCraig High SchoolCity of Craig</v>
      </c>
      <c r="B195" t="s">
        <v>3392</v>
      </c>
      <c r="C195" t="s">
        <v>3394</v>
      </c>
    </row>
    <row r="196" spans="1:3">
      <c r="A196" t="str">
        <f t="shared" si="3"/>
        <v>CRAIGCraig Middle SchoolCity of Craig</v>
      </c>
      <c r="B196" t="s">
        <v>3392</v>
      </c>
      <c r="C196" t="s">
        <v>3396</v>
      </c>
    </row>
    <row r="197" spans="1:3">
      <c r="A197" t="str">
        <f t="shared" si="3"/>
        <v>CRAIGHollis SchoolSoutheast Island School District</v>
      </c>
      <c r="B197" t="s">
        <v>3392</v>
      </c>
      <c r="C197" t="s">
        <v>3391</v>
      </c>
    </row>
    <row r="198" spans="1:3">
      <c r="A198" t="str">
        <f t="shared" si="3"/>
        <v>CRAIGmodular classroom 1Craig City School District</v>
      </c>
      <c r="B198" t="s">
        <v>3392</v>
      </c>
      <c r="C198" t="s">
        <v>3397</v>
      </c>
    </row>
    <row r="199" spans="1:3">
      <c r="A199" t="str">
        <f t="shared" si="3"/>
        <v>CRAIGshop buildingCraig City School District</v>
      </c>
      <c r="B199" t="s">
        <v>3392</v>
      </c>
      <c r="C199" t="s">
        <v>3393</v>
      </c>
    </row>
    <row r="200" spans="1:3">
      <c r="A200" t="str">
        <f t="shared" si="3"/>
        <v>DEERINGSREB Building #2523001165*Northern Region</v>
      </c>
      <c r="B200" t="s">
        <v>2679</v>
      </c>
      <c r="C200" t="s">
        <v>2680</v>
      </c>
    </row>
    <row r="201" spans="1:3">
      <c r="A201" t="str">
        <f t="shared" si="3"/>
        <v>DILLINGHAM47341 Dillingham PS OfficeState of Alaska</v>
      </c>
      <c r="B201" t="s">
        <v>2036</v>
      </c>
      <c r="C201" t="s">
        <v>2328</v>
      </c>
    </row>
    <row r="202" spans="1:3">
      <c r="A202" t="str">
        <f t="shared" si="3"/>
        <v>DILLINGHAM47854 Dillingham RTH Unit 342State of Alaska</v>
      </c>
      <c r="B202" t="s">
        <v>2036</v>
      </c>
      <c r="C202" t="s">
        <v>2250</v>
      </c>
    </row>
    <row r="203" spans="1:3">
      <c r="A203" t="str">
        <f t="shared" si="3"/>
        <v>DILLINGHAM47855 Dillingham RTH Unit 380State of Alaska</v>
      </c>
      <c r="B203" t="s">
        <v>2036</v>
      </c>
      <c r="C203" t="s">
        <v>2249</v>
      </c>
    </row>
    <row r="204" spans="1:3">
      <c r="A204" t="str">
        <f t="shared" si="3"/>
        <v>DILLINGHAMAdmin Offices, MS, &amp; HSDillingham City School Dist</v>
      </c>
      <c r="B204" t="s">
        <v>2036</v>
      </c>
      <c r="C204" t="s">
        <v>5873</v>
      </c>
    </row>
    <row r="205" spans="1:3">
      <c r="A205" t="str">
        <f t="shared" si="3"/>
        <v>DILLINGHAMARFF Building #2533001113*Central Region</v>
      </c>
      <c r="B205" t="s">
        <v>2036</v>
      </c>
      <c r="C205" t="s">
        <v>2689</v>
      </c>
    </row>
    <row r="206" spans="1:3">
      <c r="A206" t="str">
        <f t="shared" si="3"/>
        <v>DILLINGHAMBB101 - Admin/Classroom BuildingUniversity of Alaska Fairbanks</v>
      </c>
      <c r="B206" t="s">
        <v>2036</v>
      </c>
      <c r="C206" t="s">
        <v>3324</v>
      </c>
    </row>
    <row r="207" spans="1:3">
      <c r="A207" t="str">
        <f t="shared" si="3"/>
        <v>DILLINGHAMDillingham Health CenterDHSS</v>
      </c>
      <c r="B207" t="s">
        <v>2036</v>
      </c>
      <c r="C207" t="s">
        <v>3218</v>
      </c>
    </row>
    <row r="208" spans="1:3">
      <c r="A208" t="str">
        <f t="shared" si="3"/>
        <v>DILLINGHAMElementary SchoolDillingham City School Dist</v>
      </c>
      <c r="B208" t="s">
        <v>2036</v>
      </c>
      <c r="C208" t="s">
        <v>5874</v>
      </c>
    </row>
    <row r="209" spans="1:3">
      <c r="A209" t="str">
        <f t="shared" si="3"/>
        <v>DILLINGHAMMaintenance Shop/SEF #2533000269*Central Region</v>
      </c>
      <c r="B209" t="s">
        <v>2036</v>
      </c>
      <c r="C209" t="s">
        <v>2691</v>
      </c>
    </row>
    <row r="210" spans="1:3">
      <c r="A210" t="str">
        <f t="shared" si="3"/>
        <v>DILLINGHAMOld Elementary SchoolDillingham City School Dist</v>
      </c>
      <c r="B210" t="s">
        <v>2036</v>
      </c>
      <c r="C210" t="s">
        <v>3406</v>
      </c>
    </row>
    <row r="211" spans="1:3">
      <c r="A211" t="str">
        <f t="shared" si="3"/>
        <v>DILLINGHAMShopAlaska State Parks</v>
      </c>
      <c r="B211" t="s">
        <v>2036</v>
      </c>
      <c r="C211" t="s">
        <v>2037</v>
      </c>
    </row>
    <row r="212" spans="1:3">
      <c r="A212" t="str">
        <f t="shared" si="3"/>
        <v>DILLINGHAMSmith's DuplexAlaska State Parks</v>
      </c>
      <c r="B212" t="s">
        <v>2036</v>
      </c>
      <c r="C212" t="s">
        <v>3036</v>
      </c>
    </row>
    <row r="213" spans="1:3">
      <c r="A213" t="str">
        <f t="shared" si="3"/>
        <v>DILLINGHAMSouth Shore HouseAlaska State Parks</v>
      </c>
      <c r="B213" t="s">
        <v>2036</v>
      </c>
      <c r="C213" t="s">
        <v>2690</v>
      </c>
    </row>
    <row r="214" spans="1:3">
      <c r="A214" t="str">
        <f t="shared" si="3"/>
        <v>DILLINGHAMWarm Sand Storage #2533000870*Central Region</v>
      </c>
      <c r="B214" t="s">
        <v>2036</v>
      </c>
      <c r="C214" t="s">
        <v>2038</v>
      </c>
    </row>
    <row r="215" spans="1:3">
      <c r="A215" t="str">
        <f t="shared" si="3"/>
        <v>DILLINGHAMWarm Storage (Heated) #2531000131*Central Region</v>
      </c>
      <c r="B215" t="s">
        <v>2036</v>
      </c>
      <c r="C215" t="s">
        <v>2039</v>
      </c>
    </row>
    <row r="216" spans="1:3">
      <c r="A216" t="str">
        <f t="shared" si="3"/>
        <v>DOT LAKE villageDot Lake SchoolAlaska Gateway School District</v>
      </c>
      <c r="B216" t="s">
        <v>3410</v>
      </c>
      <c r="C216" t="s">
        <v>3411</v>
      </c>
    </row>
    <row r="217" spans="1:3">
      <c r="A217" t="str">
        <f t="shared" si="3"/>
        <v>EAGLEBunkhouse #2521000145*Northern Region</v>
      </c>
      <c r="B217" t="s">
        <v>2251</v>
      </c>
      <c r="C217" t="s">
        <v>2252</v>
      </c>
    </row>
    <row r="218" spans="1:3">
      <c r="A218" t="str">
        <f t="shared" si="3"/>
        <v>EAGLECity Hall (new addition)City of Eagle</v>
      </c>
      <c r="B218" t="s">
        <v>2251</v>
      </c>
      <c r="C218" t="s">
        <v>5875</v>
      </c>
    </row>
    <row r="219" spans="1:3">
      <c r="A219" t="str">
        <f t="shared" si="3"/>
        <v>EAGLEEagle Community SchoolAlaska Gateway School District</v>
      </c>
      <c r="B219" t="s">
        <v>2251</v>
      </c>
      <c r="C219" t="s">
        <v>3412</v>
      </c>
    </row>
    <row r="220" spans="1:3">
      <c r="A220" t="str">
        <f t="shared" si="3"/>
        <v>EAGLEFire HallCity of Eagle</v>
      </c>
      <c r="B220" t="s">
        <v>2251</v>
      </c>
      <c r="C220" t="s">
        <v>5876</v>
      </c>
    </row>
    <row r="221" spans="1:3">
      <c r="A221" t="str">
        <f t="shared" si="3"/>
        <v>EAGLELibraryCity of Eagle</v>
      </c>
      <c r="B221" t="s">
        <v>2251</v>
      </c>
      <c r="C221" t="s">
        <v>5877</v>
      </c>
    </row>
    <row r="222" spans="1:3">
      <c r="A222" t="str">
        <f t="shared" si="3"/>
        <v>EAGLEMaintenance Shop #2523000275*Northern Region</v>
      </c>
      <c r="B222" t="s">
        <v>2251</v>
      </c>
      <c r="C222" t="s">
        <v>2693</v>
      </c>
    </row>
    <row r="223" spans="1:3">
      <c r="A223" t="str">
        <f t="shared" si="3"/>
        <v>EAGLEOld School HouseCity of Eagle</v>
      </c>
      <c r="B223" t="s">
        <v>2251</v>
      </c>
      <c r="C223" t="s">
        <v>2463</v>
      </c>
    </row>
    <row r="224" spans="1:3">
      <c r="A224" t="str">
        <f t="shared" si="3"/>
        <v>EAGLEWellhouseCity of Eagle</v>
      </c>
      <c r="B224" t="s">
        <v>2251</v>
      </c>
      <c r="C224" t="s">
        <v>5878</v>
      </c>
    </row>
    <row r="225" spans="1:3">
      <c r="A225" t="str">
        <f t="shared" si="3"/>
        <v>Edna BayEdna Bay SchoolSoutheast Island School District</v>
      </c>
      <c r="B225" t="s">
        <v>2465</v>
      </c>
      <c r="C225" t="s">
        <v>5879</v>
      </c>
    </row>
    <row r="226" spans="1:3">
      <c r="A226" t="str">
        <f t="shared" si="3"/>
        <v>EekEek City Office/Tribal OfficeTribal Government - ANTHC</v>
      </c>
      <c r="B226" t="s">
        <v>171</v>
      </c>
      <c r="C226" t="s">
        <v>3041</v>
      </c>
    </row>
    <row r="227" spans="1:3">
      <c r="A227" t="str">
        <f t="shared" si="3"/>
        <v>EekEek Health ClinicTribal Government - ANTHC</v>
      </c>
      <c r="B227" t="s">
        <v>171</v>
      </c>
      <c r="C227" t="s">
        <v>3249</v>
      </c>
    </row>
    <row r="228" spans="1:3">
      <c r="A228" t="str">
        <f t="shared" si="3"/>
        <v>EekEek High SchoolLower Kuskokwim School Distrcit</v>
      </c>
      <c r="B228" t="s">
        <v>171</v>
      </c>
      <c r="C228" t="s">
        <v>3414</v>
      </c>
    </row>
    <row r="229" spans="1:3">
      <c r="A229" t="str">
        <f t="shared" si="3"/>
        <v>EekIGAP BuildingTribal Government - ANTHC</v>
      </c>
      <c r="B229" t="s">
        <v>171</v>
      </c>
      <c r="C229" t="s">
        <v>3042</v>
      </c>
    </row>
    <row r="230" spans="1:3">
      <c r="A230" t="str">
        <f t="shared" si="3"/>
        <v>EekSRE Building #1 (Heated) #2531000122Central Region</v>
      </c>
      <c r="B230" t="s">
        <v>171</v>
      </c>
      <c r="C230" t="s">
        <v>5880</v>
      </c>
    </row>
    <row r="231" spans="1:3">
      <c r="A231" t="str">
        <f t="shared" si="3"/>
        <v>EekWater Treatment Plant/WasheteriaEek</v>
      </c>
      <c r="B231" t="s">
        <v>171</v>
      </c>
      <c r="C231" t="s">
        <v>5881</v>
      </c>
    </row>
    <row r="232" spans="1:3">
      <c r="A232" t="str">
        <f t="shared" si="3"/>
        <v>EgegikEgegik School/multi-purpose/power houseLake and Peninsula School District</v>
      </c>
      <c r="B232" t="s">
        <v>1356</v>
      </c>
      <c r="C232" t="s">
        <v>3415</v>
      </c>
    </row>
    <row r="233" spans="1:3">
      <c r="A233" t="str">
        <f t="shared" si="3"/>
        <v>EKWOKEkwok K-12 SchoolRegional Education Attendance Area</v>
      </c>
      <c r="B233" t="s">
        <v>2696</v>
      </c>
      <c r="C233" t="s">
        <v>3416</v>
      </c>
    </row>
    <row r="234" spans="1:3">
      <c r="A234" t="str">
        <f t="shared" si="3"/>
        <v>EKWOKSRE Building (Heated) #2533000900*Central Region</v>
      </c>
      <c r="B234" t="s">
        <v>2696</v>
      </c>
      <c r="C234" t="s">
        <v>2697</v>
      </c>
    </row>
    <row r="235" spans="1:3">
      <c r="A235" t="str">
        <f t="shared" si="3"/>
        <v>ElimElim Aniguiin School</v>
      </c>
      <c r="B235" t="s">
        <v>2042</v>
      </c>
      <c r="C235" t="s">
        <v>5882</v>
      </c>
    </row>
    <row r="236" spans="1:3">
      <c r="A236" t="str">
        <f t="shared" si="3"/>
        <v>ElimStorage Building/SRE Building #2523000656*Northern Region</v>
      </c>
      <c r="B236" t="s">
        <v>2042</v>
      </c>
      <c r="C236" t="s">
        <v>2047</v>
      </c>
    </row>
    <row r="237" spans="1:3">
      <c r="A237" t="str">
        <f t="shared" si="3"/>
        <v>EMMONAK47346 Emmonak ArmoryState of Alaska</v>
      </c>
      <c r="B237" t="s">
        <v>2253</v>
      </c>
      <c r="C237" t="s">
        <v>2330</v>
      </c>
    </row>
    <row r="238" spans="1:3">
      <c r="A238" t="str">
        <f t="shared" si="3"/>
        <v>EMMONAKCommunity CenterCity of Emmonak</v>
      </c>
      <c r="B238" t="s">
        <v>2253</v>
      </c>
      <c r="C238" t="s">
        <v>2469</v>
      </c>
    </row>
    <row r="239" spans="1:3">
      <c r="A239" t="str">
        <f t="shared" si="3"/>
        <v>EMMONAKEmmonak Area OfficeDept. of Fish &amp; Game</v>
      </c>
      <c r="B239" t="s">
        <v>2253</v>
      </c>
      <c r="C239" t="s">
        <v>5883</v>
      </c>
    </row>
    <row r="240" spans="1:3">
      <c r="A240" t="str">
        <f t="shared" si="3"/>
        <v>EMMONAKEmmonak BunkhouseDept. of Fish &amp; Game</v>
      </c>
      <c r="B240" t="s">
        <v>2253</v>
      </c>
      <c r="C240" t="s">
        <v>2254</v>
      </c>
    </row>
    <row r="241" spans="1:3">
      <c r="A241" t="str">
        <f t="shared" si="3"/>
        <v>EMMONAKPublic SafetyCity of Emmonak</v>
      </c>
      <c r="B241" t="s">
        <v>2253</v>
      </c>
      <c r="C241" t="s">
        <v>2329</v>
      </c>
    </row>
    <row r="242" spans="1:3">
      <c r="A242" t="str">
        <f t="shared" si="3"/>
        <v>EMMONAKSREB Building #2523000920*Northern Region</v>
      </c>
      <c r="B242" t="s">
        <v>2253</v>
      </c>
      <c r="C242" t="s">
        <v>2698</v>
      </c>
    </row>
    <row r="243" spans="1:3">
      <c r="A243" t="str">
        <f t="shared" si="3"/>
        <v>FALSE PASSCity Office/Community CenterCity of False Pass</v>
      </c>
      <c r="B243" t="s">
        <v>2701</v>
      </c>
      <c r="C243" t="s">
        <v>3050</v>
      </c>
    </row>
    <row r="244" spans="1:3">
      <c r="A244" t="str">
        <f t="shared" si="3"/>
        <v>FALSE PASSFalse Pass City Hall</v>
      </c>
      <c r="B244" t="s">
        <v>2701</v>
      </c>
      <c r="C244" t="s">
        <v>1796</v>
      </c>
    </row>
    <row r="245" spans="1:3">
      <c r="A245" t="str">
        <f t="shared" si="3"/>
        <v>FALSE PASSFalse Pass K-12 SchoolAleutians East Borough School District</v>
      </c>
      <c r="B245" t="s">
        <v>2701</v>
      </c>
      <c r="C245" t="s">
        <v>5884</v>
      </c>
    </row>
    <row r="246" spans="1:3">
      <c r="A246" t="str">
        <f t="shared" si="3"/>
        <v>FALSE PASSPublic Safety BuildingCity of False Pass</v>
      </c>
      <c r="B246" t="s">
        <v>2701</v>
      </c>
      <c r="C246" t="s">
        <v>5885</v>
      </c>
    </row>
    <row r="247" spans="1:3">
      <c r="A247" t="str">
        <f t="shared" si="3"/>
        <v>FALSE PASSSRE Building #2533000232Central Region</v>
      </c>
      <c r="B247" t="s">
        <v>2701</v>
      </c>
      <c r="C247" t="s">
        <v>2702</v>
      </c>
    </row>
    <row r="248" spans="1:3">
      <c r="A248" t="str">
        <f t="shared" si="3"/>
        <v>FORT YUKONCombined Facility #MO00000218*Northern Region</v>
      </c>
      <c r="B248" t="s">
        <v>5886</v>
      </c>
      <c r="C248" t="s">
        <v>5887</v>
      </c>
    </row>
    <row r="249" spans="1:3">
      <c r="A249" t="str">
        <f t="shared" si="3"/>
        <v>FORT YUKONSREB Building #2521000149*Northern Region</v>
      </c>
      <c r="B249" t="s">
        <v>5886</v>
      </c>
      <c r="C249" t="s">
        <v>5888</v>
      </c>
    </row>
    <row r="250" spans="1:3">
      <c r="A250" t="str">
        <f t="shared" si="3"/>
        <v>GALENA47870 Galena RTHState of Alaska</v>
      </c>
      <c r="B250" t="s">
        <v>2255</v>
      </c>
      <c r="C250" t="s">
        <v>2259</v>
      </c>
    </row>
    <row r="251" spans="1:3">
      <c r="A251" t="str">
        <f t="shared" si="3"/>
        <v>GALENA47871 Galena RTHState of Alaska</v>
      </c>
      <c r="B251" t="s">
        <v>2255</v>
      </c>
      <c r="C251" t="s">
        <v>2260</v>
      </c>
    </row>
    <row r="252" spans="1:3">
      <c r="A252" t="str">
        <f t="shared" si="3"/>
        <v>GALENA47872 Galena RTHState of Alaska</v>
      </c>
      <c r="B252" t="s">
        <v>2255</v>
      </c>
      <c r="C252" t="s">
        <v>2258</v>
      </c>
    </row>
    <row r="253" spans="1:3">
      <c r="A253" t="str">
        <f t="shared" si="3"/>
        <v>GALENAGILA Auto ShopCity of Galena</v>
      </c>
      <c r="B253" t="s">
        <v>2255</v>
      </c>
      <c r="C253" t="s">
        <v>2705</v>
      </c>
    </row>
    <row r="254" spans="1:3">
      <c r="A254" t="str">
        <f t="shared" si="3"/>
        <v>GALENAGILA Composite BuildingCity of Galena</v>
      </c>
      <c r="B254" t="s">
        <v>2255</v>
      </c>
      <c r="C254" t="s">
        <v>3424</v>
      </c>
    </row>
    <row r="255" spans="1:3">
      <c r="A255" t="str">
        <f t="shared" si="3"/>
        <v>GALENAGILA GymCity of Galena</v>
      </c>
      <c r="B255" t="s">
        <v>2255</v>
      </c>
      <c r="C255" t="s">
        <v>3425</v>
      </c>
    </row>
    <row r="256" spans="1:3">
      <c r="A256" t="str">
        <f t="shared" si="3"/>
        <v>GALENAGILA HeadquartersCity of Galena</v>
      </c>
      <c r="B256" t="s">
        <v>2255</v>
      </c>
      <c r="C256" t="s">
        <v>3051</v>
      </c>
    </row>
    <row r="257" spans="1:3">
      <c r="A257" t="str">
        <f t="shared" ref="A257:A320" si="4">CONCATENATE(B257,C257)</f>
        <v>GALENAGILA Iditarod HallCity of Galena SD</v>
      </c>
      <c r="B257" t="s">
        <v>2255</v>
      </c>
      <c r="C257" t="s">
        <v>2256</v>
      </c>
    </row>
    <row r="258" spans="1:3">
      <c r="A258" t="str">
        <f t="shared" si="4"/>
        <v>GALENAMaintenance Shop #2523000998*Northern Region</v>
      </c>
      <c r="B258" t="s">
        <v>2255</v>
      </c>
      <c r="C258" t="s">
        <v>2704</v>
      </c>
    </row>
    <row r="259" spans="1:3">
      <c r="A259" t="str">
        <f t="shared" si="4"/>
        <v>GALENASidney Huntington Elementary SchCity of Galena</v>
      </c>
      <c r="B259" t="s">
        <v>2255</v>
      </c>
      <c r="C259" t="s">
        <v>3422</v>
      </c>
    </row>
    <row r="260" spans="1:3">
      <c r="A260" t="str">
        <f t="shared" si="4"/>
        <v>GALENASidney Huntington Jr/Sr High SchCity of Galena</v>
      </c>
      <c r="B260" t="s">
        <v>2255</v>
      </c>
      <c r="C260" t="s">
        <v>3423</v>
      </c>
    </row>
    <row r="261" spans="1:3">
      <c r="A261" t="str">
        <f t="shared" si="4"/>
        <v>GALENATrooper Housing #2521000126*Northern Region</v>
      </c>
      <c r="B261" t="s">
        <v>2255</v>
      </c>
      <c r="C261" t="s">
        <v>2257</v>
      </c>
    </row>
    <row r="262" spans="1:3">
      <c r="A262" t="str">
        <f t="shared" si="4"/>
        <v>GambellCommunity HallTribal Government - ANTHC</v>
      </c>
      <c r="B262" t="s">
        <v>2049</v>
      </c>
      <c r="C262" t="s">
        <v>2474</v>
      </c>
    </row>
    <row r="263" spans="1:3">
      <c r="A263" t="str">
        <f t="shared" si="4"/>
        <v>GambellSREB Building #2523003479*Northern Region</v>
      </c>
      <c r="B263" t="s">
        <v>2049</v>
      </c>
      <c r="C263" t="s">
        <v>2707</v>
      </c>
    </row>
    <row r="264" spans="1:3">
      <c r="A264" t="str">
        <f t="shared" si="4"/>
        <v>GambellTribal OfficeTribal Government - ANTHC</v>
      </c>
      <c r="B264" t="s">
        <v>2049</v>
      </c>
      <c r="C264" t="s">
        <v>3055</v>
      </c>
    </row>
    <row r="265" spans="1:3">
      <c r="A265" t="str">
        <f t="shared" si="4"/>
        <v>GLENNALLENDistrict OfficeCopper River School District</v>
      </c>
      <c r="B265" t="s">
        <v>2261</v>
      </c>
      <c r="C265" t="s">
        <v>3059</v>
      </c>
    </row>
    <row r="266" spans="1:3">
      <c r="A266" t="str">
        <f t="shared" si="4"/>
        <v>GLENNALLENGlennallen Area OfficeDept. of Fish &amp; Game</v>
      </c>
      <c r="B266" t="s">
        <v>2261</v>
      </c>
      <c r="C266" t="s">
        <v>3058</v>
      </c>
    </row>
    <row r="267" spans="1:3">
      <c r="A267" t="str">
        <f t="shared" si="4"/>
        <v>GLENNALLENGlennallen BunkhouseDept. of Fish &amp; Game</v>
      </c>
      <c r="B267" t="s">
        <v>2261</v>
      </c>
      <c r="C267" t="s">
        <v>2262</v>
      </c>
    </row>
    <row r="268" spans="1:3">
      <c r="A268" t="str">
        <f t="shared" si="4"/>
        <v>GLENNALLENGlennallen GarageDept. of Fish &amp; Game</v>
      </c>
      <c r="B268" t="s">
        <v>2261</v>
      </c>
      <c r="C268" t="s">
        <v>2710</v>
      </c>
    </row>
    <row r="269" spans="1:3">
      <c r="A269" t="str">
        <f t="shared" si="4"/>
        <v>GLENNALLENGlennallen K-12Copper River School District</v>
      </c>
      <c r="B269" t="s">
        <v>2261</v>
      </c>
      <c r="C269" t="s">
        <v>3435</v>
      </c>
    </row>
    <row r="270" spans="1:3">
      <c r="A270" t="str">
        <f t="shared" si="4"/>
        <v>GLENNALLENSlana K-12Copper River School District</v>
      </c>
      <c r="B270" t="s">
        <v>2261</v>
      </c>
      <c r="C270" t="s">
        <v>3562</v>
      </c>
    </row>
    <row r="271" spans="1:3">
      <c r="A271" t="str">
        <f t="shared" si="4"/>
        <v>GOLOVINSREB Building #2523000598*Northern Region</v>
      </c>
      <c r="B271" t="s">
        <v>2712</v>
      </c>
      <c r="C271" t="s">
        <v>2713</v>
      </c>
    </row>
    <row r="272" spans="1:3">
      <c r="A272" t="str">
        <f t="shared" si="4"/>
        <v>Goodnews BayHealth ClinicTribal Government - ANTHC</v>
      </c>
      <c r="B272" t="s">
        <v>208</v>
      </c>
      <c r="C272" t="s">
        <v>3219</v>
      </c>
    </row>
    <row r="273" spans="1:3">
      <c r="A273" t="str">
        <f t="shared" si="4"/>
        <v>Goodnews BayPublic Safety BuildingTribal Government - ANTHC</v>
      </c>
      <c r="B273" t="s">
        <v>208</v>
      </c>
      <c r="C273" t="s">
        <v>2334</v>
      </c>
    </row>
    <row r="274" spans="1:3">
      <c r="A274" t="str">
        <f t="shared" si="4"/>
        <v>Goodnews BaySRE Building (Heated) #2533000420Central Region</v>
      </c>
      <c r="B274" t="s">
        <v>208</v>
      </c>
      <c r="C274" t="s">
        <v>2714</v>
      </c>
    </row>
    <row r="275" spans="1:3">
      <c r="A275" t="str">
        <f t="shared" si="4"/>
        <v>Goodnews BayTribal OfficeGOODNEWS BAY</v>
      </c>
      <c r="B275" t="s">
        <v>208</v>
      </c>
      <c r="C275" t="s">
        <v>3060</v>
      </c>
    </row>
    <row r="276" spans="1:3">
      <c r="A276" t="str">
        <f t="shared" si="4"/>
        <v>GRAYLINGDavid Louis Memorial SchoolIditarod Area School District</v>
      </c>
      <c r="B276" t="s">
        <v>2715</v>
      </c>
      <c r="C276" t="s">
        <v>3436</v>
      </c>
    </row>
    <row r="277" spans="1:3">
      <c r="A277" t="str">
        <f t="shared" si="4"/>
        <v>GRAYLINGSREB Building #2523000579*Northern Region</v>
      </c>
      <c r="B277" t="s">
        <v>2715</v>
      </c>
      <c r="C277" t="s">
        <v>2716</v>
      </c>
    </row>
    <row r="278" spans="1:3">
      <c r="A278" t="str">
        <f t="shared" si="4"/>
        <v>GULKANAEquipment Garage #2523000414*Northern Region</v>
      </c>
      <c r="B278" t="s">
        <v>2717</v>
      </c>
      <c r="C278" t="s">
        <v>2718</v>
      </c>
    </row>
    <row r="279" spans="1:3">
      <c r="A279" t="str">
        <f t="shared" si="4"/>
        <v>GULKANAEquipment Shop #2523000505*Northern Region</v>
      </c>
      <c r="B279" t="s">
        <v>2717</v>
      </c>
      <c r="C279" t="s">
        <v>2720</v>
      </c>
    </row>
    <row r="280" spans="1:3">
      <c r="A280" t="str">
        <f t="shared" si="4"/>
        <v>GUSTAVUSAirport Maintenance Shop #2513000839*Southeast Region</v>
      </c>
      <c r="B280" t="s">
        <v>2721</v>
      </c>
      <c r="C280" t="s">
        <v>2727</v>
      </c>
    </row>
    <row r="281" spans="1:3">
      <c r="A281" t="str">
        <f t="shared" si="4"/>
        <v>GUSTAVUSGustavus School GymChatham School District</v>
      </c>
      <c r="B281" t="s">
        <v>2721</v>
      </c>
      <c r="C281" t="s">
        <v>3439</v>
      </c>
    </row>
    <row r="282" spans="1:3">
      <c r="A282" t="str">
        <f t="shared" si="4"/>
        <v>GUSTAVUSGustavus SchoolChatham School District</v>
      </c>
      <c r="B282" t="s">
        <v>2721</v>
      </c>
      <c r="C282" t="s">
        <v>3438</v>
      </c>
    </row>
    <row r="283" spans="1:3">
      <c r="A283" t="str">
        <f t="shared" si="4"/>
        <v>GUSTAVUSOld DOT Shop #2513000418Southeast Region</v>
      </c>
      <c r="B283" t="s">
        <v>2721</v>
      </c>
      <c r="C283" t="s">
        <v>5889</v>
      </c>
    </row>
    <row r="284" spans="1:3">
      <c r="A284" t="str">
        <f t="shared" si="4"/>
        <v>GUSTAVUSUtility Building #2513000417Southeast Region</v>
      </c>
      <c r="B284" t="s">
        <v>2721</v>
      </c>
      <c r="C284" t="s">
        <v>2722</v>
      </c>
    </row>
    <row r="285" spans="1:3">
      <c r="A285" t="str">
        <f t="shared" si="4"/>
        <v>HAINESChilkat Bald Eagle Preserve CabinAlaska State Parks</v>
      </c>
      <c r="B285" t="s">
        <v>2055</v>
      </c>
      <c r="C285" t="s">
        <v>3062</v>
      </c>
    </row>
    <row r="286" spans="1:3">
      <c r="A286" t="str">
        <f t="shared" si="4"/>
        <v>HAINESCold Storage Building #2513000429Southeast Region</v>
      </c>
      <c r="B286" t="s">
        <v>2055</v>
      </c>
      <c r="C286" t="s">
        <v>2057</v>
      </c>
    </row>
    <row r="287" spans="1:3">
      <c r="A287" t="str">
        <f t="shared" si="4"/>
        <v>HAINESGarage/Storage #2549000426Southeast Region</v>
      </c>
      <c r="B287" t="s">
        <v>2055</v>
      </c>
      <c r="C287" t="s">
        <v>2056</v>
      </c>
    </row>
    <row r="288" spans="1:3">
      <c r="A288" t="str">
        <f t="shared" si="4"/>
        <v>HAINESHaines Health ClinicSouth East Alaska Regional Health Consortium</v>
      </c>
      <c r="B288" t="s">
        <v>2055</v>
      </c>
      <c r="C288" t="s">
        <v>3255</v>
      </c>
    </row>
    <row r="289" spans="1:3">
      <c r="A289" t="str">
        <f t="shared" si="4"/>
        <v>HAINESK-12 SchoolHaines Borough</v>
      </c>
      <c r="B289" t="s">
        <v>2055</v>
      </c>
      <c r="C289" t="s">
        <v>3440</v>
      </c>
    </row>
    <row r="290" spans="1:3">
      <c r="A290" t="str">
        <f t="shared" si="4"/>
        <v>HAINESMain Garage #2513000427*Southeast Region</v>
      </c>
      <c r="B290" t="s">
        <v>2055</v>
      </c>
      <c r="C290" t="s">
        <v>2728</v>
      </c>
    </row>
    <row r="291" spans="1:3">
      <c r="A291" t="str">
        <f t="shared" si="4"/>
        <v>HAINESVocational Education BuildingHaines Borough</v>
      </c>
      <c r="B291" t="s">
        <v>2055</v>
      </c>
      <c r="C291" t="s">
        <v>3441</v>
      </c>
    </row>
    <row r="292" spans="1:3">
      <c r="A292" t="str">
        <f t="shared" si="4"/>
        <v>HollisHollis SchoolSoutheast Island School District</v>
      </c>
      <c r="B292" t="s">
        <v>2477</v>
      </c>
      <c r="C292" t="s">
        <v>3391</v>
      </c>
    </row>
    <row r="293" spans="1:3">
      <c r="A293" t="str">
        <f t="shared" si="4"/>
        <v>HOLY CROSSHoly Cross SchoolIditarod Area School District</v>
      </c>
      <c r="B293" t="s">
        <v>2731</v>
      </c>
      <c r="C293" t="s">
        <v>3444</v>
      </c>
    </row>
    <row r="294" spans="1:3">
      <c r="A294" t="str">
        <f t="shared" si="4"/>
        <v>HOLY CROSSSREB Building #2521000114*Northern Region</v>
      </c>
      <c r="B294" t="s">
        <v>2731</v>
      </c>
      <c r="C294" t="s">
        <v>2732</v>
      </c>
    </row>
    <row r="295" spans="1:3">
      <c r="A295" t="str">
        <f t="shared" si="4"/>
        <v>HOONAHAirport Utility #2513000452*Southeast Region</v>
      </c>
      <c r="B295" t="s">
        <v>2058</v>
      </c>
      <c r="C295" t="s">
        <v>2734</v>
      </c>
    </row>
    <row r="296" spans="1:3">
      <c r="A296" t="str">
        <f t="shared" si="4"/>
        <v>HOONAHCity HallCity of Hoonah</v>
      </c>
      <c r="B296" t="s">
        <v>2058</v>
      </c>
      <c r="C296" t="s">
        <v>3064</v>
      </c>
    </row>
    <row r="297" spans="1:3">
      <c r="A297" t="str">
        <f t="shared" si="4"/>
        <v>HOONAHCity ShopCity of Hoonah</v>
      </c>
      <c r="B297" t="s">
        <v>2058</v>
      </c>
      <c r="C297" t="s">
        <v>2736</v>
      </c>
    </row>
    <row r="298" spans="1:3">
      <c r="A298" t="str">
        <f t="shared" si="4"/>
        <v>HOONAHHarbor BuildingCity of Hoonah</v>
      </c>
      <c r="B298" t="s">
        <v>2058</v>
      </c>
      <c r="C298" t="s">
        <v>3065</v>
      </c>
    </row>
    <row r="299" spans="1:3">
      <c r="A299" t="str">
        <f t="shared" si="4"/>
        <v>HOONAHHarbor WarehouseCity of Hoonah</v>
      </c>
      <c r="B299" t="s">
        <v>2058</v>
      </c>
      <c r="C299" t="s">
        <v>2059</v>
      </c>
    </row>
    <row r="300" spans="1:3">
      <c r="A300" t="str">
        <f t="shared" si="4"/>
        <v>HOONAHHoonah City SchoolsMunicipal Government/Subdivision</v>
      </c>
      <c r="B300" t="s">
        <v>2058</v>
      </c>
      <c r="C300" t="s">
        <v>5890</v>
      </c>
    </row>
    <row r="301" spans="1:3">
      <c r="A301" t="str">
        <f t="shared" si="4"/>
        <v>HOONAHHoonah Gym and PoolMunicipal Government/Subdivision</v>
      </c>
      <c r="B301" t="s">
        <v>2058</v>
      </c>
      <c r="C301" t="s">
        <v>2733</v>
      </c>
    </row>
    <row r="302" spans="1:3">
      <c r="A302" t="str">
        <f t="shared" si="4"/>
        <v>HOONAHHoonah SD all BldgsCity of Hoonah</v>
      </c>
      <c r="B302" t="s">
        <v>2058</v>
      </c>
      <c r="C302" t="s">
        <v>3445</v>
      </c>
    </row>
    <row r="303" spans="1:3">
      <c r="A303" t="str">
        <f t="shared" si="4"/>
        <v>HOONAHPolice StatioinCity of Hoonah</v>
      </c>
      <c r="B303" t="s">
        <v>2058</v>
      </c>
      <c r="C303" t="s">
        <v>3063</v>
      </c>
    </row>
    <row r="304" spans="1:3">
      <c r="A304" t="str">
        <f t="shared" si="4"/>
        <v>HOONAHSewer Treatment PlantCity of Hoonah</v>
      </c>
      <c r="B304" t="s">
        <v>2058</v>
      </c>
      <c r="C304" t="s">
        <v>5891</v>
      </c>
    </row>
    <row r="305" spans="1:3">
      <c r="A305" t="str">
        <f t="shared" si="4"/>
        <v>HOONAHWater Treatment PlantCity of Hoonah</v>
      </c>
      <c r="B305" t="s">
        <v>2058</v>
      </c>
      <c r="C305" t="s">
        <v>5892</v>
      </c>
    </row>
    <row r="306" spans="1:3">
      <c r="A306" t="str">
        <f t="shared" si="4"/>
        <v>HOONAHYouth CenterCity of Hoonah</v>
      </c>
      <c r="B306" t="s">
        <v>2058</v>
      </c>
      <c r="C306" t="s">
        <v>2482</v>
      </c>
    </row>
    <row r="307" spans="1:3">
      <c r="A307" t="str">
        <f t="shared" si="4"/>
        <v>Hooper BayCity of Hooper Bay Public Safety</v>
      </c>
      <c r="B307" t="s">
        <v>216</v>
      </c>
      <c r="C307" t="s">
        <v>217</v>
      </c>
    </row>
    <row r="308" spans="1:3">
      <c r="A308" t="str">
        <f t="shared" si="4"/>
        <v>Hooper BayCity OfficeCity of Hooper Bay</v>
      </c>
      <c r="B308" t="s">
        <v>216</v>
      </c>
      <c r="C308" t="s">
        <v>3067</v>
      </c>
    </row>
    <row r="309" spans="1:3">
      <c r="A309" t="str">
        <f t="shared" si="4"/>
        <v>Hooper BayHooper Bay Washeteria</v>
      </c>
      <c r="B309" t="s">
        <v>216</v>
      </c>
      <c r="C309" t="s">
        <v>5893</v>
      </c>
    </row>
    <row r="310" spans="1:3">
      <c r="A310" t="str">
        <f t="shared" si="4"/>
        <v>Hooper BayHooper BayLower Yukon School District</v>
      </c>
      <c r="B310" t="s">
        <v>216</v>
      </c>
      <c r="C310" t="s">
        <v>3446</v>
      </c>
    </row>
    <row r="311" spans="1:3">
      <c r="A311" t="str">
        <f t="shared" si="4"/>
        <v>Hooper BayMaintenance Shop*Central Region</v>
      </c>
      <c r="B311" t="s">
        <v>216</v>
      </c>
      <c r="C311" t="s">
        <v>5894</v>
      </c>
    </row>
    <row r="312" spans="1:3">
      <c r="A312" t="str">
        <f t="shared" si="4"/>
        <v>Hooper BayOld WasheteriaCity of Hooper Bay</v>
      </c>
      <c r="B312" t="s">
        <v>216</v>
      </c>
      <c r="C312" t="s">
        <v>5895</v>
      </c>
    </row>
    <row r="313" spans="1:3">
      <c r="A313" t="str">
        <f t="shared" si="4"/>
        <v>Hooper BayPublic Safety BuildingCity of Hooper Bay</v>
      </c>
      <c r="B313" t="s">
        <v>216</v>
      </c>
      <c r="C313" t="s">
        <v>2341</v>
      </c>
    </row>
    <row r="314" spans="1:3">
      <c r="A314" t="str">
        <f t="shared" si="4"/>
        <v>Hooper BayRippie RamaCity of Hooper Bay</v>
      </c>
      <c r="B314" t="s">
        <v>216</v>
      </c>
      <c r="C314" t="s">
        <v>2737</v>
      </c>
    </row>
    <row r="315" spans="1:3">
      <c r="A315" t="str">
        <f t="shared" si="4"/>
        <v>Hooper BayWasheteriaCity of Hooper Bay</v>
      </c>
      <c r="B315" t="s">
        <v>216</v>
      </c>
      <c r="C315" t="s">
        <v>5896</v>
      </c>
    </row>
    <row r="316" spans="1:3">
      <c r="A316" t="str">
        <f t="shared" si="4"/>
        <v>HUGHESStorage Building #2523000454*Northern Region</v>
      </c>
      <c r="B316" t="s">
        <v>5897</v>
      </c>
      <c r="C316" t="s">
        <v>5898</v>
      </c>
    </row>
    <row r="317" spans="1:3">
      <c r="A317" t="str">
        <f t="shared" si="4"/>
        <v>HUSLIACity OfficeHuslia City Council</v>
      </c>
      <c r="B317" t="s">
        <v>5899</v>
      </c>
      <c r="C317" t="s">
        <v>5900</v>
      </c>
    </row>
    <row r="318" spans="1:3">
      <c r="A318" t="str">
        <f t="shared" si="4"/>
        <v>HUSLIACommunity HallHuslia City Council</v>
      </c>
      <c r="B318" t="s">
        <v>5899</v>
      </c>
      <c r="C318" t="s">
        <v>5901</v>
      </c>
    </row>
    <row r="319" spans="1:3">
      <c r="A319" t="str">
        <f t="shared" si="4"/>
        <v>HUSLIAHuslia Schools (6 bldgs)Yukon Koyukuk School District</v>
      </c>
      <c r="B319" t="s">
        <v>5899</v>
      </c>
      <c r="C319" t="s">
        <v>5902</v>
      </c>
    </row>
    <row r="320" spans="1:3">
      <c r="A320" t="str">
        <f t="shared" si="4"/>
        <v>HUSLIAHuslia Water TreatmentHuslia City Council</v>
      </c>
      <c r="B320" t="s">
        <v>5899</v>
      </c>
      <c r="C320" t="s">
        <v>5903</v>
      </c>
    </row>
    <row r="321" spans="1:3">
      <c r="A321" t="str">
        <f t="shared" ref="A321:A384" si="5">CONCATENATE(B321,C321)</f>
        <v>HUSLIASREB Building #2523000455*Northern Region</v>
      </c>
      <c r="B321" t="s">
        <v>5899</v>
      </c>
      <c r="C321" t="s">
        <v>5904</v>
      </c>
    </row>
    <row r="322" spans="1:3">
      <c r="A322" t="str">
        <f t="shared" si="5"/>
        <v>HYDABURGElementaryHydaburg School District</v>
      </c>
      <c r="B322" t="s">
        <v>3447</v>
      </c>
      <c r="C322" t="s">
        <v>3449</v>
      </c>
    </row>
    <row r="323" spans="1:3">
      <c r="A323" t="str">
        <f t="shared" si="5"/>
        <v>HYDABURGHigh SchoolHydaburg School District</v>
      </c>
      <c r="B323" t="s">
        <v>3447</v>
      </c>
      <c r="C323" t="s">
        <v>3448</v>
      </c>
    </row>
    <row r="324" spans="1:3">
      <c r="A324" t="str">
        <f t="shared" si="5"/>
        <v>HYDABURGMemorial GymHydaburg School District</v>
      </c>
      <c r="B324" t="s">
        <v>3447</v>
      </c>
      <c r="C324" t="s">
        <v>3450</v>
      </c>
    </row>
    <row r="325" spans="1:3">
      <c r="A325" t="str">
        <f t="shared" si="5"/>
        <v>HYDERShop/Warehouse #2513000456Southeast Region</v>
      </c>
      <c r="B325" t="s">
        <v>2062</v>
      </c>
      <c r="C325" t="s">
        <v>2063</v>
      </c>
    </row>
    <row r="326" spans="1:3">
      <c r="A326" t="str">
        <f t="shared" si="5"/>
        <v>IgiugigIgiugigLake &amp; Peninsula School Dist</v>
      </c>
      <c r="B326" t="s">
        <v>1390</v>
      </c>
      <c r="C326" t="s">
        <v>3451</v>
      </c>
    </row>
    <row r="327" spans="1:3">
      <c r="A327" t="str">
        <f t="shared" si="5"/>
        <v>ILIAMNAMaintenance Shop/SEF #2533000157*Central Region</v>
      </c>
      <c r="B327" t="s">
        <v>2066</v>
      </c>
      <c r="C327" t="s">
        <v>2741</v>
      </c>
    </row>
    <row r="328" spans="1:3">
      <c r="A328" t="str">
        <f t="shared" si="5"/>
        <v>ILIAMNASRE/Office #2533000157*Central Region</v>
      </c>
      <c r="B328" t="s">
        <v>2066</v>
      </c>
      <c r="C328" t="s">
        <v>3069</v>
      </c>
    </row>
    <row r="329" spans="1:3">
      <c r="A329" t="str">
        <f t="shared" si="5"/>
        <v>ILIAMNAStorage #2533000461*Central Region</v>
      </c>
      <c r="B329" t="s">
        <v>2066</v>
      </c>
      <c r="C329" t="s">
        <v>2067</v>
      </c>
    </row>
    <row r="330" spans="1:3">
      <c r="A330" t="str">
        <f t="shared" si="5"/>
        <v>JUNEAU47068 DPS-HQ JuneauState of Alaska</v>
      </c>
      <c r="B330" t="s">
        <v>2068</v>
      </c>
      <c r="C330" t="s">
        <v>2350</v>
      </c>
    </row>
    <row r="331" spans="1:3">
      <c r="A331" t="str">
        <f t="shared" si="5"/>
        <v>JUNEAU47119 JS Office - JuneauState of Alaska</v>
      </c>
      <c r="B331" t="s">
        <v>2068</v>
      </c>
      <c r="C331" t="s">
        <v>2351</v>
      </c>
    </row>
    <row r="332" spans="1:3">
      <c r="A332" t="str">
        <f t="shared" si="5"/>
        <v>JUNEAUAirport Maint ShopCBJ</v>
      </c>
      <c r="B332" t="s">
        <v>2068</v>
      </c>
      <c r="C332" t="s">
        <v>2762</v>
      </c>
    </row>
    <row r="333" spans="1:3">
      <c r="A333" t="str">
        <f t="shared" si="5"/>
        <v>JUNEAUAirportCBJ</v>
      </c>
      <c r="B333" t="s">
        <v>2068</v>
      </c>
      <c r="C333" t="s">
        <v>2745</v>
      </c>
    </row>
    <row r="334" spans="1:3">
      <c r="A334" t="str">
        <f t="shared" si="5"/>
        <v>JUNEAUAlaska Office BuildingDOA</v>
      </c>
      <c r="B334" t="s">
        <v>2068</v>
      </c>
      <c r="C334" t="s">
        <v>3078</v>
      </c>
    </row>
    <row r="335" spans="1:3">
      <c r="A335" t="str">
        <f t="shared" si="5"/>
        <v>JUNEAUAlaska State Museum &amp; AnnexDOA</v>
      </c>
      <c r="B335" t="s">
        <v>2068</v>
      </c>
      <c r="C335" t="s">
        <v>2759</v>
      </c>
    </row>
    <row r="336" spans="1:3">
      <c r="A336" t="str">
        <f t="shared" si="5"/>
        <v>JUNEAUAlcohol Rehab CenterCBJ</v>
      </c>
      <c r="B336" t="s">
        <v>2068</v>
      </c>
      <c r="C336" t="s">
        <v>3260</v>
      </c>
    </row>
    <row r="337" spans="1:3">
      <c r="A337" t="str">
        <f t="shared" si="5"/>
        <v>JUNEAUAMHS Maintenance Building #2549000953*Southeast Region</v>
      </c>
      <c r="B337" t="s">
        <v>2068</v>
      </c>
      <c r="C337" t="s">
        <v>2750</v>
      </c>
    </row>
    <row r="338" spans="1:3">
      <c r="A338" t="str">
        <f t="shared" si="5"/>
        <v>JUNEAUAMHS Reservation Building #2549000952*Southeast Region</v>
      </c>
      <c r="B338" t="s">
        <v>2068</v>
      </c>
      <c r="C338" t="s">
        <v>3074</v>
      </c>
    </row>
    <row r="339" spans="1:3">
      <c r="A339" t="str">
        <f t="shared" si="5"/>
        <v>JUNEAUArchives &amp; Records BuildingDOA</v>
      </c>
      <c r="B339" t="s">
        <v>2068</v>
      </c>
      <c r="C339" t="s">
        <v>3082</v>
      </c>
    </row>
    <row r="340" spans="1:3">
      <c r="A340" t="str">
        <f t="shared" si="5"/>
        <v>JUNEAUAugustus Brown SwimminCBJ</v>
      </c>
      <c r="B340" t="s">
        <v>2068</v>
      </c>
      <c r="C340" t="s">
        <v>2744</v>
      </c>
    </row>
    <row r="341" spans="1:3">
      <c r="A341" t="str">
        <f t="shared" si="5"/>
        <v>JUNEAUAuke Bay Fire StationCBJ</v>
      </c>
      <c r="B341" t="s">
        <v>2068</v>
      </c>
      <c r="C341" t="s">
        <v>2344</v>
      </c>
    </row>
    <row r="342" spans="1:3">
      <c r="A342" t="str">
        <f t="shared" si="5"/>
        <v>JUNEAUAuke Bay Sewer PlantCBJ</v>
      </c>
      <c r="B342" t="s">
        <v>2068</v>
      </c>
      <c r="C342" t="s">
        <v>5905</v>
      </c>
    </row>
    <row r="343" spans="1:3">
      <c r="A343" t="str">
        <f t="shared" si="5"/>
        <v>JUNEAUBartlett Memorial HospitalCBJ</v>
      </c>
      <c r="B343" t="s">
        <v>2068</v>
      </c>
      <c r="C343" t="s">
        <v>3259</v>
      </c>
    </row>
    <row r="344" spans="1:3">
      <c r="A344" t="str">
        <f t="shared" si="5"/>
        <v>JUNEAUBus BarnCBJ</v>
      </c>
      <c r="B344" t="s">
        <v>2068</v>
      </c>
      <c r="C344" t="s">
        <v>2071</v>
      </c>
    </row>
    <row r="345" spans="1:3">
      <c r="A345" t="str">
        <f t="shared" si="5"/>
        <v>JUNEAUCBJ Municipal BuildingCBJ</v>
      </c>
      <c r="B345" t="s">
        <v>2068</v>
      </c>
      <c r="C345" t="s">
        <v>2748</v>
      </c>
    </row>
    <row r="346" spans="1:3">
      <c r="A346" t="str">
        <f t="shared" si="5"/>
        <v>JUNEAUCentennial HallCBJ</v>
      </c>
      <c r="B346" t="s">
        <v>2068</v>
      </c>
      <c r="C346" t="s">
        <v>2486</v>
      </c>
    </row>
    <row r="347" spans="1:3">
      <c r="A347" t="str">
        <f t="shared" si="5"/>
        <v>JUNEAUCity MuseumCBJ</v>
      </c>
      <c r="B347" t="s">
        <v>2068</v>
      </c>
      <c r="C347" t="s">
        <v>2756</v>
      </c>
    </row>
    <row r="348" spans="1:3">
      <c r="A348" t="str">
        <f t="shared" si="5"/>
        <v>JUNEAUCommunity BuildingDOA</v>
      </c>
      <c r="B348" t="s">
        <v>2068</v>
      </c>
      <c r="C348" t="s">
        <v>3081</v>
      </c>
    </row>
    <row r="349" spans="1:3">
      <c r="A349" t="str">
        <f t="shared" si="5"/>
        <v>JUNEAUCourt Plaza BuildingDOA</v>
      </c>
      <c r="B349" t="s">
        <v>2068</v>
      </c>
      <c r="C349" t="s">
        <v>3079</v>
      </c>
    </row>
    <row r="350" spans="1:3">
      <c r="A350" t="str">
        <f t="shared" si="5"/>
        <v>JUNEAUCourt Plaza Parking GarageDOA</v>
      </c>
      <c r="B350" t="s">
        <v>2068</v>
      </c>
      <c r="C350" t="s">
        <v>2353</v>
      </c>
    </row>
    <row r="351" spans="1:3">
      <c r="A351" t="str">
        <f t="shared" si="5"/>
        <v>JUNEAUDimond Court House BuildingDOA</v>
      </c>
      <c r="B351" t="s">
        <v>2068</v>
      </c>
      <c r="C351" t="s">
        <v>3077</v>
      </c>
    </row>
    <row r="352" spans="1:3">
      <c r="A352" t="str">
        <f t="shared" si="5"/>
        <v>JUNEAUDOT&amp;PF 7-mile #2513000493Southeast Region</v>
      </c>
      <c r="B352" t="s">
        <v>2068</v>
      </c>
      <c r="C352" t="s">
        <v>2753</v>
      </c>
    </row>
    <row r="353" spans="1:3">
      <c r="A353" t="str">
        <f t="shared" si="5"/>
        <v>JUNEAUDouglas Fire Station/ LibraryCBJ</v>
      </c>
      <c r="B353" t="s">
        <v>2068</v>
      </c>
      <c r="C353" t="s">
        <v>2352</v>
      </c>
    </row>
    <row r="354" spans="1:3">
      <c r="A354" t="str">
        <f t="shared" si="5"/>
        <v>JUNEAUDouglas Island BuildingDOA</v>
      </c>
      <c r="B354" t="s">
        <v>2068</v>
      </c>
      <c r="C354" t="s">
        <v>3080</v>
      </c>
    </row>
    <row r="355" spans="1:3">
      <c r="A355" t="str">
        <f t="shared" si="5"/>
        <v>JUNEAUDouglas Maint ShopCBJ</v>
      </c>
      <c r="B355" t="s">
        <v>2068</v>
      </c>
      <c r="C355" t="s">
        <v>2763</v>
      </c>
    </row>
    <row r="356" spans="1:3">
      <c r="A356" t="str">
        <f t="shared" si="5"/>
        <v>JUNEAUEagle BeachAlaska State Parks</v>
      </c>
      <c r="B356" t="s">
        <v>2068</v>
      </c>
      <c r="C356" t="s">
        <v>3072</v>
      </c>
    </row>
    <row r="357" spans="1:3">
      <c r="A357" t="str">
        <f t="shared" si="5"/>
        <v>JUNEAUEaglecrestCBJ</v>
      </c>
      <c r="B357" t="s">
        <v>2068</v>
      </c>
      <c r="C357" t="s">
        <v>2749</v>
      </c>
    </row>
    <row r="358" spans="1:3">
      <c r="A358" t="str">
        <f t="shared" si="5"/>
        <v>JUNEAUEthel Lund Medical CenterSouth East Alaska Regional Health Consortium</v>
      </c>
      <c r="B358" t="s">
        <v>2068</v>
      </c>
      <c r="C358" t="s">
        <v>3261</v>
      </c>
    </row>
    <row r="359" spans="1:3">
      <c r="A359" t="str">
        <f t="shared" si="5"/>
        <v>JUNEAUGlacier Fire StationCBJ</v>
      </c>
      <c r="B359" t="s">
        <v>2068</v>
      </c>
      <c r="C359" t="s">
        <v>2345</v>
      </c>
    </row>
    <row r="360" spans="1:3">
      <c r="A360" t="str">
        <f t="shared" si="5"/>
        <v>JUNEAUHagevig Fire Training CenterCBJ</v>
      </c>
      <c r="B360" t="s">
        <v>2068</v>
      </c>
      <c r="C360" t="s">
        <v>2347</v>
      </c>
    </row>
    <row r="361" spans="1:3">
      <c r="A361" t="str">
        <f t="shared" si="5"/>
        <v>JUNEAUHarbor Masters officeCBJ</v>
      </c>
      <c r="B361" t="s">
        <v>2068</v>
      </c>
      <c r="C361" t="s">
        <v>2070</v>
      </c>
    </row>
    <row r="362" spans="1:3">
      <c r="A362" t="str">
        <f t="shared" si="5"/>
        <v>JUNEAUHighways Complex (7-Mile) #2513000493*Southeast Region</v>
      </c>
      <c r="B362" t="s">
        <v>2068</v>
      </c>
      <c r="C362" t="s">
        <v>2752</v>
      </c>
    </row>
    <row r="363" spans="1:3">
      <c r="A363" t="str">
        <f t="shared" si="5"/>
        <v>JUNEAUJohnson Youth CenterDHSS</v>
      </c>
      <c r="B363" t="s">
        <v>2068</v>
      </c>
      <c r="C363" t="s">
        <v>3221</v>
      </c>
    </row>
    <row r="364" spans="1:3">
      <c r="A364" t="str">
        <f t="shared" si="5"/>
        <v>JUNEAUJSD Maintenance BuildingCBJ</v>
      </c>
      <c r="B364" t="s">
        <v>2068</v>
      </c>
      <c r="C364" t="s">
        <v>2069</v>
      </c>
    </row>
    <row r="365" spans="1:3">
      <c r="A365" t="str">
        <f t="shared" si="5"/>
        <v>JUNEAUJuneau Behavioral Health ClinicSouth East Alaska Regional Health Consortium</v>
      </c>
      <c r="B365" t="s">
        <v>2068</v>
      </c>
      <c r="C365" t="s">
        <v>3262</v>
      </c>
    </row>
    <row r="366" spans="1:3">
      <c r="A366" t="str">
        <f t="shared" si="5"/>
        <v>JUNEAUJuneau CommunityDOA</v>
      </c>
      <c r="B366" t="s">
        <v>2068</v>
      </c>
      <c r="C366" t="s">
        <v>3073</v>
      </c>
    </row>
    <row r="367" spans="1:3">
      <c r="A367" t="str">
        <f t="shared" si="5"/>
        <v>JUNEAUJuneau Fire StationCBJ</v>
      </c>
      <c r="B367" t="s">
        <v>2068</v>
      </c>
      <c r="C367" t="s">
        <v>2346</v>
      </c>
    </row>
    <row r="368" spans="1:3">
      <c r="A368" t="str">
        <f t="shared" si="5"/>
        <v>JUNEAUJuneau Health CenterDHSS</v>
      </c>
      <c r="B368" t="s">
        <v>2068</v>
      </c>
      <c r="C368" t="s">
        <v>3222</v>
      </c>
    </row>
    <row r="369" spans="1:3">
      <c r="A369" t="str">
        <f t="shared" si="5"/>
        <v>JUNEAUJuneau Pioneer HomeDHSS</v>
      </c>
      <c r="B369" t="s">
        <v>2068</v>
      </c>
      <c r="C369" t="s">
        <v>3220</v>
      </c>
    </row>
    <row r="370" spans="1:3">
      <c r="A370" t="str">
        <f t="shared" si="5"/>
        <v>JUNEAULCCCDepartment of Corrections</v>
      </c>
      <c r="B370" t="s">
        <v>2068</v>
      </c>
      <c r="C370" t="s">
        <v>2343</v>
      </c>
    </row>
    <row r="371" spans="1:3">
      <c r="A371" t="str">
        <f t="shared" si="5"/>
        <v>JUNEAULemon Creek CC ACI LaundrySOA</v>
      </c>
      <c r="B371" t="s">
        <v>2068</v>
      </c>
      <c r="C371" t="s">
        <v>2754</v>
      </c>
    </row>
    <row r="372" spans="1:3">
      <c r="A372" t="str">
        <f t="shared" si="5"/>
        <v>JUNEAULemon Creek Utility ShopCBJ</v>
      </c>
      <c r="B372" t="s">
        <v>2068</v>
      </c>
      <c r="C372" t="s">
        <v>2761</v>
      </c>
    </row>
    <row r="373" spans="1:3">
      <c r="A373" t="str">
        <f t="shared" si="5"/>
        <v>JUNEAULibrary/Parking GarageCBJ</v>
      </c>
      <c r="B373" t="s">
        <v>2068</v>
      </c>
      <c r="C373" t="s">
        <v>2487</v>
      </c>
    </row>
    <row r="374" spans="1:3">
      <c r="A374" t="str">
        <f t="shared" si="5"/>
        <v>JUNEAULynn Canal Fire StationCBJ</v>
      </c>
      <c r="B374" t="s">
        <v>2068</v>
      </c>
      <c r="C374" t="s">
        <v>2348</v>
      </c>
    </row>
    <row r="375" spans="1:3">
      <c r="A375" t="str">
        <f t="shared" si="5"/>
        <v>JUNEAUMendenhall WWTPCBJ</v>
      </c>
      <c r="B375" t="s">
        <v>2068</v>
      </c>
      <c r="C375" t="s">
        <v>5906</v>
      </c>
    </row>
    <row r="376" spans="1:3">
      <c r="A376" t="str">
        <f t="shared" si="5"/>
        <v>JUNEAUMiller HouseCBJ</v>
      </c>
      <c r="B376" t="s">
        <v>2068</v>
      </c>
      <c r="C376" t="s">
        <v>2751</v>
      </c>
    </row>
    <row r="377" spans="1:3">
      <c r="A377" t="str">
        <f t="shared" si="5"/>
        <v>JUNEAUMuseum ExpansionDOA</v>
      </c>
      <c r="B377" t="s">
        <v>2068</v>
      </c>
      <c r="C377" t="s">
        <v>2760</v>
      </c>
    </row>
    <row r="378" spans="1:3">
      <c r="A378" t="str">
        <f t="shared" si="5"/>
        <v>JUNEAUPolice StationCBJ</v>
      </c>
      <c r="B378" t="s">
        <v>2068</v>
      </c>
      <c r="C378" t="s">
        <v>2342</v>
      </c>
    </row>
    <row r="379" spans="1:3">
      <c r="A379" t="str">
        <f t="shared" si="5"/>
        <v>JUNEAUPublic Safety BuildingDOA</v>
      </c>
      <c r="B379" t="s">
        <v>2068</v>
      </c>
      <c r="C379" t="s">
        <v>2349</v>
      </c>
    </row>
    <row r="380" spans="1:3">
      <c r="A380" t="str">
        <f t="shared" si="5"/>
        <v>JUNEAURiverside Drive GreenhouseCBJ</v>
      </c>
      <c r="B380" t="s">
        <v>2068</v>
      </c>
      <c r="C380" t="s">
        <v>2757</v>
      </c>
    </row>
    <row r="381" spans="1:3">
      <c r="A381" t="str">
        <f t="shared" si="5"/>
        <v>JUNEAUSAGACBJ</v>
      </c>
      <c r="B381" t="s">
        <v>2068</v>
      </c>
      <c r="C381" t="s">
        <v>2755</v>
      </c>
    </row>
    <row r="382" spans="1:3">
      <c r="A382" t="str">
        <f t="shared" si="5"/>
        <v>JUNEAUSalt StorageCBJ</v>
      </c>
      <c r="B382" t="s">
        <v>2068</v>
      </c>
      <c r="C382" t="s">
        <v>2072</v>
      </c>
    </row>
    <row r="383" spans="1:3">
      <c r="A383" t="str">
        <f t="shared" si="5"/>
        <v>JUNEAUState Office Building #2DOA</v>
      </c>
      <c r="B383" t="s">
        <v>2068</v>
      </c>
      <c r="C383" t="s">
        <v>3076</v>
      </c>
    </row>
    <row r="384" spans="1:3">
      <c r="A384" t="str">
        <f t="shared" si="5"/>
        <v>JUNEAUState Office BuildingDOA</v>
      </c>
      <c r="B384" t="s">
        <v>2068</v>
      </c>
      <c r="C384" t="s">
        <v>3075</v>
      </c>
    </row>
    <row r="385" spans="1:3">
      <c r="A385" t="str">
        <f t="shared" ref="A385:A448" si="6">CONCATENATE(B385,C385)</f>
        <v>JUNEAUThane WWTPCBJ</v>
      </c>
      <c r="B385" t="s">
        <v>2068</v>
      </c>
      <c r="C385" t="s">
        <v>5907</v>
      </c>
    </row>
    <row r="386" spans="1:3">
      <c r="A386" t="str">
        <f t="shared" si="6"/>
        <v>JUNEAUTreadwell Ice ArenaCBJ</v>
      </c>
      <c r="B386" t="s">
        <v>2068</v>
      </c>
      <c r="C386" t="s">
        <v>2746</v>
      </c>
    </row>
    <row r="387" spans="1:3">
      <c r="A387" t="str">
        <f t="shared" si="6"/>
        <v>JUNEAUUtility Building #2513000840Southeast Region</v>
      </c>
      <c r="B387" t="s">
        <v>2068</v>
      </c>
      <c r="C387" t="s">
        <v>2758</v>
      </c>
    </row>
    <row r="388" spans="1:3">
      <c r="A388" t="str">
        <f t="shared" si="6"/>
        <v>JUNEAUValley Maint BuildingCBJ</v>
      </c>
      <c r="B388" t="s">
        <v>2068</v>
      </c>
      <c r="C388" t="s">
        <v>2747</v>
      </c>
    </row>
    <row r="389" spans="1:3">
      <c r="A389" t="str">
        <f t="shared" si="6"/>
        <v>JUNEAUZach Gordon Youth CenterCBJ</v>
      </c>
      <c r="B389" t="s">
        <v>2068</v>
      </c>
      <c r="C389" t="s">
        <v>2485</v>
      </c>
    </row>
    <row r="390" spans="1:3">
      <c r="A390" t="str">
        <f t="shared" si="6"/>
        <v>KAKECity Hall/Community HallCity of Kake</v>
      </c>
      <c r="B390" t="s">
        <v>2354</v>
      </c>
      <c r="C390" t="s">
        <v>5908</v>
      </c>
    </row>
    <row r="391" spans="1:3">
      <c r="A391" t="str">
        <f t="shared" si="6"/>
        <v>KAKECommunity BuildingCity of Kake</v>
      </c>
      <c r="B391" t="s">
        <v>2354</v>
      </c>
      <c r="C391" t="s">
        <v>2488</v>
      </c>
    </row>
    <row r="392" spans="1:3">
      <c r="A392" t="str">
        <f t="shared" si="6"/>
        <v>KAKEKake City ShopCity of Kake</v>
      </c>
      <c r="B392" t="s">
        <v>2354</v>
      </c>
      <c r="C392" t="s">
        <v>2764</v>
      </c>
    </row>
    <row r="393" spans="1:3">
      <c r="A393" t="str">
        <f t="shared" si="6"/>
        <v>KAKEKake CourthouseCity of Kake</v>
      </c>
      <c r="B393" t="s">
        <v>2354</v>
      </c>
      <c r="C393" t="s">
        <v>3083</v>
      </c>
    </row>
    <row r="394" spans="1:3">
      <c r="A394" t="str">
        <f t="shared" si="6"/>
        <v>KAKEKake School District all bldgsCity of Kake</v>
      </c>
      <c r="B394" t="s">
        <v>2354</v>
      </c>
      <c r="C394" t="s">
        <v>3453</v>
      </c>
    </row>
    <row r="395" spans="1:3">
      <c r="A395" t="str">
        <f t="shared" si="6"/>
        <v>KAKEKake Water DamCity of Kake</v>
      </c>
      <c r="B395" t="s">
        <v>2354</v>
      </c>
      <c r="C395" t="s">
        <v>5909</v>
      </c>
    </row>
    <row r="396" spans="1:3">
      <c r="A396" t="str">
        <f t="shared" si="6"/>
        <v>KAKEKake Water Treatment PlantCity of Kake</v>
      </c>
      <c r="B396" t="s">
        <v>2354</v>
      </c>
      <c r="C396" t="s">
        <v>5910</v>
      </c>
    </row>
    <row r="397" spans="1:3">
      <c r="A397" t="str">
        <f t="shared" si="6"/>
        <v>KAKEPolice Station/Fire HallCity of Kake</v>
      </c>
      <c r="B397" t="s">
        <v>2354</v>
      </c>
      <c r="C397" t="s">
        <v>2355</v>
      </c>
    </row>
    <row r="398" spans="1:3">
      <c r="A398" t="str">
        <f t="shared" si="6"/>
        <v>KAKESewer BuildingCity of Kake</v>
      </c>
      <c r="B398" t="s">
        <v>2354</v>
      </c>
      <c r="C398" t="s">
        <v>5911</v>
      </c>
    </row>
    <row r="399" spans="1:3">
      <c r="A399" t="str">
        <f t="shared" si="6"/>
        <v>KAKTOVIKCommunity CenterCity of Kaktovik</v>
      </c>
      <c r="B399" t="s">
        <v>2076</v>
      </c>
      <c r="C399" t="s">
        <v>2490</v>
      </c>
    </row>
    <row r="400" spans="1:3">
      <c r="A400" t="str">
        <f t="shared" si="6"/>
        <v>KAKTOVIKFire DeptKaktovik</v>
      </c>
      <c r="B400" t="s">
        <v>2076</v>
      </c>
      <c r="C400" t="s">
        <v>5912</v>
      </c>
    </row>
    <row r="401" spans="1:3">
      <c r="A401" t="str">
        <f t="shared" si="6"/>
        <v>KAKTOVIKHarold Kaveolook SchoolKaktovik</v>
      </c>
      <c r="B401" t="s">
        <v>2076</v>
      </c>
      <c r="C401" t="s">
        <v>3454</v>
      </c>
    </row>
    <row r="402" spans="1:3">
      <c r="A402" t="str">
        <f t="shared" si="6"/>
        <v>KAKTOVIKHealth CenterKaktovik</v>
      </c>
      <c r="B402" t="s">
        <v>2076</v>
      </c>
      <c r="C402" t="s">
        <v>3263</v>
      </c>
    </row>
    <row r="403" spans="1:3">
      <c r="A403" t="str">
        <f t="shared" si="6"/>
        <v>KAKTOVIKNew Water Treatment PlantKaktovik</v>
      </c>
      <c r="B403" t="s">
        <v>2076</v>
      </c>
      <c r="C403" t="s">
        <v>5913</v>
      </c>
    </row>
    <row r="404" spans="1:3">
      <c r="A404" t="str">
        <f t="shared" si="6"/>
        <v>KAKTOVIKPolice StationKaktovik</v>
      </c>
      <c r="B404" t="s">
        <v>2076</v>
      </c>
      <c r="C404" t="s">
        <v>2359</v>
      </c>
    </row>
    <row r="405" spans="1:3">
      <c r="A405" t="str">
        <f t="shared" si="6"/>
        <v>KAKTOVIKPower Plant and Haz Waste StorageKaktovik</v>
      </c>
      <c r="B405" t="s">
        <v>2076</v>
      </c>
      <c r="C405" t="s">
        <v>2077</v>
      </c>
    </row>
    <row r="406" spans="1:3">
      <c r="A406" t="str">
        <f t="shared" si="6"/>
        <v>KAKTOVIKPublic Works Warm Storage/Vehicle Maintence FacilityMunicipal Government/Subdivision</v>
      </c>
      <c r="B406" t="s">
        <v>2076</v>
      </c>
      <c r="C406" t="s">
        <v>2074</v>
      </c>
    </row>
    <row r="407" spans="1:3">
      <c r="A407" t="str">
        <f t="shared" si="6"/>
        <v>KAKTOVIKPublic Works Warm StorageKaktovik</v>
      </c>
      <c r="B407" t="s">
        <v>2076</v>
      </c>
      <c r="C407" t="s">
        <v>2358</v>
      </c>
    </row>
    <row r="408" spans="1:3">
      <c r="A408" t="str">
        <f t="shared" si="6"/>
        <v>KAKTOVIKPublic WorksKaktovik</v>
      </c>
      <c r="B408" t="s">
        <v>2076</v>
      </c>
      <c r="C408" t="s">
        <v>2766</v>
      </c>
    </row>
    <row r="409" spans="1:3">
      <c r="A409" t="str">
        <f t="shared" si="6"/>
        <v>KAKTOVIKSewage Treatment PlantKaktovik</v>
      </c>
      <c r="B409" t="s">
        <v>2076</v>
      </c>
      <c r="C409" t="s">
        <v>5914</v>
      </c>
    </row>
    <row r="410" spans="1:3">
      <c r="A410" t="str">
        <f t="shared" si="6"/>
        <v>KAKTOVIKWasheteria, Old Power PlantKaktovik</v>
      </c>
      <c r="B410" t="s">
        <v>2076</v>
      </c>
      <c r="C410" t="s">
        <v>5915</v>
      </c>
    </row>
    <row r="411" spans="1:3">
      <c r="A411" t="str">
        <f t="shared" si="6"/>
        <v>KALTAGCity OfficeCity of Kaltag</v>
      </c>
      <c r="B411" t="s">
        <v>2360</v>
      </c>
      <c r="C411" t="s">
        <v>3088</v>
      </c>
    </row>
    <row r="412" spans="1:3">
      <c r="A412" t="str">
        <f t="shared" si="6"/>
        <v>KALTAGFire HallCity of Kaltag</v>
      </c>
      <c r="B412" t="s">
        <v>2360</v>
      </c>
      <c r="C412" t="s">
        <v>5916</v>
      </c>
    </row>
    <row r="413" spans="1:3">
      <c r="A413" t="str">
        <f t="shared" si="6"/>
        <v>KALTAGHealth ClinicCity of Kaltag</v>
      </c>
      <c r="B413" t="s">
        <v>2360</v>
      </c>
      <c r="C413" t="s">
        <v>3264</v>
      </c>
    </row>
    <row r="414" spans="1:3">
      <c r="A414" t="str">
        <f t="shared" si="6"/>
        <v>KALTAGKaltag SchoolYukon Koyukuk School District</v>
      </c>
      <c r="B414" t="s">
        <v>2360</v>
      </c>
      <c r="C414" t="s">
        <v>5917</v>
      </c>
    </row>
    <row r="415" spans="1:3">
      <c r="A415" t="str">
        <f t="shared" si="6"/>
        <v>KALTAGSREB Building #2523000503*Northern Region</v>
      </c>
      <c r="B415" t="s">
        <v>2360</v>
      </c>
      <c r="C415" t="s">
        <v>5918</v>
      </c>
    </row>
    <row r="416" spans="1:3">
      <c r="A416" t="str">
        <f t="shared" si="6"/>
        <v>KarlukKarlukKodiak Island Borough</v>
      </c>
      <c r="B416" t="s">
        <v>627</v>
      </c>
      <c r="C416" t="s">
        <v>3460</v>
      </c>
    </row>
    <row r="417" spans="1:3">
      <c r="A417" t="str">
        <f t="shared" si="6"/>
        <v>KasaanKasaan SchoolSoutheast Island School District</v>
      </c>
      <c r="B417" t="s">
        <v>2078</v>
      </c>
      <c r="C417" t="s">
        <v>3461</v>
      </c>
    </row>
    <row r="418" spans="1:3">
      <c r="A418" t="str">
        <f t="shared" si="6"/>
        <v>KENNY LAKEEquipment Garage #2521000156*Northern Region</v>
      </c>
      <c r="B418" t="s">
        <v>2767</v>
      </c>
      <c r="C418" t="s">
        <v>2768</v>
      </c>
    </row>
    <row r="419" spans="1:3">
      <c r="A419" t="str">
        <f t="shared" si="6"/>
        <v>KENNY LAKEKenny Lake K-12Copper River School District</v>
      </c>
      <c r="B419" t="s">
        <v>2767</v>
      </c>
      <c r="C419" t="s">
        <v>3388</v>
      </c>
    </row>
    <row r="420" spans="1:3">
      <c r="A420" t="str">
        <f t="shared" si="6"/>
        <v>KETCHIKAN47126 A Detachment HQState of Alaska</v>
      </c>
      <c r="B420" t="s">
        <v>2362</v>
      </c>
      <c r="C420" t="s">
        <v>2364</v>
      </c>
    </row>
    <row r="421" spans="1:3">
      <c r="A421" t="str">
        <f t="shared" si="6"/>
        <v>KETCHIKANCity OfficeCity of Saxman</v>
      </c>
      <c r="B421" t="s">
        <v>2362</v>
      </c>
      <c r="C421" t="s">
        <v>3093</v>
      </c>
    </row>
    <row r="422" spans="1:3">
      <c r="A422" t="str">
        <f t="shared" si="6"/>
        <v>KETCHIKANClan HouseAlaska State Parks</v>
      </c>
      <c r="B422" t="s">
        <v>2362</v>
      </c>
      <c r="C422" t="s">
        <v>3094</v>
      </c>
    </row>
    <row r="423" spans="1:3">
      <c r="A423" t="str">
        <f t="shared" si="6"/>
        <v>KETCHIKANFawn Mountain ElementaryKetchikan Gateway Borough</v>
      </c>
      <c r="B423" t="s">
        <v>2362</v>
      </c>
      <c r="C423" t="s">
        <v>3467</v>
      </c>
    </row>
    <row r="424" spans="1:3">
      <c r="A424" t="str">
        <f t="shared" si="6"/>
        <v>KETCHIKANFerry Terminal #2549000536*AMHS</v>
      </c>
      <c r="B424" t="s">
        <v>2362</v>
      </c>
      <c r="C424" t="s">
        <v>2769</v>
      </c>
    </row>
    <row r="425" spans="1:3">
      <c r="A425" t="str">
        <f t="shared" si="6"/>
        <v>KETCHIKANHoughtaling ElementaryKetchikan Gateway Borough</v>
      </c>
      <c r="B425" t="s">
        <v>2362</v>
      </c>
      <c r="C425" t="s">
        <v>3465</v>
      </c>
    </row>
    <row r="426" spans="1:3">
      <c r="A426" t="str">
        <f t="shared" si="6"/>
        <v>KETCHIKANKE001 - Ziegler BuildingUniversity of Alaska Southeast</v>
      </c>
      <c r="B426" t="s">
        <v>2362</v>
      </c>
      <c r="C426" t="s">
        <v>3328</v>
      </c>
    </row>
    <row r="427" spans="1:3">
      <c r="A427" t="str">
        <f t="shared" si="6"/>
        <v>KETCHIKANKE002 - Paul BuildingUniversity of Alaska Southeast</v>
      </c>
      <c r="B427" t="s">
        <v>2362</v>
      </c>
      <c r="C427" t="s">
        <v>3327</v>
      </c>
    </row>
    <row r="428" spans="1:3">
      <c r="A428" t="str">
        <f t="shared" si="6"/>
        <v>KETCHIKANKE003 - Robertson BuildingUniversity of Alaska Southeast</v>
      </c>
      <c r="B428" t="s">
        <v>2362</v>
      </c>
      <c r="C428" t="s">
        <v>3326</v>
      </c>
    </row>
    <row r="429" spans="1:3">
      <c r="A429" t="str">
        <f t="shared" si="6"/>
        <v>KETCHIKANKetchikan Correctional CenterSOA</v>
      </c>
      <c r="B429" t="s">
        <v>2362</v>
      </c>
      <c r="C429" t="s">
        <v>2363</v>
      </c>
    </row>
    <row r="430" spans="1:3">
      <c r="A430" t="str">
        <f t="shared" si="6"/>
        <v>KETCHIKANKetchikan Court/Office #8 #MO00000893*Southeast Region</v>
      </c>
      <c r="B430" t="s">
        <v>2362</v>
      </c>
      <c r="C430" t="s">
        <v>3092</v>
      </c>
    </row>
    <row r="431" spans="1:3">
      <c r="A431" t="str">
        <f t="shared" si="6"/>
        <v>KETCHIKANKetchikan Health CenterDHSS</v>
      </c>
      <c r="B431" t="s">
        <v>2362</v>
      </c>
      <c r="C431" t="s">
        <v>3225</v>
      </c>
    </row>
    <row r="432" spans="1:3">
      <c r="A432" t="str">
        <f t="shared" si="6"/>
        <v>KETCHIKANKetchikan Pioneer HomeDHSS</v>
      </c>
      <c r="B432" t="s">
        <v>2362</v>
      </c>
      <c r="C432" t="s">
        <v>3223</v>
      </c>
    </row>
    <row r="433" spans="1:3">
      <c r="A433" t="str">
        <f t="shared" si="6"/>
        <v>KETCHIKANKetchikan State Court and OfficeSOA</v>
      </c>
      <c r="B433" t="s">
        <v>2362</v>
      </c>
      <c r="C433" t="s">
        <v>5919</v>
      </c>
    </row>
    <row r="434" spans="1:3">
      <c r="A434" t="str">
        <f t="shared" si="6"/>
        <v>KETCHIKANKetchikan Youth FacilityDHSS</v>
      </c>
      <c r="B434" t="s">
        <v>2362</v>
      </c>
      <c r="C434" t="s">
        <v>3224</v>
      </c>
    </row>
    <row r="435" spans="1:3">
      <c r="A435" t="str">
        <f t="shared" si="6"/>
        <v>KETCHIKANMaintenance Shop #MO00000526*Southeast Region</v>
      </c>
      <c r="B435" t="s">
        <v>2362</v>
      </c>
      <c r="C435" t="s">
        <v>2770</v>
      </c>
    </row>
    <row r="436" spans="1:3">
      <c r="A436" t="str">
        <f t="shared" si="6"/>
        <v>KETCHIKANMaintenance ShopKetchikan Gateway Borough</v>
      </c>
      <c r="B436" t="s">
        <v>2362</v>
      </c>
      <c r="C436" t="s">
        <v>2771</v>
      </c>
    </row>
    <row r="437" spans="1:3">
      <c r="A437" t="str">
        <f t="shared" si="6"/>
        <v>KETCHIKANPoint Higgins ElementaryKetchikan Gateway Borough</v>
      </c>
      <c r="B437" t="s">
        <v>2362</v>
      </c>
      <c r="C437" t="s">
        <v>3470</v>
      </c>
    </row>
    <row r="438" spans="1:3">
      <c r="A438" t="str">
        <f t="shared" si="6"/>
        <v>KETCHIKANRevilla High SchoolKetchikan Gateway Borough</v>
      </c>
      <c r="B438" t="s">
        <v>2362</v>
      </c>
      <c r="C438" t="s">
        <v>3466</v>
      </c>
    </row>
    <row r="439" spans="1:3">
      <c r="A439" t="str">
        <f t="shared" si="6"/>
        <v>KETCHIKANSchoenbar Middle SchoolKetchikan Gateway Borough</v>
      </c>
      <c r="B439" t="s">
        <v>2362</v>
      </c>
      <c r="C439" t="s">
        <v>3469</v>
      </c>
    </row>
    <row r="440" spans="1:3">
      <c r="A440" t="str">
        <f t="shared" si="6"/>
        <v>KETCHIKANValley Park ElementaryKetchikan Gateway Borough</v>
      </c>
      <c r="B440" t="s">
        <v>2362</v>
      </c>
      <c r="C440" t="s">
        <v>3468</v>
      </c>
    </row>
    <row r="441" spans="1:3">
      <c r="A441" t="str">
        <f t="shared" si="6"/>
        <v>KIANASREB Building #2523001162*Northern Region</v>
      </c>
      <c r="B441" t="s">
        <v>2774</v>
      </c>
      <c r="C441" t="s">
        <v>2775</v>
      </c>
    </row>
    <row r="442" spans="1:3">
      <c r="A442" t="str">
        <f t="shared" si="6"/>
        <v>King CoveKing Cove K-12 SchoolAleutians East Borough School District</v>
      </c>
      <c r="B442" t="s">
        <v>1788</v>
      </c>
      <c r="C442" t="s">
        <v>5920</v>
      </c>
    </row>
    <row r="443" spans="1:3">
      <c r="A443" t="str">
        <f t="shared" si="6"/>
        <v>King CoveSRE Building (Heated) #2531000153*Central Region</v>
      </c>
      <c r="B443" t="s">
        <v>1788</v>
      </c>
      <c r="C443" t="s">
        <v>2777</v>
      </c>
    </row>
    <row r="444" spans="1:3">
      <c r="A444" t="str">
        <f t="shared" si="6"/>
        <v>KING SALMON47351 King Salmon PS OfficeState of Alaska</v>
      </c>
      <c r="B444" t="s">
        <v>2082</v>
      </c>
      <c r="C444" t="s">
        <v>2366</v>
      </c>
    </row>
    <row r="445" spans="1:3">
      <c r="A445" t="str">
        <f t="shared" si="6"/>
        <v>KING SALMONARFF/Maintenance Building #2533001116*Central Region</v>
      </c>
      <c r="B445" t="s">
        <v>2082</v>
      </c>
      <c r="C445" t="s">
        <v>2778</v>
      </c>
    </row>
    <row r="446" spans="1:3">
      <c r="A446" t="str">
        <f t="shared" si="6"/>
        <v>KING SALMONDistrict OfficeLake &amp; Peninsula School Dist</v>
      </c>
      <c r="B446" t="s">
        <v>2082</v>
      </c>
      <c r="C446" t="s">
        <v>3096</v>
      </c>
    </row>
    <row r="447" spans="1:3">
      <c r="A447" t="str">
        <f t="shared" si="6"/>
        <v>KING SALMONSand Storage #U253303527Central Region</v>
      </c>
      <c r="B447" t="s">
        <v>2082</v>
      </c>
      <c r="C447" t="s">
        <v>5921</v>
      </c>
    </row>
    <row r="448" spans="1:3">
      <c r="A448" t="str">
        <f t="shared" si="6"/>
        <v>KIPNUKPolice DepartmentTribal Government - ANTHC</v>
      </c>
      <c r="B448" t="s">
        <v>5922</v>
      </c>
      <c r="C448" t="s">
        <v>5923</v>
      </c>
    </row>
    <row r="449" spans="1:3">
      <c r="A449" t="str">
        <f t="shared" ref="A449:A512" si="7">CONCATENATE(B449,C449)</f>
        <v>KIPNUKTribal Building-Old SchoolKIPNUK</v>
      </c>
      <c r="B449" t="s">
        <v>5922</v>
      </c>
      <c r="C449" t="s">
        <v>5924</v>
      </c>
    </row>
    <row r="450" spans="1:3">
      <c r="A450" t="str">
        <f t="shared" si="7"/>
        <v>KIVALINASREB Building #2523001125*Northern Region</v>
      </c>
      <c r="B450" t="s">
        <v>2782</v>
      </c>
      <c r="C450" t="s">
        <v>2783</v>
      </c>
    </row>
    <row r="451" spans="1:3">
      <c r="A451" t="str">
        <f t="shared" si="7"/>
        <v>KLAWOCKMaintenance Shop #2513000565*Southeast Region</v>
      </c>
      <c r="B451" t="s">
        <v>2085</v>
      </c>
      <c r="C451" t="s">
        <v>2786</v>
      </c>
    </row>
    <row r="452" spans="1:3">
      <c r="A452" t="str">
        <f t="shared" si="7"/>
        <v>KLAWOCKStorage #2513000570Southeast Region</v>
      </c>
      <c r="B452" t="s">
        <v>2085</v>
      </c>
      <c r="C452" t="s">
        <v>2086</v>
      </c>
    </row>
    <row r="453" spans="1:3">
      <c r="A453" t="str">
        <f t="shared" si="7"/>
        <v>KLUKWANKlukwan Health ClinicSouth East Alaska Regional Health Consortium</v>
      </c>
      <c r="B453" t="s">
        <v>3267</v>
      </c>
      <c r="C453" t="s">
        <v>3268</v>
      </c>
    </row>
    <row r="454" spans="1:3">
      <c r="A454" t="str">
        <f t="shared" si="7"/>
        <v>KLUKWANKlukwan School GymChatham School District</v>
      </c>
      <c r="B454" t="s">
        <v>3267</v>
      </c>
      <c r="C454" t="s">
        <v>3473</v>
      </c>
    </row>
    <row r="455" spans="1:3">
      <c r="A455" t="str">
        <f t="shared" si="7"/>
        <v>KOBUKSREB Building #2523003480*Northern Region</v>
      </c>
      <c r="B455" t="s">
        <v>2789</v>
      </c>
      <c r="C455" t="s">
        <v>2790</v>
      </c>
    </row>
    <row r="456" spans="1:3">
      <c r="A456" t="str">
        <f t="shared" si="7"/>
        <v>KODIAK47361 Kodiak Public Safety OfficeState of Alaska</v>
      </c>
      <c r="B456" t="s">
        <v>2088</v>
      </c>
      <c r="C456" t="s">
        <v>2378</v>
      </c>
    </row>
    <row r="457" spans="1:3">
      <c r="A457" t="str">
        <f t="shared" si="7"/>
        <v>KODIAKAbercrombie Ammo BunkerAlaska State Parks</v>
      </c>
      <c r="B457" t="s">
        <v>2088</v>
      </c>
      <c r="C457" t="s">
        <v>2263</v>
      </c>
    </row>
    <row r="458" spans="1:3">
      <c r="A458" t="str">
        <f t="shared" si="7"/>
        <v>KODIAKAbercrombie Dr Pkg LAlaska State Parks</v>
      </c>
      <c r="B458" t="s">
        <v>2088</v>
      </c>
      <c r="C458" t="s">
        <v>2794</v>
      </c>
    </row>
    <row r="459" spans="1:3">
      <c r="A459" t="str">
        <f t="shared" si="7"/>
        <v>KODIAKAbercrombie OfficeAlaska State Parks</v>
      </c>
      <c r="B459" t="s">
        <v>2088</v>
      </c>
      <c r="C459" t="s">
        <v>3110</v>
      </c>
    </row>
    <row r="460" spans="1:3">
      <c r="A460" t="str">
        <f t="shared" si="7"/>
        <v>KODIAKAdmin BuildingKodiak Island Borough</v>
      </c>
      <c r="B460" t="s">
        <v>2088</v>
      </c>
      <c r="C460" t="s">
        <v>3105</v>
      </c>
    </row>
    <row r="461" spans="1:3">
      <c r="A461" t="str">
        <f t="shared" si="7"/>
        <v>KODIAKBaler LandfillKodiak Island Borough</v>
      </c>
      <c r="B461" t="s">
        <v>2088</v>
      </c>
      <c r="C461" t="s">
        <v>2793</v>
      </c>
    </row>
    <row r="462" spans="1:3">
      <c r="A462" t="str">
        <f t="shared" si="7"/>
        <v>KODIAKBaranof MuseumCity of Kodiak</v>
      </c>
      <c r="B462" t="s">
        <v>2088</v>
      </c>
      <c r="C462" t="s">
        <v>3318</v>
      </c>
    </row>
    <row r="463" spans="1:3">
      <c r="A463" t="str">
        <f t="shared" si="7"/>
        <v>KODIAKBayside Fire HallKodiak Island Borough</v>
      </c>
      <c r="B463" t="s">
        <v>2088</v>
      </c>
      <c r="C463" t="s">
        <v>2377</v>
      </c>
    </row>
    <row r="464" spans="1:3">
      <c r="A464" t="str">
        <f t="shared" si="7"/>
        <v>KODIAKBayside Fire StationMunicipal Government/Subdivision</v>
      </c>
      <c r="B464" t="s">
        <v>2088</v>
      </c>
      <c r="C464" t="s">
        <v>2376</v>
      </c>
    </row>
    <row r="465" spans="1:3">
      <c r="A465" t="str">
        <f t="shared" si="7"/>
        <v>KODIAKBorough BuildingKodiak Island Borough</v>
      </c>
      <c r="B465" t="s">
        <v>2088</v>
      </c>
      <c r="C465" t="s">
        <v>3107</v>
      </c>
    </row>
    <row r="466" spans="1:3">
      <c r="A466" t="str">
        <f t="shared" si="7"/>
        <v>KODIAKChemical Storage #2531000154*Central Region</v>
      </c>
      <c r="B466" t="s">
        <v>2088</v>
      </c>
      <c r="C466" t="s">
        <v>2091</v>
      </c>
    </row>
    <row r="467" spans="1:3">
      <c r="A467" t="str">
        <f t="shared" si="7"/>
        <v>KODIAKEast ElementaryKodiak Island Borough</v>
      </c>
      <c r="B467" t="s">
        <v>2088</v>
      </c>
      <c r="C467" t="s">
        <v>3476</v>
      </c>
    </row>
    <row r="468" spans="1:3">
      <c r="A468" t="str">
        <f t="shared" si="7"/>
        <v>KODIAKEquipment Storage (Heated) #2533000012*Central Region</v>
      </c>
      <c r="B468" t="s">
        <v>2088</v>
      </c>
      <c r="C468" t="s">
        <v>2090</v>
      </c>
    </row>
    <row r="469" spans="1:3">
      <c r="A469" t="str">
        <f t="shared" si="7"/>
        <v>KODIAKFire StationCity of Kodiak</v>
      </c>
      <c r="B469" t="s">
        <v>2088</v>
      </c>
      <c r="C469" t="s">
        <v>2375</v>
      </c>
    </row>
    <row r="470" spans="1:3">
      <c r="A470" t="str">
        <f t="shared" si="7"/>
        <v>KODIAKFS916 - Owen, Alfred A BuildingUniversity of Alaska Fairbanks</v>
      </c>
      <c r="B470" t="s">
        <v>2088</v>
      </c>
      <c r="C470" t="s">
        <v>3329</v>
      </c>
    </row>
    <row r="471" spans="1:3">
      <c r="A471" t="str">
        <f t="shared" si="7"/>
        <v>KODIAKGriffin Building #601000575*Central Region</v>
      </c>
      <c r="B471" t="s">
        <v>2088</v>
      </c>
      <c r="C471" t="s">
        <v>2795</v>
      </c>
    </row>
    <row r="472" spans="1:3">
      <c r="A472" t="str">
        <f t="shared" si="7"/>
        <v>KODIAKHarbor Dog BayCity of Kodiak</v>
      </c>
      <c r="B472" t="s">
        <v>2088</v>
      </c>
      <c r="C472" t="s">
        <v>3109</v>
      </c>
    </row>
    <row r="473" spans="1:3">
      <c r="A473" t="str">
        <f t="shared" si="7"/>
        <v>KODIAKHarbor Main OfficeCity of Kodiak</v>
      </c>
      <c r="B473" t="s">
        <v>2088</v>
      </c>
      <c r="C473" t="s">
        <v>3113</v>
      </c>
    </row>
    <row r="474" spans="1:3">
      <c r="A474" t="str">
        <f t="shared" si="7"/>
        <v>KODIAKHighway Maintenance Shop/SEF #2533000581*Central Region</v>
      </c>
      <c r="B474" t="s">
        <v>2088</v>
      </c>
      <c r="C474" t="s">
        <v>2796</v>
      </c>
    </row>
    <row r="475" spans="1:3">
      <c r="A475" t="str">
        <f t="shared" si="7"/>
        <v>KODIAKIce RinkCity of Kodiak</v>
      </c>
      <c r="B475" t="s">
        <v>2088</v>
      </c>
      <c r="C475" t="s">
        <v>2791</v>
      </c>
    </row>
    <row r="476" spans="1:3">
      <c r="A476" t="str">
        <f t="shared" si="7"/>
        <v>KODIAKKO101 - Benson, Benny BuildingUniversity of Alaska Anchorage</v>
      </c>
      <c r="B476" t="s">
        <v>2088</v>
      </c>
      <c r="C476" t="s">
        <v>3331</v>
      </c>
    </row>
    <row r="477" spans="1:3">
      <c r="A477" t="str">
        <f t="shared" si="7"/>
        <v>KODIAKKO102 - Vocational Technology BuildingUniversity of Alaska Anchorage</v>
      </c>
      <c r="B477" t="s">
        <v>2088</v>
      </c>
      <c r="C477" t="s">
        <v>3330</v>
      </c>
    </row>
    <row r="478" spans="1:3">
      <c r="A478" t="str">
        <f t="shared" si="7"/>
        <v>KODIAKKO105 - Adult Learning CenterUniversity of Alaska Anchorage</v>
      </c>
      <c r="B478" t="s">
        <v>2088</v>
      </c>
      <c r="C478" t="s">
        <v>3332</v>
      </c>
    </row>
    <row r="479" spans="1:3">
      <c r="A479" t="str">
        <f t="shared" si="7"/>
        <v>KODIAKKodiak High SchoolKodiak Island Borough</v>
      </c>
      <c r="B479" t="s">
        <v>2088</v>
      </c>
      <c r="C479" t="s">
        <v>3477</v>
      </c>
    </row>
    <row r="480" spans="1:3">
      <c r="A480" t="str">
        <f t="shared" si="7"/>
        <v>KODIAKKodiak Island Borough Admin BldgMunicipal Government/Subdivision</v>
      </c>
      <c r="B480" t="s">
        <v>2088</v>
      </c>
      <c r="C480" t="s">
        <v>3106</v>
      </c>
    </row>
    <row r="481" spans="1:3">
      <c r="A481" t="str">
        <f t="shared" si="7"/>
        <v>KODIAKKodiak Middle SchoolKodiak Island Borough</v>
      </c>
      <c r="B481" t="s">
        <v>2088</v>
      </c>
      <c r="C481" t="s">
        <v>5925</v>
      </c>
    </row>
    <row r="482" spans="1:3">
      <c r="A482" t="str">
        <f t="shared" si="7"/>
        <v>KODIAKKodiak Middle SchoolRegional Education Attendance Area</v>
      </c>
      <c r="B482" t="s">
        <v>2088</v>
      </c>
      <c r="C482" t="s">
        <v>5926</v>
      </c>
    </row>
    <row r="483" spans="1:3">
      <c r="A483" t="str">
        <f t="shared" si="7"/>
        <v>KODIAKKodiak Near Island Research Facility &amp; LabDept. of Fish &amp; Game</v>
      </c>
      <c r="B483" t="s">
        <v>2088</v>
      </c>
      <c r="C483" t="s">
        <v>2792</v>
      </c>
    </row>
    <row r="484" spans="1:3">
      <c r="A484" t="str">
        <f t="shared" si="7"/>
        <v>KODIAKLibraryCity of Kodiak</v>
      </c>
      <c r="B484" t="s">
        <v>2088</v>
      </c>
      <c r="C484" t="s">
        <v>5927</v>
      </c>
    </row>
    <row r="485" spans="1:3">
      <c r="A485" t="str">
        <f t="shared" si="7"/>
        <v>KODIAKMain ElementaryKodiak Island Borough</v>
      </c>
      <c r="B485" t="s">
        <v>2088</v>
      </c>
      <c r="C485" t="s">
        <v>3478</v>
      </c>
    </row>
    <row r="486" spans="1:3">
      <c r="A486" t="str">
        <f t="shared" si="7"/>
        <v>KODIAKNew Kodiak Police DeptCity of Kodiak</v>
      </c>
      <c r="B486" t="s">
        <v>2088</v>
      </c>
      <c r="C486" t="s">
        <v>2373</v>
      </c>
    </row>
    <row r="487" spans="1:3">
      <c r="A487" t="str">
        <f t="shared" si="7"/>
        <v>KODIAKNorth Star ElementaryKodiak Island Borough</v>
      </c>
      <c r="B487" t="s">
        <v>2088</v>
      </c>
      <c r="C487" t="s">
        <v>3479</v>
      </c>
    </row>
    <row r="488" spans="1:3">
      <c r="A488" t="str">
        <f t="shared" si="7"/>
        <v>KODIAKOld Kodiak Police DeptCity of Kodiak</v>
      </c>
      <c r="B488" t="s">
        <v>2088</v>
      </c>
      <c r="C488" t="s">
        <v>2370</v>
      </c>
    </row>
    <row r="489" spans="1:3">
      <c r="A489" t="str">
        <f t="shared" si="7"/>
        <v>KODIAKParks &amp; Rec Teen CenterCity of Kodiak</v>
      </c>
      <c r="B489" t="s">
        <v>2088</v>
      </c>
      <c r="C489" t="s">
        <v>2496</v>
      </c>
    </row>
    <row r="490" spans="1:3">
      <c r="A490" t="str">
        <f t="shared" si="7"/>
        <v>KODIAKParks &amp; Recreation OfficeCity of Kodiak</v>
      </c>
      <c r="B490" t="s">
        <v>2088</v>
      </c>
      <c r="C490" t="s">
        <v>3111</v>
      </c>
    </row>
    <row r="491" spans="1:3">
      <c r="A491" t="str">
        <f t="shared" si="7"/>
        <v>KODIAKPeterson ElementaryKodiak Island Borough</v>
      </c>
      <c r="B491" t="s">
        <v>2088</v>
      </c>
      <c r="C491" t="s">
        <v>3480</v>
      </c>
    </row>
    <row r="492" spans="1:3">
      <c r="A492" t="str">
        <f t="shared" si="7"/>
        <v>KODIAKPolice BarnCity of Kodiak</v>
      </c>
      <c r="B492" t="s">
        <v>2088</v>
      </c>
      <c r="C492" t="s">
        <v>2371</v>
      </c>
    </row>
    <row r="493" spans="1:3">
      <c r="A493" t="str">
        <f t="shared" si="7"/>
        <v>KODIAKProject OfficeKodiak Island Borough</v>
      </c>
      <c r="B493" t="s">
        <v>2088</v>
      </c>
      <c r="C493" t="s">
        <v>3112</v>
      </c>
    </row>
    <row r="494" spans="1:3">
      <c r="A494" t="str">
        <f t="shared" si="7"/>
        <v>KODIAKPublic Works BuildingCity of Kodiak</v>
      </c>
      <c r="B494" t="s">
        <v>2088</v>
      </c>
      <c r="C494" t="s">
        <v>3104</v>
      </c>
    </row>
    <row r="495" spans="1:3">
      <c r="A495" t="str">
        <f t="shared" si="7"/>
        <v>KODIAKRegional Office #1101000571*Central Region</v>
      </c>
      <c r="B495" t="s">
        <v>2088</v>
      </c>
      <c r="C495" t="s">
        <v>3102</v>
      </c>
    </row>
    <row r="496" spans="1:3">
      <c r="A496" t="str">
        <f t="shared" si="7"/>
        <v>KODIAKSand Storage #2533000013*Central Region</v>
      </c>
      <c r="B496" t="s">
        <v>2088</v>
      </c>
      <c r="C496" t="s">
        <v>2089</v>
      </c>
    </row>
    <row r="497" spans="1:3">
      <c r="A497" t="str">
        <f t="shared" si="7"/>
        <v>KODIAKSchool Dist Business OfficeKodiak Island Borough</v>
      </c>
      <c r="B497" t="s">
        <v>2088</v>
      </c>
      <c r="C497" t="s">
        <v>3108</v>
      </c>
    </row>
    <row r="498" spans="1:3">
      <c r="A498" t="str">
        <f t="shared" si="7"/>
        <v>KODIAKState Court/Office Building #MO00000573*Central Region</v>
      </c>
      <c r="B498" t="s">
        <v>2088</v>
      </c>
      <c r="C498" t="s">
        <v>3103</v>
      </c>
    </row>
    <row r="499" spans="1:3">
      <c r="A499" t="str">
        <f t="shared" si="7"/>
        <v>KODIAKWaste Water Treatment PltCity of Kodiak</v>
      </c>
      <c r="B499" t="s">
        <v>2088</v>
      </c>
      <c r="C499" t="s">
        <v>5928</v>
      </c>
    </row>
    <row r="500" spans="1:3">
      <c r="A500" t="str">
        <f t="shared" si="7"/>
        <v>KODIAKWomens Bay Fire StationKodiak Island Borough</v>
      </c>
      <c r="B500" t="s">
        <v>2088</v>
      </c>
      <c r="C500" t="s">
        <v>2374</v>
      </c>
    </row>
    <row r="501" spans="1:3">
      <c r="A501" t="str">
        <f t="shared" si="7"/>
        <v>KODIAKWomen's Bay Volunteer Fire DepartmentMunicipal Government/Subdivision</v>
      </c>
      <c r="B501" t="s">
        <v>2088</v>
      </c>
      <c r="C501" t="s">
        <v>2372</v>
      </c>
    </row>
    <row r="502" spans="1:3">
      <c r="A502" t="str">
        <f t="shared" si="7"/>
        <v>KokhanokKokhanokLake &amp; Peninsula School Dist</v>
      </c>
      <c r="B502" t="s">
        <v>1451</v>
      </c>
      <c r="C502" t="s">
        <v>3481</v>
      </c>
    </row>
    <row r="503" spans="1:3">
      <c r="A503" t="str">
        <f t="shared" si="7"/>
        <v>KokhanokSRE Building*Central Region</v>
      </c>
      <c r="B503" t="s">
        <v>1451</v>
      </c>
      <c r="C503" t="s">
        <v>5929</v>
      </c>
    </row>
    <row r="504" spans="1:3">
      <c r="A504" t="str">
        <f t="shared" si="7"/>
        <v>KoliganekKoliganek K-12Regional Education Attendance Area</v>
      </c>
      <c r="B504" t="s">
        <v>1466</v>
      </c>
      <c r="C504" t="s">
        <v>3482</v>
      </c>
    </row>
    <row r="505" spans="1:3">
      <c r="A505" t="str">
        <f t="shared" si="7"/>
        <v>KoliganekSRE Building #2533001120*Central Region</v>
      </c>
      <c r="B505" t="s">
        <v>1466</v>
      </c>
      <c r="C505" t="s">
        <v>2798</v>
      </c>
    </row>
    <row r="506" spans="1:3">
      <c r="A506" t="str">
        <f t="shared" si="7"/>
        <v>KONGIGANAKKongiginak Health ClinicTribal Government - ANTHC</v>
      </c>
      <c r="B506" t="s">
        <v>3270</v>
      </c>
      <c r="C506" t="s">
        <v>3271</v>
      </c>
    </row>
    <row r="507" spans="1:3">
      <c r="A507" t="str">
        <f t="shared" si="7"/>
        <v>KONGIGANAKKongiginak Water Treatment Plant, Tribal Offices, and Hotel</v>
      </c>
      <c r="B507" t="s">
        <v>3270</v>
      </c>
      <c r="C507" t="s">
        <v>5930</v>
      </c>
    </row>
    <row r="508" spans="1:3">
      <c r="A508" t="str">
        <f t="shared" si="7"/>
        <v>KONGIGANAKKongiginak Water Treatment Plant, Tribal Offices, and HotelTribal Government - ANTHC</v>
      </c>
      <c r="B508" t="s">
        <v>3270</v>
      </c>
      <c r="C508" t="s">
        <v>5931</v>
      </c>
    </row>
    <row r="509" spans="1:3">
      <c r="A509" t="str">
        <f t="shared" si="7"/>
        <v>KOTLIKKotlik K-12 SchoolLower Yukon School District</v>
      </c>
      <c r="B509" t="s">
        <v>2497</v>
      </c>
      <c r="C509" t="s">
        <v>3483</v>
      </c>
    </row>
    <row r="510" spans="1:3">
      <c r="A510" t="str">
        <f t="shared" si="7"/>
        <v>KOTLIKSREB Building #2523003233*Northern Region</v>
      </c>
      <c r="B510" t="s">
        <v>2497</v>
      </c>
      <c r="C510" t="s">
        <v>2800</v>
      </c>
    </row>
    <row r="511" spans="1:3">
      <c r="A511" t="str">
        <f t="shared" si="7"/>
        <v>KOTLIKTeen CenterCity of Kotlik</v>
      </c>
      <c r="B511" t="s">
        <v>2497</v>
      </c>
      <c r="C511" t="s">
        <v>2498</v>
      </c>
    </row>
    <row r="512" spans="1:3">
      <c r="A512" t="str">
        <f t="shared" si="7"/>
        <v>KOTZEBUE47372 Kotzebue DPS HangarState of Alaska</v>
      </c>
      <c r="B512" t="s">
        <v>2093</v>
      </c>
      <c r="C512" t="s">
        <v>2379</v>
      </c>
    </row>
    <row r="513" spans="1:3">
      <c r="A513" t="str">
        <f t="shared" ref="A513:A576" si="8">CONCATENATE(B513,C513)</f>
        <v>KOTZEBUEAlaska Technical Center DormitoryNorthwest Arctic Borough School District</v>
      </c>
      <c r="B513" t="s">
        <v>2093</v>
      </c>
      <c r="C513" t="s">
        <v>2265</v>
      </c>
    </row>
    <row r="514" spans="1:3">
      <c r="A514" t="str">
        <f t="shared" si="8"/>
        <v>KOTZEBUEAlaska Technical Center DormitoryRegional Education Attendance Area</v>
      </c>
      <c r="B514" t="s">
        <v>2093</v>
      </c>
      <c r="C514" t="s">
        <v>5932</v>
      </c>
    </row>
    <row r="515" spans="1:3">
      <c r="A515" t="str">
        <f t="shared" si="8"/>
        <v>KOTZEBUEARFF #2521000131*Northern Region</v>
      </c>
      <c r="B515" t="s">
        <v>2093</v>
      </c>
      <c r="C515" t="s">
        <v>2801</v>
      </c>
    </row>
    <row r="516" spans="1:3">
      <c r="A516" t="str">
        <f t="shared" si="8"/>
        <v>KOTZEBUECold Storage Building #U252303477*Northern Region</v>
      </c>
      <c r="B516" t="s">
        <v>2093</v>
      </c>
      <c r="C516" t="s">
        <v>2095</v>
      </c>
    </row>
    <row r="517" spans="1:3">
      <c r="A517" t="str">
        <f t="shared" si="8"/>
        <v>KOTZEBUESand Storage Building #2521000136*Northern Region</v>
      </c>
      <c r="B517" t="s">
        <v>2093</v>
      </c>
      <c r="C517" t="s">
        <v>2094</v>
      </c>
    </row>
    <row r="518" spans="1:3">
      <c r="A518" t="str">
        <f t="shared" si="8"/>
        <v>KoyukKoyuk-Malemute School</v>
      </c>
      <c r="B518" t="s">
        <v>2096</v>
      </c>
      <c r="C518" t="s">
        <v>5933</v>
      </c>
    </row>
    <row r="519" spans="1:3">
      <c r="A519" t="str">
        <f t="shared" si="8"/>
        <v>KoyukSREB Building #2523001166*Northern Region</v>
      </c>
      <c r="B519" t="s">
        <v>2096</v>
      </c>
      <c r="C519" t="s">
        <v>2803</v>
      </c>
    </row>
    <row r="520" spans="1:3">
      <c r="A520" t="str">
        <f t="shared" si="8"/>
        <v>KoyukukKoyukuk WasheteriaCity of Koyukuk</v>
      </c>
      <c r="B520" t="s">
        <v>1052</v>
      </c>
      <c r="C520" t="s">
        <v>5934</v>
      </c>
    </row>
    <row r="521" spans="1:3">
      <c r="A521" t="str">
        <f t="shared" si="8"/>
        <v>LARSEN BAYCity OfficesCity of Larsen Bay</v>
      </c>
      <c r="B521" t="s">
        <v>2381</v>
      </c>
      <c r="C521" t="s">
        <v>5935</v>
      </c>
    </row>
    <row r="522" spans="1:3">
      <c r="A522" t="str">
        <f t="shared" si="8"/>
        <v>LARSEN BAYLarsen BayKodiak Island Borough</v>
      </c>
      <c r="B522" t="s">
        <v>2381</v>
      </c>
      <c r="C522" t="s">
        <v>3484</v>
      </c>
    </row>
    <row r="523" spans="1:3">
      <c r="A523" t="str">
        <f t="shared" si="8"/>
        <v>LARSEN BAYPublic SafetyCity of Larsen Bay</v>
      </c>
      <c r="B523" t="s">
        <v>2381</v>
      </c>
      <c r="C523" t="s">
        <v>2382</v>
      </c>
    </row>
    <row r="524" spans="1:3">
      <c r="A524" t="str">
        <f t="shared" si="8"/>
        <v>LARSEN BAYTsunami ShelterCity of Larsen Bay</v>
      </c>
      <c r="B524" t="s">
        <v>2381</v>
      </c>
      <c r="C524" t="s">
        <v>5936</v>
      </c>
    </row>
    <row r="525" spans="1:3">
      <c r="A525" t="str">
        <f t="shared" si="8"/>
        <v>LevelockLevelockLake &amp; Peninsula School Dist</v>
      </c>
      <c r="B525" t="s">
        <v>1479</v>
      </c>
      <c r="C525" t="s">
        <v>3485</v>
      </c>
    </row>
    <row r="526" spans="1:3">
      <c r="A526" t="str">
        <f t="shared" si="8"/>
        <v>LevelockSRE Building #2 (Heated) #2531000121*Central Region</v>
      </c>
      <c r="B526" t="s">
        <v>1479</v>
      </c>
      <c r="C526" t="s">
        <v>2807</v>
      </c>
    </row>
    <row r="527" spans="1:3">
      <c r="A527" t="str">
        <f t="shared" si="8"/>
        <v>LOWER KALSKAGLower Kalskag Health ClinicTribal Government - ANTHC</v>
      </c>
      <c r="B527" t="s">
        <v>3274</v>
      </c>
      <c r="C527" t="s">
        <v>3275</v>
      </c>
    </row>
    <row r="528" spans="1:3">
      <c r="A528" t="str">
        <f t="shared" si="8"/>
        <v>LOWER KALSKAGLower Kalskag Tribal OfficeTribal Government - ANTHC</v>
      </c>
      <c r="B528" t="s">
        <v>3274</v>
      </c>
      <c r="C528" t="s">
        <v>3119</v>
      </c>
    </row>
    <row r="529" spans="1:3">
      <c r="A529" t="str">
        <f t="shared" si="8"/>
        <v>LOWER KALSKAGLower Kalskag Water Treatment PlantTribal Government - ANTHC</v>
      </c>
      <c r="B529" t="s">
        <v>3274</v>
      </c>
      <c r="C529" t="s">
        <v>5937</v>
      </c>
    </row>
    <row r="530" spans="1:3">
      <c r="A530" t="str">
        <f t="shared" si="8"/>
        <v>LOWER KALSKAGZackar Levi Elementary School (ZLES)Kuspuk School District</v>
      </c>
      <c r="B530" t="s">
        <v>3274</v>
      </c>
      <c r="C530" t="s">
        <v>3486</v>
      </c>
    </row>
    <row r="531" spans="1:3">
      <c r="A531" t="str">
        <f t="shared" si="8"/>
        <v>MANLEY Hot springsCold Storage Building #2523000661*Northern Region</v>
      </c>
      <c r="B531" t="s">
        <v>2097</v>
      </c>
      <c r="C531" t="s">
        <v>2098</v>
      </c>
    </row>
    <row r="532" spans="1:3">
      <c r="A532" t="str">
        <f t="shared" si="8"/>
        <v>MANLEY Hot springsMaintenance Shop/Bunkhouse #2523000615*Northern Region</v>
      </c>
      <c r="B532" t="s">
        <v>2097</v>
      </c>
      <c r="C532" t="s">
        <v>2266</v>
      </c>
    </row>
    <row r="533" spans="1:3">
      <c r="A533" t="str">
        <f t="shared" si="8"/>
        <v>ManokotakManokotak K-12 SchoolRegional Education Attendance Area</v>
      </c>
      <c r="B533" t="s">
        <v>1504</v>
      </c>
      <c r="C533" t="s">
        <v>3491</v>
      </c>
    </row>
    <row r="534" spans="1:3">
      <c r="A534" t="str">
        <f t="shared" si="8"/>
        <v>ManokotakSRE Building (Heated) #2009005122*Central Region</v>
      </c>
      <c r="B534" t="s">
        <v>1504</v>
      </c>
      <c r="C534" t="s">
        <v>2811</v>
      </c>
    </row>
    <row r="535" spans="1:3">
      <c r="A535" t="str">
        <f t="shared" si="8"/>
        <v>MARSHALLMarshall Agnes Boliver Health ClinicTribal Government - ANTHC</v>
      </c>
      <c r="B535" t="s">
        <v>2813</v>
      </c>
      <c r="C535" t="s">
        <v>3276</v>
      </c>
    </row>
    <row r="536" spans="1:3">
      <c r="A536" t="str">
        <f t="shared" si="8"/>
        <v>MARSHALLMarshall Water SystemTribal Government - ANTHC</v>
      </c>
      <c r="B536" t="s">
        <v>2813</v>
      </c>
      <c r="C536" t="s">
        <v>5938</v>
      </c>
    </row>
    <row r="537" spans="1:3">
      <c r="A537" t="str">
        <f t="shared" si="8"/>
        <v>MARSHALLSREB Building #2521000115*Northern Region</v>
      </c>
      <c r="B537" t="s">
        <v>2813</v>
      </c>
      <c r="C537" t="s">
        <v>2814</v>
      </c>
    </row>
    <row r="538" spans="1:3">
      <c r="A538" t="str">
        <f t="shared" si="8"/>
        <v>MCCARTHYSREB Building #2523000704*Northern Region</v>
      </c>
      <c r="B538" t="s">
        <v>5939</v>
      </c>
      <c r="C538" t="s">
        <v>5940</v>
      </c>
    </row>
    <row r="539" spans="1:3">
      <c r="A539" t="str">
        <f t="shared" si="8"/>
        <v>MCGRATH47382 McGrath Public Safety StorageState of Alaska</v>
      </c>
      <c r="B539" t="s">
        <v>2101</v>
      </c>
      <c r="C539" t="s">
        <v>2383</v>
      </c>
    </row>
    <row r="540" spans="1:3">
      <c r="A540" t="str">
        <f t="shared" si="8"/>
        <v>MCGRATH47898 McGrath RTHState of Alaska</v>
      </c>
      <c r="B540" t="s">
        <v>2101</v>
      </c>
      <c r="C540" t="s">
        <v>2267</v>
      </c>
    </row>
    <row r="541" spans="1:3">
      <c r="A541" t="str">
        <f t="shared" si="8"/>
        <v>MCGRATH8-Ball Teen CenterCity of McGrath</v>
      </c>
      <c r="B541" t="s">
        <v>2101</v>
      </c>
      <c r="C541" t="s">
        <v>2502</v>
      </c>
    </row>
    <row r="542" spans="1:3">
      <c r="A542" t="str">
        <f t="shared" si="8"/>
        <v>MCGRATHCaptain Snow CenterCity of McGrath</v>
      </c>
      <c r="B542" t="s">
        <v>2101</v>
      </c>
      <c r="C542" t="s">
        <v>3120</v>
      </c>
    </row>
    <row r="543" spans="1:3">
      <c r="A543" t="str">
        <f t="shared" si="8"/>
        <v>MCGRATHEquipment ShopCity of McGrath</v>
      </c>
      <c r="B543" t="s">
        <v>2101</v>
      </c>
      <c r="C543" t="s">
        <v>2100</v>
      </c>
    </row>
    <row r="544" spans="1:3">
      <c r="A544" t="str">
        <f t="shared" si="8"/>
        <v>MCGRATHIASD District Office BuildingIditarod Area School District</v>
      </c>
      <c r="B544" t="s">
        <v>2101</v>
      </c>
      <c r="C544" t="s">
        <v>3493</v>
      </c>
    </row>
    <row r="545" spans="1:3">
      <c r="A545" t="str">
        <f t="shared" si="8"/>
        <v>MCGRATHIASDistrict Office BuildingIditarod Area School District</v>
      </c>
      <c r="B545" t="s">
        <v>2101</v>
      </c>
      <c r="C545" t="s">
        <v>3492</v>
      </c>
    </row>
    <row r="546" spans="1:3">
      <c r="A546" t="str">
        <f t="shared" si="8"/>
        <v>MCGRATHMaintenance Shop/SEF #2533000619*Central Region</v>
      </c>
      <c r="B546" t="s">
        <v>2101</v>
      </c>
      <c r="C546" t="s">
        <v>2815</v>
      </c>
    </row>
    <row r="547" spans="1:3">
      <c r="A547" t="str">
        <f t="shared" si="8"/>
        <v>MCGRATHMcGrath SchoolIditarod Area School District</v>
      </c>
      <c r="B547" t="s">
        <v>2101</v>
      </c>
      <c r="C547" t="s">
        <v>3494</v>
      </c>
    </row>
    <row r="548" spans="1:3">
      <c r="A548" t="str">
        <f t="shared" si="8"/>
        <v>MCGRATHMcGrath ShedDept. of Fish &amp; Game</v>
      </c>
      <c r="B548" t="s">
        <v>2101</v>
      </c>
      <c r="C548" t="s">
        <v>2102</v>
      </c>
    </row>
    <row r="549" spans="1:3">
      <c r="A549" t="str">
        <f t="shared" si="8"/>
        <v>MCGRATHMNV Tribal OfficeMcGrath Native Village</v>
      </c>
      <c r="B549" t="s">
        <v>2101</v>
      </c>
      <c r="C549" t="s">
        <v>3121</v>
      </c>
    </row>
    <row r="550" spans="1:3">
      <c r="A550" t="str">
        <f t="shared" si="8"/>
        <v>MCGRATHSand Storage (Heated) #2533000620*Central Region</v>
      </c>
      <c r="B550" t="s">
        <v>2101</v>
      </c>
      <c r="C550" t="s">
        <v>2105</v>
      </c>
    </row>
    <row r="551" spans="1:3">
      <c r="A551" t="str">
        <f t="shared" si="8"/>
        <v>MENTASTA LAKEMentasta Lake School 1Alaska Gateway School District</v>
      </c>
      <c r="B551" t="s">
        <v>3495</v>
      </c>
      <c r="C551" t="s">
        <v>3496</v>
      </c>
    </row>
    <row r="552" spans="1:3">
      <c r="A552" t="str">
        <f t="shared" si="8"/>
        <v>MENTASTA LAKEMentasta Lake School 2Alaska Gateway School District</v>
      </c>
      <c r="B552" t="s">
        <v>3495</v>
      </c>
      <c r="C552" t="s">
        <v>3497</v>
      </c>
    </row>
    <row r="553" spans="1:3">
      <c r="A553" t="str">
        <f t="shared" si="8"/>
        <v>METLAKATLACharles Leask Middle SchoolAnnette Island</v>
      </c>
      <c r="B553" t="s">
        <v>3498</v>
      </c>
      <c r="C553" t="s">
        <v>3502</v>
      </c>
    </row>
    <row r="554" spans="1:3">
      <c r="A554" t="str">
        <f t="shared" si="8"/>
        <v>METLAKATLADistrict Office BuildingAnnette Island School District</v>
      </c>
      <c r="B554" t="s">
        <v>3498</v>
      </c>
      <c r="C554" t="s">
        <v>3499</v>
      </c>
    </row>
    <row r="555" spans="1:3">
      <c r="A555" t="str">
        <f t="shared" si="8"/>
        <v>METLAKATLAMetlakatla High SchoolAnnette Island</v>
      </c>
      <c r="B555" t="s">
        <v>3498</v>
      </c>
      <c r="C555" t="s">
        <v>3501</v>
      </c>
    </row>
    <row r="556" spans="1:3">
      <c r="A556" t="str">
        <f t="shared" si="8"/>
        <v>METLAKATLARichard Johnson ElementaryAnnette Island</v>
      </c>
      <c r="B556" t="s">
        <v>3498</v>
      </c>
      <c r="C556" t="s">
        <v>3500</v>
      </c>
    </row>
    <row r="557" spans="1:3">
      <c r="A557" t="str">
        <f t="shared" si="8"/>
        <v>MINTOHealth ClinicMinto Village Council</v>
      </c>
      <c r="B557" t="s">
        <v>2816</v>
      </c>
      <c r="C557" t="s">
        <v>3277</v>
      </c>
    </row>
    <row r="558" spans="1:3">
      <c r="A558" t="str">
        <f t="shared" si="8"/>
        <v>MINTOSREB Building #2521000146*Northern Region</v>
      </c>
      <c r="B558" t="s">
        <v>2816</v>
      </c>
      <c r="C558" t="s">
        <v>5941</v>
      </c>
    </row>
    <row r="559" spans="1:3">
      <c r="A559" t="str">
        <f t="shared" si="8"/>
        <v>MOSQUITO LAKEMosquito Lake SchoolHaines Borough</v>
      </c>
      <c r="B559" t="s">
        <v>3504</v>
      </c>
      <c r="C559" t="s">
        <v>3505</v>
      </c>
    </row>
    <row r="560" spans="1:3">
      <c r="A560" t="str">
        <f t="shared" si="8"/>
        <v>MOUNTAIN VILLAGECentral Office 1&amp;2City of Mountain Village</v>
      </c>
      <c r="B560" t="s">
        <v>2106</v>
      </c>
      <c r="C560" t="s">
        <v>3123</v>
      </c>
    </row>
    <row r="561" spans="1:3">
      <c r="A561" t="str">
        <f t="shared" si="8"/>
        <v>MOUNTAIN VILLAGECity JailCity of Mountain Village</v>
      </c>
      <c r="B561" t="s">
        <v>2106</v>
      </c>
      <c r="C561" t="s">
        <v>2384</v>
      </c>
    </row>
    <row r="562" spans="1:3">
      <c r="A562" t="str">
        <f t="shared" si="8"/>
        <v>MOUNTAIN VILLAGECity Shop and GarageCity of Mountain Village</v>
      </c>
      <c r="B562" t="s">
        <v>2106</v>
      </c>
      <c r="C562" t="s">
        <v>2107</v>
      </c>
    </row>
    <row r="563" spans="1:3">
      <c r="A563" t="str">
        <f t="shared" si="8"/>
        <v>MOUNTAIN VILLAGECommunity Hall/CenterCity of Mountain Village</v>
      </c>
      <c r="B563" t="s">
        <v>2106</v>
      </c>
      <c r="C563" t="s">
        <v>5942</v>
      </c>
    </row>
    <row r="564" spans="1:3">
      <c r="A564" t="str">
        <f t="shared" si="8"/>
        <v>MOUNTAIN VILLAGEFire StationCity of Mountain Village</v>
      </c>
      <c r="B564" t="s">
        <v>2106</v>
      </c>
      <c r="C564" t="s">
        <v>5943</v>
      </c>
    </row>
    <row r="565" spans="1:3">
      <c r="A565" t="str">
        <f t="shared" si="8"/>
        <v>MOUNTAIN VILLAGEHealth ClinicCity of Mountain Village</v>
      </c>
      <c r="B565" t="s">
        <v>2106</v>
      </c>
      <c r="C565" t="s">
        <v>5944</v>
      </c>
    </row>
    <row r="566" spans="1:3">
      <c r="A566" t="str">
        <f t="shared" si="8"/>
        <v>MOUNTAIN VILLAGEIgnatius Beans Memorial SchoolLower Yukon School District</v>
      </c>
      <c r="B566" t="s">
        <v>2106</v>
      </c>
      <c r="C566" t="s">
        <v>5945</v>
      </c>
    </row>
    <row r="567" spans="1:3">
      <c r="A567" t="str">
        <f t="shared" si="8"/>
        <v>MOUNTAIN VILLAGELower Yukon School District Main Office</v>
      </c>
      <c r="B567" t="s">
        <v>2106</v>
      </c>
      <c r="C567" t="s">
        <v>5946</v>
      </c>
    </row>
    <row r="568" spans="1:3">
      <c r="A568" t="str">
        <f t="shared" si="8"/>
        <v>MOUNTAIN VILLAGELYSD District OfficeLower Yukon School District</v>
      </c>
      <c r="B568" t="s">
        <v>2106</v>
      </c>
      <c r="C568" t="s">
        <v>3506</v>
      </c>
    </row>
    <row r="569" spans="1:3">
      <c r="A569" t="str">
        <f t="shared" si="8"/>
        <v>MOUNTAIN VILLAGEMountain Village City Office</v>
      </c>
      <c r="B569" t="s">
        <v>2106</v>
      </c>
      <c r="C569" t="s">
        <v>3122</v>
      </c>
    </row>
    <row r="570" spans="1:3">
      <c r="A570" t="str">
        <f t="shared" si="8"/>
        <v>MOUNTAIN VILLAGEMountain Village Community Center</v>
      </c>
      <c r="B570" t="s">
        <v>2106</v>
      </c>
      <c r="C570" t="s">
        <v>2503</v>
      </c>
    </row>
    <row r="571" spans="1:3">
      <c r="A571" t="str">
        <f t="shared" si="8"/>
        <v>MOUNTAIN VILLAGERecreation CenterCity of Mountain Village</v>
      </c>
      <c r="B571" t="s">
        <v>2106</v>
      </c>
      <c r="C571" t="s">
        <v>5947</v>
      </c>
    </row>
    <row r="572" spans="1:3">
      <c r="A572" t="str">
        <f t="shared" si="8"/>
        <v>MOUNTAIN VILLAGESREB Building #2523003599*Northern Region</v>
      </c>
      <c r="B572" t="s">
        <v>2106</v>
      </c>
      <c r="C572" t="s">
        <v>2817</v>
      </c>
    </row>
    <row r="573" spans="1:3">
      <c r="A573" t="str">
        <f t="shared" si="8"/>
        <v>NAKNEKDistrict Office BuildingBristol Bay Borough SD</v>
      </c>
      <c r="B573" t="s">
        <v>2108</v>
      </c>
      <c r="C573" t="s">
        <v>5948</v>
      </c>
    </row>
    <row r="574" spans="1:3">
      <c r="A574" t="str">
        <f t="shared" si="8"/>
        <v>NAKNEKEquipment Warm Storage #2533000644*Central Region</v>
      </c>
      <c r="B574" t="s">
        <v>2108</v>
      </c>
      <c r="C574" t="s">
        <v>2109</v>
      </c>
    </row>
    <row r="575" spans="1:3">
      <c r="A575" t="str">
        <f t="shared" si="8"/>
        <v>NAKNEKEquipment Warm Storage (South) #2533001121Central Region</v>
      </c>
      <c r="B575" t="s">
        <v>2108</v>
      </c>
      <c r="C575" t="s">
        <v>5949</v>
      </c>
    </row>
    <row r="576" spans="1:3">
      <c r="A576" t="str">
        <f t="shared" si="8"/>
        <v>NAKNEKK-12 SchoolBristol Bay Borough SD</v>
      </c>
      <c r="B576" t="s">
        <v>2108</v>
      </c>
      <c r="C576" t="s">
        <v>5950</v>
      </c>
    </row>
    <row r="577" spans="1:3">
      <c r="A577" t="str">
        <f t="shared" ref="A577:A640" si="9">CONCATENATE(B577,C577)</f>
        <v>NAPAKIAKSRE Building #2 (Heated) #2531000129Central Region</v>
      </c>
      <c r="B577" t="s">
        <v>5951</v>
      </c>
      <c r="C577" t="s">
        <v>5952</v>
      </c>
    </row>
    <row r="578" spans="1:3">
      <c r="A578" t="str">
        <f t="shared" si="9"/>
        <v>NapaskiakNapaskiak East Wellhouse Water PlantTribal Government - ANTHC</v>
      </c>
      <c r="B578" t="s">
        <v>404</v>
      </c>
      <c r="C578" t="s">
        <v>5953</v>
      </c>
    </row>
    <row r="579" spans="1:3">
      <c r="A579" t="str">
        <f t="shared" si="9"/>
        <v>NapaskiakNapaskiak Tribal CouncilTribal Government - ANTHC</v>
      </c>
      <c r="B579" t="s">
        <v>404</v>
      </c>
      <c r="C579" t="s">
        <v>3126</v>
      </c>
    </row>
    <row r="580" spans="1:3">
      <c r="A580" t="str">
        <f t="shared" si="9"/>
        <v>NapaskiakNapaskiak West Well Water PlantTribal Government - ANTHC</v>
      </c>
      <c r="B580" t="s">
        <v>404</v>
      </c>
      <c r="C580" t="s">
        <v>5954</v>
      </c>
    </row>
    <row r="581" spans="1:3">
      <c r="A581" t="str">
        <f t="shared" si="9"/>
        <v>NapaskiakNapskiak ClinicTribal Government - ANTHC</v>
      </c>
      <c r="B581" t="s">
        <v>404</v>
      </c>
      <c r="C581" t="s">
        <v>3280</v>
      </c>
    </row>
    <row r="582" spans="1:3">
      <c r="A582" t="str">
        <f t="shared" si="9"/>
        <v>NapaskiakNapskiak Washeteria and Lift StationTribal Government - ANTHC</v>
      </c>
      <c r="B582" t="s">
        <v>404</v>
      </c>
      <c r="C582" t="s">
        <v>5955</v>
      </c>
    </row>
    <row r="583" spans="1:3">
      <c r="A583" t="str">
        <f t="shared" si="9"/>
        <v>NapaskiakOscarville Health ClinicTribal Government - ANTHC</v>
      </c>
      <c r="B583" t="s">
        <v>404</v>
      </c>
      <c r="C583" t="s">
        <v>3226</v>
      </c>
    </row>
    <row r="584" spans="1:3">
      <c r="A584" t="str">
        <f t="shared" si="9"/>
        <v>NapaskiakOscarville Tribal OfficeTribal Government - ANTHC</v>
      </c>
      <c r="B584" t="s">
        <v>404</v>
      </c>
      <c r="C584" t="s">
        <v>3127</v>
      </c>
    </row>
    <row r="585" spans="1:3">
      <c r="A585" t="str">
        <f t="shared" si="9"/>
        <v>NAUKATI bayNaukati  K-12Southeast Island School District</v>
      </c>
      <c r="B585" t="s">
        <v>5956</v>
      </c>
      <c r="C585" t="s">
        <v>5957</v>
      </c>
    </row>
    <row r="586" spans="1:3">
      <c r="A586" t="str">
        <f t="shared" si="9"/>
        <v>NELCHINACold Storage Building #2523000653*Northern Region</v>
      </c>
      <c r="B586" t="s">
        <v>2110</v>
      </c>
      <c r="C586" t="s">
        <v>2111</v>
      </c>
    </row>
    <row r="587" spans="1:3">
      <c r="A587" t="str">
        <f t="shared" si="9"/>
        <v>NELCHINACold Storage Building- Wash House #U2523000652*Northern Region</v>
      </c>
      <c r="B587" t="s">
        <v>2110</v>
      </c>
      <c r="C587" t="s">
        <v>5958</v>
      </c>
    </row>
    <row r="588" spans="1:3">
      <c r="A588" t="str">
        <f t="shared" si="9"/>
        <v>NELCHINAMaintenance Shop #2523000651*Northern Region</v>
      </c>
      <c r="B588" t="s">
        <v>2110</v>
      </c>
      <c r="C588" t="s">
        <v>2825</v>
      </c>
    </row>
    <row r="589" spans="1:3">
      <c r="A589" t="str">
        <f t="shared" si="9"/>
        <v>NELSON LAGOONSRE Building #2533001122*Central Region</v>
      </c>
      <c r="B589" t="s">
        <v>2826</v>
      </c>
      <c r="C589" t="s">
        <v>2827</v>
      </c>
    </row>
    <row r="590" spans="1:3">
      <c r="A590" t="str">
        <f t="shared" si="9"/>
        <v>NEW STUYAHOKSRE Building #1 (Heated) #2009005126*Central Region</v>
      </c>
      <c r="B590" t="s">
        <v>5959</v>
      </c>
      <c r="C590" t="s">
        <v>5960</v>
      </c>
    </row>
    <row r="591" spans="1:3">
      <c r="A591" t="str">
        <f t="shared" si="9"/>
        <v>NewhalenNewhalenLake &amp; Peninsula School Dist</v>
      </c>
      <c r="B591" t="s">
        <v>1547</v>
      </c>
      <c r="C591" t="s">
        <v>3510</v>
      </c>
    </row>
    <row r="592" spans="1:3">
      <c r="A592" t="str">
        <f t="shared" si="9"/>
        <v>NEWTOKBingo and Community HallTribal Government - ANTHC</v>
      </c>
      <c r="B592" t="s">
        <v>5961</v>
      </c>
      <c r="C592" t="s">
        <v>2510</v>
      </c>
    </row>
    <row r="593" spans="1:3">
      <c r="A593" t="str">
        <f t="shared" si="9"/>
        <v>NEWTOKManguan Newtok Health ClinicTribal Government - ANTHC</v>
      </c>
      <c r="B593" t="s">
        <v>5961</v>
      </c>
      <c r="C593" t="s">
        <v>3282</v>
      </c>
    </row>
    <row r="594" spans="1:3">
      <c r="A594" t="str">
        <f t="shared" si="9"/>
        <v>NEWTOKNewtok Tribal CourtTribal Government - ANTHC</v>
      </c>
      <c r="B594" t="s">
        <v>5961</v>
      </c>
      <c r="C594" t="s">
        <v>2385</v>
      </c>
    </row>
    <row r="595" spans="1:3">
      <c r="A595" t="str">
        <f t="shared" si="9"/>
        <v>NEWTOKNewtok Tribal Office and IGAPTribal Government - ANTHC</v>
      </c>
      <c r="B595" t="s">
        <v>5961</v>
      </c>
      <c r="C595" t="s">
        <v>3129</v>
      </c>
    </row>
    <row r="596" spans="1:3">
      <c r="A596" t="str">
        <f t="shared" si="9"/>
        <v>NEWTOKNewtok Washeteria and Water PlantTribal Government - ANTHC</v>
      </c>
      <c r="B596" t="s">
        <v>5961</v>
      </c>
      <c r="C596" t="s">
        <v>5962</v>
      </c>
    </row>
    <row r="597" spans="1:3">
      <c r="A597" t="str">
        <f t="shared" si="9"/>
        <v>NightmuteNightmute Health ClinicTribal Government - ANTHC</v>
      </c>
      <c r="B597" t="s">
        <v>428</v>
      </c>
      <c r="C597" t="s">
        <v>3283</v>
      </c>
    </row>
    <row r="598" spans="1:3">
      <c r="A598" t="str">
        <f t="shared" si="9"/>
        <v>NightmuteNightmute Traditional CouncilTribal Government - ANTHC</v>
      </c>
      <c r="B598" t="s">
        <v>428</v>
      </c>
      <c r="C598" t="s">
        <v>3130</v>
      </c>
    </row>
    <row r="599" spans="1:3">
      <c r="A599" t="str">
        <f t="shared" si="9"/>
        <v>NightmuteNightmute Watering PointTribal Government - ANTHC</v>
      </c>
      <c r="B599" t="s">
        <v>428</v>
      </c>
      <c r="C599" t="s">
        <v>5963</v>
      </c>
    </row>
    <row r="600" spans="1:3">
      <c r="A600" t="str">
        <f t="shared" si="9"/>
        <v>NightmuteSRE Building #1 (Heated) #2533001173Central Region</v>
      </c>
      <c r="B600" t="s">
        <v>428</v>
      </c>
      <c r="C600" t="s">
        <v>5964</v>
      </c>
    </row>
    <row r="601" spans="1:3">
      <c r="A601" t="str">
        <f t="shared" si="9"/>
        <v>NightmuteSRE Building #2 #2533001174Central Region</v>
      </c>
      <c r="B601" t="s">
        <v>428</v>
      </c>
      <c r="C601" t="s">
        <v>5965</v>
      </c>
    </row>
    <row r="602" spans="1:3">
      <c r="A602" t="str">
        <f t="shared" si="9"/>
        <v>NIKOLAISRE Building #1 #2533001176Central Region</v>
      </c>
      <c r="B602" t="s">
        <v>2831</v>
      </c>
      <c r="C602" t="s">
        <v>2833</v>
      </c>
    </row>
    <row r="603" spans="1:3">
      <c r="A603" t="str">
        <f t="shared" si="9"/>
        <v>NIKOLAISRE Building #2 (Heated) #2331000112*Central Region</v>
      </c>
      <c r="B603" t="s">
        <v>2831</v>
      </c>
      <c r="C603" t="s">
        <v>2832</v>
      </c>
    </row>
    <row r="604" spans="1:3">
      <c r="A604" t="str">
        <f t="shared" si="9"/>
        <v>NIKOLAITop of the Kuskokwim SchoolIditarod Area School District</v>
      </c>
      <c r="B604" t="s">
        <v>2831</v>
      </c>
      <c r="C604" t="s">
        <v>3514</v>
      </c>
    </row>
    <row r="605" spans="1:3">
      <c r="A605" t="str">
        <f t="shared" si="9"/>
        <v>NOATAKSREB Building #2523000591*Northern Region</v>
      </c>
      <c r="B605" t="s">
        <v>2834</v>
      </c>
      <c r="C605" t="s">
        <v>2835</v>
      </c>
    </row>
    <row r="606" spans="1:3">
      <c r="A606" t="str">
        <f t="shared" si="9"/>
        <v>NOME47402 Nome Public Safety Office - 2State of Alaska</v>
      </c>
      <c r="B606" t="s">
        <v>2114</v>
      </c>
      <c r="C606" t="s">
        <v>2387</v>
      </c>
    </row>
    <row r="607" spans="1:3">
      <c r="A607" t="str">
        <f t="shared" si="9"/>
        <v>NOMEAirport Lighting Vault #2523000676*Northern Region</v>
      </c>
      <c r="B607" t="s">
        <v>2114</v>
      </c>
      <c r="C607" t="s">
        <v>2840</v>
      </c>
    </row>
    <row r="608" spans="1:3">
      <c r="A608" t="str">
        <f t="shared" si="9"/>
        <v>NOMEAirport Storage (Gas Station) #2523003477*Northern Region</v>
      </c>
      <c r="B608" t="s">
        <v>2114</v>
      </c>
      <c r="C608" t="s">
        <v>2115</v>
      </c>
    </row>
    <row r="609" spans="1:3">
      <c r="A609" t="str">
        <f t="shared" si="9"/>
        <v>NOMEAMCCDepartment of Corrections</v>
      </c>
      <c r="B609" t="s">
        <v>2114</v>
      </c>
      <c r="C609" t="s">
        <v>2837</v>
      </c>
    </row>
    <row r="610" spans="1:3">
      <c r="A610" t="str">
        <f t="shared" si="9"/>
        <v>NOMEARFF #2521000132*Northern Region</v>
      </c>
      <c r="B610" t="s">
        <v>2114</v>
      </c>
      <c r="C610" t="s">
        <v>2838</v>
      </c>
    </row>
    <row r="611" spans="1:3">
      <c r="A611" t="str">
        <f t="shared" si="9"/>
        <v>NOMEFacilities Maintenance Shop #2523000679*Northern Region</v>
      </c>
      <c r="B611" t="s">
        <v>2114</v>
      </c>
      <c r="C611" t="s">
        <v>2841</v>
      </c>
    </row>
    <row r="612" spans="1:3">
      <c r="A612" t="str">
        <f t="shared" si="9"/>
        <v>NOMEIcy View Fire Station</v>
      </c>
      <c r="B612" t="s">
        <v>2114</v>
      </c>
      <c r="C612" t="s">
        <v>2390</v>
      </c>
    </row>
    <row r="613" spans="1:3">
      <c r="A613" t="str">
        <f t="shared" si="9"/>
        <v>NOMEMaterials Test Lab #2523000600*Northern Region</v>
      </c>
      <c r="B613" t="s">
        <v>2114</v>
      </c>
      <c r="C613" t="s">
        <v>2839</v>
      </c>
    </row>
    <row r="614" spans="1:3">
      <c r="A614" t="str">
        <f t="shared" si="9"/>
        <v>NOMENew Warm Storage &amp; Highway Office #2524000925*Northern Region</v>
      </c>
      <c r="B614" t="s">
        <v>2114</v>
      </c>
      <c r="C614" t="s">
        <v>3134</v>
      </c>
    </row>
    <row r="615" spans="1:3">
      <c r="A615" t="str">
        <f t="shared" si="9"/>
        <v>NOMENome BunkhouseDept. of Fish &amp; Game</v>
      </c>
      <c r="B615" t="s">
        <v>2114</v>
      </c>
      <c r="C615" t="s">
        <v>2268</v>
      </c>
    </row>
    <row r="616" spans="1:3">
      <c r="A616" t="str">
        <f t="shared" si="9"/>
        <v>NOMENome City Hall &amp; Senior Center</v>
      </c>
      <c r="B616" t="s">
        <v>2114</v>
      </c>
      <c r="C616" t="s">
        <v>3135</v>
      </c>
    </row>
    <row r="617" spans="1:3">
      <c r="A617" t="str">
        <f t="shared" si="9"/>
        <v>NOMENome Community Recreation Center</v>
      </c>
      <c r="B617" t="s">
        <v>2114</v>
      </c>
      <c r="C617" t="s">
        <v>2512</v>
      </c>
    </row>
    <row r="618" spans="1:3">
      <c r="A618" t="str">
        <f t="shared" si="9"/>
        <v>NOMENome Volunteer Fire Station</v>
      </c>
      <c r="B618" t="s">
        <v>2114</v>
      </c>
      <c r="C618" t="s">
        <v>2389</v>
      </c>
    </row>
    <row r="619" spans="1:3">
      <c r="A619" t="str">
        <f t="shared" si="9"/>
        <v>NOMENome Youth FaciltyDHSS</v>
      </c>
      <c r="B619" t="s">
        <v>2114</v>
      </c>
      <c r="C619" t="s">
        <v>2386</v>
      </c>
    </row>
    <row r="620" spans="1:3">
      <c r="A620" t="str">
        <f t="shared" si="9"/>
        <v>NOMESand Storage #2523000685*Northern Region</v>
      </c>
      <c r="B620" t="s">
        <v>2114</v>
      </c>
      <c r="C620" t="s">
        <v>2116</v>
      </c>
    </row>
    <row r="621" spans="1:3">
      <c r="A621" t="str">
        <f t="shared" si="9"/>
        <v>NOMESEF Maintenance Shop #2523000678*Northern Region</v>
      </c>
      <c r="B621" t="s">
        <v>2114</v>
      </c>
      <c r="C621" t="s">
        <v>2842</v>
      </c>
    </row>
    <row r="622" spans="1:3">
      <c r="A622" t="str">
        <f t="shared" si="9"/>
        <v>NOMEState Office Building #2523000671*Northern Region</v>
      </c>
      <c r="B622" t="s">
        <v>2114</v>
      </c>
      <c r="C622" t="s">
        <v>3133</v>
      </c>
    </row>
    <row r="623" spans="1:3">
      <c r="A623" t="str">
        <f t="shared" si="9"/>
        <v>NondaltonNondaltonLake &amp; Peninsula School Dist</v>
      </c>
      <c r="B623" t="s">
        <v>1571</v>
      </c>
      <c r="C623" t="s">
        <v>3518</v>
      </c>
    </row>
    <row r="624" spans="1:3">
      <c r="A624" t="str">
        <f t="shared" si="9"/>
        <v>NondaltonSRE Building #1 #2533000387*Central Region</v>
      </c>
      <c r="B624" t="s">
        <v>1571</v>
      </c>
      <c r="C624" t="s">
        <v>2845</v>
      </c>
    </row>
    <row r="625" spans="1:3">
      <c r="A625" t="str">
        <f t="shared" si="9"/>
        <v>NondaltonSRE Building #2 (Heated) #2531000120*Central Region</v>
      </c>
      <c r="B625" t="s">
        <v>1571</v>
      </c>
      <c r="C625" t="s">
        <v>2844</v>
      </c>
    </row>
    <row r="626" spans="1:3">
      <c r="A626" t="str">
        <f t="shared" si="9"/>
        <v>NOORVIKSREB Building #2521000111*Northern Region</v>
      </c>
      <c r="B626" t="s">
        <v>2847</v>
      </c>
      <c r="C626" t="s">
        <v>2848</v>
      </c>
    </row>
    <row r="627" spans="1:3">
      <c r="A627" t="str">
        <f t="shared" si="9"/>
        <v>NORTHWAY47907 Northway RTHState of Alaska</v>
      </c>
      <c r="B627" t="s">
        <v>2269</v>
      </c>
      <c r="C627" t="s">
        <v>2270</v>
      </c>
    </row>
    <row r="628" spans="1:3">
      <c r="A628" t="str">
        <f t="shared" si="9"/>
        <v>NORTHWAYMaintenance Shop #2523000687*Northern Region</v>
      </c>
      <c r="B628" t="s">
        <v>2269</v>
      </c>
      <c r="C628" t="s">
        <v>5966</v>
      </c>
    </row>
    <row r="629" spans="1:3">
      <c r="A629" t="str">
        <f t="shared" si="9"/>
        <v>NORTHWAYNorthway GarageAlaska Gateway School District</v>
      </c>
      <c r="B629" t="s">
        <v>2269</v>
      </c>
      <c r="C629" t="s">
        <v>3520</v>
      </c>
    </row>
    <row r="630" spans="1:3">
      <c r="A630" t="str">
        <f t="shared" si="9"/>
        <v>NORTHWAYNorthway Hockey ShedAlaska Gateway School District</v>
      </c>
      <c r="B630" t="s">
        <v>2269</v>
      </c>
      <c r="C630" t="s">
        <v>3521</v>
      </c>
    </row>
    <row r="631" spans="1:3">
      <c r="A631" t="str">
        <f t="shared" si="9"/>
        <v>NORTHWAYNorthway SchoolAlaska Gateway School District</v>
      </c>
      <c r="B631" t="s">
        <v>2269</v>
      </c>
      <c r="C631" t="s">
        <v>3519</v>
      </c>
    </row>
    <row r="632" spans="1:3">
      <c r="A632" t="str">
        <f t="shared" si="9"/>
        <v>NORTHWAYNorthway Sewer PlantAlaska Gateway School District</v>
      </c>
      <c r="B632" t="s">
        <v>2269</v>
      </c>
      <c r="C632" t="s">
        <v>5967</v>
      </c>
    </row>
    <row r="633" spans="1:3">
      <c r="A633" t="str">
        <f t="shared" si="9"/>
        <v>NUIQSUT5-plexNuiqsut</v>
      </c>
      <c r="B633" t="s">
        <v>2273</v>
      </c>
      <c r="C633" t="s">
        <v>2274</v>
      </c>
    </row>
    <row r="634" spans="1:3">
      <c r="A634" t="str">
        <f t="shared" si="9"/>
        <v>NUIQSUTCity OfficeNuiqsut</v>
      </c>
      <c r="B634" t="s">
        <v>2273</v>
      </c>
      <c r="C634" t="s">
        <v>3138</v>
      </c>
    </row>
    <row r="635" spans="1:3">
      <c r="A635" t="str">
        <f t="shared" si="9"/>
        <v>NUIQSUTFire DepartmentNuiqsut</v>
      </c>
      <c r="B635" t="s">
        <v>2273</v>
      </c>
      <c r="C635" t="s">
        <v>2392</v>
      </c>
    </row>
    <row r="636" spans="1:3">
      <c r="A636" t="str">
        <f t="shared" si="9"/>
        <v>NUIQSUTHealth ClinicNuiqsut</v>
      </c>
      <c r="B636" t="s">
        <v>2273</v>
      </c>
      <c r="C636" t="s">
        <v>5968</v>
      </c>
    </row>
    <row r="637" spans="1:3">
      <c r="A637" t="str">
        <f t="shared" si="9"/>
        <v>NUIQSUTHousing MaintNuiqsut</v>
      </c>
      <c r="B637" t="s">
        <v>2273</v>
      </c>
      <c r="C637" t="s">
        <v>5969</v>
      </c>
    </row>
    <row r="638" spans="1:3">
      <c r="A638" t="str">
        <f t="shared" si="9"/>
        <v>NUIQSUTItinerant HousingNuiqsut</v>
      </c>
      <c r="B638" t="s">
        <v>2273</v>
      </c>
      <c r="C638" t="s">
        <v>2272</v>
      </c>
    </row>
    <row r="639" spans="1:3">
      <c r="A639" t="str">
        <f t="shared" si="9"/>
        <v>NUIQSUTO&amp;M &amp; Equipment ShopNuiqsut</v>
      </c>
      <c r="B639" t="s">
        <v>2273</v>
      </c>
      <c r="C639" t="s">
        <v>2859</v>
      </c>
    </row>
    <row r="640" spans="1:3">
      <c r="A640" t="str">
        <f t="shared" si="9"/>
        <v>NUIQSUTPolice DepartmentNuiqsut</v>
      </c>
      <c r="B640" t="s">
        <v>2273</v>
      </c>
      <c r="C640" t="s">
        <v>5970</v>
      </c>
    </row>
    <row r="641" spans="1:3">
      <c r="A641" t="str">
        <f t="shared" ref="A641:A704" si="10">CONCATENATE(B641,C641)</f>
        <v>NUIQSUTPower PlantNuiqsut</v>
      </c>
      <c r="B641" t="s">
        <v>2273</v>
      </c>
      <c r="C641" t="s">
        <v>5971</v>
      </c>
    </row>
    <row r="642" spans="1:3">
      <c r="A642" t="str">
        <f t="shared" si="10"/>
        <v>NUIQSUTSearch and RescueNuiqsut</v>
      </c>
      <c r="B642" t="s">
        <v>2273</v>
      </c>
      <c r="C642" t="s">
        <v>2857</v>
      </c>
    </row>
    <row r="643" spans="1:3">
      <c r="A643" t="str">
        <f t="shared" si="10"/>
        <v>NUIQSUTSewer Treatment PlantNuiqsut</v>
      </c>
      <c r="B643" t="s">
        <v>2273</v>
      </c>
      <c r="C643" t="s">
        <v>5972</v>
      </c>
    </row>
    <row r="644" spans="1:3">
      <c r="A644" t="str">
        <f t="shared" si="10"/>
        <v>NUIQSUTTelephone BuildingNuiqsut</v>
      </c>
      <c r="B644" t="s">
        <v>2273</v>
      </c>
      <c r="C644" t="s">
        <v>2856</v>
      </c>
    </row>
    <row r="645" spans="1:3">
      <c r="A645" t="str">
        <f t="shared" si="10"/>
        <v>NUIQSUTTrapper SchoolNuiqsut</v>
      </c>
      <c r="B645" t="s">
        <v>2273</v>
      </c>
      <c r="C645" t="s">
        <v>3522</v>
      </c>
    </row>
    <row r="646" spans="1:3">
      <c r="A646" t="str">
        <f t="shared" si="10"/>
        <v>NUIQSUTWater Treatment PlantNuiqsut</v>
      </c>
      <c r="B646" t="s">
        <v>2273</v>
      </c>
      <c r="C646" t="s">
        <v>5973</v>
      </c>
    </row>
    <row r="647" spans="1:3">
      <c r="A647" t="str">
        <f t="shared" si="10"/>
        <v>NulatoNulato Downtown Water Plant and LaundramatTribal Government - ANTHC</v>
      </c>
      <c r="B647" t="s">
        <v>1143</v>
      </c>
      <c r="C647" t="s">
        <v>5974</v>
      </c>
    </row>
    <row r="648" spans="1:3">
      <c r="A648" t="str">
        <f t="shared" si="10"/>
        <v>NulatoNulato Health ClinicTribal Government - ANTHC</v>
      </c>
      <c r="B648" t="s">
        <v>1143</v>
      </c>
      <c r="C648" t="s">
        <v>3287</v>
      </c>
    </row>
    <row r="649" spans="1:3">
      <c r="A649" t="str">
        <f t="shared" si="10"/>
        <v>NulatoNulato New Town Water PlantTribal Government - ANTHC</v>
      </c>
      <c r="B649" t="s">
        <v>1143</v>
      </c>
      <c r="C649" t="s">
        <v>5975</v>
      </c>
    </row>
    <row r="650" spans="1:3">
      <c r="A650" t="str">
        <f t="shared" si="10"/>
        <v>NulatoNulato SchoolsYukon Koyukuk School District</v>
      </c>
      <c r="B650" t="s">
        <v>1143</v>
      </c>
      <c r="C650" t="s">
        <v>5976</v>
      </c>
    </row>
    <row r="651" spans="1:3">
      <c r="A651" t="str">
        <f t="shared" si="10"/>
        <v>NulatoNulato SchoolYukon Koyukuk School District</v>
      </c>
      <c r="B651" t="s">
        <v>1143</v>
      </c>
      <c r="C651" t="s">
        <v>5977</v>
      </c>
    </row>
    <row r="652" spans="1:3">
      <c r="A652" t="str">
        <f t="shared" si="10"/>
        <v>NulatoNulato Tribal OfficeTribal Government - ANTHC</v>
      </c>
      <c r="B652" t="s">
        <v>1143</v>
      </c>
      <c r="C652" t="s">
        <v>3141</v>
      </c>
    </row>
    <row r="653" spans="1:3">
      <c r="A653" t="str">
        <f t="shared" si="10"/>
        <v>NUNAM IQUACity ComplexCity of Nunam Iqua</v>
      </c>
      <c r="B653" t="s">
        <v>3142</v>
      </c>
      <c r="C653" t="s">
        <v>3143</v>
      </c>
    </row>
    <row r="654" spans="1:3">
      <c r="A654" t="str">
        <f t="shared" si="10"/>
        <v>NUNAM IQUANunam Iqua ClinicTribal Government - ANTHC</v>
      </c>
      <c r="B654" t="s">
        <v>3142</v>
      </c>
      <c r="C654" t="s">
        <v>5978</v>
      </c>
    </row>
    <row r="655" spans="1:3">
      <c r="A655" t="str">
        <f t="shared" si="10"/>
        <v>NUNAM IQUATribal Office/Community HallTribal Government - ANTHC</v>
      </c>
      <c r="B655" t="s">
        <v>3142</v>
      </c>
      <c r="C655" t="s">
        <v>3144</v>
      </c>
    </row>
    <row r="656" spans="1:3">
      <c r="A656" t="str">
        <f t="shared" si="10"/>
        <v>NUNAM IQUAWTP/WasheteriaNunam Iqua</v>
      </c>
      <c r="B656" t="s">
        <v>3142</v>
      </c>
      <c r="C656" t="s">
        <v>5979</v>
      </c>
    </row>
    <row r="657" spans="1:3">
      <c r="A657" t="str">
        <f t="shared" si="10"/>
        <v>NUNAPITCHUKNunapitchuk IRA Bingo Hall</v>
      </c>
      <c r="B657" t="s">
        <v>2518</v>
      </c>
      <c r="C657" t="s">
        <v>451</v>
      </c>
    </row>
    <row r="658" spans="1:3">
      <c r="A658" t="str">
        <f t="shared" si="10"/>
        <v>NUNAPITCHUKNunapitchuk IRA Bingo HallTribal Government - ANTHC</v>
      </c>
      <c r="B658" t="s">
        <v>2518</v>
      </c>
      <c r="C658" t="s">
        <v>3146</v>
      </c>
    </row>
    <row r="659" spans="1:3">
      <c r="A659" t="str">
        <f t="shared" si="10"/>
        <v>NUNAPITCHUKTribal Office BuildingNUNAPITCHUK</v>
      </c>
      <c r="B659" t="s">
        <v>2518</v>
      </c>
      <c r="C659" t="s">
        <v>3145</v>
      </c>
    </row>
    <row r="660" spans="1:3">
      <c r="A660" t="str">
        <f t="shared" si="10"/>
        <v>NUNAPITCHUKWTP-WasheteriaNunapitchuk</v>
      </c>
      <c r="B660" t="s">
        <v>2518</v>
      </c>
      <c r="C660" t="s">
        <v>5980</v>
      </c>
    </row>
    <row r="661" spans="1:3">
      <c r="A661" t="str">
        <f t="shared" si="10"/>
        <v>Old HarborOld HarborKodiak Island Borough</v>
      </c>
      <c r="B661" t="s">
        <v>727</v>
      </c>
      <c r="C661" t="s">
        <v>3523</v>
      </c>
    </row>
    <row r="662" spans="1:3">
      <c r="A662" t="str">
        <f t="shared" si="10"/>
        <v>OuzinkieOuzinkieKodiak Island Borough</v>
      </c>
      <c r="B662" t="s">
        <v>749</v>
      </c>
      <c r="C662" t="s">
        <v>5981</v>
      </c>
    </row>
    <row r="663" spans="1:3">
      <c r="A663" t="str">
        <f t="shared" si="10"/>
        <v>PAXSONGenerator Building #2523000726*Northern Region</v>
      </c>
      <c r="B663" t="s">
        <v>2275</v>
      </c>
      <c r="C663" t="s">
        <v>5982</v>
      </c>
    </row>
    <row r="664" spans="1:3">
      <c r="A664" t="str">
        <f t="shared" si="10"/>
        <v>PAXSONLarge Bunkhouse #2523001179*Northern Region</v>
      </c>
      <c r="B664" t="s">
        <v>2275</v>
      </c>
      <c r="C664" t="s">
        <v>2276</v>
      </c>
    </row>
    <row r="665" spans="1:3">
      <c r="A665" t="str">
        <f t="shared" si="10"/>
        <v>PAXSONMaintenance Shop #2523000722*Northern Region</v>
      </c>
      <c r="B665" t="s">
        <v>2275</v>
      </c>
      <c r="C665" t="s">
        <v>2863</v>
      </c>
    </row>
    <row r="666" spans="1:3">
      <c r="A666" t="str">
        <f t="shared" si="10"/>
        <v>PEDRO BAYSRE Building (Heated) #2533000726*Central Region</v>
      </c>
      <c r="B666" t="s">
        <v>2864</v>
      </c>
      <c r="C666" t="s">
        <v>2865</v>
      </c>
    </row>
    <row r="667" spans="1:3">
      <c r="A667" t="str">
        <f t="shared" si="10"/>
        <v>PELICANMiddle SchoolPelican</v>
      </c>
      <c r="B667" t="s">
        <v>3524</v>
      </c>
      <c r="C667" t="s">
        <v>3525</v>
      </c>
    </row>
    <row r="668" spans="1:3">
      <c r="A668" t="str">
        <f t="shared" si="10"/>
        <v>PELICANMusic BuildingPelican</v>
      </c>
      <c r="B668" t="s">
        <v>3524</v>
      </c>
      <c r="C668" t="s">
        <v>3527</v>
      </c>
    </row>
    <row r="669" spans="1:3">
      <c r="A669" t="str">
        <f t="shared" si="10"/>
        <v>PELICANPelican High SchoolPelican</v>
      </c>
      <c r="B669" t="s">
        <v>3524</v>
      </c>
      <c r="C669" t="s">
        <v>3526</v>
      </c>
    </row>
    <row r="670" spans="1:3">
      <c r="A670" t="str">
        <f t="shared" si="10"/>
        <v>PerryvillePerryville SchoolLake and Peninsula School District</v>
      </c>
      <c r="B670" t="s">
        <v>1595</v>
      </c>
      <c r="C670" t="s">
        <v>3528</v>
      </c>
    </row>
    <row r="671" spans="1:3">
      <c r="A671" t="str">
        <f t="shared" si="10"/>
        <v>PETERSBURGAARF Building #2513000959*Southeast Region</v>
      </c>
      <c r="B671" t="s">
        <v>2520</v>
      </c>
      <c r="C671" t="s">
        <v>2871</v>
      </c>
    </row>
    <row r="672" spans="1:3">
      <c r="A672" t="str">
        <f t="shared" si="10"/>
        <v>PETERSBURGAquatic CenterCity of Petersburg</v>
      </c>
      <c r="B672" t="s">
        <v>2520</v>
      </c>
      <c r="C672" t="s">
        <v>2521</v>
      </c>
    </row>
    <row r="673" spans="1:3">
      <c r="A673" t="str">
        <f t="shared" si="10"/>
        <v>PETERSBURGMaintenance Shop #2513000727*Southeast Region</v>
      </c>
      <c r="B673" t="s">
        <v>2520</v>
      </c>
      <c r="C673" t="s">
        <v>2872</v>
      </c>
    </row>
    <row r="674" spans="1:3">
      <c r="A674" t="str">
        <f t="shared" si="10"/>
        <v>PETERSBURGPetersburg HS - MSCity of Petersburg</v>
      </c>
      <c r="B674" t="s">
        <v>2520</v>
      </c>
      <c r="C674" t="s">
        <v>3530</v>
      </c>
    </row>
    <row r="675" spans="1:3">
      <c r="A675" t="str">
        <f t="shared" si="10"/>
        <v>PETERSBURGSteadman ElementaryCity of Petersburg</v>
      </c>
      <c r="B675" t="s">
        <v>2520</v>
      </c>
      <c r="C675" t="s">
        <v>3529</v>
      </c>
    </row>
    <row r="676" spans="1:3">
      <c r="A676" t="str">
        <f t="shared" si="10"/>
        <v>Pilot PointPilot PointLake &amp; Peninsula School Dist</v>
      </c>
      <c r="B676" t="s">
        <v>1604</v>
      </c>
      <c r="C676" t="s">
        <v>3531</v>
      </c>
    </row>
    <row r="677" spans="1:3">
      <c r="A677" t="str">
        <f t="shared" si="10"/>
        <v>Pilot PointSRE Building #2 (Heated) #2533001217*Central Region</v>
      </c>
      <c r="B677" t="s">
        <v>1604</v>
      </c>
      <c r="C677" t="s">
        <v>5983</v>
      </c>
    </row>
    <row r="678" spans="1:3">
      <c r="A678" t="str">
        <f t="shared" si="10"/>
        <v>PILOT STATIONCommunity CenterCity of Pilot Station</v>
      </c>
      <c r="B678" t="s">
        <v>5984</v>
      </c>
      <c r="C678" t="s">
        <v>5985</v>
      </c>
    </row>
    <row r="679" spans="1:3">
      <c r="A679" t="str">
        <f t="shared" si="10"/>
        <v>PILOT STATIONDomeCity of Pilot Station</v>
      </c>
      <c r="B679" t="s">
        <v>5984</v>
      </c>
      <c r="C679" t="s">
        <v>5986</v>
      </c>
    </row>
    <row r="680" spans="1:3">
      <c r="A680" t="str">
        <f t="shared" si="10"/>
        <v>PILOT STATIONPilot Station Health ClinicTribal Government - ANTHC</v>
      </c>
      <c r="B680" t="s">
        <v>5984</v>
      </c>
      <c r="C680" t="s">
        <v>3289</v>
      </c>
    </row>
    <row r="681" spans="1:3">
      <c r="A681" t="str">
        <f t="shared" si="10"/>
        <v>PILOT STATIONPilot Station IGAP/ICWA BuildingTribal Government - ANTHC</v>
      </c>
      <c r="B681" t="s">
        <v>5984</v>
      </c>
      <c r="C681" t="s">
        <v>5987</v>
      </c>
    </row>
    <row r="682" spans="1:3">
      <c r="A682" t="str">
        <f t="shared" si="10"/>
        <v>PILOT STATIONPilot Station Lift StationTribal Government - ANTHC</v>
      </c>
      <c r="B682" t="s">
        <v>5984</v>
      </c>
      <c r="C682" t="s">
        <v>5988</v>
      </c>
    </row>
    <row r="683" spans="1:3">
      <c r="A683" t="str">
        <f t="shared" si="10"/>
        <v>PILOT STATIONPublic SafetyCity of Pilot Station</v>
      </c>
      <c r="B683" t="s">
        <v>5984</v>
      </c>
      <c r="C683" t="s">
        <v>5989</v>
      </c>
    </row>
    <row r="684" spans="1:3">
      <c r="A684" t="str">
        <f t="shared" si="10"/>
        <v>PILOT STATIONSREB Building #2523000759*Northern Region</v>
      </c>
      <c r="B684" t="s">
        <v>5984</v>
      </c>
      <c r="C684" t="s">
        <v>5990</v>
      </c>
    </row>
    <row r="685" spans="1:3">
      <c r="A685" t="str">
        <f t="shared" si="10"/>
        <v>PILOT STATIONWater Treatment PlantCity of Pilot Station</v>
      </c>
      <c r="B685" t="s">
        <v>5984</v>
      </c>
      <c r="C685" t="s">
        <v>5991</v>
      </c>
    </row>
    <row r="686" spans="1:3">
      <c r="A686" t="str">
        <f t="shared" si="10"/>
        <v>PLATINUMSRE Building (Heated) #2533000125*Central Region</v>
      </c>
      <c r="B686" t="s">
        <v>2873</v>
      </c>
      <c r="C686" t="s">
        <v>2874</v>
      </c>
    </row>
    <row r="687" spans="1:3">
      <c r="A687" t="str">
        <f t="shared" si="10"/>
        <v>POINT HOPEFire StationPoint Hope</v>
      </c>
      <c r="B687" t="s">
        <v>2127</v>
      </c>
      <c r="C687" t="s">
        <v>2394</v>
      </c>
    </row>
    <row r="688" spans="1:3">
      <c r="A688" t="str">
        <f t="shared" si="10"/>
        <v>POINT HOPEFire StationWainwright</v>
      </c>
      <c r="B688" t="s">
        <v>2127</v>
      </c>
      <c r="C688" t="s">
        <v>5992</v>
      </c>
    </row>
    <row r="689" spans="1:3">
      <c r="A689" t="str">
        <f t="shared" si="10"/>
        <v>POINT HOPEHeavy Equip Shop IPoint Hope</v>
      </c>
      <c r="B689" t="s">
        <v>2127</v>
      </c>
      <c r="C689" t="s">
        <v>2879</v>
      </c>
    </row>
    <row r="690" spans="1:3">
      <c r="A690" t="str">
        <f t="shared" si="10"/>
        <v>POINT HOPEOld WasheteriaPoint Hope</v>
      </c>
      <c r="B690" t="s">
        <v>2127</v>
      </c>
      <c r="C690" t="s">
        <v>5993</v>
      </c>
    </row>
    <row r="691" spans="1:3">
      <c r="A691" t="str">
        <f t="shared" si="10"/>
        <v>POINT HOPEPolice Dept. ResidencePoint Hope</v>
      </c>
      <c r="B691" t="s">
        <v>2127</v>
      </c>
      <c r="C691" t="s">
        <v>2393</v>
      </c>
    </row>
    <row r="692" spans="1:3">
      <c r="A692" t="str">
        <f t="shared" si="10"/>
        <v>POINT HOPEPolice DeptPoint Hope</v>
      </c>
      <c r="B692" t="s">
        <v>2127</v>
      </c>
      <c r="C692" t="s">
        <v>5994</v>
      </c>
    </row>
    <row r="693" spans="1:3">
      <c r="A693" t="str">
        <f t="shared" si="10"/>
        <v>POINT HOPEPW Shop (Old USDW)Point Hope</v>
      </c>
      <c r="B693" t="s">
        <v>2127</v>
      </c>
      <c r="C693" t="s">
        <v>2878</v>
      </c>
    </row>
    <row r="694" spans="1:3">
      <c r="A694" t="str">
        <f t="shared" si="10"/>
        <v>POINT HOPESchool Utility BuildingPoint Hope</v>
      </c>
      <c r="B694" t="s">
        <v>2127</v>
      </c>
      <c r="C694" t="s">
        <v>3532</v>
      </c>
    </row>
    <row r="695" spans="1:3">
      <c r="A695" t="str">
        <f t="shared" si="10"/>
        <v>POINT HOPESewer PlantPoint Hope</v>
      </c>
      <c r="B695" t="s">
        <v>2127</v>
      </c>
      <c r="C695" t="s">
        <v>5995</v>
      </c>
    </row>
    <row r="696" spans="1:3">
      <c r="A696" t="str">
        <f t="shared" si="10"/>
        <v>POINT HOPESREB Building #2521000107*Northern Region</v>
      </c>
      <c r="B696" t="s">
        <v>2127</v>
      </c>
      <c r="C696" t="s">
        <v>2875</v>
      </c>
    </row>
    <row r="697" spans="1:3">
      <c r="A697" t="str">
        <f t="shared" si="10"/>
        <v>POINT HOPETeacher 5-plexPoint Hope</v>
      </c>
      <c r="B697" t="s">
        <v>2127</v>
      </c>
      <c r="C697" t="s">
        <v>3534</v>
      </c>
    </row>
    <row r="698" spans="1:3">
      <c r="A698" t="str">
        <f t="shared" si="10"/>
        <v>POINT HOPETikigaq SchoolPoint Hope</v>
      </c>
      <c r="B698" t="s">
        <v>2127</v>
      </c>
      <c r="C698" t="s">
        <v>3533</v>
      </c>
    </row>
    <row r="699" spans="1:3">
      <c r="A699" t="str">
        <f t="shared" si="10"/>
        <v>POINT HOPEUSDW Building (Public Works Building)</v>
      </c>
      <c r="B699" t="s">
        <v>2127</v>
      </c>
      <c r="C699" t="s">
        <v>2605</v>
      </c>
    </row>
    <row r="700" spans="1:3">
      <c r="A700" t="str">
        <f t="shared" si="10"/>
        <v>POINT HOPEWarm StoragePoint Hope</v>
      </c>
      <c r="B700" t="s">
        <v>2127</v>
      </c>
      <c r="C700" t="s">
        <v>5996</v>
      </c>
    </row>
    <row r="701" spans="1:3">
      <c r="A701" t="str">
        <f t="shared" si="10"/>
        <v>POINT HOPEWater Treatment PlantPoint Hope</v>
      </c>
      <c r="B701" t="s">
        <v>2127</v>
      </c>
      <c r="C701" t="s">
        <v>5997</v>
      </c>
    </row>
    <row r="702" spans="1:3">
      <c r="A702" t="str">
        <f t="shared" si="10"/>
        <v>POINT LAYCity CablePoint Lay</v>
      </c>
      <c r="B702" t="s">
        <v>2129</v>
      </c>
      <c r="C702" t="s">
        <v>3151</v>
      </c>
    </row>
    <row r="703" spans="1:3">
      <c r="A703" t="str">
        <f t="shared" si="10"/>
        <v>POINT LAYDMS WarehousePoint Lay</v>
      </c>
      <c r="B703" t="s">
        <v>2129</v>
      </c>
      <c r="C703" t="s">
        <v>2130</v>
      </c>
    </row>
    <row r="704" spans="1:3">
      <c r="A704" t="str">
        <f t="shared" si="10"/>
        <v>POINT LAYFire DepartmentPoint Lay</v>
      </c>
      <c r="B704" t="s">
        <v>2129</v>
      </c>
      <c r="C704" t="s">
        <v>2396</v>
      </c>
    </row>
    <row r="705" spans="1:3">
      <c r="A705" t="str">
        <f t="shared" ref="A705:A768" si="11">CONCATENATE(B705,C705)</f>
        <v>POINT LAYHealth Dept, MorguePoint Lay</v>
      </c>
      <c r="B705" t="s">
        <v>2129</v>
      </c>
      <c r="C705" t="s">
        <v>5998</v>
      </c>
    </row>
    <row r="706" spans="1:3">
      <c r="A706" t="str">
        <f t="shared" si="11"/>
        <v>POINT LAYMayor's Conf.Point Lay</v>
      </c>
      <c r="B706" t="s">
        <v>2129</v>
      </c>
      <c r="C706" t="s">
        <v>3150</v>
      </c>
    </row>
    <row r="707" spans="1:3">
      <c r="A707" t="str">
        <f t="shared" si="11"/>
        <v>POINT LAYOld Water Treatment PlantPoint Lay</v>
      </c>
      <c r="B707" t="s">
        <v>2129</v>
      </c>
      <c r="C707" t="s">
        <v>5999</v>
      </c>
    </row>
    <row r="708" spans="1:3">
      <c r="A708" t="str">
        <f t="shared" si="11"/>
        <v>POINT LAYPolice Dept.Point Lay</v>
      </c>
      <c r="B708" t="s">
        <v>2129</v>
      </c>
      <c r="C708" t="s">
        <v>2395</v>
      </c>
    </row>
    <row r="709" spans="1:3">
      <c r="A709" t="str">
        <f t="shared" si="11"/>
        <v>POINT LAYPW ShopPoint Lay</v>
      </c>
      <c r="B709" t="s">
        <v>2129</v>
      </c>
      <c r="C709" t="s">
        <v>2880</v>
      </c>
    </row>
    <row r="710" spans="1:3">
      <c r="A710" t="str">
        <f t="shared" si="11"/>
        <v>POINT LAYSewer TreatmentPoint Lay</v>
      </c>
      <c r="B710" t="s">
        <v>2129</v>
      </c>
      <c r="C710" t="s">
        <v>6000</v>
      </c>
    </row>
    <row r="711" spans="1:3">
      <c r="A711" t="str">
        <f t="shared" si="11"/>
        <v>POINT LAYTeacher 4 plexPoint Lay</v>
      </c>
      <c r="B711" t="s">
        <v>2129</v>
      </c>
      <c r="C711" t="s">
        <v>2277</v>
      </c>
    </row>
    <row r="712" spans="1:3">
      <c r="A712" t="str">
        <f t="shared" si="11"/>
        <v>POINT LAYWarm StoragePoint Lay</v>
      </c>
      <c r="B712" t="s">
        <v>2129</v>
      </c>
      <c r="C712" t="s">
        <v>2131</v>
      </c>
    </row>
    <row r="713" spans="1:3">
      <c r="A713" t="str">
        <f t="shared" si="11"/>
        <v>POINT LAYWater Treatment PlantPoint Lay</v>
      </c>
      <c r="B713" t="s">
        <v>2129</v>
      </c>
      <c r="C713" t="s">
        <v>6001</v>
      </c>
    </row>
    <row r="714" spans="1:3">
      <c r="A714" t="str">
        <f t="shared" si="11"/>
        <v>PORT ALEXANDERPort Alexander SchoolSoutheast Island School District</v>
      </c>
      <c r="B714" t="s">
        <v>6002</v>
      </c>
      <c r="C714" t="s">
        <v>6003</v>
      </c>
    </row>
    <row r="715" spans="1:3">
      <c r="A715" t="str">
        <f t="shared" si="11"/>
        <v>PORT HEIDENAirport ARFF Building #2533001185*Central Region</v>
      </c>
      <c r="B715" t="s">
        <v>2881</v>
      </c>
      <c r="C715" t="s">
        <v>2882</v>
      </c>
    </row>
    <row r="716" spans="1:3">
      <c r="A716" t="str">
        <f t="shared" si="11"/>
        <v>PORT LIONSCity ShopCity of Port Lions</v>
      </c>
      <c r="B716" t="s">
        <v>3155</v>
      </c>
      <c r="C716" t="s">
        <v>3156</v>
      </c>
    </row>
    <row r="717" spans="1:3">
      <c r="A717" t="str">
        <f t="shared" si="11"/>
        <v>PORT LIONSHarbor Master BuildingCity of Port Lions</v>
      </c>
      <c r="B717" t="s">
        <v>3155</v>
      </c>
      <c r="C717" t="s">
        <v>3159</v>
      </c>
    </row>
    <row r="718" spans="1:3">
      <c r="A718" t="str">
        <f t="shared" si="11"/>
        <v>PORT LIONSLibraryCity of Port Lions</v>
      </c>
      <c r="B718" t="s">
        <v>3155</v>
      </c>
      <c r="C718" t="s">
        <v>3158</v>
      </c>
    </row>
    <row r="719" spans="1:3">
      <c r="A719" t="str">
        <f t="shared" si="11"/>
        <v>PORT LIONSPort LionsKodiak Island Borough</v>
      </c>
      <c r="B719" t="s">
        <v>3155</v>
      </c>
      <c r="C719" t="s">
        <v>6004</v>
      </c>
    </row>
    <row r="720" spans="1:3">
      <c r="A720" t="str">
        <f t="shared" si="11"/>
        <v>PORT LIONSPublic Safety BuildingCity of Port Lions</v>
      </c>
      <c r="B720" t="s">
        <v>3155</v>
      </c>
      <c r="C720" t="s">
        <v>3157</v>
      </c>
    </row>
    <row r="721" spans="1:3">
      <c r="A721" t="str">
        <f t="shared" si="11"/>
        <v>PORT LIONSWater BuildingCity of Port Lions</v>
      </c>
      <c r="B721" t="s">
        <v>3155</v>
      </c>
      <c r="C721" t="s">
        <v>6005</v>
      </c>
    </row>
    <row r="722" spans="1:3">
      <c r="A722" t="str">
        <f t="shared" si="11"/>
        <v>PORT PROTECTIONPort Protection SchoolSoutheast Island School District</v>
      </c>
      <c r="B722" t="s">
        <v>6006</v>
      </c>
      <c r="C722" t="s">
        <v>6007</v>
      </c>
    </row>
    <row r="723" spans="1:3">
      <c r="A723" t="str">
        <f t="shared" si="11"/>
        <v>QUINHAGAKPublic SafetyCity of Quinhagak</v>
      </c>
      <c r="B723" t="s">
        <v>2398</v>
      </c>
      <c r="C723" t="s">
        <v>2399</v>
      </c>
    </row>
    <row r="724" spans="1:3">
      <c r="A724" t="str">
        <f t="shared" si="11"/>
        <v>QUINHAGAKWater Treatment PlantCity of Quinhagak</v>
      </c>
      <c r="B724" t="s">
        <v>2398</v>
      </c>
      <c r="C724" t="s">
        <v>6008</v>
      </c>
    </row>
    <row r="725" spans="1:3">
      <c r="A725" t="str">
        <f t="shared" si="11"/>
        <v>RAMPARTSREB Building #2523000670*Northern Region</v>
      </c>
      <c r="B725" t="s">
        <v>6009</v>
      </c>
      <c r="C725" t="s">
        <v>6010</v>
      </c>
    </row>
    <row r="726" spans="1:3">
      <c r="A726" t="str">
        <f t="shared" si="11"/>
        <v>RUBYAirport Maint Bldg #2523000755*Northern Region</v>
      </c>
      <c r="B726" t="s">
        <v>2887</v>
      </c>
      <c r="C726" t="s">
        <v>6011</v>
      </c>
    </row>
    <row r="727" spans="1:3">
      <c r="A727" t="str">
        <f t="shared" si="11"/>
        <v>RUBYClinicCity of Ruby</v>
      </c>
      <c r="B727" t="s">
        <v>2887</v>
      </c>
      <c r="C727" t="s">
        <v>3291</v>
      </c>
    </row>
    <row r="728" spans="1:3">
      <c r="A728" t="str">
        <f t="shared" si="11"/>
        <v>RUBYRuby City OfficeCity of Ruby</v>
      </c>
      <c r="B728" t="s">
        <v>2887</v>
      </c>
      <c r="C728" t="s">
        <v>3160</v>
      </c>
    </row>
    <row r="729" spans="1:3">
      <c r="A729" t="str">
        <f t="shared" si="11"/>
        <v>RUBYRuby SchoolYukon Koyukuk School District</v>
      </c>
      <c r="B729" t="s">
        <v>2887</v>
      </c>
      <c r="C729" t="s">
        <v>6012</v>
      </c>
    </row>
    <row r="730" spans="1:3">
      <c r="A730" t="str">
        <f t="shared" si="11"/>
        <v>RUSSIAN MISSIONRussian Mission ClinicTribal Government - ANTHC</v>
      </c>
      <c r="B730" t="s">
        <v>3292</v>
      </c>
      <c r="C730" t="s">
        <v>3293</v>
      </c>
    </row>
    <row r="731" spans="1:3">
      <c r="A731" t="str">
        <f t="shared" si="11"/>
        <v>RUSSIAN MISSIONRussian Mission K-12 SchoolLower Yukon School District</v>
      </c>
      <c r="B731" t="s">
        <v>3292</v>
      </c>
      <c r="C731" t="s">
        <v>3539</v>
      </c>
    </row>
    <row r="732" spans="1:3">
      <c r="A732" t="str">
        <f t="shared" si="11"/>
        <v>RUSSIAN MISSIONRussian Mission Water Treatment PlantTribal Government - ANTHC</v>
      </c>
      <c r="B732" t="s">
        <v>3292</v>
      </c>
      <c r="C732" t="s">
        <v>6013</v>
      </c>
    </row>
    <row r="733" spans="1:3">
      <c r="A733" t="str">
        <f t="shared" si="11"/>
        <v>RUSSIAN MISSIONSREB Building #2521000119*Northern Region</v>
      </c>
      <c r="B733" t="s">
        <v>3292</v>
      </c>
      <c r="C733" t="s">
        <v>2889</v>
      </c>
    </row>
    <row r="734" spans="1:3">
      <c r="A734" t="str">
        <f t="shared" si="11"/>
        <v>Saint GEORGESRE Building #2531000148*Central Region</v>
      </c>
      <c r="B734" t="s">
        <v>3658</v>
      </c>
      <c r="C734" t="s">
        <v>2923</v>
      </c>
    </row>
    <row r="735" spans="1:3">
      <c r="A735" t="str">
        <f t="shared" si="11"/>
        <v>Saint MARY'SBunkhouse #2523000764*Northern Region</v>
      </c>
      <c r="B735" t="s">
        <v>6051</v>
      </c>
      <c r="C735" t="s">
        <v>2286</v>
      </c>
    </row>
    <row r="736" spans="1:3">
      <c r="A736" t="str">
        <f t="shared" si="11"/>
        <v>Saint MARY'SPitkus Point Tribal OfficeTribal Government - ANTHC</v>
      </c>
      <c r="B736" t="s">
        <v>6051</v>
      </c>
      <c r="C736" t="s">
        <v>3182</v>
      </c>
    </row>
    <row r="737" spans="1:3">
      <c r="A737" t="str">
        <f t="shared" si="11"/>
        <v>Saint MARY'SSEF Maintenance Shop #2523000766*Northern Region</v>
      </c>
      <c r="B737" t="s">
        <v>6051</v>
      </c>
      <c r="C737" t="s">
        <v>2926</v>
      </c>
    </row>
    <row r="738" spans="1:3">
      <c r="A738" t="str">
        <f t="shared" si="11"/>
        <v>Saint MARY'SSREB Building #2523000763*Northern Region</v>
      </c>
      <c r="B738" t="s">
        <v>6051</v>
      </c>
      <c r="C738" t="s">
        <v>2925</v>
      </c>
    </row>
    <row r="739" spans="1:3">
      <c r="A739" t="str">
        <f t="shared" si="11"/>
        <v>Saint MARY'SSt Mary's SRE BuildingNorthern Region</v>
      </c>
      <c r="B739" t="s">
        <v>6051</v>
      </c>
      <c r="C739" t="s">
        <v>2924</v>
      </c>
    </row>
    <row r="740" spans="1:3">
      <c r="A740" t="str">
        <f t="shared" si="11"/>
        <v>Saint MARY'SSt. Mary's 3-Bay ShopNorthern Region</v>
      </c>
      <c r="B740" t="s">
        <v>6051</v>
      </c>
      <c r="C740" t="s">
        <v>2927</v>
      </c>
    </row>
    <row r="741" spans="1:3">
      <c r="A741" t="str">
        <f t="shared" si="11"/>
        <v>Saint MARY'SWater Treatment Plant &amp; WasheteriaSt. Mary's</v>
      </c>
      <c r="B741" t="s">
        <v>6051</v>
      </c>
      <c r="C741" t="s">
        <v>6023</v>
      </c>
    </row>
    <row r="742" spans="1:3">
      <c r="A742" t="str">
        <f t="shared" si="11"/>
        <v>Saint MICHAELSREB Building #2523000699*Northern Region</v>
      </c>
      <c r="B742" t="s">
        <v>3659</v>
      </c>
      <c r="C742" t="s">
        <v>2928</v>
      </c>
    </row>
    <row r="743" spans="1:3">
      <c r="A743" t="str">
        <f t="shared" si="11"/>
        <v>Saint PAULAARF Building #2533001206*Central Region</v>
      </c>
      <c r="B743" t="s">
        <v>3541</v>
      </c>
      <c r="C743" t="s">
        <v>2931</v>
      </c>
    </row>
    <row r="744" spans="1:3">
      <c r="A744" t="str">
        <f t="shared" si="11"/>
        <v>Saint PAULCity HallCity of Saint Paul</v>
      </c>
      <c r="B744" t="s">
        <v>3541</v>
      </c>
      <c r="C744" t="s">
        <v>3183</v>
      </c>
    </row>
    <row r="745" spans="1:3">
      <c r="A745" t="str">
        <f t="shared" si="11"/>
        <v>Saint PAULCivic CenterCity of Saint Paul</v>
      </c>
      <c r="B745" t="s">
        <v>3541</v>
      </c>
      <c r="C745" t="s">
        <v>2546</v>
      </c>
    </row>
    <row r="746" spans="1:3">
      <c r="A746" t="str">
        <f t="shared" si="11"/>
        <v>Saint PAULFire Station</v>
      </c>
      <c r="B746" t="s">
        <v>3541</v>
      </c>
      <c r="C746" t="s">
        <v>7</v>
      </c>
    </row>
    <row r="747" spans="1:3">
      <c r="A747" t="str">
        <f t="shared" si="11"/>
        <v>Saint PAULFire StationCity of Saint Paul</v>
      </c>
      <c r="B747" t="s">
        <v>3541</v>
      </c>
      <c r="C747" t="s">
        <v>2405</v>
      </c>
    </row>
    <row r="748" spans="1:3">
      <c r="A748" t="str">
        <f t="shared" si="11"/>
        <v>Saint PAULLandfillsCity of Saint Paul</v>
      </c>
      <c r="B748" t="s">
        <v>3541</v>
      </c>
      <c r="C748" t="s">
        <v>2930</v>
      </c>
    </row>
    <row r="749" spans="1:3">
      <c r="A749" t="str">
        <f t="shared" si="11"/>
        <v>Saint PAULMachine ShopCity of Saint Paul</v>
      </c>
      <c r="B749" t="s">
        <v>3541</v>
      </c>
      <c r="C749" t="s">
        <v>2934</v>
      </c>
    </row>
    <row r="750" spans="1:3">
      <c r="A750" t="str">
        <f t="shared" si="11"/>
        <v>Saint PAULPolar StarCity of Saint Paul</v>
      </c>
      <c r="B750" t="s">
        <v>3541</v>
      </c>
      <c r="C750" t="s">
        <v>2155</v>
      </c>
    </row>
    <row r="751" spans="1:3">
      <c r="A751" t="str">
        <f t="shared" si="11"/>
        <v>Saint PAULPSD District OfficePribilof School District</v>
      </c>
      <c r="B751" t="s">
        <v>3541</v>
      </c>
      <c r="C751" t="s">
        <v>3184</v>
      </c>
    </row>
    <row r="752" spans="1:3">
      <c r="A752" t="str">
        <f t="shared" si="11"/>
        <v>Saint PAULPublic Works- Maintenance Building</v>
      </c>
      <c r="B752" t="s">
        <v>3541</v>
      </c>
      <c r="C752" t="s">
        <v>2406</v>
      </c>
    </row>
    <row r="753" spans="1:3">
      <c r="A753" t="str">
        <f t="shared" si="11"/>
        <v>Saint PAULPublic WorksCity of Saint Paul</v>
      </c>
      <c r="B753" t="s">
        <v>3541</v>
      </c>
      <c r="C753" t="s">
        <v>2929</v>
      </c>
    </row>
    <row r="754" spans="1:3">
      <c r="A754" t="str">
        <f t="shared" si="11"/>
        <v>Saint PAULSRE Building (Heated) #2531000134*Central Region</v>
      </c>
      <c r="B754" t="s">
        <v>3541</v>
      </c>
      <c r="C754" t="s">
        <v>2932</v>
      </c>
    </row>
    <row r="755" spans="1:3">
      <c r="A755" t="str">
        <f t="shared" si="11"/>
        <v>Saint PAULSRE Building (Heated) #2533000430*Central Region</v>
      </c>
      <c r="B755" t="s">
        <v>3541</v>
      </c>
      <c r="C755" t="s">
        <v>2933</v>
      </c>
    </row>
    <row r="756" spans="1:3">
      <c r="A756" t="str">
        <f t="shared" si="11"/>
        <v>Saint PAULSt. Paul SchoolPribilof School District</v>
      </c>
      <c r="B756" t="s">
        <v>3541</v>
      </c>
      <c r="C756" t="s">
        <v>3542</v>
      </c>
    </row>
    <row r="757" spans="1:3">
      <c r="A757" t="str">
        <f t="shared" si="11"/>
        <v>Sand PointAleutians East Borough District Office</v>
      </c>
      <c r="B757" t="s">
        <v>1776</v>
      </c>
      <c r="C757" t="s">
        <v>3164</v>
      </c>
    </row>
    <row r="758" spans="1:3">
      <c r="A758" t="str">
        <f t="shared" si="11"/>
        <v>Sand PointARFF Building #2531000111*Central Region</v>
      </c>
      <c r="B758" t="s">
        <v>1776</v>
      </c>
      <c r="C758" t="s">
        <v>2891</v>
      </c>
    </row>
    <row r="759" spans="1:3">
      <c r="A759" t="str">
        <f t="shared" si="11"/>
        <v>Sand PointDistrict OfficeAleutians East Borough School District</v>
      </c>
      <c r="B759" t="s">
        <v>1776</v>
      </c>
      <c r="C759" t="s">
        <v>6014</v>
      </c>
    </row>
    <row r="760" spans="1:3">
      <c r="A760" t="str">
        <f t="shared" si="11"/>
        <v>Sand PointSand Point K-12 SchoolAleutians East Borough School District</v>
      </c>
      <c r="B760" t="s">
        <v>1776</v>
      </c>
      <c r="C760" t="s">
        <v>6015</v>
      </c>
    </row>
    <row r="761" spans="1:3">
      <c r="A761" t="str">
        <f t="shared" si="11"/>
        <v>Sand PointSand Point OfficeAleutians East Borough</v>
      </c>
      <c r="B761" t="s">
        <v>1776</v>
      </c>
      <c r="C761" t="s">
        <v>3163</v>
      </c>
    </row>
    <row r="762" spans="1:3">
      <c r="A762" t="str">
        <f t="shared" si="11"/>
        <v>Sand PointSand Storage (Heated) #2531000110*Central Region</v>
      </c>
      <c r="B762" t="s">
        <v>1776</v>
      </c>
      <c r="C762" t="s">
        <v>2142</v>
      </c>
    </row>
    <row r="763" spans="1:3">
      <c r="A763" t="str">
        <f t="shared" si="11"/>
        <v>SAVOONGANew Health ClinicTribal Government - ANTHC</v>
      </c>
      <c r="B763" t="s">
        <v>2892</v>
      </c>
      <c r="C763" t="s">
        <v>3294</v>
      </c>
    </row>
    <row r="764" spans="1:3">
      <c r="A764" t="str">
        <f t="shared" si="11"/>
        <v>SAVOONGASREB Building #2523003400*Northern Region</v>
      </c>
      <c r="B764" t="s">
        <v>2892</v>
      </c>
      <c r="C764" t="s">
        <v>2893</v>
      </c>
    </row>
    <row r="765" spans="1:3">
      <c r="A765" t="str">
        <f t="shared" si="11"/>
        <v>Scammon BayScammon Bay K-12 SchoolLower Yukon School District</v>
      </c>
      <c r="B765" t="s">
        <v>522</v>
      </c>
      <c r="C765" t="s">
        <v>3546</v>
      </c>
    </row>
    <row r="766" spans="1:3">
      <c r="A766" t="str">
        <f t="shared" si="11"/>
        <v>SELAWIKSREB Building #2523001167*Northern Region</v>
      </c>
      <c r="B766" t="s">
        <v>2894</v>
      </c>
      <c r="C766" t="s">
        <v>2895</v>
      </c>
    </row>
    <row r="767" spans="1:3">
      <c r="A767" t="str">
        <f t="shared" si="11"/>
        <v>SHAGELUKCity OfficeCity of Shageluk</v>
      </c>
      <c r="B767" t="s">
        <v>2900</v>
      </c>
      <c r="C767" t="s">
        <v>3168</v>
      </c>
    </row>
    <row r="768" spans="1:3">
      <c r="A768" t="str">
        <f t="shared" si="11"/>
        <v>SHAGELUKClinicCity of Shageluk</v>
      </c>
      <c r="B768" t="s">
        <v>2900</v>
      </c>
      <c r="C768" t="s">
        <v>3295</v>
      </c>
    </row>
    <row r="769" spans="1:3">
      <c r="A769" t="str">
        <f t="shared" ref="A769:A832" si="12">CONCATENATE(B769,C769)</f>
        <v>SHAGELUKInnoko River SchoolIditarod Area School District</v>
      </c>
      <c r="B769" t="s">
        <v>2900</v>
      </c>
      <c r="C769" t="s">
        <v>3550</v>
      </c>
    </row>
    <row r="770" spans="1:3">
      <c r="A770" t="str">
        <f t="shared" si="12"/>
        <v>SHAGELUKPost OfficeFederal Government</v>
      </c>
      <c r="B770" t="s">
        <v>2900</v>
      </c>
      <c r="C770" t="s">
        <v>3169</v>
      </c>
    </row>
    <row r="771" spans="1:3">
      <c r="A771" t="str">
        <f t="shared" si="12"/>
        <v>SHAGELUKSREB Building #2521000117*Northern Region</v>
      </c>
      <c r="B771" t="s">
        <v>2900</v>
      </c>
      <c r="C771" t="s">
        <v>6016</v>
      </c>
    </row>
    <row r="772" spans="1:3">
      <c r="A772" t="str">
        <f t="shared" si="12"/>
        <v>ShaktoolikShaktoolik Health ClinicTribal Government - ANTHC</v>
      </c>
      <c r="B772" t="s">
        <v>2148</v>
      </c>
      <c r="C772" t="s">
        <v>3227</v>
      </c>
    </row>
    <row r="773" spans="1:3">
      <c r="A773" t="str">
        <f t="shared" si="12"/>
        <v>ShaktoolikShaktoolik Water Treatment PlantTribal Government - ANTHC</v>
      </c>
      <c r="B773" t="s">
        <v>2148</v>
      </c>
      <c r="C773" t="s">
        <v>6017</v>
      </c>
    </row>
    <row r="774" spans="1:3">
      <c r="A774" t="str">
        <f t="shared" si="12"/>
        <v>ShaktoolikSREB Building #2521000109*Northern Region</v>
      </c>
      <c r="B774" t="s">
        <v>2148</v>
      </c>
      <c r="C774" t="s">
        <v>2902</v>
      </c>
    </row>
    <row r="775" spans="1:3">
      <c r="A775" t="str">
        <f t="shared" si="12"/>
        <v>ShaktoolikTribal Office BuildingShaktoolik</v>
      </c>
      <c r="B775" t="s">
        <v>2148</v>
      </c>
      <c r="C775" t="s">
        <v>3170</v>
      </c>
    </row>
    <row r="776" spans="1:3">
      <c r="A776" t="str">
        <f t="shared" si="12"/>
        <v>ShishmarefShishmaref School</v>
      </c>
      <c r="B776" t="s">
        <v>2150</v>
      </c>
      <c r="C776" t="s">
        <v>6018</v>
      </c>
    </row>
    <row r="777" spans="1:3">
      <c r="A777" t="str">
        <f t="shared" si="12"/>
        <v>ShishmarefSREB Building #2523001168*Northern Region</v>
      </c>
      <c r="B777" t="s">
        <v>2150</v>
      </c>
      <c r="C777" t="s">
        <v>2906</v>
      </c>
    </row>
    <row r="778" spans="1:3">
      <c r="A778" t="str">
        <f t="shared" si="12"/>
        <v>SHUNGNAKSREB Building #2523003404*Northern Region</v>
      </c>
      <c r="B778" t="s">
        <v>2907</v>
      </c>
      <c r="C778" t="s">
        <v>2908</v>
      </c>
    </row>
    <row r="779" spans="1:3">
      <c r="A779" t="str">
        <f t="shared" si="12"/>
        <v>SITKA47142 DPS AcademyState of Alaska</v>
      </c>
      <c r="B779" t="s">
        <v>2278</v>
      </c>
      <c r="C779" t="s">
        <v>2403</v>
      </c>
    </row>
    <row r="780" spans="1:3">
      <c r="A780" t="str">
        <f t="shared" si="12"/>
        <v>SITKAAirport AARF Shop #2513000270*Southeast Region</v>
      </c>
      <c r="B780" t="s">
        <v>2278</v>
      </c>
      <c r="C780" t="s">
        <v>2911</v>
      </c>
    </row>
    <row r="781" spans="1:3">
      <c r="A781" t="str">
        <f t="shared" si="12"/>
        <v>SITKAAirport Electric Vault #2513000271Southeast Region</v>
      </c>
      <c r="B781" t="s">
        <v>2278</v>
      </c>
      <c r="C781" t="s">
        <v>2910</v>
      </c>
    </row>
    <row r="782" spans="1:3">
      <c r="A782" t="str">
        <f t="shared" si="12"/>
        <v>SITKAAirport Maintenance Shop #2513000838Southeast Region</v>
      </c>
      <c r="B782" t="s">
        <v>2278</v>
      </c>
      <c r="C782" t="s">
        <v>2912</v>
      </c>
    </row>
    <row r="783" spans="1:3">
      <c r="A783" t="str">
        <f t="shared" si="12"/>
        <v>SITKABoy's Dormitory, Bldg. 292Mt. Edgecumbe High School</v>
      </c>
      <c r="B783" t="s">
        <v>2278</v>
      </c>
      <c r="C783" t="s">
        <v>2280</v>
      </c>
    </row>
    <row r="784" spans="1:3">
      <c r="A784" t="str">
        <f t="shared" si="12"/>
        <v>SITKACentennial BuildingCity of Sitka</v>
      </c>
      <c r="B784" t="s">
        <v>2278</v>
      </c>
      <c r="C784" t="s">
        <v>2537</v>
      </c>
    </row>
    <row r="785" spans="1:3">
      <c r="A785" t="str">
        <f t="shared" si="12"/>
        <v>SITKACity HallCity of Sitka</v>
      </c>
      <c r="B785" t="s">
        <v>2278</v>
      </c>
      <c r="C785" t="s">
        <v>2538</v>
      </c>
    </row>
    <row r="786" spans="1:3">
      <c r="A786" t="str">
        <f t="shared" si="12"/>
        <v>SITKADining Facility, Bldg. 290Mt. Edgecumbe High School</v>
      </c>
      <c r="B786" t="s">
        <v>2278</v>
      </c>
      <c r="C786" t="s">
        <v>3322</v>
      </c>
    </row>
    <row r="787" spans="1:3">
      <c r="A787" t="str">
        <f t="shared" si="12"/>
        <v>SITKAFire DepartmentCity of Sitka</v>
      </c>
      <c r="B787" t="s">
        <v>2278</v>
      </c>
      <c r="C787" t="s">
        <v>2402</v>
      </c>
    </row>
    <row r="788" spans="1:3">
      <c r="A788" t="str">
        <f t="shared" si="12"/>
        <v>SITKAGym and ClassroomsState of Alaska</v>
      </c>
      <c r="B788" t="s">
        <v>2278</v>
      </c>
      <c r="C788" t="s">
        <v>6019</v>
      </c>
    </row>
    <row r="789" spans="1:3">
      <c r="A789" t="str">
        <f t="shared" si="12"/>
        <v>SITKAGymnasium, Bldg. 1331Mt. Edgecumbe High School</v>
      </c>
      <c r="B789" t="s">
        <v>2278</v>
      </c>
      <c r="C789" t="s">
        <v>3560</v>
      </c>
    </row>
    <row r="790" spans="1:3">
      <c r="A790" t="str">
        <f t="shared" si="12"/>
        <v>SITKAHeritage Hall, Bldg. 295Mt. Edgecumbe High School</v>
      </c>
      <c r="B790" t="s">
        <v>2278</v>
      </c>
      <c r="C790" t="s">
        <v>2279</v>
      </c>
    </row>
    <row r="791" spans="1:3">
      <c r="A791" t="str">
        <f t="shared" si="12"/>
        <v>SITKAIvy Hall, Bldg. 297Mt. Edgecumbe High School</v>
      </c>
      <c r="B791" t="s">
        <v>2278</v>
      </c>
      <c r="C791" t="s">
        <v>2281</v>
      </c>
    </row>
    <row r="792" spans="1:3">
      <c r="A792" t="str">
        <f t="shared" si="12"/>
        <v>SITKAKuspik Hall, Bldg. 299Mt. Edgecumbe High School</v>
      </c>
      <c r="B792" t="s">
        <v>2278</v>
      </c>
      <c r="C792" t="s">
        <v>3559</v>
      </c>
    </row>
    <row r="793" spans="1:3">
      <c r="A793" t="str">
        <f t="shared" si="12"/>
        <v>SITKAMain Academic Building, Bldg. 1330Mt. Edgecumbe High School</v>
      </c>
      <c r="B793" t="s">
        <v>2278</v>
      </c>
      <c r="C793" t="s">
        <v>3558</v>
      </c>
    </row>
    <row r="794" spans="1:3">
      <c r="A794" t="str">
        <f t="shared" si="12"/>
        <v>SITKAMain Boiler Plant, Bldg. 289Mt. Edgecumbe High School</v>
      </c>
      <c r="B794" t="s">
        <v>2278</v>
      </c>
      <c r="C794" t="s">
        <v>3555</v>
      </c>
    </row>
    <row r="795" spans="1:3">
      <c r="A795" t="str">
        <f t="shared" si="12"/>
        <v>SITKAMain Girl's Dormitory, Bldg. 293Mt. Edgecumbe High School</v>
      </c>
      <c r="B795" t="s">
        <v>2278</v>
      </c>
      <c r="C795" t="s">
        <v>2282</v>
      </c>
    </row>
    <row r="796" spans="1:3">
      <c r="A796" t="str">
        <f t="shared" si="12"/>
        <v>SITKAMaintenance, Bldg. 301Mt. Edgecumbe High School</v>
      </c>
      <c r="B796" t="s">
        <v>2278</v>
      </c>
      <c r="C796" t="s">
        <v>3556</v>
      </c>
    </row>
    <row r="797" spans="1:3">
      <c r="A797" t="str">
        <f t="shared" si="12"/>
        <v>SITKAOffice/Warehouse/Garage #2513000831Southeast Region</v>
      </c>
      <c r="B797" t="s">
        <v>2278</v>
      </c>
      <c r="C797" t="s">
        <v>3176</v>
      </c>
    </row>
    <row r="798" spans="1:3">
      <c r="A798" t="str">
        <f t="shared" si="12"/>
        <v>SITKAOld SitkaAlaska State Parks</v>
      </c>
      <c r="B798" t="s">
        <v>2278</v>
      </c>
      <c r="C798" t="s">
        <v>3177</v>
      </c>
    </row>
    <row r="799" spans="1:3">
      <c r="A799" t="str">
        <f t="shared" si="12"/>
        <v>SITKAPublic LibraryCity of Sitka</v>
      </c>
      <c r="B799" t="s">
        <v>2278</v>
      </c>
      <c r="C799" t="s">
        <v>2536</v>
      </c>
    </row>
    <row r="800" spans="1:3">
      <c r="A800" t="str">
        <f t="shared" si="12"/>
        <v>SITKAPublic Services Office ShopCity of Sitka</v>
      </c>
      <c r="B800" t="s">
        <v>2278</v>
      </c>
      <c r="C800" t="s">
        <v>3178</v>
      </c>
    </row>
    <row r="801" spans="1:3">
      <c r="A801" t="str">
        <f t="shared" si="12"/>
        <v>SITKASC101 - Hangar 332University of Alaska Southeast</v>
      </c>
      <c r="B801" t="s">
        <v>2278</v>
      </c>
      <c r="C801" t="s">
        <v>3333</v>
      </c>
    </row>
    <row r="802" spans="1:3">
      <c r="A802" t="str">
        <f t="shared" si="12"/>
        <v>SITKASheldon Jackson MuseumEducation &amp; Early Development, Libraries, Archives &amp; Museums</v>
      </c>
      <c r="B802" t="s">
        <v>2278</v>
      </c>
      <c r="C802" t="s">
        <v>2909</v>
      </c>
    </row>
    <row r="803" spans="1:3">
      <c r="A803" t="str">
        <f t="shared" si="12"/>
        <v>SITKASitka AirportCity of Sitka</v>
      </c>
      <c r="B803" t="s">
        <v>2278</v>
      </c>
      <c r="C803" t="s">
        <v>2913</v>
      </c>
    </row>
    <row r="804" spans="1:3">
      <c r="A804" t="str">
        <f t="shared" si="12"/>
        <v>SITKASitka Health CenterDHSS</v>
      </c>
      <c r="B804" t="s">
        <v>2278</v>
      </c>
      <c r="C804" t="s">
        <v>3228</v>
      </c>
    </row>
    <row r="805" spans="1:3">
      <c r="A805" t="str">
        <f t="shared" si="12"/>
        <v>SITKASitka Pioneer HomeDHSS</v>
      </c>
      <c r="B805" t="s">
        <v>2278</v>
      </c>
      <c r="C805" t="s">
        <v>3229</v>
      </c>
    </row>
    <row r="806" spans="1:3">
      <c r="A806" t="str">
        <f t="shared" si="12"/>
        <v>SITKASitka Senior CenterCity of Sitka</v>
      </c>
      <c r="B806" t="s">
        <v>2278</v>
      </c>
      <c r="C806" t="s">
        <v>2535</v>
      </c>
    </row>
    <row r="807" spans="1:3">
      <c r="A807" t="str">
        <f t="shared" si="12"/>
        <v>SITKAStratton LibraryEducation &amp; Early Development - Libraries, Archives, and Museums</v>
      </c>
      <c r="B807" t="s">
        <v>2278</v>
      </c>
      <c r="C807" t="s">
        <v>2539</v>
      </c>
    </row>
    <row r="808" spans="1:3">
      <c r="A808" t="str">
        <f t="shared" si="12"/>
        <v>SITKAWaste Water Treatment PlantCity of Sitka</v>
      </c>
      <c r="B808" t="s">
        <v>2278</v>
      </c>
      <c r="C808" t="s">
        <v>6020</v>
      </c>
    </row>
    <row r="809" spans="1:3">
      <c r="A809" t="str">
        <f t="shared" si="12"/>
        <v>SKAGWAY12 Mile BuildingSoutheast Region</v>
      </c>
      <c r="B809" t="s">
        <v>2152</v>
      </c>
      <c r="C809" t="s">
        <v>2915</v>
      </c>
    </row>
    <row r="810" spans="1:3">
      <c r="A810" t="str">
        <f t="shared" si="12"/>
        <v>SKAGWAYAB Hall, Vistors CenterMunicipality of Skagway</v>
      </c>
      <c r="B810" t="s">
        <v>2152</v>
      </c>
      <c r="C810" t="s">
        <v>2542</v>
      </c>
    </row>
    <row r="811" spans="1:3">
      <c r="A811" t="str">
        <f t="shared" si="12"/>
        <v>SKAGWAYCold Storage #2513000833Southeast Region</v>
      </c>
      <c r="B811" t="s">
        <v>2152</v>
      </c>
      <c r="C811" t="s">
        <v>2153</v>
      </c>
    </row>
    <row r="812" spans="1:3">
      <c r="A812" t="str">
        <f t="shared" si="12"/>
        <v>SKAGWAYHighway Maintenance Shop #2513000836*Southeast Region</v>
      </c>
      <c r="B812" t="s">
        <v>2152</v>
      </c>
      <c r="C812" t="s">
        <v>2917</v>
      </c>
    </row>
    <row r="813" spans="1:3">
      <c r="A813" t="str">
        <f t="shared" si="12"/>
        <v>SKAGWAYLittle Dippers Day CareMunicipality of Skagway</v>
      </c>
      <c r="B813" t="s">
        <v>2152</v>
      </c>
      <c r="C813" t="s">
        <v>3180</v>
      </c>
    </row>
    <row r="814" spans="1:3">
      <c r="A814" t="str">
        <f t="shared" si="12"/>
        <v>SKAGWAYMaintenance Shop #2513000835*Southeast Region</v>
      </c>
      <c r="B814" t="s">
        <v>2152</v>
      </c>
      <c r="C814" t="s">
        <v>2916</v>
      </c>
    </row>
    <row r="815" spans="1:3">
      <c r="A815" t="str">
        <f t="shared" si="12"/>
        <v>SKAGWAYMcCabe City HallMunicipality of Skagway</v>
      </c>
      <c r="B815" t="s">
        <v>2152</v>
      </c>
      <c r="C815" t="s">
        <v>3179</v>
      </c>
    </row>
    <row r="816" spans="1:3">
      <c r="A816" t="str">
        <f t="shared" si="12"/>
        <v>SKAGWAYNew Skagway Health ClinicMunicipality of Skagway</v>
      </c>
      <c r="B816" t="s">
        <v>2152</v>
      </c>
      <c r="C816" t="s">
        <v>3230</v>
      </c>
    </row>
    <row r="817" spans="1:3">
      <c r="A817" t="str">
        <f t="shared" si="12"/>
        <v>SKAGWAYPolice StationMunicipality of Skagway</v>
      </c>
      <c r="B817" t="s">
        <v>2152</v>
      </c>
      <c r="C817" t="s">
        <v>2404</v>
      </c>
    </row>
    <row r="818" spans="1:3">
      <c r="A818" t="str">
        <f t="shared" si="12"/>
        <v>SKAGWAYPublic WorksMunicipality of Skagway</v>
      </c>
      <c r="B818" t="s">
        <v>2152</v>
      </c>
      <c r="C818" t="s">
        <v>2914</v>
      </c>
    </row>
    <row r="819" spans="1:3">
      <c r="A819" t="str">
        <f t="shared" si="12"/>
        <v>SKAGWAYRecreation CenterMunicipality of Skagway</v>
      </c>
      <c r="B819" t="s">
        <v>2152</v>
      </c>
      <c r="C819" t="s">
        <v>2540</v>
      </c>
    </row>
    <row r="820" spans="1:3">
      <c r="A820" t="str">
        <f t="shared" si="12"/>
        <v>SKAGWAYSkagway K-12City of Skagway</v>
      </c>
      <c r="B820" t="s">
        <v>2152</v>
      </c>
      <c r="C820" t="s">
        <v>3561</v>
      </c>
    </row>
    <row r="821" spans="1:3">
      <c r="A821" t="str">
        <f t="shared" si="12"/>
        <v>SKAGWAYSkagway LibraryMunicipality of Skagway</v>
      </c>
      <c r="B821" t="s">
        <v>2152</v>
      </c>
      <c r="C821" t="s">
        <v>2541</v>
      </c>
    </row>
    <row r="822" spans="1:3">
      <c r="A822" t="str">
        <f t="shared" si="12"/>
        <v>SKAGWAYWastewater TreatmentMunicipality of Skagway</v>
      </c>
      <c r="B822" t="s">
        <v>2152</v>
      </c>
      <c r="C822" t="s">
        <v>6021</v>
      </c>
    </row>
    <row r="823" spans="1:3">
      <c r="A823" t="str">
        <f t="shared" si="12"/>
        <v>SLANABunkhouse #2523000202*Northern Region</v>
      </c>
      <c r="B823" t="s">
        <v>2283</v>
      </c>
      <c r="C823" t="s">
        <v>2284</v>
      </c>
    </row>
    <row r="824" spans="1:3">
      <c r="A824" t="str">
        <f t="shared" si="12"/>
        <v>SLANAConverted Bunkhouse*Northern Region</v>
      </c>
      <c r="B824" t="s">
        <v>2283</v>
      </c>
      <c r="C824" t="s">
        <v>2285</v>
      </c>
    </row>
    <row r="825" spans="1:3">
      <c r="A825" t="str">
        <f t="shared" si="12"/>
        <v>SLANAGenerator Building #2523000539*Northern Region</v>
      </c>
      <c r="B825" t="s">
        <v>2283</v>
      </c>
      <c r="C825" t="s">
        <v>2918</v>
      </c>
    </row>
    <row r="826" spans="1:3">
      <c r="A826" t="str">
        <f t="shared" si="12"/>
        <v>SLANAMaintenance Shop #2523000838*Northern Region</v>
      </c>
      <c r="B826" t="s">
        <v>2283</v>
      </c>
      <c r="C826" t="s">
        <v>2919</v>
      </c>
    </row>
    <row r="827" spans="1:3">
      <c r="A827" t="str">
        <f t="shared" si="12"/>
        <v>SLANASlana K-12Copper River School District</v>
      </c>
      <c r="B827" t="s">
        <v>2283</v>
      </c>
      <c r="C827" t="s">
        <v>3562</v>
      </c>
    </row>
    <row r="828" spans="1:3">
      <c r="A828" t="str">
        <f t="shared" si="12"/>
        <v>SleetmuteJack Egnaty Sr. School (JESS)Kuspuk School District</v>
      </c>
      <c r="B828" t="s">
        <v>525</v>
      </c>
      <c r="C828" t="s">
        <v>3563</v>
      </c>
    </row>
    <row r="829" spans="1:3">
      <c r="A829" t="str">
        <f t="shared" si="12"/>
        <v>SleetmuteSleetmute Health ClinicTribal Government - ANTHC</v>
      </c>
      <c r="B829" t="s">
        <v>525</v>
      </c>
      <c r="C829" t="s">
        <v>3298</v>
      </c>
    </row>
    <row r="830" spans="1:3">
      <c r="A830" t="str">
        <f t="shared" si="12"/>
        <v>SleetmuteSleetmute Tribal OfficeTribal Government - ANTHC</v>
      </c>
      <c r="B830" t="s">
        <v>525</v>
      </c>
      <c r="C830" t="s">
        <v>3181</v>
      </c>
    </row>
    <row r="831" spans="1:3">
      <c r="A831" t="str">
        <f t="shared" si="12"/>
        <v>SleetmuteSleetmute Water Treatment PlantTribal Government - ANTHC</v>
      </c>
      <c r="B831" t="s">
        <v>525</v>
      </c>
      <c r="C831" t="s">
        <v>6022</v>
      </c>
    </row>
    <row r="832" spans="1:3">
      <c r="A832" t="str">
        <f t="shared" si="12"/>
        <v>SleetmuteSRE Building #2533001199*Central Region</v>
      </c>
      <c r="B832" t="s">
        <v>525</v>
      </c>
      <c r="C832" t="s">
        <v>2921</v>
      </c>
    </row>
    <row r="833" spans="1:3">
      <c r="A833" t="str">
        <f t="shared" ref="A833:A896" si="13">CONCATENATE(B833,C833)</f>
        <v>STEBBINSSREB Building #2523001127*Northern Region</v>
      </c>
      <c r="B833" t="s">
        <v>6024</v>
      </c>
      <c r="C833" t="s">
        <v>6025</v>
      </c>
    </row>
    <row r="834" spans="1:3">
      <c r="A834" t="str">
        <f t="shared" si="13"/>
        <v>STEBBINSStebbins K-12 School (Tukurngailnguq School)</v>
      </c>
      <c r="B834" t="s">
        <v>6024</v>
      </c>
      <c r="C834" t="s">
        <v>6026</v>
      </c>
    </row>
    <row r="835" spans="1:3">
      <c r="A835" t="str">
        <f t="shared" si="13"/>
        <v>STEVENS VILLAGESREB Building #2523000709*Northern Region</v>
      </c>
      <c r="B835" t="s">
        <v>2937</v>
      </c>
      <c r="C835" t="s">
        <v>2938</v>
      </c>
    </row>
    <row r="836" spans="1:3">
      <c r="A836" t="str">
        <f t="shared" si="13"/>
        <v>Stony RiverGusty Michael School (GMS)Kuspuk School District</v>
      </c>
      <c r="B836" t="s">
        <v>527</v>
      </c>
      <c r="C836" t="s">
        <v>3566</v>
      </c>
    </row>
    <row r="837" spans="1:3">
      <c r="A837" t="str">
        <f t="shared" si="13"/>
        <v>TAKOTNASRE Building (Heated) #2533003519*Central Region</v>
      </c>
      <c r="B837" t="s">
        <v>2939</v>
      </c>
      <c r="C837" t="s">
        <v>2940</v>
      </c>
    </row>
    <row r="838" spans="1:3">
      <c r="A838" t="str">
        <f t="shared" si="13"/>
        <v>TanacrossTanacross School</v>
      </c>
      <c r="B838" t="s">
        <v>1183</v>
      </c>
      <c r="C838" t="s">
        <v>1182</v>
      </c>
    </row>
    <row r="839" spans="1:3">
      <c r="A839" t="str">
        <f t="shared" si="13"/>
        <v>TANANABus BarnCity of Tanana</v>
      </c>
      <c r="B839" t="s">
        <v>2287</v>
      </c>
      <c r="C839" t="s">
        <v>3323</v>
      </c>
    </row>
    <row r="840" spans="1:3">
      <c r="A840" t="str">
        <f t="shared" si="13"/>
        <v>TANANACity OfficeCity of Tanana</v>
      </c>
      <c r="B840" t="s">
        <v>2287</v>
      </c>
      <c r="C840" t="s">
        <v>6027</v>
      </c>
    </row>
    <row r="841" spans="1:3">
      <c r="A841" t="str">
        <f t="shared" si="13"/>
        <v>TANANACity ShopCity of Tanana</v>
      </c>
      <c r="B841" t="s">
        <v>2287</v>
      </c>
      <c r="C841" t="s">
        <v>6028</v>
      </c>
    </row>
    <row r="842" spans="1:3">
      <c r="A842" t="str">
        <f t="shared" si="13"/>
        <v>TANANALiquor StoreCity of Tanana</v>
      </c>
      <c r="B842" t="s">
        <v>2287</v>
      </c>
      <c r="C842" t="s">
        <v>6029</v>
      </c>
    </row>
    <row r="843" spans="1:3">
      <c r="A843" t="str">
        <f t="shared" si="13"/>
        <v>TANANAMechanical/LaundryCity of Tanana</v>
      </c>
      <c r="B843" t="s">
        <v>2287</v>
      </c>
      <c r="C843" t="s">
        <v>2941</v>
      </c>
    </row>
    <row r="844" spans="1:3">
      <c r="A844" t="str">
        <f t="shared" si="13"/>
        <v>TANANAMJS SchoolCity of Tanana</v>
      </c>
      <c r="B844" t="s">
        <v>2287</v>
      </c>
      <c r="C844" t="s">
        <v>6030</v>
      </c>
    </row>
    <row r="845" spans="1:3">
      <c r="A845" t="str">
        <f t="shared" si="13"/>
        <v>TANANAPublic Safety Bldg (Jail)City of Tanana</v>
      </c>
      <c r="B845" t="s">
        <v>2287</v>
      </c>
      <c r="C845" t="s">
        <v>2407</v>
      </c>
    </row>
    <row r="846" spans="1:3">
      <c r="A846" t="str">
        <f t="shared" si="13"/>
        <v>TANANASchool ShopCity of Tanana</v>
      </c>
      <c r="B846" t="s">
        <v>2287</v>
      </c>
      <c r="C846" t="s">
        <v>3571</v>
      </c>
    </row>
    <row r="847" spans="1:3">
      <c r="A847" t="str">
        <f t="shared" si="13"/>
        <v>TANANASREB Building #2521000138*Northern Region</v>
      </c>
      <c r="B847" t="s">
        <v>2287</v>
      </c>
      <c r="C847" t="s">
        <v>2942</v>
      </c>
    </row>
    <row r="848" spans="1:3">
      <c r="A848" t="str">
        <f t="shared" si="13"/>
        <v>TANANATeacher Housing #1City of Tanana</v>
      </c>
      <c r="B848" t="s">
        <v>2287</v>
      </c>
      <c r="C848" t="s">
        <v>2288</v>
      </c>
    </row>
    <row r="849" spans="1:3">
      <c r="A849" t="str">
        <f t="shared" si="13"/>
        <v>TAZLINAMaintenance Shop #2523000859*Northern Region</v>
      </c>
      <c r="B849" t="s">
        <v>2163</v>
      </c>
      <c r="C849" t="s">
        <v>2943</v>
      </c>
    </row>
    <row r="850" spans="1:3">
      <c r="A850" t="str">
        <f t="shared" si="13"/>
        <v>TAZLINAWarehouse #2523000866*Northern Region</v>
      </c>
      <c r="B850" t="s">
        <v>2163</v>
      </c>
      <c r="C850" t="s">
        <v>6031</v>
      </c>
    </row>
    <row r="851" spans="1:3">
      <c r="A851" t="str">
        <f t="shared" si="13"/>
        <v>TELLERSREB Building #2523001163*Northern Region</v>
      </c>
      <c r="B851" t="s">
        <v>2944</v>
      </c>
      <c r="C851" t="s">
        <v>2945</v>
      </c>
    </row>
    <row r="852" spans="1:3">
      <c r="A852" t="str">
        <f t="shared" si="13"/>
        <v>TELLERTeller Health ClinicTribal Government - ANTHC</v>
      </c>
      <c r="B852" t="s">
        <v>2944</v>
      </c>
      <c r="C852" t="s">
        <v>3301</v>
      </c>
    </row>
    <row r="853" spans="1:3">
      <c r="A853" t="str">
        <f t="shared" si="13"/>
        <v>TENAKEE SPRINGSTenakee Springs Community BuildingCity of Tenakee Springs</v>
      </c>
      <c r="B853" t="s">
        <v>2409</v>
      </c>
      <c r="C853" t="s">
        <v>2410</v>
      </c>
    </row>
    <row r="854" spans="1:3">
      <c r="A854" t="str">
        <f t="shared" si="13"/>
        <v>TENAKEE SPRINGSTenakee Springs Fire HallCity of Tenakee Springs</v>
      </c>
      <c r="B854" t="s">
        <v>2409</v>
      </c>
      <c r="C854" t="s">
        <v>2411</v>
      </c>
    </row>
    <row r="855" spans="1:3">
      <c r="A855" t="str">
        <f t="shared" si="13"/>
        <v>TETLINSREB Building #2521000123*Northern Region</v>
      </c>
      <c r="B855" t="s">
        <v>2947</v>
      </c>
      <c r="C855" t="s">
        <v>6032</v>
      </c>
    </row>
    <row r="856" spans="1:3">
      <c r="A856" t="str">
        <f t="shared" si="13"/>
        <v>TETLINTetlin SchoolAlaska Gateway School District</v>
      </c>
      <c r="B856" t="s">
        <v>2947</v>
      </c>
      <c r="C856" t="s">
        <v>3575</v>
      </c>
    </row>
    <row r="857" spans="1:3">
      <c r="A857" t="str">
        <f t="shared" si="13"/>
        <v>Thorne BayThorne Bay School gym officeSoutheast Island School District</v>
      </c>
      <c r="B857" t="s">
        <v>2227</v>
      </c>
      <c r="C857" t="s">
        <v>3577</v>
      </c>
    </row>
    <row r="858" spans="1:3">
      <c r="A858" t="str">
        <f t="shared" si="13"/>
        <v>Thorne BayThorne Bay School ShopSoutheast Island School District</v>
      </c>
      <c r="B858" t="s">
        <v>2227</v>
      </c>
      <c r="C858" t="s">
        <v>3578</v>
      </c>
    </row>
    <row r="859" spans="1:3">
      <c r="A859" t="str">
        <f t="shared" si="13"/>
        <v>Thorne BayThorne Bay SchoolSoutheast Island School District</v>
      </c>
      <c r="B859" t="s">
        <v>2227</v>
      </c>
      <c r="C859" t="s">
        <v>3576</v>
      </c>
    </row>
    <row r="860" spans="1:3">
      <c r="A860" t="str">
        <f t="shared" si="13"/>
        <v>TOKBoardroom BuildingAlaska Gateway School District</v>
      </c>
      <c r="B860" t="s">
        <v>2166</v>
      </c>
      <c r="C860" t="s">
        <v>3583</v>
      </c>
    </row>
    <row r="861" spans="1:3">
      <c r="A861" t="str">
        <f t="shared" si="13"/>
        <v>TOKBuilding Maintenance Shop #2523000760*Northern Region</v>
      </c>
      <c r="B861" t="s">
        <v>2166</v>
      </c>
      <c r="C861" t="s">
        <v>6033</v>
      </c>
    </row>
    <row r="862" spans="1:3">
      <c r="A862" t="str">
        <f t="shared" si="13"/>
        <v>TOKCombined Facility #MO00000129*Northern Region</v>
      </c>
      <c r="B862" t="s">
        <v>2166</v>
      </c>
      <c r="C862" t="s">
        <v>6034</v>
      </c>
    </row>
    <row r="863" spans="1:3">
      <c r="A863" t="str">
        <f t="shared" si="13"/>
        <v>TOKDistrict Wide StorageAlaska Gateway School District</v>
      </c>
      <c r="B863" t="s">
        <v>2166</v>
      </c>
      <c r="C863" t="s">
        <v>3582</v>
      </c>
    </row>
    <row r="864" spans="1:3">
      <c r="A864" t="str">
        <f t="shared" si="13"/>
        <v>TOKMaintenance Shop #2523000884*Northern Region</v>
      </c>
      <c r="B864" t="s">
        <v>2166</v>
      </c>
      <c r="C864" t="s">
        <v>2957</v>
      </c>
    </row>
    <row r="865" spans="1:3">
      <c r="A865" t="str">
        <f t="shared" si="13"/>
        <v>TOKTok Area OfficeDept. of Fish &amp; Game</v>
      </c>
      <c r="B865" t="s">
        <v>2166</v>
      </c>
      <c r="C865" t="s">
        <v>3195</v>
      </c>
    </row>
    <row r="866" spans="1:3">
      <c r="A866" t="str">
        <f t="shared" si="13"/>
        <v>TOKTok Athletic FacilityAlaska Gateway School District</v>
      </c>
      <c r="B866" t="s">
        <v>2166</v>
      </c>
      <c r="C866" t="s">
        <v>6035</v>
      </c>
    </row>
    <row r="867" spans="1:3">
      <c r="A867" t="str">
        <f t="shared" si="13"/>
        <v>TOKTok Main OfficeAlaska Gateway School District</v>
      </c>
      <c r="B867" t="s">
        <v>2166</v>
      </c>
      <c r="C867" t="s">
        <v>3585</v>
      </c>
    </row>
    <row r="868" spans="1:3">
      <c r="A868" t="str">
        <f t="shared" si="13"/>
        <v>TOKTok School Athletic FacilityAlaska Gateway School District</v>
      </c>
      <c r="B868" t="s">
        <v>2166</v>
      </c>
      <c r="C868" t="s">
        <v>3587</v>
      </c>
    </row>
    <row r="869" spans="1:3">
      <c r="A869" t="str">
        <f t="shared" si="13"/>
        <v>TOKTok School GarageAlaska Gateway School District</v>
      </c>
      <c r="B869" t="s">
        <v>2166</v>
      </c>
      <c r="C869" t="s">
        <v>3588</v>
      </c>
    </row>
    <row r="870" spans="1:3">
      <c r="A870" t="str">
        <f t="shared" si="13"/>
        <v>TOKTok SchoolAlaska Gateway School District</v>
      </c>
      <c r="B870" t="s">
        <v>2166</v>
      </c>
      <c r="C870" t="s">
        <v>3586</v>
      </c>
    </row>
    <row r="871" spans="1:3">
      <c r="A871" t="str">
        <f t="shared" si="13"/>
        <v>TOKWarm Storage Building #2523000887*Northern Region</v>
      </c>
      <c r="B871" t="s">
        <v>2166</v>
      </c>
      <c r="C871" t="s">
        <v>6036</v>
      </c>
    </row>
    <row r="872" spans="1:3">
      <c r="A872" t="str">
        <f t="shared" si="13"/>
        <v>TOKWeigh Station - Scale House #2523000889*Northern Region</v>
      </c>
      <c r="B872" t="s">
        <v>2166</v>
      </c>
      <c r="C872" t="s">
        <v>2955</v>
      </c>
    </row>
    <row r="873" spans="1:3">
      <c r="A873" t="str">
        <f t="shared" si="13"/>
        <v>TOKWeigh Station- Inspection Building #2523000890*Northern Region</v>
      </c>
      <c r="B873" t="s">
        <v>2166</v>
      </c>
      <c r="C873" t="s">
        <v>2956</v>
      </c>
    </row>
    <row r="874" spans="1:3">
      <c r="A874" t="str">
        <f t="shared" si="13"/>
        <v>TOKWest Office ShopAlaska Gateway School District</v>
      </c>
      <c r="B874" t="s">
        <v>2166</v>
      </c>
      <c r="C874" t="s">
        <v>3584</v>
      </c>
    </row>
    <row r="875" spans="1:3">
      <c r="A875" t="str">
        <f t="shared" si="13"/>
        <v>TOKSOOK BAYToksook Bay Sub-Regional ClinicYukon Kuskokwim Health Corporation</v>
      </c>
      <c r="B875" t="s">
        <v>2553</v>
      </c>
      <c r="C875" t="s">
        <v>3305</v>
      </c>
    </row>
    <row r="876" spans="1:3">
      <c r="A876" t="str">
        <f t="shared" si="13"/>
        <v>TOKSOOK BAYTooksook Bay Tribal Office and Community HallTribal Government - ANTHC</v>
      </c>
      <c r="B876" t="s">
        <v>2553</v>
      </c>
      <c r="C876" t="s">
        <v>2554</v>
      </c>
    </row>
    <row r="877" spans="1:3">
      <c r="A877" t="str">
        <f t="shared" si="13"/>
        <v>TOKSOOK BAYTooksook Bay Water Treatment PlantTribal Government - ANTHC</v>
      </c>
      <c r="B877" t="s">
        <v>2553</v>
      </c>
      <c r="C877" t="s">
        <v>6037</v>
      </c>
    </row>
    <row r="878" spans="1:3">
      <c r="A878" t="str">
        <f t="shared" si="13"/>
        <v>TULUKSAKRecreation Center</v>
      </c>
      <c r="B878" t="s">
        <v>2555</v>
      </c>
      <c r="C878" t="s">
        <v>398</v>
      </c>
    </row>
    <row r="879" spans="1:3">
      <c r="A879" t="str">
        <f t="shared" si="13"/>
        <v>TULUKSAKRecreation CenterTribal Government - ANTHC</v>
      </c>
      <c r="B879" t="s">
        <v>2555</v>
      </c>
      <c r="C879" t="s">
        <v>6038</v>
      </c>
    </row>
    <row r="880" spans="1:3">
      <c r="A880" t="str">
        <f t="shared" si="13"/>
        <v>TULUKSAKTuluksak Early Childhood Training CenterTribal Government - ANTHC</v>
      </c>
      <c r="B880" t="s">
        <v>2555</v>
      </c>
      <c r="C880" t="s">
        <v>2958</v>
      </c>
    </row>
    <row r="881" spans="1:3">
      <c r="A881" t="str">
        <f t="shared" si="13"/>
        <v>TULUKSAKTuluksak Health ClinicTribal Government - ANTHC</v>
      </c>
      <c r="B881" t="s">
        <v>2555</v>
      </c>
      <c r="C881" t="s">
        <v>3231</v>
      </c>
    </row>
    <row r="882" spans="1:3">
      <c r="A882" t="str">
        <f t="shared" si="13"/>
        <v>TULUKSAKTuluksak Tribal CouncilTribal Government - ANTHC</v>
      </c>
      <c r="B882" t="s">
        <v>2555</v>
      </c>
      <c r="C882" t="s">
        <v>6039</v>
      </c>
    </row>
    <row r="883" spans="1:3">
      <c r="A883" t="str">
        <f t="shared" si="13"/>
        <v>TULUKSAKTuluksak Water Treatment Plant and WasheteriaTribal Government - ANTHC</v>
      </c>
      <c r="B883" t="s">
        <v>2555</v>
      </c>
      <c r="C883" t="s">
        <v>6040</v>
      </c>
    </row>
    <row r="884" spans="1:3">
      <c r="A884" t="str">
        <f t="shared" si="13"/>
        <v>TuntutuliakTuntutuliak Community BuildingTribal Government - ANTHC</v>
      </c>
      <c r="B884" t="s">
        <v>550</v>
      </c>
      <c r="C884" t="s">
        <v>3196</v>
      </c>
    </row>
    <row r="885" spans="1:3">
      <c r="A885" t="str">
        <f t="shared" si="13"/>
        <v>TuntutuliakTuntutuliak Health ClinicTribal Government - ANTHC</v>
      </c>
      <c r="B885" t="s">
        <v>550</v>
      </c>
      <c r="C885" t="s">
        <v>3306</v>
      </c>
    </row>
    <row r="886" spans="1:3">
      <c r="A886" t="str">
        <f t="shared" si="13"/>
        <v>TuntutuliakTuntutuliak VPSO BuildingTribal Government - ANTHC</v>
      </c>
      <c r="B886" t="s">
        <v>550</v>
      </c>
      <c r="C886" t="s">
        <v>2414</v>
      </c>
    </row>
    <row r="887" spans="1:3">
      <c r="A887" t="str">
        <f t="shared" si="13"/>
        <v>TuntutuliakTuntutuliak Water Plant and WasheteriaTribal Government - ANTHC</v>
      </c>
      <c r="B887" t="s">
        <v>550</v>
      </c>
      <c r="C887" t="s">
        <v>6041</v>
      </c>
    </row>
    <row r="888" spans="1:3">
      <c r="A888" t="str">
        <f t="shared" si="13"/>
        <v>TununakTununak Health ClinicTribal Government - ANTHC</v>
      </c>
      <c r="B888" t="s">
        <v>556</v>
      </c>
      <c r="C888" t="s">
        <v>3307</v>
      </c>
    </row>
    <row r="889" spans="1:3">
      <c r="A889" t="str">
        <f t="shared" si="13"/>
        <v>TununakTununak Tribal Pollice OfficeTribal Government - ANTHC</v>
      </c>
      <c r="B889" t="s">
        <v>556</v>
      </c>
      <c r="C889" t="s">
        <v>3197</v>
      </c>
    </row>
    <row r="890" spans="1:3">
      <c r="A890" t="str">
        <f t="shared" si="13"/>
        <v>TununakTununak Water Treatment Plant &amp; Well HouseTribal Government - ANTHC</v>
      </c>
      <c r="B890" t="s">
        <v>556</v>
      </c>
      <c r="C890" t="s">
        <v>6042</v>
      </c>
    </row>
    <row r="891" spans="1:3">
      <c r="A891" t="str">
        <f t="shared" si="13"/>
        <v>TWIN HILLSSRE Building #2533001216*Central Region</v>
      </c>
      <c r="B891" t="s">
        <v>2959</v>
      </c>
      <c r="C891" t="s">
        <v>2960</v>
      </c>
    </row>
    <row r="892" spans="1:3">
      <c r="A892" t="str">
        <f t="shared" si="13"/>
        <v>TWIN HILLSTwin Hills K-12Regional Education Attendance Area</v>
      </c>
      <c r="B892" t="s">
        <v>2959</v>
      </c>
      <c r="C892" t="s">
        <v>3593</v>
      </c>
    </row>
    <row r="893" spans="1:3">
      <c r="A893" t="str">
        <f t="shared" si="13"/>
        <v>UNALAKLEETSREB Building (new) #2523001129*Northern Region</v>
      </c>
      <c r="B893" t="s">
        <v>2963</v>
      </c>
      <c r="C893" t="s">
        <v>2964</v>
      </c>
    </row>
    <row r="894" spans="1:3">
      <c r="A894" t="str">
        <f t="shared" si="13"/>
        <v>UNALAKLEETSREB Building (Old) #2523001135*Northern Region</v>
      </c>
      <c r="B894" t="s">
        <v>2963</v>
      </c>
      <c r="C894" t="s">
        <v>2965</v>
      </c>
    </row>
    <row r="895" spans="1:3">
      <c r="A895" t="str">
        <f t="shared" si="13"/>
        <v>UNALAKLEETUnalakleet Elementary</v>
      </c>
      <c r="B895" t="s">
        <v>2963</v>
      </c>
      <c r="C895" t="s">
        <v>3594</v>
      </c>
    </row>
    <row r="896" spans="1:3">
      <c r="A896" t="str">
        <f t="shared" si="13"/>
        <v>UNALASKAEmployee Housing*Central Region</v>
      </c>
      <c r="B896" t="s">
        <v>2289</v>
      </c>
      <c r="C896" t="s">
        <v>2290</v>
      </c>
    </row>
    <row r="897" spans="1:3">
      <c r="A897" t="str">
        <f t="shared" ref="A897:A959" si="14">CONCATENATE(B897,C897)</f>
        <v>UNALASKAMaintenance Shop/SEF #2533001215*Central Region</v>
      </c>
      <c r="B897" t="s">
        <v>2289</v>
      </c>
      <c r="C897" t="s">
        <v>2967</v>
      </c>
    </row>
    <row r="898" spans="1:3">
      <c r="A898" t="str">
        <f t="shared" si="14"/>
        <v>Upper KalskagCatherine Alexie ClinicNative Village of Kalskag (Upper)</v>
      </c>
      <c r="B898" t="s">
        <v>560</v>
      </c>
      <c r="C898" t="s">
        <v>3309</v>
      </c>
    </row>
    <row r="899" spans="1:3">
      <c r="A899" t="str">
        <f t="shared" si="14"/>
        <v>Upper KalskagCity OfficeCity of Upper Kalskag</v>
      </c>
      <c r="B899" t="s">
        <v>560</v>
      </c>
      <c r="C899" t="s">
        <v>3202</v>
      </c>
    </row>
    <row r="900" spans="1:3">
      <c r="A900" t="str">
        <f t="shared" si="14"/>
        <v>Upper KalskagJail HouseCity of Upper Kalskag</v>
      </c>
      <c r="B900" t="s">
        <v>560</v>
      </c>
      <c r="C900" t="s">
        <v>2417</v>
      </c>
    </row>
    <row r="901" spans="1:3">
      <c r="A901" t="str">
        <f t="shared" si="14"/>
        <v>Upper KalskagTownhallTribal Government - ANTHC</v>
      </c>
      <c r="B901" t="s">
        <v>560</v>
      </c>
      <c r="C901" t="s">
        <v>2557</v>
      </c>
    </row>
    <row r="902" spans="1:3">
      <c r="A902" t="str">
        <f t="shared" si="14"/>
        <v>Upper KalskagUpper Kalskag ClinicTribal Government - ANTHC</v>
      </c>
      <c r="B902" t="s">
        <v>560</v>
      </c>
      <c r="C902" t="s">
        <v>3310</v>
      </c>
    </row>
    <row r="903" spans="1:3">
      <c r="A903" t="str">
        <f t="shared" si="14"/>
        <v>Upper KalskagUpper Kalskag Lift StationTribal Government - ANTHC</v>
      </c>
      <c r="B903" t="s">
        <v>560</v>
      </c>
      <c r="C903" t="s">
        <v>6043</v>
      </c>
    </row>
    <row r="904" spans="1:3">
      <c r="A904" t="str">
        <f t="shared" si="14"/>
        <v>Upper KalskagUpper Kalskag Tribal OfficeTribal Government - ANTHC</v>
      </c>
      <c r="B904" t="s">
        <v>560</v>
      </c>
      <c r="C904" t="s">
        <v>3201</v>
      </c>
    </row>
    <row r="905" spans="1:3">
      <c r="A905" t="str">
        <f t="shared" si="14"/>
        <v>VALDEZAirport Equipment Shop #2523001159*Northern Region</v>
      </c>
      <c r="B905" t="s">
        <v>2176</v>
      </c>
      <c r="C905" t="s">
        <v>2976</v>
      </c>
    </row>
    <row r="906" spans="1:3">
      <c r="A906" t="str">
        <f t="shared" si="14"/>
        <v>VALDEZAirport Sand Storage #2523001208*Northern Region</v>
      </c>
      <c r="B906" t="s">
        <v>2176</v>
      </c>
      <c r="C906" t="s">
        <v>2177</v>
      </c>
    </row>
    <row r="907" spans="1:3">
      <c r="A907" t="str">
        <f t="shared" si="14"/>
        <v>VALDEZARFF Building #2523000732*Northern Region</v>
      </c>
      <c r="B907" t="s">
        <v>2176</v>
      </c>
      <c r="C907" t="s">
        <v>2971</v>
      </c>
    </row>
    <row r="908" spans="1:3">
      <c r="A908" t="str">
        <f t="shared" si="14"/>
        <v>VALDEZBuildings Crew Shop #2523001160*Northern Region</v>
      </c>
      <c r="B908" t="s">
        <v>2176</v>
      </c>
      <c r="C908" t="s">
        <v>2977</v>
      </c>
    </row>
    <row r="909" spans="1:3">
      <c r="A909" t="str">
        <f t="shared" si="14"/>
        <v>VALDEZBunkhouse/Office #2523001161*Northern Region</v>
      </c>
      <c r="B909" t="s">
        <v>2176</v>
      </c>
      <c r="C909" t="s">
        <v>3203</v>
      </c>
    </row>
    <row r="910" spans="1:3">
      <c r="A910" t="str">
        <f t="shared" si="14"/>
        <v>VALDEZCombined Facilities*Northern Region</v>
      </c>
      <c r="B910" t="s">
        <v>2176</v>
      </c>
      <c r="C910" t="s">
        <v>2972</v>
      </c>
    </row>
    <row r="911" spans="1:3">
      <c r="A911" t="str">
        <f t="shared" si="14"/>
        <v>VALDEZDOT&amp;PF Headquarters Building #2523000930*Northern Region</v>
      </c>
      <c r="B911" t="s">
        <v>2176</v>
      </c>
      <c r="C911" t="s">
        <v>2969</v>
      </c>
    </row>
    <row r="912" spans="1:3">
      <c r="A912" t="str">
        <f t="shared" si="14"/>
        <v>VALDEZMaintenance Shop (Hwy Crew) #2523000932*Northern Region</v>
      </c>
      <c r="B912" t="s">
        <v>2176</v>
      </c>
      <c r="C912" t="s">
        <v>2978</v>
      </c>
    </row>
    <row r="913" spans="1:3">
      <c r="A913" t="str">
        <f t="shared" si="14"/>
        <v>VALDEZMaintenance Shop (new addition) #2523000957*Northern Region</v>
      </c>
      <c r="B913" t="s">
        <v>2176</v>
      </c>
      <c r="C913" t="s">
        <v>2974</v>
      </c>
    </row>
    <row r="914" spans="1:3">
      <c r="A914" t="str">
        <f t="shared" si="14"/>
        <v>VALDEZSand Storage #2523000924*Northern Region</v>
      </c>
      <c r="B914" t="s">
        <v>2176</v>
      </c>
      <c r="C914" t="s">
        <v>2179</v>
      </c>
    </row>
    <row r="915" spans="1:3">
      <c r="A915" t="str">
        <f t="shared" si="14"/>
        <v>VALDEZSand Storage #2523000933*Northern Region</v>
      </c>
      <c r="B915" t="s">
        <v>2176</v>
      </c>
      <c r="C915" t="s">
        <v>2178</v>
      </c>
    </row>
    <row r="916" spans="1:3">
      <c r="A916" t="str">
        <f t="shared" si="14"/>
        <v>VALDEZSEF Maintenance Shop #2523000931*Northern Region</v>
      </c>
      <c r="B916" t="s">
        <v>2176</v>
      </c>
      <c r="C916" t="s">
        <v>2975</v>
      </c>
    </row>
    <row r="917" spans="1:3">
      <c r="A917" t="str">
        <f t="shared" si="14"/>
        <v>VALDEZSteam Plant*Northern Region</v>
      </c>
      <c r="B917" t="s">
        <v>2176</v>
      </c>
      <c r="C917" t="s">
        <v>2973</v>
      </c>
    </row>
    <row r="918" spans="1:3">
      <c r="A918" t="str">
        <f t="shared" si="14"/>
        <v>VALDEZSupply Building #2523001157*Northern Region</v>
      </c>
      <c r="B918" t="s">
        <v>2176</v>
      </c>
      <c r="C918" t="s">
        <v>2970</v>
      </c>
    </row>
    <row r="919" spans="1:3">
      <c r="A919" t="str">
        <f t="shared" si="14"/>
        <v>VENETIEJohn Fredson SchoolYukon Flats School District</v>
      </c>
      <c r="B919" t="s">
        <v>3596</v>
      </c>
      <c r="C919" t="s">
        <v>3597</v>
      </c>
    </row>
    <row r="920" spans="1:3">
      <c r="A920" t="str">
        <f t="shared" si="14"/>
        <v>WAINWRIGHTCity BuildingWainwright</v>
      </c>
      <c r="B920" t="s">
        <v>2291</v>
      </c>
      <c r="C920" t="s">
        <v>3204</v>
      </c>
    </row>
    <row r="921" spans="1:3">
      <c r="A921" t="str">
        <f t="shared" si="14"/>
        <v>WAINWRIGHTCity OfficeWainwright</v>
      </c>
      <c r="B921" t="s">
        <v>2291</v>
      </c>
      <c r="C921" t="s">
        <v>3205</v>
      </c>
    </row>
    <row r="922" spans="1:3">
      <c r="A922" t="str">
        <f t="shared" si="14"/>
        <v>WAINWRIGHTCommunity CenterWainwright</v>
      </c>
      <c r="B922" t="s">
        <v>2291</v>
      </c>
      <c r="C922" t="s">
        <v>2558</v>
      </c>
    </row>
    <row r="923" spans="1:3">
      <c r="A923" t="str">
        <f t="shared" si="14"/>
        <v>WAINWRIGHTFacility Maint.Wainwright</v>
      </c>
      <c r="B923" t="s">
        <v>2291</v>
      </c>
      <c r="C923" t="s">
        <v>2979</v>
      </c>
    </row>
    <row r="924" spans="1:3">
      <c r="A924" t="str">
        <f t="shared" si="14"/>
        <v>WAINWRIGHTFire StationWainwright</v>
      </c>
      <c r="B924" t="s">
        <v>2291</v>
      </c>
      <c r="C924" t="s">
        <v>5992</v>
      </c>
    </row>
    <row r="925" spans="1:3">
      <c r="A925" t="str">
        <f t="shared" si="14"/>
        <v>WAINWRIGHTHealth Clinic &amp; MorgueWainwright</v>
      </c>
      <c r="B925" t="s">
        <v>2291</v>
      </c>
      <c r="C925" t="s">
        <v>6044</v>
      </c>
    </row>
    <row r="926" spans="1:3">
      <c r="A926" t="str">
        <f t="shared" si="14"/>
        <v>WAINWRIGHTKali SchoolPoint Lay</v>
      </c>
      <c r="B926" t="s">
        <v>2291</v>
      </c>
      <c r="C926" t="s">
        <v>3600</v>
      </c>
    </row>
    <row r="927" spans="1:3">
      <c r="A927" t="str">
        <f t="shared" si="14"/>
        <v>WAINWRIGHTMaint. ShopWainwright</v>
      </c>
      <c r="B927" t="s">
        <v>2291</v>
      </c>
      <c r="C927" t="s">
        <v>2982</v>
      </c>
    </row>
    <row r="928" spans="1:3">
      <c r="A928" t="str">
        <f t="shared" si="14"/>
        <v>WAINWRIGHTPolice StationWainwright</v>
      </c>
      <c r="B928" t="s">
        <v>2291</v>
      </c>
      <c r="C928" t="s">
        <v>2418</v>
      </c>
    </row>
    <row r="929" spans="1:3">
      <c r="A929" t="str">
        <f t="shared" si="14"/>
        <v>WAINWRIGHTSchool GarageWainwright</v>
      </c>
      <c r="B929" t="s">
        <v>2291</v>
      </c>
      <c r="C929" t="s">
        <v>3598</v>
      </c>
    </row>
    <row r="930" spans="1:3">
      <c r="A930" t="str">
        <f t="shared" si="14"/>
        <v>WAINWRIGHTSchool StorageWainwright</v>
      </c>
      <c r="B930" t="s">
        <v>2291</v>
      </c>
      <c r="C930" t="s">
        <v>3599</v>
      </c>
    </row>
    <row r="931" spans="1:3">
      <c r="A931" t="str">
        <f t="shared" si="14"/>
        <v>WAINWRIGHTSchoolPoint Hope</v>
      </c>
      <c r="B931" t="s">
        <v>2291</v>
      </c>
      <c r="C931" t="s">
        <v>3601</v>
      </c>
    </row>
    <row r="932" spans="1:3">
      <c r="A932" t="str">
        <f t="shared" si="14"/>
        <v>WAINWRIGHTSewage PlantWainwright</v>
      </c>
      <c r="B932" t="s">
        <v>2291</v>
      </c>
      <c r="C932" t="s">
        <v>6045</v>
      </c>
    </row>
    <row r="933" spans="1:3">
      <c r="A933" t="str">
        <f t="shared" si="14"/>
        <v>WAINWRIGHTTeacher 5-plexWainwright</v>
      </c>
      <c r="B933" t="s">
        <v>2291</v>
      </c>
      <c r="C933" t="s">
        <v>2292</v>
      </c>
    </row>
    <row r="934" spans="1:3">
      <c r="A934" t="str">
        <f t="shared" si="14"/>
        <v>WAINWRIGHTWainwright Alak School</v>
      </c>
      <c r="B934" t="s">
        <v>2291</v>
      </c>
      <c r="C934" t="s">
        <v>6046</v>
      </c>
    </row>
    <row r="935" spans="1:3">
      <c r="A935" t="str">
        <f t="shared" si="14"/>
        <v>WAINWRIGHTWater Treatment PlantWainwright</v>
      </c>
      <c r="B935" t="s">
        <v>2291</v>
      </c>
      <c r="C935" t="s">
        <v>6047</v>
      </c>
    </row>
    <row r="936" spans="1:3">
      <c r="A936" t="str">
        <f t="shared" si="14"/>
        <v>WALESSREB Building #2523000936*Northern Region</v>
      </c>
      <c r="B936" t="s">
        <v>2985</v>
      </c>
      <c r="C936" t="s">
        <v>2986</v>
      </c>
    </row>
    <row r="937" spans="1:3">
      <c r="A937" t="str">
        <f t="shared" si="14"/>
        <v>WALESWales School</v>
      </c>
      <c r="B937" t="s">
        <v>2985</v>
      </c>
      <c r="C937" t="s">
        <v>6048</v>
      </c>
    </row>
    <row r="938" spans="1:3">
      <c r="A938" t="str">
        <f t="shared" si="14"/>
        <v>WHALE PASSWhale PassSoutheast Island School District</v>
      </c>
      <c r="B938" t="s">
        <v>3602</v>
      </c>
      <c r="C938" t="s">
        <v>3603</v>
      </c>
    </row>
    <row r="939" spans="1:3">
      <c r="A939" t="str">
        <f t="shared" si="14"/>
        <v>WHITE MOUNTAINSREB Building #2523000400*Northern Region</v>
      </c>
      <c r="B939" t="s">
        <v>2987</v>
      </c>
      <c r="C939" t="s">
        <v>2988</v>
      </c>
    </row>
    <row r="940" spans="1:3">
      <c r="A940" t="str">
        <f t="shared" si="14"/>
        <v>WOMENS BAYWomans Bay Fire StationKodiak Island Borough</v>
      </c>
      <c r="B940" t="s">
        <v>2421</v>
      </c>
      <c r="C940" t="s">
        <v>2422</v>
      </c>
    </row>
    <row r="941" spans="1:3">
      <c r="A941" t="str">
        <f t="shared" si="14"/>
        <v>WRANGELLAARF Building #2513000965*Southeast Region</v>
      </c>
      <c r="B941" t="s">
        <v>2183</v>
      </c>
      <c r="C941" t="s">
        <v>2990</v>
      </c>
    </row>
    <row r="942" spans="1:3">
      <c r="A942" t="str">
        <f t="shared" si="14"/>
        <v>WRANGELLEvergeen Elem - Primary BldgCity and Borough of Wrangell</v>
      </c>
      <c r="B942" t="s">
        <v>2183</v>
      </c>
      <c r="C942" t="s">
        <v>6049</v>
      </c>
    </row>
    <row r="943" spans="1:3">
      <c r="A943" t="str">
        <f t="shared" si="14"/>
        <v>WRANGELLEvergeen Elementary - IntermediateCity and Borough of Wrangell</v>
      </c>
      <c r="B943" t="s">
        <v>2183</v>
      </c>
      <c r="C943" t="s">
        <v>3607</v>
      </c>
    </row>
    <row r="944" spans="1:3">
      <c r="A944" t="str">
        <f t="shared" si="14"/>
        <v>WRANGELLOld AARF Building #2513000947Southeast Region</v>
      </c>
      <c r="B944" t="s">
        <v>2183</v>
      </c>
      <c r="C944" t="s">
        <v>2989</v>
      </c>
    </row>
    <row r="945" spans="1:3">
      <c r="A945" t="str">
        <f t="shared" si="14"/>
        <v>WRANGELLSand &amp; Chemical Storage #2513000966*Southeast Region</v>
      </c>
      <c r="B945" t="s">
        <v>2183</v>
      </c>
      <c r="C945" t="s">
        <v>2184</v>
      </c>
    </row>
    <row r="946" spans="1:3">
      <c r="A946" t="str">
        <f t="shared" si="14"/>
        <v>WRANGELLSnow Removal Equipment Building #2513000949*Southeast Region</v>
      </c>
      <c r="B946" t="s">
        <v>2183</v>
      </c>
      <c r="C946" t="s">
        <v>2991</v>
      </c>
    </row>
    <row r="947" spans="1:3">
      <c r="A947" t="str">
        <f t="shared" si="14"/>
        <v>WRANGELLStikine Middle SchoolCity and Borough of Wrangell</v>
      </c>
      <c r="B947" t="s">
        <v>2183</v>
      </c>
      <c r="C947" t="s">
        <v>3609</v>
      </c>
    </row>
    <row r="948" spans="1:3">
      <c r="A948" t="str">
        <f t="shared" si="14"/>
        <v>WRANGELLWrangel PoolCity and Borough of Wrangell</v>
      </c>
      <c r="B948" t="s">
        <v>2183</v>
      </c>
      <c r="C948" t="s">
        <v>3606</v>
      </c>
    </row>
    <row r="949" spans="1:3">
      <c r="A949" t="str">
        <f t="shared" si="14"/>
        <v>WRANGELLWrangell High SchoolCity and Borough of Wrangell</v>
      </c>
      <c r="B949" t="s">
        <v>2183</v>
      </c>
      <c r="C949" t="s">
        <v>3608</v>
      </c>
    </row>
    <row r="950" spans="1:3">
      <c r="A950" t="str">
        <f t="shared" si="14"/>
        <v>YAKUTATA/P ARFF Building #2513000970Southeast Region</v>
      </c>
      <c r="B950" t="s">
        <v>2992</v>
      </c>
      <c r="C950" t="s">
        <v>2993</v>
      </c>
    </row>
    <row r="951" spans="1:3">
      <c r="A951" t="str">
        <f t="shared" si="14"/>
        <v>YAKUTATMaintenance Shop #2513000955*Southeast Region</v>
      </c>
      <c r="B951" t="s">
        <v>2992</v>
      </c>
      <c r="C951" t="s">
        <v>2995</v>
      </c>
    </row>
    <row r="952" spans="1:3">
      <c r="A952" t="str">
        <f t="shared" si="14"/>
        <v>YAKUTATMaintenance Shop #2513000955Southeast Region</v>
      </c>
      <c r="B952" t="s">
        <v>2992</v>
      </c>
      <c r="C952" t="s">
        <v>6050</v>
      </c>
    </row>
    <row r="953" spans="1:3">
      <c r="A953" t="str">
        <f t="shared" si="14"/>
        <v>YAKUTATVocational Education Building wood shopCity and Borough of Yakutat</v>
      </c>
      <c r="B953" t="s">
        <v>2992</v>
      </c>
      <c r="C953" t="s">
        <v>3613</v>
      </c>
    </row>
    <row r="954" spans="1:3">
      <c r="A954" t="str">
        <f t="shared" si="14"/>
        <v>YAKUTATYakutat Airport CFR*Southeast Region</v>
      </c>
      <c r="B954" t="s">
        <v>2992</v>
      </c>
      <c r="C954" t="s">
        <v>2994</v>
      </c>
    </row>
    <row r="955" spans="1:3">
      <c r="A955" t="str">
        <f t="shared" si="14"/>
        <v>YAKUTATYakutat City OfficesCity and Borough of Yakutat</v>
      </c>
      <c r="B955" t="s">
        <v>2992</v>
      </c>
      <c r="C955" t="s">
        <v>3213</v>
      </c>
    </row>
    <row r="956" spans="1:3">
      <c r="A956" t="str">
        <f t="shared" si="14"/>
        <v>YAKUTATYakutat Courthouse &amp; ApartmentCity and Borough of Yakutat</v>
      </c>
      <c r="B956" t="s">
        <v>2992</v>
      </c>
      <c r="C956" t="s">
        <v>3214</v>
      </c>
    </row>
    <row r="957" spans="1:3">
      <c r="A957" t="str">
        <f t="shared" si="14"/>
        <v>YAKUTATYakutat Elementary SchoolCity and Borough of Yakutat</v>
      </c>
      <c r="B957" t="s">
        <v>2992</v>
      </c>
      <c r="C957" t="s">
        <v>3612</v>
      </c>
    </row>
    <row r="958" spans="1:3">
      <c r="A958" t="str">
        <f t="shared" si="14"/>
        <v>YAKUTATYakutat Junior &amp; High SchoolCity and Borough of Yakutat</v>
      </c>
      <c r="B958" t="s">
        <v>2992</v>
      </c>
      <c r="C958" t="s">
        <v>3611</v>
      </c>
    </row>
    <row r="959" spans="1:3">
      <c r="A959" t="str">
        <f t="shared" si="14"/>
        <v>YAKUTATYakutat School ModularsCity and Borough of Yakutat</v>
      </c>
      <c r="B959" t="s">
        <v>2992</v>
      </c>
      <c r="C959" t="s">
        <v>3610</v>
      </c>
    </row>
  </sheetData>
  <sortState ref="A1:C960">
    <sortCondition ref="B1:B96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39"/>
  <sheetViews>
    <sheetView topLeftCell="A1903" workbookViewId="0">
      <selection activeCell="A1327" sqref="A1327:XFD1355"/>
    </sheetView>
  </sheetViews>
  <sheetFormatPr defaultRowHeight="15"/>
  <cols>
    <col min="1" max="1" width="5.7109375" customWidth="1"/>
    <col min="2" max="2" width="65.85546875" bestFit="1" customWidth="1"/>
    <col min="3" max="3" width="15.85546875" customWidth="1"/>
    <col min="4" max="4" width="46.7109375" customWidth="1"/>
    <col min="5" max="5" width="30.42578125" customWidth="1"/>
    <col min="6" max="6" width="7.42578125" bestFit="1" customWidth="1"/>
    <col min="7" max="7" width="8.5703125" bestFit="1" customWidth="1"/>
    <col min="8" max="8" width="9.140625" bestFit="1" customWidth="1"/>
    <col min="9" max="9" width="8.7109375" bestFit="1" customWidth="1"/>
    <col min="10" max="10" width="21.5703125" customWidth="1"/>
    <col min="11" max="11" width="8.5703125" bestFit="1" customWidth="1"/>
    <col min="12" max="12" width="19.140625" customWidth="1"/>
    <col min="13" max="13" width="9.140625" bestFit="1" customWidth="1"/>
    <col min="14" max="14" width="15.140625" customWidth="1"/>
    <col min="15" max="15" width="30.140625" customWidth="1"/>
    <col min="16" max="16" width="11.28515625" customWidth="1"/>
    <col min="17" max="17" width="11.5703125" customWidth="1"/>
    <col min="18" max="18" width="11.140625" customWidth="1"/>
    <col min="25" max="25" width="10.140625" bestFit="1" customWidth="1"/>
    <col min="26" max="26" width="9.28515625" bestFit="1" customWidth="1"/>
    <col min="27" max="27" width="10.140625" bestFit="1" customWidth="1"/>
    <col min="28" max="28" width="30" customWidth="1"/>
  </cols>
  <sheetData>
    <row r="1" spans="1:28">
      <c r="A1" s="6" t="s">
        <v>4513</v>
      </c>
      <c r="B1" s="6"/>
      <c r="C1" s="6" t="s">
        <v>1970</v>
      </c>
      <c r="D1" s="6" t="s">
        <v>4514</v>
      </c>
      <c r="E1" s="6" t="s">
        <v>4515</v>
      </c>
      <c r="F1" s="6" t="s">
        <v>4516</v>
      </c>
      <c r="G1" s="6" t="s">
        <v>4517</v>
      </c>
      <c r="H1" s="6" t="s">
        <v>4518</v>
      </c>
      <c r="I1" s="6" t="s">
        <v>4519</v>
      </c>
      <c r="J1" s="6" t="s">
        <v>4520</v>
      </c>
      <c r="K1" s="6" t="s">
        <v>4521</v>
      </c>
      <c r="L1" s="6" t="s">
        <v>4522</v>
      </c>
      <c r="M1" s="6" t="s">
        <v>4523</v>
      </c>
      <c r="N1" s="6" t="s">
        <v>4524</v>
      </c>
      <c r="O1" s="6" t="s">
        <v>4525</v>
      </c>
      <c r="P1" s="6" t="s">
        <v>4526</v>
      </c>
      <c r="Q1" s="6" t="s">
        <v>4527</v>
      </c>
      <c r="R1" s="6" t="s">
        <v>4528</v>
      </c>
      <c r="S1" s="6" t="s">
        <v>4529</v>
      </c>
      <c r="T1" s="6" t="s">
        <v>4530</v>
      </c>
      <c r="U1" s="6" t="s">
        <v>4531</v>
      </c>
      <c r="V1" s="6" t="s">
        <v>4532</v>
      </c>
      <c r="W1" s="6" t="s">
        <v>4533</v>
      </c>
      <c r="X1" s="6" t="s">
        <v>4534</v>
      </c>
      <c r="Y1" s="6" t="s">
        <v>4535</v>
      </c>
      <c r="Z1" s="6" t="s">
        <v>4536</v>
      </c>
      <c r="AA1" s="6" t="s">
        <v>4537</v>
      </c>
      <c r="AB1" s="6" t="s">
        <v>4538</v>
      </c>
    </row>
    <row r="2" spans="1:28">
      <c r="A2" s="6">
        <v>100</v>
      </c>
      <c r="B2" s="6" t="str">
        <f>CONCATENATE(C2,D2)</f>
        <v>AdakBering Hill Chapel (Tsunami Shelter)</v>
      </c>
      <c r="C2" s="6" t="s">
        <v>1837</v>
      </c>
      <c r="D2" s="6" t="s">
        <v>4539</v>
      </c>
      <c r="E2" s="6" t="s">
        <v>4540</v>
      </c>
      <c r="F2" s="6">
        <v>1</v>
      </c>
      <c r="G2" s="6">
        <v>15000</v>
      </c>
      <c r="H2" s="6">
        <v>1985</v>
      </c>
      <c r="I2" s="6">
        <v>3</v>
      </c>
      <c r="J2" s="6" t="s">
        <v>4541</v>
      </c>
      <c r="K2" s="6">
        <v>11</v>
      </c>
      <c r="L2" s="6" t="s">
        <v>4542</v>
      </c>
      <c r="M2" s="6">
        <v>2</v>
      </c>
      <c r="N2" s="6" t="s">
        <v>4543</v>
      </c>
      <c r="O2" s="6" t="s">
        <v>4544</v>
      </c>
      <c r="P2" s="6" t="s">
        <v>4545</v>
      </c>
      <c r="Q2" s="6" t="s">
        <v>4546</v>
      </c>
      <c r="R2" s="6" t="s">
        <v>4547</v>
      </c>
      <c r="S2" s="6" t="s">
        <v>4548</v>
      </c>
      <c r="T2" s="6"/>
      <c r="U2" s="6"/>
      <c r="V2" s="6"/>
      <c r="W2" s="6"/>
      <c r="X2" s="6"/>
      <c r="Y2" s="6"/>
      <c r="Z2" s="6"/>
      <c r="AA2" s="6"/>
      <c r="AB2" s="6" t="s">
        <v>4549</v>
      </c>
    </row>
    <row r="3" spans="1:28">
      <c r="A3" s="6">
        <v>100</v>
      </c>
      <c r="B3" s="6" t="str">
        <f t="shared" ref="B3:B66" si="0">CONCATENATE(C3,D3)</f>
        <v>AdakCity Hall</v>
      </c>
      <c r="C3" s="6" t="s">
        <v>1837</v>
      </c>
      <c r="D3" s="6" t="s">
        <v>48</v>
      </c>
      <c r="E3" s="6" t="s">
        <v>4550</v>
      </c>
      <c r="F3" s="6">
        <v>2</v>
      </c>
      <c r="G3" s="6">
        <v>77100</v>
      </c>
      <c r="H3" s="6">
        <v>1991</v>
      </c>
      <c r="I3" s="6">
        <v>9</v>
      </c>
      <c r="J3" s="6" t="s">
        <v>1500</v>
      </c>
      <c r="K3" s="6">
        <v>34</v>
      </c>
      <c r="L3" s="6" t="s">
        <v>4551</v>
      </c>
      <c r="M3" s="6">
        <v>2</v>
      </c>
      <c r="N3" s="6" t="s">
        <v>4543</v>
      </c>
      <c r="O3" s="6" t="s">
        <v>4544</v>
      </c>
      <c r="P3" s="6" t="s">
        <v>4545</v>
      </c>
      <c r="Q3" s="6" t="s">
        <v>4546</v>
      </c>
      <c r="R3" s="6" t="s">
        <v>4552</v>
      </c>
      <c r="S3" s="6" t="s">
        <v>4548</v>
      </c>
      <c r="T3" s="6"/>
      <c r="U3" s="6"/>
      <c r="V3" s="6" t="s">
        <v>4553</v>
      </c>
      <c r="W3" s="6"/>
      <c r="X3" s="6"/>
      <c r="Y3" s="6"/>
      <c r="Z3" s="6">
        <v>161200</v>
      </c>
      <c r="AA3" s="6"/>
      <c r="AB3" s="6" t="s">
        <v>4549</v>
      </c>
    </row>
    <row r="4" spans="1:28">
      <c r="A4" s="6">
        <v>100</v>
      </c>
      <c r="B4" s="6" t="str">
        <f t="shared" si="0"/>
        <v>AdakCity Shop</v>
      </c>
      <c r="C4" s="6" t="s">
        <v>1837</v>
      </c>
      <c r="D4" s="6" t="s">
        <v>112</v>
      </c>
      <c r="E4" s="6" t="s">
        <v>4554</v>
      </c>
      <c r="F4" s="6">
        <v>2</v>
      </c>
      <c r="G4" s="6">
        <v>8081</v>
      </c>
      <c r="H4" s="6">
        <v>1950</v>
      </c>
      <c r="I4" s="6">
        <v>8</v>
      </c>
      <c r="J4" s="6" t="s">
        <v>4555</v>
      </c>
      <c r="K4" s="6">
        <v>28</v>
      </c>
      <c r="L4" s="6" t="s">
        <v>4556</v>
      </c>
      <c r="M4" s="6">
        <v>2</v>
      </c>
      <c r="N4" s="6" t="s">
        <v>4543</v>
      </c>
      <c r="O4" s="6" t="s">
        <v>4544</v>
      </c>
      <c r="P4" s="6" t="s">
        <v>4545</v>
      </c>
      <c r="Q4" s="6" t="s">
        <v>4546</v>
      </c>
      <c r="R4" s="6" t="s">
        <v>4557</v>
      </c>
      <c r="S4" s="6" t="s">
        <v>4548</v>
      </c>
      <c r="T4" s="6"/>
      <c r="U4" s="6"/>
      <c r="V4" s="6" t="s">
        <v>4558</v>
      </c>
      <c r="W4" s="6"/>
      <c r="X4" s="6"/>
      <c r="Y4" s="6"/>
      <c r="Z4" s="6">
        <v>8440</v>
      </c>
      <c r="AA4" s="6"/>
      <c r="AB4" s="6" t="s">
        <v>4549</v>
      </c>
    </row>
    <row r="5" spans="1:28">
      <c r="A5" s="6">
        <v>100</v>
      </c>
      <c r="B5" s="6" t="str">
        <f t="shared" si="0"/>
        <v>AdakEMS Building/Line Shack</v>
      </c>
      <c r="C5" s="6" t="s">
        <v>1837</v>
      </c>
      <c r="D5" s="6" t="s">
        <v>2293</v>
      </c>
      <c r="E5" s="6" t="s">
        <v>4559</v>
      </c>
      <c r="F5" s="6">
        <v>2</v>
      </c>
      <c r="G5" s="6">
        <v>16800</v>
      </c>
      <c r="H5" s="6">
        <v>1950</v>
      </c>
      <c r="I5" s="6">
        <v>3</v>
      </c>
      <c r="J5" s="6" t="s">
        <v>4541</v>
      </c>
      <c r="K5" s="6">
        <v>11</v>
      </c>
      <c r="L5" s="6" t="s">
        <v>4542</v>
      </c>
      <c r="M5" s="6">
        <v>2</v>
      </c>
      <c r="N5" s="6" t="s">
        <v>4543</v>
      </c>
      <c r="O5" s="6" t="s">
        <v>4544</v>
      </c>
      <c r="P5" s="6" t="s">
        <v>4545</v>
      </c>
      <c r="Q5" s="6" t="s">
        <v>4546</v>
      </c>
      <c r="R5" s="6" t="s">
        <v>4560</v>
      </c>
      <c r="S5" s="6" t="s">
        <v>4548</v>
      </c>
      <c r="T5" s="6"/>
      <c r="U5" s="6"/>
      <c r="V5" s="6"/>
      <c r="W5" s="6"/>
      <c r="X5" s="6"/>
      <c r="Y5" s="6"/>
      <c r="Z5" s="6">
        <v>4800</v>
      </c>
      <c r="AA5" s="6"/>
      <c r="AB5" s="6" t="s">
        <v>4549</v>
      </c>
    </row>
    <row r="6" spans="1:28">
      <c r="A6" s="6">
        <v>100</v>
      </c>
      <c r="B6" s="6" t="str">
        <f t="shared" si="0"/>
        <v>AdakLift Station 12</v>
      </c>
      <c r="C6" s="6" t="s">
        <v>1837</v>
      </c>
      <c r="D6" s="6" t="s">
        <v>1829</v>
      </c>
      <c r="E6" s="6" t="s">
        <v>4561</v>
      </c>
      <c r="F6" s="6">
        <v>1</v>
      </c>
      <c r="G6" s="6">
        <v>168</v>
      </c>
      <c r="H6" s="6">
        <v>1976</v>
      </c>
      <c r="I6" s="6">
        <v>9</v>
      </c>
      <c r="J6" s="6" t="s">
        <v>1500</v>
      </c>
      <c r="K6" s="6">
        <v>35</v>
      </c>
      <c r="L6" s="6" t="s">
        <v>4562</v>
      </c>
      <c r="M6" s="6">
        <v>2</v>
      </c>
      <c r="N6" s="6" t="s">
        <v>4543</v>
      </c>
      <c r="O6" s="6" t="s">
        <v>4544</v>
      </c>
      <c r="P6" s="6" t="s">
        <v>4545</v>
      </c>
      <c r="Q6" s="6" t="s">
        <v>4546</v>
      </c>
      <c r="R6" s="6" t="s">
        <v>4563</v>
      </c>
      <c r="S6" s="6" t="s">
        <v>4548</v>
      </c>
      <c r="T6" s="6"/>
      <c r="U6" s="6"/>
      <c r="V6" s="6"/>
      <c r="W6" s="6"/>
      <c r="X6" s="6"/>
      <c r="Y6" s="6"/>
      <c r="Z6" s="6">
        <v>0</v>
      </c>
      <c r="AA6" s="6"/>
      <c r="AB6" s="6" t="s">
        <v>4549</v>
      </c>
    </row>
    <row r="7" spans="1:28">
      <c r="A7" s="6">
        <v>100</v>
      </c>
      <c r="B7" s="6" t="str">
        <f t="shared" si="0"/>
        <v>AdakLift Station 13</v>
      </c>
      <c r="C7" s="6" t="s">
        <v>1837</v>
      </c>
      <c r="D7" s="6" t="s">
        <v>1830</v>
      </c>
      <c r="E7" s="6" t="s">
        <v>4554</v>
      </c>
      <c r="F7" s="6">
        <v>1</v>
      </c>
      <c r="G7" s="6">
        <v>180</v>
      </c>
      <c r="H7" s="6">
        <v>1976</v>
      </c>
      <c r="I7" s="6">
        <v>9</v>
      </c>
      <c r="J7" s="6" t="s">
        <v>1500</v>
      </c>
      <c r="K7" s="6">
        <v>35</v>
      </c>
      <c r="L7" s="6" t="s">
        <v>4562</v>
      </c>
      <c r="M7" s="6">
        <v>2</v>
      </c>
      <c r="N7" s="6" t="s">
        <v>4543</v>
      </c>
      <c r="O7" s="6" t="s">
        <v>4544</v>
      </c>
      <c r="P7" s="6" t="s">
        <v>4545</v>
      </c>
      <c r="Q7" s="6" t="s">
        <v>4546</v>
      </c>
      <c r="R7" s="6" t="s">
        <v>4564</v>
      </c>
      <c r="S7" s="6" t="s">
        <v>4548</v>
      </c>
      <c r="T7" s="6"/>
      <c r="U7" s="6"/>
      <c r="V7" s="6"/>
      <c r="W7" s="6"/>
      <c r="X7" s="6"/>
      <c r="Y7" s="6"/>
      <c r="Z7" s="6">
        <v>12040</v>
      </c>
      <c r="AA7" s="6"/>
      <c r="AB7" s="6" t="s">
        <v>4549</v>
      </c>
    </row>
    <row r="8" spans="1:28">
      <c r="A8" s="6">
        <v>100</v>
      </c>
      <c r="B8" s="6" t="str">
        <f t="shared" si="0"/>
        <v>AdakLift Station 7</v>
      </c>
      <c r="C8" s="6" t="s">
        <v>1837</v>
      </c>
      <c r="D8" s="6" t="s">
        <v>1831</v>
      </c>
      <c r="E8" s="6" t="s">
        <v>4565</v>
      </c>
      <c r="F8" s="6">
        <v>1</v>
      </c>
      <c r="G8" s="6">
        <v>288</v>
      </c>
      <c r="H8" s="6">
        <v>1976</v>
      </c>
      <c r="I8" s="6">
        <v>9</v>
      </c>
      <c r="J8" s="6" t="s">
        <v>1500</v>
      </c>
      <c r="K8" s="6">
        <v>35</v>
      </c>
      <c r="L8" s="6" t="s">
        <v>4562</v>
      </c>
      <c r="M8" s="6">
        <v>2</v>
      </c>
      <c r="N8" s="6" t="s">
        <v>4543</v>
      </c>
      <c r="O8" s="6" t="s">
        <v>4544</v>
      </c>
      <c r="P8" s="6" t="s">
        <v>4545</v>
      </c>
      <c r="Q8" s="6" t="s">
        <v>4546</v>
      </c>
      <c r="R8" s="6" t="s">
        <v>4566</v>
      </c>
      <c r="S8" s="6" t="s">
        <v>4548</v>
      </c>
      <c r="T8" s="6"/>
      <c r="U8" s="6"/>
      <c r="V8" s="6"/>
      <c r="W8" s="6"/>
      <c r="X8" s="6"/>
      <c r="Y8" s="6"/>
      <c r="Z8" s="6">
        <v>4080</v>
      </c>
      <c r="AA8" s="6"/>
      <c r="AB8" s="6" t="s">
        <v>4549</v>
      </c>
    </row>
    <row r="9" spans="1:28">
      <c r="A9" s="6">
        <v>100</v>
      </c>
      <c r="B9" s="6" t="str">
        <f t="shared" si="0"/>
        <v>AdakLift Station 9</v>
      </c>
      <c r="C9" s="6" t="s">
        <v>1837</v>
      </c>
      <c r="D9" s="6" t="s">
        <v>1832</v>
      </c>
      <c r="E9" s="6" t="s">
        <v>4567</v>
      </c>
      <c r="F9" s="6">
        <v>1</v>
      </c>
      <c r="G9" s="6">
        <v>100</v>
      </c>
      <c r="H9" s="6">
        <v>1976</v>
      </c>
      <c r="I9" s="6">
        <v>9</v>
      </c>
      <c r="J9" s="6" t="s">
        <v>1500</v>
      </c>
      <c r="K9" s="6">
        <v>35</v>
      </c>
      <c r="L9" s="6" t="s">
        <v>4562</v>
      </c>
      <c r="M9" s="6">
        <v>2</v>
      </c>
      <c r="N9" s="6" t="s">
        <v>4543</v>
      </c>
      <c r="O9" s="6" t="s">
        <v>4544</v>
      </c>
      <c r="P9" s="6" t="s">
        <v>4545</v>
      </c>
      <c r="Q9" s="6" t="s">
        <v>4546</v>
      </c>
      <c r="R9" s="6" t="s">
        <v>4568</v>
      </c>
      <c r="S9" s="6" t="s">
        <v>4548</v>
      </c>
      <c r="T9" s="6"/>
      <c r="U9" s="6"/>
      <c r="V9" s="6"/>
      <c r="W9" s="6"/>
      <c r="X9" s="6"/>
      <c r="Y9" s="6"/>
      <c r="Z9" s="6">
        <v>0</v>
      </c>
      <c r="AA9" s="6"/>
      <c r="AB9" s="6" t="s">
        <v>4549</v>
      </c>
    </row>
    <row r="10" spans="1:28">
      <c r="A10" s="6">
        <v>100</v>
      </c>
      <c r="B10" s="6" t="str">
        <f t="shared" si="0"/>
        <v>AdakPat Kelly Airport Terminal</v>
      </c>
      <c r="C10" s="6" t="s">
        <v>1837</v>
      </c>
      <c r="D10" s="6" t="s">
        <v>1835</v>
      </c>
      <c r="E10" s="6" t="s">
        <v>4569</v>
      </c>
      <c r="F10" s="6">
        <v>1</v>
      </c>
      <c r="G10" s="6">
        <v>15000</v>
      </c>
      <c r="H10" s="6">
        <v>1940</v>
      </c>
      <c r="I10" s="6">
        <v>9</v>
      </c>
      <c r="J10" s="6" t="s">
        <v>1500</v>
      </c>
      <c r="K10" s="6">
        <v>35</v>
      </c>
      <c r="L10" s="6" t="s">
        <v>4562</v>
      </c>
      <c r="M10" s="6">
        <v>3</v>
      </c>
      <c r="N10" s="6" t="s">
        <v>4570</v>
      </c>
      <c r="O10" s="6" t="s">
        <v>4544</v>
      </c>
      <c r="P10" s="6" t="s">
        <v>4545</v>
      </c>
      <c r="Q10" s="6" t="s">
        <v>4546</v>
      </c>
      <c r="R10" s="6" t="s">
        <v>4571</v>
      </c>
      <c r="S10" s="6" t="s">
        <v>4548</v>
      </c>
      <c r="T10" s="6"/>
      <c r="U10" s="6"/>
      <c r="V10" s="6" t="s">
        <v>4572</v>
      </c>
      <c r="W10" s="6"/>
      <c r="X10" s="6"/>
      <c r="Y10" s="6"/>
      <c r="Z10" s="6">
        <v>45440</v>
      </c>
      <c r="AA10" s="6"/>
      <c r="AB10" s="6" t="s">
        <v>4549</v>
      </c>
    </row>
    <row r="11" spans="1:28">
      <c r="A11" s="6">
        <v>100</v>
      </c>
      <c r="B11" s="6" t="str">
        <f t="shared" si="0"/>
        <v>AdakPressure Reducing Valve #1</v>
      </c>
      <c r="C11" s="6" t="s">
        <v>1837</v>
      </c>
      <c r="D11" s="6" t="s">
        <v>4573</v>
      </c>
      <c r="E11" s="6"/>
      <c r="F11" s="6">
        <v>2</v>
      </c>
      <c r="G11" s="6">
        <v>912</v>
      </c>
      <c r="H11" s="6">
        <v>1950</v>
      </c>
      <c r="I11" s="6">
        <v>9</v>
      </c>
      <c r="J11" s="6" t="s">
        <v>1500</v>
      </c>
      <c r="K11" s="6">
        <v>35</v>
      </c>
      <c r="L11" s="6" t="s">
        <v>4562</v>
      </c>
      <c r="M11" s="6">
        <v>2</v>
      </c>
      <c r="N11" s="6" t="s">
        <v>4543</v>
      </c>
      <c r="O11" s="6" t="s">
        <v>4544</v>
      </c>
      <c r="P11" s="6" t="s">
        <v>4549</v>
      </c>
      <c r="Q11" s="6" t="s">
        <v>4549</v>
      </c>
      <c r="R11" s="6" t="s">
        <v>4549</v>
      </c>
      <c r="S11" s="6" t="s">
        <v>4549</v>
      </c>
      <c r="T11" s="6"/>
      <c r="U11" s="6"/>
      <c r="V11" s="6"/>
      <c r="W11" s="6"/>
      <c r="X11" s="6"/>
      <c r="Y11" s="6"/>
      <c r="Z11" s="6">
        <v>2543</v>
      </c>
      <c r="AA11" s="6"/>
      <c r="AB11" s="6" t="s">
        <v>4549</v>
      </c>
    </row>
    <row r="12" spans="1:28">
      <c r="A12" s="6">
        <v>100</v>
      </c>
      <c r="B12" s="6" t="str">
        <f t="shared" si="0"/>
        <v>AdakSewer Treatment Plant</v>
      </c>
      <c r="C12" s="6" t="s">
        <v>1837</v>
      </c>
      <c r="D12" s="6" t="s">
        <v>1106</v>
      </c>
      <c r="E12" s="6" t="s">
        <v>4554</v>
      </c>
      <c r="F12" s="6">
        <v>1</v>
      </c>
      <c r="G12" s="6">
        <v>2500</v>
      </c>
      <c r="H12" s="6"/>
      <c r="I12" s="6">
        <v>9</v>
      </c>
      <c r="J12" s="6" t="s">
        <v>1500</v>
      </c>
      <c r="K12" s="6">
        <v>35</v>
      </c>
      <c r="L12" s="6" t="s">
        <v>4562</v>
      </c>
      <c r="M12" s="6">
        <v>2</v>
      </c>
      <c r="N12" s="6" t="s">
        <v>4543</v>
      </c>
      <c r="O12" s="6" t="s">
        <v>4544</v>
      </c>
      <c r="P12" s="6" t="s">
        <v>4549</v>
      </c>
      <c r="Q12" s="6" t="s">
        <v>4549</v>
      </c>
      <c r="R12" s="6" t="s">
        <v>4549</v>
      </c>
      <c r="S12" s="6" t="s">
        <v>4549</v>
      </c>
      <c r="T12" s="6"/>
      <c r="U12" s="6"/>
      <c r="V12" s="6"/>
      <c r="W12" s="6"/>
      <c r="X12" s="6"/>
      <c r="Y12" s="6"/>
      <c r="Z12" s="6">
        <v>320</v>
      </c>
      <c r="AA12" s="6"/>
      <c r="AB12" s="6" t="s">
        <v>4549</v>
      </c>
    </row>
    <row r="13" spans="1:28">
      <c r="A13" s="6">
        <v>102</v>
      </c>
      <c r="B13" s="6" t="str">
        <f t="shared" si="0"/>
        <v>AkhiokAkhiok School</v>
      </c>
      <c r="C13" s="6" t="s">
        <v>617</v>
      </c>
      <c r="D13" s="6" t="s">
        <v>3334</v>
      </c>
      <c r="E13" s="6" t="s">
        <v>4574</v>
      </c>
      <c r="F13" s="6"/>
      <c r="G13" s="6">
        <v>8450</v>
      </c>
      <c r="H13" s="6">
        <v>1982</v>
      </c>
      <c r="I13" s="6">
        <v>3</v>
      </c>
      <c r="J13" s="6" t="s">
        <v>4541</v>
      </c>
      <c r="K13" s="6">
        <v>9</v>
      </c>
      <c r="L13" s="6" t="s">
        <v>4575</v>
      </c>
      <c r="M13" s="6">
        <v>2</v>
      </c>
      <c r="N13" s="6" t="s">
        <v>4543</v>
      </c>
      <c r="O13" s="6" t="s">
        <v>4576</v>
      </c>
      <c r="P13" s="6" t="s">
        <v>4549</v>
      </c>
      <c r="Q13" s="6" t="s">
        <v>4549</v>
      </c>
      <c r="R13" s="6" t="s">
        <v>4549</v>
      </c>
      <c r="S13" s="6" t="s">
        <v>4549</v>
      </c>
      <c r="T13" s="6"/>
      <c r="U13" s="6"/>
      <c r="V13" s="6" t="s">
        <v>4577</v>
      </c>
      <c r="W13" s="6"/>
      <c r="X13" s="6"/>
      <c r="Y13" s="6"/>
      <c r="Z13" s="6">
        <v>70160</v>
      </c>
      <c r="AA13" s="6"/>
      <c r="AB13" s="6" t="s">
        <v>4549</v>
      </c>
    </row>
    <row r="14" spans="1:28">
      <c r="A14" s="6">
        <v>102</v>
      </c>
      <c r="B14" s="6" t="str">
        <f t="shared" si="0"/>
        <v>AkhiokANICA Store</v>
      </c>
      <c r="C14" s="6" t="s">
        <v>617</v>
      </c>
      <c r="D14" s="6" t="s">
        <v>302</v>
      </c>
      <c r="E14" s="6"/>
      <c r="F14" s="6"/>
      <c r="G14" s="6">
        <v>600</v>
      </c>
      <c r="H14" s="6">
        <v>1980</v>
      </c>
      <c r="I14" s="6">
        <v>7</v>
      </c>
      <c r="J14" s="6" t="s">
        <v>4578</v>
      </c>
      <c r="K14" s="6">
        <v>25</v>
      </c>
      <c r="L14" s="6" t="s">
        <v>4579</v>
      </c>
      <c r="M14" s="6">
        <v>2</v>
      </c>
      <c r="N14" s="6" t="s">
        <v>4543</v>
      </c>
      <c r="O14" s="6" t="s">
        <v>4580</v>
      </c>
      <c r="P14" s="6" t="s">
        <v>4549</v>
      </c>
      <c r="Q14" s="6" t="s">
        <v>4549</v>
      </c>
      <c r="R14" s="6" t="s">
        <v>4549</v>
      </c>
      <c r="S14" s="6" t="s">
        <v>4549</v>
      </c>
      <c r="T14" s="6"/>
      <c r="U14" s="6"/>
      <c r="V14" s="6" t="s">
        <v>4581</v>
      </c>
      <c r="W14" s="6"/>
      <c r="X14" s="6"/>
      <c r="Y14" s="6"/>
      <c r="Z14" s="6"/>
      <c r="AA14" s="6"/>
      <c r="AB14" s="6" t="s">
        <v>4549</v>
      </c>
    </row>
    <row r="15" spans="1:28">
      <c r="A15" s="6">
        <v>102</v>
      </c>
      <c r="B15" s="6" t="str">
        <f t="shared" si="0"/>
        <v>Akhiokgenerator shed</v>
      </c>
      <c r="C15" s="6" t="s">
        <v>617</v>
      </c>
      <c r="D15" s="6" t="s">
        <v>2020</v>
      </c>
      <c r="E15" s="6"/>
      <c r="F15" s="6"/>
      <c r="G15" s="6">
        <v>364</v>
      </c>
      <c r="H15" s="6">
        <v>1982</v>
      </c>
      <c r="I15" s="6">
        <v>2</v>
      </c>
      <c r="J15" s="6" t="s">
        <v>4582</v>
      </c>
      <c r="K15" s="6">
        <v>8</v>
      </c>
      <c r="L15" s="6" t="s">
        <v>4583</v>
      </c>
      <c r="M15" s="6">
        <v>4</v>
      </c>
      <c r="N15" s="6" t="s">
        <v>4584</v>
      </c>
      <c r="O15" s="6" t="s">
        <v>4576</v>
      </c>
      <c r="P15" s="6" t="s">
        <v>4549</v>
      </c>
      <c r="Q15" s="6" t="s">
        <v>4549</v>
      </c>
      <c r="R15" s="6" t="s">
        <v>4549</v>
      </c>
      <c r="S15" s="6" t="s">
        <v>4549</v>
      </c>
      <c r="T15" s="6"/>
      <c r="U15" s="6"/>
      <c r="V15" s="6"/>
      <c r="W15" s="6"/>
      <c r="X15" s="6"/>
      <c r="Y15" s="6"/>
      <c r="Z15" s="6"/>
      <c r="AA15" s="6"/>
      <c r="AB15" s="6" t="s">
        <v>4549</v>
      </c>
    </row>
    <row r="16" spans="1:28">
      <c r="A16" s="6">
        <v>102</v>
      </c>
      <c r="B16" s="6" t="str">
        <f t="shared" si="0"/>
        <v>AkhiokSre Building</v>
      </c>
      <c r="C16" s="6" t="s">
        <v>617</v>
      </c>
      <c r="D16" s="6" t="s">
        <v>82</v>
      </c>
      <c r="E16" s="6"/>
      <c r="F16" s="6"/>
      <c r="G16" s="6">
        <v>1104</v>
      </c>
      <c r="H16" s="6">
        <v>1994</v>
      </c>
      <c r="I16" s="6">
        <v>2</v>
      </c>
      <c r="J16" s="6" t="s">
        <v>4582</v>
      </c>
      <c r="K16" s="6">
        <v>8</v>
      </c>
      <c r="L16" s="6" t="s">
        <v>4583</v>
      </c>
      <c r="M16" s="6">
        <v>2</v>
      </c>
      <c r="N16" s="6" t="s">
        <v>4543</v>
      </c>
      <c r="O16" s="6" t="s">
        <v>4585</v>
      </c>
      <c r="P16" s="6" t="s">
        <v>4549</v>
      </c>
      <c r="Q16" s="6" t="s">
        <v>4549</v>
      </c>
      <c r="R16" s="6" t="s">
        <v>4549</v>
      </c>
      <c r="S16" s="6" t="s">
        <v>4549</v>
      </c>
      <c r="T16" s="6"/>
      <c r="U16" s="6"/>
      <c r="V16" s="6"/>
      <c r="W16" s="6"/>
      <c r="X16" s="6"/>
      <c r="Y16" s="6"/>
      <c r="Z16" s="6"/>
      <c r="AA16" s="6"/>
      <c r="AB16" s="6" t="s">
        <v>4549</v>
      </c>
    </row>
    <row r="17" spans="1:28">
      <c r="A17" s="6">
        <v>102</v>
      </c>
      <c r="B17" s="6" t="str">
        <f t="shared" si="0"/>
        <v>AkhiokSt. John's Episcopal Church</v>
      </c>
      <c r="C17" s="6" t="s">
        <v>617</v>
      </c>
      <c r="D17" s="6" t="s">
        <v>2425</v>
      </c>
      <c r="E17" s="6"/>
      <c r="F17" s="6"/>
      <c r="G17" s="6">
        <v>480</v>
      </c>
      <c r="H17" s="6">
        <v>1995</v>
      </c>
      <c r="I17" s="6">
        <v>3</v>
      </c>
      <c r="J17" s="6" t="s">
        <v>4541</v>
      </c>
      <c r="K17" s="6">
        <v>12</v>
      </c>
      <c r="L17" s="6" t="s">
        <v>4586</v>
      </c>
      <c r="M17" s="6">
        <v>2</v>
      </c>
      <c r="N17" s="6" t="s">
        <v>4543</v>
      </c>
      <c r="O17" s="6" t="s">
        <v>4587</v>
      </c>
      <c r="P17" s="6" t="s">
        <v>4549</v>
      </c>
      <c r="Q17" s="6" t="s">
        <v>4549</v>
      </c>
      <c r="R17" s="6" t="s">
        <v>4549</v>
      </c>
      <c r="S17" s="6" t="s">
        <v>4549</v>
      </c>
      <c r="T17" s="6"/>
      <c r="U17" s="6"/>
      <c r="V17" s="6" t="s">
        <v>4588</v>
      </c>
      <c r="W17" s="6"/>
      <c r="X17" s="6"/>
      <c r="Y17" s="6"/>
      <c r="Z17" s="6"/>
      <c r="AA17" s="6"/>
      <c r="AB17" s="6" t="s">
        <v>4549</v>
      </c>
    </row>
    <row r="18" spans="1:28">
      <c r="A18" s="6">
        <v>102</v>
      </c>
      <c r="B18" s="6" t="str">
        <f t="shared" si="0"/>
        <v>AkhiokUSPS Akhiok Post Office</v>
      </c>
      <c r="C18" s="6" t="s">
        <v>617</v>
      </c>
      <c r="D18" s="6" t="s">
        <v>4589</v>
      </c>
      <c r="E18" s="6" t="s">
        <v>4590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 t="s">
        <v>4549</v>
      </c>
      <c r="Q18" s="6" t="s">
        <v>4549</v>
      </c>
      <c r="R18" s="6" t="s">
        <v>4549</v>
      </c>
      <c r="S18" s="6" t="s">
        <v>4549</v>
      </c>
      <c r="T18" s="6"/>
      <c r="U18" s="6"/>
      <c r="V18" s="6"/>
      <c r="W18" s="6"/>
      <c r="X18" s="6"/>
      <c r="Y18" s="6"/>
      <c r="Z18" s="6"/>
      <c r="AA18" s="6"/>
      <c r="AB18" s="6" t="s">
        <v>4549</v>
      </c>
    </row>
    <row r="19" spans="1:28">
      <c r="A19" s="6">
        <v>102</v>
      </c>
      <c r="B19" s="6" t="str">
        <f t="shared" si="0"/>
        <v>AkhiokWasheteria</v>
      </c>
      <c r="C19" s="6" t="s">
        <v>617</v>
      </c>
      <c r="D19" s="6" t="s">
        <v>64</v>
      </c>
      <c r="E19" s="6" t="s">
        <v>4591</v>
      </c>
      <c r="F19" s="6"/>
      <c r="G19" s="6">
        <v>3500</v>
      </c>
      <c r="H19" s="6">
        <v>2005</v>
      </c>
      <c r="I19" s="6">
        <v>8</v>
      </c>
      <c r="J19" s="6" t="s">
        <v>4555</v>
      </c>
      <c r="K19" s="6">
        <v>31</v>
      </c>
      <c r="L19" s="6" t="s">
        <v>4592</v>
      </c>
      <c r="M19" s="6">
        <v>2</v>
      </c>
      <c r="N19" s="6" t="s">
        <v>4543</v>
      </c>
      <c r="O19" s="6" t="s">
        <v>4593</v>
      </c>
      <c r="P19" s="6" t="s">
        <v>4549</v>
      </c>
      <c r="Q19" s="6" t="s">
        <v>4549</v>
      </c>
      <c r="R19" s="6" t="s">
        <v>4549</v>
      </c>
      <c r="S19" s="6" t="s">
        <v>4549</v>
      </c>
      <c r="T19" s="6"/>
      <c r="U19" s="6"/>
      <c r="V19" s="6" t="s">
        <v>4594</v>
      </c>
      <c r="W19" s="6"/>
      <c r="X19" s="6"/>
      <c r="Y19" s="6"/>
      <c r="Z19" s="6">
        <v>49806</v>
      </c>
      <c r="AA19" s="6"/>
      <c r="AB19" s="6" t="s">
        <v>4549</v>
      </c>
    </row>
    <row r="20" spans="1:28">
      <c r="A20" s="6">
        <v>103</v>
      </c>
      <c r="B20" s="6" t="str">
        <f t="shared" si="0"/>
        <v>AkiachakAKIACHAK K-12 SCHOOL</v>
      </c>
      <c r="C20" s="6" t="s">
        <v>0</v>
      </c>
      <c r="D20" s="6" t="s">
        <v>4595</v>
      </c>
      <c r="E20" s="6" t="s">
        <v>4596</v>
      </c>
      <c r="F20" s="6"/>
      <c r="G20" s="6">
        <v>42404</v>
      </c>
      <c r="H20" s="6">
        <v>2005</v>
      </c>
      <c r="I20" s="6">
        <v>3</v>
      </c>
      <c r="J20" s="6" t="s">
        <v>4541</v>
      </c>
      <c r="K20" s="6">
        <v>9</v>
      </c>
      <c r="L20" s="6" t="s">
        <v>4575</v>
      </c>
      <c r="M20" s="6">
        <v>2</v>
      </c>
      <c r="N20" s="6" t="s">
        <v>4543</v>
      </c>
      <c r="O20" s="6"/>
      <c r="P20" s="6" t="s">
        <v>4549</v>
      </c>
      <c r="Q20" s="6" t="s">
        <v>4549</v>
      </c>
      <c r="R20" s="6" t="s">
        <v>4549</v>
      </c>
      <c r="S20" s="6" t="s">
        <v>4549</v>
      </c>
      <c r="T20" s="6"/>
      <c r="U20" s="6"/>
      <c r="V20" s="6"/>
      <c r="W20" s="6"/>
      <c r="X20" s="6"/>
      <c r="Y20" s="6"/>
      <c r="Z20" s="6"/>
      <c r="AA20" s="6"/>
      <c r="AB20" s="6" t="s">
        <v>4549</v>
      </c>
    </row>
    <row r="21" spans="1:28">
      <c r="A21" s="6">
        <v>103</v>
      </c>
      <c r="B21" s="6" t="str">
        <f t="shared" si="0"/>
        <v>AkiachakARMORY</v>
      </c>
      <c r="C21" s="6" t="s">
        <v>0</v>
      </c>
      <c r="D21" s="6" t="s">
        <v>2296</v>
      </c>
      <c r="E21" s="6"/>
      <c r="F21" s="6"/>
      <c r="G21" s="6"/>
      <c r="H21" s="6"/>
      <c r="I21" s="6">
        <v>9</v>
      </c>
      <c r="J21" s="6" t="s">
        <v>1500</v>
      </c>
      <c r="K21" s="6">
        <v>31</v>
      </c>
      <c r="L21" s="6" t="s">
        <v>4592</v>
      </c>
      <c r="M21" s="6">
        <v>4</v>
      </c>
      <c r="N21" s="6" t="s">
        <v>4584</v>
      </c>
      <c r="O21" s="6"/>
      <c r="P21" s="6" t="s">
        <v>4549</v>
      </c>
      <c r="Q21" s="6" t="s">
        <v>4549</v>
      </c>
      <c r="R21" s="6" t="s">
        <v>4549</v>
      </c>
      <c r="S21" s="6" t="s">
        <v>4549</v>
      </c>
      <c r="T21" s="6"/>
      <c r="U21" s="6"/>
      <c r="V21" s="6"/>
      <c r="W21" s="6"/>
      <c r="X21" s="6"/>
      <c r="Y21" s="6"/>
      <c r="Z21" s="6"/>
      <c r="AA21" s="6"/>
      <c r="AB21" s="6" t="s">
        <v>4549</v>
      </c>
    </row>
    <row r="22" spans="1:28">
      <c r="A22" s="6">
        <v>103</v>
      </c>
      <c r="B22" s="6" t="str">
        <f t="shared" si="0"/>
        <v>AkiachakDISTRICT OFFICE</v>
      </c>
      <c r="C22" s="6" t="s">
        <v>0</v>
      </c>
      <c r="D22" s="6" t="s">
        <v>2295</v>
      </c>
      <c r="E22" s="6" t="s">
        <v>4596</v>
      </c>
      <c r="F22" s="6"/>
      <c r="G22" s="6">
        <v>2800</v>
      </c>
      <c r="H22" s="6"/>
      <c r="I22" s="6">
        <v>3</v>
      </c>
      <c r="J22" s="6" t="s">
        <v>4541</v>
      </c>
      <c r="K22" s="6">
        <v>11</v>
      </c>
      <c r="L22" s="6" t="s">
        <v>4542</v>
      </c>
      <c r="M22" s="6">
        <v>3</v>
      </c>
      <c r="N22" s="6" t="s">
        <v>4570</v>
      </c>
      <c r="O22" s="6"/>
      <c r="P22" s="6" t="s">
        <v>4549</v>
      </c>
      <c r="Q22" s="6" t="s">
        <v>4549</v>
      </c>
      <c r="R22" s="6" t="s">
        <v>4549</v>
      </c>
      <c r="S22" s="6" t="s">
        <v>4549</v>
      </c>
      <c r="T22" s="6"/>
      <c r="U22" s="6"/>
      <c r="V22" s="6"/>
      <c r="W22" s="6"/>
      <c r="X22" s="6"/>
      <c r="Y22" s="6"/>
      <c r="Z22" s="6"/>
      <c r="AA22" s="6"/>
      <c r="AB22" s="6" t="s">
        <v>4549</v>
      </c>
    </row>
    <row r="23" spans="1:28">
      <c r="A23" s="6">
        <v>103</v>
      </c>
      <c r="B23" s="6" t="str">
        <f t="shared" si="0"/>
        <v>AkiachakEquipment Storage</v>
      </c>
      <c r="C23" s="6" t="s">
        <v>0</v>
      </c>
      <c r="D23" s="6" t="s">
        <v>1148</v>
      </c>
      <c r="E23" s="6"/>
      <c r="F23" s="6"/>
      <c r="G23" s="6">
        <v>336</v>
      </c>
      <c r="H23" s="6">
        <v>1981</v>
      </c>
      <c r="I23" s="6">
        <v>2</v>
      </c>
      <c r="J23" s="6" t="s">
        <v>4582</v>
      </c>
      <c r="K23" s="6">
        <v>8</v>
      </c>
      <c r="L23" s="6" t="s">
        <v>4583</v>
      </c>
      <c r="M23" s="6">
        <v>2</v>
      </c>
      <c r="N23" s="6" t="s">
        <v>4543</v>
      </c>
      <c r="O23" s="6" t="s">
        <v>4585</v>
      </c>
      <c r="P23" s="6" t="s">
        <v>4549</v>
      </c>
      <c r="Q23" s="6" t="s">
        <v>4549</v>
      </c>
      <c r="R23" s="6" t="s">
        <v>4549</v>
      </c>
      <c r="S23" s="6" t="s">
        <v>4549</v>
      </c>
      <c r="T23" s="6"/>
      <c r="U23" s="6"/>
      <c r="V23" s="6"/>
      <c r="W23" s="6"/>
      <c r="X23" s="6"/>
      <c r="Y23" s="6"/>
      <c r="Z23" s="6"/>
      <c r="AA23" s="6"/>
      <c r="AB23" s="6" t="s">
        <v>4549</v>
      </c>
    </row>
    <row r="24" spans="1:28">
      <c r="A24" s="6">
        <v>103</v>
      </c>
      <c r="B24" s="6" t="str">
        <f t="shared" si="0"/>
        <v>AkiachakGENERATOR SETS</v>
      </c>
      <c r="C24" s="6" t="s">
        <v>0</v>
      </c>
      <c r="D24" s="6" t="s">
        <v>4597</v>
      </c>
      <c r="E24" s="6" t="s">
        <v>4596</v>
      </c>
      <c r="F24" s="6"/>
      <c r="G24" s="6">
        <v>320</v>
      </c>
      <c r="H24" s="6">
        <v>1979</v>
      </c>
      <c r="I24" s="6">
        <v>8</v>
      </c>
      <c r="J24" s="6" t="s">
        <v>4555</v>
      </c>
      <c r="K24" s="6">
        <v>31</v>
      </c>
      <c r="L24" s="6" t="s">
        <v>4592</v>
      </c>
      <c r="M24" s="6">
        <v>4</v>
      </c>
      <c r="N24" s="6" t="s">
        <v>4584</v>
      </c>
      <c r="O24" s="6"/>
      <c r="P24" s="6" t="s">
        <v>4549</v>
      </c>
      <c r="Q24" s="6" t="s">
        <v>4549</v>
      </c>
      <c r="R24" s="6" t="s">
        <v>4549</v>
      </c>
      <c r="S24" s="6" t="s">
        <v>4549</v>
      </c>
      <c r="T24" s="6"/>
      <c r="U24" s="6"/>
      <c r="V24" s="6"/>
      <c r="W24" s="6"/>
      <c r="X24" s="6"/>
      <c r="Y24" s="6"/>
      <c r="Z24" s="6"/>
      <c r="AA24" s="6"/>
      <c r="AB24" s="6" t="s">
        <v>4549</v>
      </c>
    </row>
    <row r="25" spans="1:28">
      <c r="A25" s="6">
        <v>103</v>
      </c>
      <c r="B25" s="6" t="str">
        <f t="shared" si="0"/>
        <v>AkiachakGENERGE'S ENTERPRISES STORE</v>
      </c>
      <c r="C25" s="6" t="s">
        <v>0</v>
      </c>
      <c r="D25" s="6" t="s">
        <v>2185</v>
      </c>
      <c r="E25" s="6" t="s">
        <v>4598</v>
      </c>
      <c r="F25" s="6">
        <v>1</v>
      </c>
      <c r="G25" s="6">
        <v>2100</v>
      </c>
      <c r="H25" s="6">
        <v>1980</v>
      </c>
      <c r="I25" s="6">
        <v>7</v>
      </c>
      <c r="J25" s="6" t="s">
        <v>4578</v>
      </c>
      <c r="K25" s="6">
        <v>26</v>
      </c>
      <c r="L25" s="6" t="s">
        <v>2194</v>
      </c>
      <c r="M25" s="6">
        <v>3</v>
      </c>
      <c r="N25" s="6" t="s">
        <v>4570</v>
      </c>
      <c r="O25" s="6"/>
      <c r="P25" s="6" t="s">
        <v>4549</v>
      </c>
      <c r="Q25" s="6" t="s">
        <v>4549</v>
      </c>
      <c r="R25" s="6" t="s">
        <v>4549</v>
      </c>
      <c r="S25" s="6" t="s">
        <v>4549</v>
      </c>
      <c r="T25" s="6"/>
      <c r="U25" s="6"/>
      <c r="V25" s="6" t="s">
        <v>3420</v>
      </c>
      <c r="W25" s="6"/>
      <c r="X25" s="6"/>
      <c r="Y25" s="6"/>
      <c r="Z25" s="6"/>
      <c r="AA25" s="6"/>
      <c r="AB25" s="6" t="s">
        <v>4549</v>
      </c>
    </row>
    <row r="26" spans="1:28">
      <c r="A26" s="6">
        <v>103</v>
      </c>
      <c r="B26" s="6" t="str">
        <f t="shared" si="0"/>
        <v>AkiachakMORVARIA CHURCH</v>
      </c>
      <c r="C26" s="6" t="s">
        <v>0</v>
      </c>
      <c r="D26" s="6" t="s">
        <v>2426</v>
      </c>
      <c r="E26" s="6" t="s">
        <v>4599</v>
      </c>
      <c r="F26" s="6"/>
      <c r="G26" s="6"/>
      <c r="H26" s="6"/>
      <c r="I26" s="6">
        <v>3</v>
      </c>
      <c r="J26" s="6" t="s">
        <v>4541</v>
      </c>
      <c r="K26" s="6">
        <v>12</v>
      </c>
      <c r="L26" s="6" t="s">
        <v>4586</v>
      </c>
      <c r="M26" s="6">
        <v>2</v>
      </c>
      <c r="N26" s="6" t="s">
        <v>4543</v>
      </c>
      <c r="O26" s="6"/>
      <c r="P26" s="6" t="s">
        <v>4549</v>
      </c>
      <c r="Q26" s="6" t="s">
        <v>4549</v>
      </c>
      <c r="R26" s="6" t="s">
        <v>4549</v>
      </c>
      <c r="S26" s="6" t="s">
        <v>4549</v>
      </c>
      <c r="T26" s="6"/>
      <c r="U26" s="6"/>
      <c r="V26" s="6"/>
      <c r="W26" s="6"/>
      <c r="X26" s="6"/>
      <c r="Y26" s="6"/>
      <c r="Z26" s="6"/>
      <c r="AA26" s="6"/>
      <c r="AB26" s="6" t="s">
        <v>4549</v>
      </c>
    </row>
    <row r="27" spans="1:28">
      <c r="A27" s="6">
        <v>103</v>
      </c>
      <c r="B27" s="6" t="str">
        <f t="shared" si="0"/>
        <v>AkiachakNATIVE COMMUNITY JAIL</v>
      </c>
      <c r="C27" s="6" t="s">
        <v>0</v>
      </c>
      <c r="D27" s="6" t="s">
        <v>2294</v>
      </c>
      <c r="E27" s="6"/>
      <c r="F27" s="6"/>
      <c r="G27" s="6">
        <v>2490</v>
      </c>
      <c r="H27" s="6">
        <v>1995</v>
      </c>
      <c r="I27" s="6">
        <v>3</v>
      </c>
      <c r="J27" s="6" t="s">
        <v>4541</v>
      </c>
      <c r="K27" s="6">
        <v>11</v>
      </c>
      <c r="L27" s="6" t="s">
        <v>4542</v>
      </c>
      <c r="M27" s="6">
        <v>3</v>
      </c>
      <c r="N27" s="6" t="s">
        <v>4570</v>
      </c>
      <c r="O27" s="6"/>
      <c r="P27" s="6" t="s">
        <v>4549</v>
      </c>
      <c r="Q27" s="6" t="s">
        <v>4549</v>
      </c>
      <c r="R27" s="6" t="s">
        <v>4549</v>
      </c>
      <c r="S27" s="6" t="s">
        <v>4549</v>
      </c>
      <c r="T27" s="6"/>
      <c r="U27" s="6"/>
      <c r="V27" s="6"/>
      <c r="W27" s="6"/>
      <c r="X27" s="6"/>
      <c r="Y27" s="6"/>
      <c r="Z27" s="6"/>
      <c r="AA27" s="6"/>
      <c r="AB27" s="6" t="s">
        <v>4549</v>
      </c>
    </row>
    <row r="28" spans="1:28">
      <c r="A28" s="6">
        <v>103</v>
      </c>
      <c r="B28" s="6" t="str">
        <f t="shared" si="0"/>
        <v>AkiachakOLD HIGH SCHOOL SHOP</v>
      </c>
      <c r="C28" s="6" t="s">
        <v>0</v>
      </c>
      <c r="D28" s="6" t="s">
        <v>3337</v>
      </c>
      <c r="E28" s="6"/>
      <c r="F28" s="6"/>
      <c r="G28" s="6"/>
      <c r="H28" s="6"/>
      <c r="I28" s="6">
        <v>3</v>
      </c>
      <c r="J28" s="6" t="s">
        <v>4541</v>
      </c>
      <c r="K28" s="6">
        <v>9</v>
      </c>
      <c r="L28" s="6" t="s">
        <v>4575</v>
      </c>
      <c r="M28" s="6">
        <v>2</v>
      </c>
      <c r="N28" s="6" t="s">
        <v>4543</v>
      </c>
      <c r="O28" s="6"/>
      <c r="P28" s="6" t="s">
        <v>4549</v>
      </c>
      <c r="Q28" s="6" t="s">
        <v>4549</v>
      </c>
      <c r="R28" s="6" t="s">
        <v>4549</v>
      </c>
      <c r="S28" s="6" t="s">
        <v>4549</v>
      </c>
      <c r="T28" s="6"/>
      <c r="U28" s="6"/>
      <c r="V28" s="6"/>
      <c r="W28" s="6"/>
      <c r="X28" s="6"/>
      <c r="Y28" s="6"/>
      <c r="Z28" s="6"/>
      <c r="AA28" s="6"/>
      <c r="AB28" s="6" t="s">
        <v>4549</v>
      </c>
    </row>
    <row r="29" spans="1:28">
      <c r="A29" s="6">
        <v>103</v>
      </c>
      <c r="B29" s="6" t="str">
        <f t="shared" si="0"/>
        <v>AkiachakPOST OFFICE</v>
      </c>
      <c r="C29" s="6" t="s">
        <v>0</v>
      </c>
      <c r="D29" s="6" t="s">
        <v>2996</v>
      </c>
      <c r="E29" s="6" t="s">
        <v>4600</v>
      </c>
      <c r="F29" s="6">
        <v>1</v>
      </c>
      <c r="G29" s="6"/>
      <c r="H29" s="6">
        <v>1970</v>
      </c>
      <c r="I29" s="6">
        <v>8</v>
      </c>
      <c r="J29" s="6" t="s">
        <v>4555</v>
      </c>
      <c r="K29" s="6">
        <v>31</v>
      </c>
      <c r="L29" s="6" t="s">
        <v>4592</v>
      </c>
      <c r="M29" s="6">
        <v>2</v>
      </c>
      <c r="N29" s="6" t="s">
        <v>4543</v>
      </c>
      <c r="O29" s="6"/>
      <c r="P29" s="6" t="s">
        <v>4549</v>
      </c>
      <c r="Q29" s="6" t="s">
        <v>4549</v>
      </c>
      <c r="R29" s="6" t="s">
        <v>4549</v>
      </c>
      <c r="S29" s="6" t="s">
        <v>4549</v>
      </c>
      <c r="T29" s="6"/>
      <c r="U29" s="6"/>
      <c r="V29" s="6"/>
      <c r="W29" s="6"/>
      <c r="X29" s="6"/>
      <c r="Y29" s="6"/>
      <c r="Z29" s="6"/>
      <c r="AA29" s="6"/>
      <c r="AB29" s="6" t="s">
        <v>4549</v>
      </c>
    </row>
    <row r="30" spans="1:28">
      <c r="A30" s="6">
        <v>103</v>
      </c>
      <c r="B30" s="6" t="str">
        <f t="shared" si="0"/>
        <v>AkiachakPOWER PLANT</v>
      </c>
      <c r="C30" s="6" t="s">
        <v>0</v>
      </c>
      <c r="D30" s="6" t="s">
        <v>4601</v>
      </c>
      <c r="E30" s="6" t="s">
        <v>4596</v>
      </c>
      <c r="F30" s="6"/>
      <c r="G30" s="6">
        <v>1800</v>
      </c>
      <c r="H30" s="6">
        <v>1960</v>
      </c>
      <c r="I30" s="6">
        <v>8</v>
      </c>
      <c r="J30" s="6" t="s">
        <v>4555</v>
      </c>
      <c r="K30" s="6">
        <v>31</v>
      </c>
      <c r="L30" s="6" t="s">
        <v>4592</v>
      </c>
      <c r="M30" s="6">
        <v>4</v>
      </c>
      <c r="N30" s="6" t="s">
        <v>4584</v>
      </c>
      <c r="O30" s="6"/>
      <c r="P30" s="6" t="s">
        <v>4549</v>
      </c>
      <c r="Q30" s="6" t="s">
        <v>4549</v>
      </c>
      <c r="R30" s="6" t="s">
        <v>4549</v>
      </c>
      <c r="S30" s="6" t="s">
        <v>4549</v>
      </c>
      <c r="T30" s="6"/>
      <c r="U30" s="6"/>
      <c r="V30" s="6"/>
      <c r="W30" s="6"/>
      <c r="X30" s="6"/>
      <c r="Y30" s="6"/>
      <c r="Z30" s="6"/>
      <c r="AA30" s="6"/>
      <c r="AB30" s="6" t="s">
        <v>4549</v>
      </c>
    </row>
    <row r="31" spans="1:28">
      <c r="A31" s="6">
        <v>103</v>
      </c>
      <c r="B31" s="6" t="str">
        <f t="shared" si="0"/>
        <v>AkiachakTEACHER HOUSING</v>
      </c>
      <c r="C31" s="6" t="s">
        <v>0</v>
      </c>
      <c r="D31" s="6" t="s">
        <v>3614</v>
      </c>
      <c r="E31" s="6"/>
      <c r="F31" s="6"/>
      <c r="G31" s="6"/>
      <c r="H31" s="6"/>
      <c r="I31" s="6">
        <v>5</v>
      </c>
      <c r="J31" s="6" t="s">
        <v>4602</v>
      </c>
      <c r="K31" s="6">
        <v>20</v>
      </c>
      <c r="L31" s="6" t="s">
        <v>4603</v>
      </c>
      <c r="M31" s="6">
        <v>3</v>
      </c>
      <c r="N31" s="6" t="s">
        <v>4570</v>
      </c>
      <c r="O31" s="6"/>
      <c r="P31" s="6" t="s">
        <v>4549</v>
      </c>
      <c r="Q31" s="6" t="s">
        <v>4549</v>
      </c>
      <c r="R31" s="6" t="s">
        <v>4549</v>
      </c>
      <c r="S31" s="6" t="s">
        <v>4549</v>
      </c>
      <c r="T31" s="6"/>
      <c r="U31" s="6"/>
      <c r="V31" s="6"/>
      <c r="W31" s="6"/>
      <c r="X31" s="6"/>
      <c r="Y31" s="6"/>
      <c r="Z31" s="6"/>
      <c r="AA31" s="6"/>
      <c r="AB31" s="6" t="s">
        <v>4549</v>
      </c>
    </row>
    <row r="32" spans="1:28">
      <c r="A32" s="6">
        <v>103</v>
      </c>
      <c r="B32" s="6" t="str">
        <f t="shared" si="0"/>
        <v>AkiachakTRIBAL COUNCIL BUILDING</v>
      </c>
      <c r="C32" s="6" t="s">
        <v>0</v>
      </c>
      <c r="D32" s="6" t="s">
        <v>2427</v>
      </c>
      <c r="E32" s="6"/>
      <c r="F32" s="6"/>
      <c r="G32" s="6"/>
      <c r="H32" s="6"/>
      <c r="I32" s="6">
        <v>6</v>
      </c>
      <c r="J32" s="6" t="s">
        <v>377</v>
      </c>
      <c r="K32" s="6">
        <v>36</v>
      </c>
      <c r="L32" s="6" t="s">
        <v>377</v>
      </c>
      <c r="M32" s="6">
        <v>3</v>
      </c>
      <c r="N32" s="6" t="s">
        <v>4570</v>
      </c>
      <c r="O32" s="6"/>
      <c r="P32" s="6" t="s">
        <v>4549</v>
      </c>
      <c r="Q32" s="6" t="s">
        <v>4549</v>
      </c>
      <c r="R32" s="6" t="s">
        <v>4549</v>
      </c>
      <c r="S32" s="6" t="s">
        <v>4549</v>
      </c>
      <c r="T32" s="6"/>
      <c r="U32" s="6"/>
      <c r="V32" s="6"/>
      <c r="W32" s="6"/>
      <c r="X32" s="6"/>
      <c r="Y32" s="6"/>
      <c r="Z32" s="6"/>
      <c r="AA32" s="6"/>
      <c r="AB32" s="6" t="s">
        <v>4549</v>
      </c>
    </row>
    <row r="33" spans="1:28">
      <c r="A33" s="6">
        <v>103</v>
      </c>
      <c r="B33" s="6" t="str">
        <f t="shared" si="0"/>
        <v>AkiachakUNITED UTILITIES</v>
      </c>
      <c r="C33" s="6" t="s">
        <v>0</v>
      </c>
      <c r="D33" s="6" t="s">
        <v>2568</v>
      </c>
      <c r="E33" s="6"/>
      <c r="F33" s="6"/>
      <c r="G33" s="6"/>
      <c r="H33" s="6"/>
      <c r="I33" s="6">
        <v>8</v>
      </c>
      <c r="J33" s="6" t="s">
        <v>4555</v>
      </c>
      <c r="K33" s="6">
        <v>31</v>
      </c>
      <c r="L33" s="6" t="s">
        <v>4592</v>
      </c>
      <c r="M33" s="6">
        <v>4</v>
      </c>
      <c r="N33" s="6" t="s">
        <v>4584</v>
      </c>
      <c r="O33" s="6"/>
      <c r="P33" s="6" t="s">
        <v>4549</v>
      </c>
      <c r="Q33" s="6" t="s">
        <v>4549</v>
      </c>
      <c r="R33" s="6" t="s">
        <v>4549</v>
      </c>
      <c r="S33" s="6" t="s">
        <v>4549</v>
      </c>
      <c r="T33" s="6"/>
      <c r="U33" s="6"/>
      <c r="V33" s="6"/>
      <c r="W33" s="6"/>
      <c r="X33" s="6"/>
      <c r="Y33" s="6"/>
      <c r="Z33" s="6"/>
      <c r="AA33" s="6"/>
      <c r="AB33" s="6" t="s">
        <v>4549</v>
      </c>
    </row>
    <row r="34" spans="1:28">
      <c r="A34" s="6">
        <v>103</v>
      </c>
      <c r="B34" s="6" t="str">
        <f t="shared" si="0"/>
        <v>AkiachakVillage Corporation (Akiachak, Limited)</v>
      </c>
      <c r="C34" s="6" t="s">
        <v>0</v>
      </c>
      <c r="D34" s="6" t="s">
        <v>2997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 t="s">
        <v>4549</v>
      </c>
      <c r="Q34" s="6" t="s">
        <v>4549</v>
      </c>
      <c r="R34" s="6" t="s">
        <v>4549</v>
      </c>
      <c r="S34" s="6" t="s">
        <v>4549</v>
      </c>
      <c r="T34" s="6"/>
      <c r="U34" s="6"/>
      <c r="V34" s="6"/>
      <c r="W34" s="6"/>
      <c r="X34" s="6"/>
      <c r="Y34" s="6"/>
      <c r="Z34" s="6"/>
      <c r="AA34" s="6"/>
      <c r="AB34" s="6" t="s">
        <v>4549</v>
      </c>
    </row>
    <row r="35" spans="1:28">
      <c r="A35" s="6">
        <v>103</v>
      </c>
      <c r="B35" s="6" t="str">
        <f t="shared" si="0"/>
        <v>AkiachakVillage Council</v>
      </c>
      <c r="C35" s="6" t="s">
        <v>0</v>
      </c>
      <c r="D35" s="6" t="s">
        <v>63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 t="s">
        <v>4549</v>
      </c>
      <c r="Q35" s="6" t="s">
        <v>4549</v>
      </c>
      <c r="R35" s="6" t="s">
        <v>4549</v>
      </c>
      <c r="S35" s="6" t="s">
        <v>4549</v>
      </c>
      <c r="T35" s="6"/>
      <c r="U35" s="6"/>
      <c r="V35" s="6"/>
      <c r="W35" s="6"/>
      <c r="X35" s="6"/>
      <c r="Y35" s="6"/>
      <c r="Z35" s="6"/>
      <c r="AA35" s="6"/>
      <c r="AB35" s="6" t="s">
        <v>4549</v>
      </c>
    </row>
    <row r="36" spans="1:28">
      <c r="A36" s="6">
        <v>103</v>
      </c>
      <c r="B36" s="6" t="str">
        <f t="shared" si="0"/>
        <v>AkiachakVILLAGE SHOP</v>
      </c>
      <c r="C36" s="6" t="s">
        <v>0</v>
      </c>
      <c r="D36" s="6" t="s">
        <v>2572</v>
      </c>
      <c r="E36" s="6"/>
      <c r="F36" s="6"/>
      <c r="G36" s="6"/>
      <c r="H36" s="6"/>
      <c r="I36" s="6">
        <v>7</v>
      </c>
      <c r="J36" s="6" t="s">
        <v>4578</v>
      </c>
      <c r="K36" s="6">
        <v>26</v>
      </c>
      <c r="L36" s="6" t="s">
        <v>2194</v>
      </c>
      <c r="M36" s="6">
        <v>3</v>
      </c>
      <c r="N36" s="6" t="s">
        <v>4570</v>
      </c>
      <c r="O36" s="6"/>
      <c r="P36" s="6" t="s">
        <v>4549</v>
      </c>
      <c r="Q36" s="6" t="s">
        <v>4549</v>
      </c>
      <c r="R36" s="6" t="s">
        <v>4549</v>
      </c>
      <c r="S36" s="6" t="s">
        <v>4549</v>
      </c>
      <c r="T36" s="6"/>
      <c r="U36" s="6"/>
      <c r="V36" s="6"/>
      <c r="W36" s="6"/>
      <c r="X36" s="6"/>
      <c r="Y36" s="6"/>
      <c r="Z36" s="6"/>
      <c r="AA36" s="6"/>
      <c r="AB36" s="6" t="s">
        <v>4549</v>
      </c>
    </row>
    <row r="37" spans="1:28">
      <c r="A37" s="6">
        <v>103</v>
      </c>
      <c r="B37" s="6" t="str">
        <f t="shared" si="0"/>
        <v>AkiachakYOUTH &amp; ELDERS BUILDING</v>
      </c>
      <c r="C37" s="6" t="s">
        <v>0</v>
      </c>
      <c r="D37" s="6" t="s">
        <v>3338</v>
      </c>
      <c r="E37" s="6"/>
      <c r="F37" s="6"/>
      <c r="G37" s="6"/>
      <c r="H37" s="6"/>
      <c r="I37" s="6">
        <v>3</v>
      </c>
      <c r="J37" s="6" t="s">
        <v>4541</v>
      </c>
      <c r="K37" s="6">
        <v>9</v>
      </c>
      <c r="L37" s="6" t="s">
        <v>4575</v>
      </c>
      <c r="M37" s="6">
        <v>2</v>
      </c>
      <c r="N37" s="6" t="s">
        <v>4543</v>
      </c>
      <c r="O37" s="6"/>
      <c r="P37" s="6" t="s">
        <v>4549</v>
      </c>
      <c r="Q37" s="6" t="s">
        <v>4549</v>
      </c>
      <c r="R37" s="6" t="s">
        <v>4549</v>
      </c>
      <c r="S37" s="6" t="s">
        <v>4549</v>
      </c>
      <c r="T37" s="6"/>
      <c r="U37" s="6"/>
      <c r="V37" s="6"/>
      <c r="W37" s="6"/>
      <c r="X37" s="6"/>
      <c r="Y37" s="6"/>
      <c r="Z37" s="6"/>
      <c r="AA37" s="6"/>
      <c r="AB37" s="6" t="s">
        <v>4549</v>
      </c>
    </row>
    <row r="38" spans="1:28">
      <c r="A38" s="6">
        <v>104</v>
      </c>
      <c r="B38" s="6" t="str">
        <f t="shared" si="0"/>
        <v>AkiakAkiak Village Council</v>
      </c>
      <c r="C38" s="6" t="s">
        <v>16</v>
      </c>
      <c r="D38" s="6" t="s">
        <v>19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 t="s">
        <v>4549</v>
      </c>
      <c r="Q38" s="6" t="s">
        <v>4549</v>
      </c>
      <c r="R38" s="6" t="s">
        <v>4549</v>
      </c>
      <c r="S38" s="6" t="s">
        <v>4549</v>
      </c>
      <c r="T38" s="6"/>
      <c r="U38" s="6"/>
      <c r="V38" s="6"/>
      <c r="W38" s="6"/>
      <c r="X38" s="6"/>
      <c r="Y38" s="6"/>
      <c r="Z38" s="6"/>
      <c r="AA38" s="6"/>
      <c r="AB38" s="6" t="s">
        <v>4549</v>
      </c>
    </row>
    <row r="39" spans="1:28">
      <c r="A39" s="6">
        <v>104</v>
      </c>
      <c r="B39" s="6" t="str">
        <f t="shared" si="0"/>
        <v>AkiakANTHC STORAGE</v>
      </c>
      <c r="C39" s="6" t="s">
        <v>16</v>
      </c>
      <c r="D39" s="6" t="s">
        <v>4604</v>
      </c>
      <c r="E39" s="6"/>
      <c r="F39" s="6"/>
      <c r="G39" s="6"/>
      <c r="H39" s="6"/>
      <c r="I39" s="6">
        <v>2</v>
      </c>
      <c r="J39" s="6" t="s">
        <v>4582</v>
      </c>
      <c r="K39" s="6">
        <v>8</v>
      </c>
      <c r="L39" s="6" t="s">
        <v>4583</v>
      </c>
      <c r="M39" s="6">
        <v>3</v>
      </c>
      <c r="N39" s="6" t="s">
        <v>4570</v>
      </c>
      <c r="O39" s="6"/>
      <c r="P39" s="6" t="s">
        <v>4549</v>
      </c>
      <c r="Q39" s="6" t="s">
        <v>4549</v>
      </c>
      <c r="R39" s="6" t="s">
        <v>4549</v>
      </c>
      <c r="S39" s="6" t="s">
        <v>4549</v>
      </c>
      <c r="T39" s="6"/>
      <c r="U39" s="6"/>
      <c r="V39" s="6"/>
      <c r="W39" s="6"/>
      <c r="X39" s="6"/>
      <c r="Y39" s="6"/>
      <c r="Z39" s="6"/>
      <c r="AA39" s="6"/>
      <c r="AB39" s="6" t="s">
        <v>4549</v>
      </c>
    </row>
    <row r="40" spans="1:28">
      <c r="A40" s="6">
        <v>104</v>
      </c>
      <c r="B40" s="6" t="str">
        <f t="shared" si="0"/>
        <v>AkiakARMORY</v>
      </c>
      <c r="C40" s="6" t="s">
        <v>16</v>
      </c>
      <c r="D40" s="6" t="s">
        <v>2296</v>
      </c>
      <c r="E40" s="6"/>
      <c r="F40" s="6"/>
      <c r="G40" s="6"/>
      <c r="H40" s="6"/>
      <c r="I40" s="6">
        <v>8</v>
      </c>
      <c r="J40" s="6" t="s">
        <v>4555</v>
      </c>
      <c r="K40" s="6">
        <v>31</v>
      </c>
      <c r="L40" s="6" t="s">
        <v>4592</v>
      </c>
      <c r="M40" s="6">
        <v>3</v>
      </c>
      <c r="N40" s="6" t="s">
        <v>4570</v>
      </c>
      <c r="O40" s="6"/>
      <c r="P40" s="6" t="s">
        <v>4549</v>
      </c>
      <c r="Q40" s="6" t="s">
        <v>4549</v>
      </c>
      <c r="R40" s="6" t="s">
        <v>4549</v>
      </c>
      <c r="S40" s="6" t="s">
        <v>4549</v>
      </c>
      <c r="T40" s="6"/>
      <c r="U40" s="6"/>
      <c r="V40" s="6"/>
      <c r="W40" s="6"/>
      <c r="X40" s="6"/>
      <c r="Y40" s="6"/>
      <c r="Z40" s="6"/>
      <c r="AA40" s="6"/>
      <c r="AB40" s="6" t="s">
        <v>4549</v>
      </c>
    </row>
    <row r="41" spans="1:28">
      <c r="A41" s="6">
        <v>104</v>
      </c>
      <c r="B41" s="6" t="str">
        <f t="shared" si="0"/>
        <v>AkiakCity of Akiak</v>
      </c>
      <c r="C41" s="6" t="s">
        <v>16</v>
      </c>
      <c r="D41" s="6" t="s">
        <v>4605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 t="s">
        <v>4549</v>
      </c>
      <c r="Q41" s="6" t="s">
        <v>4549</v>
      </c>
      <c r="R41" s="6" t="s">
        <v>4549</v>
      </c>
      <c r="S41" s="6" t="s">
        <v>4549</v>
      </c>
      <c r="T41" s="6"/>
      <c r="U41" s="6"/>
      <c r="V41" s="6"/>
      <c r="W41" s="6"/>
      <c r="X41" s="6"/>
      <c r="Y41" s="6"/>
      <c r="Z41" s="6"/>
      <c r="AA41" s="6"/>
      <c r="AB41" s="6" t="s">
        <v>4549</v>
      </c>
    </row>
    <row r="42" spans="1:28">
      <c r="A42" s="6">
        <v>104</v>
      </c>
      <c r="B42" s="6" t="str">
        <f t="shared" si="0"/>
        <v>AkiakCITY OF AKIAK BUILDING</v>
      </c>
      <c r="C42" s="6" t="s">
        <v>16</v>
      </c>
      <c r="D42" s="6" t="s">
        <v>2574</v>
      </c>
      <c r="E42" s="6" t="s">
        <v>4606</v>
      </c>
      <c r="F42" s="6"/>
      <c r="G42" s="6">
        <v>1920</v>
      </c>
      <c r="H42" s="6"/>
      <c r="I42" s="6">
        <v>6</v>
      </c>
      <c r="J42" s="6" t="s">
        <v>377</v>
      </c>
      <c r="K42" s="6">
        <v>36</v>
      </c>
      <c r="L42" s="6" t="s">
        <v>377</v>
      </c>
      <c r="M42" s="6">
        <v>3</v>
      </c>
      <c r="N42" s="6" t="s">
        <v>4570</v>
      </c>
      <c r="O42" s="6" t="s">
        <v>4607</v>
      </c>
      <c r="P42" s="6" t="s">
        <v>4549</v>
      </c>
      <c r="Q42" s="6" t="s">
        <v>4549</v>
      </c>
      <c r="R42" s="6" t="s">
        <v>4549</v>
      </c>
      <c r="S42" s="6" t="s">
        <v>4549</v>
      </c>
      <c r="T42" s="6"/>
      <c r="U42" s="6"/>
      <c r="V42" s="6" t="s">
        <v>4608</v>
      </c>
      <c r="W42" s="6"/>
      <c r="X42" s="6"/>
      <c r="Y42" s="6"/>
      <c r="Z42" s="6">
        <v>450</v>
      </c>
      <c r="AA42" s="6"/>
      <c r="AB42" s="6" t="s">
        <v>4549</v>
      </c>
    </row>
    <row r="43" spans="1:28">
      <c r="A43" s="6">
        <v>104</v>
      </c>
      <c r="B43" s="6" t="str">
        <f t="shared" si="0"/>
        <v>AkiakCOMMUNITY BUILDING</v>
      </c>
      <c r="C43" s="6" t="s">
        <v>16</v>
      </c>
      <c r="D43" s="6" t="s">
        <v>75</v>
      </c>
      <c r="E43" s="6"/>
      <c r="F43" s="6"/>
      <c r="G43" s="6">
        <v>2492</v>
      </c>
      <c r="H43" s="6">
        <v>2006</v>
      </c>
      <c r="I43" s="6">
        <v>9</v>
      </c>
      <c r="J43" s="6" t="s">
        <v>1500</v>
      </c>
      <c r="K43" s="6">
        <v>34</v>
      </c>
      <c r="L43" s="6" t="s">
        <v>4551</v>
      </c>
      <c r="M43" s="6">
        <v>2</v>
      </c>
      <c r="N43" s="6" t="s">
        <v>4543</v>
      </c>
      <c r="O43" s="6"/>
      <c r="P43" s="6" t="s">
        <v>4549</v>
      </c>
      <c r="Q43" s="6" t="s">
        <v>4549</v>
      </c>
      <c r="R43" s="6" t="s">
        <v>4549</v>
      </c>
      <c r="S43" s="6" t="s">
        <v>4549</v>
      </c>
      <c r="T43" s="6"/>
      <c r="U43" s="6"/>
      <c r="V43" s="6"/>
      <c r="W43" s="6"/>
      <c r="X43" s="6"/>
      <c r="Y43" s="6"/>
      <c r="Z43" s="6"/>
      <c r="AA43" s="6"/>
      <c r="AB43" s="6" t="s">
        <v>4549</v>
      </c>
    </row>
    <row r="44" spans="1:28">
      <c r="A44" s="6">
        <v>104</v>
      </c>
      <c r="B44" s="6" t="str">
        <f t="shared" si="0"/>
        <v>AkiakEARLY CHILDHOOD OFFICE</v>
      </c>
      <c r="C44" s="6" t="s">
        <v>16</v>
      </c>
      <c r="D44" s="6" t="s">
        <v>4609</v>
      </c>
      <c r="E44" s="6" t="s">
        <v>4610</v>
      </c>
      <c r="F44" s="6"/>
      <c r="G44" s="6"/>
      <c r="H44" s="6"/>
      <c r="I44" s="6">
        <v>3</v>
      </c>
      <c r="J44" s="6" t="s">
        <v>4541</v>
      </c>
      <c r="K44" s="6">
        <v>9</v>
      </c>
      <c r="L44" s="6" t="s">
        <v>4575</v>
      </c>
      <c r="M44" s="6">
        <v>2</v>
      </c>
      <c r="N44" s="6" t="s">
        <v>4543</v>
      </c>
      <c r="O44" s="6"/>
      <c r="P44" s="6" t="s">
        <v>4549</v>
      </c>
      <c r="Q44" s="6" t="s">
        <v>4549</v>
      </c>
      <c r="R44" s="6" t="s">
        <v>4549</v>
      </c>
      <c r="S44" s="6" t="s">
        <v>4549</v>
      </c>
      <c r="T44" s="6"/>
      <c r="U44" s="6"/>
      <c r="V44" s="6"/>
      <c r="W44" s="6"/>
      <c r="X44" s="6"/>
      <c r="Y44" s="6"/>
      <c r="Z44" s="6"/>
      <c r="AA44" s="6"/>
      <c r="AB44" s="6" t="s">
        <v>4549</v>
      </c>
    </row>
    <row r="45" spans="1:28">
      <c r="A45" s="6">
        <v>104</v>
      </c>
      <c r="B45" s="6" t="str">
        <f t="shared" si="0"/>
        <v>AkiakGENERATOR SETS (2) TOTAL</v>
      </c>
      <c r="C45" s="6" t="s">
        <v>16</v>
      </c>
      <c r="D45" s="6" t="s">
        <v>4611</v>
      </c>
      <c r="E45" s="6" t="s">
        <v>4612</v>
      </c>
      <c r="F45" s="6"/>
      <c r="G45" s="6">
        <v>320</v>
      </c>
      <c r="H45" s="6">
        <v>1994</v>
      </c>
      <c r="I45" s="6">
        <v>8</v>
      </c>
      <c r="J45" s="6" t="s">
        <v>4555</v>
      </c>
      <c r="K45" s="6">
        <v>31</v>
      </c>
      <c r="L45" s="6" t="s">
        <v>4592</v>
      </c>
      <c r="M45" s="6">
        <v>4</v>
      </c>
      <c r="N45" s="6" t="s">
        <v>4584</v>
      </c>
      <c r="O45" s="6"/>
      <c r="P45" s="6" t="s">
        <v>4549</v>
      </c>
      <c r="Q45" s="6" t="s">
        <v>4549</v>
      </c>
      <c r="R45" s="6" t="s">
        <v>4549</v>
      </c>
      <c r="S45" s="6" t="s">
        <v>4549</v>
      </c>
      <c r="T45" s="6"/>
      <c r="U45" s="6"/>
      <c r="V45" s="6"/>
      <c r="W45" s="6"/>
      <c r="X45" s="6"/>
      <c r="Y45" s="6"/>
      <c r="Z45" s="6"/>
      <c r="AA45" s="6"/>
      <c r="AB45" s="6" t="s">
        <v>4549</v>
      </c>
    </row>
    <row r="46" spans="1:28">
      <c r="A46" s="6">
        <v>104</v>
      </c>
      <c r="B46" s="6" t="str">
        <f t="shared" si="0"/>
        <v>AkiakHEAD START</v>
      </c>
      <c r="C46" s="6" t="s">
        <v>16</v>
      </c>
      <c r="D46" s="6" t="s">
        <v>4613</v>
      </c>
      <c r="E46" s="6"/>
      <c r="F46" s="6"/>
      <c r="G46" s="6"/>
      <c r="H46" s="6"/>
      <c r="I46" s="6">
        <v>3</v>
      </c>
      <c r="J46" s="6" t="s">
        <v>4541</v>
      </c>
      <c r="K46" s="6">
        <v>9</v>
      </c>
      <c r="L46" s="6" t="s">
        <v>4575</v>
      </c>
      <c r="M46" s="6">
        <v>2</v>
      </c>
      <c r="N46" s="6" t="s">
        <v>4543</v>
      </c>
      <c r="O46" s="6"/>
      <c r="P46" s="6" t="s">
        <v>4549</v>
      </c>
      <c r="Q46" s="6" t="s">
        <v>4549</v>
      </c>
      <c r="R46" s="6" t="s">
        <v>4549</v>
      </c>
      <c r="S46" s="6" t="s">
        <v>4549</v>
      </c>
      <c r="T46" s="6"/>
      <c r="U46" s="6"/>
      <c r="V46" s="6"/>
      <c r="W46" s="6"/>
      <c r="X46" s="6"/>
      <c r="Y46" s="6"/>
      <c r="Z46" s="6"/>
      <c r="AA46" s="6"/>
      <c r="AB46" s="6" t="s">
        <v>4549</v>
      </c>
    </row>
    <row r="47" spans="1:28">
      <c r="A47" s="6">
        <v>104</v>
      </c>
      <c r="B47" s="6" t="str">
        <f t="shared" si="0"/>
        <v>AkiakHEALTH CLINIC</v>
      </c>
      <c r="C47" s="6" t="s">
        <v>16</v>
      </c>
      <c r="D47" s="6" t="s">
        <v>4614</v>
      </c>
      <c r="E47" s="6"/>
      <c r="F47" s="6"/>
      <c r="G47" s="6"/>
      <c r="H47" s="6"/>
      <c r="I47" s="6">
        <v>4</v>
      </c>
      <c r="J47" s="6" t="s">
        <v>4615</v>
      </c>
      <c r="K47" s="6">
        <v>16</v>
      </c>
      <c r="L47" s="6" t="s">
        <v>4616</v>
      </c>
      <c r="M47" s="6">
        <v>3</v>
      </c>
      <c r="N47" s="6" t="s">
        <v>4570</v>
      </c>
      <c r="O47" s="6"/>
      <c r="P47" s="6" t="s">
        <v>4549</v>
      </c>
      <c r="Q47" s="6" t="s">
        <v>4549</v>
      </c>
      <c r="R47" s="6" t="s">
        <v>4549</v>
      </c>
      <c r="S47" s="6" t="s">
        <v>4549</v>
      </c>
      <c r="T47" s="6"/>
      <c r="U47" s="6"/>
      <c r="V47" s="6"/>
      <c r="W47" s="6"/>
      <c r="X47" s="6"/>
      <c r="Y47" s="6"/>
      <c r="Z47" s="6"/>
      <c r="AA47" s="6"/>
      <c r="AB47" s="6" t="s">
        <v>4549</v>
      </c>
    </row>
    <row r="48" spans="1:28">
      <c r="A48" s="6">
        <v>104</v>
      </c>
      <c r="B48" s="6" t="str">
        <f t="shared" si="0"/>
        <v>AkiakKokarmuit Corporation</v>
      </c>
      <c r="C48" s="6" t="s">
        <v>16</v>
      </c>
      <c r="D48" s="6" t="s">
        <v>29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 t="s">
        <v>4549</v>
      </c>
      <c r="Q48" s="6" t="s">
        <v>4549</v>
      </c>
      <c r="R48" s="6" t="s">
        <v>4549</v>
      </c>
      <c r="S48" s="6" t="s">
        <v>4549</v>
      </c>
      <c r="T48" s="6"/>
      <c r="U48" s="6"/>
      <c r="V48" s="6"/>
      <c r="W48" s="6"/>
      <c r="X48" s="6"/>
      <c r="Y48" s="6"/>
      <c r="Z48" s="6"/>
      <c r="AA48" s="6"/>
      <c r="AB48" s="6" t="s">
        <v>4549</v>
      </c>
    </row>
    <row r="49" spans="1:28">
      <c r="A49" s="6">
        <v>104</v>
      </c>
      <c r="B49" s="6" t="str">
        <f t="shared" si="0"/>
        <v>AkiakKOKARMUIT CORPORATION</v>
      </c>
      <c r="C49" s="6" t="s">
        <v>16</v>
      </c>
      <c r="D49" s="6" t="s">
        <v>2999</v>
      </c>
      <c r="E49" s="6" t="s">
        <v>4617</v>
      </c>
      <c r="F49" s="6"/>
      <c r="G49" s="6"/>
      <c r="H49" s="6">
        <v>1984</v>
      </c>
      <c r="I49" s="6">
        <v>6</v>
      </c>
      <c r="J49" s="6" t="s">
        <v>377</v>
      </c>
      <c r="K49" s="6">
        <v>36</v>
      </c>
      <c r="L49" s="6" t="s">
        <v>377</v>
      </c>
      <c r="M49" s="6">
        <v>3</v>
      </c>
      <c r="N49" s="6" t="s">
        <v>4570</v>
      </c>
      <c r="O49" s="6"/>
      <c r="P49" s="6" t="s">
        <v>4549</v>
      </c>
      <c r="Q49" s="6" t="s">
        <v>4549</v>
      </c>
      <c r="R49" s="6" t="s">
        <v>4549</v>
      </c>
      <c r="S49" s="6" t="s">
        <v>4549</v>
      </c>
      <c r="T49" s="6"/>
      <c r="U49" s="6"/>
      <c r="V49" s="6" t="s">
        <v>4553</v>
      </c>
      <c r="W49" s="6"/>
      <c r="X49" s="6"/>
      <c r="Y49" s="6"/>
      <c r="Z49" s="6"/>
      <c r="AA49" s="6"/>
      <c r="AB49" s="6" t="s">
        <v>4549</v>
      </c>
    </row>
    <row r="50" spans="1:28">
      <c r="A50" s="6">
        <v>104</v>
      </c>
      <c r="B50" s="6" t="str">
        <f t="shared" si="0"/>
        <v>AkiakMOVARIAN CHURCH</v>
      </c>
      <c r="C50" s="6" t="s">
        <v>16</v>
      </c>
      <c r="D50" s="6" t="s">
        <v>4618</v>
      </c>
      <c r="E50" s="6"/>
      <c r="F50" s="6"/>
      <c r="G50" s="6"/>
      <c r="H50" s="6"/>
      <c r="I50" s="6">
        <v>4</v>
      </c>
      <c r="J50" s="6" t="s">
        <v>4615</v>
      </c>
      <c r="K50" s="6">
        <v>12</v>
      </c>
      <c r="L50" s="6" t="s">
        <v>4586</v>
      </c>
      <c r="M50" s="6">
        <v>2</v>
      </c>
      <c r="N50" s="6" t="s">
        <v>4543</v>
      </c>
      <c r="O50" s="6"/>
      <c r="P50" s="6" t="s">
        <v>4549</v>
      </c>
      <c r="Q50" s="6" t="s">
        <v>4549</v>
      </c>
      <c r="R50" s="6" t="s">
        <v>4549</v>
      </c>
      <c r="S50" s="6" t="s">
        <v>4549</v>
      </c>
      <c r="T50" s="6"/>
      <c r="U50" s="6"/>
      <c r="V50" s="6"/>
      <c r="W50" s="6"/>
      <c r="X50" s="6"/>
      <c r="Y50" s="6"/>
      <c r="Z50" s="6"/>
      <c r="AA50" s="6"/>
      <c r="AB50" s="6" t="s">
        <v>4549</v>
      </c>
    </row>
    <row r="51" spans="1:28">
      <c r="A51" s="6">
        <v>104</v>
      </c>
      <c r="B51" s="6" t="str">
        <f t="shared" si="0"/>
        <v>AkiakOLD CHURCH</v>
      </c>
      <c r="C51" s="6" t="s">
        <v>16</v>
      </c>
      <c r="D51" s="6" t="s">
        <v>4619</v>
      </c>
      <c r="E51" s="6"/>
      <c r="F51" s="6"/>
      <c r="G51" s="6"/>
      <c r="H51" s="6"/>
      <c r="I51" s="6">
        <v>4</v>
      </c>
      <c r="J51" s="6" t="s">
        <v>4615</v>
      </c>
      <c r="K51" s="6">
        <v>12</v>
      </c>
      <c r="L51" s="6" t="s">
        <v>4586</v>
      </c>
      <c r="M51" s="6">
        <v>2</v>
      </c>
      <c r="N51" s="6" t="s">
        <v>4543</v>
      </c>
      <c r="O51" s="6"/>
      <c r="P51" s="6" t="s">
        <v>4549</v>
      </c>
      <c r="Q51" s="6" t="s">
        <v>4549</v>
      </c>
      <c r="R51" s="6" t="s">
        <v>4549</v>
      </c>
      <c r="S51" s="6" t="s">
        <v>4549</v>
      </c>
      <c r="T51" s="6"/>
      <c r="U51" s="6"/>
      <c r="V51" s="6"/>
      <c r="W51" s="6"/>
      <c r="X51" s="6"/>
      <c r="Y51" s="6"/>
      <c r="Z51" s="6"/>
      <c r="AA51" s="6"/>
      <c r="AB51" s="6" t="s">
        <v>4549</v>
      </c>
    </row>
    <row r="52" spans="1:28">
      <c r="A52" s="6">
        <v>104</v>
      </c>
      <c r="B52" s="6" t="str">
        <f t="shared" si="0"/>
        <v>AkiakOLD HIGH SCHOOL WOOD SHOP</v>
      </c>
      <c r="C52" s="6" t="s">
        <v>16</v>
      </c>
      <c r="D52" s="6" t="s">
        <v>4620</v>
      </c>
      <c r="E52" s="6"/>
      <c r="F52" s="6"/>
      <c r="G52" s="6"/>
      <c r="H52" s="6"/>
      <c r="I52" s="6">
        <v>3</v>
      </c>
      <c r="J52" s="6" t="s">
        <v>4541</v>
      </c>
      <c r="K52" s="6">
        <v>9</v>
      </c>
      <c r="L52" s="6" t="s">
        <v>4575</v>
      </c>
      <c r="M52" s="6">
        <v>2</v>
      </c>
      <c r="N52" s="6" t="s">
        <v>4543</v>
      </c>
      <c r="O52" s="6"/>
      <c r="P52" s="6" t="s">
        <v>4549</v>
      </c>
      <c r="Q52" s="6" t="s">
        <v>4549</v>
      </c>
      <c r="R52" s="6" t="s">
        <v>4549</v>
      </c>
      <c r="S52" s="6" t="s">
        <v>4549</v>
      </c>
      <c r="T52" s="6"/>
      <c r="U52" s="6"/>
      <c r="V52" s="6"/>
      <c r="W52" s="6"/>
      <c r="X52" s="6"/>
      <c r="Y52" s="6"/>
      <c r="Z52" s="6"/>
      <c r="AA52" s="6"/>
      <c r="AB52" s="6" t="s">
        <v>4549</v>
      </c>
    </row>
    <row r="53" spans="1:28">
      <c r="A53" s="6">
        <v>104</v>
      </c>
      <c r="B53" s="6" t="str">
        <f t="shared" si="0"/>
        <v>AkiakOLD KOKARMUIT STORAGE</v>
      </c>
      <c r="C53" s="6" t="s">
        <v>16</v>
      </c>
      <c r="D53" s="6" t="s">
        <v>4621</v>
      </c>
      <c r="E53" s="6"/>
      <c r="F53" s="6"/>
      <c r="G53" s="6"/>
      <c r="H53" s="6"/>
      <c r="I53" s="6">
        <v>2</v>
      </c>
      <c r="J53" s="6" t="s">
        <v>4582</v>
      </c>
      <c r="K53" s="6">
        <v>8</v>
      </c>
      <c r="L53" s="6" t="s">
        <v>4583</v>
      </c>
      <c r="M53" s="6">
        <v>3</v>
      </c>
      <c r="N53" s="6" t="s">
        <v>4570</v>
      </c>
      <c r="O53" s="6"/>
      <c r="P53" s="6" t="s">
        <v>4549</v>
      </c>
      <c r="Q53" s="6" t="s">
        <v>4549</v>
      </c>
      <c r="R53" s="6" t="s">
        <v>4549</v>
      </c>
      <c r="S53" s="6" t="s">
        <v>4549</v>
      </c>
      <c r="T53" s="6"/>
      <c r="U53" s="6"/>
      <c r="V53" s="6"/>
      <c r="W53" s="6"/>
      <c r="X53" s="6"/>
      <c r="Y53" s="6"/>
      <c r="Z53" s="6"/>
      <c r="AA53" s="6"/>
      <c r="AB53" s="6" t="s">
        <v>4549</v>
      </c>
    </row>
    <row r="54" spans="1:28">
      <c r="A54" s="6">
        <v>104</v>
      </c>
      <c r="B54" s="6" t="str">
        <f t="shared" si="0"/>
        <v>AkiakOLD POST OFFICE</v>
      </c>
      <c r="C54" s="6" t="s">
        <v>16</v>
      </c>
      <c r="D54" s="6" t="s">
        <v>2998</v>
      </c>
      <c r="E54" s="6"/>
      <c r="F54" s="6"/>
      <c r="G54" s="6"/>
      <c r="H54" s="6"/>
      <c r="I54" s="6">
        <v>8</v>
      </c>
      <c r="J54" s="6" t="s">
        <v>4555</v>
      </c>
      <c r="K54" s="6">
        <v>31</v>
      </c>
      <c r="L54" s="6" t="s">
        <v>4592</v>
      </c>
      <c r="M54" s="6">
        <v>3</v>
      </c>
      <c r="N54" s="6" t="s">
        <v>4570</v>
      </c>
      <c r="O54" s="6"/>
      <c r="P54" s="6" t="s">
        <v>4549</v>
      </c>
      <c r="Q54" s="6" t="s">
        <v>4549</v>
      </c>
      <c r="R54" s="6" t="s">
        <v>4549</v>
      </c>
      <c r="S54" s="6" t="s">
        <v>4549</v>
      </c>
      <c r="T54" s="6"/>
      <c r="U54" s="6"/>
      <c r="V54" s="6"/>
      <c r="W54" s="6"/>
      <c r="X54" s="6"/>
      <c r="Y54" s="6"/>
      <c r="Z54" s="6"/>
      <c r="AA54" s="6"/>
      <c r="AB54" s="6" t="s">
        <v>4549</v>
      </c>
    </row>
    <row r="55" spans="1:28">
      <c r="A55" s="6">
        <v>104</v>
      </c>
      <c r="B55" s="6" t="str">
        <f t="shared" si="0"/>
        <v>AkiakOLD POWER PLANT</v>
      </c>
      <c r="C55" s="6" t="s">
        <v>16</v>
      </c>
      <c r="D55" s="6" t="s">
        <v>4622</v>
      </c>
      <c r="E55" s="6"/>
      <c r="F55" s="6"/>
      <c r="G55" s="6"/>
      <c r="H55" s="6"/>
      <c r="I55" s="6">
        <v>8</v>
      </c>
      <c r="J55" s="6" t="s">
        <v>4555</v>
      </c>
      <c r="K55" s="6">
        <v>31</v>
      </c>
      <c r="L55" s="6" t="s">
        <v>4592</v>
      </c>
      <c r="M55" s="6">
        <v>4</v>
      </c>
      <c r="N55" s="6" t="s">
        <v>4584</v>
      </c>
      <c r="O55" s="6"/>
      <c r="P55" s="6" t="s">
        <v>4549</v>
      </c>
      <c r="Q55" s="6" t="s">
        <v>4549</v>
      </c>
      <c r="R55" s="6" t="s">
        <v>4549</v>
      </c>
      <c r="S55" s="6" t="s">
        <v>4549</v>
      </c>
      <c r="T55" s="6"/>
      <c r="U55" s="6"/>
      <c r="V55" s="6"/>
      <c r="W55" s="6"/>
      <c r="X55" s="6"/>
      <c r="Y55" s="6"/>
      <c r="Z55" s="6"/>
      <c r="AA55" s="6"/>
      <c r="AB55" s="6" t="s">
        <v>4549</v>
      </c>
    </row>
    <row r="56" spans="1:28">
      <c r="A56" s="6">
        <v>104</v>
      </c>
      <c r="B56" s="6" t="str">
        <f t="shared" si="0"/>
        <v>AkiakOLD YOUTH CENTER</v>
      </c>
      <c r="C56" s="6" t="s">
        <v>16</v>
      </c>
      <c r="D56" s="6" t="s">
        <v>4623</v>
      </c>
      <c r="E56" s="6"/>
      <c r="F56" s="6"/>
      <c r="G56" s="6"/>
      <c r="H56" s="6"/>
      <c r="I56" s="6">
        <v>3</v>
      </c>
      <c r="J56" s="6" t="s">
        <v>4541</v>
      </c>
      <c r="K56" s="6">
        <v>9</v>
      </c>
      <c r="L56" s="6" t="s">
        <v>4575</v>
      </c>
      <c r="M56" s="6">
        <v>2</v>
      </c>
      <c r="N56" s="6" t="s">
        <v>4543</v>
      </c>
      <c r="O56" s="6"/>
      <c r="P56" s="6" t="s">
        <v>4549</v>
      </c>
      <c r="Q56" s="6" t="s">
        <v>4549</v>
      </c>
      <c r="R56" s="6" t="s">
        <v>4549</v>
      </c>
      <c r="S56" s="6" t="s">
        <v>4549</v>
      </c>
      <c r="T56" s="6"/>
      <c r="U56" s="6"/>
      <c r="V56" s="6"/>
      <c r="W56" s="6"/>
      <c r="X56" s="6"/>
      <c r="Y56" s="6"/>
      <c r="Z56" s="6"/>
      <c r="AA56" s="6"/>
      <c r="AB56" s="6" t="s">
        <v>4549</v>
      </c>
    </row>
    <row r="57" spans="1:28">
      <c r="A57" s="6">
        <v>104</v>
      </c>
      <c r="B57" s="6" t="str">
        <f t="shared" si="0"/>
        <v>AkiakPOST OFFICE</v>
      </c>
      <c r="C57" s="6" t="s">
        <v>16</v>
      </c>
      <c r="D57" s="6" t="s">
        <v>2996</v>
      </c>
      <c r="E57" s="6" t="s">
        <v>4624</v>
      </c>
      <c r="F57" s="6"/>
      <c r="G57" s="6"/>
      <c r="H57" s="6"/>
      <c r="I57" s="6">
        <v>8</v>
      </c>
      <c r="J57" s="6" t="s">
        <v>4555</v>
      </c>
      <c r="K57" s="6">
        <v>31</v>
      </c>
      <c r="L57" s="6" t="s">
        <v>4592</v>
      </c>
      <c r="M57" s="6">
        <v>3</v>
      </c>
      <c r="N57" s="6" t="s">
        <v>4570</v>
      </c>
      <c r="O57" s="6"/>
      <c r="P57" s="6" t="s">
        <v>4549</v>
      </c>
      <c r="Q57" s="6" t="s">
        <v>4549</v>
      </c>
      <c r="R57" s="6" t="s">
        <v>4549</v>
      </c>
      <c r="S57" s="6" t="s">
        <v>4549</v>
      </c>
      <c r="T57" s="6"/>
      <c r="U57" s="6"/>
      <c r="V57" s="6"/>
      <c r="W57" s="6"/>
      <c r="X57" s="6"/>
      <c r="Y57" s="6"/>
      <c r="Z57" s="6"/>
      <c r="AA57" s="6"/>
      <c r="AB57" s="6" t="s">
        <v>4549</v>
      </c>
    </row>
    <row r="58" spans="1:28">
      <c r="A58" s="6">
        <v>104</v>
      </c>
      <c r="B58" s="6" t="str">
        <f t="shared" si="0"/>
        <v>AkiakSre Building #1 (Heated)</v>
      </c>
      <c r="C58" s="6" t="s">
        <v>16</v>
      </c>
      <c r="D58" s="6" t="s">
        <v>38</v>
      </c>
      <c r="E58" s="6"/>
      <c r="F58" s="6"/>
      <c r="G58" s="6">
        <v>1104</v>
      </c>
      <c r="H58" s="6"/>
      <c r="I58" s="6">
        <v>2</v>
      </c>
      <c r="J58" s="6" t="s">
        <v>4582</v>
      </c>
      <c r="K58" s="6">
        <v>8</v>
      </c>
      <c r="L58" s="6" t="s">
        <v>4583</v>
      </c>
      <c r="M58" s="6">
        <v>2</v>
      </c>
      <c r="N58" s="6" t="s">
        <v>4543</v>
      </c>
      <c r="O58" s="6" t="s">
        <v>4585</v>
      </c>
      <c r="P58" s="6" t="s">
        <v>4549</v>
      </c>
      <c r="Q58" s="6" t="s">
        <v>4549</v>
      </c>
      <c r="R58" s="6" t="s">
        <v>4549</v>
      </c>
      <c r="S58" s="6" t="s">
        <v>4549</v>
      </c>
      <c r="T58" s="6"/>
      <c r="U58" s="6"/>
      <c r="V58" s="6"/>
      <c r="W58" s="6"/>
      <c r="X58" s="6"/>
      <c r="Y58" s="6"/>
      <c r="Z58" s="6"/>
      <c r="AA58" s="6"/>
      <c r="AB58" s="6" t="s">
        <v>4549</v>
      </c>
    </row>
    <row r="59" spans="1:28">
      <c r="A59" s="6">
        <v>104</v>
      </c>
      <c r="B59" s="6" t="str">
        <f t="shared" si="0"/>
        <v>AkiakSre Building #2 (Heated)</v>
      </c>
      <c r="C59" s="6" t="s">
        <v>16</v>
      </c>
      <c r="D59" s="6" t="s">
        <v>39</v>
      </c>
      <c r="E59" s="6"/>
      <c r="F59" s="6"/>
      <c r="G59" s="6">
        <v>1104</v>
      </c>
      <c r="H59" s="6"/>
      <c r="I59" s="6">
        <v>2</v>
      </c>
      <c r="J59" s="6" t="s">
        <v>4582</v>
      </c>
      <c r="K59" s="6">
        <v>8</v>
      </c>
      <c r="L59" s="6" t="s">
        <v>4583</v>
      </c>
      <c r="M59" s="6">
        <v>2</v>
      </c>
      <c r="N59" s="6" t="s">
        <v>4543</v>
      </c>
      <c r="O59" s="6" t="s">
        <v>4585</v>
      </c>
      <c r="P59" s="6" t="s">
        <v>4549</v>
      </c>
      <c r="Q59" s="6" t="s">
        <v>4549</v>
      </c>
      <c r="R59" s="6" t="s">
        <v>4549</v>
      </c>
      <c r="S59" s="6" t="s">
        <v>4549</v>
      </c>
      <c r="T59" s="6"/>
      <c r="U59" s="6"/>
      <c r="V59" s="6"/>
      <c r="W59" s="6"/>
      <c r="X59" s="6"/>
      <c r="Y59" s="6"/>
      <c r="Z59" s="6"/>
      <c r="AA59" s="6"/>
      <c r="AB59" s="6" t="s">
        <v>4549</v>
      </c>
    </row>
    <row r="60" spans="1:28">
      <c r="A60" s="6">
        <v>104</v>
      </c>
      <c r="B60" s="6" t="str">
        <f t="shared" si="0"/>
        <v>AkiakSTEPHEN IVANS/SONS STORE</v>
      </c>
      <c r="C60" s="6" t="s">
        <v>16</v>
      </c>
      <c r="D60" s="6" t="s">
        <v>4625</v>
      </c>
      <c r="E60" s="6"/>
      <c r="F60" s="6"/>
      <c r="G60" s="6"/>
      <c r="H60" s="6"/>
      <c r="I60" s="6">
        <v>7</v>
      </c>
      <c r="J60" s="6" t="s">
        <v>4578</v>
      </c>
      <c r="K60" s="6">
        <v>26</v>
      </c>
      <c r="L60" s="6" t="s">
        <v>2194</v>
      </c>
      <c r="M60" s="6">
        <v>3</v>
      </c>
      <c r="N60" s="6" t="s">
        <v>4570</v>
      </c>
      <c r="O60" s="6"/>
      <c r="P60" s="6" t="s">
        <v>4549</v>
      </c>
      <c r="Q60" s="6" t="s">
        <v>4549</v>
      </c>
      <c r="R60" s="6" t="s">
        <v>4549</v>
      </c>
      <c r="S60" s="6" t="s">
        <v>4549</v>
      </c>
      <c r="T60" s="6"/>
      <c r="U60" s="6"/>
      <c r="V60" s="6"/>
      <c r="W60" s="6"/>
      <c r="X60" s="6"/>
      <c r="Y60" s="6"/>
      <c r="Z60" s="6"/>
      <c r="AA60" s="6"/>
      <c r="AB60" s="6" t="s">
        <v>4549</v>
      </c>
    </row>
    <row r="61" spans="1:28">
      <c r="A61" s="6">
        <v>104</v>
      </c>
      <c r="B61" s="6" t="str">
        <f t="shared" si="0"/>
        <v>AkiakSTORAGE VAN</v>
      </c>
      <c r="C61" s="6" t="s">
        <v>16</v>
      </c>
      <c r="D61" s="6" t="s">
        <v>4626</v>
      </c>
      <c r="E61" s="6" t="s">
        <v>4612</v>
      </c>
      <c r="F61" s="6"/>
      <c r="G61" s="6">
        <v>320</v>
      </c>
      <c r="H61" s="6"/>
      <c r="I61" s="6">
        <v>2</v>
      </c>
      <c r="J61" s="6" t="s">
        <v>4582</v>
      </c>
      <c r="K61" s="6">
        <v>8</v>
      </c>
      <c r="L61" s="6" t="s">
        <v>4583</v>
      </c>
      <c r="M61" s="6">
        <v>3</v>
      </c>
      <c r="N61" s="6" t="s">
        <v>4570</v>
      </c>
      <c r="O61" s="6"/>
      <c r="P61" s="6" t="s">
        <v>4549</v>
      </c>
      <c r="Q61" s="6" t="s">
        <v>4549</v>
      </c>
      <c r="R61" s="6" t="s">
        <v>4549</v>
      </c>
      <c r="S61" s="6" t="s">
        <v>4549</v>
      </c>
      <c r="T61" s="6"/>
      <c r="U61" s="6"/>
      <c r="V61" s="6"/>
      <c r="W61" s="6"/>
      <c r="X61" s="6"/>
      <c r="Y61" s="6"/>
      <c r="Z61" s="6"/>
      <c r="AA61" s="6"/>
      <c r="AB61" s="6" t="s">
        <v>4549</v>
      </c>
    </row>
    <row r="62" spans="1:28">
      <c r="A62" s="6">
        <v>104</v>
      </c>
      <c r="B62" s="6" t="str">
        <f t="shared" si="0"/>
        <v>AkiakUNITITED UTILITIES</v>
      </c>
      <c r="C62" s="6" t="s">
        <v>16</v>
      </c>
      <c r="D62" s="6" t="s">
        <v>2573</v>
      </c>
      <c r="E62" s="6"/>
      <c r="F62" s="6"/>
      <c r="G62" s="6"/>
      <c r="H62" s="6"/>
      <c r="I62" s="6">
        <v>8</v>
      </c>
      <c r="J62" s="6" t="s">
        <v>4555</v>
      </c>
      <c r="K62" s="6">
        <v>31</v>
      </c>
      <c r="L62" s="6" t="s">
        <v>4592</v>
      </c>
      <c r="M62" s="6">
        <v>4</v>
      </c>
      <c r="N62" s="6" t="s">
        <v>4584</v>
      </c>
      <c r="O62" s="6"/>
      <c r="P62" s="6" t="s">
        <v>4549</v>
      </c>
      <c r="Q62" s="6" t="s">
        <v>4549</v>
      </c>
      <c r="R62" s="6" t="s">
        <v>4549</v>
      </c>
      <c r="S62" s="6" t="s">
        <v>4549</v>
      </c>
      <c r="T62" s="6"/>
      <c r="U62" s="6"/>
      <c r="V62" s="6"/>
      <c r="W62" s="6"/>
      <c r="X62" s="6"/>
      <c r="Y62" s="6"/>
      <c r="Z62" s="6"/>
      <c r="AA62" s="6"/>
      <c r="AB62" s="6" t="s">
        <v>4549</v>
      </c>
    </row>
    <row r="63" spans="1:28">
      <c r="A63" s="6">
        <v>106</v>
      </c>
      <c r="B63" s="6" t="str">
        <f t="shared" si="0"/>
        <v>AlakanukAIRPORT ELECTRICAL</v>
      </c>
      <c r="C63" s="6" t="s">
        <v>43</v>
      </c>
      <c r="D63" s="6" t="s">
        <v>2575</v>
      </c>
      <c r="E63" s="6"/>
      <c r="F63" s="6"/>
      <c r="G63" s="6">
        <v>96</v>
      </c>
      <c r="H63" s="6">
        <v>2000</v>
      </c>
      <c r="I63" s="6">
        <v>8</v>
      </c>
      <c r="J63" s="6" t="s">
        <v>4555</v>
      </c>
      <c r="K63" s="6">
        <v>31</v>
      </c>
      <c r="L63" s="6" t="s">
        <v>4592</v>
      </c>
      <c r="M63" s="6">
        <v>2</v>
      </c>
      <c r="N63" s="6" t="s">
        <v>4543</v>
      </c>
      <c r="O63" s="6" t="s">
        <v>4585</v>
      </c>
      <c r="P63" s="6" t="s">
        <v>4549</v>
      </c>
      <c r="Q63" s="6" t="s">
        <v>4549</v>
      </c>
      <c r="R63" s="6" t="s">
        <v>4549</v>
      </c>
      <c r="S63" s="6" t="s">
        <v>4549</v>
      </c>
      <c r="T63" s="6"/>
      <c r="U63" s="6"/>
      <c r="V63" s="6"/>
      <c r="W63" s="6"/>
      <c r="X63" s="6"/>
      <c r="Y63" s="6"/>
      <c r="Z63" s="6"/>
      <c r="AA63" s="6"/>
      <c r="AB63" s="6" t="s">
        <v>4549</v>
      </c>
    </row>
    <row r="64" spans="1:28">
      <c r="A64" s="6">
        <v>106</v>
      </c>
      <c r="B64" s="6" t="str">
        <f t="shared" si="0"/>
        <v>AlakanukAnnex Store</v>
      </c>
      <c r="C64" s="6" t="s">
        <v>43</v>
      </c>
      <c r="D64" s="6" t="s">
        <v>45</v>
      </c>
      <c r="E64" s="6"/>
      <c r="F64" s="6"/>
      <c r="G64" s="6">
        <v>1600</v>
      </c>
      <c r="H64" s="6">
        <v>1980</v>
      </c>
      <c r="I64" s="6"/>
      <c r="J64" s="6"/>
      <c r="K64" s="6"/>
      <c r="L64" s="6"/>
      <c r="M64" s="6"/>
      <c r="N64" s="6"/>
      <c r="O64" s="6"/>
      <c r="P64" s="6" t="s">
        <v>4549</v>
      </c>
      <c r="Q64" s="6" t="s">
        <v>4549</v>
      </c>
      <c r="R64" s="6" t="s">
        <v>4549</v>
      </c>
      <c r="S64" s="6" t="s">
        <v>4549</v>
      </c>
      <c r="T64" s="6"/>
      <c r="U64" s="6"/>
      <c r="V64" s="6" t="s">
        <v>4627</v>
      </c>
      <c r="W64" s="6"/>
      <c r="X64" s="6"/>
      <c r="Y64" s="6"/>
      <c r="Z64" s="6"/>
      <c r="AA64" s="6"/>
      <c r="AB64" s="6" t="s">
        <v>4549</v>
      </c>
    </row>
    <row r="65" spans="1:28">
      <c r="A65" s="6">
        <v>106</v>
      </c>
      <c r="B65" s="6" t="str">
        <f t="shared" si="0"/>
        <v>AlakanukAnnex Store Garage</v>
      </c>
      <c r="C65" s="6" t="s">
        <v>43</v>
      </c>
      <c r="D65" s="6" t="s">
        <v>46</v>
      </c>
      <c r="E65" s="6"/>
      <c r="F65" s="6"/>
      <c r="G65" s="6">
        <v>600</v>
      </c>
      <c r="H65" s="6">
        <v>1960</v>
      </c>
      <c r="I65" s="6"/>
      <c r="J65" s="6"/>
      <c r="K65" s="6"/>
      <c r="L65" s="6"/>
      <c r="M65" s="6"/>
      <c r="N65" s="6"/>
      <c r="O65" s="6"/>
      <c r="P65" s="6" t="s">
        <v>4549</v>
      </c>
      <c r="Q65" s="6" t="s">
        <v>4549</v>
      </c>
      <c r="R65" s="6" t="s">
        <v>4549</v>
      </c>
      <c r="S65" s="6" t="s">
        <v>4549</v>
      </c>
      <c r="T65" s="6"/>
      <c r="U65" s="6"/>
      <c r="V65" s="6" t="s">
        <v>4628</v>
      </c>
      <c r="W65" s="6"/>
      <c r="X65" s="6"/>
      <c r="Y65" s="6"/>
      <c r="Z65" s="6"/>
      <c r="AA65" s="6"/>
      <c r="AB65" s="6" t="s">
        <v>4549</v>
      </c>
    </row>
    <row r="66" spans="1:28">
      <c r="A66" s="6">
        <v>106</v>
      </c>
      <c r="B66" s="6" t="str">
        <f t="shared" si="0"/>
        <v>AlakanukAnnex Store Warehouse</v>
      </c>
      <c r="C66" s="6" t="s">
        <v>43</v>
      </c>
      <c r="D66" s="6" t="s">
        <v>47</v>
      </c>
      <c r="E66" s="6"/>
      <c r="F66" s="6"/>
      <c r="G66" s="6">
        <v>720</v>
      </c>
      <c r="H66" s="6">
        <v>1980</v>
      </c>
      <c r="I66" s="6"/>
      <c r="J66" s="6"/>
      <c r="K66" s="6"/>
      <c r="L66" s="6"/>
      <c r="M66" s="6"/>
      <c r="N66" s="6"/>
      <c r="O66" s="6"/>
      <c r="P66" s="6" t="s">
        <v>4549</v>
      </c>
      <c r="Q66" s="6" t="s">
        <v>4549</v>
      </c>
      <c r="R66" s="6" t="s">
        <v>4549</v>
      </c>
      <c r="S66" s="6" t="s">
        <v>4549</v>
      </c>
      <c r="T66" s="6"/>
      <c r="U66" s="6"/>
      <c r="V66" s="6" t="s">
        <v>4629</v>
      </c>
      <c r="W66" s="6"/>
      <c r="X66" s="6"/>
      <c r="Y66" s="6"/>
      <c r="Z66" s="6"/>
      <c r="AA66" s="6"/>
      <c r="AB66" s="6" t="s">
        <v>4549</v>
      </c>
    </row>
    <row r="67" spans="1:28">
      <c r="A67" s="6">
        <v>106</v>
      </c>
      <c r="B67" s="6" t="str">
        <f t="shared" ref="B67:B130" si="1">CONCATENATE(C67,D67)</f>
        <v>AlakanukCity of Alakanuk</v>
      </c>
      <c r="C67" s="6" t="s">
        <v>43</v>
      </c>
      <c r="D67" s="6" t="s">
        <v>2577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 t="s">
        <v>4549</v>
      </c>
      <c r="Q67" s="6" t="s">
        <v>4549</v>
      </c>
      <c r="R67" s="6" t="s">
        <v>4549</v>
      </c>
      <c r="S67" s="6" t="s">
        <v>4549</v>
      </c>
      <c r="T67" s="6"/>
      <c r="U67" s="6"/>
      <c r="V67" s="6"/>
      <c r="W67" s="6"/>
      <c r="X67" s="6"/>
      <c r="Y67" s="6"/>
      <c r="Z67" s="6"/>
      <c r="AA67" s="6"/>
      <c r="AB67" s="6" t="s">
        <v>4549</v>
      </c>
    </row>
    <row r="68" spans="1:28">
      <c r="A68" s="6">
        <v>106</v>
      </c>
      <c r="B68" s="6" t="str">
        <f t="shared" si="1"/>
        <v>AlakanukCorporation Office</v>
      </c>
      <c r="C68" s="6" t="s">
        <v>43</v>
      </c>
      <c r="D68" s="6" t="s">
        <v>49</v>
      </c>
      <c r="E68" s="6"/>
      <c r="F68" s="6"/>
      <c r="G68" s="6">
        <v>960</v>
      </c>
      <c r="H68" s="6">
        <v>1960</v>
      </c>
      <c r="I68" s="6"/>
      <c r="J68" s="6"/>
      <c r="K68" s="6"/>
      <c r="L68" s="6"/>
      <c r="M68" s="6"/>
      <c r="N68" s="6"/>
      <c r="O68" s="6"/>
      <c r="P68" s="6" t="s">
        <v>4549</v>
      </c>
      <c r="Q68" s="6" t="s">
        <v>4549</v>
      </c>
      <c r="R68" s="6" t="s">
        <v>4549</v>
      </c>
      <c r="S68" s="6" t="s">
        <v>4549</v>
      </c>
      <c r="T68" s="6"/>
      <c r="U68" s="6"/>
      <c r="V68" s="6" t="s">
        <v>4630</v>
      </c>
      <c r="W68" s="6"/>
      <c r="X68" s="6"/>
      <c r="Y68" s="6"/>
      <c r="Z68" s="6"/>
      <c r="AA68" s="6"/>
      <c r="AB68" s="6" t="s">
        <v>4549</v>
      </c>
    </row>
    <row r="69" spans="1:28">
      <c r="A69" s="6">
        <v>106</v>
      </c>
      <c r="B69" s="6" t="str">
        <f t="shared" si="1"/>
        <v>AlakanukELEMENTARY CLASSROOM BUILDING</v>
      </c>
      <c r="C69" s="6" t="s">
        <v>43</v>
      </c>
      <c r="D69" s="6" t="s">
        <v>4631</v>
      </c>
      <c r="E69" s="6" t="s">
        <v>4632</v>
      </c>
      <c r="F69" s="6"/>
      <c r="G69" s="6">
        <v>9000</v>
      </c>
      <c r="H69" s="6">
        <v>1976</v>
      </c>
      <c r="I69" s="6">
        <v>3</v>
      </c>
      <c r="J69" s="6" t="s">
        <v>4541</v>
      </c>
      <c r="K69" s="6">
        <v>9</v>
      </c>
      <c r="L69" s="6" t="s">
        <v>4575</v>
      </c>
      <c r="M69" s="6">
        <v>2</v>
      </c>
      <c r="N69" s="6" t="s">
        <v>4543</v>
      </c>
      <c r="O69" s="6"/>
      <c r="P69" s="6" t="s">
        <v>4549</v>
      </c>
      <c r="Q69" s="6" t="s">
        <v>4549</v>
      </c>
      <c r="R69" s="6" t="s">
        <v>4549</v>
      </c>
      <c r="S69" s="6" t="s">
        <v>4549</v>
      </c>
      <c r="T69" s="6"/>
      <c r="U69" s="6"/>
      <c r="V69" s="6"/>
      <c r="W69" s="6"/>
      <c r="X69" s="6"/>
      <c r="Y69" s="6"/>
      <c r="Z69" s="6"/>
      <c r="AA69" s="6"/>
      <c r="AB69" s="6" t="s">
        <v>4549</v>
      </c>
    </row>
    <row r="70" spans="1:28">
      <c r="A70" s="6">
        <v>106</v>
      </c>
      <c r="B70" s="6" t="str">
        <f t="shared" si="1"/>
        <v>AlakanukEQUIPMENT STORAGE</v>
      </c>
      <c r="C70" s="6" t="s">
        <v>43</v>
      </c>
      <c r="D70" s="6" t="s">
        <v>1983</v>
      </c>
      <c r="E70" s="6"/>
      <c r="F70" s="6"/>
      <c r="G70" s="6">
        <v>1104</v>
      </c>
      <c r="H70" s="6">
        <v>1993</v>
      </c>
      <c r="I70" s="6">
        <v>2</v>
      </c>
      <c r="J70" s="6" t="s">
        <v>4582</v>
      </c>
      <c r="K70" s="6">
        <v>8</v>
      </c>
      <c r="L70" s="6" t="s">
        <v>4583</v>
      </c>
      <c r="M70" s="6">
        <v>2</v>
      </c>
      <c r="N70" s="6" t="s">
        <v>4543</v>
      </c>
      <c r="O70" s="6" t="s">
        <v>4585</v>
      </c>
      <c r="P70" s="6" t="s">
        <v>4549</v>
      </c>
      <c r="Q70" s="6" t="s">
        <v>4549</v>
      </c>
      <c r="R70" s="6" t="s">
        <v>4549</v>
      </c>
      <c r="S70" s="6" t="s">
        <v>4549</v>
      </c>
      <c r="T70" s="6"/>
      <c r="U70" s="6"/>
      <c r="V70" s="6"/>
      <c r="W70" s="6"/>
      <c r="X70" s="6"/>
      <c r="Y70" s="6"/>
      <c r="Z70" s="6"/>
      <c r="AA70" s="6"/>
      <c r="AB70" s="6" t="s">
        <v>4549</v>
      </c>
    </row>
    <row r="71" spans="1:28">
      <c r="A71" s="6">
        <v>106</v>
      </c>
      <c r="B71" s="6" t="str">
        <f t="shared" si="1"/>
        <v>AlakanukGARAGE/MAINTENANCE SHOP</v>
      </c>
      <c r="C71" s="6" t="s">
        <v>43</v>
      </c>
      <c r="D71" s="6" t="s">
        <v>4633</v>
      </c>
      <c r="E71" s="6" t="s">
        <v>4632</v>
      </c>
      <c r="F71" s="6"/>
      <c r="G71" s="6">
        <v>2300</v>
      </c>
      <c r="H71" s="6">
        <v>1998</v>
      </c>
      <c r="I71" s="6">
        <v>8</v>
      </c>
      <c r="J71" s="6" t="s">
        <v>4555</v>
      </c>
      <c r="K71" s="6">
        <v>28</v>
      </c>
      <c r="L71" s="6" t="s">
        <v>4556</v>
      </c>
      <c r="M71" s="6">
        <v>4</v>
      </c>
      <c r="N71" s="6" t="s">
        <v>4584</v>
      </c>
      <c r="O71" s="6"/>
      <c r="P71" s="6" t="s">
        <v>4549</v>
      </c>
      <c r="Q71" s="6" t="s">
        <v>4549</v>
      </c>
      <c r="R71" s="6" t="s">
        <v>4549</v>
      </c>
      <c r="S71" s="6" t="s">
        <v>4549</v>
      </c>
      <c r="T71" s="6"/>
      <c r="U71" s="6"/>
      <c r="V71" s="6"/>
      <c r="W71" s="6"/>
      <c r="X71" s="6"/>
      <c r="Y71" s="6"/>
      <c r="Z71" s="6"/>
      <c r="AA71" s="6"/>
      <c r="AB71" s="6" t="s">
        <v>4549</v>
      </c>
    </row>
    <row r="72" spans="1:28">
      <c r="A72" s="6">
        <v>106</v>
      </c>
      <c r="B72" s="6" t="str">
        <f t="shared" si="1"/>
        <v>AlakanukGARAGE/WOOD SHOP</v>
      </c>
      <c r="C72" s="6" t="s">
        <v>43</v>
      </c>
      <c r="D72" s="6" t="s">
        <v>4634</v>
      </c>
      <c r="E72" s="6" t="s">
        <v>4632</v>
      </c>
      <c r="F72" s="6"/>
      <c r="G72" s="6">
        <v>410</v>
      </c>
      <c r="H72" s="6">
        <v>2003</v>
      </c>
      <c r="I72" s="6">
        <v>8</v>
      </c>
      <c r="J72" s="6" t="s">
        <v>4555</v>
      </c>
      <c r="K72" s="6">
        <v>31</v>
      </c>
      <c r="L72" s="6" t="s">
        <v>4592</v>
      </c>
      <c r="M72" s="6">
        <v>4</v>
      </c>
      <c r="N72" s="6" t="s">
        <v>4584</v>
      </c>
      <c r="O72" s="6"/>
      <c r="P72" s="6" t="s">
        <v>4549</v>
      </c>
      <c r="Q72" s="6" t="s">
        <v>4549</v>
      </c>
      <c r="R72" s="6" t="s">
        <v>4549</v>
      </c>
      <c r="S72" s="6" t="s">
        <v>4549</v>
      </c>
      <c r="T72" s="6"/>
      <c r="U72" s="6"/>
      <c r="V72" s="6"/>
      <c r="W72" s="6"/>
      <c r="X72" s="6"/>
      <c r="Y72" s="6"/>
      <c r="Z72" s="6"/>
      <c r="AA72" s="6"/>
      <c r="AB72" s="6" t="s">
        <v>4549</v>
      </c>
    </row>
    <row r="73" spans="1:28">
      <c r="A73" s="6">
        <v>106</v>
      </c>
      <c r="B73" s="6" t="str">
        <f t="shared" si="1"/>
        <v>AlakanukNative Store</v>
      </c>
      <c r="C73" s="6" t="s">
        <v>43</v>
      </c>
      <c r="D73" s="6" t="s">
        <v>53</v>
      </c>
      <c r="E73" s="6"/>
      <c r="F73" s="6"/>
      <c r="G73" s="6">
        <v>3128</v>
      </c>
      <c r="H73" s="6">
        <v>1980</v>
      </c>
      <c r="I73" s="6"/>
      <c r="J73" s="6"/>
      <c r="K73" s="6"/>
      <c r="L73" s="6"/>
      <c r="M73" s="6"/>
      <c r="N73" s="6"/>
      <c r="O73" s="6"/>
      <c r="P73" s="6" t="s">
        <v>4549</v>
      </c>
      <c r="Q73" s="6" t="s">
        <v>4549</v>
      </c>
      <c r="R73" s="6" t="s">
        <v>4549</v>
      </c>
      <c r="S73" s="6" t="s">
        <v>4549</v>
      </c>
      <c r="T73" s="6"/>
      <c r="U73" s="6"/>
      <c r="V73" s="6" t="s">
        <v>4635</v>
      </c>
      <c r="W73" s="6"/>
      <c r="X73" s="6"/>
      <c r="Y73" s="6"/>
      <c r="Z73" s="6"/>
      <c r="AA73" s="6"/>
      <c r="AB73" s="6" t="s">
        <v>4549</v>
      </c>
    </row>
    <row r="74" spans="1:28">
      <c r="A74" s="6">
        <v>106</v>
      </c>
      <c r="B74" s="6" t="str">
        <f t="shared" si="1"/>
        <v>AlakanukNative Store Warehouse</v>
      </c>
      <c r="C74" s="6" t="s">
        <v>43</v>
      </c>
      <c r="D74" s="6" t="s">
        <v>54</v>
      </c>
      <c r="E74" s="6"/>
      <c r="F74" s="6"/>
      <c r="G74" s="6">
        <v>720</v>
      </c>
      <c r="H74" s="6">
        <v>1960</v>
      </c>
      <c r="I74" s="6"/>
      <c r="J74" s="6"/>
      <c r="K74" s="6"/>
      <c r="L74" s="6"/>
      <c r="M74" s="6"/>
      <c r="N74" s="6"/>
      <c r="O74" s="6"/>
      <c r="P74" s="6" t="s">
        <v>4549</v>
      </c>
      <c r="Q74" s="6" t="s">
        <v>4549</v>
      </c>
      <c r="R74" s="6" t="s">
        <v>4549</v>
      </c>
      <c r="S74" s="6" t="s">
        <v>4549</v>
      </c>
      <c r="T74" s="6"/>
      <c r="U74" s="6"/>
      <c r="V74" s="6" t="s">
        <v>4636</v>
      </c>
      <c r="W74" s="6"/>
      <c r="X74" s="6"/>
      <c r="Y74" s="6"/>
      <c r="Z74" s="6"/>
      <c r="AA74" s="6"/>
      <c r="AB74" s="6" t="s">
        <v>4549</v>
      </c>
    </row>
    <row r="75" spans="1:28">
      <c r="A75" s="6">
        <v>106</v>
      </c>
      <c r="B75" s="6" t="str">
        <f t="shared" si="1"/>
        <v>AlakanukREMOTE CLASSROOM BUILDING</v>
      </c>
      <c r="C75" s="6" t="s">
        <v>43</v>
      </c>
      <c r="D75" s="6" t="s">
        <v>4637</v>
      </c>
      <c r="E75" s="6" t="s">
        <v>4632</v>
      </c>
      <c r="F75" s="6"/>
      <c r="G75" s="6">
        <v>1120</v>
      </c>
      <c r="H75" s="6">
        <v>1965</v>
      </c>
      <c r="I75" s="6">
        <v>3</v>
      </c>
      <c r="J75" s="6" t="s">
        <v>4541</v>
      </c>
      <c r="K75" s="6">
        <v>9</v>
      </c>
      <c r="L75" s="6" t="s">
        <v>4575</v>
      </c>
      <c r="M75" s="6">
        <v>2</v>
      </c>
      <c r="N75" s="6" t="s">
        <v>4543</v>
      </c>
      <c r="O75" s="6"/>
      <c r="P75" s="6" t="s">
        <v>4549</v>
      </c>
      <c r="Q75" s="6" t="s">
        <v>4549</v>
      </c>
      <c r="R75" s="6" t="s">
        <v>4549</v>
      </c>
      <c r="S75" s="6" t="s">
        <v>4549</v>
      </c>
      <c r="T75" s="6"/>
      <c r="U75" s="6"/>
      <c r="V75" s="6"/>
      <c r="W75" s="6"/>
      <c r="X75" s="6"/>
      <c r="Y75" s="6"/>
      <c r="Z75" s="6"/>
      <c r="AA75" s="6"/>
      <c r="AB75" s="6" t="s">
        <v>4549</v>
      </c>
    </row>
    <row r="76" spans="1:28">
      <c r="A76" s="6">
        <v>106</v>
      </c>
      <c r="B76" s="6" t="str">
        <f t="shared" si="1"/>
        <v>AlakanukSCHOOL</v>
      </c>
      <c r="C76" s="6" t="s">
        <v>43</v>
      </c>
      <c r="D76" s="6" t="s">
        <v>4638</v>
      </c>
      <c r="E76" s="6" t="s">
        <v>4632</v>
      </c>
      <c r="F76" s="6"/>
      <c r="G76" s="6">
        <v>14032</v>
      </c>
      <c r="H76" s="6">
        <v>1974</v>
      </c>
      <c r="I76" s="6">
        <v>3</v>
      </c>
      <c r="J76" s="6" t="s">
        <v>4541</v>
      </c>
      <c r="K76" s="6">
        <v>9</v>
      </c>
      <c r="L76" s="6" t="s">
        <v>4575</v>
      </c>
      <c r="M76" s="6">
        <v>2</v>
      </c>
      <c r="N76" s="6" t="s">
        <v>4543</v>
      </c>
      <c r="O76" s="6"/>
      <c r="P76" s="6" t="s">
        <v>4549</v>
      </c>
      <c r="Q76" s="6" t="s">
        <v>4549</v>
      </c>
      <c r="R76" s="6" t="s">
        <v>4549</v>
      </c>
      <c r="S76" s="6" t="s">
        <v>4549</v>
      </c>
      <c r="T76" s="6"/>
      <c r="U76" s="6"/>
      <c r="V76" s="6"/>
      <c r="W76" s="6"/>
      <c r="X76" s="6"/>
      <c r="Y76" s="6"/>
      <c r="Z76" s="6"/>
      <c r="AA76" s="6"/>
      <c r="AB76" s="6" t="s">
        <v>4549</v>
      </c>
    </row>
    <row r="77" spans="1:28">
      <c r="A77" s="6">
        <v>106</v>
      </c>
      <c r="B77" s="6" t="str">
        <f t="shared" si="1"/>
        <v>AlakanukTRIBAL OFFICES</v>
      </c>
      <c r="C77" s="6" t="s">
        <v>43</v>
      </c>
      <c r="D77" s="6" t="s">
        <v>4639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 t="s">
        <v>4549</v>
      </c>
      <c r="Q77" s="6" t="s">
        <v>4549</v>
      </c>
      <c r="R77" s="6" t="s">
        <v>4549</v>
      </c>
      <c r="S77" s="6" t="s">
        <v>4549</v>
      </c>
      <c r="T77" s="6"/>
      <c r="U77" s="6"/>
      <c r="V77" s="6"/>
      <c r="W77" s="6"/>
      <c r="X77" s="6"/>
      <c r="Y77" s="6"/>
      <c r="Z77" s="6"/>
      <c r="AA77" s="6"/>
      <c r="AB77" s="6" t="s">
        <v>4549</v>
      </c>
    </row>
    <row r="78" spans="1:28">
      <c r="A78" s="6">
        <v>106</v>
      </c>
      <c r="B78" s="6" t="str">
        <f t="shared" si="1"/>
        <v>AlakanukUTILITY BUILDING</v>
      </c>
      <c r="C78" s="6" t="s">
        <v>43</v>
      </c>
      <c r="D78" s="6" t="s">
        <v>4640</v>
      </c>
      <c r="E78" s="6" t="s">
        <v>4632</v>
      </c>
      <c r="F78" s="6"/>
      <c r="G78" s="6">
        <v>1440</v>
      </c>
      <c r="H78" s="6">
        <v>1976</v>
      </c>
      <c r="I78" s="6">
        <v>8</v>
      </c>
      <c r="J78" s="6" t="s">
        <v>4555</v>
      </c>
      <c r="K78" s="6">
        <v>31</v>
      </c>
      <c r="L78" s="6" t="s">
        <v>4592</v>
      </c>
      <c r="M78" s="6">
        <v>4</v>
      </c>
      <c r="N78" s="6" t="s">
        <v>4584</v>
      </c>
      <c r="O78" s="6"/>
      <c r="P78" s="6" t="s">
        <v>4549</v>
      </c>
      <c r="Q78" s="6" t="s">
        <v>4549</v>
      </c>
      <c r="R78" s="6" t="s">
        <v>4549</v>
      </c>
      <c r="S78" s="6" t="s">
        <v>4549</v>
      </c>
      <c r="T78" s="6"/>
      <c r="U78" s="6"/>
      <c r="V78" s="6"/>
      <c r="W78" s="6"/>
      <c r="X78" s="6"/>
      <c r="Y78" s="6"/>
      <c r="Z78" s="6"/>
      <c r="AA78" s="6"/>
      <c r="AB78" s="6" t="s">
        <v>4549</v>
      </c>
    </row>
    <row r="79" spans="1:28">
      <c r="A79" s="6">
        <v>106</v>
      </c>
      <c r="B79" s="6" t="str">
        <f t="shared" si="1"/>
        <v>AlakanukVillage Corporation</v>
      </c>
      <c r="C79" s="6" t="s">
        <v>43</v>
      </c>
      <c r="D79" s="6" t="s">
        <v>62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 t="s">
        <v>4549</v>
      </c>
      <c r="Q79" s="6" t="s">
        <v>4549</v>
      </c>
      <c r="R79" s="6" t="s">
        <v>4549</v>
      </c>
      <c r="S79" s="6" t="s">
        <v>4549</v>
      </c>
      <c r="T79" s="6"/>
      <c r="U79" s="6"/>
      <c r="V79" s="6"/>
      <c r="W79" s="6"/>
      <c r="X79" s="6"/>
      <c r="Y79" s="6"/>
      <c r="Z79" s="6"/>
      <c r="AA79" s="6"/>
      <c r="AB79" s="6" t="s">
        <v>4549</v>
      </c>
    </row>
    <row r="80" spans="1:28">
      <c r="A80" s="6">
        <v>106</v>
      </c>
      <c r="B80" s="6" t="str">
        <f t="shared" si="1"/>
        <v>AlakanukVillage Council</v>
      </c>
      <c r="C80" s="6" t="s">
        <v>43</v>
      </c>
      <c r="D80" s="6" t="s">
        <v>63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 t="s">
        <v>4549</v>
      </c>
      <c r="Q80" s="6" t="s">
        <v>4549</v>
      </c>
      <c r="R80" s="6" t="s">
        <v>4549</v>
      </c>
      <c r="S80" s="6" t="s">
        <v>4549</v>
      </c>
      <c r="T80" s="6"/>
      <c r="U80" s="6"/>
      <c r="V80" s="6"/>
      <c r="W80" s="6"/>
      <c r="X80" s="6"/>
      <c r="Y80" s="6"/>
      <c r="Z80" s="6"/>
      <c r="AA80" s="6"/>
      <c r="AB80" s="6" t="s">
        <v>4549</v>
      </c>
    </row>
    <row r="81" spans="1:28">
      <c r="A81" s="6">
        <v>107</v>
      </c>
      <c r="B81" s="6" t="str">
        <f t="shared" si="1"/>
        <v>AlatnaTribal Office</v>
      </c>
      <c r="C81" s="6" t="s">
        <v>792</v>
      </c>
      <c r="D81" s="6" t="s">
        <v>153</v>
      </c>
      <c r="E81" s="6"/>
      <c r="F81" s="6">
        <v>1</v>
      </c>
      <c r="G81" s="6"/>
      <c r="H81" s="6">
        <v>1995</v>
      </c>
      <c r="I81" s="6">
        <v>6</v>
      </c>
      <c r="J81" s="6" t="s">
        <v>377</v>
      </c>
      <c r="K81" s="6">
        <v>36</v>
      </c>
      <c r="L81" s="6" t="s">
        <v>377</v>
      </c>
      <c r="M81" s="6">
        <v>2</v>
      </c>
      <c r="N81" s="6" t="s">
        <v>4543</v>
      </c>
      <c r="O81" s="6" t="s">
        <v>4641</v>
      </c>
      <c r="P81" s="6" t="s">
        <v>4549</v>
      </c>
      <c r="Q81" s="6" t="s">
        <v>4549</v>
      </c>
      <c r="R81" s="6" t="s">
        <v>4549</v>
      </c>
      <c r="S81" s="6" t="s">
        <v>4549</v>
      </c>
      <c r="T81" s="6"/>
      <c r="U81" s="6"/>
      <c r="V81" s="6"/>
      <c r="W81" s="6"/>
      <c r="X81" s="6" t="s">
        <v>4642</v>
      </c>
      <c r="Y81" s="6"/>
      <c r="Z81" s="6"/>
      <c r="AA81" s="6"/>
      <c r="AB81" s="6" t="s">
        <v>4549</v>
      </c>
    </row>
    <row r="82" spans="1:28">
      <c r="A82" s="6">
        <v>107</v>
      </c>
      <c r="B82" s="6" t="str">
        <f t="shared" si="1"/>
        <v>AlatnaWasheteria/clinic</v>
      </c>
      <c r="C82" s="6" t="s">
        <v>792</v>
      </c>
      <c r="D82" s="6" t="s">
        <v>4643</v>
      </c>
      <c r="E82" s="6"/>
      <c r="F82" s="6"/>
      <c r="G82" s="6"/>
      <c r="H82" s="6"/>
      <c r="I82" s="6">
        <v>4</v>
      </c>
      <c r="J82" s="6" t="s">
        <v>4615</v>
      </c>
      <c r="K82" s="6">
        <v>17</v>
      </c>
      <c r="L82" s="6" t="s">
        <v>4644</v>
      </c>
      <c r="M82" s="6">
        <v>3</v>
      </c>
      <c r="N82" s="6" t="s">
        <v>4570</v>
      </c>
      <c r="O82" s="6" t="s">
        <v>4641</v>
      </c>
      <c r="P82" s="6" t="s">
        <v>4549</v>
      </c>
      <c r="Q82" s="6" t="s">
        <v>4549</v>
      </c>
      <c r="R82" s="6" t="s">
        <v>4549</v>
      </c>
      <c r="S82" s="6" t="s">
        <v>4549</v>
      </c>
      <c r="T82" s="6"/>
      <c r="U82" s="6"/>
      <c r="V82" s="6"/>
      <c r="W82" s="6"/>
      <c r="X82" s="6"/>
      <c r="Y82" s="6"/>
      <c r="Z82" s="6"/>
      <c r="AA82" s="6"/>
      <c r="AB82" s="6" t="s">
        <v>4549</v>
      </c>
    </row>
    <row r="83" spans="1:28">
      <c r="A83" s="6">
        <v>109</v>
      </c>
      <c r="B83" s="6" t="str">
        <f t="shared" si="1"/>
        <v>AleknagikAirport Stg</v>
      </c>
      <c r="C83" s="6" t="s">
        <v>1984</v>
      </c>
      <c r="D83" s="6" t="s">
        <v>1986</v>
      </c>
      <c r="E83" s="6"/>
      <c r="F83" s="6"/>
      <c r="G83" s="6">
        <v>336</v>
      </c>
      <c r="H83" s="6">
        <v>1981</v>
      </c>
      <c r="I83" s="6">
        <v>2</v>
      </c>
      <c r="J83" s="6" t="s">
        <v>4582</v>
      </c>
      <c r="K83" s="6">
        <v>8</v>
      </c>
      <c r="L83" s="6" t="s">
        <v>4583</v>
      </c>
      <c r="M83" s="6">
        <v>2</v>
      </c>
      <c r="N83" s="6" t="s">
        <v>4543</v>
      </c>
      <c r="O83" s="6" t="s">
        <v>4585</v>
      </c>
      <c r="P83" s="6" t="s">
        <v>4549</v>
      </c>
      <c r="Q83" s="6" t="s">
        <v>4549</v>
      </c>
      <c r="R83" s="6" t="s">
        <v>4549</v>
      </c>
      <c r="S83" s="6" t="s">
        <v>4549</v>
      </c>
      <c r="T83" s="6"/>
      <c r="U83" s="6"/>
      <c r="V83" s="6"/>
      <c r="W83" s="6"/>
      <c r="X83" s="6"/>
      <c r="Y83" s="6"/>
      <c r="Z83" s="6"/>
      <c r="AA83" s="6"/>
      <c r="AB83" s="6" t="s">
        <v>4549</v>
      </c>
    </row>
    <row r="84" spans="1:28">
      <c r="A84" s="6">
        <v>109</v>
      </c>
      <c r="B84" s="6" t="str">
        <f t="shared" si="1"/>
        <v>AleknagikAleknagik Community Center</v>
      </c>
      <c r="C84" s="6" t="s">
        <v>1984</v>
      </c>
      <c r="D84" s="6" t="s">
        <v>2430</v>
      </c>
      <c r="E84" s="6"/>
      <c r="F84" s="6"/>
      <c r="G84" s="6">
        <v>1730</v>
      </c>
      <c r="H84" s="6">
        <v>1972</v>
      </c>
      <c r="I84" s="6">
        <v>3</v>
      </c>
      <c r="J84" s="6" t="s">
        <v>4541</v>
      </c>
      <c r="K84" s="6">
        <v>10</v>
      </c>
      <c r="L84" s="6" t="s">
        <v>2424</v>
      </c>
      <c r="M84" s="6">
        <v>2</v>
      </c>
      <c r="N84" s="6" t="s">
        <v>4543</v>
      </c>
      <c r="O84" s="6" t="s">
        <v>4645</v>
      </c>
      <c r="P84" s="6" t="s">
        <v>4549</v>
      </c>
      <c r="Q84" s="6" t="s">
        <v>4549</v>
      </c>
      <c r="R84" s="6" t="s">
        <v>4549</v>
      </c>
      <c r="S84" s="6" t="s">
        <v>4549</v>
      </c>
      <c r="T84" s="6"/>
      <c r="U84" s="6"/>
      <c r="V84" s="6" t="s">
        <v>4646</v>
      </c>
      <c r="W84" s="6"/>
      <c r="X84" s="6"/>
      <c r="Y84" s="6"/>
      <c r="Z84" s="6">
        <v>6400</v>
      </c>
      <c r="AA84" s="6"/>
      <c r="AB84" s="6" t="s">
        <v>4549</v>
      </c>
    </row>
    <row r="85" spans="1:28">
      <c r="A85" s="6">
        <v>109</v>
      </c>
      <c r="B85" s="6" t="str">
        <f t="shared" si="1"/>
        <v>AleknagikAleknagik Schoolhouse Inn</v>
      </c>
      <c r="C85" s="6" t="s">
        <v>1984</v>
      </c>
      <c r="D85" s="6" t="s">
        <v>4647</v>
      </c>
      <c r="E85" s="6" t="s">
        <v>4648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 t="s">
        <v>4549</v>
      </c>
      <c r="Q85" s="6" t="s">
        <v>4549</v>
      </c>
      <c r="R85" s="6" t="s">
        <v>4549</v>
      </c>
      <c r="S85" s="6" t="s">
        <v>4549</v>
      </c>
      <c r="T85" s="6"/>
      <c r="U85" s="6"/>
      <c r="V85" s="6"/>
      <c r="W85" s="6"/>
      <c r="X85" s="6"/>
      <c r="Y85" s="6"/>
      <c r="Z85" s="6"/>
      <c r="AA85" s="6"/>
      <c r="AB85" s="6" t="s">
        <v>4549</v>
      </c>
    </row>
    <row r="86" spans="1:28">
      <c r="A86" s="6">
        <v>109</v>
      </c>
      <c r="B86" s="6" t="str">
        <f t="shared" si="1"/>
        <v>AleknagikCity</v>
      </c>
      <c r="C86" s="6" t="s">
        <v>1984</v>
      </c>
      <c r="D86" s="6" t="s">
        <v>1971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 t="s">
        <v>4549</v>
      </c>
      <c r="Q86" s="6" t="s">
        <v>4549</v>
      </c>
      <c r="R86" s="6" t="s">
        <v>4549</v>
      </c>
      <c r="S86" s="6" t="s">
        <v>4549</v>
      </c>
      <c r="T86" s="6"/>
      <c r="U86" s="6"/>
      <c r="V86" s="6"/>
      <c r="W86" s="6"/>
      <c r="X86" s="6"/>
      <c r="Y86" s="6"/>
      <c r="Z86" s="6"/>
      <c r="AA86" s="6"/>
      <c r="AB86" s="6" t="s">
        <v>4549</v>
      </c>
    </row>
    <row r="87" spans="1:28">
      <c r="A87" s="6">
        <v>109</v>
      </c>
      <c r="B87" s="6" t="str">
        <f t="shared" si="1"/>
        <v>AleknagikCity Office</v>
      </c>
      <c r="C87" s="6" t="s">
        <v>1984</v>
      </c>
      <c r="D87" s="6" t="s">
        <v>5</v>
      </c>
      <c r="E87" s="6"/>
      <c r="F87" s="6"/>
      <c r="G87" s="6">
        <v>3300</v>
      </c>
      <c r="H87" s="6">
        <v>1982</v>
      </c>
      <c r="I87" s="6">
        <v>6</v>
      </c>
      <c r="J87" s="6" t="s">
        <v>377</v>
      </c>
      <c r="K87" s="6">
        <v>36</v>
      </c>
      <c r="L87" s="6" t="s">
        <v>377</v>
      </c>
      <c r="M87" s="6">
        <v>2</v>
      </c>
      <c r="N87" s="6" t="s">
        <v>4543</v>
      </c>
      <c r="O87" s="6" t="s">
        <v>4649</v>
      </c>
      <c r="P87" s="6" t="s">
        <v>4549</v>
      </c>
      <c r="Q87" s="6" t="s">
        <v>4549</v>
      </c>
      <c r="R87" s="6" t="s">
        <v>4549</v>
      </c>
      <c r="S87" s="6" t="s">
        <v>4549</v>
      </c>
      <c r="T87" s="6"/>
      <c r="U87" s="6"/>
      <c r="V87" s="6" t="s">
        <v>4650</v>
      </c>
      <c r="W87" s="6"/>
      <c r="X87" s="6"/>
      <c r="Y87" s="6"/>
      <c r="Z87" s="6">
        <v>16800</v>
      </c>
      <c r="AA87" s="6"/>
      <c r="AB87" s="6" t="s">
        <v>4549</v>
      </c>
    </row>
    <row r="88" spans="1:28">
      <c r="A88" s="6">
        <v>109</v>
      </c>
      <c r="B88" s="6" t="str">
        <f t="shared" si="1"/>
        <v>AleknagikClinic</v>
      </c>
      <c r="C88" s="6" t="s">
        <v>1984</v>
      </c>
      <c r="D88" s="6" t="s">
        <v>147</v>
      </c>
      <c r="E88" s="6"/>
      <c r="F88" s="6"/>
      <c r="G88" s="6">
        <v>3500</v>
      </c>
      <c r="H88" s="6">
        <v>2007</v>
      </c>
      <c r="I88" s="6">
        <v>4</v>
      </c>
      <c r="J88" s="6" t="s">
        <v>4615</v>
      </c>
      <c r="K88" s="6">
        <v>17</v>
      </c>
      <c r="L88" s="6" t="s">
        <v>4644</v>
      </c>
      <c r="M88" s="6">
        <v>2</v>
      </c>
      <c r="N88" s="6" t="s">
        <v>4543</v>
      </c>
      <c r="O88" s="6" t="s">
        <v>4649</v>
      </c>
      <c r="P88" s="6" t="s">
        <v>4549</v>
      </c>
      <c r="Q88" s="6" t="s">
        <v>4549</v>
      </c>
      <c r="R88" s="6" t="s">
        <v>4549</v>
      </c>
      <c r="S88" s="6" t="s">
        <v>4549</v>
      </c>
      <c r="T88" s="6"/>
      <c r="U88" s="6"/>
      <c r="V88" s="6" t="s">
        <v>4651</v>
      </c>
      <c r="W88" s="6"/>
      <c r="X88" s="6"/>
      <c r="Y88" s="6"/>
      <c r="Z88" s="6">
        <v>17900</v>
      </c>
      <c r="AA88" s="6"/>
      <c r="AB88" s="6" t="s">
        <v>4549</v>
      </c>
    </row>
    <row r="89" spans="1:28">
      <c r="A89" s="6">
        <v>109</v>
      </c>
      <c r="B89" s="6" t="str">
        <f t="shared" si="1"/>
        <v>AleknagikN/A</v>
      </c>
      <c r="C89" s="6" t="s">
        <v>1984</v>
      </c>
      <c r="D89" s="6" t="s">
        <v>2743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 t="s">
        <v>4652</v>
      </c>
      <c r="P89" s="6" t="s">
        <v>4549</v>
      </c>
      <c r="Q89" s="6" t="s">
        <v>4549</v>
      </c>
      <c r="R89" s="6" t="s">
        <v>4549</v>
      </c>
      <c r="S89" s="6" t="s">
        <v>4549</v>
      </c>
      <c r="T89" s="6"/>
      <c r="U89" s="6"/>
      <c r="V89" s="6"/>
      <c r="W89" s="6"/>
      <c r="X89" s="6"/>
      <c r="Y89" s="6"/>
      <c r="Z89" s="6"/>
      <c r="AA89" s="6"/>
      <c r="AB89" s="6" t="s">
        <v>4549</v>
      </c>
    </row>
    <row r="90" spans="1:28">
      <c r="A90" s="6">
        <v>109</v>
      </c>
      <c r="B90" s="6" t="str">
        <f t="shared" si="1"/>
        <v>AleknagikNorth Shore Maintenance Building</v>
      </c>
      <c r="C90" s="6" t="s">
        <v>1984</v>
      </c>
      <c r="D90" s="6" t="s">
        <v>2579</v>
      </c>
      <c r="E90" s="6"/>
      <c r="F90" s="6"/>
      <c r="G90" s="6">
        <v>2300</v>
      </c>
      <c r="H90" s="6">
        <v>1982</v>
      </c>
      <c r="I90" s="6">
        <v>8</v>
      </c>
      <c r="J90" s="6" t="s">
        <v>4555</v>
      </c>
      <c r="K90" s="6">
        <v>28</v>
      </c>
      <c r="L90" s="6" t="s">
        <v>4556</v>
      </c>
      <c r="M90" s="6">
        <v>4</v>
      </c>
      <c r="N90" s="6" t="s">
        <v>4584</v>
      </c>
      <c r="O90" s="6" t="s">
        <v>4649</v>
      </c>
      <c r="P90" s="6" t="s">
        <v>4549</v>
      </c>
      <c r="Q90" s="6" t="s">
        <v>4549</v>
      </c>
      <c r="R90" s="6" t="s">
        <v>4549</v>
      </c>
      <c r="S90" s="6" t="s">
        <v>4549</v>
      </c>
      <c r="T90" s="6"/>
      <c r="U90" s="6"/>
      <c r="V90" s="6" t="s">
        <v>4653</v>
      </c>
      <c r="W90" s="6"/>
      <c r="X90" s="6"/>
      <c r="Y90" s="6"/>
      <c r="Z90" s="6">
        <v>11600</v>
      </c>
      <c r="AA90" s="6"/>
      <c r="AB90" s="6" t="s">
        <v>4549</v>
      </c>
    </row>
    <row r="91" spans="1:28">
      <c r="A91" s="6">
        <v>109</v>
      </c>
      <c r="B91" s="6" t="str">
        <f t="shared" si="1"/>
        <v>AleknagikSouth Shore Maintenance Building</v>
      </c>
      <c r="C91" s="6" t="s">
        <v>1984</v>
      </c>
      <c r="D91" s="6" t="s">
        <v>2578</v>
      </c>
      <c r="E91" s="6"/>
      <c r="F91" s="6"/>
      <c r="G91" s="6">
        <v>2250</v>
      </c>
      <c r="H91" s="6">
        <v>1982</v>
      </c>
      <c r="I91" s="6">
        <v>8</v>
      </c>
      <c r="J91" s="6" t="s">
        <v>4555</v>
      </c>
      <c r="K91" s="6">
        <v>28</v>
      </c>
      <c r="L91" s="6" t="s">
        <v>4556</v>
      </c>
      <c r="M91" s="6">
        <v>4</v>
      </c>
      <c r="N91" s="6" t="s">
        <v>4584</v>
      </c>
      <c r="O91" s="6" t="s">
        <v>4649</v>
      </c>
      <c r="P91" s="6" t="s">
        <v>4549</v>
      </c>
      <c r="Q91" s="6" t="s">
        <v>4549</v>
      </c>
      <c r="R91" s="6" t="s">
        <v>4549</v>
      </c>
      <c r="S91" s="6" t="s">
        <v>4549</v>
      </c>
      <c r="T91" s="6"/>
      <c r="U91" s="6"/>
      <c r="V91" s="6" t="s">
        <v>4653</v>
      </c>
      <c r="W91" s="6"/>
      <c r="X91" s="6"/>
      <c r="Y91" s="6"/>
      <c r="Z91" s="6">
        <v>11400</v>
      </c>
      <c r="AA91" s="6"/>
      <c r="AB91" s="6" t="s">
        <v>4549</v>
      </c>
    </row>
    <row r="92" spans="1:28">
      <c r="A92" s="6">
        <v>109</v>
      </c>
      <c r="B92" s="6" t="str">
        <f t="shared" si="1"/>
        <v>AleknagikSouth Shore Office Building I</v>
      </c>
      <c r="C92" s="6" t="s">
        <v>1984</v>
      </c>
      <c r="D92" s="6" t="s">
        <v>3002</v>
      </c>
      <c r="E92" s="6"/>
      <c r="F92" s="6"/>
      <c r="G92" s="6">
        <v>240</v>
      </c>
      <c r="H92" s="6">
        <v>1999</v>
      </c>
      <c r="I92" s="6">
        <v>6</v>
      </c>
      <c r="J92" s="6" t="s">
        <v>377</v>
      </c>
      <c r="K92" s="6">
        <v>36</v>
      </c>
      <c r="L92" s="6" t="s">
        <v>377</v>
      </c>
      <c r="M92" s="6">
        <v>3</v>
      </c>
      <c r="N92" s="6" t="s">
        <v>4570</v>
      </c>
      <c r="O92" s="6" t="s">
        <v>4645</v>
      </c>
      <c r="P92" s="6" t="s">
        <v>4549</v>
      </c>
      <c r="Q92" s="6" t="s">
        <v>4549</v>
      </c>
      <c r="R92" s="6" t="s">
        <v>4549</v>
      </c>
      <c r="S92" s="6" t="s">
        <v>4549</v>
      </c>
      <c r="T92" s="6"/>
      <c r="U92" s="6"/>
      <c r="V92" s="6" t="s">
        <v>4588</v>
      </c>
      <c r="W92" s="6"/>
      <c r="X92" s="6"/>
      <c r="Y92" s="6"/>
      <c r="Z92" s="6">
        <v>100</v>
      </c>
      <c r="AA92" s="6"/>
      <c r="AB92" s="6" t="s">
        <v>4549</v>
      </c>
    </row>
    <row r="93" spans="1:28">
      <c r="A93" s="6">
        <v>109</v>
      </c>
      <c r="B93" s="6" t="str">
        <f t="shared" si="1"/>
        <v>AleknagikSouth Shore Office Building II</v>
      </c>
      <c r="C93" s="6" t="s">
        <v>1984</v>
      </c>
      <c r="D93" s="6" t="s">
        <v>3001</v>
      </c>
      <c r="E93" s="6"/>
      <c r="F93" s="6"/>
      <c r="G93" s="6">
        <v>600</v>
      </c>
      <c r="H93" s="6">
        <v>1988</v>
      </c>
      <c r="I93" s="6">
        <v>6</v>
      </c>
      <c r="J93" s="6" t="s">
        <v>377</v>
      </c>
      <c r="K93" s="6">
        <v>36</v>
      </c>
      <c r="L93" s="6" t="s">
        <v>377</v>
      </c>
      <c r="M93" s="6">
        <v>3</v>
      </c>
      <c r="N93" s="6" t="s">
        <v>4570</v>
      </c>
      <c r="O93" s="6" t="s">
        <v>4645</v>
      </c>
      <c r="P93" s="6" t="s">
        <v>4549</v>
      </c>
      <c r="Q93" s="6" t="s">
        <v>4549</v>
      </c>
      <c r="R93" s="6" t="s">
        <v>4549</v>
      </c>
      <c r="S93" s="6" t="s">
        <v>4549</v>
      </c>
      <c r="T93" s="6"/>
      <c r="U93" s="6"/>
      <c r="V93" s="6" t="s">
        <v>3420</v>
      </c>
      <c r="W93" s="6"/>
      <c r="X93" s="6"/>
      <c r="Y93" s="6"/>
      <c r="Z93" s="6">
        <v>275</v>
      </c>
      <c r="AA93" s="6"/>
      <c r="AB93" s="6" t="s">
        <v>4549</v>
      </c>
    </row>
    <row r="94" spans="1:28">
      <c r="A94" s="6">
        <v>109</v>
      </c>
      <c r="B94" s="6" t="str">
        <f t="shared" si="1"/>
        <v>AleknagikWarm Storage Building</v>
      </c>
      <c r="C94" s="6" t="s">
        <v>1984</v>
      </c>
      <c r="D94" s="6" t="s">
        <v>1985</v>
      </c>
      <c r="E94" s="6"/>
      <c r="F94" s="6"/>
      <c r="G94" s="6">
        <v>950</v>
      </c>
      <c r="H94" s="6">
        <v>2007</v>
      </c>
      <c r="I94" s="6">
        <v>2</v>
      </c>
      <c r="J94" s="6" t="s">
        <v>4582</v>
      </c>
      <c r="K94" s="6">
        <v>8</v>
      </c>
      <c r="L94" s="6" t="s">
        <v>4583</v>
      </c>
      <c r="M94" s="6">
        <v>4</v>
      </c>
      <c r="N94" s="6" t="s">
        <v>4584</v>
      </c>
      <c r="O94" s="6" t="s">
        <v>4649</v>
      </c>
      <c r="P94" s="6" t="s">
        <v>4549</v>
      </c>
      <c r="Q94" s="6" t="s">
        <v>4549</v>
      </c>
      <c r="R94" s="6" t="s">
        <v>4549</v>
      </c>
      <c r="S94" s="6" t="s">
        <v>4549</v>
      </c>
      <c r="T94" s="6"/>
      <c r="U94" s="6"/>
      <c r="V94" s="6" t="s">
        <v>4654</v>
      </c>
      <c r="W94" s="6"/>
      <c r="X94" s="6"/>
      <c r="Y94" s="6"/>
      <c r="Z94" s="6">
        <v>4800</v>
      </c>
      <c r="AA94" s="6"/>
      <c r="AB94" s="6" t="s">
        <v>4549</v>
      </c>
    </row>
    <row r="95" spans="1:28">
      <c r="A95" s="6">
        <v>110</v>
      </c>
      <c r="B95" s="6" t="str">
        <f t="shared" si="1"/>
        <v>Aleneva</v>
      </c>
      <c r="C95" s="6" t="s">
        <v>4466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 t="s">
        <v>4549</v>
      </c>
      <c r="Q95" s="6" t="s">
        <v>4549</v>
      </c>
      <c r="R95" s="6" t="s">
        <v>4549</v>
      </c>
      <c r="S95" s="6" t="s">
        <v>4549</v>
      </c>
      <c r="T95" s="6"/>
      <c r="U95" s="6"/>
      <c r="V95" s="6"/>
      <c r="W95" s="6"/>
      <c r="X95" s="6"/>
      <c r="Y95" s="6"/>
      <c r="Z95" s="6"/>
      <c r="AA95" s="6"/>
      <c r="AB95" s="6" t="s">
        <v>4549</v>
      </c>
    </row>
    <row r="96" spans="1:28">
      <c r="A96" s="6">
        <v>112</v>
      </c>
      <c r="B96" s="6" t="str">
        <f t="shared" si="1"/>
        <v>AllakaketAIRPORT ELECTRICAL</v>
      </c>
      <c r="C96" s="6" t="s">
        <v>807</v>
      </c>
      <c r="D96" s="6" t="s">
        <v>2575</v>
      </c>
      <c r="E96" s="6"/>
      <c r="F96" s="6"/>
      <c r="G96" s="6">
        <v>96</v>
      </c>
      <c r="H96" s="6">
        <v>1997</v>
      </c>
      <c r="I96" s="6">
        <v>8</v>
      </c>
      <c r="J96" s="6" t="s">
        <v>4555</v>
      </c>
      <c r="K96" s="6">
        <v>31</v>
      </c>
      <c r="L96" s="6" t="s">
        <v>4592</v>
      </c>
      <c r="M96" s="6">
        <v>2</v>
      </c>
      <c r="N96" s="6" t="s">
        <v>4543</v>
      </c>
      <c r="O96" s="6" t="s">
        <v>4585</v>
      </c>
      <c r="P96" s="6" t="s">
        <v>4549</v>
      </c>
      <c r="Q96" s="6" t="s">
        <v>4549</v>
      </c>
      <c r="R96" s="6" t="s">
        <v>4549</v>
      </c>
      <c r="S96" s="6" t="s">
        <v>4549</v>
      </c>
      <c r="T96" s="6"/>
      <c r="U96" s="6"/>
      <c r="V96" s="6"/>
      <c r="W96" s="6"/>
      <c r="X96" s="6"/>
      <c r="Y96" s="6"/>
      <c r="Z96" s="6"/>
      <c r="AA96" s="6"/>
      <c r="AB96" s="6" t="s">
        <v>4549</v>
      </c>
    </row>
    <row r="97" spans="1:28">
      <c r="A97" s="6">
        <v>112</v>
      </c>
      <c r="B97" s="6" t="str">
        <f t="shared" si="1"/>
        <v>AllakaketAllakaket School</v>
      </c>
      <c r="C97" s="6" t="s">
        <v>807</v>
      </c>
      <c r="D97" s="6" t="s">
        <v>4655</v>
      </c>
      <c r="E97" s="6"/>
      <c r="F97" s="6"/>
      <c r="G97" s="6">
        <v>10960</v>
      </c>
      <c r="H97" s="6">
        <v>1979</v>
      </c>
      <c r="I97" s="6">
        <v>3</v>
      </c>
      <c r="J97" s="6" t="s">
        <v>4541</v>
      </c>
      <c r="K97" s="6">
        <v>9</v>
      </c>
      <c r="L97" s="6" t="s">
        <v>4575</v>
      </c>
      <c r="M97" s="6">
        <v>2</v>
      </c>
      <c r="N97" s="6" t="s">
        <v>4543</v>
      </c>
      <c r="O97" s="6" t="s">
        <v>4656</v>
      </c>
      <c r="P97" s="6" t="s">
        <v>4549</v>
      </c>
      <c r="Q97" s="6" t="s">
        <v>4549</v>
      </c>
      <c r="R97" s="6" t="s">
        <v>4549</v>
      </c>
      <c r="S97" s="6" t="s">
        <v>4549</v>
      </c>
      <c r="T97" s="6"/>
      <c r="U97" s="6"/>
      <c r="V97" s="6"/>
      <c r="W97" s="6"/>
      <c r="X97" s="6"/>
      <c r="Y97" s="6"/>
      <c r="Z97" s="6"/>
      <c r="AA97" s="6"/>
      <c r="AB97" s="6" t="s">
        <v>4549</v>
      </c>
    </row>
    <row r="98" spans="1:28">
      <c r="A98" s="6">
        <v>112</v>
      </c>
      <c r="B98" s="6" t="str">
        <f t="shared" si="1"/>
        <v>AllakaketANICA Store</v>
      </c>
      <c r="C98" s="6" t="s">
        <v>807</v>
      </c>
      <c r="D98" s="6" t="s">
        <v>302</v>
      </c>
      <c r="E98" s="6"/>
      <c r="F98" s="6"/>
      <c r="G98" s="6">
        <v>1000</v>
      </c>
      <c r="H98" s="6">
        <v>1974</v>
      </c>
      <c r="I98" s="6">
        <v>7</v>
      </c>
      <c r="J98" s="6" t="s">
        <v>4578</v>
      </c>
      <c r="K98" s="6">
        <v>25</v>
      </c>
      <c r="L98" s="6" t="s">
        <v>4579</v>
      </c>
      <c r="M98" s="6">
        <v>2</v>
      </c>
      <c r="N98" s="6" t="s">
        <v>4543</v>
      </c>
      <c r="O98" s="6" t="s">
        <v>4580</v>
      </c>
      <c r="P98" s="6" t="s">
        <v>4549</v>
      </c>
      <c r="Q98" s="6" t="s">
        <v>4549</v>
      </c>
      <c r="R98" s="6" t="s">
        <v>4549</v>
      </c>
      <c r="S98" s="6" t="s">
        <v>4549</v>
      </c>
      <c r="T98" s="6"/>
      <c r="U98" s="6"/>
      <c r="V98" s="6"/>
      <c r="W98" s="6"/>
      <c r="X98" s="6"/>
      <c r="Y98" s="6"/>
      <c r="Z98" s="6">
        <v>27795</v>
      </c>
      <c r="AA98" s="6"/>
      <c r="AB98" s="6" t="s">
        <v>4549</v>
      </c>
    </row>
    <row r="99" spans="1:28">
      <c r="A99" s="6">
        <v>112</v>
      </c>
      <c r="B99" s="6" t="str">
        <f t="shared" si="1"/>
        <v>AllakaketBus Barn</v>
      </c>
      <c r="C99" s="6" t="s">
        <v>807</v>
      </c>
      <c r="D99" s="6" t="s">
        <v>111</v>
      </c>
      <c r="E99" s="6"/>
      <c r="F99" s="6"/>
      <c r="G99" s="6">
        <v>960</v>
      </c>
      <c r="H99" s="6">
        <v>2006</v>
      </c>
      <c r="I99" s="6">
        <v>3</v>
      </c>
      <c r="J99" s="6" t="s">
        <v>4541</v>
      </c>
      <c r="K99" s="6">
        <v>9</v>
      </c>
      <c r="L99" s="6" t="s">
        <v>4575</v>
      </c>
      <c r="M99" s="6">
        <v>2</v>
      </c>
      <c r="N99" s="6" t="s">
        <v>4543</v>
      </c>
      <c r="O99" s="6" t="s">
        <v>4656</v>
      </c>
      <c r="P99" s="6" t="s">
        <v>4549</v>
      </c>
      <c r="Q99" s="6" t="s">
        <v>4549</v>
      </c>
      <c r="R99" s="6" t="s">
        <v>4549</v>
      </c>
      <c r="S99" s="6" t="s">
        <v>4549</v>
      </c>
      <c r="T99" s="6"/>
      <c r="U99" s="6"/>
      <c r="V99" s="6"/>
      <c r="W99" s="6"/>
      <c r="X99" s="6"/>
      <c r="Y99" s="6"/>
      <c r="Z99" s="6"/>
      <c r="AA99" s="6"/>
      <c r="AB99" s="6" t="s">
        <v>4549</v>
      </c>
    </row>
    <row r="100" spans="1:28">
      <c r="A100" s="6">
        <v>112</v>
      </c>
      <c r="B100" s="6" t="str">
        <f t="shared" si="1"/>
        <v>AllakaketClassrooms/Water Plant</v>
      </c>
      <c r="C100" s="6" t="s">
        <v>807</v>
      </c>
      <c r="D100" s="6" t="s">
        <v>4657</v>
      </c>
      <c r="E100" s="6"/>
      <c r="F100" s="6"/>
      <c r="G100" s="6">
        <v>1040</v>
      </c>
      <c r="H100" s="6">
        <v>1972</v>
      </c>
      <c r="I100" s="6">
        <v>3</v>
      </c>
      <c r="J100" s="6" t="s">
        <v>4541</v>
      </c>
      <c r="K100" s="6">
        <v>9</v>
      </c>
      <c r="L100" s="6" t="s">
        <v>4575</v>
      </c>
      <c r="M100" s="6">
        <v>2</v>
      </c>
      <c r="N100" s="6" t="s">
        <v>4543</v>
      </c>
      <c r="O100" s="6" t="s">
        <v>4656</v>
      </c>
      <c r="P100" s="6" t="s">
        <v>4549</v>
      </c>
      <c r="Q100" s="6" t="s">
        <v>4549</v>
      </c>
      <c r="R100" s="6" t="s">
        <v>4549</v>
      </c>
      <c r="S100" s="6" t="s">
        <v>4549</v>
      </c>
      <c r="T100" s="6"/>
      <c r="U100" s="6"/>
      <c r="V100" s="6"/>
      <c r="W100" s="6"/>
      <c r="X100" s="6"/>
      <c r="Y100" s="6"/>
      <c r="Z100" s="6"/>
      <c r="AA100" s="6"/>
      <c r="AB100" s="6" t="s">
        <v>4549</v>
      </c>
    </row>
    <row r="101" spans="1:28">
      <c r="A101" s="6">
        <v>112</v>
      </c>
      <c r="B101" s="6" t="str">
        <f t="shared" si="1"/>
        <v>AllakaketPost Office</v>
      </c>
      <c r="C101" s="6" t="s">
        <v>807</v>
      </c>
      <c r="D101" s="6" t="s">
        <v>37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 t="s">
        <v>653</v>
      </c>
      <c r="P101" s="6" t="s">
        <v>4549</v>
      </c>
      <c r="Q101" s="6" t="s">
        <v>4549</v>
      </c>
      <c r="R101" s="6" t="s">
        <v>4549</v>
      </c>
      <c r="S101" s="6" t="s">
        <v>4549</v>
      </c>
      <c r="T101" s="6"/>
      <c r="U101" s="6"/>
      <c r="V101" s="6"/>
      <c r="W101" s="6"/>
      <c r="X101" s="6"/>
      <c r="Y101" s="6"/>
      <c r="Z101" s="6"/>
      <c r="AA101" s="6"/>
      <c r="AB101" s="6" t="s">
        <v>4549</v>
      </c>
    </row>
    <row r="102" spans="1:28">
      <c r="A102" s="6">
        <v>112</v>
      </c>
      <c r="B102" s="6" t="str">
        <f t="shared" si="1"/>
        <v>AllakaketPower House</v>
      </c>
      <c r="C102" s="6" t="s">
        <v>807</v>
      </c>
      <c r="D102" s="6" t="s">
        <v>309</v>
      </c>
      <c r="E102" s="6"/>
      <c r="F102" s="6"/>
      <c r="G102" s="6">
        <v>450</v>
      </c>
      <c r="H102" s="6">
        <v>1983</v>
      </c>
      <c r="I102" s="6">
        <v>3</v>
      </c>
      <c r="J102" s="6" t="s">
        <v>4541</v>
      </c>
      <c r="K102" s="6">
        <v>9</v>
      </c>
      <c r="L102" s="6" t="s">
        <v>4575</v>
      </c>
      <c r="M102" s="6">
        <v>2</v>
      </c>
      <c r="N102" s="6" t="s">
        <v>4543</v>
      </c>
      <c r="O102" s="6" t="s">
        <v>4656</v>
      </c>
      <c r="P102" s="6" t="s">
        <v>4549</v>
      </c>
      <c r="Q102" s="6" t="s">
        <v>4549</v>
      </c>
      <c r="R102" s="6" t="s">
        <v>4549</v>
      </c>
      <c r="S102" s="6" t="s">
        <v>4549</v>
      </c>
      <c r="T102" s="6"/>
      <c r="U102" s="6"/>
      <c r="V102" s="6"/>
      <c r="W102" s="6"/>
      <c r="X102" s="6"/>
      <c r="Y102" s="6"/>
      <c r="Z102" s="6"/>
      <c r="AA102" s="6"/>
      <c r="AB102" s="6" t="s">
        <v>4549</v>
      </c>
    </row>
    <row r="103" spans="1:28">
      <c r="A103" s="6">
        <v>112</v>
      </c>
      <c r="B103" s="6" t="str">
        <f t="shared" si="1"/>
        <v>AllakaketShed</v>
      </c>
      <c r="C103" s="6" t="s">
        <v>807</v>
      </c>
      <c r="D103" s="6" t="s">
        <v>804</v>
      </c>
      <c r="E103" s="6"/>
      <c r="F103" s="6"/>
      <c r="G103" s="6">
        <v>192</v>
      </c>
      <c r="H103" s="6">
        <v>1983</v>
      </c>
      <c r="I103" s="6">
        <v>3</v>
      </c>
      <c r="J103" s="6" t="s">
        <v>4541</v>
      </c>
      <c r="K103" s="6">
        <v>9</v>
      </c>
      <c r="L103" s="6" t="s">
        <v>4575</v>
      </c>
      <c r="M103" s="6">
        <v>2</v>
      </c>
      <c r="N103" s="6" t="s">
        <v>4543</v>
      </c>
      <c r="O103" s="6" t="s">
        <v>4656</v>
      </c>
      <c r="P103" s="6" t="s">
        <v>4549</v>
      </c>
      <c r="Q103" s="6" t="s">
        <v>4549</v>
      </c>
      <c r="R103" s="6" t="s">
        <v>4549</v>
      </c>
      <c r="S103" s="6" t="s">
        <v>4549</v>
      </c>
      <c r="T103" s="6"/>
      <c r="U103" s="6"/>
      <c r="V103" s="6"/>
      <c r="W103" s="6"/>
      <c r="X103" s="6"/>
      <c r="Y103" s="6"/>
      <c r="Z103" s="6"/>
      <c r="AA103" s="6"/>
      <c r="AB103" s="6" t="s">
        <v>4549</v>
      </c>
    </row>
    <row r="104" spans="1:28">
      <c r="A104" s="6">
        <v>112</v>
      </c>
      <c r="B104" s="6" t="str">
        <f t="shared" si="1"/>
        <v>AllakaketShop</v>
      </c>
      <c r="C104" s="6" t="s">
        <v>807</v>
      </c>
      <c r="D104" s="6" t="s">
        <v>337</v>
      </c>
      <c r="E104" s="6"/>
      <c r="F104" s="6"/>
      <c r="G104" s="6">
        <v>510</v>
      </c>
      <c r="H104" s="6">
        <v>1979</v>
      </c>
      <c r="I104" s="6">
        <v>3</v>
      </c>
      <c r="J104" s="6" t="s">
        <v>4541</v>
      </c>
      <c r="K104" s="6">
        <v>9</v>
      </c>
      <c r="L104" s="6" t="s">
        <v>4575</v>
      </c>
      <c r="M104" s="6">
        <v>2</v>
      </c>
      <c r="N104" s="6" t="s">
        <v>4543</v>
      </c>
      <c r="O104" s="6" t="s">
        <v>4656</v>
      </c>
      <c r="P104" s="6" t="s">
        <v>4549</v>
      </c>
      <c r="Q104" s="6" t="s">
        <v>4549</v>
      </c>
      <c r="R104" s="6" t="s">
        <v>4549</v>
      </c>
      <c r="S104" s="6" t="s">
        <v>4549</v>
      </c>
      <c r="T104" s="6"/>
      <c r="U104" s="6"/>
      <c r="V104" s="6"/>
      <c r="W104" s="6"/>
      <c r="X104" s="6"/>
      <c r="Y104" s="6"/>
      <c r="Z104" s="6"/>
      <c r="AA104" s="6"/>
      <c r="AB104" s="6" t="s">
        <v>4549</v>
      </c>
    </row>
    <row r="105" spans="1:28">
      <c r="A105" s="6">
        <v>112</v>
      </c>
      <c r="B105" s="6" t="str">
        <f t="shared" si="1"/>
        <v>AllakaketSREB</v>
      </c>
      <c r="C105" s="6" t="s">
        <v>807</v>
      </c>
      <c r="D105" s="6" t="s">
        <v>399</v>
      </c>
      <c r="E105" s="6"/>
      <c r="F105" s="6"/>
      <c r="G105" s="6">
        <v>2852</v>
      </c>
      <c r="H105" s="6">
        <v>1997</v>
      </c>
      <c r="I105" s="6">
        <v>2</v>
      </c>
      <c r="J105" s="6" t="s">
        <v>4582</v>
      </c>
      <c r="K105" s="6">
        <v>8</v>
      </c>
      <c r="L105" s="6" t="s">
        <v>4583</v>
      </c>
      <c r="M105" s="6">
        <v>2</v>
      </c>
      <c r="N105" s="6" t="s">
        <v>4543</v>
      </c>
      <c r="O105" s="6" t="s">
        <v>4585</v>
      </c>
      <c r="P105" s="6" t="s">
        <v>4549</v>
      </c>
      <c r="Q105" s="6" t="s">
        <v>4549</v>
      </c>
      <c r="R105" s="6" t="s">
        <v>4549</v>
      </c>
      <c r="S105" s="6" t="s">
        <v>4549</v>
      </c>
      <c r="T105" s="6"/>
      <c r="U105" s="6"/>
      <c r="V105" s="6"/>
      <c r="W105" s="6"/>
      <c r="X105" s="6"/>
      <c r="Y105" s="6"/>
      <c r="Z105" s="6"/>
      <c r="AA105" s="6"/>
      <c r="AB105" s="6" t="s">
        <v>4549</v>
      </c>
    </row>
    <row r="106" spans="1:28">
      <c r="A106" s="6">
        <v>114</v>
      </c>
      <c r="B106" s="6" t="str">
        <f t="shared" si="1"/>
        <v>AmblerAIRPORT ELECTRICAL</v>
      </c>
      <c r="C106" s="6" t="s">
        <v>1987</v>
      </c>
      <c r="D106" s="6" t="s">
        <v>2575</v>
      </c>
      <c r="E106" s="6"/>
      <c r="F106" s="6"/>
      <c r="G106" s="6">
        <v>336</v>
      </c>
      <c r="H106" s="6">
        <v>2000</v>
      </c>
      <c r="I106" s="6">
        <v>8</v>
      </c>
      <c r="J106" s="6" t="s">
        <v>4555</v>
      </c>
      <c r="K106" s="6">
        <v>31</v>
      </c>
      <c r="L106" s="6" t="s">
        <v>4592</v>
      </c>
      <c r="M106" s="6">
        <v>2</v>
      </c>
      <c r="N106" s="6" t="s">
        <v>4543</v>
      </c>
      <c r="O106" s="6" t="s">
        <v>4585</v>
      </c>
      <c r="P106" s="6" t="s">
        <v>4549</v>
      </c>
      <c r="Q106" s="6" t="s">
        <v>4549</v>
      </c>
      <c r="R106" s="6" t="s">
        <v>4549</v>
      </c>
      <c r="S106" s="6" t="s">
        <v>4549</v>
      </c>
      <c r="T106" s="6"/>
      <c r="U106" s="6"/>
      <c r="V106" s="6"/>
      <c r="W106" s="6"/>
      <c r="X106" s="6"/>
      <c r="Y106" s="6"/>
      <c r="Z106" s="6"/>
      <c r="AA106" s="6"/>
      <c r="AB106" s="6" t="s">
        <v>4549</v>
      </c>
    </row>
    <row r="107" spans="1:28">
      <c r="A107" s="6">
        <v>114</v>
      </c>
      <c r="B107" s="6" t="str">
        <f t="shared" si="1"/>
        <v>AmblerAmbler Baptist Church</v>
      </c>
      <c r="C107" s="6" t="s">
        <v>1987</v>
      </c>
      <c r="D107" s="6" t="s">
        <v>4658</v>
      </c>
      <c r="E107" s="6"/>
      <c r="F107" s="6"/>
      <c r="G107" s="6"/>
      <c r="H107" s="6"/>
      <c r="I107" s="6">
        <v>3</v>
      </c>
      <c r="J107" s="6" t="s">
        <v>4541</v>
      </c>
      <c r="K107" s="6">
        <v>12</v>
      </c>
      <c r="L107" s="6" t="s">
        <v>4586</v>
      </c>
      <c r="M107" s="6">
        <v>2</v>
      </c>
      <c r="N107" s="6" t="s">
        <v>4543</v>
      </c>
      <c r="O107" s="6"/>
      <c r="P107" s="6" t="s">
        <v>4549</v>
      </c>
      <c r="Q107" s="6" t="s">
        <v>4549</v>
      </c>
      <c r="R107" s="6" t="s">
        <v>4549</v>
      </c>
      <c r="S107" s="6" t="s">
        <v>4549</v>
      </c>
      <c r="T107" s="6"/>
      <c r="U107" s="6"/>
      <c r="V107" s="6"/>
      <c r="W107" s="6"/>
      <c r="X107" s="6"/>
      <c r="Y107" s="6"/>
      <c r="Z107" s="6"/>
      <c r="AA107" s="6"/>
      <c r="AB107" s="6" t="s">
        <v>4549</v>
      </c>
    </row>
    <row r="108" spans="1:28">
      <c r="A108" s="6">
        <v>114</v>
      </c>
      <c r="B108" s="6" t="str">
        <f t="shared" si="1"/>
        <v>AmblerAmbler Clinic</v>
      </c>
      <c r="C108" s="6" t="s">
        <v>1987</v>
      </c>
      <c r="D108" s="6" t="s">
        <v>3234</v>
      </c>
      <c r="E108" s="6" t="s">
        <v>4659</v>
      </c>
      <c r="F108" s="6">
        <v>1</v>
      </c>
      <c r="G108" s="6">
        <v>5000</v>
      </c>
      <c r="H108" s="6">
        <v>2004</v>
      </c>
      <c r="I108" s="6">
        <v>4</v>
      </c>
      <c r="J108" s="6" t="s">
        <v>4615</v>
      </c>
      <c r="K108" s="6">
        <v>17</v>
      </c>
      <c r="L108" s="6" t="s">
        <v>4644</v>
      </c>
      <c r="M108" s="6">
        <v>2</v>
      </c>
      <c r="N108" s="6" t="s">
        <v>4543</v>
      </c>
      <c r="O108" s="6" t="s">
        <v>4660</v>
      </c>
      <c r="P108" s="6" t="s">
        <v>4549</v>
      </c>
      <c r="Q108" s="6" t="s">
        <v>4549</v>
      </c>
      <c r="R108" s="6" t="s">
        <v>4549</v>
      </c>
      <c r="S108" s="6" t="s">
        <v>4549</v>
      </c>
      <c r="T108" s="6"/>
      <c r="U108" s="6"/>
      <c r="V108" s="6" t="s">
        <v>4661</v>
      </c>
      <c r="W108" s="6"/>
      <c r="X108" s="6"/>
      <c r="Y108" s="6"/>
      <c r="Z108" s="6">
        <v>66000</v>
      </c>
      <c r="AA108" s="6"/>
      <c r="AB108" s="6" t="s">
        <v>4549</v>
      </c>
    </row>
    <row r="109" spans="1:28">
      <c r="A109" s="6">
        <v>114</v>
      </c>
      <c r="B109" s="6" t="str">
        <f t="shared" si="1"/>
        <v>AmblerAmbler Friends Church</v>
      </c>
      <c r="C109" s="6" t="s">
        <v>1987</v>
      </c>
      <c r="D109" s="6" t="s">
        <v>2431</v>
      </c>
      <c r="E109" s="6"/>
      <c r="F109" s="6"/>
      <c r="G109" s="6"/>
      <c r="H109" s="6"/>
      <c r="I109" s="6">
        <v>3</v>
      </c>
      <c r="J109" s="6" t="s">
        <v>4541</v>
      </c>
      <c r="K109" s="6">
        <v>12</v>
      </c>
      <c r="L109" s="6" t="s">
        <v>4586</v>
      </c>
      <c r="M109" s="6">
        <v>2</v>
      </c>
      <c r="N109" s="6" t="s">
        <v>4543</v>
      </c>
      <c r="O109" s="6"/>
      <c r="P109" s="6" t="s">
        <v>4549</v>
      </c>
      <c r="Q109" s="6" t="s">
        <v>4549</v>
      </c>
      <c r="R109" s="6" t="s">
        <v>4549</v>
      </c>
      <c r="S109" s="6" t="s">
        <v>4549</v>
      </c>
      <c r="T109" s="6"/>
      <c r="U109" s="6"/>
      <c r="V109" s="6"/>
      <c r="W109" s="6"/>
      <c r="X109" s="6"/>
      <c r="Y109" s="6"/>
      <c r="Z109" s="6"/>
      <c r="AA109" s="6"/>
      <c r="AB109" s="6" t="s">
        <v>4549</v>
      </c>
    </row>
    <row r="110" spans="1:28">
      <c r="A110" s="6">
        <v>114</v>
      </c>
      <c r="B110" s="6" t="str">
        <f t="shared" si="1"/>
        <v>AmblerAmbler Native Store</v>
      </c>
      <c r="C110" s="6" t="s">
        <v>1987</v>
      </c>
      <c r="D110" s="6" t="s">
        <v>2186</v>
      </c>
      <c r="E110" s="6"/>
      <c r="F110" s="6"/>
      <c r="G110" s="6"/>
      <c r="H110" s="6"/>
      <c r="I110" s="6">
        <v>7</v>
      </c>
      <c r="J110" s="6" t="s">
        <v>4578</v>
      </c>
      <c r="K110" s="6">
        <v>25</v>
      </c>
      <c r="L110" s="6" t="s">
        <v>4579</v>
      </c>
      <c r="M110" s="6">
        <v>3</v>
      </c>
      <c r="N110" s="6" t="s">
        <v>4570</v>
      </c>
      <c r="O110" s="6"/>
      <c r="P110" s="6" t="s">
        <v>4549</v>
      </c>
      <c r="Q110" s="6" t="s">
        <v>4549</v>
      </c>
      <c r="R110" s="6" t="s">
        <v>4549</v>
      </c>
      <c r="S110" s="6" t="s">
        <v>4549</v>
      </c>
      <c r="T110" s="6"/>
      <c r="U110" s="6"/>
      <c r="V110" s="6"/>
      <c r="W110" s="6"/>
      <c r="X110" s="6"/>
      <c r="Y110" s="6"/>
      <c r="Z110" s="6"/>
      <c r="AA110" s="6"/>
      <c r="AB110" s="6" t="s">
        <v>4549</v>
      </c>
    </row>
    <row r="111" spans="1:28">
      <c r="A111" s="6">
        <v>114</v>
      </c>
      <c r="B111" s="6" t="str">
        <f t="shared" si="1"/>
        <v>AmblerAmbler Post Office</v>
      </c>
      <c r="C111" s="6" t="s">
        <v>1987</v>
      </c>
      <c r="D111" s="6" t="s">
        <v>3003</v>
      </c>
      <c r="E111" s="6" t="s">
        <v>4662</v>
      </c>
      <c r="F111" s="6">
        <v>1</v>
      </c>
      <c r="G111" s="6">
        <v>480</v>
      </c>
      <c r="H111" s="6">
        <v>1985</v>
      </c>
      <c r="I111" s="6">
        <v>8</v>
      </c>
      <c r="J111" s="6" t="s">
        <v>4555</v>
      </c>
      <c r="K111" s="6">
        <v>31</v>
      </c>
      <c r="L111" s="6" t="s">
        <v>4592</v>
      </c>
      <c r="M111" s="6">
        <v>2</v>
      </c>
      <c r="N111" s="6" t="s">
        <v>4543</v>
      </c>
      <c r="O111" s="6" t="s">
        <v>1221</v>
      </c>
      <c r="P111" s="6" t="s">
        <v>4549</v>
      </c>
      <c r="Q111" s="6" t="s">
        <v>4549</v>
      </c>
      <c r="R111" s="6" t="s">
        <v>4549</v>
      </c>
      <c r="S111" s="6" t="s">
        <v>4549</v>
      </c>
      <c r="T111" s="6"/>
      <c r="U111" s="6"/>
      <c r="V111" s="6" t="s">
        <v>4663</v>
      </c>
      <c r="W111" s="6"/>
      <c r="X111" s="6"/>
      <c r="Y111" s="6"/>
      <c r="Z111" s="6">
        <v>6000</v>
      </c>
      <c r="AA111" s="6"/>
      <c r="AB111" s="6" t="s">
        <v>4549</v>
      </c>
    </row>
    <row r="112" spans="1:28">
      <c r="A112" s="6">
        <v>114</v>
      </c>
      <c r="B112" s="6" t="str">
        <f t="shared" si="1"/>
        <v>AmblerBoiler module</v>
      </c>
      <c r="C112" s="6" t="s">
        <v>1987</v>
      </c>
      <c r="D112" s="6" t="s">
        <v>2582</v>
      </c>
      <c r="E112" s="6"/>
      <c r="F112" s="6"/>
      <c r="G112" s="6">
        <v>1275</v>
      </c>
      <c r="H112" s="6">
        <v>2004</v>
      </c>
      <c r="I112" s="6">
        <v>8</v>
      </c>
      <c r="J112" s="6" t="s">
        <v>4555</v>
      </c>
      <c r="K112" s="6">
        <v>31</v>
      </c>
      <c r="L112" s="6" t="s">
        <v>4592</v>
      </c>
      <c r="M112" s="6">
        <v>2</v>
      </c>
      <c r="N112" s="6" t="s">
        <v>4543</v>
      </c>
      <c r="O112" s="6" t="s">
        <v>4664</v>
      </c>
      <c r="P112" s="6" t="s">
        <v>4549</v>
      </c>
      <c r="Q112" s="6" t="s">
        <v>4549</v>
      </c>
      <c r="R112" s="6" t="s">
        <v>4549</v>
      </c>
      <c r="S112" s="6" t="s">
        <v>4549</v>
      </c>
      <c r="T112" s="6"/>
      <c r="U112" s="6"/>
      <c r="V112" s="6"/>
      <c r="W112" s="6"/>
      <c r="X112" s="6"/>
      <c r="Y112" s="6"/>
      <c r="Z112" s="6"/>
      <c r="AA112" s="6"/>
      <c r="AB112" s="6" t="s">
        <v>4549</v>
      </c>
    </row>
    <row r="113" spans="1:28">
      <c r="A113" s="6">
        <v>114</v>
      </c>
      <c r="B113" s="6" t="str">
        <f t="shared" si="1"/>
        <v>AmblerCity Office Building</v>
      </c>
      <c r="C113" s="6" t="s">
        <v>1987</v>
      </c>
      <c r="D113" s="6" t="s">
        <v>1582</v>
      </c>
      <c r="E113" s="6"/>
      <c r="F113" s="6"/>
      <c r="G113" s="6"/>
      <c r="H113" s="6"/>
      <c r="I113" s="6">
        <v>6</v>
      </c>
      <c r="J113" s="6" t="s">
        <v>377</v>
      </c>
      <c r="K113" s="6">
        <v>36</v>
      </c>
      <c r="L113" s="6" t="s">
        <v>377</v>
      </c>
      <c r="M113" s="6">
        <v>2</v>
      </c>
      <c r="N113" s="6" t="s">
        <v>4543</v>
      </c>
      <c r="O113" s="6" t="s">
        <v>4665</v>
      </c>
      <c r="P113" s="6" t="s">
        <v>4549</v>
      </c>
      <c r="Q113" s="6" t="s">
        <v>4549</v>
      </c>
      <c r="R113" s="6" t="s">
        <v>4549</v>
      </c>
      <c r="S113" s="6" t="s">
        <v>4549</v>
      </c>
      <c r="T113" s="6"/>
      <c r="U113" s="6"/>
      <c r="V113" s="6"/>
      <c r="W113" s="6"/>
      <c r="X113" s="6"/>
      <c r="Y113" s="6"/>
      <c r="Z113" s="6"/>
      <c r="AA113" s="6"/>
      <c r="AB113" s="6" t="s">
        <v>4549</v>
      </c>
    </row>
    <row r="114" spans="1:28">
      <c r="A114" s="6">
        <v>114</v>
      </c>
      <c r="B114" s="6" t="str">
        <f t="shared" si="1"/>
        <v>AmblerEQUIPMENT STORAGE</v>
      </c>
      <c r="C114" s="6" t="s">
        <v>1987</v>
      </c>
      <c r="D114" s="6" t="s">
        <v>1983</v>
      </c>
      <c r="E114" s="6"/>
      <c r="F114" s="6"/>
      <c r="G114" s="6">
        <v>1260</v>
      </c>
      <c r="H114" s="6">
        <v>1992</v>
      </c>
      <c r="I114" s="6">
        <v>2</v>
      </c>
      <c r="J114" s="6" t="s">
        <v>4582</v>
      </c>
      <c r="K114" s="6">
        <v>8</v>
      </c>
      <c r="L114" s="6" t="s">
        <v>4583</v>
      </c>
      <c r="M114" s="6">
        <v>2</v>
      </c>
      <c r="N114" s="6" t="s">
        <v>4543</v>
      </c>
      <c r="O114" s="6" t="s">
        <v>4585</v>
      </c>
      <c r="P114" s="6" t="s">
        <v>4549</v>
      </c>
      <c r="Q114" s="6" t="s">
        <v>4549</v>
      </c>
      <c r="R114" s="6" t="s">
        <v>4549</v>
      </c>
      <c r="S114" s="6" t="s">
        <v>4549</v>
      </c>
      <c r="T114" s="6"/>
      <c r="U114" s="6"/>
      <c r="V114" s="6"/>
      <c r="W114" s="6"/>
      <c r="X114" s="6"/>
      <c r="Y114" s="6"/>
      <c r="Z114" s="6"/>
      <c r="AA114" s="6"/>
      <c r="AB114" s="6" t="s">
        <v>4549</v>
      </c>
    </row>
    <row r="115" spans="1:28">
      <c r="A115" s="6">
        <v>114</v>
      </c>
      <c r="B115" s="6" t="str">
        <f t="shared" si="1"/>
        <v>AmblerIvisaapaat Tribal Council Office</v>
      </c>
      <c r="C115" s="6" t="s">
        <v>1987</v>
      </c>
      <c r="D115" s="6" t="s">
        <v>3004</v>
      </c>
      <c r="E115" s="6"/>
      <c r="F115" s="6">
        <v>2</v>
      </c>
      <c r="G115" s="6"/>
      <c r="H115" s="6"/>
      <c r="I115" s="6">
        <v>6</v>
      </c>
      <c r="J115" s="6" t="s">
        <v>377</v>
      </c>
      <c r="K115" s="6">
        <v>36</v>
      </c>
      <c r="L115" s="6" t="s">
        <v>377</v>
      </c>
      <c r="M115" s="6">
        <v>2</v>
      </c>
      <c r="N115" s="6" t="s">
        <v>4543</v>
      </c>
      <c r="O115" s="6" t="s">
        <v>4666</v>
      </c>
      <c r="P115" s="6" t="s">
        <v>4549</v>
      </c>
      <c r="Q115" s="6" t="s">
        <v>4549</v>
      </c>
      <c r="R115" s="6" t="s">
        <v>4549</v>
      </c>
      <c r="S115" s="6" t="s">
        <v>4549</v>
      </c>
      <c r="T115" s="6"/>
      <c r="U115" s="6"/>
      <c r="V115" s="6"/>
      <c r="W115" s="6"/>
      <c r="X115" s="6"/>
      <c r="Y115" s="6"/>
      <c r="Z115" s="6"/>
      <c r="AA115" s="6"/>
      <c r="AB115" s="6" t="s">
        <v>4549</v>
      </c>
    </row>
    <row r="116" spans="1:28">
      <c r="A116" s="6">
        <v>114</v>
      </c>
      <c r="B116" s="6" t="str">
        <f t="shared" si="1"/>
        <v>AmblerKobuk River Lodge</v>
      </c>
      <c r="C116" s="6" t="s">
        <v>1987</v>
      </c>
      <c r="D116" s="6" t="s">
        <v>3616</v>
      </c>
      <c r="E116" s="6" t="s">
        <v>4667</v>
      </c>
      <c r="F116" s="6">
        <v>2</v>
      </c>
      <c r="G116" s="6">
        <v>2000</v>
      </c>
      <c r="H116" s="6">
        <v>1981</v>
      </c>
      <c r="I116" s="6">
        <v>5</v>
      </c>
      <c r="J116" s="6" t="s">
        <v>4602</v>
      </c>
      <c r="K116" s="6">
        <v>19</v>
      </c>
      <c r="L116" s="6" t="s">
        <v>4668</v>
      </c>
      <c r="M116" s="6">
        <v>3</v>
      </c>
      <c r="N116" s="6" t="s">
        <v>4570</v>
      </c>
      <c r="O116" s="6" t="s">
        <v>4669</v>
      </c>
      <c r="P116" s="6" t="s">
        <v>4549</v>
      </c>
      <c r="Q116" s="6" t="s">
        <v>4549</v>
      </c>
      <c r="R116" s="6" t="s">
        <v>4549</v>
      </c>
      <c r="S116" s="6" t="s">
        <v>4549</v>
      </c>
      <c r="T116" s="6"/>
      <c r="U116" s="6"/>
      <c r="V116" s="6" t="s">
        <v>4670</v>
      </c>
      <c r="W116" s="6"/>
      <c r="X116" s="6" t="s">
        <v>4671</v>
      </c>
      <c r="Y116" s="6"/>
      <c r="Z116" s="6"/>
      <c r="AA116" s="6"/>
      <c r="AB116" s="6" t="s">
        <v>4549</v>
      </c>
    </row>
    <row r="117" spans="1:28">
      <c r="A117" s="6">
        <v>114</v>
      </c>
      <c r="B117" s="6" t="str">
        <f t="shared" si="1"/>
        <v>AmblerMaintenance shop</v>
      </c>
      <c r="C117" s="6" t="s">
        <v>1987</v>
      </c>
      <c r="D117" s="6" t="s">
        <v>2585</v>
      </c>
      <c r="E117" s="6"/>
      <c r="F117" s="6"/>
      <c r="G117" s="6">
        <v>576</v>
      </c>
      <c r="H117" s="6"/>
      <c r="I117" s="6">
        <v>8</v>
      </c>
      <c r="J117" s="6" t="s">
        <v>4555</v>
      </c>
      <c r="K117" s="6">
        <v>28</v>
      </c>
      <c r="L117" s="6" t="s">
        <v>4556</v>
      </c>
      <c r="M117" s="6">
        <v>2</v>
      </c>
      <c r="N117" s="6" t="s">
        <v>4543</v>
      </c>
      <c r="O117" s="6" t="s">
        <v>4664</v>
      </c>
      <c r="P117" s="6" t="s">
        <v>4549</v>
      </c>
      <c r="Q117" s="6" t="s">
        <v>4549</v>
      </c>
      <c r="R117" s="6" t="s">
        <v>4549</v>
      </c>
      <c r="S117" s="6" t="s">
        <v>4549</v>
      </c>
      <c r="T117" s="6"/>
      <c r="U117" s="6"/>
      <c r="V117" s="6"/>
      <c r="W117" s="6"/>
      <c r="X117" s="6"/>
      <c r="Y117" s="6"/>
      <c r="Z117" s="6"/>
      <c r="AA117" s="6"/>
      <c r="AB117" s="6" t="s">
        <v>4549</v>
      </c>
    </row>
    <row r="118" spans="1:28">
      <c r="A118" s="6">
        <v>114</v>
      </c>
      <c r="B118" s="6" t="str">
        <f t="shared" si="1"/>
        <v>AmblerNew School</v>
      </c>
      <c r="C118" s="6" t="s">
        <v>1987</v>
      </c>
      <c r="D118" s="6" t="s">
        <v>1667</v>
      </c>
      <c r="E118" s="6"/>
      <c r="F118" s="6"/>
      <c r="G118" s="6">
        <v>23444</v>
      </c>
      <c r="H118" s="6">
        <v>2004</v>
      </c>
      <c r="I118" s="6">
        <v>3</v>
      </c>
      <c r="J118" s="6" t="s">
        <v>4541</v>
      </c>
      <c r="K118" s="6">
        <v>9</v>
      </c>
      <c r="L118" s="6" t="s">
        <v>4575</v>
      </c>
      <c r="M118" s="6">
        <v>2</v>
      </c>
      <c r="N118" s="6" t="s">
        <v>4543</v>
      </c>
      <c r="O118" s="6" t="s">
        <v>4664</v>
      </c>
      <c r="P118" s="6" t="s">
        <v>4549</v>
      </c>
      <c r="Q118" s="6" t="s">
        <v>4549</v>
      </c>
      <c r="R118" s="6" t="s">
        <v>4549</v>
      </c>
      <c r="S118" s="6" t="s">
        <v>4549</v>
      </c>
      <c r="T118" s="6"/>
      <c r="U118" s="6"/>
      <c r="V118" s="6" t="s">
        <v>4672</v>
      </c>
      <c r="W118" s="6"/>
      <c r="X118" s="6"/>
      <c r="Y118" s="6"/>
      <c r="Z118" s="6">
        <v>224816</v>
      </c>
      <c r="AA118" s="6"/>
      <c r="AB118" s="6" t="s">
        <v>4549</v>
      </c>
    </row>
    <row r="119" spans="1:28">
      <c r="A119" s="6">
        <v>114</v>
      </c>
      <c r="B119" s="6" t="str">
        <f t="shared" si="1"/>
        <v>AmblerOld high school</v>
      </c>
      <c r="C119" s="6" t="s">
        <v>1987</v>
      </c>
      <c r="D119" s="6" t="s">
        <v>3343</v>
      </c>
      <c r="E119" s="6"/>
      <c r="F119" s="6"/>
      <c r="G119" s="6">
        <v>13100</v>
      </c>
      <c r="H119" s="6">
        <v>1977</v>
      </c>
      <c r="I119" s="6">
        <v>3</v>
      </c>
      <c r="J119" s="6" t="s">
        <v>4541</v>
      </c>
      <c r="K119" s="6">
        <v>9</v>
      </c>
      <c r="L119" s="6" t="s">
        <v>4575</v>
      </c>
      <c r="M119" s="6">
        <v>2</v>
      </c>
      <c r="N119" s="6" t="s">
        <v>4543</v>
      </c>
      <c r="O119" s="6" t="s">
        <v>4664</v>
      </c>
      <c r="P119" s="6" t="s">
        <v>4549</v>
      </c>
      <c r="Q119" s="6" t="s">
        <v>4549</v>
      </c>
      <c r="R119" s="6" t="s">
        <v>4549</v>
      </c>
      <c r="S119" s="6" t="s">
        <v>4549</v>
      </c>
      <c r="T119" s="6"/>
      <c r="U119" s="6"/>
      <c r="V119" s="6"/>
      <c r="W119" s="6"/>
      <c r="X119" s="6"/>
      <c r="Y119" s="6"/>
      <c r="Z119" s="6">
        <v>140231</v>
      </c>
      <c r="AA119" s="6"/>
      <c r="AB119" s="6" t="s">
        <v>4549</v>
      </c>
    </row>
    <row r="120" spans="1:28">
      <c r="A120" s="6">
        <v>114</v>
      </c>
      <c r="B120" s="6" t="str">
        <f t="shared" si="1"/>
        <v>AmblerStorage building</v>
      </c>
      <c r="C120" s="6" t="s">
        <v>1987</v>
      </c>
      <c r="D120" s="6" t="s">
        <v>1988</v>
      </c>
      <c r="E120" s="6"/>
      <c r="F120" s="6"/>
      <c r="G120" s="6">
        <v>240</v>
      </c>
      <c r="H120" s="6"/>
      <c r="I120" s="6">
        <v>2</v>
      </c>
      <c r="J120" s="6" t="s">
        <v>4582</v>
      </c>
      <c r="K120" s="6">
        <v>8</v>
      </c>
      <c r="L120" s="6" t="s">
        <v>4583</v>
      </c>
      <c r="M120" s="6">
        <v>2</v>
      </c>
      <c r="N120" s="6" t="s">
        <v>4543</v>
      </c>
      <c r="O120" s="6" t="s">
        <v>4664</v>
      </c>
      <c r="P120" s="6" t="s">
        <v>4549</v>
      </c>
      <c r="Q120" s="6" t="s">
        <v>4549</v>
      </c>
      <c r="R120" s="6" t="s">
        <v>4549</v>
      </c>
      <c r="S120" s="6" t="s">
        <v>4549</v>
      </c>
      <c r="T120" s="6"/>
      <c r="U120" s="6"/>
      <c r="V120" s="6"/>
      <c r="W120" s="6"/>
      <c r="X120" s="6"/>
      <c r="Y120" s="6"/>
      <c r="Z120" s="6"/>
      <c r="AA120" s="6"/>
      <c r="AB120" s="6" t="s">
        <v>4549</v>
      </c>
    </row>
    <row r="121" spans="1:28">
      <c r="A121" s="6">
        <v>115</v>
      </c>
      <c r="B121" s="6" t="str">
        <f t="shared" si="1"/>
        <v>Anaktuvuk Pass</v>
      </c>
      <c r="C121" s="6" t="s">
        <v>2302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 t="s">
        <v>4673</v>
      </c>
      <c r="P121" s="6" t="s">
        <v>4549</v>
      </c>
      <c r="Q121" s="6" t="s">
        <v>4549</v>
      </c>
      <c r="R121" s="6" t="s">
        <v>4549</v>
      </c>
      <c r="S121" s="6" t="s">
        <v>4549</v>
      </c>
      <c r="T121" s="6"/>
      <c r="U121" s="6"/>
      <c r="V121" s="6"/>
      <c r="W121" s="6"/>
      <c r="X121" s="6"/>
      <c r="Y121" s="6"/>
      <c r="Z121" s="6"/>
      <c r="AA121" s="6"/>
      <c r="AB121" s="6" t="s">
        <v>4549</v>
      </c>
    </row>
    <row r="122" spans="1:28">
      <c r="A122" s="6">
        <v>115</v>
      </c>
      <c r="B122" s="6" t="str">
        <f t="shared" si="1"/>
        <v>Anaktuvuk Pass</v>
      </c>
      <c r="C122" s="6" t="s">
        <v>2302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 t="s">
        <v>4674</v>
      </c>
      <c r="P122" s="6" t="s">
        <v>4549</v>
      </c>
      <c r="Q122" s="6" t="s">
        <v>4549</v>
      </c>
      <c r="R122" s="6" t="s">
        <v>4549</v>
      </c>
      <c r="S122" s="6" t="s">
        <v>4549</v>
      </c>
      <c r="T122" s="6"/>
      <c r="U122" s="6"/>
      <c r="V122" s="6"/>
      <c r="W122" s="6"/>
      <c r="X122" s="6"/>
      <c r="Y122" s="6"/>
      <c r="Z122" s="6"/>
      <c r="AA122" s="6"/>
      <c r="AB122" s="6" t="s">
        <v>4549</v>
      </c>
    </row>
    <row r="123" spans="1:28">
      <c r="A123" s="6">
        <v>115</v>
      </c>
      <c r="B123" s="6" t="str">
        <f t="shared" si="1"/>
        <v>Anaktuvuk PassFire station</v>
      </c>
      <c r="C123" s="6" t="s">
        <v>2302</v>
      </c>
      <c r="D123" s="6" t="s">
        <v>2303</v>
      </c>
      <c r="E123" s="6" t="s">
        <v>4675</v>
      </c>
      <c r="F123" s="6">
        <v>1</v>
      </c>
      <c r="G123" s="6">
        <v>4680</v>
      </c>
      <c r="H123" s="6">
        <v>1981</v>
      </c>
      <c r="I123" s="6">
        <v>3</v>
      </c>
      <c r="J123" s="6" t="s">
        <v>4541</v>
      </c>
      <c r="K123" s="6">
        <v>11</v>
      </c>
      <c r="L123" s="6" t="s">
        <v>4542</v>
      </c>
      <c r="M123" s="6">
        <v>2</v>
      </c>
      <c r="N123" s="6" t="s">
        <v>4543</v>
      </c>
      <c r="O123" s="6" t="s">
        <v>4676</v>
      </c>
      <c r="P123" s="6" t="s">
        <v>4549</v>
      </c>
      <c r="Q123" s="6" t="s">
        <v>4549</v>
      </c>
      <c r="R123" s="6" t="s">
        <v>4549</v>
      </c>
      <c r="S123" s="6" t="s">
        <v>4549</v>
      </c>
      <c r="T123" s="6"/>
      <c r="U123" s="6"/>
      <c r="V123" s="6"/>
      <c r="W123" s="6"/>
      <c r="X123" s="6"/>
      <c r="Y123" s="6"/>
      <c r="Z123" s="6">
        <v>28699</v>
      </c>
      <c r="AA123" s="6"/>
      <c r="AB123" s="6" t="s">
        <v>4549</v>
      </c>
    </row>
    <row r="124" spans="1:28">
      <c r="A124" s="6">
        <v>115</v>
      </c>
      <c r="B124" s="6" t="str">
        <f t="shared" si="1"/>
        <v>Anaktuvuk PassFuel Station</v>
      </c>
      <c r="C124" s="6" t="s">
        <v>2302</v>
      </c>
      <c r="D124" s="6" t="s">
        <v>2586</v>
      </c>
      <c r="E124" s="6" t="s">
        <v>653</v>
      </c>
      <c r="F124" s="6">
        <v>1</v>
      </c>
      <c r="G124" s="6">
        <v>315</v>
      </c>
      <c r="H124" s="6">
        <v>1996</v>
      </c>
      <c r="I124" s="6">
        <v>8</v>
      </c>
      <c r="J124" s="6" t="s">
        <v>4555</v>
      </c>
      <c r="K124" s="6">
        <v>31</v>
      </c>
      <c r="L124" s="6" t="s">
        <v>4592</v>
      </c>
      <c r="M124" s="6">
        <v>3</v>
      </c>
      <c r="N124" s="6" t="s">
        <v>4570</v>
      </c>
      <c r="O124" s="6" t="s">
        <v>4676</v>
      </c>
      <c r="P124" s="6" t="s">
        <v>4549</v>
      </c>
      <c r="Q124" s="6" t="s">
        <v>4549</v>
      </c>
      <c r="R124" s="6" t="s">
        <v>4549</v>
      </c>
      <c r="S124" s="6" t="s">
        <v>4549</v>
      </c>
      <c r="T124" s="6"/>
      <c r="U124" s="6"/>
      <c r="V124" s="6"/>
      <c r="W124" s="6"/>
      <c r="X124" s="6"/>
      <c r="Y124" s="6"/>
      <c r="Z124" s="6">
        <v>9845</v>
      </c>
      <c r="AA124" s="6"/>
      <c r="AB124" s="6" t="s">
        <v>4549</v>
      </c>
    </row>
    <row r="125" spans="1:28">
      <c r="A125" s="6">
        <v>115</v>
      </c>
      <c r="B125" s="6" t="str">
        <f t="shared" si="1"/>
        <v>Anaktuvuk PassGenerator Building</v>
      </c>
      <c r="C125" s="6" t="s">
        <v>2302</v>
      </c>
      <c r="D125" s="6" t="s">
        <v>159</v>
      </c>
      <c r="E125" s="6" t="s">
        <v>4677</v>
      </c>
      <c r="F125" s="6">
        <v>1</v>
      </c>
      <c r="G125" s="6">
        <v>4483</v>
      </c>
      <c r="H125" s="6">
        <v>1994</v>
      </c>
      <c r="I125" s="6">
        <v>8</v>
      </c>
      <c r="J125" s="6" t="s">
        <v>4555</v>
      </c>
      <c r="K125" s="6">
        <v>31</v>
      </c>
      <c r="L125" s="6" t="s">
        <v>4592</v>
      </c>
      <c r="M125" s="6">
        <v>3</v>
      </c>
      <c r="N125" s="6" t="s">
        <v>4570</v>
      </c>
      <c r="O125" s="6" t="s">
        <v>4676</v>
      </c>
      <c r="P125" s="6" t="s">
        <v>4549</v>
      </c>
      <c r="Q125" s="6" t="s">
        <v>4549</v>
      </c>
      <c r="R125" s="6" t="s">
        <v>4549</v>
      </c>
      <c r="S125" s="6" t="s">
        <v>4549</v>
      </c>
      <c r="T125" s="6"/>
      <c r="U125" s="6"/>
      <c r="V125" s="6"/>
      <c r="W125" s="6"/>
      <c r="X125" s="6"/>
      <c r="Y125" s="6"/>
      <c r="Z125" s="6"/>
      <c r="AA125" s="6"/>
      <c r="AB125" s="6" t="s">
        <v>4549</v>
      </c>
    </row>
    <row r="126" spans="1:28">
      <c r="A126" s="6">
        <v>115</v>
      </c>
      <c r="B126" s="6" t="str">
        <f t="shared" si="1"/>
        <v>Anaktuvuk PassGymnasium and pool</v>
      </c>
      <c r="C126" s="6" t="s">
        <v>2302</v>
      </c>
      <c r="D126" s="6" t="s">
        <v>3346</v>
      </c>
      <c r="E126" s="6" t="s">
        <v>4678</v>
      </c>
      <c r="F126" s="6">
        <v>1</v>
      </c>
      <c r="G126" s="6">
        <v>13284</v>
      </c>
      <c r="H126" s="6">
        <v>1980</v>
      </c>
      <c r="I126" s="6">
        <v>3</v>
      </c>
      <c r="J126" s="6" t="s">
        <v>4541</v>
      </c>
      <c r="K126" s="6">
        <v>9</v>
      </c>
      <c r="L126" s="6" t="s">
        <v>4575</v>
      </c>
      <c r="M126" s="6">
        <v>2</v>
      </c>
      <c r="N126" s="6" t="s">
        <v>4543</v>
      </c>
      <c r="O126" s="6" t="s">
        <v>4676</v>
      </c>
      <c r="P126" s="6" t="s">
        <v>4549</v>
      </c>
      <c r="Q126" s="6" t="s">
        <v>4549</v>
      </c>
      <c r="R126" s="6" t="s">
        <v>4549</v>
      </c>
      <c r="S126" s="6" t="s">
        <v>4549</v>
      </c>
      <c r="T126" s="6"/>
      <c r="U126" s="6"/>
      <c r="V126" s="6"/>
      <c r="W126" s="6"/>
      <c r="X126" s="6"/>
      <c r="Y126" s="6"/>
      <c r="Z126" s="6"/>
      <c r="AA126" s="6"/>
      <c r="AB126" s="6" t="s">
        <v>4549</v>
      </c>
    </row>
    <row r="127" spans="1:28">
      <c r="A127" s="6">
        <v>115</v>
      </c>
      <c r="B127" s="6" t="str">
        <f t="shared" si="1"/>
        <v>Anaktuvuk PassHealth Center</v>
      </c>
      <c r="C127" s="6" t="s">
        <v>2302</v>
      </c>
      <c r="D127" s="6" t="s">
        <v>3235</v>
      </c>
      <c r="E127" s="6" t="s">
        <v>4679</v>
      </c>
      <c r="F127" s="6">
        <v>1</v>
      </c>
      <c r="G127" s="6">
        <v>4400</v>
      </c>
      <c r="H127" s="6">
        <v>1980</v>
      </c>
      <c r="I127" s="6">
        <v>4</v>
      </c>
      <c r="J127" s="6" t="s">
        <v>4615</v>
      </c>
      <c r="K127" s="6">
        <v>17</v>
      </c>
      <c r="L127" s="6" t="s">
        <v>4644</v>
      </c>
      <c r="M127" s="6">
        <v>2</v>
      </c>
      <c r="N127" s="6" t="s">
        <v>4543</v>
      </c>
      <c r="O127" s="6" t="s">
        <v>4676</v>
      </c>
      <c r="P127" s="6" t="s">
        <v>4549</v>
      </c>
      <c r="Q127" s="6" t="s">
        <v>4549</v>
      </c>
      <c r="R127" s="6" t="s">
        <v>4549</v>
      </c>
      <c r="S127" s="6" t="s">
        <v>4549</v>
      </c>
      <c r="T127" s="6"/>
      <c r="U127" s="6"/>
      <c r="V127" s="6"/>
      <c r="W127" s="6"/>
      <c r="X127" s="6"/>
      <c r="Y127" s="6"/>
      <c r="Z127" s="6">
        <v>32960</v>
      </c>
      <c r="AA127" s="6"/>
      <c r="AB127" s="6" t="s">
        <v>4549</v>
      </c>
    </row>
    <row r="128" spans="1:28">
      <c r="A128" s="6">
        <v>115</v>
      </c>
      <c r="B128" s="6" t="str">
        <f t="shared" si="1"/>
        <v>Anaktuvuk PassHeavy Equipment Shop</v>
      </c>
      <c r="C128" s="6" t="s">
        <v>2302</v>
      </c>
      <c r="D128" s="6" t="s">
        <v>2591</v>
      </c>
      <c r="E128" s="6" t="s">
        <v>4680</v>
      </c>
      <c r="F128" s="6">
        <v>2</v>
      </c>
      <c r="G128" s="6">
        <v>3876</v>
      </c>
      <c r="H128" s="6">
        <v>1980</v>
      </c>
      <c r="I128" s="6">
        <v>8</v>
      </c>
      <c r="J128" s="6" t="s">
        <v>4555</v>
      </c>
      <c r="K128" s="6">
        <v>28</v>
      </c>
      <c r="L128" s="6" t="s">
        <v>4556</v>
      </c>
      <c r="M128" s="6">
        <v>2</v>
      </c>
      <c r="N128" s="6" t="s">
        <v>4543</v>
      </c>
      <c r="O128" s="6" t="s">
        <v>4676</v>
      </c>
      <c r="P128" s="6" t="s">
        <v>4549</v>
      </c>
      <c r="Q128" s="6" t="s">
        <v>4549</v>
      </c>
      <c r="R128" s="6" t="s">
        <v>4549</v>
      </c>
      <c r="S128" s="6" t="s">
        <v>4549</v>
      </c>
      <c r="T128" s="6"/>
      <c r="U128" s="6"/>
      <c r="V128" s="6"/>
      <c r="W128" s="6"/>
      <c r="X128" s="6"/>
      <c r="Y128" s="6"/>
      <c r="Z128" s="6"/>
      <c r="AA128" s="6"/>
      <c r="AB128" s="6" t="s">
        <v>4549</v>
      </c>
    </row>
    <row r="129" spans="1:28">
      <c r="A129" s="6">
        <v>115</v>
      </c>
      <c r="B129" s="6" t="str">
        <f t="shared" si="1"/>
        <v>Anaktuvuk PassHeavy Equipment Shop</v>
      </c>
      <c r="C129" s="6" t="s">
        <v>2302</v>
      </c>
      <c r="D129" s="6" t="s">
        <v>2591</v>
      </c>
      <c r="E129" s="6" t="s">
        <v>653</v>
      </c>
      <c r="F129" s="6">
        <v>1</v>
      </c>
      <c r="G129" s="6">
        <v>7659</v>
      </c>
      <c r="H129" s="6">
        <v>2000</v>
      </c>
      <c r="I129" s="6">
        <v>8</v>
      </c>
      <c r="J129" s="6" t="s">
        <v>4555</v>
      </c>
      <c r="K129" s="6">
        <v>28</v>
      </c>
      <c r="L129" s="6" t="s">
        <v>4556</v>
      </c>
      <c r="M129" s="6">
        <v>2</v>
      </c>
      <c r="N129" s="6" t="s">
        <v>4543</v>
      </c>
      <c r="O129" s="6" t="s">
        <v>4676</v>
      </c>
      <c r="P129" s="6" t="s">
        <v>4549</v>
      </c>
      <c r="Q129" s="6" t="s">
        <v>4549</v>
      </c>
      <c r="R129" s="6" t="s">
        <v>4549</v>
      </c>
      <c r="S129" s="6" t="s">
        <v>4549</v>
      </c>
      <c r="T129" s="6"/>
      <c r="U129" s="6"/>
      <c r="V129" s="6"/>
      <c r="W129" s="6"/>
      <c r="X129" s="6"/>
      <c r="Y129" s="6"/>
      <c r="Z129" s="6"/>
      <c r="AA129" s="6"/>
      <c r="AB129" s="6" t="s">
        <v>4549</v>
      </c>
    </row>
    <row r="130" spans="1:28">
      <c r="A130" s="6">
        <v>115</v>
      </c>
      <c r="B130" s="6" t="str">
        <f t="shared" si="1"/>
        <v>Anaktuvuk PassMuseum</v>
      </c>
      <c r="C130" s="6" t="s">
        <v>2302</v>
      </c>
      <c r="D130" s="6" t="s">
        <v>1524</v>
      </c>
      <c r="E130" s="6" t="s">
        <v>4681</v>
      </c>
      <c r="F130" s="6">
        <v>1</v>
      </c>
      <c r="G130" s="6">
        <v>1704</v>
      </c>
      <c r="H130" s="6"/>
      <c r="I130" s="6">
        <v>3</v>
      </c>
      <c r="J130" s="6" t="s">
        <v>4541</v>
      </c>
      <c r="K130" s="6">
        <v>15</v>
      </c>
      <c r="L130" s="6" t="s">
        <v>4682</v>
      </c>
      <c r="M130" s="6">
        <v>2</v>
      </c>
      <c r="N130" s="6" t="s">
        <v>4543</v>
      </c>
      <c r="O130" s="6" t="s">
        <v>4676</v>
      </c>
      <c r="P130" s="6" t="s">
        <v>4549</v>
      </c>
      <c r="Q130" s="6" t="s">
        <v>4549</v>
      </c>
      <c r="R130" s="6" t="s">
        <v>4549</v>
      </c>
      <c r="S130" s="6" t="s">
        <v>4549</v>
      </c>
      <c r="T130" s="6"/>
      <c r="U130" s="6"/>
      <c r="V130" s="6"/>
      <c r="W130" s="6"/>
      <c r="X130" s="6"/>
      <c r="Y130" s="6"/>
      <c r="Z130" s="6"/>
      <c r="AA130" s="6"/>
      <c r="AB130" s="6" t="s">
        <v>4549</v>
      </c>
    </row>
    <row r="131" spans="1:28">
      <c r="A131" s="6">
        <v>115</v>
      </c>
      <c r="B131" s="6" t="str">
        <f t="shared" ref="B131:B194" si="2">CONCATENATE(C131,D131)</f>
        <v>Anaktuvuk PassNSB Vocational Shop</v>
      </c>
      <c r="C131" s="6" t="s">
        <v>2302</v>
      </c>
      <c r="D131" s="6" t="s">
        <v>2588</v>
      </c>
      <c r="E131" s="6" t="s">
        <v>4678</v>
      </c>
      <c r="F131" s="6">
        <v>1</v>
      </c>
      <c r="G131" s="6">
        <v>6480</v>
      </c>
      <c r="H131" s="6">
        <v>1980</v>
      </c>
      <c r="I131" s="6">
        <v>8</v>
      </c>
      <c r="J131" s="6" t="s">
        <v>4555</v>
      </c>
      <c r="K131" s="6">
        <v>31</v>
      </c>
      <c r="L131" s="6" t="s">
        <v>4592</v>
      </c>
      <c r="M131" s="6">
        <v>2</v>
      </c>
      <c r="N131" s="6" t="s">
        <v>4543</v>
      </c>
      <c r="O131" s="6" t="s">
        <v>4676</v>
      </c>
      <c r="P131" s="6" t="s">
        <v>4549</v>
      </c>
      <c r="Q131" s="6" t="s">
        <v>4549</v>
      </c>
      <c r="R131" s="6" t="s">
        <v>4549</v>
      </c>
      <c r="S131" s="6" t="s">
        <v>4549</v>
      </c>
      <c r="T131" s="6"/>
      <c r="U131" s="6"/>
      <c r="V131" s="6"/>
      <c r="W131" s="6"/>
      <c r="X131" s="6"/>
      <c r="Y131" s="6"/>
      <c r="Z131" s="6"/>
      <c r="AA131" s="6"/>
      <c r="AB131" s="6" t="s">
        <v>4549</v>
      </c>
    </row>
    <row r="132" spans="1:28">
      <c r="A132" s="6">
        <v>115</v>
      </c>
      <c r="B132" s="6" t="str">
        <f t="shared" si="2"/>
        <v>Anaktuvuk PassOld generator building</v>
      </c>
      <c r="C132" s="6" t="s">
        <v>2302</v>
      </c>
      <c r="D132" s="6" t="s">
        <v>2854</v>
      </c>
      <c r="E132" s="6" t="s">
        <v>4678</v>
      </c>
      <c r="F132" s="6">
        <v>1</v>
      </c>
      <c r="G132" s="6">
        <v>1976</v>
      </c>
      <c r="H132" s="6">
        <v>1980</v>
      </c>
      <c r="I132" s="6">
        <v>8</v>
      </c>
      <c r="J132" s="6" t="s">
        <v>4555</v>
      </c>
      <c r="K132" s="6">
        <v>31</v>
      </c>
      <c r="L132" s="6" t="s">
        <v>4592</v>
      </c>
      <c r="M132" s="6">
        <v>4</v>
      </c>
      <c r="N132" s="6" t="s">
        <v>4584</v>
      </c>
      <c r="O132" s="6" t="s">
        <v>4676</v>
      </c>
      <c r="P132" s="6" t="s">
        <v>4549</v>
      </c>
      <c r="Q132" s="6" t="s">
        <v>4549</v>
      </c>
      <c r="R132" s="6" t="s">
        <v>4549</v>
      </c>
      <c r="S132" s="6" t="s">
        <v>4549</v>
      </c>
      <c r="T132" s="6"/>
      <c r="U132" s="6"/>
      <c r="V132" s="6"/>
      <c r="W132" s="6"/>
      <c r="X132" s="6"/>
      <c r="Y132" s="6"/>
      <c r="Z132" s="6"/>
      <c r="AA132" s="6"/>
      <c r="AB132" s="6" t="s">
        <v>4549</v>
      </c>
    </row>
    <row r="133" spans="1:28">
      <c r="A133" s="6">
        <v>115</v>
      </c>
      <c r="B133" s="6" t="str">
        <f t="shared" si="2"/>
        <v>Anaktuvuk PassPost Office</v>
      </c>
      <c r="C133" s="6" t="s">
        <v>2302</v>
      </c>
      <c r="D133" s="6" t="s">
        <v>37</v>
      </c>
      <c r="E133" s="6" t="s">
        <v>4683</v>
      </c>
      <c r="F133" s="6">
        <v>1</v>
      </c>
      <c r="G133" s="6">
        <v>1566</v>
      </c>
      <c r="H133" s="6">
        <v>1980</v>
      </c>
      <c r="I133" s="6">
        <v>8</v>
      </c>
      <c r="J133" s="6" t="s">
        <v>4555</v>
      </c>
      <c r="K133" s="6">
        <v>31</v>
      </c>
      <c r="L133" s="6" t="s">
        <v>4592</v>
      </c>
      <c r="M133" s="6">
        <v>2</v>
      </c>
      <c r="N133" s="6" t="s">
        <v>4543</v>
      </c>
      <c r="O133" s="6" t="s">
        <v>4676</v>
      </c>
      <c r="P133" s="6" t="s">
        <v>4549</v>
      </c>
      <c r="Q133" s="6" t="s">
        <v>4549</v>
      </c>
      <c r="R133" s="6" t="s">
        <v>4549</v>
      </c>
      <c r="S133" s="6" t="s">
        <v>4549</v>
      </c>
      <c r="T133" s="6"/>
      <c r="U133" s="6"/>
      <c r="V133" s="6"/>
      <c r="W133" s="6"/>
      <c r="X133" s="6"/>
      <c r="Y133" s="6"/>
      <c r="Z133" s="6"/>
      <c r="AA133" s="6"/>
      <c r="AB133" s="6" t="s">
        <v>4549</v>
      </c>
    </row>
    <row r="134" spans="1:28">
      <c r="A134" s="6">
        <v>115</v>
      </c>
      <c r="B134" s="6" t="str">
        <f t="shared" si="2"/>
        <v>Anaktuvuk PassPublic safety</v>
      </c>
      <c r="C134" s="6" t="s">
        <v>2302</v>
      </c>
      <c r="D134" s="6" t="s">
        <v>2304</v>
      </c>
      <c r="E134" s="6" t="s">
        <v>4684</v>
      </c>
      <c r="F134" s="6">
        <v>1</v>
      </c>
      <c r="G134" s="6">
        <v>2491</v>
      </c>
      <c r="H134" s="6">
        <v>1980</v>
      </c>
      <c r="I134" s="6">
        <v>3</v>
      </c>
      <c r="J134" s="6" t="s">
        <v>4541</v>
      </c>
      <c r="K134" s="6">
        <v>11</v>
      </c>
      <c r="L134" s="6" t="s">
        <v>4542</v>
      </c>
      <c r="M134" s="6">
        <v>3</v>
      </c>
      <c r="N134" s="6" t="s">
        <v>4570</v>
      </c>
      <c r="O134" s="6" t="s">
        <v>4676</v>
      </c>
      <c r="P134" s="6" t="s">
        <v>4549</v>
      </c>
      <c r="Q134" s="6" t="s">
        <v>4549</v>
      </c>
      <c r="R134" s="6" t="s">
        <v>4549</v>
      </c>
      <c r="S134" s="6" t="s">
        <v>4549</v>
      </c>
      <c r="T134" s="6"/>
      <c r="U134" s="6"/>
      <c r="V134" s="6"/>
      <c r="W134" s="6"/>
      <c r="X134" s="6"/>
      <c r="Y134" s="6"/>
      <c r="Z134" s="6">
        <v>14958</v>
      </c>
      <c r="AA134" s="6"/>
      <c r="AB134" s="6" t="s">
        <v>4549</v>
      </c>
    </row>
    <row r="135" spans="1:28">
      <c r="A135" s="6">
        <v>115</v>
      </c>
      <c r="B135" s="6" t="str">
        <f t="shared" si="2"/>
        <v>Anaktuvuk PassSchool classrooms</v>
      </c>
      <c r="C135" s="6" t="s">
        <v>2302</v>
      </c>
      <c r="D135" s="6" t="s">
        <v>3345</v>
      </c>
      <c r="E135" s="6" t="s">
        <v>4678</v>
      </c>
      <c r="F135" s="6">
        <v>1</v>
      </c>
      <c r="G135" s="6">
        <v>15048</v>
      </c>
      <c r="H135" s="6">
        <v>1980</v>
      </c>
      <c r="I135" s="6">
        <v>3</v>
      </c>
      <c r="J135" s="6" t="s">
        <v>4541</v>
      </c>
      <c r="K135" s="6">
        <v>9</v>
      </c>
      <c r="L135" s="6" t="s">
        <v>4575</v>
      </c>
      <c r="M135" s="6">
        <v>2</v>
      </c>
      <c r="N135" s="6" t="s">
        <v>4543</v>
      </c>
      <c r="O135" s="6" t="s">
        <v>4676</v>
      </c>
      <c r="P135" s="6" t="s">
        <v>4549</v>
      </c>
      <c r="Q135" s="6" t="s">
        <v>4549</v>
      </c>
      <c r="R135" s="6" t="s">
        <v>4549</v>
      </c>
      <c r="S135" s="6" t="s">
        <v>4549</v>
      </c>
      <c r="T135" s="6"/>
      <c r="U135" s="6"/>
      <c r="V135" s="6"/>
      <c r="W135" s="6"/>
      <c r="X135" s="6"/>
      <c r="Y135" s="6"/>
      <c r="Z135" s="6">
        <v>179840</v>
      </c>
      <c r="AA135" s="6"/>
      <c r="AB135" s="6" t="s">
        <v>4549</v>
      </c>
    </row>
    <row r="136" spans="1:28">
      <c r="A136" s="6">
        <v>115</v>
      </c>
      <c r="B136" s="6" t="str">
        <f t="shared" si="2"/>
        <v>Anaktuvuk PassSewer Treatment Building</v>
      </c>
      <c r="C136" s="6" t="s">
        <v>2302</v>
      </c>
      <c r="D136" s="6" t="s">
        <v>4685</v>
      </c>
      <c r="E136" s="6" t="s">
        <v>653</v>
      </c>
      <c r="F136" s="6">
        <v>1</v>
      </c>
      <c r="G136" s="6">
        <v>3983</v>
      </c>
      <c r="H136" s="6">
        <v>2000</v>
      </c>
      <c r="I136" s="6">
        <v>8</v>
      </c>
      <c r="J136" s="6" t="s">
        <v>4555</v>
      </c>
      <c r="K136" s="6">
        <v>31</v>
      </c>
      <c r="L136" s="6" t="s">
        <v>4592</v>
      </c>
      <c r="M136" s="6">
        <v>2</v>
      </c>
      <c r="N136" s="6" t="s">
        <v>4543</v>
      </c>
      <c r="O136" s="6" t="s">
        <v>4676</v>
      </c>
      <c r="P136" s="6" t="s">
        <v>4549</v>
      </c>
      <c r="Q136" s="6" t="s">
        <v>4549</v>
      </c>
      <c r="R136" s="6" t="s">
        <v>4549</v>
      </c>
      <c r="S136" s="6" t="s">
        <v>4549</v>
      </c>
      <c r="T136" s="6"/>
      <c r="U136" s="6"/>
      <c r="V136" s="6"/>
      <c r="W136" s="6"/>
      <c r="X136" s="6"/>
      <c r="Y136" s="6"/>
      <c r="Z136" s="6"/>
      <c r="AA136" s="6"/>
      <c r="AB136" s="6" t="s">
        <v>4549</v>
      </c>
    </row>
    <row r="137" spans="1:28">
      <c r="A137" s="6">
        <v>115</v>
      </c>
      <c r="B137" s="6" t="str">
        <f t="shared" si="2"/>
        <v>Anaktuvuk PassUSDW</v>
      </c>
      <c r="C137" s="6" t="s">
        <v>2302</v>
      </c>
      <c r="D137" s="6" t="s">
        <v>2434</v>
      </c>
      <c r="E137" s="6" t="s">
        <v>4686</v>
      </c>
      <c r="F137" s="6">
        <v>2</v>
      </c>
      <c r="G137" s="6">
        <v>10108</v>
      </c>
      <c r="H137" s="6">
        <v>1980</v>
      </c>
      <c r="I137" s="6">
        <v>9</v>
      </c>
      <c r="J137" s="6" t="s">
        <v>1500</v>
      </c>
      <c r="K137" s="6">
        <v>34</v>
      </c>
      <c r="L137" s="6" t="s">
        <v>4551</v>
      </c>
      <c r="M137" s="6">
        <v>2</v>
      </c>
      <c r="N137" s="6" t="s">
        <v>4543</v>
      </c>
      <c r="O137" s="6" t="s">
        <v>4676</v>
      </c>
      <c r="P137" s="6" t="s">
        <v>4549</v>
      </c>
      <c r="Q137" s="6" t="s">
        <v>4549</v>
      </c>
      <c r="R137" s="6" t="s">
        <v>4549</v>
      </c>
      <c r="S137" s="6" t="s">
        <v>4549</v>
      </c>
      <c r="T137" s="6"/>
      <c r="U137" s="6"/>
      <c r="V137" s="6"/>
      <c r="W137" s="6"/>
      <c r="X137" s="6"/>
      <c r="Y137" s="6"/>
      <c r="Z137" s="6"/>
      <c r="AA137" s="6"/>
      <c r="AB137" s="6" t="s">
        <v>4549</v>
      </c>
    </row>
    <row r="138" spans="1:28">
      <c r="A138" s="6">
        <v>115</v>
      </c>
      <c r="B138" s="6" t="str">
        <f t="shared" si="2"/>
        <v>Anaktuvuk PassWasheteria</v>
      </c>
      <c r="C138" s="6" t="s">
        <v>2302</v>
      </c>
      <c r="D138" s="6" t="s">
        <v>64</v>
      </c>
      <c r="E138" s="6" t="s">
        <v>4678</v>
      </c>
      <c r="F138" s="6">
        <v>1</v>
      </c>
      <c r="G138" s="6">
        <v>2672</v>
      </c>
      <c r="H138" s="6">
        <v>1987</v>
      </c>
      <c r="I138" s="6">
        <v>8</v>
      </c>
      <c r="J138" s="6" t="s">
        <v>4555</v>
      </c>
      <c r="K138" s="6">
        <v>31</v>
      </c>
      <c r="L138" s="6" t="s">
        <v>4592</v>
      </c>
      <c r="M138" s="6">
        <v>2</v>
      </c>
      <c r="N138" s="6" t="s">
        <v>4543</v>
      </c>
      <c r="O138" s="6" t="s">
        <v>4676</v>
      </c>
      <c r="P138" s="6" t="s">
        <v>4549</v>
      </c>
      <c r="Q138" s="6" t="s">
        <v>4549</v>
      </c>
      <c r="R138" s="6" t="s">
        <v>4549</v>
      </c>
      <c r="S138" s="6" t="s">
        <v>4549</v>
      </c>
      <c r="T138" s="6"/>
      <c r="U138" s="6"/>
      <c r="V138" s="6"/>
      <c r="W138" s="6"/>
      <c r="X138" s="6"/>
      <c r="Y138" s="6"/>
      <c r="Z138" s="6"/>
      <c r="AA138" s="6"/>
      <c r="AB138" s="6" t="s">
        <v>4549</v>
      </c>
    </row>
    <row r="139" spans="1:28">
      <c r="A139" s="6">
        <v>115</v>
      </c>
      <c r="B139" s="6" t="str">
        <f t="shared" si="2"/>
        <v>Anaktuvuk PassWater Treatment Building</v>
      </c>
      <c r="C139" s="6" t="s">
        <v>2302</v>
      </c>
      <c r="D139" s="6" t="s">
        <v>4687</v>
      </c>
      <c r="E139" s="6" t="s">
        <v>653</v>
      </c>
      <c r="F139" s="6">
        <v>1</v>
      </c>
      <c r="G139" s="6">
        <v>2122</v>
      </c>
      <c r="H139" s="6">
        <v>2000</v>
      </c>
      <c r="I139" s="6">
        <v>8</v>
      </c>
      <c r="J139" s="6" t="s">
        <v>4555</v>
      </c>
      <c r="K139" s="6">
        <v>31</v>
      </c>
      <c r="L139" s="6" t="s">
        <v>4592</v>
      </c>
      <c r="M139" s="6">
        <v>2</v>
      </c>
      <c r="N139" s="6" t="s">
        <v>4543</v>
      </c>
      <c r="O139" s="6" t="s">
        <v>4676</v>
      </c>
      <c r="P139" s="6" t="s">
        <v>4549</v>
      </c>
      <c r="Q139" s="6" t="s">
        <v>4549</v>
      </c>
      <c r="R139" s="6" t="s">
        <v>4549</v>
      </c>
      <c r="S139" s="6" t="s">
        <v>4549</v>
      </c>
      <c r="T139" s="6"/>
      <c r="U139" s="6"/>
      <c r="V139" s="6"/>
      <c r="W139" s="6"/>
      <c r="X139" s="6"/>
      <c r="Y139" s="6"/>
      <c r="Z139" s="6"/>
      <c r="AA139" s="6"/>
      <c r="AB139" s="6" t="s">
        <v>4549</v>
      </c>
    </row>
    <row r="140" spans="1:28">
      <c r="A140" s="6">
        <v>115</v>
      </c>
      <c r="B140" s="6" t="str">
        <f t="shared" si="2"/>
        <v>Anaktuvuk PassWell House</v>
      </c>
      <c r="C140" s="6" t="s">
        <v>2302</v>
      </c>
      <c r="D140" s="6" t="s">
        <v>880</v>
      </c>
      <c r="E140" s="6" t="s">
        <v>653</v>
      </c>
      <c r="F140" s="6">
        <v>1</v>
      </c>
      <c r="G140" s="6">
        <v>268</v>
      </c>
      <c r="H140" s="6">
        <v>2000</v>
      </c>
      <c r="I140" s="6">
        <v>8</v>
      </c>
      <c r="J140" s="6" t="s">
        <v>4555</v>
      </c>
      <c r="K140" s="6">
        <v>31</v>
      </c>
      <c r="L140" s="6" t="s">
        <v>4592</v>
      </c>
      <c r="M140" s="6">
        <v>2</v>
      </c>
      <c r="N140" s="6" t="s">
        <v>4543</v>
      </c>
      <c r="O140" s="6" t="s">
        <v>4676</v>
      </c>
      <c r="P140" s="6" t="s">
        <v>4549</v>
      </c>
      <c r="Q140" s="6" t="s">
        <v>4549</v>
      </c>
      <c r="R140" s="6" t="s">
        <v>4549</v>
      </c>
      <c r="S140" s="6" t="s">
        <v>4549</v>
      </c>
      <c r="T140" s="6"/>
      <c r="U140" s="6"/>
      <c r="V140" s="6"/>
      <c r="W140" s="6"/>
      <c r="X140" s="6"/>
      <c r="Y140" s="6"/>
      <c r="Z140" s="6"/>
      <c r="AA140" s="6"/>
      <c r="AB140" s="6" t="s">
        <v>4549</v>
      </c>
    </row>
    <row r="141" spans="1:28">
      <c r="A141" s="6">
        <v>120</v>
      </c>
      <c r="B141" s="6" t="str">
        <f t="shared" si="2"/>
        <v>AngoonAngon Assembly of God</v>
      </c>
      <c r="C141" s="6" t="s">
        <v>2306</v>
      </c>
      <c r="D141" s="6" t="s">
        <v>2436</v>
      </c>
      <c r="E141" s="6"/>
      <c r="F141" s="6"/>
      <c r="G141" s="6"/>
      <c r="H141" s="6"/>
      <c r="I141" s="6">
        <v>3</v>
      </c>
      <c r="J141" s="6" t="s">
        <v>4541</v>
      </c>
      <c r="K141" s="6">
        <v>12</v>
      </c>
      <c r="L141" s="6" t="s">
        <v>4586</v>
      </c>
      <c r="M141" s="6">
        <v>2</v>
      </c>
      <c r="N141" s="6" t="s">
        <v>4543</v>
      </c>
      <c r="O141" s="6"/>
      <c r="P141" s="6" t="s">
        <v>4549</v>
      </c>
      <c r="Q141" s="6" t="s">
        <v>4549</v>
      </c>
      <c r="R141" s="6" t="s">
        <v>4549</v>
      </c>
      <c r="S141" s="6" t="s">
        <v>4549</v>
      </c>
      <c r="T141" s="6"/>
      <c r="U141" s="6"/>
      <c r="V141" s="6"/>
      <c r="W141" s="6"/>
      <c r="X141" s="6"/>
      <c r="Y141" s="6"/>
      <c r="Z141" s="6"/>
      <c r="AA141" s="6"/>
      <c r="AB141" s="6" t="s">
        <v>4549</v>
      </c>
    </row>
    <row r="142" spans="1:28">
      <c r="A142" s="6">
        <v>120</v>
      </c>
      <c r="B142" s="6" t="str">
        <f t="shared" si="2"/>
        <v>AngoonAngoon City Hall</v>
      </c>
      <c r="C142" s="6" t="s">
        <v>2306</v>
      </c>
      <c r="D142" s="6" t="s">
        <v>2438</v>
      </c>
      <c r="E142" s="6"/>
      <c r="F142" s="6"/>
      <c r="G142" s="6"/>
      <c r="H142" s="6"/>
      <c r="I142" s="6">
        <v>3</v>
      </c>
      <c r="J142" s="6" t="s">
        <v>4541</v>
      </c>
      <c r="K142" s="6">
        <v>10</v>
      </c>
      <c r="L142" s="6" t="s">
        <v>2424</v>
      </c>
      <c r="M142" s="6">
        <v>2</v>
      </c>
      <c r="N142" s="6" t="s">
        <v>4543</v>
      </c>
      <c r="O142" s="6" t="s">
        <v>4688</v>
      </c>
      <c r="P142" s="6" t="s">
        <v>4549</v>
      </c>
      <c r="Q142" s="6" t="s">
        <v>4549</v>
      </c>
      <c r="R142" s="6" t="s">
        <v>4549</v>
      </c>
      <c r="S142" s="6" t="s">
        <v>4549</v>
      </c>
      <c r="T142" s="6"/>
      <c r="U142" s="6"/>
      <c r="V142" s="6"/>
      <c r="W142" s="6"/>
      <c r="X142" s="6"/>
      <c r="Y142" s="6"/>
      <c r="Z142" s="6"/>
      <c r="AA142" s="6"/>
      <c r="AB142" s="6" t="s">
        <v>4549</v>
      </c>
    </row>
    <row r="143" spans="1:28">
      <c r="A143" s="6">
        <v>120</v>
      </c>
      <c r="B143" s="6" t="str">
        <f t="shared" si="2"/>
        <v>AngoonAngoon City Shop</v>
      </c>
      <c r="C143" s="6" t="s">
        <v>2306</v>
      </c>
      <c r="D143" s="6" t="s">
        <v>2593</v>
      </c>
      <c r="E143" s="6"/>
      <c r="F143" s="6"/>
      <c r="G143" s="6"/>
      <c r="H143" s="6"/>
      <c r="I143" s="6">
        <v>7</v>
      </c>
      <c r="J143" s="6" t="s">
        <v>4578</v>
      </c>
      <c r="K143" s="6">
        <v>26</v>
      </c>
      <c r="L143" s="6" t="s">
        <v>2194</v>
      </c>
      <c r="M143" s="6">
        <v>3</v>
      </c>
      <c r="N143" s="6" t="s">
        <v>4570</v>
      </c>
      <c r="O143" s="6" t="s">
        <v>4688</v>
      </c>
      <c r="P143" s="6" t="s">
        <v>4549</v>
      </c>
      <c r="Q143" s="6" t="s">
        <v>4549</v>
      </c>
      <c r="R143" s="6" t="s">
        <v>4549</v>
      </c>
      <c r="S143" s="6" t="s">
        <v>4549</v>
      </c>
      <c r="T143" s="6"/>
      <c r="U143" s="6"/>
      <c r="V143" s="6"/>
      <c r="W143" s="6"/>
      <c r="X143" s="6"/>
      <c r="Y143" s="6"/>
      <c r="Z143" s="6"/>
      <c r="AA143" s="6"/>
      <c r="AB143" s="6" t="s">
        <v>4549</v>
      </c>
    </row>
    <row r="144" spans="1:28">
      <c r="A144" s="6">
        <v>120</v>
      </c>
      <c r="B144" s="6" t="str">
        <f t="shared" si="2"/>
        <v>AngoonAngoon Elementary</v>
      </c>
      <c r="C144" s="6" t="s">
        <v>2306</v>
      </c>
      <c r="D144" s="6" t="s">
        <v>3349</v>
      </c>
      <c r="E144" s="6"/>
      <c r="F144" s="6">
        <v>1</v>
      </c>
      <c r="G144" s="6">
        <v>6175</v>
      </c>
      <c r="H144" s="6">
        <v>1967</v>
      </c>
      <c r="I144" s="6">
        <v>3</v>
      </c>
      <c r="J144" s="6" t="s">
        <v>4541</v>
      </c>
      <c r="K144" s="6">
        <v>9</v>
      </c>
      <c r="L144" s="6" t="s">
        <v>4575</v>
      </c>
      <c r="M144" s="6">
        <v>2</v>
      </c>
      <c r="N144" s="6" t="s">
        <v>4543</v>
      </c>
      <c r="O144" s="6"/>
      <c r="P144" s="6" t="s">
        <v>4549</v>
      </c>
      <c r="Q144" s="6" t="s">
        <v>4549</v>
      </c>
      <c r="R144" s="6" t="s">
        <v>4549</v>
      </c>
      <c r="S144" s="6" t="s">
        <v>4549</v>
      </c>
      <c r="T144" s="6"/>
      <c r="U144" s="6"/>
      <c r="V144" s="6"/>
      <c r="W144" s="6"/>
      <c r="X144" s="6"/>
      <c r="Y144" s="6"/>
      <c r="Z144" s="6">
        <v>80000</v>
      </c>
      <c r="AA144" s="6"/>
      <c r="AB144" s="6" t="s">
        <v>4549</v>
      </c>
    </row>
    <row r="145" spans="1:28">
      <c r="A145" s="6">
        <v>120</v>
      </c>
      <c r="B145" s="6" t="str">
        <f t="shared" si="2"/>
        <v>AngoonAngoon Elementary Gym</v>
      </c>
      <c r="C145" s="6" t="s">
        <v>2306</v>
      </c>
      <c r="D145" s="6" t="s">
        <v>3351</v>
      </c>
      <c r="E145" s="6"/>
      <c r="F145" s="6">
        <v>1</v>
      </c>
      <c r="G145" s="6">
        <v>5600</v>
      </c>
      <c r="H145" s="6">
        <v>1980</v>
      </c>
      <c r="I145" s="6">
        <v>3</v>
      </c>
      <c r="J145" s="6" t="s">
        <v>4541</v>
      </c>
      <c r="K145" s="6">
        <v>9</v>
      </c>
      <c r="L145" s="6" t="s">
        <v>4575</v>
      </c>
      <c r="M145" s="6">
        <v>2</v>
      </c>
      <c r="N145" s="6" t="s">
        <v>4543</v>
      </c>
      <c r="O145" s="6"/>
      <c r="P145" s="6" t="s">
        <v>4549</v>
      </c>
      <c r="Q145" s="6" t="s">
        <v>4549</v>
      </c>
      <c r="R145" s="6" t="s">
        <v>4549</v>
      </c>
      <c r="S145" s="6" t="s">
        <v>4549</v>
      </c>
      <c r="T145" s="6"/>
      <c r="U145" s="6"/>
      <c r="V145" s="6" t="s">
        <v>4689</v>
      </c>
      <c r="W145" s="6"/>
      <c r="X145" s="6"/>
      <c r="Y145" s="6"/>
      <c r="Z145" s="6"/>
      <c r="AA145" s="6"/>
      <c r="AB145" s="6" t="s">
        <v>4549</v>
      </c>
    </row>
    <row r="146" spans="1:28">
      <c r="A146" s="6">
        <v>120</v>
      </c>
      <c r="B146" s="6" t="str">
        <f t="shared" si="2"/>
        <v>AngoonAngoon Health Center</v>
      </c>
      <c r="C146" s="6" t="s">
        <v>2306</v>
      </c>
      <c r="D146" s="6" t="s">
        <v>3236</v>
      </c>
      <c r="E146" s="6" t="s">
        <v>4690</v>
      </c>
      <c r="F146" s="6">
        <v>2</v>
      </c>
      <c r="G146" s="6">
        <v>6125</v>
      </c>
      <c r="H146" s="6">
        <v>2004</v>
      </c>
      <c r="I146" s="6">
        <v>4</v>
      </c>
      <c r="J146" s="6" t="s">
        <v>4615</v>
      </c>
      <c r="K146" s="6">
        <v>17</v>
      </c>
      <c r="L146" s="6" t="s">
        <v>4644</v>
      </c>
      <c r="M146" s="6">
        <v>2</v>
      </c>
      <c r="N146" s="6" t="s">
        <v>4543</v>
      </c>
      <c r="O146" s="6" t="s">
        <v>4691</v>
      </c>
      <c r="P146" s="6" t="s">
        <v>4549</v>
      </c>
      <c r="Q146" s="6" t="s">
        <v>4549</v>
      </c>
      <c r="R146" s="6" t="s">
        <v>4549</v>
      </c>
      <c r="S146" s="6" t="s">
        <v>4549</v>
      </c>
      <c r="T146" s="6"/>
      <c r="U146" s="6"/>
      <c r="V146" s="6"/>
      <c r="W146" s="6"/>
      <c r="X146" s="6"/>
      <c r="Y146" s="6"/>
      <c r="Z146" s="6"/>
      <c r="AA146" s="6"/>
      <c r="AB146" s="6" t="s">
        <v>4549</v>
      </c>
    </row>
    <row r="147" spans="1:28">
      <c r="A147" s="6">
        <v>120</v>
      </c>
      <c r="B147" s="6" t="str">
        <f t="shared" si="2"/>
        <v>AngoonAngoon High School</v>
      </c>
      <c r="C147" s="6" t="s">
        <v>2306</v>
      </c>
      <c r="D147" s="6" t="s">
        <v>3350</v>
      </c>
      <c r="E147" s="6"/>
      <c r="F147" s="6">
        <v>1</v>
      </c>
      <c r="G147" s="6">
        <v>24420</v>
      </c>
      <c r="H147" s="6">
        <v>1978</v>
      </c>
      <c r="I147" s="6">
        <v>3</v>
      </c>
      <c r="J147" s="6" t="s">
        <v>4541</v>
      </c>
      <c r="K147" s="6">
        <v>9</v>
      </c>
      <c r="L147" s="6" t="s">
        <v>4575</v>
      </c>
      <c r="M147" s="6">
        <v>2</v>
      </c>
      <c r="N147" s="6" t="s">
        <v>4543</v>
      </c>
      <c r="O147" s="6"/>
      <c r="P147" s="6" t="s">
        <v>4549</v>
      </c>
      <c r="Q147" s="6" t="s">
        <v>4549</v>
      </c>
      <c r="R147" s="6" t="s">
        <v>4549</v>
      </c>
      <c r="S147" s="6" t="s">
        <v>4549</v>
      </c>
      <c r="T147" s="6"/>
      <c r="U147" s="6"/>
      <c r="V147" s="6"/>
      <c r="W147" s="6"/>
      <c r="X147" s="6" t="s">
        <v>4692</v>
      </c>
      <c r="Y147" s="6"/>
      <c r="Z147" s="6">
        <v>98500</v>
      </c>
      <c r="AA147" s="6"/>
      <c r="AB147" s="6" t="s">
        <v>4549</v>
      </c>
    </row>
    <row r="148" spans="1:28">
      <c r="A148" s="6">
        <v>120</v>
      </c>
      <c r="B148" s="6" t="str">
        <f t="shared" si="2"/>
        <v>AngoonAngoon Oil</v>
      </c>
      <c r="C148" s="6" t="s">
        <v>2306</v>
      </c>
      <c r="D148" s="6" t="s">
        <v>2594</v>
      </c>
      <c r="E148" s="6"/>
      <c r="F148" s="6"/>
      <c r="G148" s="6"/>
      <c r="H148" s="6"/>
      <c r="I148" s="6">
        <v>7</v>
      </c>
      <c r="J148" s="6" t="s">
        <v>4578</v>
      </c>
      <c r="K148" s="6">
        <v>26</v>
      </c>
      <c r="L148" s="6" t="s">
        <v>2194</v>
      </c>
      <c r="M148" s="6">
        <v>3</v>
      </c>
      <c r="N148" s="6" t="s">
        <v>4570</v>
      </c>
      <c r="O148" s="6"/>
      <c r="P148" s="6" t="s">
        <v>4549</v>
      </c>
      <c r="Q148" s="6" t="s">
        <v>4549</v>
      </c>
      <c r="R148" s="6" t="s">
        <v>4549</v>
      </c>
      <c r="S148" s="6" t="s">
        <v>4549</v>
      </c>
      <c r="T148" s="6"/>
      <c r="U148" s="6"/>
      <c r="V148" s="6"/>
      <c r="W148" s="6"/>
      <c r="X148" s="6"/>
      <c r="Y148" s="6"/>
      <c r="Z148" s="6"/>
      <c r="AA148" s="6"/>
      <c r="AB148" s="6" t="s">
        <v>4549</v>
      </c>
    </row>
    <row r="149" spans="1:28">
      <c r="A149" s="6">
        <v>120</v>
      </c>
      <c r="B149" s="6" t="str">
        <f t="shared" si="2"/>
        <v>AngoonAngoon Post Office</v>
      </c>
      <c r="C149" s="6" t="s">
        <v>2306</v>
      </c>
      <c r="D149" s="6" t="s">
        <v>3006</v>
      </c>
      <c r="E149" s="6" t="s">
        <v>4693</v>
      </c>
      <c r="F149" s="6">
        <v>1</v>
      </c>
      <c r="G149" s="6"/>
      <c r="H149" s="6">
        <v>1999</v>
      </c>
      <c r="I149" s="6">
        <v>8</v>
      </c>
      <c r="J149" s="6" t="s">
        <v>4555</v>
      </c>
      <c r="K149" s="6">
        <v>31</v>
      </c>
      <c r="L149" s="6" t="s">
        <v>4592</v>
      </c>
      <c r="M149" s="6">
        <v>2</v>
      </c>
      <c r="N149" s="6" t="s">
        <v>4543</v>
      </c>
      <c r="O149" s="6"/>
      <c r="P149" s="6" t="s">
        <v>4549</v>
      </c>
      <c r="Q149" s="6" t="s">
        <v>4549</v>
      </c>
      <c r="R149" s="6" t="s">
        <v>4549</v>
      </c>
      <c r="S149" s="6" t="s">
        <v>4549</v>
      </c>
      <c r="T149" s="6"/>
      <c r="U149" s="6"/>
      <c r="V149" s="6"/>
      <c r="W149" s="6"/>
      <c r="X149" s="6"/>
      <c r="Y149" s="6"/>
      <c r="Z149" s="6"/>
      <c r="AA149" s="6"/>
      <c r="AB149" s="6" t="s">
        <v>4549</v>
      </c>
    </row>
    <row r="150" spans="1:28">
      <c r="A150" s="6">
        <v>120</v>
      </c>
      <c r="B150" s="6" t="str">
        <f t="shared" si="2"/>
        <v>AngoonAngoon Public Safety</v>
      </c>
      <c r="C150" s="6" t="s">
        <v>2306</v>
      </c>
      <c r="D150" s="6" t="s">
        <v>2307</v>
      </c>
      <c r="E150" s="6"/>
      <c r="F150" s="6"/>
      <c r="G150" s="6"/>
      <c r="H150" s="6"/>
      <c r="I150" s="6">
        <v>3</v>
      </c>
      <c r="J150" s="6" t="s">
        <v>4541</v>
      </c>
      <c r="K150" s="6">
        <v>11</v>
      </c>
      <c r="L150" s="6" t="s">
        <v>4542</v>
      </c>
      <c r="M150" s="6">
        <v>2</v>
      </c>
      <c r="N150" s="6" t="s">
        <v>4543</v>
      </c>
      <c r="O150" s="6" t="s">
        <v>4688</v>
      </c>
      <c r="P150" s="6" t="s">
        <v>4549</v>
      </c>
      <c r="Q150" s="6" t="s">
        <v>4549</v>
      </c>
      <c r="R150" s="6" t="s">
        <v>4549</v>
      </c>
      <c r="S150" s="6" t="s">
        <v>4549</v>
      </c>
      <c r="T150" s="6"/>
      <c r="U150" s="6"/>
      <c r="V150" s="6"/>
      <c r="W150" s="6"/>
      <c r="X150" s="6"/>
      <c r="Y150" s="6"/>
      <c r="Z150" s="6"/>
      <c r="AA150" s="6"/>
      <c r="AB150" s="6" t="s">
        <v>4549</v>
      </c>
    </row>
    <row r="151" spans="1:28">
      <c r="A151" s="6">
        <v>120</v>
      </c>
      <c r="B151" s="6" t="str">
        <f t="shared" si="2"/>
        <v>AngoonAngoon Revival Center Church</v>
      </c>
      <c r="C151" s="6" t="s">
        <v>2306</v>
      </c>
      <c r="D151" s="6" t="s">
        <v>2435</v>
      </c>
      <c r="E151" s="6" t="s">
        <v>4694</v>
      </c>
      <c r="F151" s="6">
        <v>1</v>
      </c>
      <c r="G151" s="6">
        <v>1152</v>
      </c>
      <c r="H151" s="6">
        <v>1980</v>
      </c>
      <c r="I151" s="6">
        <v>3</v>
      </c>
      <c r="J151" s="6" t="s">
        <v>4541</v>
      </c>
      <c r="K151" s="6">
        <v>12</v>
      </c>
      <c r="L151" s="6" t="s">
        <v>4586</v>
      </c>
      <c r="M151" s="6">
        <v>2</v>
      </c>
      <c r="N151" s="6" t="s">
        <v>4543</v>
      </c>
      <c r="O151" s="6"/>
      <c r="P151" s="6" t="s">
        <v>4549</v>
      </c>
      <c r="Q151" s="6" t="s">
        <v>4549</v>
      </c>
      <c r="R151" s="6" t="s">
        <v>4549</v>
      </c>
      <c r="S151" s="6" t="s">
        <v>4549</v>
      </c>
      <c r="T151" s="6"/>
      <c r="U151" s="6"/>
      <c r="V151" s="6" t="s">
        <v>4608</v>
      </c>
      <c r="W151" s="6"/>
      <c r="X151" s="6"/>
      <c r="Y151" s="6"/>
      <c r="Z151" s="6"/>
      <c r="AA151" s="144">
        <v>2400</v>
      </c>
      <c r="AB151" s="6" t="s">
        <v>4549</v>
      </c>
    </row>
    <row r="152" spans="1:28">
      <c r="A152" s="6">
        <v>120</v>
      </c>
      <c r="B152" s="6" t="str">
        <f t="shared" si="2"/>
        <v>AngoonAngoon School District Office</v>
      </c>
      <c r="C152" s="6" t="s">
        <v>2306</v>
      </c>
      <c r="D152" s="6" t="s">
        <v>3352</v>
      </c>
      <c r="E152" s="6"/>
      <c r="F152" s="6"/>
      <c r="G152" s="6"/>
      <c r="H152" s="6"/>
      <c r="I152" s="6">
        <v>3</v>
      </c>
      <c r="J152" s="6" t="s">
        <v>4541</v>
      </c>
      <c r="K152" s="6">
        <v>9</v>
      </c>
      <c r="L152" s="6" t="s">
        <v>4575</v>
      </c>
      <c r="M152" s="6">
        <v>2</v>
      </c>
      <c r="N152" s="6" t="s">
        <v>4543</v>
      </c>
      <c r="O152" s="6"/>
      <c r="P152" s="6" t="s">
        <v>4549</v>
      </c>
      <c r="Q152" s="6" t="s">
        <v>4549</v>
      </c>
      <c r="R152" s="6" t="s">
        <v>4549</v>
      </c>
      <c r="S152" s="6" t="s">
        <v>4549</v>
      </c>
      <c r="T152" s="6"/>
      <c r="U152" s="6"/>
      <c r="V152" s="6"/>
      <c r="W152" s="6"/>
      <c r="X152" s="6"/>
      <c r="Y152" s="6"/>
      <c r="Z152" s="6">
        <v>11000</v>
      </c>
      <c r="AA152" s="6"/>
      <c r="AB152" s="6" t="s">
        <v>4549</v>
      </c>
    </row>
    <row r="153" spans="1:28">
      <c r="A153" s="6">
        <v>120</v>
      </c>
      <c r="B153" s="6" t="str">
        <f t="shared" si="2"/>
        <v>AngoonAngoon Trading Company</v>
      </c>
      <c r="C153" s="6" t="s">
        <v>2306</v>
      </c>
      <c r="D153" s="6" t="s">
        <v>2595</v>
      </c>
      <c r="E153" s="6" t="s">
        <v>4695</v>
      </c>
      <c r="F153" s="6"/>
      <c r="G153" s="6"/>
      <c r="H153" s="6"/>
      <c r="I153" s="6">
        <v>7</v>
      </c>
      <c r="J153" s="6" t="s">
        <v>4578</v>
      </c>
      <c r="K153" s="6">
        <v>26</v>
      </c>
      <c r="L153" s="6" t="s">
        <v>2194</v>
      </c>
      <c r="M153" s="6">
        <v>3</v>
      </c>
      <c r="N153" s="6" t="s">
        <v>4570</v>
      </c>
      <c r="O153" s="6"/>
      <c r="P153" s="6" t="s">
        <v>4549</v>
      </c>
      <c r="Q153" s="6" t="s">
        <v>4549</v>
      </c>
      <c r="R153" s="6" t="s">
        <v>4549</v>
      </c>
      <c r="S153" s="6" t="s">
        <v>4549</v>
      </c>
      <c r="T153" s="6"/>
      <c r="U153" s="6"/>
      <c r="V153" s="6"/>
      <c r="W153" s="6"/>
      <c r="X153" s="6"/>
      <c r="Y153" s="6"/>
      <c r="Z153" s="6"/>
      <c r="AA153" s="6"/>
      <c r="AB153" s="6" t="s">
        <v>4549</v>
      </c>
    </row>
    <row r="154" spans="1:28">
      <c r="A154" s="6">
        <v>120</v>
      </c>
      <c r="B154" s="6" t="str">
        <f t="shared" si="2"/>
        <v>AngoonAngoon Tribal Center</v>
      </c>
      <c r="C154" s="6" t="s">
        <v>2306</v>
      </c>
      <c r="D154" s="6" t="s">
        <v>2437</v>
      </c>
      <c r="E154" s="6" t="s">
        <v>4696</v>
      </c>
      <c r="F154" s="6">
        <v>1</v>
      </c>
      <c r="G154" s="6">
        <v>2700</v>
      </c>
      <c r="H154" s="6">
        <v>1985</v>
      </c>
      <c r="I154" s="6">
        <v>3</v>
      </c>
      <c r="J154" s="6" t="s">
        <v>4541</v>
      </c>
      <c r="K154" s="6">
        <v>10</v>
      </c>
      <c r="L154" s="6" t="s">
        <v>2424</v>
      </c>
      <c r="M154" s="6">
        <v>2</v>
      </c>
      <c r="N154" s="6" t="s">
        <v>4543</v>
      </c>
      <c r="O154" s="6"/>
      <c r="P154" s="6" t="s">
        <v>4549</v>
      </c>
      <c r="Q154" s="6" t="s">
        <v>4549</v>
      </c>
      <c r="R154" s="6" t="s">
        <v>4549</v>
      </c>
      <c r="S154" s="6" t="s">
        <v>4549</v>
      </c>
      <c r="T154" s="6"/>
      <c r="U154" s="6"/>
      <c r="V154" s="6" t="s">
        <v>4697</v>
      </c>
      <c r="W154" s="6"/>
      <c r="X154" s="6"/>
      <c r="Y154" s="6"/>
      <c r="Z154" s="6"/>
      <c r="AA154" s="144">
        <v>7800</v>
      </c>
      <c r="AB154" s="6" t="s">
        <v>4549</v>
      </c>
    </row>
    <row r="155" spans="1:28">
      <c r="A155" s="6">
        <v>120</v>
      </c>
      <c r="B155" s="6" t="str">
        <f t="shared" si="2"/>
        <v>AngoonAngoon Water Plant</v>
      </c>
      <c r="C155" s="6" t="s">
        <v>2306</v>
      </c>
      <c r="D155" s="6" t="s">
        <v>4698</v>
      </c>
      <c r="E155" s="6"/>
      <c r="F155" s="6"/>
      <c r="G155" s="6"/>
      <c r="H155" s="6"/>
      <c r="I155" s="6">
        <v>8</v>
      </c>
      <c r="J155" s="6" t="s">
        <v>4555</v>
      </c>
      <c r="K155" s="6">
        <v>31</v>
      </c>
      <c r="L155" s="6" t="s">
        <v>4592</v>
      </c>
      <c r="M155" s="6">
        <v>4</v>
      </c>
      <c r="N155" s="6" t="s">
        <v>4584</v>
      </c>
      <c r="O155" s="6" t="s">
        <v>4688</v>
      </c>
      <c r="P155" s="6" t="s">
        <v>4549</v>
      </c>
      <c r="Q155" s="6" t="s">
        <v>4549</v>
      </c>
      <c r="R155" s="6" t="s">
        <v>4549</v>
      </c>
      <c r="S155" s="6" t="s">
        <v>4549</v>
      </c>
      <c r="T155" s="6"/>
      <c r="U155" s="6"/>
      <c r="V155" s="6"/>
      <c r="W155" s="6"/>
      <c r="X155" s="6"/>
      <c r="Y155" s="6"/>
      <c r="Z155" s="6"/>
      <c r="AA155" s="6"/>
      <c r="AB155" s="6" t="s">
        <v>4549</v>
      </c>
    </row>
    <row r="156" spans="1:28">
      <c r="A156" s="6">
        <v>120</v>
      </c>
      <c r="B156" s="6" t="str">
        <f t="shared" si="2"/>
        <v>AngoonInside Passage Electric Cooperative</v>
      </c>
      <c r="C156" s="6" t="s">
        <v>2306</v>
      </c>
      <c r="D156" s="6" t="s">
        <v>2592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 t="s">
        <v>4549</v>
      </c>
      <c r="Q156" s="6" t="s">
        <v>4549</v>
      </c>
      <c r="R156" s="6" t="s">
        <v>4549</v>
      </c>
      <c r="S156" s="6" t="s">
        <v>4549</v>
      </c>
      <c r="T156" s="6"/>
      <c r="U156" s="6"/>
      <c r="V156" s="6"/>
      <c r="W156" s="6"/>
      <c r="X156" s="6"/>
      <c r="Y156" s="6"/>
      <c r="Z156" s="6"/>
      <c r="AA156" s="6"/>
      <c r="AB156" s="6" t="s">
        <v>4549</v>
      </c>
    </row>
    <row r="157" spans="1:28">
      <c r="A157">
        <v>121</v>
      </c>
      <c r="B157" s="6" t="str">
        <f t="shared" si="2"/>
        <v>AniakAC Commercial Company Store</v>
      </c>
      <c r="C157" t="s">
        <v>67</v>
      </c>
      <c r="D157" t="s">
        <v>886</v>
      </c>
      <c r="G157">
        <v>5327</v>
      </c>
      <c r="H157">
        <v>1980</v>
      </c>
      <c r="I157">
        <v>7</v>
      </c>
      <c r="J157" t="s">
        <v>4578</v>
      </c>
      <c r="K157">
        <v>25</v>
      </c>
      <c r="L157" t="s">
        <v>4579</v>
      </c>
      <c r="M157">
        <v>3</v>
      </c>
      <c r="N157" t="s">
        <v>4570</v>
      </c>
      <c r="P157" s="6" t="s">
        <v>4549</v>
      </c>
      <c r="Q157" s="6" t="s">
        <v>4549</v>
      </c>
      <c r="R157" s="6" t="s">
        <v>4549</v>
      </c>
      <c r="S157" s="6" t="s">
        <v>4549</v>
      </c>
      <c r="Y157" s="145">
        <v>124179</v>
      </c>
      <c r="AA157" s="145"/>
      <c r="AB157" s="6" t="s">
        <v>4549</v>
      </c>
    </row>
    <row r="158" spans="1:28">
      <c r="A158" s="6">
        <v>121</v>
      </c>
      <c r="B158" s="6" t="str">
        <f t="shared" si="2"/>
        <v>AniakAniak Administration Building</v>
      </c>
      <c r="C158" s="6" t="s">
        <v>67</v>
      </c>
      <c r="D158" s="6" t="s">
        <v>68</v>
      </c>
      <c r="E158" s="6"/>
      <c r="F158" s="6"/>
      <c r="G158" s="6">
        <v>11500</v>
      </c>
      <c r="H158" s="6">
        <v>1987</v>
      </c>
      <c r="I158" s="6">
        <v>3</v>
      </c>
      <c r="J158" s="6" t="s">
        <v>4541</v>
      </c>
      <c r="K158" s="6">
        <v>9</v>
      </c>
      <c r="L158" s="6" t="s">
        <v>4575</v>
      </c>
      <c r="M158" s="6">
        <v>2</v>
      </c>
      <c r="N158" s="6" t="s">
        <v>4543</v>
      </c>
      <c r="O158" s="6" t="s">
        <v>4699</v>
      </c>
      <c r="P158" s="6" t="s">
        <v>4549</v>
      </c>
      <c r="Q158" s="6" t="s">
        <v>4549</v>
      </c>
      <c r="R158" s="6" t="s">
        <v>4549</v>
      </c>
      <c r="S158" s="6" t="s">
        <v>4549</v>
      </c>
      <c r="T158" s="6"/>
      <c r="U158" s="6"/>
      <c r="V158" s="6"/>
      <c r="W158" s="6"/>
      <c r="X158" s="6"/>
      <c r="Y158" s="6"/>
      <c r="Z158" s="6"/>
      <c r="AA158" s="6"/>
      <c r="AB158" s="6" t="s">
        <v>4549</v>
      </c>
    </row>
    <row r="159" spans="1:28">
      <c r="A159" s="6">
        <v>121</v>
      </c>
      <c r="B159" s="6" t="str">
        <f t="shared" si="2"/>
        <v>AniakAniak District Shop</v>
      </c>
      <c r="C159" s="6" t="s">
        <v>67</v>
      </c>
      <c r="D159" s="6" t="s">
        <v>69</v>
      </c>
      <c r="E159" s="6"/>
      <c r="F159" s="6"/>
      <c r="G159" s="6">
        <v>7400</v>
      </c>
      <c r="H159" s="6">
        <v>1957</v>
      </c>
      <c r="I159" s="6">
        <v>3</v>
      </c>
      <c r="J159" s="6" t="s">
        <v>4541</v>
      </c>
      <c r="K159" s="6">
        <v>9</v>
      </c>
      <c r="L159" s="6" t="s">
        <v>4575</v>
      </c>
      <c r="M159" s="6">
        <v>2</v>
      </c>
      <c r="N159" s="6" t="s">
        <v>4543</v>
      </c>
      <c r="O159" s="6" t="s">
        <v>4699</v>
      </c>
      <c r="P159" s="6" t="s">
        <v>4549</v>
      </c>
      <c r="Q159" s="6" t="s">
        <v>4549</v>
      </c>
      <c r="R159" s="6" t="s">
        <v>4549</v>
      </c>
      <c r="S159" s="6" t="s">
        <v>4549</v>
      </c>
      <c r="T159" s="6"/>
      <c r="U159" s="6"/>
      <c r="V159" s="6"/>
      <c r="W159" s="6"/>
      <c r="X159" s="6"/>
      <c r="Y159" s="6"/>
      <c r="Z159" s="6"/>
      <c r="AA159" s="6"/>
      <c r="AB159" s="6" t="s">
        <v>4549</v>
      </c>
    </row>
    <row r="160" spans="1:28">
      <c r="A160" s="6">
        <v>121</v>
      </c>
      <c r="B160" s="6" t="str">
        <f t="shared" si="2"/>
        <v>AniakAniak Hangar</v>
      </c>
      <c r="C160" s="6" t="s">
        <v>67</v>
      </c>
      <c r="D160" s="6" t="s">
        <v>70</v>
      </c>
      <c r="E160" s="6"/>
      <c r="F160" s="6"/>
      <c r="G160" s="6">
        <v>1440</v>
      </c>
      <c r="H160" s="6">
        <v>1970</v>
      </c>
      <c r="I160" s="6">
        <v>3</v>
      </c>
      <c r="J160" s="6" t="s">
        <v>4541</v>
      </c>
      <c r="K160" s="6">
        <v>9</v>
      </c>
      <c r="L160" s="6" t="s">
        <v>4575</v>
      </c>
      <c r="M160" s="6">
        <v>2</v>
      </c>
      <c r="N160" s="6" t="s">
        <v>4543</v>
      </c>
      <c r="O160" s="6" t="s">
        <v>4699</v>
      </c>
      <c r="P160" s="6" t="s">
        <v>4549</v>
      </c>
      <c r="Q160" s="6" t="s">
        <v>4549</v>
      </c>
      <c r="R160" s="6" t="s">
        <v>4549</v>
      </c>
      <c r="S160" s="6" t="s">
        <v>4549</v>
      </c>
      <c r="T160" s="6"/>
      <c r="U160" s="6"/>
      <c r="V160" s="6"/>
      <c r="W160" s="6"/>
      <c r="X160" s="6"/>
      <c r="Y160" s="6"/>
      <c r="Z160" s="6"/>
      <c r="AA160" s="6"/>
      <c r="AB160" s="6" t="s">
        <v>4549</v>
      </c>
    </row>
    <row r="161" spans="1:28">
      <c r="A161" s="6">
        <v>121</v>
      </c>
      <c r="B161" s="6" t="str">
        <f t="shared" si="2"/>
        <v>AniakAniak High School</v>
      </c>
      <c r="C161" s="6" t="s">
        <v>67</v>
      </c>
      <c r="D161" s="6" t="s">
        <v>4700</v>
      </c>
      <c r="E161" s="6"/>
      <c r="F161" s="6"/>
      <c r="G161" s="6">
        <v>21400</v>
      </c>
      <c r="H161" s="6">
        <v>1983</v>
      </c>
      <c r="I161" s="6">
        <v>3</v>
      </c>
      <c r="J161" s="6" t="s">
        <v>4541</v>
      </c>
      <c r="K161" s="6">
        <v>9</v>
      </c>
      <c r="L161" s="6" t="s">
        <v>4575</v>
      </c>
      <c r="M161" s="6">
        <v>2</v>
      </c>
      <c r="N161" s="6" t="s">
        <v>4543</v>
      </c>
      <c r="O161" s="6" t="s">
        <v>4699</v>
      </c>
      <c r="P161" s="6" t="s">
        <v>4549</v>
      </c>
      <c r="Q161" s="6" t="s">
        <v>4549</v>
      </c>
      <c r="R161" s="6" t="s">
        <v>4549</v>
      </c>
      <c r="S161" s="6" t="s">
        <v>4549</v>
      </c>
      <c r="T161" s="6"/>
      <c r="U161" s="6"/>
      <c r="V161" s="6"/>
      <c r="W161" s="6"/>
      <c r="X161" s="6"/>
      <c r="Y161" s="6"/>
      <c r="Z161" s="6"/>
      <c r="AA161" s="6"/>
      <c r="AB161" s="6" t="s">
        <v>4549</v>
      </c>
    </row>
    <row r="162" spans="1:28">
      <c r="A162" s="6">
        <v>121</v>
      </c>
      <c r="B162" s="6" t="str">
        <f t="shared" si="2"/>
        <v>AniakAuntie Mary Nicoli Elementary</v>
      </c>
      <c r="C162" s="6" t="s">
        <v>67</v>
      </c>
      <c r="D162" s="6" t="s">
        <v>4701</v>
      </c>
      <c r="E162" s="6"/>
      <c r="F162" s="6"/>
      <c r="G162" s="6">
        <v>17823</v>
      </c>
      <c r="H162" s="6">
        <v>1930</v>
      </c>
      <c r="I162" s="6">
        <v>3</v>
      </c>
      <c r="J162" s="6" t="s">
        <v>4541</v>
      </c>
      <c r="K162" s="6">
        <v>9</v>
      </c>
      <c r="L162" s="6" t="s">
        <v>4575</v>
      </c>
      <c r="M162" s="6">
        <v>2</v>
      </c>
      <c r="N162" s="6" t="s">
        <v>4543</v>
      </c>
      <c r="O162" s="6" t="s">
        <v>4699</v>
      </c>
      <c r="P162" s="6" t="s">
        <v>4549</v>
      </c>
      <c r="Q162" s="6" t="s">
        <v>4549</v>
      </c>
      <c r="R162" s="6" t="s">
        <v>4549</v>
      </c>
      <c r="S162" s="6" t="s">
        <v>4549</v>
      </c>
      <c r="T162" s="6"/>
      <c r="U162" s="6"/>
      <c r="V162" s="6"/>
      <c r="W162" s="6"/>
      <c r="X162" s="6"/>
      <c r="Y162" s="6"/>
      <c r="Z162" s="6"/>
      <c r="AA162" s="6"/>
      <c r="AB162" s="6" t="s">
        <v>4549</v>
      </c>
    </row>
    <row r="163" spans="1:28">
      <c r="A163" s="6">
        <v>121</v>
      </c>
      <c r="B163" s="6" t="str">
        <f t="shared" si="2"/>
        <v>AniakCity of Aniak</v>
      </c>
      <c r="C163" s="6" t="s">
        <v>67</v>
      </c>
      <c r="D163" s="6" t="s">
        <v>2598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 t="s">
        <v>4549</v>
      </c>
      <c r="Q163" s="6" t="s">
        <v>4549</v>
      </c>
      <c r="R163" s="6" t="s">
        <v>4549</v>
      </c>
      <c r="S163" s="6" t="s">
        <v>4549</v>
      </c>
      <c r="T163" s="6"/>
      <c r="U163" s="6"/>
      <c r="V163" s="6"/>
      <c r="W163" s="6"/>
      <c r="X163" s="6"/>
      <c r="Y163" s="6"/>
      <c r="Z163" s="6"/>
      <c r="AA163" s="6"/>
      <c r="AB163" s="6" t="s">
        <v>4549</v>
      </c>
    </row>
    <row r="164" spans="1:28">
      <c r="A164" s="6">
        <v>121</v>
      </c>
      <c r="B164" s="6" t="str">
        <f t="shared" si="2"/>
        <v>AniakCLARA MORGAN HEALTH CLINIC</v>
      </c>
      <c r="C164" s="6" t="s">
        <v>67</v>
      </c>
      <c r="D164" s="6" t="s">
        <v>73</v>
      </c>
      <c r="E164" s="6"/>
      <c r="F164" s="6"/>
      <c r="G164" s="6"/>
      <c r="H164" s="6">
        <v>1995</v>
      </c>
      <c r="I164" s="6">
        <v>4</v>
      </c>
      <c r="J164" s="6" t="s">
        <v>4615</v>
      </c>
      <c r="K164" s="6">
        <v>16</v>
      </c>
      <c r="L164" s="6" t="s">
        <v>4616</v>
      </c>
      <c r="M164" s="6">
        <v>2</v>
      </c>
      <c r="N164" s="6" t="s">
        <v>4543</v>
      </c>
      <c r="O164" s="6"/>
      <c r="P164" s="6" t="s">
        <v>4549</v>
      </c>
      <c r="Q164" s="6" t="s">
        <v>4549</v>
      </c>
      <c r="R164" s="6" t="s">
        <v>4549</v>
      </c>
      <c r="S164" s="6" t="s">
        <v>4549</v>
      </c>
      <c r="T164" s="6"/>
      <c r="U164" s="6"/>
      <c r="V164" s="6"/>
      <c r="W164" s="6"/>
      <c r="X164" s="6"/>
      <c r="Y164" s="6"/>
      <c r="Z164" s="6"/>
      <c r="AA164" s="6"/>
      <c r="AB164" s="6" t="s">
        <v>4549</v>
      </c>
    </row>
    <row r="165" spans="1:28">
      <c r="A165" s="6">
        <v>121</v>
      </c>
      <c r="B165" s="6" t="str">
        <f t="shared" si="2"/>
        <v>AniakCold Storage</v>
      </c>
      <c r="C165" s="6" t="s">
        <v>67</v>
      </c>
      <c r="D165" s="6" t="s">
        <v>74</v>
      </c>
      <c r="E165" s="6"/>
      <c r="F165" s="6"/>
      <c r="G165" s="6">
        <v>1920</v>
      </c>
      <c r="H165" s="6"/>
      <c r="I165" s="6">
        <v>2</v>
      </c>
      <c r="J165" s="6" t="s">
        <v>4582</v>
      </c>
      <c r="K165" s="6">
        <v>7</v>
      </c>
      <c r="L165" s="6" t="s">
        <v>4702</v>
      </c>
      <c r="M165" s="6">
        <v>2</v>
      </c>
      <c r="N165" s="6" t="s">
        <v>4543</v>
      </c>
      <c r="O165" s="6" t="s">
        <v>4585</v>
      </c>
      <c r="P165" s="6" t="s">
        <v>4549</v>
      </c>
      <c r="Q165" s="6" t="s">
        <v>4549</v>
      </c>
      <c r="R165" s="6" t="s">
        <v>4549</v>
      </c>
      <c r="S165" s="6" t="s">
        <v>4549</v>
      </c>
      <c r="T165" s="6"/>
      <c r="U165" s="6"/>
      <c r="V165" s="6"/>
      <c r="W165" s="6"/>
      <c r="X165" s="6"/>
      <c r="Y165" s="6"/>
      <c r="Z165" s="6"/>
      <c r="AA165" s="6"/>
      <c r="AB165" s="6" t="s">
        <v>4549</v>
      </c>
    </row>
    <row r="166" spans="1:28">
      <c r="A166" s="6">
        <v>121</v>
      </c>
      <c r="B166" s="6" t="str">
        <f t="shared" si="2"/>
        <v>AniakCOMMUNITY BUILDING</v>
      </c>
      <c r="C166" s="6" t="s">
        <v>67</v>
      </c>
      <c r="D166" s="6" t="s">
        <v>75</v>
      </c>
      <c r="E166" s="6"/>
      <c r="F166" s="6"/>
      <c r="G166" s="6">
        <v>2699</v>
      </c>
      <c r="H166" s="6">
        <v>2006</v>
      </c>
      <c r="I166" s="6">
        <v>9</v>
      </c>
      <c r="J166" s="6" t="s">
        <v>1500</v>
      </c>
      <c r="K166" s="6">
        <v>34</v>
      </c>
      <c r="L166" s="6" t="s">
        <v>4551</v>
      </c>
      <c r="M166" s="6">
        <v>2</v>
      </c>
      <c r="N166" s="6" t="s">
        <v>4543</v>
      </c>
      <c r="O166" s="6"/>
      <c r="P166" s="6" t="s">
        <v>4549</v>
      </c>
      <c r="Q166" s="6" t="s">
        <v>4549</v>
      </c>
      <c r="R166" s="6" t="s">
        <v>4549</v>
      </c>
      <c r="S166" s="6" t="s">
        <v>4549</v>
      </c>
      <c r="T166" s="6"/>
      <c r="U166" s="6"/>
      <c r="V166" s="6"/>
      <c r="W166" s="6"/>
      <c r="X166" s="6"/>
      <c r="Y166" s="6"/>
      <c r="Z166" s="6"/>
      <c r="AA166" s="6"/>
      <c r="AB166" s="6" t="s">
        <v>4549</v>
      </c>
    </row>
    <row r="167" spans="1:28">
      <c r="A167" s="6">
        <v>121</v>
      </c>
      <c r="B167" s="6" t="str">
        <f t="shared" si="2"/>
        <v>AniakDistrict Storage Building</v>
      </c>
      <c r="C167" s="6" t="s">
        <v>67</v>
      </c>
      <c r="D167" s="6" t="s">
        <v>78</v>
      </c>
      <c r="E167" s="6"/>
      <c r="F167" s="6"/>
      <c r="G167" s="6">
        <v>4000</v>
      </c>
      <c r="H167" s="6">
        <v>1982</v>
      </c>
      <c r="I167" s="6">
        <v>3</v>
      </c>
      <c r="J167" s="6" t="s">
        <v>4541</v>
      </c>
      <c r="K167" s="6">
        <v>9</v>
      </c>
      <c r="L167" s="6" t="s">
        <v>4575</v>
      </c>
      <c r="M167" s="6">
        <v>2</v>
      </c>
      <c r="N167" s="6" t="s">
        <v>4543</v>
      </c>
      <c r="O167" s="6" t="s">
        <v>4699</v>
      </c>
      <c r="P167" s="6" t="s">
        <v>4549</v>
      </c>
      <c r="Q167" s="6" t="s">
        <v>4549</v>
      </c>
      <c r="R167" s="6" t="s">
        <v>4549</v>
      </c>
      <c r="S167" s="6" t="s">
        <v>4549</v>
      </c>
      <c r="T167" s="6"/>
      <c r="U167" s="6"/>
      <c r="V167" s="6"/>
      <c r="W167" s="6"/>
      <c r="X167" s="6"/>
      <c r="Y167" s="6"/>
      <c r="Z167" s="6"/>
      <c r="AA167" s="6"/>
      <c r="AB167" s="6" t="s">
        <v>4549</v>
      </c>
    </row>
    <row r="168" spans="1:28">
      <c r="A168" s="6">
        <v>121</v>
      </c>
      <c r="B168" s="6" t="str">
        <f t="shared" si="2"/>
        <v>AniakGenerator Shed</v>
      </c>
      <c r="C168" s="6" t="s">
        <v>67</v>
      </c>
      <c r="D168" s="6" t="s">
        <v>79</v>
      </c>
      <c r="E168" s="6"/>
      <c r="F168" s="6"/>
      <c r="G168" s="6">
        <v>336</v>
      </c>
      <c r="H168" s="6"/>
      <c r="I168" s="6">
        <v>3</v>
      </c>
      <c r="J168" s="6" t="s">
        <v>4541</v>
      </c>
      <c r="K168" s="6">
        <v>9</v>
      </c>
      <c r="L168" s="6" t="s">
        <v>4575</v>
      </c>
      <c r="M168" s="6">
        <v>2</v>
      </c>
      <c r="N168" s="6" t="s">
        <v>4543</v>
      </c>
      <c r="O168" s="6" t="s">
        <v>4699</v>
      </c>
      <c r="P168" s="6" t="s">
        <v>4549</v>
      </c>
      <c r="Q168" s="6" t="s">
        <v>4549</v>
      </c>
      <c r="R168" s="6" t="s">
        <v>4549</v>
      </c>
      <c r="S168" s="6" t="s">
        <v>4549</v>
      </c>
      <c r="T168" s="6"/>
      <c r="U168" s="6"/>
      <c r="V168" s="6"/>
      <c r="W168" s="6"/>
      <c r="X168" s="6"/>
      <c r="Y168" s="6"/>
      <c r="Z168" s="6"/>
      <c r="AA168" s="6"/>
      <c r="AB168" s="6" t="s">
        <v>4549</v>
      </c>
    </row>
    <row r="169" spans="1:28">
      <c r="A169" s="6">
        <v>121</v>
      </c>
      <c r="B169" s="6" t="str">
        <f t="shared" si="2"/>
        <v>AniakJoe Parent Regional Vocational Education Center/Aniak Middle School</v>
      </c>
      <c r="C169" s="6" t="s">
        <v>67</v>
      </c>
      <c r="D169" s="6" t="s">
        <v>3358</v>
      </c>
      <c r="E169" s="6"/>
      <c r="F169" s="6"/>
      <c r="G169" s="6">
        <v>31900</v>
      </c>
      <c r="H169" s="6">
        <v>1957</v>
      </c>
      <c r="I169" s="6">
        <v>3</v>
      </c>
      <c r="J169" s="6" t="s">
        <v>4541</v>
      </c>
      <c r="K169" s="6">
        <v>9</v>
      </c>
      <c r="L169" s="6" t="s">
        <v>4575</v>
      </c>
      <c r="M169" s="6">
        <v>2</v>
      </c>
      <c r="N169" s="6" t="s">
        <v>4543</v>
      </c>
      <c r="O169" s="6" t="s">
        <v>4699</v>
      </c>
      <c r="P169" s="6" t="s">
        <v>4549</v>
      </c>
      <c r="Q169" s="6" t="s">
        <v>4549</v>
      </c>
      <c r="R169" s="6" t="s">
        <v>4549</v>
      </c>
      <c r="S169" s="6" t="s">
        <v>4549</v>
      </c>
      <c r="T169" s="6"/>
      <c r="U169" s="6"/>
      <c r="V169" s="6"/>
      <c r="W169" s="6"/>
      <c r="X169" s="6"/>
      <c r="Y169" s="6"/>
      <c r="Z169" s="6"/>
      <c r="AA169" s="6"/>
      <c r="AB169" s="6" t="s">
        <v>4549</v>
      </c>
    </row>
    <row r="170" spans="1:28">
      <c r="A170" s="6">
        <v>121</v>
      </c>
      <c r="B170" s="6" t="str">
        <f t="shared" si="2"/>
        <v>AniakSand Storage</v>
      </c>
      <c r="C170" s="6" t="s">
        <v>67</v>
      </c>
      <c r="D170" s="6" t="s">
        <v>81</v>
      </c>
      <c r="E170" s="6"/>
      <c r="F170" s="6"/>
      <c r="G170" s="6">
        <v>2800</v>
      </c>
      <c r="H170" s="6"/>
      <c r="I170" s="6">
        <v>2</v>
      </c>
      <c r="J170" s="6" t="s">
        <v>4582</v>
      </c>
      <c r="K170" s="6">
        <v>8</v>
      </c>
      <c r="L170" s="6" t="s">
        <v>4583</v>
      </c>
      <c r="M170" s="6">
        <v>2</v>
      </c>
      <c r="N170" s="6" t="s">
        <v>4543</v>
      </c>
      <c r="O170" s="6" t="s">
        <v>4585</v>
      </c>
      <c r="P170" s="6" t="s">
        <v>4549</v>
      </c>
      <c r="Q170" s="6" t="s">
        <v>4549</v>
      </c>
      <c r="R170" s="6" t="s">
        <v>4549</v>
      </c>
      <c r="S170" s="6" t="s">
        <v>4549</v>
      </c>
      <c r="T170" s="6"/>
      <c r="U170" s="6"/>
      <c r="V170" s="6"/>
      <c r="W170" s="6"/>
      <c r="X170" s="6"/>
      <c r="Y170" s="6"/>
      <c r="Z170" s="6"/>
      <c r="AA170" s="6"/>
      <c r="AB170" s="6" t="s">
        <v>4549</v>
      </c>
    </row>
    <row r="171" spans="1:28">
      <c r="A171" s="6">
        <v>121</v>
      </c>
      <c r="B171" s="6" t="str">
        <f t="shared" si="2"/>
        <v>AniakShop/Sef Building    Fy07</v>
      </c>
      <c r="C171" s="6" t="s">
        <v>67</v>
      </c>
      <c r="D171" s="6" t="s">
        <v>1991</v>
      </c>
      <c r="E171" s="6"/>
      <c r="F171" s="6"/>
      <c r="G171" s="6"/>
      <c r="H171" s="6"/>
      <c r="I171" s="6">
        <v>2</v>
      </c>
      <c r="J171" s="6" t="s">
        <v>4582</v>
      </c>
      <c r="K171" s="6">
        <v>8</v>
      </c>
      <c r="L171" s="6" t="s">
        <v>4583</v>
      </c>
      <c r="M171" s="6">
        <v>2</v>
      </c>
      <c r="N171" s="6" t="s">
        <v>4543</v>
      </c>
      <c r="O171" s="6" t="s">
        <v>4585</v>
      </c>
      <c r="P171" s="6" t="s">
        <v>4549</v>
      </c>
      <c r="Q171" s="6" t="s">
        <v>4549</v>
      </c>
      <c r="R171" s="6" t="s">
        <v>4549</v>
      </c>
      <c r="S171" s="6" t="s">
        <v>4549</v>
      </c>
      <c r="T171" s="6"/>
      <c r="U171" s="6"/>
      <c r="V171" s="6"/>
      <c r="W171" s="6"/>
      <c r="X171" s="6"/>
      <c r="Y171" s="6"/>
      <c r="Z171" s="6"/>
      <c r="AA171" s="6"/>
      <c r="AB171" s="6" t="s">
        <v>4549</v>
      </c>
    </row>
    <row r="172" spans="1:28">
      <c r="A172" s="6">
        <v>121</v>
      </c>
      <c r="B172" s="6" t="str">
        <f t="shared" si="2"/>
        <v>AniakSre Building</v>
      </c>
      <c r="C172" s="6" t="s">
        <v>67</v>
      </c>
      <c r="D172" s="6" t="s">
        <v>82</v>
      </c>
      <c r="E172" s="6"/>
      <c r="F172" s="6"/>
      <c r="G172" s="6">
        <v>3200</v>
      </c>
      <c r="H172" s="6">
        <v>1976</v>
      </c>
      <c r="I172" s="6">
        <v>2</v>
      </c>
      <c r="J172" s="6" t="s">
        <v>4582</v>
      </c>
      <c r="K172" s="6">
        <v>8</v>
      </c>
      <c r="L172" s="6" t="s">
        <v>4583</v>
      </c>
      <c r="M172" s="6">
        <v>2</v>
      </c>
      <c r="N172" s="6" t="s">
        <v>4543</v>
      </c>
      <c r="O172" s="6" t="s">
        <v>4585</v>
      </c>
      <c r="P172" s="6" t="s">
        <v>4549</v>
      </c>
      <c r="Q172" s="6" t="s">
        <v>4549</v>
      </c>
      <c r="R172" s="6" t="s">
        <v>4549</v>
      </c>
      <c r="S172" s="6" t="s">
        <v>4549</v>
      </c>
      <c r="T172" s="6"/>
      <c r="U172" s="6"/>
      <c r="V172" s="6"/>
      <c r="W172" s="6"/>
      <c r="X172" s="6"/>
      <c r="Y172" s="6"/>
      <c r="Z172" s="6"/>
      <c r="AA172" s="6"/>
      <c r="AB172" s="6" t="s">
        <v>4549</v>
      </c>
    </row>
    <row r="173" spans="1:28">
      <c r="A173" s="6">
        <v>121</v>
      </c>
      <c r="B173" s="6" t="str">
        <f t="shared" si="2"/>
        <v>AniakVillage Council</v>
      </c>
      <c r="C173" s="6" t="s">
        <v>67</v>
      </c>
      <c r="D173" s="6" t="s">
        <v>63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 t="s">
        <v>4549</v>
      </c>
      <c r="Q173" s="6" t="s">
        <v>4549</v>
      </c>
      <c r="R173" s="6" t="s">
        <v>4549</v>
      </c>
      <c r="S173" s="6" t="s">
        <v>4549</v>
      </c>
      <c r="T173" s="6"/>
      <c r="U173" s="6"/>
      <c r="V173" s="6"/>
      <c r="W173" s="6"/>
      <c r="X173" s="6"/>
      <c r="Y173" s="6"/>
      <c r="Z173" s="6"/>
      <c r="AA173" s="6"/>
      <c r="AB173" s="6" t="s">
        <v>4549</v>
      </c>
    </row>
    <row r="174" spans="1:28">
      <c r="A174" s="6">
        <v>122</v>
      </c>
      <c r="B174" s="6" t="str">
        <f t="shared" si="2"/>
        <v>AnvikChrist Church</v>
      </c>
      <c r="C174" s="6" t="s">
        <v>808</v>
      </c>
      <c r="D174" s="6" t="s">
        <v>810</v>
      </c>
      <c r="E174" s="6"/>
      <c r="F174" s="6"/>
      <c r="G174" s="6">
        <v>1500</v>
      </c>
      <c r="H174" s="6">
        <v>1892</v>
      </c>
      <c r="I174" s="6">
        <v>3</v>
      </c>
      <c r="J174" s="6" t="s">
        <v>4541</v>
      </c>
      <c r="K174" s="6">
        <v>12</v>
      </c>
      <c r="L174" s="6" t="s">
        <v>4586</v>
      </c>
      <c r="M174" s="6">
        <v>2</v>
      </c>
      <c r="N174" s="6" t="s">
        <v>4543</v>
      </c>
      <c r="O174" s="6" t="s">
        <v>4703</v>
      </c>
      <c r="P174" s="6" t="s">
        <v>4549</v>
      </c>
      <c r="Q174" s="6" t="s">
        <v>4549</v>
      </c>
      <c r="R174" s="6" t="s">
        <v>4549</v>
      </c>
      <c r="S174" s="6" t="s">
        <v>4549</v>
      </c>
      <c r="T174" s="6"/>
      <c r="U174" s="6"/>
      <c r="V174" s="6" t="s">
        <v>4704</v>
      </c>
      <c r="W174" s="6"/>
      <c r="X174" s="6" t="s">
        <v>4705</v>
      </c>
      <c r="Y174" s="6"/>
      <c r="Z174" s="6"/>
      <c r="AA174" s="6"/>
      <c r="AB174" s="6" t="s">
        <v>4549</v>
      </c>
    </row>
    <row r="175" spans="1:28">
      <c r="A175" s="6">
        <v>122</v>
      </c>
      <c r="B175" s="6" t="str">
        <f t="shared" si="2"/>
        <v>AnvikPost Office</v>
      </c>
      <c r="C175" s="6" t="s">
        <v>808</v>
      </c>
      <c r="D175" s="6" t="s">
        <v>37</v>
      </c>
      <c r="E175" s="6" t="s">
        <v>4706</v>
      </c>
      <c r="F175" s="6"/>
      <c r="G175" s="6">
        <v>560</v>
      </c>
      <c r="H175" s="6">
        <v>1996</v>
      </c>
      <c r="I175" s="6">
        <v>8</v>
      </c>
      <c r="J175" s="6" t="s">
        <v>4555</v>
      </c>
      <c r="K175" s="6">
        <v>31</v>
      </c>
      <c r="L175" s="6" t="s">
        <v>4592</v>
      </c>
      <c r="M175" s="6">
        <v>2</v>
      </c>
      <c r="N175" s="6" t="s">
        <v>4543</v>
      </c>
      <c r="O175" s="6" t="s">
        <v>1221</v>
      </c>
      <c r="P175" s="6" t="s">
        <v>4549</v>
      </c>
      <c r="Q175" s="6" t="s">
        <v>4549</v>
      </c>
      <c r="R175" s="6" t="s">
        <v>4549</v>
      </c>
      <c r="S175" s="6" t="s">
        <v>4549</v>
      </c>
      <c r="T175" s="6"/>
      <c r="U175" s="6"/>
      <c r="V175" s="6" t="s">
        <v>4707</v>
      </c>
      <c r="W175" s="6"/>
      <c r="X175" s="6"/>
      <c r="Y175" s="6"/>
      <c r="Z175" s="6">
        <v>3000</v>
      </c>
      <c r="AA175" s="6"/>
      <c r="AB175" s="6" t="s">
        <v>4549</v>
      </c>
    </row>
    <row r="176" spans="1:28">
      <c r="A176" s="6">
        <v>123</v>
      </c>
      <c r="B176" s="6" t="str">
        <f t="shared" si="2"/>
        <v>Arctic VillageArctic Laundromat</v>
      </c>
      <c r="C176" s="6" t="s">
        <v>815</v>
      </c>
      <c r="D176" s="6" t="s">
        <v>4708</v>
      </c>
      <c r="E176" s="6"/>
      <c r="F176" s="6">
        <v>1</v>
      </c>
      <c r="G176" s="6"/>
      <c r="H176" s="6"/>
      <c r="I176" s="6">
        <v>8</v>
      </c>
      <c r="J176" s="6" t="s">
        <v>4555</v>
      </c>
      <c r="K176" s="6">
        <v>31</v>
      </c>
      <c r="L176" s="6" t="s">
        <v>4592</v>
      </c>
      <c r="M176" s="6">
        <v>3</v>
      </c>
      <c r="N176" s="6" t="s">
        <v>4570</v>
      </c>
      <c r="O176" s="6" t="s">
        <v>4709</v>
      </c>
      <c r="P176" s="6" t="s">
        <v>4549</v>
      </c>
      <c r="Q176" s="6" t="s">
        <v>4549</v>
      </c>
      <c r="R176" s="6" t="s">
        <v>4549</v>
      </c>
      <c r="S176" s="6" t="s">
        <v>4549</v>
      </c>
      <c r="T176" s="6"/>
      <c r="U176" s="6"/>
      <c r="V176" s="6"/>
      <c r="W176" s="6"/>
      <c r="X176" s="6"/>
      <c r="Y176" s="6"/>
      <c r="Z176" s="6"/>
      <c r="AA176" s="6"/>
      <c r="AB176" s="6" t="s">
        <v>4549</v>
      </c>
    </row>
    <row r="177" spans="1:28">
      <c r="A177" s="6">
        <v>123</v>
      </c>
      <c r="B177" s="6" t="str">
        <f t="shared" si="2"/>
        <v>Arctic VillageArctic Village k-12 School</v>
      </c>
      <c r="C177" s="6" t="s">
        <v>815</v>
      </c>
      <c r="D177" s="6" t="s">
        <v>3360</v>
      </c>
      <c r="E177" s="6"/>
      <c r="F177" s="6">
        <v>1</v>
      </c>
      <c r="G177" s="6">
        <v>13868</v>
      </c>
      <c r="H177" s="6">
        <v>2008</v>
      </c>
      <c r="I177" s="6">
        <v>3</v>
      </c>
      <c r="J177" s="6" t="s">
        <v>4541</v>
      </c>
      <c r="K177" s="6">
        <v>9</v>
      </c>
      <c r="L177" s="6" t="s">
        <v>4575</v>
      </c>
      <c r="M177" s="6">
        <v>2</v>
      </c>
      <c r="N177" s="6" t="s">
        <v>4543</v>
      </c>
      <c r="O177" s="6" t="s">
        <v>4710</v>
      </c>
      <c r="P177" s="6" t="s">
        <v>4549</v>
      </c>
      <c r="Q177" s="6" t="s">
        <v>4549</v>
      </c>
      <c r="R177" s="6" t="s">
        <v>4549</v>
      </c>
      <c r="S177" s="6" t="s">
        <v>4549</v>
      </c>
      <c r="T177" s="6"/>
      <c r="U177" s="6"/>
      <c r="V177" s="6" t="s">
        <v>4711</v>
      </c>
      <c r="W177" s="6"/>
      <c r="X177" s="6"/>
      <c r="Y177" s="6"/>
      <c r="Z177" s="6">
        <v>96593</v>
      </c>
      <c r="AA177" s="6"/>
      <c r="AB177" s="6" t="s">
        <v>4549</v>
      </c>
    </row>
    <row r="178" spans="1:28">
      <c r="A178" s="6">
        <v>123</v>
      </c>
      <c r="B178" s="6" t="str">
        <f t="shared" si="2"/>
        <v>Arctic VillageGarage</v>
      </c>
      <c r="C178" s="6" t="s">
        <v>815</v>
      </c>
      <c r="D178" s="6" t="s">
        <v>372</v>
      </c>
      <c r="E178" s="6"/>
      <c r="F178" s="6">
        <v>1</v>
      </c>
      <c r="G178" s="6">
        <v>992</v>
      </c>
      <c r="H178" s="6">
        <v>2009</v>
      </c>
      <c r="I178" s="6">
        <v>8</v>
      </c>
      <c r="J178" s="6" t="s">
        <v>4555</v>
      </c>
      <c r="K178" s="6">
        <v>28</v>
      </c>
      <c r="L178" s="6" t="s">
        <v>4556</v>
      </c>
      <c r="M178" s="6">
        <v>2</v>
      </c>
      <c r="N178" s="6" t="s">
        <v>4543</v>
      </c>
      <c r="O178" s="6" t="s">
        <v>4710</v>
      </c>
      <c r="P178" s="6" t="s">
        <v>4549</v>
      </c>
      <c r="Q178" s="6" t="s">
        <v>4549</v>
      </c>
      <c r="R178" s="6" t="s">
        <v>4549</v>
      </c>
      <c r="S178" s="6" t="s">
        <v>4549</v>
      </c>
      <c r="T178" s="6"/>
      <c r="U178" s="6"/>
      <c r="V178" s="6"/>
      <c r="W178" s="6"/>
      <c r="X178" s="6"/>
      <c r="Y178" s="6"/>
      <c r="Z178" s="6"/>
      <c r="AA178" s="6"/>
      <c r="AB178" s="6" t="s">
        <v>4549</v>
      </c>
    </row>
    <row r="179" spans="1:28">
      <c r="A179" s="6">
        <v>123</v>
      </c>
      <c r="B179" s="6" t="str">
        <f t="shared" si="2"/>
        <v>Arctic VillageMidnight Sun Native Store</v>
      </c>
      <c r="C179" s="6" t="s">
        <v>815</v>
      </c>
      <c r="D179" s="6" t="s">
        <v>819</v>
      </c>
      <c r="E179" s="6"/>
      <c r="F179" s="6">
        <v>1</v>
      </c>
      <c r="G179" s="6"/>
      <c r="H179" s="6"/>
      <c r="I179" s="6">
        <v>7</v>
      </c>
      <c r="J179" s="6" t="s">
        <v>4578</v>
      </c>
      <c r="K179" s="6">
        <v>26</v>
      </c>
      <c r="L179" s="6" t="s">
        <v>2194</v>
      </c>
      <c r="M179" s="6">
        <v>3</v>
      </c>
      <c r="N179" s="6" t="s">
        <v>4570</v>
      </c>
      <c r="O179" s="6" t="s">
        <v>4709</v>
      </c>
      <c r="P179" s="6" t="s">
        <v>4549</v>
      </c>
      <c r="Q179" s="6" t="s">
        <v>4549</v>
      </c>
      <c r="R179" s="6" t="s">
        <v>4549</v>
      </c>
      <c r="S179" s="6" t="s">
        <v>4549</v>
      </c>
      <c r="T179" s="6"/>
      <c r="U179" s="6"/>
      <c r="V179" s="6"/>
      <c r="W179" s="6"/>
      <c r="X179" s="6"/>
      <c r="Y179" s="6"/>
      <c r="Z179" s="6"/>
      <c r="AA179" s="6"/>
      <c r="AB179" s="6" t="s">
        <v>4549</v>
      </c>
    </row>
    <row r="180" spans="1:28">
      <c r="A180" s="6">
        <v>123</v>
      </c>
      <c r="B180" s="6" t="str">
        <f t="shared" si="2"/>
        <v>Arctic VillagePost Office</v>
      </c>
      <c r="C180" s="6" t="s">
        <v>815</v>
      </c>
      <c r="D180" s="6" t="s">
        <v>37</v>
      </c>
      <c r="E180" s="6"/>
      <c r="F180" s="6">
        <v>1</v>
      </c>
      <c r="G180" s="6">
        <v>920</v>
      </c>
      <c r="H180" s="6">
        <v>2000</v>
      </c>
      <c r="I180" s="6">
        <v>8</v>
      </c>
      <c r="J180" s="6" t="s">
        <v>4555</v>
      </c>
      <c r="K180" s="6">
        <v>30</v>
      </c>
      <c r="L180" s="6" t="s">
        <v>4712</v>
      </c>
      <c r="M180" s="6">
        <v>2</v>
      </c>
      <c r="N180" s="6" t="s">
        <v>4543</v>
      </c>
      <c r="O180" s="6" t="s">
        <v>4713</v>
      </c>
      <c r="P180" s="6" t="s">
        <v>4549</v>
      </c>
      <c r="Q180" s="6" t="s">
        <v>4549</v>
      </c>
      <c r="R180" s="6" t="s">
        <v>4549</v>
      </c>
      <c r="S180" s="6" t="s">
        <v>4549</v>
      </c>
      <c r="T180" s="6"/>
      <c r="U180" s="6"/>
      <c r="V180" s="6"/>
      <c r="W180" s="6"/>
      <c r="X180" s="6"/>
      <c r="Y180" s="6"/>
      <c r="Z180" s="6"/>
      <c r="AA180" s="6"/>
      <c r="AB180" s="6" t="s">
        <v>4549</v>
      </c>
    </row>
    <row r="181" spans="1:28">
      <c r="A181" s="6">
        <v>123</v>
      </c>
      <c r="B181" s="6" t="str">
        <f t="shared" si="2"/>
        <v>Arctic VillageVillage Clinic</v>
      </c>
      <c r="C181" s="6" t="s">
        <v>815</v>
      </c>
      <c r="D181" s="6" t="s">
        <v>3237</v>
      </c>
      <c r="E181" s="6"/>
      <c r="F181" s="6">
        <v>1</v>
      </c>
      <c r="G181" s="6"/>
      <c r="H181" s="6"/>
      <c r="I181" s="6">
        <v>4</v>
      </c>
      <c r="J181" s="6" t="s">
        <v>4615</v>
      </c>
      <c r="K181" s="6">
        <v>17</v>
      </c>
      <c r="L181" s="6" t="s">
        <v>4644</v>
      </c>
      <c r="M181" s="6">
        <v>2</v>
      </c>
      <c r="N181" s="6" t="s">
        <v>4543</v>
      </c>
      <c r="O181" s="6" t="s">
        <v>4709</v>
      </c>
      <c r="P181" s="6" t="s">
        <v>4549</v>
      </c>
      <c r="Q181" s="6" t="s">
        <v>4549</v>
      </c>
      <c r="R181" s="6" t="s">
        <v>4549</v>
      </c>
      <c r="S181" s="6" t="s">
        <v>4549</v>
      </c>
      <c r="T181" s="6"/>
      <c r="U181" s="6"/>
      <c r="V181" s="6"/>
      <c r="W181" s="6"/>
      <c r="X181" s="6"/>
      <c r="Y181" s="6"/>
      <c r="Z181" s="6"/>
      <c r="AA181" s="6"/>
      <c r="AB181" s="6" t="s">
        <v>4549</v>
      </c>
    </row>
    <row r="182" spans="1:28">
      <c r="A182" s="6">
        <v>123</v>
      </c>
      <c r="B182" s="6" t="str">
        <f t="shared" si="2"/>
        <v>Arctic VillageVillage Council Bldg</v>
      </c>
      <c r="C182" s="6" t="s">
        <v>815</v>
      </c>
      <c r="D182" s="6" t="s">
        <v>3007</v>
      </c>
      <c r="E182" s="6"/>
      <c r="F182" s="6">
        <v>1</v>
      </c>
      <c r="G182" s="6">
        <v>1200</v>
      </c>
      <c r="H182" s="6">
        <v>1960</v>
      </c>
      <c r="I182" s="6">
        <v>6</v>
      </c>
      <c r="J182" s="6" t="s">
        <v>377</v>
      </c>
      <c r="K182" s="6">
        <v>36</v>
      </c>
      <c r="L182" s="6" t="s">
        <v>377</v>
      </c>
      <c r="M182" s="6">
        <v>2</v>
      </c>
      <c r="N182" s="6" t="s">
        <v>4543</v>
      </c>
      <c r="O182" s="6" t="s">
        <v>4709</v>
      </c>
      <c r="P182" s="6" t="s">
        <v>4549</v>
      </c>
      <c r="Q182" s="6" t="s">
        <v>4549</v>
      </c>
      <c r="R182" s="6" t="s">
        <v>4549</v>
      </c>
      <c r="S182" s="6" t="s">
        <v>4549</v>
      </c>
      <c r="T182" s="6"/>
      <c r="U182" s="6"/>
      <c r="V182" s="6" t="s">
        <v>4714</v>
      </c>
      <c r="W182" s="6"/>
      <c r="X182" s="6" t="s">
        <v>4715</v>
      </c>
      <c r="Y182" s="6"/>
      <c r="Z182" s="6">
        <v>4500</v>
      </c>
      <c r="AA182" s="6"/>
      <c r="AB182" s="6" t="s">
        <v>4549</v>
      </c>
    </row>
    <row r="183" spans="1:28">
      <c r="A183" s="6">
        <v>123</v>
      </c>
      <c r="B183" s="6" t="str">
        <f t="shared" si="2"/>
        <v>Arctic VillageWater Storage and Garage</v>
      </c>
      <c r="C183" s="6" t="s">
        <v>815</v>
      </c>
      <c r="D183" s="6" t="s">
        <v>4716</v>
      </c>
      <c r="E183" s="6"/>
      <c r="F183" s="6">
        <v>1</v>
      </c>
      <c r="G183" s="6">
        <v>1680</v>
      </c>
      <c r="H183" s="6">
        <v>1980</v>
      </c>
      <c r="I183" s="6">
        <v>2</v>
      </c>
      <c r="J183" s="6" t="s">
        <v>4582</v>
      </c>
      <c r="K183" s="6">
        <v>8</v>
      </c>
      <c r="L183" s="6" t="s">
        <v>4583</v>
      </c>
      <c r="M183" s="6">
        <v>2</v>
      </c>
      <c r="N183" s="6" t="s">
        <v>4543</v>
      </c>
      <c r="O183" s="6" t="s">
        <v>4710</v>
      </c>
      <c r="P183" s="6" t="s">
        <v>4549</v>
      </c>
      <c r="Q183" s="6" t="s">
        <v>4549</v>
      </c>
      <c r="R183" s="6" t="s">
        <v>4549</v>
      </c>
      <c r="S183" s="6" t="s">
        <v>4549</v>
      </c>
      <c r="T183" s="6"/>
      <c r="U183" s="6"/>
      <c r="V183" s="6"/>
      <c r="W183" s="6"/>
      <c r="X183" s="6"/>
      <c r="Y183" s="6"/>
      <c r="Z183" s="6"/>
      <c r="AA183" s="6"/>
      <c r="AB183" s="6" t="s">
        <v>4549</v>
      </c>
    </row>
    <row r="184" spans="1:28">
      <c r="A184" s="6">
        <v>124</v>
      </c>
      <c r="B184" s="6" t="str">
        <f t="shared" si="2"/>
        <v>AtkaARCS Building</v>
      </c>
      <c r="C184" s="6" t="s">
        <v>1819</v>
      </c>
      <c r="D184" s="6" t="s">
        <v>3009</v>
      </c>
      <c r="E184" s="6"/>
      <c r="F184" s="6">
        <v>1</v>
      </c>
      <c r="G184" s="6">
        <v>200</v>
      </c>
      <c r="H184" s="6">
        <v>1979</v>
      </c>
      <c r="I184" s="6">
        <v>8</v>
      </c>
      <c r="J184" s="6" t="s">
        <v>4555</v>
      </c>
      <c r="K184" s="6">
        <v>30</v>
      </c>
      <c r="L184" s="6" t="s">
        <v>4712</v>
      </c>
      <c r="M184" s="6">
        <v>3</v>
      </c>
      <c r="N184" s="6" t="s">
        <v>4570</v>
      </c>
      <c r="O184" s="6" t="s">
        <v>4717</v>
      </c>
      <c r="P184" s="6" t="s">
        <v>4549</v>
      </c>
      <c r="Q184" s="6" t="s">
        <v>4549</v>
      </c>
      <c r="R184" s="6" t="s">
        <v>4549</v>
      </c>
      <c r="S184" s="6" t="s">
        <v>4549</v>
      </c>
      <c r="T184" s="6"/>
      <c r="U184" s="6"/>
      <c r="V184" s="6"/>
      <c r="W184" s="6"/>
      <c r="X184" s="6" t="s">
        <v>4718</v>
      </c>
      <c r="Y184" s="6"/>
      <c r="Z184" s="6">
        <v>12138</v>
      </c>
      <c r="AA184" s="6"/>
      <c r="AB184" s="6" t="s">
        <v>4549</v>
      </c>
    </row>
    <row r="185" spans="1:28">
      <c r="A185" s="6">
        <v>124</v>
      </c>
      <c r="B185" s="6" t="str">
        <f t="shared" si="2"/>
        <v>AtkaAtxam Corporation</v>
      </c>
      <c r="C185" s="6" t="s">
        <v>1819</v>
      </c>
      <c r="D185" s="6" t="s">
        <v>3008</v>
      </c>
      <c r="E185" s="6" t="s">
        <v>4719</v>
      </c>
      <c r="F185" s="6">
        <v>1</v>
      </c>
      <c r="G185" s="6">
        <v>1400</v>
      </c>
      <c r="H185" s="6">
        <v>3003</v>
      </c>
      <c r="I185" s="6">
        <v>6</v>
      </c>
      <c r="J185" s="6" t="s">
        <v>377</v>
      </c>
      <c r="K185" s="6">
        <v>36</v>
      </c>
      <c r="L185" s="6" t="s">
        <v>377</v>
      </c>
      <c r="M185" s="6">
        <v>3</v>
      </c>
      <c r="N185" s="6" t="s">
        <v>4570</v>
      </c>
      <c r="O185" s="6" t="s">
        <v>3008</v>
      </c>
      <c r="P185" s="6" t="s">
        <v>4549</v>
      </c>
      <c r="Q185" s="6" t="s">
        <v>4549</v>
      </c>
      <c r="R185" s="6" t="s">
        <v>4549</v>
      </c>
      <c r="S185" s="6" t="s">
        <v>4549</v>
      </c>
      <c r="T185" s="6"/>
      <c r="U185" s="6"/>
      <c r="V185" s="6" t="s">
        <v>4720</v>
      </c>
      <c r="W185" s="6"/>
      <c r="X185" s="6"/>
      <c r="Y185" s="6"/>
      <c r="Z185" s="6">
        <v>2200</v>
      </c>
      <c r="AA185" s="6"/>
      <c r="AB185" s="6" t="s">
        <v>4549</v>
      </c>
    </row>
    <row r="186" spans="1:28">
      <c r="A186" s="6">
        <v>124</v>
      </c>
      <c r="B186" s="6" t="str">
        <f t="shared" si="2"/>
        <v>AtkaClinic</v>
      </c>
      <c r="C186" s="6" t="s">
        <v>1819</v>
      </c>
      <c r="D186" s="6" t="s">
        <v>147</v>
      </c>
      <c r="E186" s="6" t="s">
        <v>4721</v>
      </c>
      <c r="F186" s="6">
        <v>2</v>
      </c>
      <c r="G186" s="6">
        <v>1980</v>
      </c>
      <c r="H186" s="6">
        <v>1979</v>
      </c>
      <c r="I186" s="6">
        <v>4</v>
      </c>
      <c r="J186" s="6" t="s">
        <v>4615</v>
      </c>
      <c r="K186" s="6">
        <v>17</v>
      </c>
      <c r="L186" s="6" t="s">
        <v>4644</v>
      </c>
      <c r="M186" s="6">
        <v>3</v>
      </c>
      <c r="N186" s="6" t="s">
        <v>4570</v>
      </c>
      <c r="O186" s="6" t="s">
        <v>4717</v>
      </c>
      <c r="P186" s="6" t="s">
        <v>4549</v>
      </c>
      <c r="Q186" s="6" t="s">
        <v>4549</v>
      </c>
      <c r="R186" s="6" t="s">
        <v>4549</v>
      </c>
      <c r="S186" s="6" t="s">
        <v>4549</v>
      </c>
      <c r="T186" s="6"/>
      <c r="U186" s="6"/>
      <c r="V186" s="6" t="s">
        <v>4720</v>
      </c>
      <c r="W186" s="6"/>
      <c r="X186" s="6"/>
      <c r="Y186" s="6"/>
      <c r="Z186" s="6">
        <v>14329</v>
      </c>
      <c r="AA186" s="6"/>
      <c r="AB186" s="6" t="s">
        <v>4549</v>
      </c>
    </row>
    <row r="187" spans="1:28">
      <c r="A187" s="6">
        <v>124</v>
      </c>
      <c r="B187" s="6" t="str">
        <f t="shared" si="2"/>
        <v>AtkaPost Office</v>
      </c>
      <c r="C187" s="6" t="s">
        <v>1819</v>
      </c>
      <c r="D187" s="6" t="s">
        <v>37</v>
      </c>
      <c r="E187" s="6"/>
      <c r="F187" s="6">
        <v>1</v>
      </c>
      <c r="G187" s="6">
        <v>600</v>
      </c>
      <c r="H187" s="6">
        <v>2003</v>
      </c>
      <c r="I187" s="6">
        <v>8</v>
      </c>
      <c r="J187" s="6" t="s">
        <v>4555</v>
      </c>
      <c r="K187" s="6">
        <v>31</v>
      </c>
      <c r="L187" s="6" t="s">
        <v>4592</v>
      </c>
      <c r="M187" s="6">
        <v>2</v>
      </c>
      <c r="N187" s="6" t="s">
        <v>4543</v>
      </c>
      <c r="O187" s="6" t="s">
        <v>4717</v>
      </c>
      <c r="P187" s="6" t="s">
        <v>4549</v>
      </c>
      <c r="Q187" s="6" t="s">
        <v>4549</v>
      </c>
      <c r="R187" s="6" t="s">
        <v>4549</v>
      </c>
      <c r="S187" s="6" t="s">
        <v>4549</v>
      </c>
      <c r="T187" s="6"/>
      <c r="U187" s="6"/>
      <c r="V187" s="6" t="s">
        <v>4722</v>
      </c>
      <c r="W187" s="6"/>
      <c r="X187" s="6"/>
      <c r="Y187" s="6"/>
      <c r="Z187" s="6">
        <v>2412</v>
      </c>
      <c r="AA187" s="6"/>
      <c r="AB187" s="6" t="s">
        <v>4549</v>
      </c>
    </row>
    <row r="188" spans="1:28">
      <c r="A188" s="6">
        <v>124</v>
      </c>
      <c r="B188" s="6" t="str">
        <f t="shared" si="2"/>
        <v>AtkaPublic Safety Building</v>
      </c>
      <c r="C188" s="6" t="s">
        <v>1819</v>
      </c>
      <c r="D188" s="6" t="s">
        <v>96</v>
      </c>
      <c r="E188" s="6"/>
      <c r="F188" s="6">
        <v>1</v>
      </c>
      <c r="G188" s="6">
        <v>600</v>
      </c>
      <c r="H188" s="6">
        <v>1983</v>
      </c>
      <c r="I188" s="6">
        <v>3</v>
      </c>
      <c r="J188" s="6" t="s">
        <v>4541</v>
      </c>
      <c r="K188" s="6">
        <v>11</v>
      </c>
      <c r="L188" s="6" t="s">
        <v>4542</v>
      </c>
      <c r="M188" s="6">
        <v>2</v>
      </c>
      <c r="N188" s="6" t="s">
        <v>4543</v>
      </c>
      <c r="O188" s="6" t="s">
        <v>4717</v>
      </c>
      <c r="P188" s="6" t="s">
        <v>4549</v>
      </c>
      <c r="Q188" s="6" t="s">
        <v>4549</v>
      </c>
      <c r="R188" s="6" t="s">
        <v>4549</v>
      </c>
      <c r="S188" s="6" t="s">
        <v>4549</v>
      </c>
      <c r="T188" s="6"/>
      <c r="U188" s="6"/>
      <c r="V188" s="6"/>
      <c r="W188" s="6"/>
      <c r="X188" s="6"/>
      <c r="Y188" s="6"/>
      <c r="Z188" s="6"/>
      <c r="AA188" s="6"/>
      <c r="AB188" s="6" t="s">
        <v>4549</v>
      </c>
    </row>
    <row r="189" spans="1:28">
      <c r="A189" s="6">
        <v>124</v>
      </c>
      <c r="B189" s="6" t="str">
        <f t="shared" si="2"/>
        <v>AtkaShop/Garage</v>
      </c>
      <c r="C189" s="6" t="s">
        <v>1819</v>
      </c>
      <c r="D189" s="6" t="s">
        <v>1172</v>
      </c>
      <c r="E189" s="6"/>
      <c r="F189" s="6">
        <v>1</v>
      </c>
      <c r="G189" s="6">
        <v>2400</v>
      </c>
      <c r="H189" s="6">
        <v>1999</v>
      </c>
      <c r="I189" s="6">
        <v>8</v>
      </c>
      <c r="J189" s="6" t="s">
        <v>4555</v>
      </c>
      <c r="K189" s="6">
        <v>28</v>
      </c>
      <c r="L189" s="6" t="s">
        <v>4556</v>
      </c>
      <c r="M189" s="6">
        <v>2</v>
      </c>
      <c r="N189" s="6" t="s">
        <v>4543</v>
      </c>
      <c r="O189" s="6" t="s">
        <v>4717</v>
      </c>
      <c r="P189" s="6" t="s">
        <v>4549</v>
      </c>
      <c r="Q189" s="6" t="s">
        <v>4549</v>
      </c>
      <c r="R189" s="6" t="s">
        <v>4549</v>
      </c>
      <c r="S189" s="6" t="s">
        <v>4549</v>
      </c>
      <c r="T189" s="6"/>
      <c r="U189" s="6"/>
      <c r="V189" s="6" t="s">
        <v>4722</v>
      </c>
      <c r="W189" s="6"/>
      <c r="X189" s="6"/>
      <c r="Y189" s="6"/>
      <c r="Z189" s="6">
        <v>691</v>
      </c>
      <c r="AA189" s="6"/>
      <c r="AB189" s="6" t="s">
        <v>4549</v>
      </c>
    </row>
    <row r="190" spans="1:28">
      <c r="A190" s="6">
        <v>124</v>
      </c>
      <c r="B190" s="6" t="str">
        <f t="shared" si="2"/>
        <v>AtkaSre Building Fy09</v>
      </c>
      <c r="C190" s="6" t="s">
        <v>1819</v>
      </c>
      <c r="D190" s="6" t="s">
        <v>1994</v>
      </c>
      <c r="E190" s="6"/>
      <c r="F190" s="6"/>
      <c r="G190" s="6"/>
      <c r="H190" s="6"/>
      <c r="I190" s="6">
        <v>2</v>
      </c>
      <c r="J190" s="6" t="s">
        <v>4582</v>
      </c>
      <c r="K190" s="6">
        <v>8</v>
      </c>
      <c r="L190" s="6" t="s">
        <v>4583</v>
      </c>
      <c r="M190" s="6">
        <v>2</v>
      </c>
      <c r="N190" s="6" t="s">
        <v>4543</v>
      </c>
      <c r="O190" s="6" t="s">
        <v>4585</v>
      </c>
      <c r="P190" s="6" t="s">
        <v>4549</v>
      </c>
      <c r="Q190" s="6" t="s">
        <v>4549</v>
      </c>
      <c r="R190" s="6" t="s">
        <v>4549</v>
      </c>
      <c r="S190" s="6" t="s">
        <v>4549</v>
      </c>
      <c r="T190" s="6"/>
      <c r="U190" s="6"/>
      <c r="V190" s="6"/>
      <c r="W190" s="6"/>
      <c r="X190" s="6"/>
      <c r="Y190" s="6"/>
      <c r="Z190" s="6"/>
      <c r="AA190" s="6"/>
      <c r="AB190" s="6" t="s">
        <v>4549</v>
      </c>
    </row>
    <row r="191" spans="1:28">
      <c r="A191" s="6">
        <v>124</v>
      </c>
      <c r="B191" s="6" t="str">
        <f t="shared" si="2"/>
        <v>AtkaWater Treatment Plant</v>
      </c>
      <c r="C191" s="6" t="s">
        <v>1819</v>
      </c>
      <c r="D191" s="6" t="s">
        <v>66</v>
      </c>
      <c r="E191" s="6"/>
      <c r="F191" s="6">
        <v>1</v>
      </c>
      <c r="G191" s="6">
        <v>900</v>
      </c>
      <c r="H191" s="6">
        <v>1976</v>
      </c>
      <c r="I191" s="6">
        <v>9</v>
      </c>
      <c r="J191" s="6" t="s">
        <v>1500</v>
      </c>
      <c r="K191" s="6">
        <v>35</v>
      </c>
      <c r="L191" s="6" t="s">
        <v>4562</v>
      </c>
      <c r="M191" s="6">
        <v>2</v>
      </c>
      <c r="N191" s="6" t="s">
        <v>4543</v>
      </c>
      <c r="O191" s="6" t="s">
        <v>4717</v>
      </c>
      <c r="P191" s="6" t="s">
        <v>4549</v>
      </c>
      <c r="Q191" s="6" t="s">
        <v>4549</v>
      </c>
      <c r="R191" s="6" t="s">
        <v>4549</v>
      </c>
      <c r="S191" s="6" t="s">
        <v>4549</v>
      </c>
      <c r="T191" s="6"/>
      <c r="U191" s="6"/>
      <c r="V191" s="6" t="s">
        <v>4722</v>
      </c>
      <c r="W191" s="6"/>
      <c r="X191" s="6"/>
      <c r="Y191" s="6"/>
      <c r="Z191" s="6">
        <v>3004</v>
      </c>
      <c r="AA191" s="6"/>
      <c r="AB191" s="6" t="s">
        <v>4549</v>
      </c>
    </row>
    <row r="192" spans="1:28">
      <c r="A192" s="6">
        <v>124</v>
      </c>
      <c r="B192" s="6" t="str">
        <f t="shared" si="2"/>
        <v>AtkaYakov E Netsvetov School</v>
      </c>
      <c r="C192" s="6" t="s">
        <v>1819</v>
      </c>
      <c r="D192" s="6" t="s">
        <v>3361</v>
      </c>
      <c r="E192" s="6"/>
      <c r="F192" s="6">
        <v>1</v>
      </c>
      <c r="G192" s="6">
        <v>8130</v>
      </c>
      <c r="H192" s="6">
        <v>1985</v>
      </c>
      <c r="I192" s="6">
        <v>3</v>
      </c>
      <c r="J192" s="6" t="s">
        <v>4541</v>
      </c>
      <c r="K192" s="6">
        <v>9</v>
      </c>
      <c r="L192" s="6" t="s">
        <v>4575</v>
      </c>
      <c r="M192" s="6">
        <v>2</v>
      </c>
      <c r="N192" s="6" t="s">
        <v>4543</v>
      </c>
      <c r="O192" s="6" t="s">
        <v>4723</v>
      </c>
      <c r="P192" s="6" t="s">
        <v>4549</v>
      </c>
      <c r="Q192" s="6" t="s">
        <v>4549</v>
      </c>
      <c r="R192" s="6" t="s">
        <v>4549</v>
      </c>
      <c r="S192" s="6" t="s">
        <v>4549</v>
      </c>
      <c r="T192" s="6"/>
      <c r="U192" s="6"/>
      <c r="V192" s="6" t="s">
        <v>4553</v>
      </c>
      <c r="W192" s="6"/>
      <c r="X192" s="6"/>
      <c r="Y192" s="6"/>
      <c r="Z192" s="6">
        <v>30950</v>
      </c>
      <c r="AA192" s="6"/>
      <c r="AB192" s="6" t="s">
        <v>4549</v>
      </c>
    </row>
    <row r="193" spans="1:28">
      <c r="A193" s="6">
        <v>125</v>
      </c>
      <c r="B193" s="6" t="str">
        <f t="shared" si="2"/>
        <v>AtmautluakARMY NATIONAL GUARD</v>
      </c>
      <c r="C193" s="6" t="s">
        <v>83</v>
      </c>
      <c r="D193" s="6" t="s">
        <v>4724</v>
      </c>
      <c r="E193" s="6"/>
      <c r="F193" s="6"/>
      <c r="G193" s="6"/>
      <c r="H193" s="6"/>
      <c r="I193" s="6">
        <v>9</v>
      </c>
      <c r="J193" s="6" t="s">
        <v>1500</v>
      </c>
      <c r="K193" s="6">
        <v>31</v>
      </c>
      <c r="L193" s="6" t="s">
        <v>4592</v>
      </c>
      <c r="M193" s="6">
        <v>3</v>
      </c>
      <c r="N193" s="6" t="s">
        <v>4570</v>
      </c>
      <c r="O193" s="6"/>
      <c r="P193" s="6" t="s">
        <v>4549</v>
      </c>
      <c r="Q193" s="6" t="s">
        <v>4549</v>
      </c>
      <c r="R193" s="6" t="s">
        <v>4549</v>
      </c>
      <c r="S193" s="6" t="s">
        <v>4549</v>
      </c>
      <c r="T193" s="6"/>
      <c r="U193" s="6"/>
      <c r="V193" s="6"/>
      <c r="W193" s="6"/>
      <c r="X193" s="6"/>
      <c r="Y193" s="6"/>
      <c r="Z193" s="6"/>
      <c r="AA193" s="6"/>
      <c r="AB193" s="6" t="s">
        <v>4549</v>
      </c>
    </row>
    <row r="194" spans="1:28">
      <c r="A194" s="6">
        <v>125</v>
      </c>
      <c r="B194" s="6" t="str">
        <f t="shared" si="2"/>
        <v>AtmautluakATC SHOP</v>
      </c>
      <c r="C194" s="6" t="s">
        <v>83</v>
      </c>
      <c r="D194" s="6" t="s">
        <v>4725</v>
      </c>
      <c r="E194" s="6"/>
      <c r="F194" s="6"/>
      <c r="G194" s="6"/>
      <c r="H194" s="6"/>
      <c r="I194" s="6">
        <v>8</v>
      </c>
      <c r="J194" s="6" t="s">
        <v>4555</v>
      </c>
      <c r="K194" s="6">
        <v>31</v>
      </c>
      <c r="L194" s="6" t="s">
        <v>4592</v>
      </c>
      <c r="M194" s="6">
        <v>4</v>
      </c>
      <c r="N194" s="6" t="s">
        <v>4584</v>
      </c>
      <c r="O194" s="6"/>
      <c r="P194" s="6" t="s">
        <v>4549</v>
      </c>
      <c r="Q194" s="6" t="s">
        <v>4549</v>
      </c>
      <c r="R194" s="6" t="s">
        <v>4549</v>
      </c>
      <c r="S194" s="6" t="s">
        <v>4549</v>
      </c>
      <c r="T194" s="6"/>
      <c r="U194" s="6"/>
      <c r="V194" s="6"/>
      <c r="W194" s="6"/>
      <c r="X194" s="6"/>
      <c r="Y194" s="6"/>
      <c r="Z194" s="6"/>
      <c r="AA194" s="6"/>
      <c r="AB194" s="6" t="s">
        <v>4549</v>
      </c>
    </row>
    <row r="195" spans="1:28">
      <c r="A195" s="6">
        <v>125</v>
      </c>
      <c r="B195" s="6" t="str">
        <f t="shared" ref="B195:B258" si="3">CONCATENATE(C195,D195)</f>
        <v>AtmautluakATMAUTLUAK CLINIC</v>
      </c>
      <c r="C195" s="6" t="s">
        <v>83</v>
      </c>
      <c r="D195" s="6" t="s">
        <v>4726</v>
      </c>
      <c r="E195" s="6"/>
      <c r="F195" s="6"/>
      <c r="G195" s="6"/>
      <c r="H195" s="6"/>
      <c r="I195" s="6">
        <v>4</v>
      </c>
      <c r="J195" s="6" t="s">
        <v>4615</v>
      </c>
      <c r="K195" s="6">
        <v>16</v>
      </c>
      <c r="L195" s="6" t="s">
        <v>4616</v>
      </c>
      <c r="M195" s="6">
        <v>3</v>
      </c>
      <c r="N195" s="6" t="s">
        <v>4570</v>
      </c>
      <c r="O195" s="6"/>
      <c r="P195" s="6" t="s">
        <v>4549</v>
      </c>
      <c r="Q195" s="6" t="s">
        <v>4549</v>
      </c>
      <c r="R195" s="6" t="s">
        <v>4549</v>
      </c>
      <c r="S195" s="6" t="s">
        <v>4549</v>
      </c>
      <c r="T195" s="6"/>
      <c r="U195" s="6"/>
      <c r="V195" s="6"/>
      <c r="W195" s="6"/>
      <c r="X195" s="6"/>
      <c r="Y195" s="6"/>
      <c r="Z195" s="6"/>
      <c r="AA195" s="6"/>
      <c r="AB195" s="6" t="s">
        <v>4549</v>
      </c>
    </row>
    <row r="196" spans="1:28">
      <c r="A196" s="6">
        <v>125</v>
      </c>
      <c r="B196" s="6" t="str">
        <f t="shared" si="3"/>
        <v>AtmautluakBINGO HALL</v>
      </c>
      <c r="C196" s="6" t="s">
        <v>83</v>
      </c>
      <c r="D196" s="6" t="s">
        <v>4727</v>
      </c>
      <c r="E196" s="6"/>
      <c r="F196" s="6"/>
      <c r="G196" s="6"/>
      <c r="H196" s="6"/>
      <c r="I196" s="6">
        <v>9</v>
      </c>
      <c r="J196" s="6" t="s">
        <v>1500</v>
      </c>
      <c r="K196" s="6">
        <v>34</v>
      </c>
      <c r="L196" s="6" t="s">
        <v>4551</v>
      </c>
      <c r="M196" s="6">
        <v>2</v>
      </c>
      <c r="N196" s="6" t="s">
        <v>4543</v>
      </c>
      <c r="O196" s="6"/>
      <c r="P196" s="6" t="s">
        <v>4549</v>
      </c>
      <c r="Q196" s="6" t="s">
        <v>4549</v>
      </c>
      <c r="R196" s="6" t="s">
        <v>4549</v>
      </c>
      <c r="S196" s="6" t="s">
        <v>4549</v>
      </c>
      <c r="T196" s="6"/>
      <c r="U196" s="6"/>
      <c r="V196" s="6"/>
      <c r="W196" s="6"/>
      <c r="X196" s="6"/>
      <c r="Y196" s="6"/>
      <c r="Z196" s="6"/>
      <c r="AA196" s="6"/>
      <c r="AB196" s="6" t="s">
        <v>4549</v>
      </c>
    </row>
    <row r="197" spans="1:28">
      <c r="A197" s="6">
        <v>125</v>
      </c>
      <c r="B197" s="6" t="str">
        <f t="shared" si="3"/>
        <v>AtmautluakELEMENTARY SCHOOL</v>
      </c>
      <c r="C197" s="6" t="s">
        <v>83</v>
      </c>
      <c r="D197" s="6" t="s">
        <v>3362</v>
      </c>
      <c r="E197" s="6"/>
      <c r="F197" s="6"/>
      <c r="G197" s="6">
        <v>3406</v>
      </c>
      <c r="H197" s="6">
        <v>1973</v>
      </c>
      <c r="I197" s="6">
        <v>3</v>
      </c>
      <c r="J197" s="6" t="s">
        <v>4541</v>
      </c>
      <c r="K197" s="6">
        <v>9</v>
      </c>
      <c r="L197" s="6" t="s">
        <v>4575</v>
      </c>
      <c r="M197" s="6">
        <v>2</v>
      </c>
      <c r="N197" s="6" t="s">
        <v>4543</v>
      </c>
      <c r="O197" s="6"/>
      <c r="P197" s="6" t="s">
        <v>4549</v>
      </c>
      <c r="Q197" s="6" t="s">
        <v>4549</v>
      </c>
      <c r="R197" s="6" t="s">
        <v>4549</v>
      </c>
      <c r="S197" s="6" t="s">
        <v>4549</v>
      </c>
      <c r="T197" s="6"/>
      <c r="U197" s="6"/>
      <c r="V197" s="6"/>
      <c r="W197" s="6"/>
      <c r="X197" s="6"/>
      <c r="Y197" s="6"/>
      <c r="Z197" s="6"/>
      <c r="AA197" s="6"/>
      <c r="AB197" s="6" t="s">
        <v>4549</v>
      </c>
    </row>
    <row r="198" spans="1:28">
      <c r="A198" s="6">
        <v>125</v>
      </c>
      <c r="B198" s="6" t="str">
        <f t="shared" si="3"/>
        <v>AtmautluakGENERATOR MODULE</v>
      </c>
      <c r="C198" s="6" t="s">
        <v>83</v>
      </c>
      <c r="D198" s="6" t="s">
        <v>4728</v>
      </c>
      <c r="E198" s="6"/>
      <c r="F198" s="6"/>
      <c r="G198" s="6">
        <v>320</v>
      </c>
      <c r="H198" s="6">
        <v>1972</v>
      </c>
      <c r="I198" s="6">
        <v>8</v>
      </c>
      <c r="J198" s="6" t="s">
        <v>4555</v>
      </c>
      <c r="K198" s="6">
        <v>31</v>
      </c>
      <c r="L198" s="6" t="s">
        <v>4592</v>
      </c>
      <c r="M198" s="6">
        <v>4</v>
      </c>
      <c r="N198" s="6" t="s">
        <v>4584</v>
      </c>
      <c r="O198" s="6"/>
      <c r="P198" s="6" t="s">
        <v>4549</v>
      </c>
      <c r="Q198" s="6" t="s">
        <v>4549</v>
      </c>
      <c r="R198" s="6" t="s">
        <v>4549</v>
      </c>
      <c r="S198" s="6" t="s">
        <v>4549</v>
      </c>
      <c r="T198" s="6"/>
      <c r="U198" s="6"/>
      <c r="V198" s="6"/>
      <c r="W198" s="6"/>
      <c r="X198" s="6"/>
      <c r="Y198" s="6"/>
      <c r="Z198" s="6"/>
      <c r="AA198" s="6"/>
      <c r="AB198" s="6" t="s">
        <v>4549</v>
      </c>
    </row>
    <row r="199" spans="1:28">
      <c r="A199" s="6">
        <v>125</v>
      </c>
      <c r="B199" s="6" t="str">
        <f t="shared" si="3"/>
        <v>AtmautluakJOANNE A ALEXIE MEMORIAL SCHOOL</v>
      </c>
      <c r="C199" s="6" t="s">
        <v>83</v>
      </c>
      <c r="D199" s="6" t="s">
        <v>4729</v>
      </c>
      <c r="E199" s="6"/>
      <c r="F199" s="6"/>
      <c r="G199" s="6">
        <v>12470</v>
      </c>
      <c r="H199" s="6">
        <v>2006</v>
      </c>
      <c r="I199" s="6">
        <v>3</v>
      </c>
      <c r="J199" s="6" t="s">
        <v>4541</v>
      </c>
      <c r="K199" s="6">
        <v>9</v>
      </c>
      <c r="L199" s="6" t="s">
        <v>4575</v>
      </c>
      <c r="M199" s="6">
        <v>2</v>
      </c>
      <c r="N199" s="6" t="s">
        <v>4543</v>
      </c>
      <c r="O199" s="6"/>
      <c r="P199" s="6" t="s">
        <v>4549</v>
      </c>
      <c r="Q199" s="6" t="s">
        <v>4549</v>
      </c>
      <c r="R199" s="6" t="s">
        <v>4549</v>
      </c>
      <c r="S199" s="6" t="s">
        <v>4549</v>
      </c>
      <c r="T199" s="6"/>
      <c r="U199" s="6"/>
      <c r="V199" s="6"/>
      <c r="W199" s="6"/>
      <c r="X199" s="6"/>
      <c r="Y199" s="6"/>
      <c r="Z199" s="6"/>
      <c r="AA199" s="6"/>
      <c r="AB199" s="6" t="s">
        <v>4549</v>
      </c>
    </row>
    <row r="200" spans="1:28">
      <c r="A200" s="6">
        <v>125</v>
      </c>
      <c r="B200" s="6" t="str">
        <f t="shared" si="3"/>
        <v>AtmautluakJoint Utilities</v>
      </c>
      <c r="C200" s="6" t="s">
        <v>83</v>
      </c>
      <c r="D200" s="6" t="s">
        <v>92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 t="s">
        <v>4549</v>
      </c>
      <c r="Q200" s="6" t="s">
        <v>4549</v>
      </c>
      <c r="R200" s="6" t="s">
        <v>4549</v>
      </c>
      <c r="S200" s="6" t="s">
        <v>4549</v>
      </c>
      <c r="T200" s="6"/>
      <c r="U200" s="6"/>
      <c r="V200" s="6"/>
      <c r="W200" s="6"/>
      <c r="X200" s="6"/>
      <c r="Y200" s="6"/>
      <c r="Z200" s="6"/>
      <c r="AA200" s="6"/>
      <c r="AB200" s="6" t="s">
        <v>4549</v>
      </c>
    </row>
    <row r="201" spans="1:28">
      <c r="A201" s="6">
        <v>125</v>
      </c>
      <c r="B201" s="6" t="str">
        <f t="shared" si="3"/>
        <v>AtmautluakLAUNDROMAT (Washeteria)</v>
      </c>
      <c r="C201" s="6" t="s">
        <v>83</v>
      </c>
      <c r="D201" s="6" t="s">
        <v>4730</v>
      </c>
      <c r="E201" s="6"/>
      <c r="F201" s="6"/>
      <c r="G201" s="6"/>
      <c r="H201" s="6"/>
      <c r="I201" s="6">
        <v>9</v>
      </c>
      <c r="J201" s="6" t="s">
        <v>1500</v>
      </c>
      <c r="K201" s="6">
        <v>31</v>
      </c>
      <c r="L201" s="6" t="s">
        <v>4592</v>
      </c>
      <c r="M201" s="6">
        <v>2</v>
      </c>
      <c r="N201" s="6" t="s">
        <v>4543</v>
      </c>
      <c r="O201" s="6"/>
      <c r="P201" s="6" t="s">
        <v>4549</v>
      </c>
      <c r="Q201" s="6" t="s">
        <v>4549</v>
      </c>
      <c r="R201" s="6" t="s">
        <v>4549</v>
      </c>
      <c r="S201" s="6" t="s">
        <v>4549</v>
      </c>
      <c r="T201" s="6"/>
      <c r="U201" s="6"/>
      <c r="V201" s="6"/>
      <c r="W201" s="6"/>
      <c r="X201" s="6"/>
      <c r="Y201" s="6"/>
      <c r="Z201" s="6"/>
      <c r="AA201" s="6"/>
      <c r="AB201" s="6" t="s">
        <v>4549</v>
      </c>
    </row>
    <row r="202" spans="1:28">
      <c r="A202" s="6">
        <v>125</v>
      </c>
      <c r="B202" s="6" t="str">
        <f t="shared" si="3"/>
        <v>AtmautluakMORAVIAN CHURCH</v>
      </c>
      <c r="C202" s="6" t="s">
        <v>83</v>
      </c>
      <c r="D202" s="6" t="s">
        <v>4731</v>
      </c>
      <c r="E202" s="6"/>
      <c r="F202" s="6"/>
      <c r="G202" s="6"/>
      <c r="H202" s="6"/>
      <c r="I202" s="6">
        <v>3</v>
      </c>
      <c r="J202" s="6" t="s">
        <v>4541</v>
      </c>
      <c r="K202" s="6">
        <v>12</v>
      </c>
      <c r="L202" s="6" t="s">
        <v>4586</v>
      </c>
      <c r="M202" s="6">
        <v>2</v>
      </c>
      <c r="N202" s="6" t="s">
        <v>4543</v>
      </c>
      <c r="O202" s="6"/>
      <c r="P202" s="6" t="s">
        <v>4549</v>
      </c>
      <c r="Q202" s="6" t="s">
        <v>4549</v>
      </c>
      <c r="R202" s="6" t="s">
        <v>4549</v>
      </c>
      <c r="S202" s="6" t="s">
        <v>4549</v>
      </c>
      <c r="T202" s="6"/>
      <c r="U202" s="6"/>
      <c r="V202" s="6"/>
      <c r="W202" s="6"/>
      <c r="X202" s="6"/>
      <c r="Y202" s="6"/>
      <c r="Z202" s="6"/>
      <c r="AA202" s="6"/>
      <c r="AB202" s="6" t="s">
        <v>4549</v>
      </c>
    </row>
    <row r="203" spans="1:28">
      <c r="A203" s="6">
        <v>125</v>
      </c>
      <c r="B203" s="6" t="str">
        <f t="shared" si="3"/>
        <v>AtmautluakOLD CHURCH</v>
      </c>
      <c r="C203" s="6" t="s">
        <v>83</v>
      </c>
      <c r="D203" s="6" t="s">
        <v>4619</v>
      </c>
      <c r="E203" s="6"/>
      <c r="F203" s="6"/>
      <c r="G203" s="6"/>
      <c r="H203" s="6"/>
      <c r="I203" s="6">
        <v>3</v>
      </c>
      <c r="J203" s="6" t="s">
        <v>4541</v>
      </c>
      <c r="K203" s="6">
        <v>12</v>
      </c>
      <c r="L203" s="6" t="s">
        <v>4586</v>
      </c>
      <c r="M203" s="6">
        <v>2</v>
      </c>
      <c r="N203" s="6" t="s">
        <v>4543</v>
      </c>
      <c r="O203" s="6"/>
      <c r="P203" s="6" t="s">
        <v>4549</v>
      </c>
      <c r="Q203" s="6" t="s">
        <v>4549</v>
      </c>
      <c r="R203" s="6" t="s">
        <v>4549</v>
      </c>
      <c r="S203" s="6" t="s">
        <v>4549</v>
      </c>
      <c r="T203" s="6"/>
      <c r="U203" s="6"/>
      <c r="V203" s="6"/>
      <c r="W203" s="6"/>
      <c r="X203" s="6"/>
      <c r="Y203" s="6"/>
      <c r="Z203" s="6"/>
      <c r="AA203" s="6"/>
      <c r="AB203" s="6" t="s">
        <v>4549</v>
      </c>
    </row>
    <row r="204" spans="1:28">
      <c r="A204" s="6">
        <v>125</v>
      </c>
      <c r="B204" s="6" t="str">
        <f t="shared" si="3"/>
        <v>AtmautluakPORTABLE CLASSROOM #1</v>
      </c>
      <c r="C204" s="6" t="s">
        <v>83</v>
      </c>
      <c r="D204" s="6" t="s">
        <v>4732</v>
      </c>
      <c r="E204" s="6"/>
      <c r="F204" s="6"/>
      <c r="G204" s="6">
        <v>1200</v>
      </c>
      <c r="H204" s="6">
        <v>1990</v>
      </c>
      <c r="I204" s="6">
        <v>3</v>
      </c>
      <c r="J204" s="6" t="s">
        <v>4541</v>
      </c>
      <c r="K204" s="6">
        <v>9</v>
      </c>
      <c r="L204" s="6" t="s">
        <v>4575</v>
      </c>
      <c r="M204" s="6">
        <v>2</v>
      </c>
      <c r="N204" s="6" t="s">
        <v>4543</v>
      </c>
      <c r="O204" s="6"/>
      <c r="P204" s="6" t="s">
        <v>4549</v>
      </c>
      <c r="Q204" s="6" t="s">
        <v>4549</v>
      </c>
      <c r="R204" s="6" t="s">
        <v>4549</v>
      </c>
      <c r="S204" s="6" t="s">
        <v>4549</v>
      </c>
      <c r="T204" s="6"/>
      <c r="U204" s="6"/>
      <c r="V204" s="6"/>
      <c r="W204" s="6"/>
      <c r="X204" s="6"/>
      <c r="Y204" s="6"/>
      <c r="Z204" s="6"/>
      <c r="AA204" s="6"/>
      <c r="AB204" s="6" t="s">
        <v>4549</v>
      </c>
    </row>
    <row r="205" spans="1:28">
      <c r="A205" s="6">
        <v>125</v>
      </c>
      <c r="B205" s="6" t="str">
        <f t="shared" si="3"/>
        <v>AtmautluakPORTABLE CLASSROOM #2</v>
      </c>
      <c r="C205" s="6" t="s">
        <v>83</v>
      </c>
      <c r="D205" s="6" t="s">
        <v>4733</v>
      </c>
      <c r="E205" s="6"/>
      <c r="F205" s="6"/>
      <c r="G205" s="6">
        <v>1200</v>
      </c>
      <c r="H205" s="6">
        <v>1990</v>
      </c>
      <c r="I205" s="6">
        <v>3</v>
      </c>
      <c r="J205" s="6" t="s">
        <v>4541</v>
      </c>
      <c r="K205" s="6">
        <v>9</v>
      </c>
      <c r="L205" s="6" t="s">
        <v>4575</v>
      </c>
      <c r="M205" s="6">
        <v>2</v>
      </c>
      <c r="N205" s="6" t="s">
        <v>4543</v>
      </c>
      <c r="O205" s="6"/>
      <c r="P205" s="6" t="s">
        <v>4549</v>
      </c>
      <c r="Q205" s="6" t="s">
        <v>4549</v>
      </c>
      <c r="R205" s="6" t="s">
        <v>4549</v>
      </c>
      <c r="S205" s="6" t="s">
        <v>4549</v>
      </c>
      <c r="T205" s="6"/>
      <c r="U205" s="6"/>
      <c r="V205" s="6"/>
      <c r="W205" s="6"/>
      <c r="X205" s="6"/>
      <c r="Y205" s="6"/>
      <c r="Z205" s="6"/>
      <c r="AA205" s="6"/>
      <c r="AB205" s="6" t="s">
        <v>4549</v>
      </c>
    </row>
    <row r="206" spans="1:28">
      <c r="A206" s="6">
        <v>125</v>
      </c>
      <c r="B206" s="6" t="str">
        <f t="shared" si="3"/>
        <v>AtmautluakPOST OFFICE</v>
      </c>
      <c r="C206" s="6" t="s">
        <v>83</v>
      </c>
      <c r="D206" s="6" t="s">
        <v>2996</v>
      </c>
      <c r="E206" s="6" t="s">
        <v>4734</v>
      </c>
      <c r="F206" s="6"/>
      <c r="G206" s="6"/>
      <c r="H206" s="6"/>
      <c r="I206" s="6">
        <v>8</v>
      </c>
      <c r="J206" s="6" t="s">
        <v>4555</v>
      </c>
      <c r="K206" s="6">
        <v>31</v>
      </c>
      <c r="L206" s="6" t="s">
        <v>4592</v>
      </c>
      <c r="M206" s="6">
        <v>3</v>
      </c>
      <c r="N206" s="6" t="s">
        <v>4570</v>
      </c>
      <c r="O206" s="6"/>
      <c r="P206" s="6" t="s">
        <v>4549</v>
      </c>
      <c r="Q206" s="6" t="s">
        <v>4549</v>
      </c>
      <c r="R206" s="6" t="s">
        <v>4549</v>
      </c>
      <c r="S206" s="6" t="s">
        <v>4549</v>
      </c>
      <c r="T206" s="6"/>
      <c r="U206" s="6"/>
      <c r="V206" s="6"/>
      <c r="W206" s="6"/>
      <c r="X206" s="6"/>
      <c r="Y206" s="6"/>
      <c r="Z206" s="6"/>
      <c r="AA206" s="6"/>
      <c r="AB206" s="6" t="s">
        <v>4549</v>
      </c>
    </row>
    <row r="207" spans="1:28">
      <c r="A207" s="6">
        <v>125</v>
      </c>
      <c r="B207" s="6" t="str">
        <f t="shared" si="3"/>
        <v>AtmautluakPUBLIC SAFETY BUILDING</v>
      </c>
      <c r="C207" s="6" t="s">
        <v>83</v>
      </c>
      <c r="D207" s="6" t="s">
        <v>4735</v>
      </c>
      <c r="E207" s="6"/>
      <c r="F207" s="6"/>
      <c r="G207" s="6"/>
      <c r="H207" s="6"/>
      <c r="I207" s="6">
        <v>3</v>
      </c>
      <c r="J207" s="6" t="s">
        <v>4541</v>
      </c>
      <c r="K207" s="6">
        <v>11</v>
      </c>
      <c r="L207" s="6" t="s">
        <v>4542</v>
      </c>
      <c r="M207" s="6">
        <v>2</v>
      </c>
      <c r="N207" s="6" t="s">
        <v>4543</v>
      </c>
      <c r="O207" s="6"/>
      <c r="P207" s="6" t="s">
        <v>4549</v>
      </c>
      <c r="Q207" s="6" t="s">
        <v>4549</v>
      </c>
      <c r="R207" s="6" t="s">
        <v>4549</v>
      </c>
      <c r="S207" s="6" t="s">
        <v>4549</v>
      </c>
      <c r="T207" s="6"/>
      <c r="U207" s="6"/>
      <c r="V207" s="6"/>
      <c r="W207" s="6"/>
      <c r="X207" s="6"/>
      <c r="Y207" s="6"/>
      <c r="Z207" s="6"/>
      <c r="AA207" s="6"/>
      <c r="AB207" s="6" t="s">
        <v>4549</v>
      </c>
    </row>
    <row r="208" spans="1:28">
      <c r="A208" s="6">
        <v>125</v>
      </c>
      <c r="B208" s="6" t="str">
        <f t="shared" si="3"/>
        <v>AtmautluakRUSSIAN ORTHODOX CHURCH</v>
      </c>
      <c r="C208" s="6" t="s">
        <v>83</v>
      </c>
      <c r="D208" s="6" t="s">
        <v>4736</v>
      </c>
      <c r="E208" s="6"/>
      <c r="F208" s="6"/>
      <c r="G208" s="6"/>
      <c r="H208" s="6"/>
      <c r="I208" s="6">
        <v>3</v>
      </c>
      <c r="J208" s="6" t="s">
        <v>4541</v>
      </c>
      <c r="K208" s="6">
        <v>12</v>
      </c>
      <c r="L208" s="6" t="s">
        <v>4586</v>
      </c>
      <c r="M208" s="6">
        <v>2</v>
      </c>
      <c r="N208" s="6" t="s">
        <v>4543</v>
      </c>
      <c r="O208" s="6"/>
      <c r="P208" s="6" t="s">
        <v>4549</v>
      </c>
      <c r="Q208" s="6" t="s">
        <v>4549</v>
      </c>
      <c r="R208" s="6" t="s">
        <v>4549</v>
      </c>
      <c r="S208" s="6" t="s">
        <v>4549</v>
      </c>
      <c r="T208" s="6"/>
      <c r="U208" s="6"/>
      <c r="V208" s="6"/>
      <c r="W208" s="6"/>
      <c r="X208" s="6"/>
      <c r="Y208" s="6"/>
      <c r="Z208" s="6"/>
      <c r="AA208" s="6"/>
      <c r="AB208" s="6" t="s">
        <v>4549</v>
      </c>
    </row>
    <row r="209" spans="1:28">
      <c r="A209" s="6">
        <v>125</v>
      </c>
      <c r="B209" s="6" t="str">
        <f t="shared" si="3"/>
        <v>AtmautluakSre Building (Heated)</v>
      </c>
      <c r="C209" s="6" t="s">
        <v>83</v>
      </c>
      <c r="D209" s="6" t="s">
        <v>98</v>
      </c>
      <c r="E209" s="6"/>
      <c r="F209" s="6"/>
      <c r="G209" s="6">
        <v>1104</v>
      </c>
      <c r="H209" s="6"/>
      <c r="I209" s="6">
        <v>2</v>
      </c>
      <c r="J209" s="6" t="s">
        <v>4582</v>
      </c>
      <c r="K209" s="6">
        <v>8</v>
      </c>
      <c r="L209" s="6" t="s">
        <v>4583</v>
      </c>
      <c r="M209" s="6">
        <v>2</v>
      </c>
      <c r="N209" s="6" t="s">
        <v>4543</v>
      </c>
      <c r="O209" s="6" t="s">
        <v>4585</v>
      </c>
      <c r="P209" s="6" t="s">
        <v>4549</v>
      </c>
      <c r="Q209" s="6" t="s">
        <v>4549</v>
      </c>
      <c r="R209" s="6" t="s">
        <v>4549</v>
      </c>
      <c r="S209" s="6" t="s">
        <v>4549</v>
      </c>
      <c r="T209" s="6"/>
      <c r="U209" s="6"/>
      <c r="V209" s="6"/>
      <c r="W209" s="6"/>
      <c r="X209" s="6"/>
      <c r="Y209" s="6"/>
      <c r="Z209" s="6"/>
      <c r="AA209" s="6"/>
      <c r="AB209" s="6" t="s">
        <v>4549</v>
      </c>
    </row>
    <row r="210" spans="1:28">
      <c r="A210" s="6">
        <v>125</v>
      </c>
      <c r="B210" s="6" t="str">
        <f t="shared" si="3"/>
        <v>AtmautluakSTORAGE WAREHOUSE</v>
      </c>
      <c r="C210" s="6" t="s">
        <v>83</v>
      </c>
      <c r="D210" s="6" t="s">
        <v>4737</v>
      </c>
      <c r="E210" s="6"/>
      <c r="F210" s="6"/>
      <c r="G210" s="6">
        <v>768</v>
      </c>
      <c r="H210" s="6">
        <v>1975</v>
      </c>
      <c r="I210" s="6">
        <v>2</v>
      </c>
      <c r="J210" s="6" t="s">
        <v>4582</v>
      </c>
      <c r="K210" s="6">
        <v>8</v>
      </c>
      <c r="L210" s="6" t="s">
        <v>4583</v>
      </c>
      <c r="M210" s="6">
        <v>3</v>
      </c>
      <c r="N210" s="6" t="s">
        <v>4570</v>
      </c>
      <c r="O210" s="6"/>
      <c r="P210" s="6" t="s">
        <v>4549</v>
      </c>
      <c r="Q210" s="6" t="s">
        <v>4549</v>
      </c>
      <c r="R210" s="6" t="s">
        <v>4549</v>
      </c>
      <c r="S210" s="6" t="s">
        <v>4549</v>
      </c>
      <c r="T210" s="6"/>
      <c r="U210" s="6"/>
      <c r="V210" s="6"/>
      <c r="W210" s="6"/>
      <c r="X210" s="6"/>
      <c r="Y210" s="6"/>
      <c r="Z210" s="6"/>
      <c r="AA210" s="6"/>
      <c r="AB210" s="6" t="s">
        <v>4549</v>
      </c>
    </row>
    <row r="211" spans="1:28">
      <c r="A211" s="6">
        <v>125</v>
      </c>
      <c r="B211" s="6" t="str">
        <f t="shared" si="3"/>
        <v>AtmautluakUNITED UTILITIES</v>
      </c>
      <c r="C211" s="6" t="s">
        <v>83</v>
      </c>
      <c r="D211" s="6" t="s">
        <v>2568</v>
      </c>
      <c r="E211" s="6"/>
      <c r="F211" s="6"/>
      <c r="G211" s="6"/>
      <c r="H211" s="6"/>
      <c r="I211" s="6">
        <v>9</v>
      </c>
      <c r="J211" s="6" t="s">
        <v>1500</v>
      </c>
      <c r="K211" s="6">
        <v>31</v>
      </c>
      <c r="L211" s="6" t="s">
        <v>4592</v>
      </c>
      <c r="M211" s="6">
        <v>3</v>
      </c>
      <c r="N211" s="6" t="s">
        <v>4570</v>
      </c>
      <c r="O211" s="6"/>
      <c r="P211" s="6" t="s">
        <v>4549</v>
      </c>
      <c r="Q211" s="6" t="s">
        <v>4549</v>
      </c>
      <c r="R211" s="6" t="s">
        <v>4549</v>
      </c>
      <c r="S211" s="6" t="s">
        <v>4549</v>
      </c>
      <c r="T211" s="6"/>
      <c r="U211" s="6"/>
      <c r="V211" s="6"/>
      <c r="W211" s="6"/>
      <c r="X211" s="6"/>
      <c r="Y211" s="6"/>
      <c r="Z211" s="6"/>
      <c r="AA211" s="6"/>
      <c r="AB211" s="6" t="s">
        <v>4549</v>
      </c>
    </row>
    <row r="212" spans="1:28">
      <c r="A212" s="6">
        <v>125</v>
      </c>
      <c r="B212" s="6" t="str">
        <f t="shared" si="3"/>
        <v>AtmautluakUTILITY WAREHOUSE</v>
      </c>
      <c r="C212" s="6" t="s">
        <v>83</v>
      </c>
      <c r="D212" s="6" t="s">
        <v>4738</v>
      </c>
      <c r="E212" s="6"/>
      <c r="F212" s="6"/>
      <c r="G212" s="6"/>
      <c r="H212" s="6"/>
      <c r="I212" s="6">
        <v>8</v>
      </c>
      <c r="J212" s="6" t="s">
        <v>4555</v>
      </c>
      <c r="K212" s="6">
        <v>31</v>
      </c>
      <c r="L212" s="6" t="s">
        <v>4592</v>
      </c>
      <c r="M212" s="6">
        <v>4</v>
      </c>
      <c r="N212" s="6" t="s">
        <v>4584</v>
      </c>
      <c r="O212" s="6"/>
      <c r="P212" s="6" t="s">
        <v>4549</v>
      </c>
      <c r="Q212" s="6" t="s">
        <v>4549</v>
      </c>
      <c r="R212" s="6" t="s">
        <v>4549</v>
      </c>
      <c r="S212" s="6" t="s">
        <v>4549</v>
      </c>
      <c r="T212" s="6"/>
      <c r="U212" s="6"/>
      <c r="V212" s="6"/>
      <c r="W212" s="6"/>
      <c r="X212" s="6"/>
      <c r="Y212" s="6"/>
      <c r="Z212" s="6"/>
      <c r="AA212" s="6"/>
      <c r="AB212" s="6" t="s">
        <v>4549</v>
      </c>
    </row>
    <row r="213" spans="1:28">
      <c r="A213" s="6">
        <v>125</v>
      </c>
      <c r="B213" s="6" t="str">
        <f t="shared" si="3"/>
        <v>AtmautluakVillage Corporation</v>
      </c>
      <c r="C213" s="6" t="s">
        <v>83</v>
      </c>
      <c r="D213" s="6" t="s">
        <v>62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 t="s">
        <v>4549</v>
      </c>
      <c r="Q213" s="6" t="s">
        <v>4549</v>
      </c>
      <c r="R213" s="6" t="s">
        <v>4549</v>
      </c>
      <c r="S213" s="6" t="s">
        <v>4549</v>
      </c>
      <c r="T213" s="6"/>
      <c r="U213" s="6"/>
      <c r="V213" s="6"/>
      <c r="W213" s="6"/>
      <c r="X213" s="6"/>
      <c r="Y213" s="6"/>
      <c r="Z213" s="6"/>
      <c r="AA213" s="6"/>
      <c r="AB213" s="6" t="s">
        <v>4549</v>
      </c>
    </row>
    <row r="214" spans="1:28">
      <c r="A214" s="6">
        <v>125</v>
      </c>
      <c r="B214" s="6" t="str">
        <f t="shared" si="3"/>
        <v>AtmautluakVillage Council</v>
      </c>
      <c r="C214" s="6" t="s">
        <v>83</v>
      </c>
      <c r="D214" s="6" t="s">
        <v>63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 t="s">
        <v>4549</v>
      </c>
      <c r="Q214" s="6" t="s">
        <v>4549</v>
      </c>
      <c r="R214" s="6" t="s">
        <v>4549</v>
      </c>
      <c r="S214" s="6" t="s">
        <v>4549</v>
      </c>
      <c r="T214" s="6"/>
      <c r="U214" s="6"/>
      <c r="V214" s="6"/>
      <c r="W214" s="6"/>
      <c r="X214" s="6"/>
      <c r="Y214" s="6"/>
      <c r="Z214" s="6"/>
      <c r="AA214" s="6"/>
      <c r="AB214" s="6" t="s">
        <v>4549</v>
      </c>
    </row>
    <row r="215" spans="1:28">
      <c r="A215" s="6">
        <v>125</v>
      </c>
      <c r="B215" s="6" t="str">
        <f t="shared" si="3"/>
        <v>AtmautluakWAREHOUSE</v>
      </c>
      <c r="C215" s="6" t="s">
        <v>83</v>
      </c>
      <c r="D215" s="6" t="s">
        <v>1995</v>
      </c>
      <c r="E215" s="6"/>
      <c r="F215" s="6"/>
      <c r="G215" s="6">
        <v>768</v>
      </c>
      <c r="H215" s="6">
        <v>1960</v>
      </c>
      <c r="I215" s="6">
        <v>2</v>
      </c>
      <c r="J215" s="6" t="s">
        <v>4582</v>
      </c>
      <c r="K215" s="6">
        <v>8</v>
      </c>
      <c r="L215" s="6" t="s">
        <v>4583</v>
      </c>
      <c r="M215" s="6">
        <v>3</v>
      </c>
      <c r="N215" s="6" t="s">
        <v>4570</v>
      </c>
      <c r="O215" s="6"/>
      <c r="P215" s="6" t="s">
        <v>4549</v>
      </c>
      <c r="Q215" s="6" t="s">
        <v>4549</v>
      </c>
      <c r="R215" s="6" t="s">
        <v>4549</v>
      </c>
      <c r="S215" s="6" t="s">
        <v>4549</v>
      </c>
      <c r="T215" s="6"/>
      <c r="U215" s="6"/>
      <c r="V215" s="6"/>
      <c r="W215" s="6"/>
      <c r="X215" s="6"/>
      <c r="Y215" s="6"/>
      <c r="Z215" s="6"/>
      <c r="AA215" s="6"/>
      <c r="AB215" s="6" t="s">
        <v>4549</v>
      </c>
    </row>
    <row r="216" spans="1:28">
      <c r="A216" s="6">
        <v>126</v>
      </c>
      <c r="B216" s="6" t="str">
        <f t="shared" si="3"/>
        <v>Atqasuk</v>
      </c>
      <c r="C216" s="6" t="s">
        <v>1996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 t="s">
        <v>4739</v>
      </c>
      <c r="P216" s="6" t="s">
        <v>4549</v>
      </c>
      <c r="Q216" s="6" t="s">
        <v>4549</v>
      </c>
      <c r="R216" s="6" t="s">
        <v>4549</v>
      </c>
      <c r="S216" s="6" t="s">
        <v>4549</v>
      </c>
      <c r="T216" s="6"/>
      <c r="U216" s="6"/>
      <c r="V216" s="6"/>
      <c r="W216" s="6"/>
      <c r="X216" s="6"/>
      <c r="Y216" s="6"/>
      <c r="Z216" s="6"/>
      <c r="AA216" s="6"/>
      <c r="AB216" s="6" t="s">
        <v>4549</v>
      </c>
    </row>
    <row r="217" spans="1:28">
      <c r="A217" s="6">
        <v>126</v>
      </c>
      <c r="B217" s="6" t="str">
        <f t="shared" si="3"/>
        <v>AtqasukBIA School</v>
      </c>
      <c r="C217" s="6" t="s">
        <v>1996</v>
      </c>
      <c r="D217" s="6" t="s">
        <v>3368</v>
      </c>
      <c r="E217" s="6"/>
      <c r="F217" s="6"/>
      <c r="G217" s="6">
        <v>8556</v>
      </c>
      <c r="H217" s="6">
        <v>1968</v>
      </c>
      <c r="I217" s="6">
        <v>3</v>
      </c>
      <c r="J217" s="6" t="s">
        <v>4541</v>
      </c>
      <c r="K217" s="6">
        <v>9</v>
      </c>
      <c r="L217" s="6" t="s">
        <v>4575</v>
      </c>
      <c r="M217" s="6">
        <v>2</v>
      </c>
      <c r="N217" s="6" t="s">
        <v>4543</v>
      </c>
      <c r="O217" s="6" t="s">
        <v>4676</v>
      </c>
      <c r="P217" s="6" t="s">
        <v>4549</v>
      </c>
      <c r="Q217" s="6" t="s">
        <v>4549</v>
      </c>
      <c r="R217" s="6" t="s">
        <v>4549</v>
      </c>
      <c r="S217" s="6" t="s">
        <v>4549</v>
      </c>
      <c r="T217" s="6"/>
      <c r="U217" s="6"/>
      <c r="V217" s="6"/>
      <c r="W217" s="6"/>
      <c r="X217" s="6"/>
      <c r="Y217" s="6"/>
      <c r="Z217" s="6"/>
      <c r="AA217" s="6"/>
      <c r="AB217" s="6" t="s">
        <v>4549</v>
      </c>
    </row>
    <row r="218" spans="1:28">
      <c r="A218" s="6">
        <v>126</v>
      </c>
      <c r="B218" s="6" t="str">
        <f t="shared" si="3"/>
        <v>AtqasukCity Office</v>
      </c>
      <c r="C218" s="6" t="s">
        <v>1996</v>
      </c>
      <c r="D218" s="6" t="s">
        <v>5</v>
      </c>
      <c r="E218" s="6" t="s">
        <v>4740</v>
      </c>
      <c r="F218" s="6"/>
      <c r="G218" s="6">
        <v>2000</v>
      </c>
      <c r="H218" s="6">
        <v>1982</v>
      </c>
      <c r="I218" s="6">
        <v>6</v>
      </c>
      <c r="J218" s="6" t="s">
        <v>377</v>
      </c>
      <c r="K218" s="6">
        <v>36</v>
      </c>
      <c r="L218" s="6" t="s">
        <v>377</v>
      </c>
      <c r="M218" s="6">
        <v>2</v>
      </c>
      <c r="N218" s="6" t="s">
        <v>4543</v>
      </c>
      <c r="O218" s="6" t="s">
        <v>4741</v>
      </c>
      <c r="P218" s="6" t="s">
        <v>4549</v>
      </c>
      <c r="Q218" s="6" t="s">
        <v>4549</v>
      </c>
      <c r="R218" s="6" t="s">
        <v>4549</v>
      </c>
      <c r="S218" s="6" t="s">
        <v>4549</v>
      </c>
      <c r="T218" s="6"/>
      <c r="U218" s="6"/>
      <c r="V218" s="6" t="s">
        <v>4720</v>
      </c>
      <c r="W218" s="6"/>
      <c r="X218" s="6"/>
      <c r="Y218" s="6"/>
      <c r="Z218" s="6"/>
      <c r="AA218" s="144">
        <v>6000</v>
      </c>
      <c r="AB218" s="6" t="s">
        <v>4549</v>
      </c>
    </row>
    <row r="219" spans="1:28">
      <c r="A219" s="6">
        <v>126</v>
      </c>
      <c r="B219" s="6" t="str">
        <f t="shared" si="3"/>
        <v>AtqasukElementary School</v>
      </c>
      <c r="C219" s="6" t="s">
        <v>1996</v>
      </c>
      <c r="D219" s="6" t="s">
        <v>89</v>
      </c>
      <c r="E219" s="6"/>
      <c r="F219" s="6"/>
      <c r="G219" s="6">
        <v>21045</v>
      </c>
      <c r="H219" s="6">
        <v>1999</v>
      </c>
      <c r="I219" s="6">
        <v>3</v>
      </c>
      <c r="J219" s="6" t="s">
        <v>4541</v>
      </c>
      <c r="K219" s="6">
        <v>9</v>
      </c>
      <c r="L219" s="6" t="s">
        <v>4575</v>
      </c>
      <c r="M219" s="6">
        <v>2</v>
      </c>
      <c r="N219" s="6" t="s">
        <v>4543</v>
      </c>
      <c r="O219" s="6" t="s">
        <v>4676</v>
      </c>
      <c r="P219" s="6" t="s">
        <v>4549</v>
      </c>
      <c r="Q219" s="6" t="s">
        <v>4549</v>
      </c>
      <c r="R219" s="6" t="s">
        <v>4549</v>
      </c>
      <c r="S219" s="6" t="s">
        <v>4549</v>
      </c>
      <c r="T219" s="6"/>
      <c r="U219" s="6"/>
      <c r="V219" s="6"/>
      <c r="W219" s="6"/>
      <c r="X219" s="6"/>
      <c r="Y219" s="6"/>
      <c r="Z219" s="6"/>
      <c r="AA219" s="6"/>
      <c r="AB219" s="6" t="s">
        <v>4549</v>
      </c>
    </row>
    <row r="220" spans="1:28">
      <c r="A220" s="6">
        <v>126</v>
      </c>
      <c r="B220" s="6" t="str">
        <f t="shared" si="3"/>
        <v>AtqasukFire station</v>
      </c>
      <c r="C220" s="6" t="s">
        <v>1996</v>
      </c>
      <c r="D220" s="6" t="s">
        <v>2303</v>
      </c>
      <c r="E220" s="6"/>
      <c r="F220" s="6"/>
      <c r="G220" s="6">
        <v>4680</v>
      </c>
      <c r="H220" s="6">
        <v>1982</v>
      </c>
      <c r="I220" s="6">
        <v>3</v>
      </c>
      <c r="J220" s="6" t="s">
        <v>4541</v>
      </c>
      <c r="K220" s="6">
        <v>11</v>
      </c>
      <c r="L220" s="6" t="s">
        <v>4542</v>
      </c>
      <c r="M220" s="6">
        <v>2</v>
      </c>
      <c r="N220" s="6" t="s">
        <v>4543</v>
      </c>
      <c r="O220" s="6" t="s">
        <v>4676</v>
      </c>
      <c r="P220" s="6" t="s">
        <v>4549</v>
      </c>
      <c r="Q220" s="6" t="s">
        <v>4549</v>
      </c>
      <c r="R220" s="6" t="s">
        <v>4549</v>
      </c>
      <c r="S220" s="6" t="s">
        <v>4549</v>
      </c>
      <c r="T220" s="6"/>
      <c r="U220" s="6"/>
      <c r="V220" s="6"/>
      <c r="W220" s="6"/>
      <c r="X220" s="6"/>
      <c r="Y220" s="6"/>
      <c r="Z220" s="6"/>
      <c r="AA220" s="6"/>
      <c r="AB220" s="6" t="s">
        <v>4549</v>
      </c>
    </row>
    <row r="221" spans="1:28">
      <c r="A221" s="6">
        <v>126</v>
      </c>
      <c r="B221" s="6" t="str">
        <f t="shared" si="3"/>
        <v>AtqasukGenerator Building</v>
      </c>
      <c r="C221" s="6" t="s">
        <v>1996</v>
      </c>
      <c r="D221" s="6" t="s">
        <v>159</v>
      </c>
      <c r="E221" s="6"/>
      <c r="F221" s="6"/>
      <c r="G221" s="6">
        <v>4000</v>
      </c>
      <c r="H221" s="6">
        <v>1987</v>
      </c>
      <c r="I221" s="6">
        <v>8</v>
      </c>
      <c r="J221" s="6" t="s">
        <v>4555</v>
      </c>
      <c r="K221" s="6">
        <v>31</v>
      </c>
      <c r="L221" s="6" t="s">
        <v>4592</v>
      </c>
      <c r="M221" s="6">
        <v>3</v>
      </c>
      <c r="N221" s="6" t="s">
        <v>4570</v>
      </c>
      <c r="O221" s="6" t="s">
        <v>4676</v>
      </c>
      <c r="P221" s="6" t="s">
        <v>4549</v>
      </c>
      <c r="Q221" s="6" t="s">
        <v>4549</v>
      </c>
      <c r="R221" s="6" t="s">
        <v>4549</v>
      </c>
      <c r="S221" s="6" t="s">
        <v>4549</v>
      </c>
      <c r="T221" s="6"/>
      <c r="U221" s="6"/>
      <c r="V221" s="6"/>
      <c r="W221" s="6"/>
      <c r="X221" s="6"/>
      <c r="Y221" s="6"/>
      <c r="Z221" s="6"/>
      <c r="AA221" s="6"/>
      <c r="AB221" s="6" t="s">
        <v>4549</v>
      </c>
    </row>
    <row r="222" spans="1:28">
      <c r="A222" s="6">
        <v>126</v>
      </c>
      <c r="B222" s="6" t="str">
        <f t="shared" si="3"/>
        <v>AtqasukGymnasium</v>
      </c>
      <c r="C222" s="6" t="s">
        <v>1996</v>
      </c>
      <c r="D222" s="6" t="s">
        <v>498</v>
      </c>
      <c r="E222" s="6"/>
      <c r="F222" s="6"/>
      <c r="G222" s="6"/>
      <c r="H222" s="6"/>
      <c r="I222" s="6">
        <v>3</v>
      </c>
      <c r="J222" s="6" t="s">
        <v>4541</v>
      </c>
      <c r="K222" s="6">
        <v>9</v>
      </c>
      <c r="L222" s="6" t="s">
        <v>4575</v>
      </c>
      <c r="M222" s="6">
        <v>2</v>
      </c>
      <c r="N222" s="6" t="s">
        <v>4543</v>
      </c>
      <c r="O222" s="6" t="s">
        <v>4676</v>
      </c>
      <c r="P222" s="6" t="s">
        <v>4549</v>
      </c>
      <c r="Q222" s="6" t="s">
        <v>4549</v>
      </c>
      <c r="R222" s="6" t="s">
        <v>4549</v>
      </c>
      <c r="S222" s="6" t="s">
        <v>4549</v>
      </c>
      <c r="T222" s="6"/>
      <c r="U222" s="6"/>
      <c r="V222" s="6"/>
      <c r="W222" s="6"/>
      <c r="X222" s="6"/>
      <c r="Y222" s="6"/>
      <c r="Z222" s="6"/>
      <c r="AA222" s="6"/>
      <c r="AB222" s="6" t="s">
        <v>4549</v>
      </c>
    </row>
    <row r="223" spans="1:28">
      <c r="A223" s="6">
        <v>126</v>
      </c>
      <c r="B223" s="6" t="str">
        <f t="shared" si="3"/>
        <v>AtqasukHealth Clinic</v>
      </c>
      <c r="C223" s="6" t="s">
        <v>1996</v>
      </c>
      <c r="D223" s="6" t="s">
        <v>28</v>
      </c>
      <c r="E223" s="6"/>
      <c r="F223" s="6"/>
      <c r="G223" s="6">
        <v>4400</v>
      </c>
      <c r="H223" s="6">
        <v>1983</v>
      </c>
      <c r="I223" s="6">
        <v>4</v>
      </c>
      <c r="J223" s="6" t="s">
        <v>4615</v>
      </c>
      <c r="K223" s="6">
        <v>17</v>
      </c>
      <c r="L223" s="6" t="s">
        <v>4644</v>
      </c>
      <c r="M223" s="6">
        <v>2</v>
      </c>
      <c r="N223" s="6" t="s">
        <v>4543</v>
      </c>
      <c r="O223" s="6" t="s">
        <v>4676</v>
      </c>
      <c r="P223" s="6" t="s">
        <v>4549</v>
      </c>
      <c r="Q223" s="6" t="s">
        <v>4549</v>
      </c>
      <c r="R223" s="6" t="s">
        <v>4549</v>
      </c>
      <c r="S223" s="6" t="s">
        <v>4549</v>
      </c>
      <c r="T223" s="6"/>
      <c r="U223" s="6"/>
      <c r="V223" s="6"/>
      <c r="W223" s="6"/>
      <c r="X223" s="6"/>
      <c r="Y223" s="6"/>
      <c r="Z223" s="6">
        <v>659</v>
      </c>
      <c r="AA223" s="6"/>
      <c r="AB223" s="6" t="s">
        <v>4549</v>
      </c>
    </row>
    <row r="224" spans="1:28">
      <c r="A224" s="6">
        <v>126</v>
      </c>
      <c r="B224" s="6" t="str">
        <f t="shared" si="3"/>
        <v>AtqasukLibrary</v>
      </c>
      <c r="C224" s="6" t="s">
        <v>1996</v>
      </c>
      <c r="D224" s="6" t="s">
        <v>678</v>
      </c>
      <c r="E224" s="6"/>
      <c r="F224" s="6"/>
      <c r="G224" s="6"/>
      <c r="H224" s="6"/>
      <c r="I224" s="6">
        <v>3</v>
      </c>
      <c r="J224" s="6" t="s">
        <v>4541</v>
      </c>
      <c r="K224" s="6">
        <v>13</v>
      </c>
      <c r="L224" s="6" t="s">
        <v>678</v>
      </c>
      <c r="M224" s="6">
        <v>2</v>
      </c>
      <c r="N224" s="6" t="s">
        <v>4543</v>
      </c>
      <c r="O224" s="6" t="s">
        <v>4676</v>
      </c>
      <c r="P224" s="6" t="s">
        <v>4549</v>
      </c>
      <c r="Q224" s="6" t="s">
        <v>4549</v>
      </c>
      <c r="R224" s="6" t="s">
        <v>4549</v>
      </c>
      <c r="S224" s="6" t="s">
        <v>4549</v>
      </c>
      <c r="T224" s="6"/>
      <c r="U224" s="6"/>
      <c r="V224" s="6"/>
      <c r="W224" s="6"/>
      <c r="X224" s="6"/>
      <c r="Y224" s="6"/>
      <c r="Z224" s="6"/>
      <c r="AA224" s="6"/>
      <c r="AB224" s="6" t="s">
        <v>4549</v>
      </c>
    </row>
    <row r="225" spans="1:28">
      <c r="A225" s="6">
        <v>126</v>
      </c>
      <c r="B225" s="6" t="str">
        <f t="shared" si="3"/>
        <v>AtqasukMeade River School</v>
      </c>
      <c r="C225" s="6" t="s">
        <v>1996</v>
      </c>
      <c r="D225" s="6" t="s">
        <v>4742</v>
      </c>
      <c r="E225" s="6"/>
      <c r="F225" s="6"/>
      <c r="G225" s="6">
        <v>32346</v>
      </c>
      <c r="H225" s="6">
        <v>1990</v>
      </c>
      <c r="I225" s="6">
        <v>3</v>
      </c>
      <c r="J225" s="6" t="s">
        <v>4541</v>
      </c>
      <c r="K225" s="6">
        <v>9</v>
      </c>
      <c r="L225" s="6" t="s">
        <v>4575</v>
      </c>
      <c r="M225" s="6">
        <v>2</v>
      </c>
      <c r="N225" s="6" t="s">
        <v>4543</v>
      </c>
      <c r="O225" s="6" t="s">
        <v>4676</v>
      </c>
      <c r="P225" s="6" t="s">
        <v>4549</v>
      </c>
      <c r="Q225" s="6" t="s">
        <v>4549</v>
      </c>
      <c r="R225" s="6" t="s">
        <v>4549</v>
      </c>
      <c r="S225" s="6" t="s">
        <v>4549</v>
      </c>
      <c r="T225" s="6"/>
      <c r="U225" s="6"/>
      <c r="V225" s="6"/>
      <c r="W225" s="6"/>
      <c r="X225" s="6"/>
      <c r="Y225" s="6"/>
      <c r="Z225" s="6">
        <v>200040</v>
      </c>
      <c r="AA225" s="6"/>
      <c r="AB225" s="6" t="s">
        <v>4549</v>
      </c>
    </row>
    <row r="226" spans="1:28">
      <c r="A226" s="6">
        <v>126</v>
      </c>
      <c r="B226" s="6" t="str">
        <f t="shared" si="3"/>
        <v>AtqasukMuseum</v>
      </c>
      <c r="C226" s="6" t="s">
        <v>1996</v>
      </c>
      <c r="D226" s="6" t="s">
        <v>1524</v>
      </c>
      <c r="E226" s="6"/>
      <c r="F226" s="6"/>
      <c r="G226" s="6"/>
      <c r="H226" s="6"/>
      <c r="I226" s="6">
        <v>3</v>
      </c>
      <c r="J226" s="6" t="s">
        <v>4541</v>
      </c>
      <c r="K226" s="6">
        <v>15</v>
      </c>
      <c r="L226" s="6" t="s">
        <v>4682</v>
      </c>
      <c r="M226" s="6">
        <v>2</v>
      </c>
      <c r="N226" s="6" t="s">
        <v>4543</v>
      </c>
      <c r="O226" s="6" t="s">
        <v>4676</v>
      </c>
      <c r="P226" s="6" t="s">
        <v>4549</v>
      </c>
      <c r="Q226" s="6" t="s">
        <v>4549</v>
      </c>
      <c r="R226" s="6" t="s">
        <v>4549</v>
      </c>
      <c r="S226" s="6" t="s">
        <v>4549</v>
      </c>
      <c r="T226" s="6"/>
      <c r="U226" s="6"/>
      <c r="V226" s="6"/>
      <c r="W226" s="6"/>
      <c r="X226" s="6"/>
      <c r="Y226" s="6"/>
      <c r="Z226" s="6"/>
      <c r="AA226" s="6"/>
      <c r="AB226" s="6" t="s">
        <v>4549</v>
      </c>
    </row>
    <row r="227" spans="1:28">
      <c r="A227" s="6">
        <v>126</v>
      </c>
      <c r="B227" s="6" t="str">
        <f t="shared" si="3"/>
        <v>AtqasukOffice Building - Atqasuk Tribal Office</v>
      </c>
      <c r="C227" s="6" t="s">
        <v>1996</v>
      </c>
      <c r="D227" s="6" t="s">
        <v>3012</v>
      </c>
      <c r="E227" s="6"/>
      <c r="F227" s="6"/>
      <c r="G227" s="6">
        <v>320</v>
      </c>
      <c r="H227" s="6">
        <v>1995</v>
      </c>
      <c r="I227" s="6">
        <v>6</v>
      </c>
      <c r="J227" s="6" t="s">
        <v>377</v>
      </c>
      <c r="K227" s="6">
        <v>36</v>
      </c>
      <c r="L227" s="6" t="s">
        <v>377</v>
      </c>
      <c r="M227" s="6">
        <v>2</v>
      </c>
      <c r="N227" s="6" t="s">
        <v>4543</v>
      </c>
      <c r="O227" s="6" t="s">
        <v>4676</v>
      </c>
      <c r="P227" s="6" t="s">
        <v>4549</v>
      </c>
      <c r="Q227" s="6" t="s">
        <v>4549</v>
      </c>
      <c r="R227" s="6" t="s">
        <v>4549</v>
      </c>
      <c r="S227" s="6" t="s">
        <v>4549</v>
      </c>
      <c r="T227" s="6"/>
      <c r="U227" s="6"/>
      <c r="V227" s="6"/>
      <c r="W227" s="6"/>
      <c r="X227" s="6"/>
      <c r="Y227" s="6"/>
      <c r="Z227" s="6">
        <v>8192</v>
      </c>
      <c r="AA227" s="6"/>
      <c r="AB227" s="6" t="s">
        <v>4549</v>
      </c>
    </row>
    <row r="228" spans="1:28">
      <c r="A228" s="6">
        <v>126</v>
      </c>
      <c r="B228" s="6" t="str">
        <f t="shared" si="3"/>
        <v>AtqasukPublic safety Office</v>
      </c>
      <c r="C228" s="6" t="s">
        <v>1996</v>
      </c>
      <c r="D228" s="6" t="s">
        <v>2310</v>
      </c>
      <c r="E228" s="6"/>
      <c r="F228" s="6"/>
      <c r="G228" s="6">
        <v>2604</v>
      </c>
      <c r="H228" s="6">
        <v>1994</v>
      </c>
      <c r="I228" s="6">
        <v>3</v>
      </c>
      <c r="J228" s="6" t="s">
        <v>4541</v>
      </c>
      <c r="K228" s="6">
        <v>11</v>
      </c>
      <c r="L228" s="6" t="s">
        <v>4542</v>
      </c>
      <c r="M228" s="6">
        <v>3</v>
      </c>
      <c r="N228" s="6" t="s">
        <v>4570</v>
      </c>
      <c r="O228" s="6" t="s">
        <v>4676</v>
      </c>
      <c r="P228" s="6" t="s">
        <v>4549</v>
      </c>
      <c r="Q228" s="6" t="s">
        <v>4549</v>
      </c>
      <c r="R228" s="6" t="s">
        <v>4549</v>
      </c>
      <c r="S228" s="6" t="s">
        <v>4549</v>
      </c>
      <c r="T228" s="6"/>
      <c r="U228" s="6"/>
      <c r="V228" s="6"/>
      <c r="W228" s="6"/>
      <c r="X228" s="6"/>
      <c r="Y228" s="6"/>
      <c r="Z228" s="6">
        <v>27447</v>
      </c>
      <c r="AA228" s="6"/>
      <c r="AB228" s="6" t="s">
        <v>4549</v>
      </c>
    </row>
    <row r="229" spans="1:28">
      <c r="A229" s="6">
        <v>126</v>
      </c>
      <c r="B229" s="6" t="str">
        <f t="shared" si="3"/>
        <v>AtqasukSchool - Utility Building</v>
      </c>
      <c r="C229" s="6" t="s">
        <v>1996</v>
      </c>
      <c r="D229" s="6" t="s">
        <v>3367</v>
      </c>
      <c r="E229" s="6"/>
      <c r="F229" s="6"/>
      <c r="G229" s="6">
        <v>2160</v>
      </c>
      <c r="H229" s="6">
        <v>1990</v>
      </c>
      <c r="I229" s="6">
        <v>3</v>
      </c>
      <c r="J229" s="6" t="s">
        <v>4541</v>
      </c>
      <c r="K229" s="6">
        <v>9</v>
      </c>
      <c r="L229" s="6" t="s">
        <v>4575</v>
      </c>
      <c r="M229" s="6">
        <v>2</v>
      </c>
      <c r="N229" s="6" t="s">
        <v>4543</v>
      </c>
      <c r="O229" s="6" t="s">
        <v>4676</v>
      </c>
      <c r="P229" s="6" t="s">
        <v>4549</v>
      </c>
      <c r="Q229" s="6" t="s">
        <v>4549</v>
      </c>
      <c r="R229" s="6" t="s">
        <v>4549</v>
      </c>
      <c r="S229" s="6" t="s">
        <v>4549</v>
      </c>
      <c r="T229" s="6"/>
      <c r="U229" s="6"/>
      <c r="V229" s="6"/>
      <c r="W229" s="6"/>
      <c r="X229" s="6"/>
      <c r="Y229" s="6"/>
      <c r="Z229" s="6"/>
      <c r="AA229" s="6"/>
      <c r="AB229" s="6" t="s">
        <v>4549</v>
      </c>
    </row>
    <row r="230" spans="1:28">
      <c r="A230" s="6">
        <v>126</v>
      </c>
      <c r="B230" s="6" t="str">
        <f t="shared" si="3"/>
        <v>AtqasukSchool Maintenance Building</v>
      </c>
      <c r="C230" s="6" t="s">
        <v>1996</v>
      </c>
      <c r="D230" s="6" t="s">
        <v>3364</v>
      </c>
      <c r="E230" s="6"/>
      <c r="F230" s="6"/>
      <c r="G230" s="6">
        <v>640</v>
      </c>
      <c r="H230" s="6">
        <v>1981</v>
      </c>
      <c r="I230" s="6">
        <v>8</v>
      </c>
      <c r="J230" s="6" t="s">
        <v>4555</v>
      </c>
      <c r="K230" s="6">
        <v>31</v>
      </c>
      <c r="L230" s="6" t="s">
        <v>4592</v>
      </c>
      <c r="M230" s="6">
        <v>2</v>
      </c>
      <c r="N230" s="6" t="s">
        <v>4543</v>
      </c>
      <c r="O230" s="6" t="s">
        <v>4676</v>
      </c>
      <c r="P230" s="6" t="s">
        <v>4549</v>
      </c>
      <c r="Q230" s="6" t="s">
        <v>4549</v>
      </c>
      <c r="R230" s="6" t="s">
        <v>4549</v>
      </c>
      <c r="S230" s="6" t="s">
        <v>4549</v>
      </c>
      <c r="T230" s="6"/>
      <c r="U230" s="6"/>
      <c r="V230" s="6"/>
      <c r="W230" s="6"/>
      <c r="X230" s="6"/>
      <c r="Y230" s="6"/>
      <c r="Z230" s="6"/>
      <c r="AA230" s="6"/>
      <c r="AB230" s="6" t="s">
        <v>4549</v>
      </c>
    </row>
    <row r="231" spans="1:28">
      <c r="A231" s="6">
        <v>126</v>
      </c>
      <c r="B231" s="6" t="str">
        <f t="shared" si="3"/>
        <v>AtqasukSchool Service Garage</v>
      </c>
      <c r="C231" s="6" t="s">
        <v>1996</v>
      </c>
      <c r="D231" s="6" t="s">
        <v>3363</v>
      </c>
      <c r="E231" s="6"/>
      <c r="F231" s="6"/>
      <c r="G231" s="6">
        <v>960</v>
      </c>
      <c r="H231" s="6"/>
      <c r="I231" s="6">
        <v>8</v>
      </c>
      <c r="J231" s="6" t="s">
        <v>4555</v>
      </c>
      <c r="K231" s="6">
        <v>28</v>
      </c>
      <c r="L231" s="6" t="s">
        <v>4556</v>
      </c>
      <c r="M231" s="6">
        <v>2</v>
      </c>
      <c r="N231" s="6" t="s">
        <v>4543</v>
      </c>
      <c r="O231" s="6" t="s">
        <v>4676</v>
      </c>
      <c r="P231" s="6" t="s">
        <v>4549</v>
      </c>
      <c r="Q231" s="6" t="s">
        <v>4549</v>
      </c>
      <c r="R231" s="6" t="s">
        <v>4549</v>
      </c>
      <c r="S231" s="6" t="s">
        <v>4549</v>
      </c>
      <c r="T231" s="6"/>
      <c r="U231" s="6"/>
      <c r="V231" s="6"/>
      <c r="W231" s="6"/>
      <c r="X231" s="6"/>
      <c r="Y231" s="6"/>
      <c r="Z231" s="6"/>
      <c r="AA231" s="6"/>
      <c r="AB231" s="6" t="s">
        <v>4549</v>
      </c>
    </row>
    <row r="232" spans="1:28">
      <c r="A232" s="6">
        <v>126</v>
      </c>
      <c r="B232" s="6" t="str">
        <f t="shared" si="3"/>
        <v>AtqasukSearch &amp; rescue facility</v>
      </c>
      <c r="C232" s="6" t="s">
        <v>1996</v>
      </c>
      <c r="D232" s="6" t="s">
        <v>2311</v>
      </c>
      <c r="E232" s="6"/>
      <c r="F232" s="6"/>
      <c r="G232" s="6"/>
      <c r="H232" s="6"/>
      <c r="I232" s="6">
        <v>3</v>
      </c>
      <c r="J232" s="6" t="s">
        <v>4541</v>
      </c>
      <c r="K232" s="6">
        <v>11</v>
      </c>
      <c r="L232" s="6" t="s">
        <v>4542</v>
      </c>
      <c r="M232" s="6">
        <v>2</v>
      </c>
      <c r="N232" s="6" t="s">
        <v>4543</v>
      </c>
      <c r="O232" s="6" t="s">
        <v>4676</v>
      </c>
      <c r="P232" s="6" t="s">
        <v>4549</v>
      </c>
      <c r="Q232" s="6" t="s">
        <v>4549</v>
      </c>
      <c r="R232" s="6" t="s">
        <v>4549</v>
      </c>
      <c r="S232" s="6" t="s">
        <v>4549</v>
      </c>
      <c r="T232" s="6"/>
      <c r="U232" s="6"/>
      <c r="V232" s="6"/>
      <c r="W232" s="6"/>
      <c r="X232" s="6"/>
      <c r="Y232" s="6"/>
      <c r="Z232" s="6">
        <v>1065</v>
      </c>
      <c r="AA232" s="6"/>
      <c r="AB232" s="6" t="s">
        <v>4549</v>
      </c>
    </row>
    <row r="233" spans="1:28">
      <c r="A233" s="6">
        <v>126</v>
      </c>
      <c r="B233" s="6" t="str">
        <f t="shared" si="3"/>
        <v>AtqasukStorage Shop</v>
      </c>
      <c r="C233" s="6" t="s">
        <v>1996</v>
      </c>
      <c r="D233" s="6" t="s">
        <v>1029</v>
      </c>
      <c r="E233" s="6"/>
      <c r="F233" s="6"/>
      <c r="G233" s="6">
        <v>3040</v>
      </c>
      <c r="H233" s="6">
        <v>1976</v>
      </c>
      <c r="I233" s="6">
        <v>2</v>
      </c>
      <c r="J233" s="6" t="s">
        <v>4582</v>
      </c>
      <c r="K233" s="6">
        <v>8</v>
      </c>
      <c r="L233" s="6" t="s">
        <v>4583</v>
      </c>
      <c r="M233" s="6">
        <v>2</v>
      </c>
      <c r="N233" s="6" t="s">
        <v>4543</v>
      </c>
      <c r="O233" s="6" t="s">
        <v>4676</v>
      </c>
      <c r="P233" s="6" t="s">
        <v>4549</v>
      </c>
      <c r="Q233" s="6" t="s">
        <v>4549</v>
      </c>
      <c r="R233" s="6" t="s">
        <v>4549</v>
      </c>
      <c r="S233" s="6" t="s">
        <v>4549</v>
      </c>
      <c r="T233" s="6"/>
      <c r="U233" s="6"/>
      <c r="V233" s="6"/>
      <c r="W233" s="6"/>
      <c r="X233" s="6"/>
      <c r="Y233" s="6"/>
      <c r="Z233" s="6">
        <v>1084</v>
      </c>
      <c r="AA233" s="6"/>
      <c r="AB233" s="6" t="s">
        <v>4549</v>
      </c>
    </row>
    <row r="234" spans="1:28">
      <c r="A234" s="6">
        <v>126</v>
      </c>
      <c r="B234" s="6" t="str">
        <f t="shared" si="3"/>
        <v>AtqasukTaksiigvik Store</v>
      </c>
      <c r="C234" s="6" t="s">
        <v>1996</v>
      </c>
      <c r="D234" s="6" t="s">
        <v>2187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 t="s">
        <v>653</v>
      </c>
      <c r="P234" s="6" t="s">
        <v>4549</v>
      </c>
      <c r="Q234" s="6" t="s">
        <v>4549</v>
      </c>
      <c r="R234" s="6" t="s">
        <v>4549</v>
      </c>
      <c r="S234" s="6" t="s">
        <v>4549</v>
      </c>
      <c r="T234" s="6"/>
      <c r="U234" s="6"/>
      <c r="V234" s="6"/>
      <c r="W234" s="6"/>
      <c r="X234" s="6"/>
      <c r="Y234" s="6"/>
      <c r="Z234" s="6"/>
      <c r="AA234" s="6"/>
      <c r="AB234" s="6" t="s">
        <v>4549</v>
      </c>
    </row>
    <row r="235" spans="1:28">
      <c r="A235" s="6">
        <v>126</v>
      </c>
      <c r="B235" s="6" t="str">
        <f t="shared" si="3"/>
        <v>AtqasukTreatment Plant</v>
      </c>
      <c r="C235" s="6" t="s">
        <v>1996</v>
      </c>
      <c r="D235" s="6" t="s">
        <v>4743</v>
      </c>
      <c r="E235" s="6"/>
      <c r="F235" s="6"/>
      <c r="G235" s="6">
        <v>3665</v>
      </c>
      <c r="H235" s="6">
        <v>2000</v>
      </c>
      <c r="I235" s="6">
        <v>8</v>
      </c>
      <c r="J235" s="6" t="s">
        <v>4555</v>
      </c>
      <c r="K235" s="6">
        <v>31</v>
      </c>
      <c r="L235" s="6" t="s">
        <v>4592</v>
      </c>
      <c r="M235" s="6">
        <v>2</v>
      </c>
      <c r="N235" s="6" t="s">
        <v>4543</v>
      </c>
      <c r="O235" s="6" t="s">
        <v>4676</v>
      </c>
      <c r="P235" s="6" t="s">
        <v>4549</v>
      </c>
      <c r="Q235" s="6" t="s">
        <v>4549</v>
      </c>
      <c r="R235" s="6" t="s">
        <v>4549</v>
      </c>
      <c r="S235" s="6" t="s">
        <v>4549</v>
      </c>
      <c r="T235" s="6"/>
      <c r="U235" s="6"/>
      <c r="V235" s="6"/>
      <c r="W235" s="6"/>
      <c r="X235" s="6"/>
      <c r="Y235" s="6"/>
      <c r="Z235" s="6"/>
      <c r="AA235" s="6"/>
      <c r="AB235" s="6" t="s">
        <v>4549</v>
      </c>
    </row>
    <row r="236" spans="1:28">
      <c r="A236" s="6">
        <v>126</v>
      </c>
      <c r="B236" s="6" t="str">
        <f t="shared" si="3"/>
        <v>AtqasukUSDW Building</v>
      </c>
      <c r="C236" s="6" t="s">
        <v>1996</v>
      </c>
      <c r="D236" s="6" t="s">
        <v>2439</v>
      </c>
      <c r="E236" s="6"/>
      <c r="F236" s="6"/>
      <c r="G236" s="6">
        <v>9956</v>
      </c>
      <c r="H236" s="6">
        <v>1987</v>
      </c>
      <c r="I236" s="6">
        <v>9</v>
      </c>
      <c r="J236" s="6" t="s">
        <v>1500</v>
      </c>
      <c r="K236" s="6">
        <v>34</v>
      </c>
      <c r="L236" s="6" t="s">
        <v>4551</v>
      </c>
      <c r="M236" s="6">
        <v>2</v>
      </c>
      <c r="N236" s="6" t="s">
        <v>4543</v>
      </c>
      <c r="O236" s="6" t="s">
        <v>4676</v>
      </c>
      <c r="P236" s="6" t="s">
        <v>4549</v>
      </c>
      <c r="Q236" s="6" t="s">
        <v>4549</v>
      </c>
      <c r="R236" s="6" t="s">
        <v>4549</v>
      </c>
      <c r="S236" s="6" t="s">
        <v>4549</v>
      </c>
      <c r="T236" s="6"/>
      <c r="U236" s="6"/>
      <c r="V236" s="6"/>
      <c r="W236" s="6"/>
      <c r="X236" s="6"/>
      <c r="Y236" s="6"/>
      <c r="Z236" s="6"/>
      <c r="AA236" s="6"/>
      <c r="AB236" s="6" t="s">
        <v>4549</v>
      </c>
    </row>
    <row r="237" spans="1:28">
      <c r="A237" s="6">
        <v>126</v>
      </c>
      <c r="B237" s="6" t="str">
        <f t="shared" si="3"/>
        <v>AtqasukVacuum Building</v>
      </c>
      <c r="C237" s="6" t="s">
        <v>1996</v>
      </c>
      <c r="D237" s="6" t="s">
        <v>2604</v>
      </c>
      <c r="E237" s="6"/>
      <c r="F237" s="6"/>
      <c r="G237" s="6">
        <v>1320</v>
      </c>
      <c r="H237" s="6">
        <v>2000</v>
      </c>
      <c r="I237" s="6">
        <v>8</v>
      </c>
      <c r="J237" s="6" t="s">
        <v>4555</v>
      </c>
      <c r="K237" s="6">
        <v>31</v>
      </c>
      <c r="L237" s="6" t="s">
        <v>4592</v>
      </c>
      <c r="M237" s="6">
        <v>2</v>
      </c>
      <c r="N237" s="6" t="s">
        <v>4543</v>
      </c>
      <c r="O237" s="6" t="s">
        <v>4676</v>
      </c>
      <c r="P237" s="6" t="s">
        <v>4549</v>
      </c>
      <c r="Q237" s="6" t="s">
        <v>4549</v>
      </c>
      <c r="R237" s="6" t="s">
        <v>4549</v>
      </c>
      <c r="S237" s="6" t="s">
        <v>4549</v>
      </c>
      <c r="T237" s="6"/>
      <c r="U237" s="6"/>
      <c r="V237" s="6"/>
      <c r="W237" s="6"/>
      <c r="X237" s="6"/>
      <c r="Y237" s="6"/>
      <c r="Z237" s="6">
        <v>64536</v>
      </c>
      <c r="AA237" s="6"/>
      <c r="AB237" s="6" t="s">
        <v>4549</v>
      </c>
    </row>
    <row r="238" spans="1:28">
      <c r="A238" s="6">
        <v>126</v>
      </c>
      <c r="B238" s="6" t="str">
        <f t="shared" si="3"/>
        <v>AtqasukWasheteria</v>
      </c>
      <c r="C238" s="6" t="s">
        <v>1996</v>
      </c>
      <c r="D238" s="6" t="s">
        <v>64</v>
      </c>
      <c r="E238" s="6"/>
      <c r="F238" s="6"/>
      <c r="G238" s="6"/>
      <c r="H238" s="6"/>
      <c r="I238" s="6">
        <v>8</v>
      </c>
      <c r="J238" s="6" t="s">
        <v>4555</v>
      </c>
      <c r="K238" s="6">
        <v>31</v>
      </c>
      <c r="L238" s="6" t="s">
        <v>4592</v>
      </c>
      <c r="M238" s="6">
        <v>2</v>
      </c>
      <c r="N238" s="6" t="s">
        <v>4543</v>
      </c>
      <c r="O238" s="6" t="s">
        <v>4676</v>
      </c>
      <c r="P238" s="6" t="s">
        <v>4549</v>
      </c>
      <c r="Q238" s="6" t="s">
        <v>4549</v>
      </c>
      <c r="R238" s="6" t="s">
        <v>4549</v>
      </c>
      <c r="S238" s="6" t="s">
        <v>4549</v>
      </c>
      <c r="T238" s="6"/>
      <c r="U238" s="6"/>
      <c r="V238" s="6"/>
      <c r="W238" s="6"/>
      <c r="X238" s="6"/>
      <c r="Y238" s="6"/>
      <c r="Z238" s="6">
        <v>54080</v>
      </c>
      <c r="AA238" s="6"/>
      <c r="AB238" s="6" t="s">
        <v>4549</v>
      </c>
    </row>
    <row r="239" spans="1:28">
      <c r="A239" s="6">
        <v>126</v>
      </c>
      <c r="B239" s="6" t="str">
        <f t="shared" si="3"/>
        <v>AtqasukWater Treatment Building</v>
      </c>
      <c r="C239" s="6" t="s">
        <v>1996</v>
      </c>
      <c r="D239" s="6" t="s">
        <v>4687</v>
      </c>
      <c r="E239" s="6"/>
      <c r="F239" s="6"/>
      <c r="G239" s="6">
        <v>3872</v>
      </c>
      <c r="H239" s="6">
        <v>2000</v>
      </c>
      <c r="I239" s="6">
        <v>8</v>
      </c>
      <c r="J239" s="6" t="s">
        <v>4555</v>
      </c>
      <c r="K239" s="6">
        <v>31</v>
      </c>
      <c r="L239" s="6" t="s">
        <v>4592</v>
      </c>
      <c r="M239" s="6">
        <v>2</v>
      </c>
      <c r="N239" s="6" t="s">
        <v>4543</v>
      </c>
      <c r="O239" s="6" t="s">
        <v>4676</v>
      </c>
      <c r="P239" s="6" t="s">
        <v>4549</v>
      </c>
      <c r="Q239" s="6" t="s">
        <v>4549</v>
      </c>
      <c r="R239" s="6" t="s">
        <v>4549</v>
      </c>
      <c r="S239" s="6" t="s">
        <v>4549</v>
      </c>
      <c r="T239" s="6"/>
      <c r="U239" s="6"/>
      <c r="V239" s="6"/>
      <c r="W239" s="6"/>
      <c r="X239" s="6"/>
      <c r="Y239" s="6"/>
      <c r="Z239" s="6">
        <v>111640</v>
      </c>
      <c r="AA239" s="6"/>
      <c r="AB239" s="6" t="s">
        <v>4549</v>
      </c>
    </row>
    <row r="240" spans="1:28">
      <c r="A240" s="6">
        <v>126</v>
      </c>
      <c r="B240" s="6" t="str">
        <f t="shared" si="3"/>
        <v>AtqasukWater Utility Building</v>
      </c>
      <c r="C240" s="6" t="s">
        <v>1996</v>
      </c>
      <c r="D240" s="6" t="s">
        <v>4744</v>
      </c>
      <c r="E240" s="6"/>
      <c r="F240" s="6"/>
      <c r="G240" s="6">
        <v>4700</v>
      </c>
      <c r="H240" s="6">
        <v>1987</v>
      </c>
      <c r="I240" s="6">
        <v>8</v>
      </c>
      <c r="J240" s="6" t="s">
        <v>4555</v>
      </c>
      <c r="K240" s="6">
        <v>31</v>
      </c>
      <c r="L240" s="6" t="s">
        <v>4592</v>
      </c>
      <c r="M240" s="6">
        <v>2</v>
      </c>
      <c r="N240" s="6" t="s">
        <v>4543</v>
      </c>
      <c r="O240" s="6" t="s">
        <v>4676</v>
      </c>
      <c r="P240" s="6" t="s">
        <v>4549</v>
      </c>
      <c r="Q240" s="6" t="s">
        <v>4549</v>
      </c>
      <c r="R240" s="6" t="s">
        <v>4549</v>
      </c>
      <c r="S240" s="6" t="s">
        <v>4549</v>
      </c>
      <c r="T240" s="6"/>
      <c r="U240" s="6"/>
      <c r="V240" s="6"/>
      <c r="W240" s="6"/>
      <c r="X240" s="6"/>
      <c r="Y240" s="6"/>
      <c r="Z240" s="6"/>
      <c r="AA240" s="6"/>
      <c r="AB240" s="6" t="s">
        <v>4549</v>
      </c>
    </row>
    <row r="241" spans="1:28">
      <c r="A241" s="6">
        <v>127</v>
      </c>
      <c r="B241" s="6" t="str">
        <f t="shared" si="3"/>
        <v>Attu StationCoast Guard Loran Station</v>
      </c>
      <c r="C241" s="6" t="s">
        <v>2606</v>
      </c>
      <c r="D241" s="6" t="s">
        <v>2607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 t="s">
        <v>4549</v>
      </c>
      <c r="Q241" s="6" t="s">
        <v>4549</v>
      </c>
      <c r="R241" s="6" t="s">
        <v>4549</v>
      </c>
      <c r="S241" s="6" t="s">
        <v>4549</v>
      </c>
      <c r="T241" s="6"/>
      <c r="U241" s="6"/>
      <c r="V241" s="6"/>
      <c r="W241" s="6"/>
      <c r="X241" s="6"/>
      <c r="Y241" s="6"/>
      <c r="Z241" s="6"/>
      <c r="AA241" s="6"/>
      <c r="AB241" s="6" t="s">
        <v>4549</v>
      </c>
    </row>
    <row r="242" spans="1:28">
      <c r="A242" s="6">
        <v>130</v>
      </c>
      <c r="B242" s="6" t="str">
        <f t="shared" si="3"/>
        <v>BeaverAIRPORT ELECTRICAL</v>
      </c>
      <c r="C242" s="6" t="s">
        <v>824</v>
      </c>
      <c r="D242" s="6" t="s">
        <v>2575</v>
      </c>
      <c r="E242" s="6"/>
      <c r="F242" s="6"/>
      <c r="G242" s="6">
        <v>96</v>
      </c>
      <c r="H242" s="6">
        <v>1993</v>
      </c>
      <c r="I242" s="6">
        <v>8</v>
      </c>
      <c r="J242" s="6" t="s">
        <v>4555</v>
      </c>
      <c r="K242" s="6">
        <v>31</v>
      </c>
      <c r="L242" s="6" t="s">
        <v>4592</v>
      </c>
      <c r="M242" s="6">
        <v>2</v>
      </c>
      <c r="N242" s="6" t="s">
        <v>4543</v>
      </c>
      <c r="O242" s="6" t="s">
        <v>4585</v>
      </c>
      <c r="P242" s="6" t="s">
        <v>4549</v>
      </c>
      <c r="Q242" s="6" t="s">
        <v>4549</v>
      </c>
      <c r="R242" s="6" t="s">
        <v>4549</v>
      </c>
      <c r="S242" s="6" t="s">
        <v>4549</v>
      </c>
      <c r="T242" s="6"/>
      <c r="U242" s="6"/>
      <c r="V242" s="6"/>
      <c r="W242" s="6"/>
      <c r="X242" s="6"/>
      <c r="Y242" s="6"/>
      <c r="Z242" s="6"/>
      <c r="AA242" s="6"/>
      <c r="AB242" s="6" t="s">
        <v>4549</v>
      </c>
    </row>
    <row r="243" spans="1:28">
      <c r="A243" s="6">
        <v>130</v>
      </c>
      <c r="B243" s="6" t="str">
        <f t="shared" si="3"/>
        <v>BeaverAIRPORT EQUIP STORAGE</v>
      </c>
      <c r="C243" s="6" t="s">
        <v>824</v>
      </c>
      <c r="D243" s="6" t="s">
        <v>4745</v>
      </c>
      <c r="E243" s="6"/>
      <c r="F243" s="6"/>
      <c r="G243" s="6">
        <v>1200</v>
      </c>
      <c r="H243" s="6">
        <v>1993</v>
      </c>
      <c r="I243" s="6">
        <v>2</v>
      </c>
      <c r="J243" s="6" t="s">
        <v>4582</v>
      </c>
      <c r="K243" s="6">
        <v>8</v>
      </c>
      <c r="L243" s="6" t="s">
        <v>4583</v>
      </c>
      <c r="M243" s="6">
        <v>2</v>
      </c>
      <c r="N243" s="6" t="s">
        <v>4543</v>
      </c>
      <c r="O243" s="6" t="s">
        <v>4585</v>
      </c>
      <c r="P243" s="6" t="s">
        <v>4549</v>
      </c>
      <c r="Q243" s="6" t="s">
        <v>4549</v>
      </c>
      <c r="R243" s="6" t="s">
        <v>4549</v>
      </c>
      <c r="S243" s="6" t="s">
        <v>4549</v>
      </c>
      <c r="T243" s="6"/>
      <c r="U243" s="6"/>
      <c r="V243" s="6"/>
      <c r="W243" s="6"/>
      <c r="X243" s="6"/>
      <c r="Y243" s="6"/>
      <c r="Z243" s="6"/>
      <c r="AA243" s="6"/>
      <c r="AB243" s="6" t="s">
        <v>4549</v>
      </c>
    </row>
    <row r="244" spans="1:28">
      <c r="A244" s="6">
        <v>130</v>
      </c>
      <c r="B244" s="6" t="str">
        <f t="shared" si="3"/>
        <v>BeaverClinic</v>
      </c>
      <c r="C244" s="6" t="s">
        <v>824</v>
      </c>
      <c r="D244" s="6" t="s">
        <v>147</v>
      </c>
      <c r="E244" s="6"/>
      <c r="F244" s="6">
        <v>1</v>
      </c>
      <c r="G244" s="6">
        <v>1000</v>
      </c>
      <c r="H244" s="6">
        <v>2004</v>
      </c>
      <c r="I244" s="6">
        <v>4</v>
      </c>
      <c r="J244" s="6" t="s">
        <v>4615</v>
      </c>
      <c r="K244" s="6">
        <v>17</v>
      </c>
      <c r="L244" s="6" t="s">
        <v>4644</v>
      </c>
      <c r="M244" s="6">
        <v>2</v>
      </c>
      <c r="N244" s="6" t="s">
        <v>4543</v>
      </c>
      <c r="O244" s="6" t="s">
        <v>4746</v>
      </c>
      <c r="P244" s="6" t="s">
        <v>4549</v>
      </c>
      <c r="Q244" s="6" t="s">
        <v>4549</v>
      </c>
      <c r="R244" s="6" t="s">
        <v>4549</v>
      </c>
      <c r="S244" s="6" t="s">
        <v>4549</v>
      </c>
      <c r="T244" s="6"/>
      <c r="U244" s="6"/>
      <c r="V244" s="6"/>
      <c r="W244" s="6"/>
      <c r="X244" s="6"/>
      <c r="Y244" s="6"/>
      <c r="Z244" s="6"/>
      <c r="AA244" s="6"/>
      <c r="AB244" s="6" t="s">
        <v>4549</v>
      </c>
    </row>
    <row r="245" spans="1:28">
      <c r="A245" s="6">
        <v>130</v>
      </c>
      <c r="B245" s="6" t="str">
        <f t="shared" si="3"/>
        <v>BeaverCommunity Center</v>
      </c>
      <c r="C245" s="6" t="s">
        <v>824</v>
      </c>
      <c r="D245" s="6" t="s">
        <v>190</v>
      </c>
      <c r="E245" s="6"/>
      <c r="F245" s="6">
        <v>1</v>
      </c>
      <c r="G245" s="6">
        <v>500</v>
      </c>
      <c r="H245" s="6">
        <v>2004</v>
      </c>
      <c r="I245" s="6">
        <v>3</v>
      </c>
      <c r="J245" s="6" t="s">
        <v>4541</v>
      </c>
      <c r="K245" s="6">
        <v>10</v>
      </c>
      <c r="L245" s="6" t="s">
        <v>2424</v>
      </c>
      <c r="M245" s="6">
        <v>2</v>
      </c>
      <c r="N245" s="6" t="s">
        <v>4543</v>
      </c>
      <c r="O245" s="6"/>
      <c r="P245" s="6" t="s">
        <v>4549</v>
      </c>
      <c r="Q245" s="6" t="s">
        <v>4549</v>
      </c>
      <c r="R245" s="6" t="s">
        <v>4549</v>
      </c>
      <c r="S245" s="6" t="s">
        <v>4549</v>
      </c>
      <c r="T245" s="6"/>
      <c r="U245" s="6"/>
      <c r="V245" s="6" t="s">
        <v>4747</v>
      </c>
      <c r="W245" s="6"/>
      <c r="X245" s="6"/>
      <c r="Y245" s="6"/>
      <c r="Z245" s="6"/>
      <c r="AA245" s="6"/>
      <c r="AB245" s="6" t="s">
        <v>4549</v>
      </c>
    </row>
    <row r="246" spans="1:28">
      <c r="A246" s="6">
        <v>130</v>
      </c>
      <c r="B246" s="6" t="str">
        <f t="shared" si="3"/>
        <v>BeaverCouncil Office</v>
      </c>
      <c r="C246" s="6" t="s">
        <v>824</v>
      </c>
      <c r="D246" s="6" t="s">
        <v>1779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 t="s">
        <v>4549</v>
      </c>
      <c r="Q246" s="6" t="s">
        <v>4549</v>
      </c>
      <c r="R246" s="6" t="s">
        <v>4549</v>
      </c>
      <c r="S246" s="6" t="s">
        <v>4549</v>
      </c>
      <c r="T246" s="6"/>
      <c r="U246" s="6"/>
      <c r="V246" s="6"/>
      <c r="W246" s="6"/>
      <c r="X246" s="6"/>
      <c r="Y246" s="6"/>
      <c r="Z246" s="6"/>
      <c r="AA246" s="6"/>
      <c r="AB246" s="6" t="s">
        <v>4549</v>
      </c>
    </row>
    <row r="247" spans="1:28">
      <c r="A247" s="6">
        <v>130</v>
      </c>
      <c r="B247" s="6" t="str">
        <f t="shared" si="3"/>
        <v>BeaverCruikshank School</v>
      </c>
      <c r="C247" s="6" t="s">
        <v>824</v>
      </c>
      <c r="D247" s="6" t="s">
        <v>828</v>
      </c>
      <c r="E247" s="6"/>
      <c r="F247" s="6">
        <v>1</v>
      </c>
      <c r="G247" s="6">
        <v>10130</v>
      </c>
      <c r="H247" s="6">
        <v>1986</v>
      </c>
      <c r="I247" s="6">
        <v>3</v>
      </c>
      <c r="J247" s="6" t="s">
        <v>4541</v>
      </c>
      <c r="K247" s="6">
        <v>9</v>
      </c>
      <c r="L247" s="6" t="s">
        <v>4575</v>
      </c>
      <c r="M247" s="6">
        <v>2</v>
      </c>
      <c r="N247" s="6" t="s">
        <v>4543</v>
      </c>
      <c r="O247" s="6" t="s">
        <v>4710</v>
      </c>
      <c r="P247" s="6" t="s">
        <v>4549</v>
      </c>
      <c r="Q247" s="6" t="s">
        <v>4549</v>
      </c>
      <c r="R247" s="6" t="s">
        <v>4549</v>
      </c>
      <c r="S247" s="6" t="s">
        <v>4549</v>
      </c>
      <c r="T247" s="6"/>
      <c r="U247" s="6"/>
      <c r="V247" s="6" t="s">
        <v>4748</v>
      </c>
      <c r="W247" s="6"/>
      <c r="X247" s="6"/>
      <c r="Y247" s="6"/>
      <c r="Z247" s="6">
        <v>65941</v>
      </c>
      <c r="AA247" s="6"/>
      <c r="AB247" s="6" t="s">
        <v>4549</v>
      </c>
    </row>
    <row r="248" spans="1:28">
      <c r="A248" s="6">
        <v>130</v>
      </c>
      <c r="B248" s="6" t="str">
        <f t="shared" si="3"/>
        <v>BeaverGarage</v>
      </c>
      <c r="C248" s="6" t="s">
        <v>824</v>
      </c>
      <c r="D248" s="6" t="s">
        <v>372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 t="s">
        <v>4549</v>
      </c>
      <c r="Q248" s="6" t="s">
        <v>4549</v>
      </c>
      <c r="R248" s="6" t="s">
        <v>4549</v>
      </c>
      <c r="S248" s="6" t="s">
        <v>4549</v>
      </c>
      <c r="T248" s="6"/>
      <c r="U248" s="6"/>
      <c r="V248" s="6"/>
      <c r="W248" s="6"/>
      <c r="X248" s="6"/>
      <c r="Y248" s="6"/>
      <c r="Z248" s="6"/>
      <c r="AA248" s="6"/>
      <c r="AB248" s="6" t="s">
        <v>4549</v>
      </c>
    </row>
    <row r="249" spans="1:28">
      <c r="A249" s="6">
        <v>130</v>
      </c>
      <c r="B249" s="6" t="str">
        <f t="shared" si="3"/>
        <v>BeaverGenerator Bldg</v>
      </c>
      <c r="C249" s="6" t="s">
        <v>824</v>
      </c>
      <c r="D249" s="6" t="s">
        <v>1469</v>
      </c>
      <c r="E249" s="6"/>
      <c r="F249" s="6"/>
      <c r="G249" s="6"/>
      <c r="H249" s="6">
        <v>2008</v>
      </c>
      <c r="I249" s="6"/>
      <c r="J249" s="6"/>
      <c r="K249" s="6"/>
      <c r="L249" s="6"/>
      <c r="M249" s="6"/>
      <c r="N249" s="6"/>
      <c r="O249" s="6"/>
      <c r="P249" s="6" t="s">
        <v>4549</v>
      </c>
      <c r="Q249" s="6" t="s">
        <v>4549</v>
      </c>
      <c r="R249" s="6" t="s">
        <v>4549</v>
      </c>
      <c r="S249" s="6" t="s">
        <v>4549</v>
      </c>
      <c r="T249" s="6"/>
      <c r="U249" s="6"/>
      <c r="V249" s="6" t="s">
        <v>4749</v>
      </c>
      <c r="W249" s="6"/>
      <c r="X249" s="6"/>
      <c r="Y249" s="6"/>
      <c r="Z249" s="6"/>
      <c r="AA249" s="6"/>
      <c r="AB249" s="6" t="s">
        <v>4549</v>
      </c>
    </row>
    <row r="250" spans="1:28">
      <c r="A250" s="6">
        <v>130</v>
      </c>
      <c r="B250" s="6" t="str">
        <f t="shared" si="3"/>
        <v>BeaverUtility House</v>
      </c>
      <c r="C250" s="6" t="s">
        <v>824</v>
      </c>
      <c r="D250" s="6" t="s">
        <v>830</v>
      </c>
      <c r="E250" s="6"/>
      <c r="F250" s="6">
        <v>1</v>
      </c>
      <c r="G250" s="6">
        <v>800</v>
      </c>
      <c r="H250" s="6">
        <v>1950</v>
      </c>
      <c r="I250" s="6">
        <v>8</v>
      </c>
      <c r="J250" s="6" t="s">
        <v>4555</v>
      </c>
      <c r="K250" s="6">
        <v>31</v>
      </c>
      <c r="L250" s="6" t="s">
        <v>4592</v>
      </c>
      <c r="M250" s="6">
        <v>4</v>
      </c>
      <c r="N250" s="6" t="s">
        <v>4584</v>
      </c>
      <c r="O250" s="6" t="s">
        <v>4710</v>
      </c>
      <c r="P250" s="6" t="s">
        <v>4549</v>
      </c>
      <c r="Q250" s="6" t="s">
        <v>4549</v>
      </c>
      <c r="R250" s="6" t="s">
        <v>4549</v>
      </c>
      <c r="S250" s="6" t="s">
        <v>4549</v>
      </c>
      <c r="T250" s="6"/>
      <c r="U250" s="6"/>
      <c r="V250" s="6"/>
      <c r="W250" s="6"/>
      <c r="X250" s="6"/>
      <c r="Y250" s="6"/>
      <c r="Z250" s="6"/>
      <c r="AA250" s="6"/>
      <c r="AB250" s="6" t="s">
        <v>4549</v>
      </c>
    </row>
    <row r="251" spans="1:28">
      <c r="A251" s="6">
        <v>130</v>
      </c>
      <c r="B251" s="6" t="str">
        <f t="shared" si="3"/>
        <v>BeaverWarehouse</v>
      </c>
      <c r="C251" s="6" t="s">
        <v>824</v>
      </c>
      <c r="D251" s="6" t="s">
        <v>101</v>
      </c>
      <c r="E251" s="6"/>
      <c r="F251" s="6">
        <v>1</v>
      </c>
      <c r="G251" s="6">
        <v>1280</v>
      </c>
      <c r="H251" s="6">
        <v>1950</v>
      </c>
      <c r="I251" s="6">
        <v>2</v>
      </c>
      <c r="J251" s="6" t="s">
        <v>4582</v>
      </c>
      <c r="K251" s="6">
        <v>8</v>
      </c>
      <c r="L251" s="6" t="s">
        <v>4583</v>
      </c>
      <c r="M251" s="6">
        <v>2</v>
      </c>
      <c r="N251" s="6" t="s">
        <v>4543</v>
      </c>
      <c r="O251" s="6" t="s">
        <v>4710</v>
      </c>
      <c r="P251" s="6" t="s">
        <v>4549</v>
      </c>
      <c r="Q251" s="6" t="s">
        <v>4549</v>
      </c>
      <c r="R251" s="6" t="s">
        <v>4549</v>
      </c>
      <c r="S251" s="6" t="s">
        <v>4549</v>
      </c>
      <c r="T251" s="6"/>
      <c r="U251" s="6"/>
      <c r="V251" s="6"/>
      <c r="W251" s="6"/>
      <c r="X251" s="6"/>
      <c r="Y251" s="6"/>
      <c r="Z251" s="6"/>
      <c r="AA251" s="6"/>
      <c r="AB251" s="6" t="s">
        <v>4549</v>
      </c>
    </row>
    <row r="252" spans="1:28">
      <c r="A252" s="6">
        <v>130</v>
      </c>
      <c r="B252" s="6" t="str">
        <f t="shared" si="3"/>
        <v>BeaverWasheteria</v>
      </c>
      <c r="C252" s="6" t="s">
        <v>824</v>
      </c>
      <c r="D252" s="6" t="s">
        <v>64</v>
      </c>
      <c r="E252" s="6"/>
      <c r="F252" s="6">
        <v>1</v>
      </c>
      <c r="G252" s="6">
        <v>500</v>
      </c>
      <c r="H252" s="6">
        <v>1997</v>
      </c>
      <c r="I252" s="6"/>
      <c r="J252" s="6"/>
      <c r="K252" s="6"/>
      <c r="L252" s="6"/>
      <c r="M252" s="6"/>
      <c r="N252" s="6"/>
      <c r="O252" s="6"/>
      <c r="P252" s="6" t="s">
        <v>4549</v>
      </c>
      <c r="Q252" s="6" t="s">
        <v>4549</v>
      </c>
      <c r="R252" s="6" t="s">
        <v>4549</v>
      </c>
      <c r="S252" s="6" t="s">
        <v>4549</v>
      </c>
      <c r="T252" s="6"/>
      <c r="U252" s="6"/>
      <c r="V252" s="6"/>
      <c r="W252" s="6"/>
      <c r="X252" s="6"/>
      <c r="Y252" s="6"/>
      <c r="Z252" s="6"/>
      <c r="AA252" s="144">
        <v>22945</v>
      </c>
      <c r="AB252" s="6" t="s">
        <v>4549</v>
      </c>
    </row>
    <row r="253" spans="1:28">
      <c r="A253" s="6">
        <v>130</v>
      </c>
      <c r="B253" s="6" t="str">
        <f t="shared" si="3"/>
        <v>BeaverWater/Sewer Bldg</v>
      </c>
      <c r="C253" s="6" t="s">
        <v>824</v>
      </c>
      <c r="D253" s="6" t="s">
        <v>4750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 t="s">
        <v>4549</v>
      </c>
      <c r="Q253" s="6" t="s">
        <v>4549</v>
      </c>
      <c r="R253" s="6" t="s">
        <v>4549</v>
      </c>
      <c r="S253" s="6" t="s">
        <v>4549</v>
      </c>
      <c r="T253" s="6"/>
      <c r="U253" s="6"/>
      <c r="V253" s="6"/>
      <c r="W253" s="6"/>
      <c r="X253" s="6"/>
      <c r="Y253" s="6"/>
      <c r="Z253" s="6"/>
      <c r="AA253" s="6"/>
      <c r="AB253" s="6" t="s">
        <v>4549</v>
      </c>
    </row>
    <row r="254" spans="1:28">
      <c r="A254" s="6">
        <v>132</v>
      </c>
      <c r="B254" s="6" t="str">
        <f t="shared" si="3"/>
        <v>BelugaCaraway Alaska Cache</v>
      </c>
      <c r="C254" s="6" t="s">
        <v>2188</v>
      </c>
      <c r="D254" s="6" t="s">
        <v>3618</v>
      </c>
      <c r="E254" s="6"/>
      <c r="F254" s="6"/>
      <c r="G254" s="6">
        <v>830</v>
      </c>
      <c r="H254" s="6">
        <v>1987</v>
      </c>
      <c r="I254" s="6">
        <v>5</v>
      </c>
      <c r="J254" s="6" t="s">
        <v>4602</v>
      </c>
      <c r="K254" s="6">
        <v>20</v>
      </c>
      <c r="L254" s="6" t="s">
        <v>4603</v>
      </c>
      <c r="M254" s="6">
        <v>3</v>
      </c>
      <c r="N254" s="6" t="s">
        <v>4570</v>
      </c>
      <c r="O254" s="6" t="s">
        <v>4751</v>
      </c>
      <c r="P254" s="6" t="s">
        <v>4549</v>
      </c>
      <c r="Q254" s="6" t="s">
        <v>4549</v>
      </c>
      <c r="R254" s="6" t="s">
        <v>4549</v>
      </c>
      <c r="S254" s="6" t="s">
        <v>4549</v>
      </c>
      <c r="T254" s="6"/>
      <c r="U254" s="6"/>
      <c r="V254" s="6"/>
      <c r="W254" s="6"/>
      <c r="X254" s="6" t="s">
        <v>4752</v>
      </c>
      <c r="Y254" s="6"/>
      <c r="Z254" s="6"/>
      <c r="AA254" s="6"/>
      <c r="AB254" s="6" t="s">
        <v>4549</v>
      </c>
    </row>
    <row r="255" spans="1:28">
      <c r="A255" s="6">
        <v>132</v>
      </c>
      <c r="B255" s="6" t="str">
        <f t="shared" si="3"/>
        <v>BelugaCaraway Alaska Cache</v>
      </c>
      <c r="C255" s="6" t="s">
        <v>2188</v>
      </c>
      <c r="D255" s="6" t="s">
        <v>3618</v>
      </c>
      <c r="E255" s="6"/>
      <c r="F255" s="6"/>
      <c r="G255" s="6">
        <v>830</v>
      </c>
      <c r="H255" s="6">
        <v>1988</v>
      </c>
      <c r="I255" s="6">
        <v>5</v>
      </c>
      <c r="J255" s="6" t="s">
        <v>4602</v>
      </c>
      <c r="K255" s="6">
        <v>20</v>
      </c>
      <c r="L255" s="6" t="s">
        <v>4603</v>
      </c>
      <c r="M255" s="6">
        <v>3</v>
      </c>
      <c r="N255" s="6" t="s">
        <v>4570</v>
      </c>
      <c r="O255" s="6" t="s">
        <v>4751</v>
      </c>
      <c r="P255" s="6" t="s">
        <v>4549</v>
      </c>
      <c r="Q255" s="6" t="s">
        <v>4549</v>
      </c>
      <c r="R255" s="6" t="s">
        <v>4549</v>
      </c>
      <c r="S255" s="6" t="s">
        <v>4549</v>
      </c>
      <c r="T255" s="6"/>
      <c r="U255" s="6"/>
      <c r="V255" s="6"/>
      <c r="W255" s="6"/>
      <c r="X255" s="6" t="s">
        <v>4752</v>
      </c>
      <c r="Y255" s="6"/>
      <c r="Z255" s="6"/>
      <c r="AA255" s="6"/>
      <c r="AB255" s="6" t="s">
        <v>4549</v>
      </c>
    </row>
    <row r="256" spans="1:28">
      <c r="A256" s="6">
        <v>132</v>
      </c>
      <c r="B256" s="6" t="str">
        <f t="shared" si="3"/>
        <v>BelugaCaraway Alaska Cache</v>
      </c>
      <c r="C256" s="6" t="s">
        <v>2188</v>
      </c>
      <c r="D256" s="6" t="s">
        <v>3618</v>
      </c>
      <c r="E256" s="6"/>
      <c r="F256" s="6"/>
      <c r="G256" s="6">
        <v>830</v>
      </c>
      <c r="H256" s="6">
        <v>2009</v>
      </c>
      <c r="I256" s="6">
        <v>5</v>
      </c>
      <c r="J256" s="6" t="s">
        <v>4602</v>
      </c>
      <c r="K256" s="6">
        <v>20</v>
      </c>
      <c r="L256" s="6" t="s">
        <v>4603</v>
      </c>
      <c r="M256" s="6">
        <v>3</v>
      </c>
      <c r="N256" s="6" t="s">
        <v>4570</v>
      </c>
      <c r="O256" s="6" t="s">
        <v>4751</v>
      </c>
      <c r="P256" s="6" t="s">
        <v>4549</v>
      </c>
      <c r="Q256" s="6" t="s">
        <v>4549</v>
      </c>
      <c r="R256" s="6" t="s">
        <v>4549</v>
      </c>
      <c r="S256" s="6" t="s">
        <v>4549</v>
      </c>
      <c r="T256" s="6"/>
      <c r="U256" s="6"/>
      <c r="V256" s="6"/>
      <c r="W256" s="6"/>
      <c r="X256" s="6" t="s">
        <v>4752</v>
      </c>
      <c r="Y256" s="6"/>
      <c r="Z256" s="6"/>
      <c r="AA256" s="6"/>
      <c r="AB256" s="6" t="s">
        <v>4549</v>
      </c>
    </row>
    <row r="257" spans="1:28">
      <c r="A257" s="6">
        <v>132</v>
      </c>
      <c r="B257" s="6" t="str">
        <f t="shared" si="3"/>
        <v>BelugaCaraway Alaska Cache</v>
      </c>
      <c r="C257" s="6" t="s">
        <v>2188</v>
      </c>
      <c r="D257" s="6" t="s">
        <v>3618</v>
      </c>
      <c r="E257" s="6"/>
      <c r="F257" s="6"/>
      <c r="G257" s="6">
        <v>3000</v>
      </c>
      <c r="H257" s="6">
        <v>1981</v>
      </c>
      <c r="I257" s="6">
        <v>5</v>
      </c>
      <c r="J257" s="6" t="s">
        <v>4602</v>
      </c>
      <c r="K257" s="6">
        <v>20</v>
      </c>
      <c r="L257" s="6" t="s">
        <v>4603</v>
      </c>
      <c r="M257" s="6">
        <v>3</v>
      </c>
      <c r="N257" s="6" t="s">
        <v>4570</v>
      </c>
      <c r="O257" s="6" t="s">
        <v>4751</v>
      </c>
      <c r="P257" s="6" t="s">
        <v>4549</v>
      </c>
      <c r="Q257" s="6" t="s">
        <v>4549</v>
      </c>
      <c r="R257" s="6" t="s">
        <v>4549</v>
      </c>
      <c r="S257" s="6" t="s">
        <v>4549</v>
      </c>
      <c r="T257" s="6"/>
      <c r="U257" s="6"/>
      <c r="V257" s="6"/>
      <c r="W257" s="6"/>
      <c r="X257" s="6" t="s">
        <v>4753</v>
      </c>
      <c r="Y257" s="6"/>
      <c r="Z257" s="6"/>
      <c r="AA257" s="6"/>
      <c r="AB257" s="6" t="s">
        <v>4549</v>
      </c>
    </row>
    <row r="258" spans="1:28">
      <c r="A258" s="6">
        <v>132</v>
      </c>
      <c r="B258" s="6" t="str">
        <f t="shared" si="3"/>
        <v>BelugaChuit River Lodge</v>
      </c>
      <c r="C258" s="6" t="s">
        <v>2188</v>
      </c>
      <c r="D258" s="6" t="s">
        <v>3617</v>
      </c>
      <c r="E258" s="6"/>
      <c r="F258" s="6"/>
      <c r="G258" s="6"/>
      <c r="H258" s="6"/>
      <c r="I258" s="6">
        <v>5</v>
      </c>
      <c r="J258" s="6" t="s">
        <v>4602</v>
      </c>
      <c r="K258" s="6">
        <v>19</v>
      </c>
      <c r="L258" s="6" t="s">
        <v>4668</v>
      </c>
      <c r="M258" s="6">
        <v>3</v>
      </c>
      <c r="N258" s="6" t="s">
        <v>4570</v>
      </c>
      <c r="O258" s="6"/>
      <c r="P258" s="6" t="s">
        <v>4549</v>
      </c>
      <c r="Q258" s="6" t="s">
        <v>4549</v>
      </c>
      <c r="R258" s="6" t="s">
        <v>4549</v>
      </c>
      <c r="S258" s="6" t="s">
        <v>4549</v>
      </c>
      <c r="T258" s="6"/>
      <c r="U258" s="6"/>
      <c r="V258" s="6"/>
      <c r="W258" s="6"/>
      <c r="X258" s="6"/>
      <c r="Y258" s="6"/>
      <c r="Z258" s="6"/>
      <c r="AA258" s="6"/>
      <c r="AB258" s="6" t="s">
        <v>4549</v>
      </c>
    </row>
    <row r="259" spans="1:28">
      <c r="A259" s="6">
        <v>132</v>
      </c>
      <c r="B259" s="6" t="str">
        <f t="shared" ref="B259:B322" si="4">CONCATENATE(C259,D259)</f>
        <v>BelugaFat Albert's</v>
      </c>
      <c r="C259" s="6" t="s">
        <v>2188</v>
      </c>
      <c r="D259" s="6" t="s">
        <v>3314</v>
      </c>
      <c r="E259" s="6"/>
      <c r="F259" s="6"/>
      <c r="G259" s="6"/>
      <c r="H259" s="6"/>
      <c r="I259" s="6">
        <v>1</v>
      </c>
      <c r="J259" s="6" t="s">
        <v>4754</v>
      </c>
      <c r="K259" s="6">
        <v>4</v>
      </c>
      <c r="L259" s="6" t="s">
        <v>4755</v>
      </c>
      <c r="M259" s="6">
        <v>3</v>
      </c>
      <c r="N259" s="6" t="s">
        <v>4570</v>
      </c>
      <c r="O259" s="6"/>
      <c r="P259" s="6" t="s">
        <v>4549</v>
      </c>
      <c r="Q259" s="6" t="s">
        <v>4549</v>
      </c>
      <c r="R259" s="6" t="s">
        <v>4549</v>
      </c>
      <c r="S259" s="6" t="s">
        <v>4549</v>
      </c>
      <c r="T259" s="6"/>
      <c r="U259" s="6"/>
      <c r="V259" s="6"/>
      <c r="W259" s="6"/>
      <c r="X259" s="6"/>
      <c r="Y259" s="6"/>
      <c r="Z259" s="6"/>
      <c r="AA259" s="6"/>
      <c r="AB259" s="6" t="s">
        <v>4549</v>
      </c>
    </row>
    <row r="260" spans="1:28">
      <c r="A260" s="6">
        <v>132</v>
      </c>
      <c r="B260" s="6" t="str">
        <f t="shared" si="4"/>
        <v>BelugaGeneral Store - 2 bldgs</v>
      </c>
      <c r="C260" s="6" t="s">
        <v>2188</v>
      </c>
      <c r="D260" s="6" t="s">
        <v>2189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 t="s">
        <v>4549</v>
      </c>
      <c r="Q260" s="6" t="s">
        <v>4549</v>
      </c>
      <c r="R260" s="6" t="s">
        <v>4549</v>
      </c>
      <c r="S260" s="6" t="s">
        <v>4549</v>
      </c>
      <c r="T260" s="6"/>
      <c r="U260" s="6"/>
      <c r="V260" s="6"/>
      <c r="W260" s="6"/>
      <c r="X260" s="6"/>
      <c r="Y260" s="6"/>
      <c r="Z260" s="6"/>
      <c r="AA260" s="6"/>
      <c r="AB260" s="6" t="s">
        <v>4549</v>
      </c>
    </row>
    <row r="261" spans="1:28">
      <c r="A261" s="6">
        <v>134</v>
      </c>
      <c r="B261" s="6" t="str">
        <f t="shared" si="4"/>
        <v>BettlesAIRPORT ELECTRICAL</v>
      </c>
      <c r="C261" s="6" t="s">
        <v>2442</v>
      </c>
      <c r="D261" s="6" t="s">
        <v>2575</v>
      </c>
      <c r="E261" s="6"/>
      <c r="F261" s="6"/>
      <c r="G261" s="6">
        <v>96</v>
      </c>
      <c r="H261" s="6">
        <v>1992</v>
      </c>
      <c r="I261" s="6">
        <v>8</v>
      </c>
      <c r="J261" s="6" t="s">
        <v>4555</v>
      </c>
      <c r="K261" s="6">
        <v>31</v>
      </c>
      <c r="L261" s="6" t="s">
        <v>4592</v>
      </c>
      <c r="M261" s="6">
        <v>2</v>
      </c>
      <c r="N261" s="6" t="s">
        <v>4543</v>
      </c>
      <c r="O261" s="6" t="s">
        <v>4585</v>
      </c>
      <c r="P261" s="6" t="s">
        <v>4549</v>
      </c>
      <c r="Q261" s="6" t="s">
        <v>4549</v>
      </c>
      <c r="R261" s="6" t="s">
        <v>4549</v>
      </c>
      <c r="S261" s="6" t="s">
        <v>4549</v>
      </c>
      <c r="T261" s="6"/>
      <c r="U261" s="6"/>
      <c r="V261" s="6"/>
      <c r="W261" s="6"/>
      <c r="X261" s="6"/>
      <c r="Y261" s="6"/>
      <c r="Z261" s="6"/>
      <c r="AA261" s="6"/>
      <c r="AB261" s="6" t="s">
        <v>4549</v>
      </c>
    </row>
    <row r="262" spans="1:28">
      <c r="A262" s="6">
        <v>134</v>
      </c>
      <c r="B262" s="6" t="str">
        <f t="shared" si="4"/>
        <v>BettlesAlaska Power Building</v>
      </c>
      <c r="C262" s="6" t="s">
        <v>2442</v>
      </c>
      <c r="D262" s="6" t="s">
        <v>2631</v>
      </c>
      <c r="E262" s="6"/>
      <c r="F262" s="6">
        <v>1</v>
      </c>
      <c r="G262" s="6"/>
      <c r="H262" s="6"/>
      <c r="I262" s="6"/>
      <c r="J262" s="6"/>
      <c r="K262" s="6"/>
      <c r="L262" s="6"/>
      <c r="M262" s="6"/>
      <c r="N262" s="6"/>
      <c r="O262" s="6"/>
      <c r="P262" s="6" t="s">
        <v>4549</v>
      </c>
      <c r="Q262" s="6" t="s">
        <v>4549</v>
      </c>
      <c r="R262" s="6" t="s">
        <v>4549</v>
      </c>
      <c r="S262" s="6" t="s">
        <v>4549</v>
      </c>
      <c r="T262" s="6"/>
      <c r="U262" s="6"/>
      <c r="V262" s="6"/>
      <c r="W262" s="6"/>
      <c r="X262" s="6"/>
      <c r="Y262" s="6"/>
      <c r="Z262" s="6"/>
      <c r="AA262" s="6"/>
      <c r="AB262" s="6" t="s">
        <v>4549</v>
      </c>
    </row>
    <row r="263" spans="1:28">
      <c r="A263" s="6">
        <v>134</v>
      </c>
      <c r="B263" s="6" t="str">
        <f t="shared" si="4"/>
        <v>BettlesBettles Lodge</v>
      </c>
      <c r="C263" s="6" t="s">
        <v>2442</v>
      </c>
      <c r="D263" s="6" t="s">
        <v>3619</v>
      </c>
      <c r="E263" s="6"/>
      <c r="F263" s="6"/>
      <c r="G263" s="6"/>
      <c r="H263" s="6"/>
      <c r="I263" s="6">
        <v>5</v>
      </c>
      <c r="J263" s="6" t="s">
        <v>4602</v>
      </c>
      <c r="K263" s="6">
        <v>19</v>
      </c>
      <c r="L263" s="6" t="s">
        <v>4668</v>
      </c>
      <c r="M263" s="6">
        <v>3</v>
      </c>
      <c r="N263" s="6" t="s">
        <v>4570</v>
      </c>
      <c r="O263" s="6" t="s">
        <v>4756</v>
      </c>
      <c r="P263" s="6" t="s">
        <v>4549</v>
      </c>
      <c r="Q263" s="6" t="s">
        <v>4549</v>
      </c>
      <c r="R263" s="6" t="s">
        <v>4549</v>
      </c>
      <c r="S263" s="6" t="s">
        <v>4549</v>
      </c>
      <c r="T263" s="6"/>
      <c r="U263" s="6"/>
      <c r="V263" s="6"/>
      <c r="W263" s="6"/>
      <c r="X263" s="6"/>
      <c r="Y263" s="6"/>
      <c r="Z263" s="6"/>
      <c r="AA263" s="6"/>
      <c r="AB263" s="6" t="s">
        <v>4549</v>
      </c>
    </row>
    <row r="264" spans="1:28">
      <c r="A264" s="6">
        <v>134</v>
      </c>
      <c r="B264" s="6" t="str">
        <f t="shared" si="4"/>
        <v>BettlesFire Hall</v>
      </c>
      <c r="C264" s="6" t="s">
        <v>2442</v>
      </c>
      <c r="D264" s="6" t="s">
        <v>595</v>
      </c>
      <c r="E264" s="6" t="s">
        <v>4757</v>
      </c>
      <c r="F264" s="6">
        <v>1</v>
      </c>
      <c r="G264" s="6">
        <v>2925</v>
      </c>
      <c r="H264" s="6">
        <v>1990</v>
      </c>
      <c r="I264" s="6">
        <v>8</v>
      </c>
      <c r="J264" s="6" t="s">
        <v>4555</v>
      </c>
      <c r="K264" s="6">
        <v>31</v>
      </c>
      <c r="L264" s="6" t="s">
        <v>4592</v>
      </c>
      <c r="M264" s="6">
        <v>2</v>
      </c>
      <c r="N264" s="6" t="s">
        <v>4543</v>
      </c>
      <c r="O264" s="6" t="s">
        <v>4758</v>
      </c>
      <c r="P264" s="6" t="s">
        <v>4549</v>
      </c>
      <c r="Q264" s="6" t="s">
        <v>4549</v>
      </c>
      <c r="R264" s="6" t="s">
        <v>4549</v>
      </c>
      <c r="S264" s="6" t="s">
        <v>4549</v>
      </c>
      <c r="T264" s="6"/>
      <c r="U264" s="6"/>
      <c r="V264" s="6" t="s">
        <v>4759</v>
      </c>
      <c r="W264" s="6"/>
      <c r="X264" s="6"/>
      <c r="Y264" s="6"/>
      <c r="Z264" s="6">
        <v>7200</v>
      </c>
      <c r="AA264" s="6"/>
      <c r="AB264" s="6" t="s">
        <v>4549</v>
      </c>
    </row>
    <row r="265" spans="1:28">
      <c r="A265" s="6">
        <v>134</v>
      </c>
      <c r="B265" s="6" t="str">
        <f t="shared" si="4"/>
        <v>BettlesJespersen Aircraft Services</v>
      </c>
      <c r="C265" s="6" t="s">
        <v>2442</v>
      </c>
      <c r="D265" s="6" t="s">
        <v>2632</v>
      </c>
      <c r="E265" s="6"/>
      <c r="F265" s="6">
        <v>1</v>
      </c>
      <c r="G265" s="6"/>
      <c r="H265" s="6"/>
      <c r="I265" s="6">
        <v>2</v>
      </c>
      <c r="J265" s="6" t="s">
        <v>4582</v>
      </c>
      <c r="K265" s="6">
        <v>6</v>
      </c>
      <c r="L265" s="6" t="s">
        <v>3429</v>
      </c>
      <c r="M265" s="6">
        <v>3</v>
      </c>
      <c r="N265" s="6" t="s">
        <v>4570</v>
      </c>
      <c r="O265" s="6" t="s">
        <v>2632</v>
      </c>
      <c r="P265" s="6" t="s">
        <v>4549</v>
      </c>
      <c r="Q265" s="6" t="s">
        <v>4549</v>
      </c>
      <c r="R265" s="6" t="s">
        <v>4549</v>
      </c>
      <c r="S265" s="6" t="s">
        <v>4549</v>
      </c>
      <c r="T265" s="6"/>
      <c r="U265" s="6"/>
      <c r="V265" s="6"/>
      <c r="W265" s="6"/>
      <c r="X265" s="6"/>
      <c r="Y265" s="6"/>
      <c r="Z265" s="6"/>
      <c r="AA265" s="6"/>
      <c r="AB265" s="6" t="s">
        <v>4549</v>
      </c>
    </row>
    <row r="266" spans="1:28">
      <c r="A266" s="6">
        <v>134</v>
      </c>
      <c r="B266" s="6" t="str">
        <f t="shared" si="4"/>
        <v>BettlesPost Office</v>
      </c>
      <c r="C266" s="6" t="s">
        <v>2442</v>
      </c>
      <c r="D266" s="6" t="s">
        <v>37</v>
      </c>
      <c r="E266" s="6"/>
      <c r="F266" s="6">
        <v>1</v>
      </c>
      <c r="G266" s="6">
        <v>893</v>
      </c>
      <c r="H266" s="6">
        <v>1971</v>
      </c>
      <c r="I266" s="6">
        <v>8</v>
      </c>
      <c r="J266" s="6" t="s">
        <v>4555</v>
      </c>
      <c r="K266" s="6">
        <v>30</v>
      </c>
      <c r="L266" s="6" t="s">
        <v>4712</v>
      </c>
      <c r="M266" s="6">
        <v>2</v>
      </c>
      <c r="N266" s="6" t="s">
        <v>4543</v>
      </c>
      <c r="O266" s="6" t="s">
        <v>4760</v>
      </c>
      <c r="P266" s="6" t="s">
        <v>4549</v>
      </c>
      <c r="Q266" s="6" t="s">
        <v>4549</v>
      </c>
      <c r="R266" s="6" t="s">
        <v>4549</v>
      </c>
      <c r="S266" s="6" t="s">
        <v>4549</v>
      </c>
      <c r="T266" s="6"/>
      <c r="U266" s="6"/>
      <c r="V266" s="6"/>
      <c r="W266" s="6"/>
      <c r="X266" s="6" t="s">
        <v>4761</v>
      </c>
      <c r="Y266" s="6"/>
      <c r="Z266" s="6">
        <v>1188</v>
      </c>
      <c r="AA266" s="6"/>
      <c r="AB266" s="6" t="s">
        <v>4549</v>
      </c>
    </row>
    <row r="267" spans="1:28">
      <c r="A267" s="6">
        <v>138</v>
      </c>
      <c r="B267" s="6" t="str">
        <f t="shared" si="4"/>
        <v>Birch CreekAIRPORT ELECTRICAL</v>
      </c>
      <c r="C267" s="6" t="s">
        <v>835</v>
      </c>
      <c r="D267" s="6" t="s">
        <v>2575</v>
      </c>
      <c r="E267" s="6"/>
      <c r="F267" s="6"/>
      <c r="G267" s="6">
        <v>96</v>
      </c>
      <c r="H267" s="6">
        <v>1993</v>
      </c>
      <c r="I267" s="6">
        <v>8</v>
      </c>
      <c r="J267" s="6" t="s">
        <v>4555</v>
      </c>
      <c r="K267" s="6">
        <v>31</v>
      </c>
      <c r="L267" s="6" t="s">
        <v>4592</v>
      </c>
      <c r="M267" s="6">
        <v>2</v>
      </c>
      <c r="N267" s="6" t="s">
        <v>4543</v>
      </c>
      <c r="O267" s="6" t="s">
        <v>4585</v>
      </c>
      <c r="P267" s="6" t="s">
        <v>4549</v>
      </c>
      <c r="Q267" s="6" t="s">
        <v>4549</v>
      </c>
      <c r="R267" s="6" t="s">
        <v>4549</v>
      </c>
      <c r="S267" s="6" t="s">
        <v>4549</v>
      </c>
      <c r="T267" s="6"/>
      <c r="U267" s="6"/>
      <c r="V267" s="6"/>
      <c r="W267" s="6"/>
      <c r="X267" s="6"/>
      <c r="Y267" s="6"/>
      <c r="Z267" s="6"/>
      <c r="AA267" s="6"/>
      <c r="AB267" s="6" t="s">
        <v>4549</v>
      </c>
    </row>
    <row r="268" spans="1:28">
      <c r="A268" s="6">
        <v>138</v>
      </c>
      <c r="B268" s="6" t="str">
        <f t="shared" si="4"/>
        <v>Birch CreekAIRPORT EQUIPMENT STG</v>
      </c>
      <c r="C268" s="6" t="s">
        <v>835</v>
      </c>
      <c r="D268" s="6" t="s">
        <v>4762</v>
      </c>
      <c r="E268" s="6"/>
      <c r="F268" s="6"/>
      <c r="G268" s="6">
        <v>1600</v>
      </c>
      <c r="H268" s="6">
        <v>1986</v>
      </c>
      <c r="I268" s="6">
        <v>2</v>
      </c>
      <c r="J268" s="6" t="s">
        <v>4582</v>
      </c>
      <c r="K268" s="6">
        <v>8</v>
      </c>
      <c r="L268" s="6" t="s">
        <v>4583</v>
      </c>
      <c r="M268" s="6">
        <v>2</v>
      </c>
      <c r="N268" s="6" t="s">
        <v>4543</v>
      </c>
      <c r="O268" s="6" t="s">
        <v>4585</v>
      </c>
      <c r="P268" s="6" t="s">
        <v>4549</v>
      </c>
      <c r="Q268" s="6" t="s">
        <v>4549</v>
      </c>
      <c r="R268" s="6" t="s">
        <v>4549</v>
      </c>
      <c r="S268" s="6" t="s">
        <v>4549</v>
      </c>
      <c r="T268" s="6"/>
      <c r="U268" s="6"/>
      <c r="V268" s="6"/>
      <c r="W268" s="6"/>
      <c r="X268" s="6"/>
      <c r="Y268" s="6"/>
      <c r="Z268" s="6"/>
      <c r="AA268" s="6"/>
      <c r="AB268" s="6" t="s">
        <v>4549</v>
      </c>
    </row>
    <row r="269" spans="1:28">
      <c r="A269" s="6">
        <v>138</v>
      </c>
      <c r="B269" s="6" t="str">
        <f t="shared" si="4"/>
        <v>Birch CreekDot Hanger</v>
      </c>
      <c r="C269" s="6" t="s">
        <v>835</v>
      </c>
      <c r="D269" s="6" t="s">
        <v>4763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 t="s">
        <v>4585</v>
      </c>
      <c r="P269" s="6" t="s">
        <v>4549</v>
      </c>
      <c r="Q269" s="6" t="s">
        <v>4549</v>
      </c>
      <c r="R269" s="6" t="s">
        <v>4549</v>
      </c>
      <c r="S269" s="6" t="s">
        <v>4549</v>
      </c>
      <c r="T269" s="6"/>
      <c r="U269" s="6"/>
      <c r="V269" s="6"/>
      <c r="W269" s="6"/>
      <c r="X269" s="6"/>
      <c r="Y269" s="6"/>
      <c r="Z269" s="6"/>
      <c r="AA269" s="6"/>
      <c r="AB269" s="6" t="s">
        <v>4549</v>
      </c>
    </row>
    <row r="270" spans="1:28">
      <c r="A270" s="6">
        <v>138</v>
      </c>
      <c r="B270" s="6" t="str">
        <f t="shared" si="4"/>
        <v>Birch CreekGCI Dish Bldg</v>
      </c>
      <c r="C270" s="6" t="s">
        <v>835</v>
      </c>
      <c r="D270" s="6" t="s">
        <v>4764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 t="s">
        <v>4549</v>
      </c>
      <c r="Q270" s="6" t="s">
        <v>4549</v>
      </c>
      <c r="R270" s="6" t="s">
        <v>4549</v>
      </c>
      <c r="S270" s="6" t="s">
        <v>4549</v>
      </c>
      <c r="T270" s="6"/>
      <c r="U270" s="6"/>
      <c r="V270" s="6"/>
      <c r="W270" s="6"/>
      <c r="X270" s="6"/>
      <c r="Y270" s="6"/>
      <c r="Z270" s="6"/>
      <c r="AA270" s="6"/>
      <c r="AB270" s="6" t="s">
        <v>4549</v>
      </c>
    </row>
    <row r="271" spans="1:28">
      <c r="A271" s="6">
        <v>139</v>
      </c>
      <c r="B271" s="6" t="str">
        <f t="shared" si="4"/>
        <v>Brevig MissionAIRPORT ELECTRICAL</v>
      </c>
      <c r="C271" s="6" t="s">
        <v>2007</v>
      </c>
      <c r="D271" s="6" t="s">
        <v>2575</v>
      </c>
      <c r="E271" s="6"/>
      <c r="F271" s="6"/>
      <c r="G271" s="6">
        <v>96</v>
      </c>
      <c r="H271" s="6">
        <v>2000</v>
      </c>
      <c r="I271" s="6">
        <v>8</v>
      </c>
      <c r="J271" s="6" t="s">
        <v>4555</v>
      </c>
      <c r="K271" s="6">
        <v>31</v>
      </c>
      <c r="L271" s="6" t="s">
        <v>4592</v>
      </c>
      <c r="M271" s="6">
        <v>2</v>
      </c>
      <c r="N271" s="6" t="s">
        <v>4543</v>
      </c>
      <c r="O271" s="6" t="s">
        <v>4585</v>
      </c>
      <c r="P271" s="6" t="s">
        <v>4549</v>
      </c>
      <c r="Q271" s="6" t="s">
        <v>4549</v>
      </c>
      <c r="R271" s="6" t="s">
        <v>4549</v>
      </c>
      <c r="S271" s="6" t="s">
        <v>4549</v>
      </c>
      <c r="T271" s="6"/>
      <c r="U271" s="6"/>
      <c r="V271" s="6"/>
      <c r="W271" s="6"/>
      <c r="X271" s="6"/>
      <c r="Y271" s="6"/>
      <c r="Z271" s="6"/>
      <c r="AA271" s="6"/>
      <c r="AB271" s="6" t="s">
        <v>4549</v>
      </c>
    </row>
    <row r="272" spans="1:28">
      <c r="A272" s="6">
        <v>139</v>
      </c>
      <c r="B272" s="6" t="str">
        <f t="shared" si="4"/>
        <v>Brevig MissionBrevig Mission Lutheran Church</v>
      </c>
      <c r="C272" s="6" t="s">
        <v>2007</v>
      </c>
      <c r="D272" s="6" t="s">
        <v>2443</v>
      </c>
      <c r="E272" s="6" t="s">
        <v>4765</v>
      </c>
      <c r="F272" s="6"/>
      <c r="G272" s="6">
        <v>5000</v>
      </c>
      <c r="H272" s="6">
        <v>2004</v>
      </c>
      <c r="I272" s="6">
        <v>3</v>
      </c>
      <c r="J272" s="6" t="s">
        <v>4541</v>
      </c>
      <c r="K272" s="6">
        <v>12</v>
      </c>
      <c r="L272" s="6" t="s">
        <v>4586</v>
      </c>
      <c r="M272" s="6">
        <v>2</v>
      </c>
      <c r="N272" s="6" t="s">
        <v>4543</v>
      </c>
      <c r="O272" s="6" t="s">
        <v>4766</v>
      </c>
      <c r="P272" s="6" t="s">
        <v>4549</v>
      </c>
      <c r="Q272" s="6" t="s">
        <v>4549</v>
      </c>
      <c r="R272" s="6" t="s">
        <v>4549</v>
      </c>
      <c r="S272" s="6" t="s">
        <v>4549</v>
      </c>
      <c r="T272" s="6"/>
      <c r="U272" s="6"/>
      <c r="V272" s="6" t="s">
        <v>4767</v>
      </c>
      <c r="W272" s="6"/>
      <c r="X272" s="6"/>
      <c r="Y272" s="6"/>
      <c r="Z272" s="6">
        <v>7200</v>
      </c>
      <c r="AA272" s="6"/>
      <c r="AB272" s="6" t="s">
        <v>4549</v>
      </c>
    </row>
    <row r="273" spans="1:28">
      <c r="A273" s="6">
        <v>139</v>
      </c>
      <c r="B273" s="6" t="str">
        <f t="shared" si="4"/>
        <v>Brevig MissionBrevig Muit Store</v>
      </c>
      <c r="C273" s="6" t="s">
        <v>2007</v>
      </c>
      <c r="D273" s="6" t="s">
        <v>2190</v>
      </c>
      <c r="E273" s="6" t="s">
        <v>4768</v>
      </c>
      <c r="F273" s="6"/>
      <c r="G273" s="6">
        <v>3750</v>
      </c>
      <c r="H273" s="6">
        <v>1990</v>
      </c>
      <c r="I273" s="6">
        <v>7</v>
      </c>
      <c r="J273" s="6" t="s">
        <v>4578</v>
      </c>
      <c r="K273" s="6">
        <v>26</v>
      </c>
      <c r="L273" s="6" t="s">
        <v>2194</v>
      </c>
      <c r="M273" s="6">
        <v>3</v>
      </c>
      <c r="N273" s="6" t="s">
        <v>4570</v>
      </c>
      <c r="O273" s="6" t="s">
        <v>4769</v>
      </c>
      <c r="P273" s="6" t="s">
        <v>4549</v>
      </c>
      <c r="Q273" s="6" t="s">
        <v>4549</v>
      </c>
      <c r="R273" s="6" t="s">
        <v>4549</v>
      </c>
      <c r="S273" s="6" t="s">
        <v>4549</v>
      </c>
      <c r="T273" s="6"/>
      <c r="U273" s="6"/>
      <c r="V273" s="6" t="s">
        <v>2489</v>
      </c>
      <c r="W273" s="6"/>
      <c r="X273" s="6"/>
      <c r="Y273" s="6"/>
      <c r="Z273" s="6">
        <v>112488</v>
      </c>
      <c r="AA273" s="6"/>
      <c r="AB273" s="6" t="s">
        <v>4549</v>
      </c>
    </row>
    <row r="274" spans="1:28">
      <c r="A274" s="6">
        <v>139</v>
      </c>
      <c r="B274" s="6" t="str">
        <f t="shared" si="4"/>
        <v>Brevig MissionCity Office Building</v>
      </c>
      <c r="C274" s="6" t="s">
        <v>2007</v>
      </c>
      <c r="D274" s="6" t="s">
        <v>1582</v>
      </c>
      <c r="E274" s="6" t="s">
        <v>4770</v>
      </c>
      <c r="F274" s="6"/>
      <c r="G274" s="6">
        <v>2232</v>
      </c>
      <c r="H274" s="6">
        <v>1984</v>
      </c>
      <c r="I274" s="6">
        <v>9</v>
      </c>
      <c r="J274" s="6" t="s">
        <v>1500</v>
      </c>
      <c r="K274" s="6">
        <v>34</v>
      </c>
      <c r="L274" s="6" t="s">
        <v>4551</v>
      </c>
      <c r="M274" s="6">
        <v>2</v>
      </c>
      <c r="N274" s="6" t="s">
        <v>4543</v>
      </c>
      <c r="O274" s="6" t="s">
        <v>4771</v>
      </c>
      <c r="P274" s="6" t="s">
        <v>4549</v>
      </c>
      <c r="Q274" s="6" t="s">
        <v>4549</v>
      </c>
      <c r="R274" s="6" t="s">
        <v>4549</v>
      </c>
      <c r="S274" s="6" t="s">
        <v>4549</v>
      </c>
      <c r="T274" s="6"/>
      <c r="U274" s="6"/>
      <c r="V274" s="6"/>
      <c r="W274" s="6"/>
      <c r="X274" s="6"/>
      <c r="Y274" s="6"/>
      <c r="Z274" s="6"/>
      <c r="AA274" s="144">
        <v>14817</v>
      </c>
      <c r="AB274" s="6" t="s">
        <v>4549</v>
      </c>
    </row>
    <row r="275" spans="1:28">
      <c r="A275" s="6">
        <v>139</v>
      </c>
      <c r="B275" s="6" t="str">
        <f t="shared" si="4"/>
        <v>Brevig MissionClinic</v>
      </c>
      <c r="C275" s="6" t="s">
        <v>2007</v>
      </c>
      <c r="D275" s="6" t="s">
        <v>147</v>
      </c>
      <c r="E275" s="6" t="s">
        <v>4772</v>
      </c>
      <c r="F275" s="6"/>
      <c r="G275" s="6"/>
      <c r="H275" s="6">
        <v>2009</v>
      </c>
      <c r="I275" s="6">
        <v>4</v>
      </c>
      <c r="J275" s="6" t="s">
        <v>4615</v>
      </c>
      <c r="K275" s="6">
        <v>17</v>
      </c>
      <c r="L275" s="6" t="s">
        <v>4644</v>
      </c>
      <c r="M275" s="6">
        <v>2</v>
      </c>
      <c r="N275" s="6" t="s">
        <v>4543</v>
      </c>
      <c r="O275" s="6" t="s">
        <v>4771</v>
      </c>
      <c r="P275" s="6" t="s">
        <v>4549</v>
      </c>
      <c r="Q275" s="6" t="s">
        <v>4549</v>
      </c>
      <c r="R275" s="6" t="s">
        <v>4549</v>
      </c>
      <c r="S275" s="6" t="s">
        <v>4549</v>
      </c>
      <c r="T275" s="6"/>
      <c r="U275" s="6"/>
      <c r="V275" s="6" t="s">
        <v>4773</v>
      </c>
      <c r="W275" s="6"/>
      <c r="X275" s="6"/>
      <c r="Y275" s="6"/>
      <c r="Z275" s="6"/>
      <c r="AA275" s="144">
        <v>42714</v>
      </c>
      <c r="AB275" s="6" t="s">
        <v>4549</v>
      </c>
    </row>
    <row r="276" spans="1:28">
      <c r="A276" s="6">
        <v>139</v>
      </c>
      <c r="B276" s="6" t="str">
        <f t="shared" si="4"/>
        <v>Brevig MissionCommunity Hall</v>
      </c>
      <c r="C276" s="6" t="s">
        <v>2007</v>
      </c>
      <c r="D276" s="6" t="s">
        <v>286</v>
      </c>
      <c r="E276" s="6" t="s">
        <v>4774</v>
      </c>
      <c r="F276" s="6"/>
      <c r="G276" s="6"/>
      <c r="H276" s="6">
        <v>1983</v>
      </c>
      <c r="I276" s="6">
        <v>9</v>
      </c>
      <c r="J276" s="6" t="s">
        <v>1500</v>
      </c>
      <c r="K276" s="6">
        <v>34</v>
      </c>
      <c r="L276" s="6" t="s">
        <v>4551</v>
      </c>
      <c r="M276" s="6">
        <v>2</v>
      </c>
      <c r="N276" s="6" t="s">
        <v>4543</v>
      </c>
      <c r="O276" s="6" t="s">
        <v>4771</v>
      </c>
      <c r="P276" s="6" t="s">
        <v>4549</v>
      </c>
      <c r="Q276" s="6" t="s">
        <v>4549</v>
      </c>
      <c r="R276" s="6" t="s">
        <v>4549</v>
      </c>
      <c r="S276" s="6" t="s">
        <v>4549</v>
      </c>
      <c r="T276" s="6"/>
      <c r="U276" s="6"/>
      <c r="V276" s="6" t="s">
        <v>4663</v>
      </c>
      <c r="W276" s="6"/>
      <c r="X276" s="6"/>
      <c r="Y276" s="6"/>
      <c r="Z276" s="6"/>
      <c r="AA276" s="144">
        <v>14750</v>
      </c>
      <c r="AB276" s="6" t="s">
        <v>4549</v>
      </c>
    </row>
    <row r="277" spans="1:28">
      <c r="A277" s="6">
        <v>139</v>
      </c>
      <c r="B277" s="6" t="str">
        <f t="shared" si="4"/>
        <v>Brevig MissionGarage</v>
      </c>
      <c r="C277" s="6" t="s">
        <v>2007</v>
      </c>
      <c r="D277" s="6" t="s">
        <v>372</v>
      </c>
      <c r="E277" s="6" t="s">
        <v>4775</v>
      </c>
      <c r="F277" s="6"/>
      <c r="G277" s="6"/>
      <c r="H277" s="6">
        <v>1999</v>
      </c>
      <c r="I277" s="6">
        <v>8</v>
      </c>
      <c r="J277" s="6" t="s">
        <v>4555</v>
      </c>
      <c r="K277" s="6">
        <v>28</v>
      </c>
      <c r="L277" s="6" t="s">
        <v>4556</v>
      </c>
      <c r="M277" s="6">
        <v>2</v>
      </c>
      <c r="N277" s="6" t="s">
        <v>4543</v>
      </c>
      <c r="O277" s="6" t="s">
        <v>4771</v>
      </c>
      <c r="P277" s="6" t="s">
        <v>4549</v>
      </c>
      <c r="Q277" s="6" t="s">
        <v>4549</v>
      </c>
      <c r="R277" s="6" t="s">
        <v>4549</v>
      </c>
      <c r="S277" s="6" t="s">
        <v>4549</v>
      </c>
      <c r="T277" s="6"/>
      <c r="U277" s="6"/>
      <c r="V277" s="6"/>
      <c r="W277" s="6"/>
      <c r="X277" s="6"/>
      <c r="Y277" s="6"/>
      <c r="Z277" s="6"/>
      <c r="AA277" s="144">
        <v>14981</v>
      </c>
      <c r="AB277" s="6" t="s">
        <v>4549</v>
      </c>
    </row>
    <row r="278" spans="1:28">
      <c r="A278" s="6">
        <v>139</v>
      </c>
      <c r="B278" s="6" t="str">
        <f t="shared" si="4"/>
        <v>Brevig MissionK-12 School</v>
      </c>
      <c r="C278" s="6" t="s">
        <v>2007</v>
      </c>
      <c r="D278" s="6" t="s">
        <v>544</v>
      </c>
      <c r="E278" s="6"/>
      <c r="F278" s="6"/>
      <c r="G278" s="6">
        <v>25792</v>
      </c>
      <c r="H278" s="6">
        <v>2005</v>
      </c>
      <c r="I278" s="6">
        <v>3</v>
      </c>
      <c r="J278" s="6" t="s">
        <v>4541</v>
      </c>
      <c r="K278" s="6">
        <v>9</v>
      </c>
      <c r="L278" s="6" t="s">
        <v>4575</v>
      </c>
      <c r="M278" s="6">
        <v>2</v>
      </c>
      <c r="N278" s="6" t="s">
        <v>4543</v>
      </c>
      <c r="O278" s="6" t="s">
        <v>4776</v>
      </c>
      <c r="P278" s="6" t="s">
        <v>4549</v>
      </c>
      <c r="Q278" s="6" t="s">
        <v>4549</v>
      </c>
      <c r="R278" s="6" t="s">
        <v>4549</v>
      </c>
      <c r="S278" s="6" t="s">
        <v>4549</v>
      </c>
      <c r="T278" s="6"/>
      <c r="U278" s="6"/>
      <c r="V278" s="6" t="s">
        <v>4777</v>
      </c>
      <c r="W278" s="6"/>
      <c r="X278" s="6"/>
      <c r="Y278" s="6"/>
      <c r="Z278" s="6">
        <v>235147</v>
      </c>
      <c r="AA278" s="6"/>
      <c r="AB278" s="6" t="s">
        <v>4549</v>
      </c>
    </row>
    <row r="279" spans="1:28">
      <c r="A279" s="6">
        <v>139</v>
      </c>
      <c r="B279" s="6" t="str">
        <f t="shared" si="4"/>
        <v>Brevig MissionMechanical Building</v>
      </c>
      <c r="C279" s="6" t="s">
        <v>2007</v>
      </c>
      <c r="D279" s="6" t="s">
        <v>2636</v>
      </c>
      <c r="E279" s="6"/>
      <c r="F279" s="6"/>
      <c r="G279" s="6">
        <v>672</v>
      </c>
      <c r="H279" s="6">
        <v>2005</v>
      </c>
      <c r="I279" s="6">
        <v>9</v>
      </c>
      <c r="J279" s="6" t="s">
        <v>1500</v>
      </c>
      <c r="K279" s="6">
        <v>35</v>
      </c>
      <c r="L279" s="6" t="s">
        <v>4562</v>
      </c>
      <c r="M279" s="6">
        <v>2</v>
      </c>
      <c r="N279" s="6" t="s">
        <v>4543</v>
      </c>
      <c r="O279" s="6" t="s">
        <v>4776</v>
      </c>
      <c r="P279" s="6" t="s">
        <v>4549</v>
      </c>
      <c r="Q279" s="6" t="s">
        <v>4549</v>
      </c>
      <c r="R279" s="6" t="s">
        <v>4549</v>
      </c>
      <c r="S279" s="6" t="s">
        <v>4549</v>
      </c>
      <c r="T279" s="6"/>
      <c r="U279" s="6"/>
      <c r="V279" s="6"/>
      <c r="W279" s="6"/>
      <c r="X279" s="6"/>
      <c r="Y279" s="6"/>
      <c r="Z279" s="6"/>
      <c r="AA279" s="6"/>
      <c r="AB279" s="6" t="s">
        <v>4549</v>
      </c>
    </row>
    <row r="280" spans="1:28">
      <c r="A280" s="6">
        <v>139</v>
      </c>
      <c r="B280" s="6" t="str">
        <f t="shared" si="4"/>
        <v>Brevig MissionMultipurpose Building</v>
      </c>
      <c r="C280" s="6" t="s">
        <v>2007</v>
      </c>
      <c r="D280" s="6" t="s">
        <v>2444</v>
      </c>
      <c r="E280" s="6" t="s">
        <v>4778</v>
      </c>
      <c r="F280" s="6"/>
      <c r="G280" s="6"/>
      <c r="H280" s="6">
        <v>2009</v>
      </c>
      <c r="I280" s="6">
        <v>9</v>
      </c>
      <c r="J280" s="6" t="s">
        <v>1500</v>
      </c>
      <c r="K280" s="6">
        <v>34</v>
      </c>
      <c r="L280" s="6" t="s">
        <v>4551</v>
      </c>
      <c r="M280" s="6">
        <v>2</v>
      </c>
      <c r="N280" s="6" t="s">
        <v>4543</v>
      </c>
      <c r="O280" s="6" t="s">
        <v>4771</v>
      </c>
      <c r="P280" s="6" t="s">
        <v>4549</v>
      </c>
      <c r="Q280" s="6" t="s">
        <v>4549</v>
      </c>
      <c r="R280" s="6" t="s">
        <v>4549</v>
      </c>
      <c r="S280" s="6" t="s">
        <v>4549</v>
      </c>
      <c r="T280" s="6"/>
      <c r="U280" s="6"/>
      <c r="V280" s="6" t="s">
        <v>4577</v>
      </c>
      <c r="W280" s="6"/>
      <c r="X280" s="6"/>
      <c r="Y280" s="6"/>
      <c r="Z280" s="6"/>
      <c r="AA280" s="144">
        <v>24150</v>
      </c>
      <c r="AB280" s="6" t="s">
        <v>4549</v>
      </c>
    </row>
    <row r="281" spans="1:28">
      <c r="A281" s="6">
        <v>139</v>
      </c>
      <c r="B281" s="6" t="str">
        <f t="shared" si="4"/>
        <v>Brevig MissionOther Garage</v>
      </c>
      <c r="C281" s="6" t="s">
        <v>2007</v>
      </c>
      <c r="D281" s="6" t="s">
        <v>2637</v>
      </c>
      <c r="E281" s="6" t="s">
        <v>4779</v>
      </c>
      <c r="F281" s="6"/>
      <c r="G281" s="6"/>
      <c r="H281" s="6"/>
      <c r="I281" s="6">
        <v>8</v>
      </c>
      <c r="J281" s="6" t="s">
        <v>4555</v>
      </c>
      <c r="K281" s="6">
        <v>28</v>
      </c>
      <c r="L281" s="6" t="s">
        <v>4556</v>
      </c>
      <c r="M281" s="6">
        <v>2</v>
      </c>
      <c r="N281" s="6" t="s">
        <v>4543</v>
      </c>
      <c r="O281" s="6" t="s">
        <v>4771</v>
      </c>
      <c r="P281" s="6" t="s">
        <v>4549</v>
      </c>
      <c r="Q281" s="6" t="s">
        <v>4549</v>
      </c>
      <c r="R281" s="6" t="s">
        <v>4549</v>
      </c>
      <c r="S281" s="6" t="s">
        <v>4549</v>
      </c>
      <c r="T281" s="6"/>
      <c r="U281" s="6"/>
      <c r="V281" s="6"/>
      <c r="W281" s="6"/>
      <c r="X281" s="6"/>
      <c r="Y281" s="6"/>
      <c r="Z281" s="6"/>
      <c r="AA281" s="144">
        <v>2575</v>
      </c>
      <c r="AB281" s="6" t="s">
        <v>4549</v>
      </c>
    </row>
    <row r="282" spans="1:28">
      <c r="A282" s="6">
        <v>139</v>
      </c>
      <c r="B282" s="6" t="str">
        <f t="shared" si="4"/>
        <v>Brevig MissionPortable Storage</v>
      </c>
      <c r="C282" s="6" t="s">
        <v>2007</v>
      </c>
      <c r="D282" s="6" t="s">
        <v>2009</v>
      </c>
      <c r="E282" s="6"/>
      <c r="F282" s="6"/>
      <c r="G282" s="6">
        <v>800</v>
      </c>
      <c r="H282" s="6">
        <v>1982</v>
      </c>
      <c r="I282" s="6">
        <v>2</v>
      </c>
      <c r="J282" s="6" t="s">
        <v>4582</v>
      </c>
      <c r="K282" s="6">
        <v>8</v>
      </c>
      <c r="L282" s="6" t="s">
        <v>4583</v>
      </c>
      <c r="M282" s="6">
        <v>2</v>
      </c>
      <c r="N282" s="6" t="s">
        <v>4543</v>
      </c>
      <c r="O282" s="6" t="s">
        <v>4776</v>
      </c>
      <c r="P282" s="6" t="s">
        <v>4549</v>
      </c>
      <c r="Q282" s="6" t="s">
        <v>4549</v>
      </c>
      <c r="R282" s="6" t="s">
        <v>4549</v>
      </c>
      <c r="S282" s="6" t="s">
        <v>4549</v>
      </c>
      <c r="T282" s="6"/>
      <c r="U282" s="6"/>
      <c r="V282" s="6"/>
      <c r="W282" s="6"/>
      <c r="X282" s="6"/>
      <c r="Y282" s="6"/>
      <c r="Z282" s="6"/>
      <c r="AA282" s="6"/>
      <c r="AB282" s="6" t="s">
        <v>4549</v>
      </c>
    </row>
    <row r="283" spans="1:28">
      <c r="A283" s="6">
        <v>139</v>
      </c>
      <c r="B283" s="6" t="str">
        <f t="shared" si="4"/>
        <v>Brevig MissionSchool Garage</v>
      </c>
      <c r="C283" s="6" t="s">
        <v>2007</v>
      </c>
      <c r="D283" s="6" t="s">
        <v>1122</v>
      </c>
      <c r="E283" s="6"/>
      <c r="F283" s="6"/>
      <c r="G283" s="6">
        <v>672</v>
      </c>
      <c r="H283" s="6">
        <v>2010</v>
      </c>
      <c r="I283" s="6">
        <v>8</v>
      </c>
      <c r="J283" s="6" t="s">
        <v>4555</v>
      </c>
      <c r="K283" s="6">
        <v>28</v>
      </c>
      <c r="L283" s="6" t="s">
        <v>4556</v>
      </c>
      <c r="M283" s="6">
        <v>2</v>
      </c>
      <c r="N283" s="6" t="s">
        <v>4543</v>
      </c>
      <c r="O283" s="6" t="s">
        <v>4776</v>
      </c>
      <c r="P283" s="6" t="s">
        <v>4549</v>
      </c>
      <c r="Q283" s="6" t="s">
        <v>4549</v>
      </c>
      <c r="R283" s="6" t="s">
        <v>4549</v>
      </c>
      <c r="S283" s="6" t="s">
        <v>4549</v>
      </c>
      <c r="T283" s="6"/>
      <c r="U283" s="6"/>
      <c r="V283" s="6"/>
      <c r="W283" s="6"/>
      <c r="X283" s="6"/>
      <c r="Y283" s="6"/>
      <c r="Z283" s="6"/>
      <c r="AA283" s="6"/>
      <c r="AB283" s="6" t="s">
        <v>4549</v>
      </c>
    </row>
    <row r="284" spans="1:28">
      <c r="A284" s="6">
        <v>139</v>
      </c>
      <c r="B284" s="6" t="str">
        <f t="shared" si="4"/>
        <v>Brevig MissionSREB</v>
      </c>
      <c r="C284" s="6" t="s">
        <v>2007</v>
      </c>
      <c r="D284" s="6" t="s">
        <v>399</v>
      </c>
      <c r="E284" s="6"/>
      <c r="F284" s="6"/>
      <c r="G284" s="6">
        <v>2000</v>
      </c>
      <c r="H284" s="6">
        <v>1999</v>
      </c>
      <c r="I284" s="6">
        <v>2</v>
      </c>
      <c r="J284" s="6" t="s">
        <v>4582</v>
      </c>
      <c r="K284" s="6">
        <v>8</v>
      </c>
      <c r="L284" s="6" t="s">
        <v>4583</v>
      </c>
      <c r="M284" s="6">
        <v>2</v>
      </c>
      <c r="N284" s="6" t="s">
        <v>4543</v>
      </c>
      <c r="O284" s="6" t="s">
        <v>4585</v>
      </c>
      <c r="P284" s="6" t="s">
        <v>4549</v>
      </c>
      <c r="Q284" s="6" t="s">
        <v>4549</v>
      </c>
      <c r="R284" s="6" t="s">
        <v>4549</v>
      </c>
      <c r="S284" s="6" t="s">
        <v>4549</v>
      </c>
      <c r="T284" s="6"/>
      <c r="U284" s="6"/>
      <c r="V284" s="6"/>
      <c r="W284" s="6"/>
      <c r="X284" s="6"/>
      <c r="Y284" s="6"/>
      <c r="Z284" s="6"/>
      <c r="AA284" s="6"/>
      <c r="AB284" s="6" t="s">
        <v>4549</v>
      </c>
    </row>
    <row r="285" spans="1:28">
      <c r="A285" s="6">
        <v>139</v>
      </c>
      <c r="B285" s="6" t="str">
        <f t="shared" si="4"/>
        <v>Brevig MissionStorage Buildin BIA</v>
      </c>
      <c r="C285" s="6" t="s">
        <v>2007</v>
      </c>
      <c r="D285" s="6" t="s">
        <v>2008</v>
      </c>
      <c r="E285" s="6"/>
      <c r="F285" s="6"/>
      <c r="G285" s="6">
        <v>780</v>
      </c>
      <c r="H285" s="6">
        <v>1964</v>
      </c>
      <c r="I285" s="6">
        <v>2</v>
      </c>
      <c r="J285" s="6" t="s">
        <v>4582</v>
      </c>
      <c r="K285" s="6">
        <v>8</v>
      </c>
      <c r="L285" s="6" t="s">
        <v>4583</v>
      </c>
      <c r="M285" s="6">
        <v>2</v>
      </c>
      <c r="N285" s="6" t="s">
        <v>4543</v>
      </c>
      <c r="O285" s="6" t="s">
        <v>4776</v>
      </c>
      <c r="P285" s="6" t="s">
        <v>4549</v>
      </c>
      <c r="Q285" s="6" t="s">
        <v>4549</v>
      </c>
      <c r="R285" s="6" t="s">
        <v>4549</v>
      </c>
      <c r="S285" s="6" t="s">
        <v>4549</v>
      </c>
      <c r="T285" s="6"/>
      <c r="U285" s="6"/>
      <c r="V285" s="6"/>
      <c r="W285" s="6"/>
      <c r="X285" s="6"/>
      <c r="Y285" s="6"/>
      <c r="Z285" s="6"/>
      <c r="AA285" s="6"/>
      <c r="AB285" s="6" t="s">
        <v>4549</v>
      </c>
    </row>
    <row r="286" spans="1:28">
      <c r="A286" s="6">
        <v>139</v>
      </c>
      <c r="B286" s="6" t="str">
        <f t="shared" si="4"/>
        <v>Brevig MissionStorage Building</v>
      </c>
      <c r="C286" s="6" t="s">
        <v>2007</v>
      </c>
      <c r="D286" s="6" t="s">
        <v>233</v>
      </c>
      <c r="E286" s="6"/>
      <c r="F286" s="6"/>
      <c r="G286" s="6">
        <v>375</v>
      </c>
      <c r="H286" s="6">
        <v>1985</v>
      </c>
      <c r="I286" s="6">
        <v>2</v>
      </c>
      <c r="J286" s="6" t="s">
        <v>4582</v>
      </c>
      <c r="K286" s="6">
        <v>8</v>
      </c>
      <c r="L286" s="6" t="s">
        <v>4583</v>
      </c>
      <c r="M286" s="6">
        <v>2</v>
      </c>
      <c r="N286" s="6" t="s">
        <v>4543</v>
      </c>
      <c r="O286" s="6" t="s">
        <v>4776</v>
      </c>
      <c r="P286" s="6" t="s">
        <v>4549</v>
      </c>
      <c r="Q286" s="6" t="s">
        <v>4549</v>
      </c>
      <c r="R286" s="6" t="s">
        <v>4549</v>
      </c>
      <c r="S286" s="6" t="s">
        <v>4549</v>
      </c>
      <c r="T286" s="6"/>
      <c r="U286" s="6"/>
      <c r="V286" s="6"/>
      <c r="W286" s="6"/>
      <c r="X286" s="6"/>
      <c r="Y286" s="6"/>
      <c r="Z286" s="6"/>
      <c r="AA286" s="6"/>
      <c r="AB286" s="6" t="s">
        <v>4549</v>
      </c>
    </row>
    <row r="287" spans="1:28">
      <c r="A287" s="6">
        <v>139</v>
      </c>
      <c r="B287" s="6" t="str">
        <f t="shared" si="4"/>
        <v>Brevig MissionVoc Ed Metal Shop</v>
      </c>
      <c r="C287" s="6" t="s">
        <v>2007</v>
      </c>
      <c r="D287" s="6" t="s">
        <v>3369</v>
      </c>
      <c r="E287" s="6"/>
      <c r="F287" s="6"/>
      <c r="G287" s="6">
        <v>896</v>
      </c>
      <c r="H287" s="6">
        <v>2008</v>
      </c>
      <c r="I287" s="6">
        <v>3</v>
      </c>
      <c r="J287" s="6" t="s">
        <v>4541</v>
      </c>
      <c r="K287" s="6">
        <v>9</v>
      </c>
      <c r="L287" s="6" t="s">
        <v>4575</v>
      </c>
      <c r="M287" s="6">
        <v>2</v>
      </c>
      <c r="N287" s="6" t="s">
        <v>4543</v>
      </c>
      <c r="O287" s="6" t="s">
        <v>4776</v>
      </c>
      <c r="P287" s="6" t="s">
        <v>4549</v>
      </c>
      <c r="Q287" s="6" t="s">
        <v>4549</v>
      </c>
      <c r="R287" s="6" t="s">
        <v>4549</v>
      </c>
      <c r="S287" s="6" t="s">
        <v>4549</v>
      </c>
      <c r="T287" s="6"/>
      <c r="U287" s="6"/>
      <c r="V287" s="6"/>
      <c r="W287" s="6"/>
      <c r="X287" s="6"/>
      <c r="Y287" s="6"/>
      <c r="Z287" s="6"/>
      <c r="AA287" s="6"/>
      <c r="AB287" s="6" t="s">
        <v>4549</v>
      </c>
    </row>
    <row r="288" spans="1:28">
      <c r="A288" s="6">
        <v>139</v>
      </c>
      <c r="B288" s="6" t="str">
        <f t="shared" si="4"/>
        <v>Brevig MissionVoc Ed Wood Shop</v>
      </c>
      <c r="C288" s="6" t="s">
        <v>2007</v>
      </c>
      <c r="D288" s="6" t="s">
        <v>3370</v>
      </c>
      <c r="E288" s="6"/>
      <c r="F288" s="6"/>
      <c r="G288" s="6">
        <v>1008</v>
      </c>
      <c r="H288" s="6">
        <v>2002</v>
      </c>
      <c r="I288" s="6">
        <v>3</v>
      </c>
      <c r="J288" s="6" t="s">
        <v>4541</v>
      </c>
      <c r="K288" s="6">
        <v>9</v>
      </c>
      <c r="L288" s="6" t="s">
        <v>4575</v>
      </c>
      <c r="M288" s="6">
        <v>2</v>
      </c>
      <c r="N288" s="6" t="s">
        <v>4543</v>
      </c>
      <c r="O288" s="6" t="s">
        <v>4776</v>
      </c>
      <c r="P288" s="6" t="s">
        <v>4549</v>
      </c>
      <c r="Q288" s="6" t="s">
        <v>4549</v>
      </c>
      <c r="R288" s="6" t="s">
        <v>4549</v>
      </c>
      <c r="S288" s="6" t="s">
        <v>4549</v>
      </c>
      <c r="T288" s="6"/>
      <c r="U288" s="6"/>
      <c r="V288" s="6"/>
      <c r="W288" s="6"/>
      <c r="X288" s="6"/>
      <c r="Y288" s="6"/>
      <c r="Z288" s="6"/>
      <c r="AA288" s="6"/>
      <c r="AB288" s="6" t="s">
        <v>4549</v>
      </c>
    </row>
    <row r="289" spans="1:28">
      <c r="A289" s="6">
        <v>139</v>
      </c>
      <c r="B289" s="6" t="str">
        <f t="shared" si="4"/>
        <v>Brevig MissionVPO Office</v>
      </c>
      <c r="C289" s="6" t="s">
        <v>2007</v>
      </c>
      <c r="D289" s="6" t="s">
        <v>2322</v>
      </c>
      <c r="E289" s="6" t="s">
        <v>4780</v>
      </c>
      <c r="F289" s="6"/>
      <c r="G289" s="6"/>
      <c r="H289" s="6">
        <v>1976</v>
      </c>
      <c r="I289" s="6">
        <v>9</v>
      </c>
      <c r="J289" s="6" t="s">
        <v>1500</v>
      </c>
      <c r="K289" s="6">
        <v>11</v>
      </c>
      <c r="L289" s="6" t="s">
        <v>4542</v>
      </c>
      <c r="M289" s="6">
        <v>2</v>
      </c>
      <c r="N289" s="6" t="s">
        <v>4543</v>
      </c>
      <c r="O289" s="6" t="s">
        <v>4771</v>
      </c>
      <c r="P289" s="6" t="s">
        <v>4549</v>
      </c>
      <c r="Q289" s="6" t="s">
        <v>4549</v>
      </c>
      <c r="R289" s="6" t="s">
        <v>4549</v>
      </c>
      <c r="S289" s="6" t="s">
        <v>4549</v>
      </c>
      <c r="T289" s="6"/>
      <c r="U289" s="6"/>
      <c r="V289" s="6" t="s">
        <v>4781</v>
      </c>
      <c r="W289" s="6"/>
      <c r="X289" s="6"/>
      <c r="Y289" s="6"/>
      <c r="Z289" s="6"/>
      <c r="AA289" s="144">
        <v>1649</v>
      </c>
      <c r="AB289" s="6" t="s">
        <v>4549</v>
      </c>
    </row>
    <row r="290" spans="1:28">
      <c r="A290" s="6">
        <v>139</v>
      </c>
      <c r="B290" s="6" t="str">
        <f t="shared" si="4"/>
        <v>Brevig MissionW&amp;S Camp</v>
      </c>
      <c r="C290" s="6" t="s">
        <v>2007</v>
      </c>
      <c r="D290" s="6" t="s">
        <v>2633</v>
      </c>
      <c r="E290" s="6"/>
      <c r="F290" s="6"/>
      <c r="G290" s="6"/>
      <c r="H290" s="6"/>
      <c r="I290" s="6">
        <v>8</v>
      </c>
      <c r="J290" s="6" t="s">
        <v>4555</v>
      </c>
      <c r="K290" s="6">
        <v>31</v>
      </c>
      <c r="L290" s="6" t="s">
        <v>4592</v>
      </c>
      <c r="M290" s="6">
        <v>2</v>
      </c>
      <c r="N290" s="6" t="s">
        <v>4543</v>
      </c>
      <c r="O290" s="6" t="s">
        <v>4771</v>
      </c>
      <c r="P290" s="6" t="s">
        <v>4549</v>
      </c>
      <c r="Q290" s="6" t="s">
        <v>4549</v>
      </c>
      <c r="R290" s="6" t="s">
        <v>4549</v>
      </c>
      <c r="S290" s="6" t="s">
        <v>4549</v>
      </c>
      <c r="T290" s="6"/>
      <c r="U290" s="6"/>
      <c r="V290" s="6" t="s">
        <v>4663</v>
      </c>
      <c r="W290" s="6"/>
      <c r="X290" s="6"/>
      <c r="Y290" s="6"/>
      <c r="Z290" s="6"/>
      <c r="AA290" s="144">
        <v>52451</v>
      </c>
      <c r="AB290" s="6" t="s">
        <v>4549</v>
      </c>
    </row>
    <row r="291" spans="1:28">
      <c r="A291" s="6">
        <v>139</v>
      </c>
      <c r="B291" s="6" t="str">
        <f t="shared" si="4"/>
        <v>Brevig MissionWater Treatment Plant</v>
      </c>
      <c r="C291" s="6" t="s">
        <v>2007</v>
      </c>
      <c r="D291" s="6" t="s">
        <v>66</v>
      </c>
      <c r="E291" s="6" t="s">
        <v>4782</v>
      </c>
      <c r="F291" s="6"/>
      <c r="G291" s="6"/>
      <c r="H291" s="6">
        <v>2000</v>
      </c>
      <c r="I291" s="6">
        <v>8</v>
      </c>
      <c r="J291" s="6" t="s">
        <v>4555</v>
      </c>
      <c r="K291" s="6">
        <v>31</v>
      </c>
      <c r="L291" s="6" t="s">
        <v>4592</v>
      </c>
      <c r="M291" s="6">
        <v>2</v>
      </c>
      <c r="N291" s="6" t="s">
        <v>4543</v>
      </c>
      <c r="O291" s="6" t="s">
        <v>4771</v>
      </c>
      <c r="P291" s="6" t="s">
        <v>4549</v>
      </c>
      <c r="Q291" s="6" t="s">
        <v>4549</v>
      </c>
      <c r="R291" s="6" t="s">
        <v>4549</v>
      </c>
      <c r="S291" s="6" t="s">
        <v>4549</v>
      </c>
      <c r="T291" s="6"/>
      <c r="U291" s="6"/>
      <c r="V291" s="6"/>
      <c r="W291" s="6"/>
      <c r="X291" s="6"/>
      <c r="Y291" s="6"/>
      <c r="Z291" s="6"/>
      <c r="AA291" s="144">
        <v>16856</v>
      </c>
      <c r="AB291" s="6" t="s">
        <v>4549</v>
      </c>
    </row>
    <row r="292" spans="1:28">
      <c r="A292" s="6">
        <v>141</v>
      </c>
      <c r="B292" s="6" t="str">
        <f t="shared" si="4"/>
        <v>BucklandAIRPORT ELECTRICAL</v>
      </c>
      <c r="C292" s="6" t="s">
        <v>2010</v>
      </c>
      <c r="D292" s="6" t="s">
        <v>2575</v>
      </c>
      <c r="E292" s="6"/>
      <c r="F292" s="6"/>
      <c r="G292" s="6">
        <v>96</v>
      </c>
      <c r="H292" s="6">
        <v>2000</v>
      </c>
      <c r="I292" s="6">
        <v>8</v>
      </c>
      <c r="J292" s="6" t="s">
        <v>4555</v>
      </c>
      <c r="K292" s="6">
        <v>31</v>
      </c>
      <c r="L292" s="6" t="s">
        <v>4592</v>
      </c>
      <c r="M292" s="6">
        <v>2</v>
      </c>
      <c r="N292" s="6" t="s">
        <v>4543</v>
      </c>
      <c r="O292" s="6" t="s">
        <v>4585</v>
      </c>
      <c r="P292" s="6" t="s">
        <v>4549</v>
      </c>
      <c r="Q292" s="6" t="s">
        <v>4549</v>
      </c>
      <c r="R292" s="6" t="s">
        <v>4549</v>
      </c>
      <c r="S292" s="6" t="s">
        <v>4549</v>
      </c>
      <c r="T292" s="6"/>
      <c r="U292" s="6"/>
      <c r="V292" s="6"/>
      <c r="W292" s="6"/>
      <c r="X292" s="6"/>
      <c r="Y292" s="6"/>
      <c r="Z292" s="6"/>
      <c r="AA292" s="6"/>
      <c r="AB292" s="6" t="s">
        <v>4549</v>
      </c>
    </row>
    <row r="293" spans="1:28">
      <c r="A293" s="6">
        <v>141</v>
      </c>
      <c r="B293" s="6" t="str">
        <f t="shared" si="4"/>
        <v>BucklandBuckland Friends Church</v>
      </c>
      <c r="C293" s="6" t="s">
        <v>2010</v>
      </c>
      <c r="D293" s="6" t="s">
        <v>2445</v>
      </c>
      <c r="E293" s="6" t="s">
        <v>4783</v>
      </c>
      <c r="F293" s="6">
        <v>1</v>
      </c>
      <c r="G293" s="6">
        <v>6000</v>
      </c>
      <c r="H293" s="6">
        <v>1980</v>
      </c>
      <c r="I293" s="6">
        <v>3</v>
      </c>
      <c r="J293" s="6" t="s">
        <v>4541</v>
      </c>
      <c r="K293" s="6">
        <v>12</v>
      </c>
      <c r="L293" s="6" t="s">
        <v>4586</v>
      </c>
      <c r="M293" s="6">
        <v>2</v>
      </c>
      <c r="N293" s="6" t="s">
        <v>4543</v>
      </c>
      <c r="O293" s="6" t="s">
        <v>4784</v>
      </c>
      <c r="P293" s="6" t="s">
        <v>4549</v>
      </c>
      <c r="Q293" s="6" t="s">
        <v>4549</v>
      </c>
      <c r="R293" s="6" t="s">
        <v>4549</v>
      </c>
      <c r="S293" s="6" t="s">
        <v>4549</v>
      </c>
      <c r="T293" s="6"/>
      <c r="U293" s="6"/>
      <c r="V293" s="6" t="s">
        <v>4785</v>
      </c>
      <c r="W293" s="6"/>
      <c r="X293" s="6"/>
      <c r="Y293" s="6"/>
      <c r="Z293" s="6"/>
      <c r="AA293" s="6"/>
      <c r="AB293" s="6" t="s">
        <v>4549</v>
      </c>
    </row>
    <row r="294" spans="1:28">
      <c r="A294" s="6">
        <v>141</v>
      </c>
      <c r="B294" s="6" t="str">
        <f t="shared" si="4"/>
        <v>BucklandBuckland Native Store</v>
      </c>
      <c r="C294" s="6" t="s">
        <v>2010</v>
      </c>
      <c r="D294" s="6" t="s">
        <v>2191</v>
      </c>
      <c r="E294" s="6"/>
      <c r="F294" s="6">
        <v>1</v>
      </c>
      <c r="G294" s="6"/>
      <c r="H294" s="6"/>
      <c r="I294" s="6">
        <v>7</v>
      </c>
      <c r="J294" s="6" t="s">
        <v>4578</v>
      </c>
      <c r="K294" s="6">
        <v>25</v>
      </c>
      <c r="L294" s="6" t="s">
        <v>4579</v>
      </c>
      <c r="M294" s="6">
        <v>3</v>
      </c>
      <c r="N294" s="6" t="s">
        <v>4570</v>
      </c>
      <c r="O294" s="6" t="s">
        <v>4786</v>
      </c>
      <c r="P294" s="6" t="s">
        <v>4549</v>
      </c>
      <c r="Q294" s="6" t="s">
        <v>4549</v>
      </c>
      <c r="R294" s="6" t="s">
        <v>4549</v>
      </c>
      <c r="S294" s="6" t="s">
        <v>4549</v>
      </c>
      <c r="T294" s="6"/>
      <c r="U294" s="6"/>
      <c r="V294" s="6"/>
      <c r="W294" s="6"/>
      <c r="X294" s="6"/>
      <c r="Y294" s="6"/>
      <c r="Z294" s="6"/>
      <c r="AA294" s="6"/>
      <c r="AB294" s="6" t="s">
        <v>4549</v>
      </c>
    </row>
    <row r="295" spans="1:28">
      <c r="A295" s="6">
        <v>141</v>
      </c>
      <c r="B295" s="6" t="str">
        <f t="shared" si="4"/>
        <v>BucklandBuckland Post Office</v>
      </c>
      <c r="C295" s="6" t="s">
        <v>2010</v>
      </c>
      <c r="D295" s="6" t="s">
        <v>3022</v>
      </c>
      <c r="E295" s="6" t="s">
        <v>4787</v>
      </c>
      <c r="F295" s="6">
        <v>1</v>
      </c>
      <c r="G295" s="6">
        <v>480</v>
      </c>
      <c r="H295" s="6">
        <v>1987</v>
      </c>
      <c r="I295" s="6">
        <v>8</v>
      </c>
      <c r="J295" s="6" t="s">
        <v>4555</v>
      </c>
      <c r="K295" s="6">
        <v>31</v>
      </c>
      <c r="L295" s="6" t="s">
        <v>4592</v>
      </c>
      <c r="M295" s="6">
        <v>2</v>
      </c>
      <c r="N295" s="6" t="s">
        <v>4543</v>
      </c>
      <c r="O295" s="6" t="s">
        <v>1221</v>
      </c>
      <c r="P295" s="6" t="s">
        <v>4549</v>
      </c>
      <c r="Q295" s="6" t="s">
        <v>4549</v>
      </c>
      <c r="R295" s="6" t="s">
        <v>4549</v>
      </c>
      <c r="S295" s="6" t="s">
        <v>4549</v>
      </c>
      <c r="T295" s="6"/>
      <c r="U295" s="6"/>
      <c r="V295" s="6" t="s">
        <v>4788</v>
      </c>
      <c r="W295" s="6"/>
      <c r="X295" s="6"/>
      <c r="Y295" s="6"/>
      <c r="Z295" s="6"/>
      <c r="AA295" s="6"/>
      <c r="AB295" s="6" t="s">
        <v>4549</v>
      </c>
    </row>
    <row r="296" spans="1:28">
      <c r="A296" s="6">
        <v>141</v>
      </c>
      <c r="B296" s="6" t="str">
        <f t="shared" si="4"/>
        <v>BucklandCity Office Building</v>
      </c>
      <c r="C296" s="6" t="s">
        <v>2010</v>
      </c>
      <c r="D296" s="6" t="s">
        <v>1582</v>
      </c>
      <c r="E296" s="6"/>
      <c r="F296" s="6">
        <v>1</v>
      </c>
      <c r="G296" s="6"/>
      <c r="H296" s="6">
        <v>1991</v>
      </c>
      <c r="I296" s="6">
        <v>6</v>
      </c>
      <c r="J296" s="6" t="s">
        <v>377</v>
      </c>
      <c r="K296" s="6">
        <v>36</v>
      </c>
      <c r="L296" s="6" t="s">
        <v>377</v>
      </c>
      <c r="M296" s="6">
        <v>2</v>
      </c>
      <c r="N296" s="6" t="s">
        <v>4543</v>
      </c>
      <c r="O296" s="6" t="s">
        <v>4789</v>
      </c>
      <c r="P296" s="6" t="s">
        <v>4549</v>
      </c>
      <c r="Q296" s="6" t="s">
        <v>4549</v>
      </c>
      <c r="R296" s="6" t="s">
        <v>4549</v>
      </c>
      <c r="S296" s="6" t="s">
        <v>4549</v>
      </c>
      <c r="T296" s="6"/>
      <c r="U296" s="6"/>
      <c r="V296" s="6"/>
      <c r="W296" s="6"/>
      <c r="X296" s="6"/>
      <c r="Y296" s="6"/>
      <c r="Z296" s="6"/>
      <c r="AA296" s="6"/>
      <c r="AB296" s="6" t="s">
        <v>4549</v>
      </c>
    </row>
    <row r="297" spans="1:28">
      <c r="A297" s="6">
        <v>141</v>
      </c>
      <c r="B297" s="6" t="str">
        <f t="shared" si="4"/>
        <v>BucklandCommunity Building</v>
      </c>
      <c r="C297" s="6" t="s">
        <v>2010</v>
      </c>
      <c r="D297" s="6" t="s">
        <v>24</v>
      </c>
      <c r="E297" s="6"/>
      <c r="F297" s="6">
        <v>1</v>
      </c>
      <c r="G297" s="6"/>
      <c r="H297" s="6">
        <v>1960</v>
      </c>
      <c r="I297" s="6">
        <v>9</v>
      </c>
      <c r="J297" s="6" t="s">
        <v>1500</v>
      </c>
      <c r="K297" s="6">
        <v>34</v>
      </c>
      <c r="L297" s="6" t="s">
        <v>4551</v>
      </c>
      <c r="M297" s="6">
        <v>2</v>
      </c>
      <c r="N297" s="6" t="s">
        <v>4543</v>
      </c>
      <c r="O297" s="6" t="s">
        <v>4789</v>
      </c>
      <c r="P297" s="6" t="s">
        <v>4549</v>
      </c>
      <c r="Q297" s="6" t="s">
        <v>4549</v>
      </c>
      <c r="R297" s="6" t="s">
        <v>4549</v>
      </c>
      <c r="S297" s="6" t="s">
        <v>4549</v>
      </c>
      <c r="T297" s="6"/>
      <c r="U297" s="6"/>
      <c r="V297" s="6"/>
      <c r="W297" s="6"/>
      <c r="X297" s="6"/>
      <c r="Y297" s="6"/>
      <c r="Z297" s="6"/>
      <c r="AA297" s="6"/>
      <c r="AB297" s="6" t="s">
        <v>4549</v>
      </c>
    </row>
    <row r="298" spans="1:28">
      <c r="A298" s="6">
        <v>141</v>
      </c>
      <c r="B298" s="6" t="str">
        <f t="shared" si="4"/>
        <v>BucklandNative Village of Buckland Office</v>
      </c>
      <c r="C298" s="6" t="s">
        <v>2010</v>
      </c>
      <c r="D298" s="6" t="s">
        <v>3023</v>
      </c>
      <c r="E298" s="6"/>
      <c r="F298" s="6">
        <v>1</v>
      </c>
      <c r="G298" s="6">
        <v>1480</v>
      </c>
      <c r="H298" s="6">
        <v>1980</v>
      </c>
      <c r="I298" s="6">
        <v>6</v>
      </c>
      <c r="J298" s="6" t="s">
        <v>377</v>
      </c>
      <c r="K298" s="6">
        <v>36</v>
      </c>
      <c r="L298" s="6" t="s">
        <v>377</v>
      </c>
      <c r="M298" s="6">
        <v>2</v>
      </c>
      <c r="N298" s="6" t="s">
        <v>4543</v>
      </c>
      <c r="O298" s="6" t="s">
        <v>4786</v>
      </c>
      <c r="P298" s="6" t="s">
        <v>4549</v>
      </c>
      <c r="Q298" s="6" t="s">
        <v>4549</v>
      </c>
      <c r="R298" s="6" t="s">
        <v>4549</v>
      </c>
      <c r="S298" s="6" t="s">
        <v>4549</v>
      </c>
      <c r="T298" s="6"/>
      <c r="U298" s="6"/>
      <c r="V298" s="6" t="s">
        <v>4790</v>
      </c>
      <c r="W298" s="6"/>
      <c r="X298" s="6"/>
      <c r="Y298" s="6"/>
      <c r="Z298" s="6"/>
      <c r="AA298" s="144">
        <v>5305.85</v>
      </c>
      <c r="AB298" s="6" t="s">
        <v>4549</v>
      </c>
    </row>
    <row r="299" spans="1:28">
      <c r="A299" s="6">
        <v>141</v>
      </c>
      <c r="B299" s="6" t="str">
        <f t="shared" si="4"/>
        <v>BucklandSchool</v>
      </c>
      <c r="C299" s="6" t="s">
        <v>2010</v>
      </c>
      <c r="D299" s="6" t="s">
        <v>58</v>
      </c>
      <c r="E299" s="6"/>
      <c r="F299" s="6"/>
      <c r="G299" s="6">
        <v>44922</v>
      </c>
      <c r="H299" s="6">
        <v>2000</v>
      </c>
      <c r="I299" s="6">
        <v>3</v>
      </c>
      <c r="J299" s="6" t="s">
        <v>4541</v>
      </c>
      <c r="K299" s="6">
        <v>9</v>
      </c>
      <c r="L299" s="6" t="s">
        <v>4575</v>
      </c>
      <c r="M299" s="6">
        <v>2</v>
      </c>
      <c r="N299" s="6" t="s">
        <v>4543</v>
      </c>
      <c r="O299" s="6" t="s">
        <v>4664</v>
      </c>
      <c r="P299" s="6" t="s">
        <v>4549</v>
      </c>
      <c r="Q299" s="6" t="s">
        <v>4549</v>
      </c>
      <c r="R299" s="6" t="s">
        <v>4549</v>
      </c>
      <c r="S299" s="6" t="s">
        <v>4549</v>
      </c>
      <c r="T299" s="6"/>
      <c r="U299" s="6"/>
      <c r="V299" s="6" t="s">
        <v>4791</v>
      </c>
      <c r="W299" s="6"/>
      <c r="X299" s="6"/>
      <c r="Y299" s="6"/>
      <c r="Z299" s="6">
        <v>11314</v>
      </c>
      <c r="AA299" s="6"/>
      <c r="AB299" s="6" t="s">
        <v>4549</v>
      </c>
    </row>
    <row r="300" spans="1:28">
      <c r="A300" s="6">
        <v>141</v>
      </c>
      <c r="B300" s="6" t="str">
        <f t="shared" si="4"/>
        <v>BucklandSchool-Boiler Module #1</v>
      </c>
      <c r="C300" s="6" t="s">
        <v>2010</v>
      </c>
      <c r="D300" s="6" t="s">
        <v>4792</v>
      </c>
      <c r="E300" s="6"/>
      <c r="F300" s="6"/>
      <c r="G300" s="6">
        <v>160</v>
      </c>
      <c r="H300" s="6"/>
      <c r="I300" s="6">
        <v>8</v>
      </c>
      <c r="J300" s="6" t="s">
        <v>4555</v>
      </c>
      <c r="K300" s="6">
        <v>31</v>
      </c>
      <c r="L300" s="6" t="s">
        <v>4592</v>
      </c>
      <c r="M300" s="6">
        <v>2</v>
      </c>
      <c r="N300" s="6" t="s">
        <v>4543</v>
      </c>
      <c r="O300" s="6" t="s">
        <v>4664</v>
      </c>
      <c r="P300" s="6" t="s">
        <v>4549</v>
      </c>
      <c r="Q300" s="6" t="s">
        <v>4549</v>
      </c>
      <c r="R300" s="6" t="s">
        <v>4549</v>
      </c>
      <c r="S300" s="6" t="s">
        <v>4549</v>
      </c>
      <c r="T300" s="6"/>
      <c r="U300" s="6"/>
      <c r="V300" s="6"/>
      <c r="W300" s="6"/>
      <c r="X300" s="6"/>
      <c r="Y300" s="6"/>
      <c r="Z300" s="6">
        <v>158</v>
      </c>
      <c r="AA300" s="6"/>
      <c r="AB300" s="6" t="s">
        <v>4549</v>
      </c>
    </row>
    <row r="301" spans="1:28">
      <c r="A301" s="6">
        <v>141</v>
      </c>
      <c r="B301" s="6" t="str">
        <f t="shared" si="4"/>
        <v>BucklandSchool-Boiler Module #2</v>
      </c>
      <c r="C301" s="6" t="s">
        <v>2010</v>
      </c>
      <c r="D301" s="6" t="s">
        <v>4793</v>
      </c>
      <c r="E301" s="6"/>
      <c r="F301" s="6"/>
      <c r="G301" s="6">
        <v>160</v>
      </c>
      <c r="H301" s="6"/>
      <c r="I301" s="6">
        <v>8</v>
      </c>
      <c r="J301" s="6" t="s">
        <v>4555</v>
      </c>
      <c r="K301" s="6">
        <v>31</v>
      </c>
      <c r="L301" s="6" t="s">
        <v>4592</v>
      </c>
      <c r="M301" s="6">
        <v>2</v>
      </c>
      <c r="N301" s="6" t="s">
        <v>4543</v>
      </c>
      <c r="O301" s="6" t="s">
        <v>4664</v>
      </c>
      <c r="P301" s="6" t="s">
        <v>4549</v>
      </c>
      <c r="Q301" s="6" t="s">
        <v>4549</v>
      </c>
      <c r="R301" s="6" t="s">
        <v>4549</v>
      </c>
      <c r="S301" s="6" t="s">
        <v>4549</v>
      </c>
      <c r="T301" s="6"/>
      <c r="U301" s="6"/>
      <c r="V301" s="6"/>
      <c r="W301" s="6"/>
      <c r="X301" s="6"/>
      <c r="Y301" s="6"/>
      <c r="Z301" s="6">
        <v>2</v>
      </c>
      <c r="AA301" s="6"/>
      <c r="AB301" s="6" t="s">
        <v>4549</v>
      </c>
    </row>
    <row r="302" spans="1:28">
      <c r="A302" s="6">
        <v>141</v>
      </c>
      <c r="B302" s="6" t="str">
        <f t="shared" si="4"/>
        <v>BucklandSchool-Boiler Module #3</v>
      </c>
      <c r="C302" s="6" t="s">
        <v>2010</v>
      </c>
      <c r="D302" s="6" t="s">
        <v>4794</v>
      </c>
      <c r="E302" s="6"/>
      <c r="F302" s="6"/>
      <c r="G302" s="6">
        <v>160</v>
      </c>
      <c r="H302" s="6"/>
      <c r="I302" s="6">
        <v>8</v>
      </c>
      <c r="J302" s="6" t="s">
        <v>4555</v>
      </c>
      <c r="K302" s="6">
        <v>31</v>
      </c>
      <c r="L302" s="6" t="s">
        <v>4592</v>
      </c>
      <c r="M302" s="6">
        <v>2</v>
      </c>
      <c r="N302" s="6" t="s">
        <v>4543</v>
      </c>
      <c r="O302" s="6" t="s">
        <v>4664</v>
      </c>
      <c r="P302" s="6" t="s">
        <v>4549</v>
      </c>
      <c r="Q302" s="6" t="s">
        <v>4549</v>
      </c>
      <c r="R302" s="6" t="s">
        <v>4549</v>
      </c>
      <c r="S302" s="6" t="s">
        <v>4549</v>
      </c>
      <c r="T302" s="6"/>
      <c r="U302" s="6"/>
      <c r="V302" s="6"/>
      <c r="W302" s="6"/>
      <c r="X302" s="6"/>
      <c r="Y302" s="6"/>
      <c r="Z302" s="6"/>
      <c r="AA302" s="6"/>
      <c r="AB302" s="6" t="s">
        <v>4549</v>
      </c>
    </row>
    <row r="303" spans="1:28">
      <c r="A303" s="6">
        <v>141</v>
      </c>
      <c r="B303" s="6" t="str">
        <f t="shared" si="4"/>
        <v>BucklandSchool-Fire Pump Van</v>
      </c>
      <c r="C303" s="6" t="s">
        <v>2010</v>
      </c>
      <c r="D303" s="6" t="s">
        <v>4795</v>
      </c>
      <c r="E303" s="6"/>
      <c r="F303" s="6"/>
      <c r="G303" s="6">
        <v>320</v>
      </c>
      <c r="H303" s="6"/>
      <c r="I303" s="6">
        <v>8</v>
      </c>
      <c r="J303" s="6" t="s">
        <v>4555</v>
      </c>
      <c r="K303" s="6">
        <v>31</v>
      </c>
      <c r="L303" s="6" t="s">
        <v>4592</v>
      </c>
      <c r="M303" s="6">
        <v>2</v>
      </c>
      <c r="N303" s="6" t="s">
        <v>4543</v>
      </c>
      <c r="O303" s="6" t="s">
        <v>4664</v>
      </c>
      <c r="P303" s="6" t="s">
        <v>4549</v>
      </c>
      <c r="Q303" s="6" t="s">
        <v>4549</v>
      </c>
      <c r="R303" s="6" t="s">
        <v>4549</v>
      </c>
      <c r="S303" s="6" t="s">
        <v>4549</v>
      </c>
      <c r="T303" s="6"/>
      <c r="U303" s="6"/>
      <c r="V303" s="6"/>
      <c r="W303" s="6"/>
      <c r="X303" s="6"/>
      <c r="Y303" s="6"/>
      <c r="Z303" s="6"/>
      <c r="AA303" s="6"/>
      <c r="AB303" s="6" t="s">
        <v>4549</v>
      </c>
    </row>
    <row r="304" spans="1:28">
      <c r="A304" s="6">
        <v>141</v>
      </c>
      <c r="B304" s="6" t="str">
        <f t="shared" si="4"/>
        <v>BucklandSchool-Generator Van</v>
      </c>
      <c r="C304" s="6" t="s">
        <v>2010</v>
      </c>
      <c r="D304" s="6" t="s">
        <v>4796</v>
      </c>
      <c r="E304" s="6"/>
      <c r="F304" s="6"/>
      <c r="G304" s="6">
        <v>160</v>
      </c>
      <c r="H304" s="6"/>
      <c r="I304" s="6">
        <v>8</v>
      </c>
      <c r="J304" s="6" t="s">
        <v>4555</v>
      </c>
      <c r="K304" s="6">
        <v>31</v>
      </c>
      <c r="L304" s="6" t="s">
        <v>4592</v>
      </c>
      <c r="M304" s="6">
        <v>2</v>
      </c>
      <c r="N304" s="6" t="s">
        <v>4543</v>
      </c>
      <c r="O304" s="6" t="s">
        <v>4664</v>
      </c>
      <c r="P304" s="6" t="s">
        <v>4549</v>
      </c>
      <c r="Q304" s="6" t="s">
        <v>4549</v>
      </c>
      <c r="R304" s="6" t="s">
        <v>4549</v>
      </c>
      <c r="S304" s="6" t="s">
        <v>4549</v>
      </c>
      <c r="T304" s="6"/>
      <c r="U304" s="6"/>
      <c r="V304" s="6"/>
      <c r="W304" s="6"/>
      <c r="X304" s="6"/>
      <c r="Y304" s="6"/>
      <c r="Z304" s="6"/>
      <c r="AA304" s="6"/>
      <c r="AB304" s="6" t="s">
        <v>4549</v>
      </c>
    </row>
    <row r="305" spans="1:28">
      <c r="A305" s="6">
        <v>141</v>
      </c>
      <c r="B305" s="6" t="str">
        <f t="shared" si="4"/>
        <v>BucklandSchool-Lift Station Building</v>
      </c>
      <c r="C305" s="6" t="s">
        <v>2010</v>
      </c>
      <c r="D305" s="6" t="s">
        <v>4797</v>
      </c>
      <c r="E305" s="6"/>
      <c r="F305" s="6"/>
      <c r="G305" s="6">
        <v>120</v>
      </c>
      <c r="H305" s="6"/>
      <c r="I305" s="6">
        <v>8</v>
      </c>
      <c r="J305" s="6" t="s">
        <v>4555</v>
      </c>
      <c r="K305" s="6">
        <v>31</v>
      </c>
      <c r="L305" s="6" t="s">
        <v>4592</v>
      </c>
      <c r="M305" s="6">
        <v>2</v>
      </c>
      <c r="N305" s="6" t="s">
        <v>4543</v>
      </c>
      <c r="O305" s="6" t="s">
        <v>4664</v>
      </c>
      <c r="P305" s="6" t="s">
        <v>4549</v>
      </c>
      <c r="Q305" s="6" t="s">
        <v>4549</v>
      </c>
      <c r="R305" s="6" t="s">
        <v>4549</v>
      </c>
      <c r="S305" s="6" t="s">
        <v>4549</v>
      </c>
      <c r="T305" s="6"/>
      <c r="U305" s="6"/>
      <c r="V305" s="6"/>
      <c r="W305" s="6"/>
      <c r="X305" s="6"/>
      <c r="Y305" s="6"/>
      <c r="Z305" s="6"/>
      <c r="AA305" s="6"/>
      <c r="AB305" s="6" t="s">
        <v>4549</v>
      </c>
    </row>
    <row r="306" spans="1:28">
      <c r="A306" s="6">
        <v>141</v>
      </c>
      <c r="B306" s="6" t="str">
        <f t="shared" si="4"/>
        <v>BucklandSchool-Maintenance Shop</v>
      </c>
      <c r="C306" s="6" t="s">
        <v>2010</v>
      </c>
      <c r="D306" s="6" t="s">
        <v>4798</v>
      </c>
      <c r="E306" s="6"/>
      <c r="F306" s="6"/>
      <c r="G306" s="6">
        <v>384</v>
      </c>
      <c r="H306" s="6"/>
      <c r="I306" s="6">
        <v>8</v>
      </c>
      <c r="J306" s="6" t="s">
        <v>4555</v>
      </c>
      <c r="K306" s="6">
        <v>28</v>
      </c>
      <c r="L306" s="6" t="s">
        <v>4556</v>
      </c>
      <c r="M306" s="6">
        <v>2</v>
      </c>
      <c r="N306" s="6" t="s">
        <v>4543</v>
      </c>
      <c r="O306" s="6" t="s">
        <v>4664</v>
      </c>
      <c r="P306" s="6" t="s">
        <v>4549</v>
      </c>
      <c r="Q306" s="6" t="s">
        <v>4549</v>
      </c>
      <c r="R306" s="6" t="s">
        <v>4549</v>
      </c>
      <c r="S306" s="6" t="s">
        <v>4549</v>
      </c>
      <c r="T306" s="6"/>
      <c r="U306" s="6"/>
      <c r="V306" s="6"/>
      <c r="W306" s="6"/>
      <c r="X306" s="6"/>
      <c r="Y306" s="6"/>
      <c r="Z306" s="6"/>
      <c r="AA306" s="6"/>
      <c r="AB306" s="6" t="s">
        <v>4549</v>
      </c>
    </row>
    <row r="307" spans="1:28">
      <c r="A307" s="6">
        <v>141</v>
      </c>
      <c r="B307" s="6" t="str">
        <f t="shared" si="4"/>
        <v>BucklandShop 1</v>
      </c>
      <c r="C307" s="6" t="s">
        <v>2010</v>
      </c>
      <c r="D307" s="6" t="s">
        <v>2641</v>
      </c>
      <c r="E307" s="6"/>
      <c r="F307" s="6">
        <v>1</v>
      </c>
      <c r="G307" s="6">
        <v>4200</v>
      </c>
      <c r="H307" s="6">
        <v>2007</v>
      </c>
      <c r="I307" s="6">
        <v>8</v>
      </c>
      <c r="J307" s="6" t="s">
        <v>4555</v>
      </c>
      <c r="K307" s="6">
        <v>28</v>
      </c>
      <c r="L307" s="6" t="s">
        <v>4556</v>
      </c>
      <c r="M307" s="6">
        <v>2</v>
      </c>
      <c r="N307" s="6" t="s">
        <v>4543</v>
      </c>
      <c r="O307" s="6" t="s">
        <v>4789</v>
      </c>
      <c r="P307" s="6" t="s">
        <v>4549</v>
      </c>
      <c r="Q307" s="6" t="s">
        <v>4549</v>
      </c>
      <c r="R307" s="6" t="s">
        <v>4549</v>
      </c>
      <c r="S307" s="6" t="s">
        <v>4549</v>
      </c>
      <c r="T307" s="6"/>
      <c r="U307" s="6"/>
      <c r="V307" s="6"/>
      <c r="W307" s="6"/>
      <c r="X307" s="6"/>
      <c r="Y307" s="6"/>
      <c r="Z307" s="6"/>
      <c r="AA307" s="6"/>
      <c r="AB307" s="6" t="s">
        <v>4549</v>
      </c>
    </row>
    <row r="308" spans="1:28">
      <c r="A308" s="6">
        <v>141</v>
      </c>
      <c r="B308" s="6" t="str">
        <f t="shared" si="4"/>
        <v>BucklandShop 2</v>
      </c>
      <c r="C308" s="6" t="s">
        <v>2010</v>
      </c>
      <c r="D308" s="6" t="s">
        <v>2640</v>
      </c>
      <c r="E308" s="6"/>
      <c r="F308" s="6">
        <v>1</v>
      </c>
      <c r="G308" s="6">
        <v>3250</v>
      </c>
      <c r="H308" s="6">
        <v>1992</v>
      </c>
      <c r="I308" s="6">
        <v>8</v>
      </c>
      <c r="J308" s="6" t="s">
        <v>4555</v>
      </c>
      <c r="K308" s="6">
        <v>28</v>
      </c>
      <c r="L308" s="6" t="s">
        <v>4556</v>
      </c>
      <c r="M308" s="6">
        <v>2</v>
      </c>
      <c r="N308" s="6" t="s">
        <v>4543</v>
      </c>
      <c r="O308" s="6" t="s">
        <v>4789</v>
      </c>
      <c r="P308" s="6" t="s">
        <v>4549</v>
      </c>
      <c r="Q308" s="6" t="s">
        <v>4549</v>
      </c>
      <c r="R308" s="6" t="s">
        <v>4549</v>
      </c>
      <c r="S308" s="6" t="s">
        <v>4549</v>
      </c>
      <c r="T308" s="6"/>
      <c r="U308" s="6"/>
      <c r="V308" s="6"/>
      <c r="W308" s="6"/>
      <c r="X308" s="6"/>
      <c r="Y308" s="6"/>
      <c r="Z308" s="6"/>
      <c r="AA308" s="6"/>
      <c r="AB308" s="6" t="s">
        <v>4549</v>
      </c>
    </row>
    <row r="309" spans="1:28">
      <c r="A309" s="6">
        <v>141</v>
      </c>
      <c r="B309" s="6" t="str">
        <f t="shared" si="4"/>
        <v>BucklandSREB</v>
      </c>
      <c r="C309" s="6" t="s">
        <v>2010</v>
      </c>
      <c r="D309" s="6" t="s">
        <v>399</v>
      </c>
      <c r="E309" s="6"/>
      <c r="F309" s="6"/>
      <c r="G309" s="6">
        <v>2000</v>
      </c>
      <c r="H309" s="6">
        <v>1999</v>
      </c>
      <c r="I309" s="6">
        <v>2</v>
      </c>
      <c r="J309" s="6" t="s">
        <v>4582</v>
      </c>
      <c r="K309" s="6">
        <v>8</v>
      </c>
      <c r="L309" s="6" t="s">
        <v>4583</v>
      </c>
      <c r="M309" s="6">
        <v>2</v>
      </c>
      <c r="N309" s="6" t="s">
        <v>4543</v>
      </c>
      <c r="O309" s="6" t="s">
        <v>4585</v>
      </c>
      <c r="P309" s="6" t="s">
        <v>4549</v>
      </c>
      <c r="Q309" s="6" t="s">
        <v>4549</v>
      </c>
      <c r="R309" s="6" t="s">
        <v>4549</v>
      </c>
      <c r="S309" s="6" t="s">
        <v>4549</v>
      </c>
      <c r="T309" s="6"/>
      <c r="U309" s="6"/>
      <c r="V309" s="6"/>
      <c r="W309" s="6"/>
      <c r="X309" s="6"/>
      <c r="Y309" s="6"/>
      <c r="Z309" s="6"/>
      <c r="AA309" s="6"/>
      <c r="AB309" s="6" t="s">
        <v>4549</v>
      </c>
    </row>
    <row r="310" spans="1:28">
      <c r="A310" s="6">
        <v>141</v>
      </c>
      <c r="B310" s="6" t="str">
        <f t="shared" si="4"/>
        <v>BucklandTigautchiaq Amagiaq Health Clinic</v>
      </c>
      <c r="C310" s="6" t="s">
        <v>2010</v>
      </c>
      <c r="D310" s="6" t="s">
        <v>3239</v>
      </c>
      <c r="E310" s="6" t="s">
        <v>4799</v>
      </c>
      <c r="F310" s="6">
        <v>1</v>
      </c>
      <c r="G310" s="6">
        <v>5000</v>
      </c>
      <c r="H310" s="6">
        <v>2004</v>
      </c>
      <c r="I310" s="6">
        <v>4</v>
      </c>
      <c r="J310" s="6" t="s">
        <v>4615</v>
      </c>
      <c r="K310" s="6">
        <v>17</v>
      </c>
      <c r="L310" s="6" t="s">
        <v>4644</v>
      </c>
      <c r="M310" s="6">
        <v>2</v>
      </c>
      <c r="N310" s="6" t="s">
        <v>4543</v>
      </c>
      <c r="O310" s="6" t="s">
        <v>4660</v>
      </c>
      <c r="P310" s="6" t="s">
        <v>4549</v>
      </c>
      <c r="Q310" s="6" t="s">
        <v>4549</v>
      </c>
      <c r="R310" s="6" t="s">
        <v>4549</v>
      </c>
      <c r="S310" s="6" t="s">
        <v>4549</v>
      </c>
      <c r="T310" s="6"/>
      <c r="U310" s="6"/>
      <c r="V310" s="6" t="s">
        <v>4800</v>
      </c>
      <c r="W310" s="6"/>
      <c r="X310" s="6"/>
      <c r="Y310" s="6"/>
      <c r="Z310" s="6">
        <v>24000</v>
      </c>
      <c r="AA310" s="6"/>
      <c r="AB310" s="6" t="s">
        <v>4549</v>
      </c>
    </row>
    <row r="311" spans="1:28">
      <c r="A311" s="6">
        <v>141</v>
      </c>
      <c r="B311" s="6" t="str">
        <f t="shared" si="4"/>
        <v>BucklandWasheteria</v>
      </c>
      <c r="C311" s="6" t="s">
        <v>2010</v>
      </c>
      <c r="D311" s="6" t="s">
        <v>64</v>
      </c>
      <c r="E311" s="6"/>
      <c r="F311" s="6">
        <v>1</v>
      </c>
      <c r="G311" s="6"/>
      <c r="H311" s="6">
        <v>1985</v>
      </c>
      <c r="I311" s="6">
        <v>9</v>
      </c>
      <c r="J311" s="6" t="s">
        <v>1500</v>
      </c>
      <c r="K311" s="6">
        <v>35</v>
      </c>
      <c r="L311" s="6" t="s">
        <v>4562</v>
      </c>
      <c r="M311" s="6">
        <v>2</v>
      </c>
      <c r="N311" s="6" t="s">
        <v>4543</v>
      </c>
      <c r="O311" s="6" t="s">
        <v>4789</v>
      </c>
      <c r="P311" s="6" t="s">
        <v>4549</v>
      </c>
      <c r="Q311" s="6" t="s">
        <v>4549</v>
      </c>
      <c r="R311" s="6" t="s">
        <v>4549</v>
      </c>
      <c r="S311" s="6" t="s">
        <v>4549</v>
      </c>
      <c r="T311" s="6"/>
      <c r="U311" s="6"/>
      <c r="V311" s="6"/>
      <c r="W311" s="6"/>
      <c r="X311" s="6"/>
      <c r="Y311" s="6"/>
      <c r="Z311" s="6"/>
      <c r="AA311" s="6"/>
      <c r="AB311" s="6" t="s">
        <v>4549</v>
      </c>
    </row>
    <row r="312" spans="1:28">
      <c r="A312">
        <v>144</v>
      </c>
      <c r="B312" s="6" t="str">
        <f t="shared" si="4"/>
        <v>CantwellCantwell School</v>
      </c>
      <c r="C312" t="s">
        <v>2011</v>
      </c>
      <c r="D312" t="s">
        <v>3372</v>
      </c>
      <c r="G312">
        <v>17141</v>
      </c>
      <c r="H312">
        <v>1994</v>
      </c>
      <c r="I312">
        <v>3</v>
      </c>
      <c r="J312" t="s">
        <v>4801</v>
      </c>
      <c r="K312">
        <v>9</v>
      </c>
      <c r="L312" t="s">
        <v>4575</v>
      </c>
      <c r="M312">
        <v>2</v>
      </c>
      <c r="N312" t="s">
        <v>4543</v>
      </c>
      <c r="O312" t="s">
        <v>4802</v>
      </c>
      <c r="P312" s="6" t="s">
        <v>4549</v>
      </c>
      <c r="Q312" s="6" t="s">
        <v>4549</v>
      </c>
      <c r="R312" s="6" t="s">
        <v>4549</v>
      </c>
      <c r="S312" s="6" t="s">
        <v>4549</v>
      </c>
      <c r="Y312" s="145"/>
      <c r="AA312" s="145"/>
      <c r="AB312" s="6" t="s">
        <v>4549</v>
      </c>
    </row>
    <row r="313" spans="1:28">
      <c r="A313" s="6">
        <v>144</v>
      </c>
      <c r="B313" s="6" t="str">
        <f t="shared" si="4"/>
        <v>CantwellCantwell Community Hall</v>
      </c>
      <c r="C313" s="6" t="s">
        <v>2011</v>
      </c>
      <c r="D313" s="6" t="s">
        <v>2446</v>
      </c>
      <c r="E313" s="6"/>
      <c r="F313" s="6">
        <v>1</v>
      </c>
      <c r="G313" s="6">
        <v>2400</v>
      </c>
      <c r="H313" s="6">
        <v>1970</v>
      </c>
      <c r="I313" s="6">
        <v>9</v>
      </c>
      <c r="J313" s="6" t="s">
        <v>1500</v>
      </c>
      <c r="K313" s="6">
        <v>34</v>
      </c>
      <c r="L313" s="6" t="s">
        <v>4551</v>
      </c>
      <c r="M313" s="6">
        <v>2</v>
      </c>
      <c r="N313" s="6" t="s">
        <v>4543</v>
      </c>
      <c r="O313" s="6" t="s">
        <v>4803</v>
      </c>
      <c r="P313" s="6" t="s">
        <v>4549</v>
      </c>
      <c r="Q313" s="6" t="s">
        <v>4549</v>
      </c>
      <c r="R313" s="6" t="s">
        <v>4549</v>
      </c>
      <c r="S313" s="6" t="s">
        <v>4549</v>
      </c>
      <c r="T313" s="6"/>
      <c r="U313" s="6"/>
      <c r="V313" s="6"/>
      <c r="W313" s="6"/>
      <c r="X313" s="6"/>
      <c r="Y313" s="144">
        <v>7148</v>
      </c>
      <c r="Z313" s="6">
        <v>18825</v>
      </c>
      <c r="AA313" s="144">
        <v>3724</v>
      </c>
      <c r="AB313" s="6" t="s">
        <v>4549</v>
      </c>
    </row>
    <row r="314" spans="1:28">
      <c r="A314" s="6">
        <v>144</v>
      </c>
      <c r="B314" s="6" t="str">
        <f t="shared" si="4"/>
        <v>CantwellEAST FORK WAYSIDE</v>
      </c>
      <c r="C314" s="6" t="s">
        <v>2011</v>
      </c>
      <c r="D314" s="6" t="s">
        <v>2642</v>
      </c>
      <c r="E314" s="6" t="s">
        <v>4804</v>
      </c>
      <c r="F314" s="6"/>
      <c r="G314" s="6">
        <v>60</v>
      </c>
      <c r="H314" s="6"/>
      <c r="I314" s="6">
        <v>9</v>
      </c>
      <c r="J314" s="6" t="s">
        <v>1500</v>
      </c>
      <c r="K314" s="6">
        <v>32</v>
      </c>
      <c r="L314" s="6" t="s">
        <v>4805</v>
      </c>
      <c r="M314" s="6">
        <v>2</v>
      </c>
      <c r="N314" s="6" t="s">
        <v>4543</v>
      </c>
      <c r="O314" s="6" t="s">
        <v>4585</v>
      </c>
      <c r="P314" s="6" t="s">
        <v>4549</v>
      </c>
      <c r="Q314" s="6" t="s">
        <v>4549</v>
      </c>
      <c r="R314" s="6" t="s">
        <v>4549</v>
      </c>
      <c r="S314" s="6" t="s">
        <v>4549</v>
      </c>
      <c r="T314" s="6"/>
      <c r="U314" s="6"/>
      <c r="V314" s="6"/>
      <c r="W314" s="6"/>
      <c r="X314" s="6"/>
      <c r="Y314" s="6"/>
      <c r="Z314" s="6"/>
      <c r="AA314" s="6"/>
      <c r="AB314" s="6" t="s">
        <v>4549</v>
      </c>
    </row>
    <row r="315" spans="1:28">
      <c r="A315" s="6">
        <v>144</v>
      </c>
      <c r="B315" s="6" t="str">
        <f t="shared" si="4"/>
        <v>CantwellEAST FORK WAYSIDE</v>
      </c>
      <c r="C315" s="6" t="s">
        <v>2011</v>
      </c>
      <c r="D315" s="6" t="s">
        <v>2642</v>
      </c>
      <c r="E315" s="6" t="s">
        <v>4804</v>
      </c>
      <c r="F315" s="6"/>
      <c r="G315" s="6">
        <v>165</v>
      </c>
      <c r="H315" s="6"/>
      <c r="I315" s="6">
        <v>9</v>
      </c>
      <c r="J315" s="6" t="s">
        <v>1500</v>
      </c>
      <c r="K315" s="6">
        <v>32</v>
      </c>
      <c r="L315" s="6" t="s">
        <v>4805</v>
      </c>
      <c r="M315" s="6">
        <v>2</v>
      </c>
      <c r="N315" s="6" t="s">
        <v>4543</v>
      </c>
      <c r="O315" s="6" t="s">
        <v>4585</v>
      </c>
      <c r="P315" s="6" t="s">
        <v>4549</v>
      </c>
      <c r="Q315" s="6" t="s">
        <v>4549</v>
      </c>
      <c r="R315" s="6" t="s">
        <v>4549</v>
      </c>
      <c r="S315" s="6" t="s">
        <v>4549</v>
      </c>
      <c r="T315" s="6"/>
      <c r="U315" s="6"/>
      <c r="V315" s="6"/>
      <c r="W315" s="6"/>
      <c r="X315" s="6"/>
      <c r="Y315" s="6"/>
      <c r="Z315" s="6"/>
      <c r="AA315" s="6"/>
      <c r="AB315" s="6" t="s">
        <v>4549</v>
      </c>
    </row>
    <row r="316" spans="1:28">
      <c r="A316" s="6">
        <v>144</v>
      </c>
      <c r="B316" s="6" t="str">
        <f t="shared" si="4"/>
        <v>CantwellEAST FORK WAYSIDE</v>
      </c>
      <c r="C316" s="6" t="s">
        <v>2011</v>
      </c>
      <c r="D316" s="6" t="s">
        <v>2642</v>
      </c>
      <c r="E316" s="6" t="s">
        <v>4804</v>
      </c>
      <c r="F316" s="6"/>
      <c r="G316" s="6">
        <v>165</v>
      </c>
      <c r="H316" s="6"/>
      <c r="I316" s="6">
        <v>9</v>
      </c>
      <c r="J316" s="6" t="s">
        <v>1500</v>
      </c>
      <c r="K316" s="6">
        <v>32</v>
      </c>
      <c r="L316" s="6" t="s">
        <v>4805</v>
      </c>
      <c r="M316" s="6">
        <v>2</v>
      </c>
      <c r="N316" s="6" t="s">
        <v>4543</v>
      </c>
      <c r="O316" s="6" t="s">
        <v>4585</v>
      </c>
      <c r="P316" s="6" t="s">
        <v>4549</v>
      </c>
      <c r="Q316" s="6" t="s">
        <v>4549</v>
      </c>
      <c r="R316" s="6" t="s">
        <v>4549</v>
      </c>
      <c r="S316" s="6" t="s">
        <v>4549</v>
      </c>
      <c r="T316" s="6"/>
      <c r="U316" s="6"/>
      <c r="V316" s="6"/>
      <c r="W316" s="6"/>
      <c r="X316" s="6"/>
      <c r="Y316" s="6"/>
      <c r="Z316" s="6"/>
      <c r="AA316" s="6"/>
      <c r="AB316" s="6" t="s">
        <v>4549</v>
      </c>
    </row>
    <row r="317" spans="1:28">
      <c r="A317" s="6">
        <v>144</v>
      </c>
      <c r="B317" s="6" t="str">
        <f t="shared" si="4"/>
        <v>CantwellEAST FORK WAYSIDE</v>
      </c>
      <c r="C317" s="6" t="s">
        <v>2011</v>
      </c>
      <c r="D317" s="6" t="s">
        <v>2642</v>
      </c>
      <c r="E317" s="6" t="s">
        <v>4804</v>
      </c>
      <c r="F317" s="6"/>
      <c r="G317" s="6">
        <v>272</v>
      </c>
      <c r="H317" s="6"/>
      <c r="I317" s="6">
        <v>9</v>
      </c>
      <c r="J317" s="6" t="s">
        <v>1500</v>
      </c>
      <c r="K317" s="6">
        <v>32</v>
      </c>
      <c r="L317" s="6" t="s">
        <v>4805</v>
      </c>
      <c r="M317" s="6">
        <v>2</v>
      </c>
      <c r="N317" s="6" t="s">
        <v>4543</v>
      </c>
      <c r="O317" s="6" t="s">
        <v>4585</v>
      </c>
      <c r="P317" s="6" t="s">
        <v>4549</v>
      </c>
      <c r="Q317" s="6" t="s">
        <v>4549</v>
      </c>
      <c r="R317" s="6" t="s">
        <v>4549</v>
      </c>
      <c r="S317" s="6" t="s">
        <v>4549</v>
      </c>
      <c r="T317" s="6"/>
      <c r="U317" s="6"/>
      <c r="V317" s="6"/>
      <c r="W317" s="6"/>
      <c r="X317" s="6"/>
      <c r="Y317" s="6"/>
      <c r="Z317" s="6"/>
      <c r="AA317" s="6"/>
      <c r="AB317" s="6" t="s">
        <v>4549</v>
      </c>
    </row>
    <row r="318" spans="1:28">
      <c r="A318" s="6">
        <v>144</v>
      </c>
      <c r="B318" s="6" t="str">
        <f t="shared" si="4"/>
        <v>CantwellGARAGE</v>
      </c>
      <c r="C318" s="6" t="s">
        <v>2011</v>
      </c>
      <c r="D318" s="6" t="s">
        <v>2645</v>
      </c>
      <c r="E318" s="6" t="s">
        <v>4806</v>
      </c>
      <c r="F318" s="6"/>
      <c r="G318" s="6">
        <v>9180</v>
      </c>
      <c r="H318" s="6">
        <v>1954</v>
      </c>
      <c r="I318" s="6">
        <v>9</v>
      </c>
      <c r="J318" s="6" t="s">
        <v>1500</v>
      </c>
      <c r="K318" s="6">
        <v>32</v>
      </c>
      <c r="L318" s="6" t="s">
        <v>4805</v>
      </c>
      <c r="M318" s="6">
        <v>2</v>
      </c>
      <c r="N318" s="6" t="s">
        <v>4543</v>
      </c>
      <c r="O318" s="6" t="s">
        <v>4585</v>
      </c>
      <c r="P318" s="6" t="s">
        <v>4549</v>
      </c>
      <c r="Q318" s="6" t="s">
        <v>4549</v>
      </c>
      <c r="R318" s="6" t="s">
        <v>4549</v>
      </c>
      <c r="S318" s="6" t="s">
        <v>4549</v>
      </c>
      <c r="T318" s="6"/>
      <c r="U318" s="6"/>
      <c r="V318" s="6"/>
      <c r="W318" s="6"/>
      <c r="X318" s="6"/>
      <c r="Y318" s="6"/>
      <c r="Z318" s="6"/>
      <c r="AA318" s="6"/>
      <c r="AB318" s="6" t="s">
        <v>4549</v>
      </c>
    </row>
    <row r="319" spans="1:28">
      <c r="A319" s="6">
        <v>144</v>
      </c>
      <c r="B319" s="6" t="str">
        <f t="shared" si="4"/>
        <v>CantwellJUNE CREEK WAYSIDE</v>
      </c>
      <c r="C319" s="6" t="s">
        <v>2011</v>
      </c>
      <c r="D319" s="6" t="s">
        <v>2643</v>
      </c>
      <c r="E319" s="6" t="s">
        <v>4807</v>
      </c>
      <c r="F319" s="6"/>
      <c r="G319" s="6">
        <v>200</v>
      </c>
      <c r="H319" s="6"/>
      <c r="I319" s="6">
        <v>9</v>
      </c>
      <c r="J319" s="6" t="s">
        <v>1500</v>
      </c>
      <c r="K319" s="6">
        <v>32</v>
      </c>
      <c r="L319" s="6" t="s">
        <v>4805</v>
      </c>
      <c r="M319" s="6">
        <v>2</v>
      </c>
      <c r="N319" s="6" t="s">
        <v>4543</v>
      </c>
      <c r="O319" s="6" t="s">
        <v>4585</v>
      </c>
      <c r="P319" s="6" t="s">
        <v>4549</v>
      </c>
      <c r="Q319" s="6" t="s">
        <v>4549</v>
      </c>
      <c r="R319" s="6" t="s">
        <v>4549</v>
      </c>
      <c r="S319" s="6" t="s">
        <v>4549</v>
      </c>
      <c r="T319" s="6"/>
      <c r="U319" s="6"/>
      <c r="V319" s="6"/>
      <c r="W319" s="6"/>
      <c r="X319" s="6"/>
      <c r="Y319" s="6"/>
      <c r="Z319" s="6"/>
      <c r="AA319" s="6"/>
      <c r="AB319" s="6" t="s">
        <v>4549</v>
      </c>
    </row>
    <row r="320" spans="1:28">
      <c r="A320" s="6">
        <v>144</v>
      </c>
      <c r="B320" s="6" t="str">
        <f t="shared" si="4"/>
        <v>CantwellJUNE CREEK WAYSIDE</v>
      </c>
      <c r="C320" s="6" t="s">
        <v>2011</v>
      </c>
      <c r="D320" s="6" t="s">
        <v>2643</v>
      </c>
      <c r="E320" s="6" t="s">
        <v>4807</v>
      </c>
      <c r="F320" s="6"/>
      <c r="G320" s="6">
        <v>345</v>
      </c>
      <c r="H320" s="6"/>
      <c r="I320" s="6">
        <v>9</v>
      </c>
      <c r="J320" s="6" t="s">
        <v>1500</v>
      </c>
      <c r="K320" s="6">
        <v>32</v>
      </c>
      <c r="L320" s="6" t="s">
        <v>4805</v>
      </c>
      <c r="M320" s="6">
        <v>2</v>
      </c>
      <c r="N320" s="6" t="s">
        <v>4543</v>
      </c>
      <c r="O320" s="6" t="s">
        <v>4585</v>
      </c>
      <c r="P320" s="6" t="s">
        <v>4549</v>
      </c>
      <c r="Q320" s="6" t="s">
        <v>4549</v>
      </c>
      <c r="R320" s="6" t="s">
        <v>4549</v>
      </c>
      <c r="S320" s="6" t="s">
        <v>4549</v>
      </c>
      <c r="T320" s="6"/>
      <c r="U320" s="6"/>
      <c r="V320" s="6"/>
      <c r="W320" s="6"/>
      <c r="X320" s="6"/>
      <c r="Y320" s="6"/>
      <c r="Z320" s="6"/>
      <c r="AA320" s="6"/>
      <c r="AB320" s="6" t="s">
        <v>4549</v>
      </c>
    </row>
    <row r="321" spans="1:28">
      <c r="A321" s="6">
        <v>144</v>
      </c>
      <c r="B321" s="6" t="str">
        <f t="shared" si="4"/>
        <v>CantwellPARKS HWY MP 238 WAYSIDE</v>
      </c>
      <c r="C321" s="6" t="s">
        <v>2011</v>
      </c>
      <c r="D321" s="6" t="s">
        <v>2644</v>
      </c>
      <c r="E321" s="6" t="s">
        <v>4808</v>
      </c>
      <c r="F321" s="6"/>
      <c r="G321" s="6">
        <v>305</v>
      </c>
      <c r="H321" s="6"/>
      <c r="I321" s="6">
        <v>9</v>
      </c>
      <c r="J321" s="6" t="s">
        <v>1500</v>
      </c>
      <c r="K321" s="6">
        <v>32</v>
      </c>
      <c r="L321" s="6" t="s">
        <v>4805</v>
      </c>
      <c r="M321" s="6">
        <v>2</v>
      </c>
      <c r="N321" s="6" t="s">
        <v>4543</v>
      </c>
      <c r="O321" s="6" t="s">
        <v>4585</v>
      </c>
      <c r="P321" s="6" t="s">
        <v>4549</v>
      </c>
      <c r="Q321" s="6" t="s">
        <v>4549</v>
      </c>
      <c r="R321" s="6" t="s">
        <v>4549</v>
      </c>
      <c r="S321" s="6" t="s">
        <v>4549</v>
      </c>
      <c r="T321" s="6"/>
      <c r="U321" s="6"/>
      <c r="V321" s="6"/>
      <c r="W321" s="6"/>
      <c r="X321" s="6"/>
      <c r="Y321" s="6"/>
      <c r="Z321" s="6"/>
      <c r="AA321" s="6"/>
      <c r="AB321" s="6" t="s">
        <v>4549</v>
      </c>
    </row>
    <row r="322" spans="1:28">
      <c r="A322" s="6">
        <v>144</v>
      </c>
      <c r="B322" s="6" t="str">
        <f t="shared" si="4"/>
        <v>CantwellPost Office</v>
      </c>
      <c r="C322" s="6" t="s">
        <v>2011</v>
      </c>
      <c r="D322" s="6" t="s">
        <v>37</v>
      </c>
      <c r="E322" s="6"/>
      <c r="F322" s="6">
        <v>1</v>
      </c>
      <c r="G322" s="6">
        <v>960</v>
      </c>
      <c r="H322" s="6">
        <v>1976</v>
      </c>
      <c r="I322" s="6">
        <v>8</v>
      </c>
      <c r="J322" s="6" t="s">
        <v>4555</v>
      </c>
      <c r="K322" s="6">
        <v>31</v>
      </c>
      <c r="L322" s="6" t="s">
        <v>4592</v>
      </c>
      <c r="M322" s="6">
        <v>2</v>
      </c>
      <c r="N322" s="6" t="s">
        <v>4543</v>
      </c>
      <c r="O322" s="6" t="s">
        <v>4809</v>
      </c>
      <c r="P322" s="6" t="s">
        <v>4549</v>
      </c>
      <c r="Q322" s="6" t="s">
        <v>4549</v>
      </c>
      <c r="R322" s="6" t="s">
        <v>4549</v>
      </c>
      <c r="S322" s="6" t="s">
        <v>4549</v>
      </c>
      <c r="T322" s="6"/>
      <c r="U322" s="6"/>
      <c r="V322" s="6" t="s">
        <v>4810</v>
      </c>
      <c r="W322" s="6"/>
      <c r="X322" s="6"/>
      <c r="Y322" s="6"/>
      <c r="Z322" s="6">
        <v>20461</v>
      </c>
      <c r="AA322" s="6"/>
      <c r="AB322" s="6" t="s">
        <v>4549</v>
      </c>
    </row>
    <row r="323" spans="1:28">
      <c r="A323" s="6">
        <v>144</v>
      </c>
      <c r="B323" s="6" t="str">
        <f t="shared" ref="B323:B386" si="5">CONCATENATE(C323,D323)</f>
        <v>CantwellSTORAGE BLDG</v>
      </c>
      <c r="C323" s="6" t="s">
        <v>2011</v>
      </c>
      <c r="D323" s="6" t="s">
        <v>2013</v>
      </c>
      <c r="E323" s="6" t="s">
        <v>4806</v>
      </c>
      <c r="F323" s="6"/>
      <c r="G323" s="6">
        <v>800</v>
      </c>
      <c r="H323" s="6">
        <v>1978</v>
      </c>
      <c r="I323" s="6">
        <v>2</v>
      </c>
      <c r="J323" s="6" t="s">
        <v>4582</v>
      </c>
      <c r="K323" s="6">
        <v>8</v>
      </c>
      <c r="L323" s="6" t="s">
        <v>4583</v>
      </c>
      <c r="M323" s="6">
        <v>2</v>
      </c>
      <c r="N323" s="6" t="s">
        <v>4543</v>
      </c>
      <c r="O323" s="6" t="s">
        <v>4585</v>
      </c>
      <c r="P323" s="6" t="s">
        <v>4549</v>
      </c>
      <c r="Q323" s="6" t="s">
        <v>4549</v>
      </c>
      <c r="R323" s="6" t="s">
        <v>4549</v>
      </c>
      <c r="S323" s="6" t="s">
        <v>4549</v>
      </c>
      <c r="T323" s="6"/>
      <c r="U323" s="6"/>
      <c r="V323" s="6"/>
      <c r="W323" s="6"/>
      <c r="X323" s="6"/>
      <c r="Y323" s="6"/>
      <c r="Z323" s="6"/>
      <c r="AA323" s="6"/>
      <c r="AB323" s="6" t="s">
        <v>4549</v>
      </c>
    </row>
    <row r="324" spans="1:28">
      <c r="A324" s="6">
        <v>144</v>
      </c>
      <c r="B324" s="6" t="str">
        <f t="shared" si="5"/>
        <v>CantwellSTORAGE BLDG</v>
      </c>
      <c r="C324" s="6" t="s">
        <v>2011</v>
      </c>
      <c r="D324" s="6" t="s">
        <v>2013</v>
      </c>
      <c r="E324" s="6" t="s">
        <v>4806</v>
      </c>
      <c r="F324" s="6"/>
      <c r="G324" s="6">
        <v>1200</v>
      </c>
      <c r="H324" s="6">
        <v>1945</v>
      </c>
      <c r="I324" s="6">
        <v>2</v>
      </c>
      <c r="J324" s="6" t="s">
        <v>4582</v>
      </c>
      <c r="K324" s="6">
        <v>8</v>
      </c>
      <c r="L324" s="6" t="s">
        <v>4583</v>
      </c>
      <c r="M324" s="6">
        <v>2</v>
      </c>
      <c r="N324" s="6" t="s">
        <v>4543</v>
      </c>
      <c r="O324" s="6" t="s">
        <v>4585</v>
      </c>
      <c r="P324" s="6" t="s">
        <v>4549</v>
      </c>
      <c r="Q324" s="6" t="s">
        <v>4549</v>
      </c>
      <c r="R324" s="6" t="s">
        <v>4549</v>
      </c>
      <c r="S324" s="6" t="s">
        <v>4549</v>
      </c>
      <c r="T324" s="6"/>
      <c r="U324" s="6"/>
      <c r="V324" s="6"/>
      <c r="W324" s="6"/>
      <c r="X324" s="6"/>
      <c r="Y324" s="6"/>
      <c r="Z324" s="6"/>
      <c r="AA324" s="6"/>
      <c r="AB324" s="6" t="s">
        <v>4549</v>
      </c>
    </row>
    <row r="325" spans="1:28">
      <c r="A325" s="6">
        <v>144</v>
      </c>
      <c r="B325" s="6" t="str">
        <f t="shared" si="5"/>
        <v>CantwellSTORAGE SHED</v>
      </c>
      <c r="C325" s="6" t="s">
        <v>2011</v>
      </c>
      <c r="D325" s="6" t="s">
        <v>2012</v>
      </c>
      <c r="E325" s="6" t="s">
        <v>4806</v>
      </c>
      <c r="F325" s="6"/>
      <c r="G325" s="6">
        <v>448</v>
      </c>
      <c r="H325" s="6">
        <v>1945</v>
      </c>
      <c r="I325" s="6">
        <v>2</v>
      </c>
      <c r="J325" s="6" t="s">
        <v>4582</v>
      </c>
      <c r="K325" s="6">
        <v>8</v>
      </c>
      <c r="L325" s="6" t="s">
        <v>4583</v>
      </c>
      <c r="M325" s="6">
        <v>2</v>
      </c>
      <c r="N325" s="6" t="s">
        <v>4543</v>
      </c>
      <c r="O325" s="6" t="s">
        <v>4585</v>
      </c>
      <c r="P325" s="6" t="s">
        <v>4549</v>
      </c>
      <c r="Q325" s="6" t="s">
        <v>4549</v>
      </c>
      <c r="R325" s="6" t="s">
        <v>4549</v>
      </c>
      <c r="S325" s="6" t="s">
        <v>4549</v>
      </c>
      <c r="T325" s="6"/>
      <c r="U325" s="6"/>
      <c r="V325" s="6"/>
      <c r="W325" s="6"/>
      <c r="X325" s="6"/>
      <c r="Y325" s="6"/>
      <c r="Z325" s="6"/>
      <c r="AA325" s="6"/>
      <c r="AB325" s="6" t="s">
        <v>4549</v>
      </c>
    </row>
    <row r="326" spans="1:28">
      <c r="A326" s="6">
        <v>144</v>
      </c>
      <c r="B326" s="6" t="str">
        <f t="shared" si="5"/>
        <v>CantwellTesoro Gas Station</v>
      </c>
      <c r="C326" s="6" t="s">
        <v>2011</v>
      </c>
      <c r="D326" s="6" t="s">
        <v>2646</v>
      </c>
      <c r="E326" s="6"/>
      <c r="F326" s="6">
        <v>1</v>
      </c>
      <c r="G326" s="6"/>
      <c r="H326" s="6">
        <v>1981</v>
      </c>
      <c r="I326" s="6">
        <v>7</v>
      </c>
      <c r="J326" s="6" t="s">
        <v>4578</v>
      </c>
      <c r="K326" s="6">
        <v>26</v>
      </c>
      <c r="L326" s="6" t="s">
        <v>2194</v>
      </c>
      <c r="M326" s="6">
        <v>3</v>
      </c>
      <c r="N326" s="6" t="s">
        <v>4570</v>
      </c>
      <c r="O326" s="6" t="s">
        <v>4811</v>
      </c>
      <c r="P326" s="6" t="s">
        <v>4549</v>
      </c>
      <c r="Q326" s="6" t="s">
        <v>4549</v>
      </c>
      <c r="R326" s="6" t="s">
        <v>4549</v>
      </c>
      <c r="S326" s="6" t="s">
        <v>4549</v>
      </c>
      <c r="T326" s="6"/>
      <c r="U326" s="6"/>
      <c r="V326" s="6"/>
      <c r="W326" s="6"/>
      <c r="X326" s="6"/>
      <c r="Y326" s="6"/>
      <c r="Z326" s="6"/>
      <c r="AA326" s="6"/>
      <c r="AB326" s="6" t="s">
        <v>4549</v>
      </c>
    </row>
    <row r="327" spans="1:28">
      <c r="A327" s="6">
        <v>145</v>
      </c>
      <c r="B327" s="6" t="str">
        <f t="shared" si="5"/>
        <v>Central</v>
      </c>
      <c r="C327" s="6" t="s">
        <v>842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 t="s">
        <v>4549</v>
      </c>
      <c r="Q327" s="6" t="s">
        <v>4549</v>
      </c>
      <c r="R327" s="6" t="s">
        <v>4549</v>
      </c>
      <c r="S327" s="6" t="s">
        <v>4549</v>
      </c>
      <c r="T327" s="6"/>
      <c r="U327" s="6"/>
      <c r="V327" s="6"/>
      <c r="W327" s="6"/>
      <c r="X327" s="6"/>
      <c r="Y327" s="6"/>
      <c r="Z327" s="6"/>
      <c r="AA327" s="6"/>
      <c r="AB327" s="6" t="s">
        <v>4549</v>
      </c>
    </row>
    <row r="328" spans="1:28">
      <c r="A328" s="6">
        <v>145</v>
      </c>
      <c r="B328" s="6" t="str">
        <f t="shared" si="5"/>
        <v>CentralCentral Corner</v>
      </c>
      <c r="C328" s="6" t="s">
        <v>842</v>
      </c>
      <c r="D328" s="6" t="s">
        <v>836</v>
      </c>
      <c r="E328" s="6"/>
      <c r="F328" s="6"/>
      <c r="G328" s="6">
        <v>2500</v>
      </c>
      <c r="H328" s="6">
        <v>1980</v>
      </c>
      <c r="I328" s="6">
        <v>1</v>
      </c>
      <c r="J328" s="6" t="s">
        <v>4754</v>
      </c>
      <c r="K328" s="6">
        <v>1</v>
      </c>
      <c r="L328" s="6" t="s">
        <v>3663</v>
      </c>
      <c r="M328" s="6">
        <v>3</v>
      </c>
      <c r="N328" s="6" t="s">
        <v>4570</v>
      </c>
      <c r="O328" s="6" t="s">
        <v>4812</v>
      </c>
      <c r="P328" s="6" t="s">
        <v>4549</v>
      </c>
      <c r="Q328" s="6" t="s">
        <v>4549</v>
      </c>
      <c r="R328" s="6" t="s">
        <v>4549</v>
      </c>
      <c r="S328" s="6" t="s">
        <v>4549</v>
      </c>
      <c r="T328" s="6"/>
      <c r="U328" s="6"/>
      <c r="V328" s="6"/>
      <c r="W328" s="6"/>
      <c r="X328" s="6"/>
      <c r="Y328" s="6"/>
      <c r="Z328" s="6"/>
      <c r="AA328" s="6"/>
      <c r="AB328" s="6" t="s">
        <v>4549</v>
      </c>
    </row>
    <row r="329" spans="1:28">
      <c r="A329" s="6">
        <v>145</v>
      </c>
      <c r="B329" s="6" t="str">
        <f t="shared" si="5"/>
        <v>CentralCircle Museum</v>
      </c>
      <c r="C329" s="6" t="s">
        <v>842</v>
      </c>
      <c r="D329" s="6" t="s">
        <v>837</v>
      </c>
      <c r="E329" s="6" t="s">
        <v>4813</v>
      </c>
      <c r="F329" s="6"/>
      <c r="G329" s="6">
        <v>2544</v>
      </c>
      <c r="H329" s="6">
        <v>1983</v>
      </c>
      <c r="I329" s="6">
        <v>9</v>
      </c>
      <c r="J329" s="6" t="s">
        <v>1500</v>
      </c>
      <c r="K329" s="6">
        <v>35</v>
      </c>
      <c r="L329" s="6" t="s">
        <v>4562</v>
      </c>
      <c r="M329" s="6">
        <v>2</v>
      </c>
      <c r="N329" s="6" t="s">
        <v>4543</v>
      </c>
      <c r="O329" s="6" t="s">
        <v>4814</v>
      </c>
      <c r="P329" s="6" t="s">
        <v>4549</v>
      </c>
      <c r="Q329" s="6" t="s">
        <v>4549</v>
      </c>
      <c r="R329" s="6" t="s">
        <v>4549</v>
      </c>
      <c r="S329" s="6" t="s">
        <v>4549</v>
      </c>
      <c r="T329" s="6"/>
      <c r="U329" s="6"/>
      <c r="V329" s="6" t="s">
        <v>4815</v>
      </c>
      <c r="W329" s="6"/>
      <c r="X329" s="6"/>
      <c r="Y329" s="6"/>
      <c r="Z329" s="6">
        <v>1500</v>
      </c>
      <c r="AA329" s="6"/>
      <c r="AB329" s="6" t="s">
        <v>4549</v>
      </c>
    </row>
    <row r="330" spans="1:28">
      <c r="A330" s="6">
        <v>145</v>
      </c>
      <c r="B330" s="6" t="str">
        <f t="shared" si="5"/>
        <v>CentralFACILITIES ATCO - 2 BEDROOM</v>
      </c>
      <c r="C330" s="6" t="s">
        <v>842</v>
      </c>
      <c r="D330" s="6" t="s">
        <v>3620</v>
      </c>
      <c r="E330" s="6"/>
      <c r="F330" s="6"/>
      <c r="G330" s="6">
        <v>360</v>
      </c>
      <c r="H330" s="6">
        <v>2008</v>
      </c>
      <c r="I330" s="6">
        <v>5</v>
      </c>
      <c r="J330" s="6" t="s">
        <v>4602</v>
      </c>
      <c r="K330" s="6">
        <v>20</v>
      </c>
      <c r="L330" s="6" t="s">
        <v>4603</v>
      </c>
      <c r="M330" s="6">
        <v>5</v>
      </c>
      <c r="N330" s="6" t="s">
        <v>1500</v>
      </c>
      <c r="O330" s="6" t="s">
        <v>4585</v>
      </c>
      <c r="P330" s="6" t="s">
        <v>4549</v>
      </c>
      <c r="Q330" s="6" t="s">
        <v>4549</v>
      </c>
      <c r="R330" s="6" t="s">
        <v>4549</v>
      </c>
      <c r="S330" s="6" t="s">
        <v>4549</v>
      </c>
      <c r="T330" s="6"/>
      <c r="U330" s="6"/>
      <c r="V330" s="6"/>
      <c r="W330" s="6"/>
      <c r="X330" s="6"/>
      <c r="Y330" s="6"/>
      <c r="Z330" s="6"/>
      <c r="AA330" s="6"/>
      <c r="AB330" s="6" t="s">
        <v>4549</v>
      </c>
    </row>
    <row r="331" spans="1:28">
      <c r="A331" s="6">
        <v>145</v>
      </c>
      <c r="B331" s="6" t="str">
        <f t="shared" si="5"/>
        <v>CentralFar North Market</v>
      </c>
      <c r="C331" s="6" t="s">
        <v>842</v>
      </c>
      <c r="D331" s="6" t="s">
        <v>839</v>
      </c>
      <c r="E331" s="6"/>
      <c r="F331" s="6"/>
      <c r="G331" s="6">
        <v>2640</v>
      </c>
      <c r="H331" s="6">
        <v>1960</v>
      </c>
      <c r="I331" s="6">
        <v>1</v>
      </c>
      <c r="J331" s="6" t="s">
        <v>4754</v>
      </c>
      <c r="K331" s="6">
        <v>1</v>
      </c>
      <c r="L331" s="6" t="s">
        <v>3663</v>
      </c>
      <c r="M331" s="6">
        <v>3</v>
      </c>
      <c r="N331" s="6" t="s">
        <v>4570</v>
      </c>
      <c r="O331" s="6" t="s">
        <v>4816</v>
      </c>
      <c r="P331" s="6" t="s">
        <v>4549</v>
      </c>
      <c r="Q331" s="6" t="s">
        <v>4549</v>
      </c>
      <c r="R331" s="6" t="s">
        <v>4549</v>
      </c>
      <c r="S331" s="6" t="s">
        <v>4549</v>
      </c>
      <c r="T331" s="6"/>
      <c r="U331" s="6"/>
      <c r="V331" s="6"/>
      <c r="W331" s="6"/>
      <c r="X331" s="6"/>
      <c r="Y331" s="6"/>
      <c r="Z331" s="6"/>
      <c r="AA331" s="6"/>
      <c r="AB331" s="6" t="s">
        <v>4549</v>
      </c>
    </row>
    <row r="332" spans="1:28">
      <c r="A332" s="6">
        <v>145</v>
      </c>
      <c r="B332" s="6" t="str">
        <f t="shared" si="5"/>
        <v>CentralGENERATOR BLDG</v>
      </c>
      <c r="C332" s="6" t="s">
        <v>842</v>
      </c>
      <c r="D332" s="6" t="s">
        <v>4817</v>
      </c>
      <c r="E332" s="6" t="s">
        <v>4818</v>
      </c>
      <c r="F332" s="6"/>
      <c r="G332" s="6">
        <v>300</v>
      </c>
      <c r="H332" s="6">
        <v>1950</v>
      </c>
      <c r="I332" s="6">
        <v>8</v>
      </c>
      <c r="J332" s="6" t="s">
        <v>4555</v>
      </c>
      <c r="K332" s="6">
        <v>31</v>
      </c>
      <c r="L332" s="6" t="s">
        <v>4592</v>
      </c>
      <c r="M332" s="6">
        <v>2</v>
      </c>
      <c r="N332" s="6" t="s">
        <v>4543</v>
      </c>
      <c r="O332" s="6" t="s">
        <v>4585</v>
      </c>
      <c r="P332" s="6" t="s">
        <v>4549</v>
      </c>
      <c r="Q332" s="6" t="s">
        <v>4549</v>
      </c>
      <c r="R332" s="6" t="s">
        <v>4549</v>
      </c>
      <c r="S332" s="6" t="s">
        <v>4549</v>
      </c>
      <c r="T332" s="6"/>
      <c r="U332" s="6"/>
      <c r="V332" s="6"/>
      <c r="W332" s="6"/>
      <c r="X332" s="6"/>
      <c r="Y332" s="6"/>
      <c r="Z332" s="6"/>
      <c r="AA332" s="6"/>
      <c r="AB332" s="6" t="s">
        <v>4549</v>
      </c>
    </row>
    <row r="333" spans="1:28">
      <c r="A333" s="6">
        <v>145</v>
      </c>
      <c r="B333" s="6" t="str">
        <f t="shared" si="5"/>
        <v>CentralPost Office</v>
      </c>
      <c r="C333" s="6" t="s">
        <v>842</v>
      </c>
      <c r="D333" s="6" t="s">
        <v>37</v>
      </c>
      <c r="E333" s="6"/>
      <c r="F333" s="6"/>
      <c r="G333" s="6">
        <v>1350</v>
      </c>
      <c r="H333" s="6">
        <v>1988</v>
      </c>
      <c r="I333" s="6">
        <v>8</v>
      </c>
      <c r="J333" s="6" t="s">
        <v>4555</v>
      </c>
      <c r="K333" s="6">
        <v>31</v>
      </c>
      <c r="L333" s="6" t="s">
        <v>4592</v>
      </c>
      <c r="M333" s="6">
        <v>2</v>
      </c>
      <c r="N333" s="6" t="s">
        <v>4543</v>
      </c>
      <c r="O333" s="6" t="s">
        <v>4713</v>
      </c>
      <c r="P333" s="6" t="s">
        <v>4549</v>
      </c>
      <c r="Q333" s="6" t="s">
        <v>4549</v>
      </c>
      <c r="R333" s="6" t="s">
        <v>4549</v>
      </c>
      <c r="S333" s="6" t="s">
        <v>4549</v>
      </c>
      <c r="T333" s="6"/>
      <c r="U333" s="6"/>
      <c r="V333" s="6" t="s">
        <v>4581</v>
      </c>
      <c r="W333" s="6"/>
      <c r="X333" s="6"/>
      <c r="Y333" s="6"/>
      <c r="Z333" s="6">
        <v>20400</v>
      </c>
      <c r="AA333" s="6"/>
      <c r="AB333" s="6" t="s">
        <v>4549</v>
      </c>
    </row>
    <row r="334" spans="1:28">
      <c r="A334" s="6">
        <v>145</v>
      </c>
      <c r="B334" s="6" t="str">
        <f t="shared" si="5"/>
        <v>CentralSHOP/GARAGE HWY</v>
      </c>
      <c r="C334" s="6" t="s">
        <v>842</v>
      </c>
      <c r="D334" s="6" t="s">
        <v>2647</v>
      </c>
      <c r="E334" s="6"/>
      <c r="F334" s="6"/>
      <c r="G334" s="6">
        <v>3840</v>
      </c>
      <c r="H334" s="6">
        <v>1968</v>
      </c>
      <c r="I334" s="6">
        <v>9</v>
      </c>
      <c r="J334" s="6" t="s">
        <v>1500</v>
      </c>
      <c r="K334" s="6">
        <v>32</v>
      </c>
      <c r="L334" s="6" t="s">
        <v>4805</v>
      </c>
      <c r="M334" s="6">
        <v>2</v>
      </c>
      <c r="N334" s="6" t="s">
        <v>4543</v>
      </c>
      <c r="O334" s="6" t="s">
        <v>4585</v>
      </c>
      <c r="P334" s="6" t="s">
        <v>4549</v>
      </c>
      <c r="Q334" s="6" t="s">
        <v>4549</v>
      </c>
      <c r="R334" s="6" t="s">
        <v>4549</v>
      </c>
      <c r="S334" s="6" t="s">
        <v>4549</v>
      </c>
      <c r="T334" s="6"/>
      <c r="U334" s="6"/>
      <c r="V334" s="6"/>
      <c r="W334" s="6"/>
      <c r="X334" s="6"/>
      <c r="Y334" s="6"/>
      <c r="Z334" s="6"/>
      <c r="AA334" s="6"/>
      <c r="AB334" s="6" t="s">
        <v>4549</v>
      </c>
    </row>
    <row r="335" spans="1:28">
      <c r="A335" s="6">
        <v>145</v>
      </c>
      <c r="B335" s="6" t="str">
        <f t="shared" si="5"/>
        <v>CentralSTORAGE</v>
      </c>
      <c r="C335" s="6" t="s">
        <v>842</v>
      </c>
      <c r="D335" s="6" t="s">
        <v>4819</v>
      </c>
      <c r="E335" s="6"/>
      <c r="F335" s="6"/>
      <c r="G335" s="6">
        <v>200</v>
      </c>
      <c r="H335" s="6">
        <v>1977</v>
      </c>
      <c r="I335" s="6">
        <v>2</v>
      </c>
      <c r="J335" s="6" t="s">
        <v>4582</v>
      </c>
      <c r="K335" s="6">
        <v>8</v>
      </c>
      <c r="L335" s="6" t="s">
        <v>4583</v>
      </c>
      <c r="M335" s="6">
        <v>2</v>
      </c>
      <c r="N335" s="6" t="s">
        <v>4543</v>
      </c>
      <c r="O335" s="6" t="s">
        <v>4585</v>
      </c>
      <c r="P335" s="6" t="s">
        <v>4549</v>
      </c>
      <c r="Q335" s="6" t="s">
        <v>4549</v>
      </c>
      <c r="R335" s="6" t="s">
        <v>4549</v>
      </c>
      <c r="S335" s="6" t="s">
        <v>4549</v>
      </c>
      <c r="T335" s="6"/>
      <c r="U335" s="6"/>
      <c r="V335" s="6"/>
      <c r="W335" s="6"/>
      <c r="X335" s="6"/>
      <c r="Y335" s="6"/>
      <c r="Z335" s="6"/>
      <c r="AA335" s="6"/>
      <c r="AB335" s="6" t="s">
        <v>4549</v>
      </c>
    </row>
    <row r="336" spans="1:28">
      <c r="A336" s="6">
        <v>146</v>
      </c>
      <c r="B336" s="6" t="str">
        <f t="shared" si="5"/>
        <v>Chalkyitsik</v>
      </c>
      <c r="C336" s="6" t="s">
        <v>850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 t="s">
        <v>4820</v>
      </c>
      <c r="P336" s="6" t="s">
        <v>4549</v>
      </c>
      <c r="Q336" s="6" t="s">
        <v>4549</v>
      </c>
      <c r="R336" s="6" t="s">
        <v>4549</v>
      </c>
      <c r="S336" s="6" t="s">
        <v>4549</v>
      </c>
      <c r="T336" s="6"/>
      <c r="U336" s="6"/>
      <c r="V336" s="6"/>
      <c r="W336" s="6"/>
      <c r="X336" s="6"/>
      <c r="Y336" s="6"/>
      <c r="Z336" s="6"/>
      <c r="AA336" s="6"/>
      <c r="AB336" s="6" t="s">
        <v>4549</v>
      </c>
    </row>
    <row r="337" spans="1:28">
      <c r="A337" s="6">
        <v>146</v>
      </c>
      <c r="B337" s="6" t="str">
        <f t="shared" si="5"/>
        <v>Chalkyitsik</v>
      </c>
      <c r="C337" s="6" t="s">
        <v>850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 t="s">
        <v>4821</v>
      </c>
      <c r="P337" s="6" t="s">
        <v>4549</v>
      </c>
      <c r="Q337" s="6" t="s">
        <v>4549</v>
      </c>
      <c r="R337" s="6" t="s">
        <v>4549</v>
      </c>
      <c r="S337" s="6" t="s">
        <v>4549</v>
      </c>
      <c r="T337" s="6"/>
      <c r="U337" s="6"/>
      <c r="V337" s="6"/>
      <c r="W337" s="6"/>
      <c r="X337" s="6"/>
      <c r="Y337" s="6"/>
      <c r="Z337" s="6"/>
      <c r="AA337" s="6"/>
      <c r="AB337" s="6" t="s">
        <v>4549</v>
      </c>
    </row>
    <row r="338" spans="1:28">
      <c r="A338" s="6">
        <v>146</v>
      </c>
      <c r="B338" s="6" t="str">
        <f t="shared" si="5"/>
        <v>ChalkyitsikAIRPORT ELECTRICAL</v>
      </c>
      <c r="C338" s="6" t="s">
        <v>850</v>
      </c>
      <c r="D338" s="6" t="s">
        <v>2575</v>
      </c>
      <c r="E338" s="6"/>
      <c r="F338" s="6"/>
      <c r="G338" s="6">
        <v>96</v>
      </c>
      <c r="H338" s="6">
        <v>1993</v>
      </c>
      <c r="I338" s="6">
        <v>8</v>
      </c>
      <c r="J338" s="6" t="s">
        <v>4555</v>
      </c>
      <c r="K338" s="6">
        <v>31</v>
      </c>
      <c r="L338" s="6" t="s">
        <v>4592</v>
      </c>
      <c r="M338" s="6">
        <v>2</v>
      </c>
      <c r="N338" s="6" t="s">
        <v>4543</v>
      </c>
      <c r="O338" s="6" t="s">
        <v>4585</v>
      </c>
      <c r="P338" s="6" t="s">
        <v>4549</v>
      </c>
      <c r="Q338" s="6" t="s">
        <v>4549</v>
      </c>
      <c r="R338" s="6" t="s">
        <v>4549</v>
      </c>
      <c r="S338" s="6" t="s">
        <v>4549</v>
      </c>
      <c r="T338" s="6"/>
      <c r="U338" s="6"/>
      <c r="V338" s="6"/>
      <c r="W338" s="6"/>
      <c r="X338" s="6"/>
      <c r="Y338" s="6"/>
      <c r="Z338" s="6"/>
      <c r="AA338" s="6"/>
      <c r="AB338" s="6" t="s">
        <v>4549</v>
      </c>
    </row>
    <row r="339" spans="1:28">
      <c r="A339" s="6">
        <v>146</v>
      </c>
      <c r="B339" s="6" t="str">
        <f t="shared" si="5"/>
        <v>ChalkyitsikAIRPORT STORAGE BUILDING</v>
      </c>
      <c r="C339" s="6" t="s">
        <v>850</v>
      </c>
      <c r="D339" s="6" t="s">
        <v>2015</v>
      </c>
      <c r="E339" s="6"/>
      <c r="F339" s="6"/>
      <c r="G339" s="6">
        <v>1040</v>
      </c>
      <c r="H339" s="6">
        <v>1980</v>
      </c>
      <c r="I339" s="6">
        <v>2</v>
      </c>
      <c r="J339" s="6" t="s">
        <v>4582</v>
      </c>
      <c r="K339" s="6">
        <v>8</v>
      </c>
      <c r="L339" s="6" t="s">
        <v>4583</v>
      </c>
      <c r="M339" s="6">
        <v>2</v>
      </c>
      <c r="N339" s="6" t="s">
        <v>4543</v>
      </c>
      <c r="O339" s="6" t="s">
        <v>4585</v>
      </c>
      <c r="P339" s="6" t="s">
        <v>4549</v>
      </c>
      <c r="Q339" s="6" t="s">
        <v>4549</v>
      </c>
      <c r="R339" s="6" t="s">
        <v>4549</v>
      </c>
      <c r="S339" s="6" t="s">
        <v>4549</v>
      </c>
      <c r="T339" s="6"/>
      <c r="U339" s="6"/>
      <c r="V339" s="6"/>
      <c r="W339" s="6"/>
      <c r="X339" s="6"/>
      <c r="Y339" s="6"/>
      <c r="Z339" s="6"/>
      <c r="AA339" s="6"/>
      <c r="AB339" s="6" t="s">
        <v>4549</v>
      </c>
    </row>
    <row r="340" spans="1:28">
      <c r="A340" s="6">
        <v>146</v>
      </c>
      <c r="B340" s="6" t="str">
        <f t="shared" si="5"/>
        <v>ChalkyitsikClinic</v>
      </c>
      <c r="C340" s="6" t="s">
        <v>850</v>
      </c>
      <c r="D340" s="6" t="s">
        <v>147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 t="s">
        <v>653</v>
      </c>
      <c r="P340" s="6" t="s">
        <v>4549</v>
      </c>
      <c r="Q340" s="6" t="s">
        <v>4549</v>
      </c>
      <c r="R340" s="6" t="s">
        <v>4549</v>
      </c>
      <c r="S340" s="6" t="s">
        <v>4549</v>
      </c>
      <c r="T340" s="6"/>
      <c r="U340" s="6"/>
      <c r="V340" s="6"/>
      <c r="W340" s="6"/>
      <c r="X340" s="6"/>
      <c r="Y340" s="6"/>
      <c r="Z340" s="6"/>
      <c r="AA340" s="6"/>
      <c r="AB340" s="6" t="s">
        <v>4549</v>
      </c>
    </row>
    <row r="341" spans="1:28">
      <c r="A341" s="6">
        <v>146</v>
      </c>
      <c r="B341" s="6" t="str">
        <f t="shared" si="5"/>
        <v>ChalkyitsikContaractor Office</v>
      </c>
      <c r="C341" s="6" t="s">
        <v>850</v>
      </c>
      <c r="D341" s="6" t="s">
        <v>3024</v>
      </c>
      <c r="E341" s="6"/>
      <c r="F341" s="6"/>
      <c r="G341" s="6">
        <v>576</v>
      </c>
      <c r="H341" s="6">
        <v>1988</v>
      </c>
      <c r="I341" s="6">
        <v>6</v>
      </c>
      <c r="J341" s="6" t="s">
        <v>377</v>
      </c>
      <c r="K341" s="6">
        <v>36</v>
      </c>
      <c r="L341" s="6" t="s">
        <v>377</v>
      </c>
      <c r="M341" s="6">
        <v>3</v>
      </c>
      <c r="N341" s="6" t="s">
        <v>4570</v>
      </c>
      <c r="O341" s="6" t="s">
        <v>4822</v>
      </c>
      <c r="P341" s="6" t="s">
        <v>4549</v>
      </c>
      <c r="Q341" s="6" t="s">
        <v>4549</v>
      </c>
      <c r="R341" s="6" t="s">
        <v>4549</v>
      </c>
      <c r="S341" s="6" t="s">
        <v>4549</v>
      </c>
      <c r="T341" s="6"/>
      <c r="U341" s="6"/>
      <c r="V341" s="6"/>
      <c r="W341" s="6"/>
      <c r="X341" s="6"/>
      <c r="Y341" s="6"/>
      <c r="Z341" s="6"/>
      <c r="AA341" s="6"/>
      <c r="AB341" s="6" t="s">
        <v>4549</v>
      </c>
    </row>
    <row r="342" spans="1:28">
      <c r="A342" s="6">
        <v>146</v>
      </c>
      <c r="B342" s="6" t="str">
        <f t="shared" si="5"/>
        <v>ChalkyitsikMaintenance Shed</v>
      </c>
      <c r="C342" s="6" t="s">
        <v>850</v>
      </c>
      <c r="D342" s="6" t="s">
        <v>2014</v>
      </c>
      <c r="E342" s="6"/>
      <c r="F342" s="6"/>
      <c r="G342" s="6">
        <v>400</v>
      </c>
      <c r="H342" s="6">
        <v>1986</v>
      </c>
      <c r="I342" s="6">
        <v>2</v>
      </c>
      <c r="J342" s="6" t="s">
        <v>4582</v>
      </c>
      <c r="K342" s="6">
        <v>8</v>
      </c>
      <c r="L342" s="6" t="s">
        <v>4583</v>
      </c>
      <c r="M342" s="6">
        <v>4</v>
      </c>
      <c r="N342" s="6" t="s">
        <v>4584</v>
      </c>
      <c r="O342" s="6" t="s">
        <v>4822</v>
      </c>
      <c r="P342" s="6" t="s">
        <v>4549</v>
      </c>
      <c r="Q342" s="6" t="s">
        <v>4549</v>
      </c>
      <c r="R342" s="6" t="s">
        <v>4549</v>
      </c>
      <c r="S342" s="6" t="s">
        <v>4549</v>
      </c>
      <c r="T342" s="6"/>
      <c r="U342" s="6"/>
      <c r="V342" s="6"/>
      <c r="W342" s="6"/>
      <c r="X342" s="6"/>
      <c r="Y342" s="6"/>
      <c r="Z342" s="6"/>
      <c r="AA342" s="6"/>
      <c r="AB342" s="6" t="s">
        <v>4549</v>
      </c>
    </row>
    <row r="343" spans="1:28">
      <c r="A343" s="6">
        <v>146</v>
      </c>
      <c r="B343" s="6" t="str">
        <f t="shared" si="5"/>
        <v>ChalkyitsikPower House</v>
      </c>
      <c r="C343" s="6" t="s">
        <v>850</v>
      </c>
      <c r="D343" s="6" t="s">
        <v>309</v>
      </c>
      <c r="E343" s="6"/>
      <c r="F343" s="6"/>
      <c r="G343" s="6">
        <v>1296</v>
      </c>
      <c r="H343" s="6">
        <v>1976</v>
      </c>
      <c r="I343" s="6">
        <v>2</v>
      </c>
      <c r="J343" s="6" t="s">
        <v>4582</v>
      </c>
      <c r="K343" s="6">
        <v>8</v>
      </c>
      <c r="L343" s="6" t="s">
        <v>4583</v>
      </c>
      <c r="M343" s="6">
        <v>4</v>
      </c>
      <c r="N343" s="6" t="s">
        <v>4584</v>
      </c>
      <c r="O343" s="6" t="s">
        <v>4822</v>
      </c>
      <c r="P343" s="6" t="s">
        <v>4549</v>
      </c>
      <c r="Q343" s="6" t="s">
        <v>4549</v>
      </c>
      <c r="R343" s="6" t="s">
        <v>4549</v>
      </c>
      <c r="S343" s="6" t="s">
        <v>4549</v>
      </c>
      <c r="T343" s="6"/>
      <c r="U343" s="6"/>
      <c r="V343" s="6"/>
      <c r="W343" s="6"/>
      <c r="X343" s="6"/>
      <c r="Y343" s="6"/>
      <c r="Z343" s="6"/>
      <c r="AA343" s="6"/>
      <c r="AB343" s="6" t="s">
        <v>4549</v>
      </c>
    </row>
    <row r="344" spans="1:28">
      <c r="A344" s="6">
        <v>146</v>
      </c>
      <c r="B344" s="6" t="str">
        <f t="shared" si="5"/>
        <v>ChalkyitsikSchool Building</v>
      </c>
      <c r="C344" s="6" t="s">
        <v>850</v>
      </c>
      <c r="D344" s="6" t="s">
        <v>4823</v>
      </c>
      <c r="E344" s="6" t="s">
        <v>4824</v>
      </c>
      <c r="F344" s="6"/>
      <c r="G344" s="6">
        <v>9854</v>
      </c>
      <c r="H344" s="6">
        <v>1988</v>
      </c>
      <c r="I344" s="6">
        <v>3</v>
      </c>
      <c r="J344" s="6" t="s">
        <v>4541</v>
      </c>
      <c r="K344" s="6">
        <v>9</v>
      </c>
      <c r="L344" s="6" t="s">
        <v>4575</v>
      </c>
      <c r="M344" s="6">
        <v>2</v>
      </c>
      <c r="N344" s="6" t="s">
        <v>4543</v>
      </c>
      <c r="O344" s="6" t="s">
        <v>4822</v>
      </c>
      <c r="P344" s="6" t="s">
        <v>4549</v>
      </c>
      <c r="Q344" s="6" t="s">
        <v>4549</v>
      </c>
      <c r="R344" s="6" t="s">
        <v>4549</v>
      </c>
      <c r="S344" s="6" t="s">
        <v>4549</v>
      </c>
      <c r="T344" s="6"/>
      <c r="U344" s="6" t="s">
        <v>3373</v>
      </c>
      <c r="V344" s="6" t="s">
        <v>4825</v>
      </c>
      <c r="W344" s="6"/>
      <c r="X344" s="6"/>
      <c r="Y344" s="6"/>
      <c r="Z344" s="6">
        <v>77423</v>
      </c>
      <c r="AA344" s="6"/>
      <c r="AB344" s="6" t="s">
        <v>4549</v>
      </c>
    </row>
    <row r="345" spans="1:28">
      <c r="A345" s="6">
        <v>146</v>
      </c>
      <c r="B345" s="6" t="str">
        <f t="shared" si="5"/>
        <v>ChalkyitsikStorage and Itinerant</v>
      </c>
      <c r="C345" s="6" t="s">
        <v>850</v>
      </c>
      <c r="D345" s="6" t="s">
        <v>4826</v>
      </c>
      <c r="E345" s="6"/>
      <c r="F345" s="6"/>
      <c r="G345" s="6">
        <v>1656</v>
      </c>
      <c r="H345" s="6">
        <v>1960</v>
      </c>
      <c r="I345" s="6">
        <v>2</v>
      </c>
      <c r="J345" s="6" t="s">
        <v>4582</v>
      </c>
      <c r="K345" s="6">
        <v>8</v>
      </c>
      <c r="L345" s="6" t="s">
        <v>4583</v>
      </c>
      <c r="M345" s="6">
        <v>4</v>
      </c>
      <c r="N345" s="6" t="s">
        <v>4584</v>
      </c>
      <c r="O345" s="6" t="s">
        <v>4822</v>
      </c>
      <c r="P345" s="6" t="s">
        <v>4549</v>
      </c>
      <c r="Q345" s="6" t="s">
        <v>4549</v>
      </c>
      <c r="R345" s="6" t="s">
        <v>4549</v>
      </c>
      <c r="S345" s="6" t="s">
        <v>4549</v>
      </c>
      <c r="T345" s="6"/>
      <c r="U345" s="6"/>
      <c r="V345" s="6"/>
      <c r="W345" s="6"/>
      <c r="X345" s="6"/>
      <c r="Y345" s="6"/>
      <c r="Z345" s="6"/>
      <c r="AA345" s="6"/>
      <c r="AB345" s="6" t="s">
        <v>4549</v>
      </c>
    </row>
    <row r="346" spans="1:28">
      <c r="A346" s="6">
        <v>146</v>
      </c>
      <c r="B346" s="6" t="str">
        <f t="shared" si="5"/>
        <v>ChalkyitsikTsuk Taih School</v>
      </c>
      <c r="C346" s="6" t="s">
        <v>850</v>
      </c>
      <c r="D346" s="6" t="s">
        <v>847</v>
      </c>
      <c r="E346" s="6"/>
      <c r="F346" s="6"/>
      <c r="G346" s="6">
        <v>2905</v>
      </c>
      <c r="H346" s="6">
        <v>1967</v>
      </c>
      <c r="I346" s="6">
        <v>3</v>
      </c>
      <c r="J346" s="6" t="s">
        <v>4541</v>
      </c>
      <c r="K346" s="6">
        <v>9</v>
      </c>
      <c r="L346" s="6" t="s">
        <v>4575</v>
      </c>
      <c r="M346" s="6">
        <v>2</v>
      </c>
      <c r="N346" s="6" t="s">
        <v>4543</v>
      </c>
      <c r="O346" s="6" t="s">
        <v>4822</v>
      </c>
      <c r="P346" s="6" t="s">
        <v>4549</v>
      </c>
      <c r="Q346" s="6" t="s">
        <v>4549</v>
      </c>
      <c r="R346" s="6" t="s">
        <v>4549</v>
      </c>
      <c r="S346" s="6" t="s">
        <v>4549</v>
      </c>
      <c r="T346" s="6"/>
      <c r="U346" s="6"/>
      <c r="V346" s="6"/>
      <c r="W346" s="6"/>
      <c r="X346" s="6"/>
      <c r="Y346" s="6"/>
      <c r="Z346" s="6"/>
      <c r="AA346" s="6"/>
      <c r="AB346" s="6" t="s">
        <v>4549</v>
      </c>
    </row>
    <row r="347" spans="1:28">
      <c r="A347" s="6">
        <v>148</v>
      </c>
      <c r="B347" s="6" t="str">
        <f t="shared" si="5"/>
        <v>ChefornakApt Stg</v>
      </c>
      <c r="C347" s="6" t="s">
        <v>131</v>
      </c>
      <c r="D347" s="6" t="s">
        <v>2016</v>
      </c>
      <c r="E347" s="6"/>
      <c r="F347" s="6"/>
      <c r="G347" s="6">
        <v>336</v>
      </c>
      <c r="H347" s="6">
        <v>1980</v>
      </c>
      <c r="I347" s="6">
        <v>2</v>
      </c>
      <c r="J347" s="6" t="s">
        <v>4582</v>
      </c>
      <c r="K347" s="6">
        <v>8</v>
      </c>
      <c r="L347" s="6" t="s">
        <v>4583</v>
      </c>
      <c r="M347" s="6">
        <v>2</v>
      </c>
      <c r="N347" s="6" t="s">
        <v>4543</v>
      </c>
      <c r="O347" s="6" t="s">
        <v>4585</v>
      </c>
      <c r="P347" s="6" t="s">
        <v>4549</v>
      </c>
      <c r="Q347" s="6" t="s">
        <v>4549</v>
      </c>
      <c r="R347" s="6" t="s">
        <v>4549</v>
      </c>
      <c r="S347" s="6" t="s">
        <v>4549</v>
      </c>
      <c r="T347" s="6"/>
      <c r="U347" s="6"/>
      <c r="V347" s="6"/>
      <c r="W347" s="6"/>
      <c r="X347" s="6"/>
      <c r="Y347" s="6"/>
      <c r="Z347" s="6"/>
      <c r="AA347" s="6"/>
      <c r="AB347" s="6" t="s">
        <v>4549</v>
      </c>
    </row>
    <row r="348" spans="1:28">
      <c r="A348" s="6">
        <v>148</v>
      </c>
      <c r="B348" s="6" t="str">
        <f t="shared" si="5"/>
        <v>ChefornakCHEFORNAK ELEMENTARY SCHOOL</v>
      </c>
      <c r="C348" s="6" t="s">
        <v>131</v>
      </c>
      <c r="D348" s="6" t="s">
        <v>4827</v>
      </c>
      <c r="E348" s="6" t="s">
        <v>4828</v>
      </c>
      <c r="F348" s="6"/>
      <c r="G348" s="6">
        <v>2000</v>
      </c>
      <c r="H348" s="6">
        <v>1981</v>
      </c>
      <c r="I348" s="6">
        <v>3</v>
      </c>
      <c r="J348" s="6" t="s">
        <v>4541</v>
      </c>
      <c r="K348" s="6">
        <v>9</v>
      </c>
      <c r="L348" s="6" t="s">
        <v>4575</v>
      </c>
      <c r="M348" s="6">
        <v>2</v>
      </c>
      <c r="N348" s="6" t="s">
        <v>4543</v>
      </c>
      <c r="O348" s="6"/>
      <c r="P348" s="6" t="s">
        <v>4549</v>
      </c>
      <c r="Q348" s="6" t="s">
        <v>4549</v>
      </c>
      <c r="R348" s="6" t="s">
        <v>4549</v>
      </c>
      <c r="S348" s="6" t="s">
        <v>4549</v>
      </c>
      <c r="T348" s="6"/>
      <c r="U348" s="6"/>
      <c r="V348" s="6"/>
      <c r="W348" s="6"/>
      <c r="X348" s="6"/>
      <c r="Y348" s="6"/>
      <c r="Z348" s="6"/>
      <c r="AA348" s="6"/>
      <c r="AB348" s="6" t="s">
        <v>4549</v>
      </c>
    </row>
    <row r="349" spans="1:28">
      <c r="A349" s="6">
        <v>148</v>
      </c>
      <c r="B349" s="6" t="str">
        <f t="shared" si="5"/>
        <v>ChefornakCHEFORNAK HIGH SCHOOL</v>
      </c>
      <c r="C349" s="6" t="s">
        <v>131</v>
      </c>
      <c r="D349" s="6" t="s">
        <v>4829</v>
      </c>
      <c r="E349" s="6" t="s">
        <v>4830</v>
      </c>
      <c r="F349" s="6"/>
      <c r="G349" s="6">
        <v>17571</v>
      </c>
      <c r="H349" s="6">
        <v>1995</v>
      </c>
      <c r="I349" s="6">
        <v>3</v>
      </c>
      <c r="J349" s="6" t="s">
        <v>4541</v>
      </c>
      <c r="K349" s="6">
        <v>9</v>
      </c>
      <c r="L349" s="6" t="s">
        <v>4575</v>
      </c>
      <c r="M349" s="6">
        <v>2</v>
      </c>
      <c r="N349" s="6" t="s">
        <v>4543</v>
      </c>
      <c r="O349" s="6"/>
      <c r="P349" s="6" t="s">
        <v>4549</v>
      </c>
      <c r="Q349" s="6" t="s">
        <v>4549</v>
      </c>
      <c r="R349" s="6" t="s">
        <v>4549</v>
      </c>
      <c r="S349" s="6" t="s">
        <v>4549</v>
      </c>
      <c r="T349" s="6"/>
      <c r="U349" s="6"/>
      <c r="V349" s="6"/>
      <c r="W349" s="6"/>
      <c r="X349" s="6"/>
      <c r="Y349" s="6"/>
      <c r="Z349" s="6"/>
      <c r="AA349" s="6"/>
      <c r="AB349" s="6" t="s">
        <v>4549</v>
      </c>
    </row>
    <row r="350" spans="1:28">
      <c r="A350" s="6">
        <v>148</v>
      </c>
      <c r="B350" s="6" t="str">
        <f t="shared" si="5"/>
        <v>ChefornakCITY BUILDING</v>
      </c>
      <c r="C350" s="6" t="s">
        <v>131</v>
      </c>
      <c r="D350" s="6" t="s">
        <v>2650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 t="s">
        <v>4549</v>
      </c>
      <c r="Q350" s="6" t="s">
        <v>4549</v>
      </c>
      <c r="R350" s="6" t="s">
        <v>4549</v>
      </c>
      <c r="S350" s="6" t="s">
        <v>4549</v>
      </c>
      <c r="T350" s="6"/>
      <c r="U350" s="6"/>
      <c r="V350" s="6"/>
      <c r="W350" s="6"/>
      <c r="X350" s="6"/>
      <c r="Y350" s="6"/>
      <c r="Z350" s="6"/>
      <c r="AA350" s="6"/>
      <c r="AB350" s="6" t="s">
        <v>4549</v>
      </c>
    </row>
    <row r="351" spans="1:28">
      <c r="A351" s="6">
        <v>148</v>
      </c>
      <c r="B351" s="6" t="str">
        <f t="shared" si="5"/>
        <v>ChefornakCorporation Office</v>
      </c>
      <c r="C351" s="6" t="s">
        <v>131</v>
      </c>
      <c r="D351" s="6" t="s">
        <v>49</v>
      </c>
      <c r="E351" s="6"/>
      <c r="F351" s="6">
        <v>2</v>
      </c>
      <c r="G351" s="6">
        <v>3200</v>
      </c>
      <c r="H351" s="6">
        <v>2007</v>
      </c>
      <c r="I351" s="6"/>
      <c r="J351" s="6"/>
      <c r="K351" s="6"/>
      <c r="L351" s="6"/>
      <c r="M351" s="6"/>
      <c r="N351" s="6"/>
      <c r="O351" s="6"/>
      <c r="P351" s="6" t="s">
        <v>4549</v>
      </c>
      <c r="Q351" s="6" t="s">
        <v>4549</v>
      </c>
      <c r="R351" s="6" t="s">
        <v>4549</v>
      </c>
      <c r="S351" s="6" t="s">
        <v>4549</v>
      </c>
      <c r="T351" s="6"/>
      <c r="U351" s="6"/>
      <c r="V351" s="6"/>
      <c r="W351" s="6"/>
      <c r="X351" s="6"/>
      <c r="Y351" s="6"/>
      <c r="Z351" s="6"/>
      <c r="AA351" s="6"/>
      <c r="AB351" s="6" t="s">
        <v>4549</v>
      </c>
    </row>
    <row r="352" spans="1:28">
      <c r="A352" s="6">
        <v>148</v>
      </c>
      <c r="B352" s="6" t="str">
        <f t="shared" si="5"/>
        <v>ChefornakGENERATOR MODULE</v>
      </c>
      <c r="C352" s="6" t="s">
        <v>131</v>
      </c>
      <c r="D352" s="6" t="s">
        <v>4728</v>
      </c>
      <c r="E352" s="6"/>
      <c r="F352" s="6"/>
      <c r="G352" s="6">
        <v>320</v>
      </c>
      <c r="H352" s="6">
        <v>1981</v>
      </c>
      <c r="I352" s="6">
        <v>8</v>
      </c>
      <c r="J352" s="6" t="s">
        <v>4555</v>
      </c>
      <c r="K352" s="6">
        <v>31</v>
      </c>
      <c r="L352" s="6" t="s">
        <v>4592</v>
      </c>
      <c r="M352" s="6">
        <v>4</v>
      </c>
      <c r="N352" s="6" t="s">
        <v>4584</v>
      </c>
      <c r="O352" s="6"/>
      <c r="P352" s="6" t="s">
        <v>4549</v>
      </c>
      <c r="Q352" s="6" t="s">
        <v>4549</v>
      </c>
      <c r="R352" s="6" t="s">
        <v>4549</v>
      </c>
      <c r="S352" s="6" t="s">
        <v>4549</v>
      </c>
      <c r="T352" s="6"/>
      <c r="U352" s="6"/>
      <c r="V352" s="6"/>
      <c r="W352" s="6"/>
      <c r="X352" s="6"/>
      <c r="Y352" s="6"/>
      <c r="Z352" s="6"/>
      <c r="AA352" s="6"/>
      <c r="AB352" s="6" t="s">
        <v>4549</v>
      </c>
    </row>
    <row r="353" spans="1:28">
      <c r="A353" s="6">
        <v>148</v>
      </c>
      <c r="B353" s="6" t="str">
        <f t="shared" si="5"/>
        <v>ChefornakGENERATOR MODULE</v>
      </c>
      <c r="C353" s="6" t="s">
        <v>131</v>
      </c>
      <c r="D353" s="6" t="s">
        <v>4728</v>
      </c>
      <c r="E353" s="6"/>
      <c r="F353" s="6"/>
      <c r="G353" s="6">
        <v>320</v>
      </c>
      <c r="H353" s="6">
        <v>1995</v>
      </c>
      <c r="I353" s="6">
        <v>8</v>
      </c>
      <c r="J353" s="6" t="s">
        <v>4555</v>
      </c>
      <c r="K353" s="6">
        <v>31</v>
      </c>
      <c r="L353" s="6" t="s">
        <v>4592</v>
      </c>
      <c r="M353" s="6">
        <v>4</v>
      </c>
      <c r="N353" s="6" t="s">
        <v>4584</v>
      </c>
      <c r="O353" s="6"/>
      <c r="P353" s="6" t="s">
        <v>4549</v>
      </c>
      <c r="Q353" s="6" t="s">
        <v>4549</v>
      </c>
      <c r="R353" s="6" t="s">
        <v>4549</v>
      </c>
      <c r="S353" s="6" t="s">
        <v>4549</v>
      </c>
      <c r="T353" s="6"/>
      <c r="U353" s="6"/>
      <c r="V353" s="6"/>
      <c r="W353" s="6"/>
      <c r="X353" s="6"/>
      <c r="Y353" s="6"/>
      <c r="Z353" s="6"/>
      <c r="AA353" s="6"/>
      <c r="AB353" s="6" t="s">
        <v>4549</v>
      </c>
    </row>
    <row r="354" spans="1:28">
      <c r="A354">
        <v>149</v>
      </c>
      <c r="B354" s="6" t="str">
        <f t="shared" si="5"/>
        <v>Chenega BayNative Village of Chenega Office</v>
      </c>
      <c r="C354" t="s">
        <v>561</v>
      </c>
      <c r="D354" t="s">
        <v>566</v>
      </c>
      <c r="E354" t="s">
        <v>4831</v>
      </c>
      <c r="F354">
        <v>2</v>
      </c>
      <c r="H354">
        <v>1984</v>
      </c>
      <c r="I354">
        <v>6</v>
      </c>
      <c r="J354" t="s">
        <v>377</v>
      </c>
      <c r="K354">
        <v>36</v>
      </c>
      <c r="L354" t="s">
        <v>377</v>
      </c>
      <c r="M354">
        <v>2</v>
      </c>
      <c r="N354" t="s">
        <v>4543</v>
      </c>
      <c r="O354" t="s">
        <v>4832</v>
      </c>
      <c r="P354" s="6" t="s">
        <v>4549</v>
      </c>
      <c r="Q354" s="6" t="s">
        <v>4549</v>
      </c>
      <c r="R354" s="6" t="s">
        <v>4549</v>
      </c>
      <c r="S354" s="6" t="s">
        <v>4549</v>
      </c>
      <c r="V354">
        <v>13000</v>
      </c>
      <c r="Y354" s="145"/>
      <c r="AA354" s="145">
        <v>6000</v>
      </c>
      <c r="AB354" s="6" t="s">
        <v>4549</v>
      </c>
    </row>
    <row r="355" spans="1:28">
      <c r="A355" s="6">
        <v>149</v>
      </c>
      <c r="B355" s="6" t="str">
        <f t="shared" si="5"/>
        <v>Chenega BaySre Building  #2  Fy06 (Heated)</v>
      </c>
      <c r="C355" s="6" t="s">
        <v>561</v>
      </c>
      <c r="D355" s="6" t="s">
        <v>4833</v>
      </c>
      <c r="E355" s="6"/>
      <c r="F355" s="6"/>
      <c r="G355" s="6"/>
      <c r="H355" s="6"/>
      <c r="I355" s="6">
        <v>2</v>
      </c>
      <c r="J355" s="6" t="s">
        <v>4582</v>
      </c>
      <c r="K355" s="6">
        <v>8</v>
      </c>
      <c r="L355" s="6" t="s">
        <v>4583</v>
      </c>
      <c r="M355" s="6">
        <v>2</v>
      </c>
      <c r="N355" s="6" t="s">
        <v>4543</v>
      </c>
      <c r="O355" s="6" t="s">
        <v>4585</v>
      </c>
      <c r="P355" s="6" t="s">
        <v>4549</v>
      </c>
      <c r="Q355" s="6" t="s">
        <v>4549</v>
      </c>
      <c r="R355" s="6" t="s">
        <v>4549</v>
      </c>
      <c r="S355" s="6" t="s">
        <v>4549</v>
      </c>
      <c r="T355" s="6"/>
      <c r="U355" s="6"/>
      <c r="V355" s="6"/>
      <c r="W355" s="6"/>
      <c r="X355" s="6"/>
      <c r="Y355" s="6"/>
      <c r="Z355" s="6"/>
      <c r="AA355" s="6"/>
      <c r="AB355" s="6" t="s">
        <v>4549</v>
      </c>
    </row>
    <row r="356" spans="1:28">
      <c r="A356" s="6">
        <v>149</v>
      </c>
      <c r="B356" s="6" t="str">
        <f t="shared" si="5"/>
        <v>Chenega BaySre Building #1</v>
      </c>
      <c r="C356" s="6" t="s">
        <v>561</v>
      </c>
      <c r="D356" s="6" t="s">
        <v>452</v>
      </c>
      <c r="E356" s="6"/>
      <c r="F356" s="6"/>
      <c r="G356" s="6">
        <v>1104</v>
      </c>
      <c r="H356" s="6">
        <v>1994</v>
      </c>
      <c r="I356" s="6">
        <v>2</v>
      </c>
      <c r="J356" s="6" t="s">
        <v>4582</v>
      </c>
      <c r="K356" s="6">
        <v>8</v>
      </c>
      <c r="L356" s="6" t="s">
        <v>4583</v>
      </c>
      <c r="M356" s="6">
        <v>2</v>
      </c>
      <c r="N356" s="6" t="s">
        <v>4543</v>
      </c>
      <c r="O356" s="6" t="s">
        <v>4585</v>
      </c>
      <c r="P356" s="6" t="s">
        <v>4549</v>
      </c>
      <c r="Q356" s="6" t="s">
        <v>4549</v>
      </c>
      <c r="R356" s="6" t="s">
        <v>4549</v>
      </c>
      <c r="S356" s="6" t="s">
        <v>4549</v>
      </c>
      <c r="T356" s="6"/>
      <c r="U356" s="6"/>
      <c r="V356" s="6"/>
      <c r="W356" s="6"/>
      <c r="X356" s="6"/>
      <c r="Y356" s="6"/>
      <c r="Z356" s="6"/>
      <c r="AA356" s="6"/>
      <c r="AB356" s="6" t="s">
        <v>4549</v>
      </c>
    </row>
    <row r="357" spans="1:28">
      <c r="A357" s="6">
        <v>150</v>
      </c>
      <c r="B357" s="6" t="str">
        <f t="shared" si="5"/>
        <v>ChevakSre Building #1 (Heated)</v>
      </c>
      <c r="C357" s="6" t="s">
        <v>138</v>
      </c>
      <c r="D357" s="6" t="s">
        <v>38</v>
      </c>
      <c r="E357" s="6"/>
      <c r="F357" s="6"/>
      <c r="G357" s="6"/>
      <c r="H357" s="6"/>
      <c r="I357" s="6">
        <v>2</v>
      </c>
      <c r="J357" s="6" t="s">
        <v>4582</v>
      </c>
      <c r="K357" s="6">
        <v>8</v>
      </c>
      <c r="L357" s="6" t="s">
        <v>4583</v>
      </c>
      <c r="M357" s="6">
        <v>2</v>
      </c>
      <c r="N357" s="6" t="s">
        <v>4543</v>
      </c>
      <c r="O357" s="6" t="s">
        <v>4585</v>
      </c>
      <c r="P357" s="6" t="s">
        <v>4549</v>
      </c>
      <c r="Q357" s="6" t="s">
        <v>4549</v>
      </c>
      <c r="R357" s="6" t="s">
        <v>4549</v>
      </c>
      <c r="S357" s="6" t="s">
        <v>4549</v>
      </c>
      <c r="T357" s="6"/>
      <c r="U357" s="6"/>
      <c r="V357" s="6"/>
      <c r="W357" s="6"/>
      <c r="X357" s="6"/>
      <c r="Y357" s="6"/>
      <c r="Z357" s="6"/>
      <c r="AA357" s="6"/>
      <c r="AB357" s="6" t="s">
        <v>4549</v>
      </c>
    </row>
    <row r="358" spans="1:28">
      <c r="A358" s="6">
        <v>150</v>
      </c>
      <c r="B358" s="6" t="str">
        <f t="shared" si="5"/>
        <v>ChevakSre Building #2   Fy07</v>
      </c>
      <c r="C358" s="6" t="s">
        <v>138</v>
      </c>
      <c r="D358" s="6" t="s">
        <v>4834</v>
      </c>
      <c r="E358" s="6"/>
      <c r="F358" s="6"/>
      <c r="G358" s="6"/>
      <c r="H358" s="6"/>
      <c r="I358" s="6">
        <v>2</v>
      </c>
      <c r="J358" s="6" t="s">
        <v>4582</v>
      </c>
      <c r="K358" s="6">
        <v>8</v>
      </c>
      <c r="L358" s="6" t="s">
        <v>4583</v>
      </c>
      <c r="M358" s="6">
        <v>2</v>
      </c>
      <c r="N358" s="6" t="s">
        <v>4543</v>
      </c>
      <c r="O358" s="6" t="s">
        <v>4585</v>
      </c>
      <c r="P358" s="6" t="s">
        <v>4549</v>
      </c>
      <c r="Q358" s="6" t="s">
        <v>4549</v>
      </c>
      <c r="R358" s="6" t="s">
        <v>4549</v>
      </c>
      <c r="S358" s="6" t="s">
        <v>4549</v>
      </c>
      <c r="T358" s="6"/>
      <c r="U358" s="6"/>
      <c r="V358" s="6"/>
      <c r="W358" s="6"/>
      <c r="X358" s="6"/>
      <c r="Y358" s="6"/>
      <c r="Z358" s="6"/>
      <c r="AA358" s="6"/>
      <c r="AB358" s="6" t="s">
        <v>4549</v>
      </c>
    </row>
    <row r="359" spans="1:28">
      <c r="A359" s="6">
        <v>151</v>
      </c>
      <c r="B359" s="6" t="str">
        <f t="shared" si="5"/>
        <v>ChickaloonBay View Suites</v>
      </c>
      <c r="C359" s="6" t="s">
        <v>2654</v>
      </c>
      <c r="D359" s="6" t="s">
        <v>2655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 t="s">
        <v>4549</v>
      </c>
      <c r="Q359" s="6" t="s">
        <v>4549</v>
      </c>
      <c r="R359" s="6" t="s">
        <v>4549</v>
      </c>
      <c r="S359" s="6" t="s">
        <v>4549</v>
      </c>
      <c r="T359" s="6"/>
      <c r="U359" s="6"/>
      <c r="V359" s="6"/>
      <c r="W359" s="6"/>
      <c r="X359" s="6"/>
      <c r="Y359" s="6"/>
      <c r="Z359" s="6"/>
      <c r="AA359" s="6"/>
      <c r="AB359" s="6" t="s">
        <v>4549</v>
      </c>
    </row>
    <row r="360" spans="1:28">
      <c r="A360" s="6">
        <v>151</v>
      </c>
      <c r="B360" s="6" t="str">
        <f t="shared" si="5"/>
        <v>ChickaloonGlacier View School</v>
      </c>
      <c r="C360" s="6" t="s">
        <v>2654</v>
      </c>
      <c r="D360" s="6" t="s">
        <v>3374</v>
      </c>
      <c r="E360" s="6"/>
      <c r="F360" s="6"/>
      <c r="G360" s="6">
        <v>20343</v>
      </c>
      <c r="H360" s="6">
        <v>1995</v>
      </c>
      <c r="I360" s="6">
        <v>3</v>
      </c>
      <c r="J360" s="6" t="s">
        <v>4541</v>
      </c>
      <c r="K360" s="6">
        <v>9</v>
      </c>
      <c r="L360" s="6" t="s">
        <v>4575</v>
      </c>
      <c r="M360" s="6">
        <v>2</v>
      </c>
      <c r="N360" s="6" t="s">
        <v>4543</v>
      </c>
      <c r="O360" s="6" t="s">
        <v>4835</v>
      </c>
      <c r="P360" s="6" t="s">
        <v>4549</v>
      </c>
      <c r="Q360" s="6" t="s">
        <v>4549</v>
      </c>
      <c r="R360" s="6" t="s">
        <v>4549</v>
      </c>
      <c r="S360" s="6" t="s">
        <v>4549</v>
      </c>
      <c r="T360" s="6"/>
      <c r="U360" s="6"/>
      <c r="V360" s="6"/>
      <c r="W360" s="6"/>
      <c r="X360" s="6" t="s">
        <v>4836</v>
      </c>
      <c r="Y360" s="6"/>
      <c r="Z360" s="6">
        <v>168960</v>
      </c>
      <c r="AA360" s="6"/>
      <c r="AB360" s="6" t="s">
        <v>4549</v>
      </c>
    </row>
    <row r="361" spans="1:28">
      <c r="A361" s="6">
        <v>151</v>
      </c>
      <c r="B361" s="6" t="str">
        <f t="shared" si="5"/>
        <v>ChickaloonHealth &amp; Social Services Bldg</v>
      </c>
      <c r="C361" s="6" t="s">
        <v>2654</v>
      </c>
      <c r="D361" s="6" t="s">
        <v>3242</v>
      </c>
      <c r="E361" s="6" t="s">
        <v>4837</v>
      </c>
      <c r="F361" s="6">
        <v>2</v>
      </c>
      <c r="G361" s="6"/>
      <c r="H361" s="6"/>
      <c r="I361" s="6">
        <v>4</v>
      </c>
      <c r="J361" s="6" t="s">
        <v>4615</v>
      </c>
      <c r="K361" s="6">
        <v>16</v>
      </c>
      <c r="L361" s="6" t="s">
        <v>4616</v>
      </c>
      <c r="M361" s="6">
        <v>2</v>
      </c>
      <c r="N361" s="6" t="s">
        <v>4543</v>
      </c>
      <c r="O361" s="6"/>
      <c r="P361" s="6" t="s">
        <v>4549</v>
      </c>
      <c r="Q361" s="6" t="s">
        <v>4549</v>
      </c>
      <c r="R361" s="6" t="s">
        <v>4549</v>
      </c>
      <c r="S361" s="6" t="s">
        <v>4549</v>
      </c>
      <c r="T361" s="6"/>
      <c r="U361" s="6"/>
      <c r="V361" s="6" t="s">
        <v>4838</v>
      </c>
      <c r="W361" s="6"/>
      <c r="X361" s="6"/>
      <c r="Y361" s="6"/>
      <c r="Z361" s="6">
        <v>13683</v>
      </c>
      <c r="AA361" s="6"/>
      <c r="AB361" s="6" t="s">
        <v>4549</v>
      </c>
    </row>
    <row r="362" spans="1:28">
      <c r="A362" s="6">
        <v>151</v>
      </c>
      <c r="B362" s="6" t="str">
        <f t="shared" si="5"/>
        <v>ChickaloonSutton Elementary</v>
      </c>
      <c r="C362" s="6" t="s">
        <v>2654</v>
      </c>
      <c r="D362" s="6" t="s">
        <v>3375</v>
      </c>
      <c r="E362" s="6" t="s">
        <v>4839</v>
      </c>
      <c r="F362" s="6"/>
      <c r="G362" s="6">
        <v>25414</v>
      </c>
      <c r="H362" s="6">
        <v>1988</v>
      </c>
      <c r="I362" s="6">
        <v>3</v>
      </c>
      <c r="J362" s="6" t="s">
        <v>4541</v>
      </c>
      <c r="K362" s="6">
        <v>9</v>
      </c>
      <c r="L362" s="6" t="s">
        <v>4575</v>
      </c>
      <c r="M362" s="6">
        <v>2</v>
      </c>
      <c r="N362" s="6" t="s">
        <v>4543</v>
      </c>
      <c r="O362" s="6" t="s">
        <v>4835</v>
      </c>
      <c r="P362" s="6" t="s">
        <v>4549</v>
      </c>
      <c r="Q362" s="6" t="s">
        <v>4549</v>
      </c>
      <c r="R362" s="6" t="s">
        <v>4549</v>
      </c>
      <c r="S362" s="6" t="s">
        <v>4549</v>
      </c>
      <c r="T362" s="6"/>
      <c r="U362" s="6"/>
      <c r="V362" s="6"/>
      <c r="W362" s="6"/>
      <c r="X362" s="6" t="s">
        <v>4840</v>
      </c>
      <c r="Y362" s="6"/>
      <c r="Z362" s="6">
        <v>174400</v>
      </c>
      <c r="AA362" s="6"/>
      <c r="AB362" s="6" t="s">
        <v>4549</v>
      </c>
    </row>
    <row r="363" spans="1:28">
      <c r="A363" s="6">
        <v>151</v>
      </c>
      <c r="B363" s="6" t="str">
        <f t="shared" si="5"/>
        <v>ChickaloonYane Daah School</v>
      </c>
      <c r="C363" s="6" t="s">
        <v>2654</v>
      </c>
      <c r="D363" s="6" t="s">
        <v>3241</v>
      </c>
      <c r="E363" s="6"/>
      <c r="F363" s="6">
        <v>1</v>
      </c>
      <c r="G363" s="6">
        <v>5376</v>
      </c>
      <c r="H363" s="6">
        <v>1950</v>
      </c>
      <c r="I363" s="6">
        <v>4</v>
      </c>
      <c r="J363" s="6" t="s">
        <v>4615</v>
      </c>
      <c r="K363" s="6">
        <v>17</v>
      </c>
      <c r="L363" s="6" t="s">
        <v>4644</v>
      </c>
      <c r="M363" s="6">
        <v>2</v>
      </c>
      <c r="N363" s="6" t="s">
        <v>4543</v>
      </c>
      <c r="O363" s="6"/>
      <c r="P363" s="6" t="s">
        <v>4549</v>
      </c>
      <c r="Q363" s="6" t="s">
        <v>4549</v>
      </c>
      <c r="R363" s="6" t="s">
        <v>4549</v>
      </c>
      <c r="S363" s="6" t="s">
        <v>4549</v>
      </c>
      <c r="T363" s="6"/>
      <c r="U363" s="6"/>
      <c r="V363" s="6" t="s">
        <v>4841</v>
      </c>
      <c r="W363" s="6"/>
      <c r="X363" s="6"/>
      <c r="Y363" s="6"/>
      <c r="Z363" s="6">
        <v>19706</v>
      </c>
      <c r="AA363" s="6"/>
      <c r="AB363" s="6" t="s">
        <v>4549</v>
      </c>
    </row>
    <row r="364" spans="1:28">
      <c r="A364" s="6">
        <v>152</v>
      </c>
      <c r="B364" s="6" t="str">
        <f t="shared" si="5"/>
        <v>ChickenAPT EQUIP</v>
      </c>
      <c r="C364" s="6" t="s">
        <v>2017</v>
      </c>
      <c r="D364" s="6" t="s">
        <v>2018</v>
      </c>
      <c r="E364" s="6" t="s">
        <v>4842</v>
      </c>
      <c r="F364" s="6"/>
      <c r="G364" s="6">
        <v>1696</v>
      </c>
      <c r="H364" s="6">
        <v>1989</v>
      </c>
      <c r="I364" s="6">
        <v>2</v>
      </c>
      <c r="J364" s="6" t="s">
        <v>4582</v>
      </c>
      <c r="K364" s="6">
        <v>8</v>
      </c>
      <c r="L364" s="6" t="s">
        <v>4583</v>
      </c>
      <c r="M364" s="6">
        <v>2</v>
      </c>
      <c r="N364" s="6" t="s">
        <v>4543</v>
      </c>
      <c r="O364" s="6" t="s">
        <v>4585</v>
      </c>
      <c r="P364" s="6" t="s">
        <v>4549</v>
      </c>
      <c r="Q364" s="6" t="s">
        <v>4549</v>
      </c>
      <c r="R364" s="6" t="s">
        <v>4549</v>
      </c>
      <c r="S364" s="6" t="s">
        <v>4549</v>
      </c>
      <c r="T364" s="6"/>
      <c r="U364" s="6"/>
      <c r="V364" s="6"/>
      <c r="W364" s="6"/>
      <c r="X364" s="6"/>
      <c r="Y364" s="6"/>
      <c r="Z364" s="6"/>
      <c r="AA364" s="6"/>
      <c r="AB364" s="6" t="s">
        <v>4549</v>
      </c>
    </row>
    <row r="365" spans="1:28">
      <c r="A365" s="6">
        <v>153</v>
      </c>
      <c r="B365" s="6" t="str">
        <f t="shared" si="5"/>
        <v>Chignikcity office building</v>
      </c>
      <c r="C365" s="6" t="s">
        <v>3027</v>
      </c>
      <c r="D365" s="6" t="s">
        <v>3028</v>
      </c>
      <c r="E365" s="6" t="s">
        <v>4843</v>
      </c>
      <c r="F365" s="6"/>
      <c r="G365" s="6">
        <v>2300</v>
      </c>
      <c r="H365" s="6"/>
      <c r="I365" s="6"/>
      <c r="J365" s="6"/>
      <c r="K365" s="6"/>
      <c r="L365" s="6"/>
      <c r="M365" s="6"/>
      <c r="N365" s="6"/>
      <c r="O365" s="6"/>
      <c r="P365" s="6" t="s">
        <v>4549</v>
      </c>
      <c r="Q365" s="6" t="s">
        <v>4549</v>
      </c>
      <c r="R365" s="6" t="s">
        <v>4549</v>
      </c>
      <c r="S365" s="6" t="s">
        <v>4549</v>
      </c>
      <c r="T365" s="6"/>
      <c r="U365" s="6"/>
      <c r="V365" s="6"/>
      <c r="W365" s="6"/>
      <c r="X365" s="6"/>
      <c r="Y365" s="6"/>
      <c r="Z365" s="6"/>
      <c r="AA365" s="6"/>
      <c r="AB365" s="6" t="s">
        <v>4549</v>
      </c>
    </row>
    <row r="366" spans="1:28">
      <c r="A366" s="6">
        <v>154</v>
      </c>
      <c r="B366" s="6" t="str">
        <f t="shared" si="5"/>
        <v>Chignik LagoonSchool Building</v>
      </c>
      <c r="C366" s="6" t="s">
        <v>1249</v>
      </c>
      <c r="D366" s="6" t="s">
        <v>4823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 t="s">
        <v>4549</v>
      </c>
      <c r="Q366" s="6" t="s">
        <v>4549</v>
      </c>
      <c r="R366" s="6" t="s">
        <v>4549</v>
      </c>
      <c r="S366" s="6" t="s">
        <v>4549</v>
      </c>
      <c r="T366" s="6"/>
      <c r="U366" s="6"/>
      <c r="V366" s="6"/>
      <c r="W366" s="6"/>
      <c r="X366" s="6"/>
      <c r="Y366" s="6"/>
      <c r="Z366" s="6"/>
      <c r="AA366" s="6"/>
      <c r="AB366" s="6" t="s">
        <v>4549</v>
      </c>
    </row>
    <row r="367" spans="1:28">
      <c r="A367">
        <v>155</v>
      </c>
      <c r="B367" s="6" t="str">
        <f t="shared" si="5"/>
        <v>Chignik LakeChurch</v>
      </c>
      <c r="C367" t="s">
        <v>1263</v>
      </c>
      <c r="D367" t="s">
        <v>473</v>
      </c>
      <c r="G367">
        <v>1920</v>
      </c>
      <c r="H367">
        <v>1985</v>
      </c>
      <c r="I367">
        <v>3</v>
      </c>
      <c r="J367" t="s">
        <v>4541</v>
      </c>
      <c r="K367">
        <v>12</v>
      </c>
      <c r="L367" t="s">
        <v>4586</v>
      </c>
      <c r="M367">
        <v>2</v>
      </c>
      <c r="N367" t="s">
        <v>4543</v>
      </c>
      <c r="O367" t="s">
        <v>4844</v>
      </c>
      <c r="P367" s="6" t="s">
        <v>4549</v>
      </c>
      <c r="Q367" s="6" t="s">
        <v>4549</v>
      </c>
      <c r="R367" s="6" t="s">
        <v>4549</v>
      </c>
      <c r="S367" s="6" t="s">
        <v>4549</v>
      </c>
      <c r="V367">
        <v>220</v>
      </c>
      <c r="Y367" s="145"/>
      <c r="AA367" s="145"/>
      <c r="AB367" s="6" t="s">
        <v>4549</v>
      </c>
    </row>
    <row r="368" spans="1:28">
      <c r="A368">
        <v>155</v>
      </c>
      <c r="B368" s="6" t="str">
        <f t="shared" si="5"/>
        <v>Chignik LakeChignik Lake Clinic</v>
      </c>
      <c r="C368" t="s">
        <v>1263</v>
      </c>
      <c r="D368" t="s">
        <v>1252</v>
      </c>
      <c r="G368">
        <v>2400</v>
      </c>
      <c r="H368">
        <v>2007</v>
      </c>
      <c r="I368">
        <v>4</v>
      </c>
      <c r="J368" t="s">
        <v>4615</v>
      </c>
      <c r="K368">
        <v>17</v>
      </c>
      <c r="L368" t="s">
        <v>4644</v>
      </c>
      <c r="M368">
        <v>2</v>
      </c>
      <c r="N368" t="s">
        <v>4543</v>
      </c>
      <c r="O368" t="s">
        <v>4844</v>
      </c>
      <c r="P368" s="6" t="s">
        <v>4549</v>
      </c>
      <c r="Q368" s="6" t="s">
        <v>4549</v>
      </c>
      <c r="R368" s="6" t="s">
        <v>4549</v>
      </c>
      <c r="S368" s="6" t="s">
        <v>4549</v>
      </c>
      <c r="V368">
        <v>660</v>
      </c>
      <c r="Y368" s="145"/>
      <c r="AA368" s="145"/>
      <c r="AB368" s="6" t="s">
        <v>4549</v>
      </c>
    </row>
    <row r="369" spans="1:28">
      <c r="A369">
        <v>155</v>
      </c>
      <c r="B369" s="6" t="str">
        <f t="shared" si="5"/>
        <v>Chignik LakeMetal Shop</v>
      </c>
      <c r="C369" t="s">
        <v>1263</v>
      </c>
      <c r="D369" t="s">
        <v>1257</v>
      </c>
      <c r="G369">
        <v>2500</v>
      </c>
      <c r="H369">
        <v>1998</v>
      </c>
      <c r="I369">
        <v>8</v>
      </c>
      <c r="J369" t="s">
        <v>4555</v>
      </c>
      <c r="K369">
        <v>28</v>
      </c>
      <c r="L369" t="s">
        <v>4556</v>
      </c>
      <c r="M369">
        <v>2</v>
      </c>
      <c r="N369" t="s">
        <v>4543</v>
      </c>
      <c r="O369" t="s">
        <v>4844</v>
      </c>
      <c r="P369" s="6" t="s">
        <v>4549</v>
      </c>
      <c r="Q369" s="6" t="s">
        <v>4549</v>
      </c>
      <c r="R369" s="6" t="s">
        <v>4549</v>
      </c>
      <c r="S369" s="6" t="s">
        <v>4549</v>
      </c>
      <c r="Y369" s="145"/>
      <c r="AA369" s="145"/>
      <c r="AB369" s="6" t="s">
        <v>4549</v>
      </c>
    </row>
    <row r="370" spans="1:28">
      <c r="A370">
        <v>155</v>
      </c>
      <c r="B370" s="6" t="str">
        <f t="shared" si="5"/>
        <v>Chignik LakePump House</v>
      </c>
      <c r="C370" t="s">
        <v>1263</v>
      </c>
      <c r="D370" t="s">
        <v>632</v>
      </c>
      <c r="G370">
        <v>12000</v>
      </c>
      <c r="H370">
        <v>1980</v>
      </c>
      <c r="I370">
        <v>8</v>
      </c>
      <c r="J370" t="s">
        <v>4555</v>
      </c>
      <c r="K370">
        <v>31</v>
      </c>
      <c r="L370" t="s">
        <v>4592</v>
      </c>
      <c r="M370">
        <v>2</v>
      </c>
      <c r="N370" t="s">
        <v>4543</v>
      </c>
      <c r="O370" t="s">
        <v>4844</v>
      </c>
      <c r="P370" s="6" t="s">
        <v>4549</v>
      </c>
      <c r="Q370" s="6" t="s">
        <v>4549</v>
      </c>
      <c r="R370" s="6" t="s">
        <v>4549</v>
      </c>
      <c r="S370" s="6" t="s">
        <v>4549</v>
      </c>
      <c r="V370">
        <v>440</v>
      </c>
      <c r="Y370" s="145"/>
      <c r="AA370" s="145"/>
      <c r="AB370" s="6" t="s">
        <v>4549</v>
      </c>
    </row>
    <row r="371" spans="1:28">
      <c r="A371">
        <v>155</v>
      </c>
      <c r="B371" s="6" t="str">
        <f t="shared" si="5"/>
        <v>Chignik LakeSub Building</v>
      </c>
      <c r="C371" t="s">
        <v>1263</v>
      </c>
      <c r="D371" t="s">
        <v>1261</v>
      </c>
      <c r="E371" t="s">
        <v>4845</v>
      </c>
      <c r="G371">
        <v>2500</v>
      </c>
      <c r="H371">
        <v>1998</v>
      </c>
      <c r="I371">
        <v>6</v>
      </c>
      <c r="J371" t="s">
        <v>377</v>
      </c>
      <c r="K371">
        <v>36</v>
      </c>
      <c r="L371" t="s">
        <v>377</v>
      </c>
      <c r="M371">
        <v>2</v>
      </c>
      <c r="N371" t="s">
        <v>4543</v>
      </c>
      <c r="O371" t="s">
        <v>4844</v>
      </c>
      <c r="P371" s="6" t="s">
        <v>4549</v>
      </c>
      <c r="Q371" s="6" t="s">
        <v>4549</v>
      </c>
      <c r="R371" s="6" t="s">
        <v>4549</v>
      </c>
      <c r="S371" s="6" t="s">
        <v>4549</v>
      </c>
      <c r="V371">
        <v>660</v>
      </c>
      <c r="Y371" s="145"/>
      <c r="Z371">
        <v>1500</v>
      </c>
      <c r="AA371" s="145"/>
      <c r="AB371" s="6" t="s">
        <v>4549</v>
      </c>
    </row>
    <row r="372" spans="1:28">
      <c r="A372">
        <v>155</v>
      </c>
      <c r="B372" s="6" t="str">
        <f t="shared" si="5"/>
        <v>Chignik LakeIGAP Building</v>
      </c>
      <c r="C372" t="s">
        <v>1263</v>
      </c>
      <c r="D372" t="s">
        <v>1256</v>
      </c>
      <c r="G372">
        <v>1200</v>
      </c>
      <c r="H372">
        <v>1980</v>
      </c>
      <c r="I372">
        <v>6</v>
      </c>
      <c r="J372" t="s">
        <v>377</v>
      </c>
      <c r="K372">
        <v>36</v>
      </c>
      <c r="L372" t="s">
        <v>377</v>
      </c>
      <c r="M372">
        <v>2</v>
      </c>
      <c r="N372" t="s">
        <v>4543</v>
      </c>
      <c r="O372" t="s">
        <v>4844</v>
      </c>
      <c r="P372" s="6" t="s">
        <v>4549</v>
      </c>
      <c r="Q372" s="6" t="s">
        <v>4549</v>
      </c>
      <c r="R372" s="6" t="s">
        <v>4549</v>
      </c>
      <c r="S372" s="6" t="s">
        <v>4549</v>
      </c>
      <c r="V372">
        <v>550</v>
      </c>
      <c r="Y372" s="145"/>
      <c r="AA372" s="145"/>
      <c r="AB372" s="6" t="s">
        <v>4549</v>
      </c>
    </row>
    <row r="373" spans="1:28">
      <c r="A373" s="6">
        <v>155</v>
      </c>
      <c r="B373" s="6" t="str">
        <f t="shared" si="5"/>
        <v>Chignik LakeEquipment Storage</v>
      </c>
      <c r="C373" s="6" t="s">
        <v>1263</v>
      </c>
      <c r="D373" s="6" t="s">
        <v>1148</v>
      </c>
      <c r="E373" s="6"/>
      <c r="F373" s="6"/>
      <c r="G373" s="6">
        <v>800</v>
      </c>
      <c r="H373" s="6">
        <v>1964</v>
      </c>
      <c r="I373" s="6">
        <v>2</v>
      </c>
      <c r="J373" s="6" t="s">
        <v>4582</v>
      </c>
      <c r="K373" s="6">
        <v>8</v>
      </c>
      <c r="L373" s="6" t="s">
        <v>4583</v>
      </c>
      <c r="M373" s="6">
        <v>2</v>
      </c>
      <c r="N373" s="6" t="s">
        <v>4543</v>
      </c>
      <c r="O373" s="6" t="s">
        <v>4585</v>
      </c>
      <c r="P373" s="6" t="s">
        <v>4549</v>
      </c>
      <c r="Q373" s="6" t="s">
        <v>4549</v>
      </c>
      <c r="R373" s="6" t="s">
        <v>4549</v>
      </c>
      <c r="S373" s="6" t="s">
        <v>4549</v>
      </c>
      <c r="T373" s="6"/>
      <c r="U373" s="6"/>
      <c r="V373" s="6"/>
      <c r="W373" s="6"/>
      <c r="X373" s="6"/>
      <c r="Y373" s="6"/>
      <c r="Z373" s="6"/>
      <c r="AA373" s="6"/>
      <c r="AB373" s="6" t="s">
        <v>4549</v>
      </c>
    </row>
    <row r="374" spans="1:28">
      <c r="A374" s="6">
        <v>155</v>
      </c>
      <c r="B374" s="6" t="str">
        <f t="shared" si="5"/>
        <v>Chignik LakeSre Building</v>
      </c>
      <c r="C374" s="6" t="s">
        <v>1263</v>
      </c>
      <c r="D374" s="6" t="s">
        <v>82</v>
      </c>
      <c r="E374" s="6"/>
      <c r="F374" s="6"/>
      <c r="G374" s="6">
        <v>1104</v>
      </c>
      <c r="H374" s="6">
        <v>1993</v>
      </c>
      <c r="I374" s="6">
        <v>2</v>
      </c>
      <c r="J374" s="6" t="s">
        <v>4582</v>
      </c>
      <c r="K374" s="6">
        <v>8</v>
      </c>
      <c r="L374" s="6" t="s">
        <v>4583</v>
      </c>
      <c r="M374" s="6">
        <v>2</v>
      </c>
      <c r="N374" s="6" t="s">
        <v>4543</v>
      </c>
      <c r="O374" s="6" t="s">
        <v>4585</v>
      </c>
      <c r="P374" s="6" t="s">
        <v>4549</v>
      </c>
      <c r="Q374" s="6" t="s">
        <v>4549</v>
      </c>
      <c r="R374" s="6" t="s">
        <v>4549</v>
      </c>
      <c r="S374" s="6" t="s">
        <v>4549</v>
      </c>
      <c r="T374" s="6"/>
      <c r="U374" s="6"/>
      <c r="V374" s="6"/>
      <c r="W374" s="6"/>
      <c r="X374" s="6"/>
      <c r="Y374" s="6"/>
      <c r="Z374" s="6"/>
      <c r="AA374" s="6"/>
      <c r="AB374" s="6" t="s">
        <v>4549</v>
      </c>
    </row>
    <row r="375" spans="1:28">
      <c r="A375" s="6">
        <v>156</v>
      </c>
      <c r="B375" s="6" t="str">
        <f t="shared" si="5"/>
        <v>Chiniakchiniak School</v>
      </c>
      <c r="C375" s="6" t="s">
        <v>2019</v>
      </c>
      <c r="D375" s="6" t="s">
        <v>3380</v>
      </c>
      <c r="E375" s="6" t="s">
        <v>4846</v>
      </c>
      <c r="F375" s="6"/>
      <c r="G375" s="6">
        <v>8450</v>
      </c>
      <c r="H375" s="6">
        <v>1984</v>
      </c>
      <c r="I375" s="6">
        <v>3</v>
      </c>
      <c r="J375" s="6" t="s">
        <v>4541</v>
      </c>
      <c r="K375" s="6">
        <v>9</v>
      </c>
      <c r="L375" s="6" t="s">
        <v>4575</v>
      </c>
      <c r="M375" s="6">
        <v>2</v>
      </c>
      <c r="N375" s="6" t="s">
        <v>4543</v>
      </c>
      <c r="O375" s="6" t="s">
        <v>4847</v>
      </c>
      <c r="P375" s="6" t="s">
        <v>4549</v>
      </c>
      <c r="Q375" s="6" t="s">
        <v>4549</v>
      </c>
      <c r="R375" s="6" t="s">
        <v>4549</v>
      </c>
      <c r="S375" s="6" t="s">
        <v>4549</v>
      </c>
      <c r="T375" s="6"/>
      <c r="U375" s="6"/>
      <c r="V375" s="6" t="s">
        <v>4697</v>
      </c>
      <c r="W375" s="6"/>
      <c r="X375" s="6"/>
      <c r="Y375" s="6"/>
      <c r="Z375" s="6">
        <v>37856</v>
      </c>
      <c r="AA375" s="6"/>
      <c r="AB375" s="6" t="s">
        <v>4549</v>
      </c>
    </row>
    <row r="376" spans="1:28">
      <c r="A376" s="6">
        <v>156</v>
      </c>
      <c r="B376" s="6" t="str">
        <f t="shared" si="5"/>
        <v>Chiniakgenerator shed</v>
      </c>
      <c r="C376" s="6" t="s">
        <v>2019</v>
      </c>
      <c r="D376" s="6" t="s">
        <v>2020</v>
      </c>
      <c r="E376" s="6"/>
      <c r="F376" s="6"/>
      <c r="G376" s="6">
        <v>364</v>
      </c>
      <c r="H376" s="6">
        <v>1984</v>
      </c>
      <c r="I376" s="6">
        <v>2</v>
      </c>
      <c r="J376" s="6" t="s">
        <v>4582</v>
      </c>
      <c r="K376" s="6">
        <v>8</v>
      </c>
      <c r="L376" s="6" t="s">
        <v>4583</v>
      </c>
      <c r="M376" s="6">
        <v>4</v>
      </c>
      <c r="N376" s="6" t="s">
        <v>4584</v>
      </c>
      <c r="O376" s="6" t="s">
        <v>4847</v>
      </c>
      <c r="P376" s="6" t="s">
        <v>4549</v>
      </c>
      <c r="Q376" s="6" t="s">
        <v>4549</v>
      </c>
      <c r="R376" s="6" t="s">
        <v>4549</v>
      </c>
      <c r="S376" s="6" t="s">
        <v>4549</v>
      </c>
      <c r="T376" s="6"/>
      <c r="U376" s="6"/>
      <c r="V376" s="6"/>
      <c r="W376" s="6"/>
      <c r="X376" s="6"/>
      <c r="Y376" s="6"/>
      <c r="Z376" s="6"/>
      <c r="AA376" s="6"/>
      <c r="AB376" s="6" t="s">
        <v>4549</v>
      </c>
    </row>
    <row r="377" spans="1:28">
      <c r="A377" s="6">
        <v>158</v>
      </c>
      <c r="B377" s="6" t="str">
        <f t="shared" si="5"/>
        <v>ChistochinaCheeshna Admin Office</v>
      </c>
      <c r="C377" s="6" t="s">
        <v>1838</v>
      </c>
      <c r="D377" s="6" t="s">
        <v>3029</v>
      </c>
      <c r="E377" s="6"/>
      <c r="F377" s="6">
        <v>1</v>
      </c>
      <c r="G377" s="6">
        <v>600</v>
      </c>
      <c r="H377" s="6"/>
      <c r="I377" s="6">
        <v>6</v>
      </c>
      <c r="J377" s="6" t="s">
        <v>377</v>
      </c>
      <c r="K377" s="6">
        <v>36</v>
      </c>
      <c r="L377" s="6" t="s">
        <v>377</v>
      </c>
      <c r="M377" s="6">
        <v>2</v>
      </c>
      <c r="N377" s="6" t="s">
        <v>4543</v>
      </c>
      <c r="O377" s="6" t="s">
        <v>4848</v>
      </c>
      <c r="P377" s="6" t="s">
        <v>4549</v>
      </c>
      <c r="Q377" s="6" t="s">
        <v>4549</v>
      </c>
      <c r="R377" s="6" t="s">
        <v>4549</v>
      </c>
      <c r="S377" s="6" t="s">
        <v>4549</v>
      </c>
      <c r="T377" s="6"/>
      <c r="U377" s="6"/>
      <c r="V377" s="6"/>
      <c r="W377" s="6"/>
      <c r="X377" s="6"/>
      <c r="Y377" s="6"/>
      <c r="Z377" s="6"/>
      <c r="AA377" s="6"/>
      <c r="AB377" s="6" t="s">
        <v>4549</v>
      </c>
    </row>
    <row r="378" spans="1:28">
      <c r="A378" s="6">
        <v>158</v>
      </c>
      <c r="B378" s="6" t="str">
        <f t="shared" si="5"/>
        <v>ChistochinaChistochina School</v>
      </c>
      <c r="C378" s="6" t="s">
        <v>1838</v>
      </c>
      <c r="D378" s="6" t="s">
        <v>3381</v>
      </c>
      <c r="E378" s="6"/>
      <c r="F378" s="6">
        <v>1</v>
      </c>
      <c r="G378" s="6">
        <v>5640</v>
      </c>
      <c r="H378" s="6">
        <v>1978</v>
      </c>
      <c r="I378" s="6">
        <v>3</v>
      </c>
      <c r="J378" s="6" t="s">
        <v>4541</v>
      </c>
      <c r="K378" s="6">
        <v>9</v>
      </c>
      <c r="L378" s="6" t="s">
        <v>4575</v>
      </c>
      <c r="M378" s="6">
        <v>2</v>
      </c>
      <c r="N378" s="6" t="s">
        <v>4543</v>
      </c>
      <c r="O378" s="6" t="s">
        <v>4849</v>
      </c>
      <c r="P378" s="6" t="s">
        <v>4549</v>
      </c>
      <c r="Q378" s="6" t="s">
        <v>4549</v>
      </c>
      <c r="R378" s="6" t="s">
        <v>4549</v>
      </c>
      <c r="S378" s="6" t="s">
        <v>4549</v>
      </c>
      <c r="T378" s="6"/>
      <c r="U378" s="6"/>
      <c r="V378" s="6" t="s">
        <v>4850</v>
      </c>
      <c r="W378" s="6"/>
      <c r="X378" s="6"/>
      <c r="Y378" s="144">
        <v>10444.74</v>
      </c>
      <c r="Z378" s="6">
        <v>20165</v>
      </c>
      <c r="AA378" s="144">
        <v>12430.65</v>
      </c>
      <c r="AB378" s="6" t="s">
        <v>4549</v>
      </c>
    </row>
    <row r="379" spans="1:28">
      <c r="A379" s="6">
        <v>158</v>
      </c>
      <c r="B379" s="6" t="str">
        <f t="shared" si="5"/>
        <v>ChistochinaCommunity Hall</v>
      </c>
      <c r="C379" s="6" t="s">
        <v>1838</v>
      </c>
      <c r="D379" s="6" t="s">
        <v>286</v>
      </c>
      <c r="E379" s="6"/>
      <c r="F379" s="6">
        <v>1</v>
      </c>
      <c r="G379" s="6">
        <v>6000</v>
      </c>
      <c r="H379" s="6"/>
      <c r="I379" s="6"/>
      <c r="J379" s="6"/>
      <c r="K379" s="6"/>
      <c r="L379" s="6"/>
      <c r="M379" s="6"/>
      <c r="N379" s="6"/>
      <c r="O379" s="6"/>
      <c r="P379" s="6" t="s">
        <v>4549</v>
      </c>
      <c r="Q379" s="6" t="s">
        <v>4549</v>
      </c>
      <c r="R379" s="6" t="s">
        <v>4549</v>
      </c>
      <c r="S379" s="6" t="s">
        <v>4549</v>
      </c>
      <c r="T379" s="6"/>
      <c r="U379" s="6"/>
      <c r="V379" s="6"/>
      <c r="W379" s="6"/>
      <c r="X379" s="6"/>
      <c r="Y379" s="6"/>
      <c r="Z379" s="6"/>
      <c r="AA379" s="6"/>
      <c r="AB379" s="6" t="s">
        <v>4549</v>
      </c>
    </row>
    <row r="380" spans="1:28">
      <c r="A380" s="6">
        <v>158</v>
      </c>
      <c r="B380" s="6" t="str">
        <f t="shared" si="5"/>
        <v>ChistochinaCRNA clinic space</v>
      </c>
      <c r="C380" s="6" t="s">
        <v>1838</v>
      </c>
      <c r="D380" s="6" t="s">
        <v>3243</v>
      </c>
      <c r="E380" s="6"/>
      <c r="F380" s="6">
        <v>1</v>
      </c>
      <c r="G380" s="6">
        <v>200</v>
      </c>
      <c r="H380" s="6"/>
      <c r="I380" s="6"/>
      <c r="J380" s="6"/>
      <c r="K380" s="6"/>
      <c r="L380" s="6"/>
      <c r="M380" s="6"/>
      <c r="N380" s="6"/>
      <c r="O380" s="6"/>
      <c r="P380" s="6" t="s">
        <v>4549</v>
      </c>
      <c r="Q380" s="6" t="s">
        <v>4549</v>
      </c>
      <c r="R380" s="6" t="s">
        <v>4549</v>
      </c>
      <c r="S380" s="6" t="s">
        <v>4549</v>
      </c>
      <c r="T380" s="6"/>
      <c r="U380" s="6"/>
      <c r="V380" s="6"/>
      <c r="W380" s="6"/>
      <c r="X380" s="6"/>
      <c r="Y380" s="6"/>
      <c r="Z380" s="6"/>
      <c r="AA380" s="6"/>
      <c r="AB380" s="6" t="s">
        <v>4549</v>
      </c>
    </row>
    <row r="381" spans="1:28">
      <c r="A381" s="6">
        <v>158</v>
      </c>
      <c r="B381" s="6" t="str">
        <f t="shared" si="5"/>
        <v>ChistochinaEPA building</v>
      </c>
      <c r="C381" s="6" t="s">
        <v>1838</v>
      </c>
      <c r="D381" s="6" t="s">
        <v>2656</v>
      </c>
      <c r="E381" s="6"/>
      <c r="F381" s="6">
        <v>1</v>
      </c>
      <c r="G381" s="6">
        <v>600</v>
      </c>
      <c r="H381" s="6"/>
      <c r="I381" s="6"/>
      <c r="J381" s="6"/>
      <c r="K381" s="6"/>
      <c r="L381" s="6"/>
      <c r="M381" s="6"/>
      <c r="N381" s="6"/>
      <c r="O381" s="6"/>
      <c r="P381" s="6" t="s">
        <v>4549</v>
      </c>
      <c r="Q381" s="6" t="s">
        <v>4549</v>
      </c>
      <c r="R381" s="6" t="s">
        <v>4549</v>
      </c>
      <c r="S381" s="6" t="s">
        <v>4549</v>
      </c>
      <c r="T381" s="6"/>
      <c r="U381" s="6"/>
      <c r="V381" s="6"/>
      <c r="W381" s="6"/>
      <c r="X381" s="6"/>
      <c r="Y381" s="6"/>
      <c r="Z381" s="6"/>
      <c r="AA381" s="6"/>
      <c r="AB381" s="6" t="s">
        <v>4549</v>
      </c>
    </row>
    <row r="382" spans="1:28">
      <c r="A382" s="6">
        <v>158</v>
      </c>
      <c r="B382" s="6" t="str">
        <f t="shared" si="5"/>
        <v>ChistochinaMSTC admin office</v>
      </c>
      <c r="C382" s="6" t="s">
        <v>1838</v>
      </c>
      <c r="D382" s="6" t="s">
        <v>3030</v>
      </c>
      <c r="E382" s="6"/>
      <c r="F382" s="6">
        <v>1</v>
      </c>
      <c r="G382" s="6">
        <v>600</v>
      </c>
      <c r="H382" s="6"/>
      <c r="I382" s="6"/>
      <c r="J382" s="6"/>
      <c r="K382" s="6"/>
      <c r="L382" s="6"/>
      <c r="M382" s="6"/>
      <c r="N382" s="6"/>
      <c r="O382" s="6"/>
      <c r="P382" s="6" t="s">
        <v>4549</v>
      </c>
      <c r="Q382" s="6" t="s">
        <v>4549</v>
      </c>
      <c r="R382" s="6" t="s">
        <v>4549</v>
      </c>
      <c r="S382" s="6" t="s">
        <v>4549</v>
      </c>
      <c r="T382" s="6"/>
      <c r="U382" s="6"/>
      <c r="V382" s="6"/>
      <c r="W382" s="6"/>
      <c r="X382" s="6"/>
      <c r="Y382" s="6"/>
      <c r="Z382" s="6"/>
      <c r="AA382" s="6"/>
      <c r="AB382" s="6" t="s">
        <v>4549</v>
      </c>
    </row>
    <row r="383" spans="1:28">
      <c r="A383" s="6">
        <v>159</v>
      </c>
      <c r="B383" s="6" t="str">
        <f t="shared" si="5"/>
        <v>ChitinaAdministrative Trailor</v>
      </c>
      <c r="C383" s="6" t="s">
        <v>1839</v>
      </c>
      <c r="D383" s="6" t="s">
        <v>3031</v>
      </c>
      <c r="E383" s="6"/>
      <c r="F383" s="6">
        <v>1</v>
      </c>
      <c r="G383" s="6">
        <v>720</v>
      </c>
      <c r="H383" s="6">
        <v>1976</v>
      </c>
      <c r="I383" s="6">
        <v>6</v>
      </c>
      <c r="J383" s="6" t="s">
        <v>377</v>
      </c>
      <c r="K383" s="6">
        <v>36</v>
      </c>
      <c r="L383" s="6" t="s">
        <v>377</v>
      </c>
      <c r="M383" s="6">
        <v>3</v>
      </c>
      <c r="N383" s="6" t="s">
        <v>4570</v>
      </c>
      <c r="O383" s="6" t="s">
        <v>4851</v>
      </c>
      <c r="P383" s="6" t="s">
        <v>4549</v>
      </c>
      <c r="Q383" s="6" t="s">
        <v>4549</v>
      </c>
      <c r="R383" s="6" t="s">
        <v>4549</v>
      </c>
      <c r="S383" s="6" t="s">
        <v>4549</v>
      </c>
      <c r="T383" s="6"/>
      <c r="U383" s="6"/>
      <c r="V383" s="6"/>
      <c r="W383" s="6"/>
      <c r="X383" s="6"/>
      <c r="Y383" s="6"/>
      <c r="Z383" s="6">
        <v>1459</v>
      </c>
      <c r="AA383" s="6"/>
      <c r="AB383" s="6" t="s">
        <v>4549</v>
      </c>
    </row>
    <row r="384" spans="1:28">
      <c r="A384" s="6">
        <v>159</v>
      </c>
      <c r="B384" s="6" t="str">
        <f t="shared" si="5"/>
        <v>ChitinaChitina 1 Stop</v>
      </c>
      <c r="C384" s="6" t="s">
        <v>1839</v>
      </c>
      <c r="D384" s="6" t="s">
        <v>2662</v>
      </c>
      <c r="E384" s="6" t="s">
        <v>4852</v>
      </c>
      <c r="F384" s="6">
        <v>1</v>
      </c>
      <c r="G384" s="6"/>
      <c r="H384" s="6">
        <v>1970</v>
      </c>
      <c r="I384" s="6">
        <v>7</v>
      </c>
      <c r="J384" s="6" t="s">
        <v>4578</v>
      </c>
      <c r="K384" s="6">
        <v>26</v>
      </c>
      <c r="L384" s="6" t="s">
        <v>2194</v>
      </c>
      <c r="M384" s="6">
        <v>3</v>
      </c>
      <c r="N384" s="6" t="s">
        <v>4570</v>
      </c>
      <c r="O384" s="6" t="s">
        <v>4853</v>
      </c>
      <c r="P384" s="6" t="s">
        <v>4549</v>
      </c>
      <c r="Q384" s="6" t="s">
        <v>4549</v>
      </c>
      <c r="R384" s="6" t="s">
        <v>4549</v>
      </c>
      <c r="S384" s="6" t="s">
        <v>4549</v>
      </c>
      <c r="T384" s="6"/>
      <c r="U384" s="6"/>
      <c r="V384" s="6"/>
      <c r="W384" s="6"/>
      <c r="X384" s="6"/>
      <c r="Y384" s="6"/>
      <c r="Z384" s="6"/>
      <c r="AA384" s="6"/>
      <c r="AB384" s="6" t="s">
        <v>4549</v>
      </c>
    </row>
    <row r="385" spans="1:28">
      <c r="A385" s="6">
        <v>159</v>
      </c>
      <c r="B385" s="6" t="str">
        <f t="shared" si="5"/>
        <v>ChitinaChitina Community Hall</v>
      </c>
      <c r="C385" s="6" t="s">
        <v>1839</v>
      </c>
      <c r="D385" s="6" t="s">
        <v>1857</v>
      </c>
      <c r="E385" s="6"/>
      <c r="F385" s="6"/>
      <c r="G385" s="6"/>
      <c r="H385" s="6"/>
      <c r="I385" s="6">
        <v>3</v>
      </c>
      <c r="J385" s="6" t="s">
        <v>4541</v>
      </c>
      <c r="K385" s="6">
        <v>15</v>
      </c>
      <c r="L385" s="6" t="s">
        <v>4682</v>
      </c>
      <c r="M385" s="6">
        <v>2</v>
      </c>
      <c r="N385" s="6" t="s">
        <v>4543</v>
      </c>
      <c r="O385" s="6"/>
      <c r="P385" s="6" t="s">
        <v>4549</v>
      </c>
      <c r="Q385" s="6" t="s">
        <v>4549</v>
      </c>
      <c r="R385" s="6" t="s">
        <v>4549</v>
      </c>
      <c r="S385" s="6" t="s">
        <v>4549</v>
      </c>
      <c r="T385" s="6"/>
      <c r="U385" s="6"/>
      <c r="V385" s="6"/>
      <c r="W385" s="6"/>
      <c r="X385" s="6"/>
      <c r="Y385" s="6"/>
      <c r="Z385" s="6"/>
      <c r="AA385" s="6"/>
      <c r="AB385" s="6" t="s">
        <v>4549</v>
      </c>
    </row>
    <row r="386" spans="1:28">
      <c r="A386" s="6">
        <v>159</v>
      </c>
      <c r="B386" s="6" t="str">
        <f t="shared" si="5"/>
        <v>ChitinaChitina Community Hall</v>
      </c>
      <c r="C386" s="6" t="s">
        <v>1839</v>
      </c>
      <c r="D386" s="6" t="s">
        <v>1857</v>
      </c>
      <c r="E386" s="6"/>
      <c r="F386" s="6">
        <v>1</v>
      </c>
      <c r="G386" s="6">
        <v>2800</v>
      </c>
      <c r="H386" s="6">
        <v>1978</v>
      </c>
      <c r="I386" s="6">
        <v>9</v>
      </c>
      <c r="J386" s="6" t="s">
        <v>1500</v>
      </c>
      <c r="K386" s="6">
        <v>10</v>
      </c>
      <c r="L386" s="6" t="s">
        <v>2424</v>
      </c>
      <c r="M386" s="6">
        <v>2</v>
      </c>
      <c r="N386" s="6" t="s">
        <v>4543</v>
      </c>
      <c r="O386" s="6" t="s">
        <v>4854</v>
      </c>
      <c r="P386" s="6" t="s">
        <v>4549</v>
      </c>
      <c r="Q386" s="6" t="s">
        <v>4549</v>
      </c>
      <c r="R386" s="6" t="s">
        <v>4549</v>
      </c>
      <c r="S386" s="6" t="s">
        <v>4549</v>
      </c>
      <c r="T386" s="6"/>
      <c r="U386" s="6"/>
      <c r="V386" s="6"/>
      <c r="W386" s="6"/>
      <c r="X386" s="6"/>
      <c r="Y386" s="6"/>
      <c r="Z386" s="6">
        <v>1253</v>
      </c>
      <c r="AA386" s="6"/>
      <c r="AB386" s="6" t="s">
        <v>4549</v>
      </c>
    </row>
    <row r="387" spans="1:28">
      <c r="A387" s="6">
        <v>159</v>
      </c>
      <c r="B387" s="6" t="str">
        <f t="shared" ref="B387:B450" si="6">CONCATENATE(C387,D387)</f>
        <v>ChitinaChitina Corporation Office</v>
      </c>
      <c r="C387" s="6" t="s">
        <v>1839</v>
      </c>
      <c r="D387" s="6" t="s">
        <v>1858</v>
      </c>
      <c r="E387" s="6"/>
      <c r="F387" s="6">
        <v>1</v>
      </c>
      <c r="G387" s="6">
        <v>360</v>
      </c>
      <c r="H387" s="6">
        <v>1975</v>
      </c>
      <c r="I387" s="6">
        <v>3</v>
      </c>
      <c r="J387" s="6" t="s">
        <v>4541</v>
      </c>
      <c r="K387" s="6">
        <v>15</v>
      </c>
      <c r="L387" s="6" t="s">
        <v>4682</v>
      </c>
      <c r="M387" s="6">
        <v>3</v>
      </c>
      <c r="N387" s="6" t="s">
        <v>4570</v>
      </c>
      <c r="O387" s="6"/>
      <c r="P387" s="6" t="s">
        <v>4549</v>
      </c>
      <c r="Q387" s="6" t="s">
        <v>4549</v>
      </c>
      <c r="R387" s="6" t="s">
        <v>4549</v>
      </c>
      <c r="S387" s="6" t="s">
        <v>4549</v>
      </c>
      <c r="T387" s="6"/>
      <c r="U387" s="6"/>
      <c r="V387" s="6" t="s">
        <v>4855</v>
      </c>
      <c r="W387" s="6"/>
      <c r="X387" s="6"/>
      <c r="Y387" s="6"/>
      <c r="Z387" s="6"/>
      <c r="AA387" s="6"/>
      <c r="AB387" s="6" t="s">
        <v>4549</v>
      </c>
    </row>
    <row r="388" spans="1:28">
      <c r="A388" s="6">
        <v>159</v>
      </c>
      <c r="B388" s="6" t="str">
        <f t="shared" si="6"/>
        <v>ChitinaChitina Corporation Office</v>
      </c>
      <c r="C388" s="6" t="s">
        <v>1839</v>
      </c>
      <c r="D388" s="6" t="s">
        <v>1858</v>
      </c>
      <c r="E388" s="6"/>
      <c r="F388" s="6">
        <v>1</v>
      </c>
      <c r="G388" s="6">
        <v>360</v>
      </c>
      <c r="H388" s="6">
        <v>1975</v>
      </c>
      <c r="I388" s="6">
        <v>3</v>
      </c>
      <c r="J388" s="6" t="s">
        <v>4541</v>
      </c>
      <c r="K388" s="6">
        <v>15</v>
      </c>
      <c r="L388" s="6" t="s">
        <v>4682</v>
      </c>
      <c r="M388" s="6">
        <v>3</v>
      </c>
      <c r="N388" s="6" t="s">
        <v>4570</v>
      </c>
      <c r="O388" s="6" t="s">
        <v>4856</v>
      </c>
      <c r="P388" s="6" t="s">
        <v>4549</v>
      </c>
      <c r="Q388" s="6" t="s">
        <v>4549</v>
      </c>
      <c r="R388" s="6" t="s">
        <v>4549</v>
      </c>
      <c r="S388" s="6" t="s">
        <v>4549</v>
      </c>
      <c r="T388" s="6"/>
      <c r="U388" s="6"/>
      <c r="V388" s="6"/>
      <c r="W388" s="6"/>
      <c r="X388" s="6"/>
      <c r="Y388" s="144">
        <v>2520.81</v>
      </c>
      <c r="Z388" s="6"/>
      <c r="AA388" s="6"/>
      <c r="AB388" s="6" t="s">
        <v>4549</v>
      </c>
    </row>
    <row r="389" spans="1:28">
      <c r="A389" s="6">
        <v>159</v>
      </c>
      <c r="B389" s="6" t="str">
        <f t="shared" si="6"/>
        <v>ChitinaChitina Health Clinic</v>
      </c>
      <c r="C389" s="6" t="s">
        <v>1839</v>
      </c>
      <c r="D389" s="6" t="s">
        <v>1859</v>
      </c>
      <c r="E389" s="6" t="s">
        <v>4857</v>
      </c>
      <c r="F389" s="6">
        <v>1</v>
      </c>
      <c r="G389" s="6">
        <v>2500</v>
      </c>
      <c r="H389" s="6">
        <v>2005</v>
      </c>
      <c r="I389" s="6">
        <v>4</v>
      </c>
      <c r="J389" s="6" t="s">
        <v>4615</v>
      </c>
      <c r="K389" s="6">
        <v>17</v>
      </c>
      <c r="L389" s="6" t="s">
        <v>4644</v>
      </c>
      <c r="M389" s="6">
        <v>2</v>
      </c>
      <c r="N389" s="6" t="s">
        <v>4543</v>
      </c>
      <c r="O389" s="6" t="s">
        <v>4851</v>
      </c>
      <c r="P389" s="6" t="s">
        <v>4549</v>
      </c>
      <c r="Q389" s="6" t="s">
        <v>4549</v>
      </c>
      <c r="R389" s="6" t="s">
        <v>4549</v>
      </c>
      <c r="S389" s="6" t="s">
        <v>4549</v>
      </c>
      <c r="T389" s="6"/>
      <c r="U389" s="6"/>
      <c r="V389" s="6"/>
      <c r="W389" s="6"/>
      <c r="X389" s="6"/>
      <c r="Y389" s="6"/>
      <c r="Z389" s="6"/>
      <c r="AA389" s="6"/>
      <c r="AB389" s="6" t="s">
        <v>4549</v>
      </c>
    </row>
    <row r="390" spans="1:28">
      <c r="A390" s="6">
        <v>159</v>
      </c>
      <c r="B390" s="6" t="str">
        <f t="shared" si="6"/>
        <v>ChitinaChitina Health Clinic</v>
      </c>
      <c r="C390" s="6" t="s">
        <v>1839</v>
      </c>
      <c r="D390" s="6" t="s">
        <v>1859</v>
      </c>
      <c r="E390" s="6" t="s">
        <v>4858</v>
      </c>
      <c r="F390" s="6"/>
      <c r="G390" s="6">
        <v>2500</v>
      </c>
      <c r="H390" s="6">
        <v>2005</v>
      </c>
      <c r="I390" s="6">
        <v>4</v>
      </c>
      <c r="J390" s="6" t="s">
        <v>4615</v>
      </c>
      <c r="K390" s="6">
        <v>17</v>
      </c>
      <c r="L390" s="6" t="s">
        <v>4644</v>
      </c>
      <c r="M390" s="6">
        <v>2</v>
      </c>
      <c r="N390" s="6" t="s">
        <v>4543</v>
      </c>
      <c r="O390" s="6" t="s">
        <v>4859</v>
      </c>
      <c r="P390" s="6" t="s">
        <v>4549</v>
      </c>
      <c r="Q390" s="6" t="s">
        <v>4549</v>
      </c>
      <c r="R390" s="6" t="s">
        <v>4549</v>
      </c>
      <c r="S390" s="6" t="s">
        <v>4549</v>
      </c>
      <c r="T390" s="6"/>
      <c r="U390" s="6"/>
      <c r="V390" s="6"/>
      <c r="W390" s="6"/>
      <c r="X390" s="6"/>
      <c r="Y390" s="6"/>
      <c r="Z390" s="6"/>
      <c r="AA390" s="6"/>
      <c r="AB390" s="6" t="s">
        <v>4549</v>
      </c>
    </row>
    <row r="391" spans="1:28">
      <c r="A391" s="6">
        <v>159</v>
      </c>
      <c r="B391" s="6" t="str">
        <f t="shared" si="6"/>
        <v>ChitinaCOPPER RIVER CAMPGROUND</v>
      </c>
      <c r="C391" s="6" t="s">
        <v>1839</v>
      </c>
      <c r="D391" s="6" t="s">
        <v>2657</v>
      </c>
      <c r="E391" s="6"/>
      <c r="F391" s="6"/>
      <c r="G391" s="6">
        <v>72</v>
      </c>
      <c r="H391" s="6">
        <v>1962</v>
      </c>
      <c r="I391" s="6">
        <v>9</v>
      </c>
      <c r="J391" s="6" t="s">
        <v>1500</v>
      </c>
      <c r="K391" s="6">
        <v>32</v>
      </c>
      <c r="L391" s="6" t="s">
        <v>4805</v>
      </c>
      <c r="M391" s="6">
        <v>2</v>
      </c>
      <c r="N391" s="6" t="s">
        <v>4543</v>
      </c>
      <c r="O391" s="6" t="s">
        <v>4585</v>
      </c>
      <c r="P391" s="6" t="s">
        <v>4549</v>
      </c>
      <c r="Q391" s="6" t="s">
        <v>4549</v>
      </c>
      <c r="R391" s="6" t="s">
        <v>4549</v>
      </c>
      <c r="S391" s="6" t="s">
        <v>4549</v>
      </c>
      <c r="T391" s="6"/>
      <c r="U391" s="6"/>
      <c r="V391" s="6"/>
      <c r="W391" s="6"/>
      <c r="X391" s="6"/>
      <c r="Y391" s="6"/>
      <c r="Z391" s="6"/>
      <c r="AA391" s="6"/>
      <c r="AB391" s="6" t="s">
        <v>4549</v>
      </c>
    </row>
    <row r="392" spans="1:28">
      <c r="A392" s="6">
        <v>159</v>
      </c>
      <c r="B392" s="6" t="str">
        <f t="shared" si="6"/>
        <v>ChitinaFire Hall</v>
      </c>
      <c r="C392" s="6" t="s">
        <v>1839</v>
      </c>
      <c r="D392" s="6" t="s">
        <v>595</v>
      </c>
      <c r="E392" s="6"/>
      <c r="F392" s="6">
        <v>1</v>
      </c>
      <c r="G392" s="6">
        <v>1200</v>
      </c>
      <c r="H392" s="6">
        <v>2011</v>
      </c>
      <c r="I392" s="6">
        <v>3</v>
      </c>
      <c r="J392" s="6" t="s">
        <v>4541</v>
      </c>
      <c r="K392" s="6">
        <v>11</v>
      </c>
      <c r="L392" s="6" t="s">
        <v>4542</v>
      </c>
      <c r="M392" s="6">
        <v>2</v>
      </c>
      <c r="N392" s="6" t="s">
        <v>4543</v>
      </c>
      <c r="O392" s="6" t="s">
        <v>4860</v>
      </c>
      <c r="P392" s="6" t="s">
        <v>4549</v>
      </c>
      <c r="Q392" s="6" t="s">
        <v>4549</v>
      </c>
      <c r="R392" s="6" t="s">
        <v>4549</v>
      </c>
      <c r="S392" s="6" t="s">
        <v>4549</v>
      </c>
      <c r="T392" s="6"/>
      <c r="U392" s="6"/>
      <c r="V392" s="6"/>
      <c r="W392" s="6"/>
      <c r="X392" s="6"/>
      <c r="Y392" s="6"/>
      <c r="Z392" s="6"/>
      <c r="AA392" s="6"/>
      <c r="AB392" s="6" t="s">
        <v>4549</v>
      </c>
    </row>
    <row r="393" spans="1:28">
      <c r="A393" s="6">
        <v>159</v>
      </c>
      <c r="B393" s="6" t="str">
        <f t="shared" si="6"/>
        <v>ChitinaGENERATOR BLDG</v>
      </c>
      <c r="C393" s="6" t="s">
        <v>1839</v>
      </c>
      <c r="D393" s="6" t="s">
        <v>4817</v>
      </c>
      <c r="E393" s="6"/>
      <c r="F393" s="6"/>
      <c r="G393" s="6">
        <v>280</v>
      </c>
      <c r="H393" s="6">
        <v>1973</v>
      </c>
      <c r="I393" s="6">
        <v>8</v>
      </c>
      <c r="J393" s="6" t="s">
        <v>4555</v>
      </c>
      <c r="K393" s="6">
        <v>31</v>
      </c>
      <c r="L393" s="6" t="s">
        <v>4592</v>
      </c>
      <c r="M393" s="6">
        <v>2</v>
      </c>
      <c r="N393" s="6" t="s">
        <v>4543</v>
      </c>
      <c r="O393" s="6" t="s">
        <v>4585</v>
      </c>
      <c r="P393" s="6" t="s">
        <v>4549</v>
      </c>
      <c r="Q393" s="6" t="s">
        <v>4549</v>
      </c>
      <c r="R393" s="6" t="s">
        <v>4549</v>
      </c>
      <c r="S393" s="6" t="s">
        <v>4549</v>
      </c>
      <c r="T393" s="6"/>
      <c r="U393" s="6"/>
      <c r="V393" s="6"/>
      <c r="W393" s="6"/>
      <c r="X393" s="6"/>
      <c r="Y393" s="6"/>
      <c r="Z393" s="6"/>
      <c r="AA393" s="6"/>
      <c r="AB393" s="6" t="s">
        <v>4549</v>
      </c>
    </row>
    <row r="394" spans="1:28">
      <c r="A394" s="6">
        <v>159</v>
      </c>
      <c r="B394" s="6" t="str">
        <f t="shared" si="6"/>
        <v>ChitinaGilpatrick's Hotel</v>
      </c>
      <c r="C394" s="6" t="s">
        <v>1839</v>
      </c>
      <c r="D394" s="6" t="s">
        <v>1860</v>
      </c>
      <c r="E394" s="6"/>
      <c r="F394" s="6">
        <v>3</v>
      </c>
      <c r="G394" s="6">
        <v>13500</v>
      </c>
      <c r="H394" s="6">
        <v>1914</v>
      </c>
      <c r="I394" s="6">
        <v>5</v>
      </c>
      <c r="J394" s="6" t="s">
        <v>4602</v>
      </c>
      <c r="K394" s="6">
        <v>19</v>
      </c>
      <c r="L394" s="6" t="s">
        <v>4668</v>
      </c>
      <c r="M394" s="6">
        <v>3</v>
      </c>
      <c r="N394" s="6" t="s">
        <v>4570</v>
      </c>
      <c r="O394" s="6"/>
      <c r="P394" s="6" t="s">
        <v>4549</v>
      </c>
      <c r="Q394" s="6" t="s">
        <v>4549</v>
      </c>
      <c r="R394" s="6" t="s">
        <v>4549</v>
      </c>
      <c r="S394" s="6" t="s">
        <v>4549</v>
      </c>
      <c r="T394" s="6"/>
      <c r="U394" s="6"/>
      <c r="V394" s="6"/>
      <c r="W394" s="6"/>
      <c r="X394" s="6"/>
      <c r="Y394" s="6"/>
      <c r="Z394" s="6"/>
      <c r="AA394" s="6"/>
      <c r="AB394" s="6" t="s">
        <v>4549</v>
      </c>
    </row>
    <row r="395" spans="1:28">
      <c r="A395" s="6">
        <v>159</v>
      </c>
      <c r="B395" s="6" t="str">
        <f t="shared" si="6"/>
        <v>ChitinaGilpatrick's Hotel Chitina</v>
      </c>
      <c r="C395" s="6" t="s">
        <v>1839</v>
      </c>
      <c r="D395" s="6" t="s">
        <v>1861</v>
      </c>
      <c r="E395" s="6"/>
      <c r="F395" s="6">
        <v>3</v>
      </c>
      <c r="G395" s="6">
        <v>8000</v>
      </c>
      <c r="H395" s="6">
        <v>1914</v>
      </c>
      <c r="I395" s="6">
        <v>5</v>
      </c>
      <c r="J395" s="6" t="s">
        <v>4602</v>
      </c>
      <c r="K395" s="6">
        <v>19</v>
      </c>
      <c r="L395" s="6" t="s">
        <v>4668</v>
      </c>
      <c r="M395" s="6">
        <v>3</v>
      </c>
      <c r="N395" s="6" t="s">
        <v>4570</v>
      </c>
      <c r="O395" s="6" t="s">
        <v>4861</v>
      </c>
      <c r="P395" s="6" t="s">
        <v>4549</v>
      </c>
      <c r="Q395" s="6" t="s">
        <v>4549</v>
      </c>
      <c r="R395" s="6" t="s">
        <v>4549</v>
      </c>
      <c r="S395" s="6" t="s">
        <v>4549</v>
      </c>
      <c r="T395" s="6"/>
      <c r="U395" s="6"/>
      <c r="V395" s="6"/>
      <c r="W395" s="6"/>
      <c r="X395" s="6"/>
      <c r="Y395" s="6"/>
      <c r="Z395" s="6"/>
      <c r="AA395" s="6"/>
      <c r="AB395" s="6" t="s">
        <v>4549</v>
      </c>
    </row>
    <row r="396" spans="1:28">
      <c r="A396" s="6">
        <v>159</v>
      </c>
      <c r="B396" s="6" t="str">
        <f t="shared" si="6"/>
        <v>ChitinaHoliness Church</v>
      </c>
      <c r="C396" s="6" t="s">
        <v>1839</v>
      </c>
      <c r="D396" s="6" t="s">
        <v>1862</v>
      </c>
      <c r="E396" s="6"/>
      <c r="F396" s="6">
        <v>2</v>
      </c>
      <c r="G396" s="6">
        <v>1200</v>
      </c>
      <c r="H396" s="6">
        <v>2001</v>
      </c>
      <c r="I396" s="6">
        <v>3</v>
      </c>
      <c r="J396" s="6" t="s">
        <v>4541</v>
      </c>
      <c r="K396" s="6">
        <v>12</v>
      </c>
      <c r="L396" s="6" t="s">
        <v>4586</v>
      </c>
      <c r="M396" s="6">
        <v>2</v>
      </c>
      <c r="N396" s="6" t="s">
        <v>4543</v>
      </c>
      <c r="O396" s="6" t="s">
        <v>4862</v>
      </c>
      <c r="P396" s="6" t="s">
        <v>4549</v>
      </c>
      <c r="Q396" s="6" t="s">
        <v>4549</v>
      </c>
      <c r="R396" s="6" t="s">
        <v>4549</v>
      </c>
      <c r="S396" s="6" t="s">
        <v>4549</v>
      </c>
      <c r="T396" s="6"/>
      <c r="U396" s="6"/>
      <c r="V396" s="6"/>
      <c r="W396" s="6"/>
      <c r="X396" s="6"/>
      <c r="Y396" s="6"/>
      <c r="Z396" s="6"/>
      <c r="AA396" s="6"/>
      <c r="AB396" s="6" t="s">
        <v>4549</v>
      </c>
    </row>
    <row r="397" spans="1:28">
      <c r="A397" s="6">
        <v>159</v>
      </c>
      <c r="B397" s="6" t="str">
        <f t="shared" si="6"/>
        <v>ChitinaMAINT SHOP</v>
      </c>
      <c r="C397" s="6" t="s">
        <v>1839</v>
      </c>
      <c r="D397" s="6" t="s">
        <v>4863</v>
      </c>
      <c r="E397" s="6"/>
      <c r="F397" s="6"/>
      <c r="G397" s="6">
        <v>3600</v>
      </c>
      <c r="H397" s="6">
        <v>1973</v>
      </c>
      <c r="I397" s="6">
        <v>9</v>
      </c>
      <c r="J397" s="6" t="s">
        <v>1500</v>
      </c>
      <c r="K397" s="6">
        <v>35</v>
      </c>
      <c r="L397" s="6" t="s">
        <v>4562</v>
      </c>
      <c r="M397" s="6">
        <v>2</v>
      </c>
      <c r="N397" s="6" t="s">
        <v>4543</v>
      </c>
      <c r="O397" s="6" t="s">
        <v>4585</v>
      </c>
      <c r="P397" s="6" t="s">
        <v>4549</v>
      </c>
      <c r="Q397" s="6" t="s">
        <v>4549</v>
      </c>
      <c r="R397" s="6" t="s">
        <v>4549</v>
      </c>
      <c r="S397" s="6" t="s">
        <v>4549</v>
      </c>
      <c r="T397" s="6"/>
      <c r="U397" s="6"/>
      <c r="V397" s="6"/>
      <c r="W397" s="6"/>
      <c r="X397" s="6"/>
      <c r="Y397" s="6"/>
      <c r="Z397" s="6"/>
      <c r="AA397" s="6"/>
      <c r="AB397" s="6" t="s">
        <v>4549</v>
      </c>
    </row>
    <row r="398" spans="1:28">
      <c r="A398" s="6">
        <v>159</v>
      </c>
      <c r="B398" s="6" t="str">
        <f t="shared" si="6"/>
        <v>ChitinaO'BRIEN CREEK CAMPGROUND</v>
      </c>
      <c r="C398" s="6" t="s">
        <v>1839</v>
      </c>
      <c r="D398" s="6" t="s">
        <v>2658</v>
      </c>
      <c r="E398" s="6"/>
      <c r="F398" s="6"/>
      <c r="G398" s="6">
        <v>72</v>
      </c>
      <c r="H398" s="6">
        <v>1962</v>
      </c>
      <c r="I398" s="6">
        <v>9</v>
      </c>
      <c r="J398" s="6" t="s">
        <v>1500</v>
      </c>
      <c r="K398" s="6">
        <v>32</v>
      </c>
      <c r="L398" s="6" t="s">
        <v>4805</v>
      </c>
      <c r="M398" s="6">
        <v>2</v>
      </c>
      <c r="N398" s="6" t="s">
        <v>4543</v>
      </c>
      <c r="O398" s="6" t="s">
        <v>4585</v>
      </c>
      <c r="P398" s="6" t="s">
        <v>4549</v>
      </c>
      <c r="Q398" s="6" t="s">
        <v>4549</v>
      </c>
      <c r="R398" s="6" t="s">
        <v>4549</v>
      </c>
      <c r="S398" s="6" t="s">
        <v>4549</v>
      </c>
      <c r="T398" s="6"/>
      <c r="U398" s="6"/>
      <c r="V398" s="6"/>
      <c r="W398" s="6"/>
      <c r="X398" s="6"/>
      <c r="Y398" s="6"/>
      <c r="Z398" s="6"/>
      <c r="AA398" s="6"/>
      <c r="AB398" s="6" t="s">
        <v>4549</v>
      </c>
    </row>
    <row r="399" spans="1:28">
      <c r="A399" s="6">
        <v>159</v>
      </c>
      <c r="B399" s="6" t="str">
        <f t="shared" si="6"/>
        <v>ChitinaPost Office</v>
      </c>
      <c r="C399" s="6" t="s">
        <v>1839</v>
      </c>
      <c r="D399" s="6" t="s">
        <v>37</v>
      </c>
      <c r="E399" s="6" t="s">
        <v>4864</v>
      </c>
      <c r="F399" s="6">
        <v>1</v>
      </c>
      <c r="G399" s="6">
        <v>576</v>
      </c>
      <c r="H399" s="6">
        <v>1984</v>
      </c>
      <c r="I399" s="6">
        <v>8</v>
      </c>
      <c r="J399" s="6" t="s">
        <v>4555</v>
      </c>
      <c r="K399" s="6">
        <v>31</v>
      </c>
      <c r="L399" s="6" t="s">
        <v>4592</v>
      </c>
      <c r="M399" s="6">
        <v>2</v>
      </c>
      <c r="N399" s="6" t="s">
        <v>4543</v>
      </c>
      <c r="O399" s="6" t="s">
        <v>4856</v>
      </c>
      <c r="P399" s="6" t="s">
        <v>4549</v>
      </c>
      <c r="Q399" s="6" t="s">
        <v>4549</v>
      </c>
      <c r="R399" s="6" t="s">
        <v>4549</v>
      </c>
      <c r="S399" s="6" t="s">
        <v>4549</v>
      </c>
      <c r="T399" s="6"/>
      <c r="U399" s="6"/>
      <c r="V399" s="6"/>
      <c r="W399" s="6"/>
      <c r="X399" s="6"/>
      <c r="Y399" s="144">
        <v>1392.04</v>
      </c>
      <c r="Z399" s="6"/>
      <c r="AA399" s="6"/>
      <c r="AB399" s="6" t="s">
        <v>4549</v>
      </c>
    </row>
    <row r="400" spans="1:28">
      <c r="A400" s="6">
        <v>159</v>
      </c>
      <c r="B400" s="6" t="str">
        <f t="shared" si="6"/>
        <v>ChitinaSAND SHED</v>
      </c>
      <c r="C400" s="6" t="s">
        <v>1839</v>
      </c>
      <c r="D400" s="6" t="s">
        <v>2021</v>
      </c>
      <c r="E400" s="6"/>
      <c r="F400" s="6"/>
      <c r="G400" s="6">
        <v>2240</v>
      </c>
      <c r="H400" s="6">
        <v>1996</v>
      </c>
      <c r="I400" s="6">
        <v>2</v>
      </c>
      <c r="J400" s="6" t="s">
        <v>4582</v>
      </c>
      <c r="K400" s="6">
        <v>8</v>
      </c>
      <c r="L400" s="6" t="s">
        <v>4583</v>
      </c>
      <c r="M400" s="6">
        <v>2</v>
      </c>
      <c r="N400" s="6" t="s">
        <v>4543</v>
      </c>
      <c r="O400" s="6" t="s">
        <v>4585</v>
      </c>
      <c r="P400" s="6" t="s">
        <v>4549</v>
      </c>
      <c r="Q400" s="6" t="s">
        <v>4549</v>
      </c>
      <c r="R400" s="6" t="s">
        <v>4549</v>
      </c>
      <c r="S400" s="6" t="s">
        <v>4549</v>
      </c>
      <c r="T400" s="6"/>
      <c r="U400" s="6"/>
      <c r="V400" s="6"/>
      <c r="W400" s="6"/>
      <c r="X400" s="6"/>
      <c r="Y400" s="6"/>
      <c r="Z400" s="6"/>
      <c r="AA400" s="6"/>
      <c r="AB400" s="6" t="s">
        <v>4549</v>
      </c>
    </row>
    <row r="401" spans="1:28">
      <c r="A401" s="6">
        <v>159</v>
      </c>
      <c r="B401" s="6" t="str">
        <f t="shared" si="6"/>
        <v>ChitinaSpirit Mountain Artworks</v>
      </c>
      <c r="C401" s="6" t="s">
        <v>1839</v>
      </c>
      <c r="D401" s="6" t="s">
        <v>2661</v>
      </c>
      <c r="E401" s="6" t="s">
        <v>4865</v>
      </c>
      <c r="F401" s="6">
        <v>2</v>
      </c>
      <c r="G401" s="6">
        <v>1500</v>
      </c>
      <c r="H401" s="6">
        <v>1910</v>
      </c>
      <c r="I401" s="6">
        <v>7</v>
      </c>
      <c r="J401" s="6" t="s">
        <v>4578</v>
      </c>
      <c r="K401" s="6">
        <v>26</v>
      </c>
      <c r="L401" s="6" t="s">
        <v>2194</v>
      </c>
      <c r="M401" s="6">
        <v>3</v>
      </c>
      <c r="N401" s="6" t="s">
        <v>4570</v>
      </c>
      <c r="O401" s="6" t="s">
        <v>4866</v>
      </c>
      <c r="P401" s="6" t="s">
        <v>4549</v>
      </c>
      <c r="Q401" s="6" t="s">
        <v>4549</v>
      </c>
      <c r="R401" s="6" t="s">
        <v>4549</v>
      </c>
      <c r="S401" s="6" t="s">
        <v>4549</v>
      </c>
      <c r="T401" s="6"/>
      <c r="U401" s="6"/>
      <c r="V401" s="6"/>
      <c r="W401" s="6"/>
      <c r="X401" s="6"/>
      <c r="Y401" s="144">
        <v>337</v>
      </c>
      <c r="Z401" s="6"/>
      <c r="AA401" s="6"/>
      <c r="AB401" s="6" t="s">
        <v>4549</v>
      </c>
    </row>
    <row r="402" spans="1:28">
      <c r="A402" s="6">
        <v>159</v>
      </c>
      <c r="B402" s="6" t="str">
        <f t="shared" si="6"/>
        <v>ChitinaSREB</v>
      </c>
      <c r="C402" s="6" t="s">
        <v>1839</v>
      </c>
      <c r="D402" s="6" t="s">
        <v>399</v>
      </c>
      <c r="E402" s="6" t="s">
        <v>4867</v>
      </c>
      <c r="F402" s="6"/>
      <c r="G402" s="6">
        <v>2400</v>
      </c>
      <c r="H402" s="6">
        <v>2000</v>
      </c>
      <c r="I402" s="6">
        <v>2</v>
      </c>
      <c r="J402" s="6" t="s">
        <v>4582</v>
      </c>
      <c r="K402" s="6">
        <v>8</v>
      </c>
      <c r="L402" s="6" t="s">
        <v>4583</v>
      </c>
      <c r="M402" s="6">
        <v>2</v>
      </c>
      <c r="N402" s="6" t="s">
        <v>4543</v>
      </c>
      <c r="O402" s="6" t="s">
        <v>4585</v>
      </c>
      <c r="P402" s="6" t="s">
        <v>4549</v>
      </c>
      <c r="Q402" s="6" t="s">
        <v>4549</v>
      </c>
      <c r="R402" s="6" t="s">
        <v>4549</v>
      </c>
      <c r="S402" s="6" t="s">
        <v>4549</v>
      </c>
      <c r="T402" s="6"/>
      <c r="U402" s="6"/>
      <c r="V402" s="6"/>
      <c r="W402" s="6"/>
      <c r="X402" s="6"/>
      <c r="Y402" s="6"/>
      <c r="Z402" s="6"/>
      <c r="AA402" s="6"/>
      <c r="AB402" s="6" t="s">
        <v>4549</v>
      </c>
    </row>
    <row r="403" spans="1:28">
      <c r="A403" s="6">
        <v>159</v>
      </c>
      <c r="B403" s="6" t="str">
        <f t="shared" si="6"/>
        <v>ChitinaTamal Building</v>
      </c>
      <c r="C403" s="6" t="s">
        <v>1839</v>
      </c>
      <c r="D403" s="6" t="s">
        <v>1863</v>
      </c>
      <c r="E403" s="6" t="s">
        <v>4868</v>
      </c>
      <c r="F403" s="6"/>
      <c r="G403" s="6">
        <v>540</v>
      </c>
      <c r="H403" s="6">
        <v>1970</v>
      </c>
      <c r="I403" s="6">
        <v>3</v>
      </c>
      <c r="J403" s="6" t="s">
        <v>4541</v>
      </c>
      <c r="K403" s="6">
        <v>15</v>
      </c>
      <c r="L403" s="6" t="s">
        <v>4682</v>
      </c>
      <c r="M403" s="6">
        <v>3</v>
      </c>
      <c r="N403" s="6" t="s">
        <v>4570</v>
      </c>
      <c r="O403" s="6"/>
      <c r="P403" s="6" t="s">
        <v>4549</v>
      </c>
      <c r="Q403" s="6" t="s">
        <v>4549</v>
      </c>
      <c r="R403" s="6" t="s">
        <v>4549</v>
      </c>
      <c r="S403" s="6" t="s">
        <v>4549</v>
      </c>
      <c r="T403" s="6"/>
      <c r="U403" s="6"/>
      <c r="V403" s="6"/>
      <c r="W403" s="6"/>
      <c r="X403" s="6"/>
      <c r="Y403" s="6"/>
      <c r="Z403" s="6"/>
      <c r="AA403" s="6"/>
      <c r="AB403" s="6" t="s">
        <v>4549</v>
      </c>
    </row>
    <row r="404" spans="1:28">
      <c r="A404" s="6">
        <v>159</v>
      </c>
      <c r="B404" s="6" t="str">
        <f t="shared" si="6"/>
        <v>ChitinaTaral Building</v>
      </c>
      <c r="C404" s="6" t="s">
        <v>1839</v>
      </c>
      <c r="D404" s="6" t="s">
        <v>2660</v>
      </c>
      <c r="E404" s="6"/>
      <c r="F404" s="6">
        <v>1</v>
      </c>
      <c r="G404" s="6">
        <v>540</v>
      </c>
      <c r="H404" s="6">
        <v>1970</v>
      </c>
      <c r="I404" s="6">
        <v>3</v>
      </c>
      <c r="J404" s="6" t="s">
        <v>4541</v>
      </c>
      <c r="K404" s="6">
        <v>15</v>
      </c>
      <c r="L404" s="6" t="s">
        <v>4682</v>
      </c>
      <c r="M404" s="6">
        <v>3</v>
      </c>
      <c r="N404" s="6" t="s">
        <v>4570</v>
      </c>
      <c r="O404" s="6" t="s">
        <v>4856</v>
      </c>
      <c r="P404" s="6" t="s">
        <v>4549</v>
      </c>
      <c r="Q404" s="6" t="s">
        <v>4549</v>
      </c>
      <c r="R404" s="6" t="s">
        <v>4549</v>
      </c>
      <c r="S404" s="6" t="s">
        <v>4549</v>
      </c>
      <c r="T404" s="6"/>
      <c r="U404" s="6"/>
      <c r="V404" s="6"/>
      <c r="W404" s="6"/>
      <c r="X404" s="6"/>
      <c r="Y404" s="144">
        <v>1136.8599999999999</v>
      </c>
      <c r="Z404" s="6"/>
      <c r="AA404" s="6"/>
      <c r="AB404" s="6" t="s">
        <v>4549</v>
      </c>
    </row>
    <row r="405" spans="1:28">
      <c r="A405" s="6">
        <v>159</v>
      </c>
      <c r="B405" s="6" t="str">
        <f t="shared" si="6"/>
        <v>ChitinaUncle Tom's Tavern</v>
      </c>
      <c r="C405" s="6" t="s">
        <v>1839</v>
      </c>
      <c r="D405" s="6" t="s">
        <v>1864</v>
      </c>
      <c r="E405" s="6" t="s">
        <v>4869</v>
      </c>
      <c r="F405" s="6"/>
      <c r="G405" s="6"/>
      <c r="H405" s="6"/>
      <c r="I405" s="6">
        <v>1</v>
      </c>
      <c r="J405" s="6" t="s">
        <v>4754</v>
      </c>
      <c r="K405" s="6">
        <v>4</v>
      </c>
      <c r="L405" s="6" t="s">
        <v>4755</v>
      </c>
      <c r="M405" s="6">
        <v>3</v>
      </c>
      <c r="N405" s="6" t="s">
        <v>4570</v>
      </c>
      <c r="O405" s="6" t="s">
        <v>4870</v>
      </c>
      <c r="P405" s="6" t="s">
        <v>4549</v>
      </c>
      <c r="Q405" s="6" t="s">
        <v>4549</v>
      </c>
      <c r="R405" s="6" t="s">
        <v>4549</v>
      </c>
      <c r="S405" s="6" t="s">
        <v>4549</v>
      </c>
      <c r="T405" s="6"/>
      <c r="U405" s="6"/>
      <c r="V405" s="6"/>
      <c r="W405" s="6"/>
      <c r="X405" s="6"/>
      <c r="Y405" s="6"/>
      <c r="Z405" s="6"/>
      <c r="AA405" s="6"/>
      <c r="AB405" s="6" t="s">
        <v>4549</v>
      </c>
    </row>
    <row r="406" spans="1:28">
      <c r="A406" s="6">
        <v>159</v>
      </c>
      <c r="B406" s="6" t="str">
        <f t="shared" si="6"/>
        <v>ChitinaWrangell View Store</v>
      </c>
      <c r="C406" s="6" t="s">
        <v>1839</v>
      </c>
      <c r="D406" s="6" t="s">
        <v>1865</v>
      </c>
      <c r="E406" s="6" t="s">
        <v>4871</v>
      </c>
      <c r="F406" s="6">
        <v>2</v>
      </c>
      <c r="G406" s="6">
        <v>400</v>
      </c>
      <c r="H406" s="6">
        <v>1997</v>
      </c>
      <c r="I406" s="6">
        <v>7</v>
      </c>
      <c r="J406" s="6" t="s">
        <v>4578</v>
      </c>
      <c r="K406" s="6">
        <v>25</v>
      </c>
      <c r="L406" s="6" t="s">
        <v>4579</v>
      </c>
      <c r="M406" s="6">
        <v>3</v>
      </c>
      <c r="N406" s="6" t="s">
        <v>4570</v>
      </c>
      <c r="O406" s="6" t="s">
        <v>4872</v>
      </c>
      <c r="P406" s="6" t="s">
        <v>4549</v>
      </c>
      <c r="Q406" s="6" t="s">
        <v>4549</v>
      </c>
      <c r="R406" s="6" t="s">
        <v>4549</v>
      </c>
      <c r="S406" s="6" t="s">
        <v>4549</v>
      </c>
      <c r="T406" s="6"/>
      <c r="U406" s="6"/>
      <c r="V406" s="6" t="s">
        <v>4873</v>
      </c>
      <c r="W406" s="6"/>
      <c r="X406" s="6"/>
      <c r="Y406" s="144">
        <v>2994.87</v>
      </c>
      <c r="Z406" s="6">
        <v>10528</v>
      </c>
      <c r="AA406" s="144">
        <v>4901.75</v>
      </c>
      <c r="AB406" s="6" t="s">
        <v>4549</v>
      </c>
    </row>
    <row r="407" spans="1:28">
      <c r="A407" s="6">
        <v>160</v>
      </c>
      <c r="B407" s="6" t="str">
        <f t="shared" si="6"/>
        <v>ChuathbalukCHAPEL</v>
      </c>
      <c r="C407" s="6" t="s">
        <v>145</v>
      </c>
      <c r="D407" s="6" t="s">
        <v>4874</v>
      </c>
      <c r="E407" s="6"/>
      <c r="F407" s="6">
        <v>1</v>
      </c>
      <c r="G407" s="6">
        <v>1200</v>
      </c>
      <c r="H407" s="6"/>
      <c r="I407" s="6">
        <v>3</v>
      </c>
      <c r="J407" s="6" t="s">
        <v>4541</v>
      </c>
      <c r="K407" s="6">
        <v>12</v>
      </c>
      <c r="L407" s="6" t="s">
        <v>4586</v>
      </c>
      <c r="M407" s="6">
        <v>2</v>
      </c>
      <c r="N407" s="6" t="s">
        <v>4543</v>
      </c>
      <c r="O407" s="6"/>
      <c r="P407" s="6" t="s">
        <v>4549</v>
      </c>
      <c r="Q407" s="6" t="s">
        <v>4549</v>
      </c>
      <c r="R407" s="6" t="s">
        <v>4549</v>
      </c>
      <c r="S407" s="6" t="s">
        <v>4549</v>
      </c>
      <c r="T407" s="6"/>
      <c r="U407" s="6"/>
      <c r="V407" s="6"/>
      <c r="W407" s="6"/>
      <c r="X407" s="6"/>
      <c r="Y407" s="6"/>
      <c r="Z407" s="6"/>
      <c r="AA407" s="6"/>
      <c r="AB407" s="6" t="s">
        <v>4549</v>
      </c>
    </row>
    <row r="408" spans="1:28">
      <c r="A408" s="6">
        <v>160</v>
      </c>
      <c r="B408" s="6" t="str">
        <f t="shared" si="6"/>
        <v>ChuathbalukCITY BUILDING</v>
      </c>
      <c r="C408" s="6" t="s">
        <v>145</v>
      </c>
      <c r="D408" s="6" t="s">
        <v>2650</v>
      </c>
      <c r="E408" s="6"/>
      <c r="F408" s="6">
        <v>2</v>
      </c>
      <c r="G408" s="6">
        <v>1000</v>
      </c>
      <c r="H408" s="6"/>
      <c r="I408" s="6">
        <v>6</v>
      </c>
      <c r="J408" s="6" t="s">
        <v>377</v>
      </c>
      <c r="K408" s="6">
        <v>36</v>
      </c>
      <c r="L408" s="6" t="s">
        <v>377</v>
      </c>
      <c r="M408" s="6">
        <v>2</v>
      </c>
      <c r="N408" s="6" t="s">
        <v>4543</v>
      </c>
      <c r="O408" s="6"/>
      <c r="P408" s="6" t="s">
        <v>4549</v>
      </c>
      <c r="Q408" s="6" t="s">
        <v>4549</v>
      </c>
      <c r="R408" s="6" t="s">
        <v>4549</v>
      </c>
      <c r="S408" s="6" t="s">
        <v>4549</v>
      </c>
      <c r="T408" s="6"/>
      <c r="U408" s="6"/>
      <c r="V408" s="6"/>
      <c r="W408" s="6"/>
      <c r="X408" s="6"/>
      <c r="Y408" s="6"/>
      <c r="Z408" s="6"/>
      <c r="AA408" s="6"/>
      <c r="AB408" s="6" t="s">
        <v>4549</v>
      </c>
    </row>
    <row r="409" spans="1:28">
      <c r="A409" s="6">
        <v>160</v>
      </c>
      <c r="B409" s="6" t="str">
        <f t="shared" si="6"/>
        <v>ChuathbalukCLINIC</v>
      </c>
      <c r="C409" s="6" t="s">
        <v>145</v>
      </c>
      <c r="D409" s="6" t="s">
        <v>4875</v>
      </c>
      <c r="E409" s="6"/>
      <c r="F409" s="6">
        <v>1</v>
      </c>
      <c r="G409" s="6"/>
      <c r="H409" s="6"/>
      <c r="I409" s="6">
        <v>4</v>
      </c>
      <c r="J409" s="6" t="s">
        <v>4615</v>
      </c>
      <c r="K409" s="6">
        <v>16</v>
      </c>
      <c r="L409" s="6" t="s">
        <v>4616</v>
      </c>
      <c r="M409" s="6">
        <v>3</v>
      </c>
      <c r="N409" s="6" t="s">
        <v>4570</v>
      </c>
      <c r="O409" s="6"/>
      <c r="P409" s="6" t="s">
        <v>4549</v>
      </c>
      <c r="Q409" s="6" t="s">
        <v>4549</v>
      </c>
      <c r="R409" s="6" t="s">
        <v>4549</v>
      </c>
      <c r="S409" s="6" t="s">
        <v>4549</v>
      </c>
      <c r="T409" s="6"/>
      <c r="U409" s="6"/>
      <c r="V409" s="6"/>
      <c r="W409" s="6"/>
      <c r="X409" s="6"/>
      <c r="Y409" s="6"/>
      <c r="Z409" s="6"/>
      <c r="AA409" s="6"/>
      <c r="AB409" s="6" t="s">
        <v>4549</v>
      </c>
    </row>
    <row r="410" spans="1:28">
      <c r="A410" s="6">
        <v>160</v>
      </c>
      <c r="B410" s="6" t="str">
        <f t="shared" si="6"/>
        <v>ChuathbalukCROW VILLAGE SAM SCHOOL</v>
      </c>
      <c r="C410" s="6" t="s">
        <v>145</v>
      </c>
      <c r="D410" s="6" t="s">
        <v>4876</v>
      </c>
      <c r="E410" s="6"/>
      <c r="F410" s="6"/>
      <c r="G410" s="6">
        <v>11</v>
      </c>
      <c r="H410" s="6">
        <v>1985</v>
      </c>
      <c r="I410" s="6">
        <v>3</v>
      </c>
      <c r="J410" s="6" t="s">
        <v>4541</v>
      </c>
      <c r="K410" s="6">
        <v>9</v>
      </c>
      <c r="L410" s="6" t="s">
        <v>4575</v>
      </c>
      <c r="M410" s="6">
        <v>2</v>
      </c>
      <c r="N410" s="6" t="s">
        <v>4543</v>
      </c>
      <c r="O410" s="6"/>
      <c r="P410" s="6" t="s">
        <v>4549</v>
      </c>
      <c r="Q410" s="6" t="s">
        <v>4549</v>
      </c>
      <c r="R410" s="6" t="s">
        <v>4549</v>
      </c>
      <c r="S410" s="6" t="s">
        <v>4549</v>
      </c>
      <c r="T410" s="6"/>
      <c r="U410" s="6"/>
      <c r="V410" s="6"/>
      <c r="W410" s="6"/>
      <c r="X410" s="6"/>
      <c r="Y410" s="6"/>
      <c r="Z410" s="6"/>
      <c r="AA410" s="6"/>
      <c r="AB410" s="6" t="s">
        <v>4549</v>
      </c>
    </row>
    <row r="411" spans="1:28">
      <c r="A411" s="6">
        <v>160</v>
      </c>
      <c r="B411" s="6" t="str">
        <f t="shared" si="6"/>
        <v>ChuathbalukGROCERY STORE</v>
      </c>
      <c r="C411" s="6" t="s">
        <v>145</v>
      </c>
      <c r="D411" s="6" t="s">
        <v>4877</v>
      </c>
      <c r="E411" s="6"/>
      <c r="F411" s="6">
        <v>1</v>
      </c>
      <c r="G411" s="6">
        <v>950</v>
      </c>
      <c r="H411" s="6"/>
      <c r="I411" s="6">
        <v>7</v>
      </c>
      <c r="J411" s="6" t="s">
        <v>4578</v>
      </c>
      <c r="K411" s="6">
        <v>25</v>
      </c>
      <c r="L411" s="6" t="s">
        <v>4579</v>
      </c>
      <c r="M411" s="6">
        <v>2</v>
      </c>
      <c r="N411" s="6" t="s">
        <v>4543</v>
      </c>
      <c r="O411" s="6"/>
      <c r="P411" s="6" t="s">
        <v>4549</v>
      </c>
      <c r="Q411" s="6" t="s">
        <v>4549</v>
      </c>
      <c r="R411" s="6" t="s">
        <v>4549</v>
      </c>
      <c r="S411" s="6" t="s">
        <v>4549</v>
      </c>
      <c r="T411" s="6"/>
      <c r="U411" s="6"/>
      <c r="V411" s="6"/>
      <c r="W411" s="6"/>
      <c r="X411" s="6"/>
      <c r="Y411" s="6"/>
      <c r="Z411" s="6"/>
      <c r="AA411" s="6"/>
      <c r="AB411" s="6" t="s">
        <v>4549</v>
      </c>
    </row>
    <row r="412" spans="1:28">
      <c r="A412" s="6">
        <v>160</v>
      </c>
      <c r="B412" s="6" t="str">
        <f t="shared" si="6"/>
        <v>ChuathbalukSre Building #1</v>
      </c>
      <c r="C412" s="6" t="s">
        <v>145</v>
      </c>
      <c r="D412" s="6" t="s">
        <v>452</v>
      </c>
      <c r="E412" s="6"/>
      <c r="F412" s="6"/>
      <c r="G412" s="6">
        <v>960</v>
      </c>
      <c r="H412" s="6">
        <v>1992</v>
      </c>
      <c r="I412" s="6">
        <v>2</v>
      </c>
      <c r="J412" s="6" t="s">
        <v>4582</v>
      </c>
      <c r="K412" s="6">
        <v>8</v>
      </c>
      <c r="L412" s="6" t="s">
        <v>4583</v>
      </c>
      <c r="M412" s="6">
        <v>2</v>
      </c>
      <c r="N412" s="6" t="s">
        <v>4543</v>
      </c>
      <c r="O412" s="6" t="s">
        <v>4585</v>
      </c>
      <c r="P412" s="6" t="s">
        <v>4549</v>
      </c>
      <c r="Q412" s="6" t="s">
        <v>4549</v>
      </c>
      <c r="R412" s="6" t="s">
        <v>4549</v>
      </c>
      <c r="S412" s="6" t="s">
        <v>4549</v>
      </c>
      <c r="T412" s="6"/>
      <c r="U412" s="6"/>
      <c r="V412" s="6"/>
      <c r="W412" s="6"/>
      <c r="X412" s="6"/>
      <c r="Y412" s="6"/>
      <c r="Z412" s="6"/>
      <c r="AA412" s="6"/>
      <c r="AB412" s="6" t="s">
        <v>4549</v>
      </c>
    </row>
    <row r="413" spans="1:28">
      <c r="A413" s="6">
        <v>160</v>
      </c>
      <c r="B413" s="6" t="str">
        <f t="shared" si="6"/>
        <v>ChuathbalukSre Building #2 (Heated)</v>
      </c>
      <c r="C413" s="6" t="s">
        <v>145</v>
      </c>
      <c r="D413" s="6" t="s">
        <v>39</v>
      </c>
      <c r="E413" s="6"/>
      <c r="F413" s="6"/>
      <c r="G413" s="6"/>
      <c r="H413" s="6"/>
      <c r="I413" s="6">
        <v>2</v>
      </c>
      <c r="J413" s="6" t="s">
        <v>4582</v>
      </c>
      <c r="K413" s="6">
        <v>8</v>
      </c>
      <c r="L413" s="6" t="s">
        <v>4583</v>
      </c>
      <c r="M413" s="6">
        <v>2</v>
      </c>
      <c r="N413" s="6" t="s">
        <v>4543</v>
      </c>
      <c r="O413" s="6" t="s">
        <v>4585</v>
      </c>
      <c r="P413" s="6" t="s">
        <v>4549</v>
      </c>
      <c r="Q413" s="6" t="s">
        <v>4549</v>
      </c>
      <c r="R413" s="6" t="s">
        <v>4549</v>
      </c>
      <c r="S413" s="6" t="s">
        <v>4549</v>
      </c>
      <c r="T413" s="6"/>
      <c r="U413" s="6"/>
      <c r="V413" s="6"/>
      <c r="W413" s="6"/>
      <c r="X413" s="6"/>
      <c r="Y413" s="6"/>
      <c r="Z413" s="6"/>
      <c r="AA413" s="6"/>
      <c r="AB413" s="6" t="s">
        <v>4549</v>
      </c>
    </row>
    <row r="414" spans="1:28">
      <c r="A414" s="6">
        <v>162</v>
      </c>
      <c r="B414" s="6" t="str">
        <f t="shared" si="6"/>
        <v>Circle</v>
      </c>
      <c r="C414" s="6" t="s">
        <v>855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 t="s">
        <v>4549</v>
      </c>
      <c r="Q414" s="6" t="s">
        <v>4549</v>
      </c>
      <c r="R414" s="6" t="s">
        <v>4549</v>
      </c>
      <c r="S414" s="6" t="s">
        <v>4549</v>
      </c>
      <c r="T414" s="6"/>
      <c r="U414" s="6"/>
      <c r="V414" s="6"/>
      <c r="W414" s="6"/>
      <c r="X414" s="6"/>
      <c r="Y414" s="6"/>
      <c r="Z414" s="6"/>
      <c r="AA414" s="6"/>
      <c r="AB414" s="6" t="s">
        <v>4549</v>
      </c>
    </row>
    <row r="415" spans="1:28">
      <c r="A415" s="6">
        <v>162</v>
      </c>
      <c r="B415" s="6" t="str">
        <f t="shared" si="6"/>
        <v>Circle</v>
      </c>
      <c r="C415" s="6" t="s">
        <v>855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 t="s">
        <v>4878</v>
      </c>
      <c r="P415" s="6" t="s">
        <v>4549</v>
      </c>
      <c r="Q415" s="6" t="s">
        <v>4549</v>
      </c>
      <c r="R415" s="6" t="s">
        <v>4549</v>
      </c>
      <c r="S415" s="6" t="s">
        <v>4549</v>
      </c>
      <c r="T415" s="6"/>
      <c r="U415" s="6"/>
      <c r="V415" s="6"/>
      <c r="W415" s="6"/>
      <c r="X415" s="6"/>
      <c r="Y415" s="6"/>
      <c r="Z415" s="6"/>
      <c r="AA415" s="6"/>
      <c r="AB415" s="6" t="s">
        <v>4549</v>
      </c>
    </row>
    <row r="416" spans="1:28">
      <c r="A416" s="6">
        <v>162</v>
      </c>
      <c r="B416" s="6" t="str">
        <f t="shared" si="6"/>
        <v>CircleCircle K-12 School</v>
      </c>
      <c r="C416" s="6" t="s">
        <v>855</v>
      </c>
      <c r="D416" s="6" t="s">
        <v>852</v>
      </c>
      <c r="E416" s="6"/>
      <c r="F416" s="6"/>
      <c r="G416" s="6">
        <v>9206</v>
      </c>
      <c r="H416" s="6">
        <v>2006</v>
      </c>
      <c r="I416" s="6">
        <v>3</v>
      </c>
      <c r="J416" s="6" t="s">
        <v>4541</v>
      </c>
      <c r="K416" s="6">
        <v>9</v>
      </c>
      <c r="L416" s="6" t="s">
        <v>4575</v>
      </c>
      <c r="M416" s="6">
        <v>2</v>
      </c>
      <c r="N416" s="6" t="s">
        <v>4543</v>
      </c>
      <c r="O416" s="6" t="s">
        <v>4710</v>
      </c>
      <c r="P416" s="6" t="s">
        <v>4549</v>
      </c>
      <c r="Q416" s="6" t="s">
        <v>4549</v>
      </c>
      <c r="R416" s="6" t="s">
        <v>4549</v>
      </c>
      <c r="S416" s="6" t="s">
        <v>4549</v>
      </c>
      <c r="T416" s="6"/>
      <c r="U416" s="6" t="s">
        <v>3383</v>
      </c>
      <c r="V416" s="6" t="s">
        <v>4879</v>
      </c>
      <c r="W416" s="6"/>
      <c r="X416" s="6"/>
      <c r="Y416" s="6"/>
      <c r="Z416" s="6">
        <v>70131</v>
      </c>
      <c r="AA416" s="6"/>
      <c r="AB416" s="6" t="s">
        <v>4549</v>
      </c>
    </row>
    <row r="417" spans="1:28">
      <c r="A417" s="6">
        <v>162</v>
      </c>
      <c r="B417" s="6" t="str">
        <f t="shared" si="6"/>
        <v>CircleHoly Trinity Church</v>
      </c>
      <c r="C417" s="6" t="s">
        <v>855</v>
      </c>
      <c r="D417" s="6" t="s">
        <v>853</v>
      </c>
      <c r="E417" s="6"/>
      <c r="F417" s="6"/>
      <c r="G417" s="6">
        <v>320</v>
      </c>
      <c r="H417" s="6">
        <v>1960</v>
      </c>
      <c r="I417" s="6">
        <v>3</v>
      </c>
      <c r="J417" s="6" t="s">
        <v>4541</v>
      </c>
      <c r="K417" s="6">
        <v>12</v>
      </c>
      <c r="L417" s="6" t="s">
        <v>4586</v>
      </c>
      <c r="M417" s="6">
        <v>2</v>
      </c>
      <c r="N417" s="6" t="s">
        <v>4543</v>
      </c>
      <c r="O417" s="6" t="s">
        <v>4880</v>
      </c>
      <c r="P417" s="6" t="s">
        <v>4549</v>
      </c>
      <c r="Q417" s="6" t="s">
        <v>4549</v>
      </c>
      <c r="R417" s="6" t="s">
        <v>4549</v>
      </c>
      <c r="S417" s="6" t="s">
        <v>4549</v>
      </c>
      <c r="T417" s="6"/>
      <c r="U417" s="6"/>
      <c r="V417" s="6"/>
      <c r="W417" s="6"/>
      <c r="X417" s="6" t="s">
        <v>4881</v>
      </c>
      <c r="Y417" s="6"/>
      <c r="Z417" s="6"/>
      <c r="AA417" s="6"/>
      <c r="AB417" s="6" t="s">
        <v>4549</v>
      </c>
    </row>
    <row r="418" spans="1:28">
      <c r="A418" s="6">
        <v>162</v>
      </c>
      <c r="B418" s="6" t="str">
        <f t="shared" si="6"/>
        <v>CirclePost Office</v>
      </c>
      <c r="C418" s="6" t="s">
        <v>855</v>
      </c>
      <c r="D418" s="6" t="s">
        <v>37</v>
      </c>
      <c r="E418" s="6"/>
      <c r="F418" s="6"/>
      <c r="G418" s="6">
        <v>600</v>
      </c>
      <c r="H418" s="6">
        <v>1997</v>
      </c>
      <c r="I418" s="6">
        <v>8</v>
      </c>
      <c r="J418" s="6" t="s">
        <v>4555</v>
      </c>
      <c r="K418" s="6">
        <v>30</v>
      </c>
      <c r="L418" s="6" t="s">
        <v>4712</v>
      </c>
      <c r="M418" s="6">
        <v>2</v>
      </c>
      <c r="N418" s="6" t="s">
        <v>4543</v>
      </c>
      <c r="O418" s="6" t="s">
        <v>4882</v>
      </c>
      <c r="P418" s="6" t="s">
        <v>4549</v>
      </c>
      <c r="Q418" s="6" t="s">
        <v>4549</v>
      </c>
      <c r="R418" s="6" t="s">
        <v>4549</v>
      </c>
      <c r="S418" s="6" t="s">
        <v>4549</v>
      </c>
      <c r="T418" s="6"/>
      <c r="U418" s="6"/>
      <c r="V418" s="6" t="s">
        <v>4883</v>
      </c>
      <c r="W418" s="6"/>
      <c r="X418" s="6"/>
      <c r="Y418" s="6"/>
      <c r="Z418" s="6">
        <v>13474</v>
      </c>
      <c r="AA418" s="6"/>
      <c r="AB418" s="6" t="s">
        <v>4549</v>
      </c>
    </row>
    <row r="419" spans="1:28">
      <c r="A419" s="6">
        <v>162</v>
      </c>
      <c r="B419" s="6" t="str">
        <f t="shared" si="6"/>
        <v>CircleWarehouse </v>
      </c>
      <c r="C419" s="6" t="s">
        <v>855</v>
      </c>
      <c r="D419" s="6" t="s">
        <v>3384</v>
      </c>
      <c r="E419" s="6"/>
      <c r="F419" s="6"/>
      <c r="G419" s="6">
        <v>1575</v>
      </c>
      <c r="H419" s="6">
        <v>1962</v>
      </c>
      <c r="I419" s="6">
        <v>3</v>
      </c>
      <c r="J419" s="6" t="s">
        <v>4541</v>
      </c>
      <c r="K419" s="6">
        <v>9</v>
      </c>
      <c r="L419" s="6" t="s">
        <v>4575</v>
      </c>
      <c r="M419" s="6">
        <v>2</v>
      </c>
      <c r="N419" s="6" t="s">
        <v>4543</v>
      </c>
      <c r="O419" s="6" t="s">
        <v>4710</v>
      </c>
      <c r="P419" s="6" t="s">
        <v>4549</v>
      </c>
      <c r="Q419" s="6" t="s">
        <v>4549</v>
      </c>
      <c r="R419" s="6" t="s">
        <v>4549</v>
      </c>
      <c r="S419" s="6" t="s">
        <v>4549</v>
      </c>
      <c r="T419" s="6"/>
      <c r="U419" s="6"/>
      <c r="V419" s="6"/>
      <c r="W419" s="6"/>
      <c r="X419" s="6"/>
      <c r="Y419" s="6"/>
      <c r="Z419" s="6"/>
      <c r="AA419" s="6"/>
      <c r="AB419" s="6" t="s">
        <v>4549</v>
      </c>
    </row>
    <row r="420" spans="1:28">
      <c r="A420" s="6">
        <v>164</v>
      </c>
      <c r="B420" s="6" t="str">
        <f t="shared" si="6"/>
        <v>Clark's PointSre Building #1  East   Fy06</v>
      </c>
      <c r="C420" s="6" t="s">
        <v>1295</v>
      </c>
      <c r="D420" s="6" t="s">
        <v>4884</v>
      </c>
      <c r="E420" s="6"/>
      <c r="F420" s="6"/>
      <c r="G420" s="6"/>
      <c r="H420" s="6"/>
      <c r="I420" s="6">
        <v>2</v>
      </c>
      <c r="J420" s="6" t="s">
        <v>4582</v>
      </c>
      <c r="K420" s="6">
        <v>8</v>
      </c>
      <c r="L420" s="6" t="s">
        <v>4583</v>
      </c>
      <c r="M420" s="6">
        <v>2</v>
      </c>
      <c r="N420" s="6" t="s">
        <v>4543</v>
      </c>
      <c r="O420" s="6" t="s">
        <v>4585</v>
      </c>
      <c r="P420" s="6" t="s">
        <v>4549</v>
      </c>
      <c r="Q420" s="6" t="s">
        <v>4549</v>
      </c>
      <c r="R420" s="6" t="s">
        <v>4549</v>
      </c>
      <c r="S420" s="6" t="s">
        <v>4549</v>
      </c>
      <c r="T420" s="6"/>
      <c r="U420" s="6"/>
      <c r="V420" s="6"/>
      <c r="W420" s="6"/>
      <c r="X420" s="6"/>
      <c r="Y420" s="6"/>
      <c r="Z420" s="6"/>
      <c r="AA420" s="6"/>
      <c r="AB420" s="6" t="s">
        <v>4549</v>
      </c>
    </row>
    <row r="421" spans="1:28">
      <c r="A421" s="6">
        <v>164</v>
      </c>
      <c r="B421" s="6" t="str">
        <f t="shared" si="6"/>
        <v>Clark's PointSre Building #2  West  Fy06  (Heated)</v>
      </c>
      <c r="C421" s="6" t="s">
        <v>1295</v>
      </c>
      <c r="D421" s="6" t="s">
        <v>4885</v>
      </c>
      <c r="E421" s="6"/>
      <c r="F421" s="6"/>
      <c r="G421" s="6"/>
      <c r="H421" s="6"/>
      <c r="I421" s="6">
        <v>2</v>
      </c>
      <c r="J421" s="6" t="s">
        <v>4582</v>
      </c>
      <c r="K421" s="6">
        <v>8</v>
      </c>
      <c r="L421" s="6" t="s">
        <v>4583</v>
      </c>
      <c r="M421" s="6">
        <v>2</v>
      </c>
      <c r="N421" s="6" t="s">
        <v>4543</v>
      </c>
      <c r="O421" s="6" t="s">
        <v>4585</v>
      </c>
      <c r="P421" s="6" t="s">
        <v>4549</v>
      </c>
      <c r="Q421" s="6" t="s">
        <v>4549</v>
      </c>
      <c r="R421" s="6" t="s">
        <v>4549</v>
      </c>
      <c r="S421" s="6" t="s">
        <v>4549</v>
      </c>
      <c r="T421" s="6"/>
      <c r="U421" s="6"/>
      <c r="V421" s="6"/>
      <c r="W421" s="6"/>
      <c r="X421" s="6"/>
      <c r="Y421" s="6"/>
      <c r="Z421" s="6"/>
      <c r="AA421" s="6"/>
      <c r="AB421" s="6" t="s">
        <v>4549</v>
      </c>
    </row>
    <row r="422" spans="1:28">
      <c r="A422" s="6">
        <v>165</v>
      </c>
      <c r="B422" s="6" t="str">
        <f t="shared" si="6"/>
        <v>Coffman CoveBusiness Training Center</v>
      </c>
      <c r="C422" s="6" t="s">
        <v>2022</v>
      </c>
      <c r="D422" s="6" t="s">
        <v>2666</v>
      </c>
      <c r="E422" s="6"/>
      <c r="F422" s="6"/>
      <c r="G422" s="6">
        <v>840</v>
      </c>
      <c r="H422" s="6"/>
      <c r="I422" s="6"/>
      <c r="J422" s="6"/>
      <c r="K422" s="6"/>
      <c r="L422" s="6"/>
      <c r="M422" s="6"/>
      <c r="N422" s="6"/>
      <c r="O422" s="6"/>
      <c r="P422" s="6" t="s">
        <v>4549</v>
      </c>
      <c r="Q422" s="6" t="s">
        <v>4549</v>
      </c>
      <c r="R422" s="6" t="s">
        <v>4549</v>
      </c>
      <c r="S422" s="6" t="s">
        <v>4549</v>
      </c>
      <c r="T422" s="6"/>
      <c r="U422" s="6"/>
      <c r="V422" s="6"/>
      <c r="W422" s="6"/>
      <c r="X422" s="6"/>
      <c r="Y422" s="6"/>
      <c r="Z422" s="6"/>
      <c r="AA422" s="6"/>
      <c r="AB422" s="6" t="s">
        <v>4549</v>
      </c>
    </row>
    <row r="423" spans="1:28">
      <c r="A423" s="6">
        <v>165</v>
      </c>
      <c r="B423" s="6" t="str">
        <f t="shared" si="6"/>
        <v>Coffman CoveCity Office</v>
      </c>
      <c r="C423" s="6" t="s">
        <v>2022</v>
      </c>
      <c r="D423" s="6" t="s">
        <v>5</v>
      </c>
      <c r="E423" s="6" t="s">
        <v>4886</v>
      </c>
      <c r="F423" s="6"/>
      <c r="G423" s="6">
        <v>920</v>
      </c>
      <c r="H423" s="6"/>
      <c r="I423" s="6"/>
      <c r="J423" s="6"/>
      <c r="K423" s="6"/>
      <c r="L423" s="6"/>
      <c r="M423" s="6"/>
      <c r="N423" s="6"/>
      <c r="O423" s="6"/>
      <c r="P423" s="6" t="s">
        <v>4549</v>
      </c>
      <c r="Q423" s="6" t="s">
        <v>4549</v>
      </c>
      <c r="R423" s="6" t="s">
        <v>4549</v>
      </c>
      <c r="S423" s="6" t="s">
        <v>4549</v>
      </c>
      <c r="T423" s="6"/>
      <c r="U423" s="6"/>
      <c r="V423" s="6"/>
      <c r="W423" s="6"/>
      <c r="X423" s="6"/>
      <c r="Y423" s="6"/>
      <c r="Z423" s="6"/>
      <c r="AA423" s="6"/>
      <c r="AB423" s="6" t="s">
        <v>4549</v>
      </c>
    </row>
    <row r="424" spans="1:28">
      <c r="A424" s="6">
        <v>165</v>
      </c>
      <c r="B424" s="6" t="str">
        <f t="shared" si="6"/>
        <v>Coffman CoveCity Shop</v>
      </c>
      <c r="C424" s="6" t="s">
        <v>2022</v>
      </c>
      <c r="D424" s="6" t="s">
        <v>112</v>
      </c>
      <c r="E424" s="6"/>
      <c r="F424" s="6"/>
      <c r="G424" s="6">
        <v>2000</v>
      </c>
      <c r="H424" s="6"/>
      <c r="I424" s="6"/>
      <c r="J424" s="6"/>
      <c r="K424" s="6"/>
      <c r="L424" s="6"/>
      <c r="M424" s="6"/>
      <c r="N424" s="6"/>
      <c r="O424" s="6"/>
      <c r="P424" s="6" t="s">
        <v>4549</v>
      </c>
      <c r="Q424" s="6" t="s">
        <v>4549</v>
      </c>
      <c r="R424" s="6" t="s">
        <v>4549</v>
      </c>
      <c r="S424" s="6" t="s">
        <v>4549</v>
      </c>
      <c r="T424" s="6"/>
      <c r="U424" s="6"/>
      <c r="V424" s="6"/>
      <c r="W424" s="6"/>
      <c r="X424" s="6"/>
      <c r="Y424" s="6"/>
      <c r="Z424" s="6"/>
      <c r="AA424" s="6"/>
      <c r="AB424" s="6" t="s">
        <v>4549</v>
      </c>
    </row>
    <row r="425" spans="1:28">
      <c r="A425" s="6">
        <v>165</v>
      </c>
      <c r="B425" s="6" t="str">
        <f t="shared" si="6"/>
        <v>Coffman CoveCommunity Baptist Church</v>
      </c>
      <c r="C425" s="6" t="s">
        <v>2022</v>
      </c>
      <c r="D425" s="6" t="s">
        <v>2450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 t="s">
        <v>4549</v>
      </c>
      <c r="Q425" s="6" t="s">
        <v>4549</v>
      </c>
      <c r="R425" s="6" t="s">
        <v>4549</v>
      </c>
      <c r="S425" s="6" t="s">
        <v>4549</v>
      </c>
      <c r="T425" s="6"/>
      <c r="U425" s="6"/>
      <c r="V425" s="6"/>
      <c r="W425" s="6"/>
      <c r="X425" s="6"/>
      <c r="Y425" s="6"/>
      <c r="Z425" s="6"/>
      <c r="AA425" s="6"/>
      <c r="AB425" s="6" t="s">
        <v>4549</v>
      </c>
    </row>
    <row r="426" spans="1:28">
      <c r="A426" s="6">
        <v>165</v>
      </c>
      <c r="B426" s="6" t="str">
        <f t="shared" si="6"/>
        <v>Coffman CoveCommunity Building</v>
      </c>
      <c r="C426" s="6" t="s">
        <v>2022</v>
      </c>
      <c r="D426" s="6" t="s">
        <v>24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 t="s">
        <v>4549</v>
      </c>
      <c r="Q426" s="6" t="s">
        <v>4549</v>
      </c>
      <c r="R426" s="6" t="s">
        <v>4549</v>
      </c>
      <c r="S426" s="6" t="s">
        <v>4549</v>
      </c>
      <c r="T426" s="6"/>
      <c r="U426" s="6"/>
      <c r="V426" s="6"/>
      <c r="W426" s="6"/>
      <c r="X426" s="6"/>
      <c r="Y426" s="6"/>
      <c r="Z426" s="6"/>
      <c r="AA426" s="6"/>
      <c r="AB426" s="6" t="s">
        <v>4549</v>
      </c>
    </row>
    <row r="427" spans="1:28">
      <c r="A427" s="6">
        <v>165</v>
      </c>
      <c r="B427" s="6" t="str">
        <f t="shared" si="6"/>
        <v>Coffman CoveCommunity Library</v>
      </c>
      <c r="C427" s="6" t="s">
        <v>2022</v>
      </c>
      <c r="D427" s="6" t="s">
        <v>2449</v>
      </c>
      <c r="E427" s="6"/>
      <c r="F427" s="6"/>
      <c r="G427" s="6">
        <v>1120</v>
      </c>
      <c r="H427" s="6"/>
      <c r="I427" s="6"/>
      <c r="J427" s="6"/>
      <c r="K427" s="6"/>
      <c r="L427" s="6"/>
      <c r="M427" s="6"/>
      <c r="N427" s="6"/>
      <c r="O427" s="6"/>
      <c r="P427" s="6" t="s">
        <v>4549</v>
      </c>
      <c r="Q427" s="6" t="s">
        <v>4549</v>
      </c>
      <c r="R427" s="6" t="s">
        <v>4549</v>
      </c>
      <c r="S427" s="6" t="s">
        <v>4549</v>
      </c>
      <c r="T427" s="6"/>
      <c r="U427" s="6"/>
      <c r="V427" s="6"/>
      <c r="W427" s="6"/>
      <c r="X427" s="6"/>
      <c r="Y427" s="6"/>
      <c r="Z427" s="6"/>
      <c r="AA427" s="6"/>
      <c r="AB427" s="6" t="s">
        <v>4549</v>
      </c>
    </row>
    <row r="428" spans="1:28">
      <c r="A428" s="6">
        <v>165</v>
      </c>
      <c r="B428" s="6" t="str">
        <f t="shared" si="6"/>
        <v>Coffman CoveFerry Terminal</v>
      </c>
      <c r="C428" s="6" t="s">
        <v>2022</v>
      </c>
      <c r="D428" s="6" t="s">
        <v>2667</v>
      </c>
      <c r="E428" s="6"/>
      <c r="F428" s="6"/>
      <c r="G428" s="6">
        <v>1200</v>
      </c>
      <c r="H428" s="6"/>
      <c r="I428" s="6"/>
      <c r="J428" s="6"/>
      <c r="K428" s="6"/>
      <c r="L428" s="6"/>
      <c r="M428" s="6"/>
      <c r="N428" s="6"/>
      <c r="O428" s="6"/>
      <c r="P428" s="6" t="s">
        <v>4549</v>
      </c>
      <c r="Q428" s="6" t="s">
        <v>4549</v>
      </c>
      <c r="R428" s="6" t="s">
        <v>4549</v>
      </c>
      <c r="S428" s="6" t="s">
        <v>4549</v>
      </c>
      <c r="T428" s="6"/>
      <c r="U428" s="6"/>
      <c r="V428" s="6"/>
      <c r="W428" s="6"/>
      <c r="X428" s="6"/>
      <c r="Y428" s="6"/>
      <c r="Z428" s="6"/>
      <c r="AA428" s="6"/>
      <c r="AB428" s="6" t="s">
        <v>4549</v>
      </c>
    </row>
    <row r="429" spans="1:28">
      <c r="A429" s="6">
        <v>165</v>
      </c>
      <c r="B429" s="6" t="str">
        <f t="shared" si="6"/>
        <v>Coffman CoveHoward Valentine K-12 School</v>
      </c>
      <c r="C429" s="6" t="s">
        <v>2022</v>
      </c>
      <c r="D429" s="6" t="s">
        <v>3385</v>
      </c>
      <c r="E429" s="6" t="s">
        <v>4887</v>
      </c>
      <c r="F429" s="6">
        <v>1.5</v>
      </c>
      <c r="G429" s="6">
        <v>9708</v>
      </c>
      <c r="H429" s="6">
        <v>2009</v>
      </c>
      <c r="I429" s="6">
        <v>3</v>
      </c>
      <c r="J429" s="6" t="s">
        <v>4541</v>
      </c>
      <c r="K429" s="6">
        <v>9</v>
      </c>
      <c r="L429" s="6" t="s">
        <v>4575</v>
      </c>
      <c r="M429" s="6">
        <v>2</v>
      </c>
      <c r="N429" s="6" t="s">
        <v>4543</v>
      </c>
      <c r="O429" s="6"/>
      <c r="P429" s="6" t="s">
        <v>4549</v>
      </c>
      <c r="Q429" s="6" t="s">
        <v>4549</v>
      </c>
      <c r="R429" s="6" t="s">
        <v>4549</v>
      </c>
      <c r="S429" s="6" t="s">
        <v>4549</v>
      </c>
      <c r="T429" s="6"/>
      <c r="U429" s="6"/>
      <c r="V429" s="6" t="s">
        <v>4888</v>
      </c>
      <c r="W429" s="6"/>
      <c r="X429" s="6"/>
      <c r="Y429" s="6"/>
      <c r="Z429" s="6">
        <v>40016</v>
      </c>
      <c r="AA429" s="6"/>
      <c r="AB429" s="6" t="s">
        <v>4549</v>
      </c>
    </row>
    <row r="430" spans="1:28">
      <c r="A430" s="6">
        <v>165</v>
      </c>
      <c r="B430" s="6" t="str">
        <f t="shared" si="6"/>
        <v>Coffman CoveNew Covenant Alliance Church</v>
      </c>
      <c r="C430" s="6" t="s">
        <v>2022</v>
      </c>
      <c r="D430" s="6" t="s">
        <v>2447</v>
      </c>
      <c r="E430" s="6" t="s">
        <v>4889</v>
      </c>
      <c r="F430" s="6">
        <v>1</v>
      </c>
      <c r="G430" s="6">
        <v>960</v>
      </c>
      <c r="H430" s="6">
        <v>2004</v>
      </c>
      <c r="I430" s="6">
        <v>3</v>
      </c>
      <c r="J430" s="6" t="s">
        <v>4541</v>
      </c>
      <c r="K430" s="6">
        <v>12</v>
      </c>
      <c r="L430" s="6" t="s">
        <v>4586</v>
      </c>
      <c r="M430" s="6">
        <v>2</v>
      </c>
      <c r="N430" s="6" t="s">
        <v>4543</v>
      </c>
      <c r="O430" s="6" t="s">
        <v>4890</v>
      </c>
      <c r="P430" s="6" t="s">
        <v>4549</v>
      </c>
      <c r="Q430" s="6" t="s">
        <v>4549</v>
      </c>
      <c r="R430" s="6" t="s">
        <v>4549</v>
      </c>
      <c r="S430" s="6" t="s">
        <v>4549</v>
      </c>
      <c r="T430" s="6"/>
      <c r="U430" s="6"/>
      <c r="V430" s="6" t="s">
        <v>4891</v>
      </c>
      <c r="W430" s="6"/>
      <c r="X430" s="6"/>
      <c r="Y430" s="6"/>
      <c r="Z430" s="6"/>
      <c r="AA430" s="144">
        <v>780</v>
      </c>
      <c r="AB430" s="6" t="s">
        <v>4549</v>
      </c>
    </row>
    <row r="431" spans="1:28">
      <c r="A431" s="6">
        <v>165</v>
      </c>
      <c r="B431" s="6" t="str">
        <f t="shared" si="6"/>
        <v>Coffman CovePost Office</v>
      </c>
      <c r="C431" s="6" t="s">
        <v>2022</v>
      </c>
      <c r="D431" s="6" t="s">
        <v>37</v>
      </c>
      <c r="E431" s="6"/>
      <c r="F431" s="6"/>
      <c r="G431" s="6">
        <v>500</v>
      </c>
      <c r="H431" s="6"/>
      <c r="I431" s="6"/>
      <c r="J431" s="6"/>
      <c r="K431" s="6"/>
      <c r="L431" s="6"/>
      <c r="M431" s="6"/>
      <c r="N431" s="6"/>
      <c r="O431" s="6"/>
      <c r="P431" s="6" t="s">
        <v>4549</v>
      </c>
      <c r="Q431" s="6" t="s">
        <v>4549</v>
      </c>
      <c r="R431" s="6" t="s">
        <v>4549</v>
      </c>
      <c r="S431" s="6" t="s">
        <v>4549</v>
      </c>
      <c r="T431" s="6"/>
      <c r="U431" s="6"/>
      <c r="V431" s="6"/>
      <c r="W431" s="6"/>
      <c r="X431" s="6"/>
      <c r="Y431" s="6"/>
      <c r="Z431" s="6"/>
      <c r="AA431" s="6"/>
      <c r="AB431" s="6" t="s">
        <v>4549</v>
      </c>
    </row>
    <row r="432" spans="1:28">
      <c r="A432" s="6">
        <v>165</v>
      </c>
      <c r="B432" s="6" t="str">
        <f t="shared" si="6"/>
        <v>Coffman CoveRecreational Center</v>
      </c>
      <c r="C432" s="6" t="s">
        <v>2022</v>
      </c>
      <c r="D432" s="6" t="s">
        <v>2451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 t="s">
        <v>4549</v>
      </c>
      <c r="Q432" s="6" t="s">
        <v>4549</v>
      </c>
      <c r="R432" s="6" t="s">
        <v>4549</v>
      </c>
      <c r="S432" s="6" t="s">
        <v>4549</v>
      </c>
      <c r="T432" s="6"/>
      <c r="U432" s="6"/>
      <c r="V432" s="6"/>
      <c r="W432" s="6"/>
      <c r="X432" s="6"/>
      <c r="Y432" s="6"/>
      <c r="Z432" s="6"/>
      <c r="AA432" s="6"/>
      <c r="AB432" s="6" t="s">
        <v>4549</v>
      </c>
    </row>
    <row r="433" spans="1:28">
      <c r="A433" s="6">
        <v>165</v>
      </c>
      <c r="B433" s="6" t="str">
        <f t="shared" si="6"/>
        <v>Coffman CoveStorage &amp; EMS</v>
      </c>
      <c r="C433" s="6" t="s">
        <v>2022</v>
      </c>
      <c r="D433" s="6" t="s">
        <v>4892</v>
      </c>
      <c r="E433" s="6"/>
      <c r="F433" s="6"/>
      <c r="G433" s="6">
        <v>900</v>
      </c>
      <c r="H433" s="6"/>
      <c r="I433" s="6"/>
      <c r="J433" s="6"/>
      <c r="K433" s="6"/>
      <c r="L433" s="6"/>
      <c r="M433" s="6"/>
      <c r="N433" s="6"/>
      <c r="O433" s="6"/>
      <c r="P433" s="6" t="s">
        <v>4549</v>
      </c>
      <c r="Q433" s="6" t="s">
        <v>4549</v>
      </c>
      <c r="R433" s="6" t="s">
        <v>4549</v>
      </c>
      <c r="S433" s="6" t="s">
        <v>4549</v>
      </c>
      <c r="T433" s="6"/>
      <c r="U433" s="6"/>
      <c r="V433" s="6"/>
      <c r="W433" s="6"/>
      <c r="X433" s="6"/>
      <c r="Y433" s="6"/>
      <c r="Z433" s="6"/>
      <c r="AA433" s="6"/>
      <c r="AB433" s="6" t="s">
        <v>4549</v>
      </c>
    </row>
    <row r="434" spans="1:28">
      <c r="A434" s="6">
        <v>165</v>
      </c>
      <c r="B434" s="6" t="str">
        <f t="shared" si="6"/>
        <v>Coffman CoveWater Treatment Plant</v>
      </c>
      <c r="C434" s="6" t="s">
        <v>2022</v>
      </c>
      <c r="D434" s="6" t="s">
        <v>66</v>
      </c>
      <c r="E434" s="6"/>
      <c r="F434" s="6"/>
      <c r="G434" s="6">
        <v>1800</v>
      </c>
      <c r="H434" s="6"/>
      <c r="I434" s="6"/>
      <c r="J434" s="6"/>
      <c r="K434" s="6"/>
      <c r="L434" s="6"/>
      <c r="M434" s="6"/>
      <c r="N434" s="6"/>
      <c r="O434" s="6"/>
      <c r="P434" s="6" t="s">
        <v>4549</v>
      </c>
      <c r="Q434" s="6" t="s">
        <v>4549</v>
      </c>
      <c r="R434" s="6" t="s">
        <v>4549</v>
      </c>
      <c r="S434" s="6" t="s">
        <v>4549</v>
      </c>
      <c r="T434" s="6"/>
      <c r="U434" s="6"/>
      <c r="V434" s="6"/>
      <c r="W434" s="6"/>
      <c r="X434" s="6"/>
      <c r="Y434" s="6"/>
      <c r="Z434" s="6"/>
      <c r="AA434" s="6"/>
      <c r="AB434" s="6" t="s">
        <v>4549</v>
      </c>
    </row>
    <row r="435" spans="1:28">
      <c r="A435" s="6">
        <v>167</v>
      </c>
      <c r="B435" s="6" t="str">
        <f t="shared" si="6"/>
        <v>Cold BayAirport Fire Building</v>
      </c>
      <c r="C435" s="6" t="s">
        <v>1814</v>
      </c>
      <c r="D435" s="6" t="s">
        <v>2323</v>
      </c>
      <c r="E435" s="6" t="s">
        <v>4893</v>
      </c>
      <c r="F435" s="6">
        <v>1</v>
      </c>
      <c r="G435" s="6">
        <v>3731</v>
      </c>
      <c r="H435" s="6">
        <v>1996</v>
      </c>
      <c r="I435" s="6">
        <v>3</v>
      </c>
      <c r="J435" s="6" t="s">
        <v>4541</v>
      </c>
      <c r="K435" s="6">
        <v>11</v>
      </c>
      <c r="L435" s="6" t="s">
        <v>4542</v>
      </c>
      <c r="M435" s="6">
        <v>2</v>
      </c>
      <c r="N435" s="6" t="s">
        <v>4543</v>
      </c>
      <c r="O435" s="6" t="s">
        <v>4585</v>
      </c>
      <c r="P435" s="6" t="s">
        <v>4549</v>
      </c>
      <c r="Q435" s="6" t="s">
        <v>4549</v>
      </c>
      <c r="R435" s="6" t="s">
        <v>4549</v>
      </c>
      <c r="S435" s="6" t="s">
        <v>4549</v>
      </c>
      <c r="T435" s="6"/>
      <c r="U435" s="6"/>
      <c r="V435" s="6" t="s">
        <v>4894</v>
      </c>
      <c r="W435" s="6"/>
      <c r="X435" s="6"/>
      <c r="Y435" s="144">
        <v>16250.29</v>
      </c>
      <c r="Z435" s="6">
        <v>85315</v>
      </c>
      <c r="AA435" s="144">
        <v>57249.95</v>
      </c>
      <c r="AB435" s="6" t="s">
        <v>4549</v>
      </c>
    </row>
    <row r="436" spans="1:28">
      <c r="A436" s="6">
        <v>167</v>
      </c>
      <c r="B436" s="6" t="str">
        <f t="shared" si="6"/>
        <v>Cold BayArff Building</v>
      </c>
      <c r="C436" s="6" t="s">
        <v>1814</v>
      </c>
      <c r="D436" s="6" t="s">
        <v>2324</v>
      </c>
      <c r="E436" s="6"/>
      <c r="F436" s="6"/>
      <c r="G436" s="6">
        <v>3731</v>
      </c>
      <c r="H436" s="6">
        <v>1996</v>
      </c>
      <c r="I436" s="6">
        <v>3</v>
      </c>
      <c r="J436" s="6" t="s">
        <v>4541</v>
      </c>
      <c r="K436" s="6">
        <v>11</v>
      </c>
      <c r="L436" s="6" t="s">
        <v>4542</v>
      </c>
      <c r="M436" s="6">
        <v>2</v>
      </c>
      <c r="N436" s="6" t="s">
        <v>4543</v>
      </c>
      <c r="O436" s="6" t="s">
        <v>4585</v>
      </c>
      <c r="P436" s="6" t="s">
        <v>4549</v>
      </c>
      <c r="Q436" s="6" t="s">
        <v>4549</v>
      </c>
      <c r="R436" s="6" t="s">
        <v>4549</v>
      </c>
      <c r="S436" s="6" t="s">
        <v>4549</v>
      </c>
      <c r="T436" s="6"/>
      <c r="U436" s="6"/>
      <c r="V436" s="6"/>
      <c r="W436" s="6"/>
      <c r="X436" s="6"/>
      <c r="Y436" s="6"/>
      <c r="Z436" s="6"/>
      <c r="AA436" s="6"/>
      <c r="AB436" s="6" t="s">
        <v>4549</v>
      </c>
    </row>
    <row r="437" spans="1:28">
      <c r="A437" s="6">
        <v>167</v>
      </c>
      <c r="B437" s="6" t="str">
        <f t="shared" si="6"/>
        <v>Cold BayCity Building</v>
      </c>
      <c r="C437" s="6" t="s">
        <v>1814</v>
      </c>
      <c r="D437" s="6" t="s">
        <v>135</v>
      </c>
      <c r="E437" s="6"/>
      <c r="F437" s="6">
        <v>1</v>
      </c>
      <c r="G437" s="6">
        <v>4350</v>
      </c>
      <c r="H437" s="6">
        <v>1987</v>
      </c>
      <c r="I437" s="6">
        <v>9</v>
      </c>
      <c r="J437" s="6" t="s">
        <v>1500</v>
      </c>
      <c r="K437" s="6">
        <v>34</v>
      </c>
      <c r="L437" s="6" t="s">
        <v>4551</v>
      </c>
      <c r="M437" s="6">
        <v>2</v>
      </c>
      <c r="N437" s="6" t="s">
        <v>4543</v>
      </c>
      <c r="O437" s="6" t="s">
        <v>4895</v>
      </c>
      <c r="P437" s="6" t="s">
        <v>4549</v>
      </c>
      <c r="Q437" s="6" t="s">
        <v>4549</v>
      </c>
      <c r="R437" s="6" t="s">
        <v>4549</v>
      </c>
      <c r="S437" s="6" t="s">
        <v>4549</v>
      </c>
      <c r="T437" s="6"/>
      <c r="U437" s="6"/>
      <c r="V437" s="6" t="s">
        <v>4896</v>
      </c>
      <c r="W437" s="6"/>
      <c r="X437" s="6"/>
      <c r="Y437" s="6"/>
      <c r="Z437" s="6">
        <v>12774</v>
      </c>
      <c r="AA437" s="6"/>
      <c r="AB437" s="6" t="s">
        <v>4549</v>
      </c>
    </row>
    <row r="438" spans="1:28">
      <c r="A438" s="6">
        <v>167</v>
      </c>
      <c r="B438" s="6" t="str">
        <f t="shared" si="6"/>
        <v>Cold BayCity Shop</v>
      </c>
      <c r="C438" s="6" t="s">
        <v>1814</v>
      </c>
      <c r="D438" s="6" t="s">
        <v>112</v>
      </c>
      <c r="E438" s="6" t="s">
        <v>4897</v>
      </c>
      <c r="F438" s="6">
        <v>1</v>
      </c>
      <c r="G438" s="6">
        <v>2000</v>
      </c>
      <c r="H438" s="6">
        <v>1994</v>
      </c>
      <c r="I438" s="6">
        <v>8</v>
      </c>
      <c r="J438" s="6" t="s">
        <v>4555</v>
      </c>
      <c r="K438" s="6">
        <v>28</v>
      </c>
      <c r="L438" s="6" t="s">
        <v>4556</v>
      </c>
      <c r="M438" s="6">
        <v>2</v>
      </c>
      <c r="N438" s="6" t="s">
        <v>4543</v>
      </c>
      <c r="O438" s="6" t="s">
        <v>4895</v>
      </c>
      <c r="P438" s="6" t="s">
        <v>4549</v>
      </c>
      <c r="Q438" s="6" t="s">
        <v>4549</v>
      </c>
      <c r="R438" s="6" t="s">
        <v>4549</v>
      </c>
      <c r="S438" s="6" t="s">
        <v>4549</v>
      </c>
      <c r="T438" s="6"/>
      <c r="U438" s="6"/>
      <c r="V438" s="6" t="s">
        <v>4898</v>
      </c>
      <c r="W438" s="6"/>
      <c r="X438" s="6"/>
      <c r="Y438" s="6"/>
      <c r="Z438" s="6"/>
      <c r="AA438" s="6"/>
      <c r="AB438" s="6" t="s">
        <v>4549</v>
      </c>
    </row>
    <row r="439" spans="1:28">
      <c r="A439" s="6">
        <v>167</v>
      </c>
      <c r="B439" s="6" t="str">
        <f t="shared" si="6"/>
        <v>Cold BayClinic</v>
      </c>
      <c r="C439" s="6" t="s">
        <v>1814</v>
      </c>
      <c r="D439" s="6" t="s">
        <v>147</v>
      </c>
      <c r="E439" s="6"/>
      <c r="F439" s="6">
        <v>1</v>
      </c>
      <c r="G439" s="6">
        <v>3400</v>
      </c>
      <c r="H439" s="6">
        <v>1980</v>
      </c>
      <c r="I439" s="6">
        <v>4</v>
      </c>
      <c r="J439" s="6" t="s">
        <v>4615</v>
      </c>
      <c r="K439" s="6">
        <v>17</v>
      </c>
      <c r="L439" s="6" t="s">
        <v>4644</v>
      </c>
      <c r="M439" s="6">
        <v>2</v>
      </c>
      <c r="N439" s="6" t="s">
        <v>4543</v>
      </c>
      <c r="O439" s="6" t="s">
        <v>4895</v>
      </c>
      <c r="P439" s="6" t="s">
        <v>4549</v>
      </c>
      <c r="Q439" s="6" t="s">
        <v>4549</v>
      </c>
      <c r="R439" s="6" t="s">
        <v>4549</v>
      </c>
      <c r="S439" s="6" t="s">
        <v>4549</v>
      </c>
      <c r="T439" s="6"/>
      <c r="U439" s="6"/>
      <c r="V439" s="6" t="s">
        <v>4899</v>
      </c>
      <c r="W439" s="6"/>
      <c r="X439" s="6"/>
      <c r="Y439" s="6"/>
      <c r="Z439" s="6">
        <v>22036</v>
      </c>
      <c r="AA439" s="6"/>
      <c r="AB439" s="6" t="s">
        <v>4549</v>
      </c>
    </row>
    <row r="440" spans="1:28">
      <c r="A440" s="6">
        <v>167</v>
      </c>
      <c r="B440" s="6" t="str">
        <f t="shared" si="6"/>
        <v>Cold BayCold Bay School</v>
      </c>
      <c r="C440" s="6" t="s">
        <v>1814</v>
      </c>
      <c r="D440" s="6" t="s">
        <v>1808</v>
      </c>
      <c r="E440" s="6"/>
      <c r="F440" s="6">
        <v>1</v>
      </c>
      <c r="G440" s="6">
        <v>10000</v>
      </c>
      <c r="H440" s="6">
        <v>1983</v>
      </c>
      <c r="I440" s="6">
        <v>3</v>
      </c>
      <c r="J440" s="6" t="s">
        <v>4541</v>
      </c>
      <c r="K440" s="6">
        <v>9</v>
      </c>
      <c r="L440" s="6" t="s">
        <v>4575</v>
      </c>
      <c r="M440" s="6">
        <v>2</v>
      </c>
      <c r="N440" s="6" t="s">
        <v>4543</v>
      </c>
      <c r="O440" s="6" t="s">
        <v>4900</v>
      </c>
      <c r="P440" s="6" t="s">
        <v>4549</v>
      </c>
      <c r="Q440" s="6" t="s">
        <v>4549</v>
      </c>
      <c r="R440" s="6" t="s">
        <v>4549</v>
      </c>
      <c r="S440" s="6" t="s">
        <v>4549</v>
      </c>
      <c r="T440" s="6"/>
      <c r="U440" s="6"/>
      <c r="V440" s="6" t="s">
        <v>4901</v>
      </c>
      <c r="W440" s="6"/>
      <c r="X440" s="6"/>
      <c r="Y440" s="6"/>
      <c r="Z440" s="6">
        <v>57447</v>
      </c>
      <c r="AA440" s="6"/>
      <c r="AB440" s="6" t="s">
        <v>4549</v>
      </c>
    </row>
    <row r="441" spans="1:28">
      <c r="A441" s="6">
        <v>167</v>
      </c>
      <c r="B441" s="6" t="str">
        <f t="shared" si="6"/>
        <v>Cold BayCommunity Center</v>
      </c>
      <c r="C441" s="6" t="s">
        <v>1814</v>
      </c>
      <c r="D441" s="6" t="s">
        <v>190</v>
      </c>
      <c r="E441" s="6"/>
      <c r="F441" s="6">
        <v>1</v>
      </c>
      <c r="G441" s="6">
        <v>2700</v>
      </c>
      <c r="H441" s="6">
        <v>2003</v>
      </c>
      <c r="I441" s="6">
        <v>8</v>
      </c>
      <c r="J441" s="6" t="s">
        <v>4555</v>
      </c>
      <c r="K441" s="6">
        <v>34</v>
      </c>
      <c r="L441" s="6" t="s">
        <v>4551</v>
      </c>
      <c r="M441" s="6">
        <v>2</v>
      </c>
      <c r="N441" s="6" t="s">
        <v>4543</v>
      </c>
      <c r="O441" s="6" t="s">
        <v>4895</v>
      </c>
      <c r="P441" s="6" t="s">
        <v>4549</v>
      </c>
      <c r="Q441" s="6" t="s">
        <v>4549</v>
      </c>
      <c r="R441" s="6" t="s">
        <v>4549</v>
      </c>
      <c r="S441" s="6" t="s">
        <v>4549</v>
      </c>
      <c r="T441" s="6"/>
      <c r="U441" s="6"/>
      <c r="V441" s="6" t="s">
        <v>4902</v>
      </c>
      <c r="W441" s="6"/>
      <c r="X441" s="6"/>
      <c r="Y441" s="6"/>
      <c r="Z441" s="6">
        <v>1616</v>
      </c>
      <c r="AA441" s="6"/>
      <c r="AB441" s="6" t="s">
        <v>4549</v>
      </c>
    </row>
    <row r="442" spans="1:28">
      <c r="A442" s="6">
        <v>167</v>
      </c>
      <c r="B442" s="6" t="str">
        <f t="shared" si="6"/>
        <v>Cold BayGas Pump House</v>
      </c>
      <c r="C442" s="6" t="s">
        <v>1814</v>
      </c>
      <c r="D442" s="6" t="s">
        <v>2670</v>
      </c>
      <c r="E442" s="6"/>
      <c r="F442" s="6"/>
      <c r="G442" s="6">
        <v>64</v>
      </c>
      <c r="H442" s="6">
        <v>1955</v>
      </c>
      <c r="I442" s="6">
        <v>8</v>
      </c>
      <c r="J442" s="6" t="s">
        <v>4555</v>
      </c>
      <c r="K442" s="6">
        <v>31</v>
      </c>
      <c r="L442" s="6" t="s">
        <v>4592</v>
      </c>
      <c r="M442" s="6">
        <v>2</v>
      </c>
      <c r="N442" s="6" t="s">
        <v>4543</v>
      </c>
      <c r="O442" s="6" t="s">
        <v>4585</v>
      </c>
      <c r="P442" s="6" t="s">
        <v>4549</v>
      </c>
      <c r="Q442" s="6" t="s">
        <v>4549</v>
      </c>
      <c r="R442" s="6" t="s">
        <v>4549</v>
      </c>
      <c r="S442" s="6" t="s">
        <v>4549</v>
      </c>
      <c r="T442" s="6"/>
      <c r="U442" s="6"/>
      <c r="V442" s="6"/>
      <c r="W442" s="6"/>
      <c r="X442" s="6"/>
      <c r="Y442" s="6"/>
      <c r="Z442" s="6"/>
      <c r="AA442" s="6"/>
      <c r="AB442" s="6" t="s">
        <v>4549</v>
      </c>
    </row>
    <row r="443" spans="1:28">
      <c r="A443" s="6">
        <v>167</v>
      </c>
      <c r="B443" s="6" t="str">
        <f t="shared" si="6"/>
        <v>Cold BayMaintenance Shop/Sef</v>
      </c>
      <c r="C443" s="6" t="s">
        <v>1814</v>
      </c>
      <c r="D443" s="6" t="s">
        <v>4903</v>
      </c>
      <c r="E443" s="6"/>
      <c r="F443" s="6"/>
      <c r="G443" s="6">
        <v>5400</v>
      </c>
      <c r="H443" s="6">
        <v>1974</v>
      </c>
      <c r="I443" s="6">
        <v>8</v>
      </c>
      <c r="J443" s="6" t="s">
        <v>4555</v>
      </c>
      <c r="K443" s="6">
        <v>28</v>
      </c>
      <c r="L443" s="6" t="s">
        <v>4556</v>
      </c>
      <c r="M443" s="6">
        <v>2</v>
      </c>
      <c r="N443" s="6" t="s">
        <v>4543</v>
      </c>
      <c r="O443" s="6" t="s">
        <v>4585</v>
      </c>
      <c r="P443" s="6" t="s">
        <v>4549</v>
      </c>
      <c r="Q443" s="6" t="s">
        <v>4549</v>
      </c>
      <c r="R443" s="6" t="s">
        <v>4549</v>
      </c>
      <c r="S443" s="6" t="s">
        <v>4549</v>
      </c>
      <c r="T443" s="6"/>
      <c r="U443" s="6"/>
      <c r="V443" s="6"/>
      <c r="W443" s="6"/>
      <c r="X443" s="6"/>
      <c r="Y443" s="6"/>
      <c r="Z443" s="6"/>
      <c r="AA443" s="6"/>
      <c r="AB443" s="6" t="s">
        <v>4549</v>
      </c>
    </row>
    <row r="444" spans="1:28">
      <c r="A444" s="6">
        <v>167</v>
      </c>
      <c r="B444" s="6" t="str">
        <f t="shared" si="6"/>
        <v>Cold BayOld Cfr Building</v>
      </c>
      <c r="C444" s="6" t="s">
        <v>1814</v>
      </c>
      <c r="D444" s="6" t="s">
        <v>2325</v>
      </c>
      <c r="E444" s="6"/>
      <c r="F444" s="6"/>
      <c r="G444" s="6">
        <v>5560</v>
      </c>
      <c r="H444" s="6">
        <v>20149</v>
      </c>
      <c r="I444" s="6">
        <v>3</v>
      </c>
      <c r="J444" s="6" t="s">
        <v>4541</v>
      </c>
      <c r="K444" s="6">
        <v>11</v>
      </c>
      <c r="L444" s="6" t="s">
        <v>4542</v>
      </c>
      <c r="M444" s="6">
        <v>2</v>
      </c>
      <c r="N444" s="6" t="s">
        <v>4543</v>
      </c>
      <c r="O444" s="6" t="s">
        <v>4585</v>
      </c>
      <c r="P444" s="6" t="s">
        <v>4549</v>
      </c>
      <c r="Q444" s="6" t="s">
        <v>4549</v>
      </c>
      <c r="R444" s="6" t="s">
        <v>4549</v>
      </c>
      <c r="S444" s="6" t="s">
        <v>4549</v>
      </c>
      <c r="T444" s="6"/>
      <c r="U444" s="6"/>
      <c r="V444" s="6"/>
      <c r="W444" s="6"/>
      <c r="X444" s="6"/>
      <c r="Y444" s="6"/>
      <c r="Z444" s="6"/>
      <c r="AA444" s="6"/>
      <c r="AB444" s="6" t="s">
        <v>4549</v>
      </c>
    </row>
    <row r="445" spans="1:28">
      <c r="A445" s="6">
        <v>167</v>
      </c>
      <c r="B445" s="6" t="str">
        <f t="shared" si="6"/>
        <v>Cold BaySand Storage</v>
      </c>
      <c r="C445" s="6" t="s">
        <v>1814</v>
      </c>
      <c r="D445" s="6" t="s">
        <v>81</v>
      </c>
      <c r="E445" s="6"/>
      <c r="F445" s="6"/>
      <c r="G445" s="6">
        <v>4200</v>
      </c>
      <c r="H445" s="6">
        <v>1992</v>
      </c>
      <c r="I445" s="6">
        <v>2</v>
      </c>
      <c r="J445" s="6" t="s">
        <v>4582</v>
      </c>
      <c r="K445" s="6">
        <v>8</v>
      </c>
      <c r="L445" s="6" t="s">
        <v>4583</v>
      </c>
      <c r="M445" s="6">
        <v>2</v>
      </c>
      <c r="N445" s="6" t="s">
        <v>4543</v>
      </c>
      <c r="O445" s="6" t="s">
        <v>4585</v>
      </c>
      <c r="P445" s="6" t="s">
        <v>4549</v>
      </c>
      <c r="Q445" s="6" t="s">
        <v>4549</v>
      </c>
      <c r="R445" s="6" t="s">
        <v>4549</v>
      </c>
      <c r="S445" s="6" t="s">
        <v>4549</v>
      </c>
      <c r="T445" s="6"/>
      <c r="U445" s="6"/>
      <c r="V445" s="6"/>
      <c r="W445" s="6"/>
      <c r="X445" s="6"/>
      <c r="Y445" s="6"/>
      <c r="Z445" s="6"/>
      <c r="AA445" s="6"/>
      <c r="AB445" s="6" t="s">
        <v>4549</v>
      </c>
    </row>
    <row r="446" spans="1:28">
      <c r="A446" s="6">
        <v>167</v>
      </c>
      <c r="B446" s="6" t="str">
        <f t="shared" si="6"/>
        <v>Cold BaySchool Shop</v>
      </c>
      <c r="C446" s="6" t="s">
        <v>1814</v>
      </c>
      <c r="D446" s="6" t="s">
        <v>296</v>
      </c>
      <c r="E446" s="6"/>
      <c r="F446" s="6">
        <v>1</v>
      </c>
      <c r="G446" s="6">
        <v>2400</v>
      </c>
      <c r="H446" s="6">
        <v>1991</v>
      </c>
      <c r="I446" s="6">
        <v>9</v>
      </c>
      <c r="J446" s="6" t="s">
        <v>1500</v>
      </c>
      <c r="K446" s="6">
        <v>34</v>
      </c>
      <c r="L446" s="6" t="s">
        <v>4551</v>
      </c>
      <c r="M446" s="6">
        <v>2</v>
      </c>
      <c r="N446" s="6" t="s">
        <v>4543</v>
      </c>
      <c r="O446" s="6" t="s">
        <v>4900</v>
      </c>
      <c r="P446" s="6" t="s">
        <v>4549</v>
      </c>
      <c r="Q446" s="6" t="s">
        <v>4549</v>
      </c>
      <c r="R446" s="6" t="s">
        <v>4549</v>
      </c>
      <c r="S446" s="6" t="s">
        <v>4549</v>
      </c>
      <c r="T446" s="6"/>
      <c r="U446" s="6"/>
      <c r="V446" s="6"/>
      <c r="W446" s="6"/>
      <c r="X446" s="6"/>
      <c r="Y446" s="6"/>
      <c r="Z446" s="6"/>
      <c r="AA446" s="6"/>
      <c r="AB446" s="6" t="s">
        <v>4549</v>
      </c>
    </row>
    <row r="447" spans="1:28">
      <c r="A447" s="6">
        <v>167</v>
      </c>
      <c r="B447" s="6" t="str">
        <f t="shared" si="6"/>
        <v>Cold BayWarm Storage</v>
      </c>
      <c r="C447" s="6" t="s">
        <v>1814</v>
      </c>
      <c r="D447" s="6" t="s">
        <v>442</v>
      </c>
      <c r="E447" s="6"/>
      <c r="F447" s="6"/>
      <c r="G447" s="6">
        <v>2624</v>
      </c>
      <c r="H447" s="6">
        <v>1955</v>
      </c>
      <c r="I447" s="6">
        <v>2</v>
      </c>
      <c r="J447" s="6" t="s">
        <v>4582</v>
      </c>
      <c r="K447" s="6">
        <v>8</v>
      </c>
      <c r="L447" s="6" t="s">
        <v>4583</v>
      </c>
      <c r="M447" s="6">
        <v>2</v>
      </c>
      <c r="N447" s="6" t="s">
        <v>4543</v>
      </c>
      <c r="O447" s="6" t="s">
        <v>4585</v>
      </c>
      <c r="P447" s="6" t="s">
        <v>4549</v>
      </c>
      <c r="Q447" s="6" t="s">
        <v>4549</v>
      </c>
      <c r="R447" s="6" t="s">
        <v>4549</v>
      </c>
      <c r="S447" s="6" t="s">
        <v>4549</v>
      </c>
      <c r="T447" s="6"/>
      <c r="U447" s="6"/>
      <c r="V447" s="6"/>
      <c r="W447" s="6"/>
      <c r="X447" s="6"/>
      <c r="Y447" s="6"/>
      <c r="Z447" s="6"/>
      <c r="AA447" s="6"/>
      <c r="AB447" s="6" t="s">
        <v>4549</v>
      </c>
    </row>
    <row r="448" spans="1:28">
      <c r="A448" s="6">
        <v>167</v>
      </c>
      <c r="B448" s="6" t="str">
        <f t="shared" si="6"/>
        <v>Cold BayWater Plant</v>
      </c>
      <c r="C448" s="6" t="s">
        <v>1814</v>
      </c>
      <c r="D448" s="6" t="s">
        <v>144</v>
      </c>
      <c r="E448" s="6"/>
      <c r="F448" s="6">
        <v>1</v>
      </c>
      <c r="G448" s="6">
        <v>2100</v>
      </c>
      <c r="H448" s="6">
        <v>1993</v>
      </c>
      <c r="I448" s="6">
        <v>8</v>
      </c>
      <c r="J448" s="6" t="s">
        <v>4555</v>
      </c>
      <c r="K448" s="6">
        <v>31</v>
      </c>
      <c r="L448" s="6" t="s">
        <v>4592</v>
      </c>
      <c r="M448" s="6">
        <v>2</v>
      </c>
      <c r="N448" s="6" t="s">
        <v>4543</v>
      </c>
      <c r="O448" s="6" t="s">
        <v>4895</v>
      </c>
      <c r="P448" s="6" t="s">
        <v>4549</v>
      </c>
      <c r="Q448" s="6" t="s">
        <v>4549</v>
      </c>
      <c r="R448" s="6" t="s">
        <v>4549</v>
      </c>
      <c r="S448" s="6" t="s">
        <v>4549</v>
      </c>
      <c r="T448" s="6"/>
      <c r="U448" s="6"/>
      <c r="V448" s="6" t="s">
        <v>4904</v>
      </c>
      <c r="W448" s="6"/>
      <c r="X448" s="6"/>
      <c r="Y448" s="6"/>
      <c r="Z448" s="6">
        <v>22400</v>
      </c>
      <c r="AA448" s="6"/>
      <c r="AB448" s="6" t="s">
        <v>4549</v>
      </c>
    </row>
    <row r="449" spans="1:28">
      <c r="A449" s="6">
        <v>168</v>
      </c>
      <c r="B449" s="6" t="str">
        <f t="shared" si="6"/>
        <v>Coldfoot</v>
      </c>
      <c r="C449" s="6" t="s">
        <v>2028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 t="s">
        <v>4905</v>
      </c>
      <c r="P449" s="6" t="s">
        <v>4549</v>
      </c>
      <c r="Q449" s="6" t="s">
        <v>4549</v>
      </c>
      <c r="R449" s="6" t="s">
        <v>4549</v>
      </c>
      <c r="S449" s="6" t="s">
        <v>4549</v>
      </c>
      <c r="T449" s="6"/>
      <c r="U449" s="6"/>
      <c r="V449" s="6"/>
      <c r="W449" s="6"/>
      <c r="X449" s="6"/>
      <c r="Y449" s="6"/>
      <c r="Z449" s="6"/>
      <c r="AA449" s="6"/>
      <c r="AB449" s="6" t="s">
        <v>4549</v>
      </c>
    </row>
    <row r="450" spans="1:28">
      <c r="A450" s="6">
        <v>168</v>
      </c>
      <c r="B450" s="6" t="str">
        <f t="shared" si="6"/>
        <v>ColdfootCOLD STG</v>
      </c>
      <c r="C450" s="6" t="s">
        <v>2028</v>
      </c>
      <c r="D450" s="6" t="s">
        <v>2029</v>
      </c>
      <c r="E450" s="6"/>
      <c r="F450" s="6"/>
      <c r="G450" s="6">
        <v>154</v>
      </c>
      <c r="H450" s="6">
        <v>1981</v>
      </c>
      <c r="I450" s="6">
        <v>2</v>
      </c>
      <c r="J450" s="6" t="s">
        <v>4582</v>
      </c>
      <c r="K450" s="6">
        <v>8</v>
      </c>
      <c r="L450" s="6" t="s">
        <v>4583</v>
      </c>
      <c r="M450" s="6">
        <v>2</v>
      </c>
      <c r="N450" s="6" t="s">
        <v>4543</v>
      </c>
      <c r="O450" s="6" t="s">
        <v>4585</v>
      </c>
      <c r="P450" s="6" t="s">
        <v>4549</v>
      </c>
      <c r="Q450" s="6" t="s">
        <v>4549</v>
      </c>
      <c r="R450" s="6" t="s">
        <v>4549</v>
      </c>
      <c r="S450" s="6" t="s">
        <v>4549</v>
      </c>
      <c r="T450" s="6"/>
      <c r="U450" s="6"/>
      <c r="V450" s="6"/>
      <c r="W450" s="6"/>
      <c r="X450" s="6"/>
      <c r="Y450" s="6"/>
      <c r="Z450" s="6"/>
      <c r="AA450" s="6"/>
      <c r="AB450" s="6" t="s">
        <v>4549</v>
      </c>
    </row>
    <row r="451" spans="1:28">
      <c r="A451" s="6">
        <v>168</v>
      </c>
      <c r="B451" s="6" t="str">
        <f t="shared" ref="B451:B514" si="7">CONCATENATE(C451,D451)</f>
        <v>ColdfootCOLD STG</v>
      </c>
      <c r="C451" s="6" t="s">
        <v>2028</v>
      </c>
      <c r="D451" s="6" t="s">
        <v>2029</v>
      </c>
      <c r="E451" s="6"/>
      <c r="F451" s="6"/>
      <c r="G451" s="6">
        <v>900</v>
      </c>
      <c r="H451" s="6">
        <v>1974</v>
      </c>
      <c r="I451" s="6">
        <v>2</v>
      </c>
      <c r="J451" s="6" t="s">
        <v>4582</v>
      </c>
      <c r="K451" s="6">
        <v>8</v>
      </c>
      <c r="L451" s="6" t="s">
        <v>4583</v>
      </c>
      <c r="M451" s="6">
        <v>2</v>
      </c>
      <c r="N451" s="6" t="s">
        <v>4543</v>
      </c>
      <c r="O451" s="6" t="s">
        <v>4585</v>
      </c>
      <c r="P451" s="6" t="s">
        <v>4549</v>
      </c>
      <c r="Q451" s="6" t="s">
        <v>4549</v>
      </c>
      <c r="R451" s="6" t="s">
        <v>4549</v>
      </c>
      <c r="S451" s="6" t="s">
        <v>4549</v>
      </c>
      <c r="T451" s="6"/>
      <c r="U451" s="6"/>
      <c r="V451" s="6"/>
      <c r="W451" s="6"/>
      <c r="X451" s="6"/>
      <c r="Y451" s="6"/>
      <c r="Z451" s="6"/>
      <c r="AA451" s="6"/>
      <c r="AB451" s="6" t="s">
        <v>4549</v>
      </c>
    </row>
    <row r="452" spans="1:28">
      <c r="A452" s="6">
        <v>168</v>
      </c>
      <c r="B452" s="6" t="str">
        <f t="shared" si="7"/>
        <v>ColdfootGEN BLDG</v>
      </c>
      <c r="C452" s="6" t="s">
        <v>2028</v>
      </c>
      <c r="D452" s="6" t="s">
        <v>4906</v>
      </c>
      <c r="E452" s="6" t="s">
        <v>4907</v>
      </c>
      <c r="F452" s="6"/>
      <c r="G452" s="6">
        <v>512</v>
      </c>
      <c r="H452" s="6">
        <v>1980</v>
      </c>
      <c r="I452" s="6">
        <v>8</v>
      </c>
      <c r="J452" s="6" t="s">
        <v>4555</v>
      </c>
      <c r="K452" s="6">
        <v>31</v>
      </c>
      <c r="L452" s="6" t="s">
        <v>4592</v>
      </c>
      <c r="M452" s="6">
        <v>2</v>
      </c>
      <c r="N452" s="6" t="s">
        <v>4543</v>
      </c>
      <c r="O452" s="6" t="s">
        <v>4585</v>
      </c>
      <c r="P452" s="6" t="s">
        <v>4549</v>
      </c>
      <c r="Q452" s="6" t="s">
        <v>4549</v>
      </c>
      <c r="R452" s="6" t="s">
        <v>4549</v>
      </c>
      <c r="S452" s="6" t="s">
        <v>4549</v>
      </c>
      <c r="T452" s="6"/>
      <c r="U452" s="6"/>
      <c r="V452" s="6"/>
      <c r="W452" s="6"/>
      <c r="X452" s="6"/>
      <c r="Y452" s="6"/>
      <c r="Z452" s="6"/>
      <c r="AA452" s="6"/>
      <c r="AB452" s="6" t="s">
        <v>4549</v>
      </c>
    </row>
    <row r="453" spans="1:28">
      <c r="A453" s="6">
        <v>168</v>
      </c>
      <c r="B453" s="6" t="str">
        <f t="shared" si="7"/>
        <v>ColdfootHOUSING</v>
      </c>
      <c r="C453" s="6" t="s">
        <v>2028</v>
      </c>
      <c r="D453" s="6" t="s">
        <v>3622</v>
      </c>
      <c r="E453" s="6"/>
      <c r="F453" s="6"/>
      <c r="G453" s="6">
        <v>1632</v>
      </c>
      <c r="H453" s="6">
        <v>1979</v>
      </c>
      <c r="I453" s="6">
        <v>5</v>
      </c>
      <c r="J453" s="6" t="s">
        <v>4602</v>
      </c>
      <c r="K453" s="6">
        <v>20</v>
      </c>
      <c r="L453" s="6" t="s">
        <v>4603</v>
      </c>
      <c r="M453" s="6">
        <v>5</v>
      </c>
      <c r="N453" s="6" t="s">
        <v>1500</v>
      </c>
      <c r="O453" s="6" t="s">
        <v>4585</v>
      </c>
      <c r="P453" s="6" t="s">
        <v>4549</v>
      </c>
      <c r="Q453" s="6" t="s">
        <v>4549</v>
      </c>
      <c r="R453" s="6" t="s">
        <v>4549</v>
      </c>
      <c r="S453" s="6" t="s">
        <v>4549</v>
      </c>
      <c r="T453" s="6"/>
      <c r="U453" s="6"/>
      <c r="V453" s="6"/>
      <c r="W453" s="6"/>
      <c r="X453" s="6"/>
      <c r="Y453" s="6"/>
      <c r="Z453" s="6"/>
      <c r="AA453" s="6"/>
      <c r="AB453" s="6" t="s">
        <v>4549</v>
      </c>
    </row>
    <row r="454" spans="1:28">
      <c r="A454" s="6">
        <v>168</v>
      </c>
      <c r="B454" s="6" t="str">
        <f t="shared" si="7"/>
        <v>ColdfootINCINERATOR</v>
      </c>
      <c r="C454" s="6" t="s">
        <v>2028</v>
      </c>
      <c r="D454" s="6" t="s">
        <v>2673</v>
      </c>
      <c r="E454" s="6"/>
      <c r="F454" s="6"/>
      <c r="G454" s="6">
        <v>100</v>
      </c>
      <c r="H454" s="6">
        <v>2002</v>
      </c>
      <c r="I454" s="6">
        <v>8</v>
      </c>
      <c r="J454" s="6" t="s">
        <v>4555</v>
      </c>
      <c r="K454" s="6">
        <v>31</v>
      </c>
      <c r="L454" s="6" t="s">
        <v>4592</v>
      </c>
      <c r="M454" s="6">
        <v>2</v>
      </c>
      <c r="N454" s="6" t="s">
        <v>4543</v>
      </c>
      <c r="O454" s="6" t="s">
        <v>4585</v>
      </c>
      <c r="P454" s="6" t="s">
        <v>4549</v>
      </c>
      <c r="Q454" s="6" t="s">
        <v>4549</v>
      </c>
      <c r="R454" s="6" t="s">
        <v>4549</v>
      </c>
      <c r="S454" s="6" t="s">
        <v>4549</v>
      </c>
      <c r="T454" s="6"/>
      <c r="U454" s="6"/>
      <c r="V454" s="6"/>
      <c r="W454" s="6"/>
      <c r="X454" s="6"/>
      <c r="Y454" s="6"/>
      <c r="Z454" s="6"/>
      <c r="AA454" s="6"/>
      <c r="AB454" s="6" t="s">
        <v>4549</v>
      </c>
    </row>
    <row r="455" spans="1:28">
      <c r="A455" s="6">
        <v>168</v>
      </c>
      <c r="B455" s="6" t="str">
        <f t="shared" si="7"/>
        <v>ColdfootSHOP</v>
      </c>
      <c r="C455" s="6" t="s">
        <v>2028</v>
      </c>
      <c r="D455" s="6" t="s">
        <v>2674</v>
      </c>
      <c r="E455" s="6"/>
      <c r="F455" s="6"/>
      <c r="G455" s="6">
        <v>6500</v>
      </c>
      <c r="H455" s="6">
        <v>1980</v>
      </c>
      <c r="I455" s="6">
        <v>9</v>
      </c>
      <c r="J455" s="6" t="s">
        <v>1500</v>
      </c>
      <c r="K455" s="6">
        <v>32</v>
      </c>
      <c r="L455" s="6" t="s">
        <v>4805</v>
      </c>
      <c r="M455" s="6">
        <v>2</v>
      </c>
      <c r="N455" s="6" t="s">
        <v>4543</v>
      </c>
      <c r="O455" s="6" t="s">
        <v>4585</v>
      </c>
      <c r="P455" s="6" t="s">
        <v>4549</v>
      </c>
      <c r="Q455" s="6" t="s">
        <v>4549</v>
      </c>
      <c r="R455" s="6" t="s">
        <v>4549</v>
      </c>
      <c r="S455" s="6" t="s">
        <v>4549</v>
      </c>
      <c r="T455" s="6"/>
      <c r="U455" s="6"/>
      <c r="V455" s="6"/>
      <c r="W455" s="6"/>
      <c r="X455" s="6"/>
      <c r="Y455" s="6"/>
      <c r="Z455" s="6"/>
      <c r="AA455" s="6"/>
      <c r="AB455" s="6" t="s">
        <v>4549</v>
      </c>
    </row>
    <row r="456" spans="1:28">
      <c r="A456" s="6">
        <v>168</v>
      </c>
      <c r="B456" s="6" t="str">
        <f t="shared" si="7"/>
        <v>ColdfootTrailer Bunkhouse</v>
      </c>
      <c r="C456" s="6" t="s">
        <v>2028</v>
      </c>
      <c r="D456" s="6" t="s">
        <v>3621</v>
      </c>
      <c r="E456" s="6"/>
      <c r="F456" s="6"/>
      <c r="G456" s="6">
        <v>616</v>
      </c>
      <c r="H456" s="6">
        <v>1982</v>
      </c>
      <c r="I456" s="6">
        <v>5</v>
      </c>
      <c r="J456" s="6" t="s">
        <v>4602</v>
      </c>
      <c r="K456" s="6">
        <v>20</v>
      </c>
      <c r="L456" s="6" t="s">
        <v>4603</v>
      </c>
      <c r="M456" s="6">
        <v>5</v>
      </c>
      <c r="N456" s="6" t="s">
        <v>1500</v>
      </c>
      <c r="O456" s="6" t="s">
        <v>4585</v>
      </c>
      <c r="P456" s="6" t="s">
        <v>4549</v>
      </c>
      <c r="Q456" s="6" t="s">
        <v>4549</v>
      </c>
      <c r="R456" s="6" t="s">
        <v>4549</v>
      </c>
      <c r="S456" s="6" t="s">
        <v>4549</v>
      </c>
      <c r="T456" s="6"/>
      <c r="U456" s="6"/>
      <c r="V456" s="6"/>
      <c r="W456" s="6"/>
      <c r="X456" s="6"/>
      <c r="Y456" s="6"/>
      <c r="Z456" s="6"/>
      <c r="AA456" s="6"/>
      <c r="AB456" s="6" t="s">
        <v>4549</v>
      </c>
    </row>
    <row r="457" spans="1:28">
      <c r="A457" s="6">
        <v>171</v>
      </c>
      <c r="B457" s="6" t="str">
        <f t="shared" si="7"/>
        <v>Copper CenterCopper Center Post Office</v>
      </c>
      <c r="C457" s="6" t="s">
        <v>1840</v>
      </c>
      <c r="D457" s="6" t="s">
        <v>1866</v>
      </c>
      <c r="E457" s="6" t="s">
        <v>4908</v>
      </c>
      <c r="F457" s="6">
        <v>1</v>
      </c>
      <c r="G457" s="6">
        <v>2400</v>
      </c>
      <c r="H457" s="6">
        <v>1970</v>
      </c>
      <c r="I457" s="6">
        <v>8</v>
      </c>
      <c r="J457" s="6" t="s">
        <v>4555</v>
      </c>
      <c r="K457" s="6">
        <v>31</v>
      </c>
      <c r="L457" s="6" t="s">
        <v>4592</v>
      </c>
      <c r="M457" s="6">
        <v>2</v>
      </c>
      <c r="N457" s="6" t="s">
        <v>4543</v>
      </c>
      <c r="O457" s="6" t="s">
        <v>4713</v>
      </c>
      <c r="P457" s="6" t="s">
        <v>4549</v>
      </c>
      <c r="Q457" s="6" t="s">
        <v>4549</v>
      </c>
      <c r="R457" s="6" t="s">
        <v>4549</v>
      </c>
      <c r="S457" s="6" t="s">
        <v>4549</v>
      </c>
      <c r="T457" s="6"/>
      <c r="U457" s="6"/>
      <c r="V457" s="6"/>
      <c r="W457" s="6"/>
      <c r="X457" s="6"/>
      <c r="Y457" s="144">
        <v>5973</v>
      </c>
      <c r="Z457" s="6"/>
      <c r="AA457" s="144">
        <v>5000</v>
      </c>
      <c r="AB457" s="6" t="s">
        <v>4549</v>
      </c>
    </row>
    <row r="458" spans="1:28">
      <c r="A458" s="6">
        <v>171</v>
      </c>
      <c r="B458" s="6" t="str">
        <f t="shared" si="7"/>
        <v>Copper CenterCopper Center School</v>
      </c>
      <c r="C458" s="6" t="s">
        <v>1840</v>
      </c>
      <c r="D458" s="6" t="s">
        <v>1867</v>
      </c>
      <c r="E458" s="6" t="s">
        <v>4909</v>
      </c>
      <c r="F458" s="6">
        <v>1</v>
      </c>
      <c r="G458" s="6">
        <v>8234</v>
      </c>
      <c r="H458" s="6">
        <v>1981</v>
      </c>
      <c r="I458" s="6">
        <v>3</v>
      </c>
      <c r="J458" s="6" t="s">
        <v>4541</v>
      </c>
      <c r="K458" s="6">
        <v>9</v>
      </c>
      <c r="L458" s="6" t="s">
        <v>4575</v>
      </c>
      <c r="M458" s="6">
        <v>2</v>
      </c>
      <c r="N458" s="6" t="s">
        <v>4543</v>
      </c>
      <c r="O458" s="6" t="s">
        <v>4849</v>
      </c>
      <c r="P458" s="6" t="s">
        <v>4549</v>
      </c>
      <c r="Q458" s="6" t="s">
        <v>4549</v>
      </c>
      <c r="R458" s="6" t="s">
        <v>4549</v>
      </c>
      <c r="S458" s="6" t="s">
        <v>4549</v>
      </c>
      <c r="T458" s="6"/>
      <c r="U458" s="6"/>
      <c r="V458" s="6" t="s">
        <v>4910</v>
      </c>
      <c r="W458" s="6"/>
      <c r="X458" s="6"/>
      <c r="Y458" s="144">
        <v>26732.5</v>
      </c>
      <c r="Z458" s="6">
        <v>62480</v>
      </c>
      <c r="AA458" s="144">
        <v>16735.439999999999</v>
      </c>
      <c r="AB458" s="6" t="s">
        <v>4549</v>
      </c>
    </row>
    <row r="459" spans="1:28">
      <c r="A459" s="6">
        <v>171</v>
      </c>
      <c r="B459" s="6" t="str">
        <f t="shared" si="7"/>
        <v>Copper CenterCopper River Princess Wilderness Lodge</v>
      </c>
      <c r="C459" s="6" t="s">
        <v>1840</v>
      </c>
      <c r="D459" s="6" t="s">
        <v>1868</v>
      </c>
      <c r="E459" s="6" t="s">
        <v>4911</v>
      </c>
      <c r="F459" s="6">
        <v>2</v>
      </c>
      <c r="G459" s="6">
        <v>61300</v>
      </c>
      <c r="H459" s="6">
        <v>2001</v>
      </c>
      <c r="I459" s="6">
        <v>5</v>
      </c>
      <c r="J459" s="6" t="s">
        <v>4602</v>
      </c>
      <c r="K459" s="6">
        <v>19</v>
      </c>
      <c r="L459" s="6" t="s">
        <v>4668</v>
      </c>
      <c r="M459" s="6">
        <v>3</v>
      </c>
      <c r="N459" s="6" t="s">
        <v>4570</v>
      </c>
      <c r="O459" s="6" t="s">
        <v>4912</v>
      </c>
      <c r="P459" s="6" t="s">
        <v>4549</v>
      </c>
      <c r="Q459" s="6" t="s">
        <v>4549</v>
      </c>
      <c r="R459" s="6" t="s">
        <v>4549</v>
      </c>
      <c r="S459" s="6" t="s">
        <v>4549</v>
      </c>
      <c r="T459" s="6"/>
      <c r="U459" s="6"/>
      <c r="V459" s="6" t="s">
        <v>4913</v>
      </c>
      <c r="W459" s="6"/>
      <c r="X459" s="6"/>
      <c r="Y459" s="6"/>
      <c r="Z459" s="6">
        <v>560000</v>
      </c>
      <c r="AA459" s="6"/>
      <c r="AB459" s="6" t="s">
        <v>4549</v>
      </c>
    </row>
    <row r="460" spans="1:28">
      <c r="A460" s="6">
        <v>171</v>
      </c>
      <c r="B460" s="6" t="str">
        <f t="shared" si="7"/>
        <v>Copper CenterCRNA Office</v>
      </c>
      <c r="C460" s="6" t="s">
        <v>1840</v>
      </c>
      <c r="D460" s="6" t="s">
        <v>1869</v>
      </c>
      <c r="E460" s="6" t="s">
        <v>4914</v>
      </c>
      <c r="F460" s="6">
        <v>1</v>
      </c>
      <c r="G460" s="6">
        <v>18000</v>
      </c>
      <c r="H460" s="6">
        <v>1978</v>
      </c>
      <c r="I460" s="6">
        <v>6</v>
      </c>
      <c r="J460" s="6" t="s">
        <v>377</v>
      </c>
      <c r="K460" s="6">
        <v>36</v>
      </c>
      <c r="L460" s="6" t="s">
        <v>377</v>
      </c>
      <c r="M460" s="6">
        <v>2</v>
      </c>
      <c r="N460" s="6" t="s">
        <v>4543</v>
      </c>
      <c r="O460" s="6" t="s">
        <v>4915</v>
      </c>
      <c r="P460" s="6" t="s">
        <v>4549</v>
      </c>
      <c r="Q460" s="6" t="s">
        <v>4549</v>
      </c>
      <c r="R460" s="6" t="s">
        <v>4549</v>
      </c>
      <c r="S460" s="6" t="s">
        <v>4549</v>
      </c>
      <c r="T460" s="6"/>
      <c r="U460" s="6"/>
      <c r="V460" s="6" t="s">
        <v>4916</v>
      </c>
      <c r="W460" s="6"/>
      <c r="X460" s="6"/>
      <c r="Y460" s="6"/>
      <c r="Z460" s="6">
        <v>99268</v>
      </c>
      <c r="AA460" s="6"/>
      <c r="AB460" s="6" t="s">
        <v>4549</v>
      </c>
    </row>
    <row r="461" spans="1:28">
      <c r="A461" s="6">
        <v>171</v>
      </c>
      <c r="B461" s="6" t="str">
        <f t="shared" si="7"/>
        <v>Copper CenterFire Barn</v>
      </c>
      <c r="C461" s="6" t="s">
        <v>1840</v>
      </c>
      <c r="D461" s="6" t="s">
        <v>1870</v>
      </c>
      <c r="E461" s="6"/>
      <c r="F461" s="6">
        <v>1</v>
      </c>
      <c r="G461" s="6">
        <v>2400</v>
      </c>
      <c r="H461" s="6">
        <v>1970</v>
      </c>
      <c r="I461" s="6">
        <v>3</v>
      </c>
      <c r="J461" s="6" t="s">
        <v>4541</v>
      </c>
      <c r="K461" s="6">
        <v>11</v>
      </c>
      <c r="L461" s="6" t="s">
        <v>4542</v>
      </c>
      <c r="M461" s="6">
        <v>2</v>
      </c>
      <c r="N461" s="6" t="s">
        <v>4543</v>
      </c>
      <c r="O461" s="6" t="s">
        <v>4917</v>
      </c>
      <c r="P461" s="6" t="s">
        <v>4549</v>
      </c>
      <c r="Q461" s="6" t="s">
        <v>4549</v>
      </c>
      <c r="R461" s="6" t="s">
        <v>4549</v>
      </c>
      <c r="S461" s="6" t="s">
        <v>4549</v>
      </c>
      <c r="T461" s="6"/>
      <c r="U461" s="6"/>
      <c r="V461" s="6"/>
      <c r="W461" s="6"/>
      <c r="X461" s="6"/>
      <c r="Y461" s="6"/>
      <c r="Z461" s="6"/>
      <c r="AA461" s="6"/>
      <c r="AB461" s="6" t="s">
        <v>4549</v>
      </c>
    </row>
    <row r="462" spans="1:28">
      <c r="A462" s="6">
        <v>171</v>
      </c>
      <c r="B462" s="6" t="str">
        <f t="shared" si="7"/>
        <v>Copper CenterHead Start</v>
      </c>
      <c r="C462" s="6" t="s">
        <v>1840</v>
      </c>
      <c r="D462" s="6" t="s">
        <v>27</v>
      </c>
      <c r="E462" s="6"/>
      <c r="F462" s="6">
        <v>1</v>
      </c>
      <c r="G462" s="6">
        <v>2887.08</v>
      </c>
      <c r="H462" s="6">
        <v>1990</v>
      </c>
      <c r="I462" s="6">
        <v>3</v>
      </c>
      <c r="J462" s="6" t="s">
        <v>4541</v>
      </c>
      <c r="K462" s="6">
        <v>9</v>
      </c>
      <c r="L462" s="6" t="s">
        <v>4575</v>
      </c>
      <c r="M462" s="6">
        <v>2</v>
      </c>
      <c r="N462" s="6" t="s">
        <v>4543</v>
      </c>
      <c r="O462" s="6" t="s">
        <v>4918</v>
      </c>
      <c r="P462" s="6" t="s">
        <v>4549</v>
      </c>
      <c r="Q462" s="6" t="s">
        <v>4549</v>
      </c>
      <c r="R462" s="6" t="s">
        <v>4549</v>
      </c>
      <c r="S462" s="6" t="s">
        <v>4549</v>
      </c>
      <c r="T462" s="6"/>
      <c r="U462" s="6"/>
      <c r="V462" s="6"/>
      <c r="W462" s="6"/>
      <c r="X462" s="6"/>
      <c r="Y462" s="6"/>
      <c r="Z462" s="6"/>
      <c r="AA462" s="6"/>
      <c r="AB462" s="6" t="s">
        <v>4549</v>
      </c>
    </row>
    <row r="463" spans="1:28">
      <c r="A463" s="6">
        <v>171</v>
      </c>
      <c r="B463" s="6" t="str">
        <f t="shared" si="7"/>
        <v>Copper CenterKluti Kaah Health C linic</v>
      </c>
      <c r="C463" s="6" t="s">
        <v>1840</v>
      </c>
      <c r="D463" s="6" t="s">
        <v>3245</v>
      </c>
      <c r="E463" s="6"/>
      <c r="F463" s="6">
        <v>1</v>
      </c>
      <c r="G463" s="6">
        <v>932.4</v>
      </c>
      <c r="H463" s="6">
        <v>1980</v>
      </c>
      <c r="I463" s="6">
        <v>4</v>
      </c>
      <c r="J463" s="6" t="s">
        <v>4615</v>
      </c>
      <c r="K463" s="6">
        <v>17</v>
      </c>
      <c r="L463" s="6" t="s">
        <v>4644</v>
      </c>
      <c r="M463" s="6">
        <v>2</v>
      </c>
      <c r="N463" s="6" t="s">
        <v>4543</v>
      </c>
      <c r="O463" s="6" t="s">
        <v>4919</v>
      </c>
      <c r="P463" s="6" t="s">
        <v>4549</v>
      </c>
      <c r="Q463" s="6" t="s">
        <v>4549</v>
      </c>
      <c r="R463" s="6" t="s">
        <v>4549</v>
      </c>
      <c r="S463" s="6" t="s">
        <v>4549</v>
      </c>
      <c r="T463" s="6"/>
      <c r="U463" s="6"/>
      <c r="V463" s="6" t="s">
        <v>4920</v>
      </c>
      <c r="W463" s="6"/>
      <c r="X463" s="6"/>
      <c r="Y463" s="6"/>
      <c r="Z463" s="6">
        <v>10962</v>
      </c>
      <c r="AA463" s="6"/>
      <c r="AB463" s="6" t="s">
        <v>4549</v>
      </c>
    </row>
    <row r="464" spans="1:28">
      <c r="A464" s="6">
        <v>171</v>
      </c>
      <c r="B464" s="6" t="str">
        <f t="shared" si="7"/>
        <v>Copper CenterKluti Kaah Health Community Hall</v>
      </c>
      <c r="C464" s="6" t="s">
        <v>1840</v>
      </c>
      <c r="D464" s="6" t="s">
        <v>1873</v>
      </c>
      <c r="E464" s="6"/>
      <c r="F464" s="6">
        <v>1</v>
      </c>
      <c r="G464" s="6">
        <v>4988.2</v>
      </c>
      <c r="H464" s="6">
        <v>1980</v>
      </c>
      <c r="I464" s="6">
        <v>3</v>
      </c>
      <c r="J464" s="6" t="s">
        <v>4541</v>
      </c>
      <c r="K464" s="6">
        <v>10</v>
      </c>
      <c r="L464" s="6" t="s">
        <v>2424</v>
      </c>
      <c r="M464" s="6">
        <v>2</v>
      </c>
      <c r="N464" s="6" t="s">
        <v>4543</v>
      </c>
      <c r="O464" s="6" t="s">
        <v>4921</v>
      </c>
      <c r="P464" s="6" t="s">
        <v>4549</v>
      </c>
      <c r="Q464" s="6" t="s">
        <v>4549</v>
      </c>
      <c r="R464" s="6" t="s">
        <v>4549</v>
      </c>
      <c r="S464" s="6" t="s">
        <v>4549</v>
      </c>
      <c r="T464" s="6"/>
      <c r="U464" s="6"/>
      <c r="V464" s="6" t="s">
        <v>4922</v>
      </c>
      <c r="W464" s="6"/>
      <c r="X464" s="6"/>
      <c r="Y464" s="144">
        <v>15726.7</v>
      </c>
      <c r="Z464" s="6">
        <v>25137</v>
      </c>
      <c r="AA464" s="144">
        <v>1729.24</v>
      </c>
      <c r="AB464" s="6" t="s">
        <v>4549</v>
      </c>
    </row>
    <row r="465" spans="1:28">
      <c r="A465" s="6">
        <v>171</v>
      </c>
      <c r="B465" s="6" t="str">
        <f t="shared" si="7"/>
        <v>Copper CenterPrincess Lodge Maintenance shop</v>
      </c>
      <c r="C465" s="6" t="s">
        <v>1840</v>
      </c>
      <c r="D465" s="6" t="s">
        <v>3623</v>
      </c>
      <c r="E465" s="6" t="s">
        <v>4911</v>
      </c>
      <c r="F465" s="6">
        <v>1</v>
      </c>
      <c r="G465" s="6">
        <v>3850</v>
      </c>
      <c r="H465" s="6">
        <v>2001</v>
      </c>
      <c r="I465" s="6">
        <v>8</v>
      </c>
      <c r="J465" s="6" t="s">
        <v>4555</v>
      </c>
      <c r="K465" s="6">
        <v>28</v>
      </c>
      <c r="L465" s="6" t="s">
        <v>4556</v>
      </c>
      <c r="M465" s="6">
        <v>3</v>
      </c>
      <c r="N465" s="6" t="s">
        <v>4570</v>
      </c>
      <c r="O465" s="6" t="s">
        <v>4912</v>
      </c>
      <c r="P465" s="6" t="s">
        <v>4549</v>
      </c>
      <c r="Q465" s="6" t="s">
        <v>4549</v>
      </c>
      <c r="R465" s="6" t="s">
        <v>4549</v>
      </c>
      <c r="S465" s="6" t="s">
        <v>4549</v>
      </c>
      <c r="T465" s="6"/>
      <c r="U465" s="6"/>
      <c r="V465" s="6" t="s">
        <v>4923</v>
      </c>
      <c r="W465" s="6"/>
      <c r="X465" s="6"/>
      <c r="Y465" s="6"/>
      <c r="Z465" s="6"/>
      <c r="AA465" s="6"/>
      <c r="AB465" s="6" t="s">
        <v>4549</v>
      </c>
    </row>
    <row r="466" spans="1:28">
      <c r="A466" s="6">
        <v>177</v>
      </c>
      <c r="B466" s="6" t="str">
        <f t="shared" si="7"/>
        <v>Crooked CreekAviation Mantenance Bldg</v>
      </c>
      <c r="C466" s="6" t="s">
        <v>154</v>
      </c>
      <c r="D466" s="6" t="s">
        <v>4924</v>
      </c>
      <c r="E466" s="6"/>
      <c r="F466" s="6"/>
      <c r="G466" s="6">
        <v>960</v>
      </c>
      <c r="H466" s="6">
        <v>1978</v>
      </c>
      <c r="I466" s="6">
        <v>9</v>
      </c>
      <c r="J466" s="6" t="s">
        <v>1500</v>
      </c>
      <c r="K466" s="6">
        <v>35</v>
      </c>
      <c r="L466" s="6" t="s">
        <v>4562</v>
      </c>
      <c r="M466" s="6">
        <v>2</v>
      </c>
      <c r="N466" s="6" t="s">
        <v>4543</v>
      </c>
      <c r="O466" s="6" t="s">
        <v>4585</v>
      </c>
      <c r="P466" s="6" t="s">
        <v>4549</v>
      </c>
      <c r="Q466" s="6" t="s">
        <v>4549</v>
      </c>
      <c r="R466" s="6" t="s">
        <v>4549</v>
      </c>
      <c r="S466" s="6" t="s">
        <v>4549</v>
      </c>
      <c r="T466" s="6"/>
      <c r="U466" s="6"/>
      <c r="V466" s="6"/>
      <c r="W466" s="6"/>
      <c r="X466" s="6"/>
      <c r="Y466" s="6"/>
      <c r="Z466" s="6"/>
      <c r="AA466" s="6"/>
      <c r="AB466" s="6" t="s">
        <v>4549</v>
      </c>
    </row>
    <row r="467" spans="1:28">
      <c r="A467" s="6">
        <v>177</v>
      </c>
      <c r="B467" s="6" t="str">
        <f t="shared" si="7"/>
        <v>Crooked CreekGENERATOR BUILDING</v>
      </c>
      <c r="C467" s="6" t="s">
        <v>154</v>
      </c>
      <c r="D467" s="6" t="s">
        <v>4925</v>
      </c>
      <c r="E467" s="6"/>
      <c r="F467" s="6"/>
      <c r="G467" s="6">
        <v>288</v>
      </c>
      <c r="H467" s="6">
        <v>1980</v>
      </c>
      <c r="I467" s="6">
        <v>8</v>
      </c>
      <c r="J467" s="6" t="s">
        <v>4555</v>
      </c>
      <c r="K467" s="6">
        <v>31</v>
      </c>
      <c r="L467" s="6" t="s">
        <v>4592</v>
      </c>
      <c r="M467" s="6">
        <v>4</v>
      </c>
      <c r="N467" s="6" t="s">
        <v>4584</v>
      </c>
      <c r="O467" s="6"/>
      <c r="P467" s="6" t="s">
        <v>4549</v>
      </c>
      <c r="Q467" s="6" t="s">
        <v>4549</v>
      </c>
      <c r="R467" s="6" t="s">
        <v>4549</v>
      </c>
      <c r="S467" s="6" t="s">
        <v>4549</v>
      </c>
      <c r="T467" s="6"/>
      <c r="U467" s="6"/>
      <c r="V467" s="6"/>
      <c r="W467" s="6"/>
      <c r="X467" s="6"/>
      <c r="Y467" s="6"/>
      <c r="Z467" s="6"/>
      <c r="AA467" s="6"/>
      <c r="AB467" s="6" t="s">
        <v>4549</v>
      </c>
    </row>
    <row r="468" spans="1:28">
      <c r="A468" s="6">
        <v>177</v>
      </c>
      <c r="B468" s="6" t="str">
        <f t="shared" si="7"/>
        <v>Crooked CreekHEALTH CLINIC</v>
      </c>
      <c r="C468" s="6" t="s">
        <v>154</v>
      </c>
      <c r="D468" s="6" t="s">
        <v>4614</v>
      </c>
      <c r="E468" s="6"/>
      <c r="F468" s="6"/>
      <c r="G468" s="6"/>
      <c r="H468" s="6"/>
      <c r="I468" s="6">
        <v>4</v>
      </c>
      <c r="J468" s="6" t="s">
        <v>4615</v>
      </c>
      <c r="K468" s="6">
        <v>16</v>
      </c>
      <c r="L468" s="6" t="s">
        <v>4616</v>
      </c>
      <c r="M468" s="6">
        <v>3</v>
      </c>
      <c r="N468" s="6" t="s">
        <v>4570</v>
      </c>
      <c r="O468" s="6"/>
      <c r="P468" s="6" t="s">
        <v>4549</v>
      </c>
      <c r="Q468" s="6" t="s">
        <v>4549</v>
      </c>
      <c r="R468" s="6" t="s">
        <v>4549</v>
      </c>
      <c r="S468" s="6" t="s">
        <v>4549</v>
      </c>
      <c r="T468" s="6"/>
      <c r="U468" s="6"/>
      <c r="V468" s="6"/>
      <c r="W468" s="6"/>
      <c r="X468" s="6"/>
      <c r="Y468" s="6"/>
      <c r="Z468" s="6"/>
      <c r="AA468" s="6"/>
      <c r="AB468" s="6" t="s">
        <v>4549</v>
      </c>
    </row>
    <row r="469" spans="1:28">
      <c r="A469" s="6">
        <v>177</v>
      </c>
      <c r="B469" s="6" t="str">
        <f t="shared" si="7"/>
        <v>Crooked CreekJONNITE JOHN SR. SCHOOL</v>
      </c>
      <c r="C469" s="6" t="s">
        <v>154</v>
      </c>
      <c r="D469" s="6" t="s">
        <v>4926</v>
      </c>
      <c r="E469" s="6"/>
      <c r="F469" s="6"/>
      <c r="G469" s="6">
        <v>8170</v>
      </c>
      <c r="H469" s="6">
        <v>1980</v>
      </c>
      <c r="I469" s="6">
        <v>3</v>
      </c>
      <c r="J469" s="6" t="s">
        <v>4541</v>
      </c>
      <c r="K469" s="6">
        <v>9</v>
      </c>
      <c r="L469" s="6" t="s">
        <v>4575</v>
      </c>
      <c r="M469" s="6">
        <v>2</v>
      </c>
      <c r="N469" s="6" t="s">
        <v>4543</v>
      </c>
      <c r="O469" s="6"/>
      <c r="P469" s="6" t="s">
        <v>4549</v>
      </c>
      <c r="Q469" s="6" t="s">
        <v>4549</v>
      </c>
      <c r="R469" s="6" t="s">
        <v>4549</v>
      </c>
      <c r="S469" s="6" t="s">
        <v>4549</v>
      </c>
      <c r="T469" s="6"/>
      <c r="U469" s="6"/>
      <c r="V469" s="6"/>
      <c r="W469" s="6"/>
      <c r="X469" s="6"/>
      <c r="Y469" s="6"/>
      <c r="Z469" s="6"/>
      <c r="AA469" s="6"/>
      <c r="AB469" s="6" t="s">
        <v>4549</v>
      </c>
    </row>
    <row r="470" spans="1:28">
      <c r="A470" s="6">
        <v>177</v>
      </c>
      <c r="B470" s="6" t="str">
        <f t="shared" si="7"/>
        <v>Crooked CreekPORTABLE CLASSROOM</v>
      </c>
      <c r="C470" s="6" t="s">
        <v>154</v>
      </c>
      <c r="D470" s="6" t="s">
        <v>3398</v>
      </c>
      <c r="E470" s="6"/>
      <c r="F470" s="6"/>
      <c r="G470" s="6">
        <v>960</v>
      </c>
      <c r="H470" s="6">
        <v>1987</v>
      </c>
      <c r="I470" s="6">
        <v>3</v>
      </c>
      <c r="J470" s="6" t="s">
        <v>4541</v>
      </c>
      <c r="K470" s="6">
        <v>9</v>
      </c>
      <c r="L470" s="6" t="s">
        <v>4575</v>
      </c>
      <c r="M470" s="6">
        <v>2</v>
      </c>
      <c r="N470" s="6" t="s">
        <v>4543</v>
      </c>
      <c r="O470" s="6"/>
      <c r="P470" s="6" t="s">
        <v>4549</v>
      </c>
      <c r="Q470" s="6" t="s">
        <v>4549</v>
      </c>
      <c r="R470" s="6" t="s">
        <v>4549</v>
      </c>
      <c r="S470" s="6" t="s">
        <v>4549</v>
      </c>
      <c r="T470" s="6"/>
      <c r="U470" s="6"/>
      <c r="V470" s="6"/>
      <c r="W470" s="6"/>
      <c r="X470" s="6"/>
      <c r="Y470" s="6"/>
      <c r="Z470" s="6"/>
      <c r="AA470" s="6"/>
      <c r="AB470" s="6" t="s">
        <v>4549</v>
      </c>
    </row>
    <row r="471" spans="1:28">
      <c r="A471" s="6">
        <v>177</v>
      </c>
      <c r="B471" s="6" t="str">
        <f t="shared" si="7"/>
        <v>Crooked CreekSHOP/BUS BARN</v>
      </c>
      <c r="C471" s="6" t="s">
        <v>154</v>
      </c>
      <c r="D471" s="6" t="s">
        <v>4927</v>
      </c>
      <c r="E471" s="6"/>
      <c r="F471" s="6"/>
      <c r="G471" s="6">
        <v>2304</v>
      </c>
      <c r="H471" s="6">
        <v>1980</v>
      </c>
      <c r="I471" s="6">
        <v>8</v>
      </c>
      <c r="J471" s="6" t="s">
        <v>4555</v>
      </c>
      <c r="K471" s="6">
        <v>31</v>
      </c>
      <c r="L471" s="6" t="s">
        <v>4592</v>
      </c>
      <c r="M471" s="6">
        <v>4</v>
      </c>
      <c r="N471" s="6" t="s">
        <v>4584</v>
      </c>
      <c r="O471" s="6"/>
      <c r="P471" s="6" t="s">
        <v>4549</v>
      </c>
      <c r="Q471" s="6" t="s">
        <v>4549</v>
      </c>
      <c r="R471" s="6" t="s">
        <v>4549</v>
      </c>
      <c r="S471" s="6" t="s">
        <v>4549</v>
      </c>
      <c r="T471" s="6"/>
      <c r="U471" s="6"/>
      <c r="V471" s="6"/>
      <c r="W471" s="6"/>
      <c r="X471" s="6"/>
      <c r="Y471" s="6"/>
      <c r="Z471" s="6"/>
      <c r="AA471" s="6"/>
      <c r="AB471" s="6" t="s">
        <v>4549</v>
      </c>
    </row>
    <row r="472" spans="1:28">
      <c r="A472" s="6">
        <v>177</v>
      </c>
      <c r="B472" s="6" t="str">
        <f t="shared" si="7"/>
        <v>Crooked CreekSre Building</v>
      </c>
      <c r="C472" s="6" t="s">
        <v>154</v>
      </c>
      <c r="D472" s="6" t="s">
        <v>82</v>
      </c>
      <c r="E472" s="6"/>
      <c r="F472" s="6"/>
      <c r="G472" s="6">
        <v>1104</v>
      </c>
      <c r="H472" s="6">
        <v>1992</v>
      </c>
      <c r="I472" s="6">
        <v>2</v>
      </c>
      <c r="J472" s="6" t="s">
        <v>4582</v>
      </c>
      <c r="K472" s="6">
        <v>8</v>
      </c>
      <c r="L472" s="6" t="s">
        <v>4583</v>
      </c>
      <c r="M472" s="6">
        <v>2</v>
      </c>
      <c r="N472" s="6" t="s">
        <v>4543</v>
      </c>
      <c r="O472" s="6" t="s">
        <v>4585</v>
      </c>
      <c r="P472" s="6" t="s">
        <v>4549</v>
      </c>
      <c r="Q472" s="6" t="s">
        <v>4549</v>
      </c>
      <c r="R472" s="6" t="s">
        <v>4549</v>
      </c>
      <c r="S472" s="6" t="s">
        <v>4549</v>
      </c>
      <c r="T472" s="6"/>
      <c r="U472" s="6"/>
      <c r="V472" s="6"/>
      <c r="W472" s="6"/>
      <c r="X472" s="6"/>
      <c r="Y472" s="6"/>
      <c r="Z472" s="6"/>
      <c r="AA472" s="6"/>
      <c r="AB472" s="6" t="s">
        <v>4549</v>
      </c>
    </row>
    <row r="473" spans="1:28">
      <c r="A473" s="6">
        <v>177</v>
      </c>
      <c r="B473" s="6" t="str">
        <f t="shared" si="7"/>
        <v>Crooked CreekVILLAGE COUNCIL BUILDING</v>
      </c>
      <c r="C473" s="6" t="s">
        <v>154</v>
      </c>
      <c r="D473" s="6" t="s">
        <v>4928</v>
      </c>
      <c r="E473" s="6"/>
      <c r="F473" s="6"/>
      <c r="G473" s="6"/>
      <c r="H473" s="6"/>
      <c r="I473" s="6">
        <v>6363</v>
      </c>
      <c r="J473" s="6"/>
      <c r="K473" s="6"/>
      <c r="L473" s="6"/>
      <c r="M473" s="6"/>
      <c r="N473" s="6"/>
      <c r="O473" s="6"/>
      <c r="P473" s="6" t="s">
        <v>4549</v>
      </c>
      <c r="Q473" s="6" t="s">
        <v>4549</v>
      </c>
      <c r="R473" s="6" t="s">
        <v>4549</v>
      </c>
      <c r="S473" s="6" t="s">
        <v>4549</v>
      </c>
      <c r="T473" s="6"/>
      <c r="U473" s="6"/>
      <c r="V473" s="6"/>
      <c r="W473" s="6"/>
      <c r="X473" s="6"/>
      <c r="Y473" s="6"/>
      <c r="Z473" s="6"/>
      <c r="AA473" s="6"/>
      <c r="AB473" s="6" t="s">
        <v>4549</v>
      </c>
    </row>
    <row r="474" spans="1:28">
      <c r="A474" s="6">
        <v>180</v>
      </c>
      <c r="B474" s="6" t="str">
        <f t="shared" si="7"/>
        <v>DeeringAIRPORT ELECTRICAL</v>
      </c>
      <c r="C474" s="6" t="s">
        <v>2032</v>
      </c>
      <c r="D474" s="6" t="s">
        <v>2575</v>
      </c>
      <c r="E474" s="6"/>
      <c r="F474" s="6"/>
      <c r="G474" s="6">
        <v>96</v>
      </c>
      <c r="H474" s="6">
        <v>2000</v>
      </c>
      <c r="I474" s="6">
        <v>8</v>
      </c>
      <c r="J474" s="6" t="s">
        <v>4555</v>
      </c>
      <c r="K474" s="6">
        <v>31</v>
      </c>
      <c r="L474" s="6" t="s">
        <v>4592</v>
      </c>
      <c r="M474" s="6">
        <v>2</v>
      </c>
      <c r="N474" s="6" t="s">
        <v>4543</v>
      </c>
      <c r="O474" s="6" t="s">
        <v>4585</v>
      </c>
      <c r="P474" s="6" t="s">
        <v>4549</v>
      </c>
      <c r="Q474" s="6" t="s">
        <v>4549</v>
      </c>
      <c r="R474" s="6" t="s">
        <v>4549</v>
      </c>
      <c r="S474" s="6" t="s">
        <v>4549</v>
      </c>
      <c r="T474" s="6"/>
      <c r="U474" s="6"/>
      <c r="V474" s="6"/>
      <c r="W474" s="6"/>
      <c r="X474" s="6"/>
      <c r="Y474" s="6"/>
      <c r="Z474" s="6"/>
      <c r="AA474" s="6"/>
      <c r="AB474" s="6" t="s">
        <v>4549</v>
      </c>
    </row>
    <row r="475" spans="1:28">
      <c r="A475" s="6">
        <v>180</v>
      </c>
      <c r="B475" s="6" t="str">
        <f t="shared" si="7"/>
        <v>DeeringBoiler module</v>
      </c>
      <c r="C475" s="6" t="s">
        <v>2032</v>
      </c>
      <c r="D475" s="6" t="s">
        <v>2582</v>
      </c>
      <c r="E475" s="6"/>
      <c r="F475" s="6"/>
      <c r="G475" s="6">
        <v>160</v>
      </c>
      <c r="H475" s="6"/>
      <c r="I475" s="6">
        <v>8</v>
      </c>
      <c r="J475" s="6" t="s">
        <v>4555</v>
      </c>
      <c r="K475" s="6">
        <v>31</v>
      </c>
      <c r="L475" s="6" t="s">
        <v>4592</v>
      </c>
      <c r="M475" s="6">
        <v>2</v>
      </c>
      <c r="N475" s="6" t="s">
        <v>4543</v>
      </c>
      <c r="O475" s="6" t="s">
        <v>4664</v>
      </c>
      <c r="P475" s="6" t="s">
        <v>4549</v>
      </c>
      <c r="Q475" s="6" t="s">
        <v>4549</v>
      </c>
      <c r="R475" s="6" t="s">
        <v>4549</v>
      </c>
      <c r="S475" s="6" t="s">
        <v>4549</v>
      </c>
      <c r="T475" s="6"/>
      <c r="U475" s="6"/>
      <c r="V475" s="6"/>
      <c r="W475" s="6"/>
      <c r="X475" s="6"/>
      <c r="Y475" s="6"/>
      <c r="Z475" s="6"/>
      <c r="AA475" s="6"/>
      <c r="AB475" s="6" t="s">
        <v>4549</v>
      </c>
    </row>
    <row r="476" spans="1:28">
      <c r="A476" s="6">
        <v>180</v>
      </c>
      <c r="B476" s="6" t="str">
        <f t="shared" si="7"/>
        <v>DeeringCity Office Building</v>
      </c>
      <c r="C476" s="6" t="s">
        <v>2032</v>
      </c>
      <c r="D476" s="6" t="s">
        <v>1582</v>
      </c>
      <c r="E476" s="6" t="s">
        <v>4929</v>
      </c>
      <c r="F476" s="6"/>
      <c r="G476" s="6">
        <v>1800</v>
      </c>
      <c r="H476" s="6">
        <v>1980</v>
      </c>
      <c r="I476" s="6">
        <v>6</v>
      </c>
      <c r="J476" s="6" t="s">
        <v>377</v>
      </c>
      <c r="K476" s="6">
        <v>36</v>
      </c>
      <c r="L476" s="6" t="s">
        <v>377</v>
      </c>
      <c r="M476" s="6">
        <v>2</v>
      </c>
      <c r="N476" s="6" t="s">
        <v>4543</v>
      </c>
      <c r="O476" s="6" t="s">
        <v>4930</v>
      </c>
      <c r="P476" s="6" t="s">
        <v>4549</v>
      </c>
      <c r="Q476" s="6" t="s">
        <v>4549</v>
      </c>
      <c r="R476" s="6" t="s">
        <v>4549</v>
      </c>
      <c r="S476" s="6" t="s">
        <v>4549</v>
      </c>
      <c r="T476" s="6"/>
      <c r="U476" s="6"/>
      <c r="V476" s="6" t="s">
        <v>4785</v>
      </c>
      <c r="W476" s="6"/>
      <c r="X476" s="6"/>
      <c r="Y476" s="6"/>
      <c r="Z476" s="6"/>
      <c r="AA476" s="144">
        <v>3600</v>
      </c>
      <c r="AB476" s="6" t="s">
        <v>4549</v>
      </c>
    </row>
    <row r="477" spans="1:28">
      <c r="A477" s="6">
        <v>180</v>
      </c>
      <c r="B477" s="6" t="str">
        <f t="shared" si="7"/>
        <v>DeeringCraft/maintenance shop</v>
      </c>
      <c r="C477" s="6" t="s">
        <v>2032</v>
      </c>
      <c r="D477" s="6" t="s">
        <v>2681</v>
      </c>
      <c r="E477" s="6"/>
      <c r="F477" s="6"/>
      <c r="G477" s="6">
        <v>320</v>
      </c>
      <c r="H477" s="6"/>
      <c r="I477" s="6">
        <v>8</v>
      </c>
      <c r="J477" s="6" t="s">
        <v>4555</v>
      </c>
      <c r="K477" s="6">
        <v>28</v>
      </c>
      <c r="L477" s="6" t="s">
        <v>4556</v>
      </c>
      <c r="M477" s="6">
        <v>2</v>
      </c>
      <c r="N477" s="6" t="s">
        <v>4543</v>
      </c>
      <c r="O477" s="6" t="s">
        <v>4664</v>
      </c>
      <c r="P477" s="6" t="s">
        <v>4549</v>
      </c>
      <c r="Q477" s="6" t="s">
        <v>4549</v>
      </c>
      <c r="R477" s="6" t="s">
        <v>4549</v>
      </c>
      <c r="S477" s="6" t="s">
        <v>4549</v>
      </c>
      <c r="T477" s="6"/>
      <c r="U477" s="6"/>
      <c r="V477" s="6"/>
      <c r="W477" s="6"/>
      <c r="X477" s="6"/>
      <c r="Y477" s="6"/>
      <c r="Z477" s="6"/>
      <c r="AA477" s="6"/>
      <c r="AB477" s="6" t="s">
        <v>4549</v>
      </c>
    </row>
    <row r="478" spans="1:28">
      <c r="A478" s="6">
        <v>180</v>
      </c>
      <c r="B478" s="6" t="str">
        <f t="shared" si="7"/>
        <v>DeeringDeering Friends Church</v>
      </c>
      <c r="C478" s="6" t="s">
        <v>2032</v>
      </c>
      <c r="D478" s="6" t="s">
        <v>2452</v>
      </c>
      <c r="E478" s="6"/>
      <c r="F478" s="6"/>
      <c r="G478" s="6"/>
      <c r="H478" s="6"/>
      <c r="I478" s="6">
        <v>3</v>
      </c>
      <c r="J478" s="6" t="s">
        <v>4541</v>
      </c>
      <c r="K478" s="6">
        <v>12</v>
      </c>
      <c r="L478" s="6" t="s">
        <v>4586</v>
      </c>
      <c r="M478" s="6">
        <v>2</v>
      </c>
      <c r="N478" s="6" t="s">
        <v>4543</v>
      </c>
      <c r="O478" s="6"/>
      <c r="P478" s="6" t="s">
        <v>4549</v>
      </c>
      <c r="Q478" s="6" t="s">
        <v>4549</v>
      </c>
      <c r="R478" s="6" t="s">
        <v>4549</v>
      </c>
      <c r="S478" s="6" t="s">
        <v>4549</v>
      </c>
      <c r="T478" s="6"/>
      <c r="U478" s="6"/>
      <c r="V478" s="6"/>
      <c r="W478" s="6"/>
      <c r="X478" s="6"/>
      <c r="Y478" s="6"/>
      <c r="Z478" s="6"/>
      <c r="AA478" s="6"/>
      <c r="AB478" s="6" t="s">
        <v>4549</v>
      </c>
    </row>
    <row r="479" spans="1:28">
      <c r="A479" s="6">
        <v>180</v>
      </c>
      <c r="B479" s="6" t="str">
        <f t="shared" si="7"/>
        <v>DeeringDeering Native Store</v>
      </c>
      <c r="C479" s="6" t="s">
        <v>2032</v>
      </c>
      <c r="D479" s="6" t="s">
        <v>2192</v>
      </c>
      <c r="E479" s="6"/>
      <c r="F479" s="6">
        <v>1</v>
      </c>
      <c r="G479" s="6"/>
      <c r="H479" s="6">
        <v>1900</v>
      </c>
      <c r="I479" s="6">
        <v>7</v>
      </c>
      <c r="J479" s="6" t="s">
        <v>4578</v>
      </c>
      <c r="K479" s="6">
        <v>25</v>
      </c>
      <c r="L479" s="6" t="s">
        <v>4579</v>
      </c>
      <c r="M479" s="6">
        <v>2</v>
      </c>
      <c r="N479" s="6" t="s">
        <v>4543</v>
      </c>
      <c r="O479" s="6" t="s">
        <v>4931</v>
      </c>
      <c r="P479" s="6" t="s">
        <v>4549</v>
      </c>
      <c r="Q479" s="6" t="s">
        <v>4549</v>
      </c>
      <c r="R479" s="6" t="s">
        <v>4549</v>
      </c>
      <c r="S479" s="6" t="s">
        <v>4549</v>
      </c>
      <c r="T479" s="6"/>
      <c r="U479" s="6"/>
      <c r="V479" s="6"/>
      <c r="W479" s="6"/>
      <c r="X479" s="6"/>
      <c r="Y479" s="6"/>
      <c r="Z479" s="6"/>
      <c r="AA479" s="6"/>
      <c r="AB479" s="6" t="s">
        <v>4549</v>
      </c>
    </row>
    <row r="480" spans="1:28">
      <c r="A480" s="6">
        <v>180</v>
      </c>
      <c r="B480" s="6" t="str">
        <f t="shared" si="7"/>
        <v>DeeringDeering Post Office</v>
      </c>
      <c r="C480" s="6" t="s">
        <v>2032</v>
      </c>
      <c r="D480" s="6" t="s">
        <v>3035</v>
      </c>
      <c r="E480" s="6" t="s">
        <v>4932</v>
      </c>
      <c r="F480" s="6">
        <v>1</v>
      </c>
      <c r="G480" s="6"/>
      <c r="H480" s="6">
        <v>2001</v>
      </c>
      <c r="I480" s="6">
        <v>8</v>
      </c>
      <c r="J480" s="6" t="s">
        <v>4555</v>
      </c>
      <c r="K480" s="6">
        <v>31</v>
      </c>
      <c r="L480" s="6" t="s">
        <v>4592</v>
      </c>
      <c r="M480" s="6">
        <v>2</v>
      </c>
      <c r="N480" s="6" t="s">
        <v>4543</v>
      </c>
      <c r="O480" s="6" t="s">
        <v>1221</v>
      </c>
      <c r="P480" s="6" t="s">
        <v>4549</v>
      </c>
      <c r="Q480" s="6" t="s">
        <v>4549</v>
      </c>
      <c r="R480" s="6" t="s">
        <v>4549</v>
      </c>
      <c r="S480" s="6" t="s">
        <v>4549</v>
      </c>
      <c r="T480" s="6"/>
      <c r="U480" s="6"/>
      <c r="V480" s="6" t="s">
        <v>4670</v>
      </c>
      <c r="W480" s="6"/>
      <c r="X480" s="6"/>
      <c r="Y480" s="6"/>
      <c r="Z480" s="6"/>
      <c r="AA480" s="6"/>
      <c r="AB480" s="6" t="s">
        <v>4549</v>
      </c>
    </row>
    <row r="481" spans="1:28">
      <c r="A481" s="6">
        <v>180</v>
      </c>
      <c r="B481" s="6" t="str">
        <f t="shared" si="7"/>
        <v>DeeringEQUIPMENT STORAGE</v>
      </c>
      <c r="C481" s="6" t="s">
        <v>2032</v>
      </c>
      <c r="D481" s="6" t="s">
        <v>1983</v>
      </c>
      <c r="E481" s="6"/>
      <c r="F481" s="6"/>
      <c r="G481" s="6">
        <v>1760</v>
      </c>
      <c r="H481" s="6">
        <v>1992</v>
      </c>
      <c r="I481" s="6">
        <v>2</v>
      </c>
      <c r="J481" s="6" t="s">
        <v>4582</v>
      </c>
      <c r="K481" s="6">
        <v>8</v>
      </c>
      <c r="L481" s="6" t="s">
        <v>4583</v>
      </c>
      <c r="M481" s="6">
        <v>2</v>
      </c>
      <c r="N481" s="6" t="s">
        <v>4543</v>
      </c>
      <c r="O481" s="6" t="s">
        <v>4585</v>
      </c>
      <c r="P481" s="6" t="s">
        <v>4549</v>
      </c>
      <c r="Q481" s="6" t="s">
        <v>4549</v>
      </c>
      <c r="R481" s="6" t="s">
        <v>4549</v>
      </c>
      <c r="S481" s="6" t="s">
        <v>4549</v>
      </c>
      <c r="T481" s="6"/>
      <c r="U481" s="6"/>
      <c r="V481" s="6"/>
      <c r="W481" s="6"/>
      <c r="X481" s="6"/>
      <c r="Y481" s="6"/>
      <c r="Z481" s="6"/>
      <c r="AA481" s="6"/>
      <c r="AB481" s="6" t="s">
        <v>4549</v>
      </c>
    </row>
    <row r="482" spans="1:28">
      <c r="A482" s="6">
        <v>180</v>
      </c>
      <c r="B482" s="6" t="str">
        <f t="shared" si="7"/>
        <v>DeeringGenerator bldg.</v>
      </c>
      <c r="C482" s="6" t="s">
        <v>2032</v>
      </c>
      <c r="D482" s="6" t="s">
        <v>2788</v>
      </c>
      <c r="E482" s="6"/>
      <c r="F482" s="6"/>
      <c r="G482" s="6">
        <v>288</v>
      </c>
      <c r="H482" s="6"/>
      <c r="I482" s="6">
        <v>8</v>
      </c>
      <c r="J482" s="6" t="s">
        <v>4555</v>
      </c>
      <c r="K482" s="6">
        <v>31</v>
      </c>
      <c r="L482" s="6" t="s">
        <v>4592</v>
      </c>
      <c r="M482" s="6">
        <v>2</v>
      </c>
      <c r="N482" s="6" t="s">
        <v>4543</v>
      </c>
      <c r="O482" s="6" t="s">
        <v>4664</v>
      </c>
      <c r="P482" s="6" t="s">
        <v>4549</v>
      </c>
      <c r="Q482" s="6" t="s">
        <v>4549</v>
      </c>
      <c r="R482" s="6" t="s">
        <v>4549</v>
      </c>
      <c r="S482" s="6" t="s">
        <v>4549</v>
      </c>
      <c r="T482" s="6"/>
      <c r="U482" s="6"/>
      <c r="V482" s="6"/>
      <c r="W482" s="6"/>
      <c r="X482" s="6"/>
      <c r="Y482" s="6"/>
      <c r="Z482" s="6"/>
      <c r="AA482" s="6"/>
      <c r="AB482" s="6" t="s">
        <v>4549</v>
      </c>
    </row>
    <row r="483" spans="1:28">
      <c r="A483" s="6">
        <v>180</v>
      </c>
      <c r="B483" s="6" t="str">
        <f t="shared" si="7"/>
        <v>DeeringPauline Aliitchaq Barr Health Clinic</v>
      </c>
      <c r="C483" s="6" t="s">
        <v>2032</v>
      </c>
      <c r="D483" s="6" t="s">
        <v>3248</v>
      </c>
      <c r="E483" s="6" t="s">
        <v>4933</v>
      </c>
      <c r="F483" s="6">
        <v>1</v>
      </c>
      <c r="G483" s="6">
        <v>5000</v>
      </c>
      <c r="H483" s="6">
        <v>2004</v>
      </c>
      <c r="I483" s="6">
        <v>4</v>
      </c>
      <c r="J483" s="6" t="s">
        <v>4615</v>
      </c>
      <c r="K483" s="6">
        <v>17</v>
      </c>
      <c r="L483" s="6" t="s">
        <v>4644</v>
      </c>
      <c r="M483" s="6">
        <v>2</v>
      </c>
      <c r="N483" s="6" t="s">
        <v>4543</v>
      </c>
      <c r="O483" s="6" t="s">
        <v>4660</v>
      </c>
      <c r="P483" s="6" t="s">
        <v>4549</v>
      </c>
      <c r="Q483" s="6" t="s">
        <v>4549</v>
      </c>
      <c r="R483" s="6" t="s">
        <v>4549</v>
      </c>
      <c r="S483" s="6" t="s">
        <v>4549</v>
      </c>
      <c r="T483" s="6"/>
      <c r="U483" s="6"/>
      <c r="V483" s="6" t="s">
        <v>4800</v>
      </c>
      <c r="W483" s="6"/>
      <c r="X483" s="6"/>
      <c r="Y483" s="6"/>
      <c r="Z483" s="6">
        <v>38400</v>
      </c>
      <c r="AA483" s="6"/>
      <c r="AB483" s="6" t="s">
        <v>4549</v>
      </c>
    </row>
    <row r="484" spans="1:28">
      <c r="A484" s="6">
        <v>180</v>
      </c>
      <c r="B484" s="6" t="str">
        <f t="shared" si="7"/>
        <v>DeeringPhoto lab</v>
      </c>
      <c r="C484" s="6" t="s">
        <v>2032</v>
      </c>
      <c r="D484" s="6" t="s">
        <v>3399</v>
      </c>
      <c r="E484" s="6"/>
      <c r="F484" s="6"/>
      <c r="G484" s="6">
        <v>496</v>
      </c>
      <c r="H484" s="6"/>
      <c r="I484" s="6">
        <v>3</v>
      </c>
      <c r="J484" s="6" t="s">
        <v>4541</v>
      </c>
      <c r="K484" s="6">
        <v>9</v>
      </c>
      <c r="L484" s="6" t="s">
        <v>4575</v>
      </c>
      <c r="M484" s="6">
        <v>2</v>
      </c>
      <c r="N484" s="6" t="s">
        <v>4543</v>
      </c>
      <c r="O484" s="6" t="s">
        <v>4664</v>
      </c>
      <c r="P484" s="6" t="s">
        <v>4549</v>
      </c>
      <c r="Q484" s="6" t="s">
        <v>4549</v>
      </c>
      <c r="R484" s="6" t="s">
        <v>4549</v>
      </c>
      <c r="S484" s="6" t="s">
        <v>4549</v>
      </c>
      <c r="T484" s="6"/>
      <c r="U484" s="6"/>
      <c r="V484" s="6"/>
      <c r="W484" s="6"/>
      <c r="X484" s="6"/>
      <c r="Y484" s="6"/>
      <c r="Z484" s="6"/>
      <c r="AA484" s="6"/>
      <c r="AB484" s="6" t="s">
        <v>4549</v>
      </c>
    </row>
    <row r="485" spans="1:28">
      <c r="A485" s="6">
        <v>180</v>
      </c>
      <c r="B485" s="6" t="str">
        <f t="shared" si="7"/>
        <v>DeeringPump house</v>
      </c>
      <c r="C485" s="6" t="s">
        <v>2032</v>
      </c>
      <c r="D485" s="6" t="s">
        <v>1447</v>
      </c>
      <c r="E485" s="6"/>
      <c r="F485" s="6"/>
      <c r="G485" s="6">
        <v>98</v>
      </c>
      <c r="H485" s="6"/>
      <c r="I485" s="6">
        <v>8</v>
      </c>
      <c r="J485" s="6" t="s">
        <v>4555</v>
      </c>
      <c r="K485" s="6">
        <v>31</v>
      </c>
      <c r="L485" s="6" t="s">
        <v>4592</v>
      </c>
      <c r="M485" s="6">
        <v>2</v>
      </c>
      <c r="N485" s="6" t="s">
        <v>4543</v>
      </c>
      <c r="O485" s="6" t="s">
        <v>4664</v>
      </c>
      <c r="P485" s="6" t="s">
        <v>4549</v>
      </c>
      <c r="Q485" s="6" t="s">
        <v>4549</v>
      </c>
      <c r="R485" s="6" t="s">
        <v>4549</v>
      </c>
      <c r="S485" s="6" t="s">
        <v>4549</v>
      </c>
      <c r="T485" s="6"/>
      <c r="U485" s="6"/>
      <c r="V485" s="6"/>
      <c r="W485" s="6"/>
      <c r="X485" s="6"/>
      <c r="Y485" s="6"/>
      <c r="Z485" s="6"/>
      <c r="AA485" s="6"/>
      <c r="AB485" s="6" t="s">
        <v>4549</v>
      </c>
    </row>
    <row r="486" spans="1:28">
      <c r="A486" s="6">
        <v>180</v>
      </c>
      <c r="B486" s="6" t="str">
        <f t="shared" si="7"/>
        <v>DeeringSchool</v>
      </c>
      <c r="C486" s="6" t="s">
        <v>2032</v>
      </c>
      <c r="D486" s="6" t="s">
        <v>58</v>
      </c>
      <c r="E486" s="6"/>
      <c r="F486" s="6"/>
      <c r="G486" s="6">
        <v>11431</v>
      </c>
      <c r="H486" s="6">
        <v>1978</v>
      </c>
      <c r="I486" s="6">
        <v>3</v>
      </c>
      <c r="J486" s="6" t="s">
        <v>4541</v>
      </c>
      <c r="K486" s="6">
        <v>9</v>
      </c>
      <c r="L486" s="6" t="s">
        <v>4575</v>
      </c>
      <c r="M486" s="6">
        <v>2</v>
      </c>
      <c r="N486" s="6" t="s">
        <v>4543</v>
      </c>
      <c r="O486" s="6" t="s">
        <v>4664</v>
      </c>
      <c r="P486" s="6" t="s">
        <v>4549</v>
      </c>
      <c r="Q486" s="6" t="s">
        <v>4549</v>
      </c>
      <c r="R486" s="6" t="s">
        <v>4549</v>
      </c>
      <c r="S486" s="6" t="s">
        <v>4549</v>
      </c>
      <c r="T486" s="6"/>
      <c r="U486" s="6"/>
      <c r="V486" s="6" t="s">
        <v>4934</v>
      </c>
      <c r="W486" s="6"/>
      <c r="X486" s="6"/>
      <c r="Y486" s="6"/>
      <c r="Z486" s="6">
        <v>115502</v>
      </c>
      <c r="AA486" s="6"/>
      <c r="AB486" s="6" t="s">
        <v>4549</v>
      </c>
    </row>
    <row r="487" spans="1:28">
      <c r="A487" s="6">
        <v>180</v>
      </c>
      <c r="B487" s="6" t="str">
        <f t="shared" si="7"/>
        <v>DeeringSprinkler van</v>
      </c>
      <c r="C487" s="6" t="s">
        <v>2032</v>
      </c>
      <c r="D487" s="6" t="s">
        <v>2678</v>
      </c>
      <c r="E487" s="6"/>
      <c r="F487" s="6"/>
      <c r="G487" s="6">
        <v>160</v>
      </c>
      <c r="H487" s="6"/>
      <c r="I487" s="6">
        <v>8</v>
      </c>
      <c r="J487" s="6" t="s">
        <v>4555</v>
      </c>
      <c r="K487" s="6">
        <v>31</v>
      </c>
      <c r="L487" s="6" t="s">
        <v>4592</v>
      </c>
      <c r="M487" s="6">
        <v>2</v>
      </c>
      <c r="N487" s="6" t="s">
        <v>4543</v>
      </c>
      <c r="O487" s="6" t="s">
        <v>4664</v>
      </c>
      <c r="P487" s="6" t="s">
        <v>4549</v>
      </c>
      <c r="Q487" s="6" t="s">
        <v>4549</v>
      </c>
      <c r="R487" s="6" t="s">
        <v>4549</v>
      </c>
      <c r="S487" s="6" t="s">
        <v>4549</v>
      </c>
      <c r="T487" s="6"/>
      <c r="U487" s="6"/>
      <c r="V487" s="6"/>
      <c r="W487" s="6"/>
      <c r="X487" s="6"/>
      <c r="Y487" s="6"/>
      <c r="Z487" s="6"/>
      <c r="AA487" s="6"/>
      <c r="AB487" s="6" t="s">
        <v>4549</v>
      </c>
    </row>
    <row r="488" spans="1:28">
      <c r="A488" s="6">
        <v>180</v>
      </c>
      <c r="B488" s="6" t="str">
        <f t="shared" si="7"/>
        <v>DeeringTeacher housing duplex (teen center)</v>
      </c>
      <c r="C488" s="6" t="s">
        <v>2032</v>
      </c>
      <c r="D488" s="6" t="s">
        <v>3400</v>
      </c>
      <c r="E488" s="6"/>
      <c r="F488" s="6"/>
      <c r="G488" s="6">
        <v>1632</v>
      </c>
      <c r="H488" s="6"/>
      <c r="I488" s="6">
        <v>3</v>
      </c>
      <c r="J488" s="6" t="s">
        <v>4541</v>
      </c>
      <c r="K488" s="6">
        <v>9</v>
      </c>
      <c r="L488" s="6" t="s">
        <v>4575</v>
      </c>
      <c r="M488" s="6">
        <v>2</v>
      </c>
      <c r="N488" s="6" t="s">
        <v>4543</v>
      </c>
      <c r="O488" s="6" t="s">
        <v>4664</v>
      </c>
      <c r="P488" s="6" t="s">
        <v>4549</v>
      </c>
      <c r="Q488" s="6" t="s">
        <v>4549</v>
      </c>
      <c r="R488" s="6" t="s">
        <v>4549</v>
      </c>
      <c r="S488" s="6" t="s">
        <v>4549</v>
      </c>
      <c r="T488" s="6"/>
      <c r="U488" s="6"/>
      <c r="V488" s="6"/>
      <c r="W488" s="6"/>
      <c r="X488" s="6"/>
      <c r="Y488" s="6"/>
      <c r="Z488" s="6"/>
      <c r="AA488" s="6"/>
      <c r="AB488" s="6" t="s">
        <v>4549</v>
      </c>
    </row>
    <row r="489" spans="1:28">
      <c r="A489" s="6">
        <v>180</v>
      </c>
      <c r="B489" s="6" t="str">
        <f t="shared" si="7"/>
        <v>DeeringVacuum Sewer Building</v>
      </c>
      <c r="C489" s="6" t="s">
        <v>2032</v>
      </c>
      <c r="D489" s="6" t="s">
        <v>4935</v>
      </c>
      <c r="E489" s="6"/>
      <c r="F489" s="6">
        <v>1</v>
      </c>
      <c r="G489" s="6">
        <v>400</v>
      </c>
      <c r="H489" s="6">
        <v>1997</v>
      </c>
      <c r="I489" s="6">
        <v>9</v>
      </c>
      <c r="J489" s="6" t="s">
        <v>1500</v>
      </c>
      <c r="K489" s="6">
        <v>35</v>
      </c>
      <c r="L489" s="6" t="s">
        <v>4562</v>
      </c>
      <c r="M489" s="6">
        <v>2</v>
      </c>
      <c r="N489" s="6" t="s">
        <v>4543</v>
      </c>
      <c r="O489" s="6" t="s">
        <v>4930</v>
      </c>
      <c r="P489" s="6" t="s">
        <v>4549</v>
      </c>
      <c r="Q489" s="6" t="s">
        <v>4549</v>
      </c>
      <c r="R489" s="6" t="s">
        <v>4549</v>
      </c>
      <c r="S489" s="6" t="s">
        <v>4549</v>
      </c>
      <c r="T489" s="6"/>
      <c r="U489" s="6"/>
      <c r="V489" s="6" t="s">
        <v>4767</v>
      </c>
      <c r="W489" s="6"/>
      <c r="X489" s="6"/>
      <c r="Y489" s="6"/>
      <c r="Z489" s="6"/>
      <c r="AA489" s="144">
        <v>10000</v>
      </c>
      <c r="AB489" s="6" t="s">
        <v>4549</v>
      </c>
    </row>
    <row r="490" spans="1:28">
      <c r="A490" s="6">
        <v>180</v>
      </c>
      <c r="B490" s="6" t="str">
        <f t="shared" si="7"/>
        <v>DeeringWasheteria and Water Treatment Plant</v>
      </c>
      <c r="C490" s="6" t="s">
        <v>2032</v>
      </c>
      <c r="D490" s="6" t="s">
        <v>4936</v>
      </c>
      <c r="E490" s="6"/>
      <c r="F490" s="6">
        <v>1</v>
      </c>
      <c r="G490" s="6">
        <v>1250</v>
      </c>
      <c r="H490" s="6">
        <v>1997</v>
      </c>
      <c r="I490" s="6">
        <v>9</v>
      </c>
      <c r="J490" s="6" t="s">
        <v>1500</v>
      </c>
      <c r="K490" s="6">
        <v>35</v>
      </c>
      <c r="L490" s="6" t="s">
        <v>4562</v>
      </c>
      <c r="M490" s="6">
        <v>2</v>
      </c>
      <c r="N490" s="6" t="s">
        <v>4543</v>
      </c>
      <c r="O490" s="6" t="s">
        <v>4930</v>
      </c>
      <c r="P490" s="6" t="s">
        <v>4549</v>
      </c>
      <c r="Q490" s="6" t="s">
        <v>4549</v>
      </c>
      <c r="R490" s="6" t="s">
        <v>4549</v>
      </c>
      <c r="S490" s="6" t="s">
        <v>4549</v>
      </c>
      <c r="T490" s="6"/>
      <c r="U490" s="6"/>
      <c r="V490" s="6" t="s">
        <v>4670</v>
      </c>
      <c r="W490" s="6"/>
      <c r="X490" s="6"/>
      <c r="Y490" s="6"/>
      <c r="Z490" s="6"/>
      <c r="AA490" s="144">
        <v>10000</v>
      </c>
      <c r="AB490" s="6" t="s">
        <v>4549</v>
      </c>
    </row>
    <row r="491" spans="1:28">
      <c r="A491" s="6">
        <v>181</v>
      </c>
      <c r="B491" s="6" t="str">
        <f t="shared" si="7"/>
        <v>Delta JunctionASPHALT BOILER BLDG</v>
      </c>
      <c r="C491" s="6" t="s">
        <v>2033</v>
      </c>
      <c r="D491" s="6" t="s">
        <v>2683</v>
      </c>
      <c r="E491" s="6"/>
      <c r="F491" s="6"/>
      <c r="G491" s="6">
        <v>36</v>
      </c>
      <c r="H491" s="6">
        <v>1990</v>
      </c>
      <c r="I491" s="6">
        <v>9</v>
      </c>
      <c r="J491" s="6" t="s">
        <v>1500</v>
      </c>
      <c r="K491" s="6">
        <v>35</v>
      </c>
      <c r="L491" s="6" t="s">
        <v>4562</v>
      </c>
      <c r="M491" s="6">
        <v>4</v>
      </c>
      <c r="N491" s="6" t="s">
        <v>4584</v>
      </c>
      <c r="O491" s="6" t="s">
        <v>4585</v>
      </c>
      <c r="P491" s="6" t="s">
        <v>4549</v>
      </c>
      <c r="Q491" s="6" t="s">
        <v>4549</v>
      </c>
      <c r="R491" s="6" t="s">
        <v>4549</v>
      </c>
      <c r="S491" s="6" t="s">
        <v>4549</v>
      </c>
      <c r="T491" s="6"/>
      <c r="U491" s="6"/>
      <c r="V491" s="6"/>
      <c r="W491" s="6"/>
      <c r="X491" s="6"/>
      <c r="Y491" s="6"/>
      <c r="Z491" s="6"/>
      <c r="AA491" s="6"/>
      <c r="AB491" s="6" t="s">
        <v>4549</v>
      </c>
    </row>
    <row r="492" spans="1:28">
      <c r="A492" s="6">
        <v>181</v>
      </c>
      <c r="B492" s="6" t="str">
        <f t="shared" si="7"/>
        <v>Delta JunctionCity Hall</v>
      </c>
      <c r="C492" s="6" t="s">
        <v>2033</v>
      </c>
      <c r="D492" s="6" t="s">
        <v>48</v>
      </c>
      <c r="E492" s="6" t="s">
        <v>4937</v>
      </c>
      <c r="F492" s="6">
        <v>1</v>
      </c>
      <c r="G492" s="6">
        <v>19040</v>
      </c>
      <c r="H492" s="6">
        <v>1987</v>
      </c>
      <c r="I492" s="6">
        <v>3</v>
      </c>
      <c r="J492" s="6" t="s">
        <v>4541</v>
      </c>
      <c r="K492" s="6">
        <v>10</v>
      </c>
      <c r="L492" s="6" t="s">
        <v>2424</v>
      </c>
      <c r="M492" s="6">
        <v>2</v>
      </c>
      <c r="N492" s="6" t="s">
        <v>4543</v>
      </c>
      <c r="O492" s="6" t="s">
        <v>4938</v>
      </c>
      <c r="P492" s="6" t="s">
        <v>4549</v>
      </c>
      <c r="Q492" s="6" t="s">
        <v>4549</v>
      </c>
      <c r="R492" s="6" t="s">
        <v>4549</v>
      </c>
      <c r="S492" s="6" t="s">
        <v>4549</v>
      </c>
      <c r="T492" s="6"/>
      <c r="U492" s="6"/>
      <c r="V492" s="6" t="s">
        <v>4939</v>
      </c>
      <c r="W492" s="6"/>
      <c r="X492" s="6"/>
      <c r="Y492" s="6"/>
      <c r="Z492" s="6">
        <v>32580</v>
      </c>
      <c r="AA492" s="6"/>
      <c r="AB492" s="6" t="s">
        <v>4549</v>
      </c>
    </row>
    <row r="493" spans="1:28">
      <c r="A493" s="6">
        <v>181</v>
      </c>
      <c r="B493" s="6" t="str">
        <f t="shared" si="7"/>
        <v>Delta JunctionCommunity Center</v>
      </c>
      <c r="C493" s="6" t="s">
        <v>2033</v>
      </c>
      <c r="D493" s="6" t="s">
        <v>190</v>
      </c>
      <c r="E493" s="6" t="s">
        <v>4940</v>
      </c>
      <c r="F493" s="6">
        <v>1</v>
      </c>
      <c r="G493" s="6">
        <v>6264</v>
      </c>
      <c r="H493" s="6">
        <v>1984</v>
      </c>
      <c r="I493" s="6">
        <v>9</v>
      </c>
      <c r="J493" s="6" t="s">
        <v>1500</v>
      </c>
      <c r="K493" s="6">
        <v>34</v>
      </c>
      <c r="L493" s="6" t="s">
        <v>4551</v>
      </c>
      <c r="M493" s="6">
        <v>2</v>
      </c>
      <c r="N493" s="6" t="s">
        <v>4543</v>
      </c>
      <c r="O493" s="6" t="s">
        <v>4938</v>
      </c>
      <c r="P493" s="6" t="s">
        <v>4549</v>
      </c>
      <c r="Q493" s="6" t="s">
        <v>4549</v>
      </c>
      <c r="R493" s="6" t="s">
        <v>4549</v>
      </c>
      <c r="S493" s="6" t="s">
        <v>4549</v>
      </c>
      <c r="T493" s="6"/>
      <c r="U493" s="6"/>
      <c r="V493" s="6"/>
      <c r="W493" s="6"/>
      <c r="X493" s="6"/>
      <c r="Y493" s="6"/>
      <c r="Z493" s="6">
        <v>11994</v>
      </c>
      <c r="AA493" s="6"/>
      <c r="AB493" s="6" t="s">
        <v>4549</v>
      </c>
    </row>
    <row r="494" spans="1:28">
      <c r="A494" s="6">
        <v>181</v>
      </c>
      <c r="B494" s="6" t="str">
        <f t="shared" si="7"/>
        <v>Delta JunctionCOURT HOUSE</v>
      </c>
      <c r="C494" s="6" t="s">
        <v>2033</v>
      </c>
      <c r="D494" s="6" t="s">
        <v>2327</v>
      </c>
      <c r="E494" s="6"/>
      <c r="F494" s="6"/>
      <c r="G494" s="6">
        <v>2550</v>
      </c>
      <c r="H494" s="6">
        <v>1967</v>
      </c>
      <c r="I494" s="6">
        <v>3</v>
      </c>
      <c r="J494" s="6" t="s">
        <v>4541</v>
      </c>
      <c r="K494" s="6">
        <v>11</v>
      </c>
      <c r="L494" s="6" t="s">
        <v>4542</v>
      </c>
      <c r="M494" s="6">
        <v>2</v>
      </c>
      <c r="N494" s="6" t="s">
        <v>4543</v>
      </c>
      <c r="O494" s="6" t="s">
        <v>4585</v>
      </c>
      <c r="P494" s="6" t="s">
        <v>4549</v>
      </c>
      <c r="Q494" s="6" t="s">
        <v>4549</v>
      </c>
      <c r="R494" s="6" t="s">
        <v>4549</v>
      </c>
      <c r="S494" s="6" t="s">
        <v>4549</v>
      </c>
      <c r="T494" s="6"/>
      <c r="U494" s="6"/>
      <c r="V494" s="6"/>
      <c r="W494" s="6"/>
      <c r="X494" s="6"/>
      <c r="Y494" s="6"/>
      <c r="Z494" s="6"/>
      <c r="AA494" s="6"/>
      <c r="AB494" s="6" t="s">
        <v>4549</v>
      </c>
    </row>
    <row r="495" spans="1:28">
      <c r="A495" s="6">
        <v>181</v>
      </c>
      <c r="B495" s="6" t="str">
        <f t="shared" si="7"/>
        <v>Delta JunctionDelta Building Supply</v>
      </c>
      <c r="C495" s="6" t="s">
        <v>2033</v>
      </c>
      <c r="D495" s="6" t="s">
        <v>2686</v>
      </c>
      <c r="E495" s="6" t="s">
        <v>4941</v>
      </c>
      <c r="F495" s="6">
        <v>1</v>
      </c>
      <c r="G495" s="6">
        <v>17000</v>
      </c>
      <c r="H495" s="6">
        <v>1997</v>
      </c>
      <c r="I495" s="6">
        <v>7</v>
      </c>
      <c r="J495" s="6" t="s">
        <v>4578</v>
      </c>
      <c r="K495" s="6">
        <v>26</v>
      </c>
      <c r="L495" s="6" t="s">
        <v>2194</v>
      </c>
      <c r="M495" s="6">
        <v>3</v>
      </c>
      <c r="N495" s="6" t="s">
        <v>4570</v>
      </c>
      <c r="O495" s="6" t="s">
        <v>4942</v>
      </c>
      <c r="P495" s="6" t="s">
        <v>4549</v>
      </c>
      <c r="Q495" s="6" t="s">
        <v>4549</v>
      </c>
      <c r="R495" s="6" t="s">
        <v>4549</v>
      </c>
      <c r="S495" s="6" t="s">
        <v>4549</v>
      </c>
      <c r="T495" s="6"/>
      <c r="U495" s="6"/>
      <c r="V495" s="6" t="s">
        <v>4943</v>
      </c>
      <c r="W495" s="6"/>
      <c r="X495" s="6"/>
      <c r="Y495" s="6"/>
      <c r="Z495" s="6"/>
      <c r="AA495" s="144">
        <v>10544</v>
      </c>
      <c r="AB495" s="6" t="s">
        <v>4549</v>
      </c>
    </row>
    <row r="496" spans="1:28">
      <c r="A496" s="6">
        <v>181</v>
      </c>
      <c r="B496" s="6" t="str">
        <f t="shared" si="7"/>
        <v>Delta JunctionDelta Career Advancement Center</v>
      </c>
      <c r="C496" s="6" t="s">
        <v>2033</v>
      </c>
      <c r="D496" s="6" t="s">
        <v>3405</v>
      </c>
      <c r="E496" s="6"/>
      <c r="F496" s="6">
        <v>1</v>
      </c>
      <c r="G496" s="6">
        <v>9600</v>
      </c>
      <c r="H496" s="6">
        <v>2004</v>
      </c>
      <c r="I496" s="6">
        <v>3</v>
      </c>
      <c r="J496" s="6" t="s">
        <v>4541</v>
      </c>
      <c r="K496" s="6">
        <v>9</v>
      </c>
      <c r="L496" s="6" t="s">
        <v>4575</v>
      </c>
      <c r="M496" s="6">
        <v>2</v>
      </c>
      <c r="N496" s="6" t="s">
        <v>4543</v>
      </c>
      <c r="O496" s="6" t="s">
        <v>4944</v>
      </c>
      <c r="P496" s="6" t="s">
        <v>4549</v>
      </c>
      <c r="Q496" s="6" t="s">
        <v>4549</v>
      </c>
      <c r="R496" s="6" t="s">
        <v>4549</v>
      </c>
      <c r="S496" s="6" t="s">
        <v>4549</v>
      </c>
      <c r="T496" s="6"/>
      <c r="U496" s="6"/>
      <c r="V496" s="6" t="s">
        <v>4945</v>
      </c>
      <c r="W496" s="6"/>
      <c r="X496" s="6"/>
      <c r="Y496" s="6"/>
      <c r="Z496" s="6">
        <v>41193</v>
      </c>
      <c r="AA496" s="6"/>
      <c r="AB496" s="6" t="s">
        <v>4549</v>
      </c>
    </row>
    <row r="497" spans="1:28">
      <c r="A497" s="6">
        <v>181</v>
      </c>
      <c r="B497" s="6" t="str">
        <f t="shared" si="7"/>
        <v>Delta JunctionDelta Junction Elementary</v>
      </c>
      <c r="C497" s="6" t="s">
        <v>2033</v>
      </c>
      <c r="D497" s="6" t="s">
        <v>3402</v>
      </c>
      <c r="E497" s="6"/>
      <c r="F497" s="6">
        <v>1</v>
      </c>
      <c r="G497" s="6">
        <v>42500</v>
      </c>
      <c r="H497" s="6">
        <v>2005</v>
      </c>
      <c r="I497" s="6">
        <v>3</v>
      </c>
      <c r="J497" s="6" t="s">
        <v>4541</v>
      </c>
      <c r="K497" s="6">
        <v>9</v>
      </c>
      <c r="L497" s="6" t="s">
        <v>4575</v>
      </c>
      <c r="M497" s="6">
        <v>2</v>
      </c>
      <c r="N497" s="6" t="s">
        <v>4543</v>
      </c>
      <c r="O497" s="6" t="s">
        <v>4944</v>
      </c>
      <c r="P497" s="6" t="s">
        <v>4549</v>
      </c>
      <c r="Q497" s="6" t="s">
        <v>4549</v>
      </c>
      <c r="R497" s="6" t="s">
        <v>4549</v>
      </c>
      <c r="S497" s="6" t="s">
        <v>4549</v>
      </c>
      <c r="T497" s="6"/>
      <c r="U497" s="6"/>
      <c r="V497" s="6" t="s">
        <v>4946</v>
      </c>
      <c r="W497" s="6"/>
      <c r="X497" s="6"/>
      <c r="Y497" s="6"/>
      <c r="Z497" s="6">
        <v>422240</v>
      </c>
      <c r="AA497" s="6"/>
      <c r="AB497" s="6" t="s">
        <v>4549</v>
      </c>
    </row>
    <row r="498" spans="1:28">
      <c r="A498" s="6">
        <v>181</v>
      </c>
      <c r="B498" s="6" t="str">
        <f t="shared" si="7"/>
        <v>Delta JunctionDelta Junction Library</v>
      </c>
      <c r="C498" s="6" t="s">
        <v>2033</v>
      </c>
      <c r="D498" s="6" t="s">
        <v>2455</v>
      </c>
      <c r="E498" s="6" t="s">
        <v>4947</v>
      </c>
      <c r="F498" s="6">
        <v>1</v>
      </c>
      <c r="G498" s="6">
        <v>4850</v>
      </c>
      <c r="H498" s="6">
        <v>2004</v>
      </c>
      <c r="I498" s="6">
        <v>3</v>
      </c>
      <c r="J498" s="6" t="s">
        <v>4541</v>
      </c>
      <c r="K498" s="6">
        <v>13</v>
      </c>
      <c r="L498" s="6" t="s">
        <v>678</v>
      </c>
      <c r="M498" s="6">
        <v>2</v>
      </c>
      <c r="N498" s="6" t="s">
        <v>4543</v>
      </c>
      <c r="O498" s="6" t="s">
        <v>4938</v>
      </c>
      <c r="P498" s="6" t="s">
        <v>4549</v>
      </c>
      <c r="Q498" s="6" t="s">
        <v>4549</v>
      </c>
      <c r="R498" s="6" t="s">
        <v>4549</v>
      </c>
      <c r="S498" s="6" t="s">
        <v>4549</v>
      </c>
      <c r="T498" s="6"/>
      <c r="U498" s="6"/>
      <c r="V498" s="6"/>
      <c r="W498" s="6"/>
      <c r="X498" s="6"/>
      <c r="Y498" s="6"/>
      <c r="Z498" s="6">
        <v>42720</v>
      </c>
      <c r="AA498" s="6"/>
      <c r="AB498" s="6" t="s">
        <v>4549</v>
      </c>
    </row>
    <row r="499" spans="1:28">
      <c r="A499" s="6">
        <v>181</v>
      </c>
      <c r="B499" s="6" t="str">
        <f t="shared" si="7"/>
        <v>Delta JunctionDelta Junction Middle/High School</v>
      </c>
      <c r="C499" s="6" t="s">
        <v>2033</v>
      </c>
      <c r="D499" s="6" t="s">
        <v>3403</v>
      </c>
      <c r="E499" s="6" t="s">
        <v>4948</v>
      </c>
      <c r="F499" s="6">
        <v>1</v>
      </c>
      <c r="G499" s="6">
        <v>76683</v>
      </c>
      <c r="H499" s="6">
        <v>1960</v>
      </c>
      <c r="I499" s="6">
        <v>3</v>
      </c>
      <c r="J499" s="6" t="s">
        <v>4541</v>
      </c>
      <c r="K499" s="6">
        <v>9</v>
      </c>
      <c r="L499" s="6" t="s">
        <v>4575</v>
      </c>
      <c r="M499" s="6">
        <v>2</v>
      </c>
      <c r="N499" s="6" t="s">
        <v>4543</v>
      </c>
      <c r="O499" s="6" t="s">
        <v>4944</v>
      </c>
      <c r="P499" s="6" t="s">
        <v>4549</v>
      </c>
      <c r="Q499" s="6" t="s">
        <v>4549</v>
      </c>
      <c r="R499" s="6" t="s">
        <v>4549</v>
      </c>
      <c r="S499" s="6" t="s">
        <v>4549</v>
      </c>
      <c r="T499" s="6"/>
      <c r="U499" s="6"/>
      <c r="V499" s="6" t="s">
        <v>4949</v>
      </c>
      <c r="W499" s="6"/>
      <c r="X499" s="6"/>
      <c r="Y499" s="6"/>
      <c r="Z499" s="6">
        <v>621600</v>
      </c>
      <c r="AA499" s="6"/>
      <c r="AB499" s="6" t="s">
        <v>4549</v>
      </c>
    </row>
    <row r="500" spans="1:28">
      <c r="A500" s="6">
        <v>181</v>
      </c>
      <c r="B500" s="6" t="str">
        <f t="shared" si="7"/>
        <v>Delta JunctionFire Hall</v>
      </c>
      <c r="C500" s="6" t="s">
        <v>2033</v>
      </c>
      <c r="D500" s="6" t="s">
        <v>595</v>
      </c>
      <c r="E500" s="6" t="s">
        <v>4950</v>
      </c>
      <c r="F500" s="6">
        <v>1</v>
      </c>
      <c r="G500" s="6">
        <v>6420</v>
      </c>
      <c r="H500" s="6">
        <v>2004</v>
      </c>
      <c r="I500" s="6">
        <v>3</v>
      </c>
      <c r="J500" s="6" t="s">
        <v>4541</v>
      </c>
      <c r="K500" s="6">
        <v>11</v>
      </c>
      <c r="L500" s="6" t="s">
        <v>4542</v>
      </c>
      <c r="M500" s="6">
        <v>2</v>
      </c>
      <c r="N500" s="6" t="s">
        <v>4543</v>
      </c>
      <c r="O500" s="6" t="s">
        <v>4938</v>
      </c>
      <c r="P500" s="6" t="s">
        <v>4549</v>
      </c>
      <c r="Q500" s="6" t="s">
        <v>4549</v>
      </c>
      <c r="R500" s="6" t="s">
        <v>4549</v>
      </c>
      <c r="S500" s="6" t="s">
        <v>4549</v>
      </c>
      <c r="T500" s="6"/>
      <c r="U500" s="6"/>
      <c r="V500" s="6" t="s">
        <v>4951</v>
      </c>
      <c r="W500" s="6"/>
      <c r="X500" s="6"/>
      <c r="Y500" s="6"/>
      <c r="Z500" s="6">
        <v>29393</v>
      </c>
      <c r="AA500" s="6"/>
      <c r="AB500" s="6" t="s">
        <v>4549</v>
      </c>
    </row>
    <row r="501" spans="1:28">
      <c r="A501" s="6">
        <v>181</v>
      </c>
      <c r="B501" s="6" t="str">
        <f t="shared" si="7"/>
        <v>Delta JunctionFirst Baptist Church</v>
      </c>
      <c r="C501" s="6" t="s">
        <v>2033</v>
      </c>
      <c r="D501" s="6" t="s">
        <v>2453</v>
      </c>
      <c r="E501" s="6" t="s">
        <v>4952</v>
      </c>
      <c r="F501" s="6">
        <v>2</v>
      </c>
      <c r="G501" s="6">
        <v>7000</v>
      </c>
      <c r="H501" s="6">
        <v>1985</v>
      </c>
      <c r="I501" s="6">
        <v>3</v>
      </c>
      <c r="J501" s="6" t="s">
        <v>4541</v>
      </c>
      <c r="K501" s="6">
        <v>12</v>
      </c>
      <c r="L501" s="6" t="s">
        <v>4586</v>
      </c>
      <c r="M501" s="6">
        <v>2</v>
      </c>
      <c r="N501" s="6" t="s">
        <v>4543</v>
      </c>
      <c r="O501" s="6" t="s">
        <v>4766</v>
      </c>
      <c r="P501" s="6" t="s">
        <v>4549</v>
      </c>
      <c r="Q501" s="6" t="s">
        <v>4549</v>
      </c>
      <c r="R501" s="6" t="s">
        <v>4549</v>
      </c>
      <c r="S501" s="6" t="s">
        <v>4549</v>
      </c>
      <c r="T501" s="6"/>
      <c r="U501" s="6"/>
      <c r="V501" s="6" t="s">
        <v>4953</v>
      </c>
      <c r="W501" s="6"/>
      <c r="X501" s="6"/>
      <c r="Y501" s="6"/>
      <c r="Z501" s="6">
        <v>51020</v>
      </c>
      <c r="AA501" s="6"/>
      <c r="AB501" s="6" t="s">
        <v>4549</v>
      </c>
    </row>
    <row r="502" spans="1:28">
      <c r="A502" s="6">
        <v>181</v>
      </c>
      <c r="B502" s="6" t="str">
        <f t="shared" si="7"/>
        <v>Delta JunctionIce Rink</v>
      </c>
      <c r="C502" s="6" t="s">
        <v>2033</v>
      </c>
      <c r="D502" s="6" t="s">
        <v>2682</v>
      </c>
      <c r="E502" s="6"/>
      <c r="F502" s="6">
        <v>1</v>
      </c>
      <c r="G502" s="6">
        <v>45000</v>
      </c>
      <c r="H502" s="6">
        <v>1990</v>
      </c>
      <c r="I502" s="6">
        <v>9</v>
      </c>
      <c r="J502" s="6" t="s">
        <v>1500</v>
      </c>
      <c r="K502" s="6">
        <v>33</v>
      </c>
      <c r="L502" s="6" t="s">
        <v>4954</v>
      </c>
      <c r="M502" s="6">
        <v>2</v>
      </c>
      <c r="N502" s="6" t="s">
        <v>4543</v>
      </c>
      <c r="O502" s="6" t="s">
        <v>4938</v>
      </c>
      <c r="P502" s="6" t="s">
        <v>4549</v>
      </c>
      <c r="Q502" s="6" t="s">
        <v>4549</v>
      </c>
      <c r="R502" s="6" t="s">
        <v>4549</v>
      </c>
      <c r="S502" s="6" t="s">
        <v>4549</v>
      </c>
      <c r="T502" s="6"/>
      <c r="U502" s="6"/>
      <c r="V502" s="6"/>
      <c r="W502" s="6"/>
      <c r="X502" s="6"/>
      <c r="Y502" s="6"/>
      <c r="Z502" s="6">
        <v>45217</v>
      </c>
      <c r="AA502" s="6"/>
      <c r="AB502" s="6" t="s">
        <v>4549</v>
      </c>
    </row>
    <row r="503" spans="1:28">
      <c r="A503" s="6">
        <v>181</v>
      </c>
      <c r="B503" s="6" t="str">
        <f t="shared" si="7"/>
        <v>Delta JunctionIGA Foodliner</v>
      </c>
      <c r="C503" s="6" t="s">
        <v>2033</v>
      </c>
      <c r="D503" s="6" t="s">
        <v>2193</v>
      </c>
      <c r="E503" s="6" t="s">
        <v>4955</v>
      </c>
      <c r="F503" s="6">
        <v>1</v>
      </c>
      <c r="G503" s="6">
        <v>22500</v>
      </c>
      <c r="H503" s="6">
        <v>1972</v>
      </c>
      <c r="I503" s="6">
        <v>7</v>
      </c>
      <c r="J503" s="6" t="s">
        <v>4578</v>
      </c>
      <c r="K503" s="6">
        <v>25</v>
      </c>
      <c r="L503" s="6" t="s">
        <v>4579</v>
      </c>
      <c r="M503" s="6">
        <v>3</v>
      </c>
      <c r="N503" s="6" t="s">
        <v>4570</v>
      </c>
      <c r="O503" s="6" t="s">
        <v>4956</v>
      </c>
      <c r="P503" s="6" t="s">
        <v>4549</v>
      </c>
      <c r="Q503" s="6" t="s">
        <v>4549</v>
      </c>
      <c r="R503" s="6" t="s">
        <v>4549</v>
      </c>
      <c r="S503" s="6" t="s">
        <v>4549</v>
      </c>
      <c r="T503" s="6"/>
      <c r="U503" s="6"/>
      <c r="V503" s="6" t="s">
        <v>4957</v>
      </c>
      <c r="W503" s="6"/>
      <c r="X503" s="6"/>
      <c r="Y503" s="6"/>
      <c r="Z503" s="6">
        <v>871440</v>
      </c>
      <c r="AA503" s="6"/>
      <c r="AB503" s="6" t="s">
        <v>4549</v>
      </c>
    </row>
    <row r="504" spans="1:28">
      <c r="A504" s="6">
        <v>181</v>
      </c>
      <c r="B504" s="6" t="str">
        <f t="shared" si="7"/>
        <v>Delta JunctionInterior Building Supplies</v>
      </c>
      <c r="C504" s="6" t="s">
        <v>2033</v>
      </c>
      <c r="D504" s="6" t="s">
        <v>2687</v>
      </c>
      <c r="E504" s="6" t="s">
        <v>4955</v>
      </c>
      <c r="F504" s="6">
        <v>1</v>
      </c>
      <c r="G504" s="6">
        <v>20000</v>
      </c>
      <c r="H504" s="6">
        <v>1985</v>
      </c>
      <c r="I504" s="6">
        <v>7</v>
      </c>
      <c r="J504" s="6" t="s">
        <v>4578</v>
      </c>
      <c r="K504" s="6">
        <v>26</v>
      </c>
      <c r="L504" s="6" t="s">
        <v>2194</v>
      </c>
      <c r="M504" s="6">
        <v>3</v>
      </c>
      <c r="N504" s="6" t="s">
        <v>4570</v>
      </c>
      <c r="O504" s="6" t="s">
        <v>4958</v>
      </c>
      <c r="P504" s="6" t="s">
        <v>4549</v>
      </c>
      <c r="Q504" s="6" t="s">
        <v>4549</v>
      </c>
      <c r="R504" s="6" t="s">
        <v>4549</v>
      </c>
      <c r="S504" s="6" t="s">
        <v>4549</v>
      </c>
      <c r="T504" s="6"/>
      <c r="U504" s="6"/>
      <c r="V504" s="6" t="s">
        <v>4959</v>
      </c>
      <c r="W504" s="6"/>
      <c r="X504" s="6"/>
      <c r="Y504" s="6"/>
      <c r="Z504" s="6"/>
      <c r="AA504" s="144">
        <v>6000</v>
      </c>
      <c r="AB504" s="6" t="s">
        <v>4549</v>
      </c>
    </row>
    <row r="505" spans="1:28">
      <c r="A505" s="6">
        <v>181</v>
      </c>
      <c r="B505" s="6" t="str">
        <f t="shared" si="7"/>
        <v>Delta JunctionLiving Waters Assembly of God</v>
      </c>
      <c r="C505" s="6" t="s">
        <v>2033</v>
      </c>
      <c r="D505" s="6" t="s">
        <v>2454</v>
      </c>
      <c r="E505" s="6" t="s">
        <v>4960</v>
      </c>
      <c r="F505" s="6">
        <v>1</v>
      </c>
      <c r="G505" s="6">
        <v>3000</v>
      </c>
      <c r="H505" s="6"/>
      <c r="I505" s="6">
        <v>3</v>
      </c>
      <c r="J505" s="6" t="s">
        <v>4541</v>
      </c>
      <c r="K505" s="6">
        <v>12</v>
      </c>
      <c r="L505" s="6" t="s">
        <v>4586</v>
      </c>
      <c r="M505" s="6">
        <v>2</v>
      </c>
      <c r="N505" s="6" t="s">
        <v>4543</v>
      </c>
      <c r="O505" s="6" t="s">
        <v>4961</v>
      </c>
      <c r="P505" s="6" t="s">
        <v>4549</v>
      </c>
      <c r="Q505" s="6" t="s">
        <v>4549</v>
      </c>
      <c r="R505" s="6" t="s">
        <v>4549</v>
      </c>
      <c r="S505" s="6" t="s">
        <v>4549</v>
      </c>
      <c r="T505" s="6"/>
      <c r="U505" s="6"/>
      <c r="V505" s="6" t="s">
        <v>4962</v>
      </c>
      <c r="W505" s="6"/>
      <c r="X505" s="6"/>
      <c r="Y505" s="6"/>
      <c r="Z505" s="6"/>
      <c r="AA505" s="144">
        <v>4200</v>
      </c>
      <c r="AB505" s="6" t="s">
        <v>4549</v>
      </c>
    </row>
    <row r="506" spans="1:28">
      <c r="A506" s="6">
        <v>181</v>
      </c>
      <c r="B506" s="6" t="str">
        <f t="shared" si="7"/>
        <v>Delta JunctionMAIN GARAGE/POWER</v>
      </c>
      <c r="C506" s="6" t="s">
        <v>2033</v>
      </c>
      <c r="D506" s="6" t="s">
        <v>2684</v>
      </c>
      <c r="E506" s="6" t="s">
        <v>4963</v>
      </c>
      <c r="F506" s="6"/>
      <c r="G506" s="6">
        <v>5876</v>
      </c>
      <c r="H506" s="6">
        <v>1956</v>
      </c>
      <c r="I506" s="6">
        <v>9</v>
      </c>
      <c r="J506" s="6" t="s">
        <v>1500</v>
      </c>
      <c r="K506" s="6">
        <v>35</v>
      </c>
      <c r="L506" s="6" t="s">
        <v>4562</v>
      </c>
      <c r="M506" s="6">
        <v>2</v>
      </c>
      <c r="N506" s="6" t="s">
        <v>4543</v>
      </c>
      <c r="O506" s="6" t="s">
        <v>4585</v>
      </c>
      <c r="P506" s="6" t="s">
        <v>4549</v>
      </c>
      <c r="Q506" s="6" t="s">
        <v>4549</v>
      </c>
      <c r="R506" s="6" t="s">
        <v>4549</v>
      </c>
      <c r="S506" s="6" t="s">
        <v>4549</v>
      </c>
      <c r="T506" s="6"/>
      <c r="U506" s="6"/>
      <c r="V506" s="6"/>
      <c r="W506" s="6"/>
      <c r="X506" s="6"/>
      <c r="Y506" s="6"/>
      <c r="Z506" s="6"/>
      <c r="AA506" s="6"/>
      <c r="AB506" s="6" t="s">
        <v>4549</v>
      </c>
    </row>
    <row r="507" spans="1:28">
      <c r="A507" s="6">
        <v>181</v>
      </c>
      <c r="B507" s="6" t="str">
        <f t="shared" si="7"/>
        <v>Delta JunctionMaintenance Bldg/Carport and Shop</v>
      </c>
      <c r="C507" s="6" t="s">
        <v>2033</v>
      </c>
      <c r="D507" s="6" t="s">
        <v>2688</v>
      </c>
      <c r="E507" s="6"/>
      <c r="F507" s="6">
        <v>1</v>
      </c>
      <c r="G507" s="6">
        <v>1000</v>
      </c>
      <c r="H507" s="6">
        <v>1980</v>
      </c>
      <c r="I507" s="6">
        <v>8</v>
      </c>
      <c r="J507" s="6" t="s">
        <v>4555</v>
      </c>
      <c r="K507" s="6">
        <v>28</v>
      </c>
      <c r="L507" s="6" t="s">
        <v>4556</v>
      </c>
      <c r="M507" s="6">
        <v>2</v>
      </c>
      <c r="N507" s="6" t="s">
        <v>4543</v>
      </c>
      <c r="O507" s="6" t="s">
        <v>4944</v>
      </c>
      <c r="P507" s="6" t="s">
        <v>4549</v>
      </c>
      <c r="Q507" s="6" t="s">
        <v>4549</v>
      </c>
      <c r="R507" s="6" t="s">
        <v>4549</v>
      </c>
      <c r="S507" s="6" t="s">
        <v>4549</v>
      </c>
      <c r="T507" s="6"/>
      <c r="U507" s="6"/>
      <c r="V507" s="6" t="s">
        <v>4747</v>
      </c>
      <c r="W507" s="6"/>
      <c r="X507" s="6"/>
      <c r="Y507" s="6"/>
      <c r="Z507" s="6"/>
      <c r="AA507" s="6"/>
      <c r="AB507" s="6" t="s">
        <v>4549</v>
      </c>
    </row>
    <row r="508" spans="1:28">
      <c r="A508" s="6">
        <v>181</v>
      </c>
      <c r="B508" s="6" t="str">
        <f t="shared" si="7"/>
        <v>Delta JunctionMaintenance Quonset Hut</v>
      </c>
      <c r="C508" s="6" t="s">
        <v>2033</v>
      </c>
      <c r="D508" s="6" t="s">
        <v>2034</v>
      </c>
      <c r="E508" s="6"/>
      <c r="F508" s="6">
        <v>1</v>
      </c>
      <c r="G508" s="6">
        <v>4000</v>
      </c>
      <c r="H508" s="6">
        <v>1995</v>
      </c>
      <c r="I508" s="6">
        <v>2</v>
      </c>
      <c r="J508" s="6" t="s">
        <v>4582</v>
      </c>
      <c r="K508" s="6">
        <v>8</v>
      </c>
      <c r="L508" s="6" t="s">
        <v>4583</v>
      </c>
      <c r="M508" s="6">
        <v>4</v>
      </c>
      <c r="N508" s="6" t="s">
        <v>4584</v>
      </c>
      <c r="O508" s="6" t="s">
        <v>4944</v>
      </c>
      <c r="P508" s="6" t="s">
        <v>4549</v>
      </c>
      <c r="Q508" s="6" t="s">
        <v>4549</v>
      </c>
      <c r="R508" s="6" t="s">
        <v>4549</v>
      </c>
      <c r="S508" s="6" t="s">
        <v>4549</v>
      </c>
      <c r="T508" s="6"/>
      <c r="U508" s="6"/>
      <c r="V508" s="6" t="s">
        <v>4964</v>
      </c>
      <c r="W508" s="6"/>
      <c r="X508" s="6"/>
      <c r="Y508" s="6"/>
      <c r="Z508" s="6"/>
      <c r="AA508" s="6"/>
      <c r="AB508" s="6" t="s">
        <v>4549</v>
      </c>
    </row>
    <row r="509" spans="1:28">
      <c r="A509" s="6">
        <v>181</v>
      </c>
      <c r="B509" s="6" t="str">
        <f t="shared" si="7"/>
        <v>Delta JunctionNAPA Buffalo Center</v>
      </c>
      <c r="C509" s="6" t="s">
        <v>2033</v>
      </c>
      <c r="D509" s="6" t="s">
        <v>2685</v>
      </c>
      <c r="E509" s="6" t="s">
        <v>4965</v>
      </c>
      <c r="F509" s="6">
        <v>1</v>
      </c>
      <c r="G509" s="6">
        <v>6000</v>
      </c>
      <c r="H509" s="6">
        <v>1955</v>
      </c>
      <c r="I509" s="6">
        <v>7</v>
      </c>
      <c r="J509" s="6" t="s">
        <v>4578</v>
      </c>
      <c r="K509" s="6">
        <v>26</v>
      </c>
      <c r="L509" s="6" t="s">
        <v>2194</v>
      </c>
      <c r="M509" s="6">
        <v>3</v>
      </c>
      <c r="N509" s="6" t="s">
        <v>4570</v>
      </c>
      <c r="O509" s="6" t="s">
        <v>4966</v>
      </c>
      <c r="P509" s="6" t="s">
        <v>4549</v>
      </c>
      <c r="Q509" s="6" t="s">
        <v>4549</v>
      </c>
      <c r="R509" s="6" t="s">
        <v>4549</v>
      </c>
      <c r="S509" s="6" t="s">
        <v>4549</v>
      </c>
      <c r="T509" s="6"/>
      <c r="U509" s="6"/>
      <c r="V509" s="6" t="s">
        <v>4800</v>
      </c>
      <c r="W509" s="6"/>
      <c r="X509" s="6"/>
      <c r="Y509" s="6"/>
      <c r="Z509" s="6">
        <v>53845</v>
      </c>
      <c r="AA509" s="6"/>
      <c r="AB509" s="6" t="s">
        <v>4549</v>
      </c>
    </row>
    <row r="510" spans="1:28">
      <c r="A510" s="6">
        <v>181</v>
      </c>
      <c r="B510" s="6" t="str">
        <f t="shared" si="7"/>
        <v>Delta JunctionNorthern Lights Dairy</v>
      </c>
      <c r="C510" s="6" t="s">
        <v>2033</v>
      </c>
      <c r="D510" s="6" t="s">
        <v>2195</v>
      </c>
      <c r="E510" s="6" t="s">
        <v>4967</v>
      </c>
      <c r="F510" s="6">
        <v>1</v>
      </c>
      <c r="G510" s="6"/>
      <c r="H510" s="6">
        <v>1983</v>
      </c>
      <c r="I510" s="6">
        <v>7</v>
      </c>
      <c r="J510" s="6" t="s">
        <v>4578</v>
      </c>
      <c r="K510" s="6">
        <v>25</v>
      </c>
      <c r="L510" s="6" t="s">
        <v>4579</v>
      </c>
      <c r="M510" s="6">
        <v>4</v>
      </c>
      <c r="N510" s="6" t="s">
        <v>4584</v>
      </c>
      <c r="O510" s="6" t="s">
        <v>4968</v>
      </c>
      <c r="P510" s="6" t="s">
        <v>4549</v>
      </c>
      <c r="Q510" s="6" t="s">
        <v>4549</v>
      </c>
      <c r="R510" s="6" t="s">
        <v>4549</v>
      </c>
      <c r="S510" s="6" t="s">
        <v>4549</v>
      </c>
      <c r="T510" s="6"/>
      <c r="U510" s="6"/>
      <c r="V510" s="6" t="s">
        <v>4969</v>
      </c>
      <c r="W510" s="6"/>
      <c r="X510" s="6"/>
      <c r="Y510" s="6"/>
      <c r="Z510" s="6"/>
      <c r="AA510" s="144">
        <v>35000</v>
      </c>
      <c r="AB510" s="6" t="s">
        <v>4549</v>
      </c>
    </row>
    <row r="511" spans="1:28">
      <c r="A511" s="6">
        <v>181</v>
      </c>
      <c r="B511" s="6" t="str">
        <f t="shared" si="7"/>
        <v>Delta JunctionPost Office</v>
      </c>
      <c r="C511" s="6" t="s">
        <v>2033</v>
      </c>
      <c r="D511" s="6" t="s">
        <v>37</v>
      </c>
      <c r="E511" s="6" t="s">
        <v>4955</v>
      </c>
      <c r="F511" s="6">
        <v>1</v>
      </c>
      <c r="G511" s="6">
        <v>3000</v>
      </c>
      <c r="H511" s="6">
        <v>1983</v>
      </c>
      <c r="I511" s="6">
        <v>8</v>
      </c>
      <c r="J511" s="6" t="s">
        <v>4555</v>
      </c>
      <c r="K511" s="6">
        <v>31</v>
      </c>
      <c r="L511" s="6" t="s">
        <v>4592</v>
      </c>
      <c r="M511" s="6">
        <v>2</v>
      </c>
      <c r="N511" s="6" t="s">
        <v>4543</v>
      </c>
      <c r="O511" s="6" t="s">
        <v>4809</v>
      </c>
      <c r="P511" s="6" t="s">
        <v>4549</v>
      </c>
      <c r="Q511" s="6" t="s">
        <v>4549</v>
      </c>
      <c r="R511" s="6" t="s">
        <v>4549</v>
      </c>
      <c r="S511" s="6" t="s">
        <v>4549</v>
      </c>
      <c r="T511" s="6"/>
      <c r="U511" s="6"/>
      <c r="V511" s="6" t="s">
        <v>4970</v>
      </c>
      <c r="W511" s="6"/>
      <c r="X511" s="6"/>
      <c r="Y511" s="6"/>
      <c r="Z511" s="6">
        <v>7200</v>
      </c>
      <c r="AA511" s="144">
        <v>8000</v>
      </c>
      <c r="AB511" s="6" t="s">
        <v>4549</v>
      </c>
    </row>
    <row r="512" spans="1:28">
      <c r="A512" s="6">
        <v>181</v>
      </c>
      <c r="B512" s="6" t="str">
        <f t="shared" si="7"/>
        <v>Delta JunctionPublic Works Bldg</v>
      </c>
      <c r="C512" s="6" t="s">
        <v>2033</v>
      </c>
      <c r="D512" s="6" t="s">
        <v>2400</v>
      </c>
      <c r="E512" s="6" t="s">
        <v>4971</v>
      </c>
      <c r="F512" s="6">
        <v>1</v>
      </c>
      <c r="G512" s="6">
        <v>3600</v>
      </c>
      <c r="H512" s="6">
        <v>1970</v>
      </c>
      <c r="I512" s="6">
        <v>8</v>
      </c>
      <c r="J512" s="6" t="s">
        <v>4555</v>
      </c>
      <c r="K512" s="6">
        <v>31</v>
      </c>
      <c r="L512" s="6" t="s">
        <v>4592</v>
      </c>
      <c r="M512" s="6">
        <v>2</v>
      </c>
      <c r="N512" s="6" t="s">
        <v>4543</v>
      </c>
      <c r="O512" s="6" t="s">
        <v>4938</v>
      </c>
      <c r="P512" s="6" t="s">
        <v>4549</v>
      </c>
      <c r="Q512" s="6" t="s">
        <v>4549</v>
      </c>
      <c r="R512" s="6" t="s">
        <v>4549</v>
      </c>
      <c r="S512" s="6" t="s">
        <v>4549</v>
      </c>
      <c r="T512" s="6"/>
      <c r="U512" s="6"/>
      <c r="V512" s="6" t="s">
        <v>4972</v>
      </c>
      <c r="W512" s="6"/>
      <c r="X512" s="6"/>
      <c r="Y512" s="6"/>
      <c r="Z512" s="6"/>
      <c r="AA512" s="6"/>
      <c r="AB512" s="6" t="s">
        <v>4549</v>
      </c>
    </row>
    <row r="513" spans="1:28">
      <c r="A513" s="6">
        <v>181</v>
      </c>
      <c r="B513" s="6" t="str">
        <f t="shared" si="7"/>
        <v>Delta JunctionResuce Squad Station</v>
      </c>
      <c r="C513" s="6" t="s">
        <v>2033</v>
      </c>
      <c r="D513" s="6" t="s">
        <v>2326</v>
      </c>
      <c r="E513" s="6" t="s">
        <v>4971</v>
      </c>
      <c r="F513" s="6"/>
      <c r="G513" s="6">
        <v>2800</v>
      </c>
      <c r="H513" s="6">
        <v>1970</v>
      </c>
      <c r="I513" s="6">
        <v>3</v>
      </c>
      <c r="J513" s="6" t="s">
        <v>4541</v>
      </c>
      <c r="K513" s="6">
        <v>11</v>
      </c>
      <c r="L513" s="6" t="s">
        <v>4542</v>
      </c>
      <c r="M513" s="6">
        <v>2</v>
      </c>
      <c r="N513" s="6" t="s">
        <v>4543</v>
      </c>
      <c r="O513" s="6" t="s">
        <v>4938</v>
      </c>
      <c r="P513" s="6" t="s">
        <v>4549</v>
      </c>
      <c r="Q513" s="6" t="s">
        <v>4549</v>
      </c>
      <c r="R513" s="6" t="s">
        <v>4549</v>
      </c>
      <c r="S513" s="6" t="s">
        <v>4549</v>
      </c>
      <c r="T513" s="6"/>
      <c r="U513" s="6"/>
      <c r="V513" s="6" t="s">
        <v>4973</v>
      </c>
      <c r="W513" s="6"/>
      <c r="X513" s="6"/>
      <c r="Y513" s="6"/>
      <c r="Z513" s="6">
        <v>16232</v>
      </c>
      <c r="AA513" s="6"/>
      <c r="AB513" s="6" t="s">
        <v>4549</v>
      </c>
    </row>
    <row r="514" spans="1:28">
      <c r="A514" s="6">
        <v>181</v>
      </c>
      <c r="B514" s="6" t="str">
        <f t="shared" si="7"/>
        <v>Delta JunctionVisitor Center</v>
      </c>
      <c r="C514" s="6" t="s">
        <v>2033</v>
      </c>
      <c r="D514" s="6" t="s">
        <v>1109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 t="s">
        <v>4974</v>
      </c>
      <c r="P514" s="6" t="s">
        <v>4549</v>
      </c>
      <c r="Q514" s="6" t="s">
        <v>4549</v>
      </c>
      <c r="R514" s="6" t="s">
        <v>4549</v>
      </c>
      <c r="S514" s="6" t="s">
        <v>4549</v>
      </c>
      <c r="T514" s="6"/>
      <c r="U514" s="6"/>
      <c r="V514" s="6"/>
      <c r="W514" s="6"/>
      <c r="X514" s="6"/>
      <c r="Y514" s="6"/>
      <c r="Z514" s="6"/>
      <c r="AA514" s="6"/>
      <c r="AB514" s="6" t="s">
        <v>4549</v>
      </c>
    </row>
    <row r="515" spans="1:28">
      <c r="A515" s="6">
        <v>181</v>
      </c>
      <c r="B515" s="6" t="str">
        <f t="shared" ref="B515:B578" si="8">CONCATENATE(C515,D515)</f>
        <v>Delta JunctionVocation Business Education Bldg</v>
      </c>
      <c r="C515" s="6" t="s">
        <v>2033</v>
      </c>
      <c r="D515" s="6" t="s">
        <v>3401</v>
      </c>
      <c r="E515" s="6"/>
      <c r="F515" s="6">
        <v>1</v>
      </c>
      <c r="G515" s="6">
        <v>4900</v>
      </c>
      <c r="H515" s="6">
        <v>1980</v>
      </c>
      <c r="I515" s="6">
        <v>3</v>
      </c>
      <c r="J515" s="6" t="s">
        <v>4541</v>
      </c>
      <c r="K515" s="6">
        <v>9</v>
      </c>
      <c r="L515" s="6" t="s">
        <v>4575</v>
      </c>
      <c r="M515" s="6">
        <v>2</v>
      </c>
      <c r="N515" s="6" t="s">
        <v>4543</v>
      </c>
      <c r="O515" s="6" t="s">
        <v>4944</v>
      </c>
      <c r="P515" s="6" t="s">
        <v>4549</v>
      </c>
      <c r="Q515" s="6" t="s">
        <v>4549</v>
      </c>
      <c r="R515" s="6" t="s">
        <v>4549</v>
      </c>
      <c r="S515" s="6" t="s">
        <v>4549</v>
      </c>
      <c r="T515" s="6"/>
      <c r="U515" s="6"/>
      <c r="V515" s="6" t="s">
        <v>4975</v>
      </c>
      <c r="W515" s="6"/>
      <c r="X515" s="6"/>
      <c r="Y515" s="6"/>
      <c r="Z515" s="6">
        <v>84991</v>
      </c>
      <c r="AA515" s="6"/>
      <c r="AB515" s="6" t="s">
        <v>4549</v>
      </c>
    </row>
    <row r="516" spans="1:28">
      <c r="A516" s="6">
        <v>181</v>
      </c>
      <c r="B516" s="6" t="str">
        <f t="shared" si="8"/>
        <v>Delta JunctionVocational Agriculture Bldg</v>
      </c>
      <c r="C516" s="6" t="s">
        <v>2033</v>
      </c>
      <c r="D516" s="6" t="s">
        <v>3404</v>
      </c>
      <c r="E516" s="6"/>
      <c r="F516" s="6">
        <v>1</v>
      </c>
      <c r="G516" s="6">
        <v>8786</v>
      </c>
      <c r="H516" s="6">
        <v>1981</v>
      </c>
      <c r="I516" s="6">
        <v>3</v>
      </c>
      <c r="J516" s="6" t="s">
        <v>4541</v>
      </c>
      <c r="K516" s="6">
        <v>9</v>
      </c>
      <c r="L516" s="6" t="s">
        <v>4575</v>
      </c>
      <c r="M516" s="6">
        <v>2</v>
      </c>
      <c r="N516" s="6" t="s">
        <v>4543</v>
      </c>
      <c r="O516" s="6" t="s">
        <v>4944</v>
      </c>
      <c r="P516" s="6" t="s">
        <v>4549</v>
      </c>
      <c r="Q516" s="6" t="s">
        <v>4549</v>
      </c>
      <c r="R516" s="6" t="s">
        <v>4549</v>
      </c>
      <c r="S516" s="6" t="s">
        <v>4549</v>
      </c>
      <c r="T516" s="6"/>
      <c r="U516" s="6"/>
      <c r="V516" s="6" t="s">
        <v>4976</v>
      </c>
      <c r="W516" s="6"/>
      <c r="X516" s="6"/>
      <c r="Y516" s="6"/>
      <c r="Z516" s="6">
        <v>62000</v>
      </c>
      <c r="AA516" s="6"/>
      <c r="AB516" s="6" t="s">
        <v>4549</v>
      </c>
    </row>
    <row r="517" spans="1:28">
      <c r="A517" s="6">
        <v>181</v>
      </c>
      <c r="B517" s="6" t="str">
        <f t="shared" si="8"/>
        <v>Delta JunctionWARM STORAGE</v>
      </c>
      <c r="C517" s="6" t="s">
        <v>2033</v>
      </c>
      <c r="D517" s="6" t="s">
        <v>2035</v>
      </c>
      <c r="E517" s="6"/>
      <c r="F517" s="6"/>
      <c r="G517" s="6">
        <v>3360</v>
      </c>
      <c r="H517" s="6">
        <v>1994</v>
      </c>
      <c r="I517" s="6">
        <v>2</v>
      </c>
      <c r="J517" s="6" t="s">
        <v>4582</v>
      </c>
      <c r="K517" s="6">
        <v>8</v>
      </c>
      <c r="L517" s="6" t="s">
        <v>4583</v>
      </c>
      <c r="M517" s="6">
        <v>2</v>
      </c>
      <c r="N517" s="6" t="s">
        <v>4543</v>
      </c>
      <c r="O517" s="6" t="s">
        <v>4585</v>
      </c>
      <c r="P517" s="6" t="s">
        <v>4549</v>
      </c>
      <c r="Q517" s="6" t="s">
        <v>4549</v>
      </c>
      <c r="R517" s="6" t="s">
        <v>4549</v>
      </c>
      <c r="S517" s="6" t="s">
        <v>4549</v>
      </c>
      <c r="T517" s="6"/>
      <c r="U517" s="6"/>
      <c r="V517" s="6"/>
      <c r="W517" s="6"/>
      <c r="X517" s="6"/>
      <c r="Y517" s="6"/>
      <c r="Z517" s="6"/>
      <c r="AA517" s="6"/>
      <c r="AB517" s="6" t="s">
        <v>4549</v>
      </c>
    </row>
    <row r="518" spans="1:28">
      <c r="A518" s="6">
        <v>186</v>
      </c>
      <c r="B518" s="6" t="str">
        <f t="shared" si="8"/>
        <v>DiomedeCity Office Building</v>
      </c>
      <c r="C518" s="6" t="s">
        <v>2040</v>
      </c>
      <c r="D518" s="6" t="s">
        <v>1582</v>
      </c>
      <c r="E518" s="6"/>
      <c r="F518" s="6"/>
      <c r="G518" s="6">
        <v>500</v>
      </c>
      <c r="H518" s="6">
        <v>1981</v>
      </c>
      <c r="I518" s="6">
        <v>6</v>
      </c>
      <c r="J518" s="6" t="s">
        <v>377</v>
      </c>
      <c r="K518" s="6">
        <v>36</v>
      </c>
      <c r="L518" s="6" t="s">
        <v>377</v>
      </c>
      <c r="M518" s="6">
        <v>2</v>
      </c>
      <c r="N518" s="6" t="s">
        <v>4543</v>
      </c>
      <c r="O518" s="6" t="s">
        <v>4977</v>
      </c>
      <c r="P518" s="6" t="s">
        <v>4549</v>
      </c>
      <c r="Q518" s="6" t="s">
        <v>4549</v>
      </c>
      <c r="R518" s="6" t="s">
        <v>4549</v>
      </c>
      <c r="S518" s="6" t="s">
        <v>4549</v>
      </c>
      <c r="T518" s="6"/>
      <c r="U518" s="6"/>
      <c r="V518" s="6"/>
      <c r="W518" s="6"/>
      <c r="X518" s="6"/>
      <c r="Y518" s="6"/>
      <c r="Z518" s="6"/>
      <c r="AA518" s="6"/>
      <c r="AB518" s="6" t="s">
        <v>4549</v>
      </c>
    </row>
    <row r="519" spans="1:28">
      <c r="A519" s="6">
        <v>186</v>
      </c>
      <c r="B519" s="6" t="str">
        <f t="shared" si="8"/>
        <v>DiomedeClinic</v>
      </c>
      <c r="C519" s="6" t="s">
        <v>2040</v>
      </c>
      <c r="D519" s="6" t="s">
        <v>147</v>
      </c>
      <c r="E519" s="6"/>
      <c r="F519" s="6"/>
      <c r="G519" s="6">
        <v>800</v>
      </c>
      <c r="H519" s="6">
        <v>1986</v>
      </c>
      <c r="I519" s="6">
        <v>4</v>
      </c>
      <c r="J519" s="6" t="s">
        <v>4615</v>
      </c>
      <c r="K519" s="6">
        <v>17</v>
      </c>
      <c r="L519" s="6" t="s">
        <v>4644</v>
      </c>
      <c r="M519" s="6">
        <v>2</v>
      </c>
      <c r="N519" s="6" t="s">
        <v>4543</v>
      </c>
      <c r="O519" s="6" t="s">
        <v>4977</v>
      </c>
      <c r="P519" s="6" t="s">
        <v>4549</v>
      </c>
      <c r="Q519" s="6" t="s">
        <v>4549</v>
      </c>
      <c r="R519" s="6" t="s">
        <v>4549</v>
      </c>
      <c r="S519" s="6" t="s">
        <v>4549</v>
      </c>
      <c r="T519" s="6"/>
      <c r="U519" s="6"/>
      <c r="V519" s="6"/>
      <c r="W519" s="6"/>
      <c r="X519" s="6"/>
      <c r="Y519" s="6"/>
      <c r="Z519" s="6"/>
      <c r="AA519" s="6"/>
      <c r="AB519" s="6" t="s">
        <v>4549</v>
      </c>
    </row>
    <row r="520" spans="1:28">
      <c r="A520" s="6">
        <v>186</v>
      </c>
      <c r="B520" s="6" t="str">
        <f t="shared" si="8"/>
        <v>DiomedeDiomede Catholic Church</v>
      </c>
      <c r="C520" s="6" t="s">
        <v>2040</v>
      </c>
      <c r="D520" s="6" t="s">
        <v>2456</v>
      </c>
      <c r="E520" s="6"/>
      <c r="F520" s="6"/>
      <c r="G520" s="6">
        <v>6000</v>
      </c>
      <c r="H520" s="6">
        <v>1979</v>
      </c>
      <c r="I520" s="6">
        <v>3</v>
      </c>
      <c r="J520" s="6" t="s">
        <v>4541</v>
      </c>
      <c r="K520" s="6">
        <v>12</v>
      </c>
      <c r="L520" s="6" t="s">
        <v>4586</v>
      </c>
      <c r="M520" s="6">
        <v>2</v>
      </c>
      <c r="N520" s="6" t="s">
        <v>4543</v>
      </c>
      <c r="O520" s="6" t="s">
        <v>158</v>
      </c>
      <c r="P520" s="6" t="s">
        <v>4549</v>
      </c>
      <c r="Q520" s="6" t="s">
        <v>4549</v>
      </c>
      <c r="R520" s="6" t="s">
        <v>4549</v>
      </c>
      <c r="S520" s="6" t="s">
        <v>4549</v>
      </c>
      <c r="T520" s="6"/>
      <c r="U520" s="6"/>
      <c r="V520" s="6"/>
      <c r="W520" s="6"/>
      <c r="X520" s="6"/>
      <c r="Y520" s="6"/>
      <c r="Z520" s="6"/>
      <c r="AA520" s="6"/>
      <c r="AB520" s="6" t="s">
        <v>4549</v>
      </c>
    </row>
    <row r="521" spans="1:28">
      <c r="A521" s="6">
        <v>186</v>
      </c>
      <c r="B521" s="6" t="str">
        <f t="shared" si="8"/>
        <v>DiomedeDiomede Native Corporation Building</v>
      </c>
      <c r="C521" s="6" t="s">
        <v>2040</v>
      </c>
      <c r="D521" s="6" t="s">
        <v>3037</v>
      </c>
      <c r="E521" s="6"/>
      <c r="F521" s="6"/>
      <c r="G521" s="6">
        <v>320</v>
      </c>
      <c r="H521" s="6">
        <v>1978</v>
      </c>
      <c r="I521" s="6">
        <v>6</v>
      </c>
      <c r="J521" s="6" t="s">
        <v>377</v>
      </c>
      <c r="K521" s="6">
        <v>36</v>
      </c>
      <c r="L521" s="6" t="s">
        <v>377</v>
      </c>
      <c r="M521" s="6">
        <v>2</v>
      </c>
      <c r="N521" s="6" t="s">
        <v>4543</v>
      </c>
      <c r="O521" s="6" t="s">
        <v>4978</v>
      </c>
      <c r="P521" s="6" t="s">
        <v>4549</v>
      </c>
      <c r="Q521" s="6" t="s">
        <v>4549</v>
      </c>
      <c r="R521" s="6" t="s">
        <v>4549</v>
      </c>
      <c r="S521" s="6" t="s">
        <v>4549</v>
      </c>
      <c r="T521" s="6"/>
      <c r="U521" s="6"/>
      <c r="V521" s="6"/>
      <c r="W521" s="6"/>
      <c r="X521" s="6"/>
      <c r="Y521" s="6"/>
      <c r="Z521" s="6"/>
      <c r="AA521" s="6"/>
      <c r="AB521" s="6" t="s">
        <v>4549</v>
      </c>
    </row>
    <row r="522" spans="1:28">
      <c r="A522" s="6">
        <v>186</v>
      </c>
      <c r="B522" s="6" t="str">
        <f t="shared" si="8"/>
        <v>DiomedeDiomede Native Store</v>
      </c>
      <c r="C522" s="6" t="s">
        <v>2040</v>
      </c>
      <c r="D522" s="6" t="s">
        <v>2196</v>
      </c>
      <c r="E522" s="6"/>
      <c r="F522" s="6"/>
      <c r="G522" s="6">
        <v>1296</v>
      </c>
      <c r="H522" s="6">
        <v>1975</v>
      </c>
      <c r="I522" s="6">
        <v>7</v>
      </c>
      <c r="J522" s="6" t="s">
        <v>4578</v>
      </c>
      <c r="K522" s="6">
        <v>25</v>
      </c>
      <c r="L522" s="6" t="s">
        <v>4579</v>
      </c>
      <c r="M522" s="6">
        <v>2</v>
      </c>
      <c r="N522" s="6" t="s">
        <v>4543</v>
      </c>
      <c r="O522" s="6" t="s">
        <v>4580</v>
      </c>
      <c r="P522" s="6" t="s">
        <v>4549</v>
      </c>
      <c r="Q522" s="6" t="s">
        <v>4549</v>
      </c>
      <c r="R522" s="6" t="s">
        <v>4549</v>
      </c>
      <c r="S522" s="6" t="s">
        <v>4549</v>
      </c>
      <c r="T522" s="6"/>
      <c r="U522" s="6"/>
      <c r="V522" s="6"/>
      <c r="W522" s="6"/>
      <c r="X522" s="6"/>
      <c r="Y522" s="6"/>
      <c r="Z522" s="6"/>
      <c r="AA522" s="6"/>
      <c r="AB522" s="6" t="s">
        <v>4549</v>
      </c>
    </row>
    <row r="523" spans="1:28">
      <c r="A523" s="6">
        <v>186</v>
      </c>
      <c r="B523" s="6" t="str">
        <f t="shared" si="8"/>
        <v>DiomedeElem. School Building</v>
      </c>
      <c r="C523" s="6" t="s">
        <v>2040</v>
      </c>
      <c r="D523" s="6" t="s">
        <v>3407</v>
      </c>
      <c r="E523" s="6"/>
      <c r="F523" s="6"/>
      <c r="G523" s="6">
        <v>6026</v>
      </c>
      <c r="H523" s="6">
        <v>2011</v>
      </c>
      <c r="I523" s="6">
        <v>3</v>
      </c>
      <c r="J523" s="6" t="s">
        <v>4541</v>
      </c>
      <c r="K523" s="6">
        <v>9</v>
      </c>
      <c r="L523" s="6" t="s">
        <v>4575</v>
      </c>
      <c r="M523" s="6">
        <v>2</v>
      </c>
      <c r="N523" s="6" t="s">
        <v>4543</v>
      </c>
      <c r="O523" s="6" t="s">
        <v>4776</v>
      </c>
      <c r="P523" s="6" t="s">
        <v>4549</v>
      </c>
      <c r="Q523" s="6" t="s">
        <v>4549</v>
      </c>
      <c r="R523" s="6" t="s">
        <v>4549</v>
      </c>
      <c r="S523" s="6" t="s">
        <v>4549</v>
      </c>
      <c r="T523" s="6"/>
      <c r="U523" s="6"/>
      <c r="V523" s="6" t="s">
        <v>4979</v>
      </c>
      <c r="W523" s="6"/>
      <c r="X523" s="6"/>
      <c r="Y523" s="6"/>
      <c r="Z523" s="6"/>
      <c r="AA523" s="144">
        <v>115682</v>
      </c>
      <c r="AB523" s="6" t="s">
        <v>4549</v>
      </c>
    </row>
    <row r="524" spans="1:28">
      <c r="A524" s="6">
        <v>186</v>
      </c>
      <c r="B524" s="6" t="str">
        <f t="shared" si="8"/>
        <v>DiomedeHigh School Building</v>
      </c>
      <c r="C524" s="6" t="s">
        <v>2040</v>
      </c>
      <c r="D524" s="6" t="s">
        <v>3408</v>
      </c>
      <c r="E524" s="6"/>
      <c r="F524" s="6"/>
      <c r="G524" s="6">
        <v>8880</v>
      </c>
      <c r="H524" s="6">
        <v>2011</v>
      </c>
      <c r="I524" s="6">
        <v>3</v>
      </c>
      <c r="J524" s="6" t="s">
        <v>4541</v>
      </c>
      <c r="K524" s="6">
        <v>9</v>
      </c>
      <c r="L524" s="6" t="s">
        <v>4575</v>
      </c>
      <c r="M524" s="6">
        <v>2</v>
      </c>
      <c r="N524" s="6" t="s">
        <v>4543</v>
      </c>
      <c r="O524" s="6" t="s">
        <v>4776</v>
      </c>
      <c r="P524" s="6" t="s">
        <v>4549</v>
      </c>
      <c r="Q524" s="6" t="s">
        <v>4549</v>
      </c>
      <c r="R524" s="6" t="s">
        <v>4549</v>
      </c>
      <c r="S524" s="6" t="s">
        <v>4549</v>
      </c>
      <c r="T524" s="6"/>
      <c r="U524" s="6"/>
      <c r="V524" s="6"/>
      <c r="W524" s="6"/>
      <c r="X524" s="6"/>
      <c r="Y524" s="6"/>
      <c r="Z524" s="6"/>
      <c r="AA524" s="6"/>
      <c r="AB524" s="6" t="s">
        <v>4549</v>
      </c>
    </row>
    <row r="525" spans="1:28">
      <c r="A525" s="6">
        <v>186</v>
      </c>
      <c r="B525" s="6" t="str">
        <f t="shared" si="8"/>
        <v>DiomedeMechanical Building</v>
      </c>
      <c r="C525" s="6" t="s">
        <v>2040</v>
      </c>
      <c r="D525" s="6" t="s">
        <v>2636</v>
      </c>
      <c r="E525" s="6"/>
      <c r="F525" s="6"/>
      <c r="G525" s="6">
        <v>1540</v>
      </c>
      <c r="H525" s="6">
        <v>2011</v>
      </c>
      <c r="I525" s="6">
        <v>9</v>
      </c>
      <c r="J525" s="6" t="s">
        <v>1500</v>
      </c>
      <c r="K525" s="6">
        <v>35</v>
      </c>
      <c r="L525" s="6" t="s">
        <v>4562</v>
      </c>
      <c r="M525" s="6">
        <v>2</v>
      </c>
      <c r="N525" s="6" t="s">
        <v>4543</v>
      </c>
      <c r="O525" s="6" t="s">
        <v>4776</v>
      </c>
      <c r="P525" s="6" t="s">
        <v>4549</v>
      </c>
      <c r="Q525" s="6" t="s">
        <v>4549</v>
      </c>
      <c r="R525" s="6" t="s">
        <v>4549</v>
      </c>
      <c r="S525" s="6" t="s">
        <v>4549</v>
      </c>
      <c r="T525" s="6"/>
      <c r="U525" s="6"/>
      <c r="V525" s="6"/>
      <c r="W525" s="6"/>
      <c r="X525" s="6"/>
      <c r="Y525" s="6"/>
      <c r="Z525" s="6"/>
      <c r="AA525" s="6"/>
      <c r="AB525" s="6" t="s">
        <v>4549</v>
      </c>
    </row>
    <row r="526" spans="1:28">
      <c r="A526" s="6">
        <v>186</v>
      </c>
      <c r="B526" s="6" t="str">
        <f t="shared" si="8"/>
        <v>DiomedeNative Village of Diomede Office</v>
      </c>
      <c r="C526" s="6" t="s">
        <v>2040</v>
      </c>
      <c r="D526" s="6" t="s">
        <v>3038</v>
      </c>
      <c r="E526" s="6"/>
      <c r="F526" s="6"/>
      <c r="G526" s="6">
        <v>840</v>
      </c>
      <c r="H526" s="6">
        <v>2000</v>
      </c>
      <c r="I526" s="6">
        <v>6</v>
      </c>
      <c r="J526" s="6" t="s">
        <v>377</v>
      </c>
      <c r="K526" s="6">
        <v>36</v>
      </c>
      <c r="L526" s="6" t="s">
        <v>377</v>
      </c>
      <c r="M526" s="6">
        <v>2</v>
      </c>
      <c r="N526" s="6" t="s">
        <v>4543</v>
      </c>
      <c r="O526" s="6" t="s">
        <v>4980</v>
      </c>
      <c r="P526" s="6" t="s">
        <v>4549</v>
      </c>
      <c r="Q526" s="6" t="s">
        <v>4549</v>
      </c>
      <c r="R526" s="6" t="s">
        <v>4549</v>
      </c>
      <c r="S526" s="6" t="s">
        <v>4549</v>
      </c>
      <c r="T526" s="6"/>
      <c r="U526" s="6"/>
      <c r="V526" s="6"/>
      <c r="W526" s="6"/>
      <c r="X526" s="6"/>
      <c r="Y526" s="6"/>
      <c r="Z526" s="6"/>
      <c r="AA526" s="6"/>
      <c r="AB526" s="6" t="s">
        <v>4549</v>
      </c>
    </row>
    <row r="527" spans="1:28">
      <c r="A527" s="6">
        <v>186</v>
      </c>
      <c r="B527" s="6" t="str">
        <f t="shared" si="8"/>
        <v>DiomedePower Plant</v>
      </c>
      <c r="C527" s="6" t="s">
        <v>2040</v>
      </c>
      <c r="D527" s="6" t="s">
        <v>164</v>
      </c>
      <c r="E527" s="6"/>
      <c r="F527" s="6"/>
      <c r="G527" s="6"/>
      <c r="H527" s="6">
        <v>1995</v>
      </c>
      <c r="I527" s="6">
        <v>8</v>
      </c>
      <c r="J527" s="6" t="s">
        <v>4555</v>
      </c>
      <c r="K527" s="6">
        <v>31</v>
      </c>
      <c r="L527" s="6" t="s">
        <v>4592</v>
      </c>
      <c r="M527" s="6">
        <v>3</v>
      </c>
      <c r="N527" s="6" t="s">
        <v>4570</v>
      </c>
      <c r="O527" s="6" t="s">
        <v>4977</v>
      </c>
      <c r="P527" s="6" t="s">
        <v>4549</v>
      </c>
      <c r="Q527" s="6" t="s">
        <v>4549</v>
      </c>
      <c r="R527" s="6" t="s">
        <v>4549</v>
      </c>
      <c r="S527" s="6" t="s">
        <v>4549</v>
      </c>
      <c r="T527" s="6"/>
      <c r="U527" s="6"/>
      <c r="V527" s="6"/>
      <c r="W527" s="6"/>
      <c r="X527" s="6"/>
      <c r="Y527" s="6"/>
      <c r="Z527" s="6"/>
      <c r="AA527" s="6"/>
      <c r="AB527" s="6" t="s">
        <v>4549</v>
      </c>
    </row>
    <row r="528" spans="1:28">
      <c r="A528" s="6">
        <v>186</v>
      </c>
      <c r="B528" s="6" t="str">
        <f t="shared" si="8"/>
        <v>DiomedeRecreation Building</v>
      </c>
      <c r="C528" s="6" t="s">
        <v>2040</v>
      </c>
      <c r="D528" s="6" t="s">
        <v>2457</v>
      </c>
      <c r="E528" s="6"/>
      <c r="F528" s="6"/>
      <c r="G528" s="6">
        <v>2000</v>
      </c>
      <c r="H528" s="6">
        <v>1978</v>
      </c>
      <c r="I528" s="6">
        <v>9</v>
      </c>
      <c r="J528" s="6" t="s">
        <v>1500</v>
      </c>
      <c r="K528" s="6">
        <v>35</v>
      </c>
      <c r="L528" s="6" t="s">
        <v>4562</v>
      </c>
      <c r="M528" s="6">
        <v>2</v>
      </c>
      <c r="N528" s="6" t="s">
        <v>4543</v>
      </c>
      <c r="O528" s="6" t="s">
        <v>4977</v>
      </c>
      <c r="P528" s="6" t="s">
        <v>4549</v>
      </c>
      <c r="Q528" s="6" t="s">
        <v>4549</v>
      </c>
      <c r="R528" s="6" t="s">
        <v>4549</v>
      </c>
      <c r="S528" s="6" t="s">
        <v>4549</v>
      </c>
      <c r="T528" s="6"/>
      <c r="U528" s="6"/>
      <c r="V528" s="6"/>
      <c r="W528" s="6"/>
      <c r="X528" s="6"/>
      <c r="Y528" s="6"/>
      <c r="Z528" s="6"/>
      <c r="AA528" s="6"/>
      <c r="AB528" s="6" t="s">
        <v>4549</v>
      </c>
    </row>
    <row r="529" spans="1:28">
      <c r="A529" s="6">
        <v>186</v>
      </c>
      <c r="B529" s="6" t="str">
        <f t="shared" si="8"/>
        <v>DiomedeShack</v>
      </c>
      <c r="C529" s="6" t="s">
        <v>2040</v>
      </c>
      <c r="D529" s="6" t="s">
        <v>2041</v>
      </c>
      <c r="E529" s="6"/>
      <c r="F529" s="6"/>
      <c r="G529" s="6">
        <v>240</v>
      </c>
      <c r="H529" s="6">
        <v>1993</v>
      </c>
      <c r="I529" s="6">
        <v>2</v>
      </c>
      <c r="J529" s="6" t="s">
        <v>4582</v>
      </c>
      <c r="K529" s="6">
        <v>8</v>
      </c>
      <c r="L529" s="6" t="s">
        <v>4583</v>
      </c>
      <c r="M529" s="6">
        <v>2</v>
      </c>
      <c r="N529" s="6" t="s">
        <v>4543</v>
      </c>
      <c r="O529" s="6" t="s">
        <v>4980</v>
      </c>
      <c r="P529" s="6" t="s">
        <v>4549</v>
      </c>
      <c r="Q529" s="6" t="s">
        <v>4549</v>
      </c>
      <c r="R529" s="6" t="s">
        <v>4549</v>
      </c>
      <c r="S529" s="6" t="s">
        <v>4549</v>
      </c>
      <c r="T529" s="6"/>
      <c r="U529" s="6"/>
      <c r="V529" s="6"/>
      <c r="W529" s="6"/>
      <c r="X529" s="6"/>
      <c r="Y529" s="6"/>
      <c r="Z529" s="6"/>
      <c r="AA529" s="6"/>
      <c r="AB529" s="6" t="s">
        <v>4549</v>
      </c>
    </row>
    <row r="530" spans="1:28">
      <c r="A530" s="6">
        <v>186</v>
      </c>
      <c r="B530" s="6" t="str">
        <f t="shared" si="8"/>
        <v>DiomedeStorage Building</v>
      </c>
      <c r="C530" s="6" t="s">
        <v>2040</v>
      </c>
      <c r="D530" s="6" t="s">
        <v>233</v>
      </c>
      <c r="E530" s="6"/>
      <c r="F530" s="6"/>
      <c r="G530" s="6">
        <v>420</v>
      </c>
      <c r="H530" s="6">
        <v>2011</v>
      </c>
      <c r="I530" s="6">
        <v>2</v>
      </c>
      <c r="J530" s="6" t="s">
        <v>4582</v>
      </c>
      <c r="K530" s="6">
        <v>8</v>
      </c>
      <c r="L530" s="6" t="s">
        <v>4583</v>
      </c>
      <c r="M530" s="6">
        <v>2</v>
      </c>
      <c r="N530" s="6" t="s">
        <v>4543</v>
      </c>
      <c r="O530" s="6" t="s">
        <v>4776</v>
      </c>
      <c r="P530" s="6" t="s">
        <v>4549</v>
      </c>
      <c r="Q530" s="6" t="s">
        <v>4549</v>
      </c>
      <c r="R530" s="6" t="s">
        <v>4549</v>
      </c>
      <c r="S530" s="6" t="s">
        <v>4549</v>
      </c>
      <c r="T530" s="6"/>
      <c r="U530" s="6"/>
      <c r="V530" s="6"/>
      <c r="W530" s="6"/>
      <c r="X530" s="6"/>
      <c r="Y530" s="6"/>
      <c r="Z530" s="6"/>
      <c r="AA530" s="6"/>
      <c r="AB530" s="6" t="s">
        <v>4549</v>
      </c>
    </row>
    <row r="531" spans="1:28">
      <c r="A531" s="6">
        <v>186</v>
      </c>
      <c r="B531" s="6" t="str">
        <f t="shared" si="8"/>
        <v>DiomedeUtility Office</v>
      </c>
      <c r="C531" s="6" t="s">
        <v>2040</v>
      </c>
      <c r="D531" s="6" t="s">
        <v>911</v>
      </c>
      <c r="E531" s="6"/>
      <c r="F531" s="6"/>
      <c r="G531" s="6">
        <v>240</v>
      </c>
      <c r="H531" s="6">
        <v>1999</v>
      </c>
      <c r="I531" s="6">
        <v>6</v>
      </c>
      <c r="J531" s="6" t="s">
        <v>377</v>
      </c>
      <c r="K531" s="6">
        <v>36</v>
      </c>
      <c r="L531" s="6" t="s">
        <v>377</v>
      </c>
      <c r="M531" s="6">
        <v>2</v>
      </c>
      <c r="N531" s="6" t="s">
        <v>4543</v>
      </c>
      <c r="O531" s="6" t="s">
        <v>4977</v>
      </c>
      <c r="P531" s="6" t="s">
        <v>4549</v>
      </c>
      <c r="Q531" s="6" t="s">
        <v>4549</v>
      </c>
      <c r="R531" s="6" t="s">
        <v>4549</v>
      </c>
      <c r="S531" s="6" t="s">
        <v>4549</v>
      </c>
      <c r="T531" s="6"/>
      <c r="U531" s="6"/>
      <c r="V531" s="6"/>
      <c r="W531" s="6"/>
      <c r="X531" s="6"/>
      <c r="Y531" s="6"/>
      <c r="Z531" s="6"/>
      <c r="AA531" s="6"/>
      <c r="AB531" s="6" t="s">
        <v>4549</v>
      </c>
    </row>
    <row r="532" spans="1:28">
      <c r="A532" s="6">
        <v>186</v>
      </c>
      <c r="B532" s="6" t="str">
        <f t="shared" si="8"/>
        <v>DiomedeWater Treatment Plant</v>
      </c>
      <c r="C532" s="6" t="s">
        <v>2040</v>
      </c>
      <c r="D532" s="6" t="s">
        <v>66</v>
      </c>
      <c r="E532" s="6"/>
      <c r="F532" s="6"/>
      <c r="G532" s="6">
        <v>800</v>
      </c>
      <c r="H532" s="6">
        <v>1988</v>
      </c>
      <c r="I532" s="6">
        <v>8</v>
      </c>
      <c r="J532" s="6" t="s">
        <v>4555</v>
      </c>
      <c r="K532" s="6">
        <v>31</v>
      </c>
      <c r="L532" s="6" t="s">
        <v>4592</v>
      </c>
      <c r="M532" s="6">
        <v>2</v>
      </c>
      <c r="N532" s="6" t="s">
        <v>4543</v>
      </c>
      <c r="O532" s="6" t="s">
        <v>4977</v>
      </c>
      <c r="P532" s="6" t="s">
        <v>4549</v>
      </c>
      <c r="Q532" s="6" t="s">
        <v>4549</v>
      </c>
      <c r="R532" s="6" t="s">
        <v>4549</v>
      </c>
      <c r="S532" s="6" t="s">
        <v>4549</v>
      </c>
      <c r="T532" s="6"/>
      <c r="U532" s="6"/>
      <c r="V532" s="6"/>
      <c r="W532" s="6"/>
      <c r="X532" s="6"/>
      <c r="Y532" s="6"/>
      <c r="Z532" s="6"/>
      <c r="AA532" s="6"/>
      <c r="AB532" s="6" t="s">
        <v>4549</v>
      </c>
    </row>
    <row r="533" spans="1:28">
      <c r="A533" s="6">
        <v>187</v>
      </c>
      <c r="B533" s="6" t="str">
        <f t="shared" si="8"/>
        <v>Dot LakeDot Lake Chapel</v>
      </c>
      <c r="C533" s="6" t="s">
        <v>863</v>
      </c>
      <c r="D533" s="6" t="s">
        <v>2458</v>
      </c>
      <c r="E533" s="6" t="s">
        <v>4981</v>
      </c>
      <c r="F533" s="6">
        <v>1</v>
      </c>
      <c r="G533" s="6">
        <v>480</v>
      </c>
      <c r="H533" s="6">
        <v>1949</v>
      </c>
      <c r="I533" s="6">
        <v>3</v>
      </c>
      <c r="J533" s="6" t="s">
        <v>4541</v>
      </c>
      <c r="K533" s="6">
        <v>12</v>
      </c>
      <c r="L533" s="6" t="s">
        <v>4586</v>
      </c>
      <c r="M533" s="6">
        <v>2</v>
      </c>
      <c r="N533" s="6" t="s">
        <v>4543</v>
      </c>
      <c r="O533" s="6" t="s">
        <v>4982</v>
      </c>
      <c r="P533" s="6" t="s">
        <v>4549</v>
      </c>
      <c r="Q533" s="6" t="s">
        <v>4549</v>
      </c>
      <c r="R533" s="6" t="s">
        <v>4549</v>
      </c>
      <c r="S533" s="6" t="s">
        <v>4549</v>
      </c>
      <c r="T533" s="6"/>
      <c r="U533" s="6"/>
      <c r="V533" s="6" t="s">
        <v>4983</v>
      </c>
      <c r="W533" s="6"/>
      <c r="X533" s="6"/>
      <c r="Y533" s="144">
        <v>700</v>
      </c>
      <c r="Z533" s="6"/>
      <c r="AA533" s="144">
        <v>180</v>
      </c>
      <c r="AB533" s="6" t="s">
        <v>4549</v>
      </c>
    </row>
    <row r="534" spans="1:28">
      <c r="A534" s="6">
        <v>187</v>
      </c>
      <c r="B534" s="6" t="str">
        <f t="shared" si="8"/>
        <v>Dot LakeDot Lake School</v>
      </c>
      <c r="C534" s="6" t="s">
        <v>863</v>
      </c>
      <c r="D534" s="6" t="s">
        <v>3409</v>
      </c>
      <c r="E534" s="6" t="s">
        <v>4984</v>
      </c>
      <c r="F534" s="6">
        <v>1</v>
      </c>
      <c r="G534" s="6">
        <v>11330</v>
      </c>
      <c r="H534" s="6">
        <v>1984</v>
      </c>
      <c r="I534" s="6">
        <v>3</v>
      </c>
      <c r="J534" s="6" t="s">
        <v>4541</v>
      </c>
      <c r="K534" s="6">
        <v>9</v>
      </c>
      <c r="L534" s="6" t="s">
        <v>4575</v>
      </c>
      <c r="M534" s="6">
        <v>2</v>
      </c>
      <c r="N534" s="6" t="s">
        <v>4543</v>
      </c>
      <c r="O534" s="6" t="s">
        <v>4985</v>
      </c>
      <c r="P534" s="6" t="s">
        <v>4549</v>
      </c>
      <c r="Q534" s="6" t="s">
        <v>4549</v>
      </c>
      <c r="R534" s="6" t="s">
        <v>4549</v>
      </c>
      <c r="S534" s="6" t="s">
        <v>4549</v>
      </c>
      <c r="T534" s="6"/>
      <c r="U534" s="6"/>
      <c r="V534" s="6"/>
      <c r="W534" s="6"/>
      <c r="X534" s="6"/>
      <c r="Y534" s="144">
        <v>35930.89</v>
      </c>
      <c r="Z534" s="6">
        <v>25558.32</v>
      </c>
      <c r="AA534" s="6"/>
      <c r="AB534" s="6" t="s">
        <v>4549</v>
      </c>
    </row>
    <row r="535" spans="1:28">
      <c r="A535" s="6">
        <v>187</v>
      </c>
      <c r="B535" s="6" t="str">
        <f t="shared" si="8"/>
        <v>Dot LakeHockey  Shed</v>
      </c>
      <c r="C535" s="6" t="s">
        <v>863</v>
      </c>
      <c r="D535" s="6" t="s">
        <v>4986</v>
      </c>
      <c r="E535" s="6"/>
      <c r="F535" s="6">
        <v>1</v>
      </c>
      <c r="G535" s="6">
        <v>640</v>
      </c>
      <c r="H535" s="6">
        <v>1975</v>
      </c>
      <c r="I535" s="6">
        <v>9</v>
      </c>
      <c r="J535" s="6" t="s">
        <v>1500</v>
      </c>
      <c r="K535" s="6">
        <v>33</v>
      </c>
      <c r="L535" s="6" t="s">
        <v>4954</v>
      </c>
      <c r="M535" s="6">
        <v>2</v>
      </c>
      <c r="N535" s="6" t="s">
        <v>4543</v>
      </c>
      <c r="O535" s="6" t="s">
        <v>4985</v>
      </c>
      <c r="P535" s="6" t="s">
        <v>4549</v>
      </c>
      <c r="Q535" s="6" t="s">
        <v>4549</v>
      </c>
      <c r="R535" s="6" t="s">
        <v>4549</v>
      </c>
      <c r="S535" s="6" t="s">
        <v>4549</v>
      </c>
      <c r="T535" s="6"/>
      <c r="U535" s="6"/>
      <c r="V535" s="6"/>
      <c r="W535" s="6"/>
      <c r="X535" s="6"/>
      <c r="Y535" s="6"/>
      <c r="Z535" s="6"/>
      <c r="AA535" s="6"/>
      <c r="AB535" s="6" t="s">
        <v>4549</v>
      </c>
    </row>
    <row r="536" spans="1:28">
      <c r="A536" s="6">
        <v>187</v>
      </c>
      <c r="B536" s="6" t="str">
        <f t="shared" si="8"/>
        <v>Dot LakePost Office</v>
      </c>
      <c r="C536" s="6" t="s">
        <v>863</v>
      </c>
      <c r="D536" s="6" t="s">
        <v>37</v>
      </c>
      <c r="E536" s="6" t="s">
        <v>4987</v>
      </c>
      <c r="F536" s="6">
        <v>1</v>
      </c>
      <c r="G536" s="6">
        <v>1000</v>
      </c>
      <c r="H536" s="6"/>
      <c r="I536" s="6">
        <v>8</v>
      </c>
      <c r="J536" s="6" t="s">
        <v>4555</v>
      </c>
      <c r="K536" s="6">
        <v>31</v>
      </c>
      <c r="L536" s="6" t="s">
        <v>4592</v>
      </c>
      <c r="M536" s="6">
        <v>2</v>
      </c>
      <c r="N536" s="6" t="s">
        <v>4543</v>
      </c>
      <c r="O536" s="6" t="s">
        <v>4988</v>
      </c>
      <c r="P536" s="6" t="s">
        <v>4549</v>
      </c>
      <c r="Q536" s="6" t="s">
        <v>4549</v>
      </c>
      <c r="R536" s="6" t="s">
        <v>4549</v>
      </c>
      <c r="S536" s="6" t="s">
        <v>4549</v>
      </c>
      <c r="T536" s="6"/>
      <c r="U536" s="6"/>
      <c r="V536" s="6"/>
      <c r="W536" s="6"/>
      <c r="X536" s="6"/>
      <c r="Y536" s="6"/>
      <c r="Z536" s="6"/>
      <c r="AA536" s="6"/>
      <c r="AB536" s="6" t="s">
        <v>4549</v>
      </c>
    </row>
    <row r="537" spans="1:28">
      <c r="A537" s="6">
        <v>188</v>
      </c>
      <c r="B537" s="6" t="str">
        <f t="shared" si="8"/>
        <v>Dot Lake VillageHealth Clinic/Community Hall</v>
      </c>
      <c r="C537" s="6" t="s">
        <v>2459</v>
      </c>
      <c r="D537" s="6" t="s">
        <v>2460</v>
      </c>
      <c r="E537" s="6"/>
      <c r="F537" s="6">
        <v>1</v>
      </c>
      <c r="G537" s="6">
        <v>4400</v>
      </c>
      <c r="H537" s="6">
        <v>1971</v>
      </c>
      <c r="I537" s="6">
        <v>9</v>
      </c>
      <c r="J537" s="6" t="s">
        <v>1500</v>
      </c>
      <c r="K537" s="6">
        <v>34</v>
      </c>
      <c r="L537" s="6" t="s">
        <v>4551</v>
      </c>
      <c r="M537" s="6">
        <v>2</v>
      </c>
      <c r="N537" s="6" t="s">
        <v>4543</v>
      </c>
      <c r="O537" s="6" t="s">
        <v>4989</v>
      </c>
      <c r="P537" s="6" t="s">
        <v>4549</v>
      </c>
      <c r="Q537" s="6" t="s">
        <v>4549</v>
      </c>
      <c r="R537" s="6" t="s">
        <v>4549</v>
      </c>
      <c r="S537" s="6" t="s">
        <v>4549</v>
      </c>
      <c r="T537" s="6"/>
      <c r="U537" s="6"/>
      <c r="V537" s="6" t="s">
        <v>4990</v>
      </c>
      <c r="W537" s="6"/>
      <c r="X537" s="6"/>
      <c r="Y537" s="144">
        <v>10148.92</v>
      </c>
      <c r="Z537" s="6">
        <v>16129</v>
      </c>
      <c r="AA537" s="144">
        <v>2837.45</v>
      </c>
      <c r="AB537" s="6" t="s">
        <v>4549</v>
      </c>
    </row>
    <row r="538" spans="1:28">
      <c r="A538" s="6">
        <v>188</v>
      </c>
      <c r="B538" s="6" t="str">
        <f t="shared" si="8"/>
        <v>Dot Lake VillageVillage council Office</v>
      </c>
      <c r="C538" s="6" t="s">
        <v>2459</v>
      </c>
      <c r="D538" s="6" t="s">
        <v>3039</v>
      </c>
      <c r="E538" s="6"/>
      <c r="F538" s="6">
        <v>1</v>
      </c>
      <c r="G538" s="6">
        <v>1500</v>
      </c>
      <c r="H538" s="6">
        <v>2000</v>
      </c>
      <c r="I538" s="6">
        <v>6</v>
      </c>
      <c r="J538" s="6" t="s">
        <v>377</v>
      </c>
      <c r="K538" s="6">
        <v>36</v>
      </c>
      <c r="L538" s="6" t="s">
        <v>377</v>
      </c>
      <c r="M538" s="6">
        <v>2</v>
      </c>
      <c r="N538" s="6" t="s">
        <v>4543</v>
      </c>
      <c r="O538" s="6" t="s">
        <v>4989</v>
      </c>
      <c r="P538" s="6" t="s">
        <v>4549</v>
      </c>
      <c r="Q538" s="6" t="s">
        <v>4549</v>
      </c>
      <c r="R538" s="6" t="s">
        <v>4549</v>
      </c>
      <c r="S538" s="6" t="s">
        <v>4549</v>
      </c>
      <c r="T538" s="6"/>
      <c r="U538" s="6"/>
      <c r="V538" s="6" t="s">
        <v>4991</v>
      </c>
      <c r="W538" s="6"/>
      <c r="X538" s="6"/>
      <c r="Y538" s="144">
        <v>7190.7</v>
      </c>
      <c r="Z538" s="6">
        <v>8210</v>
      </c>
      <c r="AA538" s="144">
        <v>4003.25</v>
      </c>
      <c r="AB538" s="6" t="s">
        <v>4549</v>
      </c>
    </row>
    <row r="539" spans="1:28">
      <c r="A539" s="6">
        <v>190</v>
      </c>
      <c r="B539" s="6" t="str">
        <f t="shared" si="8"/>
        <v>Dry CreekHangar/Community Bldg</v>
      </c>
      <c r="C539" s="6" t="s">
        <v>2461</v>
      </c>
      <c r="D539" s="6" t="s">
        <v>2462</v>
      </c>
      <c r="E539" s="6"/>
      <c r="F539" s="6">
        <v>1</v>
      </c>
      <c r="G539" s="6">
        <v>2250</v>
      </c>
      <c r="H539" s="6"/>
      <c r="I539" s="6">
        <v>9</v>
      </c>
      <c r="J539" s="6" t="s">
        <v>1500</v>
      </c>
      <c r="K539" s="6">
        <v>32</v>
      </c>
      <c r="L539" s="6" t="s">
        <v>4805</v>
      </c>
      <c r="M539" s="6">
        <v>2</v>
      </c>
      <c r="N539" s="6" t="s">
        <v>4543</v>
      </c>
      <c r="O539" s="6"/>
      <c r="P539" s="6" t="s">
        <v>4549</v>
      </c>
      <c r="Q539" s="6" t="s">
        <v>4549</v>
      </c>
      <c r="R539" s="6" t="s">
        <v>4549</v>
      </c>
      <c r="S539" s="6" t="s">
        <v>4549</v>
      </c>
      <c r="T539" s="6"/>
      <c r="U539" s="6"/>
      <c r="V539" s="6"/>
      <c r="W539" s="6"/>
      <c r="X539" s="6"/>
      <c r="Y539" s="6"/>
      <c r="Z539" s="6"/>
      <c r="AA539" s="6"/>
      <c r="AB539" s="6" t="s">
        <v>4549</v>
      </c>
    </row>
    <row r="540" spans="1:28">
      <c r="A540" s="6">
        <v>190</v>
      </c>
      <c r="B540" s="6" t="str">
        <f t="shared" si="8"/>
        <v>Dry CreekKiln</v>
      </c>
      <c r="C540" s="6" t="s">
        <v>2461</v>
      </c>
      <c r="D540" s="6" t="s">
        <v>2692</v>
      </c>
      <c r="E540" s="6"/>
      <c r="F540" s="6">
        <v>1</v>
      </c>
      <c r="G540" s="6">
        <v>1800</v>
      </c>
      <c r="H540" s="6">
        <v>2000</v>
      </c>
      <c r="I540" s="6">
        <v>9</v>
      </c>
      <c r="J540" s="6" t="s">
        <v>1500</v>
      </c>
      <c r="K540" s="6">
        <v>35</v>
      </c>
      <c r="L540" s="6" t="s">
        <v>4562</v>
      </c>
      <c r="M540" s="6">
        <v>4</v>
      </c>
      <c r="N540" s="6" t="s">
        <v>4584</v>
      </c>
      <c r="O540" s="6" t="s">
        <v>4992</v>
      </c>
      <c r="P540" s="6" t="s">
        <v>4549</v>
      </c>
      <c r="Q540" s="6" t="s">
        <v>4549</v>
      </c>
      <c r="R540" s="6" t="s">
        <v>4549</v>
      </c>
      <c r="S540" s="6" t="s">
        <v>4549</v>
      </c>
      <c r="T540" s="6"/>
      <c r="U540" s="6"/>
      <c r="V540" s="6"/>
      <c r="W540" s="6"/>
      <c r="X540" s="6"/>
      <c r="Y540" s="6"/>
      <c r="Z540" s="6"/>
      <c r="AA540" s="6"/>
      <c r="AB540" s="6" t="s">
        <v>4549</v>
      </c>
    </row>
    <row r="541" spans="1:28">
      <c r="A541" s="6">
        <v>190</v>
      </c>
      <c r="B541" s="6" t="str">
        <f t="shared" si="8"/>
        <v>Dry CreekLogging and Milling Associates Shop offices and lumber storage</v>
      </c>
      <c r="C541" s="6" t="s">
        <v>2461</v>
      </c>
      <c r="D541" s="6" t="s">
        <v>3040</v>
      </c>
      <c r="E541" s="6" t="s">
        <v>4993</v>
      </c>
      <c r="F541" s="6">
        <v>1</v>
      </c>
      <c r="G541" s="6"/>
      <c r="H541" s="6"/>
      <c r="I541" s="6">
        <v>7</v>
      </c>
      <c r="J541" s="6" t="s">
        <v>4578</v>
      </c>
      <c r="K541" s="6">
        <v>26</v>
      </c>
      <c r="L541" s="6" t="s">
        <v>2194</v>
      </c>
      <c r="M541" s="6">
        <v>3</v>
      </c>
      <c r="N541" s="6" t="s">
        <v>4570</v>
      </c>
      <c r="O541" s="6" t="s">
        <v>4994</v>
      </c>
      <c r="P541" s="6" t="s">
        <v>4549</v>
      </c>
      <c r="Q541" s="6" t="s">
        <v>4549</v>
      </c>
      <c r="R541" s="6" t="s">
        <v>4549</v>
      </c>
      <c r="S541" s="6" t="s">
        <v>4549</v>
      </c>
      <c r="T541" s="6"/>
      <c r="U541" s="6"/>
      <c r="V541" s="6" t="s">
        <v>4995</v>
      </c>
      <c r="W541" s="6"/>
      <c r="X541" s="6" t="s">
        <v>4996</v>
      </c>
      <c r="Y541" s="144">
        <v>120000</v>
      </c>
      <c r="Z541" s="6"/>
      <c r="AA541" s="6"/>
      <c r="AB541" s="6" t="s">
        <v>4549</v>
      </c>
    </row>
    <row r="542" spans="1:28">
      <c r="A542" s="6">
        <v>193</v>
      </c>
      <c r="B542" s="6" t="str">
        <f t="shared" si="8"/>
        <v>EagleAIRPORT LIGHTING</v>
      </c>
      <c r="C542" s="6" t="s">
        <v>881</v>
      </c>
      <c r="D542" s="6" t="s">
        <v>4997</v>
      </c>
      <c r="E542" s="6"/>
      <c r="F542" s="6"/>
      <c r="G542" s="6">
        <v>96</v>
      </c>
      <c r="H542" s="6">
        <v>1993</v>
      </c>
      <c r="I542" s="6">
        <v>8</v>
      </c>
      <c r="J542" s="6" t="s">
        <v>4555</v>
      </c>
      <c r="K542" s="6">
        <v>31</v>
      </c>
      <c r="L542" s="6" t="s">
        <v>4592</v>
      </c>
      <c r="M542" s="6">
        <v>2</v>
      </c>
      <c r="N542" s="6" t="s">
        <v>4543</v>
      </c>
      <c r="O542" s="6" t="s">
        <v>4585</v>
      </c>
      <c r="P542" s="6" t="s">
        <v>4549</v>
      </c>
      <c r="Q542" s="6" t="s">
        <v>4549</v>
      </c>
      <c r="R542" s="6" t="s">
        <v>4549</v>
      </c>
      <c r="S542" s="6" t="s">
        <v>4549</v>
      </c>
      <c r="T542" s="6"/>
      <c r="U542" s="6"/>
      <c r="V542" s="6"/>
      <c r="W542" s="6"/>
      <c r="X542" s="6"/>
      <c r="Y542" s="6"/>
      <c r="Z542" s="6"/>
      <c r="AA542" s="6"/>
      <c r="AB542" s="6" t="s">
        <v>4549</v>
      </c>
    </row>
    <row r="543" spans="1:28">
      <c r="A543" s="6">
        <v>193</v>
      </c>
      <c r="B543" s="6" t="str">
        <f t="shared" si="8"/>
        <v>EagleCity Hall</v>
      </c>
      <c r="C543" s="6" t="s">
        <v>881</v>
      </c>
      <c r="D543" s="6" t="s">
        <v>48</v>
      </c>
      <c r="E543" s="6"/>
      <c r="F543" s="6">
        <v>1</v>
      </c>
      <c r="G543" s="6">
        <v>384</v>
      </c>
      <c r="H543" s="6">
        <v>1986</v>
      </c>
      <c r="I543" s="6">
        <v>6</v>
      </c>
      <c r="J543" s="6" t="s">
        <v>377</v>
      </c>
      <c r="K543" s="6">
        <v>36</v>
      </c>
      <c r="L543" s="6" t="s">
        <v>377</v>
      </c>
      <c r="M543" s="6">
        <v>2</v>
      </c>
      <c r="N543" s="6" t="s">
        <v>4543</v>
      </c>
      <c r="O543" s="6" t="s">
        <v>4998</v>
      </c>
      <c r="P543" s="6" t="s">
        <v>4549</v>
      </c>
      <c r="Q543" s="6" t="s">
        <v>4549</v>
      </c>
      <c r="R543" s="6" t="s">
        <v>4549</v>
      </c>
      <c r="S543" s="6" t="s">
        <v>4549</v>
      </c>
      <c r="T543" s="6"/>
      <c r="U543" s="6"/>
      <c r="V543" s="6" t="s">
        <v>4999</v>
      </c>
      <c r="W543" s="6"/>
      <c r="X543" s="6"/>
      <c r="Y543" s="6"/>
      <c r="Z543" s="6">
        <v>1215</v>
      </c>
      <c r="AA543" s="6"/>
      <c r="AB543" s="6" t="s">
        <v>4549</v>
      </c>
    </row>
    <row r="544" spans="1:28">
      <c r="A544" s="6">
        <v>193</v>
      </c>
      <c r="B544" s="6" t="str">
        <f t="shared" si="8"/>
        <v>EagleEagle Community School</v>
      </c>
      <c r="C544" s="6" t="s">
        <v>881</v>
      </c>
      <c r="D544" s="6" t="s">
        <v>869</v>
      </c>
      <c r="E544" s="6" t="s">
        <v>5000</v>
      </c>
      <c r="F544" s="6">
        <v>1</v>
      </c>
      <c r="G544" s="6">
        <v>15140</v>
      </c>
      <c r="H544" s="6">
        <v>1986</v>
      </c>
      <c r="I544" s="6">
        <v>3</v>
      </c>
      <c r="J544" s="6" t="s">
        <v>4541</v>
      </c>
      <c r="K544" s="6">
        <v>9</v>
      </c>
      <c r="L544" s="6" t="s">
        <v>4575</v>
      </c>
      <c r="M544" s="6">
        <v>2</v>
      </c>
      <c r="N544" s="6" t="s">
        <v>4543</v>
      </c>
      <c r="O544" s="6" t="s">
        <v>4985</v>
      </c>
      <c r="P544" s="6" t="s">
        <v>4549</v>
      </c>
      <c r="Q544" s="6" t="s">
        <v>4549</v>
      </c>
      <c r="R544" s="6" t="s">
        <v>4549</v>
      </c>
      <c r="S544" s="6" t="s">
        <v>4549</v>
      </c>
      <c r="T544" s="6"/>
      <c r="U544" s="6"/>
      <c r="V544" s="6"/>
      <c r="W544" s="6"/>
      <c r="X544" s="6"/>
      <c r="Y544" s="144">
        <v>77883.259999999995</v>
      </c>
      <c r="Z544" s="6">
        <v>48308</v>
      </c>
      <c r="AA544" s="6"/>
      <c r="AB544" s="6" t="s">
        <v>4549</v>
      </c>
    </row>
    <row r="545" spans="1:28">
      <c r="A545" s="6">
        <v>193</v>
      </c>
      <c r="B545" s="6" t="str">
        <f t="shared" si="8"/>
        <v>EagleFire Hall</v>
      </c>
      <c r="C545" s="6" t="s">
        <v>881</v>
      </c>
      <c r="D545" s="6" t="s">
        <v>595</v>
      </c>
      <c r="E545" s="6"/>
      <c r="F545" s="6">
        <v>1</v>
      </c>
      <c r="G545" s="6">
        <v>4000</v>
      </c>
      <c r="H545" s="6">
        <v>1986</v>
      </c>
      <c r="I545" s="6">
        <v>3</v>
      </c>
      <c r="J545" s="6" t="s">
        <v>4541</v>
      </c>
      <c r="K545" s="6">
        <v>11</v>
      </c>
      <c r="L545" s="6" t="s">
        <v>4542</v>
      </c>
      <c r="M545" s="6">
        <v>2</v>
      </c>
      <c r="N545" s="6" t="s">
        <v>4543</v>
      </c>
      <c r="O545" s="6" t="s">
        <v>4998</v>
      </c>
      <c r="P545" s="6" t="s">
        <v>4549</v>
      </c>
      <c r="Q545" s="6" t="s">
        <v>4549</v>
      </c>
      <c r="R545" s="6" t="s">
        <v>4549</v>
      </c>
      <c r="S545" s="6" t="s">
        <v>4549</v>
      </c>
      <c r="T545" s="6"/>
      <c r="U545" s="6"/>
      <c r="V545" s="6" t="s">
        <v>5001</v>
      </c>
      <c r="W545" s="6"/>
      <c r="X545" s="6"/>
      <c r="Y545" s="6"/>
      <c r="Z545" s="6">
        <v>1925</v>
      </c>
      <c r="AA545" s="6"/>
      <c r="AB545" s="6" t="s">
        <v>4549</v>
      </c>
    </row>
    <row r="546" spans="1:28">
      <c r="A546" s="6">
        <v>193</v>
      </c>
      <c r="B546" s="6" t="str">
        <f t="shared" si="8"/>
        <v>EagleOFFICE</v>
      </c>
      <c r="C546" s="6" t="s">
        <v>881</v>
      </c>
      <c r="D546" s="6" t="s">
        <v>5002</v>
      </c>
      <c r="E546" s="6"/>
      <c r="F546" s="6"/>
      <c r="G546" s="6">
        <v>1018</v>
      </c>
      <c r="H546" s="6">
        <v>2009</v>
      </c>
      <c r="I546" s="6">
        <v>6</v>
      </c>
      <c r="J546" s="6" t="s">
        <v>377</v>
      </c>
      <c r="K546" s="6">
        <v>36</v>
      </c>
      <c r="L546" s="6" t="s">
        <v>377</v>
      </c>
      <c r="M546" s="6">
        <v>2</v>
      </c>
      <c r="N546" s="6" t="s">
        <v>4543</v>
      </c>
      <c r="O546" s="6" t="s">
        <v>4585</v>
      </c>
      <c r="P546" s="6" t="s">
        <v>4549</v>
      </c>
      <c r="Q546" s="6" t="s">
        <v>4549</v>
      </c>
      <c r="R546" s="6" t="s">
        <v>4549</v>
      </c>
      <c r="S546" s="6" t="s">
        <v>4549</v>
      </c>
      <c r="T546" s="6"/>
      <c r="U546" s="6"/>
      <c r="V546" s="6"/>
      <c r="W546" s="6"/>
      <c r="X546" s="6"/>
      <c r="Y546" s="6"/>
      <c r="Z546" s="6"/>
      <c r="AA546" s="6"/>
      <c r="AB546" s="6" t="s">
        <v>4549</v>
      </c>
    </row>
    <row r="547" spans="1:28">
      <c r="A547" s="6">
        <v>193</v>
      </c>
      <c r="B547" s="6" t="str">
        <f t="shared" si="8"/>
        <v>EagleRedman Hall</v>
      </c>
      <c r="C547" s="6" t="s">
        <v>881</v>
      </c>
      <c r="D547" s="6" t="s">
        <v>873</v>
      </c>
      <c r="E547" s="6"/>
      <c r="F547" s="6">
        <v>1</v>
      </c>
      <c r="G547" s="6">
        <v>1475</v>
      </c>
      <c r="H547" s="6">
        <v>1900</v>
      </c>
      <c r="I547" s="6">
        <v>8</v>
      </c>
      <c r="J547" s="6" t="s">
        <v>4555</v>
      </c>
      <c r="K547" s="6">
        <v>31</v>
      </c>
      <c r="L547" s="6" t="s">
        <v>4592</v>
      </c>
      <c r="M547" s="6">
        <v>2</v>
      </c>
      <c r="N547" s="6" t="s">
        <v>4543</v>
      </c>
      <c r="O547" s="6" t="s">
        <v>5003</v>
      </c>
      <c r="P547" s="6" t="s">
        <v>4549</v>
      </c>
      <c r="Q547" s="6" t="s">
        <v>4549</v>
      </c>
      <c r="R547" s="6" t="s">
        <v>4549</v>
      </c>
      <c r="S547" s="6" t="s">
        <v>4549</v>
      </c>
      <c r="T547" s="6"/>
      <c r="U547" s="6"/>
      <c r="V547" s="6" t="s">
        <v>4883</v>
      </c>
      <c r="W547" s="6"/>
      <c r="X547" s="6"/>
      <c r="Y547" s="6"/>
      <c r="Z547" s="6">
        <v>1500</v>
      </c>
      <c r="AA547" s="6"/>
      <c r="AB547" s="6" t="s">
        <v>4549</v>
      </c>
    </row>
    <row r="548" spans="1:28">
      <c r="A548" s="6">
        <v>193</v>
      </c>
      <c r="B548" s="6" t="str">
        <f t="shared" si="8"/>
        <v>EagleSchool</v>
      </c>
      <c r="C548" s="6" t="s">
        <v>881</v>
      </c>
      <c r="D548" s="6" t="s">
        <v>58</v>
      </c>
      <c r="E548" s="6"/>
      <c r="F548" s="6"/>
      <c r="G548" s="6">
        <v>15140</v>
      </c>
      <c r="H548" s="6">
        <v>1977</v>
      </c>
      <c r="I548" s="6">
        <v>3</v>
      </c>
      <c r="J548" s="6" t="s">
        <v>4541</v>
      </c>
      <c r="K548" s="6">
        <v>9</v>
      </c>
      <c r="L548" s="6" t="s">
        <v>4575</v>
      </c>
      <c r="M548" s="6">
        <v>2</v>
      </c>
      <c r="N548" s="6" t="s">
        <v>4543</v>
      </c>
      <c r="O548" s="6" t="s">
        <v>4985</v>
      </c>
      <c r="P548" s="6" t="s">
        <v>4549</v>
      </c>
      <c r="Q548" s="6" t="s">
        <v>4549</v>
      </c>
      <c r="R548" s="6" t="s">
        <v>4549</v>
      </c>
      <c r="S548" s="6" t="s">
        <v>4549</v>
      </c>
      <c r="T548" s="6"/>
      <c r="U548" s="6"/>
      <c r="V548" s="6"/>
      <c r="W548" s="6"/>
      <c r="X548" s="6"/>
      <c r="Y548" s="144">
        <v>77883.259999999995</v>
      </c>
      <c r="Z548" s="6">
        <v>48309</v>
      </c>
      <c r="AA548" s="6"/>
      <c r="AB548" s="6" t="s">
        <v>4549</v>
      </c>
    </row>
    <row r="549" spans="1:28">
      <c r="A549" s="6">
        <v>193</v>
      </c>
      <c r="B549" s="6" t="str">
        <f t="shared" si="8"/>
        <v>EagleSHOP/OFFICE</v>
      </c>
      <c r="C549" s="6" t="s">
        <v>881</v>
      </c>
      <c r="D549" s="6" t="s">
        <v>5004</v>
      </c>
      <c r="E549" s="6" t="s">
        <v>5005</v>
      </c>
      <c r="F549" s="6"/>
      <c r="G549" s="6">
        <v>3040</v>
      </c>
      <c r="H549" s="6">
        <v>1980</v>
      </c>
      <c r="I549" s="6">
        <v>6</v>
      </c>
      <c r="J549" s="6" t="s">
        <v>377</v>
      </c>
      <c r="K549" s="6">
        <v>36</v>
      </c>
      <c r="L549" s="6" t="s">
        <v>377</v>
      </c>
      <c r="M549" s="6">
        <v>2</v>
      </c>
      <c r="N549" s="6" t="s">
        <v>4543</v>
      </c>
      <c r="O549" s="6" t="s">
        <v>4585</v>
      </c>
      <c r="P549" s="6" t="s">
        <v>4549</v>
      </c>
      <c r="Q549" s="6" t="s">
        <v>4549</v>
      </c>
      <c r="R549" s="6" t="s">
        <v>4549</v>
      </c>
      <c r="S549" s="6" t="s">
        <v>4549</v>
      </c>
      <c r="T549" s="6"/>
      <c r="U549" s="6"/>
      <c r="V549" s="6"/>
      <c r="W549" s="6"/>
      <c r="X549" s="6"/>
      <c r="Y549" s="6"/>
      <c r="Z549" s="6"/>
      <c r="AA549" s="6"/>
      <c r="AB549" s="6" t="s">
        <v>4549</v>
      </c>
    </row>
    <row r="550" spans="1:28">
      <c r="A550" s="6">
        <v>193</v>
      </c>
      <c r="B550" s="6" t="str">
        <f t="shared" si="8"/>
        <v>EagleStore/Laundromat</v>
      </c>
      <c r="C550" s="6" t="s">
        <v>881</v>
      </c>
      <c r="D550" s="6" t="s">
        <v>874</v>
      </c>
      <c r="E550" s="6"/>
      <c r="F550" s="6">
        <v>1</v>
      </c>
      <c r="G550" s="6">
        <v>2700</v>
      </c>
      <c r="H550" s="6">
        <v>1992</v>
      </c>
      <c r="I550" s="6">
        <v>7</v>
      </c>
      <c r="J550" s="6" t="s">
        <v>4578</v>
      </c>
      <c r="K550" s="6">
        <v>26</v>
      </c>
      <c r="L550" s="6" t="s">
        <v>2194</v>
      </c>
      <c r="M550" s="6">
        <v>3</v>
      </c>
      <c r="N550" s="6" t="s">
        <v>4570</v>
      </c>
      <c r="O550" s="6" t="s">
        <v>5006</v>
      </c>
      <c r="P550" s="6" t="s">
        <v>4549</v>
      </c>
      <c r="Q550" s="6" t="s">
        <v>4549</v>
      </c>
      <c r="R550" s="6" t="s">
        <v>4549</v>
      </c>
      <c r="S550" s="6" t="s">
        <v>4549</v>
      </c>
      <c r="T550" s="6"/>
      <c r="U550" s="6"/>
      <c r="V550" s="6" t="s">
        <v>4670</v>
      </c>
      <c r="W550" s="6"/>
      <c r="X550" s="6"/>
      <c r="Y550" s="6"/>
      <c r="Z550" s="6">
        <v>14600</v>
      </c>
      <c r="AA550" s="6"/>
      <c r="AB550" s="6" t="s">
        <v>4549</v>
      </c>
    </row>
    <row r="551" spans="1:28">
      <c r="A551" s="6">
        <v>193</v>
      </c>
      <c r="B551" s="6" t="str">
        <f t="shared" si="8"/>
        <v>EagleWell House</v>
      </c>
      <c r="C551" s="6" t="s">
        <v>881</v>
      </c>
      <c r="D551" s="6" t="s">
        <v>880</v>
      </c>
      <c r="E551" s="6"/>
      <c r="F551" s="6">
        <v>2</v>
      </c>
      <c r="G551" s="6">
        <v>540</v>
      </c>
      <c r="H551" s="6">
        <v>1903</v>
      </c>
      <c r="I551" s="6">
        <v>8</v>
      </c>
      <c r="J551" s="6" t="s">
        <v>4555</v>
      </c>
      <c r="K551" s="6">
        <v>31</v>
      </c>
      <c r="L551" s="6" t="s">
        <v>4592</v>
      </c>
      <c r="M551" s="6">
        <v>2</v>
      </c>
      <c r="N551" s="6" t="s">
        <v>4543</v>
      </c>
      <c r="O551" s="6" t="s">
        <v>4998</v>
      </c>
      <c r="P551" s="6" t="s">
        <v>4549</v>
      </c>
      <c r="Q551" s="6" t="s">
        <v>4549</v>
      </c>
      <c r="R551" s="6" t="s">
        <v>4549</v>
      </c>
      <c r="S551" s="6" t="s">
        <v>4549</v>
      </c>
      <c r="T551" s="6"/>
      <c r="U551" s="6"/>
      <c r="V551" s="6" t="s">
        <v>5007</v>
      </c>
      <c r="W551" s="6"/>
      <c r="X551" s="6"/>
      <c r="Y551" s="6"/>
      <c r="Z551" s="6">
        <v>1366</v>
      </c>
      <c r="AA551" s="6"/>
      <c r="AB551" s="6" t="s">
        <v>4549</v>
      </c>
    </row>
    <row r="552" spans="1:28">
      <c r="A552" s="6">
        <v>192</v>
      </c>
      <c r="B552" s="6" t="str">
        <f t="shared" si="8"/>
        <v>Eagle VillageCommunity Hall</v>
      </c>
      <c r="C552" s="6" t="s">
        <v>2464</v>
      </c>
      <c r="D552" s="6" t="s">
        <v>286</v>
      </c>
      <c r="E552" s="6"/>
      <c r="F552" s="6">
        <v>1</v>
      </c>
      <c r="G552" s="6">
        <v>2000</v>
      </c>
      <c r="H552" s="6">
        <v>2007</v>
      </c>
      <c r="I552" s="6">
        <v>9</v>
      </c>
      <c r="J552" s="6" t="s">
        <v>1500</v>
      </c>
      <c r="K552" s="6">
        <v>34</v>
      </c>
      <c r="L552" s="6" t="s">
        <v>4551</v>
      </c>
      <c r="M552" s="6">
        <v>2</v>
      </c>
      <c r="N552" s="6" t="s">
        <v>4543</v>
      </c>
      <c r="O552" s="6" t="s">
        <v>5008</v>
      </c>
      <c r="P552" s="6" t="s">
        <v>4549</v>
      </c>
      <c r="Q552" s="6" t="s">
        <v>4549</v>
      </c>
      <c r="R552" s="6" t="s">
        <v>4549</v>
      </c>
      <c r="S552" s="6" t="s">
        <v>4549</v>
      </c>
      <c r="T552" s="6"/>
      <c r="U552" s="6"/>
      <c r="V552" s="6" t="s">
        <v>4670</v>
      </c>
      <c r="W552" s="6"/>
      <c r="X552" s="6"/>
      <c r="Y552" s="6"/>
      <c r="Z552" s="6">
        <v>8636</v>
      </c>
      <c r="AA552" s="6"/>
      <c r="AB552" s="6" t="s">
        <v>4549</v>
      </c>
    </row>
    <row r="553" spans="1:28">
      <c r="A553" s="6">
        <v>192</v>
      </c>
      <c r="B553" s="6" t="str">
        <f t="shared" si="8"/>
        <v>Eagle VillageHealth Clinic</v>
      </c>
      <c r="C553" s="6" t="s">
        <v>2464</v>
      </c>
      <c r="D553" s="6" t="s">
        <v>28</v>
      </c>
      <c r="E553" s="6"/>
      <c r="F553" s="6">
        <v>1</v>
      </c>
      <c r="G553" s="6">
        <v>2072</v>
      </c>
      <c r="H553" s="6">
        <v>2011</v>
      </c>
      <c r="I553" s="6">
        <v>4</v>
      </c>
      <c r="J553" s="6" t="s">
        <v>4615</v>
      </c>
      <c r="K553" s="6">
        <v>17</v>
      </c>
      <c r="L553" s="6" t="s">
        <v>4644</v>
      </c>
      <c r="M553" s="6">
        <v>2</v>
      </c>
      <c r="N553" s="6" t="s">
        <v>4543</v>
      </c>
      <c r="O553" s="6" t="s">
        <v>5008</v>
      </c>
      <c r="P553" s="6" t="s">
        <v>4549</v>
      </c>
      <c r="Q553" s="6" t="s">
        <v>4549</v>
      </c>
      <c r="R553" s="6" t="s">
        <v>4549</v>
      </c>
      <c r="S553" s="6" t="s">
        <v>4549</v>
      </c>
      <c r="T553" s="6"/>
      <c r="U553" s="6"/>
      <c r="V553" s="6" t="s">
        <v>4767</v>
      </c>
      <c r="W553" s="6"/>
      <c r="X553" s="6"/>
      <c r="Y553" s="6"/>
      <c r="Z553" s="6"/>
      <c r="AA553" s="6"/>
      <c r="AB553" s="6" t="s">
        <v>4549</v>
      </c>
    </row>
    <row r="554" spans="1:28">
      <c r="A554" s="6">
        <v>194</v>
      </c>
      <c r="B554" s="6" t="str">
        <f t="shared" si="8"/>
        <v>Edna BayEdna Bay Alliance Church</v>
      </c>
      <c r="C554" s="6" t="s">
        <v>2465</v>
      </c>
      <c r="D554" s="6" t="s">
        <v>2466</v>
      </c>
      <c r="E554" s="6" t="s">
        <v>5009</v>
      </c>
      <c r="F554" s="6">
        <v>1</v>
      </c>
      <c r="G554" s="6">
        <v>2025</v>
      </c>
      <c r="H554" s="6">
        <v>2000</v>
      </c>
      <c r="I554" s="6">
        <v>3</v>
      </c>
      <c r="J554" s="6" t="s">
        <v>4541</v>
      </c>
      <c r="K554" s="6">
        <v>12</v>
      </c>
      <c r="L554" s="6" t="s">
        <v>4586</v>
      </c>
      <c r="M554" s="6">
        <v>2</v>
      </c>
      <c r="N554" s="6" t="s">
        <v>4543</v>
      </c>
      <c r="O554" s="6" t="s">
        <v>4890</v>
      </c>
      <c r="P554" s="6" t="s">
        <v>4549</v>
      </c>
      <c r="Q554" s="6" t="s">
        <v>4549</v>
      </c>
      <c r="R554" s="6" t="s">
        <v>4549</v>
      </c>
      <c r="S554" s="6" t="s">
        <v>4549</v>
      </c>
      <c r="T554" s="6"/>
      <c r="U554" s="6"/>
      <c r="V554" s="6" t="s">
        <v>4891</v>
      </c>
      <c r="W554" s="6" t="s">
        <v>4588</v>
      </c>
      <c r="X554" s="6"/>
      <c r="Y554" s="6"/>
      <c r="Z554" s="6"/>
      <c r="AA554" s="6"/>
      <c r="AB554" s="6" t="s">
        <v>4549</v>
      </c>
    </row>
    <row r="555" spans="1:28">
      <c r="A555" s="6">
        <v>194</v>
      </c>
      <c r="B555" s="6" t="str">
        <f t="shared" si="8"/>
        <v>Edna BayEdna Bay School</v>
      </c>
      <c r="C555" s="6" t="s">
        <v>2465</v>
      </c>
      <c r="D555" s="6" t="s">
        <v>3413</v>
      </c>
      <c r="E555" s="6" t="s">
        <v>5009</v>
      </c>
      <c r="F555" s="6">
        <v>1</v>
      </c>
      <c r="G555" s="6">
        <v>1584</v>
      </c>
      <c r="H555" s="6">
        <v>1985</v>
      </c>
      <c r="I555" s="6">
        <v>3</v>
      </c>
      <c r="J555" s="6" t="s">
        <v>4541</v>
      </c>
      <c r="K555" s="6">
        <v>9</v>
      </c>
      <c r="L555" s="6" t="s">
        <v>4575</v>
      </c>
      <c r="M555" s="6">
        <v>2</v>
      </c>
      <c r="N555" s="6" t="s">
        <v>4543</v>
      </c>
      <c r="O555" s="6"/>
      <c r="P555" s="6" t="s">
        <v>4549</v>
      </c>
      <c r="Q555" s="6" t="s">
        <v>4549</v>
      </c>
      <c r="R555" s="6" t="s">
        <v>4549</v>
      </c>
      <c r="S555" s="6" t="s">
        <v>4549</v>
      </c>
      <c r="T555" s="6"/>
      <c r="U555" s="6"/>
      <c r="V555" s="6" t="s">
        <v>5010</v>
      </c>
      <c r="W555" s="6"/>
      <c r="X555" s="6"/>
      <c r="Y555" s="6"/>
      <c r="Z555" s="6"/>
      <c r="AA555" s="6"/>
      <c r="AB555" s="6" t="s">
        <v>4549</v>
      </c>
    </row>
    <row r="556" spans="1:28">
      <c r="A556" s="6">
        <v>194</v>
      </c>
      <c r="B556" s="6" t="str">
        <f t="shared" si="8"/>
        <v>Edna BayGeneral Store/Post Office/Lodge</v>
      </c>
      <c r="C556" s="6" t="s">
        <v>2465</v>
      </c>
      <c r="D556" s="6" t="s">
        <v>2467</v>
      </c>
      <c r="E556" s="6" t="s">
        <v>5011</v>
      </c>
      <c r="F556" s="6">
        <v>1</v>
      </c>
      <c r="G556" s="6">
        <v>800</v>
      </c>
      <c r="H556" s="6">
        <v>2000</v>
      </c>
      <c r="I556" s="6">
        <v>9</v>
      </c>
      <c r="J556" s="6" t="s">
        <v>1500</v>
      </c>
      <c r="K556" s="6">
        <v>34</v>
      </c>
      <c r="L556" s="6" t="s">
        <v>4551</v>
      </c>
      <c r="M556" s="6">
        <v>2</v>
      </c>
      <c r="N556" s="6" t="s">
        <v>4543</v>
      </c>
      <c r="O556" s="6" t="s">
        <v>5012</v>
      </c>
      <c r="P556" s="6" t="s">
        <v>4549</v>
      </c>
      <c r="Q556" s="6" t="s">
        <v>4549</v>
      </c>
      <c r="R556" s="6" t="s">
        <v>4549</v>
      </c>
      <c r="S556" s="6" t="s">
        <v>4549</v>
      </c>
      <c r="T556" s="6"/>
      <c r="U556" s="6"/>
      <c r="V556" s="6" t="s">
        <v>5013</v>
      </c>
      <c r="W556" s="6"/>
      <c r="X556" s="6"/>
      <c r="Y556" s="6"/>
      <c r="Z556" s="6"/>
      <c r="AA556" s="6"/>
      <c r="AB556" s="6" t="s">
        <v>4549</v>
      </c>
    </row>
    <row r="557" spans="1:28">
      <c r="A557" s="6">
        <v>195</v>
      </c>
      <c r="B557" s="6" t="str">
        <f t="shared" si="8"/>
        <v>EekCITY OF EEK BUILDING</v>
      </c>
      <c r="C557" s="6" t="s">
        <v>171</v>
      </c>
      <c r="D557" s="6" t="s">
        <v>3043</v>
      </c>
      <c r="E557" s="6"/>
      <c r="F557" s="6"/>
      <c r="G557" s="6">
        <v>1440</v>
      </c>
      <c r="H557" s="6">
        <v>1970</v>
      </c>
      <c r="I557" s="6">
        <v>6</v>
      </c>
      <c r="J557" s="6" t="s">
        <v>377</v>
      </c>
      <c r="K557" s="6">
        <v>36</v>
      </c>
      <c r="L557" s="6" t="s">
        <v>377</v>
      </c>
      <c r="M557" s="6">
        <v>3</v>
      </c>
      <c r="N557" s="6" t="s">
        <v>4570</v>
      </c>
      <c r="O557" s="6"/>
      <c r="P557" s="6" t="s">
        <v>4549</v>
      </c>
      <c r="Q557" s="6" t="s">
        <v>4549</v>
      </c>
      <c r="R557" s="6" t="s">
        <v>4549</v>
      </c>
      <c r="S557" s="6" t="s">
        <v>4549</v>
      </c>
      <c r="T557" s="6"/>
      <c r="U557" s="6"/>
      <c r="V557" s="6"/>
      <c r="W557" s="6"/>
      <c r="X557" s="6"/>
      <c r="Y557" s="144">
        <v>5040</v>
      </c>
      <c r="Z557" s="6"/>
      <c r="AA557" s="144">
        <v>2300</v>
      </c>
      <c r="AB557" s="6" t="s">
        <v>4549</v>
      </c>
    </row>
    <row r="558" spans="1:28">
      <c r="A558" s="6">
        <v>195</v>
      </c>
      <c r="B558" s="6" t="str">
        <f t="shared" si="8"/>
        <v>EekEEK SCHOOL</v>
      </c>
      <c r="C558" s="6" t="s">
        <v>171</v>
      </c>
      <c r="D558" s="6" t="s">
        <v>5014</v>
      </c>
      <c r="E558" s="6" t="s">
        <v>5015</v>
      </c>
      <c r="F558" s="6"/>
      <c r="G558" s="6">
        <v>20531</v>
      </c>
      <c r="H558" s="6">
        <v>1982</v>
      </c>
      <c r="I558" s="6">
        <v>3</v>
      </c>
      <c r="J558" s="6" t="s">
        <v>4541</v>
      </c>
      <c r="K558" s="6">
        <v>9</v>
      </c>
      <c r="L558" s="6" t="s">
        <v>4575</v>
      </c>
      <c r="M558" s="6">
        <v>2</v>
      </c>
      <c r="N558" s="6" t="s">
        <v>4543</v>
      </c>
      <c r="O558" s="6"/>
      <c r="P558" s="6" t="s">
        <v>4549</v>
      </c>
      <c r="Q558" s="6" t="s">
        <v>4549</v>
      </c>
      <c r="R558" s="6" t="s">
        <v>4549</v>
      </c>
      <c r="S558" s="6" t="s">
        <v>4549</v>
      </c>
      <c r="T558" s="6"/>
      <c r="U558" s="6"/>
      <c r="V558" s="6"/>
      <c r="W558" s="6"/>
      <c r="X558" s="6"/>
      <c r="Y558" s="6"/>
      <c r="Z558" s="6"/>
      <c r="AA558" s="6"/>
      <c r="AB558" s="6" t="s">
        <v>4549</v>
      </c>
    </row>
    <row r="559" spans="1:28">
      <c r="A559" s="6">
        <v>195</v>
      </c>
      <c r="B559" s="6" t="str">
        <f t="shared" si="8"/>
        <v>EekFire</v>
      </c>
      <c r="C559" s="6" t="s">
        <v>171</v>
      </c>
      <c r="D559" s="6" t="s">
        <v>3678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 t="s">
        <v>4549</v>
      </c>
      <c r="Q559" s="6" t="s">
        <v>4549</v>
      </c>
      <c r="R559" s="6" t="s">
        <v>4549</v>
      </c>
      <c r="S559" s="6" t="s">
        <v>4549</v>
      </c>
      <c r="T559" s="6"/>
      <c r="U559" s="6"/>
      <c r="V559" s="6"/>
      <c r="W559" s="6"/>
      <c r="X559" s="6"/>
      <c r="Y559" s="6"/>
      <c r="Z559" s="6"/>
      <c r="AA559" s="144">
        <v>1350</v>
      </c>
      <c r="AB559" s="6" t="s">
        <v>4549</v>
      </c>
    </row>
    <row r="560" spans="1:28">
      <c r="A560" s="6">
        <v>195</v>
      </c>
      <c r="B560" s="6" t="str">
        <f t="shared" si="8"/>
        <v>EekGENERATOR MODULE</v>
      </c>
      <c r="C560" s="6" t="s">
        <v>171</v>
      </c>
      <c r="D560" s="6" t="s">
        <v>4728</v>
      </c>
      <c r="E560" s="6" t="s">
        <v>5015</v>
      </c>
      <c r="F560" s="6"/>
      <c r="G560" s="6">
        <v>320</v>
      </c>
      <c r="H560" s="6">
        <v>1979</v>
      </c>
      <c r="I560" s="6">
        <v>2</v>
      </c>
      <c r="J560" s="6" t="s">
        <v>4582</v>
      </c>
      <c r="K560" s="6">
        <v>8</v>
      </c>
      <c r="L560" s="6" t="s">
        <v>4583</v>
      </c>
      <c r="M560" s="6">
        <v>4</v>
      </c>
      <c r="N560" s="6" t="s">
        <v>4584</v>
      </c>
      <c r="O560" s="6"/>
      <c r="P560" s="6" t="s">
        <v>4549</v>
      </c>
      <c r="Q560" s="6" t="s">
        <v>4549</v>
      </c>
      <c r="R560" s="6" t="s">
        <v>4549</v>
      </c>
      <c r="S560" s="6" t="s">
        <v>4549</v>
      </c>
      <c r="T560" s="6"/>
      <c r="U560" s="6"/>
      <c r="V560" s="6"/>
      <c r="W560" s="6"/>
      <c r="X560" s="6"/>
      <c r="Y560" s="6"/>
      <c r="Z560" s="6"/>
      <c r="AA560" s="6"/>
      <c r="AB560" s="6" t="s">
        <v>4549</v>
      </c>
    </row>
    <row r="561" spans="1:28">
      <c r="A561" s="6">
        <v>195</v>
      </c>
      <c r="B561" s="6" t="str">
        <f t="shared" si="8"/>
        <v>EekHEALTH CLINIC</v>
      </c>
      <c r="C561" s="6" t="s">
        <v>171</v>
      </c>
      <c r="D561" s="6" t="s">
        <v>4614</v>
      </c>
      <c r="E561" s="6" t="s">
        <v>5016</v>
      </c>
      <c r="F561" s="6"/>
      <c r="G561" s="6"/>
      <c r="H561" s="6"/>
      <c r="I561" s="6">
        <v>4</v>
      </c>
      <c r="J561" s="6" t="s">
        <v>4615</v>
      </c>
      <c r="K561" s="6">
        <v>16</v>
      </c>
      <c r="L561" s="6" t="s">
        <v>4616</v>
      </c>
      <c r="M561" s="6">
        <v>3</v>
      </c>
      <c r="N561" s="6" t="s">
        <v>4570</v>
      </c>
      <c r="O561" s="6"/>
      <c r="P561" s="6" t="s">
        <v>4549</v>
      </c>
      <c r="Q561" s="6" t="s">
        <v>4549</v>
      </c>
      <c r="R561" s="6" t="s">
        <v>4549</v>
      </c>
      <c r="S561" s="6" t="s">
        <v>4549</v>
      </c>
      <c r="T561" s="6"/>
      <c r="U561" s="6"/>
      <c r="V561" s="6"/>
      <c r="W561" s="6"/>
      <c r="X561" s="6"/>
      <c r="Y561" s="6"/>
      <c r="Z561" s="6"/>
      <c r="AA561" s="6"/>
      <c r="AB561" s="6" t="s">
        <v>4549</v>
      </c>
    </row>
    <row r="562" spans="1:28">
      <c r="A562" s="6">
        <v>195</v>
      </c>
      <c r="B562" s="6" t="str">
        <f t="shared" si="8"/>
        <v>EekIQFIJOUAQ COMPANY, INC.</v>
      </c>
      <c r="C562" s="6" t="s">
        <v>171</v>
      </c>
      <c r="D562" s="6" t="s">
        <v>3044</v>
      </c>
      <c r="E562" s="6"/>
      <c r="F562" s="6"/>
      <c r="G562" s="6"/>
      <c r="H562" s="6"/>
      <c r="I562" s="6">
        <v>6</v>
      </c>
      <c r="J562" s="6" t="s">
        <v>377</v>
      </c>
      <c r="K562" s="6">
        <v>36</v>
      </c>
      <c r="L562" s="6" t="s">
        <v>377</v>
      </c>
      <c r="M562" s="6">
        <v>3</v>
      </c>
      <c r="N562" s="6" t="s">
        <v>4570</v>
      </c>
      <c r="O562" s="6"/>
      <c r="P562" s="6" t="s">
        <v>4549</v>
      </c>
      <c r="Q562" s="6" t="s">
        <v>4549</v>
      </c>
      <c r="R562" s="6" t="s">
        <v>4549</v>
      </c>
      <c r="S562" s="6" t="s">
        <v>4549</v>
      </c>
      <c r="T562" s="6"/>
      <c r="U562" s="6"/>
      <c r="V562" s="6"/>
      <c r="W562" s="6"/>
      <c r="X562" s="6"/>
      <c r="Y562" s="6"/>
      <c r="Z562" s="6"/>
      <c r="AA562" s="6"/>
      <c r="AB562" s="6" t="s">
        <v>4549</v>
      </c>
    </row>
    <row r="563" spans="1:28">
      <c r="A563" s="6">
        <v>195</v>
      </c>
      <c r="B563" s="6" t="str">
        <f t="shared" si="8"/>
        <v>EekJail</v>
      </c>
      <c r="C563" s="6" t="s">
        <v>171</v>
      </c>
      <c r="D563" s="6" t="s">
        <v>183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 t="s">
        <v>4549</v>
      </c>
      <c r="Q563" s="6" t="s">
        <v>4549</v>
      </c>
      <c r="R563" s="6" t="s">
        <v>4549</v>
      </c>
      <c r="S563" s="6" t="s">
        <v>4549</v>
      </c>
      <c r="T563" s="6"/>
      <c r="U563" s="6"/>
      <c r="V563" s="6"/>
      <c r="W563" s="6"/>
      <c r="X563" s="6"/>
      <c r="Y563" s="144">
        <v>4200</v>
      </c>
      <c r="Z563" s="6"/>
      <c r="AA563" s="144">
        <v>1500</v>
      </c>
      <c r="AB563" s="6" t="s">
        <v>4549</v>
      </c>
    </row>
    <row r="564" spans="1:28">
      <c r="A564" s="6">
        <v>195</v>
      </c>
      <c r="B564" s="6" t="str">
        <f t="shared" si="8"/>
        <v>EekLaundramat</v>
      </c>
      <c r="C564" s="6" t="s">
        <v>171</v>
      </c>
      <c r="D564" s="6" t="s">
        <v>5017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 t="s">
        <v>4549</v>
      </c>
      <c r="Q564" s="6" t="s">
        <v>4549</v>
      </c>
      <c r="R564" s="6" t="s">
        <v>4549</v>
      </c>
      <c r="S564" s="6" t="s">
        <v>4549</v>
      </c>
      <c r="T564" s="6"/>
      <c r="U564" s="6"/>
      <c r="V564" s="6"/>
      <c r="W564" s="6"/>
      <c r="X564" s="6"/>
      <c r="Y564" s="144">
        <v>31000</v>
      </c>
      <c r="Z564" s="6"/>
      <c r="AA564" s="144">
        <v>8000</v>
      </c>
      <c r="AB564" s="6" t="s">
        <v>4549</v>
      </c>
    </row>
    <row r="565" spans="1:28">
      <c r="A565" s="6">
        <v>195</v>
      </c>
      <c r="B565" s="6" t="str">
        <f t="shared" si="8"/>
        <v>EekMAINTENANCE SHOP</v>
      </c>
      <c r="C565" s="6" t="s">
        <v>171</v>
      </c>
      <c r="D565" s="6" t="s">
        <v>2695</v>
      </c>
      <c r="E565" s="6" t="s">
        <v>5015</v>
      </c>
      <c r="F565" s="6"/>
      <c r="G565" s="6">
        <v>480</v>
      </c>
      <c r="H565" s="6">
        <v>1980</v>
      </c>
      <c r="I565" s="6">
        <v>8</v>
      </c>
      <c r="J565" s="6" t="s">
        <v>4555</v>
      </c>
      <c r="K565" s="6">
        <v>31</v>
      </c>
      <c r="L565" s="6" t="s">
        <v>4592</v>
      </c>
      <c r="M565" s="6">
        <v>4</v>
      </c>
      <c r="N565" s="6" t="s">
        <v>4584</v>
      </c>
      <c r="O565" s="6"/>
      <c r="P565" s="6" t="s">
        <v>4549</v>
      </c>
      <c r="Q565" s="6" t="s">
        <v>4549</v>
      </c>
      <c r="R565" s="6" t="s">
        <v>4549</v>
      </c>
      <c r="S565" s="6" t="s">
        <v>4549</v>
      </c>
      <c r="T565" s="6"/>
      <c r="U565" s="6"/>
      <c r="V565" s="6"/>
      <c r="W565" s="6"/>
      <c r="X565" s="6"/>
      <c r="Y565" s="6"/>
      <c r="Z565" s="6"/>
      <c r="AA565" s="6"/>
      <c r="AB565" s="6" t="s">
        <v>4549</v>
      </c>
    </row>
    <row r="566" spans="1:28">
      <c r="A566" s="6">
        <v>195</v>
      </c>
      <c r="B566" s="6" t="str">
        <f t="shared" si="8"/>
        <v>EekPORTABLE CLASSROOM</v>
      </c>
      <c r="C566" s="6" t="s">
        <v>171</v>
      </c>
      <c r="D566" s="6" t="s">
        <v>3398</v>
      </c>
      <c r="E566" s="6" t="s">
        <v>5015</v>
      </c>
      <c r="F566" s="6"/>
      <c r="G566" s="6">
        <v>740</v>
      </c>
      <c r="H566" s="6">
        <v>1998</v>
      </c>
      <c r="I566" s="6">
        <v>3</v>
      </c>
      <c r="J566" s="6" t="s">
        <v>4541</v>
      </c>
      <c r="K566" s="6">
        <v>9</v>
      </c>
      <c r="L566" s="6" t="s">
        <v>4575</v>
      </c>
      <c r="M566" s="6">
        <v>2</v>
      </c>
      <c r="N566" s="6" t="s">
        <v>4543</v>
      </c>
      <c r="O566" s="6"/>
      <c r="P566" s="6" t="s">
        <v>4549</v>
      </c>
      <c r="Q566" s="6" t="s">
        <v>4549</v>
      </c>
      <c r="R566" s="6" t="s">
        <v>4549</v>
      </c>
      <c r="S566" s="6" t="s">
        <v>4549</v>
      </c>
      <c r="T566" s="6"/>
      <c r="U566" s="6"/>
      <c r="V566" s="6"/>
      <c r="W566" s="6"/>
      <c r="X566" s="6"/>
      <c r="Y566" s="6"/>
      <c r="Z566" s="6"/>
      <c r="AA566" s="6"/>
      <c r="AB566" s="6" t="s">
        <v>4549</v>
      </c>
    </row>
    <row r="567" spans="1:28">
      <c r="A567" s="6">
        <v>195</v>
      </c>
      <c r="B567" s="6" t="str">
        <f t="shared" si="8"/>
        <v>EekSre Building #1 (Heated)</v>
      </c>
      <c r="C567" s="6" t="s">
        <v>171</v>
      </c>
      <c r="D567" s="6" t="s">
        <v>38</v>
      </c>
      <c r="E567" s="6"/>
      <c r="F567" s="6"/>
      <c r="G567" s="6"/>
      <c r="H567" s="6"/>
      <c r="I567" s="6">
        <v>2</v>
      </c>
      <c r="J567" s="6" t="s">
        <v>4582</v>
      </c>
      <c r="K567" s="6">
        <v>8</v>
      </c>
      <c r="L567" s="6" t="s">
        <v>4583</v>
      </c>
      <c r="M567" s="6">
        <v>2</v>
      </c>
      <c r="N567" s="6" t="s">
        <v>4543</v>
      </c>
      <c r="O567" s="6" t="s">
        <v>4585</v>
      </c>
      <c r="P567" s="6" t="s">
        <v>4549</v>
      </c>
      <c r="Q567" s="6" t="s">
        <v>4549</v>
      </c>
      <c r="R567" s="6" t="s">
        <v>4549</v>
      </c>
      <c r="S567" s="6" t="s">
        <v>4549</v>
      </c>
      <c r="T567" s="6"/>
      <c r="U567" s="6"/>
      <c r="V567" s="6"/>
      <c r="W567" s="6"/>
      <c r="X567" s="6"/>
      <c r="Y567" s="6"/>
      <c r="Z567" s="6"/>
      <c r="AA567" s="6"/>
      <c r="AB567" s="6" t="s">
        <v>4549</v>
      </c>
    </row>
    <row r="568" spans="1:28">
      <c r="A568" s="6">
        <v>195</v>
      </c>
      <c r="B568" s="6" t="str">
        <f t="shared" si="8"/>
        <v>EekSre Building #2</v>
      </c>
      <c r="C568" s="6" t="s">
        <v>171</v>
      </c>
      <c r="D568" s="6" t="s">
        <v>453</v>
      </c>
      <c r="E568" s="6"/>
      <c r="F568" s="6"/>
      <c r="G568" s="6"/>
      <c r="H568" s="6"/>
      <c r="I568" s="6">
        <v>2</v>
      </c>
      <c r="J568" s="6" t="s">
        <v>4582</v>
      </c>
      <c r="K568" s="6">
        <v>8</v>
      </c>
      <c r="L568" s="6" t="s">
        <v>4583</v>
      </c>
      <c r="M568" s="6">
        <v>2</v>
      </c>
      <c r="N568" s="6" t="s">
        <v>4543</v>
      </c>
      <c r="O568" s="6" t="s">
        <v>4585</v>
      </c>
      <c r="P568" s="6" t="s">
        <v>4549</v>
      </c>
      <c r="Q568" s="6" t="s">
        <v>4549</v>
      </c>
      <c r="R568" s="6" t="s">
        <v>4549</v>
      </c>
      <c r="S568" s="6" t="s">
        <v>4549</v>
      </c>
      <c r="T568" s="6"/>
      <c r="U568" s="6"/>
      <c r="V568" s="6"/>
      <c r="W568" s="6"/>
      <c r="X568" s="6"/>
      <c r="Y568" s="6"/>
      <c r="Z568" s="6"/>
      <c r="AA568" s="6"/>
      <c r="AB568" s="6" t="s">
        <v>4549</v>
      </c>
    </row>
    <row r="569" spans="1:28">
      <c r="A569" s="6">
        <v>195</v>
      </c>
      <c r="B569" s="6" t="str">
        <f t="shared" si="8"/>
        <v>EekWAREHOUSE</v>
      </c>
      <c r="C569" s="6" t="s">
        <v>171</v>
      </c>
      <c r="D569" s="6" t="s">
        <v>1995</v>
      </c>
      <c r="E569" s="6" t="s">
        <v>5015</v>
      </c>
      <c r="F569" s="6"/>
      <c r="G569" s="6">
        <v>864</v>
      </c>
      <c r="H569" s="6">
        <v>1980</v>
      </c>
      <c r="I569" s="6">
        <v>2</v>
      </c>
      <c r="J569" s="6" t="s">
        <v>4582</v>
      </c>
      <c r="K569" s="6">
        <v>8</v>
      </c>
      <c r="L569" s="6" t="s">
        <v>4583</v>
      </c>
      <c r="M569" s="6">
        <v>4</v>
      </c>
      <c r="N569" s="6" t="s">
        <v>4584</v>
      </c>
      <c r="O569" s="6"/>
      <c r="P569" s="6" t="s">
        <v>4549</v>
      </c>
      <c r="Q569" s="6" t="s">
        <v>4549</v>
      </c>
      <c r="R569" s="6" t="s">
        <v>4549</v>
      </c>
      <c r="S569" s="6" t="s">
        <v>4549</v>
      </c>
      <c r="T569" s="6"/>
      <c r="U569" s="6"/>
      <c r="V569" s="6"/>
      <c r="W569" s="6"/>
      <c r="X569" s="6"/>
      <c r="Y569" s="6"/>
      <c r="Z569" s="6"/>
      <c r="AA569" s="6"/>
      <c r="AB569" s="6" t="s">
        <v>4549</v>
      </c>
    </row>
    <row r="570" spans="1:28">
      <c r="A570" s="6">
        <v>195</v>
      </c>
      <c r="B570" s="6" t="str">
        <f t="shared" si="8"/>
        <v>EekWAREHOUSE BIA</v>
      </c>
      <c r="C570" s="6" t="s">
        <v>171</v>
      </c>
      <c r="D570" s="6" t="s">
        <v>5018</v>
      </c>
      <c r="E570" s="6" t="s">
        <v>5015</v>
      </c>
      <c r="F570" s="6"/>
      <c r="G570" s="6">
        <v>300</v>
      </c>
      <c r="H570" s="6">
        <v>1970</v>
      </c>
      <c r="I570" s="6">
        <v>2</v>
      </c>
      <c r="J570" s="6" t="s">
        <v>4582</v>
      </c>
      <c r="K570" s="6">
        <v>8</v>
      </c>
      <c r="L570" s="6" t="s">
        <v>4583</v>
      </c>
      <c r="M570" s="6">
        <v>4</v>
      </c>
      <c r="N570" s="6" t="s">
        <v>4584</v>
      </c>
      <c r="O570" s="6"/>
      <c r="P570" s="6" t="s">
        <v>4549</v>
      </c>
      <c r="Q570" s="6" t="s">
        <v>4549</v>
      </c>
      <c r="R570" s="6" t="s">
        <v>4549</v>
      </c>
      <c r="S570" s="6" t="s">
        <v>4549</v>
      </c>
      <c r="T570" s="6"/>
      <c r="U570" s="6"/>
      <c r="V570" s="6"/>
      <c r="W570" s="6"/>
      <c r="X570" s="6"/>
      <c r="Y570" s="6"/>
      <c r="Z570" s="6"/>
      <c r="AA570" s="6"/>
      <c r="AB570" s="6" t="s">
        <v>4549</v>
      </c>
    </row>
    <row r="571" spans="1:28">
      <c r="A571" s="6">
        <v>196</v>
      </c>
      <c r="B571" s="6" t="str">
        <f t="shared" si="8"/>
        <v>EgegikSre Building</v>
      </c>
      <c r="C571" s="6" t="s">
        <v>1356</v>
      </c>
      <c r="D571" s="6" t="s">
        <v>82</v>
      </c>
      <c r="E571" s="6"/>
      <c r="F571" s="6"/>
      <c r="G571" s="6">
        <v>1104</v>
      </c>
      <c r="H571" s="6">
        <v>1994</v>
      </c>
      <c r="I571" s="6">
        <v>2</v>
      </c>
      <c r="J571" s="6" t="s">
        <v>4582</v>
      </c>
      <c r="K571" s="6">
        <v>8</v>
      </c>
      <c r="L571" s="6" t="s">
        <v>4583</v>
      </c>
      <c r="M571" s="6">
        <v>2</v>
      </c>
      <c r="N571" s="6" t="s">
        <v>4543</v>
      </c>
      <c r="O571" s="6" t="s">
        <v>4585</v>
      </c>
      <c r="P571" s="6" t="s">
        <v>4549</v>
      </c>
      <c r="Q571" s="6" t="s">
        <v>4549</v>
      </c>
      <c r="R571" s="6" t="s">
        <v>4549</v>
      </c>
      <c r="S571" s="6" t="s">
        <v>4549</v>
      </c>
      <c r="T571" s="6"/>
      <c r="U571" s="6"/>
      <c r="V571" s="6"/>
      <c r="W571" s="6"/>
      <c r="X571" s="6"/>
      <c r="Y571" s="6"/>
      <c r="Z571" s="6"/>
      <c r="AA571" s="6"/>
      <c r="AB571" s="6" t="s">
        <v>4549</v>
      </c>
    </row>
    <row r="572" spans="1:28">
      <c r="A572" s="6">
        <v>200</v>
      </c>
      <c r="B572" s="6" t="str">
        <f t="shared" si="8"/>
        <v>EkwokSre Building  (Heated)</v>
      </c>
      <c r="C572" s="6" t="s">
        <v>1369</v>
      </c>
      <c r="D572" s="6" t="s">
        <v>5019</v>
      </c>
      <c r="E572" s="6"/>
      <c r="F572" s="6"/>
      <c r="G572" s="6"/>
      <c r="H572" s="6"/>
      <c r="I572" s="6">
        <v>2</v>
      </c>
      <c r="J572" s="6" t="s">
        <v>4582</v>
      </c>
      <c r="K572" s="6">
        <v>8</v>
      </c>
      <c r="L572" s="6" t="s">
        <v>4583</v>
      </c>
      <c r="M572" s="6">
        <v>2</v>
      </c>
      <c r="N572" s="6" t="s">
        <v>4543</v>
      </c>
      <c r="O572" s="6" t="s">
        <v>4585</v>
      </c>
      <c r="P572" s="6" t="s">
        <v>4549</v>
      </c>
      <c r="Q572" s="6" t="s">
        <v>4549</v>
      </c>
      <c r="R572" s="6" t="s">
        <v>4549</v>
      </c>
      <c r="S572" s="6" t="s">
        <v>4549</v>
      </c>
      <c r="T572" s="6"/>
      <c r="U572" s="6"/>
      <c r="V572" s="6"/>
      <c r="W572" s="6"/>
      <c r="X572" s="6"/>
      <c r="Y572" s="6"/>
      <c r="Z572" s="6"/>
      <c r="AA572" s="6"/>
      <c r="AB572" s="6" t="s">
        <v>4549</v>
      </c>
    </row>
    <row r="573" spans="1:28">
      <c r="A573" s="6">
        <v>201</v>
      </c>
      <c r="B573" s="6" t="str">
        <f t="shared" si="8"/>
        <v>Elfin Cove</v>
      </c>
      <c r="C573" s="6" t="s">
        <v>4475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 t="s">
        <v>4549</v>
      </c>
      <c r="Q573" s="6" t="s">
        <v>4549</v>
      </c>
      <c r="R573" s="6" t="s">
        <v>4549</v>
      </c>
      <c r="S573" s="6" t="s">
        <v>4549</v>
      </c>
      <c r="T573" s="6"/>
      <c r="U573" s="6"/>
      <c r="V573" s="6"/>
      <c r="W573" s="6"/>
      <c r="X573" s="6"/>
      <c r="Y573" s="6"/>
      <c r="Z573" s="6"/>
      <c r="AA573" s="6"/>
      <c r="AB573" s="6" t="s">
        <v>4549</v>
      </c>
    </row>
    <row r="574" spans="1:28">
      <c r="A574" s="6">
        <v>202</v>
      </c>
      <c r="B574" s="6" t="str">
        <f t="shared" si="8"/>
        <v>ElimAIRPORT ELECTRICAL</v>
      </c>
      <c r="C574" s="6" t="s">
        <v>2042</v>
      </c>
      <c r="D574" s="6" t="s">
        <v>2575</v>
      </c>
      <c r="E574" s="6"/>
      <c r="F574" s="6"/>
      <c r="G574" s="6">
        <v>96</v>
      </c>
      <c r="H574" s="6">
        <v>2006</v>
      </c>
      <c r="I574" s="6">
        <v>8</v>
      </c>
      <c r="J574" s="6" t="s">
        <v>4555</v>
      </c>
      <c r="K574" s="6">
        <v>31</v>
      </c>
      <c r="L574" s="6" t="s">
        <v>4592</v>
      </c>
      <c r="M574" s="6">
        <v>2</v>
      </c>
      <c r="N574" s="6" t="s">
        <v>4543</v>
      </c>
      <c r="O574" s="6" t="s">
        <v>4585</v>
      </c>
      <c r="P574" s="6" t="s">
        <v>4549</v>
      </c>
      <c r="Q574" s="6" t="s">
        <v>4549</v>
      </c>
      <c r="R574" s="6" t="s">
        <v>4549</v>
      </c>
      <c r="S574" s="6" t="s">
        <v>4549</v>
      </c>
      <c r="T574" s="6"/>
      <c r="U574" s="6"/>
      <c r="V574" s="6"/>
      <c r="W574" s="6"/>
      <c r="X574" s="6"/>
      <c r="Y574" s="6"/>
      <c r="Z574" s="6"/>
      <c r="AA574" s="6"/>
      <c r="AB574" s="6" t="s">
        <v>4549</v>
      </c>
    </row>
    <row r="575" spans="1:28">
      <c r="A575" s="6">
        <v>202</v>
      </c>
      <c r="B575" s="6" t="str">
        <f t="shared" si="8"/>
        <v>ElimATV Storage Building</v>
      </c>
      <c r="C575" s="6" t="s">
        <v>2042</v>
      </c>
      <c r="D575" s="6" t="s">
        <v>2043</v>
      </c>
      <c r="E575" s="6"/>
      <c r="F575" s="6"/>
      <c r="G575" s="6">
        <v>320</v>
      </c>
      <c r="H575" s="6">
        <v>1979</v>
      </c>
      <c r="I575" s="6">
        <v>2</v>
      </c>
      <c r="J575" s="6" t="s">
        <v>4582</v>
      </c>
      <c r="K575" s="6">
        <v>8</v>
      </c>
      <c r="L575" s="6" t="s">
        <v>4583</v>
      </c>
      <c r="M575" s="6">
        <v>2</v>
      </c>
      <c r="N575" s="6" t="s">
        <v>4543</v>
      </c>
      <c r="O575" s="6" t="s">
        <v>4776</v>
      </c>
      <c r="P575" s="6" t="s">
        <v>4549</v>
      </c>
      <c r="Q575" s="6" t="s">
        <v>4549</v>
      </c>
      <c r="R575" s="6" t="s">
        <v>4549</v>
      </c>
      <c r="S575" s="6" t="s">
        <v>4549</v>
      </c>
      <c r="T575" s="6"/>
      <c r="U575" s="6"/>
      <c r="V575" s="6"/>
      <c r="W575" s="6"/>
      <c r="X575" s="6"/>
      <c r="Y575" s="6"/>
      <c r="Z575" s="6"/>
      <c r="AA575" s="6"/>
      <c r="AB575" s="6" t="s">
        <v>4549</v>
      </c>
    </row>
    <row r="576" spans="1:28">
      <c r="A576" s="6">
        <v>202</v>
      </c>
      <c r="B576" s="6" t="str">
        <f t="shared" si="8"/>
        <v>ElimBoys &amp; Girls Club</v>
      </c>
      <c r="C576" s="6" t="s">
        <v>2042</v>
      </c>
      <c r="D576" s="6" t="s">
        <v>1506</v>
      </c>
      <c r="E576" s="6"/>
      <c r="F576" s="6"/>
      <c r="G576" s="6"/>
      <c r="H576" s="6"/>
      <c r="I576" s="6">
        <v>9</v>
      </c>
      <c r="J576" s="6" t="s">
        <v>1500</v>
      </c>
      <c r="K576" s="6">
        <v>35</v>
      </c>
      <c r="L576" s="6" t="s">
        <v>4562</v>
      </c>
      <c r="M576" s="6">
        <v>2</v>
      </c>
      <c r="N576" s="6" t="s">
        <v>4543</v>
      </c>
      <c r="O576" s="6" t="s">
        <v>5020</v>
      </c>
      <c r="P576" s="6" t="s">
        <v>4549</v>
      </c>
      <c r="Q576" s="6" t="s">
        <v>4549</v>
      </c>
      <c r="R576" s="6" t="s">
        <v>4549</v>
      </c>
      <c r="S576" s="6" t="s">
        <v>4549</v>
      </c>
      <c r="T576" s="6"/>
      <c r="U576" s="6"/>
      <c r="V576" s="6"/>
      <c r="W576" s="6"/>
      <c r="X576" s="6"/>
      <c r="Y576" s="6"/>
      <c r="Z576" s="6"/>
      <c r="AA576" s="6"/>
      <c r="AB576" s="6" t="s">
        <v>4549</v>
      </c>
    </row>
    <row r="577" spans="1:28">
      <c r="A577" s="6">
        <v>202</v>
      </c>
      <c r="B577" s="6" t="str">
        <f t="shared" si="8"/>
        <v>ElimCity Office Building</v>
      </c>
      <c r="C577" s="6" t="s">
        <v>2042</v>
      </c>
      <c r="D577" s="6" t="s">
        <v>1582</v>
      </c>
      <c r="E577" s="6"/>
      <c r="F577" s="6"/>
      <c r="G577" s="6"/>
      <c r="H577" s="6"/>
      <c r="I577" s="6">
        <v>6</v>
      </c>
      <c r="J577" s="6" t="s">
        <v>377</v>
      </c>
      <c r="K577" s="6">
        <v>36</v>
      </c>
      <c r="L577" s="6" t="s">
        <v>377</v>
      </c>
      <c r="M577" s="6">
        <v>2</v>
      </c>
      <c r="N577" s="6" t="s">
        <v>4543</v>
      </c>
      <c r="O577" s="6" t="s">
        <v>5021</v>
      </c>
      <c r="P577" s="6" t="s">
        <v>4549</v>
      </c>
      <c r="Q577" s="6" t="s">
        <v>4549</v>
      </c>
      <c r="R577" s="6" t="s">
        <v>4549</v>
      </c>
      <c r="S577" s="6" t="s">
        <v>4549</v>
      </c>
      <c r="T577" s="6"/>
      <c r="U577" s="6"/>
      <c r="V577" s="6"/>
      <c r="W577" s="6"/>
      <c r="X577" s="6"/>
      <c r="Y577" s="6"/>
      <c r="Z577" s="6"/>
      <c r="AA577" s="6"/>
      <c r="AB577" s="6" t="s">
        <v>4549</v>
      </c>
    </row>
    <row r="578" spans="1:28">
      <c r="A578" s="6">
        <v>202</v>
      </c>
      <c r="B578" s="6" t="str">
        <f t="shared" si="8"/>
        <v>ElimCity Shop</v>
      </c>
      <c r="C578" s="6" t="s">
        <v>2042</v>
      </c>
      <c r="D578" s="6" t="s">
        <v>112</v>
      </c>
      <c r="E578" s="6"/>
      <c r="F578" s="6"/>
      <c r="G578" s="6"/>
      <c r="H578" s="6"/>
      <c r="I578" s="6">
        <v>8</v>
      </c>
      <c r="J578" s="6" t="s">
        <v>4555</v>
      </c>
      <c r="K578" s="6">
        <v>28</v>
      </c>
      <c r="L578" s="6" t="s">
        <v>4556</v>
      </c>
      <c r="M578" s="6">
        <v>2</v>
      </c>
      <c r="N578" s="6" t="s">
        <v>4543</v>
      </c>
      <c r="O578" s="6" t="s">
        <v>5021</v>
      </c>
      <c r="P578" s="6" t="s">
        <v>4549</v>
      </c>
      <c r="Q578" s="6" t="s">
        <v>4549</v>
      </c>
      <c r="R578" s="6" t="s">
        <v>4549</v>
      </c>
      <c r="S578" s="6" t="s">
        <v>4549</v>
      </c>
      <c r="T578" s="6"/>
      <c r="U578" s="6"/>
      <c r="V578" s="6"/>
      <c r="W578" s="6"/>
      <c r="X578" s="6"/>
      <c r="Y578" s="6"/>
      <c r="Z578" s="6"/>
      <c r="AA578" s="6"/>
      <c r="AB578" s="6" t="s">
        <v>4549</v>
      </c>
    </row>
    <row r="579" spans="1:28">
      <c r="A579" s="6">
        <v>202</v>
      </c>
      <c r="B579" s="6" t="str">
        <f t="shared" ref="B579:B642" si="9">CONCATENATE(C579,D579)</f>
        <v>ElimElim Clinic</v>
      </c>
      <c r="C579" s="6" t="s">
        <v>2042</v>
      </c>
      <c r="D579" s="6" t="s">
        <v>3250</v>
      </c>
      <c r="E579" s="6"/>
      <c r="F579" s="6"/>
      <c r="G579" s="6"/>
      <c r="H579" s="6"/>
      <c r="I579" s="6">
        <v>4</v>
      </c>
      <c r="J579" s="6" t="s">
        <v>4615</v>
      </c>
      <c r="K579" s="6">
        <v>17</v>
      </c>
      <c r="L579" s="6" t="s">
        <v>4644</v>
      </c>
      <c r="M579" s="6">
        <v>2</v>
      </c>
      <c r="N579" s="6" t="s">
        <v>4543</v>
      </c>
      <c r="O579" s="6" t="s">
        <v>5020</v>
      </c>
      <c r="P579" s="6" t="s">
        <v>4549</v>
      </c>
      <c r="Q579" s="6" t="s">
        <v>4549</v>
      </c>
      <c r="R579" s="6" t="s">
        <v>4549</v>
      </c>
      <c r="S579" s="6" t="s">
        <v>4549</v>
      </c>
      <c r="T579" s="6"/>
      <c r="U579" s="6"/>
      <c r="V579" s="6"/>
      <c r="W579" s="6"/>
      <c r="X579" s="6"/>
      <c r="Y579" s="6"/>
      <c r="Z579" s="6"/>
      <c r="AA579" s="6"/>
      <c r="AB579" s="6" t="s">
        <v>4549</v>
      </c>
    </row>
    <row r="580" spans="1:28">
      <c r="A580" s="6">
        <v>202</v>
      </c>
      <c r="B580" s="6" t="str">
        <f t="shared" si="9"/>
        <v>ElimElim Covenant Church</v>
      </c>
      <c r="C580" s="6" t="s">
        <v>2042</v>
      </c>
      <c r="D580" s="6" t="s">
        <v>2468</v>
      </c>
      <c r="E580" s="6"/>
      <c r="F580" s="6"/>
      <c r="G580" s="6">
        <v>3200</v>
      </c>
      <c r="H580" s="6"/>
      <c r="I580" s="6">
        <v>3</v>
      </c>
      <c r="J580" s="6" t="s">
        <v>4541</v>
      </c>
      <c r="K580" s="6">
        <v>12</v>
      </c>
      <c r="L580" s="6" t="s">
        <v>4586</v>
      </c>
      <c r="M580" s="6">
        <v>2</v>
      </c>
      <c r="N580" s="6" t="s">
        <v>4543</v>
      </c>
      <c r="O580" s="6" t="s">
        <v>5022</v>
      </c>
      <c r="P580" s="6" t="s">
        <v>4549</v>
      </c>
      <c r="Q580" s="6" t="s">
        <v>4549</v>
      </c>
      <c r="R580" s="6" t="s">
        <v>4549</v>
      </c>
      <c r="S580" s="6" t="s">
        <v>4549</v>
      </c>
      <c r="T580" s="6"/>
      <c r="U580" s="6"/>
      <c r="V580" s="6"/>
      <c r="W580" s="6"/>
      <c r="X580" s="6"/>
      <c r="Y580" s="6"/>
      <c r="Z580" s="6"/>
      <c r="AA580" s="6"/>
      <c r="AB580" s="6" t="s">
        <v>4549</v>
      </c>
    </row>
    <row r="581" spans="1:28">
      <c r="A581" s="6">
        <v>202</v>
      </c>
      <c r="B581" s="6" t="str">
        <f t="shared" si="9"/>
        <v>ElimElim Native Corporation Office</v>
      </c>
      <c r="C581" s="6" t="s">
        <v>2042</v>
      </c>
      <c r="D581" s="6" t="s">
        <v>3047</v>
      </c>
      <c r="E581" s="6"/>
      <c r="F581" s="6"/>
      <c r="G581" s="6"/>
      <c r="H581" s="6"/>
      <c r="I581" s="6">
        <v>6</v>
      </c>
      <c r="J581" s="6" t="s">
        <v>377</v>
      </c>
      <c r="K581" s="6">
        <v>36</v>
      </c>
      <c r="L581" s="6" t="s">
        <v>377</v>
      </c>
      <c r="M581" s="6">
        <v>2</v>
      </c>
      <c r="N581" s="6" t="s">
        <v>4543</v>
      </c>
      <c r="O581" s="6" t="s">
        <v>5023</v>
      </c>
      <c r="P581" s="6" t="s">
        <v>4549</v>
      </c>
      <c r="Q581" s="6" t="s">
        <v>4549</v>
      </c>
      <c r="R581" s="6" t="s">
        <v>4549</v>
      </c>
      <c r="S581" s="6" t="s">
        <v>4549</v>
      </c>
      <c r="T581" s="6"/>
      <c r="U581" s="6"/>
      <c r="V581" s="6"/>
      <c r="W581" s="6"/>
      <c r="X581" s="6"/>
      <c r="Y581" s="6"/>
      <c r="Z581" s="6"/>
      <c r="AA581" s="6"/>
      <c r="AB581" s="6" t="s">
        <v>4549</v>
      </c>
    </row>
    <row r="582" spans="1:28">
      <c r="A582" s="6">
        <v>202</v>
      </c>
      <c r="B582" s="6" t="str">
        <f t="shared" si="9"/>
        <v>ElimElim Native Store</v>
      </c>
      <c r="C582" s="6" t="s">
        <v>2042</v>
      </c>
      <c r="D582" s="6" t="s">
        <v>2197</v>
      </c>
      <c r="E582" s="6" t="s">
        <v>5024</v>
      </c>
      <c r="F582" s="6"/>
      <c r="G582" s="6">
        <v>3696</v>
      </c>
      <c r="H582" s="6">
        <v>2000</v>
      </c>
      <c r="I582" s="6">
        <v>7</v>
      </c>
      <c r="J582" s="6" t="s">
        <v>4578</v>
      </c>
      <c r="K582" s="6">
        <v>25</v>
      </c>
      <c r="L582" s="6" t="s">
        <v>4579</v>
      </c>
      <c r="M582" s="6">
        <v>2</v>
      </c>
      <c r="N582" s="6" t="s">
        <v>4543</v>
      </c>
      <c r="O582" s="6" t="s">
        <v>4580</v>
      </c>
      <c r="P582" s="6" t="s">
        <v>4549</v>
      </c>
      <c r="Q582" s="6" t="s">
        <v>4549</v>
      </c>
      <c r="R582" s="6" t="s">
        <v>4549</v>
      </c>
      <c r="S582" s="6" t="s">
        <v>4549</v>
      </c>
      <c r="T582" s="6"/>
      <c r="U582" s="6"/>
      <c r="V582" s="6" t="s">
        <v>5025</v>
      </c>
      <c r="W582" s="6"/>
      <c r="X582" s="6"/>
      <c r="Y582" s="6"/>
      <c r="Z582" s="6">
        <v>111595</v>
      </c>
      <c r="AA582" s="6"/>
      <c r="AB582" s="6" t="s">
        <v>4549</v>
      </c>
    </row>
    <row r="583" spans="1:28">
      <c r="A583" s="6">
        <v>202</v>
      </c>
      <c r="B583" s="6" t="str">
        <f t="shared" si="9"/>
        <v>ElimElim Post Office</v>
      </c>
      <c r="C583" s="6" t="s">
        <v>2042</v>
      </c>
      <c r="D583" s="6" t="s">
        <v>3045</v>
      </c>
      <c r="E583" s="6" t="s">
        <v>5026</v>
      </c>
      <c r="F583" s="6">
        <v>1</v>
      </c>
      <c r="G583" s="6">
        <v>450</v>
      </c>
      <c r="H583" s="6">
        <v>1980</v>
      </c>
      <c r="I583" s="6">
        <v>8</v>
      </c>
      <c r="J583" s="6" t="s">
        <v>4555</v>
      </c>
      <c r="K583" s="6">
        <v>31</v>
      </c>
      <c r="L583" s="6" t="s">
        <v>4592</v>
      </c>
      <c r="M583" s="6">
        <v>2</v>
      </c>
      <c r="N583" s="6" t="s">
        <v>4543</v>
      </c>
      <c r="O583" s="6" t="s">
        <v>5020</v>
      </c>
      <c r="P583" s="6" t="s">
        <v>4549</v>
      </c>
      <c r="Q583" s="6" t="s">
        <v>4549</v>
      </c>
      <c r="R583" s="6" t="s">
        <v>4549</v>
      </c>
      <c r="S583" s="6" t="s">
        <v>4549</v>
      </c>
      <c r="T583" s="6"/>
      <c r="U583" s="6"/>
      <c r="V583" s="6"/>
      <c r="W583" s="6"/>
      <c r="X583" s="6"/>
      <c r="Y583" s="6"/>
      <c r="Z583" s="6"/>
      <c r="AA583" s="6"/>
      <c r="AB583" s="6" t="s">
        <v>4549</v>
      </c>
    </row>
    <row r="584" spans="1:28">
      <c r="A584" s="6">
        <v>202</v>
      </c>
      <c r="B584" s="6" t="str">
        <f t="shared" si="9"/>
        <v>ElimFire Hall</v>
      </c>
      <c r="C584" s="6" t="s">
        <v>2042</v>
      </c>
      <c r="D584" s="6" t="s">
        <v>595</v>
      </c>
      <c r="E584" s="6"/>
      <c r="F584" s="6"/>
      <c r="G584" s="6"/>
      <c r="H584" s="6"/>
      <c r="I584" s="6">
        <v>3</v>
      </c>
      <c r="J584" s="6" t="s">
        <v>4541</v>
      </c>
      <c r="K584" s="6">
        <v>11</v>
      </c>
      <c r="L584" s="6" t="s">
        <v>4542</v>
      </c>
      <c r="M584" s="6">
        <v>2</v>
      </c>
      <c r="N584" s="6" t="s">
        <v>4543</v>
      </c>
      <c r="O584" s="6" t="s">
        <v>5021</v>
      </c>
      <c r="P584" s="6" t="s">
        <v>4549</v>
      </c>
      <c r="Q584" s="6" t="s">
        <v>4549</v>
      </c>
      <c r="R584" s="6" t="s">
        <v>4549</v>
      </c>
      <c r="S584" s="6" t="s">
        <v>4549</v>
      </c>
      <c r="T584" s="6"/>
      <c r="U584" s="6"/>
      <c r="V584" s="6"/>
      <c r="W584" s="6"/>
      <c r="X584" s="6"/>
      <c r="Y584" s="6"/>
      <c r="Z584" s="6"/>
      <c r="AA584" s="6"/>
      <c r="AB584" s="6" t="s">
        <v>4549</v>
      </c>
    </row>
    <row r="585" spans="1:28">
      <c r="A585" s="6">
        <v>202</v>
      </c>
      <c r="B585" s="6" t="str">
        <f t="shared" si="9"/>
        <v>ElimK-12 School</v>
      </c>
      <c r="C585" s="6" t="s">
        <v>2042</v>
      </c>
      <c r="D585" s="6" t="s">
        <v>544</v>
      </c>
      <c r="E585" s="6"/>
      <c r="F585" s="6"/>
      <c r="G585" s="6">
        <v>29941</v>
      </c>
      <c r="H585" s="6">
        <v>2002</v>
      </c>
      <c r="I585" s="6">
        <v>3</v>
      </c>
      <c r="J585" s="6" t="s">
        <v>4541</v>
      </c>
      <c r="K585" s="6">
        <v>9</v>
      </c>
      <c r="L585" s="6" t="s">
        <v>4575</v>
      </c>
      <c r="M585" s="6">
        <v>2</v>
      </c>
      <c r="N585" s="6" t="s">
        <v>4543</v>
      </c>
      <c r="O585" s="6" t="s">
        <v>4776</v>
      </c>
      <c r="P585" s="6" t="s">
        <v>4549</v>
      </c>
      <c r="Q585" s="6" t="s">
        <v>4549</v>
      </c>
      <c r="R585" s="6" t="s">
        <v>4549</v>
      </c>
      <c r="S585" s="6" t="s">
        <v>4549</v>
      </c>
      <c r="T585" s="6"/>
      <c r="U585" s="6"/>
      <c r="V585" s="6" t="s">
        <v>5027</v>
      </c>
      <c r="W585" s="6"/>
      <c r="X585" s="6"/>
      <c r="Y585" s="6"/>
      <c r="Z585" s="6">
        <v>221761</v>
      </c>
      <c r="AA585" s="6"/>
      <c r="AB585" s="6" t="s">
        <v>4549</v>
      </c>
    </row>
    <row r="586" spans="1:28">
      <c r="A586" s="6">
        <v>202</v>
      </c>
      <c r="B586" s="6" t="str">
        <f t="shared" si="9"/>
        <v>ElimLibrary</v>
      </c>
      <c r="C586" s="6" t="s">
        <v>2042</v>
      </c>
      <c r="D586" s="6" t="s">
        <v>678</v>
      </c>
      <c r="E586" s="6"/>
      <c r="F586" s="6"/>
      <c r="G586" s="6"/>
      <c r="H586" s="6"/>
      <c r="I586" s="6">
        <v>3</v>
      </c>
      <c r="J586" s="6" t="s">
        <v>4541</v>
      </c>
      <c r="K586" s="6">
        <v>13</v>
      </c>
      <c r="L586" s="6" t="s">
        <v>678</v>
      </c>
      <c r="M586" s="6">
        <v>2</v>
      </c>
      <c r="N586" s="6" t="s">
        <v>4543</v>
      </c>
      <c r="O586" s="6" t="s">
        <v>5021</v>
      </c>
      <c r="P586" s="6" t="s">
        <v>4549</v>
      </c>
      <c r="Q586" s="6" t="s">
        <v>4549</v>
      </c>
      <c r="R586" s="6" t="s">
        <v>4549</v>
      </c>
      <c r="S586" s="6" t="s">
        <v>4549</v>
      </c>
      <c r="T586" s="6"/>
      <c r="U586" s="6"/>
      <c r="V586" s="6"/>
      <c r="W586" s="6"/>
      <c r="X586" s="6"/>
      <c r="Y586" s="6"/>
      <c r="Z586" s="6"/>
      <c r="AA586" s="6"/>
      <c r="AB586" s="6" t="s">
        <v>4549</v>
      </c>
    </row>
    <row r="587" spans="1:28">
      <c r="A587" s="6">
        <v>202</v>
      </c>
      <c r="B587" s="6" t="str">
        <f t="shared" si="9"/>
        <v>ElimMechanical Building</v>
      </c>
      <c r="C587" s="6" t="s">
        <v>2042</v>
      </c>
      <c r="D587" s="6" t="s">
        <v>2636</v>
      </c>
      <c r="E587" s="6"/>
      <c r="F587" s="6"/>
      <c r="G587" s="6">
        <v>650</v>
      </c>
      <c r="H587" s="6">
        <v>2002</v>
      </c>
      <c r="I587" s="6">
        <v>9</v>
      </c>
      <c r="J587" s="6" t="s">
        <v>1500</v>
      </c>
      <c r="K587" s="6">
        <v>35</v>
      </c>
      <c r="L587" s="6" t="s">
        <v>4562</v>
      </c>
      <c r="M587" s="6">
        <v>2</v>
      </c>
      <c r="N587" s="6" t="s">
        <v>4543</v>
      </c>
      <c r="O587" s="6" t="s">
        <v>4776</v>
      </c>
      <c r="P587" s="6" t="s">
        <v>4549</v>
      </c>
      <c r="Q587" s="6" t="s">
        <v>4549</v>
      </c>
      <c r="R587" s="6" t="s">
        <v>4549</v>
      </c>
      <c r="S587" s="6" t="s">
        <v>4549</v>
      </c>
      <c r="T587" s="6"/>
      <c r="U587" s="6"/>
      <c r="V587" s="6"/>
      <c r="W587" s="6"/>
      <c r="X587" s="6"/>
      <c r="Y587" s="6"/>
      <c r="Z587" s="6"/>
      <c r="AA587" s="6"/>
      <c r="AB587" s="6" t="s">
        <v>4549</v>
      </c>
    </row>
    <row r="588" spans="1:28">
      <c r="A588" s="6">
        <v>202</v>
      </c>
      <c r="B588" s="6" t="str">
        <f t="shared" si="9"/>
        <v>ElimNative Village of Elim Office</v>
      </c>
      <c r="C588" s="6" t="s">
        <v>2042</v>
      </c>
      <c r="D588" s="6" t="s">
        <v>3046</v>
      </c>
      <c r="E588" s="6" t="s">
        <v>5028</v>
      </c>
      <c r="F588" s="6"/>
      <c r="G588" s="6">
        <v>432</v>
      </c>
      <c r="H588" s="6">
        <v>1976</v>
      </c>
      <c r="I588" s="6">
        <v>6</v>
      </c>
      <c r="J588" s="6" t="s">
        <v>377</v>
      </c>
      <c r="K588" s="6">
        <v>36</v>
      </c>
      <c r="L588" s="6" t="s">
        <v>377</v>
      </c>
      <c r="M588" s="6">
        <v>2</v>
      </c>
      <c r="N588" s="6" t="s">
        <v>4543</v>
      </c>
      <c r="O588" s="6" t="s">
        <v>5020</v>
      </c>
      <c r="P588" s="6" t="s">
        <v>4549</v>
      </c>
      <c r="Q588" s="6" t="s">
        <v>4549</v>
      </c>
      <c r="R588" s="6" t="s">
        <v>4549</v>
      </c>
      <c r="S588" s="6" t="s">
        <v>4549</v>
      </c>
      <c r="T588" s="6"/>
      <c r="U588" s="6"/>
      <c r="V588" s="6" t="s">
        <v>5029</v>
      </c>
      <c r="W588" s="6"/>
      <c r="X588" s="6"/>
      <c r="Y588" s="6"/>
      <c r="Z588" s="6"/>
      <c r="AA588" s="6"/>
      <c r="AB588" s="6" t="s">
        <v>4549</v>
      </c>
    </row>
    <row r="589" spans="1:28">
      <c r="A589" s="6">
        <v>202</v>
      </c>
      <c r="B589" s="6" t="str">
        <f t="shared" si="9"/>
        <v>ElimSNOW REMOVAL EQUIP BLDG</v>
      </c>
      <c r="C589" s="6" t="s">
        <v>2042</v>
      </c>
      <c r="D589" s="6" t="s">
        <v>2045</v>
      </c>
      <c r="E589" s="6"/>
      <c r="F589" s="6"/>
      <c r="G589" s="6">
        <v>2000</v>
      </c>
      <c r="H589" s="6">
        <v>1995</v>
      </c>
      <c r="I589" s="6">
        <v>2</v>
      </c>
      <c r="J589" s="6" t="s">
        <v>4582</v>
      </c>
      <c r="K589" s="6">
        <v>8</v>
      </c>
      <c r="L589" s="6" t="s">
        <v>4583</v>
      </c>
      <c r="M589" s="6">
        <v>2</v>
      </c>
      <c r="N589" s="6" t="s">
        <v>4543</v>
      </c>
      <c r="O589" s="6" t="s">
        <v>4585</v>
      </c>
      <c r="P589" s="6" t="s">
        <v>4549</v>
      </c>
      <c r="Q589" s="6" t="s">
        <v>4549</v>
      </c>
      <c r="R589" s="6" t="s">
        <v>4549</v>
      </c>
      <c r="S589" s="6" t="s">
        <v>4549</v>
      </c>
      <c r="T589" s="6"/>
      <c r="U589" s="6"/>
      <c r="V589" s="6"/>
      <c r="W589" s="6"/>
      <c r="X589" s="6"/>
      <c r="Y589" s="6"/>
      <c r="Z589" s="6"/>
      <c r="AA589" s="6"/>
      <c r="AB589" s="6" t="s">
        <v>4549</v>
      </c>
    </row>
    <row r="590" spans="1:28">
      <c r="A590" s="6">
        <v>202</v>
      </c>
      <c r="B590" s="6" t="str">
        <f t="shared" si="9"/>
        <v>ElimStorage Building</v>
      </c>
      <c r="C590" s="6" t="s">
        <v>2042</v>
      </c>
      <c r="D590" s="6" t="s">
        <v>233</v>
      </c>
      <c r="E590" s="6"/>
      <c r="F590" s="6"/>
      <c r="G590" s="6">
        <v>96</v>
      </c>
      <c r="H590" s="6">
        <v>1965</v>
      </c>
      <c r="I590" s="6">
        <v>2</v>
      </c>
      <c r="J590" s="6" t="s">
        <v>4582</v>
      </c>
      <c r="K590" s="6">
        <v>8</v>
      </c>
      <c r="L590" s="6" t="s">
        <v>4583</v>
      </c>
      <c r="M590" s="6">
        <v>2</v>
      </c>
      <c r="N590" s="6" t="s">
        <v>4543</v>
      </c>
      <c r="O590" s="6" t="s">
        <v>4776</v>
      </c>
      <c r="P590" s="6" t="s">
        <v>4549</v>
      </c>
      <c r="Q590" s="6" t="s">
        <v>4549</v>
      </c>
      <c r="R590" s="6" t="s">
        <v>4549</v>
      </c>
      <c r="S590" s="6" t="s">
        <v>4549</v>
      </c>
      <c r="T590" s="6"/>
      <c r="U590" s="6"/>
      <c r="V590" s="6"/>
      <c r="W590" s="6"/>
      <c r="X590" s="6"/>
      <c r="Y590" s="6"/>
      <c r="Z590" s="6"/>
      <c r="AA590" s="6"/>
      <c r="AB590" s="6" t="s">
        <v>4549</v>
      </c>
    </row>
    <row r="591" spans="1:28">
      <c r="A591" s="6">
        <v>202</v>
      </c>
      <c r="B591" s="6" t="str">
        <f t="shared" si="9"/>
        <v>ElimSTORAGE BUILDING</v>
      </c>
      <c r="C591" s="6" t="s">
        <v>2042</v>
      </c>
      <c r="D591" s="6" t="s">
        <v>5030</v>
      </c>
      <c r="E591" s="6"/>
      <c r="F591" s="6"/>
      <c r="G591" s="6">
        <v>96</v>
      </c>
      <c r="H591" s="6">
        <v>2000</v>
      </c>
      <c r="I591" s="6">
        <v>2</v>
      </c>
      <c r="J591" s="6" t="s">
        <v>4582</v>
      </c>
      <c r="K591" s="6">
        <v>8</v>
      </c>
      <c r="L591" s="6" t="s">
        <v>4583</v>
      </c>
      <c r="M591" s="6">
        <v>2</v>
      </c>
      <c r="N591" s="6" t="s">
        <v>4543</v>
      </c>
      <c r="O591" s="6" t="s">
        <v>4585</v>
      </c>
      <c r="P591" s="6" t="s">
        <v>4549</v>
      </c>
      <c r="Q591" s="6" t="s">
        <v>4549</v>
      </c>
      <c r="R591" s="6" t="s">
        <v>4549</v>
      </c>
      <c r="S591" s="6" t="s">
        <v>4549</v>
      </c>
      <c r="T591" s="6"/>
      <c r="U591" s="6"/>
      <c r="V591" s="6"/>
      <c r="W591" s="6"/>
      <c r="X591" s="6"/>
      <c r="Y591" s="6"/>
      <c r="Z591" s="6"/>
      <c r="AA591" s="6"/>
      <c r="AB591" s="6" t="s">
        <v>4549</v>
      </c>
    </row>
    <row r="592" spans="1:28">
      <c r="A592" s="6">
        <v>202</v>
      </c>
      <c r="B592" s="6" t="str">
        <f t="shared" si="9"/>
        <v>ElimVan Garage Building</v>
      </c>
      <c r="C592" s="6" t="s">
        <v>2042</v>
      </c>
      <c r="D592" s="6" t="s">
        <v>2044</v>
      </c>
      <c r="E592" s="6"/>
      <c r="F592" s="6"/>
      <c r="G592" s="6">
        <v>592</v>
      </c>
      <c r="H592" s="6">
        <v>1988</v>
      </c>
      <c r="I592" s="6">
        <v>2</v>
      </c>
      <c r="J592" s="6" t="s">
        <v>4582</v>
      </c>
      <c r="K592" s="6">
        <v>8</v>
      </c>
      <c r="L592" s="6" t="s">
        <v>4583</v>
      </c>
      <c r="M592" s="6">
        <v>2</v>
      </c>
      <c r="N592" s="6" t="s">
        <v>4543</v>
      </c>
      <c r="O592" s="6" t="s">
        <v>4776</v>
      </c>
      <c r="P592" s="6" t="s">
        <v>4549</v>
      </c>
      <c r="Q592" s="6" t="s">
        <v>4549</v>
      </c>
      <c r="R592" s="6" t="s">
        <v>4549</v>
      </c>
      <c r="S592" s="6" t="s">
        <v>4549</v>
      </c>
      <c r="T592" s="6"/>
      <c r="U592" s="6"/>
      <c r="V592" s="6"/>
      <c r="W592" s="6"/>
      <c r="X592" s="6"/>
      <c r="Y592" s="6"/>
      <c r="Z592" s="6"/>
      <c r="AA592" s="6"/>
      <c r="AB592" s="6" t="s">
        <v>4549</v>
      </c>
    </row>
    <row r="593" spans="1:28">
      <c r="A593" s="6">
        <v>202</v>
      </c>
      <c r="B593" s="6" t="str">
        <f t="shared" si="9"/>
        <v>ElimVPSO Office</v>
      </c>
      <c r="C593" s="6" t="s">
        <v>2042</v>
      </c>
      <c r="D593" s="6" t="s">
        <v>1142</v>
      </c>
      <c r="E593" s="6"/>
      <c r="F593" s="6"/>
      <c r="G593" s="6"/>
      <c r="H593" s="6"/>
      <c r="I593" s="6">
        <v>6</v>
      </c>
      <c r="J593" s="6" t="s">
        <v>377</v>
      </c>
      <c r="K593" s="6">
        <v>36</v>
      </c>
      <c r="L593" s="6" t="s">
        <v>377</v>
      </c>
      <c r="M593" s="6">
        <v>2</v>
      </c>
      <c r="N593" s="6" t="s">
        <v>4543</v>
      </c>
      <c r="O593" s="6" t="s">
        <v>5021</v>
      </c>
      <c r="P593" s="6" t="s">
        <v>4549</v>
      </c>
      <c r="Q593" s="6" t="s">
        <v>4549</v>
      </c>
      <c r="R593" s="6" t="s">
        <v>4549</v>
      </c>
      <c r="S593" s="6" t="s">
        <v>4549</v>
      </c>
      <c r="T593" s="6"/>
      <c r="U593" s="6"/>
      <c r="V593" s="6"/>
      <c r="W593" s="6"/>
      <c r="X593" s="6"/>
      <c r="Y593" s="6"/>
      <c r="Z593" s="6"/>
      <c r="AA593" s="6"/>
      <c r="AB593" s="6" t="s">
        <v>4549</v>
      </c>
    </row>
    <row r="594" spans="1:28">
      <c r="A594" s="6">
        <v>202</v>
      </c>
      <c r="B594" s="6" t="str">
        <f t="shared" si="9"/>
        <v>ElimWater Treatment Plant</v>
      </c>
      <c r="C594" s="6" t="s">
        <v>2042</v>
      </c>
      <c r="D594" s="6" t="s">
        <v>66</v>
      </c>
      <c r="E594" s="6"/>
      <c r="F594" s="6"/>
      <c r="G594" s="6"/>
      <c r="H594" s="6"/>
      <c r="I594" s="6">
        <v>8</v>
      </c>
      <c r="J594" s="6" t="s">
        <v>4555</v>
      </c>
      <c r="K594" s="6">
        <v>31</v>
      </c>
      <c r="L594" s="6" t="s">
        <v>4592</v>
      </c>
      <c r="M594" s="6">
        <v>2</v>
      </c>
      <c r="N594" s="6" t="s">
        <v>4543</v>
      </c>
      <c r="O594" s="6" t="s">
        <v>5021</v>
      </c>
      <c r="P594" s="6" t="s">
        <v>4549</v>
      </c>
      <c r="Q594" s="6" t="s">
        <v>4549</v>
      </c>
      <c r="R594" s="6" t="s">
        <v>4549</v>
      </c>
      <c r="S594" s="6" t="s">
        <v>4549</v>
      </c>
      <c r="T594" s="6"/>
      <c r="U594" s="6"/>
      <c r="V594" s="6"/>
      <c r="W594" s="6"/>
      <c r="X594" s="6"/>
      <c r="Y594" s="6"/>
      <c r="Z594" s="6"/>
      <c r="AA594" s="6"/>
      <c r="AB594" s="6" t="s">
        <v>4549</v>
      </c>
    </row>
    <row r="595" spans="1:28">
      <c r="A595">
        <v>203</v>
      </c>
      <c r="B595" s="6" t="str">
        <f t="shared" si="9"/>
        <v>EmmonakAC Commercial Company Store</v>
      </c>
      <c r="C595" t="s">
        <v>188</v>
      </c>
      <c r="D595" t="s">
        <v>886</v>
      </c>
      <c r="G595">
        <v>11286</v>
      </c>
      <c r="H595">
        <v>1960</v>
      </c>
      <c r="I595">
        <v>7</v>
      </c>
      <c r="J595" t="s">
        <v>4578</v>
      </c>
      <c r="K595">
        <v>25</v>
      </c>
      <c r="L595" t="s">
        <v>4579</v>
      </c>
      <c r="M595">
        <v>3</v>
      </c>
      <c r="N595" t="s">
        <v>4570</v>
      </c>
      <c r="P595" s="6" t="s">
        <v>4549</v>
      </c>
      <c r="Q595" s="6" t="s">
        <v>4549</v>
      </c>
      <c r="R595" s="6" t="s">
        <v>4549</v>
      </c>
      <c r="S595" s="6" t="s">
        <v>4549</v>
      </c>
      <c r="Y595" s="145">
        <v>87254</v>
      </c>
      <c r="AA595" s="145"/>
      <c r="AB595" s="6" t="s">
        <v>4549</v>
      </c>
    </row>
    <row r="596" spans="1:28">
      <c r="A596" s="6">
        <v>203</v>
      </c>
      <c r="B596" s="6" t="str">
        <f t="shared" si="9"/>
        <v>Emmonak</v>
      </c>
      <c r="C596" s="6" t="s">
        <v>188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 t="s">
        <v>5031</v>
      </c>
      <c r="P596" s="6" t="s">
        <v>4549</v>
      </c>
      <c r="Q596" s="6" t="s">
        <v>4549</v>
      </c>
      <c r="R596" s="6" t="s">
        <v>4549</v>
      </c>
      <c r="S596" s="6" t="s">
        <v>4549</v>
      </c>
      <c r="T596" s="6"/>
      <c r="U596" s="6"/>
      <c r="V596" s="6"/>
      <c r="W596" s="6"/>
      <c r="X596" s="6"/>
      <c r="Y596" s="6"/>
      <c r="Z596" s="6"/>
      <c r="AA596" s="6"/>
      <c r="AB596" s="6" t="s">
        <v>4549</v>
      </c>
    </row>
    <row r="597" spans="1:28">
      <c r="A597" s="6">
        <v>203</v>
      </c>
      <c r="B597" s="6" t="str">
        <f t="shared" si="9"/>
        <v>Emmonak</v>
      </c>
      <c r="C597" s="6" t="s">
        <v>188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 t="s">
        <v>5032</v>
      </c>
      <c r="P597" s="6" t="s">
        <v>4549</v>
      </c>
      <c r="Q597" s="6" t="s">
        <v>4549</v>
      </c>
      <c r="R597" s="6" t="s">
        <v>4549</v>
      </c>
      <c r="S597" s="6" t="s">
        <v>4549</v>
      </c>
      <c r="T597" s="6"/>
      <c r="U597" s="6"/>
      <c r="V597" s="6"/>
      <c r="W597" s="6"/>
      <c r="X597" s="6"/>
      <c r="Y597" s="6"/>
      <c r="Z597" s="6"/>
      <c r="AA597" s="6"/>
      <c r="AB597" s="6" t="s">
        <v>4549</v>
      </c>
    </row>
    <row r="598" spans="1:28">
      <c r="A598" s="6">
        <v>203</v>
      </c>
      <c r="B598" s="6" t="str">
        <f t="shared" si="9"/>
        <v>EmmonakEmmonak School </v>
      </c>
      <c r="C598" s="6" t="s">
        <v>188</v>
      </c>
      <c r="D598" s="6" t="s">
        <v>5033</v>
      </c>
      <c r="E598" s="6"/>
      <c r="F598" s="6"/>
      <c r="G598" s="6"/>
      <c r="H598" s="6">
        <v>1993</v>
      </c>
      <c r="I598" s="6">
        <v>3</v>
      </c>
      <c r="J598" s="6" t="s">
        <v>4541</v>
      </c>
      <c r="K598" s="6">
        <v>9</v>
      </c>
      <c r="L598" s="6" t="s">
        <v>4575</v>
      </c>
      <c r="M598" s="6">
        <v>2</v>
      </c>
      <c r="N598" s="6" t="s">
        <v>4543</v>
      </c>
      <c r="O598" s="6" t="s">
        <v>5034</v>
      </c>
      <c r="P598" s="6" t="s">
        <v>4549</v>
      </c>
      <c r="Q598" s="6" t="s">
        <v>4549</v>
      </c>
      <c r="R598" s="6" t="s">
        <v>4549</v>
      </c>
      <c r="S598" s="6" t="s">
        <v>4549</v>
      </c>
      <c r="T598" s="6"/>
      <c r="U598" s="6"/>
      <c r="V598" s="6"/>
      <c r="W598" s="6"/>
      <c r="X598" s="6"/>
      <c r="Y598" s="6"/>
      <c r="Z598" s="6"/>
      <c r="AA598" s="6"/>
      <c r="AB598" s="6" t="s">
        <v>4549</v>
      </c>
    </row>
    <row r="599" spans="1:28">
      <c r="A599" s="6">
        <v>203</v>
      </c>
      <c r="B599" s="6" t="str">
        <f t="shared" si="9"/>
        <v>EmmonakEQUIPMENT STORAGE</v>
      </c>
      <c r="C599" s="6" t="s">
        <v>188</v>
      </c>
      <c r="D599" s="6" t="s">
        <v>1983</v>
      </c>
      <c r="E599" s="6"/>
      <c r="F599" s="6"/>
      <c r="G599" s="6">
        <v>1600</v>
      </c>
      <c r="H599" s="6">
        <v>1984</v>
      </c>
      <c r="I599" s="6">
        <v>2</v>
      </c>
      <c r="J599" s="6" t="s">
        <v>4582</v>
      </c>
      <c r="K599" s="6">
        <v>8</v>
      </c>
      <c r="L599" s="6" t="s">
        <v>4583</v>
      </c>
      <c r="M599" s="6">
        <v>2</v>
      </c>
      <c r="N599" s="6" t="s">
        <v>4543</v>
      </c>
      <c r="O599" s="6" t="s">
        <v>4585</v>
      </c>
      <c r="P599" s="6" t="s">
        <v>4549</v>
      </c>
      <c r="Q599" s="6" t="s">
        <v>4549</v>
      </c>
      <c r="R599" s="6" t="s">
        <v>4549</v>
      </c>
      <c r="S599" s="6" t="s">
        <v>4549</v>
      </c>
      <c r="T599" s="6"/>
      <c r="U599" s="6"/>
      <c r="V599" s="6"/>
      <c r="W599" s="6"/>
      <c r="X599" s="6"/>
      <c r="Y599" s="6"/>
      <c r="Z599" s="6"/>
      <c r="AA599" s="6"/>
      <c r="AB599" s="6" t="s">
        <v>4549</v>
      </c>
    </row>
    <row r="600" spans="1:28">
      <c r="A600" s="6">
        <v>203</v>
      </c>
      <c r="B600" s="6" t="str">
        <f t="shared" si="9"/>
        <v>EmmonakGenerator Building/Adjacent Container </v>
      </c>
      <c r="C600" s="6" t="s">
        <v>188</v>
      </c>
      <c r="D600" s="6" t="s">
        <v>195</v>
      </c>
      <c r="E600" s="6"/>
      <c r="F600" s="6"/>
      <c r="G600" s="6"/>
      <c r="H600" s="6">
        <v>1975</v>
      </c>
      <c r="I600" s="6">
        <v>3</v>
      </c>
      <c r="J600" s="6" t="s">
        <v>4541</v>
      </c>
      <c r="K600" s="6">
        <v>9</v>
      </c>
      <c r="L600" s="6" t="s">
        <v>4575</v>
      </c>
      <c r="M600" s="6">
        <v>2</v>
      </c>
      <c r="N600" s="6" t="s">
        <v>4543</v>
      </c>
      <c r="O600" s="6" t="s">
        <v>5034</v>
      </c>
      <c r="P600" s="6" t="s">
        <v>4549</v>
      </c>
      <c r="Q600" s="6" t="s">
        <v>4549</v>
      </c>
      <c r="R600" s="6" t="s">
        <v>4549</v>
      </c>
      <c r="S600" s="6" t="s">
        <v>4549</v>
      </c>
      <c r="T600" s="6"/>
      <c r="U600" s="6"/>
      <c r="V600" s="6"/>
      <c r="W600" s="6"/>
      <c r="X600" s="6"/>
      <c r="Y600" s="6"/>
      <c r="Z600" s="6"/>
      <c r="AA600" s="6"/>
      <c r="AB600" s="6" t="s">
        <v>4549</v>
      </c>
    </row>
    <row r="601" spans="1:28">
      <c r="A601" s="6">
        <v>203</v>
      </c>
      <c r="B601" s="6" t="str">
        <f t="shared" si="9"/>
        <v>EmmonakHigh School Building &amp; Administration </v>
      </c>
      <c r="C601" s="6" t="s">
        <v>188</v>
      </c>
      <c r="D601" s="6" t="s">
        <v>196</v>
      </c>
      <c r="E601" s="6"/>
      <c r="F601" s="6"/>
      <c r="G601" s="6"/>
      <c r="H601" s="6">
        <v>1975</v>
      </c>
      <c r="I601" s="6">
        <v>3</v>
      </c>
      <c r="J601" s="6" t="s">
        <v>4541</v>
      </c>
      <c r="K601" s="6">
        <v>9</v>
      </c>
      <c r="L601" s="6" t="s">
        <v>4575</v>
      </c>
      <c r="M601" s="6">
        <v>2</v>
      </c>
      <c r="N601" s="6" t="s">
        <v>4543</v>
      </c>
      <c r="O601" s="6" t="s">
        <v>5034</v>
      </c>
      <c r="P601" s="6" t="s">
        <v>4549</v>
      </c>
      <c r="Q601" s="6" t="s">
        <v>4549</v>
      </c>
      <c r="R601" s="6" t="s">
        <v>4549</v>
      </c>
      <c r="S601" s="6" t="s">
        <v>4549</v>
      </c>
      <c r="T601" s="6"/>
      <c r="U601" s="6"/>
      <c r="V601" s="6"/>
      <c r="W601" s="6"/>
      <c r="X601" s="6"/>
      <c r="Y601" s="6"/>
      <c r="Z601" s="6"/>
      <c r="AA601" s="6"/>
      <c r="AB601" s="6" t="s">
        <v>4549</v>
      </c>
    </row>
    <row r="602" spans="1:28">
      <c r="A602" s="6">
        <v>203</v>
      </c>
      <c r="B602" s="6" t="str">
        <f t="shared" si="9"/>
        <v>EmmonakNew ADFG Bunkhouse</v>
      </c>
      <c r="C602" s="6" t="s">
        <v>188</v>
      </c>
      <c r="D602" s="6" t="s">
        <v>3624</v>
      </c>
      <c r="E602" s="6"/>
      <c r="F602" s="6"/>
      <c r="G602" s="6">
        <v>1650</v>
      </c>
      <c r="H602" s="6">
        <v>2009</v>
      </c>
      <c r="I602" s="6">
        <v>3</v>
      </c>
      <c r="J602" s="6" t="s">
        <v>4541</v>
      </c>
      <c r="K602" s="6">
        <v>15</v>
      </c>
      <c r="L602" s="6" t="s">
        <v>4682</v>
      </c>
      <c r="M602" s="6">
        <v>2</v>
      </c>
      <c r="N602" s="6" t="s">
        <v>4543</v>
      </c>
      <c r="O602" s="6" t="s">
        <v>5035</v>
      </c>
      <c r="P602" s="6" t="s">
        <v>4549</v>
      </c>
      <c r="Q602" s="6" t="s">
        <v>4549</v>
      </c>
      <c r="R602" s="6" t="s">
        <v>4549</v>
      </c>
      <c r="S602" s="6" t="s">
        <v>4549</v>
      </c>
      <c r="T602" s="6"/>
      <c r="U602" s="6"/>
      <c r="V602" s="6"/>
      <c r="W602" s="6"/>
      <c r="X602" s="6"/>
      <c r="Y602" s="6"/>
      <c r="Z602" s="6">
        <v>3000</v>
      </c>
      <c r="AA602" s="6"/>
      <c r="AB602" s="6" t="s">
        <v>4549</v>
      </c>
    </row>
    <row r="603" spans="1:28">
      <c r="A603" s="6">
        <v>203</v>
      </c>
      <c r="B603" s="6" t="str">
        <f t="shared" si="9"/>
        <v>EmmonakNew ADFG Office</v>
      </c>
      <c r="C603" s="6" t="s">
        <v>188</v>
      </c>
      <c r="D603" s="6" t="s">
        <v>3049</v>
      </c>
      <c r="E603" s="6"/>
      <c r="F603" s="6"/>
      <c r="G603" s="6">
        <v>1161</v>
      </c>
      <c r="H603" s="6">
        <v>2005</v>
      </c>
      <c r="I603" s="6">
        <v>3</v>
      </c>
      <c r="J603" s="6" t="s">
        <v>4541</v>
      </c>
      <c r="K603" s="6">
        <v>15</v>
      </c>
      <c r="L603" s="6" t="s">
        <v>4682</v>
      </c>
      <c r="M603" s="6">
        <v>2</v>
      </c>
      <c r="N603" s="6" t="s">
        <v>4543</v>
      </c>
      <c r="O603" s="6" t="s">
        <v>5035</v>
      </c>
      <c r="P603" s="6" t="s">
        <v>4549</v>
      </c>
      <c r="Q603" s="6" t="s">
        <v>4549</v>
      </c>
      <c r="R603" s="6" t="s">
        <v>4549</v>
      </c>
      <c r="S603" s="6" t="s">
        <v>4549</v>
      </c>
      <c r="T603" s="6"/>
      <c r="U603" s="6"/>
      <c r="V603" s="6"/>
      <c r="W603" s="6"/>
      <c r="X603" s="6"/>
      <c r="Y603" s="6"/>
      <c r="Z603" s="6">
        <v>3700</v>
      </c>
      <c r="AA603" s="6"/>
      <c r="AB603" s="6" t="s">
        <v>4549</v>
      </c>
    </row>
    <row r="604" spans="1:28">
      <c r="A604" s="6">
        <v>203</v>
      </c>
      <c r="B604" s="6" t="str">
        <f t="shared" si="9"/>
        <v>EmmonakOld ADFG Bunkhouse</v>
      </c>
      <c r="C604" s="6" t="s">
        <v>188</v>
      </c>
      <c r="D604" s="6" t="s">
        <v>199</v>
      </c>
      <c r="E604" s="6"/>
      <c r="F604" s="6"/>
      <c r="G604" s="6">
        <v>750</v>
      </c>
      <c r="H604" s="6">
        <v>1970</v>
      </c>
      <c r="I604" s="6">
        <v>3</v>
      </c>
      <c r="J604" s="6" t="s">
        <v>4541</v>
      </c>
      <c r="K604" s="6">
        <v>15</v>
      </c>
      <c r="L604" s="6" t="s">
        <v>4682</v>
      </c>
      <c r="M604" s="6">
        <v>2</v>
      </c>
      <c r="N604" s="6" t="s">
        <v>4543</v>
      </c>
      <c r="O604" s="6" t="s">
        <v>5035</v>
      </c>
      <c r="P604" s="6" t="s">
        <v>4549</v>
      </c>
      <c r="Q604" s="6" t="s">
        <v>4549</v>
      </c>
      <c r="R604" s="6" t="s">
        <v>4549</v>
      </c>
      <c r="S604" s="6" t="s">
        <v>4549</v>
      </c>
      <c r="T604" s="6"/>
      <c r="U604" s="6"/>
      <c r="V604" s="6" t="s">
        <v>5036</v>
      </c>
      <c r="W604" s="6"/>
      <c r="X604" s="6"/>
      <c r="Y604" s="6"/>
      <c r="Z604" s="6"/>
      <c r="AA604" s="6"/>
      <c r="AB604" s="6" t="s">
        <v>4549</v>
      </c>
    </row>
    <row r="605" spans="1:28">
      <c r="A605" s="6">
        <v>203</v>
      </c>
      <c r="B605" s="6" t="str">
        <f t="shared" si="9"/>
        <v>EmmonakOld ADFG Office</v>
      </c>
      <c r="C605" s="6" t="s">
        <v>188</v>
      </c>
      <c r="D605" s="6" t="s">
        <v>200</v>
      </c>
      <c r="E605" s="6"/>
      <c r="F605" s="6"/>
      <c r="G605" s="6">
        <v>400</v>
      </c>
      <c r="H605" s="6">
        <v>1970</v>
      </c>
      <c r="I605" s="6">
        <v>3</v>
      </c>
      <c r="J605" s="6" t="s">
        <v>4541</v>
      </c>
      <c r="K605" s="6">
        <v>15</v>
      </c>
      <c r="L605" s="6" t="s">
        <v>4682</v>
      </c>
      <c r="M605" s="6">
        <v>2</v>
      </c>
      <c r="N605" s="6" t="s">
        <v>4543</v>
      </c>
      <c r="O605" s="6" t="s">
        <v>5035</v>
      </c>
      <c r="P605" s="6" t="s">
        <v>4549</v>
      </c>
      <c r="Q605" s="6" t="s">
        <v>4549</v>
      </c>
      <c r="R605" s="6" t="s">
        <v>4549</v>
      </c>
      <c r="S605" s="6" t="s">
        <v>4549</v>
      </c>
      <c r="T605" s="6"/>
      <c r="U605" s="6"/>
      <c r="V605" s="6" t="s">
        <v>4588</v>
      </c>
      <c r="W605" s="6"/>
      <c r="X605" s="6"/>
      <c r="Y605" s="6"/>
      <c r="Z605" s="6"/>
      <c r="AA605" s="6"/>
      <c r="AB605" s="6" t="s">
        <v>4549</v>
      </c>
    </row>
    <row r="606" spans="1:28">
      <c r="A606" s="6">
        <v>203</v>
      </c>
      <c r="B606" s="6" t="str">
        <f t="shared" si="9"/>
        <v>EmmonakPost Office</v>
      </c>
      <c r="C606" s="6" t="s">
        <v>188</v>
      </c>
      <c r="D606" s="6" t="s">
        <v>37</v>
      </c>
      <c r="E606" s="6"/>
      <c r="F606" s="6"/>
      <c r="G606" s="6"/>
      <c r="H606" s="6"/>
      <c r="I606" s="6">
        <v>8</v>
      </c>
      <c r="J606" s="6" t="s">
        <v>4555</v>
      </c>
      <c r="K606" s="6">
        <v>30</v>
      </c>
      <c r="L606" s="6" t="s">
        <v>4712</v>
      </c>
      <c r="M606" s="6">
        <v>2</v>
      </c>
      <c r="N606" s="6" t="s">
        <v>4543</v>
      </c>
      <c r="O606" s="6"/>
      <c r="P606" s="6" t="s">
        <v>4549</v>
      </c>
      <c r="Q606" s="6" t="s">
        <v>4549</v>
      </c>
      <c r="R606" s="6" t="s">
        <v>4549</v>
      </c>
      <c r="S606" s="6" t="s">
        <v>4549</v>
      </c>
      <c r="T606" s="6"/>
      <c r="U606" s="6"/>
      <c r="V606" s="6"/>
      <c r="W606" s="6"/>
      <c r="X606" s="6"/>
      <c r="Y606" s="6"/>
      <c r="Z606" s="6"/>
      <c r="AA606" s="6"/>
      <c r="AB606" s="6" t="s">
        <v>4549</v>
      </c>
    </row>
    <row r="607" spans="1:28">
      <c r="A607" s="6">
        <v>203</v>
      </c>
      <c r="B607" s="6" t="str">
        <f t="shared" si="9"/>
        <v>EmmonakRetail and Offices Complex</v>
      </c>
      <c r="C607" s="6" t="s">
        <v>188</v>
      </c>
      <c r="D607" s="6" t="s">
        <v>3048</v>
      </c>
      <c r="E607" s="6"/>
      <c r="F607" s="6"/>
      <c r="G607" s="6">
        <v>11200</v>
      </c>
      <c r="H607" s="6">
        <v>2001</v>
      </c>
      <c r="I607" s="6">
        <v>6</v>
      </c>
      <c r="J607" s="6" t="s">
        <v>377</v>
      </c>
      <c r="K607" s="6">
        <v>36</v>
      </c>
      <c r="L607" s="6" t="s">
        <v>377</v>
      </c>
      <c r="M607" s="6">
        <v>2</v>
      </c>
      <c r="N607" s="6" t="s">
        <v>4543</v>
      </c>
      <c r="O607" s="6" t="s">
        <v>5037</v>
      </c>
      <c r="P607" s="6" t="s">
        <v>4549</v>
      </c>
      <c r="Q607" s="6" t="s">
        <v>4549</v>
      </c>
      <c r="R607" s="6" t="s">
        <v>4549</v>
      </c>
      <c r="S607" s="6" t="s">
        <v>4549</v>
      </c>
      <c r="T607" s="6"/>
      <c r="U607" s="6"/>
      <c r="V607" s="6" t="s">
        <v>5038</v>
      </c>
      <c r="W607" s="6"/>
      <c r="X607" s="6"/>
      <c r="Y607" s="6"/>
      <c r="Z607" s="6">
        <v>260149</v>
      </c>
      <c r="AA607" s="6"/>
      <c r="AB607" s="6" t="s">
        <v>4549</v>
      </c>
    </row>
    <row r="608" spans="1:28">
      <c r="A608" s="6">
        <v>203</v>
      </c>
      <c r="B608" s="6" t="str">
        <f t="shared" si="9"/>
        <v>EmmonakSub Gas Station 2 - Tank Facility</v>
      </c>
      <c r="C608" s="6" t="s">
        <v>188</v>
      </c>
      <c r="D608" s="6" t="s">
        <v>204</v>
      </c>
      <c r="E608" s="6"/>
      <c r="F608" s="6"/>
      <c r="G608" s="6"/>
      <c r="H608" s="6">
        <v>2001</v>
      </c>
      <c r="I608" s="6">
        <v>8</v>
      </c>
      <c r="J608" s="6" t="s">
        <v>4555</v>
      </c>
      <c r="K608" s="6">
        <v>28</v>
      </c>
      <c r="L608" s="6" t="s">
        <v>4556</v>
      </c>
      <c r="M608" s="6">
        <v>2</v>
      </c>
      <c r="N608" s="6" t="s">
        <v>4543</v>
      </c>
      <c r="O608" s="6" t="s">
        <v>5037</v>
      </c>
      <c r="P608" s="6" t="s">
        <v>4549</v>
      </c>
      <c r="Q608" s="6" t="s">
        <v>4549</v>
      </c>
      <c r="R608" s="6" t="s">
        <v>4549</v>
      </c>
      <c r="S608" s="6" t="s">
        <v>4549</v>
      </c>
      <c r="T608" s="6"/>
      <c r="U608" s="6"/>
      <c r="V608" s="6"/>
      <c r="W608" s="6"/>
      <c r="X608" s="6"/>
      <c r="Y608" s="6"/>
      <c r="Z608" s="6">
        <v>7762</v>
      </c>
      <c r="AA608" s="6"/>
      <c r="AB608" s="6" t="s">
        <v>4549</v>
      </c>
    </row>
    <row r="609" spans="1:28">
      <c r="A609" s="6">
        <v>203</v>
      </c>
      <c r="B609" s="6" t="str">
        <f t="shared" si="9"/>
        <v>EmmonakWalk-in Freezer - High School </v>
      </c>
      <c r="C609" s="6" t="s">
        <v>188</v>
      </c>
      <c r="D609" s="6" t="s">
        <v>205</v>
      </c>
      <c r="E609" s="6"/>
      <c r="F609" s="6"/>
      <c r="G609" s="6"/>
      <c r="H609" s="6">
        <v>1988</v>
      </c>
      <c r="I609" s="6">
        <v>3</v>
      </c>
      <c r="J609" s="6" t="s">
        <v>4541</v>
      </c>
      <c r="K609" s="6">
        <v>9</v>
      </c>
      <c r="L609" s="6" t="s">
        <v>4575</v>
      </c>
      <c r="M609" s="6">
        <v>2</v>
      </c>
      <c r="N609" s="6" t="s">
        <v>4543</v>
      </c>
      <c r="O609" s="6" t="s">
        <v>5034</v>
      </c>
      <c r="P609" s="6" t="s">
        <v>4549</v>
      </c>
      <c r="Q609" s="6" t="s">
        <v>4549</v>
      </c>
      <c r="R609" s="6" t="s">
        <v>4549</v>
      </c>
      <c r="S609" s="6" t="s">
        <v>4549</v>
      </c>
      <c r="T609" s="6"/>
      <c r="U609" s="6"/>
      <c r="V609" s="6"/>
      <c r="W609" s="6"/>
      <c r="X609" s="6"/>
      <c r="Y609" s="6"/>
      <c r="Z609" s="6"/>
      <c r="AA609" s="6"/>
      <c r="AB609" s="6" t="s">
        <v>4549</v>
      </c>
    </row>
    <row r="610" spans="1:28">
      <c r="A610" s="6">
        <v>203</v>
      </c>
      <c r="B610" s="6" t="str">
        <f t="shared" si="9"/>
        <v>EmmonakWarm Storage 2 </v>
      </c>
      <c r="C610" s="6" t="s">
        <v>188</v>
      </c>
      <c r="D610" s="6" t="s">
        <v>206</v>
      </c>
      <c r="E610" s="6"/>
      <c r="F610" s="6"/>
      <c r="G610" s="6"/>
      <c r="H610" s="6">
        <v>1987</v>
      </c>
      <c r="I610" s="6">
        <v>3</v>
      </c>
      <c r="J610" s="6" t="s">
        <v>4541</v>
      </c>
      <c r="K610" s="6">
        <v>9</v>
      </c>
      <c r="L610" s="6" t="s">
        <v>4575</v>
      </c>
      <c r="M610" s="6">
        <v>2</v>
      </c>
      <c r="N610" s="6" t="s">
        <v>4543</v>
      </c>
      <c r="O610" s="6" t="s">
        <v>5034</v>
      </c>
      <c r="P610" s="6" t="s">
        <v>4549</v>
      </c>
      <c r="Q610" s="6" t="s">
        <v>4549</v>
      </c>
      <c r="R610" s="6" t="s">
        <v>4549</v>
      </c>
      <c r="S610" s="6" t="s">
        <v>4549</v>
      </c>
      <c r="T610" s="6"/>
      <c r="U610" s="6"/>
      <c r="V610" s="6"/>
      <c r="W610" s="6"/>
      <c r="X610" s="6"/>
      <c r="Y610" s="6"/>
      <c r="Z610" s="6"/>
      <c r="AA610" s="6"/>
      <c r="AB610" s="6" t="s">
        <v>4549</v>
      </c>
    </row>
    <row r="611" spans="1:28">
      <c r="A611" s="6">
        <v>203</v>
      </c>
      <c r="B611" s="6" t="str">
        <f t="shared" si="9"/>
        <v>EmmonakWarm Storage </v>
      </c>
      <c r="C611" s="6" t="s">
        <v>188</v>
      </c>
      <c r="D611" s="6" t="s">
        <v>207</v>
      </c>
      <c r="E611" s="6"/>
      <c r="F611" s="6"/>
      <c r="G611" s="6"/>
      <c r="H611" s="6">
        <v>1985</v>
      </c>
      <c r="I611" s="6">
        <v>3</v>
      </c>
      <c r="J611" s="6" t="s">
        <v>4541</v>
      </c>
      <c r="K611" s="6">
        <v>9</v>
      </c>
      <c r="L611" s="6" t="s">
        <v>4575</v>
      </c>
      <c r="M611" s="6">
        <v>2</v>
      </c>
      <c r="N611" s="6" t="s">
        <v>4543</v>
      </c>
      <c r="O611" s="6" t="s">
        <v>5034</v>
      </c>
      <c r="P611" s="6" t="s">
        <v>4549</v>
      </c>
      <c r="Q611" s="6" t="s">
        <v>4549</v>
      </c>
      <c r="R611" s="6" t="s">
        <v>4549</v>
      </c>
      <c r="S611" s="6" t="s">
        <v>4549</v>
      </c>
      <c r="T611" s="6"/>
      <c r="U611" s="6"/>
      <c r="V611" s="6"/>
      <c r="W611" s="6"/>
      <c r="X611" s="6"/>
      <c r="Y611" s="6"/>
      <c r="Z611" s="6"/>
      <c r="AA611" s="6"/>
      <c r="AB611" s="6" t="s">
        <v>4549</v>
      </c>
    </row>
    <row r="612" spans="1:28">
      <c r="A612" s="6">
        <v>205</v>
      </c>
      <c r="B612" s="6" t="str">
        <f t="shared" si="9"/>
        <v>EvansvilleEvansville Clinic</v>
      </c>
      <c r="C612" s="6" t="s">
        <v>4476</v>
      </c>
      <c r="D612" s="6" t="s">
        <v>3251</v>
      </c>
      <c r="E612" s="6"/>
      <c r="F612" s="6">
        <v>1</v>
      </c>
      <c r="G612" s="6">
        <v>480</v>
      </c>
      <c r="H612" s="6">
        <v>1985</v>
      </c>
      <c r="I612" s="6">
        <v>4</v>
      </c>
      <c r="J612" s="6" t="s">
        <v>4615</v>
      </c>
      <c r="K612" s="6">
        <v>17</v>
      </c>
      <c r="L612" s="6" t="s">
        <v>4644</v>
      </c>
      <c r="M612" s="6">
        <v>2</v>
      </c>
      <c r="N612" s="6" t="s">
        <v>4543</v>
      </c>
      <c r="O612" s="6" t="s">
        <v>5039</v>
      </c>
      <c r="P612" s="6" t="s">
        <v>4549</v>
      </c>
      <c r="Q612" s="6" t="s">
        <v>4549</v>
      </c>
      <c r="R612" s="6" t="s">
        <v>4549</v>
      </c>
      <c r="S612" s="6" t="s">
        <v>4549</v>
      </c>
      <c r="T612" s="6"/>
      <c r="U612" s="6"/>
      <c r="V612" s="6"/>
      <c r="W612" s="6"/>
      <c r="X612" s="6"/>
      <c r="Y612" s="6"/>
      <c r="Z612" s="6"/>
      <c r="AA612" s="6"/>
      <c r="AB612" s="6" t="s">
        <v>4549</v>
      </c>
    </row>
    <row r="613" spans="1:28">
      <c r="A613" s="6">
        <v>205</v>
      </c>
      <c r="B613" s="6" t="str">
        <f t="shared" si="9"/>
        <v>EvansvilleMaintenance Shop</v>
      </c>
      <c r="C613" s="6" t="s">
        <v>4476</v>
      </c>
      <c r="D613" s="6" t="s">
        <v>185</v>
      </c>
      <c r="E613" s="6"/>
      <c r="F613" s="6">
        <v>1</v>
      </c>
      <c r="G613" s="6">
        <v>864</v>
      </c>
      <c r="H613" s="6">
        <v>2003</v>
      </c>
      <c r="I613" s="6">
        <v>2</v>
      </c>
      <c r="J613" s="6" t="s">
        <v>4582</v>
      </c>
      <c r="K613" s="6">
        <v>8</v>
      </c>
      <c r="L613" s="6" t="s">
        <v>4583</v>
      </c>
      <c r="M613" s="6">
        <v>2</v>
      </c>
      <c r="N613" s="6" t="s">
        <v>4543</v>
      </c>
      <c r="O613" s="6" t="s">
        <v>5039</v>
      </c>
      <c r="P613" s="6" t="s">
        <v>4549</v>
      </c>
      <c r="Q613" s="6" t="s">
        <v>4549</v>
      </c>
      <c r="R613" s="6" t="s">
        <v>4549</v>
      </c>
      <c r="S613" s="6" t="s">
        <v>4549</v>
      </c>
      <c r="T613" s="6"/>
      <c r="U613" s="6"/>
      <c r="V613" s="6"/>
      <c r="W613" s="6"/>
      <c r="X613" s="6"/>
      <c r="Y613" s="6"/>
      <c r="Z613" s="6"/>
      <c r="AA613" s="6"/>
      <c r="AB613" s="6" t="s">
        <v>4549</v>
      </c>
    </row>
    <row r="614" spans="1:28">
      <c r="A614" s="6">
        <v>205</v>
      </c>
      <c r="B614" s="6" t="str">
        <f t="shared" si="9"/>
        <v>EvansvilleTribal Office</v>
      </c>
      <c r="C614" s="6" t="s">
        <v>4476</v>
      </c>
      <c r="D614" s="6" t="s">
        <v>153</v>
      </c>
      <c r="E614" s="6"/>
      <c r="F614" s="6">
        <v>1</v>
      </c>
      <c r="G614" s="6">
        <v>1950</v>
      </c>
      <c r="H614" s="6">
        <v>1999</v>
      </c>
      <c r="I614" s="6">
        <v>6</v>
      </c>
      <c r="J614" s="6" t="s">
        <v>377</v>
      </c>
      <c r="K614" s="6">
        <v>36</v>
      </c>
      <c r="L614" s="6" t="s">
        <v>377</v>
      </c>
      <c r="M614" s="6">
        <v>2</v>
      </c>
      <c r="N614" s="6" t="s">
        <v>4543</v>
      </c>
      <c r="O614" s="6" t="s">
        <v>5039</v>
      </c>
      <c r="P614" s="6" t="s">
        <v>4549</v>
      </c>
      <c r="Q614" s="6" t="s">
        <v>4549</v>
      </c>
      <c r="R614" s="6" t="s">
        <v>4549</v>
      </c>
      <c r="S614" s="6" t="s">
        <v>4549</v>
      </c>
      <c r="T614" s="6"/>
      <c r="U614" s="6"/>
      <c r="V614" s="6"/>
      <c r="W614" s="6"/>
      <c r="X614" s="6" t="s">
        <v>5040</v>
      </c>
      <c r="Y614" s="6"/>
      <c r="Z614" s="6"/>
      <c r="AA614" s="6"/>
      <c r="AB614" s="6" t="s">
        <v>4549</v>
      </c>
    </row>
    <row r="615" spans="1:28">
      <c r="A615" s="6">
        <v>206</v>
      </c>
      <c r="B615" s="6" t="str">
        <f t="shared" si="9"/>
        <v>Excursion InletNo contact info</v>
      </c>
      <c r="C615" s="6" t="s">
        <v>2699</v>
      </c>
      <c r="D615" s="6" t="s">
        <v>2700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 t="s">
        <v>4549</v>
      </c>
      <c r="Q615" s="6" t="s">
        <v>4549</v>
      </c>
      <c r="R615" s="6" t="s">
        <v>4549</v>
      </c>
      <c r="S615" s="6" t="s">
        <v>4549</v>
      </c>
      <c r="T615" s="6"/>
      <c r="U615" s="6"/>
      <c r="V615" s="6"/>
      <c r="W615" s="6"/>
      <c r="X615" s="6"/>
      <c r="Y615" s="6"/>
      <c r="Z615" s="6"/>
      <c r="AA615" s="6"/>
      <c r="AB615" s="6" t="s">
        <v>4549</v>
      </c>
    </row>
    <row r="616" spans="1:28">
      <c r="A616" s="6">
        <v>210</v>
      </c>
      <c r="B616" s="6" t="str">
        <f t="shared" si="9"/>
        <v>False PassCity Office/Larson Center</v>
      </c>
      <c r="C616" s="6" t="s">
        <v>1805</v>
      </c>
      <c r="D616" s="6" t="s">
        <v>2470</v>
      </c>
      <c r="E616" s="6"/>
      <c r="F616" s="6">
        <v>1</v>
      </c>
      <c r="G616" s="6">
        <v>2000</v>
      </c>
      <c r="H616" s="6">
        <v>1993</v>
      </c>
      <c r="I616" s="6">
        <v>9</v>
      </c>
      <c r="J616" s="6" t="s">
        <v>1500</v>
      </c>
      <c r="K616" s="6">
        <v>34</v>
      </c>
      <c r="L616" s="6" t="s">
        <v>4551</v>
      </c>
      <c r="M616" s="6">
        <v>2</v>
      </c>
      <c r="N616" s="6" t="s">
        <v>4543</v>
      </c>
      <c r="O616" s="6" t="s">
        <v>5041</v>
      </c>
      <c r="P616" s="6" t="s">
        <v>4549</v>
      </c>
      <c r="Q616" s="6" t="s">
        <v>4549</v>
      </c>
      <c r="R616" s="6" t="s">
        <v>4549</v>
      </c>
      <c r="S616" s="6" t="s">
        <v>4549</v>
      </c>
      <c r="T616" s="6"/>
      <c r="U616" s="6"/>
      <c r="V616" s="6"/>
      <c r="W616" s="6"/>
      <c r="X616" s="6"/>
      <c r="Y616" s="144">
        <v>264</v>
      </c>
      <c r="Z616" s="6">
        <v>7089</v>
      </c>
      <c r="AA616" s="6"/>
      <c r="AB616" s="6" t="s">
        <v>4549</v>
      </c>
    </row>
    <row r="617" spans="1:28">
      <c r="A617" s="6">
        <v>210</v>
      </c>
      <c r="B617" s="6" t="str">
        <f t="shared" si="9"/>
        <v>False PassCity Shop</v>
      </c>
      <c r="C617" s="6" t="s">
        <v>1805</v>
      </c>
      <c r="D617" s="6" t="s">
        <v>112</v>
      </c>
      <c r="E617" s="6"/>
      <c r="F617" s="6">
        <v>1</v>
      </c>
      <c r="G617" s="6">
        <v>4000</v>
      </c>
      <c r="H617" s="6">
        <v>1991</v>
      </c>
      <c r="I617" s="6">
        <v>8</v>
      </c>
      <c r="J617" s="6" t="s">
        <v>4555</v>
      </c>
      <c r="K617" s="6">
        <v>28</v>
      </c>
      <c r="L617" s="6" t="s">
        <v>4556</v>
      </c>
      <c r="M617" s="6">
        <v>2</v>
      </c>
      <c r="N617" s="6" t="s">
        <v>4543</v>
      </c>
      <c r="O617" s="6" t="s">
        <v>5041</v>
      </c>
      <c r="P617" s="6" t="s">
        <v>4549</v>
      </c>
      <c r="Q617" s="6" t="s">
        <v>4549</v>
      </c>
      <c r="R617" s="6" t="s">
        <v>4549</v>
      </c>
      <c r="S617" s="6" t="s">
        <v>4549</v>
      </c>
      <c r="T617" s="6"/>
      <c r="U617" s="6"/>
      <c r="V617" s="6"/>
      <c r="W617" s="6"/>
      <c r="X617" s="6"/>
      <c r="Y617" s="144">
        <v>2166</v>
      </c>
      <c r="Z617" s="6">
        <v>33178</v>
      </c>
      <c r="AA617" s="6"/>
      <c r="AB617" s="6" t="s">
        <v>4549</v>
      </c>
    </row>
    <row r="618" spans="1:28">
      <c r="A618" s="6">
        <v>210</v>
      </c>
      <c r="B618" s="6" t="str">
        <f t="shared" si="9"/>
        <v>False PassFalse Pass School</v>
      </c>
      <c r="C618" s="6" t="s">
        <v>1805</v>
      </c>
      <c r="D618" s="6" t="s">
        <v>3417</v>
      </c>
      <c r="E618" s="6"/>
      <c r="F618" s="6">
        <v>1</v>
      </c>
      <c r="G618" s="6">
        <v>9584</v>
      </c>
      <c r="H618" s="6">
        <v>1986</v>
      </c>
      <c r="I618" s="6">
        <v>3</v>
      </c>
      <c r="J618" s="6" t="s">
        <v>4541</v>
      </c>
      <c r="K618" s="6">
        <v>9</v>
      </c>
      <c r="L618" s="6" t="s">
        <v>4575</v>
      </c>
      <c r="M618" s="6">
        <v>2</v>
      </c>
      <c r="N618" s="6" t="s">
        <v>4543</v>
      </c>
      <c r="O618" s="6" t="s">
        <v>4900</v>
      </c>
      <c r="P618" s="6" t="s">
        <v>4549</v>
      </c>
      <c r="Q618" s="6" t="s">
        <v>4549</v>
      </c>
      <c r="R618" s="6" t="s">
        <v>4549</v>
      </c>
      <c r="S618" s="6" t="s">
        <v>4549</v>
      </c>
      <c r="T618" s="6"/>
      <c r="U618" s="6"/>
      <c r="V618" s="6" t="s">
        <v>4661</v>
      </c>
      <c r="W618" s="6"/>
      <c r="X618" s="6"/>
      <c r="Y618" s="6"/>
      <c r="Z618" s="6">
        <v>24099</v>
      </c>
      <c r="AA618" s="6"/>
      <c r="AB618" s="6" t="s">
        <v>4549</v>
      </c>
    </row>
    <row r="619" spans="1:28">
      <c r="A619" s="6">
        <v>210</v>
      </c>
      <c r="B619" s="6" t="str">
        <f t="shared" si="9"/>
        <v>False PassFire House/Public Safety Bldg</v>
      </c>
      <c r="C619" s="6" t="s">
        <v>1805</v>
      </c>
      <c r="D619" s="6" t="s">
        <v>5042</v>
      </c>
      <c r="E619" s="6"/>
      <c r="F619" s="6">
        <v>1</v>
      </c>
      <c r="G619" s="6">
        <v>2992</v>
      </c>
      <c r="H619" s="6">
        <v>2002</v>
      </c>
      <c r="I619" s="6">
        <v>3</v>
      </c>
      <c r="J619" s="6" t="s">
        <v>4541</v>
      </c>
      <c r="K619" s="6">
        <v>11</v>
      </c>
      <c r="L619" s="6" t="s">
        <v>4542</v>
      </c>
      <c r="M619" s="6">
        <v>2</v>
      </c>
      <c r="N619" s="6" t="s">
        <v>4543</v>
      </c>
      <c r="O619" s="6" t="s">
        <v>5041</v>
      </c>
      <c r="P619" s="6" t="s">
        <v>4549</v>
      </c>
      <c r="Q619" s="6" t="s">
        <v>4549</v>
      </c>
      <c r="R619" s="6" t="s">
        <v>4549</v>
      </c>
      <c r="S619" s="6" t="s">
        <v>4549</v>
      </c>
      <c r="T619" s="6"/>
      <c r="U619" s="6"/>
      <c r="V619" s="6"/>
      <c r="W619" s="6"/>
      <c r="X619" s="6"/>
      <c r="Y619" s="144">
        <v>2539</v>
      </c>
      <c r="Z619" s="6">
        <v>11377</v>
      </c>
      <c r="AA619" s="144">
        <v>4704</v>
      </c>
      <c r="AB619" s="6" t="s">
        <v>4549</v>
      </c>
    </row>
    <row r="620" spans="1:28">
      <c r="A620" s="6">
        <v>210</v>
      </c>
      <c r="B620" s="6" t="str">
        <f t="shared" si="9"/>
        <v>False PassGrocery Store</v>
      </c>
      <c r="C620" s="6" t="s">
        <v>1805</v>
      </c>
      <c r="D620" s="6" t="s">
        <v>149</v>
      </c>
      <c r="E620" s="6"/>
      <c r="F620" s="6">
        <v>1</v>
      </c>
      <c r="G620" s="6"/>
      <c r="H620" s="6"/>
      <c r="I620" s="6">
        <v>7</v>
      </c>
      <c r="J620" s="6" t="s">
        <v>4578</v>
      </c>
      <c r="K620" s="6">
        <v>25</v>
      </c>
      <c r="L620" s="6" t="s">
        <v>4579</v>
      </c>
      <c r="M620" s="6">
        <v>3</v>
      </c>
      <c r="N620" s="6" t="s">
        <v>4570</v>
      </c>
      <c r="O620" s="6" t="s">
        <v>5043</v>
      </c>
      <c r="P620" s="6" t="s">
        <v>4549</v>
      </c>
      <c r="Q620" s="6" t="s">
        <v>4549</v>
      </c>
      <c r="R620" s="6" t="s">
        <v>4549</v>
      </c>
      <c r="S620" s="6" t="s">
        <v>4549</v>
      </c>
      <c r="T620" s="6"/>
      <c r="U620" s="6"/>
      <c r="V620" s="6"/>
      <c r="W620" s="6"/>
      <c r="X620" s="6"/>
      <c r="Y620" s="6"/>
      <c r="Z620" s="6">
        <v>4862</v>
      </c>
      <c r="AA620" s="6"/>
      <c r="AB620" s="6" t="s">
        <v>4549</v>
      </c>
    </row>
    <row r="621" spans="1:28">
      <c r="A621" s="6">
        <v>210</v>
      </c>
      <c r="B621" s="6" t="str">
        <f t="shared" si="9"/>
        <v>False PassIsanotski Corporation Office</v>
      </c>
      <c r="C621" s="6" t="s">
        <v>1805</v>
      </c>
      <c r="D621" s="6" t="s">
        <v>5044</v>
      </c>
      <c r="E621" s="6"/>
      <c r="F621" s="6"/>
      <c r="G621" s="6"/>
      <c r="H621" s="6"/>
      <c r="I621" s="6">
        <v>6</v>
      </c>
      <c r="J621" s="6" t="s">
        <v>377</v>
      </c>
      <c r="K621" s="6">
        <v>36</v>
      </c>
      <c r="L621" s="6" t="s">
        <v>377</v>
      </c>
      <c r="M621" s="6">
        <v>2</v>
      </c>
      <c r="N621" s="6" t="s">
        <v>4543</v>
      </c>
      <c r="O621" s="6" t="s">
        <v>5043</v>
      </c>
      <c r="P621" s="6" t="s">
        <v>4549</v>
      </c>
      <c r="Q621" s="6" t="s">
        <v>4549</v>
      </c>
      <c r="R621" s="6" t="s">
        <v>4549</v>
      </c>
      <c r="S621" s="6" t="s">
        <v>4549</v>
      </c>
      <c r="T621" s="6"/>
      <c r="U621" s="6"/>
      <c r="V621" s="6"/>
      <c r="W621" s="6"/>
      <c r="X621" s="6"/>
      <c r="Y621" s="6"/>
      <c r="Z621" s="6"/>
      <c r="AA621" s="6"/>
      <c r="AB621" s="6" t="s">
        <v>4549</v>
      </c>
    </row>
    <row r="622" spans="1:28">
      <c r="A622" s="6">
        <v>210</v>
      </c>
      <c r="B622" s="6" t="str">
        <f t="shared" si="9"/>
        <v>False PassLibrary</v>
      </c>
      <c r="C622" s="6" t="s">
        <v>1805</v>
      </c>
      <c r="D622" s="6" t="s">
        <v>678</v>
      </c>
      <c r="E622" s="6"/>
      <c r="F622" s="6">
        <v>1</v>
      </c>
      <c r="G622" s="6">
        <v>800</v>
      </c>
      <c r="H622" s="6">
        <v>1998</v>
      </c>
      <c r="I622" s="6">
        <v>3</v>
      </c>
      <c r="J622" s="6" t="s">
        <v>4541</v>
      </c>
      <c r="K622" s="6">
        <v>13</v>
      </c>
      <c r="L622" s="6" t="s">
        <v>678</v>
      </c>
      <c r="M622" s="6">
        <v>2</v>
      </c>
      <c r="N622" s="6" t="s">
        <v>4543</v>
      </c>
      <c r="O622" s="6" t="s">
        <v>5041</v>
      </c>
      <c r="P622" s="6" t="s">
        <v>4549</v>
      </c>
      <c r="Q622" s="6" t="s">
        <v>4549</v>
      </c>
      <c r="R622" s="6" t="s">
        <v>4549</v>
      </c>
      <c r="S622" s="6" t="s">
        <v>4549</v>
      </c>
      <c r="T622" s="6"/>
      <c r="U622" s="6"/>
      <c r="V622" s="6"/>
      <c r="W622" s="6"/>
      <c r="X622" s="6"/>
      <c r="Y622" s="144">
        <v>995</v>
      </c>
      <c r="Z622" s="6"/>
      <c r="AA622" s="6"/>
      <c r="AB622" s="6" t="s">
        <v>4549</v>
      </c>
    </row>
    <row r="623" spans="1:28">
      <c r="A623" s="6">
        <v>210</v>
      </c>
      <c r="B623" s="6" t="str">
        <f t="shared" si="9"/>
        <v>False PassLiquor Store</v>
      </c>
      <c r="C623" s="6" t="s">
        <v>1805</v>
      </c>
      <c r="D623" s="6" t="s">
        <v>904</v>
      </c>
      <c r="E623" s="6"/>
      <c r="F623" s="6">
        <v>1</v>
      </c>
      <c r="G623" s="6"/>
      <c r="H623" s="6"/>
      <c r="I623" s="6">
        <v>7</v>
      </c>
      <c r="J623" s="6" t="s">
        <v>4578</v>
      </c>
      <c r="K623" s="6">
        <v>26</v>
      </c>
      <c r="L623" s="6" t="s">
        <v>2194</v>
      </c>
      <c r="M623" s="6">
        <v>3</v>
      </c>
      <c r="N623" s="6" t="s">
        <v>4570</v>
      </c>
      <c r="O623" s="6" t="s">
        <v>5043</v>
      </c>
      <c r="P623" s="6" t="s">
        <v>4549</v>
      </c>
      <c r="Q623" s="6" t="s">
        <v>4549</v>
      </c>
      <c r="R623" s="6" t="s">
        <v>4549</v>
      </c>
      <c r="S623" s="6" t="s">
        <v>4549</v>
      </c>
      <c r="T623" s="6"/>
      <c r="U623" s="6"/>
      <c r="V623" s="6"/>
      <c r="W623" s="6"/>
      <c r="X623" s="6"/>
      <c r="Y623" s="6"/>
      <c r="Z623" s="6">
        <v>936</v>
      </c>
      <c r="AA623" s="6"/>
      <c r="AB623" s="6" t="s">
        <v>4549</v>
      </c>
    </row>
    <row r="624" spans="1:28">
      <c r="A624" s="6">
        <v>210</v>
      </c>
      <c r="B624" s="6" t="str">
        <f t="shared" si="9"/>
        <v>False PassMedical Center</v>
      </c>
      <c r="C624" s="6" t="s">
        <v>1805</v>
      </c>
      <c r="D624" s="6" t="s">
        <v>1913</v>
      </c>
      <c r="E624" s="6"/>
      <c r="F624" s="6">
        <v>1</v>
      </c>
      <c r="G624" s="6">
        <v>1280</v>
      </c>
      <c r="H624" s="6">
        <v>2002</v>
      </c>
      <c r="I624" s="6">
        <v>4</v>
      </c>
      <c r="J624" s="6" t="s">
        <v>4615</v>
      </c>
      <c r="K624" s="6">
        <v>17</v>
      </c>
      <c r="L624" s="6" t="s">
        <v>4644</v>
      </c>
      <c r="M624" s="6">
        <v>2</v>
      </c>
      <c r="N624" s="6" t="s">
        <v>4543</v>
      </c>
      <c r="O624" s="6" t="s">
        <v>5041</v>
      </c>
      <c r="P624" s="6" t="s">
        <v>4549</v>
      </c>
      <c r="Q624" s="6" t="s">
        <v>4549</v>
      </c>
      <c r="R624" s="6" t="s">
        <v>4549</v>
      </c>
      <c r="S624" s="6" t="s">
        <v>4549</v>
      </c>
      <c r="T624" s="6"/>
      <c r="U624" s="6"/>
      <c r="V624" s="6"/>
      <c r="W624" s="6"/>
      <c r="X624" s="6"/>
      <c r="Y624" s="144">
        <v>4483.25</v>
      </c>
      <c r="Z624" s="6">
        <v>10455</v>
      </c>
      <c r="AA624" s="6"/>
      <c r="AB624" s="6" t="s">
        <v>4549</v>
      </c>
    </row>
    <row r="625" spans="1:28">
      <c r="A625" s="6">
        <v>210</v>
      </c>
      <c r="B625" s="6" t="str">
        <f t="shared" si="9"/>
        <v>False PassPost Office</v>
      </c>
      <c r="C625" s="6" t="s">
        <v>1805</v>
      </c>
      <c r="D625" s="6" t="s">
        <v>37</v>
      </c>
      <c r="E625" s="6"/>
      <c r="F625" s="6">
        <v>1</v>
      </c>
      <c r="G625" s="6">
        <v>800</v>
      </c>
      <c r="H625" s="6">
        <v>1998</v>
      </c>
      <c r="I625" s="6">
        <v>8</v>
      </c>
      <c r="J625" s="6" t="s">
        <v>4555</v>
      </c>
      <c r="K625" s="6">
        <v>31</v>
      </c>
      <c r="L625" s="6" t="s">
        <v>4592</v>
      </c>
      <c r="M625" s="6">
        <v>2</v>
      </c>
      <c r="N625" s="6" t="s">
        <v>4543</v>
      </c>
      <c r="O625" s="6" t="s">
        <v>5041</v>
      </c>
      <c r="P625" s="6" t="s">
        <v>4549</v>
      </c>
      <c r="Q625" s="6" t="s">
        <v>4549</v>
      </c>
      <c r="R625" s="6" t="s">
        <v>4549</v>
      </c>
      <c r="S625" s="6" t="s">
        <v>4549</v>
      </c>
      <c r="T625" s="6"/>
      <c r="U625" s="6"/>
      <c r="V625" s="6"/>
      <c r="W625" s="6"/>
      <c r="X625" s="6"/>
      <c r="Y625" s="144">
        <v>3447</v>
      </c>
      <c r="Z625" s="6">
        <v>8068</v>
      </c>
      <c r="AA625" s="6"/>
      <c r="AB625" s="6" t="s">
        <v>4549</v>
      </c>
    </row>
    <row r="626" spans="1:28">
      <c r="A626" s="6">
        <v>210</v>
      </c>
      <c r="B626" s="6" t="str">
        <f t="shared" si="9"/>
        <v>False PassPump House</v>
      </c>
      <c r="C626" s="6" t="s">
        <v>1805</v>
      </c>
      <c r="D626" s="6" t="s">
        <v>632</v>
      </c>
      <c r="E626" s="6"/>
      <c r="F626" s="6">
        <v>1</v>
      </c>
      <c r="G626" s="6">
        <v>520</v>
      </c>
      <c r="H626" s="6">
        <v>1990</v>
      </c>
      <c r="I626" s="6">
        <v>8</v>
      </c>
      <c r="J626" s="6" t="s">
        <v>4555</v>
      </c>
      <c r="K626" s="6">
        <v>31</v>
      </c>
      <c r="L626" s="6" t="s">
        <v>4592</v>
      </c>
      <c r="M626" s="6">
        <v>2</v>
      </c>
      <c r="N626" s="6" t="s">
        <v>4543</v>
      </c>
      <c r="O626" s="6" t="s">
        <v>5041</v>
      </c>
      <c r="P626" s="6" t="s">
        <v>4549</v>
      </c>
      <c r="Q626" s="6" t="s">
        <v>4549</v>
      </c>
      <c r="R626" s="6" t="s">
        <v>4549</v>
      </c>
      <c r="S626" s="6" t="s">
        <v>4549</v>
      </c>
      <c r="T626" s="6"/>
      <c r="U626" s="6"/>
      <c r="V626" s="6"/>
      <c r="W626" s="6"/>
      <c r="X626" s="6"/>
      <c r="Y626" s="144">
        <v>1824.57</v>
      </c>
      <c r="Z626" s="6">
        <v>9530</v>
      </c>
      <c r="AA626" s="6"/>
      <c r="AB626" s="6" t="s">
        <v>4549</v>
      </c>
    </row>
    <row r="627" spans="1:28">
      <c r="A627" s="6">
        <v>210</v>
      </c>
      <c r="B627" s="6" t="str">
        <f t="shared" si="9"/>
        <v>False PassSre Building</v>
      </c>
      <c r="C627" s="6" t="s">
        <v>1805</v>
      </c>
      <c r="D627" s="6" t="s">
        <v>82</v>
      </c>
      <c r="E627" s="6"/>
      <c r="F627" s="6"/>
      <c r="G627" s="6">
        <v>1104</v>
      </c>
      <c r="H627" s="6">
        <v>1992</v>
      </c>
      <c r="I627" s="6">
        <v>2</v>
      </c>
      <c r="J627" s="6" t="s">
        <v>4582</v>
      </c>
      <c r="K627" s="6">
        <v>8</v>
      </c>
      <c r="L627" s="6" t="s">
        <v>4583</v>
      </c>
      <c r="M627" s="6">
        <v>2</v>
      </c>
      <c r="N627" s="6" t="s">
        <v>4543</v>
      </c>
      <c r="O627" s="6" t="s">
        <v>4585</v>
      </c>
      <c r="P627" s="6" t="s">
        <v>4549</v>
      </c>
      <c r="Q627" s="6" t="s">
        <v>4549</v>
      </c>
      <c r="R627" s="6" t="s">
        <v>4549</v>
      </c>
      <c r="S627" s="6" t="s">
        <v>4549</v>
      </c>
      <c r="T627" s="6"/>
      <c r="U627" s="6"/>
      <c r="V627" s="6"/>
      <c r="W627" s="6"/>
      <c r="X627" s="6"/>
      <c r="Y627" s="6"/>
      <c r="Z627" s="6"/>
      <c r="AA627" s="6"/>
      <c r="AB627" s="6" t="s">
        <v>4549</v>
      </c>
    </row>
    <row r="628" spans="1:28">
      <c r="A628" s="6">
        <v>210</v>
      </c>
      <c r="B628" s="6" t="str">
        <f t="shared" si="9"/>
        <v>False PassWarehouse</v>
      </c>
      <c r="C628" s="6" t="s">
        <v>1805</v>
      </c>
      <c r="D628" s="6" t="s">
        <v>101</v>
      </c>
      <c r="E628" s="6"/>
      <c r="F628" s="6">
        <v>1</v>
      </c>
      <c r="G628" s="6"/>
      <c r="H628" s="6"/>
      <c r="I628" s="6">
        <v>2</v>
      </c>
      <c r="J628" s="6" t="s">
        <v>4582</v>
      </c>
      <c r="K628" s="6">
        <v>8</v>
      </c>
      <c r="L628" s="6" t="s">
        <v>4583</v>
      </c>
      <c r="M628" s="6">
        <v>3</v>
      </c>
      <c r="N628" s="6" t="s">
        <v>4570</v>
      </c>
      <c r="O628" s="6" t="s">
        <v>5043</v>
      </c>
      <c r="P628" s="6" t="s">
        <v>4549</v>
      </c>
      <c r="Q628" s="6" t="s">
        <v>4549</v>
      </c>
      <c r="R628" s="6" t="s">
        <v>4549</v>
      </c>
      <c r="S628" s="6" t="s">
        <v>4549</v>
      </c>
      <c r="T628" s="6"/>
      <c r="U628" s="6"/>
      <c r="V628" s="6"/>
      <c r="W628" s="6"/>
      <c r="X628" s="6"/>
      <c r="Y628" s="6"/>
      <c r="Z628" s="6">
        <v>1847</v>
      </c>
      <c r="AA628" s="6"/>
      <c r="AB628" s="6" t="s">
        <v>4549</v>
      </c>
    </row>
    <row r="629" spans="1:28">
      <c r="A629">
        <v>216</v>
      </c>
      <c r="B629" s="6" t="str">
        <f t="shared" si="9"/>
        <v>Fort YukonAC Commercial Company Store</v>
      </c>
      <c r="C629" t="s">
        <v>908</v>
      </c>
      <c r="D629" t="s">
        <v>886</v>
      </c>
      <c r="G629">
        <v>9917</v>
      </c>
      <c r="H629">
        <v>1970</v>
      </c>
      <c r="I629">
        <v>7</v>
      </c>
      <c r="J629" t="s">
        <v>4578</v>
      </c>
      <c r="K629">
        <v>25</v>
      </c>
      <c r="L629" t="s">
        <v>4579</v>
      </c>
      <c r="M629">
        <v>3</v>
      </c>
      <c r="N629" t="s">
        <v>4570</v>
      </c>
      <c r="P629" s="6" t="s">
        <v>4549</v>
      </c>
      <c r="Q629" s="6" t="s">
        <v>4549</v>
      </c>
      <c r="R629" s="6" t="s">
        <v>4549</v>
      </c>
      <c r="S629" s="6" t="s">
        <v>4549</v>
      </c>
      <c r="Y629" s="145">
        <v>167296</v>
      </c>
      <c r="AA629" s="145"/>
      <c r="AB629" s="6" t="s">
        <v>4549</v>
      </c>
    </row>
    <row r="630" spans="1:28">
      <c r="A630" s="6">
        <v>216</v>
      </c>
      <c r="B630" s="6" t="str">
        <f t="shared" si="9"/>
        <v>Fort Yukon</v>
      </c>
      <c r="C630" s="6" t="s">
        <v>908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 t="s">
        <v>5045</v>
      </c>
      <c r="P630" s="6" t="s">
        <v>4549</v>
      </c>
      <c r="Q630" s="6" t="s">
        <v>4549</v>
      </c>
      <c r="R630" s="6" t="s">
        <v>4549</v>
      </c>
      <c r="S630" s="6" t="s">
        <v>4549</v>
      </c>
      <c r="T630" s="6"/>
      <c r="U630" s="6"/>
      <c r="V630" s="6"/>
      <c r="W630" s="6"/>
      <c r="X630" s="6"/>
      <c r="Y630" s="6"/>
      <c r="Z630" s="6"/>
      <c r="AA630" s="6"/>
      <c r="AB630" s="6" t="s">
        <v>4549</v>
      </c>
    </row>
    <row r="631" spans="1:28">
      <c r="A631" s="6">
        <v>216</v>
      </c>
      <c r="B631" s="6" t="str">
        <f t="shared" si="9"/>
        <v>Fort YukonAIRPORT ELECTRICAL</v>
      </c>
      <c r="C631" s="6" t="s">
        <v>908</v>
      </c>
      <c r="D631" s="6" t="s">
        <v>2575</v>
      </c>
      <c r="E631" s="6" t="s">
        <v>5046</v>
      </c>
      <c r="F631" s="6"/>
      <c r="G631" s="6">
        <v>176</v>
      </c>
      <c r="H631" s="6">
        <v>2010</v>
      </c>
      <c r="I631" s="6">
        <v>8</v>
      </c>
      <c r="J631" s="6" t="s">
        <v>4555</v>
      </c>
      <c r="K631" s="6">
        <v>31</v>
      </c>
      <c r="L631" s="6" t="s">
        <v>4592</v>
      </c>
      <c r="M631" s="6">
        <v>2</v>
      </c>
      <c r="N631" s="6" t="s">
        <v>4543</v>
      </c>
      <c r="O631" s="6" t="s">
        <v>4585</v>
      </c>
      <c r="P631" s="6" t="s">
        <v>4549</v>
      </c>
      <c r="Q631" s="6" t="s">
        <v>4549</v>
      </c>
      <c r="R631" s="6" t="s">
        <v>4549</v>
      </c>
      <c r="S631" s="6" t="s">
        <v>4549</v>
      </c>
      <c r="T631" s="6"/>
      <c r="U631" s="6"/>
      <c r="V631" s="6"/>
      <c r="W631" s="6"/>
      <c r="X631" s="6"/>
      <c r="Y631" s="6"/>
      <c r="Z631" s="6"/>
      <c r="AA631" s="6"/>
      <c r="AB631" s="6" t="s">
        <v>4549</v>
      </c>
    </row>
    <row r="632" spans="1:28">
      <c r="A632" s="6">
        <v>216</v>
      </c>
      <c r="B632" s="6" t="str">
        <f t="shared" si="9"/>
        <v>Fort YukonCOMBINED FACILITY</v>
      </c>
      <c r="C632" s="6" t="s">
        <v>908</v>
      </c>
      <c r="D632" s="6" t="s">
        <v>2471</v>
      </c>
      <c r="E632" s="6"/>
      <c r="F632" s="6"/>
      <c r="G632" s="6">
        <v>3472</v>
      </c>
      <c r="H632" s="6">
        <v>1975</v>
      </c>
      <c r="I632" s="6">
        <v>9</v>
      </c>
      <c r="J632" s="6" t="s">
        <v>1500</v>
      </c>
      <c r="K632" s="6">
        <v>34</v>
      </c>
      <c r="L632" s="6" t="s">
        <v>4551</v>
      </c>
      <c r="M632" s="6">
        <v>2</v>
      </c>
      <c r="N632" s="6" t="s">
        <v>4543</v>
      </c>
      <c r="O632" s="6" t="s">
        <v>4585</v>
      </c>
      <c r="P632" s="6" t="s">
        <v>4549</v>
      </c>
      <c r="Q632" s="6" t="s">
        <v>4549</v>
      </c>
      <c r="R632" s="6" t="s">
        <v>4549</v>
      </c>
      <c r="S632" s="6" t="s">
        <v>4549</v>
      </c>
      <c r="T632" s="6"/>
      <c r="U632" s="6"/>
      <c r="V632" s="6"/>
      <c r="W632" s="6"/>
      <c r="X632" s="6"/>
      <c r="Y632" s="6"/>
      <c r="Z632" s="6"/>
      <c r="AA632" s="6"/>
      <c r="AB632" s="6" t="s">
        <v>4549</v>
      </c>
    </row>
    <row r="633" spans="1:28">
      <c r="A633" s="6">
        <v>216</v>
      </c>
      <c r="B633" s="6" t="str">
        <f t="shared" si="9"/>
        <v>Fort YukonDistrict Office</v>
      </c>
      <c r="C633" s="6" t="s">
        <v>908</v>
      </c>
      <c r="D633" s="6" t="s">
        <v>893</v>
      </c>
      <c r="E633" s="6" t="s">
        <v>5047</v>
      </c>
      <c r="F633" s="6"/>
      <c r="G633" s="6">
        <v>3268</v>
      </c>
      <c r="H633" s="6"/>
      <c r="I633" s="6">
        <v>3</v>
      </c>
      <c r="J633" s="6" t="s">
        <v>4541</v>
      </c>
      <c r="K633" s="6">
        <v>9</v>
      </c>
      <c r="L633" s="6" t="s">
        <v>4575</v>
      </c>
      <c r="M633" s="6">
        <v>2</v>
      </c>
      <c r="N633" s="6" t="s">
        <v>4543</v>
      </c>
      <c r="O633" s="6" t="s">
        <v>5048</v>
      </c>
      <c r="P633" s="6" t="s">
        <v>4549</v>
      </c>
      <c r="Q633" s="6" t="s">
        <v>4549</v>
      </c>
      <c r="R633" s="6" t="s">
        <v>4549</v>
      </c>
      <c r="S633" s="6" t="s">
        <v>4549</v>
      </c>
      <c r="T633" s="6"/>
      <c r="U633" s="6"/>
      <c r="V633" s="6"/>
      <c r="W633" s="6"/>
      <c r="X633" s="6"/>
      <c r="Y633" s="6"/>
      <c r="Z633" s="6"/>
      <c r="AA633" s="6"/>
      <c r="AB633" s="6" t="s">
        <v>4549</v>
      </c>
    </row>
    <row r="634" spans="1:28">
      <c r="A634" s="6">
        <v>216</v>
      </c>
      <c r="B634" s="6" t="str">
        <f t="shared" si="9"/>
        <v>Fort YukonF&amp;G STORAGE</v>
      </c>
      <c r="C634" s="6" t="s">
        <v>908</v>
      </c>
      <c r="D634" s="6" t="s">
        <v>5049</v>
      </c>
      <c r="E634" s="6" t="s">
        <v>5050</v>
      </c>
      <c r="F634" s="6"/>
      <c r="G634" s="6">
        <v>576</v>
      </c>
      <c r="H634" s="6">
        <v>2002</v>
      </c>
      <c r="I634" s="6">
        <v>2</v>
      </c>
      <c r="J634" s="6" t="s">
        <v>4582</v>
      </c>
      <c r="K634" s="6">
        <v>8</v>
      </c>
      <c r="L634" s="6" t="s">
        <v>4583</v>
      </c>
      <c r="M634" s="6">
        <v>2</v>
      </c>
      <c r="N634" s="6" t="s">
        <v>4543</v>
      </c>
      <c r="O634" s="6" t="s">
        <v>4585</v>
      </c>
      <c r="P634" s="6" t="s">
        <v>4549</v>
      </c>
      <c r="Q634" s="6" t="s">
        <v>4549</v>
      </c>
      <c r="R634" s="6" t="s">
        <v>4549</v>
      </c>
      <c r="S634" s="6" t="s">
        <v>4549</v>
      </c>
      <c r="T634" s="6"/>
      <c r="U634" s="6"/>
      <c r="V634" s="6"/>
      <c r="W634" s="6"/>
      <c r="X634" s="6"/>
      <c r="Y634" s="6"/>
      <c r="Z634" s="6"/>
      <c r="AA634" s="6"/>
      <c r="AB634" s="6" t="s">
        <v>4549</v>
      </c>
    </row>
    <row r="635" spans="1:28">
      <c r="A635" s="6">
        <v>216</v>
      </c>
      <c r="B635" s="6" t="str">
        <f t="shared" si="9"/>
        <v>Fort YukonFort Yukon School</v>
      </c>
      <c r="C635" s="6" t="s">
        <v>908</v>
      </c>
      <c r="D635" s="6" t="s">
        <v>899</v>
      </c>
      <c r="E635" s="6" t="s">
        <v>5047</v>
      </c>
      <c r="F635" s="6"/>
      <c r="G635" s="6">
        <v>32000</v>
      </c>
      <c r="H635" s="6">
        <v>1996</v>
      </c>
      <c r="I635" s="6">
        <v>3</v>
      </c>
      <c r="J635" s="6" t="s">
        <v>4541</v>
      </c>
      <c r="K635" s="6">
        <v>9</v>
      </c>
      <c r="L635" s="6" t="s">
        <v>4575</v>
      </c>
      <c r="M635" s="6">
        <v>2</v>
      </c>
      <c r="N635" s="6" t="s">
        <v>4543</v>
      </c>
      <c r="O635" s="6" t="s">
        <v>5048</v>
      </c>
      <c r="P635" s="6" t="s">
        <v>4549</v>
      </c>
      <c r="Q635" s="6" t="s">
        <v>4549</v>
      </c>
      <c r="R635" s="6" t="s">
        <v>4549</v>
      </c>
      <c r="S635" s="6" t="s">
        <v>4549</v>
      </c>
      <c r="T635" s="6"/>
      <c r="U635" s="6" t="s">
        <v>3420</v>
      </c>
      <c r="V635" s="6" t="s">
        <v>5051</v>
      </c>
      <c r="W635" s="6"/>
      <c r="X635" s="6"/>
      <c r="Y635" s="6"/>
      <c r="Z635" s="6">
        <v>64885</v>
      </c>
      <c r="AA635" s="6"/>
      <c r="AB635" s="6" t="s">
        <v>4549</v>
      </c>
    </row>
    <row r="636" spans="1:28">
      <c r="A636" s="6">
        <v>216</v>
      </c>
      <c r="B636" s="6" t="str">
        <f t="shared" si="9"/>
        <v>Fort Yukongymnasium</v>
      </c>
      <c r="C636" s="6" t="s">
        <v>908</v>
      </c>
      <c r="D636" s="6" t="s">
        <v>3418</v>
      </c>
      <c r="E636" s="6" t="s">
        <v>5047</v>
      </c>
      <c r="F636" s="6"/>
      <c r="G636" s="6">
        <v>10000</v>
      </c>
      <c r="H636" s="6"/>
      <c r="I636" s="6">
        <v>3</v>
      </c>
      <c r="J636" s="6" t="s">
        <v>4541</v>
      </c>
      <c r="K636" s="6">
        <v>9</v>
      </c>
      <c r="L636" s="6" t="s">
        <v>4575</v>
      </c>
      <c r="M636" s="6">
        <v>2</v>
      </c>
      <c r="N636" s="6" t="s">
        <v>4543</v>
      </c>
      <c r="O636" s="6" t="s">
        <v>5048</v>
      </c>
      <c r="P636" s="6" t="s">
        <v>4549</v>
      </c>
      <c r="Q636" s="6" t="s">
        <v>4549</v>
      </c>
      <c r="R636" s="6" t="s">
        <v>4549</v>
      </c>
      <c r="S636" s="6" t="s">
        <v>4549</v>
      </c>
      <c r="T636" s="6"/>
      <c r="U636" s="6"/>
      <c r="V636" s="6"/>
      <c r="W636" s="6"/>
      <c r="X636" s="6"/>
      <c r="Y636" s="6"/>
      <c r="Z636" s="6">
        <v>77645</v>
      </c>
      <c r="AA636" s="6"/>
      <c r="AB636" s="6" t="s">
        <v>4549</v>
      </c>
    </row>
    <row r="637" spans="1:28">
      <c r="A637" s="6">
        <v>216</v>
      </c>
      <c r="B637" s="6" t="str">
        <f t="shared" si="9"/>
        <v>Fort YukonNew vocationsl Education Bldg.</v>
      </c>
      <c r="C637" s="6" t="s">
        <v>908</v>
      </c>
      <c r="D637" s="6" t="s">
        <v>3419</v>
      </c>
      <c r="E637" s="6" t="s">
        <v>5047</v>
      </c>
      <c r="F637" s="6"/>
      <c r="G637" s="6">
        <v>9147</v>
      </c>
      <c r="H637" s="6">
        <v>1982</v>
      </c>
      <c r="I637" s="6">
        <v>3</v>
      </c>
      <c r="J637" s="6" t="s">
        <v>4541</v>
      </c>
      <c r="K637" s="6">
        <v>9</v>
      </c>
      <c r="L637" s="6" t="s">
        <v>4575</v>
      </c>
      <c r="M637" s="6">
        <v>2</v>
      </c>
      <c r="N637" s="6" t="s">
        <v>4543</v>
      </c>
      <c r="O637" s="6" t="s">
        <v>5048</v>
      </c>
      <c r="P637" s="6" t="s">
        <v>4549</v>
      </c>
      <c r="Q637" s="6" t="s">
        <v>4549</v>
      </c>
      <c r="R637" s="6" t="s">
        <v>4549</v>
      </c>
      <c r="S637" s="6" t="s">
        <v>4549</v>
      </c>
      <c r="T637" s="6"/>
      <c r="U637" s="6"/>
      <c r="V637" s="6"/>
      <c r="W637" s="6"/>
      <c r="X637" s="6"/>
      <c r="Y637" s="6"/>
      <c r="Z637" s="6">
        <v>46783</v>
      </c>
      <c r="AA637" s="6"/>
      <c r="AB637" s="6" t="s">
        <v>4549</v>
      </c>
    </row>
    <row r="638" spans="1:28">
      <c r="A638" s="6">
        <v>216</v>
      </c>
      <c r="B638" s="6" t="str">
        <f t="shared" si="9"/>
        <v>Fort YukonOlder vocational Education Bldg.</v>
      </c>
      <c r="C638" s="6" t="s">
        <v>908</v>
      </c>
      <c r="D638" s="6" t="s">
        <v>3421</v>
      </c>
      <c r="E638" s="6" t="s">
        <v>5047</v>
      </c>
      <c r="F638" s="6"/>
      <c r="G638" s="6">
        <v>2304</v>
      </c>
      <c r="H638" s="6"/>
      <c r="I638" s="6">
        <v>3</v>
      </c>
      <c r="J638" s="6" t="s">
        <v>4541</v>
      </c>
      <c r="K638" s="6">
        <v>9</v>
      </c>
      <c r="L638" s="6" t="s">
        <v>4575</v>
      </c>
      <c r="M638" s="6">
        <v>2</v>
      </c>
      <c r="N638" s="6" t="s">
        <v>4543</v>
      </c>
      <c r="O638" s="6" t="s">
        <v>5048</v>
      </c>
      <c r="P638" s="6" t="s">
        <v>4549</v>
      </c>
      <c r="Q638" s="6" t="s">
        <v>4549</v>
      </c>
      <c r="R638" s="6" t="s">
        <v>4549</v>
      </c>
      <c r="S638" s="6" t="s">
        <v>4549</v>
      </c>
      <c r="T638" s="6"/>
      <c r="U638" s="6"/>
      <c r="V638" s="6"/>
      <c r="W638" s="6"/>
      <c r="X638" s="6"/>
      <c r="Y638" s="6"/>
      <c r="Z638" s="6"/>
      <c r="AA638" s="6"/>
      <c r="AB638" s="6" t="s">
        <v>4549</v>
      </c>
    </row>
    <row r="639" spans="1:28">
      <c r="A639" s="6">
        <v>216</v>
      </c>
      <c r="B639" s="6" t="str">
        <f t="shared" si="9"/>
        <v>Fort YukonSREB</v>
      </c>
      <c r="C639" s="6" t="s">
        <v>908</v>
      </c>
      <c r="D639" s="6" t="s">
        <v>399</v>
      </c>
      <c r="E639" s="6" t="s">
        <v>5046</v>
      </c>
      <c r="F639" s="6"/>
      <c r="G639" s="6">
        <v>2000</v>
      </c>
      <c r="H639" s="6">
        <v>2010</v>
      </c>
      <c r="I639" s="6">
        <v>2</v>
      </c>
      <c r="J639" s="6" t="s">
        <v>4582</v>
      </c>
      <c r="K639" s="6">
        <v>8</v>
      </c>
      <c r="L639" s="6" t="s">
        <v>4583</v>
      </c>
      <c r="M639" s="6">
        <v>2</v>
      </c>
      <c r="N639" s="6" t="s">
        <v>4543</v>
      </c>
      <c r="O639" s="6" t="s">
        <v>4585</v>
      </c>
      <c r="P639" s="6" t="s">
        <v>4549</v>
      </c>
      <c r="Q639" s="6" t="s">
        <v>4549</v>
      </c>
      <c r="R639" s="6" t="s">
        <v>4549</v>
      </c>
      <c r="S639" s="6" t="s">
        <v>4549</v>
      </c>
      <c r="T639" s="6"/>
      <c r="U639" s="6"/>
      <c r="V639" s="6"/>
      <c r="W639" s="6"/>
      <c r="X639" s="6"/>
      <c r="Y639" s="6"/>
      <c r="Z639" s="6"/>
      <c r="AA639" s="6"/>
      <c r="AB639" s="6" t="s">
        <v>4549</v>
      </c>
    </row>
    <row r="640" spans="1:28">
      <c r="A640" s="6">
        <v>222</v>
      </c>
      <c r="B640" s="6" t="str">
        <f t="shared" si="9"/>
        <v>GakonaBuster Gene Memorial Facility</v>
      </c>
      <c r="C640" s="6" t="s">
        <v>1841</v>
      </c>
      <c r="D640" s="6" t="s">
        <v>2472</v>
      </c>
      <c r="E640" s="6"/>
      <c r="F640" s="6">
        <v>1</v>
      </c>
      <c r="G640" s="6">
        <v>4250</v>
      </c>
      <c r="H640" s="6">
        <v>2008</v>
      </c>
      <c r="I640" s="6">
        <v>9</v>
      </c>
      <c r="J640" s="6" t="s">
        <v>1500</v>
      </c>
      <c r="K640" s="6">
        <v>34</v>
      </c>
      <c r="L640" s="6" t="s">
        <v>4551</v>
      </c>
      <c r="M640" s="6">
        <v>2</v>
      </c>
      <c r="N640" s="6" t="s">
        <v>4543</v>
      </c>
      <c r="O640" s="6" t="s">
        <v>5052</v>
      </c>
      <c r="P640" s="6" t="s">
        <v>4549</v>
      </c>
      <c r="Q640" s="6" t="s">
        <v>4549</v>
      </c>
      <c r="R640" s="6" t="s">
        <v>4549</v>
      </c>
      <c r="S640" s="6" t="s">
        <v>4549</v>
      </c>
      <c r="T640" s="6"/>
      <c r="U640" s="6"/>
      <c r="V640" s="6" t="s">
        <v>5053</v>
      </c>
      <c r="W640" s="6"/>
      <c r="X640" s="6"/>
      <c r="Y640" s="6"/>
      <c r="Z640" s="6">
        <v>28000</v>
      </c>
      <c r="AA640" s="6"/>
      <c r="AB640" s="6" t="s">
        <v>4549</v>
      </c>
    </row>
    <row r="641" spans="1:28">
      <c r="A641" s="6">
        <v>222</v>
      </c>
      <c r="B641" s="6" t="str">
        <f t="shared" si="9"/>
        <v>GakonaFire Barn #1</v>
      </c>
      <c r="C641" s="6" t="s">
        <v>1841</v>
      </c>
      <c r="D641" s="6" t="s">
        <v>1876</v>
      </c>
      <c r="E641" s="6" t="s">
        <v>5054</v>
      </c>
      <c r="F641" s="6">
        <v>1</v>
      </c>
      <c r="G641" s="6">
        <v>2400</v>
      </c>
      <c r="H641" s="6">
        <v>1997</v>
      </c>
      <c r="I641" s="6">
        <v>3</v>
      </c>
      <c r="J641" s="6" t="s">
        <v>4541</v>
      </c>
      <c r="K641" s="6">
        <v>11</v>
      </c>
      <c r="L641" s="6" t="s">
        <v>4542</v>
      </c>
      <c r="M641" s="6">
        <v>2</v>
      </c>
      <c r="N641" s="6" t="s">
        <v>4543</v>
      </c>
      <c r="O641" s="6" t="s">
        <v>5055</v>
      </c>
      <c r="P641" s="6" t="s">
        <v>4549</v>
      </c>
      <c r="Q641" s="6" t="s">
        <v>4549</v>
      </c>
      <c r="R641" s="6" t="s">
        <v>4549</v>
      </c>
      <c r="S641" s="6" t="s">
        <v>4549</v>
      </c>
      <c r="T641" s="6"/>
      <c r="U641" s="6"/>
      <c r="V641" s="6"/>
      <c r="W641" s="6"/>
      <c r="X641" s="6"/>
      <c r="Y641" s="6"/>
      <c r="Z641" s="6">
        <v>12385</v>
      </c>
      <c r="AA641" s="6"/>
      <c r="AB641" s="6" t="s">
        <v>4549</v>
      </c>
    </row>
    <row r="642" spans="1:28">
      <c r="A642" s="6">
        <v>222</v>
      </c>
      <c r="B642" s="6" t="str">
        <f t="shared" si="9"/>
        <v>GakonaFire Barn #2</v>
      </c>
      <c r="C642" s="6" t="s">
        <v>1841</v>
      </c>
      <c r="D642" s="6" t="s">
        <v>2331</v>
      </c>
      <c r="E642" s="6" t="s">
        <v>5056</v>
      </c>
      <c r="F642" s="6">
        <v>1</v>
      </c>
      <c r="G642" s="6">
        <v>1400</v>
      </c>
      <c r="H642" s="6">
        <v>2006</v>
      </c>
      <c r="I642" s="6">
        <v>3</v>
      </c>
      <c r="J642" s="6" t="s">
        <v>4541</v>
      </c>
      <c r="K642" s="6">
        <v>11</v>
      </c>
      <c r="L642" s="6" t="s">
        <v>4542</v>
      </c>
      <c r="M642" s="6">
        <v>2</v>
      </c>
      <c r="N642" s="6" t="s">
        <v>4543</v>
      </c>
      <c r="O642" s="6" t="s">
        <v>5055</v>
      </c>
      <c r="P642" s="6" t="s">
        <v>4549</v>
      </c>
      <c r="Q642" s="6" t="s">
        <v>4549</v>
      </c>
      <c r="R642" s="6" t="s">
        <v>4549</v>
      </c>
      <c r="S642" s="6" t="s">
        <v>4549</v>
      </c>
      <c r="T642" s="6"/>
      <c r="U642" s="6"/>
      <c r="V642" s="6" t="s">
        <v>5057</v>
      </c>
      <c r="W642" s="6"/>
      <c r="X642" s="6"/>
      <c r="Y642" s="6"/>
      <c r="Z642" s="6">
        <v>1677</v>
      </c>
      <c r="AA642" s="6"/>
      <c r="AB642" s="6" t="s">
        <v>4549</v>
      </c>
    </row>
    <row r="643" spans="1:28">
      <c r="A643" s="6">
        <v>222</v>
      </c>
      <c r="B643" s="6" t="str">
        <f t="shared" ref="B643:B706" si="10">CONCATENATE(C643,D643)</f>
        <v>GakonaFire Office Training Center</v>
      </c>
      <c r="C643" s="6" t="s">
        <v>1841</v>
      </c>
      <c r="D643" s="6" t="s">
        <v>1877</v>
      </c>
      <c r="E643" s="6"/>
      <c r="F643" s="6">
        <v>1</v>
      </c>
      <c r="G643" s="6">
        <v>928</v>
      </c>
      <c r="H643" s="6">
        <v>2011</v>
      </c>
      <c r="I643" s="6">
        <v>9</v>
      </c>
      <c r="J643" s="6" t="s">
        <v>1500</v>
      </c>
      <c r="K643" s="6">
        <v>34</v>
      </c>
      <c r="L643" s="6" t="s">
        <v>4551</v>
      </c>
      <c r="M643" s="6">
        <v>2</v>
      </c>
      <c r="N643" s="6" t="s">
        <v>4543</v>
      </c>
      <c r="O643" s="6" t="s">
        <v>5055</v>
      </c>
      <c r="P643" s="6" t="s">
        <v>4549</v>
      </c>
      <c r="Q643" s="6" t="s">
        <v>4549</v>
      </c>
      <c r="R643" s="6" t="s">
        <v>4549</v>
      </c>
      <c r="S643" s="6" t="s">
        <v>4549</v>
      </c>
      <c r="T643" s="6"/>
      <c r="U643" s="6"/>
      <c r="V643" s="6"/>
      <c r="W643" s="6"/>
      <c r="X643" s="6"/>
      <c r="Y643" s="6"/>
      <c r="Z643" s="6"/>
      <c r="AA643" s="6"/>
      <c r="AB643" s="6" t="s">
        <v>4549</v>
      </c>
    </row>
    <row r="644" spans="1:28">
      <c r="A644" s="6">
        <v>222</v>
      </c>
      <c r="B644" s="6" t="str">
        <f t="shared" si="10"/>
        <v>GakonaGakona Lodge</v>
      </c>
      <c r="C644" s="6" t="s">
        <v>1841</v>
      </c>
      <c r="D644" s="6" t="s">
        <v>3625</v>
      </c>
      <c r="E644" s="6" t="s">
        <v>5058</v>
      </c>
      <c r="F644" s="6">
        <v>2</v>
      </c>
      <c r="G644" s="6">
        <v>5900</v>
      </c>
      <c r="H644" s="6">
        <v>1929</v>
      </c>
      <c r="I644" s="6">
        <v>5</v>
      </c>
      <c r="J644" s="6" t="s">
        <v>4602</v>
      </c>
      <c r="K644" s="6">
        <v>22</v>
      </c>
      <c r="L644" s="6" t="s">
        <v>5059</v>
      </c>
      <c r="M644" s="6">
        <v>3</v>
      </c>
      <c r="N644" s="6" t="s">
        <v>4570</v>
      </c>
      <c r="O644" s="6" t="s">
        <v>5060</v>
      </c>
      <c r="P644" s="6" t="s">
        <v>4549</v>
      </c>
      <c r="Q644" s="6" t="s">
        <v>4549</v>
      </c>
      <c r="R644" s="6" t="s">
        <v>4549</v>
      </c>
      <c r="S644" s="6" t="s">
        <v>4549</v>
      </c>
      <c r="T644" s="6"/>
      <c r="U644" s="6"/>
      <c r="V644" s="6" t="s">
        <v>5061</v>
      </c>
      <c r="W644" s="6"/>
      <c r="X644" s="6" t="s">
        <v>5062</v>
      </c>
      <c r="Y644" s="144">
        <v>14000</v>
      </c>
      <c r="Z644" s="6"/>
      <c r="AA644" s="144">
        <v>5900</v>
      </c>
      <c r="AB644" s="6" t="s">
        <v>4549</v>
      </c>
    </row>
    <row r="645" spans="1:28">
      <c r="A645" s="6">
        <v>222</v>
      </c>
      <c r="B645" s="6" t="str">
        <f t="shared" si="10"/>
        <v>GakonaGakona Lodge Bar</v>
      </c>
      <c r="C645" s="6" t="s">
        <v>1841</v>
      </c>
      <c r="D645" s="6" t="s">
        <v>3626</v>
      </c>
      <c r="E645" s="6" t="s">
        <v>5058</v>
      </c>
      <c r="F645" s="6">
        <v>1</v>
      </c>
      <c r="G645" s="6">
        <v>850</v>
      </c>
      <c r="H645" s="6">
        <v>1942</v>
      </c>
      <c r="I645" s="6">
        <v>5</v>
      </c>
      <c r="J645" s="6" t="s">
        <v>4602</v>
      </c>
      <c r="K645" s="6">
        <v>19</v>
      </c>
      <c r="L645" s="6" t="s">
        <v>4668</v>
      </c>
      <c r="M645" s="6">
        <v>3</v>
      </c>
      <c r="N645" s="6" t="s">
        <v>4570</v>
      </c>
      <c r="O645" s="6" t="s">
        <v>5060</v>
      </c>
      <c r="P645" s="6" t="s">
        <v>4549</v>
      </c>
      <c r="Q645" s="6" t="s">
        <v>4549</v>
      </c>
      <c r="R645" s="6" t="s">
        <v>4549</v>
      </c>
      <c r="S645" s="6" t="s">
        <v>4549</v>
      </c>
      <c r="T645" s="6"/>
      <c r="U645" s="6"/>
      <c r="V645" s="6" t="s">
        <v>5063</v>
      </c>
      <c r="W645" s="6"/>
      <c r="X645" s="6"/>
      <c r="Y645" s="6"/>
      <c r="Z645" s="6"/>
      <c r="AA645" s="6"/>
      <c r="AB645" s="6" t="s">
        <v>4549</v>
      </c>
    </row>
    <row r="646" spans="1:28">
      <c r="A646" s="6">
        <v>222</v>
      </c>
      <c r="B646" s="6" t="str">
        <f t="shared" si="10"/>
        <v>GakonaGakona Lodge Restaurant</v>
      </c>
      <c r="C646" s="6" t="s">
        <v>1841</v>
      </c>
      <c r="D646" s="6" t="s">
        <v>3316</v>
      </c>
      <c r="E646" s="6" t="s">
        <v>5058</v>
      </c>
      <c r="F646" s="6">
        <v>1</v>
      </c>
      <c r="G646" s="6">
        <v>1500</v>
      </c>
      <c r="H646" s="6">
        <v>1915</v>
      </c>
      <c r="I646" s="6">
        <v>1</v>
      </c>
      <c r="J646" s="6" t="s">
        <v>4754</v>
      </c>
      <c r="K646" s="6">
        <v>1</v>
      </c>
      <c r="L646" s="6" t="s">
        <v>3663</v>
      </c>
      <c r="M646" s="6">
        <v>3</v>
      </c>
      <c r="N646" s="6" t="s">
        <v>4570</v>
      </c>
      <c r="O646" s="6" t="s">
        <v>5060</v>
      </c>
      <c r="P646" s="6" t="s">
        <v>4549</v>
      </c>
      <c r="Q646" s="6" t="s">
        <v>4549</v>
      </c>
      <c r="R646" s="6" t="s">
        <v>4549</v>
      </c>
      <c r="S646" s="6" t="s">
        <v>4549</v>
      </c>
      <c r="T646" s="6"/>
      <c r="U646" s="6"/>
      <c r="V646" s="6" t="s">
        <v>5063</v>
      </c>
      <c r="W646" s="6"/>
      <c r="X646" s="6"/>
      <c r="Y646" s="6"/>
      <c r="Z646" s="6"/>
      <c r="AA646" s="6"/>
      <c r="AB646" s="6" t="s">
        <v>4549</v>
      </c>
    </row>
    <row r="647" spans="1:28">
      <c r="A647" s="6">
        <v>222</v>
      </c>
      <c r="B647" s="6" t="str">
        <f t="shared" si="10"/>
        <v>GakonaRecreation Building</v>
      </c>
      <c r="C647" s="6" t="s">
        <v>1841</v>
      </c>
      <c r="D647" s="6" t="s">
        <v>2457</v>
      </c>
      <c r="E647" s="6"/>
      <c r="F647" s="6">
        <v>1</v>
      </c>
      <c r="G647" s="6">
        <v>276</v>
      </c>
      <c r="H647" s="6">
        <v>2005</v>
      </c>
      <c r="I647" s="6">
        <v>9</v>
      </c>
      <c r="J647" s="6" t="s">
        <v>1500</v>
      </c>
      <c r="K647" s="6">
        <v>34</v>
      </c>
      <c r="L647" s="6" t="s">
        <v>4551</v>
      </c>
      <c r="M647" s="6">
        <v>2</v>
      </c>
      <c r="N647" s="6" t="s">
        <v>4543</v>
      </c>
      <c r="O647" s="6" t="s">
        <v>5064</v>
      </c>
      <c r="P647" s="6" t="s">
        <v>4549</v>
      </c>
      <c r="Q647" s="6" t="s">
        <v>4549</v>
      </c>
      <c r="R647" s="6" t="s">
        <v>4549</v>
      </c>
      <c r="S647" s="6" t="s">
        <v>4549</v>
      </c>
      <c r="T647" s="6"/>
      <c r="U647" s="6"/>
      <c r="V647" s="6"/>
      <c r="W647" s="6"/>
      <c r="X647" s="6"/>
      <c r="Y647" s="6"/>
      <c r="Z647" s="6"/>
      <c r="AA647" s="144">
        <v>240</v>
      </c>
      <c r="AB647" s="6" t="s">
        <v>4549</v>
      </c>
    </row>
    <row r="648" spans="1:28">
      <c r="A648" s="6">
        <v>222</v>
      </c>
      <c r="B648" s="6" t="str">
        <f t="shared" si="10"/>
        <v>GakonaVillage Council Office</v>
      </c>
      <c r="C648" s="6" t="s">
        <v>1841</v>
      </c>
      <c r="D648" s="6" t="s">
        <v>1246</v>
      </c>
      <c r="E648" s="6"/>
      <c r="F648" s="6">
        <v>2</v>
      </c>
      <c r="G648" s="6"/>
      <c r="H648" s="6">
        <v>1985</v>
      </c>
      <c r="I648" s="6">
        <v>6</v>
      </c>
      <c r="J648" s="6" t="s">
        <v>377</v>
      </c>
      <c r="K648" s="6">
        <v>36</v>
      </c>
      <c r="L648" s="6" t="s">
        <v>377</v>
      </c>
      <c r="M648" s="6">
        <v>2</v>
      </c>
      <c r="N648" s="6" t="s">
        <v>4543</v>
      </c>
      <c r="O648" s="6" t="s">
        <v>5065</v>
      </c>
      <c r="P648" s="6" t="s">
        <v>4549</v>
      </c>
      <c r="Q648" s="6" t="s">
        <v>4549</v>
      </c>
      <c r="R648" s="6" t="s">
        <v>4549</v>
      </c>
      <c r="S648" s="6" t="s">
        <v>4549</v>
      </c>
      <c r="T648" s="6"/>
      <c r="U648" s="6"/>
      <c r="V648" s="6" t="s">
        <v>5066</v>
      </c>
      <c r="W648" s="6"/>
      <c r="X648" s="6"/>
      <c r="Y648" s="6"/>
      <c r="Z648" s="6">
        <v>6773</v>
      </c>
      <c r="AA648" s="6"/>
      <c r="AB648" s="6" t="s">
        <v>4549</v>
      </c>
    </row>
    <row r="649" spans="1:28">
      <c r="A649" s="6">
        <v>223</v>
      </c>
      <c r="B649" s="6" t="str">
        <f t="shared" si="10"/>
        <v>GalenaBirchwood Hall</v>
      </c>
      <c r="C649" s="6" t="s">
        <v>952</v>
      </c>
      <c r="D649" s="6" t="s">
        <v>923</v>
      </c>
      <c r="E649" s="6"/>
      <c r="F649" s="6"/>
      <c r="G649" s="6"/>
      <c r="H649" s="6"/>
      <c r="I649" s="6">
        <v>3</v>
      </c>
      <c r="J649" s="6" t="s">
        <v>4541</v>
      </c>
      <c r="K649" s="6">
        <v>9</v>
      </c>
      <c r="L649" s="6" t="s">
        <v>4575</v>
      </c>
      <c r="M649" s="6">
        <v>2</v>
      </c>
      <c r="N649" s="6" t="s">
        <v>4543</v>
      </c>
      <c r="O649" s="6" t="s">
        <v>5067</v>
      </c>
      <c r="P649" s="6" t="s">
        <v>4549</v>
      </c>
      <c r="Q649" s="6" t="s">
        <v>4549</v>
      </c>
      <c r="R649" s="6" t="s">
        <v>4549</v>
      </c>
      <c r="S649" s="6" t="s">
        <v>4549</v>
      </c>
      <c r="T649" s="6"/>
      <c r="U649" s="6"/>
      <c r="V649" s="6"/>
      <c r="W649" s="6"/>
      <c r="X649" s="6"/>
      <c r="Y649" s="6"/>
      <c r="Z649" s="6">
        <v>5217</v>
      </c>
      <c r="AA649" s="6"/>
      <c r="AB649" s="6" t="s">
        <v>4549</v>
      </c>
    </row>
    <row r="650" spans="1:28">
      <c r="A650" s="6">
        <v>223</v>
      </c>
      <c r="B650" s="6" t="str">
        <f t="shared" si="10"/>
        <v>GalenaBUTLER BLDG</v>
      </c>
      <c r="C650" s="6" t="s">
        <v>952</v>
      </c>
      <c r="D650" s="6" t="s">
        <v>2703</v>
      </c>
      <c r="E650" s="6"/>
      <c r="F650" s="6"/>
      <c r="G650" s="6">
        <v>1280</v>
      </c>
      <c r="H650" s="6">
        <v>1940</v>
      </c>
      <c r="I650" s="6">
        <v>9</v>
      </c>
      <c r="J650" s="6" t="s">
        <v>1500</v>
      </c>
      <c r="K650" s="6">
        <v>35</v>
      </c>
      <c r="L650" s="6" t="s">
        <v>4562</v>
      </c>
      <c r="M650" s="6">
        <v>2</v>
      </c>
      <c r="N650" s="6" t="s">
        <v>4543</v>
      </c>
      <c r="O650" s="6" t="s">
        <v>4585</v>
      </c>
      <c r="P650" s="6" t="s">
        <v>4549</v>
      </c>
      <c r="Q650" s="6" t="s">
        <v>4549</v>
      </c>
      <c r="R650" s="6" t="s">
        <v>4549</v>
      </c>
      <c r="S650" s="6" t="s">
        <v>4549</v>
      </c>
      <c r="T650" s="6"/>
      <c r="U650" s="6"/>
      <c r="V650" s="6"/>
      <c r="W650" s="6"/>
      <c r="X650" s="6"/>
      <c r="Y650" s="6"/>
      <c r="Z650" s="6"/>
      <c r="AA650" s="6"/>
      <c r="AB650" s="6" t="s">
        <v>4549</v>
      </c>
    </row>
    <row r="651" spans="1:28">
      <c r="A651" s="6">
        <v>223</v>
      </c>
      <c r="B651" s="6" t="str">
        <f t="shared" si="10"/>
        <v>GalenaCarpenter Main</v>
      </c>
      <c r="C651" s="6" t="s">
        <v>952</v>
      </c>
      <c r="D651" s="6" t="s">
        <v>925</v>
      </c>
      <c r="E651" s="6"/>
      <c r="F651" s="6"/>
      <c r="G651" s="6">
        <v>2227</v>
      </c>
      <c r="H651" s="6"/>
      <c r="I651" s="6">
        <v>3</v>
      </c>
      <c r="J651" s="6" t="s">
        <v>4541</v>
      </c>
      <c r="K651" s="6">
        <v>9</v>
      </c>
      <c r="L651" s="6" t="s">
        <v>4575</v>
      </c>
      <c r="M651" s="6">
        <v>2</v>
      </c>
      <c r="N651" s="6" t="s">
        <v>4543</v>
      </c>
      <c r="O651" s="6" t="s">
        <v>5067</v>
      </c>
      <c r="P651" s="6" t="s">
        <v>4549</v>
      </c>
      <c r="Q651" s="6" t="s">
        <v>4549</v>
      </c>
      <c r="R651" s="6" t="s">
        <v>4549</v>
      </c>
      <c r="S651" s="6" t="s">
        <v>4549</v>
      </c>
      <c r="T651" s="6"/>
      <c r="U651" s="6"/>
      <c r="V651" s="6"/>
      <c r="W651" s="6"/>
      <c r="X651" s="6"/>
      <c r="Y651" s="6"/>
      <c r="Z651" s="6">
        <v>2149</v>
      </c>
      <c r="AA651" s="6"/>
      <c r="AB651" s="6" t="s">
        <v>4549</v>
      </c>
    </row>
    <row r="652" spans="1:28">
      <c r="A652" s="6">
        <v>223</v>
      </c>
      <c r="B652" s="6" t="str">
        <f t="shared" si="10"/>
        <v>GalenaComposite Building</v>
      </c>
      <c r="C652" s="6" t="s">
        <v>952</v>
      </c>
      <c r="D652" s="6" t="s">
        <v>5068</v>
      </c>
      <c r="E652" s="6"/>
      <c r="F652" s="6"/>
      <c r="G652" s="6">
        <v>17860</v>
      </c>
      <c r="H652" s="6">
        <v>1985</v>
      </c>
      <c r="I652" s="6">
        <v>3</v>
      </c>
      <c r="J652" s="6" t="s">
        <v>4541</v>
      </c>
      <c r="K652" s="6">
        <v>9</v>
      </c>
      <c r="L652" s="6" t="s">
        <v>4575</v>
      </c>
      <c r="M652" s="6">
        <v>2</v>
      </c>
      <c r="N652" s="6" t="s">
        <v>4543</v>
      </c>
      <c r="O652" s="6" t="s">
        <v>5067</v>
      </c>
      <c r="P652" s="6" t="s">
        <v>4549</v>
      </c>
      <c r="Q652" s="6" t="s">
        <v>4549</v>
      </c>
      <c r="R652" s="6" t="s">
        <v>4549</v>
      </c>
      <c r="S652" s="6" t="s">
        <v>4549</v>
      </c>
      <c r="T652" s="6"/>
      <c r="U652" s="6"/>
      <c r="V652" s="6"/>
      <c r="W652" s="6"/>
      <c r="X652" s="6"/>
      <c r="Y652" s="6"/>
      <c r="Z652" s="6">
        <v>117000</v>
      </c>
      <c r="AA652" s="6"/>
      <c r="AB652" s="6" t="s">
        <v>4549</v>
      </c>
    </row>
    <row r="653" spans="1:28">
      <c r="A653" s="6">
        <v>223</v>
      </c>
      <c r="B653" s="6" t="str">
        <f t="shared" si="10"/>
        <v>GalenaCosmetology</v>
      </c>
      <c r="C653" s="6" t="s">
        <v>952</v>
      </c>
      <c r="D653" s="6" t="s">
        <v>3427</v>
      </c>
      <c r="E653" s="6"/>
      <c r="F653" s="6"/>
      <c r="G653" s="6">
        <v>1500</v>
      </c>
      <c r="H653" s="6">
        <v>2002</v>
      </c>
      <c r="I653" s="6">
        <v>3</v>
      </c>
      <c r="J653" s="6" t="s">
        <v>4541</v>
      </c>
      <c r="K653" s="6">
        <v>9</v>
      </c>
      <c r="L653" s="6" t="s">
        <v>4575</v>
      </c>
      <c r="M653" s="6">
        <v>2</v>
      </c>
      <c r="N653" s="6" t="s">
        <v>4543</v>
      </c>
      <c r="O653" s="6" t="s">
        <v>5067</v>
      </c>
      <c r="P653" s="6" t="s">
        <v>4549</v>
      </c>
      <c r="Q653" s="6" t="s">
        <v>4549</v>
      </c>
      <c r="R653" s="6" t="s">
        <v>4549</v>
      </c>
      <c r="S653" s="6" t="s">
        <v>4549</v>
      </c>
      <c r="T653" s="6"/>
      <c r="U653" s="6"/>
      <c r="V653" s="6"/>
      <c r="W653" s="6"/>
      <c r="X653" s="6"/>
      <c r="Y653" s="6"/>
      <c r="Z653" s="6">
        <v>7757</v>
      </c>
      <c r="AA653" s="6"/>
      <c r="AB653" s="6" t="s">
        <v>4549</v>
      </c>
    </row>
    <row r="654" spans="1:28">
      <c r="A654" s="6">
        <v>223</v>
      </c>
      <c r="B654" s="6" t="str">
        <f t="shared" si="10"/>
        <v>GalenaGILA Rec Hall</v>
      </c>
      <c r="C654" s="6" t="s">
        <v>952</v>
      </c>
      <c r="D654" s="6" t="s">
        <v>3433</v>
      </c>
      <c r="E654" s="6"/>
      <c r="F654" s="6"/>
      <c r="G654" s="6"/>
      <c r="H654" s="6"/>
      <c r="I654" s="6">
        <v>3</v>
      </c>
      <c r="J654" s="6" t="s">
        <v>4541</v>
      </c>
      <c r="K654" s="6">
        <v>9</v>
      </c>
      <c r="L654" s="6" t="s">
        <v>4575</v>
      </c>
      <c r="M654" s="6">
        <v>2</v>
      </c>
      <c r="N654" s="6" t="s">
        <v>4543</v>
      </c>
      <c r="O654" s="6" t="s">
        <v>5067</v>
      </c>
      <c r="P654" s="6" t="s">
        <v>4549</v>
      </c>
      <c r="Q654" s="6" t="s">
        <v>4549</v>
      </c>
      <c r="R654" s="6" t="s">
        <v>4549</v>
      </c>
      <c r="S654" s="6" t="s">
        <v>4549</v>
      </c>
      <c r="T654" s="6"/>
      <c r="U654" s="6"/>
      <c r="V654" s="6"/>
      <c r="W654" s="6"/>
      <c r="X654" s="6"/>
      <c r="Y654" s="6"/>
      <c r="Z654" s="6">
        <v>38595</v>
      </c>
      <c r="AA654" s="6"/>
      <c r="AB654" s="6" t="s">
        <v>4549</v>
      </c>
    </row>
    <row r="655" spans="1:28">
      <c r="A655" s="6">
        <v>223</v>
      </c>
      <c r="B655" s="6" t="str">
        <f t="shared" si="10"/>
        <v>GalenaHangar</v>
      </c>
      <c r="C655" s="6" t="s">
        <v>952</v>
      </c>
      <c r="D655" s="6" t="s">
        <v>3429</v>
      </c>
      <c r="E655" s="6"/>
      <c r="F655" s="6"/>
      <c r="G655" s="6">
        <v>6080</v>
      </c>
      <c r="H655" s="6">
        <v>2001</v>
      </c>
      <c r="I655" s="6">
        <v>3</v>
      </c>
      <c r="J655" s="6" t="s">
        <v>4541</v>
      </c>
      <c r="K655" s="6">
        <v>9</v>
      </c>
      <c r="L655" s="6" t="s">
        <v>4575</v>
      </c>
      <c r="M655" s="6">
        <v>2</v>
      </c>
      <c r="N655" s="6" t="s">
        <v>4543</v>
      </c>
      <c r="O655" s="6" t="s">
        <v>5067</v>
      </c>
      <c r="P655" s="6" t="s">
        <v>4549</v>
      </c>
      <c r="Q655" s="6" t="s">
        <v>4549</v>
      </c>
      <c r="R655" s="6" t="s">
        <v>4549</v>
      </c>
      <c r="S655" s="6" t="s">
        <v>4549</v>
      </c>
      <c r="T655" s="6"/>
      <c r="U655" s="6"/>
      <c r="V655" s="6"/>
      <c r="W655" s="6"/>
      <c r="X655" s="6"/>
      <c r="Y655" s="6"/>
      <c r="Z655" s="6">
        <v>21300</v>
      </c>
      <c r="AA655" s="6"/>
      <c r="AB655" s="6" t="s">
        <v>4549</v>
      </c>
    </row>
    <row r="656" spans="1:28">
      <c r="A656" s="6">
        <v>223</v>
      </c>
      <c r="B656" s="6" t="str">
        <f t="shared" si="10"/>
        <v>GalenaHeadquarters</v>
      </c>
      <c r="C656" s="6" t="s">
        <v>952</v>
      </c>
      <c r="D656" s="6" t="s">
        <v>3426</v>
      </c>
      <c r="E656" s="6"/>
      <c r="F656" s="6"/>
      <c r="G656" s="6">
        <v>12000</v>
      </c>
      <c r="H656" s="6">
        <v>1984</v>
      </c>
      <c r="I656" s="6">
        <v>3</v>
      </c>
      <c r="J656" s="6" t="s">
        <v>4541</v>
      </c>
      <c r="K656" s="6">
        <v>9</v>
      </c>
      <c r="L656" s="6" t="s">
        <v>4575</v>
      </c>
      <c r="M656" s="6">
        <v>2</v>
      </c>
      <c r="N656" s="6" t="s">
        <v>4543</v>
      </c>
      <c r="O656" s="6" t="s">
        <v>5067</v>
      </c>
      <c r="P656" s="6" t="s">
        <v>4549</v>
      </c>
      <c r="Q656" s="6" t="s">
        <v>4549</v>
      </c>
      <c r="R656" s="6" t="s">
        <v>4549</v>
      </c>
      <c r="S656" s="6" t="s">
        <v>4549</v>
      </c>
      <c r="T656" s="6"/>
      <c r="U656" s="6"/>
      <c r="V656" s="6"/>
      <c r="W656" s="6"/>
      <c r="X656" s="6"/>
      <c r="Y656" s="6"/>
      <c r="Z656" s="6">
        <v>73440</v>
      </c>
      <c r="AA656" s="6"/>
      <c r="AB656" s="6" t="s">
        <v>4549</v>
      </c>
    </row>
    <row r="657" spans="1:28">
      <c r="A657" s="6">
        <v>223</v>
      </c>
      <c r="B657" s="6" t="str">
        <f t="shared" si="10"/>
        <v>GalenaIditarod Hall</v>
      </c>
      <c r="C657" s="6" t="s">
        <v>952</v>
      </c>
      <c r="D657" s="6" t="s">
        <v>3431</v>
      </c>
      <c r="E657" s="6"/>
      <c r="F657" s="6"/>
      <c r="G657" s="6">
        <v>32774</v>
      </c>
      <c r="H657" s="6">
        <v>1987</v>
      </c>
      <c r="I657" s="6">
        <v>3</v>
      </c>
      <c r="J657" s="6" t="s">
        <v>4541</v>
      </c>
      <c r="K657" s="6">
        <v>9</v>
      </c>
      <c r="L657" s="6" t="s">
        <v>4575</v>
      </c>
      <c r="M657" s="6">
        <v>2</v>
      </c>
      <c r="N657" s="6" t="s">
        <v>4543</v>
      </c>
      <c r="O657" s="6" t="s">
        <v>5067</v>
      </c>
      <c r="P657" s="6" t="s">
        <v>4549</v>
      </c>
      <c r="Q657" s="6" t="s">
        <v>4549</v>
      </c>
      <c r="R657" s="6" t="s">
        <v>4549</v>
      </c>
      <c r="S657" s="6" t="s">
        <v>4549</v>
      </c>
      <c r="T657" s="6"/>
      <c r="U657" s="6"/>
      <c r="V657" s="6"/>
      <c r="W657" s="6"/>
      <c r="X657" s="6"/>
      <c r="Y657" s="6"/>
      <c r="Z657" s="6">
        <v>32600</v>
      </c>
      <c r="AA657" s="6"/>
      <c r="AB657" s="6" t="s">
        <v>4549</v>
      </c>
    </row>
    <row r="658" spans="1:28">
      <c r="A658" s="6">
        <v>223</v>
      </c>
      <c r="B658" s="6" t="str">
        <f t="shared" si="10"/>
        <v>GalenaMAINT SHOP</v>
      </c>
      <c r="C658" s="6" t="s">
        <v>952</v>
      </c>
      <c r="D658" s="6" t="s">
        <v>4863</v>
      </c>
      <c r="E658" s="6"/>
      <c r="F658" s="6"/>
      <c r="G658" s="6">
        <v>5400</v>
      </c>
      <c r="H658" s="6">
        <v>1971</v>
      </c>
      <c r="I658" s="6">
        <v>9</v>
      </c>
      <c r="J658" s="6" t="s">
        <v>1500</v>
      </c>
      <c r="K658" s="6">
        <v>35</v>
      </c>
      <c r="L658" s="6" t="s">
        <v>4562</v>
      </c>
      <c r="M658" s="6">
        <v>2</v>
      </c>
      <c r="N658" s="6" t="s">
        <v>4543</v>
      </c>
      <c r="O658" s="6" t="s">
        <v>4585</v>
      </c>
      <c r="P658" s="6" t="s">
        <v>4549</v>
      </c>
      <c r="Q658" s="6" t="s">
        <v>4549</v>
      </c>
      <c r="R658" s="6" t="s">
        <v>4549</v>
      </c>
      <c r="S658" s="6" t="s">
        <v>4549</v>
      </c>
      <c r="T658" s="6"/>
      <c r="U658" s="6"/>
      <c r="V658" s="6"/>
      <c r="W658" s="6"/>
      <c r="X658" s="6"/>
      <c r="Y658" s="6"/>
      <c r="Z658" s="6"/>
      <c r="AA658" s="6"/>
      <c r="AB658" s="6" t="s">
        <v>4549</v>
      </c>
    </row>
    <row r="659" spans="1:28">
      <c r="A659" s="6">
        <v>223</v>
      </c>
      <c r="B659" s="6" t="str">
        <f t="shared" si="10"/>
        <v>GalenaMAINTENANCE SHOP (NEW)</v>
      </c>
      <c r="C659" s="6" t="s">
        <v>952</v>
      </c>
      <c r="D659" s="6" t="s">
        <v>5069</v>
      </c>
      <c r="E659" s="6" t="s">
        <v>5070</v>
      </c>
      <c r="F659" s="6"/>
      <c r="G659" s="6">
        <v>21228</v>
      </c>
      <c r="H659" s="6">
        <v>2008</v>
      </c>
      <c r="I659" s="6">
        <v>9</v>
      </c>
      <c r="J659" s="6" t="s">
        <v>1500</v>
      </c>
      <c r="K659" s="6">
        <v>35</v>
      </c>
      <c r="L659" s="6" t="s">
        <v>4562</v>
      </c>
      <c r="M659" s="6">
        <v>2</v>
      </c>
      <c r="N659" s="6" t="s">
        <v>4543</v>
      </c>
      <c r="O659" s="6" t="s">
        <v>4585</v>
      </c>
      <c r="P659" s="6" t="s">
        <v>4549</v>
      </c>
      <c r="Q659" s="6" t="s">
        <v>4549</v>
      </c>
      <c r="R659" s="6" t="s">
        <v>4549</v>
      </c>
      <c r="S659" s="6" t="s">
        <v>4549</v>
      </c>
      <c r="T659" s="6"/>
      <c r="U659" s="6"/>
      <c r="V659" s="6"/>
      <c r="W659" s="6"/>
      <c r="X659" s="6"/>
      <c r="Y659" s="6"/>
      <c r="Z659" s="6"/>
      <c r="AA659" s="6"/>
      <c r="AB659" s="6" t="s">
        <v>4549</v>
      </c>
    </row>
    <row r="660" spans="1:28">
      <c r="A660" s="6">
        <v>223</v>
      </c>
      <c r="B660" s="6" t="str">
        <f t="shared" si="10"/>
        <v>GalenaMed Aid</v>
      </c>
      <c r="C660" s="6" t="s">
        <v>952</v>
      </c>
      <c r="D660" s="6" t="s">
        <v>3432</v>
      </c>
      <c r="E660" s="6"/>
      <c r="F660" s="6"/>
      <c r="G660" s="6">
        <v>6625</v>
      </c>
      <c r="H660" s="6"/>
      <c r="I660" s="6">
        <v>3</v>
      </c>
      <c r="J660" s="6" t="s">
        <v>4541</v>
      </c>
      <c r="K660" s="6">
        <v>9</v>
      </c>
      <c r="L660" s="6" t="s">
        <v>4575</v>
      </c>
      <c r="M660" s="6">
        <v>2</v>
      </c>
      <c r="N660" s="6" t="s">
        <v>4543</v>
      </c>
      <c r="O660" s="6" t="s">
        <v>5067</v>
      </c>
      <c r="P660" s="6" t="s">
        <v>4549</v>
      </c>
      <c r="Q660" s="6" t="s">
        <v>4549</v>
      </c>
      <c r="R660" s="6" t="s">
        <v>4549</v>
      </c>
      <c r="S660" s="6" t="s">
        <v>4549</v>
      </c>
      <c r="T660" s="6"/>
      <c r="U660" s="6"/>
      <c r="V660" s="6"/>
      <c r="W660" s="6"/>
      <c r="X660" s="6"/>
      <c r="Y660" s="6"/>
      <c r="Z660" s="6">
        <v>6265</v>
      </c>
      <c r="AA660" s="6"/>
      <c r="AB660" s="6" t="s">
        <v>4549</v>
      </c>
    </row>
    <row r="661" spans="1:28">
      <c r="A661" s="6">
        <v>223</v>
      </c>
      <c r="B661" s="6" t="str">
        <f t="shared" si="10"/>
        <v>GalenaMunitions</v>
      </c>
      <c r="C661" s="6" t="s">
        <v>952</v>
      </c>
      <c r="D661" s="6" t="s">
        <v>3430</v>
      </c>
      <c r="E661" s="6"/>
      <c r="F661" s="6"/>
      <c r="G661" s="6">
        <v>10623</v>
      </c>
      <c r="H661" s="6"/>
      <c r="I661" s="6">
        <v>3</v>
      </c>
      <c r="J661" s="6" t="s">
        <v>4541</v>
      </c>
      <c r="K661" s="6">
        <v>9</v>
      </c>
      <c r="L661" s="6" t="s">
        <v>4575</v>
      </c>
      <c r="M661" s="6">
        <v>2</v>
      </c>
      <c r="N661" s="6" t="s">
        <v>4543</v>
      </c>
      <c r="O661" s="6" t="s">
        <v>5067</v>
      </c>
      <c r="P661" s="6" t="s">
        <v>4549</v>
      </c>
      <c r="Q661" s="6" t="s">
        <v>4549</v>
      </c>
      <c r="R661" s="6" t="s">
        <v>4549</v>
      </c>
      <c r="S661" s="6" t="s">
        <v>4549</v>
      </c>
      <c r="T661" s="6"/>
      <c r="U661" s="6"/>
      <c r="V661" s="6"/>
      <c r="W661" s="6"/>
      <c r="X661" s="6"/>
      <c r="Y661" s="6"/>
      <c r="Z661" s="6">
        <v>13443</v>
      </c>
      <c r="AA661" s="6"/>
      <c r="AB661" s="6" t="s">
        <v>4549</v>
      </c>
    </row>
    <row r="662" spans="1:28">
      <c r="A662" s="6">
        <v>223</v>
      </c>
      <c r="B662" s="6" t="str">
        <f t="shared" si="10"/>
        <v>GalenaOLD SHOP</v>
      </c>
      <c r="C662" s="6" t="s">
        <v>952</v>
      </c>
      <c r="D662" s="6" t="s">
        <v>5071</v>
      </c>
      <c r="E662" s="6"/>
      <c r="F662" s="6"/>
      <c r="G662" s="6">
        <v>3500</v>
      </c>
      <c r="H662" s="6">
        <v>1942</v>
      </c>
      <c r="I662" s="6">
        <v>9</v>
      </c>
      <c r="J662" s="6" t="s">
        <v>1500</v>
      </c>
      <c r="K662" s="6">
        <v>35</v>
      </c>
      <c r="L662" s="6" t="s">
        <v>4562</v>
      </c>
      <c r="M662" s="6">
        <v>2</v>
      </c>
      <c r="N662" s="6" t="s">
        <v>4543</v>
      </c>
      <c r="O662" s="6" t="s">
        <v>4585</v>
      </c>
      <c r="P662" s="6" t="s">
        <v>4549</v>
      </c>
      <c r="Q662" s="6" t="s">
        <v>4549</v>
      </c>
      <c r="R662" s="6" t="s">
        <v>4549</v>
      </c>
      <c r="S662" s="6" t="s">
        <v>4549</v>
      </c>
      <c r="T662" s="6"/>
      <c r="U662" s="6"/>
      <c r="V662" s="6"/>
      <c r="W662" s="6"/>
      <c r="X662" s="6"/>
      <c r="Y662" s="6"/>
      <c r="Z662" s="6"/>
      <c r="AA662" s="6"/>
      <c r="AB662" s="6" t="s">
        <v>4549</v>
      </c>
    </row>
    <row r="663" spans="1:28">
      <c r="A663" s="6">
        <v>223</v>
      </c>
      <c r="B663" s="6" t="str">
        <f t="shared" si="10"/>
        <v>GalenaOld Supply</v>
      </c>
      <c r="C663" s="6" t="s">
        <v>952</v>
      </c>
      <c r="D663" s="6" t="s">
        <v>967</v>
      </c>
      <c r="E663" s="6"/>
      <c r="F663" s="6"/>
      <c r="G663" s="6"/>
      <c r="H663" s="6"/>
      <c r="I663" s="6">
        <v>3</v>
      </c>
      <c r="J663" s="6" t="s">
        <v>4541</v>
      </c>
      <c r="K663" s="6">
        <v>9</v>
      </c>
      <c r="L663" s="6" t="s">
        <v>4575</v>
      </c>
      <c r="M663" s="6">
        <v>2</v>
      </c>
      <c r="N663" s="6" t="s">
        <v>4543</v>
      </c>
      <c r="O663" s="6" t="s">
        <v>5067</v>
      </c>
      <c r="P663" s="6" t="s">
        <v>4549</v>
      </c>
      <c r="Q663" s="6" t="s">
        <v>4549</v>
      </c>
      <c r="R663" s="6" t="s">
        <v>4549</v>
      </c>
      <c r="S663" s="6" t="s">
        <v>4549</v>
      </c>
      <c r="T663" s="6"/>
      <c r="U663" s="6"/>
      <c r="V663" s="6"/>
      <c r="W663" s="6"/>
      <c r="X663" s="6"/>
      <c r="Y663" s="6"/>
      <c r="Z663" s="6">
        <v>8048</v>
      </c>
      <c r="AA663" s="6"/>
      <c r="AB663" s="6" t="s">
        <v>4549</v>
      </c>
    </row>
    <row r="664" spans="1:28">
      <c r="A664" s="6">
        <v>223</v>
      </c>
      <c r="B664" s="6" t="str">
        <f t="shared" si="10"/>
        <v>GalenaPetroleum Oils and Lubricants Bldg</v>
      </c>
      <c r="C664" s="6" t="s">
        <v>952</v>
      </c>
      <c r="D664" s="6" t="s">
        <v>3434</v>
      </c>
      <c r="E664" s="6"/>
      <c r="F664" s="6"/>
      <c r="G664" s="6"/>
      <c r="H664" s="6"/>
      <c r="I664" s="6">
        <v>3</v>
      </c>
      <c r="J664" s="6" t="s">
        <v>4541</v>
      </c>
      <c r="K664" s="6">
        <v>9</v>
      </c>
      <c r="L664" s="6" t="s">
        <v>4575</v>
      </c>
      <c r="M664" s="6">
        <v>2</v>
      </c>
      <c r="N664" s="6" t="s">
        <v>4543</v>
      </c>
      <c r="O664" s="6" t="s">
        <v>5067</v>
      </c>
      <c r="P664" s="6" t="s">
        <v>4549</v>
      </c>
      <c r="Q664" s="6" t="s">
        <v>4549</v>
      </c>
      <c r="R664" s="6" t="s">
        <v>4549</v>
      </c>
      <c r="S664" s="6" t="s">
        <v>4549</v>
      </c>
      <c r="T664" s="6"/>
      <c r="U664" s="6"/>
      <c r="V664" s="6"/>
      <c r="W664" s="6"/>
      <c r="X664" s="6"/>
      <c r="Y664" s="6"/>
      <c r="Z664" s="6">
        <v>686</v>
      </c>
      <c r="AA664" s="6"/>
      <c r="AB664" s="6" t="s">
        <v>4549</v>
      </c>
    </row>
    <row r="665" spans="1:28">
      <c r="A665" s="6">
        <v>223</v>
      </c>
      <c r="B665" s="6" t="str">
        <f t="shared" si="10"/>
        <v>GalenaPost Office</v>
      </c>
      <c r="C665" s="6" t="s">
        <v>952</v>
      </c>
      <c r="D665" s="6" t="s">
        <v>37</v>
      </c>
      <c r="E665" s="6"/>
      <c r="F665" s="6"/>
      <c r="G665" s="6">
        <v>800</v>
      </c>
      <c r="H665" s="6">
        <v>1981</v>
      </c>
      <c r="I665" s="6">
        <v>8</v>
      </c>
      <c r="J665" s="6" t="s">
        <v>4555</v>
      </c>
      <c r="K665" s="6">
        <v>30</v>
      </c>
      <c r="L665" s="6" t="s">
        <v>4712</v>
      </c>
      <c r="M665" s="6">
        <v>2</v>
      </c>
      <c r="N665" s="6" t="s">
        <v>4543</v>
      </c>
      <c r="O665" s="6" t="s">
        <v>5072</v>
      </c>
      <c r="P665" s="6" t="s">
        <v>4549</v>
      </c>
      <c r="Q665" s="6" t="s">
        <v>4549</v>
      </c>
      <c r="R665" s="6" t="s">
        <v>4549</v>
      </c>
      <c r="S665" s="6" t="s">
        <v>4549</v>
      </c>
      <c r="T665" s="6"/>
      <c r="U665" s="6"/>
      <c r="V665" s="6" t="s">
        <v>5073</v>
      </c>
      <c r="W665" s="6"/>
      <c r="X665" s="6"/>
      <c r="Y665" s="6"/>
      <c r="Z665" s="6">
        <v>8400</v>
      </c>
      <c r="AA665" s="6"/>
      <c r="AB665" s="6" t="s">
        <v>4549</v>
      </c>
    </row>
    <row r="666" spans="1:28">
      <c r="A666" s="6">
        <v>223</v>
      </c>
      <c r="B666" s="6" t="str">
        <f t="shared" si="10"/>
        <v>GalenaPtarmigan Hall</v>
      </c>
      <c r="C666" s="6" t="s">
        <v>952</v>
      </c>
      <c r="D666" s="6" t="s">
        <v>969</v>
      </c>
      <c r="E666" s="6"/>
      <c r="F666" s="6"/>
      <c r="G666" s="6">
        <v>58494</v>
      </c>
      <c r="H666" s="6"/>
      <c r="I666" s="6">
        <v>3</v>
      </c>
      <c r="J666" s="6" t="s">
        <v>4541</v>
      </c>
      <c r="K666" s="6">
        <v>9</v>
      </c>
      <c r="L666" s="6" t="s">
        <v>4575</v>
      </c>
      <c r="M666" s="6">
        <v>2</v>
      </c>
      <c r="N666" s="6" t="s">
        <v>4543</v>
      </c>
      <c r="O666" s="6" t="s">
        <v>5067</v>
      </c>
      <c r="P666" s="6" t="s">
        <v>4549</v>
      </c>
      <c r="Q666" s="6" t="s">
        <v>4549</v>
      </c>
      <c r="R666" s="6" t="s">
        <v>4549</v>
      </c>
      <c r="S666" s="6" t="s">
        <v>4549</v>
      </c>
      <c r="T666" s="6"/>
      <c r="U666" s="6"/>
      <c r="V666" s="6"/>
      <c r="W666" s="6"/>
      <c r="X666" s="6"/>
      <c r="Y666" s="6"/>
      <c r="Z666" s="6">
        <v>207021</v>
      </c>
      <c r="AA666" s="6"/>
      <c r="AB666" s="6" t="s">
        <v>4549</v>
      </c>
    </row>
    <row r="667" spans="1:28">
      <c r="A667" s="6">
        <v>223</v>
      </c>
      <c r="B667" s="6" t="str">
        <f t="shared" si="10"/>
        <v>GalenaSAND/STGE</v>
      </c>
      <c r="C667" s="6" t="s">
        <v>952</v>
      </c>
      <c r="D667" s="6" t="s">
        <v>2048</v>
      </c>
      <c r="E667" s="6"/>
      <c r="F667" s="6"/>
      <c r="G667" s="6">
        <v>2160</v>
      </c>
      <c r="H667" s="6">
        <v>1971</v>
      </c>
      <c r="I667" s="6">
        <v>2</v>
      </c>
      <c r="J667" s="6" t="s">
        <v>4582</v>
      </c>
      <c r="K667" s="6">
        <v>8</v>
      </c>
      <c r="L667" s="6" t="s">
        <v>4583</v>
      </c>
      <c r="M667" s="6">
        <v>2</v>
      </c>
      <c r="N667" s="6" t="s">
        <v>4543</v>
      </c>
      <c r="O667" s="6" t="s">
        <v>4585</v>
      </c>
      <c r="P667" s="6" t="s">
        <v>4549</v>
      </c>
      <c r="Q667" s="6" t="s">
        <v>4549</v>
      </c>
      <c r="R667" s="6" t="s">
        <v>4549</v>
      </c>
      <c r="S667" s="6" t="s">
        <v>4549</v>
      </c>
      <c r="T667" s="6"/>
      <c r="U667" s="6"/>
      <c r="V667" s="6"/>
      <c r="W667" s="6"/>
      <c r="X667" s="6"/>
      <c r="Y667" s="6"/>
      <c r="Z667" s="6"/>
      <c r="AA667" s="6"/>
      <c r="AB667" s="6" t="s">
        <v>4549</v>
      </c>
    </row>
    <row r="668" spans="1:28">
      <c r="A668" s="6">
        <v>223</v>
      </c>
      <c r="B668" s="6" t="str">
        <f t="shared" si="10"/>
        <v>GalenaSHS Elementary and HS</v>
      </c>
      <c r="C668" s="6" t="s">
        <v>952</v>
      </c>
      <c r="D668" s="6" t="s">
        <v>5074</v>
      </c>
      <c r="E668" s="6"/>
      <c r="F668" s="6"/>
      <c r="G668" s="6">
        <v>55216</v>
      </c>
      <c r="H668" s="6">
        <v>1977</v>
      </c>
      <c r="I668" s="6">
        <v>3</v>
      </c>
      <c r="J668" s="6" t="s">
        <v>4541</v>
      </c>
      <c r="K668" s="6">
        <v>9</v>
      </c>
      <c r="L668" s="6" t="s">
        <v>4575</v>
      </c>
      <c r="M668" s="6">
        <v>2</v>
      </c>
      <c r="N668" s="6" t="s">
        <v>4543</v>
      </c>
      <c r="O668" s="6" t="s">
        <v>5067</v>
      </c>
      <c r="P668" s="6" t="s">
        <v>4549</v>
      </c>
      <c r="Q668" s="6" t="s">
        <v>4549</v>
      </c>
      <c r="R668" s="6" t="s">
        <v>4549</v>
      </c>
      <c r="S668" s="6" t="s">
        <v>4549</v>
      </c>
      <c r="T668" s="6"/>
      <c r="U668" s="6"/>
      <c r="V668" s="6"/>
      <c r="W668" s="6"/>
      <c r="X668" s="6"/>
      <c r="Y668" s="6"/>
      <c r="Z668" s="6">
        <v>337160</v>
      </c>
      <c r="AA668" s="6"/>
      <c r="AB668" s="6" t="s">
        <v>4549</v>
      </c>
    </row>
    <row r="669" spans="1:28">
      <c r="A669" s="6">
        <v>223</v>
      </c>
      <c r="B669" s="6" t="str">
        <f t="shared" si="10"/>
        <v>GalenaSHS Storage</v>
      </c>
      <c r="C669" s="6" t="s">
        <v>952</v>
      </c>
      <c r="D669" s="6" t="s">
        <v>974</v>
      </c>
      <c r="E669" s="6"/>
      <c r="F669" s="6"/>
      <c r="G669" s="6">
        <v>1600</v>
      </c>
      <c r="H669" s="6">
        <v>1983</v>
      </c>
      <c r="I669" s="6">
        <v>3</v>
      </c>
      <c r="J669" s="6" t="s">
        <v>4541</v>
      </c>
      <c r="K669" s="6">
        <v>9</v>
      </c>
      <c r="L669" s="6" t="s">
        <v>4575</v>
      </c>
      <c r="M669" s="6">
        <v>2</v>
      </c>
      <c r="N669" s="6" t="s">
        <v>4543</v>
      </c>
      <c r="O669" s="6" t="s">
        <v>5067</v>
      </c>
      <c r="P669" s="6" t="s">
        <v>4549</v>
      </c>
      <c r="Q669" s="6" t="s">
        <v>4549</v>
      </c>
      <c r="R669" s="6" t="s">
        <v>4549</v>
      </c>
      <c r="S669" s="6" t="s">
        <v>4549</v>
      </c>
      <c r="T669" s="6"/>
      <c r="U669" s="6"/>
      <c r="V669" s="6"/>
      <c r="W669" s="6"/>
      <c r="X669" s="6"/>
      <c r="Y669" s="6"/>
      <c r="Z669" s="6">
        <v>11113</v>
      </c>
      <c r="AA669" s="6"/>
      <c r="AB669" s="6" t="s">
        <v>4549</v>
      </c>
    </row>
    <row r="670" spans="1:28">
      <c r="A670" s="6">
        <v>223</v>
      </c>
      <c r="B670" s="6" t="str">
        <f t="shared" si="10"/>
        <v>GalenaSHS Vocational</v>
      </c>
      <c r="C670" s="6" t="s">
        <v>952</v>
      </c>
      <c r="D670" s="6" t="s">
        <v>975</v>
      </c>
      <c r="E670" s="6"/>
      <c r="F670" s="6"/>
      <c r="G670" s="6"/>
      <c r="H670" s="6"/>
      <c r="I670" s="6">
        <v>3</v>
      </c>
      <c r="J670" s="6" t="s">
        <v>4541</v>
      </c>
      <c r="K670" s="6">
        <v>9</v>
      </c>
      <c r="L670" s="6" t="s">
        <v>4575</v>
      </c>
      <c r="M670" s="6">
        <v>2</v>
      </c>
      <c r="N670" s="6" t="s">
        <v>4543</v>
      </c>
      <c r="O670" s="6" t="s">
        <v>5067</v>
      </c>
      <c r="P670" s="6" t="s">
        <v>4549</v>
      </c>
      <c r="Q670" s="6" t="s">
        <v>4549</v>
      </c>
      <c r="R670" s="6" t="s">
        <v>4549</v>
      </c>
      <c r="S670" s="6" t="s">
        <v>4549</v>
      </c>
      <c r="T670" s="6"/>
      <c r="U670" s="6"/>
      <c r="V670" s="6"/>
      <c r="W670" s="6"/>
      <c r="X670" s="6"/>
      <c r="Y670" s="6"/>
      <c r="Z670" s="6">
        <v>20003</v>
      </c>
      <c r="AA670" s="6"/>
      <c r="AB670" s="6" t="s">
        <v>4549</v>
      </c>
    </row>
    <row r="671" spans="1:28">
      <c r="A671" s="6">
        <v>223</v>
      </c>
      <c r="B671" s="6" t="str">
        <f t="shared" si="10"/>
        <v>GalenaStudent Union</v>
      </c>
      <c r="C671" s="6" t="s">
        <v>952</v>
      </c>
      <c r="D671" s="6" t="s">
        <v>3428</v>
      </c>
      <c r="E671" s="6"/>
      <c r="F671" s="6"/>
      <c r="G671" s="6">
        <v>6531</v>
      </c>
      <c r="H671" s="6"/>
      <c r="I671" s="6">
        <v>3</v>
      </c>
      <c r="J671" s="6" t="s">
        <v>4541</v>
      </c>
      <c r="K671" s="6">
        <v>9</v>
      </c>
      <c r="L671" s="6" t="s">
        <v>4575</v>
      </c>
      <c r="M671" s="6">
        <v>2</v>
      </c>
      <c r="N671" s="6" t="s">
        <v>4543</v>
      </c>
      <c r="O671" s="6" t="s">
        <v>5067</v>
      </c>
      <c r="P671" s="6" t="s">
        <v>4549</v>
      </c>
      <c r="Q671" s="6" t="s">
        <v>4549</v>
      </c>
      <c r="R671" s="6" t="s">
        <v>4549</v>
      </c>
      <c r="S671" s="6" t="s">
        <v>4549</v>
      </c>
      <c r="T671" s="6"/>
      <c r="U671" s="6"/>
      <c r="V671" s="6"/>
      <c r="W671" s="6"/>
      <c r="X671" s="6"/>
      <c r="Y671" s="6"/>
      <c r="Z671" s="6">
        <v>27008</v>
      </c>
      <c r="AA671" s="6"/>
      <c r="AB671" s="6" t="s">
        <v>4549</v>
      </c>
    </row>
    <row r="672" spans="1:28">
      <c r="A672" s="6">
        <v>223</v>
      </c>
      <c r="B672" s="6" t="str">
        <f t="shared" si="10"/>
        <v>GalenaSwimming Pool</v>
      </c>
      <c r="C672" s="6" t="s">
        <v>952</v>
      </c>
      <c r="D672" s="6" t="s">
        <v>981</v>
      </c>
      <c r="E672" s="6"/>
      <c r="F672" s="6"/>
      <c r="G672" s="6">
        <v>7800</v>
      </c>
      <c r="H672" s="6">
        <v>2000</v>
      </c>
      <c r="I672" s="6">
        <v>3</v>
      </c>
      <c r="J672" s="6" t="s">
        <v>4541</v>
      </c>
      <c r="K672" s="6">
        <v>9</v>
      </c>
      <c r="L672" s="6" t="s">
        <v>4575</v>
      </c>
      <c r="M672" s="6">
        <v>2</v>
      </c>
      <c r="N672" s="6" t="s">
        <v>4543</v>
      </c>
      <c r="O672" s="6" t="s">
        <v>5067</v>
      </c>
      <c r="P672" s="6" t="s">
        <v>4549</v>
      </c>
      <c r="Q672" s="6" t="s">
        <v>4549</v>
      </c>
      <c r="R672" s="6" t="s">
        <v>4549</v>
      </c>
      <c r="S672" s="6" t="s">
        <v>4549</v>
      </c>
      <c r="T672" s="6"/>
      <c r="U672" s="6"/>
      <c r="V672" s="6"/>
      <c r="W672" s="6"/>
      <c r="X672" s="6"/>
      <c r="Y672" s="6"/>
      <c r="Z672" s="6"/>
      <c r="AA672" s="6"/>
      <c r="AB672" s="6" t="s">
        <v>4549</v>
      </c>
    </row>
    <row r="673" spans="1:28">
      <c r="A673" s="6">
        <v>223</v>
      </c>
      <c r="B673" s="6" t="str">
        <f t="shared" si="10"/>
        <v>GalenaTrooper House (1 of the 4 units)</v>
      </c>
      <c r="C673" s="6" t="s">
        <v>952</v>
      </c>
      <c r="D673" s="6" t="s">
        <v>3627</v>
      </c>
      <c r="E673" s="6"/>
      <c r="F673" s="6"/>
      <c r="G673" s="6">
        <v>1104</v>
      </c>
      <c r="H673" s="6">
        <v>1964</v>
      </c>
      <c r="I673" s="6">
        <v>5</v>
      </c>
      <c r="J673" s="6" t="s">
        <v>4602</v>
      </c>
      <c r="K673" s="6">
        <v>20</v>
      </c>
      <c r="L673" s="6" t="s">
        <v>4603</v>
      </c>
      <c r="M673" s="6">
        <v>5</v>
      </c>
      <c r="N673" s="6" t="s">
        <v>1500</v>
      </c>
      <c r="O673" s="6" t="s">
        <v>4585</v>
      </c>
      <c r="P673" s="6" t="s">
        <v>4549</v>
      </c>
      <c r="Q673" s="6" t="s">
        <v>4549</v>
      </c>
      <c r="R673" s="6" t="s">
        <v>4549</v>
      </c>
      <c r="S673" s="6" t="s">
        <v>4549</v>
      </c>
      <c r="T673" s="6"/>
      <c r="U673" s="6"/>
      <c r="V673" s="6"/>
      <c r="W673" s="6"/>
      <c r="X673" s="6"/>
      <c r="Y673" s="6"/>
      <c r="Z673" s="6"/>
      <c r="AA673" s="6"/>
      <c r="AB673" s="6" t="s">
        <v>4549</v>
      </c>
    </row>
    <row r="674" spans="1:28">
      <c r="A674" s="6">
        <v>223</v>
      </c>
      <c r="B674" s="6" t="str">
        <f t="shared" si="10"/>
        <v>GalenaTwo Seasons</v>
      </c>
      <c r="C674" s="6" t="s">
        <v>952</v>
      </c>
      <c r="D674" s="6" t="s">
        <v>984</v>
      </c>
      <c r="E674" s="6"/>
      <c r="F674" s="6"/>
      <c r="G674" s="6">
        <v>10662</v>
      </c>
      <c r="H674" s="6">
        <v>1963</v>
      </c>
      <c r="I674" s="6">
        <v>3</v>
      </c>
      <c r="J674" s="6" t="s">
        <v>4541</v>
      </c>
      <c r="K674" s="6">
        <v>9</v>
      </c>
      <c r="L674" s="6" t="s">
        <v>4575</v>
      </c>
      <c r="M674" s="6">
        <v>2</v>
      </c>
      <c r="N674" s="6" t="s">
        <v>4543</v>
      </c>
      <c r="O674" s="6" t="s">
        <v>5067</v>
      </c>
      <c r="P674" s="6" t="s">
        <v>4549</v>
      </c>
      <c r="Q674" s="6" t="s">
        <v>4549</v>
      </c>
      <c r="R674" s="6" t="s">
        <v>4549</v>
      </c>
      <c r="S674" s="6" t="s">
        <v>4549</v>
      </c>
      <c r="T674" s="6"/>
      <c r="U674" s="6"/>
      <c r="V674" s="6"/>
      <c r="W674" s="6"/>
      <c r="X674" s="6"/>
      <c r="Y674" s="6"/>
      <c r="Z674" s="6">
        <v>141067</v>
      </c>
      <c r="AA674" s="6"/>
      <c r="AB674" s="6" t="s">
        <v>4549</v>
      </c>
    </row>
    <row r="675" spans="1:28">
      <c r="A675" s="6">
        <v>223</v>
      </c>
      <c r="B675" s="6" t="str">
        <f t="shared" si="10"/>
        <v>GalenaVehicle Maintenance</v>
      </c>
      <c r="C675" s="6" t="s">
        <v>952</v>
      </c>
      <c r="D675" s="6" t="s">
        <v>987</v>
      </c>
      <c r="E675" s="6"/>
      <c r="F675" s="6"/>
      <c r="G675" s="6">
        <v>6720</v>
      </c>
      <c r="H675" s="6">
        <v>1959</v>
      </c>
      <c r="I675" s="6">
        <v>3</v>
      </c>
      <c r="J675" s="6" t="s">
        <v>4541</v>
      </c>
      <c r="K675" s="6">
        <v>9</v>
      </c>
      <c r="L675" s="6" t="s">
        <v>4575</v>
      </c>
      <c r="M675" s="6">
        <v>2</v>
      </c>
      <c r="N675" s="6" t="s">
        <v>4543</v>
      </c>
      <c r="O675" s="6" t="s">
        <v>5067</v>
      </c>
      <c r="P675" s="6" t="s">
        <v>4549</v>
      </c>
      <c r="Q675" s="6" t="s">
        <v>4549</v>
      </c>
      <c r="R675" s="6" t="s">
        <v>4549</v>
      </c>
      <c r="S675" s="6" t="s">
        <v>4549</v>
      </c>
      <c r="T675" s="6"/>
      <c r="U675" s="6"/>
      <c r="V675" s="6"/>
      <c r="W675" s="6"/>
      <c r="X675" s="6"/>
      <c r="Y675" s="6"/>
      <c r="Z675" s="6">
        <v>16977</v>
      </c>
      <c r="AA675" s="6"/>
      <c r="AB675" s="6" t="s">
        <v>4549</v>
      </c>
    </row>
    <row r="676" spans="1:28">
      <c r="A676" s="6">
        <v>223</v>
      </c>
      <c r="B676" s="6" t="str">
        <f t="shared" si="10"/>
        <v>GalenaWARM STORAGE BLDG</v>
      </c>
      <c r="C676" s="6" t="s">
        <v>952</v>
      </c>
      <c r="D676" s="6" t="s">
        <v>5075</v>
      </c>
      <c r="E676" s="6"/>
      <c r="F676" s="6"/>
      <c r="G676" s="6">
        <v>3200</v>
      </c>
      <c r="H676" s="6">
        <v>1987</v>
      </c>
      <c r="I676" s="6">
        <v>2</v>
      </c>
      <c r="J676" s="6" t="s">
        <v>4582</v>
      </c>
      <c r="K676" s="6">
        <v>8</v>
      </c>
      <c r="L676" s="6" t="s">
        <v>4583</v>
      </c>
      <c r="M676" s="6">
        <v>2</v>
      </c>
      <c r="N676" s="6" t="s">
        <v>4543</v>
      </c>
      <c r="O676" s="6" t="s">
        <v>4585</v>
      </c>
      <c r="P676" s="6" t="s">
        <v>4549</v>
      </c>
      <c r="Q676" s="6" t="s">
        <v>4549</v>
      </c>
      <c r="R676" s="6" t="s">
        <v>4549</v>
      </c>
      <c r="S676" s="6" t="s">
        <v>4549</v>
      </c>
      <c r="T676" s="6"/>
      <c r="U676" s="6"/>
      <c r="V676" s="6"/>
      <c r="W676" s="6"/>
      <c r="X676" s="6"/>
      <c r="Y676" s="6"/>
      <c r="Z676" s="6"/>
      <c r="AA676" s="6"/>
      <c r="AB676" s="6" t="s">
        <v>4549</v>
      </c>
    </row>
    <row r="677" spans="1:28">
      <c r="A677" s="6">
        <v>224</v>
      </c>
      <c r="B677" s="6" t="str">
        <f t="shared" si="10"/>
        <v>GambellAIRPORT ELECTRICAL</v>
      </c>
      <c r="C677" s="6" t="s">
        <v>2049</v>
      </c>
      <c r="D677" s="6" t="s">
        <v>2575</v>
      </c>
      <c r="E677" s="6"/>
      <c r="F677" s="6"/>
      <c r="G677" s="6">
        <v>96</v>
      </c>
      <c r="H677" s="6">
        <v>2000</v>
      </c>
      <c r="I677" s="6">
        <v>8</v>
      </c>
      <c r="J677" s="6" t="s">
        <v>4555</v>
      </c>
      <c r="K677" s="6">
        <v>31</v>
      </c>
      <c r="L677" s="6" t="s">
        <v>4592</v>
      </c>
      <c r="M677" s="6">
        <v>2</v>
      </c>
      <c r="N677" s="6" t="s">
        <v>4543</v>
      </c>
      <c r="O677" s="6" t="s">
        <v>4585</v>
      </c>
      <c r="P677" s="6" t="s">
        <v>4549</v>
      </c>
      <c r="Q677" s="6" t="s">
        <v>4549</v>
      </c>
      <c r="R677" s="6" t="s">
        <v>4549</v>
      </c>
      <c r="S677" s="6" t="s">
        <v>4549</v>
      </c>
      <c r="T677" s="6"/>
      <c r="U677" s="6"/>
      <c r="V677" s="6"/>
      <c r="W677" s="6"/>
      <c r="X677" s="6"/>
      <c r="Y677" s="6"/>
      <c r="Z677" s="6"/>
      <c r="AA677" s="6"/>
      <c r="AB677" s="6" t="s">
        <v>4549</v>
      </c>
    </row>
    <row r="678" spans="1:28">
      <c r="A678" s="6">
        <v>224</v>
      </c>
      <c r="B678" s="6" t="str">
        <f t="shared" si="10"/>
        <v>GambellBIA Shop</v>
      </c>
      <c r="C678" s="6" t="s">
        <v>2049</v>
      </c>
      <c r="D678" s="6" t="s">
        <v>2708</v>
      </c>
      <c r="E678" s="6"/>
      <c r="F678" s="6"/>
      <c r="G678" s="6">
        <v>760</v>
      </c>
      <c r="H678" s="6">
        <v>1962</v>
      </c>
      <c r="I678" s="6">
        <v>8</v>
      </c>
      <c r="J678" s="6" t="s">
        <v>4555</v>
      </c>
      <c r="K678" s="6">
        <v>28</v>
      </c>
      <c r="L678" s="6" t="s">
        <v>4556</v>
      </c>
      <c r="M678" s="6">
        <v>2</v>
      </c>
      <c r="N678" s="6" t="s">
        <v>4543</v>
      </c>
      <c r="O678" s="6" t="s">
        <v>4776</v>
      </c>
      <c r="P678" s="6" t="s">
        <v>4549</v>
      </c>
      <c r="Q678" s="6" t="s">
        <v>4549</v>
      </c>
      <c r="R678" s="6" t="s">
        <v>4549</v>
      </c>
      <c r="S678" s="6" t="s">
        <v>4549</v>
      </c>
      <c r="T678" s="6"/>
      <c r="U678" s="6"/>
      <c r="V678" s="6"/>
      <c r="W678" s="6"/>
      <c r="X678" s="6"/>
      <c r="Y678" s="6"/>
      <c r="Z678" s="6"/>
      <c r="AA678" s="6"/>
      <c r="AB678" s="6" t="s">
        <v>4549</v>
      </c>
    </row>
    <row r="679" spans="1:28">
      <c r="A679" s="6">
        <v>224</v>
      </c>
      <c r="B679" s="6" t="str">
        <f t="shared" si="10"/>
        <v>GambellFire Safety Building</v>
      </c>
      <c r="C679" s="6" t="s">
        <v>2049</v>
      </c>
      <c r="D679" s="6" t="s">
        <v>2332</v>
      </c>
      <c r="E679" s="6" t="s">
        <v>5076</v>
      </c>
      <c r="F679" s="6"/>
      <c r="G679" s="6">
        <v>2160</v>
      </c>
      <c r="H679" s="6">
        <v>2000</v>
      </c>
      <c r="I679" s="6">
        <v>3</v>
      </c>
      <c r="J679" s="6" t="s">
        <v>4541</v>
      </c>
      <c r="K679" s="6">
        <v>11</v>
      </c>
      <c r="L679" s="6" t="s">
        <v>4542</v>
      </c>
      <c r="M679" s="6">
        <v>2</v>
      </c>
      <c r="N679" s="6" t="s">
        <v>4543</v>
      </c>
      <c r="O679" s="6" t="s">
        <v>5077</v>
      </c>
      <c r="P679" s="6" t="s">
        <v>4549</v>
      </c>
      <c r="Q679" s="6" t="s">
        <v>4549</v>
      </c>
      <c r="R679" s="6" t="s">
        <v>4549</v>
      </c>
      <c r="S679" s="6" t="s">
        <v>4549</v>
      </c>
      <c r="T679" s="6"/>
      <c r="U679" s="6"/>
      <c r="V679" s="6" t="s">
        <v>4608</v>
      </c>
      <c r="W679" s="6"/>
      <c r="X679" s="6"/>
      <c r="Y679" s="6"/>
      <c r="Z679" s="6">
        <v>6986</v>
      </c>
      <c r="AA679" s="6"/>
      <c r="AB679" s="6" t="s">
        <v>4549</v>
      </c>
    </row>
    <row r="680" spans="1:28">
      <c r="A680" s="6">
        <v>224</v>
      </c>
      <c r="B680" s="6" t="str">
        <f t="shared" si="10"/>
        <v>GambellGambell 7th Day Adventist Church</v>
      </c>
      <c r="C680" s="6" t="s">
        <v>2049</v>
      </c>
      <c r="D680" s="6" t="s">
        <v>2473</v>
      </c>
      <c r="E680" s="6" t="s">
        <v>5078</v>
      </c>
      <c r="F680" s="6">
        <v>1</v>
      </c>
      <c r="G680" s="6">
        <v>2000</v>
      </c>
      <c r="H680" s="6"/>
      <c r="I680" s="6">
        <v>3</v>
      </c>
      <c r="J680" s="6" t="s">
        <v>4541</v>
      </c>
      <c r="K680" s="6">
        <v>12</v>
      </c>
      <c r="L680" s="6" t="s">
        <v>4586</v>
      </c>
      <c r="M680" s="6">
        <v>2</v>
      </c>
      <c r="N680" s="6" t="s">
        <v>4543</v>
      </c>
      <c r="O680" s="6" t="s">
        <v>4766</v>
      </c>
      <c r="P680" s="6" t="s">
        <v>4549</v>
      </c>
      <c r="Q680" s="6" t="s">
        <v>4549</v>
      </c>
      <c r="R680" s="6" t="s">
        <v>4549</v>
      </c>
      <c r="S680" s="6" t="s">
        <v>4549</v>
      </c>
      <c r="T680" s="6"/>
      <c r="U680" s="6"/>
      <c r="V680" s="6" t="s">
        <v>5079</v>
      </c>
      <c r="W680" s="6"/>
      <c r="X680" s="6"/>
      <c r="Y680" s="6"/>
      <c r="Z680" s="6"/>
      <c r="AA680" s="6"/>
      <c r="AB680" s="6" t="s">
        <v>4549</v>
      </c>
    </row>
    <row r="681" spans="1:28">
      <c r="A681" s="6">
        <v>224</v>
      </c>
      <c r="B681" s="6" t="str">
        <f t="shared" si="10"/>
        <v>GambellGambell Health Clinic</v>
      </c>
      <c r="C681" s="6" t="s">
        <v>2049</v>
      </c>
      <c r="D681" s="6" t="s">
        <v>3252</v>
      </c>
      <c r="E681" s="6" t="s">
        <v>5076</v>
      </c>
      <c r="F681" s="6"/>
      <c r="G681" s="6">
        <v>2200</v>
      </c>
      <c r="H681" s="6">
        <v>1990</v>
      </c>
      <c r="I681" s="6">
        <v>4</v>
      </c>
      <c r="J681" s="6" t="s">
        <v>4615</v>
      </c>
      <c r="K681" s="6">
        <v>17</v>
      </c>
      <c r="L681" s="6" t="s">
        <v>4644</v>
      </c>
      <c r="M681" s="6">
        <v>2</v>
      </c>
      <c r="N681" s="6" t="s">
        <v>4543</v>
      </c>
      <c r="O681" s="6" t="s">
        <v>5077</v>
      </c>
      <c r="P681" s="6" t="s">
        <v>4549</v>
      </c>
      <c r="Q681" s="6" t="s">
        <v>4549</v>
      </c>
      <c r="R681" s="6" t="s">
        <v>4549</v>
      </c>
      <c r="S681" s="6" t="s">
        <v>4549</v>
      </c>
      <c r="T681" s="6"/>
      <c r="U681" s="6"/>
      <c r="V681" s="6" t="s">
        <v>5080</v>
      </c>
      <c r="W681" s="6"/>
      <c r="X681" s="6"/>
      <c r="Y681" s="6"/>
      <c r="Z681" s="6">
        <v>30019</v>
      </c>
      <c r="AA681" s="6"/>
      <c r="AB681" s="6" t="s">
        <v>4549</v>
      </c>
    </row>
    <row r="682" spans="1:28">
      <c r="A682" s="6">
        <v>224</v>
      </c>
      <c r="B682" s="6" t="str">
        <f t="shared" si="10"/>
        <v>GambellGambell Native Store</v>
      </c>
      <c r="C682" s="6" t="s">
        <v>2049</v>
      </c>
      <c r="D682" s="6" t="s">
        <v>2198</v>
      </c>
      <c r="E682" s="6" t="s">
        <v>5081</v>
      </c>
      <c r="F682" s="6"/>
      <c r="G682" s="6">
        <v>5600</v>
      </c>
      <c r="H682" s="6">
        <v>1971</v>
      </c>
      <c r="I682" s="6">
        <v>7</v>
      </c>
      <c r="J682" s="6" t="s">
        <v>4578</v>
      </c>
      <c r="K682" s="6">
        <v>25</v>
      </c>
      <c r="L682" s="6" t="s">
        <v>4579</v>
      </c>
      <c r="M682" s="6">
        <v>2</v>
      </c>
      <c r="N682" s="6" t="s">
        <v>4543</v>
      </c>
      <c r="O682" s="6" t="s">
        <v>4580</v>
      </c>
      <c r="P682" s="6" t="s">
        <v>4549</v>
      </c>
      <c r="Q682" s="6" t="s">
        <v>4549</v>
      </c>
      <c r="R682" s="6" t="s">
        <v>4549</v>
      </c>
      <c r="S682" s="6" t="s">
        <v>4549</v>
      </c>
      <c r="T682" s="6"/>
      <c r="U682" s="6"/>
      <c r="V682" s="6"/>
      <c r="W682" s="6"/>
      <c r="X682" s="6"/>
      <c r="Y682" s="6"/>
      <c r="Z682" s="6">
        <v>137060</v>
      </c>
      <c r="AA682" s="6"/>
      <c r="AB682" s="6" t="s">
        <v>4549</v>
      </c>
    </row>
    <row r="683" spans="1:28">
      <c r="A683" s="6">
        <v>224</v>
      </c>
      <c r="B683" s="6" t="str">
        <f t="shared" si="10"/>
        <v>GambellGambell Post Office</v>
      </c>
      <c r="C683" s="6" t="s">
        <v>2049</v>
      </c>
      <c r="D683" s="6" t="s">
        <v>3052</v>
      </c>
      <c r="E683" s="6" t="s">
        <v>5082</v>
      </c>
      <c r="F683" s="6">
        <v>1</v>
      </c>
      <c r="G683" s="6"/>
      <c r="H683" s="6"/>
      <c r="I683" s="6">
        <v>8</v>
      </c>
      <c r="J683" s="6" t="s">
        <v>4555</v>
      </c>
      <c r="K683" s="6">
        <v>31</v>
      </c>
      <c r="L683" s="6" t="s">
        <v>4592</v>
      </c>
      <c r="M683" s="6">
        <v>2</v>
      </c>
      <c r="N683" s="6" t="s">
        <v>4543</v>
      </c>
      <c r="O683" s="6"/>
      <c r="P683" s="6" t="s">
        <v>4549</v>
      </c>
      <c r="Q683" s="6" t="s">
        <v>4549</v>
      </c>
      <c r="R683" s="6" t="s">
        <v>4549</v>
      </c>
      <c r="S683" s="6" t="s">
        <v>4549</v>
      </c>
      <c r="T683" s="6"/>
      <c r="U683" s="6"/>
      <c r="V683" s="6"/>
      <c r="W683" s="6"/>
      <c r="X683" s="6"/>
      <c r="Y683" s="6"/>
      <c r="Z683" s="6"/>
      <c r="AA683" s="6"/>
      <c r="AB683" s="6" t="s">
        <v>4549</v>
      </c>
    </row>
    <row r="684" spans="1:28">
      <c r="A684" s="6">
        <v>224</v>
      </c>
      <c r="B684" s="6" t="str">
        <f t="shared" si="10"/>
        <v>GambellK-12 School</v>
      </c>
      <c r="C684" s="6" t="s">
        <v>2049</v>
      </c>
      <c r="D684" s="6" t="s">
        <v>544</v>
      </c>
      <c r="E684" s="6"/>
      <c r="F684" s="6"/>
      <c r="G684" s="6">
        <v>42245</v>
      </c>
      <c r="H684" s="6">
        <v>1995</v>
      </c>
      <c r="I684" s="6">
        <v>3</v>
      </c>
      <c r="J684" s="6" t="s">
        <v>4541</v>
      </c>
      <c r="K684" s="6">
        <v>9</v>
      </c>
      <c r="L684" s="6" t="s">
        <v>4575</v>
      </c>
      <c r="M684" s="6">
        <v>2</v>
      </c>
      <c r="N684" s="6" t="s">
        <v>4543</v>
      </c>
      <c r="O684" s="6" t="s">
        <v>4776</v>
      </c>
      <c r="P684" s="6" t="s">
        <v>4549</v>
      </c>
      <c r="Q684" s="6" t="s">
        <v>4549</v>
      </c>
      <c r="R684" s="6" t="s">
        <v>4549</v>
      </c>
      <c r="S684" s="6" t="s">
        <v>4549</v>
      </c>
      <c r="T684" s="6"/>
      <c r="U684" s="6"/>
      <c r="V684" s="6" t="s">
        <v>5083</v>
      </c>
      <c r="W684" s="6"/>
      <c r="X684" s="6"/>
      <c r="Y684" s="6"/>
      <c r="Z684" s="6">
        <v>332781</v>
      </c>
      <c r="AA684" s="6"/>
      <c r="AB684" s="6" t="s">
        <v>4549</v>
      </c>
    </row>
    <row r="685" spans="1:28">
      <c r="A685" s="6">
        <v>224</v>
      </c>
      <c r="B685" s="6" t="str">
        <f t="shared" si="10"/>
        <v>GambellMunicipal Building</v>
      </c>
      <c r="C685" s="6" t="s">
        <v>2049</v>
      </c>
      <c r="D685" s="6" t="s">
        <v>3053</v>
      </c>
      <c r="E685" s="6" t="s">
        <v>5076</v>
      </c>
      <c r="F685" s="6">
        <v>2</v>
      </c>
      <c r="G685" s="6">
        <v>3600</v>
      </c>
      <c r="H685" s="6">
        <v>1981</v>
      </c>
      <c r="I685" s="6">
        <v>6</v>
      </c>
      <c r="J685" s="6" t="s">
        <v>377</v>
      </c>
      <c r="K685" s="6">
        <v>36</v>
      </c>
      <c r="L685" s="6" t="s">
        <v>377</v>
      </c>
      <c r="M685" s="6">
        <v>2</v>
      </c>
      <c r="N685" s="6" t="s">
        <v>4543</v>
      </c>
      <c r="O685" s="6" t="s">
        <v>5077</v>
      </c>
      <c r="P685" s="6" t="s">
        <v>4549</v>
      </c>
      <c r="Q685" s="6" t="s">
        <v>4549</v>
      </c>
      <c r="R685" s="6" t="s">
        <v>4549</v>
      </c>
      <c r="S685" s="6" t="s">
        <v>4549</v>
      </c>
      <c r="T685" s="6"/>
      <c r="U685" s="6"/>
      <c r="V685" s="6" t="s">
        <v>4720</v>
      </c>
      <c r="W685" s="6"/>
      <c r="X685" s="6"/>
      <c r="Y685" s="6"/>
      <c r="Z685" s="6">
        <v>16919</v>
      </c>
      <c r="AA685" s="6"/>
      <c r="AB685" s="6" t="s">
        <v>4549</v>
      </c>
    </row>
    <row r="686" spans="1:28">
      <c r="A686" s="6">
        <v>224</v>
      </c>
      <c r="B686" s="6" t="str">
        <f t="shared" si="10"/>
        <v>GambellNative Village of Gambell Office</v>
      </c>
      <c r="C686" s="6" t="s">
        <v>2049</v>
      </c>
      <c r="D686" s="6" t="s">
        <v>3056</v>
      </c>
      <c r="E686" s="6" t="s">
        <v>5084</v>
      </c>
      <c r="F686" s="6"/>
      <c r="G686" s="6"/>
      <c r="H686" s="6"/>
      <c r="I686" s="6">
        <v>6</v>
      </c>
      <c r="J686" s="6" t="s">
        <v>377</v>
      </c>
      <c r="K686" s="6">
        <v>36</v>
      </c>
      <c r="L686" s="6" t="s">
        <v>377</v>
      </c>
      <c r="M686" s="6">
        <v>2</v>
      </c>
      <c r="N686" s="6" t="s">
        <v>4543</v>
      </c>
      <c r="O686" s="6" t="s">
        <v>5085</v>
      </c>
      <c r="P686" s="6" t="s">
        <v>4549</v>
      </c>
      <c r="Q686" s="6" t="s">
        <v>4549</v>
      </c>
      <c r="R686" s="6" t="s">
        <v>4549</v>
      </c>
      <c r="S686" s="6" t="s">
        <v>4549</v>
      </c>
      <c r="T686" s="6"/>
      <c r="U686" s="6"/>
      <c r="V686" s="6"/>
      <c r="W686" s="6"/>
      <c r="X686" s="6"/>
      <c r="Y686" s="6"/>
      <c r="Z686" s="6"/>
      <c r="AA686" s="6"/>
      <c r="AB686" s="6" t="s">
        <v>4549</v>
      </c>
    </row>
    <row r="687" spans="1:28">
      <c r="A687" s="6">
        <v>224</v>
      </c>
      <c r="B687" s="6" t="str">
        <f t="shared" si="10"/>
        <v>GambellQerngughvik Building</v>
      </c>
      <c r="C687" s="6" t="s">
        <v>2049</v>
      </c>
      <c r="D687" s="6" t="s">
        <v>3054</v>
      </c>
      <c r="E687" s="6" t="s">
        <v>5086</v>
      </c>
      <c r="F687" s="6"/>
      <c r="G687" s="6">
        <v>2160</v>
      </c>
      <c r="H687" s="6">
        <v>1990</v>
      </c>
      <c r="I687" s="6">
        <v>6</v>
      </c>
      <c r="J687" s="6" t="s">
        <v>377</v>
      </c>
      <c r="K687" s="6">
        <v>36</v>
      </c>
      <c r="L687" s="6" t="s">
        <v>377</v>
      </c>
      <c r="M687" s="6">
        <v>2</v>
      </c>
      <c r="N687" s="6" t="s">
        <v>4543</v>
      </c>
      <c r="O687" s="6" t="s">
        <v>5077</v>
      </c>
      <c r="P687" s="6" t="s">
        <v>4549</v>
      </c>
      <c r="Q687" s="6" t="s">
        <v>4549</v>
      </c>
      <c r="R687" s="6" t="s">
        <v>4549</v>
      </c>
      <c r="S687" s="6" t="s">
        <v>4549</v>
      </c>
      <c r="T687" s="6"/>
      <c r="U687" s="6"/>
      <c r="V687" s="6" t="s">
        <v>4722</v>
      </c>
      <c r="W687" s="6"/>
      <c r="X687" s="6"/>
      <c r="Y687" s="6"/>
      <c r="Z687" s="6">
        <v>7413</v>
      </c>
      <c r="AA687" s="6"/>
      <c r="AB687" s="6" t="s">
        <v>4549</v>
      </c>
    </row>
    <row r="688" spans="1:28">
      <c r="A688" s="6">
        <v>224</v>
      </c>
      <c r="B688" s="6" t="str">
        <f t="shared" si="10"/>
        <v>GambellSivuqaq Inc.</v>
      </c>
      <c r="C688" s="6" t="s">
        <v>2049</v>
      </c>
      <c r="D688" s="6" t="s">
        <v>3057</v>
      </c>
      <c r="E688" s="6"/>
      <c r="F688" s="6"/>
      <c r="G688" s="6"/>
      <c r="H688" s="6"/>
      <c r="I688" s="6">
        <v>6</v>
      </c>
      <c r="J688" s="6" t="s">
        <v>377</v>
      </c>
      <c r="K688" s="6">
        <v>36</v>
      </c>
      <c r="L688" s="6" t="s">
        <v>377</v>
      </c>
      <c r="M688" s="6">
        <v>2</v>
      </c>
      <c r="N688" s="6" t="s">
        <v>4543</v>
      </c>
      <c r="O688" s="6" t="s">
        <v>3057</v>
      </c>
      <c r="P688" s="6" t="s">
        <v>4549</v>
      </c>
      <c r="Q688" s="6" t="s">
        <v>4549</v>
      </c>
      <c r="R688" s="6" t="s">
        <v>4549</v>
      </c>
      <c r="S688" s="6" t="s">
        <v>4549</v>
      </c>
      <c r="T688" s="6"/>
      <c r="U688" s="6"/>
      <c r="V688" s="6" t="s">
        <v>4943</v>
      </c>
      <c r="W688" s="6"/>
      <c r="X688" s="6"/>
      <c r="Y688" s="6"/>
      <c r="Z688" s="6"/>
      <c r="AA688" s="144">
        <v>20686</v>
      </c>
      <c r="AB688" s="6" t="s">
        <v>4549</v>
      </c>
    </row>
    <row r="689" spans="1:28">
      <c r="A689" s="6">
        <v>224</v>
      </c>
      <c r="B689" s="6" t="str">
        <f t="shared" si="10"/>
        <v>GambellSREB</v>
      </c>
      <c r="C689" s="6" t="s">
        <v>2049</v>
      </c>
      <c r="D689" s="6" t="s">
        <v>399</v>
      </c>
      <c r="E689" s="6"/>
      <c r="F689" s="6"/>
      <c r="G689" s="6">
        <v>2000</v>
      </c>
      <c r="H689" s="6">
        <v>1999</v>
      </c>
      <c r="I689" s="6">
        <v>2</v>
      </c>
      <c r="J689" s="6" t="s">
        <v>4582</v>
      </c>
      <c r="K689" s="6">
        <v>8</v>
      </c>
      <c r="L689" s="6" t="s">
        <v>4583</v>
      </c>
      <c r="M689" s="6">
        <v>2</v>
      </c>
      <c r="N689" s="6" t="s">
        <v>4543</v>
      </c>
      <c r="O689" s="6" t="s">
        <v>4585</v>
      </c>
      <c r="P689" s="6" t="s">
        <v>4549</v>
      </c>
      <c r="Q689" s="6" t="s">
        <v>4549</v>
      </c>
      <c r="R689" s="6" t="s">
        <v>4549</v>
      </c>
      <c r="S689" s="6" t="s">
        <v>4549</v>
      </c>
      <c r="T689" s="6"/>
      <c r="U689" s="6"/>
      <c r="V689" s="6"/>
      <c r="W689" s="6"/>
      <c r="X689" s="6"/>
      <c r="Y689" s="6"/>
      <c r="Z689" s="6"/>
      <c r="AA689" s="6"/>
      <c r="AB689" s="6" t="s">
        <v>4549</v>
      </c>
    </row>
    <row r="690" spans="1:28">
      <c r="A690" s="6">
        <v>225</v>
      </c>
      <c r="B690" s="6" t="str">
        <f t="shared" si="10"/>
        <v>Game CreekNo contact info</v>
      </c>
      <c r="C690" s="6" t="s">
        <v>2709</v>
      </c>
      <c r="D690" s="6" t="s">
        <v>2700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 t="s">
        <v>4549</v>
      </c>
      <c r="Q690" s="6" t="s">
        <v>4549</v>
      </c>
      <c r="R690" s="6" t="s">
        <v>4549</v>
      </c>
      <c r="S690" s="6" t="s">
        <v>4549</v>
      </c>
      <c r="T690" s="6"/>
      <c r="U690" s="6"/>
      <c r="V690" s="6"/>
      <c r="W690" s="6"/>
      <c r="X690" s="6"/>
      <c r="Y690" s="6"/>
      <c r="Z690" s="6"/>
      <c r="AA690" s="6"/>
      <c r="AB690" s="6" t="s">
        <v>4549</v>
      </c>
    </row>
    <row r="691" spans="1:28">
      <c r="A691" s="6">
        <v>231</v>
      </c>
      <c r="B691" s="6" t="str">
        <f t="shared" si="10"/>
        <v>GolovinAIRPORT ELECTRICAL</v>
      </c>
      <c r="C691" s="6" t="s">
        <v>2050</v>
      </c>
      <c r="D691" s="6" t="s">
        <v>2575</v>
      </c>
      <c r="E691" s="6"/>
      <c r="F691" s="6"/>
      <c r="G691" s="6">
        <v>96</v>
      </c>
      <c r="H691" s="6">
        <v>2000</v>
      </c>
      <c r="I691" s="6">
        <v>8</v>
      </c>
      <c r="J691" s="6" t="s">
        <v>4555</v>
      </c>
      <c r="K691" s="6">
        <v>31</v>
      </c>
      <c r="L691" s="6" t="s">
        <v>4592</v>
      </c>
      <c r="M691" s="6">
        <v>2</v>
      </c>
      <c r="N691" s="6" t="s">
        <v>4543</v>
      </c>
      <c r="O691" s="6" t="s">
        <v>4585</v>
      </c>
      <c r="P691" s="6" t="s">
        <v>4549</v>
      </c>
      <c r="Q691" s="6" t="s">
        <v>4549</v>
      </c>
      <c r="R691" s="6" t="s">
        <v>4549</v>
      </c>
      <c r="S691" s="6" t="s">
        <v>4549</v>
      </c>
      <c r="T691" s="6"/>
      <c r="U691" s="6"/>
      <c r="V691" s="6"/>
      <c r="W691" s="6"/>
      <c r="X691" s="6"/>
      <c r="Y691" s="6"/>
      <c r="Z691" s="6"/>
      <c r="AA691" s="6"/>
      <c r="AB691" s="6" t="s">
        <v>4549</v>
      </c>
    </row>
    <row r="692" spans="1:28">
      <c r="A692" s="6">
        <v>231</v>
      </c>
      <c r="B692" s="6" t="str">
        <f t="shared" si="10"/>
        <v>GolovinChinik Eskimo Community Building</v>
      </c>
      <c r="C692" s="6" t="s">
        <v>2050</v>
      </c>
      <c r="D692" s="6" t="s">
        <v>2475</v>
      </c>
      <c r="E692" s="6" t="s">
        <v>5087</v>
      </c>
      <c r="F692" s="6"/>
      <c r="G692" s="6">
        <v>4125</v>
      </c>
      <c r="H692" s="6">
        <v>2004</v>
      </c>
      <c r="I692" s="6">
        <v>9</v>
      </c>
      <c r="J692" s="6" t="s">
        <v>1500</v>
      </c>
      <c r="K692" s="6">
        <v>34</v>
      </c>
      <c r="L692" s="6" t="s">
        <v>4551</v>
      </c>
      <c r="M692" s="6">
        <v>2</v>
      </c>
      <c r="N692" s="6" t="s">
        <v>4543</v>
      </c>
      <c r="O692" s="6" t="s">
        <v>5088</v>
      </c>
      <c r="P692" s="6" t="s">
        <v>4549</v>
      </c>
      <c r="Q692" s="6" t="s">
        <v>4549</v>
      </c>
      <c r="R692" s="6" t="s">
        <v>4549</v>
      </c>
      <c r="S692" s="6" t="s">
        <v>4549</v>
      </c>
      <c r="T692" s="6"/>
      <c r="U692" s="6"/>
      <c r="V692" s="6" t="s">
        <v>5089</v>
      </c>
      <c r="W692" s="6"/>
      <c r="X692" s="6"/>
      <c r="Y692" s="6"/>
      <c r="Z692" s="6">
        <v>24000</v>
      </c>
      <c r="AA692" s="6"/>
      <c r="AB692" s="6" t="s">
        <v>4549</v>
      </c>
    </row>
    <row r="693" spans="1:28">
      <c r="A693" s="6">
        <v>231</v>
      </c>
      <c r="B693" s="6" t="str">
        <f t="shared" si="10"/>
        <v>GolovinChinik Eskimo Community Store</v>
      </c>
      <c r="C693" s="6" t="s">
        <v>2050</v>
      </c>
      <c r="D693" s="6" t="s">
        <v>2199</v>
      </c>
      <c r="E693" s="6"/>
      <c r="F693" s="6">
        <v>1</v>
      </c>
      <c r="G693" s="6">
        <v>600</v>
      </c>
      <c r="H693" s="6">
        <v>1987</v>
      </c>
      <c r="I693" s="6">
        <v>7</v>
      </c>
      <c r="J693" s="6" t="s">
        <v>4578</v>
      </c>
      <c r="K693" s="6">
        <v>25</v>
      </c>
      <c r="L693" s="6" t="s">
        <v>4579</v>
      </c>
      <c r="M693" s="6">
        <v>2</v>
      </c>
      <c r="N693" s="6" t="s">
        <v>4543</v>
      </c>
      <c r="O693" s="6" t="s">
        <v>5090</v>
      </c>
      <c r="P693" s="6" t="s">
        <v>4549</v>
      </c>
      <c r="Q693" s="6" t="s">
        <v>4549</v>
      </c>
      <c r="R693" s="6" t="s">
        <v>4549</v>
      </c>
      <c r="S693" s="6" t="s">
        <v>4549</v>
      </c>
      <c r="T693" s="6"/>
      <c r="U693" s="6"/>
      <c r="V693" s="6" t="s">
        <v>5091</v>
      </c>
      <c r="W693" s="6"/>
      <c r="X693" s="6"/>
      <c r="Y693" s="6"/>
      <c r="Z693" s="6"/>
      <c r="AA693" s="6"/>
      <c r="AB693" s="6" t="s">
        <v>4549</v>
      </c>
    </row>
    <row r="694" spans="1:28">
      <c r="A694" s="6">
        <v>231</v>
      </c>
      <c r="B694" s="6" t="str">
        <f t="shared" si="10"/>
        <v>GolovinCity Office Building</v>
      </c>
      <c r="C694" s="6" t="s">
        <v>2050</v>
      </c>
      <c r="D694" s="6" t="s">
        <v>1582</v>
      </c>
      <c r="E694" s="6" t="s">
        <v>5092</v>
      </c>
      <c r="F694" s="6">
        <v>2</v>
      </c>
      <c r="G694" s="6">
        <v>2520</v>
      </c>
      <c r="H694" s="6">
        <v>1985</v>
      </c>
      <c r="I694" s="6">
        <v>6</v>
      </c>
      <c r="J694" s="6" t="s">
        <v>377</v>
      </c>
      <c r="K694" s="6">
        <v>36</v>
      </c>
      <c r="L694" s="6" t="s">
        <v>377</v>
      </c>
      <c r="M694" s="6">
        <v>2</v>
      </c>
      <c r="N694" s="6" t="s">
        <v>4543</v>
      </c>
      <c r="O694" s="6" t="s">
        <v>5090</v>
      </c>
      <c r="P694" s="6" t="s">
        <v>4549</v>
      </c>
      <c r="Q694" s="6" t="s">
        <v>4549</v>
      </c>
      <c r="R694" s="6" t="s">
        <v>4549</v>
      </c>
      <c r="S694" s="6" t="s">
        <v>4549</v>
      </c>
      <c r="T694" s="6"/>
      <c r="U694" s="6"/>
      <c r="V694" s="6" t="s">
        <v>5093</v>
      </c>
      <c r="W694" s="6"/>
      <c r="X694" s="6"/>
      <c r="Y694" s="6"/>
      <c r="Z694" s="6"/>
      <c r="AA694" s="144">
        <v>4725</v>
      </c>
      <c r="AB694" s="6" t="s">
        <v>4549</v>
      </c>
    </row>
    <row r="695" spans="1:28">
      <c r="A695" s="6">
        <v>231</v>
      </c>
      <c r="B695" s="6" t="str">
        <f t="shared" si="10"/>
        <v>GolovinEQUIPMENT STG BLDG</v>
      </c>
      <c r="C695" s="6" t="s">
        <v>2050</v>
      </c>
      <c r="D695" s="6" t="s">
        <v>2051</v>
      </c>
      <c r="E695" s="6"/>
      <c r="F695" s="6"/>
      <c r="G695" s="6">
        <v>2000</v>
      </c>
      <c r="H695" s="6">
        <v>1993</v>
      </c>
      <c r="I695" s="6">
        <v>2</v>
      </c>
      <c r="J695" s="6" t="s">
        <v>4582</v>
      </c>
      <c r="K695" s="6">
        <v>8</v>
      </c>
      <c r="L695" s="6" t="s">
        <v>4583</v>
      </c>
      <c r="M695" s="6">
        <v>2</v>
      </c>
      <c r="N695" s="6" t="s">
        <v>4543</v>
      </c>
      <c r="O695" s="6" t="s">
        <v>4585</v>
      </c>
      <c r="P695" s="6" t="s">
        <v>4549</v>
      </c>
      <c r="Q695" s="6" t="s">
        <v>4549</v>
      </c>
      <c r="R695" s="6" t="s">
        <v>4549</v>
      </c>
      <c r="S695" s="6" t="s">
        <v>4549</v>
      </c>
      <c r="T695" s="6"/>
      <c r="U695" s="6"/>
      <c r="V695" s="6"/>
      <c r="W695" s="6"/>
      <c r="X695" s="6"/>
      <c r="Y695" s="6"/>
      <c r="Z695" s="6"/>
      <c r="AA695" s="6"/>
      <c r="AB695" s="6" t="s">
        <v>4549</v>
      </c>
    </row>
    <row r="696" spans="1:28">
      <c r="A696" s="6">
        <v>231</v>
      </c>
      <c r="B696" s="6" t="str">
        <f t="shared" si="10"/>
        <v>GolovinGolovin Clinic</v>
      </c>
      <c r="C696" s="6" t="s">
        <v>2050</v>
      </c>
      <c r="D696" s="6" t="s">
        <v>3253</v>
      </c>
      <c r="E696" s="6"/>
      <c r="F696" s="6"/>
      <c r="G696" s="6"/>
      <c r="H696" s="6"/>
      <c r="I696" s="6">
        <v>4</v>
      </c>
      <c r="J696" s="6" t="s">
        <v>4615</v>
      </c>
      <c r="K696" s="6">
        <v>17</v>
      </c>
      <c r="L696" s="6" t="s">
        <v>4644</v>
      </c>
      <c r="M696" s="6">
        <v>2</v>
      </c>
      <c r="N696" s="6" t="s">
        <v>4543</v>
      </c>
      <c r="O696" s="6" t="s">
        <v>5090</v>
      </c>
      <c r="P696" s="6" t="s">
        <v>4549</v>
      </c>
      <c r="Q696" s="6" t="s">
        <v>4549</v>
      </c>
      <c r="R696" s="6" t="s">
        <v>4549</v>
      </c>
      <c r="S696" s="6" t="s">
        <v>4549</v>
      </c>
      <c r="T696" s="6"/>
      <c r="U696" s="6"/>
      <c r="V696" s="6"/>
      <c r="W696" s="6"/>
      <c r="X696" s="6"/>
      <c r="Y696" s="6"/>
      <c r="Z696" s="6"/>
      <c r="AA696" s="6"/>
      <c r="AB696" s="6" t="s">
        <v>4549</v>
      </c>
    </row>
    <row r="697" spans="1:28">
      <c r="A697" s="6">
        <v>231</v>
      </c>
      <c r="B697" s="6" t="str">
        <f t="shared" si="10"/>
        <v>GolovinGolovin Power Utility Generator Building</v>
      </c>
      <c r="C697" s="6" t="s">
        <v>2050</v>
      </c>
      <c r="D697" s="6" t="s">
        <v>2711</v>
      </c>
      <c r="E697" s="6"/>
      <c r="F697" s="6">
        <v>1</v>
      </c>
      <c r="G697" s="6"/>
      <c r="H697" s="6">
        <v>2004</v>
      </c>
      <c r="I697" s="6">
        <v>8</v>
      </c>
      <c r="J697" s="6" t="s">
        <v>4555</v>
      </c>
      <c r="K697" s="6">
        <v>31</v>
      </c>
      <c r="L697" s="6" t="s">
        <v>4592</v>
      </c>
      <c r="M697" s="6">
        <v>3</v>
      </c>
      <c r="N697" s="6" t="s">
        <v>4570</v>
      </c>
      <c r="O697" s="6" t="s">
        <v>5090</v>
      </c>
      <c r="P697" s="6" t="s">
        <v>4549</v>
      </c>
      <c r="Q697" s="6" t="s">
        <v>4549</v>
      </c>
      <c r="R697" s="6" t="s">
        <v>4549</v>
      </c>
      <c r="S697" s="6" t="s">
        <v>4549</v>
      </c>
      <c r="T697" s="6"/>
      <c r="U697" s="6"/>
      <c r="V697" s="6"/>
      <c r="W697" s="6"/>
      <c r="X697" s="6"/>
      <c r="Y697" s="6"/>
      <c r="Z697" s="6"/>
      <c r="AA697" s="6"/>
      <c r="AB697" s="6" t="s">
        <v>4549</v>
      </c>
    </row>
    <row r="698" spans="1:28">
      <c r="A698" s="6">
        <v>231</v>
      </c>
      <c r="B698" s="6" t="str">
        <f t="shared" si="10"/>
        <v>GolovinK-12 School</v>
      </c>
      <c r="C698" s="6" t="s">
        <v>2050</v>
      </c>
      <c r="D698" s="6" t="s">
        <v>544</v>
      </c>
      <c r="E698" s="6"/>
      <c r="F698" s="6"/>
      <c r="G698" s="6">
        <v>21858</v>
      </c>
      <c r="H698" s="6">
        <v>2003</v>
      </c>
      <c r="I698" s="6">
        <v>3</v>
      </c>
      <c r="J698" s="6" t="s">
        <v>4541</v>
      </c>
      <c r="K698" s="6">
        <v>9</v>
      </c>
      <c r="L698" s="6" t="s">
        <v>4575</v>
      </c>
      <c r="M698" s="6">
        <v>2</v>
      </c>
      <c r="N698" s="6" t="s">
        <v>4543</v>
      </c>
      <c r="O698" s="6" t="s">
        <v>4776</v>
      </c>
      <c r="P698" s="6" t="s">
        <v>4549</v>
      </c>
      <c r="Q698" s="6" t="s">
        <v>4549</v>
      </c>
      <c r="R698" s="6" t="s">
        <v>4549</v>
      </c>
      <c r="S698" s="6" t="s">
        <v>4549</v>
      </c>
      <c r="T698" s="6"/>
      <c r="U698" s="6"/>
      <c r="V698" s="6" t="s">
        <v>5094</v>
      </c>
      <c r="W698" s="6"/>
      <c r="X698" s="6"/>
      <c r="Y698" s="6"/>
      <c r="Z698" s="6"/>
      <c r="AA698" s="144">
        <v>18966</v>
      </c>
      <c r="AB698" s="6" t="s">
        <v>4549</v>
      </c>
    </row>
    <row r="699" spans="1:28">
      <c r="A699" s="6">
        <v>231</v>
      </c>
      <c r="B699" s="6" t="str">
        <f t="shared" si="10"/>
        <v>GolovinMaintenance shop</v>
      </c>
      <c r="C699" s="6" t="s">
        <v>2050</v>
      </c>
      <c r="D699" s="6" t="s">
        <v>2585</v>
      </c>
      <c r="E699" s="6"/>
      <c r="F699" s="6"/>
      <c r="G699" s="6">
        <v>672</v>
      </c>
      <c r="H699" s="6">
        <v>1969</v>
      </c>
      <c r="I699" s="6">
        <v>8</v>
      </c>
      <c r="J699" s="6" t="s">
        <v>4555</v>
      </c>
      <c r="K699" s="6">
        <v>28</v>
      </c>
      <c r="L699" s="6" t="s">
        <v>4556</v>
      </c>
      <c r="M699" s="6">
        <v>2</v>
      </c>
      <c r="N699" s="6" t="s">
        <v>4543</v>
      </c>
      <c r="O699" s="6" t="s">
        <v>4776</v>
      </c>
      <c r="P699" s="6" t="s">
        <v>4549</v>
      </c>
      <c r="Q699" s="6" t="s">
        <v>4549</v>
      </c>
      <c r="R699" s="6" t="s">
        <v>4549</v>
      </c>
      <c r="S699" s="6" t="s">
        <v>4549</v>
      </c>
      <c r="T699" s="6"/>
      <c r="U699" s="6"/>
      <c r="V699" s="6"/>
      <c r="W699" s="6"/>
      <c r="X699" s="6"/>
      <c r="Y699" s="6"/>
      <c r="Z699" s="6"/>
      <c r="AA699" s="6"/>
      <c r="AB699" s="6" t="s">
        <v>4549</v>
      </c>
    </row>
    <row r="700" spans="1:28">
      <c r="A700" s="6">
        <v>231</v>
      </c>
      <c r="B700" s="6" t="str">
        <f t="shared" si="10"/>
        <v>GolovinMechanical Building</v>
      </c>
      <c r="C700" s="6" t="s">
        <v>2050</v>
      </c>
      <c r="D700" s="6" t="s">
        <v>2636</v>
      </c>
      <c r="E700" s="6"/>
      <c r="F700" s="6"/>
      <c r="G700" s="6">
        <v>800</v>
      </c>
      <c r="H700" s="6">
        <v>2003</v>
      </c>
      <c r="I700" s="6">
        <v>9</v>
      </c>
      <c r="J700" s="6" t="s">
        <v>1500</v>
      </c>
      <c r="K700" s="6">
        <v>35</v>
      </c>
      <c r="L700" s="6" t="s">
        <v>4562</v>
      </c>
      <c r="M700" s="6">
        <v>2</v>
      </c>
      <c r="N700" s="6" t="s">
        <v>4543</v>
      </c>
      <c r="O700" s="6" t="s">
        <v>4776</v>
      </c>
      <c r="P700" s="6" t="s">
        <v>4549</v>
      </c>
      <c r="Q700" s="6" t="s">
        <v>4549</v>
      </c>
      <c r="R700" s="6" t="s">
        <v>4549</v>
      </c>
      <c r="S700" s="6" t="s">
        <v>4549</v>
      </c>
      <c r="T700" s="6"/>
      <c r="U700" s="6"/>
      <c r="V700" s="6"/>
      <c r="W700" s="6"/>
      <c r="X700" s="6"/>
      <c r="Y700" s="6"/>
      <c r="Z700" s="6"/>
      <c r="AA700" s="6"/>
      <c r="AB700" s="6" t="s">
        <v>4549</v>
      </c>
    </row>
    <row r="701" spans="1:28">
      <c r="A701" s="6">
        <v>231</v>
      </c>
      <c r="B701" s="6" t="str">
        <f t="shared" si="10"/>
        <v>GolovinNew Washeteria</v>
      </c>
      <c r="C701" s="6" t="s">
        <v>2050</v>
      </c>
      <c r="D701" s="6" t="s">
        <v>249</v>
      </c>
      <c r="E701" s="6" t="s">
        <v>5092</v>
      </c>
      <c r="F701" s="6">
        <v>1</v>
      </c>
      <c r="G701" s="6"/>
      <c r="H701" s="6">
        <v>2004</v>
      </c>
      <c r="I701" s="6">
        <v>8</v>
      </c>
      <c r="J701" s="6" t="s">
        <v>4555</v>
      </c>
      <c r="K701" s="6">
        <v>31</v>
      </c>
      <c r="L701" s="6" t="s">
        <v>4592</v>
      </c>
      <c r="M701" s="6">
        <v>2</v>
      </c>
      <c r="N701" s="6" t="s">
        <v>4543</v>
      </c>
      <c r="O701" s="6" t="s">
        <v>5090</v>
      </c>
      <c r="P701" s="6" t="s">
        <v>4549</v>
      </c>
      <c r="Q701" s="6" t="s">
        <v>4549</v>
      </c>
      <c r="R701" s="6" t="s">
        <v>4549</v>
      </c>
      <c r="S701" s="6" t="s">
        <v>4549</v>
      </c>
      <c r="T701" s="6"/>
      <c r="U701" s="6"/>
      <c r="V701" s="6" t="s">
        <v>4577</v>
      </c>
      <c r="W701" s="6"/>
      <c r="X701" s="6"/>
      <c r="Y701" s="6"/>
      <c r="Z701" s="6"/>
      <c r="AA701" s="144">
        <v>10250</v>
      </c>
      <c r="AB701" s="6" t="s">
        <v>4549</v>
      </c>
    </row>
    <row r="702" spans="1:28">
      <c r="A702" s="6">
        <v>231</v>
      </c>
      <c r="B702" s="6" t="str">
        <f t="shared" si="10"/>
        <v>GolovinStorage Building</v>
      </c>
      <c r="C702" s="6" t="s">
        <v>2050</v>
      </c>
      <c r="D702" s="6" t="s">
        <v>233</v>
      </c>
      <c r="E702" s="6"/>
      <c r="F702" s="6"/>
      <c r="G702" s="6">
        <v>336</v>
      </c>
      <c r="H702" s="6">
        <v>1986</v>
      </c>
      <c r="I702" s="6">
        <v>2</v>
      </c>
      <c r="J702" s="6" t="s">
        <v>4582</v>
      </c>
      <c r="K702" s="6">
        <v>8</v>
      </c>
      <c r="L702" s="6" t="s">
        <v>4583</v>
      </c>
      <c r="M702" s="6">
        <v>2</v>
      </c>
      <c r="N702" s="6" t="s">
        <v>4543</v>
      </c>
      <c r="O702" s="6" t="s">
        <v>4776</v>
      </c>
      <c r="P702" s="6" t="s">
        <v>4549</v>
      </c>
      <c r="Q702" s="6" t="s">
        <v>4549</v>
      </c>
      <c r="R702" s="6" t="s">
        <v>4549</v>
      </c>
      <c r="S702" s="6" t="s">
        <v>4549</v>
      </c>
      <c r="T702" s="6"/>
      <c r="U702" s="6"/>
      <c r="V702" s="6"/>
      <c r="W702" s="6"/>
      <c r="X702" s="6"/>
      <c r="Y702" s="6"/>
      <c r="Z702" s="6"/>
      <c r="AA702" s="6"/>
      <c r="AB702" s="6" t="s">
        <v>4549</v>
      </c>
    </row>
    <row r="703" spans="1:28">
      <c r="A703" s="6">
        <v>231</v>
      </c>
      <c r="B703" s="6" t="str">
        <f t="shared" si="10"/>
        <v>GolovinWater Treatment</v>
      </c>
      <c r="C703" s="6" t="s">
        <v>2050</v>
      </c>
      <c r="D703" s="6" t="s">
        <v>235</v>
      </c>
      <c r="E703" s="6"/>
      <c r="F703" s="6"/>
      <c r="G703" s="6">
        <v>320</v>
      </c>
      <c r="H703" s="6">
        <v>1985</v>
      </c>
      <c r="I703" s="6">
        <v>8</v>
      </c>
      <c r="J703" s="6" t="s">
        <v>4555</v>
      </c>
      <c r="K703" s="6">
        <v>31</v>
      </c>
      <c r="L703" s="6" t="s">
        <v>4592</v>
      </c>
      <c r="M703" s="6">
        <v>2</v>
      </c>
      <c r="N703" s="6" t="s">
        <v>4543</v>
      </c>
      <c r="O703" s="6" t="s">
        <v>4776</v>
      </c>
      <c r="P703" s="6" t="s">
        <v>4549</v>
      </c>
      <c r="Q703" s="6" t="s">
        <v>4549</v>
      </c>
      <c r="R703" s="6" t="s">
        <v>4549</v>
      </c>
      <c r="S703" s="6" t="s">
        <v>4549</v>
      </c>
      <c r="T703" s="6"/>
      <c r="U703" s="6"/>
      <c r="V703" s="6"/>
      <c r="W703" s="6"/>
      <c r="X703" s="6"/>
      <c r="Y703" s="6"/>
      <c r="Z703" s="6"/>
      <c r="AA703" s="6"/>
      <c r="AB703" s="6" t="s">
        <v>4549</v>
      </c>
    </row>
    <row r="704" spans="1:28">
      <c r="A704" s="6">
        <v>232</v>
      </c>
      <c r="B704" s="6" t="str">
        <f t="shared" si="10"/>
        <v>Goodnews Bay</v>
      </c>
      <c r="C704" s="6" t="s">
        <v>208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 t="s">
        <v>4549</v>
      </c>
      <c r="Q704" s="6" t="s">
        <v>4549</v>
      </c>
      <c r="R704" s="6" t="s">
        <v>4549</v>
      </c>
      <c r="S704" s="6" t="s">
        <v>4549</v>
      </c>
      <c r="T704" s="6"/>
      <c r="U704" s="6"/>
      <c r="V704" s="6"/>
      <c r="W704" s="6"/>
      <c r="X704" s="6"/>
      <c r="Y704" s="6"/>
      <c r="Z704" s="6"/>
      <c r="AA704" s="6"/>
      <c r="AB704" s="6" t="s">
        <v>4549</v>
      </c>
    </row>
    <row r="705" spans="1:28">
      <c r="A705" s="6">
        <v>232</v>
      </c>
      <c r="B705" s="6" t="str">
        <f t="shared" si="10"/>
        <v>Goodnews Bay</v>
      </c>
      <c r="C705" s="6" t="s">
        <v>208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 t="s">
        <v>5095</v>
      </c>
      <c r="P705" s="6" t="s">
        <v>4549</v>
      </c>
      <c r="Q705" s="6" t="s">
        <v>4549</v>
      </c>
      <c r="R705" s="6" t="s">
        <v>4549</v>
      </c>
      <c r="S705" s="6" t="s">
        <v>4549</v>
      </c>
      <c r="T705" s="6"/>
      <c r="U705" s="6"/>
      <c r="V705" s="6"/>
      <c r="W705" s="6"/>
      <c r="X705" s="6"/>
      <c r="Y705" s="6"/>
      <c r="Z705" s="6"/>
      <c r="AA705" s="6"/>
      <c r="AB705" s="6" t="s">
        <v>4549</v>
      </c>
    </row>
    <row r="706" spans="1:28">
      <c r="A706" s="6">
        <v>232</v>
      </c>
      <c r="B706" s="6" t="str">
        <f t="shared" si="10"/>
        <v>Goodnews Bay</v>
      </c>
      <c r="C706" s="6" t="s">
        <v>208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 t="s">
        <v>5096</v>
      </c>
      <c r="P706" s="6" t="s">
        <v>4549</v>
      </c>
      <c r="Q706" s="6" t="s">
        <v>4549</v>
      </c>
      <c r="R706" s="6" t="s">
        <v>4549</v>
      </c>
      <c r="S706" s="6" t="s">
        <v>4549</v>
      </c>
      <c r="T706" s="6"/>
      <c r="U706" s="6"/>
      <c r="V706" s="6"/>
      <c r="W706" s="6"/>
      <c r="X706" s="6"/>
      <c r="Y706" s="6"/>
      <c r="Z706" s="6"/>
      <c r="AA706" s="6"/>
      <c r="AB706" s="6" t="s">
        <v>4549</v>
      </c>
    </row>
    <row r="707" spans="1:28">
      <c r="A707" s="6">
        <v>232</v>
      </c>
      <c r="B707" s="6" t="str">
        <f t="shared" ref="B707:B770" si="11">CONCATENATE(C707,D707)</f>
        <v>Goodnews Bay</v>
      </c>
      <c r="C707" s="6" t="s">
        <v>208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 t="s">
        <v>5097</v>
      </c>
      <c r="P707" s="6" t="s">
        <v>4549</v>
      </c>
      <c r="Q707" s="6" t="s">
        <v>4549</v>
      </c>
      <c r="R707" s="6" t="s">
        <v>4549</v>
      </c>
      <c r="S707" s="6" t="s">
        <v>4549</v>
      </c>
      <c r="T707" s="6"/>
      <c r="U707" s="6"/>
      <c r="V707" s="6"/>
      <c r="W707" s="6"/>
      <c r="X707" s="6"/>
      <c r="Y707" s="6"/>
      <c r="Z707" s="6"/>
      <c r="AA707" s="6"/>
      <c r="AB707" s="6" t="s">
        <v>4549</v>
      </c>
    </row>
    <row r="708" spans="1:28">
      <c r="A708" s="6">
        <v>232</v>
      </c>
      <c r="B708" s="6" t="str">
        <f t="shared" si="11"/>
        <v>Goodnews BayGeneral Store and Office Building</v>
      </c>
      <c r="C708" s="6" t="s">
        <v>208</v>
      </c>
      <c r="D708" s="6" t="s">
        <v>210</v>
      </c>
      <c r="E708" s="6"/>
      <c r="F708" s="6"/>
      <c r="G708" s="6">
        <v>5664</v>
      </c>
      <c r="H708" s="6">
        <v>1997</v>
      </c>
      <c r="I708" s="6">
        <v>9</v>
      </c>
      <c r="J708" s="6" t="s">
        <v>1500</v>
      </c>
      <c r="K708" s="6">
        <v>34</v>
      </c>
      <c r="L708" s="6" t="s">
        <v>4551</v>
      </c>
      <c r="M708" s="6">
        <v>2</v>
      </c>
      <c r="N708" s="6" t="s">
        <v>4543</v>
      </c>
      <c r="O708" s="6" t="s">
        <v>5098</v>
      </c>
      <c r="P708" s="6" t="s">
        <v>4549</v>
      </c>
      <c r="Q708" s="6" t="s">
        <v>4549</v>
      </c>
      <c r="R708" s="6" t="s">
        <v>4549</v>
      </c>
      <c r="S708" s="6" t="s">
        <v>4549</v>
      </c>
      <c r="T708" s="6"/>
      <c r="U708" s="6"/>
      <c r="V708" s="6" t="s">
        <v>5099</v>
      </c>
      <c r="W708" s="6"/>
      <c r="X708" s="6"/>
      <c r="Y708" s="6"/>
      <c r="Z708" s="6">
        <v>29569</v>
      </c>
      <c r="AA708" s="6"/>
      <c r="AB708" s="6" t="s">
        <v>4549</v>
      </c>
    </row>
    <row r="709" spans="1:28">
      <c r="A709" s="6">
        <v>232</v>
      </c>
      <c r="B709" s="6" t="str">
        <f t="shared" si="11"/>
        <v>Goodnews BayGenerator Module </v>
      </c>
      <c r="C709" s="6" t="s">
        <v>208</v>
      </c>
      <c r="D709" s="6" t="s">
        <v>211</v>
      </c>
      <c r="E709" s="6"/>
      <c r="F709" s="6"/>
      <c r="G709" s="6"/>
      <c r="H709" s="6">
        <v>1971</v>
      </c>
      <c r="I709" s="6">
        <v>3</v>
      </c>
      <c r="J709" s="6" t="s">
        <v>4541</v>
      </c>
      <c r="K709" s="6">
        <v>9</v>
      </c>
      <c r="L709" s="6" t="s">
        <v>4575</v>
      </c>
      <c r="M709" s="6">
        <v>2</v>
      </c>
      <c r="N709" s="6" t="s">
        <v>4543</v>
      </c>
      <c r="O709" s="6" t="s">
        <v>5100</v>
      </c>
      <c r="P709" s="6" t="s">
        <v>4549</v>
      </c>
      <c r="Q709" s="6" t="s">
        <v>4549</v>
      </c>
      <c r="R709" s="6" t="s">
        <v>4549</v>
      </c>
      <c r="S709" s="6" t="s">
        <v>4549</v>
      </c>
      <c r="T709" s="6"/>
      <c r="U709" s="6"/>
      <c r="V709" s="6"/>
      <c r="W709" s="6"/>
      <c r="X709" s="6"/>
      <c r="Y709" s="6"/>
      <c r="Z709" s="6"/>
      <c r="AA709" s="6"/>
      <c r="AB709" s="6" t="s">
        <v>4549</v>
      </c>
    </row>
    <row r="710" spans="1:28">
      <c r="A710" s="6">
        <v>232</v>
      </c>
      <c r="B710" s="6" t="str">
        <f t="shared" si="11"/>
        <v>Goodnews BayMist Module </v>
      </c>
      <c r="C710" s="6" t="s">
        <v>208</v>
      </c>
      <c r="D710" s="6" t="s">
        <v>212</v>
      </c>
      <c r="E710" s="6"/>
      <c r="F710" s="6"/>
      <c r="G710" s="6"/>
      <c r="H710" s="6">
        <v>2009</v>
      </c>
      <c r="I710" s="6">
        <v>3</v>
      </c>
      <c r="J710" s="6" t="s">
        <v>4541</v>
      </c>
      <c r="K710" s="6">
        <v>9</v>
      </c>
      <c r="L710" s="6" t="s">
        <v>4575</v>
      </c>
      <c r="M710" s="6">
        <v>2</v>
      </c>
      <c r="N710" s="6" t="s">
        <v>4543</v>
      </c>
      <c r="O710" s="6" t="s">
        <v>5100</v>
      </c>
      <c r="P710" s="6" t="s">
        <v>4549</v>
      </c>
      <c r="Q710" s="6" t="s">
        <v>4549</v>
      </c>
      <c r="R710" s="6" t="s">
        <v>4549</v>
      </c>
      <c r="S710" s="6" t="s">
        <v>4549</v>
      </c>
      <c r="T710" s="6"/>
      <c r="U710" s="6"/>
      <c r="V710" s="6"/>
      <c r="W710" s="6"/>
      <c r="X710" s="6"/>
      <c r="Y710" s="6"/>
      <c r="Z710" s="6"/>
      <c r="AA710" s="6"/>
      <c r="AB710" s="6" t="s">
        <v>4549</v>
      </c>
    </row>
    <row r="711" spans="1:28">
      <c r="A711" s="6">
        <v>232</v>
      </c>
      <c r="B711" s="6" t="str">
        <f t="shared" si="11"/>
        <v>Goodnews BayShop Building </v>
      </c>
      <c r="C711" s="6" t="s">
        <v>208</v>
      </c>
      <c r="D711" s="6" t="s">
        <v>214</v>
      </c>
      <c r="E711" s="6"/>
      <c r="F711" s="6"/>
      <c r="G711" s="6"/>
      <c r="H711" s="6">
        <v>1981</v>
      </c>
      <c r="I711" s="6">
        <v>3</v>
      </c>
      <c r="J711" s="6" t="s">
        <v>4541</v>
      </c>
      <c r="K711" s="6">
        <v>9</v>
      </c>
      <c r="L711" s="6" t="s">
        <v>4575</v>
      </c>
      <c r="M711" s="6">
        <v>2</v>
      </c>
      <c r="N711" s="6" t="s">
        <v>4543</v>
      </c>
      <c r="O711" s="6" t="s">
        <v>5100</v>
      </c>
      <c r="P711" s="6" t="s">
        <v>4549</v>
      </c>
      <c r="Q711" s="6" t="s">
        <v>4549</v>
      </c>
      <c r="R711" s="6" t="s">
        <v>4549</v>
      </c>
      <c r="S711" s="6" t="s">
        <v>4549</v>
      </c>
      <c r="T711" s="6"/>
      <c r="U711" s="6"/>
      <c r="V711" s="6"/>
      <c r="W711" s="6"/>
      <c r="X711" s="6"/>
      <c r="Y711" s="6"/>
      <c r="Z711" s="6"/>
      <c r="AA711" s="6"/>
      <c r="AB711" s="6" t="s">
        <v>4549</v>
      </c>
    </row>
    <row r="712" spans="1:28">
      <c r="A712" s="6">
        <v>232</v>
      </c>
      <c r="B712" s="6" t="str">
        <f t="shared" si="11"/>
        <v>Goodnews BaySre Building (Heated)</v>
      </c>
      <c r="C712" s="6" t="s">
        <v>208</v>
      </c>
      <c r="D712" s="6" t="s">
        <v>98</v>
      </c>
      <c r="E712" s="6"/>
      <c r="F712" s="6"/>
      <c r="G712" s="6"/>
      <c r="H712" s="6"/>
      <c r="I712" s="6">
        <v>2</v>
      </c>
      <c r="J712" s="6" t="s">
        <v>4582</v>
      </c>
      <c r="K712" s="6">
        <v>8</v>
      </c>
      <c r="L712" s="6" t="s">
        <v>4583</v>
      </c>
      <c r="M712" s="6">
        <v>2</v>
      </c>
      <c r="N712" s="6" t="s">
        <v>4543</v>
      </c>
      <c r="O712" s="6" t="s">
        <v>4585</v>
      </c>
      <c r="P712" s="6" t="s">
        <v>4549</v>
      </c>
      <c r="Q712" s="6" t="s">
        <v>4549</v>
      </c>
      <c r="R712" s="6" t="s">
        <v>4549</v>
      </c>
      <c r="S712" s="6" t="s">
        <v>4549</v>
      </c>
      <c r="T712" s="6"/>
      <c r="U712" s="6"/>
      <c r="V712" s="6"/>
      <c r="W712" s="6"/>
      <c r="X712" s="6"/>
      <c r="Y712" s="6"/>
      <c r="Z712" s="6"/>
      <c r="AA712" s="6"/>
      <c r="AB712" s="6" t="s">
        <v>4549</v>
      </c>
    </row>
    <row r="713" spans="1:28">
      <c r="A713" s="6">
        <v>233</v>
      </c>
      <c r="B713" s="6" t="str">
        <f t="shared" si="11"/>
        <v>Grayling</v>
      </c>
      <c r="C713" s="6" t="s">
        <v>995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 t="s">
        <v>5101</v>
      </c>
      <c r="P713" s="6" t="s">
        <v>4549</v>
      </c>
      <c r="Q713" s="6" t="s">
        <v>4549</v>
      </c>
      <c r="R713" s="6" t="s">
        <v>4549</v>
      </c>
      <c r="S713" s="6" t="s">
        <v>4549</v>
      </c>
      <c r="T713" s="6"/>
      <c r="U713" s="6"/>
      <c r="V713" s="6"/>
      <c r="W713" s="6"/>
      <c r="X713" s="6"/>
      <c r="Y713" s="6"/>
      <c r="Z713" s="6"/>
      <c r="AA713" s="6"/>
      <c r="AB713" s="6" t="s">
        <v>4549</v>
      </c>
    </row>
    <row r="714" spans="1:28">
      <c r="A714" s="6">
        <v>233</v>
      </c>
      <c r="B714" s="6" t="str">
        <f t="shared" si="11"/>
        <v>Grayling</v>
      </c>
      <c r="C714" s="6" t="s">
        <v>995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 t="s">
        <v>63</v>
      </c>
      <c r="P714" s="6" t="s">
        <v>4549</v>
      </c>
      <c r="Q714" s="6" t="s">
        <v>4549</v>
      </c>
      <c r="R714" s="6" t="s">
        <v>4549</v>
      </c>
      <c r="S714" s="6" t="s">
        <v>4549</v>
      </c>
      <c r="T714" s="6"/>
      <c r="U714" s="6"/>
      <c r="V714" s="6"/>
      <c r="W714" s="6"/>
      <c r="X714" s="6"/>
      <c r="Y714" s="6"/>
      <c r="Z714" s="6"/>
      <c r="AA714" s="6"/>
      <c r="AB714" s="6" t="s">
        <v>4549</v>
      </c>
    </row>
    <row r="715" spans="1:28">
      <c r="A715" s="6">
        <v>233</v>
      </c>
      <c r="B715" s="6" t="str">
        <f t="shared" si="11"/>
        <v>GraylingAIRPORT ELECTRICAL</v>
      </c>
      <c r="C715" s="6" t="s">
        <v>995</v>
      </c>
      <c r="D715" s="6" t="s">
        <v>2575</v>
      </c>
      <c r="E715" s="6"/>
      <c r="F715" s="6"/>
      <c r="G715" s="6">
        <v>96</v>
      </c>
      <c r="H715" s="6">
        <v>2000</v>
      </c>
      <c r="I715" s="6">
        <v>8</v>
      </c>
      <c r="J715" s="6" t="s">
        <v>4555</v>
      </c>
      <c r="K715" s="6">
        <v>31</v>
      </c>
      <c r="L715" s="6" t="s">
        <v>4592</v>
      </c>
      <c r="M715" s="6">
        <v>2</v>
      </c>
      <c r="N715" s="6" t="s">
        <v>4543</v>
      </c>
      <c r="O715" s="6" t="s">
        <v>4585</v>
      </c>
      <c r="P715" s="6" t="s">
        <v>4549</v>
      </c>
      <c r="Q715" s="6" t="s">
        <v>4549</v>
      </c>
      <c r="R715" s="6" t="s">
        <v>4549</v>
      </c>
      <c r="S715" s="6" t="s">
        <v>4549</v>
      </c>
      <c r="T715" s="6"/>
      <c r="U715" s="6"/>
      <c r="V715" s="6"/>
      <c r="W715" s="6"/>
      <c r="X715" s="6"/>
      <c r="Y715" s="6"/>
      <c r="Z715" s="6"/>
      <c r="AA715" s="6"/>
      <c r="AB715" s="6" t="s">
        <v>4549</v>
      </c>
    </row>
    <row r="716" spans="1:28">
      <c r="A716" s="6">
        <v>233</v>
      </c>
      <c r="B716" s="6" t="str">
        <f t="shared" si="11"/>
        <v>GraylingClinic</v>
      </c>
      <c r="C716" s="6" t="s">
        <v>995</v>
      </c>
      <c r="D716" s="6" t="s">
        <v>147</v>
      </c>
      <c r="E716" s="6"/>
      <c r="F716" s="6"/>
      <c r="G716" s="6"/>
      <c r="H716" s="6"/>
      <c r="I716" s="6">
        <v>4</v>
      </c>
      <c r="J716" s="6" t="s">
        <v>4615</v>
      </c>
      <c r="K716" s="6">
        <v>17</v>
      </c>
      <c r="L716" s="6" t="s">
        <v>4644</v>
      </c>
      <c r="M716" s="6"/>
      <c r="N716" s="6"/>
      <c r="O716" s="6" t="s">
        <v>3829</v>
      </c>
      <c r="P716" s="6" t="s">
        <v>4549</v>
      </c>
      <c r="Q716" s="6" t="s">
        <v>4549</v>
      </c>
      <c r="R716" s="6" t="s">
        <v>4549</v>
      </c>
      <c r="S716" s="6" t="s">
        <v>4549</v>
      </c>
      <c r="T716" s="6"/>
      <c r="U716" s="6"/>
      <c r="V716" s="6"/>
      <c r="W716" s="6"/>
      <c r="X716" s="6"/>
      <c r="Y716" s="6"/>
      <c r="Z716" s="6"/>
      <c r="AA716" s="6"/>
      <c r="AB716" s="6" t="s">
        <v>4549</v>
      </c>
    </row>
    <row r="717" spans="1:28">
      <c r="A717" s="6">
        <v>233</v>
      </c>
      <c r="B717" s="6" t="str">
        <f t="shared" si="11"/>
        <v>GraylingDavid-Louis Memorial School</v>
      </c>
      <c r="C717" s="6" t="s">
        <v>995</v>
      </c>
      <c r="D717" s="6" t="s">
        <v>990</v>
      </c>
      <c r="E717" s="6"/>
      <c r="F717" s="6"/>
      <c r="G717" s="6">
        <v>25413</v>
      </c>
      <c r="H717" s="6">
        <v>1987</v>
      </c>
      <c r="I717" s="6">
        <v>3</v>
      </c>
      <c r="J717" s="6" t="s">
        <v>4541</v>
      </c>
      <c r="K717" s="6">
        <v>9</v>
      </c>
      <c r="L717" s="6" t="s">
        <v>4575</v>
      </c>
      <c r="M717" s="6">
        <v>2</v>
      </c>
      <c r="N717" s="6" t="s">
        <v>4543</v>
      </c>
      <c r="O717" s="6" t="s">
        <v>4699</v>
      </c>
      <c r="P717" s="6" t="s">
        <v>4549</v>
      </c>
      <c r="Q717" s="6" t="s">
        <v>4549</v>
      </c>
      <c r="R717" s="6" t="s">
        <v>4549</v>
      </c>
      <c r="S717" s="6" t="s">
        <v>4549</v>
      </c>
      <c r="T717" s="6"/>
      <c r="U717" s="6"/>
      <c r="V717" s="6"/>
      <c r="W717" s="6"/>
      <c r="X717" s="6"/>
      <c r="Y717" s="6"/>
      <c r="Z717" s="6"/>
      <c r="AA717" s="6"/>
      <c r="AB717" s="6" t="s">
        <v>4549</v>
      </c>
    </row>
    <row r="718" spans="1:28">
      <c r="A718" s="6">
        <v>233</v>
      </c>
      <c r="B718" s="6" t="str">
        <f t="shared" si="11"/>
        <v>GraylingEQUIPMENT STROAGE BLDG</v>
      </c>
      <c r="C718" s="6" t="s">
        <v>995</v>
      </c>
      <c r="D718" s="6" t="s">
        <v>5102</v>
      </c>
      <c r="E718" s="6"/>
      <c r="F718" s="6"/>
      <c r="G718" s="6">
        <v>2000</v>
      </c>
      <c r="H718" s="6">
        <v>1994</v>
      </c>
      <c r="I718" s="6">
        <v>2</v>
      </c>
      <c r="J718" s="6" t="s">
        <v>4582</v>
      </c>
      <c r="K718" s="6">
        <v>8</v>
      </c>
      <c r="L718" s="6" t="s">
        <v>4583</v>
      </c>
      <c r="M718" s="6">
        <v>2</v>
      </c>
      <c r="N718" s="6" t="s">
        <v>4543</v>
      </c>
      <c r="O718" s="6" t="s">
        <v>4585</v>
      </c>
      <c r="P718" s="6" t="s">
        <v>4549</v>
      </c>
      <c r="Q718" s="6" t="s">
        <v>4549</v>
      </c>
      <c r="R718" s="6" t="s">
        <v>4549</v>
      </c>
      <c r="S718" s="6" t="s">
        <v>4549</v>
      </c>
      <c r="T718" s="6"/>
      <c r="U718" s="6"/>
      <c r="V718" s="6"/>
      <c r="W718" s="6"/>
      <c r="X718" s="6"/>
      <c r="Y718" s="6"/>
      <c r="Z718" s="6"/>
      <c r="AA718" s="6"/>
      <c r="AB718" s="6" t="s">
        <v>4549</v>
      </c>
    </row>
    <row r="719" spans="1:28">
      <c r="A719" s="6">
        <v>233</v>
      </c>
      <c r="B719" s="6" t="str">
        <f t="shared" si="11"/>
        <v>GraylingGenerator/Boiler Building</v>
      </c>
      <c r="C719" s="6" t="s">
        <v>995</v>
      </c>
      <c r="D719" s="6" t="s">
        <v>3437</v>
      </c>
      <c r="E719" s="6"/>
      <c r="F719" s="6"/>
      <c r="G719" s="6">
        <v>2064</v>
      </c>
      <c r="H719" s="6">
        <v>1964</v>
      </c>
      <c r="I719" s="6">
        <v>3</v>
      </c>
      <c r="J719" s="6" t="s">
        <v>4541</v>
      </c>
      <c r="K719" s="6">
        <v>9</v>
      </c>
      <c r="L719" s="6" t="s">
        <v>4575</v>
      </c>
      <c r="M719" s="6">
        <v>2</v>
      </c>
      <c r="N719" s="6" t="s">
        <v>4543</v>
      </c>
      <c r="O719" s="6" t="s">
        <v>4699</v>
      </c>
      <c r="P719" s="6" t="s">
        <v>4549</v>
      </c>
      <c r="Q719" s="6" t="s">
        <v>4549</v>
      </c>
      <c r="R719" s="6" t="s">
        <v>4549</v>
      </c>
      <c r="S719" s="6" t="s">
        <v>4549</v>
      </c>
      <c r="T719" s="6"/>
      <c r="U719" s="6"/>
      <c r="V719" s="6"/>
      <c r="W719" s="6"/>
      <c r="X719" s="6"/>
      <c r="Y719" s="6"/>
      <c r="Z719" s="6"/>
      <c r="AA719" s="6"/>
      <c r="AB719" s="6" t="s">
        <v>4549</v>
      </c>
    </row>
    <row r="720" spans="1:28">
      <c r="A720" s="6">
        <v>233</v>
      </c>
      <c r="B720" s="6" t="str">
        <f t="shared" si="11"/>
        <v>GraylingPost Office/City Offices/Rental Rooms</v>
      </c>
      <c r="C720" s="6" t="s">
        <v>995</v>
      </c>
      <c r="D720" s="6" t="s">
        <v>993</v>
      </c>
      <c r="E720" s="6"/>
      <c r="F720" s="6">
        <v>2</v>
      </c>
      <c r="G720" s="6"/>
      <c r="H720" s="6"/>
      <c r="I720" s="6">
        <v>9</v>
      </c>
      <c r="J720" s="6" t="s">
        <v>1500</v>
      </c>
      <c r="K720" s="6">
        <v>34</v>
      </c>
      <c r="L720" s="6" t="s">
        <v>4551</v>
      </c>
      <c r="M720" s="6"/>
      <c r="N720" s="6"/>
      <c r="O720" s="6" t="s">
        <v>5103</v>
      </c>
      <c r="P720" s="6" t="s">
        <v>4549</v>
      </c>
      <c r="Q720" s="6" t="s">
        <v>4549</v>
      </c>
      <c r="R720" s="6" t="s">
        <v>4549</v>
      </c>
      <c r="S720" s="6" t="s">
        <v>4549</v>
      </c>
      <c r="T720" s="6"/>
      <c r="U720" s="6"/>
      <c r="V720" s="6"/>
      <c r="W720" s="6"/>
      <c r="X720" s="6"/>
      <c r="Y720" s="6"/>
      <c r="Z720" s="6"/>
      <c r="AA720" s="6"/>
      <c r="AB720" s="6" t="s">
        <v>4549</v>
      </c>
    </row>
    <row r="721" spans="1:28">
      <c r="A721" s="6">
        <v>233</v>
      </c>
      <c r="B721" s="6" t="str">
        <f t="shared" si="11"/>
        <v>GraylingSt. Pauls Church</v>
      </c>
      <c r="C721" s="6" t="s">
        <v>995</v>
      </c>
      <c r="D721" s="6" t="s">
        <v>5104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 t="s">
        <v>4549</v>
      </c>
      <c r="Q721" s="6" t="s">
        <v>4549</v>
      </c>
      <c r="R721" s="6" t="s">
        <v>4549</v>
      </c>
      <c r="S721" s="6" t="s">
        <v>4549</v>
      </c>
      <c r="T721" s="6"/>
      <c r="U721" s="6"/>
      <c r="V721" s="6"/>
      <c r="W721" s="6"/>
      <c r="X721" s="6"/>
      <c r="Y721" s="6"/>
      <c r="Z721" s="6"/>
      <c r="AA721" s="6"/>
      <c r="AB721" s="6" t="s">
        <v>4549</v>
      </c>
    </row>
    <row r="722" spans="1:28">
      <c r="A722" s="6">
        <v>234</v>
      </c>
      <c r="B722" s="6" t="str">
        <f t="shared" si="11"/>
        <v>GulkanaBen Neely Safety Building</v>
      </c>
      <c r="C722" s="6" t="s">
        <v>1843</v>
      </c>
      <c r="D722" s="6" t="s">
        <v>2335</v>
      </c>
      <c r="E722" s="6"/>
      <c r="F722" s="6">
        <v>1</v>
      </c>
      <c r="G722" s="6">
        <v>864</v>
      </c>
      <c r="H722" s="6">
        <v>2009</v>
      </c>
      <c r="I722" s="6">
        <v>3</v>
      </c>
      <c r="J722" s="6" t="s">
        <v>4541</v>
      </c>
      <c r="K722" s="6">
        <v>11</v>
      </c>
      <c r="L722" s="6" t="s">
        <v>4542</v>
      </c>
      <c r="M722" s="6">
        <v>2</v>
      </c>
      <c r="N722" s="6" t="s">
        <v>4543</v>
      </c>
      <c r="O722" s="6" t="s">
        <v>5105</v>
      </c>
      <c r="P722" s="6" t="s">
        <v>4549</v>
      </c>
      <c r="Q722" s="6" t="s">
        <v>4549</v>
      </c>
      <c r="R722" s="6" t="s">
        <v>4549</v>
      </c>
      <c r="S722" s="6" t="s">
        <v>4549</v>
      </c>
      <c r="T722" s="6"/>
      <c r="U722" s="6"/>
      <c r="V722" s="6" t="s">
        <v>5106</v>
      </c>
      <c r="W722" s="6"/>
      <c r="X722" s="6"/>
      <c r="Y722" s="6"/>
      <c r="Z722" s="6">
        <v>8912</v>
      </c>
      <c r="AA722" s="6"/>
      <c r="AB722" s="6" t="s">
        <v>4549</v>
      </c>
    </row>
    <row r="723" spans="1:28">
      <c r="A723" s="6">
        <v>234</v>
      </c>
      <c r="B723" s="6" t="str">
        <f t="shared" si="11"/>
        <v>GulkanaEQUIP GARAGE</v>
      </c>
      <c r="C723" s="6" t="s">
        <v>1843</v>
      </c>
      <c r="D723" s="6" t="s">
        <v>2052</v>
      </c>
      <c r="E723" s="6"/>
      <c r="F723" s="6"/>
      <c r="G723" s="6">
        <v>1380</v>
      </c>
      <c r="H723" s="6">
        <v>1971</v>
      </c>
      <c r="I723" s="6">
        <v>2</v>
      </c>
      <c r="J723" s="6" t="s">
        <v>4582</v>
      </c>
      <c r="K723" s="6">
        <v>8</v>
      </c>
      <c r="L723" s="6" t="s">
        <v>4583</v>
      </c>
      <c r="M723" s="6">
        <v>2</v>
      </c>
      <c r="N723" s="6" t="s">
        <v>4543</v>
      </c>
      <c r="O723" s="6" t="s">
        <v>4585</v>
      </c>
      <c r="P723" s="6" t="s">
        <v>4549</v>
      </c>
      <c r="Q723" s="6" t="s">
        <v>4549</v>
      </c>
      <c r="R723" s="6" t="s">
        <v>4549</v>
      </c>
      <c r="S723" s="6" t="s">
        <v>4549</v>
      </c>
      <c r="T723" s="6"/>
      <c r="U723" s="6"/>
      <c r="V723" s="6"/>
      <c r="W723" s="6"/>
      <c r="X723" s="6"/>
      <c r="Y723" s="6"/>
      <c r="Z723" s="6"/>
      <c r="AA723" s="6"/>
      <c r="AB723" s="6" t="s">
        <v>4549</v>
      </c>
    </row>
    <row r="724" spans="1:28">
      <c r="A724" s="6">
        <v>234</v>
      </c>
      <c r="B724" s="6" t="str">
        <f t="shared" si="11"/>
        <v>GulkanaEQUIPMENT SHOP</v>
      </c>
      <c r="C724" s="6" t="s">
        <v>1843</v>
      </c>
      <c r="D724" s="6" t="s">
        <v>5107</v>
      </c>
      <c r="E724" s="6"/>
      <c r="F724" s="6"/>
      <c r="G724" s="6">
        <v>2400</v>
      </c>
      <c r="H724" s="6">
        <v>1992</v>
      </c>
      <c r="I724" s="6">
        <v>2</v>
      </c>
      <c r="J724" s="6" t="s">
        <v>4582</v>
      </c>
      <c r="K724" s="6">
        <v>8</v>
      </c>
      <c r="L724" s="6" t="s">
        <v>4583</v>
      </c>
      <c r="M724" s="6">
        <v>2</v>
      </c>
      <c r="N724" s="6" t="s">
        <v>4543</v>
      </c>
      <c r="O724" s="6" t="s">
        <v>4585</v>
      </c>
      <c r="P724" s="6" t="s">
        <v>4549</v>
      </c>
      <c r="Q724" s="6" t="s">
        <v>4549</v>
      </c>
      <c r="R724" s="6" t="s">
        <v>4549</v>
      </c>
      <c r="S724" s="6" t="s">
        <v>4549</v>
      </c>
      <c r="T724" s="6"/>
      <c r="U724" s="6"/>
      <c r="V724" s="6"/>
      <c r="W724" s="6"/>
      <c r="X724" s="6"/>
      <c r="Y724" s="6"/>
      <c r="Z724" s="6"/>
      <c r="AA724" s="6"/>
      <c r="AB724" s="6" t="s">
        <v>4549</v>
      </c>
    </row>
    <row r="725" spans="1:28">
      <c r="A725" s="6">
        <v>234</v>
      </c>
      <c r="B725" s="6" t="str">
        <f t="shared" si="11"/>
        <v>GulkanaGarage</v>
      </c>
      <c r="C725" s="6" t="s">
        <v>1843</v>
      </c>
      <c r="D725" s="6" t="s">
        <v>372</v>
      </c>
      <c r="E725" s="6"/>
      <c r="F725" s="6">
        <v>1</v>
      </c>
      <c r="G725" s="6">
        <v>1280</v>
      </c>
      <c r="H725" s="6">
        <v>1991</v>
      </c>
      <c r="I725" s="6">
        <v>8</v>
      </c>
      <c r="J725" s="6" t="s">
        <v>4555</v>
      </c>
      <c r="K725" s="6">
        <v>28</v>
      </c>
      <c r="L725" s="6" t="s">
        <v>4556</v>
      </c>
      <c r="M725" s="6">
        <v>2</v>
      </c>
      <c r="N725" s="6" t="s">
        <v>4543</v>
      </c>
      <c r="O725" s="6" t="s">
        <v>5105</v>
      </c>
      <c r="P725" s="6" t="s">
        <v>4549</v>
      </c>
      <c r="Q725" s="6" t="s">
        <v>4549</v>
      </c>
      <c r="R725" s="6" t="s">
        <v>4549</v>
      </c>
      <c r="S725" s="6" t="s">
        <v>4549</v>
      </c>
      <c r="T725" s="6"/>
      <c r="U725" s="6"/>
      <c r="V725" s="6" t="s">
        <v>5108</v>
      </c>
      <c r="W725" s="6"/>
      <c r="X725" s="6"/>
      <c r="Y725" s="6"/>
      <c r="Z725" s="6">
        <v>7932</v>
      </c>
      <c r="AA725" s="6"/>
      <c r="AB725" s="6" t="s">
        <v>4549</v>
      </c>
    </row>
    <row r="726" spans="1:28">
      <c r="A726" s="6">
        <v>234</v>
      </c>
      <c r="B726" s="6" t="str">
        <f t="shared" si="11"/>
        <v>GulkanaGulkana Chapel</v>
      </c>
      <c r="C726" s="6" t="s">
        <v>1843</v>
      </c>
      <c r="D726" s="6" t="s">
        <v>2476</v>
      </c>
      <c r="E726" s="6"/>
      <c r="F726" s="6">
        <v>2</v>
      </c>
      <c r="G726" s="6">
        <v>2880</v>
      </c>
      <c r="H726" s="6">
        <v>1982</v>
      </c>
      <c r="I726" s="6">
        <v>3</v>
      </c>
      <c r="J726" s="6" t="s">
        <v>4541</v>
      </c>
      <c r="K726" s="6">
        <v>12</v>
      </c>
      <c r="L726" s="6" t="s">
        <v>4586</v>
      </c>
      <c r="M726" s="6">
        <v>2</v>
      </c>
      <c r="N726" s="6" t="s">
        <v>4543</v>
      </c>
      <c r="O726" s="6" t="s">
        <v>5105</v>
      </c>
      <c r="P726" s="6" t="s">
        <v>4549</v>
      </c>
      <c r="Q726" s="6" t="s">
        <v>4549</v>
      </c>
      <c r="R726" s="6" t="s">
        <v>4549</v>
      </c>
      <c r="S726" s="6" t="s">
        <v>4549</v>
      </c>
      <c r="T726" s="6"/>
      <c r="U726" s="6"/>
      <c r="V726" s="6" t="s">
        <v>5109</v>
      </c>
      <c r="W726" s="6"/>
      <c r="X726" s="6"/>
      <c r="Y726" s="6"/>
      <c r="Z726" s="6">
        <v>6276</v>
      </c>
      <c r="AA726" s="6"/>
      <c r="AB726" s="6" t="s">
        <v>4549</v>
      </c>
    </row>
    <row r="727" spans="1:28">
      <c r="A727" s="6">
        <v>234</v>
      </c>
      <c r="B727" s="6" t="str">
        <f t="shared" si="11"/>
        <v>GulkanaHealth Clinic</v>
      </c>
      <c r="C727" s="6" t="s">
        <v>1843</v>
      </c>
      <c r="D727" s="6" t="s">
        <v>28</v>
      </c>
      <c r="E727" s="6"/>
      <c r="F727" s="6">
        <v>1</v>
      </c>
      <c r="G727" s="6">
        <v>840</v>
      </c>
      <c r="H727" s="6">
        <v>1996</v>
      </c>
      <c r="I727" s="6">
        <v>4</v>
      </c>
      <c r="J727" s="6" t="s">
        <v>4615</v>
      </c>
      <c r="K727" s="6">
        <v>17</v>
      </c>
      <c r="L727" s="6" t="s">
        <v>4644</v>
      </c>
      <c r="M727" s="6">
        <v>2</v>
      </c>
      <c r="N727" s="6" t="s">
        <v>4543</v>
      </c>
      <c r="O727" s="6" t="s">
        <v>5105</v>
      </c>
      <c r="P727" s="6" t="s">
        <v>4549</v>
      </c>
      <c r="Q727" s="6" t="s">
        <v>4549</v>
      </c>
      <c r="R727" s="6" t="s">
        <v>4549</v>
      </c>
      <c r="S727" s="6" t="s">
        <v>4549</v>
      </c>
      <c r="T727" s="6"/>
      <c r="U727" s="6"/>
      <c r="V727" s="6" t="s">
        <v>5110</v>
      </c>
      <c r="W727" s="6"/>
      <c r="X727" s="6"/>
      <c r="Y727" s="6"/>
      <c r="Z727" s="6">
        <v>10161</v>
      </c>
      <c r="AA727" s="6"/>
      <c r="AB727" s="6" t="s">
        <v>4549</v>
      </c>
    </row>
    <row r="728" spans="1:28">
      <c r="A728" s="6">
        <v>234</v>
      </c>
      <c r="B728" s="6" t="str">
        <f t="shared" si="11"/>
        <v>GulkanaPump House</v>
      </c>
      <c r="C728" s="6" t="s">
        <v>1843</v>
      </c>
      <c r="D728" s="6" t="s">
        <v>632</v>
      </c>
      <c r="E728" s="6"/>
      <c r="F728" s="6">
        <v>1</v>
      </c>
      <c r="G728" s="6">
        <v>840</v>
      </c>
      <c r="H728" s="6">
        <v>1976</v>
      </c>
      <c r="I728" s="6">
        <v>8</v>
      </c>
      <c r="J728" s="6" t="s">
        <v>4555</v>
      </c>
      <c r="K728" s="6">
        <v>31</v>
      </c>
      <c r="L728" s="6" t="s">
        <v>4592</v>
      </c>
      <c r="M728" s="6">
        <v>2</v>
      </c>
      <c r="N728" s="6" t="s">
        <v>4543</v>
      </c>
      <c r="O728" s="6" t="s">
        <v>5105</v>
      </c>
      <c r="P728" s="6" t="s">
        <v>4549</v>
      </c>
      <c r="Q728" s="6" t="s">
        <v>4549</v>
      </c>
      <c r="R728" s="6" t="s">
        <v>4549</v>
      </c>
      <c r="S728" s="6" t="s">
        <v>4549</v>
      </c>
      <c r="T728" s="6"/>
      <c r="U728" s="6"/>
      <c r="V728" s="6" t="s">
        <v>5111</v>
      </c>
      <c r="W728" s="6"/>
      <c r="X728" s="6"/>
      <c r="Y728" s="6"/>
      <c r="Z728" s="6">
        <v>30303</v>
      </c>
      <c r="AA728" s="6"/>
      <c r="AB728" s="6" t="s">
        <v>4549</v>
      </c>
    </row>
    <row r="729" spans="1:28">
      <c r="A729" s="6">
        <v>234</v>
      </c>
      <c r="B729" s="6" t="str">
        <f t="shared" si="11"/>
        <v>GulkanaSTORAGE BLDG</v>
      </c>
      <c r="C729" s="6" t="s">
        <v>1843</v>
      </c>
      <c r="D729" s="6" t="s">
        <v>2013</v>
      </c>
      <c r="E729" s="6" t="s">
        <v>5112</v>
      </c>
      <c r="F729" s="6"/>
      <c r="G729" s="6">
        <v>960</v>
      </c>
      <c r="H729" s="6">
        <v>1971</v>
      </c>
      <c r="I729" s="6">
        <v>2</v>
      </c>
      <c r="J729" s="6" t="s">
        <v>4582</v>
      </c>
      <c r="K729" s="6">
        <v>8</v>
      </c>
      <c r="L729" s="6" t="s">
        <v>4583</v>
      </c>
      <c r="M729" s="6">
        <v>2</v>
      </c>
      <c r="N729" s="6" t="s">
        <v>4543</v>
      </c>
      <c r="O729" s="6" t="s">
        <v>4585</v>
      </c>
      <c r="P729" s="6" t="s">
        <v>4549</v>
      </c>
      <c r="Q729" s="6" t="s">
        <v>4549</v>
      </c>
      <c r="R729" s="6" t="s">
        <v>4549</v>
      </c>
      <c r="S729" s="6" t="s">
        <v>4549</v>
      </c>
      <c r="T729" s="6"/>
      <c r="U729" s="6"/>
      <c r="V729" s="6"/>
      <c r="W729" s="6"/>
      <c r="X729" s="6"/>
      <c r="Y729" s="6"/>
      <c r="Z729" s="6"/>
      <c r="AA729" s="6"/>
      <c r="AB729" s="6" t="s">
        <v>4549</v>
      </c>
    </row>
    <row r="730" spans="1:28">
      <c r="A730" s="6">
        <v>234</v>
      </c>
      <c r="B730" s="6" t="str">
        <f t="shared" si="11"/>
        <v>GulkanaTeen Center</v>
      </c>
      <c r="C730" s="6" t="s">
        <v>1843</v>
      </c>
      <c r="D730" s="6" t="s">
        <v>298</v>
      </c>
      <c r="E730" s="6"/>
      <c r="F730" s="6">
        <v>1</v>
      </c>
      <c r="G730" s="6">
        <v>1170</v>
      </c>
      <c r="H730" s="6">
        <v>1995</v>
      </c>
      <c r="I730" s="6">
        <v>9</v>
      </c>
      <c r="J730" s="6" t="s">
        <v>1500</v>
      </c>
      <c r="K730" s="6">
        <v>34</v>
      </c>
      <c r="L730" s="6" t="s">
        <v>4551</v>
      </c>
      <c r="M730" s="6">
        <v>2</v>
      </c>
      <c r="N730" s="6" t="s">
        <v>4543</v>
      </c>
      <c r="O730" s="6" t="s">
        <v>5105</v>
      </c>
      <c r="P730" s="6" t="s">
        <v>4549</v>
      </c>
      <c r="Q730" s="6" t="s">
        <v>4549</v>
      </c>
      <c r="R730" s="6" t="s">
        <v>4549</v>
      </c>
      <c r="S730" s="6" t="s">
        <v>4549</v>
      </c>
      <c r="T730" s="6"/>
      <c r="U730" s="6"/>
      <c r="V730" s="6" t="s">
        <v>5113</v>
      </c>
      <c r="W730" s="6"/>
      <c r="X730" s="6"/>
      <c r="Y730" s="6"/>
      <c r="Z730" s="6">
        <v>11054</v>
      </c>
      <c r="AA730" s="6"/>
      <c r="AB730" s="6" t="s">
        <v>4549</v>
      </c>
    </row>
    <row r="731" spans="1:28">
      <c r="A731" s="6">
        <v>234</v>
      </c>
      <c r="B731" s="6" t="str">
        <f t="shared" si="11"/>
        <v>GulkanaVillage Council Office</v>
      </c>
      <c r="C731" s="6" t="s">
        <v>1843</v>
      </c>
      <c r="D731" s="6" t="s">
        <v>1246</v>
      </c>
      <c r="E731" s="6"/>
      <c r="F731" s="6">
        <v>1</v>
      </c>
      <c r="G731" s="6">
        <v>480</v>
      </c>
      <c r="H731" s="6">
        <v>1998</v>
      </c>
      <c r="I731" s="6">
        <v>6</v>
      </c>
      <c r="J731" s="6" t="s">
        <v>377</v>
      </c>
      <c r="K731" s="6">
        <v>36</v>
      </c>
      <c r="L731" s="6" t="s">
        <v>377</v>
      </c>
      <c r="M731" s="6">
        <v>2</v>
      </c>
      <c r="N731" s="6" t="s">
        <v>4543</v>
      </c>
      <c r="O731" s="6" t="s">
        <v>5105</v>
      </c>
      <c r="P731" s="6" t="s">
        <v>4549</v>
      </c>
      <c r="Q731" s="6" t="s">
        <v>4549</v>
      </c>
      <c r="R731" s="6" t="s">
        <v>4549</v>
      </c>
      <c r="S731" s="6" t="s">
        <v>4549</v>
      </c>
      <c r="T731" s="6"/>
      <c r="U731" s="6"/>
      <c r="V731" s="6" t="s">
        <v>5114</v>
      </c>
      <c r="W731" s="6"/>
      <c r="X731" s="6" t="s">
        <v>5115</v>
      </c>
      <c r="Y731" s="6"/>
      <c r="Z731" s="6"/>
      <c r="AA731" s="6"/>
      <c r="AB731" s="6" t="s">
        <v>4549</v>
      </c>
    </row>
    <row r="732" spans="1:28">
      <c r="A732" s="6">
        <v>234</v>
      </c>
      <c r="B732" s="6" t="str">
        <f t="shared" si="11"/>
        <v>GulkanaWood Boiler Building</v>
      </c>
      <c r="C732" s="6" t="s">
        <v>1843</v>
      </c>
      <c r="D732" s="6" t="s">
        <v>2719</v>
      </c>
      <c r="E732" s="6"/>
      <c r="F732" s="6">
        <v>1</v>
      </c>
      <c r="G732" s="6">
        <v>768</v>
      </c>
      <c r="H732" s="6">
        <v>2010</v>
      </c>
      <c r="I732" s="6">
        <v>9</v>
      </c>
      <c r="J732" s="6" t="s">
        <v>1500</v>
      </c>
      <c r="K732" s="6">
        <v>35</v>
      </c>
      <c r="L732" s="6" t="s">
        <v>4562</v>
      </c>
      <c r="M732" s="6">
        <v>5</v>
      </c>
      <c r="N732" s="6" t="s">
        <v>1500</v>
      </c>
      <c r="O732" s="6" t="s">
        <v>5105</v>
      </c>
      <c r="P732" s="6" t="s">
        <v>4549</v>
      </c>
      <c r="Q732" s="6" t="s">
        <v>4549</v>
      </c>
      <c r="R732" s="6" t="s">
        <v>4549</v>
      </c>
      <c r="S732" s="6" t="s">
        <v>4549</v>
      </c>
      <c r="T732" s="6"/>
      <c r="U732" s="6"/>
      <c r="V732" s="6" t="s">
        <v>5116</v>
      </c>
      <c r="W732" s="6"/>
      <c r="X732" s="6"/>
      <c r="Y732" s="6"/>
      <c r="Z732" s="6">
        <v>12818</v>
      </c>
      <c r="AA732" s="6"/>
      <c r="AB732" s="6" t="s">
        <v>4549</v>
      </c>
    </row>
    <row r="733" spans="1:28">
      <c r="A733" s="6">
        <v>235</v>
      </c>
      <c r="B733" s="6" t="str">
        <f t="shared" si="11"/>
        <v>Gustavus</v>
      </c>
      <c r="C733" s="6" t="s">
        <v>2053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 t="s">
        <v>4549</v>
      </c>
      <c r="Q733" s="6" t="s">
        <v>4549</v>
      </c>
      <c r="R733" s="6" t="s">
        <v>4549</v>
      </c>
      <c r="S733" s="6" t="s">
        <v>4549</v>
      </c>
      <c r="T733" s="6"/>
      <c r="U733" s="6"/>
      <c r="V733" s="6"/>
      <c r="W733" s="6"/>
      <c r="X733" s="6"/>
      <c r="Y733" s="6"/>
      <c r="Z733" s="6"/>
      <c r="AA733" s="6"/>
      <c r="AB733" s="6" t="s">
        <v>4549</v>
      </c>
    </row>
    <row r="734" spans="1:28">
      <c r="A734" s="6">
        <v>235</v>
      </c>
      <c r="B734" s="6" t="str">
        <f t="shared" si="11"/>
        <v>GustavusAirport Maint Shop</v>
      </c>
      <c r="C734" s="6" t="s">
        <v>2053</v>
      </c>
      <c r="D734" s="6" t="s">
        <v>5117</v>
      </c>
      <c r="E734" s="6"/>
      <c r="F734" s="6"/>
      <c r="G734" s="6">
        <v>4200</v>
      </c>
      <c r="H734" s="6"/>
      <c r="I734" s="6">
        <v>3</v>
      </c>
      <c r="J734" s="6" t="s">
        <v>4541</v>
      </c>
      <c r="K734" s="6">
        <v>11</v>
      </c>
      <c r="L734" s="6" t="s">
        <v>4542</v>
      </c>
      <c r="M734" s="6">
        <v>2</v>
      </c>
      <c r="N734" s="6" t="s">
        <v>4543</v>
      </c>
      <c r="O734" s="6" t="s">
        <v>5118</v>
      </c>
      <c r="P734" s="6" t="s">
        <v>4549</v>
      </c>
      <c r="Q734" s="6" t="s">
        <v>4549</v>
      </c>
      <c r="R734" s="6" t="s">
        <v>4549</v>
      </c>
      <c r="S734" s="6" t="s">
        <v>4549</v>
      </c>
      <c r="T734" s="6"/>
      <c r="U734" s="6"/>
      <c r="V734" s="6"/>
      <c r="W734" s="6"/>
      <c r="X734" s="6"/>
      <c r="Y734" s="144">
        <v>23421</v>
      </c>
      <c r="Z734" s="6"/>
      <c r="AA734" s="6"/>
      <c r="AB734" s="6" t="s">
        <v>4549</v>
      </c>
    </row>
    <row r="735" spans="1:28">
      <c r="A735" s="6">
        <v>235</v>
      </c>
      <c r="B735" s="6" t="str">
        <f t="shared" si="11"/>
        <v>GustavusCity of Gustavus</v>
      </c>
      <c r="C735" s="6" t="s">
        <v>2053</v>
      </c>
      <c r="D735" s="6" t="s">
        <v>2723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 t="s">
        <v>4549</v>
      </c>
      <c r="Q735" s="6" t="s">
        <v>4549</v>
      </c>
      <c r="R735" s="6" t="s">
        <v>4549</v>
      </c>
      <c r="S735" s="6" t="s">
        <v>4549</v>
      </c>
      <c r="T735" s="6"/>
      <c r="U735" s="6"/>
      <c r="V735" s="6"/>
      <c r="W735" s="6"/>
      <c r="X735" s="6"/>
      <c r="Y735" s="6"/>
      <c r="Z735" s="6"/>
      <c r="AA735" s="6"/>
      <c r="AB735" s="6" t="s">
        <v>4549</v>
      </c>
    </row>
    <row r="736" spans="1:28">
      <c r="A736" s="6">
        <v>235</v>
      </c>
      <c r="B736" s="6" t="str">
        <f t="shared" si="11"/>
        <v>GustavusGustavus Airport Maintenance Shop</v>
      </c>
      <c r="C736" s="6" t="s">
        <v>2053</v>
      </c>
      <c r="D736" s="6" t="s">
        <v>5119</v>
      </c>
      <c r="E736" s="6" t="s">
        <v>5120</v>
      </c>
      <c r="F736" s="6">
        <v>1</v>
      </c>
      <c r="G736" s="6">
        <v>4200</v>
      </c>
      <c r="H736" s="6"/>
      <c r="I736" s="6">
        <v>2</v>
      </c>
      <c r="J736" s="6" t="s">
        <v>4582</v>
      </c>
      <c r="K736" s="6">
        <v>6</v>
      </c>
      <c r="L736" s="6" t="s">
        <v>3429</v>
      </c>
      <c r="M736" s="6">
        <v>4</v>
      </c>
      <c r="N736" s="6" t="s">
        <v>4584</v>
      </c>
      <c r="O736" s="6"/>
      <c r="P736" s="6" t="s">
        <v>4549</v>
      </c>
      <c r="Q736" s="6" t="s">
        <v>4549</v>
      </c>
      <c r="R736" s="6" t="s">
        <v>4549</v>
      </c>
      <c r="S736" s="6" t="s">
        <v>4549</v>
      </c>
      <c r="T736" s="6"/>
      <c r="U736" s="6"/>
      <c r="V736" s="6"/>
      <c r="W736" s="6"/>
      <c r="X736" s="6"/>
      <c r="Y736" s="144">
        <v>23421</v>
      </c>
      <c r="Z736" s="6"/>
      <c r="AA736" s="6"/>
      <c r="AB736" s="6" t="s">
        <v>4549</v>
      </c>
    </row>
    <row r="737" spans="1:28">
      <c r="A737" s="6">
        <v>235</v>
      </c>
      <c r="B737" s="6" t="str">
        <f t="shared" si="11"/>
        <v>GustavusGustavus Clinic</v>
      </c>
      <c r="C737" s="6" t="s">
        <v>2053</v>
      </c>
      <c r="D737" s="6" t="s">
        <v>3254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 t="s">
        <v>4549</v>
      </c>
      <c r="Q737" s="6" t="s">
        <v>4549</v>
      </c>
      <c r="R737" s="6" t="s">
        <v>4549</v>
      </c>
      <c r="S737" s="6" t="s">
        <v>4549</v>
      </c>
      <c r="T737" s="6"/>
      <c r="U737" s="6"/>
      <c r="V737" s="6"/>
      <c r="W737" s="6"/>
      <c r="X737" s="6"/>
      <c r="Y737" s="6"/>
      <c r="Z737" s="6"/>
      <c r="AA737" s="6"/>
      <c r="AB737" s="6" t="s">
        <v>4549</v>
      </c>
    </row>
    <row r="738" spans="1:28">
      <c r="A738" s="6">
        <v>235</v>
      </c>
      <c r="B738" s="6" t="str">
        <f t="shared" si="11"/>
        <v>GustavusGustavus Elec Generator Building</v>
      </c>
      <c r="C738" s="6" t="s">
        <v>2053</v>
      </c>
      <c r="D738" s="6" t="s">
        <v>2724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 t="s">
        <v>4549</v>
      </c>
      <c r="Q738" s="6" t="s">
        <v>4549</v>
      </c>
      <c r="R738" s="6" t="s">
        <v>4549</v>
      </c>
      <c r="S738" s="6" t="s">
        <v>4549</v>
      </c>
      <c r="T738" s="6"/>
      <c r="U738" s="6"/>
      <c r="V738" s="6"/>
      <c r="W738" s="6"/>
      <c r="X738" s="6"/>
      <c r="Y738" s="6"/>
      <c r="Z738" s="6"/>
      <c r="AA738" s="6"/>
      <c r="AB738" s="6" t="s">
        <v>4549</v>
      </c>
    </row>
    <row r="739" spans="1:28">
      <c r="A739" s="6">
        <v>235</v>
      </c>
      <c r="B739" s="6" t="str">
        <f t="shared" si="11"/>
        <v>GustavusGustavus Elec Intake Building</v>
      </c>
      <c r="C739" s="6" t="s">
        <v>2053</v>
      </c>
      <c r="D739" s="6" t="s">
        <v>2725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 t="s">
        <v>4549</v>
      </c>
      <c r="Q739" s="6" t="s">
        <v>4549</v>
      </c>
      <c r="R739" s="6" t="s">
        <v>4549</v>
      </c>
      <c r="S739" s="6" t="s">
        <v>4549</v>
      </c>
      <c r="T739" s="6"/>
      <c r="U739" s="6"/>
      <c r="V739" s="6"/>
      <c r="W739" s="6"/>
      <c r="X739" s="6"/>
      <c r="Y739" s="6"/>
      <c r="Z739" s="6"/>
      <c r="AA739" s="6"/>
      <c r="AB739" s="6" t="s">
        <v>4549</v>
      </c>
    </row>
    <row r="740" spans="1:28">
      <c r="A740" s="6">
        <v>235</v>
      </c>
      <c r="B740" s="6" t="str">
        <f t="shared" si="11"/>
        <v>GustavusGustavus Electric Office</v>
      </c>
      <c r="C740" s="6" t="s">
        <v>2053</v>
      </c>
      <c r="D740" s="6" t="s">
        <v>3061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 t="s">
        <v>4549</v>
      </c>
      <c r="Q740" s="6" t="s">
        <v>4549</v>
      </c>
      <c r="R740" s="6" t="s">
        <v>4549</v>
      </c>
      <c r="S740" s="6" t="s">
        <v>4549</v>
      </c>
      <c r="T740" s="6"/>
      <c r="U740" s="6"/>
      <c r="V740" s="6"/>
      <c r="W740" s="6"/>
      <c r="X740" s="6"/>
      <c r="Y740" s="6"/>
      <c r="Z740" s="6"/>
      <c r="AA740" s="6"/>
      <c r="AB740" s="6" t="s">
        <v>4549</v>
      </c>
    </row>
    <row r="741" spans="1:28">
      <c r="A741" s="6">
        <v>235</v>
      </c>
      <c r="B741" s="6" t="str">
        <f t="shared" si="11"/>
        <v>GustavusGustavus Old DOT Shop</v>
      </c>
      <c r="C741" s="6" t="s">
        <v>2053</v>
      </c>
      <c r="D741" s="6" t="s">
        <v>2054</v>
      </c>
      <c r="E741" s="6" t="s">
        <v>5121</v>
      </c>
      <c r="F741" s="6">
        <v>1</v>
      </c>
      <c r="G741" s="6">
        <v>3900</v>
      </c>
      <c r="H741" s="6"/>
      <c r="I741" s="6">
        <v>2</v>
      </c>
      <c r="J741" s="6" t="s">
        <v>4582</v>
      </c>
      <c r="K741" s="6">
        <v>8</v>
      </c>
      <c r="L741" s="6" t="s">
        <v>4583</v>
      </c>
      <c r="M741" s="6">
        <v>4</v>
      </c>
      <c r="N741" s="6" t="s">
        <v>4584</v>
      </c>
      <c r="O741" s="6"/>
      <c r="P741" s="6" t="s">
        <v>4549</v>
      </c>
      <c r="Q741" s="6" t="s">
        <v>4549</v>
      </c>
      <c r="R741" s="6" t="s">
        <v>4549</v>
      </c>
      <c r="S741" s="6" t="s">
        <v>4549</v>
      </c>
      <c r="T741" s="6"/>
      <c r="U741" s="6"/>
      <c r="V741" s="6"/>
      <c r="W741" s="6"/>
      <c r="X741" s="6"/>
      <c r="Y741" s="6"/>
      <c r="Z741" s="6"/>
      <c r="AA741" s="6"/>
      <c r="AB741" s="6" t="s">
        <v>4549</v>
      </c>
    </row>
    <row r="742" spans="1:28">
      <c r="A742" s="6">
        <v>235</v>
      </c>
      <c r="B742" s="6" t="str">
        <f t="shared" si="11"/>
        <v>GustavusGustavus School</v>
      </c>
      <c r="C742" s="6" t="s">
        <v>2053</v>
      </c>
      <c r="D742" s="6" t="s">
        <v>5122</v>
      </c>
      <c r="E742" s="6"/>
      <c r="F742" s="6">
        <v>1</v>
      </c>
      <c r="G742" s="6">
        <v>14734</v>
      </c>
      <c r="H742" s="6">
        <v>1960</v>
      </c>
      <c r="I742" s="6">
        <v>3</v>
      </c>
      <c r="J742" s="6" t="s">
        <v>4541</v>
      </c>
      <c r="K742" s="6">
        <v>9</v>
      </c>
      <c r="L742" s="6" t="s">
        <v>4575</v>
      </c>
      <c r="M742" s="6">
        <v>2</v>
      </c>
      <c r="N742" s="6" t="s">
        <v>4543</v>
      </c>
      <c r="O742" s="6"/>
      <c r="P742" s="6" t="s">
        <v>4549</v>
      </c>
      <c r="Q742" s="6" t="s">
        <v>4549</v>
      </c>
      <c r="R742" s="6" t="s">
        <v>4549</v>
      </c>
      <c r="S742" s="6" t="s">
        <v>4549</v>
      </c>
      <c r="T742" s="6"/>
      <c r="U742" s="6"/>
      <c r="V742" s="6"/>
      <c r="W742" s="6"/>
      <c r="X742" s="6"/>
      <c r="Y742" s="144">
        <v>24000</v>
      </c>
      <c r="Z742" s="6"/>
      <c r="AA742" s="144">
        <v>24660</v>
      </c>
      <c r="AB742" s="6" t="s">
        <v>4549</v>
      </c>
    </row>
    <row r="743" spans="1:28">
      <c r="A743" s="6">
        <v>235</v>
      </c>
      <c r="B743" s="6" t="str">
        <f t="shared" si="11"/>
        <v>GustavusGustavus School Anex</v>
      </c>
      <c r="C743" s="6" t="s">
        <v>2053</v>
      </c>
      <c r="D743" s="6" t="s">
        <v>5123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 t="s">
        <v>4549</v>
      </c>
      <c r="Q743" s="6" t="s">
        <v>4549</v>
      </c>
      <c r="R743" s="6" t="s">
        <v>4549</v>
      </c>
      <c r="S743" s="6" t="s">
        <v>4549</v>
      </c>
      <c r="T743" s="6"/>
      <c r="U743" s="6"/>
      <c r="V743" s="6"/>
      <c r="W743" s="6"/>
      <c r="X743" s="6"/>
      <c r="Y743" s="6"/>
      <c r="Z743" s="6"/>
      <c r="AA743" s="144">
        <v>840</v>
      </c>
      <c r="AB743" s="6" t="s">
        <v>4549</v>
      </c>
    </row>
    <row r="744" spans="1:28">
      <c r="A744" s="6">
        <v>235</v>
      </c>
      <c r="B744" s="6" t="str">
        <f t="shared" si="11"/>
        <v>GustavusGustavus School Gym</v>
      </c>
      <c r="C744" s="6" t="s">
        <v>2053</v>
      </c>
      <c r="D744" s="6" t="s">
        <v>5124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 t="s">
        <v>4549</v>
      </c>
      <c r="Q744" s="6" t="s">
        <v>4549</v>
      </c>
      <c r="R744" s="6" t="s">
        <v>4549</v>
      </c>
      <c r="S744" s="6" t="s">
        <v>4549</v>
      </c>
      <c r="T744" s="6"/>
      <c r="U744" s="6"/>
      <c r="V744" s="6"/>
      <c r="W744" s="6"/>
      <c r="X744" s="6"/>
      <c r="Y744" s="144">
        <v>11400</v>
      </c>
      <c r="Z744" s="6"/>
      <c r="AA744" s="144">
        <v>5100</v>
      </c>
      <c r="AB744" s="6" t="s">
        <v>4549</v>
      </c>
    </row>
    <row r="745" spans="1:28">
      <c r="A745" s="6">
        <v>235</v>
      </c>
      <c r="B745" s="6" t="str">
        <f t="shared" si="11"/>
        <v>GustavusGustavus Utility Building</v>
      </c>
      <c r="C745" s="6" t="s">
        <v>2053</v>
      </c>
      <c r="D745" s="6" t="s">
        <v>5125</v>
      </c>
      <c r="E745" s="6" t="s">
        <v>5126</v>
      </c>
      <c r="F745" s="6">
        <v>1</v>
      </c>
      <c r="G745" s="6">
        <v>760</v>
      </c>
      <c r="H745" s="6"/>
      <c r="I745" s="6">
        <v>2</v>
      </c>
      <c r="J745" s="6" t="s">
        <v>4582</v>
      </c>
      <c r="K745" s="6">
        <v>8</v>
      </c>
      <c r="L745" s="6" t="s">
        <v>4583</v>
      </c>
      <c r="M745" s="6">
        <v>4</v>
      </c>
      <c r="N745" s="6" t="s">
        <v>4584</v>
      </c>
      <c r="O745" s="6"/>
      <c r="P745" s="6" t="s">
        <v>4549</v>
      </c>
      <c r="Q745" s="6" t="s">
        <v>4549</v>
      </c>
      <c r="R745" s="6" t="s">
        <v>4549</v>
      </c>
      <c r="S745" s="6" t="s">
        <v>4549</v>
      </c>
      <c r="T745" s="6"/>
      <c r="U745" s="6"/>
      <c r="V745" s="6"/>
      <c r="W745" s="6"/>
      <c r="X745" s="6"/>
      <c r="Y745" s="6"/>
      <c r="Z745" s="6"/>
      <c r="AA745" s="6"/>
      <c r="AB745" s="6" t="s">
        <v>4549</v>
      </c>
    </row>
    <row r="746" spans="1:28">
      <c r="A746" s="6">
        <v>235</v>
      </c>
      <c r="B746" s="6" t="str">
        <f t="shared" si="11"/>
        <v>GustavusHydro Power House</v>
      </c>
      <c r="C746" s="6" t="s">
        <v>2053</v>
      </c>
      <c r="D746" s="6" t="s">
        <v>2726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 t="s">
        <v>4549</v>
      </c>
      <c r="Q746" s="6" t="s">
        <v>4549</v>
      </c>
      <c r="R746" s="6" t="s">
        <v>4549</v>
      </c>
      <c r="S746" s="6" t="s">
        <v>4549</v>
      </c>
      <c r="T746" s="6"/>
      <c r="U746" s="6"/>
      <c r="V746" s="6"/>
      <c r="W746" s="6"/>
      <c r="X746" s="6"/>
      <c r="Y746" s="6"/>
      <c r="Z746" s="6"/>
      <c r="AA746" s="6"/>
      <c r="AB746" s="6" t="s">
        <v>4549</v>
      </c>
    </row>
    <row r="747" spans="1:28">
      <c r="A747" s="6">
        <v>235</v>
      </c>
      <c r="B747" s="6" t="str">
        <f t="shared" si="11"/>
        <v>GustavusMaintenance Station</v>
      </c>
      <c r="C747" s="6" t="s">
        <v>2053</v>
      </c>
      <c r="D747" s="6" t="s">
        <v>2337</v>
      </c>
      <c r="E747" s="6"/>
      <c r="F747" s="6"/>
      <c r="G747" s="6"/>
      <c r="H747" s="6"/>
      <c r="I747" s="6">
        <v>3</v>
      </c>
      <c r="J747" s="6" t="s">
        <v>4541</v>
      </c>
      <c r="K747" s="6">
        <v>11</v>
      </c>
      <c r="L747" s="6" t="s">
        <v>4542</v>
      </c>
      <c r="M747" s="6">
        <v>2</v>
      </c>
      <c r="N747" s="6" t="s">
        <v>4543</v>
      </c>
      <c r="O747" s="6" t="s">
        <v>5118</v>
      </c>
      <c r="P747" s="6" t="s">
        <v>4549</v>
      </c>
      <c r="Q747" s="6" t="s">
        <v>4549</v>
      </c>
      <c r="R747" s="6" t="s">
        <v>4549</v>
      </c>
      <c r="S747" s="6" t="s">
        <v>4549</v>
      </c>
      <c r="T747" s="6"/>
      <c r="U747" s="6"/>
      <c r="V747" s="6" t="s">
        <v>5127</v>
      </c>
      <c r="W747" s="6"/>
      <c r="X747" s="6"/>
      <c r="Y747" s="6"/>
      <c r="Z747" s="6"/>
      <c r="AA747" s="6"/>
      <c r="AB747" s="6" t="s">
        <v>4549</v>
      </c>
    </row>
    <row r="748" spans="1:28">
      <c r="A748" s="6">
        <v>235</v>
      </c>
      <c r="B748" s="6" t="str">
        <f t="shared" si="11"/>
        <v>GustavusOld DOT Shop</v>
      </c>
      <c r="C748" s="6" t="s">
        <v>2053</v>
      </c>
      <c r="D748" s="6" t="s">
        <v>2336</v>
      </c>
      <c r="E748" s="6"/>
      <c r="F748" s="6"/>
      <c r="G748" s="6">
        <v>3900</v>
      </c>
      <c r="H748" s="6"/>
      <c r="I748" s="6">
        <v>3</v>
      </c>
      <c r="J748" s="6" t="s">
        <v>4541</v>
      </c>
      <c r="K748" s="6">
        <v>11</v>
      </c>
      <c r="L748" s="6" t="s">
        <v>4542</v>
      </c>
      <c r="M748" s="6">
        <v>2</v>
      </c>
      <c r="N748" s="6" t="s">
        <v>4543</v>
      </c>
      <c r="O748" s="6" t="s">
        <v>5118</v>
      </c>
      <c r="P748" s="6" t="s">
        <v>4549</v>
      </c>
      <c r="Q748" s="6" t="s">
        <v>4549</v>
      </c>
      <c r="R748" s="6" t="s">
        <v>4549</v>
      </c>
      <c r="S748" s="6" t="s">
        <v>4549</v>
      </c>
      <c r="T748" s="6"/>
      <c r="U748" s="6"/>
      <c r="V748" s="6"/>
      <c r="W748" s="6"/>
      <c r="X748" s="6"/>
      <c r="Y748" s="6"/>
      <c r="Z748" s="6"/>
      <c r="AA748" s="6"/>
      <c r="AB748" s="6" t="s">
        <v>4549</v>
      </c>
    </row>
    <row r="749" spans="1:28">
      <c r="A749" s="6">
        <v>235</v>
      </c>
      <c r="B749" s="6" t="str">
        <f t="shared" si="11"/>
        <v>GustavusUtility Building</v>
      </c>
      <c r="C749" s="6" t="s">
        <v>2053</v>
      </c>
      <c r="D749" s="6" t="s">
        <v>61</v>
      </c>
      <c r="E749" s="6"/>
      <c r="F749" s="6"/>
      <c r="G749" s="6">
        <v>760</v>
      </c>
      <c r="H749" s="6"/>
      <c r="I749" s="6">
        <v>3</v>
      </c>
      <c r="J749" s="6" t="s">
        <v>4541</v>
      </c>
      <c r="K749" s="6">
        <v>11</v>
      </c>
      <c r="L749" s="6" t="s">
        <v>4542</v>
      </c>
      <c r="M749" s="6">
        <v>2</v>
      </c>
      <c r="N749" s="6" t="s">
        <v>4543</v>
      </c>
      <c r="O749" s="6" t="s">
        <v>5118</v>
      </c>
      <c r="P749" s="6" t="s">
        <v>4549</v>
      </c>
      <c r="Q749" s="6" t="s">
        <v>4549</v>
      </c>
      <c r="R749" s="6" t="s">
        <v>4549</v>
      </c>
      <c r="S749" s="6" t="s">
        <v>4549</v>
      </c>
      <c r="T749" s="6"/>
      <c r="U749" s="6"/>
      <c r="V749" s="6"/>
      <c r="W749" s="6"/>
      <c r="X749" s="6"/>
      <c r="Y749" s="6"/>
      <c r="Z749" s="6"/>
      <c r="AA749" s="6"/>
      <c r="AB749" s="6" t="s">
        <v>4549</v>
      </c>
    </row>
    <row r="750" spans="1:28">
      <c r="A750" s="6">
        <v>238</v>
      </c>
      <c r="B750" s="6" t="str">
        <f t="shared" si="11"/>
        <v>Halibut CoveUSPS</v>
      </c>
      <c r="C750" s="6" t="s">
        <v>2729</v>
      </c>
      <c r="D750" s="6" t="s">
        <v>1221</v>
      </c>
      <c r="E750" s="6"/>
      <c r="F750" s="6"/>
      <c r="G750" s="6"/>
      <c r="H750" s="6"/>
      <c r="I750" s="6">
        <v>3</v>
      </c>
      <c r="J750" s="6" t="s">
        <v>4541</v>
      </c>
      <c r="K750" s="6">
        <v>15</v>
      </c>
      <c r="L750" s="6" t="s">
        <v>4682</v>
      </c>
      <c r="M750" s="6">
        <v>2</v>
      </c>
      <c r="N750" s="6" t="s">
        <v>4543</v>
      </c>
      <c r="O750" s="6"/>
      <c r="P750" s="6" t="s">
        <v>4549</v>
      </c>
      <c r="Q750" s="6" t="s">
        <v>4549</v>
      </c>
      <c r="R750" s="6" t="s">
        <v>4549</v>
      </c>
      <c r="S750" s="6" t="s">
        <v>4549</v>
      </c>
      <c r="T750" s="6"/>
      <c r="U750" s="6"/>
      <c r="V750" s="6"/>
      <c r="W750" s="6"/>
      <c r="X750" s="6"/>
      <c r="Y750" s="6"/>
      <c r="Z750" s="6"/>
      <c r="AA750" s="6"/>
      <c r="AB750" s="6" t="s">
        <v>4549</v>
      </c>
    </row>
    <row r="751" spans="1:28">
      <c r="A751" s="6">
        <v>243</v>
      </c>
      <c r="B751" s="6" t="str">
        <f t="shared" si="11"/>
        <v>Healy Lake</v>
      </c>
      <c r="C751" s="6" t="s">
        <v>998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 t="s">
        <v>5128</v>
      </c>
      <c r="P751" s="6" t="s">
        <v>4549</v>
      </c>
      <c r="Q751" s="6" t="s">
        <v>4549</v>
      </c>
      <c r="R751" s="6" t="s">
        <v>4549</v>
      </c>
      <c r="S751" s="6" t="s">
        <v>4549</v>
      </c>
      <c r="T751" s="6"/>
      <c r="U751" s="6"/>
      <c r="V751" s="6"/>
      <c r="W751" s="6"/>
      <c r="X751" s="6"/>
      <c r="Y751" s="6"/>
      <c r="Z751" s="6"/>
      <c r="AA751" s="6"/>
      <c r="AB751" s="6" t="s">
        <v>4549</v>
      </c>
    </row>
    <row r="752" spans="1:28">
      <c r="A752" s="6">
        <v>243</v>
      </c>
      <c r="B752" s="6" t="str">
        <f t="shared" si="11"/>
        <v>Healy Lake</v>
      </c>
      <c r="C752" s="6" t="s">
        <v>998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 t="s">
        <v>5129</v>
      </c>
      <c r="P752" s="6" t="s">
        <v>4549</v>
      </c>
      <c r="Q752" s="6" t="s">
        <v>4549</v>
      </c>
      <c r="R752" s="6" t="s">
        <v>4549</v>
      </c>
      <c r="S752" s="6" t="s">
        <v>4549</v>
      </c>
      <c r="T752" s="6"/>
      <c r="U752" s="6"/>
      <c r="V752" s="6"/>
      <c r="W752" s="6"/>
      <c r="X752" s="6"/>
      <c r="Y752" s="6"/>
      <c r="Z752" s="6"/>
      <c r="AA752" s="6"/>
      <c r="AB752" s="6" t="s">
        <v>4549</v>
      </c>
    </row>
    <row r="753" spans="1:28">
      <c r="A753" s="6">
        <v>243</v>
      </c>
      <c r="B753" s="6" t="str">
        <f t="shared" si="11"/>
        <v>Healy LakeHealy Lake School</v>
      </c>
      <c r="C753" s="6" t="s">
        <v>998</v>
      </c>
      <c r="D753" s="6" t="s">
        <v>5130</v>
      </c>
      <c r="E753" s="6"/>
      <c r="F753" s="6"/>
      <c r="G753" s="6">
        <v>7600</v>
      </c>
      <c r="H753" s="6">
        <v>1999</v>
      </c>
      <c r="I753" s="6">
        <v>3</v>
      </c>
      <c r="J753" s="6" t="s">
        <v>4541</v>
      </c>
      <c r="K753" s="6">
        <v>9</v>
      </c>
      <c r="L753" s="6" t="s">
        <v>4575</v>
      </c>
      <c r="M753" s="6">
        <v>2</v>
      </c>
      <c r="N753" s="6" t="s">
        <v>4543</v>
      </c>
      <c r="O753" s="6"/>
      <c r="P753" s="6" t="s">
        <v>4549</v>
      </c>
      <c r="Q753" s="6" t="s">
        <v>4549</v>
      </c>
      <c r="R753" s="6" t="s">
        <v>4549</v>
      </c>
      <c r="S753" s="6" t="s">
        <v>4549</v>
      </c>
      <c r="T753" s="6"/>
      <c r="U753" s="6"/>
      <c r="V753" s="6"/>
      <c r="W753" s="6"/>
      <c r="X753" s="6"/>
      <c r="Y753" s="6"/>
      <c r="Z753" s="6"/>
      <c r="AA753" s="6"/>
      <c r="AB753" s="6" t="s">
        <v>4549</v>
      </c>
    </row>
    <row r="754" spans="1:28">
      <c r="A754" s="6">
        <v>243</v>
      </c>
      <c r="B754" s="6" t="str">
        <f t="shared" si="11"/>
        <v>Healy LakeOutbuilding</v>
      </c>
      <c r="C754" s="6" t="s">
        <v>998</v>
      </c>
      <c r="D754" s="6" t="s">
        <v>5131</v>
      </c>
      <c r="E754" s="6"/>
      <c r="F754" s="6"/>
      <c r="G754" s="6">
        <v>80</v>
      </c>
      <c r="H754" s="6">
        <v>1996</v>
      </c>
      <c r="I754" s="6">
        <v>3</v>
      </c>
      <c r="J754" s="6" t="s">
        <v>4541</v>
      </c>
      <c r="K754" s="6">
        <v>9</v>
      </c>
      <c r="L754" s="6" t="s">
        <v>4575</v>
      </c>
      <c r="M754" s="6">
        <v>2</v>
      </c>
      <c r="N754" s="6" t="s">
        <v>4543</v>
      </c>
      <c r="O754" s="6"/>
      <c r="P754" s="6" t="s">
        <v>4549</v>
      </c>
      <c r="Q754" s="6" t="s">
        <v>4549</v>
      </c>
      <c r="R754" s="6" t="s">
        <v>4549</v>
      </c>
      <c r="S754" s="6" t="s">
        <v>4549</v>
      </c>
      <c r="T754" s="6"/>
      <c r="U754" s="6"/>
      <c r="V754" s="6"/>
      <c r="W754" s="6"/>
      <c r="X754" s="6"/>
      <c r="Y754" s="6"/>
      <c r="Z754" s="6"/>
      <c r="AA754" s="6"/>
      <c r="AB754" s="6" t="s">
        <v>4549</v>
      </c>
    </row>
    <row r="755" spans="1:28">
      <c r="A755" s="6">
        <v>245</v>
      </c>
      <c r="B755" s="6" t="str">
        <f t="shared" si="11"/>
        <v>HollisCommunity Council</v>
      </c>
      <c r="C755" s="6" t="s">
        <v>2477</v>
      </c>
      <c r="D755" s="6" t="s">
        <v>2479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 t="s">
        <v>4549</v>
      </c>
      <c r="Q755" s="6" t="s">
        <v>4549</v>
      </c>
      <c r="R755" s="6" t="s">
        <v>4549</v>
      </c>
      <c r="S755" s="6" t="s">
        <v>4549</v>
      </c>
      <c r="T755" s="6"/>
      <c r="U755" s="6"/>
      <c r="V755" s="6"/>
      <c r="W755" s="6"/>
      <c r="X755" s="6"/>
      <c r="Y755" s="6"/>
      <c r="Z755" s="6"/>
      <c r="AA755" s="6"/>
      <c r="AB755" s="6" t="s">
        <v>4549</v>
      </c>
    </row>
    <row r="756" spans="1:28">
      <c r="A756" s="6">
        <v>245</v>
      </c>
      <c r="B756" s="6" t="str">
        <f t="shared" si="11"/>
        <v>HollisFerry Terminal</v>
      </c>
      <c r="C756" s="6" t="s">
        <v>2477</v>
      </c>
      <c r="D756" s="6" t="s">
        <v>2667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 t="s">
        <v>4549</v>
      </c>
      <c r="Q756" s="6" t="s">
        <v>4549</v>
      </c>
      <c r="R756" s="6" t="s">
        <v>4549</v>
      </c>
      <c r="S756" s="6" t="s">
        <v>4549</v>
      </c>
      <c r="T756" s="6"/>
      <c r="U756" s="6"/>
      <c r="V756" s="6"/>
      <c r="W756" s="6"/>
      <c r="X756" s="6"/>
      <c r="Y756" s="6"/>
      <c r="Z756" s="6"/>
      <c r="AA756" s="6"/>
      <c r="AB756" s="6" t="s">
        <v>4549</v>
      </c>
    </row>
    <row r="757" spans="1:28">
      <c r="A757" s="6">
        <v>245</v>
      </c>
      <c r="B757" s="6" t="str">
        <f t="shared" si="11"/>
        <v>HollisForest Sevice Housing</v>
      </c>
      <c r="C757" s="6" t="s">
        <v>2477</v>
      </c>
      <c r="D757" s="6" t="s">
        <v>2730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 t="s">
        <v>4549</v>
      </c>
      <c r="Q757" s="6" t="s">
        <v>4549</v>
      </c>
      <c r="R757" s="6" t="s">
        <v>4549</v>
      </c>
      <c r="S757" s="6" t="s">
        <v>4549</v>
      </c>
      <c r="T757" s="6"/>
      <c r="U757" s="6"/>
      <c r="V757" s="6"/>
      <c r="W757" s="6"/>
      <c r="X757" s="6"/>
      <c r="Y757" s="6"/>
      <c r="Z757" s="6"/>
      <c r="AA757" s="6"/>
      <c r="AB757" s="6" t="s">
        <v>4549</v>
      </c>
    </row>
    <row r="758" spans="1:28">
      <c r="A758" s="6">
        <v>245</v>
      </c>
      <c r="B758" s="6" t="str">
        <f t="shared" si="11"/>
        <v>HollisHollis Community Church</v>
      </c>
      <c r="C758" s="6" t="s">
        <v>2477</v>
      </c>
      <c r="D758" s="6" t="s">
        <v>2478</v>
      </c>
      <c r="E758" s="6" t="s">
        <v>5132</v>
      </c>
      <c r="F758" s="6"/>
      <c r="G758" s="6"/>
      <c r="H758" s="6"/>
      <c r="I758" s="6">
        <v>3</v>
      </c>
      <c r="J758" s="6" t="s">
        <v>4541</v>
      </c>
      <c r="K758" s="6">
        <v>12</v>
      </c>
      <c r="L758" s="6" t="s">
        <v>4586</v>
      </c>
      <c r="M758" s="6">
        <v>2</v>
      </c>
      <c r="N758" s="6" t="s">
        <v>4543</v>
      </c>
      <c r="O758" s="6" t="s">
        <v>4890</v>
      </c>
      <c r="P758" s="6" t="s">
        <v>4549</v>
      </c>
      <c r="Q758" s="6" t="s">
        <v>4549</v>
      </c>
      <c r="R758" s="6" t="s">
        <v>4549</v>
      </c>
      <c r="S758" s="6" t="s">
        <v>4549</v>
      </c>
      <c r="T758" s="6"/>
      <c r="U758" s="6"/>
      <c r="V758" s="6"/>
      <c r="W758" s="6"/>
      <c r="X758" s="6"/>
      <c r="Y758" s="6"/>
      <c r="Z758" s="6"/>
      <c r="AA758" s="6"/>
      <c r="AB758" s="6" t="s">
        <v>4549</v>
      </c>
    </row>
    <row r="759" spans="1:28">
      <c r="A759" s="6">
        <v>245</v>
      </c>
      <c r="B759" s="6" t="str">
        <f t="shared" si="11"/>
        <v>HollisHollis Fire Hall</v>
      </c>
      <c r="C759" s="6" t="s">
        <v>2477</v>
      </c>
      <c r="D759" s="6" t="s">
        <v>2480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 t="s">
        <v>4549</v>
      </c>
      <c r="Q759" s="6" t="s">
        <v>4549</v>
      </c>
      <c r="R759" s="6" t="s">
        <v>4549</v>
      </c>
      <c r="S759" s="6" t="s">
        <v>4549</v>
      </c>
      <c r="T759" s="6"/>
      <c r="U759" s="6"/>
      <c r="V759" s="6"/>
      <c r="W759" s="6"/>
      <c r="X759" s="6"/>
      <c r="Y759" s="6"/>
      <c r="Z759" s="6"/>
      <c r="AA759" s="6"/>
      <c r="AB759" s="6" t="s">
        <v>4549</v>
      </c>
    </row>
    <row r="760" spans="1:28">
      <c r="A760" s="6">
        <v>245</v>
      </c>
      <c r="B760" s="6" t="str">
        <f t="shared" si="11"/>
        <v>HollisHollis Public Library</v>
      </c>
      <c r="C760" s="6" t="s">
        <v>2477</v>
      </c>
      <c r="D760" s="6" t="s">
        <v>2481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 t="s">
        <v>4549</v>
      </c>
      <c r="Q760" s="6" t="s">
        <v>4549</v>
      </c>
      <c r="R760" s="6" t="s">
        <v>4549</v>
      </c>
      <c r="S760" s="6" t="s">
        <v>4549</v>
      </c>
      <c r="T760" s="6"/>
      <c r="U760" s="6"/>
      <c r="V760" s="6"/>
      <c r="W760" s="6"/>
      <c r="X760" s="6"/>
      <c r="Y760" s="6"/>
      <c r="Z760" s="6"/>
      <c r="AA760" s="6"/>
      <c r="AB760" s="6" t="s">
        <v>4549</v>
      </c>
    </row>
    <row r="761" spans="1:28">
      <c r="A761" s="6">
        <v>245</v>
      </c>
      <c r="B761" s="6" t="str">
        <f t="shared" si="11"/>
        <v>HollisHollis School</v>
      </c>
      <c r="C761" s="6" t="s">
        <v>2477</v>
      </c>
      <c r="D761" s="6" t="s">
        <v>3443</v>
      </c>
      <c r="E761" s="6" t="s">
        <v>5133</v>
      </c>
      <c r="F761" s="6">
        <v>1</v>
      </c>
      <c r="G761" s="6">
        <v>3160</v>
      </c>
      <c r="H761" s="6">
        <v>1984</v>
      </c>
      <c r="I761" s="6">
        <v>3</v>
      </c>
      <c r="J761" s="6" t="s">
        <v>4541</v>
      </c>
      <c r="K761" s="6">
        <v>9</v>
      </c>
      <c r="L761" s="6" t="s">
        <v>4575</v>
      </c>
      <c r="M761" s="6">
        <v>2</v>
      </c>
      <c r="N761" s="6" t="s">
        <v>4543</v>
      </c>
      <c r="O761" s="6"/>
      <c r="P761" s="6" t="s">
        <v>4549</v>
      </c>
      <c r="Q761" s="6" t="s">
        <v>4549</v>
      </c>
      <c r="R761" s="6" t="s">
        <v>4549</v>
      </c>
      <c r="S761" s="6" t="s">
        <v>4549</v>
      </c>
      <c r="T761" s="6"/>
      <c r="U761" s="6"/>
      <c r="V761" s="6" t="s">
        <v>5134</v>
      </c>
      <c r="W761" s="6"/>
      <c r="X761" s="6"/>
      <c r="Y761" s="6"/>
      <c r="Z761" s="6">
        <v>1730</v>
      </c>
      <c r="AA761" s="6"/>
      <c r="AB761" s="6" t="s">
        <v>4549</v>
      </c>
    </row>
    <row r="762" spans="1:28">
      <c r="A762" s="6">
        <v>246</v>
      </c>
      <c r="B762" s="6" t="str">
        <f t="shared" si="11"/>
        <v>Holy Cross</v>
      </c>
      <c r="C762" s="6" t="s">
        <v>1005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 t="s">
        <v>5135</v>
      </c>
      <c r="P762" s="6" t="s">
        <v>4549</v>
      </c>
      <c r="Q762" s="6" t="s">
        <v>4549</v>
      </c>
      <c r="R762" s="6" t="s">
        <v>4549</v>
      </c>
      <c r="S762" s="6" t="s">
        <v>4549</v>
      </c>
      <c r="T762" s="6"/>
      <c r="U762" s="6"/>
      <c r="V762" s="6"/>
      <c r="W762" s="6"/>
      <c r="X762" s="6"/>
      <c r="Y762" s="6"/>
      <c r="Z762" s="6"/>
      <c r="AA762" s="6"/>
      <c r="AB762" s="6" t="s">
        <v>4549</v>
      </c>
    </row>
    <row r="763" spans="1:28">
      <c r="A763" s="6">
        <v>246</v>
      </c>
      <c r="B763" s="6" t="str">
        <f t="shared" si="11"/>
        <v>Holy Cross</v>
      </c>
      <c r="C763" s="6" t="s">
        <v>1005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 t="s">
        <v>5136</v>
      </c>
      <c r="P763" s="6" t="s">
        <v>4549</v>
      </c>
      <c r="Q763" s="6" t="s">
        <v>4549</v>
      </c>
      <c r="R763" s="6" t="s">
        <v>4549</v>
      </c>
      <c r="S763" s="6" t="s">
        <v>4549</v>
      </c>
      <c r="T763" s="6"/>
      <c r="U763" s="6"/>
      <c r="V763" s="6"/>
      <c r="W763" s="6"/>
      <c r="X763" s="6"/>
      <c r="Y763" s="6"/>
      <c r="Z763" s="6"/>
      <c r="AA763" s="6"/>
      <c r="AB763" s="6" t="s">
        <v>4549</v>
      </c>
    </row>
    <row r="764" spans="1:28">
      <c r="A764" s="6">
        <v>246</v>
      </c>
      <c r="B764" s="6" t="str">
        <f t="shared" si="11"/>
        <v>Holy Cross</v>
      </c>
      <c r="C764" s="6" t="s">
        <v>1005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 t="s">
        <v>5137</v>
      </c>
      <c r="P764" s="6" t="s">
        <v>4549</v>
      </c>
      <c r="Q764" s="6" t="s">
        <v>4549</v>
      </c>
      <c r="R764" s="6" t="s">
        <v>4549</v>
      </c>
      <c r="S764" s="6" t="s">
        <v>4549</v>
      </c>
      <c r="T764" s="6"/>
      <c r="U764" s="6"/>
      <c r="V764" s="6"/>
      <c r="W764" s="6"/>
      <c r="X764" s="6"/>
      <c r="Y764" s="6"/>
      <c r="Z764" s="6"/>
      <c r="AA764" s="6"/>
      <c r="AB764" s="6" t="s">
        <v>4549</v>
      </c>
    </row>
    <row r="765" spans="1:28">
      <c r="A765" s="6">
        <v>246</v>
      </c>
      <c r="B765" s="6" t="str">
        <f t="shared" si="11"/>
        <v>Holy CrossAIRPORT ELECTRICAL</v>
      </c>
      <c r="C765" s="6" t="s">
        <v>1005</v>
      </c>
      <c r="D765" s="6" t="s">
        <v>2575</v>
      </c>
      <c r="E765" s="6"/>
      <c r="F765" s="6"/>
      <c r="G765" s="6">
        <v>96</v>
      </c>
      <c r="H765" s="6">
        <v>2000</v>
      </c>
      <c r="I765" s="6">
        <v>8</v>
      </c>
      <c r="J765" s="6" t="s">
        <v>4555</v>
      </c>
      <c r="K765" s="6">
        <v>31</v>
      </c>
      <c r="L765" s="6" t="s">
        <v>4592</v>
      </c>
      <c r="M765" s="6">
        <v>2</v>
      </c>
      <c r="N765" s="6" t="s">
        <v>4543</v>
      </c>
      <c r="O765" s="6" t="s">
        <v>4585</v>
      </c>
      <c r="P765" s="6" t="s">
        <v>4549</v>
      </c>
      <c r="Q765" s="6" t="s">
        <v>4549</v>
      </c>
      <c r="R765" s="6" t="s">
        <v>4549</v>
      </c>
      <c r="S765" s="6" t="s">
        <v>4549</v>
      </c>
      <c r="T765" s="6"/>
      <c r="U765" s="6"/>
      <c r="V765" s="6"/>
      <c r="W765" s="6"/>
      <c r="X765" s="6"/>
      <c r="Y765" s="6"/>
      <c r="Z765" s="6"/>
      <c r="AA765" s="6"/>
      <c r="AB765" s="6" t="s">
        <v>4549</v>
      </c>
    </row>
    <row r="766" spans="1:28">
      <c r="A766" s="6">
        <v>246</v>
      </c>
      <c r="B766" s="6" t="str">
        <f t="shared" si="11"/>
        <v>Holy CrossHoly Cross K-12 School</v>
      </c>
      <c r="C766" s="6" t="s">
        <v>1005</v>
      </c>
      <c r="D766" s="6" t="s">
        <v>1001</v>
      </c>
      <c r="E766" s="6"/>
      <c r="F766" s="6"/>
      <c r="G766" s="6">
        <v>17537</v>
      </c>
      <c r="H766" s="6">
        <v>1987</v>
      </c>
      <c r="I766" s="6">
        <v>3</v>
      </c>
      <c r="J766" s="6" t="s">
        <v>4541</v>
      </c>
      <c r="K766" s="6">
        <v>9</v>
      </c>
      <c r="L766" s="6" t="s">
        <v>4575</v>
      </c>
      <c r="M766" s="6">
        <v>2</v>
      </c>
      <c r="N766" s="6" t="s">
        <v>4543</v>
      </c>
      <c r="O766" s="6" t="s">
        <v>4699</v>
      </c>
      <c r="P766" s="6" t="s">
        <v>4549</v>
      </c>
      <c r="Q766" s="6" t="s">
        <v>4549</v>
      </c>
      <c r="R766" s="6" t="s">
        <v>4549</v>
      </c>
      <c r="S766" s="6" t="s">
        <v>4549</v>
      </c>
      <c r="T766" s="6"/>
      <c r="U766" s="6"/>
      <c r="V766" s="6"/>
      <c r="W766" s="6"/>
      <c r="X766" s="6"/>
      <c r="Y766" s="6"/>
      <c r="Z766" s="6"/>
      <c r="AA766" s="6"/>
      <c r="AB766" s="6" t="s">
        <v>4549</v>
      </c>
    </row>
    <row r="767" spans="1:28">
      <c r="A767" s="6">
        <v>246</v>
      </c>
      <c r="B767" s="6" t="str">
        <f t="shared" si="11"/>
        <v>Holy CrossPost Office</v>
      </c>
      <c r="C767" s="6" t="s">
        <v>1005</v>
      </c>
      <c r="D767" s="6" t="s">
        <v>37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 t="s">
        <v>653</v>
      </c>
      <c r="P767" s="6" t="s">
        <v>4549</v>
      </c>
      <c r="Q767" s="6" t="s">
        <v>4549</v>
      </c>
      <c r="R767" s="6" t="s">
        <v>4549</v>
      </c>
      <c r="S767" s="6" t="s">
        <v>4549</v>
      </c>
      <c r="T767" s="6"/>
      <c r="U767" s="6"/>
      <c r="V767" s="6"/>
      <c r="W767" s="6"/>
      <c r="X767" s="6"/>
      <c r="Y767" s="6"/>
      <c r="Z767" s="6"/>
      <c r="AA767" s="6"/>
      <c r="AB767" s="6" t="s">
        <v>4549</v>
      </c>
    </row>
    <row r="768" spans="1:28">
      <c r="A768" s="6">
        <v>246</v>
      </c>
      <c r="B768" s="6" t="str">
        <f t="shared" si="11"/>
        <v>Holy CrossSREB</v>
      </c>
      <c r="C768" s="6" t="s">
        <v>1005</v>
      </c>
      <c r="D768" s="6" t="s">
        <v>399</v>
      </c>
      <c r="E768" s="6"/>
      <c r="F768" s="6"/>
      <c r="G768" s="6">
        <v>2000</v>
      </c>
      <c r="H768" s="6">
        <v>2002</v>
      </c>
      <c r="I768" s="6">
        <v>2</v>
      </c>
      <c r="J768" s="6" t="s">
        <v>4582</v>
      </c>
      <c r="K768" s="6">
        <v>8</v>
      </c>
      <c r="L768" s="6" t="s">
        <v>4583</v>
      </c>
      <c r="M768" s="6">
        <v>2</v>
      </c>
      <c r="N768" s="6" t="s">
        <v>4543</v>
      </c>
      <c r="O768" s="6" t="s">
        <v>4585</v>
      </c>
      <c r="P768" s="6" t="s">
        <v>4549</v>
      </c>
      <c r="Q768" s="6" t="s">
        <v>4549</v>
      </c>
      <c r="R768" s="6" t="s">
        <v>4549</v>
      </c>
      <c r="S768" s="6" t="s">
        <v>4549</v>
      </c>
      <c r="T768" s="6"/>
      <c r="U768" s="6"/>
      <c r="V768" s="6"/>
      <c r="W768" s="6"/>
      <c r="X768" s="6"/>
      <c r="Y768" s="6"/>
      <c r="Z768" s="6"/>
      <c r="AA768" s="6"/>
      <c r="AB768" s="6" t="s">
        <v>4549</v>
      </c>
    </row>
    <row r="769" spans="1:28">
      <c r="A769" s="6">
        <v>246</v>
      </c>
      <c r="B769" s="6" t="str">
        <f t="shared" si="11"/>
        <v>Holy CrossWood Shop/Storage</v>
      </c>
      <c r="C769" s="6" t="s">
        <v>1005</v>
      </c>
      <c r="D769" s="6" t="s">
        <v>1003</v>
      </c>
      <c r="E769" s="6"/>
      <c r="F769" s="6"/>
      <c r="G769" s="6">
        <v>3300</v>
      </c>
      <c r="H769" s="6">
        <v>1982</v>
      </c>
      <c r="I769" s="6">
        <v>3</v>
      </c>
      <c r="J769" s="6" t="s">
        <v>4541</v>
      </c>
      <c r="K769" s="6">
        <v>9</v>
      </c>
      <c r="L769" s="6" t="s">
        <v>4575</v>
      </c>
      <c r="M769" s="6">
        <v>2</v>
      </c>
      <c r="N769" s="6" t="s">
        <v>4543</v>
      </c>
      <c r="O769" s="6" t="s">
        <v>4699</v>
      </c>
      <c r="P769" s="6" t="s">
        <v>4549</v>
      </c>
      <c r="Q769" s="6" t="s">
        <v>4549</v>
      </c>
      <c r="R769" s="6" t="s">
        <v>4549</v>
      </c>
      <c r="S769" s="6" t="s">
        <v>4549</v>
      </c>
      <c r="T769" s="6"/>
      <c r="U769" s="6"/>
      <c r="V769" s="6"/>
      <c r="W769" s="6"/>
      <c r="X769" s="6"/>
      <c r="Y769" s="6"/>
      <c r="Z769" s="6"/>
      <c r="AA769" s="6"/>
      <c r="AB769" s="6" t="s">
        <v>4549</v>
      </c>
    </row>
    <row r="770" spans="1:28">
      <c r="A770" s="6">
        <v>248</v>
      </c>
      <c r="B770" s="6" t="str">
        <f t="shared" si="11"/>
        <v>HoonahAirport Utility</v>
      </c>
      <c r="C770" s="6" t="s">
        <v>2338</v>
      </c>
      <c r="D770" s="6" t="s">
        <v>2339</v>
      </c>
      <c r="E770" s="6"/>
      <c r="F770" s="6"/>
      <c r="G770" s="6">
        <v>4500</v>
      </c>
      <c r="H770" s="6"/>
      <c r="I770" s="6">
        <v>3</v>
      </c>
      <c r="J770" s="6" t="s">
        <v>4541</v>
      </c>
      <c r="K770" s="6">
        <v>11</v>
      </c>
      <c r="L770" s="6" t="s">
        <v>4542</v>
      </c>
      <c r="M770" s="6">
        <v>2</v>
      </c>
      <c r="N770" s="6" t="s">
        <v>4543</v>
      </c>
      <c r="O770" s="6" t="s">
        <v>5118</v>
      </c>
      <c r="P770" s="6" t="s">
        <v>4549</v>
      </c>
      <c r="Q770" s="6" t="s">
        <v>4549</v>
      </c>
      <c r="R770" s="6" t="s">
        <v>4549</v>
      </c>
      <c r="S770" s="6" t="s">
        <v>4549</v>
      </c>
      <c r="T770" s="6"/>
      <c r="U770" s="6"/>
      <c r="V770" s="6"/>
      <c r="W770" s="6"/>
      <c r="X770" s="6"/>
      <c r="Y770" s="144">
        <v>13326</v>
      </c>
      <c r="Z770" s="6"/>
      <c r="AA770" s="6"/>
      <c r="AB770" s="6" t="s">
        <v>4549</v>
      </c>
    </row>
    <row r="771" spans="1:28">
      <c r="A771" s="6">
        <v>248</v>
      </c>
      <c r="B771" s="6" t="str">
        <f t="shared" ref="B771:B834" si="12">CONCATENATE(C771,D771)</f>
        <v>HoonahCannery Site</v>
      </c>
      <c r="C771" s="6" t="s">
        <v>2338</v>
      </c>
      <c r="D771" s="6" t="s">
        <v>2735</v>
      </c>
      <c r="E771" s="6"/>
      <c r="F771" s="6"/>
      <c r="G771" s="6"/>
      <c r="H771" s="6"/>
      <c r="I771" s="6">
        <v>9</v>
      </c>
      <c r="J771" s="6" t="s">
        <v>1500</v>
      </c>
      <c r="K771" s="6">
        <v>35</v>
      </c>
      <c r="L771" s="6" t="s">
        <v>4562</v>
      </c>
      <c r="M771" s="6">
        <v>3</v>
      </c>
      <c r="N771" s="6" t="s">
        <v>4570</v>
      </c>
      <c r="O771" s="6" t="s">
        <v>5138</v>
      </c>
      <c r="P771" s="6" t="s">
        <v>4549</v>
      </c>
      <c r="Q771" s="6" t="s">
        <v>4549</v>
      </c>
      <c r="R771" s="6" t="s">
        <v>4549</v>
      </c>
      <c r="S771" s="6" t="s">
        <v>4549</v>
      </c>
      <c r="T771" s="6"/>
      <c r="U771" s="6"/>
      <c r="V771" s="6"/>
      <c r="W771" s="6"/>
      <c r="X771" s="6"/>
      <c r="Y771" s="6"/>
      <c r="Z771" s="6"/>
      <c r="AA771" s="6"/>
      <c r="AB771" s="6" t="s">
        <v>4549</v>
      </c>
    </row>
    <row r="772" spans="1:28">
      <c r="A772" s="6">
        <v>248</v>
      </c>
      <c r="B772" s="6" t="str">
        <f t="shared" si="12"/>
        <v>HoonahCity Office Building</v>
      </c>
      <c r="C772" s="6" t="s">
        <v>2338</v>
      </c>
      <c r="D772" s="6" t="s">
        <v>1582</v>
      </c>
      <c r="E772" s="6" t="s">
        <v>5139</v>
      </c>
      <c r="F772" s="6"/>
      <c r="G772" s="6"/>
      <c r="H772" s="6"/>
      <c r="I772" s="6">
        <v>6</v>
      </c>
      <c r="J772" s="6" t="s">
        <v>377</v>
      </c>
      <c r="K772" s="6">
        <v>36</v>
      </c>
      <c r="L772" s="6" t="s">
        <v>377</v>
      </c>
      <c r="M772" s="6">
        <v>2</v>
      </c>
      <c r="N772" s="6" t="s">
        <v>4543</v>
      </c>
      <c r="O772" s="6" t="s">
        <v>5140</v>
      </c>
      <c r="P772" s="6" t="s">
        <v>4549</v>
      </c>
      <c r="Q772" s="6" t="s">
        <v>4549</v>
      </c>
      <c r="R772" s="6" t="s">
        <v>4549</v>
      </c>
      <c r="S772" s="6" t="s">
        <v>4549</v>
      </c>
      <c r="T772" s="6"/>
      <c r="U772" s="6"/>
      <c r="V772" s="6"/>
      <c r="W772" s="6"/>
      <c r="X772" s="6"/>
      <c r="Y772" s="6"/>
      <c r="Z772" s="6"/>
      <c r="AA772" s="6"/>
      <c r="AB772" s="6" t="s">
        <v>4549</v>
      </c>
    </row>
    <row r="773" spans="1:28">
      <c r="A773" s="6">
        <v>248</v>
      </c>
      <c r="B773" s="6" t="str">
        <f t="shared" si="12"/>
        <v>HoonahHoonah Health Center</v>
      </c>
      <c r="C773" s="6" t="s">
        <v>2338</v>
      </c>
      <c r="D773" s="6" t="s">
        <v>3256</v>
      </c>
      <c r="E773" s="6" t="s">
        <v>5141</v>
      </c>
      <c r="F773" s="6"/>
      <c r="G773" s="6">
        <v>2400</v>
      </c>
      <c r="H773" s="6">
        <v>1970</v>
      </c>
      <c r="I773" s="6"/>
      <c r="J773" s="6"/>
      <c r="K773" s="6"/>
      <c r="L773" s="6"/>
      <c r="M773" s="6"/>
      <c r="N773" s="6"/>
      <c r="O773" s="6" t="s">
        <v>5142</v>
      </c>
      <c r="P773" s="6" t="s">
        <v>4549</v>
      </c>
      <c r="Q773" s="6" t="s">
        <v>4549</v>
      </c>
      <c r="R773" s="6" t="s">
        <v>4549</v>
      </c>
      <c r="S773" s="6" t="s">
        <v>4549</v>
      </c>
      <c r="T773" s="6"/>
      <c r="U773" s="6"/>
      <c r="V773" s="6"/>
      <c r="W773" s="6"/>
      <c r="X773" s="6"/>
      <c r="Y773" s="6"/>
      <c r="Z773" s="6"/>
      <c r="AA773" s="6"/>
      <c r="AB773" s="6" t="s">
        <v>4549</v>
      </c>
    </row>
    <row r="774" spans="1:28">
      <c r="A774" s="6">
        <v>248</v>
      </c>
      <c r="B774" s="6" t="str">
        <f t="shared" si="12"/>
        <v>HoonahHoonah Indian Association</v>
      </c>
      <c r="C774" s="6" t="s">
        <v>2338</v>
      </c>
      <c r="D774" s="6" t="s">
        <v>3066</v>
      </c>
      <c r="E774" s="6" t="s">
        <v>5143</v>
      </c>
      <c r="F774" s="6"/>
      <c r="G774" s="6">
        <v>800</v>
      </c>
      <c r="H774" s="6">
        <v>1978</v>
      </c>
      <c r="I774" s="6">
        <v>6</v>
      </c>
      <c r="J774" s="6" t="s">
        <v>377</v>
      </c>
      <c r="K774" s="6">
        <v>36</v>
      </c>
      <c r="L774" s="6" t="s">
        <v>377</v>
      </c>
      <c r="M774" s="6">
        <v>2</v>
      </c>
      <c r="N774" s="6" t="s">
        <v>4543</v>
      </c>
      <c r="O774" s="6" t="s">
        <v>3066</v>
      </c>
      <c r="P774" s="6" t="s">
        <v>4549</v>
      </c>
      <c r="Q774" s="6" t="s">
        <v>4549</v>
      </c>
      <c r="R774" s="6" t="s">
        <v>4549</v>
      </c>
      <c r="S774" s="6" t="s">
        <v>4549</v>
      </c>
      <c r="T774" s="6"/>
      <c r="U774" s="6"/>
      <c r="V774" s="6"/>
      <c r="W774" s="6"/>
      <c r="X774" s="6"/>
      <c r="Y774" s="6"/>
      <c r="Z774" s="6">
        <v>516</v>
      </c>
      <c r="AA774" s="6"/>
      <c r="AB774" s="6" t="s">
        <v>4549</v>
      </c>
    </row>
    <row r="775" spans="1:28">
      <c r="A775" s="6">
        <v>248</v>
      </c>
      <c r="B775" s="6" t="str">
        <f t="shared" si="12"/>
        <v>HoonahMaintenance Station</v>
      </c>
      <c r="C775" s="6" t="s">
        <v>2338</v>
      </c>
      <c r="D775" s="6" t="s">
        <v>2337</v>
      </c>
      <c r="E775" s="6"/>
      <c r="F775" s="6"/>
      <c r="G775" s="6"/>
      <c r="H775" s="6"/>
      <c r="I775" s="6">
        <v>3</v>
      </c>
      <c r="J775" s="6" t="s">
        <v>4541</v>
      </c>
      <c r="K775" s="6">
        <v>11</v>
      </c>
      <c r="L775" s="6" t="s">
        <v>4542</v>
      </c>
      <c r="M775" s="6">
        <v>2</v>
      </c>
      <c r="N775" s="6" t="s">
        <v>4543</v>
      </c>
      <c r="O775" s="6" t="s">
        <v>5118</v>
      </c>
      <c r="P775" s="6" t="s">
        <v>4549</v>
      </c>
      <c r="Q775" s="6" t="s">
        <v>4549</v>
      </c>
      <c r="R775" s="6" t="s">
        <v>4549</v>
      </c>
      <c r="S775" s="6" t="s">
        <v>4549</v>
      </c>
      <c r="T775" s="6"/>
      <c r="U775" s="6"/>
      <c r="V775" s="6" t="s">
        <v>5144</v>
      </c>
      <c r="W775" s="6"/>
      <c r="X775" s="6"/>
      <c r="Y775" s="6"/>
      <c r="Z775" s="6"/>
      <c r="AA775" s="6"/>
      <c r="AB775" s="6" t="s">
        <v>4549</v>
      </c>
    </row>
    <row r="776" spans="1:28">
      <c r="A776" s="6">
        <v>252</v>
      </c>
      <c r="B776" s="6" t="str">
        <f t="shared" si="12"/>
        <v>Hughes</v>
      </c>
      <c r="C776" s="6" t="s">
        <v>1010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 t="s">
        <v>5145</v>
      </c>
      <c r="P776" s="6" t="s">
        <v>4549</v>
      </c>
      <c r="Q776" s="6" t="s">
        <v>4549</v>
      </c>
      <c r="R776" s="6" t="s">
        <v>4549</v>
      </c>
      <c r="S776" s="6" t="s">
        <v>4549</v>
      </c>
      <c r="T776" s="6"/>
      <c r="U776" s="6"/>
      <c r="V776" s="6"/>
      <c r="W776" s="6"/>
      <c r="X776" s="6"/>
      <c r="Y776" s="6"/>
      <c r="Z776" s="6"/>
      <c r="AA776" s="6"/>
      <c r="AB776" s="6" t="s">
        <v>4549</v>
      </c>
    </row>
    <row r="777" spans="1:28">
      <c r="A777" s="6">
        <v>252</v>
      </c>
      <c r="B777" s="6" t="str">
        <f t="shared" si="12"/>
        <v>Hughes</v>
      </c>
      <c r="C777" s="6" t="s">
        <v>1010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 t="s">
        <v>5146</v>
      </c>
      <c r="P777" s="6" t="s">
        <v>4549</v>
      </c>
      <c r="Q777" s="6" t="s">
        <v>4549</v>
      </c>
      <c r="R777" s="6" t="s">
        <v>4549</v>
      </c>
      <c r="S777" s="6" t="s">
        <v>4549</v>
      </c>
      <c r="T777" s="6"/>
      <c r="U777" s="6"/>
      <c r="V777" s="6"/>
      <c r="W777" s="6"/>
      <c r="X777" s="6"/>
      <c r="Y777" s="6"/>
      <c r="Z777" s="6"/>
      <c r="AA777" s="6"/>
      <c r="AB777" s="6" t="s">
        <v>4549</v>
      </c>
    </row>
    <row r="778" spans="1:28">
      <c r="A778" s="6">
        <v>252</v>
      </c>
      <c r="B778" s="6" t="str">
        <f t="shared" si="12"/>
        <v>Hughes</v>
      </c>
      <c r="C778" s="6" t="s">
        <v>1010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 t="s">
        <v>5147</v>
      </c>
      <c r="P778" s="6" t="s">
        <v>4549</v>
      </c>
      <c r="Q778" s="6" t="s">
        <v>4549</v>
      </c>
      <c r="R778" s="6" t="s">
        <v>4549</v>
      </c>
      <c r="S778" s="6" t="s">
        <v>4549</v>
      </c>
      <c r="T778" s="6"/>
      <c r="U778" s="6"/>
      <c r="V778" s="6"/>
      <c r="W778" s="6"/>
      <c r="X778" s="6"/>
      <c r="Y778" s="6"/>
      <c r="Z778" s="6"/>
      <c r="AA778" s="6"/>
      <c r="AB778" s="6" t="s">
        <v>4549</v>
      </c>
    </row>
    <row r="779" spans="1:28">
      <c r="A779" s="6">
        <v>252</v>
      </c>
      <c r="B779" s="6" t="str">
        <f t="shared" si="12"/>
        <v>HughesAIRPORT ELECTRICAL</v>
      </c>
      <c r="C779" s="6" t="s">
        <v>1010</v>
      </c>
      <c r="D779" s="6" t="s">
        <v>2575</v>
      </c>
      <c r="E779" s="6"/>
      <c r="F779" s="6"/>
      <c r="G779" s="6">
        <v>96</v>
      </c>
      <c r="H779" s="6">
        <v>1995</v>
      </c>
      <c r="I779" s="6">
        <v>8</v>
      </c>
      <c r="J779" s="6" t="s">
        <v>4555</v>
      </c>
      <c r="K779" s="6">
        <v>31</v>
      </c>
      <c r="L779" s="6" t="s">
        <v>4592</v>
      </c>
      <c r="M779" s="6">
        <v>2</v>
      </c>
      <c r="N779" s="6" t="s">
        <v>4543</v>
      </c>
      <c r="O779" s="6" t="s">
        <v>4585</v>
      </c>
      <c r="P779" s="6" t="s">
        <v>4549</v>
      </c>
      <c r="Q779" s="6" t="s">
        <v>4549</v>
      </c>
      <c r="R779" s="6" t="s">
        <v>4549</v>
      </c>
      <c r="S779" s="6" t="s">
        <v>4549</v>
      </c>
      <c r="T779" s="6"/>
      <c r="U779" s="6"/>
      <c r="V779" s="6"/>
      <c r="W779" s="6"/>
      <c r="X779" s="6"/>
      <c r="Y779" s="6"/>
      <c r="Z779" s="6"/>
      <c r="AA779" s="6"/>
      <c r="AB779" s="6" t="s">
        <v>4549</v>
      </c>
    </row>
    <row r="780" spans="1:28">
      <c r="A780" s="6">
        <v>252</v>
      </c>
      <c r="B780" s="6" t="str">
        <f t="shared" si="12"/>
        <v>HughesAIRPORT STORAGE BLDG</v>
      </c>
      <c r="C780" s="6" t="s">
        <v>1010</v>
      </c>
      <c r="D780" s="6" t="s">
        <v>2060</v>
      </c>
      <c r="E780" s="6"/>
      <c r="F780" s="6"/>
      <c r="G780" s="6">
        <v>1040</v>
      </c>
      <c r="H780" s="6">
        <v>1983</v>
      </c>
      <c r="I780" s="6">
        <v>2</v>
      </c>
      <c r="J780" s="6" t="s">
        <v>4582</v>
      </c>
      <c r="K780" s="6">
        <v>8</v>
      </c>
      <c r="L780" s="6" t="s">
        <v>4583</v>
      </c>
      <c r="M780" s="6">
        <v>2</v>
      </c>
      <c r="N780" s="6" t="s">
        <v>4543</v>
      </c>
      <c r="O780" s="6" t="s">
        <v>4585</v>
      </c>
      <c r="P780" s="6" t="s">
        <v>4549</v>
      </c>
      <c r="Q780" s="6" t="s">
        <v>4549</v>
      </c>
      <c r="R780" s="6" t="s">
        <v>4549</v>
      </c>
      <c r="S780" s="6" t="s">
        <v>4549</v>
      </c>
      <c r="T780" s="6"/>
      <c r="U780" s="6"/>
      <c r="V780" s="6"/>
      <c r="W780" s="6"/>
      <c r="X780" s="6"/>
      <c r="Y780" s="6"/>
      <c r="Z780" s="6"/>
      <c r="AA780" s="6"/>
      <c r="AB780" s="6" t="s">
        <v>4549</v>
      </c>
    </row>
    <row r="781" spans="1:28">
      <c r="A781" s="6">
        <v>252</v>
      </c>
      <c r="B781" s="6" t="str">
        <f t="shared" si="12"/>
        <v>HughesHughes School</v>
      </c>
      <c r="C781" s="6" t="s">
        <v>1010</v>
      </c>
      <c r="D781" s="6" t="s">
        <v>5148</v>
      </c>
      <c r="E781" s="6"/>
      <c r="F781" s="6"/>
      <c r="G781" s="6">
        <v>10080</v>
      </c>
      <c r="H781" s="6">
        <v>1979</v>
      </c>
      <c r="I781" s="6">
        <v>3</v>
      </c>
      <c r="J781" s="6" t="s">
        <v>4541</v>
      </c>
      <c r="K781" s="6">
        <v>9</v>
      </c>
      <c r="L781" s="6" t="s">
        <v>4575</v>
      </c>
      <c r="M781" s="6">
        <v>2</v>
      </c>
      <c r="N781" s="6" t="s">
        <v>4543</v>
      </c>
      <c r="O781" s="6" t="s">
        <v>4656</v>
      </c>
      <c r="P781" s="6" t="s">
        <v>4549</v>
      </c>
      <c r="Q781" s="6" t="s">
        <v>4549</v>
      </c>
      <c r="R781" s="6" t="s">
        <v>4549</v>
      </c>
      <c r="S781" s="6" t="s">
        <v>4549</v>
      </c>
      <c r="T781" s="6"/>
      <c r="U781" s="6"/>
      <c r="V781" s="6"/>
      <c r="W781" s="6"/>
      <c r="X781" s="6"/>
      <c r="Y781" s="6"/>
      <c r="Z781" s="6"/>
      <c r="AA781" s="6"/>
      <c r="AB781" s="6" t="s">
        <v>4549</v>
      </c>
    </row>
    <row r="782" spans="1:28">
      <c r="A782" s="6">
        <v>252</v>
      </c>
      <c r="B782" s="6" t="str">
        <f t="shared" si="12"/>
        <v>HughesPowerhouse</v>
      </c>
      <c r="C782" s="6" t="s">
        <v>1010</v>
      </c>
      <c r="D782" s="6" t="s">
        <v>1274</v>
      </c>
      <c r="E782" s="6"/>
      <c r="F782" s="6"/>
      <c r="G782" s="6">
        <v>448</v>
      </c>
      <c r="H782" s="6">
        <v>1980</v>
      </c>
      <c r="I782" s="6">
        <v>3</v>
      </c>
      <c r="J782" s="6" t="s">
        <v>4541</v>
      </c>
      <c r="K782" s="6">
        <v>9</v>
      </c>
      <c r="L782" s="6" t="s">
        <v>4575</v>
      </c>
      <c r="M782" s="6">
        <v>2</v>
      </c>
      <c r="N782" s="6" t="s">
        <v>4543</v>
      </c>
      <c r="O782" s="6" t="s">
        <v>4656</v>
      </c>
      <c r="P782" s="6" t="s">
        <v>4549</v>
      </c>
      <c r="Q782" s="6" t="s">
        <v>4549</v>
      </c>
      <c r="R782" s="6" t="s">
        <v>4549</v>
      </c>
      <c r="S782" s="6" t="s">
        <v>4549</v>
      </c>
      <c r="T782" s="6"/>
      <c r="U782" s="6"/>
      <c r="V782" s="6"/>
      <c r="W782" s="6"/>
      <c r="X782" s="6"/>
      <c r="Y782" s="6"/>
      <c r="Z782" s="6"/>
      <c r="AA782" s="6"/>
      <c r="AB782" s="6" t="s">
        <v>4549</v>
      </c>
    </row>
    <row r="783" spans="1:28">
      <c r="A783" s="6">
        <v>252</v>
      </c>
      <c r="B783" s="6" t="str">
        <f t="shared" si="12"/>
        <v>HughesStorage</v>
      </c>
      <c r="C783" s="6" t="s">
        <v>1010</v>
      </c>
      <c r="D783" s="6" t="s">
        <v>252</v>
      </c>
      <c r="E783" s="6"/>
      <c r="F783" s="6"/>
      <c r="G783" s="6">
        <v>320</v>
      </c>
      <c r="H783" s="6">
        <v>1980</v>
      </c>
      <c r="I783" s="6">
        <v>3</v>
      </c>
      <c r="J783" s="6" t="s">
        <v>4541</v>
      </c>
      <c r="K783" s="6">
        <v>9</v>
      </c>
      <c r="L783" s="6" t="s">
        <v>4575</v>
      </c>
      <c r="M783" s="6">
        <v>2</v>
      </c>
      <c r="N783" s="6" t="s">
        <v>4543</v>
      </c>
      <c r="O783" s="6" t="s">
        <v>4656</v>
      </c>
      <c r="P783" s="6" t="s">
        <v>4549</v>
      </c>
      <c r="Q783" s="6" t="s">
        <v>4549</v>
      </c>
      <c r="R783" s="6" t="s">
        <v>4549</v>
      </c>
      <c r="S783" s="6" t="s">
        <v>4549</v>
      </c>
      <c r="T783" s="6"/>
      <c r="U783" s="6"/>
      <c r="V783" s="6"/>
      <c r="W783" s="6"/>
      <c r="X783" s="6"/>
      <c r="Y783" s="6"/>
      <c r="Z783" s="6"/>
      <c r="AA783" s="6"/>
      <c r="AB783" s="6" t="s">
        <v>4549</v>
      </c>
    </row>
    <row r="784" spans="1:28">
      <c r="A784" s="6">
        <v>253</v>
      </c>
      <c r="B784" s="6" t="str">
        <f t="shared" si="12"/>
        <v>Huslia</v>
      </c>
      <c r="C784" s="6" t="s">
        <v>1033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 t="s">
        <v>5149</v>
      </c>
      <c r="P784" s="6" t="s">
        <v>4549</v>
      </c>
      <c r="Q784" s="6" t="s">
        <v>4549</v>
      </c>
      <c r="R784" s="6" t="s">
        <v>4549</v>
      </c>
      <c r="S784" s="6" t="s">
        <v>4549</v>
      </c>
      <c r="T784" s="6"/>
      <c r="U784" s="6"/>
      <c r="V784" s="6"/>
      <c r="W784" s="6"/>
      <c r="X784" s="6"/>
      <c r="Y784" s="6"/>
      <c r="Z784" s="6"/>
      <c r="AA784" s="6"/>
      <c r="AB784" s="6" t="s">
        <v>4549</v>
      </c>
    </row>
    <row r="785" spans="1:28">
      <c r="A785" s="6">
        <v>253</v>
      </c>
      <c r="B785" s="6" t="str">
        <f t="shared" si="12"/>
        <v>Huslia</v>
      </c>
      <c r="C785" s="6" t="s">
        <v>1033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 t="s">
        <v>5150</v>
      </c>
      <c r="P785" s="6" t="s">
        <v>4549</v>
      </c>
      <c r="Q785" s="6" t="s">
        <v>4549</v>
      </c>
      <c r="R785" s="6" t="s">
        <v>4549</v>
      </c>
      <c r="S785" s="6" t="s">
        <v>4549</v>
      </c>
      <c r="T785" s="6"/>
      <c r="U785" s="6"/>
      <c r="V785" s="6"/>
      <c r="W785" s="6"/>
      <c r="X785" s="6"/>
      <c r="Y785" s="6"/>
      <c r="Z785" s="6"/>
      <c r="AA785" s="6"/>
      <c r="AB785" s="6" t="s">
        <v>4549</v>
      </c>
    </row>
    <row r="786" spans="1:28">
      <c r="A786" s="6">
        <v>253</v>
      </c>
      <c r="B786" s="6" t="str">
        <f t="shared" si="12"/>
        <v>HusliaAIRPORT ELECTRICAL</v>
      </c>
      <c r="C786" s="6" t="s">
        <v>1033</v>
      </c>
      <c r="D786" s="6" t="s">
        <v>2575</v>
      </c>
      <c r="E786" s="6"/>
      <c r="F786" s="6"/>
      <c r="G786" s="6">
        <v>96</v>
      </c>
      <c r="H786" s="6">
        <v>1993</v>
      </c>
      <c r="I786" s="6">
        <v>8</v>
      </c>
      <c r="J786" s="6" t="s">
        <v>4555</v>
      </c>
      <c r="K786" s="6">
        <v>31</v>
      </c>
      <c r="L786" s="6" t="s">
        <v>4592</v>
      </c>
      <c r="M786" s="6">
        <v>2</v>
      </c>
      <c r="N786" s="6" t="s">
        <v>4543</v>
      </c>
      <c r="O786" s="6" t="s">
        <v>4585</v>
      </c>
      <c r="P786" s="6" t="s">
        <v>4549</v>
      </c>
      <c r="Q786" s="6" t="s">
        <v>4549</v>
      </c>
      <c r="R786" s="6" t="s">
        <v>4549</v>
      </c>
      <c r="S786" s="6" t="s">
        <v>4549</v>
      </c>
      <c r="T786" s="6"/>
      <c r="U786" s="6"/>
      <c r="V786" s="6"/>
      <c r="W786" s="6"/>
      <c r="X786" s="6"/>
      <c r="Y786" s="6"/>
      <c r="Z786" s="6"/>
      <c r="AA786" s="6"/>
      <c r="AB786" s="6" t="s">
        <v>4549</v>
      </c>
    </row>
    <row r="787" spans="1:28">
      <c r="A787" s="6">
        <v>253</v>
      </c>
      <c r="B787" s="6" t="str">
        <f t="shared" si="12"/>
        <v>HusliaAPT EQUIP BLDG</v>
      </c>
      <c r="C787" s="6" t="s">
        <v>1033</v>
      </c>
      <c r="D787" s="6" t="s">
        <v>2061</v>
      </c>
      <c r="E787" s="6"/>
      <c r="F787" s="6"/>
      <c r="G787" s="6">
        <v>1040</v>
      </c>
      <c r="H787" s="6">
        <v>1990</v>
      </c>
      <c r="I787" s="6">
        <v>2</v>
      </c>
      <c r="J787" s="6" t="s">
        <v>4582</v>
      </c>
      <c r="K787" s="6">
        <v>8</v>
      </c>
      <c r="L787" s="6" t="s">
        <v>4583</v>
      </c>
      <c r="M787" s="6">
        <v>2</v>
      </c>
      <c r="N787" s="6" t="s">
        <v>4543</v>
      </c>
      <c r="O787" s="6" t="s">
        <v>4585</v>
      </c>
      <c r="P787" s="6" t="s">
        <v>4549</v>
      </c>
      <c r="Q787" s="6" t="s">
        <v>4549</v>
      </c>
      <c r="R787" s="6" t="s">
        <v>4549</v>
      </c>
      <c r="S787" s="6" t="s">
        <v>4549</v>
      </c>
      <c r="T787" s="6"/>
      <c r="U787" s="6"/>
      <c r="V787" s="6"/>
      <c r="W787" s="6"/>
      <c r="X787" s="6"/>
      <c r="Y787" s="6"/>
      <c r="Z787" s="6"/>
      <c r="AA787" s="6"/>
      <c r="AB787" s="6" t="s">
        <v>4549</v>
      </c>
    </row>
    <row r="788" spans="1:28">
      <c r="A788" s="6">
        <v>253</v>
      </c>
      <c r="B788" s="6" t="str">
        <f t="shared" si="12"/>
        <v>HusliaElementary School</v>
      </c>
      <c r="C788" s="6" t="s">
        <v>1033</v>
      </c>
      <c r="D788" s="6" t="s">
        <v>89</v>
      </c>
      <c r="E788" s="6"/>
      <c r="F788" s="6"/>
      <c r="G788" s="6">
        <v>4410</v>
      </c>
      <c r="H788" s="6">
        <v>1960</v>
      </c>
      <c r="I788" s="6">
        <v>3</v>
      </c>
      <c r="J788" s="6" t="s">
        <v>4541</v>
      </c>
      <c r="K788" s="6">
        <v>9</v>
      </c>
      <c r="L788" s="6" t="s">
        <v>4575</v>
      </c>
      <c r="M788" s="6">
        <v>2</v>
      </c>
      <c r="N788" s="6" t="s">
        <v>4543</v>
      </c>
      <c r="O788" s="6" t="s">
        <v>4656</v>
      </c>
      <c r="P788" s="6" t="s">
        <v>4549</v>
      </c>
      <c r="Q788" s="6" t="s">
        <v>4549</v>
      </c>
      <c r="R788" s="6" t="s">
        <v>4549</v>
      </c>
      <c r="S788" s="6" t="s">
        <v>4549</v>
      </c>
      <c r="T788" s="6"/>
      <c r="U788" s="6"/>
      <c r="V788" s="6"/>
      <c r="W788" s="6"/>
      <c r="X788" s="6"/>
      <c r="Y788" s="6"/>
      <c r="Z788" s="6"/>
      <c r="AA788" s="6"/>
      <c r="AB788" s="6" t="s">
        <v>4549</v>
      </c>
    </row>
    <row r="789" spans="1:28">
      <c r="A789" s="6">
        <v>253</v>
      </c>
      <c r="B789" s="6" t="str">
        <f t="shared" si="12"/>
        <v>HusliaGood Shepherd Mission</v>
      </c>
      <c r="C789" s="6" t="s">
        <v>1033</v>
      </c>
      <c r="D789" s="6" t="s">
        <v>5151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 t="s">
        <v>653</v>
      </c>
      <c r="P789" s="6" t="s">
        <v>4549</v>
      </c>
      <c r="Q789" s="6" t="s">
        <v>4549</v>
      </c>
      <c r="R789" s="6" t="s">
        <v>4549</v>
      </c>
      <c r="S789" s="6" t="s">
        <v>4549</v>
      </c>
      <c r="T789" s="6"/>
      <c r="U789" s="6"/>
      <c r="V789" s="6"/>
      <c r="W789" s="6"/>
      <c r="X789" s="6"/>
      <c r="Y789" s="6"/>
      <c r="Z789" s="6"/>
      <c r="AA789" s="6"/>
      <c r="AB789" s="6" t="s">
        <v>4549</v>
      </c>
    </row>
    <row r="790" spans="1:28">
      <c r="A790" s="6">
        <v>253</v>
      </c>
      <c r="B790" s="6" t="str">
        <f t="shared" si="12"/>
        <v>HusliaJimmy Huntington School</v>
      </c>
      <c r="C790" s="6" t="s">
        <v>1033</v>
      </c>
      <c r="D790" s="6" t="s">
        <v>3655</v>
      </c>
      <c r="E790" s="6"/>
      <c r="F790" s="6"/>
      <c r="G790" s="6">
        <v>11346</v>
      </c>
      <c r="H790" s="6">
        <v>1984</v>
      </c>
      <c r="I790" s="6">
        <v>3</v>
      </c>
      <c r="J790" s="6" t="s">
        <v>4541</v>
      </c>
      <c r="K790" s="6">
        <v>9</v>
      </c>
      <c r="L790" s="6" t="s">
        <v>4575</v>
      </c>
      <c r="M790" s="6">
        <v>2</v>
      </c>
      <c r="N790" s="6" t="s">
        <v>4543</v>
      </c>
      <c r="O790" s="6" t="s">
        <v>4656</v>
      </c>
      <c r="P790" s="6" t="s">
        <v>4549</v>
      </c>
      <c r="Q790" s="6" t="s">
        <v>4549</v>
      </c>
      <c r="R790" s="6" t="s">
        <v>4549</v>
      </c>
      <c r="S790" s="6" t="s">
        <v>4549</v>
      </c>
      <c r="T790" s="6"/>
      <c r="U790" s="6"/>
      <c r="V790" s="6"/>
      <c r="W790" s="6"/>
      <c r="X790" s="6"/>
      <c r="Y790" s="6"/>
      <c r="Z790" s="6"/>
      <c r="AA790" s="6"/>
      <c r="AB790" s="6" t="s">
        <v>4549</v>
      </c>
    </row>
    <row r="791" spans="1:28">
      <c r="A791" s="6">
        <v>253</v>
      </c>
      <c r="B791" s="6" t="str">
        <f t="shared" si="12"/>
        <v>HusliaPost Office</v>
      </c>
      <c r="C791" s="6" t="s">
        <v>1033</v>
      </c>
      <c r="D791" s="6" t="s">
        <v>37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 t="s">
        <v>653</v>
      </c>
      <c r="P791" s="6" t="s">
        <v>4549</v>
      </c>
      <c r="Q791" s="6" t="s">
        <v>4549</v>
      </c>
      <c r="R791" s="6" t="s">
        <v>4549</v>
      </c>
      <c r="S791" s="6" t="s">
        <v>4549</v>
      </c>
      <c r="T791" s="6"/>
      <c r="U791" s="6"/>
      <c r="V791" s="6"/>
      <c r="W791" s="6"/>
      <c r="X791" s="6"/>
      <c r="Y791" s="6"/>
      <c r="Z791" s="6"/>
      <c r="AA791" s="6"/>
      <c r="AB791" s="6" t="s">
        <v>4549</v>
      </c>
    </row>
    <row r="792" spans="1:28">
      <c r="A792" s="6">
        <v>253</v>
      </c>
      <c r="B792" s="6" t="str">
        <f t="shared" si="12"/>
        <v>HusliaPowerhouse</v>
      </c>
      <c r="C792" s="6" t="s">
        <v>1033</v>
      </c>
      <c r="D792" s="6" t="s">
        <v>1274</v>
      </c>
      <c r="E792" s="6"/>
      <c r="F792" s="6"/>
      <c r="G792" s="6">
        <v>480</v>
      </c>
      <c r="H792" s="6">
        <v>1979</v>
      </c>
      <c r="I792" s="6">
        <v>3</v>
      </c>
      <c r="J792" s="6" t="s">
        <v>4541</v>
      </c>
      <c r="K792" s="6">
        <v>9</v>
      </c>
      <c r="L792" s="6" t="s">
        <v>4575</v>
      </c>
      <c r="M792" s="6">
        <v>2</v>
      </c>
      <c r="N792" s="6" t="s">
        <v>4543</v>
      </c>
      <c r="O792" s="6" t="s">
        <v>4656</v>
      </c>
      <c r="P792" s="6" t="s">
        <v>4549</v>
      </c>
      <c r="Q792" s="6" t="s">
        <v>4549</v>
      </c>
      <c r="R792" s="6" t="s">
        <v>4549</v>
      </c>
      <c r="S792" s="6" t="s">
        <v>4549</v>
      </c>
      <c r="T792" s="6"/>
      <c r="U792" s="6"/>
      <c r="V792" s="6"/>
      <c r="W792" s="6"/>
      <c r="X792" s="6"/>
      <c r="Y792" s="6"/>
      <c r="Z792" s="6"/>
      <c r="AA792" s="6"/>
      <c r="AB792" s="6" t="s">
        <v>4549</v>
      </c>
    </row>
    <row r="793" spans="1:28">
      <c r="A793" s="6">
        <v>253</v>
      </c>
      <c r="B793" s="6" t="str">
        <f t="shared" si="12"/>
        <v>HusliaSt. Francis Church</v>
      </c>
      <c r="C793" s="6" t="s">
        <v>1033</v>
      </c>
      <c r="D793" s="6" t="s">
        <v>1028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 t="s">
        <v>653</v>
      </c>
      <c r="P793" s="6" t="s">
        <v>4549</v>
      </c>
      <c r="Q793" s="6" t="s">
        <v>4549</v>
      </c>
      <c r="R793" s="6" t="s">
        <v>4549</v>
      </c>
      <c r="S793" s="6" t="s">
        <v>4549</v>
      </c>
      <c r="T793" s="6"/>
      <c r="U793" s="6"/>
      <c r="V793" s="6"/>
      <c r="W793" s="6"/>
      <c r="X793" s="6"/>
      <c r="Y793" s="6"/>
      <c r="Z793" s="6"/>
      <c r="AA793" s="6"/>
      <c r="AB793" s="6" t="s">
        <v>4549</v>
      </c>
    </row>
    <row r="794" spans="1:28">
      <c r="A794" s="6">
        <v>253</v>
      </c>
      <c r="B794" s="6" t="str">
        <f t="shared" si="12"/>
        <v>HusliaStorage #1</v>
      </c>
      <c r="C794" s="6" t="s">
        <v>1033</v>
      </c>
      <c r="D794" s="6" t="s">
        <v>5152</v>
      </c>
      <c r="E794" s="6"/>
      <c r="F794" s="6"/>
      <c r="G794" s="6">
        <v>320</v>
      </c>
      <c r="H794" s="6">
        <v>1979</v>
      </c>
      <c r="I794" s="6">
        <v>3</v>
      </c>
      <c r="J794" s="6" t="s">
        <v>4541</v>
      </c>
      <c r="K794" s="6">
        <v>9</v>
      </c>
      <c r="L794" s="6" t="s">
        <v>4575</v>
      </c>
      <c r="M794" s="6">
        <v>2</v>
      </c>
      <c r="N794" s="6" t="s">
        <v>4543</v>
      </c>
      <c r="O794" s="6" t="s">
        <v>4656</v>
      </c>
      <c r="P794" s="6" t="s">
        <v>4549</v>
      </c>
      <c r="Q794" s="6" t="s">
        <v>4549</v>
      </c>
      <c r="R794" s="6" t="s">
        <v>4549</v>
      </c>
      <c r="S794" s="6" t="s">
        <v>4549</v>
      </c>
      <c r="T794" s="6"/>
      <c r="U794" s="6"/>
      <c r="V794" s="6"/>
      <c r="W794" s="6"/>
      <c r="X794" s="6"/>
      <c r="Y794" s="6"/>
      <c r="Z794" s="6"/>
      <c r="AA794" s="6"/>
      <c r="AB794" s="6" t="s">
        <v>4549</v>
      </c>
    </row>
    <row r="795" spans="1:28">
      <c r="A795" s="6">
        <v>253</v>
      </c>
      <c r="B795" s="6" t="str">
        <f t="shared" si="12"/>
        <v>HusliaStorage #2</v>
      </c>
      <c r="C795" s="6" t="s">
        <v>1033</v>
      </c>
      <c r="D795" s="6" t="s">
        <v>5153</v>
      </c>
      <c r="E795" s="6"/>
      <c r="F795" s="6"/>
      <c r="G795" s="6">
        <v>320</v>
      </c>
      <c r="H795" s="6">
        <v>1979</v>
      </c>
      <c r="I795" s="6">
        <v>3</v>
      </c>
      <c r="J795" s="6" t="s">
        <v>4541</v>
      </c>
      <c r="K795" s="6">
        <v>9</v>
      </c>
      <c r="L795" s="6" t="s">
        <v>4575</v>
      </c>
      <c r="M795" s="6">
        <v>2</v>
      </c>
      <c r="N795" s="6" t="s">
        <v>4543</v>
      </c>
      <c r="O795" s="6" t="s">
        <v>4656</v>
      </c>
      <c r="P795" s="6" t="s">
        <v>4549</v>
      </c>
      <c r="Q795" s="6" t="s">
        <v>4549</v>
      </c>
      <c r="R795" s="6" t="s">
        <v>4549</v>
      </c>
      <c r="S795" s="6" t="s">
        <v>4549</v>
      </c>
      <c r="T795" s="6"/>
      <c r="U795" s="6"/>
      <c r="V795" s="6"/>
      <c r="W795" s="6"/>
      <c r="X795" s="6"/>
      <c r="Y795" s="6"/>
      <c r="Z795" s="6"/>
      <c r="AA795" s="6"/>
      <c r="AB795" s="6" t="s">
        <v>4549</v>
      </c>
    </row>
    <row r="796" spans="1:28">
      <c r="A796" s="6">
        <v>253</v>
      </c>
      <c r="B796" s="6" t="str">
        <f t="shared" si="12"/>
        <v>HusliaStorage Shop</v>
      </c>
      <c r="C796" s="6" t="s">
        <v>1033</v>
      </c>
      <c r="D796" s="6" t="s">
        <v>1029</v>
      </c>
      <c r="E796" s="6"/>
      <c r="F796" s="6"/>
      <c r="G796" s="6">
        <v>768</v>
      </c>
      <c r="H796" s="6">
        <v>1979</v>
      </c>
      <c r="I796" s="6">
        <v>3</v>
      </c>
      <c r="J796" s="6" t="s">
        <v>4541</v>
      </c>
      <c r="K796" s="6">
        <v>9</v>
      </c>
      <c r="L796" s="6" t="s">
        <v>4575</v>
      </c>
      <c r="M796" s="6">
        <v>2</v>
      </c>
      <c r="N796" s="6" t="s">
        <v>4543</v>
      </c>
      <c r="O796" s="6" t="s">
        <v>4656</v>
      </c>
      <c r="P796" s="6" t="s">
        <v>4549</v>
      </c>
      <c r="Q796" s="6" t="s">
        <v>4549</v>
      </c>
      <c r="R796" s="6" t="s">
        <v>4549</v>
      </c>
      <c r="S796" s="6" t="s">
        <v>4549</v>
      </c>
      <c r="T796" s="6"/>
      <c r="U796" s="6"/>
      <c r="V796" s="6"/>
      <c r="W796" s="6"/>
      <c r="X796" s="6"/>
      <c r="Y796" s="6"/>
      <c r="Z796" s="6"/>
      <c r="AA796" s="6"/>
      <c r="AB796" s="6" t="s">
        <v>4549</v>
      </c>
    </row>
    <row r="797" spans="1:28">
      <c r="A797" s="6">
        <v>254</v>
      </c>
      <c r="B797" s="6" t="str">
        <f t="shared" si="12"/>
        <v>HydaburgCity Office Building</v>
      </c>
      <c r="C797" s="6" t="s">
        <v>2738</v>
      </c>
      <c r="D797" s="6" t="s">
        <v>1582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 t="s">
        <v>4549</v>
      </c>
      <c r="Q797" s="6" t="s">
        <v>4549</v>
      </c>
      <c r="R797" s="6" t="s">
        <v>4549</v>
      </c>
      <c r="S797" s="6" t="s">
        <v>4549</v>
      </c>
      <c r="T797" s="6"/>
      <c r="U797" s="6"/>
      <c r="V797" s="6"/>
      <c r="W797" s="6"/>
      <c r="X797" s="6"/>
      <c r="Y797" s="6"/>
      <c r="Z797" s="6"/>
      <c r="AA797" s="6"/>
      <c r="AB797" s="6" t="s">
        <v>4549</v>
      </c>
    </row>
    <row r="798" spans="1:28">
      <c r="A798" s="6">
        <v>254</v>
      </c>
      <c r="B798" s="6" t="str">
        <f t="shared" si="12"/>
        <v>HydaburgHaida Corporation Office</v>
      </c>
      <c r="C798" s="6" t="s">
        <v>2738</v>
      </c>
      <c r="D798" s="6" t="s">
        <v>3068</v>
      </c>
      <c r="E798" s="6"/>
      <c r="F798" s="6">
        <v>2</v>
      </c>
      <c r="G798" s="6"/>
      <c r="H798" s="6">
        <v>1996</v>
      </c>
      <c r="I798" s="6"/>
      <c r="J798" s="6"/>
      <c r="K798" s="6"/>
      <c r="L798" s="6"/>
      <c r="M798" s="6"/>
      <c r="N798" s="6"/>
      <c r="O798" s="6"/>
      <c r="P798" s="6" t="s">
        <v>4549</v>
      </c>
      <c r="Q798" s="6" t="s">
        <v>4549</v>
      </c>
      <c r="R798" s="6" t="s">
        <v>4549</v>
      </c>
      <c r="S798" s="6" t="s">
        <v>4549</v>
      </c>
      <c r="T798" s="6"/>
      <c r="U798" s="6"/>
      <c r="V798" s="6"/>
      <c r="W798" s="6"/>
      <c r="X798" s="6"/>
      <c r="Y798" s="6"/>
      <c r="Z798" s="6"/>
      <c r="AA798" s="6"/>
      <c r="AB798" s="6" t="s">
        <v>4549</v>
      </c>
    </row>
    <row r="799" spans="1:28">
      <c r="A799" s="6">
        <v>254</v>
      </c>
      <c r="B799" s="6" t="str">
        <f t="shared" si="12"/>
        <v>HydaburgHydaburg Cooperative Association</v>
      </c>
      <c r="C799" s="6" t="s">
        <v>2738</v>
      </c>
      <c r="D799" s="6" t="s">
        <v>2739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 t="s">
        <v>4549</v>
      </c>
      <c r="Q799" s="6" t="s">
        <v>4549</v>
      </c>
      <c r="R799" s="6" t="s">
        <v>4549</v>
      </c>
      <c r="S799" s="6" t="s">
        <v>4549</v>
      </c>
      <c r="T799" s="6"/>
      <c r="U799" s="6"/>
      <c r="V799" s="6"/>
      <c r="W799" s="6"/>
      <c r="X799" s="6"/>
      <c r="Y799" s="6"/>
      <c r="Z799" s="6"/>
      <c r="AA799" s="6"/>
      <c r="AB799" s="6" t="s">
        <v>4549</v>
      </c>
    </row>
    <row r="800" spans="1:28">
      <c r="A800" s="6">
        <v>254</v>
      </c>
      <c r="B800" s="6" t="str">
        <f t="shared" si="12"/>
        <v>HydaburgHydaburg Health Center</v>
      </c>
      <c r="C800" s="6" t="s">
        <v>2738</v>
      </c>
      <c r="D800" s="6" t="s">
        <v>3257</v>
      </c>
      <c r="E800" s="6" t="s">
        <v>5154</v>
      </c>
      <c r="F800" s="6"/>
      <c r="G800" s="6"/>
      <c r="H800" s="6">
        <v>2011</v>
      </c>
      <c r="I800" s="6">
        <v>4</v>
      </c>
      <c r="J800" s="6" t="s">
        <v>4615</v>
      </c>
      <c r="K800" s="6">
        <v>17</v>
      </c>
      <c r="L800" s="6" t="s">
        <v>4644</v>
      </c>
      <c r="M800" s="6">
        <v>2</v>
      </c>
      <c r="N800" s="6" t="s">
        <v>4543</v>
      </c>
      <c r="O800" s="6" t="s">
        <v>5155</v>
      </c>
      <c r="P800" s="6" t="s">
        <v>4549</v>
      </c>
      <c r="Q800" s="6" t="s">
        <v>4549</v>
      </c>
      <c r="R800" s="6" t="s">
        <v>4549</v>
      </c>
      <c r="S800" s="6" t="s">
        <v>4549</v>
      </c>
      <c r="T800" s="6"/>
      <c r="U800" s="6"/>
      <c r="V800" s="6"/>
      <c r="W800" s="6"/>
      <c r="X800" s="6"/>
      <c r="Y800" s="6"/>
      <c r="Z800" s="6"/>
      <c r="AA800" s="6"/>
      <c r="AB800" s="6" t="s">
        <v>4549</v>
      </c>
    </row>
    <row r="801" spans="1:28">
      <c r="A801" s="6">
        <v>255</v>
      </c>
      <c r="B801" s="6" t="str">
        <f t="shared" si="12"/>
        <v>Hyder</v>
      </c>
      <c r="C801" s="6" t="s">
        <v>4479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 t="s">
        <v>4549</v>
      </c>
      <c r="Q801" s="6" t="s">
        <v>4549</v>
      </c>
      <c r="R801" s="6" t="s">
        <v>4549</v>
      </c>
      <c r="S801" s="6" t="s">
        <v>4549</v>
      </c>
      <c r="T801" s="6"/>
      <c r="U801" s="6"/>
      <c r="V801" s="6"/>
      <c r="W801" s="6"/>
      <c r="X801" s="6"/>
      <c r="Y801" s="6"/>
      <c r="Z801" s="6"/>
      <c r="AA801" s="6"/>
      <c r="AB801" s="6" t="s">
        <v>4549</v>
      </c>
    </row>
    <row r="802" spans="1:28">
      <c r="A802" s="6">
        <v>255</v>
      </c>
      <c r="B802" s="6" t="str">
        <f t="shared" si="12"/>
        <v>HyderShop/Warehouse</v>
      </c>
      <c r="C802" s="6" t="s">
        <v>4479</v>
      </c>
      <c r="D802" s="6" t="s">
        <v>5156</v>
      </c>
      <c r="E802" s="6"/>
      <c r="F802" s="6"/>
      <c r="G802" s="6">
        <v>1900</v>
      </c>
      <c r="H802" s="6"/>
      <c r="I802" s="6">
        <v>3</v>
      </c>
      <c r="J802" s="6" t="s">
        <v>4541</v>
      </c>
      <c r="K802" s="6">
        <v>11</v>
      </c>
      <c r="L802" s="6" t="s">
        <v>4542</v>
      </c>
      <c r="M802" s="6">
        <v>2</v>
      </c>
      <c r="N802" s="6" t="s">
        <v>4543</v>
      </c>
      <c r="O802" s="6" t="s">
        <v>5118</v>
      </c>
      <c r="P802" s="6" t="s">
        <v>4549</v>
      </c>
      <c r="Q802" s="6" t="s">
        <v>4549</v>
      </c>
      <c r="R802" s="6" t="s">
        <v>4549</v>
      </c>
      <c r="S802" s="6" t="s">
        <v>4549</v>
      </c>
      <c r="T802" s="6"/>
      <c r="U802" s="6"/>
      <c r="V802" s="6"/>
      <c r="W802" s="6"/>
      <c r="X802" s="6"/>
      <c r="Y802" s="6"/>
      <c r="Z802" s="6"/>
      <c r="AA802" s="6"/>
      <c r="AB802" s="6" t="s">
        <v>4549</v>
      </c>
    </row>
    <row r="803" spans="1:28">
      <c r="A803">
        <v>256</v>
      </c>
      <c r="B803" s="6" t="str">
        <f t="shared" si="12"/>
        <v>IgiugigOld Village Health Clinic</v>
      </c>
      <c r="C803" t="s">
        <v>1390</v>
      </c>
      <c r="D803" t="s">
        <v>1381</v>
      </c>
      <c r="E803" t="s">
        <v>5157</v>
      </c>
      <c r="F803">
        <v>1</v>
      </c>
      <c r="G803">
        <v>1100</v>
      </c>
      <c r="H803">
        <v>1980</v>
      </c>
      <c r="I803">
        <v>4</v>
      </c>
      <c r="J803" t="s">
        <v>4615</v>
      </c>
      <c r="K803">
        <v>17</v>
      </c>
      <c r="L803" t="s">
        <v>4644</v>
      </c>
      <c r="M803">
        <v>2</v>
      </c>
      <c r="N803" t="s">
        <v>4543</v>
      </c>
      <c r="O803" t="s">
        <v>5158</v>
      </c>
      <c r="P803" s="6" t="s">
        <v>4549</v>
      </c>
      <c r="Q803" s="6" t="s">
        <v>4549</v>
      </c>
      <c r="R803" s="6" t="s">
        <v>4549</v>
      </c>
      <c r="S803" s="6" t="s">
        <v>4549</v>
      </c>
      <c r="V803">
        <v>86.5</v>
      </c>
      <c r="Y803" s="145"/>
      <c r="Z803">
        <v>5927</v>
      </c>
      <c r="AA803" s="145"/>
      <c r="AB803" s="6" t="s">
        <v>4549</v>
      </c>
    </row>
    <row r="804" spans="1:28">
      <c r="A804">
        <v>256</v>
      </c>
      <c r="B804" s="6" t="str">
        <f t="shared" si="12"/>
        <v>IgiugigNew Village Health Clinic</v>
      </c>
      <c r="C804" t="s">
        <v>1390</v>
      </c>
      <c r="D804" t="s">
        <v>1378</v>
      </c>
      <c r="E804" t="s">
        <v>5157</v>
      </c>
      <c r="F804">
        <v>1</v>
      </c>
      <c r="G804">
        <v>1500</v>
      </c>
      <c r="H804">
        <v>2011</v>
      </c>
      <c r="I804">
        <v>4</v>
      </c>
      <c r="J804" t="s">
        <v>4615</v>
      </c>
      <c r="K804">
        <v>17</v>
      </c>
      <c r="L804" t="s">
        <v>4644</v>
      </c>
      <c r="M804">
        <v>2</v>
      </c>
      <c r="N804" t="s">
        <v>4543</v>
      </c>
      <c r="O804" t="s">
        <v>5158</v>
      </c>
      <c r="P804" s="6" t="s">
        <v>4549</v>
      </c>
      <c r="Q804" s="6" t="s">
        <v>4549</v>
      </c>
      <c r="R804" s="6" t="s">
        <v>4549</v>
      </c>
      <c r="S804" s="6" t="s">
        <v>4549</v>
      </c>
      <c r="V804">
        <v>2500</v>
      </c>
      <c r="Y804" s="145"/>
      <c r="AA804" s="145"/>
      <c r="AB804" s="6" t="s">
        <v>4549</v>
      </c>
    </row>
    <row r="805" spans="1:28">
      <c r="A805">
        <v>256</v>
      </c>
      <c r="B805" s="6" t="str">
        <f t="shared" si="12"/>
        <v>IgiugigWasheteria/Pumphouse</v>
      </c>
      <c r="C805" t="s">
        <v>1390</v>
      </c>
      <c r="D805" t="s">
        <v>1389</v>
      </c>
      <c r="E805" t="s">
        <v>5157</v>
      </c>
      <c r="F805">
        <v>1</v>
      </c>
      <c r="G805">
        <v>1400</v>
      </c>
      <c r="H805">
        <v>1970</v>
      </c>
      <c r="I805">
        <v>8</v>
      </c>
      <c r="J805" t="s">
        <v>4555</v>
      </c>
      <c r="K805">
        <v>31</v>
      </c>
      <c r="L805" t="s">
        <v>4592</v>
      </c>
      <c r="M805">
        <v>2</v>
      </c>
      <c r="N805" t="s">
        <v>4543</v>
      </c>
      <c r="O805" t="s">
        <v>5158</v>
      </c>
      <c r="P805" s="6" t="s">
        <v>4549</v>
      </c>
      <c r="Q805" s="6" t="s">
        <v>4549</v>
      </c>
      <c r="R805" s="6" t="s">
        <v>4549</v>
      </c>
      <c r="S805" s="6" t="s">
        <v>4549</v>
      </c>
      <c r="V805">
        <v>668.6</v>
      </c>
      <c r="Y805" s="145"/>
      <c r="Z805">
        <v>22177</v>
      </c>
      <c r="AA805" s="145"/>
      <c r="AB805" s="6" t="s">
        <v>4549</v>
      </c>
    </row>
    <row r="806" spans="1:28">
      <c r="A806">
        <v>256</v>
      </c>
      <c r="B806" s="6" t="str">
        <f t="shared" si="12"/>
        <v>IgiugigVillage Council Multipurpose Building</v>
      </c>
      <c r="C806" t="s">
        <v>1390</v>
      </c>
      <c r="D806" t="s">
        <v>2483</v>
      </c>
      <c r="E806" t="s">
        <v>5157</v>
      </c>
      <c r="G806">
        <v>2130</v>
      </c>
      <c r="H806">
        <v>1970</v>
      </c>
      <c r="I806">
        <v>9</v>
      </c>
      <c r="J806" t="s">
        <v>1500</v>
      </c>
      <c r="K806">
        <v>34</v>
      </c>
      <c r="L806" t="s">
        <v>4551</v>
      </c>
      <c r="M806">
        <v>2</v>
      </c>
      <c r="N806" t="s">
        <v>4543</v>
      </c>
      <c r="O806" t="s">
        <v>5158</v>
      </c>
      <c r="P806" s="6" t="s">
        <v>4549</v>
      </c>
      <c r="Q806" s="6" t="s">
        <v>4549</v>
      </c>
      <c r="R806" s="6" t="s">
        <v>4549</v>
      </c>
      <c r="S806" s="6" t="s">
        <v>4549</v>
      </c>
      <c r="V806">
        <v>656.2</v>
      </c>
      <c r="Y806" s="145"/>
      <c r="Z806">
        <v>6654</v>
      </c>
      <c r="AA806" s="145"/>
      <c r="AB806" s="6" t="s">
        <v>4549</v>
      </c>
    </row>
    <row r="807" spans="1:28">
      <c r="A807">
        <v>256</v>
      </c>
      <c r="B807" s="6" t="str">
        <f t="shared" si="12"/>
        <v>IgiugigAirport/Tourism Support Facility</v>
      </c>
      <c r="C807" t="s">
        <v>1390</v>
      </c>
      <c r="D807" t="s">
        <v>2740</v>
      </c>
      <c r="E807" t="s">
        <v>5157</v>
      </c>
      <c r="H807">
        <v>1998</v>
      </c>
      <c r="I807">
        <v>8</v>
      </c>
      <c r="J807" t="s">
        <v>4555</v>
      </c>
      <c r="K807">
        <v>31</v>
      </c>
      <c r="L807" t="s">
        <v>4592</v>
      </c>
      <c r="M807">
        <v>3</v>
      </c>
      <c r="N807" t="s">
        <v>4570</v>
      </c>
      <c r="O807" t="s">
        <v>5158</v>
      </c>
      <c r="P807" s="6" t="s">
        <v>4549</v>
      </c>
      <c r="Q807" s="6" t="s">
        <v>4549</v>
      </c>
      <c r="R807" s="6" t="s">
        <v>4549</v>
      </c>
      <c r="S807" s="6" t="s">
        <v>4549</v>
      </c>
      <c r="V807">
        <v>1684.8</v>
      </c>
      <c r="Y807" s="145"/>
      <c r="Z807">
        <v>20382</v>
      </c>
      <c r="AA807" s="145"/>
      <c r="AB807" s="6" t="s">
        <v>4549</v>
      </c>
    </row>
    <row r="808" spans="1:28">
      <c r="A808" s="6">
        <v>256</v>
      </c>
      <c r="B808" s="6" t="str">
        <f t="shared" si="12"/>
        <v>IgiugigSre Building</v>
      </c>
      <c r="C808" s="6" t="s">
        <v>1390</v>
      </c>
      <c r="D808" s="6" t="s">
        <v>82</v>
      </c>
      <c r="E808" s="6"/>
      <c r="F808" s="6"/>
      <c r="G808" s="6">
        <v>1104</v>
      </c>
      <c r="H808" s="6">
        <v>1994</v>
      </c>
      <c r="I808" s="6">
        <v>2</v>
      </c>
      <c r="J808" s="6" t="s">
        <v>4582</v>
      </c>
      <c r="K808" s="6">
        <v>8</v>
      </c>
      <c r="L808" s="6" t="s">
        <v>4583</v>
      </c>
      <c r="M808" s="6">
        <v>2</v>
      </c>
      <c r="N808" s="6" t="s">
        <v>4543</v>
      </c>
      <c r="O808" s="6" t="s">
        <v>4585</v>
      </c>
      <c r="P808" s="6" t="s">
        <v>4549</v>
      </c>
      <c r="Q808" s="6" t="s">
        <v>4549</v>
      </c>
      <c r="R808" s="6" t="s">
        <v>4549</v>
      </c>
      <c r="S808" s="6" t="s">
        <v>4549</v>
      </c>
      <c r="T808" s="6"/>
      <c r="U808" s="6"/>
      <c r="V808" s="6"/>
      <c r="W808" s="6"/>
      <c r="X808" s="6"/>
      <c r="Y808" s="6"/>
      <c r="Z808" s="6"/>
      <c r="AA808" s="6"/>
      <c r="AB808" s="6" t="s">
        <v>4549</v>
      </c>
    </row>
    <row r="809" spans="1:28">
      <c r="A809" s="6">
        <v>257</v>
      </c>
      <c r="B809" s="6" t="str">
        <f t="shared" si="12"/>
        <v>IliamnaCouncil Office Building I</v>
      </c>
      <c r="C809" s="6" t="s">
        <v>1414</v>
      </c>
      <c r="D809" s="6" t="s">
        <v>3071</v>
      </c>
      <c r="E809" s="6"/>
      <c r="F809" s="6"/>
      <c r="G809" s="6">
        <v>1800</v>
      </c>
      <c r="H809" s="6">
        <v>1980</v>
      </c>
      <c r="I809" s="6">
        <v>6</v>
      </c>
      <c r="J809" s="6" t="s">
        <v>377</v>
      </c>
      <c r="K809" s="6">
        <v>36</v>
      </c>
      <c r="L809" s="6" t="s">
        <v>377</v>
      </c>
      <c r="M809" s="6">
        <v>3</v>
      </c>
      <c r="N809" s="6" t="s">
        <v>4570</v>
      </c>
      <c r="O809" s="6" t="s">
        <v>5159</v>
      </c>
      <c r="P809" s="6" t="s">
        <v>4549</v>
      </c>
      <c r="Q809" s="6" t="s">
        <v>4549</v>
      </c>
      <c r="R809" s="6" t="s">
        <v>4549</v>
      </c>
      <c r="S809" s="6" t="s">
        <v>4549</v>
      </c>
      <c r="T809" s="6"/>
      <c r="U809" s="6"/>
      <c r="V809" s="6" t="s">
        <v>4959</v>
      </c>
      <c r="W809" s="6"/>
      <c r="X809" s="6"/>
      <c r="Y809" s="6"/>
      <c r="Z809" s="6">
        <v>5200</v>
      </c>
      <c r="AA809" s="6"/>
      <c r="AB809" s="6" t="s">
        <v>4549</v>
      </c>
    </row>
    <row r="810" spans="1:28">
      <c r="A810" s="6">
        <v>257</v>
      </c>
      <c r="B810" s="6" t="str">
        <f t="shared" si="12"/>
        <v>IliamnaCouncil Office Building II</v>
      </c>
      <c r="C810" s="6" t="s">
        <v>1414</v>
      </c>
      <c r="D810" s="6" t="s">
        <v>5160</v>
      </c>
      <c r="E810" s="6"/>
      <c r="F810" s="6"/>
      <c r="G810" s="6">
        <v>1800</v>
      </c>
      <c r="H810" s="6">
        <v>1980</v>
      </c>
      <c r="I810" s="6">
        <v>6</v>
      </c>
      <c r="J810" s="6" t="s">
        <v>377</v>
      </c>
      <c r="K810" s="6">
        <v>36</v>
      </c>
      <c r="L810" s="6" t="s">
        <v>377</v>
      </c>
      <c r="M810" s="6">
        <v>3</v>
      </c>
      <c r="N810" s="6" t="s">
        <v>4570</v>
      </c>
      <c r="O810" s="6" t="s">
        <v>5159</v>
      </c>
      <c r="P810" s="6" t="s">
        <v>4549</v>
      </c>
      <c r="Q810" s="6" t="s">
        <v>4549</v>
      </c>
      <c r="R810" s="6" t="s">
        <v>4549</v>
      </c>
      <c r="S810" s="6" t="s">
        <v>4549</v>
      </c>
      <c r="T810" s="6"/>
      <c r="U810" s="6"/>
      <c r="V810" s="6" t="s">
        <v>4959</v>
      </c>
      <c r="W810" s="6"/>
      <c r="X810" s="6"/>
      <c r="Y810" s="6"/>
      <c r="Z810" s="6">
        <v>5200</v>
      </c>
      <c r="AA810" s="6"/>
      <c r="AB810" s="6" t="s">
        <v>4549</v>
      </c>
    </row>
    <row r="811" spans="1:28">
      <c r="A811" s="6">
        <v>257</v>
      </c>
      <c r="B811" s="6" t="str">
        <f t="shared" si="12"/>
        <v>IliamnaCouncil Office Building III</v>
      </c>
      <c r="C811" s="6" t="s">
        <v>1414</v>
      </c>
      <c r="D811" s="6" t="s">
        <v>3070</v>
      </c>
      <c r="E811" s="6"/>
      <c r="F811" s="6"/>
      <c r="G811" s="6">
        <v>2100</v>
      </c>
      <c r="H811" s="6">
        <v>1980</v>
      </c>
      <c r="I811" s="6">
        <v>6</v>
      </c>
      <c r="J811" s="6" t="s">
        <v>377</v>
      </c>
      <c r="K811" s="6">
        <v>36</v>
      </c>
      <c r="L811" s="6" t="s">
        <v>377</v>
      </c>
      <c r="M811" s="6">
        <v>3</v>
      </c>
      <c r="N811" s="6" t="s">
        <v>4570</v>
      </c>
      <c r="O811" s="6" t="s">
        <v>5159</v>
      </c>
      <c r="P811" s="6" t="s">
        <v>4549</v>
      </c>
      <c r="Q811" s="6" t="s">
        <v>4549</v>
      </c>
      <c r="R811" s="6" t="s">
        <v>4549</v>
      </c>
      <c r="S811" s="6" t="s">
        <v>4549</v>
      </c>
      <c r="T811" s="6"/>
      <c r="U811" s="6"/>
      <c r="V811" s="6" t="s">
        <v>5161</v>
      </c>
      <c r="W811" s="6"/>
      <c r="X811" s="6"/>
      <c r="Y811" s="6"/>
      <c r="Z811" s="6">
        <v>6100</v>
      </c>
      <c r="AA811" s="6"/>
      <c r="AB811" s="6" t="s">
        <v>4549</v>
      </c>
    </row>
    <row r="812" spans="1:28">
      <c r="A812" s="6">
        <v>257</v>
      </c>
      <c r="B812" s="6" t="str">
        <f t="shared" si="12"/>
        <v>IliamnaIliamna Baptist Church</v>
      </c>
      <c r="C812" s="6" t="s">
        <v>1414</v>
      </c>
      <c r="D812" s="6" t="s">
        <v>2484</v>
      </c>
      <c r="E812" s="6"/>
      <c r="F812" s="6"/>
      <c r="G812" s="6">
        <v>4000</v>
      </c>
      <c r="H812" s="6">
        <v>1979</v>
      </c>
      <c r="I812" s="6">
        <v>3</v>
      </c>
      <c r="J812" s="6" t="s">
        <v>4541</v>
      </c>
      <c r="K812" s="6">
        <v>12</v>
      </c>
      <c r="L812" s="6" t="s">
        <v>4586</v>
      </c>
      <c r="M812" s="6">
        <v>2</v>
      </c>
      <c r="N812" s="6" t="s">
        <v>4543</v>
      </c>
      <c r="O812" s="6" t="s">
        <v>5162</v>
      </c>
      <c r="P812" s="6" t="s">
        <v>4549</v>
      </c>
      <c r="Q812" s="6" t="s">
        <v>4549</v>
      </c>
      <c r="R812" s="6" t="s">
        <v>4549</v>
      </c>
      <c r="S812" s="6" t="s">
        <v>4549</v>
      </c>
      <c r="T812" s="6"/>
      <c r="U812" s="6"/>
      <c r="V812" s="6" t="s">
        <v>5080</v>
      </c>
      <c r="W812" s="6"/>
      <c r="X812" s="6"/>
      <c r="Y812" s="6"/>
      <c r="Z812" s="6">
        <v>3000</v>
      </c>
      <c r="AA812" s="6"/>
      <c r="AB812" s="6" t="s">
        <v>4549</v>
      </c>
    </row>
    <row r="813" spans="1:28">
      <c r="A813" s="6">
        <v>257</v>
      </c>
      <c r="B813" s="6" t="str">
        <f t="shared" si="12"/>
        <v>IliamnaIliamna Clinic</v>
      </c>
      <c r="C813" s="6" t="s">
        <v>1414</v>
      </c>
      <c r="D813" s="6" t="s">
        <v>3258</v>
      </c>
      <c r="E813" s="6"/>
      <c r="F813" s="6"/>
      <c r="G813" s="6">
        <v>900</v>
      </c>
      <c r="H813" s="6">
        <v>1970</v>
      </c>
      <c r="I813" s="6">
        <v>4</v>
      </c>
      <c r="J813" s="6" t="s">
        <v>4615</v>
      </c>
      <c r="K813" s="6">
        <v>17</v>
      </c>
      <c r="L813" s="6" t="s">
        <v>4644</v>
      </c>
      <c r="M813" s="6">
        <v>2</v>
      </c>
      <c r="N813" s="6" t="s">
        <v>4543</v>
      </c>
      <c r="O813" s="6" t="s">
        <v>5163</v>
      </c>
      <c r="P813" s="6" t="s">
        <v>4549</v>
      </c>
      <c r="Q813" s="6" t="s">
        <v>4549</v>
      </c>
      <c r="R813" s="6" t="s">
        <v>4549</v>
      </c>
      <c r="S813" s="6" t="s">
        <v>4549</v>
      </c>
      <c r="T813" s="6"/>
      <c r="U813" s="6"/>
      <c r="V813" s="6" t="s">
        <v>4720</v>
      </c>
      <c r="W813" s="6"/>
      <c r="X813" s="6"/>
      <c r="Y813" s="6"/>
      <c r="Z813" s="6">
        <v>14000</v>
      </c>
      <c r="AA813" s="6"/>
      <c r="AB813" s="6" t="s">
        <v>4549</v>
      </c>
    </row>
    <row r="814" spans="1:28">
      <c r="A814" s="6">
        <v>257</v>
      </c>
      <c r="B814" s="6" t="str">
        <f t="shared" si="12"/>
        <v>IliamnaIliamna Post Office</v>
      </c>
      <c r="C814" s="6" t="s">
        <v>1414</v>
      </c>
      <c r="D814" s="6" t="s">
        <v>2064</v>
      </c>
      <c r="E814" s="6"/>
      <c r="F814" s="6"/>
      <c r="G814" s="6">
        <v>3500</v>
      </c>
      <c r="H814" s="6">
        <v>1985</v>
      </c>
      <c r="I814" s="6">
        <v>8</v>
      </c>
      <c r="J814" s="6" t="s">
        <v>4555</v>
      </c>
      <c r="K814" s="6">
        <v>8</v>
      </c>
      <c r="L814" s="6" t="s">
        <v>4583</v>
      </c>
      <c r="M814" s="6">
        <v>2</v>
      </c>
      <c r="N814" s="6" t="s">
        <v>4543</v>
      </c>
      <c r="O814" s="6" t="s">
        <v>4713</v>
      </c>
      <c r="P814" s="6" t="s">
        <v>4549</v>
      </c>
      <c r="Q814" s="6" t="s">
        <v>4549</v>
      </c>
      <c r="R814" s="6" t="s">
        <v>4549</v>
      </c>
      <c r="S814" s="6" t="s">
        <v>4549</v>
      </c>
      <c r="T814" s="6"/>
      <c r="U814" s="6"/>
      <c r="V814" s="6" t="s">
        <v>5164</v>
      </c>
      <c r="W814" s="6"/>
      <c r="X814" s="6"/>
      <c r="Y814" s="6"/>
      <c r="Z814" s="6">
        <v>1000</v>
      </c>
      <c r="AA814" s="6"/>
      <c r="AB814" s="6" t="s">
        <v>4549</v>
      </c>
    </row>
    <row r="815" spans="1:28">
      <c r="A815" s="6">
        <v>257</v>
      </c>
      <c r="B815" s="6" t="str">
        <f t="shared" si="12"/>
        <v>IliamnaIliamna Trading Company</v>
      </c>
      <c r="C815" s="6" t="s">
        <v>1414</v>
      </c>
      <c r="D815" s="6" t="s">
        <v>2200</v>
      </c>
      <c r="E815" s="6"/>
      <c r="F815" s="6"/>
      <c r="G815" s="6">
        <v>5000</v>
      </c>
      <c r="H815" s="6">
        <v>1947</v>
      </c>
      <c r="I815" s="6">
        <v>7</v>
      </c>
      <c r="J815" s="6" t="s">
        <v>4578</v>
      </c>
      <c r="K815" s="6">
        <v>25</v>
      </c>
      <c r="L815" s="6" t="s">
        <v>4579</v>
      </c>
      <c r="M815" s="6">
        <v>3</v>
      </c>
      <c r="N815" s="6" t="s">
        <v>4570</v>
      </c>
      <c r="O815" s="6" t="s">
        <v>653</v>
      </c>
      <c r="P815" s="6" t="s">
        <v>4549</v>
      </c>
      <c r="Q815" s="6" t="s">
        <v>4549</v>
      </c>
      <c r="R815" s="6" t="s">
        <v>4549</v>
      </c>
      <c r="S815" s="6" t="s">
        <v>4549</v>
      </c>
      <c r="T815" s="6"/>
      <c r="U815" s="6"/>
      <c r="V815" s="6" t="s">
        <v>4697</v>
      </c>
      <c r="W815" s="6"/>
      <c r="X815" s="6"/>
      <c r="Y815" s="6"/>
      <c r="Z815" s="6">
        <v>40000</v>
      </c>
      <c r="AA815" s="6"/>
      <c r="AB815" s="6" t="s">
        <v>4549</v>
      </c>
    </row>
    <row r="816" spans="1:28">
      <c r="A816" s="6">
        <v>257</v>
      </c>
      <c r="B816" s="6" t="str">
        <f t="shared" si="12"/>
        <v>IliamnaMaintenance Shop/Sef</v>
      </c>
      <c r="C816" s="6" t="s">
        <v>1414</v>
      </c>
      <c r="D816" s="6" t="s">
        <v>4903</v>
      </c>
      <c r="E816" s="6"/>
      <c r="F816" s="6"/>
      <c r="G816" s="6">
        <v>5495</v>
      </c>
      <c r="H816" s="6">
        <v>1992</v>
      </c>
      <c r="I816" s="6">
        <v>8</v>
      </c>
      <c r="J816" s="6" t="s">
        <v>4555</v>
      </c>
      <c r="K816" s="6">
        <v>28</v>
      </c>
      <c r="L816" s="6" t="s">
        <v>4556</v>
      </c>
      <c r="M816" s="6">
        <v>2</v>
      </c>
      <c r="N816" s="6" t="s">
        <v>4543</v>
      </c>
      <c r="O816" s="6" t="s">
        <v>4585</v>
      </c>
      <c r="P816" s="6" t="s">
        <v>4549</v>
      </c>
      <c r="Q816" s="6" t="s">
        <v>4549</v>
      </c>
      <c r="R816" s="6" t="s">
        <v>4549</v>
      </c>
      <c r="S816" s="6" t="s">
        <v>4549</v>
      </c>
      <c r="T816" s="6"/>
      <c r="U816" s="6"/>
      <c r="V816" s="6"/>
      <c r="W816" s="6"/>
      <c r="X816" s="6"/>
      <c r="Y816" s="6"/>
      <c r="Z816" s="6"/>
      <c r="AA816" s="6"/>
      <c r="AB816" s="6" t="s">
        <v>4549</v>
      </c>
    </row>
    <row r="817" spans="1:28">
      <c r="A817" s="6">
        <v>257</v>
      </c>
      <c r="B817" s="6" t="str">
        <f t="shared" si="12"/>
        <v>IliamnaSre/Office  Building Fy09 (Heated)</v>
      </c>
      <c r="C817" s="6" t="s">
        <v>1414</v>
      </c>
      <c r="D817" s="6" t="s">
        <v>2065</v>
      </c>
      <c r="E817" s="6"/>
      <c r="F817" s="6"/>
      <c r="G817" s="6"/>
      <c r="H817" s="6"/>
      <c r="I817" s="6">
        <v>2</v>
      </c>
      <c r="J817" s="6" t="s">
        <v>4582</v>
      </c>
      <c r="K817" s="6">
        <v>8</v>
      </c>
      <c r="L817" s="6" t="s">
        <v>4583</v>
      </c>
      <c r="M817" s="6">
        <v>2</v>
      </c>
      <c r="N817" s="6" t="s">
        <v>4543</v>
      </c>
      <c r="O817" s="6" t="s">
        <v>4585</v>
      </c>
      <c r="P817" s="6" t="s">
        <v>4549</v>
      </c>
      <c r="Q817" s="6" t="s">
        <v>4549</v>
      </c>
      <c r="R817" s="6" t="s">
        <v>4549</v>
      </c>
      <c r="S817" s="6" t="s">
        <v>4549</v>
      </c>
      <c r="T817" s="6"/>
      <c r="U817" s="6"/>
      <c r="V817" s="6"/>
      <c r="W817" s="6"/>
      <c r="X817" s="6"/>
      <c r="Y817" s="6"/>
      <c r="Z817" s="6"/>
      <c r="AA817" s="6"/>
      <c r="AB817" s="6" t="s">
        <v>4549</v>
      </c>
    </row>
    <row r="818" spans="1:28">
      <c r="A818" s="6">
        <v>257</v>
      </c>
      <c r="B818" s="6" t="str">
        <f t="shared" si="12"/>
        <v>IliamnaStorage</v>
      </c>
      <c r="C818" s="6" t="s">
        <v>1414</v>
      </c>
      <c r="D818" s="6" t="s">
        <v>252</v>
      </c>
      <c r="E818" s="6"/>
      <c r="F818" s="6"/>
      <c r="G818" s="6">
        <v>1920</v>
      </c>
      <c r="H818" s="6">
        <v>1951</v>
      </c>
      <c r="I818" s="6">
        <v>2</v>
      </c>
      <c r="J818" s="6" t="s">
        <v>4582</v>
      </c>
      <c r="K818" s="6">
        <v>8</v>
      </c>
      <c r="L818" s="6" t="s">
        <v>4583</v>
      </c>
      <c r="M818" s="6">
        <v>2</v>
      </c>
      <c r="N818" s="6" t="s">
        <v>4543</v>
      </c>
      <c r="O818" s="6" t="s">
        <v>4585</v>
      </c>
      <c r="P818" s="6" t="s">
        <v>4549</v>
      </c>
      <c r="Q818" s="6" t="s">
        <v>4549</v>
      </c>
      <c r="R818" s="6" t="s">
        <v>4549</v>
      </c>
      <c r="S818" s="6" t="s">
        <v>4549</v>
      </c>
      <c r="T818" s="6"/>
      <c r="U818" s="6"/>
      <c r="V818" s="6"/>
      <c r="W818" s="6"/>
      <c r="X818" s="6"/>
      <c r="Y818" s="6"/>
      <c r="Z818" s="6"/>
      <c r="AA818" s="6"/>
      <c r="AB818" s="6" t="s">
        <v>4549</v>
      </c>
    </row>
    <row r="819" spans="1:28">
      <c r="A819" s="6">
        <v>257</v>
      </c>
      <c r="B819" s="6" t="str">
        <f t="shared" si="12"/>
        <v>IliamnaWarm Storage</v>
      </c>
      <c r="C819" s="6" t="s">
        <v>1414</v>
      </c>
      <c r="D819" s="6" t="s">
        <v>442</v>
      </c>
      <c r="E819" s="6"/>
      <c r="F819" s="6"/>
      <c r="G819" s="6">
        <v>480</v>
      </c>
      <c r="H819" s="6">
        <v>1975</v>
      </c>
      <c r="I819" s="6">
        <v>2</v>
      </c>
      <c r="J819" s="6" t="s">
        <v>4582</v>
      </c>
      <c r="K819" s="6">
        <v>8</v>
      </c>
      <c r="L819" s="6" t="s">
        <v>4583</v>
      </c>
      <c r="M819" s="6">
        <v>2</v>
      </c>
      <c r="N819" s="6" t="s">
        <v>4543</v>
      </c>
      <c r="O819" s="6" t="s">
        <v>4585</v>
      </c>
      <c r="P819" s="6" t="s">
        <v>4549</v>
      </c>
      <c r="Q819" s="6" t="s">
        <v>4549</v>
      </c>
      <c r="R819" s="6" t="s">
        <v>4549</v>
      </c>
      <c r="S819" s="6" t="s">
        <v>4549</v>
      </c>
      <c r="T819" s="6"/>
      <c r="U819" s="6"/>
      <c r="V819" s="6"/>
      <c r="W819" s="6"/>
      <c r="X819" s="6"/>
      <c r="Y819" s="6"/>
      <c r="Z819" s="6"/>
      <c r="AA819" s="6"/>
      <c r="AB819" s="6" t="s">
        <v>4549</v>
      </c>
    </row>
    <row r="820" spans="1:28">
      <c r="A820" s="6">
        <v>258</v>
      </c>
      <c r="B820" s="6" t="str">
        <f t="shared" si="12"/>
        <v>Ivanof BayN/A</v>
      </c>
      <c r="C820" s="6" t="s">
        <v>2742</v>
      </c>
      <c r="D820" s="6" t="s">
        <v>2743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 t="s">
        <v>5165</v>
      </c>
      <c r="P820" s="6" t="s">
        <v>4549</v>
      </c>
      <c r="Q820" s="6" t="s">
        <v>4549</v>
      </c>
      <c r="R820" s="6" t="s">
        <v>4549</v>
      </c>
      <c r="S820" s="6" t="s">
        <v>4549</v>
      </c>
      <c r="T820" s="6"/>
      <c r="U820" s="6"/>
      <c r="V820" s="6"/>
      <c r="W820" s="6"/>
      <c r="X820" s="6"/>
      <c r="Y820" s="6"/>
      <c r="Z820" s="6"/>
      <c r="AA820" s="6"/>
      <c r="AB820" s="6" t="s">
        <v>4549</v>
      </c>
    </row>
    <row r="821" spans="1:28">
      <c r="A821" s="6">
        <v>263</v>
      </c>
      <c r="B821" s="6" t="str">
        <f t="shared" si="12"/>
        <v>KakeCity Shop</v>
      </c>
      <c r="C821" s="6" t="s">
        <v>2356</v>
      </c>
      <c r="D821" s="6" t="s">
        <v>112</v>
      </c>
      <c r="E821" s="6"/>
      <c r="F821" s="6"/>
      <c r="G821" s="6">
        <v>3600</v>
      </c>
      <c r="H821" s="6"/>
      <c r="I821" s="6"/>
      <c r="J821" s="6"/>
      <c r="K821" s="6"/>
      <c r="L821" s="6"/>
      <c r="M821" s="6"/>
      <c r="N821" s="6"/>
      <c r="O821" s="6" t="s">
        <v>5166</v>
      </c>
      <c r="P821" s="6" t="s">
        <v>4549</v>
      </c>
      <c r="Q821" s="6" t="s">
        <v>4549</v>
      </c>
      <c r="R821" s="6" t="s">
        <v>4549</v>
      </c>
      <c r="S821" s="6" t="s">
        <v>4549</v>
      </c>
      <c r="T821" s="6"/>
      <c r="U821" s="6"/>
      <c r="V821" s="6"/>
      <c r="W821" s="6"/>
      <c r="X821" s="6"/>
      <c r="Y821" s="6"/>
      <c r="Z821" s="6"/>
      <c r="AA821" s="6"/>
      <c r="AB821" s="6" t="s">
        <v>4549</v>
      </c>
    </row>
    <row r="822" spans="1:28">
      <c r="A822" s="6">
        <v>263</v>
      </c>
      <c r="B822" s="6" t="str">
        <f t="shared" si="12"/>
        <v>KakeCommunity Building</v>
      </c>
      <c r="C822" s="6" t="s">
        <v>2356</v>
      </c>
      <c r="D822" s="6" t="s">
        <v>24</v>
      </c>
      <c r="E822" s="6" t="s">
        <v>5167</v>
      </c>
      <c r="F822" s="6"/>
      <c r="G822" s="6">
        <v>15000</v>
      </c>
      <c r="H822" s="6"/>
      <c r="I822" s="6">
        <v>9</v>
      </c>
      <c r="J822" s="6" t="s">
        <v>1500</v>
      </c>
      <c r="K822" s="6">
        <v>34</v>
      </c>
      <c r="L822" s="6" t="s">
        <v>4551</v>
      </c>
      <c r="M822" s="6">
        <v>2</v>
      </c>
      <c r="N822" s="6" t="s">
        <v>4543</v>
      </c>
      <c r="O822" s="6" t="s">
        <v>5166</v>
      </c>
      <c r="P822" s="6" t="s">
        <v>4549</v>
      </c>
      <c r="Q822" s="6" t="s">
        <v>4549</v>
      </c>
      <c r="R822" s="6" t="s">
        <v>4549</v>
      </c>
      <c r="S822" s="6" t="s">
        <v>4549</v>
      </c>
      <c r="T822" s="6"/>
      <c r="U822" s="6" t="s">
        <v>2489</v>
      </c>
      <c r="V822" s="6" t="s">
        <v>5089</v>
      </c>
      <c r="W822" s="6"/>
      <c r="X822" s="6"/>
      <c r="Y822" s="6"/>
      <c r="Z822" s="6">
        <v>29800</v>
      </c>
      <c r="AA822" s="6"/>
      <c r="AB822" s="6" t="s">
        <v>4549</v>
      </c>
    </row>
    <row r="823" spans="1:28">
      <c r="A823" s="6">
        <v>263</v>
      </c>
      <c r="B823" s="6" t="str">
        <f t="shared" si="12"/>
        <v>KakeCourt House</v>
      </c>
      <c r="C823" s="6" t="s">
        <v>2356</v>
      </c>
      <c r="D823" s="6" t="s">
        <v>2357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 t="s">
        <v>5166</v>
      </c>
      <c r="P823" s="6" t="s">
        <v>4549</v>
      </c>
      <c r="Q823" s="6" t="s">
        <v>4549</v>
      </c>
      <c r="R823" s="6" t="s">
        <v>4549</v>
      </c>
      <c r="S823" s="6" t="s">
        <v>4549</v>
      </c>
      <c r="T823" s="6"/>
      <c r="U823" s="6"/>
      <c r="V823" s="6"/>
      <c r="W823" s="6"/>
      <c r="X823" s="6"/>
      <c r="Y823" s="6"/>
      <c r="Z823" s="6"/>
      <c r="AA823" s="6"/>
      <c r="AB823" s="6" t="s">
        <v>4549</v>
      </c>
    </row>
    <row r="824" spans="1:28">
      <c r="A824" s="6">
        <v>263</v>
      </c>
      <c r="B824" s="6" t="str">
        <f t="shared" si="12"/>
        <v>KakeKake Tribal Corporation Office</v>
      </c>
      <c r="C824" s="6" t="s">
        <v>2356</v>
      </c>
      <c r="D824" s="6" t="s">
        <v>3084</v>
      </c>
      <c r="E824" s="6" t="s">
        <v>5168</v>
      </c>
      <c r="F824" s="6"/>
      <c r="G824" s="6"/>
      <c r="H824" s="6"/>
      <c r="I824" s="6"/>
      <c r="J824" s="6"/>
      <c r="K824" s="6"/>
      <c r="L824" s="6"/>
      <c r="M824" s="6"/>
      <c r="N824" s="6"/>
      <c r="O824" s="6" t="s">
        <v>5169</v>
      </c>
      <c r="P824" s="6" t="s">
        <v>4549</v>
      </c>
      <c r="Q824" s="6" t="s">
        <v>4549</v>
      </c>
      <c r="R824" s="6" t="s">
        <v>4549</v>
      </c>
      <c r="S824" s="6" t="s">
        <v>4549</v>
      </c>
      <c r="T824" s="6"/>
      <c r="U824" s="6"/>
      <c r="V824" s="6"/>
      <c r="W824" s="6"/>
      <c r="X824" s="6"/>
      <c r="Y824" s="6"/>
      <c r="Z824" s="6"/>
      <c r="AA824" s="6"/>
      <c r="AB824" s="6" t="s">
        <v>4549</v>
      </c>
    </row>
    <row r="825" spans="1:28">
      <c r="A825" s="6">
        <v>263</v>
      </c>
      <c r="B825" s="6" t="str">
        <f t="shared" si="12"/>
        <v>KakeOrganized Village of Kake Office</v>
      </c>
      <c r="C825" s="6" t="s">
        <v>2356</v>
      </c>
      <c r="D825" s="6" t="s">
        <v>3085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 t="s">
        <v>4549</v>
      </c>
      <c r="Q825" s="6" t="s">
        <v>4549</v>
      </c>
      <c r="R825" s="6" t="s">
        <v>4549</v>
      </c>
      <c r="S825" s="6" t="s">
        <v>4549</v>
      </c>
      <c r="T825" s="6"/>
      <c r="U825" s="6"/>
      <c r="V825" s="6"/>
      <c r="W825" s="6"/>
      <c r="X825" s="6"/>
      <c r="Y825" s="6"/>
      <c r="Z825" s="6"/>
      <c r="AA825" s="6"/>
      <c r="AB825" s="6" t="s">
        <v>4549</v>
      </c>
    </row>
    <row r="826" spans="1:28">
      <c r="A826" s="6">
        <v>263</v>
      </c>
      <c r="B826" s="6" t="str">
        <f t="shared" si="12"/>
        <v>KakeWater Treatment Plant</v>
      </c>
      <c r="C826" s="6" t="s">
        <v>2356</v>
      </c>
      <c r="D826" s="6" t="s">
        <v>66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 t="s">
        <v>5166</v>
      </c>
      <c r="P826" s="6" t="s">
        <v>4549</v>
      </c>
      <c r="Q826" s="6" t="s">
        <v>4549</v>
      </c>
      <c r="R826" s="6" t="s">
        <v>4549</v>
      </c>
      <c r="S826" s="6" t="s">
        <v>4549</v>
      </c>
      <c r="T826" s="6"/>
      <c r="U826" s="6"/>
      <c r="V826" s="6"/>
      <c r="W826" s="6"/>
      <c r="X826" s="6"/>
      <c r="Y826" s="6"/>
      <c r="Z826" s="6"/>
      <c r="AA826" s="6"/>
      <c r="AB826" s="6" t="s">
        <v>4549</v>
      </c>
    </row>
    <row r="827" spans="1:28">
      <c r="A827" s="6">
        <v>264</v>
      </c>
      <c r="B827" s="6" t="str">
        <f t="shared" si="12"/>
        <v>Kaktovik</v>
      </c>
      <c r="C827" s="6" t="s">
        <v>2073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 t="s">
        <v>5170</v>
      </c>
      <c r="P827" s="6" t="s">
        <v>4549</v>
      </c>
      <c r="Q827" s="6" t="s">
        <v>4549</v>
      </c>
      <c r="R827" s="6" t="s">
        <v>4549</v>
      </c>
      <c r="S827" s="6" t="s">
        <v>4549</v>
      </c>
      <c r="T827" s="6"/>
      <c r="U827" s="6"/>
      <c r="V827" s="6"/>
      <c r="W827" s="6"/>
      <c r="X827" s="6"/>
      <c r="Y827" s="6"/>
      <c r="Z827" s="6"/>
      <c r="AA827" s="6"/>
      <c r="AB827" s="6" t="s">
        <v>4549</v>
      </c>
    </row>
    <row r="828" spans="1:28">
      <c r="A828" s="6">
        <v>264</v>
      </c>
      <c r="B828" s="6" t="str">
        <f t="shared" si="12"/>
        <v>Kaktovik</v>
      </c>
      <c r="C828" s="6" t="s">
        <v>2073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 t="s">
        <v>5171</v>
      </c>
      <c r="P828" s="6" t="s">
        <v>4549</v>
      </c>
      <c r="Q828" s="6" t="s">
        <v>4549</v>
      </c>
      <c r="R828" s="6" t="s">
        <v>4549</v>
      </c>
      <c r="S828" s="6" t="s">
        <v>4549</v>
      </c>
      <c r="T828" s="6"/>
      <c r="U828" s="6"/>
      <c r="V828" s="6"/>
      <c r="W828" s="6"/>
      <c r="X828" s="6"/>
      <c r="Y828" s="6"/>
      <c r="Z828" s="6"/>
      <c r="AA828" s="6"/>
      <c r="AB828" s="6" t="s">
        <v>4549</v>
      </c>
    </row>
    <row r="829" spans="1:28">
      <c r="A829" s="6">
        <v>264</v>
      </c>
      <c r="B829" s="6" t="str">
        <f t="shared" si="12"/>
        <v>Kaktovik</v>
      </c>
      <c r="C829" s="6" t="s">
        <v>2073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 t="s">
        <v>5172</v>
      </c>
      <c r="P829" s="6" t="s">
        <v>4549</v>
      </c>
      <c r="Q829" s="6" t="s">
        <v>4549</v>
      </c>
      <c r="R829" s="6" t="s">
        <v>4549</v>
      </c>
      <c r="S829" s="6" t="s">
        <v>4549</v>
      </c>
      <c r="T829" s="6"/>
      <c r="U829" s="6"/>
      <c r="V829" s="6"/>
      <c r="W829" s="6"/>
      <c r="X829" s="6"/>
      <c r="Y829" s="6"/>
      <c r="Z829" s="6"/>
      <c r="AA829" s="6"/>
      <c r="AB829" s="6" t="s">
        <v>4549</v>
      </c>
    </row>
    <row r="830" spans="1:28">
      <c r="A830" s="6">
        <v>264</v>
      </c>
      <c r="B830" s="6" t="str">
        <f t="shared" si="12"/>
        <v>KaktovikCorporation Office</v>
      </c>
      <c r="C830" s="6" t="s">
        <v>2073</v>
      </c>
      <c r="D830" s="6" t="s">
        <v>49</v>
      </c>
      <c r="E830" s="6" t="s">
        <v>5173</v>
      </c>
      <c r="F830" s="6"/>
      <c r="G830" s="6">
        <v>3000</v>
      </c>
      <c r="H830" s="6">
        <v>1999</v>
      </c>
      <c r="I830" s="6"/>
      <c r="J830" s="6"/>
      <c r="K830" s="6"/>
      <c r="L830" s="6"/>
      <c r="M830" s="6"/>
      <c r="N830" s="6"/>
      <c r="O830" s="6" t="s">
        <v>5174</v>
      </c>
      <c r="P830" s="6" t="s">
        <v>4549</v>
      </c>
      <c r="Q830" s="6" t="s">
        <v>4549</v>
      </c>
      <c r="R830" s="6" t="s">
        <v>4549</v>
      </c>
      <c r="S830" s="6" t="s">
        <v>4549</v>
      </c>
      <c r="T830" s="6"/>
      <c r="U830" s="6"/>
      <c r="V830" s="6" t="s">
        <v>5175</v>
      </c>
      <c r="W830" s="6"/>
      <c r="X830" s="6"/>
      <c r="Y830" s="6"/>
      <c r="Z830" s="6"/>
      <c r="AA830" s="6"/>
      <c r="AB830" s="6" t="s">
        <v>4549</v>
      </c>
    </row>
    <row r="831" spans="1:28">
      <c r="A831" s="6">
        <v>264</v>
      </c>
      <c r="B831" s="6" t="str">
        <f t="shared" si="12"/>
        <v>KaktovikFire station</v>
      </c>
      <c r="C831" s="6" t="s">
        <v>2073</v>
      </c>
      <c r="D831" s="6" t="s">
        <v>2303</v>
      </c>
      <c r="E831" s="6" t="s">
        <v>5176</v>
      </c>
      <c r="F831" s="6">
        <v>1</v>
      </c>
      <c r="G831" s="6">
        <v>4752</v>
      </c>
      <c r="H831" s="6">
        <v>1983</v>
      </c>
      <c r="I831" s="6">
        <v>3</v>
      </c>
      <c r="J831" s="6" t="s">
        <v>4541</v>
      </c>
      <c r="K831" s="6">
        <v>11</v>
      </c>
      <c r="L831" s="6" t="s">
        <v>4542</v>
      </c>
      <c r="M831" s="6">
        <v>2</v>
      </c>
      <c r="N831" s="6" t="s">
        <v>4543</v>
      </c>
      <c r="O831" s="6" t="s">
        <v>4676</v>
      </c>
      <c r="P831" s="6" t="s">
        <v>4549</v>
      </c>
      <c r="Q831" s="6" t="s">
        <v>4549</v>
      </c>
      <c r="R831" s="6" t="s">
        <v>4549</v>
      </c>
      <c r="S831" s="6" t="s">
        <v>4549</v>
      </c>
      <c r="T831" s="6"/>
      <c r="U831" s="6"/>
      <c r="V831" s="6"/>
      <c r="W831" s="6"/>
      <c r="X831" s="6"/>
      <c r="Y831" s="6"/>
      <c r="Z831" s="6">
        <v>39360</v>
      </c>
      <c r="AA831" s="6"/>
      <c r="AB831" s="6" t="s">
        <v>4549</v>
      </c>
    </row>
    <row r="832" spans="1:28">
      <c r="A832" s="6">
        <v>264</v>
      </c>
      <c r="B832" s="6" t="str">
        <f t="shared" si="12"/>
        <v>KaktovikFuel Station</v>
      </c>
      <c r="C832" s="6" t="s">
        <v>2073</v>
      </c>
      <c r="D832" s="6" t="s">
        <v>2586</v>
      </c>
      <c r="E832" s="6" t="s">
        <v>5177</v>
      </c>
      <c r="F832" s="6">
        <v>1</v>
      </c>
      <c r="G832" s="6">
        <v>270</v>
      </c>
      <c r="H832" s="6">
        <v>1994</v>
      </c>
      <c r="I832" s="6">
        <v>8</v>
      </c>
      <c r="J832" s="6" t="s">
        <v>4555</v>
      </c>
      <c r="K832" s="6">
        <v>31</v>
      </c>
      <c r="L832" s="6" t="s">
        <v>4592</v>
      </c>
      <c r="M832" s="6">
        <v>3</v>
      </c>
      <c r="N832" s="6" t="s">
        <v>4570</v>
      </c>
      <c r="O832" s="6" t="s">
        <v>4676</v>
      </c>
      <c r="P832" s="6" t="s">
        <v>4549</v>
      </c>
      <c r="Q832" s="6" t="s">
        <v>4549</v>
      </c>
      <c r="R832" s="6" t="s">
        <v>4549</v>
      </c>
      <c r="S832" s="6" t="s">
        <v>4549</v>
      </c>
      <c r="T832" s="6"/>
      <c r="U832" s="6"/>
      <c r="V832" s="6"/>
      <c r="W832" s="6"/>
      <c r="X832" s="6"/>
      <c r="Y832" s="6"/>
      <c r="Z832" s="6">
        <v>4537</v>
      </c>
      <c r="AA832" s="6"/>
      <c r="AB832" s="6" t="s">
        <v>4549</v>
      </c>
    </row>
    <row r="833" spans="1:28">
      <c r="A833" s="6">
        <v>264</v>
      </c>
      <c r="B833" s="6" t="str">
        <f t="shared" si="12"/>
        <v>KaktovikGarage/Warehouse</v>
      </c>
      <c r="C833" s="6" t="s">
        <v>2073</v>
      </c>
      <c r="D833" s="6" t="s">
        <v>2075</v>
      </c>
      <c r="E833" s="6"/>
      <c r="F833" s="6"/>
      <c r="G833" s="6">
        <v>500</v>
      </c>
      <c r="H833" s="6">
        <v>1990</v>
      </c>
      <c r="I833" s="6"/>
      <c r="J833" s="6"/>
      <c r="K833" s="6"/>
      <c r="L833" s="6"/>
      <c r="M833" s="6"/>
      <c r="N833" s="6"/>
      <c r="O833" s="6" t="s">
        <v>5174</v>
      </c>
      <c r="P833" s="6" t="s">
        <v>4549</v>
      </c>
      <c r="Q833" s="6" t="s">
        <v>4549</v>
      </c>
      <c r="R833" s="6" t="s">
        <v>4549</v>
      </c>
      <c r="S833" s="6" t="s">
        <v>4549</v>
      </c>
      <c r="T833" s="6"/>
      <c r="U833" s="6"/>
      <c r="V833" s="6" t="s">
        <v>4670</v>
      </c>
      <c r="W833" s="6"/>
      <c r="X833" s="6"/>
      <c r="Y833" s="6"/>
      <c r="Z833" s="6"/>
      <c r="AA833" s="6"/>
      <c r="AB833" s="6" t="s">
        <v>4549</v>
      </c>
    </row>
    <row r="834" spans="1:28">
      <c r="A834" s="6">
        <v>264</v>
      </c>
      <c r="B834" s="6" t="str">
        <f t="shared" si="12"/>
        <v>KaktovikHealth Center</v>
      </c>
      <c r="C834" s="6" t="s">
        <v>2073</v>
      </c>
      <c r="D834" s="6" t="s">
        <v>3235</v>
      </c>
      <c r="E834" s="6" t="s">
        <v>5178</v>
      </c>
      <c r="F834" s="6">
        <v>1</v>
      </c>
      <c r="G834" s="6">
        <v>6430</v>
      </c>
      <c r="H834" s="6">
        <v>1981</v>
      </c>
      <c r="I834" s="6">
        <v>4</v>
      </c>
      <c r="J834" s="6" t="s">
        <v>4615</v>
      </c>
      <c r="K834" s="6">
        <v>17</v>
      </c>
      <c r="L834" s="6" t="s">
        <v>4644</v>
      </c>
      <c r="M834" s="6">
        <v>2</v>
      </c>
      <c r="N834" s="6" t="s">
        <v>4543</v>
      </c>
      <c r="O834" s="6" t="s">
        <v>4676</v>
      </c>
      <c r="P834" s="6" t="s">
        <v>4549</v>
      </c>
      <c r="Q834" s="6" t="s">
        <v>4549</v>
      </c>
      <c r="R834" s="6" t="s">
        <v>4549</v>
      </c>
      <c r="S834" s="6" t="s">
        <v>4549</v>
      </c>
      <c r="T834" s="6"/>
      <c r="U834" s="6"/>
      <c r="V834" s="6"/>
      <c r="W834" s="6"/>
      <c r="X834" s="6"/>
      <c r="Y834" s="6"/>
      <c r="Z834" s="6">
        <v>53280</v>
      </c>
      <c r="AA834" s="6"/>
      <c r="AB834" s="6" t="s">
        <v>4549</v>
      </c>
    </row>
    <row r="835" spans="1:28">
      <c r="A835" s="6">
        <v>264</v>
      </c>
      <c r="B835" s="6" t="str">
        <f t="shared" ref="B835:B898" si="13">CONCATENATE(C835,D835)</f>
        <v>KaktovikHeavy Equipment Shop</v>
      </c>
      <c r="C835" s="6" t="s">
        <v>2073</v>
      </c>
      <c r="D835" s="6" t="s">
        <v>2591</v>
      </c>
      <c r="E835" s="6" t="s">
        <v>5179</v>
      </c>
      <c r="F835" s="6">
        <v>2</v>
      </c>
      <c r="G835" s="6">
        <v>4320</v>
      </c>
      <c r="H835" s="6">
        <v>1990</v>
      </c>
      <c r="I835" s="6">
        <v>8</v>
      </c>
      <c r="J835" s="6" t="s">
        <v>4555</v>
      </c>
      <c r="K835" s="6">
        <v>28</v>
      </c>
      <c r="L835" s="6" t="s">
        <v>4556</v>
      </c>
      <c r="M835" s="6">
        <v>2</v>
      </c>
      <c r="N835" s="6" t="s">
        <v>4543</v>
      </c>
      <c r="O835" s="6" t="s">
        <v>4676</v>
      </c>
      <c r="P835" s="6" t="s">
        <v>4549</v>
      </c>
      <c r="Q835" s="6" t="s">
        <v>4549</v>
      </c>
      <c r="R835" s="6" t="s">
        <v>4549</v>
      </c>
      <c r="S835" s="6" t="s">
        <v>4549</v>
      </c>
      <c r="T835" s="6"/>
      <c r="U835" s="6"/>
      <c r="V835" s="6"/>
      <c r="W835" s="6"/>
      <c r="X835" s="6"/>
      <c r="Y835" s="6"/>
      <c r="Z835" s="6"/>
      <c r="AA835" s="6"/>
      <c r="AB835" s="6" t="s">
        <v>4549</v>
      </c>
    </row>
    <row r="836" spans="1:28">
      <c r="A836" s="6">
        <v>264</v>
      </c>
      <c r="B836" s="6" t="str">
        <f t="shared" si="13"/>
        <v>KaktovikKaktovik Kikikoh Store</v>
      </c>
      <c r="C836" s="6" t="s">
        <v>2073</v>
      </c>
      <c r="D836" s="6" t="s">
        <v>5180</v>
      </c>
      <c r="E836" s="6" t="s">
        <v>5181</v>
      </c>
      <c r="F836" s="6"/>
      <c r="G836" s="6"/>
      <c r="H836" s="6"/>
      <c r="I836" s="6"/>
      <c r="J836" s="6"/>
      <c r="K836" s="6"/>
      <c r="L836" s="6"/>
      <c r="M836" s="6"/>
      <c r="N836" s="6"/>
      <c r="O836" s="6" t="s">
        <v>5174</v>
      </c>
      <c r="P836" s="6" t="s">
        <v>4549</v>
      </c>
      <c r="Q836" s="6" t="s">
        <v>4549</v>
      </c>
      <c r="R836" s="6" t="s">
        <v>4549</v>
      </c>
      <c r="S836" s="6" t="s">
        <v>4549</v>
      </c>
      <c r="T836" s="6"/>
      <c r="U836" s="6"/>
      <c r="V836" s="6" t="s">
        <v>5182</v>
      </c>
      <c r="W836" s="6"/>
      <c r="X836" s="6"/>
      <c r="Y836" s="6"/>
      <c r="Z836" s="6"/>
      <c r="AA836" s="6"/>
      <c r="AB836" s="6" t="s">
        <v>4549</v>
      </c>
    </row>
    <row r="837" spans="1:28">
      <c r="A837" s="6">
        <v>264</v>
      </c>
      <c r="B837" s="6" t="str">
        <f t="shared" si="13"/>
        <v>KaktovikKaktovik Store</v>
      </c>
      <c r="C837" s="6" t="s">
        <v>2073</v>
      </c>
      <c r="D837" s="6" t="s">
        <v>2201</v>
      </c>
      <c r="E837" s="6" t="s">
        <v>5183</v>
      </c>
      <c r="F837" s="6"/>
      <c r="G837" s="6">
        <v>896</v>
      </c>
      <c r="H837" s="6">
        <v>1960</v>
      </c>
      <c r="I837" s="6"/>
      <c r="J837" s="6"/>
      <c r="K837" s="6"/>
      <c r="L837" s="6"/>
      <c r="M837" s="6"/>
      <c r="N837" s="6"/>
      <c r="O837" s="6" t="s">
        <v>5184</v>
      </c>
      <c r="P837" s="6" t="s">
        <v>4549</v>
      </c>
      <c r="Q837" s="6" t="s">
        <v>4549</v>
      </c>
      <c r="R837" s="6" t="s">
        <v>4549</v>
      </c>
      <c r="S837" s="6" t="s">
        <v>4549</v>
      </c>
      <c r="T837" s="6"/>
      <c r="U837" s="6"/>
      <c r="V837" s="6" t="s">
        <v>4636</v>
      </c>
      <c r="W837" s="6"/>
      <c r="X837" s="6"/>
      <c r="Y837" s="6"/>
      <c r="Z837" s="6"/>
      <c r="AA837" s="6"/>
      <c r="AB837" s="6" t="s">
        <v>4549</v>
      </c>
    </row>
    <row r="838" spans="1:28">
      <c r="A838" s="6">
        <v>264</v>
      </c>
      <c r="B838" s="6" t="str">
        <f t="shared" si="13"/>
        <v>KaktovikKaktovik Store Office</v>
      </c>
      <c r="C838" s="6" t="s">
        <v>2073</v>
      </c>
      <c r="D838" s="6" t="s">
        <v>3087</v>
      </c>
      <c r="E838" s="6" t="s">
        <v>5185</v>
      </c>
      <c r="F838" s="6"/>
      <c r="G838" s="6">
        <v>144</v>
      </c>
      <c r="H838" s="6">
        <v>1980</v>
      </c>
      <c r="I838" s="6"/>
      <c r="J838" s="6"/>
      <c r="K838" s="6"/>
      <c r="L838" s="6"/>
      <c r="M838" s="6"/>
      <c r="N838" s="6"/>
      <c r="O838" s="6" t="s">
        <v>5184</v>
      </c>
      <c r="P838" s="6" t="s">
        <v>4549</v>
      </c>
      <c r="Q838" s="6" t="s">
        <v>4549</v>
      </c>
      <c r="R838" s="6" t="s">
        <v>4549</v>
      </c>
      <c r="S838" s="6" t="s">
        <v>4549</v>
      </c>
      <c r="T838" s="6"/>
      <c r="U838" s="6"/>
      <c r="V838" s="6"/>
      <c r="W838" s="6"/>
      <c r="X838" s="6"/>
      <c r="Y838" s="6"/>
      <c r="Z838" s="6"/>
      <c r="AA838" s="6"/>
      <c r="AB838" s="6" t="s">
        <v>4549</v>
      </c>
    </row>
    <row r="839" spans="1:28">
      <c r="A839" s="6">
        <v>264</v>
      </c>
      <c r="B839" s="6" t="str">
        <f t="shared" si="13"/>
        <v>KaktovikMarsh Creek Inn</v>
      </c>
      <c r="C839" s="6" t="s">
        <v>2073</v>
      </c>
      <c r="D839" s="6" t="s">
        <v>3628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 t="s">
        <v>5174</v>
      </c>
      <c r="P839" s="6" t="s">
        <v>4549</v>
      </c>
      <c r="Q839" s="6" t="s">
        <v>4549</v>
      </c>
      <c r="R839" s="6" t="s">
        <v>4549</v>
      </c>
      <c r="S839" s="6" t="s">
        <v>4549</v>
      </c>
      <c r="T839" s="6"/>
      <c r="U839" s="6"/>
      <c r="V839" s="6"/>
      <c r="W839" s="6"/>
      <c r="X839" s="6"/>
      <c r="Y839" s="6"/>
      <c r="Z839" s="6"/>
      <c r="AA839" s="6"/>
      <c r="AB839" s="6" t="s">
        <v>4549</v>
      </c>
    </row>
    <row r="840" spans="1:28">
      <c r="A840" s="6">
        <v>264</v>
      </c>
      <c r="B840" s="6" t="str">
        <f t="shared" si="13"/>
        <v>KaktovikNew Generator Building</v>
      </c>
      <c r="C840" s="6" t="s">
        <v>2073</v>
      </c>
      <c r="D840" s="6" t="s">
        <v>5186</v>
      </c>
      <c r="E840" s="6" t="s">
        <v>5187</v>
      </c>
      <c r="F840" s="6">
        <v>1</v>
      </c>
      <c r="G840" s="6">
        <v>5063</v>
      </c>
      <c r="H840" s="6">
        <v>2000</v>
      </c>
      <c r="I840" s="6">
        <v>8</v>
      </c>
      <c r="J840" s="6" t="s">
        <v>4555</v>
      </c>
      <c r="K840" s="6">
        <v>31</v>
      </c>
      <c r="L840" s="6" t="s">
        <v>4592</v>
      </c>
      <c r="M840" s="6">
        <v>3</v>
      </c>
      <c r="N840" s="6" t="s">
        <v>4570</v>
      </c>
      <c r="O840" s="6" t="s">
        <v>4676</v>
      </c>
      <c r="P840" s="6" t="s">
        <v>4549</v>
      </c>
      <c r="Q840" s="6" t="s">
        <v>4549</v>
      </c>
      <c r="R840" s="6" t="s">
        <v>4549</v>
      </c>
      <c r="S840" s="6" t="s">
        <v>4549</v>
      </c>
      <c r="T840" s="6"/>
      <c r="U840" s="6"/>
      <c r="V840" s="6"/>
      <c r="W840" s="6"/>
      <c r="X840" s="6"/>
      <c r="Y840" s="6"/>
      <c r="Z840" s="6"/>
      <c r="AA840" s="6"/>
      <c r="AB840" s="6" t="s">
        <v>4549</v>
      </c>
    </row>
    <row r="841" spans="1:28">
      <c r="A841" s="6">
        <v>264</v>
      </c>
      <c r="B841" s="6" t="str">
        <f t="shared" si="13"/>
        <v>KaktovikOld Gen. Wash.</v>
      </c>
      <c r="C841" s="6" t="s">
        <v>2073</v>
      </c>
      <c r="D841" s="6" t="s">
        <v>2765</v>
      </c>
      <c r="E841" s="6" t="s">
        <v>5187</v>
      </c>
      <c r="F841" s="6">
        <v>1</v>
      </c>
      <c r="G841" s="6">
        <v>4580</v>
      </c>
      <c r="H841" s="6">
        <v>1978</v>
      </c>
      <c r="I841" s="6">
        <v>8</v>
      </c>
      <c r="J841" s="6" t="s">
        <v>4555</v>
      </c>
      <c r="K841" s="6">
        <v>31</v>
      </c>
      <c r="L841" s="6" t="s">
        <v>4592</v>
      </c>
      <c r="M841" s="6">
        <v>2</v>
      </c>
      <c r="N841" s="6" t="s">
        <v>4543</v>
      </c>
      <c r="O841" s="6" t="s">
        <v>4676</v>
      </c>
      <c r="P841" s="6" t="s">
        <v>4549</v>
      </c>
      <c r="Q841" s="6" t="s">
        <v>4549</v>
      </c>
      <c r="R841" s="6" t="s">
        <v>4549</v>
      </c>
      <c r="S841" s="6" t="s">
        <v>4549</v>
      </c>
      <c r="T841" s="6"/>
      <c r="U841" s="6"/>
      <c r="V841" s="6"/>
      <c r="W841" s="6"/>
      <c r="X841" s="6"/>
      <c r="Y841" s="6"/>
      <c r="Z841" s="6"/>
      <c r="AA841" s="6"/>
      <c r="AB841" s="6" t="s">
        <v>4549</v>
      </c>
    </row>
    <row r="842" spans="1:28">
      <c r="A842" s="6">
        <v>264</v>
      </c>
      <c r="B842" s="6" t="str">
        <f t="shared" si="13"/>
        <v>KaktovikPublic Safety Building</v>
      </c>
      <c r="C842" s="6" t="s">
        <v>2073</v>
      </c>
      <c r="D842" s="6" t="s">
        <v>96</v>
      </c>
      <c r="E842" s="6" t="s">
        <v>5188</v>
      </c>
      <c r="F842" s="6">
        <v>1</v>
      </c>
      <c r="G842" s="6">
        <v>2780</v>
      </c>
      <c r="H842" s="6">
        <v>1979</v>
      </c>
      <c r="I842" s="6">
        <v>3</v>
      </c>
      <c r="J842" s="6" t="s">
        <v>4541</v>
      </c>
      <c r="K842" s="6">
        <v>11</v>
      </c>
      <c r="L842" s="6" t="s">
        <v>4542</v>
      </c>
      <c r="M842" s="6">
        <v>3</v>
      </c>
      <c r="N842" s="6" t="s">
        <v>4570</v>
      </c>
      <c r="O842" s="6" t="s">
        <v>4676</v>
      </c>
      <c r="P842" s="6" t="s">
        <v>4549</v>
      </c>
      <c r="Q842" s="6" t="s">
        <v>4549</v>
      </c>
      <c r="R842" s="6" t="s">
        <v>4549</v>
      </c>
      <c r="S842" s="6" t="s">
        <v>4549</v>
      </c>
      <c r="T842" s="6"/>
      <c r="U842" s="6"/>
      <c r="V842" s="6"/>
      <c r="W842" s="6"/>
      <c r="X842" s="6"/>
      <c r="Y842" s="6"/>
      <c r="Z842" s="6">
        <v>24585</v>
      </c>
      <c r="AA842" s="6"/>
      <c r="AB842" s="6" t="s">
        <v>4549</v>
      </c>
    </row>
    <row r="843" spans="1:28">
      <c r="A843" s="6">
        <v>264</v>
      </c>
      <c r="B843" s="6" t="str">
        <f t="shared" si="13"/>
        <v>KaktovikSchool 1964 Section</v>
      </c>
      <c r="C843" s="6" t="s">
        <v>2073</v>
      </c>
      <c r="D843" s="6" t="s">
        <v>3456</v>
      </c>
      <c r="E843" s="6" t="s">
        <v>5189</v>
      </c>
      <c r="F843" s="6">
        <v>1</v>
      </c>
      <c r="G843" s="6">
        <v>3718</v>
      </c>
      <c r="H843" s="6">
        <v>1964</v>
      </c>
      <c r="I843" s="6">
        <v>3</v>
      </c>
      <c r="J843" s="6" t="s">
        <v>4541</v>
      </c>
      <c r="K843" s="6">
        <v>9</v>
      </c>
      <c r="L843" s="6" t="s">
        <v>4575</v>
      </c>
      <c r="M843" s="6">
        <v>2</v>
      </c>
      <c r="N843" s="6" t="s">
        <v>4543</v>
      </c>
      <c r="O843" s="6" t="s">
        <v>4676</v>
      </c>
      <c r="P843" s="6" t="s">
        <v>4549</v>
      </c>
      <c r="Q843" s="6" t="s">
        <v>4549</v>
      </c>
      <c r="R843" s="6" t="s">
        <v>4549</v>
      </c>
      <c r="S843" s="6" t="s">
        <v>4549</v>
      </c>
      <c r="T843" s="6"/>
      <c r="U843" s="6"/>
      <c r="V843" s="6"/>
      <c r="W843" s="6"/>
      <c r="X843" s="6"/>
      <c r="Y843" s="6"/>
      <c r="Z843" s="6"/>
      <c r="AA843" s="6"/>
      <c r="AB843" s="6" t="s">
        <v>4549</v>
      </c>
    </row>
    <row r="844" spans="1:28">
      <c r="A844" s="6">
        <v>264</v>
      </c>
      <c r="B844" s="6" t="str">
        <f t="shared" si="13"/>
        <v>KaktovikSchool 1981 Section</v>
      </c>
      <c r="C844" s="6" t="s">
        <v>2073</v>
      </c>
      <c r="D844" s="6" t="s">
        <v>3458</v>
      </c>
      <c r="E844" s="6" t="s">
        <v>5189</v>
      </c>
      <c r="F844" s="6">
        <v>1</v>
      </c>
      <c r="G844" s="6">
        <v>11179</v>
      </c>
      <c r="H844" s="6">
        <v>1981</v>
      </c>
      <c r="I844" s="6">
        <v>3</v>
      </c>
      <c r="J844" s="6" t="s">
        <v>4541</v>
      </c>
      <c r="K844" s="6">
        <v>9</v>
      </c>
      <c r="L844" s="6" t="s">
        <v>4575</v>
      </c>
      <c r="M844" s="6">
        <v>2</v>
      </c>
      <c r="N844" s="6" t="s">
        <v>4543</v>
      </c>
      <c r="O844" s="6" t="s">
        <v>4676</v>
      </c>
      <c r="P844" s="6" t="s">
        <v>4549</v>
      </c>
      <c r="Q844" s="6" t="s">
        <v>4549</v>
      </c>
      <c r="R844" s="6" t="s">
        <v>4549</v>
      </c>
      <c r="S844" s="6" t="s">
        <v>4549</v>
      </c>
      <c r="T844" s="6"/>
      <c r="U844" s="6"/>
      <c r="V844" s="6"/>
      <c r="W844" s="6"/>
      <c r="X844" s="6"/>
      <c r="Y844" s="6"/>
      <c r="Z844" s="6"/>
      <c r="AA844" s="6"/>
      <c r="AB844" s="6" t="s">
        <v>4549</v>
      </c>
    </row>
    <row r="845" spans="1:28">
      <c r="A845" s="6">
        <v>264</v>
      </c>
      <c r="B845" s="6" t="str">
        <f t="shared" si="13"/>
        <v>KaktovikSchool 1982 Section</v>
      </c>
      <c r="C845" s="6" t="s">
        <v>2073</v>
      </c>
      <c r="D845" s="6" t="s">
        <v>3455</v>
      </c>
      <c r="E845" s="6" t="s">
        <v>5189</v>
      </c>
      <c r="F845" s="6">
        <v>1</v>
      </c>
      <c r="G845" s="6">
        <v>5980</v>
      </c>
      <c r="H845" s="6">
        <v>1982</v>
      </c>
      <c r="I845" s="6">
        <v>3</v>
      </c>
      <c r="J845" s="6" t="s">
        <v>4541</v>
      </c>
      <c r="K845" s="6">
        <v>9</v>
      </c>
      <c r="L845" s="6" t="s">
        <v>4575</v>
      </c>
      <c r="M845" s="6">
        <v>2</v>
      </c>
      <c r="N845" s="6" t="s">
        <v>4543</v>
      </c>
      <c r="O845" s="6" t="s">
        <v>4676</v>
      </c>
      <c r="P845" s="6" t="s">
        <v>4549</v>
      </c>
      <c r="Q845" s="6" t="s">
        <v>4549</v>
      </c>
      <c r="R845" s="6" t="s">
        <v>4549</v>
      </c>
      <c r="S845" s="6" t="s">
        <v>4549</v>
      </c>
      <c r="T845" s="6"/>
      <c r="U845" s="6"/>
      <c r="V845" s="6"/>
      <c r="W845" s="6"/>
      <c r="X845" s="6"/>
      <c r="Y845" s="6"/>
      <c r="Z845" s="6">
        <v>446640</v>
      </c>
      <c r="AA845" s="6"/>
      <c r="AB845" s="6" t="s">
        <v>4549</v>
      </c>
    </row>
    <row r="846" spans="1:28">
      <c r="A846" s="6">
        <v>264</v>
      </c>
      <c r="B846" s="6" t="str">
        <f t="shared" si="13"/>
        <v>KaktovikSchool Garage</v>
      </c>
      <c r="C846" s="6" t="s">
        <v>2073</v>
      </c>
      <c r="D846" s="6" t="s">
        <v>1122</v>
      </c>
      <c r="E846" s="6" t="s">
        <v>5189</v>
      </c>
      <c r="F846" s="6">
        <v>1</v>
      </c>
      <c r="G846" s="6">
        <v>664</v>
      </c>
      <c r="H846" s="6">
        <v>1981</v>
      </c>
      <c r="I846" s="6">
        <v>3</v>
      </c>
      <c r="J846" s="6" t="s">
        <v>4541</v>
      </c>
      <c r="K846" s="6">
        <v>9</v>
      </c>
      <c r="L846" s="6" t="s">
        <v>4575</v>
      </c>
      <c r="M846" s="6">
        <v>2</v>
      </c>
      <c r="N846" s="6" t="s">
        <v>4543</v>
      </c>
      <c r="O846" s="6" t="s">
        <v>4676</v>
      </c>
      <c r="P846" s="6" t="s">
        <v>4549</v>
      </c>
      <c r="Q846" s="6" t="s">
        <v>4549</v>
      </c>
      <c r="R846" s="6" t="s">
        <v>4549</v>
      </c>
      <c r="S846" s="6" t="s">
        <v>4549</v>
      </c>
      <c r="T846" s="6"/>
      <c r="U846" s="6"/>
      <c r="V846" s="6"/>
      <c r="W846" s="6"/>
      <c r="X846" s="6"/>
      <c r="Y846" s="6"/>
      <c r="Z846" s="6">
        <v>441</v>
      </c>
      <c r="AA846" s="6"/>
      <c r="AB846" s="6" t="s">
        <v>4549</v>
      </c>
    </row>
    <row r="847" spans="1:28">
      <c r="A847" s="6">
        <v>264</v>
      </c>
      <c r="B847" s="6" t="str">
        <f t="shared" si="13"/>
        <v>KaktovikSchool Gym</v>
      </c>
      <c r="C847" s="6" t="s">
        <v>2073</v>
      </c>
      <c r="D847" s="6" t="s">
        <v>1355</v>
      </c>
      <c r="E847" s="6" t="s">
        <v>5189</v>
      </c>
      <c r="F847" s="6">
        <v>1</v>
      </c>
      <c r="G847" s="6">
        <v>5524</v>
      </c>
      <c r="H847" s="6">
        <v>1978</v>
      </c>
      <c r="I847" s="6">
        <v>3</v>
      </c>
      <c r="J847" s="6" t="s">
        <v>4541</v>
      </c>
      <c r="K847" s="6">
        <v>9</v>
      </c>
      <c r="L847" s="6" t="s">
        <v>4575</v>
      </c>
      <c r="M847" s="6">
        <v>2</v>
      </c>
      <c r="N847" s="6" t="s">
        <v>4543</v>
      </c>
      <c r="O847" s="6" t="s">
        <v>4676</v>
      </c>
      <c r="P847" s="6" t="s">
        <v>4549</v>
      </c>
      <c r="Q847" s="6" t="s">
        <v>4549</v>
      </c>
      <c r="R847" s="6" t="s">
        <v>4549</v>
      </c>
      <c r="S847" s="6" t="s">
        <v>4549</v>
      </c>
      <c r="T847" s="6"/>
      <c r="U847" s="6"/>
      <c r="V847" s="6"/>
      <c r="W847" s="6"/>
      <c r="X847" s="6"/>
      <c r="Y847" s="6"/>
      <c r="Z847" s="6"/>
      <c r="AA847" s="6"/>
      <c r="AB847" s="6" t="s">
        <v>4549</v>
      </c>
    </row>
    <row r="848" spans="1:28">
      <c r="A848" s="6">
        <v>264</v>
      </c>
      <c r="B848" s="6" t="str">
        <f t="shared" si="13"/>
        <v>KaktovikSchool Library</v>
      </c>
      <c r="C848" s="6" t="s">
        <v>2073</v>
      </c>
      <c r="D848" s="6" t="s">
        <v>3457</v>
      </c>
      <c r="E848" s="6" t="s">
        <v>5189</v>
      </c>
      <c r="F848" s="6">
        <v>1</v>
      </c>
      <c r="G848" s="6">
        <v>5545</v>
      </c>
      <c r="H848" s="6">
        <v>1978</v>
      </c>
      <c r="I848" s="6">
        <v>3</v>
      </c>
      <c r="J848" s="6" t="s">
        <v>4541</v>
      </c>
      <c r="K848" s="6">
        <v>9</v>
      </c>
      <c r="L848" s="6" t="s">
        <v>4575</v>
      </c>
      <c r="M848" s="6">
        <v>2</v>
      </c>
      <c r="N848" s="6" t="s">
        <v>4543</v>
      </c>
      <c r="O848" s="6" t="s">
        <v>4676</v>
      </c>
      <c r="P848" s="6" t="s">
        <v>4549</v>
      </c>
      <c r="Q848" s="6" t="s">
        <v>4549</v>
      </c>
      <c r="R848" s="6" t="s">
        <v>4549</v>
      </c>
      <c r="S848" s="6" t="s">
        <v>4549</v>
      </c>
      <c r="T848" s="6"/>
      <c r="U848" s="6"/>
      <c r="V848" s="6"/>
      <c r="W848" s="6"/>
      <c r="X848" s="6"/>
      <c r="Y848" s="6"/>
      <c r="Z848" s="6"/>
      <c r="AA848" s="6"/>
      <c r="AB848" s="6" t="s">
        <v>4549</v>
      </c>
    </row>
    <row r="849" spans="1:28">
      <c r="A849" s="6">
        <v>264</v>
      </c>
      <c r="B849" s="6" t="str">
        <f t="shared" si="13"/>
        <v>KaktovikSewage Treatment Plant</v>
      </c>
      <c r="C849" s="6" t="s">
        <v>2073</v>
      </c>
      <c r="D849" s="6" t="s">
        <v>698</v>
      </c>
      <c r="E849" s="6" t="s">
        <v>5190</v>
      </c>
      <c r="F849" s="6">
        <v>1</v>
      </c>
      <c r="G849" s="6">
        <v>3500</v>
      </c>
      <c r="H849" s="6"/>
      <c r="I849" s="6">
        <v>8</v>
      </c>
      <c r="J849" s="6" t="s">
        <v>4555</v>
      </c>
      <c r="K849" s="6">
        <v>31</v>
      </c>
      <c r="L849" s="6" t="s">
        <v>4592</v>
      </c>
      <c r="M849" s="6">
        <v>2</v>
      </c>
      <c r="N849" s="6" t="s">
        <v>4543</v>
      </c>
      <c r="O849" s="6" t="s">
        <v>4676</v>
      </c>
      <c r="P849" s="6" t="s">
        <v>4549</v>
      </c>
      <c r="Q849" s="6" t="s">
        <v>4549</v>
      </c>
      <c r="R849" s="6" t="s">
        <v>4549</v>
      </c>
      <c r="S849" s="6" t="s">
        <v>4549</v>
      </c>
      <c r="T849" s="6"/>
      <c r="U849" s="6"/>
      <c r="V849" s="6"/>
      <c r="W849" s="6"/>
      <c r="X849" s="6"/>
      <c r="Y849" s="6"/>
      <c r="Z849" s="6">
        <v>120240</v>
      </c>
      <c r="AA849" s="6"/>
      <c r="AB849" s="6" t="s">
        <v>4549</v>
      </c>
    </row>
    <row r="850" spans="1:28">
      <c r="A850" s="6">
        <v>264</v>
      </c>
      <c r="B850" s="6" t="str">
        <f t="shared" si="13"/>
        <v>KaktovikTelephone building</v>
      </c>
      <c r="C850" s="6" t="s">
        <v>2073</v>
      </c>
      <c r="D850" s="6" t="s">
        <v>3086</v>
      </c>
      <c r="E850" s="6" t="s">
        <v>5191</v>
      </c>
      <c r="F850" s="6">
        <v>1</v>
      </c>
      <c r="G850" s="6">
        <v>440</v>
      </c>
      <c r="H850" s="6">
        <v>1983</v>
      </c>
      <c r="I850" s="6">
        <v>8</v>
      </c>
      <c r="J850" s="6" t="s">
        <v>4555</v>
      </c>
      <c r="K850" s="6">
        <v>30</v>
      </c>
      <c r="L850" s="6" t="s">
        <v>4712</v>
      </c>
      <c r="M850" s="6">
        <v>2</v>
      </c>
      <c r="N850" s="6" t="s">
        <v>4543</v>
      </c>
      <c r="O850" s="6" t="s">
        <v>4676</v>
      </c>
      <c r="P850" s="6" t="s">
        <v>4549</v>
      </c>
      <c r="Q850" s="6" t="s">
        <v>4549</v>
      </c>
      <c r="R850" s="6" t="s">
        <v>4549</v>
      </c>
      <c r="S850" s="6" t="s">
        <v>4549</v>
      </c>
      <c r="T850" s="6"/>
      <c r="U850" s="6"/>
      <c r="V850" s="6"/>
      <c r="W850" s="6"/>
      <c r="X850" s="6"/>
      <c r="Y850" s="6"/>
      <c r="Z850" s="6"/>
      <c r="AA850" s="6"/>
      <c r="AB850" s="6" t="s">
        <v>4549</v>
      </c>
    </row>
    <row r="851" spans="1:28">
      <c r="A851" s="6">
        <v>264</v>
      </c>
      <c r="B851" s="6" t="str">
        <f t="shared" si="13"/>
        <v>KaktovikTribal Office</v>
      </c>
      <c r="C851" s="6" t="s">
        <v>2073</v>
      </c>
      <c r="D851" s="6" t="s">
        <v>153</v>
      </c>
      <c r="E851" s="6" t="s">
        <v>5192</v>
      </c>
      <c r="F851" s="6">
        <v>2</v>
      </c>
      <c r="G851" s="6">
        <v>900</v>
      </c>
      <c r="H851" s="6"/>
      <c r="I851" s="6"/>
      <c r="J851" s="6"/>
      <c r="K851" s="6"/>
      <c r="L851" s="6"/>
      <c r="M851" s="6"/>
      <c r="N851" s="6"/>
      <c r="O851" s="6" t="s">
        <v>5170</v>
      </c>
      <c r="P851" s="6" t="s">
        <v>4549</v>
      </c>
      <c r="Q851" s="6" t="s">
        <v>4549</v>
      </c>
      <c r="R851" s="6" t="s">
        <v>4549</v>
      </c>
      <c r="S851" s="6" t="s">
        <v>4549</v>
      </c>
      <c r="T851" s="6"/>
      <c r="U851" s="6"/>
      <c r="V851" s="6" t="s">
        <v>4720</v>
      </c>
      <c r="W851" s="6"/>
      <c r="X851" s="6"/>
      <c r="Y851" s="6"/>
      <c r="Z851" s="6"/>
      <c r="AA851" s="6"/>
      <c r="AB851" s="6" t="s">
        <v>4549</v>
      </c>
    </row>
    <row r="852" spans="1:28">
      <c r="A852" s="6">
        <v>264</v>
      </c>
      <c r="B852" s="6" t="str">
        <f t="shared" si="13"/>
        <v>KaktovikUSDW</v>
      </c>
      <c r="C852" s="6" t="s">
        <v>2073</v>
      </c>
      <c r="D852" s="6" t="s">
        <v>2434</v>
      </c>
      <c r="E852" s="6" t="s">
        <v>5179</v>
      </c>
      <c r="F852" s="6">
        <v>2</v>
      </c>
      <c r="G852" s="6">
        <v>9956</v>
      </c>
      <c r="H852" s="6">
        <v>1987</v>
      </c>
      <c r="I852" s="6">
        <v>9</v>
      </c>
      <c r="J852" s="6" t="s">
        <v>1500</v>
      </c>
      <c r="K852" s="6">
        <v>34</v>
      </c>
      <c r="L852" s="6" t="s">
        <v>4551</v>
      </c>
      <c r="M852" s="6">
        <v>2</v>
      </c>
      <c r="N852" s="6" t="s">
        <v>4543</v>
      </c>
      <c r="O852" s="6" t="s">
        <v>4676</v>
      </c>
      <c r="P852" s="6" t="s">
        <v>4549</v>
      </c>
      <c r="Q852" s="6" t="s">
        <v>4549</v>
      </c>
      <c r="R852" s="6" t="s">
        <v>4549</v>
      </c>
      <c r="S852" s="6" t="s">
        <v>4549</v>
      </c>
      <c r="T852" s="6"/>
      <c r="U852" s="6"/>
      <c r="V852" s="6"/>
      <c r="W852" s="6"/>
      <c r="X852" s="6"/>
      <c r="Y852" s="6"/>
      <c r="Z852" s="6"/>
      <c r="AA852" s="6"/>
      <c r="AB852" s="6" t="s">
        <v>4549</v>
      </c>
    </row>
    <row r="853" spans="1:28">
      <c r="A853" s="6">
        <v>264</v>
      </c>
      <c r="B853" s="6" t="str">
        <f t="shared" si="13"/>
        <v>KaktovikVacuum Building</v>
      </c>
      <c r="C853" s="6" t="s">
        <v>2073</v>
      </c>
      <c r="D853" s="6" t="s">
        <v>2604</v>
      </c>
      <c r="E853" s="6" t="s">
        <v>5190</v>
      </c>
      <c r="F853" s="6">
        <v>1</v>
      </c>
      <c r="G853" s="6">
        <v>1320</v>
      </c>
      <c r="H853" s="6"/>
      <c r="I853" s="6">
        <v>8</v>
      </c>
      <c r="J853" s="6" t="s">
        <v>4555</v>
      </c>
      <c r="K853" s="6">
        <v>31</v>
      </c>
      <c r="L853" s="6" t="s">
        <v>4592</v>
      </c>
      <c r="M853" s="6">
        <v>2</v>
      </c>
      <c r="N853" s="6" t="s">
        <v>4543</v>
      </c>
      <c r="O853" s="6" t="s">
        <v>4676</v>
      </c>
      <c r="P853" s="6" t="s">
        <v>4549</v>
      </c>
      <c r="Q853" s="6" t="s">
        <v>4549</v>
      </c>
      <c r="R853" s="6" t="s">
        <v>4549</v>
      </c>
      <c r="S853" s="6" t="s">
        <v>4549</v>
      </c>
      <c r="T853" s="6"/>
      <c r="U853" s="6"/>
      <c r="V853" s="6"/>
      <c r="W853" s="6"/>
      <c r="X853" s="6"/>
      <c r="Y853" s="6"/>
      <c r="Z853" s="6"/>
      <c r="AA853" s="6"/>
      <c r="AB853" s="6" t="s">
        <v>4549</v>
      </c>
    </row>
    <row r="854" spans="1:28">
      <c r="A854" s="6">
        <v>264</v>
      </c>
      <c r="B854" s="6" t="str">
        <f t="shared" si="13"/>
        <v>KaktovikWaldo Audi Hotel</v>
      </c>
      <c r="C854" s="6" t="s">
        <v>2073</v>
      </c>
      <c r="D854" s="6" t="s">
        <v>3629</v>
      </c>
      <c r="E854" s="6" t="s">
        <v>5193</v>
      </c>
      <c r="F854" s="6"/>
      <c r="G854" s="6">
        <v>8290</v>
      </c>
      <c r="H854" s="6">
        <v>2011</v>
      </c>
      <c r="I854" s="6"/>
      <c r="J854" s="6"/>
      <c r="K854" s="6"/>
      <c r="L854" s="6"/>
      <c r="M854" s="6"/>
      <c r="N854" s="6"/>
      <c r="O854" s="6" t="s">
        <v>5194</v>
      </c>
      <c r="P854" s="6" t="s">
        <v>4549</v>
      </c>
      <c r="Q854" s="6" t="s">
        <v>4549</v>
      </c>
      <c r="R854" s="6" t="s">
        <v>4549</v>
      </c>
      <c r="S854" s="6" t="s">
        <v>4549</v>
      </c>
      <c r="T854" s="6"/>
      <c r="U854" s="6"/>
      <c r="V854" s="6" t="s">
        <v>5195</v>
      </c>
      <c r="W854" s="6"/>
      <c r="X854" s="6"/>
      <c r="Y854" s="6"/>
      <c r="Z854" s="6"/>
      <c r="AA854" s="6"/>
      <c r="AB854" s="6" t="s">
        <v>4549</v>
      </c>
    </row>
    <row r="855" spans="1:28">
      <c r="A855" s="6">
        <v>264</v>
      </c>
      <c r="B855" s="6" t="str">
        <f t="shared" si="13"/>
        <v>KaktovikWarm Storage</v>
      </c>
      <c r="C855" s="6" t="s">
        <v>2073</v>
      </c>
      <c r="D855" s="6" t="s">
        <v>442</v>
      </c>
      <c r="E855" s="6" t="s">
        <v>5188</v>
      </c>
      <c r="F855" s="6">
        <v>1</v>
      </c>
      <c r="G855" s="6">
        <v>3800</v>
      </c>
      <c r="H855" s="6">
        <v>1979</v>
      </c>
      <c r="I855" s="6">
        <v>2</v>
      </c>
      <c r="J855" s="6" t="s">
        <v>4582</v>
      </c>
      <c r="K855" s="6">
        <v>8</v>
      </c>
      <c r="L855" s="6" t="s">
        <v>4583</v>
      </c>
      <c r="M855" s="6">
        <v>2</v>
      </c>
      <c r="N855" s="6" t="s">
        <v>4543</v>
      </c>
      <c r="O855" s="6" t="s">
        <v>4676</v>
      </c>
      <c r="P855" s="6" t="s">
        <v>4549</v>
      </c>
      <c r="Q855" s="6" t="s">
        <v>4549</v>
      </c>
      <c r="R855" s="6" t="s">
        <v>4549</v>
      </c>
      <c r="S855" s="6" t="s">
        <v>4549</v>
      </c>
      <c r="T855" s="6"/>
      <c r="U855" s="6"/>
      <c r="V855" s="6"/>
      <c r="W855" s="6"/>
      <c r="X855" s="6"/>
      <c r="Y855" s="6"/>
      <c r="Z855" s="6"/>
      <c r="AA855" s="6"/>
      <c r="AB855" s="6" t="s">
        <v>4549</v>
      </c>
    </row>
    <row r="856" spans="1:28">
      <c r="A856" s="6">
        <v>264</v>
      </c>
      <c r="B856" s="6" t="str">
        <f t="shared" si="13"/>
        <v>KaktovikWater Treatment Plant</v>
      </c>
      <c r="C856" s="6" t="s">
        <v>2073</v>
      </c>
      <c r="D856" s="6" t="s">
        <v>66</v>
      </c>
      <c r="E856" s="6" t="s">
        <v>5196</v>
      </c>
      <c r="F856" s="6">
        <v>1</v>
      </c>
      <c r="G856" s="6">
        <v>3500</v>
      </c>
      <c r="H856" s="6"/>
      <c r="I856" s="6">
        <v>8</v>
      </c>
      <c r="J856" s="6" t="s">
        <v>4555</v>
      </c>
      <c r="K856" s="6">
        <v>31</v>
      </c>
      <c r="L856" s="6" t="s">
        <v>4592</v>
      </c>
      <c r="M856" s="6">
        <v>2</v>
      </c>
      <c r="N856" s="6" t="s">
        <v>4543</v>
      </c>
      <c r="O856" s="6" t="s">
        <v>4676</v>
      </c>
      <c r="P856" s="6" t="s">
        <v>4549</v>
      </c>
      <c r="Q856" s="6" t="s">
        <v>4549</v>
      </c>
      <c r="R856" s="6" t="s">
        <v>4549</v>
      </c>
      <c r="S856" s="6" t="s">
        <v>4549</v>
      </c>
      <c r="T856" s="6"/>
      <c r="U856" s="6"/>
      <c r="V856" s="6"/>
      <c r="W856" s="6"/>
      <c r="X856" s="6"/>
      <c r="Y856" s="6"/>
      <c r="Z856" s="6">
        <v>163520</v>
      </c>
      <c r="AA856" s="6"/>
      <c r="AB856" s="6" t="s">
        <v>4549</v>
      </c>
    </row>
    <row r="857" spans="1:28">
      <c r="A857" s="6">
        <v>266</v>
      </c>
      <c r="B857" s="6" t="str">
        <f t="shared" si="13"/>
        <v>Kaltag</v>
      </c>
      <c r="C857" s="6" t="s">
        <v>1041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 t="s">
        <v>5197</v>
      </c>
      <c r="P857" s="6" t="s">
        <v>4549</v>
      </c>
      <c r="Q857" s="6" t="s">
        <v>4549</v>
      </c>
      <c r="R857" s="6" t="s">
        <v>4549</v>
      </c>
      <c r="S857" s="6" t="s">
        <v>4549</v>
      </c>
      <c r="T857" s="6"/>
      <c r="U857" s="6"/>
      <c r="V857" s="6"/>
      <c r="W857" s="6"/>
      <c r="X857" s="6"/>
      <c r="Y857" s="6"/>
      <c r="Z857" s="6"/>
      <c r="AA857" s="6"/>
      <c r="AB857" s="6" t="s">
        <v>4549</v>
      </c>
    </row>
    <row r="858" spans="1:28">
      <c r="A858" s="6">
        <v>266</v>
      </c>
      <c r="B858" s="6" t="str">
        <f t="shared" si="13"/>
        <v>KaltagAIRPORT ELECTRICAL</v>
      </c>
      <c r="C858" s="6" t="s">
        <v>1041</v>
      </c>
      <c r="D858" s="6" t="s">
        <v>2575</v>
      </c>
      <c r="E858" s="6"/>
      <c r="F858" s="6"/>
      <c r="G858" s="6">
        <v>96</v>
      </c>
      <c r="H858" s="6">
        <v>1995</v>
      </c>
      <c r="I858" s="6">
        <v>8</v>
      </c>
      <c r="J858" s="6" t="s">
        <v>4555</v>
      </c>
      <c r="K858" s="6">
        <v>31</v>
      </c>
      <c r="L858" s="6" t="s">
        <v>4592</v>
      </c>
      <c r="M858" s="6">
        <v>2</v>
      </c>
      <c r="N858" s="6" t="s">
        <v>4543</v>
      </c>
      <c r="O858" s="6" t="s">
        <v>4585</v>
      </c>
      <c r="P858" s="6" t="s">
        <v>4549</v>
      </c>
      <c r="Q858" s="6" t="s">
        <v>4549</v>
      </c>
      <c r="R858" s="6" t="s">
        <v>4549</v>
      </c>
      <c r="S858" s="6" t="s">
        <v>4549</v>
      </c>
      <c r="T858" s="6"/>
      <c r="U858" s="6"/>
      <c r="V858" s="6"/>
      <c r="W858" s="6"/>
      <c r="X858" s="6"/>
      <c r="Y858" s="6"/>
      <c r="Z858" s="6"/>
      <c r="AA858" s="6"/>
      <c r="AB858" s="6" t="s">
        <v>4549</v>
      </c>
    </row>
    <row r="859" spans="1:28">
      <c r="A859" s="6">
        <v>266</v>
      </c>
      <c r="B859" s="6" t="str">
        <f t="shared" si="13"/>
        <v>KaltagEQUIP STORAGE</v>
      </c>
      <c r="C859" s="6" t="s">
        <v>1041</v>
      </c>
      <c r="D859" s="6" t="s">
        <v>5198</v>
      </c>
      <c r="E859" s="6"/>
      <c r="F859" s="6"/>
      <c r="G859" s="6">
        <v>1200</v>
      </c>
      <c r="H859" s="6">
        <v>1992</v>
      </c>
      <c r="I859" s="6">
        <v>2</v>
      </c>
      <c r="J859" s="6" t="s">
        <v>4582</v>
      </c>
      <c r="K859" s="6">
        <v>8</v>
      </c>
      <c r="L859" s="6" t="s">
        <v>4583</v>
      </c>
      <c r="M859" s="6">
        <v>2</v>
      </c>
      <c r="N859" s="6" t="s">
        <v>4543</v>
      </c>
      <c r="O859" s="6" t="s">
        <v>4585</v>
      </c>
      <c r="P859" s="6" t="s">
        <v>4549</v>
      </c>
      <c r="Q859" s="6" t="s">
        <v>4549</v>
      </c>
      <c r="R859" s="6" t="s">
        <v>4549</v>
      </c>
      <c r="S859" s="6" t="s">
        <v>4549</v>
      </c>
      <c r="T859" s="6"/>
      <c r="U859" s="6"/>
      <c r="V859" s="6"/>
      <c r="W859" s="6"/>
      <c r="X859" s="6"/>
      <c r="Y859" s="6"/>
      <c r="Z859" s="6"/>
      <c r="AA859" s="6"/>
      <c r="AB859" s="6" t="s">
        <v>4549</v>
      </c>
    </row>
    <row r="860" spans="1:28">
      <c r="A860" s="6">
        <v>266</v>
      </c>
      <c r="B860" s="6" t="str">
        <f t="shared" si="13"/>
        <v>KaltagKaltag School</v>
      </c>
      <c r="C860" s="6" t="s">
        <v>1041</v>
      </c>
      <c r="D860" s="6" t="s">
        <v>1036</v>
      </c>
      <c r="E860" s="6"/>
      <c r="F860" s="6"/>
      <c r="G860" s="6">
        <v>14749</v>
      </c>
      <c r="H860" s="6">
        <v>1980</v>
      </c>
      <c r="I860" s="6">
        <v>3</v>
      </c>
      <c r="J860" s="6" t="s">
        <v>4541</v>
      </c>
      <c r="K860" s="6">
        <v>9</v>
      </c>
      <c r="L860" s="6" t="s">
        <v>4575</v>
      </c>
      <c r="M860" s="6">
        <v>2</v>
      </c>
      <c r="N860" s="6" t="s">
        <v>4543</v>
      </c>
      <c r="O860" s="6" t="s">
        <v>4656</v>
      </c>
      <c r="P860" s="6" t="s">
        <v>4549</v>
      </c>
      <c r="Q860" s="6" t="s">
        <v>4549</v>
      </c>
      <c r="R860" s="6" t="s">
        <v>4549</v>
      </c>
      <c r="S860" s="6" t="s">
        <v>4549</v>
      </c>
      <c r="T860" s="6"/>
      <c r="U860" s="6"/>
      <c r="V860" s="6"/>
      <c r="W860" s="6"/>
      <c r="X860" s="6"/>
      <c r="Y860" s="6"/>
      <c r="Z860" s="6"/>
      <c r="AA860" s="6"/>
      <c r="AB860" s="6" t="s">
        <v>4549</v>
      </c>
    </row>
    <row r="861" spans="1:28">
      <c r="A861" s="6">
        <v>266</v>
      </c>
      <c r="B861" s="6" t="str">
        <f t="shared" si="13"/>
        <v>KaltagPost Office</v>
      </c>
      <c r="C861" s="6" t="s">
        <v>1041</v>
      </c>
      <c r="D861" s="6" t="s">
        <v>37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 t="s">
        <v>653</v>
      </c>
      <c r="P861" s="6" t="s">
        <v>4549</v>
      </c>
      <c r="Q861" s="6" t="s">
        <v>4549</v>
      </c>
      <c r="R861" s="6" t="s">
        <v>4549</v>
      </c>
      <c r="S861" s="6" t="s">
        <v>4549</v>
      </c>
      <c r="T861" s="6"/>
      <c r="U861" s="6"/>
      <c r="V861" s="6"/>
      <c r="W861" s="6"/>
      <c r="X861" s="6"/>
      <c r="Y861" s="6"/>
      <c r="Z861" s="6"/>
      <c r="AA861" s="6"/>
      <c r="AB861" s="6" t="s">
        <v>4549</v>
      </c>
    </row>
    <row r="862" spans="1:28">
      <c r="A862" s="6">
        <v>266</v>
      </c>
      <c r="B862" s="6" t="str">
        <f t="shared" si="13"/>
        <v>KaltagPowerhouse</v>
      </c>
      <c r="C862" s="6" t="s">
        <v>1041</v>
      </c>
      <c r="D862" s="6" t="s">
        <v>1274</v>
      </c>
      <c r="E862" s="6"/>
      <c r="F862" s="6"/>
      <c r="G862" s="6">
        <v>384</v>
      </c>
      <c r="H862" s="6">
        <v>1988</v>
      </c>
      <c r="I862" s="6">
        <v>3</v>
      </c>
      <c r="J862" s="6" t="s">
        <v>4541</v>
      </c>
      <c r="K862" s="6">
        <v>9</v>
      </c>
      <c r="L862" s="6" t="s">
        <v>4575</v>
      </c>
      <c r="M862" s="6">
        <v>2</v>
      </c>
      <c r="N862" s="6" t="s">
        <v>4543</v>
      </c>
      <c r="O862" s="6" t="s">
        <v>4656</v>
      </c>
      <c r="P862" s="6" t="s">
        <v>4549</v>
      </c>
      <c r="Q862" s="6" t="s">
        <v>4549</v>
      </c>
      <c r="R862" s="6" t="s">
        <v>4549</v>
      </c>
      <c r="S862" s="6" t="s">
        <v>4549</v>
      </c>
      <c r="T862" s="6"/>
      <c r="U862" s="6"/>
      <c r="V862" s="6"/>
      <c r="W862" s="6"/>
      <c r="X862" s="6"/>
      <c r="Y862" s="6"/>
      <c r="Z862" s="6"/>
      <c r="AA862" s="6"/>
      <c r="AB862" s="6" t="s">
        <v>4549</v>
      </c>
    </row>
    <row r="863" spans="1:28">
      <c r="A863" s="6">
        <v>266</v>
      </c>
      <c r="B863" s="6" t="str">
        <f t="shared" si="13"/>
        <v>KaltagSki House</v>
      </c>
      <c r="C863" s="6" t="s">
        <v>1041</v>
      </c>
      <c r="D863" s="6" t="s">
        <v>1037</v>
      </c>
      <c r="E863" s="6"/>
      <c r="F863" s="6"/>
      <c r="G863" s="6">
        <v>320</v>
      </c>
      <c r="H863" s="6">
        <v>1980</v>
      </c>
      <c r="I863" s="6">
        <v>3</v>
      </c>
      <c r="J863" s="6" t="s">
        <v>4541</v>
      </c>
      <c r="K863" s="6">
        <v>9</v>
      </c>
      <c r="L863" s="6" t="s">
        <v>4575</v>
      </c>
      <c r="M863" s="6">
        <v>2</v>
      </c>
      <c r="N863" s="6" t="s">
        <v>4543</v>
      </c>
      <c r="O863" s="6" t="s">
        <v>4656</v>
      </c>
      <c r="P863" s="6" t="s">
        <v>4549</v>
      </c>
      <c r="Q863" s="6" t="s">
        <v>4549</v>
      </c>
      <c r="R863" s="6" t="s">
        <v>4549</v>
      </c>
      <c r="S863" s="6" t="s">
        <v>4549</v>
      </c>
      <c r="T863" s="6"/>
      <c r="U863" s="6"/>
      <c r="V863" s="6"/>
      <c r="W863" s="6"/>
      <c r="X863" s="6"/>
      <c r="Y863" s="6"/>
      <c r="Z863" s="6"/>
      <c r="AA863" s="6"/>
      <c r="AB863" s="6" t="s">
        <v>4549</v>
      </c>
    </row>
    <row r="864" spans="1:28">
      <c r="A864" s="6">
        <v>266</v>
      </c>
      <c r="B864" s="6" t="str">
        <f t="shared" si="13"/>
        <v>KaltagStorage</v>
      </c>
      <c r="C864" s="6" t="s">
        <v>1041</v>
      </c>
      <c r="D864" s="6" t="s">
        <v>252</v>
      </c>
      <c r="E864" s="6"/>
      <c r="F864" s="6"/>
      <c r="G864" s="6">
        <v>900</v>
      </c>
      <c r="H864" s="6">
        <v>1977</v>
      </c>
      <c r="I864" s="6">
        <v>3</v>
      </c>
      <c r="J864" s="6" t="s">
        <v>4541</v>
      </c>
      <c r="K864" s="6">
        <v>9</v>
      </c>
      <c r="L864" s="6" t="s">
        <v>4575</v>
      </c>
      <c r="M864" s="6">
        <v>2</v>
      </c>
      <c r="N864" s="6" t="s">
        <v>4543</v>
      </c>
      <c r="O864" s="6" t="s">
        <v>4656</v>
      </c>
      <c r="P864" s="6" t="s">
        <v>4549</v>
      </c>
      <c r="Q864" s="6" t="s">
        <v>4549</v>
      </c>
      <c r="R864" s="6" t="s">
        <v>4549</v>
      </c>
      <c r="S864" s="6" t="s">
        <v>4549</v>
      </c>
      <c r="T864" s="6"/>
      <c r="U864" s="6"/>
      <c r="V864" s="6"/>
      <c r="W864" s="6"/>
      <c r="X864" s="6"/>
      <c r="Y864" s="6"/>
      <c r="Z864" s="6"/>
      <c r="AA864" s="6"/>
      <c r="AB864" s="6" t="s">
        <v>4549</v>
      </c>
    </row>
    <row r="865" spans="1:28">
      <c r="A865" s="6">
        <v>266</v>
      </c>
      <c r="B865" s="6" t="str">
        <f t="shared" si="13"/>
        <v>KaltagTribal Office</v>
      </c>
      <c r="C865" s="6" t="s">
        <v>1041</v>
      </c>
      <c r="D865" s="6" t="s">
        <v>153</v>
      </c>
      <c r="E865" s="6"/>
      <c r="F865" s="6">
        <v>2</v>
      </c>
      <c r="G865" s="6">
        <v>4000</v>
      </c>
      <c r="H865" s="6">
        <v>1990</v>
      </c>
      <c r="I865" s="6">
        <v>6</v>
      </c>
      <c r="J865" s="6" t="s">
        <v>377</v>
      </c>
      <c r="K865" s="6">
        <v>36</v>
      </c>
      <c r="L865" s="6" t="s">
        <v>377</v>
      </c>
      <c r="M865" s="6">
        <v>2</v>
      </c>
      <c r="N865" s="6" t="s">
        <v>4543</v>
      </c>
      <c r="O865" s="6" t="s">
        <v>5199</v>
      </c>
      <c r="P865" s="6" t="s">
        <v>4549</v>
      </c>
      <c r="Q865" s="6" t="s">
        <v>4549</v>
      </c>
      <c r="R865" s="6" t="s">
        <v>4549</v>
      </c>
      <c r="S865" s="6" t="s">
        <v>4549</v>
      </c>
      <c r="T865" s="6"/>
      <c r="U865" s="6"/>
      <c r="V865" s="6" t="s">
        <v>5200</v>
      </c>
      <c r="W865" s="6"/>
      <c r="X865" s="6"/>
      <c r="Y865" s="6"/>
      <c r="Z865" s="6">
        <v>13200</v>
      </c>
      <c r="AA865" s="6"/>
      <c r="AB865" s="6" t="s">
        <v>4549</v>
      </c>
    </row>
    <row r="866" spans="1:28">
      <c r="A866" s="6">
        <v>266</v>
      </c>
      <c r="B866" s="6" t="str">
        <f t="shared" si="13"/>
        <v>KaltagVocational Education</v>
      </c>
      <c r="C866" s="6" t="s">
        <v>1041</v>
      </c>
      <c r="D866" s="6" t="s">
        <v>1038</v>
      </c>
      <c r="E866" s="6"/>
      <c r="F866" s="6"/>
      <c r="G866" s="6">
        <v>2400</v>
      </c>
      <c r="H866" s="6">
        <v>1980</v>
      </c>
      <c r="I866" s="6">
        <v>3</v>
      </c>
      <c r="J866" s="6" t="s">
        <v>4541</v>
      </c>
      <c r="K866" s="6">
        <v>9</v>
      </c>
      <c r="L866" s="6" t="s">
        <v>4575</v>
      </c>
      <c r="M866" s="6">
        <v>2</v>
      </c>
      <c r="N866" s="6" t="s">
        <v>4543</v>
      </c>
      <c r="O866" s="6" t="s">
        <v>4656</v>
      </c>
      <c r="P866" s="6" t="s">
        <v>4549</v>
      </c>
      <c r="Q866" s="6" t="s">
        <v>4549</v>
      </c>
      <c r="R866" s="6" t="s">
        <v>4549</v>
      </c>
      <c r="S866" s="6" t="s">
        <v>4549</v>
      </c>
      <c r="T866" s="6"/>
      <c r="U866" s="6"/>
      <c r="V866" s="6"/>
      <c r="W866" s="6"/>
      <c r="X866" s="6"/>
      <c r="Y866" s="6"/>
      <c r="Z866" s="6"/>
      <c r="AA866" s="6"/>
      <c r="AB866" s="6" t="s">
        <v>4549</v>
      </c>
    </row>
    <row r="867" spans="1:28">
      <c r="A867" s="6">
        <v>268</v>
      </c>
      <c r="B867" s="6" t="str">
        <f t="shared" si="13"/>
        <v>KarlukApt Stg</v>
      </c>
      <c r="C867" s="6" t="s">
        <v>627</v>
      </c>
      <c r="D867" s="6" t="s">
        <v>2016</v>
      </c>
      <c r="E867" s="6"/>
      <c r="F867" s="6"/>
      <c r="G867" s="6">
        <v>336</v>
      </c>
      <c r="H867" s="6">
        <v>1981</v>
      </c>
      <c r="I867" s="6">
        <v>2</v>
      </c>
      <c r="J867" s="6" t="s">
        <v>4582</v>
      </c>
      <c r="K867" s="6">
        <v>8</v>
      </c>
      <c r="L867" s="6" t="s">
        <v>4583</v>
      </c>
      <c r="M867" s="6">
        <v>2</v>
      </c>
      <c r="N867" s="6" t="s">
        <v>4543</v>
      </c>
      <c r="O867" s="6" t="s">
        <v>4585</v>
      </c>
      <c r="P867" s="6" t="s">
        <v>4549</v>
      </c>
      <c r="Q867" s="6" t="s">
        <v>4549</v>
      </c>
      <c r="R867" s="6" t="s">
        <v>4549</v>
      </c>
      <c r="S867" s="6" t="s">
        <v>4549</v>
      </c>
      <c r="T867" s="6"/>
      <c r="U867" s="6"/>
      <c r="V867" s="6"/>
      <c r="W867" s="6"/>
      <c r="X867" s="6"/>
      <c r="Y867" s="6"/>
      <c r="Z867" s="6"/>
      <c r="AA867" s="6"/>
      <c r="AB867" s="6" t="s">
        <v>4549</v>
      </c>
    </row>
    <row r="868" spans="1:28">
      <c r="A868" s="6">
        <v>268</v>
      </c>
      <c r="B868" s="6" t="str">
        <f t="shared" si="13"/>
        <v>Karlukgenerator shed</v>
      </c>
      <c r="C868" s="6" t="s">
        <v>627</v>
      </c>
      <c r="D868" s="6" t="s">
        <v>2020</v>
      </c>
      <c r="E868" s="6"/>
      <c r="F868" s="6"/>
      <c r="G868" s="6">
        <v>364</v>
      </c>
      <c r="H868" s="6">
        <v>1983</v>
      </c>
      <c r="I868" s="6">
        <v>2</v>
      </c>
      <c r="J868" s="6" t="s">
        <v>4582</v>
      </c>
      <c r="K868" s="6">
        <v>8</v>
      </c>
      <c r="L868" s="6" t="s">
        <v>4583</v>
      </c>
      <c r="M868" s="6">
        <v>4</v>
      </c>
      <c r="N868" s="6" t="s">
        <v>4584</v>
      </c>
      <c r="O868" s="6" t="s">
        <v>4847</v>
      </c>
      <c r="P868" s="6" t="s">
        <v>4549</v>
      </c>
      <c r="Q868" s="6" t="s">
        <v>4549</v>
      </c>
      <c r="R868" s="6" t="s">
        <v>4549</v>
      </c>
      <c r="S868" s="6" t="s">
        <v>4549</v>
      </c>
      <c r="T868" s="6"/>
      <c r="U868" s="6"/>
      <c r="V868" s="6"/>
      <c r="W868" s="6"/>
      <c r="X868" s="6"/>
      <c r="Y868" s="6"/>
      <c r="Z868" s="6"/>
      <c r="AA868" s="6"/>
      <c r="AB868" s="6" t="s">
        <v>4549</v>
      </c>
    </row>
    <row r="869" spans="1:28">
      <c r="A869" s="6">
        <v>268</v>
      </c>
      <c r="B869" s="6" t="str">
        <f t="shared" si="13"/>
        <v>Karlukkarluk School</v>
      </c>
      <c r="C869" s="6" t="s">
        <v>627</v>
      </c>
      <c r="D869" s="6" t="s">
        <v>5201</v>
      </c>
      <c r="E869" s="6" t="s">
        <v>5202</v>
      </c>
      <c r="F869" s="6"/>
      <c r="G869" s="6">
        <v>8450</v>
      </c>
      <c r="H869" s="6">
        <v>1983</v>
      </c>
      <c r="I869" s="6">
        <v>3</v>
      </c>
      <c r="J869" s="6" t="s">
        <v>4541</v>
      </c>
      <c r="K869" s="6">
        <v>9</v>
      </c>
      <c r="L869" s="6" t="s">
        <v>4575</v>
      </c>
      <c r="M869" s="6">
        <v>2</v>
      </c>
      <c r="N869" s="6" t="s">
        <v>4543</v>
      </c>
      <c r="O869" s="6" t="s">
        <v>4847</v>
      </c>
      <c r="P869" s="6" t="s">
        <v>4549</v>
      </c>
      <c r="Q869" s="6" t="s">
        <v>4549</v>
      </c>
      <c r="R869" s="6" t="s">
        <v>4549</v>
      </c>
      <c r="S869" s="6" t="s">
        <v>4549</v>
      </c>
      <c r="T869" s="6"/>
      <c r="U869" s="6"/>
      <c r="V869" s="6"/>
      <c r="W869" s="6"/>
      <c r="X869" s="6"/>
      <c r="Y869" s="6"/>
      <c r="Z869" s="6">
        <v>71922</v>
      </c>
      <c r="AA869" s="6"/>
      <c r="AB869" s="6" t="s">
        <v>4549</v>
      </c>
    </row>
    <row r="870" spans="1:28">
      <c r="A870" s="6">
        <v>269</v>
      </c>
      <c r="B870" s="6" t="str">
        <f t="shared" si="13"/>
        <v>KasaanBarry C. Stewart School</v>
      </c>
      <c r="C870" s="6" t="s">
        <v>2078</v>
      </c>
      <c r="D870" s="6" t="s">
        <v>5203</v>
      </c>
      <c r="E870" s="6" t="s">
        <v>5204</v>
      </c>
      <c r="F870" s="6"/>
      <c r="G870" s="6">
        <v>2320</v>
      </c>
      <c r="H870" s="6">
        <v>1997</v>
      </c>
      <c r="I870" s="6">
        <v>3</v>
      </c>
      <c r="J870" s="6" t="s">
        <v>4541</v>
      </c>
      <c r="K870" s="6">
        <v>9</v>
      </c>
      <c r="L870" s="6" t="s">
        <v>4575</v>
      </c>
      <c r="M870" s="6">
        <v>2</v>
      </c>
      <c r="N870" s="6" t="s">
        <v>4543</v>
      </c>
      <c r="O870" s="6"/>
      <c r="P870" s="6" t="s">
        <v>4549</v>
      </c>
      <c r="Q870" s="6" t="s">
        <v>4549</v>
      </c>
      <c r="R870" s="6" t="s">
        <v>4549</v>
      </c>
      <c r="S870" s="6" t="s">
        <v>4549</v>
      </c>
      <c r="T870" s="6"/>
      <c r="U870" s="6"/>
      <c r="V870" s="6" t="s">
        <v>5205</v>
      </c>
      <c r="W870" s="6"/>
      <c r="X870" s="6"/>
      <c r="Y870" s="6"/>
      <c r="Z870" s="6">
        <v>9609</v>
      </c>
      <c r="AA870" s="6"/>
      <c r="AB870" s="6" t="s">
        <v>4549</v>
      </c>
    </row>
    <row r="871" spans="1:28">
      <c r="A871" s="6">
        <v>269</v>
      </c>
      <c r="B871" s="6" t="str">
        <f t="shared" si="13"/>
        <v>KasaanDOT Transportation Office</v>
      </c>
      <c r="C871" s="6" t="s">
        <v>2078</v>
      </c>
      <c r="D871" s="6" t="s">
        <v>3090</v>
      </c>
      <c r="E871" s="6" t="s">
        <v>5206</v>
      </c>
      <c r="F871" s="6">
        <v>1</v>
      </c>
      <c r="G871" s="6">
        <v>3360</v>
      </c>
      <c r="H871" s="6">
        <v>2010</v>
      </c>
      <c r="I871" s="6">
        <v>6</v>
      </c>
      <c r="J871" s="6" t="s">
        <v>377</v>
      </c>
      <c r="K871" s="6">
        <v>36</v>
      </c>
      <c r="L871" s="6" t="s">
        <v>377</v>
      </c>
      <c r="M871" s="6">
        <v>2</v>
      </c>
      <c r="N871" s="6" t="s">
        <v>4543</v>
      </c>
      <c r="O871" s="6" t="s">
        <v>5207</v>
      </c>
      <c r="P871" s="6" t="s">
        <v>4549</v>
      </c>
      <c r="Q871" s="6" t="s">
        <v>4549</v>
      </c>
      <c r="R871" s="6" t="s">
        <v>4549</v>
      </c>
      <c r="S871" s="6" t="s">
        <v>4549</v>
      </c>
      <c r="T871" s="6"/>
      <c r="U871" s="6"/>
      <c r="V871" s="6"/>
      <c r="W871" s="6"/>
      <c r="X871" s="6"/>
      <c r="Y871" s="6"/>
      <c r="Z871" s="6">
        <v>7812</v>
      </c>
      <c r="AA871" s="6"/>
      <c r="AB871" s="6" t="s">
        <v>4549</v>
      </c>
    </row>
    <row r="872" spans="1:28">
      <c r="A872" s="6">
        <v>269</v>
      </c>
      <c r="B872" s="6" t="str">
        <f t="shared" si="13"/>
        <v>KasaanIRA Tribal Office</v>
      </c>
      <c r="C872" s="6" t="s">
        <v>2078</v>
      </c>
      <c r="D872" s="6" t="s">
        <v>3089</v>
      </c>
      <c r="E872" s="6" t="s">
        <v>5208</v>
      </c>
      <c r="F872" s="6">
        <v>1</v>
      </c>
      <c r="G872" s="6">
        <v>1924</v>
      </c>
      <c r="H872" s="6">
        <v>1990</v>
      </c>
      <c r="I872" s="6">
        <v>6</v>
      </c>
      <c r="J872" s="6" t="s">
        <v>377</v>
      </c>
      <c r="K872" s="6">
        <v>36</v>
      </c>
      <c r="L872" s="6" t="s">
        <v>377</v>
      </c>
      <c r="M872" s="6">
        <v>2</v>
      </c>
      <c r="N872" s="6" t="s">
        <v>4543</v>
      </c>
      <c r="O872" s="6" t="s">
        <v>5209</v>
      </c>
      <c r="P872" s="6" t="s">
        <v>4549</v>
      </c>
      <c r="Q872" s="6" t="s">
        <v>4549</v>
      </c>
      <c r="R872" s="6" t="s">
        <v>4549</v>
      </c>
      <c r="S872" s="6" t="s">
        <v>4549</v>
      </c>
      <c r="T872" s="6"/>
      <c r="U872" s="6"/>
      <c r="V872" s="6" t="s">
        <v>5210</v>
      </c>
      <c r="W872" s="6"/>
      <c r="X872" s="6"/>
      <c r="Y872" s="6"/>
      <c r="Z872" s="6">
        <v>9230</v>
      </c>
      <c r="AA872" s="6"/>
      <c r="AB872" s="6" t="s">
        <v>4549</v>
      </c>
    </row>
    <row r="873" spans="1:28">
      <c r="A873" s="6">
        <v>269</v>
      </c>
      <c r="B873" s="6" t="str">
        <f t="shared" si="13"/>
        <v>KasaanKasaan City Hall/Clinic</v>
      </c>
      <c r="C873" s="6" t="s">
        <v>2078</v>
      </c>
      <c r="D873" s="6" t="s">
        <v>3091</v>
      </c>
      <c r="E873" s="6" t="s">
        <v>5211</v>
      </c>
      <c r="F873" s="6">
        <v>1</v>
      </c>
      <c r="G873" s="6">
        <v>2550</v>
      </c>
      <c r="H873" s="6">
        <v>1970</v>
      </c>
      <c r="I873" s="6">
        <v>6</v>
      </c>
      <c r="J873" s="6" t="s">
        <v>377</v>
      </c>
      <c r="K873" s="6">
        <v>36</v>
      </c>
      <c r="L873" s="6" t="s">
        <v>377</v>
      </c>
      <c r="M873" s="6">
        <v>2</v>
      </c>
      <c r="N873" s="6" t="s">
        <v>4543</v>
      </c>
      <c r="O873" s="6" t="s">
        <v>5212</v>
      </c>
      <c r="P873" s="6" t="s">
        <v>4549</v>
      </c>
      <c r="Q873" s="6" t="s">
        <v>4549</v>
      </c>
      <c r="R873" s="6" t="s">
        <v>4549</v>
      </c>
      <c r="S873" s="6" t="s">
        <v>4549</v>
      </c>
      <c r="T873" s="6"/>
      <c r="U873" s="6"/>
      <c r="V873" s="6" t="s">
        <v>4697</v>
      </c>
      <c r="W873" s="6"/>
      <c r="X873" s="6"/>
      <c r="Y873" s="6"/>
      <c r="Z873" s="6">
        <v>2800</v>
      </c>
      <c r="AA873" s="6"/>
      <c r="AB873" s="6" t="s">
        <v>4549</v>
      </c>
    </row>
    <row r="874" spans="1:28">
      <c r="A874" s="6">
        <v>269</v>
      </c>
      <c r="B874" s="6" t="str">
        <f t="shared" si="13"/>
        <v>KasaanKasaan City Shop No. 1</v>
      </c>
      <c r="C874" s="6" t="s">
        <v>2078</v>
      </c>
      <c r="D874" s="6" t="s">
        <v>2080</v>
      </c>
      <c r="E874" s="6"/>
      <c r="F874" s="6">
        <v>1</v>
      </c>
      <c r="G874" s="6">
        <v>900</v>
      </c>
      <c r="H874" s="6">
        <v>1970</v>
      </c>
      <c r="I874" s="6">
        <v>2</v>
      </c>
      <c r="J874" s="6" t="s">
        <v>4582</v>
      </c>
      <c r="K874" s="6">
        <v>8</v>
      </c>
      <c r="L874" s="6" t="s">
        <v>4583</v>
      </c>
      <c r="M874" s="6">
        <v>2</v>
      </c>
      <c r="N874" s="6" t="s">
        <v>4543</v>
      </c>
      <c r="O874" s="6" t="s">
        <v>5212</v>
      </c>
      <c r="P874" s="6" t="s">
        <v>4549</v>
      </c>
      <c r="Q874" s="6" t="s">
        <v>4549</v>
      </c>
      <c r="R874" s="6" t="s">
        <v>4549</v>
      </c>
      <c r="S874" s="6" t="s">
        <v>4549</v>
      </c>
      <c r="T874" s="6"/>
      <c r="U874" s="6"/>
      <c r="V874" s="6"/>
      <c r="W874" s="6"/>
      <c r="X874" s="6"/>
      <c r="Y874" s="144">
        <v>1000</v>
      </c>
      <c r="Z874" s="6">
        <v>1540</v>
      </c>
      <c r="AA874" s="6"/>
      <c r="AB874" s="6" t="s">
        <v>4549</v>
      </c>
    </row>
    <row r="875" spans="1:28">
      <c r="A875" s="6">
        <v>269</v>
      </c>
      <c r="B875" s="6" t="str">
        <f t="shared" si="13"/>
        <v>KasaanKasaan City Shop No. 2</v>
      </c>
      <c r="C875" s="6" t="s">
        <v>2078</v>
      </c>
      <c r="D875" s="6" t="s">
        <v>2079</v>
      </c>
      <c r="E875" s="6"/>
      <c r="F875" s="6">
        <v>1</v>
      </c>
      <c r="G875" s="6">
        <v>3000</v>
      </c>
      <c r="H875" s="6">
        <v>2009</v>
      </c>
      <c r="I875" s="6">
        <v>2</v>
      </c>
      <c r="J875" s="6" t="s">
        <v>4582</v>
      </c>
      <c r="K875" s="6">
        <v>8</v>
      </c>
      <c r="L875" s="6" t="s">
        <v>4583</v>
      </c>
      <c r="M875" s="6">
        <v>2</v>
      </c>
      <c r="N875" s="6" t="s">
        <v>4543</v>
      </c>
      <c r="O875" s="6" t="s">
        <v>5212</v>
      </c>
      <c r="P875" s="6" t="s">
        <v>4549</v>
      </c>
      <c r="Q875" s="6" t="s">
        <v>4549</v>
      </c>
      <c r="R875" s="6" t="s">
        <v>4549</v>
      </c>
      <c r="S875" s="6" t="s">
        <v>4549</v>
      </c>
      <c r="T875" s="6"/>
      <c r="U875" s="6"/>
      <c r="V875" s="6"/>
      <c r="W875" s="6"/>
      <c r="X875" s="6"/>
      <c r="Y875" s="6"/>
      <c r="Z875" s="6">
        <v>7700</v>
      </c>
      <c r="AA875" s="6"/>
      <c r="AB875" s="6" t="s">
        <v>4549</v>
      </c>
    </row>
    <row r="876" spans="1:28">
      <c r="A876" s="6">
        <v>269</v>
      </c>
      <c r="B876" s="6" t="str">
        <f t="shared" si="13"/>
        <v>KasaanKasaan Fire Hall</v>
      </c>
      <c r="C876" s="6" t="s">
        <v>2078</v>
      </c>
      <c r="D876" s="6" t="s">
        <v>2361</v>
      </c>
      <c r="E876" s="6" t="s">
        <v>5213</v>
      </c>
      <c r="F876" s="6">
        <v>1</v>
      </c>
      <c r="G876" s="6">
        <v>450</v>
      </c>
      <c r="H876" s="6">
        <v>1970</v>
      </c>
      <c r="I876" s="6">
        <v>3</v>
      </c>
      <c r="J876" s="6" t="s">
        <v>4541</v>
      </c>
      <c r="K876" s="6">
        <v>11</v>
      </c>
      <c r="L876" s="6" t="s">
        <v>4542</v>
      </c>
      <c r="M876" s="6">
        <v>2</v>
      </c>
      <c r="N876" s="6" t="s">
        <v>4543</v>
      </c>
      <c r="O876" s="6" t="s">
        <v>5212</v>
      </c>
      <c r="P876" s="6" t="s">
        <v>4549</v>
      </c>
      <c r="Q876" s="6" t="s">
        <v>4549</v>
      </c>
      <c r="R876" s="6" t="s">
        <v>4549</v>
      </c>
      <c r="S876" s="6" t="s">
        <v>4549</v>
      </c>
      <c r="T876" s="6"/>
      <c r="U876" s="6"/>
      <c r="V876" s="6"/>
      <c r="W876" s="6"/>
      <c r="X876" s="6"/>
      <c r="Y876" s="144">
        <v>1000</v>
      </c>
      <c r="Z876" s="6">
        <v>840</v>
      </c>
      <c r="AA876" s="6"/>
      <c r="AB876" s="6" t="s">
        <v>4549</v>
      </c>
    </row>
    <row r="877" spans="1:28">
      <c r="A877" s="6">
        <v>269</v>
      </c>
      <c r="B877" s="6" t="str">
        <f t="shared" si="13"/>
        <v>KasaanKasaan Library</v>
      </c>
      <c r="C877" s="6" t="s">
        <v>2078</v>
      </c>
      <c r="D877" s="6" t="s">
        <v>2491</v>
      </c>
      <c r="E877" s="6" t="s">
        <v>5214</v>
      </c>
      <c r="F877" s="6">
        <v>1</v>
      </c>
      <c r="G877" s="6">
        <v>840</v>
      </c>
      <c r="H877" s="6">
        <v>1990</v>
      </c>
      <c r="I877" s="6">
        <v>3</v>
      </c>
      <c r="J877" s="6" t="s">
        <v>4541</v>
      </c>
      <c r="K877" s="6">
        <v>13</v>
      </c>
      <c r="L877" s="6" t="s">
        <v>678</v>
      </c>
      <c r="M877" s="6">
        <v>2</v>
      </c>
      <c r="N877" s="6" t="s">
        <v>4543</v>
      </c>
      <c r="O877" s="6" t="s">
        <v>5209</v>
      </c>
      <c r="P877" s="6" t="s">
        <v>4549</v>
      </c>
      <c r="Q877" s="6" t="s">
        <v>4549</v>
      </c>
      <c r="R877" s="6" t="s">
        <v>4549</v>
      </c>
      <c r="S877" s="6" t="s">
        <v>4549</v>
      </c>
      <c r="T877" s="6"/>
      <c r="U877" s="6"/>
      <c r="V877" s="6"/>
      <c r="W877" s="6"/>
      <c r="X877" s="6"/>
      <c r="Y877" s="6"/>
      <c r="Z877" s="6">
        <v>8700</v>
      </c>
      <c r="AA877" s="6"/>
      <c r="AB877" s="6" t="s">
        <v>4549</v>
      </c>
    </row>
    <row r="878" spans="1:28">
      <c r="A878" s="6">
        <v>269</v>
      </c>
      <c r="B878" s="6" t="str">
        <f t="shared" si="13"/>
        <v>KasaanTotem Trail Café</v>
      </c>
      <c r="C878" s="6" t="s">
        <v>2078</v>
      </c>
      <c r="D878" s="6" t="s">
        <v>3317</v>
      </c>
      <c r="E878" s="6" t="s">
        <v>5215</v>
      </c>
      <c r="F878" s="6">
        <v>1</v>
      </c>
      <c r="G878" s="6">
        <v>2835</v>
      </c>
      <c r="H878" s="6">
        <v>1990</v>
      </c>
      <c r="I878" s="6">
        <v>7</v>
      </c>
      <c r="J878" s="6" t="s">
        <v>4578</v>
      </c>
      <c r="K878" s="6">
        <v>25</v>
      </c>
      <c r="L878" s="6" t="s">
        <v>4579</v>
      </c>
      <c r="M878" s="6">
        <v>3</v>
      </c>
      <c r="N878" s="6" t="s">
        <v>4570</v>
      </c>
      <c r="O878" s="6" t="s">
        <v>5209</v>
      </c>
      <c r="P878" s="6" t="s">
        <v>4549</v>
      </c>
      <c r="Q878" s="6" t="s">
        <v>4549</v>
      </c>
      <c r="R878" s="6" t="s">
        <v>4549</v>
      </c>
      <c r="S878" s="6" t="s">
        <v>4549</v>
      </c>
      <c r="T878" s="6"/>
      <c r="U878" s="6"/>
      <c r="V878" s="6"/>
      <c r="W878" s="6"/>
      <c r="X878" s="6"/>
      <c r="Y878" s="144">
        <v>1200</v>
      </c>
      <c r="Z878" s="6">
        <v>6132</v>
      </c>
      <c r="AA878" s="6"/>
      <c r="AB878" s="6" t="s">
        <v>4549</v>
      </c>
    </row>
    <row r="879" spans="1:28">
      <c r="A879" s="6">
        <v>269</v>
      </c>
      <c r="B879" s="6" t="str">
        <f t="shared" si="13"/>
        <v>KasaanWater Plant</v>
      </c>
      <c r="C879" s="6" t="s">
        <v>2078</v>
      </c>
      <c r="D879" s="6" t="s">
        <v>144</v>
      </c>
      <c r="E879" s="6"/>
      <c r="F879" s="6">
        <v>1</v>
      </c>
      <c r="G879" s="6">
        <v>550</v>
      </c>
      <c r="H879" s="6">
        <v>1970</v>
      </c>
      <c r="I879" s="6">
        <v>9</v>
      </c>
      <c r="J879" s="6" t="s">
        <v>1500</v>
      </c>
      <c r="K879" s="6">
        <v>35</v>
      </c>
      <c r="L879" s="6" t="s">
        <v>4562</v>
      </c>
      <c r="M879" s="6">
        <v>2</v>
      </c>
      <c r="N879" s="6" t="s">
        <v>4543</v>
      </c>
      <c r="O879" s="6" t="s">
        <v>5212</v>
      </c>
      <c r="P879" s="6" t="s">
        <v>4549</v>
      </c>
      <c r="Q879" s="6" t="s">
        <v>4549</v>
      </c>
      <c r="R879" s="6" t="s">
        <v>4549</v>
      </c>
      <c r="S879" s="6" t="s">
        <v>4549</v>
      </c>
      <c r="T879" s="6"/>
      <c r="U879" s="6"/>
      <c r="V879" s="6"/>
      <c r="W879" s="6"/>
      <c r="X879" s="6"/>
      <c r="Y879" s="144">
        <v>1000</v>
      </c>
      <c r="Z879" s="6">
        <v>1200</v>
      </c>
      <c r="AA879" s="6"/>
      <c r="AB879" s="6" t="s">
        <v>4549</v>
      </c>
    </row>
    <row r="880" spans="1:28">
      <c r="A880" s="6">
        <v>270</v>
      </c>
      <c r="B880" s="6" t="str">
        <f t="shared" si="13"/>
        <v>Kasigluk</v>
      </c>
      <c r="C880" s="6" t="s">
        <v>225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 t="s">
        <v>5216</v>
      </c>
      <c r="P880" s="6" t="s">
        <v>4549</v>
      </c>
      <c r="Q880" s="6" t="s">
        <v>4549</v>
      </c>
      <c r="R880" s="6" t="s">
        <v>4549</v>
      </c>
      <c r="S880" s="6" t="s">
        <v>4549</v>
      </c>
      <c r="T880" s="6"/>
      <c r="U880" s="6"/>
      <c r="V880" s="6"/>
      <c r="W880" s="6"/>
      <c r="X880" s="6"/>
      <c r="Y880" s="6"/>
      <c r="Z880" s="6"/>
      <c r="AA880" s="6"/>
      <c r="AB880" s="6" t="s">
        <v>4549</v>
      </c>
    </row>
    <row r="881" spans="1:28">
      <c r="A881" s="6">
        <v>270</v>
      </c>
      <c r="B881" s="6" t="str">
        <f t="shared" si="13"/>
        <v>KasiglukAkula Elitnaurvik School </v>
      </c>
      <c r="C881" s="6" t="s">
        <v>225</v>
      </c>
      <c r="D881" s="6" t="s">
        <v>3463</v>
      </c>
      <c r="E881" s="6"/>
      <c r="F881" s="6"/>
      <c r="G881" s="6"/>
      <c r="H881" s="6">
        <v>1982</v>
      </c>
      <c r="I881" s="6">
        <v>3</v>
      </c>
      <c r="J881" s="6" t="s">
        <v>4541</v>
      </c>
      <c r="K881" s="6">
        <v>9</v>
      </c>
      <c r="L881" s="6" t="s">
        <v>4575</v>
      </c>
      <c r="M881" s="6">
        <v>2</v>
      </c>
      <c r="N881" s="6" t="s">
        <v>4543</v>
      </c>
      <c r="O881" s="6" t="s">
        <v>5100</v>
      </c>
      <c r="P881" s="6" t="s">
        <v>4549</v>
      </c>
      <c r="Q881" s="6" t="s">
        <v>4549</v>
      </c>
      <c r="R881" s="6" t="s">
        <v>4549</v>
      </c>
      <c r="S881" s="6" t="s">
        <v>4549</v>
      </c>
      <c r="T881" s="6"/>
      <c r="U881" s="6"/>
      <c r="V881" s="6"/>
      <c r="W881" s="6"/>
      <c r="X881" s="6"/>
      <c r="Y881" s="6"/>
      <c r="Z881" s="6"/>
      <c r="AA881" s="6"/>
      <c r="AB881" s="6" t="s">
        <v>4549</v>
      </c>
    </row>
    <row r="882" spans="1:28">
      <c r="A882" s="6">
        <v>270</v>
      </c>
      <c r="B882" s="6" t="str">
        <f t="shared" si="13"/>
        <v>KasiglukCommunity Center</v>
      </c>
      <c r="C882" s="6" t="s">
        <v>225</v>
      </c>
      <c r="D882" s="6" t="s">
        <v>190</v>
      </c>
      <c r="E882" s="6"/>
      <c r="F882" s="6"/>
      <c r="G882" s="6">
        <v>4104</v>
      </c>
      <c r="H882" s="6">
        <v>1999</v>
      </c>
      <c r="I882" s="6">
        <v>3</v>
      </c>
      <c r="J882" s="6" t="s">
        <v>4541</v>
      </c>
      <c r="K882" s="6">
        <v>10</v>
      </c>
      <c r="L882" s="6" t="s">
        <v>2424</v>
      </c>
      <c r="M882" s="6">
        <v>2</v>
      </c>
      <c r="N882" s="6" t="s">
        <v>4543</v>
      </c>
      <c r="O882" s="6" t="s">
        <v>5217</v>
      </c>
      <c r="P882" s="6" t="s">
        <v>4549</v>
      </c>
      <c r="Q882" s="6" t="s">
        <v>4549</v>
      </c>
      <c r="R882" s="6" t="s">
        <v>4549</v>
      </c>
      <c r="S882" s="6" t="s">
        <v>4549</v>
      </c>
      <c r="T882" s="6"/>
      <c r="U882" s="6"/>
      <c r="V882" s="6" t="s">
        <v>5218</v>
      </c>
      <c r="W882" s="6"/>
      <c r="X882" s="6"/>
      <c r="Y882" s="6"/>
      <c r="Z882" s="6"/>
      <c r="AA882" s="6"/>
      <c r="AB882" s="6" t="s">
        <v>4549</v>
      </c>
    </row>
    <row r="883" spans="1:28">
      <c r="A883" s="6">
        <v>270</v>
      </c>
      <c r="B883" s="6" t="str">
        <f t="shared" si="13"/>
        <v>KasiglukGenerator/Water Treatment Building </v>
      </c>
      <c r="C883" s="6" t="s">
        <v>225</v>
      </c>
      <c r="D883" s="6" t="s">
        <v>5219</v>
      </c>
      <c r="E883" s="6"/>
      <c r="F883" s="6"/>
      <c r="G883" s="6"/>
      <c r="H883" s="6">
        <v>1982</v>
      </c>
      <c r="I883" s="6">
        <v>3</v>
      </c>
      <c r="J883" s="6" t="s">
        <v>4541</v>
      </c>
      <c r="K883" s="6">
        <v>9</v>
      </c>
      <c r="L883" s="6" t="s">
        <v>4575</v>
      </c>
      <c r="M883" s="6">
        <v>2</v>
      </c>
      <c r="N883" s="6" t="s">
        <v>4543</v>
      </c>
      <c r="O883" s="6" t="s">
        <v>5100</v>
      </c>
      <c r="P883" s="6" t="s">
        <v>4549</v>
      </c>
      <c r="Q883" s="6" t="s">
        <v>4549</v>
      </c>
      <c r="R883" s="6" t="s">
        <v>4549</v>
      </c>
      <c r="S883" s="6" t="s">
        <v>4549</v>
      </c>
      <c r="T883" s="6"/>
      <c r="U883" s="6"/>
      <c r="V883" s="6"/>
      <c r="W883" s="6"/>
      <c r="X883" s="6"/>
      <c r="Y883" s="6"/>
      <c r="Z883" s="6"/>
      <c r="AA883" s="6"/>
      <c r="AB883" s="6" t="s">
        <v>4549</v>
      </c>
    </row>
    <row r="884" spans="1:28">
      <c r="A884" s="6">
        <v>270</v>
      </c>
      <c r="B884" s="6" t="str">
        <f t="shared" si="13"/>
        <v>KasiglukHousing Authority Building</v>
      </c>
      <c r="C884" s="6" t="s">
        <v>225</v>
      </c>
      <c r="D884" s="6" t="s">
        <v>228</v>
      </c>
      <c r="E884" s="6"/>
      <c r="F884" s="6"/>
      <c r="G884" s="6">
        <v>1000</v>
      </c>
      <c r="H884" s="6">
        <v>1980</v>
      </c>
      <c r="I884" s="6">
        <v>6</v>
      </c>
      <c r="J884" s="6" t="s">
        <v>377</v>
      </c>
      <c r="K884" s="6">
        <v>36</v>
      </c>
      <c r="L884" s="6" t="s">
        <v>377</v>
      </c>
      <c r="M884" s="6">
        <v>2</v>
      </c>
      <c r="N884" s="6" t="s">
        <v>4543</v>
      </c>
      <c r="O884" s="6" t="s">
        <v>5217</v>
      </c>
      <c r="P884" s="6" t="s">
        <v>4549</v>
      </c>
      <c r="Q884" s="6" t="s">
        <v>4549</v>
      </c>
      <c r="R884" s="6" t="s">
        <v>4549</v>
      </c>
      <c r="S884" s="6" t="s">
        <v>4549</v>
      </c>
      <c r="T884" s="6"/>
      <c r="U884" s="6"/>
      <c r="V884" s="6" t="s">
        <v>4663</v>
      </c>
      <c r="W884" s="6"/>
      <c r="X884" s="6"/>
      <c r="Y884" s="6"/>
      <c r="Z884" s="6"/>
      <c r="AA884" s="6"/>
      <c r="AB884" s="6" t="s">
        <v>4549</v>
      </c>
    </row>
    <row r="885" spans="1:28">
      <c r="A885" s="6">
        <v>270</v>
      </c>
      <c r="B885" s="6" t="str">
        <f t="shared" si="13"/>
        <v>KasiglukK-3 School </v>
      </c>
      <c r="C885" s="6" t="s">
        <v>225</v>
      </c>
      <c r="D885" s="6" t="s">
        <v>5220</v>
      </c>
      <c r="E885" s="6"/>
      <c r="F885" s="6"/>
      <c r="G885" s="6"/>
      <c r="H885" s="6">
        <v>1983</v>
      </c>
      <c r="I885" s="6">
        <v>3</v>
      </c>
      <c r="J885" s="6" t="s">
        <v>4541</v>
      </c>
      <c r="K885" s="6">
        <v>9</v>
      </c>
      <c r="L885" s="6" t="s">
        <v>4575</v>
      </c>
      <c r="M885" s="6">
        <v>2</v>
      </c>
      <c r="N885" s="6" t="s">
        <v>4543</v>
      </c>
      <c r="O885" s="6" t="s">
        <v>5100</v>
      </c>
      <c r="P885" s="6" t="s">
        <v>4549</v>
      </c>
      <c r="Q885" s="6" t="s">
        <v>4549</v>
      </c>
      <c r="R885" s="6" t="s">
        <v>4549</v>
      </c>
      <c r="S885" s="6" t="s">
        <v>4549</v>
      </c>
      <c r="T885" s="6"/>
      <c r="U885" s="6"/>
      <c r="V885" s="6"/>
      <c r="W885" s="6"/>
      <c r="X885" s="6"/>
      <c r="Y885" s="6"/>
      <c r="Z885" s="6"/>
      <c r="AA885" s="6"/>
      <c r="AB885" s="6" t="s">
        <v>4549</v>
      </c>
    </row>
    <row r="886" spans="1:28">
      <c r="A886" s="6">
        <v>270</v>
      </c>
      <c r="B886" s="6" t="str">
        <f t="shared" si="13"/>
        <v>KasiglukMist Module </v>
      </c>
      <c r="C886" s="6" t="s">
        <v>225</v>
      </c>
      <c r="D886" s="6" t="s">
        <v>212</v>
      </c>
      <c r="E886" s="6"/>
      <c r="F886" s="6"/>
      <c r="G886" s="6"/>
      <c r="H886" s="6">
        <v>2009</v>
      </c>
      <c r="I886" s="6">
        <v>3</v>
      </c>
      <c r="J886" s="6" t="s">
        <v>4541</v>
      </c>
      <c r="K886" s="6">
        <v>9</v>
      </c>
      <c r="L886" s="6" t="s">
        <v>4575</v>
      </c>
      <c r="M886" s="6">
        <v>2</v>
      </c>
      <c r="N886" s="6" t="s">
        <v>4543</v>
      </c>
      <c r="O886" s="6" t="s">
        <v>5100</v>
      </c>
      <c r="P886" s="6" t="s">
        <v>4549</v>
      </c>
      <c r="Q886" s="6" t="s">
        <v>4549</v>
      </c>
      <c r="R886" s="6" t="s">
        <v>4549</v>
      </c>
      <c r="S886" s="6" t="s">
        <v>4549</v>
      </c>
      <c r="T886" s="6"/>
      <c r="U886" s="6"/>
      <c r="V886" s="6"/>
      <c r="W886" s="6"/>
      <c r="X886" s="6"/>
      <c r="Y886" s="6"/>
      <c r="Z886" s="6"/>
      <c r="AA886" s="6"/>
      <c r="AB886" s="6" t="s">
        <v>4549</v>
      </c>
    </row>
    <row r="887" spans="1:28">
      <c r="A887" s="6">
        <v>270</v>
      </c>
      <c r="B887" s="6" t="str">
        <f t="shared" si="13"/>
        <v>KasiglukPolice Station</v>
      </c>
      <c r="C887" s="6" t="s">
        <v>225</v>
      </c>
      <c r="D887" s="6" t="s">
        <v>231</v>
      </c>
      <c r="E887" s="6"/>
      <c r="F887" s="6"/>
      <c r="G887" s="6">
        <v>900</v>
      </c>
      <c r="H887" s="6">
        <v>1985</v>
      </c>
      <c r="I887" s="6">
        <v>3</v>
      </c>
      <c r="J887" s="6" t="s">
        <v>4541</v>
      </c>
      <c r="K887" s="6">
        <v>11</v>
      </c>
      <c r="L887" s="6" t="s">
        <v>4542</v>
      </c>
      <c r="M887" s="6">
        <v>2</v>
      </c>
      <c r="N887" s="6" t="s">
        <v>4543</v>
      </c>
      <c r="O887" s="6" t="s">
        <v>5217</v>
      </c>
      <c r="P887" s="6" t="s">
        <v>4549</v>
      </c>
      <c r="Q887" s="6" t="s">
        <v>4549</v>
      </c>
      <c r="R887" s="6" t="s">
        <v>4549</v>
      </c>
      <c r="S887" s="6" t="s">
        <v>4549</v>
      </c>
      <c r="T887" s="6"/>
      <c r="U887" s="6"/>
      <c r="V887" s="6" t="s">
        <v>5221</v>
      </c>
      <c r="W887" s="6"/>
      <c r="X887" s="6"/>
      <c r="Y887" s="6"/>
      <c r="Z887" s="6"/>
      <c r="AA887" s="6"/>
      <c r="AB887" s="6" t="s">
        <v>4549</v>
      </c>
    </row>
    <row r="888" spans="1:28">
      <c r="A888" s="6">
        <v>270</v>
      </c>
      <c r="B888" s="6" t="str">
        <f t="shared" si="13"/>
        <v>KasiglukShop/Storage Building </v>
      </c>
      <c r="C888" s="6" t="s">
        <v>225</v>
      </c>
      <c r="D888" s="6" t="s">
        <v>5222</v>
      </c>
      <c r="E888" s="6"/>
      <c r="F888" s="6"/>
      <c r="G888" s="6"/>
      <c r="H888" s="6">
        <v>1983</v>
      </c>
      <c r="I888" s="6">
        <v>3</v>
      </c>
      <c r="J888" s="6" t="s">
        <v>4541</v>
      </c>
      <c r="K888" s="6">
        <v>9</v>
      </c>
      <c r="L888" s="6" t="s">
        <v>4575</v>
      </c>
      <c r="M888" s="6">
        <v>2</v>
      </c>
      <c r="N888" s="6" t="s">
        <v>4543</v>
      </c>
      <c r="O888" s="6" t="s">
        <v>5100</v>
      </c>
      <c r="P888" s="6" t="s">
        <v>4549</v>
      </c>
      <c r="Q888" s="6" t="s">
        <v>4549</v>
      </c>
      <c r="R888" s="6" t="s">
        <v>4549</v>
      </c>
      <c r="S888" s="6" t="s">
        <v>4549</v>
      </c>
      <c r="T888" s="6"/>
      <c r="U888" s="6"/>
      <c r="V888" s="6"/>
      <c r="W888" s="6"/>
      <c r="X888" s="6"/>
      <c r="Y888" s="6"/>
      <c r="Z888" s="6"/>
      <c r="AA888" s="6"/>
      <c r="AB888" s="6" t="s">
        <v>4549</v>
      </c>
    </row>
    <row r="889" spans="1:28">
      <c r="A889" s="6">
        <v>270</v>
      </c>
      <c r="B889" s="6" t="str">
        <f t="shared" si="13"/>
        <v>KasiglukSre Building</v>
      </c>
      <c r="C889" s="6" t="s">
        <v>225</v>
      </c>
      <c r="D889" s="6" t="s">
        <v>82</v>
      </c>
      <c r="E889" s="6"/>
      <c r="F889" s="6"/>
      <c r="G889" s="6">
        <v>1104</v>
      </c>
      <c r="H889" s="6">
        <v>1996</v>
      </c>
      <c r="I889" s="6">
        <v>2</v>
      </c>
      <c r="J889" s="6" t="s">
        <v>4582</v>
      </c>
      <c r="K889" s="6">
        <v>8</v>
      </c>
      <c r="L889" s="6" t="s">
        <v>4583</v>
      </c>
      <c r="M889" s="6">
        <v>2</v>
      </c>
      <c r="N889" s="6" t="s">
        <v>4543</v>
      </c>
      <c r="O889" s="6" t="s">
        <v>4585</v>
      </c>
      <c r="P889" s="6" t="s">
        <v>4549</v>
      </c>
      <c r="Q889" s="6" t="s">
        <v>4549</v>
      </c>
      <c r="R889" s="6" t="s">
        <v>4549</v>
      </c>
      <c r="S889" s="6" t="s">
        <v>4549</v>
      </c>
      <c r="T889" s="6"/>
      <c r="U889" s="6"/>
      <c r="V889" s="6"/>
      <c r="W889" s="6"/>
      <c r="X889" s="6"/>
      <c r="Y889" s="6"/>
      <c r="Z889" s="6"/>
      <c r="AA889" s="6"/>
      <c r="AB889" s="6" t="s">
        <v>4549</v>
      </c>
    </row>
    <row r="890" spans="1:28">
      <c r="A890" s="6">
        <v>270</v>
      </c>
      <c r="B890" s="6" t="str">
        <f t="shared" si="13"/>
        <v>KasiglukStorage Building </v>
      </c>
      <c r="C890" s="6" t="s">
        <v>225</v>
      </c>
      <c r="D890" s="6" t="s">
        <v>5223</v>
      </c>
      <c r="E890" s="6"/>
      <c r="F890" s="6"/>
      <c r="G890" s="6"/>
      <c r="H890" s="6">
        <v>1982</v>
      </c>
      <c r="I890" s="6">
        <v>3</v>
      </c>
      <c r="J890" s="6" t="s">
        <v>4541</v>
      </c>
      <c r="K890" s="6">
        <v>9</v>
      </c>
      <c r="L890" s="6" t="s">
        <v>4575</v>
      </c>
      <c r="M890" s="6">
        <v>2</v>
      </c>
      <c r="N890" s="6" t="s">
        <v>4543</v>
      </c>
      <c r="O890" s="6" t="s">
        <v>5100</v>
      </c>
      <c r="P890" s="6" t="s">
        <v>4549</v>
      </c>
      <c r="Q890" s="6" t="s">
        <v>4549</v>
      </c>
      <c r="R890" s="6" t="s">
        <v>4549</v>
      </c>
      <c r="S890" s="6" t="s">
        <v>4549</v>
      </c>
      <c r="T890" s="6"/>
      <c r="U890" s="6"/>
      <c r="V890" s="6"/>
      <c r="W890" s="6"/>
      <c r="X890" s="6"/>
      <c r="Y890" s="6"/>
      <c r="Z890" s="6"/>
      <c r="AA890" s="6"/>
      <c r="AB890" s="6" t="s">
        <v>4549</v>
      </c>
    </row>
    <row r="891" spans="1:28">
      <c r="A891" s="6">
        <v>270</v>
      </c>
      <c r="B891" s="6" t="str">
        <f t="shared" si="13"/>
        <v>KasiglukVocational Ed Shop </v>
      </c>
      <c r="C891" s="6" t="s">
        <v>225</v>
      </c>
      <c r="D891" s="6" t="s">
        <v>5224</v>
      </c>
      <c r="E891" s="6"/>
      <c r="F891" s="6"/>
      <c r="G891" s="6"/>
      <c r="H891" s="6">
        <v>1999</v>
      </c>
      <c r="I891" s="6">
        <v>3</v>
      </c>
      <c r="J891" s="6" t="s">
        <v>4541</v>
      </c>
      <c r="K891" s="6">
        <v>9</v>
      </c>
      <c r="L891" s="6" t="s">
        <v>4575</v>
      </c>
      <c r="M891" s="6">
        <v>2</v>
      </c>
      <c r="N891" s="6" t="s">
        <v>4543</v>
      </c>
      <c r="O891" s="6" t="s">
        <v>5100</v>
      </c>
      <c r="P891" s="6" t="s">
        <v>4549</v>
      </c>
      <c r="Q891" s="6" t="s">
        <v>4549</v>
      </c>
      <c r="R891" s="6" t="s">
        <v>4549</v>
      </c>
      <c r="S891" s="6" t="s">
        <v>4549</v>
      </c>
      <c r="T891" s="6"/>
      <c r="U891" s="6"/>
      <c r="V891" s="6"/>
      <c r="W891" s="6"/>
      <c r="X891" s="6"/>
      <c r="Y891" s="6"/>
      <c r="Z891" s="6"/>
      <c r="AA891" s="6"/>
      <c r="AB891" s="6" t="s">
        <v>4549</v>
      </c>
    </row>
    <row r="892" spans="1:28">
      <c r="A892" s="6">
        <v>270</v>
      </c>
      <c r="B892" s="6" t="str">
        <f t="shared" si="13"/>
        <v>KasiglukWarehouse </v>
      </c>
      <c r="C892" s="6" t="s">
        <v>225</v>
      </c>
      <c r="D892" s="6" t="s">
        <v>3384</v>
      </c>
      <c r="E892" s="6"/>
      <c r="F892" s="6"/>
      <c r="G892" s="6"/>
      <c r="H892" s="6">
        <v>1985</v>
      </c>
      <c r="I892" s="6">
        <v>3</v>
      </c>
      <c r="J892" s="6" t="s">
        <v>4541</v>
      </c>
      <c r="K892" s="6">
        <v>9</v>
      </c>
      <c r="L892" s="6" t="s">
        <v>4575</v>
      </c>
      <c r="M892" s="6">
        <v>2</v>
      </c>
      <c r="N892" s="6" t="s">
        <v>4543</v>
      </c>
      <c r="O892" s="6" t="s">
        <v>5100</v>
      </c>
      <c r="P892" s="6" t="s">
        <v>4549</v>
      </c>
      <c r="Q892" s="6" t="s">
        <v>4549</v>
      </c>
      <c r="R892" s="6" t="s">
        <v>4549</v>
      </c>
      <c r="S892" s="6" t="s">
        <v>4549</v>
      </c>
      <c r="T892" s="6"/>
      <c r="U892" s="6"/>
      <c r="V892" s="6"/>
      <c r="W892" s="6"/>
      <c r="X892" s="6"/>
      <c r="Y892" s="6"/>
      <c r="Z892" s="6"/>
      <c r="AA892" s="6"/>
      <c r="AB892" s="6" t="s">
        <v>4549</v>
      </c>
    </row>
    <row r="893" spans="1:28">
      <c r="A893" s="6">
        <v>270</v>
      </c>
      <c r="B893" s="6" t="str">
        <f t="shared" si="13"/>
        <v>KasiglukWater Treatment </v>
      </c>
      <c r="C893" s="6" t="s">
        <v>225</v>
      </c>
      <c r="D893" s="6" t="s">
        <v>5225</v>
      </c>
      <c r="E893" s="6"/>
      <c r="F893" s="6"/>
      <c r="G893" s="6"/>
      <c r="H893" s="6">
        <v>2007</v>
      </c>
      <c r="I893" s="6">
        <v>3</v>
      </c>
      <c r="J893" s="6" t="s">
        <v>4541</v>
      </c>
      <c r="K893" s="6">
        <v>9</v>
      </c>
      <c r="L893" s="6" t="s">
        <v>4575</v>
      </c>
      <c r="M893" s="6">
        <v>2</v>
      </c>
      <c r="N893" s="6" t="s">
        <v>4543</v>
      </c>
      <c r="O893" s="6" t="s">
        <v>5100</v>
      </c>
      <c r="P893" s="6" t="s">
        <v>4549</v>
      </c>
      <c r="Q893" s="6" t="s">
        <v>4549</v>
      </c>
      <c r="R893" s="6" t="s">
        <v>4549</v>
      </c>
      <c r="S893" s="6" t="s">
        <v>4549</v>
      </c>
      <c r="T893" s="6"/>
      <c r="U893" s="6"/>
      <c r="V893" s="6"/>
      <c r="W893" s="6"/>
      <c r="X893" s="6"/>
      <c r="Y893" s="6"/>
      <c r="Z893" s="6"/>
      <c r="AA893" s="6"/>
      <c r="AB893" s="6" t="s">
        <v>4549</v>
      </c>
    </row>
    <row r="894" spans="1:28">
      <c r="A894" s="6">
        <v>274</v>
      </c>
      <c r="B894" s="6" t="str">
        <f t="shared" si="13"/>
        <v>Kenny LakeEQUIPMENT STORAGE</v>
      </c>
      <c r="C894" s="6" t="s">
        <v>1844</v>
      </c>
      <c r="D894" s="6" t="s">
        <v>1983</v>
      </c>
      <c r="E894" s="6" t="s">
        <v>5226</v>
      </c>
      <c r="F894" s="6"/>
      <c r="G894" s="6">
        <v>960</v>
      </c>
      <c r="H894" s="6">
        <v>1984</v>
      </c>
      <c r="I894" s="6">
        <v>2</v>
      </c>
      <c r="J894" s="6" t="s">
        <v>4582</v>
      </c>
      <c r="K894" s="6">
        <v>8</v>
      </c>
      <c r="L894" s="6" t="s">
        <v>4583</v>
      </c>
      <c r="M894" s="6">
        <v>2</v>
      </c>
      <c r="N894" s="6" t="s">
        <v>4543</v>
      </c>
      <c r="O894" s="6" t="s">
        <v>4585</v>
      </c>
      <c r="P894" s="6" t="s">
        <v>4549</v>
      </c>
      <c r="Q894" s="6" t="s">
        <v>4549</v>
      </c>
      <c r="R894" s="6" t="s">
        <v>4549</v>
      </c>
      <c r="S894" s="6" t="s">
        <v>4549</v>
      </c>
      <c r="T894" s="6"/>
      <c r="U894" s="6"/>
      <c r="V894" s="6"/>
      <c r="W894" s="6"/>
      <c r="X894" s="6"/>
      <c r="Y894" s="6"/>
      <c r="Z894" s="6"/>
      <c r="AA894" s="6"/>
      <c r="AB894" s="6" t="s">
        <v>4549</v>
      </c>
    </row>
    <row r="895" spans="1:28">
      <c r="A895" s="6">
        <v>274</v>
      </c>
      <c r="B895" s="6" t="str">
        <f t="shared" si="13"/>
        <v>Kenny LakeFire Hall</v>
      </c>
      <c r="C895" s="6" t="s">
        <v>1844</v>
      </c>
      <c r="D895" s="6" t="s">
        <v>595</v>
      </c>
      <c r="E895" s="6"/>
      <c r="F895" s="6">
        <v>1</v>
      </c>
      <c r="G895" s="6">
        <v>2400</v>
      </c>
      <c r="H895" s="6">
        <v>1983</v>
      </c>
      <c r="I895" s="6">
        <v>8</v>
      </c>
      <c r="J895" s="6" t="s">
        <v>4555</v>
      </c>
      <c r="K895" s="6">
        <v>31</v>
      </c>
      <c r="L895" s="6" t="s">
        <v>4592</v>
      </c>
      <c r="M895" s="6">
        <v>2</v>
      </c>
      <c r="N895" s="6" t="s">
        <v>4543</v>
      </c>
      <c r="O895" s="6" t="s">
        <v>5227</v>
      </c>
      <c r="P895" s="6" t="s">
        <v>4549</v>
      </c>
      <c r="Q895" s="6" t="s">
        <v>4549</v>
      </c>
      <c r="R895" s="6" t="s">
        <v>4549</v>
      </c>
      <c r="S895" s="6" t="s">
        <v>4549</v>
      </c>
      <c r="T895" s="6"/>
      <c r="U895" s="6"/>
      <c r="V895" s="6" t="s">
        <v>5228</v>
      </c>
      <c r="W895" s="6"/>
      <c r="X895" s="6"/>
      <c r="Y895" s="6"/>
      <c r="Z895" s="6">
        <v>9669</v>
      </c>
      <c r="AA895" s="6"/>
      <c r="AB895" s="6" t="s">
        <v>4549</v>
      </c>
    </row>
    <row r="896" spans="1:28">
      <c r="A896" s="6">
        <v>274</v>
      </c>
      <c r="B896" s="6" t="str">
        <f t="shared" si="13"/>
        <v>Kenny LakeGolden Spruce Cabins</v>
      </c>
      <c r="C896" s="6" t="s">
        <v>1844</v>
      </c>
      <c r="D896" s="6" t="s">
        <v>1928</v>
      </c>
      <c r="E896" s="6"/>
      <c r="F896" s="6">
        <v>1</v>
      </c>
      <c r="G896" s="6">
        <v>1600</v>
      </c>
      <c r="H896" s="6">
        <v>2000</v>
      </c>
      <c r="I896" s="6">
        <v>1</v>
      </c>
      <c r="J896" s="6" t="s">
        <v>4754</v>
      </c>
      <c r="K896" s="6">
        <v>1</v>
      </c>
      <c r="L896" s="6" t="s">
        <v>3663</v>
      </c>
      <c r="M896" s="6">
        <v>3</v>
      </c>
      <c r="N896" s="6" t="s">
        <v>4570</v>
      </c>
      <c r="O896" s="6" t="s">
        <v>5229</v>
      </c>
      <c r="P896" s="6" t="s">
        <v>4549</v>
      </c>
      <c r="Q896" s="6" t="s">
        <v>4549</v>
      </c>
      <c r="R896" s="6" t="s">
        <v>4549</v>
      </c>
      <c r="S896" s="6" t="s">
        <v>4549</v>
      </c>
      <c r="T896" s="6"/>
      <c r="U896" s="6"/>
      <c r="V896" s="6"/>
      <c r="W896" s="6"/>
      <c r="X896" s="6"/>
      <c r="Y896" s="6"/>
      <c r="Z896" s="6"/>
      <c r="AA896" s="6"/>
      <c r="AB896" s="6" t="s">
        <v>4549</v>
      </c>
    </row>
    <row r="897" spans="1:28">
      <c r="A897" s="6">
        <v>274</v>
      </c>
      <c r="B897" s="6" t="str">
        <f t="shared" si="13"/>
        <v>Kenny LakeKenny Lake Community Chapel</v>
      </c>
      <c r="C897" s="6" t="s">
        <v>1844</v>
      </c>
      <c r="D897" s="6" t="s">
        <v>1929</v>
      </c>
      <c r="E897" s="6" t="s">
        <v>5230</v>
      </c>
      <c r="F897" s="6">
        <v>2</v>
      </c>
      <c r="G897" s="6">
        <v>8496</v>
      </c>
      <c r="H897" s="6">
        <v>1998</v>
      </c>
      <c r="I897" s="6">
        <v>3</v>
      </c>
      <c r="J897" s="6" t="s">
        <v>4541</v>
      </c>
      <c r="K897" s="6">
        <v>12</v>
      </c>
      <c r="L897" s="6" t="s">
        <v>4586</v>
      </c>
      <c r="M897" s="6">
        <v>5</v>
      </c>
      <c r="N897" s="6" t="s">
        <v>1500</v>
      </c>
      <c r="O897" s="6" t="s">
        <v>1929</v>
      </c>
      <c r="P897" s="6" t="s">
        <v>4549</v>
      </c>
      <c r="Q897" s="6" t="s">
        <v>4549</v>
      </c>
      <c r="R897" s="6" t="s">
        <v>4549</v>
      </c>
      <c r="S897" s="6" t="s">
        <v>4549</v>
      </c>
      <c r="T897" s="6"/>
      <c r="U897" s="6"/>
      <c r="V897" s="6"/>
      <c r="W897" s="6"/>
      <c r="X897" s="6"/>
      <c r="Y897" s="6"/>
      <c r="Z897" s="6"/>
      <c r="AA897" s="6"/>
      <c r="AB897" s="6" t="s">
        <v>4549</v>
      </c>
    </row>
    <row r="898" spans="1:28">
      <c r="A898" s="6">
        <v>274</v>
      </c>
      <c r="B898" s="6" t="str">
        <f t="shared" si="13"/>
        <v>Kenny LakeKenny Lake Community Hall</v>
      </c>
      <c r="C898" s="6" t="s">
        <v>1844</v>
      </c>
      <c r="D898" s="6" t="s">
        <v>1930</v>
      </c>
      <c r="E898" s="6" t="s">
        <v>5231</v>
      </c>
      <c r="F898" s="6">
        <v>1</v>
      </c>
      <c r="G898" s="6">
        <v>1800</v>
      </c>
      <c r="H898" s="6">
        <v>1975</v>
      </c>
      <c r="I898" s="6">
        <v>3</v>
      </c>
      <c r="J898" s="6" t="s">
        <v>4541</v>
      </c>
      <c r="K898" s="6">
        <v>10</v>
      </c>
      <c r="L898" s="6" t="s">
        <v>2424</v>
      </c>
      <c r="M898" s="6">
        <v>2</v>
      </c>
      <c r="N898" s="6" t="s">
        <v>4543</v>
      </c>
      <c r="O898" s="6" t="s">
        <v>5232</v>
      </c>
      <c r="P898" s="6" t="s">
        <v>4549</v>
      </c>
      <c r="Q898" s="6" t="s">
        <v>4549</v>
      </c>
      <c r="R898" s="6" t="s">
        <v>4549</v>
      </c>
      <c r="S898" s="6" t="s">
        <v>4549</v>
      </c>
      <c r="T898" s="6"/>
      <c r="U898" s="6"/>
      <c r="V898" s="6"/>
      <c r="W898" s="6"/>
      <c r="X898" s="6"/>
      <c r="Y898" s="6"/>
      <c r="Z898" s="6">
        <v>282</v>
      </c>
      <c r="AA898" s="6"/>
      <c r="AB898" s="6" t="s">
        <v>4549</v>
      </c>
    </row>
    <row r="899" spans="1:28">
      <c r="A899" s="6">
        <v>274</v>
      </c>
      <c r="B899" s="6" t="str">
        <f t="shared" ref="B899:B962" si="14">CONCATENATE(C899,D899)</f>
        <v>Kenny LakeKenny Lake Community Hall</v>
      </c>
      <c r="C899" s="6" t="s">
        <v>1844</v>
      </c>
      <c r="D899" s="6" t="s">
        <v>1930</v>
      </c>
      <c r="E899" s="6" t="s">
        <v>5233</v>
      </c>
      <c r="F899" s="6"/>
      <c r="G899" s="6"/>
      <c r="H899" s="6">
        <v>1975</v>
      </c>
      <c r="I899" s="6">
        <v>3</v>
      </c>
      <c r="J899" s="6" t="s">
        <v>4541</v>
      </c>
      <c r="K899" s="6">
        <v>10</v>
      </c>
      <c r="L899" s="6" t="s">
        <v>2424</v>
      </c>
      <c r="M899" s="6">
        <v>2</v>
      </c>
      <c r="N899" s="6" t="s">
        <v>4543</v>
      </c>
      <c r="O899" s="6"/>
      <c r="P899" s="6" t="s">
        <v>4549</v>
      </c>
      <c r="Q899" s="6" t="s">
        <v>4549</v>
      </c>
      <c r="R899" s="6" t="s">
        <v>4549</v>
      </c>
      <c r="S899" s="6" t="s">
        <v>4549</v>
      </c>
      <c r="T899" s="6"/>
      <c r="U899" s="6"/>
      <c r="V899" s="6"/>
      <c r="W899" s="6"/>
      <c r="X899" s="6"/>
      <c r="Y899" s="6"/>
      <c r="Z899" s="6">
        <v>282</v>
      </c>
      <c r="AA899" s="6"/>
      <c r="AB899" s="6" t="s">
        <v>4549</v>
      </c>
    </row>
    <row r="900" spans="1:28">
      <c r="A900" s="6">
        <v>274</v>
      </c>
      <c r="B900" s="6" t="str">
        <f t="shared" si="14"/>
        <v>Kenny LakeKenny Lake Laundry and Hotel</v>
      </c>
      <c r="C900" s="6" t="s">
        <v>1844</v>
      </c>
      <c r="D900" s="6" t="s">
        <v>1931</v>
      </c>
      <c r="E900" s="6"/>
      <c r="F900" s="6"/>
      <c r="G900" s="6">
        <v>1750</v>
      </c>
      <c r="H900" s="6">
        <v>1985</v>
      </c>
      <c r="I900" s="6">
        <v>5</v>
      </c>
      <c r="J900" s="6" t="s">
        <v>4602</v>
      </c>
      <c r="K900" s="6">
        <v>22</v>
      </c>
      <c r="L900" s="6" t="s">
        <v>5059</v>
      </c>
      <c r="M900" s="6">
        <v>3</v>
      </c>
      <c r="N900" s="6" t="s">
        <v>4570</v>
      </c>
      <c r="O900" s="6"/>
      <c r="P900" s="6" t="s">
        <v>4549</v>
      </c>
      <c r="Q900" s="6" t="s">
        <v>4549</v>
      </c>
      <c r="R900" s="6" t="s">
        <v>4549</v>
      </c>
      <c r="S900" s="6" t="s">
        <v>4549</v>
      </c>
      <c r="T900" s="6"/>
      <c r="U900" s="6"/>
      <c r="V900" s="6" t="s">
        <v>5234</v>
      </c>
      <c r="W900" s="6"/>
      <c r="X900" s="6"/>
      <c r="Y900" s="6"/>
      <c r="Z900" s="6">
        <v>66713</v>
      </c>
      <c r="AA900" s="6"/>
      <c r="AB900" s="6" t="s">
        <v>4549</v>
      </c>
    </row>
    <row r="901" spans="1:28">
      <c r="A901" s="6">
        <v>274</v>
      </c>
      <c r="B901" s="6" t="str">
        <f t="shared" si="14"/>
        <v>Kenny LakeKenny Lake Laundry/Hotel</v>
      </c>
      <c r="C901" s="6" t="s">
        <v>1844</v>
      </c>
      <c r="D901" s="6" t="s">
        <v>3630</v>
      </c>
      <c r="E901" s="6" t="s">
        <v>5235</v>
      </c>
      <c r="F901" s="6">
        <v>2</v>
      </c>
      <c r="G901" s="6">
        <v>1750</v>
      </c>
      <c r="H901" s="6">
        <v>1985</v>
      </c>
      <c r="I901" s="6">
        <v>5</v>
      </c>
      <c r="J901" s="6" t="s">
        <v>4602</v>
      </c>
      <c r="K901" s="6">
        <v>22</v>
      </c>
      <c r="L901" s="6" t="s">
        <v>5059</v>
      </c>
      <c r="M901" s="6">
        <v>3</v>
      </c>
      <c r="N901" s="6" t="s">
        <v>4570</v>
      </c>
      <c r="O901" s="6" t="s">
        <v>5236</v>
      </c>
      <c r="P901" s="6" t="s">
        <v>4549</v>
      </c>
      <c r="Q901" s="6" t="s">
        <v>4549</v>
      </c>
      <c r="R901" s="6" t="s">
        <v>4549</v>
      </c>
      <c r="S901" s="6" t="s">
        <v>4549</v>
      </c>
      <c r="T901" s="6"/>
      <c r="U901" s="6"/>
      <c r="V901" s="6" t="s">
        <v>5234</v>
      </c>
      <c r="W901" s="6"/>
      <c r="X901" s="6"/>
      <c r="Y901" s="6"/>
      <c r="Z901" s="6">
        <v>66713</v>
      </c>
      <c r="AA901" s="6"/>
      <c r="AB901" s="6" t="s">
        <v>4549</v>
      </c>
    </row>
    <row r="902" spans="1:28">
      <c r="A902" s="6">
        <v>274</v>
      </c>
      <c r="B902" s="6" t="str">
        <f t="shared" si="14"/>
        <v>Kenny LakeKenny Lake Library</v>
      </c>
      <c r="C902" s="6" t="s">
        <v>1844</v>
      </c>
      <c r="D902" s="6" t="s">
        <v>1932</v>
      </c>
      <c r="E902" s="6"/>
      <c r="F902" s="6"/>
      <c r="G902" s="6">
        <v>1500</v>
      </c>
      <c r="H902" s="6">
        <v>1970</v>
      </c>
      <c r="I902" s="6">
        <v>3</v>
      </c>
      <c r="J902" s="6" t="s">
        <v>4541</v>
      </c>
      <c r="K902" s="6">
        <v>13</v>
      </c>
      <c r="L902" s="6" t="s">
        <v>678</v>
      </c>
      <c r="M902" s="6">
        <v>2</v>
      </c>
      <c r="N902" s="6" t="s">
        <v>4543</v>
      </c>
      <c r="O902" s="6"/>
      <c r="P902" s="6" t="s">
        <v>4549</v>
      </c>
      <c r="Q902" s="6" t="s">
        <v>4549</v>
      </c>
      <c r="R902" s="6" t="s">
        <v>4549</v>
      </c>
      <c r="S902" s="6" t="s">
        <v>4549</v>
      </c>
      <c r="T902" s="6"/>
      <c r="U902" s="6"/>
      <c r="V902" s="6"/>
      <c r="W902" s="6"/>
      <c r="X902" s="6"/>
      <c r="Y902" s="6"/>
      <c r="Z902" s="6"/>
      <c r="AA902" s="6"/>
      <c r="AB902" s="6" t="s">
        <v>4549</v>
      </c>
    </row>
    <row r="903" spans="1:28">
      <c r="A903" s="6">
        <v>274</v>
      </c>
      <c r="B903" s="6" t="str">
        <f t="shared" si="14"/>
        <v>Kenny LakeKenny Lake Library</v>
      </c>
      <c r="C903" s="6" t="s">
        <v>1844</v>
      </c>
      <c r="D903" s="6" t="s">
        <v>1932</v>
      </c>
      <c r="E903" s="6"/>
      <c r="F903" s="6">
        <v>1</v>
      </c>
      <c r="G903" s="6">
        <v>1500</v>
      </c>
      <c r="H903" s="6">
        <v>1970</v>
      </c>
      <c r="I903" s="6">
        <v>3</v>
      </c>
      <c r="J903" s="6" t="s">
        <v>4541</v>
      </c>
      <c r="K903" s="6">
        <v>13</v>
      </c>
      <c r="L903" s="6" t="s">
        <v>678</v>
      </c>
      <c r="M903" s="6">
        <v>2</v>
      </c>
      <c r="N903" s="6" t="s">
        <v>4543</v>
      </c>
      <c r="O903" s="6" t="s">
        <v>5237</v>
      </c>
      <c r="P903" s="6" t="s">
        <v>4549</v>
      </c>
      <c r="Q903" s="6" t="s">
        <v>4549</v>
      </c>
      <c r="R903" s="6" t="s">
        <v>4549</v>
      </c>
      <c r="S903" s="6" t="s">
        <v>4549</v>
      </c>
      <c r="T903" s="6"/>
      <c r="U903" s="6"/>
      <c r="V903" s="6"/>
      <c r="W903" s="6"/>
      <c r="X903" s="6"/>
      <c r="Y903" s="6"/>
      <c r="Z903" s="6"/>
      <c r="AA903" s="6"/>
      <c r="AB903" s="6" t="s">
        <v>4549</v>
      </c>
    </row>
    <row r="904" spans="1:28">
      <c r="A904" s="6">
        <v>274</v>
      </c>
      <c r="B904" s="6" t="str">
        <f t="shared" si="14"/>
        <v>Kenny LakeKenny Lake Mercantile</v>
      </c>
      <c r="C904" s="6" t="s">
        <v>1844</v>
      </c>
      <c r="D904" s="6" t="s">
        <v>1871</v>
      </c>
      <c r="E904" s="6" t="s">
        <v>5235</v>
      </c>
      <c r="F904" s="6">
        <v>1</v>
      </c>
      <c r="G904" s="6">
        <v>1500</v>
      </c>
      <c r="H904" s="6">
        <v>1983</v>
      </c>
      <c r="I904" s="6">
        <v>7</v>
      </c>
      <c r="J904" s="6" t="s">
        <v>4578</v>
      </c>
      <c r="K904" s="6">
        <v>25</v>
      </c>
      <c r="L904" s="6" t="s">
        <v>4579</v>
      </c>
      <c r="M904" s="6">
        <v>3</v>
      </c>
      <c r="N904" s="6" t="s">
        <v>4570</v>
      </c>
      <c r="O904" s="6" t="s">
        <v>5236</v>
      </c>
      <c r="P904" s="6" t="s">
        <v>4549</v>
      </c>
      <c r="Q904" s="6" t="s">
        <v>4549</v>
      </c>
      <c r="R904" s="6" t="s">
        <v>4549</v>
      </c>
      <c r="S904" s="6" t="s">
        <v>4549</v>
      </c>
      <c r="T904" s="6"/>
      <c r="U904" s="6"/>
      <c r="V904" s="6" t="s">
        <v>5238</v>
      </c>
      <c r="W904" s="6"/>
      <c r="X904" s="6"/>
      <c r="Y904" s="6"/>
      <c r="Z904" s="6">
        <v>52302</v>
      </c>
      <c r="AA904" s="6"/>
      <c r="AB904" s="6" t="s">
        <v>4549</v>
      </c>
    </row>
    <row r="905" spans="1:28">
      <c r="A905" s="6">
        <v>274</v>
      </c>
      <c r="B905" s="6" t="str">
        <f t="shared" si="14"/>
        <v>Kenny LakeKenny Lake School K-12</v>
      </c>
      <c r="C905" s="6" t="s">
        <v>1844</v>
      </c>
      <c r="D905" s="6" t="s">
        <v>3464</v>
      </c>
      <c r="E905" s="6" t="s">
        <v>5239</v>
      </c>
      <c r="F905" s="6">
        <v>1</v>
      </c>
      <c r="G905" s="6">
        <v>34170</v>
      </c>
      <c r="H905" s="6">
        <v>2000</v>
      </c>
      <c r="I905" s="6">
        <v>3</v>
      </c>
      <c r="J905" s="6" t="s">
        <v>4541</v>
      </c>
      <c r="K905" s="6">
        <v>9</v>
      </c>
      <c r="L905" s="6" t="s">
        <v>4575</v>
      </c>
      <c r="M905" s="6">
        <v>2</v>
      </c>
      <c r="N905" s="6" t="s">
        <v>4543</v>
      </c>
      <c r="O905" s="6" t="s">
        <v>4849</v>
      </c>
      <c r="P905" s="6" t="s">
        <v>4549</v>
      </c>
      <c r="Q905" s="6" t="s">
        <v>4549</v>
      </c>
      <c r="R905" s="6" t="s">
        <v>4549</v>
      </c>
      <c r="S905" s="6" t="s">
        <v>4549</v>
      </c>
      <c r="T905" s="6"/>
      <c r="U905" s="6"/>
      <c r="V905" s="6" t="s">
        <v>5240</v>
      </c>
      <c r="W905" s="6"/>
      <c r="X905" s="6"/>
      <c r="Y905" s="144">
        <v>83489.56</v>
      </c>
      <c r="Z905" s="6">
        <v>228940</v>
      </c>
      <c r="AA905" s="144">
        <v>61633.2</v>
      </c>
      <c r="AB905" s="6" t="s">
        <v>4549</v>
      </c>
    </row>
    <row r="906" spans="1:28">
      <c r="A906" s="6">
        <v>274</v>
      </c>
      <c r="B906" s="6" t="str">
        <f t="shared" si="14"/>
        <v>Kenny LakeManager's Country Store</v>
      </c>
      <c r="C906" s="6" t="s">
        <v>1844</v>
      </c>
      <c r="D906" s="6" t="s">
        <v>1934</v>
      </c>
      <c r="E906" s="6" t="s">
        <v>5241</v>
      </c>
      <c r="F906" s="6"/>
      <c r="G906" s="6">
        <v>1800</v>
      </c>
      <c r="H906" s="6">
        <v>2001</v>
      </c>
      <c r="I906" s="6">
        <v>7</v>
      </c>
      <c r="J906" s="6" t="s">
        <v>4578</v>
      </c>
      <c r="K906" s="6">
        <v>25</v>
      </c>
      <c r="L906" s="6" t="s">
        <v>4579</v>
      </c>
      <c r="M906" s="6">
        <v>3</v>
      </c>
      <c r="N906" s="6" t="s">
        <v>4570</v>
      </c>
      <c r="O906" s="6"/>
      <c r="P906" s="6" t="s">
        <v>4549</v>
      </c>
      <c r="Q906" s="6" t="s">
        <v>4549</v>
      </c>
      <c r="R906" s="6" t="s">
        <v>4549</v>
      </c>
      <c r="S906" s="6" t="s">
        <v>4549</v>
      </c>
      <c r="T906" s="6"/>
      <c r="U906" s="6"/>
      <c r="V906" s="6"/>
      <c r="W906" s="6"/>
      <c r="X906" s="6"/>
      <c r="Y906" s="6"/>
      <c r="Z906" s="6"/>
      <c r="AA906" s="6"/>
      <c r="AB906" s="6" t="s">
        <v>4549</v>
      </c>
    </row>
    <row r="907" spans="1:28">
      <c r="A907" s="6">
        <v>274</v>
      </c>
      <c r="B907" s="6" t="str">
        <f t="shared" si="14"/>
        <v>Kenny LakeMountain View Baptist Church</v>
      </c>
      <c r="C907" s="6" t="s">
        <v>1844</v>
      </c>
      <c r="D907" s="6" t="s">
        <v>1935</v>
      </c>
      <c r="E907" s="6" t="s">
        <v>5242</v>
      </c>
      <c r="F907" s="6">
        <v>1</v>
      </c>
      <c r="G907" s="6">
        <v>1400</v>
      </c>
      <c r="H907" s="6">
        <v>1970</v>
      </c>
      <c r="I907" s="6">
        <v>3</v>
      </c>
      <c r="J907" s="6" t="s">
        <v>4541</v>
      </c>
      <c r="K907" s="6">
        <v>12</v>
      </c>
      <c r="L907" s="6" t="s">
        <v>4586</v>
      </c>
      <c r="M907" s="6">
        <v>2</v>
      </c>
      <c r="N907" s="6" t="s">
        <v>4543</v>
      </c>
      <c r="O907" s="6" t="s">
        <v>4766</v>
      </c>
      <c r="P907" s="6" t="s">
        <v>4549</v>
      </c>
      <c r="Q907" s="6" t="s">
        <v>4549</v>
      </c>
      <c r="R907" s="6" t="s">
        <v>4549</v>
      </c>
      <c r="S907" s="6" t="s">
        <v>4549</v>
      </c>
      <c r="T907" s="6"/>
      <c r="U907" s="6"/>
      <c r="V907" s="6" t="s">
        <v>4720</v>
      </c>
      <c r="W907" s="6"/>
      <c r="X907" s="6"/>
      <c r="Y907" s="6"/>
      <c r="Z907" s="6"/>
      <c r="AA907" s="6"/>
      <c r="AB907" s="6" t="s">
        <v>4549</v>
      </c>
    </row>
    <row r="908" spans="1:28">
      <c r="A908" s="6">
        <v>274</v>
      </c>
      <c r="B908" s="6" t="str">
        <f t="shared" si="14"/>
        <v>Kenny LakeMulti Purpose Bldg</v>
      </c>
      <c r="C908" s="6" t="s">
        <v>1844</v>
      </c>
      <c r="D908" s="6" t="s">
        <v>1936</v>
      </c>
      <c r="E908" s="6" t="s">
        <v>5243</v>
      </c>
      <c r="F908" s="6">
        <v>1</v>
      </c>
      <c r="G908" s="6">
        <v>2400</v>
      </c>
      <c r="H908" s="6">
        <v>2007</v>
      </c>
      <c r="I908" s="6">
        <v>9</v>
      </c>
      <c r="J908" s="6" t="s">
        <v>1500</v>
      </c>
      <c r="K908" s="6">
        <v>34</v>
      </c>
      <c r="L908" s="6" t="s">
        <v>4551</v>
      </c>
      <c r="M908" s="6"/>
      <c r="N908" s="6"/>
      <c r="O908" s="6" t="s">
        <v>5244</v>
      </c>
      <c r="P908" s="6" t="s">
        <v>4549</v>
      </c>
      <c r="Q908" s="6" t="s">
        <v>4549</v>
      </c>
      <c r="R908" s="6" t="s">
        <v>4549</v>
      </c>
      <c r="S908" s="6" t="s">
        <v>4549</v>
      </c>
      <c r="T908" s="6"/>
      <c r="U908" s="6"/>
      <c r="V908" s="6"/>
      <c r="W908" s="6"/>
      <c r="X908" s="6"/>
      <c r="Y908" s="6"/>
      <c r="Z908" s="6"/>
      <c r="AA908" s="6"/>
      <c r="AB908" s="6" t="s">
        <v>4549</v>
      </c>
    </row>
    <row r="909" spans="1:28">
      <c r="A909" s="6">
        <v>274</v>
      </c>
      <c r="B909" s="6" t="str">
        <f t="shared" si="14"/>
        <v>Kenny LakeOld Comunnity Hall</v>
      </c>
      <c r="C909" s="6" t="s">
        <v>1844</v>
      </c>
      <c r="D909" s="6" t="s">
        <v>5245</v>
      </c>
      <c r="E909" s="6" t="s">
        <v>5233</v>
      </c>
      <c r="F909" s="6"/>
      <c r="G909" s="6"/>
      <c r="H909" s="6"/>
      <c r="I909" s="6">
        <v>3</v>
      </c>
      <c r="J909" s="6" t="s">
        <v>4541</v>
      </c>
      <c r="K909" s="6">
        <v>10</v>
      </c>
      <c r="L909" s="6" t="s">
        <v>2424</v>
      </c>
      <c r="M909" s="6">
        <v>2</v>
      </c>
      <c r="N909" s="6" t="s">
        <v>4543</v>
      </c>
      <c r="O909" s="6"/>
      <c r="P909" s="6" t="s">
        <v>4549</v>
      </c>
      <c r="Q909" s="6" t="s">
        <v>4549</v>
      </c>
      <c r="R909" s="6" t="s">
        <v>4549</v>
      </c>
      <c r="S909" s="6" t="s">
        <v>4549</v>
      </c>
      <c r="T909" s="6"/>
      <c r="U909" s="6"/>
      <c r="V909" s="6"/>
      <c r="W909" s="6"/>
      <c r="X909" s="6"/>
      <c r="Y909" s="6"/>
      <c r="Z909" s="6">
        <v>1560</v>
      </c>
      <c r="AA909" s="6"/>
      <c r="AB909" s="6" t="s">
        <v>4549</v>
      </c>
    </row>
    <row r="910" spans="1:28">
      <c r="A910" s="6">
        <v>274</v>
      </c>
      <c r="B910" s="6" t="str">
        <f t="shared" si="14"/>
        <v>Kenny LakeOld Kenny Lake Community Hall</v>
      </c>
      <c r="C910" s="6" t="s">
        <v>1844</v>
      </c>
      <c r="D910" s="6" t="s">
        <v>2492</v>
      </c>
      <c r="E910" s="6" t="s">
        <v>5231</v>
      </c>
      <c r="F910" s="6">
        <v>1</v>
      </c>
      <c r="G910" s="6">
        <v>1000</v>
      </c>
      <c r="H910" s="6"/>
      <c r="I910" s="6">
        <v>3</v>
      </c>
      <c r="J910" s="6" t="s">
        <v>4541</v>
      </c>
      <c r="K910" s="6">
        <v>10</v>
      </c>
      <c r="L910" s="6" t="s">
        <v>2424</v>
      </c>
      <c r="M910" s="6">
        <v>2</v>
      </c>
      <c r="N910" s="6" t="s">
        <v>4543</v>
      </c>
      <c r="O910" s="6" t="s">
        <v>5232</v>
      </c>
      <c r="P910" s="6" t="s">
        <v>4549</v>
      </c>
      <c r="Q910" s="6" t="s">
        <v>4549</v>
      </c>
      <c r="R910" s="6" t="s">
        <v>4549</v>
      </c>
      <c r="S910" s="6" t="s">
        <v>4549</v>
      </c>
      <c r="T910" s="6"/>
      <c r="U910" s="6"/>
      <c r="V910" s="6"/>
      <c r="W910" s="6"/>
      <c r="X910" s="6"/>
      <c r="Y910" s="6"/>
      <c r="Z910" s="6">
        <v>1560</v>
      </c>
      <c r="AA910" s="6"/>
      <c r="AB910" s="6" t="s">
        <v>4549</v>
      </c>
    </row>
    <row r="911" spans="1:28">
      <c r="A911" s="6">
        <v>274</v>
      </c>
      <c r="B911" s="6" t="str">
        <f t="shared" si="14"/>
        <v>Kenny LakeRegal Enterprises Shop</v>
      </c>
      <c r="C911" s="6" t="s">
        <v>1844</v>
      </c>
      <c r="D911" s="6" t="s">
        <v>1938</v>
      </c>
      <c r="E911" s="6"/>
      <c r="F911" s="6">
        <v>1</v>
      </c>
      <c r="G911" s="6">
        <v>3200</v>
      </c>
      <c r="H911" s="6">
        <v>1999</v>
      </c>
      <c r="I911" s="6">
        <v>9</v>
      </c>
      <c r="J911" s="6" t="s">
        <v>1500</v>
      </c>
      <c r="K911" s="6">
        <v>9</v>
      </c>
      <c r="L911" s="6" t="s">
        <v>4575</v>
      </c>
      <c r="M911" s="6">
        <v>4</v>
      </c>
      <c r="N911" s="6" t="s">
        <v>4584</v>
      </c>
      <c r="O911" s="6" t="s">
        <v>5246</v>
      </c>
      <c r="P911" s="6" t="s">
        <v>4549</v>
      </c>
      <c r="Q911" s="6" t="s">
        <v>4549</v>
      </c>
      <c r="R911" s="6" t="s">
        <v>4549</v>
      </c>
      <c r="S911" s="6" t="s">
        <v>4549</v>
      </c>
      <c r="T911" s="6"/>
      <c r="U911" s="6"/>
      <c r="V911" s="6"/>
      <c r="W911" s="6"/>
      <c r="X911" s="6"/>
      <c r="Y911" s="6"/>
      <c r="Z911" s="6">
        <v>8417</v>
      </c>
      <c r="AA911" s="6"/>
      <c r="AB911" s="6" t="s">
        <v>4549</v>
      </c>
    </row>
    <row r="912" spans="1:28">
      <c r="A912" s="6">
        <v>274</v>
      </c>
      <c r="B912" s="6" t="str">
        <f t="shared" si="14"/>
        <v>Kenny LakeRegal Sawmill</v>
      </c>
      <c r="C912" s="6" t="s">
        <v>1844</v>
      </c>
      <c r="D912" s="6" t="s">
        <v>1939</v>
      </c>
      <c r="E912" s="6" t="s">
        <v>5247</v>
      </c>
      <c r="F912" s="6">
        <v>1</v>
      </c>
      <c r="G912" s="6">
        <v>3200</v>
      </c>
      <c r="H912" s="6">
        <v>2007</v>
      </c>
      <c r="I912" s="6">
        <v>7</v>
      </c>
      <c r="J912" s="6" t="s">
        <v>4578</v>
      </c>
      <c r="K912" s="6">
        <v>26</v>
      </c>
      <c r="L912" s="6" t="s">
        <v>2194</v>
      </c>
      <c r="M912" s="6">
        <v>3</v>
      </c>
      <c r="N912" s="6" t="s">
        <v>4570</v>
      </c>
      <c r="O912" s="6" t="s">
        <v>5246</v>
      </c>
      <c r="P912" s="6" t="s">
        <v>4549</v>
      </c>
      <c r="Q912" s="6" t="s">
        <v>4549</v>
      </c>
      <c r="R912" s="6" t="s">
        <v>4549</v>
      </c>
      <c r="S912" s="6" t="s">
        <v>4549</v>
      </c>
      <c r="T912" s="6"/>
      <c r="U912" s="6"/>
      <c r="V912" s="6" t="s">
        <v>5248</v>
      </c>
      <c r="W912" s="6"/>
      <c r="X912" s="6"/>
      <c r="Y912" s="6"/>
      <c r="Z912" s="6">
        <v>12998</v>
      </c>
      <c r="AA912" s="6"/>
      <c r="AB912" s="6" t="s">
        <v>4549</v>
      </c>
    </row>
    <row r="913" spans="1:28">
      <c r="A913" s="6">
        <v>274</v>
      </c>
      <c r="B913" s="6" t="str">
        <f t="shared" si="14"/>
        <v>Kenny LakeRegal Sawmill Kiln</v>
      </c>
      <c r="C913" s="6" t="s">
        <v>1844</v>
      </c>
      <c r="D913" s="6" t="s">
        <v>1940</v>
      </c>
      <c r="E913" s="6"/>
      <c r="F913" s="6">
        <v>1</v>
      </c>
      <c r="G913" s="6">
        <v>320</v>
      </c>
      <c r="H913" s="6"/>
      <c r="I913" s="6">
        <v>9</v>
      </c>
      <c r="J913" s="6" t="s">
        <v>1500</v>
      </c>
      <c r="K913" s="6">
        <v>9</v>
      </c>
      <c r="L913" s="6" t="s">
        <v>4575</v>
      </c>
      <c r="M913" s="6">
        <v>4</v>
      </c>
      <c r="N913" s="6" t="s">
        <v>4584</v>
      </c>
      <c r="O913" s="6" t="s">
        <v>5246</v>
      </c>
      <c r="P913" s="6" t="s">
        <v>4549</v>
      </c>
      <c r="Q913" s="6" t="s">
        <v>4549</v>
      </c>
      <c r="R913" s="6" t="s">
        <v>4549</v>
      </c>
      <c r="S913" s="6" t="s">
        <v>4549</v>
      </c>
      <c r="T913" s="6"/>
      <c r="U913" s="6"/>
      <c r="V913" s="6"/>
      <c r="W913" s="6"/>
      <c r="X913" s="6"/>
      <c r="Y913" s="6"/>
      <c r="Z913" s="6">
        <v>9520</v>
      </c>
      <c r="AA913" s="6"/>
      <c r="AB913" s="6" t="s">
        <v>4549</v>
      </c>
    </row>
    <row r="914" spans="1:28">
      <c r="A914" s="6">
        <v>274</v>
      </c>
      <c r="B914" s="6" t="str">
        <f t="shared" si="14"/>
        <v>Kenny LakeSAPA School</v>
      </c>
      <c r="C914" s="6" t="s">
        <v>1844</v>
      </c>
      <c r="D914" s="6" t="s">
        <v>1941</v>
      </c>
      <c r="E914" s="6"/>
      <c r="F914" s="6"/>
      <c r="G914" s="6">
        <v>2880</v>
      </c>
      <c r="H914" s="6">
        <v>1980</v>
      </c>
      <c r="I914" s="6">
        <v>3</v>
      </c>
      <c r="J914" s="6" t="s">
        <v>4541</v>
      </c>
      <c r="K914" s="6">
        <v>9</v>
      </c>
      <c r="L914" s="6" t="s">
        <v>4575</v>
      </c>
      <c r="M914" s="6">
        <v>5</v>
      </c>
      <c r="N914" s="6" t="s">
        <v>1500</v>
      </c>
      <c r="O914" s="6" t="s">
        <v>5249</v>
      </c>
      <c r="P914" s="6" t="s">
        <v>4549</v>
      </c>
      <c r="Q914" s="6" t="s">
        <v>4549</v>
      </c>
      <c r="R914" s="6" t="s">
        <v>4549</v>
      </c>
      <c r="S914" s="6" t="s">
        <v>4549</v>
      </c>
      <c r="T914" s="6"/>
      <c r="U914" s="6"/>
      <c r="V914" s="6"/>
      <c r="W914" s="6"/>
      <c r="X914" s="6"/>
      <c r="Y914" s="6"/>
      <c r="Z914" s="6"/>
      <c r="AA914" s="6"/>
      <c r="AB914" s="6" t="s">
        <v>4549</v>
      </c>
    </row>
    <row r="915" spans="1:28">
      <c r="A915" s="6">
        <v>274</v>
      </c>
      <c r="B915" s="6" t="str">
        <f t="shared" si="14"/>
        <v>Kenny LakeSAPA Worship Center</v>
      </c>
      <c r="C915" s="6" t="s">
        <v>1844</v>
      </c>
      <c r="D915" s="6" t="s">
        <v>1942</v>
      </c>
      <c r="E915" s="6" t="s">
        <v>5250</v>
      </c>
      <c r="F915" s="6">
        <v>2</v>
      </c>
      <c r="G915" s="6">
        <v>6912</v>
      </c>
      <c r="H915" s="6">
        <v>1978</v>
      </c>
      <c r="I915" s="6">
        <v>3</v>
      </c>
      <c r="J915" s="6" t="s">
        <v>4541</v>
      </c>
      <c r="K915" s="6">
        <v>12</v>
      </c>
      <c r="L915" s="6" t="s">
        <v>4586</v>
      </c>
      <c r="M915" s="6">
        <v>2</v>
      </c>
      <c r="N915" s="6" t="s">
        <v>4543</v>
      </c>
      <c r="O915" s="6" t="s">
        <v>5249</v>
      </c>
      <c r="P915" s="6" t="s">
        <v>4549</v>
      </c>
      <c r="Q915" s="6" t="s">
        <v>4549</v>
      </c>
      <c r="R915" s="6" t="s">
        <v>4549</v>
      </c>
      <c r="S915" s="6" t="s">
        <v>4549</v>
      </c>
      <c r="T915" s="6"/>
      <c r="U915" s="6"/>
      <c r="V915" s="6"/>
      <c r="W915" s="6"/>
      <c r="X915" s="6"/>
      <c r="Y915" s="6"/>
      <c r="Z915" s="6"/>
      <c r="AA915" s="6"/>
      <c r="AB915" s="6" t="s">
        <v>4549</v>
      </c>
    </row>
    <row r="916" spans="1:28">
      <c r="A916" s="6">
        <v>274</v>
      </c>
      <c r="B916" s="6" t="str">
        <f t="shared" si="14"/>
        <v>Kenny LakeTerry's Greenhouse</v>
      </c>
      <c r="C916" s="6" t="s">
        <v>1844</v>
      </c>
      <c r="D916" s="6" t="s">
        <v>1943</v>
      </c>
      <c r="E916" s="6" t="s">
        <v>5251</v>
      </c>
      <c r="F916" s="6">
        <v>1</v>
      </c>
      <c r="G916" s="6">
        <v>2600</v>
      </c>
      <c r="H916" s="6">
        <v>2007</v>
      </c>
      <c r="I916" s="6">
        <v>7</v>
      </c>
      <c r="J916" s="6" t="s">
        <v>4578</v>
      </c>
      <c r="K916" s="6">
        <v>26</v>
      </c>
      <c r="L916" s="6" t="s">
        <v>2194</v>
      </c>
      <c r="M916" s="6">
        <v>3</v>
      </c>
      <c r="N916" s="6" t="s">
        <v>4570</v>
      </c>
      <c r="O916" s="6" t="s">
        <v>5252</v>
      </c>
      <c r="P916" s="6" t="s">
        <v>4549</v>
      </c>
      <c r="Q916" s="6" t="s">
        <v>4549</v>
      </c>
      <c r="R916" s="6" t="s">
        <v>4549</v>
      </c>
      <c r="S916" s="6" t="s">
        <v>4549</v>
      </c>
      <c r="T916" s="6"/>
      <c r="U916" s="6"/>
      <c r="V916" s="6"/>
      <c r="W916" s="6"/>
      <c r="X916" s="6"/>
      <c r="Y916" s="144">
        <v>6000</v>
      </c>
      <c r="Z916" s="6">
        <v>3000</v>
      </c>
      <c r="AA916" s="6"/>
      <c r="AB916" s="6" t="s">
        <v>4549</v>
      </c>
    </row>
    <row r="917" spans="1:28">
      <c r="A917" s="6">
        <v>274</v>
      </c>
      <c r="B917" s="6" t="str">
        <f t="shared" si="14"/>
        <v>Kenny LakeTerry's Greenhouse</v>
      </c>
      <c r="C917" s="6" t="s">
        <v>1844</v>
      </c>
      <c r="D917" s="6" t="s">
        <v>1943</v>
      </c>
      <c r="E917" s="6" t="s">
        <v>5253</v>
      </c>
      <c r="F917" s="6"/>
      <c r="G917" s="6">
        <v>2600</v>
      </c>
      <c r="H917" s="6">
        <v>2008</v>
      </c>
      <c r="I917" s="6">
        <v>7</v>
      </c>
      <c r="J917" s="6" t="s">
        <v>4578</v>
      </c>
      <c r="K917" s="6">
        <v>26</v>
      </c>
      <c r="L917" s="6" t="s">
        <v>2194</v>
      </c>
      <c r="M917" s="6">
        <v>3</v>
      </c>
      <c r="N917" s="6" t="s">
        <v>4570</v>
      </c>
      <c r="O917" s="6"/>
      <c r="P917" s="6" t="s">
        <v>4549</v>
      </c>
      <c r="Q917" s="6" t="s">
        <v>4549</v>
      </c>
      <c r="R917" s="6" t="s">
        <v>4549</v>
      </c>
      <c r="S917" s="6" t="s">
        <v>4549</v>
      </c>
      <c r="T917" s="6"/>
      <c r="U917" s="6"/>
      <c r="V917" s="6" t="s">
        <v>4577</v>
      </c>
      <c r="W917" s="6"/>
      <c r="X917" s="6"/>
      <c r="Y917" s="6"/>
      <c r="Z917" s="6">
        <v>3000</v>
      </c>
      <c r="AA917" s="6"/>
      <c r="AB917" s="6" t="s">
        <v>4549</v>
      </c>
    </row>
    <row r="918" spans="1:28">
      <c r="A918" s="6">
        <v>274</v>
      </c>
      <c r="B918" s="6" t="str">
        <f t="shared" si="14"/>
        <v>Kenny LakeWarehouse Moulder Bldg</v>
      </c>
      <c r="C918" s="6" t="s">
        <v>1844</v>
      </c>
      <c r="D918" s="6" t="s">
        <v>1944</v>
      </c>
      <c r="E918" s="6"/>
      <c r="F918" s="6">
        <v>1</v>
      </c>
      <c r="G918" s="6">
        <v>3200</v>
      </c>
      <c r="H918" s="6">
        <v>2007</v>
      </c>
      <c r="I918" s="6">
        <v>2</v>
      </c>
      <c r="J918" s="6" t="s">
        <v>4582</v>
      </c>
      <c r="K918" s="6">
        <v>26</v>
      </c>
      <c r="L918" s="6" t="s">
        <v>2194</v>
      </c>
      <c r="M918" s="6">
        <v>4</v>
      </c>
      <c r="N918" s="6" t="s">
        <v>4584</v>
      </c>
      <c r="O918" s="6" t="s">
        <v>5246</v>
      </c>
      <c r="P918" s="6" t="s">
        <v>4549</v>
      </c>
      <c r="Q918" s="6" t="s">
        <v>4549</v>
      </c>
      <c r="R918" s="6" t="s">
        <v>4549</v>
      </c>
      <c r="S918" s="6" t="s">
        <v>4549</v>
      </c>
      <c r="T918" s="6"/>
      <c r="U918" s="6"/>
      <c r="V918" s="6" t="s">
        <v>5254</v>
      </c>
      <c r="W918" s="6"/>
      <c r="X918" s="6"/>
      <c r="Y918" s="6"/>
      <c r="Z918" s="6"/>
      <c r="AA918" s="6"/>
      <c r="AB918" s="6" t="s">
        <v>4549</v>
      </c>
    </row>
    <row r="919" spans="1:28">
      <c r="A919" s="6">
        <v>274</v>
      </c>
      <c r="B919" s="6" t="str">
        <f t="shared" si="14"/>
        <v>Kenny LakeWenger's Country Store</v>
      </c>
      <c r="C919" s="6" t="s">
        <v>1844</v>
      </c>
      <c r="D919" s="6" t="s">
        <v>1945</v>
      </c>
      <c r="E919" s="6" t="s">
        <v>5255</v>
      </c>
      <c r="F919" s="6">
        <v>1</v>
      </c>
      <c r="G919" s="6">
        <v>1800</v>
      </c>
      <c r="H919" s="6">
        <v>2001</v>
      </c>
      <c r="I919" s="6">
        <v>7</v>
      </c>
      <c r="J919" s="6" t="s">
        <v>4578</v>
      </c>
      <c r="K919" s="6">
        <v>25</v>
      </c>
      <c r="L919" s="6" t="s">
        <v>4579</v>
      </c>
      <c r="M919" s="6">
        <v>3</v>
      </c>
      <c r="N919" s="6" t="s">
        <v>4570</v>
      </c>
      <c r="O919" s="6" t="s">
        <v>5256</v>
      </c>
      <c r="P919" s="6" t="s">
        <v>4549</v>
      </c>
      <c r="Q919" s="6" t="s">
        <v>4549</v>
      </c>
      <c r="R919" s="6" t="s">
        <v>4549</v>
      </c>
      <c r="S919" s="6" t="s">
        <v>4549</v>
      </c>
      <c r="T919" s="6"/>
      <c r="U919" s="6"/>
      <c r="V919" s="6"/>
      <c r="W919" s="6"/>
      <c r="X919" s="6" t="s">
        <v>5257</v>
      </c>
      <c r="Y919" s="6"/>
      <c r="Z919" s="6">
        <v>35956</v>
      </c>
      <c r="AA919" s="6"/>
      <c r="AB919" s="6" t="s">
        <v>4549</v>
      </c>
    </row>
    <row r="920" spans="1:28">
      <c r="A920" s="6">
        <v>277</v>
      </c>
      <c r="B920" s="6" t="str">
        <f t="shared" si="14"/>
        <v>KianaAIRPORT ELECTRICAL</v>
      </c>
      <c r="C920" s="6" t="s">
        <v>2081</v>
      </c>
      <c r="D920" s="6" t="s">
        <v>2575</v>
      </c>
      <c r="E920" s="6"/>
      <c r="F920" s="6"/>
      <c r="G920" s="6">
        <v>96</v>
      </c>
      <c r="H920" s="6">
        <v>2000</v>
      </c>
      <c r="I920" s="6">
        <v>8</v>
      </c>
      <c r="J920" s="6" t="s">
        <v>4555</v>
      </c>
      <c r="K920" s="6">
        <v>31</v>
      </c>
      <c r="L920" s="6" t="s">
        <v>4592</v>
      </c>
      <c r="M920" s="6">
        <v>2</v>
      </c>
      <c r="N920" s="6" t="s">
        <v>4543</v>
      </c>
      <c r="O920" s="6" t="s">
        <v>4585</v>
      </c>
      <c r="P920" s="6" t="s">
        <v>4549</v>
      </c>
      <c r="Q920" s="6" t="s">
        <v>4549</v>
      </c>
      <c r="R920" s="6" t="s">
        <v>4549</v>
      </c>
      <c r="S920" s="6" t="s">
        <v>4549</v>
      </c>
      <c r="T920" s="6"/>
      <c r="U920" s="6"/>
      <c r="V920" s="6"/>
      <c r="W920" s="6"/>
      <c r="X920" s="6"/>
      <c r="Y920" s="6"/>
      <c r="Z920" s="6"/>
      <c r="AA920" s="6"/>
      <c r="AB920" s="6" t="s">
        <v>4549</v>
      </c>
    </row>
    <row r="921" spans="1:28">
      <c r="A921" s="6">
        <v>277</v>
      </c>
      <c r="B921" s="6" t="str">
        <f t="shared" si="14"/>
        <v>KianaCity Office Building</v>
      </c>
      <c r="C921" s="6" t="s">
        <v>2081</v>
      </c>
      <c r="D921" s="6" t="s">
        <v>1582</v>
      </c>
      <c r="E921" s="6"/>
      <c r="F921" s="6">
        <v>2</v>
      </c>
      <c r="G921" s="6">
        <v>2688</v>
      </c>
      <c r="H921" s="6">
        <v>1970</v>
      </c>
      <c r="I921" s="6">
        <v>6</v>
      </c>
      <c r="J921" s="6" t="s">
        <v>377</v>
      </c>
      <c r="K921" s="6">
        <v>36</v>
      </c>
      <c r="L921" s="6" t="s">
        <v>377</v>
      </c>
      <c r="M921" s="6">
        <v>2</v>
      </c>
      <c r="N921" s="6" t="s">
        <v>4543</v>
      </c>
      <c r="O921" s="6" t="s">
        <v>5258</v>
      </c>
      <c r="P921" s="6" t="s">
        <v>4549</v>
      </c>
      <c r="Q921" s="6" t="s">
        <v>4549</v>
      </c>
      <c r="R921" s="6" t="s">
        <v>4549</v>
      </c>
      <c r="S921" s="6" t="s">
        <v>4549</v>
      </c>
      <c r="T921" s="6"/>
      <c r="U921" s="6"/>
      <c r="V921" s="6" t="s">
        <v>5259</v>
      </c>
      <c r="W921" s="6"/>
      <c r="X921" s="6"/>
      <c r="Y921" s="6"/>
      <c r="Z921" s="6"/>
      <c r="AA921" s="6"/>
      <c r="AB921" s="6" t="s">
        <v>4549</v>
      </c>
    </row>
    <row r="922" spans="1:28">
      <c r="A922" s="6">
        <v>277</v>
      </c>
      <c r="B922" s="6" t="str">
        <f t="shared" si="14"/>
        <v>KianaEQUIPMENT STORAGE</v>
      </c>
      <c r="C922" s="6" t="s">
        <v>2081</v>
      </c>
      <c r="D922" s="6" t="s">
        <v>1983</v>
      </c>
      <c r="E922" s="6"/>
      <c r="F922" s="6"/>
      <c r="G922" s="6">
        <v>1260</v>
      </c>
      <c r="H922" s="6">
        <v>1992</v>
      </c>
      <c r="I922" s="6">
        <v>2</v>
      </c>
      <c r="J922" s="6" t="s">
        <v>4582</v>
      </c>
      <c r="K922" s="6">
        <v>8</v>
      </c>
      <c r="L922" s="6" t="s">
        <v>4583</v>
      </c>
      <c r="M922" s="6">
        <v>2</v>
      </c>
      <c r="N922" s="6" t="s">
        <v>4543</v>
      </c>
      <c r="O922" s="6" t="s">
        <v>4585</v>
      </c>
      <c r="P922" s="6" t="s">
        <v>4549</v>
      </c>
      <c r="Q922" s="6" t="s">
        <v>4549</v>
      </c>
      <c r="R922" s="6" t="s">
        <v>4549</v>
      </c>
      <c r="S922" s="6" t="s">
        <v>4549</v>
      </c>
      <c r="T922" s="6"/>
      <c r="U922" s="6"/>
      <c r="V922" s="6"/>
      <c r="W922" s="6"/>
      <c r="X922" s="6"/>
      <c r="Y922" s="6"/>
      <c r="Z922" s="6"/>
      <c r="AA922" s="6"/>
      <c r="AB922" s="6" t="s">
        <v>4549</v>
      </c>
    </row>
    <row r="923" spans="1:28">
      <c r="A923" s="6">
        <v>277</v>
      </c>
      <c r="B923" s="6" t="str">
        <f t="shared" si="14"/>
        <v>KianaIndustrial arts classroom</v>
      </c>
      <c r="C923" s="6" t="s">
        <v>2081</v>
      </c>
      <c r="D923" s="6" t="s">
        <v>3472</v>
      </c>
      <c r="E923" s="6"/>
      <c r="F923" s="6"/>
      <c r="G923" s="6">
        <v>2829</v>
      </c>
      <c r="H923" s="6"/>
      <c r="I923" s="6">
        <v>3</v>
      </c>
      <c r="J923" s="6" t="s">
        <v>4541</v>
      </c>
      <c r="K923" s="6">
        <v>9</v>
      </c>
      <c r="L923" s="6" t="s">
        <v>4575</v>
      </c>
      <c r="M923" s="6">
        <v>2</v>
      </c>
      <c r="N923" s="6" t="s">
        <v>4543</v>
      </c>
      <c r="O923" s="6" t="s">
        <v>4664</v>
      </c>
      <c r="P923" s="6" t="s">
        <v>4549</v>
      </c>
      <c r="Q923" s="6" t="s">
        <v>4549</v>
      </c>
      <c r="R923" s="6" t="s">
        <v>4549</v>
      </c>
      <c r="S923" s="6" t="s">
        <v>4549</v>
      </c>
      <c r="T923" s="6"/>
      <c r="U923" s="6"/>
      <c r="V923" s="6"/>
      <c r="W923" s="6"/>
      <c r="X923" s="6"/>
      <c r="Y923" s="6"/>
      <c r="Z923" s="6"/>
      <c r="AA923" s="6"/>
      <c r="AB923" s="6" t="s">
        <v>4549</v>
      </c>
    </row>
    <row r="924" spans="1:28">
      <c r="A924" s="6">
        <v>277</v>
      </c>
      <c r="B924" s="6" t="str">
        <f t="shared" si="14"/>
        <v>KianaKiana Baptist Church</v>
      </c>
      <c r="C924" s="6" t="s">
        <v>2081</v>
      </c>
      <c r="D924" s="6" t="s">
        <v>2494</v>
      </c>
      <c r="E924" s="6"/>
      <c r="F924" s="6"/>
      <c r="G924" s="6"/>
      <c r="H924" s="6"/>
      <c r="I924" s="6">
        <v>3</v>
      </c>
      <c r="J924" s="6" t="s">
        <v>4541</v>
      </c>
      <c r="K924" s="6">
        <v>12</v>
      </c>
      <c r="L924" s="6" t="s">
        <v>4586</v>
      </c>
      <c r="M924" s="6">
        <v>2</v>
      </c>
      <c r="N924" s="6" t="s">
        <v>4543</v>
      </c>
      <c r="O924" s="6"/>
      <c r="P924" s="6" t="s">
        <v>4549</v>
      </c>
      <c r="Q924" s="6" t="s">
        <v>4549</v>
      </c>
      <c r="R924" s="6" t="s">
        <v>4549</v>
      </c>
      <c r="S924" s="6" t="s">
        <v>4549</v>
      </c>
      <c r="T924" s="6"/>
      <c r="U924" s="6"/>
      <c r="V924" s="6"/>
      <c r="W924" s="6"/>
      <c r="X924" s="6"/>
      <c r="Y924" s="6"/>
      <c r="Z924" s="6"/>
      <c r="AA924" s="6"/>
      <c r="AB924" s="6" t="s">
        <v>4549</v>
      </c>
    </row>
    <row r="925" spans="1:28">
      <c r="A925" s="6">
        <v>277</v>
      </c>
      <c r="B925" s="6" t="str">
        <f t="shared" si="14"/>
        <v>KianaKiana Clinic</v>
      </c>
      <c r="C925" s="6" t="s">
        <v>2081</v>
      </c>
      <c r="D925" s="6" t="s">
        <v>3265</v>
      </c>
      <c r="E925" s="6" t="s">
        <v>5260</v>
      </c>
      <c r="F925" s="6">
        <v>1</v>
      </c>
      <c r="G925" s="6">
        <v>5000</v>
      </c>
      <c r="H925" s="6">
        <v>2004</v>
      </c>
      <c r="I925" s="6">
        <v>4</v>
      </c>
      <c r="J925" s="6" t="s">
        <v>4615</v>
      </c>
      <c r="K925" s="6">
        <v>17</v>
      </c>
      <c r="L925" s="6" t="s">
        <v>4644</v>
      </c>
      <c r="M925" s="6">
        <v>2</v>
      </c>
      <c r="N925" s="6" t="s">
        <v>4543</v>
      </c>
      <c r="O925" s="6" t="s">
        <v>4660</v>
      </c>
      <c r="P925" s="6" t="s">
        <v>4549</v>
      </c>
      <c r="Q925" s="6" t="s">
        <v>4549</v>
      </c>
      <c r="R925" s="6" t="s">
        <v>4549</v>
      </c>
      <c r="S925" s="6" t="s">
        <v>4549</v>
      </c>
      <c r="T925" s="6"/>
      <c r="U925" s="6"/>
      <c r="V925" s="6" t="s">
        <v>4800</v>
      </c>
      <c r="W925" s="6"/>
      <c r="X925" s="6"/>
      <c r="Y925" s="6"/>
      <c r="Z925" s="6">
        <v>51600</v>
      </c>
      <c r="AA925" s="6"/>
      <c r="AB925" s="6" t="s">
        <v>4549</v>
      </c>
    </row>
    <row r="926" spans="1:28">
      <c r="A926" s="6">
        <v>277</v>
      </c>
      <c r="B926" s="6" t="str">
        <f t="shared" si="14"/>
        <v>KianaKiana Friends Church</v>
      </c>
      <c r="C926" s="6" t="s">
        <v>2081</v>
      </c>
      <c r="D926" s="6" t="s">
        <v>2493</v>
      </c>
      <c r="E926" s="6" t="s">
        <v>5261</v>
      </c>
      <c r="F926" s="6">
        <v>1</v>
      </c>
      <c r="G926" s="6">
        <v>4000</v>
      </c>
      <c r="H926" s="6"/>
      <c r="I926" s="6">
        <v>3</v>
      </c>
      <c r="J926" s="6" t="s">
        <v>4541</v>
      </c>
      <c r="K926" s="6">
        <v>12</v>
      </c>
      <c r="L926" s="6" t="s">
        <v>4586</v>
      </c>
      <c r="M926" s="6">
        <v>2</v>
      </c>
      <c r="N926" s="6" t="s">
        <v>4543</v>
      </c>
      <c r="O926" s="6" t="s">
        <v>4784</v>
      </c>
      <c r="P926" s="6" t="s">
        <v>4549</v>
      </c>
      <c r="Q926" s="6" t="s">
        <v>4549</v>
      </c>
      <c r="R926" s="6" t="s">
        <v>4549</v>
      </c>
      <c r="S926" s="6" t="s">
        <v>4549</v>
      </c>
      <c r="T926" s="6"/>
      <c r="U926" s="6"/>
      <c r="V926" s="6"/>
      <c r="W926" s="6"/>
      <c r="X926" s="6"/>
      <c r="Y926" s="6"/>
      <c r="Z926" s="6"/>
      <c r="AA926" s="6"/>
      <c r="AB926" s="6" t="s">
        <v>4549</v>
      </c>
    </row>
    <row r="927" spans="1:28">
      <c r="A927" s="6">
        <v>277</v>
      </c>
      <c r="B927" s="6" t="str">
        <f t="shared" si="14"/>
        <v>KianaKiana Post Office</v>
      </c>
      <c r="C927" s="6" t="s">
        <v>2081</v>
      </c>
      <c r="D927" s="6" t="s">
        <v>3095</v>
      </c>
      <c r="E927" s="6" t="s">
        <v>5262</v>
      </c>
      <c r="F927" s="6">
        <v>1</v>
      </c>
      <c r="G927" s="6">
        <v>480</v>
      </c>
      <c r="H927" s="6">
        <v>1989</v>
      </c>
      <c r="I927" s="6">
        <v>8</v>
      </c>
      <c r="J927" s="6" t="s">
        <v>4555</v>
      </c>
      <c r="K927" s="6">
        <v>31</v>
      </c>
      <c r="L927" s="6" t="s">
        <v>4592</v>
      </c>
      <c r="M927" s="6">
        <v>2</v>
      </c>
      <c r="N927" s="6" t="s">
        <v>4543</v>
      </c>
      <c r="O927" s="6" t="s">
        <v>1221</v>
      </c>
      <c r="P927" s="6" t="s">
        <v>4549</v>
      </c>
      <c r="Q927" s="6" t="s">
        <v>4549</v>
      </c>
      <c r="R927" s="6" t="s">
        <v>4549</v>
      </c>
      <c r="S927" s="6" t="s">
        <v>4549</v>
      </c>
      <c r="T927" s="6"/>
      <c r="U927" s="6"/>
      <c r="V927" s="6" t="s">
        <v>4722</v>
      </c>
      <c r="W927" s="6"/>
      <c r="X927" s="6"/>
      <c r="Y927" s="6"/>
      <c r="Z927" s="6">
        <v>400</v>
      </c>
      <c r="AA927" s="6"/>
      <c r="AB927" s="6" t="s">
        <v>4549</v>
      </c>
    </row>
    <row r="928" spans="1:28">
      <c r="A928" s="6">
        <v>277</v>
      </c>
      <c r="B928" s="6" t="str">
        <f t="shared" si="14"/>
        <v>KianaKiana Trading Post</v>
      </c>
      <c r="C928" s="6" t="s">
        <v>2081</v>
      </c>
      <c r="D928" s="6" t="s">
        <v>2202</v>
      </c>
      <c r="E928" s="6"/>
      <c r="F928" s="6"/>
      <c r="G928" s="6"/>
      <c r="H928" s="6"/>
      <c r="I928" s="6">
        <v>7</v>
      </c>
      <c r="J928" s="6" t="s">
        <v>4578</v>
      </c>
      <c r="K928" s="6">
        <v>25</v>
      </c>
      <c r="L928" s="6" t="s">
        <v>4579</v>
      </c>
      <c r="M928" s="6">
        <v>2</v>
      </c>
      <c r="N928" s="6" t="s">
        <v>4543</v>
      </c>
      <c r="O928" s="6"/>
      <c r="P928" s="6" t="s">
        <v>4549</v>
      </c>
      <c r="Q928" s="6" t="s">
        <v>4549</v>
      </c>
      <c r="R928" s="6" t="s">
        <v>4549</v>
      </c>
      <c r="S928" s="6" t="s">
        <v>4549</v>
      </c>
      <c r="T928" s="6"/>
      <c r="U928" s="6"/>
      <c r="V928" s="6"/>
      <c r="W928" s="6"/>
      <c r="X928" s="6"/>
      <c r="Y928" s="6"/>
      <c r="Z928" s="6"/>
      <c r="AA928" s="6"/>
      <c r="AB928" s="6" t="s">
        <v>4549</v>
      </c>
    </row>
    <row r="929" spans="1:28">
      <c r="A929" s="6">
        <v>277</v>
      </c>
      <c r="B929" s="6" t="str">
        <f t="shared" si="14"/>
        <v>KianaNew boiler module</v>
      </c>
      <c r="C929" s="6" t="s">
        <v>2081</v>
      </c>
      <c r="D929" s="6" t="s">
        <v>2772</v>
      </c>
      <c r="E929" s="6"/>
      <c r="F929" s="6"/>
      <c r="G929" s="6">
        <v>1920</v>
      </c>
      <c r="H929" s="6"/>
      <c r="I929" s="6">
        <v>8</v>
      </c>
      <c r="J929" s="6" t="s">
        <v>4555</v>
      </c>
      <c r="K929" s="6">
        <v>31</v>
      </c>
      <c r="L929" s="6" t="s">
        <v>4592</v>
      </c>
      <c r="M929" s="6">
        <v>2</v>
      </c>
      <c r="N929" s="6" t="s">
        <v>4543</v>
      </c>
      <c r="O929" s="6" t="s">
        <v>4664</v>
      </c>
      <c r="P929" s="6" t="s">
        <v>4549</v>
      </c>
      <c r="Q929" s="6" t="s">
        <v>4549</v>
      </c>
      <c r="R929" s="6" t="s">
        <v>4549</v>
      </c>
      <c r="S929" s="6" t="s">
        <v>4549</v>
      </c>
      <c r="T929" s="6"/>
      <c r="U929" s="6"/>
      <c r="V929" s="6"/>
      <c r="W929" s="6"/>
      <c r="X929" s="6"/>
      <c r="Y929" s="6"/>
      <c r="Z929" s="6"/>
      <c r="AA929" s="6"/>
      <c r="AB929" s="6" t="s">
        <v>4549</v>
      </c>
    </row>
    <row r="930" spans="1:28">
      <c r="A930" s="6">
        <v>277</v>
      </c>
      <c r="B930" s="6" t="str">
        <f t="shared" si="14"/>
        <v>KianaNew school</v>
      </c>
      <c r="C930" s="6" t="s">
        <v>2081</v>
      </c>
      <c r="D930" s="6" t="s">
        <v>3471</v>
      </c>
      <c r="E930" s="6"/>
      <c r="F930" s="6"/>
      <c r="G930" s="6">
        <v>36311</v>
      </c>
      <c r="H930" s="6">
        <v>2003</v>
      </c>
      <c r="I930" s="6">
        <v>3</v>
      </c>
      <c r="J930" s="6" t="s">
        <v>4541</v>
      </c>
      <c r="K930" s="6">
        <v>9</v>
      </c>
      <c r="L930" s="6" t="s">
        <v>4575</v>
      </c>
      <c r="M930" s="6">
        <v>2</v>
      </c>
      <c r="N930" s="6" t="s">
        <v>4543</v>
      </c>
      <c r="O930" s="6" t="s">
        <v>4664</v>
      </c>
      <c r="P930" s="6" t="s">
        <v>4549</v>
      </c>
      <c r="Q930" s="6" t="s">
        <v>4549</v>
      </c>
      <c r="R930" s="6" t="s">
        <v>4549</v>
      </c>
      <c r="S930" s="6" t="s">
        <v>4549</v>
      </c>
      <c r="T930" s="6"/>
      <c r="U930" s="6"/>
      <c r="V930" s="6" t="s">
        <v>5263</v>
      </c>
      <c r="W930" s="6"/>
      <c r="X930" s="6"/>
      <c r="Y930" s="6"/>
      <c r="Z930" s="6">
        <v>303377</v>
      </c>
      <c r="AA930" s="6"/>
      <c r="AB930" s="6" t="s">
        <v>4549</v>
      </c>
    </row>
    <row r="931" spans="1:28">
      <c r="A931" s="6">
        <v>277</v>
      </c>
      <c r="B931" s="6" t="str">
        <f t="shared" si="14"/>
        <v>KianaOld boiler module</v>
      </c>
      <c r="C931" s="6" t="s">
        <v>2081</v>
      </c>
      <c r="D931" s="6" t="s">
        <v>2773</v>
      </c>
      <c r="E931" s="6"/>
      <c r="F931" s="6"/>
      <c r="G931" s="6">
        <v>2108</v>
      </c>
      <c r="H931" s="6"/>
      <c r="I931" s="6">
        <v>8</v>
      </c>
      <c r="J931" s="6" t="s">
        <v>4555</v>
      </c>
      <c r="K931" s="6">
        <v>31</v>
      </c>
      <c r="L931" s="6" t="s">
        <v>4592</v>
      </c>
      <c r="M931" s="6">
        <v>2</v>
      </c>
      <c r="N931" s="6" t="s">
        <v>4543</v>
      </c>
      <c r="O931" s="6" t="s">
        <v>4664</v>
      </c>
      <c r="P931" s="6" t="s">
        <v>4549</v>
      </c>
      <c r="Q931" s="6" t="s">
        <v>4549</v>
      </c>
      <c r="R931" s="6" t="s">
        <v>4549</v>
      </c>
      <c r="S931" s="6" t="s">
        <v>4549</v>
      </c>
      <c r="T931" s="6"/>
      <c r="U931" s="6"/>
      <c r="V931" s="6"/>
      <c r="W931" s="6"/>
      <c r="X931" s="6"/>
      <c r="Y931" s="6"/>
      <c r="Z931" s="6"/>
      <c r="AA931" s="6"/>
      <c r="AB931" s="6" t="s">
        <v>4549</v>
      </c>
    </row>
    <row r="932" spans="1:28">
      <c r="A932" s="6">
        <v>278</v>
      </c>
      <c r="B932" s="6" t="str">
        <f t="shared" si="14"/>
        <v>King CoveKing Cove K-12 School</v>
      </c>
      <c r="C932" s="6" t="s">
        <v>1788</v>
      </c>
      <c r="D932" s="6" t="s">
        <v>5264</v>
      </c>
      <c r="E932" s="6"/>
      <c r="F932" s="6"/>
      <c r="G932" s="6">
        <v>43843</v>
      </c>
      <c r="H932" s="6">
        <v>2007</v>
      </c>
      <c r="I932" s="6">
        <v>3</v>
      </c>
      <c r="J932" s="6" t="s">
        <v>4541</v>
      </c>
      <c r="K932" s="6">
        <v>9</v>
      </c>
      <c r="L932" s="6" t="s">
        <v>4575</v>
      </c>
      <c r="M932" s="6">
        <v>2</v>
      </c>
      <c r="N932" s="6" t="s">
        <v>4543</v>
      </c>
      <c r="O932" s="6" t="s">
        <v>5265</v>
      </c>
      <c r="P932" s="6" t="s">
        <v>4549</v>
      </c>
      <c r="Q932" s="6" t="s">
        <v>4549</v>
      </c>
      <c r="R932" s="6" t="s">
        <v>4549</v>
      </c>
      <c r="S932" s="6" t="s">
        <v>4549</v>
      </c>
      <c r="T932" s="6"/>
      <c r="U932" s="6"/>
      <c r="V932" s="6" t="s">
        <v>5266</v>
      </c>
      <c r="W932" s="6"/>
      <c r="X932" s="6"/>
      <c r="Y932" s="6"/>
      <c r="Z932" s="6">
        <v>369300</v>
      </c>
      <c r="AA932" s="6"/>
      <c r="AB932" s="6" t="s">
        <v>4549</v>
      </c>
    </row>
    <row r="933" spans="1:28">
      <c r="A933" s="6">
        <v>278</v>
      </c>
      <c r="B933" s="6" t="str">
        <f t="shared" si="14"/>
        <v>King CoveSchool Bus Barn</v>
      </c>
      <c r="C933" s="6" t="s">
        <v>1788</v>
      </c>
      <c r="D933" s="6" t="s">
        <v>910</v>
      </c>
      <c r="E933" s="6"/>
      <c r="F933" s="6"/>
      <c r="G933" s="6">
        <v>5270</v>
      </c>
      <c r="H933" s="6">
        <v>1975</v>
      </c>
      <c r="I933" s="6">
        <v>9</v>
      </c>
      <c r="J933" s="6" t="s">
        <v>1500</v>
      </c>
      <c r="K933" s="6">
        <v>32</v>
      </c>
      <c r="L933" s="6" t="s">
        <v>4805</v>
      </c>
      <c r="M933" s="6">
        <v>2</v>
      </c>
      <c r="N933" s="6" t="s">
        <v>4543</v>
      </c>
      <c r="O933" s="6" t="s">
        <v>5265</v>
      </c>
      <c r="P933" s="6" t="s">
        <v>4549</v>
      </c>
      <c r="Q933" s="6" t="s">
        <v>4549</v>
      </c>
      <c r="R933" s="6" t="s">
        <v>4549</v>
      </c>
      <c r="S933" s="6" t="s">
        <v>4549</v>
      </c>
      <c r="T933" s="6"/>
      <c r="U933" s="6"/>
      <c r="V933" s="6"/>
      <c r="W933" s="6"/>
      <c r="X933" s="6"/>
      <c r="Y933" s="6"/>
      <c r="Z933" s="6"/>
      <c r="AA933" s="6"/>
      <c r="AB933" s="6" t="s">
        <v>4549</v>
      </c>
    </row>
    <row r="934" spans="1:28">
      <c r="A934" s="6">
        <v>278</v>
      </c>
      <c r="B934" s="6" t="str">
        <f t="shared" si="14"/>
        <v>King CoveSre Building    Fy07 (Heated)</v>
      </c>
      <c r="C934" s="6" t="s">
        <v>1788</v>
      </c>
      <c r="D934" s="6" t="s">
        <v>5267</v>
      </c>
      <c r="E934" s="6"/>
      <c r="F934" s="6"/>
      <c r="G934" s="6"/>
      <c r="H934" s="6"/>
      <c r="I934" s="6">
        <v>2</v>
      </c>
      <c r="J934" s="6" t="s">
        <v>4582</v>
      </c>
      <c r="K934" s="6">
        <v>8</v>
      </c>
      <c r="L934" s="6" t="s">
        <v>4583</v>
      </c>
      <c r="M934" s="6">
        <v>2</v>
      </c>
      <c r="N934" s="6" t="s">
        <v>4543</v>
      </c>
      <c r="O934" s="6" t="s">
        <v>4585</v>
      </c>
      <c r="P934" s="6" t="s">
        <v>4549</v>
      </c>
      <c r="Q934" s="6" t="s">
        <v>4549</v>
      </c>
      <c r="R934" s="6" t="s">
        <v>4549</v>
      </c>
      <c r="S934" s="6" t="s">
        <v>4549</v>
      </c>
      <c r="T934" s="6"/>
      <c r="U934" s="6"/>
      <c r="V934" s="6"/>
      <c r="W934" s="6"/>
      <c r="X934" s="6"/>
      <c r="Y934" s="6"/>
      <c r="Z934" s="6"/>
      <c r="AA934" s="6"/>
      <c r="AB934" s="6" t="s">
        <v>4549</v>
      </c>
    </row>
    <row r="935" spans="1:28">
      <c r="A935">
        <v>280</v>
      </c>
      <c r="B935" s="6" t="str">
        <f t="shared" si="14"/>
        <v>King SalmonAC Commercial Company Store</v>
      </c>
      <c r="C935" t="s">
        <v>1441</v>
      </c>
      <c r="D935" t="s">
        <v>886</v>
      </c>
      <c r="G935">
        <v>7718</v>
      </c>
      <c r="H935">
        <v>1980</v>
      </c>
      <c r="I935">
        <v>7</v>
      </c>
      <c r="J935" t="s">
        <v>4578</v>
      </c>
      <c r="K935">
        <v>25</v>
      </c>
      <c r="L935" t="s">
        <v>4579</v>
      </c>
      <c r="M935">
        <v>3</v>
      </c>
      <c r="N935" t="s">
        <v>4570</v>
      </c>
      <c r="P935" s="6" t="s">
        <v>4549</v>
      </c>
      <c r="Q935" s="6" t="s">
        <v>4549</v>
      </c>
      <c r="R935" s="6" t="s">
        <v>4549</v>
      </c>
      <c r="S935" s="6" t="s">
        <v>4549</v>
      </c>
      <c r="Y935" s="145">
        <v>15602</v>
      </c>
      <c r="AA935" s="145"/>
      <c r="AB935" s="6" t="s">
        <v>4549</v>
      </c>
    </row>
    <row r="936" spans="1:28">
      <c r="A936" s="6">
        <v>280</v>
      </c>
      <c r="B936" s="6" t="str">
        <f t="shared" si="14"/>
        <v>King SalmonArff/Maintenance Building</v>
      </c>
      <c r="C936" s="6" t="s">
        <v>1441</v>
      </c>
      <c r="D936" s="6" t="s">
        <v>2365</v>
      </c>
      <c r="E936" s="6"/>
      <c r="F936" s="6"/>
      <c r="G936" s="6">
        <v>8611</v>
      </c>
      <c r="H936" s="6">
        <v>1996</v>
      </c>
      <c r="I936" s="6">
        <v>3</v>
      </c>
      <c r="J936" s="6" t="s">
        <v>4541</v>
      </c>
      <c r="K936" s="6">
        <v>11</v>
      </c>
      <c r="L936" s="6" t="s">
        <v>4542</v>
      </c>
      <c r="M936" s="6">
        <v>2</v>
      </c>
      <c r="N936" s="6" t="s">
        <v>4543</v>
      </c>
      <c r="O936" s="6" t="s">
        <v>4585</v>
      </c>
      <c r="P936" s="6" t="s">
        <v>4549</v>
      </c>
      <c r="Q936" s="6" t="s">
        <v>4549</v>
      </c>
      <c r="R936" s="6" t="s">
        <v>4549</v>
      </c>
      <c r="S936" s="6" t="s">
        <v>4549</v>
      </c>
      <c r="T936" s="6"/>
      <c r="U936" s="6"/>
      <c r="V936" s="6"/>
      <c r="W936" s="6"/>
      <c r="X936" s="6"/>
      <c r="Y936" s="6"/>
      <c r="Z936" s="6"/>
      <c r="AA936" s="6"/>
      <c r="AB936" s="6" t="s">
        <v>4549</v>
      </c>
    </row>
    <row r="937" spans="1:28">
      <c r="A937" s="6">
        <v>280</v>
      </c>
      <c r="B937" s="6" t="str">
        <f t="shared" si="14"/>
        <v>King SalmonBristol Bay Borough Police Department</v>
      </c>
      <c r="C937" s="6" t="s">
        <v>1441</v>
      </c>
      <c r="D937" s="6" t="s">
        <v>2367</v>
      </c>
      <c r="E937" s="6" t="s">
        <v>5268</v>
      </c>
      <c r="F937" s="6"/>
      <c r="G937" s="6"/>
      <c r="H937" s="6">
        <v>1988</v>
      </c>
      <c r="I937" s="6"/>
      <c r="J937" s="6"/>
      <c r="K937" s="6"/>
      <c r="L937" s="6"/>
      <c r="M937" s="6"/>
      <c r="N937" s="6"/>
      <c r="O937" s="6" t="s">
        <v>5269</v>
      </c>
      <c r="P937" s="6" t="s">
        <v>4549</v>
      </c>
      <c r="Q937" s="6" t="s">
        <v>4549</v>
      </c>
      <c r="R937" s="6" t="s">
        <v>4549</v>
      </c>
      <c r="S937" s="6" t="s">
        <v>4549</v>
      </c>
      <c r="T937" s="6"/>
      <c r="U937" s="6"/>
      <c r="V937" s="6"/>
      <c r="W937" s="6"/>
      <c r="X937" s="6"/>
      <c r="Y937" s="6"/>
      <c r="Z937" s="6"/>
      <c r="AA937" s="6"/>
      <c r="AB937" s="6" t="s">
        <v>4549</v>
      </c>
    </row>
    <row r="938" spans="1:28">
      <c r="A938" s="6">
        <v>280</v>
      </c>
      <c r="B938" s="6" t="str">
        <f t="shared" si="14"/>
        <v>King SalmonChain Storage Bldg</v>
      </c>
      <c r="C938" s="6" t="s">
        <v>1441</v>
      </c>
      <c r="D938" s="6" t="s">
        <v>5270</v>
      </c>
      <c r="E938" s="6"/>
      <c r="F938" s="6"/>
      <c r="G938" s="6"/>
      <c r="H938" s="6">
        <v>1973</v>
      </c>
      <c r="I938" s="6">
        <v>2</v>
      </c>
      <c r="J938" s="6" t="s">
        <v>4582</v>
      </c>
      <c r="K938" s="6">
        <v>8</v>
      </c>
      <c r="L938" s="6" t="s">
        <v>4583</v>
      </c>
      <c r="M938" s="6">
        <v>2</v>
      </c>
      <c r="N938" s="6" t="s">
        <v>4543</v>
      </c>
      <c r="O938" s="6" t="s">
        <v>4585</v>
      </c>
      <c r="P938" s="6" t="s">
        <v>4549</v>
      </c>
      <c r="Q938" s="6" t="s">
        <v>4549</v>
      </c>
      <c r="R938" s="6" t="s">
        <v>4549</v>
      </c>
      <c r="S938" s="6" t="s">
        <v>4549</v>
      </c>
      <c r="T938" s="6"/>
      <c r="U938" s="6"/>
      <c r="V938" s="6"/>
      <c r="W938" s="6"/>
      <c r="X938" s="6"/>
      <c r="Y938" s="6"/>
      <c r="Z938" s="6"/>
      <c r="AA938" s="6"/>
      <c r="AB938" s="6" t="s">
        <v>4549</v>
      </c>
    </row>
    <row r="939" spans="1:28">
      <c r="A939" s="6">
        <v>280</v>
      </c>
      <c r="B939" s="6" t="str">
        <f t="shared" si="14"/>
        <v>King SalmonElectrical Storage Shed</v>
      </c>
      <c r="C939" s="6" t="s">
        <v>1441</v>
      </c>
      <c r="D939" s="6" t="s">
        <v>1428</v>
      </c>
      <c r="E939" s="6"/>
      <c r="F939" s="6"/>
      <c r="G939" s="6"/>
      <c r="H939" s="6">
        <v>1973</v>
      </c>
      <c r="I939" s="6">
        <v>2</v>
      </c>
      <c r="J939" s="6" t="s">
        <v>4582</v>
      </c>
      <c r="K939" s="6">
        <v>8</v>
      </c>
      <c r="L939" s="6" t="s">
        <v>4583</v>
      </c>
      <c r="M939" s="6">
        <v>2</v>
      </c>
      <c r="N939" s="6" t="s">
        <v>4543</v>
      </c>
      <c r="O939" s="6" t="s">
        <v>4585</v>
      </c>
      <c r="P939" s="6" t="s">
        <v>4549</v>
      </c>
      <c r="Q939" s="6" t="s">
        <v>4549</v>
      </c>
      <c r="R939" s="6" t="s">
        <v>4549</v>
      </c>
      <c r="S939" s="6" t="s">
        <v>4549</v>
      </c>
      <c r="T939" s="6"/>
      <c r="U939" s="6"/>
      <c r="V939" s="6"/>
      <c r="W939" s="6"/>
      <c r="X939" s="6"/>
      <c r="Y939" s="6"/>
      <c r="Z939" s="6"/>
      <c r="AA939" s="6"/>
      <c r="AB939" s="6" t="s">
        <v>4549</v>
      </c>
    </row>
    <row r="940" spans="1:28">
      <c r="A940" s="6">
        <v>280</v>
      </c>
      <c r="B940" s="6" t="str">
        <f t="shared" si="14"/>
        <v>King SalmonKing Salmon Community Church &amp; Parsonage</v>
      </c>
      <c r="C940" s="6" t="s">
        <v>1441</v>
      </c>
      <c r="D940" s="6" t="s">
        <v>5271</v>
      </c>
      <c r="E940" s="6" t="s">
        <v>5272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 t="s">
        <v>4549</v>
      </c>
      <c r="Q940" s="6" t="s">
        <v>4549</v>
      </c>
      <c r="R940" s="6" t="s">
        <v>4549</v>
      </c>
      <c r="S940" s="6" t="s">
        <v>4549</v>
      </c>
      <c r="T940" s="6"/>
      <c r="U940" s="6"/>
      <c r="V940" s="6"/>
      <c r="W940" s="6"/>
      <c r="X940" s="6"/>
      <c r="Y940" s="6"/>
      <c r="Z940" s="6"/>
      <c r="AA940" s="6"/>
      <c r="AB940" s="6" t="s">
        <v>4549</v>
      </c>
    </row>
    <row r="941" spans="1:28">
      <c r="A941" s="6">
        <v>280</v>
      </c>
      <c r="B941" s="6" t="str">
        <f t="shared" si="14"/>
        <v>King SalmonKing Salmon Visitor Ctr</v>
      </c>
      <c r="C941" s="6" t="s">
        <v>1441</v>
      </c>
      <c r="D941" s="6" t="s">
        <v>2779</v>
      </c>
      <c r="E941" s="6" t="s">
        <v>5273</v>
      </c>
      <c r="F941" s="6"/>
      <c r="G941" s="6"/>
      <c r="H941" s="6"/>
      <c r="I941" s="6"/>
      <c r="J941" s="6"/>
      <c r="K941" s="6"/>
      <c r="L941" s="6"/>
      <c r="M941" s="6"/>
      <c r="N941" s="6"/>
      <c r="O941" s="6" t="s">
        <v>5274</v>
      </c>
      <c r="P941" s="6" t="s">
        <v>4549</v>
      </c>
      <c r="Q941" s="6" t="s">
        <v>4549</v>
      </c>
      <c r="R941" s="6" t="s">
        <v>4549</v>
      </c>
      <c r="S941" s="6" t="s">
        <v>4549</v>
      </c>
      <c r="T941" s="6"/>
      <c r="U941" s="6"/>
      <c r="V941" s="6"/>
      <c r="W941" s="6"/>
      <c r="X941" s="6"/>
      <c r="Y941" s="6"/>
      <c r="Z941" s="6"/>
      <c r="AA941" s="6"/>
      <c r="AB941" s="6" t="s">
        <v>4549</v>
      </c>
    </row>
    <row r="942" spans="1:28">
      <c r="A942" s="6">
        <v>280</v>
      </c>
      <c r="B942" s="6" t="str">
        <f t="shared" si="14"/>
        <v>King SalmonPaug-Vik Inc LTD</v>
      </c>
      <c r="C942" s="6" t="s">
        <v>1441</v>
      </c>
      <c r="D942" s="6" t="s">
        <v>5275</v>
      </c>
      <c r="E942" s="6" t="s">
        <v>5272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 t="s">
        <v>4549</v>
      </c>
      <c r="Q942" s="6" t="s">
        <v>4549</v>
      </c>
      <c r="R942" s="6" t="s">
        <v>4549</v>
      </c>
      <c r="S942" s="6" t="s">
        <v>4549</v>
      </c>
      <c r="T942" s="6"/>
      <c r="U942" s="6"/>
      <c r="V942" s="6"/>
      <c r="W942" s="6"/>
      <c r="X942" s="6"/>
      <c r="Y942" s="6"/>
      <c r="Z942" s="6"/>
      <c r="AA942" s="6"/>
      <c r="AB942" s="6" t="s">
        <v>4549</v>
      </c>
    </row>
    <row r="943" spans="1:28">
      <c r="A943" s="6">
        <v>280</v>
      </c>
      <c r="B943" s="6" t="str">
        <f t="shared" si="14"/>
        <v>King SalmonSand Storage</v>
      </c>
      <c r="C943" s="6" t="s">
        <v>1441</v>
      </c>
      <c r="D943" s="6" t="s">
        <v>81</v>
      </c>
      <c r="E943" s="6"/>
      <c r="F943" s="6"/>
      <c r="G943" s="6">
        <v>2160</v>
      </c>
      <c r="H943" s="6">
        <v>1973</v>
      </c>
      <c r="I943" s="6">
        <v>2</v>
      </c>
      <c r="J943" s="6" t="s">
        <v>4582</v>
      </c>
      <c r="K943" s="6">
        <v>8</v>
      </c>
      <c r="L943" s="6" t="s">
        <v>4583</v>
      </c>
      <c r="M943" s="6">
        <v>2</v>
      </c>
      <c r="N943" s="6" t="s">
        <v>4543</v>
      </c>
      <c r="O943" s="6" t="s">
        <v>4585</v>
      </c>
      <c r="P943" s="6" t="s">
        <v>4549</v>
      </c>
      <c r="Q943" s="6" t="s">
        <v>4549</v>
      </c>
      <c r="R943" s="6" t="s">
        <v>4549</v>
      </c>
      <c r="S943" s="6" t="s">
        <v>4549</v>
      </c>
      <c r="T943" s="6"/>
      <c r="U943" s="6"/>
      <c r="V943" s="6"/>
      <c r="W943" s="6"/>
      <c r="X943" s="6"/>
      <c r="Y943" s="6"/>
      <c r="Z943" s="6"/>
      <c r="AA943" s="6"/>
      <c r="AB943" s="6" t="s">
        <v>4549</v>
      </c>
    </row>
    <row r="944" spans="1:28">
      <c r="A944" s="6">
        <v>280</v>
      </c>
      <c r="B944" s="6" t="str">
        <f t="shared" si="14"/>
        <v>King SalmonUnited Pentecostal Church</v>
      </c>
      <c r="C944" s="6" t="s">
        <v>1441</v>
      </c>
      <c r="D944" s="6" t="s">
        <v>5276</v>
      </c>
      <c r="E944" s="6" t="s">
        <v>5277</v>
      </c>
      <c r="F944" s="6"/>
      <c r="G944" s="6">
        <v>1200</v>
      </c>
      <c r="H944" s="6">
        <v>1984</v>
      </c>
      <c r="I944" s="6"/>
      <c r="J944" s="6"/>
      <c r="K944" s="6"/>
      <c r="L944" s="6"/>
      <c r="M944" s="6"/>
      <c r="N944" s="6"/>
      <c r="O944" s="6" t="s">
        <v>5278</v>
      </c>
      <c r="P944" s="6" t="s">
        <v>4549</v>
      </c>
      <c r="Q944" s="6" t="s">
        <v>4549</v>
      </c>
      <c r="R944" s="6" t="s">
        <v>4549</v>
      </c>
      <c r="S944" s="6" t="s">
        <v>4549</v>
      </c>
      <c r="T944" s="6"/>
      <c r="U944" s="6"/>
      <c r="V944" s="6"/>
      <c r="W944" s="6"/>
      <c r="X944" s="6"/>
      <c r="Y944" s="144">
        <v>2400</v>
      </c>
      <c r="Z944" s="6"/>
      <c r="AA944" s="144">
        <v>2400</v>
      </c>
      <c r="AB944" s="6" t="s">
        <v>4549</v>
      </c>
    </row>
    <row r="945" spans="1:28">
      <c r="A945" s="6">
        <v>280</v>
      </c>
      <c r="B945" s="6" t="str">
        <f t="shared" si="14"/>
        <v>King SalmonWhite Storage Bldg</v>
      </c>
      <c r="C945" s="6" t="s">
        <v>1441</v>
      </c>
      <c r="D945" s="6" t="s">
        <v>5279</v>
      </c>
      <c r="E945" s="6"/>
      <c r="F945" s="6"/>
      <c r="G945" s="6">
        <v>629</v>
      </c>
      <c r="H945" s="6">
        <v>1973</v>
      </c>
      <c r="I945" s="6">
        <v>2</v>
      </c>
      <c r="J945" s="6" t="s">
        <v>4582</v>
      </c>
      <c r="K945" s="6">
        <v>8</v>
      </c>
      <c r="L945" s="6" t="s">
        <v>4583</v>
      </c>
      <c r="M945" s="6">
        <v>2</v>
      </c>
      <c r="N945" s="6" t="s">
        <v>4543</v>
      </c>
      <c r="O945" s="6" t="s">
        <v>4585</v>
      </c>
      <c r="P945" s="6" t="s">
        <v>4549</v>
      </c>
      <c r="Q945" s="6" t="s">
        <v>4549</v>
      </c>
      <c r="R945" s="6" t="s">
        <v>4549</v>
      </c>
      <c r="S945" s="6" t="s">
        <v>4549</v>
      </c>
      <c r="T945" s="6"/>
      <c r="U945" s="6"/>
      <c r="V945" s="6"/>
      <c r="W945" s="6"/>
      <c r="X945" s="6"/>
      <c r="Y945" s="6"/>
      <c r="Z945" s="6"/>
      <c r="AA945" s="6"/>
      <c r="AB945" s="6" t="s">
        <v>4549</v>
      </c>
    </row>
    <row r="946" spans="1:28">
      <c r="A946" s="6">
        <v>280</v>
      </c>
      <c r="B946" s="6" t="str">
        <f t="shared" si="14"/>
        <v>King SalmonYellow Storage</v>
      </c>
      <c r="C946" s="6" t="s">
        <v>1441</v>
      </c>
      <c r="D946" s="6" t="s">
        <v>5280</v>
      </c>
      <c r="E946" s="6"/>
      <c r="F946" s="6"/>
      <c r="G946" s="6"/>
      <c r="H946" s="6">
        <v>1973</v>
      </c>
      <c r="I946" s="6">
        <v>2</v>
      </c>
      <c r="J946" s="6" t="s">
        <v>4582</v>
      </c>
      <c r="K946" s="6">
        <v>8</v>
      </c>
      <c r="L946" s="6" t="s">
        <v>4583</v>
      </c>
      <c r="M946" s="6">
        <v>2</v>
      </c>
      <c r="N946" s="6" t="s">
        <v>4543</v>
      </c>
      <c r="O946" s="6" t="s">
        <v>4585</v>
      </c>
      <c r="P946" s="6" t="s">
        <v>4549</v>
      </c>
      <c r="Q946" s="6" t="s">
        <v>4549</v>
      </c>
      <c r="R946" s="6" t="s">
        <v>4549</v>
      </c>
      <c r="S946" s="6" t="s">
        <v>4549</v>
      </c>
      <c r="T946" s="6"/>
      <c r="U946" s="6"/>
      <c r="V946" s="6"/>
      <c r="W946" s="6"/>
      <c r="X946" s="6"/>
      <c r="Y946" s="6"/>
      <c r="Z946" s="6"/>
      <c r="AA946" s="6"/>
      <c r="AB946" s="6" t="s">
        <v>4549</v>
      </c>
    </row>
    <row r="947" spans="1:28">
      <c r="A947" s="6">
        <v>281</v>
      </c>
      <c r="B947" s="6" t="str">
        <f t="shared" si="14"/>
        <v>Kipnuk</v>
      </c>
      <c r="C947" s="6" t="s">
        <v>236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 t="s">
        <v>5281</v>
      </c>
      <c r="P947" s="6" t="s">
        <v>4549</v>
      </c>
      <c r="Q947" s="6" t="s">
        <v>4549</v>
      </c>
      <c r="R947" s="6" t="s">
        <v>4549</v>
      </c>
      <c r="S947" s="6" t="s">
        <v>4549</v>
      </c>
      <c r="T947" s="6"/>
      <c r="U947" s="6"/>
      <c r="V947" s="6"/>
      <c r="W947" s="6"/>
      <c r="X947" s="6"/>
      <c r="Y947" s="6"/>
      <c r="Z947" s="6"/>
      <c r="AA947" s="6"/>
      <c r="AB947" s="6" t="s">
        <v>4549</v>
      </c>
    </row>
    <row r="948" spans="1:28">
      <c r="A948" s="6">
        <v>281</v>
      </c>
      <c r="B948" s="6" t="str">
        <f t="shared" si="14"/>
        <v>Kipnuk5 Additional Buidlings</v>
      </c>
      <c r="C948" s="6" t="s">
        <v>236</v>
      </c>
      <c r="D948" s="6" t="s">
        <v>2780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 t="s">
        <v>5282</v>
      </c>
      <c r="P948" s="6" t="s">
        <v>4549</v>
      </c>
      <c r="Q948" s="6" t="s">
        <v>4549</v>
      </c>
      <c r="R948" s="6" t="s">
        <v>4549</v>
      </c>
      <c r="S948" s="6" t="s">
        <v>4549</v>
      </c>
      <c r="T948" s="6"/>
      <c r="U948" s="6"/>
      <c r="V948" s="6"/>
      <c r="W948" s="6"/>
      <c r="X948" s="6"/>
      <c r="Y948" s="6"/>
      <c r="Z948" s="6"/>
      <c r="AA948" s="6"/>
      <c r="AB948" s="6" t="s">
        <v>4549</v>
      </c>
    </row>
    <row r="949" spans="1:28">
      <c r="A949" s="6">
        <v>281</v>
      </c>
      <c r="B949" s="6" t="str">
        <f t="shared" si="14"/>
        <v>KipnukGenerator Building </v>
      </c>
      <c r="C949" s="6" t="s">
        <v>236</v>
      </c>
      <c r="D949" s="6" t="s">
        <v>5283</v>
      </c>
      <c r="E949" s="6"/>
      <c r="F949" s="6"/>
      <c r="G949" s="6"/>
      <c r="H949" s="6">
        <v>1985</v>
      </c>
      <c r="I949" s="6">
        <v>3</v>
      </c>
      <c r="J949" s="6" t="s">
        <v>4541</v>
      </c>
      <c r="K949" s="6">
        <v>9</v>
      </c>
      <c r="L949" s="6" t="s">
        <v>4575</v>
      </c>
      <c r="M949" s="6">
        <v>2</v>
      </c>
      <c r="N949" s="6" t="s">
        <v>4543</v>
      </c>
      <c r="O949" s="6" t="s">
        <v>5100</v>
      </c>
      <c r="P949" s="6" t="s">
        <v>4549</v>
      </c>
      <c r="Q949" s="6" t="s">
        <v>4549</v>
      </c>
      <c r="R949" s="6" t="s">
        <v>4549</v>
      </c>
      <c r="S949" s="6" t="s">
        <v>4549</v>
      </c>
      <c r="T949" s="6"/>
      <c r="U949" s="6"/>
      <c r="V949" s="6"/>
      <c r="W949" s="6"/>
      <c r="X949" s="6"/>
      <c r="Y949" s="6"/>
      <c r="Z949" s="6"/>
      <c r="AA949" s="6"/>
      <c r="AB949" s="6" t="s">
        <v>4549</v>
      </c>
    </row>
    <row r="950" spans="1:28">
      <c r="A950" s="6">
        <v>281</v>
      </c>
      <c r="B950" s="6" t="str">
        <f t="shared" si="14"/>
        <v>KipnukHardware Store</v>
      </c>
      <c r="C950" s="6" t="s">
        <v>236</v>
      </c>
      <c r="D950" s="6" t="s">
        <v>246</v>
      </c>
      <c r="E950" s="6"/>
      <c r="F950" s="6"/>
      <c r="G950" s="6">
        <v>1200</v>
      </c>
      <c r="H950" s="6"/>
      <c r="I950" s="6"/>
      <c r="J950" s="6"/>
      <c r="K950" s="6"/>
      <c r="L950" s="6"/>
      <c r="M950" s="6"/>
      <c r="N950" s="6"/>
      <c r="O950" s="6" t="s">
        <v>5282</v>
      </c>
      <c r="P950" s="6" t="s">
        <v>4549</v>
      </c>
      <c r="Q950" s="6" t="s">
        <v>4549</v>
      </c>
      <c r="R950" s="6" t="s">
        <v>4549</v>
      </c>
      <c r="S950" s="6" t="s">
        <v>4549</v>
      </c>
      <c r="T950" s="6"/>
      <c r="U950" s="6"/>
      <c r="V950" s="6" t="s">
        <v>4891</v>
      </c>
      <c r="W950" s="6"/>
      <c r="X950" s="6"/>
      <c r="Y950" s="6"/>
      <c r="Z950" s="6"/>
      <c r="AA950" s="6"/>
      <c r="AB950" s="6" t="s">
        <v>4549</v>
      </c>
    </row>
    <row r="951" spans="1:28">
      <c r="A951" s="6">
        <v>281</v>
      </c>
      <c r="B951" s="6" t="str">
        <f t="shared" si="14"/>
        <v>KipnukPortable Classroom </v>
      </c>
      <c r="C951" s="6" t="s">
        <v>236</v>
      </c>
      <c r="D951" s="6" t="s">
        <v>5284</v>
      </c>
      <c r="E951" s="6"/>
      <c r="F951" s="6"/>
      <c r="G951" s="6"/>
      <c r="H951" s="6">
        <v>1998</v>
      </c>
      <c r="I951" s="6">
        <v>3</v>
      </c>
      <c r="J951" s="6" t="s">
        <v>4541</v>
      </c>
      <c r="K951" s="6">
        <v>9</v>
      </c>
      <c r="L951" s="6" t="s">
        <v>4575</v>
      </c>
      <c r="M951" s="6">
        <v>2</v>
      </c>
      <c r="N951" s="6" t="s">
        <v>4543</v>
      </c>
      <c r="O951" s="6" t="s">
        <v>5100</v>
      </c>
      <c r="P951" s="6" t="s">
        <v>4549</v>
      </c>
      <c r="Q951" s="6" t="s">
        <v>4549</v>
      </c>
      <c r="R951" s="6" t="s">
        <v>4549</v>
      </c>
      <c r="S951" s="6" t="s">
        <v>4549</v>
      </c>
      <c r="T951" s="6"/>
      <c r="U951" s="6"/>
      <c r="V951" s="6"/>
      <c r="W951" s="6"/>
      <c r="X951" s="6"/>
      <c r="Y951" s="6"/>
      <c r="Z951" s="6"/>
      <c r="AA951" s="6"/>
      <c r="AB951" s="6" t="s">
        <v>4549</v>
      </c>
    </row>
    <row r="952" spans="1:28">
      <c r="A952" s="6">
        <v>281</v>
      </c>
      <c r="B952" s="6" t="str">
        <f t="shared" si="14"/>
        <v>KipnukPost Office</v>
      </c>
      <c r="C952" s="6" t="s">
        <v>236</v>
      </c>
      <c r="D952" s="6" t="s">
        <v>37</v>
      </c>
      <c r="E952" s="6" t="s">
        <v>5285</v>
      </c>
      <c r="F952" s="6"/>
      <c r="G952" s="6"/>
      <c r="H952" s="6"/>
      <c r="I952" s="6"/>
      <c r="J952" s="6"/>
      <c r="K952" s="6"/>
      <c r="L952" s="6"/>
      <c r="M952" s="6"/>
      <c r="N952" s="6"/>
      <c r="O952" s="6" t="s">
        <v>653</v>
      </c>
      <c r="P952" s="6" t="s">
        <v>4549</v>
      </c>
      <c r="Q952" s="6" t="s">
        <v>4549</v>
      </c>
      <c r="R952" s="6" t="s">
        <v>4549</v>
      </c>
      <c r="S952" s="6" t="s">
        <v>4549</v>
      </c>
      <c r="T952" s="6"/>
      <c r="U952" s="6"/>
      <c r="V952" s="6"/>
      <c r="W952" s="6"/>
      <c r="X952" s="6"/>
      <c r="Y952" s="6"/>
      <c r="Z952" s="6"/>
      <c r="AA952" s="6"/>
      <c r="AB952" s="6" t="s">
        <v>4549</v>
      </c>
    </row>
    <row r="953" spans="1:28">
      <c r="A953" s="6">
        <v>281</v>
      </c>
      <c r="B953" s="6" t="str">
        <f t="shared" si="14"/>
        <v>KipnukRocky Mountain School </v>
      </c>
      <c r="C953" s="6" t="s">
        <v>236</v>
      </c>
      <c r="D953" s="6" t="s">
        <v>5286</v>
      </c>
      <c r="E953" s="6"/>
      <c r="F953" s="6"/>
      <c r="G953" s="6"/>
      <c r="H953" s="6">
        <v>1985</v>
      </c>
      <c r="I953" s="6">
        <v>3</v>
      </c>
      <c r="J953" s="6" t="s">
        <v>4541</v>
      </c>
      <c r="K953" s="6">
        <v>9</v>
      </c>
      <c r="L953" s="6" t="s">
        <v>4575</v>
      </c>
      <c r="M953" s="6">
        <v>2</v>
      </c>
      <c r="N953" s="6" t="s">
        <v>4543</v>
      </c>
      <c r="O953" s="6" t="s">
        <v>5100</v>
      </c>
      <c r="P953" s="6" t="s">
        <v>4549</v>
      </c>
      <c r="Q953" s="6" t="s">
        <v>4549</v>
      </c>
      <c r="R953" s="6" t="s">
        <v>4549</v>
      </c>
      <c r="S953" s="6" t="s">
        <v>4549</v>
      </c>
      <c r="T953" s="6"/>
      <c r="U953" s="6"/>
      <c r="V953" s="6"/>
      <c r="W953" s="6"/>
      <c r="X953" s="6"/>
      <c r="Y953" s="6"/>
      <c r="Z953" s="6"/>
      <c r="AA953" s="6"/>
      <c r="AB953" s="6" t="s">
        <v>4549</v>
      </c>
    </row>
    <row r="954" spans="1:28">
      <c r="A954" s="6">
        <v>281</v>
      </c>
      <c r="B954" s="6" t="str">
        <f t="shared" si="14"/>
        <v>KipnukS.T.P. Building #1 (small) </v>
      </c>
      <c r="C954" s="6" t="s">
        <v>236</v>
      </c>
      <c r="D954" s="6" t="s">
        <v>5287</v>
      </c>
      <c r="E954" s="6"/>
      <c r="F954" s="6"/>
      <c r="G954" s="6"/>
      <c r="H954" s="6">
        <v>1970</v>
      </c>
      <c r="I954" s="6">
        <v>3</v>
      </c>
      <c r="J954" s="6" t="s">
        <v>4541</v>
      </c>
      <c r="K954" s="6">
        <v>9</v>
      </c>
      <c r="L954" s="6" t="s">
        <v>4575</v>
      </c>
      <c r="M954" s="6">
        <v>2</v>
      </c>
      <c r="N954" s="6" t="s">
        <v>4543</v>
      </c>
      <c r="O954" s="6" t="s">
        <v>5100</v>
      </c>
      <c r="P954" s="6" t="s">
        <v>4549</v>
      </c>
      <c r="Q954" s="6" t="s">
        <v>4549</v>
      </c>
      <c r="R954" s="6" t="s">
        <v>4549</v>
      </c>
      <c r="S954" s="6" t="s">
        <v>4549</v>
      </c>
      <c r="T954" s="6"/>
      <c r="U954" s="6"/>
      <c r="V954" s="6"/>
      <c r="W954" s="6"/>
      <c r="X954" s="6"/>
      <c r="Y954" s="6"/>
      <c r="Z954" s="6"/>
      <c r="AA954" s="6"/>
      <c r="AB954" s="6" t="s">
        <v>4549</v>
      </c>
    </row>
    <row r="955" spans="1:28">
      <c r="A955" s="6">
        <v>281</v>
      </c>
      <c r="B955" s="6" t="str">
        <f t="shared" si="14"/>
        <v>KipnukS.T.P. Building (large-sum l995) </v>
      </c>
      <c r="C955" s="6" t="s">
        <v>236</v>
      </c>
      <c r="D955" s="6" t="s">
        <v>5288</v>
      </c>
      <c r="E955" s="6"/>
      <c r="F955" s="6"/>
      <c r="G955" s="6"/>
      <c r="H955" s="6">
        <v>1995</v>
      </c>
      <c r="I955" s="6">
        <v>3</v>
      </c>
      <c r="J955" s="6" t="s">
        <v>4541</v>
      </c>
      <c r="K955" s="6">
        <v>9</v>
      </c>
      <c r="L955" s="6" t="s">
        <v>4575</v>
      </c>
      <c r="M955" s="6">
        <v>2</v>
      </c>
      <c r="N955" s="6" t="s">
        <v>4543</v>
      </c>
      <c r="O955" s="6" t="s">
        <v>5100</v>
      </c>
      <c r="P955" s="6" t="s">
        <v>4549</v>
      </c>
      <c r="Q955" s="6" t="s">
        <v>4549</v>
      </c>
      <c r="R955" s="6" t="s">
        <v>4549</v>
      </c>
      <c r="S955" s="6" t="s">
        <v>4549</v>
      </c>
      <c r="T955" s="6"/>
      <c r="U955" s="6"/>
      <c r="V955" s="6"/>
      <c r="W955" s="6"/>
      <c r="X955" s="6"/>
      <c r="Y955" s="6"/>
      <c r="Z955" s="6"/>
      <c r="AA955" s="6"/>
      <c r="AB955" s="6" t="s">
        <v>4549</v>
      </c>
    </row>
    <row r="956" spans="1:28">
      <c r="A956" s="6">
        <v>281</v>
      </c>
      <c r="B956" s="6" t="str">
        <f t="shared" si="14"/>
        <v>KipnukShop Building </v>
      </c>
      <c r="C956" s="6" t="s">
        <v>236</v>
      </c>
      <c r="D956" s="6" t="s">
        <v>214</v>
      </c>
      <c r="E956" s="6"/>
      <c r="F956" s="6"/>
      <c r="G956" s="6"/>
      <c r="H956" s="6">
        <v>1986</v>
      </c>
      <c r="I956" s="6">
        <v>3</v>
      </c>
      <c r="J956" s="6" t="s">
        <v>4541</v>
      </c>
      <c r="K956" s="6">
        <v>9</v>
      </c>
      <c r="L956" s="6" t="s">
        <v>4575</v>
      </c>
      <c r="M956" s="6">
        <v>2</v>
      </c>
      <c r="N956" s="6" t="s">
        <v>4543</v>
      </c>
      <c r="O956" s="6" t="s">
        <v>5100</v>
      </c>
      <c r="P956" s="6" t="s">
        <v>4549</v>
      </c>
      <c r="Q956" s="6" t="s">
        <v>4549</v>
      </c>
      <c r="R956" s="6" t="s">
        <v>4549</v>
      </c>
      <c r="S956" s="6" t="s">
        <v>4549</v>
      </c>
      <c r="T956" s="6"/>
      <c r="U956" s="6"/>
      <c r="V956" s="6"/>
      <c r="W956" s="6"/>
      <c r="X956" s="6"/>
      <c r="Y956" s="6"/>
      <c r="Z956" s="6"/>
      <c r="AA956" s="6"/>
      <c r="AB956" s="6" t="s">
        <v>4549</v>
      </c>
    </row>
    <row r="957" spans="1:28">
      <c r="A957" s="6">
        <v>281</v>
      </c>
      <c r="B957" s="6" t="str">
        <f t="shared" si="14"/>
        <v>KipnukShop Building </v>
      </c>
      <c r="C957" s="6" t="s">
        <v>236</v>
      </c>
      <c r="D957" s="6" t="s">
        <v>214</v>
      </c>
      <c r="E957" s="6"/>
      <c r="F957" s="6"/>
      <c r="G957" s="6"/>
      <c r="H957" s="6">
        <v>1987</v>
      </c>
      <c r="I957" s="6">
        <v>3</v>
      </c>
      <c r="J957" s="6" t="s">
        <v>4541</v>
      </c>
      <c r="K957" s="6">
        <v>9</v>
      </c>
      <c r="L957" s="6" t="s">
        <v>4575</v>
      </c>
      <c r="M957" s="6">
        <v>2</v>
      </c>
      <c r="N957" s="6" t="s">
        <v>4543</v>
      </c>
      <c r="O957" s="6" t="s">
        <v>5100</v>
      </c>
      <c r="P957" s="6" t="s">
        <v>4549</v>
      </c>
      <c r="Q957" s="6" t="s">
        <v>4549</v>
      </c>
      <c r="R957" s="6" t="s">
        <v>4549</v>
      </c>
      <c r="S957" s="6" t="s">
        <v>4549</v>
      </c>
      <c r="T957" s="6"/>
      <c r="U957" s="6"/>
      <c r="V957" s="6"/>
      <c r="W957" s="6"/>
      <c r="X957" s="6"/>
      <c r="Y957" s="6"/>
      <c r="Z957" s="6"/>
      <c r="AA957" s="6"/>
      <c r="AB957" s="6" t="s">
        <v>4549</v>
      </c>
    </row>
    <row r="958" spans="1:28">
      <c r="A958" s="6">
        <v>281</v>
      </c>
      <c r="B958" s="6" t="str">
        <f t="shared" si="14"/>
        <v>KipnukStorage Building </v>
      </c>
      <c r="C958" s="6" t="s">
        <v>236</v>
      </c>
      <c r="D958" s="6" t="s">
        <v>5223</v>
      </c>
      <c r="E958" s="6"/>
      <c r="F958" s="6"/>
      <c r="G958" s="6"/>
      <c r="H958" s="6">
        <v>1960</v>
      </c>
      <c r="I958" s="6">
        <v>3</v>
      </c>
      <c r="J958" s="6" t="s">
        <v>4541</v>
      </c>
      <c r="K958" s="6">
        <v>9</v>
      </c>
      <c r="L958" s="6" t="s">
        <v>4575</v>
      </c>
      <c r="M958" s="6">
        <v>2</v>
      </c>
      <c r="N958" s="6" t="s">
        <v>4543</v>
      </c>
      <c r="O958" s="6" t="s">
        <v>5100</v>
      </c>
      <c r="P958" s="6" t="s">
        <v>4549</v>
      </c>
      <c r="Q958" s="6" t="s">
        <v>4549</v>
      </c>
      <c r="R958" s="6" t="s">
        <v>4549</v>
      </c>
      <c r="S958" s="6" t="s">
        <v>4549</v>
      </c>
      <c r="T958" s="6"/>
      <c r="U958" s="6"/>
      <c r="V958" s="6"/>
      <c r="W958" s="6"/>
      <c r="X958" s="6"/>
      <c r="Y958" s="6"/>
      <c r="Z958" s="6"/>
      <c r="AA958" s="6"/>
      <c r="AB958" s="6" t="s">
        <v>4549</v>
      </c>
    </row>
    <row r="959" spans="1:28">
      <c r="A959" s="6">
        <v>281</v>
      </c>
      <c r="B959" s="6" t="str">
        <f t="shared" si="14"/>
        <v>KipnukWarehouse </v>
      </c>
      <c r="C959" s="6" t="s">
        <v>236</v>
      </c>
      <c r="D959" s="6" t="s">
        <v>3384</v>
      </c>
      <c r="E959" s="6"/>
      <c r="F959" s="6"/>
      <c r="G959" s="6"/>
      <c r="H959" s="6">
        <v>1970</v>
      </c>
      <c r="I959" s="6">
        <v>3</v>
      </c>
      <c r="J959" s="6" t="s">
        <v>4541</v>
      </c>
      <c r="K959" s="6">
        <v>9</v>
      </c>
      <c r="L959" s="6" t="s">
        <v>4575</v>
      </c>
      <c r="M959" s="6">
        <v>2</v>
      </c>
      <c r="N959" s="6" t="s">
        <v>4543</v>
      </c>
      <c r="O959" s="6" t="s">
        <v>5100</v>
      </c>
      <c r="P959" s="6" t="s">
        <v>4549</v>
      </c>
      <c r="Q959" s="6" t="s">
        <v>4549</v>
      </c>
      <c r="R959" s="6" t="s">
        <v>4549</v>
      </c>
      <c r="S959" s="6" t="s">
        <v>4549</v>
      </c>
      <c r="T959" s="6"/>
      <c r="U959" s="6"/>
      <c r="V959" s="6"/>
      <c r="W959" s="6"/>
      <c r="X959" s="6"/>
      <c r="Y959" s="6"/>
      <c r="Z959" s="6"/>
      <c r="AA959" s="6"/>
      <c r="AB959" s="6" t="s">
        <v>4549</v>
      </c>
    </row>
    <row r="960" spans="1:28">
      <c r="A960" s="6">
        <v>282</v>
      </c>
      <c r="B960" s="6" t="str">
        <f t="shared" si="14"/>
        <v>KivalinaAIRPORT ELECTRICAL</v>
      </c>
      <c r="C960" s="6" t="s">
        <v>2083</v>
      </c>
      <c r="D960" s="6" t="s">
        <v>2575</v>
      </c>
      <c r="E960" s="6"/>
      <c r="F960" s="6"/>
      <c r="G960" s="6">
        <v>96</v>
      </c>
      <c r="H960" s="6">
        <v>2000</v>
      </c>
      <c r="I960" s="6">
        <v>8</v>
      </c>
      <c r="J960" s="6" t="s">
        <v>4555</v>
      </c>
      <c r="K960" s="6">
        <v>31</v>
      </c>
      <c r="L960" s="6" t="s">
        <v>4592</v>
      </c>
      <c r="M960" s="6">
        <v>2</v>
      </c>
      <c r="N960" s="6" t="s">
        <v>4543</v>
      </c>
      <c r="O960" s="6" t="s">
        <v>4585</v>
      </c>
      <c r="P960" s="6" t="s">
        <v>4549</v>
      </c>
      <c r="Q960" s="6" t="s">
        <v>4549</v>
      </c>
      <c r="R960" s="6" t="s">
        <v>4549</v>
      </c>
      <c r="S960" s="6" t="s">
        <v>4549</v>
      </c>
      <c r="T960" s="6"/>
      <c r="U960" s="6"/>
      <c r="V960" s="6"/>
      <c r="W960" s="6"/>
      <c r="X960" s="6"/>
      <c r="Y960" s="6"/>
      <c r="Z960" s="6"/>
      <c r="AA960" s="6"/>
      <c r="AB960" s="6" t="s">
        <v>4549</v>
      </c>
    </row>
    <row r="961" spans="1:28">
      <c r="A961" s="6">
        <v>282</v>
      </c>
      <c r="B961" s="6" t="str">
        <f t="shared" si="14"/>
        <v>KivalinaBingo Hall</v>
      </c>
      <c r="C961" s="6" t="s">
        <v>2083</v>
      </c>
      <c r="D961" s="6" t="s">
        <v>88</v>
      </c>
      <c r="E961" s="6"/>
      <c r="F961" s="6"/>
      <c r="G961" s="6"/>
      <c r="H961" s="6"/>
      <c r="I961" s="6">
        <v>9</v>
      </c>
      <c r="J961" s="6" t="s">
        <v>1500</v>
      </c>
      <c r="K961" s="6">
        <v>35</v>
      </c>
      <c r="L961" s="6" t="s">
        <v>4562</v>
      </c>
      <c r="M961" s="6">
        <v>2</v>
      </c>
      <c r="N961" s="6" t="s">
        <v>4543</v>
      </c>
      <c r="O961" s="6" t="s">
        <v>5289</v>
      </c>
      <c r="P961" s="6" t="s">
        <v>4549</v>
      </c>
      <c r="Q961" s="6" t="s">
        <v>4549</v>
      </c>
      <c r="R961" s="6" t="s">
        <v>4549</v>
      </c>
      <c r="S961" s="6" t="s">
        <v>4549</v>
      </c>
      <c r="T961" s="6"/>
      <c r="U961" s="6"/>
      <c r="V961" s="6"/>
      <c r="W961" s="6"/>
      <c r="X961" s="6"/>
      <c r="Y961" s="6"/>
      <c r="Z961" s="6"/>
      <c r="AA961" s="6"/>
      <c r="AB961" s="6" t="s">
        <v>4549</v>
      </c>
    </row>
    <row r="962" spans="1:28">
      <c r="A962" s="6">
        <v>282</v>
      </c>
      <c r="B962" s="6" t="str">
        <f t="shared" si="14"/>
        <v>KivalinaCity Office Building</v>
      </c>
      <c r="C962" s="6" t="s">
        <v>2083</v>
      </c>
      <c r="D962" s="6" t="s">
        <v>1582</v>
      </c>
      <c r="E962" s="6" t="s">
        <v>5290</v>
      </c>
      <c r="F962" s="6">
        <v>2</v>
      </c>
      <c r="G962" s="6">
        <v>1120</v>
      </c>
      <c r="H962" s="6">
        <v>1980</v>
      </c>
      <c r="I962" s="6">
        <v>6</v>
      </c>
      <c r="J962" s="6" t="s">
        <v>377</v>
      </c>
      <c r="K962" s="6">
        <v>36</v>
      </c>
      <c r="L962" s="6" t="s">
        <v>377</v>
      </c>
      <c r="M962" s="6">
        <v>2</v>
      </c>
      <c r="N962" s="6" t="s">
        <v>4543</v>
      </c>
      <c r="O962" s="6" t="s">
        <v>5289</v>
      </c>
      <c r="P962" s="6" t="s">
        <v>4549</v>
      </c>
      <c r="Q962" s="6" t="s">
        <v>4549</v>
      </c>
      <c r="R962" s="6" t="s">
        <v>4549</v>
      </c>
      <c r="S962" s="6" t="s">
        <v>4549</v>
      </c>
      <c r="T962" s="6"/>
      <c r="U962" s="6"/>
      <c r="V962" s="6" t="s">
        <v>5291</v>
      </c>
      <c r="W962" s="6"/>
      <c r="X962" s="6"/>
      <c r="Y962" s="6"/>
      <c r="Z962" s="6">
        <v>10800</v>
      </c>
      <c r="AA962" s="6"/>
      <c r="AB962" s="6" t="s">
        <v>4549</v>
      </c>
    </row>
    <row r="963" spans="1:28">
      <c r="A963" s="6">
        <v>282</v>
      </c>
      <c r="B963" s="6" t="str">
        <f t="shared" ref="B963:B1026" si="15">CONCATENATE(C963,D963)</f>
        <v>KivalinaCommunity Building</v>
      </c>
      <c r="C963" s="6" t="s">
        <v>2083</v>
      </c>
      <c r="D963" s="6" t="s">
        <v>24</v>
      </c>
      <c r="E963" s="6"/>
      <c r="F963" s="6"/>
      <c r="G963" s="6"/>
      <c r="H963" s="6"/>
      <c r="I963" s="6">
        <v>9</v>
      </c>
      <c r="J963" s="6" t="s">
        <v>1500</v>
      </c>
      <c r="K963" s="6">
        <v>34</v>
      </c>
      <c r="L963" s="6" t="s">
        <v>4551</v>
      </c>
      <c r="M963" s="6">
        <v>2</v>
      </c>
      <c r="N963" s="6" t="s">
        <v>4543</v>
      </c>
      <c r="O963" s="6" t="s">
        <v>5289</v>
      </c>
      <c r="P963" s="6" t="s">
        <v>4549</v>
      </c>
      <c r="Q963" s="6" t="s">
        <v>4549</v>
      </c>
      <c r="R963" s="6" t="s">
        <v>4549</v>
      </c>
      <c r="S963" s="6" t="s">
        <v>4549</v>
      </c>
      <c r="T963" s="6"/>
      <c r="U963" s="6"/>
      <c r="V963" s="6"/>
      <c r="W963" s="6"/>
      <c r="X963" s="6"/>
      <c r="Y963" s="6"/>
      <c r="Z963" s="6"/>
      <c r="AA963" s="6"/>
      <c r="AB963" s="6" t="s">
        <v>4549</v>
      </c>
    </row>
    <row r="964" spans="1:28">
      <c r="A964" s="6">
        <v>282</v>
      </c>
      <c r="B964" s="6" t="str">
        <f t="shared" si="15"/>
        <v>KivalinaGarage</v>
      </c>
      <c r="C964" s="6" t="s">
        <v>2083</v>
      </c>
      <c r="D964" s="6" t="s">
        <v>372</v>
      </c>
      <c r="E964" s="6"/>
      <c r="F964" s="6"/>
      <c r="G964" s="6"/>
      <c r="H964" s="6"/>
      <c r="I964" s="6">
        <v>8</v>
      </c>
      <c r="J964" s="6" t="s">
        <v>4555</v>
      </c>
      <c r="K964" s="6">
        <v>28</v>
      </c>
      <c r="L964" s="6" t="s">
        <v>4556</v>
      </c>
      <c r="M964" s="6">
        <v>2</v>
      </c>
      <c r="N964" s="6" t="s">
        <v>4543</v>
      </c>
      <c r="O964" s="6" t="s">
        <v>5289</v>
      </c>
      <c r="P964" s="6" t="s">
        <v>4549</v>
      </c>
      <c r="Q964" s="6" t="s">
        <v>4549</v>
      </c>
      <c r="R964" s="6" t="s">
        <v>4549</v>
      </c>
      <c r="S964" s="6" t="s">
        <v>4549</v>
      </c>
      <c r="T964" s="6"/>
      <c r="U964" s="6"/>
      <c r="V964" s="6"/>
      <c r="W964" s="6"/>
      <c r="X964" s="6"/>
      <c r="Y964" s="6"/>
      <c r="Z964" s="6"/>
      <c r="AA964" s="6"/>
      <c r="AB964" s="6" t="s">
        <v>4549</v>
      </c>
    </row>
    <row r="965" spans="1:28">
      <c r="A965" s="6">
        <v>282</v>
      </c>
      <c r="B965" s="6" t="str">
        <f t="shared" si="15"/>
        <v>KivalinaGenerator van</v>
      </c>
      <c r="C965" s="6" t="s">
        <v>2083</v>
      </c>
      <c r="D965" s="6" t="s">
        <v>2781</v>
      </c>
      <c r="E965" s="6"/>
      <c r="F965" s="6"/>
      <c r="G965" s="6">
        <v>160</v>
      </c>
      <c r="H965" s="6"/>
      <c r="I965" s="6">
        <v>8</v>
      </c>
      <c r="J965" s="6" t="s">
        <v>4555</v>
      </c>
      <c r="K965" s="6">
        <v>31</v>
      </c>
      <c r="L965" s="6" t="s">
        <v>4592</v>
      </c>
      <c r="M965" s="6">
        <v>2</v>
      </c>
      <c r="N965" s="6" t="s">
        <v>4543</v>
      </c>
      <c r="O965" s="6" t="s">
        <v>4664</v>
      </c>
      <c r="P965" s="6" t="s">
        <v>4549</v>
      </c>
      <c r="Q965" s="6" t="s">
        <v>4549</v>
      </c>
      <c r="R965" s="6" t="s">
        <v>4549</v>
      </c>
      <c r="S965" s="6" t="s">
        <v>4549</v>
      </c>
      <c r="T965" s="6"/>
      <c r="U965" s="6"/>
      <c r="V965" s="6"/>
      <c r="W965" s="6"/>
      <c r="X965" s="6"/>
      <c r="Y965" s="6"/>
      <c r="Z965" s="6"/>
      <c r="AA965" s="6"/>
      <c r="AB965" s="6" t="s">
        <v>4549</v>
      </c>
    </row>
    <row r="966" spans="1:28">
      <c r="A966" s="6">
        <v>282</v>
      </c>
      <c r="B966" s="6" t="str">
        <f t="shared" si="15"/>
        <v>KivalinaHeavy Equipment Building</v>
      </c>
      <c r="C966" s="6" t="s">
        <v>2083</v>
      </c>
      <c r="D966" s="6" t="s">
        <v>2784</v>
      </c>
      <c r="E966" s="6"/>
      <c r="F966" s="6"/>
      <c r="G966" s="6"/>
      <c r="H966" s="6"/>
      <c r="I966" s="6">
        <v>8</v>
      </c>
      <c r="J966" s="6" t="s">
        <v>4555</v>
      </c>
      <c r="K966" s="6">
        <v>28</v>
      </c>
      <c r="L966" s="6" t="s">
        <v>4556</v>
      </c>
      <c r="M966" s="6">
        <v>2</v>
      </c>
      <c r="N966" s="6" t="s">
        <v>4543</v>
      </c>
      <c r="O966" s="6" t="s">
        <v>5289</v>
      </c>
      <c r="P966" s="6" t="s">
        <v>4549</v>
      </c>
      <c r="Q966" s="6" t="s">
        <v>4549</v>
      </c>
      <c r="R966" s="6" t="s">
        <v>4549</v>
      </c>
      <c r="S966" s="6" t="s">
        <v>4549</v>
      </c>
      <c r="T966" s="6"/>
      <c r="U966" s="6"/>
      <c r="V966" s="6"/>
      <c r="W966" s="6"/>
      <c r="X966" s="6"/>
      <c r="Y966" s="6"/>
      <c r="Z966" s="6"/>
      <c r="AA966" s="6"/>
      <c r="AB966" s="6" t="s">
        <v>4549</v>
      </c>
    </row>
    <row r="967" spans="1:28">
      <c r="A967" s="6">
        <v>282</v>
      </c>
      <c r="B967" s="6" t="str">
        <f t="shared" si="15"/>
        <v>KivalinaJail House</v>
      </c>
      <c r="C967" s="6" t="s">
        <v>2083</v>
      </c>
      <c r="D967" s="6" t="s">
        <v>8</v>
      </c>
      <c r="E967" s="6"/>
      <c r="F967" s="6"/>
      <c r="G967" s="6"/>
      <c r="H967" s="6"/>
      <c r="I967" s="6">
        <v>3</v>
      </c>
      <c r="J967" s="6" t="s">
        <v>4541</v>
      </c>
      <c r="K967" s="6">
        <v>11</v>
      </c>
      <c r="L967" s="6" t="s">
        <v>4542</v>
      </c>
      <c r="M967" s="6">
        <v>2</v>
      </c>
      <c r="N967" s="6" t="s">
        <v>4543</v>
      </c>
      <c r="O967" s="6" t="s">
        <v>5289</v>
      </c>
      <c r="P967" s="6" t="s">
        <v>4549</v>
      </c>
      <c r="Q967" s="6" t="s">
        <v>4549</v>
      </c>
      <c r="R967" s="6" t="s">
        <v>4549</v>
      </c>
      <c r="S967" s="6" t="s">
        <v>4549</v>
      </c>
      <c r="T967" s="6"/>
      <c r="U967" s="6"/>
      <c r="V967" s="6"/>
      <c r="W967" s="6"/>
      <c r="X967" s="6"/>
      <c r="Y967" s="6"/>
      <c r="Z967" s="6"/>
      <c r="AA967" s="6"/>
      <c r="AB967" s="6" t="s">
        <v>4549</v>
      </c>
    </row>
    <row r="968" spans="1:28">
      <c r="A968" s="6">
        <v>282</v>
      </c>
      <c r="B968" s="6" t="str">
        <f t="shared" si="15"/>
        <v>KivalinaKivalina Clinic</v>
      </c>
      <c r="C968" s="6" t="s">
        <v>2083</v>
      </c>
      <c r="D968" s="6" t="s">
        <v>3266</v>
      </c>
      <c r="E968" s="6" t="s">
        <v>5292</v>
      </c>
      <c r="F968" s="6">
        <v>1</v>
      </c>
      <c r="G968" s="6">
        <v>14500</v>
      </c>
      <c r="H968" s="6">
        <v>2011</v>
      </c>
      <c r="I968" s="6">
        <v>4</v>
      </c>
      <c r="J968" s="6" t="s">
        <v>4615</v>
      </c>
      <c r="K968" s="6">
        <v>17</v>
      </c>
      <c r="L968" s="6" t="s">
        <v>4644</v>
      </c>
      <c r="M968" s="6">
        <v>2</v>
      </c>
      <c r="N968" s="6" t="s">
        <v>4543</v>
      </c>
      <c r="O968" s="6" t="s">
        <v>4660</v>
      </c>
      <c r="P968" s="6" t="s">
        <v>4549</v>
      </c>
      <c r="Q968" s="6" t="s">
        <v>4549</v>
      </c>
      <c r="R968" s="6" t="s">
        <v>4549</v>
      </c>
      <c r="S968" s="6" t="s">
        <v>4549</v>
      </c>
      <c r="T968" s="6"/>
      <c r="U968" s="6"/>
      <c r="V968" s="6"/>
      <c r="W968" s="6"/>
      <c r="X968" s="6"/>
      <c r="Y968" s="6"/>
      <c r="Z968" s="6"/>
      <c r="AA968" s="6"/>
      <c r="AB968" s="6" t="s">
        <v>4549</v>
      </c>
    </row>
    <row r="969" spans="1:28">
      <c r="A969" s="6">
        <v>282</v>
      </c>
      <c r="B969" s="6" t="str">
        <f t="shared" si="15"/>
        <v>KivalinaKivalina Native Store</v>
      </c>
      <c r="C969" s="6" t="s">
        <v>2083</v>
      </c>
      <c r="D969" s="6" t="s">
        <v>2203</v>
      </c>
      <c r="E969" s="6"/>
      <c r="F969" s="6"/>
      <c r="G969" s="6"/>
      <c r="H969" s="6"/>
      <c r="I969" s="6">
        <v>7</v>
      </c>
      <c r="J969" s="6" t="s">
        <v>4578</v>
      </c>
      <c r="K969" s="6">
        <v>25</v>
      </c>
      <c r="L969" s="6" t="s">
        <v>4579</v>
      </c>
      <c r="M969" s="6">
        <v>2</v>
      </c>
      <c r="N969" s="6" t="s">
        <v>4543</v>
      </c>
      <c r="O969" s="6"/>
      <c r="P969" s="6" t="s">
        <v>4549</v>
      </c>
      <c r="Q969" s="6" t="s">
        <v>4549</v>
      </c>
      <c r="R969" s="6" t="s">
        <v>4549</v>
      </c>
      <c r="S969" s="6" t="s">
        <v>4549</v>
      </c>
      <c r="T969" s="6"/>
      <c r="U969" s="6"/>
      <c r="V969" s="6"/>
      <c r="W969" s="6"/>
      <c r="X969" s="6"/>
      <c r="Y969" s="6"/>
      <c r="Z969" s="6"/>
      <c r="AA969" s="6"/>
      <c r="AB969" s="6" t="s">
        <v>4549</v>
      </c>
    </row>
    <row r="970" spans="1:28">
      <c r="A970" s="6">
        <v>282</v>
      </c>
      <c r="B970" s="6" t="str">
        <f t="shared" si="15"/>
        <v>KivalinaKivalina Post Office</v>
      </c>
      <c r="C970" s="6" t="s">
        <v>2083</v>
      </c>
      <c r="D970" s="6" t="s">
        <v>3097</v>
      </c>
      <c r="E970" s="6"/>
      <c r="F970" s="6"/>
      <c r="G970" s="6"/>
      <c r="H970" s="6"/>
      <c r="I970" s="6">
        <v>8</v>
      </c>
      <c r="J970" s="6" t="s">
        <v>4555</v>
      </c>
      <c r="K970" s="6">
        <v>31</v>
      </c>
      <c r="L970" s="6" t="s">
        <v>4592</v>
      </c>
      <c r="M970" s="6">
        <v>2</v>
      </c>
      <c r="N970" s="6" t="s">
        <v>4543</v>
      </c>
      <c r="O970" s="6" t="s">
        <v>1221</v>
      </c>
      <c r="P970" s="6" t="s">
        <v>4549</v>
      </c>
      <c r="Q970" s="6" t="s">
        <v>4549</v>
      </c>
      <c r="R970" s="6" t="s">
        <v>4549</v>
      </c>
      <c r="S970" s="6" t="s">
        <v>4549</v>
      </c>
      <c r="T970" s="6"/>
      <c r="U970" s="6"/>
      <c r="V970" s="6"/>
      <c r="W970" s="6"/>
      <c r="X970" s="6"/>
      <c r="Y970" s="6"/>
      <c r="Z970" s="6"/>
      <c r="AA970" s="6"/>
      <c r="AB970" s="6" t="s">
        <v>4549</v>
      </c>
    </row>
    <row r="971" spans="1:28">
      <c r="A971" s="6">
        <v>282</v>
      </c>
      <c r="B971" s="6" t="str">
        <f t="shared" si="15"/>
        <v>KivalinaMaintenance shop</v>
      </c>
      <c r="C971" s="6" t="s">
        <v>2083</v>
      </c>
      <c r="D971" s="6" t="s">
        <v>2585</v>
      </c>
      <c r="E971" s="6"/>
      <c r="F971" s="6"/>
      <c r="G971" s="6">
        <v>800</v>
      </c>
      <c r="H971" s="6"/>
      <c r="I971" s="6">
        <v>8</v>
      </c>
      <c r="J971" s="6" t="s">
        <v>4555</v>
      </c>
      <c r="K971" s="6">
        <v>28</v>
      </c>
      <c r="L971" s="6" t="s">
        <v>4556</v>
      </c>
      <c r="M971" s="6">
        <v>2</v>
      </c>
      <c r="N971" s="6" t="s">
        <v>4543</v>
      </c>
      <c r="O971" s="6" t="s">
        <v>4664</v>
      </c>
      <c r="P971" s="6" t="s">
        <v>4549</v>
      </c>
      <c r="Q971" s="6" t="s">
        <v>4549</v>
      </c>
      <c r="R971" s="6" t="s">
        <v>4549</v>
      </c>
      <c r="S971" s="6" t="s">
        <v>4549</v>
      </c>
      <c r="T971" s="6"/>
      <c r="U971" s="6"/>
      <c r="V971" s="6"/>
      <c r="W971" s="6"/>
      <c r="X971" s="6"/>
      <c r="Y971" s="6"/>
      <c r="Z971" s="6"/>
      <c r="AA971" s="6"/>
      <c r="AB971" s="6" t="s">
        <v>4549</v>
      </c>
    </row>
    <row r="972" spans="1:28">
      <c r="A972" s="6">
        <v>282</v>
      </c>
      <c r="B972" s="6" t="str">
        <f t="shared" si="15"/>
        <v>KivalinaSchool</v>
      </c>
      <c r="C972" s="6" t="s">
        <v>2083</v>
      </c>
      <c r="D972" s="6" t="s">
        <v>58</v>
      </c>
      <c r="E972" s="6"/>
      <c r="F972" s="6"/>
      <c r="G972" s="6">
        <v>14400</v>
      </c>
      <c r="H972" s="6">
        <v>1976</v>
      </c>
      <c r="I972" s="6">
        <v>3</v>
      </c>
      <c r="J972" s="6" t="s">
        <v>4541</v>
      </c>
      <c r="K972" s="6">
        <v>9</v>
      </c>
      <c r="L972" s="6" t="s">
        <v>4575</v>
      </c>
      <c r="M972" s="6">
        <v>2</v>
      </c>
      <c r="N972" s="6" t="s">
        <v>4543</v>
      </c>
      <c r="O972" s="6" t="s">
        <v>4664</v>
      </c>
      <c r="P972" s="6" t="s">
        <v>4549</v>
      </c>
      <c r="Q972" s="6" t="s">
        <v>4549</v>
      </c>
      <c r="R972" s="6" t="s">
        <v>4549</v>
      </c>
      <c r="S972" s="6" t="s">
        <v>4549</v>
      </c>
      <c r="T972" s="6"/>
      <c r="U972" s="6"/>
      <c r="V972" s="6" t="s">
        <v>5293</v>
      </c>
      <c r="W972" s="6"/>
      <c r="X972" s="6"/>
      <c r="Y972" s="6"/>
      <c r="Z972" s="6">
        <v>345335</v>
      </c>
      <c r="AA972" s="6"/>
      <c r="AB972" s="6" t="s">
        <v>4549</v>
      </c>
    </row>
    <row r="973" spans="1:28">
      <c r="A973" s="6">
        <v>282</v>
      </c>
      <c r="B973" s="6" t="str">
        <f t="shared" si="15"/>
        <v>KivalinaSNOW REMOVAL EQUIP BLDG</v>
      </c>
      <c r="C973" s="6" t="s">
        <v>2083</v>
      </c>
      <c r="D973" s="6" t="s">
        <v>2045</v>
      </c>
      <c r="E973" s="6"/>
      <c r="F973" s="6"/>
      <c r="G973" s="6">
        <v>2000</v>
      </c>
      <c r="H973" s="6">
        <v>1996</v>
      </c>
      <c r="I973" s="6">
        <v>2</v>
      </c>
      <c r="J973" s="6" t="s">
        <v>4582</v>
      </c>
      <c r="K973" s="6">
        <v>8</v>
      </c>
      <c r="L973" s="6" t="s">
        <v>4583</v>
      </c>
      <c r="M973" s="6">
        <v>2</v>
      </c>
      <c r="N973" s="6" t="s">
        <v>4543</v>
      </c>
      <c r="O973" s="6" t="s">
        <v>4585</v>
      </c>
      <c r="P973" s="6" t="s">
        <v>4549</v>
      </c>
      <c r="Q973" s="6" t="s">
        <v>4549</v>
      </c>
      <c r="R973" s="6" t="s">
        <v>4549</v>
      </c>
      <c r="S973" s="6" t="s">
        <v>4549</v>
      </c>
      <c r="T973" s="6"/>
      <c r="U973" s="6"/>
      <c r="V973" s="6"/>
      <c r="W973" s="6"/>
      <c r="X973" s="6"/>
      <c r="Y973" s="6"/>
      <c r="Z973" s="6"/>
      <c r="AA973" s="6"/>
      <c r="AB973" s="6" t="s">
        <v>4549</v>
      </c>
    </row>
    <row r="974" spans="1:28">
      <c r="A974" s="6">
        <v>282</v>
      </c>
      <c r="B974" s="6" t="str">
        <f t="shared" si="15"/>
        <v>KivalinaStorage bldg.</v>
      </c>
      <c r="C974" s="6" t="s">
        <v>2083</v>
      </c>
      <c r="D974" s="6" t="s">
        <v>2084</v>
      </c>
      <c r="E974" s="6"/>
      <c r="F974" s="6"/>
      <c r="G974" s="6">
        <v>1200</v>
      </c>
      <c r="H974" s="6"/>
      <c r="I974" s="6">
        <v>2</v>
      </c>
      <c r="J974" s="6" t="s">
        <v>4582</v>
      </c>
      <c r="K974" s="6">
        <v>8</v>
      </c>
      <c r="L974" s="6" t="s">
        <v>4583</v>
      </c>
      <c r="M974" s="6">
        <v>2</v>
      </c>
      <c r="N974" s="6" t="s">
        <v>4543</v>
      </c>
      <c r="O974" s="6" t="s">
        <v>4664</v>
      </c>
      <c r="P974" s="6" t="s">
        <v>4549</v>
      </c>
      <c r="Q974" s="6" t="s">
        <v>4549</v>
      </c>
      <c r="R974" s="6" t="s">
        <v>4549</v>
      </c>
      <c r="S974" s="6" t="s">
        <v>4549</v>
      </c>
      <c r="T974" s="6"/>
      <c r="U974" s="6"/>
      <c r="V974" s="6"/>
      <c r="W974" s="6"/>
      <c r="X974" s="6"/>
      <c r="Y974" s="6"/>
      <c r="Z974" s="6"/>
      <c r="AA974" s="6"/>
      <c r="AB974" s="6" t="s">
        <v>4549</v>
      </c>
    </row>
    <row r="975" spans="1:28">
      <c r="A975" s="6">
        <v>282</v>
      </c>
      <c r="B975" s="6" t="str">
        <f t="shared" si="15"/>
        <v>KivalinaWater Treatment Plant</v>
      </c>
      <c r="C975" s="6" t="s">
        <v>2083</v>
      </c>
      <c r="D975" s="6" t="s">
        <v>66</v>
      </c>
      <c r="E975" s="6"/>
      <c r="F975" s="6"/>
      <c r="G975" s="6"/>
      <c r="H975" s="6"/>
      <c r="I975" s="6">
        <v>8</v>
      </c>
      <c r="J975" s="6" t="s">
        <v>4555</v>
      </c>
      <c r="K975" s="6">
        <v>31</v>
      </c>
      <c r="L975" s="6" t="s">
        <v>4592</v>
      </c>
      <c r="M975" s="6">
        <v>2</v>
      </c>
      <c r="N975" s="6" t="s">
        <v>4543</v>
      </c>
      <c r="O975" s="6" t="s">
        <v>5289</v>
      </c>
      <c r="P975" s="6" t="s">
        <v>4549</v>
      </c>
      <c r="Q975" s="6" t="s">
        <v>4549</v>
      </c>
      <c r="R975" s="6" t="s">
        <v>4549</v>
      </c>
      <c r="S975" s="6" t="s">
        <v>4549</v>
      </c>
      <c r="T975" s="6"/>
      <c r="U975" s="6"/>
      <c r="V975" s="6"/>
      <c r="W975" s="6"/>
      <c r="X975" s="6"/>
      <c r="Y975" s="6"/>
      <c r="Z975" s="6"/>
      <c r="AA975" s="6"/>
      <c r="AB975" s="6" t="s">
        <v>4549</v>
      </c>
    </row>
    <row r="976" spans="1:28">
      <c r="A976" s="6">
        <v>283</v>
      </c>
      <c r="B976" s="6" t="str">
        <f t="shared" si="15"/>
        <v>KlawockCity Office Building</v>
      </c>
      <c r="C976" s="6" t="s">
        <v>2368</v>
      </c>
      <c r="D976" s="6" t="s">
        <v>1582</v>
      </c>
      <c r="E976" s="6" t="s">
        <v>5294</v>
      </c>
      <c r="F976" s="6">
        <v>1</v>
      </c>
      <c r="G976" s="6">
        <v>2700</v>
      </c>
      <c r="H976" s="6"/>
      <c r="I976" s="6">
        <v>6</v>
      </c>
      <c r="J976" s="6" t="s">
        <v>377</v>
      </c>
      <c r="K976" s="6">
        <v>36</v>
      </c>
      <c r="L976" s="6" t="s">
        <v>377</v>
      </c>
      <c r="M976" s="6">
        <v>2</v>
      </c>
      <c r="N976" s="6" t="s">
        <v>4543</v>
      </c>
      <c r="O976" s="6" t="s">
        <v>5295</v>
      </c>
      <c r="P976" s="6" t="s">
        <v>4549</v>
      </c>
      <c r="Q976" s="6" t="s">
        <v>4549</v>
      </c>
      <c r="R976" s="6" t="s">
        <v>4549</v>
      </c>
      <c r="S976" s="6" t="s">
        <v>4549</v>
      </c>
      <c r="T976" s="6"/>
      <c r="U976" s="6"/>
      <c r="V976" s="6"/>
      <c r="W976" s="6"/>
      <c r="X976" s="6"/>
      <c r="Y976" s="6"/>
      <c r="Z976" s="6"/>
      <c r="AA976" s="6"/>
      <c r="AB976" s="6" t="s">
        <v>4549</v>
      </c>
    </row>
    <row r="977" spans="1:28">
      <c r="A977" s="6">
        <v>283</v>
      </c>
      <c r="B977" s="6" t="str">
        <f t="shared" si="15"/>
        <v>KlawockClans House</v>
      </c>
      <c r="C977" s="6" t="s">
        <v>2368</v>
      </c>
      <c r="D977" s="6" t="s">
        <v>2495</v>
      </c>
      <c r="E977" s="6"/>
      <c r="F977" s="6"/>
      <c r="G977" s="6"/>
      <c r="H977" s="6"/>
      <c r="I977" s="6">
        <v>3</v>
      </c>
      <c r="J977" s="6" t="s">
        <v>4541</v>
      </c>
      <c r="K977" s="6">
        <v>10</v>
      </c>
      <c r="L977" s="6" t="s">
        <v>2424</v>
      </c>
      <c r="M977" s="6">
        <v>2</v>
      </c>
      <c r="N977" s="6" t="s">
        <v>4543</v>
      </c>
      <c r="O977" s="6" t="s">
        <v>5295</v>
      </c>
      <c r="P977" s="6" t="s">
        <v>4549</v>
      </c>
      <c r="Q977" s="6" t="s">
        <v>4549</v>
      </c>
      <c r="R977" s="6" t="s">
        <v>4549</v>
      </c>
      <c r="S977" s="6" t="s">
        <v>4549</v>
      </c>
      <c r="T977" s="6"/>
      <c r="U977" s="6"/>
      <c r="V977" s="6"/>
      <c r="W977" s="6"/>
      <c r="X977" s="6"/>
      <c r="Y977" s="6"/>
      <c r="Z977" s="6"/>
      <c r="AA977" s="6"/>
      <c r="AB977" s="6" t="s">
        <v>4549</v>
      </c>
    </row>
    <row r="978" spans="1:28">
      <c r="A978" s="6">
        <v>283</v>
      </c>
      <c r="B978" s="6" t="str">
        <f t="shared" si="15"/>
        <v>KlawockHead Start/Boys &amp; Girls Club</v>
      </c>
      <c r="C978" s="6" t="s">
        <v>2368</v>
      </c>
      <c r="D978" s="6" t="s">
        <v>5296</v>
      </c>
      <c r="E978" s="6"/>
      <c r="F978" s="6"/>
      <c r="G978" s="6"/>
      <c r="H978" s="6"/>
      <c r="I978" s="6">
        <v>3</v>
      </c>
      <c r="J978" s="6" t="s">
        <v>4541</v>
      </c>
      <c r="K978" s="6">
        <v>9</v>
      </c>
      <c r="L978" s="6" t="s">
        <v>4575</v>
      </c>
      <c r="M978" s="6">
        <v>2</v>
      </c>
      <c r="N978" s="6" t="s">
        <v>4543</v>
      </c>
      <c r="O978" s="6" t="s">
        <v>5295</v>
      </c>
      <c r="P978" s="6" t="s">
        <v>4549</v>
      </c>
      <c r="Q978" s="6" t="s">
        <v>4549</v>
      </c>
      <c r="R978" s="6" t="s">
        <v>4549</v>
      </c>
      <c r="S978" s="6" t="s">
        <v>4549</v>
      </c>
      <c r="T978" s="6"/>
      <c r="U978" s="6"/>
      <c r="V978" s="6"/>
      <c r="W978" s="6"/>
      <c r="X978" s="6"/>
      <c r="Y978" s="6"/>
      <c r="Z978" s="6"/>
      <c r="AA978" s="6"/>
      <c r="AB978" s="6" t="s">
        <v>4549</v>
      </c>
    </row>
    <row r="979" spans="1:28">
      <c r="A979" s="6">
        <v>283</v>
      </c>
      <c r="B979" s="6" t="str">
        <f t="shared" si="15"/>
        <v>KlawockKlawock Cooperative Association</v>
      </c>
      <c r="C979" s="6" t="s">
        <v>2368</v>
      </c>
      <c r="D979" s="6" t="s">
        <v>2785</v>
      </c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 t="s">
        <v>4549</v>
      </c>
      <c r="Q979" s="6" t="s">
        <v>4549</v>
      </c>
      <c r="R979" s="6" t="s">
        <v>4549</v>
      </c>
      <c r="S979" s="6" t="s">
        <v>4549</v>
      </c>
      <c r="T979" s="6"/>
      <c r="U979" s="6"/>
      <c r="V979" s="6"/>
      <c r="W979" s="6"/>
      <c r="X979" s="6"/>
      <c r="Y979" s="6"/>
      <c r="Z979" s="6"/>
      <c r="AA979" s="6"/>
      <c r="AB979" s="6" t="s">
        <v>4549</v>
      </c>
    </row>
    <row r="980" spans="1:28">
      <c r="A980" s="6">
        <v>283</v>
      </c>
      <c r="B980" s="6" t="str">
        <f t="shared" si="15"/>
        <v>KlawockKlawock Heenya Corporation</v>
      </c>
      <c r="C980" s="6" t="s">
        <v>2368</v>
      </c>
      <c r="D980" s="6" t="s">
        <v>3098</v>
      </c>
      <c r="E980" s="6" t="s">
        <v>5297</v>
      </c>
      <c r="F980" s="6">
        <v>2</v>
      </c>
      <c r="G980" s="6">
        <v>3500</v>
      </c>
      <c r="H980" s="6">
        <v>1980</v>
      </c>
      <c r="I980" s="6">
        <v>6</v>
      </c>
      <c r="J980" s="6" t="s">
        <v>377</v>
      </c>
      <c r="K980" s="6">
        <v>36</v>
      </c>
      <c r="L980" s="6" t="s">
        <v>377</v>
      </c>
      <c r="M980" s="6">
        <v>2</v>
      </c>
      <c r="N980" s="6" t="s">
        <v>4543</v>
      </c>
      <c r="O980" s="6" t="s">
        <v>3098</v>
      </c>
      <c r="P980" s="6" t="s">
        <v>4549</v>
      </c>
      <c r="Q980" s="6" t="s">
        <v>4549</v>
      </c>
      <c r="R980" s="6" t="s">
        <v>4549</v>
      </c>
      <c r="S980" s="6" t="s">
        <v>4549</v>
      </c>
      <c r="T980" s="6"/>
      <c r="U980" s="6"/>
      <c r="V980" s="6"/>
      <c r="W980" s="6"/>
      <c r="X980" s="6"/>
      <c r="Y980" s="6"/>
      <c r="Z980" s="6"/>
      <c r="AA980" s="6"/>
      <c r="AB980" s="6" t="s">
        <v>4549</v>
      </c>
    </row>
    <row r="981" spans="1:28">
      <c r="A981" s="6">
        <v>283</v>
      </c>
      <c r="B981" s="6" t="str">
        <f t="shared" si="15"/>
        <v>KlawockLibrary</v>
      </c>
      <c r="C981" s="6" t="s">
        <v>2368</v>
      </c>
      <c r="D981" s="6" t="s">
        <v>678</v>
      </c>
      <c r="E981" s="6"/>
      <c r="F981" s="6"/>
      <c r="G981" s="6"/>
      <c r="H981" s="6"/>
      <c r="I981" s="6">
        <v>3</v>
      </c>
      <c r="J981" s="6" t="s">
        <v>4541</v>
      </c>
      <c r="K981" s="6">
        <v>13</v>
      </c>
      <c r="L981" s="6" t="s">
        <v>678</v>
      </c>
      <c r="M981" s="6">
        <v>2</v>
      </c>
      <c r="N981" s="6" t="s">
        <v>4543</v>
      </c>
      <c r="O981" s="6" t="s">
        <v>5295</v>
      </c>
      <c r="P981" s="6" t="s">
        <v>4549</v>
      </c>
      <c r="Q981" s="6" t="s">
        <v>4549</v>
      </c>
      <c r="R981" s="6" t="s">
        <v>4549</v>
      </c>
      <c r="S981" s="6" t="s">
        <v>4549</v>
      </c>
      <c r="T981" s="6"/>
      <c r="U981" s="6"/>
      <c r="V981" s="6"/>
      <c r="W981" s="6"/>
      <c r="X981" s="6"/>
      <c r="Y981" s="6"/>
      <c r="Z981" s="6"/>
      <c r="AA981" s="6"/>
      <c r="AB981" s="6" t="s">
        <v>4549</v>
      </c>
    </row>
    <row r="982" spans="1:28">
      <c r="A982" s="6">
        <v>283</v>
      </c>
      <c r="B982" s="6" t="str">
        <f t="shared" si="15"/>
        <v>KlawockMaintenance Shop</v>
      </c>
      <c r="C982" s="6" t="s">
        <v>2368</v>
      </c>
      <c r="D982" s="6" t="s">
        <v>185</v>
      </c>
      <c r="E982" s="6"/>
      <c r="F982" s="6"/>
      <c r="G982" s="6">
        <v>5000</v>
      </c>
      <c r="H982" s="6"/>
      <c r="I982" s="6">
        <v>3</v>
      </c>
      <c r="J982" s="6" t="s">
        <v>4541</v>
      </c>
      <c r="K982" s="6">
        <v>11</v>
      </c>
      <c r="L982" s="6" t="s">
        <v>4542</v>
      </c>
      <c r="M982" s="6">
        <v>2</v>
      </c>
      <c r="N982" s="6" t="s">
        <v>4543</v>
      </c>
      <c r="O982" s="6" t="s">
        <v>5118</v>
      </c>
      <c r="P982" s="6" t="s">
        <v>4549</v>
      </c>
      <c r="Q982" s="6" t="s">
        <v>4549</v>
      </c>
      <c r="R982" s="6" t="s">
        <v>4549</v>
      </c>
      <c r="S982" s="6" t="s">
        <v>4549</v>
      </c>
      <c r="T982" s="6"/>
      <c r="U982" s="6"/>
      <c r="V982" s="6"/>
      <c r="W982" s="6"/>
      <c r="X982" s="6"/>
      <c r="Y982" s="144">
        <v>26814</v>
      </c>
      <c r="Z982" s="6"/>
      <c r="AA982" s="6"/>
      <c r="AB982" s="6" t="s">
        <v>4549</v>
      </c>
    </row>
    <row r="983" spans="1:28">
      <c r="A983" s="6">
        <v>283</v>
      </c>
      <c r="B983" s="6" t="str">
        <f t="shared" si="15"/>
        <v>KlawockMaintenance Station</v>
      </c>
      <c r="C983" s="6" t="s">
        <v>2368</v>
      </c>
      <c r="D983" s="6" t="s">
        <v>2337</v>
      </c>
      <c r="E983" s="6"/>
      <c r="F983" s="6"/>
      <c r="G983" s="6"/>
      <c r="H983" s="6"/>
      <c r="I983" s="6">
        <v>3</v>
      </c>
      <c r="J983" s="6" t="s">
        <v>4541</v>
      </c>
      <c r="K983" s="6">
        <v>11</v>
      </c>
      <c r="L983" s="6" t="s">
        <v>4542</v>
      </c>
      <c r="M983" s="6">
        <v>2</v>
      </c>
      <c r="N983" s="6" t="s">
        <v>4543</v>
      </c>
      <c r="O983" s="6" t="s">
        <v>5118</v>
      </c>
      <c r="P983" s="6" t="s">
        <v>4549</v>
      </c>
      <c r="Q983" s="6" t="s">
        <v>4549</v>
      </c>
      <c r="R983" s="6" t="s">
        <v>4549</v>
      </c>
      <c r="S983" s="6" t="s">
        <v>4549</v>
      </c>
      <c r="T983" s="6"/>
      <c r="U983" s="6"/>
      <c r="V983" s="6" t="s">
        <v>4800</v>
      </c>
      <c r="W983" s="6"/>
      <c r="X983" s="6"/>
      <c r="Y983" s="6"/>
      <c r="Z983" s="6"/>
      <c r="AA983" s="6"/>
      <c r="AB983" s="6" t="s">
        <v>4549</v>
      </c>
    </row>
    <row r="984" spans="1:28">
      <c r="A984" s="6">
        <v>283</v>
      </c>
      <c r="B984" s="6" t="str">
        <f t="shared" si="15"/>
        <v>KlawockOld Clinic</v>
      </c>
      <c r="C984" s="6" t="s">
        <v>2368</v>
      </c>
      <c r="D984" s="6" t="s">
        <v>740</v>
      </c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 t="s">
        <v>5295</v>
      </c>
      <c r="P984" s="6" t="s">
        <v>4549</v>
      </c>
      <c r="Q984" s="6" t="s">
        <v>4549</v>
      </c>
      <c r="R984" s="6" t="s">
        <v>4549</v>
      </c>
      <c r="S984" s="6" t="s">
        <v>4549</v>
      </c>
      <c r="T984" s="6"/>
      <c r="U984" s="6"/>
      <c r="V984" s="6"/>
      <c r="W984" s="6"/>
      <c r="X984" s="6"/>
      <c r="Y984" s="6"/>
      <c r="Z984" s="6"/>
      <c r="AA984" s="6"/>
      <c r="AB984" s="6" t="s">
        <v>4549</v>
      </c>
    </row>
    <row r="985" spans="1:28">
      <c r="A985" s="6">
        <v>283</v>
      </c>
      <c r="B985" s="6" t="str">
        <f t="shared" si="15"/>
        <v>KlawockPublic Works Shop</v>
      </c>
      <c r="C985" s="6" t="s">
        <v>2368</v>
      </c>
      <c r="D985" s="6" t="s">
        <v>2787</v>
      </c>
      <c r="E985" s="6"/>
      <c r="F985" s="6"/>
      <c r="G985" s="6"/>
      <c r="H985" s="6"/>
      <c r="I985" s="6">
        <v>8</v>
      </c>
      <c r="J985" s="6" t="s">
        <v>4555</v>
      </c>
      <c r="K985" s="6">
        <v>28</v>
      </c>
      <c r="L985" s="6" t="s">
        <v>4556</v>
      </c>
      <c r="M985" s="6">
        <v>2</v>
      </c>
      <c r="N985" s="6" t="s">
        <v>4543</v>
      </c>
      <c r="O985" s="6" t="s">
        <v>5295</v>
      </c>
      <c r="P985" s="6" t="s">
        <v>4549</v>
      </c>
      <c r="Q985" s="6" t="s">
        <v>4549</v>
      </c>
      <c r="R985" s="6" t="s">
        <v>4549</v>
      </c>
      <c r="S985" s="6" t="s">
        <v>4549</v>
      </c>
      <c r="T985" s="6"/>
      <c r="U985" s="6"/>
      <c r="V985" s="6"/>
      <c r="W985" s="6"/>
      <c r="X985" s="6"/>
      <c r="Y985" s="6"/>
      <c r="Z985" s="6"/>
      <c r="AA985" s="6"/>
      <c r="AB985" s="6" t="s">
        <v>4549</v>
      </c>
    </row>
    <row r="986" spans="1:28">
      <c r="A986" s="6">
        <v>283</v>
      </c>
      <c r="B986" s="6" t="str">
        <f t="shared" si="15"/>
        <v>KlawockSand &amp; Chemical Storage</v>
      </c>
      <c r="C986" s="6" t="s">
        <v>2368</v>
      </c>
      <c r="D986" s="6" t="s">
        <v>2369</v>
      </c>
      <c r="E986" s="6"/>
      <c r="F986" s="6"/>
      <c r="G986" s="6">
        <v>3000</v>
      </c>
      <c r="H986" s="6"/>
      <c r="I986" s="6">
        <v>3</v>
      </c>
      <c r="J986" s="6" t="s">
        <v>4541</v>
      </c>
      <c r="K986" s="6">
        <v>11</v>
      </c>
      <c r="L986" s="6" t="s">
        <v>4542</v>
      </c>
      <c r="M986" s="6">
        <v>2</v>
      </c>
      <c r="N986" s="6" t="s">
        <v>4543</v>
      </c>
      <c r="O986" s="6" t="s">
        <v>5118</v>
      </c>
      <c r="P986" s="6" t="s">
        <v>4549</v>
      </c>
      <c r="Q986" s="6" t="s">
        <v>4549</v>
      </c>
      <c r="R986" s="6" t="s">
        <v>4549</v>
      </c>
      <c r="S986" s="6" t="s">
        <v>4549</v>
      </c>
      <c r="T986" s="6"/>
      <c r="U986" s="6"/>
      <c r="V986" s="6"/>
      <c r="W986" s="6"/>
      <c r="X986" s="6"/>
      <c r="Y986" s="6"/>
      <c r="Z986" s="6"/>
      <c r="AA986" s="6"/>
      <c r="AB986" s="6" t="s">
        <v>4549</v>
      </c>
    </row>
    <row r="987" spans="1:28">
      <c r="A987" s="6">
        <v>283</v>
      </c>
      <c r="B987" s="6" t="str">
        <f t="shared" si="15"/>
        <v>KlawockStorage</v>
      </c>
      <c r="C987" s="6" t="s">
        <v>2368</v>
      </c>
      <c r="D987" s="6" t="s">
        <v>252</v>
      </c>
      <c r="E987" s="6"/>
      <c r="F987" s="6"/>
      <c r="G987" s="6">
        <v>572</v>
      </c>
      <c r="H987" s="6"/>
      <c r="I987" s="6">
        <v>3</v>
      </c>
      <c r="J987" s="6" t="s">
        <v>4541</v>
      </c>
      <c r="K987" s="6">
        <v>11</v>
      </c>
      <c r="L987" s="6" t="s">
        <v>4542</v>
      </c>
      <c r="M987" s="6">
        <v>2</v>
      </c>
      <c r="N987" s="6" t="s">
        <v>4543</v>
      </c>
      <c r="O987" s="6" t="s">
        <v>5118</v>
      </c>
      <c r="P987" s="6" t="s">
        <v>4549</v>
      </c>
      <c r="Q987" s="6" t="s">
        <v>4549</v>
      </c>
      <c r="R987" s="6" t="s">
        <v>4549</v>
      </c>
      <c r="S987" s="6" t="s">
        <v>4549</v>
      </c>
      <c r="T987" s="6"/>
      <c r="U987" s="6"/>
      <c r="V987" s="6"/>
      <c r="W987" s="6"/>
      <c r="X987" s="6"/>
      <c r="Y987" s="6"/>
      <c r="Z987" s="6"/>
      <c r="AA987" s="6"/>
      <c r="AB987" s="6" t="s">
        <v>4549</v>
      </c>
    </row>
    <row r="988" spans="1:28">
      <c r="A988" s="6">
        <v>283</v>
      </c>
      <c r="B988" s="6" t="str">
        <f t="shared" si="15"/>
        <v>KlawockStorage</v>
      </c>
      <c r="C988" s="6" t="s">
        <v>2368</v>
      </c>
      <c r="D988" s="6" t="s">
        <v>252</v>
      </c>
      <c r="E988" s="6"/>
      <c r="F988" s="6"/>
      <c r="G988" s="6">
        <v>2000</v>
      </c>
      <c r="H988" s="6"/>
      <c r="I988" s="6">
        <v>3</v>
      </c>
      <c r="J988" s="6" t="s">
        <v>4541</v>
      </c>
      <c r="K988" s="6">
        <v>11</v>
      </c>
      <c r="L988" s="6" t="s">
        <v>4542</v>
      </c>
      <c r="M988" s="6">
        <v>2</v>
      </c>
      <c r="N988" s="6" t="s">
        <v>4543</v>
      </c>
      <c r="O988" s="6" t="s">
        <v>5118</v>
      </c>
      <c r="P988" s="6" t="s">
        <v>4549</v>
      </c>
      <c r="Q988" s="6" t="s">
        <v>4549</v>
      </c>
      <c r="R988" s="6" t="s">
        <v>4549</v>
      </c>
      <c r="S988" s="6" t="s">
        <v>4549</v>
      </c>
      <c r="T988" s="6"/>
      <c r="U988" s="6"/>
      <c r="V988" s="6"/>
      <c r="W988" s="6"/>
      <c r="X988" s="6"/>
      <c r="Y988" s="6"/>
      <c r="Z988" s="6"/>
      <c r="AA988" s="6"/>
      <c r="AB988" s="6" t="s">
        <v>4549</v>
      </c>
    </row>
    <row r="989" spans="1:28">
      <c r="A989" s="6">
        <v>283</v>
      </c>
      <c r="B989" s="6" t="str">
        <f t="shared" si="15"/>
        <v>KlawockWater Treatment Plant</v>
      </c>
      <c r="C989" s="6" t="s">
        <v>2368</v>
      </c>
      <c r="D989" s="6" t="s">
        <v>66</v>
      </c>
      <c r="E989" s="6"/>
      <c r="F989" s="6"/>
      <c r="G989" s="6"/>
      <c r="H989" s="6"/>
      <c r="I989" s="6">
        <v>8</v>
      </c>
      <c r="J989" s="6" t="s">
        <v>4555</v>
      </c>
      <c r="K989" s="6">
        <v>31</v>
      </c>
      <c r="L989" s="6" t="s">
        <v>4592</v>
      </c>
      <c r="M989" s="6">
        <v>2</v>
      </c>
      <c r="N989" s="6" t="s">
        <v>4543</v>
      </c>
      <c r="O989" s="6" t="s">
        <v>5295</v>
      </c>
      <c r="P989" s="6" t="s">
        <v>4549</v>
      </c>
      <c r="Q989" s="6" t="s">
        <v>4549</v>
      </c>
      <c r="R989" s="6" t="s">
        <v>4549</v>
      </c>
      <c r="S989" s="6" t="s">
        <v>4549</v>
      </c>
      <c r="T989" s="6"/>
      <c r="U989" s="6"/>
      <c r="V989" s="6"/>
      <c r="W989" s="6"/>
      <c r="X989" s="6"/>
      <c r="Y989" s="6"/>
      <c r="Z989" s="6"/>
      <c r="AA989" s="6"/>
      <c r="AB989" s="6" t="s">
        <v>4549</v>
      </c>
    </row>
    <row r="990" spans="1:28">
      <c r="A990" s="6">
        <v>284</v>
      </c>
      <c r="B990" s="6" t="str">
        <f t="shared" si="15"/>
        <v>Klukwan</v>
      </c>
      <c r="C990" s="6" t="s">
        <v>3099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 t="s">
        <v>4549</v>
      </c>
      <c r="Q990" s="6" t="s">
        <v>4549</v>
      </c>
      <c r="R990" s="6" t="s">
        <v>4549</v>
      </c>
      <c r="S990" s="6" t="s">
        <v>4549</v>
      </c>
      <c r="T990" s="6"/>
      <c r="U990" s="6"/>
      <c r="V990" s="6"/>
      <c r="W990" s="6"/>
      <c r="X990" s="6"/>
      <c r="Y990" s="6"/>
      <c r="Z990" s="6"/>
      <c r="AA990" s="6"/>
      <c r="AB990" s="6" t="s">
        <v>4549</v>
      </c>
    </row>
    <row r="991" spans="1:28">
      <c r="A991" s="6">
        <v>284</v>
      </c>
      <c r="B991" s="6" t="str">
        <f t="shared" si="15"/>
        <v>KlukwanChilkat Indian Village IRA Office</v>
      </c>
      <c r="C991" s="6" t="s">
        <v>3099</v>
      </c>
      <c r="D991" s="6" t="s">
        <v>3100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 t="s">
        <v>4549</v>
      </c>
      <c r="Q991" s="6" t="s">
        <v>4549</v>
      </c>
      <c r="R991" s="6" t="s">
        <v>4549</v>
      </c>
      <c r="S991" s="6" t="s">
        <v>4549</v>
      </c>
      <c r="T991" s="6"/>
      <c r="U991" s="6"/>
      <c r="V991" s="6"/>
      <c r="W991" s="6"/>
      <c r="X991" s="6"/>
      <c r="Y991" s="6"/>
      <c r="Z991" s="6"/>
      <c r="AA991" s="6"/>
      <c r="AB991" s="6" t="s">
        <v>4549</v>
      </c>
    </row>
    <row r="992" spans="1:28">
      <c r="A992" s="6">
        <v>284</v>
      </c>
      <c r="B992" s="6" t="str">
        <f t="shared" si="15"/>
        <v>KlukwanKlukwan Health Center</v>
      </c>
      <c r="C992" s="6" t="s">
        <v>3099</v>
      </c>
      <c r="D992" s="6" t="s">
        <v>5298</v>
      </c>
      <c r="E992" s="6" t="s">
        <v>5299</v>
      </c>
      <c r="F992" s="6"/>
      <c r="G992" s="6"/>
      <c r="H992" s="6"/>
      <c r="I992" s="6"/>
      <c r="J992" s="6"/>
      <c r="K992" s="6"/>
      <c r="L992" s="6"/>
      <c r="M992" s="6"/>
      <c r="N992" s="6"/>
      <c r="O992" s="6" t="s">
        <v>4691</v>
      </c>
      <c r="P992" s="6" t="s">
        <v>4549</v>
      </c>
      <c r="Q992" s="6" t="s">
        <v>4549</v>
      </c>
      <c r="R992" s="6" t="s">
        <v>4549</v>
      </c>
      <c r="S992" s="6" t="s">
        <v>4549</v>
      </c>
      <c r="T992" s="6"/>
      <c r="U992" s="6"/>
      <c r="V992" s="6"/>
      <c r="W992" s="6"/>
      <c r="X992" s="6"/>
      <c r="Y992" s="6"/>
      <c r="Z992" s="6"/>
      <c r="AA992" s="6"/>
      <c r="AB992" s="6" t="s">
        <v>4549</v>
      </c>
    </row>
    <row r="993" spans="1:28">
      <c r="A993" s="6">
        <v>284</v>
      </c>
      <c r="B993" s="6" t="str">
        <f t="shared" si="15"/>
        <v>KlukwanKlukwan School</v>
      </c>
      <c r="C993" s="6" t="s">
        <v>3099</v>
      </c>
      <c r="D993" s="6" t="s">
        <v>3474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 t="s">
        <v>4549</v>
      </c>
      <c r="Q993" s="6" t="s">
        <v>4549</v>
      </c>
      <c r="R993" s="6" t="s">
        <v>4549</v>
      </c>
      <c r="S993" s="6" t="s">
        <v>4549</v>
      </c>
      <c r="T993" s="6"/>
      <c r="U993" s="6"/>
      <c r="V993" s="6" t="s">
        <v>5300</v>
      </c>
      <c r="W993" s="6"/>
      <c r="X993" s="6"/>
      <c r="Y993" s="6"/>
      <c r="Z993" s="6"/>
      <c r="AA993" s="6"/>
      <c r="AB993" s="6" t="s">
        <v>4549</v>
      </c>
    </row>
    <row r="994" spans="1:28">
      <c r="A994" s="6">
        <v>284</v>
      </c>
      <c r="B994" s="6" t="str">
        <f t="shared" si="15"/>
        <v>KlukwanKlukwan School Gym</v>
      </c>
      <c r="C994" s="6" t="s">
        <v>3099</v>
      </c>
      <c r="D994" s="6" t="s">
        <v>5301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 t="s">
        <v>4549</v>
      </c>
      <c r="Q994" s="6" t="s">
        <v>4549</v>
      </c>
      <c r="R994" s="6" t="s">
        <v>4549</v>
      </c>
      <c r="S994" s="6" t="s">
        <v>4549</v>
      </c>
      <c r="T994" s="6"/>
      <c r="U994" s="6"/>
      <c r="V994" s="6" t="s">
        <v>5302</v>
      </c>
      <c r="W994" s="6"/>
      <c r="X994" s="6"/>
      <c r="Y994" s="6"/>
      <c r="Z994" s="6"/>
      <c r="AA994" s="6"/>
      <c r="AB994" s="6" t="s">
        <v>4549</v>
      </c>
    </row>
    <row r="995" spans="1:28">
      <c r="A995" s="6">
        <v>287</v>
      </c>
      <c r="B995" s="6" t="str">
        <f t="shared" si="15"/>
        <v>KobukAIRPORT ELECTRICAL</v>
      </c>
      <c r="C995" s="6" t="s">
        <v>2087</v>
      </c>
      <c r="D995" s="6" t="s">
        <v>2575</v>
      </c>
      <c r="E995" s="6"/>
      <c r="F995" s="6"/>
      <c r="G995" s="6">
        <v>96</v>
      </c>
      <c r="H995" s="6">
        <v>2000</v>
      </c>
      <c r="I995" s="6">
        <v>8</v>
      </c>
      <c r="J995" s="6" t="s">
        <v>4555</v>
      </c>
      <c r="K995" s="6">
        <v>31</v>
      </c>
      <c r="L995" s="6" t="s">
        <v>4592</v>
      </c>
      <c r="M995" s="6">
        <v>2</v>
      </c>
      <c r="N995" s="6" t="s">
        <v>4543</v>
      </c>
      <c r="O995" s="6" t="s">
        <v>4585</v>
      </c>
      <c r="P995" s="6" t="s">
        <v>4549</v>
      </c>
      <c r="Q995" s="6" t="s">
        <v>4549</v>
      </c>
      <c r="R995" s="6" t="s">
        <v>4549</v>
      </c>
      <c r="S995" s="6" t="s">
        <v>4549</v>
      </c>
      <c r="T995" s="6"/>
      <c r="U995" s="6"/>
      <c r="V995" s="6"/>
      <c r="W995" s="6"/>
      <c r="X995" s="6"/>
      <c r="Y995" s="6"/>
      <c r="Z995" s="6"/>
      <c r="AA995" s="6"/>
      <c r="AB995" s="6" t="s">
        <v>4549</v>
      </c>
    </row>
    <row r="996" spans="1:28">
      <c r="A996" s="6">
        <v>287</v>
      </c>
      <c r="B996" s="6" t="str">
        <f t="shared" si="15"/>
        <v>KobukBoiler module</v>
      </c>
      <c r="C996" s="6" t="s">
        <v>2087</v>
      </c>
      <c r="D996" s="6" t="s">
        <v>2582</v>
      </c>
      <c r="E996" s="6"/>
      <c r="F996" s="6"/>
      <c r="G996" s="6">
        <v>256</v>
      </c>
      <c r="H996" s="6"/>
      <c r="I996" s="6">
        <v>8</v>
      </c>
      <c r="J996" s="6" t="s">
        <v>4555</v>
      </c>
      <c r="K996" s="6">
        <v>31</v>
      </c>
      <c r="L996" s="6" t="s">
        <v>4592</v>
      </c>
      <c r="M996" s="6">
        <v>2</v>
      </c>
      <c r="N996" s="6" t="s">
        <v>4543</v>
      </c>
      <c r="O996" s="6" t="s">
        <v>4664</v>
      </c>
      <c r="P996" s="6" t="s">
        <v>4549</v>
      </c>
      <c r="Q996" s="6" t="s">
        <v>4549</v>
      </c>
      <c r="R996" s="6" t="s">
        <v>4549</v>
      </c>
      <c r="S996" s="6" t="s">
        <v>4549</v>
      </c>
      <c r="T996" s="6"/>
      <c r="U996" s="6"/>
      <c r="V996" s="6"/>
      <c r="W996" s="6"/>
      <c r="X996" s="6"/>
      <c r="Y996" s="6"/>
      <c r="Z996" s="6"/>
      <c r="AA996" s="6"/>
      <c r="AB996" s="6" t="s">
        <v>4549</v>
      </c>
    </row>
    <row r="997" spans="1:28">
      <c r="A997" s="6">
        <v>287</v>
      </c>
      <c r="B997" s="6" t="str">
        <f t="shared" si="15"/>
        <v>KobukCity Office Building</v>
      </c>
      <c r="C997" s="6" t="s">
        <v>2087</v>
      </c>
      <c r="D997" s="6" t="s">
        <v>1582</v>
      </c>
      <c r="E997" s="6"/>
      <c r="F997" s="6">
        <v>2</v>
      </c>
      <c r="G997" s="6"/>
      <c r="H997" s="6"/>
      <c r="I997" s="6">
        <v>6</v>
      </c>
      <c r="J997" s="6" t="s">
        <v>377</v>
      </c>
      <c r="K997" s="6">
        <v>36</v>
      </c>
      <c r="L997" s="6" t="s">
        <v>377</v>
      </c>
      <c r="M997" s="6">
        <v>2</v>
      </c>
      <c r="N997" s="6" t="s">
        <v>4543</v>
      </c>
      <c r="O997" s="6" t="s">
        <v>5303</v>
      </c>
      <c r="P997" s="6" t="s">
        <v>4549</v>
      </c>
      <c r="Q997" s="6" t="s">
        <v>4549</v>
      </c>
      <c r="R997" s="6" t="s">
        <v>4549</v>
      </c>
      <c r="S997" s="6" t="s">
        <v>4549</v>
      </c>
      <c r="T997" s="6"/>
      <c r="U997" s="6"/>
      <c r="V997" s="6"/>
      <c r="W997" s="6"/>
      <c r="X997" s="6"/>
      <c r="Y997" s="6"/>
      <c r="Z997" s="6"/>
      <c r="AA997" s="6"/>
      <c r="AB997" s="6" t="s">
        <v>4549</v>
      </c>
    </row>
    <row r="998" spans="1:28">
      <c r="A998" s="6">
        <v>287</v>
      </c>
      <c r="B998" s="6" t="str">
        <f t="shared" si="15"/>
        <v>KobukGenerator bldg.</v>
      </c>
      <c r="C998" s="6" t="s">
        <v>2087</v>
      </c>
      <c r="D998" s="6" t="s">
        <v>2788</v>
      </c>
      <c r="E998" s="6"/>
      <c r="F998" s="6"/>
      <c r="G998" s="6">
        <v>240</v>
      </c>
      <c r="H998" s="6"/>
      <c r="I998" s="6">
        <v>8</v>
      </c>
      <c r="J998" s="6" t="s">
        <v>4555</v>
      </c>
      <c r="K998" s="6">
        <v>31</v>
      </c>
      <c r="L998" s="6" t="s">
        <v>4592</v>
      </c>
      <c r="M998" s="6">
        <v>2</v>
      </c>
      <c r="N998" s="6" t="s">
        <v>4543</v>
      </c>
      <c r="O998" s="6" t="s">
        <v>4664</v>
      </c>
      <c r="P998" s="6" t="s">
        <v>4549</v>
      </c>
      <c r="Q998" s="6" t="s">
        <v>4549</v>
      </c>
      <c r="R998" s="6" t="s">
        <v>4549</v>
      </c>
      <c r="S998" s="6" t="s">
        <v>4549</v>
      </c>
      <c r="T998" s="6"/>
      <c r="U998" s="6"/>
      <c r="V998" s="6"/>
      <c r="W998" s="6"/>
      <c r="X998" s="6"/>
      <c r="Y998" s="6"/>
      <c r="Z998" s="6"/>
      <c r="AA998" s="6"/>
      <c r="AB998" s="6" t="s">
        <v>4549</v>
      </c>
    </row>
    <row r="999" spans="1:28">
      <c r="A999" s="6">
        <v>287</v>
      </c>
      <c r="B999" s="6" t="str">
        <f t="shared" si="15"/>
        <v>KobukHarry O'Brown Trading Post</v>
      </c>
      <c r="C999" s="6" t="s">
        <v>2087</v>
      </c>
      <c r="D999" s="6" t="s">
        <v>2204</v>
      </c>
      <c r="E999" s="6" t="s">
        <v>5304</v>
      </c>
      <c r="F999" s="6">
        <v>1</v>
      </c>
      <c r="G999" s="6">
        <v>600</v>
      </c>
      <c r="H999" s="6">
        <v>1968</v>
      </c>
      <c r="I999" s="6">
        <v>7</v>
      </c>
      <c r="J999" s="6" t="s">
        <v>4578</v>
      </c>
      <c r="K999" s="6">
        <v>25</v>
      </c>
      <c r="L999" s="6" t="s">
        <v>4579</v>
      </c>
      <c r="M999" s="6">
        <v>2</v>
      </c>
      <c r="N999" s="6" t="s">
        <v>4543</v>
      </c>
      <c r="O999" s="6" t="s">
        <v>5305</v>
      </c>
      <c r="P999" s="6" t="s">
        <v>4549</v>
      </c>
      <c r="Q999" s="6" t="s">
        <v>4549</v>
      </c>
      <c r="R999" s="6" t="s">
        <v>4549</v>
      </c>
      <c r="S999" s="6" t="s">
        <v>4549</v>
      </c>
      <c r="T999" s="6"/>
      <c r="U999" s="6"/>
      <c r="V999" s="6" t="s">
        <v>4663</v>
      </c>
      <c r="W999" s="6"/>
      <c r="X999" s="6"/>
      <c r="Y999" s="6"/>
      <c r="Z999" s="6"/>
      <c r="AA999" s="144">
        <v>3960</v>
      </c>
      <c r="AB999" s="6" t="s">
        <v>4549</v>
      </c>
    </row>
    <row r="1000" spans="1:28">
      <c r="A1000" s="6">
        <v>287</v>
      </c>
      <c r="B1000" s="6" t="str">
        <f t="shared" si="15"/>
        <v>KobukKobuk Clinic</v>
      </c>
      <c r="C1000" s="6" t="s">
        <v>2087</v>
      </c>
      <c r="D1000" s="6" t="s">
        <v>3269</v>
      </c>
      <c r="E1000" s="6" t="s">
        <v>5306</v>
      </c>
      <c r="F1000" s="6">
        <v>1</v>
      </c>
      <c r="G1000" s="6">
        <v>5000</v>
      </c>
      <c r="H1000" s="6">
        <v>2004</v>
      </c>
      <c r="I1000" s="6">
        <v>4</v>
      </c>
      <c r="J1000" s="6" t="s">
        <v>4615</v>
      </c>
      <c r="K1000" s="6">
        <v>17</v>
      </c>
      <c r="L1000" s="6" t="s">
        <v>4644</v>
      </c>
      <c r="M1000" s="6">
        <v>2</v>
      </c>
      <c r="N1000" s="6" t="s">
        <v>4543</v>
      </c>
      <c r="O1000" s="6" t="s">
        <v>4660</v>
      </c>
      <c r="P1000" s="6" t="s">
        <v>4549</v>
      </c>
      <c r="Q1000" s="6" t="s">
        <v>4549</v>
      </c>
      <c r="R1000" s="6" t="s">
        <v>4549</v>
      </c>
      <c r="S1000" s="6" t="s">
        <v>4549</v>
      </c>
      <c r="T1000" s="6"/>
      <c r="U1000" s="6"/>
      <c r="V1000" s="6" t="s">
        <v>4800</v>
      </c>
      <c r="W1000" s="6"/>
      <c r="X1000" s="6"/>
      <c r="Y1000" s="6"/>
      <c r="Z1000" s="6">
        <v>51600</v>
      </c>
      <c r="AA1000" s="6"/>
      <c r="AB1000" s="6" t="s">
        <v>4549</v>
      </c>
    </row>
    <row r="1001" spans="1:28">
      <c r="A1001" s="6">
        <v>287</v>
      </c>
      <c r="B1001" s="6" t="str">
        <f t="shared" si="15"/>
        <v>KobukKobuk Hotel</v>
      </c>
      <c r="C1001" s="6" t="s">
        <v>2087</v>
      </c>
      <c r="D1001" s="6" t="s">
        <v>3631</v>
      </c>
      <c r="E1001" s="6"/>
      <c r="F1001" s="6">
        <v>1</v>
      </c>
      <c r="G1001" s="6"/>
      <c r="H1001" s="6"/>
      <c r="I1001" s="6">
        <v>5</v>
      </c>
      <c r="J1001" s="6" t="s">
        <v>4602</v>
      </c>
      <c r="K1001" s="6">
        <v>19</v>
      </c>
      <c r="L1001" s="6" t="s">
        <v>4668</v>
      </c>
      <c r="M1001" s="6">
        <v>2</v>
      </c>
      <c r="N1001" s="6" t="s">
        <v>4543</v>
      </c>
      <c r="O1001" s="6" t="s">
        <v>5303</v>
      </c>
      <c r="P1001" s="6" t="s">
        <v>4549</v>
      </c>
      <c r="Q1001" s="6" t="s">
        <v>4549</v>
      </c>
      <c r="R1001" s="6" t="s">
        <v>4549</v>
      </c>
      <c r="S1001" s="6" t="s">
        <v>4549</v>
      </c>
      <c r="T1001" s="6"/>
      <c r="U1001" s="6"/>
      <c r="V1001" s="6"/>
      <c r="W1001" s="6"/>
      <c r="X1001" s="6"/>
      <c r="Y1001" s="6"/>
      <c r="Z1001" s="6"/>
      <c r="AA1001" s="6"/>
      <c r="AB1001" s="6" t="s">
        <v>4549</v>
      </c>
    </row>
    <row r="1002" spans="1:28">
      <c r="A1002" s="6">
        <v>287</v>
      </c>
      <c r="B1002" s="6" t="str">
        <f t="shared" si="15"/>
        <v>KobukKobuk Store</v>
      </c>
      <c r="C1002" s="6" t="s">
        <v>2087</v>
      </c>
      <c r="D1002" s="6" t="s">
        <v>2205</v>
      </c>
      <c r="E1002" s="6" t="s">
        <v>5307</v>
      </c>
      <c r="F1002" s="6">
        <v>1</v>
      </c>
      <c r="G1002" s="6">
        <v>900</v>
      </c>
      <c r="H1002" s="6">
        <v>1960</v>
      </c>
      <c r="I1002" s="6">
        <v>7</v>
      </c>
      <c r="J1002" s="6" t="s">
        <v>4578</v>
      </c>
      <c r="K1002" s="6">
        <v>25</v>
      </c>
      <c r="L1002" s="6" t="s">
        <v>4579</v>
      </c>
      <c r="M1002" s="6">
        <v>2</v>
      </c>
      <c r="N1002" s="6" t="s">
        <v>4543</v>
      </c>
      <c r="O1002" s="6" t="s">
        <v>5308</v>
      </c>
      <c r="P1002" s="6" t="s">
        <v>4549</v>
      </c>
      <c r="Q1002" s="6" t="s">
        <v>4549</v>
      </c>
      <c r="R1002" s="6" t="s">
        <v>4549</v>
      </c>
      <c r="S1002" s="6" t="s">
        <v>4549</v>
      </c>
      <c r="T1002" s="6"/>
      <c r="U1002" s="6"/>
      <c r="V1002" s="6" t="s">
        <v>5099</v>
      </c>
      <c r="W1002" s="6"/>
      <c r="X1002" s="6"/>
      <c r="Y1002" s="6"/>
      <c r="Z1002" s="6"/>
      <c r="AA1002" s="144">
        <v>5400</v>
      </c>
      <c r="AB1002" s="6" t="s">
        <v>4549</v>
      </c>
    </row>
    <row r="1003" spans="1:28">
      <c r="A1003" s="6">
        <v>287</v>
      </c>
      <c r="B1003" s="6" t="str">
        <f t="shared" si="15"/>
        <v>KobukKobuk Traditional Council Office</v>
      </c>
      <c r="C1003" s="6" t="s">
        <v>2087</v>
      </c>
      <c r="D1003" s="6" t="s">
        <v>3101</v>
      </c>
      <c r="E1003" s="6" t="s">
        <v>5309</v>
      </c>
      <c r="F1003" s="6">
        <v>1</v>
      </c>
      <c r="G1003" s="6">
        <v>920</v>
      </c>
      <c r="H1003" s="6">
        <v>1970</v>
      </c>
      <c r="I1003" s="6">
        <v>6</v>
      </c>
      <c r="J1003" s="6" t="s">
        <v>377</v>
      </c>
      <c r="K1003" s="6">
        <v>36</v>
      </c>
      <c r="L1003" s="6" t="s">
        <v>377</v>
      </c>
      <c r="M1003" s="6">
        <v>2</v>
      </c>
      <c r="N1003" s="6" t="s">
        <v>4543</v>
      </c>
      <c r="O1003" s="6" t="s">
        <v>5303</v>
      </c>
      <c r="P1003" s="6" t="s">
        <v>4549</v>
      </c>
      <c r="Q1003" s="6" t="s">
        <v>4549</v>
      </c>
      <c r="R1003" s="6" t="s">
        <v>4549</v>
      </c>
      <c r="S1003" s="6" t="s">
        <v>4549</v>
      </c>
      <c r="T1003" s="6"/>
      <c r="U1003" s="6"/>
      <c r="V1003" s="6" t="s">
        <v>5099</v>
      </c>
      <c r="W1003" s="6"/>
      <c r="X1003" s="6"/>
      <c r="Y1003" s="6"/>
      <c r="Z1003" s="6">
        <v>52000</v>
      </c>
      <c r="AA1003" s="6"/>
      <c r="AB1003" s="6" t="s">
        <v>4549</v>
      </c>
    </row>
    <row r="1004" spans="1:28">
      <c r="A1004" s="6">
        <v>287</v>
      </c>
      <c r="B1004" s="6" t="str">
        <f t="shared" si="15"/>
        <v>KobukMaintenance shop</v>
      </c>
      <c r="C1004" s="6" t="s">
        <v>2087</v>
      </c>
      <c r="D1004" s="6" t="s">
        <v>2585</v>
      </c>
      <c r="E1004" s="6"/>
      <c r="F1004" s="6"/>
      <c r="G1004" s="6">
        <v>576</v>
      </c>
      <c r="H1004" s="6"/>
      <c r="I1004" s="6">
        <v>8</v>
      </c>
      <c r="J1004" s="6" t="s">
        <v>4555</v>
      </c>
      <c r="K1004" s="6">
        <v>28</v>
      </c>
      <c r="L1004" s="6" t="s">
        <v>4556</v>
      </c>
      <c r="M1004" s="6">
        <v>2</v>
      </c>
      <c r="N1004" s="6" t="s">
        <v>4543</v>
      </c>
      <c r="O1004" s="6" t="s">
        <v>4664</v>
      </c>
      <c r="P1004" s="6" t="s">
        <v>4549</v>
      </c>
      <c r="Q1004" s="6" t="s">
        <v>4549</v>
      </c>
      <c r="R1004" s="6" t="s">
        <v>4549</v>
      </c>
      <c r="S1004" s="6" t="s">
        <v>4549</v>
      </c>
      <c r="T1004" s="6"/>
      <c r="U1004" s="6"/>
      <c r="V1004" s="6"/>
      <c r="W1004" s="6"/>
      <c r="X1004" s="6"/>
      <c r="Y1004" s="6"/>
      <c r="Z1004" s="6"/>
      <c r="AA1004" s="6"/>
      <c r="AB1004" s="6" t="s">
        <v>4549</v>
      </c>
    </row>
    <row r="1005" spans="1:28">
      <c r="A1005" s="6">
        <v>287</v>
      </c>
      <c r="B1005" s="6" t="str">
        <f t="shared" si="15"/>
        <v>KobukModular classroom</v>
      </c>
      <c r="C1005" s="6" t="s">
        <v>2087</v>
      </c>
      <c r="D1005" s="6" t="s">
        <v>3475</v>
      </c>
      <c r="E1005" s="6"/>
      <c r="F1005" s="6"/>
      <c r="G1005" s="6">
        <v>864</v>
      </c>
      <c r="H1005" s="6"/>
      <c r="I1005" s="6">
        <v>3</v>
      </c>
      <c r="J1005" s="6" t="s">
        <v>4541</v>
      </c>
      <c r="K1005" s="6">
        <v>9</v>
      </c>
      <c r="L1005" s="6" t="s">
        <v>4575</v>
      </c>
      <c r="M1005" s="6">
        <v>2</v>
      </c>
      <c r="N1005" s="6" t="s">
        <v>4543</v>
      </c>
      <c r="O1005" s="6" t="s">
        <v>4664</v>
      </c>
      <c r="P1005" s="6" t="s">
        <v>4549</v>
      </c>
      <c r="Q1005" s="6" t="s">
        <v>4549</v>
      </c>
      <c r="R1005" s="6" t="s">
        <v>4549</v>
      </c>
      <c r="S1005" s="6" t="s">
        <v>4549</v>
      </c>
      <c r="T1005" s="6"/>
      <c r="U1005" s="6"/>
      <c r="V1005" s="6"/>
      <c r="W1005" s="6"/>
      <c r="X1005" s="6"/>
      <c r="Y1005" s="6"/>
      <c r="Z1005" s="6"/>
      <c r="AA1005" s="6"/>
      <c r="AB1005" s="6" t="s">
        <v>4549</v>
      </c>
    </row>
    <row r="1006" spans="1:28">
      <c r="A1006" s="6">
        <v>287</v>
      </c>
      <c r="B1006" s="6" t="str">
        <f t="shared" si="15"/>
        <v>KobukModular classroom</v>
      </c>
      <c r="C1006" s="6" t="s">
        <v>2087</v>
      </c>
      <c r="D1006" s="6" t="s">
        <v>3475</v>
      </c>
      <c r="E1006" s="6"/>
      <c r="F1006" s="6"/>
      <c r="G1006" s="6">
        <v>1260</v>
      </c>
      <c r="H1006" s="6"/>
      <c r="I1006" s="6">
        <v>3</v>
      </c>
      <c r="J1006" s="6" t="s">
        <v>4541</v>
      </c>
      <c r="K1006" s="6">
        <v>9</v>
      </c>
      <c r="L1006" s="6" t="s">
        <v>4575</v>
      </c>
      <c r="M1006" s="6">
        <v>2</v>
      </c>
      <c r="N1006" s="6" t="s">
        <v>4543</v>
      </c>
      <c r="O1006" s="6" t="s">
        <v>4664</v>
      </c>
      <c r="P1006" s="6" t="s">
        <v>4549</v>
      </c>
      <c r="Q1006" s="6" t="s">
        <v>4549</v>
      </c>
      <c r="R1006" s="6" t="s">
        <v>4549</v>
      </c>
      <c r="S1006" s="6" t="s">
        <v>4549</v>
      </c>
      <c r="T1006" s="6"/>
      <c r="U1006" s="6"/>
      <c r="V1006" s="6"/>
      <c r="W1006" s="6"/>
      <c r="X1006" s="6"/>
      <c r="Y1006" s="6"/>
      <c r="Z1006" s="6"/>
      <c r="AA1006" s="6"/>
      <c r="AB1006" s="6" t="s">
        <v>4549</v>
      </c>
    </row>
    <row r="1007" spans="1:28">
      <c r="A1007" s="6">
        <v>287</v>
      </c>
      <c r="B1007" s="6" t="str">
        <f t="shared" si="15"/>
        <v>KobukSchool</v>
      </c>
      <c r="C1007" s="6" t="s">
        <v>2087</v>
      </c>
      <c r="D1007" s="6" t="s">
        <v>58</v>
      </c>
      <c r="E1007" s="6"/>
      <c r="F1007" s="6"/>
      <c r="G1007" s="6">
        <v>5459</v>
      </c>
      <c r="H1007" s="6">
        <v>1991</v>
      </c>
      <c r="I1007" s="6">
        <v>3</v>
      </c>
      <c r="J1007" s="6" t="s">
        <v>4541</v>
      </c>
      <c r="K1007" s="6">
        <v>9</v>
      </c>
      <c r="L1007" s="6" t="s">
        <v>4575</v>
      </c>
      <c r="M1007" s="6">
        <v>2</v>
      </c>
      <c r="N1007" s="6" t="s">
        <v>4543</v>
      </c>
      <c r="O1007" s="6" t="s">
        <v>4664</v>
      </c>
      <c r="P1007" s="6" t="s">
        <v>4549</v>
      </c>
      <c r="Q1007" s="6" t="s">
        <v>4549</v>
      </c>
      <c r="R1007" s="6" t="s">
        <v>4549</v>
      </c>
      <c r="S1007" s="6" t="s">
        <v>4549</v>
      </c>
      <c r="T1007" s="6"/>
      <c r="U1007" s="6"/>
      <c r="V1007" s="6" t="s">
        <v>5310</v>
      </c>
      <c r="W1007" s="6"/>
      <c r="X1007" s="6"/>
      <c r="Y1007" s="6"/>
      <c r="Z1007" s="6">
        <v>89440</v>
      </c>
      <c r="AA1007" s="6"/>
      <c r="AB1007" s="6" t="s">
        <v>4549</v>
      </c>
    </row>
    <row r="1008" spans="1:28">
      <c r="A1008" s="6">
        <v>287</v>
      </c>
      <c r="B1008" s="6" t="str">
        <f t="shared" si="15"/>
        <v>KobukSREB</v>
      </c>
      <c r="C1008" s="6" t="s">
        <v>2087</v>
      </c>
      <c r="D1008" s="6" t="s">
        <v>399</v>
      </c>
      <c r="E1008" s="6"/>
      <c r="F1008" s="6"/>
      <c r="G1008" s="6">
        <v>2000</v>
      </c>
      <c r="H1008" s="6">
        <v>1999</v>
      </c>
      <c r="I1008" s="6">
        <v>2</v>
      </c>
      <c r="J1008" s="6" t="s">
        <v>4582</v>
      </c>
      <c r="K1008" s="6">
        <v>8</v>
      </c>
      <c r="L1008" s="6" t="s">
        <v>4583</v>
      </c>
      <c r="M1008" s="6">
        <v>2</v>
      </c>
      <c r="N1008" s="6" t="s">
        <v>4543</v>
      </c>
      <c r="O1008" s="6" t="s">
        <v>4585</v>
      </c>
      <c r="P1008" s="6" t="s">
        <v>4549</v>
      </c>
      <c r="Q1008" s="6" t="s">
        <v>4549</v>
      </c>
      <c r="R1008" s="6" t="s">
        <v>4549</v>
      </c>
      <c r="S1008" s="6" t="s">
        <v>4549</v>
      </c>
      <c r="T1008" s="6"/>
      <c r="U1008" s="6"/>
      <c r="V1008" s="6"/>
      <c r="W1008" s="6"/>
      <c r="X1008" s="6"/>
      <c r="Y1008" s="6"/>
      <c r="Z1008" s="6"/>
      <c r="AA1008" s="6"/>
      <c r="AB1008" s="6" t="s">
        <v>4549</v>
      </c>
    </row>
    <row r="1009" spans="1:28">
      <c r="A1009" s="6">
        <v>287</v>
      </c>
      <c r="B1009" s="6" t="str">
        <f t="shared" si="15"/>
        <v>KobukWater Treatment Plant</v>
      </c>
      <c r="C1009" s="6" t="s">
        <v>2087</v>
      </c>
      <c r="D1009" s="6" t="s">
        <v>66</v>
      </c>
      <c r="E1009" s="6"/>
      <c r="F1009" s="6">
        <v>1</v>
      </c>
      <c r="G1009" s="6"/>
      <c r="H1009" s="6"/>
      <c r="I1009" s="6">
        <v>8</v>
      </c>
      <c r="J1009" s="6" t="s">
        <v>4555</v>
      </c>
      <c r="K1009" s="6">
        <v>31</v>
      </c>
      <c r="L1009" s="6" t="s">
        <v>4592</v>
      </c>
      <c r="M1009" s="6">
        <v>2</v>
      </c>
      <c r="N1009" s="6" t="s">
        <v>4543</v>
      </c>
      <c r="O1009" s="6" t="s">
        <v>5303</v>
      </c>
      <c r="P1009" s="6" t="s">
        <v>4549</v>
      </c>
      <c r="Q1009" s="6" t="s">
        <v>4549</v>
      </c>
      <c r="R1009" s="6" t="s">
        <v>4549</v>
      </c>
      <c r="S1009" s="6" t="s">
        <v>4549</v>
      </c>
      <c r="T1009" s="6"/>
      <c r="U1009" s="6"/>
      <c r="V1009" s="6"/>
      <c r="W1009" s="6"/>
      <c r="X1009" s="6"/>
      <c r="Y1009" s="6"/>
      <c r="Z1009" s="6"/>
      <c r="AA1009" s="6"/>
      <c r="AB1009" s="6" t="s">
        <v>4549</v>
      </c>
    </row>
    <row r="1010" spans="1:28">
      <c r="A1010" s="6">
        <v>291</v>
      </c>
      <c r="B1010" s="6" t="str">
        <f t="shared" si="15"/>
        <v>KokhanokN/A</v>
      </c>
      <c r="C1010" s="6" t="s">
        <v>1451</v>
      </c>
      <c r="D1010" s="6" t="s">
        <v>2743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 t="s">
        <v>5311</v>
      </c>
      <c r="P1010" s="6" t="s">
        <v>4549</v>
      </c>
      <c r="Q1010" s="6" t="s">
        <v>4549</v>
      </c>
      <c r="R1010" s="6" t="s">
        <v>4549</v>
      </c>
      <c r="S1010" s="6" t="s">
        <v>4549</v>
      </c>
      <c r="T1010" s="6"/>
      <c r="U1010" s="6"/>
      <c r="V1010" s="6"/>
      <c r="W1010" s="6"/>
      <c r="X1010" s="6"/>
      <c r="Y1010" s="6"/>
      <c r="Z1010" s="6"/>
      <c r="AA1010" s="6"/>
      <c r="AB1010" s="6" t="s">
        <v>4549</v>
      </c>
    </row>
    <row r="1011" spans="1:28">
      <c r="A1011" s="6">
        <v>291</v>
      </c>
      <c r="B1011" s="6" t="str">
        <f t="shared" si="15"/>
        <v>KokhanokSre Building    Fy07 (Heated)</v>
      </c>
      <c r="C1011" s="6" t="s">
        <v>1451</v>
      </c>
      <c r="D1011" s="6" t="s">
        <v>5267</v>
      </c>
      <c r="E1011" s="6"/>
      <c r="F1011" s="6"/>
      <c r="G1011" s="6"/>
      <c r="H1011" s="6"/>
      <c r="I1011" s="6">
        <v>2</v>
      </c>
      <c r="J1011" s="6" t="s">
        <v>4582</v>
      </c>
      <c r="K1011" s="6">
        <v>8</v>
      </c>
      <c r="L1011" s="6" t="s">
        <v>4583</v>
      </c>
      <c r="M1011" s="6">
        <v>2</v>
      </c>
      <c r="N1011" s="6" t="s">
        <v>4543</v>
      </c>
      <c r="O1011" s="6" t="s">
        <v>4585</v>
      </c>
      <c r="P1011" s="6" t="s">
        <v>4549</v>
      </c>
      <c r="Q1011" s="6" t="s">
        <v>4549</v>
      </c>
      <c r="R1011" s="6" t="s">
        <v>4549</v>
      </c>
      <c r="S1011" s="6" t="s">
        <v>4549</v>
      </c>
      <c r="T1011" s="6"/>
      <c r="U1011" s="6"/>
      <c r="V1011" s="6"/>
      <c r="W1011" s="6"/>
      <c r="X1011" s="6"/>
      <c r="Y1011" s="6"/>
      <c r="Z1011" s="6"/>
      <c r="AA1011" s="6"/>
      <c r="AB1011" s="6" t="s">
        <v>4549</v>
      </c>
    </row>
    <row r="1012" spans="1:28">
      <c r="A1012" s="6">
        <v>291</v>
      </c>
      <c r="B1012" s="6" t="str">
        <f t="shared" si="15"/>
        <v>KokhanokStorage</v>
      </c>
      <c r="C1012" s="6" t="s">
        <v>1451</v>
      </c>
      <c r="D1012" s="6" t="s">
        <v>252</v>
      </c>
      <c r="E1012" s="6"/>
      <c r="F1012" s="6"/>
      <c r="G1012" s="6">
        <v>336</v>
      </c>
      <c r="H1012" s="6"/>
      <c r="I1012" s="6">
        <v>2</v>
      </c>
      <c r="J1012" s="6" t="s">
        <v>4582</v>
      </c>
      <c r="K1012" s="6">
        <v>8</v>
      </c>
      <c r="L1012" s="6" t="s">
        <v>4583</v>
      </c>
      <c r="M1012" s="6">
        <v>2</v>
      </c>
      <c r="N1012" s="6" t="s">
        <v>4543</v>
      </c>
      <c r="O1012" s="6" t="s">
        <v>4585</v>
      </c>
      <c r="P1012" s="6" t="s">
        <v>4549</v>
      </c>
      <c r="Q1012" s="6" t="s">
        <v>4549</v>
      </c>
      <c r="R1012" s="6" t="s">
        <v>4549</v>
      </c>
      <c r="S1012" s="6" t="s">
        <v>4549</v>
      </c>
      <c r="T1012" s="6"/>
      <c r="U1012" s="6"/>
      <c r="V1012" s="6"/>
      <c r="W1012" s="6"/>
      <c r="X1012" s="6"/>
      <c r="Y1012" s="6"/>
      <c r="Z1012" s="6"/>
      <c r="AA1012" s="6"/>
      <c r="AB1012" s="6" t="s">
        <v>4549</v>
      </c>
    </row>
    <row r="1013" spans="1:28">
      <c r="A1013" s="6">
        <v>292</v>
      </c>
      <c r="B1013" s="6" t="str">
        <f t="shared" si="15"/>
        <v>KoliganekAviation Storage</v>
      </c>
      <c r="C1013" s="6" t="s">
        <v>1466</v>
      </c>
      <c r="D1013" s="6" t="s">
        <v>1454</v>
      </c>
      <c r="E1013" s="6"/>
      <c r="F1013" s="6"/>
      <c r="G1013" s="6">
        <v>576</v>
      </c>
      <c r="H1013" s="6">
        <v>1925</v>
      </c>
      <c r="I1013" s="6">
        <v>2</v>
      </c>
      <c r="J1013" s="6" t="s">
        <v>4582</v>
      </c>
      <c r="K1013" s="6">
        <v>8</v>
      </c>
      <c r="L1013" s="6" t="s">
        <v>4583</v>
      </c>
      <c r="M1013" s="6">
        <v>2</v>
      </c>
      <c r="N1013" s="6" t="s">
        <v>4543</v>
      </c>
      <c r="O1013" s="6" t="s">
        <v>4585</v>
      </c>
      <c r="P1013" s="6" t="s">
        <v>4549</v>
      </c>
      <c r="Q1013" s="6" t="s">
        <v>4549</v>
      </c>
      <c r="R1013" s="6" t="s">
        <v>4549</v>
      </c>
      <c r="S1013" s="6" t="s">
        <v>4549</v>
      </c>
      <c r="T1013" s="6"/>
      <c r="U1013" s="6"/>
      <c r="V1013" s="6"/>
      <c r="W1013" s="6"/>
      <c r="X1013" s="6"/>
      <c r="Y1013" s="6"/>
      <c r="Z1013" s="6"/>
      <c r="AA1013" s="6"/>
      <c r="AB1013" s="6" t="s">
        <v>4549</v>
      </c>
    </row>
    <row r="1014" spans="1:28">
      <c r="A1014" s="6">
        <v>292</v>
      </c>
      <c r="B1014" s="6" t="str">
        <f t="shared" si="15"/>
        <v>KoliganekCity Maintenance Shop</v>
      </c>
      <c r="C1014" s="6" t="s">
        <v>1466</v>
      </c>
      <c r="D1014" s="6" t="s">
        <v>1132</v>
      </c>
      <c r="E1014" s="6"/>
      <c r="F1014" s="6"/>
      <c r="G1014" s="6">
        <v>770</v>
      </c>
      <c r="H1014" s="6">
        <v>1980</v>
      </c>
      <c r="I1014" s="6">
        <v>8</v>
      </c>
      <c r="J1014" s="6" t="s">
        <v>4555</v>
      </c>
      <c r="K1014" s="6">
        <v>28</v>
      </c>
      <c r="L1014" s="6" t="s">
        <v>4556</v>
      </c>
      <c r="M1014" s="6">
        <v>4</v>
      </c>
      <c r="N1014" s="6" t="s">
        <v>4584</v>
      </c>
      <c r="O1014" s="6" t="s">
        <v>5312</v>
      </c>
      <c r="P1014" s="6" t="s">
        <v>4549</v>
      </c>
      <c r="Q1014" s="6" t="s">
        <v>4549</v>
      </c>
      <c r="R1014" s="6" t="s">
        <v>4549</v>
      </c>
      <c r="S1014" s="6" t="s">
        <v>4549</v>
      </c>
      <c r="T1014" s="6"/>
      <c r="U1014" s="6"/>
      <c r="V1014" s="6" t="s">
        <v>5313</v>
      </c>
      <c r="W1014" s="6"/>
      <c r="X1014" s="6" t="s">
        <v>5314</v>
      </c>
      <c r="Y1014" s="6"/>
      <c r="Z1014" s="6">
        <v>1200</v>
      </c>
      <c r="AA1014" s="6"/>
      <c r="AB1014" s="6" t="s">
        <v>4549</v>
      </c>
    </row>
    <row r="1015" spans="1:28">
      <c r="A1015" s="6">
        <v>292</v>
      </c>
      <c r="B1015" s="6" t="str">
        <f t="shared" si="15"/>
        <v>KoliganekKoliganek Clinic</v>
      </c>
      <c r="C1015" s="6" t="s">
        <v>1466</v>
      </c>
      <c r="D1015" s="6" t="s">
        <v>1460</v>
      </c>
      <c r="E1015" s="6"/>
      <c r="F1015" s="6"/>
      <c r="G1015" s="6">
        <v>1900</v>
      </c>
      <c r="H1015" s="6">
        <v>2008</v>
      </c>
      <c r="I1015" s="6">
        <v>4</v>
      </c>
      <c r="J1015" s="6" t="s">
        <v>4615</v>
      </c>
      <c r="K1015" s="6">
        <v>17</v>
      </c>
      <c r="L1015" s="6" t="s">
        <v>4644</v>
      </c>
      <c r="M1015" s="6">
        <v>2</v>
      </c>
      <c r="N1015" s="6" t="s">
        <v>4543</v>
      </c>
      <c r="O1015" s="6" t="s">
        <v>5312</v>
      </c>
      <c r="P1015" s="6" t="s">
        <v>4549</v>
      </c>
      <c r="Q1015" s="6" t="s">
        <v>4549</v>
      </c>
      <c r="R1015" s="6" t="s">
        <v>4549</v>
      </c>
      <c r="S1015" s="6" t="s">
        <v>4549</v>
      </c>
      <c r="T1015" s="6"/>
      <c r="U1015" s="6"/>
      <c r="V1015" s="6" t="s">
        <v>5315</v>
      </c>
      <c r="W1015" s="6"/>
      <c r="X1015" s="6" t="s">
        <v>5316</v>
      </c>
      <c r="Y1015" s="6"/>
      <c r="Z1015" s="6">
        <v>24000</v>
      </c>
      <c r="AA1015" s="6"/>
      <c r="AB1015" s="6" t="s">
        <v>4549</v>
      </c>
    </row>
    <row r="1016" spans="1:28">
      <c r="A1016" s="6">
        <v>292</v>
      </c>
      <c r="B1016" s="6" t="str">
        <f t="shared" si="15"/>
        <v>KoliganekOffice Building</v>
      </c>
      <c r="C1016" s="6" t="s">
        <v>1466</v>
      </c>
      <c r="D1016" s="6" t="s">
        <v>361</v>
      </c>
      <c r="E1016" s="6"/>
      <c r="F1016" s="6"/>
      <c r="G1016" s="6">
        <v>1300</v>
      </c>
      <c r="H1016" s="6">
        <v>1990</v>
      </c>
      <c r="I1016" s="6">
        <v>6</v>
      </c>
      <c r="J1016" s="6" t="s">
        <v>377</v>
      </c>
      <c r="K1016" s="6">
        <v>36</v>
      </c>
      <c r="L1016" s="6" t="s">
        <v>377</v>
      </c>
      <c r="M1016" s="6">
        <v>3</v>
      </c>
      <c r="N1016" s="6" t="s">
        <v>4570</v>
      </c>
      <c r="O1016" s="6" t="s">
        <v>5312</v>
      </c>
      <c r="P1016" s="6" t="s">
        <v>4549</v>
      </c>
      <c r="Q1016" s="6" t="s">
        <v>4549</v>
      </c>
      <c r="R1016" s="6" t="s">
        <v>4549</v>
      </c>
      <c r="S1016" s="6" t="s">
        <v>4549</v>
      </c>
      <c r="T1016" s="6"/>
      <c r="U1016" s="6"/>
      <c r="V1016" s="6" t="s">
        <v>5317</v>
      </c>
      <c r="W1016" s="6"/>
      <c r="X1016" s="6"/>
      <c r="Y1016" s="6"/>
      <c r="Z1016" s="6">
        <v>3600</v>
      </c>
      <c r="AA1016" s="6"/>
      <c r="AB1016" s="6" t="s">
        <v>4549</v>
      </c>
    </row>
    <row r="1017" spans="1:28">
      <c r="A1017" s="6">
        <v>292</v>
      </c>
      <c r="B1017" s="6" t="str">
        <f t="shared" si="15"/>
        <v>KoliganekSre Building</v>
      </c>
      <c r="C1017" s="6" t="s">
        <v>1466</v>
      </c>
      <c r="D1017" s="6" t="s">
        <v>82</v>
      </c>
      <c r="E1017" s="6"/>
      <c r="F1017" s="6"/>
      <c r="G1017" s="6">
        <v>1104</v>
      </c>
      <c r="H1017" s="6">
        <v>1997</v>
      </c>
      <c r="I1017" s="6">
        <v>2</v>
      </c>
      <c r="J1017" s="6" t="s">
        <v>4582</v>
      </c>
      <c r="K1017" s="6">
        <v>8</v>
      </c>
      <c r="L1017" s="6" t="s">
        <v>4583</v>
      </c>
      <c r="M1017" s="6">
        <v>2</v>
      </c>
      <c r="N1017" s="6" t="s">
        <v>4543</v>
      </c>
      <c r="O1017" s="6" t="s">
        <v>4585</v>
      </c>
      <c r="P1017" s="6" t="s">
        <v>4549</v>
      </c>
      <c r="Q1017" s="6" t="s">
        <v>4549</v>
      </c>
      <c r="R1017" s="6" t="s">
        <v>4549</v>
      </c>
      <c r="S1017" s="6" t="s">
        <v>4549</v>
      </c>
      <c r="T1017" s="6"/>
      <c r="U1017" s="6"/>
      <c r="V1017" s="6"/>
      <c r="W1017" s="6"/>
      <c r="X1017" s="6"/>
      <c r="Y1017" s="6"/>
      <c r="Z1017" s="6"/>
      <c r="AA1017" s="6"/>
      <c r="AB1017" s="6" t="s">
        <v>4549</v>
      </c>
    </row>
    <row r="1018" spans="1:28">
      <c r="A1018" s="6">
        <v>292</v>
      </c>
      <c r="B1018" s="6" t="str">
        <f t="shared" si="15"/>
        <v>KoliganekVillage Council Building</v>
      </c>
      <c r="C1018" s="6" t="s">
        <v>1466</v>
      </c>
      <c r="D1018" s="6" t="s">
        <v>170</v>
      </c>
      <c r="E1018" s="6"/>
      <c r="F1018" s="6"/>
      <c r="G1018" s="6">
        <v>1600</v>
      </c>
      <c r="H1018" s="6">
        <v>1990</v>
      </c>
      <c r="I1018" s="6">
        <v>3</v>
      </c>
      <c r="J1018" s="6" t="s">
        <v>4541</v>
      </c>
      <c r="K1018" s="6">
        <v>10</v>
      </c>
      <c r="L1018" s="6" t="s">
        <v>2424</v>
      </c>
      <c r="M1018" s="6">
        <v>2</v>
      </c>
      <c r="N1018" s="6" t="s">
        <v>4543</v>
      </c>
      <c r="O1018" s="6" t="s">
        <v>5312</v>
      </c>
      <c r="P1018" s="6" t="s">
        <v>4549</v>
      </c>
      <c r="Q1018" s="6" t="s">
        <v>4549</v>
      </c>
      <c r="R1018" s="6" t="s">
        <v>4549</v>
      </c>
      <c r="S1018" s="6" t="s">
        <v>4549</v>
      </c>
      <c r="T1018" s="6"/>
      <c r="U1018" s="6"/>
      <c r="V1018" s="6" t="s">
        <v>5318</v>
      </c>
      <c r="W1018" s="6"/>
      <c r="X1018" s="6"/>
      <c r="Y1018" s="6"/>
      <c r="Z1018" s="6">
        <v>8400</v>
      </c>
      <c r="AA1018" s="6"/>
      <c r="AB1018" s="6" t="s">
        <v>4549</v>
      </c>
    </row>
    <row r="1019" spans="1:28">
      <c r="A1019" s="6">
        <v>292</v>
      </c>
      <c r="B1019" s="6" t="str">
        <f t="shared" si="15"/>
        <v>KoliganekVillage Public Safety Office</v>
      </c>
      <c r="C1019" s="6" t="s">
        <v>1466</v>
      </c>
      <c r="D1019" s="6" t="s">
        <v>1782</v>
      </c>
      <c r="E1019" s="6"/>
      <c r="F1019" s="6"/>
      <c r="G1019" s="6">
        <v>580</v>
      </c>
      <c r="H1019" s="6">
        <v>2995</v>
      </c>
      <c r="I1019" s="6">
        <v>3</v>
      </c>
      <c r="J1019" s="6" t="s">
        <v>4541</v>
      </c>
      <c r="K1019" s="6">
        <v>11</v>
      </c>
      <c r="L1019" s="6" t="s">
        <v>4542</v>
      </c>
      <c r="M1019" s="6">
        <v>2</v>
      </c>
      <c r="N1019" s="6" t="s">
        <v>4543</v>
      </c>
      <c r="O1019" s="6" t="s">
        <v>5312</v>
      </c>
      <c r="P1019" s="6" t="s">
        <v>4549</v>
      </c>
      <c r="Q1019" s="6" t="s">
        <v>4549</v>
      </c>
      <c r="R1019" s="6" t="s">
        <v>4549</v>
      </c>
      <c r="S1019" s="6" t="s">
        <v>4549</v>
      </c>
      <c r="T1019" s="6"/>
      <c r="U1019" s="6"/>
      <c r="V1019" s="6" t="s">
        <v>5319</v>
      </c>
      <c r="W1019" s="6"/>
      <c r="X1019" s="6"/>
      <c r="Y1019" s="6"/>
      <c r="Z1019" s="6">
        <v>1800</v>
      </c>
      <c r="AA1019" s="6"/>
      <c r="AB1019" s="6" t="s">
        <v>4549</v>
      </c>
    </row>
    <row r="1020" spans="1:28">
      <c r="A1020" s="6">
        <v>292</v>
      </c>
      <c r="B1020" s="6" t="str">
        <f t="shared" si="15"/>
        <v>KoliganekYouth Center</v>
      </c>
      <c r="C1020" s="6" t="s">
        <v>1466</v>
      </c>
      <c r="D1020" s="6" t="s">
        <v>849</v>
      </c>
      <c r="E1020" s="6"/>
      <c r="F1020" s="6"/>
      <c r="G1020" s="6">
        <v>780</v>
      </c>
      <c r="H1020" s="6">
        <v>2005</v>
      </c>
      <c r="I1020" s="6">
        <v>3</v>
      </c>
      <c r="J1020" s="6" t="s">
        <v>4541</v>
      </c>
      <c r="K1020" s="6">
        <v>10</v>
      </c>
      <c r="L1020" s="6" t="s">
        <v>2424</v>
      </c>
      <c r="M1020" s="6">
        <v>2</v>
      </c>
      <c r="N1020" s="6" t="s">
        <v>4543</v>
      </c>
      <c r="O1020" s="6" t="s">
        <v>5312</v>
      </c>
      <c r="P1020" s="6" t="s">
        <v>4549</v>
      </c>
      <c r="Q1020" s="6" t="s">
        <v>4549</v>
      </c>
      <c r="R1020" s="6" t="s">
        <v>4549</v>
      </c>
      <c r="S1020" s="6" t="s">
        <v>4549</v>
      </c>
      <c r="T1020" s="6"/>
      <c r="U1020" s="6"/>
      <c r="V1020" s="6" t="s">
        <v>5317</v>
      </c>
      <c r="W1020" s="6"/>
      <c r="X1020" s="6"/>
      <c r="Y1020" s="6"/>
      <c r="Z1020" s="6">
        <v>2100</v>
      </c>
      <c r="AA1020" s="6"/>
      <c r="AB1020" s="6" t="s">
        <v>4549</v>
      </c>
    </row>
    <row r="1021" spans="1:28">
      <c r="A1021" s="6">
        <v>293</v>
      </c>
      <c r="B1021" s="6" t="str">
        <f t="shared" si="15"/>
        <v>Kongiganak</v>
      </c>
      <c r="C1021" s="6" t="s">
        <v>260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 t="s">
        <v>5320</v>
      </c>
      <c r="P1021" s="6" t="s">
        <v>4549</v>
      </c>
      <c r="Q1021" s="6" t="s">
        <v>4549</v>
      </c>
      <c r="R1021" s="6" t="s">
        <v>4549</v>
      </c>
      <c r="S1021" s="6" t="s">
        <v>4549</v>
      </c>
      <c r="T1021" s="6"/>
      <c r="U1021" s="6"/>
      <c r="V1021" s="6"/>
      <c r="W1021" s="6"/>
      <c r="X1021" s="6"/>
      <c r="Y1021" s="6"/>
      <c r="Z1021" s="6"/>
      <c r="AA1021" s="6"/>
      <c r="AB1021" s="6" t="s">
        <v>4549</v>
      </c>
    </row>
    <row r="1022" spans="1:28">
      <c r="A1022" s="6">
        <v>293</v>
      </c>
      <c r="B1022" s="6" t="str">
        <f t="shared" si="15"/>
        <v>Kongiganak4 buildings</v>
      </c>
      <c r="C1022" s="6" t="s">
        <v>260</v>
      </c>
      <c r="D1022" s="6" t="s">
        <v>2799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 t="s">
        <v>5321</v>
      </c>
      <c r="P1022" s="6" t="s">
        <v>4549</v>
      </c>
      <c r="Q1022" s="6" t="s">
        <v>4549</v>
      </c>
      <c r="R1022" s="6" t="s">
        <v>4549</v>
      </c>
      <c r="S1022" s="6" t="s">
        <v>4549</v>
      </c>
      <c r="T1022" s="6"/>
      <c r="U1022" s="6"/>
      <c r="V1022" s="6"/>
      <c r="W1022" s="6"/>
      <c r="X1022" s="6"/>
      <c r="Y1022" s="6"/>
      <c r="Z1022" s="6"/>
      <c r="AA1022" s="6"/>
      <c r="AB1022" s="6" t="s">
        <v>4549</v>
      </c>
    </row>
    <row r="1023" spans="1:28">
      <c r="A1023" s="6">
        <v>293</v>
      </c>
      <c r="B1023" s="6" t="str">
        <f t="shared" si="15"/>
        <v>KongiganakAyagina'ar Elitnaurvik K-12 School </v>
      </c>
      <c r="C1023" s="6" t="s">
        <v>260</v>
      </c>
      <c r="D1023" s="6" t="s">
        <v>5322</v>
      </c>
      <c r="E1023" s="6"/>
      <c r="F1023" s="6"/>
      <c r="G1023" s="6"/>
      <c r="H1023" s="6">
        <v>2010</v>
      </c>
      <c r="I1023" s="6">
        <v>3</v>
      </c>
      <c r="J1023" s="6" t="s">
        <v>4541</v>
      </c>
      <c r="K1023" s="6">
        <v>9</v>
      </c>
      <c r="L1023" s="6" t="s">
        <v>4575</v>
      </c>
      <c r="M1023" s="6">
        <v>2</v>
      </c>
      <c r="N1023" s="6" t="s">
        <v>4543</v>
      </c>
      <c r="O1023" s="6" t="s">
        <v>5100</v>
      </c>
      <c r="P1023" s="6" t="s">
        <v>4549</v>
      </c>
      <c r="Q1023" s="6" t="s">
        <v>4549</v>
      </c>
      <c r="R1023" s="6" t="s">
        <v>4549</v>
      </c>
      <c r="S1023" s="6" t="s">
        <v>4549</v>
      </c>
      <c r="T1023" s="6"/>
      <c r="U1023" s="6"/>
      <c r="V1023" s="6"/>
      <c r="W1023" s="6"/>
      <c r="X1023" s="6"/>
      <c r="Y1023" s="6"/>
      <c r="Z1023" s="6"/>
      <c r="AA1023" s="6"/>
      <c r="AB1023" s="6" t="s">
        <v>4549</v>
      </c>
    </row>
    <row r="1024" spans="1:28">
      <c r="A1024" s="6">
        <v>293</v>
      </c>
      <c r="B1024" s="6" t="str">
        <f t="shared" si="15"/>
        <v>KongiganakDick R. Kiunya Memorial School </v>
      </c>
      <c r="C1024" s="6" t="s">
        <v>260</v>
      </c>
      <c r="D1024" s="6" t="s">
        <v>5323</v>
      </c>
      <c r="E1024" s="6"/>
      <c r="F1024" s="6"/>
      <c r="G1024" s="6"/>
      <c r="H1024" s="6">
        <v>1976</v>
      </c>
      <c r="I1024" s="6">
        <v>3</v>
      </c>
      <c r="J1024" s="6" t="s">
        <v>4541</v>
      </c>
      <c r="K1024" s="6">
        <v>9</v>
      </c>
      <c r="L1024" s="6" t="s">
        <v>4575</v>
      </c>
      <c r="M1024" s="6">
        <v>2</v>
      </c>
      <c r="N1024" s="6" t="s">
        <v>4543</v>
      </c>
      <c r="O1024" s="6" t="s">
        <v>5100</v>
      </c>
      <c r="P1024" s="6" t="s">
        <v>4549</v>
      </c>
      <c r="Q1024" s="6" t="s">
        <v>4549</v>
      </c>
      <c r="R1024" s="6" t="s">
        <v>4549</v>
      </c>
      <c r="S1024" s="6" t="s">
        <v>4549</v>
      </c>
      <c r="T1024" s="6"/>
      <c r="U1024" s="6"/>
      <c r="V1024" s="6"/>
      <c r="W1024" s="6"/>
      <c r="X1024" s="6"/>
      <c r="Y1024" s="6"/>
      <c r="Z1024" s="6"/>
      <c r="AA1024" s="6"/>
      <c r="AB1024" s="6" t="s">
        <v>4549</v>
      </c>
    </row>
    <row r="1025" spans="1:28">
      <c r="A1025" s="6">
        <v>293</v>
      </c>
      <c r="B1025" s="6" t="str">
        <f t="shared" si="15"/>
        <v>KongiganakFood Storage </v>
      </c>
      <c r="C1025" s="6" t="s">
        <v>260</v>
      </c>
      <c r="D1025" s="6" t="s">
        <v>5324</v>
      </c>
      <c r="E1025" s="6"/>
      <c r="F1025" s="6"/>
      <c r="G1025" s="6"/>
      <c r="H1025" s="6">
        <v>1971</v>
      </c>
      <c r="I1025" s="6">
        <v>3</v>
      </c>
      <c r="J1025" s="6" t="s">
        <v>4541</v>
      </c>
      <c r="K1025" s="6">
        <v>9</v>
      </c>
      <c r="L1025" s="6" t="s">
        <v>4575</v>
      </c>
      <c r="M1025" s="6">
        <v>2</v>
      </c>
      <c r="N1025" s="6" t="s">
        <v>4543</v>
      </c>
      <c r="O1025" s="6" t="s">
        <v>5100</v>
      </c>
      <c r="P1025" s="6" t="s">
        <v>4549</v>
      </c>
      <c r="Q1025" s="6" t="s">
        <v>4549</v>
      </c>
      <c r="R1025" s="6" t="s">
        <v>4549</v>
      </c>
      <c r="S1025" s="6" t="s">
        <v>4549</v>
      </c>
      <c r="T1025" s="6"/>
      <c r="U1025" s="6"/>
      <c r="V1025" s="6"/>
      <c r="W1025" s="6"/>
      <c r="X1025" s="6"/>
      <c r="Y1025" s="6"/>
      <c r="Z1025" s="6"/>
      <c r="AA1025" s="6"/>
      <c r="AB1025" s="6" t="s">
        <v>4549</v>
      </c>
    </row>
    <row r="1026" spans="1:28">
      <c r="A1026" s="6">
        <v>293</v>
      </c>
      <c r="B1026" s="6" t="str">
        <f t="shared" si="15"/>
        <v>KongiganakGenerator Building </v>
      </c>
      <c r="C1026" s="6" t="s">
        <v>260</v>
      </c>
      <c r="D1026" s="6" t="s">
        <v>5283</v>
      </c>
      <c r="E1026" s="6"/>
      <c r="F1026" s="6"/>
      <c r="G1026" s="6"/>
      <c r="H1026" s="6">
        <v>1983</v>
      </c>
      <c r="I1026" s="6">
        <v>3</v>
      </c>
      <c r="J1026" s="6" t="s">
        <v>4541</v>
      </c>
      <c r="K1026" s="6">
        <v>9</v>
      </c>
      <c r="L1026" s="6" t="s">
        <v>4575</v>
      </c>
      <c r="M1026" s="6">
        <v>2</v>
      </c>
      <c r="N1026" s="6" t="s">
        <v>4543</v>
      </c>
      <c r="O1026" s="6" t="s">
        <v>5100</v>
      </c>
      <c r="P1026" s="6" t="s">
        <v>4549</v>
      </c>
      <c r="Q1026" s="6" t="s">
        <v>4549</v>
      </c>
      <c r="R1026" s="6" t="s">
        <v>4549</v>
      </c>
      <c r="S1026" s="6" t="s">
        <v>4549</v>
      </c>
      <c r="T1026" s="6"/>
      <c r="U1026" s="6"/>
      <c r="V1026" s="6"/>
      <c r="W1026" s="6"/>
      <c r="X1026" s="6"/>
      <c r="Y1026" s="6"/>
      <c r="Z1026" s="6"/>
      <c r="AA1026" s="6"/>
      <c r="AB1026" s="6" t="s">
        <v>4549</v>
      </c>
    </row>
    <row r="1027" spans="1:28">
      <c r="A1027" s="6">
        <v>293</v>
      </c>
      <c r="B1027" s="6" t="str">
        <f t="shared" ref="B1027:B1090" si="16">CONCATENATE(C1027,D1027)</f>
        <v>KongiganakPlumbing Storage </v>
      </c>
      <c r="C1027" s="6" t="s">
        <v>260</v>
      </c>
      <c r="D1027" s="6" t="s">
        <v>5325</v>
      </c>
      <c r="E1027" s="6"/>
      <c r="F1027" s="6"/>
      <c r="G1027" s="6"/>
      <c r="H1027" s="6">
        <v>1974</v>
      </c>
      <c r="I1027" s="6">
        <v>3</v>
      </c>
      <c r="J1027" s="6" t="s">
        <v>4541</v>
      </c>
      <c r="K1027" s="6">
        <v>9</v>
      </c>
      <c r="L1027" s="6" t="s">
        <v>4575</v>
      </c>
      <c r="M1027" s="6">
        <v>2</v>
      </c>
      <c r="N1027" s="6" t="s">
        <v>4543</v>
      </c>
      <c r="O1027" s="6" t="s">
        <v>5100</v>
      </c>
      <c r="P1027" s="6" t="s">
        <v>4549</v>
      </c>
      <c r="Q1027" s="6" t="s">
        <v>4549</v>
      </c>
      <c r="R1027" s="6" t="s">
        <v>4549</v>
      </c>
      <c r="S1027" s="6" t="s">
        <v>4549</v>
      </c>
      <c r="T1027" s="6"/>
      <c r="U1027" s="6"/>
      <c r="V1027" s="6"/>
      <c r="W1027" s="6"/>
      <c r="X1027" s="6"/>
      <c r="Y1027" s="6"/>
      <c r="Z1027" s="6"/>
      <c r="AA1027" s="6"/>
      <c r="AB1027" s="6" t="s">
        <v>4549</v>
      </c>
    </row>
    <row r="1028" spans="1:28">
      <c r="A1028" s="6">
        <v>293</v>
      </c>
      <c r="B1028" s="6" t="str">
        <f t="shared" si="16"/>
        <v>KongiganakPost Office</v>
      </c>
      <c r="C1028" s="6" t="s">
        <v>260</v>
      </c>
      <c r="D1028" s="6" t="s">
        <v>37</v>
      </c>
      <c r="E1028" s="6"/>
      <c r="F1028" s="6"/>
      <c r="G1028" s="6">
        <v>1656</v>
      </c>
      <c r="H1028" s="6">
        <v>2007</v>
      </c>
      <c r="I1028" s="6">
        <v>8</v>
      </c>
      <c r="J1028" s="6" t="s">
        <v>4555</v>
      </c>
      <c r="K1028" s="6">
        <v>30</v>
      </c>
      <c r="L1028" s="6" t="s">
        <v>4712</v>
      </c>
      <c r="M1028" s="6">
        <v>2</v>
      </c>
      <c r="N1028" s="6" t="s">
        <v>4543</v>
      </c>
      <c r="O1028" s="6" t="s">
        <v>1221</v>
      </c>
      <c r="P1028" s="6" t="s">
        <v>4549</v>
      </c>
      <c r="Q1028" s="6" t="s">
        <v>4549</v>
      </c>
      <c r="R1028" s="6" t="s">
        <v>4549</v>
      </c>
      <c r="S1028" s="6" t="s">
        <v>4549</v>
      </c>
      <c r="T1028" s="6"/>
      <c r="U1028" s="6"/>
      <c r="V1028" s="6" t="s">
        <v>4670</v>
      </c>
      <c r="W1028" s="6"/>
      <c r="X1028" s="6"/>
      <c r="Y1028" s="6"/>
      <c r="Z1028" s="6"/>
      <c r="AA1028" s="6"/>
      <c r="AB1028" s="6" t="s">
        <v>4549</v>
      </c>
    </row>
    <row r="1029" spans="1:28">
      <c r="A1029" s="6">
        <v>293</v>
      </c>
      <c r="B1029" s="6" t="str">
        <f t="shared" si="16"/>
        <v>KongiganakShop Building </v>
      </c>
      <c r="C1029" s="6" t="s">
        <v>260</v>
      </c>
      <c r="D1029" s="6" t="s">
        <v>214</v>
      </c>
      <c r="E1029" s="6"/>
      <c r="F1029" s="6"/>
      <c r="G1029" s="6"/>
      <c r="H1029" s="6">
        <v>1969</v>
      </c>
      <c r="I1029" s="6">
        <v>3</v>
      </c>
      <c r="J1029" s="6" t="s">
        <v>4541</v>
      </c>
      <c r="K1029" s="6">
        <v>9</v>
      </c>
      <c r="L1029" s="6" t="s">
        <v>4575</v>
      </c>
      <c r="M1029" s="6">
        <v>2</v>
      </c>
      <c r="N1029" s="6" t="s">
        <v>4543</v>
      </c>
      <c r="O1029" s="6" t="s">
        <v>5100</v>
      </c>
      <c r="P1029" s="6" t="s">
        <v>4549</v>
      </c>
      <c r="Q1029" s="6" t="s">
        <v>4549</v>
      </c>
      <c r="R1029" s="6" t="s">
        <v>4549</v>
      </c>
      <c r="S1029" s="6" t="s">
        <v>4549</v>
      </c>
      <c r="T1029" s="6"/>
      <c r="U1029" s="6"/>
      <c r="V1029" s="6"/>
      <c r="W1029" s="6"/>
      <c r="X1029" s="6"/>
      <c r="Y1029" s="6"/>
      <c r="Z1029" s="6"/>
      <c r="AA1029" s="6"/>
      <c r="AB1029" s="6" t="s">
        <v>4549</v>
      </c>
    </row>
    <row r="1030" spans="1:28">
      <c r="A1030" s="6">
        <v>293</v>
      </c>
      <c r="B1030" s="6" t="str">
        <f t="shared" si="16"/>
        <v>KongiganakSre Building</v>
      </c>
      <c r="C1030" s="6" t="s">
        <v>260</v>
      </c>
      <c r="D1030" s="6" t="s">
        <v>82</v>
      </c>
      <c r="E1030" s="6"/>
      <c r="F1030" s="6"/>
      <c r="G1030" s="6">
        <v>1300</v>
      </c>
      <c r="H1030" s="6">
        <v>1981</v>
      </c>
      <c r="I1030" s="6">
        <v>2</v>
      </c>
      <c r="J1030" s="6" t="s">
        <v>4582</v>
      </c>
      <c r="K1030" s="6">
        <v>8</v>
      </c>
      <c r="L1030" s="6" t="s">
        <v>4583</v>
      </c>
      <c r="M1030" s="6">
        <v>2</v>
      </c>
      <c r="N1030" s="6" t="s">
        <v>4543</v>
      </c>
      <c r="O1030" s="6" t="s">
        <v>4585</v>
      </c>
      <c r="P1030" s="6" t="s">
        <v>4549</v>
      </c>
      <c r="Q1030" s="6" t="s">
        <v>4549</v>
      </c>
      <c r="R1030" s="6" t="s">
        <v>4549</v>
      </c>
      <c r="S1030" s="6" t="s">
        <v>4549</v>
      </c>
      <c r="T1030" s="6"/>
      <c r="U1030" s="6"/>
      <c r="V1030" s="6"/>
      <c r="W1030" s="6"/>
      <c r="X1030" s="6"/>
      <c r="Y1030" s="6"/>
      <c r="Z1030" s="6"/>
      <c r="AA1030" s="6"/>
      <c r="AB1030" s="6" t="s">
        <v>4549</v>
      </c>
    </row>
    <row r="1031" spans="1:28">
      <c r="A1031" s="6">
        <v>293</v>
      </c>
      <c r="B1031" s="6" t="str">
        <f t="shared" si="16"/>
        <v>KongiganakSre Building #1   (Heated)</v>
      </c>
      <c r="C1031" s="6" t="s">
        <v>260</v>
      </c>
      <c r="D1031" s="6" t="s">
        <v>2092</v>
      </c>
      <c r="E1031" s="6"/>
      <c r="F1031" s="6"/>
      <c r="G1031" s="6"/>
      <c r="H1031" s="6"/>
      <c r="I1031" s="6">
        <v>2</v>
      </c>
      <c r="J1031" s="6" t="s">
        <v>4582</v>
      </c>
      <c r="K1031" s="6">
        <v>8</v>
      </c>
      <c r="L1031" s="6" t="s">
        <v>4583</v>
      </c>
      <c r="M1031" s="6">
        <v>2</v>
      </c>
      <c r="N1031" s="6" t="s">
        <v>4543</v>
      </c>
      <c r="O1031" s="6" t="s">
        <v>4585</v>
      </c>
      <c r="P1031" s="6" t="s">
        <v>4549</v>
      </c>
      <c r="Q1031" s="6" t="s">
        <v>4549</v>
      </c>
      <c r="R1031" s="6" t="s">
        <v>4549</v>
      </c>
      <c r="S1031" s="6" t="s">
        <v>4549</v>
      </c>
      <c r="T1031" s="6"/>
      <c r="U1031" s="6"/>
      <c r="V1031" s="6"/>
      <c r="W1031" s="6"/>
      <c r="X1031" s="6"/>
      <c r="Y1031" s="6"/>
      <c r="Z1031" s="6"/>
      <c r="AA1031" s="6"/>
      <c r="AB1031" s="6" t="s">
        <v>4549</v>
      </c>
    </row>
    <row r="1032" spans="1:28">
      <c r="A1032" s="6">
        <v>293</v>
      </c>
      <c r="B1032" s="6" t="str">
        <f t="shared" si="16"/>
        <v>KongiganakStorage Building </v>
      </c>
      <c r="C1032" s="6" t="s">
        <v>260</v>
      </c>
      <c r="D1032" s="6" t="s">
        <v>5223</v>
      </c>
      <c r="E1032" s="6"/>
      <c r="F1032" s="6"/>
      <c r="G1032" s="6"/>
      <c r="H1032" s="6">
        <v>1969</v>
      </c>
      <c r="I1032" s="6">
        <v>3</v>
      </c>
      <c r="J1032" s="6" t="s">
        <v>4541</v>
      </c>
      <c r="K1032" s="6">
        <v>9</v>
      </c>
      <c r="L1032" s="6" t="s">
        <v>4575</v>
      </c>
      <c r="M1032" s="6">
        <v>2</v>
      </c>
      <c r="N1032" s="6" t="s">
        <v>4543</v>
      </c>
      <c r="O1032" s="6" t="s">
        <v>5100</v>
      </c>
      <c r="P1032" s="6" t="s">
        <v>4549</v>
      </c>
      <c r="Q1032" s="6" t="s">
        <v>4549</v>
      </c>
      <c r="R1032" s="6" t="s">
        <v>4549</v>
      </c>
      <c r="S1032" s="6" t="s">
        <v>4549</v>
      </c>
      <c r="T1032" s="6"/>
      <c r="U1032" s="6"/>
      <c r="V1032" s="6"/>
      <c r="W1032" s="6"/>
      <c r="X1032" s="6"/>
      <c r="Y1032" s="6"/>
      <c r="Z1032" s="6"/>
      <c r="AA1032" s="6"/>
      <c r="AB1032" s="6" t="s">
        <v>4549</v>
      </c>
    </row>
    <row r="1033" spans="1:28">
      <c r="A1033" s="6">
        <v>293</v>
      </c>
      <c r="B1033" s="6" t="str">
        <f t="shared" si="16"/>
        <v>KongiganakStorage </v>
      </c>
      <c r="C1033" s="6" t="s">
        <v>260</v>
      </c>
      <c r="D1033" s="6" t="s">
        <v>5326</v>
      </c>
      <c r="E1033" s="6"/>
      <c r="F1033" s="6"/>
      <c r="G1033" s="6"/>
      <c r="H1033" s="6">
        <v>1974</v>
      </c>
      <c r="I1033" s="6">
        <v>3</v>
      </c>
      <c r="J1033" s="6" t="s">
        <v>4541</v>
      </c>
      <c r="K1033" s="6">
        <v>9</v>
      </c>
      <c r="L1033" s="6" t="s">
        <v>4575</v>
      </c>
      <c r="M1033" s="6">
        <v>2</v>
      </c>
      <c r="N1033" s="6" t="s">
        <v>4543</v>
      </c>
      <c r="O1033" s="6" t="s">
        <v>5100</v>
      </c>
      <c r="P1033" s="6" t="s">
        <v>4549</v>
      </c>
      <c r="Q1033" s="6" t="s">
        <v>4549</v>
      </c>
      <c r="R1033" s="6" t="s">
        <v>4549</v>
      </c>
      <c r="S1033" s="6" t="s">
        <v>4549</v>
      </c>
      <c r="T1033" s="6"/>
      <c r="U1033" s="6"/>
      <c r="V1033" s="6"/>
      <c r="W1033" s="6"/>
      <c r="X1033" s="6"/>
      <c r="Y1033" s="6"/>
      <c r="Z1033" s="6"/>
      <c r="AA1033" s="6"/>
      <c r="AB1033" s="6" t="s">
        <v>4549</v>
      </c>
    </row>
    <row r="1034" spans="1:28">
      <c r="A1034" s="6">
        <v>293</v>
      </c>
      <c r="B1034" s="6" t="str">
        <f t="shared" si="16"/>
        <v>KongiganakVehicle Storage </v>
      </c>
      <c r="C1034" s="6" t="s">
        <v>260</v>
      </c>
      <c r="D1034" s="6" t="s">
        <v>5327</v>
      </c>
      <c r="E1034" s="6"/>
      <c r="F1034" s="6"/>
      <c r="G1034" s="6"/>
      <c r="H1034" s="6">
        <v>2001</v>
      </c>
      <c r="I1034" s="6">
        <v>3</v>
      </c>
      <c r="J1034" s="6" t="s">
        <v>4541</v>
      </c>
      <c r="K1034" s="6">
        <v>9</v>
      </c>
      <c r="L1034" s="6" t="s">
        <v>4575</v>
      </c>
      <c r="M1034" s="6">
        <v>2</v>
      </c>
      <c r="N1034" s="6" t="s">
        <v>4543</v>
      </c>
      <c r="O1034" s="6" t="s">
        <v>5100</v>
      </c>
      <c r="P1034" s="6" t="s">
        <v>4549</v>
      </c>
      <c r="Q1034" s="6" t="s">
        <v>4549</v>
      </c>
      <c r="R1034" s="6" t="s">
        <v>4549</v>
      </c>
      <c r="S1034" s="6" t="s">
        <v>4549</v>
      </c>
      <c r="T1034" s="6"/>
      <c r="U1034" s="6"/>
      <c r="V1034" s="6"/>
      <c r="W1034" s="6"/>
      <c r="X1034" s="6"/>
      <c r="Y1034" s="6"/>
      <c r="Z1034" s="6"/>
      <c r="AA1034" s="6"/>
      <c r="AB1034" s="6" t="s">
        <v>4549</v>
      </c>
    </row>
    <row r="1035" spans="1:28">
      <c r="A1035" s="6">
        <v>293</v>
      </c>
      <c r="B1035" s="6" t="str">
        <f t="shared" si="16"/>
        <v>KongiganakWater Treatment Complex </v>
      </c>
      <c r="C1035" s="6" t="s">
        <v>260</v>
      </c>
      <c r="D1035" s="6" t="s">
        <v>5328</v>
      </c>
      <c r="E1035" s="6"/>
      <c r="F1035" s="6"/>
      <c r="G1035" s="6"/>
      <c r="H1035" s="6">
        <v>2004</v>
      </c>
      <c r="I1035" s="6">
        <v>3</v>
      </c>
      <c r="J1035" s="6" t="s">
        <v>4541</v>
      </c>
      <c r="K1035" s="6">
        <v>9</v>
      </c>
      <c r="L1035" s="6" t="s">
        <v>4575</v>
      </c>
      <c r="M1035" s="6">
        <v>2</v>
      </c>
      <c r="N1035" s="6" t="s">
        <v>4543</v>
      </c>
      <c r="O1035" s="6" t="s">
        <v>5100</v>
      </c>
      <c r="P1035" s="6" t="s">
        <v>4549</v>
      </c>
      <c r="Q1035" s="6" t="s">
        <v>4549</v>
      </c>
      <c r="R1035" s="6" t="s">
        <v>4549</v>
      </c>
      <c r="S1035" s="6" t="s">
        <v>4549</v>
      </c>
      <c r="T1035" s="6"/>
      <c r="U1035" s="6"/>
      <c r="V1035" s="6"/>
      <c r="W1035" s="6"/>
      <c r="X1035" s="6"/>
      <c r="Y1035" s="6"/>
      <c r="Z1035" s="6"/>
      <c r="AA1035" s="6"/>
      <c r="AB1035" s="6" t="s">
        <v>4549</v>
      </c>
    </row>
    <row r="1036" spans="1:28">
      <c r="A1036">
        <v>294</v>
      </c>
      <c r="B1036" s="6" t="str">
        <f t="shared" si="16"/>
        <v>KotlikAC Commercial Company Store</v>
      </c>
      <c r="C1036" t="s">
        <v>280</v>
      </c>
      <c r="D1036" t="s">
        <v>886</v>
      </c>
      <c r="G1036">
        <v>3591</v>
      </c>
      <c r="H1036">
        <v>1938</v>
      </c>
      <c r="I1036">
        <v>7</v>
      </c>
      <c r="J1036" t="s">
        <v>4578</v>
      </c>
      <c r="K1036">
        <v>25</v>
      </c>
      <c r="L1036" t="s">
        <v>4579</v>
      </c>
      <c r="M1036">
        <v>3</v>
      </c>
      <c r="N1036" t="s">
        <v>4570</v>
      </c>
      <c r="P1036" s="6" t="s">
        <v>4549</v>
      </c>
      <c r="Q1036" s="6" t="s">
        <v>4549</v>
      </c>
      <c r="R1036" s="6" t="s">
        <v>4549</v>
      </c>
      <c r="S1036" s="6" t="s">
        <v>4549</v>
      </c>
      <c r="Y1036" s="145">
        <v>11787</v>
      </c>
      <c r="AA1036" s="145"/>
      <c r="AB1036" s="6" t="s">
        <v>4549</v>
      </c>
    </row>
    <row r="1037" spans="1:28">
      <c r="A1037" s="6">
        <v>294</v>
      </c>
      <c r="B1037" s="6" t="str">
        <f t="shared" si="16"/>
        <v>Kotlik</v>
      </c>
      <c r="C1037" s="6" t="s">
        <v>280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 t="s">
        <v>5329</v>
      </c>
      <c r="P1037" s="6" t="s">
        <v>4549</v>
      </c>
      <c r="Q1037" s="6" t="s">
        <v>4549</v>
      </c>
      <c r="R1037" s="6" t="s">
        <v>4549</v>
      </c>
      <c r="S1037" s="6" t="s">
        <v>4549</v>
      </c>
      <c r="T1037" s="6"/>
      <c r="U1037" s="6"/>
      <c r="V1037" s="6"/>
      <c r="W1037" s="6"/>
      <c r="X1037" s="6"/>
      <c r="Y1037" s="6"/>
      <c r="Z1037" s="6"/>
      <c r="AA1037" s="6"/>
      <c r="AB1037" s="6" t="s">
        <v>4549</v>
      </c>
    </row>
    <row r="1038" spans="1:28">
      <c r="A1038" s="6">
        <v>294</v>
      </c>
      <c r="B1038" s="6" t="str">
        <f t="shared" si="16"/>
        <v>KotlikAIRPORT ELECTRICAL</v>
      </c>
      <c r="C1038" s="6" t="s">
        <v>280</v>
      </c>
      <c r="D1038" s="6" t="s">
        <v>2575</v>
      </c>
      <c r="E1038" s="6"/>
      <c r="F1038" s="6"/>
      <c r="G1038" s="6">
        <v>96</v>
      </c>
      <c r="H1038" s="6">
        <v>2000</v>
      </c>
      <c r="I1038" s="6">
        <v>8</v>
      </c>
      <c r="J1038" s="6" t="s">
        <v>4555</v>
      </c>
      <c r="K1038" s="6">
        <v>31</v>
      </c>
      <c r="L1038" s="6" t="s">
        <v>4592</v>
      </c>
      <c r="M1038" s="6">
        <v>2</v>
      </c>
      <c r="N1038" s="6" t="s">
        <v>4543</v>
      </c>
      <c r="O1038" s="6" t="s">
        <v>4585</v>
      </c>
      <c r="P1038" s="6" t="s">
        <v>4549</v>
      </c>
      <c r="Q1038" s="6" t="s">
        <v>4549</v>
      </c>
      <c r="R1038" s="6" t="s">
        <v>4549</v>
      </c>
      <c r="S1038" s="6" t="s">
        <v>4549</v>
      </c>
      <c r="T1038" s="6"/>
      <c r="U1038" s="6"/>
      <c r="V1038" s="6"/>
      <c r="W1038" s="6"/>
      <c r="X1038" s="6"/>
      <c r="Y1038" s="6"/>
      <c r="Z1038" s="6"/>
      <c r="AA1038" s="6"/>
      <c r="AB1038" s="6" t="s">
        <v>4549</v>
      </c>
    </row>
    <row r="1039" spans="1:28">
      <c r="A1039" s="6">
        <v>294</v>
      </c>
      <c r="B1039" s="6" t="str">
        <f t="shared" si="16"/>
        <v>KotlikANICA Store</v>
      </c>
      <c r="C1039" s="6" t="s">
        <v>280</v>
      </c>
      <c r="D1039" s="6" t="s">
        <v>302</v>
      </c>
      <c r="E1039" s="6"/>
      <c r="F1039" s="6"/>
      <c r="G1039" s="6">
        <v>2772</v>
      </c>
      <c r="H1039" s="6">
        <v>1999</v>
      </c>
      <c r="I1039" s="6">
        <v>7</v>
      </c>
      <c r="J1039" s="6" t="s">
        <v>4578</v>
      </c>
      <c r="K1039" s="6">
        <v>25</v>
      </c>
      <c r="L1039" s="6" t="s">
        <v>4579</v>
      </c>
      <c r="M1039" s="6">
        <v>2</v>
      </c>
      <c r="N1039" s="6" t="s">
        <v>4543</v>
      </c>
      <c r="O1039" s="6" t="s">
        <v>4580</v>
      </c>
      <c r="P1039" s="6" t="s">
        <v>4549</v>
      </c>
      <c r="Q1039" s="6" t="s">
        <v>4549</v>
      </c>
      <c r="R1039" s="6" t="s">
        <v>4549</v>
      </c>
      <c r="S1039" s="6" t="s">
        <v>4549</v>
      </c>
      <c r="T1039" s="6"/>
      <c r="U1039" s="6"/>
      <c r="V1039" s="6"/>
      <c r="W1039" s="6"/>
      <c r="X1039" s="6"/>
      <c r="Y1039" s="6"/>
      <c r="Z1039" s="6">
        <v>79987</v>
      </c>
      <c r="AA1039" s="6"/>
      <c r="AB1039" s="6" t="s">
        <v>4549</v>
      </c>
    </row>
    <row r="1040" spans="1:28">
      <c r="A1040" s="6">
        <v>294</v>
      </c>
      <c r="B1040" s="6" t="str">
        <f t="shared" si="16"/>
        <v>KotlikANICA Store</v>
      </c>
      <c r="C1040" s="6" t="s">
        <v>280</v>
      </c>
      <c r="D1040" s="6" t="s">
        <v>302</v>
      </c>
      <c r="E1040" s="6"/>
      <c r="F1040" s="6"/>
      <c r="G1040" s="6">
        <v>5000</v>
      </c>
      <c r="H1040" s="6">
        <v>1976</v>
      </c>
      <c r="I1040" s="6">
        <v>7</v>
      </c>
      <c r="J1040" s="6" t="s">
        <v>4578</v>
      </c>
      <c r="K1040" s="6">
        <v>25</v>
      </c>
      <c r="L1040" s="6" t="s">
        <v>4579</v>
      </c>
      <c r="M1040" s="6">
        <v>2</v>
      </c>
      <c r="N1040" s="6" t="s">
        <v>4543</v>
      </c>
      <c r="O1040" s="6" t="s">
        <v>4580</v>
      </c>
      <c r="P1040" s="6" t="s">
        <v>4549</v>
      </c>
      <c r="Q1040" s="6" t="s">
        <v>4549</v>
      </c>
      <c r="R1040" s="6" t="s">
        <v>4549</v>
      </c>
      <c r="S1040" s="6" t="s">
        <v>4549</v>
      </c>
      <c r="T1040" s="6"/>
      <c r="U1040" s="6"/>
      <c r="V1040" s="6"/>
      <c r="W1040" s="6"/>
      <c r="X1040" s="6"/>
      <c r="Y1040" s="6"/>
      <c r="Z1040" s="6">
        <v>92744</v>
      </c>
      <c r="AA1040" s="6"/>
      <c r="AB1040" s="6" t="s">
        <v>4549</v>
      </c>
    </row>
    <row r="1041" spans="1:28">
      <c r="A1041" s="6">
        <v>294</v>
      </c>
      <c r="B1041" s="6" t="str">
        <f t="shared" si="16"/>
        <v>KotlikCommunity Hall</v>
      </c>
      <c r="C1041" s="6" t="s">
        <v>280</v>
      </c>
      <c r="D1041" s="6" t="s">
        <v>286</v>
      </c>
      <c r="E1041" s="6"/>
      <c r="F1041" s="6"/>
      <c r="G1041" s="6"/>
      <c r="H1041" s="6"/>
      <c r="I1041" s="6">
        <v>3</v>
      </c>
      <c r="J1041" s="6" t="s">
        <v>4541</v>
      </c>
      <c r="K1041" s="6">
        <v>10</v>
      </c>
      <c r="L1041" s="6" t="s">
        <v>2424</v>
      </c>
      <c r="M1041" s="6">
        <v>2</v>
      </c>
      <c r="N1041" s="6" t="s">
        <v>4543</v>
      </c>
      <c r="O1041" s="6" t="s">
        <v>5330</v>
      </c>
      <c r="P1041" s="6" t="s">
        <v>4549</v>
      </c>
      <c r="Q1041" s="6" t="s">
        <v>4549</v>
      </c>
      <c r="R1041" s="6" t="s">
        <v>4549</v>
      </c>
      <c r="S1041" s="6" t="s">
        <v>4549</v>
      </c>
      <c r="T1041" s="6"/>
      <c r="U1041" s="6"/>
      <c r="V1041" s="6"/>
      <c r="W1041" s="6"/>
      <c r="X1041" s="6"/>
      <c r="Y1041" s="6"/>
      <c r="Z1041" s="6"/>
      <c r="AA1041" s="6"/>
      <c r="AB1041" s="6" t="s">
        <v>4549</v>
      </c>
    </row>
    <row r="1042" spans="1:28">
      <c r="A1042" s="6">
        <v>294</v>
      </c>
      <c r="B1042" s="6" t="str">
        <f t="shared" si="16"/>
        <v>KotlikFood Storage Converted Classroom </v>
      </c>
      <c r="C1042" s="6" t="s">
        <v>280</v>
      </c>
      <c r="D1042" s="6" t="s">
        <v>5331</v>
      </c>
      <c r="E1042" s="6"/>
      <c r="F1042" s="6"/>
      <c r="G1042" s="6"/>
      <c r="H1042" s="6">
        <v>1985</v>
      </c>
      <c r="I1042" s="6">
        <v>3</v>
      </c>
      <c r="J1042" s="6" t="s">
        <v>4541</v>
      </c>
      <c r="K1042" s="6">
        <v>9</v>
      </c>
      <c r="L1042" s="6" t="s">
        <v>4575</v>
      </c>
      <c r="M1042" s="6">
        <v>2</v>
      </c>
      <c r="N1042" s="6" t="s">
        <v>4543</v>
      </c>
      <c r="O1042" s="6" t="s">
        <v>5034</v>
      </c>
      <c r="P1042" s="6" t="s">
        <v>4549</v>
      </c>
      <c r="Q1042" s="6" t="s">
        <v>4549</v>
      </c>
      <c r="R1042" s="6" t="s">
        <v>4549</v>
      </c>
      <c r="S1042" s="6" t="s">
        <v>4549</v>
      </c>
      <c r="T1042" s="6"/>
      <c r="U1042" s="6"/>
      <c r="V1042" s="6"/>
      <c r="W1042" s="6"/>
      <c r="X1042" s="6"/>
      <c r="Y1042" s="6"/>
      <c r="Z1042" s="6"/>
      <c r="AA1042" s="6"/>
      <c r="AB1042" s="6" t="s">
        <v>4549</v>
      </c>
    </row>
    <row r="1043" spans="1:28">
      <c r="A1043" s="6">
        <v>294</v>
      </c>
      <c r="B1043" s="6" t="str">
        <f t="shared" si="16"/>
        <v>KotlikKotlik K-12 School </v>
      </c>
      <c r="C1043" s="6" t="s">
        <v>280</v>
      </c>
      <c r="D1043" s="6" t="s">
        <v>5332</v>
      </c>
      <c r="E1043" s="6"/>
      <c r="F1043" s="6"/>
      <c r="G1043" s="6"/>
      <c r="H1043" s="6">
        <v>2002</v>
      </c>
      <c r="I1043" s="6">
        <v>3</v>
      </c>
      <c r="J1043" s="6" t="s">
        <v>4541</v>
      </c>
      <c r="K1043" s="6">
        <v>9</v>
      </c>
      <c r="L1043" s="6" t="s">
        <v>4575</v>
      </c>
      <c r="M1043" s="6">
        <v>2</v>
      </c>
      <c r="N1043" s="6" t="s">
        <v>4543</v>
      </c>
      <c r="O1043" s="6" t="s">
        <v>5034</v>
      </c>
      <c r="P1043" s="6" t="s">
        <v>4549</v>
      </c>
      <c r="Q1043" s="6" t="s">
        <v>4549</v>
      </c>
      <c r="R1043" s="6" t="s">
        <v>4549</v>
      </c>
      <c r="S1043" s="6" t="s">
        <v>4549</v>
      </c>
      <c r="T1043" s="6"/>
      <c r="U1043" s="6"/>
      <c r="V1043" s="6"/>
      <c r="W1043" s="6"/>
      <c r="X1043" s="6"/>
      <c r="Y1043" s="6"/>
      <c r="Z1043" s="6"/>
      <c r="AA1043" s="6"/>
      <c r="AB1043" s="6" t="s">
        <v>4549</v>
      </c>
    </row>
    <row r="1044" spans="1:28">
      <c r="A1044" s="6">
        <v>294</v>
      </c>
      <c r="B1044" s="6" t="str">
        <f t="shared" si="16"/>
        <v>KotlikMaintenance Shop </v>
      </c>
      <c r="C1044" s="6" t="s">
        <v>280</v>
      </c>
      <c r="D1044" s="6" t="s">
        <v>5333</v>
      </c>
      <c r="E1044" s="6"/>
      <c r="F1044" s="6"/>
      <c r="G1044" s="6"/>
      <c r="H1044" s="6">
        <v>1990</v>
      </c>
      <c r="I1044" s="6">
        <v>3</v>
      </c>
      <c r="J1044" s="6" t="s">
        <v>4541</v>
      </c>
      <c r="K1044" s="6">
        <v>9</v>
      </c>
      <c r="L1044" s="6" t="s">
        <v>4575</v>
      </c>
      <c r="M1044" s="6">
        <v>2</v>
      </c>
      <c r="N1044" s="6" t="s">
        <v>4543</v>
      </c>
      <c r="O1044" s="6" t="s">
        <v>5034</v>
      </c>
      <c r="P1044" s="6" t="s">
        <v>4549</v>
      </c>
      <c r="Q1044" s="6" t="s">
        <v>4549</v>
      </c>
      <c r="R1044" s="6" t="s">
        <v>4549</v>
      </c>
      <c r="S1044" s="6" t="s">
        <v>4549</v>
      </c>
      <c r="T1044" s="6"/>
      <c r="U1044" s="6"/>
      <c r="V1044" s="6"/>
      <c r="W1044" s="6"/>
      <c r="X1044" s="6"/>
      <c r="Y1044" s="6"/>
      <c r="Z1044" s="6"/>
      <c r="AA1044" s="6"/>
      <c r="AB1044" s="6" t="s">
        <v>4549</v>
      </c>
    </row>
    <row r="1045" spans="1:28">
      <c r="A1045" s="6">
        <v>294</v>
      </c>
      <c r="B1045" s="6" t="str">
        <f t="shared" si="16"/>
        <v>KotlikNew Vocational Education Building </v>
      </c>
      <c r="C1045" s="6" t="s">
        <v>280</v>
      </c>
      <c r="D1045" s="6" t="s">
        <v>5334</v>
      </c>
      <c r="E1045" s="6"/>
      <c r="F1045" s="6"/>
      <c r="G1045" s="6"/>
      <c r="H1045" s="6">
        <v>1991</v>
      </c>
      <c r="I1045" s="6">
        <v>3</v>
      </c>
      <c r="J1045" s="6" t="s">
        <v>4541</v>
      </c>
      <c r="K1045" s="6">
        <v>9</v>
      </c>
      <c r="L1045" s="6" t="s">
        <v>4575</v>
      </c>
      <c r="M1045" s="6">
        <v>2</v>
      </c>
      <c r="N1045" s="6" t="s">
        <v>4543</v>
      </c>
      <c r="O1045" s="6" t="s">
        <v>5034</v>
      </c>
      <c r="P1045" s="6" t="s">
        <v>4549</v>
      </c>
      <c r="Q1045" s="6" t="s">
        <v>4549</v>
      </c>
      <c r="R1045" s="6" t="s">
        <v>4549</v>
      </c>
      <c r="S1045" s="6" t="s">
        <v>4549</v>
      </c>
      <c r="T1045" s="6"/>
      <c r="U1045" s="6"/>
      <c r="V1045" s="6"/>
      <c r="W1045" s="6"/>
      <c r="X1045" s="6"/>
      <c r="Y1045" s="6"/>
      <c r="Z1045" s="6"/>
      <c r="AA1045" s="6"/>
      <c r="AB1045" s="6" t="s">
        <v>4549</v>
      </c>
    </row>
    <row r="1046" spans="1:28">
      <c r="A1046" s="6">
        <v>294</v>
      </c>
      <c r="B1046" s="6" t="str">
        <f t="shared" si="16"/>
        <v>KotlikPolice Department</v>
      </c>
      <c r="C1046" s="6" t="s">
        <v>280</v>
      </c>
      <c r="D1046" s="6" t="s">
        <v>122</v>
      </c>
      <c r="E1046" s="6"/>
      <c r="F1046" s="6"/>
      <c r="G1046" s="6"/>
      <c r="H1046" s="6"/>
      <c r="I1046" s="6">
        <v>3</v>
      </c>
      <c r="J1046" s="6" t="s">
        <v>4541</v>
      </c>
      <c r="K1046" s="6">
        <v>11</v>
      </c>
      <c r="L1046" s="6" t="s">
        <v>4542</v>
      </c>
      <c r="M1046" s="6">
        <v>2</v>
      </c>
      <c r="N1046" s="6" t="s">
        <v>4543</v>
      </c>
      <c r="O1046" s="6" t="s">
        <v>5330</v>
      </c>
      <c r="P1046" s="6" t="s">
        <v>4549</v>
      </c>
      <c r="Q1046" s="6" t="s">
        <v>4549</v>
      </c>
      <c r="R1046" s="6" t="s">
        <v>4549</v>
      </c>
      <c r="S1046" s="6" t="s">
        <v>4549</v>
      </c>
      <c r="T1046" s="6"/>
      <c r="U1046" s="6"/>
      <c r="V1046" s="6"/>
      <c r="W1046" s="6"/>
      <c r="X1046" s="6"/>
      <c r="Y1046" s="6"/>
      <c r="Z1046" s="6"/>
      <c r="AA1046" s="6"/>
      <c r="AB1046" s="6" t="s">
        <v>4549</v>
      </c>
    </row>
    <row r="1047" spans="1:28">
      <c r="A1047" s="6">
        <v>294</v>
      </c>
      <c r="B1047" s="6" t="str">
        <f t="shared" si="16"/>
        <v>KotlikSREB</v>
      </c>
      <c r="C1047" s="6" t="s">
        <v>280</v>
      </c>
      <c r="D1047" s="6" t="s">
        <v>399</v>
      </c>
      <c r="E1047" s="6"/>
      <c r="F1047" s="6"/>
      <c r="G1047" s="6">
        <v>2200</v>
      </c>
      <c r="H1047" s="6">
        <v>1998</v>
      </c>
      <c r="I1047" s="6">
        <v>2</v>
      </c>
      <c r="J1047" s="6" t="s">
        <v>4582</v>
      </c>
      <c r="K1047" s="6">
        <v>8</v>
      </c>
      <c r="L1047" s="6" t="s">
        <v>4583</v>
      </c>
      <c r="M1047" s="6">
        <v>2</v>
      </c>
      <c r="N1047" s="6" t="s">
        <v>4543</v>
      </c>
      <c r="O1047" s="6" t="s">
        <v>4585</v>
      </c>
      <c r="P1047" s="6" t="s">
        <v>4549</v>
      </c>
      <c r="Q1047" s="6" t="s">
        <v>4549</v>
      </c>
      <c r="R1047" s="6" t="s">
        <v>4549</v>
      </c>
      <c r="S1047" s="6" t="s">
        <v>4549</v>
      </c>
      <c r="T1047" s="6"/>
      <c r="U1047" s="6"/>
      <c r="V1047" s="6"/>
      <c r="W1047" s="6"/>
      <c r="X1047" s="6"/>
      <c r="Y1047" s="6"/>
      <c r="Z1047" s="6"/>
      <c r="AA1047" s="6"/>
      <c r="AB1047" s="6" t="s">
        <v>4549</v>
      </c>
    </row>
    <row r="1048" spans="1:28">
      <c r="A1048" s="6">
        <v>294</v>
      </c>
      <c r="B1048" s="6" t="str">
        <f t="shared" si="16"/>
        <v>KotlikTeen Center</v>
      </c>
      <c r="C1048" s="6" t="s">
        <v>280</v>
      </c>
      <c r="D1048" s="6" t="s">
        <v>298</v>
      </c>
      <c r="E1048" s="6"/>
      <c r="F1048" s="6"/>
      <c r="G1048" s="6"/>
      <c r="H1048" s="6"/>
      <c r="I1048" s="6">
        <v>3</v>
      </c>
      <c r="J1048" s="6" t="s">
        <v>4541</v>
      </c>
      <c r="K1048" s="6">
        <v>10</v>
      </c>
      <c r="L1048" s="6" t="s">
        <v>2424</v>
      </c>
      <c r="M1048" s="6">
        <v>2</v>
      </c>
      <c r="N1048" s="6" t="s">
        <v>4543</v>
      </c>
      <c r="O1048" s="6" t="s">
        <v>5330</v>
      </c>
      <c r="P1048" s="6" t="s">
        <v>4549</v>
      </c>
      <c r="Q1048" s="6" t="s">
        <v>4549</v>
      </c>
      <c r="R1048" s="6" t="s">
        <v>4549</v>
      </c>
      <c r="S1048" s="6" t="s">
        <v>4549</v>
      </c>
      <c r="T1048" s="6"/>
      <c r="U1048" s="6"/>
      <c r="V1048" s="6"/>
      <c r="W1048" s="6"/>
      <c r="X1048" s="6"/>
      <c r="Y1048" s="6"/>
      <c r="Z1048" s="6"/>
      <c r="AA1048" s="6"/>
      <c r="AB1048" s="6" t="s">
        <v>4549</v>
      </c>
    </row>
    <row r="1049" spans="1:28">
      <c r="A1049" s="6">
        <v>294</v>
      </c>
      <c r="B1049" s="6" t="str">
        <f t="shared" si="16"/>
        <v>KotlikWarm Storage/Generator Building </v>
      </c>
      <c r="C1049" s="6" t="s">
        <v>280</v>
      </c>
      <c r="D1049" s="6" t="s">
        <v>5335</v>
      </c>
      <c r="E1049" s="6"/>
      <c r="F1049" s="6"/>
      <c r="G1049" s="6"/>
      <c r="H1049" s="6">
        <v>1980</v>
      </c>
      <c r="I1049" s="6">
        <v>3</v>
      </c>
      <c r="J1049" s="6" t="s">
        <v>4541</v>
      </c>
      <c r="K1049" s="6">
        <v>9</v>
      </c>
      <c r="L1049" s="6" t="s">
        <v>4575</v>
      </c>
      <c r="M1049" s="6">
        <v>2</v>
      </c>
      <c r="N1049" s="6" t="s">
        <v>4543</v>
      </c>
      <c r="O1049" s="6" t="s">
        <v>5034</v>
      </c>
      <c r="P1049" s="6" t="s">
        <v>4549</v>
      </c>
      <c r="Q1049" s="6" t="s">
        <v>4549</v>
      </c>
      <c r="R1049" s="6" t="s">
        <v>4549</v>
      </c>
      <c r="S1049" s="6" t="s">
        <v>4549</v>
      </c>
      <c r="T1049" s="6"/>
      <c r="U1049" s="6"/>
      <c r="V1049" s="6"/>
      <c r="W1049" s="6"/>
      <c r="X1049" s="6"/>
      <c r="Y1049" s="6"/>
      <c r="Z1049" s="6"/>
      <c r="AA1049" s="6"/>
      <c r="AB1049" s="6" t="s">
        <v>4549</v>
      </c>
    </row>
    <row r="1050" spans="1:28">
      <c r="A1050" s="6">
        <v>294</v>
      </c>
      <c r="B1050" s="6" t="str">
        <f t="shared" si="16"/>
        <v>KotlikWater Equipment Building </v>
      </c>
      <c r="C1050" s="6" t="s">
        <v>280</v>
      </c>
      <c r="D1050" s="6" t="s">
        <v>5336</v>
      </c>
      <c r="E1050" s="6"/>
      <c r="F1050" s="6"/>
      <c r="G1050" s="6"/>
      <c r="H1050" s="6">
        <v>2002</v>
      </c>
      <c r="I1050" s="6">
        <v>3</v>
      </c>
      <c r="J1050" s="6" t="s">
        <v>4541</v>
      </c>
      <c r="K1050" s="6">
        <v>9</v>
      </c>
      <c r="L1050" s="6" t="s">
        <v>4575</v>
      </c>
      <c r="M1050" s="6">
        <v>2</v>
      </c>
      <c r="N1050" s="6" t="s">
        <v>4543</v>
      </c>
      <c r="O1050" s="6" t="s">
        <v>5034</v>
      </c>
      <c r="P1050" s="6" t="s">
        <v>4549</v>
      </c>
      <c r="Q1050" s="6" t="s">
        <v>4549</v>
      </c>
      <c r="R1050" s="6" t="s">
        <v>4549</v>
      </c>
      <c r="S1050" s="6" t="s">
        <v>4549</v>
      </c>
      <c r="T1050" s="6"/>
      <c r="U1050" s="6"/>
      <c r="V1050" s="6"/>
      <c r="W1050" s="6"/>
      <c r="X1050" s="6"/>
      <c r="Y1050" s="6"/>
      <c r="Z1050" s="6"/>
      <c r="AA1050" s="6"/>
      <c r="AB1050" s="6" t="s">
        <v>4549</v>
      </c>
    </row>
    <row r="1051" spans="1:28">
      <c r="A1051" s="6">
        <v>296</v>
      </c>
      <c r="B1051" s="6" t="str">
        <f t="shared" si="16"/>
        <v>KoyukAIRPORT ELECTRICAL</v>
      </c>
      <c r="C1051" s="6" t="s">
        <v>2096</v>
      </c>
      <c r="D1051" s="6" t="s">
        <v>2575</v>
      </c>
      <c r="E1051" s="6"/>
      <c r="F1051" s="6"/>
      <c r="G1051" s="6">
        <v>96</v>
      </c>
      <c r="H1051" s="6">
        <v>2000</v>
      </c>
      <c r="I1051" s="6">
        <v>8</v>
      </c>
      <c r="J1051" s="6" t="s">
        <v>4555</v>
      </c>
      <c r="K1051" s="6">
        <v>31</v>
      </c>
      <c r="L1051" s="6" t="s">
        <v>4592</v>
      </c>
      <c r="M1051" s="6">
        <v>2</v>
      </c>
      <c r="N1051" s="6" t="s">
        <v>4543</v>
      </c>
      <c r="O1051" s="6" t="s">
        <v>4585</v>
      </c>
      <c r="P1051" s="6" t="s">
        <v>4549</v>
      </c>
      <c r="Q1051" s="6" t="s">
        <v>4549</v>
      </c>
      <c r="R1051" s="6" t="s">
        <v>4549</v>
      </c>
      <c r="S1051" s="6" t="s">
        <v>4549</v>
      </c>
      <c r="T1051" s="6"/>
      <c r="U1051" s="6"/>
      <c r="V1051" s="6"/>
      <c r="W1051" s="6"/>
      <c r="X1051" s="6"/>
      <c r="Y1051" s="6"/>
      <c r="Z1051" s="6"/>
      <c r="AA1051" s="6"/>
      <c r="AB1051" s="6" t="s">
        <v>4549</v>
      </c>
    </row>
    <row r="1052" spans="1:28">
      <c r="A1052" s="6">
        <v>296</v>
      </c>
      <c r="B1052" s="6" t="str">
        <f t="shared" si="16"/>
        <v>KoyukArmory Building</v>
      </c>
      <c r="C1052" s="6" t="s">
        <v>2096</v>
      </c>
      <c r="D1052" s="6" t="s">
        <v>2380</v>
      </c>
      <c r="E1052" s="6"/>
      <c r="F1052" s="6"/>
      <c r="G1052" s="6">
        <v>720</v>
      </c>
      <c r="H1052" s="6">
        <v>1966</v>
      </c>
      <c r="I1052" s="6">
        <v>3</v>
      </c>
      <c r="J1052" s="6" t="s">
        <v>4541</v>
      </c>
      <c r="K1052" s="6">
        <v>11</v>
      </c>
      <c r="L1052" s="6" t="s">
        <v>4542</v>
      </c>
      <c r="M1052" s="6">
        <v>2</v>
      </c>
      <c r="N1052" s="6" t="s">
        <v>4543</v>
      </c>
      <c r="O1052" s="6" t="s">
        <v>4776</v>
      </c>
      <c r="P1052" s="6" t="s">
        <v>4549</v>
      </c>
      <c r="Q1052" s="6" t="s">
        <v>4549</v>
      </c>
      <c r="R1052" s="6" t="s">
        <v>4549</v>
      </c>
      <c r="S1052" s="6" t="s">
        <v>4549</v>
      </c>
      <c r="T1052" s="6"/>
      <c r="U1052" s="6"/>
      <c r="V1052" s="6"/>
      <c r="W1052" s="6"/>
      <c r="X1052" s="6"/>
      <c r="Y1052" s="6"/>
      <c r="Z1052" s="6"/>
      <c r="AA1052" s="6"/>
      <c r="AB1052" s="6" t="s">
        <v>4549</v>
      </c>
    </row>
    <row r="1053" spans="1:28">
      <c r="A1053" s="6">
        <v>296</v>
      </c>
      <c r="B1053" s="6" t="str">
        <f t="shared" si="16"/>
        <v>KoyukCity of Koyuk</v>
      </c>
      <c r="C1053" s="6" t="s">
        <v>2096</v>
      </c>
      <c r="D1053" s="6" t="s">
        <v>3116</v>
      </c>
      <c r="E1053" s="6"/>
      <c r="F1053" s="6"/>
      <c r="G1053" s="6"/>
      <c r="H1053" s="6"/>
      <c r="I1053" s="6">
        <v>6</v>
      </c>
      <c r="J1053" s="6" t="s">
        <v>377</v>
      </c>
      <c r="K1053" s="6">
        <v>36</v>
      </c>
      <c r="L1053" s="6" t="s">
        <v>377</v>
      </c>
      <c r="M1053" s="6">
        <v>2</v>
      </c>
      <c r="N1053" s="6" t="s">
        <v>4543</v>
      </c>
      <c r="O1053" s="6" t="s">
        <v>3116</v>
      </c>
      <c r="P1053" s="6" t="s">
        <v>4549</v>
      </c>
      <c r="Q1053" s="6" t="s">
        <v>4549</v>
      </c>
      <c r="R1053" s="6" t="s">
        <v>4549</v>
      </c>
      <c r="S1053" s="6" t="s">
        <v>4549</v>
      </c>
      <c r="T1053" s="6"/>
      <c r="U1053" s="6"/>
      <c r="V1053" s="6"/>
      <c r="W1053" s="6"/>
      <c r="X1053" s="6"/>
      <c r="Y1053" s="6"/>
      <c r="Z1053" s="6"/>
      <c r="AA1053" s="6"/>
      <c r="AB1053" s="6" t="s">
        <v>4549</v>
      </c>
    </row>
    <row r="1054" spans="1:28">
      <c r="A1054" s="6">
        <v>296</v>
      </c>
      <c r="B1054" s="6" t="str">
        <f t="shared" si="16"/>
        <v>KoyukEQUIPMENT STORAGE</v>
      </c>
      <c r="C1054" s="6" t="s">
        <v>2096</v>
      </c>
      <c r="D1054" s="6" t="s">
        <v>1983</v>
      </c>
      <c r="E1054" s="6"/>
      <c r="F1054" s="6"/>
      <c r="G1054" s="6">
        <v>1260</v>
      </c>
      <c r="H1054" s="6">
        <v>1992</v>
      </c>
      <c r="I1054" s="6">
        <v>2</v>
      </c>
      <c r="J1054" s="6" t="s">
        <v>4582</v>
      </c>
      <c r="K1054" s="6">
        <v>8</v>
      </c>
      <c r="L1054" s="6" t="s">
        <v>4583</v>
      </c>
      <c r="M1054" s="6">
        <v>2</v>
      </c>
      <c r="N1054" s="6" t="s">
        <v>4543</v>
      </c>
      <c r="O1054" s="6" t="s">
        <v>4585</v>
      </c>
      <c r="P1054" s="6" t="s">
        <v>4549</v>
      </c>
      <c r="Q1054" s="6" t="s">
        <v>4549</v>
      </c>
      <c r="R1054" s="6" t="s">
        <v>4549</v>
      </c>
      <c r="S1054" s="6" t="s">
        <v>4549</v>
      </c>
      <c r="T1054" s="6"/>
      <c r="U1054" s="6"/>
      <c r="V1054" s="6"/>
      <c r="W1054" s="6"/>
      <c r="X1054" s="6"/>
      <c r="Y1054" s="6"/>
      <c r="Z1054" s="6"/>
      <c r="AA1054" s="6"/>
      <c r="AB1054" s="6" t="s">
        <v>4549</v>
      </c>
    </row>
    <row r="1055" spans="1:28">
      <c r="A1055" s="6">
        <v>296</v>
      </c>
      <c r="B1055" s="6" t="str">
        <f t="shared" si="16"/>
        <v>KoyukK-12 School</v>
      </c>
      <c r="C1055" s="6" t="s">
        <v>2096</v>
      </c>
      <c r="D1055" s="6" t="s">
        <v>544</v>
      </c>
      <c r="E1055" s="6"/>
      <c r="F1055" s="6"/>
      <c r="G1055" s="6">
        <v>28291</v>
      </c>
      <c r="H1055" s="6">
        <v>2004</v>
      </c>
      <c r="I1055" s="6">
        <v>3</v>
      </c>
      <c r="J1055" s="6" t="s">
        <v>4541</v>
      </c>
      <c r="K1055" s="6">
        <v>9</v>
      </c>
      <c r="L1055" s="6" t="s">
        <v>4575</v>
      </c>
      <c r="M1055" s="6">
        <v>2</v>
      </c>
      <c r="N1055" s="6" t="s">
        <v>4543</v>
      </c>
      <c r="O1055" s="6" t="s">
        <v>4776</v>
      </c>
      <c r="P1055" s="6" t="s">
        <v>4549</v>
      </c>
      <c r="Q1055" s="6" t="s">
        <v>4549</v>
      </c>
      <c r="R1055" s="6" t="s">
        <v>4549</v>
      </c>
      <c r="S1055" s="6" t="s">
        <v>4549</v>
      </c>
      <c r="T1055" s="6"/>
      <c r="U1055" s="6"/>
      <c r="V1055" s="6" t="s">
        <v>5337</v>
      </c>
      <c r="W1055" s="6"/>
      <c r="X1055" s="6"/>
      <c r="Y1055" s="6"/>
      <c r="Z1055" s="6">
        <v>242761</v>
      </c>
      <c r="AA1055" s="6"/>
      <c r="AB1055" s="6" t="s">
        <v>4549</v>
      </c>
    </row>
    <row r="1056" spans="1:28">
      <c r="A1056" s="6">
        <v>296</v>
      </c>
      <c r="B1056" s="6" t="str">
        <f t="shared" si="16"/>
        <v>KoyukKoyuk Clinic</v>
      </c>
      <c r="C1056" s="6" t="s">
        <v>2096</v>
      </c>
      <c r="D1056" s="6" t="s">
        <v>3273</v>
      </c>
      <c r="E1056" s="6" t="s">
        <v>5338</v>
      </c>
      <c r="F1056" s="6"/>
      <c r="G1056" s="6">
        <v>3720</v>
      </c>
      <c r="H1056" s="6">
        <v>2004</v>
      </c>
      <c r="I1056" s="6">
        <v>4</v>
      </c>
      <c r="J1056" s="6" t="s">
        <v>4615</v>
      </c>
      <c r="K1056" s="6">
        <v>17</v>
      </c>
      <c r="L1056" s="6" t="s">
        <v>4644</v>
      </c>
      <c r="M1056" s="6">
        <v>2</v>
      </c>
      <c r="N1056" s="6" t="s">
        <v>4543</v>
      </c>
      <c r="O1056" s="6" t="s">
        <v>5339</v>
      </c>
      <c r="P1056" s="6" t="s">
        <v>4549</v>
      </c>
      <c r="Q1056" s="6" t="s">
        <v>4549</v>
      </c>
      <c r="R1056" s="6" t="s">
        <v>4549</v>
      </c>
      <c r="S1056" s="6" t="s">
        <v>4549</v>
      </c>
      <c r="T1056" s="6"/>
      <c r="U1056" s="6"/>
      <c r="V1056" s="6"/>
      <c r="W1056" s="6"/>
      <c r="X1056" s="6"/>
      <c r="Y1056" s="6"/>
      <c r="Z1056" s="6">
        <v>19638</v>
      </c>
      <c r="AA1056" s="6"/>
      <c r="AB1056" s="6" t="s">
        <v>4549</v>
      </c>
    </row>
    <row r="1057" spans="1:28">
      <c r="A1057" s="6">
        <v>296</v>
      </c>
      <c r="B1057" s="6" t="str">
        <f t="shared" si="16"/>
        <v>KoyukKoyuk Covenant Church</v>
      </c>
      <c r="C1057" s="6" t="s">
        <v>2096</v>
      </c>
      <c r="D1057" s="6" t="s">
        <v>2499</v>
      </c>
      <c r="E1057" s="6"/>
      <c r="F1057" s="6"/>
      <c r="G1057" s="6"/>
      <c r="H1057" s="6"/>
      <c r="I1057" s="6">
        <v>3</v>
      </c>
      <c r="J1057" s="6" t="s">
        <v>4541</v>
      </c>
      <c r="K1057" s="6">
        <v>12</v>
      </c>
      <c r="L1057" s="6" t="s">
        <v>4586</v>
      </c>
      <c r="M1057" s="6">
        <v>2</v>
      </c>
      <c r="N1057" s="6" t="s">
        <v>4543</v>
      </c>
      <c r="O1057" s="6"/>
      <c r="P1057" s="6" t="s">
        <v>4549</v>
      </c>
      <c r="Q1057" s="6" t="s">
        <v>4549</v>
      </c>
      <c r="R1057" s="6" t="s">
        <v>4549</v>
      </c>
      <c r="S1057" s="6" t="s">
        <v>4549</v>
      </c>
      <c r="T1057" s="6"/>
      <c r="U1057" s="6"/>
      <c r="V1057" s="6"/>
      <c r="W1057" s="6"/>
      <c r="X1057" s="6"/>
      <c r="Y1057" s="6"/>
      <c r="Z1057" s="6"/>
      <c r="AA1057" s="6"/>
      <c r="AB1057" s="6" t="s">
        <v>4549</v>
      </c>
    </row>
    <row r="1058" spans="1:28">
      <c r="A1058" s="6">
        <v>296</v>
      </c>
      <c r="B1058" s="6" t="str">
        <f t="shared" si="16"/>
        <v>KoyukKoyuk IRA Kiniaq Building</v>
      </c>
      <c r="C1058" s="6" t="s">
        <v>2096</v>
      </c>
      <c r="D1058" s="6" t="s">
        <v>3115</v>
      </c>
      <c r="E1058" s="6" t="s">
        <v>5340</v>
      </c>
      <c r="F1058" s="6"/>
      <c r="G1058" s="6">
        <v>3200</v>
      </c>
      <c r="H1058" s="6"/>
      <c r="I1058" s="6">
        <v>6</v>
      </c>
      <c r="J1058" s="6" t="s">
        <v>377</v>
      </c>
      <c r="K1058" s="6">
        <v>36</v>
      </c>
      <c r="L1058" s="6" t="s">
        <v>377</v>
      </c>
      <c r="M1058" s="6">
        <v>2</v>
      </c>
      <c r="N1058" s="6" t="s">
        <v>4543</v>
      </c>
      <c r="O1058" s="6" t="s">
        <v>5339</v>
      </c>
      <c r="P1058" s="6" t="s">
        <v>4549</v>
      </c>
      <c r="Q1058" s="6" t="s">
        <v>4549</v>
      </c>
      <c r="R1058" s="6" t="s">
        <v>4549</v>
      </c>
      <c r="S1058" s="6" t="s">
        <v>4549</v>
      </c>
      <c r="T1058" s="6"/>
      <c r="U1058" s="6"/>
      <c r="V1058" s="6" t="s">
        <v>5341</v>
      </c>
      <c r="W1058" s="6"/>
      <c r="X1058" s="6"/>
      <c r="Y1058" s="6"/>
      <c r="Z1058" s="6">
        <v>12240</v>
      </c>
      <c r="AA1058" s="6"/>
      <c r="AB1058" s="6" t="s">
        <v>4549</v>
      </c>
    </row>
    <row r="1059" spans="1:28">
      <c r="A1059" s="6">
        <v>296</v>
      </c>
      <c r="B1059" s="6" t="str">
        <f t="shared" si="16"/>
        <v>KoyukKoyuk Native Corporation</v>
      </c>
      <c r="C1059" s="6" t="s">
        <v>2096</v>
      </c>
      <c r="D1059" s="6" t="s">
        <v>3117</v>
      </c>
      <c r="E1059" s="6"/>
      <c r="F1059" s="6"/>
      <c r="G1059" s="6"/>
      <c r="H1059" s="6"/>
      <c r="I1059" s="6">
        <v>6</v>
      </c>
      <c r="J1059" s="6" t="s">
        <v>377</v>
      </c>
      <c r="K1059" s="6">
        <v>36</v>
      </c>
      <c r="L1059" s="6" t="s">
        <v>377</v>
      </c>
      <c r="M1059" s="6">
        <v>2</v>
      </c>
      <c r="N1059" s="6" t="s">
        <v>4543</v>
      </c>
      <c r="O1059" s="6"/>
      <c r="P1059" s="6" t="s">
        <v>4549</v>
      </c>
      <c r="Q1059" s="6" t="s">
        <v>4549</v>
      </c>
      <c r="R1059" s="6" t="s">
        <v>4549</v>
      </c>
      <c r="S1059" s="6" t="s">
        <v>4549</v>
      </c>
      <c r="T1059" s="6"/>
      <c r="U1059" s="6"/>
      <c r="V1059" s="6"/>
      <c r="W1059" s="6"/>
      <c r="X1059" s="6"/>
      <c r="Y1059" s="6"/>
      <c r="Z1059" s="6"/>
      <c r="AA1059" s="6"/>
      <c r="AB1059" s="6" t="s">
        <v>4549</v>
      </c>
    </row>
    <row r="1060" spans="1:28">
      <c r="A1060" s="6">
        <v>296</v>
      </c>
      <c r="B1060" s="6" t="str">
        <f t="shared" si="16"/>
        <v>KoyukKoyuk Native Store</v>
      </c>
      <c r="C1060" s="6" t="s">
        <v>2096</v>
      </c>
      <c r="D1060" s="6" t="s">
        <v>2206</v>
      </c>
      <c r="E1060" s="6" t="s">
        <v>5342</v>
      </c>
      <c r="F1060" s="6">
        <v>1</v>
      </c>
      <c r="G1060" s="6">
        <v>3304</v>
      </c>
      <c r="H1060" s="6">
        <v>1981</v>
      </c>
      <c r="I1060" s="6">
        <v>7</v>
      </c>
      <c r="J1060" s="6" t="s">
        <v>4578</v>
      </c>
      <c r="K1060" s="6">
        <v>25</v>
      </c>
      <c r="L1060" s="6" t="s">
        <v>4579</v>
      </c>
      <c r="M1060" s="6">
        <v>2</v>
      </c>
      <c r="N1060" s="6" t="s">
        <v>4543</v>
      </c>
      <c r="O1060" s="6" t="s">
        <v>5339</v>
      </c>
      <c r="P1060" s="6" t="s">
        <v>4549</v>
      </c>
      <c r="Q1060" s="6" t="s">
        <v>4549</v>
      </c>
      <c r="R1060" s="6" t="s">
        <v>4549</v>
      </c>
      <c r="S1060" s="6" t="s">
        <v>4549</v>
      </c>
      <c r="T1060" s="6"/>
      <c r="U1060" s="6"/>
      <c r="V1060" s="6" t="s">
        <v>4722</v>
      </c>
      <c r="W1060" s="6"/>
      <c r="X1060" s="6"/>
      <c r="Y1060" s="6"/>
      <c r="Z1060" s="6">
        <v>79800</v>
      </c>
      <c r="AA1060" s="6"/>
      <c r="AB1060" s="6" t="s">
        <v>4549</v>
      </c>
    </row>
    <row r="1061" spans="1:28">
      <c r="A1061" s="6">
        <v>296</v>
      </c>
      <c r="B1061" s="6" t="str">
        <f t="shared" si="16"/>
        <v>KoyukKoyuk Post Office</v>
      </c>
      <c r="C1061" s="6" t="s">
        <v>2096</v>
      </c>
      <c r="D1061" s="6" t="s">
        <v>3114</v>
      </c>
      <c r="E1061" s="6" t="s">
        <v>5343</v>
      </c>
      <c r="F1061" s="6">
        <v>1</v>
      </c>
      <c r="G1061" s="6">
        <v>1200</v>
      </c>
      <c r="H1061" s="6"/>
      <c r="I1061" s="6">
        <v>8</v>
      </c>
      <c r="J1061" s="6" t="s">
        <v>4555</v>
      </c>
      <c r="K1061" s="6">
        <v>31</v>
      </c>
      <c r="L1061" s="6" t="s">
        <v>4592</v>
      </c>
      <c r="M1061" s="6">
        <v>2</v>
      </c>
      <c r="N1061" s="6" t="s">
        <v>4543</v>
      </c>
      <c r="O1061" s="6" t="s">
        <v>5339</v>
      </c>
      <c r="P1061" s="6" t="s">
        <v>4549</v>
      </c>
      <c r="Q1061" s="6" t="s">
        <v>4549</v>
      </c>
      <c r="R1061" s="6" t="s">
        <v>4549</v>
      </c>
      <c r="S1061" s="6" t="s">
        <v>4549</v>
      </c>
      <c r="T1061" s="6"/>
      <c r="U1061" s="6"/>
      <c r="V1061" s="6" t="s">
        <v>4581</v>
      </c>
      <c r="W1061" s="6"/>
      <c r="X1061" s="6"/>
      <c r="Y1061" s="6"/>
      <c r="Z1061" s="6"/>
      <c r="AA1061" s="144">
        <v>2900</v>
      </c>
      <c r="AB1061" s="6" t="s">
        <v>4549</v>
      </c>
    </row>
    <row r="1062" spans="1:28">
      <c r="A1062" s="6">
        <v>296</v>
      </c>
      <c r="B1062" s="6" t="str">
        <f t="shared" si="16"/>
        <v>KoyukMechanical Building</v>
      </c>
      <c r="C1062" s="6" t="s">
        <v>2096</v>
      </c>
      <c r="D1062" s="6" t="s">
        <v>2636</v>
      </c>
      <c r="E1062" s="6"/>
      <c r="F1062" s="6"/>
      <c r="G1062" s="6">
        <v>1224</v>
      </c>
      <c r="H1062" s="6">
        <v>2004</v>
      </c>
      <c r="I1062" s="6">
        <v>9</v>
      </c>
      <c r="J1062" s="6" t="s">
        <v>1500</v>
      </c>
      <c r="K1062" s="6">
        <v>35</v>
      </c>
      <c r="L1062" s="6" t="s">
        <v>4562</v>
      </c>
      <c r="M1062" s="6">
        <v>2</v>
      </c>
      <c r="N1062" s="6" t="s">
        <v>4543</v>
      </c>
      <c r="O1062" s="6" t="s">
        <v>4776</v>
      </c>
      <c r="P1062" s="6" t="s">
        <v>4549</v>
      </c>
      <c r="Q1062" s="6" t="s">
        <v>4549</v>
      </c>
      <c r="R1062" s="6" t="s">
        <v>4549</v>
      </c>
      <c r="S1062" s="6" t="s">
        <v>4549</v>
      </c>
      <c r="T1062" s="6"/>
      <c r="U1062" s="6"/>
      <c r="V1062" s="6"/>
      <c r="W1062" s="6"/>
      <c r="X1062" s="6"/>
      <c r="Y1062" s="6"/>
      <c r="Z1062" s="6"/>
      <c r="AA1062" s="6"/>
      <c r="AB1062" s="6" t="s">
        <v>4549</v>
      </c>
    </row>
    <row r="1063" spans="1:28">
      <c r="A1063" s="6">
        <v>296</v>
      </c>
      <c r="B1063" s="6" t="str">
        <f t="shared" si="16"/>
        <v>KoyukPool Hall</v>
      </c>
      <c r="C1063" s="6" t="s">
        <v>2096</v>
      </c>
      <c r="D1063" s="6" t="s">
        <v>2500</v>
      </c>
      <c r="E1063" s="6" t="s">
        <v>5344</v>
      </c>
      <c r="F1063" s="6"/>
      <c r="G1063" s="6">
        <v>1200</v>
      </c>
      <c r="H1063" s="6"/>
      <c r="I1063" s="6">
        <v>9</v>
      </c>
      <c r="J1063" s="6" t="s">
        <v>1500</v>
      </c>
      <c r="K1063" s="6">
        <v>35</v>
      </c>
      <c r="L1063" s="6" t="s">
        <v>4562</v>
      </c>
      <c r="M1063" s="6">
        <v>2</v>
      </c>
      <c r="N1063" s="6" t="s">
        <v>4543</v>
      </c>
      <c r="O1063" s="6" t="s">
        <v>5339</v>
      </c>
      <c r="P1063" s="6" t="s">
        <v>4549</v>
      </c>
      <c r="Q1063" s="6" t="s">
        <v>4549</v>
      </c>
      <c r="R1063" s="6" t="s">
        <v>4549</v>
      </c>
      <c r="S1063" s="6" t="s">
        <v>4549</v>
      </c>
      <c r="T1063" s="6"/>
      <c r="U1063" s="6"/>
      <c r="V1063" s="6"/>
      <c r="W1063" s="6"/>
      <c r="X1063" s="6"/>
      <c r="Y1063" s="6"/>
      <c r="Z1063" s="6"/>
      <c r="AA1063" s="144">
        <v>60</v>
      </c>
      <c r="AB1063" s="6" t="s">
        <v>4549</v>
      </c>
    </row>
    <row r="1064" spans="1:28">
      <c r="A1064" s="6">
        <v>296</v>
      </c>
      <c r="B1064" s="6" t="str">
        <f t="shared" si="16"/>
        <v>KoyukSchool Garage</v>
      </c>
      <c r="C1064" s="6" t="s">
        <v>2096</v>
      </c>
      <c r="D1064" s="6" t="s">
        <v>1122</v>
      </c>
      <c r="E1064" s="6"/>
      <c r="F1064" s="6"/>
      <c r="G1064" s="6">
        <v>672</v>
      </c>
      <c r="H1064" s="6">
        <v>2010</v>
      </c>
      <c r="I1064" s="6">
        <v>8</v>
      </c>
      <c r="J1064" s="6" t="s">
        <v>4555</v>
      </c>
      <c r="K1064" s="6">
        <v>28</v>
      </c>
      <c r="L1064" s="6" t="s">
        <v>4556</v>
      </c>
      <c r="M1064" s="6">
        <v>2</v>
      </c>
      <c r="N1064" s="6" t="s">
        <v>4543</v>
      </c>
      <c r="O1064" s="6" t="s">
        <v>4776</v>
      </c>
      <c r="P1064" s="6" t="s">
        <v>4549</v>
      </c>
      <c r="Q1064" s="6" t="s">
        <v>4549</v>
      </c>
      <c r="R1064" s="6" t="s">
        <v>4549</v>
      </c>
      <c r="S1064" s="6" t="s">
        <v>4549</v>
      </c>
      <c r="T1064" s="6"/>
      <c r="U1064" s="6"/>
      <c r="V1064" s="6"/>
      <c r="W1064" s="6"/>
      <c r="X1064" s="6"/>
      <c r="Y1064" s="6"/>
      <c r="Z1064" s="6"/>
      <c r="AA1064" s="6"/>
      <c r="AB1064" s="6" t="s">
        <v>4549</v>
      </c>
    </row>
    <row r="1065" spans="1:28">
      <c r="A1065" s="6">
        <v>297</v>
      </c>
      <c r="B1065" s="6" t="str">
        <f t="shared" si="16"/>
        <v>Koyukuk</v>
      </c>
      <c r="C1065" s="6" t="s">
        <v>1052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 t="s">
        <v>5345</v>
      </c>
      <c r="P1065" s="6" t="s">
        <v>4549</v>
      </c>
      <c r="Q1065" s="6" t="s">
        <v>4549</v>
      </c>
      <c r="R1065" s="6" t="s">
        <v>4549</v>
      </c>
      <c r="S1065" s="6" t="s">
        <v>4549</v>
      </c>
      <c r="T1065" s="6"/>
      <c r="U1065" s="6"/>
      <c r="V1065" s="6"/>
      <c r="W1065" s="6"/>
      <c r="X1065" s="6"/>
      <c r="Y1065" s="6"/>
      <c r="Z1065" s="6"/>
      <c r="AA1065" s="6"/>
      <c r="AB1065" s="6" t="s">
        <v>4549</v>
      </c>
    </row>
    <row r="1066" spans="1:28">
      <c r="A1066" s="6">
        <v>297</v>
      </c>
      <c r="B1066" s="6" t="str">
        <f t="shared" si="16"/>
        <v>Koyukuk</v>
      </c>
      <c r="C1066" s="6" t="s">
        <v>1052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 t="s">
        <v>5346</v>
      </c>
      <c r="P1066" s="6" t="s">
        <v>4549</v>
      </c>
      <c r="Q1066" s="6" t="s">
        <v>4549</v>
      </c>
      <c r="R1066" s="6" t="s">
        <v>4549</v>
      </c>
      <c r="S1066" s="6" t="s">
        <v>4549</v>
      </c>
      <c r="T1066" s="6"/>
      <c r="U1066" s="6"/>
      <c r="V1066" s="6"/>
      <c r="W1066" s="6"/>
      <c r="X1066" s="6"/>
      <c r="Y1066" s="6"/>
      <c r="Z1066" s="6"/>
      <c r="AA1066" s="6"/>
      <c r="AB1066" s="6" t="s">
        <v>4549</v>
      </c>
    </row>
    <row r="1067" spans="1:28">
      <c r="A1067" s="6">
        <v>297</v>
      </c>
      <c r="B1067" s="6" t="str">
        <f t="shared" si="16"/>
        <v>KoyukukAIRPORT ELECTRICAL BLDG</v>
      </c>
      <c r="C1067" s="6" t="s">
        <v>1052</v>
      </c>
      <c r="D1067" s="6" t="s">
        <v>5347</v>
      </c>
      <c r="E1067" s="6"/>
      <c r="F1067" s="6"/>
      <c r="G1067" s="6">
        <v>144</v>
      </c>
      <c r="H1067" s="6">
        <v>2006</v>
      </c>
      <c r="I1067" s="6">
        <v>8</v>
      </c>
      <c r="J1067" s="6" t="s">
        <v>4555</v>
      </c>
      <c r="K1067" s="6">
        <v>31</v>
      </c>
      <c r="L1067" s="6" t="s">
        <v>4592</v>
      </c>
      <c r="M1067" s="6">
        <v>2</v>
      </c>
      <c r="N1067" s="6" t="s">
        <v>4543</v>
      </c>
      <c r="O1067" s="6" t="s">
        <v>4585</v>
      </c>
      <c r="P1067" s="6" t="s">
        <v>4549</v>
      </c>
      <c r="Q1067" s="6" t="s">
        <v>4549</v>
      </c>
      <c r="R1067" s="6" t="s">
        <v>4549</v>
      </c>
      <c r="S1067" s="6" t="s">
        <v>4549</v>
      </c>
      <c r="T1067" s="6"/>
      <c r="U1067" s="6"/>
      <c r="V1067" s="6"/>
      <c r="W1067" s="6"/>
      <c r="X1067" s="6"/>
      <c r="Y1067" s="6"/>
      <c r="Z1067" s="6"/>
      <c r="AA1067" s="6"/>
      <c r="AB1067" s="6" t="s">
        <v>4549</v>
      </c>
    </row>
    <row r="1068" spans="1:28">
      <c r="A1068" s="6">
        <v>297</v>
      </c>
      <c r="B1068" s="6" t="str">
        <f t="shared" si="16"/>
        <v>KoyukukElla B. Vernetti School</v>
      </c>
      <c r="C1068" s="6" t="s">
        <v>1052</v>
      </c>
      <c r="D1068" s="6" t="s">
        <v>1044</v>
      </c>
      <c r="E1068" s="6"/>
      <c r="F1068" s="6"/>
      <c r="G1068" s="6">
        <v>11339</v>
      </c>
      <c r="H1068" s="6">
        <v>1992</v>
      </c>
      <c r="I1068" s="6">
        <v>3</v>
      </c>
      <c r="J1068" s="6" t="s">
        <v>4541</v>
      </c>
      <c r="K1068" s="6">
        <v>9</v>
      </c>
      <c r="L1068" s="6" t="s">
        <v>4575</v>
      </c>
      <c r="M1068" s="6">
        <v>2</v>
      </c>
      <c r="N1068" s="6" t="s">
        <v>4543</v>
      </c>
      <c r="O1068" s="6" t="s">
        <v>4656</v>
      </c>
      <c r="P1068" s="6" t="s">
        <v>4549</v>
      </c>
      <c r="Q1068" s="6" t="s">
        <v>4549</v>
      </c>
      <c r="R1068" s="6" t="s">
        <v>4549</v>
      </c>
      <c r="S1068" s="6" t="s">
        <v>4549</v>
      </c>
      <c r="T1068" s="6"/>
      <c r="U1068" s="6"/>
      <c r="V1068" s="6"/>
      <c r="W1068" s="6"/>
      <c r="X1068" s="6"/>
      <c r="Y1068" s="6"/>
      <c r="Z1068" s="6"/>
      <c r="AA1068" s="6"/>
      <c r="AB1068" s="6" t="s">
        <v>4549</v>
      </c>
    </row>
    <row r="1069" spans="1:28">
      <c r="A1069" s="6">
        <v>297</v>
      </c>
      <c r="B1069" s="6" t="str">
        <f t="shared" si="16"/>
        <v>KoyukukPost Office</v>
      </c>
      <c r="C1069" s="6" t="s">
        <v>1052</v>
      </c>
      <c r="D1069" s="6" t="s">
        <v>37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 t="s">
        <v>653</v>
      </c>
      <c r="P1069" s="6" t="s">
        <v>4549</v>
      </c>
      <c r="Q1069" s="6" t="s">
        <v>4549</v>
      </c>
      <c r="R1069" s="6" t="s">
        <v>4549</v>
      </c>
      <c r="S1069" s="6" t="s">
        <v>4549</v>
      </c>
      <c r="T1069" s="6"/>
      <c r="U1069" s="6"/>
      <c r="V1069" s="6"/>
      <c r="W1069" s="6"/>
      <c r="X1069" s="6"/>
      <c r="Y1069" s="6"/>
      <c r="Z1069" s="6"/>
      <c r="AA1069" s="6"/>
      <c r="AB1069" s="6" t="s">
        <v>4549</v>
      </c>
    </row>
    <row r="1070" spans="1:28">
      <c r="A1070" s="6">
        <v>297</v>
      </c>
      <c r="B1070" s="6" t="str">
        <f t="shared" si="16"/>
        <v>KoyukukPowerhouse</v>
      </c>
      <c r="C1070" s="6" t="s">
        <v>1052</v>
      </c>
      <c r="D1070" s="6" t="s">
        <v>1274</v>
      </c>
      <c r="E1070" s="6"/>
      <c r="F1070" s="6"/>
      <c r="G1070" s="6">
        <v>512</v>
      </c>
      <c r="H1070" s="6">
        <v>1983</v>
      </c>
      <c r="I1070" s="6">
        <v>3</v>
      </c>
      <c r="J1070" s="6" t="s">
        <v>4541</v>
      </c>
      <c r="K1070" s="6">
        <v>9</v>
      </c>
      <c r="L1070" s="6" t="s">
        <v>4575</v>
      </c>
      <c r="M1070" s="6">
        <v>2</v>
      </c>
      <c r="N1070" s="6" t="s">
        <v>4543</v>
      </c>
      <c r="O1070" s="6" t="s">
        <v>4656</v>
      </c>
      <c r="P1070" s="6" t="s">
        <v>4549</v>
      </c>
      <c r="Q1070" s="6" t="s">
        <v>4549</v>
      </c>
      <c r="R1070" s="6" t="s">
        <v>4549</v>
      </c>
      <c r="S1070" s="6" t="s">
        <v>4549</v>
      </c>
      <c r="T1070" s="6"/>
      <c r="U1070" s="6"/>
      <c r="V1070" s="6"/>
      <c r="W1070" s="6"/>
      <c r="X1070" s="6"/>
      <c r="Y1070" s="6"/>
      <c r="Z1070" s="6"/>
      <c r="AA1070" s="6"/>
      <c r="AB1070" s="6" t="s">
        <v>4549</v>
      </c>
    </row>
    <row r="1071" spans="1:28">
      <c r="A1071" s="6">
        <v>297</v>
      </c>
      <c r="B1071" s="6" t="str">
        <f t="shared" si="16"/>
        <v>KoyukukSREB</v>
      </c>
      <c r="C1071" s="6" t="s">
        <v>1052</v>
      </c>
      <c r="D1071" s="6" t="s">
        <v>399</v>
      </c>
      <c r="E1071" s="6"/>
      <c r="F1071" s="6"/>
      <c r="G1071" s="6">
        <v>2000</v>
      </c>
      <c r="H1071" s="6">
        <v>2006</v>
      </c>
      <c r="I1071" s="6">
        <v>2</v>
      </c>
      <c r="J1071" s="6" t="s">
        <v>4582</v>
      </c>
      <c r="K1071" s="6">
        <v>8</v>
      </c>
      <c r="L1071" s="6" t="s">
        <v>4583</v>
      </c>
      <c r="M1071" s="6">
        <v>2</v>
      </c>
      <c r="N1071" s="6" t="s">
        <v>4543</v>
      </c>
      <c r="O1071" s="6" t="s">
        <v>4585</v>
      </c>
      <c r="P1071" s="6" t="s">
        <v>4549</v>
      </c>
      <c r="Q1071" s="6" t="s">
        <v>4549</v>
      </c>
      <c r="R1071" s="6" t="s">
        <v>4549</v>
      </c>
      <c r="S1071" s="6" t="s">
        <v>4549</v>
      </c>
      <c r="T1071" s="6"/>
      <c r="U1071" s="6"/>
      <c r="V1071" s="6"/>
      <c r="W1071" s="6"/>
      <c r="X1071" s="6"/>
      <c r="Y1071" s="6"/>
      <c r="Z1071" s="6"/>
      <c r="AA1071" s="6"/>
      <c r="AB1071" s="6" t="s">
        <v>4549</v>
      </c>
    </row>
    <row r="1072" spans="1:28">
      <c r="A1072" s="6">
        <v>297</v>
      </c>
      <c r="B1072" s="6" t="str">
        <f t="shared" si="16"/>
        <v>KoyukukStorage Building #1</v>
      </c>
      <c r="C1072" s="6" t="s">
        <v>1052</v>
      </c>
      <c r="D1072" s="6" t="s">
        <v>5348</v>
      </c>
      <c r="E1072" s="6"/>
      <c r="F1072" s="6"/>
      <c r="G1072" s="6">
        <v>192</v>
      </c>
      <c r="H1072" s="6">
        <v>1983</v>
      </c>
      <c r="I1072" s="6">
        <v>3</v>
      </c>
      <c r="J1072" s="6" t="s">
        <v>4541</v>
      </c>
      <c r="K1072" s="6">
        <v>9</v>
      </c>
      <c r="L1072" s="6" t="s">
        <v>4575</v>
      </c>
      <c r="M1072" s="6">
        <v>2</v>
      </c>
      <c r="N1072" s="6" t="s">
        <v>4543</v>
      </c>
      <c r="O1072" s="6" t="s">
        <v>4656</v>
      </c>
      <c r="P1072" s="6" t="s">
        <v>4549</v>
      </c>
      <c r="Q1072" s="6" t="s">
        <v>4549</v>
      </c>
      <c r="R1072" s="6" t="s">
        <v>4549</v>
      </c>
      <c r="S1072" s="6" t="s">
        <v>4549</v>
      </c>
      <c r="T1072" s="6"/>
      <c r="U1072" s="6"/>
      <c r="V1072" s="6"/>
      <c r="W1072" s="6"/>
      <c r="X1072" s="6"/>
      <c r="Y1072" s="6"/>
      <c r="Z1072" s="6"/>
      <c r="AA1072" s="6"/>
      <c r="AB1072" s="6" t="s">
        <v>4549</v>
      </c>
    </row>
    <row r="1073" spans="1:28">
      <c r="A1073" s="6">
        <v>297</v>
      </c>
      <c r="B1073" s="6" t="str">
        <f t="shared" si="16"/>
        <v>KoyukukStorage Shed #2</v>
      </c>
      <c r="C1073" s="6" t="s">
        <v>1052</v>
      </c>
      <c r="D1073" s="6" t="s">
        <v>5349</v>
      </c>
      <c r="E1073" s="6"/>
      <c r="F1073" s="6"/>
      <c r="G1073" s="6">
        <v>0</v>
      </c>
      <c r="H1073" s="6"/>
      <c r="I1073" s="6">
        <v>3</v>
      </c>
      <c r="J1073" s="6" t="s">
        <v>4541</v>
      </c>
      <c r="K1073" s="6">
        <v>9</v>
      </c>
      <c r="L1073" s="6" t="s">
        <v>4575</v>
      </c>
      <c r="M1073" s="6">
        <v>2</v>
      </c>
      <c r="N1073" s="6" t="s">
        <v>4543</v>
      </c>
      <c r="O1073" s="6" t="s">
        <v>4656</v>
      </c>
      <c r="P1073" s="6" t="s">
        <v>4549</v>
      </c>
      <c r="Q1073" s="6" t="s">
        <v>4549</v>
      </c>
      <c r="R1073" s="6" t="s">
        <v>4549</v>
      </c>
      <c r="S1073" s="6" t="s">
        <v>4549</v>
      </c>
      <c r="T1073" s="6"/>
      <c r="U1073" s="6"/>
      <c r="V1073" s="6"/>
      <c r="W1073" s="6"/>
      <c r="X1073" s="6"/>
      <c r="Y1073" s="6"/>
      <c r="Z1073" s="6"/>
      <c r="AA1073" s="6"/>
      <c r="AB1073" s="6" t="s">
        <v>4549</v>
      </c>
    </row>
    <row r="1074" spans="1:28">
      <c r="A1074" s="6">
        <v>297</v>
      </c>
      <c r="B1074" s="6" t="str">
        <f t="shared" si="16"/>
        <v>KoyukukStorage Shed #3</v>
      </c>
      <c r="C1074" s="6" t="s">
        <v>1052</v>
      </c>
      <c r="D1074" s="6" t="s">
        <v>5350</v>
      </c>
      <c r="E1074" s="6"/>
      <c r="F1074" s="6"/>
      <c r="G1074" s="6">
        <v>0</v>
      </c>
      <c r="H1074" s="6"/>
      <c r="I1074" s="6">
        <v>3</v>
      </c>
      <c r="J1074" s="6" t="s">
        <v>4541</v>
      </c>
      <c r="K1074" s="6">
        <v>9</v>
      </c>
      <c r="L1074" s="6" t="s">
        <v>4575</v>
      </c>
      <c r="M1074" s="6">
        <v>2</v>
      </c>
      <c r="N1074" s="6" t="s">
        <v>4543</v>
      </c>
      <c r="O1074" s="6" t="s">
        <v>4656</v>
      </c>
      <c r="P1074" s="6" t="s">
        <v>4549</v>
      </c>
      <c r="Q1074" s="6" t="s">
        <v>4549</v>
      </c>
      <c r="R1074" s="6" t="s">
        <v>4549</v>
      </c>
      <c r="S1074" s="6" t="s">
        <v>4549</v>
      </c>
      <c r="T1074" s="6"/>
      <c r="U1074" s="6"/>
      <c r="V1074" s="6"/>
      <c r="W1074" s="6"/>
      <c r="X1074" s="6"/>
      <c r="Y1074" s="6"/>
      <c r="Z1074" s="6"/>
      <c r="AA1074" s="6"/>
      <c r="AB1074" s="6" t="s">
        <v>4549</v>
      </c>
    </row>
    <row r="1075" spans="1:28">
      <c r="A1075" s="6">
        <v>299</v>
      </c>
      <c r="B1075" s="6" t="str">
        <f t="shared" si="16"/>
        <v>Kwethluk</v>
      </c>
      <c r="C1075" s="6" t="s">
        <v>301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 t="s">
        <v>5351</v>
      </c>
      <c r="P1075" s="6" t="s">
        <v>4549</v>
      </c>
      <c r="Q1075" s="6" t="s">
        <v>4549</v>
      </c>
      <c r="R1075" s="6" t="s">
        <v>4549</v>
      </c>
      <c r="S1075" s="6" t="s">
        <v>4549</v>
      </c>
      <c r="T1075" s="6"/>
      <c r="U1075" s="6"/>
      <c r="V1075" s="6"/>
      <c r="W1075" s="6"/>
      <c r="X1075" s="6"/>
      <c r="Y1075" s="6"/>
      <c r="Z1075" s="6"/>
      <c r="AA1075" s="6"/>
      <c r="AB1075" s="6" t="s">
        <v>4549</v>
      </c>
    </row>
    <row r="1076" spans="1:28">
      <c r="A1076" s="6">
        <v>299</v>
      </c>
      <c r="B1076" s="6" t="str">
        <f t="shared" si="16"/>
        <v>Kwethluk</v>
      </c>
      <c r="C1076" s="6" t="s">
        <v>301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 t="s">
        <v>5352</v>
      </c>
      <c r="P1076" s="6" t="s">
        <v>4549</v>
      </c>
      <c r="Q1076" s="6" t="s">
        <v>4549</v>
      </c>
      <c r="R1076" s="6" t="s">
        <v>4549</v>
      </c>
      <c r="S1076" s="6" t="s">
        <v>4549</v>
      </c>
      <c r="T1076" s="6"/>
      <c r="U1076" s="6"/>
      <c r="V1076" s="6"/>
      <c r="W1076" s="6"/>
      <c r="X1076" s="6"/>
      <c r="Y1076" s="6"/>
      <c r="Z1076" s="6"/>
      <c r="AA1076" s="6"/>
      <c r="AB1076" s="6" t="s">
        <v>4549</v>
      </c>
    </row>
    <row r="1077" spans="1:28">
      <c r="A1077" s="6">
        <v>299</v>
      </c>
      <c r="B1077" s="6" t="str">
        <f t="shared" si="16"/>
        <v>KwethlukANICA Store</v>
      </c>
      <c r="C1077" s="6" t="s">
        <v>301</v>
      </c>
      <c r="D1077" s="6" t="s">
        <v>302</v>
      </c>
      <c r="E1077" s="6"/>
      <c r="F1077" s="6"/>
      <c r="G1077" s="6">
        <v>5000</v>
      </c>
      <c r="H1077" s="6">
        <v>1994</v>
      </c>
      <c r="I1077" s="6">
        <v>7</v>
      </c>
      <c r="J1077" s="6" t="s">
        <v>4578</v>
      </c>
      <c r="K1077" s="6">
        <v>25</v>
      </c>
      <c r="L1077" s="6" t="s">
        <v>4579</v>
      </c>
      <c r="M1077" s="6">
        <v>2</v>
      </c>
      <c r="N1077" s="6" t="s">
        <v>4543</v>
      </c>
      <c r="O1077" s="6" t="s">
        <v>4580</v>
      </c>
      <c r="P1077" s="6" t="s">
        <v>4549</v>
      </c>
      <c r="Q1077" s="6" t="s">
        <v>4549</v>
      </c>
      <c r="R1077" s="6" t="s">
        <v>4549</v>
      </c>
      <c r="S1077" s="6" t="s">
        <v>4549</v>
      </c>
      <c r="T1077" s="6"/>
      <c r="U1077" s="6"/>
      <c r="V1077" s="6"/>
      <c r="W1077" s="6"/>
      <c r="X1077" s="6"/>
      <c r="Y1077" s="6"/>
      <c r="Z1077" s="6"/>
      <c r="AA1077" s="6"/>
      <c r="AB1077" s="6" t="s">
        <v>4549</v>
      </c>
    </row>
    <row r="1078" spans="1:28">
      <c r="A1078" s="6">
        <v>299</v>
      </c>
      <c r="B1078" s="6" t="str">
        <f t="shared" si="16"/>
        <v>KwethlukBand Room </v>
      </c>
      <c r="C1078" s="6" t="s">
        <v>301</v>
      </c>
      <c r="D1078" s="6" t="s">
        <v>5353</v>
      </c>
      <c r="E1078" s="6"/>
      <c r="F1078" s="6"/>
      <c r="G1078" s="6"/>
      <c r="H1078" s="6">
        <v>1968</v>
      </c>
      <c r="I1078" s="6">
        <v>3</v>
      </c>
      <c r="J1078" s="6" t="s">
        <v>4541</v>
      </c>
      <c r="K1078" s="6">
        <v>9</v>
      </c>
      <c r="L1078" s="6" t="s">
        <v>4575</v>
      </c>
      <c r="M1078" s="6">
        <v>2</v>
      </c>
      <c r="N1078" s="6" t="s">
        <v>4543</v>
      </c>
      <c r="O1078" s="6" t="s">
        <v>5100</v>
      </c>
      <c r="P1078" s="6" t="s">
        <v>4549</v>
      </c>
      <c r="Q1078" s="6" t="s">
        <v>4549</v>
      </c>
      <c r="R1078" s="6" t="s">
        <v>4549</v>
      </c>
      <c r="S1078" s="6" t="s">
        <v>4549</v>
      </c>
      <c r="T1078" s="6"/>
      <c r="U1078" s="6"/>
      <c r="V1078" s="6"/>
      <c r="W1078" s="6"/>
      <c r="X1078" s="6"/>
      <c r="Y1078" s="6"/>
      <c r="Z1078" s="6"/>
      <c r="AA1078" s="6"/>
      <c r="AB1078" s="6" t="s">
        <v>4549</v>
      </c>
    </row>
    <row r="1079" spans="1:28">
      <c r="A1079" s="6">
        <v>299</v>
      </c>
      <c r="B1079" s="6" t="str">
        <f t="shared" si="16"/>
        <v>KwethlukBoat House</v>
      </c>
      <c r="C1079" s="6" t="s">
        <v>301</v>
      </c>
      <c r="D1079" s="6" t="s">
        <v>304</v>
      </c>
      <c r="E1079" s="6"/>
      <c r="F1079" s="6"/>
      <c r="G1079" s="6"/>
      <c r="H1079" s="6">
        <v>1971</v>
      </c>
      <c r="I1079" s="6">
        <v>2</v>
      </c>
      <c r="J1079" s="6" t="s">
        <v>4582</v>
      </c>
      <c r="K1079" s="6">
        <v>8</v>
      </c>
      <c r="L1079" s="6" t="s">
        <v>4583</v>
      </c>
      <c r="M1079" s="6">
        <v>2</v>
      </c>
      <c r="N1079" s="6" t="s">
        <v>4543</v>
      </c>
      <c r="O1079" s="6" t="s">
        <v>5354</v>
      </c>
      <c r="P1079" s="6" t="s">
        <v>4549</v>
      </c>
      <c r="Q1079" s="6" t="s">
        <v>4549</v>
      </c>
      <c r="R1079" s="6" t="s">
        <v>4549</v>
      </c>
      <c r="S1079" s="6" t="s">
        <v>4549</v>
      </c>
      <c r="T1079" s="6"/>
      <c r="U1079" s="6"/>
      <c r="V1079" s="6"/>
      <c r="W1079" s="6"/>
      <c r="X1079" s="6"/>
      <c r="Y1079" s="6"/>
      <c r="Z1079" s="6">
        <v>418</v>
      </c>
      <c r="AA1079" s="6"/>
      <c r="AB1079" s="6" t="s">
        <v>4549</v>
      </c>
    </row>
    <row r="1080" spans="1:28">
      <c r="A1080" s="6">
        <v>299</v>
      </c>
      <c r="B1080" s="6" t="str">
        <f t="shared" si="16"/>
        <v>KwethlukGenerator Module </v>
      </c>
      <c r="C1080" s="6" t="s">
        <v>301</v>
      </c>
      <c r="D1080" s="6" t="s">
        <v>211</v>
      </c>
      <c r="E1080" s="6"/>
      <c r="F1080" s="6"/>
      <c r="G1080" s="6"/>
      <c r="H1080" s="6">
        <v>1980</v>
      </c>
      <c r="I1080" s="6">
        <v>3</v>
      </c>
      <c r="J1080" s="6" t="s">
        <v>4541</v>
      </c>
      <c r="K1080" s="6">
        <v>9</v>
      </c>
      <c r="L1080" s="6" t="s">
        <v>4575</v>
      </c>
      <c r="M1080" s="6">
        <v>2</v>
      </c>
      <c r="N1080" s="6" t="s">
        <v>4543</v>
      </c>
      <c r="O1080" s="6" t="s">
        <v>5100</v>
      </c>
      <c r="P1080" s="6" t="s">
        <v>4549</v>
      </c>
      <c r="Q1080" s="6" t="s">
        <v>4549</v>
      </c>
      <c r="R1080" s="6" t="s">
        <v>4549</v>
      </c>
      <c r="S1080" s="6" t="s">
        <v>4549</v>
      </c>
      <c r="T1080" s="6"/>
      <c r="U1080" s="6"/>
      <c r="V1080" s="6"/>
      <c r="W1080" s="6"/>
      <c r="X1080" s="6"/>
      <c r="Y1080" s="6"/>
      <c r="Z1080" s="6"/>
      <c r="AA1080" s="6"/>
      <c r="AB1080" s="6" t="s">
        <v>4549</v>
      </c>
    </row>
    <row r="1081" spans="1:28">
      <c r="A1081" s="6">
        <v>299</v>
      </c>
      <c r="B1081" s="6" t="str">
        <f t="shared" si="16"/>
        <v>KwethlukKwethluk BIA School </v>
      </c>
      <c r="C1081" s="6" t="s">
        <v>301</v>
      </c>
      <c r="D1081" s="6" t="s">
        <v>5355</v>
      </c>
      <c r="E1081" s="6"/>
      <c r="F1081" s="6"/>
      <c r="G1081" s="6"/>
      <c r="H1081" s="6">
        <v>1956</v>
      </c>
      <c r="I1081" s="6">
        <v>3</v>
      </c>
      <c r="J1081" s="6" t="s">
        <v>4541</v>
      </c>
      <c r="K1081" s="6">
        <v>9</v>
      </c>
      <c r="L1081" s="6" t="s">
        <v>4575</v>
      </c>
      <c r="M1081" s="6">
        <v>2</v>
      </c>
      <c r="N1081" s="6" t="s">
        <v>4543</v>
      </c>
      <c r="O1081" s="6" t="s">
        <v>5100</v>
      </c>
      <c r="P1081" s="6" t="s">
        <v>4549</v>
      </c>
      <c r="Q1081" s="6" t="s">
        <v>4549</v>
      </c>
      <c r="R1081" s="6" t="s">
        <v>4549</v>
      </c>
      <c r="S1081" s="6" t="s">
        <v>4549</v>
      </c>
      <c r="T1081" s="6"/>
      <c r="U1081" s="6"/>
      <c r="V1081" s="6"/>
      <c r="W1081" s="6"/>
      <c r="X1081" s="6"/>
      <c r="Y1081" s="6"/>
      <c r="Z1081" s="6"/>
      <c r="AA1081" s="6"/>
      <c r="AB1081" s="6" t="s">
        <v>4549</v>
      </c>
    </row>
    <row r="1082" spans="1:28">
      <c r="A1082" s="6">
        <v>299</v>
      </c>
      <c r="B1082" s="6" t="str">
        <f t="shared" si="16"/>
        <v>KwethlukKwethluk Community School </v>
      </c>
      <c r="C1082" s="6" t="s">
        <v>301</v>
      </c>
      <c r="D1082" s="6" t="s">
        <v>5356</v>
      </c>
      <c r="E1082" s="6"/>
      <c r="F1082" s="6"/>
      <c r="G1082" s="6"/>
      <c r="H1082" s="6">
        <v>1986</v>
      </c>
      <c r="I1082" s="6">
        <v>3</v>
      </c>
      <c r="J1082" s="6" t="s">
        <v>4541</v>
      </c>
      <c r="K1082" s="6">
        <v>9</v>
      </c>
      <c r="L1082" s="6" t="s">
        <v>4575</v>
      </c>
      <c r="M1082" s="6">
        <v>2</v>
      </c>
      <c r="N1082" s="6" t="s">
        <v>4543</v>
      </c>
      <c r="O1082" s="6" t="s">
        <v>5100</v>
      </c>
      <c r="P1082" s="6" t="s">
        <v>4549</v>
      </c>
      <c r="Q1082" s="6" t="s">
        <v>4549</v>
      </c>
      <c r="R1082" s="6" t="s">
        <v>4549</v>
      </c>
      <c r="S1082" s="6" t="s">
        <v>4549</v>
      </c>
      <c r="T1082" s="6"/>
      <c r="U1082" s="6"/>
      <c r="V1082" s="6"/>
      <c r="W1082" s="6"/>
      <c r="X1082" s="6"/>
      <c r="Y1082" s="6"/>
      <c r="Z1082" s="6"/>
      <c r="AA1082" s="6"/>
      <c r="AB1082" s="6" t="s">
        <v>4549</v>
      </c>
    </row>
    <row r="1083" spans="1:28">
      <c r="A1083" s="6">
        <v>299</v>
      </c>
      <c r="B1083" s="6" t="str">
        <f t="shared" si="16"/>
        <v>KwethlukPortable Classroom </v>
      </c>
      <c r="C1083" s="6" t="s">
        <v>301</v>
      </c>
      <c r="D1083" s="6" t="s">
        <v>5284</v>
      </c>
      <c r="E1083" s="6"/>
      <c r="F1083" s="6"/>
      <c r="G1083" s="6"/>
      <c r="H1083" s="6">
        <v>1984</v>
      </c>
      <c r="I1083" s="6">
        <v>3</v>
      </c>
      <c r="J1083" s="6" t="s">
        <v>4541</v>
      </c>
      <c r="K1083" s="6">
        <v>9</v>
      </c>
      <c r="L1083" s="6" t="s">
        <v>4575</v>
      </c>
      <c r="M1083" s="6">
        <v>2</v>
      </c>
      <c r="N1083" s="6" t="s">
        <v>4543</v>
      </c>
      <c r="O1083" s="6" t="s">
        <v>5100</v>
      </c>
      <c r="P1083" s="6" t="s">
        <v>4549</v>
      </c>
      <c r="Q1083" s="6" t="s">
        <v>4549</v>
      </c>
      <c r="R1083" s="6" t="s">
        <v>4549</v>
      </c>
      <c r="S1083" s="6" t="s">
        <v>4549</v>
      </c>
      <c r="T1083" s="6"/>
      <c r="U1083" s="6"/>
      <c r="V1083" s="6"/>
      <c r="W1083" s="6"/>
      <c r="X1083" s="6"/>
      <c r="Y1083" s="6"/>
      <c r="Z1083" s="6"/>
      <c r="AA1083" s="6"/>
      <c r="AB1083" s="6" t="s">
        <v>4549</v>
      </c>
    </row>
    <row r="1084" spans="1:28">
      <c r="A1084" s="6">
        <v>299</v>
      </c>
      <c r="B1084" s="6" t="str">
        <f t="shared" si="16"/>
        <v>KwethlukPortable Classroom </v>
      </c>
      <c r="C1084" s="6" t="s">
        <v>301</v>
      </c>
      <c r="D1084" s="6" t="s">
        <v>5284</v>
      </c>
      <c r="E1084" s="6"/>
      <c r="F1084" s="6"/>
      <c r="G1084" s="6"/>
      <c r="H1084" s="6">
        <v>1997</v>
      </c>
      <c r="I1084" s="6">
        <v>3</v>
      </c>
      <c r="J1084" s="6" t="s">
        <v>4541</v>
      </c>
      <c r="K1084" s="6">
        <v>9</v>
      </c>
      <c r="L1084" s="6" t="s">
        <v>4575</v>
      </c>
      <c r="M1084" s="6">
        <v>2</v>
      </c>
      <c r="N1084" s="6" t="s">
        <v>4543</v>
      </c>
      <c r="O1084" s="6" t="s">
        <v>5100</v>
      </c>
      <c r="P1084" s="6" t="s">
        <v>4549</v>
      </c>
      <c r="Q1084" s="6" t="s">
        <v>4549</v>
      </c>
      <c r="R1084" s="6" t="s">
        <v>4549</v>
      </c>
      <c r="S1084" s="6" t="s">
        <v>4549</v>
      </c>
      <c r="T1084" s="6"/>
      <c r="U1084" s="6"/>
      <c r="V1084" s="6"/>
      <c r="W1084" s="6"/>
      <c r="X1084" s="6"/>
      <c r="Y1084" s="6"/>
      <c r="Z1084" s="6"/>
      <c r="AA1084" s="6"/>
      <c r="AB1084" s="6" t="s">
        <v>4549</v>
      </c>
    </row>
    <row r="1085" spans="1:28">
      <c r="A1085" s="6">
        <v>299</v>
      </c>
      <c r="B1085" s="6" t="str">
        <f t="shared" si="16"/>
        <v>KwethlukPortable Classroom </v>
      </c>
      <c r="C1085" s="6" t="s">
        <v>301</v>
      </c>
      <c r="D1085" s="6" t="s">
        <v>5284</v>
      </c>
      <c r="E1085" s="6"/>
      <c r="F1085" s="6"/>
      <c r="G1085" s="6"/>
      <c r="H1085" s="6">
        <v>1998</v>
      </c>
      <c r="I1085" s="6">
        <v>3</v>
      </c>
      <c r="J1085" s="6" t="s">
        <v>4541</v>
      </c>
      <c r="K1085" s="6">
        <v>9</v>
      </c>
      <c r="L1085" s="6" t="s">
        <v>4575</v>
      </c>
      <c r="M1085" s="6">
        <v>2</v>
      </c>
      <c r="N1085" s="6" t="s">
        <v>4543</v>
      </c>
      <c r="O1085" s="6" t="s">
        <v>5100</v>
      </c>
      <c r="P1085" s="6" t="s">
        <v>4549</v>
      </c>
      <c r="Q1085" s="6" t="s">
        <v>4549</v>
      </c>
      <c r="R1085" s="6" t="s">
        <v>4549</v>
      </c>
      <c r="S1085" s="6" t="s">
        <v>4549</v>
      </c>
      <c r="T1085" s="6"/>
      <c r="U1085" s="6"/>
      <c r="V1085" s="6"/>
      <c r="W1085" s="6"/>
      <c r="X1085" s="6"/>
      <c r="Y1085" s="6"/>
      <c r="Z1085" s="6"/>
      <c r="AA1085" s="6"/>
      <c r="AB1085" s="6" t="s">
        <v>4549</v>
      </c>
    </row>
    <row r="1086" spans="1:28">
      <c r="A1086" s="6">
        <v>299</v>
      </c>
      <c r="B1086" s="6" t="str">
        <f t="shared" si="16"/>
        <v>KwethlukPortable Classroom </v>
      </c>
      <c r="C1086" s="6" t="s">
        <v>301</v>
      </c>
      <c r="D1086" s="6" t="s">
        <v>5284</v>
      </c>
      <c r="E1086" s="6"/>
      <c r="F1086" s="6"/>
      <c r="G1086" s="6"/>
      <c r="H1086" s="6">
        <v>2002</v>
      </c>
      <c r="I1086" s="6">
        <v>3</v>
      </c>
      <c r="J1086" s="6" t="s">
        <v>4541</v>
      </c>
      <c r="K1086" s="6">
        <v>9</v>
      </c>
      <c r="L1086" s="6" t="s">
        <v>4575</v>
      </c>
      <c r="M1086" s="6">
        <v>2</v>
      </c>
      <c r="N1086" s="6" t="s">
        <v>4543</v>
      </c>
      <c r="O1086" s="6" t="s">
        <v>5100</v>
      </c>
      <c r="P1086" s="6" t="s">
        <v>4549</v>
      </c>
      <c r="Q1086" s="6" t="s">
        <v>4549</v>
      </c>
      <c r="R1086" s="6" t="s">
        <v>4549</v>
      </c>
      <c r="S1086" s="6" t="s">
        <v>4549</v>
      </c>
      <c r="T1086" s="6"/>
      <c r="U1086" s="6"/>
      <c r="V1086" s="6"/>
      <c r="W1086" s="6"/>
      <c r="X1086" s="6"/>
      <c r="Y1086" s="6"/>
      <c r="Z1086" s="6"/>
      <c r="AA1086" s="6"/>
      <c r="AB1086" s="6" t="s">
        <v>4549</v>
      </c>
    </row>
    <row r="1087" spans="1:28">
      <c r="A1087" s="6">
        <v>299</v>
      </c>
      <c r="B1087" s="6" t="str">
        <f t="shared" si="16"/>
        <v>KwethlukPower House</v>
      </c>
      <c r="C1087" s="6" t="s">
        <v>301</v>
      </c>
      <c r="D1087" s="6" t="s">
        <v>309</v>
      </c>
      <c r="E1087" s="6"/>
      <c r="F1087" s="6"/>
      <c r="G1087" s="6">
        <v>2400</v>
      </c>
      <c r="H1087" s="6">
        <v>2006</v>
      </c>
      <c r="I1087" s="6">
        <v>9</v>
      </c>
      <c r="J1087" s="6" t="s">
        <v>1500</v>
      </c>
      <c r="K1087" s="6">
        <v>35</v>
      </c>
      <c r="L1087" s="6" t="s">
        <v>4562</v>
      </c>
      <c r="M1087" s="6">
        <v>2</v>
      </c>
      <c r="N1087" s="6" t="s">
        <v>4543</v>
      </c>
      <c r="O1087" s="6" t="s">
        <v>5354</v>
      </c>
      <c r="P1087" s="6" t="s">
        <v>4549</v>
      </c>
      <c r="Q1087" s="6" t="s">
        <v>4549</v>
      </c>
      <c r="R1087" s="6" t="s">
        <v>4549</v>
      </c>
      <c r="S1087" s="6" t="s">
        <v>4549</v>
      </c>
      <c r="T1087" s="6"/>
      <c r="U1087" s="6"/>
      <c r="V1087" s="6"/>
      <c r="W1087" s="6"/>
      <c r="X1087" s="6"/>
      <c r="Y1087" s="6"/>
      <c r="Z1087" s="6">
        <v>33432</v>
      </c>
      <c r="AA1087" s="6"/>
      <c r="AB1087" s="6" t="s">
        <v>4549</v>
      </c>
    </row>
    <row r="1088" spans="1:28">
      <c r="A1088" s="6">
        <v>299</v>
      </c>
      <c r="B1088" s="6" t="str">
        <f t="shared" si="16"/>
        <v>KwethlukPropane House</v>
      </c>
      <c r="C1088" s="6" t="s">
        <v>301</v>
      </c>
      <c r="D1088" s="6" t="s">
        <v>310</v>
      </c>
      <c r="E1088" s="6"/>
      <c r="F1088" s="6"/>
      <c r="G1088" s="6">
        <v>8000</v>
      </c>
      <c r="H1088" s="6">
        <v>2002</v>
      </c>
      <c r="I1088" s="6">
        <v>9</v>
      </c>
      <c r="J1088" s="6" t="s">
        <v>1500</v>
      </c>
      <c r="K1088" s="6">
        <v>35</v>
      </c>
      <c r="L1088" s="6" t="s">
        <v>4562</v>
      </c>
      <c r="M1088" s="6">
        <v>2</v>
      </c>
      <c r="N1088" s="6" t="s">
        <v>4543</v>
      </c>
      <c r="O1088" s="6" t="s">
        <v>5354</v>
      </c>
      <c r="P1088" s="6" t="s">
        <v>4549</v>
      </c>
      <c r="Q1088" s="6" t="s">
        <v>4549</v>
      </c>
      <c r="R1088" s="6" t="s">
        <v>4549</v>
      </c>
      <c r="S1088" s="6" t="s">
        <v>4549</v>
      </c>
      <c r="T1088" s="6"/>
      <c r="U1088" s="6"/>
      <c r="V1088" s="6"/>
      <c r="W1088" s="6"/>
      <c r="X1088" s="6"/>
      <c r="Y1088" s="6"/>
      <c r="Z1088" s="6">
        <v>8</v>
      </c>
      <c r="AA1088" s="6"/>
      <c r="AB1088" s="6" t="s">
        <v>4549</v>
      </c>
    </row>
    <row r="1089" spans="1:28">
      <c r="A1089" s="6">
        <v>299</v>
      </c>
      <c r="B1089" s="6" t="str">
        <f t="shared" si="16"/>
        <v>KwethlukSports Store</v>
      </c>
      <c r="C1089" s="6" t="s">
        <v>301</v>
      </c>
      <c r="D1089" s="6" t="s">
        <v>311</v>
      </c>
      <c r="E1089" s="6"/>
      <c r="F1089" s="6"/>
      <c r="G1089" s="6">
        <v>64000</v>
      </c>
      <c r="H1089" s="6">
        <v>1980</v>
      </c>
      <c r="I1089" s="6">
        <v>9</v>
      </c>
      <c r="J1089" s="6" t="s">
        <v>1500</v>
      </c>
      <c r="K1089" s="6">
        <v>33</v>
      </c>
      <c r="L1089" s="6" t="s">
        <v>4954</v>
      </c>
      <c r="M1089" s="6">
        <v>2</v>
      </c>
      <c r="N1089" s="6" t="s">
        <v>4543</v>
      </c>
      <c r="O1089" s="6" t="s">
        <v>5354</v>
      </c>
      <c r="P1089" s="6" t="s">
        <v>4549</v>
      </c>
      <c r="Q1089" s="6" t="s">
        <v>4549</v>
      </c>
      <c r="R1089" s="6" t="s">
        <v>4549</v>
      </c>
      <c r="S1089" s="6" t="s">
        <v>4549</v>
      </c>
      <c r="T1089" s="6"/>
      <c r="U1089" s="6"/>
      <c r="V1089" s="6" t="s">
        <v>4800</v>
      </c>
      <c r="W1089" s="6"/>
      <c r="X1089" s="6"/>
      <c r="Y1089" s="6"/>
      <c r="Z1089" s="6">
        <v>45423</v>
      </c>
      <c r="AA1089" s="6"/>
      <c r="AB1089" s="6" t="s">
        <v>4549</v>
      </c>
    </row>
    <row r="1090" spans="1:28">
      <c r="A1090" s="6">
        <v>299</v>
      </c>
      <c r="B1090" s="6" t="str">
        <f t="shared" si="16"/>
        <v>KwethlukSports Store Office</v>
      </c>
      <c r="C1090" s="6" t="s">
        <v>301</v>
      </c>
      <c r="D1090" s="6" t="s">
        <v>312</v>
      </c>
      <c r="E1090" s="6"/>
      <c r="F1090" s="6"/>
      <c r="G1090" s="6">
        <v>1600</v>
      </c>
      <c r="H1090" s="6">
        <v>1972</v>
      </c>
      <c r="I1090" s="6">
        <v>9</v>
      </c>
      <c r="J1090" s="6" t="s">
        <v>1500</v>
      </c>
      <c r="K1090" s="6">
        <v>34</v>
      </c>
      <c r="L1090" s="6" t="s">
        <v>4551</v>
      </c>
      <c r="M1090" s="6">
        <v>2</v>
      </c>
      <c r="N1090" s="6" t="s">
        <v>4543</v>
      </c>
      <c r="O1090" s="6" t="s">
        <v>5354</v>
      </c>
      <c r="P1090" s="6" t="s">
        <v>4549</v>
      </c>
      <c r="Q1090" s="6" t="s">
        <v>4549</v>
      </c>
      <c r="R1090" s="6" t="s">
        <v>4549</v>
      </c>
      <c r="S1090" s="6" t="s">
        <v>4549</v>
      </c>
      <c r="T1090" s="6"/>
      <c r="U1090" s="6"/>
      <c r="V1090" s="6" t="s">
        <v>5079</v>
      </c>
      <c r="W1090" s="6"/>
      <c r="X1090" s="6"/>
      <c r="Y1090" s="6"/>
      <c r="Z1090" s="6">
        <v>4287</v>
      </c>
      <c r="AA1090" s="6"/>
      <c r="AB1090" s="6" t="s">
        <v>4549</v>
      </c>
    </row>
    <row r="1091" spans="1:28">
      <c r="A1091" s="6">
        <v>299</v>
      </c>
      <c r="B1091" s="6" t="str">
        <f t="shared" ref="B1091:B1154" si="17">CONCATENATE(C1091,D1091)</f>
        <v>KwethlukSre Building (Heated)</v>
      </c>
      <c r="C1091" s="6" t="s">
        <v>301</v>
      </c>
      <c r="D1091" s="6" t="s">
        <v>98</v>
      </c>
      <c r="E1091" s="6"/>
      <c r="F1091" s="6"/>
      <c r="G1091" s="6"/>
      <c r="H1091" s="6"/>
      <c r="I1091" s="6">
        <v>2</v>
      </c>
      <c r="J1091" s="6" t="s">
        <v>4582</v>
      </c>
      <c r="K1091" s="6">
        <v>8</v>
      </c>
      <c r="L1091" s="6" t="s">
        <v>4583</v>
      </c>
      <c r="M1091" s="6">
        <v>2</v>
      </c>
      <c r="N1091" s="6" t="s">
        <v>4543</v>
      </c>
      <c r="O1091" s="6" t="s">
        <v>4585</v>
      </c>
      <c r="P1091" s="6" t="s">
        <v>4549</v>
      </c>
      <c r="Q1091" s="6" t="s">
        <v>4549</v>
      </c>
      <c r="R1091" s="6" t="s">
        <v>4549</v>
      </c>
      <c r="S1091" s="6" t="s">
        <v>4549</v>
      </c>
      <c r="T1091" s="6"/>
      <c r="U1091" s="6"/>
      <c r="V1091" s="6"/>
      <c r="W1091" s="6"/>
      <c r="X1091" s="6"/>
      <c r="Y1091" s="6"/>
      <c r="Z1091" s="6"/>
      <c r="AA1091" s="6"/>
      <c r="AB1091" s="6" t="s">
        <v>4549</v>
      </c>
    </row>
    <row r="1092" spans="1:28">
      <c r="A1092" s="6">
        <v>299</v>
      </c>
      <c r="B1092" s="6" t="str">
        <f t="shared" si="17"/>
        <v>KwethlukTank Farm #1</v>
      </c>
      <c r="C1092" s="6" t="s">
        <v>301</v>
      </c>
      <c r="D1092" s="6" t="s">
        <v>313</v>
      </c>
      <c r="E1092" s="6"/>
      <c r="F1092" s="6"/>
      <c r="G1092" s="6"/>
      <c r="H1092" s="6">
        <v>2006</v>
      </c>
      <c r="I1092" s="6">
        <v>2</v>
      </c>
      <c r="J1092" s="6" t="s">
        <v>4582</v>
      </c>
      <c r="K1092" s="6">
        <v>8</v>
      </c>
      <c r="L1092" s="6" t="s">
        <v>4583</v>
      </c>
      <c r="M1092" s="6">
        <v>2</v>
      </c>
      <c r="N1092" s="6" t="s">
        <v>4543</v>
      </c>
      <c r="O1092" s="6" t="s">
        <v>5354</v>
      </c>
      <c r="P1092" s="6" t="s">
        <v>4549</v>
      </c>
      <c r="Q1092" s="6" t="s">
        <v>4549</v>
      </c>
      <c r="R1092" s="6" t="s">
        <v>4549</v>
      </c>
      <c r="S1092" s="6" t="s">
        <v>4549</v>
      </c>
      <c r="T1092" s="6"/>
      <c r="U1092" s="6"/>
      <c r="V1092" s="6"/>
      <c r="W1092" s="6"/>
      <c r="X1092" s="6"/>
      <c r="Y1092" s="6"/>
      <c r="Z1092" s="6">
        <v>1817</v>
      </c>
      <c r="AA1092" s="6"/>
      <c r="AB1092" s="6" t="s">
        <v>4549</v>
      </c>
    </row>
    <row r="1093" spans="1:28">
      <c r="A1093" s="6">
        <v>299</v>
      </c>
      <c r="B1093" s="6" t="str">
        <f t="shared" si="17"/>
        <v>KwethlukTank Farm #2</v>
      </c>
      <c r="C1093" s="6" t="s">
        <v>301</v>
      </c>
      <c r="D1093" s="6" t="s">
        <v>314</v>
      </c>
      <c r="E1093" s="6"/>
      <c r="F1093" s="6"/>
      <c r="G1093" s="6"/>
      <c r="H1093" s="6">
        <v>2006</v>
      </c>
      <c r="I1093" s="6">
        <v>9</v>
      </c>
      <c r="J1093" s="6" t="s">
        <v>1500</v>
      </c>
      <c r="K1093" s="6">
        <v>35</v>
      </c>
      <c r="L1093" s="6" t="s">
        <v>4562</v>
      </c>
      <c r="M1093" s="6">
        <v>2</v>
      </c>
      <c r="N1093" s="6" t="s">
        <v>4543</v>
      </c>
      <c r="O1093" s="6" t="s">
        <v>5354</v>
      </c>
      <c r="P1093" s="6" t="s">
        <v>4549</v>
      </c>
      <c r="Q1093" s="6" t="s">
        <v>4549</v>
      </c>
      <c r="R1093" s="6" t="s">
        <v>4549</v>
      </c>
      <c r="S1093" s="6" t="s">
        <v>4549</v>
      </c>
      <c r="T1093" s="6"/>
      <c r="U1093" s="6"/>
      <c r="V1093" s="6"/>
      <c r="W1093" s="6"/>
      <c r="X1093" s="6"/>
      <c r="Y1093" s="6"/>
      <c r="Z1093" s="6">
        <v>6607</v>
      </c>
      <c r="AA1093" s="6"/>
      <c r="AB1093" s="6" t="s">
        <v>4549</v>
      </c>
    </row>
    <row r="1094" spans="1:28">
      <c r="A1094" s="6">
        <v>299</v>
      </c>
      <c r="B1094" s="6" t="str">
        <f t="shared" si="17"/>
        <v>KwethlukTank Farm #3</v>
      </c>
      <c r="C1094" s="6" t="s">
        <v>301</v>
      </c>
      <c r="D1094" s="6" t="s">
        <v>315</v>
      </c>
      <c r="E1094" s="6"/>
      <c r="F1094" s="6"/>
      <c r="G1094" s="6"/>
      <c r="H1094" s="6">
        <v>2006</v>
      </c>
      <c r="I1094" s="6">
        <v>9</v>
      </c>
      <c r="J1094" s="6" t="s">
        <v>1500</v>
      </c>
      <c r="K1094" s="6">
        <v>35</v>
      </c>
      <c r="L1094" s="6" t="s">
        <v>4562</v>
      </c>
      <c r="M1094" s="6">
        <v>2</v>
      </c>
      <c r="N1094" s="6" t="s">
        <v>4543</v>
      </c>
      <c r="O1094" s="6" t="s">
        <v>5354</v>
      </c>
      <c r="P1094" s="6" t="s">
        <v>4549</v>
      </c>
      <c r="Q1094" s="6" t="s">
        <v>4549</v>
      </c>
      <c r="R1094" s="6" t="s">
        <v>4549</v>
      </c>
      <c r="S1094" s="6" t="s">
        <v>4549</v>
      </c>
      <c r="T1094" s="6"/>
      <c r="U1094" s="6"/>
      <c r="V1094" s="6"/>
      <c r="W1094" s="6"/>
      <c r="X1094" s="6"/>
      <c r="Y1094" s="6"/>
      <c r="Z1094" s="6">
        <v>8726</v>
      </c>
      <c r="AA1094" s="6"/>
      <c r="AB1094" s="6" t="s">
        <v>4549</v>
      </c>
    </row>
    <row r="1095" spans="1:28">
      <c r="A1095" s="6">
        <v>299</v>
      </c>
      <c r="B1095" s="6" t="str">
        <f t="shared" si="17"/>
        <v>KwethlukVocational Education Shop </v>
      </c>
      <c r="C1095" s="6" t="s">
        <v>301</v>
      </c>
      <c r="D1095" s="6" t="s">
        <v>5357</v>
      </c>
      <c r="E1095" s="6"/>
      <c r="F1095" s="6"/>
      <c r="G1095" s="6"/>
      <c r="H1095" s="6">
        <v>1968</v>
      </c>
      <c r="I1095" s="6">
        <v>3</v>
      </c>
      <c r="J1095" s="6" t="s">
        <v>4541</v>
      </c>
      <c r="K1095" s="6">
        <v>9</v>
      </c>
      <c r="L1095" s="6" t="s">
        <v>4575</v>
      </c>
      <c r="M1095" s="6">
        <v>2</v>
      </c>
      <c r="N1095" s="6" t="s">
        <v>4543</v>
      </c>
      <c r="O1095" s="6" t="s">
        <v>5100</v>
      </c>
      <c r="P1095" s="6" t="s">
        <v>4549</v>
      </c>
      <c r="Q1095" s="6" t="s">
        <v>4549</v>
      </c>
      <c r="R1095" s="6" t="s">
        <v>4549</v>
      </c>
      <c r="S1095" s="6" t="s">
        <v>4549</v>
      </c>
      <c r="T1095" s="6"/>
      <c r="U1095" s="6"/>
      <c r="V1095" s="6"/>
      <c r="W1095" s="6"/>
      <c r="X1095" s="6"/>
      <c r="Y1095" s="6"/>
      <c r="Z1095" s="6"/>
      <c r="AA1095" s="6"/>
      <c r="AB1095" s="6" t="s">
        <v>4549</v>
      </c>
    </row>
    <row r="1096" spans="1:28">
      <c r="A1096" s="6">
        <v>299</v>
      </c>
      <c r="B1096" s="6" t="str">
        <f t="shared" si="17"/>
        <v>KwethlukWater Treatment </v>
      </c>
      <c r="C1096" s="6" t="s">
        <v>301</v>
      </c>
      <c r="D1096" s="6" t="s">
        <v>5225</v>
      </c>
      <c r="E1096" s="6"/>
      <c r="F1096" s="6"/>
      <c r="G1096" s="6"/>
      <c r="H1096" s="6">
        <v>2005</v>
      </c>
      <c r="I1096" s="6">
        <v>3</v>
      </c>
      <c r="J1096" s="6" t="s">
        <v>4541</v>
      </c>
      <c r="K1096" s="6">
        <v>9</v>
      </c>
      <c r="L1096" s="6" t="s">
        <v>4575</v>
      </c>
      <c r="M1096" s="6">
        <v>2</v>
      </c>
      <c r="N1096" s="6" t="s">
        <v>4543</v>
      </c>
      <c r="O1096" s="6" t="s">
        <v>5100</v>
      </c>
      <c r="P1096" s="6" t="s">
        <v>4549</v>
      </c>
      <c r="Q1096" s="6" t="s">
        <v>4549</v>
      </c>
      <c r="R1096" s="6" t="s">
        <v>4549</v>
      </c>
      <c r="S1096" s="6" t="s">
        <v>4549</v>
      </c>
      <c r="T1096" s="6"/>
      <c r="U1096" s="6"/>
      <c r="V1096" s="6"/>
      <c r="W1096" s="6"/>
      <c r="X1096" s="6"/>
      <c r="Y1096" s="6"/>
      <c r="Z1096" s="6"/>
      <c r="AA1096" s="6"/>
      <c r="AB1096" s="6" t="s">
        <v>4549</v>
      </c>
    </row>
    <row r="1097" spans="1:28">
      <c r="A1097" s="6">
        <v>300</v>
      </c>
      <c r="B1097" s="6" t="str">
        <f t="shared" si="17"/>
        <v>Kwigillingok</v>
      </c>
      <c r="C1097" s="6" t="s">
        <v>318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 t="s">
        <v>5358</v>
      </c>
      <c r="P1097" s="6" t="s">
        <v>4549</v>
      </c>
      <c r="Q1097" s="6" t="s">
        <v>4549</v>
      </c>
      <c r="R1097" s="6" t="s">
        <v>4549</v>
      </c>
      <c r="S1097" s="6" t="s">
        <v>4549</v>
      </c>
      <c r="T1097" s="6"/>
      <c r="U1097" s="6"/>
      <c r="V1097" s="6"/>
      <c r="W1097" s="6"/>
      <c r="X1097" s="6"/>
      <c r="Y1097" s="6"/>
      <c r="Z1097" s="6"/>
      <c r="AA1097" s="6"/>
      <c r="AB1097" s="6" t="s">
        <v>4549</v>
      </c>
    </row>
    <row r="1098" spans="1:28">
      <c r="A1098" s="6">
        <v>300</v>
      </c>
      <c r="B1098" s="6" t="str">
        <f t="shared" si="17"/>
        <v>Kwigillingok</v>
      </c>
      <c r="C1098" s="6" t="s">
        <v>318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 t="s">
        <v>5359</v>
      </c>
      <c r="P1098" s="6" t="s">
        <v>4549</v>
      </c>
      <c r="Q1098" s="6" t="s">
        <v>4549</v>
      </c>
      <c r="R1098" s="6" t="s">
        <v>4549</v>
      </c>
      <c r="S1098" s="6" t="s">
        <v>4549</v>
      </c>
      <c r="T1098" s="6"/>
      <c r="U1098" s="6"/>
      <c r="V1098" s="6"/>
      <c r="W1098" s="6"/>
      <c r="X1098" s="6"/>
      <c r="Y1098" s="6"/>
      <c r="Z1098" s="6"/>
      <c r="AA1098" s="6"/>
      <c r="AB1098" s="6" t="s">
        <v>4549</v>
      </c>
    </row>
    <row r="1099" spans="1:28">
      <c r="A1099" s="6">
        <v>300</v>
      </c>
      <c r="B1099" s="6" t="str">
        <f t="shared" si="17"/>
        <v>KwigillingokChief Paul Memorial School </v>
      </c>
      <c r="C1099" s="6" t="s">
        <v>318</v>
      </c>
      <c r="D1099" s="6" t="s">
        <v>5360</v>
      </c>
      <c r="E1099" s="6"/>
      <c r="F1099" s="6"/>
      <c r="G1099" s="6"/>
      <c r="H1099" s="6">
        <v>1990</v>
      </c>
      <c r="I1099" s="6">
        <v>3</v>
      </c>
      <c r="J1099" s="6" t="s">
        <v>4541</v>
      </c>
      <c r="K1099" s="6">
        <v>9</v>
      </c>
      <c r="L1099" s="6" t="s">
        <v>4575</v>
      </c>
      <c r="M1099" s="6">
        <v>2</v>
      </c>
      <c r="N1099" s="6" t="s">
        <v>4543</v>
      </c>
      <c r="O1099" s="6" t="s">
        <v>5100</v>
      </c>
      <c r="P1099" s="6" t="s">
        <v>4549</v>
      </c>
      <c r="Q1099" s="6" t="s">
        <v>4549</v>
      </c>
      <c r="R1099" s="6" t="s">
        <v>4549</v>
      </c>
      <c r="S1099" s="6" t="s">
        <v>4549</v>
      </c>
      <c r="T1099" s="6"/>
      <c r="U1099" s="6"/>
      <c r="V1099" s="6"/>
      <c r="W1099" s="6"/>
      <c r="X1099" s="6"/>
      <c r="Y1099" s="6"/>
      <c r="Z1099" s="6"/>
      <c r="AA1099" s="6"/>
      <c r="AB1099" s="6" t="s">
        <v>4549</v>
      </c>
    </row>
    <row r="1100" spans="1:28">
      <c r="A1100" s="6">
        <v>300</v>
      </c>
      <c r="B1100" s="6" t="str">
        <f t="shared" si="17"/>
        <v>KwigillingokEquipment Storage</v>
      </c>
      <c r="C1100" s="6" t="s">
        <v>318</v>
      </c>
      <c r="D1100" s="6" t="s">
        <v>1148</v>
      </c>
      <c r="E1100" s="6"/>
      <c r="F1100" s="6"/>
      <c r="G1100" s="6">
        <v>336</v>
      </c>
      <c r="H1100" s="6">
        <v>1981</v>
      </c>
      <c r="I1100" s="6">
        <v>2</v>
      </c>
      <c r="J1100" s="6" t="s">
        <v>4582</v>
      </c>
      <c r="K1100" s="6">
        <v>8</v>
      </c>
      <c r="L1100" s="6" t="s">
        <v>4583</v>
      </c>
      <c r="M1100" s="6">
        <v>2</v>
      </c>
      <c r="N1100" s="6" t="s">
        <v>4543</v>
      </c>
      <c r="O1100" s="6" t="s">
        <v>4585</v>
      </c>
      <c r="P1100" s="6" t="s">
        <v>4549</v>
      </c>
      <c r="Q1100" s="6" t="s">
        <v>4549</v>
      </c>
      <c r="R1100" s="6" t="s">
        <v>4549</v>
      </c>
      <c r="S1100" s="6" t="s">
        <v>4549</v>
      </c>
      <c r="T1100" s="6"/>
      <c r="U1100" s="6"/>
      <c r="V1100" s="6"/>
      <c r="W1100" s="6"/>
      <c r="X1100" s="6"/>
      <c r="Y1100" s="6"/>
      <c r="Z1100" s="6"/>
      <c r="AA1100" s="6"/>
      <c r="AB1100" s="6" t="s">
        <v>4549</v>
      </c>
    </row>
    <row r="1101" spans="1:28">
      <c r="A1101" s="6">
        <v>300</v>
      </c>
      <c r="B1101" s="6" t="str">
        <f t="shared" si="17"/>
        <v>KwigillingokFood Storage/Freezer </v>
      </c>
      <c r="C1101" s="6" t="s">
        <v>318</v>
      </c>
      <c r="D1101" s="6" t="s">
        <v>5361</v>
      </c>
      <c r="E1101" s="6"/>
      <c r="F1101" s="6"/>
      <c r="G1101" s="6"/>
      <c r="H1101" s="6">
        <v>1982</v>
      </c>
      <c r="I1101" s="6">
        <v>3</v>
      </c>
      <c r="J1101" s="6" t="s">
        <v>4541</v>
      </c>
      <c r="K1101" s="6">
        <v>9</v>
      </c>
      <c r="L1101" s="6" t="s">
        <v>4575</v>
      </c>
      <c r="M1101" s="6">
        <v>2</v>
      </c>
      <c r="N1101" s="6" t="s">
        <v>4543</v>
      </c>
      <c r="O1101" s="6" t="s">
        <v>5100</v>
      </c>
      <c r="P1101" s="6" t="s">
        <v>4549</v>
      </c>
      <c r="Q1101" s="6" t="s">
        <v>4549</v>
      </c>
      <c r="R1101" s="6" t="s">
        <v>4549</v>
      </c>
      <c r="S1101" s="6" t="s">
        <v>4549</v>
      </c>
      <c r="T1101" s="6"/>
      <c r="U1101" s="6"/>
      <c r="V1101" s="6"/>
      <c r="W1101" s="6"/>
      <c r="X1101" s="6"/>
      <c r="Y1101" s="6"/>
      <c r="Z1101" s="6"/>
      <c r="AA1101" s="6"/>
      <c r="AB1101" s="6" t="s">
        <v>4549</v>
      </c>
    </row>
    <row r="1102" spans="1:28">
      <c r="A1102" s="6">
        <v>300</v>
      </c>
      <c r="B1102" s="6" t="str">
        <f t="shared" si="17"/>
        <v>KwigillingokGenerator Module </v>
      </c>
      <c r="C1102" s="6" t="s">
        <v>318</v>
      </c>
      <c r="D1102" s="6" t="s">
        <v>211</v>
      </c>
      <c r="E1102" s="6"/>
      <c r="F1102" s="6"/>
      <c r="G1102" s="6"/>
      <c r="H1102" s="6">
        <v>1979</v>
      </c>
      <c r="I1102" s="6">
        <v>3</v>
      </c>
      <c r="J1102" s="6" t="s">
        <v>4541</v>
      </c>
      <c r="K1102" s="6">
        <v>9</v>
      </c>
      <c r="L1102" s="6" t="s">
        <v>4575</v>
      </c>
      <c r="M1102" s="6">
        <v>2</v>
      </c>
      <c r="N1102" s="6" t="s">
        <v>4543</v>
      </c>
      <c r="O1102" s="6" t="s">
        <v>5100</v>
      </c>
      <c r="P1102" s="6" t="s">
        <v>4549</v>
      </c>
      <c r="Q1102" s="6" t="s">
        <v>4549</v>
      </c>
      <c r="R1102" s="6" t="s">
        <v>4549</v>
      </c>
      <c r="S1102" s="6" t="s">
        <v>4549</v>
      </c>
      <c r="T1102" s="6"/>
      <c r="U1102" s="6"/>
      <c r="V1102" s="6"/>
      <c r="W1102" s="6"/>
      <c r="X1102" s="6"/>
      <c r="Y1102" s="6"/>
      <c r="Z1102" s="6"/>
      <c r="AA1102" s="6"/>
      <c r="AB1102" s="6" t="s">
        <v>4549</v>
      </c>
    </row>
    <row r="1103" spans="1:28">
      <c r="A1103" s="6">
        <v>300</v>
      </c>
      <c r="B1103" s="6" t="str">
        <f t="shared" si="17"/>
        <v>KwigillingokKwigillingok School </v>
      </c>
      <c r="C1103" s="6" t="s">
        <v>318</v>
      </c>
      <c r="D1103" s="6" t="s">
        <v>5362</v>
      </c>
      <c r="E1103" s="6"/>
      <c r="F1103" s="6"/>
      <c r="G1103" s="6"/>
      <c r="H1103" s="6">
        <v>1987</v>
      </c>
      <c r="I1103" s="6">
        <v>3</v>
      </c>
      <c r="J1103" s="6" t="s">
        <v>4541</v>
      </c>
      <c r="K1103" s="6">
        <v>9</v>
      </c>
      <c r="L1103" s="6" t="s">
        <v>4575</v>
      </c>
      <c r="M1103" s="6">
        <v>2</v>
      </c>
      <c r="N1103" s="6" t="s">
        <v>4543</v>
      </c>
      <c r="O1103" s="6" t="s">
        <v>5100</v>
      </c>
      <c r="P1103" s="6" t="s">
        <v>4549</v>
      </c>
      <c r="Q1103" s="6" t="s">
        <v>4549</v>
      </c>
      <c r="R1103" s="6" t="s">
        <v>4549</v>
      </c>
      <c r="S1103" s="6" t="s">
        <v>4549</v>
      </c>
      <c r="T1103" s="6"/>
      <c r="U1103" s="6"/>
      <c r="V1103" s="6"/>
      <c r="W1103" s="6"/>
      <c r="X1103" s="6"/>
      <c r="Y1103" s="6"/>
      <c r="Z1103" s="6"/>
      <c r="AA1103" s="6"/>
      <c r="AB1103" s="6" t="s">
        <v>4549</v>
      </c>
    </row>
    <row r="1104" spans="1:28">
      <c r="A1104" s="6">
        <v>300</v>
      </c>
      <c r="B1104" s="6" t="str">
        <f t="shared" si="17"/>
        <v>KwigillingokPost Office</v>
      </c>
      <c r="C1104" s="6" t="s">
        <v>318</v>
      </c>
      <c r="D1104" s="6" t="s">
        <v>37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 t="s">
        <v>653</v>
      </c>
      <c r="P1104" s="6" t="s">
        <v>4549</v>
      </c>
      <c r="Q1104" s="6" t="s">
        <v>4549</v>
      </c>
      <c r="R1104" s="6" t="s">
        <v>4549</v>
      </c>
      <c r="S1104" s="6" t="s">
        <v>4549</v>
      </c>
      <c r="T1104" s="6"/>
      <c r="U1104" s="6"/>
      <c r="V1104" s="6"/>
      <c r="W1104" s="6"/>
      <c r="X1104" s="6"/>
      <c r="Y1104" s="6"/>
      <c r="Z1104" s="6"/>
      <c r="AA1104" s="6"/>
      <c r="AB1104" s="6" t="s">
        <v>4549</v>
      </c>
    </row>
    <row r="1105" spans="1:28">
      <c r="A1105" s="6">
        <v>300</v>
      </c>
      <c r="B1105" s="6" t="str">
        <f t="shared" si="17"/>
        <v>KwigillingokShop Building </v>
      </c>
      <c r="C1105" s="6" t="s">
        <v>318</v>
      </c>
      <c r="D1105" s="6" t="s">
        <v>214</v>
      </c>
      <c r="E1105" s="6"/>
      <c r="F1105" s="6"/>
      <c r="G1105" s="6"/>
      <c r="H1105" s="6">
        <v>1988</v>
      </c>
      <c r="I1105" s="6">
        <v>3</v>
      </c>
      <c r="J1105" s="6" t="s">
        <v>4541</v>
      </c>
      <c r="K1105" s="6">
        <v>9</v>
      </c>
      <c r="L1105" s="6" t="s">
        <v>4575</v>
      </c>
      <c r="M1105" s="6">
        <v>2</v>
      </c>
      <c r="N1105" s="6" t="s">
        <v>4543</v>
      </c>
      <c r="O1105" s="6" t="s">
        <v>5100</v>
      </c>
      <c r="P1105" s="6" t="s">
        <v>4549</v>
      </c>
      <c r="Q1105" s="6" t="s">
        <v>4549</v>
      </c>
      <c r="R1105" s="6" t="s">
        <v>4549</v>
      </c>
      <c r="S1105" s="6" t="s">
        <v>4549</v>
      </c>
      <c r="T1105" s="6"/>
      <c r="U1105" s="6"/>
      <c r="V1105" s="6"/>
      <c r="W1105" s="6"/>
      <c r="X1105" s="6"/>
      <c r="Y1105" s="6"/>
      <c r="Z1105" s="6"/>
      <c r="AA1105" s="6"/>
      <c r="AB1105" s="6" t="s">
        <v>4549</v>
      </c>
    </row>
    <row r="1106" spans="1:28">
      <c r="A1106" s="6">
        <v>300</v>
      </c>
      <c r="B1106" s="6" t="str">
        <f t="shared" si="17"/>
        <v>KwigillingokStorage Building </v>
      </c>
      <c r="C1106" s="6" t="s">
        <v>318</v>
      </c>
      <c r="D1106" s="6" t="s">
        <v>5223</v>
      </c>
      <c r="E1106" s="6"/>
      <c r="F1106" s="6"/>
      <c r="G1106" s="6"/>
      <c r="H1106" s="6">
        <v>1979</v>
      </c>
      <c r="I1106" s="6">
        <v>3</v>
      </c>
      <c r="J1106" s="6" t="s">
        <v>4541</v>
      </c>
      <c r="K1106" s="6">
        <v>9</v>
      </c>
      <c r="L1106" s="6" t="s">
        <v>4575</v>
      </c>
      <c r="M1106" s="6">
        <v>2</v>
      </c>
      <c r="N1106" s="6" t="s">
        <v>4543</v>
      </c>
      <c r="O1106" s="6" t="s">
        <v>5100</v>
      </c>
      <c r="P1106" s="6" t="s">
        <v>4549</v>
      </c>
      <c r="Q1106" s="6" t="s">
        <v>4549</v>
      </c>
      <c r="R1106" s="6" t="s">
        <v>4549</v>
      </c>
      <c r="S1106" s="6" t="s">
        <v>4549</v>
      </c>
      <c r="T1106" s="6"/>
      <c r="U1106" s="6"/>
      <c r="V1106" s="6"/>
      <c r="W1106" s="6"/>
      <c r="X1106" s="6"/>
      <c r="Y1106" s="6"/>
      <c r="Z1106" s="6"/>
      <c r="AA1106" s="6"/>
      <c r="AB1106" s="6" t="s">
        <v>4549</v>
      </c>
    </row>
    <row r="1107" spans="1:28">
      <c r="A1107" s="6">
        <v>300</v>
      </c>
      <c r="B1107" s="6" t="str">
        <f t="shared" si="17"/>
        <v>KwigillingokWater Treatment Complex </v>
      </c>
      <c r="C1107" s="6" t="s">
        <v>318</v>
      </c>
      <c r="D1107" s="6" t="s">
        <v>5328</v>
      </c>
      <c r="E1107" s="6"/>
      <c r="F1107" s="6"/>
      <c r="G1107" s="6"/>
      <c r="H1107" s="6">
        <v>2004</v>
      </c>
      <c r="I1107" s="6">
        <v>3</v>
      </c>
      <c r="J1107" s="6" t="s">
        <v>4541</v>
      </c>
      <c r="K1107" s="6">
        <v>9</v>
      </c>
      <c r="L1107" s="6" t="s">
        <v>4575</v>
      </c>
      <c r="M1107" s="6">
        <v>2</v>
      </c>
      <c r="N1107" s="6" t="s">
        <v>4543</v>
      </c>
      <c r="O1107" s="6" t="s">
        <v>5100</v>
      </c>
      <c r="P1107" s="6" t="s">
        <v>4549</v>
      </c>
      <c r="Q1107" s="6" t="s">
        <v>4549</v>
      </c>
      <c r="R1107" s="6" t="s">
        <v>4549</v>
      </c>
      <c r="S1107" s="6" t="s">
        <v>4549</v>
      </c>
      <c r="T1107" s="6"/>
      <c r="U1107" s="6"/>
      <c r="V1107" s="6"/>
      <c r="W1107" s="6"/>
      <c r="X1107" s="6"/>
      <c r="Y1107" s="6"/>
      <c r="Z1107" s="6"/>
      <c r="AA1107" s="6"/>
      <c r="AB1107" s="6" t="s">
        <v>4549</v>
      </c>
    </row>
    <row r="1108" spans="1:28">
      <c r="A1108" s="6">
        <v>300</v>
      </c>
      <c r="B1108" s="6" t="str">
        <f t="shared" si="17"/>
        <v>KwigillingokWoodshop </v>
      </c>
      <c r="C1108" s="6" t="s">
        <v>318</v>
      </c>
      <c r="D1108" s="6" t="s">
        <v>5363</v>
      </c>
      <c r="E1108" s="6"/>
      <c r="F1108" s="6"/>
      <c r="G1108" s="6"/>
      <c r="H1108" s="6">
        <v>1988</v>
      </c>
      <c r="I1108" s="6">
        <v>3</v>
      </c>
      <c r="J1108" s="6" t="s">
        <v>4541</v>
      </c>
      <c r="K1108" s="6">
        <v>9</v>
      </c>
      <c r="L1108" s="6" t="s">
        <v>4575</v>
      </c>
      <c r="M1108" s="6">
        <v>2</v>
      </c>
      <c r="N1108" s="6" t="s">
        <v>4543</v>
      </c>
      <c r="O1108" s="6" t="s">
        <v>5100</v>
      </c>
      <c r="P1108" s="6" t="s">
        <v>4549</v>
      </c>
      <c r="Q1108" s="6" t="s">
        <v>4549</v>
      </c>
      <c r="R1108" s="6" t="s">
        <v>4549</v>
      </c>
      <c r="S1108" s="6" t="s">
        <v>4549</v>
      </c>
      <c r="T1108" s="6"/>
      <c r="U1108" s="6"/>
      <c r="V1108" s="6"/>
      <c r="W1108" s="6"/>
      <c r="X1108" s="6"/>
      <c r="Y1108" s="6"/>
      <c r="Z1108" s="6"/>
      <c r="AA1108" s="6"/>
      <c r="AB1108" s="6" t="s">
        <v>4549</v>
      </c>
    </row>
    <row r="1109" spans="1:28">
      <c r="A1109" s="6">
        <v>302</v>
      </c>
      <c r="B1109" s="6" t="str">
        <f t="shared" si="17"/>
        <v>Lake LouiseDenny Bush Shop</v>
      </c>
      <c r="C1109" s="6" t="s">
        <v>2207</v>
      </c>
      <c r="D1109" s="6" t="s">
        <v>2804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 t="s">
        <v>4549</v>
      </c>
      <c r="Q1109" s="6" t="s">
        <v>4549</v>
      </c>
      <c r="R1109" s="6" t="s">
        <v>4549</v>
      </c>
      <c r="S1109" s="6" t="s">
        <v>4549</v>
      </c>
      <c r="T1109" s="6"/>
      <c r="U1109" s="6"/>
      <c r="V1109" s="6"/>
      <c r="W1109" s="6"/>
      <c r="X1109" s="6"/>
      <c r="Y1109" s="6"/>
      <c r="Z1109" s="6"/>
      <c r="AA1109" s="6"/>
      <c r="AB1109" s="6" t="s">
        <v>4549</v>
      </c>
    </row>
    <row r="1110" spans="1:28">
      <c r="A1110" s="6">
        <v>302</v>
      </c>
      <c r="B1110" s="6" t="str">
        <f t="shared" si="17"/>
        <v>Lake LouiseDenny Bush Store</v>
      </c>
      <c r="C1110" s="6" t="s">
        <v>2207</v>
      </c>
      <c r="D1110" s="6" t="s">
        <v>2208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 t="s">
        <v>4549</v>
      </c>
      <c r="Q1110" s="6" t="s">
        <v>4549</v>
      </c>
      <c r="R1110" s="6" t="s">
        <v>4549</v>
      </c>
      <c r="S1110" s="6" t="s">
        <v>4549</v>
      </c>
      <c r="T1110" s="6"/>
      <c r="U1110" s="6"/>
      <c r="V1110" s="6"/>
      <c r="W1110" s="6"/>
      <c r="X1110" s="6"/>
      <c r="Y1110" s="6"/>
      <c r="Z1110" s="6"/>
      <c r="AA1110" s="6"/>
      <c r="AB1110" s="6" t="s">
        <v>4549</v>
      </c>
    </row>
    <row r="1111" spans="1:28">
      <c r="A1111" s="6">
        <v>302</v>
      </c>
      <c r="B1111" s="6" t="str">
        <f t="shared" si="17"/>
        <v>Lake LouiseLake Louise State Recreation Site</v>
      </c>
      <c r="C1111" s="6" t="s">
        <v>2207</v>
      </c>
      <c r="D1111" s="6" t="s">
        <v>2501</v>
      </c>
      <c r="E1111" s="6"/>
      <c r="F1111" s="6"/>
      <c r="G1111" s="6"/>
      <c r="H1111" s="6"/>
      <c r="I1111" s="6">
        <v>3</v>
      </c>
      <c r="J1111" s="6" t="s">
        <v>4541</v>
      </c>
      <c r="K1111" s="6">
        <v>15</v>
      </c>
      <c r="L1111" s="6" t="s">
        <v>4682</v>
      </c>
      <c r="M1111" s="6">
        <v>2</v>
      </c>
      <c r="N1111" s="6" t="s">
        <v>4543</v>
      </c>
      <c r="O1111" s="6" t="s">
        <v>5364</v>
      </c>
      <c r="P1111" s="6" t="s">
        <v>4549</v>
      </c>
      <c r="Q1111" s="6" t="s">
        <v>4549</v>
      </c>
      <c r="R1111" s="6" t="s">
        <v>4549</v>
      </c>
      <c r="S1111" s="6" t="s">
        <v>4549</v>
      </c>
      <c r="T1111" s="6"/>
      <c r="U1111" s="6"/>
      <c r="V1111" s="6"/>
      <c r="W1111" s="6"/>
      <c r="X1111" s="6"/>
      <c r="Y1111" s="6"/>
      <c r="Z1111" s="6"/>
      <c r="AA1111" s="6"/>
      <c r="AB1111" s="6" t="s">
        <v>4549</v>
      </c>
    </row>
    <row r="1112" spans="1:28">
      <c r="A1112" s="6">
        <v>302</v>
      </c>
      <c r="B1112" s="6" t="str">
        <f t="shared" si="17"/>
        <v>Lake LouiseLodge Lake Louise</v>
      </c>
      <c r="C1112" s="6" t="s">
        <v>2207</v>
      </c>
      <c r="D1112" s="6" t="s">
        <v>3632</v>
      </c>
      <c r="E1112" s="6"/>
      <c r="F1112" s="6"/>
      <c r="G1112" s="6">
        <v>3300</v>
      </c>
      <c r="H1112" s="6">
        <v>1989</v>
      </c>
      <c r="I1112" s="6"/>
      <c r="J1112" s="6"/>
      <c r="K1112" s="6"/>
      <c r="L1112" s="6"/>
      <c r="M1112" s="6"/>
      <c r="N1112" s="6"/>
      <c r="O1112" s="6"/>
      <c r="P1112" s="6" t="s">
        <v>4549</v>
      </c>
      <c r="Q1112" s="6" t="s">
        <v>4549</v>
      </c>
      <c r="R1112" s="6" t="s">
        <v>4549</v>
      </c>
      <c r="S1112" s="6" t="s">
        <v>4549</v>
      </c>
      <c r="T1112" s="6"/>
      <c r="U1112" s="6"/>
      <c r="V1112" s="6"/>
      <c r="W1112" s="6"/>
      <c r="X1112" s="6"/>
      <c r="Y1112" s="6"/>
      <c r="Z1112" s="6"/>
      <c r="AA1112" s="6"/>
      <c r="AB1112" s="6" t="s">
        <v>4549</v>
      </c>
    </row>
    <row r="1113" spans="1:28">
      <c r="A1113" s="6">
        <v>302</v>
      </c>
      <c r="B1113" s="6" t="str">
        <f t="shared" si="17"/>
        <v>Lake LouiseLodge The Evergreen Point</v>
      </c>
      <c r="C1113" s="6" t="s">
        <v>2207</v>
      </c>
      <c r="D1113" s="6" t="s">
        <v>3633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 t="s">
        <v>4549</v>
      </c>
      <c r="Q1113" s="6" t="s">
        <v>4549</v>
      </c>
      <c r="R1113" s="6" t="s">
        <v>4549</v>
      </c>
      <c r="S1113" s="6" t="s">
        <v>4549</v>
      </c>
      <c r="T1113" s="6"/>
      <c r="U1113" s="6"/>
      <c r="V1113" s="6"/>
      <c r="W1113" s="6"/>
      <c r="X1113" s="6"/>
      <c r="Y1113" s="6"/>
      <c r="Z1113" s="6"/>
      <c r="AA1113" s="6"/>
      <c r="AB1113" s="6" t="s">
        <v>4549</v>
      </c>
    </row>
    <row r="1114" spans="1:28">
      <c r="A1114" s="6">
        <v>302</v>
      </c>
      <c r="B1114" s="6" t="str">
        <f t="shared" si="17"/>
        <v>Lake LouiseLodge Wolverine</v>
      </c>
      <c r="C1114" s="6" t="s">
        <v>2207</v>
      </c>
      <c r="D1114" s="6" t="s">
        <v>3634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 t="s">
        <v>4549</v>
      </c>
      <c r="Q1114" s="6" t="s">
        <v>4549</v>
      </c>
      <c r="R1114" s="6" t="s">
        <v>4549</v>
      </c>
      <c r="S1114" s="6" t="s">
        <v>4549</v>
      </c>
      <c r="T1114" s="6"/>
      <c r="U1114" s="6"/>
      <c r="V1114" s="6"/>
      <c r="W1114" s="6"/>
      <c r="X1114" s="6"/>
      <c r="Y1114" s="6"/>
      <c r="Z1114" s="6"/>
      <c r="AA1114" s="6"/>
      <c r="AB1114" s="6" t="s">
        <v>4549</v>
      </c>
    </row>
    <row r="1115" spans="1:28">
      <c r="A1115" s="6">
        <v>302</v>
      </c>
      <c r="B1115" s="6" t="str">
        <f t="shared" si="17"/>
        <v>Lake LouisePublic Safety Bldg.</v>
      </c>
      <c r="C1115" s="6" t="s">
        <v>2207</v>
      </c>
      <c r="D1115" s="6" t="s">
        <v>201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 t="s">
        <v>4549</v>
      </c>
      <c r="Q1115" s="6" t="s">
        <v>4549</v>
      </c>
      <c r="R1115" s="6" t="s">
        <v>4549</v>
      </c>
      <c r="S1115" s="6" t="s">
        <v>4549</v>
      </c>
      <c r="T1115" s="6"/>
      <c r="U1115" s="6"/>
      <c r="V1115" s="6"/>
      <c r="W1115" s="6"/>
      <c r="X1115" s="6"/>
      <c r="Y1115" s="6"/>
      <c r="Z1115" s="6"/>
      <c r="AA1115" s="6"/>
      <c r="AB1115" s="6" t="s">
        <v>4549</v>
      </c>
    </row>
    <row r="1116" spans="1:28">
      <c r="A1116" s="6">
        <v>305</v>
      </c>
      <c r="B1116" s="6" t="str">
        <f t="shared" si="17"/>
        <v>Larsen BayCity of Larsen Bay</v>
      </c>
      <c r="C1116" s="6" t="s">
        <v>707</v>
      </c>
      <c r="D1116" s="6" t="s">
        <v>2805</v>
      </c>
      <c r="E1116" s="6" t="s">
        <v>5365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 t="s">
        <v>4549</v>
      </c>
      <c r="Q1116" s="6" t="s">
        <v>4549</v>
      </c>
      <c r="R1116" s="6" t="s">
        <v>4549</v>
      </c>
      <c r="S1116" s="6" t="s">
        <v>4549</v>
      </c>
      <c r="T1116" s="6"/>
      <c r="U1116" s="6"/>
      <c r="V1116" s="6"/>
      <c r="W1116" s="6"/>
      <c r="X1116" s="6"/>
      <c r="Y1116" s="6"/>
      <c r="Z1116" s="6"/>
      <c r="AA1116" s="6"/>
      <c r="AB1116" s="6" t="s">
        <v>4549</v>
      </c>
    </row>
    <row r="1117" spans="1:28">
      <c r="A1117" s="6">
        <v>305</v>
      </c>
      <c r="B1117" s="6" t="str">
        <f t="shared" si="17"/>
        <v>Larsen BayLarsen Bay School</v>
      </c>
      <c r="C1117" s="6" t="s">
        <v>707</v>
      </c>
      <c r="D1117" s="6" t="s">
        <v>5366</v>
      </c>
      <c r="E1117" s="6" t="s">
        <v>5367</v>
      </c>
      <c r="F1117" s="6"/>
      <c r="G1117" s="6">
        <v>19945</v>
      </c>
      <c r="H1117" s="6">
        <v>1980</v>
      </c>
      <c r="I1117" s="6">
        <v>3</v>
      </c>
      <c r="J1117" s="6" t="s">
        <v>4541</v>
      </c>
      <c r="K1117" s="6">
        <v>9</v>
      </c>
      <c r="L1117" s="6" t="s">
        <v>4575</v>
      </c>
      <c r="M1117" s="6">
        <v>2</v>
      </c>
      <c r="N1117" s="6" t="s">
        <v>4543</v>
      </c>
      <c r="O1117" s="6" t="s">
        <v>4576</v>
      </c>
      <c r="P1117" s="6" t="s">
        <v>4549</v>
      </c>
      <c r="Q1117" s="6" t="s">
        <v>4549</v>
      </c>
      <c r="R1117" s="6" t="s">
        <v>4549</v>
      </c>
      <c r="S1117" s="6" t="s">
        <v>4549</v>
      </c>
      <c r="T1117" s="6"/>
      <c r="U1117" s="6"/>
      <c r="V1117" s="6" t="s">
        <v>5368</v>
      </c>
      <c r="W1117" s="6"/>
      <c r="X1117" s="6"/>
      <c r="Y1117" s="6"/>
      <c r="Z1117" s="6">
        <v>32113</v>
      </c>
      <c r="AA1117" s="6"/>
      <c r="AB1117" s="6" t="s">
        <v>4549</v>
      </c>
    </row>
    <row r="1118" spans="1:28">
      <c r="A1118" s="6">
        <v>305</v>
      </c>
      <c r="B1118" s="6" t="str">
        <f t="shared" si="17"/>
        <v>Larsen BaySre Building</v>
      </c>
      <c r="C1118" s="6" t="s">
        <v>707</v>
      </c>
      <c r="D1118" s="6" t="s">
        <v>82</v>
      </c>
      <c r="E1118" s="6"/>
      <c r="F1118" s="6"/>
      <c r="G1118" s="6">
        <v>1104</v>
      </c>
      <c r="H1118" s="6">
        <v>1994</v>
      </c>
      <c r="I1118" s="6">
        <v>2</v>
      </c>
      <c r="J1118" s="6" t="s">
        <v>4582</v>
      </c>
      <c r="K1118" s="6">
        <v>8</v>
      </c>
      <c r="L1118" s="6" t="s">
        <v>4583</v>
      </c>
      <c r="M1118" s="6">
        <v>2</v>
      </c>
      <c r="N1118" s="6" t="s">
        <v>4543</v>
      </c>
      <c r="O1118" s="6" t="s">
        <v>4585</v>
      </c>
      <c r="P1118" s="6" t="s">
        <v>4549</v>
      </c>
      <c r="Q1118" s="6" t="s">
        <v>4549</v>
      </c>
      <c r="R1118" s="6" t="s">
        <v>4549</v>
      </c>
      <c r="S1118" s="6" t="s">
        <v>4549</v>
      </c>
      <c r="T1118" s="6"/>
      <c r="U1118" s="6"/>
      <c r="V1118" s="6"/>
      <c r="W1118" s="6"/>
      <c r="X1118" s="6"/>
      <c r="Y1118" s="6"/>
      <c r="Z1118" s="6"/>
      <c r="AA1118" s="6"/>
      <c r="AB1118" s="6" t="s">
        <v>4549</v>
      </c>
    </row>
    <row r="1119" spans="1:28">
      <c r="A1119" s="6">
        <v>305</v>
      </c>
      <c r="B1119" s="6" t="str">
        <f t="shared" si="17"/>
        <v>Larsen BayVillage Public Safety Officer</v>
      </c>
      <c r="C1119" s="6" t="s">
        <v>707</v>
      </c>
      <c r="D1119" s="6" t="s">
        <v>3118</v>
      </c>
      <c r="E1119" s="6" t="s">
        <v>5369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 t="s">
        <v>4549</v>
      </c>
      <c r="Q1119" s="6" t="s">
        <v>4549</v>
      </c>
      <c r="R1119" s="6" t="s">
        <v>4549</v>
      </c>
      <c r="S1119" s="6" t="s">
        <v>4549</v>
      </c>
      <c r="T1119" s="6"/>
      <c r="U1119" s="6"/>
      <c r="V1119" s="6"/>
      <c r="W1119" s="6"/>
      <c r="X1119" s="6"/>
      <c r="Y1119" s="6"/>
      <c r="Z1119" s="6"/>
      <c r="AA1119" s="6"/>
      <c r="AB1119" s="6" t="s">
        <v>4549</v>
      </c>
    </row>
    <row r="1120" spans="1:28">
      <c r="A1120" s="6">
        <v>307</v>
      </c>
      <c r="B1120" s="6" t="str">
        <f t="shared" si="17"/>
        <v>LevelockAirport Equipment Storage</v>
      </c>
      <c r="C1120" s="6" t="s">
        <v>1479</v>
      </c>
      <c r="D1120" s="6" t="s">
        <v>832</v>
      </c>
      <c r="E1120" s="6"/>
      <c r="F1120" s="6"/>
      <c r="G1120" s="6">
        <v>336</v>
      </c>
      <c r="H1120" s="6">
        <v>1981</v>
      </c>
      <c r="I1120" s="6">
        <v>2</v>
      </c>
      <c r="J1120" s="6" t="s">
        <v>4582</v>
      </c>
      <c r="K1120" s="6">
        <v>8</v>
      </c>
      <c r="L1120" s="6" t="s">
        <v>4583</v>
      </c>
      <c r="M1120" s="6">
        <v>2</v>
      </c>
      <c r="N1120" s="6" t="s">
        <v>4543</v>
      </c>
      <c r="O1120" s="6" t="s">
        <v>4585</v>
      </c>
      <c r="P1120" s="6" t="s">
        <v>4549</v>
      </c>
      <c r="Q1120" s="6" t="s">
        <v>4549</v>
      </c>
      <c r="R1120" s="6" t="s">
        <v>4549</v>
      </c>
      <c r="S1120" s="6" t="s">
        <v>4549</v>
      </c>
      <c r="T1120" s="6"/>
      <c r="U1120" s="6"/>
      <c r="V1120" s="6"/>
      <c r="W1120" s="6"/>
      <c r="X1120" s="6"/>
      <c r="Y1120" s="6"/>
      <c r="Z1120" s="6"/>
      <c r="AA1120" s="6"/>
      <c r="AB1120" s="6" t="s">
        <v>4549</v>
      </c>
    </row>
    <row r="1121" spans="1:28">
      <c r="A1121" s="6">
        <v>307</v>
      </c>
      <c r="B1121" s="6" t="str">
        <f t="shared" si="17"/>
        <v>LevelockN/A</v>
      </c>
      <c r="C1121" s="6" t="s">
        <v>1479</v>
      </c>
      <c r="D1121" s="6" t="s">
        <v>2743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 t="s">
        <v>5370</v>
      </c>
      <c r="P1121" s="6" t="s">
        <v>4549</v>
      </c>
      <c r="Q1121" s="6" t="s">
        <v>4549</v>
      </c>
      <c r="R1121" s="6" t="s">
        <v>4549</v>
      </c>
      <c r="S1121" s="6" t="s">
        <v>4549</v>
      </c>
      <c r="T1121" s="6"/>
      <c r="U1121" s="6"/>
      <c r="V1121" s="6"/>
      <c r="W1121" s="6"/>
      <c r="X1121" s="6"/>
      <c r="Y1121" s="6"/>
      <c r="Z1121" s="6"/>
      <c r="AA1121" s="6"/>
      <c r="AB1121" s="6" t="s">
        <v>4549</v>
      </c>
    </row>
    <row r="1122" spans="1:28">
      <c r="A1122" s="6">
        <v>307</v>
      </c>
      <c r="B1122" s="6" t="str">
        <f t="shared" si="17"/>
        <v>LevelockN/A</v>
      </c>
      <c r="C1122" s="6" t="s">
        <v>1479</v>
      </c>
      <c r="D1122" s="6" t="s">
        <v>2743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 t="s">
        <v>5371</v>
      </c>
      <c r="P1122" s="6" t="s">
        <v>4549</v>
      </c>
      <c r="Q1122" s="6" t="s">
        <v>4549</v>
      </c>
      <c r="R1122" s="6" t="s">
        <v>4549</v>
      </c>
      <c r="S1122" s="6" t="s">
        <v>4549</v>
      </c>
      <c r="T1122" s="6"/>
      <c r="U1122" s="6"/>
      <c r="V1122" s="6"/>
      <c r="W1122" s="6"/>
      <c r="X1122" s="6"/>
      <c r="Y1122" s="6"/>
      <c r="Z1122" s="6"/>
      <c r="AA1122" s="6"/>
      <c r="AB1122" s="6" t="s">
        <v>4549</v>
      </c>
    </row>
    <row r="1123" spans="1:28">
      <c r="A1123" s="6">
        <v>307</v>
      </c>
      <c r="B1123" s="6" t="str">
        <f t="shared" si="17"/>
        <v>LevelockSre Building #1</v>
      </c>
      <c r="C1123" s="6" t="s">
        <v>1479</v>
      </c>
      <c r="D1123" s="6" t="s">
        <v>452</v>
      </c>
      <c r="E1123" s="6"/>
      <c r="F1123" s="6"/>
      <c r="G1123" s="6">
        <v>1104</v>
      </c>
      <c r="H1123" s="6">
        <v>2002</v>
      </c>
      <c r="I1123" s="6">
        <v>2</v>
      </c>
      <c r="J1123" s="6" t="s">
        <v>4582</v>
      </c>
      <c r="K1123" s="6">
        <v>8</v>
      </c>
      <c r="L1123" s="6" t="s">
        <v>4583</v>
      </c>
      <c r="M1123" s="6">
        <v>2</v>
      </c>
      <c r="N1123" s="6" t="s">
        <v>4543</v>
      </c>
      <c r="O1123" s="6" t="s">
        <v>4585</v>
      </c>
      <c r="P1123" s="6" t="s">
        <v>4549</v>
      </c>
      <c r="Q1123" s="6" t="s">
        <v>4549</v>
      </c>
      <c r="R1123" s="6" t="s">
        <v>4549</v>
      </c>
      <c r="S1123" s="6" t="s">
        <v>4549</v>
      </c>
      <c r="T1123" s="6"/>
      <c r="U1123" s="6"/>
      <c r="V1123" s="6"/>
      <c r="W1123" s="6"/>
      <c r="X1123" s="6"/>
      <c r="Y1123" s="6"/>
      <c r="Z1123" s="6"/>
      <c r="AA1123" s="6"/>
      <c r="AB1123" s="6" t="s">
        <v>4549</v>
      </c>
    </row>
    <row r="1124" spans="1:28">
      <c r="A1124" s="6">
        <v>307</v>
      </c>
      <c r="B1124" s="6" t="str">
        <f t="shared" si="17"/>
        <v>LevelockSre Building #2 (Heated)</v>
      </c>
      <c r="C1124" s="6" t="s">
        <v>1479</v>
      </c>
      <c r="D1124" s="6" t="s">
        <v>39</v>
      </c>
      <c r="E1124" s="6"/>
      <c r="F1124" s="6"/>
      <c r="G1124" s="6"/>
      <c r="H1124" s="6"/>
      <c r="I1124" s="6">
        <v>2</v>
      </c>
      <c r="J1124" s="6" t="s">
        <v>4582</v>
      </c>
      <c r="K1124" s="6">
        <v>8</v>
      </c>
      <c r="L1124" s="6" t="s">
        <v>4583</v>
      </c>
      <c r="M1124" s="6">
        <v>2</v>
      </c>
      <c r="N1124" s="6" t="s">
        <v>4543</v>
      </c>
      <c r="O1124" s="6" t="s">
        <v>4585</v>
      </c>
      <c r="P1124" s="6" t="s">
        <v>4549</v>
      </c>
      <c r="Q1124" s="6" t="s">
        <v>4549</v>
      </c>
      <c r="R1124" s="6" t="s">
        <v>4549</v>
      </c>
      <c r="S1124" s="6" t="s">
        <v>4549</v>
      </c>
      <c r="T1124" s="6"/>
      <c r="U1124" s="6"/>
      <c r="V1124" s="6"/>
      <c r="W1124" s="6"/>
      <c r="X1124" s="6"/>
      <c r="Y1124" s="6"/>
      <c r="Z1124" s="6"/>
      <c r="AA1124" s="6"/>
      <c r="AB1124" s="6" t="s">
        <v>4549</v>
      </c>
    </row>
    <row r="1125" spans="1:28">
      <c r="A1125" s="6">
        <v>308</v>
      </c>
      <c r="B1125" s="6" t="str">
        <f t="shared" si="17"/>
        <v>Lime Village</v>
      </c>
      <c r="C1125" s="6" t="s">
        <v>334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 t="s">
        <v>4549</v>
      </c>
      <c r="Q1125" s="6" t="s">
        <v>4549</v>
      </c>
      <c r="R1125" s="6" t="s">
        <v>4549</v>
      </c>
      <c r="S1125" s="6" t="s">
        <v>4549</v>
      </c>
      <c r="T1125" s="6"/>
      <c r="U1125" s="6"/>
      <c r="V1125" s="6"/>
      <c r="W1125" s="6"/>
      <c r="X1125" s="6"/>
      <c r="Y1125" s="6"/>
      <c r="Z1125" s="6"/>
      <c r="AA1125" s="6"/>
      <c r="AB1125" s="6" t="s">
        <v>4549</v>
      </c>
    </row>
    <row r="1126" spans="1:28">
      <c r="A1126" s="6">
        <v>308</v>
      </c>
      <c r="B1126" s="6" t="str">
        <f t="shared" si="17"/>
        <v>Lime Village</v>
      </c>
      <c r="C1126" s="6" t="s">
        <v>334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 t="s">
        <v>334</v>
      </c>
      <c r="P1126" s="6" t="s">
        <v>4549</v>
      </c>
      <c r="Q1126" s="6" t="s">
        <v>4549</v>
      </c>
      <c r="R1126" s="6" t="s">
        <v>4549</v>
      </c>
      <c r="S1126" s="6" t="s">
        <v>4549</v>
      </c>
      <c r="T1126" s="6"/>
      <c r="U1126" s="6"/>
      <c r="V1126" s="6"/>
      <c r="W1126" s="6"/>
      <c r="X1126" s="6"/>
      <c r="Y1126" s="6"/>
      <c r="Z1126" s="6"/>
      <c r="AA1126" s="6"/>
      <c r="AB1126" s="6" t="s">
        <v>4549</v>
      </c>
    </row>
    <row r="1127" spans="1:28">
      <c r="A1127" s="6">
        <v>308</v>
      </c>
      <c r="B1127" s="6" t="str">
        <f t="shared" si="17"/>
        <v>Lime Village</v>
      </c>
      <c r="C1127" s="6" t="s">
        <v>334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 t="s">
        <v>5372</v>
      </c>
      <c r="P1127" s="6" t="s">
        <v>4549</v>
      </c>
      <c r="Q1127" s="6" t="s">
        <v>4549</v>
      </c>
      <c r="R1127" s="6" t="s">
        <v>4549</v>
      </c>
      <c r="S1127" s="6" t="s">
        <v>4549</v>
      </c>
      <c r="T1127" s="6"/>
      <c r="U1127" s="6"/>
      <c r="V1127" s="6"/>
      <c r="W1127" s="6"/>
      <c r="X1127" s="6"/>
      <c r="Y1127" s="6"/>
      <c r="Z1127" s="6"/>
      <c r="AA1127" s="6"/>
      <c r="AB1127" s="6" t="s">
        <v>4549</v>
      </c>
    </row>
    <row r="1128" spans="1:28">
      <c r="A1128" s="6">
        <v>308</v>
      </c>
      <c r="B1128" s="6" t="str">
        <f t="shared" si="17"/>
        <v>Lime Village</v>
      </c>
      <c r="C1128" s="6" t="s">
        <v>334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 t="s">
        <v>5373</v>
      </c>
      <c r="P1128" s="6" t="s">
        <v>4549</v>
      </c>
      <c r="Q1128" s="6" t="s">
        <v>4549</v>
      </c>
      <c r="R1128" s="6" t="s">
        <v>4549</v>
      </c>
      <c r="S1128" s="6" t="s">
        <v>4549</v>
      </c>
      <c r="T1128" s="6"/>
      <c r="U1128" s="6"/>
      <c r="V1128" s="6"/>
      <c r="W1128" s="6"/>
      <c r="X1128" s="6"/>
      <c r="Y1128" s="6"/>
      <c r="Z1128" s="6"/>
      <c r="AA1128" s="6"/>
      <c r="AB1128" s="6" t="s">
        <v>4549</v>
      </c>
    </row>
    <row r="1129" spans="1:28">
      <c r="A1129" s="6">
        <v>308</v>
      </c>
      <c r="B1129" s="6" t="str">
        <f t="shared" si="17"/>
        <v>Lime VillageAirport Storage</v>
      </c>
      <c r="C1129" s="6" t="s">
        <v>334</v>
      </c>
      <c r="D1129" s="6" t="s">
        <v>335</v>
      </c>
      <c r="E1129" s="6"/>
      <c r="F1129" s="6"/>
      <c r="G1129" s="6">
        <v>800</v>
      </c>
      <c r="H1129" s="6">
        <v>1990</v>
      </c>
      <c r="I1129" s="6">
        <v>2</v>
      </c>
      <c r="J1129" s="6" t="s">
        <v>4582</v>
      </c>
      <c r="K1129" s="6">
        <v>8</v>
      </c>
      <c r="L1129" s="6" t="s">
        <v>4583</v>
      </c>
      <c r="M1129" s="6">
        <v>2</v>
      </c>
      <c r="N1129" s="6" t="s">
        <v>4543</v>
      </c>
      <c r="O1129" s="6" t="s">
        <v>4585</v>
      </c>
      <c r="P1129" s="6" t="s">
        <v>4549</v>
      </c>
      <c r="Q1129" s="6" t="s">
        <v>4549</v>
      </c>
      <c r="R1129" s="6" t="s">
        <v>4549</v>
      </c>
      <c r="S1129" s="6" t="s">
        <v>4549</v>
      </c>
      <c r="T1129" s="6"/>
      <c r="U1129" s="6"/>
      <c r="V1129" s="6"/>
      <c r="W1129" s="6"/>
      <c r="X1129" s="6"/>
      <c r="Y1129" s="6"/>
      <c r="Z1129" s="6"/>
      <c r="AA1129" s="6"/>
      <c r="AB1129" s="6" t="s">
        <v>4549</v>
      </c>
    </row>
    <row r="1130" spans="1:28">
      <c r="A1130" s="6">
        <v>308</v>
      </c>
      <c r="B1130" s="6" t="str">
        <f t="shared" si="17"/>
        <v>Lime VillageClinic</v>
      </c>
      <c r="C1130" s="6" t="s">
        <v>334</v>
      </c>
      <c r="D1130" s="6" t="s">
        <v>147</v>
      </c>
      <c r="E1130" s="6"/>
      <c r="F1130" s="6"/>
      <c r="G1130" s="6">
        <v>760</v>
      </c>
      <c r="H1130" s="6">
        <v>1982</v>
      </c>
      <c r="I1130" s="6">
        <v>4</v>
      </c>
      <c r="J1130" s="6" t="s">
        <v>4615</v>
      </c>
      <c r="K1130" s="6">
        <v>17</v>
      </c>
      <c r="L1130" s="6" t="s">
        <v>4644</v>
      </c>
      <c r="M1130" s="6">
        <v>2</v>
      </c>
      <c r="N1130" s="6" t="s">
        <v>4543</v>
      </c>
      <c r="O1130" s="6" t="s">
        <v>5373</v>
      </c>
      <c r="P1130" s="6" t="s">
        <v>4549</v>
      </c>
      <c r="Q1130" s="6" t="s">
        <v>4549</v>
      </c>
      <c r="R1130" s="6" t="s">
        <v>4549</v>
      </c>
      <c r="S1130" s="6" t="s">
        <v>4549</v>
      </c>
      <c r="T1130" s="6"/>
      <c r="U1130" s="6"/>
      <c r="V1130" s="6" t="s">
        <v>4722</v>
      </c>
      <c r="W1130" s="6"/>
      <c r="X1130" s="6"/>
      <c r="Y1130" s="6"/>
      <c r="Z1130" s="6">
        <v>1700</v>
      </c>
      <c r="AA1130" s="6"/>
      <c r="AB1130" s="6" t="s">
        <v>4549</v>
      </c>
    </row>
    <row r="1131" spans="1:28">
      <c r="A1131" s="6">
        <v>308</v>
      </c>
      <c r="B1131" s="6" t="str">
        <f t="shared" si="17"/>
        <v>Lime VillageLVTC Community Hall</v>
      </c>
      <c r="C1131" s="6" t="s">
        <v>334</v>
      </c>
      <c r="D1131" s="6" t="s">
        <v>5374</v>
      </c>
      <c r="E1131" s="6"/>
      <c r="F1131" s="6"/>
      <c r="G1131" s="6">
        <v>1000</v>
      </c>
      <c r="H1131" s="6">
        <v>1975</v>
      </c>
      <c r="I1131" s="6">
        <v>3</v>
      </c>
      <c r="J1131" s="6" t="s">
        <v>4541</v>
      </c>
      <c r="K1131" s="6">
        <v>10</v>
      </c>
      <c r="L1131" s="6" t="s">
        <v>2424</v>
      </c>
      <c r="M1131" s="6">
        <v>2</v>
      </c>
      <c r="N1131" s="6" t="s">
        <v>4543</v>
      </c>
      <c r="O1131" s="6" t="s">
        <v>5373</v>
      </c>
      <c r="P1131" s="6" t="s">
        <v>4549</v>
      </c>
      <c r="Q1131" s="6" t="s">
        <v>4549</v>
      </c>
      <c r="R1131" s="6" t="s">
        <v>4549</v>
      </c>
      <c r="S1131" s="6" t="s">
        <v>4549</v>
      </c>
      <c r="T1131" s="6"/>
      <c r="U1131" s="6"/>
      <c r="V1131" s="6" t="s">
        <v>5116</v>
      </c>
      <c r="W1131" s="6"/>
      <c r="X1131" s="6"/>
      <c r="Y1131" s="6"/>
      <c r="Z1131" s="6">
        <v>1200</v>
      </c>
      <c r="AA1131" s="6"/>
      <c r="AB1131" s="6" t="s">
        <v>4549</v>
      </c>
    </row>
    <row r="1132" spans="1:28">
      <c r="A1132" s="6">
        <v>308</v>
      </c>
      <c r="B1132" s="6" t="str">
        <f t="shared" si="17"/>
        <v>Lime VillageLVTC Shop</v>
      </c>
      <c r="C1132" s="6" t="s">
        <v>334</v>
      </c>
      <c r="D1132" s="6" t="s">
        <v>2808</v>
      </c>
      <c r="E1132" s="6"/>
      <c r="F1132" s="6"/>
      <c r="G1132" s="6">
        <v>792</v>
      </c>
      <c r="H1132" s="6">
        <v>2000</v>
      </c>
      <c r="I1132" s="6">
        <v>9</v>
      </c>
      <c r="J1132" s="6" t="s">
        <v>1500</v>
      </c>
      <c r="K1132" s="6">
        <v>35</v>
      </c>
      <c r="L1132" s="6" t="s">
        <v>4562</v>
      </c>
      <c r="M1132" s="6">
        <v>2</v>
      </c>
      <c r="N1132" s="6" t="s">
        <v>4543</v>
      </c>
      <c r="O1132" s="6" t="s">
        <v>5373</v>
      </c>
      <c r="P1132" s="6" t="s">
        <v>4549</v>
      </c>
      <c r="Q1132" s="6" t="s">
        <v>4549</v>
      </c>
      <c r="R1132" s="6" t="s">
        <v>4549</v>
      </c>
      <c r="S1132" s="6" t="s">
        <v>4549</v>
      </c>
      <c r="T1132" s="6"/>
      <c r="U1132" s="6"/>
      <c r="V1132" s="6" t="s">
        <v>5375</v>
      </c>
      <c r="W1132" s="6"/>
      <c r="X1132" s="6"/>
      <c r="Y1132" s="6"/>
      <c r="Z1132" s="6">
        <v>1800</v>
      </c>
      <c r="AA1132" s="6"/>
      <c r="AB1132" s="6" t="s">
        <v>4549</v>
      </c>
    </row>
    <row r="1133" spans="1:28">
      <c r="A1133" s="6">
        <v>308</v>
      </c>
      <c r="B1133" s="6" t="str">
        <f t="shared" si="17"/>
        <v>Lime VillageLVTC Washeteria</v>
      </c>
      <c r="C1133" s="6" t="s">
        <v>334</v>
      </c>
      <c r="D1133" s="6" t="s">
        <v>5376</v>
      </c>
      <c r="E1133" s="6"/>
      <c r="F1133" s="6"/>
      <c r="G1133" s="6">
        <v>1558</v>
      </c>
      <c r="H1133" s="6">
        <v>2005</v>
      </c>
      <c r="I1133" s="6">
        <v>8</v>
      </c>
      <c r="J1133" s="6" t="s">
        <v>4555</v>
      </c>
      <c r="K1133" s="6">
        <v>31</v>
      </c>
      <c r="L1133" s="6" t="s">
        <v>4592</v>
      </c>
      <c r="M1133" s="6">
        <v>2</v>
      </c>
      <c r="N1133" s="6" t="s">
        <v>4543</v>
      </c>
      <c r="O1133" s="6" t="s">
        <v>5373</v>
      </c>
      <c r="P1133" s="6" t="s">
        <v>4549</v>
      </c>
      <c r="Q1133" s="6" t="s">
        <v>4549</v>
      </c>
      <c r="R1133" s="6" t="s">
        <v>4549</v>
      </c>
      <c r="S1133" s="6" t="s">
        <v>4549</v>
      </c>
      <c r="T1133" s="6"/>
      <c r="U1133" s="6"/>
      <c r="V1133" s="6" t="s">
        <v>4767</v>
      </c>
      <c r="W1133" s="6"/>
      <c r="X1133" s="6"/>
      <c r="Y1133" s="6"/>
      <c r="Z1133" s="6">
        <v>13000</v>
      </c>
      <c r="AA1133" s="6"/>
      <c r="AB1133" s="6" t="s">
        <v>4549</v>
      </c>
    </row>
    <row r="1134" spans="1:28">
      <c r="A1134" s="6">
        <v>311</v>
      </c>
      <c r="B1134" s="6" t="str">
        <f t="shared" si="17"/>
        <v>Lower Kalskag</v>
      </c>
      <c r="C1134" s="6" t="s">
        <v>341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>
        <v>2</v>
      </c>
      <c r="N1134" s="6" t="s">
        <v>4543</v>
      </c>
      <c r="O1134" s="6" t="s">
        <v>5377</v>
      </c>
      <c r="P1134" s="6" t="s">
        <v>4549</v>
      </c>
      <c r="Q1134" s="6" t="s">
        <v>4549</v>
      </c>
      <c r="R1134" s="6" t="s">
        <v>4549</v>
      </c>
      <c r="S1134" s="6" t="s">
        <v>4549</v>
      </c>
      <c r="T1134" s="6"/>
      <c r="U1134" s="6"/>
      <c r="V1134" s="6"/>
      <c r="W1134" s="6"/>
      <c r="X1134" s="6"/>
      <c r="Y1134" s="6"/>
      <c r="Z1134" s="6"/>
      <c r="AA1134" s="6"/>
      <c r="AB1134" s="6" t="s">
        <v>4549</v>
      </c>
    </row>
    <row r="1135" spans="1:28">
      <c r="A1135" s="6">
        <v>311</v>
      </c>
      <c r="B1135" s="6" t="str">
        <f t="shared" si="17"/>
        <v>Lower Kalskag29004002  Portable Unit #1</v>
      </c>
      <c r="C1135" s="6" t="s">
        <v>341</v>
      </c>
      <c r="D1135" s="6" t="s">
        <v>5378</v>
      </c>
      <c r="E1135" s="6"/>
      <c r="F1135" s="6"/>
      <c r="G1135" s="6">
        <v>0</v>
      </c>
      <c r="H1135" s="6"/>
      <c r="I1135" s="6">
        <v>3</v>
      </c>
      <c r="J1135" s="6" t="s">
        <v>4541</v>
      </c>
      <c r="K1135" s="6">
        <v>9</v>
      </c>
      <c r="L1135" s="6" t="s">
        <v>4575</v>
      </c>
      <c r="M1135" s="6">
        <v>2</v>
      </c>
      <c r="N1135" s="6" t="s">
        <v>4543</v>
      </c>
      <c r="O1135" s="6" t="s">
        <v>5379</v>
      </c>
      <c r="P1135" s="6" t="s">
        <v>4549</v>
      </c>
      <c r="Q1135" s="6" t="s">
        <v>4549</v>
      </c>
      <c r="R1135" s="6" t="s">
        <v>4549</v>
      </c>
      <c r="S1135" s="6" t="s">
        <v>4549</v>
      </c>
      <c r="T1135" s="6"/>
      <c r="U1135" s="6"/>
      <c r="V1135" s="6"/>
      <c r="W1135" s="6"/>
      <c r="X1135" s="6"/>
      <c r="Y1135" s="6"/>
      <c r="Z1135" s="6"/>
      <c r="AA1135" s="6"/>
      <c r="AB1135" s="6" t="s">
        <v>4549</v>
      </c>
    </row>
    <row r="1136" spans="1:28">
      <c r="A1136" s="6">
        <v>311</v>
      </c>
      <c r="B1136" s="6" t="str">
        <f t="shared" si="17"/>
        <v>Lower Kalskag29004003  Shop/Bus Barn</v>
      </c>
      <c r="C1136" s="6" t="s">
        <v>341</v>
      </c>
      <c r="D1136" s="6" t="s">
        <v>3489</v>
      </c>
      <c r="E1136" s="6"/>
      <c r="F1136" s="6"/>
      <c r="G1136" s="6">
        <v>2200</v>
      </c>
      <c r="H1136" s="6">
        <v>1992</v>
      </c>
      <c r="I1136" s="6">
        <v>3</v>
      </c>
      <c r="J1136" s="6" t="s">
        <v>4541</v>
      </c>
      <c r="K1136" s="6">
        <v>9</v>
      </c>
      <c r="L1136" s="6" t="s">
        <v>4575</v>
      </c>
      <c r="M1136" s="6">
        <v>2</v>
      </c>
      <c r="N1136" s="6" t="s">
        <v>4543</v>
      </c>
      <c r="O1136" s="6" t="s">
        <v>5379</v>
      </c>
      <c r="P1136" s="6" t="s">
        <v>4549</v>
      </c>
      <c r="Q1136" s="6" t="s">
        <v>4549</v>
      </c>
      <c r="R1136" s="6" t="s">
        <v>4549</v>
      </c>
      <c r="S1136" s="6" t="s">
        <v>4549</v>
      </c>
      <c r="T1136" s="6"/>
      <c r="U1136" s="6"/>
      <c r="V1136" s="6"/>
      <c r="W1136" s="6"/>
      <c r="X1136" s="6"/>
      <c r="Y1136" s="6"/>
      <c r="Z1136" s="6"/>
      <c r="AA1136" s="6"/>
      <c r="AB1136" s="6" t="s">
        <v>4549</v>
      </c>
    </row>
    <row r="1137" spans="1:28">
      <c r="A1137" s="6">
        <v>311</v>
      </c>
      <c r="B1137" s="6" t="str">
        <f t="shared" si="17"/>
        <v>Lower Kalskag29004004  Generator Shed</v>
      </c>
      <c r="C1137" s="6" t="s">
        <v>341</v>
      </c>
      <c r="D1137" s="6" t="s">
        <v>5380</v>
      </c>
      <c r="E1137" s="6"/>
      <c r="F1137" s="6"/>
      <c r="G1137" s="6">
        <v>0</v>
      </c>
      <c r="H1137" s="6"/>
      <c r="I1137" s="6">
        <v>3</v>
      </c>
      <c r="J1137" s="6" t="s">
        <v>4541</v>
      </c>
      <c r="K1137" s="6">
        <v>9</v>
      </c>
      <c r="L1137" s="6" t="s">
        <v>4575</v>
      </c>
      <c r="M1137" s="6">
        <v>2</v>
      </c>
      <c r="N1137" s="6" t="s">
        <v>4543</v>
      </c>
      <c r="O1137" s="6" t="s">
        <v>5379</v>
      </c>
      <c r="P1137" s="6" t="s">
        <v>4549</v>
      </c>
      <c r="Q1137" s="6" t="s">
        <v>4549</v>
      </c>
      <c r="R1137" s="6" t="s">
        <v>4549</v>
      </c>
      <c r="S1137" s="6" t="s">
        <v>4549</v>
      </c>
      <c r="T1137" s="6"/>
      <c r="U1137" s="6"/>
      <c r="V1137" s="6"/>
      <c r="W1137" s="6"/>
      <c r="X1137" s="6"/>
      <c r="Y1137" s="6"/>
      <c r="Z1137" s="6"/>
      <c r="AA1137" s="6"/>
      <c r="AB1137" s="6" t="s">
        <v>4549</v>
      </c>
    </row>
    <row r="1138" spans="1:28">
      <c r="A1138" s="6">
        <v>311</v>
      </c>
      <c r="B1138" s="6" t="str">
        <f t="shared" si="17"/>
        <v>Lower Kalskag29004006  Portable Unit #2</v>
      </c>
      <c r="C1138" s="6" t="s">
        <v>341</v>
      </c>
      <c r="D1138" s="6" t="s">
        <v>5381</v>
      </c>
      <c r="E1138" s="6"/>
      <c r="F1138" s="6"/>
      <c r="G1138" s="6">
        <v>0</v>
      </c>
      <c r="H1138" s="6"/>
      <c r="I1138" s="6">
        <v>3</v>
      </c>
      <c r="J1138" s="6" t="s">
        <v>4541</v>
      </c>
      <c r="K1138" s="6">
        <v>9</v>
      </c>
      <c r="L1138" s="6" t="s">
        <v>4575</v>
      </c>
      <c r="M1138" s="6">
        <v>2</v>
      </c>
      <c r="N1138" s="6" t="s">
        <v>4543</v>
      </c>
      <c r="O1138" s="6" t="s">
        <v>5379</v>
      </c>
      <c r="P1138" s="6" t="s">
        <v>4549</v>
      </c>
      <c r="Q1138" s="6" t="s">
        <v>4549</v>
      </c>
      <c r="R1138" s="6" t="s">
        <v>4549</v>
      </c>
      <c r="S1138" s="6" t="s">
        <v>4549</v>
      </c>
      <c r="T1138" s="6"/>
      <c r="U1138" s="6"/>
      <c r="V1138" s="6"/>
      <c r="W1138" s="6"/>
      <c r="X1138" s="6"/>
      <c r="Y1138" s="6"/>
      <c r="Z1138" s="6"/>
      <c r="AA1138" s="6"/>
      <c r="AB1138" s="6" t="s">
        <v>4549</v>
      </c>
    </row>
    <row r="1139" spans="1:28">
      <c r="A1139" s="6">
        <v>311</v>
      </c>
      <c r="B1139" s="6" t="str">
        <f t="shared" si="17"/>
        <v>Lower Kalskag29004007  Portable Unit #3</v>
      </c>
      <c r="C1139" s="6" t="s">
        <v>341</v>
      </c>
      <c r="D1139" s="6" t="s">
        <v>5382</v>
      </c>
      <c r="E1139" s="6"/>
      <c r="F1139" s="6"/>
      <c r="G1139" s="6">
        <v>0</v>
      </c>
      <c r="H1139" s="6"/>
      <c r="I1139" s="6">
        <v>3</v>
      </c>
      <c r="J1139" s="6" t="s">
        <v>4541</v>
      </c>
      <c r="K1139" s="6">
        <v>9</v>
      </c>
      <c r="L1139" s="6" t="s">
        <v>4575</v>
      </c>
      <c r="M1139" s="6">
        <v>2</v>
      </c>
      <c r="N1139" s="6" t="s">
        <v>4543</v>
      </c>
      <c r="O1139" s="6" t="s">
        <v>5379</v>
      </c>
      <c r="P1139" s="6" t="s">
        <v>4549</v>
      </c>
      <c r="Q1139" s="6" t="s">
        <v>4549</v>
      </c>
      <c r="R1139" s="6" t="s">
        <v>4549</v>
      </c>
      <c r="S1139" s="6" t="s">
        <v>4549</v>
      </c>
      <c r="T1139" s="6"/>
      <c r="U1139" s="6"/>
      <c r="V1139" s="6"/>
      <c r="W1139" s="6"/>
      <c r="X1139" s="6"/>
      <c r="Y1139" s="6"/>
      <c r="Z1139" s="6"/>
      <c r="AA1139" s="6"/>
      <c r="AB1139" s="6" t="s">
        <v>4549</v>
      </c>
    </row>
    <row r="1140" spans="1:28">
      <c r="A1140" s="6">
        <v>311</v>
      </c>
      <c r="B1140" s="6" t="str">
        <f t="shared" si="17"/>
        <v>Lower Kalskag29004008  Joseph and Olinga Gregory School</v>
      </c>
      <c r="C1140" s="6" t="s">
        <v>341</v>
      </c>
      <c r="D1140" s="6" t="s">
        <v>3490</v>
      </c>
      <c r="E1140" s="6"/>
      <c r="F1140" s="6"/>
      <c r="G1140" s="6">
        <v>3850</v>
      </c>
      <c r="H1140" s="6">
        <v>2008</v>
      </c>
      <c r="I1140" s="6">
        <v>3</v>
      </c>
      <c r="J1140" s="6" t="s">
        <v>4541</v>
      </c>
      <c r="K1140" s="6">
        <v>9</v>
      </c>
      <c r="L1140" s="6" t="s">
        <v>4575</v>
      </c>
      <c r="M1140" s="6">
        <v>2</v>
      </c>
      <c r="N1140" s="6" t="s">
        <v>4543</v>
      </c>
      <c r="O1140" s="6" t="s">
        <v>5379</v>
      </c>
      <c r="P1140" s="6" t="s">
        <v>4549</v>
      </c>
      <c r="Q1140" s="6" t="s">
        <v>4549</v>
      </c>
      <c r="R1140" s="6" t="s">
        <v>4549</v>
      </c>
      <c r="S1140" s="6" t="s">
        <v>4549</v>
      </c>
      <c r="T1140" s="6"/>
      <c r="U1140" s="6"/>
      <c r="V1140" s="6"/>
      <c r="W1140" s="6"/>
      <c r="X1140" s="6"/>
      <c r="Y1140" s="6"/>
      <c r="Z1140" s="6"/>
      <c r="AA1140" s="6"/>
      <c r="AB1140" s="6" t="s">
        <v>4549</v>
      </c>
    </row>
    <row r="1141" spans="1:28">
      <c r="A1141" s="6">
        <v>311</v>
      </c>
      <c r="B1141" s="6" t="str">
        <f t="shared" si="17"/>
        <v>Lower Kalskag29005001  Zackar Levi Elementary School</v>
      </c>
      <c r="C1141" s="6" t="s">
        <v>341</v>
      </c>
      <c r="D1141" s="6" t="s">
        <v>5383</v>
      </c>
      <c r="E1141" s="6"/>
      <c r="F1141" s="6"/>
      <c r="G1141" s="6">
        <v>8700</v>
      </c>
      <c r="H1141" s="6">
        <v>1982</v>
      </c>
      <c r="I1141" s="6">
        <v>3</v>
      </c>
      <c r="J1141" s="6" t="s">
        <v>4541</v>
      </c>
      <c r="K1141" s="6">
        <v>9</v>
      </c>
      <c r="L1141" s="6" t="s">
        <v>4575</v>
      </c>
      <c r="M1141" s="6">
        <v>2</v>
      </c>
      <c r="N1141" s="6" t="s">
        <v>4543</v>
      </c>
      <c r="O1141" s="6" t="s">
        <v>5379</v>
      </c>
      <c r="P1141" s="6" t="s">
        <v>4549</v>
      </c>
      <c r="Q1141" s="6" t="s">
        <v>4549</v>
      </c>
      <c r="R1141" s="6" t="s">
        <v>4549</v>
      </c>
      <c r="S1141" s="6" t="s">
        <v>4549</v>
      </c>
      <c r="T1141" s="6"/>
      <c r="U1141" s="6"/>
      <c r="V1141" s="6"/>
      <c r="W1141" s="6"/>
      <c r="X1141" s="6"/>
      <c r="Y1141" s="6"/>
      <c r="Z1141" s="6"/>
      <c r="AA1141" s="6"/>
      <c r="AB1141" s="6" t="s">
        <v>4549</v>
      </c>
    </row>
    <row r="1142" spans="1:28">
      <c r="A1142" s="6">
        <v>311</v>
      </c>
      <c r="B1142" s="6" t="str">
        <f t="shared" si="17"/>
        <v>Lower Kalskag29005003  ZLES Generator/Storage Building</v>
      </c>
      <c r="C1142" s="6" t="s">
        <v>341</v>
      </c>
      <c r="D1142" s="6" t="s">
        <v>3487</v>
      </c>
      <c r="E1142" s="6"/>
      <c r="F1142" s="6"/>
      <c r="G1142" s="6">
        <v>1128</v>
      </c>
      <c r="H1142" s="6">
        <v>1972</v>
      </c>
      <c r="I1142" s="6">
        <v>3</v>
      </c>
      <c r="J1142" s="6" t="s">
        <v>4541</v>
      </c>
      <c r="K1142" s="6">
        <v>9</v>
      </c>
      <c r="L1142" s="6" t="s">
        <v>4575</v>
      </c>
      <c r="M1142" s="6">
        <v>2</v>
      </c>
      <c r="N1142" s="6" t="s">
        <v>4543</v>
      </c>
      <c r="O1142" s="6" t="s">
        <v>5379</v>
      </c>
      <c r="P1142" s="6" t="s">
        <v>4549</v>
      </c>
      <c r="Q1142" s="6" t="s">
        <v>4549</v>
      </c>
      <c r="R1142" s="6" t="s">
        <v>4549</v>
      </c>
      <c r="S1142" s="6" t="s">
        <v>4549</v>
      </c>
      <c r="T1142" s="6"/>
      <c r="U1142" s="6"/>
      <c r="V1142" s="6"/>
      <c r="W1142" s="6"/>
      <c r="X1142" s="6"/>
      <c r="Y1142" s="6"/>
      <c r="Z1142" s="6"/>
      <c r="AA1142" s="6"/>
      <c r="AB1142" s="6" t="s">
        <v>4549</v>
      </c>
    </row>
    <row r="1143" spans="1:28">
      <c r="A1143" s="6">
        <v>311</v>
      </c>
      <c r="B1143" s="6" t="str">
        <f t="shared" si="17"/>
        <v>Lower Kalskag29005004  ZLES Portable Classroom</v>
      </c>
      <c r="C1143" s="6" t="s">
        <v>341</v>
      </c>
      <c r="D1143" s="6" t="s">
        <v>3488</v>
      </c>
      <c r="E1143" s="6"/>
      <c r="F1143" s="6"/>
      <c r="G1143" s="6">
        <v>1680</v>
      </c>
      <c r="H1143" s="6">
        <v>1982</v>
      </c>
      <c r="I1143" s="6">
        <v>3</v>
      </c>
      <c r="J1143" s="6" t="s">
        <v>4541</v>
      </c>
      <c r="K1143" s="6">
        <v>9</v>
      </c>
      <c r="L1143" s="6" t="s">
        <v>4575</v>
      </c>
      <c r="M1143" s="6">
        <v>2</v>
      </c>
      <c r="N1143" s="6" t="s">
        <v>4543</v>
      </c>
      <c r="O1143" s="6" t="s">
        <v>5379</v>
      </c>
      <c r="P1143" s="6" t="s">
        <v>4549</v>
      </c>
      <c r="Q1143" s="6" t="s">
        <v>4549</v>
      </c>
      <c r="R1143" s="6" t="s">
        <v>4549</v>
      </c>
      <c r="S1143" s="6" t="s">
        <v>4549</v>
      </c>
      <c r="T1143" s="6"/>
      <c r="U1143" s="6"/>
      <c r="V1143" s="6"/>
      <c r="W1143" s="6"/>
      <c r="X1143" s="6"/>
      <c r="Y1143" s="6"/>
      <c r="Z1143" s="6"/>
      <c r="AA1143" s="6"/>
      <c r="AB1143" s="6" t="s">
        <v>4549</v>
      </c>
    </row>
    <row r="1144" spans="1:28">
      <c r="A1144" s="6">
        <v>311</v>
      </c>
      <c r="B1144" s="6" t="str">
        <f t="shared" si="17"/>
        <v>Lower KalskagBingo Hall/Community Center/Offices</v>
      </c>
      <c r="C1144" s="6" t="s">
        <v>341</v>
      </c>
      <c r="D1144" s="6" t="s">
        <v>342</v>
      </c>
      <c r="E1144" s="6"/>
      <c r="F1144" s="6"/>
      <c r="G1144" s="6"/>
      <c r="H1144" s="6"/>
      <c r="I1144" s="6">
        <v>9</v>
      </c>
      <c r="J1144" s="6" t="s">
        <v>1500</v>
      </c>
      <c r="K1144" s="6">
        <v>34</v>
      </c>
      <c r="L1144" s="6" t="s">
        <v>4551</v>
      </c>
      <c r="M1144" s="6">
        <v>2</v>
      </c>
      <c r="N1144" s="6" t="s">
        <v>4543</v>
      </c>
      <c r="O1144" s="6" t="s">
        <v>5384</v>
      </c>
      <c r="P1144" s="6" t="s">
        <v>4549</v>
      </c>
      <c r="Q1144" s="6" t="s">
        <v>4549</v>
      </c>
      <c r="R1144" s="6" t="s">
        <v>4549</v>
      </c>
      <c r="S1144" s="6" t="s">
        <v>4549</v>
      </c>
      <c r="T1144" s="6"/>
      <c r="U1144" s="6"/>
      <c r="V1144" s="6"/>
      <c r="W1144" s="6"/>
      <c r="X1144" s="6"/>
      <c r="Y1144" s="6"/>
      <c r="Z1144" s="6"/>
      <c r="AA1144" s="6"/>
      <c r="AB1144" s="6" t="s">
        <v>4549</v>
      </c>
    </row>
    <row r="1145" spans="1:28">
      <c r="A1145" s="6">
        <v>311</v>
      </c>
      <c r="B1145" s="6" t="str">
        <f t="shared" si="17"/>
        <v>Lower KalskagCity office</v>
      </c>
      <c r="C1145" s="6" t="s">
        <v>341</v>
      </c>
      <c r="D1145" s="6" t="s">
        <v>343</v>
      </c>
      <c r="E1145" s="6"/>
      <c r="F1145" s="6"/>
      <c r="G1145" s="6"/>
      <c r="H1145" s="6"/>
      <c r="I1145" s="6">
        <v>6</v>
      </c>
      <c r="J1145" s="6" t="s">
        <v>377</v>
      </c>
      <c r="K1145" s="6">
        <v>36</v>
      </c>
      <c r="L1145" s="6" t="s">
        <v>377</v>
      </c>
      <c r="M1145" s="6">
        <v>2</v>
      </c>
      <c r="N1145" s="6" t="s">
        <v>4543</v>
      </c>
      <c r="O1145" s="6" t="s">
        <v>5330</v>
      </c>
      <c r="P1145" s="6" t="s">
        <v>4549</v>
      </c>
      <c r="Q1145" s="6" t="s">
        <v>4549</v>
      </c>
      <c r="R1145" s="6" t="s">
        <v>4549</v>
      </c>
      <c r="S1145" s="6" t="s">
        <v>4549</v>
      </c>
      <c r="T1145" s="6"/>
      <c r="U1145" s="6"/>
      <c r="V1145" s="6"/>
      <c r="W1145" s="6"/>
      <c r="X1145" s="6"/>
      <c r="Y1145" s="6"/>
      <c r="Z1145" s="6"/>
      <c r="AA1145" s="6"/>
      <c r="AB1145" s="6" t="s">
        <v>4549</v>
      </c>
    </row>
    <row r="1146" spans="1:28">
      <c r="A1146" s="6">
        <v>311</v>
      </c>
      <c r="B1146" s="6" t="str">
        <f t="shared" si="17"/>
        <v>Lower KalskagCode Red Building</v>
      </c>
      <c r="C1146" s="6" t="s">
        <v>341</v>
      </c>
      <c r="D1146" s="6" t="s">
        <v>344</v>
      </c>
      <c r="E1146" s="6"/>
      <c r="F1146" s="6"/>
      <c r="G1146" s="6"/>
      <c r="H1146" s="6"/>
      <c r="I1146" s="6">
        <v>3</v>
      </c>
      <c r="J1146" s="6" t="s">
        <v>4541</v>
      </c>
      <c r="K1146" s="6">
        <v>11</v>
      </c>
      <c r="L1146" s="6" t="s">
        <v>4542</v>
      </c>
      <c r="M1146" s="6">
        <v>2</v>
      </c>
      <c r="N1146" s="6" t="s">
        <v>4543</v>
      </c>
      <c r="O1146" s="6" t="s">
        <v>5384</v>
      </c>
      <c r="P1146" s="6" t="s">
        <v>4549</v>
      </c>
      <c r="Q1146" s="6" t="s">
        <v>4549</v>
      </c>
      <c r="R1146" s="6" t="s">
        <v>4549</v>
      </c>
      <c r="S1146" s="6" t="s">
        <v>4549</v>
      </c>
      <c r="T1146" s="6"/>
      <c r="U1146" s="6"/>
      <c r="V1146" s="6"/>
      <c r="W1146" s="6"/>
      <c r="X1146" s="6"/>
      <c r="Y1146" s="6"/>
      <c r="Z1146" s="6"/>
      <c r="AA1146" s="6"/>
      <c r="AB1146" s="6" t="s">
        <v>4549</v>
      </c>
    </row>
    <row r="1147" spans="1:28">
      <c r="A1147" s="6">
        <v>311</v>
      </c>
      <c r="B1147" s="6" t="str">
        <f t="shared" si="17"/>
        <v>Lower KalskagPost Office</v>
      </c>
      <c r="C1147" s="6" t="s">
        <v>341</v>
      </c>
      <c r="D1147" s="6" t="s">
        <v>37</v>
      </c>
      <c r="E1147" s="6"/>
      <c r="F1147" s="6"/>
      <c r="G1147" s="6">
        <v>2075</v>
      </c>
      <c r="H1147" s="6">
        <v>2000</v>
      </c>
      <c r="I1147" s="6">
        <v>8</v>
      </c>
      <c r="J1147" s="6" t="s">
        <v>4555</v>
      </c>
      <c r="K1147" s="6">
        <v>30</v>
      </c>
      <c r="L1147" s="6" t="s">
        <v>4712</v>
      </c>
      <c r="M1147" s="6">
        <v>2</v>
      </c>
      <c r="N1147" s="6" t="s">
        <v>4543</v>
      </c>
      <c r="O1147" s="6" t="s">
        <v>5385</v>
      </c>
      <c r="P1147" s="6" t="s">
        <v>4549</v>
      </c>
      <c r="Q1147" s="6" t="s">
        <v>4549</v>
      </c>
      <c r="R1147" s="6" t="s">
        <v>4549</v>
      </c>
      <c r="S1147" s="6" t="s">
        <v>4549</v>
      </c>
      <c r="T1147" s="6"/>
      <c r="U1147" s="6"/>
      <c r="V1147" s="6" t="s">
        <v>5386</v>
      </c>
      <c r="W1147" s="6"/>
      <c r="X1147" s="6"/>
      <c r="Y1147" s="6"/>
      <c r="Z1147" s="6">
        <v>19924</v>
      </c>
      <c r="AA1147" s="6"/>
      <c r="AB1147" s="6" t="s">
        <v>4549</v>
      </c>
    </row>
    <row r="1148" spans="1:28">
      <c r="A1148" s="6">
        <v>311</v>
      </c>
      <c r="B1148" s="6" t="str">
        <f t="shared" si="17"/>
        <v>Lower KalskagTribal Office</v>
      </c>
      <c r="C1148" s="6" t="s">
        <v>341</v>
      </c>
      <c r="D1148" s="6" t="s">
        <v>153</v>
      </c>
      <c r="E1148" s="6"/>
      <c r="F1148" s="6"/>
      <c r="G1148" s="6"/>
      <c r="H1148" s="6"/>
      <c r="I1148" s="6">
        <v>6</v>
      </c>
      <c r="J1148" s="6" t="s">
        <v>377</v>
      </c>
      <c r="K1148" s="6">
        <v>36</v>
      </c>
      <c r="L1148" s="6" t="s">
        <v>377</v>
      </c>
      <c r="M1148" s="6">
        <v>2</v>
      </c>
      <c r="N1148" s="6" t="s">
        <v>4543</v>
      </c>
      <c r="O1148" s="6" t="s">
        <v>5377</v>
      </c>
      <c r="P1148" s="6" t="s">
        <v>4549</v>
      </c>
      <c r="Q1148" s="6" t="s">
        <v>4549</v>
      </c>
      <c r="R1148" s="6" t="s">
        <v>4549</v>
      </c>
      <c r="S1148" s="6" t="s">
        <v>4549</v>
      </c>
      <c r="T1148" s="6"/>
      <c r="U1148" s="6"/>
      <c r="V1148" s="6"/>
      <c r="W1148" s="6"/>
      <c r="X1148" s="6"/>
      <c r="Y1148" s="6"/>
      <c r="Z1148" s="6"/>
      <c r="AA1148" s="6"/>
      <c r="AB1148" s="6" t="s">
        <v>4549</v>
      </c>
    </row>
    <row r="1149" spans="1:28">
      <c r="A1149">
        <v>313</v>
      </c>
      <c r="B1149" s="6" t="str">
        <f t="shared" si="17"/>
        <v>Manley Hot SpringsClinic/Washeteria MVC</v>
      </c>
      <c r="C1149" t="s">
        <v>1060</v>
      </c>
      <c r="D1149" t="s">
        <v>1053</v>
      </c>
      <c r="E1149" t="s">
        <v>5387</v>
      </c>
      <c r="G1149">
        <v>1400</v>
      </c>
      <c r="H1149">
        <v>1995</v>
      </c>
      <c r="I1149">
        <v>9</v>
      </c>
      <c r="J1149" t="s">
        <v>1500</v>
      </c>
      <c r="K1149">
        <v>34</v>
      </c>
      <c r="L1149" t="s">
        <v>4551</v>
      </c>
      <c r="M1149">
        <v>2</v>
      </c>
      <c r="N1149" t="s">
        <v>4543</v>
      </c>
      <c r="O1149" t="s">
        <v>5388</v>
      </c>
      <c r="P1149" s="6" t="s">
        <v>4549</v>
      </c>
      <c r="Q1149" s="6" t="s">
        <v>4549</v>
      </c>
      <c r="R1149" s="6" t="s">
        <v>4549</v>
      </c>
      <c r="S1149" s="6" t="s">
        <v>4549</v>
      </c>
      <c r="V1149">
        <v>900</v>
      </c>
      <c r="Y1149" s="145"/>
      <c r="AA1149" s="145"/>
      <c r="AB1149" s="6" t="s">
        <v>4549</v>
      </c>
    </row>
    <row r="1150" spans="1:28">
      <c r="A1150">
        <v>313</v>
      </c>
      <c r="B1150" s="6" t="str">
        <f t="shared" si="17"/>
        <v>Manley Hot SpringsMVC Offices</v>
      </c>
      <c r="C1150" t="s">
        <v>1060</v>
      </c>
      <c r="D1150" t="s">
        <v>1057</v>
      </c>
      <c r="E1150" t="s">
        <v>5387</v>
      </c>
      <c r="G1150">
        <v>820</v>
      </c>
      <c r="H1150">
        <v>2000</v>
      </c>
      <c r="I1150">
        <v>6</v>
      </c>
      <c r="J1150" t="s">
        <v>377</v>
      </c>
      <c r="K1150">
        <v>36</v>
      </c>
      <c r="L1150" t="s">
        <v>377</v>
      </c>
      <c r="M1150">
        <v>2</v>
      </c>
      <c r="N1150" t="s">
        <v>4543</v>
      </c>
      <c r="O1150" t="s">
        <v>5388</v>
      </c>
      <c r="P1150" s="6" t="s">
        <v>4549</v>
      </c>
      <c r="Q1150" s="6" t="s">
        <v>4549</v>
      </c>
      <c r="R1150" s="6" t="s">
        <v>4549</v>
      </c>
      <c r="S1150" s="6" t="s">
        <v>4549</v>
      </c>
      <c r="Y1150" s="145"/>
      <c r="AA1150" s="145"/>
      <c r="AB1150" s="6" t="s">
        <v>4549</v>
      </c>
    </row>
    <row r="1151" spans="1:28">
      <c r="A1151">
        <v>313</v>
      </c>
      <c r="B1151" s="6" t="str">
        <f t="shared" si="17"/>
        <v>Manley Hot SpringsTransit Shop</v>
      </c>
      <c r="C1151" t="s">
        <v>1060</v>
      </c>
      <c r="D1151" t="s">
        <v>2809</v>
      </c>
      <c r="E1151" t="s">
        <v>5387</v>
      </c>
      <c r="G1151">
        <v>2000</v>
      </c>
      <c r="H1151">
        <v>2009</v>
      </c>
      <c r="I1151">
        <v>8</v>
      </c>
      <c r="J1151" t="s">
        <v>4555</v>
      </c>
      <c r="K1151">
        <v>28</v>
      </c>
      <c r="L1151" t="s">
        <v>4556</v>
      </c>
      <c r="M1151">
        <v>2</v>
      </c>
      <c r="N1151" t="s">
        <v>4543</v>
      </c>
      <c r="O1151" t="s">
        <v>5388</v>
      </c>
      <c r="P1151" s="6" t="s">
        <v>4549</v>
      </c>
      <c r="Q1151" s="6" t="s">
        <v>4549</v>
      </c>
      <c r="R1151" s="6" t="s">
        <v>4549</v>
      </c>
      <c r="S1151" s="6" t="s">
        <v>4549</v>
      </c>
      <c r="V1151">
        <v>600</v>
      </c>
      <c r="Y1151" s="145"/>
      <c r="AA1151" s="145"/>
      <c r="AB1151" s="6" t="s">
        <v>4549</v>
      </c>
    </row>
    <row r="1152" spans="1:28">
      <c r="A1152">
        <v>313</v>
      </c>
      <c r="B1152" s="6" t="str">
        <f t="shared" si="17"/>
        <v>Manley Hot SpringsTribal Hall</v>
      </c>
      <c r="C1152" t="s">
        <v>1060</v>
      </c>
      <c r="D1152" t="s">
        <v>875</v>
      </c>
      <c r="E1152" t="s">
        <v>5389</v>
      </c>
      <c r="G1152">
        <v>1200</v>
      </c>
      <c r="H1152">
        <v>2001</v>
      </c>
      <c r="I1152">
        <v>9</v>
      </c>
      <c r="J1152" t="s">
        <v>1500</v>
      </c>
      <c r="K1152">
        <v>34</v>
      </c>
      <c r="L1152" t="s">
        <v>4551</v>
      </c>
      <c r="M1152">
        <v>2</v>
      </c>
      <c r="N1152" t="s">
        <v>4543</v>
      </c>
      <c r="O1152" t="s">
        <v>5388</v>
      </c>
      <c r="P1152" s="6" t="s">
        <v>4549</v>
      </c>
      <c r="Q1152" s="6" t="s">
        <v>4549</v>
      </c>
      <c r="R1152" s="6" t="s">
        <v>4549</v>
      </c>
      <c r="S1152" s="6" t="s">
        <v>4549</v>
      </c>
      <c r="Y1152" s="145"/>
      <c r="AA1152" s="145"/>
      <c r="AB1152" s="6" t="s">
        <v>4549</v>
      </c>
    </row>
    <row r="1153" spans="1:28">
      <c r="A1153">
        <v>313</v>
      </c>
      <c r="B1153" s="6" t="str">
        <f t="shared" si="17"/>
        <v>Manley Hot SpringsGenerator Shed</v>
      </c>
      <c r="C1153" t="s">
        <v>1060</v>
      </c>
      <c r="D1153" t="s">
        <v>79</v>
      </c>
      <c r="E1153" t="s">
        <v>5387</v>
      </c>
      <c r="G1153">
        <v>360</v>
      </c>
      <c r="H1153">
        <v>2000</v>
      </c>
      <c r="I1153">
        <v>8</v>
      </c>
      <c r="J1153" t="s">
        <v>4555</v>
      </c>
      <c r="K1153">
        <v>31</v>
      </c>
      <c r="L1153" t="s">
        <v>4592</v>
      </c>
      <c r="M1153">
        <v>2</v>
      </c>
      <c r="N1153" t="s">
        <v>4543</v>
      </c>
      <c r="O1153" t="s">
        <v>5388</v>
      </c>
      <c r="P1153" s="6" t="s">
        <v>4549</v>
      </c>
      <c r="Q1153" s="6" t="s">
        <v>4549</v>
      </c>
      <c r="R1153" s="6" t="s">
        <v>4549</v>
      </c>
      <c r="S1153" s="6" t="s">
        <v>4549</v>
      </c>
      <c r="Y1153" s="145"/>
      <c r="AA1153" s="145"/>
      <c r="AB1153" s="6" t="s">
        <v>4549</v>
      </c>
    </row>
    <row r="1154" spans="1:28">
      <c r="A1154" s="6">
        <v>313</v>
      </c>
      <c r="B1154" s="6" t="str">
        <f t="shared" si="17"/>
        <v>Manley Hot SpringsBus Barn</v>
      </c>
      <c r="C1154" s="6" t="s">
        <v>1060</v>
      </c>
      <c r="D1154" s="6" t="s">
        <v>111</v>
      </c>
      <c r="E1154" s="6"/>
      <c r="F1154" s="6"/>
      <c r="G1154" s="6"/>
      <c r="H1154" s="6"/>
      <c r="I1154" s="6">
        <v>3</v>
      </c>
      <c r="J1154" s="6" t="s">
        <v>4541</v>
      </c>
      <c r="K1154" s="6">
        <v>9</v>
      </c>
      <c r="L1154" s="6" t="s">
        <v>4575</v>
      </c>
      <c r="M1154" s="6">
        <v>2</v>
      </c>
      <c r="N1154" s="6" t="s">
        <v>4543</v>
      </c>
      <c r="O1154" s="6" t="s">
        <v>4656</v>
      </c>
      <c r="P1154" s="6" t="s">
        <v>4549</v>
      </c>
      <c r="Q1154" s="6" t="s">
        <v>4549</v>
      </c>
      <c r="R1154" s="6" t="s">
        <v>4549</v>
      </c>
      <c r="S1154" s="6" t="s">
        <v>4549</v>
      </c>
      <c r="T1154" s="6"/>
      <c r="U1154" s="6"/>
      <c r="V1154" s="6"/>
      <c r="W1154" s="6"/>
      <c r="X1154" s="6"/>
      <c r="Y1154" s="6"/>
      <c r="Z1154" s="6"/>
      <c r="AA1154" s="6"/>
      <c r="AB1154" s="6" t="s">
        <v>4549</v>
      </c>
    </row>
    <row r="1155" spans="1:28">
      <c r="A1155" s="6">
        <v>313</v>
      </c>
      <c r="B1155" s="6" t="str">
        <f t="shared" ref="B1155:B1218" si="18">CONCATENATE(C1155,D1155)</f>
        <v>Manley Hot SpringsGladys Dart School</v>
      </c>
      <c r="C1155" s="6" t="s">
        <v>1060</v>
      </c>
      <c r="D1155" s="6" t="s">
        <v>1055</v>
      </c>
      <c r="E1155" s="6"/>
      <c r="F1155" s="6"/>
      <c r="G1155" s="6">
        <v>7023</v>
      </c>
      <c r="H1155" s="6">
        <v>1979</v>
      </c>
      <c r="I1155" s="6">
        <v>3</v>
      </c>
      <c r="J1155" s="6" t="s">
        <v>4541</v>
      </c>
      <c r="K1155" s="6">
        <v>9</v>
      </c>
      <c r="L1155" s="6" t="s">
        <v>4575</v>
      </c>
      <c r="M1155" s="6">
        <v>2</v>
      </c>
      <c r="N1155" s="6" t="s">
        <v>4543</v>
      </c>
      <c r="O1155" s="6" t="s">
        <v>4656</v>
      </c>
      <c r="P1155" s="6" t="s">
        <v>4549</v>
      </c>
      <c r="Q1155" s="6" t="s">
        <v>4549</v>
      </c>
      <c r="R1155" s="6" t="s">
        <v>4549</v>
      </c>
      <c r="S1155" s="6" t="s">
        <v>4549</v>
      </c>
      <c r="T1155" s="6"/>
      <c r="U1155" s="6"/>
      <c r="V1155" s="6"/>
      <c r="W1155" s="6"/>
      <c r="X1155" s="6"/>
      <c r="Y1155" s="6"/>
      <c r="Z1155" s="6"/>
      <c r="AA1155" s="6"/>
      <c r="AB1155" s="6" t="s">
        <v>4549</v>
      </c>
    </row>
    <row r="1156" spans="1:28">
      <c r="A1156" s="6">
        <v>313</v>
      </c>
      <c r="B1156" s="6" t="str">
        <f t="shared" si="18"/>
        <v>Manley Hot SpringsMAINTENANCE SHOP</v>
      </c>
      <c r="C1156" s="6" t="s">
        <v>1060</v>
      </c>
      <c r="D1156" s="6" t="s">
        <v>2695</v>
      </c>
      <c r="E1156" s="6" t="s">
        <v>5390</v>
      </c>
      <c r="F1156" s="6"/>
      <c r="G1156" s="6">
        <v>2400</v>
      </c>
      <c r="H1156" s="6">
        <v>1973</v>
      </c>
      <c r="I1156" s="6">
        <v>9</v>
      </c>
      <c r="J1156" s="6" t="s">
        <v>1500</v>
      </c>
      <c r="K1156" s="6">
        <v>35</v>
      </c>
      <c r="L1156" s="6" t="s">
        <v>4562</v>
      </c>
      <c r="M1156" s="6">
        <v>2</v>
      </c>
      <c r="N1156" s="6" t="s">
        <v>4543</v>
      </c>
      <c r="O1156" s="6" t="s">
        <v>4585</v>
      </c>
      <c r="P1156" s="6" t="s">
        <v>4549</v>
      </c>
      <c r="Q1156" s="6" t="s">
        <v>4549</v>
      </c>
      <c r="R1156" s="6" t="s">
        <v>4549</v>
      </c>
      <c r="S1156" s="6" t="s">
        <v>4549</v>
      </c>
      <c r="T1156" s="6"/>
      <c r="U1156" s="6"/>
      <c r="V1156" s="6"/>
      <c r="W1156" s="6"/>
      <c r="X1156" s="6"/>
      <c r="Y1156" s="6"/>
      <c r="Z1156" s="6"/>
      <c r="AA1156" s="6"/>
      <c r="AB1156" s="6" t="s">
        <v>4549</v>
      </c>
    </row>
    <row r="1157" spans="1:28">
      <c r="A1157" s="6">
        <v>313</v>
      </c>
      <c r="B1157" s="6" t="str">
        <f t="shared" si="18"/>
        <v>Manley Hot SpringsOld School Storage</v>
      </c>
      <c r="C1157" s="6" t="s">
        <v>1060</v>
      </c>
      <c r="D1157" s="6" t="s">
        <v>1058</v>
      </c>
      <c r="E1157" s="6"/>
      <c r="F1157" s="6"/>
      <c r="G1157" s="6">
        <v>1200</v>
      </c>
      <c r="H1157" s="6">
        <v>1979</v>
      </c>
      <c r="I1157" s="6">
        <v>3</v>
      </c>
      <c r="J1157" s="6" t="s">
        <v>4541</v>
      </c>
      <c r="K1157" s="6">
        <v>9</v>
      </c>
      <c r="L1157" s="6" t="s">
        <v>4575</v>
      </c>
      <c r="M1157" s="6">
        <v>2</v>
      </c>
      <c r="N1157" s="6" t="s">
        <v>4543</v>
      </c>
      <c r="O1157" s="6" t="s">
        <v>4656</v>
      </c>
      <c r="P1157" s="6" t="s">
        <v>4549</v>
      </c>
      <c r="Q1157" s="6" t="s">
        <v>4549</v>
      </c>
      <c r="R1157" s="6" t="s">
        <v>4549</v>
      </c>
      <c r="S1157" s="6" t="s">
        <v>4549</v>
      </c>
      <c r="T1157" s="6"/>
      <c r="U1157" s="6"/>
      <c r="V1157" s="6"/>
      <c r="W1157" s="6"/>
      <c r="X1157" s="6"/>
      <c r="Y1157" s="6"/>
      <c r="Z1157" s="6"/>
      <c r="AA1157" s="6"/>
      <c r="AB1157" s="6" t="s">
        <v>4549</v>
      </c>
    </row>
    <row r="1158" spans="1:28">
      <c r="A1158" s="6">
        <v>313</v>
      </c>
      <c r="B1158" s="6" t="str">
        <f t="shared" si="18"/>
        <v>Manley Hot SpringsPortable Classroom</v>
      </c>
      <c r="C1158" s="6" t="s">
        <v>1060</v>
      </c>
      <c r="D1158" s="6" t="s">
        <v>163</v>
      </c>
      <c r="E1158" s="6"/>
      <c r="F1158" s="6"/>
      <c r="G1158" s="6"/>
      <c r="H1158" s="6"/>
      <c r="I1158" s="6">
        <v>3</v>
      </c>
      <c r="J1158" s="6" t="s">
        <v>4541</v>
      </c>
      <c r="K1158" s="6">
        <v>9</v>
      </c>
      <c r="L1158" s="6" t="s">
        <v>4575</v>
      </c>
      <c r="M1158" s="6">
        <v>2</v>
      </c>
      <c r="N1158" s="6" t="s">
        <v>4543</v>
      </c>
      <c r="O1158" s="6" t="s">
        <v>4656</v>
      </c>
      <c r="P1158" s="6" t="s">
        <v>4549</v>
      </c>
      <c r="Q1158" s="6" t="s">
        <v>4549</v>
      </c>
      <c r="R1158" s="6" t="s">
        <v>4549</v>
      </c>
      <c r="S1158" s="6" t="s">
        <v>4549</v>
      </c>
      <c r="T1158" s="6"/>
      <c r="U1158" s="6"/>
      <c r="V1158" s="6"/>
      <c r="W1158" s="6"/>
      <c r="X1158" s="6"/>
      <c r="Y1158" s="6"/>
      <c r="Z1158" s="6"/>
      <c r="AA1158" s="6"/>
      <c r="AB1158" s="6" t="s">
        <v>4549</v>
      </c>
    </row>
    <row r="1159" spans="1:28">
      <c r="A1159" s="6">
        <v>313</v>
      </c>
      <c r="B1159" s="6" t="str">
        <f t="shared" si="18"/>
        <v>Manley Hot SpringsShed</v>
      </c>
      <c r="C1159" s="6" t="s">
        <v>1060</v>
      </c>
      <c r="D1159" s="6" t="s">
        <v>804</v>
      </c>
      <c r="E1159" s="6"/>
      <c r="F1159" s="6"/>
      <c r="G1159" s="6">
        <v>100</v>
      </c>
      <c r="H1159" s="6">
        <v>1979</v>
      </c>
      <c r="I1159" s="6">
        <v>3</v>
      </c>
      <c r="J1159" s="6" t="s">
        <v>4541</v>
      </c>
      <c r="K1159" s="6">
        <v>9</v>
      </c>
      <c r="L1159" s="6" t="s">
        <v>4575</v>
      </c>
      <c r="M1159" s="6">
        <v>2</v>
      </c>
      <c r="N1159" s="6" t="s">
        <v>4543</v>
      </c>
      <c r="O1159" s="6" t="s">
        <v>4656</v>
      </c>
      <c r="P1159" s="6" t="s">
        <v>4549</v>
      </c>
      <c r="Q1159" s="6" t="s">
        <v>4549</v>
      </c>
      <c r="R1159" s="6" t="s">
        <v>4549</v>
      </c>
      <c r="S1159" s="6" t="s">
        <v>4549</v>
      </c>
      <c r="T1159" s="6"/>
      <c r="U1159" s="6"/>
      <c r="V1159" s="6"/>
      <c r="W1159" s="6"/>
      <c r="X1159" s="6"/>
      <c r="Y1159" s="6"/>
      <c r="Z1159" s="6"/>
      <c r="AA1159" s="6"/>
      <c r="AB1159" s="6" t="s">
        <v>4549</v>
      </c>
    </row>
    <row r="1160" spans="1:28">
      <c r="A1160" s="6">
        <v>313</v>
      </c>
      <c r="B1160" s="6" t="str">
        <f t="shared" si="18"/>
        <v>Manley Hot SpringsSTORAGE BLDG</v>
      </c>
      <c r="C1160" s="6" t="s">
        <v>1060</v>
      </c>
      <c r="D1160" s="6" t="s">
        <v>2013</v>
      </c>
      <c r="E1160" s="6"/>
      <c r="F1160" s="6"/>
      <c r="G1160" s="6">
        <v>288</v>
      </c>
      <c r="H1160" s="6">
        <v>1993</v>
      </c>
      <c r="I1160" s="6">
        <v>2</v>
      </c>
      <c r="J1160" s="6" t="s">
        <v>4582</v>
      </c>
      <c r="K1160" s="6">
        <v>8</v>
      </c>
      <c r="L1160" s="6" t="s">
        <v>4583</v>
      </c>
      <c r="M1160" s="6">
        <v>2</v>
      </c>
      <c r="N1160" s="6" t="s">
        <v>4543</v>
      </c>
      <c r="O1160" s="6" t="s">
        <v>4585</v>
      </c>
      <c r="P1160" s="6" t="s">
        <v>4549</v>
      </c>
      <c r="Q1160" s="6" t="s">
        <v>4549</v>
      </c>
      <c r="R1160" s="6" t="s">
        <v>4549</v>
      </c>
      <c r="S1160" s="6" t="s">
        <v>4549</v>
      </c>
      <c r="T1160" s="6"/>
      <c r="U1160" s="6"/>
      <c r="V1160" s="6"/>
      <c r="W1160" s="6"/>
      <c r="X1160" s="6"/>
      <c r="Y1160" s="6"/>
      <c r="Z1160" s="6"/>
      <c r="AA1160" s="6"/>
      <c r="AB1160" s="6" t="s">
        <v>4549</v>
      </c>
    </row>
    <row r="1161" spans="1:28">
      <c r="A1161" s="6">
        <v>314</v>
      </c>
      <c r="B1161" s="6" t="str">
        <f t="shared" si="18"/>
        <v>ManokotakAirport Waiting Room</v>
      </c>
      <c r="C1161" s="6" t="s">
        <v>1504</v>
      </c>
      <c r="D1161" s="6" t="s">
        <v>1480</v>
      </c>
      <c r="E1161" s="6"/>
      <c r="F1161" s="6"/>
      <c r="G1161" s="6">
        <v>960</v>
      </c>
      <c r="H1161" s="6">
        <v>1990</v>
      </c>
      <c r="I1161" s="6">
        <v>3</v>
      </c>
      <c r="J1161" s="6" t="s">
        <v>4541</v>
      </c>
      <c r="K1161" s="6">
        <v>10</v>
      </c>
      <c r="L1161" s="6" t="s">
        <v>2424</v>
      </c>
      <c r="M1161" s="6">
        <v>2</v>
      </c>
      <c r="N1161" s="6" t="s">
        <v>4543</v>
      </c>
      <c r="O1161" s="6" t="s">
        <v>5391</v>
      </c>
      <c r="P1161" s="6" t="s">
        <v>4549</v>
      </c>
      <c r="Q1161" s="6" t="s">
        <v>4549</v>
      </c>
      <c r="R1161" s="6" t="s">
        <v>4549</v>
      </c>
      <c r="S1161" s="6" t="s">
        <v>4549</v>
      </c>
      <c r="T1161" s="6"/>
      <c r="U1161" s="6"/>
      <c r="V1161" s="6"/>
      <c r="W1161" s="6"/>
      <c r="X1161" s="6" t="s">
        <v>5392</v>
      </c>
      <c r="Y1161" s="6"/>
      <c r="Z1161" s="6">
        <v>15300</v>
      </c>
      <c r="AA1161" s="6"/>
      <c r="AB1161" s="6" t="s">
        <v>4549</v>
      </c>
    </row>
    <row r="1162" spans="1:28">
      <c r="A1162" s="6">
        <v>314</v>
      </c>
      <c r="B1162" s="6" t="str">
        <f t="shared" si="18"/>
        <v>ManokotakCentral Water/Sewer Plant</v>
      </c>
      <c r="C1162" s="6" t="s">
        <v>1504</v>
      </c>
      <c r="D1162" s="6" t="s">
        <v>5393</v>
      </c>
      <c r="E1162" s="6"/>
      <c r="F1162" s="6"/>
      <c r="G1162" s="6">
        <v>780</v>
      </c>
      <c r="H1162" s="6">
        <v>1974</v>
      </c>
      <c r="I1162" s="6">
        <v>3</v>
      </c>
      <c r="J1162" s="6" t="s">
        <v>4541</v>
      </c>
      <c r="K1162" s="6">
        <v>15</v>
      </c>
      <c r="L1162" s="6" t="s">
        <v>4682</v>
      </c>
      <c r="M1162" s="6">
        <v>4</v>
      </c>
      <c r="N1162" s="6" t="s">
        <v>4584</v>
      </c>
      <c r="O1162" s="6" t="s">
        <v>5391</v>
      </c>
      <c r="P1162" s="6" t="s">
        <v>4549</v>
      </c>
      <c r="Q1162" s="6" t="s">
        <v>4549</v>
      </c>
      <c r="R1162" s="6" t="s">
        <v>4549</v>
      </c>
      <c r="S1162" s="6" t="s">
        <v>4549</v>
      </c>
      <c r="T1162" s="6"/>
      <c r="U1162" s="6"/>
      <c r="V1162" s="6" t="s">
        <v>5099</v>
      </c>
      <c r="W1162" s="6"/>
      <c r="X1162" s="6"/>
      <c r="Y1162" s="6"/>
      <c r="Z1162" s="6">
        <v>33400</v>
      </c>
      <c r="AA1162" s="6"/>
      <c r="AB1162" s="6" t="s">
        <v>4549</v>
      </c>
    </row>
    <row r="1163" spans="1:28">
      <c r="A1163" s="6">
        <v>314</v>
      </c>
      <c r="B1163" s="6" t="str">
        <f t="shared" si="18"/>
        <v>ManokotakCity Office</v>
      </c>
      <c r="C1163" s="6" t="s">
        <v>1504</v>
      </c>
      <c r="D1163" s="6" t="s">
        <v>5</v>
      </c>
      <c r="E1163" s="6"/>
      <c r="F1163" s="6"/>
      <c r="G1163" s="6">
        <v>1930</v>
      </c>
      <c r="H1163" s="6">
        <v>1970</v>
      </c>
      <c r="I1163" s="6">
        <v>6</v>
      </c>
      <c r="J1163" s="6" t="s">
        <v>377</v>
      </c>
      <c r="K1163" s="6">
        <v>36</v>
      </c>
      <c r="L1163" s="6" t="s">
        <v>377</v>
      </c>
      <c r="M1163" s="6">
        <v>2</v>
      </c>
      <c r="N1163" s="6" t="s">
        <v>4543</v>
      </c>
      <c r="O1163" s="6" t="s">
        <v>5391</v>
      </c>
      <c r="P1163" s="6" t="s">
        <v>4549</v>
      </c>
      <c r="Q1163" s="6" t="s">
        <v>4549</v>
      </c>
      <c r="R1163" s="6" t="s">
        <v>4549</v>
      </c>
      <c r="S1163" s="6" t="s">
        <v>4549</v>
      </c>
      <c r="T1163" s="6"/>
      <c r="U1163" s="6"/>
      <c r="V1163" s="6" t="s">
        <v>4608</v>
      </c>
      <c r="W1163" s="6"/>
      <c r="X1163" s="6"/>
      <c r="Y1163" s="6"/>
      <c r="Z1163" s="6">
        <v>3600</v>
      </c>
      <c r="AA1163" s="6"/>
      <c r="AB1163" s="6" t="s">
        <v>4549</v>
      </c>
    </row>
    <row r="1164" spans="1:28">
      <c r="A1164" s="6">
        <v>314</v>
      </c>
      <c r="B1164" s="6" t="str">
        <f t="shared" si="18"/>
        <v>ManokotakHousing Water/Sewer Plant</v>
      </c>
      <c r="C1164" s="6" t="s">
        <v>1504</v>
      </c>
      <c r="D1164" s="6" t="s">
        <v>5394</v>
      </c>
      <c r="E1164" s="6"/>
      <c r="F1164" s="6"/>
      <c r="G1164" s="6">
        <v>780</v>
      </c>
      <c r="H1164" s="6">
        <v>1987</v>
      </c>
      <c r="I1164" s="6">
        <v>3</v>
      </c>
      <c r="J1164" s="6" t="s">
        <v>4541</v>
      </c>
      <c r="K1164" s="6">
        <v>15</v>
      </c>
      <c r="L1164" s="6" t="s">
        <v>4682</v>
      </c>
      <c r="M1164" s="6">
        <v>4</v>
      </c>
      <c r="N1164" s="6" t="s">
        <v>4584</v>
      </c>
      <c r="O1164" s="6" t="s">
        <v>5391</v>
      </c>
      <c r="P1164" s="6" t="s">
        <v>4549</v>
      </c>
      <c r="Q1164" s="6" t="s">
        <v>4549</v>
      </c>
      <c r="R1164" s="6" t="s">
        <v>4549</v>
      </c>
      <c r="S1164" s="6" t="s">
        <v>4549</v>
      </c>
      <c r="T1164" s="6"/>
      <c r="U1164" s="6"/>
      <c r="V1164" s="6" t="s">
        <v>5099</v>
      </c>
      <c r="W1164" s="6"/>
      <c r="X1164" s="6"/>
      <c r="Y1164" s="6"/>
      <c r="Z1164" s="6">
        <v>24600</v>
      </c>
      <c r="AA1164" s="6"/>
      <c r="AB1164" s="6" t="s">
        <v>4549</v>
      </c>
    </row>
    <row r="1165" spans="1:28">
      <c r="A1165" s="6">
        <v>314</v>
      </c>
      <c r="B1165" s="6" t="str">
        <f t="shared" si="18"/>
        <v>ManokotakMaintenance Shop</v>
      </c>
      <c r="C1165" s="6" t="s">
        <v>1504</v>
      </c>
      <c r="D1165" s="6" t="s">
        <v>185</v>
      </c>
      <c r="E1165" s="6"/>
      <c r="F1165" s="6"/>
      <c r="G1165" s="6">
        <v>1200</v>
      </c>
      <c r="H1165" s="6">
        <v>1980</v>
      </c>
      <c r="I1165" s="6">
        <v>8</v>
      </c>
      <c r="J1165" s="6" t="s">
        <v>4555</v>
      </c>
      <c r="K1165" s="6">
        <v>28</v>
      </c>
      <c r="L1165" s="6" t="s">
        <v>4556</v>
      </c>
      <c r="M1165" s="6">
        <v>4</v>
      </c>
      <c r="N1165" s="6" t="s">
        <v>4584</v>
      </c>
      <c r="O1165" s="6" t="s">
        <v>5391</v>
      </c>
      <c r="P1165" s="6" t="s">
        <v>4549</v>
      </c>
      <c r="Q1165" s="6" t="s">
        <v>4549</v>
      </c>
      <c r="R1165" s="6" t="s">
        <v>4549</v>
      </c>
      <c r="S1165" s="6" t="s">
        <v>4549</v>
      </c>
      <c r="T1165" s="6"/>
      <c r="U1165" s="6"/>
      <c r="V1165" s="6"/>
      <c r="W1165" s="6"/>
      <c r="X1165" s="6" t="s">
        <v>5395</v>
      </c>
      <c r="Y1165" s="6"/>
      <c r="Z1165" s="6">
        <v>3900</v>
      </c>
      <c r="AA1165" s="6"/>
      <c r="AB1165" s="6" t="s">
        <v>4549</v>
      </c>
    </row>
    <row r="1166" spans="1:28">
      <c r="A1166" s="6">
        <v>314</v>
      </c>
      <c r="B1166" s="6" t="str">
        <f t="shared" si="18"/>
        <v>ManokotakManokotak Trading Co.</v>
      </c>
      <c r="C1166" s="6" t="s">
        <v>1504</v>
      </c>
      <c r="D1166" s="6" t="s">
        <v>2812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 t="s">
        <v>653</v>
      </c>
      <c r="P1166" s="6" t="s">
        <v>4549</v>
      </c>
      <c r="Q1166" s="6" t="s">
        <v>4549</v>
      </c>
      <c r="R1166" s="6" t="s">
        <v>4549</v>
      </c>
      <c r="S1166" s="6" t="s">
        <v>4549</v>
      </c>
      <c r="T1166" s="6"/>
      <c r="U1166" s="6"/>
      <c r="V1166" s="6"/>
      <c r="W1166" s="6"/>
      <c r="X1166" s="6"/>
      <c r="Y1166" s="6"/>
      <c r="Z1166" s="6"/>
      <c r="AA1166" s="6"/>
      <c r="AB1166" s="6" t="s">
        <v>4549</v>
      </c>
    </row>
    <row r="1167" spans="1:28">
      <c r="A1167" s="6">
        <v>314</v>
      </c>
      <c r="B1167" s="6" t="str">
        <f t="shared" si="18"/>
        <v>ManokotakN/A</v>
      </c>
      <c r="C1167" s="6" t="s">
        <v>1504</v>
      </c>
      <c r="D1167" s="6" t="s">
        <v>2743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 t="s">
        <v>5396</v>
      </c>
      <c r="P1167" s="6" t="s">
        <v>4549</v>
      </c>
      <c r="Q1167" s="6" t="s">
        <v>4549</v>
      </c>
      <c r="R1167" s="6" t="s">
        <v>4549</v>
      </c>
      <c r="S1167" s="6" t="s">
        <v>4549</v>
      </c>
      <c r="T1167" s="6"/>
      <c r="U1167" s="6"/>
      <c r="V1167" s="6"/>
      <c r="W1167" s="6"/>
      <c r="X1167" s="6"/>
      <c r="Y1167" s="6"/>
      <c r="Z1167" s="6"/>
      <c r="AA1167" s="6"/>
      <c r="AB1167" s="6" t="s">
        <v>4549</v>
      </c>
    </row>
    <row r="1168" spans="1:28">
      <c r="A1168" s="6">
        <v>314</v>
      </c>
      <c r="B1168" s="6" t="str">
        <f t="shared" si="18"/>
        <v>ManokotakN/A</v>
      </c>
      <c r="C1168" s="6" t="s">
        <v>1504</v>
      </c>
      <c r="D1168" s="6" t="s">
        <v>2743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 t="s">
        <v>5397</v>
      </c>
      <c r="P1168" s="6" t="s">
        <v>4549</v>
      </c>
      <c r="Q1168" s="6" t="s">
        <v>4549</v>
      </c>
      <c r="R1168" s="6" t="s">
        <v>4549</v>
      </c>
      <c r="S1168" s="6" t="s">
        <v>4549</v>
      </c>
      <c r="T1168" s="6"/>
      <c r="U1168" s="6"/>
      <c r="V1168" s="6"/>
      <c r="W1168" s="6"/>
      <c r="X1168" s="6"/>
      <c r="Y1168" s="6"/>
      <c r="Z1168" s="6"/>
      <c r="AA1168" s="6"/>
      <c r="AB1168" s="6" t="s">
        <v>4549</v>
      </c>
    </row>
    <row r="1169" spans="1:28">
      <c r="A1169" s="6">
        <v>314</v>
      </c>
      <c r="B1169" s="6" t="str">
        <f t="shared" si="18"/>
        <v>ManokotakPolice Station</v>
      </c>
      <c r="C1169" s="6" t="s">
        <v>1504</v>
      </c>
      <c r="D1169" s="6" t="s">
        <v>231</v>
      </c>
      <c r="E1169" s="6"/>
      <c r="F1169" s="6"/>
      <c r="G1169" s="6">
        <v>1400</v>
      </c>
      <c r="H1169" s="6">
        <v>1990</v>
      </c>
      <c r="I1169" s="6">
        <v>3</v>
      </c>
      <c r="J1169" s="6" t="s">
        <v>4541</v>
      </c>
      <c r="K1169" s="6">
        <v>11</v>
      </c>
      <c r="L1169" s="6" t="s">
        <v>4542</v>
      </c>
      <c r="M1169" s="6">
        <v>2</v>
      </c>
      <c r="N1169" s="6" t="s">
        <v>4543</v>
      </c>
      <c r="O1169" s="6" t="s">
        <v>5391</v>
      </c>
      <c r="P1169" s="6" t="s">
        <v>4549</v>
      </c>
      <c r="Q1169" s="6" t="s">
        <v>4549</v>
      </c>
      <c r="R1169" s="6" t="s">
        <v>4549</v>
      </c>
      <c r="S1169" s="6" t="s">
        <v>4549</v>
      </c>
      <c r="T1169" s="6"/>
      <c r="U1169" s="6"/>
      <c r="V1169" s="6" t="s">
        <v>4722</v>
      </c>
      <c r="W1169" s="6"/>
      <c r="X1169" s="6"/>
      <c r="Y1169" s="6"/>
      <c r="Z1169" s="6">
        <v>12200</v>
      </c>
      <c r="AA1169" s="6"/>
      <c r="AB1169" s="6" t="s">
        <v>4549</v>
      </c>
    </row>
    <row r="1170" spans="1:28">
      <c r="A1170" s="6">
        <v>314</v>
      </c>
      <c r="B1170" s="6" t="str">
        <f t="shared" si="18"/>
        <v>ManokotakSre Building    Fy09 (Heated)</v>
      </c>
      <c r="C1170" s="6" t="s">
        <v>1504</v>
      </c>
      <c r="D1170" s="6" t="s">
        <v>2099</v>
      </c>
      <c r="E1170" s="6"/>
      <c r="F1170" s="6"/>
      <c r="G1170" s="6"/>
      <c r="H1170" s="6"/>
      <c r="I1170" s="6">
        <v>2</v>
      </c>
      <c r="J1170" s="6" t="s">
        <v>4582</v>
      </c>
      <c r="K1170" s="6">
        <v>8</v>
      </c>
      <c r="L1170" s="6" t="s">
        <v>4583</v>
      </c>
      <c r="M1170" s="6">
        <v>2</v>
      </c>
      <c r="N1170" s="6" t="s">
        <v>4543</v>
      </c>
      <c r="O1170" s="6" t="s">
        <v>4585</v>
      </c>
      <c r="P1170" s="6" t="s">
        <v>4549</v>
      </c>
      <c r="Q1170" s="6" t="s">
        <v>4549</v>
      </c>
      <c r="R1170" s="6" t="s">
        <v>4549</v>
      </c>
      <c r="S1170" s="6" t="s">
        <v>4549</v>
      </c>
      <c r="T1170" s="6"/>
      <c r="U1170" s="6"/>
      <c r="V1170" s="6"/>
      <c r="W1170" s="6"/>
      <c r="X1170" s="6"/>
      <c r="Y1170" s="6"/>
      <c r="Z1170" s="6"/>
      <c r="AA1170" s="6"/>
      <c r="AB1170" s="6" t="s">
        <v>4549</v>
      </c>
    </row>
    <row r="1171" spans="1:28">
      <c r="A1171" s="6">
        <v>315</v>
      </c>
      <c r="B1171" s="6" t="str">
        <f t="shared" si="18"/>
        <v>Marshall</v>
      </c>
      <c r="C1171" s="6" t="s">
        <v>357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 t="s">
        <v>5398</v>
      </c>
      <c r="P1171" s="6" t="s">
        <v>4549</v>
      </c>
      <c r="Q1171" s="6" t="s">
        <v>4549</v>
      </c>
      <c r="R1171" s="6" t="s">
        <v>4549</v>
      </c>
      <c r="S1171" s="6" t="s">
        <v>4549</v>
      </c>
      <c r="T1171" s="6"/>
      <c r="U1171" s="6"/>
      <c r="V1171" s="6"/>
      <c r="W1171" s="6"/>
      <c r="X1171" s="6"/>
      <c r="Y1171" s="6"/>
      <c r="Z1171" s="6"/>
      <c r="AA1171" s="6"/>
      <c r="AB1171" s="6" t="s">
        <v>4549</v>
      </c>
    </row>
    <row r="1172" spans="1:28">
      <c r="A1172" s="6">
        <v>315</v>
      </c>
      <c r="B1172" s="6" t="str">
        <f t="shared" si="18"/>
        <v>MarshallAIRPORT ELECTRICAL</v>
      </c>
      <c r="C1172" s="6" t="s">
        <v>357</v>
      </c>
      <c r="D1172" s="6" t="s">
        <v>2575</v>
      </c>
      <c r="E1172" s="6"/>
      <c r="F1172" s="6"/>
      <c r="G1172" s="6">
        <v>96</v>
      </c>
      <c r="H1172" s="6">
        <v>2002</v>
      </c>
      <c r="I1172" s="6">
        <v>8</v>
      </c>
      <c r="J1172" s="6" t="s">
        <v>4555</v>
      </c>
      <c r="K1172" s="6">
        <v>31</v>
      </c>
      <c r="L1172" s="6" t="s">
        <v>4592</v>
      </c>
      <c r="M1172" s="6">
        <v>2</v>
      </c>
      <c r="N1172" s="6" t="s">
        <v>4543</v>
      </c>
      <c r="O1172" s="6" t="s">
        <v>4585</v>
      </c>
      <c r="P1172" s="6" t="s">
        <v>4549</v>
      </c>
      <c r="Q1172" s="6" t="s">
        <v>4549</v>
      </c>
      <c r="R1172" s="6" t="s">
        <v>4549</v>
      </c>
      <c r="S1172" s="6" t="s">
        <v>4549</v>
      </c>
      <c r="T1172" s="6"/>
      <c r="U1172" s="6"/>
      <c r="V1172" s="6"/>
      <c r="W1172" s="6"/>
      <c r="X1172" s="6"/>
      <c r="Y1172" s="6"/>
      <c r="Z1172" s="6"/>
      <c r="AA1172" s="6"/>
      <c r="AB1172" s="6" t="s">
        <v>4549</v>
      </c>
    </row>
    <row r="1173" spans="1:28">
      <c r="A1173" s="6">
        <v>315</v>
      </c>
      <c r="B1173" s="6" t="str">
        <f t="shared" si="18"/>
        <v>MarshallANICA Store</v>
      </c>
      <c r="C1173" s="6" t="s">
        <v>357</v>
      </c>
      <c r="D1173" s="6" t="s">
        <v>302</v>
      </c>
      <c r="E1173" s="6"/>
      <c r="F1173" s="6"/>
      <c r="G1173" s="6">
        <v>2944</v>
      </c>
      <c r="H1173" s="6">
        <v>1981</v>
      </c>
      <c r="I1173" s="6">
        <v>7</v>
      </c>
      <c r="J1173" s="6" t="s">
        <v>4578</v>
      </c>
      <c r="K1173" s="6">
        <v>25</v>
      </c>
      <c r="L1173" s="6" t="s">
        <v>4579</v>
      </c>
      <c r="M1173" s="6">
        <v>2</v>
      </c>
      <c r="N1173" s="6" t="s">
        <v>4543</v>
      </c>
      <c r="O1173" s="6" t="s">
        <v>4580</v>
      </c>
      <c r="P1173" s="6" t="s">
        <v>4549</v>
      </c>
      <c r="Q1173" s="6" t="s">
        <v>4549</v>
      </c>
      <c r="R1173" s="6" t="s">
        <v>4549</v>
      </c>
      <c r="S1173" s="6" t="s">
        <v>4549</v>
      </c>
      <c r="T1173" s="6"/>
      <c r="U1173" s="6"/>
      <c r="V1173" s="6"/>
      <c r="W1173" s="6"/>
      <c r="X1173" s="6"/>
      <c r="Y1173" s="6"/>
      <c r="Z1173" s="6"/>
      <c r="AA1173" s="6"/>
      <c r="AB1173" s="6" t="s">
        <v>4549</v>
      </c>
    </row>
    <row r="1174" spans="1:28">
      <c r="A1174" s="6">
        <v>315</v>
      </c>
      <c r="B1174" s="6" t="str">
        <f t="shared" si="18"/>
        <v>MarshallCorporation Store</v>
      </c>
      <c r="C1174" s="6" t="s">
        <v>357</v>
      </c>
      <c r="D1174" s="6" t="s">
        <v>358</v>
      </c>
      <c r="E1174" s="6"/>
      <c r="F1174" s="6">
        <v>2</v>
      </c>
      <c r="G1174" s="6">
        <v>960</v>
      </c>
      <c r="H1174" s="6">
        <v>1970</v>
      </c>
      <c r="I1174" s="6">
        <v>7</v>
      </c>
      <c r="J1174" s="6" t="s">
        <v>4578</v>
      </c>
      <c r="K1174" s="6">
        <v>25</v>
      </c>
      <c r="L1174" s="6" t="s">
        <v>4579</v>
      </c>
      <c r="M1174" s="6">
        <v>2</v>
      </c>
      <c r="N1174" s="6" t="s">
        <v>4543</v>
      </c>
      <c r="O1174" s="6" t="s">
        <v>5399</v>
      </c>
      <c r="P1174" s="6" t="s">
        <v>4549</v>
      </c>
      <c r="Q1174" s="6" t="s">
        <v>4549</v>
      </c>
      <c r="R1174" s="6" t="s">
        <v>4549</v>
      </c>
      <c r="S1174" s="6" t="s">
        <v>4549</v>
      </c>
      <c r="T1174" s="6"/>
      <c r="U1174" s="6"/>
      <c r="V1174" s="6" t="s">
        <v>5400</v>
      </c>
      <c r="W1174" s="6"/>
      <c r="X1174" s="6"/>
      <c r="Y1174" s="6"/>
      <c r="Z1174" s="6">
        <v>10570</v>
      </c>
      <c r="AA1174" s="6"/>
      <c r="AB1174" s="6" t="s">
        <v>4549</v>
      </c>
    </row>
    <row r="1175" spans="1:28">
      <c r="A1175" s="6">
        <v>315</v>
      </c>
      <c r="B1175" s="6" t="str">
        <f t="shared" si="18"/>
        <v>MarshallMarshall K-12 School</v>
      </c>
      <c r="C1175" s="6" t="s">
        <v>357</v>
      </c>
      <c r="D1175" s="6" t="s">
        <v>360</v>
      </c>
      <c r="E1175" s="6"/>
      <c r="F1175" s="6"/>
      <c r="G1175" s="6">
        <v>41487</v>
      </c>
      <c r="H1175" s="6">
        <v>2010</v>
      </c>
      <c r="I1175" s="6">
        <v>3</v>
      </c>
      <c r="J1175" s="6" t="s">
        <v>4541</v>
      </c>
      <c r="K1175" s="6">
        <v>9</v>
      </c>
      <c r="L1175" s="6" t="s">
        <v>4575</v>
      </c>
      <c r="M1175" s="6">
        <v>2</v>
      </c>
      <c r="N1175" s="6" t="s">
        <v>4543</v>
      </c>
      <c r="O1175" s="6" t="s">
        <v>5034</v>
      </c>
      <c r="P1175" s="6" t="s">
        <v>4549</v>
      </c>
      <c r="Q1175" s="6" t="s">
        <v>4549</v>
      </c>
      <c r="R1175" s="6" t="s">
        <v>4549</v>
      </c>
      <c r="S1175" s="6" t="s">
        <v>4549</v>
      </c>
      <c r="T1175" s="6"/>
      <c r="U1175" s="6"/>
      <c r="V1175" s="6"/>
      <c r="W1175" s="6"/>
      <c r="X1175" s="6"/>
      <c r="Y1175" s="6"/>
      <c r="Z1175" s="6"/>
      <c r="AA1175" s="6"/>
      <c r="AB1175" s="6" t="s">
        <v>4549</v>
      </c>
    </row>
    <row r="1176" spans="1:28">
      <c r="A1176" s="6">
        <v>315</v>
      </c>
      <c r="B1176" s="6" t="str">
        <f t="shared" si="18"/>
        <v>MarshallOffice Building</v>
      </c>
      <c r="C1176" s="6" t="s">
        <v>357</v>
      </c>
      <c r="D1176" s="6" t="s">
        <v>361</v>
      </c>
      <c r="E1176" s="6"/>
      <c r="F1176" s="6"/>
      <c r="G1176" s="6">
        <v>480</v>
      </c>
      <c r="H1176" s="6">
        <v>1950</v>
      </c>
      <c r="I1176" s="6">
        <v>6</v>
      </c>
      <c r="J1176" s="6" t="s">
        <v>377</v>
      </c>
      <c r="K1176" s="6">
        <v>36</v>
      </c>
      <c r="L1176" s="6" t="s">
        <v>377</v>
      </c>
      <c r="M1176" s="6">
        <v>2</v>
      </c>
      <c r="N1176" s="6" t="s">
        <v>4543</v>
      </c>
      <c r="O1176" s="6" t="s">
        <v>5399</v>
      </c>
      <c r="P1176" s="6" t="s">
        <v>4549</v>
      </c>
      <c r="Q1176" s="6" t="s">
        <v>4549</v>
      </c>
      <c r="R1176" s="6" t="s">
        <v>4549</v>
      </c>
      <c r="S1176" s="6" t="s">
        <v>4549</v>
      </c>
      <c r="T1176" s="6"/>
      <c r="U1176" s="6"/>
      <c r="V1176" s="6" t="s">
        <v>5099</v>
      </c>
      <c r="W1176" s="6"/>
      <c r="X1176" s="6"/>
      <c r="Y1176" s="6"/>
      <c r="Z1176" s="6">
        <v>1498</v>
      </c>
      <c r="AA1176" s="6"/>
      <c r="AB1176" s="6" t="s">
        <v>4549</v>
      </c>
    </row>
    <row r="1177" spans="1:28">
      <c r="A1177" s="6">
        <v>315</v>
      </c>
      <c r="B1177" s="6" t="str">
        <f t="shared" si="18"/>
        <v>MarshallPost Office</v>
      </c>
      <c r="C1177" s="6" t="s">
        <v>357</v>
      </c>
      <c r="D1177" s="6" t="s">
        <v>37</v>
      </c>
      <c r="E1177" s="6"/>
      <c r="F1177" s="6"/>
      <c r="G1177" s="6"/>
      <c r="H1177" s="6"/>
      <c r="I1177" s="6">
        <v>8</v>
      </c>
      <c r="J1177" s="6" t="s">
        <v>4555</v>
      </c>
      <c r="K1177" s="6">
        <v>30</v>
      </c>
      <c r="L1177" s="6" t="s">
        <v>4712</v>
      </c>
      <c r="M1177" s="6">
        <v>2</v>
      </c>
      <c r="N1177" s="6" t="s">
        <v>4543</v>
      </c>
      <c r="O1177" s="6" t="s">
        <v>1221</v>
      </c>
      <c r="P1177" s="6" t="s">
        <v>4549</v>
      </c>
      <c r="Q1177" s="6" t="s">
        <v>4549</v>
      </c>
      <c r="R1177" s="6" t="s">
        <v>4549</v>
      </c>
      <c r="S1177" s="6" t="s">
        <v>4549</v>
      </c>
      <c r="T1177" s="6"/>
      <c r="U1177" s="6"/>
      <c r="V1177" s="6"/>
      <c r="W1177" s="6"/>
      <c r="X1177" s="6"/>
      <c r="Y1177" s="6"/>
      <c r="Z1177" s="6"/>
      <c r="AA1177" s="6"/>
      <c r="AB1177" s="6" t="s">
        <v>4549</v>
      </c>
    </row>
    <row r="1178" spans="1:28">
      <c r="A1178" s="6">
        <v>315</v>
      </c>
      <c r="B1178" s="6" t="str">
        <f t="shared" si="18"/>
        <v>MarshallSREB</v>
      </c>
      <c r="C1178" s="6" t="s">
        <v>357</v>
      </c>
      <c r="D1178" s="6" t="s">
        <v>399</v>
      </c>
      <c r="E1178" s="6"/>
      <c r="F1178" s="6"/>
      <c r="G1178" s="6">
        <v>2000</v>
      </c>
      <c r="H1178" s="6">
        <v>2002</v>
      </c>
      <c r="I1178" s="6">
        <v>2</v>
      </c>
      <c r="J1178" s="6" t="s">
        <v>4582</v>
      </c>
      <c r="K1178" s="6">
        <v>8</v>
      </c>
      <c r="L1178" s="6" t="s">
        <v>4583</v>
      </c>
      <c r="M1178" s="6">
        <v>2</v>
      </c>
      <c r="N1178" s="6" t="s">
        <v>4543</v>
      </c>
      <c r="O1178" s="6" t="s">
        <v>4585</v>
      </c>
      <c r="P1178" s="6" t="s">
        <v>4549</v>
      </c>
      <c r="Q1178" s="6" t="s">
        <v>4549</v>
      </c>
      <c r="R1178" s="6" t="s">
        <v>4549</v>
      </c>
      <c r="S1178" s="6" t="s">
        <v>4549</v>
      </c>
      <c r="T1178" s="6"/>
      <c r="U1178" s="6"/>
      <c r="V1178" s="6"/>
      <c r="W1178" s="6"/>
      <c r="X1178" s="6"/>
      <c r="Y1178" s="6"/>
      <c r="Z1178" s="6"/>
      <c r="AA1178" s="6"/>
      <c r="AB1178" s="6" t="s">
        <v>4549</v>
      </c>
    </row>
    <row r="1179" spans="1:28">
      <c r="A1179" s="6">
        <v>318</v>
      </c>
      <c r="B1179" s="6" t="str">
        <f t="shared" si="18"/>
        <v>MccarthyGENERATOR BUILDING</v>
      </c>
      <c r="C1179" s="6" t="s">
        <v>5401</v>
      </c>
      <c r="D1179" s="6" t="s">
        <v>4925</v>
      </c>
      <c r="E1179" s="6"/>
      <c r="F1179" s="6"/>
      <c r="G1179" s="6">
        <v>140</v>
      </c>
      <c r="H1179" s="6">
        <v>1990</v>
      </c>
      <c r="I1179" s="6">
        <v>8</v>
      </c>
      <c r="J1179" s="6" t="s">
        <v>4555</v>
      </c>
      <c r="K1179" s="6">
        <v>31</v>
      </c>
      <c r="L1179" s="6" t="s">
        <v>4592</v>
      </c>
      <c r="M1179" s="6">
        <v>2</v>
      </c>
      <c r="N1179" s="6" t="s">
        <v>4543</v>
      </c>
      <c r="O1179" s="6" t="s">
        <v>4585</v>
      </c>
      <c r="P1179" s="6" t="s">
        <v>4549</v>
      </c>
      <c r="Q1179" s="6" t="s">
        <v>4549</v>
      </c>
      <c r="R1179" s="6" t="s">
        <v>4549</v>
      </c>
      <c r="S1179" s="6" t="s">
        <v>4549</v>
      </c>
      <c r="T1179" s="6"/>
      <c r="U1179" s="6"/>
      <c r="V1179" s="6"/>
      <c r="W1179" s="6"/>
      <c r="X1179" s="6"/>
      <c r="Y1179" s="6"/>
      <c r="Z1179" s="6"/>
      <c r="AA1179" s="6"/>
      <c r="AB1179" s="6" t="s">
        <v>4549</v>
      </c>
    </row>
    <row r="1180" spans="1:28">
      <c r="A1180" s="6">
        <v>318</v>
      </c>
      <c r="B1180" s="6" t="str">
        <f t="shared" si="18"/>
        <v>McCarthyKennicott Glacier Lodge</v>
      </c>
      <c r="C1180" s="6" t="s">
        <v>1845</v>
      </c>
      <c r="D1180" s="6" t="s">
        <v>1947</v>
      </c>
      <c r="E1180" s="6"/>
      <c r="F1180" s="6"/>
      <c r="G1180" s="6">
        <v>16000</v>
      </c>
      <c r="H1180" s="6">
        <v>1987</v>
      </c>
      <c r="I1180" s="6">
        <v>5</v>
      </c>
      <c r="J1180" s="6" t="s">
        <v>4602</v>
      </c>
      <c r="K1180" s="6">
        <v>19</v>
      </c>
      <c r="L1180" s="6" t="s">
        <v>4668</v>
      </c>
      <c r="M1180" s="6">
        <v>3</v>
      </c>
      <c r="N1180" s="6" t="s">
        <v>4570</v>
      </c>
      <c r="O1180" s="6" t="s">
        <v>5402</v>
      </c>
      <c r="P1180" s="6" t="s">
        <v>4549</v>
      </c>
      <c r="Q1180" s="6" t="s">
        <v>4549</v>
      </c>
      <c r="R1180" s="6" t="s">
        <v>4549</v>
      </c>
      <c r="S1180" s="6" t="s">
        <v>4549</v>
      </c>
      <c r="T1180" s="6"/>
      <c r="U1180" s="6"/>
      <c r="V1180" s="6"/>
      <c r="W1180" s="6"/>
      <c r="X1180" s="6"/>
      <c r="Y1180" s="6"/>
      <c r="Z1180" s="6"/>
      <c r="AA1180" s="6"/>
      <c r="AB1180" s="6" t="s">
        <v>4549</v>
      </c>
    </row>
    <row r="1181" spans="1:28">
      <c r="A1181" s="6">
        <v>318</v>
      </c>
      <c r="B1181" s="6" t="str">
        <f t="shared" si="18"/>
        <v>McCarthyKennicott Glacier Lodge</v>
      </c>
      <c r="C1181" s="6" t="s">
        <v>1845</v>
      </c>
      <c r="D1181" s="6" t="s">
        <v>1947</v>
      </c>
      <c r="E1181" s="6" t="s">
        <v>5403</v>
      </c>
      <c r="F1181" s="6"/>
      <c r="G1181" s="6">
        <v>1600</v>
      </c>
      <c r="H1181" s="6">
        <v>2004</v>
      </c>
      <c r="I1181" s="6">
        <v>5</v>
      </c>
      <c r="J1181" s="6" t="s">
        <v>4602</v>
      </c>
      <c r="K1181" s="6">
        <v>19</v>
      </c>
      <c r="L1181" s="6" t="s">
        <v>4668</v>
      </c>
      <c r="M1181" s="6">
        <v>3</v>
      </c>
      <c r="N1181" s="6" t="s">
        <v>4570</v>
      </c>
      <c r="O1181" s="6" t="s">
        <v>5402</v>
      </c>
      <c r="P1181" s="6" t="s">
        <v>4549</v>
      </c>
      <c r="Q1181" s="6" t="s">
        <v>4549</v>
      </c>
      <c r="R1181" s="6" t="s">
        <v>4549</v>
      </c>
      <c r="S1181" s="6" t="s">
        <v>4549</v>
      </c>
      <c r="T1181" s="6"/>
      <c r="U1181" s="6"/>
      <c r="V1181" s="6" t="s">
        <v>4594</v>
      </c>
      <c r="W1181" s="6"/>
      <c r="X1181" s="6"/>
      <c r="Y1181" s="6"/>
      <c r="Z1181" s="6">
        <v>650</v>
      </c>
      <c r="AA1181" s="6"/>
      <c r="AB1181" s="6" t="s">
        <v>4549</v>
      </c>
    </row>
    <row r="1182" spans="1:28">
      <c r="A1182" s="6">
        <v>318</v>
      </c>
      <c r="B1182" s="6" t="str">
        <f t="shared" si="18"/>
        <v>McCarthyMcCarthy Lodge</v>
      </c>
      <c r="C1182" s="6" t="s">
        <v>1845</v>
      </c>
      <c r="D1182" s="6" t="s">
        <v>1948</v>
      </c>
      <c r="E1182" s="6"/>
      <c r="F1182" s="6"/>
      <c r="G1182" s="6">
        <v>15000</v>
      </c>
      <c r="H1182" s="6">
        <v>1915</v>
      </c>
      <c r="I1182" s="6">
        <v>5</v>
      </c>
      <c r="J1182" s="6" t="s">
        <v>4602</v>
      </c>
      <c r="K1182" s="6">
        <v>19</v>
      </c>
      <c r="L1182" s="6" t="s">
        <v>4668</v>
      </c>
      <c r="M1182" s="6">
        <v>3</v>
      </c>
      <c r="N1182" s="6" t="s">
        <v>4570</v>
      </c>
      <c r="O1182" s="6" t="s">
        <v>5404</v>
      </c>
      <c r="P1182" s="6" t="s">
        <v>4549</v>
      </c>
      <c r="Q1182" s="6" t="s">
        <v>4549</v>
      </c>
      <c r="R1182" s="6" t="s">
        <v>4549</v>
      </c>
      <c r="S1182" s="6" t="s">
        <v>4549</v>
      </c>
      <c r="T1182" s="6"/>
      <c r="U1182" s="6"/>
      <c r="V1182" s="6" t="s">
        <v>4553</v>
      </c>
      <c r="W1182" s="6"/>
      <c r="X1182" s="6"/>
      <c r="Y1182" s="6"/>
      <c r="Z1182" s="6"/>
      <c r="AA1182" s="6"/>
      <c r="AB1182" s="6" t="s">
        <v>4549</v>
      </c>
    </row>
    <row r="1183" spans="1:28">
      <c r="A1183" s="6">
        <v>318</v>
      </c>
      <c r="B1183" s="6" t="str">
        <f t="shared" si="18"/>
        <v>McCarthyMcCarthy Lodge</v>
      </c>
      <c r="C1183" s="6" t="s">
        <v>1845</v>
      </c>
      <c r="D1183" s="6" t="s">
        <v>1948</v>
      </c>
      <c r="E1183" s="6" t="s">
        <v>5405</v>
      </c>
      <c r="F1183" s="6"/>
      <c r="G1183" s="6">
        <v>15000</v>
      </c>
      <c r="H1183" s="6">
        <v>1915</v>
      </c>
      <c r="I1183" s="6">
        <v>5</v>
      </c>
      <c r="J1183" s="6" t="s">
        <v>4602</v>
      </c>
      <c r="K1183" s="6">
        <v>19</v>
      </c>
      <c r="L1183" s="6" t="s">
        <v>4668</v>
      </c>
      <c r="M1183" s="6">
        <v>3</v>
      </c>
      <c r="N1183" s="6" t="s">
        <v>4570</v>
      </c>
      <c r="O1183" s="6" t="s">
        <v>5404</v>
      </c>
      <c r="P1183" s="6" t="s">
        <v>4549</v>
      </c>
      <c r="Q1183" s="6" t="s">
        <v>4549</v>
      </c>
      <c r="R1183" s="6" t="s">
        <v>4549</v>
      </c>
      <c r="S1183" s="6" t="s">
        <v>4549</v>
      </c>
      <c r="T1183" s="6"/>
      <c r="U1183" s="6"/>
      <c r="V1183" s="6" t="s">
        <v>4934</v>
      </c>
      <c r="W1183" s="6"/>
      <c r="X1183" s="6"/>
      <c r="Y1183" s="6"/>
      <c r="Z1183" s="6"/>
      <c r="AA1183" s="6"/>
      <c r="AB1183" s="6" t="s">
        <v>4549</v>
      </c>
    </row>
    <row r="1184" spans="1:28">
      <c r="A1184" s="6">
        <v>318</v>
      </c>
      <c r="B1184" s="6" t="str">
        <f t="shared" si="18"/>
        <v>McCarthySNOW REMOVAL EQUIP BLDG</v>
      </c>
      <c r="C1184" s="6" t="s">
        <v>1845</v>
      </c>
      <c r="D1184" s="6" t="s">
        <v>2045</v>
      </c>
      <c r="E1184" s="6" t="s">
        <v>5406</v>
      </c>
      <c r="F1184" s="6"/>
      <c r="G1184" s="6">
        <v>2400</v>
      </c>
      <c r="H1184" s="6">
        <v>1995</v>
      </c>
      <c r="I1184" s="6">
        <v>2</v>
      </c>
      <c r="J1184" s="6" t="s">
        <v>4582</v>
      </c>
      <c r="K1184" s="6">
        <v>8</v>
      </c>
      <c r="L1184" s="6" t="s">
        <v>4583</v>
      </c>
      <c r="M1184" s="6">
        <v>2</v>
      </c>
      <c r="N1184" s="6" t="s">
        <v>4543</v>
      </c>
      <c r="O1184" s="6" t="s">
        <v>4585</v>
      </c>
      <c r="P1184" s="6" t="s">
        <v>4549</v>
      </c>
      <c r="Q1184" s="6" t="s">
        <v>4549</v>
      </c>
      <c r="R1184" s="6" t="s">
        <v>4549</v>
      </c>
      <c r="S1184" s="6" t="s">
        <v>4549</v>
      </c>
      <c r="T1184" s="6"/>
      <c r="U1184" s="6"/>
      <c r="V1184" s="6"/>
      <c r="W1184" s="6"/>
      <c r="X1184" s="6"/>
      <c r="Y1184" s="6"/>
      <c r="Z1184" s="6"/>
      <c r="AA1184" s="6"/>
      <c r="AB1184" s="6" t="s">
        <v>4549</v>
      </c>
    </row>
    <row r="1185" spans="1:28">
      <c r="A1185">
        <v>319</v>
      </c>
      <c r="B1185" s="6" t="str">
        <f t="shared" si="18"/>
        <v>McGrathAC Commercial Company Store</v>
      </c>
      <c r="C1185" t="s">
        <v>1061</v>
      </c>
      <c r="D1185" t="s">
        <v>886</v>
      </c>
      <c r="G1185">
        <v>5363</v>
      </c>
      <c r="H1185">
        <v>1970</v>
      </c>
      <c r="I1185">
        <v>7</v>
      </c>
      <c r="J1185" t="s">
        <v>4578</v>
      </c>
      <c r="K1185">
        <v>25</v>
      </c>
      <c r="L1185" t="s">
        <v>4579</v>
      </c>
      <c r="M1185">
        <v>3</v>
      </c>
      <c r="N1185" t="s">
        <v>4570</v>
      </c>
      <c r="P1185" s="6" t="s">
        <v>4549</v>
      </c>
      <c r="Q1185" s="6" t="s">
        <v>4549</v>
      </c>
      <c r="R1185" s="6" t="s">
        <v>4549</v>
      </c>
      <c r="S1185" s="6" t="s">
        <v>4549</v>
      </c>
      <c r="Y1185" s="145">
        <v>10767</v>
      </c>
      <c r="AA1185" s="145"/>
      <c r="AB1185" s="6" t="s">
        <v>4549</v>
      </c>
    </row>
    <row r="1186" spans="1:28">
      <c r="A1186" s="6">
        <v>319</v>
      </c>
      <c r="B1186" s="6" t="str">
        <f t="shared" si="18"/>
        <v>McGrathAthletic Equipment Storage</v>
      </c>
      <c r="C1186" s="6" t="s">
        <v>1061</v>
      </c>
      <c r="D1186" s="6" t="s">
        <v>1063</v>
      </c>
      <c r="E1186" s="6"/>
      <c r="F1186" s="6"/>
      <c r="G1186" s="6">
        <v>410</v>
      </c>
      <c r="H1186" s="6">
        <v>1964</v>
      </c>
      <c r="I1186" s="6">
        <v>3</v>
      </c>
      <c r="J1186" s="6" t="s">
        <v>4541</v>
      </c>
      <c r="K1186" s="6">
        <v>9</v>
      </c>
      <c r="L1186" s="6" t="s">
        <v>4575</v>
      </c>
      <c r="M1186" s="6">
        <v>2</v>
      </c>
      <c r="N1186" s="6" t="s">
        <v>4543</v>
      </c>
      <c r="O1186" s="6" t="s">
        <v>4699</v>
      </c>
      <c r="P1186" s="6" t="s">
        <v>4549</v>
      </c>
      <c r="Q1186" s="6" t="s">
        <v>4549</v>
      </c>
      <c r="R1186" s="6" t="s">
        <v>4549</v>
      </c>
      <c r="S1186" s="6" t="s">
        <v>4549</v>
      </c>
      <c r="T1186" s="6"/>
      <c r="U1186" s="6"/>
      <c r="V1186" s="6"/>
      <c r="W1186" s="6"/>
      <c r="X1186" s="6"/>
      <c r="Y1186" s="6"/>
      <c r="Z1186" s="6"/>
      <c r="AA1186" s="6"/>
      <c r="AB1186" s="6" t="s">
        <v>4549</v>
      </c>
    </row>
    <row r="1187" spans="1:28">
      <c r="A1187" s="6">
        <v>319</v>
      </c>
      <c r="B1187" s="6" t="str">
        <f t="shared" si="18"/>
        <v>McGrathCold Storage</v>
      </c>
      <c r="C1187" s="6" t="s">
        <v>1061</v>
      </c>
      <c r="D1187" s="6" t="s">
        <v>74</v>
      </c>
      <c r="E1187" s="6"/>
      <c r="F1187" s="6"/>
      <c r="G1187" s="6"/>
      <c r="H1187" s="6"/>
      <c r="I1187" s="6">
        <v>2</v>
      </c>
      <c r="J1187" s="6" t="s">
        <v>4582</v>
      </c>
      <c r="K1187" s="6">
        <v>7</v>
      </c>
      <c r="L1187" s="6" t="s">
        <v>4702</v>
      </c>
      <c r="M1187" s="6">
        <v>2</v>
      </c>
      <c r="N1187" s="6" t="s">
        <v>4543</v>
      </c>
      <c r="O1187" s="6" t="s">
        <v>4585</v>
      </c>
      <c r="P1187" s="6" t="s">
        <v>4549</v>
      </c>
      <c r="Q1187" s="6" t="s">
        <v>4549</v>
      </c>
      <c r="R1187" s="6" t="s">
        <v>4549</v>
      </c>
      <c r="S1187" s="6" t="s">
        <v>4549</v>
      </c>
      <c r="T1187" s="6"/>
      <c r="U1187" s="6"/>
      <c r="V1187" s="6"/>
      <c r="W1187" s="6"/>
      <c r="X1187" s="6"/>
      <c r="Y1187" s="6"/>
      <c r="Z1187" s="6"/>
      <c r="AA1187" s="6"/>
      <c r="AB1187" s="6" t="s">
        <v>4549</v>
      </c>
    </row>
    <row r="1188" spans="1:28">
      <c r="A1188" s="6">
        <v>319</v>
      </c>
      <c r="B1188" s="6" t="str">
        <f t="shared" si="18"/>
        <v>McGrathMaintenance Shop/Sef</v>
      </c>
      <c r="C1188" s="6" t="s">
        <v>1061</v>
      </c>
      <c r="D1188" s="6" t="s">
        <v>4903</v>
      </c>
      <c r="E1188" s="6"/>
      <c r="F1188" s="6"/>
      <c r="G1188" s="6">
        <v>4048</v>
      </c>
      <c r="H1188" s="6">
        <v>1980</v>
      </c>
      <c r="I1188" s="6">
        <v>8</v>
      </c>
      <c r="J1188" s="6" t="s">
        <v>4555</v>
      </c>
      <c r="K1188" s="6">
        <v>28</v>
      </c>
      <c r="L1188" s="6" t="s">
        <v>4556</v>
      </c>
      <c r="M1188" s="6">
        <v>2</v>
      </c>
      <c r="N1188" s="6" t="s">
        <v>4543</v>
      </c>
      <c r="O1188" s="6" t="s">
        <v>4585</v>
      </c>
      <c r="P1188" s="6" t="s">
        <v>4549</v>
      </c>
      <c r="Q1188" s="6" t="s">
        <v>4549</v>
      </c>
      <c r="R1188" s="6" t="s">
        <v>4549</v>
      </c>
      <c r="S1188" s="6" t="s">
        <v>4549</v>
      </c>
      <c r="T1188" s="6"/>
      <c r="U1188" s="6"/>
      <c r="V1188" s="6"/>
      <c r="W1188" s="6"/>
      <c r="X1188" s="6"/>
      <c r="Y1188" s="6"/>
      <c r="Z1188" s="6"/>
      <c r="AA1188" s="6"/>
      <c r="AB1188" s="6" t="s">
        <v>4549</v>
      </c>
    </row>
    <row r="1189" spans="1:28">
      <c r="A1189" s="6">
        <v>319</v>
      </c>
      <c r="B1189" s="6" t="str">
        <f t="shared" si="18"/>
        <v>McGrathMcgrath House</v>
      </c>
      <c r="C1189" s="6" t="s">
        <v>1061</v>
      </c>
      <c r="D1189" s="6" t="s">
        <v>5407</v>
      </c>
      <c r="E1189" s="6"/>
      <c r="F1189" s="6"/>
      <c r="G1189" s="6"/>
      <c r="H1189" s="6"/>
      <c r="I1189" s="6">
        <v>3</v>
      </c>
      <c r="J1189" s="6" t="s">
        <v>4541</v>
      </c>
      <c r="K1189" s="6">
        <v>9</v>
      </c>
      <c r="L1189" s="6" t="s">
        <v>4575</v>
      </c>
      <c r="M1189" s="6">
        <v>2</v>
      </c>
      <c r="N1189" s="6" t="s">
        <v>4543</v>
      </c>
      <c r="O1189" s="6" t="s">
        <v>4699</v>
      </c>
      <c r="P1189" s="6" t="s">
        <v>4549</v>
      </c>
      <c r="Q1189" s="6" t="s">
        <v>4549</v>
      </c>
      <c r="R1189" s="6" t="s">
        <v>4549</v>
      </c>
      <c r="S1189" s="6" t="s">
        <v>4549</v>
      </c>
      <c r="T1189" s="6"/>
      <c r="U1189" s="6"/>
      <c r="V1189" s="6"/>
      <c r="W1189" s="6"/>
      <c r="X1189" s="6"/>
      <c r="Y1189" s="6"/>
      <c r="Z1189" s="6"/>
      <c r="AA1189" s="6"/>
      <c r="AB1189" s="6" t="s">
        <v>4549</v>
      </c>
    </row>
    <row r="1190" spans="1:28">
      <c r="A1190" s="6">
        <v>319</v>
      </c>
      <c r="B1190" s="6" t="str">
        <f t="shared" si="18"/>
        <v>McGrathMcGrath School</v>
      </c>
      <c r="C1190" s="6" t="s">
        <v>1061</v>
      </c>
      <c r="D1190" s="6" t="s">
        <v>1073</v>
      </c>
      <c r="E1190" s="6"/>
      <c r="F1190" s="6"/>
      <c r="G1190" s="6">
        <v>31000</v>
      </c>
      <c r="H1190" s="6">
        <v>1964</v>
      </c>
      <c r="I1190" s="6">
        <v>3</v>
      </c>
      <c r="J1190" s="6" t="s">
        <v>4541</v>
      </c>
      <c r="K1190" s="6">
        <v>9</v>
      </c>
      <c r="L1190" s="6" t="s">
        <v>4575</v>
      </c>
      <c r="M1190" s="6">
        <v>2</v>
      </c>
      <c r="N1190" s="6" t="s">
        <v>4543</v>
      </c>
      <c r="O1190" s="6" t="s">
        <v>4699</v>
      </c>
      <c r="P1190" s="6" t="s">
        <v>4549</v>
      </c>
      <c r="Q1190" s="6" t="s">
        <v>4549</v>
      </c>
      <c r="R1190" s="6" t="s">
        <v>4549</v>
      </c>
      <c r="S1190" s="6" t="s">
        <v>4549</v>
      </c>
      <c r="T1190" s="6"/>
      <c r="U1190" s="6"/>
      <c r="V1190" s="6"/>
      <c r="W1190" s="6"/>
      <c r="X1190" s="6"/>
      <c r="Y1190" s="6"/>
      <c r="Z1190" s="6"/>
      <c r="AA1190" s="6"/>
      <c r="AB1190" s="6" t="s">
        <v>4549</v>
      </c>
    </row>
    <row r="1191" spans="1:28">
      <c r="A1191" s="6">
        <v>319</v>
      </c>
      <c r="B1191" s="6" t="str">
        <f t="shared" si="18"/>
        <v>McGrathOffice Building</v>
      </c>
      <c r="C1191" s="6" t="s">
        <v>1061</v>
      </c>
      <c r="D1191" s="6" t="s">
        <v>361</v>
      </c>
      <c r="E1191" s="6"/>
      <c r="F1191" s="6"/>
      <c r="G1191" s="6">
        <v>4900</v>
      </c>
      <c r="H1191" s="6">
        <v>1982</v>
      </c>
      <c r="I1191" s="6">
        <v>3</v>
      </c>
      <c r="J1191" s="6" t="s">
        <v>4541</v>
      </c>
      <c r="K1191" s="6">
        <v>9</v>
      </c>
      <c r="L1191" s="6" t="s">
        <v>4575</v>
      </c>
      <c r="M1191" s="6">
        <v>2</v>
      </c>
      <c r="N1191" s="6" t="s">
        <v>4543</v>
      </c>
      <c r="O1191" s="6" t="s">
        <v>4699</v>
      </c>
      <c r="P1191" s="6" t="s">
        <v>4549</v>
      </c>
      <c r="Q1191" s="6" t="s">
        <v>4549</v>
      </c>
      <c r="R1191" s="6" t="s">
        <v>4549</v>
      </c>
      <c r="S1191" s="6" t="s">
        <v>4549</v>
      </c>
      <c r="T1191" s="6"/>
      <c r="U1191" s="6"/>
      <c r="V1191" s="6"/>
      <c r="W1191" s="6"/>
      <c r="X1191" s="6"/>
      <c r="Y1191" s="6"/>
      <c r="Z1191" s="6"/>
      <c r="AA1191" s="6"/>
      <c r="AB1191" s="6" t="s">
        <v>4549</v>
      </c>
    </row>
    <row r="1192" spans="1:28">
      <c r="A1192" s="6">
        <v>319</v>
      </c>
      <c r="B1192" s="6" t="str">
        <f t="shared" si="18"/>
        <v>McGrathOutdoor Classroom</v>
      </c>
      <c r="C1192" s="6" t="s">
        <v>1061</v>
      </c>
      <c r="D1192" s="6" t="s">
        <v>5408</v>
      </c>
      <c r="E1192" s="6"/>
      <c r="F1192" s="6"/>
      <c r="G1192" s="6"/>
      <c r="H1192" s="6">
        <v>1985</v>
      </c>
      <c r="I1192" s="6">
        <v>3</v>
      </c>
      <c r="J1192" s="6" t="s">
        <v>4541</v>
      </c>
      <c r="K1192" s="6">
        <v>9</v>
      </c>
      <c r="L1192" s="6" t="s">
        <v>4575</v>
      </c>
      <c r="M1192" s="6">
        <v>2</v>
      </c>
      <c r="N1192" s="6" t="s">
        <v>4543</v>
      </c>
      <c r="O1192" s="6" t="s">
        <v>4699</v>
      </c>
      <c r="P1192" s="6" t="s">
        <v>4549</v>
      </c>
      <c r="Q1192" s="6" t="s">
        <v>4549</v>
      </c>
      <c r="R1192" s="6" t="s">
        <v>4549</v>
      </c>
      <c r="S1192" s="6" t="s">
        <v>4549</v>
      </c>
      <c r="T1192" s="6"/>
      <c r="U1192" s="6"/>
      <c r="V1192" s="6"/>
      <c r="W1192" s="6"/>
      <c r="X1192" s="6"/>
      <c r="Y1192" s="6"/>
      <c r="Z1192" s="6"/>
      <c r="AA1192" s="6"/>
      <c r="AB1192" s="6" t="s">
        <v>4549</v>
      </c>
    </row>
    <row r="1193" spans="1:28">
      <c r="A1193" s="6">
        <v>319</v>
      </c>
      <c r="B1193" s="6" t="str">
        <f t="shared" si="18"/>
        <v>McGrathPreschool</v>
      </c>
      <c r="C1193" s="6" t="s">
        <v>1061</v>
      </c>
      <c r="D1193" s="6" t="s">
        <v>5409</v>
      </c>
      <c r="E1193" s="6"/>
      <c r="F1193" s="6"/>
      <c r="G1193" s="6"/>
      <c r="H1193" s="6"/>
      <c r="I1193" s="6">
        <v>3</v>
      </c>
      <c r="J1193" s="6" t="s">
        <v>4541</v>
      </c>
      <c r="K1193" s="6">
        <v>9</v>
      </c>
      <c r="L1193" s="6" t="s">
        <v>4575</v>
      </c>
      <c r="M1193" s="6">
        <v>2</v>
      </c>
      <c r="N1193" s="6" t="s">
        <v>4543</v>
      </c>
      <c r="O1193" s="6" t="s">
        <v>4699</v>
      </c>
      <c r="P1193" s="6" t="s">
        <v>4549</v>
      </c>
      <c r="Q1193" s="6" t="s">
        <v>4549</v>
      </c>
      <c r="R1193" s="6" t="s">
        <v>4549</v>
      </c>
      <c r="S1193" s="6" t="s">
        <v>4549</v>
      </c>
      <c r="T1193" s="6"/>
      <c r="U1193" s="6"/>
      <c r="V1193" s="6"/>
      <c r="W1193" s="6"/>
      <c r="X1193" s="6"/>
      <c r="Y1193" s="6"/>
      <c r="Z1193" s="6"/>
      <c r="AA1193" s="6"/>
      <c r="AB1193" s="6" t="s">
        <v>4549</v>
      </c>
    </row>
    <row r="1194" spans="1:28">
      <c r="A1194" s="6">
        <v>319</v>
      </c>
      <c r="B1194" s="6" t="str">
        <f t="shared" si="18"/>
        <v>McgrathSand Storage    Fy07  (Heated)</v>
      </c>
      <c r="C1194" s="6" t="s">
        <v>2103</v>
      </c>
      <c r="D1194" s="6" t="s">
        <v>2104</v>
      </c>
      <c r="E1194" s="6"/>
      <c r="F1194" s="6"/>
      <c r="G1194" s="6">
        <v>2400</v>
      </c>
      <c r="H1194" s="6"/>
      <c r="I1194" s="6">
        <v>2</v>
      </c>
      <c r="J1194" s="6" t="s">
        <v>4582</v>
      </c>
      <c r="K1194" s="6">
        <v>8</v>
      </c>
      <c r="L1194" s="6" t="s">
        <v>4583</v>
      </c>
      <c r="M1194" s="6">
        <v>2</v>
      </c>
      <c r="N1194" s="6" t="s">
        <v>4543</v>
      </c>
      <c r="O1194" s="6" t="s">
        <v>4585</v>
      </c>
      <c r="P1194" s="6" t="s">
        <v>4549</v>
      </c>
      <c r="Q1194" s="6" t="s">
        <v>4549</v>
      </c>
      <c r="R1194" s="6" t="s">
        <v>4549</v>
      </c>
      <c r="S1194" s="6" t="s">
        <v>4549</v>
      </c>
      <c r="T1194" s="6"/>
      <c r="U1194" s="6"/>
      <c r="V1194" s="6"/>
      <c r="W1194" s="6"/>
      <c r="X1194" s="6"/>
      <c r="Y1194" s="6"/>
      <c r="Z1194" s="6"/>
      <c r="AA1194" s="6"/>
      <c r="AB1194" s="6" t="s">
        <v>4549</v>
      </c>
    </row>
    <row r="1195" spans="1:28">
      <c r="A1195" s="6">
        <v>319</v>
      </c>
      <c r="B1195" s="6" t="str">
        <f t="shared" si="18"/>
        <v>McGrathTeen Center</v>
      </c>
      <c r="C1195" s="6" t="s">
        <v>1061</v>
      </c>
      <c r="D1195" s="6" t="s">
        <v>298</v>
      </c>
      <c r="E1195" s="6"/>
      <c r="F1195" s="6"/>
      <c r="G1195" s="6"/>
      <c r="H1195" s="6">
        <v>1968</v>
      </c>
      <c r="I1195" s="6">
        <v>3</v>
      </c>
      <c r="J1195" s="6" t="s">
        <v>4541</v>
      </c>
      <c r="K1195" s="6">
        <v>9</v>
      </c>
      <c r="L1195" s="6" t="s">
        <v>4575</v>
      </c>
      <c r="M1195" s="6">
        <v>2</v>
      </c>
      <c r="N1195" s="6" t="s">
        <v>4543</v>
      </c>
      <c r="O1195" s="6" t="s">
        <v>4699</v>
      </c>
      <c r="P1195" s="6" t="s">
        <v>4549</v>
      </c>
      <c r="Q1195" s="6" t="s">
        <v>4549</v>
      </c>
      <c r="R1195" s="6" t="s">
        <v>4549</v>
      </c>
      <c r="S1195" s="6" t="s">
        <v>4549</v>
      </c>
      <c r="T1195" s="6"/>
      <c r="U1195" s="6"/>
      <c r="V1195" s="6"/>
      <c r="W1195" s="6"/>
      <c r="X1195" s="6"/>
      <c r="Y1195" s="6"/>
      <c r="Z1195" s="6"/>
      <c r="AA1195" s="6"/>
      <c r="AB1195" s="6" t="s">
        <v>4549</v>
      </c>
    </row>
    <row r="1196" spans="1:28">
      <c r="A1196" s="6">
        <v>319</v>
      </c>
      <c r="B1196" s="6" t="str">
        <f t="shared" si="18"/>
        <v>McGrathWarehouse/Shop</v>
      </c>
      <c r="C1196" s="6" t="s">
        <v>1061</v>
      </c>
      <c r="D1196" s="6" t="s">
        <v>1078</v>
      </c>
      <c r="E1196" s="6"/>
      <c r="F1196" s="6"/>
      <c r="G1196" s="6">
        <v>3200</v>
      </c>
      <c r="H1196" s="6">
        <v>1987</v>
      </c>
      <c r="I1196" s="6">
        <v>3</v>
      </c>
      <c r="J1196" s="6" t="s">
        <v>4541</v>
      </c>
      <c r="K1196" s="6">
        <v>9</v>
      </c>
      <c r="L1196" s="6" t="s">
        <v>4575</v>
      </c>
      <c r="M1196" s="6">
        <v>2</v>
      </c>
      <c r="N1196" s="6" t="s">
        <v>4543</v>
      </c>
      <c r="O1196" s="6" t="s">
        <v>4699</v>
      </c>
      <c r="P1196" s="6" t="s">
        <v>4549</v>
      </c>
      <c r="Q1196" s="6" t="s">
        <v>4549</v>
      </c>
      <c r="R1196" s="6" t="s">
        <v>4549</v>
      </c>
      <c r="S1196" s="6" t="s">
        <v>4549</v>
      </c>
      <c r="T1196" s="6"/>
      <c r="U1196" s="6"/>
      <c r="V1196" s="6"/>
      <c r="W1196" s="6"/>
      <c r="X1196" s="6"/>
      <c r="Y1196" s="6"/>
      <c r="Z1196" s="6"/>
      <c r="AA1196" s="6"/>
      <c r="AB1196" s="6" t="s">
        <v>4549</v>
      </c>
    </row>
    <row r="1197" spans="1:28">
      <c r="A1197" s="6">
        <v>322</v>
      </c>
      <c r="B1197" s="6" t="str">
        <f t="shared" si="18"/>
        <v>MekoryukSre Building</v>
      </c>
      <c r="C1197" s="6" t="s">
        <v>386</v>
      </c>
      <c r="D1197" s="6" t="s">
        <v>82</v>
      </c>
      <c r="E1197" s="6"/>
      <c r="F1197" s="6"/>
      <c r="G1197" s="6">
        <v>2400</v>
      </c>
      <c r="H1197" s="6">
        <v>2002</v>
      </c>
      <c r="I1197" s="6">
        <v>2</v>
      </c>
      <c r="J1197" s="6" t="s">
        <v>4582</v>
      </c>
      <c r="K1197" s="6">
        <v>8</v>
      </c>
      <c r="L1197" s="6" t="s">
        <v>4583</v>
      </c>
      <c r="M1197" s="6">
        <v>2</v>
      </c>
      <c r="N1197" s="6" t="s">
        <v>4543</v>
      </c>
      <c r="O1197" s="6" t="s">
        <v>4585</v>
      </c>
      <c r="P1197" s="6" t="s">
        <v>4549</v>
      </c>
      <c r="Q1197" s="6" t="s">
        <v>4549</v>
      </c>
      <c r="R1197" s="6" t="s">
        <v>4549</v>
      </c>
      <c r="S1197" s="6" t="s">
        <v>4549</v>
      </c>
      <c r="T1197" s="6"/>
      <c r="U1197" s="6"/>
      <c r="V1197" s="6"/>
      <c r="W1197" s="6"/>
      <c r="X1197" s="6"/>
      <c r="Y1197" s="6"/>
      <c r="Z1197" s="6"/>
      <c r="AA1197" s="6"/>
      <c r="AB1197" s="6" t="s">
        <v>4549</v>
      </c>
    </row>
    <row r="1198" spans="1:28">
      <c r="A1198" s="6">
        <v>328</v>
      </c>
      <c r="B1198" s="6" t="str">
        <f t="shared" si="18"/>
        <v>MintoAIRPORT ELECTRICAL</v>
      </c>
      <c r="C1198" s="6" t="s">
        <v>1090</v>
      </c>
      <c r="D1198" s="6" t="s">
        <v>2575</v>
      </c>
      <c r="E1198" s="6" t="s">
        <v>1090</v>
      </c>
      <c r="F1198" s="6"/>
      <c r="G1198" s="6">
        <v>166</v>
      </c>
      <c r="H1198" s="6">
        <v>2009</v>
      </c>
      <c r="I1198" s="6">
        <v>8</v>
      </c>
      <c r="J1198" s="6" t="s">
        <v>4555</v>
      </c>
      <c r="K1198" s="6">
        <v>31</v>
      </c>
      <c r="L1198" s="6" t="s">
        <v>4592</v>
      </c>
      <c r="M1198" s="6">
        <v>2</v>
      </c>
      <c r="N1198" s="6" t="s">
        <v>4543</v>
      </c>
      <c r="O1198" s="6" t="s">
        <v>4585</v>
      </c>
      <c r="P1198" s="6" t="s">
        <v>4549</v>
      </c>
      <c r="Q1198" s="6" t="s">
        <v>4549</v>
      </c>
      <c r="R1198" s="6" t="s">
        <v>4549</v>
      </c>
      <c r="S1198" s="6" t="s">
        <v>4549</v>
      </c>
      <c r="T1198" s="6"/>
      <c r="U1198" s="6"/>
      <c r="V1198" s="6"/>
      <c r="W1198" s="6"/>
      <c r="X1198" s="6"/>
      <c r="Y1198" s="6"/>
      <c r="Z1198" s="6"/>
      <c r="AA1198" s="6"/>
      <c r="AB1198" s="6" t="s">
        <v>4549</v>
      </c>
    </row>
    <row r="1199" spans="1:28">
      <c r="A1199" s="6">
        <v>328</v>
      </c>
      <c r="B1199" s="6" t="str">
        <f t="shared" si="18"/>
        <v>MintoMinto School</v>
      </c>
      <c r="C1199" s="6" t="s">
        <v>1090</v>
      </c>
      <c r="D1199" s="6" t="s">
        <v>1086</v>
      </c>
      <c r="E1199" s="6"/>
      <c r="F1199" s="6"/>
      <c r="G1199" s="6">
        <v>13432</v>
      </c>
      <c r="H1199" s="6">
        <v>1978</v>
      </c>
      <c r="I1199" s="6">
        <v>3</v>
      </c>
      <c r="J1199" s="6" t="s">
        <v>4541</v>
      </c>
      <c r="K1199" s="6">
        <v>9</v>
      </c>
      <c r="L1199" s="6" t="s">
        <v>4575</v>
      </c>
      <c r="M1199" s="6">
        <v>2</v>
      </c>
      <c r="N1199" s="6" t="s">
        <v>4543</v>
      </c>
      <c r="O1199" s="6" t="s">
        <v>4656</v>
      </c>
      <c r="P1199" s="6" t="s">
        <v>4549</v>
      </c>
      <c r="Q1199" s="6" t="s">
        <v>4549</v>
      </c>
      <c r="R1199" s="6" t="s">
        <v>4549</v>
      </c>
      <c r="S1199" s="6" t="s">
        <v>4549</v>
      </c>
      <c r="T1199" s="6"/>
      <c r="U1199" s="6"/>
      <c r="V1199" s="6"/>
      <c r="W1199" s="6"/>
      <c r="X1199" s="6"/>
      <c r="Y1199" s="6"/>
      <c r="Z1199" s="6"/>
      <c r="AA1199" s="6"/>
      <c r="AB1199" s="6" t="s">
        <v>4549</v>
      </c>
    </row>
    <row r="1200" spans="1:28">
      <c r="A1200" s="6">
        <v>328</v>
      </c>
      <c r="B1200" s="6" t="str">
        <f t="shared" si="18"/>
        <v>MintoPowerhouse</v>
      </c>
      <c r="C1200" s="6" t="s">
        <v>1090</v>
      </c>
      <c r="D1200" s="6" t="s">
        <v>1274</v>
      </c>
      <c r="E1200" s="6"/>
      <c r="F1200" s="6"/>
      <c r="G1200" s="6">
        <v>320</v>
      </c>
      <c r="H1200" s="6">
        <v>1993</v>
      </c>
      <c r="I1200" s="6">
        <v>3</v>
      </c>
      <c r="J1200" s="6" t="s">
        <v>4541</v>
      </c>
      <c r="K1200" s="6">
        <v>9</v>
      </c>
      <c r="L1200" s="6" t="s">
        <v>4575</v>
      </c>
      <c r="M1200" s="6">
        <v>2</v>
      </c>
      <c r="N1200" s="6" t="s">
        <v>4543</v>
      </c>
      <c r="O1200" s="6" t="s">
        <v>4656</v>
      </c>
      <c r="P1200" s="6" t="s">
        <v>4549</v>
      </c>
      <c r="Q1200" s="6" t="s">
        <v>4549</v>
      </c>
      <c r="R1200" s="6" t="s">
        <v>4549</v>
      </c>
      <c r="S1200" s="6" t="s">
        <v>4549</v>
      </c>
      <c r="T1200" s="6"/>
      <c r="U1200" s="6"/>
      <c r="V1200" s="6"/>
      <c r="W1200" s="6"/>
      <c r="X1200" s="6"/>
      <c r="Y1200" s="6"/>
      <c r="Z1200" s="6"/>
      <c r="AA1200" s="6"/>
      <c r="AB1200" s="6" t="s">
        <v>4549</v>
      </c>
    </row>
    <row r="1201" spans="1:28">
      <c r="A1201" s="6">
        <v>328</v>
      </c>
      <c r="B1201" s="6" t="str">
        <f t="shared" si="18"/>
        <v>MintoSREB</v>
      </c>
      <c r="C1201" s="6" t="s">
        <v>1090</v>
      </c>
      <c r="D1201" s="6" t="s">
        <v>399</v>
      </c>
      <c r="E1201" s="6" t="s">
        <v>1090</v>
      </c>
      <c r="F1201" s="6"/>
      <c r="G1201" s="6">
        <v>2000</v>
      </c>
      <c r="H1201" s="6">
        <v>2009</v>
      </c>
      <c r="I1201" s="6">
        <v>2</v>
      </c>
      <c r="J1201" s="6" t="s">
        <v>4582</v>
      </c>
      <c r="K1201" s="6">
        <v>8</v>
      </c>
      <c r="L1201" s="6" t="s">
        <v>4583</v>
      </c>
      <c r="M1201" s="6">
        <v>2</v>
      </c>
      <c r="N1201" s="6" t="s">
        <v>4543</v>
      </c>
      <c r="O1201" s="6" t="s">
        <v>4585</v>
      </c>
      <c r="P1201" s="6" t="s">
        <v>4549</v>
      </c>
      <c r="Q1201" s="6" t="s">
        <v>4549</v>
      </c>
      <c r="R1201" s="6" t="s">
        <v>4549</v>
      </c>
      <c r="S1201" s="6" t="s">
        <v>4549</v>
      </c>
      <c r="T1201" s="6"/>
      <c r="U1201" s="6"/>
      <c r="V1201" s="6"/>
      <c r="W1201" s="6"/>
      <c r="X1201" s="6"/>
      <c r="Y1201" s="6"/>
      <c r="Z1201" s="6"/>
      <c r="AA1201" s="6"/>
      <c r="AB1201" s="6" t="s">
        <v>4549</v>
      </c>
    </row>
    <row r="1202" spans="1:28">
      <c r="A1202" s="6">
        <v>328</v>
      </c>
      <c r="B1202" s="6" t="str">
        <f t="shared" si="18"/>
        <v>MintoStorage #5</v>
      </c>
      <c r="C1202" s="6" t="s">
        <v>1090</v>
      </c>
      <c r="D1202" s="6" t="s">
        <v>5410</v>
      </c>
      <c r="E1202" s="6"/>
      <c r="F1202" s="6"/>
      <c r="G1202" s="6">
        <v>320</v>
      </c>
      <c r="H1202" s="6">
        <v>1978</v>
      </c>
      <c r="I1202" s="6">
        <v>3</v>
      </c>
      <c r="J1202" s="6" t="s">
        <v>4541</v>
      </c>
      <c r="K1202" s="6">
        <v>9</v>
      </c>
      <c r="L1202" s="6" t="s">
        <v>4575</v>
      </c>
      <c r="M1202" s="6">
        <v>2</v>
      </c>
      <c r="N1202" s="6" t="s">
        <v>4543</v>
      </c>
      <c r="O1202" s="6" t="s">
        <v>4656</v>
      </c>
      <c r="P1202" s="6" t="s">
        <v>4549</v>
      </c>
      <c r="Q1202" s="6" t="s">
        <v>4549</v>
      </c>
      <c r="R1202" s="6" t="s">
        <v>4549</v>
      </c>
      <c r="S1202" s="6" t="s">
        <v>4549</v>
      </c>
      <c r="T1202" s="6"/>
      <c r="U1202" s="6"/>
      <c r="V1202" s="6"/>
      <c r="W1202" s="6"/>
      <c r="X1202" s="6"/>
      <c r="Y1202" s="6"/>
      <c r="Z1202" s="6"/>
      <c r="AA1202" s="6"/>
      <c r="AB1202" s="6" t="s">
        <v>4549</v>
      </c>
    </row>
    <row r="1203" spans="1:28">
      <c r="A1203" s="6">
        <v>328</v>
      </c>
      <c r="B1203" s="6" t="str">
        <f t="shared" si="18"/>
        <v>MintoStorage #6</v>
      </c>
      <c r="C1203" s="6" t="s">
        <v>1090</v>
      </c>
      <c r="D1203" s="6" t="s">
        <v>5411</v>
      </c>
      <c r="E1203" s="6"/>
      <c r="F1203" s="6"/>
      <c r="G1203" s="6">
        <v>320</v>
      </c>
      <c r="H1203" s="6">
        <v>1978</v>
      </c>
      <c r="I1203" s="6">
        <v>3</v>
      </c>
      <c r="J1203" s="6" t="s">
        <v>4541</v>
      </c>
      <c r="K1203" s="6">
        <v>9</v>
      </c>
      <c r="L1203" s="6" t="s">
        <v>4575</v>
      </c>
      <c r="M1203" s="6">
        <v>2</v>
      </c>
      <c r="N1203" s="6" t="s">
        <v>4543</v>
      </c>
      <c r="O1203" s="6" t="s">
        <v>4656</v>
      </c>
      <c r="P1203" s="6" t="s">
        <v>4549</v>
      </c>
      <c r="Q1203" s="6" t="s">
        <v>4549</v>
      </c>
      <c r="R1203" s="6" t="s">
        <v>4549</v>
      </c>
      <c r="S1203" s="6" t="s">
        <v>4549</v>
      </c>
      <c r="T1203" s="6"/>
      <c r="U1203" s="6"/>
      <c r="V1203" s="6"/>
      <c r="W1203" s="6"/>
      <c r="X1203" s="6"/>
      <c r="Y1203" s="6"/>
      <c r="Z1203" s="6"/>
      <c r="AA1203" s="6"/>
      <c r="AB1203" s="6" t="s">
        <v>4549</v>
      </c>
    </row>
    <row r="1204" spans="1:28">
      <c r="A1204" s="6">
        <v>328</v>
      </c>
      <c r="B1204" s="6" t="str">
        <f t="shared" si="18"/>
        <v>MintoVoc Ed Shop</v>
      </c>
      <c r="C1204" s="6" t="s">
        <v>1090</v>
      </c>
      <c r="D1204" s="6" t="s">
        <v>5412</v>
      </c>
      <c r="E1204" s="6"/>
      <c r="F1204" s="6"/>
      <c r="G1204" s="6"/>
      <c r="H1204" s="6"/>
      <c r="I1204" s="6">
        <v>3</v>
      </c>
      <c r="J1204" s="6" t="s">
        <v>4541</v>
      </c>
      <c r="K1204" s="6">
        <v>9</v>
      </c>
      <c r="L1204" s="6" t="s">
        <v>4575</v>
      </c>
      <c r="M1204" s="6">
        <v>2</v>
      </c>
      <c r="N1204" s="6" t="s">
        <v>4543</v>
      </c>
      <c r="O1204" s="6" t="s">
        <v>4656</v>
      </c>
      <c r="P1204" s="6" t="s">
        <v>4549</v>
      </c>
      <c r="Q1204" s="6" t="s">
        <v>4549</v>
      </c>
      <c r="R1204" s="6" t="s">
        <v>4549</v>
      </c>
      <c r="S1204" s="6" t="s">
        <v>4549</v>
      </c>
      <c r="T1204" s="6"/>
      <c r="U1204" s="6"/>
      <c r="V1204" s="6"/>
      <c r="W1204" s="6"/>
      <c r="X1204" s="6"/>
      <c r="Y1204" s="6"/>
      <c r="Z1204" s="6"/>
      <c r="AA1204" s="6"/>
      <c r="AB1204" s="6" t="s">
        <v>4549</v>
      </c>
    </row>
    <row r="1205" spans="1:28">
      <c r="A1205">
        <v>332</v>
      </c>
      <c r="B1205" s="6" t="str">
        <f t="shared" si="18"/>
        <v>Mountain VillageAC Commercial Company Store</v>
      </c>
      <c r="C1205" t="s">
        <v>389</v>
      </c>
      <c r="D1205" t="s">
        <v>886</v>
      </c>
      <c r="G1205">
        <v>4587</v>
      </c>
      <c r="H1205">
        <v>2001</v>
      </c>
      <c r="I1205">
        <v>7</v>
      </c>
      <c r="J1205" t="s">
        <v>4578</v>
      </c>
      <c r="K1205">
        <v>25</v>
      </c>
      <c r="L1205" t="s">
        <v>4579</v>
      </c>
      <c r="M1205">
        <v>3</v>
      </c>
      <c r="N1205" t="s">
        <v>4570</v>
      </c>
      <c r="P1205" s="6" t="s">
        <v>4549</v>
      </c>
      <c r="Q1205" s="6" t="s">
        <v>4549</v>
      </c>
      <c r="R1205" s="6" t="s">
        <v>4549</v>
      </c>
      <c r="S1205" s="6" t="s">
        <v>4549</v>
      </c>
      <c r="Y1205" s="145"/>
      <c r="AA1205" s="145"/>
      <c r="AB1205" s="6" t="s">
        <v>4549</v>
      </c>
    </row>
    <row r="1206" spans="1:28">
      <c r="A1206" s="6">
        <v>332</v>
      </c>
      <c r="B1206" s="6" t="str">
        <f t="shared" si="18"/>
        <v>Mountain VillageSREB</v>
      </c>
      <c r="C1206" s="6" t="s">
        <v>389</v>
      </c>
      <c r="D1206" s="6" t="s">
        <v>399</v>
      </c>
      <c r="E1206" s="6"/>
      <c r="F1206" s="6"/>
      <c r="G1206" s="6">
        <v>1100</v>
      </c>
      <c r="H1206" s="6">
        <v>1992</v>
      </c>
      <c r="I1206" s="6">
        <v>2</v>
      </c>
      <c r="J1206" s="6" t="s">
        <v>4582</v>
      </c>
      <c r="K1206" s="6">
        <v>8</v>
      </c>
      <c r="L1206" s="6" t="s">
        <v>4583</v>
      </c>
      <c r="M1206" s="6">
        <v>2</v>
      </c>
      <c r="N1206" s="6" t="s">
        <v>4543</v>
      </c>
      <c r="O1206" s="6" t="s">
        <v>4585</v>
      </c>
      <c r="P1206" s="6" t="s">
        <v>4549</v>
      </c>
      <c r="Q1206" s="6" t="s">
        <v>4549</v>
      </c>
      <c r="R1206" s="6" t="s">
        <v>4549</v>
      </c>
      <c r="S1206" s="6" t="s">
        <v>4549</v>
      </c>
      <c r="T1206" s="6"/>
      <c r="U1206" s="6"/>
      <c r="V1206" s="6"/>
      <c r="W1206" s="6"/>
      <c r="X1206" s="6"/>
      <c r="Y1206" s="6"/>
      <c r="Z1206" s="6"/>
      <c r="AA1206" s="6"/>
      <c r="AB1206" s="6" t="s">
        <v>4549</v>
      </c>
    </row>
    <row r="1207" spans="1:28">
      <c r="A1207" s="6">
        <v>333</v>
      </c>
      <c r="B1207" s="6" t="str">
        <f t="shared" si="18"/>
        <v>Mud BayNo contact info</v>
      </c>
      <c r="C1207" s="6" t="s">
        <v>2818</v>
      </c>
      <c r="D1207" s="6" t="s">
        <v>2700</v>
      </c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 t="s">
        <v>4549</v>
      </c>
      <c r="Q1207" s="6" t="s">
        <v>4549</v>
      </c>
      <c r="R1207" s="6" t="s">
        <v>4549</v>
      </c>
      <c r="S1207" s="6" t="s">
        <v>4549</v>
      </c>
      <c r="T1207" s="6"/>
      <c r="U1207" s="6"/>
      <c r="V1207" s="6"/>
      <c r="W1207" s="6"/>
      <c r="X1207" s="6"/>
      <c r="Y1207" s="6"/>
      <c r="Z1207" s="6"/>
      <c r="AA1207" s="6"/>
      <c r="AB1207" s="6" t="s">
        <v>4549</v>
      </c>
    </row>
    <row r="1208" spans="1:28">
      <c r="A1208" s="6">
        <v>334</v>
      </c>
      <c r="B1208" s="6" t="str">
        <f t="shared" si="18"/>
        <v>NaknekAdmin. Builing</v>
      </c>
      <c r="C1208" s="6" t="s">
        <v>1532</v>
      </c>
      <c r="D1208" s="6" t="s">
        <v>2819</v>
      </c>
      <c r="E1208" s="6"/>
      <c r="F1208" s="6">
        <v>2</v>
      </c>
      <c r="G1208" s="6">
        <v>3000</v>
      </c>
      <c r="H1208" s="6">
        <v>1985</v>
      </c>
      <c r="I1208" s="6"/>
      <c r="J1208" s="6"/>
      <c r="K1208" s="6"/>
      <c r="L1208" s="6"/>
      <c r="M1208" s="6"/>
      <c r="N1208" s="6"/>
      <c r="O1208" s="6"/>
      <c r="P1208" s="6" t="s">
        <v>4549</v>
      </c>
      <c r="Q1208" s="6" t="s">
        <v>4549</v>
      </c>
      <c r="R1208" s="6" t="s">
        <v>4549</v>
      </c>
      <c r="S1208" s="6" t="s">
        <v>4549</v>
      </c>
      <c r="T1208" s="6"/>
      <c r="U1208" s="6"/>
      <c r="V1208" s="6"/>
      <c r="W1208" s="6"/>
      <c r="X1208" s="6"/>
      <c r="Y1208" s="6"/>
      <c r="Z1208" s="6"/>
      <c r="AA1208" s="6"/>
      <c r="AB1208" s="6" t="s">
        <v>4549</v>
      </c>
    </row>
    <row r="1209" spans="1:28">
      <c r="A1209" s="6">
        <v>334</v>
      </c>
      <c r="B1209" s="6" t="str">
        <f t="shared" si="18"/>
        <v>NaknekAlaska General Seafoods</v>
      </c>
      <c r="C1209" s="6" t="s">
        <v>1532</v>
      </c>
      <c r="D1209" s="6" t="s">
        <v>2820</v>
      </c>
      <c r="E1209" s="6" t="s">
        <v>5413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 t="s">
        <v>4549</v>
      </c>
      <c r="Q1209" s="6" t="s">
        <v>4549</v>
      </c>
      <c r="R1209" s="6" t="s">
        <v>4549</v>
      </c>
      <c r="S1209" s="6" t="s">
        <v>4549</v>
      </c>
      <c r="T1209" s="6"/>
      <c r="U1209" s="6"/>
      <c r="V1209" s="6"/>
      <c r="W1209" s="6"/>
      <c r="X1209" s="6"/>
      <c r="Y1209" s="6"/>
      <c r="Z1209" s="6"/>
      <c r="AA1209" s="6"/>
      <c r="AB1209" s="6" t="s">
        <v>4549</v>
      </c>
    </row>
    <row r="1210" spans="1:28">
      <c r="A1210" s="6">
        <v>334</v>
      </c>
      <c r="B1210" s="6" t="str">
        <f t="shared" si="18"/>
        <v>NaknekEquipment Warm Storage</v>
      </c>
      <c r="C1210" s="6" t="s">
        <v>1532</v>
      </c>
      <c r="D1210" s="6" t="s">
        <v>1516</v>
      </c>
      <c r="E1210" s="6"/>
      <c r="F1210" s="6"/>
      <c r="G1210" s="6">
        <v>2240</v>
      </c>
      <c r="H1210" s="6">
        <v>1956</v>
      </c>
      <c r="I1210" s="6">
        <v>2</v>
      </c>
      <c r="J1210" s="6" t="s">
        <v>4582</v>
      </c>
      <c r="K1210" s="6">
        <v>8</v>
      </c>
      <c r="L1210" s="6" t="s">
        <v>4583</v>
      </c>
      <c r="M1210" s="6">
        <v>2</v>
      </c>
      <c r="N1210" s="6" t="s">
        <v>4543</v>
      </c>
      <c r="O1210" s="6" t="s">
        <v>4585</v>
      </c>
      <c r="P1210" s="6" t="s">
        <v>4549</v>
      </c>
      <c r="Q1210" s="6" t="s">
        <v>4549</v>
      </c>
      <c r="R1210" s="6" t="s">
        <v>4549</v>
      </c>
      <c r="S1210" s="6" t="s">
        <v>4549</v>
      </c>
      <c r="T1210" s="6"/>
      <c r="U1210" s="6"/>
      <c r="V1210" s="6"/>
      <c r="W1210" s="6"/>
      <c r="X1210" s="6"/>
      <c r="Y1210" s="6"/>
      <c r="Z1210" s="6"/>
      <c r="AA1210" s="6"/>
      <c r="AB1210" s="6" t="s">
        <v>4549</v>
      </c>
    </row>
    <row r="1211" spans="1:28">
      <c r="A1211" s="6">
        <v>334</v>
      </c>
      <c r="B1211" s="6" t="str">
        <f t="shared" si="18"/>
        <v>NaknekHeart of The Shire</v>
      </c>
      <c r="C1211" s="6" t="s">
        <v>1532</v>
      </c>
      <c r="D1211" s="6" t="s">
        <v>2821</v>
      </c>
      <c r="E1211" s="6" t="s">
        <v>5414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 t="s">
        <v>5415</v>
      </c>
      <c r="P1211" s="6" t="s">
        <v>4549</v>
      </c>
      <c r="Q1211" s="6" t="s">
        <v>4549</v>
      </c>
      <c r="R1211" s="6" t="s">
        <v>4549</v>
      </c>
      <c r="S1211" s="6" t="s">
        <v>4549</v>
      </c>
      <c r="T1211" s="6"/>
      <c r="U1211" s="6"/>
      <c r="V1211" s="6"/>
      <c r="W1211" s="6"/>
      <c r="X1211" s="6"/>
      <c r="Y1211" s="6"/>
      <c r="Z1211" s="6"/>
      <c r="AA1211" s="6"/>
      <c r="AB1211" s="6" t="s">
        <v>4549</v>
      </c>
    </row>
    <row r="1212" spans="1:28">
      <c r="A1212" s="6">
        <v>334</v>
      </c>
      <c r="B1212" s="6" t="str">
        <f t="shared" si="18"/>
        <v>NaknekLeader Creek Fisheries</v>
      </c>
      <c r="C1212" s="6" t="s">
        <v>1532</v>
      </c>
      <c r="D1212" s="6" t="s">
        <v>2822</v>
      </c>
      <c r="E1212" s="6" t="s">
        <v>5414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 t="s">
        <v>4549</v>
      </c>
      <c r="Q1212" s="6" t="s">
        <v>4549</v>
      </c>
      <c r="R1212" s="6" t="s">
        <v>4549</v>
      </c>
      <c r="S1212" s="6" t="s">
        <v>4549</v>
      </c>
      <c r="T1212" s="6"/>
      <c r="U1212" s="6"/>
      <c r="V1212" s="6"/>
      <c r="W1212" s="6"/>
      <c r="X1212" s="6"/>
      <c r="Y1212" s="6"/>
      <c r="Z1212" s="6"/>
      <c r="AA1212" s="6"/>
      <c r="AB1212" s="6" t="s">
        <v>4549</v>
      </c>
    </row>
    <row r="1213" spans="1:28">
      <c r="A1213" s="6">
        <v>334</v>
      </c>
      <c r="B1213" s="6" t="str">
        <f t="shared" si="18"/>
        <v>NaknekLiving Water Fellowship</v>
      </c>
      <c r="C1213" s="6" t="s">
        <v>1532</v>
      </c>
      <c r="D1213" s="6" t="s">
        <v>5416</v>
      </c>
      <c r="E1213" s="6" t="s">
        <v>5417</v>
      </c>
      <c r="F1213" s="6"/>
      <c r="G1213" s="6">
        <v>896</v>
      </c>
      <c r="H1213" s="6">
        <v>1974</v>
      </c>
      <c r="I1213" s="6"/>
      <c r="J1213" s="6"/>
      <c r="K1213" s="6"/>
      <c r="L1213" s="6"/>
      <c r="M1213" s="6"/>
      <c r="N1213" s="6"/>
      <c r="O1213" s="6" t="s">
        <v>5418</v>
      </c>
      <c r="P1213" s="6" t="s">
        <v>4549</v>
      </c>
      <c r="Q1213" s="6" t="s">
        <v>4549</v>
      </c>
      <c r="R1213" s="6" t="s">
        <v>4549</v>
      </c>
      <c r="S1213" s="6" t="s">
        <v>4549</v>
      </c>
      <c r="T1213" s="6"/>
      <c r="U1213" s="6"/>
      <c r="V1213" s="6" t="s">
        <v>4577</v>
      </c>
      <c r="W1213" s="6"/>
      <c r="X1213" s="6"/>
      <c r="Y1213" s="6"/>
      <c r="Z1213" s="6">
        <v>6500</v>
      </c>
      <c r="AA1213" s="6"/>
      <c r="AB1213" s="6" t="s">
        <v>4549</v>
      </c>
    </row>
    <row r="1214" spans="1:28">
      <c r="A1214" s="6">
        <v>334</v>
      </c>
      <c r="B1214" s="6" t="str">
        <f t="shared" si="18"/>
        <v>NaknekNaknek Community Bible Chapel</v>
      </c>
      <c r="C1214" s="6" t="s">
        <v>1532</v>
      </c>
      <c r="D1214" s="6" t="s">
        <v>2504</v>
      </c>
      <c r="E1214" s="6" t="s">
        <v>5414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 t="s">
        <v>4549</v>
      </c>
      <c r="Q1214" s="6" t="s">
        <v>4549</v>
      </c>
      <c r="R1214" s="6" t="s">
        <v>4549</v>
      </c>
      <c r="S1214" s="6" t="s">
        <v>4549</v>
      </c>
      <c r="T1214" s="6"/>
      <c r="U1214" s="6"/>
      <c r="V1214" s="6"/>
      <c r="W1214" s="6"/>
      <c r="X1214" s="6"/>
      <c r="Y1214" s="6"/>
      <c r="Z1214" s="6"/>
      <c r="AA1214" s="6"/>
      <c r="AB1214" s="6" t="s">
        <v>4549</v>
      </c>
    </row>
    <row r="1215" spans="1:28">
      <c r="A1215" s="6">
        <v>334</v>
      </c>
      <c r="B1215" s="6" t="str">
        <f t="shared" si="18"/>
        <v>NaknekNaknek Family Fisheries</v>
      </c>
      <c r="C1215" s="6" t="s">
        <v>1532</v>
      </c>
      <c r="D1215" s="6" t="s">
        <v>2823</v>
      </c>
      <c r="E1215" s="6" t="s">
        <v>5419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 t="s">
        <v>4549</v>
      </c>
      <c r="Q1215" s="6" t="s">
        <v>4549</v>
      </c>
      <c r="R1215" s="6" t="s">
        <v>4549</v>
      </c>
      <c r="S1215" s="6" t="s">
        <v>4549</v>
      </c>
      <c r="T1215" s="6"/>
      <c r="U1215" s="6"/>
      <c r="V1215" s="6"/>
      <c r="W1215" s="6"/>
      <c r="X1215" s="6"/>
      <c r="Y1215" s="6"/>
      <c r="Z1215" s="6"/>
      <c r="AA1215" s="6"/>
      <c r="AB1215" s="6" t="s">
        <v>4549</v>
      </c>
    </row>
    <row r="1216" spans="1:28">
      <c r="A1216" s="6">
        <v>334</v>
      </c>
      <c r="B1216" s="6" t="str">
        <f t="shared" si="18"/>
        <v>NaknekNaknek Native Village</v>
      </c>
      <c r="C1216" s="6" t="s">
        <v>1532</v>
      </c>
      <c r="D1216" s="6" t="s">
        <v>2824</v>
      </c>
      <c r="E1216" s="6" t="s">
        <v>5420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 t="s">
        <v>4549</v>
      </c>
      <c r="Q1216" s="6" t="s">
        <v>4549</v>
      </c>
      <c r="R1216" s="6" t="s">
        <v>4549</v>
      </c>
      <c r="S1216" s="6" t="s">
        <v>4549</v>
      </c>
      <c r="T1216" s="6"/>
      <c r="U1216" s="6"/>
      <c r="V1216" s="6"/>
      <c r="W1216" s="6"/>
      <c r="X1216" s="6"/>
      <c r="Y1216" s="6"/>
      <c r="Z1216" s="6"/>
      <c r="AA1216" s="6"/>
      <c r="AB1216" s="6" t="s">
        <v>4549</v>
      </c>
    </row>
    <row r="1217" spans="1:28">
      <c r="A1217" s="6">
        <v>334</v>
      </c>
      <c r="B1217" s="6" t="str">
        <f t="shared" si="18"/>
        <v>NaknekNaknek School</v>
      </c>
      <c r="C1217" s="6" t="s">
        <v>1532</v>
      </c>
      <c r="D1217" s="6" t="s">
        <v>5421</v>
      </c>
      <c r="E1217" s="6" t="s">
        <v>5422</v>
      </c>
      <c r="F1217" s="6"/>
      <c r="G1217" s="6">
        <v>86000</v>
      </c>
      <c r="H1217" s="6">
        <v>1968</v>
      </c>
      <c r="I1217" s="6">
        <v>3</v>
      </c>
      <c r="J1217" s="6" t="s">
        <v>4541</v>
      </c>
      <c r="K1217" s="6">
        <v>9</v>
      </c>
      <c r="L1217" s="6" t="s">
        <v>4575</v>
      </c>
      <c r="M1217" s="6">
        <v>2</v>
      </c>
      <c r="N1217" s="6" t="s">
        <v>4543</v>
      </c>
      <c r="O1217" s="6" t="s">
        <v>5423</v>
      </c>
      <c r="P1217" s="6" t="s">
        <v>4549</v>
      </c>
      <c r="Q1217" s="6" t="s">
        <v>4549</v>
      </c>
      <c r="R1217" s="6" t="s">
        <v>4549</v>
      </c>
      <c r="S1217" s="6" t="s">
        <v>4549</v>
      </c>
      <c r="T1217" s="6"/>
      <c r="U1217" s="6"/>
      <c r="V1217" s="6"/>
      <c r="W1217" s="6"/>
      <c r="X1217" s="6" t="s">
        <v>5424</v>
      </c>
      <c r="Y1217" s="6"/>
      <c r="Z1217" s="6"/>
      <c r="AA1217" s="6"/>
      <c r="AB1217" s="6" t="s">
        <v>4549</v>
      </c>
    </row>
    <row r="1218" spans="1:28">
      <c r="A1218">
        <v>335</v>
      </c>
      <c r="B1218" s="6" t="str">
        <f t="shared" si="18"/>
        <v>NanwalekNanwalek Clinic</v>
      </c>
      <c r="C1218" t="s">
        <v>2505</v>
      </c>
      <c r="D1218" t="s">
        <v>3279</v>
      </c>
      <c r="E1218" t="s">
        <v>5425</v>
      </c>
      <c r="G1218">
        <v>5000</v>
      </c>
      <c r="H1218">
        <v>2009</v>
      </c>
      <c r="I1218">
        <v>4</v>
      </c>
      <c r="J1218" t="s">
        <v>4615</v>
      </c>
      <c r="K1218">
        <v>17</v>
      </c>
      <c r="L1218" t="s">
        <v>4644</v>
      </c>
      <c r="M1218">
        <v>2</v>
      </c>
      <c r="N1218" t="s">
        <v>4543</v>
      </c>
      <c r="O1218" t="s">
        <v>5426</v>
      </c>
      <c r="P1218" s="6" t="s">
        <v>4549</v>
      </c>
      <c r="Q1218" s="6" t="s">
        <v>4549</v>
      </c>
      <c r="R1218" s="6" t="s">
        <v>4549</v>
      </c>
      <c r="S1218" s="6" t="s">
        <v>4549</v>
      </c>
      <c r="Y1218" s="145">
        <v>7004.22</v>
      </c>
      <c r="AA1218" s="145">
        <v>4224</v>
      </c>
      <c r="AB1218" s="6" t="s">
        <v>4549</v>
      </c>
    </row>
    <row r="1219" spans="1:28">
      <c r="A1219">
        <v>335</v>
      </c>
      <c r="B1219" s="6" t="str">
        <f t="shared" ref="B1219:B1282" si="19">CONCATENATE(C1219,D1219)</f>
        <v>NanwalekBehavioral Health Offices</v>
      </c>
      <c r="C1219" t="s">
        <v>2505</v>
      </c>
      <c r="D1219" t="s">
        <v>3278</v>
      </c>
      <c r="G1219">
        <v>3000</v>
      </c>
      <c r="H1219">
        <v>1980</v>
      </c>
      <c r="I1219">
        <v>4</v>
      </c>
      <c r="J1219" t="s">
        <v>4615</v>
      </c>
      <c r="K1219">
        <v>17</v>
      </c>
      <c r="L1219" t="s">
        <v>4644</v>
      </c>
      <c r="M1219">
        <v>2</v>
      </c>
      <c r="N1219" t="s">
        <v>4543</v>
      </c>
      <c r="O1219" t="s">
        <v>5427</v>
      </c>
      <c r="P1219" s="6" t="s">
        <v>4549</v>
      </c>
      <c r="Q1219" s="6" t="s">
        <v>4549</v>
      </c>
      <c r="R1219" s="6" t="s">
        <v>4549</v>
      </c>
      <c r="S1219" s="6" t="s">
        <v>4549</v>
      </c>
      <c r="Y1219" s="145">
        <v>5808.14</v>
      </c>
      <c r="AA1219" s="145">
        <v>2669</v>
      </c>
      <c r="AB1219" s="6" t="s">
        <v>4549</v>
      </c>
    </row>
    <row r="1220" spans="1:28">
      <c r="A1220">
        <v>335</v>
      </c>
      <c r="B1220" s="6" t="str">
        <f t="shared" si="19"/>
        <v>NanwalekWater Treatment Plant</v>
      </c>
      <c r="C1220" t="s">
        <v>2505</v>
      </c>
      <c r="D1220" t="s">
        <v>66</v>
      </c>
      <c r="G1220">
        <v>576</v>
      </c>
      <c r="H1220">
        <v>2001</v>
      </c>
      <c r="I1220">
        <v>8</v>
      </c>
      <c r="J1220" t="s">
        <v>4555</v>
      </c>
      <c r="K1220">
        <v>31</v>
      </c>
      <c r="L1220" t="s">
        <v>4592</v>
      </c>
      <c r="M1220">
        <v>2</v>
      </c>
      <c r="N1220" t="s">
        <v>4543</v>
      </c>
      <c r="O1220" t="s">
        <v>5427</v>
      </c>
      <c r="P1220" s="6" t="s">
        <v>4549</v>
      </c>
      <c r="Q1220" s="6" t="s">
        <v>4549</v>
      </c>
      <c r="R1220" s="6" t="s">
        <v>4549</v>
      </c>
      <c r="S1220" s="6" t="s">
        <v>4549</v>
      </c>
      <c r="V1220">
        <v>600</v>
      </c>
      <c r="Y1220" s="145"/>
      <c r="AA1220" s="145">
        <v>2258</v>
      </c>
      <c r="AB1220" s="6" t="s">
        <v>4549</v>
      </c>
    </row>
    <row r="1221" spans="1:28">
      <c r="A1221">
        <v>335</v>
      </c>
      <c r="B1221" s="6" t="str">
        <f t="shared" si="19"/>
        <v>NanwalekIRA Council Office</v>
      </c>
      <c r="C1221" t="s">
        <v>2505</v>
      </c>
      <c r="D1221" t="s">
        <v>322</v>
      </c>
      <c r="F1221">
        <v>2</v>
      </c>
      <c r="G1221">
        <v>3039</v>
      </c>
      <c r="H1221">
        <v>2005</v>
      </c>
      <c r="I1221">
        <v>6</v>
      </c>
      <c r="J1221" t="s">
        <v>377</v>
      </c>
      <c r="K1221">
        <v>36</v>
      </c>
      <c r="L1221" t="s">
        <v>377</v>
      </c>
      <c r="M1221">
        <v>2</v>
      </c>
      <c r="N1221" t="s">
        <v>4543</v>
      </c>
      <c r="O1221" t="s">
        <v>5427</v>
      </c>
      <c r="P1221" s="6" t="s">
        <v>4549</v>
      </c>
      <c r="Q1221" s="6" t="s">
        <v>4549</v>
      </c>
      <c r="R1221" s="6" t="s">
        <v>4549</v>
      </c>
      <c r="S1221" s="6" t="s">
        <v>4549</v>
      </c>
      <c r="Y1221" s="145">
        <v>6921</v>
      </c>
      <c r="AA1221" s="145">
        <v>4325</v>
      </c>
      <c r="AB1221" s="6" t="s">
        <v>4549</v>
      </c>
    </row>
    <row r="1222" spans="1:28">
      <c r="A1222">
        <v>335</v>
      </c>
      <c r="B1222" s="6" t="str">
        <f t="shared" si="19"/>
        <v>NanwalekNanwalek Community Hall</v>
      </c>
      <c r="C1222" t="s">
        <v>2505</v>
      </c>
      <c r="D1222" t="s">
        <v>2506</v>
      </c>
      <c r="F1222">
        <v>1</v>
      </c>
      <c r="G1222">
        <v>1600</v>
      </c>
      <c r="H1222">
        <v>2005</v>
      </c>
      <c r="I1222">
        <v>3</v>
      </c>
      <c r="J1222" t="s">
        <v>4541</v>
      </c>
      <c r="K1222">
        <v>10</v>
      </c>
      <c r="L1222" t="s">
        <v>2424</v>
      </c>
      <c r="M1222">
        <v>2</v>
      </c>
      <c r="N1222" t="s">
        <v>4543</v>
      </c>
      <c r="O1222" t="s">
        <v>5427</v>
      </c>
      <c r="P1222" s="6" t="s">
        <v>4549</v>
      </c>
      <c r="Q1222" s="6" t="s">
        <v>4549</v>
      </c>
      <c r="R1222" s="6" t="s">
        <v>4549</v>
      </c>
      <c r="S1222" s="6" t="s">
        <v>4549</v>
      </c>
      <c r="Y1222" s="145"/>
      <c r="AA1222" s="145"/>
      <c r="AB1222" s="6" t="s">
        <v>4549</v>
      </c>
    </row>
    <row r="1223" spans="1:28">
      <c r="A1223">
        <v>335</v>
      </c>
      <c r="B1223" s="6" t="str">
        <f t="shared" si="19"/>
        <v>NanwalekEnglish Bay Native Corporation</v>
      </c>
      <c r="C1223" t="s">
        <v>2505</v>
      </c>
      <c r="D1223" t="s">
        <v>3125</v>
      </c>
      <c r="P1223" s="6" t="s">
        <v>4549</v>
      </c>
      <c r="Q1223" s="6" t="s">
        <v>4549</v>
      </c>
      <c r="R1223" s="6" t="s">
        <v>4549</v>
      </c>
      <c r="S1223" s="6" t="s">
        <v>4549</v>
      </c>
      <c r="Y1223" s="145"/>
      <c r="AA1223" s="145"/>
      <c r="AB1223" s="6" t="s">
        <v>4549</v>
      </c>
    </row>
    <row r="1224" spans="1:28">
      <c r="A1224">
        <v>335</v>
      </c>
      <c r="B1224" s="6" t="str">
        <f t="shared" si="19"/>
        <v>NanwalekEnglish Bay Corporation Store</v>
      </c>
      <c r="C1224" t="s">
        <v>2505</v>
      </c>
      <c r="D1224" t="s">
        <v>3124</v>
      </c>
      <c r="P1224" s="6" t="s">
        <v>4549</v>
      </c>
      <c r="Q1224" s="6" t="s">
        <v>4549</v>
      </c>
      <c r="R1224" s="6" t="s">
        <v>4549</v>
      </c>
      <c r="S1224" s="6" t="s">
        <v>4549</v>
      </c>
      <c r="Y1224" s="145"/>
      <c r="AA1224" s="145"/>
      <c r="AB1224" s="6" t="s">
        <v>4549</v>
      </c>
    </row>
    <row r="1225" spans="1:28">
      <c r="A1225" s="6">
        <v>337</v>
      </c>
      <c r="B1225" s="6" t="str">
        <f t="shared" si="19"/>
        <v>NapakiakSre Building #1</v>
      </c>
      <c r="C1225" s="6" t="s">
        <v>400</v>
      </c>
      <c r="D1225" s="6" t="s">
        <v>452</v>
      </c>
      <c r="E1225" s="6"/>
      <c r="F1225" s="6"/>
      <c r="G1225" s="6">
        <v>1104</v>
      </c>
      <c r="H1225" s="6">
        <v>2002</v>
      </c>
      <c r="I1225" s="6">
        <v>2</v>
      </c>
      <c r="J1225" s="6" t="s">
        <v>4582</v>
      </c>
      <c r="K1225" s="6">
        <v>8</v>
      </c>
      <c r="L1225" s="6" t="s">
        <v>4583</v>
      </c>
      <c r="M1225" s="6">
        <v>2</v>
      </c>
      <c r="N1225" s="6" t="s">
        <v>4543</v>
      </c>
      <c r="O1225" s="6" t="s">
        <v>4585</v>
      </c>
      <c r="P1225" s="6" t="s">
        <v>4549</v>
      </c>
      <c r="Q1225" s="6" t="s">
        <v>4549</v>
      </c>
      <c r="R1225" s="6" t="s">
        <v>4549</v>
      </c>
      <c r="S1225" s="6" t="s">
        <v>4549</v>
      </c>
      <c r="T1225" s="6"/>
      <c r="U1225" s="6"/>
      <c r="V1225" s="6"/>
      <c r="W1225" s="6"/>
      <c r="X1225" s="6"/>
      <c r="Y1225" s="6"/>
      <c r="Z1225" s="6"/>
      <c r="AA1225" s="6"/>
      <c r="AB1225" s="6" t="s">
        <v>4549</v>
      </c>
    </row>
    <row r="1226" spans="1:28">
      <c r="A1226" s="6">
        <v>337</v>
      </c>
      <c r="B1226" s="6" t="str">
        <f t="shared" si="19"/>
        <v>NapakiakSre Building #2 (Heated)</v>
      </c>
      <c r="C1226" s="6" t="s">
        <v>400</v>
      </c>
      <c r="D1226" s="6" t="s">
        <v>39</v>
      </c>
      <c r="E1226" s="6"/>
      <c r="F1226" s="6"/>
      <c r="G1226" s="6"/>
      <c r="H1226" s="6"/>
      <c r="I1226" s="6">
        <v>2</v>
      </c>
      <c r="J1226" s="6" t="s">
        <v>4582</v>
      </c>
      <c r="K1226" s="6">
        <v>8</v>
      </c>
      <c r="L1226" s="6" t="s">
        <v>4583</v>
      </c>
      <c r="M1226" s="6">
        <v>2</v>
      </c>
      <c r="N1226" s="6" t="s">
        <v>4543</v>
      </c>
      <c r="O1226" s="6" t="s">
        <v>4585</v>
      </c>
      <c r="P1226" s="6" t="s">
        <v>4549</v>
      </c>
      <c r="Q1226" s="6" t="s">
        <v>4549</v>
      </c>
      <c r="R1226" s="6" t="s">
        <v>4549</v>
      </c>
      <c r="S1226" s="6" t="s">
        <v>4549</v>
      </c>
      <c r="T1226" s="6"/>
      <c r="U1226" s="6"/>
      <c r="V1226" s="6"/>
      <c r="W1226" s="6"/>
      <c r="X1226" s="6"/>
      <c r="Y1226" s="6"/>
      <c r="Z1226" s="6"/>
      <c r="AA1226" s="6"/>
      <c r="AB1226" s="6" t="s">
        <v>4549</v>
      </c>
    </row>
    <row r="1227" spans="1:28">
      <c r="A1227" s="6">
        <v>338</v>
      </c>
      <c r="B1227" s="6" t="str">
        <f t="shared" si="19"/>
        <v>NapaskiakSre Building</v>
      </c>
      <c r="C1227" s="6" t="s">
        <v>404</v>
      </c>
      <c r="D1227" s="6" t="s">
        <v>82</v>
      </c>
      <c r="E1227" s="6"/>
      <c r="F1227" s="6"/>
      <c r="G1227" s="6">
        <v>1104</v>
      </c>
      <c r="H1227" s="6">
        <v>1992</v>
      </c>
      <c r="I1227" s="6">
        <v>2</v>
      </c>
      <c r="J1227" s="6" t="s">
        <v>4582</v>
      </c>
      <c r="K1227" s="6">
        <v>8</v>
      </c>
      <c r="L1227" s="6" t="s">
        <v>4583</v>
      </c>
      <c r="M1227" s="6">
        <v>2</v>
      </c>
      <c r="N1227" s="6" t="s">
        <v>4543</v>
      </c>
      <c r="O1227" s="6" t="s">
        <v>4585</v>
      </c>
      <c r="P1227" s="6" t="s">
        <v>4549</v>
      </c>
      <c r="Q1227" s="6" t="s">
        <v>4549</v>
      </c>
      <c r="R1227" s="6" t="s">
        <v>4549</v>
      </c>
      <c r="S1227" s="6" t="s">
        <v>4549</v>
      </c>
      <c r="T1227" s="6"/>
      <c r="U1227" s="6"/>
      <c r="V1227" s="6"/>
      <c r="W1227" s="6"/>
      <c r="X1227" s="6"/>
      <c r="Y1227" s="6"/>
      <c r="Z1227" s="6"/>
      <c r="AA1227" s="6"/>
      <c r="AB1227" s="6" t="s">
        <v>4549</v>
      </c>
    </row>
    <row r="1228" spans="1:28">
      <c r="A1228" s="6">
        <v>339</v>
      </c>
      <c r="B1228" s="6" t="str">
        <f t="shared" si="19"/>
        <v>Naukati BayNaukati Community Church</v>
      </c>
      <c r="C1228" s="6" t="s">
        <v>2507</v>
      </c>
      <c r="D1228" s="6" t="s">
        <v>2508</v>
      </c>
      <c r="E1228" s="6" t="s">
        <v>5428</v>
      </c>
      <c r="F1228" s="6">
        <v>1</v>
      </c>
      <c r="G1228" s="6">
        <v>2411</v>
      </c>
      <c r="H1228" s="6">
        <v>1999</v>
      </c>
      <c r="I1228" s="6">
        <v>3</v>
      </c>
      <c r="J1228" s="6" t="s">
        <v>4541</v>
      </c>
      <c r="K1228" s="6">
        <v>12</v>
      </c>
      <c r="L1228" s="6" t="s">
        <v>4586</v>
      </c>
      <c r="M1228" s="6">
        <v>2</v>
      </c>
      <c r="N1228" s="6" t="s">
        <v>4543</v>
      </c>
      <c r="O1228" s="6" t="s">
        <v>4890</v>
      </c>
      <c r="P1228" s="6" t="s">
        <v>4549</v>
      </c>
      <c r="Q1228" s="6" t="s">
        <v>4549</v>
      </c>
      <c r="R1228" s="6" t="s">
        <v>4549</v>
      </c>
      <c r="S1228" s="6" t="s">
        <v>4549</v>
      </c>
      <c r="T1228" s="6"/>
      <c r="U1228" s="6"/>
      <c r="V1228" s="6" t="s">
        <v>4689</v>
      </c>
      <c r="W1228" s="6"/>
      <c r="X1228" s="6"/>
      <c r="Y1228" s="6"/>
      <c r="Z1228" s="6">
        <v>8700</v>
      </c>
      <c r="AA1228" s="6"/>
      <c r="AB1228" s="6" t="s">
        <v>4549</v>
      </c>
    </row>
    <row r="1229" spans="1:28">
      <c r="A1229" s="6">
        <v>339</v>
      </c>
      <c r="B1229" s="6" t="str">
        <f t="shared" si="19"/>
        <v>Naukati BayNaukati Connection/Post Office</v>
      </c>
      <c r="C1229" s="6" t="s">
        <v>2507</v>
      </c>
      <c r="D1229" s="6" t="s">
        <v>2509</v>
      </c>
      <c r="E1229" s="6" t="s">
        <v>5429</v>
      </c>
      <c r="F1229" s="6">
        <v>1</v>
      </c>
      <c r="G1229" s="6">
        <v>400</v>
      </c>
      <c r="H1229" s="6">
        <v>2000</v>
      </c>
      <c r="I1229" s="6">
        <v>9</v>
      </c>
      <c r="J1229" s="6" t="s">
        <v>1500</v>
      </c>
      <c r="K1229" s="6">
        <v>34</v>
      </c>
      <c r="L1229" s="6" t="s">
        <v>4551</v>
      </c>
      <c r="M1229" s="6">
        <v>5</v>
      </c>
      <c r="N1229" s="6" t="s">
        <v>1500</v>
      </c>
      <c r="O1229" s="6" t="s">
        <v>5430</v>
      </c>
      <c r="P1229" s="6" t="s">
        <v>4549</v>
      </c>
      <c r="Q1229" s="6" t="s">
        <v>4549</v>
      </c>
      <c r="R1229" s="6" t="s">
        <v>4549</v>
      </c>
      <c r="S1229" s="6" t="s">
        <v>4549</v>
      </c>
      <c r="T1229" s="6"/>
      <c r="U1229" s="6"/>
      <c r="V1229" s="6" t="s">
        <v>4720</v>
      </c>
      <c r="W1229" s="6"/>
      <c r="X1229" s="6"/>
      <c r="Y1229" s="6"/>
      <c r="Z1229" s="6"/>
      <c r="AA1229" s="6"/>
      <c r="AB1229" s="6" t="s">
        <v>4549</v>
      </c>
    </row>
    <row r="1230" spans="1:28">
      <c r="A1230" s="6">
        <v>339</v>
      </c>
      <c r="B1230" s="6" t="str">
        <f t="shared" si="19"/>
        <v>Naukati BayNaukati School</v>
      </c>
      <c r="C1230" s="6" t="s">
        <v>2507</v>
      </c>
      <c r="D1230" s="6" t="s">
        <v>3507</v>
      </c>
      <c r="E1230" s="6" t="s">
        <v>5428</v>
      </c>
      <c r="F1230" s="6">
        <v>1.5</v>
      </c>
      <c r="G1230" s="6">
        <v>11982</v>
      </c>
      <c r="H1230" s="6">
        <v>2004</v>
      </c>
      <c r="I1230" s="6">
        <v>3</v>
      </c>
      <c r="J1230" s="6" t="s">
        <v>4541</v>
      </c>
      <c r="K1230" s="6">
        <v>9</v>
      </c>
      <c r="L1230" s="6" t="s">
        <v>4575</v>
      </c>
      <c r="M1230" s="6">
        <v>2</v>
      </c>
      <c r="N1230" s="6" t="s">
        <v>4543</v>
      </c>
      <c r="O1230" s="6"/>
      <c r="P1230" s="6" t="s">
        <v>4549</v>
      </c>
      <c r="Q1230" s="6" t="s">
        <v>4549</v>
      </c>
      <c r="R1230" s="6" t="s">
        <v>4549</v>
      </c>
      <c r="S1230" s="6" t="s">
        <v>4549</v>
      </c>
      <c r="T1230" s="6"/>
      <c r="U1230" s="6"/>
      <c r="V1230" s="6" t="s">
        <v>5431</v>
      </c>
      <c r="W1230" s="6"/>
      <c r="X1230" s="6"/>
      <c r="Y1230" s="6"/>
      <c r="Z1230" s="6">
        <v>67248</v>
      </c>
      <c r="AA1230" s="6"/>
      <c r="AB1230" s="6" t="s">
        <v>4549</v>
      </c>
    </row>
    <row r="1231" spans="1:28">
      <c r="A1231" s="6">
        <v>341</v>
      </c>
      <c r="B1231" s="6" t="str">
        <f t="shared" si="19"/>
        <v>Nelson LagoonCommunity Building</v>
      </c>
      <c r="C1231" s="6" t="s">
        <v>1783</v>
      </c>
      <c r="D1231" s="6" t="s">
        <v>24</v>
      </c>
      <c r="E1231" s="6"/>
      <c r="F1231" s="6"/>
      <c r="G1231" s="6"/>
      <c r="H1231" s="6"/>
      <c r="I1231" s="6">
        <v>9</v>
      </c>
      <c r="J1231" s="6" t="s">
        <v>1500</v>
      </c>
      <c r="K1231" s="6">
        <v>34</v>
      </c>
      <c r="L1231" s="6" t="s">
        <v>4551</v>
      </c>
      <c r="M1231" s="6">
        <v>2</v>
      </c>
      <c r="N1231" s="6" t="s">
        <v>4543</v>
      </c>
      <c r="O1231" s="6" t="s">
        <v>5432</v>
      </c>
      <c r="P1231" s="6" t="s">
        <v>4549</v>
      </c>
      <c r="Q1231" s="6" t="s">
        <v>4549</v>
      </c>
      <c r="R1231" s="6" t="s">
        <v>4549</v>
      </c>
      <c r="S1231" s="6" t="s">
        <v>4549</v>
      </c>
      <c r="T1231" s="6"/>
      <c r="U1231" s="6"/>
      <c r="V1231" s="6"/>
      <c r="W1231" s="6"/>
      <c r="X1231" s="6"/>
      <c r="Y1231" s="6"/>
      <c r="Z1231" s="6"/>
      <c r="AA1231" s="6"/>
      <c r="AB1231" s="6" t="s">
        <v>4549</v>
      </c>
    </row>
    <row r="1232" spans="1:28">
      <c r="A1232" s="6">
        <v>341</v>
      </c>
      <c r="B1232" s="6" t="str">
        <f t="shared" si="19"/>
        <v>Nelson LagoonCouncil Office</v>
      </c>
      <c r="C1232" s="6" t="s">
        <v>1783</v>
      </c>
      <c r="D1232" s="6" t="s">
        <v>1779</v>
      </c>
      <c r="E1232" s="6"/>
      <c r="F1232" s="6"/>
      <c r="G1232" s="6">
        <v>660</v>
      </c>
      <c r="H1232" s="6">
        <v>1997</v>
      </c>
      <c r="I1232" s="6">
        <v>6</v>
      </c>
      <c r="J1232" s="6" t="s">
        <v>377</v>
      </c>
      <c r="K1232" s="6">
        <v>36</v>
      </c>
      <c r="L1232" s="6" t="s">
        <v>377</v>
      </c>
      <c r="M1232" s="6">
        <v>2</v>
      </c>
      <c r="N1232" s="6" t="s">
        <v>4543</v>
      </c>
      <c r="O1232" s="6" t="s">
        <v>5432</v>
      </c>
      <c r="P1232" s="6" t="s">
        <v>4549</v>
      </c>
      <c r="Q1232" s="6" t="s">
        <v>4549</v>
      </c>
      <c r="R1232" s="6" t="s">
        <v>4549</v>
      </c>
      <c r="S1232" s="6" t="s">
        <v>4549</v>
      </c>
      <c r="T1232" s="6"/>
      <c r="U1232" s="6"/>
      <c r="V1232" s="6" t="s">
        <v>4663</v>
      </c>
      <c r="W1232" s="6"/>
      <c r="X1232" s="6"/>
      <c r="Y1232" s="6"/>
      <c r="Z1232" s="6">
        <v>5700</v>
      </c>
      <c r="AA1232" s="6"/>
      <c r="AB1232" s="6" t="s">
        <v>4549</v>
      </c>
    </row>
    <row r="1233" spans="1:28">
      <c r="A1233" s="6">
        <v>341</v>
      </c>
      <c r="B1233" s="6" t="str">
        <f t="shared" si="19"/>
        <v>Nelson LagoonHealth Clinic</v>
      </c>
      <c r="C1233" s="6" t="s">
        <v>1783</v>
      </c>
      <c r="D1233" s="6" t="s">
        <v>28</v>
      </c>
      <c r="E1233" s="6"/>
      <c r="F1233" s="6"/>
      <c r="G1233" s="6"/>
      <c r="H1233" s="6"/>
      <c r="I1233" s="6">
        <v>4</v>
      </c>
      <c r="J1233" s="6" t="s">
        <v>4615</v>
      </c>
      <c r="K1233" s="6">
        <v>17</v>
      </c>
      <c r="L1233" s="6" t="s">
        <v>4644</v>
      </c>
      <c r="M1233" s="6">
        <v>3</v>
      </c>
      <c r="N1233" s="6" t="s">
        <v>4570</v>
      </c>
      <c r="O1233" s="6" t="s">
        <v>5432</v>
      </c>
      <c r="P1233" s="6" t="s">
        <v>4549</v>
      </c>
      <c r="Q1233" s="6" t="s">
        <v>4549</v>
      </c>
      <c r="R1233" s="6" t="s">
        <v>4549</v>
      </c>
      <c r="S1233" s="6" t="s">
        <v>4549</v>
      </c>
      <c r="T1233" s="6"/>
      <c r="U1233" s="6"/>
      <c r="V1233" s="6"/>
      <c r="W1233" s="6"/>
      <c r="X1233" s="6"/>
      <c r="Y1233" s="6"/>
      <c r="Z1233" s="6"/>
      <c r="AA1233" s="6"/>
      <c r="AB1233" s="6" t="s">
        <v>4549</v>
      </c>
    </row>
    <row r="1234" spans="1:28">
      <c r="A1234" s="6">
        <v>341</v>
      </c>
      <c r="B1234" s="6" t="str">
        <f t="shared" si="19"/>
        <v>Nelson LagoonNelson Lagoon School</v>
      </c>
      <c r="C1234" s="6" t="s">
        <v>1783</v>
      </c>
      <c r="D1234" s="6" t="s">
        <v>1780</v>
      </c>
      <c r="E1234" s="6"/>
      <c r="F1234" s="6"/>
      <c r="G1234" s="6">
        <v>5776</v>
      </c>
      <c r="H1234" s="6">
        <v>1980</v>
      </c>
      <c r="I1234" s="6">
        <v>3</v>
      </c>
      <c r="J1234" s="6" t="s">
        <v>4541</v>
      </c>
      <c r="K1234" s="6">
        <v>9</v>
      </c>
      <c r="L1234" s="6" t="s">
        <v>4575</v>
      </c>
      <c r="M1234" s="6">
        <v>2</v>
      </c>
      <c r="N1234" s="6" t="s">
        <v>4543</v>
      </c>
      <c r="O1234" s="6" t="s">
        <v>5265</v>
      </c>
      <c r="P1234" s="6" t="s">
        <v>4549</v>
      </c>
      <c r="Q1234" s="6" t="s">
        <v>4549</v>
      </c>
      <c r="R1234" s="6" t="s">
        <v>4549</v>
      </c>
      <c r="S1234" s="6" t="s">
        <v>4549</v>
      </c>
      <c r="T1234" s="6"/>
      <c r="U1234" s="6"/>
      <c r="V1234" s="6" t="s">
        <v>5433</v>
      </c>
      <c r="W1234" s="6"/>
      <c r="X1234" s="6"/>
      <c r="Y1234" s="6"/>
      <c r="Z1234" s="6">
        <v>48080</v>
      </c>
      <c r="AA1234" s="6"/>
      <c r="AB1234" s="6" t="s">
        <v>4549</v>
      </c>
    </row>
    <row r="1235" spans="1:28">
      <c r="A1235" s="6">
        <v>341</v>
      </c>
      <c r="B1235" s="6" t="str">
        <f t="shared" si="19"/>
        <v>Nelson LagoonSre Building</v>
      </c>
      <c r="C1235" s="6" t="s">
        <v>1783</v>
      </c>
      <c r="D1235" s="6" t="s">
        <v>82</v>
      </c>
      <c r="E1235" s="6"/>
      <c r="F1235" s="6"/>
      <c r="G1235" s="6">
        <v>1104</v>
      </c>
      <c r="H1235" s="6">
        <v>1997</v>
      </c>
      <c r="I1235" s="6">
        <v>2</v>
      </c>
      <c r="J1235" s="6" t="s">
        <v>4582</v>
      </c>
      <c r="K1235" s="6">
        <v>8</v>
      </c>
      <c r="L1235" s="6" t="s">
        <v>4583</v>
      </c>
      <c r="M1235" s="6">
        <v>2</v>
      </c>
      <c r="N1235" s="6" t="s">
        <v>4543</v>
      </c>
      <c r="O1235" s="6" t="s">
        <v>4585</v>
      </c>
      <c r="P1235" s="6" t="s">
        <v>4549</v>
      </c>
      <c r="Q1235" s="6" t="s">
        <v>4549</v>
      </c>
      <c r="R1235" s="6" t="s">
        <v>4549</v>
      </c>
      <c r="S1235" s="6" t="s">
        <v>4549</v>
      </c>
      <c r="T1235" s="6"/>
      <c r="U1235" s="6"/>
      <c r="V1235" s="6"/>
      <c r="W1235" s="6"/>
      <c r="X1235" s="6"/>
      <c r="Y1235" s="6"/>
      <c r="Z1235" s="6"/>
      <c r="AA1235" s="6"/>
      <c r="AB1235" s="6" t="s">
        <v>4549</v>
      </c>
    </row>
    <row r="1236" spans="1:28">
      <c r="A1236" s="6">
        <v>341</v>
      </c>
      <c r="B1236" s="6" t="str">
        <f t="shared" si="19"/>
        <v>Nelson LagoonVillage Public Safety Office</v>
      </c>
      <c r="C1236" s="6" t="s">
        <v>1783</v>
      </c>
      <c r="D1236" s="6" t="s">
        <v>1782</v>
      </c>
      <c r="E1236" s="6"/>
      <c r="F1236" s="6"/>
      <c r="G1236" s="6"/>
      <c r="H1236" s="6">
        <v>1979</v>
      </c>
      <c r="I1236" s="6">
        <v>3</v>
      </c>
      <c r="J1236" s="6" t="s">
        <v>4541</v>
      </c>
      <c r="K1236" s="6">
        <v>11</v>
      </c>
      <c r="L1236" s="6" t="s">
        <v>4542</v>
      </c>
      <c r="M1236" s="6">
        <v>2</v>
      </c>
      <c r="N1236" s="6" t="s">
        <v>4543</v>
      </c>
      <c r="O1236" s="6" t="s">
        <v>5432</v>
      </c>
      <c r="P1236" s="6" t="s">
        <v>4549</v>
      </c>
      <c r="Q1236" s="6" t="s">
        <v>4549</v>
      </c>
      <c r="R1236" s="6" t="s">
        <v>4549</v>
      </c>
      <c r="S1236" s="6" t="s">
        <v>4549</v>
      </c>
      <c r="T1236" s="6"/>
      <c r="U1236" s="6"/>
      <c r="V1236" s="6"/>
      <c r="W1236" s="6"/>
      <c r="X1236" s="6"/>
      <c r="Y1236" s="6"/>
      <c r="Z1236" s="6"/>
      <c r="AA1236" s="6"/>
      <c r="AB1236" s="6" t="s">
        <v>4549</v>
      </c>
    </row>
    <row r="1237" spans="1:28">
      <c r="A1237" s="6">
        <v>342</v>
      </c>
      <c r="B1237" s="6" t="str">
        <f t="shared" si="19"/>
        <v>Nenana</v>
      </c>
      <c r="C1237" s="6" t="s">
        <v>1110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 t="s">
        <v>5434</v>
      </c>
      <c r="P1237" s="6" t="s">
        <v>4549</v>
      </c>
      <c r="Q1237" s="6" t="s">
        <v>4549</v>
      </c>
      <c r="R1237" s="6" t="s">
        <v>4549</v>
      </c>
      <c r="S1237" s="6" t="s">
        <v>4549</v>
      </c>
      <c r="T1237" s="6"/>
      <c r="U1237" s="6"/>
      <c r="V1237" s="6"/>
      <c r="W1237" s="6"/>
      <c r="X1237" s="6"/>
      <c r="Y1237" s="6"/>
      <c r="Z1237" s="6"/>
      <c r="AA1237" s="6"/>
      <c r="AB1237" s="6" t="s">
        <v>4549</v>
      </c>
    </row>
    <row r="1238" spans="1:28">
      <c r="A1238" s="6">
        <v>342</v>
      </c>
      <c r="B1238" s="6" t="str">
        <f t="shared" si="19"/>
        <v>Nenana</v>
      </c>
      <c r="C1238" s="6" t="s">
        <v>1110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 t="s">
        <v>5435</v>
      </c>
      <c r="P1238" s="6" t="s">
        <v>4549</v>
      </c>
      <c r="Q1238" s="6" t="s">
        <v>4549</v>
      </c>
      <c r="R1238" s="6" t="s">
        <v>4549</v>
      </c>
      <c r="S1238" s="6" t="s">
        <v>4549</v>
      </c>
      <c r="T1238" s="6"/>
      <c r="U1238" s="6"/>
      <c r="V1238" s="6"/>
      <c r="W1238" s="6"/>
      <c r="X1238" s="6"/>
      <c r="Y1238" s="6"/>
      <c r="Z1238" s="6"/>
      <c r="AA1238" s="6"/>
      <c r="AB1238" s="6" t="s">
        <v>4549</v>
      </c>
    </row>
    <row r="1239" spans="1:28">
      <c r="A1239" s="6">
        <v>342</v>
      </c>
      <c r="B1239" s="6" t="str">
        <f t="shared" si="19"/>
        <v>NenanaMAINTENANCE SHOP</v>
      </c>
      <c r="C1239" s="6" t="s">
        <v>1110</v>
      </c>
      <c r="D1239" s="6" t="s">
        <v>2695</v>
      </c>
      <c r="E1239" s="6" t="s">
        <v>5436</v>
      </c>
      <c r="F1239" s="6"/>
      <c r="G1239" s="6">
        <v>3800</v>
      </c>
      <c r="H1239" s="6">
        <v>1968</v>
      </c>
      <c r="I1239" s="6">
        <v>9</v>
      </c>
      <c r="J1239" s="6" t="s">
        <v>1500</v>
      </c>
      <c r="K1239" s="6">
        <v>35</v>
      </c>
      <c r="L1239" s="6" t="s">
        <v>4562</v>
      </c>
      <c r="M1239" s="6">
        <v>2</v>
      </c>
      <c r="N1239" s="6" t="s">
        <v>4543</v>
      </c>
      <c r="O1239" s="6" t="s">
        <v>4585</v>
      </c>
      <c r="P1239" s="6" t="s">
        <v>4549</v>
      </c>
      <c r="Q1239" s="6" t="s">
        <v>4549</v>
      </c>
      <c r="R1239" s="6" t="s">
        <v>4549</v>
      </c>
      <c r="S1239" s="6" t="s">
        <v>4549</v>
      </c>
      <c r="T1239" s="6"/>
      <c r="U1239" s="6"/>
      <c r="V1239" s="6"/>
      <c r="W1239" s="6"/>
      <c r="X1239" s="6"/>
      <c r="Y1239" s="6"/>
      <c r="Z1239" s="6"/>
      <c r="AA1239" s="6"/>
      <c r="AB1239" s="6" t="s">
        <v>4549</v>
      </c>
    </row>
    <row r="1240" spans="1:28">
      <c r="A1240" s="6">
        <v>342</v>
      </c>
      <c r="B1240" s="6" t="str">
        <f t="shared" si="19"/>
        <v>NenanaPost Office</v>
      </c>
      <c r="C1240" s="6" t="s">
        <v>1110</v>
      </c>
      <c r="D1240" s="6" t="s">
        <v>37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 t="s">
        <v>653</v>
      </c>
      <c r="P1240" s="6" t="s">
        <v>4549</v>
      </c>
      <c r="Q1240" s="6" t="s">
        <v>4549</v>
      </c>
      <c r="R1240" s="6" t="s">
        <v>4549</v>
      </c>
      <c r="S1240" s="6" t="s">
        <v>4549</v>
      </c>
      <c r="T1240" s="6"/>
      <c r="U1240" s="6"/>
      <c r="V1240" s="6"/>
      <c r="W1240" s="6"/>
      <c r="X1240" s="6"/>
      <c r="Y1240" s="6"/>
      <c r="Z1240" s="6"/>
      <c r="AA1240" s="6"/>
      <c r="AB1240" s="6" t="s">
        <v>4549</v>
      </c>
    </row>
    <row r="1241" spans="1:28">
      <c r="A1241" s="6">
        <v>342</v>
      </c>
      <c r="B1241" s="6" t="str">
        <f t="shared" si="19"/>
        <v>NenanaPowerhouse</v>
      </c>
      <c r="C1241" s="6" t="s">
        <v>1110</v>
      </c>
      <c r="D1241" s="6" t="s">
        <v>1274</v>
      </c>
      <c r="E1241" s="6" t="s">
        <v>5437</v>
      </c>
      <c r="F1241" s="6"/>
      <c r="G1241" s="6">
        <v>800</v>
      </c>
      <c r="H1241" s="6"/>
      <c r="I1241" s="6">
        <v>3</v>
      </c>
      <c r="J1241" s="6" t="s">
        <v>4541</v>
      </c>
      <c r="K1241" s="6">
        <v>9</v>
      </c>
      <c r="L1241" s="6" t="s">
        <v>4575</v>
      </c>
      <c r="M1241" s="6">
        <v>2</v>
      </c>
      <c r="N1241" s="6" t="s">
        <v>4543</v>
      </c>
      <c r="O1241" s="6" t="s">
        <v>4710</v>
      </c>
      <c r="P1241" s="6" t="s">
        <v>4549</v>
      </c>
      <c r="Q1241" s="6" t="s">
        <v>4549</v>
      </c>
      <c r="R1241" s="6" t="s">
        <v>4549</v>
      </c>
      <c r="S1241" s="6" t="s">
        <v>4549</v>
      </c>
      <c r="T1241" s="6"/>
      <c r="U1241" s="6"/>
      <c r="V1241" s="6"/>
      <c r="W1241" s="6"/>
      <c r="X1241" s="6"/>
      <c r="Y1241" s="6"/>
      <c r="Z1241" s="6"/>
      <c r="AA1241" s="6"/>
      <c r="AB1241" s="6" t="s">
        <v>4549</v>
      </c>
    </row>
    <row r="1242" spans="1:28">
      <c r="A1242" s="6">
        <v>342</v>
      </c>
      <c r="B1242" s="6" t="str">
        <f t="shared" si="19"/>
        <v>NenanaSAND STORAGE</v>
      </c>
      <c r="C1242" s="6" t="s">
        <v>1110</v>
      </c>
      <c r="D1242" s="6" t="s">
        <v>5438</v>
      </c>
      <c r="E1242" s="6"/>
      <c r="F1242" s="6"/>
      <c r="G1242" s="6">
        <v>1600</v>
      </c>
      <c r="H1242" s="6">
        <v>2001</v>
      </c>
      <c r="I1242" s="6">
        <v>2</v>
      </c>
      <c r="J1242" s="6" t="s">
        <v>4582</v>
      </c>
      <c r="K1242" s="6">
        <v>8</v>
      </c>
      <c r="L1242" s="6" t="s">
        <v>4583</v>
      </c>
      <c r="M1242" s="6">
        <v>2</v>
      </c>
      <c r="N1242" s="6" t="s">
        <v>4543</v>
      </c>
      <c r="O1242" s="6" t="s">
        <v>4585</v>
      </c>
      <c r="P1242" s="6" t="s">
        <v>4549</v>
      </c>
      <c r="Q1242" s="6" t="s">
        <v>4549</v>
      </c>
      <c r="R1242" s="6" t="s">
        <v>4549</v>
      </c>
      <c r="S1242" s="6" t="s">
        <v>4549</v>
      </c>
      <c r="T1242" s="6"/>
      <c r="U1242" s="6"/>
      <c r="V1242" s="6"/>
      <c r="W1242" s="6"/>
      <c r="X1242" s="6"/>
      <c r="Y1242" s="6"/>
      <c r="Z1242" s="6"/>
      <c r="AA1242" s="6"/>
      <c r="AB1242" s="6" t="s">
        <v>4549</v>
      </c>
    </row>
    <row r="1243" spans="1:28">
      <c r="A1243" s="6">
        <v>342</v>
      </c>
      <c r="B1243" s="6" t="str">
        <f t="shared" si="19"/>
        <v>NenanaSTORAGE BLDG</v>
      </c>
      <c r="C1243" s="6" t="s">
        <v>1110</v>
      </c>
      <c r="D1243" s="6" t="s">
        <v>2013</v>
      </c>
      <c r="E1243" s="6"/>
      <c r="F1243" s="6"/>
      <c r="G1243" s="6">
        <v>1071</v>
      </c>
      <c r="H1243" s="6">
        <v>2001</v>
      </c>
      <c r="I1243" s="6">
        <v>2</v>
      </c>
      <c r="J1243" s="6" t="s">
        <v>4582</v>
      </c>
      <c r="K1243" s="6">
        <v>8</v>
      </c>
      <c r="L1243" s="6" t="s">
        <v>4583</v>
      </c>
      <c r="M1243" s="6">
        <v>2</v>
      </c>
      <c r="N1243" s="6" t="s">
        <v>4543</v>
      </c>
      <c r="O1243" s="6" t="s">
        <v>4585</v>
      </c>
      <c r="P1243" s="6" t="s">
        <v>4549</v>
      </c>
      <c r="Q1243" s="6" t="s">
        <v>4549</v>
      </c>
      <c r="R1243" s="6" t="s">
        <v>4549</v>
      </c>
      <c r="S1243" s="6" t="s">
        <v>4549</v>
      </c>
      <c r="T1243" s="6"/>
      <c r="U1243" s="6"/>
      <c r="V1243" s="6"/>
      <c r="W1243" s="6"/>
      <c r="X1243" s="6"/>
      <c r="Y1243" s="6"/>
      <c r="Z1243" s="6"/>
      <c r="AA1243" s="6"/>
      <c r="AB1243" s="6" t="s">
        <v>4549</v>
      </c>
    </row>
    <row r="1244" spans="1:28">
      <c r="A1244" s="6">
        <v>342</v>
      </c>
      <c r="B1244" s="6" t="str">
        <f t="shared" si="19"/>
        <v>NenanaVisitor Center</v>
      </c>
      <c r="C1244" s="6" t="s">
        <v>1110</v>
      </c>
      <c r="D1244" s="6" t="s">
        <v>1109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 t="s">
        <v>653</v>
      </c>
      <c r="P1244" s="6" t="s">
        <v>4549</v>
      </c>
      <c r="Q1244" s="6" t="s">
        <v>4549</v>
      </c>
      <c r="R1244" s="6" t="s">
        <v>4549</v>
      </c>
      <c r="S1244" s="6" t="s">
        <v>4549</v>
      </c>
      <c r="T1244" s="6"/>
      <c r="U1244" s="6"/>
      <c r="V1244" s="6"/>
      <c r="W1244" s="6"/>
      <c r="X1244" s="6"/>
      <c r="Y1244" s="6"/>
      <c r="Z1244" s="6"/>
      <c r="AA1244" s="6"/>
      <c r="AB1244" s="6" t="s">
        <v>4549</v>
      </c>
    </row>
    <row r="1245" spans="1:28">
      <c r="A1245" s="6">
        <v>342</v>
      </c>
      <c r="B1245" s="6" t="str">
        <f t="shared" si="19"/>
        <v>NenanaWarehouse</v>
      </c>
      <c r="C1245" s="6" t="s">
        <v>1110</v>
      </c>
      <c r="D1245" s="6" t="s">
        <v>101</v>
      </c>
      <c r="E1245" s="6" t="s">
        <v>5439</v>
      </c>
      <c r="F1245" s="6"/>
      <c r="G1245" s="6">
        <v>300</v>
      </c>
      <c r="H1245" s="6"/>
      <c r="I1245" s="6">
        <v>3</v>
      </c>
      <c r="J1245" s="6" t="s">
        <v>4541</v>
      </c>
      <c r="K1245" s="6">
        <v>9</v>
      </c>
      <c r="L1245" s="6" t="s">
        <v>4575</v>
      </c>
      <c r="M1245" s="6">
        <v>2</v>
      </c>
      <c r="N1245" s="6" t="s">
        <v>4543</v>
      </c>
      <c r="O1245" s="6" t="s">
        <v>4710</v>
      </c>
      <c r="P1245" s="6" t="s">
        <v>4549</v>
      </c>
      <c r="Q1245" s="6" t="s">
        <v>4549</v>
      </c>
      <c r="R1245" s="6" t="s">
        <v>4549</v>
      </c>
      <c r="S1245" s="6" t="s">
        <v>4549</v>
      </c>
      <c r="T1245" s="6"/>
      <c r="U1245" s="6"/>
      <c r="V1245" s="6"/>
      <c r="W1245" s="6"/>
      <c r="X1245" s="6"/>
      <c r="Y1245" s="6"/>
      <c r="Z1245" s="6"/>
      <c r="AA1245" s="6"/>
      <c r="AB1245" s="6" t="s">
        <v>4549</v>
      </c>
    </row>
    <row r="1246" spans="1:28">
      <c r="A1246">
        <v>344</v>
      </c>
      <c r="B1246" s="6" t="str">
        <f t="shared" si="19"/>
        <v>New StuyahokP-Store</v>
      </c>
      <c r="C1246" t="s">
        <v>1564</v>
      </c>
      <c r="D1246" t="s">
        <v>1555</v>
      </c>
      <c r="E1246" t="s">
        <v>5440</v>
      </c>
      <c r="F1246">
        <v>1</v>
      </c>
      <c r="G1246">
        <v>4000</v>
      </c>
      <c r="H1246">
        <v>1991</v>
      </c>
      <c r="I1246">
        <v>7</v>
      </c>
      <c r="J1246" t="s">
        <v>4578</v>
      </c>
      <c r="K1246">
        <v>25</v>
      </c>
      <c r="L1246" t="s">
        <v>4579</v>
      </c>
      <c r="M1246">
        <v>3</v>
      </c>
      <c r="N1246" t="s">
        <v>4570</v>
      </c>
      <c r="O1246" t="s">
        <v>5441</v>
      </c>
      <c r="P1246" s="6" t="s">
        <v>4549</v>
      </c>
      <c r="Q1246" s="6" t="s">
        <v>4549</v>
      </c>
      <c r="R1246" s="6" t="s">
        <v>4549</v>
      </c>
      <c r="S1246" s="6" t="s">
        <v>4549</v>
      </c>
      <c r="V1246">
        <v>2000</v>
      </c>
      <c r="Y1246" s="145">
        <v>14580</v>
      </c>
      <c r="AA1246" s="145">
        <v>40932</v>
      </c>
      <c r="AB1246" s="6" t="s">
        <v>4549</v>
      </c>
    </row>
    <row r="1247" spans="1:28">
      <c r="A1247">
        <v>344</v>
      </c>
      <c r="B1247" s="6" t="str">
        <f t="shared" si="19"/>
        <v>New StuyahokTribal Council</v>
      </c>
      <c r="C1247" t="s">
        <v>1564</v>
      </c>
      <c r="D1247" s="146" t="s">
        <v>137</v>
      </c>
      <c r="E1247" t="s">
        <v>5442</v>
      </c>
      <c r="F1247">
        <v>1</v>
      </c>
      <c r="G1247">
        <v>2500</v>
      </c>
      <c r="H1247">
        <v>1990</v>
      </c>
      <c r="I1247">
        <v>9</v>
      </c>
      <c r="J1247" t="s">
        <v>1500</v>
      </c>
      <c r="K1247">
        <v>34</v>
      </c>
      <c r="L1247" t="s">
        <v>4551</v>
      </c>
      <c r="M1247">
        <v>2</v>
      </c>
      <c r="N1247" t="s">
        <v>4543</v>
      </c>
      <c r="O1247" t="s">
        <v>439</v>
      </c>
      <c r="P1247" s="6" t="s">
        <v>4549</v>
      </c>
      <c r="Q1247" s="6" t="s">
        <v>4549</v>
      </c>
      <c r="R1247" s="6" t="s">
        <v>4549</v>
      </c>
      <c r="S1247" s="6" t="s">
        <v>4549</v>
      </c>
      <c r="Y1247" s="145"/>
      <c r="AA1247" s="145"/>
      <c r="AB1247" s="6" t="s">
        <v>4549</v>
      </c>
    </row>
    <row r="1248" spans="1:28">
      <c r="A1248">
        <v>344</v>
      </c>
      <c r="B1248" s="6" t="str">
        <f t="shared" si="19"/>
        <v>New StuyahokFRC/Clinic</v>
      </c>
      <c r="C1248" t="s">
        <v>1564</v>
      </c>
      <c r="D1248" t="s">
        <v>1551</v>
      </c>
      <c r="E1248" t="s">
        <v>5443</v>
      </c>
      <c r="F1248">
        <v>1</v>
      </c>
      <c r="G1248">
        <v>5314</v>
      </c>
      <c r="H1248">
        <v>2010</v>
      </c>
      <c r="I1248">
        <v>4</v>
      </c>
      <c r="J1248" t="s">
        <v>4615</v>
      </c>
      <c r="K1248">
        <v>17</v>
      </c>
      <c r="L1248" t="s">
        <v>4644</v>
      </c>
      <c r="M1248">
        <v>2</v>
      </c>
      <c r="N1248" t="s">
        <v>4543</v>
      </c>
      <c r="O1248" t="s">
        <v>439</v>
      </c>
      <c r="P1248" s="6" t="s">
        <v>4549</v>
      </c>
      <c r="Q1248" s="6" t="s">
        <v>4549</v>
      </c>
      <c r="R1248" s="6" t="s">
        <v>4549</v>
      </c>
      <c r="S1248" s="6" t="s">
        <v>4549</v>
      </c>
      <c r="Y1248" s="145"/>
      <c r="AA1248" s="145"/>
      <c r="AB1248" s="6" t="s">
        <v>4549</v>
      </c>
    </row>
    <row r="1249" spans="1:28">
      <c r="A1249">
        <v>344</v>
      </c>
      <c r="B1249" s="6" t="str">
        <f t="shared" si="19"/>
        <v>New StuyahokSchool K-12</v>
      </c>
      <c r="C1249" t="s">
        <v>1564</v>
      </c>
      <c r="D1249" t="s">
        <v>1557</v>
      </c>
      <c r="E1249" t="s">
        <v>5444</v>
      </c>
      <c r="F1249">
        <v>2</v>
      </c>
      <c r="G1249">
        <v>47200</v>
      </c>
      <c r="H1249">
        <v>2009</v>
      </c>
      <c r="I1249">
        <v>3</v>
      </c>
      <c r="J1249" t="s">
        <v>4541</v>
      </c>
      <c r="K1249">
        <v>9</v>
      </c>
      <c r="L1249" t="s">
        <v>4575</v>
      </c>
      <c r="M1249">
        <v>2</v>
      </c>
      <c r="N1249" t="s">
        <v>4543</v>
      </c>
      <c r="O1249" t="s">
        <v>5445</v>
      </c>
      <c r="P1249" s="6" t="s">
        <v>4549</v>
      </c>
      <c r="Q1249" s="6" t="s">
        <v>4549</v>
      </c>
      <c r="R1249" s="6" t="s">
        <v>4549</v>
      </c>
      <c r="S1249" s="6" t="s">
        <v>4549</v>
      </c>
      <c r="Y1249" s="145"/>
      <c r="AA1249" s="145"/>
      <c r="AB1249" s="6" t="s">
        <v>4549</v>
      </c>
    </row>
    <row r="1250" spans="1:28">
      <c r="A1250">
        <v>344</v>
      </c>
      <c r="B1250" s="6" t="str">
        <f t="shared" si="19"/>
        <v>New StuyahokHeadstart</v>
      </c>
      <c r="C1250" t="s">
        <v>1564</v>
      </c>
      <c r="D1250" t="s">
        <v>1552</v>
      </c>
      <c r="E1250" t="s">
        <v>5446</v>
      </c>
      <c r="F1250">
        <v>1</v>
      </c>
      <c r="G1250">
        <v>2000</v>
      </c>
      <c r="H1250">
        <v>1998</v>
      </c>
      <c r="I1250">
        <v>3</v>
      </c>
      <c r="J1250" t="s">
        <v>4541</v>
      </c>
      <c r="K1250">
        <v>9</v>
      </c>
      <c r="L1250" t="s">
        <v>4575</v>
      </c>
      <c r="M1250">
        <v>2</v>
      </c>
      <c r="N1250" t="s">
        <v>4543</v>
      </c>
      <c r="O1250" t="s">
        <v>5447</v>
      </c>
      <c r="P1250" s="6" t="s">
        <v>4549</v>
      </c>
      <c r="Q1250" s="6" t="s">
        <v>4549</v>
      </c>
      <c r="R1250" s="6" t="s">
        <v>4549</v>
      </c>
      <c r="S1250" s="6" t="s">
        <v>4549</v>
      </c>
      <c r="Y1250" s="145"/>
      <c r="AA1250" s="145"/>
      <c r="AB1250" s="6" t="s">
        <v>4549</v>
      </c>
    </row>
    <row r="1251" spans="1:28">
      <c r="A1251">
        <v>344</v>
      </c>
      <c r="B1251" s="6" t="str">
        <f t="shared" si="19"/>
        <v>New StuyahokChurch</v>
      </c>
      <c r="C1251" t="s">
        <v>1564</v>
      </c>
      <c r="D1251" t="s">
        <v>473</v>
      </c>
      <c r="E1251" t="s">
        <v>5448</v>
      </c>
      <c r="F1251">
        <v>1</v>
      </c>
      <c r="G1251">
        <v>4500</v>
      </c>
      <c r="H1251">
        <v>1960</v>
      </c>
      <c r="I1251">
        <v>3</v>
      </c>
      <c r="J1251" t="s">
        <v>4541</v>
      </c>
      <c r="K1251">
        <v>12</v>
      </c>
      <c r="L1251" t="s">
        <v>4586</v>
      </c>
      <c r="M1251">
        <v>2</v>
      </c>
      <c r="N1251" t="s">
        <v>4543</v>
      </c>
      <c r="P1251" s="6" t="s">
        <v>4549</v>
      </c>
      <c r="Q1251" s="6" t="s">
        <v>4549</v>
      </c>
      <c r="R1251" s="6" t="s">
        <v>4549</v>
      </c>
      <c r="S1251" s="6" t="s">
        <v>4549</v>
      </c>
      <c r="Y1251" s="145"/>
      <c r="AA1251" s="145"/>
      <c r="AB1251" s="6" t="s">
        <v>4549</v>
      </c>
    </row>
    <row r="1252" spans="1:28">
      <c r="A1252">
        <v>344</v>
      </c>
      <c r="B1252" s="6" t="str">
        <f t="shared" si="19"/>
        <v>New StuyahokStu Ltd/TANF</v>
      </c>
      <c r="C1252" t="s">
        <v>1564</v>
      </c>
      <c r="D1252" t="s">
        <v>3128</v>
      </c>
      <c r="E1252" t="s">
        <v>5449</v>
      </c>
      <c r="F1252">
        <v>1</v>
      </c>
      <c r="G1252">
        <v>1230</v>
      </c>
      <c r="H1252">
        <v>1970</v>
      </c>
      <c r="I1252">
        <v>6</v>
      </c>
      <c r="J1252" t="s">
        <v>377</v>
      </c>
      <c r="K1252">
        <v>36</v>
      </c>
      <c r="L1252" t="s">
        <v>377</v>
      </c>
      <c r="M1252">
        <v>2</v>
      </c>
      <c r="N1252" t="s">
        <v>4543</v>
      </c>
      <c r="O1252" t="s">
        <v>5450</v>
      </c>
      <c r="P1252" s="6" t="s">
        <v>4549</v>
      </c>
      <c r="Q1252" s="6" t="s">
        <v>4549</v>
      </c>
      <c r="R1252" s="6" t="s">
        <v>4549</v>
      </c>
      <c r="S1252" s="6" t="s">
        <v>4549</v>
      </c>
      <c r="Y1252" s="145"/>
      <c r="AA1252" s="145"/>
      <c r="AB1252" s="6" t="s">
        <v>4549</v>
      </c>
    </row>
    <row r="1253" spans="1:28">
      <c r="A1253">
        <v>344</v>
      </c>
      <c r="B1253" s="6" t="str">
        <f t="shared" si="19"/>
        <v>New StuyahokPost Office</v>
      </c>
      <c r="C1253" t="s">
        <v>1564</v>
      </c>
      <c r="D1253" t="s">
        <v>37</v>
      </c>
      <c r="E1253" t="s">
        <v>5451</v>
      </c>
      <c r="F1253">
        <v>1</v>
      </c>
      <c r="G1253">
        <v>320</v>
      </c>
      <c r="H1253">
        <v>1970</v>
      </c>
      <c r="I1253">
        <v>9</v>
      </c>
      <c r="J1253" t="s">
        <v>1500</v>
      </c>
      <c r="K1253">
        <v>35</v>
      </c>
      <c r="L1253" t="s">
        <v>4562</v>
      </c>
      <c r="M1253">
        <v>2</v>
      </c>
      <c r="N1253" t="s">
        <v>4543</v>
      </c>
      <c r="O1253" t="s">
        <v>5452</v>
      </c>
      <c r="P1253" s="6" t="s">
        <v>4549</v>
      </c>
      <c r="Q1253" s="6" t="s">
        <v>4549</v>
      </c>
      <c r="R1253" s="6" t="s">
        <v>4549</v>
      </c>
      <c r="S1253" s="6" t="s">
        <v>4549</v>
      </c>
      <c r="Y1253" s="145"/>
      <c r="AA1253" s="145"/>
      <c r="AB1253" s="6" t="s">
        <v>4549</v>
      </c>
    </row>
    <row r="1254" spans="1:28">
      <c r="A1254">
        <v>344</v>
      </c>
      <c r="B1254" s="6" t="str">
        <f t="shared" si="19"/>
        <v>New StuyahokCity Office</v>
      </c>
      <c r="C1254" t="s">
        <v>1564</v>
      </c>
      <c r="D1254" t="s">
        <v>5</v>
      </c>
      <c r="E1254" t="s">
        <v>5453</v>
      </c>
      <c r="F1254">
        <v>1</v>
      </c>
      <c r="G1254">
        <v>1500</v>
      </c>
      <c r="H1254">
        <v>1980</v>
      </c>
      <c r="I1254">
        <v>6</v>
      </c>
      <c r="J1254" t="s">
        <v>377</v>
      </c>
      <c r="K1254">
        <v>36</v>
      </c>
      <c r="L1254" t="s">
        <v>377</v>
      </c>
      <c r="M1254">
        <v>2</v>
      </c>
      <c r="N1254" t="s">
        <v>4543</v>
      </c>
      <c r="O1254" t="s">
        <v>5454</v>
      </c>
      <c r="P1254" s="6" t="s">
        <v>4549</v>
      </c>
      <c r="Q1254" s="6" t="s">
        <v>4549</v>
      </c>
      <c r="R1254" s="6" t="s">
        <v>4549</v>
      </c>
      <c r="S1254" s="6" t="s">
        <v>4549</v>
      </c>
      <c r="Y1254" s="145"/>
      <c r="AA1254" s="145"/>
      <c r="AB1254" s="6" t="s">
        <v>4549</v>
      </c>
    </row>
    <row r="1255" spans="1:28">
      <c r="A1255" s="6">
        <v>344</v>
      </c>
      <c r="B1255" s="6" t="str">
        <f t="shared" si="19"/>
        <v>New StuyahokChild Welfare</v>
      </c>
      <c r="C1255" s="6" t="s">
        <v>1564</v>
      </c>
      <c r="D1255" s="6" t="s">
        <v>2828</v>
      </c>
      <c r="E1255" s="6" t="s">
        <v>5455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 t="s">
        <v>4549</v>
      </c>
      <c r="Q1255" s="6" t="s">
        <v>4549</v>
      </c>
      <c r="R1255" s="6" t="s">
        <v>4549</v>
      </c>
      <c r="S1255" s="6" t="s">
        <v>4549</v>
      </c>
      <c r="T1255" s="6"/>
      <c r="U1255" s="6"/>
      <c r="V1255" s="6"/>
      <c r="W1255" s="6"/>
      <c r="X1255" s="6"/>
      <c r="Y1255" s="6"/>
      <c r="Z1255" s="6"/>
      <c r="AA1255" s="6"/>
      <c r="AB1255" s="6" t="s">
        <v>4549</v>
      </c>
    </row>
    <row r="1256" spans="1:28">
      <c r="A1256" s="6">
        <v>344</v>
      </c>
      <c r="B1256" s="6" t="str">
        <f t="shared" si="19"/>
        <v>New StuyahokBoys &amp; Girls Club</v>
      </c>
      <c r="C1256" s="6" t="s">
        <v>1564</v>
      </c>
      <c r="D1256" s="6" t="s">
        <v>1506</v>
      </c>
      <c r="E1256" s="6" t="s">
        <v>5456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 t="s">
        <v>4549</v>
      </c>
      <c r="Q1256" s="6" t="s">
        <v>4549</v>
      </c>
      <c r="R1256" s="6" t="s">
        <v>4549</v>
      </c>
      <c r="S1256" s="6" t="s">
        <v>4549</v>
      </c>
      <c r="T1256" s="6"/>
      <c r="U1256" s="6"/>
      <c r="V1256" s="6"/>
      <c r="W1256" s="6"/>
      <c r="X1256" s="6"/>
      <c r="Y1256" s="6"/>
      <c r="Z1256" s="6"/>
      <c r="AA1256" s="6"/>
      <c r="AB1256" s="6" t="s">
        <v>4549</v>
      </c>
    </row>
    <row r="1257" spans="1:28">
      <c r="A1257" s="6">
        <v>344</v>
      </c>
      <c r="B1257" s="6" t="str">
        <f t="shared" si="19"/>
        <v>New StuyahokChief Ivan Blunka School</v>
      </c>
      <c r="C1257" s="6" t="s">
        <v>1564</v>
      </c>
      <c r="D1257" s="6" t="s">
        <v>3509</v>
      </c>
      <c r="E1257" s="6" t="s">
        <v>5457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 t="s">
        <v>4549</v>
      </c>
      <c r="Q1257" s="6" t="s">
        <v>4549</v>
      </c>
      <c r="R1257" s="6" t="s">
        <v>4549</v>
      </c>
      <c r="S1257" s="6" t="s">
        <v>4549</v>
      </c>
      <c r="T1257" s="6"/>
      <c r="U1257" s="6"/>
      <c r="V1257" s="6"/>
      <c r="W1257" s="6"/>
      <c r="X1257" s="6"/>
      <c r="Y1257" s="6"/>
      <c r="Z1257" s="6"/>
      <c r="AA1257" s="6"/>
      <c r="AB1257" s="6" t="s">
        <v>4549</v>
      </c>
    </row>
    <row r="1258" spans="1:28">
      <c r="A1258" s="6">
        <v>344</v>
      </c>
      <c r="B1258" s="6" t="str">
        <f t="shared" si="19"/>
        <v>New StuyahokNew Stuyahok Clinic</v>
      </c>
      <c r="C1258" s="6" t="s">
        <v>1564</v>
      </c>
      <c r="D1258" s="6" t="s">
        <v>3281</v>
      </c>
      <c r="E1258" s="6" t="s">
        <v>5458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 t="s">
        <v>4549</v>
      </c>
      <c r="Q1258" s="6" t="s">
        <v>4549</v>
      </c>
      <c r="R1258" s="6" t="s">
        <v>4549</v>
      </c>
      <c r="S1258" s="6" t="s">
        <v>4549</v>
      </c>
      <c r="T1258" s="6"/>
      <c r="U1258" s="6"/>
      <c r="V1258" s="6"/>
      <c r="W1258" s="6"/>
      <c r="X1258" s="6"/>
      <c r="Y1258" s="6"/>
      <c r="Z1258" s="6"/>
      <c r="AA1258" s="6"/>
      <c r="AB1258" s="6" t="s">
        <v>4549</v>
      </c>
    </row>
    <row r="1259" spans="1:28">
      <c r="A1259" s="6">
        <v>344</v>
      </c>
      <c r="B1259" s="6" t="str">
        <f t="shared" si="19"/>
        <v>New StuyahokPanarqukuk Limited Village Str</v>
      </c>
      <c r="C1259" s="6" t="s">
        <v>1564</v>
      </c>
      <c r="D1259" s="6" t="s">
        <v>2829</v>
      </c>
      <c r="E1259" s="6" t="s">
        <v>5459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 t="s">
        <v>4549</v>
      </c>
      <c r="Q1259" s="6" t="s">
        <v>4549</v>
      </c>
      <c r="R1259" s="6" t="s">
        <v>4549</v>
      </c>
      <c r="S1259" s="6" t="s">
        <v>4549</v>
      </c>
      <c r="T1259" s="6"/>
      <c r="U1259" s="6"/>
      <c r="V1259" s="6"/>
      <c r="W1259" s="6"/>
      <c r="X1259" s="6"/>
      <c r="Y1259" s="6"/>
      <c r="Z1259" s="6"/>
      <c r="AA1259" s="6"/>
      <c r="AB1259" s="6" t="s">
        <v>4549</v>
      </c>
    </row>
    <row r="1260" spans="1:28">
      <c r="A1260" s="6">
        <v>344</v>
      </c>
      <c r="B1260" s="6" t="str">
        <f t="shared" si="19"/>
        <v>New StuyahokSre Building  #2   Fy08</v>
      </c>
      <c r="C1260" s="6" t="s">
        <v>1564</v>
      </c>
      <c r="D1260" s="6" t="s">
        <v>2112</v>
      </c>
      <c r="E1260" s="6"/>
      <c r="F1260" s="6"/>
      <c r="G1260" s="6">
        <v>1600</v>
      </c>
      <c r="H1260" s="6"/>
      <c r="I1260" s="6">
        <v>2</v>
      </c>
      <c r="J1260" s="6" t="s">
        <v>4582</v>
      </c>
      <c r="K1260" s="6">
        <v>8</v>
      </c>
      <c r="L1260" s="6" t="s">
        <v>4583</v>
      </c>
      <c r="M1260" s="6">
        <v>2</v>
      </c>
      <c r="N1260" s="6" t="s">
        <v>4543</v>
      </c>
      <c r="O1260" s="6" t="s">
        <v>4585</v>
      </c>
      <c r="P1260" s="6" t="s">
        <v>4549</v>
      </c>
      <c r="Q1260" s="6" t="s">
        <v>4549</v>
      </c>
      <c r="R1260" s="6" t="s">
        <v>4549</v>
      </c>
      <c r="S1260" s="6" t="s">
        <v>4549</v>
      </c>
      <c r="T1260" s="6"/>
      <c r="U1260" s="6"/>
      <c r="V1260" s="6"/>
      <c r="W1260" s="6"/>
      <c r="X1260" s="6"/>
      <c r="Y1260" s="6"/>
      <c r="Z1260" s="6"/>
      <c r="AA1260" s="6"/>
      <c r="AB1260" s="6" t="s">
        <v>4549</v>
      </c>
    </row>
    <row r="1261" spans="1:28">
      <c r="A1261" s="6">
        <v>344</v>
      </c>
      <c r="B1261" s="6" t="str">
        <f t="shared" si="19"/>
        <v>New StuyahokSre Building #1    Fy08 (Heated)</v>
      </c>
      <c r="C1261" s="6" t="s">
        <v>1564</v>
      </c>
      <c r="D1261" s="6" t="s">
        <v>5460</v>
      </c>
      <c r="E1261" s="6"/>
      <c r="F1261" s="6"/>
      <c r="G1261" s="6">
        <v>1600</v>
      </c>
      <c r="H1261" s="6"/>
      <c r="I1261" s="6">
        <v>2</v>
      </c>
      <c r="J1261" s="6" t="s">
        <v>4582</v>
      </c>
      <c r="K1261" s="6">
        <v>8</v>
      </c>
      <c r="L1261" s="6" t="s">
        <v>4583</v>
      </c>
      <c r="M1261" s="6">
        <v>2</v>
      </c>
      <c r="N1261" s="6" t="s">
        <v>4543</v>
      </c>
      <c r="O1261" s="6" t="s">
        <v>4585</v>
      </c>
      <c r="P1261" s="6" t="s">
        <v>4549</v>
      </c>
      <c r="Q1261" s="6" t="s">
        <v>4549</v>
      </c>
      <c r="R1261" s="6" t="s">
        <v>4549</v>
      </c>
      <c r="S1261" s="6" t="s">
        <v>4549</v>
      </c>
      <c r="T1261" s="6"/>
      <c r="U1261" s="6"/>
      <c r="V1261" s="6"/>
      <c r="W1261" s="6"/>
      <c r="X1261" s="6"/>
      <c r="Y1261" s="6"/>
      <c r="Z1261" s="6"/>
      <c r="AA1261" s="6"/>
      <c r="AB1261" s="6" t="s">
        <v>4549</v>
      </c>
    </row>
    <row r="1262" spans="1:28">
      <c r="A1262" s="6">
        <v>345</v>
      </c>
      <c r="B1262" s="6" t="str">
        <f t="shared" si="19"/>
        <v>NewhalenCity of Newhalen</v>
      </c>
      <c r="C1262" s="6" t="s">
        <v>1547</v>
      </c>
      <c r="D1262" s="6" t="s">
        <v>2830</v>
      </c>
      <c r="E1262" s="6" t="s">
        <v>5461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 t="s">
        <v>4549</v>
      </c>
      <c r="Q1262" s="6" t="s">
        <v>4549</v>
      </c>
      <c r="R1262" s="6" t="s">
        <v>4549</v>
      </c>
      <c r="S1262" s="6" t="s">
        <v>4549</v>
      </c>
      <c r="T1262" s="6"/>
      <c r="U1262" s="6"/>
      <c r="V1262" s="6"/>
      <c r="W1262" s="6"/>
      <c r="X1262" s="6"/>
      <c r="Y1262" s="6"/>
      <c r="Z1262" s="6"/>
      <c r="AA1262" s="6"/>
      <c r="AB1262" s="6" t="s">
        <v>4549</v>
      </c>
    </row>
    <row r="1263" spans="1:28">
      <c r="A1263" s="6">
        <v>346</v>
      </c>
      <c r="B1263" s="6" t="str">
        <f t="shared" si="19"/>
        <v>NewtokSre Building</v>
      </c>
      <c r="C1263" s="6" t="s">
        <v>413</v>
      </c>
      <c r="D1263" s="6" t="s">
        <v>82</v>
      </c>
      <c r="E1263" s="6"/>
      <c r="F1263" s="6"/>
      <c r="G1263" s="6">
        <v>1104</v>
      </c>
      <c r="H1263" s="6">
        <v>1997</v>
      </c>
      <c r="I1263" s="6">
        <v>2</v>
      </c>
      <c r="J1263" s="6" t="s">
        <v>4582</v>
      </c>
      <c r="K1263" s="6">
        <v>8</v>
      </c>
      <c r="L1263" s="6" t="s">
        <v>4583</v>
      </c>
      <c r="M1263" s="6">
        <v>2</v>
      </c>
      <c r="N1263" s="6" t="s">
        <v>4543</v>
      </c>
      <c r="O1263" s="6" t="s">
        <v>4585</v>
      </c>
      <c r="P1263" s="6" t="s">
        <v>4549</v>
      </c>
      <c r="Q1263" s="6" t="s">
        <v>4549</v>
      </c>
      <c r="R1263" s="6" t="s">
        <v>4549</v>
      </c>
      <c r="S1263" s="6" t="s">
        <v>4549</v>
      </c>
      <c r="T1263" s="6"/>
      <c r="U1263" s="6"/>
      <c r="V1263" s="6"/>
      <c r="W1263" s="6"/>
      <c r="X1263" s="6"/>
      <c r="Y1263" s="6"/>
      <c r="Z1263" s="6"/>
      <c r="AA1263" s="6"/>
      <c r="AB1263" s="6" t="s">
        <v>4549</v>
      </c>
    </row>
    <row r="1264" spans="1:28">
      <c r="A1264" s="6">
        <v>347</v>
      </c>
      <c r="B1264" s="6" t="str">
        <f t="shared" si="19"/>
        <v>NightmuteJoseph Post Memorial Building</v>
      </c>
      <c r="C1264" s="6" t="s">
        <v>428</v>
      </c>
      <c r="D1264" s="6" t="s">
        <v>3511</v>
      </c>
      <c r="E1264" s="6" t="s">
        <v>5462</v>
      </c>
      <c r="F1264" s="6"/>
      <c r="G1264" s="6">
        <v>2000</v>
      </c>
      <c r="H1264" s="6">
        <v>1980</v>
      </c>
      <c r="I1264" s="6">
        <v>3</v>
      </c>
      <c r="J1264" s="6" t="s">
        <v>4541</v>
      </c>
      <c r="K1264" s="6">
        <v>9</v>
      </c>
      <c r="L1264" s="6" t="s">
        <v>4575</v>
      </c>
      <c r="M1264" s="6">
        <v>2</v>
      </c>
      <c r="N1264" s="6" t="s">
        <v>4543</v>
      </c>
      <c r="O1264" s="6" t="s">
        <v>5463</v>
      </c>
      <c r="P1264" s="6" t="s">
        <v>4549</v>
      </c>
      <c r="Q1264" s="6" t="s">
        <v>4549</v>
      </c>
      <c r="R1264" s="6" t="s">
        <v>4549</v>
      </c>
      <c r="S1264" s="6" t="s">
        <v>4549</v>
      </c>
      <c r="T1264" s="6"/>
      <c r="U1264" s="6"/>
      <c r="V1264" s="6" t="s">
        <v>5464</v>
      </c>
      <c r="W1264" s="6"/>
      <c r="X1264" s="6"/>
      <c r="Y1264" s="6"/>
      <c r="Z1264" s="6">
        <v>7200</v>
      </c>
      <c r="AA1264" s="6"/>
      <c r="AB1264" s="6" t="s">
        <v>4549</v>
      </c>
    </row>
    <row r="1265" spans="1:28">
      <c r="A1265" s="6">
        <v>347</v>
      </c>
      <c r="B1265" s="6" t="str">
        <f t="shared" si="19"/>
        <v>NightmuteSre Building  #1  (Heated)</v>
      </c>
      <c r="C1265" s="6" t="s">
        <v>428</v>
      </c>
      <c r="D1265" s="6" t="s">
        <v>5465</v>
      </c>
      <c r="E1265" s="6"/>
      <c r="F1265" s="6"/>
      <c r="G1265" s="6"/>
      <c r="H1265" s="6"/>
      <c r="I1265" s="6">
        <v>2</v>
      </c>
      <c r="J1265" s="6" t="s">
        <v>4582</v>
      </c>
      <c r="K1265" s="6">
        <v>8</v>
      </c>
      <c r="L1265" s="6" t="s">
        <v>4583</v>
      </c>
      <c r="M1265" s="6">
        <v>2</v>
      </c>
      <c r="N1265" s="6" t="s">
        <v>4543</v>
      </c>
      <c r="O1265" s="6" t="s">
        <v>4585</v>
      </c>
      <c r="P1265" s="6" t="s">
        <v>4549</v>
      </c>
      <c r="Q1265" s="6" t="s">
        <v>4549</v>
      </c>
      <c r="R1265" s="6" t="s">
        <v>4549</v>
      </c>
      <c r="S1265" s="6" t="s">
        <v>4549</v>
      </c>
      <c r="T1265" s="6"/>
      <c r="U1265" s="6"/>
      <c r="V1265" s="6"/>
      <c r="W1265" s="6"/>
      <c r="X1265" s="6"/>
      <c r="Y1265" s="6"/>
      <c r="Z1265" s="6"/>
      <c r="AA1265" s="6"/>
      <c r="AB1265" s="6" t="s">
        <v>4549</v>
      </c>
    </row>
    <row r="1266" spans="1:28">
      <c r="A1266" s="6">
        <v>347</v>
      </c>
      <c r="B1266" s="6" t="str">
        <f t="shared" si="19"/>
        <v>NightmuteSre Building  #2</v>
      </c>
      <c r="C1266" s="6" t="s">
        <v>428</v>
      </c>
      <c r="D1266" s="6" t="s">
        <v>5466</v>
      </c>
      <c r="E1266" s="6"/>
      <c r="F1266" s="6"/>
      <c r="G1266" s="6"/>
      <c r="H1266" s="6"/>
      <c r="I1266" s="6">
        <v>2</v>
      </c>
      <c r="J1266" s="6" t="s">
        <v>4582</v>
      </c>
      <c r="K1266" s="6">
        <v>8</v>
      </c>
      <c r="L1266" s="6" t="s">
        <v>4583</v>
      </c>
      <c r="M1266" s="6">
        <v>2</v>
      </c>
      <c r="N1266" s="6" t="s">
        <v>4543</v>
      </c>
      <c r="O1266" s="6" t="s">
        <v>4585</v>
      </c>
      <c r="P1266" s="6" t="s">
        <v>4549</v>
      </c>
      <c r="Q1266" s="6" t="s">
        <v>4549</v>
      </c>
      <c r="R1266" s="6" t="s">
        <v>4549</v>
      </c>
      <c r="S1266" s="6" t="s">
        <v>4549</v>
      </c>
      <c r="T1266" s="6"/>
      <c r="U1266" s="6"/>
      <c r="V1266" s="6"/>
      <c r="W1266" s="6"/>
      <c r="X1266" s="6"/>
      <c r="Y1266" s="6"/>
      <c r="Z1266" s="6"/>
      <c r="AA1266" s="6"/>
      <c r="AB1266" s="6" t="s">
        <v>4549</v>
      </c>
    </row>
    <row r="1267" spans="1:28">
      <c r="A1267" s="6">
        <v>350</v>
      </c>
      <c r="B1267" s="6" t="str">
        <f t="shared" si="19"/>
        <v>NikolaiBoiler Room Building</v>
      </c>
      <c r="C1267" s="6" t="s">
        <v>1115</v>
      </c>
      <c r="D1267" s="6" t="s">
        <v>5467</v>
      </c>
      <c r="E1267" s="6"/>
      <c r="F1267" s="6"/>
      <c r="G1267" s="6"/>
      <c r="H1267" s="6">
        <v>1987</v>
      </c>
      <c r="I1267" s="6">
        <v>3</v>
      </c>
      <c r="J1267" s="6" t="s">
        <v>4541</v>
      </c>
      <c r="K1267" s="6">
        <v>9</v>
      </c>
      <c r="L1267" s="6" t="s">
        <v>4575</v>
      </c>
      <c r="M1267" s="6">
        <v>2</v>
      </c>
      <c r="N1267" s="6" t="s">
        <v>4543</v>
      </c>
      <c r="O1267" s="6" t="s">
        <v>4699</v>
      </c>
      <c r="P1267" s="6" t="s">
        <v>4549</v>
      </c>
      <c r="Q1267" s="6" t="s">
        <v>4549</v>
      </c>
      <c r="R1267" s="6" t="s">
        <v>4549</v>
      </c>
      <c r="S1267" s="6" t="s">
        <v>4549</v>
      </c>
      <c r="T1267" s="6"/>
      <c r="U1267" s="6"/>
      <c r="V1267" s="6"/>
      <c r="W1267" s="6"/>
      <c r="X1267" s="6"/>
      <c r="Y1267" s="6"/>
      <c r="Z1267" s="6"/>
      <c r="AA1267" s="6"/>
      <c r="AB1267" s="6" t="s">
        <v>4549</v>
      </c>
    </row>
    <row r="1268" spans="1:28">
      <c r="A1268" s="6">
        <v>350</v>
      </c>
      <c r="B1268" s="6" t="str">
        <f t="shared" si="19"/>
        <v>NikolaiGenerator Building</v>
      </c>
      <c r="C1268" s="6" t="s">
        <v>1115</v>
      </c>
      <c r="D1268" s="6" t="s">
        <v>159</v>
      </c>
      <c r="E1268" s="6"/>
      <c r="F1268" s="6"/>
      <c r="G1268" s="6">
        <v>80</v>
      </c>
      <c r="H1268" s="6">
        <v>1980</v>
      </c>
      <c r="I1268" s="6">
        <v>3</v>
      </c>
      <c r="J1268" s="6" t="s">
        <v>4541</v>
      </c>
      <c r="K1268" s="6">
        <v>9</v>
      </c>
      <c r="L1268" s="6" t="s">
        <v>4575</v>
      </c>
      <c r="M1268" s="6">
        <v>2</v>
      </c>
      <c r="N1268" s="6" t="s">
        <v>4543</v>
      </c>
      <c r="O1268" s="6" t="s">
        <v>4699</v>
      </c>
      <c r="P1268" s="6" t="s">
        <v>4549</v>
      </c>
      <c r="Q1268" s="6" t="s">
        <v>4549</v>
      </c>
      <c r="R1268" s="6" t="s">
        <v>4549</v>
      </c>
      <c r="S1268" s="6" t="s">
        <v>4549</v>
      </c>
      <c r="T1268" s="6"/>
      <c r="U1268" s="6"/>
      <c r="V1268" s="6"/>
      <c r="W1268" s="6"/>
      <c r="X1268" s="6"/>
      <c r="Y1268" s="6"/>
      <c r="Z1268" s="6"/>
      <c r="AA1268" s="6"/>
      <c r="AB1268" s="6" t="s">
        <v>4549</v>
      </c>
    </row>
    <row r="1269" spans="1:28">
      <c r="A1269" s="6">
        <v>350</v>
      </c>
      <c r="B1269" s="6" t="str">
        <f t="shared" si="19"/>
        <v>NikolaiShop Building </v>
      </c>
      <c r="C1269" s="6" t="s">
        <v>1115</v>
      </c>
      <c r="D1269" s="6" t="s">
        <v>214</v>
      </c>
      <c r="E1269" s="6"/>
      <c r="F1269" s="6"/>
      <c r="G1269" s="6">
        <v>216</v>
      </c>
      <c r="H1269" s="6">
        <v>1976</v>
      </c>
      <c r="I1269" s="6">
        <v>3</v>
      </c>
      <c r="J1269" s="6" t="s">
        <v>4541</v>
      </c>
      <c r="K1269" s="6">
        <v>9</v>
      </c>
      <c r="L1269" s="6" t="s">
        <v>4575</v>
      </c>
      <c r="M1269" s="6">
        <v>2</v>
      </c>
      <c r="N1269" s="6" t="s">
        <v>4543</v>
      </c>
      <c r="O1269" s="6" t="s">
        <v>4699</v>
      </c>
      <c r="P1269" s="6" t="s">
        <v>4549</v>
      </c>
      <c r="Q1269" s="6" t="s">
        <v>4549</v>
      </c>
      <c r="R1269" s="6" t="s">
        <v>4549</v>
      </c>
      <c r="S1269" s="6" t="s">
        <v>4549</v>
      </c>
      <c r="T1269" s="6"/>
      <c r="U1269" s="6"/>
      <c r="V1269" s="6"/>
      <c r="W1269" s="6"/>
      <c r="X1269" s="6"/>
      <c r="Y1269" s="6"/>
      <c r="Z1269" s="6"/>
      <c r="AA1269" s="6"/>
      <c r="AB1269" s="6" t="s">
        <v>4549</v>
      </c>
    </row>
    <row r="1270" spans="1:28">
      <c r="A1270" s="6">
        <v>350</v>
      </c>
      <c r="B1270" s="6" t="str">
        <f t="shared" si="19"/>
        <v>NikolaiSre Building #1</v>
      </c>
      <c r="C1270" s="6" t="s">
        <v>1115</v>
      </c>
      <c r="D1270" s="6" t="s">
        <v>452</v>
      </c>
      <c r="E1270" s="6"/>
      <c r="F1270" s="6"/>
      <c r="G1270" s="6">
        <v>800</v>
      </c>
      <c r="H1270" s="6">
        <v>1992</v>
      </c>
      <c r="I1270" s="6">
        <v>2</v>
      </c>
      <c r="J1270" s="6" t="s">
        <v>4582</v>
      </c>
      <c r="K1270" s="6">
        <v>8</v>
      </c>
      <c r="L1270" s="6" t="s">
        <v>4583</v>
      </c>
      <c r="M1270" s="6">
        <v>2</v>
      </c>
      <c r="N1270" s="6" t="s">
        <v>4543</v>
      </c>
      <c r="O1270" s="6" t="s">
        <v>4585</v>
      </c>
      <c r="P1270" s="6" t="s">
        <v>4549</v>
      </c>
      <c r="Q1270" s="6" t="s">
        <v>4549</v>
      </c>
      <c r="R1270" s="6" t="s">
        <v>4549</v>
      </c>
      <c r="S1270" s="6" t="s">
        <v>4549</v>
      </c>
      <c r="T1270" s="6"/>
      <c r="U1270" s="6"/>
      <c r="V1270" s="6"/>
      <c r="W1270" s="6"/>
      <c r="X1270" s="6"/>
      <c r="Y1270" s="6"/>
      <c r="Z1270" s="6"/>
      <c r="AA1270" s="6"/>
      <c r="AB1270" s="6" t="s">
        <v>4549</v>
      </c>
    </row>
    <row r="1271" spans="1:28">
      <c r="A1271" s="6">
        <v>350</v>
      </c>
      <c r="B1271" s="6" t="str">
        <f t="shared" si="19"/>
        <v>NikolaiSre Building #2 (Heated)</v>
      </c>
      <c r="C1271" s="6" t="s">
        <v>1115</v>
      </c>
      <c r="D1271" s="6" t="s">
        <v>39</v>
      </c>
      <c r="E1271" s="6"/>
      <c r="F1271" s="6"/>
      <c r="G1271" s="6">
        <v>2700</v>
      </c>
      <c r="H1271" s="6"/>
      <c r="I1271" s="6">
        <v>2</v>
      </c>
      <c r="J1271" s="6" t="s">
        <v>4582</v>
      </c>
      <c r="K1271" s="6">
        <v>8</v>
      </c>
      <c r="L1271" s="6" t="s">
        <v>4583</v>
      </c>
      <c r="M1271" s="6">
        <v>2</v>
      </c>
      <c r="N1271" s="6" t="s">
        <v>4543</v>
      </c>
      <c r="O1271" s="6" t="s">
        <v>4585</v>
      </c>
      <c r="P1271" s="6" t="s">
        <v>4549</v>
      </c>
      <c r="Q1271" s="6" t="s">
        <v>4549</v>
      </c>
      <c r="R1271" s="6" t="s">
        <v>4549</v>
      </c>
      <c r="S1271" s="6" t="s">
        <v>4549</v>
      </c>
      <c r="T1271" s="6"/>
      <c r="U1271" s="6"/>
      <c r="V1271" s="6"/>
      <c r="W1271" s="6"/>
      <c r="X1271" s="6"/>
      <c r="Y1271" s="6"/>
      <c r="Z1271" s="6"/>
      <c r="AA1271" s="6"/>
      <c r="AB1271" s="6" t="s">
        <v>4549</v>
      </c>
    </row>
    <row r="1272" spans="1:28">
      <c r="A1272" s="6">
        <v>350</v>
      </c>
      <c r="B1272" s="6" t="str">
        <f t="shared" si="19"/>
        <v>NikolaiTop of the Kuskokwim School;</v>
      </c>
      <c r="C1272" s="6" t="s">
        <v>1115</v>
      </c>
      <c r="D1272" s="6" t="s">
        <v>5468</v>
      </c>
      <c r="E1272" s="6"/>
      <c r="F1272" s="6"/>
      <c r="G1272" s="6">
        <v>8400</v>
      </c>
      <c r="H1272" s="6">
        <v>1975</v>
      </c>
      <c r="I1272" s="6">
        <v>3</v>
      </c>
      <c r="J1272" s="6" t="s">
        <v>4541</v>
      </c>
      <c r="K1272" s="6">
        <v>9</v>
      </c>
      <c r="L1272" s="6" t="s">
        <v>4575</v>
      </c>
      <c r="M1272" s="6">
        <v>2</v>
      </c>
      <c r="N1272" s="6" t="s">
        <v>4543</v>
      </c>
      <c r="O1272" s="6" t="s">
        <v>4699</v>
      </c>
      <c r="P1272" s="6" t="s">
        <v>4549</v>
      </c>
      <c r="Q1272" s="6" t="s">
        <v>4549</v>
      </c>
      <c r="R1272" s="6" t="s">
        <v>4549</v>
      </c>
      <c r="S1272" s="6" t="s">
        <v>4549</v>
      </c>
      <c r="T1272" s="6"/>
      <c r="U1272" s="6"/>
      <c r="V1272" s="6"/>
      <c r="W1272" s="6"/>
      <c r="X1272" s="6"/>
      <c r="Y1272" s="6"/>
      <c r="Z1272" s="6"/>
      <c r="AA1272" s="6"/>
      <c r="AB1272" s="6" t="s">
        <v>4549</v>
      </c>
    </row>
    <row r="1273" spans="1:28">
      <c r="A1273" s="6">
        <v>351</v>
      </c>
      <c r="B1273" s="6" t="str">
        <f t="shared" si="19"/>
        <v>NikolskiTribal Office/Community Hall</v>
      </c>
      <c r="C1273" s="6" t="s">
        <v>1778</v>
      </c>
      <c r="D1273" s="6" t="s">
        <v>448</v>
      </c>
      <c r="E1273" s="6"/>
      <c r="F1273" s="6"/>
      <c r="G1273" s="6">
        <v>2400</v>
      </c>
      <c r="H1273" s="6">
        <v>1980</v>
      </c>
      <c r="I1273" s="6">
        <v>9</v>
      </c>
      <c r="J1273" s="6" t="s">
        <v>1500</v>
      </c>
      <c r="K1273" s="6">
        <v>34</v>
      </c>
      <c r="L1273" s="6" t="s">
        <v>4551</v>
      </c>
      <c r="M1273" s="6">
        <v>2</v>
      </c>
      <c r="N1273" s="6" t="s">
        <v>4543</v>
      </c>
      <c r="O1273" s="6" t="s">
        <v>5469</v>
      </c>
      <c r="P1273" s="6" t="s">
        <v>4549</v>
      </c>
      <c r="Q1273" s="6" t="s">
        <v>4549</v>
      </c>
      <c r="R1273" s="6" t="s">
        <v>4549</v>
      </c>
      <c r="S1273" s="6" t="s">
        <v>4549</v>
      </c>
      <c r="T1273" s="6"/>
      <c r="U1273" s="6"/>
      <c r="V1273" s="6" t="s">
        <v>4891</v>
      </c>
      <c r="W1273" s="6"/>
      <c r="X1273" s="6" t="s">
        <v>5316</v>
      </c>
      <c r="Y1273" s="6"/>
      <c r="Z1273" s="6">
        <v>8868</v>
      </c>
      <c r="AA1273" s="6"/>
      <c r="AB1273" s="6" t="s">
        <v>4549</v>
      </c>
    </row>
    <row r="1274" spans="1:28">
      <c r="A1274" s="6">
        <v>353</v>
      </c>
      <c r="B1274" s="6" t="str">
        <f t="shared" si="19"/>
        <v>NoatakAIRPORT ELECTRICAL</v>
      </c>
      <c r="C1274" s="6" t="s">
        <v>2113</v>
      </c>
      <c r="D1274" s="6" t="s">
        <v>2575</v>
      </c>
      <c r="E1274" s="6"/>
      <c r="F1274" s="6"/>
      <c r="G1274" s="6">
        <v>96</v>
      </c>
      <c r="H1274" s="6">
        <v>2000</v>
      </c>
      <c r="I1274" s="6">
        <v>8</v>
      </c>
      <c r="J1274" s="6" t="s">
        <v>4555</v>
      </c>
      <c r="K1274" s="6">
        <v>31</v>
      </c>
      <c r="L1274" s="6" t="s">
        <v>4592</v>
      </c>
      <c r="M1274" s="6">
        <v>2</v>
      </c>
      <c r="N1274" s="6" t="s">
        <v>4543</v>
      </c>
      <c r="O1274" s="6" t="s">
        <v>4585</v>
      </c>
      <c r="P1274" s="6" t="s">
        <v>4549</v>
      </c>
      <c r="Q1274" s="6" t="s">
        <v>4549</v>
      </c>
      <c r="R1274" s="6" t="s">
        <v>4549</v>
      </c>
      <c r="S1274" s="6" t="s">
        <v>4549</v>
      </c>
      <c r="T1274" s="6"/>
      <c r="U1274" s="6"/>
      <c r="V1274" s="6"/>
      <c r="W1274" s="6"/>
      <c r="X1274" s="6"/>
      <c r="Y1274" s="6"/>
      <c r="Z1274" s="6"/>
      <c r="AA1274" s="6"/>
      <c r="AB1274" s="6" t="s">
        <v>4549</v>
      </c>
    </row>
    <row r="1275" spans="1:28">
      <c r="A1275" s="6">
        <v>353</v>
      </c>
      <c r="B1275" s="6" t="str">
        <f t="shared" si="19"/>
        <v>NoatakElem. &amp; High School</v>
      </c>
      <c r="C1275" s="6" t="s">
        <v>2113</v>
      </c>
      <c r="D1275" s="6" t="s">
        <v>3516</v>
      </c>
      <c r="E1275" s="6"/>
      <c r="F1275" s="6"/>
      <c r="G1275" s="6">
        <v>11461</v>
      </c>
      <c r="H1275" s="6">
        <v>1980</v>
      </c>
      <c r="I1275" s="6">
        <v>3</v>
      </c>
      <c r="J1275" s="6" t="s">
        <v>4541</v>
      </c>
      <c r="K1275" s="6">
        <v>9</v>
      </c>
      <c r="L1275" s="6" t="s">
        <v>4575</v>
      </c>
      <c r="M1275" s="6">
        <v>2</v>
      </c>
      <c r="N1275" s="6" t="s">
        <v>4543</v>
      </c>
      <c r="O1275" s="6" t="s">
        <v>4664</v>
      </c>
      <c r="P1275" s="6" t="s">
        <v>4549</v>
      </c>
      <c r="Q1275" s="6" t="s">
        <v>4549</v>
      </c>
      <c r="R1275" s="6" t="s">
        <v>4549</v>
      </c>
      <c r="S1275" s="6" t="s">
        <v>4549</v>
      </c>
      <c r="T1275" s="6"/>
      <c r="U1275" s="6"/>
      <c r="V1275" s="6" t="s">
        <v>4791</v>
      </c>
      <c r="W1275" s="6"/>
      <c r="X1275" s="6"/>
      <c r="Y1275" s="6"/>
      <c r="Z1275" s="6">
        <v>416654</v>
      </c>
      <c r="AA1275" s="6"/>
      <c r="AB1275" s="6" t="s">
        <v>4549</v>
      </c>
    </row>
    <row r="1276" spans="1:28">
      <c r="A1276" s="6">
        <v>353</v>
      </c>
      <c r="B1276" s="6" t="str">
        <f t="shared" si="19"/>
        <v>NoatakEQUIPMENT STG BLDG</v>
      </c>
      <c r="C1276" s="6" t="s">
        <v>2113</v>
      </c>
      <c r="D1276" s="6" t="s">
        <v>2051</v>
      </c>
      <c r="E1276" s="6"/>
      <c r="F1276" s="6"/>
      <c r="G1276" s="6">
        <v>2000</v>
      </c>
      <c r="H1276" s="6">
        <v>1993</v>
      </c>
      <c r="I1276" s="6">
        <v>2</v>
      </c>
      <c r="J1276" s="6" t="s">
        <v>4582</v>
      </c>
      <c r="K1276" s="6">
        <v>8</v>
      </c>
      <c r="L1276" s="6" t="s">
        <v>4583</v>
      </c>
      <c r="M1276" s="6">
        <v>2</v>
      </c>
      <c r="N1276" s="6" t="s">
        <v>4543</v>
      </c>
      <c r="O1276" s="6" t="s">
        <v>4585</v>
      </c>
      <c r="P1276" s="6" t="s">
        <v>4549</v>
      </c>
      <c r="Q1276" s="6" t="s">
        <v>4549</v>
      </c>
      <c r="R1276" s="6" t="s">
        <v>4549</v>
      </c>
      <c r="S1276" s="6" t="s">
        <v>4549</v>
      </c>
      <c r="T1276" s="6"/>
      <c r="U1276" s="6"/>
      <c r="V1276" s="6"/>
      <c r="W1276" s="6"/>
      <c r="X1276" s="6"/>
      <c r="Y1276" s="6"/>
      <c r="Z1276" s="6"/>
      <c r="AA1276" s="6"/>
      <c r="AB1276" s="6" t="s">
        <v>4549</v>
      </c>
    </row>
    <row r="1277" spans="1:28">
      <c r="A1277" s="6">
        <v>353</v>
      </c>
      <c r="B1277" s="6" t="str">
        <f t="shared" si="19"/>
        <v>NoatakEsther Barger Memorial Health Center</v>
      </c>
      <c r="C1277" s="6" t="s">
        <v>2113</v>
      </c>
      <c r="D1277" s="6" t="s">
        <v>3284</v>
      </c>
      <c r="E1277" s="6" t="s">
        <v>5470</v>
      </c>
      <c r="F1277" s="6">
        <v>1</v>
      </c>
      <c r="G1277" s="6">
        <v>5000</v>
      </c>
      <c r="H1277" s="6">
        <v>2004</v>
      </c>
      <c r="I1277" s="6">
        <v>4</v>
      </c>
      <c r="J1277" s="6" t="s">
        <v>4615</v>
      </c>
      <c r="K1277" s="6">
        <v>17</v>
      </c>
      <c r="L1277" s="6" t="s">
        <v>4644</v>
      </c>
      <c r="M1277" s="6">
        <v>2</v>
      </c>
      <c r="N1277" s="6" t="s">
        <v>4543</v>
      </c>
      <c r="O1277" s="6" t="s">
        <v>4660</v>
      </c>
      <c r="P1277" s="6" t="s">
        <v>4549</v>
      </c>
      <c r="Q1277" s="6" t="s">
        <v>4549</v>
      </c>
      <c r="R1277" s="6" t="s">
        <v>4549</v>
      </c>
      <c r="S1277" s="6" t="s">
        <v>4549</v>
      </c>
      <c r="T1277" s="6"/>
      <c r="U1277" s="6"/>
      <c r="V1277" s="6" t="s">
        <v>4800</v>
      </c>
      <c r="W1277" s="6"/>
      <c r="X1277" s="6"/>
      <c r="Y1277" s="6"/>
      <c r="Z1277" s="6">
        <v>50400</v>
      </c>
      <c r="AA1277" s="6"/>
      <c r="AB1277" s="6" t="s">
        <v>4549</v>
      </c>
    </row>
    <row r="1278" spans="1:28">
      <c r="A1278" s="6">
        <v>353</v>
      </c>
      <c r="B1278" s="6" t="str">
        <f t="shared" si="19"/>
        <v>NoatakIRA Building</v>
      </c>
      <c r="C1278" s="6" t="s">
        <v>2113</v>
      </c>
      <c r="D1278" s="6" t="s">
        <v>3132</v>
      </c>
      <c r="E1278" s="6"/>
      <c r="F1278" s="6"/>
      <c r="G1278" s="6">
        <v>2592</v>
      </c>
      <c r="H1278" s="6">
        <v>1983</v>
      </c>
      <c r="I1278" s="6">
        <v>6</v>
      </c>
      <c r="J1278" s="6" t="s">
        <v>377</v>
      </c>
      <c r="K1278" s="6">
        <v>36</v>
      </c>
      <c r="L1278" s="6" t="s">
        <v>377</v>
      </c>
      <c r="M1278" s="6">
        <v>2</v>
      </c>
      <c r="N1278" s="6" t="s">
        <v>4543</v>
      </c>
      <c r="O1278" s="6" t="s">
        <v>5471</v>
      </c>
      <c r="P1278" s="6" t="s">
        <v>4549</v>
      </c>
      <c r="Q1278" s="6" t="s">
        <v>4549</v>
      </c>
      <c r="R1278" s="6" t="s">
        <v>4549</v>
      </c>
      <c r="S1278" s="6" t="s">
        <v>4549</v>
      </c>
      <c r="T1278" s="6"/>
      <c r="U1278" s="6"/>
      <c r="V1278" s="6" t="s">
        <v>5472</v>
      </c>
      <c r="W1278" s="6"/>
      <c r="X1278" s="6"/>
      <c r="Y1278" s="6"/>
      <c r="Z1278" s="6"/>
      <c r="AA1278" s="6"/>
      <c r="AB1278" s="6" t="s">
        <v>4549</v>
      </c>
    </row>
    <row r="1279" spans="1:28">
      <c r="A1279" s="6">
        <v>353</v>
      </c>
      <c r="B1279" s="6" t="str">
        <f t="shared" si="19"/>
        <v>NoatakJail House</v>
      </c>
      <c r="C1279" s="6" t="s">
        <v>2113</v>
      </c>
      <c r="D1279" s="6" t="s">
        <v>8</v>
      </c>
      <c r="E1279" s="6"/>
      <c r="F1279" s="6"/>
      <c r="G1279" s="6"/>
      <c r="H1279" s="6">
        <v>1987</v>
      </c>
      <c r="I1279" s="6">
        <v>3</v>
      </c>
      <c r="J1279" s="6" t="s">
        <v>4541</v>
      </c>
      <c r="K1279" s="6">
        <v>11</v>
      </c>
      <c r="L1279" s="6" t="s">
        <v>4542</v>
      </c>
      <c r="M1279" s="6">
        <v>2</v>
      </c>
      <c r="N1279" s="6" t="s">
        <v>4543</v>
      </c>
      <c r="O1279" s="6" t="s">
        <v>5471</v>
      </c>
      <c r="P1279" s="6" t="s">
        <v>4549</v>
      </c>
      <c r="Q1279" s="6" t="s">
        <v>4549</v>
      </c>
      <c r="R1279" s="6" t="s">
        <v>4549</v>
      </c>
      <c r="S1279" s="6" t="s">
        <v>4549</v>
      </c>
      <c r="T1279" s="6"/>
      <c r="U1279" s="6"/>
      <c r="V1279" s="6"/>
      <c r="W1279" s="6"/>
      <c r="X1279" s="6"/>
      <c r="Y1279" s="6"/>
      <c r="Z1279" s="6"/>
      <c r="AA1279" s="6"/>
      <c r="AB1279" s="6" t="s">
        <v>4549</v>
      </c>
    </row>
    <row r="1280" spans="1:28">
      <c r="A1280" s="6">
        <v>353</v>
      </c>
      <c r="B1280" s="6" t="str">
        <f t="shared" si="19"/>
        <v>NoatakMaintenance/generator shop</v>
      </c>
      <c r="C1280" s="6" t="s">
        <v>2113</v>
      </c>
      <c r="D1280" s="6" t="s">
        <v>2836</v>
      </c>
      <c r="E1280" s="6"/>
      <c r="F1280" s="6"/>
      <c r="G1280" s="6">
        <v>1240</v>
      </c>
      <c r="H1280" s="6"/>
      <c r="I1280" s="6">
        <v>8</v>
      </c>
      <c r="J1280" s="6" t="s">
        <v>4555</v>
      </c>
      <c r="K1280" s="6">
        <v>31</v>
      </c>
      <c r="L1280" s="6" t="s">
        <v>4592</v>
      </c>
      <c r="M1280" s="6">
        <v>2</v>
      </c>
      <c r="N1280" s="6" t="s">
        <v>4543</v>
      </c>
      <c r="O1280" s="6" t="s">
        <v>4664</v>
      </c>
      <c r="P1280" s="6" t="s">
        <v>4549</v>
      </c>
      <c r="Q1280" s="6" t="s">
        <v>4549</v>
      </c>
      <c r="R1280" s="6" t="s">
        <v>4549</v>
      </c>
      <c r="S1280" s="6" t="s">
        <v>4549</v>
      </c>
      <c r="T1280" s="6"/>
      <c r="U1280" s="6"/>
      <c r="V1280" s="6"/>
      <c r="W1280" s="6"/>
      <c r="X1280" s="6"/>
      <c r="Y1280" s="6"/>
      <c r="Z1280" s="6"/>
      <c r="AA1280" s="6"/>
      <c r="AB1280" s="6" t="s">
        <v>4549</v>
      </c>
    </row>
    <row r="1281" spans="1:28">
      <c r="A1281" s="6">
        <v>353</v>
      </c>
      <c r="B1281" s="6" t="str">
        <f t="shared" si="19"/>
        <v>NoatakMiddle School</v>
      </c>
      <c r="C1281" s="6" t="s">
        <v>2113</v>
      </c>
      <c r="D1281" s="6" t="s">
        <v>3517</v>
      </c>
      <c r="E1281" s="6"/>
      <c r="F1281" s="6"/>
      <c r="G1281" s="6">
        <v>3120</v>
      </c>
      <c r="H1281" s="6"/>
      <c r="I1281" s="6">
        <v>3</v>
      </c>
      <c r="J1281" s="6" t="s">
        <v>4541</v>
      </c>
      <c r="K1281" s="6">
        <v>9</v>
      </c>
      <c r="L1281" s="6" t="s">
        <v>4575</v>
      </c>
      <c r="M1281" s="6">
        <v>2</v>
      </c>
      <c r="N1281" s="6" t="s">
        <v>4543</v>
      </c>
      <c r="O1281" s="6" t="s">
        <v>4664</v>
      </c>
      <c r="P1281" s="6" t="s">
        <v>4549</v>
      </c>
      <c r="Q1281" s="6" t="s">
        <v>4549</v>
      </c>
      <c r="R1281" s="6" t="s">
        <v>4549</v>
      </c>
      <c r="S1281" s="6" t="s">
        <v>4549</v>
      </c>
      <c r="T1281" s="6"/>
      <c r="U1281" s="6"/>
      <c r="V1281" s="6"/>
      <c r="W1281" s="6"/>
      <c r="X1281" s="6"/>
      <c r="Y1281" s="6"/>
      <c r="Z1281" s="6"/>
      <c r="AA1281" s="6"/>
      <c r="AB1281" s="6" t="s">
        <v>4549</v>
      </c>
    </row>
    <row r="1282" spans="1:28">
      <c r="A1282" s="6">
        <v>353</v>
      </c>
      <c r="B1282" s="6" t="str">
        <f t="shared" si="19"/>
        <v>NoatakNoatak Friends Church</v>
      </c>
      <c r="C1282" s="6" t="s">
        <v>2113</v>
      </c>
      <c r="D1282" s="6" t="s">
        <v>2511</v>
      </c>
      <c r="E1282" s="6" t="s">
        <v>5473</v>
      </c>
      <c r="F1282" s="6">
        <v>1</v>
      </c>
      <c r="G1282" s="6">
        <v>4000</v>
      </c>
      <c r="H1282" s="6">
        <v>1980</v>
      </c>
      <c r="I1282" s="6">
        <v>3</v>
      </c>
      <c r="J1282" s="6" t="s">
        <v>4541</v>
      </c>
      <c r="K1282" s="6">
        <v>12</v>
      </c>
      <c r="L1282" s="6" t="s">
        <v>4586</v>
      </c>
      <c r="M1282" s="6">
        <v>2</v>
      </c>
      <c r="N1282" s="6" t="s">
        <v>4543</v>
      </c>
      <c r="O1282" s="6" t="s">
        <v>4784</v>
      </c>
      <c r="P1282" s="6" t="s">
        <v>4549</v>
      </c>
      <c r="Q1282" s="6" t="s">
        <v>4549</v>
      </c>
      <c r="R1282" s="6" t="s">
        <v>4549</v>
      </c>
      <c r="S1282" s="6" t="s">
        <v>4549</v>
      </c>
      <c r="T1282" s="6"/>
      <c r="U1282" s="6"/>
      <c r="V1282" s="6"/>
      <c r="W1282" s="6"/>
      <c r="X1282" s="6"/>
      <c r="Y1282" s="6"/>
      <c r="Z1282" s="6"/>
      <c r="AA1282" s="6"/>
      <c r="AB1282" s="6" t="s">
        <v>4549</v>
      </c>
    </row>
    <row r="1283" spans="1:28">
      <c r="A1283" s="6">
        <v>353</v>
      </c>
      <c r="B1283" s="6" t="str">
        <f t="shared" ref="B1283:B1346" si="20">CONCATENATE(C1283,D1283)</f>
        <v>NoatakNoatak Native Store</v>
      </c>
      <c r="C1283" s="6" t="s">
        <v>2113</v>
      </c>
      <c r="D1283" s="6" t="s">
        <v>2209</v>
      </c>
      <c r="E1283" s="6" t="s">
        <v>5474</v>
      </c>
      <c r="F1283" s="6">
        <v>1</v>
      </c>
      <c r="G1283" s="6">
        <v>4864</v>
      </c>
      <c r="H1283" s="6">
        <v>1968</v>
      </c>
      <c r="I1283" s="6">
        <v>7</v>
      </c>
      <c r="J1283" s="6" t="s">
        <v>4578</v>
      </c>
      <c r="K1283" s="6">
        <v>25</v>
      </c>
      <c r="L1283" s="6" t="s">
        <v>4579</v>
      </c>
      <c r="M1283" s="6">
        <v>2</v>
      </c>
      <c r="N1283" s="6" t="s">
        <v>4543</v>
      </c>
      <c r="O1283" s="6" t="s">
        <v>4580</v>
      </c>
      <c r="P1283" s="6" t="s">
        <v>4549</v>
      </c>
      <c r="Q1283" s="6" t="s">
        <v>4549</v>
      </c>
      <c r="R1283" s="6" t="s">
        <v>4549</v>
      </c>
      <c r="S1283" s="6" t="s">
        <v>4549</v>
      </c>
      <c r="T1283" s="6"/>
      <c r="U1283" s="6"/>
      <c r="V1283" s="6"/>
      <c r="W1283" s="6"/>
      <c r="X1283" s="6"/>
      <c r="Y1283" s="6"/>
      <c r="Z1283" s="6">
        <v>116439</v>
      </c>
      <c r="AA1283" s="6"/>
      <c r="AB1283" s="6" t="s">
        <v>4549</v>
      </c>
    </row>
    <row r="1284" spans="1:28">
      <c r="A1284" s="6">
        <v>353</v>
      </c>
      <c r="B1284" s="6" t="str">
        <f t="shared" si="20"/>
        <v>NoatakNoatak Post Office</v>
      </c>
      <c r="C1284" s="6" t="s">
        <v>2113</v>
      </c>
      <c r="D1284" s="6" t="s">
        <v>3131</v>
      </c>
      <c r="E1284" s="6"/>
      <c r="F1284" s="6"/>
      <c r="G1284" s="6">
        <v>1512</v>
      </c>
      <c r="H1284" s="6">
        <v>1970</v>
      </c>
      <c r="I1284" s="6">
        <v>8</v>
      </c>
      <c r="J1284" s="6" t="s">
        <v>4555</v>
      </c>
      <c r="K1284" s="6">
        <v>31</v>
      </c>
      <c r="L1284" s="6" t="s">
        <v>4592</v>
      </c>
      <c r="M1284" s="6">
        <v>2</v>
      </c>
      <c r="N1284" s="6" t="s">
        <v>4543</v>
      </c>
      <c r="O1284" s="6" t="s">
        <v>5471</v>
      </c>
      <c r="P1284" s="6" t="s">
        <v>4549</v>
      </c>
      <c r="Q1284" s="6" t="s">
        <v>4549</v>
      </c>
      <c r="R1284" s="6" t="s">
        <v>4549</v>
      </c>
      <c r="S1284" s="6" t="s">
        <v>4549</v>
      </c>
      <c r="T1284" s="6"/>
      <c r="U1284" s="6"/>
      <c r="V1284" s="6"/>
      <c r="W1284" s="6"/>
      <c r="X1284" s="6"/>
      <c r="Y1284" s="6"/>
      <c r="Z1284" s="6"/>
      <c r="AA1284" s="6"/>
      <c r="AB1284" s="6" t="s">
        <v>4549</v>
      </c>
    </row>
    <row r="1285" spans="1:28">
      <c r="A1285" s="6">
        <v>353</v>
      </c>
      <c r="B1285" s="6" t="str">
        <f t="shared" si="20"/>
        <v>NoatakStorage bldg.</v>
      </c>
      <c r="C1285" s="6" t="s">
        <v>2113</v>
      </c>
      <c r="D1285" s="6" t="s">
        <v>2084</v>
      </c>
      <c r="E1285" s="6"/>
      <c r="F1285" s="6"/>
      <c r="G1285" s="6">
        <v>336</v>
      </c>
      <c r="H1285" s="6"/>
      <c r="I1285" s="6">
        <v>2</v>
      </c>
      <c r="J1285" s="6" t="s">
        <v>4582</v>
      </c>
      <c r="K1285" s="6">
        <v>8</v>
      </c>
      <c r="L1285" s="6" t="s">
        <v>4583</v>
      </c>
      <c r="M1285" s="6">
        <v>2</v>
      </c>
      <c r="N1285" s="6" t="s">
        <v>4543</v>
      </c>
      <c r="O1285" s="6" t="s">
        <v>4664</v>
      </c>
      <c r="P1285" s="6" t="s">
        <v>4549</v>
      </c>
      <c r="Q1285" s="6" t="s">
        <v>4549</v>
      </c>
      <c r="R1285" s="6" t="s">
        <v>4549</v>
      </c>
      <c r="S1285" s="6" t="s">
        <v>4549</v>
      </c>
      <c r="T1285" s="6"/>
      <c r="U1285" s="6"/>
      <c r="V1285" s="6"/>
      <c r="W1285" s="6"/>
      <c r="X1285" s="6"/>
      <c r="Y1285" s="6"/>
      <c r="Z1285" s="6"/>
      <c r="AA1285" s="6"/>
      <c r="AB1285" s="6" t="s">
        <v>4549</v>
      </c>
    </row>
    <row r="1286" spans="1:28">
      <c r="A1286" s="6">
        <v>353</v>
      </c>
      <c r="B1286" s="6" t="str">
        <f t="shared" si="20"/>
        <v>NoatakWater Treatment Plant</v>
      </c>
      <c r="C1286" s="6" t="s">
        <v>2113</v>
      </c>
      <c r="D1286" s="6" t="s">
        <v>66</v>
      </c>
      <c r="E1286" s="6"/>
      <c r="F1286" s="6"/>
      <c r="G1286" s="6"/>
      <c r="H1286" s="6"/>
      <c r="I1286" s="6">
        <v>8</v>
      </c>
      <c r="J1286" s="6" t="s">
        <v>4555</v>
      </c>
      <c r="K1286" s="6">
        <v>31</v>
      </c>
      <c r="L1286" s="6" t="s">
        <v>4592</v>
      </c>
      <c r="M1286" s="6">
        <v>2</v>
      </c>
      <c r="N1286" s="6" t="s">
        <v>4543</v>
      </c>
      <c r="O1286" s="6" t="s">
        <v>5471</v>
      </c>
      <c r="P1286" s="6" t="s">
        <v>4549</v>
      </c>
      <c r="Q1286" s="6" t="s">
        <v>4549</v>
      </c>
      <c r="R1286" s="6" t="s">
        <v>4549</v>
      </c>
      <c r="S1286" s="6" t="s">
        <v>4549</v>
      </c>
      <c r="T1286" s="6"/>
      <c r="U1286" s="6"/>
      <c r="V1286" s="6" t="s">
        <v>5475</v>
      </c>
      <c r="W1286" s="6"/>
      <c r="X1286" s="6"/>
      <c r="Y1286" s="6"/>
      <c r="Z1286" s="6">
        <v>1500</v>
      </c>
      <c r="AA1286" s="6"/>
      <c r="AB1286" s="6" t="s">
        <v>4549</v>
      </c>
    </row>
    <row r="1287" spans="1:28">
      <c r="A1287" s="6">
        <v>355</v>
      </c>
      <c r="B1287" s="6" t="str">
        <f t="shared" si="20"/>
        <v>NondaltonCity Hall</v>
      </c>
      <c r="C1287" s="6" t="s">
        <v>1571</v>
      </c>
      <c r="D1287" s="6" t="s">
        <v>48</v>
      </c>
      <c r="E1287" s="6"/>
      <c r="F1287" s="6"/>
      <c r="G1287" s="6">
        <v>2000</v>
      </c>
      <c r="H1287" s="6">
        <v>1995</v>
      </c>
      <c r="I1287" s="6">
        <v>3</v>
      </c>
      <c r="J1287" s="6" t="s">
        <v>4541</v>
      </c>
      <c r="K1287" s="6">
        <v>10</v>
      </c>
      <c r="L1287" s="6" t="s">
        <v>2424</v>
      </c>
      <c r="M1287" s="6">
        <v>2</v>
      </c>
      <c r="N1287" s="6" t="s">
        <v>4543</v>
      </c>
      <c r="O1287" s="6" t="s">
        <v>5476</v>
      </c>
      <c r="P1287" s="6" t="s">
        <v>4549</v>
      </c>
      <c r="Q1287" s="6" t="s">
        <v>4549</v>
      </c>
      <c r="R1287" s="6" t="s">
        <v>4549</v>
      </c>
      <c r="S1287" s="6" t="s">
        <v>4549</v>
      </c>
      <c r="T1287" s="6"/>
      <c r="U1287" s="6"/>
      <c r="V1287" s="6" t="s">
        <v>4581</v>
      </c>
      <c r="W1287" s="6"/>
      <c r="X1287" s="6"/>
      <c r="Y1287" s="6"/>
      <c r="Z1287" s="6">
        <v>3500</v>
      </c>
      <c r="AA1287" s="6"/>
      <c r="AB1287" s="6" t="s">
        <v>4549</v>
      </c>
    </row>
    <row r="1288" spans="1:28">
      <c r="A1288" s="6">
        <v>355</v>
      </c>
      <c r="B1288" s="6" t="str">
        <f t="shared" si="20"/>
        <v>NondaltonN/A</v>
      </c>
      <c r="C1288" s="6" t="s">
        <v>1571</v>
      </c>
      <c r="D1288" s="6" t="s">
        <v>2743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 t="s">
        <v>5477</v>
      </c>
      <c r="P1288" s="6" t="s">
        <v>4549</v>
      </c>
      <c r="Q1288" s="6" t="s">
        <v>4549</v>
      </c>
      <c r="R1288" s="6" t="s">
        <v>4549</v>
      </c>
      <c r="S1288" s="6" t="s">
        <v>4549</v>
      </c>
      <c r="T1288" s="6"/>
      <c r="U1288" s="6"/>
      <c r="V1288" s="6"/>
      <c r="W1288" s="6"/>
      <c r="X1288" s="6"/>
      <c r="Y1288" s="6"/>
      <c r="Z1288" s="6"/>
      <c r="AA1288" s="6"/>
      <c r="AB1288" s="6" t="s">
        <v>4549</v>
      </c>
    </row>
    <row r="1289" spans="1:28">
      <c r="A1289" s="6">
        <v>355</v>
      </c>
      <c r="B1289" s="6" t="str">
        <f t="shared" si="20"/>
        <v>NondaltonN/A</v>
      </c>
      <c r="C1289" s="6" t="s">
        <v>1571</v>
      </c>
      <c r="D1289" s="6" t="s">
        <v>2743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 t="s">
        <v>5478</v>
      </c>
      <c r="P1289" s="6" t="s">
        <v>4549</v>
      </c>
      <c r="Q1289" s="6" t="s">
        <v>4549</v>
      </c>
      <c r="R1289" s="6" t="s">
        <v>4549</v>
      </c>
      <c r="S1289" s="6" t="s">
        <v>4549</v>
      </c>
      <c r="T1289" s="6"/>
      <c r="U1289" s="6"/>
      <c r="V1289" s="6"/>
      <c r="W1289" s="6"/>
      <c r="X1289" s="6"/>
      <c r="Y1289" s="6"/>
      <c r="Z1289" s="6"/>
      <c r="AA1289" s="6"/>
      <c r="AB1289" s="6" t="s">
        <v>4549</v>
      </c>
    </row>
    <row r="1290" spans="1:28">
      <c r="A1290" s="6">
        <v>355</v>
      </c>
      <c r="B1290" s="6" t="str">
        <f t="shared" si="20"/>
        <v>NondaltonNondalton Clinic</v>
      </c>
      <c r="C1290" s="6" t="s">
        <v>1571</v>
      </c>
      <c r="D1290" s="6" t="s">
        <v>3285</v>
      </c>
      <c r="E1290" s="6"/>
      <c r="F1290" s="6"/>
      <c r="G1290" s="6">
        <v>1200</v>
      </c>
      <c r="H1290" s="6">
        <v>2005</v>
      </c>
      <c r="I1290" s="6">
        <v>4</v>
      </c>
      <c r="J1290" s="6" t="s">
        <v>4615</v>
      </c>
      <c r="K1290" s="6">
        <v>17</v>
      </c>
      <c r="L1290" s="6" t="s">
        <v>4644</v>
      </c>
      <c r="M1290" s="6">
        <v>2</v>
      </c>
      <c r="N1290" s="6" t="s">
        <v>4543</v>
      </c>
      <c r="O1290" s="6" t="s">
        <v>5476</v>
      </c>
      <c r="P1290" s="6" t="s">
        <v>4549</v>
      </c>
      <c r="Q1290" s="6" t="s">
        <v>4549</v>
      </c>
      <c r="R1290" s="6" t="s">
        <v>4549</v>
      </c>
      <c r="S1290" s="6" t="s">
        <v>4549</v>
      </c>
      <c r="T1290" s="6"/>
      <c r="U1290" s="6"/>
      <c r="V1290" s="6" t="s">
        <v>5479</v>
      </c>
      <c r="W1290" s="6"/>
      <c r="X1290" s="6"/>
      <c r="Y1290" s="6"/>
      <c r="Z1290" s="6">
        <v>13900</v>
      </c>
      <c r="AA1290" s="6"/>
      <c r="AB1290" s="6" t="s">
        <v>4549</v>
      </c>
    </row>
    <row r="1291" spans="1:28">
      <c r="A1291" s="6">
        <v>355</v>
      </c>
      <c r="B1291" s="6" t="str">
        <f t="shared" si="20"/>
        <v>NondaltonSre Building #1</v>
      </c>
      <c r="C1291" s="6" t="s">
        <v>1571</v>
      </c>
      <c r="D1291" s="6" t="s">
        <v>452</v>
      </c>
      <c r="E1291" s="6"/>
      <c r="F1291" s="6"/>
      <c r="G1291" s="6">
        <v>1104</v>
      </c>
      <c r="H1291" s="6">
        <v>1993</v>
      </c>
      <c r="I1291" s="6">
        <v>2</v>
      </c>
      <c r="J1291" s="6" t="s">
        <v>4582</v>
      </c>
      <c r="K1291" s="6">
        <v>8</v>
      </c>
      <c r="L1291" s="6" t="s">
        <v>4583</v>
      </c>
      <c r="M1291" s="6">
        <v>2</v>
      </c>
      <c r="N1291" s="6" t="s">
        <v>4543</v>
      </c>
      <c r="O1291" s="6" t="s">
        <v>4585</v>
      </c>
      <c r="P1291" s="6" t="s">
        <v>4549</v>
      </c>
      <c r="Q1291" s="6" t="s">
        <v>4549</v>
      </c>
      <c r="R1291" s="6" t="s">
        <v>4549</v>
      </c>
      <c r="S1291" s="6" t="s">
        <v>4549</v>
      </c>
      <c r="T1291" s="6"/>
      <c r="U1291" s="6"/>
      <c r="V1291" s="6"/>
      <c r="W1291" s="6"/>
      <c r="X1291" s="6"/>
      <c r="Y1291" s="6"/>
      <c r="Z1291" s="6"/>
      <c r="AA1291" s="6"/>
      <c r="AB1291" s="6" t="s">
        <v>4549</v>
      </c>
    </row>
    <row r="1292" spans="1:28">
      <c r="A1292" s="6">
        <v>355</v>
      </c>
      <c r="B1292" s="6" t="str">
        <f t="shared" si="20"/>
        <v>NondaltonSre Building #2 (Heated)</v>
      </c>
      <c r="C1292" s="6" t="s">
        <v>1571</v>
      </c>
      <c r="D1292" s="6" t="s">
        <v>39</v>
      </c>
      <c r="E1292" s="6"/>
      <c r="F1292" s="6"/>
      <c r="G1292" s="6">
        <v>1104</v>
      </c>
      <c r="H1292" s="6"/>
      <c r="I1292" s="6">
        <v>2</v>
      </c>
      <c r="J1292" s="6" t="s">
        <v>4582</v>
      </c>
      <c r="K1292" s="6">
        <v>8</v>
      </c>
      <c r="L1292" s="6" t="s">
        <v>4583</v>
      </c>
      <c r="M1292" s="6">
        <v>2</v>
      </c>
      <c r="N1292" s="6" t="s">
        <v>4543</v>
      </c>
      <c r="O1292" s="6" t="s">
        <v>4585</v>
      </c>
      <c r="P1292" s="6" t="s">
        <v>4549</v>
      </c>
      <c r="Q1292" s="6" t="s">
        <v>4549</v>
      </c>
      <c r="R1292" s="6" t="s">
        <v>4549</v>
      </c>
      <c r="S1292" s="6" t="s">
        <v>4549</v>
      </c>
      <c r="T1292" s="6"/>
      <c r="U1292" s="6"/>
      <c r="V1292" s="6"/>
      <c r="W1292" s="6"/>
      <c r="X1292" s="6"/>
      <c r="Y1292" s="6"/>
      <c r="Z1292" s="6"/>
      <c r="AA1292" s="6"/>
      <c r="AB1292" s="6" t="s">
        <v>4549</v>
      </c>
    </row>
    <row r="1293" spans="1:28">
      <c r="A1293" s="6">
        <v>355</v>
      </c>
      <c r="B1293" s="6" t="str">
        <f t="shared" si="20"/>
        <v>NondaltonWater Plant</v>
      </c>
      <c r="C1293" s="6" t="s">
        <v>1571</v>
      </c>
      <c r="D1293" s="6" t="s">
        <v>144</v>
      </c>
      <c r="E1293" s="6"/>
      <c r="F1293" s="6"/>
      <c r="G1293" s="6">
        <v>900</v>
      </c>
      <c r="H1293" s="6">
        <v>1973</v>
      </c>
      <c r="I1293" s="6">
        <v>9</v>
      </c>
      <c r="J1293" s="6" t="s">
        <v>1500</v>
      </c>
      <c r="K1293" s="6">
        <v>35</v>
      </c>
      <c r="L1293" s="6" t="s">
        <v>4562</v>
      </c>
      <c r="M1293" s="6">
        <v>4</v>
      </c>
      <c r="N1293" s="6" t="s">
        <v>4584</v>
      </c>
      <c r="O1293" s="6" t="s">
        <v>5476</v>
      </c>
      <c r="P1293" s="6" t="s">
        <v>4549</v>
      </c>
      <c r="Q1293" s="6" t="s">
        <v>4549</v>
      </c>
      <c r="R1293" s="6" t="s">
        <v>4549</v>
      </c>
      <c r="S1293" s="6" t="s">
        <v>4549</v>
      </c>
      <c r="T1293" s="6"/>
      <c r="U1293" s="6"/>
      <c r="V1293" s="6" t="s">
        <v>5480</v>
      </c>
      <c r="W1293" s="6"/>
      <c r="X1293" s="6"/>
      <c r="Y1293" s="6"/>
      <c r="Z1293" s="6">
        <v>21700</v>
      </c>
      <c r="AA1293" s="6"/>
      <c r="AB1293" s="6" t="s">
        <v>4549</v>
      </c>
    </row>
    <row r="1294" spans="1:28">
      <c r="A1294">
        <v>356</v>
      </c>
      <c r="B1294" s="6" t="str">
        <f t="shared" si="20"/>
        <v>NoorvikNoorvik Community Building</v>
      </c>
      <c r="C1294" t="s">
        <v>2117</v>
      </c>
      <c r="D1294" t="s">
        <v>2514</v>
      </c>
      <c r="E1294" t="s">
        <v>5481</v>
      </c>
      <c r="F1294">
        <v>1</v>
      </c>
      <c r="G1294">
        <v>4800</v>
      </c>
      <c r="H1294">
        <v>1970</v>
      </c>
      <c r="I1294">
        <v>3</v>
      </c>
      <c r="J1294" t="s">
        <v>4541</v>
      </c>
      <c r="K1294">
        <v>10</v>
      </c>
      <c r="L1294" t="s">
        <v>2424</v>
      </c>
      <c r="M1294">
        <v>2</v>
      </c>
      <c r="N1294" t="s">
        <v>4543</v>
      </c>
      <c r="O1294" t="s">
        <v>5482</v>
      </c>
      <c r="P1294" s="6" t="s">
        <v>4549</v>
      </c>
      <c r="Q1294" s="6" t="s">
        <v>4549</v>
      </c>
      <c r="R1294" s="6" t="s">
        <v>4549</v>
      </c>
      <c r="S1294" s="6" t="s">
        <v>4549</v>
      </c>
      <c r="V1294">
        <v>3000</v>
      </c>
      <c r="Y1294" s="145"/>
      <c r="Z1294">
        <v>25794</v>
      </c>
      <c r="AA1294" s="145"/>
      <c r="AB1294" s="6" t="s">
        <v>4549</v>
      </c>
    </row>
    <row r="1295" spans="1:28">
      <c r="A1295">
        <v>356</v>
      </c>
      <c r="B1295" s="6" t="str">
        <f t="shared" si="20"/>
        <v>NoorvikSnow Machine Building</v>
      </c>
      <c r="C1295" t="s">
        <v>2117</v>
      </c>
      <c r="D1295" t="s">
        <v>2849</v>
      </c>
      <c r="E1295" t="s">
        <v>5481</v>
      </c>
      <c r="F1295">
        <v>1</v>
      </c>
      <c r="G1295">
        <v>750</v>
      </c>
      <c r="H1295">
        <v>1970</v>
      </c>
      <c r="I1295">
        <v>8</v>
      </c>
      <c r="J1295" t="s">
        <v>4555</v>
      </c>
      <c r="K1295">
        <v>28</v>
      </c>
      <c r="L1295" t="s">
        <v>4556</v>
      </c>
      <c r="M1295">
        <v>2</v>
      </c>
      <c r="N1295" t="s">
        <v>4543</v>
      </c>
      <c r="O1295" t="s">
        <v>5482</v>
      </c>
      <c r="P1295" s="6" t="s">
        <v>4549</v>
      </c>
      <c r="Q1295" s="6" t="s">
        <v>4549</v>
      </c>
      <c r="R1295" s="6" t="s">
        <v>4549</v>
      </c>
      <c r="S1295" s="6" t="s">
        <v>4549</v>
      </c>
      <c r="V1295">
        <v>700</v>
      </c>
      <c r="Y1295" s="145"/>
      <c r="Z1295">
        <v>5307</v>
      </c>
      <c r="AA1295" s="145"/>
      <c r="AB1295" s="6" t="s">
        <v>4549</v>
      </c>
    </row>
    <row r="1296" spans="1:28">
      <c r="A1296">
        <v>356</v>
      </c>
      <c r="B1296" s="6" t="str">
        <f t="shared" si="20"/>
        <v>NoorvikNoorvik City Garage</v>
      </c>
      <c r="C1296" t="s">
        <v>2117</v>
      </c>
      <c r="D1296" t="s">
        <v>2850</v>
      </c>
      <c r="E1296" t="s">
        <v>5481</v>
      </c>
      <c r="F1296">
        <v>1</v>
      </c>
      <c r="G1296">
        <v>5600</v>
      </c>
      <c r="H1296">
        <v>1977</v>
      </c>
      <c r="I1296">
        <v>8</v>
      </c>
      <c r="J1296" t="s">
        <v>4555</v>
      </c>
      <c r="K1296">
        <v>28</v>
      </c>
      <c r="L1296" t="s">
        <v>4556</v>
      </c>
      <c r="M1296">
        <v>2</v>
      </c>
      <c r="N1296" t="s">
        <v>4543</v>
      </c>
      <c r="O1296" t="s">
        <v>5482</v>
      </c>
      <c r="P1296" s="6" t="s">
        <v>4549</v>
      </c>
      <c r="Q1296" s="6" t="s">
        <v>4549</v>
      </c>
      <c r="R1296" s="6" t="s">
        <v>4549</v>
      </c>
      <c r="S1296" s="6" t="s">
        <v>4549</v>
      </c>
      <c r="V1296">
        <v>0</v>
      </c>
      <c r="Y1296" s="145"/>
      <c r="Z1296">
        <v>6198</v>
      </c>
      <c r="AA1296" s="145"/>
      <c r="AB1296" s="6" t="s">
        <v>4549</v>
      </c>
    </row>
    <row r="1297" spans="1:28">
      <c r="A1297" s="6">
        <v>356</v>
      </c>
      <c r="B1297" s="6" t="str">
        <f t="shared" si="20"/>
        <v>NoorvikAIRPORT ELECTRICAL</v>
      </c>
      <c r="C1297" s="6" t="s">
        <v>2117</v>
      </c>
      <c r="D1297" s="6" t="s">
        <v>2575</v>
      </c>
      <c r="E1297" s="6"/>
      <c r="F1297" s="6"/>
      <c r="G1297" s="6">
        <v>96</v>
      </c>
      <c r="H1297" s="6">
        <v>2001</v>
      </c>
      <c r="I1297" s="6">
        <v>8</v>
      </c>
      <c r="J1297" s="6" t="s">
        <v>4555</v>
      </c>
      <c r="K1297" s="6">
        <v>31</v>
      </c>
      <c r="L1297" s="6" t="s">
        <v>4592</v>
      </c>
      <c r="M1297" s="6">
        <v>2</v>
      </c>
      <c r="N1297" s="6" t="s">
        <v>4543</v>
      </c>
      <c r="O1297" s="6" t="s">
        <v>4585</v>
      </c>
      <c r="P1297" s="6" t="s">
        <v>4549</v>
      </c>
      <c r="Q1297" s="6" t="s">
        <v>4549</v>
      </c>
      <c r="R1297" s="6" t="s">
        <v>4549</v>
      </c>
      <c r="S1297" s="6" t="s">
        <v>4549</v>
      </c>
      <c r="T1297" s="6"/>
      <c r="U1297" s="6"/>
      <c r="V1297" s="6"/>
      <c r="W1297" s="6"/>
      <c r="X1297" s="6"/>
      <c r="Y1297" s="6"/>
      <c r="Z1297" s="6"/>
      <c r="AA1297" s="6"/>
      <c r="AB1297" s="6" t="s">
        <v>4549</v>
      </c>
    </row>
    <row r="1298" spans="1:28">
      <c r="A1298" s="6">
        <v>356</v>
      </c>
      <c r="B1298" s="6" t="str">
        <f t="shared" si="20"/>
        <v>NoorvikBoiler/generator/fire pump module</v>
      </c>
      <c r="C1298" s="6" t="s">
        <v>2117</v>
      </c>
      <c r="D1298" s="6" t="s">
        <v>2391</v>
      </c>
      <c r="E1298" s="6"/>
      <c r="F1298" s="6"/>
      <c r="G1298" s="6">
        <v>1488</v>
      </c>
      <c r="H1298" s="6"/>
      <c r="I1298" s="6">
        <v>8</v>
      </c>
      <c r="J1298" s="6" t="s">
        <v>4555</v>
      </c>
      <c r="K1298" s="6">
        <v>31</v>
      </c>
      <c r="L1298" s="6" t="s">
        <v>4592</v>
      </c>
      <c r="M1298" s="6">
        <v>2</v>
      </c>
      <c r="N1298" s="6" t="s">
        <v>4543</v>
      </c>
      <c r="O1298" s="6" t="s">
        <v>4664</v>
      </c>
      <c r="P1298" s="6" t="s">
        <v>4549</v>
      </c>
      <c r="Q1298" s="6" t="s">
        <v>4549</v>
      </c>
      <c r="R1298" s="6" t="s">
        <v>4549</v>
      </c>
      <c r="S1298" s="6" t="s">
        <v>4549</v>
      </c>
      <c r="T1298" s="6"/>
      <c r="U1298" s="6"/>
      <c r="V1298" s="6"/>
      <c r="W1298" s="6"/>
      <c r="X1298" s="6"/>
      <c r="Y1298" s="6"/>
      <c r="Z1298" s="6">
        <v>28456</v>
      </c>
      <c r="AA1298" s="6"/>
      <c r="AB1298" s="6" t="s">
        <v>4549</v>
      </c>
    </row>
    <row r="1299" spans="1:28">
      <c r="A1299" s="6">
        <v>356</v>
      </c>
      <c r="B1299" s="6" t="str">
        <f t="shared" si="20"/>
        <v>NoorvikLift station bldg.</v>
      </c>
      <c r="C1299" s="6" t="s">
        <v>2117</v>
      </c>
      <c r="D1299" s="6" t="s">
        <v>2846</v>
      </c>
      <c r="E1299" s="6"/>
      <c r="F1299" s="6"/>
      <c r="G1299" s="6">
        <v>1728</v>
      </c>
      <c r="H1299" s="6"/>
      <c r="I1299" s="6">
        <v>8</v>
      </c>
      <c r="J1299" s="6" t="s">
        <v>4555</v>
      </c>
      <c r="K1299" s="6">
        <v>31</v>
      </c>
      <c r="L1299" s="6" t="s">
        <v>4592</v>
      </c>
      <c r="M1299" s="6">
        <v>2</v>
      </c>
      <c r="N1299" s="6" t="s">
        <v>4543</v>
      </c>
      <c r="O1299" s="6" t="s">
        <v>4664</v>
      </c>
      <c r="P1299" s="6" t="s">
        <v>4549</v>
      </c>
      <c r="Q1299" s="6" t="s">
        <v>4549</v>
      </c>
      <c r="R1299" s="6" t="s">
        <v>4549</v>
      </c>
      <c r="S1299" s="6" t="s">
        <v>4549</v>
      </c>
      <c r="T1299" s="6"/>
      <c r="U1299" s="6"/>
      <c r="V1299" s="6"/>
      <c r="W1299" s="6"/>
      <c r="X1299" s="6"/>
      <c r="Y1299" s="6"/>
      <c r="Z1299" s="6"/>
      <c r="AA1299" s="6"/>
      <c r="AB1299" s="6" t="s">
        <v>4549</v>
      </c>
    </row>
    <row r="1300" spans="1:28">
      <c r="A1300" s="6">
        <v>356</v>
      </c>
      <c r="B1300" s="6" t="str">
        <f t="shared" si="20"/>
        <v>NoorvikMaintenance shop</v>
      </c>
      <c r="C1300" s="6" t="s">
        <v>2117</v>
      </c>
      <c r="D1300" s="6" t="s">
        <v>2585</v>
      </c>
      <c r="E1300" s="6"/>
      <c r="F1300" s="6"/>
      <c r="G1300" s="6">
        <v>720</v>
      </c>
      <c r="H1300" s="6"/>
      <c r="I1300" s="6">
        <v>8</v>
      </c>
      <c r="J1300" s="6" t="s">
        <v>4555</v>
      </c>
      <c r="K1300" s="6">
        <v>28</v>
      </c>
      <c r="L1300" s="6" t="s">
        <v>4556</v>
      </c>
      <c r="M1300" s="6">
        <v>2</v>
      </c>
      <c r="N1300" s="6" t="s">
        <v>4543</v>
      </c>
      <c r="O1300" s="6" t="s">
        <v>4664</v>
      </c>
      <c r="P1300" s="6" t="s">
        <v>4549</v>
      </c>
      <c r="Q1300" s="6" t="s">
        <v>4549</v>
      </c>
      <c r="R1300" s="6" t="s">
        <v>4549</v>
      </c>
      <c r="S1300" s="6" t="s">
        <v>4549</v>
      </c>
      <c r="T1300" s="6"/>
      <c r="U1300" s="6"/>
      <c r="V1300" s="6"/>
      <c r="W1300" s="6"/>
      <c r="X1300" s="6"/>
      <c r="Y1300" s="6"/>
      <c r="Z1300" s="6"/>
      <c r="AA1300" s="6"/>
      <c r="AB1300" s="6" t="s">
        <v>4549</v>
      </c>
    </row>
    <row r="1301" spans="1:28">
      <c r="A1301" s="6">
        <v>356</v>
      </c>
      <c r="B1301" s="6" t="str">
        <f t="shared" si="20"/>
        <v>NoorvikMorris Trading Post</v>
      </c>
      <c r="C1301" s="6" t="s">
        <v>2117</v>
      </c>
      <c r="D1301" s="6" t="s">
        <v>2211</v>
      </c>
      <c r="E1301" s="6" t="s">
        <v>5483</v>
      </c>
      <c r="F1301" s="6">
        <v>1</v>
      </c>
      <c r="G1301" s="6"/>
      <c r="H1301" s="6">
        <v>1970</v>
      </c>
      <c r="I1301" s="6">
        <v>7</v>
      </c>
      <c r="J1301" s="6" t="s">
        <v>4578</v>
      </c>
      <c r="K1301" s="6">
        <v>25</v>
      </c>
      <c r="L1301" s="6" t="s">
        <v>4579</v>
      </c>
      <c r="M1301" s="6">
        <v>2</v>
      </c>
      <c r="N1301" s="6" t="s">
        <v>4543</v>
      </c>
      <c r="O1301" s="6" t="s">
        <v>5484</v>
      </c>
      <c r="P1301" s="6" t="s">
        <v>4549</v>
      </c>
      <c r="Q1301" s="6" t="s">
        <v>4549</v>
      </c>
      <c r="R1301" s="6" t="s">
        <v>4549</v>
      </c>
      <c r="S1301" s="6" t="s">
        <v>4549</v>
      </c>
      <c r="T1301" s="6"/>
      <c r="U1301" s="6"/>
      <c r="V1301" s="6" t="s">
        <v>4663</v>
      </c>
      <c r="W1301" s="6"/>
      <c r="X1301" s="6"/>
      <c r="Y1301" s="6"/>
      <c r="Z1301" s="6"/>
      <c r="AA1301" s="144">
        <v>7200</v>
      </c>
      <c r="AB1301" s="6" t="s">
        <v>4549</v>
      </c>
    </row>
    <row r="1302" spans="1:28">
      <c r="A1302" s="6">
        <v>356</v>
      </c>
      <c r="B1302" s="6" t="str">
        <f t="shared" si="20"/>
        <v>NoorvikNoorvik Friends Church</v>
      </c>
      <c r="C1302" s="6" t="s">
        <v>2117</v>
      </c>
      <c r="D1302" s="6" t="s">
        <v>2513</v>
      </c>
      <c r="E1302" s="6"/>
      <c r="F1302" s="6">
        <v>1</v>
      </c>
      <c r="G1302" s="6"/>
      <c r="H1302" s="6"/>
      <c r="I1302" s="6">
        <v>3</v>
      </c>
      <c r="J1302" s="6" t="s">
        <v>4541</v>
      </c>
      <c r="K1302" s="6">
        <v>12</v>
      </c>
      <c r="L1302" s="6" t="s">
        <v>4586</v>
      </c>
      <c r="M1302" s="6">
        <v>2</v>
      </c>
      <c r="N1302" s="6" t="s">
        <v>4543</v>
      </c>
      <c r="O1302" s="6" t="s">
        <v>4784</v>
      </c>
      <c r="P1302" s="6" t="s">
        <v>4549</v>
      </c>
      <c r="Q1302" s="6" t="s">
        <v>4549</v>
      </c>
      <c r="R1302" s="6" t="s">
        <v>4549</v>
      </c>
      <c r="S1302" s="6" t="s">
        <v>4549</v>
      </c>
      <c r="T1302" s="6"/>
      <c r="U1302" s="6"/>
      <c r="V1302" s="6"/>
      <c r="W1302" s="6"/>
      <c r="X1302" s="6"/>
      <c r="Y1302" s="6"/>
      <c r="Z1302" s="6"/>
      <c r="AA1302" s="6"/>
      <c r="AB1302" s="6" t="s">
        <v>4549</v>
      </c>
    </row>
    <row r="1303" spans="1:28">
      <c r="A1303" s="6">
        <v>356</v>
      </c>
      <c r="B1303" s="6" t="str">
        <f t="shared" si="20"/>
        <v>NoorvikNoorvik Native Store</v>
      </c>
      <c r="C1303" s="6" t="s">
        <v>2117</v>
      </c>
      <c r="D1303" s="6" t="s">
        <v>2210</v>
      </c>
      <c r="E1303" s="6"/>
      <c r="F1303" s="6"/>
      <c r="G1303" s="6"/>
      <c r="H1303" s="6"/>
      <c r="I1303" s="6">
        <v>7</v>
      </c>
      <c r="J1303" s="6" t="s">
        <v>4578</v>
      </c>
      <c r="K1303" s="6">
        <v>25</v>
      </c>
      <c r="L1303" s="6" t="s">
        <v>4579</v>
      </c>
      <c r="M1303" s="6">
        <v>2</v>
      </c>
      <c r="N1303" s="6" t="s">
        <v>4543</v>
      </c>
      <c r="O1303" s="6"/>
      <c r="P1303" s="6" t="s">
        <v>4549</v>
      </c>
      <c r="Q1303" s="6" t="s">
        <v>4549</v>
      </c>
      <c r="R1303" s="6" t="s">
        <v>4549</v>
      </c>
      <c r="S1303" s="6" t="s">
        <v>4549</v>
      </c>
      <c r="T1303" s="6"/>
      <c r="U1303" s="6"/>
      <c r="V1303" s="6"/>
      <c r="W1303" s="6"/>
      <c r="X1303" s="6"/>
      <c r="Y1303" s="6"/>
      <c r="Z1303" s="6"/>
      <c r="AA1303" s="6"/>
      <c r="AB1303" s="6" t="s">
        <v>4549</v>
      </c>
    </row>
    <row r="1304" spans="1:28">
      <c r="A1304" s="6">
        <v>356</v>
      </c>
      <c r="B1304" s="6" t="str">
        <f t="shared" si="20"/>
        <v>NoorvikNoorvik Native Village Office</v>
      </c>
      <c r="C1304" s="6" t="s">
        <v>2117</v>
      </c>
      <c r="D1304" s="6" t="s">
        <v>3137</v>
      </c>
      <c r="E1304" s="6"/>
      <c r="F1304" s="6">
        <v>1</v>
      </c>
      <c r="G1304" s="6">
        <v>1404</v>
      </c>
      <c r="H1304" s="6"/>
      <c r="I1304" s="6">
        <v>6</v>
      </c>
      <c r="J1304" s="6" t="s">
        <v>377</v>
      </c>
      <c r="K1304" s="6">
        <v>36</v>
      </c>
      <c r="L1304" s="6" t="s">
        <v>377</v>
      </c>
      <c r="M1304" s="6">
        <v>2</v>
      </c>
      <c r="N1304" s="6" t="s">
        <v>4543</v>
      </c>
      <c r="O1304" s="6" t="s">
        <v>5485</v>
      </c>
      <c r="P1304" s="6" t="s">
        <v>4549</v>
      </c>
      <c r="Q1304" s="6" t="s">
        <v>4549</v>
      </c>
      <c r="R1304" s="6" t="s">
        <v>4549</v>
      </c>
      <c r="S1304" s="6" t="s">
        <v>4549</v>
      </c>
      <c r="T1304" s="6"/>
      <c r="U1304" s="6"/>
      <c r="V1304" s="6" t="s">
        <v>4759</v>
      </c>
      <c r="W1304" s="6"/>
      <c r="X1304" s="6"/>
      <c r="Y1304" s="6"/>
      <c r="Z1304" s="6">
        <v>7564</v>
      </c>
      <c r="AA1304" s="6"/>
      <c r="AB1304" s="6" t="s">
        <v>4549</v>
      </c>
    </row>
    <row r="1305" spans="1:28">
      <c r="A1305" s="6">
        <v>356</v>
      </c>
      <c r="B1305" s="6" t="str">
        <f t="shared" si="20"/>
        <v>NoorvikNoorvik Post Office</v>
      </c>
      <c r="C1305" s="6" t="s">
        <v>2117</v>
      </c>
      <c r="D1305" s="6" t="s">
        <v>3136</v>
      </c>
      <c r="E1305" s="6" t="s">
        <v>5474</v>
      </c>
      <c r="F1305" s="6">
        <v>1</v>
      </c>
      <c r="G1305" s="6"/>
      <c r="H1305" s="6">
        <v>1970</v>
      </c>
      <c r="I1305" s="6">
        <v>8</v>
      </c>
      <c r="J1305" s="6" t="s">
        <v>4555</v>
      </c>
      <c r="K1305" s="6">
        <v>31</v>
      </c>
      <c r="L1305" s="6" t="s">
        <v>4592</v>
      </c>
      <c r="M1305" s="6">
        <v>2</v>
      </c>
      <c r="N1305" s="6" t="s">
        <v>4543</v>
      </c>
      <c r="O1305" s="6" t="s">
        <v>1221</v>
      </c>
      <c r="P1305" s="6" t="s">
        <v>4549</v>
      </c>
      <c r="Q1305" s="6" t="s">
        <v>4549</v>
      </c>
      <c r="R1305" s="6" t="s">
        <v>4549</v>
      </c>
      <c r="S1305" s="6" t="s">
        <v>4549</v>
      </c>
      <c r="T1305" s="6"/>
      <c r="U1305" s="6"/>
      <c r="V1305" s="6" t="s">
        <v>5089</v>
      </c>
      <c r="W1305" s="6"/>
      <c r="X1305" s="6"/>
      <c r="Y1305" s="6"/>
      <c r="Z1305" s="6">
        <v>7800</v>
      </c>
      <c r="AA1305" s="6"/>
      <c r="AB1305" s="6" t="s">
        <v>4549</v>
      </c>
    </row>
    <row r="1306" spans="1:28">
      <c r="A1306" s="6">
        <v>356</v>
      </c>
      <c r="B1306" s="6" t="str">
        <f t="shared" si="20"/>
        <v>NoorvikOld garage</v>
      </c>
      <c r="C1306" s="6" t="s">
        <v>2117</v>
      </c>
      <c r="D1306" s="6" t="s">
        <v>2851</v>
      </c>
      <c r="E1306" s="6"/>
      <c r="F1306" s="6">
        <v>1</v>
      </c>
      <c r="G1306" s="6">
        <v>875</v>
      </c>
      <c r="H1306" s="6">
        <v>1970</v>
      </c>
      <c r="I1306" s="6">
        <v>8</v>
      </c>
      <c r="J1306" s="6" t="s">
        <v>4555</v>
      </c>
      <c r="K1306" s="6">
        <v>28</v>
      </c>
      <c r="L1306" s="6" t="s">
        <v>4556</v>
      </c>
      <c r="M1306" s="6">
        <v>2</v>
      </c>
      <c r="N1306" s="6" t="s">
        <v>4543</v>
      </c>
      <c r="O1306" s="6" t="s">
        <v>5482</v>
      </c>
      <c r="P1306" s="6" t="s">
        <v>4549</v>
      </c>
      <c r="Q1306" s="6" t="s">
        <v>4549</v>
      </c>
      <c r="R1306" s="6" t="s">
        <v>4549</v>
      </c>
      <c r="S1306" s="6" t="s">
        <v>4549</v>
      </c>
      <c r="T1306" s="6"/>
      <c r="U1306" s="6"/>
      <c r="V1306" s="6"/>
      <c r="W1306" s="6"/>
      <c r="X1306" s="6"/>
      <c r="Y1306" s="6"/>
      <c r="Z1306" s="6"/>
      <c r="AA1306" s="6"/>
      <c r="AB1306" s="6" t="s">
        <v>4549</v>
      </c>
    </row>
    <row r="1307" spans="1:28">
      <c r="A1307" s="6">
        <v>356</v>
      </c>
      <c r="B1307" s="6" t="str">
        <f t="shared" si="20"/>
        <v>NoorvikSally Harvey Memorial Health Clinic</v>
      </c>
      <c r="C1307" s="6" t="s">
        <v>2117</v>
      </c>
      <c r="D1307" s="6" t="s">
        <v>3286</v>
      </c>
      <c r="E1307" s="6" t="s">
        <v>5486</v>
      </c>
      <c r="F1307" s="6">
        <v>1</v>
      </c>
      <c r="G1307" s="6">
        <v>7500</v>
      </c>
      <c r="H1307" s="6">
        <v>2004</v>
      </c>
      <c r="I1307" s="6">
        <v>4</v>
      </c>
      <c r="J1307" s="6" t="s">
        <v>4615</v>
      </c>
      <c r="K1307" s="6">
        <v>17</v>
      </c>
      <c r="L1307" s="6" t="s">
        <v>4644</v>
      </c>
      <c r="M1307" s="6">
        <v>2</v>
      </c>
      <c r="N1307" s="6" t="s">
        <v>4543</v>
      </c>
      <c r="O1307" s="6" t="s">
        <v>4660</v>
      </c>
      <c r="P1307" s="6" t="s">
        <v>4549</v>
      </c>
      <c r="Q1307" s="6" t="s">
        <v>4549</v>
      </c>
      <c r="R1307" s="6" t="s">
        <v>4549</v>
      </c>
      <c r="S1307" s="6" t="s">
        <v>4549</v>
      </c>
      <c r="T1307" s="6"/>
      <c r="U1307" s="6"/>
      <c r="V1307" s="6" t="s">
        <v>4553</v>
      </c>
      <c r="W1307" s="6"/>
      <c r="X1307" s="6"/>
      <c r="Y1307" s="6"/>
      <c r="Z1307" s="6">
        <v>50400</v>
      </c>
      <c r="AA1307" s="6"/>
      <c r="AB1307" s="6" t="s">
        <v>4549</v>
      </c>
    </row>
    <row r="1308" spans="1:28">
      <c r="A1308" s="6">
        <v>356</v>
      </c>
      <c r="B1308" s="6" t="str">
        <f t="shared" si="20"/>
        <v>NoorvikSchool</v>
      </c>
      <c r="C1308" s="6" t="s">
        <v>2117</v>
      </c>
      <c r="D1308" s="6" t="s">
        <v>58</v>
      </c>
      <c r="E1308" s="6"/>
      <c r="F1308" s="6"/>
      <c r="G1308" s="6">
        <v>61300</v>
      </c>
      <c r="H1308" s="6">
        <v>2002</v>
      </c>
      <c r="I1308" s="6">
        <v>3</v>
      </c>
      <c r="J1308" s="6" t="s">
        <v>4541</v>
      </c>
      <c r="K1308" s="6">
        <v>9</v>
      </c>
      <c r="L1308" s="6" t="s">
        <v>4575</v>
      </c>
      <c r="M1308" s="6">
        <v>2</v>
      </c>
      <c r="N1308" s="6" t="s">
        <v>4543</v>
      </c>
      <c r="O1308" s="6" t="s">
        <v>4664</v>
      </c>
      <c r="P1308" s="6" t="s">
        <v>4549</v>
      </c>
      <c r="Q1308" s="6" t="s">
        <v>4549</v>
      </c>
      <c r="R1308" s="6" t="s">
        <v>4549</v>
      </c>
      <c r="S1308" s="6" t="s">
        <v>4549</v>
      </c>
      <c r="T1308" s="6"/>
      <c r="U1308" s="6"/>
      <c r="V1308" s="6" t="s">
        <v>5487</v>
      </c>
      <c r="W1308" s="6"/>
      <c r="X1308" s="6"/>
      <c r="Y1308" s="6"/>
      <c r="Z1308" s="6">
        <v>402400</v>
      </c>
      <c r="AA1308" s="6"/>
      <c r="AB1308" s="6" t="s">
        <v>4549</v>
      </c>
    </row>
    <row r="1309" spans="1:28">
      <c r="A1309" s="6">
        <v>356</v>
      </c>
      <c r="B1309" s="6" t="str">
        <f t="shared" si="20"/>
        <v>NoorvikSREB</v>
      </c>
      <c r="C1309" s="6" t="s">
        <v>2117</v>
      </c>
      <c r="D1309" s="6" t="s">
        <v>399</v>
      </c>
      <c r="E1309" s="6"/>
      <c r="F1309" s="6"/>
      <c r="G1309" s="6">
        <v>2000</v>
      </c>
      <c r="H1309" s="6">
        <v>2001</v>
      </c>
      <c r="I1309" s="6">
        <v>2</v>
      </c>
      <c r="J1309" s="6" t="s">
        <v>4582</v>
      </c>
      <c r="K1309" s="6">
        <v>8</v>
      </c>
      <c r="L1309" s="6" t="s">
        <v>4583</v>
      </c>
      <c r="M1309" s="6">
        <v>2</v>
      </c>
      <c r="N1309" s="6" t="s">
        <v>4543</v>
      </c>
      <c r="O1309" s="6" t="s">
        <v>4585</v>
      </c>
      <c r="P1309" s="6" t="s">
        <v>4549</v>
      </c>
      <c r="Q1309" s="6" t="s">
        <v>4549</v>
      </c>
      <c r="R1309" s="6" t="s">
        <v>4549</v>
      </c>
      <c r="S1309" s="6" t="s">
        <v>4549</v>
      </c>
      <c r="T1309" s="6"/>
      <c r="U1309" s="6"/>
      <c r="V1309" s="6"/>
      <c r="W1309" s="6"/>
      <c r="X1309" s="6"/>
      <c r="Y1309" s="6"/>
      <c r="Z1309" s="6"/>
      <c r="AA1309" s="6"/>
      <c r="AB1309" s="6" t="s">
        <v>4549</v>
      </c>
    </row>
    <row r="1310" spans="1:28">
      <c r="A1310" s="6">
        <v>356</v>
      </c>
      <c r="B1310" s="6" t="str">
        <f t="shared" si="20"/>
        <v>NoorvikWater storage bldg.</v>
      </c>
      <c r="C1310" s="6" t="s">
        <v>2117</v>
      </c>
      <c r="D1310" s="6" t="s">
        <v>2118</v>
      </c>
      <c r="E1310" s="6"/>
      <c r="F1310" s="6"/>
      <c r="G1310" s="6">
        <v>2520</v>
      </c>
      <c r="H1310" s="6"/>
      <c r="I1310" s="6">
        <v>8</v>
      </c>
      <c r="J1310" s="6" t="s">
        <v>4555</v>
      </c>
      <c r="K1310" s="6">
        <v>31</v>
      </c>
      <c r="L1310" s="6" t="s">
        <v>4592</v>
      </c>
      <c r="M1310" s="6">
        <v>2</v>
      </c>
      <c r="N1310" s="6" t="s">
        <v>4543</v>
      </c>
      <c r="O1310" s="6" t="s">
        <v>4664</v>
      </c>
      <c r="P1310" s="6" t="s">
        <v>4549</v>
      </c>
      <c r="Q1310" s="6" t="s">
        <v>4549</v>
      </c>
      <c r="R1310" s="6" t="s">
        <v>4549</v>
      </c>
      <c r="S1310" s="6" t="s">
        <v>4549</v>
      </c>
      <c r="T1310" s="6"/>
      <c r="U1310" s="6"/>
      <c r="V1310" s="6"/>
      <c r="W1310" s="6"/>
      <c r="X1310" s="6"/>
      <c r="Y1310" s="6"/>
      <c r="Z1310" s="6"/>
      <c r="AA1310" s="6"/>
      <c r="AB1310" s="6" t="s">
        <v>4549</v>
      </c>
    </row>
    <row r="1311" spans="1:28">
      <c r="A1311" s="6">
        <v>356</v>
      </c>
      <c r="B1311" s="6" t="str">
        <f t="shared" si="20"/>
        <v>NoorvikWater Treatment Plant</v>
      </c>
      <c r="C1311" s="6" t="s">
        <v>2117</v>
      </c>
      <c r="D1311" s="6" t="s">
        <v>66</v>
      </c>
      <c r="E1311" s="6"/>
      <c r="F1311" s="6">
        <v>1</v>
      </c>
      <c r="G1311" s="6">
        <v>12000</v>
      </c>
      <c r="H1311" s="6">
        <v>1973</v>
      </c>
      <c r="I1311" s="6">
        <v>8</v>
      </c>
      <c r="J1311" s="6" t="s">
        <v>4555</v>
      </c>
      <c r="K1311" s="6">
        <v>31</v>
      </c>
      <c r="L1311" s="6" t="s">
        <v>4592</v>
      </c>
      <c r="M1311" s="6">
        <v>2</v>
      </c>
      <c r="N1311" s="6" t="s">
        <v>4543</v>
      </c>
      <c r="O1311" s="6" t="s">
        <v>5482</v>
      </c>
      <c r="P1311" s="6" t="s">
        <v>4549</v>
      </c>
      <c r="Q1311" s="6" t="s">
        <v>4549</v>
      </c>
      <c r="R1311" s="6" t="s">
        <v>4549</v>
      </c>
      <c r="S1311" s="6" t="s">
        <v>4549</v>
      </c>
      <c r="T1311" s="6"/>
      <c r="U1311" s="6"/>
      <c r="V1311" s="6"/>
      <c r="W1311" s="6"/>
      <c r="X1311" s="6"/>
      <c r="Y1311" s="6"/>
      <c r="Z1311" s="6"/>
      <c r="AA1311" s="6"/>
      <c r="AB1311" s="6" t="s">
        <v>4549</v>
      </c>
    </row>
    <row r="1312" spans="1:28">
      <c r="A1312" s="6">
        <v>360</v>
      </c>
      <c r="B1312" s="6" t="str">
        <f t="shared" si="20"/>
        <v>NorthwayAIRPORT EQUIPMENT STORAGE</v>
      </c>
      <c r="C1312" s="6" t="s">
        <v>1127</v>
      </c>
      <c r="D1312" s="6" t="s">
        <v>2119</v>
      </c>
      <c r="E1312" s="6"/>
      <c r="F1312" s="6"/>
      <c r="G1312" s="6">
        <v>2400</v>
      </c>
      <c r="H1312" s="6">
        <v>1995</v>
      </c>
      <c r="I1312" s="6">
        <v>2</v>
      </c>
      <c r="J1312" s="6" t="s">
        <v>4582</v>
      </c>
      <c r="K1312" s="6">
        <v>8</v>
      </c>
      <c r="L1312" s="6" t="s">
        <v>4583</v>
      </c>
      <c r="M1312" s="6">
        <v>2</v>
      </c>
      <c r="N1312" s="6" t="s">
        <v>4543</v>
      </c>
      <c r="O1312" s="6" t="s">
        <v>4585</v>
      </c>
      <c r="P1312" s="6" t="s">
        <v>4549</v>
      </c>
      <c r="Q1312" s="6" t="s">
        <v>4549</v>
      </c>
      <c r="R1312" s="6" t="s">
        <v>4549</v>
      </c>
      <c r="S1312" s="6" t="s">
        <v>4549</v>
      </c>
      <c r="T1312" s="6"/>
      <c r="U1312" s="6"/>
      <c r="V1312" s="6"/>
      <c r="W1312" s="6"/>
      <c r="X1312" s="6"/>
      <c r="Y1312" s="6"/>
      <c r="Z1312" s="6"/>
      <c r="AA1312" s="6"/>
      <c r="AB1312" s="6" t="s">
        <v>4549</v>
      </c>
    </row>
    <row r="1313" spans="1:28">
      <c r="A1313" s="6">
        <v>360</v>
      </c>
      <c r="B1313" s="6" t="str">
        <f t="shared" si="20"/>
        <v>NorthwayASPHALT BIOLER BLDG</v>
      </c>
      <c r="C1313" s="6" t="s">
        <v>1127</v>
      </c>
      <c r="D1313" s="6" t="s">
        <v>2852</v>
      </c>
      <c r="E1313" s="6"/>
      <c r="F1313" s="6"/>
      <c r="G1313" s="6">
        <v>36</v>
      </c>
      <c r="H1313" s="6">
        <v>1986</v>
      </c>
      <c r="I1313" s="6">
        <v>9</v>
      </c>
      <c r="J1313" s="6" t="s">
        <v>1500</v>
      </c>
      <c r="K1313" s="6">
        <v>35</v>
      </c>
      <c r="L1313" s="6" t="s">
        <v>4562</v>
      </c>
      <c r="M1313" s="6">
        <v>4</v>
      </c>
      <c r="N1313" s="6" t="s">
        <v>4584</v>
      </c>
      <c r="O1313" s="6" t="s">
        <v>4585</v>
      </c>
      <c r="P1313" s="6" t="s">
        <v>4549</v>
      </c>
      <c r="Q1313" s="6" t="s">
        <v>4549</v>
      </c>
      <c r="R1313" s="6" t="s">
        <v>4549</v>
      </c>
      <c r="S1313" s="6" t="s">
        <v>4549</v>
      </c>
      <c r="T1313" s="6"/>
      <c r="U1313" s="6"/>
      <c r="V1313" s="6"/>
      <c r="W1313" s="6"/>
      <c r="X1313" s="6"/>
      <c r="Y1313" s="6"/>
      <c r="Z1313" s="6"/>
      <c r="AA1313" s="6"/>
      <c r="AB1313" s="6" t="s">
        <v>4549</v>
      </c>
    </row>
    <row r="1314" spans="1:28">
      <c r="A1314" s="6">
        <v>360</v>
      </c>
      <c r="B1314" s="6" t="str">
        <f t="shared" si="20"/>
        <v>NorthwayBIA Office</v>
      </c>
      <c r="C1314" s="6" t="s">
        <v>1127</v>
      </c>
      <c r="D1314" s="6" t="s">
        <v>1117</v>
      </c>
      <c r="E1314" s="6"/>
      <c r="F1314" s="6"/>
      <c r="G1314" s="6"/>
      <c r="H1314" s="6"/>
      <c r="I1314" s="6">
        <v>6</v>
      </c>
      <c r="J1314" s="6" t="s">
        <v>377</v>
      </c>
      <c r="K1314" s="6">
        <v>36</v>
      </c>
      <c r="L1314" s="6" t="s">
        <v>377</v>
      </c>
      <c r="M1314" s="6">
        <v>2</v>
      </c>
      <c r="N1314" s="6" t="s">
        <v>4543</v>
      </c>
      <c r="O1314" s="6" t="s">
        <v>5488</v>
      </c>
      <c r="P1314" s="6" t="s">
        <v>4549</v>
      </c>
      <c r="Q1314" s="6" t="s">
        <v>4549</v>
      </c>
      <c r="R1314" s="6" t="s">
        <v>4549</v>
      </c>
      <c r="S1314" s="6" t="s">
        <v>4549</v>
      </c>
      <c r="T1314" s="6"/>
      <c r="U1314" s="6"/>
      <c r="V1314" s="6"/>
      <c r="W1314" s="6"/>
      <c r="X1314" s="6"/>
      <c r="Y1314" s="144">
        <v>4768.16</v>
      </c>
      <c r="Z1314" s="6"/>
      <c r="AA1314" s="144">
        <v>3789.7</v>
      </c>
      <c r="AB1314" s="6" t="s">
        <v>4549</v>
      </c>
    </row>
    <row r="1315" spans="1:28">
      <c r="A1315" s="6">
        <v>360</v>
      </c>
      <c r="B1315" s="6" t="str">
        <f t="shared" si="20"/>
        <v>NorthwayClinic</v>
      </c>
      <c r="C1315" s="6" t="s">
        <v>1127</v>
      </c>
      <c r="D1315" s="6" t="s">
        <v>147</v>
      </c>
      <c r="E1315" s="6"/>
      <c r="F1315" s="6"/>
      <c r="G1315" s="6"/>
      <c r="H1315" s="6"/>
      <c r="I1315" s="6">
        <v>4</v>
      </c>
      <c r="J1315" s="6" t="s">
        <v>4615</v>
      </c>
      <c r="K1315" s="6">
        <v>17</v>
      </c>
      <c r="L1315" s="6" t="s">
        <v>4644</v>
      </c>
      <c r="M1315" s="6">
        <v>2</v>
      </c>
      <c r="N1315" s="6" t="s">
        <v>4543</v>
      </c>
      <c r="O1315" s="6" t="s">
        <v>5488</v>
      </c>
      <c r="P1315" s="6" t="s">
        <v>4549</v>
      </c>
      <c r="Q1315" s="6" t="s">
        <v>4549</v>
      </c>
      <c r="R1315" s="6" t="s">
        <v>4549</v>
      </c>
      <c r="S1315" s="6" t="s">
        <v>4549</v>
      </c>
      <c r="T1315" s="6"/>
      <c r="U1315" s="6"/>
      <c r="V1315" s="6"/>
      <c r="W1315" s="6"/>
      <c r="X1315" s="6"/>
      <c r="Y1315" s="144">
        <v>12640.76</v>
      </c>
      <c r="Z1315" s="6"/>
      <c r="AA1315" s="144">
        <v>890.5</v>
      </c>
      <c r="AB1315" s="6" t="s">
        <v>4549</v>
      </c>
    </row>
    <row r="1316" spans="1:28">
      <c r="A1316" s="6">
        <v>360</v>
      </c>
      <c r="B1316" s="6" t="str">
        <f t="shared" si="20"/>
        <v>NorthwayCommunity Hall</v>
      </c>
      <c r="C1316" s="6" t="s">
        <v>1127</v>
      </c>
      <c r="D1316" s="6" t="s">
        <v>286</v>
      </c>
      <c r="E1316" s="6"/>
      <c r="F1316" s="6"/>
      <c r="G1316" s="6"/>
      <c r="H1316" s="6"/>
      <c r="I1316" s="6">
        <v>3</v>
      </c>
      <c r="J1316" s="6" t="s">
        <v>4541</v>
      </c>
      <c r="K1316" s="6">
        <v>10</v>
      </c>
      <c r="L1316" s="6" t="s">
        <v>2424</v>
      </c>
      <c r="M1316" s="6">
        <v>2</v>
      </c>
      <c r="N1316" s="6" t="s">
        <v>4543</v>
      </c>
      <c r="O1316" s="6" t="s">
        <v>5488</v>
      </c>
      <c r="P1316" s="6" t="s">
        <v>4549</v>
      </c>
      <c r="Q1316" s="6" t="s">
        <v>4549</v>
      </c>
      <c r="R1316" s="6" t="s">
        <v>4549</v>
      </c>
      <c r="S1316" s="6" t="s">
        <v>4549</v>
      </c>
      <c r="T1316" s="6"/>
      <c r="U1316" s="6"/>
      <c r="V1316" s="6"/>
      <c r="W1316" s="6"/>
      <c r="X1316" s="6"/>
      <c r="Y1316" s="144">
        <v>8583.2800000000007</v>
      </c>
      <c r="Z1316" s="6"/>
      <c r="AA1316" s="144">
        <v>2622.38</v>
      </c>
      <c r="AB1316" s="6" t="s">
        <v>4549</v>
      </c>
    </row>
    <row r="1317" spans="1:28">
      <c r="A1317" s="6">
        <v>360</v>
      </c>
      <c r="B1317" s="6" t="str">
        <f t="shared" si="20"/>
        <v>NorthwayFirehall</v>
      </c>
      <c r="C1317" s="6" t="s">
        <v>1127</v>
      </c>
      <c r="D1317" s="6" t="s">
        <v>5489</v>
      </c>
      <c r="E1317" s="6"/>
      <c r="F1317" s="6"/>
      <c r="G1317" s="6"/>
      <c r="H1317" s="6"/>
      <c r="I1317" s="6">
        <v>3</v>
      </c>
      <c r="J1317" s="6" t="s">
        <v>4541</v>
      </c>
      <c r="K1317" s="6">
        <v>11</v>
      </c>
      <c r="L1317" s="6" t="s">
        <v>4542</v>
      </c>
      <c r="M1317" s="6">
        <v>2</v>
      </c>
      <c r="N1317" s="6" t="s">
        <v>4543</v>
      </c>
      <c r="O1317" s="6" t="s">
        <v>5488</v>
      </c>
      <c r="P1317" s="6" t="s">
        <v>4549</v>
      </c>
      <c r="Q1317" s="6" t="s">
        <v>4549</v>
      </c>
      <c r="R1317" s="6" t="s">
        <v>4549</v>
      </c>
      <c r="S1317" s="6" t="s">
        <v>4549</v>
      </c>
      <c r="T1317" s="6"/>
      <c r="U1317" s="6"/>
      <c r="V1317" s="6"/>
      <c r="W1317" s="6"/>
      <c r="X1317" s="6"/>
      <c r="Y1317" s="144">
        <v>6837.73</v>
      </c>
      <c r="Z1317" s="6"/>
      <c r="AA1317" s="144">
        <v>1040.22</v>
      </c>
      <c r="AB1317" s="6" t="s">
        <v>4549</v>
      </c>
    </row>
    <row r="1318" spans="1:28">
      <c r="A1318" s="6">
        <v>360</v>
      </c>
      <c r="B1318" s="6" t="str">
        <f t="shared" si="20"/>
        <v>NorthwayNorthway School</v>
      </c>
      <c r="C1318" s="6" t="s">
        <v>1127</v>
      </c>
      <c r="D1318" s="6" t="s">
        <v>5490</v>
      </c>
      <c r="E1318" s="6"/>
      <c r="F1318" s="6"/>
      <c r="G1318" s="6">
        <v>28400</v>
      </c>
      <c r="H1318" s="6">
        <v>1977</v>
      </c>
      <c r="I1318" s="6">
        <v>3</v>
      </c>
      <c r="J1318" s="6" t="s">
        <v>4541</v>
      </c>
      <c r="K1318" s="6">
        <v>9</v>
      </c>
      <c r="L1318" s="6" t="s">
        <v>4575</v>
      </c>
      <c r="M1318" s="6">
        <v>2</v>
      </c>
      <c r="N1318" s="6" t="s">
        <v>4543</v>
      </c>
      <c r="O1318" s="6" t="s">
        <v>5491</v>
      </c>
      <c r="P1318" s="6" t="s">
        <v>4549</v>
      </c>
      <c r="Q1318" s="6" t="s">
        <v>4549</v>
      </c>
      <c r="R1318" s="6" t="s">
        <v>4549</v>
      </c>
      <c r="S1318" s="6" t="s">
        <v>4549</v>
      </c>
      <c r="T1318" s="6"/>
      <c r="U1318" s="6"/>
      <c r="V1318" s="6"/>
      <c r="W1318" s="6"/>
      <c r="X1318" s="6"/>
      <c r="Y1318" s="144">
        <v>215525</v>
      </c>
      <c r="Z1318" s="6">
        <v>157472.04999999999</v>
      </c>
      <c r="AA1318" s="6"/>
      <c r="AB1318" s="6" t="s">
        <v>4549</v>
      </c>
    </row>
    <row r="1319" spans="1:28">
      <c r="A1319" s="6">
        <v>360</v>
      </c>
      <c r="B1319" s="6" t="str">
        <f t="shared" si="20"/>
        <v>NorthwayQUONSET BLDG</v>
      </c>
      <c r="C1319" s="6" t="s">
        <v>1127</v>
      </c>
      <c r="D1319" s="6" t="s">
        <v>2120</v>
      </c>
      <c r="E1319" s="6" t="s">
        <v>5492</v>
      </c>
      <c r="F1319" s="6"/>
      <c r="G1319" s="6">
        <v>2400</v>
      </c>
      <c r="H1319" s="6">
        <v>1985</v>
      </c>
      <c r="I1319" s="6">
        <v>2</v>
      </c>
      <c r="J1319" s="6" t="s">
        <v>4582</v>
      </c>
      <c r="K1319" s="6">
        <v>8</v>
      </c>
      <c r="L1319" s="6" t="s">
        <v>4583</v>
      </c>
      <c r="M1319" s="6">
        <v>2</v>
      </c>
      <c r="N1319" s="6" t="s">
        <v>4543</v>
      </c>
      <c r="O1319" s="6" t="s">
        <v>4585</v>
      </c>
      <c r="P1319" s="6" t="s">
        <v>4549</v>
      </c>
      <c r="Q1319" s="6" t="s">
        <v>4549</v>
      </c>
      <c r="R1319" s="6" t="s">
        <v>4549</v>
      </c>
      <c r="S1319" s="6" t="s">
        <v>4549</v>
      </c>
      <c r="T1319" s="6"/>
      <c r="U1319" s="6"/>
      <c r="V1319" s="6"/>
      <c r="W1319" s="6"/>
      <c r="X1319" s="6"/>
      <c r="Y1319" s="6"/>
      <c r="Z1319" s="6"/>
      <c r="AA1319" s="6"/>
      <c r="AB1319" s="6" t="s">
        <v>4549</v>
      </c>
    </row>
    <row r="1320" spans="1:28">
      <c r="A1320" s="6">
        <v>360</v>
      </c>
      <c r="B1320" s="6" t="str">
        <f t="shared" si="20"/>
        <v>NorthwaySchool Garage</v>
      </c>
      <c r="C1320" s="6" t="s">
        <v>1127</v>
      </c>
      <c r="D1320" s="6" t="s">
        <v>1122</v>
      </c>
      <c r="E1320" s="6"/>
      <c r="F1320" s="6"/>
      <c r="G1320" s="6">
        <v>1280</v>
      </c>
      <c r="H1320" s="6">
        <v>2004</v>
      </c>
      <c r="I1320" s="6">
        <v>3</v>
      </c>
      <c r="J1320" s="6" t="s">
        <v>4541</v>
      </c>
      <c r="K1320" s="6">
        <v>9</v>
      </c>
      <c r="L1320" s="6" t="s">
        <v>4575</v>
      </c>
      <c r="M1320" s="6">
        <v>2</v>
      </c>
      <c r="N1320" s="6" t="s">
        <v>4543</v>
      </c>
      <c r="O1320" s="6" t="s">
        <v>5491</v>
      </c>
      <c r="P1320" s="6" t="s">
        <v>4549</v>
      </c>
      <c r="Q1320" s="6" t="s">
        <v>4549</v>
      </c>
      <c r="R1320" s="6" t="s">
        <v>4549</v>
      </c>
      <c r="S1320" s="6" t="s">
        <v>4549</v>
      </c>
      <c r="T1320" s="6"/>
      <c r="U1320" s="6"/>
      <c r="V1320" s="6"/>
      <c r="W1320" s="6"/>
      <c r="X1320" s="6"/>
      <c r="Y1320" s="144">
        <v>1526</v>
      </c>
      <c r="Z1320" s="6"/>
      <c r="AA1320" s="6"/>
      <c r="AB1320" s="6" t="s">
        <v>4549</v>
      </c>
    </row>
    <row r="1321" spans="1:28">
      <c r="A1321" s="6">
        <v>360</v>
      </c>
      <c r="B1321" s="6" t="str">
        <f t="shared" si="20"/>
        <v>NorthwaySHOP &amp; GARAGE</v>
      </c>
      <c r="C1321" s="6" t="s">
        <v>1127</v>
      </c>
      <c r="D1321" s="6" t="s">
        <v>2853</v>
      </c>
      <c r="E1321" s="6"/>
      <c r="F1321" s="6"/>
      <c r="G1321" s="6">
        <v>5653</v>
      </c>
      <c r="H1321" s="6">
        <v>1985</v>
      </c>
      <c r="I1321" s="6">
        <v>9</v>
      </c>
      <c r="J1321" s="6" t="s">
        <v>1500</v>
      </c>
      <c r="K1321" s="6">
        <v>32</v>
      </c>
      <c r="L1321" s="6" t="s">
        <v>4805</v>
      </c>
      <c r="M1321" s="6">
        <v>2</v>
      </c>
      <c r="N1321" s="6" t="s">
        <v>4543</v>
      </c>
      <c r="O1321" s="6" t="s">
        <v>4585</v>
      </c>
      <c r="P1321" s="6" t="s">
        <v>4549</v>
      </c>
      <c r="Q1321" s="6" t="s">
        <v>4549</v>
      </c>
      <c r="R1321" s="6" t="s">
        <v>4549</v>
      </c>
      <c r="S1321" s="6" t="s">
        <v>4549</v>
      </c>
      <c r="T1321" s="6"/>
      <c r="U1321" s="6"/>
      <c r="V1321" s="6"/>
      <c r="W1321" s="6"/>
      <c r="X1321" s="6"/>
      <c r="Y1321" s="6"/>
      <c r="Z1321" s="6"/>
      <c r="AA1321" s="6"/>
      <c r="AB1321" s="6" t="s">
        <v>4549</v>
      </c>
    </row>
    <row r="1322" spans="1:28">
      <c r="A1322" s="6">
        <v>360</v>
      </c>
      <c r="B1322" s="6" t="str">
        <f t="shared" si="20"/>
        <v>NorthwayWasheteria</v>
      </c>
      <c r="C1322" s="6" t="s">
        <v>1127</v>
      </c>
      <c r="D1322" s="6" t="s">
        <v>64</v>
      </c>
      <c r="E1322" s="6"/>
      <c r="F1322" s="6"/>
      <c r="G1322" s="6"/>
      <c r="H1322" s="6"/>
      <c r="I1322" s="6">
        <v>8</v>
      </c>
      <c r="J1322" s="6" t="s">
        <v>4555</v>
      </c>
      <c r="K1322" s="6">
        <v>31</v>
      </c>
      <c r="L1322" s="6" t="s">
        <v>4592</v>
      </c>
      <c r="M1322" s="6">
        <v>2</v>
      </c>
      <c r="N1322" s="6" t="s">
        <v>4543</v>
      </c>
      <c r="O1322" s="6" t="s">
        <v>5488</v>
      </c>
      <c r="P1322" s="6" t="s">
        <v>4549</v>
      </c>
      <c r="Q1322" s="6" t="s">
        <v>4549</v>
      </c>
      <c r="R1322" s="6" t="s">
        <v>4549</v>
      </c>
      <c r="S1322" s="6" t="s">
        <v>4549</v>
      </c>
      <c r="T1322" s="6"/>
      <c r="U1322" s="6"/>
      <c r="V1322" s="6"/>
      <c r="W1322" s="6"/>
      <c r="X1322" s="6"/>
      <c r="Y1322" s="144">
        <v>4616.5200000000004</v>
      </c>
      <c r="Z1322" s="6"/>
      <c r="AA1322" s="144">
        <v>7242.45</v>
      </c>
      <c r="AB1322" s="6" t="s">
        <v>4549</v>
      </c>
    </row>
    <row r="1323" spans="1:28">
      <c r="A1323" s="6">
        <v>360</v>
      </c>
      <c r="B1323" s="6" t="str">
        <f t="shared" si="20"/>
        <v>NorthwayWater/Sewer Garage</v>
      </c>
      <c r="C1323" s="6" t="s">
        <v>1127</v>
      </c>
      <c r="D1323" s="6" t="s">
        <v>2121</v>
      </c>
      <c r="E1323" s="6"/>
      <c r="F1323" s="6"/>
      <c r="G1323" s="6"/>
      <c r="H1323" s="6"/>
      <c r="I1323" s="6">
        <v>2</v>
      </c>
      <c r="J1323" s="6" t="s">
        <v>4582</v>
      </c>
      <c r="K1323" s="6">
        <v>8</v>
      </c>
      <c r="L1323" s="6" t="s">
        <v>4583</v>
      </c>
      <c r="M1323" s="6">
        <v>2</v>
      </c>
      <c r="N1323" s="6" t="s">
        <v>4543</v>
      </c>
      <c r="O1323" s="6" t="s">
        <v>5488</v>
      </c>
      <c r="P1323" s="6" t="s">
        <v>4549</v>
      </c>
      <c r="Q1323" s="6" t="s">
        <v>4549</v>
      </c>
      <c r="R1323" s="6" t="s">
        <v>4549</v>
      </c>
      <c r="S1323" s="6" t="s">
        <v>4549</v>
      </c>
      <c r="T1323" s="6"/>
      <c r="U1323" s="6"/>
      <c r="V1323" s="6"/>
      <c r="W1323" s="6"/>
      <c r="X1323" s="6"/>
      <c r="Y1323" s="144">
        <v>9893.94</v>
      </c>
      <c r="Z1323" s="6"/>
      <c r="AA1323" s="144">
        <v>9845.65</v>
      </c>
      <c r="AB1323" s="6" t="s">
        <v>4549</v>
      </c>
    </row>
    <row r="1324" spans="1:28">
      <c r="A1324" s="6">
        <v>360</v>
      </c>
      <c r="B1324" s="6" t="str">
        <f t="shared" si="20"/>
        <v>Northway VillageGrocery/Office</v>
      </c>
      <c r="C1324" s="6" t="s">
        <v>2515</v>
      </c>
      <c r="D1324" s="6" t="s">
        <v>2516</v>
      </c>
      <c r="E1324" s="6"/>
      <c r="F1324" s="6"/>
      <c r="G1324" s="6">
        <v>720</v>
      </c>
      <c r="H1324" s="6">
        <v>1980</v>
      </c>
      <c r="I1324" s="6">
        <v>9</v>
      </c>
      <c r="J1324" s="6" t="s">
        <v>1500</v>
      </c>
      <c r="K1324" s="6">
        <v>34</v>
      </c>
      <c r="L1324" s="6" t="s">
        <v>4551</v>
      </c>
      <c r="M1324" s="6">
        <v>2</v>
      </c>
      <c r="N1324" s="6" t="s">
        <v>4543</v>
      </c>
      <c r="O1324" s="6" t="s">
        <v>5493</v>
      </c>
      <c r="P1324" s="6" t="s">
        <v>4549</v>
      </c>
      <c r="Q1324" s="6" t="s">
        <v>4549</v>
      </c>
      <c r="R1324" s="6" t="s">
        <v>4549</v>
      </c>
      <c r="S1324" s="6" t="s">
        <v>4549</v>
      </c>
      <c r="T1324" s="6"/>
      <c r="U1324" s="6"/>
      <c r="V1324" s="6"/>
      <c r="W1324" s="6"/>
      <c r="X1324" s="6"/>
      <c r="Y1324" s="144">
        <v>8000</v>
      </c>
      <c r="Z1324" s="6"/>
      <c r="AA1324" s="144">
        <v>24000</v>
      </c>
      <c r="AB1324" s="6" t="s">
        <v>4549</v>
      </c>
    </row>
    <row r="1325" spans="1:28">
      <c r="A1325" s="6">
        <v>360</v>
      </c>
      <c r="B1325" s="6" t="str">
        <f t="shared" si="20"/>
        <v>Northway VillagePost Office</v>
      </c>
      <c r="C1325" s="6" t="s">
        <v>2515</v>
      </c>
      <c r="D1325" s="6" t="s">
        <v>37</v>
      </c>
      <c r="E1325" s="6"/>
      <c r="F1325" s="6"/>
      <c r="G1325" s="6">
        <v>320</v>
      </c>
      <c r="H1325" s="6">
        <v>1974</v>
      </c>
      <c r="I1325" s="6">
        <v>8</v>
      </c>
      <c r="J1325" s="6" t="s">
        <v>4555</v>
      </c>
      <c r="K1325" s="6">
        <v>30</v>
      </c>
      <c r="L1325" s="6" t="s">
        <v>4712</v>
      </c>
      <c r="M1325" s="6">
        <v>2</v>
      </c>
      <c r="N1325" s="6" t="s">
        <v>4543</v>
      </c>
      <c r="O1325" s="6" t="s">
        <v>4713</v>
      </c>
      <c r="P1325" s="6" t="s">
        <v>4549</v>
      </c>
      <c r="Q1325" s="6" t="s">
        <v>4549</v>
      </c>
      <c r="R1325" s="6" t="s">
        <v>4549</v>
      </c>
      <c r="S1325" s="6" t="s">
        <v>4549</v>
      </c>
      <c r="T1325" s="6"/>
      <c r="U1325" s="6"/>
      <c r="V1325" s="6" t="s">
        <v>5494</v>
      </c>
      <c r="W1325" s="6"/>
      <c r="X1325" s="6"/>
      <c r="Y1325" s="6"/>
      <c r="Z1325" s="6">
        <v>5634</v>
      </c>
      <c r="AA1325" s="6"/>
      <c r="AB1325" s="6" t="s">
        <v>4549</v>
      </c>
    </row>
    <row r="1326" spans="1:28">
      <c r="A1326" s="6">
        <v>360</v>
      </c>
      <c r="B1326" s="6" t="str">
        <f t="shared" si="20"/>
        <v>Northway VillageShoshanna View Bar</v>
      </c>
      <c r="C1326" s="6" t="s">
        <v>2515</v>
      </c>
      <c r="D1326" s="6" t="s">
        <v>3319</v>
      </c>
      <c r="E1326" s="6"/>
      <c r="F1326" s="6"/>
      <c r="G1326" s="6">
        <v>480</v>
      </c>
      <c r="H1326" s="6"/>
      <c r="I1326" s="6">
        <v>1</v>
      </c>
      <c r="J1326" s="6" t="s">
        <v>4754</v>
      </c>
      <c r="K1326" s="6">
        <v>4</v>
      </c>
      <c r="L1326" s="6" t="s">
        <v>4755</v>
      </c>
      <c r="M1326" s="6">
        <v>2</v>
      </c>
      <c r="N1326" s="6" t="s">
        <v>4543</v>
      </c>
      <c r="O1326" s="6" t="s">
        <v>5493</v>
      </c>
      <c r="P1326" s="6" t="s">
        <v>4549</v>
      </c>
      <c r="Q1326" s="6" t="s">
        <v>4549</v>
      </c>
      <c r="R1326" s="6" t="s">
        <v>4549</v>
      </c>
      <c r="S1326" s="6" t="s">
        <v>4549</v>
      </c>
      <c r="T1326" s="6"/>
      <c r="U1326" s="6"/>
      <c r="V1326" s="6"/>
      <c r="W1326" s="6"/>
      <c r="X1326" s="6"/>
      <c r="Y1326" s="6"/>
      <c r="Z1326" s="6"/>
      <c r="AA1326" s="144">
        <v>800</v>
      </c>
      <c r="AB1326" s="6" t="s">
        <v>4549</v>
      </c>
    </row>
    <row r="1327" spans="1:28">
      <c r="A1327">
        <v>363</v>
      </c>
      <c r="B1327" s="6" t="str">
        <f t="shared" si="20"/>
        <v>NuiqsutAC Commercial Company Store</v>
      </c>
      <c r="C1327" t="s">
        <v>2122</v>
      </c>
      <c r="D1327" t="s">
        <v>886</v>
      </c>
      <c r="G1327">
        <v>6655</v>
      </c>
      <c r="H1327">
        <v>2003</v>
      </c>
      <c r="I1327">
        <v>7</v>
      </c>
      <c r="J1327" t="s">
        <v>4578</v>
      </c>
      <c r="K1327">
        <v>25</v>
      </c>
      <c r="L1327" t="s">
        <v>4579</v>
      </c>
      <c r="M1327">
        <v>3</v>
      </c>
      <c r="N1327" t="s">
        <v>4570</v>
      </c>
      <c r="P1327" s="6" t="s">
        <v>4549</v>
      </c>
      <c r="Q1327" s="6" t="s">
        <v>4549</v>
      </c>
      <c r="R1327" s="6" t="s">
        <v>4549</v>
      </c>
      <c r="S1327" s="6" t="s">
        <v>4549</v>
      </c>
      <c r="Y1327" s="145">
        <v>28743</v>
      </c>
      <c r="AA1327" s="145"/>
      <c r="AB1327" s="6" t="s">
        <v>4549</v>
      </c>
    </row>
    <row r="1328" spans="1:28">
      <c r="A1328" s="6">
        <v>363</v>
      </c>
      <c r="B1328" s="6" t="str">
        <f t="shared" si="20"/>
        <v>Nuiqsut</v>
      </c>
      <c r="C1328" s="6" t="s">
        <v>2122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 t="s">
        <v>5495</v>
      </c>
      <c r="P1328" s="6" t="s">
        <v>4549</v>
      </c>
      <c r="Q1328" s="6" t="s">
        <v>4549</v>
      </c>
      <c r="R1328" s="6" t="s">
        <v>4549</v>
      </c>
      <c r="S1328" s="6" t="s">
        <v>4549</v>
      </c>
      <c r="T1328" s="6"/>
      <c r="U1328" s="6"/>
      <c r="V1328" s="6"/>
      <c r="W1328" s="6"/>
      <c r="X1328" s="6"/>
      <c r="Y1328" s="6"/>
      <c r="Z1328" s="6"/>
      <c r="AA1328" s="6"/>
      <c r="AB1328" s="6" t="s">
        <v>4549</v>
      </c>
    </row>
    <row r="1329" spans="1:28">
      <c r="A1329" s="6">
        <v>363</v>
      </c>
      <c r="B1329" s="6" t="str">
        <f t="shared" si="20"/>
        <v>Nuiqsut</v>
      </c>
      <c r="C1329" s="6" t="s">
        <v>2122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 t="s">
        <v>5496</v>
      </c>
      <c r="P1329" s="6" t="s">
        <v>4549</v>
      </c>
      <c r="Q1329" s="6" t="s">
        <v>4549</v>
      </c>
      <c r="R1329" s="6" t="s">
        <v>4549</v>
      </c>
      <c r="S1329" s="6" t="s">
        <v>4549</v>
      </c>
      <c r="T1329" s="6"/>
      <c r="U1329" s="6"/>
      <c r="V1329" s="6"/>
      <c r="W1329" s="6"/>
      <c r="X1329" s="6"/>
      <c r="Y1329" s="6"/>
      <c r="Z1329" s="6"/>
      <c r="AA1329" s="6"/>
      <c r="AB1329" s="6" t="s">
        <v>4549</v>
      </c>
    </row>
    <row r="1330" spans="1:28">
      <c r="A1330" s="6">
        <v>363</v>
      </c>
      <c r="B1330" s="6" t="str">
        <f t="shared" si="20"/>
        <v>NuiqsutCity Building</v>
      </c>
      <c r="C1330" s="6" t="s">
        <v>2122</v>
      </c>
      <c r="D1330" s="6" t="s">
        <v>135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 t="s">
        <v>5497</v>
      </c>
      <c r="P1330" s="6" t="s">
        <v>4549</v>
      </c>
      <c r="Q1330" s="6" t="s">
        <v>4549</v>
      </c>
      <c r="R1330" s="6" t="s">
        <v>4549</v>
      </c>
      <c r="S1330" s="6" t="s">
        <v>4549</v>
      </c>
      <c r="T1330" s="6"/>
      <c r="U1330" s="6"/>
      <c r="V1330" s="6"/>
      <c r="W1330" s="6"/>
      <c r="X1330" s="6"/>
      <c r="Y1330" s="6"/>
      <c r="Z1330" s="6"/>
      <c r="AA1330" s="6"/>
      <c r="AB1330" s="6" t="s">
        <v>4549</v>
      </c>
    </row>
    <row r="1331" spans="1:28">
      <c r="A1331" s="6">
        <v>363</v>
      </c>
      <c r="B1331" s="6" t="str">
        <f t="shared" si="20"/>
        <v>NuiqsutFire station</v>
      </c>
      <c r="C1331" s="6" t="s">
        <v>2122</v>
      </c>
      <c r="D1331" s="6" t="s">
        <v>2303</v>
      </c>
      <c r="E1331" s="6" t="s">
        <v>5498</v>
      </c>
      <c r="F1331" s="6">
        <v>1</v>
      </c>
      <c r="G1331" s="6">
        <v>4680</v>
      </c>
      <c r="H1331" s="6">
        <v>1980</v>
      </c>
      <c r="I1331" s="6">
        <v>3</v>
      </c>
      <c r="J1331" s="6" t="s">
        <v>4541</v>
      </c>
      <c r="K1331" s="6">
        <v>11</v>
      </c>
      <c r="L1331" s="6" t="s">
        <v>4542</v>
      </c>
      <c r="M1331" s="6">
        <v>2</v>
      </c>
      <c r="N1331" s="6" t="s">
        <v>4543</v>
      </c>
      <c r="O1331" s="6" t="s">
        <v>4676</v>
      </c>
      <c r="P1331" s="6" t="s">
        <v>4549</v>
      </c>
      <c r="Q1331" s="6" t="s">
        <v>4549</v>
      </c>
      <c r="R1331" s="6" t="s">
        <v>4549</v>
      </c>
      <c r="S1331" s="6" t="s">
        <v>4549</v>
      </c>
      <c r="T1331" s="6"/>
      <c r="U1331" s="6"/>
      <c r="V1331" s="6"/>
      <c r="W1331" s="6"/>
      <c r="X1331" s="6"/>
      <c r="Y1331" s="6"/>
      <c r="Z1331" s="6">
        <v>30268</v>
      </c>
      <c r="AA1331" s="6"/>
      <c r="AB1331" s="6" t="s">
        <v>4549</v>
      </c>
    </row>
    <row r="1332" spans="1:28">
      <c r="A1332" s="6">
        <v>363</v>
      </c>
      <c r="B1332" s="6" t="str">
        <f t="shared" si="20"/>
        <v>NuiqsutGas Station</v>
      </c>
      <c r="C1332" s="6" t="s">
        <v>2122</v>
      </c>
      <c r="D1332" s="6" t="s">
        <v>373</v>
      </c>
      <c r="E1332" s="6" t="s">
        <v>5499</v>
      </c>
      <c r="F1332" s="6">
        <v>1</v>
      </c>
      <c r="G1332" s="6">
        <v>328</v>
      </c>
      <c r="H1332" s="6">
        <v>2000</v>
      </c>
      <c r="I1332" s="6">
        <v>8</v>
      </c>
      <c r="J1332" s="6" t="s">
        <v>4555</v>
      </c>
      <c r="K1332" s="6">
        <v>31</v>
      </c>
      <c r="L1332" s="6" t="s">
        <v>4592</v>
      </c>
      <c r="M1332" s="6">
        <v>3</v>
      </c>
      <c r="N1332" s="6" t="s">
        <v>4570</v>
      </c>
      <c r="O1332" s="6" t="s">
        <v>4676</v>
      </c>
      <c r="P1332" s="6" t="s">
        <v>4549</v>
      </c>
      <c r="Q1332" s="6" t="s">
        <v>4549</v>
      </c>
      <c r="R1332" s="6" t="s">
        <v>4549</v>
      </c>
      <c r="S1332" s="6" t="s">
        <v>4549</v>
      </c>
      <c r="T1332" s="6"/>
      <c r="U1332" s="6"/>
      <c r="V1332" s="6"/>
      <c r="W1332" s="6"/>
      <c r="X1332" s="6"/>
      <c r="Y1332" s="6"/>
      <c r="Z1332" s="6"/>
      <c r="AA1332" s="6"/>
      <c r="AB1332" s="6" t="s">
        <v>4549</v>
      </c>
    </row>
    <row r="1333" spans="1:28">
      <c r="A1333" s="6">
        <v>363</v>
      </c>
      <c r="B1333" s="6" t="str">
        <f t="shared" si="20"/>
        <v>NuiqsutGenerator Building</v>
      </c>
      <c r="C1333" s="6" t="s">
        <v>2122</v>
      </c>
      <c r="D1333" s="6" t="s">
        <v>159</v>
      </c>
      <c r="E1333" s="6" t="s">
        <v>5500</v>
      </c>
      <c r="F1333" s="6">
        <v>1</v>
      </c>
      <c r="G1333" s="6">
        <v>4660</v>
      </c>
      <c r="H1333" s="6">
        <v>1999</v>
      </c>
      <c r="I1333" s="6">
        <v>8</v>
      </c>
      <c r="J1333" s="6" t="s">
        <v>4555</v>
      </c>
      <c r="K1333" s="6">
        <v>31</v>
      </c>
      <c r="L1333" s="6" t="s">
        <v>4592</v>
      </c>
      <c r="M1333" s="6">
        <v>3</v>
      </c>
      <c r="N1333" s="6" t="s">
        <v>4570</v>
      </c>
      <c r="O1333" s="6" t="s">
        <v>4676</v>
      </c>
      <c r="P1333" s="6" t="s">
        <v>4549</v>
      </c>
      <c r="Q1333" s="6" t="s">
        <v>4549</v>
      </c>
      <c r="R1333" s="6" t="s">
        <v>4549</v>
      </c>
      <c r="S1333" s="6" t="s">
        <v>4549</v>
      </c>
      <c r="T1333" s="6"/>
      <c r="U1333" s="6"/>
      <c r="V1333" s="6"/>
      <c r="W1333" s="6"/>
      <c r="X1333" s="6"/>
      <c r="Y1333" s="6"/>
      <c r="Z1333" s="6"/>
      <c r="AA1333" s="6"/>
      <c r="AB1333" s="6" t="s">
        <v>4549</v>
      </c>
    </row>
    <row r="1334" spans="1:28">
      <c r="A1334" s="6">
        <v>363</v>
      </c>
      <c r="B1334" s="6" t="str">
        <f t="shared" si="20"/>
        <v>NuiqsutHealth Clinic</v>
      </c>
      <c r="C1334" s="6" t="s">
        <v>2122</v>
      </c>
      <c r="D1334" s="6" t="s">
        <v>28</v>
      </c>
      <c r="E1334" s="6" t="s">
        <v>5501</v>
      </c>
      <c r="F1334" s="6">
        <v>1</v>
      </c>
      <c r="G1334" s="6">
        <v>7080</v>
      </c>
      <c r="H1334" s="6">
        <v>1980</v>
      </c>
      <c r="I1334" s="6">
        <v>4</v>
      </c>
      <c r="J1334" s="6" t="s">
        <v>4615</v>
      </c>
      <c r="K1334" s="6">
        <v>17</v>
      </c>
      <c r="L1334" s="6" t="s">
        <v>4644</v>
      </c>
      <c r="M1334" s="6">
        <v>2</v>
      </c>
      <c r="N1334" s="6" t="s">
        <v>4543</v>
      </c>
      <c r="O1334" s="6" t="s">
        <v>4676</v>
      </c>
      <c r="P1334" s="6" t="s">
        <v>4549</v>
      </c>
      <c r="Q1334" s="6" t="s">
        <v>4549</v>
      </c>
      <c r="R1334" s="6" t="s">
        <v>4549</v>
      </c>
      <c r="S1334" s="6" t="s">
        <v>4549</v>
      </c>
      <c r="T1334" s="6"/>
      <c r="U1334" s="6"/>
      <c r="V1334" s="6"/>
      <c r="W1334" s="6"/>
      <c r="X1334" s="6"/>
      <c r="Y1334" s="6"/>
      <c r="Z1334" s="6">
        <v>14192</v>
      </c>
      <c r="AA1334" s="6"/>
      <c r="AB1334" s="6" t="s">
        <v>4549</v>
      </c>
    </row>
    <row r="1335" spans="1:28">
      <c r="A1335" s="6">
        <v>363</v>
      </c>
      <c r="B1335" s="6" t="str">
        <f t="shared" si="20"/>
        <v>NuiqsutHeavy Equipment Shop</v>
      </c>
      <c r="C1335" s="6" t="s">
        <v>2122</v>
      </c>
      <c r="D1335" s="6" t="s">
        <v>2591</v>
      </c>
      <c r="E1335" s="6" t="s">
        <v>5502</v>
      </c>
      <c r="F1335" s="6">
        <v>2</v>
      </c>
      <c r="G1335" s="6">
        <v>4280</v>
      </c>
      <c r="H1335" s="6">
        <v>1983</v>
      </c>
      <c r="I1335" s="6">
        <v>8</v>
      </c>
      <c r="J1335" s="6" t="s">
        <v>4555</v>
      </c>
      <c r="K1335" s="6">
        <v>28</v>
      </c>
      <c r="L1335" s="6" t="s">
        <v>4556</v>
      </c>
      <c r="M1335" s="6">
        <v>2</v>
      </c>
      <c r="N1335" s="6" t="s">
        <v>4543</v>
      </c>
      <c r="O1335" s="6" t="s">
        <v>4676</v>
      </c>
      <c r="P1335" s="6" t="s">
        <v>4549</v>
      </c>
      <c r="Q1335" s="6" t="s">
        <v>4549</v>
      </c>
      <c r="R1335" s="6" t="s">
        <v>4549</v>
      </c>
      <c r="S1335" s="6" t="s">
        <v>4549</v>
      </c>
      <c r="T1335" s="6"/>
      <c r="U1335" s="6"/>
      <c r="V1335" s="6"/>
      <c r="W1335" s="6"/>
      <c r="X1335" s="6"/>
      <c r="Y1335" s="6"/>
      <c r="Z1335" s="6"/>
      <c r="AA1335" s="6"/>
      <c r="AB1335" s="6" t="s">
        <v>4549</v>
      </c>
    </row>
    <row r="1336" spans="1:28">
      <c r="A1336" s="6">
        <v>363</v>
      </c>
      <c r="B1336" s="6" t="str">
        <f t="shared" si="20"/>
        <v>NuiqsutHousing Maintenance</v>
      </c>
      <c r="C1336" s="6" t="s">
        <v>2122</v>
      </c>
      <c r="D1336" s="6" t="s">
        <v>2855</v>
      </c>
      <c r="E1336" s="6" t="s">
        <v>5503</v>
      </c>
      <c r="F1336" s="6">
        <v>1</v>
      </c>
      <c r="G1336" s="6">
        <v>1920</v>
      </c>
      <c r="H1336" s="6">
        <v>1980</v>
      </c>
      <c r="I1336" s="6">
        <v>8</v>
      </c>
      <c r="J1336" s="6" t="s">
        <v>4555</v>
      </c>
      <c r="K1336" s="6">
        <v>31</v>
      </c>
      <c r="L1336" s="6" t="s">
        <v>4592</v>
      </c>
      <c r="M1336" s="6">
        <v>2</v>
      </c>
      <c r="N1336" s="6" t="s">
        <v>4543</v>
      </c>
      <c r="O1336" s="6" t="s">
        <v>4676</v>
      </c>
      <c r="P1336" s="6" t="s">
        <v>4549</v>
      </c>
      <c r="Q1336" s="6" t="s">
        <v>4549</v>
      </c>
      <c r="R1336" s="6" t="s">
        <v>4549</v>
      </c>
      <c r="S1336" s="6" t="s">
        <v>4549</v>
      </c>
      <c r="T1336" s="6"/>
      <c r="U1336" s="6"/>
      <c r="V1336" s="6"/>
      <c r="W1336" s="6"/>
      <c r="X1336" s="6"/>
      <c r="Y1336" s="6"/>
      <c r="Z1336" s="6"/>
      <c r="AA1336" s="6"/>
      <c r="AB1336" s="6" t="s">
        <v>4549</v>
      </c>
    </row>
    <row r="1337" spans="1:28">
      <c r="A1337" s="6">
        <v>363</v>
      </c>
      <c r="B1337" s="6" t="str">
        <f t="shared" si="20"/>
        <v>NuiqsutLift station</v>
      </c>
      <c r="C1337" s="6" t="s">
        <v>2122</v>
      </c>
      <c r="D1337" s="6" t="s">
        <v>5504</v>
      </c>
      <c r="E1337" s="6" t="s">
        <v>653</v>
      </c>
      <c r="F1337" s="6">
        <v>1</v>
      </c>
      <c r="G1337" s="6">
        <v>1360</v>
      </c>
      <c r="H1337" s="6"/>
      <c r="I1337" s="6">
        <v>8</v>
      </c>
      <c r="J1337" s="6" t="s">
        <v>4555</v>
      </c>
      <c r="K1337" s="6">
        <v>31</v>
      </c>
      <c r="L1337" s="6" t="s">
        <v>4592</v>
      </c>
      <c r="M1337" s="6">
        <v>2</v>
      </c>
      <c r="N1337" s="6" t="s">
        <v>4543</v>
      </c>
      <c r="O1337" s="6" t="s">
        <v>4676</v>
      </c>
      <c r="P1337" s="6" t="s">
        <v>4549</v>
      </c>
      <c r="Q1337" s="6" t="s">
        <v>4549</v>
      </c>
      <c r="R1337" s="6" t="s">
        <v>4549</v>
      </c>
      <c r="S1337" s="6" t="s">
        <v>4549</v>
      </c>
      <c r="T1337" s="6"/>
      <c r="U1337" s="6"/>
      <c r="V1337" s="6"/>
      <c r="W1337" s="6"/>
      <c r="X1337" s="6"/>
      <c r="Y1337" s="6"/>
      <c r="Z1337" s="6"/>
      <c r="AA1337" s="6"/>
      <c r="AB1337" s="6" t="s">
        <v>4549</v>
      </c>
    </row>
    <row r="1338" spans="1:28">
      <c r="A1338" s="6">
        <v>363</v>
      </c>
      <c r="B1338" s="6" t="str">
        <f t="shared" si="20"/>
        <v>NuiqsutNanuq Bed &amp; Breakfest</v>
      </c>
      <c r="C1338" s="6" t="s">
        <v>2122</v>
      </c>
      <c r="D1338" s="6" t="s">
        <v>5505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 t="s">
        <v>653</v>
      </c>
      <c r="P1338" s="6" t="s">
        <v>4549</v>
      </c>
      <c r="Q1338" s="6" t="s">
        <v>4549</v>
      </c>
      <c r="R1338" s="6" t="s">
        <v>4549</v>
      </c>
      <c r="S1338" s="6" t="s">
        <v>4549</v>
      </c>
      <c r="T1338" s="6"/>
      <c r="U1338" s="6"/>
      <c r="V1338" s="6"/>
      <c r="W1338" s="6"/>
      <c r="X1338" s="6"/>
      <c r="Y1338" s="6"/>
      <c r="Z1338" s="6"/>
      <c r="AA1338" s="6"/>
      <c r="AB1338" s="6" t="s">
        <v>4549</v>
      </c>
    </row>
    <row r="1339" spans="1:28">
      <c r="A1339" s="6">
        <v>363</v>
      </c>
      <c r="B1339" s="6" t="str">
        <f t="shared" si="20"/>
        <v>NuiqsutNew Water treatment building</v>
      </c>
      <c r="C1339" s="6" t="s">
        <v>2122</v>
      </c>
      <c r="D1339" s="6" t="s">
        <v>5506</v>
      </c>
      <c r="E1339" s="6" t="s">
        <v>653</v>
      </c>
      <c r="F1339" s="6">
        <v>1</v>
      </c>
      <c r="G1339" s="6">
        <v>3840</v>
      </c>
      <c r="H1339" s="6"/>
      <c r="I1339" s="6">
        <v>8</v>
      </c>
      <c r="J1339" s="6" t="s">
        <v>4555</v>
      </c>
      <c r="K1339" s="6">
        <v>31</v>
      </c>
      <c r="L1339" s="6" t="s">
        <v>4592</v>
      </c>
      <c r="M1339" s="6">
        <v>2</v>
      </c>
      <c r="N1339" s="6" t="s">
        <v>4543</v>
      </c>
      <c r="O1339" s="6" t="s">
        <v>4676</v>
      </c>
      <c r="P1339" s="6" t="s">
        <v>4549</v>
      </c>
      <c r="Q1339" s="6" t="s">
        <v>4549</v>
      </c>
      <c r="R1339" s="6" t="s">
        <v>4549</v>
      </c>
      <c r="S1339" s="6" t="s">
        <v>4549</v>
      </c>
      <c r="T1339" s="6"/>
      <c r="U1339" s="6"/>
      <c r="V1339" s="6"/>
      <c r="W1339" s="6"/>
      <c r="X1339" s="6"/>
      <c r="Y1339" s="6"/>
      <c r="Z1339" s="6"/>
      <c r="AA1339" s="6"/>
      <c r="AB1339" s="6" t="s">
        <v>4549</v>
      </c>
    </row>
    <row r="1340" spans="1:28">
      <c r="A1340" s="6">
        <v>363</v>
      </c>
      <c r="B1340" s="6" t="str">
        <f t="shared" si="20"/>
        <v>NuiqsutNuiqsut Assembly of God</v>
      </c>
      <c r="C1340" s="6" t="s">
        <v>2122</v>
      </c>
      <c r="D1340" s="6" t="s">
        <v>2858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 t="s">
        <v>653</v>
      </c>
      <c r="P1340" s="6" t="s">
        <v>4549</v>
      </c>
      <c r="Q1340" s="6" t="s">
        <v>4549</v>
      </c>
      <c r="R1340" s="6" t="s">
        <v>4549</v>
      </c>
      <c r="S1340" s="6" t="s">
        <v>4549</v>
      </c>
      <c r="T1340" s="6"/>
      <c r="U1340" s="6"/>
      <c r="V1340" s="6"/>
      <c r="W1340" s="6"/>
      <c r="X1340" s="6"/>
      <c r="Y1340" s="6"/>
      <c r="Z1340" s="6"/>
      <c r="AA1340" s="6"/>
      <c r="AB1340" s="6" t="s">
        <v>4549</v>
      </c>
    </row>
    <row r="1341" spans="1:28">
      <c r="A1341" s="6">
        <v>363</v>
      </c>
      <c r="B1341" s="6" t="str">
        <f t="shared" si="20"/>
        <v>NuiqsutNuiqsut Presbeterian Church</v>
      </c>
      <c r="C1341" s="6" t="s">
        <v>2122</v>
      </c>
      <c r="D1341" s="6" t="s">
        <v>2517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 t="s">
        <v>653</v>
      </c>
      <c r="P1341" s="6" t="s">
        <v>4549</v>
      </c>
      <c r="Q1341" s="6" t="s">
        <v>4549</v>
      </c>
      <c r="R1341" s="6" t="s">
        <v>4549</v>
      </c>
      <c r="S1341" s="6" t="s">
        <v>4549</v>
      </c>
      <c r="T1341" s="6"/>
      <c r="U1341" s="6"/>
      <c r="V1341" s="6"/>
      <c r="W1341" s="6"/>
      <c r="X1341" s="6"/>
      <c r="Y1341" s="6"/>
      <c r="Z1341" s="6"/>
      <c r="AA1341" s="6"/>
      <c r="AB1341" s="6" t="s">
        <v>4549</v>
      </c>
    </row>
    <row r="1342" spans="1:28">
      <c r="A1342" s="6">
        <v>363</v>
      </c>
      <c r="B1342" s="6" t="str">
        <f t="shared" si="20"/>
        <v>NuiqsutOffice Building</v>
      </c>
      <c r="C1342" s="6" t="s">
        <v>2122</v>
      </c>
      <c r="D1342" s="6" t="s">
        <v>361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 t="s">
        <v>5497</v>
      </c>
      <c r="P1342" s="6" t="s">
        <v>4549</v>
      </c>
      <c r="Q1342" s="6" t="s">
        <v>4549</v>
      </c>
      <c r="R1342" s="6" t="s">
        <v>4549</v>
      </c>
      <c r="S1342" s="6" t="s">
        <v>4549</v>
      </c>
      <c r="T1342" s="6"/>
      <c r="U1342" s="6"/>
      <c r="V1342" s="6"/>
      <c r="W1342" s="6"/>
      <c r="X1342" s="6"/>
      <c r="Y1342" s="6"/>
      <c r="Z1342" s="6"/>
      <c r="AA1342" s="6"/>
      <c r="AB1342" s="6" t="s">
        <v>4549</v>
      </c>
    </row>
    <row r="1343" spans="1:28">
      <c r="A1343" s="6">
        <v>363</v>
      </c>
      <c r="B1343" s="6" t="str">
        <f t="shared" si="20"/>
        <v>NuiqsutOld generator building</v>
      </c>
      <c r="C1343" s="6" t="s">
        <v>2122</v>
      </c>
      <c r="D1343" s="6" t="s">
        <v>2854</v>
      </c>
      <c r="E1343" s="6" t="s">
        <v>5500</v>
      </c>
      <c r="F1343" s="6">
        <v>1</v>
      </c>
      <c r="G1343" s="6">
        <v>1820</v>
      </c>
      <c r="H1343" s="6">
        <v>1980</v>
      </c>
      <c r="I1343" s="6">
        <v>8</v>
      </c>
      <c r="J1343" s="6" t="s">
        <v>4555</v>
      </c>
      <c r="K1343" s="6">
        <v>31</v>
      </c>
      <c r="L1343" s="6" t="s">
        <v>4592</v>
      </c>
      <c r="M1343" s="6">
        <v>4</v>
      </c>
      <c r="N1343" s="6" t="s">
        <v>4584</v>
      </c>
      <c r="O1343" s="6" t="s">
        <v>4676</v>
      </c>
      <c r="P1343" s="6" t="s">
        <v>4549</v>
      </c>
      <c r="Q1343" s="6" t="s">
        <v>4549</v>
      </c>
      <c r="R1343" s="6" t="s">
        <v>4549</v>
      </c>
      <c r="S1343" s="6" t="s">
        <v>4549</v>
      </c>
      <c r="T1343" s="6"/>
      <c r="U1343" s="6"/>
      <c r="V1343" s="6"/>
      <c r="W1343" s="6"/>
      <c r="X1343" s="6"/>
      <c r="Y1343" s="6"/>
      <c r="Z1343" s="6"/>
      <c r="AA1343" s="6"/>
      <c r="AB1343" s="6" t="s">
        <v>4549</v>
      </c>
    </row>
    <row r="1344" spans="1:28">
      <c r="A1344" s="6">
        <v>363</v>
      </c>
      <c r="B1344" s="6" t="str">
        <f t="shared" si="20"/>
        <v>NuiqsutPost Office</v>
      </c>
      <c r="C1344" s="6" t="s">
        <v>2122</v>
      </c>
      <c r="D1344" s="6" t="s">
        <v>37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 t="s">
        <v>5495</v>
      </c>
      <c r="P1344" s="6" t="s">
        <v>4549</v>
      </c>
      <c r="Q1344" s="6" t="s">
        <v>4549</v>
      </c>
      <c r="R1344" s="6" t="s">
        <v>4549</v>
      </c>
      <c r="S1344" s="6" t="s">
        <v>4549</v>
      </c>
      <c r="T1344" s="6"/>
      <c r="U1344" s="6"/>
      <c r="V1344" s="6"/>
      <c r="W1344" s="6"/>
      <c r="X1344" s="6"/>
      <c r="Y1344" s="6"/>
      <c r="Z1344" s="6"/>
      <c r="AA1344" s="6"/>
      <c r="AB1344" s="6" t="s">
        <v>4549</v>
      </c>
    </row>
    <row r="1345" spans="1:28">
      <c r="A1345" s="6">
        <v>363</v>
      </c>
      <c r="B1345" s="6" t="str">
        <f t="shared" si="20"/>
        <v>NuiqsutPublic safety Office</v>
      </c>
      <c r="C1345" s="6" t="s">
        <v>2122</v>
      </c>
      <c r="D1345" s="6" t="s">
        <v>2310</v>
      </c>
      <c r="E1345" s="6" t="s">
        <v>5507</v>
      </c>
      <c r="F1345" s="6">
        <v>1</v>
      </c>
      <c r="G1345" s="6">
        <v>2604</v>
      </c>
      <c r="H1345" s="6">
        <v>1998</v>
      </c>
      <c r="I1345" s="6">
        <v>3</v>
      </c>
      <c r="J1345" s="6" t="s">
        <v>4541</v>
      </c>
      <c r="K1345" s="6">
        <v>11</v>
      </c>
      <c r="L1345" s="6" t="s">
        <v>4542</v>
      </c>
      <c r="M1345" s="6">
        <v>3</v>
      </c>
      <c r="N1345" s="6" t="s">
        <v>4570</v>
      </c>
      <c r="O1345" s="6" t="s">
        <v>4676</v>
      </c>
      <c r="P1345" s="6" t="s">
        <v>4549</v>
      </c>
      <c r="Q1345" s="6" t="s">
        <v>4549</v>
      </c>
      <c r="R1345" s="6" t="s">
        <v>4549</v>
      </c>
      <c r="S1345" s="6" t="s">
        <v>4549</v>
      </c>
      <c r="T1345" s="6"/>
      <c r="U1345" s="6"/>
      <c r="V1345" s="6"/>
      <c r="W1345" s="6"/>
      <c r="X1345" s="6"/>
      <c r="Y1345" s="6"/>
      <c r="Z1345" s="6">
        <v>23169</v>
      </c>
      <c r="AA1345" s="6"/>
      <c r="AB1345" s="6" t="s">
        <v>4549</v>
      </c>
    </row>
    <row r="1346" spans="1:28">
      <c r="A1346" s="6">
        <v>363</v>
      </c>
      <c r="B1346" s="6" t="str">
        <f t="shared" si="20"/>
        <v>NuiqsutReli Office</v>
      </c>
      <c r="C1346" s="6" t="s">
        <v>2122</v>
      </c>
      <c r="D1346" s="6" t="s">
        <v>3140</v>
      </c>
      <c r="E1346" s="6" t="s">
        <v>5508</v>
      </c>
      <c r="F1346" s="6">
        <v>1</v>
      </c>
      <c r="G1346" s="6">
        <v>2640</v>
      </c>
      <c r="H1346" s="6">
        <v>1980</v>
      </c>
      <c r="I1346" s="6"/>
      <c r="J1346" s="6"/>
      <c r="K1346" s="6"/>
      <c r="L1346" s="6"/>
      <c r="M1346" s="6"/>
      <c r="N1346" s="6"/>
      <c r="O1346" s="6" t="s">
        <v>4676</v>
      </c>
      <c r="P1346" s="6" t="s">
        <v>4549</v>
      </c>
      <c r="Q1346" s="6" t="s">
        <v>4549</v>
      </c>
      <c r="R1346" s="6" t="s">
        <v>4549</v>
      </c>
      <c r="S1346" s="6" t="s">
        <v>4549</v>
      </c>
      <c r="T1346" s="6"/>
      <c r="U1346" s="6"/>
      <c r="V1346" s="6"/>
      <c r="W1346" s="6"/>
      <c r="X1346" s="6"/>
      <c r="Y1346" s="6"/>
      <c r="Z1346" s="6"/>
      <c r="AA1346" s="6"/>
      <c r="AB1346" s="6" t="s">
        <v>4549</v>
      </c>
    </row>
    <row r="1347" spans="1:28">
      <c r="A1347" s="6">
        <v>363</v>
      </c>
      <c r="B1347" s="6" t="str">
        <f t="shared" ref="B1347:B1410" si="21">CONCATENATE(C1347,D1347)</f>
        <v>NuiqsutSchool</v>
      </c>
      <c r="C1347" s="6" t="s">
        <v>2122</v>
      </c>
      <c r="D1347" s="6" t="s">
        <v>58</v>
      </c>
      <c r="E1347" s="6" t="s">
        <v>5500</v>
      </c>
      <c r="F1347" s="6">
        <v>1</v>
      </c>
      <c r="G1347" s="6">
        <v>31968</v>
      </c>
      <c r="H1347" s="6">
        <v>1980</v>
      </c>
      <c r="I1347" s="6">
        <v>3</v>
      </c>
      <c r="J1347" s="6" t="s">
        <v>4541</v>
      </c>
      <c r="K1347" s="6">
        <v>9</v>
      </c>
      <c r="L1347" s="6" t="s">
        <v>4575</v>
      </c>
      <c r="M1347" s="6">
        <v>2</v>
      </c>
      <c r="N1347" s="6" t="s">
        <v>4543</v>
      </c>
      <c r="O1347" s="6" t="s">
        <v>4676</v>
      </c>
      <c r="P1347" s="6" t="s">
        <v>4549</v>
      </c>
      <c r="Q1347" s="6" t="s">
        <v>4549</v>
      </c>
      <c r="R1347" s="6" t="s">
        <v>4549</v>
      </c>
      <c r="S1347" s="6" t="s">
        <v>4549</v>
      </c>
      <c r="T1347" s="6"/>
      <c r="U1347" s="6"/>
      <c r="V1347" s="6"/>
      <c r="W1347" s="6"/>
      <c r="X1347" s="6"/>
      <c r="Y1347" s="6"/>
      <c r="Z1347" s="6">
        <v>163436</v>
      </c>
      <c r="AA1347" s="6"/>
      <c r="AB1347" s="6" t="s">
        <v>4549</v>
      </c>
    </row>
    <row r="1348" spans="1:28">
      <c r="A1348" s="6">
        <v>363</v>
      </c>
      <c r="B1348" s="6" t="str">
        <f t="shared" si="21"/>
        <v>NuiqsutSchool Gym</v>
      </c>
      <c r="C1348" s="6" t="s">
        <v>2122</v>
      </c>
      <c r="D1348" s="6" t="s">
        <v>1355</v>
      </c>
      <c r="E1348" s="6" t="s">
        <v>5500</v>
      </c>
      <c r="F1348" s="6">
        <v>1</v>
      </c>
      <c r="G1348" s="6">
        <v>12096</v>
      </c>
      <c r="H1348" s="6">
        <v>1980</v>
      </c>
      <c r="I1348" s="6">
        <v>3</v>
      </c>
      <c r="J1348" s="6" t="s">
        <v>4541</v>
      </c>
      <c r="K1348" s="6">
        <v>9</v>
      </c>
      <c r="L1348" s="6" t="s">
        <v>4575</v>
      </c>
      <c r="M1348" s="6">
        <v>2</v>
      </c>
      <c r="N1348" s="6" t="s">
        <v>4543</v>
      </c>
      <c r="O1348" s="6" t="s">
        <v>4676</v>
      </c>
      <c r="P1348" s="6" t="s">
        <v>4549</v>
      </c>
      <c r="Q1348" s="6" t="s">
        <v>4549</v>
      </c>
      <c r="R1348" s="6" t="s">
        <v>4549</v>
      </c>
      <c r="S1348" s="6" t="s">
        <v>4549</v>
      </c>
      <c r="T1348" s="6"/>
      <c r="U1348" s="6"/>
      <c r="V1348" s="6"/>
      <c r="W1348" s="6"/>
      <c r="X1348" s="6"/>
      <c r="Y1348" s="6"/>
      <c r="Z1348" s="6"/>
      <c r="AA1348" s="6"/>
      <c r="AB1348" s="6" t="s">
        <v>4549</v>
      </c>
    </row>
    <row r="1349" spans="1:28">
      <c r="A1349" s="6">
        <v>363</v>
      </c>
      <c r="B1349" s="6" t="str">
        <f t="shared" si="21"/>
        <v>NuiqsutSchool Vocational Shop</v>
      </c>
      <c r="C1349" s="6" t="s">
        <v>2122</v>
      </c>
      <c r="D1349" s="6" t="s">
        <v>5509</v>
      </c>
      <c r="E1349" s="6" t="s">
        <v>5500</v>
      </c>
      <c r="F1349" s="6">
        <v>1</v>
      </c>
      <c r="G1349" s="6">
        <v>4400</v>
      </c>
      <c r="H1349" s="6">
        <v>1980</v>
      </c>
      <c r="I1349" s="6">
        <v>8</v>
      </c>
      <c r="J1349" s="6" t="s">
        <v>4555</v>
      </c>
      <c r="K1349" s="6">
        <v>31</v>
      </c>
      <c r="L1349" s="6" t="s">
        <v>4592</v>
      </c>
      <c r="M1349" s="6">
        <v>2</v>
      </c>
      <c r="N1349" s="6" t="s">
        <v>4543</v>
      </c>
      <c r="O1349" s="6" t="s">
        <v>4676</v>
      </c>
      <c r="P1349" s="6" t="s">
        <v>4549</v>
      </c>
      <c r="Q1349" s="6" t="s">
        <v>4549</v>
      </c>
      <c r="R1349" s="6" t="s">
        <v>4549</v>
      </c>
      <c r="S1349" s="6" t="s">
        <v>4549</v>
      </c>
      <c r="T1349" s="6"/>
      <c r="U1349" s="6"/>
      <c r="V1349" s="6"/>
      <c r="W1349" s="6"/>
      <c r="X1349" s="6"/>
      <c r="Y1349" s="6"/>
      <c r="Z1349" s="6"/>
      <c r="AA1349" s="6"/>
      <c r="AB1349" s="6" t="s">
        <v>4549</v>
      </c>
    </row>
    <row r="1350" spans="1:28">
      <c r="A1350" s="6">
        <v>363</v>
      </c>
      <c r="B1350" s="6" t="str">
        <f t="shared" si="21"/>
        <v>NuiqsutSearch &amp; rescue facility</v>
      </c>
      <c r="C1350" s="6" t="s">
        <v>2122</v>
      </c>
      <c r="D1350" s="6" t="s">
        <v>2311</v>
      </c>
      <c r="E1350" s="6" t="s">
        <v>5510</v>
      </c>
      <c r="F1350" s="6">
        <v>1</v>
      </c>
      <c r="G1350" s="6">
        <v>1500</v>
      </c>
      <c r="H1350" s="6">
        <v>1997</v>
      </c>
      <c r="I1350" s="6">
        <v>3</v>
      </c>
      <c r="J1350" s="6" t="s">
        <v>4541</v>
      </c>
      <c r="K1350" s="6">
        <v>11</v>
      </c>
      <c r="L1350" s="6" t="s">
        <v>4542</v>
      </c>
      <c r="M1350" s="6">
        <v>2</v>
      </c>
      <c r="N1350" s="6" t="s">
        <v>4543</v>
      </c>
      <c r="O1350" s="6" t="s">
        <v>4676</v>
      </c>
      <c r="P1350" s="6" t="s">
        <v>4549</v>
      </c>
      <c r="Q1350" s="6" t="s">
        <v>4549</v>
      </c>
      <c r="R1350" s="6" t="s">
        <v>4549</v>
      </c>
      <c r="S1350" s="6" t="s">
        <v>4549</v>
      </c>
      <c r="T1350" s="6"/>
      <c r="U1350" s="6"/>
      <c r="V1350" s="6"/>
      <c r="W1350" s="6"/>
      <c r="X1350" s="6"/>
      <c r="Y1350" s="6"/>
      <c r="Z1350" s="6"/>
      <c r="AA1350" s="6"/>
      <c r="AB1350" s="6" t="s">
        <v>4549</v>
      </c>
    </row>
    <row r="1351" spans="1:28">
      <c r="A1351" s="6">
        <v>363</v>
      </c>
      <c r="B1351" s="6" t="str">
        <f t="shared" si="21"/>
        <v>NuiqsutSewage Treatment Plant</v>
      </c>
      <c r="C1351" s="6" t="s">
        <v>2122</v>
      </c>
      <c r="D1351" s="6" t="s">
        <v>698</v>
      </c>
      <c r="E1351" s="6" t="s">
        <v>653</v>
      </c>
      <c r="F1351" s="6">
        <v>1</v>
      </c>
      <c r="G1351" s="6">
        <v>3726</v>
      </c>
      <c r="H1351" s="6"/>
      <c r="I1351" s="6">
        <v>8</v>
      </c>
      <c r="J1351" s="6" t="s">
        <v>4555</v>
      </c>
      <c r="K1351" s="6">
        <v>31</v>
      </c>
      <c r="L1351" s="6" t="s">
        <v>4592</v>
      </c>
      <c r="M1351" s="6">
        <v>2</v>
      </c>
      <c r="N1351" s="6" t="s">
        <v>4543</v>
      </c>
      <c r="O1351" s="6" t="s">
        <v>4676</v>
      </c>
      <c r="P1351" s="6" t="s">
        <v>4549</v>
      </c>
      <c r="Q1351" s="6" t="s">
        <v>4549</v>
      </c>
      <c r="R1351" s="6" t="s">
        <v>4549</v>
      </c>
      <c r="S1351" s="6" t="s">
        <v>4549</v>
      </c>
      <c r="T1351" s="6"/>
      <c r="U1351" s="6"/>
      <c r="V1351" s="6"/>
      <c r="W1351" s="6"/>
      <c r="X1351" s="6"/>
      <c r="Y1351" s="6"/>
      <c r="Z1351" s="6">
        <v>283452</v>
      </c>
      <c r="AA1351" s="6"/>
      <c r="AB1351" s="6" t="s">
        <v>4549</v>
      </c>
    </row>
    <row r="1352" spans="1:28">
      <c r="A1352" s="6">
        <v>363</v>
      </c>
      <c r="B1352" s="6" t="str">
        <f t="shared" si="21"/>
        <v>NuiqsutTelephone building #301</v>
      </c>
      <c r="C1352" s="6" t="s">
        <v>2122</v>
      </c>
      <c r="D1352" s="6" t="s">
        <v>3139</v>
      </c>
      <c r="E1352" s="6" t="s">
        <v>5511</v>
      </c>
      <c r="F1352" s="6">
        <v>1</v>
      </c>
      <c r="G1352" s="6">
        <v>480</v>
      </c>
      <c r="H1352" s="6">
        <v>1983</v>
      </c>
      <c r="I1352" s="6">
        <v>8</v>
      </c>
      <c r="J1352" s="6" t="s">
        <v>4555</v>
      </c>
      <c r="K1352" s="6">
        <v>30</v>
      </c>
      <c r="L1352" s="6" t="s">
        <v>4712</v>
      </c>
      <c r="M1352" s="6">
        <v>2</v>
      </c>
      <c r="N1352" s="6" t="s">
        <v>4543</v>
      </c>
      <c r="O1352" s="6" t="s">
        <v>4676</v>
      </c>
      <c r="P1352" s="6" t="s">
        <v>4549</v>
      </c>
      <c r="Q1352" s="6" t="s">
        <v>4549</v>
      </c>
      <c r="R1352" s="6" t="s">
        <v>4549</v>
      </c>
      <c r="S1352" s="6" t="s">
        <v>4549</v>
      </c>
      <c r="T1352" s="6"/>
      <c r="U1352" s="6"/>
      <c r="V1352" s="6"/>
      <c r="W1352" s="6"/>
      <c r="X1352" s="6"/>
      <c r="Y1352" s="6"/>
      <c r="Z1352" s="6"/>
      <c r="AA1352" s="6"/>
      <c r="AB1352" s="6" t="s">
        <v>4549</v>
      </c>
    </row>
    <row r="1353" spans="1:28">
      <c r="A1353" s="6">
        <v>363</v>
      </c>
      <c r="B1353" s="6" t="str">
        <f t="shared" si="21"/>
        <v>NuiqsutUSDW</v>
      </c>
      <c r="C1353" s="6" t="s">
        <v>2122</v>
      </c>
      <c r="D1353" s="6" t="s">
        <v>2434</v>
      </c>
      <c r="E1353" s="6" t="s">
        <v>5502</v>
      </c>
      <c r="F1353" s="6">
        <v>2</v>
      </c>
      <c r="G1353" s="6">
        <v>9956</v>
      </c>
      <c r="H1353" s="6">
        <v>1983</v>
      </c>
      <c r="I1353" s="6">
        <v>9</v>
      </c>
      <c r="J1353" s="6" t="s">
        <v>1500</v>
      </c>
      <c r="K1353" s="6">
        <v>34</v>
      </c>
      <c r="L1353" s="6" t="s">
        <v>4551</v>
      </c>
      <c r="M1353" s="6">
        <v>2</v>
      </c>
      <c r="N1353" s="6" t="s">
        <v>4543</v>
      </c>
      <c r="O1353" s="6" t="s">
        <v>4676</v>
      </c>
      <c r="P1353" s="6" t="s">
        <v>4549</v>
      </c>
      <c r="Q1353" s="6" t="s">
        <v>4549</v>
      </c>
      <c r="R1353" s="6" t="s">
        <v>4549</v>
      </c>
      <c r="S1353" s="6" t="s">
        <v>4549</v>
      </c>
      <c r="T1353" s="6"/>
      <c r="U1353" s="6"/>
      <c r="V1353" s="6"/>
      <c r="W1353" s="6"/>
      <c r="X1353" s="6"/>
      <c r="Y1353" s="6"/>
      <c r="Z1353" s="6"/>
      <c r="AA1353" s="6"/>
      <c r="AB1353" s="6" t="s">
        <v>4549</v>
      </c>
    </row>
    <row r="1354" spans="1:28">
      <c r="A1354" s="6">
        <v>363</v>
      </c>
      <c r="B1354" s="6" t="str">
        <f t="shared" si="21"/>
        <v>NuiqsutWarm Storage</v>
      </c>
      <c r="C1354" s="6" t="s">
        <v>2122</v>
      </c>
      <c r="D1354" s="6" t="s">
        <v>442</v>
      </c>
      <c r="E1354" s="6" t="s">
        <v>5500</v>
      </c>
      <c r="F1354" s="6">
        <v>1</v>
      </c>
      <c r="G1354" s="6">
        <v>3040</v>
      </c>
      <c r="H1354" s="6">
        <v>1980</v>
      </c>
      <c r="I1354" s="6">
        <v>2</v>
      </c>
      <c r="J1354" s="6" t="s">
        <v>4582</v>
      </c>
      <c r="K1354" s="6">
        <v>8</v>
      </c>
      <c r="L1354" s="6" t="s">
        <v>4583</v>
      </c>
      <c r="M1354" s="6">
        <v>2</v>
      </c>
      <c r="N1354" s="6" t="s">
        <v>4543</v>
      </c>
      <c r="O1354" s="6" t="s">
        <v>4676</v>
      </c>
      <c r="P1354" s="6" t="s">
        <v>4549</v>
      </c>
      <c r="Q1354" s="6" t="s">
        <v>4549</v>
      </c>
      <c r="R1354" s="6" t="s">
        <v>4549</v>
      </c>
      <c r="S1354" s="6" t="s">
        <v>4549</v>
      </c>
      <c r="T1354" s="6"/>
      <c r="U1354" s="6"/>
      <c r="V1354" s="6"/>
      <c r="W1354" s="6"/>
      <c r="X1354" s="6"/>
      <c r="Y1354" s="6"/>
      <c r="Z1354" s="6"/>
      <c r="AA1354" s="6"/>
      <c r="AB1354" s="6" t="s">
        <v>4549</v>
      </c>
    </row>
    <row r="1355" spans="1:28">
      <c r="A1355" s="6">
        <v>363</v>
      </c>
      <c r="B1355" s="6" t="str">
        <f t="shared" si="21"/>
        <v>NuiqsutWater treatment</v>
      </c>
      <c r="C1355" s="6" t="s">
        <v>2122</v>
      </c>
      <c r="D1355" s="6" t="s">
        <v>5512</v>
      </c>
      <c r="E1355" s="6" t="s">
        <v>5500</v>
      </c>
      <c r="F1355" s="6">
        <v>1</v>
      </c>
      <c r="G1355" s="6">
        <v>3080</v>
      </c>
      <c r="H1355" s="6">
        <v>1980</v>
      </c>
      <c r="I1355" s="6">
        <v>8</v>
      </c>
      <c r="J1355" s="6" t="s">
        <v>4555</v>
      </c>
      <c r="K1355" s="6">
        <v>31</v>
      </c>
      <c r="L1355" s="6" t="s">
        <v>4592</v>
      </c>
      <c r="M1355" s="6">
        <v>2</v>
      </c>
      <c r="N1355" s="6" t="s">
        <v>4543</v>
      </c>
      <c r="O1355" s="6" t="s">
        <v>4676</v>
      </c>
      <c r="P1355" s="6" t="s">
        <v>4549</v>
      </c>
      <c r="Q1355" s="6" t="s">
        <v>4549</v>
      </c>
      <c r="R1355" s="6" t="s">
        <v>4549</v>
      </c>
      <c r="S1355" s="6" t="s">
        <v>4549</v>
      </c>
      <c r="T1355" s="6"/>
      <c r="U1355" s="6"/>
      <c r="V1355" s="6"/>
      <c r="W1355" s="6"/>
      <c r="X1355" s="6"/>
      <c r="Y1355" s="6"/>
      <c r="Z1355" s="6"/>
      <c r="AA1355" s="6"/>
      <c r="AB1355" s="6" t="s">
        <v>4549</v>
      </c>
    </row>
    <row r="1356" spans="1:28">
      <c r="A1356" s="6">
        <v>364</v>
      </c>
      <c r="B1356" s="6" t="str">
        <f t="shared" si="21"/>
        <v>Nulato</v>
      </c>
      <c r="C1356" s="6" t="s">
        <v>1143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 t="s">
        <v>5513</v>
      </c>
      <c r="P1356" s="6" t="s">
        <v>4549</v>
      </c>
      <c r="Q1356" s="6" t="s">
        <v>4549</v>
      </c>
      <c r="R1356" s="6" t="s">
        <v>4549</v>
      </c>
      <c r="S1356" s="6" t="s">
        <v>4549</v>
      </c>
      <c r="T1356" s="6"/>
      <c r="U1356" s="6"/>
      <c r="V1356" s="6"/>
      <c r="W1356" s="6"/>
      <c r="X1356" s="6"/>
      <c r="Y1356" s="6"/>
      <c r="Z1356" s="6"/>
      <c r="AA1356" s="6"/>
      <c r="AB1356" s="6" t="s">
        <v>4549</v>
      </c>
    </row>
    <row r="1357" spans="1:28">
      <c r="A1357" s="6">
        <v>364</v>
      </c>
      <c r="B1357" s="6" t="str">
        <f t="shared" si="21"/>
        <v>Nulato</v>
      </c>
      <c r="C1357" s="6" t="s">
        <v>1143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 t="s">
        <v>5514</v>
      </c>
      <c r="P1357" s="6" t="s">
        <v>4549</v>
      </c>
      <c r="Q1357" s="6" t="s">
        <v>4549</v>
      </c>
      <c r="R1357" s="6" t="s">
        <v>4549</v>
      </c>
      <c r="S1357" s="6" t="s">
        <v>4549</v>
      </c>
      <c r="T1357" s="6"/>
      <c r="U1357" s="6"/>
      <c r="V1357" s="6"/>
      <c r="W1357" s="6"/>
      <c r="X1357" s="6"/>
      <c r="Y1357" s="6"/>
      <c r="Z1357" s="6"/>
      <c r="AA1357" s="6"/>
      <c r="AB1357" s="6" t="s">
        <v>4549</v>
      </c>
    </row>
    <row r="1358" spans="1:28">
      <c r="A1358" s="6">
        <v>364</v>
      </c>
      <c r="B1358" s="6" t="str">
        <f t="shared" si="21"/>
        <v>NulatoAIRPORT ELECTRICAL</v>
      </c>
      <c r="C1358" s="6" t="s">
        <v>1143</v>
      </c>
      <c r="D1358" s="6" t="s">
        <v>2575</v>
      </c>
      <c r="E1358" s="6"/>
      <c r="F1358" s="6"/>
      <c r="G1358" s="6">
        <v>96</v>
      </c>
      <c r="H1358" s="6">
        <v>1993</v>
      </c>
      <c r="I1358" s="6">
        <v>8</v>
      </c>
      <c r="J1358" s="6" t="s">
        <v>4555</v>
      </c>
      <c r="K1358" s="6">
        <v>31</v>
      </c>
      <c r="L1358" s="6" t="s">
        <v>4592</v>
      </c>
      <c r="M1358" s="6">
        <v>2</v>
      </c>
      <c r="N1358" s="6" t="s">
        <v>4543</v>
      </c>
      <c r="O1358" s="6" t="s">
        <v>4585</v>
      </c>
      <c r="P1358" s="6" t="s">
        <v>4549</v>
      </c>
      <c r="Q1358" s="6" t="s">
        <v>4549</v>
      </c>
      <c r="R1358" s="6" t="s">
        <v>4549</v>
      </c>
      <c r="S1358" s="6" t="s">
        <v>4549</v>
      </c>
      <c r="T1358" s="6"/>
      <c r="U1358" s="6"/>
      <c r="V1358" s="6"/>
      <c r="W1358" s="6"/>
      <c r="X1358" s="6"/>
      <c r="Y1358" s="6"/>
      <c r="Z1358" s="6"/>
      <c r="AA1358" s="6"/>
      <c r="AB1358" s="6" t="s">
        <v>4549</v>
      </c>
    </row>
    <row r="1359" spans="1:28">
      <c r="A1359" s="6">
        <v>364</v>
      </c>
      <c r="B1359" s="6" t="str">
        <f t="shared" si="21"/>
        <v>NulatoAIRPORT EQUIPMENT STG</v>
      </c>
      <c r="C1359" s="6" t="s">
        <v>1143</v>
      </c>
      <c r="D1359" s="6" t="s">
        <v>4762</v>
      </c>
      <c r="E1359" s="6"/>
      <c r="F1359" s="6"/>
      <c r="G1359" s="6">
        <v>1600</v>
      </c>
      <c r="H1359" s="6">
        <v>1987</v>
      </c>
      <c r="I1359" s="6">
        <v>2</v>
      </c>
      <c r="J1359" s="6" t="s">
        <v>4582</v>
      </c>
      <c r="K1359" s="6">
        <v>8</v>
      </c>
      <c r="L1359" s="6" t="s">
        <v>4583</v>
      </c>
      <c r="M1359" s="6">
        <v>2</v>
      </c>
      <c r="N1359" s="6" t="s">
        <v>4543</v>
      </c>
      <c r="O1359" s="6" t="s">
        <v>4585</v>
      </c>
      <c r="P1359" s="6" t="s">
        <v>4549</v>
      </c>
      <c r="Q1359" s="6" t="s">
        <v>4549</v>
      </c>
      <c r="R1359" s="6" t="s">
        <v>4549</v>
      </c>
      <c r="S1359" s="6" t="s">
        <v>4549</v>
      </c>
      <c r="T1359" s="6"/>
      <c r="U1359" s="6"/>
      <c r="V1359" s="6"/>
      <c r="W1359" s="6"/>
      <c r="X1359" s="6"/>
      <c r="Y1359" s="6"/>
      <c r="Z1359" s="6"/>
      <c r="AA1359" s="6"/>
      <c r="AB1359" s="6" t="s">
        <v>4549</v>
      </c>
    </row>
    <row r="1360" spans="1:28">
      <c r="A1360" s="6">
        <v>364</v>
      </c>
      <c r="B1360" s="6" t="str">
        <f t="shared" si="21"/>
        <v>NulatoAndrew K. Demoski School</v>
      </c>
      <c r="C1360" s="6" t="s">
        <v>1143</v>
      </c>
      <c r="D1360" s="6" t="s">
        <v>1129</v>
      </c>
      <c r="E1360" s="6"/>
      <c r="F1360" s="6"/>
      <c r="G1360" s="6">
        <v>28874</v>
      </c>
      <c r="H1360" s="6">
        <v>1978</v>
      </c>
      <c r="I1360" s="6">
        <v>3</v>
      </c>
      <c r="J1360" s="6" t="s">
        <v>4541</v>
      </c>
      <c r="K1360" s="6">
        <v>9</v>
      </c>
      <c r="L1360" s="6" t="s">
        <v>4575</v>
      </c>
      <c r="M1360" s="6">
        <v>2</v>
      </c>
      <c r="N1360" s="6" t="s">
        <v>4543</v>
      </c>
      <c r="O1360" s="6" t="s">
        <v>4656</v>
      </c>
      <c r="P1360" s="6" t="s">
        <v>4549</v>
      </c>
      <c r="Q1360" s="6" t="s">
        <v>4549</v>
      </c>
      <c r="R1360" s="6" t="s">
        <v>4549</v>
      </c>
      <c r="S1360" s="6" t="s">
        <v>4549</v>
      </c>
      <c r="T1360" s="6"/>
      <c r="U1360" s="6"/>
      <c r="V1360" s="6"/>
      <c r="W1360" s="6"/>
      <c r="X1360" s="6"/>
      <c r="Y1360" s="6"/>
      <c r="Z1360" s="6"/>
      <c r="AA1360" s="6"/>
      <c r="AB1360" s="6" t="s">
        <v>4549</v>
      </c>
    </row>
    <row r="1361" spans="1:28">
      <c r="A1361" s="6">
        <v>364</v>
      </c>
      <c r="B1361" s="6" t="str">
        <f t="shared" si="21"/>
        <v>NulatoBus Barn/Storage</v>
      </c>
      <c r="C1361" s="6" t="s">
        <v>1143</v>
      </c>
      <c r="D1361" s="6" t="s">
        <v>1130</v>
      </c>
      <c r="E1361" s="6"/>
      <c r="F1361" s="6"/>
      <c r="G1361" s="6">
        <v>1536</v>
      </c>
      <c r="H1361" s="6">
        <v>1983</v>
      </c>
      <c r="I1361" s="6">
        <v>3</v>
      </c>
      <c r="J1361" s="6" t="s">
        <v>4541</v>
      </c>
      <c r="K1361" s="6">
        <v>9</v>
      </c>
      <c r="L1361" s="6" t="s">
        <v>4575</v>
      </c>
      <c r="M1361" s="6">
        <v>2</v>
      </c>
      <c r="N1361" s="6" t="s">
        <v>4543</v>
      </c>
      <c r="O1361" s="6" t="s">
        <v>4656</v>
      </c>
      <c r="P1361" s="6" t="s">
        <v>4549</v>
      </c>
      <c r="Q1361" s="6" t="s">
        <v>4549</v>
      </c>
      <c r="R1361" s="6" t="s">
        <v>4549</v>
      </c>
      <c r="S1361" s="6" t="s">
        <v>4549</v>
      </c>
      <c r="T1361" s="6"/>
      <c r="U1361" s="6"/>
      <c r="V1361" s="6"/>
      <c r="W1361" s="6"/>
      <c r="X1361" s="6"/>
      <c r="Y1361" s="6"/>
      <c r="Z1361" s="6"/>
      <c r="AA1361" s="6"/>
      <c r="AB1361" s="6" t="s">
        <v>4549</v>
      </c>
    </row>
    <row r="1362" spans="1:28">
      <c r="A1362" s="6">
        <v>365</v>
      </c>
      <c r="B1362" s="6" t="str">
        <f t="shared" si="21"/>
        <v>Nunam IquaCity Complex</v>
      </c>
      <c r="C1362" s="6" t="s">
        <v>445</v>
      </c>
      <c r="D1362" s="6" t="s">
        <v>209</v>
      </c>
      <c r="E1362" s="6"/>
      <c r="F1362" s="6"/>
      <c r="G1362" s="6">
        <v>870</v>
      </c>
      <c r="H1362" s="6">
        <v>1975</v>
      </c>
      <c r="I1362" s="6">
        <v>6</v>
      </c>
      <c r="J1362" s="6" t="s">
        <v>377</v>
      </c>
      <c r="K1362" s="6">
        <v>36</v>
      </c>
      <c r="L1362" s="6" t="s">
        <v>377</v>
      </c>
      <c r="M1362" s="6">
        <v>2</v>
      </c>
      <c r="N1362" s="6" t="s">
        <v>4543</v>
      </c>
      <c r="O1362" s="6" t="s">
        <v>5515</v>
      </c>
      <c r="P1362" s="6" t="s">
        <v>4549</v>
      </c>
      <c r="Q1362" s="6" t="s">
        <v>4549</v>
      </c>
      <c r="R1362" s="6" t="s">
        <v>4549</v>
      </c>
      <c r="S1362" s="6" t="s">
        <v>4549</v>
      </c>
      <c r="T1362" s="6"/>
      <c r="U1362" s="6"/>
      <c r="V1362" s="6"/>
      <c r="W1362" s="6"/>
      <c r="X1362" s="6"/>
      <c r="Y1362" s="144">
        <v>3360</v>
      </c>
      <c r="Z1362" s="6">
        <v>10725</v>
      </c>
      <c r="AA1362" s="6"/>
      <c r="AB1362" s="6" t="s">
        <v>4549</v>
      </c>
    </row>
    <row r="1363" spans="1:28">
      <c r="A1363" s="6">
        <v>365</v>
      </c>
      <c r="B1363" s="6" t="str">
        <f t="shared" si="21"/>
        <v>Nunam IquaHotel</v>
      </c>
      <c r="C1363" s="6" t="s">
        <v>445</v>
      </c>
      <c r="D1363" s="6" t="s">
        <v>1096</v>
      </c>
      <c r="E1363" s="6" t="s">
        <v>5516</v>
      </c>
      <c r="F1363" s="6">
        <v>1</v>
      </c>
      <c r="G1363" s="6">
        <v>1050</v>
      </c>
      <c r="H1363" s="6">
        <v>1999</v>
      </c>
      <c r="I1363" s="6">
        <v>5</v>
      </c>
      <c r="J1363" s="6" t="s">
        <v>4602</v>
      </c>
      <c r="K1363" s="6">
        <v>19</v>
      </c>
      <c r="L1363" s="6" t="s">
        <v>4668</v>
      </c>
      <c r="M1363" s="6">
        <v>3</v>
      </c>
      <c r="N1363" s="6" t="s">
        <v>4570</v>
      </c>
      <c r="O1363" s="6" t="s">
        <v>5515</v>
      </c>
      <c r="P1363" s="6" t="s">
        <v>4549</v>
      </c>
      <c r="Q1363" s="6" t="s">
        <v>4549</v>
      </c>
      <c r="R1363" s="6" t="s">
        <v>4549</v>
      </c>
      <c r="S1363" s="6" t="s">
        <v>4549</v>
      </c>
      <c r="T1363" s="6"/>
      <c r="U1363" s="6"/>
      <c r="V1363" s="6"/>
      <c r="W1363" s="6"/>
      <c r="X1363" s="6"/>
      <c r="Y1363" s="6"/>
      <c r="Z1363" s="6">
        <v>13750</v>
      </c>
      <c r="AA1363" s="6"/>
      <c r="AB1363" s="6" t="s">
        <v>4549</v>
      </c>
    </row>
    <row r="1364" spans="1:28">
      <c r="A1364" s="6">
        <v>365</v>
      </c>
      <c r="B1364" s="6" t="str">
        <f t="shared" si="21"/>
        <v>Nunam IquaPower Plant</v>
      </c>
      <c r="C1364" s="6" t="s">
        <v>445</v>
      </c>
      <c r="D1364" s="6" t="s">
        <v>164</v>
      </c>
      <c r="E1364" s="6"/>
      <c r="F1364" s="6"/>
      <c r="G1364" s="6">
        <v>640</v>
      </c>
      <c r="H1364" s="6">
        <v>1992</v>
      </c>
      <c r="I1364" s="6">
        <v>9</v>
      </c>
      <c r="J1364" s="6" t="s">
        <v>1500</v>
      </c>
      <c r="K1364" s="6">
        <v>35</v>
      </c>
      <c r="L1364" s="6" t="s">
        <v>4562</v>
      </c>
      <c r="M1364" s="6">
        <v>2</v>
      </c>
      <c r="N1364" s="6" t="s">
        <v>4543</v>
      </c>
      <c r="O1364" s="6" t="s">
        <v>5515</v>
      </c>
      <c r="P1364" s="6" t="s">
        <v>4549</v>
      </c>
      <c r="Q1364" s="6" t="s">
        <v>4549</v>
      </c>
      <c r="R1364" s="6" t="s">
        <v>4549</v>
      </c>
      <c r="S1364" s="6" t="s">
        <v>4549</v>
      </c>
      <c r="T1364" s="6"/>
      <c r="U1364" s="6"/>
      <c r="V1364" s="6"/>
      <c r="W1364" s="6"/>
      <c r="X1364" s="6"/>
      <c r="Y1364" s="144">
        <v>3000</v>
      </c>
      <c r="Z1364" s="6">
        <v>27697</v>
      </c>
      <c r="AA1364" s="6"/>
      <c r="AB1364" s="6" t="s">
        <v>4549</v>
      </c>
    </row>
    <row r="1365" spans="1:28">
      <c r="A1365" s="6">
        <v>365</v>
      </c>
      <c r="B1365" s="6" t="str">
        <f t="shared" si="21"/>
        <v>Nunam IquaWater Treatment Plant/Washeteria</v>
      </c>
      <c r="C1365" s="6" t="s">
        <v>445</v>
      </c>
      <c r="D1365" s="6" t="s">
        <v>449</v>
      </c>
      <c r="E1365" s="6"/>
      <c r="F1365" s="6">
        <v>1</v>
      </c>
      <c r="G1365" s="6">
        <v>4620</v>
      </c>
      <c r="H1365" s="6">
        <v>2001</v>
      </c>
      <c r="I1365" s="6">
        <v>9</v>
      </c>
      <c r="J1365" s="6" t="s">
        <v>1500</v>
      </c>
      <c r="K1365" s="6">
        <v>35</v>
      </c>
      <c r="L1365" s="6" t="s">
        <v>4562</v>
      </c>
      <c r="M1365" s="6">
        <v>2</v>
      </c>
      <c r="N1365" s="6" t="s">
        <v>4543</v>
      </c>
      <c r="O1365" s="6" t="s">
        <v>5515</v>
      </c>
      <c r="P1365" s="6" t="s">
        <v>4549</v>
      </c>
      <c r="Q1365" s="6" t="s">
        <v>4549</v>
      </c>
      <c r="R1365" s="6" t="s">
        <v>4549</v>
      </c>
      <c r="S1365" s="6" t="s">
        <v>4549</v>
      </c>
      <c r="T1365" s="6"/>
      <c r="U1365" s="6"/>
      <c r="V1365" s="6"/>
      <c r="W1365" s="6"/>
      <c r="X1365" s="6" t="s">
        <v>5517</v>
      </c>
      <c r="Y1365" s="6"/>
      <c r="Z1365" s="6">
        <v>138806</v>
      </c>
      <c r="AA1365" s="6"/>
      <c r="AB1365" s="6" t="s">
        <v>4549</v>
      </c>
    </row>
    <row r="1366" spans="1:28">
      <c r="A1366" s="6">
        <v>366</v>
      </c>
      <c r="B1366" s="6" t="str">
        <f t="shared" si="21"/>
        <v>NunapitchukSre Building #1 Fy08/09 (Heated)</v>
      </c>
      <c r="C1366" s="6" t="s">
        <v>450</v>
      </c>
      <c r="D1366" s="6" t="s">
        <v>2123</v>
      </c>
      <c r="E1366" s="6"/>
      <c r="F1366" s="6"/>
      <c r="G1366" s="6"/>
      <c r="H1366" s="6"/>
      <c r="I1366" s="6">
        <v>2</v>
      </c>
      <c r="J1366" s="6" t="s">
        <v>4582</v>
      </c>
      <c r="K1366" s="6">
        <v>8</v>
      </c>
      <c r="L1366" s="6" t="s">
        <v>4583</v>
      </c>
      <c r="M1366" s="6">
        <v>2</v>
      </c>
      <c r="N1366" s="6" t="s">
        <v>4543</v>
      </c>
      <c r="O1366" s="6" t="s">
        <v>4585</v>
      </c>
      <c r="P1366" s="6" t="s">
        <v>4549</v>
      </c>
      <c r="Q1366" s="6" t="s">
        <v>4549</v>
      </c>
      <c r="R1366" s="6" t="s">
        <v>4549</v>
      </c>
      <c r="S1366" s="6" t="s">
        <v>4549</v>
      </c>
      <c r="T1366" s="6"/>
      <c r="U1366" s="6"/>
      <c r="V1366" s="6"/>
      <c r="W1366" s="6"/>
      <c r="X1366" s="6"/>
      <c r="Y1366" s="6"/>
      <c r="Z1366" s="6"/>
      <c r="AA1366" s="6"/>
      <c r="AB1366" s="6" t="s">
        <v>4549</v>
      </c>
    </row>
    <row r="1367" spans="1:28">
      <c r="A1367" s="6">
        <v>366</v>
      </c>
      <c r="B1367" s="6" t="str">
        <f t="shared" si="21"/>
        <v>NunapitchukSre Building #2 Fy08/09</v>
      </c>
      <c r="C1367" s="6" t="s">
        <v>450</v>
      </c>
      <c r="D1367" s="6" t="s">
        <v>2124</v>
      </c>
      <c r="E1367" s="6"/>
      <c r="F1367" s="6"/>
      <c r="G1367" s="6"/>
      <c r="H1367" s="6"/>
      <c r="I1367" s="6">
        <v>2</v>
      </c>
      <c r="J1367" s="6" t="s">
        <v>4582</v>
      </c>
      <c r="K1367" s="6">
        <v>8</v>
      </c>
      <c r="L1367" s="6" t="s">
        <v>4583</v>
      </c>
      <c r="M1367" s="6">
        <v>2</v>
      </c>
      <c r="N1367" s="6" t="s">
        <v>4543</v>
      </c>
      <c r="O1367" s="6" t="s">
        <v>4585</v>
      </c>
      <c r="P1367" s="6" t="s">
        <v>4549</v>
      </c>
      <c r="Q1367" s="6" t="s">
        <v>4549</v>
      </c>
      <c r="R1367" s="6" t="s">
        <v>4549</v>
      </c>
      <c r="S1367" s="6" t="s">
        <v>4549</v>
      </c>
      <c r="T1367" s="6"/>
      <c r="U1367" s="6"/>
      <c r="V1367" s="6"/>
      <c r="W1367" s="6"/>
      <c r="X1367" s="6"/>
      <c r="Y1367" s="6"/>
      <c r="Z1367" s="6"/>
      <c r="AA1367" s="6"/>
      <c r="AB1367" s="6" t="s">
        <v>4549</v>
      </c>
    </row>
    <row r="1368" spans="1:28">
      <c r="A1368" s="6">
        <v>368</v>
      </c>
      <c r="B1368" s="6" t="str">
        <f t="shared" si="21"/>
        <v>Old HarborCultural Center</v>
      </c>
      <c r="C1368" s="6" t="s">
        <v>727</v>
      </c>
      <c r="D1368" s="6" t="s">
        <v>735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 t="s">
        <v>4549</v>
      </c>
      <c r="Q1368" s="6" t="s">
        <v>4549</v>
      </c>
      <c r="R1368" s="6" t="s">
        <v>4549</v>
      </c>
      <c r="S1368" s="6" t="s">
        <v>4549</v>
      </c>
      <c r="T1368" s="6"/>
      <c r="U1368" s="6"/>
      <c r="V1368" s="6"/>
      <c r="W1368" s="6"/>
      <c r="X1368" s="6"/>
      <c r="Y1368" s="6"/>
      <c r="Z1368" s="6"/>
      <c r="AA1368" s="6"/>
      <c r="AB1368" s="6" t="s">
        <v>4549</v>
      </c>
    </row>
    <row r="1369" spans="1:28">
      <c r="A1369" s="6">
        <v>368</v>
      </c>
      <c r="B1369" s="6" t="str">
        <f t="shared" si="21"/>
        <v>Old HarborFood Bank</v>
      </c>
      <c r="C1369" s="6" t="s">
        <v>727</v>
      </c>
      <c r="D1369" s="6" t="s">
        <v>2862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 t="s">
        <v>4549</v>
      </c>
      <c r="Q1369" s="6" t="s">
        <v>4549</v>
      </c>
      <c r="R1369" s="6" t="s">
        <v>4549</v>
      </c>
      <c r="S1369" s="6" t="s">
        <v>4549</v>
      </c>
      <c r="T1369" s="6"/>
      <c r="U1369" s="6"/>
      <c r="V1369" s="6"/>
      <c r="W1369" s="6"/>
      <c r="X1369" s="6"/>
      <c r="Y1369" s="6"/>
      <c r="Z1369" s="6"/>
      <c r="AA1369" s="6"/>
      <c r="AB1369" s="6" t="s">
        <v>4549</v>
      </c>
    </row>
    <row r="1370" spans="1:28">
      <c r="A1370" s="6">
        <v>368</v>
      </c>
      <c r="B1370" s="6" t="str">
        <f t="shared" si="21"/>
        <v>Old Harborgym</v>
      </c>
      <c r="C1370" s="6" t="s">
        <v>727</v>
      </c>
      <c r="D1370" s="6" t="s">
        <v>2861</v>
      </c>
      <c r="E1370" s="6"/>
      <c r="F1370" s="6"/>
      <c r="G1370" s="6">
        <v>12160</v>
      </c>
      <c r="H1370" s="6">
        <v>1978</v>
      </c>
      <c r="I1370" s="6"/>
      <c r="J1370" s="6"/>
      <c r="K1370" s="6"/>
      <c r="L1370" s="6"/>
      <c r="M1370" s="6"/>
      <c r="N1370" s="6"/>
      <c r="O1370" s="6"/>
      <c r="P1370" s="6" t="s">
        <v>4549</v>
      </c>
      <c r="Q1370" s="6" t="s">
        <v>4549</v>
      </c>
      <c r="R1370" s="6" t="s">
        <v>4549</v>
      </c>
      <c r="S1370" s="6" t="s">
        <v>4549</v>
      </c>
      <c r="T1370" s="6"/>
      <c r="U1370" s="6"/>
      <c r="V1370" s="6"/>
      <c r="W1370" s="6"/>
      <c r="X1370" s="6"/>
      <c r="Y1370" s="6"/>
      <c r="Z1370" s="6"/>
      <c r="AA1370" s="6"/>
      <c r="AB1370" s="6" t="s">
        <v>4549</v>
      </c>
    </row>
    <row r="1371" spans="1:28">
      <c r="A1371" s="6">
        <v>368</v>
      </c>
      <c r="B1371" s="6" t="str">
        <f t="shared" si="21"/>
        <v>Old HarborOld Harbor School</v>
      </c>
      <c r="C1371" s="6" t="s">
        <v>727</v>
      </c>
      <c r="D1371" s="6" t="s">
        <v>741</v>
      </c>
      <c r="E1371" s="6" t="s">
        <v>5518</v>
      </c>
      <c r="F1371" s="6"/>
      <c r="G1371" s="6">
        <v>10511</v>
      </c>
      <c r="H1371" s="6">
        <v>1978</v>
      </c>
      <c r="I1371" s="6">
        <v>3</v>
      </c>
      <c r="J1371" s="6" t="s">
        <v>4541</v>
      </c>
      <c r="K1371" s="6">
        <v>9</v>
      </c>
      <c r="L1371" s="6" t="s">
        <v>4575</v>
      </c>
      <c r="M1371" s="6">
        <v>2</v>
      </c>
      <c r="N1371" s="6" t="s">
        <v>4543</v>
      </c>
      <c r="O1371" s="6" t="s">
        <v>4847</v>
      </c>
      <c r="P1371" s="6" t="s">
        <v>4549</v>
      </c>
      <c r="Q1371" s="6" t="s">
        <v>4549</v>
      </c>
      <c r="R1371" s="6" t="s">
        <v>4549</v>
      </c>
      <c r="S1371" s="6" t="s">
        <v>4549</v>
      </c>
      <c r="T1371" s="6"/>
      <c r="U1371" s="6"/>
      <c r="V1371" s="6" t="s">
        <v>5519</v>
      </c>
      <c r="W1371" s="6"/>
      <c r="X1371" s="6"/>
      <c r="Y1371" s="6"/>
      <c r="Z1371" s="6">
        <v>118289</v>
      </c>
      <c r="AA1371" s="6"/>
      <c r="AB1371" s="6" t="s">
        <v>4549</v>
      </c>
    </row>
    <row r="1372" spans="1:28">
      <c r="A1372" s="6">
        <v>368</v>
      </c>
      <c r="B1372" s="6" t="str">
        <f t="shared" si="21"/>
        <v>Old HarborOld Harbor Senior Citizen Center</v>
      </c>
      <c r="C1372" s="6" t="s">
        <v>727</v>
      </c>
      <c r="D1372" s="6" t="s">
        <v>5520</v>
      </c>
      <c r="E1372" s="6" t="s">
        <v>5521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 t="s">
        <v>4549</v>
      </c>
      <c r="Q1372" s="6" t="s">
        <v>4549</v>
      </c>
      <c r="R1372" s="6" t="s">
        <v>4549</v>
      </c>
      <c r="S1372" s="6" t="s">
        <v>4549</v>
      </c>
      <c r="T1372" s="6"/>
      <c r="U1372" s="6"/>
      <c r="V1372" s="6"/>
      <c r="W1372" s="6"/>
      <c r="X1372" s="6"/>
      <c r="Y1372" s="6"/>
      <c r="Z1372" s="6"/>
      <c r="AA1372" s="6"/>
      <c r="AB1372" s="6" t="s">
        <v>4549</v>
      </c>
    </row>
    <row r="1373" spans="1:28">
      <c r="A1373" s="6">
        <v>368</v>
      </c>
      <c r="B1373" s="6" t="str">
        <f t="shared" si="21"/>
        <v>Old HarborOld Harbor Tribal</v>
      </c>
      <c r="C1373" s="6" t="s">
        <v>727</v>
      </c>
      <c r="D1373" s="6" t="s">
        <v>2860</v>
      </c>
      <c r="E1373" s="6"/>
      <c r="F1373" s="6">
        <v>2</v>
      </c>
      <c r="G1373" s="6">
        <v>10000</v>
      </c>
      <c r="H1373" s="6">
        <v>1960</v>
      </c>
      <c r="I1373" s="6"/>
      <c r="J1373" s="6"/>
      <c r="K1373" s="6"/>
      <c r="L1373" s="6"/>
      <c r="M1373" s="6"/>
      <c r="N1373" s="6"/>
      <c r="O1373" s="6"/>
      <c r="P1373" s="6" t="s">
        <v>4549</v>
      </c>
      <c r="Q1373" s="6" t="s">
        <v>4549</v>
      </c>
      <c r="R1373" s="6" t="s">
        <v>4549</v>
      </c>
      <c r="S1373" s="6" t="s">
        <v>4549</v>
      </c>
      <c r="T1373" s="6"/>
      <c r="U1373" s="6"/>
      <c r="V1373" s="6"/>
      <c r="W1373" s="6"/>
      <c r="X1373" s="6"/>
      <c r="Y1373" s="6"/>
      <c r="Z1373" s="6"/>
      <c r="AA1373" s="6"/>
      <c r="AB1373" s="6" t="s">
        <v>4549</v>
      </c>
    </row>
    <row r="1374" spans="1:28">
      <c r="A1374" s="6">
        <v>368</v>
      </c>
      <c r="B1374" s="6" t="str">
        <f t="shared" si="21"/>
        <v>Old HarborSre Building</v>
      </c>
      <c r="C1374" s="6" t="s">
        <v>727</v>
      </c>
      <c r="D1374" s="6" t="s">
        <v>82</v>
      </c>
      <c r="E1374" s="6"/>
      <c r="F1374" s="6"/>
      <c r="G1374" s="6">
        <v>1104</v>
      </c>
      <c r="H1374" s="6">
        <v>1994</v>
      </c>
      <c r="I1374" s="6">
        <v>2</v>
      </c>
      <c r="J1374" s="6" t="s">
        <v>4582</v>
      </c>
      <c r="K1374" s="6">
        <v>8</v>
      </c>
      <c r="L1374" s="6" t="s">
        <v>4583</v>
      </c>
      <c r="M1374" s="6">
        <v>2</v>
      </c>
      <c r="N1374" s="6" t="s">
        <v>4543</v>
      </c>
      <c r="O1374" s="6" t="s">
        <v>4585</v>
      </c>
      <c r="P1374" s="6" t="s">
        <v>4549</v>
      </c>
      <c r="Q1374" s="6" t="s">
        <v>4549</v>
      </c>
      <c r="R1374" s="6" t="s">
        <v>4549</v>
      </c>
      <c r="S1374" s="6" t="s">
        <v>4549</v>
      </c>
      <c r="T1374" s="6"/>
      <c r="U1374" s="6"/>
      <c r="V1374" s="6"/>
      <c r="W1374" s="6"/>
      <c r="X1374" s="6"/>
      <c r="Y1374" s="6"/>
      <c r="Z1374" s="6"/>
      <c r="AA1374" s="6"/>
      <c r="AB1374" s="6" t="s">
        <v>4549</v>
      </c>
    </row>
    <row r="1375" spans="1:28">
      <c r="A1375" s="6">
        <v>368</v>
      </c>
      <c r="B1375" s="6" t="str">
        <f t="shared" si="21"/>
        <v>Old HarborThree Saints Orthodox Church</v>
      </c>
      <c r="C1375" s="6" t="s">
        <v>727</v>
      </c>
      <c r="D1375" s="6" t="s">
        <v>2519</v>
      </c>
      <c r="E1375" s="6" t="s">
        <v>5522</v>
      </c>
      <c r="F1375" s="6"/>
      <c r="G1375" s="6"/>
      <c r="H1375" s="6"/>
      <c r="I1375" s="6">
        <v>3</v>
      </c>
      <c r="J1375" s="6" t="s">
        <v>4541</v>
      </c>
      <c r="K1375" s="6">
        <v>12</v>
      </c>
      <c r="L1375" s="6" t="s">
        <v>4586</v>
      </c>
      <c r="M1375" s="6">
        <v>2</v>
      </c>
      <c r="N1375" s="6" t="s">
        <v>4543</v>
      </c>
      <c r="O1375" s="6"/>
      <c r="P1375" s="6" t="s">
        <v>4549</v>
      </c>
      <c r="Q1375" s="6" t="s">
        <v>4549</v>
      </c>
      <c r="R1375" s="6" t="s">
        <v>4549</v>
      </c>
      <c r="S1375" s="6" t="s">
        <v>4549</v>
      </c>
      <c r="T1375" s="6"/>
      <c r="U1375" s="6"/>
      <c r="V1375" s="6"/>
      <c r="W1375" s="6"/>
      <c r="X1375" s="6"/>
      <c r="Y1375" s="6"/>
      <c r="Z1375" s="6"/>
      <c r="AA1375" s="6"/>
      <c r="AB1375" s="6" t="s">
        <v>4549</v>
      </c>
    </row>
    <row r="1376" spans="1:28">
      <c r="A1376" s="6">
        <v>368</v>
      </c>
      <c r="B1376" s="6" t="str">
        <f t="shared" si="21"/>
        <v>Old HarborTidal Wave</v>
      </c>
      <c r="C1376" s="6" t="s">
        <v>727</v>
      </c>
      <c r="D1376" s="6" t="s">
        <v>745</v>
      </c>
      <c r="E1376" s="6" t="s">
        <v>5523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 t="s">
        <v>4549</v>
      </c>
      <c r="Q1376" s="6" t="s">
        <v>4549</v>
      </c>
      <c r="R1376" s="6" t="s">
        <v>4549</v>
      </c>
      <c r="S1376" s="6" t="s">
        <v>4549</v>
      </c>
      <c r="T1376" s="6"/>
      <c r="U1376" s="6"/>
      <c r="V1376" s="6"/>
      <c r="W1376" s="6"/>
      <c r="X1376" s="6"/>
      <c r="Y1376" s="6"/>
      <c r="Z1376" s="6"/>
      <c r="AA1376" s="6"/>
      <c r="AB1376" s="6" t="s">
        <v>4549</v>
      </c>
    </row>
    <row r="1377" spans="1:28">
      <c r="A1377" s="6">
        <v>369</v>
      </c>
      <c r="B1377" s="6" t="str">
        <f t="shared" si="21"/>
        <v>OscarvilleTribal Office</v>
      </c>
      <c r="C1377" s="6" t="s">
        <v>457</v>
      </c>
      <c r="D1377" s="6" t="s">
        <v>153</v>
      </c>
      <c r="E1377" s="6" t="s">
        <v>5524</v>
      </c>
      <c r="F1377" s="6">
        <v>1</v>
      </c>
      <c r="G1377" s="6"/>
      <c r="H1377" s="6">
        <v>1970</v>
      </c>
      <c r="I1377" s="6">
        <v>6</v>
      </c>
      <c r="J1377" s="6" t="s">
        <v>377</v>
      </c>
      <c r="K1377" s="6">
        <v>36</v>
      </c>
      <c r="L1377" s="6" t="s">
        <v>377</v>
      </c>
      <c r="M1377" s="6">
        <v>2</v>
      </c>
      <c r="N1377" s="6" t="s">
        <v>4543</v>
      </c>
      <c r="O1377" s="6" t="s">
        <v>5525</v>
      </c>
      <c r="P1377" s="6" t="s">
        <v>4549</v>
      </c>
      <c r="Q1377" s="6" t="s">
        <v>4549</v>
      </c>
      <c r="R1377" s="6" t="s">
        <v>4549</v>
      </c>
      <c r="S1377" s="6" t="s">
        <v>4549</v>
      </c>
      <c r="T1377" s="6"/>
      <c r="U1377" s="6"/>
      <c r="V1377" s="6" t="s">
        <v>5218</v>
      </c>
      <c r="W1377" s="6"/>
      <c r="X1377" s="6"/>
      <c r="Y1377" s="6"/>
      <c r="Z1377" s="6"/>
      <c r="AA1377" s="144">
        <v>4800</v>
      </c>
      <c r="AB1377" s="6" t="s">
        <v>4549</v>
      </c>
    </row>
    <row r="1378" spans="1:28">
      <c r="A1378" s="6">
        <v>370</v>
      </c>
      <c r="B1378" s="6" t="str">
        <f t="shared" si="21"/>
        <v>OuzinkieOuzinkie Clinic</v>
      </c>
      <c r="C1378" s="6" t="s">
        <v>749</v>
      </c>
      <c r="D1378" s="6" t="s">
        <v>3288</v>
      </c>
      <c r="E1378" s="6" t="s">
        <v>5526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 t="s">
        <v>4549</v>
      </c>
      <c r="Q1378" s="6" t="s">
        <v>4549</v>
      </c>
      <c r="R1378" s="6" t="s">
        <v>4549</v>
      </c>
      <c r="S1378" s="6" t="s">
        <v>4549</v>
      </c>
      <c r="T1378" s="6"/>
      <c r="U1378" s="6"/>
      <c r="V1378" s="6"/>
      <c r="W1378" s="6"/>
      <c r="X1378" s="6"/>
      <c r="Y1378" s="6"/>
      <c r="Z1378" s="6"/>
      <c r="AA1378" s="6"/>
      <c r="AB1378" s="6" t="s">
        <v>4549</v>
      </c>
    </row>
    <row r="1379" spans="1:28">
      <c r="A1379" s="6">
        <v>370</v>
      </c>
      <c r="B1379" s="6" t="str">
        <f t="shared" si="21"/>
        <v>OuzinkieOuzinkie Public Safety Officer</v>
      </c>
      <c r="C1379" s="6" t="s">
        <v>749</v>
      </c>
      <c r="D1379" s="6" t="s">
        <v>3147</v>
      </c>
      <c r="E1379" s="6" t="s">
        <v>5527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 t="s">
        <v>4549</v>
      </c>
      <c r="Q1379" s="6" t="s">
        <v>4549</v>
      </c>
      <c r="R1379" s="6" t="s">
        <v>4549</v>
      </c>
      <c r="S1379" s="6" t="s">
        <v>4549</v>
      </c>
      <c r="T1379" s="6"/>
      <c r="U1379" s="6"/>
      <c r="V1379" s="6"/>
      <c r="W1379" s="6"/>
      <c r="X1379" s="6"/>
      <c r="Y1379" s="6"/>
      <c r="Z1379" s="6"/>
      <c r="AA1379" s="6"/>
      <c r="AB1379" s="6" t="s">
        <v>4549</v>
      </c>
    </row>
    <row r="1380" spans="1:28">
      <c r="A1380" s="6">
        <v>370</v>
      </c>
      <c r="B1380" s="6" t="str">
        <f t="shared" si="21"/>
        <v>OuzinkieOuzinkie School</v>
      </c>
      <c r="C1380" s="6" t="s">
        <v>749</v>
      </c>
      <c r="D1380" s="6" t="s">
        <v>764</v>
      </c>
      <c r="E1380" s="6" t="s">
        <v>5528</v>
      </c>
      <c r="F1380" s="6"/>
      <c r="G1380" s="6">
        <v>16918</v>
      </c>
      <c r="H1380" s="6"/>
      <c r="I1380" s="6">
        <v>3</v>
      </c>
      <c r="J1380" s="6" t="s">
        <v>4541</v>
      </c>
      <c r="K1380" s="6">
        <v>9</v>
      </c>
      <c r="L1380" s="6" t="s">
        <v>4575</v>
      </c>
      <c r="M1380" s="6">
        <v>2</v>
      </c>
      <c r="N1380" s="6" t="s">
        <v>4543</v>
      </c>
      <c r="O1380" s="6" t="s">
        <v>4847</v>
      </c>
      <c r="P1380" s="6" t="s">
        <v>4549</v>
      </c>
      <c r="Q1380" s="6" t="s">
        <v>4549</v>
      </c>
      <c r="R1380" s="6" t="s">
        <v>4549</v>
      </c>
      <c r="S1380" s="6" t="s">
        <v>4549</v>
      </c>
      <c r="T1380" s="6"/>
      <c r="U1380" s="6"/>
      <c r="V1380" s="6" t="s">
        <v>5529</v>
      </c>
      <c r="W1380" s="6"/>
      <c r="X1380" s="6"/>
      <c r="Y1380" s="6"/>
      <c r="Z1380" s="6">
        <v>118999</v>
      </c>
      <c r="AA1380" s="6"/>
      <c r="AB1380" s="6" t="s">
        <v>4549</v>
      </c>
    </row>
    <row r="1381" spans="1:28">
      <c r="A1381" s="6">
        <v>370</v>
      </c>
      <c r="B1381" s="6" t="str">
        <f t="shared" si="21"/>
        <v>OuzinkieSre Building</v>
      </c>
      <c r="C1381" s="6" t="s">
        <v>749</v>
      </c>
      <c r="D1381" s="6" t="s">
        <v>82</v>
      </c>
      <c r="E1381" s="6"/>
      <c r="F1381" s="6"/>
      <c r="G1381" s="6">
        <v>720</v>
      </c>
      <c r="H1381" s="6">
        <v>1992</v>
      </c>
      <c r="I1381" s="6">
        <v>2</v>
      </c>
      <c r="J1381" s="6" t="s">
        <v>4582</v>
      </c>
      <c r="K1381" s="6">
        <v>8</v>
      </c>
      <c r="L1381" s="6" t="s">
        <v>4583</v>
      </c>
      <c r="M1381" s="6">
        <v>2</v>
      </c>
      <c r="N1381" s="6" t="s">
        <v>4543</v>
      </c>
      <c r="O1381" s="6" t="s">
        <v>4585</v>
      </c>
      <c r="P1381" s="6" t="s">
        <v>4549</v>
      </c>
      <c r="Q1381" s="6" t="s">
        <v>4549</v>
      </c>
      <c r="R1381" s="6" t="s">
        <v>4549</v>
      </c>
      <c r="S1381" s="6" t="s">
        <v>4549</v>
      </c>
      <c r="T1381" s="6"/>
      <c r="U1381" s="6"/>
      <c r="V1381" s="6"/>
      <c r="W1381" s="6"/>
      <c r="X1381" s="6"/>
      <c r="Y1381" s="6"/>
      <c r="Z1381" s="6"/>
      <c r="AA1381" s="6"/>
      <c r="AB1381" s="6" t="s">
        <v>4549</v>
      </c>
    </row>
    <row r="1382" spans="1:28">
      <c r="A1382" s="6">
        <v>375</v>
      </c>
      <c r="B1382" s="6" t="str">
        <f t="shared" si="21"/>
        <v>Pedro BayN/A</v>
      </c>
      <c r="C1382" s="6" t="s">
        <v>1579</v>
      </c>
      <c r="D1382" s="6" t="s">
        <v>2743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 t="s">
        <v>5530</v>
      </c>
      <c r="P1382" s="6" t="s">
        <v>4549</v>
      </c>
      <c r="Q1382" s="6" t="s">
        <v>4549</v>
      </c>
      <c r="R1382" s="6" t="s">
        <v>4549</v>
      </c>
      <c r="S1382" s="6" t="s">
        <v>4549</v>
      </c>
      <c r="T1382" s="6"/>
      <c r="U1382" s="6"/>
      <c r="V1382" s="6"/>
      <c r="W1382" s="6"/>
      <c r="X1382" s="6"/>
      <c r="Y1382" s="6"/>
      <c r="Z1382" s="6"/>
      <c r="AA1382" s="6"/>
      <c r="AB1382" s="6" t="s">
        <v>4549</v>
      </c>
    </row>
    <row r="1383" spans="1:28">
      <c r="A1383" s="6">
        <v>375</v>
      </c>
      <c r="B1383" s="6" t="str">
        <f t="shared" si="21"/>
        <v>Pedro BayN/A</v>
      </c>
      <c r="C1383" s="6" t="s">
        <v>1579</v>
      </c>
      <c r="D1383" s="6" t="s">
        <v>2743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 t="s">
        <v>5531</v>
      </c>
      <c r="P1383" s="6" t="s">
        <v>4549</v>
      </c>
      <c r="Q1383" s="6" t="s">
        <v>4549</v>
      </c>
      <c r="R1383" s="6" t="s">
        <v>4549</v>
      </c>
      <c r="S1383" s="6" t="s">
        <v>4549</v>
      </c>
      <c r="T1383" s="6"/>
      <c r="U1383" s="6"/>
      <c r="V1383" s="6"/>
      <c r="W1383" s="6"/>
      <c r="X1383" s="6"/>
      <c r="Y1383" s="6"/>
      <c r="Z1383" s="6"/>
      <c r="AA1383" s="6"/>
      <c r="AB1383" s="6" t="s">
        <v>4549</v>
      </c>
    </row>
    <row r="1384" spans="1:28">
      <c r="A1384" s="6">
        <v>375</v>
      </c>
      <c r="B1384" s="6" t="str">
        <f t="shared" si="21"/>
        <v>Pedro BaySre Building (Heated)</v>
      </c>
      <c r="C1384" s="6" t="s">
        <v>1579</v>
      </c>
      <c r="D1384" s="6" t="s">
        <v>98</v>
      </c>
      <c r="E1384" s="6"/>
      <c r="F1384" s="6"/>
      <c r="G1384" s="6">
        <v>1320</v>
      </c>
      <c r="H1384" s="6">
        <v>2002</v>
      </c>
      <c r="I1384" s="6">
        <v>2</v>
      </c>
      <c r="J1384" s="6" t="s">
        <v>4582</v>
      </c>
      <c r="K1384" s="6">
        <v>8</v>
      </c>
      <c r="L1384" s="6" t="s">
        <v>4583</v>
      </c>
      <c r="M1384" s="6">
        <v>2</v>
      </c>
      <c r="N1384" s="6" t="s">
        <v>4543</v>
      </c>
      <c r="O1384" s="6" t="s">
        <v>4585</v>
      </c>
      <c r="P1384" s="6" t="s">
        <v>4549</v>
      </c>
      <c r="Q1384" s="6" t="s">
        <v>4549</v>
      </c>
      <c r="R1384" s="6" t="s">
        <v>4549</v>
      </c>
      <c r="S1384" s="6" t="s">
        <v>4549</v>
      </c>
      <c r="T1384" s="6"/>
      <c r="U1384" s="6"/>
      <c r="V1384" s="6"/>
      <c r="W1384" s="6"/>
      <c r="X1384" s="6"/>
      <c r="Y1384" s="6"/>
      <c r="Z1384" s="6"/>
      <c r="AA1384" s="6"/>
      <c r="AB1384" s="6" t="s">
        <v>4549</v>
      </c>
    </row>
    <row r="1385" spans="1:28">
      <c r="A1385">
        <v>376</v>
      </c>
      <c r="B1385" s="6" t="str">
        <f t="shared" si="21"/>
        <v>PelicanRose's Bar &amp; Grill</v>
      </c>
      <c r="C1385" t="s">
        <v>2866</v>
      </c>
      <c r="D1385" t="s">
        <v>3320</v>
      </c>
      <c r="E1385" t="s">
        <v>5532</v>
      </c>
      <c r="G1385">
        <f>140*50</f>
        <v>7000</v>
      </c>
      <c r="I1385">
        <v>1</v>
      </c>
      <c r="J1385" t="s">
        <v>4754</v>
      </c>
      <c r="K1385">
        <v>4</v>
      </c>
      <c r="L1385" t="s">
        <v>4755</v>
      </c>
      <c r="M1385">
        <v>3</v>
      </c>
      <c r="N1385" t="s">
        <v>4570</v>
      </c>
      <c r="P1385" s="6" t="s">
        <v>4549</v>
      </c>
      <c r="Q1385" s="6" t="s">
        <v>4549</v>
      </c>
      <c r="R1385" s="6" t="s">
        <v>4549</v>
      </c>
      <c r="S1385" s="6" t="s">
        <v>4549</v>
      </c>
      <c r="Y1385" s="145"/>
      <c r="AA1385" s="145">
        <v>18000</v>
      </c>
      <c r="AB1385" s="6" t="s">
        <v>4549</v>
      </c>
    </row>
    <row r="1386" spans="1:28">
      <c r="A1386">
        <v>376</v>
      </c>
      <c r="B1386" s="6" t="str">
        <f t="shared" si="21"/>
        <v>PelicanLisianski Inlet Wilderness Lodge &amp; Charters</v>
      </c>
      <c r="C1386" t="s">
        <v>2866</v>
      </c>
      <c r="D1386" t="s">
        <v>3638</v>
      </c>
      <c r="E1386" t="s">
        <v>5533</v>
      </c>
      <c r="F1386">
        <v>2</v>
      </c>
      <c r="G1386">
        <f>40*60</f>
        <v>2400</v>
      </c>
      <c r="H1386">
        <v>1939</v>
      </c>
      <c r="I1386">
        <v>5</v>
      </c>
      <c r="J1386" t="s">
        <v>4602</v>
      </c>
      <c r="K1386">
        <v>22</v>
      </c>
      <c r="L1386" t="s">
        <v>5059</v>
      </c>
      <c r="M1386">
        <v>3</v>
      </c>
      <c r="N1386" t="s">
        <v>4570</v>
      </c>
      <c r="O1386" t="s">
        <v>5534</v>
      </c>
      <c r="P1386" s="6" t="s">
        <v>4549</v>
      </c>
      <c r="Q1386" s="6" t="s">
        <v>4549</v>
      </c>
      <c r="R1386" s="6" t="s">
        <v>4549</v>
      </c>
      <c r="S1386" s="6" t="s">
        <v>4549</v>
      </c>
      <c r="V1386">
        <v>2190</v>
      </c>
      <c r="Y1386" s="145"/>
      <c r="AA1386" s="145"/>
      <c r="AB1386" s="6" t="s">
        <v>4549</v>
      </c>
    </row>
    <row r="1387" spans="1:28">
      <c r="A1387">
        <v>376</v>
      </c>
      <c r="B1387" s="6" t="str">
        <f t="shared" si="21"/>
        <v>PelicanJ &amp; S Lodging</v>
      </c>
      <c r="C1387" t="s">
        <v>2866</v>
      </c>
      <c r="D1387" t="s">
        <v>3637</v>
      </c>
      <c r="E1387" t="s">
        <v>5535</v>
      </c>
      <c r="F1387">
        <v>2</v>
      </c>
      <c r="G1387">
        <v>3800</v>
      </c>
      <c r="H1387">
        <v>1935</v>
      </c>
      <c r="I1387">
        <v>5</v>
      </c>
      <c r="J1387" t="s">
        <v>4602</v>
      </c>
      <c r="K1387">
        <v>22</v>
      </c>
      <c r="L1387" t="s">
        <v>5059</v>
      </c>
      <c r="M1387">
        <v>3</v>
      </c>
      <c r="N1387" t="s">
        <v>4570</v>
      </c>
      <c r="O1387" t="s">
        <v>5536</v>
      </c>
      <c r="P1387" s="6" t="s">
        <v>4549</v>
      </c>
      <c r="Q1387" s="6" t="s">
        <v>4549</v>
      </c>
      <c r="R1387" s="6" t="s">
        <v>4549</v>
      </c>
      <c r="S1387" s="6" t="s">
        <v>4549</v>
      </c>
      <c r="V1387">
        <v>70</v>
      </c>
      <c r="Y1387" s="145"/>
      <c r="Z1387">
        <v>6000</v>
      </c>
      <c r="AA1387" s="145"/>
      <c r="AB1387" s="6" t="s">
        <v>4549</v>
      </c>
    </row>
    <row r="1388" spans="1:28">
      <c r="A1388">
        <v>376</v>
      </c>
      <c r="B1388" s="6" t="str">
        <f t="shared" si="21"/>
        <v>PelicanBreseman's Liquor</v>
      </c>
      <c r="C1388" t="s">
        <v>2866</v>
      </c>
      <c r="D1388" t="s">
        <v>2869</v>
      </c>
      <c r="E1388" t="s">
        <v>5537</v>
      </c>
      <c r="I1388">
        <v>7</v>
      </c>
      <c r="J1388" t="s">
        <v>4578</v>
      </c>
      <c r="K1388">
        <v>26</v>
      </c>
      <c r="L1388" t="s">
        <v>2194</v>
      </c>
      <c r="M1388">
        <v>3</v>
      </c>
      <c r="N1388" t="s">
        <v>4570</v>
      </c>
      <c r="P1388" s="6" t="s">
        <v>4549</v>
      </c>
      <c r="Q1388" s="6" t="s">
        <v>4549</v>
      </c>
      <c r="R1388" s="6" t="s">
        <v>4549</v>
      </c>
      <c r="S1388" s="6" t="s">
        <v>4549</v>
      </c>
      <c r="Y1388" s="145"/>
      <c r="AA1388" s="145"/>
      <c r="AB1388" s="6" t="s">
        <v>4549</v>
      </c>
    </row>
    <row r="1389" spans="1:28">
      <c r="A1389">
        <v>376</v>
      </c>
      <c r="B1389" s="6" t="str">
        <f t="shared" si="21"/>
        <v>PelicanStone Soup Designs</v>
      </c>
      <c r="C1389" t="s">
        <v>2866</v>
      </c>
      <c r="D1389" t="s">
        <v>2870</v>
      </c>
      <c r="E1389" t="s">
        <v>5538</v>
      </c>
      <c r="I1389">
        <v>7</v>
      </c>
      <c r="J1389" t="s">
        <v>4578</v>
      </c>
      <c r="K1389">
        <v>26</v>
      </c>
      <c r="L1389" t="s">
        <v>2194</v>
      </c>
      <c r="M1389">
        <v>3</v>
      </c>
      <c r="N1389" t="s">
        <v>4570</v>
      </c>
      <c r="P1389" s="6" t="s">
        <v>4549</v>
      </c>
      <c r="Q1389" s="6" t="s">
        <v>4549</v>
      </c>
      <c r="R1389" s="6" t="s">
        <v>4549</v>
      </c>
      <c r="S1389" s="6" t="s">
        <v>4549</v>
      </c>
      <c r="Y1389" s="145"/>
      <c r="AA1389" s="145"/>
      <c r="AB1389" s="6" t="s">
        <v>4549</v>
      </c>
    </row>
    <row r="1390" spans="1:28">
      <c r="A1390">
        <v>376</v>
      </c>
      <c r="B1390" s="6" t="str">
        <f t="shared" si="21"/>
        <v>PelicanChicobi Charters</v>
      </c>
      <c r="C1390" t="s">
        <v>2866</v>
      </c>
      <c r="D1390" t="s">
        <v>2867</v>
      </c>
      <c r="E1390" t="s">
        <v>5539</v>
      </c>
      <c r="I1390">
        <v>8</v>
      </c>
      <c r="J1390" t="s">
        <v>4555</v>
      </c>
      <c r="K1390">
        <v>31</v>
      </c>
      <c r="L1390" t="s">
        <v>4592</v>
      </c>
      <c r="M1390">
        <v>3</v>
      </c>
      <c r="N1390" t="s">
        <v>4570</v>
      </c>
      <c r="P1390" s="6" t="s">
        <v>4549</v>
      </c>
      <c r="Q1390" s="6" t="s">
        <v>4549</v>
      </c>
      <c r="R1390" s="6" t="s">
        <v>4549</v>
      </c>
      <c r="S1390" s="6" t="s">
        <v>4549</v>
      </c>
      <c r="Y1390" s="145"/>
      <c r="AA1390" s="145"/>
      <c r="AB1390" s="6" t="s">
        <v>4549</v>
      </c>
    </row>
    <row r="1391" spans="1:28">
      <c r="A1391">
        <v>376</v>
      </c>
      <c r="B1391" s="6" t="str">
        <f t="shared" si="21"/>
        <v>PelicanHighliner Lodge &amp; Charters Inc.</v>
      </c>
      <c r="C1391" t="s">
        <v>2866</v>
      </c>
      <c r="D1391" t="s">
        <v>3636</v>
      </c>
      <c r="E1391" t="s">
        <v>5540</v>
      </c>
      <c r="I1391">
        <v>8</v>
      </c>
      <c r="J1391" t="s">
        <v>4555</v>
      </c>
      <c r="K1391">
        <v>31</v>
      </c>
      <c r="L1391" t="s">
        <v>4592</v>
      </c>
      <c r="M1391">
        <v>3</v>
      </c>
      <c r="N1391" t="s">
        <v>4570</v>
      </c>
      <c r="P1391" s="6" t="s">
        <v>4549</v>
      </c>
      <c r="Q1391" s="6" t="s">
        <v>4549</v>
      </c>
      <c r="R1391" s="6" t="s">
        <v>4549</v>
      </c>
      <c r="S1391" s="6" t="s">
        <v>4549</v>
      </c>
      <c r="Y1391" s="145"/>
      <c r="AA1391" s="145"/>
      <c r="AB1391" s="6" t="s">
        <v>4549</v>
      </c>
    </row>
    <row r="1392" spans="1:28">
      <c r="A1392">
        <v>376</v>
      </c>
      <c r="B1392" s="6" t="str">
        <f t="shared" si="21"/>
        <v>PelicanCross Sound Seafoods</v>
      </c>
      <c r="C1392" t="s">
        <v>2866</v>
      </c>
      <c r="D1392" t="s">
        <v>2868</v>
      </c>
      <c r="E1392" t="s">
        <v>5541</v>
      </c>
      <c r="F1392">
        <v>2</v>
      </c>
      <c r="G1392">
        <v>1250</v>
      </c>
      <c r="H1392">
        <v>2008</v>
      </c>
      <c r="I1392">
        <v>9</v>
      </c>
      <c r="J1392" t="s">
        <v>1500</v>
      </c>
      <c r="K1392">
        <v>35</v>
      </c>
      <c r="L1392" t="s">
        <v>4562</v>
      </c>
      <c r="M1392">
        <v>3</v>
      </c>
      <c r="N1392" t="s">
        <v>4570</v>
      </c>
      <c r="O1392" t="s">
        <v>5542</v>
      </c>
      <c r="P1392" s="6" t="s">
        <v>4549</v>
      </c>
      <c r="Q1392" s="6" t="s">
        <v>4549</v>
      </c>
      <c r="R1392" s="6" t="s">
        <v>4549</v>
      </c>
      <c r="S1392" s="6" t="s">
        <v>4549</v>
      </c>
      <c r="Y1392" s="145"/>
      <c r="AA1392" s="145"/>
      <c r="AB1392" s="6" t="s">
        <v>4549</v>
      </c>
    </row>
    <row r="1393" spans="1:28">
      <c r="A1393">
        <v>376</v>
      </c>
      <c r="B1393" s="6" t="str">
        <f t="shared" si="21"/>
        <v>PelicanPelican School</v>
      </c>
      <c r="C1393" t="s">
        <v>2866</v>
      </c>
      <c r="D1393" t="s">
        <v>5543</v>
      </c>
      <c r="E1393" t="s">
        <v>5544</v>
      </c>
      <c r="I1393">
        <v>3</v>
      </c>
      <c r="J1393" t="s">
        <v>4541</v>
      </c>
      <c r="K1393">
        <v>9</v>
      </c>
      <c r="L1393" t="s">
        <v>4575</v>
      </c>
      <c r="M1393">
        <v>2</v>
      </c>
      <c r="N1393" t="s">
        <v>4543</v>
      </c>
      <c r="P1393" s="6" t="s">
        <v>4549</v>
      </c>
      <c r="Q1393" s="6" t="s">
        <v>4549</v>
      </c>
      <c r="R1393" s="6" t="s">
        <v>4549</v>
      </c>
      <c r="S1393" s="6" t="s">
        <v>4549</v>
      </c>
      <c r="Y1393" s="145"/>
      <c r="AA1393" s="145"/>
      <c r="AB1393" s="6" t="s">
        <v>4549</v>
      </c>
    </row>
    <row r="1394" spans="1:28">
      <c r="A1394" s="6">
        <v>377</v>
      </c>
      <c r="B1394" s="6" t="str">
        <f t="shared" si="21"/>
        <v>PerryvilleN/A</v>
      </c>
      <c r="C1394" s="6" t="s">
        <v>1595</v>
      </c>
      <c r="D1394" s="6" t="s">
        <v>2743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 t="s">
        <v>5545</v>
      </c>
      <c r="P1394" s="6" t="s">
        <v>4549</v>
      </c>
      <c r="Q1394" s="6" t="s">
        <v>4549</v>
      </c>
      <c r="R1394" s="6" t="s">
        <v>4549</v>
      </c>
      <c r="S1394" s="6" t="s">
        <v>4549</v>
      </c>
      <c r="T1394" s="6"/>
      <c r="U1394" s="6"/>
      <c r="V1394" s="6"/>
      <c r="W1394" s="6"/>
      <c r="X1394" s="6"/>
      <c r="Y1394" s="6"/>
      <c r="Z1394" s="6"/>
      <c r="AA1394" s="6"/>
      <c r="AB1394" s="6" t="s">
        <v>4549</v>
      </c>
    </row>
    <row r="1395" spans="1:28">
      <c r="A1395" s="6">
        <v>377</v>
      </c>
      <c r="B1395" s="6" t="str">
        <f t="shared" si="21"/>
        <v>PerryvilleN/A</v>
      </c>
      <c r="C1395" s="6" t="s">
        <v>1595</v>
      </c>
      <c r="D1395" s="6" t="s">
        <v>2743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 t="s">
        <v>5546</v>
      </c>
      <c r="P1395" s="6" t="s">
        <v>4549</v>
      </c>
      <c r="Q1395" s="6" t="s">
        <v>4549</v>
      </c>
      <c r="R1395" s="6" t="s">
        <v>4549</v>
      </c>
      <c r="S1395" s="6" t="s">
        <v>4549</v>
      </c>
      <c r="T1395" s="6"/>
      <c r="U1395" s="6"/>
      <c r="V1395" s="6"/>
      <c r="W1395" s="6"/>
      <c r="X1395" s="6"/>
      <c r="Y1395" s="6"/>
      <c r="Z1395" s="6"/>
      <c r="AA1395" s="6"/>
      <c r="AB1395" s="6" t="s">
        <v>4549</v>
      </c>
    </row>
    <row r="1396" spans="1:28">
      <c r="A1396" s="6">
        <v>377</v>
      </c>
      <c r="B1396" s="6" t="str">
        <f t="shared" si="21"/>
        <v>PerryvilleSre Building</v>
      </c>
      <c r="C1396" s="6" t="s">
        <v>1595</v>
      </c>
      <c r="D1396" s="6" t="s">
        <v>82</v>
      </c>
      <c r="E1396" s="6"/>
      <c r="F1396" s="6"/>
      <c r="G1396" s="6">
        <v>800</v>
      </c>
      <c r="H1396" s="6">
        <v>1992</v>
      </c>
      <c r="I1396" s="6">
        <v>2</v>
      </c>
      <c r="J1396" s="6" t="s">
        <v>4582</v>
      </c>
      <c r="K1396" s="6">
        <v>8</v>
      </c>
      <c r="L1396" s="6" t="s">
        <v>4583</v>
      </c>
      <c r="M1396" s="6">
        <v>2</v>
      </c>
      <c r="N1396" s="6" t="s">
        <v>4543</v>
      </c>
      <c r="O1396" s="6" t="s">
        <v>4585</v>
      </c>
      <c r="P1396" s="6" t="s">
        <v>4549</v>
      </c>
      <c r="Q1396" s="6" t="s">
        <v>4549</v>
      </c>
      <c r="R1396" s="6" t="s">
        <v>4549</v>
      </c>
      <c r="S1396" s="6" t="s">
        <v>4549</v>
      </c>
      <c r="T1396" s="6"/>
      <c r="U1396" s="6"/>
      <c r="V1396" s="6"/>
      <c r="W1396" s="6"/>
      <c r="X1396" s="6"/>
      <c r="Y1396" s="6"/>
      <c r="Z1396" s="6"/>
      <c r="AA1396" s="6"/>
      <c r="AB1396" s="6" t="s">
        <v>4549</v>
      </c>
    </row>
    <row r="1397" spans="1:28">
      <c r="A1397" s="6">
        <v>377</v>
      </c>
      <c r="B1397" s="6" t="str">
        <f t="shared" si="21"/>
        <v>PerryvilleSre Building #2 Fy07 (Heated)</v>
      </c>
      <c r="C1397" s="6" t="s">
        <v>1595</v>
      </c>
      <c r="D1397" s="6" t="s">
        <v>2125</v>
      </c>
      <c r="E1397" s="6"/>
      <c r="F1397" s="6"/>
      <c r="G1397" s="6"/>
      <c r="H1397" s="6"/>
      <c r="I1397" s="6">
        <v>2</v>
      </c>
      <c r="J1397" s="6" t="s">
        <v>4582</v>
      </c>
      <c r="K1397" s="6">
        <v>8</v>
      </c>
      <c r="L1397" s="6" t="s">
        <v>4583</v>
      </c>
      <c r="M1397" s="6">
        <v>2</v>
      </c>
      <c r="N1397" s="6" t="s">
        <v>4543</v>
      </c>
      <c r="O1397" s="6" t="s">
        <v>4585</v>
      </c>
      <c r="P1397" s="6" t="s">
        <v>4549</v>
      </c>
      <c r="Q1397" s="6" t="s">
        <v>4549</v>
      </c>
      <c r="R1397" s="6" t="s">
        <v>4549</v>
      </c>
      <c r="S1397" s="6" t="s">
        <v>4549</v>
      </c>
      <c r="T1397" s="6"/>
      <c r="U1397" s="6"/>
      <c r="V1397" s="6"/>
      <c r="W1397" s="6"/>
      <c r="X1397" s="6"/>
      <c r="Y1397" s="6"/>
      <c r="Z1397" s="6"/>
      <c r="AA1397" s="6"/>
      <c r="AB1397" s="6" t="s">
        <v>4549</v>
      </c>
    </row>
    <row r="1398" spans="1:28">
      <c r="A1398" s="6">
        <v>380</v>
      </c>
      <c r="B1398" s="6" t="str">
        <f t="shared" si="21"/>
        <v>Pilot PointN/A</v>
      </c>
      <c r="C1398" s="6" t="s">
        <v>1604</v>
      </c>
      <c r="D1398" s="6" t="s">
        <v>2743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 t="s">
        <v>5547</v>
      </c>
      <c r="P1398" s="6" t="s">
        <v>4549</v>
      </c>
      <c r="Q1398" s="6" t="s">
        <v>4549</v>
      </c>
      <c r="R1398" s="6" t="s">
        <v>4549</v>
      </c>
      <c r="S1398" s="6" t="s">
        <v>4549</v>
      </c>
      <c r="T1398" s="6"/>
      <c r="U1398" s="6"/>
      <c r="V1398" s="6"/>
      <c r="W1398" s="6"/>
      <c r="X1398" s="6"/>
      <c r="Y1398" s="6"/>
      <c r="Z1398" s="6"/>
      <c r="AA1398" s="6"/>
      <c r="AB1398" s="6" t="s">
        <v>4549</v>
      </c>
    </row>
    <row r="1399" spans="1:28">
      <c r="A1399" s="6">
        <v>380</v>
      </c>
      <c r="B1399" s="6" t="str">
        <f t="shared" si="21"/>
        <v>Pilot PointN/A</v>
      </c>
      <c r="C1399" s="6" t="s">
        <v>1604</v>
      </c>
      <c r="D1399" s="6" t="s">
        <v>2743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 t="s">
        <v>5548</v>
      </c>
      <c r="P1399" s="6" t="s">
        <v>4549</v>
      </c>
      <c r="Q1399" s="6" t="s">
        <v>4549</v>
      </c>
      <c r="R1399" s="6" t="s">
        <v>4549</v>
      </c>
      <c r="S1399" s="6" t="s">
        <v>4549</v>
      </c>
      <c r="T1399" s="6"/>
      <c r="U1399" s="6"/>
      <c r="V1399" s="6"/>
      <c r="W1399" s="6"/>
      <c r="X1399" s="6"/>
      <c r="Y1399" s="6"/>
      <c r="Z1399" s="6"/>
      <c r="AA1399" s="6"/>
      <c r="AB1399" s="6" t="s">
        <v>4549</v>
      </c>
    </row>
    <row r="1400" spans="1:28">
      <c r="A1400" s="6">
        <v>380</v>
      </c>
      <c r="B1400" s="6" t="str">
        <f t="shared" si="21"/>
        <v>Pilot PointN/A</v>
      </c>
      <c r="C1400" s="6" t="s">
        <v>1604</v>
      </c>
      <c r="D1400" s="6" t="s">
        <v>2743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 t="s">
        <v>5549</v>
      </c>
      <c r="P1400" s="6" t="s">
        <v>4549</v>
      </c>
      <c r="Q1400" s="6" t="s">
        <v>4549</v>
      </c>
      <c r="R1400" s="6" t="s">
        <v>4549</v>
      </c>
      <c r="S1400" s="6" t="s">
        <v>4549</v>
      </c>
      <c r="T1400" s="6"/>
      <c r="U1400" s="6"/>
      <c r="V1400" s="6"/>
      <c r="W1400" s="6"/>
      <c r="X1400" s="6"/>
      <c r="Y1400" s="6"/>
      <c r="Z1400" s="6"/>
      <c r="AA1400" s="6"/>
      <c r="AB1400" s="6" t="s">
        <v>4549</v>
      </c>
    </row>
    <row r="1401" spans="1:28">
      <c r="A1401" s="6">
        <v>380</v>
      </c>
      <c r="B1401" s="6" t="str">
        <f t="shared" si="21"/>
        <v>Pilot PointSre Building #1</v>
      </c>
      <c r="C1401" s="6" t="s">
        <v>1604</v>
      </c>
      <c r="D1401" s="6" t="s">
        <v>452</v>
      </c>
      <c r="E1401" s="6"/>
      <c r="F1401" s="6"/>
      <c r="G1401" s="6">
        <v>1104</v>
      </c>
      <c r="H1401" s="6"/>
      <c r="I1401" s="6">
        <v>2</v>
      </c>
      <c r="J1401" s="6" t="s">
        <v>4582</v>
      </c>
      <c r="K1401" s="6">
        <v>8</v>
      </c>
      <c r="L1401" s="6" t="s">
        <v>4583</v>
      </c>
      <c r="M1401" s="6">
        <v>2</v>
      </c>
      <c r="N1401" s="6" t="s">
        <v>4543</v>
      </c>
      <c r="O1401" s="6" t="s">
        <v>4585</v>
      </c>
      <c r="P1401" s="6" t="s">
        <v>4549</v>
      </c>
      <c r="Q1401" s="6" t="s">
        <v>4549</v>
      </c>
      <c r="R1401" s="6" t="s">
        <v>4549</v>
      </c>
      <c r="S1401" s="6" t="s">
        <v>4549</v>
      </c>
      <c r="T1401" s="6"/>
      <c r="U1401" s="6"/>
      <c r="V1401" s="6"/>
      <c r="W1401" s="6"/>
      <c r="X1401" s="6"/>
      <c r="Y1401" s="6"/>
      <c r="Z1401" s="6"/>
      <c r="AA1401" s="6"/>
      <c r="AB1401" s="6" t="s">
        <v>4549</v>
      </c>
    </row>
    <row r="1402" spans="1:28">
      <c r="A1402" s="6">
        <v>380</v>
      </c>
      <c r="B1402" s="6" t="str">
        <f t="shared" si="21"/>
        <v>Pilot PointSre Building #2 (Heated)</v>
      </c>
      <c r="C1402" s="6" t="s">
        <v>1604</v>
      </c>
      <c r="D1402" s="6" t="s">
        <v>39</v>
      </c>
      <c r="E1402" s="6"/>
      <c r="F1402" s="6"/>
      <c r="G1402" s="6">
        <v>1600</v>
      </c>
      <c r="H1402" s="6"/>
      <c r="I1402" s="6">
        <v>2</v>
      </c>
      <c r="J1402" s="6" t="s">
        <v>4582</v>
      </c>
      <c r="K1402" s="6">
        <v>8</v>
      </c>
      <c r="L1402" s="6" t="s">
        <v>4583</v>
      </c>
      <c r="M1402" s="6">
        <v>2</v>
      </c>
      <c r="N1402" s="6" t="s">
        <v>4543</v>
      </c>
      <c r="O1402" s="6" t="s">
        <v>4585</v>
      </c>
      <c r="P1402" s="6" t="s">
        <v>4549</v>
      </c>
      <c r="Q1402" s="6" t="s">
        <v>4549</v>
      </c>
      <c r="R1402" s="6" t="s">
        <v>4549</v>
      </c>
      <c r="S1402" s="6" t="s">
        <v>4549</v>
      </c>
      <c r="T1402" s="6"/>
      <c r="U1402" s="6"/>
      <c r="V1402" s="6"/>
      <c r="W1402" s="6"/>
      <c r="X1402" s="6"/>
      <c r="Y1402" s="6"/>
      <c r="Z1402" s="6"/>
      <c r="AA1402" s="6"/>
      <c r="AB1402" s="6" t="s">
        <v>4549</v>
      </c>
    </row>
    <row r="1403" spans="1:28">
      <c r="A1403" s="6">
        <v>381</v>
      </c>
      <c r="B1403" s="6" t="str">
        <f t="shared" si="21"/>
        <v>Pilot StationAIRPORT ELECTRICAL</v>
      </c>
      <c r="C1403" s="6" t="s">
        <v>462</v>
      </c>
      <c r="D1403" s="6" t="s">
        <v>2575</v>
      </c>
      <c r="E1403" s="6"/>
      <c r="F1403" s="6"/>
      <c r="G1403" s="6">
        <v>96</v>
      </c>
      <c r="H1403" s="6">
        <v>2000</v>
      </c>
      <c r="I1403" s="6">
        <v>8</v>
      </c>
      <c r="J1403" s="6" t="s">
        <v>4555</v>
      </c>
      <c r="K1403" s="6">
        <v>31</v>
      </c>
      <c r="L1403" s="6" t="s">
        <v>4592</v>
      </c>
      <c r="M1403" s="6">
        <v>2</v>
      </c>
      <c r="N1403" s="6" t="s">
        <v>4543</v>
      </c>
      <c r="O1403" s="6" t="s">
        <v>4585</v>
      </c>
      <c r="P1403" s="6" t="s">
        <v>4549</v>
      </c>
      <c r="Q1403" s="6" t="s">
        <v>4549</v>
      </c>
      <c r="R1403" s="6" t="s">
        <v>4549</v>
      </c>
      <c r="S1403" s="6" t="s">
        <v>4549</v>
      </c>
      <c r="T1403" s="6"/>
      <c r="U1403" s="6"/>
      <c r="V1403" s="6"/>
      <c r="W1403" s="6"/>
      <c r="X1403" s="6"/>
      <c r="Y1403" s="6"/>
      <c r="Z1403" s="6"/>
      <c r="AA1403" s="6"/>
      <c r="AB1403" s="6" t="s">
        <v>4549</v>
      </c>
    </row>
    <row r="1404" spans="1:28">
      <c r="A1404" s="6">
        <v>381</v>
      </c>
      <c r="B1404" s="6" t="str">
        <f t="shared" si="21"/>
        <v>Pilot StationAIRPORT STORAGE BLDG</v>
      </c>
      <c r="C1404" s="6" t="s">
        <v>462</v>
      </c>
      <c r="D1404" s="6" t="s">
        <v>2060</v>
      </c>
      <c r="E1404" s="6"/>
      <c r="F1404" s="6"/>
      <c r="G1404" s="6">
        <v>1104</v>
      </c>
      <c r="H1404" s="6">
        <v>1981</v>
      </c>
      <c r="I1404" s="6">
        <v>2</v>
      </c>
      <c r="J1404" s="6" t="s">
        <v>4582</v>
      </c>
      <c r="K1404" s="6">
        <v>8</v>
      </c>
      <c r="L1404" s="6" t="s">
        <v>4583</v>
      </c>
      <c r="M1404" s="6">
        <v>2</v>
      </c>
      <c r="N1404" s="6" t="s">
        <v>4543</v>
      </c>
      <c r="O1404" s="6" t="s">
        <v>4585</v>
      </c>
      <c r="P1404" s="6" t="s">
        <v>4549</v>
      </c>
      <c r="Q1404" s="6" t="s">
        <v>4549</v>
      </c>
      <c r="R1404" s="6" t="s">
        <v>4549</v>
      </c>
      <c r="S1404" s="6" t="s">
        <v>4549</v>
      </c>
      <c r="T1404" s="6"/>
      <c r="U1404" s="6"/>
      <c r="V1404" s="6"/>
      <c r="W1404" s="6"/>
      <c r="X1404" s="6"/>
      <c r="Y1404" s="6"/>
      <c r="Z1404" s="6"/>
      <c r="AA1404" s="6"/>
      <c r="AB1404" s="6" t="s">
        <v>4549</v>
      </c>
    </row>
    <row r="1405" spans="1:28">
      <c r="A1405" s="6">
        <v>382</v>
      </c>
      <c r="B1405" s="6" t="str">
        <f t="shared" si="21"/>
        <v>Pitkas PointPitkas Point Native Corporation Office</v>
      </c>
      <c r="C1405" s="6" t="s">
        <v>472</v>
      </c>
      <c r="D1405" s="6" t="s">
        <v>3148</v>
      </c>
      <c r="E1405" s="6" t="s">
        <v>5550</v>
      </c>
      <c r="F1405" s="6">
        <v>1</v>
      </c>
      <c r="G1405" s="6">
        <v>320</v>
      </c>
      <c r="H1405" s="6">
        <v>1970</v>
      </c>
      <c r="I1405" s="6">
        <v>6</v>
      </c>
      <c r="J1405" s="6" t="s">
        <v>377</v>
      </c>
      <c r="K1405" s="6">
        <v>36</v>
      </c>
      <c r="L1405" s="6" t="s">
        <v>377</v>
      </c>
      <c r="M1405" s="6">
        <v>2</v>
      </c>
      <c r="N1405" s="6" t="s">
        <v>4543</v>
      </c>
      <c r="O1405" s="6" t="s">
        <v>5551</v>
      </c>
      <c r="P1405" s="6" t="s">
        <v>4549</v>
      </c>
      <c r="Q1405" s="6" t="s">
        <v>4549</v>
      </c>
      <c r="R1405" s="6" t="s">
        <v>4549</v>
      </c>
      <c r="S1405" s="6" t="s">
        <v>4549</v>
      </c>
      <c r="T1405" s="6"/>
      <c r="U1405" s="6"/>
      <c r="V1405" s="6" t="s">
        <v>4722</v>
      </c>
      <c r="W1405" s="6"/>
      <c r="X1405" s="6"/>
      <c r="Y1405" s="6"/>
      <c r="Z1405" s="6"/>
      <c r="AA1405" s="144">
        <v>1680</v>
      </c>
      <c r="AB1405" s="6" t="s">
        <v>4549</v>
      </c>
    </row>
    <row r="1406" spans="1:28">
      <c r="A1406">
        <v>381</v>
      </c>
      <c r="B1406" s="6" t="str">
        <f t="shared" si="21"/>
        <v>PlatinumArviq Inc.</v>
      </c>
      <c r="C1406" t="s">
        <v>477</v>
      </c>
      <c r="D1406" t="s">
        <v>478</v>
      </c>
      <c r="E1406" t="s">
        <v>5552</v>
      </c>
      <c r="G1406">
        <v>1600</v>
      </c>
      <c r="H1406">
        <v>1920</v>
      </c>
      <c r="I1406">
        <v>6</v>
      </c>
      <c r="J1406" t="s">
        <v>377</v>
      </c>
      <c r="K1406">
        <v>36</v>
      </c>
      <c r="L1406" t="s">
        <v>377</v>
      </c>
      <c r="M1406">
        <v>2</v>
      </c>
      <c r="N1406" t="s">
        <v>4543</v>
      </c>
      <c r="O1406" t="s">
        <v>478</v>
      </c>
      <c r="P1406" s="6" t="s">
        <v>4549</v>
      </c>
      <c r="Q1406" s="6" t="s">
        <v>4549</v>
      </c>
      <c r="R1406" s="6" t="s">
        <v>4549</v>
      </c>
      <c r="S1406" s="6" t="s">
        <v>4549</v>
      </c>
      <c r="V1406">
        <v>34000</v>
      </c>
      <c r="Y1406" s="145"/>
      <c r="Z1406">
        <v>148000</v>
      </c>
      <c r="AA1406" s="145"/>
      <c r="AB1406" s="6" t="s">
        <v>4549</v>
      </c>
    </row>
    <row r="1407" spans="1:28">
      <c r="A1407" s="6">
        <v>383</v>
      </c>
      <c r="B1407" s="6" t="str">
        <f t="shared" si="21"/>
        <v>PlatinumSre Building  (Heated)</v>
      </c>
      <c r="C1407" s="6" t="s">
        <v>477</v>
      </c>
      <c r="D1407" s="6" t="s">
        <v>5019</v>
      </c>
      <c r="E1407" s="6"/>
      <c r="F1407" s="6"/>
      <c r="G1407" s="6"/>
      <c r="H1407" s="6"/>
      <c r="I1407" s="6">
        <v>2</v>
      </c>
      <c r="J1407" s="6" t="s">
        <v>4582</v>
      </c>
      <c r="K1407" s="6">
        <v>8</v>
      </c>
      <c r="L1407" s="6" t="s">
        <v>4583</v>
      </c>
      <c r="M1407" s="6">
        <v>2</v>
      </c>
      <c r="N1407" s="6" t="s">
        <v>4543</v>
      </c>
      <c r="O1407" s="6" t="s">
        <v>4585</v>
      </c>
      <c r="P1407" s="6" t="s">
        <v>4549</v>
      </c>
      <c r="Q1407" s="6" t="s">
        <v>4549</v>
      </c>
      <c r="R1407" s="6" t="s">
        <v>4549</v>
      </c>
      <c r="S1407" s="6" t="s">
        <v>4549</v>
      </c>
      <c r="T1407" s="6"/>
      <c r="U1407" s="6"/>
      <c r="V1407" s="6"/>
      <c r="W1407" s="6"/>
      <c r="X1407" s="6"/>
      <c r="Y1407" s="6"/>
      <c r="Z1407" s="6"/>
      <c r="AA1407" s="6"/>
      <c r="AB1407" s="6" t="s">
        <v>4549</v>
      </c>
    </row>
    <row r="1408" spans="1:28">
      <c r="A1408">
        <v>385</v>
      </c>
      <c r="B1408" s="6" t="str">
        <f t="shared" si="21"/>
        <v>Point BakerThe Outpost at Point Baker: Residence/Lodge</v>
      </c>
      <c r="C1408" t="s">
        <v>2522</v>
      </c>
      <c r="D1408" t="s">
        <v>3645</v>
      </c>
      <c r="E1408" t="s">
        <v>5553</v>
      </c>
      <c r="F1408">
        <v>1</v>
      </c>
      <c r="G1408">
        <v>2500</v>
      </c>
      <c r="H1408">
        <v>1991</v>
      </c>
      <c r="I1408">
        <v>5</v>
      </c>
      <c r="J1408" t="s">
        <v>4602</v>
      </c>
      <c r="K1408">
        <v>22</v>
      </c>
      <c r="L1408" t="s">
        <v>5059</v>
      </c>
      <c r="M1408">
        <v>3</v>
      </c>
      <c r="N1408" t="s">
        <v>4570</v>
      </c>
      <c r="O1408" t="s">
        <v>5554</v>
      </c>
      <c r="P1408" s="6" t="s">
        <v>4549</v>
      </c>
      <c r="Q1408" s="6" t="s">
        <v>4549</v>
      </c>
      <c r="R1408" s="6" t="s">
        <v>4549</v>
      </c>
      <c r="S1408" s="6" t="s">
        <v>4549</v>
      </c>
      <c r="Y1408" s="145"/>
      <c r="AA1408" s="145"/>
      <c r="AB1408" s="6" t="s">
        <v>4549</v>
      </c>
    </row>
    <row r="1409" spans="1:28">
      <c r="A1409">
        <v>385</v>
      </c>
      <c r="B1409" s="6" t="str">
        <f t="shared" si="21"/>
        <v>Point BakerThe Outpost at Point Baker: Shop/Power House</v>
      </c>
      <c r="C1409" t="s">
        <v>2522</v>
      </c>
      <c r="D1409" t="s">
        <v>3642</v>
      </c>
      <c r="E1409" t="s">
        <v>5553</v>
      </c>
      <c r="F1409">
        <v>1</v>
      </c>
      <c r="G1409">
        <v>768</v>
      </c>
      <c r="H1409">
        <v>2004</v>
      </c>
      <c r="I1409">
        <v>5</v>
      </c>
      <c r="J1409" t="s">
        <v>4602</v>
      </c>
      <c r="K1409">
        <v>22</v>
      </c>
      <c r="L1409" t="s">
        <v>5059</v>
      </c>
      <c r="M1409">
        <v>3</v>
      </c>
      <c r="N1409" t="s">
        <v>4570</v>
      </c>
      <c r="O1409" t="s">
        <v>5554</v>
      </c>
      <c r="P1409" s="6" t="s">
        <v>4549</v>
      </c>
      <c r="Q1409" s="6" t="s">
        <v>4549</v>
      </c>
      <c r="R1409" s="6" t="s">
        <v>4549</v>
      </c>
      <c r="S1409" s="6" t="s">
        <v>4549</v>
      </c>
      <c r="Y1409" s="145"/>
      <c r="AA1409" s="145"/>
      <c r="AB1409" s="6" t="s">
        <v>4549</v>
      </c>
    </row>
    <row r="1410" spans="1:28">
      <c r="A1410">
        <v>385</v>
      </c>
      <c r="B1410" s="6" t="str">
        <f t="shared" si="21"/>
        <v>Point BakerThe Outpost at Point Baker: Restaurant</v>
      </c>
      <c r="C1410" t="s">
        <v>2522</v>
      </c>
      <c r="D1410" t="s">
        <v>3644</v>
      </c>
      <c r="E1410" t="s">
        <v>5553</v>
      </c>
      <c r="F1410">
        <v>2</v>
      </c>
      <c r="G1410">
        <v>1800</v>
      </c>
      <c r="H1410">
        <v>1991</v>
      </c>
      <c r="I1410">
        <v>5</v>
      </c>
      <c r="J1410" t="s">
        <v>4602</v>
      </c>
      <c r="K1410">
        <v>22</v>
      </c>
      <c r="L1410" t="s">
        <v>5059</v>
      </c>
      <c r="M1410">
        <v>3</v>
      </c>
      <c r="N1410" t="s">
        <v>4570</v>
      </c>
      <c r="O1410" t="s">
        <v>5554</v>
      </c>
      <c r="P1410" s="6" t="s">
        <v>4549</v>
      </c>
      <c r="Q1410" s="6" t="s">
        <v>4549</v>
      </c>
      <c r="R1410" s="6" t="s">
        <v>4549</v>
      </c>
      <c r="S1410" s="6" t="s">
        <v>4549</v>
      </c>
      <c r="Y1410" s="145"/>
      <c r="AA1410" s="145"/>
      <c r="AB1410" s="6" t="s">
        <v>4549</v>
      </c>
    </row>
    <row r="1411" spans="1:28">
      <c r="A1411">
        <v>385</v>
      </c>
      <c r="B1411" s="6" t="str">
        <f t="shared" ref="B1411:B1474" si="22">CONCATENATE(C1411,D1411)</f>
        <v>Point BakerThe Outpost at Point Baker: Bar/Store</v>
      </c>
      <c r="C1411" t="s">
        <v>2522</v>
      </c>
      <c r="D1411" t="s">
        <v>3646</v>
      </c>
      <c r="E1411" t="s">
        <v>5553</v>
      </c>
      <c r="F1411">
        <v>2</v>
      </c>
      <c r="G1411">
        <v>4800</v>
      </c>
      <c r="I1411">
        <v>5</v>
      </c>
      <c r="J1411" t="s">
        <v>4602</v>
      </c>
      <c r="K1411">
        <v>22</v>
      </c>
      <c r="L1411" t="s">
        <v>5059</v>
      </c>
      <c r="M1411">
        <v>3</v>
      </c>
      <c r="N1411" t="s">
        <v>4570</v>
      </c>
      <c r="O1411" t="s">
        <v>5554</v>
      </c>
      <c r="P1411" s="6" t="s">
        <v>4549</v>
      </c>
      <c r="Q1411" s="6" t="s">
        <v>4549</v>
      </c>
      <c r="R1411" s="6" t="s">
        <v>4549</v>
      </c>
      <c r="S1411" s="6" t="s">
        <v>4549</v>
      </c>
      <c r="Y1411" s="145"/>
      <c r="AA1411" s="145"/>
      <c r="AB1411" s="6" t="s">
        <v>4549</v>
      </c>
    </row>
    <row r="1412" spans="1:28">
      <c r="A1412">
        <v>385</v>
      </c>
      <c r="B1412" s="6" t="str">
        <f t="shared" si="22"/>
        <v>Point BakerThe Outpost at Point Baker: Laundry/Shower Facility</v>
      </c>
      <c r="C1412" t="s">
        <v>2522</v>
      </c>
      <c r="D1412" t="s">
        <v>3643</v>
      </c>
      <c r="E1412" t="s">
        <v>5553</v>
      </c>
      <c r="F1412">
        <v>2</v>
      </c>
      <c r="G1412">
        <v>1440</v>
      </c>
      <c r="H1412">
        <v>1994</v>
      </c>
      <c r="I1412">
        <v>5</v>
      </c>
      <c r="J1412" t="s">
        <v>4602</v>
      </c>
      <c r="K1412">
        <v>22</v>
      </c>
      <c r="L1412" t="s">
        <v>5059</v>
      </c>
      <c r="M1412">
        <v>3</v>
      </c>
      <c r="N1412" t="s">
        <v>4570</v>
      </c>
      <c r="O1412" t="s">
        <v>5554</v>
      </c>
      <c r="P1412" s="6" t="s">
        <v>4549</v>
      </c>
      <c r="Q1412" s="6" t="s">
        <v>4549</v>
      </c>
      <c r="R1412" s="6" t="s">
        <v>4549</v>
      </c>
      <c r="S1412" s="6" t="s">
        <v>4549</v>
      </c>
      <c r="Y1412" s="145"/>
      <c r="AA1412" s="145"/>
      <c r="AB1412" s="6" t="s">
        <v>4549</v>
      </c>
    </row>
    <row r="1413" spans="1:28">
      <c r="A1413">
        <v>385</v>
      </c>
      <c r="B1413" s="6" t="str">
        <f t="shared" si="22"/>
        <v>Point BakerThe Outpost at Point Baker: Shop</v>
      </c>
      <c r="C1413" t="s">
        <v>2522</v>
      </c>
      <c r="D1413" t="s">
        <v>3641</v>
      </c>
      <c r="E1413" t="s">
        <v>5553</v>
      </c>
      <c r="F1413">
        <v>1</v>
      </c>
      <c r="G1413">
        <v>320</v>
      </c>
      <c r="H1413">
        <v>1996</v>
      </c>
      <c r="I1413">
        <v>5</v>
      </c>
      <c r="J1413" t="s">
        <v>4602</v>
      </c>
      <c r="K1413">
        <v>22</v>
      </c>
      <c r="L1413" t="s">
        <v>5059</v>
      </c>
      <c r="M1413">
        <v>3</v>
      </c>
      <c r="N1413" t="s">
        <v>4570</v>
      </c>
      <c r="O1413" t="s">
        <v>5554</v>
      </c>
      <c r="P1413" s="6" t="s">
        <v>4549</v>
      </c>
      <c r="Q1413" s="6" t="s">
        <v>4549</v>
      </c>
      <c r="R1413" s="6" t="s">
        <v>4549</v>
      </c>
      <c r="S1413" s="6" t="s">
        <v>4549</v>
      </c>
      <c r="Y1413" s="145"/>
      <c r="AA1413" s="145"/>
      <c r="AB1413" s="6" t="s">
        <v>4549</v>
      </c>
    </row>
    <row r="1414" spans="1:28">
      <c r="A1414">
        <v>385</v>
      </c>
      <c r="B1414" s="6" t="str">
        <f t="shared" si="22"/>
        <v>Point BakerWOXOF Lodge</v>
      </c>
      <c r="C1414" t="s">
        <v>2522</v>
      </c>
      <c r="D1414" t="s">
        <v>3639</v>
      </c>
      <c r="E1414" t="s">
        <v>5555</v>
      </c>
      <c r="F1414">
        <v>2</v>
      </c>
      <c r="G1414">
        <v>2400</v>
      </c>
      <c r="H1414">
        <v>2008</v>
      </c>
      <c r="I1414">
        <v>5</v>
      </c>
      <c r="J1414" t="s">
        <v>4602</v>
      </c>
      <c r="K1414">
        <v>22</v>
      </c>
      <c r="L1414" t="s">
        <v>5059</v>
      </c>
      <c r="M1414">
        <v>3</v>
      </c>
      <c r="N1414" t="s">
        <v>4570</v>
      </c>
      <c r="O1414" t="s">
        <v>5556</v>
      </c>
      <c r="P1414" s="6" t="s">
        <v>4549</v>
      </c>
      <c r="Q1414" s="6" t="s">
        <v>4549</v>
      </c>
      <c r="R1414" s="6" t="s">
        <v>4549</v>
      </c>
      <c r="S1414" s="6" t="s">
        <v>4549</v>
      </c>
      <c r="V1414">
        <v>1500</v>
      </c>
      <c r="Y1414" s="145"/>
      <c r="AA1414" s="145"/>
      <c r="AB1414" s="6" t="s">
        <v>4549</v>
      </c>
    </row>
    <row r="1415" spans="1:28">
      <c r="A1415">
        <v>385</v>
      </c>
      <c r="B1415" s="6" t="str">
        <f t="shared" si="22"/>
        <v>Point BakerCalder Mountain Lodge</v>
      </c>
      <c r="C1415" t="s">
        <v>2522</v>
      </c>
      <c r="D1415" t="s">
        <v>3640</v>
      </c>
      <c r="E1415" t="s">
        <v>5557</v>
      </c>
      <c r="F1415">
        <v>2</v>
      </c>
      <c r="G1415">
        <v>4800</v>
      </c>
      <c r="H1415">
        <v>2005</v>
      </c>
      <c r="I1415">
        <v>5</v>
      </c>
      <c r="J1415" t="s">
        <v>4602</v>
      </c>
      <c r="K1415">
        <v>22</v>
      </c>
      <c r="L1415" t="s">
        <v>5059</v>
      </c>
      <c r="M1415">
        <v>3</v>
      </c>
      <c r="N1415" t="s">
        <v>4570</v>
      </c>
      <c r="O1415" t="s">
        <v>5558</v>
      </c>
      <c r="P1415" s="6" t="s">
        <v>4549</v>
      </c>
      <c r="Q1415" s="6" t="s">
        <v>4549</v>
      </c>
      <c r="R1415" s="6" t="s">
        <v>4549</v>
      </c>
      <c r="S1415" s="6" t="s">
        <v>4549</v>
      </c>
      <c r="U1415">
        <v>1500</v>
      </c>
      <c r="V1415">
        <v>1000</v>
      </c>
      <c r="Y1415" s="145"/>
      <c r="AA1415" s="145"/>
      <c r="AB1415" s="6" t="s">
        <v>4549</v>
      </c>
    </row>
    <row r="1416" spans="1:28">
      <c r="A1416">
        <v>385</v>
      </c>
      <c r="B1416" s="6" t="str">
        <f t="shared" si="22"/>
        <v>Point BakerPoint Baker Community</v>
      </c>
      <c r="C1416" t="s">
        <v>2522</v>
      </c>
      <c r="D1416" t="s">
        <v>2523</v>
      </c>
      <c r="I1416">
        <v>3</v>
      </c>
      <c r="J1416" t="s">
        <v>4541</v>
      </c>
      <c r="K1416">
        <v>10</v>
      </c>
      <c r="L1416" t="s">
        <v>2424</v>
      </c>
      <c r="M1416">
        <v>2</v>
      </c>
      <c r="N1416" t="s">
        <v>4543</v>
      </c>
      <c r="P1416" s="6" t="s">
        <v>4549</v>
      </c>
      <c r="Q1416" s="6" t="s">
        <v>4549</v>
      </c>
      <c r="R1416" s="6" t="s">
        <v>4549</v>
      </c>
      <c r="S1416" s="6" t="s">
        <v>4549</v>
      </c>
      <c r="Y1416" s="145"/>
      <c r="AA1416" s="145"/>
      <c r="AB1416" s="6" t="s">
        <v>4549</v>
      </c>
    </row>
    <row r="1417" spans="1:28">
      <c r="A1417" s="6">
        <v>386</v>
      </c>
      <c r="B1417" s="6" t="str">
        <f t="shared" si="22"/>
        <v>Point Hope</v>
      </c>
      <c r="C1417" s="6" t="s">
        <v>2126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 t="s">
        <v>5559</v>
      </c>
      <c r="P1417" s="6" t="s">
        <v>4549</v>
      </c>
      <c r="Q1417" s="6" t="s">
        <v>4549</v>
      </c>
      <c r="R1417" s="6" t="s">
        <v>4549</v>
      </c>
      <c r="S1417" s="6" t="s">
        <v>4549</v>
      </c>
      <c r="T1417" s="6"/>
      <c r="U1417" s="6"/>
      <c r="V1417" s="6"/>
      <c r="W1417" s="6"/>
      <c r="X1417" s="6"/>
      <c r="Y1417" s="6"/>
      <c r="Z1417" s="6"/>
      <c r="AA1417" s="6"/>
      <c r="AB1417" s="6" t="s">
        <v>4549</v>
      </c>
    </row>
    <row r="1418" spans="1:28">
      <c r="A1418" s="6">
        <v>386</v>
      </c>
      <c r="B1418" s="6" t="str">
        <f t="shared" si="22"/>
        <v>Point Hope</v>
      </c>
      <c r="C1418" s="6" t="s">
        <v>2126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 t="s">
        <v>5560</v>
      </c>
      <c r="P1418" s="6" t="s">
        <v>4549</v>
      </c>
      <c r="Q1418" s="6" t="s">
        <v>4549</v>
      </c>
      <c r="R1418" s="6" t="s">
        <v>4549</v>
      </c>
      <c r="S1418" s="6" t="s">
        <v>4549</v>
      </c>
      <c r="T1418" s="6"/>
      <c r="U1418" s="6"/>
      <c r="V1418" s="6"/>
      <c r="W1418" s="6"/>
      <c r="X1418" s="6"/>
      <c r="Y1418" s="6"/>
      <c r="Z1418" s="6"/>
      <c r="AA1418" s="6"/>
      <c r="AB1418" s="6" t="s">
        <v>4549</v>
      </c>
    </row>
    <row r="1419" spans="1:28">
      <c r="A1419" s="6">
        <v>386</v>
      </c>
      <c r="B1419" s="6" t="str">
        <f t="shared" si="22"/>
        <v>Point Hope</v>
      </c>
      <c r="C1419" s="6" t="s">
        <v>2126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 t="s">
        <v>5561</v>
      </c>
      <c r="P1419" s="6" t="s">
        <v>4549</v>
      </c>
      <c r="Q1419" s="6" t="s">
        <v>4549</v>
      </c>
      <c r="R1419" s="6" t="s">
        <v>4549</v>
      </c>
      <c r="S1419" s="6" t="s">
        <v>4549</v>
      </c>
      <c r="T1419" s="6"/>
      <c r="U1419" s="6"/>
      <c r="V1419" s="6"/>
      <c r="W1419" s="6"/>
      <c r="X1419" s="6"/>
      <c r="Y1419" s="6"/>
      <c r="Z1419" s="6"/>
      <c r="AA1419" s="6"/>
      <c r="AB1419" s="6" t="s">
        <v>4549</v>
      </c>
    </row>
    <row r="1420" spans="1:28">
      <c r="A1420" s="6">
        <v>386</v>
      </c>
      <c r="B1420" s="6" t="str">
        <f t="shared" si="22"/>
        <v>Point Hope4 buildings</v>
      </c>
      <c r="C1420" s="6" t="s">
        <v>2126</v>
      </c>
      <c r="D1420" s="6" t="s">
        <v>2799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 t="s">
        <v>5562</v>
      </c>
      <c r="P1420" s="6" t="s">
        <v>4549</v>
      </c>
      <c r="Q1420" s="6" t="s">
        <v>4549</v>
      </c>
      <c r="R1420" s="6" t="s">
        <v>4549</v>
      </c>
      <c r="S1420" s="6" t="s">
        <v>4549</v>
      </c>
      <c r="T1420" s="6"/>
      <c r="U1420" s="6"/>
      <c r="V1420" s="6"/>
      <c r="W1420" s="6"/>
      <c r="X1420" s="6"/>
      <c r="Y1420" s="6"/>
      <c r="Z1420" s="6"/>
      <c r="AA1420" s="6"/>
      <c r="AB1420" s="6" t="s">
        <v>4549</v>
      </c>
    </row>
    <row r="1421" spans="1:28">
      <c r="A1421" s="6">
        <v>386</v>
      </c>
      <c r="B1421" s="6" t="str">
        <f t="shared" si="22"/>
        <v>Point HopeAIRPORT ELECTRICAL</v>
      </c>
      <c r="C1421" s="6" t="s">
        <v>2126</v>
      </c>
      <c r="D1421" s="6" t="s">
        <v>2575</v>
      </c>
      <c r="E1421" s="6"/>
      <c r="F1421" s="6"/>
      <c r="G1421" s="6">
        <v>96</v>
      </c>
      <c r="H1421" s="6">
        <v>2000</v>
      </c>
      <c r="I1421" s="6">
        <v>8</v>
      </c>
      <c r="J1421" s="6" t="s">
        <v>4555</v>
      </c>
      <c r="K1421" s="6">
        <v>31</v>
      </c>
      <c r="L1421" s="6" t="s">
        <v>4592</v>
      </c>
      <c r="M1421" s="6">
        <v>2</v>
      </c>
      <c r="N1421" s="6" t="s">
        <v>4543</v>
      </c>
      <c r="O1421" s="6" t="s">
        <v>4585</v>
      </c>
      <c r="P1421" s="6" t="s">
        <v>4549</v>
      </c>
      <c r="Q1421" s="6" t="s">
        <v>4549</v>
      </c>
      <c r="R1421" s="6" t="s">
        <v>4549</v>
      </c>
      <c r="S1421" s="6" t="s">
        <v>4549</v>
      </c>
      <c r="T1421" s="6"/>
      <c r="U1421" s="6"/>
      <c r="V1421" s="6"/>
      <c r="W1421" s="6"/>
      <c r="X1421" s="6"/>
      <c r="Y1421" s="6"/>
      <c r="Z1421" s="6"/>
      <c r="AA1421" s="6"/>
      <c r="AB1421" s="6" t="s">
        <v>4549</v>
      </c>
    </row>
    <row r="1422" spans="1:28">
      <c r="A1422" s="6">
        <v>386</v>
      </c>
      <c r="B1422" s="6" t="str">
        <f t="shared" si="22"/>
        <v>Point HopeAirport Terminal Buliding</v>
      </c>
      <c r="C1422" s="6" t="s">
        <v>2126</v>
      </c>
      <c r="D1422" s="6" t="s">
        <v>2877</v>
      </c>
      <c r="E1422" s="6"/>
      <c r="F1422" s="6"/>
      <c r="G1422" s="6">
        <v>1800</v>
      </c>
      <c r="H1422" s="6"/>
      <c r="I1422" s="6">
        <v>9</v>
      </c>
      <c r="J1422" s="6" t="s">
        <v>1500</v>
      </c>
      <c r="K1422" s="6">
        <v>35</v>
      </c>
      <c r="L1422" s="6" t="s">
        <v>4562</v>
      </c>
      <c r="M1422" s="6">
        <v>2</v>
      </c>
      <c r="N1422" s="6" t="s">
        <v>4543</v>
      </c>
      <c r="O1422" s="6" t="s">
        <v>4676</v>
      </c>
      <c r="P1422" s="6" t="s">
        <v>4549</v>
      </c>
      <c r="Q1422" s="6" t="s">
        <v>4549</v>
      </c>
      <c r="R1422" s="6" t="s">
        <v>4549</v>
      </c>
      <c r="S1422" s="6" t="s">
        <v>4549</v>
      </c>
      <c r="T1422" s="6"/>
      <c r="U1422" s="6"/>
      <c r="V1422" s="6"/>
      <c r="W1422" s="6"/>
      <c r="X1422" s="6"/>
      <c r="Y1422" s="6"/>
      <c r="Z1422" s="6"/>
      <c r="AA1422" s="6"/>
      <c r="AB1422" s="6" t="s">
        <v>4549</v>
      </c>
    </row>
    <row r="1423" spans="1:28">
      <c r="A1423" s="6">
        <v>386</v>
      </c>
      <c r="B1423" s="6" t="str">
        <f t="shared" si="22"/>
        <v>Point HopeFire station</v>
      </c>
      <c r="C1423" s="6" t="s">
        <v>2126</v>
      </c>
      <c r="D1423" s="6" t="s">
        <v>2303</v>
      </c>
      <c r="E1423" s="6"/>
      <c r="F1423" s="6"/>
      <c r="G1423" s="6">
        <v>4680</v>
      </c>
      <c r="H1423" s="6">
        <v>1980</v>
      </c>
      <c r="I1423" s="6">
        <v>3</v>
      </c>
      <c r="J1423" s="6" t="s">
        <v>4541</v>
      </c>
      <c r="K1423" s="6">
        <v>11</v>
      </c>
      <c r="L1423" s="6" t="s">
        <v>4542</v>
      </c>
      <c r="M1423" s="6">
        <v>2</v>
      </c>
      <c r="N1423" s="6" t="s">
        <v>4543</v>
      </c>
      <c r="O1423" s="6" t="s">
        <v>4676</v>
      </c>
      <c r="P1423" s="6" t="s">
        <v>4549</v>
      </c>
      <c r="Q1423" s="6" t="s">
        <v>4549</v>
      </c>
      <c r="R1423" s="6" t="s">
        <v>4549</v>
      </c>
      <c r="S1423" s="6" t="s">
        <v>4549</v>
      </c>
      <c r="T1423" s="6"/>
      <c r="U1423" s="6"/>
      <c r="V1423" s="6"/>
      <c r="W1423" s="6"/>
      <c r="X1423" s="6"/>
      <c r="Y1423" s="6"/>
      <c r="Z1423" s="6">
        <v>34973</v>
      </c>
      <c r="AA1423" s="6"/>
      <c r="AB1423" s="6" t="s">
        <v>4549</v>
      </c>
    </row>
    <row r="1424" spans="1:28">
      <c r="A1424" s="6">
        <v>386</v>
      </c>
      <c r="B1424" s="6" t="str">
        <f t="shared" si="22"/>
        <v>Point HopeGenerator Building</v>
      </c>
      <c r="C1424" s="6" t="s">
        <v>2126</v>
      </c>
      <c r="D1424" s="6" t="s">
        <v>159</v>
      </c>
      <c r="E1424" s="6"/>
      <c r="F1424" s="6"/>
      <c r="G1424" s="6">
        <v>5072</v>
      </c>
      <c r="H1424" s="6">
        <v>1995</v>
      </c>
      <c r="I1424" s="6">
        <v>8</v>
      </c>
      <c r="J1424" s="6" t="s">
        <v>4555</v>
      </c>
      <c r="K1424" s="6">
        <v>31</v>
      </c>
      <c r="L1424" s="6" t="s">
        <v>4592</v>
      </c>
      <c r="M1424" s="6">
        <v>3</v>
      </c>
      <c r="N1424" s="6" t="s">
        <v>4570</v>
      </c>
      <c r="O1424" s="6" t="s">
        <v>4676</v>
      </c>
      <c r="P1424" s="6" t="s">
        <v>4549</v>
      </c>
      <c r="Q1424" s="6" t="s">
        <v>4549</v>
      </c>
      <c r="R1424" s="6" t="s">
        <v>4549</v>
      </c>
      <c r="S1424" s="6" t="s">
        <v>4549</v>
      </c>
      <c r="T1424" s="6"/>
      <c r="U1424" s="6"/>
      <c r="V1424" s="6"/>
      <c r="W1424" s="6"/>
      <c r="X1424" s="6"/>
      <c r="Y1424" s="6"/>
      <c r="Z1424" s="6"/>
      <c r="AA1424" s="6"/>
      <c r="AB1424" s="6" t="s">
        <v>4549</v>
      </c>
    </row>
    <row r="1425" spans="1:28">
      <c r="A1425" s="6">
        <v>386</v>
      </c>
      <c r="B1425" s="6" t="str">
        <f t="shared" si="22"/>
        <v>Point HopeHealth Clinic</v>
      </c>
      <c r="C1425" s="6" t="s">
        <v>2126</v>
      </c>
      <c r="D1425" s="6" t="s">
        <v>28</v>
      </c>
      <c r="E1425" s="6"/>
      <c r="F1425" s="6"/>
      <c r="G1425" s="6">
        <v>7476</v>
      </c>
      <c r="H1425" s="6">
        <v>1979</v>
      </c>
      <c r="I1425" s="6">
        <v>4</v>
      </c>
      <c r="J1425" s="6" t="s">
        <v>4615</v>
      </c>
      <c r="K1425" s="6">
        <v>17</v>
      </c>
      <c r="L1425" s="6" t="s">
        <v>4644</v>
      </c>
      <c r="M1425" s="6">
        <v>2</v>
      </c>
      <c r="N1425" s="6" t="s">
        <v>4543</v>
      </c>
      <c r="O1425" s="6" t="s">
        <v>4676</v>
      </c>
      <c r="P1425" s="6" t="s">
        <v>4549</v>
      </c>
      <c r="Q1425" s="6" t="s">
        <v>4549</v>
      </c>
      <c r="R1425" s="6" t="s">
        <v>4549</v>
      </c>
      <c r="S1425" s="6" t="s">
        <v>4549</v>
      </c>
      <c r="T1425" s="6"/>
      <c r="U1425" s="6"/>
      <c r="V1425" s="6"/>
      <c r="W1425" s="6"/>
      <c r="X1425" s="6"/>
      <c r="Y1425" s="6"/>
      <c r="Z1425" s="6">
        <v>37517</v>
      </c>
      <c r="AA1425" s="6"/>
      <c r="AB1425" s="6" t="s">
        <v>4549</v>
      </c>
    </row>
    <row r="1426" spans="1:28">
      <c r="A1426" s="6">
        <v>386</v>
      </c>
      <c r="B1426" s="6" t="str">
        <f t="shared" si="22"/>
        <v>Point HopePt. Hope Assembly of God</v>
      </c>
      <c r="C1426" s="6" t="s">
        <v>2126</v>
      </c>
      <c r="D1426" s="6" t="s">
        <v>2876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 t="s">
        <v>653</v>
      </c>
      <c r="P1426" s="6" t="s">
        <v>4549</v>
      </c>
      <c r="Q1426" s="6" t="s">
        <v>4549</v>
      </c>
      <c r="R1426" s="6" t="s">
        <v>4549</v>
      </c>
      <c r="S1426" s="6" t="s">
        <v>4549</v>
      </c>
      <c r="T1426" s="6"/>
      <c r="U1426" s="6"/>
      <c r="V1426" s="6"/>
      <c r="W1426" s="6"/>
      <c r="X1426" s="6"/>
      <c r="Y1426" s="6"/>
      <c r="Z1426" s="6"/>
      <c r="AA1426" s="6"/>
      <c r="AB1426" s="6" t="s">
        <v>4549</v>
      </c>
    </row>
    <row r="1427" spans="1:28">
      <c r="A1427" s="6">
        <v>386</v>
      </c>
      <c r="B1427" s="6" t="str">
        <f t="shared" si="22"/>
        <v>Point HopePt. Hope Clinic</v>
      </c>
      <c r="C1427" s="6" t="s">
        <v>2126</v>
      </c>
      <c r="D1427" s="6" t="s">
        <v>3290</v>
      </c>
      <c r="E1427" s="6"/>
      <c r="F1427" s="6"/>
      <c r="G1427" s="6"/>
      <c r="H1427" s="6">
        <v>2004</v>
      </c>
      <c r="I1427" s="6">
        <v>4</v>
      </c>
      <c r="J1427" s="6" t="s">
        <v>4615</v>
      </c>
      <c r="K1427" s="6">
        <v>17</v>
      </c>
      <c r="L1427" s="6" t="s">
        <v>4644</v>
      </c>
      <c r="M1427" s="6">
        <v>2</v>
      </c>
      <c r="N1427" s="6" t="s">
        <v>4543</v>
      </c>
      <c r="O1427" s="6" t="s">
        <v>4676</v>
      </c>
      <c r="P1427" s="6" t="s">
        <v>4549</v>
      </c>
      <c r="Q1427" s="6" t="s">
        <v>4549</v>
      </c>
      <c r="R1427" s="6" t="s">
        <v>4549</v>
      </c>
      <c r="S1427" s="6" t="s">
        <v>4549</v>
      </c>
      <c r="T1427" s="6"/>
      <c r="U1427" s="6"/>
      <c r="V1427" s="6"/>
      <c r="W1427" s="6"/>
      <c r="X1427" s="6"/>
      <c r="Y1427" s="6"/>
      <c r="Z1427" s="6">
        <v>86400</v>
      </c>
      <c r="AA1427" s="6"/>
      <c r="AB1427" s="6" t="s">
        <v>4549</v>
      </c>
    </row>
    <row r="1428" spans="1:28">
      <c r="A1428" s="6">
        <v>386</v>
      </c>
      <c r="B1428" s="6" t="str">
        <f t="shared" si="22"/>
        <v>Point HopePt. Hope Native Store</v>
      </c>
      <c r="C1428" s="6" t="s">
        <v>2126</v>
      </c>
      <c r="D1428" s="6" t="s">
        <v>2212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 t="s">
        <v>653</v>
      </c>
      <c r="P1428" s="6" t="s">
        <v>4549</v>
      </c>
      <c r="Q1428" s="6" t="s">
        <v>4549</v>
      </c>
      <c r="R1428" s="6" t="s">
        <v>4549</v>
      </c>
      <c r="S1428" s="6" t="s">
        <v>4549</v>
      </c>
      <c r="T1428" s="6"/>
      <c r="U1428" s="6"/>
      <c r="V1428" s="6"/>
      <c r="W1428" s="6"/>
      <c r="X1428" s="6"/>
      <c r="Y1428" s="6"/>
      <c r="Z1428" s="6"/>
      <c r="AA1428" s="6"/>
      <c r="AB1428" s="6" t="s">
        <v>4549</v>
      </c>
    </row>
    <row r="1429" spans="1:28">
      <c r="A1429" s="6">
        <v>386</v>
      </c>
      <c r="B1429" s="6" t="str">
        <f t="shared" si="22"/>
        <v>Point HopePt. Hope Post Office</v>
      </c>
      <c r="C1429" s="6" t="s">
        <v>2126</v>
      </c>
      <c r="D1429" s="6" t="s">
        <v>3149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 t="s">
        <v>653</v>
      </c>
      <c r="P1429" s="6" t="s">
        <v>4549</v>
      </c>
      <c r="Q1429" s="6" t="s">
        <v>4549</v>
      </c>
      <c r="R1429" s="6" t="s">
        <v>4549</v>
      </c>
      <c r="S1429" s="6" t="s">
        <v>4549</v>
      </c>
      <c r="T1429" s="6"/>
      <c r="U1429" s="6"/>
      <c r="V1429" s="6"/>
      <c r="W1429" s="6"/>
      <c r="X1429" s="6"/>
      <c r="Y1429" s="6"/>
      <c r="Z1429" s="6"/>
      <c r="AA1429" s="6"/>
      <c r="AB1429" s="6" t="s">
        <v>4549</v>
      </c>
    </row>
    <row r="1430" spans="1:28">
      <c r="A1430" s="6">
        <v>386</v>
      </c>
      <c r="B1430" s="6" t="str">
        <f t="shared" si="22"/>
        <v>Point HopePublic safety Office</v>
      </c>
      <c r="C1430" s="6" t="s">
        <v>2126</v>
      </c>
      <c r="D1430" s="6" t="s">
        <v>2310</v>
      </c>
      <c r="E1430" s="6"/>
      <c r="F1430" s="6"/>
      <c r="G1430" s="6">
        <v>3108</v>
      </c>
      <c r="H1430" s="6">
        <v>1979</v>
      </c>
      <c r="I1430" s="6">
        <v>3</v>
      </c>
      <c r="J1430" s="6" t="s">
        <v>4541</v>
      </c>
      <c r="K1430" s="6">
        <v>11</v>
      </c>
      <c r="L1430" s="6" t="s">
        <v>4542</v>
      </c>
      <c r="M1430" s="6">
        <v>3</v>
      </c>
      <c r="N1430" s="6" t="s">
        <v>4570</v>
      </c>
      <c r="O1430" s="6" t="s">
        <v>4676</v>
      </c>
      <c r="P1430" s="6" t="s">
        <v>4549</v>
      </c>
      <c r="Q1430" s="6" t="s">
        <v>4549</v>
      </c>
      <c r="R1430" s="6" t="s">
        <v>4549</v>
      </c>
      <c r="S1430" s="6" t="s">
        <v>4549</v>
      </c>
      <c r="T1430" s="6"/>
      <c r="U1430" s="6"/>
      <c r="V1430" s="6"/>
      <c r="W1430" s="6"/>
      <c r="X1430" s="6"/>
      <c r="Y1430" s="6"/>
      <c r="Z1430" s="6">
        <v>15287</v>
      </c>
      <c r="AA1430" s="6"/>
      <c r="AB1430" s="6" t="s">
        <v>4549</v>
      </c>
    </row>
    <row r="1431" spans="1:28">
      <c r="A1431" s="6">
        <v>386</v>
      </c>
      <c r="B1431" s="6" t="str">
        <f t="shared" si="22"/>
        <v>Point HopeSchool</v>
      </c>
      <c r="C1431" s="6" t="s">
        <v>2126</v>
      </c>
      <c r="D1431" s="6" t="s">
        <v>58</v>
      </c>
      <c r="E1431" s="6"/>
      <c r="F1431" s="6"/>
      <c r="G1431" s="6">
        <v>32334</v>
      </c>
      <c r="H1431" s="6">
        <v>1993</v>
      </c>
      <c r="I1431" s="6">
        <v>3</v>
      </c>
      <c r="J1431" s="6" t="s">
        <v>4541</v>
      </c>
      <c r="K1431" s="6">
        <v>9</v>
      </c>
      <c r="L1431" s="6" t="s">
        <v>4575</v>
      </c>
      <c r="M1431" s="6">
        <v>2</v>
      </c>
      <c r="N1431" s="6" t="s">
        <v>4543</v>
      </c>
      <c r="O1431" s="6" t="s">
        <v>4676</v>
      </c>
      <c r="P1431" s="6" t="s">
        <v>4549</v>
      </c>
      <c r="Q1431" s="6" t="s">
        <v>4549</v>
      </c>
      <c r="R1431" s="6" t="s">
        <v>4549</v>
      </c>
      <c r="S1431" s="6" t="s">
        <v>4549</v>
      </c>
      <c r="T1431" s="6"/>
      <c r="U1431" s="6"/>
      <c r="V1431" s="6"/>
      <c r="W1431" s="6"/>
      <c r="X1431" s="6"/>
      <c r="Y1431" s="6"/>
      <c r="Z1431" s="6">
        <v>322026</v>
      </c>
      <c r="AA1431" s="6"/>
      <c r="AB1431" s="6" t="s">
        <v>4549</v>
      </c>
    </row>
    <row r="1432" spans="1:28">
      <c r="A1432" s="6">
        <v>386</v>
      </c>
      <c r="B1432" s="6" t="str">
        <f t="shared" si="22"/>
        <v>Point HopeSearch &amp; rescue facility</v>
      </c>
      <c r="C1432" s="6" t="s">
        <v>2126</v>
      </c>
      <c r="D1432" s="6" t="s">
        <v>2311</v>
      </c>
      <c r="E1432" s="6"/>
      <c r="F1432" s="6"/>
      <c r="G1432" s="6">
        <v>1500</v>
      </c>
      <c r="H1432" s="6">
        <v>1999</v>
      </c>
      <c r="I1432" s="6">
        <v>3</v>
      </c>
      <c r="J1432" s="6" t="s">
        <v>4541</v>
      </c>
      <c r="K1432" s="6">
        <v>11</v>
      </c>
      <c r="L1432" s="6" t="s">
        <v>4542</v>
      </c>
      <c r="M1432" s="6">
        <v>2</v>
      </c>
      <c r="N1432" s="6" t="s">
        <v>4543</v>
      </c>
      <c r="O1432" s="6" t="s">
        <v>4676</v>
      </c>
      <c r="P1432" s="6" t="s">
        <v>4549</v>
      </c>
      <c r="Q1432" s="6" t="s">
        <v>4549</v>
      </c>
      <c r="R1432" s="6" t="s">
        <v>4549</v>
      </c>
      <c r="S1432" s="6" t="s">
        <v>4549</v>
      </c>
      <c r="T1432" s="6"/>
      <c r="U1432" s="6"/>
      <c r="V1432" s="6"/>
      <c r="W1432" s="6"/>
      <c r="X1432" s="6"/>
      <c r="Y1432" s="6"/>
      <c r="Z1432" s="6"/>
      <c r="AA1432" s="6"/>
      <c r="AB1432" s="6" t="s">
        <v>4549</v>
      </c>
    </row>
    <row r="1433" spans="1:28">
      <c r="A1433" s="6">
        <v>386</v>
      </c>
      <c r="B1433" s="6" t="str">
        <f t="shared" si="22"/>
        <v>Point HopeSREB</v>
      </c>
      <c r="C1433" s="6" t="s">
        <v>2126</v>
      </c>
      <c r="D1433" s="6" t="s">
        <v>399</v>
      </c>
      <c r="E1433" s="6"/>
      <c r="F1433" s="6"/>
      <c r="G1433" s="6">
        <v>2000</v>
      </c>
      <c r="H1433" s="6">
        <v>2001</v>
      </c>
      <c r="I1433" s="6">
        <v>2</v>
      </c>
      <c r="J1433" s="6" t="s">
        <v>4582</v>
      </c>
      <c r="K1433" s="6">
        <v>8</v>
      </c>
      <c r="L1433" s="6" t="s">
        <v>4583</v>
      </c>
      <c r="M1433" s="6">
        <v>2</v>
      </c>
      <c r="N1433" s="6" t="s">
        <v>4543</v>
      </c>
      <c r="O1433" s="6" t="s">
        <v>4585</v>
      </c>
      <c r="P1433" s="6" t="s">
        <v>4549</v>
      </c>
      <c r="Q1433" s="6" t="s">
        <v>4549</v>
      </c>
      <c r="R1433" s="6" t="s">
        <v>4549</v>
      </c>
      <c r="S1433" s="6" t="s">
        <v>4549</v>
      </c>
      <c r="T1433" s="6"/>
      <c r="U1433" s="6"/>
      <c r="V1433" s="6"/>
      <c r="W1433" s="6"/>
      <c r="X1433" s="6"/>
      <c r="Y1433" s="6"/>
      <c r="Z1433" s="6"/>
      <c r="AA1433" s="6"/>
      <c r="AB1433" s="6" t="s">
        <v>4549</v>
      </c>
    </row>
    <row r="1434" spans="1:28">
      <c r="A1434" s="6">
        <v>386</v>
      </c>
      <c r="B1434" s="6" t="str">
        <f t="shared" si="22"/>
        <v>Point HopeTreatment Plant</v>
      </c>
      <c r="C1434" s="6" t="s">
        <v>2126</v>
      </c>
      <c r="D1434" s="6" t="s">
        <v>4743</v>
      </c>
      <c r="E1434" s="6"/>
      <c r="F1434" s="6"/>
      <c r="G1434" s="6">
        <v>3965</v>
      </c>
      <c r="H1434" s="6">
        <v>2000</v>
      </c>
      <c r="I1434" s="6">
        <v>8</v>
      </c>
      <c r="J1434" s="6" t="s">
        <v>4555</v>
      </c>
      <c r="K1434" s="6">
        <v>31</v>
      </c>
      <c r="L1434" s="6" t="s">
        <v>4592</v>
      </c>
      <c r="M1434" s="6">
        <v>2</v>
      </c>
      <c r="N1434" s="6" t="s">
        <v>4543</v>
      </c>
      <c r="O1434" s="6" t="s">
        <v>4676</v>
      </c>
      <c r="P1434" s="6" t="s">
        <v>4549</v>
      </c>
      <c r="Q1434" s="6" t="s">
        <v>4549</v>
      </c>
      <c r="R1434" s="6" t="s">
        <v>4549</v>
      </c>
      <c r="S1434" s="6" t="s">
        <v>4549</v>
      </c>
      <c r="T1434" s="6"/>
      <c r="U1434" s="6"/>
      <c r="V1434" s="6"/>
      <c r="W1434" s="6"/>
      <c r="X1434" s="6"/>
      <c r="Y1434" s="6"/>
      <c r="Z1434" s="6"/>
      <c r="AA1434" s="6"/>
      <c r="AB1434" s="6" t="s">
        <v>4549</v>
      </c>
    </row>
    <row r="1435" spans="1:28">
      <c r="A1435" s="6">
        <v>386</v>
      </c>
      <c r="B1435" s="6" t="str">
        <f t="shared" si="22"/>
        <v>Point HopeTreatment Plant</v>
      </c>
      <c r="C1435" s="6" t="s">
        <v>2126</v>
      </c>
      <c r="D1435" s="6" t="s">
        <v>4743</v>
      </c>
      <c r="E1435" s="6"/>
      <c r="F1435" s="6"/>
      <c r="G1435" s="6">
        <v>4914</v>
      </c>
      <c r="H1435" s="6">
        <v>2000</v>
      </c>
      <c r="I1435" s="6">
        <v>8</v>
      </c>
      <c r="J1435" s="6" t="s">
        <v>4555</v>
      </c>
      <c r="K1435" s="6">
        <v>31</v>
      </c>
      <c r="L1435" s="6" t="s">
        <v>4592</v>
      </c>
      <c r="M1435" s="6">
        <v>2</v>
      </c>
      <c r="N1435" s="6" t="s">
        <v>4543</v>
      </c>
      <c r="O1435" s="6" t="s">
        <v>4676</v>
      </c>
      <c r="P1435" s="6" t="s">
        <v>4549</v>
      </c>
      <c r="Q1435" s="6" t="s">
        <v>4549</v>
      </c>
      <c r="R1435" s="6" t="s">
        <v>4549</v>
      </c>
      <c r="S1435" s="6" t="s">
        <v>4549</v>
      </c>
      <c r="T1435" s="6"/>
      <c r="U1435" s="6"/>
      <c r="V1435" s="6"/>
      <c r="W1435" s="6"/>
      <c r="X1435" s="6"/>
      <c r="Y1435" s="6"/>
      <c r="Z1435" s="6"/>
      <c r="AA1435" s="6"/>
      <c r="AB1435" s="6" t="s">
        <v>4549</v>
      </c>
    </row>
    <row r="1436" spans="1:28">
      <c r="A1436" s="6">
        <v>386</v>
      </c>
      <c r="B1436" s="6" t="str">
        <f t="shared" si="22"/>
        <v>Point HopeUSDW Building</v>
      </c>
      <c r="C1436" s="6" t="s">
        <v>2126</v>
      </c>
      <c r="D1436" s="6" t="s">
        <v>2439</v>
      </c>
      <c r="E1436" s="6"/>
      <c r="F1436" s="6"/>
      <c r="G1436" s="6">
        <v>9880</v>
      </c>
      <c r="H1436" s="6">
        <v>1983</v>
      </c>
      <c r="I1436" s="6">
        <v>9</v>
      </c>
      <c r="J1436" s="6" t="s">
        <v>1500</v>
      </c>
      <c r="K1436" s="6">
        <v>34</v>
      </c>
      <c r="L1436" s="6" t="s">
        <v>4551</v>
      </c>
      <c r="M1436" s="6">
        <v>2</v>
      </c>
      <c r="N1436" s="6" t="s">
        <v>4543</v>
      </c>
      <c r="O1436" s="6" t="s">
        <v>4676</v>
      </c>
      <c r="P1436" s="6" t="s">
        <v>4549</v>
      </c>
      <c r="Q1436" s="6" t="s">
        <v>4549</v>
      </c>
      <c r="R1436" s="6" t="s">
        <v>4549</v>
      </c>
      <c r="S1436" s="6" t="s">
        <v>4549</v>
      </c>
      <c r="T1436" s="6"/>
      <c r="U1436" s="6"/>
      <c r="V1436" s="6"/>
      <c r="W1436" s="6"/>
      <c r="X1436" s="6"/>
      <c r="Y1436" s="6"/>
      <c r="Z1436" s="6"/>
      <c r="AA1436" s="6"/>
      <c r="AB1436" s="6" t="s">
        <v>4549</v>
      </c>
    </row>
    <row r="1437" spans="1:28">
      <c r="A1437" s="6">
        <v>386</v>
      </c>
      <c r="B1437" s="6" t="str">
        <f t="shared" si="22"/>
        <v>Point HopeWarm Storage</v>
      </c>
      <c r="C1437" s="6" t="s">
        <v>2126</v>
      </c>
      <c r="D1437" s="6" t="s">
        <v>442</v>
      </c>
      <c r="E1437" s="6"/>
      <c r="F1437" s="6"/>
      <c r="G1437" s="6">
        <v>4560</v>
      </c>
      <c r="H1437" s="6">
        <v>1989</v>
      </c>
      <c r="I1437" s="6">
        <v>2</v>
      </c>
      <c r="J1437" s="6" t="s">
        <v>4582</v>
      </c>
      <c r="K1437" s="6">
        <v>8</v>
      </c>
      <c r="L1437" s="6" t="s">
        <v>4583</v>
      </c>
      <c r="M1437" s="6">
        <v>2</v>
      </c>
      <c r="N1437" s="6" t="s">
        <v>4543</v>
      </c>
      <c r="O1437" s="6" t="s">
        <v>4676</v>
      </c>
      <c r="P1437" s="6" t="s">
        <v>4549</v>
      </c>
      <c r="Q1437" s="6" t="s">
        <v>4549</v>
      </c>
      <c r="R1437" s="6" t="s">
        <v>4549</v>
      </c>
      <c r="S1437" s="6" t="s">
        <v>4549</v>
      </c>
      <c r="T1437" s="6"/>
      <c r="U1437" s="6"/>
      <c r="V1437" s="6"/>
      <c r="W1437" s="6"/>
      <c r="X1437" s="6"/>
      <c r="Y1437" s="6"/>
      <c r="Z1437" s="6"/>
      <c r="AA1437" s="6"/>
      <c r="AB1437" s="6" t="s">
        <v>4549</v>
      </c>
    </row>
    <row r="1438" spans="1:28">
      <c r="A1438" s="6">
        <v>387</v>
      </c>
      <c r="B1438" s="6" t="str">
        <f t="shared" si="22"/>
        <v>Point Lay</v>
      </c>
      <c r="C1438" s="6" t="s">
        <v>2128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 t="s">
        <v>5563</v>
      </c>
      <c r="P1438" s="6" t="s">
        <v>4549</v>
      </c>
      <c r="Q1438" s="6" t="s">
        <v>4549</v>
      </c>
      <c r="R1438" s="6" t="s">
        <v>4549</v>
      </c>
      <c r="S1438" s="6" t="s">
        <v>4549</v>
      </c>
      <c r="T1438" s="6"/>
      <c r="U1438" s="6"/>
      <c r="V1438" s="6"/>
      <c r="W1438" s="6"/>
      <c r="X1438" s="6"/>
      <c r="Y1438" s="6"/>
      <c r="Z1438" s="6"/>
      <c r="AA1438" s="6"/>
      <c r="AB1438" s="6" t="s">
        <v>4549</v>
      </c>
    </row>
    <row r="1439" spans="1:28">
      <c r="A1439" s="6">
        <v>387</v>
      </c>
      <c r="B1439" s="6" t="str">
        <f t="shared" si="22"/>
        <v>Point Lay2 buildings</v>
      </c>
      <c r="C1439" s="6" t="s">
        <v>2128</v>
      </c>
      <c r="D1439" s="6" t="s">
        <v>5564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 t="s">
        <v>5565</v>
      </c>
      <c r="P1439" s="6" t="s">
        <v>4549</v>
      </c>
      <c r="Q1439" s="6" t="s">
        <v>4549</v>
      </c>
      <c r="R1439" s="6" t="s">
        <v>4549</v>
      </c>
      <c r="S1439" s="6" t="s">
        <v>4549</v>
      </c>
      <c r="T1439" s="6"/>
      <c r="U1439" s="6"/>
      <c r="V1439" s="6"/>
      <c r="W1439" s="6"/>
      <c r="X1439" s="6"/>
      <c r="Y1439" s="6"/>
      <c r="Z1439" s="6"/>
      <c r="AA1439" s="6"/>
      <c r="AB1439" s="6" t="s">
        <v>4549</v>
      </c>
    </row>
    <row r="1440" spans="1:28">
      <c r="A1440" s="6">
        <v>387</v>
      </c>
      <c r="B1440" s="6" t="str">
        <f t="shared" si="22"/>
        <v>Point LayCully School</v>
      </c>
      <c r="C1440" s="6" t="s">
        <v>2128</v>
      </c>
      <c r="D1440" s="6" t="s">
        <v>3535</v>
      </c>
      <c r="E1440" s="6" t="s">
        <v>653</v>
      </c>
      <c r="F1440" s="6"/>
      <c r="G1440" s="6">
        <v>29644</v>
      </c>
      <c r="H1440" s="6">
        <v>1993</v>
      </c>
      <c r="I1440" s="6">
        <v>3</v>
      </c>
      <c r="J1440" s="6" t="s">
        <v>4541</v>
      </c>
      <c r="K1440" s="6">
        <v>9</v>
      </c>
      <c r="L1440" s="6" t="s">
        <v>4575</v>
      </c>
      <c r="M1440" s="6">
        <v>2</v>
      </c>
      <c r="N1440" s="6" t="s">
        <v>4543</v>
      </c>
      <c r="O1440" s="6" t="s">
        <v>4676</v>
      </c>
      <c r="P1440" s="6" t="s">
        <v>4549</v>
      </c>
      <c r="Q1440" s="6" t="s">
        <v>4549</v>
      </c>
      <c r="R1440" s="6" t="s">
        <v>4549</v>
      </c>
      <c r="S1440" s="6" t="s">
        <v>4549</v>
      </c>
      <c r="T1440" s="6"/>
      <c r="U1440" s="6"/>
      <c r="V1440" s="6"/>
      <c r="W1440" s="6"/>
      <c r="X1440" s="6"/>
      <c r="Y1440" s="6"/>
      <c r="Z1440" s="6">
        <v>231997</v>
      </c>
      <c r="AA1440" s="6"/>
      <c r="AB1440" s="6" t="s">
        <v>4549</v>
      </c>
    </row>
    <row r="1441" spans="1:28">
      <c r="A1441" s="6">
        <v>387</v>
      </c>
      <c r="B1441" s="6" t="str">
        <f t="shared" si="22"/>
        <v>Point LayFire station</v>
      </c>
      <c r="C1441" s="6" t="s">
        <v>2128</v>
      </c>
      <c r="D1441" s="6" t="s">
        <v>2303</v>
      </c>
      <c r="E1441" s="6" t="s">
        <v>653</v>
      </c>
      <c r="F1441" s="6"/>
      <c r="G1441" s="6">
        <v>4680</v>
      </c>
      <c r="H1441" s="6">
        <v>1981</v>
      </c>
      <c r="I1441" s="6">
        <v>3</v>
      </c>
      <c r="J1441" s="6" t="s">
        <v>4541</v>
      </c>
      <c r="K1441" s="6">
        <v>11</v>
      </c>
      <c r="L1441" s="6" t="s">
        <v>4542</v>
      </c>
      <c r="M1441" s="6">
        <v>2</v>
      </c>
      <c r="N1441" s="6" t="s">
        <v>4543</v>
      </c>
      <c r="O1441" s="6" t="s">
        <v>4676</v>
      </c>
      <c r="P1441" s="6" t="s">
        <v>4549</v>
      </c>
      <c r="Q1441" s="6" t="s">
        <v>4549</v>
      </c>
      <c r="R1441" s="6" t="s">
        <v>4549</v>
      </c>
      <c r="S1441" s="6" t="s">
        <v>4549</v>
      </c>
      <c r="T1441" s="6"/>
      <c r="U1441" s="6"/>
      <c r="V1441" s="6"/>
      <c r="W1441" s="6"/>
      <c r="X1441" s="6"/>
      <c r="Y1441" s="6"/>
      <c r="Z1441" s="6">
        <v>25302</v>
      </c>
      <c r="AA1441" s="6"/>
      <c r="AB1441" s="6" t="s">
        <v>4549</v>
      </c>
    </row>
    <row r="1442" spans="1:28">
      <c r="A1442" s="6">
        <v>387</v>
      </c>
      <c r="B1442" s="6" t="str">
        <f t="shared" si="22"/>
        <v>Point LayGenerator Building</v>
      </c>
      <c r="C1442" s="6" t="s">
        <v>2128</v>
      </c>
      <c r="D1442" s="6" t="s">
        <v>159</v>
      </c>
      <c r="E1442" s="6" t="s">
        <v>653</v>
      </c>
      <c r="F1442" s="6"/>
      <c r="G1442" s="6">
        <v>2014</v>
      </c>
      <c r="H1442" s="6">
        <v>1980</v>
      </c>
      <c r="I1442" s="6">
        <v>8</v>
      </c>
      <c r="J1442" s="6" t="s">
        <v>4555</v>
      </c>
      <c r="K1442" s="6">
        <v>31</v>
      </c>
      <c r="L1442" s="6" t="s">
        <v>4592</v>
      </c>
      <c r="M1442" s="6">
        <v>3</v>
      </c>
      <c r="N1442" s="6" t="s">
        <v>4570</v>
      </c>
      <c r="O1442" s="6" t="s">
        <v>4676</v>
      </c>
      <c r="P1442" s="6" t="s">
        <v>4549</v>
      </c>
      <c r="Q1442" s="6" t="s">
        <v>4549</v>
      </c>
      <c r="R1442" s="6" t="s">
        <v>4549</v>
      </c>
      <c r="S1442" s="6" t="s">
        <v>4549</v>
      </c>
      <c r="T1442" s="6"/>
      <c r="U1442" s="6"/>
      <c r="V1442" s="6"/>
      <c r="W1442" s="6"/>
      <c r="X1442" s="6"/>
      <c r="Y1442" s="6"/>
      <c r="Z1442" s="6"/>
      <c r="AA1442" s="6"/>
      <c r="AB1442" s="6" t="s">
        <v>4549</v>
      </c>
    </row>
    <row r="1443" spans="1:28">
      <c r="A1443" s="6">
        <v>387</v>
      </c>
      <c r="B1443" s="6" t="str">
        <f t="shared" si="22"/>
        <v>Point LayHealth Clinic</v>
      </c>
      <c r="C1443" s="6" t="s">
        <v>2128</v>
      </c>
      <c r="D1443" s="6" t="s">
        <v>28</v>
      </c>
      <c r="E1443" s="6" t="s">
        <v>653</v>
      </c>
      <c r="F1443" s="6"/>
      <c r="G1443" s="6">
        <v>4400</v>
      </c>
      <c r="H1443" s="6">
        <v>1978</v>
      </c>
      <c r="I1443" s="6">
        <v>4</v>
      </c>
      <c r="J1443" s="6" t="s">
        <v>4615</v>
      </c>
      <c r="K1443" s="6">
        <v>17</v>
      </c>
      <c r="L1443" s="6" t="s">
        <v>4644</v>
      </c>
      <c r="M1443" s="6">
        <v>2</v>
      </c>
      <c r="N1443" s="6" t="s">
        <v>4543</v>
      </c>
      <c r="O1443" s="6" t="s">
        <v>4676</v>
      </c>
      <c r="P1443" s="6" t="s">
        <v>4549</v>
      </c>
      <c r="Q1443" s="6" t="s">
        <v>4549</v>
      </c>
      <c r="R1443" s="6" t="s">
        <v>4549</v>
      </c>
      <c r="S1443" s="6" t="s">
        <v>4549</v>
      </c>
      <c r="T1443" s="6"/>
      <c r="U1443" s="6"/>
      <c r="V1443" s="6"/>
      <c r="W1443" s="6"/>
      <c r="X1443" s="6"/>
      <c r="Y1443" s="6"/>
      <c r="Z1443" s="6">
        <v>1443</v>
      </c>
      <c r="AA1443" s="6"/>
      <c r="AB1443" s="6" t="s">
        <v>4549</v>
      </c>
    </row>
    <row r="1444" spans="1:28">
      <c r="A1444" s="6">
        <v>387</v>
      </c>
      <c r="B1444" s="6" t="str">
        <f t="shared" si="22"/>
        <v>Point LayOld water treatment building</v>
      </c>
      <c r="C1444" s="6" t="s">
        <v>2128</v>
      </c>
      <c r="D1444" s="6" t="s">
        <v>626</v>
      </c>
      <c r="E1444" s="6" t="s">
        <v>653</v>
      </c>
      <c r="F1444" s="6"/>
      <c r="G1444" s="6">
        <v>720</v>
      </c>
      <c r="H1444" s="6">
        <v>1983</v>
      </c>
      <c r="I1444" s="6">
        <v>8</v>
      </c>
      <c r="J1444" s="6" t="s">
        <v>4555</v>
      </c>
      <c r="K1444" s="6">
        <v>31</v>
      </c>
      <c r="L1444" s="6" t="s">
        <v>4592</v>
      </c>
      <c r="M1444" s="6">
        <v>2</v>
      </c>
      <c r="N1444" s="6" t="s">
        <v>4543</v>
      </c>
      <c r="O1444" s="6" t="s">
        <v>4676</v>
      </c>
      <c r="P1444" s="6" t="s">
        <v>4549</v>
      </c>
      <c r="Q1444" s="6" t="s">
        <v>4549</v>
      </c>
      <c r="R1444" s="6" t="s">
        <v>4549</v>
      </c>
      <c r="S1444" s="6" t="s">
        <v>4549</v>
      </c>
      <c r="T1444" s="6"/>
      <c r="U1444" s="6"/>
      <c r="V1444" s="6"/>
      <c r="W1444" s="6"/>
      <c r="X1444" s="6"/>
      <c r="Y1444" s="6"/>
      <c r="Z1444" s="6"/>
      <c r="AA1444" s="6"/>
      <c r="AB1444" s="6" t="s">
        <v>4549</v>
      </c>
    </row>
    <row r="1445" spans="1:28">
      <c r="A1445" s="6">
        <v>387</v>
      </c>
      <c r="B1445" s="6" t="str">
        <f t="shared" si="22"/>
        <v>Point LayPt. Lay Baptist Church</v>
      </c>
      <c r="C1445" s="6" t="s">
        <v>2128</v>
      </c>
      <c r="D1445" s="6" t="s">
        <v>2524</v>
      </c>
      <c r="E1445" s="6"/>
      <c r="F1445" s="6"/>
      <c r="G1445" s="6">
        <v>1000</v>
      </c>
      <c r="H1445" s="6">
        <v>1985</v>
      </c>
      <c r="I1445" s="6"/>
      <c r="J1445" s="6"/>
      <c r="K1445" s="6"/>
      <c r="L1445" s="6"/>
      <c r="M1445" s="6"/>
      <c r="N1445" s="6"/>
      <c r="O1445" s="6" t="s">
        <v>5566</v>
      </c>
      <c r="P1445" s="6" t="s">
        <v>4549</v>
      </c>
      <c r="Q1445" s="6" t="s">
        <v>4549</v>
      </c>
      <c r="R1445" s="6" t="s">
        <v>4549</v>
      </c>
      <c r="S1445" s="6" t="s">
        <v>4549</v>
      </c>
      <c r="T1445" s="6"/>
      <c r="U1445" s="6"/>
      <c r="V1445" s="6" t="s">
        <v>4891</v>
      </c>
      <c r="W1445" s="6"/>
      <c r="X1445" s="6"/>
      <c r="Y1445" s="6"/>
      <c r="Z1445" s="6"/>
      <c r="AA1445" s="6"/>
      <c r="AB1445" s="6" t="s">
        <v>4549</v>
      </c>
    </row>
    <row r="1446" spans="1:28">
      <c r="A1446" s="6">
        <v>387</v>
      </c>
      <c r="B1446" s="6" t="str">
        <f t="shared" si="22"/>
        <v>Point LayPt. Lay Native Store</v>
      </c>
      <c r="C1446" s="6" t="s">
        <v>2128</v>
      </c>
      <c r="D1446" s="6" t="s">
        <v>2213</v>
      </c>
      <c r="E1446" s="6"/>
      <c r="F1446" s="6"/>
      <c r="G1446" s="6">
        <v>2100</v>
      </c>
      <c r="H1446" s="6"/>
      <c r="I1446" s="6"/>
      <c r="J1446" s="6"/>
      <c r="K1446" s="6"/>
      <c r="L1446" s="6"/>
      <c r="M1446" s="6"/>
      <c r="N1446" s="6"/>
      <c r="O1446" s="6" t="s">
        <v>5563</v>
      </c>
      <c r="P1446" s="6" t="s">
        <v>4549</v>
      </c>
      <c r="Q1446" s="6" t="s">
        <v>4549</v>
      </c>
      <c r="R1446" s="6" t="s">
        <v>4549</v>
      </c>
      <c r="S1446" s="6" t="s">
        <v>4549</v>
      </c>
      <c r="T1446" s="6"/>
      <c r="U1446" s="6"/>
      <c r="V1446" s="6" t="s">
        <v>4959</v>
      </c>
      <c r="W1446" s="6"/>
      <c r="X1446" s="6"/>
      <c r="Y1446" s="6"/>
      <c r="Z1446" s="6"/>
      <c r="AA1446" s="6"/>
      <c r="AB1446" s="6" t="s">
        <v>4549</v>
      </c>
    </row>
    <row r="1447" spans="1:28">
      <c r="A1447" s="6">
        <v>387</v>
      </c>
      <c r="B1447" s="6" t="str">
        <f t="shared" si="22"/>
        <v>Point LayPublic safety Office</v>
      </c>
      <c r="C1447" s="6" t="s">
        <v>2128</v>
      </c>
      <c r="D1447" s="6" t="s">
        <v>2310</v>
      </c>
      <c r="E1447" s="6" t="s">
        <v>653</v>
      </c>
      <c r="F1447" s="6"/>
      <c r="G1447" s="6">
        <v>2560</v>
      </c>
      <c r="H1447" s="6">
        <v>2000</v>
      </c>
      <c r="I1447" s="6">
        <v>3</v>
      </c>
      <c r="J1447" s="6" t="s">
        <v>4541</v>
      </c>
      <c r="K1447" s="6">
        <v>11</v>
      </c>
      <c r="L1447" s="6" t="s">
        <v>4542</v>
      </c>
      <c r="M1447" s="6">
        <v>3</v>
      </c>
      <c r="N1447" s="6" t="s">
        <v>4570</v>
      </c>
      <c r="O1447" s="6" t="s">
        <v>4676</v>
      </c>
      <c r="P1447" s="6" t="s">
        <v>4549</v>
      </c>
      <c r="Q1447" s="6" t="s">
        <v>4549</v>
      </c>
      <c r="R1447" s="6" t="s">
        <v>4549</v>
      </c>
      <c r="S1447" s="6" t="s">
        <v>4549</v>
      </c>
      <c r="T1447" s="6"/>
      <c r="U1447" s="6"/>
      <c r="V1447" s="6"/>
      <c r="W1447" s="6"/>
      <c r="X1447" s="6"/>
      <c r="Y1447" s="6"/>
      <c r="Z1447" s="6">
        <v>18376</v>
      </c>
      <c r="AA1447" s="6"/>
      <c r="AB1447" s="6" t="s">
        <v>4549</v>
      </c>
    </row>
    <row r="1448" spans="1:28">
      <c r="A1448" s="6">
        <v>387</v>
      </c>
      <c r="B1448" s="6" t="str">
        <f t="shared" si="22"/>
        <v>Point LaySearch &amp; rescue facility</v>
      </c>
      <c r="C1448" s="6" t="s">
        <v>2128</v>
      </c>
      <c r="D1448" s="6" t="s">
        <v>2311</v>
      </c>
      <c r="E1448" s="6" t="s">
        <v>653</v>
      </c>
      <c r="F1448" s="6"/>
      <c r="G1448" s="6">
        <v>1320</v>
      </c>
      <c r="H1448" s="6">
        <v>1998</v>
      </c>
      <c r="I1448" s="6">
        <v>3</v>
      </c>
      <c r="J1448" s="6" t="s">
        <v>4541</v>
      </c>
      <c r="K1448" s="6">
        <v>11</v>
      </c>
      <c r="L1448" s="6" t="s">
        <v>4542</v>
      </c>
      <c r="M1448" s="6">
        <v>2</v>
      </c>
      <c r="N1448" s="6" t="s">
        <v>4543</v>
      </c>
      <c r="O1448" s="6" t="s">
        <v>4676</v>
      </c>
      <c r="P1448" s="6" t="s">
        <v>4549</v>
      </c>
      <c r="Q1448" s="6" t="s">
        <v>4549</v>
      </c>
      <c r="R1448" s="6" t="s">
        <v>4549</v>
      </c>
      <c r="S1448" s="6" t="s">
        <v>4549</v>
      </c>
      <c r="T1448" s="6"/>
      <c r="U1448" s="6"/>
      <c r="V1448" s="6"/>
      <c r="W1448" s="6"/>
      <c r="X1448" s="6"/>
      <c r="Y1448" s="6"/>
      <c r="Z1448" s="6"/>
      <c r="AA1448" s="6"/>
      <c r="AB1448" s="6" t="s">
        <v>4549</v>
      </c>
    </row>
    <row r="1449" spans="1:28">
      <c r="A1449" s="6">
        <v>387</v>
      </c>
      <c r="B1449" s="6" t="str">
        <f t="shared" si="22"/>
        <v>Point LayTreatment Plant</v>
      </c>
      <c r="C1449" s="6" t="s">
        <v>2128</v>
      </c>
      <c r="D1449" s="6" t="s">
        <v>4743</v>
      </c>
      <c r="E1449" s="6" t="s">
        <v>653</v>
      </c>
      <c r="F1449" s="6"/>
      <c r="G1449" s="6">
        <v>3665</v>
      </c>
      <c r="H1449" s="6">
        <v>2000</v>
      </c>
      <c r="I1449" s="6">
        <v>8</v>
      </c>
      <c r="J1449" s="6" t="s">
        <v>4555</v>
      </c>
      <c r="K1449" s="6">
        <v>31</v>
      </c>
      <c r="L1449" s="6" t="s">
        <v>4592</v>
      </c>
      <c r="M1449" s="6">
        <v>2</v>
      </c>
      <c r="N1449" s="6" t="s">
        <v>4543</v>
      </c>
      <c r="O1449" s="6" t="s">
        <v>4676</v>
      </c>
      <c r="P1449" s="6" t="s">
        <v>4549</v>
      </c>
      <c r="Q1449" s="6" t="s">
        <v>4549</v>
      </c>
      <c r="R1449" s="6" t="s">
        <v>4549</v>
      </c>
      <c r="S1449" s="6" t="s">
        <v>4549</v>
      </c>
      <c r="T1449" s="6"/>
      <c r="U1449" s="6"/>
      <c r="V1449" s="6"/>
      <c r="W1449" s="6"/>
      <c r="X1449" s="6"/>
      <c r="Y1449" s="6"/>
      <c r="Z1449" s="6"/>
      <c r="AA1449" s="6"/>
      <c r="AB1449" s="6" t="s">
        <v>4549</v>
      </c>
    </row>
    <row r="1450" spans="1:28">
      <c r="A1450" s="6">
        <v>387</v>
      </c>
      <c r="B1450" s="6" t="str">
        <f t="shared" si="22"/>
        <v>Point LayWarm Storage</v>
      </c>
      <c r="C1450" s="6" t="s">
        <v>2128</v>
      </c>
      <c r="D1450" s="6" t="s">
        <v>442</v>
      </c>
      <c r="E1450" s="6" t="s">
        <v>653</v>
      </c>
      <c r="F1450" s="6"/>
      <c r="G1450" s="6">
        <v>3920</v>
      </c>
      <c r="H1450" s="6">
        <v>1988</v>
      </c>
      <c r="I1450" s="6">
        <v>2</v>
      </c>
      <c r="J1450" s="6" t="s">
        <v>4582</v>
      </c>
      <c r="K1450" s="6">
        <v>8</v>
      </c>
      <c r="L1450" s="6" t="s">
        <v>4583</v>
      </c>
      <c r="M1450" s="6">
        <v>2</v>
      </c>
      <c r="N1450" s="6" t="s">
        <v>4543</v>
      </c>
      <c r="O1450" s="6" t="s">
        <v>4676</v>
      </c>
      <c r="P1450" s="6" t="s">
        <v>4549</v>
      </c>
      <c r="Q1450" s="6" t="s">
        <v>4549</v>
      </c>
      <c r="R1450" s="6" t="s">
        <v>4549</v>
      </c>
      <c r="S1450" s="6" t="s">
        <v>4549</v>
      </c>
      <c r="T1450" s="6"/>
      <c r="U1450" s="6"/>
      <c r="V1450" s="6"/>
      <c r="W1450" s="6"/>
      <c r="X1450" s="6"/>
      <c r="Y1450" s="6"/>
      <c r="Z1450" s="6"/>
      <c r="AA1450" s="6"/>
      <c r="AB1450" s="6" t="s">
        <v>4549</v>
      </c>
    </row>
    <row r="1451" spans="1:28">
      <c r="A1451" s="6">
        <v>387</v>
      </c>
      <c r="B1451" s="6" t="str">
        <f t="shared" si="22"/>
        <v>Point LayWater Treatment Plant</v>
      </c>
      <c r="C1451" s="6" t="s">
        <v>2128</v>
      </c>
      <c r="D1451" s="6" t="s">
        <v>66</v>
      </c>
      <c r="E1451" s="6" t="s">
        <v>653</v>
      </c>
      <c r="F1451" s="6"/>
      <c r="G1451" s="6">
        <v>3872</v>
      </c>
      <c r="H1451" s="6">
        <v>2000</v>
      </c>
      <c r="I1451" s="6">
        <v>8</v>
      </c>
      <c r="J1451" s="6" t="s">
        <v>4555</v>
      </c>
      <c r="K1451" s="6">
        <v>31</v>
      </c>
      <c r="L1451" s="6" t="s">
        <v>4592</v>
      </c>
      <c r="M1451" s="6">
        <v>2</v>
      </c>
      <c r="N1451" s="6" t="s">
        <v>4543</v>
      </c>
      <c r="O1451" s="6" t="s">
        <v>4676</v>
      </c>
      <c r="P1451" s="6" t="s">
        <v>4549</v>
      </c>
      <c r="Q1451" s="6" t="s">
        <v>4549</v>
      </c>
      <c r="R1451" s="6" t="s">
        <v>4549</v>
      </c>
      <c r="S1451" s="6" t="s">
        <v>4549</v>
      </c>
      <c r="T1451" s="6"/>
      <c r="U1451" s="6"/>
      <c r="V1451" s="6"/>
      <c r="W1451" s="6"/>
      <c r="X1451" s="6"/>
      <c r="Y1451" s="6"/>
      <c r="Z1451" s="6"/>
      <c r="AA1451" s="6"/>
      <c r="AB1451" s="6" t="s">
        <v>4549</v>
      </c>
    </row>
    <row r="1452" spans="1:28">
      <c r="A1452" s="6">
        <v>387</v>
      </c>
      <c r="B1452" s="6" t="str">
        <f t="shared" si="22"/>
        <v>Point LayWater Utility Building</v>
      </c>
      <c r="C1452" s="6" t="s">
        <v>2128</v>
      </c>
      <c r="D1452" s="6" t="s">
        <v>4744</v>
      </c>
      <c r="E1452" s="6" t="s">
        <v>653</v>
      </c>
      <c r="F1452" s="6"/>
      <c r="G1452" s="6">
        <v>4700</v>
      </c>
      <c r="H1452" s="6">
        <v>1987</v>
      </c>
      <c r="I1452" s="6">
        <v>8</v>
      </c>
      <c r="J1452" s="6" t="s">
        <v>4555</v>
      </c>
      <c r="K1452" s="6">
        <v>31</v>
      </c>
      <c r="L1452" s="6" t="s">
        <v>4592</v>
      </c>
      <c r="M1452" s="6">
        <v>2</v>
      </c>
      <c r="N1452" s="6" t="s">
        <v>4543</v>
      </c>
      <c r="O1452" s="6" t="s">
        <v>4676</v>
      </c>
      <c r="P1452" s="6" t="s">
        <v>4549</v>
      </c>
      <c r="Q1452" s="6" t="s">
        <v>4549</v>
      </c>
      <c r="R1452" s="6" t="s">
        <v>4549</v>
      </c>
      <c r="S1452" s="6" t="s">
        <v>4549</v>
      </c>
      <c r="T1452" s="6"/>
      <c r="U1452" s="6"/>
      <c r="V1452" s="6"/>
      <c r="W1452" s="6"/>
      <c r="X1452" s="6"/>
      <c r="Y1452" s="6"/>
      <c r="Z1452" s="6"/>
      <c r="AA1452" s="6"/>
      <c r="AB1452" s="6" t="s">
        <v>4549</v>
      </c>
    </row>
    <row r="1453" spans="1:28">
      <c r="A1453" s="6">
        <v>390</v>
      </c>
      <c r="B1453" s="6" t="str">
        <f t="shared" si="22"/>
        <v>Port AlexanderCity Office</v>
      </c>
      <c r="C1453" s="6" t="s">
        <v>3152</v>
      </c>
      <c r="D1453" s="6" t="s">
        <v>5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 t="s">
        <v>4549</v>
      </c>
      <c r="Q1453" s="6" t="s">
        <v>4549</v>
      </c>
      <c r="R1453" s="6" t="s">
        <v>4549</v>
      </c>
      <c r="S1453" s="6" t="s">
        <v>4549</v>
      </c>
      <c r="T1453" s="6"/>
      <c r="U1453" s="6"/>
      <c r="V1453" s="6"/>
      <c r="W1453" s="6"/>
      <c r="X1453" s="6"/>
      <c r="Y1453" s="6"/>
      <c r="Z1453" s="6"/>
      <c r="AA1453" s="6"/>
      <c r="AB1453" s="6" t="s">
        <v>4549</v>
      </c>
    </row>
    <row r="1454" spans="1:28">
      <c r="A1454" s="6">
        <v>390</v>
      </c>
      <c r="B1454" s="6" t="str">
        <f t="shared" si="22"/>
        <v>Port AlexanderPort Alexander School</v>
      </c>
      <c r="C1454" s="6" t="s">
        <v>3152</v>
      </c>
      <c r="D1454" s="6" t="s">
        <v>3536</v>
      </c>
      <c r="E1454" s="6" t="s">
        <v>5567</v>
      </c>
      <c r="F1454" s="6">
        <v>1</v>
      </c>
      <c r="G1454" s="6">
        <v>4100</v>
      </c>
      <c r="H1454" s="6">
        <v>1985</v>
      </c>
      <c r="I1454" s="6">
        <v>3</v>
      </c>
      <c r="J1454" s="6" t="s">
        <v>4541</v>
      </c>
      <c r="K1454" s="6">
        <v>9</v>
      </c>
      <c r="L1454" s="6" t="s">
        <v>4575</v>
      </c>
      <c r="M1454" s="6">
        <v>2</v>
      </c>
      <c r="N1454" s="6" t="s">
        <v>4543</v>
      </c>
      <c r="O1454" s="6"/>
      <c r="P1454" s="6" t="s">
        <v>4549</v>
      </c>
      <c r="Q1454" s="6" t="s">
        <v>4549</v>
      </c>
      <c r="R1454" s="6" t="s">
        <v>4549</v>
      </c>
      <c r="S1454" s="6" t="s">
        <v>4549</v>
      </c>
      <c r="T1454" s="6"/>
      <c r="U1454" s="6"/>
      <c r="V1454" s="6" t="s">
        <v>5568</v>
      </c>
      <c r="W1454" s="6"/>
      <c r="X1454" s="6"/>
      <c r="Y1454" s="6"/>
      <c r="Z1454" s="6"/>
      <c r="AA1454" s="6"/>
      <c r="AB1454" s="6" t="s">
        <v>4549</v>
      </c>
    </row>
    <row r="1455" spans="1:28">
      <c r="A1455" s="6">
        <v>391</v>
      </c>
      <c r="B1455" s="6" t="str">
        <f t="shared" si="22"/>
        <v>Port AlsworthNPS Bldgs</v>
      </c>
      <c r="C1455" s="6" t="s">
        <v>1620</v>
      </c>
      <c r="D1455" s="6" t="s">
        <v>5569</v>
      </c>
      <c r="E1455" s="6"/>
      <c r="F1455" s="6"/>
      <c r="G1455" s="6">
        <v>5788</v>
      </c>
      <c r="H1455" s="6">
        <v>1975</v>
      </c>
      <c r="I1455" s="6">
        <v>3</v>
      </c>
      <c r="J1455" s="6" t="s">
        <v>4541</v>
      </c>
      <c r="K1455" s="6">
        <v>15</v>
      </c>
      <c r="L1455" s="6" t="s">
        <v>4682</v>
      </c>
      <c r="M1455" s="6">
        <v>2</v>
      </c>
      <c r="N1455" s="6" t="s">
        <v>4543</v>
      </c>
      <c r="O1455" s="6" t="s">
        <v>5570</v>
      </c>
      <c r="P1455" s="6" t="s">
        <v>4549</v>
      </c>
      <c r="Q1455" s="6" t="s">
        <v>4549</v>
      </c>
      <c r="R1455" s="6" t="s">
        <v>4549</v>
      </c>
      <c r="S1455" s="6" t="s">
        <v>4549</v>
      </c>
      <c r="T1455" s="6"/>
      <c r="U1455" s="6"/>
      <c r="V1455" s="6"/>
      <c r="W1455" s="6"/>
      <c r="X1455" s="6" t="s">
        <v>5571</v>
      </c>
      <c r="Y1455" s="6"/>
      <c r="Z1455" s="6">
        <v>79895</v>
      </c>
      <c r="AA1455" s="6"/>
      <c r="AB1455" s="6" t="s">
        <v>4549</v>
      </c>
    </row>
    <row r="1456" spans="1:28">
      <c r="A1456" s="6">
        <v>391</v>
      </c>
      <c r="B1456" s="6" t="str">
        <f t="shared" si="22"/>
        <v>Port AlsworthTanalian School</v>
      </c>
      <c r="C1456" s="6" t="s">
        <v>1620</v>
      </c>
      <c r="D1456" s="6" t="s">
        <v>1617</v>
      </c>
      <c r="E1456" s="6"/>
      <c r="F1456" s="6"/>
      <c r="G1456" s="6">
        <v>8580</v>
      </c>
      <c r="H1456" s="6">
        <v>1983</v>
      </c>
      <c r="I1456" s="6">
        <v>3</v>
      </c>
      <c r="J1456" s="6" t="s">
        <v>4541</v>
      </c>
      <c r="K1456" s="6">
        <v>9</v>
      </c>
      <c r="L1456" s="6" t="s">
        <v>4575</v>
      </c>
      <c r="M1456" s="6">
        <v>2</v>
      </c>
      <c r="N1456" s="6" t="s">
        <v>4543</v>
      </c>
      <c r="O1456" s="6" t="s">
        <v>5572</v>
      </c>
      <c r="P1456" s="6" t="s">
        <v>4549</v>
      </c>
      <c r="Q1456" s="6" t="s">
        <v>4549</v>
      </c>
      <c r="R1456" s="6" t="s">
        <v>4549</v>
      </c>
      <c r="S1456" s="6" t="s">
        <v>4549</v>
      </c>
      <c r="T1456" s="6"/>
      <c r="U1456" s="6"/>
      <c r="V1456" s="6" t="s">
        <v>5573</v>
      </c>
      <c r="W1456" s="6"/>
      <c r="X1456" s="6"/>
      <c r="Y1456" s="6"/>
      <c r="Z1456" s="6">
        <v>77000</v>
      </c>
      <c r="AA1456" s="6"/>
      <c r="AB1456" s="6" t="s">
        <v>4549</v>
      </c>
    </row>
    <row r="1457" spans="1:28">
      <c r="A1457" s="6">
        <v>391</v>
      </c>
      <c r="B1457" s="6" t="str">
        <f t="shared" si="22"/>
        <v>Port AlsworthUSPS</v>
      </c>
      <c r="C1457" s="6" t="s">
        <v>1620</v>
      </c>
      <c r="D1457" s="6" t="s">
        <v>1221</v>
      </c>
      <c r="E1457" s="6"/>
      <c r="F1457" s="6"/>
      <c r="G1457" s="6">
        <v>200</v>
      </c>
      <c r="H1457" s="6">
        <v>1970</v>
      </c>
      <c r="I1457" s="6">
        <v>3</v>
      </c>
      <c r="J1457" s="6" t="s">
        <v>4541</v>
      </c>
      <c r="K1457" s="6">
        <v>15</v>
      </c>
      <c r="L1457" s="6" t="s">
        <v>4682</v>
      </c>
      <c r="M1457" s="6">
        <v>1</v>
      </c>
      <c r="N1457" s="6" t="s">
        <v>5574</v>
      </c>
      <c r="O1457" s="6" t="s">
        <v>1221</v>
      </c>
      <c r="P1457" s="6" t="s">
        <v>4549</v>
      </c>
      <c r="Q1457" s="6" t="s">
        <v>4549</v>
      </c>
      <c r="R1457" s="6" t="s">
        <v>4549</v>
      </c>
      <c r="S1457" s="6" t="s">
        <v>4549</v>
      </c>
      <c r="T1457" s="6"/>
      <c r="U1457" s="6"/>
      <c r="V1457" s="6"/>
      <c r="W1457" s="6"/>
      <c r="X1457" s="6"/>
      <c r="Y1457" s="6"/>
      <c r="Z1457" s="6"/>
      <c r="AA1457" s="6"/>
      <c r="AB1457" s="6" t="s">
        <v>4549</v>
      </c>
    </row>
    <row r="1458" spans="1:28">
      <c r="A1458">
        <v>393</v>
      </c>
      <c r="B1458" s="6" t="str">
        <f t="shared" si="22"/>
        <v>Port GrahamPort Graham General Store</v>
      </c>
      <c r="C1458" t="s">
        <v>2132</v>
      </c>
      <c r="D1458" t="s">
        <v>2214</v>
      </c>
      <c r="E1458" t="s">
        <v>5575</v>
      </c>
      <c r="H1458">
        <v>1970</v>
      </c>
      <c r="I1458">
        <v>7</v>
      </c>
      <c r="J1458" t="s">
        <v>4578</v>
      </c>
      <c r="K1458">
        <v>25</v>
      </c>
      <c r="L1458" t="s">
        <v>4579</v>
      </c>
      <c r="M1458">
        <v>3</v>
      </c>
      <c r="N1458" t="s">
        <v>4570</v>
      </c>
      <c r="O1458" t="s">
        <v>5576</v>
      </c>
      <c r="P1458" s="6" t="s">
        <v>4549</v>
      </c>
      <c r="Q1458" s="6" t="s">
        <v>4549</v>
      </c>
      <c r="R1458" s="6" t="s">
        <v>4549</v>
      </c>
      <c r="S1458" s="6" t="s">
        <v>4549</v>
      </c>
      <c r="V1458">
        <v>1980</v>
      </c>
      <c r="Y1458" s="145"/>
      <c r="AA1458" s="145"/>
      <c r="AB1458" s="6" t="s">
        <v>4549</v>
      </c>
    </row>
    <row r="1459" spans="1:28">
      <c r="A1459">
        <v>393</v>
      </c>
      <c r="B1459" s="6" t="str">
        <f t="shared" si="22"/>
        <v>Port GrahamPort Graham School</v>
      </c>
      <c r="C1459" t="s">
        <v>2132</v>
      </c>
      <c r="D1459" t="s">
        <v>3537</v>
      </c>
      <c r="G1459">
        <v>12568</v>
      </c>
      <c r="H1459">
        <v>1984</v>
      </c>
      <c r="I1459">
        <v>3</v>
      </c>
      <c r="J1459" t="s">
        <v>4541</v>
      </c>
      <c r="K1459">
        <v>9</v>
      </c>
      <c r="L1459" t="s">
        <v>4575</v>
      </c>
      <c r="M1459">
        <v>2</v>
      </c>
      <c r="N1459" t="s">
        <v>4543</v>
      </c>
      <c r="O1459" t="s">
        <v>5577</v>
      </c>
      <c r="P1459" s="6" t="s">
        <v>4549</v>
      </c>
      <c r="Q1459" s="6" t="s">
        <v>4549</v>
      </c>
      <c r="R1459" s="6" t="s">
        <v>4549</v>
      </c>
      <c r="S1459" s="6" t="s">
        <v>4549</v>
      </c>
      <c r="Y1459" s="145"/>
      <c r="AA1459" s="145"/>
      <c r="AB1459" s="6" t="s">
        <v>4549</v>
      </c>
    </row>
    <row r="1460" spans="1:28">
      <c r="A1460">
        <v>393</v>
      </c>
      <c r="B1460" s="6" t="str">
        <f t="shared" si="22"/>
        <v>Port GrahamNative Village of Port Graham</v>
      </c>
      <c r="C1460" t="s">
        <v>2132</v>
      </c>
      <c r="D1460" t="s">
        <v>3153</v>
      </c>
      <c r="I1460">
        <v>6</v>
      </c>
      <c r="J1460" t="s">
        <v>377</v>
      </c>
      <c r="K1460">
        <v>36</v>
      </c>
      <c r="L1460" t="s">
        <v>377</v>
      </c>
      <c r="M1460">
        <v>2</v>
      </c>
      <c r="N1460" t="s">
        <v>4543</v>
      </c>
      <c r="P1460" s="6" t="s">
        <v>4549</v>
      </c>
      <c r="Q1460" s="6" t="s">
        <v>4549</v>
      </c>
      <c r="R1460" s="6" t="s">
        <v>4549</v>
      </c>
      <c r="S1460" s="6" t="s">
        <v>4549</v>
      </c>
      <c r="Y1460" s="145"/>
      <c r="AA1460" s="145"/>
      <c r="AB1460" s="6" t="s">
        <v>4549</v>
      </c>
    </row>
    <row r="1461" spans="1:28">
      <c r="A1461">
        <v>393</v>
      </c>
      <c r="B1461" s="6" t="str">
        <f t="shared" si="22"/>
        <v>Port GrahamPort Graham Village Corporation Office</v>
      </c>
      <c r="C1461" t="s">
        <v>2132</v>
      </c>
      <c r="D1461" t="s">
        <v>3154</v>
      </c>
      <c r="I1461">
        <v>6</v>
      </c>
      <c r="J1461" t="s">
        <v>377</v>
      </c>
      <c r="K1461">
        <v>36</v>
      </c>
      <c r="L1461" t="s">
        <v>377</v>
      </c>
      <c r="M1461">
        <v>2</v>
      </c>
      <c r="N1461" t="s">
        <v>4543</v>
      </c>
      <c r="P1461" s="6" t="s">
        <v>4549</v>
      </c>
      <c r="Q1461" s="6" t="s">
        <v>4549</v>
      </c>
      <c r="R1461" s="6" t="s">
        <v>4549</v>
      </c>
      <c r="S1461" s="6" t="s">
        <v>4549</v>
      </c>
      <c r="Y1461" s="145"/>
      <c r="AA1461" s="145"/>
      <c r="AB1461" s="6" t="s">
        <v>4549</v>
      </c>
    </row>
    <row r="1462" spans="1:28">
      <c r="A1462" s="6">
        <v>393</v>
      </c>
      <c r="B1462" s="6" t="str">
        <f t="shared" si="22"/>
        <v>Port GrahamSre Building</v>
      </c>
      <c r="C1462" s="6" t="s">
        <v>2132</v>
      </c>
      <c r="D1462" s="6" t="s">
        <v>82</v>
      </c>
      <c r="E1462" s="6"/>
      <c r="F1462" s="6"/>
      <c r="G1462" s="6">
        <v>800</v>
      </c>
      <c r="H1462" s="6">
        <v>1992</v>
      </c>
      <c r="I1462" s="6">
        <v>2</v>
      </c>
      <c r="J1462" s="6" t="s">
        <v>4582</v>
      </c>
      <c r="K1462" s="6">
        <v>8</v>
      </c>
      <c r="L1462" s="6" t="s">
        <v>4583</v>
      </c>
      <c r="M1462" s="6">
        <v>2</v>
      </c>
      <c r="N1462" s="6" t="s">
        <v>4543</v>
      </c>
      <c r="O1462" s="6" t="s">
        <v>4585</v>
      </c>
      <c r="P1462" s="6" t="s">
        <v>4549</v>
      </c>
      <c r="Q1462" s="6" t="s">
        <v>4549</v>
      </c>
      <c r="R1462" s="6" t="s">
        <v>4549</v>
      </c>
      <c r="S1462" s="6" t="s">
        <v>4549</v>
      </c>
      <c r="T1462" s="6"/>
      <c r="U1462" s="6"/>
      <c r="V1462" s="6"/>
      <c r="W1462" s="6"/>
      <c r="X1462" s="6"/>
      <c r="Y1462" s="6"/>
      <c r="Z1462" s="6"/>
      <c r="AA1462" s="6"/>
      <c r="AB1462" s="6" t="s">
        <v>4549</v>
      </c>
    </row>
    <row r="1463" spans="1:28">
      <c r="A1463" s="6">
        <v>394</v>
      </c>
      <c r="B1463" s="6" t="str">
        <f t="shared" si="22"/>
        <v>Port HeidenArff Building</v>
      </c>
      <c r="C1463" s="6" t="s">
        <v>1629</v>
      </c>
      <c r="D1463" s="6" t="s">
        <v>2324</v>
      </c>
      <c r="E1463" s="6"/>
      <c r="F1463" s="6"/>
      <c r="G1463" s="6">
        <v>3200</v>
      </c>
      <c r="H1463" s="6">
        <v>1993</v>
      </c>
      <c r="I1463" s="6">
        <v>3</v>
      </c>
      <c r="J1463" s="6" t="s">
        <v>4541</v>
      </c>
      <c r="K1463" s="6">
        <v>11</v>
      </c>
      <c r="L1463" s="6" t="s">
        <v>4542</v>
      </c>
      <c r="M1463" s="6">
        <v>2</v>
      </c>
      <c r="N1463" s="6" t="s">
        <v>4543</v>
      </c>
      <c r="O1463" s="6" t="s">
        <v>4585</v>
      </c>
      <c r="P1463" s="6" t="s">
        <v>4549</v>
      </c>
      <c r="Q1463" s="6" t="s">
        <v>4549</v>
      </c>
      <c r="R1463" s="6" t="s">
        <v>4549</v>
      </c>
      <c r="S1463" s="6" t="s">
        <v>4549</v>
      </c>
      <c r="T1463" s="6"/>
      <c r="U1463" s="6"/>
      <c r="V1463" s="6"/>
      <c r="W1463" s="6"/>
      <c r="X1463" s="6"/>
      <c r="Y1463" s="6"/>
      <c r="Z1463" s="6"/>
      <c r="AA1463" s="6"/>
      <c r="AB1463" s="6" t="s">
        <v>4549</v>
      </c>
    </row>
    <row r="1464" spans="1:28">
      <c r="A1464" s="6">
        <v>394</v>
      </c>
      <c r="B1464" s="6" t="str">
        <f t="shared" si="22"/>
        <v>Port Heidencity</v>
      </c>
      <c r="C1464" s="6" t="s">
        <v>1629</v>
      </c>
      <c r="D1464" s="6" t="s">
        <v>2883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 t="s">
        <v>4549</v>
      </c>
      <c r="Q1464" s="6" t="s">
        <v>4549</v>
      </c>
      <c r="R1464" s="6" t="s">
        <v>4549</v>
      </c>
      <c r="S1464" s="6" t="s">
        <v>4549</v>
      </c>
      <c r="T1464" s="6"/>
      <c r="U1464" s="6"/>
      <c r="V1464" s="6"/>
      <c r="W1464" s="6"/>
      <c r="X1464" s="6"/>
      <c r="Y1464" s="6"/>
      <c r="Z1464" s="6"/>
      <c r="AA1464" s="6"/>
      <c r="AB1464" s="6" t="s">
        <v>4549</v>
      </c>
    </row>
    <row r="1465" spans="1:28">
      <c r="A1465" s="6">
        <v>394</v>
      </c>
      <c r="B1465" s="6" t="str">
        <f t="shared" si="22"/>
        <v>Port HeidenStorage</v>
      </c>
      <c r="C1465" s="6" t="s">
        <v>1629</v>
      </c>
      <c r="D1465" s="6" t="s">
        <v>252</v>
      </c>
      <c r="E1465" s="6"/>
      <c r="F1465" s="6"/>
      <c r="G1465" s="6">
        <v>336</v>
      </c>
      <c r="H1465" s="6">
        <v>1981</v>
      </c>
      <c r="I1465" s="6">
        <v>2</v>
      </c>
      <c r="J1465" s="6" t="s">
        <v>4582</v>
      </c>
      <c r="K1465" s="6">
        <v>8</v>
      </c>
      <c r="L1465" s="6" t="s">
        <v>4583</v>
      </c>
      <c r="M1465" s="6">
        <v>2</v>
      </c>
      <c r="N1465" s="6" t="s">
        <v>4543</v>
      </c>
      <c r="O1465" s="6" t="s">
        <v>4585</v>
      </c>
      <c r="P1465" s="6" t="s">
        <v>4549</v>
      </c>
      <c r="Q1465" s="6" t="s">
        <v>4549</v>
      </c>
      <c r="R1465" s="6" t="s">
        <v>4549</v>
      </c>
      <c r="S1465" s="6" t="s">
        <v>4549</v>
      </c>
      <c r="T1465" s="6"/>
      <c r="U1465" s="6"/>
      <c r="V1465" s="6"/>
      <c r="W1465" s="6"/>
      <c r="X1465" s="6"/>
      <c r="Y1465" s="6"/>
      <c r="Z1465" s="6"/>
      <c r="AA1465" s="6"/>
      <c r="AB1465" s="6" t="s">
        <v>4549</v>
      </c>
    </row>
    <row r="1466" spans="1:28">
      <c r="A1466" s="6">
        <v>395</v>
      </c>
      <c r="B1466" s="6" t="str">
        <f t="shared" si="22"/>
        <v>Port LionsCity Office</v>
      </c>
      <c r="C1466" s="6" t="s">
        <v>772</v>
      </c>
      <c r="D1466" s="6" t="s">
        <v>5</v>
      </c>
      <c r="E1466" s="6" t="s">
        <v>5578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 t="s">
        <v>4549</v>
      </c>
      <c r="Q1466" s="6" t="s">
        <v>4549</v>
      </c>
      <c r="R1466" s="6" t="s">
        <v>4549</v>
      </c>
      <c r="S1466" s="6" t="s">
        <v>4549</v>
      </c>
      <c r="T1466" s="6"/>
      <c r="U1466" s="6"/>
      <c r="V1466" s="6"/>
      <c r="W1466" s="6"/>
      <c r="X1466" s="6"/>
      <c r="Y1466" s="6"/>
      <c r="Z1466" s="6"/>
      <c r="AA1466" s="6"/>
      <c r="AB1466" s="6" t="s">
        <v>4549</v>
      </c>
    </row>
    <row r="1467" spans="1:28">
      <c r="A1467" s="6">
        <v>395</v>
      </c>
      <c r="B1467" s="6" t="str">
        <f t="shared" si="22"/>
        <v>Port LionsEquipment Storage</v>
      </c>
      <c r="C1467" s="6" t="s">
        <v>772</v>
      </c>
      <c r="D1467" s="6" t="s">
        <v>1148</v>
      </c>
      <c r="E1467" s="6"/>
      <c r="F1467" s="6"/>
      <c r="G1467" s="6">
        <v>480</v>
      </c>
      <c r="H1467" s="6">
        <v>1992</v>
      </c>
      <c r="I1467" s="6">
        <v>2</v>
      </c>
      <c r="J1467" s="6" t="s">
        <v>4582</v>
      </c>
      <c r="K1467" s="6">
        <v>8</v>
      </c>
      <c r="L1467" s="6" t="s">
        <v>4583</v>
      </c>
      <c r="M1467" s="6">
        <v>2</v>
      </c>
      <c r="N1467" s="6" t="s">
        <v>4543</v>
      </c>
      <c r="O1467" s="6" t="s">
        <v>4585</v>
      </c>
      <c r="P1467" s="6" t="s">
        <v>4549</v>
      </c>
      <c r="Q1467" s="6" t="s">
        <v>4549</v>
      </c>
      <c r="R1467" s="6" t="s">
        <v>4549</v>
      </c>
      <c r="S1467" s="6" t="s">
        <v>4549</v>
      </c>
      <c r="T1467" s="6"/>
      <c r="U1467" s="6"/>
      <c r="V1467" s="6"/>
      <c r="W1467" s="6"/>
      <c r="X1467" s="6"/>
      <c r="Y1467" s="6"/>
      <c r="Z1467" s="6"/>
      <c r="AA1467" s="6"/>
      <c r="AB1467" s="6" t="s">
        <v>4549</v>
      </c>
    </row>
    <row r="1468" spans="1:28">
      <c r="A1468" s="6">
        <v>395</v>
      </c>
      <c r="B1468" s="6" t="str">
        <f t="shared" si="22"/>
        <v>Port LionsHillside Bible Chapel</v>
      </c>
      <c r="C1468" s="6" t="s">
        <v>772</v>
      </c>
      <c r="D1468" s="6" t="s">
        <v>778</v>
      </c>
      <c r="E1468" s="6" t="s">
        <v>5579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 t="s">
        <v>4549</v>
      </c>
      <c r="Q1468" s="6" t="s">
        <v>4549</v>
      </c>
      <c r="R1468" s="6" t="s">
        <v>4549</v>
      </c>
      <c r="S1468" s="6" t="s">
        <v>4549</v>
      </c>
      <c r="T1468" s="6"/>
      <c r="U1468" s="6"/>
      <c r="V1468" s="6"/>
      <c r="W1468" s="6"/>
      <c r="X1468" s="6"/>
      <c r="Y1468" s="6"/>
      <c r="Z1468" s="6"/>
      <c r="AA1468" s="6"/>
      <c r="AB1468" s="6" t="s">
        <v>4549</v>
      </c>
    </row>
    <row r="1469" spans="1:28">
      <c r="A1469" s="6">
        <v>395</v>
      </c>
      <c r="B1469" s="6" t="str">
        <f t="shared" si="22"/>
        <v>Port LionsKodiak Area Native Assn/Bha</v>
      </c>
      <c r="C1469" s="6" t="s">
        <v>772</v>
      </c>
      <c r="D1469" s="6" t="s">
        <v>2884</v>
      </c>
      <c r="E1469" s="6" t="s">
        <v>5580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 t="s">
        <v>4549</v>
      </c>
      <c r="Q1469" s="6" t="s">
        <v>4549</v>
      </c>
      <c r="R1469" s="6" t="s">
        <v>4549</v>
      </c>
      <c r="S1469" s="6" t="s">
        <v>4549</v>
      </c>
      <c r="T1469" s="6"/>
      <c r="U1469" s="6"/>
      <c r="V1469" s="6"/>
      <c r="W1469" s="6"/>
      <c r="X1469" s="6"/>
      <c r="Y1469" s="6"/>
      <c r="Z1469" s="6"/>
      <c r="AA1469" s="6"/>
      <c r="AB1469" s="6" t="s">
        <v>4549</v>
      </c>
    </row>
    <row r="1470" spans="1:28">
      <c r="A1470" s="6">
        <v>395</v>
      </c>
      <c r="B1470" s="6" t="str">
        <f t="shared" si="22"/>
        <v>Port LionsPort Lions Fire Department</v>
      </c>
      <c r="C1470" s="6" t="s">
        <v>772</v>
      </c>
      <c r="D1470" s="6" t="s">
        <v>2397</v>
      </c>
      <c r="E1470" s="6" t="s">
        <v>5581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 t="s">
        <v>4549</v>
      </c>
      <c r="Q1470" s="6" t="s">
        <v>4549</v>
      </c>
      <c r="R1470" s="6" t="s">
        <v>4549</v>
      </c>
      <c r="S1470" s="6" t="s">
        <v>4549</v>
      </c>
      <c r="T1470" s="6"/>
      <c r="U1470" s="6"/>
      <c r="V1470" s="6"/>
      <c r="W1470" s="6"/>
      <c r="X1470" s="6"/>
      <c r="Y1470" s="6"/>
      <c r="Z1470" s="6"/>
      <c r="AA1470" s="6"/>
      <c r="AB1470" s="6" t="s">
        <v>4549</v>
      </c>
    </row>
    <row r="1471" spans="1:28">
      <c r="A1471" s="6">
        <v>395</v>
      </c>
      <c r="B1471" s="6" t="str">
        <f t="shared" si="22"/>
        <v>Port LionsPort Lions Harbor Master</v>
      </c>
      <c r="C1471" s="6" t="s">
        <v>772</v>
      </c>
      <c r="D1471" s="6" t="s">
        <v>2885</v>
      </c>
      <c r="E1471" s="6" t="s">
        <v>5582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 t="s">
        <v>4549</v>
      </c>
      <c r="Q1471" s="6" t="s">
        <v>4549</v>
      </c>
      <c r="R1471" s="6" t="s">
        <v>4549</v>
      </c>
      <c r="S1471" s="6" t="s">
        <v>4549</v>
      </c>
      <c r="T1471" s="6"/>
      <c r="U1471" s="6"/>
      <c r="V1471" s="6"/>
      <c r="W1471" s="6"/>
      <c r="X1471" s="6"/>
      <c r="Y1471" s="6"/>
      <c r="Z1471" s="6"/>
      <c r="AA1471" s="6"/>
      <c r="AB1471" s="6" t="s">
        <v>4549</v>
      </c>
    </row>
    <row r="1472" spans="1:28">
      <c r="A1472" s="6">
        <v>395</v>
      </c>
      <c r="B1472" s="6" t="str">
        <f t="shared" si="22"/>
        <v>Port LionsPort Lions Health Clinic</v>
      </c>
      <c r="C1472" s="6" t="s">
        <v>772</v>
      </c>
      <c r="D1472" s="6" t="s">
        <v>5583</v>
      </c>
      <c r="E1472" s="6" t="s">
        <v>5584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 t="s">
        <v>4549</v>
      </c>
      <c r="Q1472" s="6" t="s">
        <v>4549</v>
      </c>
      <c r="R1472" s="6" t="s">
        <v>4549</v>
      </c>
      <c r="S1472" s="6" t="s">
        <v>4549</v>
      </c>
      <c r="T1472" s="6"/>
      <c r="U1472" s="6"/>
      <c r="V1472" s="6"/>
      <c r="W1472" s="6"/>
      <c r="X1472" s="6"/>
      <c r="Y1472" s="6"/>
      <c r="Z1472" s="6"/>
      <c r="AA1472" s="6"/>
      <c r="AB1472" s="6" t="s">
        <v>4549</v>
      </c>
    </row>
    <row r="1473" spans="1:28">
      <c r="A1473" s="6">
        <v>395</v>
      </c>
      <c r="B1473" s="6" t="str">
        <f t="shared" si="22"/>
        <v>Port LionsPort Lions School</v>
      </c>
      <c r="C1473" s="6" t="s">
        <v>772</v>
      </c>
      <c r="D1473" s="6" t="s">
        <v>786</v>
      </c>
      <c r="E1473" s="6" t="s">
        <v>5585</v>
      </c>
      <c r="F1473" s="6"/>
      <c r="G1473" s="6">
        <v>21697</v>
      </c>
      <c r="H1473" s="6">
        <v>1989</v>
      </c>
      <c r="I1473" s="6">
        <v>3</v>
      </c>
      <c r="J1473" s="6" t="s">
        <v>4541</v>
      </c>
      <c r="K1473" s="6">
        <v>9</v>
      </c>
      <c r="L1473" s="6" t="s">
        <v>4575</v>
      </c>
      <c r="M1473" s="6">
        <v>2</v>
      </c>
      <c r="N1473" s="6" t="s">
        <v>4543</v>
      </c>
      <c r="O1473" s="6" t="s">
        <v>4576</v>
      </c>
      <c r="P1473" s="6" t="s">
        <v>4549</v>
      </c>
      <c r="Q1473" s="6" t="s">
        <v>4549</v>
      </c>
      <c r="R1473" s="6" t="s">
        <v>4549</v>
      </c>
      <c r="S1473" s="6" t="s">
        <v>4549</v>
      </c>
      <c r="T1473" s="6"/>
      <c r="U1473" s="6"/>
      <c r="V1473" s="6" t="s">
        <v>5586</v>
      </c>
      <c r="W1473" s="6"/>
      <c r="X1473" s="6"/>
      <c r="Y1473" s="6"/>
      <c r="Z1473" s="6">
        <v>105760</v>
      </c>
      <c r="AA1473" s="6"/>
      <c r="AB1473" s="6" t="s">
        <v>4549</v>
      </c>
    </row>
    <row r="1474" spans="1:28">
      <c r="A1474" s="6">
        <v>395</v>
      </c>
      <c r="B1474" s="6" t="str">
        <f t="shared" si="22"/>
        <v>Port LionsSettlers Cove Market</v>
      </c>
      <c r="C1474" s="6" t="s">
        <v>772</v>
      </c>
      <c r="D1474" s="6" t="s">
        <v>2215</v>
      </c>
      <c r="E1474" s="6" t="s">
        <v>5587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 t="s">
        <v>4549</v>
      </c>
      <c r="Q1474" s="6" t="s">
        <v>4549</v>
      </c>
      <c r="R1474" s="6" t="s">
        <v>4549</v>
      </c>
      <c r="S1474" s="6" t="s">
        <v>4549</v>
      </c>
      <c r="T1474" s="6"/>
      <c r="U1474" s="6"/>
      <c r="V1474" s="6"/>
      <c r="W1474" s="6"/>
      <c r="X1474" s="6"/>
      <c r="Y1474" s="6"/>
      <c r="Z1474" s="6"/>
      <c r="AA1474" s="6"/>
      <c r="AB1474" s="6" t="s">
        <v>4549</v>
      </c>
    </row>
    <row r="1475" spans="1:28">
      <c r="A1475" s="6">
        <v>396</v>
      </c>
      <c r="B1475" s="6" t="str">
        <f t="shared" ref="B1475:B1538" si="23">CONCATENATE(C1475,D1475)</f>
        <v>Port ProtectionCommunity Association</v>
      </c>
      <c r="C1475" s="6" t="s">
        <v>2216</v>
      </c>
      <c r="D1475" s="6" t="s">
        <v>2564</v>
      </c>
      <c r="E1475" s="6" t="s">
        <v>5588</v>
      </c>
      <c r="F1475" s="6">
        <v>1</v>
      </c>
      <c r="G1475" s="6">
        <v>2000</v>
      </c>
      <c r="H1475" s="6">
        <v>1984</v>
      </c>
      <c r="I1475" s="6">
        <v>6</v>
      </c>
      <c r="J1475" s="6" t="s">
        <v>377</v>
      </c>
      <c r="K1475" s="6">
        <v>36</v>
      </c>
      <c r="L1475" s="6" t="s">
        <v>377</v>
      </c>
      <c r="M1475" s="6">
        <v>2</v>
      </c>
      <c r="N1475" s="6" t="s">
        <v>4543</v>
      </c>
      <c r="O1475" s="6" t="s">
        <v>5589</v>
      </c>
      <c r="P1475" s="6" t="s">
        <v>4549</v>
      </c>
      <c r="Q1475" s="6" t="s">
        <v>4549</v>
      </c>
      <c r="R1475" s="6" t="s">
        <v>4549</v>
      </c>
      <c r="S1475" s="6" t="s">
        <v>4549</v>
      </c>
      <c r="T1475" s="6"/>
      <c r="U1475" s="6"/>
      <c r="V1475" s="6" t="s">
        <v>5007</v>
      </c>
      <c r="W1475" s="6"/>
      <c r="X1475" s="6"/>
      <c r="Y1475" s="6"/>
      <c r="Z1475" s="6"/>
      <c r="AA1475" s="6"/>
      <c r="AB1475" s="6" t="s">
        <v>4549</v>
      </c>
    </row>
    <row r="1476" spans="1:28">
      <c r="A1476" s="6">
        <v>396</v>
      </c>
      <c r="B1476" s="6" t="str">
        <f t="shared" si="23"/>
        <v>Port ProtectionPort Protection School</v>
      </c>
      <c r="C1476" s="6" t="s">
        <v>2216</v>
      </c>
      <c r="D1476" s="6" t="s">
        <v>3538</v>
      </c>
      <c r="E1476" s="6" t="s">
        <v>5588</v>
      </c>
      <c r="F1476" s="6">
        <v>1</v>
      </c>
      <c r="G1476" s="6">
        <v>2302</v>
      </c>
      <c r="H1476" s="6">
        <v>1983</v>
      </c>
      <c r="I1476" s="6">
        <v>3</v>
      </c>
      <c r="J1476" s="6" t="s">
        <v>4541</v>
      </c>
      <c r="K1476" s="6">
        <v>9</v>
      </c>
      <c r="L1476" s="6" t="s">
        <v>4575</v>
      </c>
      <c r="M1476" s="6">
        <v>2</v>
      </c>
      <c r="N1476" s="6" t="s">
        <v>4543</v>
      </c>
      <c r="O1476" s="6"/>
      <c r="P1476" s="6" t="s">
        <v>4549</v>
      </c>
      <c r="Q1476" s="6" t="s">
        <v>4549</v>
      </c>
      <c r="R1476" s="6" t="s">
        <v>4549</v>
      </c>
      <c r="S1476" s="6" t="s">
        <v>4549</v>
      </c>
      <c r="T1476" s="6"/>
      <c r="U1476" s="6"/>
      <c r="V1476" s="6" t="s">
        <v>5590</v>
      </c>
      <c r="W1476" s="6"/>
      <c r="X1476" s="6"/>
      <c r="Y1476" s="6"/>
      <c r="Z1476" s="6"/>
      <c r="AA1476" s="6"/>
      <c r="AB1476" s="6" t="s">
        <v>4549</v>
      </c>
    </row>
    <row r="1477" spans="1:28">
      <c r="A1477" s="6">
        <v>396</v>
      </c>
      <c r="B1477" s="6" t="str">
        <f t="shared" si="23"/>
        <v>Port ProtectionStore</v>
      </c>
      <c r="C1477" s="6" t="s">
        <v>2216</v>
      </c>
      <c r="D1477" s="6" t="s">
        <v>254</v>
      </c>
      <c r="E1477" s="6" t="s">
        <v>5588</v>
      </c>
      <c r="F1477" s="6">
        <v>2</v>
      </c>
      <c r="G1477" s="6">
        <v>9000</v>
      </c>
      <c r="H1477" s="6">
        <v>1991</v>
      </c>
      <c r="I1477" s="6">
        <v>7</v>
      </c>
      <c r="J1477" s="6" t="s">
        <v>4578</v>
      </c>
      <c r="K1477" s="6">
        <v>25</v>
      </c>
      <c r="L1477" s="6" t="s">
        <v>4579</v>
      </c>
      <c r="M1477" s="6">
        <v>3</v>
      </c>
      <c r="N1477" s="6" t="s">
        <v>4570</v>
      </c>
      <c r="O1477" s="6" t="s">
        <v>5591</v>
      </c>
      <c r="P1477" s="6" t="s">
        <v>4549</v>
      </c>
      <c r="Q1477" s="6" t="s">
        <v>4549</v>
      </c>
      <c r="R1477" s="6" t="s">
        <v>4549</v>
      </c>
      <c r="S1477" s="6" t="s">
        <v>4549</v>
      </c>
      <c r="T1477" s="6"/>
      <c r="U1477" s="6"/>
      <c r="V1477" s="6" t="s">
        <v>5592</v>
      </c>
      <c r="W1477" s="6"/>
      <c r="X1477" s="6"/>
      <c r="Y1477" s="6"/>
      <c r="Z1477" s="6"/>
      <c r="AA1477" s="6"/>
      <c r="AB1477" s="6" t="s">
        <v>4549</v>
      </c>
    </row>
    <row r="1478" spans="1:28">
      <c r="A1478" s="6">
        <v>398</v>
      </c>
      <c r="B1478" s="6" t="str">
        <f t="shared" si="23"/>
        <v>Portage CreekBegich Boggs Visitor Center</v>
      </c>
      <c r="C1478" s="6" t="s">
        <v>2133</v>
      </c>
      <c r="D1478" s="6" t="s">
        <v>2886</v>
      </c>
      <c r="E1478" s="6"/>
      <c r="F1478" s="6"/>
      <c r="G1478" s="6">
        <v>7250</v>
      </c>
      <c r="H1478" s="6">
        <v>1985</v>
      </c>
      <c r="I1478" s="6"/>
      <c r="J1478" s="6"/>
      <c r="K1478" s="6"/>
      <c r="L1478" s="6"/>
      <c r="M1478" s="6"/>
      <c r="N1478" s="6"/>
      <c r="O1478" s="6" t="s">
        <v>5593</v>
      </c>
      <c r="P1478" s="6" t="s">
        <v>4549</v>
      </c>
      <c r="Q1478" s="6" t="s">
        <v>4549</v>
      </c>
      <c r="R1478" s="6" t="s">
        <v>4549</v>
      </c>
      <c r="S1478" s="6" t="s">
        <v>4549</v>
      </c>
      <c r="T1478" s="6"/>
      <c r="U1478" s="6"/>
      <c r="V1478" s="6"/>
      <c r="W1478" s="6"/>
      <c r="X1478" s="6"/>
      <c r="Y1478" s="144">
        <v>1500</v>
      </c>
      <c r="Z1478" s="6"/>
      <c r="AA1478" s="144">
        <v>24996</v>
      </c>
      <c r="AB1478" s="6" t="s">
        <v>4549</v>
      </c>
    </row>
    <row r="1479" spans="1:28">
      <c r="A1479" s="6">
        <v>398</v>
      </c>
      <c r="B1479" s="6" t="str">
        <f t="shared" si="23"/>
        <v>Portage CreekPortage Creek General Store and Lodge</v>
      </c>
      <c r="C1479" s="6" t="s">
        <v>2133</v>
      </c>
      <c r="D1479" s="6" t="s">
        <v>3647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 t="s">
        <v>4549</v>
      </c>
      <c r="Q1479" s="6" t="s">
        <v>4549</v>
      </c>
      <c r="R1479" s="6" t="s">
        <v>4549</v>
      </c>
      <c r="S1479" s="6" t="s">
        <v>4549</v>
      </c>
      <c r="T1479" s="6"/>
      <c r="U1479" s="6"/>
      <c r="V1479" s="6"/>
      <c r="W1479" s="6"/>
      <c r="X1479" s="6"/>
      <c r="Y1479" s="6"/>
      <c r="Z1479" s="6"/>
      <c r="AA1479" s="6"/>
      <c r="AB1479" s="6" t="s">
        <v>4549</v>
      </c>
    </row>
    <row r="1480" spans="1:28">
      <c r="A1480" s="6">
        <v>398</v>
      </c>
      <c r="B1480" s="6" t="str">
        <f t="shared" si="23"/>
        <v>Portage CreekSre Building</v>
      </c>
      <c r="C1480" s="6" t="s">
        <v>2133</v>
      </c>
      <c r="D1480" s="6" t="s">
        <v>82</v>
      </c>
      <c r="E1480" s="6"/>
      <c r="F1480" s="6"/>
      <c r="G1480" s="6">
        <v>1104</v>
      </c>
      <c r="H1480" s="6">
        <v>1992</v>
      </c>
      <c r="I1480" s="6">
        <v>2</v>
      </c>
      <c r="J1480" s="6" t="s">
        <v>4582</v>
      </c>
      <c r="K1480" s="6">
        <v>8</v>
      </c>
      <c r="L1480" s="6" t="s">
        <v>4583</v>
      </c>
      <c r="M1480" s="6">
        <v>2</v>
      </c>
      <c r="N1480" s="6" t="s">
        <v>4543</v>
      </c>
      <c r="O1480" s="6" t="s">
        <v>4585</v>
      </c>
      <c r="P1480" s="6" t="s">
        <v>4549</v>
      </c>
      <c r="Q1480" s="6" t="s">
        <v>4549</v>
      </c>
      <c r="R1480" s="6" t="s">
        <v>4549</v>
      </c>
      <c r="S1480" s="6" t="s">
        <v>4549</v>
      </c>
      <c r="T1480" s="6"/>
      <c r="U1480" s="6"/>
      <c r="V1480" s="6"/>
      <c r="W1480" s="6"/>
      <c r="X1480" s="6"/>
      <c r="Y1480" s="6"/>
      <c r="Z1480" s="6"/>
      <c r="AA1480" s="6"/>
      <c r="AB1480" s="6" t="s">
        <v>4549</v>
      </c>
    </row>
    <row r="1481" spans="1:28">
      <c r="A1481" s="6">
        <v>401</v>
      </c>
      <c r="B1481" s="6" t="str">
        <f t="shared" si="23"/>
        <v>QuinhagakNVK Main Building</v>
      </c>
      <c r="C1481" s="6" t="s">
        <v>479</v>
      </c>
      <c r="D1481" s="6" t="s">
        <v>480</v>
      </c>
      <c r="E1481" s="6" t="s">
        <v>5594</v>
      </c>
      <c r="F1481" s="6">
        <v>1</v>
      </c>
      <c r="G1481" s="6">
        <v>1920</v>
      </c>
      <c r="H1481" s="6">
        <v>1982</v>
      </c>
      <c r="I1481" s="6">
        <v>3</v>
      </c>
      <c r="J1481" s="6" t="s">
        <v>4541</v>
      </c>
      <c r="K1481" s="6">
        <v>10</v>
      </c>
      <c r="L1481" s="6" t="s">
        <v>2424</v>
      </c>
      <c r="M1481" s="6">
        <v>2</v>
      </c>
      <c r="N1481" s="6" t="s">
        <v>4543</v>
      </c>
      <c r="O1481" s="6" t="s">
        <v>5595</v>
      </c>
      <c r="P1481" s="6" t="s">
        <v>4549</v>
      </c>
      <c r="Q1481" s="6" t="s">
        <v>4549</v>
      </c>
      <c r="R1481" s="6" t="s">
        <v>4549</v>
      </c>
      <c r="S1481" s="6" t="s">
        <v>4549</v>
      </c>
      <c r="T1481" s="6"/>
      <c r="U1481" s="6"/>
      <c r="V1481" s="6" t="s">
        <v>4608</v>
      </c>
      <c r="W1481" s="6"/>
      <c r="X1481" s="6"/>
      <c r="Y1481" s="6"/>
      <c r="Z1481" s="6"/>
      <c r="AA1481" s="6"/>
      <c r="AB1481" s="6" t="s">
        <v>4549</v>
      </c>
    </row>
    <row r="1482" spans="1:28">
      <c r="A1482" s="6">
        <v>401</v>
      </c>
      <c r="B1482" s="6" t="str">
        <f t="shared" si="23"/>
        <v>QuinhagakQuinhagak Bingo Hall</v>
      </c>
      <c r="C1482" s="6" t="s">
        <v>479</v>
      </c>
      <c r="D1482" s="6" t="s">
        <v>481</v>
      </c>
      <c r="E1482" s="6" t="s">
        <v>5594</v>
      </c>
      <c r="F1482" s="6">
        <v>1</v>
      </c>
      <c r="G1482" s="6">
        <v>1200</v>
      </c>
      <c r="H1482" s="6">
        <v>1980</v>
      </c>
      <c r="I1482" s="6">
        <v>8</v>
      </c>
      <c r="J1482" s="6" t="s">
        <v>4555</v>
      </c>
      <c r="K1482" s="6">
        <v>31</v>
      </c>
      <c r="L1482" s="6" t="s">
        <v>4592</v>
      </c>
      <c r="M1482" s="6">
        <v>2</v>
      </c>
      <c r="N1482" s="6" t="s">
        <v>4543</v>
      </c>
      <c r="O1482" s="6" t="s">
        <v>5595</v>
      </c>
      <c r="P1482" s="6" t="s">
        <v>4549</v>
      </c>
      <c r="Q1482" s="6" t="s">
        <v>4549</v>
      </c>
      <c r="R1482" s="6" t="s">
        <v>4549</v>
      </c>
      <c r="S1482" s="6" t="s">
        <v>4549</v>
      </c>
      <c r="T1482" s="6"/>
      <c r="U1482" s="6"/>
      <c r="V1482" s="6" t="s">
        <v>4608</v>
      </c>
      <c r="W1482" s="6"/>
      <c r="X1482" s="6"/>
      <c r="Y1482" s="6"/>
      <c r="Z1482" s="6"/>
      <c r="AA1482" s="6"/>
      <c r="AB1482" s="6" t="s">
        <v>4549</v>
      </c>
    </row>
    <row r="1483" spans="1:28">
      <c r="A1483" s="6">
        <v>401</v>
      </c>
      <c r="B1483" s="6" t="str">
        <f t="shared" si="23"/>
        <v>QuinhagakQuinhagak Police Station</v>
      </c>
      <c r="C1483" s="6" t="s">
        <v>479</v>
      </c>
      <c r="D1483" s="6" t="s">
        <v>483</v>
      </c>
      <c r="E1483" s="6" t="s">
        <v>5594</v>
      </c>
      <c r="F1483" s="6">
        <v>1</v>
      </c>
      <c r="G1483" s="6">
        <v>1196</v>
      </c>
      <c r="H1483" s="6">
        <v>1975</v>
      </c>
      <c r="I1483" s="6">
        <v>3</v>
      </c>
      <c r="J1483" s="6" t="s">
        <v>4541</v>
      </c>
      <c r="K1483" s="6">
        <v>11</v>
      </c>
      <c r="L1483" s="6" t="s">
        <v>4542</v>
      </c>
      <c r="M1483" s="6">
        <v>2</v>
      </c>
      <c r="N1483" s="6" t="s">
        <v>4543</v>
      </c>
      <c r="O1483" s="6" t="s">
        <v>5595</v>
      </c>
      <c r="P1483" s="6" t="s">
        <v>4549</v>
      </c>
      <c r="Q1483" s="6" t="s">
        <v>4549</v>
      </c>
      <c r="R1483" s="6" t="s">
        <v>4549</v>
      </c>
      <c r="S1483" s="6" t="s">
        <v>4549</v>
      </c>
      <c r="T1483" s="6"/>
      <c r="U1483" s="6"/>
      <c r="V1483" s="6" t="s">
        <v>4608</v>
      </c>
      <c r="W1483" s="6"/>
      <c r="X1483" s="6"/>
      <c r="Y1483" s="6"/>
      <c r="Z1483" s="6"/>
      <c r="AA1483" s="6"/>
      <c r="AB1483" s="6" t="s">
        <v>4549</v>
      </c>
    </row>
    <row r="1484" spans="1:28">
      <c r="A1484" s="6">
        <v>401</v>
      </c>
      <c r="B1484" s="6" t="str">
        <f t="shared" si="23"/>
        <v>QuinhagakQuinhagak Teen Center</v>
      </c>
      <c r="C1484" s="6" t="s">
        <v>479</v>
      </c>
      <c r="D1484" s="6" t="s">
        <v>485</v>
      </c>
      <c r="E1484" s="6" t="s">
        <v>5594</v>
      </c>
      <c r="F1484" s="6">
        <v>1</v>
      </c>
      <c r="G1484" s="6">
        <v>2400</v>
      </c>
      <c r="H1484" s="6">
        <v>1994</v>
      </c>
      <c r="I1484" s="6">
        <v>3</v>
      </c>
      <c r="J1484" s="6" t="s">
        <v>4541</v>
      </c>
      <c r="K1484" s="6">
        <v>9</v>
      </c>
      <c r="L1484" s="6" t="s">
        <v>4575</v>
      </c>
      <c r="M1484" s="6">
        <v>2</v>
      </c>
      <c r="N1484" s="6" t="s">
        <v>4543</v>
      </c>
      <c r="O1484" s="6" t="s">
        <v>5595</v>
      </c>
      <c r="P1484" s="6" t="s">
        <v>4549</v>
      </c>
      <c r="Q1484" s="6" t="s">
        <v>4549</v>
      </c>
      <c r="R1484" s="6" t="s">
        <v>4549</v>
      </c>
      <c r="S1484" s="6" t="s">
        <v>4549</v>
      </c>
      <c r="T1484" s="6"/>
      <c r="U1484" s="6"/>
      <c r="V1484" s="6" t="s">
        <v>4785</v>
      </c>
      <c r="W1484" s="6"/>
      <c r="X1484" s="6"/>
      <c r="Y1484" s="6"/>
      <c r="Z1484" s="6"/>
      <c r="AA1484" s="6"/>
      <c r="AB1484" s="6" t="s">
        <v>4549</v>
      </c>
    </row>
    <row r="1485" spans="1:28">
      <c r="A1485" s="6">
        <v>401</v>
      </c>
      <c r="B1485" s="6" t="str">
        <f t="shared" si="23"/>
        <v>QuinhagakQuinhagak Washeteria</v>
      </c>
      <c r="C1485" s="6" t="s">
        <v>479</v>
      </c>
      <c r="D1485" s="6" t="s">
        <v>486</v>
      </c>
      <c r="E1485" s="6" t="s">
        <v>5594</v>
      </c>
      <c r="F1485" s="6">
        <v>1</v>
      </c>
      <c r="G1485" s="6">
        <v>3040</v>
      </c>
      <c r="H1485" s="6">
        <v>1994</v>
      </c>
      <c r="I1485" s="6">
        <v>8</v>
      </c>
      <c r="J1485" s="6" t="s">
        <v>4555</v>
      </c>
      <c r="K1485" s="6">
        <v>31</v>
      </c>
      <c r="L1485" s="6" t="s">
        <v>4592</v>
      </c>
      <c r="M1485" s="6">
        <v>2</v>
      </c>
      <c r="N1485" s="6" t="s">
        <v>4543</v>
      </c>
      <c r="O1485" s="6" t="s">
        <v>5595</v>
      </c>
      <c r="P1485" s="6" t="s">
        <v>4549</v>
      </c>
      <c r="Q1485" s="6" t="s">
        <v>4549</v>
      </c>
      <c r="R1485" s="6" t="s">
        <v>4549</v>
      </c>
      <c r="S1485" s="6" t="s">
        <v>4549</v>
      </c>
      <c r="T1485" s="6"/>
      <c r="U1485" s="6"/>
      <c r="V1485" s="6" t="s">
        <v>5596</v>
      </c>
      <c r="W1485" s="6"/>
      <c r="X1485" s="6"/>
      <c r="Y1485" s="6"/>
      <c r="Z1485" s="6"/>
      <c r="AA1485" s="6"/>
      <c r="AB1485" s="6" t="s">
        <v>4549</v>
      </c>
    </row>
    <row r="1486" spans="1:28">
      <c r="A1486" s="6">
        <v>401</v>
      </c>
      <c r="B1486" s="6" t="str">
        <f t="shared" si="23"/>
        <v>QuinhagakQuinhagak Water Plant</v>
      </c>
      <c r="C1486" s="6" t="s">
        <v>479</v>
      </c>
      <c r="D1486" s="6" t="s">
        <v>487</v>
      </c>
      <c r="E1486" s="6" t="s">
        <v>5594</v>
      </c>
      <c r="F1486" s="6">
        <v>1</v>
      </c>
      <c r="G1486" s="6">
        <v>1800</v>
      </c>
      <c r="H1486" s="6">
        <v>1994</v>
      </c>
      <c r="I1486" s="6">
        <v>2</v>
      </c>
      <c r="J1486" s="6" t="s">
        <v>4582</v>
      </c>
      <c r="K1486" s="6">
        <v>8</v>
      </c>
      <c r="L1486" s="6" t="s">
        <v>4583</v>
      </c>
      <c r="M1486" s="6">
        <v>3</v>
      </c>
      <c r="N1486" s="6" t="s">
        <v>4570</v>
      </c>
      <c r="O1486" s="6" t="s">
        <v>5595</v>
      </c>
      <c r="P1486" s="6" t="s">
        <v>4549</v>
      </c>
      <c r="Q1486" s="6" t="s">
        <v>4549</v>
      </c>
      <c r="R1486" s="6" t="s">
        <v>4549</v>
      </c>
      <c r="S1486" s="6" t="s">
        <v>4549</v>
      </c>
      <c r="T1486" s="6"/>
      <c r="U1486" s="6"/>
      <c r="V1486" s="6" t="s">
        <v>4785</v>
      </c>
      <c r="W1486" s="6"/>
      <c r="X1486" s="6"/>
      <c r="Y1486" s="6"/>
      <c r="Z1486" s="6"/>
      <c r="AA1486" s="6"/>
      <c r="AB1486" s="6" t="s">
        <v>4549</v>
      </c>
    </row>
    <row r="1487" spans="1:28">
      <c r="A1487" s="6">
        <v>402</v>
      </c>
      <c r="B1487" s="6" t="str">
        <f t="shared" si="23"/>
        <v>RampartAIRPORT ELECTRICAL</v>
      </c>
      <c r="C1487" s="6" t="s">
        <v>1146</v>
      </c>
      <c r="D1487" s="6" t="s">
        <v>2575</v>
      </c>
      <c r="E1487" s="6"/>
      <c r="F1487" s="6"/>
      <c r="G1487" s="6">
        <v>96</v>
      </c>
      <c r="H1487" s="6">
        <v>1993</v>
      </c>
      <c r="I1487" s="6">
        <v>8</v>
      </c>
      <c r="J1487" s="6" t="s">
        <v>4555</v>
      </c>
      <c r="K1487" s="6">
        <v>31</v>
      </c>
      <c r="L1487" s="6" t="s">
        <v>4592</v>
      </c>
      <c r="M1487" s="6">
        <v>2</v>
      </c>
      <c r="N1487" s="6" t="s">
        <v>4543</v>
      </c>
      <c r="O1487" s="6" t="s">
        <v>4585</v>
      </c>
      <c r="P1487" s="6" t="s">
        <v>4549</v>
      </c>
      <c r="Q1487" s="6" t="s">
        <v>4549</v>
      </c>
      <c r="R1487" s="6" t="s">
        <v>4549</v>
      </c>
      <c r="S1487" s="6" t="s">
        <v>4549</v>
      </c>
      <c r="T1487" s="6"/>
      <c r="U1487" s="6"/>
      <c r="V1487" s="6"/>
      <c r="W1487" s="6"/>
      <c r="X1487" s="6"/>
      <c r="Y1487" s="6"/>
      <c r="Z1487" s="6"/>
      <c r="AA1487" s="6"/>
      <c r="AB1487" s="6" t="s">
        <v>4549</v>
      </c>
    </row>
    <row r="1488" spans="1:28">
      <c r="A1488" s="6">
        <v>402</v>
      </c>
      <c r="B1488" s="6" t="str">
        <f t="shared" si="23"/>
        <v>RampartAIRPORT EQUIPMENTSTG</v>
      </c>
      <c r="C1488" s="6" t="s">
        <v>1146</v>
      </c>
      <c r="D1488" s="6" t="s">
        <v>5597</v>
      </c>
      <c r="E1488" s="6"/>
      <c r="F1488" s="6"/>
      <c r="G1488" s="6">
        <v>1200</v>
      </c>
      <c r="H1488" s="6">
        <v>1993</v>
      </c>
      <c r="I1488" s="6">
        <v>2</v>
      </c>
      <c r="J1488" s="6" t="s">
        <v>4582</v>
      </c>
      <c r="K1488" s="6">
        <v>8</v>
      </c>
      <c r="L1488" s="6" t="s">
        <v>4583</v>
      </c>
      <c r="M1488" s="6">
        <v>2</v>
      </c>
      <c r="N1488" s="6" t="s">
        <v>4543</v>
      </c>
      <c r="O1488" s="6" t="s">
        <v>4585</v>
      </c>
      <c r="P1488" s="6" t="s">
        <v>4549</v>
      </c>
      <c r="Q1488" s="6" t="s">
        <v>4549</v>
      </c>
      <c r="R1488" s="6" t="s">
        <v>4549</v>
      </c>
      <c r="S1488" s="6" t="s">
        <v>4549</v>
      </c>
      <c r="T1488" s="6"/>
      <c r="U1488" s="6"/>
      <c r="V1488" s="6"/>
      <c r="W1488" s="6"/>
      <c r="X1488" s="6"/>
      <c r="Y1488" s="6"/>
      <c r="Z1488" s="6"/>
      <c r="AA1488" s="6"/>
      <c r="AB1488" s="6" t="s">
        <v>4549</v>
      </c>
    </row>
    <row r="1489" spans="1:28">
      <c r="A1489" s="6">
        <v>403</v>
      </c>
      <c r="B1489" s="6" t="str">
        <f t="shared" si="23"/>
        <v>Red DevilEquipment Storage</v>
      </c>
      <c r="C1489" s="6" t="s">
        <v>488</v>
      </c>
      <c r="D1489" s="6" t="s">
        <v>1148</v>
      </c>
      <c r="E1489" s="6"/>
      <c r="F1489" s="6"/>
      <c r="G1489" s="6">
        <v>336</v>
      </c>
      <c r="H1489" s="6">
        <v>1981</v>
      </c>
      <c r="I1489" s="6">
        <v>2</v>
      </c>
      <c r="J1489" s="6" t="s">
        <v>4582</v>
      </c>
      <c r="K1489" s="6">
        <v>8</v>
      </c>
      <c r="L1489" s="6" t="s">
        <v>4583</v>
      </c>
      <c r="M1489" s="6">
        <v>2</v>
      </c>
      <c r="N1489" s="6" t="s">
        <v>4543</v>
      </c>
      <c r="O1489" s="6" t="s">
        <v>4585</v>
      </c>
      <c r="P1489" s="6" t="s">
        <v>4549</v>
      </c>
      <c r="Q1489" s="6" t="s">
        <v>4549</v>
      </c>
      <c r="R1489" s="6" t="s">
        <v>4549</v>
      </c>
      <c r="S1489" s="6" t="s">
        <v>4549</v>
      </c>
      <c r="T1489" s="6"/>
      <c r="U1489" s="6"/>
      <c r="V1489" s="6"/>
      <c r="W1489" s="6"/>
      <c r="X1489" s="6"/>
      <c r="Y1489" s="6"/>
      <c r="Z1489" s="6"/>
      <c r="AA1489" s="6"/>
      <c r="AB1489" s="6" t="s">
        <v>4549</v>
      </c>
    </row>
    <row r="1490" spans="1:28">
      <c r="A1490" s="6">
        <v>403</v>
      </c>
      <c r="B1490" s="6" t="str">
        <f t="shared" si="23"/>
        <v>Red DevilN/A</v>
      </c>
      <c r="C1490" s="6" t="s">
        <v>488</v>
      </c>
      <c r="D1490" s="6" t="s">
        <v>2743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 t="s">
        <v>5598</v>
      </c>
      <c r="P1490" s="6" t="s">
        <v>4549</v>
      </c>
      <c r="Q1490" s="6" t="s">
        <v>4549</v>
      </c>
      <c r="R1490" s="6" t="s">
        <v>4549</v>
      </c>
      <c r="S1490" s="6" t="s">
        <v>4549</v>
      </c>
      <c r="T1490" s="6"/>
      <c r="U1490" s="6"/>
      <c r="V1490" s="6"/>
      <c r="W1490" s="6"/>
      <c r="X1490" s="6"/>
      <c r="Y1490" s="6"/>
      <c r="Z1490" s="6"/>
      <c r="AA1490" s="6"/>
      <c r="AB1490" s="6" t="s">
        <v>4549</v>
      </c>
    </row>
    <row r="1491" spans="1:28">
      <c r="A1491" s="6">
        <v>403</v>
      </c>
      <c r="B1491" s="6" t="str">
        <f t="shared" si="23"/>
        <v>Red DevilN/A</v>
      </c>
      <c r="C1491" s="6" t="s">
        <v>488</v>
      </c>
      <c r="D1491" s="6" t="s">
        <v>2743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 t="s">
        <v>5599</v>
      </c>
      <c r="P1491" s="6" t="s">
        <v>4549</v>
      </c>
      <c r="Q1491" s="6" t="s">
        <v>4549</v>
      </c>
      <c r="R1491" s="6" t="s">
        <v>4549</v>
      </c>
      <c r="S1491" s="6" t="s">
        <v>4549</v>
      </c>
      <c r="T1491" s="6"/>
      <c r="U1491" s="6"/>
      <c r="V1491" s="6"/>
      <c r="W1491" s="6"/>
      <c r="X1491" s="6"/>
      <c r="Y1491" s="6"/>
      <c r="Z1491" s="6"/>
      <c r="AA1491" s="6"/>
      <c r="AB1491" s="6" t="s">
        <v>4549</v>
      </c>
    </row>
    <row r="1492" spans="1:28">
      <c r="A1492" s="6">
        <v>403</v>
      </c>
      <c r="B1492" s="6" t="str">
        <f t="shared" si="23"/>
        <v>Red DevilSre Building    Fy06 (Heated)</v>
      </c>
      <c r="C1492" s="6" t="s">
        <v>488</v>
      </c>
      <c r="D1492" s="6" t="s">
        <v>2134</v>
      </c>
      <c r="E1492" s="6"/>
      <c r="F1492" s="6"/>
      <c r="G1492" s="6"/>
      <c r="H1492" s="6"/>
      <c r="I1492" s="6">
        <v>2</v>
      </c>
      <c r="J1492" s="6" t="s">
        <v>4582</v>
      </c>
      <c r="K1492" s="6">
        <v>8</v>
      </c>
      <c r="L1492" s="6" t="s">
        <v>4583</v>
      </c>
      <c r="M1492" s="6">
        <v>2</v>
      </c>
      <c r="N1492" s="6" t="s">
        <v>4543</v>
      </c>
      <c r="O1492" s="6" t="s">
        <v>4585</v>
      </c>
      <c r="P1492" s="6" t="s">
        <v>4549</v>
      </c>
      <c r="Q1492" s="6" t="s">
        <v>4549</v>
      </c>
      <c r="R1492" s="6" t="s">
        <v>4549</v>
      </c>
      <c r="S1492" s="6" t="s">
        <v>4549</v>
      </c>
      <c r="T1492" s="6"/>
      <c r="U1492" s="6"/>
      <c r="V1492" s="6"/>
      <c r="W1492" s="6"/>
      <c r="X1492" s="6"/>
      <c r="Y1492" s="6"/>
      <c r="Z1492" s="6"/>
      <c r="AA1492" s="6"/>
      <c r="AB1492" s="6" t="s">
        <v>4549</v>
      </c>
    </row>
    <row r="1493" spans="1:28">
      <c r="A1493" s="6">
        <v>406</v>
      </c>
      <c r="B1493" s="6" t="str">
        <f t="shared" si="23"/>
        <v>RubyEQUIPMENT STORAGE</v>
      </c>
      <c r="C1493" s="6" t="s">
        <v>1156</v>
      </c>
      <c r="D1493" s="6" t="s">
        <v>1983</v>
      </c>
      <c r="E1493" s="6"/>
      <c r="F1493" s="6"/>
      <c r="G1493" s="6">
        <v>2400</v>
      </c>
      <c r="H1493" s="6">
        <v>1974</v>
      </c>
      <c r="I1493" s="6">
        <v>2</v>
      </c>
      <c r="J1493" s="6" t="s">
        <v>4582</v>
      </c>
      <c r="K1493" s="6">
        <v>8</v>
      </c>
      <c r="L1493" s="6" t="s">
        <v>4583</v>
      </c>
      <c r="M1493" s="6">
        <v>2</v>
      </c>
      <c r="N1493" s="6" t="s">
        <v>4543</v>
      </c>
      <c r="O1493" s="6" t="s">
        <v>4585</v>
      </c>
      <c r="P1493" s="6" t="s">
        <v>4549</v>
      </c>
      <c r="Q1493" s="6" t="s">
        <v>4549</v>
      </c>
      <c r="R1493" s="6" t="s">
        <v>4549</v>
      </c>
      <c r="S1493" s="6" t="s">
        <v>4549</v>
      </c>
      <c r="T1493" s="6"/>
      <c r="U1493" s="6"/>
      <c r="V1493" s="6"/>
      <c r="W1493" s="6"/>
      <c r="X1493" s="6"/>
      <c r="Y1493" s="6"/>
      <c r="Z1493" s="6"/>
      <c r="AA1493" s="6"/>
      <c r="AB1493" s="6" t="s">
        <v>4549</v>
      </c>
    </row>
    <row r="1494" spans="1:28">
      <c r="A1494" s="6">
        <v>406</v>
      </c>
      <c r="B1494" s="6" t="str">
        <f t="shared" si="23"/>
        <v>RubyMain Bus Storage</v>
      </c>
      <c r="C1494" s="6" t="s">
        <v>1156</v>
      </c>
      <c r="D1494" s="6" t="s">
        <v>1150</v>
      </c>
      <c r="E1494" s="6"/>
      <c r="F1494" s="6"/>
      <c r="G1494" s="6">
        <v>1344</v>
      </c>
      <c r="H1494" s="6">
        <v>1984</v>
      </c>
      <c r="I1494" s="6">
        <v>3</v>
      </c>
      <c r="J1494" s="6" t="s">
        <v>4541</v>
      </c>
      <c r="K1494" s="6">
        <v>9</v>
      </c>
      <c r="L1494" s="6" t="s">
        <v>4575</v>
      </c>
      <c r="M1494" s="6">
        <v>2</v>
      </c>
      <c r="N1494" s="6" t="s">
        <v>4543</v>
      </c>
      <c r="O1494" s="6" t="s">
        <v>4656</v>
      </c>
      <c r="P1494" s="6" t="s">
        <v>4549</v>
      </c>
      <c r="Q1494" s="6" t="s">
        <v>4549</v>
      </c>
      <c r="R1494" s="6" t="s">
        <v>4549</v>
      </c>
      <c r="S1494" s="6" t="s">
        <v>4549</v>
      </c>
      <c r="T1494" s="6"/>
      <c r="U1494" s="6"/>
      <c r="V1494" s="6"/>
      <c r="W1494" s="6"/>
      <c r="X1494" s="6"/>
      <c r="Y1494" s="6"/>
      <c r="Z1494" s="6"/>
      <c r="AA1494" s="6"/>
      <c r="AB1494" s="6" t="s">
        <v>4549</v>
      </c>
    </row>
    <row r="1495" spans="1:28">
      <c r="A1495" s="6">
        <v>406</v>
      </c>
      <c r="B1495" s="6" t="str">
        <f t="shared" si="23"/>
        <v>RubyMerreline A. Kangas School</v>
      </c>
      <c r="C1495" s="6" t="s">
        <v>1156</v>
      </c>
      <c r="D1495" s="6" t="s">
        <v>1151</v>
      </c>
      <c r="E1495" s="6"/>
      <c r="F1495" s="6"/>
      <c r="G1495" s="6">
        <v>12906</v>
      </c>
      <c r="H1495" s="6">
        <v>1984</v>
      </c>
      <c r="I1495" s="6">
        <v>3</v>
      </c>
      <c r="J1495" s="6" t="s">
        <v>4541</v>
      </c>
      <c r="K1495" s="6">
        <v>9</v>
      </c>
      <c r="L1495" s="6" t="s">
        <v>4575</v>
      </c>
      <c r="M1495" s="6">
        <v>2</v>
      </c>
      <c r="N1495" s="6" t="s">
        <v>4543</v>
      </c>
      <c r="O1495" s="6" t="s">
        <v>4656</v>
      </c>
      <c r="P1495" s="6" t="s">
        <v>4549</v>
      </c>
      <c r="Q1495" s="6" t="s">
        <v>4549</v>
      </c>
      <c r="R1495" s="6" t="s">
        <v>4549</v>
      </c>
      <c r="S1495" s="6" t="s">
        <v>4549</v>
      </c>
      <c r="T1495" s="6"/>
      <c r="U1495" s="6"/>
      <c r="V1495" s="6"/>
      <c r="W1495" s="6"/>
      <c r="X1495" s="6"/>
      <c r="Y1495" s="6"/>
      <c r="Z1495" s="6"/>
      <c r="AA1495" s="6"/>
      <c r="AB1495" s="6" t="s">
        <v>4549</v>
      </c>
    </row>
    <row r="1496" spans="1:28">
      <c r="A1496" s="6">
        <v>406</v>
      </c>
      <c r="B1496" s="6" t="str">
        <f t="shared" si="23"/>
        <v>RubyPowerhouse</v>
      </c>
      <c r="C1496" s="6" t="s">
        <v>1156</v>
      </c>
      <c r="D1496" s="6" t="s">
        <v>1274</v>
      </c>
      <c r="E1496" s="6"/>
      <c r="F1496" s="6"/>
      <c r="G1496" s="6">
        <v>720</v>
      </c>
      <c r="H1496" s="6">
        <v>1978</v>
      </c>
      <c r="I1496" s="6">
        <v>3</v>
      </c>
      <c r="J1496" s="6" t="s">
        <v>4541</v>
      </c>
      <c r="K1496" s="6">
        <v>9</v>
      </c>
      <c r="L1496" s="6" t="s">
        <v>4575</v>
      </c>
      <c r="M1496" s="6">
        <v>2</v>
      </c>
      <c r="N1496" s="6" t="s">
        <v>4543</v>
      </c>
      <c r="O1496" s="6" t="s">
        <v>4656</v>
      </c>
      <c r="P1496" s="6" t="s">
        <v>4549</v>
      </c>
      <c r="Q1496" s="6" t="s">
        <v>4549</v>
      </c>
      <c r="R1496" s="6" t="s">
        <v>4549</v>
      </c>
      <c r="S1496" s="6" t="s">
        <v>4549</v>
      </c>
      <c r="T1496" s="6"/>
      <c r="U1496" s="6"/>
      <c r="V1496" s="6"/>
      <c r="W1496" s="6"/>
      <c r="X1496" s="6"/>
      <c r="Y1496" s="6"/>
      <c r="Z1496" s="6"/>
      <c r="AA1496" s="6"/>
      <c r="AB1496" s="6" t="s">
        <v>4549</v>
      </c>
    </row>
    <row r="1497" spans="1:28">
      <c r="A1497" s="6">
        <v>406</v>
      </c>
      <c r="B1497" s="6" t="str">
        <f t="shared" si="23"/>
        <v>RubySki Shed</v>
      </c>
      <c r="C1497" s="6" t="s">
        <v>1156</v>
      </c>
      <c r="D1497" s="6" t="s">
        <v>1155</v>
      </c>
      <c r="E1497" s="6"/>
      <c r="F1497" s="6"/>
      <c r="G1497" s="6">
        <v>912</v>
      </c>
      <c r="H1497" s="6">
        <v>1978</v>
      </c>
      <c r="I1497" s="6">
        <v>3</v>
      </c>
      <c r="J1497" s="6" t="s">
        <v>4541</v>
      </c>
      <c r="K1497" s="6">
        <v>9</v>
      </c>
      <c r="L1497" s="6" t="s">
        <v>4575</v>
      </c>
      <c r="M1497" s="6">
        <v>2</v>
      </c>
      <c r="N1497" s="6" t="s">
        <v>4543</v>
      </c>
      <c r="O1497" s="6" t="s">
        <v>4656</v>
      </c>
      <c r="P1497" s="6" t="s">
        <v>4549</v>
      </c>
      <c r="Q1497" s="6" t="s">
        <v>4549</v>
      </c>
      <c r="R1497" s="6" t="s">
        <v>4549</v>
      </c>
      <c r="S1497" s="6" t="s">
        <v>4549</v>
      </c>
      <c r="T1497" s="6"/>
      <c r="U1497" s="6"/>
      <c r="V1497" s="6"/>
      <c r="W1497" s="6"/>
      <c r="X1497" s="6"/>
      <c r="Y1497" s="6"/>
      <c r="Z1497" s="6"/>
      <c r="AA1497" s="6"/>
      <c r="AB1497" s="6" t="s">
        <v>4549</v>
      </c>
    </row>
    <row r="1498" spans="1:28">
      <c r="A1498" s="6">
        <v>406</v>
      </c>
      <c r="B1498" s="6" t="str">
        <f t="shared" si="23"/>
        <v>RubySTORAGE BLDG</v>
      </c>
      <c r="C1498" s="6" t="s">
        <v>1156</v>
      </c>
      <c r="D1498" s="6" t="s">
        <v>2013</v>
      </c>
      <c r="E1498" s="6"/>
      <c r="F1498" s="6"/>
      <c r="G1498" s="6">
        <v>320</v>
      </c>
      <c r="H1498" s="6">
        <v>1958</v>
      </c>
      <c r="I1498" s="6">
        <v>2</v>
      </c>
      <c r="J1498" s="6" t="s">
        <v>4582</v>
      </c>
      <c r="K1498" s="6">
        <v>8</v>
      </c>
      <c r="L1498" s="6" t="s">
        <v>4583</v>
      </c>
      <c r="M1498" s="6">
        <v>2</v>
      </c>
      <c r="N1498" s="6" t="s">
        <v>4543</v>
      </c>
      <c r="O1498" s="6" t="s">
        <v>4585</v>
      </c>
      <c r="P1498" s="6" t="s">
        <v>4549</v>
      </c>
      <c r="Q1498" s="6" t="s">
        <v>4549</v>
      </c>
      <c r="R1498" s="6" t="s">
        <v>4549</v>
      </c>
      <c r="S1498" s="6" t="s">
        <v>4549</v>
      </c>
      <c r="T1498" s="6"/>
      <c r="U1498" s="6"/>
      <c r="V1498" s="6"/>
      <c r="W1498" s="6"/>
      <c r="X1498" s="6"/>
      <c r="Y1498" s="6"/>
      <c r="Z1498" s="6"/>
      <c r="AA1498" s="6"/>
      <c r="AB1498" s="6" t="s">
        <v>4549</v>
      </c>
    </row>
    <row r="1499" spans="1:28">
      <c r="A1499" s="6">
        <v>406</v>
      </c>
      <c r="B1499" s="6" t="str">
        <f t="shared" si="23"/>
        <v>RubyStorage Shed</v>
      </c>
      <c r="C1499" s="6" t="s">
        <v>1156</v>
      </c>
      <c r="D1499" s="6" t="s">
        <v>5600</v>
      </c>
      <c r="E1499" s="6"/>
      <c r="F1499" s="6"/>
      <c r="G1499" s="6"/>
      <c r="H1499" s="6"/>
      <c r="I1499" s="6">
        <v>3</v>
      </c>
      <c r="J1499" s="6" t="s">
        <v>4541</v>
      </c>
      <c r="K1499" s="6">
        <v>9</v>
      </c>
      <c r="L1499" s="6" t="s">
        <v>4575</v>
      </c>
      <c r="M1499" s="6">
        <v>2</v>
      </c>
      <c r="N1499" s="6" t="s">
        <v>4543</v>
      </c>
      <c r="O1499" s="6" t="s">
        <v>4656</v>
      </c>
      <c r="P1499" s="6" t="s">
        <v>4549</v>
      </c>
      <c r="Q1499" s="6" t="s">
        <v>4549</v>
      </c>
      <c r="R1499" s="6" t="s">
        <v>4549</v>
      </c>
      <c r="S1499" s="6" t="s">
        <v>4549</v>
      </c>
      <c r="T1499" s="6"/>
      <c r="U1499" s="6"/>
      <c r="V1499" s="6"/>
      <c r="W1499" s="6"/>
      <c r="X1499" s="6"/>
      <c r="Y1499" s="6"/>
      <c r="Z1499" s="6"/>
      <c r="AA1499" s="6"/>
      <c r="AB1499" s="6" t="s">
        <v>4549</v>
      </c>
    </row>
    <row r="1500" spans="1:28">
      <c r="A1500" s="6">
        <v>407</v>
      </c>
      <c r="B1500" s="6" t="str">
        <f t="shared" si="23"/>
        <v>Russian MissionAIRPORT ELECTRICAL</v>
      </c>
      <c r="C1500" s="6" t="s">
        <v>496</v>
      </c>
      <c r="D1500" s="6" t="s">
        <v>2575</v>
      </c>
      <c r="E1500" s="6"/>
      <c r="F1500" s="6"/>
      <c r="G1500" s="6">
        <v>96</v>
      </c>
      <c r="H1500" s="6">
        <v>2003</v>
      </c>
      <c r="I1500" s="6">
        <v>8</v>
      </c>
      <c r="J1500" s="6" t="s">
        <v>4555</v>
      </c>
      <c r="K1500" s="6">
        <v>31</v>
      </c>
      <c r="L1500" s="6" t="s">
        <v>4592</v>
      </c>
      <c r="M1500" s="6">
        <v>2</v>
      </c>
      <c r="N1500" s="6" t="s">
        <v>4543</v>
      </c>
      <c r="O1500" s="6" t="s">
        <v>4585</v>
      </c>
      <c r="P1500" s="6" t="s">
        <v>4549</v>
      </c>
      <c r="Q1500" s="6" t="s">
        <v>4549</v>
      </c>
      <c r="R1500" s="6" t="s">
        <v>4549</v>
      </c>
      <c r="S1500" s="6" t="s">
        <v>4549</v>
      </c>
      <c r="T1500" s="6"/>
      <c r="U1500" s="6"/>
      <c r="V1500" s="6"/>
      <c r="W1500" s="6"/>
      <c r="X1500" s="6"/>
      <c r="Y1500" s="6"/>
      <c r="Z1500" s="6"/>
      <c r="AA1500" s="6"/>
      <c r="AB1500" s="6" t="s">
        <v>4549</v>
      </c>
    </row>
    <row r="1501" spans="1:28">
      <c r="A1501" s="6">
        <v>407</v>
      </c>
      <c r="B1501" s="6" t="str">
        <f t="shared" si="23"/>
        <v>Russian MissionClinic</v>
      </c>
      <c r="C1501" s="6" t="s">
        <v>496</v>
      </c>
      <c r="D1501" s="6" t="s">
        <v>147</v>
      </c>
      <c r="E1501" s="6"/>
      <c r="F1501" s="6"/>
      <c r="G1501" s="6">
        <v>2000</v>
      </c>
      <c r="H1501" s="6">
        <v>2002</v>
      </c>
      <c r="I1501" s="6">
        <v>4</v>
      </c>
      <c r="J1501" s="6" t="s">
        <v>4615</v>
      </c>
      <c r="K1501" s="6">
        <v>17</v>
      </c>
      <c r="L1501" s="6" t="s">
        <v>4644</v>
      </c>
      <c r="M1501" s="6">
        <v>2</v>
      </c>
      <c r="N1501" s="6" t="s">
        <v>4543</v>
      </c>
      <c r="O1501" s="6" t="s">
        <v>5601</v>
      </c>
      <c r="P1501" s="6" t="s">
        <v>4549</v>
      </c>
      <c r="Q1501" s="6" t="s">
        <v>4549</v>
      </c>
      <c r="R1501" s="6" t="s">
        <v>4549</v>
      </c>
      <c r="S1501" s="6" t="s">
        <v>4549</v>
      </c>
      <c r="T1501" s="6"/>
      <c r="U1501" s="6"/>
      <c r="V1501" s="6" t="s">
        <v>4670</v>
      </c>
      <c r="W1501" s="6"/>
      <c r="X1501" s="6"/>
      <c r="Y1501" s="6"/>
      <c r="Z1501" s="6"/>
      <c r="AA1501" s="6"/>
      <c r="AB1501" s="6" t="s">
        <v>4549</v>
      </c>
    </row>
    <row r="1502" spans="1:28">
      <c r="A1502" s="6">
        <v>407</v>
      </c>
      <c r="B1502" s="6" t="str">
        <f t="shared" si="23"/>
        <v>Russian MissionSREB</v>
      </c>
      <c r="C1502" s="6" t="s">
        <v>496</v>
      </c>
      <c r="D1502" s="6" t="s">
        <v>399</v>
      </c>
      <c r="E1502" s="6"/>
      <c r="F1502" s="6"/>
      <c r="G1502" s="6">
        <v>2000</v>
      </c>
      <c r="H1502" s="6">
        <v>2003</v>
      </c>
      <c r="I1502" s="6">
        <v>2</v>
      </c>
      <c r="J1502" s="6" t="s">
        <v>4582</v>
      </c>
      <c r="K1502" s="6">
        <v>8</v>
      </c>
      <c r="L1502" s="6" t="s">
        <v>4583</v>
      </c>
      <c r="M1502" s="6">
        <v>2</v>
      </c>
      <c r="N1502" s="6" t="s">
        <v>4543</v>
      </c>
      <c r="O1502" s="6" t="s">
        <v>4585</v>
      </c>
      <c r="P1502" s="6" t="s">
        <v>4549</v>
      </c>
      <c r="Q1502" s="6" t="s">
        <v>4549</v>
      </c>
      <c r="R1502" s="6" t="s">
        <v>4549</v>
      </c>
      <c r="S1502" s="6" t="s">
        <v>4549</v>
      </c>
      <c r="T1502" s="6"/>
      <c r="U1502" s="6"/>
      <c r="V1502" s="6"/>
      <c r="W1502" s="6"/>
      <c r="X1502" s="6"/>
      <c r="Y1502" s="6"/>
      <c r="Z1502" s="6"/>
      <c r="AA1502" s="6"/>
      <c r="AB1502" s="6" t="s">
        <v>4549</v>
      </c>
    </row>
    <row r="1503" spans="1:28">
      <c r="A1503" s="6">
        <v>407</v>
      </c>
      <c r="B1503" s="6" t="str">
        <f t="shared" si="23"/>
        <v>Russian MissionVillage Store</v>
      </c>
      <c r="C1503" s="6" t="s">
        <v>496</v>
      </c>
      <c r="D1503" s="6" t="s">
        <v>2217</v>
      </c>
      <c r="E1503" s="6"/>
      <c r="F1503" s="6"/>
      <c r="G1503" s="6">
        <v>150</v>
      </c>
      <c r="H1503" s="6">
        <v>1995</v>
      </c>
      <c r="I1503" s="6">
        <v>7</v>
      </c>
      <c r="J1503" s="6" t="s">
        <v>4578</v>
      </c>
      <c r="K1503" s="6">
        <v>26</v>
      </c>
      <c r="L1503" s="6" t="s">
        <v>2194</v>
      </c>
      <c r="M1503" s="6">
        <v>3</v>
      </c>
      <c r="N1503" s="6" t="s">
        <v>4570</v>
      </c>
      <c r="O1503" s="6" t="s">
        <v>5602</v>
      </c>
      <c r="P1503" s="6" t="s">
        <v>4549</v>
      </c>
      <c r="Q1503" s="6" t="s">
        <v>4549</v>
      </c>
      <c r="R1503" s="6" t="s">
        <v>4549</v>
      </c>
      <c r="S1503" s="6" t="s">
        <v>4549</v>
      </c>
      <c r="T1503" s="6"/>
      <c r="U1503" s="6"/>
      <c r="V1503" s="6" t="s">
        <v>5318</v>
      </c>
      <c r="W1503" s="6"/>
      <c r="X1503" s="6"/>
      <c r="Y1503" s="6"/>
      <c r="Z1503" s="6"/>
      <c r="AA1503" s="144">
        <v>11000</v>
      </c>
      <c r="AB1503" s="6" t="s">
        <v>4549</v>
      </c>
    </row>
    <row r="1504" spans="1:28">
      <c r="A1504" s="6">
        <v>408</v>
      </c>
      <c r="B1504" s="6" t="str">
        <f t="shared" si="23"/>
        <v>Saint GeorgeCarpentry Shop</v>
      </c>
      <c r="C1504" s="6" t="s">
        <v>1761</v>
      </c>
      <c r="D1504" s="6" t="s">
        <v>1755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 t="s">
        <v>5603</v>
      </c>
      <c r="P1504" s="6" t="s">
        <v>4549</v>
      </c>
      <c r="Q1504" s="6" t="s">
        <v>4549</v>
      </c>
      <c r="R1504" s="6" t="s">
        <v>4549</v>
      </c>
      <c r="S1504" s="6" t="s">
        <v>4549</v>
      </c>
      <c r="T1504" s="6"/>
      <c r="U1504" s="6"/>
      <c r="V1504" s="6"/>
      <c r="W1504" s="6"/>
      <c r="X1504" s="6"/>
      <c r="Y1504" s="6"/>
      <c r="Z1504" s="6"/>
      <c r="AA1504" s="6"/>
      <c r="AB1504" s="6" t="s">
        <v>4549</v>
      </c>
    </row>
    <row r="1505" spans="1:28">
      <c r="A1505" s="6">
        <v>408</v>
      </c>
      <c r="B1505" s="6" t="str">
        <f t="shared" si="23"/>
        <v>Saint GeorgeCity Office</v>
      </c>
      <c r="C1505" s="6" t="s">
        <v>1761</v>
      </c>
      <c r="D1505" s="6" t="s">
        <v>5</v>
      </c>
      <c r="E1505" s="6"/>
      <c r="F1505" s="6">
        <v>1</v>
      </c>
      <c r="G1505" s="6"/>
      <c r="H1505" s="6"/>
      <c r="I1505" s="6">
        <v>6</v>
      </c>
      <c r="J1505" s="6" t="s">
        <v>377</v>
      </c>
      <c r="K1505" s="6">
        <v>36</v>
      </c>
      <c r="L1505" s="6" t="s">
        <v>377</v>
      </c>
      <c r="M1505" s="6">
        <v>2</v>
      </c>
      <c r="N1505" s="6" t="s">
        <v>4543</v>
      </c>
      <c r="O1505" s="6" t="s">
        <v>5604</v>
      </c>
      <c r="P1505" s="6" t="s">
        <v>4549</v>
      </c>
      <c r="Q1505" s="6" t="s">
        <v>4549</v>
      </c>
      <c r="R1505" s="6" t="s">
        <v>4549</v>
      </c>
      <c r="S1505" s="6" t="s">
        <v>4549</v>
      </c>
      <c r="T1505" s="6"/>
      <c r="U1505" s="6"/>
      <c r="V1505" s="6"/>
      <c r="W1505" s="6"/>
      <c r="X1505" s="6"/>
      <c r="Y1505" s="6"/>
      <c r="Z1505" s="6">
        <v>2046</v>
      </c>
      <c r="AA1505" s="6"/>
      <c r="AB1505" s="6" t="s">
        <v>4549</v>
      </c>
    </row>
    <row r="1506" spans="1:28">
      <c r="A1506" s="6">
        <v>408</v>
      </c>
      <c r="B1506" s="6" t="str">
        <f t="shared" si="23"/>
        <v>Saint GeorgeFish Plant</v>
      </c>
      <c r="C1506" s="6" t="s">
        <v>1761</v>
      </c>
      <c r="D1506" s="6" t="s">
        <v>1756</v>
      </c>
      <c r="E1506" s="6"/>
      <c r="F1506" s="6"/>
      <c r="G1506" s="6"/>
      <c r="H1506" s="6"/>
      <c r="I1506" s="6">
        <v>9</v>
      </c>
      <c r="J1506" s="6" t="s">
        <v>1500</v>
      </c>
      <c r="K1506" s="6">
        <v>35</v>
      </c>
      <c r="L1506" s="6" t="s">
        <v>4562</v>
      </c>
      <c r="M1506" s="6">
        <v>4</v>
      </c>
      <c r="N1506" s="6" t="s">
        <v>4584</v>
      </c>
      <c r="O1506" s="6" t="s">
        <v>5603</v>
      </c>
      <c r="P1506" s="6" t="s">
        <v>4549</v>
      </c>
      <c r="Q1506" s="6" t="s">
        <v>4549</v>
      </c>
      <c r="R1506" s="6" t="s">
        <v>4549</v>
      </c>
      <c r="S1506" s="6" t="s">
        <v>4549</v>
      </c>
      <c r="T1506" s="6"/>
      <c r="U1506" s="6"/>
      <c r="V1506" s="6"/>
      <c r="W1506" s="6"/>
      <c r="X1506" s="6"/>
      <c r="Y1506" s="6"/>
      <c r="Z1506" s="6"/>
      <c r="AA1506" s="6"/>
      <c r="AB1506" s="6" t="s">
        <v>4549</v>
      </c>
    </row>
    <row r="1507" spans="1:28">
      <c r="A1507" s="6">
        <v>408</v>
      </c>
      <c r="B1507" s="6" t="str">
        <f t="shared" si="23"/>
        <v>Saint GeorgeHealth Clinic</v>
      </c>
      <c r="C1507" s="6" t="s">
        <v>1761</v>
      </c>
      <c r="D1507" s="6" t="s">
        <v>28</v>
      </c>
      <c r="E1507" s="6"/>
      <c r="F1507" s="6">
        <v>1</v>
      </c>
      <c r="G1507" s="6">
        <v>3675</v>
      </c>
      <c r="H1507" s="6">
        <v>1960</v>
      </c>
      <c r="I1507" s="6">
        <v>4</v>
      </c>
      <c r="J1507" s="6" t="s">
        <v>4615</v>
      </c>
      <c r="K1507" s="6">
        <v>17</v>
      </c>
      <c r="L1507" s="6" t="s">
        <v>4644</v>
      </c>
      <c r="M1507" s="6">
        <v>3</v>
      </c>
      <c r="N1507" s="6" t="s">
        <v>4570</v>
      </c>
      <c r="O1507" s="6" t="s">
        <v>5605</v>
      </c>
      <c r="P1507" s="6" t="s">
        <v>4549</v>
      </c>
      <c r="Q1507" s="6" t="s">
        <v>4549</v>
      </c>
      <c r="R1507" s="6" t="s">
        <v>4549</v>
      </c>
      <c r="S1507" s="6" t="s">
        <v>4549</v>
      </c>
      <c r="T1507" s="6"/>
      <c r="U1507" s="6"/>
      <c r="V1507" s="6"/>
      <c r="W1507" s="6"/>
      <c r="X1507" s="6"/>
      <c r="Y1507" s="6"/>
      <c r="Z1507" s="6"/>
      <c r="AA1507" s="6"/>
      <c r="AB1507" s="6" t="s">
        <v>4549</v>
      </c>
    </row>
    <row r="1508" spans="1:28">
      <c r="A1508" s="6">
        <v>408</v>
      </c>
      <c r="B1508" s="6" t="str">
        <f t="shared" si="23"/>
        <v>Saint GeorgePower Plant</v>
      </c>
      <c r="C1508" s="6" t="s">
        <v>1761</v>
      </c>
      <c r="D1508" s="6" t="s">
        <v>164</v>
      </c>
      <c r="E1508" s="6"/>
      <c r="F1508" s="6">
        <v>1</v>
      </c>
      <c r="G1508" s="6">
        <v>6000</v>
      </c>
      <c r="H1508" s="6">
        <v>1963</v>
      </c>
      <c r="I1508" s="6">
        <v>8</v>
      </c>
      <c r="J1508" s="6" t="s">
        <v>4555</v>
      </c>
      <c r="K1508" s="6">
        <v>31</v>
      </c>
      <c r="L1508" s="6" t="s">
        <v>4592</v>
      </c>
      <c r="M1508" s="6">
        <v>2</v>
      </c>
      <c r="N1508" s="6" t="s">
        <v>4543</v>
      </c>
      <c r="O1508" s="6" t="s">
        <v>5604</v>
      </c>
      <c r="P1508" s="6" t="s">
        <v>4549</v>
      </c>
      <c r="Q1508" s="6" t="s">
        <v>4549</v>
      </c>
      <c r="R1508" s="6" t="s">
        <v>4549</v>
      </c>
      <c r="S1508" s="6" t="s">
        <v>4549</v>
      </c>
      <c r="T1508" s="6"/>
      <c r="U1508" s="6"/>
      <c r="V1508" s="6"/>
      <c r="W1508" s="6"/>
      <c r="X1508" s="6"/>
      <c r="Y1508" s="6"/>
      <c r="Z1508" s="6">
        <v>50826</v>
      </c>
      <c r="AA1508" s="6"/>
      <c r="AB1508" s="6" t="s">
        <v>4549</v>
      </c>
    </row>
    <row r="1509" spans="1:28">
      <c r="A1509" s="6">
        <v>408</v>
      </c>
      <c r="B1509" s="6" t="str">
        <f t="shared" si="23"/>
        <v>Saint GeorgePublic Works Bldg</v>
      </c>
      <c r="C1509" s="6" t="s">
        <v>1761</v>
      </c>
      <c r="D1509" s="6" t="s">
        <v>2400</v>
      </c>
      <c r="E1509" s="6"/>
      <c r="F1509" s="6">
        <v>1</v>
      </c>
      <c r="G1509" s="6">
        <v>1200</v>
      </c>
      <c r="H1509" s="6">
        <v>1960</v>
      </c>
      <c r="I1509" s="6">
        <v>3</v>
      </c>
      <c r="J1509" s="6" t="s">
        <v>4541</v>
      </c>
      <c r="K1509" s="6">
        <v>11</v>
      </c>
      <c r="L1509" s="6" t="s">
        <v>4542</v>
      </c>
      <c r="M1509" s="6">
        <v>2</v>
      </c>
      <c r="N1509" s="6" t="s">
        <v>4543</v>
      </c>
      <c r="O1509" s="6" t="s">
        <v>5604</v>
      </c>
      <c r="P1509" s="6" t="s">
        <v>4549</v>
      </c>
      <c r="Q1509" s="6" t="s">
        <v>4549</v>
      </c>
      <c r="R1509" s="6" t="s">
        <v>4549</v>
      </c>
      <c r="S1509" s="6" t="s">
        <v>4549</v>
      </c>
      <c r="T1509" s="6"/>
      <c r="U1509" s="6"/>
      <c r="V1509" s="6"/>
      <c r="W1509" s="6"/>
      <c r="X1509" s="6"/>
      <c r="Y1509" s="6"/>
      <c r="Z1509" s="6"/>
      <c r="AA1509" s="6"/>
      <c r="AB1509" s="6" t="s">
        <v>4549</v>
      </c>
    </row>
    <row r="1510" spans="1:28">
      <c r="A1510" s="6">
        <v>408</v>
      </c>
      <c r="B1510" s="6" t="str">
        <f t="shared" si="23"/>
        <v>Saint GeorgeRecreation Hall/Admin Office</v>
      </c>
      <c r="C1510" s="6" t="s">
        <v>1761</v>
      </c>
      <c r="D1510" s="6" t="s">
        <v>1757</v>
      </c>
      <c r="E1510" s="6"/>
      <c r="F1510" s="6">
        <v>1</v>
      </c>
      <c r="G1510" s="6">
        <v>4800</v>
      </c>
      <c r="H1510" s="6">
        <v>1940</v>
      </c>
      <c r="I1510" s="6">
        <v>9</v>
      </c>
      <c r="J1510" s="6" t="s">
        <v>1500</v>
      </c>
      <c r="K1510" s="6">
        <v>34</v>
      </c>
      <c r="L1510" s="6" t="s">
        <v>4551</v>
      </c>
      <c r="M1510" s="6">
        <v>2</v>
      </c>
      <c r="N1510" s="6" t="s">
        <v>4543</v>
      </c>
      <c r="O1510" s="6" t="s">
        <v>5606</v>
      </c>
      <c r="P1510" s="6" t="s">
        <v>4549</v>
      </c>
      <c r="Q1510" s="6" t="s">
        <v>4549</v>
      </c>
      <c r="R1510" s="6" t="s">
        <v>4549</v>
      </c>
      <c r="S1510" s="6" t="s">
        <v>4549</v>
      </c>
      <c r="T1510" s="6"/>
      <c r="U1510" s="6"/>
      <c r="V1510" s="6" t="s">
        <v>5607</v>
      </c>
      <c r="W1510" s="6"/>
      <c r="X1510" s="6"/>
      <c r="Y1510" s="6"/>
      <c r="Z1510" s="6">
        <v>20959</v>
      </c>
      <c r="AA1510" s="6"/>
      <c r="AB1510" s="6" t="s">
        <v>4549</v>
      </c>
    </row>
    <row r="1511" spans="1:28">
      <c r="A1511" s="6">
        <v>408</v>
      </c>
      <c r="B1511" s="6" t="str">
        <f t="shared" si="23"/>
        <v>Saint GeorgeSre Building</v>
      </c>
      <c r="C1511" s="6" t="s">
        <v>1761</v>
      </c>
      <c r="D1511" s="6" t="s">
        <v>82</v>
      </c>
      <c r="E1511" s="6"/>
      <c r="F1511" s="6"/>
      <c r="G1511" s="6">
        <v>1104</v>
      </c>
      <c r="H1511" s="6">
        <v>1994</v>
      </c>
      <c r="I1511" s="6">
        <v>2</v>
      </c>
      <c r="J1511" s="6" t="s">
        <v>4582</v>
      </c>
      <c r="K1511" s="6">
        <v>8</v>
      </c>
      <c r="L1511" s="6" t="s">
        <v>4583</v>
      </c>
      <c r="M1511" s="6">
        <v>2</v>
      </c>
      <c r="N1511" s="6" t="s">
        <v>4543</v>
      </c>
      <c r="O1511" s="6" t="s">
        <v>4585</v>
      </c>
      <c r="P1511" s="6" t="s">
        <v>4549</v>
      </c>
      <c r="Q1511" s="6" t="s">
        <v>4549</v>
      </c>
      <c r="R1511" s="6" t="s">
        <v>4549</v>
      </c>
      <c r="S1511" s="6" t="s">
        <v>4549</v>
      </c>
      <c r="T1511" s="6"/>
      <c r="U1511" s="6"/>
      <c r="V1511" s="6"/>
      <c r="W1511" s="6"/>
      <c r="X1511" s="6"/>
      <c r="Y1511" s="6"/>
      <c r="Z1511" s="6"/>
      <c r="AA1511" s="6"/>
      <c r="AB1511" s="6" t="s">
        <v>4549</v>
      </c>
    </row>
    <row r="1512" spans="1:28">
      <c r="A1512" s="6">
        <v>408</v>
      </c>
      <c r="B1512" s="6" t="str">
        <f t="shared" si="23"/>
        <v>Saint GeorgeSre Building (New) Fy07 (Heated)</v>
      </c>
      <c r="C1512" s="6" t="s">
        <v>1761</v>
      </c>
      <c r="D1512" s="6" t="s">
        <v>5608</v>
      </c>
      <c r="E1512" s="6"/>
      <c r="F1512" s="6"/>
      <c r="G1512" s="6">
        <v>1104</v>
      </c>
      <c r="H1512" s="6"/>
      <c r="I1512" s="6">
        <v>2</v>
      </c>
      <c r="J1512" s="6" t="s">
        <v>4582</v>
      </c>
      <c r="K1512" s="6">
        <v>8</v>
      </c>
      <c r="L1512" s="6" t="s">
        <v>4583</v>
      </c>
      <c r="M1512" s="6">
        <v>2</v>
      </c>
      <c r="N1512" s="6" t="s">
        <v>4543</v>
      </c>
      <c r="O1512" s="6" t="s">
        <v>4585</v>
      </c>
      <c r="P1512" s="6" t="s">
        <v>4549</v>
      </c>
      <c r="Q1512" s="6" t="s">
        <v>4549</v>
      </c>
      <c r="R1512" s="6" t="s">
        <v>4549</v>
      </c>
      <c r="S1512" s="6" t="s">
        <v>4549</v>
      </c>
      <c r="T1512" s="6"/>
      <c r="U1512" s="6"/>
      <c r="V1512" s="6"/>
      <c r="W1512" s="6"/>
      <c r="X1512" s="6"/>
      <c r="Y1512" s="6"/>
      <c r="Z1512" s="6"/>
      <c r="AA1512" s="6"/>
      <c r="AB1512" s="6" t="s">
        <v>4549</v>
      </c>
    </row>
    <row r="1513" spans="1:28">
      <c r="A1513" s="6">
        <v>408</v>
      </c>
      <c r="B1513" s="6" t="str">
        <f t="shared" si="23"/>
        <v>Saint GeorgeSt. George Hotel</v>
      </c>
      <c r="C1513" s="6" t="s">
        <v>1761</v>
      </c>
      <c r="D1513" s="6" t="s">
        <v>1758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 t="s">
        <v>5603</v>
      </c>
      <c r="P1513" s="6" t="s">
        <v>4549</v>
      </c>
      <c r="Q1513" s="6" t="s">
        <v>4549</v>
      </c>
      <c r="R1513" s="6" t="s">
        <v>4549</v>
      </c>
      <c r="S1513" s="6" t="s">
        <v>4549</v>
      </c>
      <c r="T1513" s="6"/>
      <c r="U1513" s="6"/>
      <c r="V1513" s="6"/>
      <c r="W1513" s="6"/>
      <c r="X1513" s="6"/>
      <c r="Y1513" s="6"/>
      <c r="Z1513" s="6"/>
      <c r="AA1513" s="6"/>
      <c r="AB1513" s="6" t="s">
        <v>4549</v>
      </c>
    </row>
    <row r="1514" spans="1:28">
      <c r="A1514" s="6">
        <v>408</v>
      </c>
      <c r="B1514" s="6" t="str">
        <f t="shared" si="23"/>
        <v>Saint GeorgeSt. George Island School</v>
      </c>
      <c r="C1514" s="6" t="s">
        <v>1761</v>
      </c>
      <c r="D1514" s="6" t="s">
        <v>1759</v>
      </c>
      <c r="E1514" s="6"/>
      <c r="F1514" s="6">
        <v>1</v>
      </c>
      <c r="G1514" s="6">
        <v>14352</v>
      </c>
      <c r="H1514" s="6">
        <v>1955</v>
      </c>
      <c r="I1514" s="6">
        <v>3</v>
      </c>
      <c r="J1514" s="6" t="s">
        <v>4541</v>
      </c>
      <c r="K1514" s="6">
        <v>9</v>
      </c>
      <c r="L1514" s="6" t="s">
        <v>4575</v>
      </c>
      <c r="M1514" s="6">
        <v>2</v>
      </c>
      <c r="N1514" s="6" t="s">
        <v>4543</v>
      </c>
      <c r="O1514" s="6" t="s">
        <v>5609</v>
      </c>
      <c r="P1514" s="6" t="s">
        <v>4549</v>
      </c>
      <c r="Q1514" s="6" t="s">
        <v>4549</v>
      </c>
      <c r="R1514" s="6" t="s">
        <v>4549</v>
      </c>
      <c r="S1514" s="6" t="s">
        <v>4549</v>
      </c>
      <c r="T1514" s="6"/>
      <c r="U1514" s="6"/>
      <c r="V1514" s="6" t="s">
        <v>5610</v>
      </c>
      <c r="W1514" s="6"/>
      <c r="X1514" s="6"/>
      <c r="Y1514" s="6"/>
      <c r="Z1514" s="6">
        <v>36160</v>
      </c>
      <c r="AA1514" s="6"/>
      <c r="AB1514" s="6" t="s">
        <v>4549</v>
      </c>
    </row>
    <row r="1515" spans="1:28">
      <c r="A1515" s="6">
        <v>408</v>
      </c>
      <c r="B1515" s="6" t="str">
        <f t="shared" si="23"/>
        <v>Saint GeorgeStore</v>
      </c>
      <c r="C1515" s="6" t="s">
        <v>1761</v>
      </c>
      <c r="D1515" s="6" t="s">
        <v>254</v>
      </c>
      <c r="E1515" s="6"/>
      <c r="F1515" s="6">
        <v>1</v>
      </c>
      <c r="G1515" s="6"/>
      <c r="H1515" s="6">
        <v>1960</v>
      </c>
      <c r="I1515" s="6">
        <v>7</v>
      </c>
      <c r="J1515" s="6" t="s">
        <v>4578</v>
      </c>
      <c r="K1515" s="6">
        <v>26</v>
      </c>
      <c r="L1515" s="6" t="s">
        <v>2194</v>
      </c>
      <c r="M1515" s="6">
        <v>3</v>
      </c>
      <c r="N1515" s="6" t="s">
        <v>4570</v>
      </c>
      <c r="O1515" s="6" t="s">
        <v>5603</v>
      </c>
      <c r="P1515" s="6" t="s">
        <v>4549</v>
      </c>
      <c r="Q1515" s="6" t="s">
        <v>4549</v>
      </c>
      <c r="R1515" s="6" t="s">
        <v>4549</v>
      </c>
      <c r="S1515" s="6" t="s">
        <v>4549</v>
      </c>
      <c r="T1515" s="6"/>
      <c r="U1515" s="6"/>
      <c r="V1515" s="6" t="s">
        <v>5611</v>
      </c>
      <c r="W1515" s="6"/>
      <c r="X1515" s="6"/>
      <c r="Y1515" s="6"/>
      <c r="Z1515" s="6">
        <v>70257</v>
      </c>
      <c r="AA1515" s="6"/>
      <c r="AB1515" s="6" t="s">
        <v>4549</v>
      </c>
    </row>
    <row r="1516" spans="1:28">
      <c r="A1516" s="6">
        <v>408</v>
      </c>
      <c r="B1516" s="6" t="str">
        <f t="shared" si="23"/>
        <v>Saint GeorgeTanaq Corporation Office Bldg</v>
      </c>
      <c r="C1516" s="6" t="s">
        <v>1761</v>
      </c>
      <c r="D1516" s="6" t="s">
        <v>5612</v>
      </c>
      <c r="E1516" s="6"/>
      <c r="F1516" s="6">
        <v>1</v>
      </c>
      <c r="G1516" s="6"/>
      <c r="H1516" s="6"/>
      <c r="I1516" s="6">
        <v>6</v>
      </c>
      <c r="J1516" s="6" t="s">
        <v>377</v>
      </c>
      <c r="K1516" s="6">
        <v>36</v>
      </c>
      <c r="L1516" s="6" t="s">
        <v>377</v>
      </c>
      <c r="M1516" s="6">
        <v>3</v>
      </c>
      <c r="N1516" s="6" t="s">
        <v>4570</v>
      </c>
      <c r="O1516" s="6" t="s">
        <v>5603</v>
      </c>
      <c r="P1516" s="6" t="s">
        <v>4549</v>
      </c>
      <c r="Q1516" s="6" t="s">
        <v>4549</v>
      </c>
      <c r="R1516" s="6" t="s">
        <v>4549</v>
      </c>
      <c r="S1516" s="6" t="s">
        <v>4549</v>
      </c>
      <c r="T1516" s="6"/>
      <c r="U1516" s="6"/>
      <c r="V1516" s="6"/>
      <c r="W1516" s="6"/>
      <c r="X1516" s="6"/>
      <c r="Y1516" s="6"/>
      <c r="Z1516" s="6"/>
      <c r="AA1516" s="6"/>
      <c r="AB1516" s="6" t="s">
        <v>4549</v>
      </c>
    </row>
    <row r="1517" spans="1:28">
      <c r="A1517">
        <v>409</v>
      </c>
      <c r="B1517" s="6" t="str">
        <f t="shared" si="23"/>
        <v>Saint Mary'sAC Commercial Company Store</v>
      </c>
      <c r="C1517" t="s">
        <v>505</v>
      </c>
      <c r="D1517" t="s">
        <v>886</v>
      </c>
      <c r="G1517">
        <v>9584</v>
      </c>
      <c r="H1517">
        <v>1970</v>
      </c>
      <c r="I1517">
        <v>7</v>
      </c>
      <c r="J1517" t="s">
        <v>4578</v>
      </c>
      <c r="K1517">
        <v>25</v>
      </c>
      <c r="L1517" t="s">
        <v>4579</v>
      </c>
      <c r="M1517">
        <v>3</v>
      </c>
      <c r="N1517" t="s">
        <v>4570</v>
      </c>
      <c r="P1517" s="6" t="s">
        <v>4549</v>
      </c>
      <c r="Q1517" s="6" t="s">
        <v>4549</v>
      </c>
      <c r="R1517" s="6" t="s">
        <v>4549</v>
      </c>
      <c r="S1517" s="6" t="s">
        <v>4549</v>
      </c>
      <c r="Y1517" s="145">
        <v>39368</v>
      </c>
      <c r="AA1517" s="145"/>
      <c r="AB1517" s="6" t="s">
        <v>4549</v>
      </c>
    </row>
    <row r="1518" spans="1:28">
      <c r="A1518" s="6">
        <v>409</v>
      </c>
      <c r="B1518" s="6" t="str">
        <f t="shared" si="23"/>
        <v>Saint Mary'sAIRPORT ELECTRICAL</v>
      </c>
      <c r="C1518" s="6" t="s">
        <v>505</v>
      </c>
      <c r="D1518" s="6" t="s">
        <v>2575</v>
      </c>
      <c r="E1518" s="6"/>
      <c r="F1518" s="6"/>
      <c r="G1518" s="6">
        <v>96</v>
      </c>
      <c r="H1518" s="6">
        <v>2000</v>
      </c>
      <c r="I1518" s="6">
        <v>8</v>
      </c>
      <c r="J1518" s="6" t="s">
        <v>4555</v>
      </c>
      <c r="K1518" s="6">
        <v>31</v>
      </c>
      <c r="L1518" s="6" t="s">
        <v>4592</v>
      </c>
      <c r="M1518" s="6">
        <v>2</v>
      </c>
      <c r="N1518" s="6" t="s">
        <v>4543</v>
      </c>
      <c r="O1518" s="6" t="s">
        <v>4585</v>
      </c>
      <c r="P1518" s="6" t="s">
        <v>4549</v>
      </c>
      <c r="Q1518" s="6" t="s">
        <v>4549</v>
      </c>
      <c r="R1518" s="6" t="s">
        <v>4549</v>
      </c>
      <c r="S1518" s="6" t="s">
        <v>4549</v>
      </c>
      <c r="T1518" s="6"/>
      <c r="U1518" s="6"/>
      <c r="V1518" s="6"/>
      <c r="W1518" s="6"/>
      <c r="X1518" s="6"/>
      <c r="Y1518" s="6"/>
      <c r="Z1518" s="6"/>
      <c r="AA1518" s="6"/>
      <c r="AB1518" s="6" t="s">
        <v>4549</v>
      </c>
    </row>
    <row r="1519" spans="1:28">
      <c r="A1519" s="6">
        <v>409</v>
      </c>
      <c r="B1519" s="6" t="str">
        <f t="shared" si="23"/>
        <v>Saint Mary'sARFF BUILDING</v>
      </c>
      <c r="C1519" s="6" t="s">
        <v>505</v>
      </c>
      <c r="D1519" s="6" t="s">
        <v>2135</v>
      </c>
      <c r="E1519" s="6"/>
      <c r="F1519" s="6"/>
      <c r="G1519" s="6">
        <v>3200</v>
      </c>
      <c r="H1519" s="6">
        <v>1994</v>
      </c>
      <c r="I1519" s="6">
        <v>2</v>
      </c>
      <c r="J1519" s="6" t="s">
        <v>4582</v>
      </c>
      <c r="K1519" s="6">
        <v>8</v>
      </c>
      <c r="L1519" s="6" t="s">
        <v>4583</v>
      </c>
      <c r="M1519" s="6">
        <v>2</v>
      </c>
      <c r="N1519" s="6" t="s">
        <v>4543</v>
      </c>
      <c r="O1519" s="6" t="s">
        <v>4585</v>
      </c>
      <c r="P1519" s="6" t="s">
        <v>4549</v>
      </c>
      <c r="Q1519" s="6" t="s">
        <v>4549</v>
      </c>
      <c r="R1519" s="6" t="s">
        <v>4549</v>
      </c>
      <c r="S1519" s="6" t="s">
        <v>4549</v>
      </c>
      <c r="T1519" s="6"/>
      <c r="U1519" s="6"/>
      <c r="V1519" s="6"/>
      <c r="W1519" s="6"/>
      <c r="X1519" s="6"/>
      <c r="Y1519" s="6"/>
      <c r="Z1519" s="6"/>
      <c r="AA1519" s="6"/>
      <c r="AB1519" s="6" t="s">
        <v>4549</v>
      </c>
    </row>
    <row r="1520" spans="1:28">
      <c r="A1520" s="6">
        <v>409</v>
      </c>
      <c r="B1520" s="6" t="str">
        <f t="shared" si="23"/>
        <v>Saint Mary'sCity Office/Community Center</v>
      </c>
      <c r="C1520" s="6" t="s">
        <v>505</v>
      </c>
      <c r="D1520" s="6" t="s">
        <v>509</v>
      </c>
      <c r="E1520" s="6"/>
      <c r="F1520" s="6"/>
      <c r="G1520" s="6">
        <v>2200</v>
      </c>
      <c r="H1520" s="6">
        <v>1970</v>
      </c>
      <c r="I1520" s="6">
        <v>3</v>
      </c>
      <c r="J1520" s="6" t="s">
        <v>4541</v>
      </c>
      <c r="K1520" s="6">
        <v>10</v>
      </c>
      <c r="L1520" s="6" t="s">
        <v>2424</v>
      </c>
      <c r="M1520" s="6">
        <v>2</v>
      </c>
      <c r="N1520" s="6" t="s">
        <v>4543</v>
      </c>
      <c r="O1520" s="6" t="s">
        <v>5613</v>
      </c>
      <c r="P1520" s="6" t="s">
        <v>4549</v>
      </c>
      <c r="Q1520" s="6" t="s">
        <v>4549</v>
      </c>
      <c r="R1520" s="6" t="s">
        <v>4549</v>
      </c>
      <c r="S1520" s="6" t="s">
        <v>4549</v>
      </c>
      <c r="T1520" s="6"/>
      <c r="U1520" s="6"/>
      <c r="V1520" s="6" t="s">
        <v>5614</v>
      </c>
      <c r="W1520" s="6"/>
      <c r="X1520" s="6"/>
      <c r="Y1520" s="6"/>
      <c r="Z1520" s="6">
        <v>19700</v>
      </c>
      <c r="AA1520" s="6"/>
      <c r="AB1520" s="6" t="s">
        <v>4549</v>
      </c>
    </row>
    <row r="1521" spans="1:28">
      <c r="A1521" s="6">
        <v>409</v>
      </c>
      <c r="B1521" s="6" t="str">
        <f t="shared" si="23"/>
        <v>Saint Mary'sCold Storage Building</v>
      </c>
      <c r="C1521" s="6" t="s">
        <v>505</v>
      </c>
      <c r="D1521" s="6" t="s">
        <v>510</v>
      </c>
      <c r="E1521" s="6"/>
      <c r="F1521" s="6"/>
      <c r="G1521" s="6">
        <v>12800</v>
      </c>
      <c r="H1521" s="6">
        <v>1980</v>
      </c>
      <c r="I1521" s="6">
        <v>2</v>
      </c>
      <c r="J1521" s="6" t="s">
        <v>4582</v>
      </c>
      <c r="K1521" s="6">
        <v>8</v>
      </c>
      <c r="L1521" s="6" t="s">
        <v>4583</v>
      </c>
      <c r="M1521" s="6">
        <v>3</v>
      </c>
      <c r="N1521" s="6" t="s">
        <v>4570</v>
      </c>
      <c r="O1521" s="6" t="s">
        <v>5613</v>
      </c>
      <c r="P1521" s="6" t="s">
        <v>4549</v>
      </c>
      <c r="Q1521" s="6" t="s">
        <v>4549</v>
      </c>
      <c r="R1521" s="6" t="s">
        <v>4549</v>
      </c>
      <c r="S1521" s="6" t="s">
        <v>4549</v>
      </c>
      <c r="T1521" s="6"/>
      <c r="U1521" s="6"/>
      <c r="V1521" s="6"/>
      <c r="W1521" s="6"/>
      <c r="X1521" s="6" t="s">
        <v>5316</v>
      </c>
      <c r="Y1521" s="6"/>
      <c r="Z1521" s="6">
        <v>5400</v>
      </c>
      <c r="AA1521" s="6"/>
      <c r="AB1521" s="6" t="s">
        <v>4549</v>
      </c>
    </row>
    <row r="1522" spans="1:28">
      <c r="A1522" s="6">
        <v>409</v>
      </c>
      <c r="B1522" s="6" t="str">
        <f t="shared" si="23"/>
        <v>Saint Mary'sCouncil Office</v>
      </c>
      <c r="C1522" s="6" t="s">
        <v>505</v>
      </c>
      <c r="D1522" s="6" t="s">
        <v>1779</v>
      </c>
      <c r="E1522" s="6"/>
      <c r="F1522" s="6"/>
      <c r="G1522" s="6">
        <v>600</v>
      </c>
      <c r="H1522" s="6">
        <v>1980</v>
      </c>
      <c r="I1522" s="6">
        <v>6</v>
      </c>
      <c r="J1522" s="6" t="s">
        <v>377</v>
      </c>
      <c r="K1522" s="6">
        <v>36</v>
      </c>
      <c r="L1522" s="6" t="s">
        <v>377</v>
      </c>
      <c r="M1522" s="6">
        <v>2</v>
      </c>
      <c r="N1522" s="6" t="s">
        <v>4543</v>
      </c>
      <c r="O1522" s="6" t="s">
        <v>5615</v>
      </c>
      <c r="P1522" s="6" t="s">
        <v>4549</v>
      </c>
      <c r="Q1522" s="6" t="s">
        <v>4549</v>
      </c>
      <c r="R1522" s="6" t="s">
        <v>4549</v>
      </c>
      <c r="S1522" s="6" t="s">
        <v>4549</v>
      </c>
      <c r="T1522" s="6"/>
      <c r="U1522" s="6"/>
      <c r="V1522" s="6" t="s">
        <v>4722</v>
      </c>
      <c r="W1522" s="6"/>
      <c r="X1522" s="6"/>
      <c r="Y1522" s="6"/>
      <c r="Z1522" s="6">
        <v>3000</v>
      </c>
      <c r="AA1522" s="6"/>
      <c r="AB1522" s="6" t="s">
        <v>4549</v>
      </c>
    </row>
    <row r="1523" spans="1:28">
      <c r="A1523" s="6">
        <v>409</v>
      </c>
      <c r="B1523" s="6" t="str">
        <f t="shared" si="23"/>
        <v>Saint Mary'sEQUIP STORAGE</v>
      </c>
      <c r="C1523" s="6" t="s">
        <v>505</v>
      </c>
      <c r="D1523" s="6" t="s">
        <v>5198</v>
      </c>
      <c r="E1523" s="6"/>
      <c r="F1523" s="6"/>
      <c r="G1523" s="6">
        <v>2400</v>
      </c>
      <c r="H1523" s="6">
        <v>1986</v>
      </c>
      <c r="I1523" s="6">
        <v>2</v>
      </c>
      <c r="J1523" s="6" t="s">
        <v>4582</v>
      </c>
      <c r="K1523" s="6">
        <v>8</v>
      </c>
      <c r="L1523" s="6" t="s">
        <v>4583</v>
      </c>
      <c r="M1523" s="6">
        <v>2</v>
      </c>
      <c r="N1523" s="6" t="s">
        <v>4543</v>
      </c>
      <c r="O1523" s="6" t="s">
        <v>4585</v>
      </c>
      <c r="P1523" s="6" t="s">
        <v>4549</v>
      </c>
      <c r="Q1523" s="6" t="s">
        <v>4549</v>
      </c>
      <c r="R1523" s="6" t="s">
        <v>4549</v>
      </c>
      <c r="S1523" s="6" t="s">
        <v>4549</v>
      </c>
      <c r="T1523" s="6"/>
      <c r="U1523" s="6"/>
      <c r="V1523" s="6"/>
      <c r="W1523" s="6"/>
      <c r="X1523" s="6"/>
      <c r="Y1523" s="6"/>
      <c r="Z1523" s="6"/>
      <c r="AA1523" s="6"/>
      <c r="AB1523" s="6" t="s">
        <v>4549</v>
      </c>
    </row>
    <row r="1524" spans="1:28">
      <c r="A1524" s="6">
        <v>409</v>
      </c>
      <c r="B1524" s="6" t="str">
        <f t="shared" si="23"/>
        <v>Saint Mary'sFire/Police Station</v>
      </c>
      <c r="C1524" s="6" t="s">
        <v>505</v>
      </c>
      <c r="D1524" s="6" t="s">
        <v>512</v>
      </c>
      <c r="E1524" s="6"/>
      <c r="F1524" s="6"/>
      <c r="G1524" s="6">
        <v>1800</v>
      </c>
      <c r="H1524" s="6">
        <v>1970</v>
      </c>
      <c r="I1524" s="6">
        <v>3</v>
      </c>
      <c r="J1524" s="6" t="s">
        <v>4541</v>
      </c>
      <c r="K1524" s="6">
        <v>11</v>
      </c>
      <c r="L1524" s="6" t="s">
        <v>4542</v>
      </c>
      <c r="M1524" s="6">
        <v>2</v>
      </c>
      <c r="N1524" s="6" t="s">
        <v>4543</v>
      </c>
      <c r="O1524" s="6" t="s">
        <v>5613</v>
      </c>
      <c r="P1524" s="6" t="s">
        <v>4549</v>
      </c>
      <c r="Q1524" s="6" t="s">
        <v>4549</v>
      </c>
      <c r="R1524" s="6" t="s">
        <v>4549</v>
      </c>
      <c r="S1524" s="6" t="s">
        <v>4549</v>
      </c>
      <c r="T1524" s="6"/>
      <c r="U1524" s="6"/>
      <c r="V1524" s="6" t="s">
        <v>4800</v>
      </c>
      <c r="W1524" s="6"/>
      <c r="X1524" s="6"/>
      <c r="Y1524" s="6"/>
      <c r="Z1524" s="6">
        <v>7700</v>
      </c>
      <c r="AA1524" s="6"/>
      <c r="AB1524" s="6" t="s">
        <v>4549</v>
      </c>
    </row>
    <row r="1525" spans="1:28">
      <c r="A1525" s="6">
        <v>409</v>
      </c>
      <c r="B1525" s="6" t="str">
        <f t="shared" si="23"/>
        <v>Saint Mary'sHeadstart Daycare</v>
      </c>
      <c r="C1525" s="6" t="s">
        <v>505</v>
      </c>
      <c r="D1525" s="6" t="s">
        <v>513</v>
      </c>
      <c r="E1525" s="6"/>
      <c r="F1525" s="6"/>
      <c r="G1525" s="6">
        <v>2000</v>
      </c>
      <c r="H1525" s="6">
        <v>1980</v>
      </c>
      <c r="I1525" s="6">
        <v>3</v>
      </c>
      <c r="J1525" s="6" t="s">
        <v>4541</v>
      </c>
      <c r="K1525" s="6">
        <v>9</v>
      </c>
      <c r="L1525" s="6" t="s">
        <v>4575</v>
      </c>
      <c r="M1525" s="6">
        <v>2</v>
      </c>
      <c r="N1525" s="6" t="s">
        <v>4543</v>
      </c>
      <c r="O1525" s="6" t="s">
        <v>5613</v>
      </c>
      <c r="P1525" s="6" t="s">
        <v>4549</v>
      </c>
      <c r="Q1525" s="6" t="s">
        <v>4549</v>
      </c>
      <c r="R1525" s="6" t="s">
        <v>4549</v>
      </c>
      <c r="S1525" s="6" t="s">
        <v>4549</v>
      </c>
      <c r="T1525" s="6"/>
      <c r="U1525" s="6"/>
      <c r="V1525" s="6" t="s">
        <v>5616</v>
      </c>
      <c r="W1525" s="6"/>
      <c r="X1525" s="6"/>
      <c r="Y1525" s="6"/>
      <c r="Z1525" s="6">
        <v>1500</v>
      </c>
      <c r="AA1525" s="6"/>
      <c r="AB1525" s="6" t="s">
        <v>4549</v>
      </c>
    </row>
    <row r="1526" spans="1:28">
      <c r="A1526" s="6">
        <v>409</v>
      </c>
      <c r="B1526" s="6" t="str">
        <f t="shared" si="23"/>
        <v>Saint Mary'sHeat Recovery Building</v>
      </c>
      <c r="C1526" s="6" t="s">
        <v>505</v>
      </c>
      <c r="D1526" s="6" t="s">
        <v>514</v>
      </c>
      <c r="E1526" s="6"/>
      <c r="F1526" s="6"/>
      <c r="G1526" s="6">
        <v>225</v>
      </c>
      <c r="H1526" s="6">
        <v>1980</v>
      </c>
      <c r="I1526" s="6">
        <v>3</v>
      </c>
      <c r="J1526" s="6" t="s">
        <v>4541</v>
      </c>
      <c r="K1526" s="6">
        <v>15</v>
      </c>
      <c r="L1526" s="6" t="s">
        <v>4682</v>
      </c>
      <c r="M1526" s="6">
        <v>4</v>
      </c>
      <c r="N1526" s="6" t="s">
        <v>4584</v>
      </c>
      <c r="O1526" s="6" t="s">
        <v>5613</v>
      </c>
      <c r="P1526" s="6" t="s">
        <v>4549</v>
      </c>
      <c r="Q1526" s="6" t="s">
        <v>4549</v>
      </c>
      <c r="R1526" s="6" t="s">
        <v>4549</v>
      </c>
      <c r="S1526" s="6" t="s">
        <v>4549</v>
      </c>
      <c r="T1526" s="6"/>
      <c r="U1526" s="6"/>
      <c r="V1526" s="6"/>
      <c r="W1526" s="6"/>
      <c r="X1526" s="6" t="s">
        <v>5316</v>
      </c>
      <c r="Y1526" s="6"/>
      <c r="Z1526" s="6">
        <v>10300</v>
      </c>
      <c r="AA1526" s="6"/>
      <c r="AB1526" s="6" t="s">
        <v>4549</v>
      </c>
    </row>
    <row r="1527" spans="1:28">
      <c r="A1527" s="6">
        <v>409</v>
      </c>
      <c r="B1527" s="6" t="str">
        <f t="shared" si="23"/>
        <v>Saint Mary'sLIVING QUARTERS</v>
      </c>
      <c r="C1527" s="6" t="s">
        <v>505</v>
      </c>
      <c r="D1527" s="6" t="s">
        <v>3648</v>
      </c>
      <c r="E1527" s="6"/>
      <c r="F1527" s="6"/>
      <c r="G1527" s="6">
        <v>1530</v>
      </c>
      <c r="H1527" s="6">
        <v>1980</v>
      </c>
      <c r="I1527" s="6">
        <v>5</v>
      </c>
      <c r="J1527" s="6" t="s">
        <v>4602</v>
      </c>
      <c r="K1527" s="6">
        <v>20</v>
      </c>
      <c r="L1527" s="6" t="s">
        <v>4603</v>
      </c>
      <c r="M1527" s="6">
        <v>5</v>
      </c>
      <c r="N1527" s="6" t="s">
        <v>1500</v>
      </c>
      <c r="O1527" s="6" t="s">
        <v>4585</v>
      </c>
      <c r="P1527" s="6" t="s">
        <v>4549</v>
      </c>
      <c r="Q1527" s="6" t="s">
        <v>4549</v>
      </c>
      <c r="R1527" s="6" t="s">
        <v>4549</v>
      </c>
      <c r="S1527" s="6" t="s">
        <v>4549</v>
      </c>
      <c r="T1527" s="6"/>
      <c r="U1527" s="6"/>
      <c r="V1527" s="6"/>
      <c r="W1527" s="6"/>
      <c r="X1527" s="6"/>
      <c r="Y1527" s="6"/>
      <c r="Z1527" s="6"/>
      <c r="AA1527" s="6"/>
      <c r="AB1527" s="6" t="s">
        <v>4549</v>
      </c>
    </row>
    <row r="1528" spans="1:28">
      <c r="A1528" s="6">
        <v>409</v>
      </c>
      <c r="B1528" s="6" t="str">
        <f t="shared" si="23"/>
        <v>Saint Mary'sMaintenance Shop</v>
      </c>
      <c r="C1528" s="6" t="s">
        <v>505</v>
      </c>
      <c r="D1528" s="6" t="s">
        <v>185</v>
      </c>
      <c r="E1528" s="6"/>
      <c r="F1528" s="6"/>
      <c r="G1528" s="6">
        <v>2260</v>
      </c>
      <c r="H1528" s="6">
        <v>1970</v>
      </c>
      <c r="I1528" s="6">
        <v>3</v>
      </c>
      <c r="J1528" s="6" t="s">
        <v>4541</v>
      </c>
      <c r="K1528" s="6">
        <v>28</v>
      </c>
      <c r="L1528" s="6" t="s">
        <v>4556</v>
      </c>
      <c r="M1528" s="6">
        <v>4</v>
      </c>
      <c r="N1528" s="6" t="s">
        <v>4584</v>
      </c>
      <c r="O1528" s="6" t="s">
        <v>5613</v>
      </c>
      <c r="P1528" s="6" t="s">
        <v>4549</v>
      </c>
      <c r="Q1528" s="6" t="s">
        <v>4549</v>
      </c>
      <c r="R1528" s="6" t="s">
        <v>4549</v>
      </c>
      <c r="S1528" s="6" t="s">
        <v>4549</v>
      </c>
      <c r="T1528" s="6"/>
      <c r="U1528" s="6"/>
      <c r="V1528" s="6" t="s">
        <v>4646</v>
      </c>
      <c r="W1528" s="6"/>
      <c r="X1528" s="6" t="s">
        <v>5395</v>
      </c>
      <c r="Y1528" s="6"/>
      <c r="Z1528" s="6">
        <v>360</v>
      </c>
      <c r="AA1528" s="6"/>
      <c r="AB1528" s="6" t="s">
        <v>4549</v>
      </c>
    </row>
    <row r="1529" spans="1:28">
      <c r="A1529" s="6">
        <v>409</v>
      </c>
      <c r="B1529" s="6" t="str">
        <f t="shared" si="23"/>
        <v>Saint Mary'sMAINTENANCE SHOP</v>
      </c>
      <c r="C1529" s="6" t="s">
        <v>505</v>
      </c>
      <c r="D1529" s="6" t="s">
        <v>2695</v>
      </c>
      <c r="E1529" s="6"/>
      <c r="F1529" s="6"/>
      <c r="G1529" s="6">
        <v>2720</v>
      </c>
      <c r="H1529" s="6">
        <v>1964</v>
      </c>
      <c r="I1529" s="6">
        <v>9</v>
      </c>
      <c r="J1529" s="6" t="s">
        <v>1500</v>
      </c>
      <c r="K1529" s="6">
        <v>35</v>
      </c>
      <c r="L1529" s="6" t="s">
        <v>4562</v>
      </c>
      <c r="M1529" s="6">
        <v>2</v>
      </c>
      <c r="N1529" s="6" t="s">
        <v>4543</v>
      </c>
      <c r="O1529" s="6" t="s">
        <v>4585</v>
      </c>
      <c r="P1529" s="6" t="s">
        <v>4549</v>
      </c>
      <c r="Q1529" s="6" t="s">
        <v>4549</v>
      </c>
      <c r="R1529" s="6" t="s">
        <v>4549</v>
      </c>
      <c r="S1529" s="6" t="s">
        <v>4549</v>
      </c>
      <c r="T1529" s="6"/>
      <c r="U1529" s="6"/>
      <c r="V1529" s="6"/>
      <c r="W1529" s="6"/>
      <c r="X1529" s="6"/>
      <c r="Y1529" s="6"/>
      <c r="Z1529" s="6"/>
      <c r="AA1529" s="6"/>
      <c r="AB1529" s="6" t="s">
        <v>4549</v>
      </c>
    </row>
    <row r="1530" spans="1:28">
      <c r="A1530" s="6">
        <v>409</v>
      </c>
      <c r="B1530" s="6" t="str">
        <f t="shared" si="23"/>
        <v>Saint Mary'sN/A</v>
      </c>
      <c r="C1530" s="6" t="s">
        <v>505</v>
      </c>
      <c r="D1530" s="6" t="s">
        <v>2743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 t="s">
        <v>5617</v>
      </c>
      <c r="P1530" s="6" t="s">
        <v>4549</v>
      </c>
      <c r="Q1530" s="6" t="s">
        <v>4549</v>
      </c>
      <c r="R1530" s="6" t="s">
        <v>4549</v>
      </c>
      <c r="S1530" s="6" t="s">
        <v>4549</v>
      </c>
      <c r="T1530" s="6"/>
      <c r="U1530" s="6"/>
      <c r="V1530" s="6"/>
      <c r="W1530" s="6"/>
      <c r="X1530" s="6"/>
      <c r="Y1530" s="6"/>
      <c r="Z1530" s="6"/>
      <c r="AA1530" s="6"/>
      <c r="AB1530" s="6" t="s">
        <v>4549</v>
      </c>
    </row>
    <row r="1531" spans="1:28">
      <c r="A1531" s="6">
        <v>409</v>
      </c>
      <c r="B1531" s="6" t="str">
        <f t="shared" si="23"/>
        <v>Saint Mary'sOld Library</v>
      </c>
      <c r="C1531" s="6" t="s">
        <v>505</v>
      </c>
      <c r="D1531" s="6" t="s">
        <v>516</v>
      </c>
      <c r="E1531" s="6"/>
      <c r="F1531" s="6"/>
      <c r="G1531" s="6">
        <v>360</v>
      </c>
      <c r="H1531" s="6">
        <v>1980</v>
      </c>
      <c r="I1531" s="6">
        <v>3</v>
      </c>
      <c r="J1531" s="6" t="s">
        <v>4541</v>
      </c>
      <c r="K1531" s="6">
        <v>13</v>
      </c>
      <c r="L1531" s="6" t="s">
        <v>678</v>
      </c>
      <c r="M1531" s="6">
        <v>2</v>
      </c>
      <c r="N1531" s="6" t="s">
        <v>4543</v>
      </c>
      <c r="O1531" s="6" t="s">
        <v>5613</v>
      </c>
      <c r="P1531" s="6" t="s">
        <v>4549</v>
      </c>
      <c r="Q1531" s="6" t="s">
        <v>4549</v>
      </c>
      <c r="R1531" s="6" t="s">
        <v>4549</v>
      </c>
      <c r="S1531" s="6" t="s">
        <v>4549</v>
      </c>
      <c r="T1531" s="6"/>
      <c r="U1531" s="6"/>
      <c r="V1531" s="6" t="s">
        <v>4581</v>
      </c>
      <c r="W1531" s="6"/>
      <c r="X1531" s="6"/>
      <c r="Y1531" s="6"/>
      <c r="Z1531" s="6">
        <v>1400</v>
      </c>
      <c r="AA1531" s="6"/>
      <c r="AB1531" s="6" t="s">
        <v>4549</v>
      </c>
    </row>
    <row r="1532" spans="1:28">
      <c r="A1532" s="6">
        <v>409</v>
      </c>
      <c r="B1532" s="6" t="str">
        <f t="shared" si="23"/>
        <v>Saint Mary'sOld Post Office</v>
      </c>
      <c r="C1532" s="6" t="s">
        <v>505</v>
      </c>
      <c r="D1532" s="6" t="s">
        <v>34</v>
      </c>
      <c r="E1532" s="6"/>
      <c r="F1532" s="6"/>
      <c r="G1532" s="6">
        <v>1800</v>
      </c>
      <c r="H1532" s="6">
        <v>1970</v>
      </c>
      <c r="I1532" s="6">
        <v>8</v>
      </c>
      <c r="J1532" s="6" t="s">
        <v>4555</v>
      </c>
      <c r="K1532" s="6">
        <v>31</v>
      </c>
      <c r="L1532" s="6" t="s">
        <v>4592</v>
      </c>
      <c r="M1532" s="6">
        <v>2</v>
      </c>
      <c r="N1532" s="6" t="s">
        <v>4543</v>
      </c>
      <c r="O1532" s="6" t="s">
        <v>5613</v>
      </c>
      <c r="P1532" s="6" t="s">
        <v>4549</v>
      </c>
      <c r="Q1532" s="6" t="s">
        <v>4549</v>
      </c>
      <c r="R1532" s="6" t="s">
        <v>4549</v>
      </c>
      <c r="S1532" s="6" t="s">
        <v>4549</v>
      </c>
      <c r="T1532" s="6"/>
      <c r="U1532" s="6"/>
      <c r="V1532" s="6" t="s">
        <v>4646</v>
      </c>
      <c r="W1532" s="6"/>
      <c r="X1532" s="6"/>
      <c r="Y1532" s="6"/>
      <c r="Z1532" s="6">
        <v>3400</v>
      </c>
      <c r="AA1532" s="6"/>
      <c r="AB1532" s="6" t="s">
        <v>4549</v>
      </c>
    </row>
    <row r="1533" spans="1:28">
      <c r="A1533" s="6">
        <v>409</v>
      </c>
      <c r="B1533" s="6" t="str">
        <f t="shared" si="23"/>
        <v>Saint Mary'sTOWN SHOP</v>
      </c>
      <c r="C1533" s="6" t="s">
        <v>505</v>
      </c>
      <c r="D1533" s="6" t="s">
        <v>5618</v>
      </c>
      <c r="E1533" s="6"/>
      <c r="F1533" s="6"/>
      <c r="G1533" s="6">
        <v>2400</v>
      </c>
      <c r="H1533" s="6">
        <v>1992</v>
      </c>
      <c r="I1533" s="6">
        <v>9</v>
      </c>
      <c r="J1533" s="6" t="s">
        <v>1500</v>
      </c>
      <c r="K1533" s="6">
        <v>35</v>
      </c>
      <c r="L1533" s="6" t="s">
        <v>4562</v>
      </c>
      <c r="M1533" s="6">
        <v>2</v>
      </c>
      <c r="N1533" s="6" t="s">
        <v>4543</v>
      </c>
      <c r="O1533" s="6" t="s">
        <v>4585</v>
      </c>
      <c r="P1533" s="6" t="s">
        <v>4549</v>
      </c>
      <c r="Q1533" s="6" t="s">
        <v>4549</v>
      </c>
      <c r="R1533" s="6" t="s">
        <v>4549</v>
      </c>
      <c r="S1533" s="6" t="s">
        <v>4549</v>
      </c>
      <c r="T1533" s="6"/>
      <c r="U1533" s="6"/>
      <c r="V1533" s="6"/>
      <c r="W1533" s="6"/>
      <c r="X1533" s="6"/>
      <c r="Y1533" s="6"/>
      <c r="Z1533" s="6"/>
      <c r="AA1533" s="6"/>
      <c r="AB1533" s="6" t="s">
        <v>4549</v>
      </c>
    </row>
    <row r="1534" spans="1:28">
      <c r="A1534" s="6">
        <v>409</v>
      </c>
      <c r="B1534" s="6" t="str">
        <f t="shared" si="23"/>
        <v>Saint Mary'sUtility Pump Station</v>
      </c>
      <c r="C1534" s="6" t="s">
        <v>505</v>
      </c>
      <c r="D1534" s="6" t="s">
        <v>520</v>
      </c>
      <c r="E1534" s="6"/>
      <c r="F1534" s="6"/>
      <c r="G1534" s="6">
        <v>300</v>
      </c>
      <c r="H1534" s="6">
        <v>1995</v>
      </c>
      <c r="I1534" s="6">
        <v>3</v>
      </c>
      <c r="J1534" s="6" t="s">
        <v>4541</v>
      </c>
      <c r="K1534" s="6">
        <v>15</v>
      </c>
      <c r="L1534" s="6" t="s">
        <v>4682</v>
      </c>
      <c r="M1534" s="6">
        <v>4</v>
      </c>
      <c r="N1534" s="6" t="s">
        <v>4584</v>
      </c>
      <c r="O1534" s="6" t="s">
        <v>5613</v>
      </c>
      <c r="P1534" s="6" t="s">
        <v>4549</v>
      </c>
      <c r="Q1534" s="6" t="s">
        <v>4549</v>
      </c>
      <c r="R1534" s="6" t="s">
        <v>4549</v>
      </c>
      <c r="S1534" s="6" t="s">
        <v>4549</v>
      </c>
      <c r="T1534" s="6"/>
      <c r="U1534" s="6"/>
      <c r="V1534" s="6" t="s">
        <v>4670</v>
      </c>
      <c r="W1534" s="6"/>
      <c r="X1534" s="6"/>
      <c r="Y1534" s="6"/>
      <c r="Z1534" s="6">
        <v>4000</v>
      </c>
      <c r="AA1534" s="6"/>
      <c r="AB1534" s="6" t="s">
        <v>4549</v>
      </c>
    </row>
    <row r="1535" spans="1:28">
      <c r="A1535" s="6">
        <v>409</v>
      </c>
      <c r="B1535" s="6" t="str">
        <f t="shared" si="23"/>
        <v>Saint Mary'sWater Treatment Plant</v>
      </c>
      <c r="C1535" s="6" t="s">
        <v>505</v>
      </c>
      <c r="D1535" s="6" t="s">
        <v>66</v>
      </c>
      <c r="E1535" s="6"/>
      <c r="F1535" s="6"/>
      <c r="G1535" s="6">
        <v>4200</v>
      </c>
      <c r="H1535" s="6">
        <v>1995</v>
      </c>
      <c r="I1535" s="6">
        <v>3</v>
      </c>
      <c r="J1535" s="6" t="s">
        <v>4541</v>
      </c>
      <c r="K1535" s="6">
        <v>15</v>
      </c>
      <c r="L1535" s="6" t="s">
        <v>4682</v>
      </c>
      <c r="M1535" s="6">
        <v>4</v>
      </c>
      <c r="N1535" s="6" t="s">
        <v>4584</v>
      </c>
      <c r="O1535" s="6" t="s">
        <v>5613</v>
      </c>
      <c r="P1535" s="6" t="s">
        <v>4549</v>
      </c>
      <c r="Q1535" s="6" t="s">
        <v>4549</v>
      </c>
      <c r="R1535" s="6" t="s">
        <v>4549</v>
      </c>
      <c r="S1535" s="6" t="s">
        <v>4549</v>
      </c>
      <c r="T1535" s="6"/>
      <c r="U1535" s="6"/>
      <c r="V1535" s="6" t="s">
        <v>5614</v>
      </c>
      <c r="W1535" s="6"/>
      <c r="X1535" s="6"/>
      <c r="Y1535" s="6"/>
      <c r="Z1535" s="6">
        <v>110000</v>
      </c>
      <c r="AA1535" s="6"/>
      <c r="AB1535" s="6" t="s">
        <v>4549</v>
      </c>
    </row>
    <row r="1536" spans="1:28">
      <c r="A1536">
        <v>410</v>
      </c>
      <c r="B1536" s="6" t="str">
        <f t="shared" si="23"/>
        <v>Saint MichaelAC Commercial Company Store</v>
      </c>
      <c r="C1536" t="s">
        <v>2136</v>
      </c>
      <c r="D1536" t="s">
        <v>886</v>
      </c>
      <c r="G1536">
        <v>5850</v>
      </c>
      <c r="H1536">
        <v>2003</v>
      </c>
      <c r="I1536">
        <v>7</v>
      </c>
      <c r="J1536" t="s">
        <v>4578</v>
      </c>
      <c r="K1536">
        <v>25</v>
      </c>
      <c r="L1536" t="s">
        <v>4579</v>
      </c>
      <c r="M1536">
        <v>3</v>
      </c>
      <c r="N1536" t="s">
        <v>4570</v>
      </c>
      <c r="P1536" s="6" t="s">
        <v>4549</v>
      </c>
      <c r="Q1536" s="6" t="s">
        <v>4549</v>
      </c>
      <c r="R1536" s="6" t="s">
        <v>4549</v>
      </c>
      <c r="S1536" s="6" t="s">
        <v>4549</v>
      </c>
      <c r="Y1536" s="145">
        <v>30329</v>
      </c>
      <c r="AA1536" s="145"/>
      <c r="AB1536" s="6" t="s">
        <v>4549</v>
      </c>
    </row>
    <row r="1537" spans="1:28">
      <c r="A1537" s="6">
        <v>410</v>
      </c>
      <c r="B1537" s="6" t="str">
        <f t="shared" si="23"/>
        <v>Saint MichaelAIRPORT ELECTRICAL</v>
      </c>
      <c r="C1537" s="6" t="s">
        <v>2136</v>
      </c>
      <c r="D1537" s="6" t="s">
        <v>2575</v>
      </c>
      <c r="E1537" s="6"/>
      <c r="F1537" s="6"/>
      <c r="G1537" s="6">
        <v>96</v>
      </c>
      <c r="H1537" s="6">
        <v>2000</v>
      </c>
      <c r="I1537" s="6">
        <v>8</v>
      </c>
      <c r="J1537" s="6" t="s">
        <v>4555</v>
      </c>
      <c r="K1537" s="6">
        <v>31</v>
      </c>
      <c r="L1537" s="6" t="s">
        <v>4592</v>
      </c>
      <c r="M1537" s="6">
        <v>2</v>
      </c>
      <c r="N1537" s="6" t="s">
        <v>4543</v>
      </c>
      <c r="O1537" s="6" t="s">
        <v>4585</v>
      </c>
      <c r="P1537" s="6" t="s">
        <v>4549</v>
      </c>
      <c r="Q1537" s="6" t="s">
        <v>4549</v>
      </c>
      <c r="R1537" s="6" t="s">
        <v>4549</v>
      </c>
      <c r="S1537" s="6" t="s">
        <v>4549</v>
      </c>
      <c r="T1537" s="6"/>
      <c r="U1537" s="6"/>
      <c r="V1537" s="6"/>
      <c r="W1537" s="6"/>
      <c r="X1537" s="6"/>
      <c r="Y1537" s="6"/>
      <c r="Z1537" s="6"/>
      <c r="AA1537" s="6"/>
      <c r="AB1537" s="6" t="s">
        <v>4549</v>
      </c>
    </row>
    <row r="1538" spans="1:28">
      <c r="A1538" s="6">
        <v>410</v>
      </c>
      <c r="B1538" s="6" t="str">
        <f t="shared" si="23"/>
        <v>Saint MichaelApt. Pump House</v>
      </c>
      <c r="C1538" s="6" t="s">
        <v>2136</v>
      </c>
      <c r="D1538" s="6" t="s">
        <v>2890</v>
      </c>
      <c r="E1538" s="6"/>
      <c r="F1538" s="6"/>
      <c r="G1538" s="6">
        <v>120</v>
      </c>
      <c r="H1538" s="6">
        <v>2009</v>
      </c>
      <c r="I1538" s="6">
        <v>8</v>
      </c>
      <c r="J1538" s="6" t="s">
        <v>4555</v>
      </c>
      <c r="K1538" s="6">
        <v>31</v>
      </c>
      <c r="L1538" s="6" t="s">
        <v>4592</v>
      </c>
      <c r="M1538" s="6">
        <v>2</v>
      </c>
      <c r="N1538" s="6" t="s">
        <v>4543</v>
      </c>
      <c r="O1538" s="6" t="s">
        <v>4776</v>
      </c>
      <c r="P1538" s="6" t="s">
        <v>4549</v>
      </c>
      <c r="Q1538" s="6" t="s">
        <v>4549</v>
      </c>
      <c r="R1538" s="6" t="s">
        <v>4549</v>
      </c>
      <c r="S1538" s="6" t="s">
        <v>4549</v>
      </c>
      <c r="T1538" s="6"/>
      <c r="U1538" s="6"/>
      <c r="V1538" s="6"/>
      <c r="W1538" s="6"/>
      <c r="X1538" s="6"/>
      <c r="Y1538" s="6"/>
      <c r="Z1538" s="6"/>
      <c r="AA1538" s="6"/>
      <c r="AB1538" s="6" t="s">
        <v>4549</v>
      </c>
    </row>
    <row r="1539" spans="1:28">
      <c r="A1539" s="6">
        <v>410</v>
      </c>
      <c r="B1539" s="6" t="str">
        <f t="shared" ref="B1539:B1602" si="24">CONCATENATE(C1539,D1539)</f>
        <v>Saint MichaelBIA House/Storage</v>
      </c>
      <c r="C1539" s="6" t="s">
        <v>2136</v>
      </c>
      <c r="D1539" s="6" t="s">
        <v>2139</v>
      </c>
      <c r="E1539" s="6"/>
      <c r="F1539" s="6"/>
      <c r="G1539" s="6">
        <v>2844</v>
      </c>
      <c r="H1539" s="6">
        <v>1952</v>
      </c>
      <c r="I1539" s="6">
        <v>2</v>
      </c>
      <c r="J1539" s="6" t="s">
        <v>4582</v>
      </c>
      <c r="K1539" s="6">
        <v>8</v>
      </c>
      <c r="L1539" s="6" t="s">
        <v>4583</v>
      </c>
      <c r="M1539" s="6">
        <v>2</v>
      </c>
      <c r="N1539" s="6" t="s">
        <v>4543</v>
      </c>
      <c r="O1539" s="6" t="s">
        <v>4776</v>
      </c>
      <c r="P1539" s="6" t="s">
        <v>4549</v>
      </c>
      <c r="Q1539" s="6" t="s">
        <v>4549</v>
      </c>
      <c r="R1539" s="6" t="s">
        <v>4549</v>
      </c>
      <c r="S1539" s="6" t="s">
        <v>4549</v>
      </c>
      <c r="T1539" s="6"/>
      <c r="U1539" s="6"/>
      <c r="V1539" s="6"/>
      <c r="W1539" s="6"/>
      <c r="X1539" s="6"/>
      <c r="Y1539" s="6"/>
      <c r="Z1539" s="6"/>
      <c r="AA1539" s="6"/>
      <c r="AB1539" s="6" t="s">
        <v>4549</v>
      </c>
    </row>
    <row r="1540" spans="1:28">
      <c r="A1540" s="6">
        <v>410</v>
      </c>
      <c r="B1540" s="6" t="str">
        <f t="shared" si="24"/>
        <v>Saint MichaelCity of Saint Michael</v>
      </c>
      <c r="C1540" s="6" t="s">
        <v>2136</v>
      </c>
      <c r="D1540" s="6" t="s">
        <v>3161</v>
      </c>
      <c r="E1540" s="6"/>
      <c r="F1540" s="6"/>
      <c r="G1540" s="6"/>
      <c r="H1540" s="6"/>
      <c r="I1540" s="6">
        <v>6</v>
      </c>
      <c r="J1540" s="6" t="s">
        <v>377</v>
      </c>
      <c r="K1540" s="6">
        <v>36</v>
      </c>
      <c r="L1540" s="6" t="s">
        <v>377</v>
      </c>
      <c r="M1540" s="6">
        <v>2</v>
      </c>
      <c r="N1540" s="6" t="s">
        <v>4543</v>
      </c>
      <c r="O1540" s="6"/>
      <c r="P1540" s="6" t="s">
        <v>4549</v>
      </c>
      <c r="Q1540" s="6" t="s">
        <v>4549</v>
      </c>
      <c r="R1540" s="6" t="s">
        <v>4549</v>
      </c>
      <c r="S1540" s="6" t="s">
        <v>4549</v>
      </c>
      <c r="T1540" s="6"/>
      <c r="U1540" s="6"/>
      <c r="V1540" s="6"/>
      <c r="W1540" s="6"/>
      <c r="X1540" s="6"/>
      <c r="Y1540" s="6"/>
      <c r="Z1540" s="6"/>
      <c r="AA1540" s="6"/>
      <c r="AB1540" s="6" t="s">
        <v>4549</v>
      </c>
    </row>
    <row r="1541" spans="1:28">
      <c r="A1541" s="6">
        <v>410</v>
      </c>
      <c r="B1541" s="6" t="str">
        <f t="shared" si="24"/>
        <v>Saint MichaelEQUIPMENT STORAGE BLDG</v>
      </c>
      <c r="C1541" s="6" t="s">
        <v>2136</v>
      </c>
      <c r="D1541" s="6" t="s">
        <v>2138</v>
      </c>
      <c r="E1541" s="6"/>
      <c r="F1541" s="6"/>
      <c r="G1541" s="6">
        <v>2000</v>
      </c>
      <c r="H1541" s="6">
        <v>1997</v>
      </c>
      <c r="I1541" s="6">
        <v>2</v>
      </c>
      <c r="J1541" s="6" t="s">
        <v>4582</v>
      </c>
      <c r="K1541" s="6">
        <v>8</v>
      </c>
      <c r="L1541" s="6" t="s">
        <v>4583</v>
      </c>
      <c r="M1541" s="6">
        <v>2</v>
      </c>
      <c r="N1541" s="6" t="s">
        <v>4543</v>
      </c>
      <c r="O1541" s="6" t="s">
        <v>4585</v>
      </c>
      <c r="P1541" s="6" t="s">
        <v>4549</v>
      </c>
      <c r="Q1541" s="6" t="s">
        <v>4549</v>
      </c>
      <c r="R1541" s="6" t="s">
        <v>4549</v>
      </c>
      <c r="S1541" s="6" t="s">
        <v>4549</v>
      </c>
      <c r="T1541" s="6"/>
      <c r="U1541" s="6"/>
      <c r="V1541" s="6"/>
      <c r="W1541" s="6"/>
      <c r="X1541" s="6"/>
      <c r="Y1541" s="6"/>
      <c r="Z1541" s="6"/>
      <c r="AA1541" s="6"/>
      <c r="AB1541" s="6" t="s">
        <v>4549</v>
      </c>
    </row>
    <row r="1542" spans="1:28">
      <c r="A1542" s="6">
        <v>410</v>
      </c>
      <c r="B1542" s="6" t="str">
        <f t="shared" si="24"/>
        <v>Saint MichaelFuel Storage Building</v>
      </c>
      <c r="C1542" s="6" t="s">
        <v>2136</v>
      </c>
      <c r="D1542" s="6" t="s">
        <v>2140</v>
      </c>
      <c r="E1542" s="6"/>
      <c r="F1542" s="6"/>
      <c r="G1542" s="6">
        <v>192</v>
      </c>
      <c r="H1542" s="6">
        <v>1952</v>
      </c>
      <c r="I1542" s="6">
        <v>8</v>
      </c>
      <c r="J1542" s="6" t="s">
        <v>4555</v>
      </c>
      <c r="K1542" s="6">
        <v>31</v>
      </c>
      <c r="L1542" s="6" t="s">
        <v>4592</v>
      </c>
      <c r="M1542" s="6">
        <v>2</v>
      </c>
      <c r="N1542" s="6" t="s">
        <v>4543</v>
      </c>
      <c r="O1542" s="6" t="s">
        <v>4776</v>
      </c>
      <c r="P1542" s="6" t="s">
        <v>4549</v>
      </c>
      <c r="Q1542" s="6" t="s">
        <v>4549</v>
      </c>
      <c r="R1542" s="6" t="s">
        <v>4549</v>
      </c>
      <c r="S1542" s="6" t="s">
        <v>4549</v>
      </c>
      <c r="T1542" s="6"/>
      <c r="U1542" s="6"/>
      <c r="V1542" s="6"/>
      <c r="W1542" s="6"/>
      <c r="X1542" s="6"/>
      <c r="Y1542" s="6"/>
      <c r="Z1542" s="6"/>
      <c r="AA1542" s="6"/>
      <c r="AB1542" s="6" t="s">
        <v>4549</v>
      </c>
    </row>
    <row r="1543" spans="1:28">
      <c r="A1543" s="6">
        <v>410</v>
      </c>
      <c r="B1543" s="6" t="str">
        <f t="shared" si="24"/>
        <v>Saint MichaelK-12 School</v>
      </c>
      <c r="C1543" s="6" t="s">
        <v>2136</v>
      </c>
      <c r="D1543" s="6" t="s">
        <v>544</v>
      </c>
      <c r="E1543" s="6"/>
      <c r="F1543" s="6"/>
      <c r="G1543" s="6">
        <v>37836</v>
      </c>
      <c r="H1543" s="6">
        <v>2008</v>
      </c>
      <c r="I1543" s="6">
        <v>3</v>
      </c>
      <c r="J1543" s="6" t="s">
        <v>4541</v>
      </c>
      <c r="K1543" s="6">
        <v>9</v>
      </c>
      <c r="L1543" s="6" t="s">
        <v>4575</v>
      </c>
      <c r="M1543" s="6">
        <v>2</v>
      </c>
      <c r="N1543" s="6" t="s">
        <v>4543</v>
      </c>
      <c r="O1543" s="6" t="s">
        <v>4776</v>
      </c>
      <c r="P1543" s="6" t="s">
        <v>4549</v>
      </c>
      <c r="Q1543" s="6" t="s">
        <v>4549</v>
      </c>
      <c r="R1543" s="6" t="s">
        <v>4549</v>
      </c>
      <c r="S1543" s="6" t="s">
        <v>4549</v>
      </c>
      <c r="T1543" s="6"/>
      <c r="U1543" s="6"/>
      <c r="V1543" s="6" t="s">
        <v>5619</v>
      </c>
      <c r="W1543" s="6"/>
      <c r="X1543" s="6"/>
      <c r="Y1543" s="6"/>
      <c r="Z1543" s="6">
        <v>281807</v>
      </c>
      <c r="AA1543" s="6"/>
      <c r="AB1543" s="6" t="s">
        <v>4549</v>
      </c>
    </row>
    <row r="1544" spans="1:28">
      <c r="A1544" s="6">
        <v>410</v>
      </c>
      <c r="B1544" s="6" t="str">
        <f t="shared" si="24"/>
        <v>Saint MichaelMechanical Building</v>
      </c>
      <c r="C1544" s="6" t="s">
        <v>2136</v>
      </c>
      <c r="D1544" s="6" t="s">
        <v>2636</v>
      </c>
      <c r="E1544" s="6"/>
      <c r="F1544" s="6"/>
      <c r="G1544" s="6">
        <v>1170</v>
      </c>
      <c r="H1544" s="6">
        <v>2008</v>
      </c>
      <c r="I1544" s="6">
        <v>9</v>
      </c>
      <c r="J1544" s="6" t="s">
        <v>1500</v>
      </c>
      <c r="K1544" s="6">
        <v>35</v>
      </c>
      <c r="L1544" s="6" t="s">
        <v>4562</v>
      </c>
      <c r="M1544" s="6">
        <v>2</v>
      </c>
      <c r="N1544" s="6" t="s">
        <v>4543</v>
      </c>
      <c r="O1544" s="6" t="s">
        <v>4776</v>
      </c>
      <c r="P1544" s="6" t="s">
        <v>4549</v>
      </c>
      <c r="Q1544" s="6" t="s">
        <v>4549</v>
      </c>
      <c r="R1544" s="6" t="s">
        <v>4549</v>
      </c>
      <c r="S1544" s="6" t="s">
        <v>4549</v>
      </c>
      <c r="T1544" s="6"/>
      <c r="U1544" s="6"/>
      <c r="V1544" s="6"/>
      <c r="W1544" s="6"/>
      <c r="X1544" s="6"/>
      <c r="Y1544" s="6"/>
      <c r="Z1544" s="6"/>
      <c r="AA1544" s="6"/>
      <c r="AB1544" s="6" t="s">
        <v>4549</v>
      </c>
    </row>
    <row r="1545" spans="1:28">
      <c r="A1545" s="6">
        <v>410</v>
      </c>
      <c r="B1545" s="6" t="str">
        <f t="shared" si="24"/>
        <v>Saint MichaelNative Village of Saint Michael</v>
      </c>
      <c r="C1545" s="6" t="s">
        <v>2136</v>
      </c>
      <c r="D1545" s="6" t="s">
        <v>3162</v>
      </c>
      <c r="E1545" s="6"/>
      <c r="F1545" s="6"/>
      <c r="G1545" s="6"/>
      <c r="H1545" s="6"/>
      <c r="I1545" s="6">
        <v>6</v>
      </c>
      <c r="J1545" s="6" t="s">
        <v>377</v>
      </c>
      <c r="K1545" s="6">
        <v>36</v>
      </c>
      <c r="L1545" s="6" t="s">
        <v>377</v>
      </c>
      <c r="M1545" s="6">
        <v>2</v>
      </c>
      <c r="N1545" s="6" t="s">
        <v>4543</v>
      </c>
      <c r="O1545" s="6"/>
      <c r="P1545" s="6" t="s">
        <v>4549</v>
      </c>
      <c r="Q1545" s="6" t="s">
        <v>4549</v>
      </c>
      <c r="R1545" s="6" t="s">
        <v>4549</v>
      </c>
      <c r="S1545" s="6" t="s">
        <v>4549</v>
      </c>
      <c r="T1545" s="6"/>
      <c r="U1545" s="6"/>
      <c r="V1545" s="6"/>
      <c r="W1545" s="6"/>
      <c r="X1545" s="6"/>
      <c r="Y1545" s="6"/>
      <c r="Z1545" s="6"/>
      <c r="AA1545" s="6"/>
      <c r="AB1545" s="6" t="s">
        <v>4549</v>
      </c>
    </row>
    <row r="1546" spans="1:28">
      <c r="A1546" s="6">
        <v>410</v>
      </c>
      <c r="B1546" s="6" t="str">
        <f t="shared" si="24"/>
        <v>Saint MichaelSchool Garage</v>
      </c>
      <c r="C1546" s="6" t="s">
        <v>2136</v>
      </c>
      <c r="D1546" s="6" t="s">
        <v>1122</v>
      </c>
      <c r="E1546" s="6"/>
      <c r="F1546" s="6"/>
      <c r="G1546" s="6">
        <v>672</v>
      </c>
      <c r="H1546" s="6">
        <v>2010</v>
      </c>
      <c r="I1546" s="6">
        <v>8</v>
      </c>
      <c r="J1546" s="6" t="s">
        <v>4555</v>
      </c>
      <c r="K1546" s="6">
        <v>28</v>
      </c>
      <c r="L1546" s="6" t="s">
        <v>4556</v>
      </c>
      <c r="M1546" s="6">
        <v>2</v>
      </c>
      <c r="N1546" s="6" t="s">
        <v>4543</v>
      </c>
      <c r="O1546" s="6" t="s">
        <v>4776</v>
      </c>
      <c r="P1546" s="6" t="s">
        <v>4549</v>
      </c>
      <c r="Q1546" s="6" t="s">
        <v>4549</v>
      </c>
      <c r="R1546" s="6" t="s">
        <v>4549</v>
      </c>
      <c r="S1546" s="6" t="s">
        <v>4549</v>
      </c>
      <c r="T1546" s="6"/>
      <c r="U1546" s="6"/>
      <c r="V1546" s="6"/>
      <c r="W1546" s="6"/>
      <c r="X1546" s="6"/>
      <c r="Y1546" s="6"/>
      <c r="Z1546" s="6"/>
      <c r="AA1546" s="6"/>
      <c r="AB1546" s="6" t="s">
        <v>4549</v>
      </c>
    </row>
    <row r="1547" spans="1:28">
      <c r="A1547" s="6">
        <v>410</v>
      </c>
      <c r="B1547" s="6" t="str">
        <f t="shared" si="24"/>
        <v>Saint MichaelStorage Building</v>
      </c>
      <c r="C1547" s="6" t="s">
        <v>2136</v>
      </c>
      <c r="D1547" s="6" t="s">
        <v>233</v>
      </c>
      <c r="E1547" s="6"/>
      <c r="F1547" s="6"/>
      <c r="G1547" s="6">
        <v>288</v>
      </c>
      <c r="H1547" s="6">
        <v>1996</v>
      </c>
      <c r="I1547" s="6">
        <v>2</v>
      </c>
      <c r="J1547" s="6" t="s">
        <v>4582</v>
      </c>
      <c r="K1547" s="6">
        <v>8</v>
      </c>
      <c r="L1547" s="6" t="s">
        <v>4583</v>
      </c>
      <c r="M1547" s="6">
        <v>2</v>
      </c>
      <c r="N1547" s="6" t="s">
        <v>4543</v>
      </c>
      <c r="O1547" s="6" t="s">
        <v>4776</v>
      </c>
      <c r="P1547" s="6" t="s">
        <v>4549</v>
      </c>
      <c r="Q1547" s="6" t="s">
        <v>4549</v>
      </c>
      <c r="R1547" s="6" t="s">
        <v>4549</v>
      </c>
      <c r="S1547" s="6" t="s">
        <v>4549</v>
      </c>
      <c r="T1547" s="6"/>
      <c r="U1547" s="6"/>
      <c r="V1547" s="6"/>
      <c r="W1547" s="6"/>
      <c r="X1547" s="6"/>
      <c r="Y1547" s="6"/>
      <c r="Z1547" s="6"/>
      <c r="AA1547" s="6"/>
      <c r="AB1547" s="6" t="s">
        <v>4549</v>
      </c>
    </row>
    <row r="1548" spans="1:28">
      <c r="A1548" s="6">
        <v>410</v>
      </c>
      <c r="B1548" s="6" t="str">
        <f t="shared" si="24"/>
        <v>Saint MichaelStorage Building</v>
      </c>
      <c r="C1548" s="6" t="s">
        <v>2136</v>
      </c>
      <c r="D1548" s="6" t="s">
        <v>233</v>
      </c>
      <c r="E1548" s="6"/>
      <c r="F1548" s="6"/>
      <c r="G1548" s="6">
        <v>480</v>
      </c>
      <c r="H1548" s="6">
        <v>1976</v>
      </c>
      <c r="I1548" s="6">
        <v>2</v>
      </c>
      <c r="J1548" s="6" t="s">
        <v>4582</v>
      </c>
      <c r="K1548" s="6">
        <v>8</v>
      </c>
      <c r="L1548" s="6" t="s">
        <v>4583</v>
      </c>
      <c r="M1548" s="6">
        <v>2</v>
      </c>
      <c r="N1548" s="6" t="s">
        <v>4543</v>
      </c>
      <c r="O1548" s="6" t="s">
        <v>4776</v>
      </c>
      <c r="P1548" s="6" t="s">
        <v>4549</v>
      </c>
      <c r="Q1548" s="6" t="s">
        <v>4549</v>
      </c>
      <c r="R1548" s="6" t="s">
        <v>4549</v>
      </c>
      <c r="S1548" s="6" t="s">
        <v>4549</v>
      </c>
      <c r="T1548" s="6"/>
      <c r="U1548" s="6"/>
      <c r="V1548" s="6"/>
      <c r="W1548" s="6"/>
      <c r="X1548" s="6"/>
      <c r="Y1548" s="6"/>
      <c r="Z1548" s="6"/>
      <c r="AA1548" s="6"/>
      <c r="AB1548" s="6" t="s">
        <v>4549</v>
      </c>
    </row>
    <row r="1549" spans="1:28">
      <c r="A1549" s="6">
        <v>410</v>
      </c>
      <c r="B1549" s="6" t="str">
        <f t="shared" si="24"/>
        <v>Saint MichaelStorage Old Jail</v>
      </c>
      <c r="C1549" s="6" t="s">
        <v>2136</v>
      </c>
      <c r="D1549" s="6" t="s">
        <v>2137</v>
      </c>
      <c r="E1549" s="6"/>
      <c r="F1549" s="6"/>
      <c r="G1549" s="6">
        <v>1280</v>
      </c>
      <c r="H1549" s="6">
        <v>1956</v>
      </c>
      <c r="I1549" s="6">
        <v>2</v>
      </c>
      <c r="J1549" s="6" t="s">
        <v>4582</v>
      </c>
      <c r="K1549" s="6">
        <v>8</v>
      </c>
      <c r="L1549" s="6" t="s">
        <v>4583</v>
      </c>
      <c r="M1549" s="6">
        <v>2</v>
      </c>
      <c r="N1549" s="6" t="s">
        <v>4543</v>
      </c>
      <c r="O1549" s="6" t="s">
        <v>4776</v>
      </c>
      <c r="P1549" s="6" t="s">
        <v>4549</v>
      </c>
      <c r="Q1549" s="6" t="s">
        <v>4549</v>
      </c>
      <c r="R1549" s="6" t="s">
        <v>4549</v>
      </c>
      <c r="S1549" s="6" t="s">
        <v>4549</v>
      </c>
      <c r="T1549" s="6"/>
      <c r="U1549" s="6"/>
      <c r="V1549" s="6"/>
      <c r="W1549" s="6"/>
      <c r="X1549" s="6"/>
      <c r="Y1549" s="6"/>
      <c r="Z1549" s="6"/>
      <c r="AA1549" s="6"/>
      <c r="AB1549" s="6" t="s">
        <v>4549</v>
      </c>
    </row>
    <row r="1550" spans="1:28">
      <c r="A1550">
        <v>411</v>
      </c>
      <c r="B1550" s="6" t="str">
        <f t="shared" si="24"/>
        <v>Saint PaulAC Commercial Company Store</v>
      </c>
      <c r="C1550" t="s">
        <v>1754</v>
      </c>
      <c r="D1550" t="s">
        <v>886</v>
      </c>
      <c r="G1550">
        <v>13896</v>
      </c>
      <c r="H1550">
        <v>1970</v>
      </c>
      <c r="I1550">
        <v>7</v>
      </c>
      <c r="J1550" t="s">
        <v>4578</v>
      </c>
      <c r="K1550">
        <v>25</v>
      </c>
      <c r="L1550" t="s">
        <v>4579</v>
      </c>
      <c r="M1550">
        <v>3</v>
      </c>
      <c r="N1550" t="s">
        <v>4570</v>
      </c>
      <c r="P1550" s="6" t="s">
        <v>4549</v>
      </c>
      <c r="Q1550" s="6" t="s">
        <v>4549</v>
      </c>
      <c r="R1550" s="6" t="s">
        <v>4549</v>
      </c>
      <c r="S1550" s="6" t="s">
        <v>4549</v>
      </c>
      <c r="Y1550" s="145">
        <v>47796</v>
      </c>
      <c r="AA1550" s="145"/>
      <c r="AB1550" s="6" t="s">
        <v>4549</v>
      </c>
    </row>
    <row r="1551" spans="1:28">
      <c r="A1551" s="6">
        <v>411</v>
      </c>
      <c r="B1551" s="6" t="str">
        <f t="shared" si="24"/>
        <v>Saint PaulArff Building</v>
      </c>
      <c r="C1551" s="6" t="s">
        <v>1754</v>
      </c>
      <c r="D1551" s="6" t="s">
        <v>2324</v>
      </c>
      <c r="E1551" s="6"/>
      <c r="F1551" s="6"/>
      <c r="G1551" s="6">
        <v>3200</v>
      </c>
      <c r="H1551" s="6">
        <v>1992</v>
      </c>
      <c r="I1551" s="6">
        <v>3</v>
      </c>
      <c r="J1551" s="6" t="s">
        <v>4541</v>
      </c>
      <c r="K1551" s="6">
        <v>11</v>
      </c>
      <c r="L1551" s="6" t="s">
        <v>4542</v>
      </c>
      <c r="M1551" s="6">
        <v>2</v>
      </c>
      <c r="N1551" s="6" t="s">
        <v>4543</v>
      </c>
      <c r="O1551" s="6" t="s">
        <v>4585</v>
      </c>
      <c r="P1551" s="6" t="s">
        <v>4549</v>
      </c>
      <c r="Q1551" s="6" t="s">
        <v>4549</v>
      </c>
      <c r="R1551" s="6" t="s">
        <v>4549</v>
      </c>
      <c r="S1551" s="6" t="s">
        <v>4549</v>
      </c>
      <c r="T1551" s="6"/>
      <c r="U1551" s="6"/>
      <c r="V1551" s="6"/>
      <c r="W1551" s="6"/>
      <c r="X1551" s="6"/>
      <c r="Y1551" s="6"/>
      <c r="Z1551" s="6"/>
      <c r="AA1551" s="6"/>
      <c r="AB1551" s="6" t="s">
        <v>4549</v>
      </c>
    </row>
    <row r="1552" spans="1:28">
      <c r="A1552" s="6">
        <v>411</v>
      </c>
      <c r="B1552" s="6" t="str">
        <f t="shared" si="24"/>
        <v>Saint PaulCity Hall</v>
      </c>
      <c r="C1552" s="6" t="s">
        <v>1754</v>
      </c>
      <c r="D1552" s="6" t="s">
        <v>48</v>
      </c>
      <c r="E1552" s="6"/>
      <c r="F1552" s="6"/>
      <c r="G1552" s="6">
        <v>14000</v>
      </c>
      <c r="H1552" s="6">
        <v>1940</v>
      </c>
      <c r="I1552" s="6">
        <v>6</v>
      </c>
      <c r="J1552" s="6" t="s">
        <v>377</v>
      </c>
      <c r="K1552" s="6">
        <v>36</v>
      </c>
      <c r="L1552" s="6" t="s">
        <v>377</v>
      </c>
      <c r="M1552" s="6">
        <v>2</v>
      </c>
      <c r="N1552" s="6" t="s">
        <v>4543</v>
      </c>
      <c r="O1552" s="6" t="s">
        <v>5620</v>
      </c>
      <c r="P1552" s="6" t="s">
        <v>4549</v>
      </c>
      <c r="Q1552" s="6" t="s">
        <v>4549</v>
      </c>
      <c r="R1552" s="6" t="s">
        <v>4549</v>
      </c>
      <c r="S1552" s="6" t="s">
        <v>4549</v>
      </c>
      <c r="T1552" s="6"/>
      <c r="U1552" s="6"/>
      <c r="V1552" s="6"/>
      <c r="W1552" s="6"/>
      <c r="X1552" s="6"/>
      <c r="Y1552" s="6"/>
      <c r="Z1552" s="6"/>
      <c r="AA1552" s="6"/>
      <c r="AB1552" s="6" t="s">
        <v>4549</v>
      </c>
    </row>
    <row r="1553" spans="1:28">
      <c r="A1553" s="6">
        <v>411</v>
      </c>
      <c r="B1553" s="6" t="str">
        <f t="shared" si="24"/>
        <v>Saint PaulCivic Center</v>
      </c>
      <c r="C1553" s="6" t="s">
        <v>1754</v>
      </c>
      <c r="D1553" s="6" t="s">
        <v>1093</v>
      </c>
      <c r="E1553" s="6"/>
      <c r="F1553" s="6"/>
      <c r="G1553" s="6">
        <v>1200</v>
      </c>
      <c r="H1553" s="6">
        <v>1980</v>
      </c>
      <c r="I1553" s="6">
        <v>9</v>
      </c>
      <c r="J1553" s="6" t="s">
        <v>1500</v>
      </c>
      <c r="K1553" s="6">
        <v>34</v>
      </c>
      <c r="L1553" s="6" t="s">
        <v>4551</v>
      </c>
      <c r="M1553" s="6">
        <v>2</v>
      </c>
      <c r="N1553" s="6" t="s">
        <v>4543</v>
      </c>
      <c r="O1553" s="6" t="s">
        <v>5620</v>
      </c>
      <c r="P1553" s="6" t="s">
        <v>4549</v>
      </c>
      <c r="Q1553" s="6" t="s">
        <v>4549</v>
      </c>
      <c r="R1553" s="6" t="s">
        <v>4549</v>
      </c>
      <c r="S1553" s="6" t="s">
        <v>4549</v>
      </c>
      <c r="T1553" s="6"/>
      <c r="U1553" s="6"/>
      <c r="V1553" s="6"/>
      <c r="W1553" s="6"/>
      <c r="X1553" s="6"/>
      <c r="Y1553" s="6"/>
      <c r="Z1553" s="6"/>
      <c r="AA1553" s="6"/>
      <c r="AB1553" s="6" t="s">
        <v>4549</v>
      </c>
    </row>
    <row r="1554" spans="1:28">
      <c r="A1554" s="6">
        <v>411</v>
      </c>
      <c r="B1554" s="6" t="str">
        <f t="shared" si="24"/>
        <v>Saint PaulFire Station</v>
      </c>
      <c r="C1554" s="6" t="s">
        <v>1754</v>
      </c>
      <c r="D1554" s="6" t="s">
        <v>7</v>
      </c>
      <c r="E1554" s="6"/>
      <c r="F1554" s="6"/>
      <c r="G1554" s="6">
        <v>5750</v>
      </c>
      <c r="H1554" s="6">
        <v>2009</v>
      </c>
      <c r="I1554" s="6">
        <v>3</v>
      </c>
      <c r="J1554" s="6" t="s">
        <v>4541</v>
      </c>
      <c r="K1554" s="6">
        <v>11</v>
      </c>
      <c r="L1554" s="6" t="s">
        <v>4542</v>
      </c>
      <c r="M1554" s="6">
        <v>2</v>
      </c>
      <c r="N1554" s="6" t="s">
        <v>4543</v>
      </c>
      <c r="O1554" s="6" t="s">
        <v>5620</v>
      </c>
      <c r="P1554" s="6" t="s">
        <v>4549</v>
      </c>
      <c r="Q1554" s="6" t="s">
        <v>4549</v>
      </c>
      <c r="R1554" s="6" t="s">
        <v>4549</v>
      </c>
      <c r="S1554" s="6" t="s">
        <v>4549</v>
      </c>
      <c r="T1554" s="6"/>
      <c r="U1554" s="6"/>
      <c r="V1554" s="6"/>
      <c r="W1554" s="6"/>
      <c r="X1554" s="6"/>
      <c r="Y1554" s="6"/>
      <c r="Z1554" s="6"/>
      <c r="AA1554" s="6"/>
      <c r="AB1554" s="6" t="s">
        <v>4549</v>
      </c>
    </row>
    <row r="1555" spans="1:28">
      <c r="A1555" s="6">
        <v>411</v>
      </c>
      <c r="B1555" s="6" t="str">
        <f t="shared" si="24"/>
        <v>Saint PaulLandills</v>
      </c>
      <c r="C1555" s="6" t="s">
        <v>1754</v>
      </c>
      <c r="D1555" s="6" t="s">
        <v>5621</v>
      </c>
      <c r="E1555" s="6"/>
      <c r="F1555" s="6"/>
      <c r="G1555" s="6">
        <v>4400</v>
      </c>
      <c r="H1555" s="6">
        <v>2005</v>
      </c>
      <c r="I1555" s="6">
        <v>9</v>
      </c>
      <c r="J1555" s="6" t="s">
        <v>1500</v>
      </c>
      <c r="K1555" s="6">
        <v>35</v>
      </c>
      <c r="L1555" s="6" t="s">
        <v>4562</v>
      </c>
      <c r="M1555" s="6">
        <v>4</v>
      </c>
      <c r="N1555" s="6" t="s">
        <v>4584</v>
      </c>
      <c r="O1555" s="6" t="s">
        <v>5620</v>
      </c>
      <c r="P1555" s="6" t="s">
        <v>4549</v>
      </c>
      <c r="Q1555" s="6" t="s">
        <v>4549</v>
      </c>
      <c r="R1555" s="6" t="s">
        <v>4549</v>
      </c>
      <c r="S1555" s="6" t="s">
        <v>4549</v>
      </c>
      <c r="T1555" s="6"/>
      <c r="U1555" s="6"/>
      <c r="V1555" s="6"/>
      <c r="W1555" s="6"/>
      <c r="X1555" s="6"/>
      <c r="Y1555" s="6"/>
      <c r="Z1555" s="6"/>
      <c r="AA1555" s="6"/>
      <c r="AB1555" s="6" t="s">
        <v>4549</v>
      </c>
    </row>
    <row r="1556" spans="1:28">
      <c r="A1556" s="6">
        <v>411</v>
      </c>
      <c r="B1556" s="6" t="str">
        <f t="shared" si="24"/>
        <v>Saint PaulMachine Shop</v>
      </c>
      <c r="C1556" s="6" t="s">
        <v>1754</v>
      </c>
      <c r="D1556" s="6" t="s">
        <v>1744</v>
      </c>
      <c r="E1556" s="6"/>
      <c r="F1556" s="6"/>
      <c r="G1556" s="6">
        <v>21800</v>
      </c>
      <c r="H1556" s="6">
        <v>2002</v>
      </c>
      <c r="I1556" s="6">
        <v>9</v>
      </c>
      <c r="J1556" s="6" t="s">
        <v>1500</v>
      </c>
      <c r="K1556" s="6">
        <v>35</v>
      </c>
      <c r="L1556" s="6" t="s">
        <v>4562</v>
      </c>
      <c r="M1556" s="6">
        <v>4</v>
      </c>
      <c r="N1556" s="6" t="s">
        <v>4584</v>
      </c>
      <c r="O1556" s="6" t="s">
        <v>5620</v>
      </c>
      <c r="P1556" s="6" t="s">
        <v>4549</v>
      </c>
      <c r="Q1556" s="6" t="s">
        <v>4549</v>
      </c>
      <c r="R1556" s="6" t="s">
        <v>4549</v>
      </c>
      <c r="S1556" s="6" t="s">
        <v>4549</v>
      </c>
      <c r="T1556" s="6"/>
      <c r="U1556" s="6"/>
      <c r="V1556" s="6"/>
      <c r="W1556" s="6"/>
      <c r="X1556" s="6"/>
      <c r="Y1556" s="6"/>
      <c r="Z1556" s="6"/>
      <c r="AA1556" s="6"/>
      <c r="AB1556" s="6" t="s">
        <v>4549</v>
      </c>
    </row>
    <row r="1557" spans="1:28">
      <c r="A1557" s="6">
        <v>411</v>
      </c>
      <c r="B1557" s="6" t="str">
        <f t="shared" si="24"/>
        <v>Saint PaulPolar Star</v>
      </c>
      <c r="C1557" s="6" t="s">
        <v>1754</v>
      </c>
      <c r="D1557" s="6" t="s">
        <v>1747</v>
      </c>
      <c r="E1557" s="6"/>
      <c r="F1557" s="6"/>
      <c r="G1557" s="6">
        <v>1000</v>
      </c>
      <c r="H1557" s="6">
        <v>2003</v>
      </c>
      <c r="I1557" s="6"/>
      <c r="J1557" s="6"/>
      <c r="K1557" s="6"/>
      <c r="L1557" s="6"/>
      <c r="M1557" s="6"/>
      <c r="N1557" s="6"/>
      <c r="O1557" s="6"/>
      <c r="P1557" s="6" t="s">
        <v>4549</v>
      </c>
      <c r="Q1557" s="6" t="s">
        <v>4549</v>
      </c>
      <c r="R1557" s="6" t="s">
        <v>4549</v>
      </c>
      <c r="S1557" s="6" t="s">
        <v>4549</v>
      </c>
      <c r="T1557" s="6"/>
      <c r="U1557" s="6"/>
      <c r="V1557" s="6"/>
      <c r="W1557" s="6"/>
      <c r="X1557" s="6"/>
      <c r="Y1557" s="6"/>
      <c r="Z1557" s="6"/>
      <c r="AA1557" s="6"/>
      <c r="AB1557" s="6" t="s">
        <v>4549</v>
      </c>
    </row>
    <row r="1558" spans="1:28">
      <c r="A1558" s="6">
        <v>411</v>
      </c>
      <c r="B1558" s="6" t="str">
        <f t="shared" si="24"/>
        <v>Saint PaulPublic Works Bldg</v>
      </c>
      <c r="C1558" s="6" t="s">
        <v>1754</v>
      </c>
      <c r="D1558" s="6" t="s">
        <v>2400</v>
      </c>
      <c r="E1558" s="6"/>
      <c r="F1558" s="6"/>
      <c r="G1558" s="6">
        <v>9600</v>
      </c>
      <c r="H1558" s="6">
        <v>2002</v>
      </c>
      <c r="I1558" s="6">
        <v>3</v>
      </c>
      <c r="J1558" s="6" t="s">
        <v>4541</v>
      </c>
      <c r="K1558" s="6">
        <v>11</v>
      </c>
      <c r="L1558" s="6" t="s">
        <v>4542</v>
      </c>
      <c r="M1558" s="6">
        <v>2</v>
      </c>
      <c r="N1558" s="6" t="s">
        <v>4543</v>
      </c>
      <c r="O1558" s="6"/>
      <c r="P1558" s="6" t="s">
        <v>4549</v>
      </c>
      <c r="Q1558" s="6" t="s">
        <v>4549</v>
      </c>
      <c r="R1558" s="6" t="s">
        <v>4549</v>
      </c>
      <c r="S1558" s="6" t="s">
        <v>4549</v>
      </c>
      <c r="T1558" s="6"/>
      <c r="U1558" s="6"/>
      <c r="V1558" s="6"/>
      <c r="W1558" s="6"/>
      <c r="X1558" s="6"/>
      <c r="Y1558" s="6"/>
      <c r="Z1558" s="6"/>
      <c r="AA1558" s="6"/>
      <c r="AB1558" s="6" t="s">
        <v>4549</v>
      </c>
    </row>
    <row r="1559" spans="1:28">
      <c r="A1559" s="6">
        <v>411</v>
      </c>
      <c r="B1559" s="6" t="str">
        <f t="shared" si="24"/>
        <v>Saint PaulRecreation Center</v>
      </c>
      <c r="C1559" s="6" t="s">
        <v>1754</v>
      </c>
      <c r="D1559" s="6" t="s">
        <v>398</v>
      </c>
      <c r="E1559" s="6"/>
      <c r="F1559" s="6"/>
      <c r="G1559" s="6"/>
      <c r="H1559" s="6"/>
      <c r="I1559" s="6">
        <v>9</v>
      </c>
      <c r="J1559" s="6" t="s">
        <v>1500</v>
      </c>
      <c r="K1559" s="6">
        <v>34</v>
      </c>
      <c r="L1559" s="6" t="s">
        <v>4551</v>
      </c>
      <c r="M1559" s="6">
        <v>2</v>
      </c>
      <c r="N1559" s="6" t="s">
        <v>4543</v>
      </c>
      <c r="O1559" s="6" t="s">
        <v>5622</v>
      </c>
      <c r="P1559" s="6" t="s">
        <v>4549</v>
      </c>
      <c r="Q1559" s="6" t="s">
        <v>4549</v>
      </c>
      <c r="R1559" s="6" t="s">
        <v>4549</v>
      </c>
      <c r="S1559" s="6" t="s">
        <v>4549</v>
      </c>
      <c r="T1559" s="6"/>
      <c r="U1559" s="6"/>
      <c r="V1559" s="6"/>
      <c r="W1559" s="6"/>
      <c r="X1559" s="6"/>
      <c r="Y1559" s="6"/>
      <c r="Z1559" s="6"/>
      <c r="AA1559" s="6"/>
      <c r="AB1559" s="6" t="s">
        <v>4549</v>
      </c>
    </row>
    <row r="1560" spans="1:28">
      <c r="A1560" s="6">
        <v>411</v>
      </c>
      <c r="B1560" s="6" t="str">
        <f t="shared" si="24"/>
        <v>Saint PaulSre Building    Fy06 (Heated)</v>
      </c>
      <c r="C1560" s="6" t="s">
        <v>1754</v>
      </c>
      <c r="D1560" s="6" t="s">
        <v>2134</v>
      </c>
      <c r="E1560" s="6"/>
      <c r="F1560" s="6"/>
      <c r="G1560" s="6">
        <v>3200</v>
      </c>
      <c r="H1560" s="6"/>
      <c r="I1560" s="6">
        <v>2</v>
      </c>
      <c r="J1560" s="6" t="s">
        <v>4582</v>
      </c>
      <c r="K1560" s="6">
        <v>8</v>
      </c>
      <c r="L1560" s="6" t="s">
        <v>4583</v>
      </c>
      <c r="M1560" s="6">
        <v>2</v>
      </c>
      <c r="N1560" s="6" t="s">
        <v>4543</v>
      </c>
      <c r="O1560" s="6" t="s">
        <v>4585</v>
      </c>
      <c r="P1560" s="6" t="s">
        <v>4549</v>
      </c>
      <c r="Q1560" s="6" t="s">
        <v>4549</v>
      </c>
      <c r="R1560" s="6" t="s">
        <v>4549</v>
      </c>
      <c r="S1560" s="6" t="s">
        <v>4549</v>
      </c>
      <c r="T1560" s="6"/>
      <c r="U1560" s="6"/>
      <c r="V1560" s="6"/>
      <c r="W1560" s="6"/>
      <c r="X1560" s="6"/>
      <c r="Y1560" s="6"/>
      <c r="Z1560" s="6"/>
      <c r="AA1560" s="6"/>
      <c r="AB1560" s="6" t="s">
        <v>4549</v>
      </c>
    </row>
    <row r="1561" spans="1:28">
      <c r="A1561" s="6">
        <v>411</v>
      </c>
      <c r="B1561" s="6" t="str">
        <f t="shared" si="24"/>
        <v>Saint PaulSt. Paul Island School</v>
      </c>
      <c r="C1561" s="6" t="s">
        <v>1754</v>
      </c>
      <c r="D1561" s="6" t="s">
        <v>3540</v>
      </c>
      <c r="E1561" s="6"/>
      <c r="F1561" s="6">
        <v>1</v>
      </c>
      <c r="G1561" s="6">
        <v>22000</v>
      </c>
      <c r="H1561" s="6">
        <v>1973</v>
      </c>
      <c r="I1561" s="6">
        <v>3</v>
      </c>
      <c r="J1561" s="6" t="s">
        <v>4541</v>
      </c>
      <c r="K1561" s="6">
        <v>9</v>
      </c>
      <c r="L1561" s="6" t="s">
        <v>4575</v>
      </c>
      <c r="M1561" s="6">
        <v>2</v>
      </c>
      <c r="N1561" s="6" t="s">
        <v>4543</v>
      </c>
      <c r="O1561" s="6" t="s">
        <v>5609</v>
      </c>
      <c r="P1561" s="6" t="s">
        <v>4549</v>
      </c>
      <c r="Q1561" s="6" t="s">
        <v>4549</v>
      </c>
      <c r="R1561" s="6" t="s">
        <v>4549</v>
      </c>
      <c r="S1561" s="6" t="s">
        <v>4549</v>
      </c>
      <c r="T1561" s="6"/>
      <c r="U1561" s="6"/>
      <c r="V1561" s="6" t="s">
        <v>5623</v>
      </c>
      <c r="W1561" s="6"/>
      <c r="X1561" s="6"/>
      <c r="Y1561" s="6"/>
      <c r="Z1561" s="6">
        <v>195360</v>
      </c>
      <c r="AA1561" s="6"/>
      <c r="AB1561" s="6" t="s">
        <v>4549</v>
      </c>
    </row>
    <row r="1562" spans="1:28">
      <c r="A1562" s="6">
        <v>411</v>
      </c>
      <c r="B1562" s="6" t="str">
        <f t="shared" si="24"/>
        <v>Saint PaulSt. Peter and Paul Orthodox Church</v>
      </c>
      <c r="C1562" s="6" t="s">
        <v>1754</v>
      </c>
      <c r="D1562" s="6" t="s">
        <v>2525</v>
      </c>
      <c r="E1562" s="6"/>
      <c r="F1562" s="6"/>
      <c r="G1562" s="6"/>
      <c r="H1562" s="6"/>
      <c r="I1562" s="6">
        <v>3</v>
      </c>
      <c r="J1562" s="6" t="s">
        <v>4541</v>
      </c>
      <c r="K1562" s="6">
        <v>12</v>
      </c>
      <c r="L1562" s="6" t="s">
        <v>4586</v>
      </c>
      <c r="M1562" s="6">
        <v>2</v>
      </c>
      <c r="N1562" s="6" t="s">
        <v>4543</v>
      </c>
      <c r="O1562" s="6"/>
      <c r="P1562" s="6" t="s">
        <v>4549</v>
      </c>
      <c r="Q1562" s="6" t="s">
        <v>4549</v>
      </c>
      <c r="R1562" s="6" t="s">
        <v>4549</v>
      </c>
      <c r="S1562" s="6" t="s">
        <v>4549</v>
      </c>
      <c r="T1562" s="6"/>
      <c r="U1562" s="6"/>
      <c r="V1562" s="6"/>
      <c r="W1562" s="6"/>
      <c r="X1562" s="6"/>
      <c r="Y1562" s="6"/>
      <c r="Z1562" s="6"/>
      <c r="AA1562" s="6"/>
      <c r="AB1562" s="6" t="s">
        <v>4549</v>
      </c>
    </row>
    <row r="1563" spans="1:28">
      <c r="A1563" s="6">
        <v>411</v>
      </c>
      <c r="B1563" s="6" t="str">
        <f t="shared" si="24"/>
        <v>Saint PaulTanadguisiz Corporation</v>
      </c>
      <c r="C1563" s="6" t="s">
        <v>1754</v>
      </c>
      <c r="D1563" s="6" t="s">
        <v>1752</v>
      </c>
      <c r="E1563" s="6"/>
      <c r="F1563" s="6"/>
      <c r="G1563" s="6"/>
      <c r="H1563" s="6"/>
      <c r="I1563" s="6">
        <v>6</v>
      </c>
      <c r="J1563" s="6" t="s">
        <v>377</v>
      </c>
      <c r="K1563" s="6">
        <v>36</v>
      </c>
      <c r="L1563" s="6" t="s">
        <v>377</v>
      </c>
      <c r="M1563" s="6">
        <v>2</v>
      </c>
      <c r="N1563" s="6" t="s">
        <v>4543</v>
      </c>
      <c r="O1563" s="6"/>
      <c r="P1563" s="6" t="s">
        <v>4549</v>
      </c>
      <c r="Q1563" s="6" t="s">
        <v>4549</v>
      </c>
      <c r="R1563" s="6" t="s">
        <v>4549</v>
      </c>
      <c r="S1563" s="6" t="s">
        <v>4549</v>
      </c>
      <c r="T1563" s="6"/>
      <c r="U1563" s="6"/>
      <c r="V1563" s="6"/>
      <c r="W1563" s="6"/>
      <c r="X1563" s="6"/>
      <c r="Y1563" s="6"/>
      <c r="Z1563" s="6"/>
      <c r="AA1563" s="6"/>
      <c r="AB1563" s="6" t="s">
        <v>4549</v>
      </c>
    </row>
    <row r="1564" spans="1:28">
      <c r="A1564" s="6">
        <v>411</v>
      </c>
      <c r="B1564" s="6" t="str">
        <f t="shared" si="24"/>
        <v>Saint PaulTribal Admin Office</v>
      </c>
      <c r="C1564" s="6" t="s">
        <v>1754</v>
      </c>
      <c r="D1564" s="6" t="s">
        <v>5624</v>
      </c>
      <c r="E1564" s="6"/>
      <c r="F1564" s="6"/>
      <c r="G1564" s="6"/>
      <c r="H1564" s="6"/>
      <c r="I1564" s="6">
        <v>6</v>
      </c>
      <c r="J1564" s="6" t="s">
        <v>377</v>
      </c>
      <c r="K1564" s="6">
        <v>36</v>
      </c>
      <c r="L1564" s="6" t="s">
        <v>377</v>
      </c>
      <c r="M1564" s="6">
        <v>2</v>
      </c>
      <c r="N1564" s="6" t="s">
        <v>4543</v>
      </c>
      <c r="O1564" s="6" t="s">
        <v>5622</v>
      </c>
      <c r="P1564" s="6" t="s">
        <v>4549</v>
      </c>
      <c r="Q1564" s="6" t="s">
        <v>4549</v>
      </c>
      <c r="R1564" s="6" t="s">
        <v>4549</v>
      </c>
      <c r="S1564" s="6" t="s">
        <v>4549</v>
      </c>
      <c r="T1564" s="6"/>
      <c r="U1564" s="6"/>
      <c r="V1564" s="6"/>
      <c r="W1564" s="6"/>
      <c r="X1564" s="6"/>
      <c r="Y1564" s="6"/>
      <c r="Z1564" s="6"/>
      <c r="AA1564" s="6"/>
      <c r="AB1564" s="6" t="s">
        <v>4549</v>
      </c>
    </row>
    <row r="1565" spans="1:28">
      <c r="A1565" s="6">
        <v>414</v>
      </c>
      <c r="B1565" s="6" t="str">
        <f t="shared" si="24"/>
        <v>Sand PointAirport Terminal</v>
      </c>
      <c r="C1565" s="6" t="s">
        <v>1776</v>
      </c>
      <c r="D1565" s="6" t="s">
        <v>1417</v>
      </c>
      <c r="E1565" s="6"/>
      <c r="F1565" s="6"/>
      <c r="G1565" s="6"/>
      <c r="H1565" s="6"/>
      <c r="I1565" s="6">
        <v>8</v>
      </c>
      <c r="J1565" s="6" t="s">
        <v>4555</v>
      </c>
      <c r="K1565" s="6">
        <v>31</v>
      </c>
      <c r="L1565" s="6" t="s">
        <v>4592</v>
      </c>
      <c r="M1565" s="6">
        <v>3</v>
      </c>
      <c r="N1565" s="6" t="s">
        <v>4570</v>
      </c>
      <c r="O1565" s="6" t="s">
        <v>5625</v>
      </c>
      <c r="P1565" s="6" t="s">
        <v>4549</v>
      </c>
      <c r="Q1565" s="6" t="s">
        <v>4549</v>
      </c>
      <c r="R1565" s="6" t="s">
        <v>4549</v>
      </c>
      <c r="S1565" s="6" t="s">
        <v>4549</v>
      </c>
      <c r="T1565" s="6"/>
      <c r="U1565" s="6"/>
      <c r="V1565" s="6"/>
      <c r="W1565" s="6"/>
      <c r="X1565" s="6"/>
      <c r="Y1565" s="6"/>
      <c r="Z1565" s="6"/>
      <c r="AA1565" s="6"/>
      <c r="AB1565" s="6" t="s">
        <v>4549</v>
      </c>
    </row>
    <row r="1566" spans="1:28">
      <c r="A1566" s="6">
        <v>414</v>
      </c>
      <c r="B1566" s="6" t="str">
        <f t="shared" si="24"/>
        <v>Sand PointArff Building</v>
      </c>
      <c r="C1566" s="6" t="s">
        <v>1776</v>
      </c>
      <c r="D1566" s="6" t="s">
        <v>2324</v>
      </c>
      <c r="E1566" s="6"/>
      <c r="F1566" s="6"/>
      <c r="G1566" s="6">
        <v>5369</v>
      </c>
      <c r="H1566" s="6">
        <v>2002</v>
      </c>
      <c r="I1566" s="6">
        <v>3</v>
      </c>
      <c r="J1566" s="6" t="s">
        <v>4541</v>
      </c>
      <c r="K1566" s="6">
        <v>11</v>
      </c>
      <c r="L1566" s="6" t="s">
        <v>4542</v>
      </c>
      <c r="M1566" s="6">
        <v>2</v>
      </c>
      <c r="N1566" s="6" t="s">
        <v>4543</v>
      </c>
      <c r="O1566" s="6" t="s">
        <v>4585</v>
      </c>
      <c r="P1566" s="6" t="s">
        <v>4549</v>
      </c>
      <c r="Q1566" s="6" t="s">
        <v>4549</v>
      </c>
      <c r="R1566" s="6" t="s">
        <v>4549</v>
      </c>
      <c r="S1566" s="6" t="s">
        <v>4549</v>
      </c>
      <c r="T1566" s="6"/>
      <c r="U1566" s="6"/>
      <c r="V1566" s="6"/>
      <c r="W1566" s="6"/>
      <c r="X1566" s="6"/>
      <c r="Y1566" s="6"/>
      <c r="Z1566" s="6"/>
      <c r="AA1566" s="6"/>
      <c r="AB1566" s="6" t="s">
        <v>4549</v>
      </c>
    </row>
    <row r="1567" spans="1:28">
      <c r="A1567" s="6">
        <v>414</v>
      </c>
      <c r="B1567" s="6" t="str">
        <f t="shared" si="24"/>
        <v>Sand PointCity Building</v>
      </c>
      <c r="C1567" s="6" t="s">
        <v>1776</v>
      </c>
      <c r="D1567" s="6" t="s">
        <v>135</v>
      </c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 t="s">
        <v>4549</v>
      </c>
      <c r="Q1567" s="6" t="s">
        <v>4549</v>
      </c>
      <c r="R1567" s="6" t="s">
        <v>4549</v>
      </c>
      <c r="S1567" s="6" t="s">
        <v>4549</v>
      </c>
      <c r="T1567" s="6"/>
      <c r="U1567" s="6"/>
      <c r="V1567" s="6"/>
      <c r="W1567" s="6"/>
      <c r="X1567" s="6"/>
      <c r="Y1567" s="6"/>
      <c r="Z1567" s="6"/>
      <c r="AA1567" s="6"/>
      <c r="AB1567" s="6" t="s">
        <v>4549</v>
      </c>
    </row>
    <row r="1568" spans="1:28">
      <c r="A1568" s="6">
        <v>414</v>
      </c>
      <c r="B1568" s="6" t="str">
        <f t="shared" si="24"/>
        <v>Sand PointCommunity Recreation Center</v>
      </c>
      <c r="C1568" s="6" t="s">
        <v>1776</v>
      </c>
      <c r="D1568" s="6" t="s">
        <v>1767</v>
      </c>
      <c r="E1568" s="6"/>
      <c r="F1568" s="6"/>
      <c r="G1568" s="6"/>
      <c r="H1568" s="6"/>
      <c r="I1568" s="6">
        <v>9</v>
      </c>
      <c r="J1568" s="6" t="s">
        <v>1500</v>
      </c>
      <c r="K1568" s="6">
        <v>34</v>
      </c>
      <c r="L1568" s="6" t="s">
        <v>4551</v>
      </c>
      <c r="M1568" s="6">
        <v>2</v>
      </c>
      <c r="N1568" s="6" t="s">
        <v>4543</v>
      </c>
      <c r="O1568" s="6" t="s">
        <v>5625</v>
      </c>
      <c r="P1568" s="6" t="s">
        <v>4549</v>
      </c>
      <c r="Q1568" s="6" t="s">
        <v>4549</v>
      </c>
      <c r="R1568" s="6" t="s">
        <v>4549</v>
      </c>
      <c r="S1568" s="6" t="s">
        <v>4549</v>
      </c>
      <c r="T1568" s="6"/>
      <c r="U1568" s="6"/>
      <c r="V1568" s="6"/>
      <c r="W1568" s="6"/>
      <c r="X1568" s="6"/>
      <c r="Y1568" s="6"/>
      <c r="Z1568" s="6"/>
      <c r="AA1568" s="6"/>
      <c r="AB1568" s="6" t="s">
        <v>4549</v>
      </c>
    </row>
    <row r="1569" spans="1:28">
      <c r="A1569" s="6">
        <v>414</v>
      </c>
      <c r="B1569" s="6" t="str">
        <f t="shared" si="24"/>
        <v>Sand PointSand Point School</v>
      </c>
      <c r="C1569" s="6" t="s">
        <v>1776</v>
      </c>
      <c r="D1569" s="6" t="s">
        <v>1771</v>
      </c>
      <c r="E1569" s="6"/>
      <c r="F1569" s="6"/>
      <c r="G1569" s="6">
        <v>47000</v>
      </c>
      <c r="H1569" s="6">
        <v>1983</v>
      </c>
      <c r="I1569" s="6">
        <v>3</v>
      </c>
      <c r="J1569" s="6" t="s">
        <v>4541</v>
      </c>
      <c r="K1569" s="6">
        <v>9</v>
      </c>
      <c r="L1569" s="6" t="s">
        <v>4575</v>
      </c>
      <c r="M1569" s="6">
        <v>2</v>
      </c>
      <c r="N1569" s="6" t="s">
        <v>4543</v>
      </c>
      <c r="O1569" s="6" t="s">
        <v>5265</v>
      </c>
      <c r="P1569" s="6" t="s">
        <v>4549</v>
      </c>
      <c r="Q1569" s="6" t="s">
        <v>4549</v>
      </c>
      <c r="R1569" s="6" t="s">
        <v>4549</v>
      </c>
      <c r="S1569" s="6" t="s">
        <v>4549</v>
      </c>
      <c r="T1569" s="6"/>
      <c r="U1569" s="6"/>
      <c r="V1569" s="6" t="s">
        <v>5626</v>
      </c>
      <c r="W1569" s="6"/>
      <c r="X1569" s="6"/>
      <c r="Y1569" s="6"/>
      <c r="Z1569" s="6">
        <v>301800</v>
      </c>
      <c r="AA1569" s="6"/>
      <c r="AB1569" s="6" t="s">
        <v>4549</v>
      </c>
    </row>
    <row r="1570" spans="1:28">
      <c r="A1570" s="6">
        <v>414</v>
      </c>
      <c r="B1570" s="6" t="str">
        <f t="shared" si="24"/>
        <v>Sand PointSand Storage  (Heated)</v>
      </c>
      <c r="C1570" s="6" t="s">
        <v>1776</v>
      </c>
      <c r="D1570" s="6" t="s">
        <v>5627</v>
      </c>
      <c r="E1570" s="6"/>
      <c r="F1570" s="6"/>
      <c r="G1570" s="6">
        <v>3378</v>
      </c>
      <c r="H1570" s="6">
        <v>2002</v>
      </c>
      <c r="I1570" s="6">
        <v>2</v>
      </c>
      <c r="J1570" s="6" t="s">
        <v>4582</v>
      </c>
      <c r="K1570" s="6">
        <v>8</v>
      </c>
      <c r="L1570" s="6" t="s">
        <v>4583</v>
      </c>
      <c r="M1570" s="6">
        <v>2</v>
      </c>
      <c r="N1570" s="6" t="s">
        <v>4543</v>
      </c>
      <c r="O1570" s="6" t="s">
        <v>4585</v>
      </c>
      <c r="P1570" s="6" t="s">
        <v>4549</v>
      </c>
      <c r="Q1570" s="6" t="s">
        <v>4549</v>
      </c>
      <c r="R1570" s="6" t="s">
        <v>4549</v>
      </c>
      <c r="S1570" s="6" t="s">
        <v>4549</v>
      </c>
      <c r="T1570" s="6"/>
      <c r="U1570" s="6"/>
      <c r="V1570" s="6"/>
      <c r="W1570" s="6"/>
      <c r="X1570" s="6"/>
      <c r="Y1570" s="6"/>
      <c r="Z1570" s="6"/>
      <c r="AA1570" s="6"/>
      <c r="AB1570" s="6" t="s">
        <v>4549</v>
      </c>
    </row>
    <row r="1571" spans="1:28">
      <c r="A1571">
        <v>415</v>
      </c>
      <c r="B1571" s="6" t="str">
        <f t="shared" si="24"/>
        <v>SavoongaNative Store</v>
      </c>
      <c r="C1571" t="s">
        <v>2143</v>
      </c>
      <c r="D1571" t="s">
        <v>53</v>
      </c>
      <c r="E1571" t="s">
        <v>5628</v>
      </c>
      <c r="F1571">
        <v>1</v>
      </c>
      <c r="G1571">
        <v>5400</v>
      </c>
      <c r="H1571">
        <v>1970</v>
      </c>
      <c r="I1571">
        <v>7</v>
      </c>
      <c r="J1571" t="s">
        <v>4578</v>
      </c>
      <c r="K1571">
        <v>25</v>
      </c>
      <c r="L1571" t="s">
        <v>4579</v>
      </c>
      <c r="M1571">
        <v>3</v>
      </c>
      <c r="N1571" t="s">
        <v>4570</v>
      </c>
      <c r="P1571" s="6" t="s">
        <v>4549</v>
      </c>
      <c r="Q1571" s="6" t="s">
        <v>4549</v>
      </c>
      <c r="R1571" s="6" t="s">
        <v>4549</v>
      </c>
      <c r="S1571" s="6" t="s">
        <v>4549</v>
      </c>
      <c r="Y1571" s="145"/>
      <c r="AA1571" s="145"/>
      <c r="AB1571" s="6" t="s">
        <v>4549</v>
      </c>
    </row>
    <row r="1572" spans="1:28">
      <c r="A1572">
        <v>415</v>
      </c>
      <c r="B1572" s="6" t="str">
        <f t="shared" si="24"/>
        <v>SavoongaDOT Hanger</v>
      </c>
      <c r="C1572" t="s">
        <v>2143</v>
      </c>
      <c r="D1572" t="s">
        <v>833</v>
      </c>
      <c r="E1572" t="s">
        <v>5629</v>
      </c>
      <c r="F1572">
        <v>1</v>
      </c>
      <c r="G1572">
        <v>5400</v>
      </c>
      <c r="H1572">
        <v>1990</v>
      </c>
      <c r="I1572">
        <v>2</v>
      </c>
      <c r="J1572" t="s">
        <v>4582</v>
      </c>
      <c r="K1572">
        <v>6</v>
      </c>
      <c r="L1572" t="s">
        <v>5630</v>
      </c>
      <c r="M1572">
        <v>3</v>
      </c>
      <c r="N1572" t="s">
        <v>4570</v>
      </c>
      <c r="O1572" t="s">
        <v>5631</v>
      </c>
      <c r="P1572" s="6" t="s">
        <v>4549</v>
      </c>
      <c r="Q1572" s="6" t="s">
        <v>4549</v>
      </c>
      <c r="R1572" s="6" t="s">
        <v>4549</v>
      </c>
      <c r="S1572" s="6" t="s">
        <v>4549</v>
      </c>
      <c r="Y1572" s="145"/>
      <c r="AA1572" s="145"/>
      <c r="AB1572" s="6" t="s">
        <v>4549</v>
      </c>
    </row>
    <row r="1573" spans="1:28">
      <c r="A1573">
        <v>415</v>
      </c>
      <c r="B1573" s="6" t="str">
        <f t="shared" si="24"/>
        <v>SavoongaCity Lodge</v>
      </c>
      <c r="C1573" t="s">
        <v>2143</v>
      </c>
      <c r="D1573" t="s">
        <v>285</v>
      </c>
      <c r="E1573" t="s">
        <v>5632</v>
      </c>
      <c r="F1573">
        <v>1</v>
      </c>
      <c r="G1573">
        <v>726</v>
      </c>
      <c r="H1573">
        <v>1980</v>
      </c>
      <c r="I1573">
        <v>5</v>
      </c>
      <c r="J1573" t="s">
        <v>4602</v>
      </c>
      <c r="K1573">
        <v>22</v>
      </c>
      <c r="L1573" t="s">
        <v>5059</v>
      </c>
      <c r="M1573">
        <v>3</v>
      </c>
      <c r="N1573" t="s">
        <v>4570</v>
      </c>
      <c r="O1573" t="s">
        <v>5633</v>
      </c>
      <c r="P1573" s="6" t="s">
        <v>4549</v>
      </c>
      <c r="Q1573" s="6" t="s">
        <v>4549</v>
      </c>
      <c r="R1573" s="6" t="s">
        <v>4549</v>
      </c>
      <c r="S1573" s="6" t="s">
        <v>4549</v>
      </c>
      <c r="V1573">
        <v>1040</v>
      </c>
      <c r="Y1573" s="145">
        <v>5834</v>
      </c>
      <c r="AA1573" s="145">
        <v>3500</v>
      </c>
      <c r="AB1573" s="6" t="s">
        <v>4549</v>
      </c>
    </row>
    <row r="1574" spans="1:28">
      <c r="A1574">
        <v>415</v>
      </c>
      <c r="B1574" s="6" t="str">
        <f t="shared" si="24"/>
        <v>SavoongaPost Office</v>
      </c>
      <c r="C1574" t="s">
        <v>2143</v>
      </c>
      <c r="D1574" t="s">
        <v>37</v>
      </c>
      <c r="E1574" t="s">
        <v>5451</v>
      </c>
      <c r="F1574">
        <v>1</v>
      </c>
      <c r="G1574">
        <v>720</v>
      </c>
      <c r="H1574">
        <v>1980</v>
      </c>
      <c r="I1574">
        <v>9</v>
      </c>
      <c r="J1574" t="s">
        <v>1500</v>
      </c>
      <c r="K1574">
        <v>35</v>
      </c>
      <c r="L1574" t="s">
        <v>4562</v>
      </c>
      <c r="M1574">
        <v>2</v>
      </c>
      <c r="N1574" t="s">
        <v>4543</v>
      </c>
      <c r="O1574" t="s">
        <v>5452</v>
      </c>
      <c r="P1574" s="6" t="s">
        <v>4549</v>
      </c>
      <c r="Q1574" s="6" t="s">
        <v>4549</v>
      </c>
      <c r="R1574" s="6" t="s">
        <v>4549</v>
      </c>
      <c r="S1574" s="6" t="s">
        <v>4549</v>
      </c>
      <c r="Y1574" s="145"/>
      <c r="AA1574" s="145"/>
      <c r="AB1574" s="6" t="s">
        <v>4549</v>
      </c>
    </row>
    <row r="1575" spans="1:28">
      <c r="A1575">
        <v>415</v>
      </c>
      <c r="B1575" s="6" t="str">
        <f t="shared" si="24"/>
        <v>SavoongaHeadstart</v>
      </c>
      <c r="C1575" t="s">
        <v>2143</v>
      </c>
      <c r="D1575" t="s">
        <v>1552</v>
      </c>
      <c r="F1575">
        <v>1</v>
      </c>
      <c r="G1575">
        <v>4776</v>
      </c>
      <c r="H1575">
        <v>2003</v>
      </c>
      <c r="I1575">
        <v>3</v>
      </c>
      <c r="J1575" t="s">
        <v>4541</v>
      </c>
      <c r="K1575">
        <v>9</v>
      </c>
      <c r="L1575" t="s">
        <v>4575</v>
      </c>
      <c r="M1575">
        <v>2</v>
      </c>
      <c r="N1575" t="s">
        <v>4543</v>
      </c>
      <c r="O1575" t="s">
        <v>5634</v>
      </c>
      <c r="P1575" s="6" t="s">
        <v>4549</v>
      </c>
      <c r="Q1575" s="6" t="s">
        <v>4549</v>
      </c>
      <c r="R1575" s="6" t="s">
        <v>4549</v>
      </c>
      <c r="S1575" s="6" t="s">
        <v>4549</v>
      </c>
      <c r="Y1575" s="145"/>
      <c r="AA1575" s="145"/>
      <c r="AB1575" s="6" t="s">
        <v>4549</v>
      </c>
    </row>
    <row r="1576" spans="1:28">
      <c r="A1576">
        <v>415</v>
      </c>
      <c r="B1576" s="6" t="str">
        <f t="shared" si="24"/>
        <v>SavoongaClinic</v>
      </c>
      <c r="C1576" t="s">
        <v>2143</v>
      </c>
      <c r="D1576" t="s">
        <v>147</v>
      </c>
      <c r="E1576" t="s">
        <v>5635</v>
      </c>
      <c r="F1576">
        <v>1</v>
      </c>
      <c r="G1576">
        <v>2700</v>
      </c>
      <c r="H1576">
        <v>1980</v>
      </c>
      <c r="I1576">
        <v>4</v>
      </c>
      <c r="J1576" t="s">
        <v>4615</v>
      </c>
      <c r="K1576">
        <v>17</v>
      </c>
      <c r="L1576" t="s">
        <v>4644</v>
      </c>
      <c r="M1576">
        <v>2</v>
      </c>
      <c r="N1576" t="s">
        <v>4543</v>
      </c>
      <c r="P1576" s="6" t="s">
        <v>4549</v>
      </c>
      <c r="Q1576" s="6" t="s">
        <v>4549</v>
      </c>
      <c r="R1576" s="6" t="s">
        <v>4549</v>
      </c>
      <c r="S1576" s="6" t="s">
        <v>4549</v>
      </c>
      <c r="Y1576" s="145"/>
      <c r="AA1576" s="145"/>
      <c r="AB1576" s="6" t="s">
        <v>4549</v>
      </c>
    </row>
    <row r="1577" spans="1:28">
      <c r="A1577">
        <v>415</v>
      </c>
      <c r="B1577" s="6" t="str">
        <f t="shared" si="24"/>
        <v>SavoongaIRA Bldg</v>
      </c>
      <c r="C1577" t="s">
        <v>2143</v>
      </c>
      <c r="D1577" t="s">
        <v>3165</v>
      </c>
      <c r="E1577" t="s">
        <v>5636</v>
      </c>
      <c r="F1577">
        <v>1</v>
      </c>
      <c r="G1577">
        <v>4176</v>
      </c>
      <c r="H1577">
        <v>1995</v>
      </c>
      <c r="I1577">
        <v>6</v>
      </c>
      <c r="J1577" t="s">
        <v>377</v>
      </c>
      <c r="K1577">
        <v>36</v>
      </c>
      <c r="L1577" t="s">
        <v>377</v>
      </c>
      <c r="M1577">
        <v>2</v>
      </c>
      <c r="N1577" t="s">
        <v>4543</v>
      </c>
      <c r="O1577" t="s">
        <v>5637</v>
      </c>
      <c r="P1577" s="6" t="s">
        <v>4549</v>
      </c>
      <c r="Q1577" s="6" t="s">
        <v>4549</v>
      </c>
      <c r="R1577" s="6" t="s">
        <v>4549</v>
      </c>
      <c r="S1577" s="6" t="s">
        <v>4549</v>
      </c>
      <c r="Y1577" s="145"/>
      <c r="AA1577" s="145"/>
      <c r="AB1577" s="6" t="s">
        <v>4549</v>
      </c>
    </row>
    <row r="1578" spans="1:28">
      <c r="A1578">
        <v>415</v>
      </c>
      <c r="B1578" s="6" t="str">
        <f t="shared" si="24"/>
        <v>SavoongaPub Saf Bldg</v>
      </c>
      <c r="C1578" t="s">
        <v>2143</v>
      </c>
      <c r="D1578" t="s">
        <v>2401</v>
      </c>
      <c r="E1578" t="s">
        <v>5638</v>
      </c>
      <c r="F1578">
        <v>1</v>
      </c>
      <c r="G1578">
        <v>648</v>
      </c>
      <c r="H1578">
        <v>1980</v>
      </c>
      <c r="I1578">
        <v>3</v>
      </c>
      <c r="J1578" t="s">
        <v>4541</v>
      </c>
      <c r="K1578">
        <v>11</v>
      </c>
      <c r="L1578" t="s">
        <v>4542</v>
      </c>
      <c r="M1578">
        <v>2</v>
      </c>
      <c r="N1578" t="s">
        <v>4543</v>
      </c>
      <c r="O1578" t="s">
        <v>5633</v>
      </c>
      <c r="P1578" s="6" t="s">
        <v>4549</v>
      </c>
      <c r="Q1578" s="6" t="s">
        <v>4549</v>
      </c>
      <c r="R1578" s="6" t="s">
        <v>4549</v>
      </c>
      <c r="S1578" s="6" t="s">
        <v>4549</v>
      </c>
      <c r="V1578">
        <v>1040</v>
      </c>
      <c r="Y1578" s="145">
        <v>5834</v>
      </c>
      <c r="AA1578" s="145">
        <v>300</v>
      </c>
      <c r="AB1578" s="6" t="s">
        <v>4549</v>
      </c>
    </row>
    <row r="1579" spans="1:28">
      <c r="A1579">
        <v>415</v>
      </c>
      <c r="B1579" s="6" t="str">
        <f t="shared" si="24"/>
        <v>SavoongaChurch</v>
      </c>
      <c r="C1579" t="s">
        <v>2143</v>
      </c>
      <c r="D1579" t="s">
        <v>473</v>
      </c>
      <c r="F1579">
        <v>1</v>
      </c>
      <c r="G1579">
        <v>1144</v>
      </c>
      <c r="H1579">
        <v>1970</v>
      </c>
      <c r="I1579">
        <v>3</v>
      </c>
      <c r="J1579" t="s">
        <v>4541</v>
      </c>
      <c r="K1579">
        <v>12</v>
      </c>
      <c r="L1579" t="s">
        <v>4586</v>
      </c>
      <c r="M1579">
        <v>2</v>
      </c>
      <c r="N1579" t="s">
        <v>4543</v>
      </c>
      <c r="O1579" t="s">
        <v>5639</v>
      </c>
      <c r="P1579" s="6" t="s">
        <v>4549</v>
      </c>
      <c r="Q1579" s="6" t="s">
        <v>4549</v>
      </c>
      <c r="R1579" s="6" t="s">
        <v>4549</v>
      </c>
      <c r="S1579" s="6" t="s">
        <v>4549</v>
      </c>
      <c r="Y1579" s="145"/>
      <c r="AA1579" s="145"/>
      <c r="AB1579" s="6" t="s">
        <v>4549</v>
      </c>
    </row>
    <row r="1580" spans="1:28">
      <c r="A1580">
        <v>415</v>
      </c>
      <c r="B1580" s="6" t="str">
        <f t="shared" si="24"/>
        <v>SavoongaSchool K-12</v>
      </c>
      <c r="C1580" t="s">
        <v>2143</v>
      </c>
      <c r="D1580" t="s">
        <v>1557</v>
      </c>
      <c r="E1580" t="s">
        <v>5640</v>
      </c>
      <c r="F1580">
        <v>2</v>
      </c>
      <c r="G1580">
        <v>49848</v>
      </c>
      <c r="H1580">
        <v>2008</v>
      </c>
      <c r="I1580">
        <v>3</v>
      </c>
      <c r="J1580" t="s">
        <v>4541</v>
      </c>
      <c r="K1580">
        <v>9</v>
      </c>
      <c r="L1580" t="s">
        <v>4575</v>
      </c>
      <c r="M1580">
        <v>2</v>
      </c>
      <c r="N1580" t="s">
        <v>4543</v>
      </c>
      <c r="O1580" t="s">
        <v>5641</v>
      </c>
      <c r="P1580" s="6" t="s">
        <v>4549</v>
      </c>
      <c r="Q1580" s="6" t="s">
        <v>4549</v>
      </c>
      <c r="R1580" s="6" t="s">
        <v>4549</v>
      </c>
      <c r="S1580" s="6" t="s">
        <v>4549</v>
      </c>
      <c r="Y1580" s="145"/>
      <c r="AA1580" s="145"/>
      <c r="AB1580" s="6" t="s">
        <v>4549</v>
      </c>
    </row>
    <row r="1581" spans="1:28">
      <c r="A1581">
        <v>415</v>
      </c>
      <c r="B1581" s="6" t="str">
        <f t="shared" si="24"/>
        <v>SavoongaCity Office</v>
      </c>
      <c r="C1581" t="s">
        <v>2143</v>
      </c>
      <c r="D1581" t="s">
        <v>5</v>
      </c>
      <c r="E1581" t="s">
        <v>5632</v>
      </c>
      <c r="F1581">
        <v>2</v>
      </c>
      <c r="G1581">
        <v>7500</v>
      </c>
      <c r="H1581">
        <v>1970</v>
      </c>
      <c r="I1581">
        <v>6</v>
      </c>
      <c r="J1581" t="s">
        <v>377</v>
      </c>
      <c r="K1581">
        <v>36</v>
      </c>
      <c r="L1581" t="s">
        <v>377</v>
      </c>
      <c r="M1581">
        <v>2</v>
      </c>
      <c r="N1581" t="s">
        <v>4543</v>
      </c>
      <c r="O1581" t="s">
        <v>5633</v>
      </c>
      <c r="P1581" s="6" t="s">
        <v>4549</v>
      </c>
      <c r="Q1581" s="6" t="s">
        <v>4549</v>
      </c>
      <c r="R1581" s="6" t="s">
        <v>4549</v>
      </c>
      <c r="S1581" s="6" t="s">
        <v>4549</v>
      </c>
      <c r="V1581">
        <v>2860</v>
      </c>
      <c r="Y1581" s="145">
        <v>16044</v>
      </c>
      <c r="AA1581" s="145">
        <v>4000</v>
      </c>
      <c r="AB1581" s="6" t="s">
        <v>4549</v>
      </c>
    </row>
    <row r="1582" spans="1:28">
      <c r="A1582" s="6">
        <v>415</v>
      </c>
      <c r="B1582" s="6" t="str">
        <f t="shared" si="24"/>
        <v>SavoongaAIRPORT ELECTRICAL</v>
      </c>
      <c r="C1582" s="6" t="s">
        <v>2143</v>
      </c>
      <c r="D1582" s="6" t="s">
        <v>2575</v>
      </c>
      <c r="E1582" s="6"/>
      <c r="F1582" s="6"/>
      <c r="G1582" s="6">
        <v>96</v>
      </c>
      <c r="H1582" s="6">
        <v>2000</v>
      </c>
      <c r="I1582" s="6">
        <v>8</v>
      </c>
      <c r="J1582" s="6" t="s">
        <v>4555</v>
      </c>
      <c r="K1582" s="6">
        <v>31</v>
      </c>
      <c r="L1582" s="6" t="s">
        <v>4592</v>
      </c>
      <c r="M1582" s="6">
        <v>2</v>
      </c>
      <c r="N1582" s="6" t="s">
        <v>4543</v>
      </c>
      <c r="O1582" s="6" t="s">
        <v>4585</v>
      </c>
      <c r="P1582" s="6" t="s">
        <v>4549</v>
      </c>
      <c r="Q1582" s="6" t="s">
        <v>4549</v>
      </c>
      <c r="R1582" s="6" t="s">
        <v>4549</v>
      </c>
      <c r="S1582" s="6" t="s">
        <v>4549</v>
      </c>
      <c r="T1582" s="6"/>
      <c r="U1582" s="6"/>
      <c r="V1582" s="6"/>
      <c r="W1582" s="6"/>
      <c r="X1582" s="6"/>
      <c r="Y1582" s="6"/>
      <c r="Z1582" s="6"/>
      <c r="AA1582" s="6"/>
      <c r="AB1582" s="6" t="s">
        <v>4549</v>
      </c>
    </row>
    <row r="1583" spans="1:28">
      <c r="A1583" s="6">
        <v>415</v>
      </c>
      <c r="B1583" s="6" t="str">
        <f t="shared" si="24"/>
        <v>SavoongaK-12 School</v>
      </c>
      <c r="C1583" s="6" t="s">
        <v>2143</v>
      </c>
      <c r="D1583" s="6" t="s">
        <v>544</v>
      </c>
      <c r="E1583" s="6"/>
      <c r="F1583" s="6"/>
      <c r="G1583" s="6">
        <v>54300</v>
      </c>
      <c r="H1583" s="6">
        <v>2009</v>
      </c>
      <c r="I1583" s="6">
        <v>3</v>
      </c>
      <c r="J1583" s="6" t="s">
        <v>4541</v>
      </c>
      <c r="K1583" s="6">
        <v>9</v>
      </c>
      <c r="L1583" s="6" t="s">
        <v>4575</v>
      </c>
      <c r="M1583" s="6">
        <v>2</v>
      </c>
      <c r="N1583" s="6" t="s">
        <v>4543</v>
      </c>
      <c r="O1583" s="6" t="s">
        <v>4776</v>
      </c>
      <c r="P1583" s="6" t="s">
        <v>4549</v>
      </c>
      <c r="Q1583" s="6" t="s">
        <v>4549</v>
      </c>
      <c r="R1583" s="6" t="s">
        <v>4549</v>
      </c>
      <c r="S1583" s="6" t="s">
        <v>4549</v>
      </c>
      <c r="T1583" s="6"/>
      <c r="U1583" s="6"/>
      <c r="V1583" s="6" t="s">
        <v>5642</v>
      </c>
      <c r="W1583" s="6"/>
      <c r="X1583" s="6"/>
      <c r="Y1583" s="6"/>
      <c r="Z1583" s="6">
        <v>332781</v>
      </c>
      <c r="AA1583" s="6"/>
      <c r="AB1583" s="6" t="s">
        <v>4549</v>
      </c>
    </row>
    <row r="1584" spans="1:28">
      <c r="A1584" s="6">
        <v>415</v>
      </c>
      <c r="B1584" s="6" t="str">
        <f t="shared" si="24"/>
        <v>SavoongaMechanical Building</v>
      </c>
      <c r="C1584" s="6" t="s">
        <v>2143</v>
      </c>
      <c r="D1584" s="6" t="s">
        <v>2636</v>
      </c>
      <c r="E1584" s="6"/>
      <c r="F1584" s="6"/>
      <c r="G1584" s="6">
        <v>1428</v>
      </c>
      <c r="H1584" s="6">
        <v>2009</v>
      </c>
      <c r="I1584" s="6">
        <v>9</v>
      </c>
      <c r="J1584" s="6" t="s">
        <v>1500</v>
      </c>
      <c r="K1584" s="6">
        <v>35</v>
      </c>
      <c r="L1584" s="6" t="s">
        <v>4562</v>
      </c>
      <c r="M1584" s="6">
        <v>2</v>
      </c>
      <c r="N1584" s="6" t="s">
        <v>4543</v>
      </c>
      <c r="O1584" s="6" t="s">
        <v>4776</v>
      </c>
      <c r="P1584" s="6" t="s">
        <v>4549</v>
      </c>
      <c r="Q1584" s="6" t="s">
        <v>4549</v>
      </c>
      <c r="R1584" s="6" t="s">
        <v>4549</v>
      </c>
      <c r="S1584" s="6" t="s">
        <v>4549</v>
      </c>
      <c r="T1584" s="6"/>
      <c r="U1584" s="6"/>
      <c r="V1584" s="6"/>
      <c r="W1584" s="6"/>
      <c r="X1584" s="6"/>
      <c r="Y1584" s="6"/>
      <c r="Z1584" s="6"/>
      <c r="AA1584" s="6"/>
      <c r="AB1584" s="6" t="s">
        <v>4549</v>
      </c>
    </row>
    <row r="1585" spans="1:28">
      <c r="A1585" s="6">
        <v>415</v>
      </c>
      <c r="B1585" s="6" t="str">
        <f t="shared" si="24"/>
        <v>SavoongaPort House #1</v>
      </c>
      <c r="C1585" s="6" t="s">
        <v>2143</v>
      </c>
      <c r="D1585" s="6" t="s">
        <v>3544</v>
      </c>
      <c r="E1585" s="6"/>
      <c r="F1585" s="6"/>
      <c r="G1585" s="6">
        <v>1008</v>
      </c>
      <c r="H1585" s="6">
        <v>2002</v>
      </c>
      <c r="I1585" s="6">
        <v>3</v>
      </c>
      <c r="J1585" s="6" t="s">
        <v>4541</v>
      </c>
      <c r="K1585" s="6">
        <v>9</v>
      </c>
      <c r="L1585" s="6" t="s">
        <v>4575</v>
      </c>
      <c r="M1585" s="6">
        <v>2</v>
      </c>
      <c r="N1585" s="6" t="s">
        <v>4543</v>
      </c>
      <c r="O1585" s="6" t="s">
        <v>4776</v>
      </c>
      <c r="P1585" s="6" t="s">
        <v>4549</v>
      </c>
      <c r="Q1585" s="6" t="s">
        <v>4549</v>
      </c>
      <c r="R1585" s="6" t="s">
        <v>4549</v>
      </c>
      <c r="S1585" s="6" t="s">
        <v>4549</v>
      </c>
      <c r="T1585" s="6"/>
      <c r="U1585" s="6"/>
      <c r="V1585" s="6"/>
      <c r="W1585" s="6"/>
      <c r="X1585" s="6"/>
      <c r="Y1585" s="6"/>
      <c r="Z1585" s="6"/>
      <c r="AA1585" s="6"/>
      <c r="AB1585" s="6" t="s">
        <v>4549</v>
      </c>
    </row>
    <row r="1586" spans="1:28">
      <c r="A1586" s="6">
        <v>415</v>
      </c>
      <c r="B1586" s="6" t="str">
        <f t="shared" si="24"/>
        <v>SavoongaPort House #2</v>
      </c>
      <c r="C1586" s="6" t="s">
        <v>2143</v>
      </c>
      <c r="D1586" s="6" t="s">
        <v>3545</v>
      </c>
      <c r="E1586" s="6"/>
      <c r="F1586" s="6"/>
      <c r="G1586" s="6">
        <v>1008</v>
      </c>
      <c r="H1586" s="6">
        <v>2004</v>
      </c>
      <c r="I1586" s="6">
        <v>3</v>
      </c>
      <c r="J1586" s="6" t="s">
        <v>4541</v>
      </c>
      <c r="K1586" s="6">
        <v>9</v>
      </c>
      <c r="L1586" s="6" t="s">
        <v>4575</v>
      </c>
      <c r="M1586" s="6">
        <v>2</v>
      </c>
      <c r="N1586" s="6" t="s">
        <v>4543</v>
      </c>
      <c r="O1586" s="6" t="s">
        <v>4776</v>
      </c>
      <c r="P1586" s="6" t="s">
        <v>4549</v>
      </c>
      <c r="Q1586" s="6" t="s">
        <v>4549</v>
      </c>
      <c r="R1586" s="6" t="s">
        <v>4549</v>
      </c>
      <c r="S1586" s="6" t="s">
        <v>4549</v>
      </c>
      <c r="T1586" s="6"/>
      <c r="U1586" s="6"/>
      <c r="V1586" s="6"/>
      <c r="W1586" s="6"/>
      <c r="X1586" s="6"/>
      <c r="Y1586" s="6"/>
      <c r="Z1586" s="6"/>
      <c r="AA1586" s="6"/>
      <c r="AB1586" s="6" t="s">
        <v>4549</v>
      </c>
    </row>
    <row r="1587" spans="1:28">
      <c r="A1587" s="6">
        <v>415</v>
      </c>
      <c r="B1587" s="6" t="str">
        <f t="shared" si="24"/>
        <v>SavoongaSREB</v>
      </c>
      <c r="C1587" s="6" t="s">
        <v>2143</v>
      </c>
      <c r="D1587" s="6" t="s">
        <v>399</v>
      </c>
      <c r="E1587" s="6"/>
      <c r="F1587" s="6"/>
      <c r="G1587" s="6">
        <v>2000</v>
      </c>
      <c r="H1587" s="6">
        <v>1996</v>
      </c>
      <c r="I1587" s="6">
        <v>2</v>
      </c>
      <c r="J1587" s="6" t="s">
        <v>4582</v>
      </c>
      <c r="K1587" s="6">
        <v>8</v>
      </c>
      <c r="L1587" s="6" t="s">
        <v>4583</v>
      </c>
      <c r="M1587" s="6">
        <v>2</v>
      </c>
      <c r="N1587" s="6" t="s">
        <v>4543</v>
      </c>
      <c r="O1587" s="6" t="s">
        <v>4585</v>
      </c>
      <c r="P1587" s="6" t="s">
        <v>4549</v>
      </c>
      <c r="Q1587" s="6" t="s">
        <v>4549</v>
      </c>
      <c r="R1587" s="6" t="s">
        <v>4549</v>
      </c>
      <c r="S1587" s="6" t="s">
        <v>4549</v>
      </c>
      <c r="T1587" s="6"/>
      <c r="U1587" s="6"/>
      <c r="V1587" s="6"/>
      <c r="W1587" s="6"/>
      <c r="X1587" s="6"/>
      <c r="Y1587" s="6"/>
      <c r="Z1587" s="6"/>
      <c r="AA1587" s="6"/>
      <c r="AB1587" s="6" t="s">
        <v>4549</v>
      </c>
    </row>
    <row r="1588" spans="1:28">
      <c r="A1588" s="6">
        <v>415</v>
      </c>
      <c r="B1588" s="6" t="str">
        <f t="shared" si="24"/>
        <v>SavoongaStorage Buliding</v>
      </c>
      <c r="C1588" s="6" t="s">
        <v>2143</v>
      </c>
      <c r="D1588" s="6" t="s">
        <v>2144</v>
      </c>
      <c r="E1588" s="6"/>
      <c r="F1588" s="6"/>
      <c r="G1588" s="6">
        <v>260</v>
      </c>
      <c r="H1588" s="6">
        <v>1975</v>
      </c>
      <c r="I1588" s="6">
        <v>2</v>
      </c>
      <c r="J1588" s="6" t="s">
        <v>4582</v>
      </c>
      <c r="K1588" s="6">
        <v>8</v>
      </c>
      <c r="L1588" s="6" t="s">
        <v>4583</v>
      </c>
      <c r="M1588" s="6">
        <v>2</v>
      </c>
      <c r="N1588" s="6" t="s">
        <v>4543</v>
      </c>
      <c r="O1588" s="6" t="s">
        <v>4776</v>
      </c>
      <c r="P1588" s="6" t="s">
        <v>4549</v>
      </c>
      <c r="Q1588" s="6" t="s">
        <v>4549</v>
      </c>
      <c r="R1588" s="6" t="s">
        <v>4549</v>
      </c>
      <c r="S1588" s="6" t="s">
        <v>4549</v>
      </c>
      <c r="T1588" s="6"/>
      <c r="U1588" s="6"/>
      <c r="V1588" s="6"/>
      <c r="W1588" s="6"/>
      <c r="X1588" s="6"/>
      <c r="Y1588" s="6"/>
      <c r="Z1588" s="6"/>
      <c r="AA1588" s="6"/>
      <c r="AB1588" s="6" t="s">
        <v>4549</v>
      </c>
    </row>
    <row r="1589" spans="1:28">
      <c r="A1589" s="6">
        <v>416</v>
      </c>
      <c r="B1589" s="6" t="str">
        <f t="shared" si="24"/>
        <v>Saxman</v>
      </c>
      <c r="C1589" s="6" t="s">
        <v>3656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 t="s">
        <v>4549</v>
      </c>
      <c r="Q1589" s="6" t="s">
        <v>4549</v>
      </c>
      <c r="R1589" s="6" t="s">
        <v>4549</v>
      </c>
      <c r="S1589" s="6" t="s">
        <v>4549</v>
      </c>
      <c r="T1589" s="6"/>
      <c r="U1589" s="6"/>
      <c r="V1589" s="6"/>
      <c r="W1589" s="6"/>
      <c r="X1589" s="6"/>
      <c r="Y1589" s="6"/>
      <c r="Z1589" s="6"/>
      <c r="AA1589" s="6"/>
      <c r="AB1589" s="6" t="s">
        <v>4549</v>
      </c>
    </row>
    <row r="1590" spans="1:28">
      <c r="A1590" s="6">
        <v>417</v>
      </c>
      <c r="B1590" s="6" t="str">
        <f t="shared" si="24"/>
        <v>Scammon BayAskinuk Corporation Office</v>
      </c>
      <c r="C1590" s="6" t="s">
        <v>522</v>
      </c>
      <c r="D1590" s="6" t="s">
        <v>523</v>
      </c>
      <c r="E1590" s="6"/>
      <c r="F1590" s="6"/>
      <c r="G1590" s="6">
        <v>480</v>
      </c>
      <c r="H1590" s="6">
        <v>1980</v>
      </c>
      <c r="I1590" s="6">
        <v>6</v>
      </c>
      <c r="J1590" s="6" t="s">
        <v>377</v>
      </c>
      <c r="K1590" s="6">
        <v>36</v>
      </c>
      <c r="L1590" s="6" t="s">
        <v>377</v>
      </c>
      <c r="M1590" s="6">
        <v>2</v>
      </c>
      <c r="N1590" s="6" t="s">
        <v>4543</v>
      </c>
      <c r="O1590" s="6" t="s">
        <v>5643</v>
      </c>
      <c r="P1590" s="6" t="s">
        <v>4549</v>
      </c>
      <c r="Q1590" s="6" t="s">
        <v>4549</v>
      </c>
      <c r="R1590" s="6" t="s">
        <v>4549</v>
      </c>
      <c r="S1590" s="6" t="s">
        <v>4549</v>
      </c>
      <c r="T1590" s="6"/>
      <c r="U1590" s="6"/>
      <c r="V1590" s="6" t="s">
        <v>5099</v>
      </c>
      <c r="W1590" s="6"/>
      <c r="X1590" s="6"/>
      <c r="Y1590" s="6"/>
      <c r="Z1590" s="6"/>
      <c r="AA1590" s="144">
        <v>1200</v>
      </c>
      <c r="AB1590" s="6" t="s">
        <v>4549</v>
      </c>
    </row>
    <row r="1591" spans="1:28">
      <c r="A1591" s="6">
        <v>417</v>
      </c>
      <c r="B1591" s="6" t="str">
        <f t="shared" si="24"/>
        <v>Scammon BayCity Office</v>
      </c>
      <c r="C1591" s="6" t="s">
        <v>522</v>
      </c>
      <c r="D1591" s="6" t="s">
        <v>5</v>
      </c>
      <c r="E1591" s="6"/>
      <c r="F1591" s="6"/>
      <c r="G1591" s="6">
        <v>4000</v>
      </c>
      <c r="H1591" s="6">
        <v>1980</v>
      </c>
      <c r="I1591" s="6">
        <v>3</v>
      </c>
      <c r="J1591" s="6" t="s">
        <v>4541</v>
      </c>
      <c r="K1591" s="6">
        <v>10</v>
      </c>
      <c r="L1591" s="6" t="s">
        <v>2424</v>
      </c>
      <c r="M1591" s="6">
        <v>2</v>
      </c>
      <c r="N1591" s="6" t="s">
        <v>4543</v>
      </c>
      <c r="O1591" s="6" t="s">
        <v>5644</v>
      </c>
      <c r="P1591" s="6" t="s">
        <v>4549</v>
      </c>
      <c r="Q1591" s="6" t="s">
        <v>4549</v>
      </c>
      <c r="R1591" s="6" t="s">
        <v>4549</v>
      </c>
      <c r="S1591" s="6" t="s">
        <v>4549</v>
      </c>
      <c r="T1591" s="6"/>
      <c r="U1591" s="6"/>
      <c r="V1591" s="6" t="s">
        <v>4953</v>
      </c>
      <c r="W1591" s="6"/>
      <c r="X1591" s="6"/>
      <c r="Y1591" s="6"/>
      <c r="Z1591" s="6">
        <v>375</v>
      </c>
      <c r="AA1591" s="6"/>
      <c r="AB1591" s="6" t="s">
        <v>4549</v>
      </c>
    </row>
    <row r="1592" spans="1:28">
      <c r="A1592" s="6">
        <v>417</v>
      </c>
      <c r="B1592" s="6" t="str">
        <f t="shared" si="24"/>
        <v>Scammon BayN/A</v>
      </c>
      <c r="C1592" s="6" t="s">
        <v>522</v>
      </c>
      <c r="D1592" s="6" t="s">
        <v>2743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 t="s">
        <v>5645</v>
      </c>
      <c r="P1592" s="6" t="s">
        <v>4549</v>
      </c>
      <c r="Q1592" s="6" t="s">
        <v>4549</v>
      </c>
      <c r="R1592" s="6" t="s">
        <v>4549</v>
      </c>
      <c r="S1592" s="6" t="s">
        <v>4549</v>
      </c>
      <c r="T1592" s="6"/>
      <c r="U1592" s="6"/>
      <c r="V1592" s="6"/>
      <c r="W1592" s="6"/>
      <c r="X1592" s="6"/>
      <c r="Y1592" s="6"/>
      <c r="Z1592" s="6"/>
      <c r="AA1592" s="6"/>
      <c r="AB1592" s="6" t="s">
        <v>4549</v>
      </c>
    </row>
    <row r="1593" spans="1:28">
      <c r="A1593" s="6">
        <v>417</v>
      </c>
      <c r="B1593" s="6" t="str">
        <f t="shared" si="24"/>
        <v>Scammon BayPolice Station</v>
      </c>
      <c r="C1593" s="6" t="s">
        <v>522</v>
      </c>
      <c r="D1593" s="6" t="s">
        <v>231</v>
      </c>
      <c r="E1593" s="6"/>
      <c r="F1593" s="6"/>
      <c r="G1593" s="6">
        <v>2400</v>
      </c>
      <c r="H1593" s="6">
        <v>1980</v>
      </c>
      <c r="I1593" s="6">
        <v>3</v>
      </c>
      <c r="J1593" s="6" t="s">
        <v>4541</v>
      </c>
      <c r="K1593" s="6">
        <v>11</v>
      </c>
      <c r="L1593" s="6" t="s">
        <v>4542</v>
      </c>
      <c r="M1593" s="6">
        <v>2</v>
      </c>
      <c r="N1593" s="6" t="s">
        <v>4543</v>
      </c>
      <c r="O1593" s="6" t="s">
        <v>5644</v>
      </c>
      <c r="P1593" s="6" t="s">
        <v>4549</v>
      </c>
      <c r="Q1593" s="6" t="s">
        <v>4549</v>
      </c>
      <c r="R1593" s="6" t="s">
        <v>4549</v>
      </c>
      <c r="S1593" s="6" t="s">
        <v>4549</v>
      </c>
      <c r="T1593" s="6"/>
      <c r="U1593" s="6"/>
      <c r="V1593" s="6" t="s">
        <v>5089</v>
      </c>
      <c r="W1593" s="6"/>
      <c r="X1593" s="6"/>
      <c r="Y1593" s="6"/>
      <c r="Z1593" s="6">
        <v>2400</v>
      </c>
      <c r="AA1593" s="6"/>
      <c r="AB1593" s="6" t="s">
        <v>4549</v>
      </c>
    </row>
    <row r="1594" spans="1:28">
      <c r="A1594" s="6">
        <v>417</v>
      </c>
      <c r="B1594" s="6" t="str">
        <f t="shared" si="24"/>
        <v>Scammon BaySre Building #1</v>
      </c>
      <c r="C1594" s="6" t="s">
        <v>522</v>
      </c>
      <c r="D1594" s="6" t="s">
        <v>452</v>
      </c>
      <c r="E1594" s="6"/>
      <c r="F1594" s="6"/>
      <c r="G1594" s="6">
        <v>800</v>
      </c>
      <c r="H1594" s="6">
        <v>1992</v>
      </c>
      <c r="I1594" s="6">
        <v>2</v>
      </c>
      <c r="J1594" s="6" t="s">
        <v>4582</v>
      </c>
      <c r="K1594" s="6">
        <v>8</v>
      </c>
      <c r="L1594" s="6" t="s">
        <v>4583</v>
      </c>
      <c r="M1594" s="6">
        <v>2</v>
      </c>
      <c r="N1594" s="6" t="s">
        <v>4543</v>
      </c>
      <c r="O1594" s="6" t="s">
        <v>4585</v>
      </c>
      <c r="P1594" s="6" t="s">
        <v>4549</v>
      </c>
      <c r="Q1594" s="6" t="s">
        <v>4549</v>
      </c>
      <c r="R1594" s="6" t="s">
        <v>4549</v>
      </c>
      <c r="S1594" s="6" t="s">
        <v>4549</v>
      </c>
      <c r="T1594" s="6"/>
      <c r="U1594" s="6"/>
      <c r="V1594" s="6"/>
      <c r="W1594" s="6"/>
      <c r="X1594" s="6"/>
      <c r="Y1594" s="6"/>
      <c r="Z1594" s="6"/>
      <c r="AA1594" s="6"/>
      <c r="AB1594" s="6" t="s">
        <v>4549</v>
      </c>
    </row>
    <row r="1595" spans="1:28">
      <c r="A1595" s="6">
        <v>417</v>
      </c>
      <c r="B1595" s="6" t="str">
        <f t="shared" si="24"/>
        <v>Scammon BaySre Building #2 (Heated)</v>
      </c>
      <c r="C1595" s="6" t="s">
        <v>522</v>
      </c>
      <c r="D1595" s="6" t="s">
        <v>39</v>
      </c>
      <c r="E1595" s="6"/>
      <c r="F1595" s="6"/>
      <c r="G1595" s="6"/>
      <c r="H1595" s="6"/>
      <c r="I1595" s="6">
        <v>2</v>
      </c>
      <c r="J1595" s="6" t="s">
        <v>4582</v>
      </c>
      <c r="K1595" s="6">
        <v>8</v>
      </c>
      <c r="L1595" s="6" t="s">
        <v>4583</v>
      </c>
      <c r="M1595" s="6">
        <v>2</v>
      </c>
      <c r="N1595" s="6" t="s">
        <v>4543</v>
      </c>
      <c r="O1595" s="6" t="s">
        <v>4585</v>
      </c>
      <c r="P1595" s="6" t="s">
        <v>4549</v>
      </c>
      <c r="Q1595" s="6" t="s">
        <v>4549</v>
      </c>
      <c r="R1595" s="6" t="s">
        <v>4549</v>
      </c>
      <c r="S1595" s="6" t="s">
        <v>4549</v>
      </c>
      <c r="T1595" s="6"/>
      <c r="U1595" s="6"/>
      <c r="V1595" s="6"/>
      <c r="W1595" s="6"/>
      <c r="X1595" s="6"/>
      <c r="Y1595" s="6"/>
      <c r="Z1595" s="6"/>
      <c r="AA1595" s="6"/>
      <c r="AB1595" s="6" t="s">
        <v>4549</v>
      </c>
    </row>
    <row r="1596" spans="1:28">
      <c r="A1596">
        <v>418</v>
      </c>
      <c r="B1596" s="6" t="str">
        <f t="shared" si="24"/>
        <v>SelawikDOT Hanger</v>
      </c>
      <c r="C1596" t="s">
        <v>2145</v>
      </c>
      <c r="D1596" t="s">
        <v>833</v>
      </c>
      <c r="F1596">
        <v>1</v>
      </c>
      <c r="G1596">
        <v>2000</v>
      </c>
      <c r="H1596">
        <v>1990</v>
      </c>
      <c r="I1596">
        <v>2</v>
      </c>
      <c r="J1596" t="s">
        <v>4582</v>
      </c>
      <c r="K1596">
        <v>6</v>
      </c>
      <c r="L1596" t="s">
        <v>5630</v>
      </c>
      <c r="M1596">
        <v>3</v>
      </c>
      <c r="N1596" t="s">
        <v>4570</v>
      </c>
      <c r="O1596" t="s">
        <v>5631</v>
      </c>
      <c r="P1596" s="6" t="s">
        <v>4549</v>
      </c>
      <c r="Q1596" s="6" t="s">
        <v>4549</v>
      </c>
      <c r="R1596" s="6" t="s">
        <v>4549</v>
      </c>
      <c r="S1596" s="6" t="s">
        <v>4549</v>
      </c>
      <c r="Y1596" s="145"/>
      <c r="AA1596" s="145"/>
      <c r="AB1596" s="6" t="s">
        <v>4549</v>
      </c>
    </row>
    <row r="1597" spans="1:28">
      <c r="A1597">
        <v>418</v>
      </c>
      <c r="B1597" s="6" t="str">
        <f t="shared" si="24"/>
        <v>SelawikRotmans Store</v>
      </c>
      <c r="C1597" t="s">
        <v>2145</v>
      </c>
      <c r="D1597" t="s">
        <v>2218</v>
      </c>
      <c r="E1597" t="s">
        <v>5646</v>
      </c>
      <c r="F1597">
        <v>1</v>
      </c>
      <c r="G1597">
        <v>4000</v>
      </c>
      <c r="H1597">
        <v>1970</v>
      </c>
      <c r="I1597">
        <v>7</v>
      </c>
      <c r="J1597" t="s">
        <v>4578</v>
      </c>
      <c r="K1597">
        <v>25</v>
      </c>
      <c r="L1597" t="s">
        <v>4579</v>
      </c>
      <c r="M1597">
        <v>3</v>
      </c>
      <c r="N1597" t="s">
        <v>4570</v>
      </c>
      <c r="O1597" t="s">
        <v>5647</v>
      </c>
      <c r="P1597" s="6" t="s">
        <v>4549</v>
      </c>
      <c r="Q1597" s="6" t="s">
        <v>4549</v>
      </c>
      <c r="R1597" s="6" t="s">
        <v>4549</v>
      </c>
      <c r="S1597" s="6" t="s">
        <v>4549</v>
      </c>
      <c r="Y1597" s="145"/>
      <c r="AA1597" s="145"/>
      <c r="AB1597" s="6" t="s">
        <v>4549</v>
      </c>
    </row>
    <row r="1598" spans="1:28">
      <c r="A1598">
        <v>418</v>
      </c>
      <c r="B1598" s="6" t="str">
        <f t="shared" si="24"/>
        <v>SelawikMcCoys Lodge</v>
      </c>
      <c r="C1598" t="s">
        <v>2145</v>
      </c>
      <c r="D1598" t="s">
        <v>3649</v>
      </c>
      <c r="E1598" t="s">
        <v>5449</v>
      </c>
      <c r="F1598">
        <v>2</v>
      </c>
      <c r="G1598">
        <v>1920</v>
      </c>
      <c r="H1598">
        <v>1990</v>
      </c>
      <c r="I1598">
        <v>5</v>
      </c>
      <c r="J1598" t="s">
        <v>5648</v>
      </c>
      <c r="K1598">
        <v>22</v>
      </c>
      <c r="L1598" t="s">
        <v>5059</v>
      </c>
      <c r="M1598">
        <v>3</v>
      </c>
      <c r="N1598" t="s">
        <v>4570</v>
      </c>
      <c r="O1598" t="s">
        <v>5649</v>
      </c>
      <c r="P1598" s="6" t="s">
        <v>4549</v>
      </c>
      <c r="Q1598" s="6" t="s">
        <v>4549</v>
      </c>
      <c r="R1598" s="6" t="s">
        <v>4549</v>
      </c>
      <c r="S1598" s="6" t="s">
        <v>4549</v>
      </c>
      <c r="Y1598" s="145">
        <v>7200</v>
      </c>
      <c r="AA1598" s="145">
        <v>3600</v>
      </c>
      <c r="AB1598" s="6" t="s">
        <v>4549</v>
      </c>
    </row>
    <row r="1599" spans="1:28">
      <c r="A1599">
        <v>418</v>
      </c>
      <c r="B1599" s="6" t="str">
        <f t="shared" si="24"/>
        <v>SelawikIRA Fuel Prjt</v>
      </c>
      <c r="C1599" t="s">
        <v>2145</v>
      </c>
      <c r="D1599" t="s">
        <v>2219</v>
      </c>
      <c r="E1599" t="s">
        <v>5650</v>
      </c>
      <c r="F1599">
        <v>1</v>
      </c>
      <c r="G1599">
        <v>4800</v>
      </c>
      <c r="H1599">
        <v>1980</v>
      </c>
      <c r="I1599">
        <v>7</v>
      </c>
      <c r="J1599" t="s">
        <v>4578</v>
      </c>
      <c r="K1599">
        <v>25</v>
      </c>
      <c r="L1599" t="s">
        <v>4579</v>
      </c>
      <c r="M1599">
        <v>3</v>
      </c>
      <c r="N1599" t="s">
        <v>4570</v>
      </c>
      <c r="O1599" t="s">
        <v>5637</v>
      </c>
      <c r="P1599" s="6" t="s">
        <v>4549</v>
      </c>
      <c r="Q1599" s="6" t="s">
        <v>4549</v>
      </c>
      <c r="R1599" s="6" t="s">
        <v>4549</v>
      </c>
      <c r="S1599" s="6" t="s">
        <v>4549</v>
      </c>
      <c r="Y1599" s="145"/>
      <c r="AA1599" s="145"/>
      <c r="AB1599" s="6" t="s">
        <v>4549</v>
      </c>
    </row>
    <row r="1600" spans="1:28">
      <c r="A1600">
        <v>418</v>
      </c>
      <c r="B1600" s="6" t="str">
        <f t="shared" si="24"/>
        <v>SelawikCity Office</v>
      </c>
      <c r="C1600" t="s">
        <v>2145</v>
      </c>
      <c r="D1600" t="s">
        <v>5</v>
      </c>
      <c r="E1600" t="s">
        <v>5651</v>
      </c>
      <c r="F1600">
        <v>2</v>
      </c>
      <c r="G1600">
        <v>6400</v>
      </c>
      <c r="H1600">
        <v>1981</v>
      </c>
      <c r="I1600">
        <v>6</v>
      </c>
      <c r="J1600" t="s">
        <v>377</v>
      </c>
      <c r="K1600">
        <v>36</v>
      </c>
      <c r="L1600" t="s">
        <v>377</v>
      </c>
      <c r="M1600">
        <v>2</v>
      </c>
      <c r="N1600" t="s">
        <v>4543</v>
      </c>
      <c r="O1600" t="s">
        <v>1971</v>
      </c>
      <c r="P1600" s="6" t="s">
        <v>4549</v>
      </c>
      <c r="Q1600" s="6" t="s">
        <v>4549</v>
      </c>
      <c r="R1600" s="6" t="s">
        <v>4549</v>
      </c>
      <c r="S1600" s="6" t="s">
        <v>4549</v>
      </c>
      <c r="Y1600" s="145"/>
      <c r="AA1600" s="145"/>
      <c r="AB1600" s="6" t="s">
        <v>4549</v>
      </c>
    </row>
    <row r="1601" spans="1:28">
      <c r="A1601">
        <v>418</v>
      </c>
      <c r="B1601" s="6" t="str">
        <f t="shared" si="24"/>
        <v>SelawikFrnds Church</v>
      </c>
      <c r="C1601" t="s">
        <v>2145</v>
      </c>
      <c r="D1601" t="s">
        <v>2526</v>
      </c>
      <c r="E1601" t="s">
        <v>5652</v>
      </c>
      <c r="F1601">
        <v>1</v>
      </c>
      <c r="G1601">
        <v>8000</v>
      </c>
      <c r="H1601">
        <v>2009</v>
      </c>
      <c r="I1601">
        <v>3</v>
      </c>
      <c r="J1601" t="s">
        <v>4541</v>
      </c>
      <c r="K1601">
        <v>12</v>
      </c>
      <c r="L1601" t="s">
        <v>4586</v>
      </c>
      <c r="M1601">
        <v>2</v>
      </c>
      <c r="N1601" t="s">
        <v>4543</v>
      </c>
      <c r="O1601" t="s">
        <v>5653</v>
      </c>
      <c r="P1601" s="6" t="s">
        <v>4549</v>
      </c>
      <c r="Q1601" s="6" t="s">
        <v>4549</v>
      </c>
      <c r="R1601" s="6" t="s">
        <v>4549</v>
      </c>
      <c r="S1601" s="6" t="s">
        <v>4549</v>
      </c>
      <c r="Y1601" s="145"/>
      <c r="AA1601" s="145"/>
      <c r="AB1601" s="6" t="s">
        <v>4549</v>
      </c>
    </row>
    <row r="1602" spans="1:28">
      <c r="A1602">
        <v>418</v>
      </c>
      <c r="B1602" s="6" t="str">
        <f t="shared" si="24"/>
        <v>SelawikSchool K-12</v>
      </c>
      <c r="C1602" t="s">
        <v>2145</v>
      </c>
      <c r="D1602" t="s">
        <v>1557</v>
      </c>
      <c r="E1602" t="s">
        <v>5443</v>
      </c>
      <c r="F1602">
        <v>2</v>
      </c>
      <c r="G1602">
        <v>52975</v>
      </c>
      <c r="H1602">
        <v>1976</v>
      </c>
      <c r="I1602">
        <v>3</v>
      </c>
      <c r="J1602" t="s">
        <v>4541</v>
      </c>
      <c r="K1602">
        <v>9</v>
      </c>
      <c r="L1602" t="s">
        <v>4575</v>
      </c>
      <c r="M1602">
        <v>2</v>
      </c>
      <c r="N1602" t="s">
        <v>4543</v>
      </c>
      <c r="O1602" t="s">
        <v>5654</v>
      </c>
      <c r="P1602" s="6" t="s">
        <v>4549</v>
      </c>
      <c r="Q1602" s="6" t="s">
        <v>4549</v>
      </c>
      <c r="R1602" s="6" t="s">
        <v>4549</v>
      </c>
      <c r="S1602" s="6" t="s">
        <v>4549</v>
      </c>
      <c r="Y1602" s="145"/>
      <c r="AA1602" s="145">
        <v>307472</v>
      </c>
      <c r="AB1602" s="6" t="s">
        <v>4549</v>
      </c>
    </row>
    <row r="1603" spans="1:28">
      <c r="A1603">
        <v>418</v>
      </c>
      <c r="B1603" s="6" t="str">
        <f t="shared" ref="B1603:B1666" si="25">CONCATENATE(C1603,D1603)</f>
        <v>SelawikIRA Bldg</v>
      </c>
      <c r="C1603" t="s">
        <v>2145</v>
      </c>
      <c r="D1603" t="s">
        <v>3165</v>
      </c>
      <c r="E1603" t="s">
        <v>5629</v>
      </c>
      <c r="F1603">
        <v>2</v>
      </c>
      <c r="G1603">
        <v>6000</v>
      </c>
      <c r="H1603">
        <v>1990</v>
      </c>
      <c r="I1603">
        <v>6</v>
      </c>
      <c r="J1603" t="s">
        <v>377</v>
      </c>
      <c r="K1603">
        <v>36</v>
      </c>
      <c r="L1603" t="s">
        <v>377</v>
      </c>
      <c r="M1603">
        <v>2</v>
      </c>
      <c r="N1603" t="s">
        <v>4543</v>
      </c>
      <c r="O1603" t="s">
        <v>5637</v>
      </c>
      <c r="P1603" s="6" t="s">
        <v>4549</v>
      </c>
      <c r="Q1603" s="6" t="s">
        <v>4549</v>
      </c>
      <c r="R1603" s="6" t="s">
        <v>4549</v>
      </c>
      <c r="S1603" s="6" t="s">
        <v>4549</v>
      </c>
      <c r="Y1603" s="145">
        <v>26520</v>
      </c>
      <c r="AA1603" s="145"/>
      <c r="AB1603" s="6" t="s">
        <v>4549</v>
      </c>
    </row>
    <row r="1604" spans="1:28">
      <c r="A1604">
        <v>418</v>
      </c>
      <c r="B1604" s="6" t="str">
        <f t="shared" si="25"/>
        <v>SelawikComm. Hall</v>
      </c>
      <c r="C1604" t="s">
        <v>2145</v>
      </c>
      <c r="D1604" t="s">
        <v>2527</v>
      </c>
      <c r="E1604" t="s">
        <v>5655</v>
      </c>
      <c r="F1604">
        <v>1</v>
      </c>
      <c r="G1604">
        <v>2400</v>
      </c>
      <c r="H1604">
        <v>1960</v>
      </c>
      <c r="I1604">
        <v>9</v>
      </c>
      <c r="J1604" t="s">
        <v>1500</v>
      </c>
      <c r="K1604">
        <v>34</v>
      </c>
      <c r="L1604" t="s">
        <v>4551</v>
      </c>
      <c r="M1604">
        <v>2</v>
      </c>
      <c r="N1604" t="s">
        <v>4543</v>
      </c>
      <c r="O1604" t="s">
        <v>5656</v>
      </c>
      <c r="P1604" s="6" t="s">
        <v>4549</v>
      </c>
      <c r="Q1604" s="6" t="s">
        <v>4549</v>
      </c>
      <c r="R1604" s="6" t="s">
        <v>4549</v>
      </c>
      <c r="S1604" s="6" t="s">
        <v>4549</v>
      </c>
      <c r="Y1604" s="145"/>
      <c r="AA1604" s="145"/>
      <c r="AB1604" s="6" t="s">
        <v>4549</v>
      </c>
    </row>
    <row r="1605" spans="1:28">
      <c r="A1605">
        <v>418</v>
      </c>
      <c r="B1605" s="6" t="str">
        <f t="shared" si="25"/>
        <v>SelawikNANA Res.</v>
      </c>
      <c r="C1605" t="s">
        <v>2145</v>
      </c>
      <c r="D1605" t="s">
        <v>3166</v>
      </c>
      <c r="E1605" t="s">
        <v>5657</v>
      </c>
      <c r="F1605">
        <v>1</v>
      </c>
      <c r="G1605">
        <v>1000</v>
      </c>
      <c r="H1605">
        <v>1980</v>
      </c>
      <c r="I1605">
        <v>6</v>
      </c>
      <c r="J1605" t="s">
        <v>377</v>
      </c>
      <c r="K1605">
        <v>36</v>
      </c>
      <c r="L1605" t="s">
        <v>377</v>
      </c>
      <c r="M1605">
        <v>2</v>
      </c>
      <c r="N1605" t="s">
        <v>4543</v>
      </c>
      <c r="O1605" t="s">
        <v>5658</v>
      </c>
      <c r="P1605" s="6" t="s">
        <v>4549</v>
      </c>
      <c r="Q1605" s="6" t="s">
        <v>4549</v>
      </c>
      <c r="R1605" s="6" t="s">
        <v>4549</v>
      </c>
      <c r="S1605" s="6" t="s">
        <v>4549</v>
      </c>
      <c r="Y1605" s="145"/>
      <c r="AA1605" s="145"/>
      <c r="AB1605" s="6" t="s">
        <v>4549</v>
      </c>
    </row>
    <row r="1606" spans="1:28">
      <c r="A1606">
        <v>418</v>
      </c>
      <c r="B1606" s="6" t="str">
        <f t="shared" si="25"/>
        <v>SelawikPost Office</v>
      </c>
      <c r="C1606" t="s">
        <v>2145</v>
      </c>
      <c r="D1606" t="s">
        <v>37</v>
      </c>
      <c r="F1606">
        <v>1</v>
      </c>
      <c r="G1606">
        <v>720</v>
      </c>
      <c r="H1606">
        <v>1980</v>
      </c>
      <c r="I1606">
        <v>9</v>
      </c>
      <c r="J1606" t="s">
        <v>1500</v>
      </c>
      <c r="K1606">
        <v>35</v>
      </c>
      <c r="L1606" t="s">
        <v>4562</v>
      </c>
      <c r="M1606">
        <v>2</v>
      </c>
      <c r="N1606" t="s">
        <v>4543</v>
      </c>
      <c r="O1606" t="s">
        <v>5452</v>
      </c>
      <c r="P1606" s="6" t="s">
        <v>4549</v>
      </c>
      <c r="Q1606" s="6" t="s">
        <v>4549</v>
      </c>
      <c r="R1606" s="6" t="s">
        <v>4549</v>
      </c>
      <c r="S1606" s="6" t="s">
        <v>4549</v>
      </c>
      <c r="Y1606" s="145"/>
      <c r="AA1606" s="145"/>
      <c r="AB1606" s="6" t="s">
        <v>4549</v>
      </c>
    </row>
    <row r="1607" spans="1:28">
      <c r="A1607">
        <v>418</v>
      </c>
      <c r="B1607" s="6" t="str">
        <f t="shared" si="25"/>
        <v>SelawikClinic</v>
      </c>
      <c r="C1607" t="s">
        <v>2145</v>
      </c>
      <c r="D1607" t="s">
        <v>147</v>
      </c>
      <c r="E1607" t="s">
        <v>5659</v>
      </c>
      <c r="F1607">
        <v>1</v>
      </c>
      <c r="G1607">
        <v>7400</v>
      </c>
      <c r="H1607">
        <v>2000</v>
      </c>
      <c r="I1607">
        <v>4</v>
      </c>
      <c r="J1607" t="s">
        <v>4615</v>
      </c>
      <c r="K1607">
        <v>17</v>
      </c>
      <c r="L1607" t="s">
        <v>4644</v>
      </c>
      <c r="M1607">
        <v>2</v>
      </c>
      <c r="N1607" t="s">
        <v>4543</v>
      </c>
      <c r="O1607" t="s">
        <v>5660</v>
      </c>
      <c r="P1607" s="6" t="s">
        <v>4549</v>
      </c>
      <c r="Q1607" s="6" t="s">
        <v>4549</v>
      </c>
      <c r="R1607" s="6" t="s">
        <v>4549</v>
      </c>
      <c r="S1607" s="6" t="s">
        <v>4549</v>
      </c>
      <c r="Y1607" s="145"/>
      <c r="AA1607" s="145"/>
      <c r="AB1607" s="6" t="s">
        <v>4549</v>
      </c>
    </row>
    <row r="1608" spans="1:28">
      <c r="A1608" s="6">
        <v>418</v>
      </c>
      <c r="B1608" s="6" t="str">
        <f t="shared" si="25"/>
        <v>SelawikAIRPORT ELECTRICAL</v>
      </c>
      <c r="C1608" s="6" t="s">
        <v>2145</v>
      </c>
      <c r="D1608" s="6" t="s">
        <v>2575</v>
      </c>
      <c r="E1608" s="6"/>
      <c r="F1608" s="6"/>
      <c r="G1608" s="6">
        <v>96</v>
      </c>
      <c r="H1608" s="6">
        <v>2000</v>
      </c>
      <c r="I1608" s="6">
        <v>8</v>
      </c>
      <c r="J1608" s="6" t="s">
        <v>4555</v>
      </c>
      <c r="K1608" s="6">
        <v>31</v>
      </c>
      <c r="L1608" s="6" t="s">
        <v>4592</v>
      </c>
      <c r="M1608" s="6">
        <v>2</v>
      </c>
      <c r="N1608" s="6" t="s">
        <v>4543</v>
      </c>
      <c r="O1608" s="6" t="s">
        <v>4585</v>
      </c>
      <c r="P1608" s="6" t="s">
        <v>4549</v>
      </c>
      <c r="Q1608" s="6" t="s">
        <v>4549</v>
      </c>
      <c r="R1608" s="6" t="s">
        <v>4549</v>
      </c>
      <c r="S1608" s="6" t="s">
        <v>4549</v>
      </c>
      <c r="T1608" s="6"/>
      <c r="U1608" s="6"/>
      <c r="V1608" s="6"/>
      <c r="W1608" s="6"/>
      <c r="X1608" s="6"/>
      <c r="Y1608" s="6"/>
      <c r="Z1608" s="6"/>
      <c r="AA1608" s="6"/>
      <c r="AB1608" s="6" t="s">
        <v>4549</v>
      </c>
    </row>
    <row r="1609" spans="1:28">
      <c r="A1609" s="6">
        <v>418</v>
      </c>
      <c r="B1609" s="6" t="str">
        <f t="shared" si="25"/>
        <v>SelawikEQUIPMENT STORAGE</v>
      </c>
      <c r="C1609" s="6" t="s">
        <v>2145</v>
      </c>
      <c r="D1609" s="6" t="s">
        <v>1983</v>
      </c>
      <c r="E1609" s="6"/>
      <c r="F1609" s="6"/>
      <c r="G1609" s="6">
        <v>1260</v>
      </c>
      <c r="H1609" s="6">
        <v>1992</v>
      </c>
      <c r="I1609" s="6">
        <v>2</v>
      </c>
      <c r="J1609" s="6" t="s">
        <v>4582</v>
      </c>
      <c r="K1609" s="6">
        <v>8</v>
      </c>
      <c r="L1609" s="6" t="s">
        <v>4583</v>
      </c>
      <c r="M1609" s="6">
        <v>2</v>
      </c>
      <c r="N1609" s="6" t="s">
        <v>4543</v>
      </c>
      <c r="O1609" s="6" t="s">
        <v>4585</v>
      </c>
      <c r="P1609" s="6" t="s">
        <v>4549</v>
      </c>
      <c r="Q1609" s="6" t="s">
        <v>4549</v>
      </c>
      <c r="R1609" s="6" t="s">
        <v>4549</v>
      </c>
      <c r="S1609" s="6" t="s">
        <v>4549</v>
      </c>
      <c r="T1609" s="6"/>
      <c r="U1609" s="6"/>
      <c r="V1609" s="6"/>
      <c r="W1609" s="6"/>
      <c r="X1609" s="6"/>
      <c r="Y1609" s="6"/>
      <c r="Z1609" s="6"/>
      <c r="AA1609" s="6"/>
      <c r="AB1609" s="6" t="s">
        <v>4549</v>
      </c>
    </row>
    <row r="1610" spans="1:28">
      <c r="A1610" s="6">
        <v>418</v>
      </c>
      <c r="B1610" s="6" t="str">
        <f t="shared" si="25"/>
        <v>SelawikGenerator van</v>
      </c>
      <c r="C1610" s="6" t="s">
        <v>2145</v>
      </c>
      <c r="D1610" s="6" t="s">
        <v>2781</v>
      </c>
      <c r="E1610" s="6"/>
      <c r="F1610" s="6"/>
      <c r="G1610" s="6">
        <v>160</v>
      </c>
      <c r="H1610" s="6"/>
      <c r="I1610" s="6">
        <v>8</v>
      </c>
      <c r="J1610" s="6" t="s">
        <v>4555</v>
      </c>
      <c r="K1610" s="6">
        <v>31</v>
      </c>
      <c r="L1610" s="6" t="s">
        <v>4592</v>
      </c>
      <c r="M1610" s="6">
        <v>2</v>
      </c>
      <c r="N1610" s="6" t="s">
        <v>4543</v>
      </c>
      <c r="O1610" s="6" t="s">
        <v>4664</v>
      </c>
      <c r="P1610" s="6" t="s">
        <v>4549</v>
      </c>
      <c r="Q1610" s="6" t="s">
        <v>4549</v>
      </c>
      <c r="R1610" s="6" t="s">
        <v>4549</v>
      </c>
      <c r="S1610" s="6" t="s">
        <v>4549</v>
      </c>
      <c r="T1610" s="6"/>
      <c r="U1610" s="6"/>
      <c r="V1610" s="6"/>
      <c r="W1610" s="6"/>
      <c r="X1610" s="6"/>
      <c r="Y1610" s="6"/>
      <c r="Z1610" s="6"/>
      <c r="AA1610" s="6"/>
      <c r="AB1610" s="6" t="s">
        <v>4549</v>
      </c>
    </row>
    <row r="1611" spans="1:28">
      <c r="A1611" s="6">
        <v>418</v>
      </c>
      <c r="B1611" s="6" t="str">
        <f t="shared" si="25"/>
        <v>SelawikIndustrial arts shop</v>
      </c>
      <c r="C1611" s="6" t="s">
        <v>2145</v>
      </c>
      <c r="D1611" s="6" t="s">
        <v>3547</v>
      </c>
      <c r="E1611" s="6"/>
      <c r="F1611" s="6"/>
      <c r="G1611" s="6">
        <v>600</v>
      </c>
      <c r="H1611" s="6"/>
      <c r="I1611" s="6">
        <v>3</v>
      </c>
      <c r="J1611" s="6" t="s">
        <v>4541</v>
      </c>
      <c r="K1611" s="6">
        <v>9</v>
      </c>
      <c r="L1611" s="6" t="s">
        <v>4575</v>
      </c>
      <c r="M1611" s="6">
        <v>2</v>
      </c>
      <c r="N1611" s="6" t="s">
        <v>4543</v>
      </c>
      <c r="O1611" s="6" t="s">
        <v>4664</v>
      </c>
      <c r="P1611" s="6" t="s">
        <v>4549</v>
      </c>
      <c r="Q1611" s="6" t="s">
        <v>4549</v>
      </c>
      <c r="R1611" s="6" t="s">
        <v>4549</v>
      </c>
      <c r="S1611" s="6" t="s">
        <v>4549</v>
      </c>
      <c r="T1611" s="6"/>
      <c r="U1611" s="6"/>
      <c r="V1611" s="6"/>
      <c r="W1611" s="6"/>
      <c r="X1611" s="6"/>
      <c r="Y1611" s="6"/>
      <c r="Z1611" s="6"/>
      <c r="AA1611" s="6"/>
      <c r="AB1611" s="6" t="s">
        <v>4549</v>
      </c>
    </row>
    <row r="1612" spans="1:28">
      <c r="A1612" s="6">
        <v>418</v>
      </c>
      <c r="B1612" s="6" t="str">
        <f t="shared" si="25"/>
        <v>SelawikMaintenance shop</v>
      </c>
      <c r="C1612" s="6" t="s">
        <v>2145</v>
      </c>
      <c r="D1612" s="6" t="s">
        <v>2585</v>
      </c>
      <c r="E1612" s="6"/>
      <c r="F1612" s="6"/>
      <c r="G1612" s="6">
        <v>320</v>
      </c>
      <c r="H1612" s="6"/>
      <c r="I1612" s="6">
        <v>8</v>
      </c>
      <c r="J1612" s="6" t="s">
        <v>4555</v>
      </c>
      <c r="K1612" s="6">
        <v>28</v>
      </c>
      <c r="L1612" s="6" t="s">
        <v>4556</v>
      </c>
      <c r="M1612" s="6">
        <v>2</v>
      </c>
      <c r="N1612" s="6" t="s">
        <v>4543</v>
      </c>
      <c r="O1612" s="6" t="s">
        <v>4664</v>
      </c>
      <c r="P1612" s="6" t="s">
        <v>4549</v>
      </c>
      <c r="Q1612" s="6" t="s">
        <v>4549</v>
      </c>
      <c r="R1612" s="6" t="s">
        <v>4549</v>
      </c>
      <c r="S1612" s="6" t="s">
        <v>4549</v>
      </c>
      <c r="T1612" s="6"/>
      <c r="U1612" s="6"/>
      <c r="V1612" s="6"/>
      <c r="W1612" s="6"/>
      <c r="X1612" s="6"/>
      <c r="Y1612" s="6"/>
      <c r="Z1612" s="6"/>
      <c r="AA1612" s="6"/>
      <c r="AB1612" s="6" t="s">
        <v>4549</v>
      </c>
    </row>
    <row r="1613" spans="1:28">
      <c r="A1613" s="6">
        <v>418</v>
      </c>
      <c r="B1613" s="6" t="str">
        <f t="shared" si="25"/>
        <v>SelawikModular classroom</v>
      </c>
      <c r="C1613" s="6" t="s">
        <v>2145</v>
      </c>
      <c r="D1613" s="6" t="s">
        <v>3475</v>
      </c>
      <c r="E1613" s="6"/>
      <c r="F1613" s="6"/>
      <c r="G1613" s="6">
        <v>864</v>
      </c>
      <c r="H1613" s="6"/>
      <c r="I1613" s="6">
        <v>3</v>
      </c>
      <c r="J1613" s="6" t="s">
        <v>4541</v>
      </c>
      <c r="K1613" s="6">
        <v>9</v>
      </c>
      <c r="L1613" s="6" t="s">
        <v>4575</v>
      </c>
      <c r="M1613" s="6">
        <v>2</v>
      </c>
      <c r="N1613" s="6" t="s">
        <v>4543</v>
      </c>
      <c r="O1613" s="6" t="s">
        <v>4664</v>
      </c>
      <c r="P1613" s="6" t="s">
        <v>4549</v>
      </c>
      <c r="Q1613" s="6" t="s">
        <v>4549</v>
      </c>
      <c r="R1613" s="6" t="s">
        <v>4549</v>
      </c>
      <c r="S1613" s="6" t="s">
        <v>4549</v>
      </c>
      <c r="T1613" s="6"/>
      <c r="U1613" s="6"/>
      <c r="V1613" s="6"/>
      <c r="W1613" s="6"/>
      <c r="X1613" s="6"/>
      <c r="Y1613" s="6"/>
      <c r="Z1613" s="6"/>
      <c r="AA1613" s="6"/>
      <c r="AB1613" s="6" t="s">
        <v>4549</v>
      </c>
    </row>
    <row r="1614" spans="1:28">
      <c r="A1614" s="6">
        <v>418</v>
      </c>
      <c r="B1614" s="6" t="str">
        <f t="shared" si="25"/>
        <v>SelawikSchool</v>
      </c>
      <c r="C1614" s="6" t="s">
        <v>2145</v>
      </c>
      <c r="D1614" s="6" t="s">
        <v>58</v>
      </c>
      <c r="E1614" s="6"/>
      <c r="F1614" s="6"/>
      <c r="G1614" s="6">
        <v>52975</v>
      </c>
      <c r="H1614" s="6">
        <v>1998</v>
      </c>
      <c r="I1614" s="6">
        <v>3</v>
      </c>
      <c r="J1614" s="6" t="s">
        <v>4541</v>
      </c>
      <c r="K1614" s="6">
        <v>9</v>
      </c>
      <c r="L1614" s="6" t="s">
        <v>4575</v>
      </c>
      <c r="M1614" s="6">
        <v>2</v>
      </c>
      <c r="N1614" s="6" t="s">
        <v>4543</v>
      </c>
      <c r="O1614" s="6" t="s">
        <v>4664</v>
      </c>
      <c r="P1614" s="6" t="s">
        <v>4549</v>
      </c>
      <c r="Q1614" s="6" t="s">
        <v>4549</v>
      </c>
      <c r="R1614" s="6" t="s">
        <v>4549</v>
      </c>
      <c r="S1614" s="6" t="s">
        <v>4549</v>
      </c>
      <c r="T1614" s="6"/>
      <c r="U1614" s="6"/>
      <c r="V1614" s="6" t="s">
        <v>5263</v>
      </c>
      <c r="W1614" s="6"/>
      <c r="X1614" s="6"/>
      <c r="Y1614" s="6"/>
      <c r="Z1614" s="6">
        <v>389590</v>
      </c>
      <c r="AA1614" s="6"/>
      <c r="AB1614" s="6" t="s">
        <v>4549</v>
      </c>
    </row>
    <row r="1615" spans="1:28">
      <c r="A1615" s="6">
        <v>420</v>
      </c>
      <c r="B1615" s="6" t="str">
        <f t="shared" si="25"/>
        <v>SeldoviaAdministration Bldg.</v>
      </c>
      <c r="C1615" s="6" t="s">
        <v>2146</v>
      </c>
      <c r="D1615" s="6" t="s">
        <v>3548</v>
      </c>
      <c r="E1615" s="6" t="s">
        <v>5661</v>
      </c>
      <c r="F1615" s="6"/>
      <c r="G1615" s="6">
        <v>6500</v>
      </c>
      <c r="H1615" s="6">
        <v>1970</v>
      </c>
      <c r="I1615" s="6">
        <v>3</v>
      </c>
      <c r="J1615" s="6" t="s">
        <v>4541</v>
      </c>
      <c r="K1615" s="6">
        <v>9</v>
      </c>
      <c r="L1615" s="6" t="s">
        <v>4575</v>
      </c>
      <c r="M1615" s="6">
        <v>2</v>
      </c>
      <c r="N1615" s="6" t="s">
        <v>4543</v>
      </c>
      <c r="O1615" s="6" t="s">
        <v>5662</v>
      </c>
      <c r="P1615" s="6" t="s">
        <v>4549</v>
      </c>
      <c r="Q1615" s="6" t="s">
        <v>4549</v>
      </c>
      <c r="R1615" s="6" t="s">
        <v>4549</v>
      </c>
      <c r="S1615" s="6" t="s">
        <v>4549</v>
      </c>
      <c r="T1615" s="6"/>
      <c r="U1615" s="6"/>
      <c r="V1615" s="6" t="s">
        <v>5663</v>
      </c>
      <c r="W1615" s="6"/>
      <c r="X1615" s="6"/>
      <c r="Y1615" s="6"/>
      <c r="Z1615" s="6">
        <v>39011</v>
      </c>
      <c r="AA1615" s="6"/>
      <c r="AB1615" s="6" t="s">
        <v>4549</v>
      </c>
    </row>
    <row r="1616" spans="1:28">
      <c r="A1616" s="6">
        <v>420</v>
      </c>
      <c r="B1616" s="6" t="str">
        <f t="shared" si="25"/>
        <v>SeldoviaAlaska Tribal Cache Bldg.</v>
      </c>
      <c r="C1616" s="6" t="s">
        <v>2146</v>
      </c>
      <c r="D1616" s="6" t="s">
        <v>2529</v>
      </c>
      <c r="E1616" s="6"/>
      <c r="F1616" s="6"/>
      <c r="G1616" s="6">
        <v>7500</v>
      </c>
      <c r="H1616" s="6">
        <v>1970</v>
      </c>
      <c r="I1616" s="6">
        <v>3</v>
      </c>
      <c r="J1616" s="6" t="s">
        <v>4541</v>
      </c>
      <c r="K1616" s="6">
        <v>10</v>
      </c>
      <c r="L1616" s="6" t="s">
        <v>2424</v>
      </c>
      <c r="M1616" s="6">
        <v>2</v>
      </c>
      <c r="N1616" s="6" t="s">
        <v>4543</v>
      </c>
      <c r="O1616" s="6" t="s">
        <v>5662</v>
      </c>
      <c r="P1616" s="6" t="s">
        <v>4549</v>
      </c>
      <c r="Q1616" s="6" t="s">
        <v>4549</v>
      </c>
      <c r="R1616" s="6" t="s">
        <v>4549</v>
      </c>
      <c r="S1616" s="6" t="s">
        <v>4549</v>
      </c>
      <c r="T1616" s="6"/>
      <c r="U1616" s="6"/>
      <c r="V1616" s="6" t="s">
        <v>5664</v>
      </c>
      <c r="W1616" s="6"/>
      <c r="X1616" s="6"/>
      <c r="Y1616" s="6"/>
      <c r="Z1616" s="6">
        <v>68863</v>
      </c>
      <c r="AA1616" s="6"/>
      <c r="AB1616" s="6" t="s">
        <v>4549</v>
      </c>
    </row>
    <row r="1617" spans="1:28">
      <c r="A1617" s="6">
        <v>420</v>
      </c>
      <c r="B1617" s="6" t="str">
        <f t="shared" si="25"/>
        <v>SeldoviaAltitude Bldg.</v>
      </c>
      <c r="C1617" s="6" t="s">
        <v>2146</v>
      </c>
      <c r="D1617" s="6" t="s">
        <v>2898</v>
      </c>
      <c r="E1617" s="6"/>
      <c r="F1617" s="6"/>
      <c r="G1617" s="6"/>
      <c r="H1617" s="6">
        <v>1981</v>
      </c>
      <c r="I1617" s="6">
        <v>3</v>
      </c>
      <c r="J1617" s="6" t="s">
        <v>4541</v>
      </c>
      <c r="K1617" s="6">
        <v>15</v>
      </c>
      <c r="L1617" s="6" t="s">
        <v>4682</v>
      </c>
      <c r="M1617" s="6">
        <v>2</v>
      </c>
      <c r="N1617" s="6" t="s">
        <v>4543</v>
      </c>
      <c r="O1617" s="6" t="s">
        <v>5665</v>
      </c>
      <c r="P1617" s="6" t="s">
        <v>4549</v>
      </c>
      <c r="Q1617" s="6" t="s">
        <v>4549</v>
      </c>
      <c r="R1617" s="6" t="s">
        <v>4549</v>
      </c>
      <c r="S1617" s="6" t="s">
        <v>4549</v>
      </c>
      <c r="T1617" s="6"/>
      <c r="U1617" s="6"/>
      <c r="V1617" s="6" t="s">
        <v>5666</v>
      </c>
      <c r="W1617" s="6"/>
      <c r="X1617" s="6"/>
      <c r="Y1617" s="6"/>
      <c r="Z1617" s="6"/>
      <c r="AA1617" s="6"/>
      <c r="AB1617" s="6" t="s">
        <v>4549</v>
      </c>
    </row>
    <row r="1618" spans="1:28">
      <c r="A1618" s="6">
        <v>420</v>
      </c>
      <c r="B1618" s="6" t="str">
        <f t="shared" si="25"/>
        <v>SeldoviaCity Hall</v>
      </c>
      <c r="C1618" s="6" t="s">
        <v>2146</v>
      </c>
      <c r="D1618" s="6" t="s">
        <v>48</v>
      </c>
      <c r="E1618" s="6"/>
      <c r="F1618" s="6"/>
      <c r="G1618" s="6"/>
      <c r="H1618" s="6"/>
      <c r="I1618" s="6">
        <v>3</v>
      </c>
      <c r="J1618" s="6" t="s">
        <v>4541</v>
      </c>
      <c r="K1618" s="6">
        <v>15</v>
      </c>
      <c r="L1618" s="6" t="s">
        <v>4682</v>
      </c>
      <c r="M1618" s="6">
        <v>2</v>
      </c>
      <c r="N1618" s="6" t="s">
        <v>4543</v>
      </c>
      <c r="O1618" s="6" t="s">
        <v>5665</v>
      </c>
      <c r="P1618" s="6" t="s">
        <v>4549</v>
      </c>
      <c r="Q1618" s="6" t="s">
        <v>4549</v>
      </c>
      <c r="R1618" s="6" t="s">
        <v>4549</v>
      </c>
      <c r="S1618" s="6" t="s">
        <v>4549</v>
      </c>
      <c r="T1618" s="6"/>
      <c r="U1618" s="6"/>
      <c r="V1618" s="6" t="s">
        <v>5667</v>
      </c>
      <c r="W1618" s="6"/>
      <c r="X1618" s="6"/>
      <c r="Y1618" s="6"/>
      <c r="Z1618" s="6"/>
      <c r="AA1618" s="6"/>
      <c r="AB1618" s="6" t="s">
        <v>4549</v>
      </c>
    </row>
    <row r="1619" spans="1:28">
      <c r="A1619" s="6">
        <v>420</v>
      </c>
      <c r="B1619" s="6" t="str">
        <f t="shared" si="25"/>
        <v>SeldoviaCra B Pot Grocery</v>
      </c>
      <c r="C1619" s="6" t="s">
        <v>2146</v>
      </c>
      <c r="D1619" s="6" t="s">
        <v>2220</v>
      </c>
      <c r="E1619" s="6"/>
      <c r="F1619" s="6"/>
      <c r="G1619" s="6">
        <v>3500</v>
      </c>
      <c r="H1619" s="6">
        <v>1976</v>
      </c>
      <c r="I1619" s="6">
        <v>7</v>
      </c>
      <c r="J1619" s="6" t="s">
        <v>4578</v>
      </c>
      <c r="K1619" s="6">
        <v>25</v>
      </c>
      <c r="L1619" s="6" t="s">
        <v>4579</v>
      </c>
      <c r="M1619" s="6">
        <v>3</v>
      </c>
      <c r="N1619" s="6" t="s">
        <v>4570</v>
      </c>
      <c r="O1619" s="6"/>
      <c r="P1619" s="6" t="s">
        <v>4549</v>
      </c>
      <c r="Q1619" s="6" t="s">
        <v>4549</v>
      </c>
      <c r="R1619" s="6" t="s">
        <v>4549</v>
      </c>
      <c r="S1619" s="6" t="s">
        <v>4549</v>
      </c>
      <c r="T1619" s="6"/>
      <c r="U1619" s="6"/>
      <c r="V1619" s="6" t="s">
        <v>4722</v>
      </c>
      <c r="W1619" s="6"/>
      <c r="X1619" s="6" t="s">
        <v>5668</v>
      </c>
      <c r="Y1619" s="6"/>
      <c r="Z1619" s="6"/>
      <c r="AA1619" s="6"/>
      <c r="AB1619" s="6" t="s">
        <v>4549</v>
      </c>
    </row>
    <row r="1620" spans="1:28">
      <c r="A1620" s="6">
        <v>420</v>
      </c>
      <c r="B1620" s="6" t="str">
        <f t="shared" si="25"/>
        <v>SeldoviaHarbor Office</v>
      </c>
      <c r="C1620" s="6" t="s">
        <v>2146</v>
      </c>
      <c r="D1620" s="6" t="s">
        <v>3167</v>
      </c>
      <c r="E1620" s="6"/>
      <c r="F1620" s="6"/>
      <c r="G1620" s="6"/>
      <c r="H1620" s="6">
        <v>1981</v>
      </c>
      <c r="I1620" s="6">
        <v>3</v>
      </c>
      <c r="J1620" s="6" t="s">
        <v>4541</v>
      </c>
      <c r="K1620" s="6">
        <v>15</v>
      </c>
      <c r="L1620" s="6" t="s">
        <v>4682</v>
      </c>
      <c r="M1620" s="6">
        <v>2</v>
      </c>
      <c r="N1620" s="6" t="s">
        <v>4543</v>
      </c>
      <c r="O1620" s="6" t="s">
        <v>5665</v>
      </c>
      <c r="P1620" s="6" t="s">
        <v>4549</v>
      </c>
      <c r="Q1620" s="6" t="s">
        <v>4549</v>
      </c>
      <c r="R1620" s="6" t="s">
        <v>4549</v>
      </c>
      <c r="S1620" s="6" t="s">
        <v>4549</v>
      </c>
      <c r="T1620" s="6"/>
      <c r="U1620" s="6"/>
      <c r="V1620" s="6" t="s">
        <v>5669</v>
      </c>
      <c r="W1620" s="6"/>
      <c r="X1620" s="6"/>
      <c r="Y1620" s="6"/>
      <c r="Z1620" s="6"/>
      <c r="AA1620" s="6"/>
      <c r="AB1620" s="6" t="s">
        <v>4549</v>
      </c>
    </row>
    <row r="1621" spans="1:28">
      <c r="A1621" s="6">
        <v>420</v>
      </c>
      <c r="B1621" s="6" t="str">
        <f t="shared" si="25"/>
        <v>SeldoviaHerring Bay Mercantile</v>
      </c>
      <c r="C1621" s="6" t="s">
        <v>2146</v>
      </c>
      <c r="D1621" s="6" t="s">
        <v>2896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 t="s">
        <v>4549</v>
      </c>
      <c r="Q1621" s="6" t="s">
        <v>4549</v>
      </c>
      <c r="R1621" s="6" t="s">
        <v>4549</v>
      </c>
      <c r="S1621" s="6" t="s">
        <v>4549</v>
      </c>
      <c r="T1621" s="6"/>
      <c r="U1621" s="6"/>
      <c r="V1621" s="6"/>
      <c r="W1621" s="6"/>
      <c r="X1621" s="6"/>
      <c r="Y1621" s="6"/>
      <c r="Z1621" s="6"/>
      <c r="AA1621" s="6"/>
      <c r="AB1621" s="6" t="s">
        <v>4549</v>
      </c>
    </row>
    <row r="1622" spans="1:28">
      <c r="A1622" s="6">
        <v>420</v>
      </c>
      <c r="B1622" s="6" t="str">
        <f t="shared" si="25"/>
        <v>SeldoviaLower Filteration Bldg.</v>
      </c>
      <c r="C1622" s="6" t="s">
        <v>2146</v>
      </c>
      <c r="D1622" s="6" t="s">
        <v>5670</v>
      </c>
      <c r="E1622" s="6"/>
      <c r="F1622" s="6"/>
      <c r="G1622" s="6"/>
      <c r="H1622" s="6">
        <v>1981</v>
      </c>
      <c r="I1622" s="6">
        <v>3</v>
      </c>
      <c r="J1622" s="6" t="s">
        <v>4541</v>
      </c>
      <c r="K1622" s="6">
        <v>15</v>
      </c>
      <c r="L1622" s="6" t="s">
        <v>4682</v>
      </c>
      <c r="M1622" s="6">
        <v>2</v>
      </c>
      <c r="N1622" s="6" t="s">
        <v>4543</v>
      </c>
      <c r="O1622" s="6" t="s">
        <v>5665</v>
      </c>
      <c r="P1622" s="6" t="s">
        <v>4549</v>
      </c>
      <c r="Q1622" s="6" t="s">
        <v>4549</v>
      </c>
      <c r="R1622" s="6" t="s">
        <v>4549</v>
      </c>
      <c r="S1622" s="6" t="s">
        <v>4549</v>
      </c>
      <c r="T1622" s="6"/>
      <c r="U1622" s="6"/>
      <c r="V1622" s="6" t="s">
        <v>5671</v>
      </c>
      <c r="W1622" s="6"/>
      <c r="X1622" s="6"/>
      <c r="Y1622" s="6"/>
      <c r="Z1622" s="6"/>
      <c r="AA1622" s="6"/>
      <c r="AB1622" s="6" t="s">
        <v>4549</v>
      </c>
    </row>
    <row r="1623" spans="1:28">
      <c r="A1623" s="6">
        <v>420</v>
      </c>
      <c r="B1623" s="6" t="str">
        <f t="shared" si="25"/>
        <v>SeldoviaMad Fish Restaurant</v>
      </c>
      <c r="C1623" s="6" t="s">
        <v>2146</v>
      </c>
      <c r="D1623" s="6" t="s">
        <v>3321</v>
      </c>
      <c r="E1623" s="6"/>
      <c r="F1623" s="6"/>
      <c r="G1623" s="6"/>
      <c r="H1623" s="6"/>
      <c r="I1623" s="6">
        <v>1</v>
      </c>
      <c r="J1623" s="6" t="s">
        <v>4754</v>
      </c>
      <c r="K1623" s="6">
        <v>1</v>
      </c>
      <c r="L1623" s="6" t="s">
        <v>3663</v>
      </c>
      <c r="M1623" s="6">
        <v>3</v>
      </c>
      <c r="N1623" s="6" t="s">
        <v>4570</v>
      </c>
      <c r="O1623" s="6"/>
      <c r="P1623" s="6" t="s">
        <v>4549</v>
      </c>
      <c r="Q1623" s="6" t="s">
        <v>4549</v>
      </c>
      <c r="R1623" s="6" t="s">
        <v>4549</v>
      </c>
      <c r="S1623" s="6" t="s">
        <v>4549</v>
      </c>
      <c r="T1623" s="6"/>
      <c r="U1623" s="6"/>
      <c r="V1623" s="6"/>
      <c r="W1623" s="6"/>
      <c r="X1623" s="6"/>
      <c r="Y1623" s="6"/>
      <c r="Z1623" s="6"/>
      <c r="AA1623" s="6"/>
      <c r="AB1623" s="6" t="s">
        <v>4549</v>
      </c>
    </row>
    <row r="1624" spans="1:28">
      <c r="A1624" s="6">
        <v>420</v>
      </c>
      <c r="B1624" s="6" t="str">
        <f t="shared" si="25"/>
        <v>SeldoviaMultipurpose Bldg</v>
      </c>
      <c r="C1624" s="6" t="s">
        <v>2146</v>
      </c>
      <c r="D1624" s="6" t="s">
        <v>2899</v>
      </c>
      <c r="E1624" s="6"/>
      <c r="F1624" s="6"/>
      <c r="G1624" s="6"/>
      <c r="H1624" s="6">
        <v>1980</v>
      </c>
      <c r="I1624" s="6">
        <v>3</v>
      </c>
      <c r="J1624" s="6" t="s">
        <v>4541</v>
      </c>
      <c r="K1624" s="6">
        <v>15</v>
      </c>
      <c r="L1624" s="6" t="s">
        <v>4682</v>
      </c>
      <c r="M1624" s="6">
        <v>2</v>
      </c>
      <c r="N1624" s="6" t="s">
        <v>4543</v>
      </c>
      <c r="O1624" s="6" t="s">
        <v>5665</v>
      </c>
      <c r="P1624" s="6" t="s">
        <v>4549</v>
      </c>
      <c r="Q1624" s="6" t="s">
        <v>4549</v>
      </c>
      <c r="R1624" s="6" t="s">
        <v>4549</v>
      </c>
      <c r="S1624" s="6" t="s">
        <v>4549</v>
      </c>
      <c r="T1624" s="6"/>
      <c r="U1624" s="6"/>
      <c r="V1624" s="6" t="s">
        <v>5672</v>
      </c>
      <c r="W1624" s="6"/>
      <c r="X1624" s="6"/>
      <c r="Y1624" s="6"/>
      <c r="Z1624" s="6"/>
      <c r="AA1624" s="6"/>
      <c r="AB1624" s="6" t="s">
        <v>4549</v>
      </c>
    </row>
    <row r="1625" spans="1:28">
      <c r="A1625" s="6">
        <v>420</v>
      </c>
      <c r="B1625" s="6" t="str">
        <f t="shared" si="25"/>
        <v>SeldoviaPost Office</v>
      </c>
      <c r="C1625" s="6" t="s">
        <v>2146</v>
      </c>
      <c r="D1625" s="6" t="s">
        <v>37</v>
      </c>
      <c r="E1625" s="6" t="s">
        <v>5673</v>
      </c>
      <c r="F1625" s="6"/>
      <c r="G1625" s="6">
        <v>1000</v>
      </c>
      <c r="H1625" s="6">
        <v>1966</v>
      </c>
      <c r="I1625" s="6">
        <v>3</v>
      </c>
      <c r="J1625" s="6" t="s">
        <v>4541</v>
      </c>
      <c r="K1625" s="6">
        <v>15</v>
      </c>
      <c r="L1625" s="6" t="s">
        <v>4682</v>
      </c>
      <c r="M1625" s="6">
        <v>2</v>
      </c>
      <c r="N1625" s="6" t="s">
        <v>4543</v>
      </c>
      <c r="O1625" s="6" t="s">
        <v>1221</v>
      </c>
      <c r="P1625" s="6" t="s">
        <v>4549</v>
      </c>
      <c r="Q1625" s="6" t="s">
        <v>4549</v>
      </c>
      <c r="R1625" s="6" t="s">
        <v>4549</v>
      </c>
      <c r="S1625" s="6" t="s">
        <v>4549</v>
      </c>
      <c r="T1625" s="6"/>
      <c r="U1625" s="6"/>
      <c r="V1625" s="6" t="s">
        <v>5674</v>
      </c>
      <c r="W1625" s="6"/>
      <c r="X1625" s="6"/>
      <c r="Y1625" s="6"/>
      <c r="Z1625" s="6">
        <v>10905</v>
      </c>
      <c r="AA1625" s="6"/>
      <c r="AB1625" s="6" t="s">
        <v>4549</v>
      </c>
    </row>
    <row r="1626" spans="1:28">
      <c r="A1626" s="6">
        <v>420</v>
      </c>
      <c r="B1626" s="6" t="str">
        <f t="shared" si="25"/>
        <v>SeldoviaSeldovia Bible Chapel</v>
      </c>
      <c r="C1626" s="6" t="s">
        <v>2146</v>
      </c>
      <c r="D1626" s="6" t="s">
        <v>2528</v>
      </c>
      <c r="E1626" s="6" t="s">
        <v>5675</v>
      </c>
      <c r="F1626" s="6"/>
      <c r="G1626" s="6">
        <v>3600</v>
      </c>
      <c r="H1626" s="6">
        <v>1990</v>
      </c>
      <c r="I1626" s="6">
        <v>3</v>
      </c>
      <c r="J1626" s="6" t="s">
        <v>4541</v>
      </c>
      <c r="K1626" s="6">
        <v>12</v>
      </c>
      <c r="L1626" s="6" t="s">
        <v>4586</v>
      </c>
      <c r="M1626" s="6">
        <v>2</v>
      </c>
      <c r="N1626" s="6" t="s">
        <v>4543</v>
      </c>
      <c r="O1626" s="6"/>
      <c r="P1626" s="6" t="s">
        <v>4549</v>
      </c>
      <c r="Q1626" s="6" t="s">
        <v>4549</v>
      </c>
      <c r="R1626" s="6" t="s">
        <v>4549</v>
      </c>
      <c r="S1626" s="6" t="s">
        <v>4549</v>
      </c>
      <c r="T1626" s="6"/>
      <c r="U1626" s="6"/>
      <c r="V1626" s="6" t="s">
        <v>5676</v>
      </c>
      <c r="W1626" s="6"/>
      <c r="X1626" s="6"/>
      <c r="Y1626" s="6"/>
      <c r="Z1626" s="6">
        <v>21355</v>
      </c>
      <c r="AA1626" s="6"/>
      <c r="AB1626" s="6" t="s">
        <v>4549</v>
      </c>
    </row>
    <row r="1627" spans="1:28">
      <c r="A1627" s="6">
        <v>420</v>
      </c>
      <c r="B1627" s="6" t="str">
        <f t="shared" si="25"/>
        <v>SeldoviaSeldovia Boardwalk Hotel</v>
      </c>
      <c r="C1627" s="6" t="s">
        <v>2146</v>
      </c>
      <c r="D1627" s="6" t="s">
        <v>3650</v>
      </c>
      <c r="E1627" s="6"/>
      <c r="F1627" s="6"/>
      <c r="G1627" s="6"/>
      <c r="H1627" s="6"/>
      <c r="I1627" s="6">
        <v>5</v>
      </c>
      <c r="J1627" s="6" t="s">
        <v>4602</v>
      </c>
      <c r="K1627" s="6">
        <v>19</v>
      </c>
      <c r="L1627" s="6" t="s">
        <v>4668</v>
      </c>
      <c r="M1627" s="6">
        <v>3</v>
      </c>
      <c r="N1627" s="6" t="s">
        <v>4570</v>
      </c>
      <c r="O1627" s="6"/>
      <c r="P1627" s="6" t="s">
        <v>4549</v>
      </c>
      <c r="Q1627" s="6" t="s">
        <v>4549</v>
      </c>
      <c r="R1627" s="6" t="s">
        <v>4549</v>
      </c>
      <c r="S1627" s="6" t="s">
        <v>4549</v>
      </c>
      <c r="T1627" s="6"/>
      <c r="U1627" s="6"/>
      <c r="V1627" s="6"/>
      <c r="W1627" s="6"/>
      <c r="X1627" s="6"/>
      <c r="Y1627" s="6"/>
      <c r="Z1627" s="6"/>
      <c r="AA1627" s="6"/>
      <c r="AB1627" s="6" t="s">
        <v>4549</v>
      </c>
    </row>
    <row r="1628" spans="1:28">
      <c r="A1628" s="6">
        <v>420</v>
      </c>
      <c r="B1628" s="6" t="str">
        <f t="shared" si="25"/>
        <v>SeldoviaSre Building Fy11 (Heated)</v>
      </c>
      <c r="C1628" s="6" t="s">
        <v>2146</v>
      </c>
      <c r="D1628" s="6" t="s">
        <v>2147</v>
      </c>
      <c r="E1628" s="6"/>
      <c r="F1628" s="6"/>
      <c r="G1628" s="6"/>
      <c r="H1628" s="6"/>
      <c r="I1628" s="6">
        <v>2</v>
      </c>
      <c r="J1628" s="6" t="s">
        <v>4582</v>
      </c>
      <c r="K1628" s="6">
        <v>8</v>
      </c>
      <c r="L1628" s="6" t="s">
        <v>4583</v>
      </c>
      <c r="M1628" s="6">
        <v>2</v>
      </c>
      <c r="N1628" s="6" t="s">
        <v>4543</v>
      </c>
      <c r="O1628" s="6" t="s">
        <v>4585</v>
      </c>
      <c r="P1628" s="6" t="s">
        <v>4549</v>
      </c>
      <c r="Q1628" s="6" t="s">
        <v>4549</v>
      </c>
      <c r="R1628" s="6" t="s">
        <v>4549</v>
      </c>
      <c r="S1628" s="6" t="s">
        <v>4549</v>
      </c>
      <c r="T1628" s="6"/>
      <c r="U1628" s="6"/>
      <c r="V1628" s="6"/>
      <c r="W1628" s="6"/>
      <c r="X1628" s="6"/>
      <c r="Y1628" s="6"/>
      <c r="Z1628" s="6"/>
      <c r="AA1628" s="6"/>
      <c r="AB1628" s="6" t="s">
        <v>4549</v>
      </c>
    </row>
    <row r="1629" spans="1:28">
      <c r="A1629" s="6">
        <v>420</v>
      </c>
      <c r="B1629" s="6" t="str">
        <f t="shared" si="25"/>
        <v>SeldoviaWashdown Bldg</v>
      </c>
      <c r="C1629" s="6" t="s">
        <v>2146</v>
      </c>
      <c r="D1629" s="6" t="s">
        <v>2897</v>
      </c>
      <c r="E1629" s="6"/>
      <c r="F1629" s="6"/>
      <c r="G1629" s="6"/>
      <c r="H1629" s="6">
        <v>1993</v>
      </c>
      <c r="I1629" s="6">
        <v>3</v>
      </c>
      <c r="J1629" s="6" t="s">
        <v>4541</v>
      </c>
      <c r="K1629" s="6">
        <v>15</v>
      </c>
      <c r="L1629" s="6" t="s">
        <v>4682</v>
      </c>
      <c r="M1629" s="6">
        <v>2</v>
      </c>
      <c r="N1629" s="6" t="s">
        <v>4543</v>
      </c>
      <c r="O1629" s="6" t="s">
        <v>5665</v>
      </c>
      <c r="P1629" s="6" t="s">
        <v>4549</v>
      </c>
      <c r="Q1629" s="6" t="s">
        <v>4549</v>
      </c>
      <c r="R1629" s="6" t="s">
        <v>4549</v>
      </c>
      <c r="S1629" s="6" t="s">
        <v>4549</v>
      </c>
      <c r="T1629" s="6"/>
      <c r="U1629" s="6"/>
      <c r="V1629" s="6"/>
      <c r="W1629" s="6"/>
      <c r="X1629" s="6"/>
      <c r="Y1629" s="6"/>
      <c r="Z1629" s="6"/>
      <c r="AA1629" s="6"/>
      <c r="AB1629" s="6" t="s">
        <v>4549</v>
      </c>
    </row>
    <row r="1630" spans="1:28">
      <c r="A1630">
        <v>419</v>
      </c>
      <c r="B1630" s="6" t="str">
        <f t="shared" si="25"/>
        <v>Seldovia Village</v>
      </c>
      <c r="C1630" t="s">
        <v>5662</v>
      </c>
      <c r="P1630" s="6" t="s">
        <v>4549</v>
      </c>
      <c r="Q1630" s="6" t="s">
        <v>4549</v>
      </c>
      <c r="R1630" s="6" t="s">
        <v>4549</v>
      </c>
      <c r="S1630" s="6" t="s">
        <v>4549</v>
      </c>
      <c r="Y1630" s="145"/>
      <c r="AA1630" s="145"/>
      <c r="AB1630" s="6" t="s">
        <v>4549</v>
      </c>
    </row>
    <row r="1631" spans="1:28">
      <c r="A1631" s="6">
        <v>422</v>
      </c>
      <c r="B1631" s="6" t="str">
        <f t="shared" si="25"/>
        <v>ShagelukAIRPORT ELECTRICAL</v>
      </c>
      <c r="C1631" s="6" t="s">
        <v>1160</v>
      </c>
      <c r="D1631" s="6" t="s">
        <v>2575</v>
      </c>
      <c r="E1631" s="6"/>
      <c r="F1631" s="6"/>
      <c r="G1631" s="6">
        <v>96</v>
      </c>
      <c r="H1631" s="6">
        <v>2002</v>
      </c>
      <c r="I1631" s="6">
        <v>8</v>
      </c>
      <c r="J1631" s="6" t="s">
        <v>4555</v>
      </c>
      <c r="K1631" s="6">
        <v>31</v>
      </c>
      <c r="L1631" s="6" t="s">
        <v>4592</v>
      </c>
      <c r="M1631" s="6">
        <v>2</v>
      </c>
      <c r="N1631" s="6" t="s">
        <v>4543</v>
      </c>
      <c r="O1631" s="6" t="s">
        <v>4585</v>
      </c>
      <c r="P1631" s="6" t="s">
        <v>4549</v>
      </c>
      <c r="Q1631" s="6" t="s">
        <v>4549</v>
      </c>
      <c r="R1631" s="6" t="s">
        <v>4549</v>
      </c>
      <c r="S1631" s="6" t="s">
        <v>4549</v>
      </c>
      <c r="T1631" s="6"/>
      <c r="U1631" s="6"/>
      <c r="V1631" s="6"/>
      <c r="W1631" s="6"/>
      <c r="X1631" s="6"/>
      <c r="Y1631" s="6"/>
      <c r="Z1631" s="6"/>
      <c r="AA1631" s="6"/>
      <c r="AB1631" s="6" t="s">
        <v>4549</v>
      </c>
    </row>
    <row r="1632" spans="1:28">
      <c r="A1632" s="6">
        <v>422</v>
      </c>
      <c r="B1632" s="6" t="str">
        <f t="shared" si="25"/>
        <v>ShagelukANICA Store</v>
      </c>
      <c r="C1632" s="6" t="s">
        <v>1160</v>
      </c>
      <c r="D1632" s="6" t="s">
        <v>302</v>
      </c>
      <c r="E1632" s="6"/>
      <c r="F1632" s="6"/>
      <c r="G1632" s="6">
        <v>2016</v>
      </c>
      <c r="H1632" s="6">
        <v>1998</v>
      </c>
      <c r="I1632" s="6">
        <v>7</v>
      </c>
      <c r="J1632" s="6" t="s">
        <v>4578</v>
      </c>
      <c r="K1632" s="6">
        <v>25</v>
      </c>
      <c r="L1632" s="6" t="s">
        <v>4579</v>
      </c>
      <c r="M1632" s="6">
        <v>2</v>
      </c>
      <c r="N1632" s="6" t="s">
        <v>4543</v>
      </c>
      <c r="O1632" s="6" t="s">
        <v>4580</v>
      </c>
      <c r="P1632" s="6" t="s">
        <v>4549</v>
      </c>
      <c r="Q1632" s="6" t="s">
        <v>4549</v>
      </c>
      <c r="R1632" s="6" t="s">
        <v>4549</v>
      </c>
      <c r="S1632" s="6" t="s">
        <v>4549</v>
      </c>
      <c r="T1632" s="6"/>
      <c r="U1632" s="6"/>
      <c r="V1632" s="6"/>
      <c r="W1632" s="6"/>
      <c r="X1632" s="6"/>
      <c r="Y1632" s="6"/>
      <c r="Z1632" s="6">
        <v>59719</v>
      </c>
      <c r="AA1632" s="6"/>
      <c r="AB1632" s="6" t="s">
        <v>4549</v>
      </c>
    </row>
    <row r="1633" spans="1:28">
      <c r="A1633" s="6">
        <v>422</v>
      </c>
      <c r="B1633" s="6" t="str">
        <f t="shared" si="25"/>
        <v>ShagelukGarage</v>
      </c>
      <c r="C1633" s="6" t="s">
        <v>1160</v>
      </c>
      <c r="D1633" s="6" t="s">
        <v>372</v>
      </c>
      <c r="E1633" s="6"/>
      <c r="F1633" s="6"/>
      <c r="G1633" s="6">
        <v>432</v>
      </c>
      <c r="H1633" s="6">
        <v>1986</v>
      </c>
      <c r="I1633" s="6">
        <v>3</v>
      </c>
      <c r="J1633" s="6" t="s">
        <v>4541</v>
      </c>
      <c r="K1633" s="6">
        <v>9</v>
      </c>
      <c r="L1633" s="6" t="s">
        <v>4575</v>
      </c>
      <c r="M1633" s="6">
        <v>2</v>
      </c>
      <c r="N1633" s="6" t="s">
        <v>4543</v>
      </c>
      <c r="O1633" s="6" t="s">
        <v>4699</v>
      </c>
      <c r="P1633" s="6" t="s">
        <v>4549</v>
      </c>
      <c r="Q1633" s="6" t="s">
        <v>4549</v>
      </c>
      <c r="R1633" s="6" t="s">
        <v>4549</v>
      </c>
      <c r="S1633" s="6" t="s">
        <v>4549</v>
      </c>
      <c r="T1633" s="6"/>
      <c r="U1633" s="6"/>
      <c r="V1633" s="6"/>
      <c r="W1633" s="6"/>
      <c r="X1633" s="6"/>
      <c r="Y1633" s="6"/>
      <c r="Z1633" s="6"/>
      <c r="AA1633" s="6"/>
      <c r="AB1633" s="6" t="s">
        <v>4549</v>
      </c>
    </row>
    <row r="1634" spans="1:28">
      <c r="A1634" s="6">
        <v>422</v>
      </c>
      <c r="B1634" s="6" t="str">
        <f t="shared" si="25"/>
        <v>ShagelukGenerator Building</v>
      </c>
      <c r="C1634" s="6" t="s">
        <v>1160</v>
      </c>
      <c r="D1634" s="6" t="s">
        <v>159</v>
      </c>
      <c r="E1634" s="6"/>
      <c r="F1634" s="6"/>
      <c r="G1634" s="6">
        <v>864</v>
      </c>
      <c r="H1634" s="6">
        <v>1963</v>
      </c>
      <c r="I1634" s="6">
        <v>3</v>
      </c>
      <c r="J1634" s="6" t="s">
        <v>4541</v>
      </c>
      <c r="K1634" s="6">
        <v>9</v>
      </c>
      <c r="L1634" s="6" t="s">
        <v>4575</v>
      </c>
      <c r="M1634" s="6">
        <v>2</v>
      </c>
      <c r="N1634" s="6" t="s">
        <v>4543</v>
      </c>
      <c r="O1634" s="6" t="s">
        <v>4699</v>
      </c>
      <c r="P1634" s="6" t="s">
        <v>4549</v>
      </c>
      <c r="Q1634" s="6" t="s">
        <v>4549</v>
      </c>
      <c r="R1634" s="6" t="s">
        <v>4549</v>
      </c>
      <c r="S1634" s="6" t="s">
        <v>4549</v>
      </c>
      <c r="T1634" s="6"/>
      <c r="U1634" s="6"/>
      <c r="V1634" s="6"/>
      <c r="W1634" s="6"/>
      <c r="X1634" s="6"/>
      <c r="Y1634" s="6"/>
      <c r="Z1634" s="6"/>
      <c r="AA1634" s="6"/>
      <c r="AB1634" s="6" t="s">
        <v>4549</v>
      </c>
    </row>
    <row r="1635" spans="1:28">
      <c r="A1635" s="6">
        <v>422</v>
      </c>
      <c r="B1635" s="6" t="str">
        <f t="shared" si="25"/>
        <v>ShagelukInnoko River School</v>
      </c>
      <c r="C1635" s="6" t="s">
        <v>1160</v>
      </c>
      <c r="D1635" s="6" t="s">
        <v>1158</v>
      </c>
      <c r="E1635" s="6"/>
      <c r="F1635" s="6"/>
      <c r="G1635" s="6">
        <v>13770</v>
      </c>
      <c r="H1635" s="6">
        <v>1987</v>
      </c>
      <c r="I1635" s="6">
        <v>3</v>
      </c>
      <c r="J1635" s="6" t="s">
        <v>4541</v>
      </c>
      <c r="K1635" s="6">
        <v>9</v>
      </c>
      <c r="L1635" s="6" t="s">
        <v>4575</v>
      </c>
      <c r="M1635" s="6">
        <v>2</v>
      </c>
      <c r="N1635" s="6" t="s">
        <v>4543</v>
      </c>
      <c r="O1635" s="6" t="s">
        <v>4699</v>
      </c>
      <c r="P1635" s="6" t="s">
        <v>4549</v>
      </c>
      <c r="Q1635" s="6" t="s">
        <v>4549</v>
      </c>
      <c r="R1635" s="6" t="s">
        <v>4549</v>
      </c>
      <c r="S1635" s="6" t="s">
        <v>4549</v>
      </c>
      <c r="T1635" s="6"/>
      <c r="U1635" s="6"/>
      <c r="V1635" s="6"/>
      <c r="W1635" s="6"/>
      <c r="X1635" s="6"/>
      <c r="Y1635" s="6"/>
      <c r="Z1635" s="6"/>
      <c r="AA1635" s="6"/>
      <c r="AB1635" s="6" t="s">
        <v>4549</v>
      </c>
    </row>
    <row r="1636" spans="1:28">
      <c r="A1636" s="6">
        <v>422</v>
      </c>
      <c r="B1636" s="6" t="str">
        <f t="shared" si="25"/>
        <v>ShagelukShageluk Classroom</v>
      </c>
      <c r="C1636" s="6" t="s">
        <v>1160</v>
      </c>
      <c r="D1636" s="6" t="s">
        <v>1159</v>
      </c>
      <c r="E1636" s="6"/>
      <c r="F1636" s="6"/>
      <c r="G1636" s="6">
        <v>1004</v>
      </c>
      <c r="H1636" s="6">
        <v>1978</v>
      </c>
      <c r="I1636" s="6">
        <v>3</v>
      </c>
      <c r="J1636" s="6" t="s">
        <v>4541</v>
      </c>
      <c r="K1636" s="6">
        <v>9</v>
      </c>
      <c r="L1636" s="6" t="s">
        <v>4575</v>
      </c>
      <c r="M1636" s="6">
        <v>2</v>
      </c>
      <c r="N1636" s="6" t="s">
        <v>4543</v>
      </c>
      <c r="O1636" s="6" t="s">
        <v>4699</v>
      </c>
      <c r="P1636" s="6" t="s">
        <v>4549</v>
      </c>
      <c r="Q1636" s="6" t="s">
        <v>4549</v>
      </c>
      <c r="R1636" s="6" t="s">
        <v>4549</v>
      </c>
      <c r="S1636" s="6" t="s">
        <v>4549</v>
      </c>
      <c r="T1636" s="6"/>
      <c r="U1636" s="6"/>
      <c r="V1636" s="6"/>
      <c r="W1636" s="6"/>
      <c r="X1636" s="6"/>
      <c r="Y1636" s="6"/>
      <c r="Z1636" s="6"/>
      <c r="AA1636" s="6"/>
      <c r="AB1636" s="6" t="s">
        <v>4549</v>
      </c>
    </row>
    <row r="1637" spans="1:28">
      <c r="A1637" s="6">
        <v>422</v>
      </c>
      <c r="B1637" s="6" t="str">
        <f t="shared" si="25"/>
        <v>ShagelukSREB</v>
      </c>
      <c r="C1637" s="6" t="s">
        <v>1160</v>
      </c>
      <c r="D1637" s="6" t="s">
        <v>399</v>
      </c>
      <c r="E1637" s="6"/>
      <c r="F1637" s="6"/>
      <c r="G1637" s="6">
        <v>2000</v>
      </c>
      <c r="H1637" s="6">
        <v>2002</v>
      </c>
      <c r="I1637" s="6">
        <v>2</v>
      </c>
      <c r="J1637" s="6" t="s">
        <v>4582</v>
      </c>
      <c r="K1637" s="6">
        <v>8</v>
      </c>
      <c r="L1637" s="6" t="s">
        <v>4583</v>
      </c>
      <c r="M1637" s="6">
        <v>2</v>
      </c>
      <c r="N1637" s="6" t="s">
        <v>4543</v>
      </c>
      <c r="O1637" s="6" t="s">
        <v>4585</v>
      </c>
      <c r="P1637" s="6" t="s">
        <v>4549</v>
      </c>
      <c r="Q1637" s="6" t="s">
        <v>4549</v>
      </c>
      <c r="R1637" s="6" t="s">
        <v>4549</v>
      </c>
      <c r="S1637" s="6" t="s">
        <v>4549</v>
      </c>
      <c r="T1637" s="6"/>
      <c r="U1637" s="6"/>
      <c r="V1637" s="6"/>
      <c r="W1637" s="6"/>
      <c r="X1637" s="6"/>
      <c r="Y1637" s="6"/>
      <c r="Z1637" s="6"/>
      <c r="AA1637" s="6"/>
      <c r="AB1637" s="6" t="s">
        <v>4549</v>
      </c>
    </row>
    <row r="1638" spans="1:28">
      <c r="A1638" s="6">
        <v>423</v>
      </c>
      <c r="B1638" s="6" t="str">
        <f t="shared" si="25"/>
        <v>ShaktoolikAIRPORT ELECTRICAL</v>
      </c>
      <c r="C1638" s="6" t="s">
        <v>2148</v>
      </c>
      <c r="D1638" s="6" t="s">
        <v>2575</v>
      </c>
      <c r="E1638" s="6"/>
      <c r="F1638" s="6"/>
      <c r="G1638" s="6">
        <v>96</v>
      </c>
      <c r="H1638" s="6">
        <v>2001</v>
      </c>
      <c r="I1638" s="6">
        <v>8</v>
      </c>
      <c r="J1638" s="6" t="s">
        <v>4555</v>
      </c>
      <c r="K1638" s="6">
        <v>31</v>
      </c>
      <c r="L1638" s="6" t="s">
        <v>4592</v>
      </c>
      <c r="M1638" s="6">
        <v>2</v>
      </c>
      <c r="N1638" s="6" t="s">
        <v>4543</v>
      </c>
      <c r="O1638" s="6" t="s">
        <v>4585</v>
      </c>
      <c r="P1638" s="6" t="s">
        <v>4549</v>
      </c>
      <c r="Q1638" s="6" t="s">
        <v>4549</v>
      </c>
      <c r="R1638" s="6" t="s">
        <v>4549</v>
      </c>
      <c r="S1638" s="6" t="s">
        <v>4549</v>
      </c>
      <c r="T1638" s="6"/>
      <c r="U1638" s="6"/>
      <c r="V1638" s="6"/>
      <c r="W1638" s="6"/>
      <c r="X1638" s="6"/>
      <c r="Y1638" s="6"/>
      <c r="Z1638" s="6"/>
      <c r="AA1638" s="6"/>
      <c r="AB1638" s="6" t="s">
        <v>4549</v>
      </c>
    </row>
    <row r="1639" spans="1:28">
      <c r="A1639" s="6">
        <v>423</v>
      </c>
      <c r="B1639" s="6" t="str">
        <f t="shared" si="25"/>
        <v>ShaktoolikCity Office Building</v>
      </c>
      <c r="C1639" s="6" t="s">
        <v>2148</v>
      </c>
      <c r="D1639" s="6" t="s">
        <v>1582</v>
      </c>
      <c r="E1639" s="6" t="s">
        <v>5677</v>
      </c>
      <c r="F1639" s="6"/>
      <c r="G1639" s="6">
        <v>2400</v>
      </c>
      <c r="H1639" s="6">
        <v>1978</v>
      </c>
      <c r="I1639" s="6">
        <v>6</v>
      </c>
      <c r="J1639" s="6" t="s">
        <v>377</v>
      </c>
      <c r="K1639" s="6">
        <v>36</v>
      </c>
      <c r="L1639" s="6" t="s">
        <v>377</v>
      </c>
      <c r="M1639" s="6">
        <v>2</v>
      </c>
      <c r="N1639" s="6" t="s">
        <v>4543</v>
      </c>
      <c r="O1639" s="6" t="s">
        <v>5678</v>
      </c>
      <c r="P1639" s="6" t="s">
        <v>4549</v>
      </c>
      <c r="Q1639" s="6" t="s">
        <v>4549</v>
      </c>
      <c r="R1639" s="6" t="s">
        <v>4549</v>
      </c>
      <c r="S1639" s="6" t="s">
        <v>4549</v>
      </c>
      <c r="T1639" s="6"/>
      <c r="U1639" s="6"/>
      <c r="V1639" s="6" t="s">
        <v>5679</v>
      </c>
      <c r="W1639" s="6"/>
      <c r="X1639" s="6"/>
      <c r="Y1639" s="6"/>
      <c r="Z1639" s="6"/>
      <c r="AA1639" s="6"/>
      <c r="AB1639" s="6" t="s">
        <v>4549</v>
      </c>
    </row>
    <row r="1640" spans="1:28">
      <c r="A1640" s="6">
        <v>423</v>
      </c>
      <c r="B1640" s="6" t="str">
        <f t="shared" si="25"/>
        <v>ShaktoolikK-12 School</v>
      </c>
      <c r="C1640" s="6" t="s">
        <v>2148</v>
      </c>
      <c r="D1640" s="6" t="s">
        <v>544</v>
      </c>
      <c r="E1640" s="6"/>
      <c r="F1640" s="6"/>
      <c r="G1640" s="6">
        <v>16435</v>
      </c>
      <c r="H1640" s="6">
        <v>1980</v>
      </c>
      <c r="I1640" s="6">
        <v>3</v>
      </c>
      <c r="J1640" s="6" t="s">
        <v>4541</v>
      </c>
      <c r="K1640" s="6">
        <v>9</v>
      </c>
      <c r="L1640" s="6" t="s">
        <v>4575</v>
      </c>
      <c r="M1640" s="6">
        <v>2</v>
      </c>
      <c r="N1640" s="6" t="s">
        <v>4543</v>
      </c>
      <c r="O1640" s="6" t="s">
        <v>4776</v>
      </c>
      <c r="P1640" s="6" t="s">
        <v>4549</v>
      </c>
      <c r="Q1640" s="6" t="s">
        <v>4549</v>
      </c>
      <c r="R1640" s="6" t="s">
        <v>4549</v>
      </c>
      <c r="S1640" s="6" t="s">
        <v>4549</v>
      </c>
      <c r="T1640" s="6"/>
      <c r="U1640" s="6"/>
      <c r="V1640" s="6" t="s">
        <v>5680</v>
      </c>
      <c r="W1640" s="6"/>
      <c r="X1640" s="6"/>
      <c r="Y1640" s="6"/>
      <c r="Z1640" s="6">
        <v>135400</v>
      </c>
      <c r="AA1640" s="6"/>
      <c r="AB1640" s="6" t="s">
        <v>4549</v>
      </c>
    </row>
    <row r="1641" spans="1:28">
      <c r="A1641" s="6">
        <v>423</v>
      </c>
      <c r="B1641" s="6" t="str">
        <f t="shared" si="25"/>
        <v>ShaktoolikMechanical Building</v>
      </c>
      <c r="C1641" s="6" t="s">
        <v>2148</v>
      </c>
      <c r="D1641" s="6" t="s">
        <v>2636</v>
      </c>
      <c r="E1641" s="6"/>
      <c r="F1641" s="6"/>
      <c r="G1641" s="6">
        <v>702</v>
      </c>
      <c r="H1641" s="6">
        <v>1960</v>
      </c>
      <c r="I1641" s="6">
        <v>9</v>
      </c>
      <c r="J1641" s="6" t="s">
        <v>1500</v>
      </c>
      <c r="K1641" s="6">
        <v>35</v>
      </c>
      <c r="L1641" s="6" t="s">
        <v>4562</v>
      </c>
      <c r="M1641" s="6">
        <v>2</v>
      </c>
      <c r="N1641" s="6" t="s">
        <v>4543</v>
      </c>
      <c r="O1641" s="6" t="s">
        <v>4776</v>
      </c>
      <c r="P1641" s="6" t="s">
        <v>4549</v>
      </c>
      <c r="Q1641" s="6" t="s">
        <v>4549</v>
      </c>
      <c r="R1641" s="6" t="s">
        <v>4549</v>
      </c>
      <c r="S1641" s="6" t="s">
        <v>4549</v>
      </c>
      <c r="T1641" s="6"/>
      <c r="U1641" s="6"/>
      <c r="V1641" s="6"/>
      <c r="W1641" s="6"/>
      <c r="X1641" s="6"/>
      <c r="Y1641" s="6"/>
      <c r="Z1641" s="6"/>
      <c r="AA1641" s="6"/>
      <c r="AB1641" s="6" t="s">
        <v>4549</v>
      </c>
    </row>
    <row r="1642" spans="1:28">
      <c r="A1642" s="6">
        <v>423</v>
      </c>
      <c r="B1642" s="6" t="str">
        <f t="shared" si="25"/>
        <v>ShaktoolikNative Village of Shaktoolik Office</v>
      </c>
      <c r="C1642" s="6" t="s">
        <v>2148</v>
      </c>
      <c r="D1642" s="6" t="s">
        <v>3171</v>
      </c>
      <c r="E1642" s="6" t="s">
        <v>5681</v>
      </c>
      <c r="F1642" s="6">
        <v>1</v>
      </c>
      <c r="G1642" s="6">
        <v>1200</v>
      </c>
      <c r="H1642" s="6">
        <v>1980</v>
      </c>
      <c r="I1642" s="6">
        <v>6</v>
      </c>
      <c r="J1642" s="6" t="s">
        <v>377</v>
      </c>
      <c r="K1642" s="6">
        <v>36</v>
      </c>
      <c r="L1642" s="6" t="s">
        <v>377</v>
      </c>
      <c r="M1642" s="6">
        <v>2</v>
      </c>
      <c r="N1642" s="6" t="s">
        <v>4543</v>
      </c>
      <c r="O1642" s="6" t="s">
        <v>5678</v>
      </c>
      <c r="P1642" s="6" t="s">
        <v>4549</v>
      </c>
      <c r="Q1642" s="6" t="s">
        <v>4549</v>
      </c>
      <c r="R1642" s="6" t="s">
        <v>4549</v>
      </c>
      <c r="S1642" s="6" t="s">
        <v>4549</v>
      </c>
      <c r="T1642" s="6"/>
      <c r="U1642" s="6"/>
      <c r="V1642" s="6" t="s">
        <v>5682</v>
      </c>
      <c r="W1642" s="6"/>
      <c r="X1642" s="6"/>
      <c r="Y1642" s="6"/>
      <c r="Z1642" s="6"/>
      <c r="AA1642" s="144">
        <v>1375</v>
      </c>
      <c r="AB1642" s="6" t="s">
        <v>4549</v>
      </c>
    </row>
    <row r="1643" spans="1:28">
      <c r="A1643" s="6">
        <v>423</v>
      </c>
      <c r="B1643" s="6" t="str">
        <f t="shared" si="25"/>
        <v>ShaktoolikPortable Classroom</v>
      </c>
      <c r="C1643" s="6" t="s">
        <v>2148</v>
      </c>
      <c r="D1643" s="6" t="s">
        <v>163</v>
      </c>
      <c r="E1643" s="6"/>
      <c r="F1643" s="6"/>
      <c r="G1643" s="6">
        <v>1008</v>
      </c>
      <c r="H1643" s="6">
        <v>2002</v>
      </c>
      <c r="I1643" s="6">
        <v>3</v>
      </c>
      <c r="J1643" s="6" t="s">
        <v>4541</v>
      </c>
      <c r="K1643" s="6">
        <v>9</v>
      </c>
      <c r="L1643" s="6" t="s">
        <v>4575</v>
      </c>
      <c r="M1643" s="6">
        <v>2</v>
      </c>
      <c r="N1643" s="6" t="s">
        <v>4543</v>
      </c>
      <c r="O1643" s="6" t="s">
        <v>4776</v>
      </c>
      <c r="P1643" s="6" t="s">
        <v>4549</v>
      </c>
      <c r="Q1643" s="6" t="s">
        <v>4549</v>
      </c>
      <c r="R1643" s="6" t="s">
        <v>4549</v>
      </c>
      <c r="S1643" s="6" t="s">
        <v>4549</v>
      </c>
      <c r="T1643" s="6"/>
      <c r="U1643" s="6"/>
      <c r="V1643" s="6"/>
      <c r="W1643" s="6"/>
      <c r="X1643" s="6"/>
      <c r="Y1643" s="6"/>
      <c r="Z1643" s="6"/>
      <c r="AA1643" s="6"/>
      <c r="AB1643" s="6" t="s">
        <v>4549</v>
      </c>
    </row>
    <row r="1644" spans="1:28">
      <c r="A1644" s="6">
        <v>423</v>
      </c>
      <c r="B1644" s="6" t="str">
        <f t="shared" si="25"/>
        <v>ShaktoolikPortable Trailer</v>
      </c>
      <c r="C1644" s="6" t="s">
        <v>2148</v>
      </c>
      <c r="D1644" s="6" t="s">
        <v>2149</v>
      </c>
      <c r="E1644" s="6"/>
      <c r="F1644" s="6"/>
      <c r="G1644" s="6">
        <v>1125</v>
      </c>
      <c r="H1644" s="6">
        <v>1980</v>
      </c>
      <c r="I1644" s="6">
        <v>2</v>
      </c>
      <c r="J1644" s="6" t="s">
        <v>4582</v>
      </c>
      <c r="K1644" s="6">
        <v>8</v>
      </c>
      <c r="L1644" s="6" t="s">
        <v>4583</v>
      </c>
      <c r="M1644" s="6">
        <v>2</v>
      </c>
      <c r="N1644" s="6" t="s">
        <v>4543</v>
      </c>
      <c r="O1644" s="6" t="s">
        <v>4776</v>
      </c>
      <c r="P1644" s="6" t="s">
        <v>4549</v>
      </c>
      <c r="Q1644" s="6" t="s">
        <v>4549</v>
      </c>
      <c r="R1644" s="6" t="s">
        <v>4549</v>
      </c>
      <c r="S1644" s="6" t="s">
        <v>4549</v>
      </c>
      <c r="T1644" s="6"/>
      <c r="U1644" s="6"/>
      <c r="V1644" s="6"/>
      <c r="W1644" s="6"/>
      <c r="X1644" s="6"/>
      <c r="Y1644" s="6"/>
      <c r="Z1644" s="6"/>
      <c r="AA1644" s="6"/>
      <c r="AB1644" s="6" t="s">
        <v>4549</v>
      </c>
    </row>
    <row r="1645" spans="1:28">
      <c r="A1645" s="6">
        <v>423</v>
      </c>
      <c r="B1645" s="6" t="str">
        <f t="shared" si="25"/>
        <v>ShaktoolikShaktoolik Clinic</v>
      </c>
      <c r="C1645" s="6" t="s">
        <v>2148</v>
      </c>
      <c r="D1645" s="6" t="s">
        <v>5683</v>
      </c>
      <c r="E1645" s="6"/>
      <c r="F1645" s="6">
        <v>1</v>
      </c>
      <c r="G1645" s="6">
        <v>1793</v>
      </c>
      <c r="H1645" s="6">
        <v>1999</v>
      </c>
      <c r="I1645" s="6">
        <v>4</v>
      </c>
      <c r="J1645" s="6" t="s">
        <v>4615</v>
      </c>
      <c r="K1645" s="6">
        <v>17</v>
      </c>
      <c r="L1645" s="6" t="s">
        <v>4644</v>
      </c>
      <c r="M1645" s="6">
        <v>2</v>
      </c>
      <c r="N1645" s="6" t="s">
        <v>4543</v>
      </c>
      <c r="O1645" s="6" t="s">
        <v>5684</v>
      </c>
      <c r="P1645" s="6" t="s">
        <v>4549</v>
      </c>
      <c r="Q1645" s="6" t="s">
        <v>4549</v>
      </c>
      <c r="R1645" s="6" t="s">
        <v>4549</v>
      </c>
      <c r="S1645" s="6" t="s">
        <v>4549</v>
      </c>
      <c r="T1645" s="6"/>
      <c r="U1645" s="6"/>
      <c r="V1645" s="6" t="s">
        <v>5685</v>
      </c>
      <c r="W1645" s="6"/>
      <c r="X1645" s="6"/>
      <c r="Y1645" s="6"/>
      <c r="Z1645" s="6"/>
      <c r="AA1645" s="144">
        <v>3747</v>
      </c>
      <c r="AB1645" s="6" t="s">
        <v>4549</v>
      </c>
    </row>
    <row r="1646" spans="1:28">
      <c r="A1646" s="6">
        <v>423</v>
      </c>
      <c r="B1646" s="6" t="str">
        <f t="shared" si="25"/>
        <v>ShaktoolikShaktoolik Native Corporation</v>
      </c>
      <c r="C1646" s="6" t="s">
        <v>2148</v>
      </c>
      <c r="D1646" s="6" t="s">
        <v>2530</v>
      </c>
      <c r="E1646" s="6" t="s">
        <v>5686</v>
      </c>
      <c r="F1646" s="6">
        <v>2</v>
      </c>
      <c r="G1646" s="6">
        <v>6000</v>
      </c>
      <c r="H1646" s="6">
        <v>1992</v>
      </c>
      <c r="I1646" s="6">
        <v>9</v>
      </c>
      <c r="J1646" s="6" t="s">
        <v>1500</v>
      </c>
      <c r="K1646" s="6">
        <v>34</v>
      </c>
      <c r="L1646" s="6" t="s">
        <v>4551</v>
      </c>
      <c r="M1646" s="6">
        <v>2</v>
      </c>
      <c r="N1646" s="6" t="s">
        <v>4543</v>
      </c>
      <c r="O1646" s="6" t="s">
        <v>2530</v>
      </c>
      <c r="P1646" s="6" t="s">
        <v>4549</v>
      </c>
      <c r="Q1646" s="6" t="s">
        <v>4549</v>
      </c>
      <c r="R1646" s="6" t="s">
        <v>4549</v>
      </c>
      <c r="S1646" s="6" t="s">
        <v>4549</v>
      </c>
      <c r="T1646" s="6"/>
      <c r="U1646" s="6"/>
      <c r="V1646" s="6" t="s">
        <v>4697</v>
      </c>
      <c r="W1646" s="6"/>
      <c r="X1646" s="6"/>
      <c r="Y1646" s="6"/>
      <c r="Z1646" s="6">
        <v>43200</v>
      </c>
      <c r="AA1646" s="6"/>
      <c r="AB1646" s="6" t="s">
        <v>4549</v>
      </c>
    </row>
    <row r="1647" spans="1:28">
      <c r="A1647" s="6">
        <v>423</v>
      </c>
      <c r="B1647" s="6" t="str">
        <f t="shared" si="25"/>
        <v>ShaktoolikShaktoolik Native Store</v>
      </c>
      <c r="C1647" s="6" t="s">
        <v>2148</v>
      </c>
      <c r="D1647" s="6" t="s">
        <v>2221</v>
      </c>
      <c r="E1647" s="6" t="s">
        <v>5687</v>
      </c>
      <c r="F1647" s="6">
        <v>1</v>
      </c>
      <c r="G1647" s="6">
        <v>2000</v>
      </c>
      <c r="H1647" s="6">
        <v>2005</v>
      </c>
      <c r="I1647" s="6">
        <v>7</v>
      </c>
      <c r="J1647" s="6" t="s">
        <v>4578</v>
      </c>
      <c r="K1647" s="6">
        <v>25</v>
      </c>
      <c r="L1647" s="6" t="s">
        <v>4579</v>
      </c>
      <c r="M1647" s="6">
        <v>2</v>
      </c>
      <c r="N1647" s="6" t="s">
        <v>4543</v>
      </c>
      <c r="O1647" s="6" t="s">
        <v>5684</v>
      </c>
      <c r="P1647" s="6" t="s">
        <v>4549</v>
      </c>
      <c r="Q1647" s="6" t="s">
        <v>4549</v>
      </c>
      <c r="R1647" s="6" t="s">
        <v>4549</v>
      </c>
      <c r="S1647" s="6" t="s">
        <v>4549</v>
      </c>
      <c r="T1647" s="6"/>
      <c r="U1647" s="6"/>
      <c r="V1647" s="6"/>
      <c r="W1647" s="6"/>
      <c r="X1647" s="6"/>
      <c r="Y1647" s="6"/>
      <c r="Z1647" s="6">
        <v>59714</v>
      </c>
      <c r="AA1647" s="6"/>
      <c r="AB1647" s="6" t="s">
        <v>4549</v>
      </c>
    </row>
    <row r="1648" spans="1:28">
      <c r="A1648" s="6">
        <v>423</v>
      </c>
      <c r="B1648" s="6" t="str">
        <f t="shared" si="25"/>
        <v>ShaktoolikSREB</v>
      </c>
      <c r="C1648" s="6" t="s">
        <v>2148</v>
      </c>
      <c r="D1648" s="6" t="s">
        <v>399</v>
      </c>
      <c r="E1648" s="6"/>
      <c r="F1648" s="6"/>
      <c r="G1648" s="6">
        <v>2000</v>
      </c>
      <c r="H1648" s="6">
        <v>2001</v>
      </c>
      <c r="I1648" s="6">
        <v>2</v>
      </c>
      <c r="J1648" s="6" t="s">
        <v>4582</v>
      </c>
      <c r="K1648" s="6">
        <v>8</v>
      </c>
      <c r="L1648" s="6" t="s">
        <v>4583</v>
      </c>
      <c r="M1648" s="6">
        <v>2</v>
      </c>
      <c r="N1648" s="6" t="s">
        <v>4543</v>
      </c>
      <c r="O1648" s="6" t="s">
        <v>4585</v>
      </c>
      <c r="P1648" s="6" t="s">
        <v>4549</v>
      </c>
      <c r="Q1648" s="6" t="s">
        <v>4549</v>
      </c>
      <c r="R1648" s="6" t="s">
        <v>4549</v>
      </c>
      <c r="S1648" s="6" t="s">
        <v>4549</v>
      </c>
      <c r="T1648" s="6"/>
      <c r="U1648" s="6"/>
      <c r="V1648" s="6"/>
      <c r="W1648" s="6"/>
      <c r="X1648" s="6"/>
      <c r="Y1648" s="6"/>
      <c r="Z1648" s="6"/>
      <c r="AA1648" s="6"/>
      <c r="AB1648" s="6" t="s">
        <v>4549</v>
      </c>
    </row>
    <row r="1649" spans="1:28">
      <c r="A1649" s="6">
        <v>423</v>
      </c>
      <c r="B1649" s="6" t="str">
        <f t="shared" si="25"/>
        <v>ShaktoolikStorage Building</v>
      </c>
      <c r="C1649" s="6" t="s">
        <v>2148</v>
      </c>
      <c r="D1649" s="6" t="s">
        <v>233</v>
      </c>
      <c r="E1649" s="6"/>
      <c r="F1649" s="6"/>
      <c r="G1649" s="6">
        <v>4020</v>
      </c>
      <c r="H1649" s="6">
        <v>1980</v>
      </c>
      <c r="I1649" s="6">
        <v>2</v>
      </c>
      <c r="J1649" s="6" t="s">
        <v>4582</v>
      </c>
      <c r="K1649" s="6">
        <v>8</v>
      </c>
      <c r="L1649" s="6" t="s">
        <v>4583</v>
      </c>
      <c r="M1649" s="6">
        <v>2</v>
      </c>
      <c r="N1649" s="6" t="s">
        <v>4543</v>
      </c>
      <c r="O1649" s="6" t="s">
        <v>4776</v>
      </c>
      <c r="P1649" s="6" t="s">
        <v>4549</v>
      </c>
      <c r="Q1649" s="6" t="s">
        <v>4549</v>
      </c>
      <c r="R1649" s="6" t="s">
        <v>4549</v>
      </c>
      <c r="S1649" s="6" t="s">
        <v>4549</v>
      </c>
      <c r="T1649" s="6"/>
      <c r="U1649" s="6"/>
      <c r="V1649" s="6"/>
      <c r="W1649" s="6"/>
      <c r="X1649" s="6"/>
      <c r="Y1649" s="6"/>
      <c r="Z1649" s="6"/>
      <c r="AA1649" s="6"/>
      <c r="AB1649" s="6" t="s">
        <v>4549</v>
      </c>
    </row>
    <row r="1650" spans="1:28">
      <c r="A1650" s="6">
        <v>423</v>
      </c>
      <c r="B1650" s="6" t="str">
        <f t="shared" si="25"/>
        <v>ShaktoolikTeen Center</v>
      </c>
      <c r="C1650" s="6" t="s">
        <v>2148</v>
      </c>
      <c r="D1650" s="6" t="s">
        <v>298</v>
      </c>
      <c r="E1650" s="6"/>
      <c r="F1650" s="6"/>
      <c r="G1650" s="6">
        <v>1920</v>
      </c>
      <c r="H1650" s="6">
        <v>1975</v>
      </c>
      <c r="I1650" s="6">
        <v>9</v>
      </c>
      <c r="J1650" s="6" t="s">
        <v>1500</v>
      </c>
      <c r="K1650" s="6">
        <v>35</v>
      </c>
      <c r="L1650" s="6" t="s">
        <v>4562</v>
      </c>
      <c r="M1650" s="6">
        <v>2</v>
      </c>
      <c r="N1650" s="6" t="s">
        <v>4543</v>
      </c>
      <c r="O1650" s="6"/>
      <c r="P1650" s="6" t="s">
        <v>4549</v>
      </c>
      <c r="Q1650" s="6" t="s">
        <v>4549</v>
      </c>
      <c r="R1650" s="6" t="s">
        <v>4549</v>
      </c>
      <c r="S1650" s="6" t="s">
        <v>4549</v>
      </c>
      <c r="T1650" s="6"/>
      <c r="U1650" s="6"/>
      <c r="V1650" s="6"/>
      <c r="W1650" s="6"/>
      <c r="X1650" s="6"/>
      <c r="Y1650" s="6"/>
      <c r="Z1650" s="6"/>
      <c r="AA1650" s="6"/>
      <c r="AB1650" s="6" t="s">
        <v>4549</v>
      </c>
    </row>
    <row r="1651" spans="1:28">
      <c r="A1651" s="6">
        <v>423</v>
      </c>
      <c r="B1651" s="6" t="str">
        <f t="shared" si="25"/>
        <v>ShaktoolikThe Annex</v>
      </c>
      <c r="C1651" s="6" t="s">
        <v>2148</v>
      </c>
      <c r="D1651" s="6" t="s">
        <v>2531</v>
      </c>
      <c r="E1651" s="6" t="s">
        <v>5688</v>
      </c>
      <c r="F1651" s="6">
        <v>1</v>
      </c>
      <c r="G1651" s="6">
        <v>1000</v>
      </c>
      <c r="H1651" s="6"/>
      <c r="I1651" s="6">
        <v>9</v>
      </c>
      <c r="J1651" s="6" t="s">
        <v>1500</v>
      </c>
      <c r="K1651" s="6">
        <v>34</v>
      </c>
      <c r="L1651" s="6" t="s">
        <v>4551</v>
      </c>
      <c r="M1651" s="6">
        <v>2</v>
      </c>
      <c r="N1651" s="6" t="s">
        <v>4543</v>
      </c>
      <c r="O1651" s="6" t="s">
        <v>2530</v>
      </c>
      <c r="P1651" s="6" t="s">
        <v>4549</v>
      </c>
      <c r="Q1651" s="6" t="s">
        <v>4549</v>
      </c>
      <c r="R1651" s="6" t="s">
        <v>4549</v>
      </c>
      <c r="S1651" s="6" t="s">
        <v>4549</v>
      </c>
      <c r="T1651" s="6"/>
      <c r="U1651" s="6"/>
      <c r="V1651" s="6" t="s">
        <v>4720</v>
      </c>
      <c r="W1651" s="6"/>
      <c r="X1651" s="6"/>
      <c r="Y1651" s="6"/>
      <c r="Z1651" s="6">
        <v>7080</v>
      </c>
      <c r="AA1651" s="6"/>
      <c r="AB1651" s="6" t="s">
        <v>4549</v>
      </c>
    </row>
    <row r="1652" spans="1:28">
      <c r="A1652" s="6">
        <v>423</v>
      </c>
      <c r="B1652" s="6" t="str">
        <f t="shared" si="25"/>
        <v>ShaktoolikVoc Ed Building</v>
      </c>
      <c r="C1652" s="6" t="s">
        <v>2148</v>
      </c>
      <c r="D1652" s="6" t="s">
        <v>548</v>
      </c>
      <c r="E1652" s="6"/>
      <c r="F1652" s="6"/>
      <c r="G1652" s="6">
        <v>1152</v>
      </c>
      <c r="H1652" s="6">
        <v>2011</v>
      </c>
      <c r="I1652" s="6">
        <v>3</v>
      </c>
      <c r="J1652" s="6" t="s">
        <v>4541</v>
      </c>
      <c r="K1652" s="6">
        <v>9</v>
      </c>
      <c r="L1652" s="6" t="s">
        <v>4575</v>
      </c>
      <c r="M1652" s="6">
        <v>2</v>
      </c>
      <c r="N1652" s="6" t="s">
        <v>4543</v>
      </c>
      <c r="O1652" s="6" t="s">
        <v>4776</v>
      </c>
      <c r="P1652" s="6" t="s">
        <v>4549</v>
      </c>
      <c r="Q1652" s="6" t="s">
        <v>4549</v>
      </c>
      <c r="R1652" s="6" t="s">
        <v>4549</v>
      </c>
      <c r="S1652" s="6" t="s">
        <v>4549</v>
      </c>
      <c r="T1652" s="6"/>
      <c r="U1652" s="6"/>
      <c r="V1652" s="6"/>
      <c r="W1652" s="6"/>
      <c r="X1652" s="6"/>
      <c r="Y1652" s="6"/>
      <c r="Z1652" s="6"/>
      <c r="AA1652" s="6"/>
      <c r="AB1652" s="6" t="s">
        <v>4549</v>
      </c>
    </row>
    <row r="1653" spans="1:28">
      <c r="A1653" s="6">
        <v>423</v>
      </c>
      <c r="B1653" s="6" t="str">
        <f t="shared" si="25"/>
        <v>ShaktoolikWasheteria</v>
      </c>
      <c r="C1653" s="6" t="s">
        <v>2148</v>
      </c>
      <c r="D1653" s="6" t="s">
        <v>64</v>
      </c>
      <c r="E1653" s="6"/>
      <c r="F1653" s="6"/>
      <c r="G1653" s="6">
        <v>3072</v>
      </c>
      <c r="H1653" s="6">
        <v>1974</v>
      </c>
      <c r="I1653" s="6">
        <v>9</v>
      </c>
      <c r="J1653" s="6" t="s">
        <v>1500</v>
      </c>
      <c r="K1653" s="6">
        <v>35</v>
      </c>
      <c r="L1653" s="6" t="s">
        <v>4562</v>
      </c>
      <c r="M1653" s="6">
        <v>2</v>
      </c>
      <c r="N1653" s="6" t="s">
        <v>4543</v>
      </c>
      <c r="O1653" s="6"/>
      <c r="P1653" s="6" t="s">
        <v>4549</v>
      </c>
      <c r="Q1653" s="6" t="s">
        <v>4549</v>
      </c>
      <c r="R1653" s="6" t="s">
        <v>4549</v>
      </c>
      <c r="S1653" s="6" t="s">
        <v>4549</v>
      </c>
      <c r="T1653" s="6"/>
      <c r="U1653" s="6"/>
      <c r="V1653" s="6"/>
      <c r="W1653" s="6"/>
      <c r="X1653" s="6"/>
      <c r="Y1653" s="6"/>
      <c r="Z1653" s="6"/>
      <c r="AA1653" s="6"/>
      <c r="AB1653" s="6" t="s">
        <v>4549</v>
      </c>
    </row>
    <row r="1654" spans="1:28">
      <c r="A1654" s="6">
        <v>425</v>
      </c>
      <c r="B1654" s="6" t="str">
        <f t="shared" si="25"/>
        <v>ShishmarefAIRPORT ELECTRICAL</v>
      </c>
      <c r="C1654" s="6" t="s">
        <v>2150</v>
      </c>
      <c r="D1654" s="6" t="s">
        <v>2575</v>
      </c>
      <c r="E1654" s="6"/>
      <c r="F1654" s="6"/>
      <c r="G1654" s="6">
        <v>96</v>
      </c>
      <c r="H1654" s="6">
        <v>2000</v>
      </c>
      <c r="I1654" s="6">
        <v>8</v>
      </c>
      <c r="J1654" s="6" t="s">
        <v>4555</v>
      </c>
      <c r="K1654" s="6">
        <v>31</v>
      </c>
      <c r="L1654" s="6" t="s">
        <v>4592</v>
      </c>
      <c r="M1654" s="6">
        <v>2</v>
      </c>
      <c r="N1654" s="6" t="s">
        <v>4543</v>
      </c>
      <c r="O1654" s="6" t="s">
        <v>4585</v>
      </c>
      <c r="P1654" s="6" t="s">
        <v>4549</v>
      </c>
      <c r="Q1654" s="6" t="s">
        <v>4549</v>
      </c>
      <c r="R1654" s="6" t="s">
        <v>4549</v>
      </c>
      <c r="S1654" s="6" t="s">
        <v>4549</v>
      </c>
      <c r="T1654" s="6"/>
      <c r="U1654" s="6"/>
      <c r="V1654" s="6"/>
      <c r="W1654" s="6"/>
      <c r="X1654" s="6"/>
      <c r="Y1654" s="6"/>
      <c r="Z1654" s="6"/>
      <c r="AA1654" s="6"/>
      <c r="AB1654" s="6" t="s">
        <v>4549</v>
      </c>
    </row>
    <row r="1655" spans="1:28">
      <c r="A1655" s="6">
        <v>425</v>
      </c>
      <c r="B1655" s="6" t="str">
        <f t="shared" si="25"/>
        <v>ShishmarefCable Shack</v>
      </c>
      <c r="C1655" s="6" t="s">
        <v>2150</v>
      </c>
      <c r="D1655" s="6" t="s">
        <v>2904</v>
      </c>
      <c r="E1655" s="6" t="s">
        <v>5689</v>
      </c>
      <c r="F1655" s="6">
        <v>1</v>
      </c>
      <c r="G1655" s="6">
        <v>90</v>
      </c>
      <c r="H1655" s="6">
        <v>2002</v>
      </c>
      <c r="I1655" s="6">
        <v>8</v>
      </c>
      <c r="J1655" s="6" t="s">
        <v>4555</v>
      </c>
      <c r="K1655" s="6">
        <v>31</v>
      </c>
      <c r="L1655" s="6" t="s">
        <v>4592</v>
      </c>
      <c r="M1655" s="6">
        <v>2</v>
      </c>
      <c r="N1655" s="6" t="s">
        <v>4543</v>
      </c>
      <c r="O1655" s="6" t="s">
        <v>3173</v>
      </c>
      <c r="P1655" s="6" t="s">
        <v>4549</v>
      </c>
      <c r="Q1655" s="6" t="s">
        <v>4549</v>
      </c>
      <c r="R1655" s="6" t="s">
        <v>4549</v>
      </c>
      <c r="S1655" s="6" t="s">
        <v>4549</v>
      </c>
      <c r="T1655" s="6"/>
      <c r="U1655" s="6"/>
      <c r="V1655" s="6"/>
      <c r="W1655" s="6"/>
      <c r="X1655" s="6"/>
      <c r="Y1655" s="6"/>
      <c r="Z1655" s="6"/>
      <c r="AA1655" s="144">
        <v>3900</v>
      </c>
      <c r="AB1655" s="6" t="s">
        <v>4549</v>
      </c>
    </row>
    <row r="1656" spans="1:28">
      <c r="A1656" s="6">
        <v>425</v>
      </c>
      <c r="B1656" s="6" t="str">
        <f t="shared" si="25"/>
        <v>ShishmarefCity of Shishmaref</v>
      </c>
      <c r="C1656" s="6" t="s">
        <v>2150</v>
      </c>
      <c r="D1656" s="6" t="s">
        <v>3174</v>
      </c>
      <c r="E1656" s="6"/>
      <c r="F1656" s="6"/>
      <c r="G1656" s="6"/>
      <c r="H1656" s="6"/>
      <c r="I1656" s="6">
        <v>6</v>
      </c>
      <c r="J1656" s="6" t="s">
        <v>377</v>
      </c>
      <c r="K1656" s="6">
        <v>36</v>
      </c>
      <c r="L1656" s="6" t="s">
        <v>377</v>
      </c>
      <c r="M1656" s="6">
        <v>2</v>
      </c>
      <c r="N1656" s="6" t="s">
        <v>4543</v>
      </c>
      <c r="O1656" s="6"/>
      <c r="P1656" s="6" t="s">
        <v>4549</v>
      </c>
      <c r="Q1656" s="6" t="s">
        <v>4549</v>
      </c>
      <c r="R1656" s="6" t="s">
        <v>4549</v>
      </c>
      <c r="S1656" s="6" t="s">
        <v>4549</v>
      </c>
      <c r="T1656" s="6"/>
      <c r="U1656" s="6"/>
      <c r="V1656" s="6"/>
      <c r="W1656" s="6"/>
      <c r="X1656" s="6"/>
      <c r="Y1656" s="6"/>
      <c r="Z1656" s="6"/>
      <c r="AA1656" s="6"/>
      <c r="AB1656" s="6" t="s">
        <v>4549</v>
      </c>
    </row>
    <row r="1657" spans="1:28">
      <c r="A1657" s="6">
        <v>425</v>
      </c>
      <c r="B1657" s="6" t="str">
        <f t="shared" si="25"/>
        <v>ShishmarefEQUIPMENT STORAGE</v>
      </c>
      <c r="C1657" s="6" t="s">
        <v>2150</v>
      </c>
      <c r="D1657" s="6" t="s">
        <v>1983</v>
      </c>
      <c r="E1657" s="6"/>
      <c r="F1657" s="6"/>
      <c r="G1657" s="6">
        <v>1760</v>
      </c>
      <c r="H1657" s="6">
        <v>1991</v>
      </c>
      <c r="I1657" s="6">
        <v>2</v>
      </c>
      <c r="J1657" s="6" t="s">
        <v>4582</v>
      </c>
      <c r="K1657" s="6">
        <v>8</v>
      </c>
      <c r="L1657" s="6" t="s">
        <v>4583</v>
      </c>
      <c r="M1657" s="6">
        <v>2</v>
      </c>
      <c r="N1657" s="6" t="s">
        <v>4543</v>
      </c>
      <c r="O1657" s="6" t="s">
        <v>4585</v>
      </c>
      <c r="P1657" s="6" t="s">
        <v>4549</v>
      </c>
      <c r="Q1657" s="6" t="s">
        <v>4549</v>
      </c>
      <c r="R1657" s="6" t="s">
        <v>4549</v>
      </c>
      <c r="S1657" s="6" t="s">
        <v>4549</v>
      </c>
      <c r="T1657" s="6"/>
      <c r="U1657" s="6"/>
      <c r="V1657" s="6"/>
      <c r="W1657" s="6"/>
      <c r="X1657" s="6"/>
      <c r="Y1657" s="6"/>
      <c r="Z1657" s="6"/>
      <c r="AA1657" s="6"/>
      <c r="AB1657" s="6" t="s">
        <v>4549</v>
      </c>
    </row>
    <row r="1658" spans="1:28">
      <c r="A1658" s="6">
        <v>425</v>
      </c>
      <c r="B1658" s="6" t="str">
        <f t="shared" si="25"/>
        <v>ShishmarefFuel Distribution Building</v>
      </c>
      <c r="C1658" s="6" t="s">
        <v>2150</v>
      </c>
      <c r="D1658" s="6" t="s">
        <v>2903</v>
      </c>
      <c r="E1658" s="6"/>
      <c r="F1658" s="6"/>
      <c r="G1658" s="6">
        <v>80</v>
      </c>
      <c r="H1658" s="6">
        <v>1985</v>
      </c>
      <c r="I1658" s="6">
        <v>8</v>
      </c>
      <c r="J1658" s="6" t="s">
        <v>4555</v>
      </c>
      <c r="K1658" s="6">
        <v>31</v>
      </c>
      <c r="L1658" s="6" t="s">
        <v>4592</v>
      </c>
      <c r="M1658" s="6">
        <v>2</v>
      </c>
      <c r="N1658" s="6" t="s">
        <v>4543</v>
      </c>
      <c r="O1658" s="6" t="s">
        <v>4776</v>
      </c>
      <c r="P1658" s="6" t="s">
        <v>4549</v>
      </c>
      <c r="Q1658" s="6" t="s">
        <v>4549</v>
      </c>
      <c r="R1658" s="6" t="s">
        <v>4549</v>
      </c>
      <c r="S1658" s="6" t="s">
        <v>4549</v>
      </c>
      <c r="T1658" s="6"/>
      <c r="U1658" s="6"/>
      <c r="V1658" s="6"/>
      <c r="W1658" s="6"/>
      <c r="X1658" s="6"/>
      <c r="Y1658" s="6"/>
      <c r="Z1658" s="6"/>
      <c r="AA1658" s="6"/>
      <c r="AB1658" s="6" t="s">
        <v>4549</v>
      </c>
    </row>
    <row r="1659" spans="1:28">
      <c r="A1659" s="6">
        <v>425</v>
      </c>
      <c r="B1659" s="6" t="str">
        <f t="shared" si="25"/>
        <v>ShishmarefK-12 School</v>
      </c>
      <c r="C1659" s="6" t="s">
        <v>2150</v>
      </c>
      <c r="D1659" s="6" t="s">
        <v>544</v>
      </c>
      <c r="E1659" s="6"/>
      <c r="F1659" s="6"/>
      <c r="G1659" s="6">
        <v>25350</v>
      </c>
      <c r="H1659" s="6">
        <v>2004</v>
      </c>
      <c r="I1659" s="6">
        <v>3</v>
      </c>
      <c r="J1659" s="6" t="s">
        <v>4541</v>
      </c>
      <c r="K1659" s="6">
        <v>9</v>
      </c>
      <c r="L1659" s="6" t="s">
        <v>4575</v>
      </c>
      <c r="M1659" s="6">
        <v>2</v>
      </c>
      <c r="N1659" s="6" t="s">
        <v>4543</v>
      </c>
      <c r="O1659" s="6" t="s">
        <v>4776</v>
      </c>
      <c r="P1659" s="6" t="s">
        <v>4549</v>
      </c>
      <c r="Q1659" s="6" t="s">
        <v>4549</v>
      </c>
      <c r="R1659" s="6" t="s">
        <v>4549</v>
      </c>
      <c r="S1659" s="6" t="s">
        <v>4549</v>
      </c>
      <c r="T1659" s="6"/>
      <c r="U1659" s="6"/>
      <c r="V1659" s="6" t="s">
        <v>5690</v>
      </c>
      <c r="W1659" s="6"/>
      <c r="X1659" s="6"/>
      <c r="Y1659" s="6"/>
      <c r="Z1659" s="6">
        <v>233142</v>
      </c>
      <c r="AA1659" s="6"/>
      <c r="AB1659" s="6" t="s">
        <v>4549</v>
      </c>
    </row>
    <row r="1660" spans="1:28">
      <c r="A1660" s="6">
        <v>425</v>
      </c>
      <c r="B1660" s="6" t="str">
        <f t="shared" si="25"/>
        <v>ShishmarefMechanical Building</v>
      </c>
      <c r="C1660" s="6" t="s">
        <v>2150</v>
      </c>
      <c r="D1660" s="6" t="s">
        <v>2636</v>
      </c>
      <c r="E1660" s="6"/>
      <c r="F1660" s="6"/>
      <c r="G1660" s="6">
        <v>576</v>
      </c>
      <c r="H1660" s="6">
        <v>2003</v>
      </c>
      <c r="I1660" s="6">
        <v>9</v>
      </c>
      <c r="J1660" s="6" t="s">
        <v>1500</v>
      </c>
      <c r="K1660" s="6">
        <v>35</v>
      </c>
      <c r="L1660" s="6" t="s">
        <v>4562</v>
      </c>
      <c r="M1660" s="6">
        <v>2</v>
      </c>
      <c r="N1660" s="6" t="s">
        <v>4543</v>
      </c>
      <c r="O1660" s="6" t="s">
        <v>4776</v>
      </c>
      <c r="P1660" s="6" t="s">
        <v>4549</v>
      </c>
      <c r="Q1660" s="6" t="s">
        <v>4549</v>
      </c>
      <c r="R1660" s="6" t="s">
        <v>4549</v>
      </c>
      <c r="S1660" s="6" t="s">
        <v>4549</v>
      </c>
      <c r="T1660" s="6"/>
      <c r="U1660" s="6"/>
      <c r="V1660" s="6"/>
      <c r="W1660" s="6"/>
      <c r="X1660" s="6"/>
      <c r="Y1660" s="6"/>
      <c r="Z1660" s="6"/>
      <c r="AA1660" s="6"/>
      <c r="AB1660" s="6" t="s">
        <v>4549</v>
      </c>
    </row>
    <row r="1661" spans="1:28">
      <c r="A1661" s="6">
        <v>425</v>
      </c>
      <c r="B1661" s="6" t="str">
        <f t="shared" si="25"/>
        <v>ShishmarefNative Village of Shishmaref</v>
      </c>
      <c r="C1661" s="6" t="s">
        <v>2150</v>
      </c>
      <c r="D1661" s="6" t="s">
        <v>3175</v>
      </c>
      <c r="E1661" s="6"/>
      <c r="F1661" s="6"/>
      <c r="G1661" s="6"/>
      <c r="H1661" s="6"/>
      <c r="I1661" s="6">
        <v>6</v>
      </c>
      <c r="J1661" s="6" t="s">
        <v>377</v>
      </c>
      <c r="K1661" s="6">
        <v>36</v>
      </c>
      <c r="L1661" s="6" t="s">
        <v>377</v>
      </c>
      <c r="M1661" s="6">
        <v>2</v>
      </c>
      <c r="N1661" s="6" t="s">
        <v>4543</v>
      </c>
      <c r="O1661" s="6" t="s">
        <v>5691</v>
      </c>
      <c r="P1661" s="6" t="s">
        <v>4549</v>
      </c>
      <c r="Q1661" s="6" t="s">
        <v>4549</v>
      </c>
      <c r="R1661" s="6" t="s">
        <v>4549</v>
      </c>
      <c r="S1661" s="6" t="s">
        <v>4549</v>
      </c>
      <c r="T1661" s="6"/>
      <c r="U1661" s="6"/>
      <c r="V1661" s="6"/>
      <c r="W1661" s="6"/>
      <c r="X1661" s="6"/>
      <c r="Y1661" s="6"/>
      <c r="Z1661" s="6"/>
      <c r="AA1661" s="6"/>
      <c r="AB1661" s="6" t="s">
        <v>4549</v>
      </c>
    </row>
    <row r="1662" spans="1:28">
      <c r="A1662" s="6">
        <v>425</v>
      </c>
      <c r="B1662" s="6" t="str">
        <f t="shared" si="25"/>
        <v>ShishmarefNayokpuk General Store</v>
      </c>
      <c r="C1662" s="6" t="s">
        <v>2150</v>
      </c>
      <c r="D1662" s="6" t="s">
        <v>2223</v>
      </c>
      <c r="E1662" s="6"/>
      <c r="F1662" s="6"/>
      <c r="G1662" s="6"/>
      <c r="H1662" s="6"/>
      <c r="I1662" s="6">
        <v>7</v>
      </c>
      <c r="J1662" s="6" t="s">
        <v>4578</v>
      </c>
      <c r="K1662" s="6">
        <v>25</v>
      </c>
      <c r="L1662" s="6" t="s">
        <v>4579</v>
      </c>
      <c r="M1662" s="6">
        <v>2</v>
      </c>
      <c r="N1662" s="6" t="s">
        <v>4543</v>
      </c>
      <c r="O1662" s="6" t="s">
        <v>5692</v>
      </c>
      <c r="P1662" s="6" t="s">
        <v>4549</v>
      </c>
      <c r="Q1662" s="6" t="s">
        <v>4549</v>
      </c>
      <c r="R1662" s="6" t="s">
        <v>4549</v>
      </c>
      <c r="S1662" s="6" t="s">
        <v>4549</v>
      </c>
      <c r="T1662" s="6"/>
      <c r="U1662" s="6"/>
      <c r="V1662" s="6"/>
      <c r="W1662" s="6"/>
      <c r="X1662" s="6"/>
      <c r="Y1662" s="6"/>
      <c r="Z1662" s="6"/>
      <c r="AA1662" s="6"/>
      <c r="AB1662" s="6" t="s">
        <v>4549</v>
      </c>
    </row>
    <row r="1663" spans="1:28">
      <c r="A1663" s="6">
        <v>425</v>
      </c>
      <c r="B1663" s="6" t="str">
        <f t="shared" si="25"/>
        <v>ShishmarefPort Classroom #1</v>
      </c>
      <c r="C1663" s="6" t="s">
        <v>2150</v>
      </c>
      <c r="D1663" s="6" t="s">
        <v>3552</v>
      </c>
      <c r="E1663" s="6"/>
      <c r="F1663" s="6"/>
      <c r="G1663" s="6">
        <v>944</v>
      </c>
      <c r="H1663" s="6">
        <v>2002</v>
      </c>
      <c r="I1663" s="6">
        <v>3</v>
      </c>
      <c r="J1663" s="6" t="s">
        <v>4541</v>
      </c>
      <c r="K1663" s="6">
        <v>9</v>
      </c>
      <c r="L1663" s="6" t="s">
        <v>4575</v>
      </c>
      <c r="M1663" s="6">
        <v>2</v>
      </c>
      <c r="N1663" s="6" t="s">
        <v>4543</v>
      </c>
      <c r="O1663" s="6" t="s">
        <v>4776</v>
      </c>
      <c r="P1663" s="6" t="s">
        <v>4549</v>
      </c>
      <c r="Q1663" s="6" t="s">
        <v>4549</v>
      </c>
      <c r="R1663" s="6" t="s">
        <v>4549</v>
      </c>
      <c r="S1663" s="6" t="s">
        <v>4549</v>
      </c>
      <c r="T1663" s="6"/>
      <c r="U1663" s="6"/>
      <c r="V1663" s="6"/>
      <c r="W1663" s="6"/>
      <c r="X1663" s="6"/>
      <c r="Y1663" s="6"/>
      <c r="Z1663" s="6"/>
      <c r="AA1663" s="6"/>
      <c r="AB1663" s="6" t="s">
        <v>4549</v>
      </c>
    </row>
    <row r="1664" spans="1:28">
      <c r="A1664" s="6">
        <v>425</v>
      </c>
      <c r="B1664" s="6" t="str">
        <f t="shared" si="25"/>
        <v>ShishmarefPort Classroom #2</v>
      </c>
      <c r="C1664" s="6" t="s">
        <v>2150</v>
      </c>
      <c r="D1664" s="6" t="s">
        <v>3553</v>
      </c>
      <c r="E1664" s="6"/>
      <c r="F1664" s="6"/>
      <c r="G1664" s="6">
        <v>944</v>
      </c>
      <c r="H1664" s="6">
        <v>2002</v>
      </c>
      <c r="I1664" s="6">
        <v>3</v>
      </c>
      <c r="J1664" s="6" t="s">
        <v>4541</v>
      </c>
      <c r="K1664" s="6">
        <v>9</v>
      </c>
      <c r="L1664" s="6" t="s">
        <v>4575</v>
      </c>
      <c r="M1664" s="6">
        <v>2</v>
      </c>
      <c r="N1664" s="6" t="s">
        <v>4543</v>
      </c>
      <c r="O1664" s="6" t="s">
        <v>4776</v>
      </c>
      <c r="P1664" s="6" t="s">
        <v>4549</v>
      </c>
      <c r="Q1664" s="6" t="s">
        <v>4549</v>
      </c>
      <c r="R1664" s="6" t="s">
        <v>4549</v>
      </c>
      <c r="S1664" s="6" t="s">
        <v>4549</v>
      </c>
      <c r="T1664" s="6"/>
      <c r="U1664" s="6"/>
      <c r="V1664" s="6"/>
      <c r="W1664" s="6"/>
      <c r="X1664" s="6"/>
      <c r="Y1664" s="6"/>
      <c r="Z1664" s="6"/>
      <c r="AA1664" s="6"/>
      <c r="AB1664" s="6" t="s">
        <v>4549</v>
      </c>
    </row>
    <row r="1665" spans="1:28">
      <c r="A1665" s="6">
        <v>425</v>
      </c>
      <c r="B1665" s="6" t="str">
        <f t="shared" si="25"/>
        <v>ShishmarefPort Classroom #3</v>
      </c>
      <c r="C1665" s="6" t="s">
        <v>2150</v>
      </c>
      <c r="D1665" s="6" t="s">
        <v>3554</v>
      </c>
      <c r="E1665" s="6"/>
      <c r="F1665" s="6"/>
      <c r="G1665" s="6">
        <v>944</v>
      </c>
      <c r="H1665" s="6">
        <v>2002</v>
      </c>
      <c r="I1665" s="6">
        <v>3</v>
      </c>
      <c r="J1665" s="6" t="s">
        <v>4541</v>
      </c>
      <c r="K1665" s="6">
        <v>9</v>
      </c>
      <c r="L1665" s="6" t="s">
        <v>4575</v>
      </c>
      <c r="M1665" s="6">
        <v>2</v>
      </c>
      <c r="N1665" s="6" t="s">
        <v>4543</v>
      </c>
      <c r="O1665" s="6" t="s">
        <v>4776</v>
      </c>
      <c r="P1665" s="6" t="s">
        <v>4549</v>
      </c>
      <c r="Q1665" s="6" t="s">
        <v>4549</v>
      </c>
      <c r="R1665" s="6" t="s">
        <v>4549</v>
      </c>
      <c r="S1665" s="6" t="s">
        <v>4549</v>
      </c>
      <c r="T1665" s="6"/>
      <c r="U1665" s="6"/>
      <c r="V1665" s="6"/>
      <c r="W1665" s="6"/>
      <c r="X1665" s="6"/>
      <c r="Y1665" s="6"/>
      <c r="Z1665" s="6"/>
      <c r="AA1665" s="6"/>
      <c r="AB1665" s="6" t="s">
        <v>4549</v>
      </c>
    </row>
    <row r="1666" spans="1:28">
      <c r="A1666" s="6">
        <v>425</v>
      </c>
      <c r="B1666" s="6" t="str">
        <f t="shared" si="25"/>
        <v>ShishmarefShishmaref Clinic</v>
      </c>
      <c r="C1666" s="6" t="s">
        <v>2150</v>
      </c>
      <c r="D1666" s="6" t="s">
        <v>3296</v>
      </c>
      <c r="E1666" s="6"/>
      <c r="F1666" s="6">
        <v>1</v>
      </c>
      <c r="G1666" s="6"/>
      <c r="H1666" s="6"/>
      <c r="I1666" s="6">
        <v>4</v>
      </c>
      <c r="J1666" s="6" t="s">
        <v>4615</v>
      </c>
      <c r="K1666" s="6">
        <v>17</v>
      </c>
      <c r="L1666" s="6" t="s">
        <v>4644</v>
      </c>
      <c r="M1666" s="6">
        <v>2</v>
      </c>
      <c r="N1666" s="6" t="s">
        <v>4543</v>
      </c>
      <c r="O1666" s="6" t="s">
        <v>3175</v>
      </c>
      <c r="P1666" s="6" t="s">
        <v>4549</v>
      </c>
      <c r="Q1666" s="6" t="s">
        <v>4549</v>
      </c>
      <c r="R1666" s="6" t="s">
        <v>4549</v>
      </c>
      <c r="S1666" s="6" t="s">
        <v>4549</v>
      </c>
      <c r="T1666" s="6"/>
      <c r="U1666" s="6"/>
      <c r="V1666" s="6"/>
      <c r="W1666" s="6"/>
      <c r="X1666" s="6"/>
      <c r="Y1666" s="6"/>
      <c r="Z1666" s="6"/>
      <c r="AA1666" s="6"/>
      <c r="AB1666" s="6" t="s">
        <v>4549</v>
      </c>
    </row>
    <row r="1667" spans="1:28">
      <c r="A1667" s="6">
        <v>425</v>
      </c>
      <c r="B1667" s="6" t="str">
        <f t="shared" ref="B1667:B1730" si="26">CONCATENATE(C1667,D1667)</f>
        <v>ShishmarefShishmaref Lutheran Church</v>
      </c>
      <c r="C1667" s="6" t="s">
        <v>2150</v>
      </c>
      <c r="D1667" s="6" t="s">
        <v>2532</v>
      </c>
      <c r="E1667" s="6" t="s">
        <v>5693</v>
      </c>
      <c r="F1667" s="6">
        <v>2</v>
      </c>
      <c r="G1667" s="6">
        <v>3000</v>
      </c>
      <c r="H1667" s="6">
        <v>1984</v>
      </c>
      <c r="I1667" s="6">
        <v>3</v>
      </c>
      <c r="J1667" s="6" t="s">
        <v>4541</v>
      </c>
      <c r="K1667" s="6">
        <v>12</v>
      </c>
      <c r="L1667" s="6" t="s">
        <v>4586</v>
      </c>
      <c r="M1667" s="6">
        <v>2</v>
      </c>
      <c r="N1667" s="6" t="s">
        <v>4543</v>
      </c>
      <c r="O1667" s="6" t="s">
        <v>4766</v>
      </c>
      <c r="P1667" s="6" t="s">
        <v>4549</v>
      </c>
      <c r="Q1667" s="6" t="s">
        <v>4549</v>
      </c>
      <c r="R1667" s="6" t="s">
        <v>4549</v>
      </c>
      <c r="S1667" s="6" t="s">
        <v>4549</v>
      </c>
      <c r="T1667" s="6"/>
      <c r="U1667" s="6"/>
      <c r="V1667" s="6" t="s">
        <v>4953</v>
      </c>
      <c r="W1667" s="6"/>
      <c r="X1667" s="6"/>
      <c r="Y1667" s="6"/>
      <c r="Z1667" s="6">
        <v>10800</v>
      </c>
      <c r="AA1667" s="6"/>
      <c r="AB1667" s="6" t="s">
        <v>4549</v>
      </c>
    </row>
    <row r="1668" spans="1:28">
      <c r="A1668" s="6">
        <v>425</v>
      </c>
      <c r="B1668" s="6" t="str">
        <f t="shared" si="26"/>
        <v>ShishmarefShishmaref Native Corporation</v>
      </c>
      <c r="C1668" s="6" t="s">
        <v>2150</v>
      </c>
      <c r="D1668" s="6" t="s">
        <v>3173</v>
      </c>
      <c r="E1668" s="6" t="s">
        <v>5694</v>
      </c>
      <c r="F1668" s="6"/>
      <c r="G1668" s="6">
        <v>600</v>
      </c>
      <c r="H1668" s="6">
        <v>1993</v>
      </c>
      <c r="I1668" s="6">
        <v>6</v>
      </c>
      <c r="J1668" s="6" t="s">
        <v>377</v>
      </c>
      <c r="K1668" s="6">
        <v>36</v>
      </c>
      <c r="L1668" s="6" t="s">
        <v>377</v>
      </c>
      <c r="M1668" s="6">
        <v>2</v>
      </c>
      <c r="N1668" s="6" t="s">
        <v>4543</v>
      </c>
      <c r="O1668" s="6" t="s">
        <v>3173</v>
      </c>
      <c r="P1668" s="6" t="s">
        <v>4549</v>
      </c>
      <c r="Q1668" s="6" t="s">
        <v>4549</v>
      </c>
      <c r="R1668" s="6" t="s">
        <v>4549</v>
      </c>
      <c r="S1668" s="6" t="s">
        <v>4549</v>
      </c>
      <c r="T1668" s="6"/>
      <c r="U1668" s="6"/>
      <c r="V1668" s="6" t="s">
        <v>4608</v>
      </c>
      <c r="W1668" s="6"/>
      <c r="X1668" s="6"/>
      <c r="Y1668" s="6"/>
      <c r="Z1668" s="6"/>
      <c r="AA1668" s="144">
        <v>3120</v>
      </c>
      <c r="AB1668" s="6" t="s">
        <v>4549</v>
      </c>
    </row>
    <row r="1669" spans="1:28">
      <c r="A1669" s="6">
        <v>425</v>
      </c>
      <c r="B1669" s="6" t="str">
        <f t="shared" si="26"/>
        <v>ShishmarefShishmaref Native Store</v>
      </c>
      <c r="C1669" s="6" t="s">
        <v>2150</v>
      </c>
      <c r="D1669" s="6" t="s">
        <v>2222</v>
      </c>
      <c r="E1669" s="6" t="s">
        <v>5695</v>
      </c>
      <c r="F1669" s="6">
        <v>1</v>
      </c>
      <c r="G1669" s="6">
        <v>3360</v>
      </c>
      <c r="H1669" s="6">
        <v>1973</v>
      </c>
      <c r="I1669" s="6">
        <v>7</v>
      </c>
      <c r="J1669" s="6" t="s">
        <v>4578</v>
      </c>
      <c r="K1669" s="6">
        <v>25</v>
      </c>
      <c r="L1669" s="6" t="s">
        <v>4579</v>
      </c>
      <c r="M1669" s="6">
        <v>2</v>
      </c>
      <c r="N1669" s="6" t="s">
        <v>4543</v>
      </c>
      <c r="O1669" s="6" t="s">
        <v>4580</v>
      </c>
      <c r="P1669" s="6" t="s">
        <v>4549</v>
      </c>
      <c r="Q1669" s="6" t="s">
        <v>4549</v>
      </c>
      <c r="R1669" s="6" t="s">
        <v>4549</v>
      </c>
      <c r="S1669" s="6" t="s">
        <v>4549</v>
      </c>
      <c r="T1669" s="6"/>
      <c r="U1669" s="6"/>
      <c r="V1669" s="6"/>
      <c r="W1669" s="6"/>
      <c r="X1669" s="6"/>
      <c r="Y1669" s="6"/>
      <c r="Z1669" s="6">
        <v>154740</v>
      </c>
      <c r="AA1669" s="6"/>
      <c r="AB1669" s="6" t="s">
        <v>4549</v>
      </c>
    </row>
    <row r="1670" spans="1:28">
      <c r="A1670" s="6">
        <v>425</v>
      </c>
      <c r="B1670" s="6" t="str">
        <f t="shared" si="26"/>
        <v>ShishmarefShishmaref Post Office</v>
      </c>
      <c r="C1670" s="6" t="s">
        <v>2150</v>
      </c>
      <c r="D1670" s="6" t="s">
        <v>3172</v>
      </c>
      <c r="E1670" s="6"/>
      <c r="F1670" s="6"/>
      <c r="G1670" s="6"/>
      <c r="H1670" s="6"/>
      <c r="I1670" s="6">
        <v>8</v>
      </c>
      <c r="J1670" s="6" t="s">
        <v>4555</v>
      </c>
      <c r="K1670" s="6">
        <v>31</v>
      </c>
      <c r="L1670" s="6" t="s">
        <v>4592</v>
      </c>
      <c r="M1670" s="6">
        <v>2</v>
      </c>
      <c r="N1670" s="6" t="s">
        <v>4543</v>
      </c>
      <c r="O1670" s="6"/>
      <c r="P1670" s="6" t="s">
        <v>4549</v>
      </c>
      <c r="Q1670" s="6" t="s">
        <v>4549</v>
      </c>
      <c r="R1670" s="6" t="s">
        <v>4549</v>
      </c>
      <c r="S1670" s="6" t="s">
        <v>4549</v>
      </c>
      <c r="T1670" s="6"/>
      <c r="U1670" s="6"/>
      <c r="V1670" s="6"/>
      <c r="W1670" s="6"/>
      <c r="X1670" s="6"/>
      <c r="Y1670" s="6"/>
      <c r="Z1670" s="6"/>
      <c r="AA1670" s="6"/>
      <c r="AB1670" s="6" t="s">
        <v>4549</v>
      </c>
    </row>
    <row r="1671" spans="1:28">
      <c r="A1671" s="6">
        <v>425</v>
      </c>
      <c r="B1671" s="6" t="str">
        <f t="shared" si="26"/>
        <v>ShishmarefSNC Portable Classroom</v>
      </c>
      <c r="C1671" s="6" t="s">
        <v>2150</v>
      </c>
      <c r="D1671" s="6" t="s">
        <v>5696</v>
      </c>
      <c r="E1671" s="6"/>
      <c r="F1671" s="6"/>
      <c r="G1671" s="6">
        <v>944</v>
      </c>
      <c r="H1671" s="6">
        <v>1998</v>
      </c>
      <c r="I1671" s="6">
        <v>3</v>
      </c>
      <c r="J1671" s="6" t="s">
        <v>4541</v>
      </c>
      <c r="K1671" s="6">
        <v>9</v>
      </c>
      <c r="L1671" s="6" t="s">
        <v>4575</v>
      </c>
      <c r="M1671" s="6">
        <v>2</v>
      </c>
      <c r="N1671" s="6" t="s">
        <v>4543</v>
      </c>
      <c r="O1671" s="6" t="s">
        <v>4776</v>
      </c>
      <c r="P1671" s="6" t="s">
        <v>4549</v>
      </c>
      <c r="Q1671" s="6" t="s">
        <v>4549</v>
      </c>
      <c r="R1671" s="6" t="s">
        <v>4549</v>
      </c>
      <c r="S1671" s="6" t="s">
        <v>4549</v>
      </c>
      <c r="T1671" s="6"/>
      <c r="U1671" s="6"/>
      <c r="V1671" s="6"/>
      <c r="W1671" s="6"/>
      <c r="X1671" s="6"/>
      <c r="Y1671" s="6"/>
      <c r="Z1671" s="6"/>
      <c r="AA1671" s="6"/>
      <c r="AB1671" s="6" t="s">
        <v>4549</v>
      </c>
    </row>
    <row r="1672" spans="1:28">
      <c r="A1672" s="6">
        <v>425</v>
      </c>
      <c r="B1672" s="6" t="str">
        <f t="shared" si="26"/>
        <v>ShishmarefStorage Building</v>
      </c>
      <c r="C1672" s="6" t="s">
        <v>2150</v>
      </c>
      <c r="D1672" s="6" t="s">
        <v>233</v>
      </c>
      <c r="E1672" s="6"/>
      <c r="F1672" s="6"/>
      <c r="G1672" s="6">
        <v>240</v>
      </c>
      <c r="H1672" s="6">
        <v>1982</v>
      </c>
      <c r="I1672" s="6">
        <v>2</v>
      </c>
      <c r="J1672" s="6" t="s">
        <v>4582</v>
      </c>
      <c r="K1672" s="6">
        <v>8</v>
      </c>
      <c r="L1672" s="6" t="s">
        <v>4583</v>
      </c>
      <c r="M1672" s="6">
        <v>2</v>
      </c>
      <c r="N1672" s="6" t="s">
        <v>4543</v>
      </c>
      <c r="O1672" s="6" t="s">
        <v>4776</v>
      </c>
      <c r="P1672" s="6" t="s">
        <v>4549</v>
      </c>
      <c r="Q1672" s="6" t="s">
        <v>4549</v>
      </c>
      <c r="R1672" s="6" t="s">
        <v>4549</v>
      </c>
      <c r="S1672" s="6" t="s">
        <v>4549</v>
      </c>
      <c r="T1672" s="6"/>
      <c r="U1672" s="6"/>
      <c r="V1672" s="6"/>
      <c r="W1672" s="6"/>
      <c r="X1672" s="6"/>
      <c r="Y1672" s="6"/>
      <c r="Z1672" s="6"/>
      <c r="AA1672" s="6"/>
      <c r="AB1672" s="6" t="s">
        <v>4549</v>
      </c>
    </row>
    <row r="1673" spans="1:28">
      <c r="A1673" s="6">
        <v>425</v>
      </c>
      <c r="B1673" s="6" t="str">
        <f t="shared" si="26"/>
        <v>ShishmarefVoc Ed Metal Shop</v>
      </c>
      <c r="C1673" s="6" t="s">
        <v>2150</v>
      </c>
      <c r="D1673" s="6" t="s">
        <v>3369</v>
      </c>
      <c r="E1673" s="6"/>
      <c r="F1673" s="6"/>
      <c r="G1673" s="6">
        <v>850</v>
      </c>
      <c r="H1673" s="6">
        <v>1992</v>
      </c>
      <c r="I1673" s="6">
        <v>3</v>
      </c>
      <c r="J1673" s="6" t="s">
        <v>4541</v>
      </c>
      <c r="K1673" s="6">
        <v>9</v>
      </c>
      <c r="L1673" s="6" t="s">
        <v>4575</v>
      </c>
      <c r="M1673" s="6">
        <v>2</v>
      </c>
      <c r="N1673" s="6" t="s">
        <v>4543</v>
      </c>
      <c r="O1673" s="6" t="s">
        <v>4776</v>
      </c>
      <c r="P1673" s="6" t="s">
        <v>4549</v>
      </c>
      <c r="Q1673" s="6" t="s">
        <v>4549</v>
      </c>
      <c r="R1673" s="6" t="s">
        <v>4549</v>
      </c>
      <c r="S1673" s="6" t="s">
        <v>4549</v>
      </c>
      <c r="T1673" s="6"/>
      <c r="U1673" s="6"/>
      <c r="V1673" s="6"/>
      <c r="W1673" s="6"/>
      <c r="X1673" s="6"/>
      <c r="Y1673" s="6"/>
      <c r="Z1673" s="6"/>
      <c r="AA1673" s="6"/>
      <c r="AB1673" s="6" t="s">
        <v>4549</v>
      </c>
    </row>
    <row r="1674" spans="1:28">
      <c r="A1674" s="6">
        <v>425</v>
      </c>
      <c r="B1674" s="6" t="str">
        <f t="shared" si="26"/>
        <v>ShishmarefVoc Ed Wood Shop</v>
      </c>
      <c r="C1674" s="6" t="s">
        <v>2150</v>
      </c>
      <c r="D1674" s="6" t="s">
        <v>3370</v>
      </c>
      <c r="E1674" s="6"/>
      <c r="F1674" s="6"/>
      <c r="G1674" s="6">
        <v>1056</v>
      </c>
      <c r="H1674" s="6">
        <v>1982</v>
      </c>
      <c r="I1674" s="6">
        <v>3</v>
      </c>
      <c r="J1674" s="6" t="s">
        <v>4541</v>
      </c>
      <c r="K1674" s="6">
        <v>9</v>
      </c>
      <c r="L1674" s="6" t="s">
        <v>4575</v>
      </c>
      <c r="M1674" s="6">
        <v>2</v>
      </c>
      <c r="N1674" s="6" t="s">
        <v>4543</v>
      </c>
      <c r="O1674" s="6" t="s">
        <v>4776</v>
      </c>
      <c r="P1674" s="6" t="s">
        <v>4549</v>
      </c>
      <c r="Q1674" s="6" t="s">
        <v>4549</v>
      </c>
      <c r="R1674" s="6" t="s">
        <v>4549</v>
      </c>
      <c r="S1674" s="6" t="s">
        <v>4549</v>
      </c>
      <c r="T1674" s="6"/>
      <c r="U1674" s="6"/>
      <c r="V1674" s="6"/>
      <c r="W1674" s="6"/>
      <c r="X1674" s="6"/>
      <c r="Y1674" s="6"/>
      <c r="Z1674" s="6"/>
      <c r="AA1674" s="6"/>
      <c r="AB1674" s="6" t="s">
        <v>4549</v>
      </c>
    </row>
    <row r="1675" spans="1:28">
      <c r="A1675" s="6">
        <v>426</v>
      </c>
      <c r="B1675" s="6" t="str">
        <f t="shared" si="26"/>
        <v>ShungnakAIRPORT ELECTRICAL</v>
      </c>
      <c r="C1675" s="6" t="s">
        <v>2151</v>
      </c>
      <c r="D1675" s="6" t="s">
        <v>2575</v>
      </c>
      <c r="E1675" s="6"/>
      <c r="F1675" s="6"/>
      <c r="G1675" s="6">
        <v>96</v>
      </c>
      <c r="H1675" s="6">
        <v>2000</v>
      </c>
      <c r="I1675" s="6">
        <v>8</v>
      </c>
      <c r="J1675" s="6" t="s">
        <v>4555</v>
      </c>
      <c r="K1675" s="6">
        <v>31</v>
      </c>
      <c r="L1675" s="6" t="s">
        <v>4592</v>
      </c>
      <c r="M1675" s="6">
        <v>2</v>
      </c>
      <c r="N1675" s="6" t="s">
        <v>4543</v>
      </c>
      <c r="O1675" s="6" t="s">
        <v>4585</v>
      </c>
      <c r="P1675" s="6" t="s">
        <v>4549</v>
      </c>
      <c r="Q1675" s="6" t="s">
        <v>4549</v>
      </c>
      <c r="R1675" s="6" t="s">
        <v>4549</v>
      </c>
      <c r="S1675" s="6" t="s">
        <v>4549</v>
      </c>
      <c r="T1675" s="6"/>
      <c r="U1675" s="6"/>
      <c r="V1675" s="6"/>
      <c r="W1675" s="6"/>
      <c r="X1675" s="6"/>
      <c r="Y1675" s="6"/>
      <c r="Z1675" s="6"/>
      <c r="AA1675" s="6"/>
      <c r="AB1675" s="6" t="s">
        <v>4549</v>
      </c>
    </row>
    <row r="1676" spans="1:28">
      <c r="A1676" s="6">
        <v>426</v>
      </c>
      <c r="B1676" s="6" t="str">
        <f t="shared" si="26"/>
        <v>ShungnakCity Office Building</v>
      </c>
      <c r="C1676" s="6" t="s">
        <v>2151</v>
      </c>
      <c r="D1676" s="6" t="s">
        <v>1582</v>
      </c>
      <c r="E1676" s="6"/>
      <c r="F1676" s="6">
        <v>2</v>
      </c>
      <c r="G1676" s="6"/>
      <c r="H1676" s="6">
        <v>1981</v>
      </c>
      <c r="I1676" s="6">
        <v>6</v>
      </c>
      <c r="J1676" s="6" t="s">
        <v>377</v>
      </c>
      <c r="K1676" s="6">
        <v>36</v>
      </c>
      <c r="L1676" s="6" t="s">
        <v>377</v>
      </c>
      <c r="M1676" s="6">
        <v>2</v>
      </c>
      <c r="N1676" s="6" t="s">
        <v>4543</v>
      </c>
      <c r="O1676" s="6" t="s">
        <v>5697</v>
      </c>
      <c r="P1676" s="6" t="s">
        <v>4549</v>
      </c>
      <c r="Q1676" s="6" t="s">
        <v>4549</v>
      </c>
      <c r="R1676" s="6" t="s">
        <v>4549</v>
      </c>
      <c r="S1676" s="6" t="s">
        <v>4549</v>
      </c>
      <c r="T1676" s="6"/>
      <c r="U1676" s="6"/>
      <c r="V1676" s="6" t="s">
        <v>5698</v>
      </c>
      <c r="W1676" s="6"/>
      <c r="X1676" s="6"/>
      <c r="Y1676" s="6"/>
      <c r="Z1676" s="6"/>
      <c r="AA1676" s="144">
        <v>2670</v>
      </c>
      <c r="AB1676" s="6" t="s">
        <v>4549</v>
      </c>
    </row>
    <row r="1677" spans="1:28">
      <c r="A1677" s="6">
        <v>426</v>
      </c>
      <c r="B1677" s="6" t="str">
        <f t="shared" si="26"/>
        <v>ShungnakCoffee House</v>
      </c>
      <c r="C1677" s="6" t="s">
        <v>2151</v>
      </c>
      <c r="D1677" s="6" t="s">
        <v>2534</v>
      </c>
      <c r="E1677" s="6"/>
      <c r="F1677" s="6">
        <v>1</v>
      </c>
      <c r="G1677" s="6"/>
      <c r="H1677" s="6"/>
      <c r="I1677" s="6">
        <v>9</v>
      </c>
      <c r="J1677" s="6" t="s">
        <v>1500</v>
      </c>
      <c r="K1677" s="6">
        <v>34</v>
      </c>
      <c r="L1677" s="6" t="s">
        <v>4551</v>
      </c>
      <c r="M1677" s="6">
        <v>2</v>
      </c>
      <c r="N1677" s="6" t="s">
        <v>4543</v>
      </c>
      <c r="O1677" s="6" t="s">
        <v>5697</v>
      </c>
      <c r="P1677" s="6" t="s">
        <v>4549</v>
      </c>
      <c r="Q1677" s="6" t="s">
        <v>4549</v>
      </c>
      <c r="R1677" s="6" t="s">
        <v>4549</v>
      </c>
      <c r="S1677" s="6" t="s">
        <v>4549</v>
      </c>
      <c r="T1677" s="6"/>
      <c r="U1677" s="6"/>
      <c r="V1677" s="6"/>
      <c r="W1677" s="6"/>
      <c r="X1677" s="6"/>
      <c r="Y1677" s="6"/>
      <c r="Z1677" s="6"/>
      <c r="AA1677" s="6"/>
      <c r="AB1677" s="6" t="s">
        <v>4549</v>
      </c>
    </row>
    <row r="1678" spans="1:28">
      <c r="A1678" s="6">
        <v>426</v>
      </c>
      <c r="B1678" s="6" t="str">
        <f t="shared" si="26"/>
        <v>ShungnakMaintenance shop</v>
      </c>
      <c r="C1678" s="6" t="s">
        <v>2151</v>
      </c>
      <c r="D1678" s="6" t="s">
        <v>2585</v>
      </c>
      <c r="E1678" s="6"/>
      <c r="F1678" s="6"/>
      <c r="G1678" s="6">
        <v>576</v>
      </c>
      <c r="H1678" s="6"/>
      <c r="I1678" s="6">
        <v>8</v>
      </c>
      <c r="J1678" s="6" t="s">
        <v>4555</v>
      </c>
      <c r="K1678" s="6">
        <v>28</v>
      </c>
      <c r="L1678" s="6" t="s">
        <v>4556</v>
      </c>
      <c r="M1678" s="6">
        <v>2</v>
      </c>
      <c r="N1678" s="6" t="s">
        <v>4543</v>
      </c>
      <c r="O1678" s="6" t="s">
        <v>4664</v>
      </c>
      <c r="P1678" s="6" t="s">
        <v>4549</v>
      </c>
      <c r="Q1678" s="6" t="s">
        <v>4549</v>
      </c>
      <c r="R1678" s="6" t="s">
        <v>4549</v>
      </c>
      <c r="S1678" s="6" t="s">
        <v>4549</v>
      </c>
      <c r="T1678" s="6"/>
      <c r="U1678" s="6"/>
      <c r="V1678" s="6"/>
      <c r="W1678" s="6"/>
      <c r="X1678" s="6"/>
      <c r="Y1678" s="6"/>
      <c r="Z1678" s="6"/>
      <c r="AA1678" s="6"/>
      <c r="AB1678" s="6" t="s">
        <v>4549</v>
      </c>
    </row>
    <row r="1679" spans="1:28">
      <c r="A1679" s="6">
        <v>426</v>
      </c>
      <c r="B1679" s="6" t="str">
        <f t="shared" si="26"/>
        <v>ShungnakOld Clinic</v>
      </c>
      <c r="C1679" s="6" t="s">
        <v>2151</v>
      </c>
      <c r="D1679" s="6" t="s">
        <v>740</v>
      </c>
      <c r="E1679" s="6"/>
      <c r="F1679" s="6">
        <v>1</v>
      </c>
      <c r="G1679" s="6"/>
      <c r="H1679" s="6"/>
      <c r="I1679" s="6">
        <v>9</v>
      </c>
      <c r="J1679" s="6" t="s">
        <v>1500</v>
      </c>
      <c r="K1679" s="6">
        <v>35</v>
      </c>
      <c r="L1679" s="6" t="s">
        <v>4562</v>
      </c>
      <c r="M1679" s="6">
        <v>2</v>
      </c>
      <c r="N1679" s="6" t="s">
        <v>4543</v>
      </c>
      <c r="O1679" s="6" t="s">
        <v>5697</v>
      </c>
      <c r="P1679" s="6" t="s">
        <v>4549</v>
      </c>
      <c r="Q1679" s="6" t="s">
        <v>4549</v>
      </c>
      <c r="R1679" s="6" t="s">
        <v>4549</v>
      </c>
      <c r="S1679" s="6" t="s">
        <v>4549</v>
      </c>
      <c r="T1679" s="6"/>
      <c r="U1679" s="6"/>
      <c r="V1679" s="6"/>
      <c r="W1679" s="6"/>
      <c r="X1679" s="6"/>
      <c r="Y1679" s="6"/>
      <c r="Z1679" s="6"/>
      <c r="AA1679" s="6"/>
      <c r="AB1679" s="6" t="s">
        <v>4549</v>
      </c>
    </row>
    <row r="1680" spans="1:28">
      <c r="A1680" s="6">
        <v>426</v>
      </c>
      <c r="B1680" s="6" t="str">
        <f t="shared" si="26"/>
        <v>ShungnakSchool</v>
      </c>
      <c r="C1680" s="6" t="s">
        <v>2151</v>
      </c>
      <c r="D1680" s="6" t="s">
        <v>58</v>
      </c>
      <c r="E1680" s="6"/>
      <c r="F1680" s="6"/>
      <c r="G1680" s="6">
        <v>22228</v>
      </c>
      <c r="H1680" s="6">
        <v>1977</v>
      </c>
      <c r="I1680" s="6">
        <v>3</v>
      </c>
      <c r="J1680" s="6" t="s">
        <v>4541</v>
      </c>
      <c r="K1680" s="6">
        <v>9</v>
      </c>
      <c r="L1680" s="6" t="s">
        <v>4575</v>
      </c>
      <c r="M1680" s="6">
        <v>2</v>
      </c>
      <c r="N1680" s="6" t="s">
        <v>4543</v>
      </c>
      <c r="O1680" s="6" t="s">
        <v>4664</v>
      </c>
      <c r="P1680" s="6" t="s">
        <v>4549</v>
      </c>
      <c r="Q1680" s="6" t="s">
        <v>4549</v>
      </c>
      <c r="R1680" s="6" t="s">
        <v>4549</v>
      </c>
      <c r="S1680" s="6" t="s">
        <v>4549</v>
      </c>
      <c r="T1680" s="6"/>
      <c r="U1680" s="6"/>
      <c r="V1680" s="6" t="s">
        <v>4672</v>
      </c>
      <c r="W1680" s="6"/>
      <c r="X1680" s="6"/>
      <c r="Y1680" s="6"/>
      <c r="Z1680" s="6">
        <v>224611</v>
      </c>
      <c r="AA1680" s="6"/>
      <c r="AB1680" s="6" t="s">
        <v>4549</v>
      </c>
    </row>
    <row r="1681" spans="1:28">
      <c r="A1681" s="6">
        <v>426</v>
      </c>
      <c r="B1681" s="6" t="str">
        <f t="shared" si="26"/>
        <v>ShungnakShungnak Clinic</v>
      </c>
      <c r="C1681" s="6" t="s">
        <v>2151</v>
      </c>
      <c r="D1681" s="6" t="s">
        <v>3297</v>
      </c>
      <c r="E1681" s="6" t="s">
        <v>5699</v>
      </c>
      <c r="F1681" s="6">
        <v>1</v>
      </c>
      <c r="G1681" s="6">
        <v>5000</v>
      </c>
      <c r="H1681" s="6">
        <v>2004</v>
      </c>
      <c r="I1681" s="6">
        <v>4</v>
      </c>
      <c r="J1681" s="6" t="s">
        <v>4615</v>
      </c>
      <c r="K1681" s="6">
        <v>17</v>
      </c>
      <c r="L1681" s="6" t="s">
        <v>4644</v>
      </c>
      <c r="M1681" s="6">
        <v>2</v>
      </c>
      <c r="N1681" s="6" t="s">
        <v>4543</v>
      </c>
      <c r="O1681" s="6" t="s">
        <v>4660</v>
      </c>
      <c r="P1681" s="6" t="s">
        <v>4549</v>
      </c>
      <c r="Q1681" s="6" t="s">
        <v>4549</v>
      </c>
      <c r="R1681" s="6" t="s">
        <v>4549</v>
      </c>
      <c r="S1681" s="6" t="s">
        <v>4549</v>
      </c>
      <c r="T1681" s="6"/>
      <c r="U1681" s="6"/>
      <c r="V1681" s="6" t="s">
        <v>4800</v>
      </c>
      <c r="W1681" s="6"/>
      <c r="X1681" s="6"/>
      <c r="Y1681" s="6"/>
      <c r="Z1681" s="6">
        <v>31200</v>
      </c>
      <c r="AA1681" s="6"/>
      <c r="AB1681" s="6" t="s">
        <v>4549</v>
      </c>
    </row>
    <row r="1682" spans="1:28">
      <c r="A1682" s="6">
        <v>426</v>
      </c>
      <c r="B1682" s="6" t="str">
        <f t="shared" si="26"/>
        <v>ShungnakShungnak Friends Church</v>
      </c>
      <c r="C1682" s="6" t="s">
        <v>2151</v>
      </c>
      <c r="D1682" s="6" t="s">
        <v>2533</v>
      </c>
      <c r="E1682" s="6"/>
      <c r="F1682" s="6">
        <v>1</v>
      </c>
      <c r="G1682" s="6"/>
      <c r="H1682" s="6">
        <v>1984</v>
      </c>
      <c r="I1682" s="6">
        <v>3</v>
      </c>
      <c r="J1682" s="6" t="s">
        <v>4541</v>
      </c>
      <c r="K1682" s="6">
        <v>12</v>
      </c>
      <c r="L1682" s="6" t="s">
        <v>4586</v>
      </c>
      <c r="M1682" s="6">
        <v>2</v>
      </c>
      <c r="N1682" s="6" t="s">
        <v>4543</v>
      </c>
      <c r="O1682" s="6" t="s">
        <v>4784</v>
      </c>
      <c r="P1682" s="6" t="s">
        <v>4549</v>
      </c>
      <c r="Q1682" s="6" t="s">
        <v>4549</v>
      </c>
      <c r="R1682" s="6" t="s">
        <v>4549</v>
      </c>
      <c r="S1682" s="6" t="s">
        <v>4549</v>
      </c>
      <c r="T1682" s="6"/>
      <c r="U1682" s="6"/>
      <c r="V1682" s="6"/>
      <c r="W1682" s="6"/>
      <c r="X1682" s="6"/>
      <c r="Y1682" s="6"/>
      <c r="Z1682" s="6"/>
      <c r="AA1682" s="6"/>
      <c r="AB1682" s="6" t="s">
        <v>4549</v>
      </c>
    </row>
    <row r="1683" spans="1:28">
      <c r="A1683" s="6">
        <v>426</v>
      </c>
      <c r="B1683" s="6" t="str">
        <f t="shared" si="26"/>
        <v>ShungnakShungnak Native Store</v>
      </c>
      <c r="C1683" s="6" t="s">
        <v>2151</v>
      </c>
      <c r="D1683" s="6" t="s">
        <v>2224</v>
      </c>
      <c r="E1683" s="6"/>
      <c r="F1683" s="6">
        <v>1</v>
      </c>
      <c r="G1683" s="6">
        <v>3220</v>
      </c>
      <c r="H1683" s="6">
        <v>1985</v>
      </c>
      <c r="I1683" s="6">
        <v>7</v>
      </c>
      <c r="J1683" s="6" t="s">
        <v>4578</v>
      </c>
      <c r="K1683" s="6">
        <v>25</v>
      </c>
      <c r="L1683" s="6" t="s">
        <v>4579</v>
      </c>
      <c r="M1683" s="6">
        <v>2</v>
      </c>
      <c r="N1683" s="6" t="s">
        <v>4543</v>
      </c>
      <c r="O1683" s="6" t="s">
        <v>4580</v>
      </c>
      <c r="P1683" s="6" t="s">
        <v>4549</v>
      </c>
      <c r="Q1683" s="6" t="s">
        <v>4549</v>
      </c>
      <c r="R1683" s="6" t="s">
        <v>4549</v>
      </c>
      <c r="S1683" s="6" t="s">
        <v>4549</v>
      </c>
      <c r="T1683" s="6"/>
      <c r="U1683" s="6"/>
      <c r="V1683" s="6"/>
      <c r="W1683" s="6"/>
      <c r="X1683" s="6"/>
      <c r="Y1683" s="6"/>
      <c r="Z1683" s="6">
        <v>73124</v>
      </c>
      <c r="AA1683" s="6"/>
      <c r="AB1683" s="6" t="s">
        <v>4549</v>
      </c>
    </row>
    <row r="1684" spans="1:28">
      <c r="A1684" s="6">
        <v>426</v>
      </c>
      <c r="B1684" s="6" t="str">
        <f t="shared" si="26"/>
        <v>ShungnakSprinkler van</v>
      </c>
      <c r="C1684" s="6" t="s">
        <v>2151</v>
      </c>
      <c r="D1684" s="6" t="s">
        <v>2678</v>
      </c>
      <c r="E1684" s="6"/>
      <c r="F1684" s="6"/>
      <c r="G1684" s="6">
        <v>160</v>
      </c>
      <c r="H1684" s="6"/>
      <c r="I1684" s="6">
        <v>8</v>
      </c>
      <c r="J1684" s="6" t="s">
        <v>4555</v>
      </c>
      <c r="K1684" s="6">
        <v>31</v>
      </c>
      <c r="L1684" s="6" t="s">
        <v>4592</v>
      </c>
      <c r="M1684" s="6">
        <v>2</v>
      </c>
      <c r="N1684" s="6" t="s">
        <v>4543</v>
      </c>
      <c r="O1684" s="6" t="s">
        <v>4664</v>
      </c>
      <c r="P1684" s="6" t="s">
        <v>4549</v>
      </c>
      <c r="Q1684" s="6" t="s">
        <v>4549</v>
      </c>
      <c r="R1684" s="6" t="s">
        <v>4549</v>
      </c>
      <c r="S1684" s="6" t="s">
        <v>4549</v>
      </c>
      <c r="T1684" s="6"/>
      <c r="U1684" s="6"/>
      <c r="V1684" s="6"/>
      <c r="W1684" s="6"/>
      <c r="X1684" s="6"/>
      <c r="Y1684" s="6"/>
      <c r="Z1684" s="6"/>
      <c r="AA1684" s="6"/>
      <c r="AB1684" s="6" t="s">
        <v>4549</v>
      </c>
    </row>
    <row r="1685" spans="1:28">
      <c r="A1685" s="6">
        <v>426</v>
      </c>
      <c r="B1685" s="6" t="str">
        <f t="shared" si="26"/>
        <v>ShungnakSREB</v>
      </c>
      <c r="C1685" s="6" t="s">
        <v>2151</v>
      </c>
      <c r="D1685" s="6" t="s">
        <v>399</v>
      </c>
      <c r="E1685" s="6"/>
      <c r="F1685" s="6"/>
      <c r="G1685" s="6">
        <v>2000</v>
      </c>
      <c r="H1685" s="6">
        <v>1999</v>
      </c>
      <c r="I1685" s="6">
        <v>2</v>
      </c>
      <c r="J1685" s="6" t="s">
        <v>4582</v>
      </c>
      <c r="K1685" s="6">
        <v>8</v>
      </c>
      <c r="L1685" s="6" t="s">
        <v>4583</v>
      </c>
      <c r="M1685" s="6">
        <v>2</v>
      </c>
      <c r="N1685" s="6" t="s">
        <v>4543</v>
      </c>
      <c r="O1685" s="6" t="s">
        <v>4585</v>
      </c>
      <c r="P1685" s="6" t="s">
        <v>4549</v>
      </c>
      <c r="Q1685" s="6" t="s">
        <v>4549</v>
      </c>
      <c r="R1685" s="6" t="s">
        <v>4549</v>
      </c>
      <c r="S1685" s="6" t="s">
        <v>4549</v>
      </c>
      <c r="T1685" s="6"/>
      <c r="U1685" s="6"/>
      <c r="V1685" s="6"/>
      <c r="W1685" s="6"/>
      <c r="X1685" s="6"/>
      <c r="Y1685" s="6"/>
      <c r="Z1685" s="6"/>
      <c r="AA1685" s="6"/>
      <c r="AB1685" s="6" t="s">
        <v>4549</v>
      </c>
    </row>
    <row r="1686" spans="1:28">
      <c r="A1686" s="6">
        <v>426</v>
      </c>
      <c r="B1686" s="6" t="str">
        <f t="shared" si="26"/>
        <v>ShungnakWater Treatment Plant</v>
      </c>
      <c r="C1686" s="6" t="s">
        <v>2151</v>
      </c>
      <c r="D1686" s="6" t="s">
        <v>66</v>
      </c>
      <c r="E1686" s="6"/>
      <c r="F1686" s="6">
        <v>1</v>
      </c>
      <c r="G1686" s="6"/>
      <c r="H1686" s="6"/>
      <c r="I1686" s="6">
        <v>8</v>
      </c>
      <c r="J1686" s="6" t="s">
        <v>4555</v>
      </c>
      <c r="K1686" s="6">
        <v>31</v>
      </c>
      <c r="L1686" s="6" t="s">
        <v>4592</v>
      </c>
      <c r="M1686" s="6">
        <v>2</v>
      </c>
      <c r="N1686" s="6" t="s">
        <v>4543</v>
      </c>
      <c r="O1686" s="6" t="s">
        <v>5697</v>
      </c>
      <c r="P1686" s="6" t="s">
        <v>4549</v>
      </c>
      <c r="Q1686" s="6" t="s">
        <v>4549</v>
      </c>
      <c r="R1686" s="6" t="s">
        <v>4549</v>
      </c>
      <c r="S1686" s="6" t="s">
        <v>4549</v>
      </c>
      <c r="T1686" s="6"/>
      <c r="U1686" s="6"/>
      <c r="V1686" s="6"/>
      <c r="W1686" s="6"/>
      <c r="X1686" s="6"/>
      <c r="Y1686" s="6"/>
      <c r="Z1686" s="6"/>
      <c r="AA1686" s="6"/>
      <c r="AB1686" s="6" t="s">
        <v>4549</v>
      </c>
    </row>
    <row r="1687" spans="1:28">
      <c r="A1687" s="6">
        <v>427</v>
      </c>
      <c r="B1687" s="6" t="str">
        <f t="shared" si="26"/>
        <v>Silver SpringsFire Barn</v>
      </c>
      <c r="C1687" s="6" t="s">
        <v>1847</v>
      </c>
      <c r="D1687" s="6" t="s">
        <v>1870</v>
      </c>
      <c r="E1687" s="6" t="s">
        <v>5700</v>
      </c>
      <c r="F1687" s="6"/>
      <c r="G1687" s="6"/>
      <c r="H1687" s="6">
        <v>1990</v>
      </c>
      <c r="I1687" s="6">
        <v>8</v>
      </c>
      <c r="J1687" s="6" t="s">
        <v>4555</v>
      </c>
      <c r="K1687" s="6">
        <v>31</v>
      </c>
      <c r="L1687" s="6" t="s">
        <v>4592</v>
      </c>
      <c r="M1687" s="6">
        <v>2</v>
      </c>
      <c r="N1687" s="6" t="s">
        <v>4543</v>
      </c>
      <c r="O1687" s="6" t="s">
        <v>5701</v>
      </c>
      <c r="P1687" s="6" t="s">
        <v>4549</v>
      </c>
      <c r="Q1687" s="6" t="s">
        <v>4549</v>
      </c>
      <c r="R1687" s="6" t="s">
        <v>4549</v>
      </c>
      <c r="S1687" s="6" t="s">
        <v>4549</v>
      </c>
      <c r="T1687" s="6"/>
      <c r="U1687" s="6"/>
      <c r="V1687" s="6"/>
      <c r="W1687" s="6"/>
      <c r="X1687" s="6"/>
      <c r="Y1687" s="144">
        <v>3300</v>
      </c>
      <c r="Z1687" s="6"/>
      <c r="AA1687" s="6"/>
      <c r="AB1687" s="6" t="s">
        <v>4549</v>
      </c>
    </row>
    <row r="1688" spans="1:28">
      <c r="A1688" s="6">
        <v>427</v>
      </c>
      <c r="B1688" s="6" t="str">
        <f t="shared" si="26"/>
        <v>Silver SpringsFire Hall</v>
      </c>
      <c r="C1688" s="6" t="s">
        <v>1847</v>
      </c>
      <c r="D1688" s="6" t="s">
        <v>595</v>
      </c>
      <c r="E1688" s="6" t="s">
        <v>5702</v>
      </c>
      <c r="F1688" s="6">
        <v>1</v>
      </c>
      <c r="G1688" s="6">
        <v>2400</v>
      </c>
      <c r="H1688" s="6">
        <v>1990</v>
      </c>
      <c r="I1688" s="6">
        <v>8</v>
      </c>
      <c r="J1688" s="6" t="s">
        <v>4555</v>
      </c>
      <c r="K1688" s="6">
        <v>31</v>
      </c>
      <c r="L1688" s="6" t="s">
        <v>4592</v>
      </c>
      <c r="M1688" s="6">
        <v>2</v>
      </c>
      <c r="N1688" s="6" t="s">
        <v>4543</v>
      </c>
      <c r="O1688" s="6" t="s">
        <v>5703</v>
      </c>
      <c r="P1688" s="6" t="s">
        <v>4549</v>
      </c>
      <c r="Q1688" s="6" t="s">
        <v>4549</v>
      </c>
      <c r="R1688" s="6" t="s">
        <v>4549</v>
      </c>
      <c r="S1688" s="6" t="s">
        <v>4549</v>
      </c>
      <c r="T1688" s="6"/>
      <c r="U1688" s="6"/>
      <c r="V1688" s="6"/>
      <c r="W1688" s="6"/>
      <c r="X1688" s="6"/>
      <c r="Y1688" s="144">
        <v>3300</v>
      </c>
      <c r="Z1688" s="6"/>
      <c r="AA1688" s="144">
        <v>1200</v>
      </c>
      <c r="AB1688" s="6" t="s">
        <v>4549</v>
      </c>
    </row>
    <row r="1689" spans="1:28">
      <c r="A1689" s="6">
        <v>427</v>
      </c>
      <c r="B1689" s="6" t="str">
        <f t="shared" si="26"/>
        <v>Silver SpringsMt. Drum Lutheran Church</v>
      </c>
      <c r="C1689" s="6" t="s">
        <v>1847</v>
      </c>
      <c r="D1689" s="6" t="s">
        <v>1957</v>
      </c>
      <c r="E1689" s="6" t="s">
        <v>5702</v>
      </c>
      <c r="F1689" s="6">
        <v>1</v>
      </c>
      <c r="G1689" s="6">
        <v>1600</v>
      </c>
      <c r="H1689" s="6">
        <v>1990</v>
      </c>
      <c r="I1689" s="6">
        <v>3</v>
      </c>
      <c r="J1689" s="6" t="s">
        <v>4541</v>
      </c>
      <c r="K1689" s="6">
        <v>12</v>
      </c>
      <c r="L1689" s="6" t="s">
        <v>4586</v>
      </c>
      <c r="M1689" s="6">
        <v>5</v>
      </c>
      <c r="N1689" s="6" t="s">
        <v>1500</v>
      </c>
      <c r="O1689" s="6" t="s">
        <v>5704</v>
      </c>
      <c r="P1689" s="6" t="s">
        <v>4549</v>
      </c>
      <c r="Q1689" s="6" t="s">
        <v>4549</v>
      </c>
      <c r="R1689" s="6" t="s">
        <v>4549</v>
      </c>
      <c r="S1689" s="6" t="s">
        <v>4549</v>
      </c>
      <c r="T1689" s="6"/>
      <c r="U1689" s="6"/>
      <c r="V1689" s="6" t="s">
        <v>5705</v>
      </c>
      <c r="W1689" s="6"/>
      <c r="X1689" s="6"/>
      <c r="Y1689" s="144">
        <v>9282.2199999999993</v>
      </c>
      <c r="Z1689" s="6"/>
      <c r="AA1689" s="144">
        <v>761.94</v>
      </c>
      <c r="AB1689" s="6" t="s">
        <v>4549</v>
      </c>
    </row>
    <row r="1690" spans="1:28">
      <c r="A1690" s="6">
        <v>427</v>
      </c>
      <c r="B1690" s="6" t="str">
        <f t="shared" si="26"/>
        <v>Silver SpringsMt. View Lutheran Church</v>
      </c>
      <c r="C1690" s="6" t="s">
        <v>1847</v>
      </c>
      <c r="D1690" s="6" t="s">
        <v>5706</v>
      </c>
      <c r="E1690" s="6" t="s">
        <v>5707</v>
      </c>
      <c r="F1690" s="6">
        <v>1</v>
      </c>
      <c r="G1690" s="6">
        <v>1600</v>
      </c>
      <c r="H1690" s="6">
        <v>1990</v>
      </c>
      <c r="I1690" s="6">
        <v>3</v>
      </c>
      <c r="J1690" s="6" t="s">
        <v>4541</v>
      </c>
      <c r="K1690" s="6">
        <v>12</v>
      </c>
      <c r="L1690" s="6" t="s">
        <v>4586</v>
      </c>
      <c r="M1690" s="6">
        <v>5</v>
      </c>
      <c r="N1690" s="6" t="s">
        <v>1500</v>
      </c>
      <c r="O1690" s="6"/>
      <c r="P1690" s="6" t="s">
        <v>4549</v>
      </c>
      <c r="Q1690" s="6" t="s">
        <v>4549</v>
      </c>
      <c r="R1690" s="6" t="s">
        <v>4549</v>
      </c>
      <c r="S1690" s="6" t="s">
        <v>4549</v>
      </c>
      <c r="T1690" s="6"/>
      <c r="U1690" s="6"/>
      <c r="V1690" s="6" t="s">
        <v>5705</v>
      </c>
      <c r="W1690" s="6"/>
      <c r="X1690" s="6"/>
      <c r="Y1690" s="6"/>
      <c r="Z1690" s="6"/>
      <c r="AA1690" s="144">
        <v>762</v>
      </c>
      <c r="AB1690" s="6" t="s">
        <v>4549</v>
      </c>
    </row>
    <row r="1691" spans="1:28">
      <c r="A1691" s="6">
        <v>430</v>
      </c>
      <c r="B1691" s="6" t="str">
        <f t="shared" si="26"/>
        <v>SkwentnaSre Building (Heated)</v>
      </c>
      <c r="C1691" s="6" t="s">
        <v>2154</v>
      </c>
      <c r="D1691" s="6" t="s">
        <v>98</v>
      </c>
      <c r="E1691" s="6"/>
      <c r="F1691" s="6"/>
      <c r="G1691" s="6">
        <v>1920</v>
      </c>
      <c r="H1691" s="6">
        <v>1992</v>
      </c>
      <c r="I1691" s="6">
        <v>2</v>
      </c>
      <c r="J1691" s="6" t="s">
        <v>4582</v>
      </c>
      <c r="K1691" s="6">
        <v>8</v>
      </c>
      <c r="L1691" s="6" t="s">
        <v>4583</v>
      </c>
      <c r="M1691" s="6">
        <v>2</v>
      </c>
      <c r="N1691" s="6" t="s">
        <v>4543</v>
      </c>
      <c r="O1691" s="6" t="s">
        <v>4585</v>
      </c>
      <c r="P1691" s="6" t="s">
        <v>4549</v>
      </c>
      <c r="Q1691" s="6" t="s">
        <v>4549</v>
      </c>
      <c r="R1691" s="6" t="s">
        <v>4549</v>
      </c>
      <c r="S1691" s="6" t="s">
        <v>4549</v>
      </c>
      <c r="T1691" s="6"/>
      <c r="U1691" s="6"/>
      <c r="V1691" s="6"/>
      <c r="W1691" s="6"/>
      <c r="X1691" s="6"/>
      <c r="Y1691" s="6"/>
      <c r="Z1691" s="6"/>
      <c r="AA1691" s="6"/>
      <c r="AB1691" s="6" t="s">
        <v>4549</v>
      </c>
    </row>
    <row r="1692" spans="1:28">
      <c r="A1692" s="6">
        <v>432</v>
      </c>
      <c r="B1692" s="6" t="str">
        <f t="shared" si="26"/>
        <v>SleetmuteN/A</v>
      </c>
      <c r="C1692" s="6" t="s">
        <v>525</v>
      </c>
      <c r="D1692" s="6" t="s">
        <v>2743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 t="s">
        <v>5708</v>
      </c>
      <c r="P1692" s="6" t="s">
        <v>4549</v>
      </c>
      <c r="Q1692" s="6" t="s">
        <v>4549</v>
      </c>
      <c r="R1692" s="6" t="s">
        <v>4549</v>
      </c>
      <c r="S1692" s="6" t="s">
        <v>4549</v>
      </c>
      <c r="T1692" s="6"/>
      <c r="U1692" s="6"/>
      <c r="V1692" s="6"/>
      <c r="W1692" s="6"/>
      <c r="X1692" s="6"/>
      <c r="Y1692" s="6"/>
      <c r="Z1692" s="6"/>
      <c r="AA1692" s="6"/>
      <c r="AB1692" s="6" t="s">
        <v>4549</v>
      </c>
    </row>
    <row r="1693" spans="1:28">
      <c r="A1693" s="6">
        <v>432</v>
      </c>
      <c r="B1693" s="6" t="str">
        <f t="shared" si="26"/>
        <v>SleetmuteSre Building</v>
      </c>
      <c r="C1693" s="6" t="s">
        <v>525</v>
      </c>
      <c r="D1693" s="6" t="s">
        <v>82</v>
      </c>
      <c r="E1693" s="6"/>
      <c r="F1693" s="6"/>
      <c r="G1693" s="6">
        <v>960</v>
      </c>
      <c r="H1693" s="6">
        <v>1992</v>
      </c>
      <c r="I1693" s="6">
        <v>2</v>
      </c>
      <c r="J1693" s="6" t="s">
        <v>4582</v>
      </c>
      <c r="K1693" s="6">
        <v>8</v>
      </c>
      <c r="L1693" s="6" t="s">
        <v>4583</v>
      </c>
      <c r="M1693" s="6">
        <v>2</v>
      </c>
      <c r="N1693" s="6" t="s">
        <v>4543</v>
      </c>
      <c r="O1693" s="6" t="s">
        <v>4585</v>
      </c>
      <c r="P1693" s="6" t="s">
        <v>4549</v>
      </c>
      <c r="Q1693" s="6" t="s">
        <v>4549</v>
      </c>
      <c r="R1693" s="6" t="s">
        <v>4549</v>
      </c>
      <c r="S1693" s="6" t="s">
        <v>4549</v>
      </c>
      <c r="T1693" s="6"/>
      <c r="U1693" s="6"/>
      <c r="V1693" s="6"/>
      <c r="W1693" s="6"/>
      <c r="X1693" s="6"/>
      <c r="Y1693" s="6"/>
      <c r="Z1693" s="6"/>
      <c r="AA1693" s="6"/>
      <c r="AB1693" s="6" t="s">
        <v>4549</v>
      </c>
    </row>
    <row r="1694" spans="1:28">
      <c r="A1694" s="6">
        <v>435</v>
      </c>
      <c r="B1694" s="6" t="str">
        <f t="shared" si="26"/>
        <v>South NaknekBristol Bay Borough Libraries</v>
      </c>
      <c r="C1694" s="6" t="s">
        <v>1649</v>
      </c>
      <c r="D1694" s="6" t="s">
        <v>5709</v>
      </c>
      <c r="E1694" s="6" t="s">
        <v>5710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 t="s">
        <v>4549</v>
      </c>
      <c r="Q1694" s="6" t="s">
        <v>4549</v>
      </c>
      <c r="R1694" s="6" t="s">
        <v>4549</v>
      </c>
      <c r="S1694" s="6" t="s">
        <v>4549</v>
      </c>
      <c r="T1694" s="6"/>
      <c r="U1694" s="6"/>
      <c r="V1694" s="6"/>
      <c r="W1694" s="6"/>
      <c r="X1694" s="6"/>
      <c r="Y1694" s="6"/>
      <c r="Z1694" s="6"/>
      <c r="AA1694" s="6"/>
      <c r="AB1694" s="6" t="s">
        <v>4549</v>
      </c>
    </row>
    <row r="1695" spans="1:28">
      <c r="A1695" s="6">
        <v>435</v>
      </c>
      <c r="B1695" s="6" t="str">
        <f t="shared" si="26"/>
        <v>South NaknekSouth Naknek Library</v>
      </c>
      <c r="C1695" s="6" t="s">
        <v>1649</v>
      </c>
      <c r="D1695" s="6" t="s">
        <v>2545</v>
      </c>
      <c r="E1695" s="6" t="s">
        <v>5711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 t="s">
        <v>4549</v>
      </c>
      <c r="Q1695" s="6" t="s">
        <v>4549</v>
      </c>
      <c r="R1695" s="6" t="s">
        <v>4549</v>
      </c>
      <c r="S1695" s="6" t="s">
        <v>4549</v>
      </c>
      <c r="T1695" s="6"/>
      <c r="U1695" s="6"/>
      <c r="V1695" s="6"/>
      <c r="W1695" s="6"/>
      <c r="X1695" s="6"/>
      <c r="Y1695" s="6"/>
      <c r="Z1695" s="6"/>
      <c r="AA1695" s="6"/>
      <c r="AB1695" s="6" t="s">
        <v>4549</v>
      </c>
    </row>
    <row r="1696" spans="1:28">
      <c r="A1696" s="6">
        <v>435</v>
      </c>
      <c r="B1696" s="6" t="str">
        <f t="shared" si="26"/>
        <v>South NaknekSouth Naknek Lutheran Church</v>
      </c>
      <c r="C1696" s="6" t="s">
        <v>1649</v>
      </c>
      <c r="D1696" s="6" t="s">
        <v>2543</v>
      </c>
      <c r="E1696" s="6" t="s">
        <v>5710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 t="s">
        <v>4549</v>
      </c>
      <c r="Q1696" s="6" t="s">
        <v>4549</v>
      </c>
      <c r="R1696" s="6" t="s">
        <v>4549</v>
      </c>
      <c r="S1696" s="6" t="s">
        <v>4549</v>
      </c>
      <c r="T1696" s="6"/>
      <c r="U1696" s="6"/>
      <c r="V1696" s="6"/>
      <c r="W1696" s="6"/>
      <c r="X1696" s="6"/>
      <c r="Y1696" s="6"/>
      <c r="Z1696" s="6"/>
      <c r="AA1696" s="6"/>
      <c r="AB1696" s="6" t="s">
        <v>4549</v>
      </c>
    </row>
    <row r="1697" spans="1:28">
      <c r="A1697" s="6">
        <v>435</v>
      </c>
      <c r="B1697" s="6" t="str">
        <f t="shared" si="26"/>
        <v>South NaknekUnited States Postal Service</v>
      </c>
      <c r="C1697" s="6" t="s">
        <v>1649</v>
      </c>
      <c r="D1697" s="6" t="s">
        <v>2922</v>
      </c>
      <c r="E1697" s="6" t="s">
        <v>5710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 t="s">
        <v>4549</v>
      </c>
      <c r="Q1697" s="6" t="s">
        <v>4549</v>
      </c>
      <c r="R1697" s="6" t="s">
        <v>4549</v>
      </c>
      <c r="S1697" s="6" t="s">
        <v>4549</v>
      </c>
      <c r="T1697" s="6"/>
      <c r="U1697" s="6"/>
      <c r="V1697" s="6"/>
      <c r="W1697" s="6"/>
      <c r="X1697" s="6"/>
      <c r="Y1697" s="6"/>
      <c r="Z1697" s="6"/>
      <c r="AA1697" s="6"/>
      <c r="AB1697" s="6" t="s">
        <v>4549</v>
      </c>
    </row>
    <row r="1698" spans="1:28">
      <c r="A1698" s="6">
        <v>436</v>
      </c>
      <c r="B1698" s="6" t="str">
        <f t="shared" si="26"/>
        <v>StebbinsAssembly of God Church</v>
      </c>
      <c r="C1698" s="6" t="s">
        <v>2156</v>
      </c>
      <c r="D1698" s="6" t="s">
        <v>890</v>
      </c>
      <c r="E1698" s="6"/>
      <c r="F1698" s="6"/>
      <c r="G1698" s="6"/>
      <c r="H1698" s="6"/>
      <c r="I1698" s="6">
        <v>3</v>
      </c>
      <c r="J1698" s="6" t="s">
        <v>4541</v>
      </c>
      <c r="K1698" s="6">
        <v>12</v>
      </c>
      <c r="L1698" s="6" t="s">
        <v>4586</v>
      </c>
      <c r="M1698" s="6">
        <v>2</v>
      </c>
      <c r="N1698" s="6" t="s">
        <v>4543</v>
      </c>
      <c r="O1698" s="6"/>
      <c r="P1698" s="6" t="s">
        <v>4549</v>
      </c>
      <c r="Q1698" s="6" t="s">
        <v>4549</v>
      </c>
      <c r="R1698" s="6" t="s">
        <v>4549</v>
      </c>
      <c r="S1698" s="6" t="s">
        <v>4549</v>
      </c>
      <c r="T1698" s="6"/>
      <c r="U1698" s="6"/>
      <c r="V1698" s="6"/>
      <c r="W1698" s="6"/>
      <c r="X1698" s="6"/>
      <c r="Y1698" s="6"/>
      <c r="Z1698" s="6"/>
      <c r="AA1698" s="6"/>
      <c r="AB1698" s="6" t="s">
        <v>4549</v>
      </c>
    </row>
    <row r="1699" spans="1:28">
      <c r="A1699" s="6">
        <v>436</v>
      </c>
      <c r="B1699" s="6" t="str">
        <f t="shared" si="26"/>
        <v>StebbinsELECTRICAL SERVICE BLDG</v>
      </c>
      <c r="C1699" s="6" t="s">
        <v>2156</v>
      </c>
      <c r="D1699" s="6" t="s">
        <v>2935</v>
      </c>
      <c r="E1699" s="6"/>
      <c r="F1699" s="6"/>
      <c r="G1699" s="6">
        <v>96</v>
      </c>
      <c r="H1699" s="6">
        <v>1996</v>
      </c>
      <c r="I1699" s="6">
        <v>8</v>
      </c>
      <c r="J1699" s="6" t="s">
        <v>4555</v>
      </c>
      <c r="K1699" s="6">
        <v>31</v>
      </c>
      <c r="L1699" s="6" t="s">
        <v>4592</v>
      </c>
      <c r="M1699" s="6">
        <v>2</v>
      </c>
      <c r="N1699" s="6" t="s">
        <v>4543</v>
      </c>
      <c r="O1699" s="6" t="s">
        <v>4585</v>
      </c>
      <c r="P1699" s="6" t="s">
        <v>4549</v>
      </c>
      <c r="Q1699" s="6" t="s">
        <v>4549</v>
      </c>
      <c r="R1699" s="6" t="s">
        <v>4549</v>
      </c>
      <c r="S1699" s="6" t="s">
        <v>4549</v>
      </c>
      <c r="T1699" s="6"/>
      <c r="U1699" s="6"/>
      <c r="V1699" s="6"/>
      <c r="W1699" s="6"/>
      <c r="X1699" s="6"/>
      <c r="Y1699" s="6"/>
      <c r="Z1699" s="6"/>
      <c r="AA1699" s="6"/>
      <c r="AB1699" s="6" t="s">
        <v>4549</v>
      </c>
    </row>
    <row r="1700" spans="1:28">
      <c r="A1700" s="6">
        <v>436</v>
      </c>
      <c r="B1700" s="6" t="str">
        <f t="shared" si="26"/>
        <v>StebbinsEQUIPMENT STORAGE BLDG</v>
      </c>
      <c r="C1700" s="6" t="s">
        <v>2156</v>
      </c>
      <c r="D1700" s="6" t="s">
        <v>2138</v>
      </c>
      <c r="E1700" s="6"/>
      <c r="F1700" s="6"/>
      <c r="G1700" s="6">
        <v>2000</v>
      </c>
      <c r="H1700" s="6">
        <v>1996</v>
      </c>
      <c r="I1700" s="6">
        <v>2</v>
      </c>
      <c r="J1700" s="6" t="s">
        <v>4582</v>
      </c>
      <c r="K1700" s="6">
        <v>8</v>
      </c>
      <c r="L1700" s="6" t="s">
        <v>4583</v>
      </c>
      <c r="M1700" s="6">
        <v>2</v>
      </c>
      <c r="N1700" s="6" t="s">
        <v>4543</v>
      </c>
      <c r="O1700" s="6" t="s">
        <v>4585</v>
      </c>
      <c r="P1700" s="6" t="s">
        <v>4549</v>
      </c>
      <c r="Q1700" s="6" t="s">
        <v>4549</v>
      </c>
      <c r="R1700" s="6" t="s">
        <v>4549</v>
      </c>
      <c r="S1700" s="6" t="s">
        <v>4549</v>
      </c>
      <c r="T1700" s="6"/>
      <c r="U1700" s="6"/>
      <c r="V1700" s="6"/>
      <c r="W1700" s="6"/>
      <c r="X1700" s="6"/>
      <c r="Y1700" s="6"/>
      <c r="Z1700" s="6"/>
      <c r="AA1700" s="6"/>
      <c r="AB1700" s="6" t="s">
        <v>4549</v>
      </c>
    </row>
    <row r="1701" spans="1:28">
      <c r="A1701" s="6">
        <v>436</v>
      </c>
      <c r="B1701" s="6" t="str">
        <f t="shared" si="26"/>
        <v>StebbinsK-12 School</v>
      </c>
      <c r="C1701" s="6" t="s">
        <v>2156</v>
      </c>
      <c r="D1701" s="6" t="s">
        <v>544</v>
      </c>
      <c r="E1701" s="6"/>
      <c r="F1701" s="6"/>
      <c r="G1701" s="6">
        <v>35061</v>
      </c>
      <c r="H1701" s="6">
        <v>1992</v>
      </c>
      <c r="I1701" s="6">
        <v>3</v>
      </c>
      <c r="J1701" s="6" t="s">
        <v>4541</v>
      </c>
      <c r="K1701" s="6">
        <v>9</v>
      </c>
      <c r="L1701" s="6" t="s">
        <v>4575</v>
      </c>
      <c r="M1701" s="6">
        <v>2</v>
      </c>
      <c r="N1701" s="6" t="s">
        <v>4543</v>
      </c>
      <c r="O1701" s="6" t="s">
        <v>4776</v>
      </c>
      <c r="P1701" s="6" t="s">
        <v>4549</v>
      </c>
      <c r="Q1701" s="6" t="s">
        <v>4549</v>
      </c>
      <c r="R1701" s="6" t="s">
        <v>4549</v>
      </c>
      <c r="S1701" s="6" t="s">
        <v>4549</v>
      </c>
      <c r="T1701" s="6"/>
      <c r="U1701" s="6"/>
      <c r="V1701" s="6" t="s">
        <v>5712</v>
      </c>
      <c r="W1701" s="6"/>
      <c r="X1701" s="6"/>
      <c r="Y1701" s="6"/>
      <c r="Z1701" s="6">
        <v>309971</v>
      </c>
      <c r="AA1701" s="6"/>
      <c r="AB1701" s="6" t="s">
        <v>4549</v>
      </c>
    </row>
    <row r="1702" spans="1:28">
      <c r="A1702" s="6">
        <v>436</v>
      </c>
      <c r="B1702" s="6" t="str">
        <f t="shared" si="26"/>
        <v>StebbinsPortable Classroom #1</v>
      </c>
      <c r="C1702" s="6" t="s">
        <v>2156</v>
      </c>
      <c r="D1702" s="6" t="s">
        <v>94</v>
      </c>
      <c r="E1702" s="6"/>
      <c r="F1702" s="6"/>
      <c r="G1702" s="6">
        <v>944</v>
      </c>
      <c r="H1702" s="6">
        <v>2002</v>
      </c>
      <c r="I1702" s="6">
        <v>3</v>
      </c>
      <c r="J1702" s="6" t="s">
        <v>4541</v>
      </c>
      <c r="K1702" s="6">
        <v>9</v>
      </c>
      <c r="L1702" s="6" t="s">
        <v>4575</v>
      </c>
      <c r="M1702" s="6">
        <v>2</v>
      </c>
      <c r="N1702" s="6" t="s">
        <v>4543</v>
      </c>
      <c r="O1702" s="6" t="s">
        <v>4776</v>
      </c>
      <c r="P1702" s="6" t="s">
        <v>4549</v>
      </c>
      <c r="Q1702" s="6" t="s">
        <v>4549</v>
      </c>
      <c r="R1702" s="6" t="s">
        <v>4549</v>
      </c>
      <c r="S1702" s="6" t="s">
        <v>4549</v>
      </c>
      <c r="T1702" s="6"/>
      <c r="U1702" s="6"/>
      <c r="V1702" s="6"/>
      <c r="W1702" s="6"/>
      <c r="X1702" s="6"/>
      <c r="Y1702" s="6"/>
      <c r="Z1702" s="6"/>
      <c r="AA1702" s="6"/>
      <c r="AB1702" s="6" t="s">
        <v>4549</v>
      </c>
    </row>
    <row r="1703" spans="1:28">
      <c r="A1703" s="6">
        <v>436</v>
      </c>
      <c r="B1703" s="6" t="str">
        <f t="shared" si="26"/>
        <v>StebbinsPortable Classroom #2</v>
      </c>
      <c r="C1703" s="6" t="s">
        <v>2156</v>
      </c>
      <c r="D1703" s="6" t="s">
        <v>95</v>
      </c>
      <c r="E1703" s="6"/>
      <c r="F1703" s="6"/>
      <c r="G1703" s="6">
        <v>944</v>
      </c>
      <c r="H1703" s="6">
        <v>2002</v>
      </c>
      <c r="I1703" s="6">
        <v>3</v>
      </c>
      <c r="J1703" s="6" t="s">
        <v>4541</v>
      </c>
      <c r="K1703" s="6">
        <v>9</v>
      </c>
      <c r="L1703" s="6" t="s">
        <v>4575</v>
      </c>
      <c r="M1703" s="6">
        <v>2</v>
      </c>
      <c r="N1703" s="6" t="s">
        <v>4543</v>
      </c>
      <c r="O1703" s="6" t="s">
        <v>4776</v>
      </c>
      <c r="P1703" s="6" t="s">
        <v>4549</v>
      </c>
      <c r="Q1703" s="6" t="s">
        <v>4549</v>
      </c>
      <c r="R1703" s="6" t="s">
        <v>4549</v>
      </c>
      <c r="S1703" s="6" t="s">
        <v>4549</v>
      </c>
      <c r="T1703" s="6"/>
      <c r="U1703" s="6"/>
      <c r="V1703" s="6"/>
      <c r="W1703" s="6"/>
      <c r="X1703" s="6"/>
      <c r="Y1703" s="6"/>
      <c r="Z1703" s="6"/>
      <c r="AA1703" s="6"/>
      <c r="AB1703" s="6" t="s">
        <v>4549</v>
      </c>
    </row>
    <row r="1704" spans="1:28">
      <c r="A1704" s="6">
        <v>436</v>
      </c>
      <c r="B1704" s="6" t="str">
        <f t="shared" si="26"/>
        <v>StebbinsSchool Garage</v>
      </c>
      <c r="C1704" s="6" t="s">
        <v>2156</v>
      </c>
      <c r="D1704" s="6" t="s">
        <v>1122</v>
      </c>
      <c r="E1704" s="6"/>
      <c r="F1704" s="6"/>
      <c r="G1704" s="6">
        <v>800</v>
      </c>
      <c r="H1704" s="6">
        <v>1992</v>
      </c>
      <c r="I1704" s="6">
        <v>8</v>
      </c>
      <c r="J1704" s="6" t="s">
        <v>4555</v>
      </c>
      <c r="K1704" s="6">
        <v>28</v>
      </c>
      <c r="L1704" s="6" t="s">
        <v>4556</v>
      </c>
      <c r="M1704" s="6">
        <v>2</v>
      </c>
      <c r="N1704" s="6" t="s">
        <v>4543</v>
      </c>
      <c r="O1704" s="6" t="s">
        <v>4776</v>
      </c>
      <c r="P1704" s="6" t="s">
        <v>4549</v>
      </c>
      <c r="Q1704" s="6" t="s">
        <v>4549</v>
      </c>
      <c r="R1704" s="6" t="s">
        <v>4549</v>
      </c>
      <c r="S1704" s="6" t="s">
        <v>4549</v>
      </c>
      <c r="T1704" s="6"/>
      <c r="U1704" s="6"/>
      <c r="V1704" s="6"/>
      <c r="W1704" s="6"/>
      <c r="X1704" s="6"/>
      <c r="Y1704" s="6"/>
      <c r="Z1704" s="6"/>
      <c r="AA1704" s="6"/>
      <c r="AB1704" s="6" t="s">
        <v>4549</v>
      </c>
    </row>
    <row r="1705" spans="1:28">
      <c r="A1705" s="6">
        <v>436</v>
      </c>
      <c r="B1705" s="6" t="str">
        <f t="shared" si="26"/>
        <v>StebbinsStebbins Catholic Church</v>
      </c>
      <c r="C1705" s="6" t="s">
        <v>2156</v>
      </c>
      <c r="D1705" s="6" t="s">
        <v>5713</v>
      </c>
      <c r="E1705" s="6"/>
      <c r="F1705" s="6"/>
      <c r="G1705" s="6"/>
      <c r="H1705" s="6"/>
      <c r="I1705" s="6">
        <v>3</v>
      </c>
      <c r="J1705" s="6" t="s">
        <v>4541</v>
      </c>
      <c r="K1705" s="6">
        <v>12</v>
      </c>
      <c r="L1705" s="6" t="s">
        <v>4586</v>
      </c>
      <c r="M1705" s="6">
        <v>2</v>
      </c>
      <c r="N1705" s="6" t="s">
        <v>4543</v>
      </c>
      <c r="O1705" s="6"/>
      <c r="P1705" s="6" t="s">
        <v>4549</v>
      </c>
      <c r="Q1705" s="6" t="s">
        <v>4549</v>
      </c>
      <c r="R1705" s="6" t="s">
        <v>4549</v>
      </c>
      <c r="S1705" s="6" t="s">
        <v>4549</v>
      </c>
      <c r="T1705" s="6"/>
      <c r="U1705" s="6"/>
      <c r="V1705" s="6"/>
      <c r="W1705" s="6"/>
      <c r="X1705" s="6"/>
      <c r="Y1705" s="6"/>
      <c r="Z1705" s="6"/>
      <c r="AA1705" s="6"/>
      <c r="AB1705" s="6" t="s">
        <v>4549</v>
      </c>
    </row>
    <row r="1706" spans="1:28">
      <c r="A1706" s="6">
        <v>436</v>
      </c>
      <c r="B1706" s="6" t="str">
        <f t="shared" si="26"/>
        <v>StebbinsStebbins City Office</v>
      </c>
      <c r="C1706" s="6" t="s">
        <v>2156</v>
      </c>
      <c r="D1706" s="6" t="s">
        <v>3187</v>
      </c>
      <c r="E1706" s="6"/>
      <c r="F1706" s="6"/>
      <c r="G1706" s="6"/>
      <c r="H1706" s="6"/>
      <c r="I1706" s="6">
        <v>6</v>
      </c>
      <c r="J1706" s="6" t="s">
        <v>377</v>
      </c>
      <c r="K1706" s="6">
        <v>36</v>
      </c>
      <c r="L1706" s="6" t="s">
        <v>377</v>
      </c>
      <c r="M1706" s="6">
        <v>2</v>
      </c>
      <c r="N1706" s="6" t="s">
        <v>4543</v>
      </c>
      <c r="O1706" s="6"/>
      <c r="P1706" s="6" t="s">
        <v>4549</v>
      </c>
      <c r="Q1706" s="6" t="s">
        <v>4549</v>
      </c>
      <c r="R1706" s="6" t="s">
        <v>4549</v>
      </c>
      <c r="S1706" s="6" t="s">
        <v>4549</v>
      </c>
      <c r="T1706" s="6"/>
      <c r="U1706" s="6"/>
      <c r="V1706" s="6"/>
      <c r="W1706" s="6"/>
      <c r="X1706" s="6"/>
      <c r="Y1706" s="6"/>
      <c r="Z1706" s="6"/>
      <c r="AA1706" s="6"/>
      <c r="AB1706" s="6" t="s">
        <v>4549</v>
      </c>
    </row>
    <row r="1707" spans="1:28">
      <c r="A1707" s="6">
        <v>436</v>
      </c>
      <c r="B1707" s="6" t="str">
        <f t="shared" si="26"/>
        <v>StebbinsStebbins Clinic</v>
      </c>
      <c r="C1707" s="6" t="s">
        <v>2156</v>
      </c>
      <c r="D1707" s="6" t="s">
        <v>3299</v>
      </c>
      <c r="E1707" s="6"/>
      <c r="F1707" s="6"/>
      <c r="G1707" s="6"/>
      <c r="H1707" s="6"/>
      <c r="I1707" s="6">
        <v>4</v>
      </c>
      <c r="J1707" s="6" t="s">
        <v>4615</v>
      </c>
      <c r="K1707" s="6">
        <v>17</v>
      </c>
      <c r="L1707" s="6" t="s">
        <v>4644</v>
      </c>
      <c r="M1707" s="6">
        <v>2</v>
      </c>
      <c r="N1707" s="6" t="s">
        <v>4543</v>
      </c>
      <c r="O1707" s="6"/>
      <c r="P1707" s="6" t="s">
        <v>4549</v>
      </c>
      <c r="Q1707" s="6" t="s">
        <v>4549</v>
      </c>
      <c r="R1707" s="6" t="s">
        <v>4549</v>
      </c>
      <c r="S1707" s="6" t="s">
        <v>4549</v>
      </c>
      <c r="T1707" s="6"/>
      <c r="U1707" s="6"/>
      <c r="V1707" s="6"/>
      <c r="W1707" s="6"/>
      <c r="X1707" s="6"/>
      <c r="Y1707" s="6"/>
      <c r="Z1707" s="6"/>
      <c r="AA1707" s="6"/>
      <c r="AB1707" s="6" t="s">
        <v>4549</v>
      </c>
    </row>
    <row r="1708" spans="1:28">
      <c r="A1708" s="6">
        <v>436</v>
      </c>
      <c r="B1708" s="6" t="str">
        <f t="shared" si="26"/>
        <v>StebbinsStebbins Community Association</v>
      </c>
      <c r="C1708" s="6" t="s">
        <v>2156</v>
      </c>
      <c r="D1708" s="6" t="s">
        <v>3186</v>
      </c>
      <c r="E1708" s="6"/>
      <c r="F1708" s="6"/>
      <c r="G1708" s="6">
        <v>3750</v>
      </c>
      <c r="H1708" s="6"/>
      <c r="I1708" s="6">
        <v>6</v>
      </c>
      <c r="J1708" s="6" t="s">
        <v>377</v>
      </c>
      <c r="K1708" s="6">
        <v>36</v>
      </c>
      <c r="L1708" s="6" t="s">
        <v>377</v>
      </c>
      <c r="M1708" s="6">
        <v>2</v>
      </c>
      <c r="N1708" s="6" t="s">
        <v>4543</v>
      </c>
      <c r="O1708" s="6" t="s">
        <v>3186</v>
      </c>
      <c r="P1708" s="6" t="s">
        <v>4549</v>
      </c>
      <c r="Q1708" s="6" t="s">
        <v>4549</v>
      </c>
      <c r="R1708" s="6" t="s">
        <v>4549</v>
      </c>
      <c r="S1708" s="6" t="s">
        <v>4549</v>
      </c>
      <c r="T1708" s="6"/>
      <c r="U1708" s="6"/>
      <c r="V1708" s="6"/>
      <c r="W1708" s="6"/>
      <c r="X1708" s="6"/>
      <c r="Y1708" s="6"/>
      <c r="Z1708" s="6"/>
      <c r="AA1708" s="6"/>
      <c r="AB1708" s="6" t="s">
        <v>4549</v>
      </c>
    </row>
    <row r="1709" spans="1:28">
      <c r="A1709" s="6">
        <v>436</v>
      </c>
      <c r="B1709" s="6" t="str">
        <f t="shared" si="26"/>
        <v>StebbinsStebbins Housing Authority Office</v>
      </c>
      <c r="C1709" s="6" t="s">
        <v>2156</v>
      </c>
      <c r="D1709" s="6" t="s">
        <v>3188</v>
      </c>
      <c r="E1709" s="6"/>
      <c r="F1709" s="6"/>
      <c r="G1709" s="6"/>
      <c r="H1709" s="6"/>
      <c r="I1709" s="6">
        <v>6</v>
      </c>
      <c r="J1709" s="6" t="s">
        <v>377</v>
      </c>
      <c r="K1709" s="6">
        <v>36</v>
      </c>
      <c r="L1709" s="6" t="s">
        <v>377</v>
      </c>
      <c r="M1709" s="6">
        <v>2</v>
      </c>
      <c r="N1709" s="6" t="s">
        <v>4543</v>
      </c>
      <c r="O1709" s="6"/>
      <c r="P1709" s="6" t="s">
        <v>4549</v>
      </c>
      <c r="Q1709" s="6" t="s">
        <v>4549</v>
      </c>
      <c r="R1709" s="6" t="s">
        <v>4549</v>
      </c>
      <c r="S1709" s="6" t="s">
        <v>4549</v>
      </c>
      <c r="T1709" s="6"/>
      <c r="U1709" s="6"/>
      <c r="V1709" s="6"/>
      <c r="W1709" s="6"/>
      <c r="X1709" s="6"/>
      <c r="Y1709" s="6"/>
      <c r="Z1709" s="6"/>
      <c r="AA1709" s="6"/>
      <c r="AB1709" s="6" t="s">
        <v>4549</v>
      </c>
    </row>
    <row r="1710" spans="1:28">
      <c r="A1710" s="6">
        <v>436</v>
      </c>
      <c r="B1710" s="6" t="str">
        <f t="shared" si="26"/>
        <v>StebbinsStebbins Native Corporation Office</v>
      </c>
      <c r="C1710" s="6" t="s">
        <v>2156</v>
      </c>
      <c r="D1710" s="6" t="s">
        <v>3185</v>
      </c>
      <c r="E1710" s="6"/>
      <c r="F1710" s="6"/>
      <c r="G1710" s="6">
        <v>3000</v>
      </c>
      <c r="H1710" s="6">
        <v>2009</v>
      </c>
      <c r="I1710" s="6">
        <v>6</v>
      </c>
      <c r="J1710" s="6" t="s">
        <v>377</v>
      </c>
      <c r="K1710" s="6">
        <v>36</v>
      </c>
      <c r="L1710" s="6" t="s">
        <v>377</v>
      </c>
      <c r="M1710" s="6">
        <v>2</v>
      </c>
      <c r="N1710" s="6" t="s">
        <v>4543</v>
      </c>
      <c r="O1710" s="6" t="s">
        <v>5714</v>
      </c>
      <c r="P1710" s="6" t="s">
        <v>4549</v>
      </c>
      <c r="Q1710" s="6" t="s">
        <v>4549</v>
      </c>
      <c r="R1710" s="6" t="s">
        <v>4549</v>
      </c>
      <c r="S1710" s="6" t="s">
        <v>4549</v>
      </c>
      <c r="T1710" s="6"/>
      <c r="U1710" s="6"/>
      <c r="V1710" s="6" t="s">
        <v>4722</v>
      </c>
      <c r="W1710" s="6"/>
      <c r="X1710" s="6"/>
      <c r="Y1710" s="6"/>
      <c r="Z1710" s="6"/>
      <c r="AA1710" s="6"/>
      <c r="AB1710" s="6" t="s">
        <v>4549</v>
      </c>
    </row>
    <row r="1711" spans="1:28">
      <c r="A1711" s="6">
        <v>436</v>
      </c>
      <c r="B1711" s="6" t="str">
        <f t="shared" si="26"/>
        <v>StebbinsStebbins Native Corporation Warehouse</v>
      </c>
      <c r="C1711" s="6" t="s">
        <v>2156</v>
      </c>
      <c r="D1711" s="6" t="s">
        <v>2157</v>
      </c>
      <c r="E1711" s="6"/>
      <c r="F1711" s="6"/>
      <c r="G1711" s="6">
        <v>6000</v>
      </c>
      <c r="H1711" s="6">
        <v>1984</v>
      </c>
      <c r="I1711" s="6">
        <v>2</v>
      </c>
      <c r="J1711" s="6" t="s">
        <v>4582</v>
      </c>
      <c r="K1711" s="6">
        <v>8</v>
      </c>
      <c r="L1711" s="6" t="s">
        <v>4583</v>
      </c>
      <c r="M1711" s="6">
        <v>2</v>
      </c>
      <c r="N1711" s="6" t="s">
        <v>4543</v>
      </c>
      <c r="O1711" s="6" t="s">
        <v>5714</v>
      </c>
      <c r="P1711" s="6" t="s">
        <v>4549</v>
      </c>
      <c r="Q1711" s="6" t="s">
        <v>4549</v>
      </c>
      <c r="R1711" s="6" t="s">
        <v>4549</v>
      </c>
      <c r="S1711" s="6" t="s">
        <v>4549</v>
      </c>
      <c r="T1711" s="6"/>
      <c r="U1711" s="6"/>
      <c r="V1711" s="6"/>
      <c r="W1711" s="6"/>
      <c r="X1711" s="6"/>
      <c r="Y1711" s="6"/>
      <c r="Z1711" s="6"/>
      <c r="AA1711" s="6"/>
      <c r="AB1711" s="6" t="s">
        <v>4549</v>
      </c>
    </row>
    <row r="1712" spans="1:28">
      <c r="A1712" s="6">
        <v>436</v>
      </c>
      <c r="B1712" s="6" t="str">
        <f t="shared" si="26"/>
        <v>StebbinsStebbins Native Store</v>
      </c>
      <c r="C1712" s="6" t="s">
        <v>2156</v>
      </c>
      <c r="D1712" s="6" t="s">
        <v>2225</v>
      </c>
      <c r="E1712" s="6"/>
      <c r="F1712" s="6"/>
      <c r="G1712" s="6">
        <v>6100</v>
      </c>
      <c r="H1712" s="6">
        <v>1971</v>
      </c>
      <c r="I1712" s="6">
        <v>7</v>
      </c>
      <c r="J1712" s="6" t="s">
        <v>4578</v>
      </c>
      <c r="K1712" s="6">
        <v>25</v>
      </c>
      <c r="L1712" s="6" t="s">
        <v>4579</v>
      </c>
      <c r="M1712" s="6">
        <v>2</v>
      </c>
      <c r="N1712" s="6" t="s">
        <v>4543</v>
      </c>
      <c r="O1712" s="6" t="s">
        <v>5714</v>
      </c>
      <c r="P1712" s="6" t="s">
        <v>4549</v>
      </c>
      <c r="Q1712" s="6" t="s">
        <v>4549</v>
      </c>
      <c r="R1712" s="6" t="s">
        <v>4549</v>
      </c>
      <c r="S1712" s="6" t="s">
        <v>4549</v>
      </c>
      <c r="T1712" s="6"/>
      <c r="U1712" s="6"/>
      <c r="V1712" s="6"/>
      <c r="W1712" s="6"/>
      <c r="X1712" s="6"/>
      <c r="Y1712" s="6"/>
      <c r="Z1712" s="6"/>
      <c r="AA1712" s="144">
        <v>55200</v>
      </c>
      <c r="AB1712" s="6" t="s">
        <v>4549</v>
      </c>
    </row>
    <row r="1713" spans="1:28">
      <c r="A1713" s="6">
        <v>436</v>
      </c>
      <c r="B1713" s="6" t="str">
        <f t="shared" si="26"/>
        <v>StebbinsUtility Building</v>
      </c>
      <c r="C1713" s="6" t="s">
        <v>2156</v>
      </c>
      <c r="D1713" s="6" t="s">
        <v>61</v>
      </c>
      <c r="E1713" s="6"/>
      <c r="F1713" s="6"/>
      <c r="G1713" s="6">
        <v>1500</v>
      </c>
      <c r="H1713" s="6">
        <v>1972</v>
      </c>
      <c r="I1713" s="6">
        <v>2</v>
      </c>
      <c r="J1713" s="6" t="s">
        <v>4582</v>
      </c>
      <c r="K1713" s="6">
        <v>8</v>
      </c>
      <c r="L1713" s="6" t="s">
        <v>4583</v>
      </c>
      <c r="M1713" s="6">
        <v>2</v>
      </c>
      <c r="N1713" s="6" t="s">
        <v>4543</v>
      </c>
      <c r="O1713" s="6" t="s">
        <v>4776</v>
      </c>
      <c r="P1713" s="6" t="s">
        <v>4549</v>
      </c>
      <c r="Q1713" s="6" t="s">
        <v>4549</v>
      </c>
      <c r="R1713" s="6" t="s">
        <v>4549</v>
      </c>
      <c r="S1713" s="6" t="s">
        <v>4549</v>
      </c>
      <c r="T1713" s="6"/>
      <c r="U1713" s="6"/>
      <c r="V1713" s="6"/>
      <c r="W1713" s="6"/>
      <c r="X1713" s="6"/>
      <c r="Y1713" s="6"/>
      <c r="Z1713" s="6"/>
      <c r="AA1713" s="6"/>
      <c r="AB1713" s="6" t="s">
        <v>4549</v>
      </c>
    </row>
    <row r="1714" spans="1:28">
      <c r="A1714" s="6">
        <v>438</v>
      </c>
      <c r="B1714" s="6" t="str">
        <f t="shared" si="26"/>
        <v>Stevens Village</v>
      </c>
      <c r="C1714" s="6" t="s">
        <v>1161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 t="s">
        <v>5715</v>
      </c>
      <c r="P1714" s="6" t="s">
        <v>4549</v>
      </c>
      <c r="Q1714" s="6" t="s">
        <v>4549</v>
      </c>
      <c r="R1714" s="6" t="s">
        <v>4549</v>
      </c>
      <c r="S1714" s="6" t="s">
        <v>4549</v>
      </c>
      <c r="T1714" s="6"/>
      <c r="U1714" s="6"/>
      <c r="V1714" s="6"/>
      <c r="W1714" s="6"/>
      <c r="X1714" s="6"/>
      <c r="Y1714" s="6"/>
      <c r="Z1714" s="6"/>
      <c r="AA1714" s="6"/>
      <c r="AB1714" s="6" t="s">
        <v>4549</v>
      </c>
    </row>
    <row r="1715" spans="1:28">
      <c r="A1715" s="6">
        <v>438</v>
      </c>
      <c r="B1715" s="6" t="str">
        <f t="shared" si="26"/>
        <v>Stevens Village</v>
      </c>
      <c r="C1715" s="6" t="s">
        <v>1161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 t="s">
        <v>63</v>
      </c>
      <c r="P1715" s="6" t="s">
        <v>4549</v>
      </c>
      <c r="Q1715" s="6" t="s">
        <v>4549</v>
      </c>
      <c r="R1715" s="6" t="s">
        <v>4549</v>
      </c>
      <c r="S1715" s="6" t="s">
        <v>4549</v>
      </c>
      <c r="T1715" s="6"/>
      <c r="U1715" s="6"/>
      <c r="V1715" s="6"/>
      <c r="W1715" s="6"/>
      <c r="X1715" s="6"/>
      <c r="Y1715" s="6"/>
      <c r="Z1715" s="6"/>
      <c r="AA1715" s="6"/>
      <c r="AB1715" s="6" t="s">
        <v>4549</v>
      </c>
    </row>
    <row r="1716" spans="1:28">
      <c r="A1716" s="6">
        <v>438</v>
      </c>
      <c r="B1716" s="6" t="str">
        <f t="shared" si="26"/>
        <v>Stevens VillageAPT EQP BLD</v>
      </c>
      <c r="C1716" s="6" t="s">
        <v>1161</v>
      </c>
      <c r="D1716" s="6" t="s">
        <v>2158</v>
      </c>
      <c r="E1716" s="6"/>
      <c r="F1716" s="6"/>
      <c r="G1716" s="6">
        <v>1040</v>
      </c>
      <c r="H1716" s="6">
        <v>1983</v>
      </c>
      <c r="I1716" s="6">
        <v>2</v>
      </c>
      <c r="J1716" s="6" t="s">
        <v>4582</v>
      </c>
      <c r="K1716" s="6">
        <v>8</v>
      </c>
      <c r="L1716" s="6" t="s">
        <v>4583</v>
      </c>
      <c r="M1716" s="6">
        <v>2</v>
      </c>
      <c r="N1716" s="6" t="s">
        <v>4543</v>
      </c>
      <c r="O1716" s="6" t="s">
        <v>4585</v>
      </c>
      <c r="P1716" s="6" t="s">
        <v>4549</v>
      </c>
      <c r="Q1716" s="6" t="s">
        <v>4549</v>
      </c>
      <c r="R1716" s="6" t="s">
        <v>4549</v>
      </c>
      <c r="S1716" s="6" t="s">
        <v>4549</v>
      </c>
      <c r="T1716" s="6"/>
      <c r="U1716" s="6"/>
      <c r="V1716" s="6"/>
      <c r="W1716" s="6"/>
      <c r="X1716" s="6"/>
      <c r="Y1716" s="6"/>
      <c r="Z1716" s="6"/>
      <c r="AA1716" s="6"/>
      <c r="AB1716" s="6" t="s">
        <v>4549</v>
      </c>
    </row>
    <row r="1717" spans="1:28">
      <c r="A1717" s="6">
        <v>438</v>
      </c>
      <c r="B1717" s="6" t="str">
        <f t="shared" si="26"/>
        <v>Stevens VillageBARGE RAMP PAD BLDG</v>
      </c>
      <c r="C1717" s="6" t="s">
        <v>1161</v>
      </c>
      <c r="D1717" s="6" t="s">
        <v>5716</v>
      </c>
      <c r="E1717" s="6"/>
      <c r="F1717" s="6"/>
      <c r="G1717" s="6">
        <v>768</v>
      </c>
      <c r="H1717" s="6">
        <v>1985</v>
      </c>
      <c r="I1717" s="6">
        <v>9</v>
      </c>
      <c r="J1717" s="6" t="s">
        <v>1500</v>
      </c>
      <c r="K1717" s="6">
        <v>35</v>
      </c>
      <c r="L1717" s="6" t="s">
        <v>4562</v>
      </c>
      <c r="M1717" s="6">
        <v>2</v>
      </c>
      <c r="N1717" s="6" t="s">
        <v>4543</v>
      </c>
      <c r="O1717" s="6" t="s">
        <v>4585</v>
      </c>
      <c r="P1717" s="6" t="s">
        <v>4549</v>
      </c>
      <c r="Q1717" s="6" t="s">
        <v>4549</v>
      </c>
      <c r="R1717" s="6" t="s">
        <v>4549</v>
      </c>
      <c r="S1717" s="6" t="s">
        <v>4549</v>
      </c>
      <c r="T1717" s="6"/>
      <c r="U1717" s="6"/>
      <c r="V1717" s="6"/>
      <c r="W1717" s="6"/>
      <c r="X1717" s="6"/>
      <c r="Y1717" s="6"/>
      <c r="Z1717" s="6"/>
      <c r="AA1717" s="6"/>
      <c r="AB1717" s="6" t="s">
        <v>4549</v>
      </c>
    </row>
    <row r="1718" spans="1:28">
      <c r="A1718" s="6">
        <v>438</v>
      </c>
      <c r="B1718" s="6" t="str">
        <f t="shared" si="26"/>
        <v>Stevens VillageElectrical Building</v>
      </c>
      <c r="C1718" s="6" t="s">
        <v>1161</v>
      </c>
      <c r="D1718" s="6" t="s">
        <v>2936</v>
      </c>
      <c r="E1718" s="6"/>
      <c r="F1718" s="6"/>
      <c r="G1718" s="6">
        <v>144</v>
      </c>
      <c r="H1718" s="6">
        <v>2006</v>
      </c>
      <c r="I1718" s="6">
        <v>8</v>
      </c>
      <c r="J1718" s="6" t="s">
        <v>4555</v>
      </c>
      <c r="K1718" s="6">
        <v>31</v>
      </c>
      <c r="L1718" s="6" t="s">
        <v>4592</v>
      </c>
      <c r="M1718" s="6">
        <v>2</v>
      </c>
      <c r="N1718" s="6" t="s">
        <v>4543</v>
      </c>
      <c r="O1718" s="6" t="s">
        <v>4585</v>
      </c>
      <c r="P1718" s="6" t="s">
        <v>4549</v>
      </c>
      <c r="Q1718" s="6" t="s">
        <v>4549</v>
      </c>
      <c r="R1718" s="6" t="s">
        <v>4549</v>
      </c>
      <c r="S1718" s="6" t="s">
        <v>4549</v>
      </c>
      <c r="T1718" s="6"/>
      <c r="U1718" s="6"/>
      <c r="V1718" s="6"/>
      <c r="W1718" s="6"/>
      <c r="X1718" s="6"/>
      <c r="Y1718" s="6"/>
      <c r="Z1718" s="6"/>
      <c r="AA1718" s="6"/>
      <c r="AB1718" s="6" t="s">
        <v>4549</v>
      </c>
    </row>
    <row r="1719" spans="1:28">
      <c r="A1719" s="6">
        <v>438</v>
      </c>
      <c r="B1719" s="6" t="str">
        <f t="shared" si="26"/>
        <v>Stevens VillageSREB BUILDING</v>
      </c>
      <c r="C1719" s="6" t="s">
        <v>1161</v>
      </c>
      <c r="D1719" s="6" t="s">
        <v>5717</v>
      </c>
      <c r="E1719" s="6"/>
      <c r="F1719" s="6"/>
      <c r="G1719" s="6">
        <v>2000</v>
      </c>
      <c r="H1719" s="6">
        <v>2006</v>
      </c>
      <c r="I1719" s="6">
        <v>2</v>
      </c>
      <c r="J1719" s="6" t="s">
        <v>4582</v>
      </c>
      <c r="K1719" s="6">
        <v>8</v>
      </c>
      <c r="L1719" s="6" t="s">
        <v>4583</v>
      </c>
      <c r="M1719" s="6">
        <v>2</v>
      </c>
      <c r="N1719" s="6" t="s">
        <v>4543</v>
      </c>
      <c r="O1719" s="6" t="s">
        <v>4585</v>
      </c>
      <c r="P1719" s="6" t="s">
        <v>4549</v>
      </c>
      <c r="Q1719" s="6" t="s">
        <v>4549</v>
      </c>
      <c r="R1719" s="6" t="s">
        <v>4549</v>
      </c>
      <c r="S1719" s="6" t="s">
        <v>4549</v>
      </c>
      <c r="T1719" s="6"/>
      <c r="U1719" s="6"/>
      <c r="V1719" s="6"/>
      <c r="W1719" s="6"/>
      <c r="X1719" s="6"/>
      <c r="Y1719" s="6"/>
      <c r="Z1719" s="6"/>
      <c r="AA1719" s="6"/>
      <c r="AB1719" s="6" t="s">
        <v>4549</v>
      </c>
    </row>
    <row r="1720" spans="1:28">
      <c r="A1720" s="6">
        <v>438</v>
      </c>
      <c r="B1720" s="6" t="str">
        <f t="shared" si="26"/>
        <v>Stevens VillageStevens Village School</v>
      </c>
      <c r="C1720" s="6" t="s">
        <v>1161</v>
      </c>
      <c r="D1720" s="6" t="s">
        <v>3564</v>
      </c>
      <c r="E1720" s="6"/>
      <c r="F1720" s="6"/>
      <c r="G1720" s="6">
        <v>9200</v>
      </c>
      <c r="H1720" s="6">
        <v>1987</v>
      </c>
      <c r="I1720" s="6">
        <v>3</v>
      </c>
      <c r="J1720" s="6" t="s">
        <v>4541</v>
      </c>
      <c r="K1720" s="6">
        <v>9</v>
      </c>
      <c r="L1720" s="6" t="s">
        <v>4575</v>
      </c>
      <c r="M1720" s="6">
        <v>2</v>
      </c>
      <c r="N1720" s="6" t="s">
        <v>4543</v>
      </c>
      <c r="O1720" s="6" t="s">
        <v>4710</v>
      </c>
      <c r="P1720" s="6" t="s">
        <v>4549</v>
      </c>
      <c r="Q1720" s="6" t="s">
        <v>4549</v>
      </c>
      <c r="R1720" s="6" t="s">
        <v>4549</v>
      </c>
      <c r="S1720" s="6" t="s">
        <v>4549</v>
      </c>
      <c r="T1720" s="6"/>
      <c r="U1720" s="6" t="s">
        <v>3565</v>
      </c>
      <c r="V1720" s="6" t="s">
        <v>5718</v>
      </c>
      <c r="W1720" s="6"/>
      <c r="X1720" s="6"/>
      <c r="Y1720" s="6"/>
      <c r="Z1720" s="6">
        <v>40916</v>
      </c>
      <c r="AA1720" s="6"/>
      <c r="AB1720" s="6" t="s">
        <v>4549</v>
      </c>
    </row>
    <row r="1721" spans="1:28">
      <c r="A1721" s="6">
        <v>439</v>
      </c>
      <c r="B1721" s="6" t="str">
        <f t="shared" si="26"/>
        <v>Stony RiverN/A</v>
      </c>
      <c r="C1721" s="6" t="s">
        <v>527</v>
      </c>
      <c r="D1721" s="6" t="s">
        <v>2743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 t="s">
        <v>5719</v>
      </c>
      <c r="P1721" s="6" t="s">
        <v>4549</v>
      </c>
      <c r="Q1721" s="6" t="s">
        <v>4549</v>
      </c>
      <c r="R1721" s="6" t="s">
        <v>4549</v>
      </c>
      <c r="S1721" s="6" t="s">
        <v>4549</v>
      </c>
      <c r="T1721" s="6"/>
      <c r="U1721" s="6"/>
      <c r="V1721" s="6"/>
      <c r="W1721" s="6"/>
      <c r="X1721" s="6"/>
      <c r="Y1721" s="6"/>
      <c r="Z1721" s="6"/>
      <c r="AA1721" s="6"/>
      <c r="AB1721" s="6" t="s">
        <v>4549</v>
      </c>
    </row>
    <row r="1722" spans="1:28">
      <c r="A1722" s="6">
        <v>443</v>
      </c>
      <c r="B1722" s="6" t="str">
        <f t="shared" si="26"/>
        <v>TakotnaGenerator Building</v>
      </c>
      <c r="C1722" s="6" t="s">
        <v>1178</v>
      </c>
      <c r="D1722" s="6" t="s">
        <v>159</v>
      </c>
      <c r="E1722" s="6"/>
      <c r="F1722" s="6"/>
      <c r="G1722" s="6">
        <v>540</v>
      </c>
      <c r="H1722" s="6">
        <v>1983</v>
      </c>
      <c r="I1722" s="6">
        <v>3</v>
      </c>
      <c r="J1722" s="6" t="s">
        <v>4541</v>
      </c>
      <c r="K1722" s="6">
        <v>9</v>
      </c>
      <c r="L1722" s="6" t="s">
        <v>4575</v>
      </c>
      <c r="M1722" s="6">
        <v>2</v>
      </c>
      <c r="N1722" s="6" t="s">
        <v>4543</v>
      </c>
      <c r="O1722" s="6" t="s">
        <v>4699</v>
      </c>
      <c r="P1722" s="6" t="s">
        <v>4549</v>
      </c>
      <c r="Q1722" s="6" t="s">
        <v>4549</v>
      </c>
      <c r="R1722" s="6" t="s">
        <v>4549</v>
      </c>
      <c r="S1722" s="6" t="s">
        <v>4549</v>
      </c>
      <c r="T1722" s="6"/>
      <c r="U1722" s="6"/>
      <c r="V1722" s="6"/>
      <c r="W1722" s="6"/>
      <c r="X1722" s="6"/>
      <c r="Y1722" s="6"/>
      <c r="Z1722" s="6"/>
      <c r="AA1722" s="6"/>
      <c r="AB1722" s="6" t="s">
        <v>4549</v>
      </c>
    </row>
    <row r="1723" spans="1:28">
      <c r="A1723" s="6">
        <v>443</v>
      </c>
      <c r="B1723" s="6" t="str">
        <f t="shared" si="26"/>
        <v>TakotnaHigh School</v>
      </c>
      <c r="C1723" s="6" t="s">
        <v>1178</v>
      </c>
      <c r="D1723" s="6" t="s">
        <v>1553</v>
      </c>
      <c r="E1723" s="6"/>
      <c r="F1723" s="6"/>
      <c r="G1723" s="6">
        <v>864</v>
      </c>
      <c r="H1723" s="6">
        <v>1970</v>
      </c>
      <c r="I1723" s="6">
        <v>3</v>
      </c>
      <c r="J1723" s="6" t="s">
        <v>4541</v>
      </c>
      <c r="K1723" s="6">
        <v>9</v>
      </c>
      <c r="L1723" s="6" t="s">
        <v>4575</v>
      </c>
      <c r="M1723" s="6">
        <v>2</v>
      </c>
      <c r="N1723" s="6" t="s">
        <v>4543</v>
      </c>
      <c r="O1723" s="6" t="s">
        <v>4699</v>
      </c>
      <c r="P1723" s="6" t="s">
        <v>4549</v>
      </c>
      <c r="Q1723" s="6" t="s">
        <v>4549</v>
      </c>
      <c r="R1723" s="6" t="s">
        <v>4549</v>
      </c>
      <c r="S1723" s="6" t="s">
        <v>4549</v>
      </c>
      <c r="T1723" s="6"/>
      <c r="U1723" s="6"/>
      <c r="V1723" s="6"/>
      <c r="W1723" s="6"/>
      <c r="X1723" s="6"/>
      <c r="Y1723" s="6"/>
      <c r="Z1723" s="6"/>
      <c r="AA1723" s="6"/>
      <c r="AB1723" s="6" t="s">
        <v>4549</v>
      </c>
    </row>
    <row r="1724" spans="1:28">
      <c r="A1724" s="6">
        <v>443</v>
      </c>
      <c r="B1724" s="6" t="str">
        <f t="shared" si="26"/>
        <v>TakotnaOld Shop</v>
      </c>
      <c r="C1724" s="6" t="s">
        <v>1178</v>
      </c>
      <c r="D1724" s="6" t="s">
        <v>966</v>
      </c>
      <c r="E1724" s="6"/>
      <c r="F1724" s="6"/>
      <c r="G1724" s="6">
        <v>1200</v>
      </c>
      <c r="H1724" s="6">
        <v>1970</v>
      </c>
      <c r="I1724" s="6">
        <v>8</v>
      </c>
      <c r="J1724" s="6" t="s">
        <v>4555</v>
      </c>
      <c r="K1724" s="6">
        <v>28</v>
      </c>
      <c r="L1724" s="6" t="s">
        <v>4556</v>
      </c>
      <c r="M1724" s="6">
        <v>2</v>
      </c>
      <c r="N1724" s="6" t="s">
        <v>4543</v>
      </c>
      <c r="O1724" s="6" t="s">
        <v>4585</v>
      </c>
      <c r="P1724" s="6" t="s">
        <v>4549</v>
      </c>
      <c r="Q1724" s="6" t="s">
        <v>4549</v>
      </c>
      <c r="R1724" s="6" t="s">
        <v>4549</v>
      </c>
      <c r="S1724" s="6" t="s">
        <v>4549</v>
      </c>
      <c r="T1724" s="6"/>
      <c r="U1724" s="6"/>
      <c r="V1724" s="6"/>
      <c r="W1724" s="6"/>
      <c r="X1724" s="6"/>
      <c r="Y1724" s="6"/>
      <c r="Z1724" s="6"/>
      <c r="AA1724" s="6"/>
      <c r="AB1724" s="6" t="s">
        <v>4549</v>
      </c>
    </row>
    <row r="1725" spans="1:28">
      <c r="A1725" s="6">
        <v>443</v>
      </c>
      <c r="B1725" s="6" t="str">
        <f t="shared" si="26"/>
        <v>TakotnaPower Plant</v>
      </c>
      <c r="C1725" s="6" t="s">
        <v>1178</v>
      </c>
      <c r="D1725" s="6" t="s">
        <v>164</v>
      </c>
      <c r="E1725" s="6"/>
      <c r="F1725" s="6"/>
      <c r="G1725" s="6">
        <v>54</v>
      </c>
      <c r="H1725" s="6">
        <v>1992</v>
      </c>
      <c r="I1725" s="6">
        <v>8</v>
      </c>
      <c r="J1725" s="6" t="s">
        <v>4555</v>
      </c>
      <c r="K1725" s="6">
        <v>31</v>
      </c>
      <c r="L1725" s="6" t="s">
        <v>4592</v>
      </c>
      <c r="M1725" s="6">
        <v>2</v>
      </c>
      <c r="N1725" s="6" t="s">
        <v>4543</v>
      </c>
      <c r="O1725" s="6" t="s">
        <v>4585</v>
      </c>
      <c r="P1725" s="6" t="s">
        <v>4549</v>
      </c>
      <c r="Q1725" s="6" t="s">
        <v>4549</v>
      </c>
      <c r="R1725" s="6" t="s">
        <v>4549</v>
      </c>
      <c r="S1725" s="6" t="s">
        <v>4549</v>
      </c>
      <c r="T1725" s="6"/>
      <c r="U1725" s="6"/>
      <c r="V1725" s="6"/>
      <c r="W1725" s="6"/>
      <c r="X1725" s="6"/>
      <c r="Y1725" s="6"/>
      <c r="Z1725" s="6"/>
      <c r="AA1725" s="6"/>
      <c r="AB1725" s="6" t="s">
        <v>4549</v>
      </c>
    </row>
    <row r="1726" spans="1:28">
      <c r="A1726" s="6">
        <v>443</v>
      </c>
      <c r="B1726" s="6" t="str">
        <f t="shared" si="26"/>
        <v>TakotnaShop/Garage</v>
      </c>
      <c r="C1726" s="6" t="s">
        <v>1178</v>
      </c>
      <c r="D1726" s="6" t="s">
        <v>1172</v>
      </c>
      <c r="E1726" s="6"/>
      <c r="F1726" s="6"/>
      <c r="G1726" s="6">
        <v>768</v>
      </c>
      <c r="H1726" s="6">
        <v>1982</v>
      </c>
      <c r="I1726" s="6">
        <v>3</v>
      </c>
      <c r="J1726" s="6" t="s">
        <v>4541</v>
      </c>
      <c r="K1726" s="6">
        <v>9</v>
      </c>
      <c r="L1726" s="6" t="s">
        <v>4575</v>
      </c>
      <c r="M1726" s="6">
        <v>2</v>
      </c>
      <c r="N1726" s="6" t="s">
        <v>4543</v>
      </c>
      <c r="O1726" s="6" t="s">
        <v>4699</v>
      </c>
      <c r="P1726" s="6" t="s">
        <v>4549</v>
      </c>
      <c r="Q1726" s="6" t="s">
        <v>4549</v>
      </c>
      <c r="R1726" s="6" t="s">
        <v>4549</v>
      </c>
      <c r="S1726" s="6" t="s">
        <v>4549</v>
      </c>
      <c r="T1726" s="6"/>
      <c r="U1726" s="6"/>
      <c r="V1726" s="6"/>
      <c r="W1726" s="6"/>
      <c r="X1726" s="6"/>
      <c r="Y1726" s="6"/>
      <c r="Z1726" s="6"/>
      <c r="AA1726" s="6"/>
      <c r="AB1726" s="6" t="s">
        <v>4549</v>
      </c>
    </row>
    <row r="1727" spans="1:28">
      <c r="A1727" s="6">
        <v>443</v>
      </c>
      <c r="B1727" s="6" t="str">
        <f t="shared" si="26"/>
        <v>TakotnaSre Building (Heated) Fy2012</v>
      </c>
      <c r="C1727" s="6" t="s">
        <v>1178</v>
      </c>
      <c r="D1727" s="6" t="s">
        <v>2159</v>
      </c>
      <c r="E1727" s="6"/>
      <c r="F1727" s="6"/>
      <c r="G1727" s="6">
        <v>1200</v>
      </c>
      <c r="H1727" s="6"/>
      <c r="I1727" s="6">
        <v>2</v>
      </c>
      <c r="J1727" s="6" t="s">
        <v>4582</v>
      </c>
      <c r="K1727" s="6">
        <v>8</v>
      </c>
      <c r="L1727" s="6" t="s">
        <v>4583</v>
      </c>
      <c r="M1727" s="6">
        <v>2</v>
      </c>
      <c r="N1727" s="6" t="s">
        <v>4543</v>
      </c>
      <c r="O1727" s="6" t="s">
        <v>4585</v>
      </c>
      <c r="P1727" s="6" t="s">
        <v>4549</v>
      </c>
      <c r="Q1727" s="6" t="s">
        <v>4549</v>
      </c>
      <c r="R1727" s="6" t="s">
        <v>4549</v>
      </c>
      <c r="S1727" s="6" t="s">
        <v>4549</v>
      </c>
      <c r="T1727" s="6"/>
      <c r="U1727" s="6"/>
      <c r="V1727" s="6"/>
      <c r="W1727" s="6"/>
      <c r="X1727" s="6"/>
      <c r="Y1727" s="6"/>
      <c r="Z1727" s="6"/>
      <c r="AA1727" s="6"/>
      <c r="AB1727" s="6" t="s">
        <v>4549</v>
      </c>
    </row>
    <row r="1728" spans="1:28">
      <c r="A1728" s="6">
        <v>443</v>
      </c>
      <c r="B1728" s="6" t="str">
        <f t="shared" si="26"/>
        <v>TakotnaSre Building (To Be Removed From Inventory)</v>
      </c>
      <c r="C1728" s="6" t="s">
        <v>1178</v>
      </c>
      <c r="D1728" s="6" t="s">
        <v>5720</v>
      </c>
      <c r="E1728" s="6"/>
      <c r="F1728" s="6"/>
      <c r="G1728" s="6">
        <v>1200</v>
      </c>
      <c r="H1728" s="6">
        <v>1992</v>
      </c>
      <c r="I1728" s="6">
        <v>2</v>
      </c>
      <c r="J1728" s="6" t="s">
        <v>4582</v>
      </c>
      <c r="K1728" s="6">
        <v>8</v>
      </c>
      <c r="L1728" s="6" t="s">
        <v>4583</v>
      </c>
      <c r="M1728" s="6">
        <v>2</v>
      </c>
      <c r="N1728" s="6" t="s">
        <v>4543</v>
      </c>
      <c r="O1728" s="6" t="s">
        <v>4585</v>
      </c>
      <c r="P1728" s="6" t="s">
        <v>4549</v>
      </c>
      <c r="Q1728" s="6" t="s">
        <v>4549</v>
      </c>
      <c r="R1728" s="6" t="s">
        <v>4549</v>
      </c>
      <c r="S1728" s="6" t="s">
        <v>4549</v>
      </c>
      <c r="T1728" s="6"/>
      <c r="U1728" s="6"/>
      <c r="V1728" s="6"/>
      <c r="W1728" s="6"/>
      <c r="X1728" s="6"/>
      <c r="Y1728" s="6"/>
      <c r="Z1728" s="6"/>
      <c r="AA1728" s="6"/>
      <c r="AB1728" s="6" t="s">
        <v>4549</v>
      </c>
    </row>
    <row r="1729" spans="1:28">
      <c r="A1729" s="6">
        <v>443</v>
      </c>
      <c r="B1729" s="6" t="str">
        <f t="shared" si="26"/>
        <v>TakotnaTakotna Classroom</v>
      </c>
      <c r="C1729" s="6" t="s">
        <v>1178</v>
      </c>
      <c r="D1729" s="6" t="s">
        <v>3568</v>
      </c>
      <c r="E1729" s="6"/>
      <c r="F1729" s="6"/>
      <c r="G1729" s="6">
        <v>950</v>
      </c>
      <c r="H1729" s="6">
        <v>1978</v>
      </c>
      <c r="I1729" s="6">
        <v>3</v>
      </c>
      <c r="J1729" s="6" t="s">
        <v>4541</v>
      </c>
      <c r="K1729" s="6">
        <v>9</v>
      </c>
      <c r="L1729" s="6" t="s">
        <v>4575</v>
      </c>
      <c r="M1729" s="6">
        <v>2</v>
      </c>
      <c r="N1729" s="6" t="s">
        <v>4543</v>
      </c>
      <c r="O1729" s="6" t="s">
        <v>4699</v>
      </c>
      <c r="P1729" s="6" t="s">
        <v>4549</v>
      </c>
      <c r="Q1729" s="6" t="s">
        <v>4549</v>
      </c>
      <c r="R1729" s="6" t="s">
        <v>4549</v>
      </c>
      <c r="S1729" s="6" t="s">
        <v>4549</v>
      </c>
      <c r="T1729" s="6"/>
      <c r="U1729" s="6"/>
      <c r="V1729" s="6"/>
      <c r="W1729" s="6"/>
      <c r="X1729" s="6"/>
      <c r="Y1729" s="6"/>
      <c r="Z1729" s="6"/>
      <c r="AA1729" s="6"/>
      <c r="AB1729" s="6" t="s">
        <v>4549</v>
      </c>
    </row>
    <row r="1730" spans="1:28">
      <c r="A1730" s="6">
        <v>443</v>
      </c>
      <c r="B1730" s="6" t="str">
        <f t="shared" si="26"/>
        <v>TakotnaTakotna School</v>
      </c>
      <c r="C1730" s="6" t="s">
        <v>1178</v>
      </c>
      <c r="D1730" s="6" t="s">
        <v>3569</v>
      </c>
      <c r="E1730" s="6"/>
      <c r="F1730" s="6"/>
      <c r="G1730" s="6">
        <v>4500</v>
      </c>
      <c r="H1730" s="6">
        <v>1986</v>
      </c>
      <c r="I1730" s="6">
        <v>3</v>
      </c>
      <c r="J1730" s="6" t="s">
        <v>4541</v>
      </c>
      <c r="K1730" s="6">
        <v>9</v>
      </c>
      <c r="L1730" s="6" t="s">
        <v>4575</v>
      </c>
      <c r="M1730" s="6">
        <v>2</v>
      </c>
      <c r="N1730" s="6" t="s">
        <v>4543</v>
      </c>
      <c r="O1730" s="6" t="s">
        <v>4699</v>
      </c>
      <c r="P1730" s="6" t="s">
        <v>4549</v>
      </c>
      <c r="Q1730" s="6" t="s">
        <v>4549</v>
      </c>
      <c r="R1730" s="6" t="s">
        <v>4549</v>
      </c>
      <c r="S1730" s="6" t="s">
        <v>4549</v>
      </c>
      <c r="T1730" s="6"/>
      <c r="U1730" s="6"/>
      <c r="V1730" s="6"/>
      <c r="W1730" s="6"/>
      <c r="X1730" s="6"/>
      <c r="Y1730" s="6"/>
      <c r="Z1730" s="6"/>
      <c r="AA1730" s="6"/>
      <c r="AB1730" s="6" t="s">
        <v>4549</v>
      </c>
    </row>
    <row r="1731" spans="1:28">
      <c r="A1731" s="6">
        <v>447</v>
      </c>
      <c r="B1731" s="6" t="str">
        <f t="shared" ref="B1731:B1794" si="27">CONCATENATE(C1731,D1731)</f>
        <v>TananaAIRPORT ELECTRICAL</v>
      </c>
      <c r="C1731" s="6" t="s">
        <v>1199</v>
      </c>
      <c r="D1731" s="6" t="s">
        <v>2575</v>
      </c>
      <c r="E1731" s="6"/>
      <c r="F1731" s="6"/>
      <c r="G1731" s="6">
        <v>144</v>
      </c>
      <c r="H1731" s="6">
        <v>2007</v>
      </c>
      <c r="I1731" s="6">
        <v>8</v>
      </c>
      <c r="J1731" s="6" t="s">
        <v>4555</v>
      </c>
      <c r="K1731" s="6">
        <v>31</v>
      </c>
      <c r="L1731" s="6" t="s">
        <v>4592</v>
      </c>
      <c r="M1731" s="6">
        <v>2</v>
      </c>
      <c r="N1731" s="6" t="s">
        <v>4543</v>
      </c>
      <c r="O1731" s="6" t="s">
        <v>4585</v>
      </c>
      <c r="P1731" s="6" t="s">
        <v>4549</v>
      </c>
      <c r="Q1731" s="6" t="s">
        <v>4549</v>
      </c>
      <c r="R1731" s="6" t="s">
        <v>4549</v>
      </c>
      <c r="S1731" s="6" t="s">
        <v>4549</v>
      </c>
      <c r="T1731" s="6"/>
      <c r="U1731" s="6"/>
      <c r="V1731" s="6"/>
      <c r="W1731" s="6"/>
      <c r="X1731" s="6"/>
      <c r="Y1731" s="6"/>
      <c r="Z1731" s="6"/>
      <c r="AA1731" s="6"/>
      <c r="AB1731" s="6" t="s">
        <v>4549</v>
      </c>
    </row>
    <row r="1732" spans="1:28">
      <c r="A1732" s="6">
        <v>447</v>
      </c>
      <c r="B1732" s="6" t="str">
        <f t="shared" si="27"/>
        <v>TananaCatholic Church</v>
      </c>
      <c r="C1732" s="6" t="s">
        <v>1199</v>
      </c>
      <c r="D1732" s="6" t="s">
        <v>158</v>
      </c>
      <c r="E1732" s="6"/>
      <c r="F1732" s="6"/>
      <c r="G1732" s="6">
        <v>2000</v>
      </c>
      <c r="H1732" s="6">
        <v>1960</v>
      </c>
      <c r="I1732" s="6">
        <v>3</v>
      </c>
      <c r="J1732" s="6" t="s">
        <v>4541</v>
      </c>
      <c r="K1732" s="6">
        <v>12</v>
      </c>
      <c r="L1732" s="6" t="s">
        <v>4586</v>
      </c>
      <c r="M1732" s="6">
        <v>2</v>
      </c>
      <c r="N1732" s="6" t="s">
        <v>4543</v>
      </c>
      <c r="O1732" s="6"/>
      <c r="P1732" s="6" t="s">
        <v>4549</v>
      </c>
      <c r="Q1732" s="6" t="s">
        <v>4549</v>
      </c>
      <c r="R1732" s="6" t="s">
        <v>4549</v>
      </c>
      <c r="S1732" s="6" t="s">
        <v>4549</v>
      </c>
      <c r="T1732" s="6"/>
      <c r="U1732" s="6"/>
      <c r="V1732" s="6" t="s">
        <v>4767</v>
      </c>
      <c r="W1732" s="6"/>
      <c r="X1732" s="6"/>
      <c r="Y1732" s="6"/>
      <c r="Z1732" s="6"/>
      <c r="AA1732" s="6"/>
      <c r="AB1732" s="6" t="s">
        <v>4549</v>
      </c>
    </row>
    <row r="1733" spans="1:28">
      <c r="A1733" s="6">
        <v>447</v>
      </c>
      <c r="B1733" s="6" t="str">
        <f t="shared" si="27"/>
        <v>TananaCity Hall</v>
      </c>
      <c r="C1733" s="6" t="s">
        <v>1199</v>
      </c>
      <c r="D1733" s="6" t="s">
        <v>48</v>
      </c>
      <c r="E1733" s="6" t="s">
        <v>5721</v>
      </c>
      <c r="F1733" s="6">
        <v>2</v>
      </c>
      <c r="G1733" s="6">
        <v>1600</v>
      </c>
      <c r="H1733" s="6">
        <v>1967</v>
      </c>
      <c r="I1733" s="6">
        <v>6</v>
      </c>
      <c r="J1733" s="6" t="s">
        <v>377</v>
      </c>
      <c r="K1733" s="6">
        <v>6</v>
      </c>
      <c r="L1733" s="6" t="s">
        <v>3429</v>
      </c>
      <c r="M1733" s="6">
        <v>2</v>
      </c>
      <c r="N1733" s="6" t="s">
        <v>4543</v>
      </c>
      <c r="O1733" s="6" t="s">
        <v>5722</v>
      </c>
      <c r="P1733" s="6" t="s">
        <v>4549</v>
      </c>
      <c r="Q1733" s="6" t="s">
        <v>4549</v>
      </c>
      <c r="R1733" s="6" t="s">
        <v>4549</v>
      </c>
      <c r="S1733" s="6" t="s">
        <v>4549</v>
      </c>
      <c r="T1733" s="6"/>
      <c r="U1733" s="6"/>
      <c r="V1733" s="6" t="s">
        <v>5723</v>
      </c>
      <c r="W1733" s="6"/>
      <c r="X1733" s="6"/>
      <c r="Y1733" s="6"/>
      <c r="Z1733" s="6">
        <v>1900</v>
      </c>
      <c r="AA1733" s="6"/>
      <c r="AB1733" s="6" t="s">
        <v>4549</v>
      </c>
    </row>
    <row r="1734" spans="1:28">
      <c r="A1734" s="6">
        <v>447</v>
      </c>
      <c r="B1734" s="6" t="str">
        <f t="shared" si="27"/>
        <v>TananaCity Shop</v>
      </c>
      <c r="C1734" s="6" t="s">
        <v>1199</v>
      </c>
      <c r="D1734" s="6" t="s">
        <v>112</v>
      </c>
      <c r="E1734" s="6" t="s">
        <v>5724</v>
      </c>
      <c r="F1734" s="6"/>
      <c r="G1734" s="6">
        <v>5352</v>
      </c>
      <c r="H1734" s="6">
        <v>1985</v>
      </c>
      <c r="I1734" s="6">
        <v>8</v>
      </c>
      <c r="J1734" s="6" t="s">
        <v>4555</v>
      </c>
      <c r="K1734" s="6">
        <v>28</v>
      </c>
      <c r="L1734" s="6" t="s">
        <v>4556</v>
      </c>
      <c r="M1734" s="6">
        <v>2</v>
      </c>
      <c r="N1734" s="6" t="s">
        <v>4543</v>
      </c>
      <c r="O1734" s="6" t="s">
        <v>5722</v>
      </c>
      <c r="P1734" s="6" t="s">
        <v>4549</v>
      </c>
      <c r="Q1734" s="6" t="s">
        <v>4549</v>
      </c>
      <c r="R1734" s="6" t="s">
        <v>4549</v>
      </c>
      <c r="S1734" s="6" t="s">
        <v>4549</v>
      </c>
      <c r="T1734" s="6"/>
      <c r="U1734" s="6"/>
      <c r="V1734" s="6"/>
      <c r="W1734" s="6"/>
      <c r="X1734" s="6" t="s">
        <v>5395</v>
      </c>
      <c r="Y1734" s="6"/>
      <c r="Z1734" s="6">
        <v>4250</v>
      </c>
      <c r="AA1734" s="6"/>
      <c r="AB1734" s="6" t="s">
        <v>4549</v>
      </c>
    </row>
    <row r="1735" spans="1:28">
      <c r="A1735" s="6">
        <v>447</v>
      </c>
      <c r="B1735" s="6" t="str">
        <f t="shared" si="27"/>
        <v>TananaFire Hall/Village Public Safety Office</v>
      </c>
      <c r="C1735" s="6" t="s">
        <v>1199</v>
      </c>
      <c r="D1735" s="6" t="s">
        <v>3189</v>
      </c>
      <c r="E1735" s="6"/>
      <c r="F1735" s="6"/>
      <c r="G1735" s="6">
        <v>1800</v>
      </c>
      <c r="H1735" s="6">
        <v>1983</v>
      </c>
      <c r="I1735" s="6">
        <v>8</v>
      </c>
      <c r="J1735" s="6" t="s">
        <v>4555</v>
      </c>
      <c r="K1735" s="6">
        <v>31</v>
      </c>
      <c r="L1735" s="6" t="s">
        <v>4592</v>
      </c>
      <c r="M1735" s="6">
        <v>2</v>
      </c>
      <c r="N1735" s="6" t="s">
        <v>4543</v>
      </c>
      <c r="O1735" s="6" t="s">
        <v>5722</v>
      </c>
      <c r="P1735" s="6" t="s">
        <v>4549</v>
      </c>
      <c r="Q1735" s="6" t="s">
        <v>4549</v>
      </c>
      <c r="R1735" s="6" t="s">
        <v>4549</v>
      </c>
      <c r="S1735" s="6" t="s">
        <v>4549</v>
      </c>
      <c r="T1735" s="6"/>
      <c r="U1735" s="6" t="s">
        <v>3190</v>
      </c>
      <c r="V1735" s="6" t="s">
        <v>4670</v>
      </c>
      <c r="W1735" s="6"/>
      <c r="X1735" s="6"/>
      <c r="Y1735" s="6"/>
      <c r="Z1735" s="6">
        <v>3800</v>
      </c>
      <c r="AA1735" s="6"/>
      <c r="AB1735" s="6" t="s">
        <v>4549</v>
      </c>
    </row>
    <row r="1736" spans="1:28">
      <c r="A1736" s="6">
        <v>447</v>
      </c>
      <c r="B1736" s="6" t="str">
        <f t="shared" si="27"/>
        <v>TananaJail</v>
      </c>
      <c r="C1736" s="6" t="s">
        <v>1199</v>
      </c>
      <c r="D1736" s="6" t="s">
        <v>183</v>
      </c>
      <c r="E1736" s="6"/>
      <c r="F1736" s="6"/>
      <c r="G1736" s="6">
        <v>1100</v>
      </c>
      <c r="H1736" s="6">
        <v>1984</v>
      </c>
      <c r="I1736" s="6">
        <v>3</v>
      </c>
      <c r="J1736" s="6" t="s">
        <v>4541</v>
      </c>
      <c r="K1736" s="6">
        <v>11</v>
      </c>
      <c r="L1736" s="6" t="s">
        <v>4542</v>
      </c>
      <c r="M1736" s="6">
        <v>2</v>
      </c>
      <c r="N1736" s="6" t="s">
        <v>4543</v>
      </c>
      <c r="O1736" s="6"/>
      <c r="P1736" s="6" t="s">
        <v>4549</v>
      </c>
      <c r="Q1736" s="6" t="s">
        <v>4549</v>
      </c>
      <c r="R1736" s="6" t="s">
        <v>4549</v>
      </c>
      <c r="S1736" s="6" t="s">
        <v>4549</v>
      </c>
      <c r="T1736" s="6"/>
      <c r="U1736" s="6"/>
      <c r="V1736" s="6"/>
      <c r="W1736" s="6"/>
      <c r="X1736" s="6" t="s">
        <v>5725</v>
      </c>
      <c r="Y1736" s="6"/>
      <c r="Z1736" s="6"/>
      <c r="AA1736" s="144">
        <v>360</v>
      </c>
      <c r="AB1736" s="6" t="s">
        <v>4549</v>
      </c>
    </row>
    <row r="1737" spans="1:28">
      <c r="A1737" s="6">
        <v>447</v>
      </c>
      <c r="B1737" s="6" t="str">
        <f t="shared" si="27"/>
        <v>TananaMaudrey J. Sommer K-12 School</v>
      </c>
      <c r="C1737" s="6" t="s">
        <v>1199</v>
      </c>
      <c r="D1737" s="6" t="s">
        <v>3572</v>
      </c>
      <c r="E1737" s="6"/>
      <c r="F1737" s="6"/>
      <c r="G1737" s="6">
        <v>24700</v>
      </c>
      <c r="H1737" s="6">
        <v>1959</v>
      </c>
      <c r="I1737" s="6">
        <v>3</v>
      </c>
      <c r="J1737" s="6" t="s">
        <v>4541</v>
      </c>
      <c r="K1737" s="6">
        <v>9</v>
      </c>
      <c r="L1737" s="6" t="s">
        <v>4575</v>
      </c>
      <c r="M1737" s="6">
        <v>2</v>
      </c>
      <c r="N1737" s="6" t="s">
        <v>4543</v>
      </c>
      <c r="O1737" s="6" t="s">
        <v>5722</v>
      </c>
      <c r="P1737" s="6" t="s">
        <v>4549</v>
      </c>
      <c r="Q1737" s="6" t="s">
        <v>4549</v>
      </c>
      <c r="R1737" s="6" t="s">
        <v>4549</v>
      </c>
      <c r="S1737" s="6" t="s">
        <v>4549</v>
      </c>
      <c r="T1737" s="6"/>
      <c r="U1737" s="6"/>
      <c r="V1737" s="6" t="s">
        <v>4934</v>
      </c>
      <c r="W1737" s="6"/>
      <c r="X1737" s="6"/>
      <c r="Y1737" s="6"/>
      <c r="Z1737" s="6">
        <v>118000</v>
      </c>
      <c r="AA1737" s="6"/>
      <c r="AB1737" s="6" t="s">
        <v>4549</v>
      </c>
    </row>
    <row r="1738" spans="1:28">
      <c r="A1738" s="6">
        <v>447</v>
      </c>
      <c r="B1738" s="6" t="str">
        <f t="shared" si="27"/>
        <v>TananaPower Building</v>
      </c>
      <c r="C1738" s="6" t="s">
        <v>1199</v>
      </c>
      <c r="D1738" s="6" t="s">
        <v>5726</v>
      </c>
      <c r="E1738" s="6"/>
      <c r="F1738" s="6"/>
      <c r="G1738" s="6">
        <v>310</v>
      </c>
      <c r="H1738" s="6">
        <v>1983</v>
      </c>
      <c r="I1738" s="6">
        <v>3</v>
      </c>
      <c r="J1738" s="6" t="s">
        <v>4541</v>
      </c>
      <c r="K1738" s="6">
        <v>15</v>
      </c>
      <c r="L1738" s="6" t="s">
        <v>4682</v>
      </c>
      <c r="M1738" s="6">
        <v>4</v>
      </c>
      <c r="N1738" s="6" t="s">
        <v>4584</v>
      </c>
      <c r="O1738" s="6" t="s">
        <v>5727</v>
      </c>
      <c r="P1738" s="6" t="s">
        <v>4549</v>
      </c>
      <c r="Q1738" s="6" t="s">
        <v>4549</v>
      </c>
      <c r="R1738" s="6" t="s">
        <v>4549</v>
      </c>
      <c r="S1738" s="6" t="s">
        <v>4549</v>
      </c>
      <c r="T1738" s="6"/>
      <c r="U1738" s="6"/>
      <c r="V1738" s="6"/>
      <c r="W1738" s="6"/>
      <c r="X1738" s="6"/>
      <c r="Y1738" s="6"/>
      <c r="Z1738" s="6"/>
      <c r="AA1738" s="6"/>
      <c r="AB1738" s="6" t="s">
        <v>4549</v>
      </c>
    </row>
    <row r="1739" spans="1:28">
      <c r="A1739" s="6">
        <v>447</v>
      </c>
      <c r="B1739" s="6" t="str">
        <f t="shared" si="27"/>
        <v>TananaSREB</v>
      </c>
      <c r="C1739" s="6" t="s">
        <v>1199</v>
      </c>
      <c r="D1739" s="6" t="s">
        <v>399</v>
      </c>
      <c r="E1739" s="6"/>
      <c r="F1739" s="6"/>
      <c r="G1739" s="6">
        <v>2000</v>
      </c>
      <c r="H1739" s="6">
        <v>2007</v>
      </c>
      <c r="I1739" s="6">
        <v>2</v>
      </c>
      <c r="J1739" s="6" t="s">
        <v>4582</v>
      </c>
      <c r="K1739" s="6">
        <v>8</v>
      </c>
      <c r="L1739" s="6" t="s">
        <v>4583</v>
      </c>
      <c r="M1739" s="6">
        <v>2</v>
      </c>
      <c r="N1739" s="6" t="s">
        <v>4543</v>
      </c>
      <c r="O1739" s="6" t="s">
        <v>4585</v>
      </c>
      <c r="P1739" s="6" t="s">
        <v>4549</v>
      </c>
      <c r="Q1739" s="6" t="s">
        <v>4549</v>
      </c>
      <c r="R1739" s="6" t="s">
        <v>4549</v>
      </c>
      <c r="S1739" s="6" t="s">
        <v>4549</v>
      </c>
      <c r="T1739" s="6"/>
      <c r="U1739" s="6"/>
      <c r="V1739" s="6"/>
      <c r="W1739" s="6"/>
      <c r="X1739" s="6"/>
      <c r="Y1739" s="6"/>
      <c r="Z1739" s="6"/>
      <c r="AA1739" s="6"/>
      <c r="AB1739" s="6" t="s">
        <v>4549</v>
      </c>
    </row>
    <row r="1740" spans="1:28">
      <c r="A1740" s="6">
        <v>447</v>
      </c>
      <c r="B1740" s="6" t="str">
        <f t="shared" si="27"/>
        <v>TananaSt. James Episcopal Church</v>
      </c>
      <c r="C1740" s="6" t="s">
        <v>1199</v>
      </c>
      <c r="D1740" s="6" t="s">
        <v>1193</v>
      </c>
      <c r="E1740" s="6"/>
      <c r="F1740" s="6"/>
      <c r="G1740" s="6">
        <v>954</v>
      </c>
      <c r="H1740" s="6">
        <v>1989</v>
      </c>
      <c r="I1740" s="6">
        <v>3</v>
      </c>
      <c r="J1740" s="6" t="s">
        <v>4541</v>
      </c>
      <c r="K1740" s="6">
        <v>12</v>
      </c>
      <c r="L1740" s="6" t="s">
        <v>4586</v>
      </c>
      <c r="M1740" s="6">
        <v>2</v>
      </c>
      <c r="N1740" s="6" t="s">
        <v>4543</v>
      </c>
      <c r="O1740" s="6" t="s">
        <v>5728</v>
      </c>
      <c r="P1740" s="6" t="s">
        <v>4549</v>
      </c>
      <c r="Q1740" s="6" t="s">
        <v>4549</v>
      </c>
      <c r="R1740" s="6" t="s">
        <v>4549</v>
      </c>
      <c r="S1740" s="6" t="s">
        <v>4549</v>
      </c>
      <c r="T1740" s="6"/>
      <c r="U1740" s="6"/>
      <c r="V1740" s="6" t="s">
        <v>5729</v>
      </c>
      <c r="W1740" s="6"/>
      <c r="X1740" s="6"/>
      <c r="Y1740" s="6"/>
      <c r="Z1740" s="6"/>
      <c r="AA1740" s="144">
        <v>460</v>
      </c>
      <c r="AB1740" s="6" t="s">
        <v>4549</v>
      </c>
    </row>
    <row r="1741" spans="1:28">
      <c r="A1741" s="6">
        <v>447</v>
      </c>
      <c r="B1741" s="6" t="str">
        <f t="shared" si="27"/>
        <v>TananaStorage Trailer #2</v>
      </c>
      <c r="C1741" s="6" t="s">
        <v>1199</v>
      </c>
      <c r="D1741" s="6" t="s">
        <v>2160</v>
      </c>
      <c r="E1741" s="6"/>
      <c r="F1741" s="6"/>
      <c r="G1741" s="6">
        <v>720</v>
      </c>
      <c r="H1741" s="6">
        <v>1977</v>
      </c>
      <c r="I1741" s="6">
        <v>2</v>
      </c>
      <c r="J1741" s="6" t="s">
        <v>4582</v>
      </c>
      <c r="K1741" s="6">
        <v>8</v>
      </c>
      <c r="L1741" s="6" t="s">
        <v>4583</v>
      </c>
      <c r="M1741" s="6">
        <v>5</v>
      </c>
      <c r="N1741" s="6" t="s">
        <v>1500</v>
      </c>
      <c r="O1741" s="6" t="s">
        <v>5722</v>
      </c>
      <c r="P1741" s="6" t="s">
        <v>4549</v>
      </c>
      <c r="Q1741" s="6" t="s">
        <v>4549</v>
      </c>
      <c r="R1741" s="6" t="s">
        <v>4549</v>
      </c>
      <c r="S1741" s="6" t="s">
        <v>4549</v>
      </c>
      <c r="T1741" s="6"/>
      <c r="U1741" s="6"/>
      <c r="V1741" s="6"/>
      <c r="W1741" s="6"/>
      <c r="X1741" s="6" t="s">
        <v>5725</v>
      </c>
      <c r="Y1741" s="6"/>
      <c r="Z1741" s="6"/>
      <c r="AA1741" s="6"/>
      <c r="AB1741" s="6" t="s">
        <v>4549</v>
      </c>
    </row>
    <row r="1742" spans="1:28">
      <c r="A1742" s="6">
        <v>447</v>
      </c>
      <c r="B1742" s="6" t="str">
        <f t="shared" si="27"/>
        <v>TananaStorage Trailer #3</v>
      </c>
      <c r="C1742" s="6" t="s">
        <v>1199</v>
      </c>
      <c r="D1742" s="6" t="s">
        <v>2161</v>
      </c>
      <c r="E1742" s="6"/>
      <c r="F1742" s="6"/>
      <c r="G1742" s="6">
        <v>720</v>
      </c>
      <c r="H1742" s="6">
        <v>1977</v>
      </c>
      <c r="I1742" s="6">
        <v>2</v>
      </c>
      <c r="J1742" s="6" t="s">
        <v>4582</v>
      </c>
      <c r="K1742" s="6">
        <v>8</v>
      </c>
      <c r="L1742" s="6" t="s">
        <v>4583</v>
      </c>
      <c r="M1742" s="6">
        <v>5</v>
      </c>
      <c r="N1742" s="6" t="s">
        <v>1500</v>
      </c>
      <c r="O1742" s="6" t="s">
        <v>5722</v>
      </c>
      <c r="P1742" s="6" t="s">
        <v>4549</v>
      </c>
      <c r="Q1742" s="6" t="s">
        <v>4549</v>
      </c>
      <c r="R1742" s="6" t="s">
        <v>4549</v>
      </c>
      <c r="S1742" s="6" t="s">
        <v>4549</v>
      </c>
      <c r="T1742" s="6"/>
      <c r="U1742" s="6"/>
      <c r="V1742" s="6"/>
      <c r="W1742" s="6"/>
      <c r="X1742" s="6" t="s">
        <v>5725</v>
      </c>
      <c r="Y1742" s="6"/>
      <c r="Z1742" s="6"/>
      <c r="AA1742" s="6"/>
      <c r="AB1742" s="6" t="s">
        <v>4549</v>
      </c>
    </row>
    <row r="1743" spans="1:28">
      <c r="A1743" s="6">
        <v>447</v>
      </c>
      <c r="B1743" s="6" t="str">
        <f t="shared" si="27"/>
        <v>TananaStore</v>
      </c>
      <c r="C1743" s="6" t="s">
        <v>1199</v>
      </c>
      <c r="D1743" s="6" t="s">
        <v>254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 t="s">
        <v>4549</v>
      </c>
      <c r="Q1743" s="6" t="s">
        <v>4549</v>
      </c>
      <c r="R1743" s="6" t="s">
        <v>4549</v>
      </c>
      <c r="S1743" s="6" t="s">
        <v>4549</v>
      </c>
      <c r="T1743" s="6"/>
      <c r="U1743" s="6"/>
      <c r="V1743" s="6"/>
      <c r="W1743" s="6"/>
      <c r="X1743" s="6"/>
      <c r="Y1743" s="6"/>
      <c r="Z1743" s="6"/>
      <c r="AA1743" s="6"/>
      <c r="AB1743" s="6" t="s">
        <v>4549</v>
      </c>
    </row>
    <row r="1744" spans="1:28">
      <c r="A1744" s="6">
        <v>447</v>
      </c>
      <c r="B1744" s="6" t="str">
        <f t="shared" si="27"/>
        <v>TananaVocation Education Building</v>
      </c>
      <c r="C1744" s="6" t="s">
        <v>1199</v>
      </c>
      <c r="D1744" s="6" t="s">
        <v>3573</v>
      </c>
      <c r="E1744" s="6"/>
      <c r="F1744" s="6"/>
      <c r="G1744" s="6">
        <v>2610</v>
      </c>
      <c r="H1744" s="6">
        <v>1976</v>
      </c>
      <c r="I1744" s="6">
        <v>3</v>
      </c>
      <c r="J1744" s="6" t="s">
        <v>4541</v>
      </c>
      <c r="K1744" s="6">
        <v>9</v>
      </c>
      <c r="L1744" s="6" t="s">
        <v>4575</v>
      </c>
      <c r="M1744" s="6">
        <v>2</v>
      </c>
      <c r="N1744" s="6" t="s">
        <v>4543</v>
      </c>
      <c r="O1744" s="6" t="s">
        <v>5727</v>
      </c>
      <c r="P1744" s="6" t="s">
        <v>4549</v>
      </c>
      <c r="Q1744" s="6" t="s">
        <v>4549</v>
      </c>
      <c r="R1744" s="6" t="s">
        <v>4549</v>
      </c>
      <c r="S1744" s="6" t="s">
        <v>4549</v>
      </c>
      <c r="T1744" s="6"/>
      <c r="U1744" s="6"/>
      <c r="V1744" s="6"/>
      <c r="W1744" s="6"/>
      <c r="X1744" s="6" t="s">
        <v>5725</v>
      </c>
      <c r="Y1744" s="6"/>
      <c r="Z1744" s="6"/>
      <c r="AA1744" s="144">
        <v>1200</v>
      </c>
      <c r="AB1744" s="6" t="s">
        <v>4549</v>
      </c>
    </row>
    <row r="1745" spans="1:28">
      <c r="A1745" s="6">
        <v>447</v>
      </c>
      <c r="B1745" s="6" t="str">
        <f t="shared" si="27"/>
        <v>TananaWashateria/Water Plant</v>
      </c>
      <c r="C1745" s="6" t="s">
        <v>1199</v>
      </c>
      <c r="D1745" s="6" t="s">
        <v>5730</v>
      </c>
      <c r="E1745" s="6"/>
      <c r="F1745" s="6"/>
      <c r="G1745" s="6">
        <v>3000</v>
      </c>
      <c r="H1745" s="6">
        <v>2002</v>
      </c>
      <c r="I1745" s="6">
        <v>8</v>
      </c>
      <c r="J1745" s="6" t="s">
        <v>4555</v>
      </c>
      <c r="K1745" s="6">
        <v>34</v>
      </c>
      <c r="L1745" s="6" t="s">
        <v>4551</v>
      </c>
      <c r="M1745" s="6">
        <v>2</v>
      </c>
      <c r="N1745" s="6" t="s">
        <v>4543</v>
      </c>
      <c r="O1745" s="6" t="s">
        <v>5722</v>
      </c>
      <c r="P1745" s="6" t="s">
        <v>4549</v>
      </c>
      <c r="Q1745" s="6" t="s">
        <v>4549</v>
      </c>
      <c r="R1745" s="6" t="s">
        <v>4549</v>
      </c>
      <c r="S1745" s="6" t="s">
        <v>4549</v>
      </c>
      <c r="T1745" s="6"/>
      <c r="U1745" s="6"/>
      <c r="V1745" s="6" t="s">
        <v>4934</v>
      </c>
      <c r="W1745" s="6"/>
      <c r="X1745" s="6"/>
      <c r="Y1745" s="6"/>
      <c r="Z1745" s="6">
        <v>47900</v>
      </c>
      <c r="AA1745" s="6"/>
      <c r="AB1745" s="6" t="s">
        <v>4549</v>
      </c>
    </row>
    <row r="1746" spans="1:28">
      <c r="A1746">
        <v>448</v>
      </c>
      <c r="B1746" s="6" t="str">
        <f t="shared" si="27"/>
        <v>TatitlekNative Village of Tatitlek Office</v>
      </c>
      <c r="C1746" t="s">
        <v>589</v>
      </c>
      <c r="D1746" t="s">
        <v>598</v>
      </c>
      <c r="I1746">
        <v>6</v>
      </c>
      <c r="J1746" t="s">
        <v>377</v>
      </c>
      <c r="K1746">
        <v>36</v>
      </c>
      <c r="L1746" t="s">
        <v>377</v>
      </c>
      <c r="M1746">
        <v>2</v>
      </c>
      <c r="N1746" t="s">
        <v>4543</v>
      </c>
      <c r="P1746" s="6" t="s">
        <v>4549</v>
      </c>
      <c r="Q1746" s="6" t="s">
        <v>4549</v>
      </c>
      <c r="R1746" s="6" t="s">
        <v>4549</v>
      </c>
      <c r="S1746" s="6" t="s">
        <v>4549</v>
      </c>
      <c r="Y1746" s="145"/>
      <c r="AA1746" s="145"/>
      <c r="AB1746" s="6" t="s">
        <v>4549</v>
      </c>
    </row>
    <row r="1747" spans="1:28">
      <c r="A1747">
        <v>448</v>
      </c>
      <c r="B1747" s="6" t="str">
        <f t="shared" si="27"/>
        <v>TatitlekTatitlek Native Corporation</v>
      </c>
      <c r="C1747" t="s">
        <v>589</v>
      </c>
      <c r="D1747" t="s">
        <v>5731</v>
      </c>
      <c r="I1747">
        <v>6</v>
      </c>
      <c r="J1747" t="s">
        <v>377</v>
      </c>
      <c r="K1747">
        <v>36</v>
      </c>
      <c r="L1747" t="s">
        <v>377</v>
      </c>
      <c r="M1747">
        <v>2</v>
      </c>
      <c r="N1747" t="s">
        <v>4543</v>
      </c>
      <c r="P1747" s="6" t="s">
        <v>4549</v>
      </c>
      <c r="Q1747" s="6" t="s">
        <v>4549</v>
      </c>
      <c r="R1747" s="6" t="s">
        <v>4549</v>
      </c>
      <c r="S1747" s="6" t="s">
        <v>4549</v>
      </c>
      <c r="Y1747" s="145"/>
      <c r="AA1747" s="145"/>
      <c r="AB1747" s="6" t="s">
        <v>4549</v>
      </c>
    </row>
    <row r="1748" spans="1:28">
      <c r="A1748" s="6">
        <v>448</v>
      </c>
      <c r="B1748" s="6" t="str">
        <f t="shared" si="27"/>
        <v>TatitlekAIRPORT ELECTRICAL</v>
      </c>
      <c r="C1748" s="6" t="s">
        <v>589</v>
      </c>
      <c r="D1748" s="6" t="s">
        <v>2575</v>
      </c>
      <c r="E1748" s="6" t="s">
        <v>5732</v>
      </c>
      <c r="F1748" s="6"/>
      <c r="G1748" s="6">
        <v>80</v>
      </c>
      <c r="H1748" s="6">
        <v>1996</v>
      </c>
      <c r="I1748" s="6">
        <v>8</v>
      </c>
      <c r="J1748" s="6" t="s">
        <v>4555</v>
      </c>
      <c r="K1748" s="6">
        <v>31</v>
      </c>
      <c r="L1748" s="6" t="s">
        <v>4592</v>
      </c>
      <c r="M1748" s="6">
        <v>2</v>
      </c>
      <c r="N1748" s="6" t="s">
        <v>4543</v>
      </c>
      <c r="O1748" s="6" t="s">
        <v>4585</v>
      </c>
      <c r="P1748" s="6" t="s">
        <v>4549</v>
      </c>
      <c r="Q1748" s="6" t="s">
        <v>4549</v>
      </c>
      <c r="R1748" s="6" t="s">
        <v>4549</v>
      </c>
      <c r="S1748" s="6" t="s">
        <v>4549</v>
      </c>
      <c r="T1748" s="6"/>
      <c r="U1748" s="6"/>
      <c r="V1748" s="6"/>
      <c r="W1748" s="6"/>
      <c r="X1748" s="6"/>
      <c r="Y1748" s="6"/>
      <c r="Z1748" s="6"/>
      <c r="AA1748" s="6"/>
      <c r="AB1748" s="6" t="s">
        <v>4549</v>
      </c>
    </row>
    <row r="1749" spans="1:28">
      <c r="A1749" s="6">
        <v>448</v>
      </c>
      <c r="B1749" s="6" t="str">
        <f t="shared" si="27"/>
        <v>TatitlekSREB</v>
      </c>
      <c r="C1749" s="6" t="s">
        <v>589</v>
      </c>
      <c r="D1749" s="6" t="s">
        <v>399</v>
      </c>
      <c r="E1749" s="6"/>
      <c r="F1749" s="6"/>
      <c r="G1749" s="6">
        <v>3250</v>
      </c>
      <c r="H1749" s="6">
        <v>1996</v>
      </c>
      <c r="I1749" s="6">
        <v>2</v>
      </c>
      <c r="J1749" s="6" t="s">
        <v>4582</v>
      </c>
      <c r="K1749" s="6">
        <v>8</v>
      </c>
      <c r="L1749" s="6" t="s">
        <v>4583</v>
      </c>
      <c r="M1749" s="6">
        <v>2</v>
      </c>
      <c r="N1749" s="6" t="s">
        <v>4543</v>
      </c>
      <c r="O1749" s="6" t="s">
        <v>4585</v>
      </c>
      <c r="P1749" s="6" t="s">
        <v>4549</v>
      </c>
      <c r="Q1749" s="6" t="s">
        <v>4549</v>
      </c>
      <c r="R1749" s="6" t="s">
        <v>4549</v>
      </c>
      <c r="S1749" s="6" t="s">
        <v>4549</v>
      </c>
      <c r="T1749" s="6"/>
      <c r="U1749" s="6"/>
      <c r="V1749" s="6"/>
      <c r="W1749" s="6"/>
      <c r="X1749" s="6"/>
      <c r="Y1749" s="6"/>
      <c r="Z1749" s="6"/>
      <c r="AA1749" s="6"/>
      <c r="AB1749" s="6" t="s">
        <v>4549</v>
      </c>
    </row>
    <row r="1750" spans="1:28">
      <c r="A1750" s="6">
        <v>449</v>
      </c>
      <c r="B1750" s="6" t="str">
        <f t="shared" si="27"/>
        <v>TazlinaAssembly of God Church</v>
      </c>
      <c r="C1750" s="6" t="s">
        <v>1849</v>
      </c>
      <c r="D1750" s="6" t="s">
        <v>890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 t="s">
        <v>4549</v>
      </c>
      <c r="Q1750" s="6" t="s">
        <v>4549</v>
      </c>
      <c r="R1750" s="6" t="s">
        <v>4549</v>
      </c>
      <c r="S1750" s="6" t="s">
        <v>4549</v>
      </c>
      <c r="T1750" s="6"/>
      <c r="U1750" s="6"/>
      <c r="V1750" s="6"/>
      <c r="W1750" s="6"/>
      <c r="X1750" s="6"/>
      <c r="Y1750" s="6"/>
      <c r="Z1750" s="6"/>
      <c r="AA1750" s="6"/>
      <c r="AB1750" s="6" t="s">
        <v>4549</v>
      </c>
    </row>
    <row r="1751" spans="1:28">
      <c r="A1751" s="6">
        <v>449</v>
      </c>
      <c r="B1751" s="6" t="str">
        <f t="shared" si="27"/>
        <v>TazlinaCARPENTER SHOP</v>
      </c>
      <c r="C1751" s="6" t="s">
        <v>1849</v>
      </c>
      <c r="D1751" s="6" t="s">
        <v>5733</v>
      </c>
      <c r="E1751" s="6"/>
      <c r="F1751" s="6"/>
      <c r="G1751" s="6">
        <v>960</v>
      </c>
      <c r="H1751" s="6">
        <v>1971</v>
      </c>
      <c r="I1751" s="6">
        <v>9</v>
      </c>
      <c r="J1751" s="6" t="s">
        <v>1500</v>
      </c>
      <c r="K1751" s="6">
        <v>35</v>
      </c>
      <c r="L1751" s="6" t="s">
        <v>4562</v>
      </c>
      <c r="M1751" s="6">
        <v>4</v>
      </c>
      <c r="N1751" s="6" t="s">
        <v>4584</v>
      </c>
      <c r="O1751" s="6" t="s">
        <v>4585</v>
      </c>
      <c r="P1751" s="6" t="s">
        <v>4549</v>
      </c>
      <c r="Q1751" s="6" t="s">
        <v>4549</v>
      </c>
      <c r="R1751" s="6" t="s">
        <v>4549</v>
      </c>
      <c r="S1751" s="6" t="s">
        <v>4549</v>
      </c>
      <c r="T1751" s="6"/>
      <c r="U1751" s="6"/>
      <c r="V1751" s="6"/>
      <c r="W1751" s="6"/>
      <c r="X1751" s="6"/>
      <c r="Y1751" s="6"/>
      <c r="Z1751" s="6"/>
      <c r="AA1751" s="6"/>
      <c r="AB1751" s="6" t="s">
        <v>4549</v>
      </c>
    </row>
    <row r="1752" spans="1:28">
      <c r="A1752" s="6">
        <v>449</v>
      </c>
      <c r="B1752" s="6" t="str">
        <f t="shared" si="27"/>
        <v>TazlinaEMERGENCY POWER PLANT</v>
      </c>
      <c r="C1752" s="6" t="s">
        <v>1849</v>
      </c>
      <c r="D1752" s="6" t="s">
        <v>5734</v>
      </c>
      <c r="E1752" s="6"/>
      <c r="F1752" s="6"/>
      <c r="G1752" s="6">
        <v>96</v>
      </c>
      <c r="H1752" s="6">
        <v>1990</v>
      </c>
      <c r="I1752" s="6">
        <v>8</v>
      </c>
      <c r="J1752" s="6" t="s">
        <v>4555</v>
      </c>
      <c r="K1752" s="6">
        <v>31</v>
      </c>
      <c r="L1752" s="6" t="s">
        <v>4592</v>
      </c>
      <c r="M1752" s="6">
        <v>2</v>
      </c>
      <c r="N1752" s="6" t="s">
        <v>4543</v>
      </c>
      <c r="O1752" s="6" t="s">
        <v>4585</v>
      </c>
      <c r="P1752" s="6" t="s">
        <v>4549</v>
      </c>
      <c r="Q1752" s="6" t="s">
        <v>4549</v>
      </c>
      <c r="R1752" s="6" t="s">
        <v>4549</v>
      </c>
      <c r="S1752" s="6" t="s">
        <v>4549</v>
      </c>
      <c r="T1752" s="6"/>
      <c r="U1752" s="6"/>
      <c r="V1752" s="6"/>
      <c r="W1752" s="6"/>
      <c r="X1752" s="6"/>
      <c r="Y1752" s="6"/>
      <c r="Z1752" s="6"/>
      <c r="AA1752" s="6"/>
      <c r="AB1752" s="6" t="s">
        <v>4549</v>
      </c>
    </row>
    <row r="1753" spans="1:28">
      <c r="A1753" s="6">
        <v>449</v>
      </c>
      <c r="B1753" s="6" t="str">
        <f t="shared" si="27"/>
        <v>TazlinaFire Barn</v>
      </c>
      <c r="C1753" s="6" t="s">
        <v>1849</v>
      </c>
      <c r="D1753" s="6" t="s">
        <v>1870</v>
      </c>
      <c r="E1753" s="6"/>
      <c r="F1753" s="6"/>
      <c r="G1753" s="6">
        <v>2400</v>
      </c>
      <c r="H1753" s="6">
        <v>1980</v>
      </c>
      <c r="I1753" s="6">
        <v>3</v>
      </c>
      <c r="J1753" s="6" t="s">
        <v>4541</v>
      </c>
      <c r="K1753" s="6">
        <v>11</v>
      </c>
      <c r="L1753" s="6" t="s">
        <v>4542</v>
      </c>
      <c r="M1753" s="6">
        <v>2</v>
      </c>
      <c r="N1753" s="6" t="s">
        <v>4543</v>
      </c>
      <c r="O1753" s="6"/>
      <c r="P1753" s="6" t="s">
        <v>4549</v>
      </c>
      <c r="Q1753" s="6" t="s">
        <v>4549</v>
      </c>
      <c r="R1753" s="6" t="s">
        <v>4549</v>
      </c>
      <c r="S1753" s="6" t="s">
        <v>4549</v>
      </c>
      <c r="T1753" s="6"/>
      <c r="U1753" s="6"/>
      <c r="V1753" s="6"/>
      <c r="W1753" s="6"/>
      <c r="X1753" s="6"/>
      <c r="Y1753" s="6"/>
      <c r="Z1753" s="6"/>
      <c r="AA1753" s="6"/>
      <c r="AB1753" s="6" t="s">
        <v>4549</v>
      </c>
    </row>
    <row r="1754" spans="1:28">
      <c r="A1754" s="6">
        <v>449</v>
      </c>
      <c r="B1754" s="6" t="str">
        <f t="shared" si="27"/>
        <v>TazlinaHealth Clinic</v>
      </c>
      <c r="C1754" s="6" t="s">
        <v>1849</v>
      </c>
      <c r="D1754" s="6" t="s">
        <v>28</v>
      </c>
      <c r="E1754" s="6"/>
      <c r="F1754" s="6"/>
      <c r="G1754" s="6">
        <v>1176</v>
      </c>
      <c r="H1754" s="6">
        <v>2004</v>
      </c>
      <c r="I1754" s="6">
        <v>4</v>
      </c>
      <c r="J1754" s="6" t="s">
        <v>4615</v>
      </c>
      <c r="K1754" s="6">
        <v>17</v>
      </c>
      <c r="L1754" s="6" t="s">
        <v>4644</v>
      </c>
      <c r="M1754" s="6">
        <v>2</v>
      </c>
      <c r="N1754" s="6" t="s">
        <v>4543</v>
      </c>
      <c r="O1754" s="6" t="s">
        <v>5735</v>
      </c>
      <c r="P1754" s="6" t="s">
        <v>4549</v>
      </c>
      <c r="Q1754" s="6" t="s">
        <v>4549</v>
      </c>
      <c r="R1754" s="6" t="s">
        <v>4549</v>
      </c>
      <c r="S1754" s="6" t="s">
        <v>4549</v>
      </c>
      <c r="T1754" s="6"/>
      <c r="U1754" s="6"/>
      <c r="V1754" s="6"/>
      <c r="W1754" s="6"/>
      <c r="X1754" s="6"/>
      <c r="Y1754" s="6"/>
      <c r="Z1754" s="6">
        <v>17500</v>
      </c>
      <c r="AA1754" s="6"/>
      <c r="AB1754" s="6" t="s">
        <v>4549</v>
      </c>
    </row>
    <row r="1755" spans="1:28">
      <c r="A1755" s="6">
        <v>449</v>
      </c>
      <c r="B1755" s="6" t="str">
        <f t="shared" si="27"/>
        <v>TazlinaHousing Authority Office</v>
      </c>
      <c r="C1755" s="6" t="s">
        <v>1849</v>
      </c>
      <c r="D1755" s="6" t="s">
        <v>1960</v>
      </c>
      <c r="E1755" s="6"/>
      <c r="F1755" s="6"/>
      <c r="G1755" s="6">
        <v>2000</v>
      </c>
      <c r="H1755" s="6">
        <v>1970</v>
      </c>
      <c r="I1755" s="6">
        <v>6</v>
      </c>
      <c r="J1755" s="6" t="s">
        <v>377</v>
      </c>
      <c r="K1755" s="6">
        <v>36</v>
      </c>
      <c r="L1755" s="6" t="s">
        <v>377</v>
      </c>
      <c r="M1755" s="6">
        <v>3</v>
      </c>
      <c r="N1755" s="6" t="s">
        <v>4570</v>
      </c>
      <c r="O1755" s="6" t="s">
        <v>5736</v>
      </c>
      <c r="P1755" s="6" t="s">
        <v>4549</v>
      </c>
      <c r="Q1755" s="6" t="s">
        <v>4549</v>
      </c>
      <c r="R1755" s="6" t="s">
        <v>4549</v>
      </c>
      <c r="S1755" s="6" t="s">
        <v>4549</v>
      </c>
      <c r="T1755" s="6"/>
      <c r="U1755" s="6"/>
      <c r="V1755" s="6"/>
      <c r="W1755" s="6"/>
      <c r="X1755" s="6"/>
      <c r="Y1755" s="6"/>
      <c r="Z1755" s="6"/>
      <c r="AA1755" s="6"/>
      <c r="AB1755" s="6" t="s">
        <v>4549</v>
      </c>
    </row>
    <row r="1756" spans="1:28">
      <c r="A1756" s="6">
        <v>449</v>
      </c>
      <c r="B1756" s="6" t="str">
        <f t="shared" si="27"/>
        <v>TazlinaMAINTENANCE SHOP</v>
      </c>
      <c r="C1756" s="6" t="s">
        <v>1849</v>
      </c>
      <c r="D1756" s="6" t="s">
        <v>2695</v>
      </c>
      <c r="E1756" s="6" t="s">
        <v>5737</v>
      </c>
      <c r="F1756" s="6"/>
      <c r="G1756" s="6">
        <v>11200</v>
      </c>
      <c r="H1756" s="6">
        <v>1970</v>
      </c>
      <c r="I1756" s="6">
        <v>9</v>
      </c>
      <c r="J1756" s="6" t="s">
        <v>1500</v>
      </c>
      <c r="K1756" s="6">
        <v>35</v>
      </c>
      <c r="L1756" s="6" t="s">
        <v>4562</v>
      </c>
      <c r="M1756" s="6">
        <v>2</v>
      </c>
      <c r="N1756" s="6" t="s">
        <v>4543</v>
      </c>
      <c r="O1756" s="6" t="s">
        <v>4585</v>
      </c>
      <c r="P1756" s="6" t="s">
        <v>4549</v>
      </c>
      <c r="Q1756" s="6" t="s">
        <v>4549</v>
      </c>
      <c r="R1756" s="6" t="s">
        <v>4549</v>
      </c>
      <c r="S1756" s="6" t="s">
        <v>4549</v>
      </c>
      <c r="T1756" s="6"/>
      <c r="U1756" s="6"/>
      <c r="V1756" s="6"/>
      <c r="W1756" s="6"/>
      <c r="X1756" s="6"/>
      <c r="Y1756" s="6"/>
      <c r="Z1756" s="6"/>
      <c r="AA1756" s="6"/>
      <c r="AB1756" s="6" t="s">
        <v>4549</v>
      </c>
    </row>
    <row r="1757" spans="1:28">
      <c r="A1757" s="6">
        <v>449</v>
      </c>
      <c r="B1757" s="6" t="str">
        <f t="shared" si="27"/>
        <v>TazlinaSAND SHED</v>
      </c>
      <c r="C1757" s="6" t="s">
        <v>1849</v>
      </c>
      <c r="D1757" s="6" t="s">
        <v>2021</v>
      </c>
      <c r="E1757" s="6"/>
      <c r="F1757" s="6"/>
      <c r="G1757" s="6">
        <v>5000</v>
      </c>
      <c r="H1757" s="6">
        <v>1972</v>
      </c>
      <c r="I1757" s="6">
        <v>2</v>
      </c>
      <c r="J1757" s="6" t="s">
        <v>4582</v>
      </c>
      <c r="K1757" s="6">
        <v>8</v>
      </c>
      <c r="L1757" s="6" t="s">
        <v>4583</v>
      </c>
      <c r="M1757" s="6">
        <v>2</v>
      </c>
      <c r="N1757" s="6" t="s">
        <v>4543</v>
      </c>
      <c r="O1757" s="6" t="s">
        <v>4585</v>
      </c>
      <c r="P1757" s="6" t="s">
        <v>4549</v>
      </c>
      <c r="Q1757" s="6" t="s">
        <v>4549</v>
      </c>
      <c r="R1757" s="6" t="s">
        <v>4549</v>
      </c>
      <c r="S1757" s="6" t="s">
        <v>4549</v>
      </c>
      <c r="T1757" s="6"/>
      <c r="U1757" s="6"/>
      <c r="V1757" s="6"/>
      <c r="W1757" s="6"/>
      <c r="X1757" s="6"/>
      <c r="Y1757" s="6"/>
      <c r="Z1757" s="6"/>
      <c r="AA1757" s="6"/>
      <c r="AB1757" s="6" t="s">
        <v>4549</v>
      </c>
    </row>
    <row r="1758" spans="1:28">
      <c r="A1758" s="6">
        <v>449</v>
      </c>
      <c r="B1758" s="6" t="str">
        <f t="shared" si="27"/>
        <v>TazlinaSOIL LAB # 3</v>
      </c>
      <c r="C1758" s="6" t="s">
        <v>1849</v>
      </c>
      <c r="D1758" s="6" t="s">
        <v>5738</v>
      </c>
      <c r="E1758" s="6"/>
      <c r="F1758" s="6"/>
      <c r="G1758" s="6">
        <v>320</v>
      </c>
      <c r="H1758" s="6">
        <v>1968</v>
      </c>
      <c r="I1758" s="6">
        <v>9</v>
      </c>
      <c r="J1758" s="6" t="s">
        <v>1500</v>
      </c>
      <c r="K1758" s="6">
        <v>35</v>
      </c>
      <c r="L1758" s="6" t="s">
        <v>4562</v>
      </c>
      <c r="M1758" s="6">
        <v>2</v>
      </c>
      <c r="N1758" s="6" t="s">
        <v>4543</v>
      </c>
      <c r="O1758" s="6" t="s">
        <v>4585</v>
      </c>
      <c r="P1758" s="6" t="s">
        <v>4549</v>
      </c>
      <c r="Q1758" s="6" t="s">
        <v>4549</v>
      </c>
      <c r="R1758" s="6" t="s">
        <v>4549</v>
      </c>
      <c r="S1758" s="6" t="s">
        <v>4549</v>
      </c>
      <c r="T1758" s="6"/>
      <c r="U1758" s="6"/>
      <c r="V1758" s="6"/>
      <c r="W1758" s="6"/>
      <c r="X1758" s="6"/>
      <c r="Y1758" s="6"/>
      <c r="Z1758" s="6"/>
      <c r="AA1758" s="6"/>
      <c r="AB1758" s="6" t="s">
        <v>4549</v>
      </c>
    </row>
    <row r="1759" spans="1:28">
      <c r="A1759" s="6">
        <v>449</v>
      </c>
      <c r="B1759" s="6" t="str">
        <f t="shared" si="27"/>
        <v>TazlinaSOIL TEST LAB # 1</v>
      </c>
      <c r="C1759" s="6" t="s">
        <v>1849</v>
      </c>
      <c r="D1759" s="6" t="s">
        <v>5739</v>
      </c>
      <c r="E1759" s="6"/>
      <c r="F1759" s="6"/>
      <c r="G1759" s="6">
        <v>500</v>
      </c>
      <c r="H1759" s="6">
        <v>1968</v>
      </c>
      <c r="I1759" s="6">
        <v>9</v>
      </c>
      <c r="J1759" s="6" t="s">
        <v>1500</v>
      </c>
      <c r="K1759" s="6">
        <v>35</v>
      </c>
      <c r="L1759" s="6" t="s">
        <v>4562</v>
      </c>
      <c r="M1759" s="6">
        <v>2</v>
      </c>
      <c r="N1759" s="6" t="s">
        <v>4543</v>
      </c>
      <c r="O1759" s="6" t="s">
        <v>4585</v>
      </c>
      <c r="P1759" s="6" t="s">
        <v>4549</v>
      </c>
      <c r="Q1759" s="6" t="s">
        <v>4549</v>
      </c>
      <c r="R1759" s="6" t="s">
        <v>4549</v>
      </c>
      <c r="S1759" s="6" t="s">
        <v>4549</v>
      </c>
      <c r="T1759" s="6"/>
      <c r="U1759" s="6"/>
      <c r="V1759" s="6"/>
      <c r="W1759" s="6"/>
      <c r="X1759" s="6"/>
      <c r="Y1759" s="6"/>
      <c r="Z1759" s="6"/>
      <c r="AA1759" s="6"/>
      <c r="AB1759" s="6" t="s">
        <v>4549</v>
      </c>
    </row>
    <row r="1760" spans="1:28">
      <c r="A1760" s="6">
        <v>449</v>
      </c>
      <c r="B1760" s="6" t="str">
        <f t="shared" si="27"/>
        <v>TazlinaSOIL TEST LAB # 2</v>
      </c>
      <c r="C1760" s="6" t="s">
        <v>1849</v>
      </c>
      <c r="D1760" s="6" t="s">
        <v>5740</v>
      </c>
      <c r="E1760" s="6"/>
      <c r="F1760" s="6"/>
      <c r="G1760" s="6">
        <v>320</v>
      </c>
      <c r="H1760" s="6">
        <v>1968</v>
      </c>
      <c r="I1760" s="6">
        <v>9</v>
      </c>
      <c r="J1760" s="6" t="s">
        <v>1500</v>
      </c>
      <c r="K1760" s="6">
        <v>35</v>
      </c>
      <c r="L1760" s="6" t="s">
        <v>4562</v>
      </c>
      <c r="M1760" s="6">
        <v>2</v>
      </c>
      <c r="N1760" s="6" t="s">
        <v>4543</v>
      </c>
      <c r="O1760" s="6" t="s">
        <v>4585</v>
      </c>
      <c r="P1760" s="6" t="s">
        <v>4549</v>
      </c>
      <c r="Q1760" s="6" t="s">
        <v>4549</v>
      </c>
      <c r="R1760" s="6" t="s">
        <v>4549</v>
      </c>
      <c r="S1760" s="6" t="s">
        <v>4549</v>
      </c>
      <c r="T1760" s="6"/>
      <c r="U1760" s="6"/>
      <c r="V1760" s="6"/>
      <c r="W1760" s="6"/>
      <c r="X1760" s="6"/>
      <c r="Y1760" s="6"/>
      <c r="Z1760" s="6"/>
      <c r="AA1760" s="6"/>
      <c r="AB1760" s="6" t="s">
        <v>4549</v>
      </c>
    </row>
    <row r="1761" spans="1:28">
      <c r="A1761" s="6">
        <v>449</v>
      </c>
      <c r="B1761" s="6" t="str">
        <f t="shared" si="27"/>
        <v>TazlinaSTORAGE BLDG</v>
      </c>
      <c r="C1761" s="6" t="s">
        <v>1849</v>
      </c>
      <c r="D1761" s="6" t="s">
        <v>2013</v>
      </c>
      <c r="E1761" s="6"/>
      <c r="F1761" s="6"/>
      <c r="G1761" s="6">
        <v>768</v>
      </c>
      <c r="H1761" s="6">
        <v>1934</v>
      </c>
      <c r="I1761" s="6">
        <v>2</v>
      </c>
      <c r="J1761" s="6" t="s">
        <v>4582</v>
      </c>
      <c r="K1761" s="6">
        <v>8</v>
      </c>
      <c r="L1761" s="6" t="s">
        <v>4583</v>
      </c>
      <c r="M1761" s="6">
        <v>2</v>
      </c>
      <c r="N1761" s="6" t="s">
        <v>4543</v>
      </c>
      <c r="O1761" s="6" t="s">
        <v>4585</v>
      </c>
      <c r="P1761" s="6" t="s">
        <v>4549</v>
      </c>
      <c r="Q1761" s="6" t="s">
        <v>4549</v>
      </c>
      <c r="R1761" s="6" t="s">
        <v>4549</v>
      </c>
      <c r="S1761" s="6" t="s">
        <v>4549</v>
      </c>
      <c r="T1761" s="6"/>
      <c r="U1761" s="6"/>
      <c r="V1761" s="6"/>
      <c r="W1761" s="6"/>
      <c r="X1761" s="6"/>
      <c r="Y1761" s="6"/>
      <c r="Z1761" s="6"/>
      <c r="AA1761" s="6"/>
      <c r="AB1761" s="6" t="s">
        <v>4549</v>
      </c>
    </row>
    <row r="1762" spans="1:28">
      <c r="A1762" s="6">
        <v>449</v>
      </c>
      <c r="B1762" s="6" t="str">
        <f t="shared" si="27"/>
        <v>TazlinaTazlina Community Hall</v>
      </c>
      <c r="C1762" s="6" t="s">
        <v>1849</v>
      </c>
      <c r="D1762" s="6" t="s">
        <v>1965</v>
      </c>
      <c r="E1762" s="6"/>
      <c r="F1762" s="6"/>
      <c r="G1762" s="6">
        <v>2184</v>
      </c>
      <c r="H1762" s="6">
        <v>1970</v>
      </c>
      <c r="I1762" s="6">
        <v>3</v>
      </c>
      <c r="J1762" s="6" t="s">
        <v>4541</v>
      </c>
      <c r="K1762" s="6">
        <v>10</v>
      </c>
      <c r="L1762" s="6" t="s">
        <v>2424</v>
      </c>
      <c r="M1762" s="6">
        <v>2</v>
      </c>
      <c r="N1762" s="6" t="s">
        <v>4543</v>
      </c>
      <c r="O1762" s="6" t="s">
        <v>5741</v>
      </c>
      <c r="P1762" s="6" t="s">
        <v>4549</v>
      </c>
      <c r="Q1762" s="6" t="s">
        <v>4549</v>
      </c>
      <c r="R1762" s="6" t="s">
        <v>4549</v>
      </c>
      <c r="S1762" s="6" t="s">
        <v>4549</v>
      </c>
      <c r="T1762" s="6"/>
      <c r="U1762" s="6"/>
      <c r="V1762" s="6" t="s">
        <v>5742</v>
      </c>
      <c r="W1762" s="6"/>
      <c r="X1762" s="6"/>
      <c r="Y1762" s="6"/>
      <c r="Z1762" s="6">
        <v>14500</v>
      </c>
      <c r="AA1762" s="6"/>
      <c r="AB1762" s="6" t="s">
        <v>4549</v>
      </c>
    </row>
    <row r="1763" spans="1:28">
      <c r="A1763" s="6">
        <v>449</v>
      </c>
      <c r="B1763" s="6" t="str">
        <f t="shared" si="27"/>
        <v>TazlinaTAZLINA RIVER CAMPGROUND</v>
      </c>
      <c r="C1763" s="6" t="s">
        <v>1849</v>
      </c>
      <c r="D1763" s="6" t="s">
        <v>5743</v>
      </c>
      <c r="E1763" s="6" t="s">
        <v>5744</v>
      </c>
      <c r="F1763" s="6"/>
      <c r="G1763" s="6">
        <v>672</v>
      </c>
      <c r="H1763" s="6">
        <v>1972</v>
      </c>
      <c r="I1763" s="6">
        <v>9</v>
      </c>
      <c r="J1763" s="6" t="s">
        <v>1500</v>
      </c>
      <c r="K1763" s="6">
        <v>32</v>
      </c>
      <c r="L1763" s="6" t="s">
        <v>4805</v>
      </c>
      <c r="M1763" s="6">
        <v>2</v>
      </c>
      <c r="N1763" s="6" t="s">
        <v>4543</v>
      </c>
      <c r="O1763" s="6" t="s">
        <v>4585</v>
      </c>
      <c r="P1763" s="6" t="s">
        <v>4549</v>
      </c>
      <c r="Q1763" s="6" t="s">
        <v>4549</v>
      </c>
      <c r="R1763" s="6" t="s">
        <v>4549</v>
      </c>
      <c r="S1763" s="6" t="s">
        <v>4549</v>
      </c>
      <c r="T1763" s="6"/>
      <c r="U1763" s="6"/>
      <c r="V1763" s="6"/>
      <c r="W1763" s="6"/>
      <c r="X1763" s="6"/>
      <c r="Y1763" s="6"/>
      <c r="Z1763" s="6"/>
      <c r="AA1763" s="6"/>
      <c r="AB1763" s="6" t="s">
        <v>4549</v>
      </c>
    </row>
    <row r="1764" spans="1:28">
      <c r="A1764" s="6">
        <v>449</v>
      </c>
      <c r="B1764" s="6" t="str">
        <f t="shared" si="27"/>
        <v>TazlinaTazlina Trading Post</v>
      </c>
      <c r="C1764" s="6" t="s">
        <v>1849</v>
      </c>
      <c r="D1764" s="6" t="s">
        <v>1967</v>
      </c>
      <c r="E1764" s="6"/>
      <c r="F1764" s="6"/>
      <c r="G1764" s="6">
        <v>3790</v>
      </c>
      <c r="H1764" s="6">
        <v>1966</v>
      </c>
      <c r="I1764" s="6">
        <v>7</v>
      </c>
      <c r="J1764" s="6" t="s">
        <v>4578</v>
      </c>
      <c r="K1764" s="6">
        <v>25</v>
      </c>
      <c r="L1764" s="6" t="s">
        <v>4579</v>
      </c>
      <c r="M1764" s="6">
        <v>3</v>
      </c>
      <c r="N1764" s="6" t="s">
        <v>4570</v>
      </c>
      <c r="O1764" s="6" t="s">
        <v>5745</v>
      </c>
      <c r="P1764" s="6" t="s">
        <v>4549</v>
      </c>
      <c r="Q1764" s="6" t="s">
        <v>4549</v>
      </c>
      <c r="R1764" s="6" t="s">
        <v>4549</v>
      </c>
      <c r="S1764" s="6" t="s">
        <v>4549</v>
      </c>
      <c r="T1764" s="6"/>
      <c r="U1764" s="6"/>
      <c r="V1764" s="6"/>
      <c r="W1764" s="6"/>
      <c r="X1764" s="6"/>
      <c r="Y1764" s="144">
        <v>9600</v>
      </c>
      <c r="Z1764" s="6"/>
      <c r="AA1764" s="144">
        <v>25200</v>
      </c>
      <c r="AB1764" s="6" t="s">
        <v>4549</v>
      </c>
    </row>
    <row r="1765" spans="1:28">
      <c r="A1765" s="6">
        <v>449</v>
      </c>
      <c r="B1765" s="6" t="str">
        <f t="shared" si="27"/>
        <v>TazlinaTIRE STORAGE BLDG</v>
      </c>
      <c r="C1765" s="6" t="s">
        <v>1849</v>
      </c>
      <c r="D1765" s="6" t="s">
        <v>2162</v>
      </c>
      <c r="E1765" s="6"/>
      <c r="F1765" s="6"/>
      <c r="G1765" s="6">
        <v>500</v>
      </c>
      <c r="H1765" s="6">
        <v>1972</v>
      </c>
      <c r="I1765" s="6">
        <v>2</v>
      </c>
      <c r="J1765" s="6" t="s">
        <v>4582</v>
      </c>
      <c r="K1765" s="6">
        <v>8</v>
      </c>
      <c r="L1765" s="6" t="s">
        <v>4583</v>
      </c>
      <c r="M1765" s="6">
        <v>2</v>
      </c>
      <c r="N1765" s="6" t="s">
        <v>4543</v>
      </c>
      <c r="O1765" s="6" t="s">
        <v>4585</v>
      </c>
      <c r="P1765" s="6" t="s">
        <v>4549</v>
      </c>
      <c r="Q1765" s="6" t="s">
        <v>4549</v>
      </c>
      <c r="R1765" s="6" t="s">
        <v>4549</v>
      </c>
      <c r="S1765" s="6" t="s">
        <v>4549</v>
      </c>
      <c r="T1765" s="6"/>
      <c r="U1765" s="6"/>
      <c r="V1765" s="6"/>
      <c r="W1765" s="6"/>
      <c r="X1765" s="6"/>
      <c r="Y1765" s="6"/>
      <c r="Z1765" s="6"/>
      <c r="AA1765" s="6"/>
      <c r="AB1765" s="6" t="s">
        <v>4549</v>
      </c>
    </row>
    <row r="1766" spans="1:28">
      <c r="A1766" s="6">
        <v>449</v>
      </c>
      <c r="B1766" s="6" t="str">
        <f t="shared" si="27"/>
        <v>TazlinaTIRE STORAGE BLDG</v>
      </c>
      <c r="C1766" s="6" t="s">
        <v>1849</v>
      </c>
      <c r="D1766" s="6" t="s">
        <v>2162</v>
      </c>
      <c r="E1766" s="6"/>
      <c r="F1766" s="6"/>
      <c r="G1766" s="6">
        <v>512</v>
      </c>
      <c r="H1766" s="6">
        <v>1972</v>
      </c>
      <c r="I1766" s="6">
        <v>2</v>
      </c>
      <c r="J1766" s="6" t="s">
        <v>4582</v>
      </c>
      <c r="K1766" s="6">
        <v>8</v>
      </c>
      <c r="L1766" s="6" t="s">
        <v>4583</v>
      </c>
      <c r="M1766" s="6">
        <v>2</v>
      </c>
      <c r="N1766" s="6" t="s">
        <v>4543</v>
      </c>
      <c r="O1766" s="6" t="s">
        <v>4585</v>
      </c>
      <c r="P1766" s="6" t="s">
        <v>4549</v>
      </c>
      <c r="Q1766" s="6" t="s">
        <v>4549</v>
      </c>
      <c r="R1766" s="6" t="s">
        <v>4549</v>
      </c>
      <c r="S1766" s="6" t="s">
        <v>4549</v>
      </c>
      <c r="T1766" s="6"/>
      <c r="U1766" s="6"/>
      <c r="V1766" s="6"/>
      <c r="W1766" s="6"/>
      <c r="X1766" s="6"/>
      <c r="Y1766" s="6"/>
      <c r="Z1766" s="6"/>
      <c r="AA1766" s="6"/>
      <c r="AB1766" s="6" t="s">
        <v>4549</v>
      </c>
    </row>
    <row r="1767" spans="1:28">
      <c r="A1767" s="6">
        <v>449</v>
      </c>
      <c r="B1767" s="6" t="str">
        <f t="shared" si="27"/>
        <v>TazlinaTribal Office</v>
      </c>
      <c r="C1767" s="6" t="s">
        <v>1849</v>
      </c>
      <c r="D1767" s="6" t="s">
        <v>153</v>
      </c>
      <c r="E1767" s="6"/>
      <c r="F1767" s="6"/>
      <c r="G1767" s="6">
        <v>840</v>
      </c>
      <c r="H1767" s="6">
        <v>1970</v>
      </c>
      <c r="I1767" s="6">
        <v>6</v>
      </c>
      <c r="J1767" s="6" t="s">
        <v>377</v>
      </c>
      <c r="K1767" s="6">
        <v>36</v>
      </c>
      <c r="L1767" s="6" t="s">
        <v>377</v>
      </c>
      <c r="M1767" s="6">
        <v>2</v>
      </c>
      <c r="N1767" s="6" t="s">
        <v>4543</v>
      </c>
      <c r="O1767" s="6" t="s">
        <v>5746</v>
      </c>
      <c r="P1767" s="6" t="s">
        <v>4549</v>
      </c>
      <c r="Q1767" s="6" t="s">
        <v>4549</v>
      </c>
      <c r="R1767" s="6" t="s">
        <v>4549</v>
      </c>
      <c r="S1767" s="6" t="s">
        <v>4549</v>
      </c>
      <c r="T1767" s="6"/>
      <c r="U1767" s="6"/>
      <c r="V1767" s="6"/>
      <c r="W1767" s="6"/>
      <c r="X1767" s="6"/>
      <c r="Y1767" s="6"/>
      <c r="Z1767" s="6"/>
      <c r="AA1767" s="6"/>
      <c r="AB1767" s="6" t="s">
        <v>4549</v>
      </c>
    </row>
    <row r="1768" spans="1:28">
      <c r="A1768" s="6">
        <v>449</v>
      </c>
      <c r="B1768" s="6" t="str">
        <f t="shared" si="27"/>
        <v>TazlinaWAREHOUSE</v>
      </c>
      <c r="C1768" s="6" t="s">
        <v>1849</v>
      </c>
      <c r="D1768" s="6" t="s">
        <v>1995</v>
      </c>
      <c r="E1768" s="6"/>
      <c r="F1768" s="6"/>
      <c r="G1768" s="6">
        <v>1000</v>
      </c>
      <c r="H1768" s="6">
        <v>1971</v>
      </c>
      <c r="I1768" s="6">
        <v>2</v>
      </c>
      <c r="J1768" s="6" t="s">
        <v>4582</v>
      </c>
      <c r="K1768" s="6">
        <v>8</v>
      </c>
      <c r="L1768" s="6" t="s">
        <v>4583</v>
      </c>
      <c r="M1768" s="6">
        <v>2</v>
      </c>
      <c r="N1768" s="6" t="s">
        <v>4543</v>
      </c>
      <c r="O1768" s="6" t="s">
        <v>4585</v>
      </c>
      <c r="P1768" s="6" t="s">
        <v>4549</v>
      </c>
      <c r="Q1768" s="6" t="s">
        <v>4549</v>
      </c>
      <c r="R1768" s="6" t="s">
        <v>4549</v>
      </c>
      <c r="S1768" s="6" t="s">
        <v>4549</v>
      </c>
      <c r="T1768" s="6"/>
      <c r="U1768" s="6"/>
      <c r="V1768" s="6"/>
      <c r="W1768" s="6"/>
      <c r="X1768" s="6"/>
      <c r="Y1768" s="6"/>
      <c r="Z1768" s="6"/>
      <c r="AA1768" s="6"/>
      <c r="AB1768" s="6" t="s">
        <v>4549</v>
      </c>
    </row>
    <row r="1769" spans="1:28">
      <c r="A1769" s="6">
        <v>451</v>
      </c>
      <c r="B1769" s="6" t="str">
        <f t="shared" si="27"/>
        <v>TellerAIRPORT ELECTRICAL</v>
      </c>
      <c r="C1769" s="6" t="s">
        <v>2164</v>
      </c>
      <c r="D1769" s="6" t="s">
        <v>2575</v>
      </c>
      <c r="E1769" s="6"/>
      <c r="F1769" s="6"/>
      <c r="G1769" s="6">
        <v>96</v>
      </c>
      <c r="H1769" s="6">
        <v>2000</v>
      </c>
      <c r="I1769" s="6">
        <v>8</v>
      </c>
      <c r="J1769" s="6" t="s">
        <v>4555</v>
      </c>
      <c r="K1769" s="6">
        <v>31</v>
      </c>
      <c r="L1769" s="6" t="s">
        <v>4592</v>
      </c>
      <c r="M1769" s="6">
        <v>2</v>
      </c>
      <c r="N1769" s="6" t="s">
        <v>4543</v>
      </c>
      <c r="O1769" s="6" t="s">
        <v>4585</v>
      </c>
      <c r="P1769" s="6" t="s">
        <v>4549</v>
      </c>
      <c r="Q1769" s="6" t="s">
        <v>4549</v>
      </c>
      <c r="R1769" s="6" t="s">
        <v>4549</v>
      </c>
      <c r="S1769" s="6" t="s">
        <v>4549</v>
      </c>
      <c r="T1769" s="6"/>
      <c r="U1769" s="6"/>
      <c r="V1769" s="6"/>
      <c r="W1769" s="6"/>
      <c r="X1769" s="6"/>
      <c r="Y1769" s="6"/>
      <c r="Z1769" s="6"/>
      <c r="AA1769" s="6"/>
      <c r="AB1769" s="6" t="s">
        <v>4549</v>
      </c>
    </row>
    <row r="1770" spans="1:28">
      <c r="A1770" s="6">
        <v>451</v>
      </c>
      <c r="B1770" s="6" t="str">
        <f t="shared" si="27"/>
        <v>TellerCity Garage</v>
      </c>
      <c r="C1770" s="6" t="s">
        <v>2164</v>
      </c>
      <c r="D1770" s="6" t="s">
        <v>366</v>
      </c>
      <c r="E1770" s="6"/>
      <c r="F1770" s="6"/>
      <c r="G1770" s="6"/>
      <c r="H1770" s="6"/>
      <c r="I1770" s="6">
        <v>8</v>
      </c>
      <c r="J1770" s="6" t="s">
        <v>4555</v>
      </c>
      <c r="K1770" s="6">
        <v>28</v>
      </c>
      <c r="L1770" s="6" t="s">
        <v>4556</v>
      </c>
      <c r="M1770" s="6">
        <v>2</v>
      </c>
      <c r="N1770" s="6" t="s">
        <v>4543</v>
      </c>
      <c r="O1770" s="6" t="s">
        <v>5747</v>
      </c>
      <c r="P1770" s="6" t="s">
        <v>4549</v>
      </c>
      <c r="Q1770" s="6" t="s">
        <v>4549</v>
      </c>
      <c r="R1770" s="6" t="s">
        <v>4549</v>
      </c>
      <c r="S1770" s="6" t="s">
        <v>4549</v>
      </c>
      <c r="T1770" s="6"/>
      <c r="U1770" s="6"/>
      <c r="V1770" s="6"/>
      <c r="W1770" s="6"/>
      <c r="X1770" s="6"/>
      <c r="Y1770" s="6"/>
      <c r="Z1770" s="6"/>
      <c r="AA1770" s="6"/>
      <c r="AB1770" s="6" t="s">
        <v>4549</v>
      </c>
    </row>
    <row r="1771" spans="1:28">
      <c r="A1771" s="6">
        <v>451</v>
      </c>
      <c r="B1771" s="6" t="str">
        <f t="shared" si="27"/>
        <v>TellerCity Office Building</v>
      </c>
      <c r="C1771" s="6" t="s">
        <v>2164</v>
      </c>
      <c r="D1771" s="6" t="s">
        <v>1582</v>
      </c>
      <c r="E1771" s="6"/>
      <c r="F1771" s="6"/>
      <c r="G1771" s="6"/>
      <c r="H1771" s="6"/>
      <c r="I1771" s="6">
        <v>6</v>
      </c>
      <c r="J1771" s="6" t="s">
        <v>377</v>
      </c>
      <c r="K1771" s="6">
        <v>36</v>
      </c>
      <c r="L1771" s="6" t="s">
        <v>377</v>
      </c>
      <c r="M1771" s="6">
        <v>2</v>
      </c>
      <c r="N1771" s="6" t="s">
        <v>4543</v>
      </c>
      <c r="O1771" s="6" t="s">
        <v>5747</v>
      </c>
      <c r="P1771" s="6" t="s">
        <v>4549</v>
      </c>
      <c r="Q1771" s="6" t="s">
        <v>4549</v>
      </c>
      <c r="R1771" s="6" t="s">
        <v>4549</v>
      </c>
      <c r="S1771" s="6" t="s">
        <v>4549</v>
      </c>
      <c r="T1771" s="6"/>
      <c r="U1771" s="6"/>
      <c r="V1771" s="6"/>
      <c r="W1771" s="6"/>
      <c r="X1771" s="6"/>
      <c r="Y1771" s="6"/>
      <c r="Z1771" s="6"/>
      <c r="AA1771" s="6"/>
      <c r="AB1771" s="6" t="s">
        <v>4549</v>
      </c>
    </row>
    <row r="1772" spans="1:28">
      <c r="A1772" s="6">
        <v>451</v>
      </c>
      <c r="B1772" s="6" t="str">
        <f t="shared" si="27"/>
        <v>TellerCommunity Hall</v>
      </c>
      <c r="C1772" s="6" t="s">
        <v>2164</v>
      </c>
      <c r="D1772" s="6" t="s">
        <v>286</v>
      </c>
      <c r="E1772" s="6"/>
      <c r="F1772" s="6"/>
      <c r="G1772" s="6"/>
      <c r="H1772" s="6"/>
      <c r="I1772" s="6">
        <v>3</v>
      </c>
      <c r="J1772" s="6" t="s">
        <v>4541</v>
      </c>
      <c r="K1772" s="6">
        <v>10</v>
      </c>
      <c r="L1772" s="6" t="s">
        <v>2424</v>
      </c>
      <c r="M1772" s="6">
        <v>2</v>
      </c>
      <c r="N1772" s="6" t="s">
        <v>4543</v>
      </c>
      <c r="O1772" s="6" t="s">
        <v>5747</v>
      </c>
      <c r="P1772" s="6" t="s">
        <v>4549</v>
      </c>
      <c r="Q1772" s="6" t="s">
        <v>4549</v>
      </c>
      <c r="R1772" s="6" t="s">
        <v>4549</v>
      </c>
      <c r="S1772" s="6" t="s">
        <v>4549</v>
      </c>
      <c r="T1772" s="6"/>
      <c r="U1772" s="6"/>
      <c r="V1772" s="6"/>
      <c r="W1772" s="6"/>
      <c r="X1772" s="6"/>
      <c r="Y1772" s="6"/>
      <c r="Z1772" s="6"/>
      <c r="AA1772" s="6"/>
      <c r="AB1772" s="6" t="s">
        <v>4549</v>
      </c>
    </row>
    <row r="1773" spans="1:28">
      <c r="A1773" s="6">
        <v>451</v>
      </c>
      <c r="B1773" s="6" t="str">
        <f t="shared" si="27"/>
        <v>TellerEQUIPMENT STG BLDG</v>
      </c>
      <c r="C1773" s="6" t="s">
        <v>2164</v>
      </c>
      <c r="D1773" s="6" t="s">
        <v>2051</v>
      </c>
      <c r="E1773" s="6"/>
      <c r="F1773" s="6"/>
      <c r="G1773" s="6">
        <v>1200</v>
      </c>
      <c r="H1773" s="6">
        <v>1979</v>
      </c>
      <c r="I1773" s="6">
        <v>2</v>
      </c>
      <c r="J1773" s="6" t="s">
        <v>4582</v>
      </c>
      <c r="K1773" s="6">
        <v>8</v>
      </c>
      <c r="L1773" s="6" t="s">
        <v>4583</v>
      </c>
      <c r="M1773" s="6">
        <v>2</v>
      </c>
      <c r="N1773" s="6" t="s">
        <v>4543</v>
      </c>
      <c r="O1773" s="6" t="s">
        <v>4585</v>
      </c>
      <c r="P1773" s="6" t="s">
        <v>4549</v>
      </c>
      <c r="Q1773" s="6" t="s">
        <v>4549</v>
      </c>
      <c r="R1773" s="6" t="s">
        <v>4549</v>
      </c>
      <c r="S1773" s="6" t="s">
        <v>4549</v>
      </c>
      <c r="T1773" s="6"/>
      <c r="U1773" s="6"/>
      <c r="V1773" s="6"/>
      <c r="W1773" s="6"/>
      <c r="X1773" s="6"/>
      <c r="Y1773" s="6"/>
      <c r="Z1773" s="6"/>
      <c r="AA1773" s="6"/>
      <c r="AB1773" s="6" t="s">
        <v>4549</v>
      </c>
    </row>
    <row r="1774" spans="1:28">
      <c r="A1774" s="6">
        <v>451</v>
      </c>
      <c r="B1774" s="6" t="str">
        <f t="shared" si="27"/>
        <v>TellerEQUIPMENT STORAGE</v>
      </c>
      <c r="C1774" s="6" t="s">
        <v>2164</v>
      </c>
      <c r="D1774" s="6" t="s">
        <v>1983</v>
      </c>
      <c r="E1774" s="6"/>
      <c r="F1774" s="6"/>
      <c r="G1774" s="6">
        <v>1258</v>
      </c>
      <c r="H1774" s="6">
        <v>1991</v>
      </c>
      <c r="I1774" s="6">
        <v>2</v>
      </c>
      <c r="J1774" s="6" t="s">
        <v>4582</v>
      </c>
      <c r="K1774" s="6">
        <v>8</v>
      </c>
      <c r="L1774" s="6" t="s">
        <v>4583</v>
      </c>
      <c r="M1774" s="6">
        <v>2</v>
      </c>
      <c r="N1774" s="6" t="s">
        <v>4543</v>
      </c>
      <c r="O1774" s="6" t="s">
        <v>4585</v>
      </c>
      <c r="P1774" s="6" t="s">
        <v>4549</v>
      </c>
      <c r="Q1774" s="6" t="s">
        <v>4549</v>
      </c>
      <c r="R1774" s="6" t="s">
        <v>4549</v>
      </c>
      <c r="S1774" s="6" t="s">
        <v>4549</v>
      </c>
      <c r="T1774" s="6"/>
      <c r="U1774" s="6"/>
      <c r="V1774" s="6"/>
      <c r="W1774" s="6"/>
      <c r="X1774" s="6"/>
      <c r="Y1774" s="6"/>
      <c r="Z1774" s="6"/>
      <c r="AA1774" s="6"/>
      <c r="AB1774" s="6" t="s">
        <v>4549</v>
      </c>
    </row>
    <row r="1775" spans="1:28">
      <c r="A1775" s="6">
        <v>451</v>
      </c>
      <c r="B1775" s="6" t="str">
        <f t="shared" si="27"/>
        <v>TellerK-12 School</v>
      </c>
      <c r="C1775" s="6" t="s">
        <v>2164</v>
      </c>
      <c r="D1775" s="6" t="s">
        <v>544</v>
      </c>
      <c r="E1775" s="6"/>
      <c r="F1775" s="6"/>
      <c r="G1775" s="6">
        <v>22045</v>
      </c>
      <c r="H1775" s="6">
        <v>2004</v>
      </c>
      <c r="I1775" s="6">
        <v>3</v>
      </c>
      <c r="J1775" s="6" t="s">
        <v>4541</v>
      </c>
      <c r="K1775" s="6">
        <v>9</v>
      </c>
      <c r="L1775" s="6" t="s">
        <v>4575</v>
      </c>
      <c r="M1775" s="6">
        <v>2</v>
      </c>
      <c r="N1775" s="6" t="s">
        <v>4543</v>
      </c>
      <c r="O1775" s="6" t="s">
        <v>4776</v>
      </c>
      <c r="P1775" s="6" t="s">
        <v>4549</v>
      </c>
      <c r="Q1775" s="6" t="s">
        <v>4549</v>
      </c>
      <c r="R1775" s="6" t="s">
        <v>4549</v>
      </c>
      <c r="S1775" s="6" t="s">
        <v>4549</v>
      </c>
      <c r="T1775" s="6"/>
      <c r="U1775" s="6"/>
      <c r="V1775" s="6" t="s">
        <v>5748</v>
      </c>
      <c r="W1775" s="6"/>
      <c r="X1775" s="6"/>
      <c r="Y1775" s="6"/>
      <c r="Z1775" s="6">
        <v>226075</v>
      </c>
      <c r="AA1775" s="6"/>
      <c r="AB1775" s="6" t="s">
        <v>4549</v>
      </c>
    </row>
    <row r="1776" spans="1:28">
      <c r="A1776" s="6">
        <v>451</v>
      </c>
      <c r="B1776" s="6" t="str">
        <f t="shared" si="27"/>
        <v>TellerMechanical Building</v>
      </c>
      <c r="C1776" s="6" t="s">
        <v>2164</v>
      </c>
      <c r="D1776" s="6" t="s">
        <v>2636</v>
      </c>
      <c r="E1776" s="6"/>
      <c r="F1776" s="6"/>
      <c r="G1776" s="6">
        <v>560</v>
      </c>
      <c r="H1776" s="6">
        <v>2004</v>
      </c>
      <c r="I1776" s="6">
        <v>9</v>
      </c>
      <c r="J1776" s="6" t="s">
        <v>1500</v>
      </c>
      <c r="K1776" s="6">
        <v>35</v>
      </c>
      <c r="L1776" s="6" t="s">
        <v>4562</v>
      </c>
      <c r="M1776" s="6">
        <v>2</v>
      </c>
      <c r="N1776" s="6" t="s">
        <v>4543</v>
      </c>
      <c r="O1776" s="6" t="s">
        <v>4776</v>
      </c>
      <c r="P1776" s="6" t="s">
        <v>4549</v>
      </c>
      <c r="Q1776" s="6" t="s">
        <v>4549</v>
      </c>
      <c r="R1776" s="6" t="s">
        <v>4549</v>
      </c>
      <c r="S1776" s="6" t="s">
        <v>4549</v>
      </c>
      <c r="T1776" s="6"/>
      <c r="U1776" s="6"/>
      <c r="V1776" s="6"/>
      <c r="W1776" s="6"/>
      <c r="X1776" s="6"/>
      <c r="Y1776" s="6"/>
      <c r="Z1776" s="6"/>
      <c r="AA1776" s="6"/>
      <c r="AB1776" s="6" t="s">
        <v>4549</v>
      </c>
    </row>
    <row r="1777" spans="1:28">
      <c r="A1777" s="6">
        <v>451</v>
      </c>
      <c r="B1777" s="6" t="str">
        <f t="shared" si="27"/>
        <v>TellerSchool Bus Garage</v>
      </c>
      <c r="C1777" s="6" t="s">
        <v>2164</v>
      </c>
      <c r="D1777" s="6" t="s">
        <v>5749</v>
      </c>
      <c r="E1777" s="6"/>
      <c r="F1777" s="6"/>
      <c r="G1777" s="6">
        <v>576</v>
      </c>
      <c r="H1777" s="6">
        <v>1968</v>
      </c>
      <c r="I1777" s="6">
        <v>8</v>
      </c>
      <c r="J1777" s="6" t="s">
        <v>4555</v>
      </c>
      <c r="K1777" s="6">
        <v>28</v>
      </c>
      <c r="L1777" s="6" t="s">
        <v>4556</v>
      </c>
      <c r="M1777" s="6">
        <v>2</v>
      </c>
      <c r="N1777" s="6" t="s">
        <v>4543</v>
      </c>
      <c r="O1777" s="6" t="s">
        <v>4776</v>
      </c>
      <c r="P1777" s="6" t="s">
        <v>4549</v>
      </c>
      <c r="Q1777" s="6" t="s">
        <v>4549</v>
      </c>
      <c r="R1777" s="6" t="s">
        <v>4549</v>
      </c>
      <c r="S1777" s="6" t="s">
        <v>4549</v>
      </c>
      <c r="T1777" s="6"/>
      <c r="U1777" s="6"/>
      <c r="V1777" s="6"/>
      <c r="W1777" s="6"/>
      <c r="X1777" s="6"/>
      <c r="Y1777" s="6"/>
      <c r="Z1777" s="6"/>
      <c r="AA1777" s="6"/>
      <c r="AB1777" s="6" t="s">
        <v>4549</v>
      </c>
    </row>
    <row r="1778" spans="1:28">
      <c r="A1778" s="6">
        <v>451</v>
      </c>
      <c r="B1778" s="6" t="str">
        <f t="shared" si="27"/>
        <v>TellerSchool Garage</v>
      </c>
      <c r="C1778" s="6" t="s">
        <v>2164</v>
      </c>
      <c r="D1778" s="6" t="s">
        <v>1122</v>
      </c>
      <c r="E1778" s="6"/>
      <c r="F1778" s="6"/>
      <c r="G1778" s="6">
        <v>480</v>
      </c>
      <c r="H1778" s="6">
        <v>1999</v>
      </c>
      <c r="I1778" s="6">
        <v>8</v>
      </c>
      <c r="J1778" s="6" t="s">
        <v>4555</v>
      </c>
      <c r="K1778" s="6">
        <v>28</v>
      </c>
      <c r="L1778" s="6" t="s">
        <v>4556</v>
      </c>
      <c r="M1778" s="6">
        <v>2</v>
      </c>
      <c r="N1778" s="6" t="s">
        <v>4543</v>
      </c>
      <c r="O1778" s="6" t="s">
        <v>4776</v>
      </c>
      <c r="P1778" s="6" t="s">
        <v>4549</v>
      </c>
      <c r="Q1778" s="6" t="s">
        <v>4549</v>
      </c>
      <c r="R1778" s="6" t="s">
        <v>4549</v>
      </c>
      <c r="S1778" s="6" t="s">
        <v>4549</v>
      </c>
      <c r="T1778" s="6"/>
      <c r="U1778" s="6"/>
      <c r="V1778" s="6"/>
      <c r="W1778" s="6"/>
      <c r="X1778" s="6"/>
      <c r="Y1778" s="6"/>
      <c r="Z1778" s="6"/>
      <c r="AA1778" s="6"/>
      <c r="AB1778" s="6" t="s">
        <v>4549</v>
      </c>
    </row>
    <row r="1779" spans="1:28">
      <c r="A1779" s="6">
        <v>451</v>
      </c>
      <c r="B1779" s="6" t="str">
        <f t="shared" si="27"/>
        <v>TellerStorage Building</v>
      </c>
      <c r="C1779" s="6" t="s">
        <v>2164</v>
      </c>
      <c r="D1779" s="6" t="s">
        <v>233</v>
      </c>
      <c r="E1779" s="6"/>
      <c r="F1779" s="6"/>
      <c r="G1779" s="6">
        <v>192</v>
      </c>
      <c r="H1779" s="6">
        <v>1998</v>
      </c>
      <c r="I1779" s="6">
        <v>2</v>
      </c>
      <c r="J1779" s="6" t="s">
        <v>4582</v>
      </c>
      <c r="K1779" s="6">
        <v>8</v>
      </c>
      <c r="L1779" s="6" t="s">
        <v>4583</v>
      </c>
      <c r="M1779" s="6">
        <v>2</v>
      </c>
      <c r="N1779" s="6" t="s">
        <v>4543</v>
      </c>
      <c r="O1779" s="6" t="s">
        <v>4776</v>
      </c>
      <c r="P1779" s="6" t="s">
        <v>4549</v>
      </c>
      <c r="Q1779" s="6" t="s">
        <v>4549</v>
      </c>
      <c r="R1779" s="6" t="s">
        <v>4549</v>
      </c>
      <c r="S1779" s="6" t="s">
        <v>4549</v>
      </c>
      <c r="T1779" s="6"/>
      <c r="U1779" s="6"/>
      <c r="V1779" s="6"/>
      <c r="W1779" s="6"/>
      <c r="X1779" s="6"/>
      <c r="Y1779" s="6"/>
      <c r="Z1779" s="6"/>
      <c r="AA1779" s="6"/>
      <c r="AB1779" s="6" t="s">
        <v>4549</v>
      </c>
    </row>
    <row r="1780" spans="1:28">
      <c r="A1780" s="6">
        <v>451</v>
      </c>
      <c r="B1780" s="6" t="str">
        <f t="shared" si="27"/>
        <v>TellerTeller Clinic</v>
      </c>
      <c r="C1780" s="6" t="s">
        <v>2164</v>
      </c>
      <c r="D1780" s="6" t="s">
        <v>3300</v>
      </c>
      <c r="E1780" s="6"/>
      <c r="F1780" s="6"/>
      <c r="G1780" s="6">
        <v>2000</v>
      </c>
      <c r="H1780" s="6">
        <v>2008</v>
      </c>
      <c r="I1780" s="6">
        <v>4</v>
      </c>
      <c r="J1780" s="6" t="s">
        <v>4615</v>
      </c>
      <c r="K1780" s="6">
        <v>17</v>
      </c>
      <c r="L1780" s="6" t="s">
        <v>4644</v>
      </c>
      <c r="M1780" s="6">
        <v>2</v>
      </c>
      <c r="N1780" s="6" t="s">
        <v>4543</v>
      </c>
      <c r="O1780" s="6" t="s">
        <v>5750</v>
      </c>
      <c r="P1780" s="6" t="s">
        <v>4549</v>
      </c>
      <c r="Q1780" s="6" t="s">
        <v>4549</v>
      </c>
      <c r="R1780" s="6" t="s">
        <v>4549</v>
      </c>
      <c r="S1780" s="6" t="s">
        <v>4549</v>
      </c>
      <c r="T1780" s="6"/>
      <c r="U1780" s="6"/>
      <c r="V1780" s="6" t="s">
        <v>4697</v>
      </c>
      <c r="W1780" s="6"/>
      <c r="X1780" s="6"/>
      <c r="Y1780" s="6"/>
      <c r="Z1780" s="6">
        <v>20400</v>
      </c>
      <c r="AA1780" s="6"/>
      <c r="AB1780" s="6" t="s">
        <v>4549</v>
      </c>
    </row>
    <row r="1781" spans="1:28">
      <c r="A1781" s="6">
        <v>451</v>
      </c>
      <c r="B1781" s="6" t="str">
        <f t="shared" si="27"/>
        <v>TellerTeller Lutheran Church</v>
      </c>
      <c r="C1781" s="6" t="s">
        <v>2164</v>
      </c>
      <c r="D1781" s="6" t="s">
        <v>2547</v>
      </c>
      <c r="E1781" s="6"/>
      <c r="F1781" s="6"/>
      <c r="G1781" s="6"/>
      <c r="H1781" s="6"/>
      <c r="I1781" s="6">
        <v>3</v>
      </c>
      <c r="J1781" s="6" t="s">
        <v>4541</v>
      </c>
      <c r="K1781" s="6">
        <v>12</v>
      </c>
      <c r="L1781" s="6" t="s">
        <v>4586</v>
      </c>
      <c r="M1781" s="6">
        <v>2</v>
      </c>
      <c r="N1781" s="6" t="s">
        <v>4543</v>
      </c>
      <c r="O1781" s="6"/>
      <c r="P1781" s="6" t="s">
        <v>4549</v>
      </c>
      <c r="Q1781" s="6" t="s">
        <v>4549</v>
      </c>
      <c r="R1781" s="6" t="s">
        <v>4549</v>
      </c>
      <c r="S1781" s="6" t="s">
        <v>4549</v>
      </c>
      <c r="T1781" s="6"/>
      <c r="U1781" s="6"/>
      <c r="V1781" s="6"/>
      <c r="W1781" s="6"/>
      <c r="X1781" s="6"/>
      <c r="Y1781" s="6"/>
      <c r="Z1781" s="6"/>
      <c r="AA1781" s="6"/>
      <c r="AB1781" s="6" t="s">
        <v>4549</v>
      </c>
    </row>
    <row r="1782" spans="1:28">
      <c r="A1782" s="6">
        <v>451</v>
      </c>
      <c r="B1782" s="6" t="str">
        <f t="shared" si="27"/>
        <v>TellerTeller Native Store</v>
      </c>
      <c r="C1782" s="6" t="s">
        <v>2164</v>
      </c>
      <c r="D1782" s="6" t="s">
        <v>2226</v>
      </c>
      <c r="E1782" s="6"/>
      <c r="F1782" s="6"/>
      <c r="G1782" s="6"/>
      <c r="H1782" s="6"/>
      <c r="I1782" s="6">
        <v>7</v>
      </c>
      <c r="J1782" s="6" t="s">
        <v>4578</v>
      </c>
      <c r="K1782" s="6">
        <v>25</v>
      </c>
      <c r="L1782" s="6" t="s">
        <v>4579</v>
      </c>
      <c r="M1782" s="6">
        <v>2</v>
      </c>
      <c r="N1782" s="6" t="s">
        <v>4543</v>
      </c>
      <c r="O1782" s="6" t="s">
        <v>5750</v>
      </c>
      <c r="P1782" s="6" t="s">
        <v>4549</v>
      </c>
      <c r="Q1782" s="6" t="s">
        <v>4549</v>
      </c>
      <c r="R1782" s="6" t="s">
        <v>4549</v>
      </c>
      <c r="S1782" s="6" t="s">
        <v>4549</v>
      </c>
      <c r="T1782" s="6"/>
      <c r="U1782" s="6"/>
      <c r="V1782" s="6"/>
      <c r="W1782" s="6"/>
      <c r="X1782" s="6"/>
      <c r="Y1782" s="6"/>
      <c r="Z1782" s="6"/>
      <c r="AA1782" s="6"/>
      <c r="AB1782" s="6" t="s">
        <v>4549</v>
      </c>
    </row>
    <row r="1783" spans="1:28">
      <c r="A1783" s="6">
        <v>451</v>
      </c>
      <c r="B1783" s="6" t="str">
        <f t="shared" si="27"/>
        <v>TellerTeller Post Office</v>
      </c>
      <c r="C1783" s="6" t="s">
        <v>2164</v>
      </c>
      <c r="D1783" s="6" t="s">
        <v>3191</v>
      </c>
      <c r="E1783" s="6"/>
      <c r="F1783" s="6"/>
      <c r="G1783" s="6">
        <v>1000</v>
      </c>
      <c r="H1783" s="6">
        <v>1968</v>
      </c>
      <c r="I1783" s="6">
        <v>8</v>
      </c>
      <c r="J1783" s="6" t="s">
        <v>4555</v>
      </c>
      <c r="K1783" s="6">
        <v>31</v>
      </c>
      <c r="L1783" s="6" t="s">
        <v>4592</v>
      </c>
      <c r="M1783" s="6">
        <v>2</v>
      </c>
      <c r="N1783" s="6" t="s">
        <v>4543</v>
      </c>
      <c r="O1783" s="6" t="s">
        <v>1221</v>
      </c>
      <c r="P1783" s="6" t="s">
        <v>4549</v>
      </c>
      <c r="Q1783" s="6" t="s">
        <v>4549</v>
      </c>
      <c r="R1783" s="6" t="s">
        <v>4549</v>
      </c>
      <c r="S1783" s="6" t="s">
        <v>4549</v>
      </c>
      <c r="T1783" s="6"/>
      <c r="U1783" s="6"/>
      <c r="V1783" s="6" t="s">
        <v>4970</v>
      </c>
      <c r="W1783" s="6"/>
      <c r="X1783" s="6"/>
      <c r="Y1783" s="6"/>
      <c r="Z1783" s="6">
        <v>5920</v>
      </c>
      <c r="AA1783" s="6"/>
      <c r="AB1783" s="6" t="s">
        <v>4549</v>
      </c>
    </row>
    <row r="1784" spans="1:28">
      <c r="A1784" s="6">
        <v>451</v>
      </c>
      <c r="B1784" s="6" t="str">
        <f t="shared" si="27"/>
        <v>TellerTeller Traditional Council Office</v>
      </c>
      <c r="C1784" s="6" t="s">
        <v>2164</v>
      </c>
      <c r="D1784" s="6" t="s">
        <v>3192</v>
      </c>
      <c r="E1784" s="6"/>
      <c r="F1784" s="6"/>
      <c r="G1784" s="6">
        <v>1000</v>
      </c>
      <c r="H1784" s="6">
        <v>1970</v>
      </c>
      <c r="I1784" s="6">
        <v>6</v>
      </c>
      <c r="J1784" s="6" t="s">
        <v>377</v>
      </c>
      <c r="K1784" s="6">
        <v>36</v>
      </c>
      <c r="L1784" s="6" t="s">
        <v>377</v>
      </c>
      <c r="M1784" s="6">
        <v>2</v>
      </c>
      <c r="N1784" s="6" t="s">
        <v>4543</v>
      </c>
      <c r="O1784" s="6" t="s">
        <v>5750</v>
      </c>
      <c r="P1784" s="6" t="s">
        <v>4549</v>
      </c>
      <c r="Q1784" s="6" t="s">
        <v>4549</v>
      </c>
      <c r="R1784" s="6" t="s">
        <v>4549</v>
      </c>
      <c r="S1784" s="6" t="s">
        <v>4549</v>
      </c>
      <c r="T1784" s="6"/>
      <c r="U1784" s="6"/>
      <c r="V1784" s="6" t="s">
        <v>5310</v>
      </c>
      <c r="W1784" s="6"/>
      <c r="X1784" s="6"/>
      <c r="Y1784" s="6"/>
      <c r="Z1784" s="6">
        <v>6000</v>
      </c>
      <c r="AA1784" s="6"/>
      <c r="AB1784" s="6" t="s">
        <v>4549</v>
      </c>
    </row>
    <row r="1785" spans="1:28">
      <c r="A1785" s="6">
        <v>451</v>
      </c>
      <c r="B1785" s="6" t="str">
        <f t="shared" si="27"/>
        <v>TellerTeller Traditional Council Office #2</v>
      </c>
      <c r="C1785" s="6" t="s">
        <v>2164</v>
      </c>
      <c r="D1785" s="6" t="s">
        <v>3193</v>
      </c>
      <c r="E1785" s="6"/>
      <c r="F1785" s="6"/>
      <c r="G1785" s="6">
        <v>500</v>
      </c>
      <c r="H1785" s="6">
        <v>1989</v>
      </c>
      <c r="I1785" s="6">
        <v>6</v>
      </c>
      <c r="J1785" s="6" t="s">
        <v>377</v>
      </c>
      <c r="K1785" s="6">
        <v>36</v>
      </c>
      <c r="L1785" s="6" t="s">
        <v>377</v>
      </c>
      <c r="M1785" s="6">
        <v>2</v>
      </c>
      <c r="N1785" s="6" t="s">
        <v>4543</v>
      </c>
      <c r="O1785" s="6" t="s">
        <v>5750</v>
      </c>
      <c r="P1785" s="6" t="s">
        <v>4549</v>
      </c>
      <c r="Q1785" s="6" t="s">
        <v>4549</v>
      </c>
      <c r="R1785" s="6" t="s">
        <v>4549</v>
      </c>
      <c r="S1785" s="6" t="s">
        <v>4549</v>
      </c>
      <c r="T1785" s="6"/>
      <c r="U1785" s="6"/>
      <c r="V1785" s="6" t="s">
        <v>5751</v>
      </c>
      <c r="W1785" s="6"/>
      <c r="X1785" s="6"/>
      <c r="Y1785" s="6"/>
      <c r="Z1785" s="6"/>
      <c r="AA1785" s="144">
        <v>7200</v>
      </c>
      <c r="AB1785" s="6" t="s">
        <v>4549</v>
      </c>
    </row>
    <row r="1786" spans="1:28">
      <c r="A1786" s="6">
        <v>451</v>
      </c>
      <c r="B1786" s="6" t="str">
        <f t="shared" si="27"/>
        <v>TellerWasheteria</v>
      </c>
      <c r="C1786" s="6" t="s">
        <v>2164</v>
      </c>
      <c r="D1786" s="6" t="s">
        <v>64</v>
      </c>
      <c r="E1786" s="6"/>
      <c r="F1786" s="6"/>
      <c r="G1786" s="6"/>
      <c r="H1786" s="6"/>
      <c r="I1786" s="6">
        <v>9</v>
      </c>
      <c r="J1786" s="6" t="s">
        <v>1500</v>
      </c>
      <c r="K1786" s="6">
        <v>35</v>
      </c>
      <c r="L1786" s="6" t="s">
        <v>4562</v>
      </c>
      <c r="M1786" s="6">
        <v>2</v>
      </c>
      <c r="N1786" s="6" t="s">
        <v>4543</v>
      </c>
      <c r="O1786" s="6" t="s">
        <v>5747</v>
      </c>
      <c r="P1786" s="6" t="s">
        <v>4549</v>
      </c>
      <c r="Q1786" s="6" t="s">
        <v>4549</v>
      </c>
      <c r="R1786" s="6" t="s">
        <v>4549</v>
      </c>
      <c r="S1786" s="6" t="s">
        <v>4549</v>
      </c>
      <c r="T1786" s="6"/>
      <c r="U1786" s="6"/>
      <c r="V1786" s="6"/>
      <c r="W1786" s="6"/>
      <c r="X1786" s="6"/>
      <c r="Y1786" s="6"/>
      <c r="Z1786" s="6"/>
      <c r="AA1786" s="6"/>
      <c r="AB1786" s="6" t="s">
        <v>4549</v>
      </c>
    </row>
    <row r="1787" spans="1:28">
      <c r="A1787" s="6">
        <v>451</v>
      </c>
      <c r="B1787" s="6" t="str">
        <f t="shared" si="27"/>
        <v>TellerWater Treatment</v>
      </c>
      <c r="C1787" s="6" t="s">
        <v>2164</v>
      </c>
      <c r="D1787" s="6" t="s">
        <v>235</v>
      </c>
      <c r="E1787" s="6"/>
      <c r="F1787" s="6"/>
      <c r="G1787" s="6">
        <v>1862</v>
      </c>
      <c r="H1787" s="6">
        <v>1984</v>
      </c>
      <c r="I1787" s="6">
        <v>8</v>
      </c>
      <c r="J1787" s="6" t="s">
        <v>4555</v>
      </c>
      <c r="K1787" s="6">
        <v>31</v>
      </c>
      <c r="L1787" s="6" t="s">
        <v>4592</v>
      </c>
      <c r="M1787" s="6">
        <v>2</v>
      </c>
      <c r="N1787" s="6" t="s">
        <v>4543</v>
      </c>
      <c r="O1787" s="6" t="s">
        <v>4776</v>
      </c>
      <c r="P1787" s="6" t="s">
        <v>4549</v>
      </c>
      <c r="Q1787" s="6" t="s">
        <v>4549</v>
      </c>
      <c r="R1787" s="6" t="s">
        <v>4549</v>
      </c>
      <c r="S1787" s="6" t="s">
        <v>4549</v>
      </c>
      <c r="T1787" s="6"/>
      <c r="U1787" s="6"/>
      <c r="V1787" s="6"/>
      <c r="W1787" s="6"/>
      <c r="X1787" s="6"/>
      <c r="Y1787" s="6"/>
      <c r="Z1787" s="6"/>
      <c r="AA1787" s="6"/>
      <c r="AB1787" s="6" t="s">
        <v>4549</v>
      </c>
    </row>
    <row r="1788" spans="1:28">
      <c r="A1788" s="6">
        <v>452</v>
      </c>
      <c r="B1788" s="6" t="str">
        <f t="shared" si="27"/>
        <v>Tenakee SpringsAll Season Construction/Lodge</v>
      </c>
      <c r="C1788" s="6" t="s">
        <v>2408</v>
      </c>
      <c r="D1788" s="6" t="s">
        <v>3651</v>
      </c>
      <c r="E1788" s="6" t="s">
        <v>5752</v>
      </c>
      <c r="F1788" s="6">
        <v>2</v>
      </c>
      <c r="G1788" s="6">
        <v>3000</v>
      </c>
      <c r="H1788" s="6">
        <v>1980</v>
      </c>
      <c r="I1788" s="6">
        <v>5</v>
      </c>
      <c r="J1788" s="6" t="s">
        <v>4602</v>
      </c>
      <c r="K1788" s="6">
        <v>22</v>
      </c>
      <c r="L1788" s="6" t="s">
        <v>5059</v>
      </c>
      <c r="M1788" s="6">
        <v>3</v>
      </c>
      <c r="N1788" s="6" t="s">
        <v>4570</v>
      </c>
      <c r="O1788" s="6"/>
      <c r="P1788" s="6" t="s">
        <v>4549</v>
      </c>
      <c r="Q1788" s="6" t="s">
        <v>4549</v>
      </c>
      <c r="R1788" s="6" t="s">
        <v>4549</v>
      </c>
      <c r="S1788" s="6" t="s">
        <v>4549</v>
      </c>
      <c r="T1788" s="6"/>
      <c r="U1788" s="6"/>
      <c r="V1788" s="6"/>
      <c r="W1788" s="6"/>
      <c r="X1788" s="6"/>
      <c r="Y1788" s="6"/>
      <c r="Z1788" s="6"/>
      <c r="AA1788" s="144">
        <v>3600</v>
      </c>
      <c r="AB1788" s="6" t="s">
        <v>4549</v>
      </c>
    </row>
    <row r="1789" spans="1:28">
      <c r="A1789" s="6">
        <v>452</v>
      </c>
      <c r="B1789" s="6" t="str">
        <f t="shared" si="27"/>
        <v>Tenakee SpringsBath House Building</v>
      </c>
      <c r="C1789" s="6" t="s">
        <v>2408</v>
      </c>
      <c r="D1789" s="6" t="s">
        <v>2946</v>
      </c>
      <c r="E1789" s="6"/>
      <c r="F1789" s="6">
        <v>1</v>
      </c>
      <c r="G1789" s="6">
        <v>400</v>
      </c>
      <c r="H1789" s="6">
        <v>1936</v>
      </c>
      <c r="I1789" s="6">
        <v>9</v>
      </c>
      <c r="J1789" s="6" t="s">
        <v>1500</v>
      </c>
      <c r="K1789" s="6">
        <v>35</v>
      </c>
      <c r="L1789" s="6" t="s">
        <v>4562</v>
      </c>
      <c r="M1789" s="6">
        <v>2</v>
      </c>
      <c r="N1789" s="6" t="s">
        <v>4543</v>
      </c>
      <c r="O1789" s="6"/>
      <c r="P1789" s="6" t="s">
        <v>4549</v>
      </c>
      <c r="Q1789" s="6" t="s">
        <v>4549</v>
      </c>
      <c r="R1789" s="6" t="s">
        <v>4549</v>
      </c>
      <c r="S1789" s="6" t="s">
        <v>4549</v>
      </c>
      <c r="T1789" s="6"/>
      <c r="U1789" s="6"/>
      <c r="V1789" s="6" t="s">
        <v>4588</v>
      </c>
      <c r="W1789" s="6"/>
      <c r="X1789" s="6"/>
      <c r="Y1789" s="6"/>
      <c r="Z1789" s="6">
        <v>180</v>
      </c>
      <c r="AA1789" s="6"/>
      <c r="AB1789" s="6" t="s">
        <v>4549</v>
      </c>
    </row>
    <row r="1790" spans="1:28">
      <c r="A1790" s="6">
        <v>452</v>
      </c>
      <c r="B1790" s="6" t="str">
        <f t="shared" si="27"/>
        <v>Tenakee SpringsDavis Rentals</v>
      </c>
      <c r="C1790" s="6" t="s">
        <v>2408</v>
      </c>
      <c r="D1790" s="6" t="s">
        <v>3652</v>
      </c>
      <c r="E1790" s="6" t="s">
        <v>5753</v>
      </c>
      <c r="F1790" s="6"/>
      <c r="G1790" s="6"/>
      <c r="H1790" s="6"/>
      <c r="I1790" s="6">
        <v>5</v>
      </c>
      <c r="J1790" s="6" t="s">
        <v>4602</v>
      </c>
      <c r="K1790" s="6">
        <v>22</v>
      </c>
      <c r="L1790" s="6" t="s">
        <v>5059</v>
      </c>
      <c r="M1790" s="6">
        <v>3</v>
      </c>
      <c r="N1790" s="6" t="s">
        <v>4570</v>
      </c>
      <c r="O1790" s="6"/>
      <c r="P1790" s="6" t="s">
        <v>4549</v>
      </c>
      <c r="Q1790" s="6" t="s">
        <v>4549</v>
      </c>
      <c r="R1790" s="6" t="s">
        <v>4549</v>
      </c>
      <c r="S1790" s="6" t="s">
        <v>4549</v>
      </c>
      <c r="T1790" s="6"/>
      <c r="U1790" s="6"/>
      <c r="V1790" s="6"/>
      <c r="W1790" s="6"/>
      <c r="X1790" s="6"/>
      <c r="Y1790" s="6"/>
      <c r="Z1790" s="6"/>
      <c r="AA1790" s="6"/>
      <c r="AB1790" s="6" t="s">
        <v>4549</v>
      </c>
    </row>
    <row r="1791" spans="1:28">
      <c r="A1791" s="6">
        <v>452</v>
      </c>
      <c r="B1791" s="6" t="str">
        <f t="shared" si="27"/>
        <v>Tenakee SpringsPost Office</v>
      </c>
      <c r="C1791" s="6" t="s">
        <v>2408</v>
      </c>
      <c r="D1791" s="6" t="s">
        <v>37</v>
      </c>
      <c r="E1791" s="6" t="s">
        <v>5754</v>
      </c>
      <c r="F1791" s="6">
        <v>1</v>
      </c>
      <c r="G1791" s="6">
        <v>600</v>
      </c>
      <c r="H1791" s="6">
        <v>1979</v>
      </c>
      <c r="I1791" s="6">
        <v>8</v>
      </c>
      <c r="J1791" s="6" t="s">
        <v>4555</v>
      </c>
      <c r="K1791" s="6">
        <v>31</v>
      </c>
      <c r="L1791" s="6" t="s">
        <v>4592</v>
      </c>
      <c r="M1791" s="6">
        <v>2</v>
      </c>
      <c r="N1791" s="6" t="s">
        <v>4543</v>
      </c>
      <c r="O1791" s="6"/>
      <c r="P1791" s="6" t="s">
        <v>4549</v>
      </c>
      <c r="Q1791" s="6" t="s">
        <v>4549</v>
      </c>
      <c r="R1791" s="6" t="s">
        <v>4549</v>
      </c>
      <c r="S1791" s="6" t="s">
        <v>4549</v>
      </c>
      <c r="T1791" s="6"/>
      <c r="U1791" s="6"/>
      <c r="V1791" s="6" t="s">
        <v>3420</v>
      </c>
      <c r="W1791" s="6"/>
      <c r="X1791" s="6"/>
      <c r="Y1791" s="6"/>
      <c r="Z1791" s="6">
        <v>2100</v>
      </c>
      <c r="AA1791" s="6"/>
      <c r="AB1791" s="6" t="s">
        <v>4549</v>
      </c>
    </row>
    <row r="1792" spans="1:28">
      <c r="A1792" s="6">
        <v>452</v>
      </c>
      <c r="B1792" s="6" t="str">
        <f t="shared" si="27"/>
        <v>Tenakee SpringsPublic Safety/Fire Hall</v>
      </c>
      <c r="C1792" s="6" t="s">
        <v>2408</v>
      </c>
      <c r="D1792" s="6" t="s">
        <v>1542</v>
      </c>
      <c r="E1792" s="6"/>
      <c r="F1792" s="6">
        <v>2</v>
      </c>
      <c r="G1792" s="6">
        <v>2500</v>
      </c>
      <c r="H1792" s="6">
        <v>1979</v>
      </c>
      <c r="I1792" s="6">
        <v>3</v>
      </c>
      <c r="J1792" s="6" t="s">
        <v>4541</v>
      </c>
      <c r="K1792" s="6">
        <v>11</v>
      </c>
      <c r="L1792" s="6" t="s">
        <v>4542</v>
      </c>
      <c r="M1792" s="6">
        <v>2</v>
      </c>
      <c r="N1792" s="6" t="s">
        <v>4543</v>
      </c>
      <c r="O1792" s="6"/>
      <c r="P1792" s="6" t="s">
        <v>4549</v>
      </c>
      <c r="Q1792" s="6" t="s">
        <v>4549</v>
      </c>
      <c r="R1792" s="6" t="s">
        <v>4549</v>
      </c>
      <c r="S1792" s="6" t="s">
        <v>4549</v>
      </c>
      <c r="T1792" s="6"/>
      <c r="U1792" s="6"/>
      <c r="V1792" s="6" t="s">
        <v>5755</v>
      </c>
      <c r="W1792" s="6"/>
      <c r="X1792" s="6"/>
      <c r="Y1792" s="6"/>
      <c r="Z1792" s="6">
        <v>2050</v>
      </c>
      <c r="AA1792" s="6"/>
      <c r="AB1792" s="6" t="s">
        <v>4549</v>
      </c>
    </row>
    <row r="1793" spans="1:28">
      <c r="A1793" s="6">
        <v>452</v>
      </c>
      <c r="B1793" s="6" t="str">
        <f t="shared" si="27"/>
        <v>Tenakee SpringsTenakee City Office/Library</v>
      </c>
      <c r="C1793" s="6" t="s">
        <v>2408</v>
      </c>
      <c r="D1793" s="6" t="s">
        <v>2548</v>
      </c>
      <c r="E1793" s="6" t="s">
        <v>5756</v>
      </c>
      <c r="F1793" s="6">
        <v>2</v>
      </c>
      <c r="G1793" s="6">
        <v>3000</v>
      </c>
      <c r="H1793" s="6">
        <v>1988</v>
      </c>
      <c r="I1793" s="6">
        <v>9</v>
      </c>
      <c r="J1793" s="6" t="s">
        <v>1500</v>
      </c>
      <c r="K1793" s="6">
        <v>34</v>
      </c>
      <c r="L1793" s="6" t="s">
        <v>4551</v>
      </c>
      <c r="M1793" s="6">
        <v>2</v>
      </c>
      <c r="N1793" s="6" t="s">
        <v>4543</v>
      </c>
      <c r="O1793" s="6"/>
      <c r="P1793" s="6" t="s">
        <v>4549</v>
      </c>
      <c r="Q1793" s="6" t="s">
        <v>4549</v>
      </c>
      <c r="R1793" s="6" t="s">
        <v>4549</v>
      </c>
      <c r="S1793" s="6" t="s">
        <v>4549</v>
      </c>
      <c r="T1793" s="6"/>
      <c r="U1793" s="6"/>
      <c r="V1793" s="6" t="s">
        <v>5757</v>
      </c>
      <c r="W1793" s="6"/>
      <c r="X1793" s="6"/>
      <c r="Y1793" s="6"/>
      <c r="Z1793" s="6">
        <v>5073</v>
      </c>
      <c r="AA1793" s="6"/>
      <c r="AB1793" s="6" t="s">
        <v>4549</v>
      </c>
    </row>
    <row r="1794" spans="1:28">
      <c r="A1794" s="6">
        <v>452</v>
      </c>
      <c r="B1794" s="6" t="str">
        <f t="shared" si="27"/>
        <v>Tenakee SpringsTenakee School</v>
      </c>
      <c r="C1794" s="6" t="s">
        <v>2408</v>
      </c>
      <c r="D1794" s="6" t="s">
        <v>3574</v>
      </c>
      <c r="E1794" s="6"/>
      <c r="F1794" s="6">
        <v>2</v>
      </c>
      <c r="G1794" s="6">
        <v>10520</v>
      </c>
      <c r="H1794" s="6">
        <v>1985</v>
      </c>
      <c r="I1794" s="6">
        <v>3</v>
      </c>
      <c r="J1794" s="6" t="s">
        <v>4541</v>
      </c>
      <c r="K1794" s="6">
        <v>9</v>
      </c>
      <c r="L1794" s="6" t="s">
        <v>4575</v>
      </c>
      <c r="M1794" s="6">
        <v>2</v>
      </c>
      <c r="N1794" s="6" t="s">
        <v>4543</v>
      </c>
      <c r="O1794" s="6"/>
      <c r="P1794" s="6" t="s">
        <v>4549</v>
      </c>
      <c r="Q1794" s="6" t="s">
        <v>4549</v>
      </c>
      <c r="R1794" s="6" t="s">
        <v>4549</v>
      </c>
      <c r="S1794" s="6" t="s">
        <v>4549</v>
      </c>
      <c r="T1794" s="6"/>
      <c r="U1794" s="6"/>
      <c r="V1794" s="6"/>
      <c r="W1794" s="6"/>
      <c r="X1794" s="6"/>
      <c r="Y1794" s="144">
        <v>17100</v>
      </c>
      <c r="Z1794" s="6"/>
      <c r="AA1794" s="144">
        <v>13500</v>
      </c>
      <c r="AB1794" s="6" t="s">
        <v>4549</v>
      </c>
    </row>
    <row r="1795" spans="1:28">
      <c r="A1795" s="6">
        <v>452</v>
      </c>
      <c r="B1795" s="6" t="str">
        <f t="shared" ref="B1795:B1858" si="28">CONCATENATE(C1795,D1795)</f>
        <v>Tenakee SpringsTenakee Springs Clinic</v>
      </c>
      <c r="C1795" s="6" t="s">
        <v>2408</v>
      </c>
      <c r="D1795" s="6" t="s">
        <v>3302</v>
      </c>
      <c r="E1795" s="6"/>
      <c r="F1795" s="6">
        <v>1</v>
      </c>
      <c r="G1795" s="6">
        <v>900</v>
      </c>
      <c r="H1795" s="6">
        <v>1980</v>
      </c>
      <c r="I1795" s="6">
        <v>4</v>
      </c>
      <c r="J1795" s="6" t="s">
        <v>4615</v>
      </c>
      <c r="K1795" s="6">
        <v>17</v>
      </c>
      <c r="L1795" s="6" t="s">
        <v>4644</v>
      </c>
      <c r="M1795" s="6">
        <v>2</v>
      </c>
      <c r="N1795" s="6" t="s">
        <v>4543</v>
      </c>
      <c r="O1795" s="6"/>
      <c r="P1795" s="6" t="s">
        <v>4549</v>
      </c>
      <c r="Q1795" s="6" t="s">
        <v>4549</v>
      </c>
      <c r="R1795" s="6" t="s">
        <v>4549</v>
      </c>
      <c r="S1795" s="6" t="s">
        <v>4549</v>
      </c>
      <c r="T1795" s="6"/>
      <c r="U1795" s="6"/>
      <c r="V1795" s="6" t="s">
        <v>5758</v>
      </c>
      <c r="W1795" s="6"/>
      <c r="X1795" s="6"/>
      <c r="Y1795" s="6"/>
      <c r="Z1795" s="6">
        <v>2200</v>
      </c>
      <c r="AA1795" s="6"/>
      <c r="AB1795" s="6" t="s">
        <v>4549</v>
      </c>
    </row>
    <row r="1796" spans="1:28">
      <c r="A1796" s="6">
        <v>453</v>
      </c>
      <c r="B1796" s="6" t="str">
        <f t="shared" si="28"/>
        <v>TetlinAIRPORT ELECTRICAL</v>
      </c>
      <c r="C1796" s="6" t="s">
        <v>1205</v>
      </c>
      <c r="D1796" s="6" t="s">
        <v>2575</v>
      </c>
      <c r="E1796" s="6"/>
      <c r="F1796" s="6"/>
      <c r="G1796" s="6">
        <v>96</v>
      </c>
      <c r="H1796" s="6">
        <v>2005</v>
      </c>
      <c r="I1796" s="6">
        <v>8</v>
      </c>
      <c r="J1796" s="6" t="s">
        <v>4555</v>
      </c>
      <c r="K1796" s="6">
        <v>31</v>
      </c>
      <c r="L1796" s="6" t="s">
        <v>4592</v>
      </c>
      <c r="M1796" s="6">
        <v>2</v>
      </c>
      <c r="N1796" s="6" t="s">
        <v>4543</v>
      </c>
      <c r="O1796" s="6" t="s">
        <v>4585</v>
      </c>
      <c r="P1796" s="6" t="s">
        <v>4549</v>
      </c>
      <c r="Q1796" s="6" t="s">
        <v>4549</v>
      </c>
      <c r="R1796" s="6" t="s">
        <v>4549</v>
      </c>
      <c r="S1796" s="6" t="s">
        <v>4549</v>
      </c>
      <c r="T1796" s="6"/>
      <c r="U1796" s="6"/>
      <c r="V1796" s="6"/>
      <c r="W1796" s="6"/>
      <c r="X1796" s="6"/>
      <c r="Y1796" s="6"/>
      <c r="Z1796" s="6"/>
      <c r="AA1796" s="6"/>
      <c r="AB1796" s="6" t="s">
        <v>4549</v>
      </c>
    </row>
    <row r="1797" spans="1:28">
      <c r="A1797" s="6">
        <v>453</v>
      </c>
      <c r="B1797" s="6" t="str">
        <f t="shared" si="28"/>
        <v>TetlinAIRPORT SREB</v>
      </c>
      <c r="C1797" s="6" t="s">
        <v>1205</v>
      </c>
      <c r="D1797" s="6" t="s">
        <v>2165</v>
      </c>
      <c r="E1797" s="6"/>
      <c r="F1797" s="6"/>
      <c r="G1797" s="6">
        <v>2000</v>
      </c>
      <c r="H1797" s="6">
        <v>2005</v>
      </c>
      <c r="I1797" s="6">
        <v>2</v>
      </c>
      <c r="J1797" s="6" t="s">
        <v>4582</v>
      </c>
      <c r="K1797" s="6">
        <v>8</v>
      </c>
      <c r="L1797" s="6" t="s">
        <v>4583</v>
      </c>
      <c r="M1797" s="6">
        <v>2</v>
      </c>
      <c r="N1797" s="6" t="s">
        <v>4543</v>
      </c>
      <c r="O1797" s="6" t="s">
        <v>4585</v>
      </c>
      <c r="P1797" s="6" t="s">
        <v>4549</v>
      </c>
      <c r="Q1797" s="6" t="s">
        <v>4549</v>
      </c>
      <c r="R1797" s="6" t="s">
        <v>4549</v>
      </c>
      <c r="S1797" s="6" t="s">
        <v>4549</v>
      </c>
      <c r="T1797" s="6"/>
      <c r="U1797" s="6"/>
      <c r="V1797" s="6"/>
      <c r="W1797" s="6"/>
      <c r="X1797" s="6"/>
      <c r="Y1797" s="6"/>
      <c r="Z1797" s="6"/>
      <c r="AA1797" s="6"/>
      <c r="AB1797" s="6" t="s">
        <v>4549</v>
      </c>
    </row>
    <row r="1798" spans="1:28">
      <c r="A1798" s="6">
        <v>453</v>
      </c>
      <c r="B1798" s="6" t="str">
        <f t="shared" si="28"/>
        <v>TetlinSchool Garage</v>
      </c>
      <c r="C1798" s="6" t="s">
        <v>1205</v>
      </c>
      <c r="D1798" s="6" t="s">
        <v>1122</v>
      </c>
      <c r="E1798" s="6"/>
      <c r="F1798" s="6"/>
      <c r="G1798" s="6">
        <v>11776</v>
      </c>
      <c r="H1798" s="6">
        <v>1989</v>
      </c>
      <c r="I1798" s="6">
        <v>3</v>
      </c>
      <c r="J1798" s="6" t="s">
        <v>4541</v>
      </c>
      <c r="K1798" s="6">
        <v>9</v>
      </c>
      <c r="L1798" s="6" t="s">
        <v>4575</v>
      </c>
      <c r="M1798" s="6">
        <v>2</v>
      </c>
      <c r="N1798" s="6" t="s">
        <v>4543</v>
      </c>
      <c r="O1798" s="6" t="s">
        <v>4985</v>
      </c>
      <c r="P1798" s="6" t="s">
        <v>4549</v>
      </c>
      <c r="Q1798" s="6" t="s">
        <v>4549</v>
      </c>
      <c r="R1798" s="6" t="s">
        <v>4549</v>
      </c>
      <c r="S1798" s="6" t="s">
        <v>4549</v>
      </c>
      <c r="T1798" s="6"/>
      <c r="U1798" s="6"/>
      <c r="V1798" s="6"/>
      <c r="W1798" s="6"/>
      <c r="X1798" s="6"/>
      <c r="Y1798" s="144">
        <v>46791.9</v>
      </c>
      <c r="Z1798" s="6">
        <v>35948</v>
      </c>
      <c r="AA1798" s="6"/>
      <c r="AB1798" s="6" t="s">
        <v>4549</v>
      </c>
    </row>
    <row r="1799" spans="1:28">
      <c r="A1799" s="6">
        <v>455</v>
      </c>
      <c r="B1799" s="6" t="str">
        <f t="shared" si="28"/>
        <v>Thorne BayChurch of Thorne Bay</v>
      </c>
      <c r="C1799" s="6" t="s">
        <v>2227</v>
      </c>
      <c r="D1799" s="6" t="s">
        <v>2549</v>
      </c>
      <c r="E1799" s="6" t="s">
        <v>5759</v>
      </c>
      <c r="F1799" s="6">
        <v>2</v>
      </c>
      <c r="G1799" s="6">
        <v>4800</v>
      </c>
      <c r="H1799" s="6">
        <v>2001</v>
      </c>
      <c r="I1799" s="6">
        <v>3</v>
      </c>
      <c r="J1799" s="6" t="s">
        <v>4541</v>
      </c>
      <c r="K1799" s="6">
        <v>12</v>
      </c>
      <c r="L1799" s="6" t="s">
        <v>4586</v>
      </c>
      <c r="M1799" s="6">
        <v>2</v>
      </c>
      <c r="N1799" s="6" t="s">
        <v>4543</v>
      </c>
      <c r="O1799" s="6" t="s">
        <v>2549</v>
      </c>
      <c r="P1799" s="6" t="s">
        <v>4549</v>
      </c>
      <c r="Q1799" s="6" t="s">
        <v>4549</v>
      </c>
      <c r="R1799" s="6" t="s">
        <v>4549</v>
      </c>
      <c r="S1799" s="6" t="s">
        <v>4549</v>
      </c>
      <c r="T1799" s="6"/>
      <c r="U1799" s="6"/>
      <c r="V1799" s="6" t="s">
        <v>4720</v>
      </c>
      <c r="W1799" s="6"/>
      <c r="X1799" s="6"/>
      <c r="Y1799" s="6"/>
      <c r="Z1799" s="6">
        <v>5020</v>
      </c>
      <c r="AA1799" s="6"/>
      <c r="AB1799" s="6" t="s">
        <v>4549</v>
      </c>
    </row>
    <row r="1800" spans="1:28">
      <c r="A1800" s="6">
        <v>455</v>
      </c>
      <c r="B1800" s="6" t="str">
        <f t="shared" si="28"/>
        <v>Thorne BayCity of Thorne Bay</v>
      </c>
      <c r="C1800" s="6" t="s">
        <v>2227</v>
      </c>
      <c r="D1800" s="6" t="s">
        <v>2949</v>
      </c>
      <c r="E1800" s="6" t="s">
        <v>5760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 t="s">
        <v>4549</v>
      </c>
      <c r="Q1800" s="6" t="s">
        <v>4549</v>
      </c>
      <c r="R1800" s="6" t="s">
        <v>4549</v>
      </c>
      <c r="S1800" s="6" t="s">
        <v>4549</v>
      </c>
      <c r="T1800" s="6"/>
      <c r="U1800" s="6"/>
      <c r="V1800" s="6"/>
      <c r="W1800" s="6"/>
      <c r="X1800" s="6"/>
      <c r="Y1800" s="6"/>
      <c r="Z1800" s="6"/>
      <c r="AA1800" s="6"/>
      <c r="AB1800" s="6" t="s">
        <v>4549</v>
      </c>
    </row>
    <row r="1801" spans="1:28">
      <c r="A1801" s="6">
        <v>455</v>
      </c>
      <c r="B1801" s="6" t="str">
        <f t="shared" si="28"/>
        <v>Thorne BayIsland Plumbing &amp; Heating, LLC</v>
      </c>
      <c r="C1801" s="6" t="s">
        <v>2227</v>
      </c>
      <c r="D1801" s="6" t="s">
        <v>2948</v>
      </c>
      <c r="E1801" s="6" t="s">
        <v>5761</v>
      </c>
      <c r="F1801" s="6">
        <v>1</v>
      </c>
      <c r="G1801" s="6">
        <v>400</v>
      </c>
      <c r="H1801" s="6">
        <v>1995</v>
      </c>
      <c r="I1801" s="6">
        <v>8</v>
      </c>
      <c r="J1801" s="6" t="s">
        <v>4555</v>
      </c>
      <c r="K1801" s="6">
        <v>31</v>
      </c>
      <c r="L1801" s="6" t="s">
        <v>4592</v>
      </c>
      <c r="M1801" s="6">
        <v>3</v>
      </c>
      <c r="N1801" s="6" t="s">
        <v>4570</v>
      </c>
      <c r="O1801" s="6" t="s">
        <v>5762</v>
      </c>
      <c r="P1801" s="6" t="s">
        <v>4549</v>
      </c>
      <c r="Q1801" s="6" t="s">
        <v>4549</v>
      </c>
      <c r="R1801" s="6" t="s">
        <v>4549</v>
      </c>
      <c r="S1801" s="6" t="s">
        <v>4549</v>
      </c>
      <c r="T1801" s="6"/>
      <c r="U1801" s="6"/>
      <c r="V1801" s="6"/>
      <c r="W1801" s="6"/>
      <c r="X1801" s="6"/>
      <c r="Y1801" s="6"/>
      <c r="Z1801" s="6"/>
      <c r="AA1801" s="144">
        <v>1020</v>
      </c>
      <c r="AB1801" s="6" t="s">
        <v>4549</v>
      </c>
    </row>
    <row r="1802" spans="1:28">
      <c r="A1802" s="6">
        <v>455</v>
      </c>
      <c r="B1802" s="6" t="str">
        <f t="shared" si="28"/>
        <v>Thorne BayMcFarland's FLOATEL/Baskets &amp; Bullets</v>
      </c>
      <c r="C1802" s="6" t="s">
        <v>2227</v>
      </c>
      <c r="D1802" s="6" t="s">
        <v>3653</v>
      </c>
      <c r="E1802" s="6" t="s">
        <v>5763</v>
      </c>
      <c r="F1802" s="6">
        <v>2</v>
      </c>
      <c r="G1802" s="6">
        <v>1600</v>
      </c>
      <c r="H1802" s="6">
        <v>1935</v>
      </c>
      <c r="I1802" s="6">
        <v>5</v>
      </c>
      <c r="J1802" s="6" t="s">
        <v>4602</v>
      </c>
      <c r="K1802" s="6">
        <v>22</v>
      </c>
      <c r="L1802" s="6" t="s">
        <v>5059</v>
      </c>
      <c r="M1802" s="6">
        <v>3</v>
      </c>
      <c r="N1802" s="6" t="s">
        <v>4570</v>
      </c>
      <c r="O1802" s="6" t="s">
        <v>5764</v>
      </c>
      <c r="P1802" s="6" t="s">
        <v>4549</v>
      </c>
      <c r="Q1802" s="6" t="s">
        <v>4549</v>
      </c>
      <c r="R1802" s="6" t="s">
        <v>4549</v>
      </c>
      <c r="S1802" s="6" t="s">
        <v>4549</v>
      </c>
      <c r="T1802" s="6"/>
      <c r="U1802" s="6"/>
      <c r="V1802" s="6" t="s">
        <v>4663</v>
      </c>
      <c r="W1802" s="6"/>
      <c r="X1802" s="6"/>
      <c r="Y1802" s="6"/>
      <c r="Z1802" s="6"/>
      <c r="AA1802" s="144">
        <v>900</v>
      </c>
      <c r="AB1802" s="6" t="s">
        <v>4549</v>
      </c>
    </row>
    <row r="1803" spans="1:28">
      <c r="A1803" s="6">
        <v>455</v>
      </c>
      <c r="B1803" s="6" t="str">
        <f t="shared" si="28"/>
        <v>Thorne BaySt. John Catholic Church</v>
      </c>
      <c r="C1803" s="6" t="s">
        <v>2227</v>
      </c>
      <c r="D1803" s="6" t="s">
        <v>2550</v>
      </c>
      <c r="E1803" s="6" t="s">
        <v>5765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 t="s">
        <v>4549</v>
      </c>
      <c r="Q1803" s="6" t="s">
        <v>4549</v>
      </c>
      <c r="R1803" s="6" t="s">
        <v>4549</v>
      </c>
      <c r="S1803" s="6" t="s">
        <v>4549</v>
      </c>
      <c r="T1803" s="6"/>
      <c r="U1803" s="6"/>
      <c r="V1803" s="6"/>
      <c r="W1803" s="6"/>
      <c r="X1803" s="6"/>
      <c r="Y1803" s="6"/>
      <c r="Z1803" s="6"/>
      <c r="AA1803" s="6"/>
      <c r="AB1803" s="6" t="s">
        <v>4549</v>
      </c>
    </row>
    <row r="1804" spans="1:28">
      <c r="A1804" s="6">
        <v>455</v>
      </c>
      <c r="B1804" s="6" t="str">
        <f t="shared" si="28"/>
        <v>Thorne BayThe Thorne Bay Boat Works</v>
      </c>
      <c r="C1804" s="6" t="s">
        <v>2227</v>
      </c>
      <c r="D1804" s="6" t="s">
        <v>2950</v>
      </c>
      <c r="E1804" s="6" t="s">
        <v>5766</v>
      </c>
      <c r="F1804" s="6">
        <v>1</v>
      </c>
      <c r="G1804" s="6">
        <v>360</v>
      </c>
      <c r="H1804" s="6">
        <v>1985</v>
      </c>
      <c r="I1804" s="6">
        <v>7</v>
      </c>
      <c r="J1804" s="6" t="s">
        <v>4578</v>
      </c>
      <c r="K1804" s="6">
        <v>26</v>
      </c>
      <c r="L1804" s="6" t="s">
        <v>2194</v>
      </c>
      <c r="M1804" s="6">
        <v>3</v>
      </c>
      <c r="N1804" s="6" t="s">
        <v>4570</v>
      </c>
      <c r="O1804" s="6" t="s">
        <v>5764</v>
      </c>
      <c r="P1804" s="6" t="s">
        <v>4549</v>
      </c>
      <c r="Q1804" s="6" t="s">
        <v>4549</v>
      </c>
      <c r="R1804" s="6" t="s">
        <v>4549</v>
      </c>
      <c r="S1804" s="6" t="s">
        <v>4549</v>
      </c>
      <c r="T1804" s="6"/>
      <c r="U1804" s="6"/>
      <c r="V1804" s="6" t="s">
        <v>4983</v>
      </c>
      <c r="W1804" s="6"/>
      <c r="X1804" s="6"/>
      <c r="Y1804" s="6"/>
      <c r="Z1804" s="6"/>
      <c r="AA1804" s="144">
        <v>360</v>
      </c>
      <c r="AB1804" s="6" t="s">
        <v>4549</v>
      </c>
    </row>
    <row r="1805" spans="1:28">
      <c r="A1805" s="6">
        <v>455</v>
      </c>
      <c r="B1805" s="6" t="str">
        <f t="shared" si="28"/>
        <v>Thorne BayThorne Bay Baptist Church</v>
      </c>
      <c r="C1805" s="6" t="s">
        <v>2227</v>
      </c>
      <c r="D1805" s="6" t="s">
        <v>2551</v>
      </c>
      <c r="E1805" s="6" t="s">
        <v>5767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 t="s">
        <v>4549</v>
      </c>
      <c r="Q1805" s="6" t="s">
        <v>4549</v>
      </c>
      <c r="R1805" s="6" t="s">
        <v>4549</v>
      </c>
      <c r="S1805" s="6" t="s">
        <v>4549</v>
      </c>
      <c r="T1805" s="6"/>
      <c r="U1805" s="6"/>
      <c r="V1805" s="6"/>
      <c r="W1805" s="6"/>
      <c r="X1805" s="6"/>
      <c r="Y1805" s="6"/>
      <c r="Z1805" s="6"/>
      <c r="AA1805" s="6"/>
      <c r="AB1805" s="6" t="s">
        <v>4549</v>
      </c>
    </row>
    <row r="1806" spans="1:28">
      <c r="A1806" s="6">
        <v>455</v>
      </c>
      <c r="B1806" s="6" t="str">
        <f t="shared" si="28"/>
        <v>Thorne BayThorne Bay Market</v>
      </c>
      <c r="C1806" s="6" t="s">
        <v>2227</v>
      </c>
      <c r="D1806" s="6" t="s">
        <v>2228</v>
      </c>
      <c r="E1806" s="6" t="s">
        <v>5768</v>
      </c>
      <c r="F1806" s="6">
        <v>1</v>
      </c>
      <c r="G1806" s="6">
        <v>6000</v>
      </c>
      <c r="H1806" s="6">
        <v>1991</v>
      </c>
      <c r="I1806" s="6">
        <v>7</v>
      </c>
      <c r="J1806" s="6" t="s">
        <v>4578</v>
      </c>
      <c r="K1806" s="6">
        <v>25</v>
      </c>
      <c r="L1806" s="6" t="s">
        <v>4579</v>
      </c>
      <c r="M1806" s="6">
        <v>3</v>
      </c>
      <c r="N1806" s="6" t="s">
        <v>4570</v>
      </c>
      <c r="O1806" s="6" t="s">
        <v>5769</v>
      </c>
      <c r="P1806" s="6" t="s">
        <v>4549</v>
      </c>
      <c r="Q1806" s="6" t="s">
        <v>4549</v>
      </c>
      <c r="R1806" s="6" t="s">
        <v>4549</v>
      </c>
      <c r="S1806" s="6" t="s">
        <v>4549</v>
      </c>
      <c r="T1806" s="6"/>
      <c r="U1806" s="6" t="s">
        <v>5079</v>
      </c>
      <c r="V1806" s="6"/>
      <c r="W1806" s="6"/>
      <c r="X1806" s="6"/>
      <c r="Y1806" s="6"/>
      <c r="Z1806" s="6"/>
      <c r="AA1806" s="144">
        <v>52800</v>
      </c>
      <c r="AB1806" s="6" t="s">
        <v>4549</v>
      </c>
    </row>
    <row r="1807" spans="1:28">
      <c r="A1807" s="6">
        <v>455</v>
      </c>
      <c r="B1807" s="6" t="str">
        <f t="shared" si="28"/>
        <v>Thorne BayThorne Bay Public Library</v>
      </c>
      <c r="C1807" s="6" t="s">
        <v>2227</v>
      </c>
      <c r="D1807" s="6" t="s">
        <v>2552</v>
      </c>
      <c r="E1807" s="6" t="s">
        <v>5760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 t="s">
        <v>2949</v>
      </c>
      <c r="P1807" s="6" t="s">
        <v>4549</v>
      </c>
      <c r="Q1807" s="6" t="s">
        <v>4549</v>
      </c>
      <c r="R1807" s="6" t="s">
        <v>4549</v>
      </c>
      <c r="S1807" s="6" t="s">
        <v>4549</v>
      </c>
      <c r="T1807" s="6"/>
      <c r="U1807" s="6"/>
      <c r="V1807" s="6"/>
      <c r="W1807" s="6"/>
      <c r="X1807" s="6"/>
      <c r="Y1807" s="6"/>
      <c r="Z1807" s="6"/>
      <c r="AA1807" s="6"/>
      <c r="AB1807" s="6" t="s">
        <v>4549</v>
      </c>
    </row>
    <row r="1808" spans="1:28">
      <c r="A1808">
        <v>456</v>
      </c>
      <c r="B1808" s="6" t="str">
        <f t="shared" si="28"/>
        <v>TogiakAC Commercial Company Store</v>
      </c>
      <c r="C1808" t="s">
        <v>1681</v>
      </c>
      <c r="D1808" t="s">
        <v>886</v>
      </c>
      <c r="G1808">
        <v>11286</v>
      </c>
      <c r="H1808">
        <v>1990</v>
      </c>
      <c r="I1808">
        <v>7</v>
      </c>
      <c r="J1808" t="s">
        <v>4578</v>
      </c>
      <c r="K1808">
        <v>25</v>
      </c>
      <c r="L1808" t="s">
        <v>4579</v>
      </c>
      <c r="M1808">
        <v>3</v>
      </c>
      <c r="N1808" t="s">
        <v>4570</v>
      </c>
      <c r="P1808" s="6" t="s">
        <v>4549</v>
      </c>
      <c r="Q1808" s="6" t="s">
        <v>4549</v>
      </c>
      <c r="R1808" s="6" t="s">
        <v>4549</v>
      </c>
      <c r="S1808" s="6" t="s">
        <v>4549</v>
      </c>
      <c r="Y1808" s="145">
        <v>19951</v>
      </c>
      <c r="AA1808" s="145"/>
      <c r="AB1808" s="6" t="s">
        <v>4549</v>
      </c>
    </row>
    <row r="1809" spans="1:28">
      <c r="A1809" s="6">
        <v>456</v>
      </c>
      <c r="B1809" s="6" t="str">
        <f t="shared" si="28"/>
        <v>TogiakAssembly of God Church</v>
      </c>
      <c r="C1809" s="6" t="s">
        <v>1681</v>
      </c>
      <c r="D1809" s="6" t="s">
        <v>890</v>
      </c>
      <c r="E1809" s="6" t="s">
        <v>5770</v>
      </c>
      <c r="F1809" s="6"/>
      <c r="G1809" s="6"/>
      <c r="H1809" s="6"/>
      <c r="I1809" s="6">
        <v>3</v>
      </c>
      <c r="J1809" s="6" t="s">
        <v>4541</v>
      </c>
      <c r="K1809" s="6">
        <v>12</v>
      </c>
      <c r="L1809" s="6" t="s">
        <v>4586</v>
      </c>
      <c r="M1809" s="6">
        <v>2</v>
      </c>
      <c r="N1809" s="6" t="s">
        <v>4543</v>
      </c>
      <c r="O1809" s="6"/>
      <c r="P1809" s="6" t="s">
        <v>4549</v>
      </c>
      <c r="Q1809" s="6" t="s">
        <v>4549</v>
      </c>
      <c r="R1809" s="6" t="s">
        <v>4549</v>
      </c>
      <c r="S1809" s="6" t="s">
        <v>4549</v>
      </c>
      <c r="T1809" s="6"/>
      <c r="U1809" s="6"/>
      <c r="V1809" s="6"/>
      <c r="W1809" s="6"/>
      <c r="X1809" s="6"/>
      <c r="Y1809" s="6"/>
      <c r="Z1809" s="6"/>
      <c r="AA1809" s="6"/>
      <c r="AB1809" s="6" t="s">
        <v>4549</v>
      </c>
    </row>
    <row r="1810" spans="1:28">
      <c r="A1810" s="6">
        <v>456</v>
      </c>
      <c r="B1810" s="6" t="str">
        <f t="shared" si="28"/>
        <v>TogiakBoys and Girls Club</v>
      </c>
      <c r="C1810" s="6" t="s">
        <v>1681</v>
      </c>
      <c r="D1810" s="6" t="s">
        <v>2953</v>
      </c>
      <c r="E1810" s="6" t="s">
        <v>5771</v>
      </c>
      <c r="F1810" s="6"/>
      <c r="G1810" s="6">
        <v>2400</v>
      </c>
      <c r="H1810" s="6">
        <v>1995</v>
      </c>
      <c r="I1810" s="6">
        <v>3</v>
      </c>
      <c r="J1810" s="6" t="s">
        <v>4541</v>
      </c>
      <c r="K1810" s="6">
        <v>15</v>
      </c>
      <c r="L1810" s="6" t="s">
        <v>4682</v>
      </c>
      <c r="M1810" s="6">
        <v>2</v>
      </c>
      <c r="N1810" s="6" t="s">
        <v>4543</v>
      </c>
      <c r="O1810" s="6" t="s">
        <v>5772</v>
      </c>
      <c r="P1810" s="6" t="s">
        <v>4549</v>
      </c>
      <c r="Q1810" s="6" t="s">
        <v>4549</v>
      </c>
      <c r="R1810" s="6" t="s">
        <v>4549</v>
      </c>
      <c r="S1810" s="6" t="s">
        <v>4549</v>
      </c>
      <c r="T1810" s="6"/>
      <c r="U1810" s="6"/>
      <c r="V1810" s="6" t="s">
        <v>4767</v>
      </c>
      <c r="W1810" s="6"/>
      <c r="X1810" s="6"/>
      <c r="Y1810" s="6"/>
      <c r="Z1810" s="6">
        <v>2100</v>
      </c>
      <c r="AA1810" s="6"/>
      <c r="AB1810" s="6" t="s">
        <v>4549</v>
      </c>
    </row>
    <row r="1811" spans="1:28">
      <c r="A1811" s="6">
        <v>456</v>
      </c>
      <c r="B1811" s="6" t="str">
        <f t="shared" si="28"/>
        <v>TogiakCity Maintenance shop</v>
      </c>
      <c r="C1811" s="6" t="s">
        <v>1681</v>
      </c>
      <c r="D1811" s="6" t="s">
        <v>2954</v>
      </c>
      <c r="E1811" s="6"/>
      <c r="F1811" s="6"/>
      <c r="G1811" s="6">
        <v>1200</v>
      </c>
      <c r="H1811" s="6">
        <v>1975</v>
      </c>
      <c r="I1811" s="6">
        <v>8</v>
      </c>
      <c r="J1811" s="6" t="s">
        <v>4555</v>
      </c>
      <c r="K1811" s="6">
        <v>28</v>
      </c>
      <c r="L1811" s="6" t="s">
        <v>4556</v>
      </c>
      <c r="M1811" s="6">
        <v>1</v>
      </c>
      <c r="N1811" s="6" t="s">
        <v>5574</v>
      </c>
      <c r="O1811" s="6" t="s">
        <v>5772</v>
      </c>
      <c r="P1811" s="6" t="s">
        <v>4549</v>
      </c>
      <c r="Q1811" s="6" t="s">
        <v>4549</v>
      </c>
      <c r="R1811" s="6" t="s">
        <v>4549</v>
      </c>
      <c r="S1811" s="6" t="s">
        <v>4549</v>
      </c>
      <c r="T1811" s="6"/>
      <c r="U1811" s="6"/>
      <c r="V1811" s="6" t="s">
        <v>4722</v>
      </c>
      <c r="W1811" s="6"/>
      <c r="X1811" s="6"/>
      <c r="Y1811" s="6"/>
      <c r="Z1811" s="6">
        <v>2800</v>
      </c>
      <c r="AA1811" s="6"/>
      <c r="AB1811" s="6" t="s">
        <v>4549</v>
      </c>
    </row>
    <row r="1812" spans="1:28">
      <c r="A1812" s="6">
        <v>456</v>
      </c>
      <c r="B1812" s="6" t="str">
        <f t="shared" si="28"/>
        <v>Togiakcity office building</v>
      </c>
      <c r="C1812" s="6" t="s">
        <v>1681</v>
      </c>
      <c r="D1812" s="6" t="s">
        <v>3028</v>
      </c>
      <c r="E1812" s="6" t="s">
        <v>5773</v>
      </c>
      <c r="F1812" s="6"/>
      <c r="G1812" s="6">
        <v>1800</v>
      </c>
      <c r="H1812" s="6">
        <v>1970</v>
      </c>
      <c r="I1812" s="6">
        <v>6</v>
      </c>
      <c r="J1812" s="6" t="s">
        <v>377</v>
      </c>
      <c r="K1812" s="6">
        <v>36</v>
      </c>
      <c r="L1812" s="6" t="s">
        <v>377</v>
      </c>
      <c r="M1812" s="6">
        <v>3</v>
      </c>
      <c r="N1812" s="6" t="s">
        <v>4570</v>
      </c>
      <c r="O1812" s="6" t="s">
        <v>5772</v>
      </c>
      <c r="P1812" s="6" t="s">
        <v>4549</v>
      </c>
      <c r="Q1812" s="6" t="s">
        <v>4549</v>
      </c>
      <c r="R1812" s="6" t="s">
        <v>4549</v>
      </c>
      <c r="S1812" s="6" t="s">
        <v>4549</v>
      </c>
      <c r="T1812" s="6"/>
      <c r="U1812" s="6"/>
      <c r="V1812" s="6" t="s">
        <v>4636</v>
      </c>
      <c r="W1812" s="6"/>
      <c r="X1812" s="6"/>
      <c r="Y1812" s="6"/>
      <c r="Z1812" s="6">
        <v>6800</v>
      </c>
      <c r="AA1812" s="6"/>
      <c r="AB1812" s="6" t="s">
        <v>4549</v>
      </c>
    </row>
    <row r="1813" spans="1:28">
      <c r="A1813" s="6">
        <v>456</v>
      </c>
      <c r="B1813" s="6" t="str">
        <f t="shared" si="28"/>
        <v>Togiakclassrooms</v>
      </c>
      <c r="C1813" s="6" t="s">
        <v>1681</v>
      </c>
      <c r="D1813" s="6" t="s">
        <v>3579</v>
      </c>
      <c r="E1813" s="6"/>
      <c r="F1813" s="6"/>
      <c r="G1813" s="6">
        <v>7370</v>
      </c>
      <c r="H1813" s="6">
        <v>1969</v>
      </c>
      <c r="I1813" s="6">
        <v>3</v>
      </c>
      <c r="J1813" s="6" t="s">
        <v>4541</v>
      </c>
      <c r="K1813" s="6">
        <v>9</v>
      </c>
      <c r="L1813" s="6" t="s">
        <v>4575</v>
      </c>
      <c r="M1813" s="6">
        <v>2</v>
      </c>
      <c r="N1813" s="6" t="s">
        <v>4543</v>
      </c>
      <c r="O1813" s="6" t="s">
        <v>5774</v>
      </c>
      <c r="P1813" s="6" t="s">
        <v>4549</v>
      </c>
      <c r="Q1813" s="6" t="s">
        <v>4549</v>
      </c>
      <c r="R1813" s="6" t="s">
        <v>4549</v>
      </c>
      <c r="S1813" s="6" t="s">
        <v>4549</v>
      </c>
      <c r="T1813" s="6"/>
      <c r="U1813" s="6"/>
      <c r="V1813" s="6"/>
      <c r="W1813" s="6"/>
      <c r="X1813" s="6"/>
      <c r="Y1813" s="6"/>
      <c r="Z1813" s="6"/>
      <c r="AA1813" s="6"/>
      <c r="AB1813" s="6" t="s">
        <v>4549</v>
      </c>
    </row>
    <row r="1814" spans="1:28">
      <c r="A1814" s="6">
        <v>456</v>
      </c>
      <c r="B1814" s="6" t="str">
        <f t="shared" si="28"/>
        <v>Togiakfamily resource center</v>
      </c>
      <c r="C1814" s="6" t="s">
        <v>1681</v>
      </c>
      <c r="D1814" s="6" t="s">
        <v>2952</v>
      </c>
      <c r="E1814" s="6"/>
      <c r="F1814" s="6"/>
      <c r="G1814" s="6">
        <v>6800</v>
      </c>
      <c r="H1814" s="6">
        <v>1975</v>
      </c>
      <c r="I1814" s="6">
        <v>3</v>
      </c>
      <c r="J1814" s="6" t="s">
        <v>4541</v>
      </c>
      <c r="K1814" s="6">
        <v>15</v>
      </c>
      <c r="L1814" s="6" t="s">
        <v>4682</v>
      </c>
      <c r="M1814" s="6">
        <v>2</v>
      </c>
      <c r="N1814" s="6" t="s">
        <v>4543</v>
      </c>
      <c r="O1814" s="6" t="s">
        <v>5772</v>
      </c>
      <c r="P1814" s="6" t="s">
        <v>4549</v>
      </c>
      <c r="Q1814" s="6" t="s">
        <v>4549</v>
      </c>
      <c r="R1814" s="6" t="s">
        <v>4549</v>
      </c>
      <c r="S1814" s="6" t="s">
        <v>4549</v>
      </c>
      <c r="T1814" s="6"/>
      <c r="U1814" s="6"/>
      <c r="V1814" s="6" t="s">
        <v>4577</v>
      </c>
      <c r="W1814" s="6"/>
      <c r="X1814" s="6"/>
      <c r="Y1814" s="6"/>
      <c r="Z1814" s="6">
        <v>13500</v>
      </c>
      <c r="AA1814" s="6"/>
      <c r="AB1814" s="6" t="s">
        <v>4549</v>
      </c>
    </row>
    <row r="1815" spans="1:28">
      <c r="A1815" s="6">
        <v>456</v>
      </c>
      <c r="B1815" s="6" t="str">
        <f t="shared" si="28"/>
        <v>TogiakHealth Clinic &amp; Dental Trailer</v>
      </c>
      <c r="C1815" s="6" t="s">
        <v>1681</v>
      </c>
      <c r="D1815" s="6" t="s">
        <v>3303</v>
      </c>
      <c r="E1815" s="6"/>
      <c r="F1815" s="6"/>
      <c r="G1815" s="6"/>
      <c r="H1815" s="6">
        <v>1988</v>
      </c>
      <c r="I1815" s="6">
        <v>4</v>
      </c>
      <c r="J1815" s="6" t="s">
        <v>4615</v>
      </c>
      <c r="K1815" s="6">
        <v>17</v>
      </c>
      <c r="L1815" s="6" t="s">
        <v>4644</v>
      </c>
      <c r="M1815" s="6">
        <v>2</v>
      </c>
      <c r="N1815" s="6" t="s">
        <v>4543</v>
      </c>
      <c r="O1815" s="6" t="s">
        <v>5772</v>
      </c>
      <c r="P1815" s="6" t="s">
        <v>4549</v>
      </c>
      <c r="Q1815" s="6" t="s">
        <v>4549</v>
      </c>
      <c r="R1815" s="6" t="s">
        <v>4549</v>
      </c>
      <c r="S1815" s="6" t="s">
        <v>4549</v>
      </c>
      <c r="T1815" s="6"/>
      <c r="U1815" s="6"/>
      <c r="V1815" s="6" t="s">
        <v>4697</v>
      </c>
      <c r="W1815" s="6"/>
      <c r="X1815" s="6"/>
      <c r="Y1815" s="6"/>
      <c r="Z1815" s="6">
        <v>135000</v>
      </c>
      <c r="AA1815" s="6"/>
      <c r="AB1815" s="6" t="s">
        <v>4549</v>
      </c>
    </row>
    <row r="1816" spans="1:28">
      <c r="A1816" s="6">
        <v>456</v>
      </c>
      <c r="B1816" s="6" t="str">
        <f t="shared" si="28"/>
        <v>TogiakLibrary</v>
      </c>
      <c r="C1816" s="6" t="s">
        <v>1681</v>
      </c>
      <c r="D1816" s="6" t="s">
        <v>678</v>
      </c>
      <c r="E1816" s="6"/>
      <c r="F1816" s="6"/>
      <c r="G1816" s="6">
        <v>1000</v>
      </c>
      <c r="H1816" s="6">
        <v>1968</v>
      </c>
      <c r="I1816" s="6"/>
      <c r="J1816" s="6"/>
      <c r="K1816" s="6"/>
      <c r="L1816" s="6"/>
      <c r="M1816" s="6"/>
      <c r="N1816" s="6"/>
      <c r="O1816" s="6"/>
      <c r="P1816" s="6" t="s">
        <v>4549</v>
      </c>
      <c r="Q1816" s="6" t="s">
        <v>4549</v>
      </c>
      <c r="R1816" s="6" t="s">
        <v>4549</v>
      </c>
      <c r="S1816" s="6" t="s">
        <v>4549</v>
      </c>
      <c r="T1816" s="6"/>
      <c r="U1816" s="6"/>
      <c r="V1816" s="6"/>
      <c r="W1816" s="6"/>
      <c r="X1816" s="6"/>
      <c r="Y1816" s="6"/>
      <c r="Z1816" s="6"/>
      <c r="AA1816" s="6"/>
      <c r="AB1816" s="6" t="s">
        <v>4549</v>
      </c>
    </row>
    <row r="1817" spans="1:28">
      <c r="A1817" s="6">
        <v>456</v>
      </c>
      <c r="B1817" s="6" t="str">
        <f t="shared" si="28"/>
        <v>Togiaknative limited office</v>
      </c>
      <c r="C1817" s="6" t="s">
        <v>1681</v>
      </c>
      <c r="D1817" s="6" t="s">
        <v>3194</v>
      </c>
      <c r="E1817" s="6" t="s">
        <v>5775</v>
      </c>
      <c r="F1817" s="6">
        <v>1</v>
      </c>
      <c r="G1817" s="6">
        <v>600</v>
      </c>
      <c r="H1817" s="6">
        <v>1980</v>
      </c>
      <c r="I1817" s="6">
        <v>6</v>
      </c>
      <c r="J1817" s="6" t="s">
        <v>377</v>
      </c>
      <c r="K1817" s="6">
        <v>36</v>
      </c>
      <c r="L1817" s="6" t="s">
        <v>377</v>
      </c>
      <c r="M1817" s="6">
        <v>3</v>
      </c>
      <c r="N1817" s="6" t="s">
        <v>4570</v>
      </c>
      <c r="O1817" s="6"/>
      <c r="P1817" s="6" t="s">
        <v>4549</v>
      </c>
      <c r="Q1817" s="6" t="s">
        <v>4549</v>
      </c>
      <c r="R1817" s="6" t="s">
        <v>4549</v>
      </c>
      <c r="S1817" s="6" t="s">
        <v>4549</v>
      </c>
      <c r="T1817" s="6"/>
      <c r="U1817" s="6"/>
      <c r="V1817" s="6" t="s">
        <v>5776</v>
      </c>
      <c r="W1817" s="6" t="s">
        <v>5777</v>
      </c>
      <c r="X1817" s="6"/>
      <c r="Y1817" s="6"/>
      <c r="Z1817" s="6"/>
      <c r="AA1817" s="6"/>
      <c r="AB1817" s="6" t="s">
        <v>4549</v>
      </c>
    </row>
    <row r="1818" spans="1:28">
      <c r="A1818" s="6">
        <v>456</v>
      </c>
      <c r="B1818" s="6" t="str">
        <f t="shared" si="28"/>
        <v>TogiakNew garage</v>
      </c>
      <c r="C1818" s="6" t="s">
        <v>1681</v>
      </c>
      <c r="D1818" s="6" t="s">
        <v>2951</v>
      </c>
      <c r="E1818" s="6"/>
      <c r="F1818" s="6"/>
      <c r="G1818" s="6">
        <v>288</v>
      </c>
      <c r="H1818" s="6">
        <v>1999</v>
      </c>
      <c r="I1818" s="6"/>
      <c r="J1818" s="6"/>
      <c r="K1818" s="6"/>
      <c r="L1818" s="6"/>
      <c r="M1818" s="6"/>
      <c r="N1818" s="6"/>
      <c r="O1818" s="6"/>
      <c r="P1818" s="6" t="s">
        <v>4549</v>
      </c>
      <c r="Q1818" s="6" t="s">
        <v>4549</v>
      </c>
      <c r="R1818" s="6" t="s">
        <v>4549</v>
      </c>
      <c r="S1818" s="6" t="s">
        <v>4549</v>
      </c>
      <c r="T1818" s="6"/>
      <c r="U1818" s="6"/>
      <c r="V1818" s="6"/>
      <c r="W1818" s="6"/>
      <c r="X1818" s="6"/>
      <c r="Y1818" s="6"/>
      <c r="Z1818" s="6"/>
      <c r="AA1818" s="6"/>
      <c r="AB1818" s="6" t="s">
        <v>4549</v>
      </c>
    </row>
    <row r="1819" spans="1:28">
      <c r="A1819" s="6">
        <v>456</v>
      </c>
      <c r="B1819" s="6" t="str">
        <f t="shared" si="28"/>
        <v>TogiakSre Building</v>
      </c>
      <c r="C1819" s="6" t="s">
        <v>1681</v>
      </c>
      <c r="D1819" s="6" t="s">
        <v>82</v>
      </c>
      <c r="E1819" s="6"/>
      <c r="F1819" s="6"/>
      <c r="G1819" s="6">
        <v>1600</v>
      </c>
      <c r="H1819" s="6">
        <v>1992</v>
      </c>
      <c r="I1819" s="6">
        <v>2</v>
      </c>
      <c r="J1819" s="6" t="s">
        <v>4582</v>
      </c>
      <c r="K1819" s="6">
        <v>8</v>
      </c>
      <c r="L1819" s="6" t="s">
        <v>4583</v>
      </c>
      <c r="M1819" s="6">
        <v>2</v>
      </c>
      <c r="N1819" s="6" t="s">
        <v>4543</v>
      </c>
      <c r="O1819" s="6" t="s">
        <v>4585</v>
      </c>
      <c r="P1819" s="6" t="s">
        <v>4549</v>
      </c>
      <c r="Q1819" s="6" t="s">
        <v>4549</v>
      </c>
      <c r="R1819" s="6" t="s">
        <v>4549</v>
      </c>
      <c r="S1819" s="6" t="s">
        <v>4549</v>
      </c>
      <c r="T1819" s="6"/>
      <c r="U1819" s="6"/>
      <c r="V1819" s="6"/>
      <c r="W1819" s="6"/>
      <c r="X1819" s="6"/>
      <c r="Y1819" s="6"/>
      <c r="Z1819" s="6"/>
      <c r="AA1819" s="6"/>
      <c r="AB1819" s="6" t="s">
        <v>4549</v>
      </c>
    </row>
    <row r="1820" spans="1:28">
      <c r="A1820" s="6">
        <v>456</v>
      </c>
      <c r="B1820" s="6" t="str">
        <f t="shared" si="28"/>
        <v>TogiakTogiak Dental Clinic</v>
      </c>
      <c r="C1820" s="6" t="s">
        <v>1681</v>
      </c>
      <c r="D1820" s="6" t="s">
        <v>3304</v>
      </c>
      <c r="E1820" s="6" t="s">
        <v>5778</v>
      </c>
      <c r="F1820" s="6"/>
      <c r="G1820" s="6"/>
      <c r="H1820" s="6"/>
      <c r="I1820" s="6">
        <v>4</v>
      </c>
      <c r="J1820" s="6" t="s">
        <v>4615</v>
      </c>
      <c r="K1820" s="6">
        <v>16</v>
      </c>
      <c r="L1820" s="6" t="s">
        <v>4616</v>
      </c>
      <c r="M1820" s="6">
        <v>3</v>
      </c>
      <c r="N1820" s="6" t="s">
        <v>4570</v>
      </c>
      <c r="O1820" s="6"/>
      <c r="P1820" s="6" t="s">
        <v>4549</v>
      </c>
      <c r="Q1820" s="6" t="s">
        <v>4549</v>
      </c>
      <c r="R1820" s="6" t="s">
        <v>4549</v>
      </c>
      <c r="S1820" s="6" t="s">
        <v>4549</v>
      </c>
      <c r="T1820" s="6"/>
      <c r="U1820" s="6"/>
      <c r="V1820" s="6"/>
      <c r="W1820" s="6"/>
      <c r="X1820" s="6"/>
      <c r="Y1820" s="6"/>
      <c r="Z1820" s="6"/>
      <c r="AA1820" s="6"/>
      <c r="AB1820" s="6" t="s">
        <v>4549</v>
      </c>
    </row>
    <row r="1821" spans="1:28">
      <c r="A1821" s="6">
        <v>456</v>
      </c>
      <c r="B1821" s="6" t="str">
        <f t="shared" si="28"/>
        <v>TogiakTogiak Headstart</v>
      </c>
      <c r="C1821" s="6" t="s">
        <v>1681</v>
      </c>
      <c r="D1821" s="6" t="s">
        <v>3581</v>
      </c>
      <c r="E1821" s="6" t="s">
        <v>5779</v>
      </c>
      <c r="F1821" s="6"/>
      <c r="G1821" s="6"/>
      <c r="H1821" s="6"/>
      <c r="I1821" s="6">
        <v>3</v>
      </c>
      <c r="J1821" s="6" t="s">
        <v>4541</v>
      </c>
      <c r="K1821" s="6">
        <v>9</v>
      </c>
      <c r="L1821" s="6" t="s">
        <v>4575</v>
      </c>
      <c r="M1821" s="6">
        <v>2</v>
      </c>
      <c r="N1821" s="6" t="s">
        <v>4543</v>
      </c>
      <c r="O1821" s="6"/>
      <c r="P1821" s="6" t="s">
        <v>4549</v>
      </c>
      <c r="Q1821" s="6" t="s">
        <v>4549</v>
      </c>
      <c r="R1821" s="6" t="s">
        <v>4549</v>
      </c>
      <c r="S1821" s="6" t="s">
        <v>4549</v>
      </c>
      <c r="T1821" s="6"/>
      <c r="U1821" s="6"/>
      <c r="V1821" s="6"/>
      <c r="W1821" s="6"/>
      <c r="X1821" s="6"/>
      <c r="Y1821" s="6"/>
      <c r="Z1821" s="6"/>
      <c r="AA1821" s="6"/>
      <c r="AB1821" s="6" t="s">
        <v>4549</v>
      </c>
    </row>
    <row r="1822" spans="1:28">
      <c r="A1822" s="6">
        <v>456</v>
      </c>
      <c r="B1822" s="6" t="str">
        <f t="shared" si="28"/>
        <v>TogiakTogiak k-12 School</v>
      </c>
      <c r="C1822" s="6" t="s">
        <v>1681</v>
      </c>
      <c r="D1822" s="6" t="s">
        <v>3580</v>
      </c>
      <c r="E1822" s="6"/>
      <c r="F1822" s="6"/>
      <c r="G1822" s="6">
        <v>70205</v>
      </c>
      <c r="H1822" s="6">
        <v>2004</v>
      </c>
      <c r="I1822" s="6">
        <v>3</v>
      </c>
      <c r="J1822" s="6" t="s">
        <v>4541</v>
      </c>
      <c r="K1822" s="6">
        <v>9</v>
      </c>
      <c r="L1822" s="6" t="s">
        <v>4575</v>
      </c>
      <c r="M1822" s="6">
        <v>2</v>
      </c>
      <c r="N1822" s="6" t="s">
        <v>4543</v>
      </c>
      <c r="O1822" s="6" t="s">
        <v>5774</v>
      </c>
      <c r="P1822" s="6" t="s">
        <v>4549</v>
      </c>
      <c r="Q1822" s="6" t="s">
        <v>4549</v>
      </c>
      <c r="R1822" s="6" t="s">
        <v>4549</v>
      </c>
      <c r="S1822" s="6" t="s">
        <v>4549</v>
      </c>
      <c r="T1822" s="6"/>
      <c r="U1822" s="6"/>
      <c r="V1822" s="6"/>
      <c r="W1822" s="6"/>
      <c r="X1822" s="6"/>
      <c r="Y1822" s="6"/>
      <c r="Z1822" s="6"/>
      <c r="AA1822" s="6"/>
      <c r="AB1822" s="6" t="s">
        <v>4549</v>
      </c>
    </row>
    <row r="1823" spans="1:28">
      <c r="A1823" s="6">
        <v>456</v>
      </c>
      <c r="B1823" s="6" t="str">
        <f t="shared" si="28"/>
        <v>TogiakTogiak Police Department</v>
      </c>
      <c r="C1823" s="6" t="s">
        <v>1681</v>
      </c>
      <c r="D1823" s="6" t="s">
        <v>2412</v>
      </c>
      <c r="E1823" s="6" t="s">
        <v>5780</v>
      </c>
      <c r="F1823" s="6"/>
      <c r="G1823" s="6">
        <v>2000</v>
      </c>
      <c r="H1823" s="6">
        <v>1985</v>
      </c>
      <c r="I1823" s="6">
        <v>3</v>
      </c>
      <c r="J1823" s="6" t="s">
        <v>4541</v>
      </c>
      <c r="K1823" s="6">
        <v>11</v>
      </c>
      <c r="L1823" s="6" t="s">
        <v>4542</v>
      </c>
      <c r="M1823" s="6">
        <v>2</v>
      </c>
      <c r="N1823" s="6" t="s">
        <v>4543</v>
      </c>
      <c r="O1823" s="6" t="s">
        <v>5772</v>
      </c>
      <c r="P1823" s="6" t="s">
        <v>4549</v>
      </c>
      <c r="Q1823" s="6" t="s">
        <v>4549</v>
      </c>
      <c r="R1823" s="6" t="s">
        <v>4549</v>
      </c>
      <c r="S1823" s="6" t="s">
        <v>4549</v>
      </c>
      <c r="T1823" s="6"/>
      <c r="U1823" s="6"/>
      <c r="V1823" s="6" t="s">
        <v>4636</v>
      </c>
      <c r="W1823" s="6"/>
      <c r="X1823" s="6"/>
      <c r="Y1823" s="6"/>
      <c r="Z1823" s="6">
        <v>6800</v>
      </c>
      <c r="AA1823" s="6"/>
      <c r="AB1823" s="6" t="s">
        <v>4549</v>
      </c>
    </row>
    <row r="1824" spans="1:28">
      <c r="A1824" s="6">
        <v>456</v>
      </c>
      <c r="B1824" s="6" t="str">
        <f t="shared" si="28"/>
        <v>TogiakWater Treatment Plant</v>
      </c>
      <c r="C1824" s="6" t="s">
        <v>1681</v>
      </c>
      <c r="D1824" s="6" t="s">
        <v>66</v>
      </c>
      <c r="E1824" s="6"/>
      <c r="F1824" s="6"/>
      <c r="G1824" s="6">
        <v>1200</v>
      </c>
      <c r="H1824" s="6">
        <v>1977</v>
      </c>
      <c r="I1824" s="6">
        <v>8</v>
      </c>
      <c r="J1824" s="6" t="s">
        <v>4555</v>
      </c>
      <c r="K1824" s="6">
        <v>31</v>
      </c>
      <c r="L1824" s="6" t="s">
        <v>4592</v>
      </c>
      <c r="M1824" s="6">
        <v>2</v>
      </c>
      <c r="N1824" s="6" t="s">
        <v>4543</v>
      </c>
      <c r="O1824" s="6" t="s">
        <v>5772</v>
      </c>
      <c r="P1824" s="6" t="s">
        <v>4549</v>
      </c>
      <c r="Q1824" s="6" t="s">
        <v>4549</v>
      </c>
      <c r="R1824" s="6" t="s">
        <v>4549</v>
      </c>
      <c r="S1824" s="6" t="s">
        <v>4549</v>
      </c>
      <c r="T1824" s="6"/>
      <c r="U1824" s="6"/>
      <c r="V1824" s="6" t="s">
        <v>4697</v>
      </c>
      <c r="W1824" s="6"/>
      <c r="X1824" s="6"/>
      <c r="Y1824" s="6"/>
      <c r="Z1824" s="6">
        <v>22500</v>
      </c>
      <c r="AA1824" s="6"/>
      <c r="AB1824" s="6" t="s">
        <v>4549</v>
      </c>
    </row>
    <row r="1825" spans="1:28">
      <c r="A1825" s="6">
        <v>458</v>
      </c>
      <c r="B1825" s="6" t="str">
        <f t="shared" si="28"/>
        <v>Toksook BayBuilding 1</v>
      </c>
      <c r="C1825" s="6" t="s">
        <v>534</v>
      </c>
      <c r="D1825" s="6" t="s">
        <v>535</v>
      </c>
      <c r="E1825" s="6"/>
      <c r="F1825" s="6"/>
      <c r="G1825" s="6">
        <v>120000</v>
      </c>
      <c r="H1825" s="6">
        <v>1980</v>
      </c>
      <c r="I1825" s="6">
        <v>6</v>
      </c>
      <c r="J1825" s="6" t="s">
        <v>377</v>
      </c>
      <c r="K1825" s="6">
        <v>3</v>
      </c>
      <c r="L1825" s="6" t="s">
        <v>5781</v>
      </c>
      <c r="M1825" s="6">
        <v>3</v>
      </c>
      <c r="N1825" s="6" t="s">
        <v>4570</v>
      </c>
      <c r="O1825" s="6"/>
      <c r="P1825" s="6" t="s">
        <v>4549</v>
      </c>
      <c r="Q1825" s="6" t="s">
        <v>4549</v>
      </c>
      <c r="R1825" s="6" t="s">
        <v>4549</v>
      </c>
      <c r="S1825" s="6" t="s">
        <v>4549</v>
      </c>
      <c r="T1825" s="6"/>
      <c r="U1825" s="6"/>
      <c r="V1825" s="6"/>
      <c r="W1825" s="6"/>
      <c r="X1825" s="6"/>
      <c r="Y1825" s="144">
        <v>3000</v>
      </c>
      <c r="Z1825" s="6"/>
      <c r="AA1825" s="144">
        <v>2400</v>
      </c>
      <c r="AB1825" s="6" t="s">
        <v>4549</v>
      </c>
    </row>
    <row r="1826" spans="1:28">
      <c r="A1826" s="6">
        <v>458</v>
      </c>
      <c r="B1826" s="6" t="str">
        <f t="shared" si="28"/>
        <v>Toksook BayBuilding 2</v>
      </c>
      <c r="C1826" s="6" t="s">
        <v>534</v>
      </c>
      <c r="D1826" s="6" t="s">
        <v>536</v>
      </c>
      <c r="E1826" s="6"/>
      <c r="F1826" s="6"/>
      <c r="G1826" s="6">
        <v>2000</v>
      </c>
      <c r="H1826" s="6"/>
      <c r="I1826" s="6">
        <v>7</v>
      </c>
      <c r="J1826" s="6" t="s">
        <v>4578</v>
      </c>
      <c r="K1826" s="6">
        <v>25</v>
      </c>
      <c r="L1826" s="6" t="s">
        <v>4579</v>
      </c>
      <c r="M1826" s="6">
        <v>3</v>
      </c>
      <c r="N1826" s="6" t="s">
        <v>4570</v>
      </c>
      <c r="O1826" s="6"/>
      <c r="P1826" s="6" t="s">
        <v>4549</v>
      </c>
      <c r="Q1826" s="6" t="s">
        <v>4549</v>
      </c>
      <c r="R1826" s="6" t="s">
        <v>4549</v>
      </c>
      <c r="S1826" s="6" t="s">
        <v>4549</v>
      </c>
      <c r="T1826" s="6"/>
      <c r="U1826" s="6"/>
      <c r="V1826" s="6"/>
      <c r="W1826" s="6"/>
      <c r="X1826" s="6"/>
      <c r="Y1826" s="144">
        <v>5000</v>
      </c>
      <c r="Z1826" s="6"/>
      <c r="AA1826" s="144">
        <v>1400</v>
      </c>
      <c r="AB1826" s="6" t="s">
        <v>4549</v>
      </c>
    </row>
    <row r="1827" spans="1:28">
      <c r="A1827" s="6">
        <v>458</v>
      </c>
      <c r="B1827" s="6" t="str">
        <f t="shared" si="28"/>
        <v>Toksook BayCLINIC</v>
      </c>
      <c r="C1827" s="6" t="s">
        <v>534</v>
      </c>
      <c r="D1827" s="6" t="s">
        <v>4875</v>
      </c>
      <c r="E1827" s="6" t="s">
        <v>5782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 t="s">
        <v>4549</v>
      </c>
      <c r="Q1827" s="6" t="s">
        <v>4549</v>
      </c>
      <c r="R1827" s="6" t="s">
        <v>4549</v>
      </c>
      <c r="S1827" s="6" t="s">
        <v>4549</v>
      </c>
      <c r="T1827" s="6"/>
      <c r="U1827" s="6"/>
      <c r="V1827" s="6"/>
      <c r="W1827" s="6"/>
      <c r="X1827" s="6"/>
      <c r="Y1827" s="6"/>
      <c r="Z1827" s="6"/>
      <c r="AA1827" s="6"/>
      <c r="AB1827" s="6" t="s">
        <v>4549</v>
      </c>
    </row>
    <row r="1828" spans="1:28">
      <c r="A1828" s="6">
        <v>458</v>
      </c>
      <c r="B1828" s="6" t="str">
        <f t="shared" si="28"/>
        <v>Toksook BayELEMENTARY SCHOOL</v>
      </c>
      <c r="C1828" s="6" t="s">
        <v>534</v>
      </c>
      <c r="D1828" s="6" t="s">
        <v>3362</v>
      </c>
      <c r="E1828" s="6" t="s">
        <v>5783</v>
      </c>
      <c r="F1828" s="6"/>
      <c r="G1828" s="6">
        <v>5016</v>
      </c>
      <c r="H1828" s="6">
        <v>1974</v>
      </c>
      <c r="I1828" s="6">
        <v>3</v>
      </c>
      <c r="J1828" s="6" t="s">
        <v>4541</v>
      </c>
      <c r="K1828" s="6">
        <v>9</v>
      </c>
      <c r="L1828" s="6" t="s">
        <v>4575</v>
      </c>
      <c r="M1828" s="6">
        <v>2</v>
      </c>
      <c r="N1828" s="6" t="s">
        <v>4543</v>
      </c>
      <c r="O1828" s="6"/>
      <c r="P1828" s="6" t="s">
        <v>4549</v>
      </c>
      <c r="Q1828" s="6" t="s">
        <v>4549</v>
      </c>
      <c r="R1828" s="6" t="s">
        <v>4549</v>
      </c>
      <c r="S1828" s="6" t="s">
        <v>4549</v>
      </c>
      <c r="T1828" s="6"/>
      <c r="U1828" s="6"/>
      <c r="V1828" s="6"/>
      <c r="W1828" s="6"/>
      <c r="X1828" s="6"/>
      <c r="Y1828" s="6"/>
      <c r="Z1828" s="6"/>
      <c r="AA1828" s="6"/>
      <c r="AB1828" s="6" t="s">
        <v>4549</v>
      </c>
    </row>
    <row r="1829" spans="1:28">
      <c r="A1829" s="6">
        <v>458</v>
      </c>
      <c r="B1829" s="6" t="str">
        <f t="shared" si="28"/>
        <v>Toksook BayGENERATOR/WAREHOUSE</v>
      </c>
      <c r="C1829" s="6" t="s">
        <v>534</v>
      </c>
      <c r="D1829" s="6" t="s">
        <v>5784</v>
      </c>
      <c r="E1829" s="6" t="s">
        <v>5783</v>
      </c>
      <c r="F1829" s="6"/>
      <c r="G1829" s="6">
        <v>1560</v>
      </c>
      <c r="H1829" s="6">
        <v>1964</v>
      </c>
      <c r="I1829" s="6">
        <v>8</v>
      </c>
      <c r="J1829" s="6" t="s">
        <v>4555</v>
      </c>
      <c r="K1829" s="6">
        <v>31</v>
      </c>
      <c r="L1829" s="6" t="s">
        <v>4592</v>
      </c>
      <c r="M1829" s="6">
        <v>4</v>
      </c>
      <c r="N1829" s="6" t="s">
        <v>4584</v>
      </c>
      <c r="O1829" s="6"/>
      <c r="P1829" s="6" t="s">
        <v>4549</v>
      </c>
      <c r="Q1829" s="6" t="s">
        <v>4549</v>
      </c>
      <c r="R1829" s="6" t="s">
        <v>4549</v>
      </c>
      <c r="S1829" s="6" t="s">
        <v>4549</v>
      </c>
      <c r="T1829" s="6"/>
      <c r="U1829" s="6"/>
      <c r="V1829" s="6"/>
      <c r="W1829" s="6"/>
      <c r="X1829" s="6"/>
      <c r="Y1829" s="6"/>
      <c r="Z1829" s="6"/>
      <c r="AA1829" s="6"/>
      <c r="AB1829" s="6" t="s">
        <v>4549</v>
      </c>
    </row>
    <row r="1830" spans="1:28">
      <c r="A1830" s="6">
        <v>458</v>
      </c>
      <c r="B1830" s="6" t="str">
        <f t="shared" si="28"/>
        <v>Toksook BayNELSON ISLAND AREA SCHOOL</v>
      </c>
      <c r="C1830" s="6" t="s">
        <v>534</v>
      </c>
      <c r="D1830" s="6" t="s">
        <v>3590</v>
      </c>
      <c r="E1830" s="6" t="s">
        <v>5783</v>
      </c>
      <c r="F1830" s="6"/>
      <c r="G1830" s="6">
        <v>27995</v>
      </c>
      <c r="H1830" s="6">
        <v>2007</v>
      </c>
      <c r="I1830" s="6">
        <v>3</v>
      </c>
      <c r="J1830" s="6" t="s">
        <v>4541</v>
      </c>
      <c r="K1830" s="6">
        <v>9</v>
      </c>
      <c r="L1830" s="6" t="s">
        <v>4575</v>
      </c>
      <c r="M1830" s="6">
        <v>2</v>
      </c>
      <c r="N1830" s="6" t="s">
        <v>4543</v>
      </c>
      <c r="O1830" s="6"/>
      <c r="P1830" s="6" t="s">
        <v>4549</v>
      </c>
      <c r="Q1830" s="6" t="s">
        <v>4549</v>
      </c>
      <c r="R1830" s="6" t="s">
        <v>4549</v>
      </c>
      <c r="S1830" s="6" t="s">
        <v>4549</v>
      </c>
      <c r="T1830" s="6"/>
      <c r="U1830" s="6"/>
      <c r="V1830" s="6"/>
      <c r="W1830" s="6"/>
      <c r="X1830" s="6"/>
      <c r="Y1830" s="6"/>
      <c r="Z1830" s="6"/>
      <c r="AA1830" s="6"/>
      <c r="AB1830" s="6" t="s">
        <v>4549</v>
      </c>
    </row>
    <row r="1831" spans="1:28">
      <c r="A1831" s="6">
        <v>458</v>
      </c>
      <c r="B1831" s="6" t="str">
        <f t="shared" si="28"/>
        <v>Toksook BaySPECIAL ED BUILDING</v>
      </c>
      <c r="C1831" s="6" t="s">
        <v>534</v>
      </c>
      <c r="D1831" s="6" t="s">
        <v>3589</v>
      </c>
      <c r="E1831" s="6" t="s">
        <v>5783</v>
      </c>
      <c r="F1831" s="6"/>
      <c r="G1831" s="6">
        <v>1440</v>
      </c>
      <c r="H1831" s="6">
        <v>1964</v>
      </c>
      <c r="I1831" s="6">
        <v>3</v>
      </c>
      <c r="J1831" s="6" t="s">
        <v>4541</v>
      </c>
      <c r="K1831" s="6">
        <v>9</v>
      </c>
      <c r="L1831" s="6" t="s">
        <v>4575</v>
      </c>
      <c r="M1831" s="6">
        <v>2</v>
      </c>
      <c r="N1831" s="6" t="s">
        <v>4543</v>
      </c>
      <c r="O1831" s="6"/>
      <c r="P1831" s="6" t="s">
        <v>4549</v>
      </c>
      <c r="Q1831" s="6" t="s">
        <v>4549</v>
      </c>
      <c r="R1831" s="6" t="s">
        <v>4549</v>
      </c>
      <c r="S1831" s="6" t="s">
        <v>4549</v>
      </c>
      <c r="T1831" s="6"/>
      <c r="U1831" s="6"/>
      <c r="V1831" s="6"/>
      <c r="W1831" s="6"/>
      <c r="X1831" s="6"/>
      <c r="Y1831" s="6"/>
      <c r="Z1831" s="6"/>
      <c r="AA1831" s="6"/>
      <c r="AB1831" s="6" t="s">
        <v>4549</v>
      </c>
    </row>
    <row r="1832" spans="1:28">
      <c r="A1832" s="6">
        <v>458</v>
      </c>
      <c r="B1832" s="6" t="str">
        <f t="shared" si="28"/>
        <v>Toksook BaySre Building (Heated)</v>
      </c>
      <c r="C1832" s="6" t="s">
        <v>534</v>
      </c>
      <c r="D1832" s="6" t="s">
        <v>98</v>
      </c>
      <c r="E1832" s="6"/>
      <c r="F1832" s="6"/>
      <c r="G1832" s="6">
        <v>1104</v>
      </c>
      <c r="H1832" s="6">
        <v>2004</v>
      </c>
      <c r="I1832" s="6">
        <v>2</v>
      </c>
      <c r="J1832" s="6" t="s">
        <v>4582</v>
      </c>
      <c r="K1832" s="6">
        <v>8</v>
      </c>
      <c r="L1832" s="6" t="s">
        <v>4583</v>
      </c>
      <c r="M1832" s="6">
        <v>2</v>
      </c>
      <c r="N1832" s="6" t="s">
        <v>4543</v>
      </c>
      <c r="O1832" s="6" t="s">
        <v>4585</v>
      </c>
      <c r="P1832" s="6" t="s">
        <v>4549</v>
      </c>
      <c r="Q1832" s="6" t="s">
        <v>4549</v>
      </c>
      <c r="R1832" s="6" t="s">
        <v>4549</v>
      </c>
      <c r="S1832" s="6" t="s">
        <v>4549</v>
      </c>
      <c r="T1832" s="6"/>
      <c r="U1832" s="6"/>
      <c r="V1832" s="6"/>
      <c r="W1832" s="6"/>
      <c r="X1832" s="6"/>
      <c r="Y1832" s="6"/>
      <c r="Z1832" s="6"/>
      <c r="AA1832" s="6"/>
      <c r="AB1832" s="6" t="s">
        <v>4549</v>
      </c>
    </row>
    <row r="1833" spans="1:28">
      <c r="A1833" s="6">
        <v>458</v>
      </c>
      <c r="B1833" s="6" t="str">
        <f t="shared" si="28"/>
        <v>Toksook BayVillage Corporation</v>
      </c>
      <c r="C1833" s="6" t="s">
        <v>534</v>
      </c>
      <c r="D1833" s="6" t="s">
        <v>62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 t="s">
        <v>4549</v>
      </c>
      <c r="Q1833" s="6" t="s">
        <v>4549</v>
      </c>
      <c r="R1833" s="6" t="s">
        <v>4549</v>
      </c>
      <c r="S1833" s="6" t="s">
        <v>4549</v>
      </c>
      <c r="T1833" s="6"/>
      <c r="U1833" s="6"/>
      <c r="V1833" s="6"/>
      <c r="W1833" s="6"/>
      <c r="X1833" s="6"/>
      <c r="Y1833" s="6"/>
      <c r="Z1833" s="6"/>
      <c r="AA1833" s="6"/>
      <c r="AB1833" s="6" t="s">
        <v>4549</v>
      </c>
    </row>
    <row r="1834" spans="1:28">
      <c r="A1834" s="6">
        <v>458</v>
      </c>
      <c r="B1834" s="6" t="str">
        <f t="shared" si="28"/>
        <v>Toksook BayWAREHOUSE</v>
      </c>
      <c r="C1834" s="6" t="s">
        <v>534</v>
      </c>
      <c r="D1834" s="6" t="s">
        <v>1995</v>
      </c>
      <c r="E1834" s="6" t="s">
        <v>5783</v>
      </c>
      <c r="F1834" s="6"/>
      <c r="G1834" s="6">
        <v>1000</v>
      </c>
      <c r="H1834" s="6">
        <v>1982</v>
      </c>
      <c r="I1834" s="6">
        <v>8</v>
      </c>
      <c r="J1834" s="6" t="s">
        <v>4555</v>
      </c>
      <c r="K1834" s="6">
        <v>31</v>
      </c>
      <c r="L1834" s="6" t="s">
        <v>4592</v>
      </c>
      <c r="M1834" s="6">
        <v>4</v>
      </c>
      <c r="N1834" s="6" t="s">
        <v>4584</v>
      </c>
      <c r="O1834" s="6"/>
      <c r="P1834" s="6" t="s">
        <v>4549</v>
      </c>
      <c r="Q1834" s="6" t="s">
        <v>4549</v>
      </c>
      <c r="R1834" s="6" t="s">
        <v>4549</v>
      </c>
      <c r="S1834" s="6" t="s">
        <v>4549</v>
      </c>
      <c r="T1834" s="6"/>
      <c r="U1834" s="6"/>
      <c r="V1834" s="6"/>
      <c r="W1834" s="6"/>
      <c r="X1834" s="6"/>
      <c r="Y1834" s="6"/>
      <c r="Z1834" s="6"/>
      <c r="AA1834" s="6"/>
      <c r="AB1834" s="6" t="s">
        <v>4549</v>
      </c>
    </row>
    <row r="1835" spans="1:28">
      <c r="A1835" s="6">
        <v>462</v>
      </c>
      <c r="B1835" s="6" t="str">
        <f t="shared" si="28"/>
        <v>TuluksakHIGH SCHOOL GENERATOR BLDG</v>
      </c>
      <c r="C1835" s="6" t="s">
        <v>542</v>
      </c>
      <c r="D1835" s="6" t="s">
        <v>5785</v>
      </c>
      <c r="E1835" s="6"/>
      <c r="F1835" s="6"/>
      <c r="G1835" s="6">
        <v>320</v>
      </c>
      <c r="H1835" s="6">
        <v>1979</v>
      </c>
      <c r="I1835" s="6">
        <v>8</v>
      </c>
      <c r="J1835" s="6" t="s">
        <v>4555</v>
      </c>
      <c r="K1835" s="6">
        <v>31</v>
      </c>
      <c r="L1835" s="6" t="s">
        <v>4592</v>
      </c>
      <c r="M1835" s="6">
        <v>4</v>
      </c>
      <c r="N1835" s="6" t="s">
        <v>4584</v>
      </c>
      <c r="O1835" s="6"/>
      <c r="P1835" s="6" t="s">
        <v>4549</v>
      </c>
      <c r="Q1835" s="6" t="s">
        <v>4549</v>
      </c>
      <c r="R1835" s="6" t="s">
        <v>4549</v>
      </c>
      <c r="S1835" s="6" t="s">
        <v>4549</v>
      </c>
      <c r="T1835" s="6"/>
      <c r="U1835" s="6"/>
      <c r="V1835" s="6"/>
      <c r="W1835" s="6"/>
      <c r="X1835" s="6"/>
      <c r="Y1835" s="6"/>
      <c r="Z1835" s="6"/>
      <c r="AA1835" s="6"/>
      <c r="AB1835" s="6" t="s">
        <v>4549</v>
      </c>
    </row>
    <row r="1836" spans="1:28">
      <c r="A1836" s="6">
        <v>462</v>
      </c>
      <c r="B1836" s="6" t="str">
        <f t="shared" si="28"/>
        <v>TuluksakK-12 SCHOOL</v>
      </c>
      <c r="C1836" s="6" t="s">
        <v>542</v>
      </c>
      <c r="D1836" s="6" t="s">
        <v>5786</v>
      </c>
      <c r="E1836" s="6"/>
      <c r="F1836" s="6"/>
      <c r="G1836" s="6">
        <v>42404</v>
      </c>
      <c r="H1836" s="6">
        <v>2004</v>
      </c>
      <c r="I1836" s="6">
        <v>3</v>
      </c>
      <c r="J1836" s="6" t="s">
        <v>4541</v>
      </c>
      <c r="K1836" s="6">
        <v>9</v>
      </c>
      <c r="L1836" s="6" t="s">
        <v>4575</v>
      </c>
      <c r="M1836" s="6">
        <v>2</v>
      </c>
      <c r="N1836" s="6" t="s">
        <v>4543</v>
      </c>
      <c r="O1836" s="6"/>
      <c r="P1836" s="6" t="s">
        <v>4549</v>
      </c>
      <c r="Q1836" s="6" t="s">
        <v>4549</v>
      </c>
      <c r="R1836" s="6" t="s">
        <v>4549</v>
      </c>
      <c r="S1836" s="6" t="s">
        <v>4549</v>
      </c>
      <c r="T1836" s="6"/>
      <c r="U1836" s="6"/>
      <c r="V1836" s="6"/>
      <c r="W1836" s="6"/>
      <c r="X1836" s="6"/>
      <c r="Y1836" s="6"/>
      <c r="Z1836" s="6"/>
      <c r="AA1836" s="6"/>
      <c r="AB1836" s="6" t="s">
        <v>4549</v>
      </c>
    </row>
    <row r="1837" spans="1:28">
      <c r="A1837" s="6">
        <v>462</v>
      </c>
      <c r="B1837" s="6" t="str">
        <f t="shared" si="28"/>
        <v>TuluksakVillage Corporation</v>
      </c>
      <c r="C1837" s="6" t="s">
        <v>542</v>
      </c>
      <c r="D1837" s="6" t="s">
        <v>62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 t="s">
        <v>4549</v>
      </c>
      <c r="Q1837" s="6" t="s">
        <v>4549</v>
      </c>
      <c r="R1837" s="6" t="s">
        <v>4549</v>
      </c>
      <c r="S1837" s="6" t="s">
        <v>4549</v>
      </c>
      <c r="T1837" s="6"/>
      <c r="U1837" s="6"/>
      <c r="V1837" s="6"/>
      <c r="W1837" s="6"/>
      <c r="X1837" s="6"/>
      <c r="Y1837" s="6"/>
      <c r="Z1837" s="6"/>
      <c r="AA1837" s="6"/>
      <c r="AB1837" s="6" t="s">
        <v>4549</v>
      </c>
    </row>
    <row r="1838" spans="1:28">
      <c r="A1838" s="6">
        <v>462</v>
      </c>
      <c r="B1838" s="6" t="str">
        <f t="shared" si="28"/>
        <v>TuluksakVillage Council</v>
      </c>
      <c r="C1838" s="6" t="s">
        <v>542</v>
      </c>
      <c r="D1838" s="6" t="s">
        <v>63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 t="s">
        <v>4549</v>
      </c>
      <c r="Q1838" s="6" t="s">
        <v>4549</v>
      </c>
      <c r="R1838" s="6" t="s">
        <v>4549</v>
      </c>
      <c r="S1838" s="6" t="s">
        <v>4549</v>
      </c>
      <c r="T1838" s="6"/>
      <c r="U1838" s="6"/>
      <c r="V1838" s="6"/>
      <c r="W1838" s="6"/>
      <c r="X1838" s="6"/>
      <c r="Y1838" s="6"/>
      <c r="Z1838" s="6"/>
      <c r="AA1838" s="6"/>
      <c r="AB1838" s="6" t="s">
        <v>4549</v>
      </c>
    </row>
    <row r="1839" spans="1:28">
      <c r="A1839" s="6">
        <v>462</v>
      </c>
      <c r="B1839" s="6" t="str">
        <f t="shared" si="28"/>
        <v>TuluksakVOC ED BUILDING</v>
      </c>
      <c r="C1839" s="6" t="s">
        <v>542</v>
      </c>
      <c r="D1839" s="6" t="s">
        <v>3592</v>
      </c>
      <c r="E1839" s="6"/>
      <c r="F1839" s="6"/>
      <c r="G1839" s="6">
        <v>2320</v>
      </c>
      <c r="H1839" s="6">
        <v>1982</v>
      </c>
      <c r="I1839" s="6">
        <v>3</v>
      </c>
      <c r="J1839" s="6" t="s">
        <v>4541</v>
      </c>
      <c r="K1839" s="6">
        <v>9</v>
      </c>
      <c r="L1839" s="6" t="s">
        <v>4575</v>
      </c>
      <c r="M1839" s="6">
        <v>2</v>
      </c>
      <c r="N1839" s="6" t="s">
        <v>4543</v>
      </c>
      <c r="O1839" s="6"/>
      <c r="P1839" s="6" t="s">
        <v>4549</v>
      </c>
      <c r="Q1839" s="6" t="s">
        <v>4549</v>
      </c>
      <c r="R1839" s="6" t="s">
        <v>4549</v>
      </c>
      <c r="S1839" s="6" t="s">
        <v>4549</v>
      </c>
      <c r="T1839" s="6"/>
      <c r="U1839" s="6"/>
      <c r="V1839" s="6"/>
      <c r="W1839" s="6"/>
      <c r="X1839" s="6"/>
      <c r="Y1839" s="6"/>
      <c r="Z1839" s="6"/>
      <c r="AA1839" s="6"/>
      <c r="AB1839" s="6" t="s">
        <v>4549</v>
      </c>
    </row>
    <row r="1840" spans="1:28">
      <c r="A1840" s="6">
        <v>463</v>
      </c>
      <c r="B1840" s="6" t="str">
        <f t="shared" si="28"/>
        <v>TuntutuliakSre Building  #1</v>
      </c>
      <c r="C1840" s="6" t="s">
        <v>550</v>
      </c>
      <c r="D1840" s="6" t="s">
        <v>2167</v>
      </c>
      <c r="E1840" s="6"/>
      <c r="F1840" s="6"/>
      <c r="G1840" s="6">
        <v>960</v>
      </c>
      <c r="H1840" s="6"/>
      <c r="I1840" s="6">
        <v>2</v>
      </c>
      <c r="J1840" s="6" t="s">
        <v>4582</v>
      </c>
      <c r="K1840" s="6">
        <v>8</v>
      </c>
      <c r="L1840" s="6" t="s">
        <v>4583</v>
      </c>
      <c r="M1840" s="6">
        <v>2</v>
      </c>
      <c r="N1840" s="6" t="s">
        <v>4543</v>
      </c>
      <c r="O1840" s="6" t="s">
        <v>4585</v>
      </c>
      <c r="P1840" s="6" t="s">
        <v>4549</v>
      </c>
      <c r="Q1840" s="6" t="s">
        <v>4549</v>
      </c>
      <c r="R1840" s="6" t="s">
        <v>4549</v>
      </c>
      <c r="S1840" s="6" t="s">
        <v>4549</v>
      </c>
      <c r="T1840" s="6"/>
      <c r="U1840" s="6"/>
      <c r="V1840" s="6"/>
      <c r="W1840" s="6"/>
      <c r="X1840" s="6"/>
      <c r="Y1840" s="6"/>
      <c r="Z1840" s="6"/>
      <c r="AA1840" s="6"/>
      <c r="AB1840" s="6" t="s">
        <v>4549</v>
      </c>
    </row>
    <row r="1841" spans="1:28">
      <c r="A1841" s="6">
        <v>463</v>
      </c>
      <c r="B1841" s="6" t="str">
        <f t="shared" si="28"/>
        <v>TuntutuliakSre Building  #2  (Heated)</v>
      </c>
      <c r="C1841" s="6" t="s">
        <v>550</v>
      </c>
      <c r="D1841" s="6" t="s">
        <v>2168</v>
      </c>
      <c r="E1841" s="6"/>
      <c r="F1841" s="6"/>
      <c r="G1841" s="6">
        <v>960</v>
      </c>
      <c r="H1841" s="6"/>
      <c r="I1841" s="6">
        <v>2</v>
      </c>
      <c r="J1841" s="6" t="s">
        <v>4582</v>
      </c>
      <c r="K1841" s="6">
        <v>8</v>
      </c>
      <c r="L1841" s="6" t="s">
        <v>4583</v>
      </c>
      <c r="M1841" s="6">
        <v>2</v>
      </c>
      <c r="N1841" s="6" t="s">
        <v>4543</v>
      </c>
      <c r="O1841" s="6" t="s">
        <v>4585</v>
      </c>
      <c r="P1841" s="6" t="s">
        <v>4549</v>
      </c>
      <c r="Q1841" s="6" t="s">
        <v>4549</v>
      </c>
      <c r="R1841" s="6" t="s">
        <v>4549</v>
      </c>
      <c r="S1841" s="6" t="s">
        <v>4549</v>
      </c>
      <c r="T1841" s="6"/>
      <c r="U1841" s="6"/>
      <c r="V1841" s="6"/>
      <c r="W1841" s="6"/>
      <c r="X1841" s="6"/>
      <c r="Y1841" s="6"/>
      <c r="Z1841" s="6"/>
      <c r="AA1841" s="6"/>
      <c r="AB1841" s="6" t="s">
        <v>4549</v>
      </c>
    </row>
    <row r="1842" spans="1:28">
      <c r="A1842" s="6">
        <v>464</v>
      </c>
      <c r="B1842" s="6" t="str">
        <f t="shared" si="28"/>
        <v>TununakGENERATOR MODULE</v>
      </c>
      <c r="C1842" s="6" t="s">
        <v>556</v>
      </c>
      <c r="D1842" s="6" t="s">
        <v>4728</v>
      </c>
      <c r="E1842" s="6" t="s">
        <v>5787</v>
      </c>
      <c r="F1842" s="6"/>
      <c r="G1842" s="6">
        <v>160</v>
      </c>
      <c r="H1842" s="6">
        <v>1980</v>
      </c>
      <c r="I1842" s="6">
        <v>8</v>
      </c>
      <c r="J1842" s="6" t="s">
        <v>4555</v>
      </c>
      <c r="K1842" s="6">
        <v>31</v>
      </c>
      <c r="L1842" s="6" t="s">
        <v>4592</v>
      </c>
      <c r="M1842" s="6">
        <v>4</v>
      </c>
      <c r="N1842" s="6" t="s">
        <v>4584</v>
      </c>
      <c r="O1842" s="6"/>
      <c r="P1842" s="6" t="s">
        <v>4549</v>
      </c>
      <c r="Q1842" s="6" t="s">
        <v>4549</v>
      </c>
      <c r="R1842" s="6" t="s">
        <v>4549</v>
      </c>
      <c r="S1842" s="6" t="s">
        <v>4549</v>
      </c>
      <c r="T1842" s="6"/>
      <c r="U1842" s="6"/>
      <c r="V1842" s="6"/>
      <c r="W1842" s="6"/>
      <c r="X1842" s="6"/>
      <c r="Y1842" s="6"/>
      <c r="Z1842" s="6"/>
      <c r="AA1842" s="6"/>
      <c r="AB1842" s="6" t="s">
        <v>4549</v>
      </c>
    </row>
    <row r="1843" spans="1:28">
      <c r="A1843" s="6">
        <v>464</v>
      </c>
      <c r="B1843" s="6" t="str">
        <f t="shared" si="28"/>
        <v>TununakPAUL ALBERT MEMORIAL SCHOOL</v>
      </c>
      <c r="C1843" s="6" t="s">
        <v>556</v>
      </c>
      <c r="D1843" s="6" t="s">
        <v>5788</v>
      </c>
      <c r="E1843" s="6" t="s">
        <v>5787</v>
      </c>
      <c r="F1843" s="6"/>
      <c r="G1843" s="6">
        <v>19382</v>
      </c>
      <c r="H1843" s="6">
        <v>1988</v>
      </c>
      <c r="I1843" s="6">
        <v>3</v>
      </c>
      <c r="J1843" s="6" t="s">
        <v>4541</v>
      </c>
      <c r="K1843" s="6">
        <v>9</v>
      </c>
      <c r="L1843" s="6" t="s">
        <v>4575</v>
      </c>
      <c r="M1843" s="6">
        <v>2</v>
      </c>
      <c r="N1843" s="6" t="s">
        <v>4543</v>
      </c>
      <c r="O1843" s="6"/>
      <c r="P1843" s="6" t="s">
        <v>4549</v>
      </c>
      <c r="Q1843" s="6" t="s">
        <v>4549</v>
      </c>
      <c r="R1843" s="6" t="s">
        <v>4549</v>
      </c>
      <c r="S1843" s="6" t="s">
        <v>4549</v>
      </c>
      <c r="T1843" s="6"/>
      <c r="U1843" s="6"/>
      <c r="V1843" s="6"/>
      <c r="W1843" s="6"/>
      <c r="X1843" s="6"/>
      <c r="Y1843" s="6"/>
      <c r="Z1843" s="6"/>
      <c r="AA1843" s="6"/>
      <c r="AB1843" s="6" t="s">
        <v>4549</v>
      </c>
    </row>
    <row r="1844" spans="1:28">
      <c r="A1844" s="6">
        <v>464</v>
      </c>
      <c r="B1844" s="6" t="str">
        <f t="shared" si="28"/>
        <v>TununakUTILITY BUILDING</v>
      </c>
      <c r="C1844" s="6" t="s">
        <v>556</v>
      </c>
      <c r="D1844" s="6" t="s">
        <v>4640</v>
      </c>
      <c r="E1844" s="6" t="s">
        <v>5787</v>
      </c>
      <c r="F1844" s="6"/>
      <c r="G1844" s="6">
        <v>532</v>
      </c>
      <c r="H1844" s="6">
        <v>1982</v>
      </c>
      <c r="I1844" s="6">
        <v>8</v>
      </c>
      <c r="J1844" s="6" t="s">
        <v>4555</v>
      </c>
      <c r="K1844" s="6">
        <v>31</v>
      </c>
      <c r="L1844" s="6" t="s">
        <v>4592</v>
      </c>
      <c r="M1844" s="6">
        <v>4</v>
      </c>
      <c r="N1844" s="6" t="s">
        <v>4584</v>
      </c>
      <c r="O1844" s="6"/>
      <c r="P1844" s="6" t="s">
        <v>4549</v>
      </c>
      <c r="Q1844" s="6" t="s">
        <v>4549</v>
      </c>
      <c r="R1844" s="6" t="s">
        <v>4549</v>
      </c>
      <c r="S1844" s="6" t="s">
        <v>4549</v>
      </c>
      <c r="T1844" s="6"/>
      <c r="U1844" s="6"/>
      <c r="V1844" s="6"/>
      <c r="W1844" s="6"/>
      <c r="X1844" s="6"/>
      <c r="Y1844" s="6"/>
      <c r="Z1844" s="6"/>
      <c r="AA1844" s="6"/>
      <c r="AB1844" s="6" t="s">
        <v>4549</v>
      </c>
    </row>
    <row r="1845" spans="1:28">
      <c r="A1845" s="6">
        <v>464</v>
      </c>
      <c r="B1845" s="6" t="str">
        <f t="shared" si="28"/>
        <v>TununakVillage Corporation</v>
      </c>
      <c r="C1845" s="6" t="s">
        <v>556</v>
      </c>
      <c r="D1845" s="6" t="s">
        <v>62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 t="s">
        <v>4549</v>
      </c>
      <c r="Q1845" s="6" t="s">
        <v>4549</v>
      </c>
      <c r="R1845" s="6" t="s">
        <v>4549</v>
      </c>
      <c r="S1845" s="6" t="s">
        <v>4549</v>
      </c>
      <c r="T1845" s="6"/>
      <c r="U1845" s="6"/>
      <c r="V1845" s="6"/>
      <c r="W1845" s="6"/>
      <c r="X1845" s="6"/>
      <c r="Y1845" s="6"/>
      <c r="Z1845" s="6"/>
      <c r="AA1845" s="6"/>
      <c r="AB1845" s="6" t="s">
        <v>4549</v>
      </c>
    </row>
    <row r="1846" spans="1:28">
      <c r="A1846" s="6">
        <v>464</v>
      </c>
      <c r="B1846" s="6" t="str">
        <f t="shared" si="28"/>
        <v>TununakVillage Council</v>
      </c>
      <c r="C1846" s="6" t="s">
        <v>556</v>
      </c>
      <c r="D1846" s="6" t="s">
        <v>63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 t="s">
        <v>4549</v>
      </c>
      <c r="Q1846" s="6" t="s">
        <v>4549</v>
      </c>
      <c r="R1846" s="6" t="s">
        <v>4549</v>
      </c>
      <c r="S1846" s="6" t="s">
        <v>4549</v>
      </c>
      <c r="T1846" s="6"/>
      <c r="U1846" s="6"/>
      <c r="V1846" s="6"/>
      <c r="W1846" s="6"/>
      <c r="X1846" s="6"/>
      <c r="Y1846" s="6"/>
      <c r="Z1846" s="6"/>
      <c r="AA1846" s="6"/>
      <c r="AB1846" s="6" t="s">
        <v>4549</v>
      </c>
    </row>
    <row r="1847" spans="1:28">
      <c r="A1847" s="6">
        <v>464</v>
      </c>
      <c r="B1847" s="6" t="str">
        <f t="shared" si="28"/>
        <v>TununakWAREHOUSE</v>
      </c>
      <c r="C1847" s="6" t="s">
        <v>556</v>
      </c>
      <c r="D1847" s="6" t="s">
        <v>1995</v>
      </c>
      <c r="E1847" s="6" t="s">
        <v>5787</v>
      </c>
      <c r="F1847" s="6"/>
      <c r="G1847" s="6">
        <v>960</v>
      </c>
      <c r="H1847" s="6">
        <v>1962</v>
      </c>
      <c r="I1847" s="6">
        <v>8</v>
      </c>
      <c r="J1847" s="6" t="s">
        <v>4555</v>
      </c>
      <c r="K1847" s="6">
        <v>31</v>
      </c>
      <c r="L1847" s="6" t="s">
        <v>4592</v>
      </c>
      <c r="M1847" s="6">
        <v>4</v>
      </c>
      <c r="N1847" s="6" t="s">
        <v>4584</v>
      </c>
      <c r="O1847" s="6"/>
      <c r="P1847" s="6" t="s">
        <v>4549</v>
      </c>
      <c r="Q1847" s="6" t="s">
        <v>4549</v>
      </c>
      <c r="R1847" s="6" t="s">
        <v>4549</v>
      </c>
      <c r="S1847" s="6" t="s">
        <v>4549</v>
      </c>
      <c r="T1847" s="6"/>
      <c r="U1847" s="6"/>
      <c r="V1847" s="6"/>
      <c r="W1847" s="6"/>
      <c r="X1847" s="6"/>
      <c r="Y1847" s="6"/>
      <c r="Z1847" s="6"/>
      <c r="AA1847" s="6"/>
      <c r="AB1847" s="6" t="s">
        <v>4549</v>
      </c>
    </row>
    <row r="1848" spans="1:28">
      <c r="A1848" s="6">
        <v>464</v>
      </c>
      <c r="B1848" s="6" t="str">
        <f t="shared" si="28"/>
        <v>TununakWAREHOUSE</v>
      </c>
      <c r="C1848" s="6" t="s">
        <v>556</v>
      </c>
      <c r="D1848" s="6" t="s">
        <v>1995</v>
      </c>
      <c r="E1848" s="6" t="s">
        <v>5787</v>
      </c>
      <c r="F1848" s="6"/>
      <c r="G1848" s="6">
        <v>960</v>
      </c>
      <c r="H1848" s="6">
        <v>1970</v>
      </c>
      <c r="I1848" s="6">
        <v>8</v>
      </c>
      <c r="J1848" s="6" t="s">
        <v>4555</v>
      </c>
      <c r="K1848" s="6">
        <v>31</v>
      </c>
      <c r="L1848" s="6" t="s">
        <v>4592</v>
      </c>
      <c r="M1848" s="6">
        <v>4</v>
      </c>
      <c r="N1848" s="6" t="s">
        <v>4584</v>
      </c>
      <c r="O1848" s="6"/>
      <c r="P1848" s="6" t="s">
        <v>4549</v>
      </c>
      <c r="Q1848" s="6" t="s">
        <v>4549</v>
      </c>
      <c r="R1848" s="6" t="s">
        <v>4549</v>
      </c>
      <c r="S1848" s="6" t="s">
        <v>4549</v>
      </c>
      <c r="T1848" s="6"/>
      <c r="U1848" s="6"/>
      <c r="V1848" s="6"/>
      <c r="W1848" s="6"/>
      <c r="X1848" s="6"/>
      <c r="Y1848" s="6"/>
      <c r="Z1848" s="6"/>
      <c r="AA1848" s="6"/>
      <c r="AB1848" s="6" t="s">
        <v>4549</v>
      </c>
    </row>
    <row r="1849" spans="1:28">
      <c r="A1849" s="6">
        <v>465</v>
      </c>
      <c r="B1849" s="6" t="str">
        <f t="shared" si="28"/>
        <v>Twin HillsN/A</v>
      </c>
      <c r="C1849" s="6" t="s">
        <v>1691</v>
      </c>
      <c r="D1849" s="6" t="s">
        <v>2743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 t="s">
        <v>5789</v>
      </c>
      <c r="P1849" s="6" t="s">
        <v>4549</v>
      </c>
      <c r="Q1849" s="6" t="s">
        <v>4549</v>
      </c>
      <c r="R1849" s="6" t="s">
        <v>4549</v>
      </c>
      <c r="S1849" s="6" t="s">
        <v>4549</v>
      </c>
      <c r="T1849" s="6"/>
      <c r="U1849" s="6"/>
      <c r="V1849" s="6"/>
      <c r="W1849" s="6"/>
      <c r="X1849" s="6"/>
      <c r="Y1849" s="6"/>
      <c r="Z1849" s="6"/>
      <c r="AA1849" s="6"/>
      <c r="AB1849" s="6" t="s">
        <v>4549</v>
      </c>
    </row>
    <row r="1850" spans="1:28">
      <c r="A1850" s="6">
        <v>465</v>
      </c>
      <c r="B1850" s="6" t="str">
        <f t="shared" si="28"/>
        <v>Twin HillsN/A</v>
      </c>
      <c r="C1850" s="6" t="s">
        <v>1691</v>
      </c>
      <c r="D1850" s="6" t="s">
        <v>2743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 t="s">
        <v>5790</v>
      </c>
      <c r="P1850" s="6" t="s">
        <v>4549</v>
      </c>
      <c r="Q1850" s="6" t="s">
        <v>4549</v>
      </c>
      <c r="R1850" s="6" t="s">
        <v>4549</v>
      </c>
      <c r="S1850" s="6" t="s">
        <v>4549</v>
      </c>
      <c r="T1850" s="6"/>
      <c r="U1850" s="6"/>
      <c r="V1850" s="6"/>
      <c r="W1850" s="6"/>
      <c r="X1850" s="6"/>
      <c r="Y1850" s="6"/>
      <c r="Z1850" s="6"/>
      <c r="AA1850" s="6"/>
      <c r="AB1850" s="6" t="s">
        <v>4549</v>
      </c>
    </row>
    <row r="1851" spans="1:28">
      <c r="A1851" s="6">
        <v>465</v>
      </c>
      <c r="B1851" s="6" t="str">
        <f t="shared" si="28"/>
        <v>Twin HillsSre Building</v>
      </c>
      <c r="C1851" s="6" t="s">
        <v>1691</v>
      </c>
      <c r="D1851" s="6" t="s">
        <v>82</v>
      </c>
      <c r="E1851" s="6"/>
      <c r="F1851" s="6"/>
      <c r="G1851" s="6">
        <v>1104</v>
      </c>
      <c r="H1851" s="6">
        <v>2000</v>
      </c>
      <c r="I1851" s="6">
        <v>2</v>
      </c>
      <c r="J1851" s="6" t="s">
        <v>4582</v>
      </c>
      <c r="K1851" s="6">
        <v>8</v>
      </c>
      <c r="L1851" s="6" t="s">
        <v>4583</v>
      </c>
      <c r="M1851" s="6">
        <v>2</v>
      </c>
      <c r="N1851" s="6" t="s">
        <v>4543</v>
      </c>
      <c r="O1851" s="6" t="s">
        <v>4585</v>
      </c>
      <c r="P1851" s="6" t="s">
        <v>4549</v>
      </c>
      <c r="Q1851" s="6" t="s">
        <v>4549</v>
      </c>
      <c r="R1851" s="6" t="s">
        <v>4549</v>
      </c>
      <c r="S1851" s="6" t="s">
        <v>4549</v>
      </c>
      <c r="T1851" s="6"/>
      <c r="U1851" s="6"/>
      <c r="V1851" s="6"/>
      <c r="W1851" s="6"/>
      <c r="X1851" s="6"/>
      <c r="Y1851" s="6"/>
      <c r="Z1851" s="6"/>
      <c r="AA1851" s="6"/>
      <c r="AB1851" s="6" t="s">
        <v>4549</v>
      </c>
    </row>
    <row r="1852" spans="1:28">
      <c r="A1852" s="6">
        <v>467</v>
      </c>
      <c r="B1852" s="6" t="str">
        <f t="shared" si="28"/>
        <v>Tyonek</v>
      </c>
      <c r="C1852" s="6" t="s">
        <v>2961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 t="s">
        <v>5791</v>
      </c>
      <c r="P1852" s="6" t="s">
        <v>4549</v>
      </c>
      <c r="Q1852" s="6" t="s">
        <v>4549</v>
      </c>
      <c r="R1852" s="6" t="s">
        <v>4549</v>
      </c>
      <c r="S1852" s="6" t="s">
        <v>4549</v>
      </c>
      <c r="T1852" s="6"/>
      <c r="U1852" s="6"/>
      <c r="V1852" s="6"/>
      <c r="W1852" s="6"/>
      <c r="X1852" s="6"/>
      <c r="Y1852" s="6"/>
      <c r="Z1852" s="6"/>
      <c r="AA1852" s="6"/>
      <c r="AB1852" s="6" t="s">
        <v>4549</v>
      </c>
    </row>
    <row r="1853" spans="1:28">
      <c r="A1853" s="6">
        <v>467</v>
      </c>
      <c r="B1853" s="6" t="str">
        <f t="shared" si="28"/>
        <v>TyonekIndian Creek Health Clinic</v>
      </c>
      <c r="C1853" s="6" t="s">
        <v>2961</v>
      </c>
      <c r="D1853" s="6" t="s">
        <v>3308</v>
      </c>
      <c r="E1853" s="6"/>
      <c r="F1853" s="6"/>
      <c r="G1853" s="6">
        <v>1200</v>
      </c>
      <c r="H1853" s="6">
        <v>1960</v>
      </c>
      <c r="I1853" s="6">
        <v>4</v>
      </c>
      <c r="J1853" s="6" t="s">
        <v>4615</v>
      </c>
      <c r="K1853" s="6">
        <v>16</v>
      </c>
      <c r="L1853" s="6" t="s">
        <v>4616</v>
      </c>
      <c r="M1853" s="6">
        <v>2</v>
      </c>
      <c r="N1853" s="6" t="s">
        <v>4543</v>
      </c>
      <c r="O1853" s="6" t="s">
        <v>5792</v>
      </c>
      <c r="P1853" s="6" t="s">
        <v>4549</v>
      </c>
      <c r="Q1853" s="6" t="s">
        <v>4549</v>
      </c>
      <c r="R1853" s="6" t="s">
        <v>4549</v>
      </c>
      <c r="S1853" s="6" t="s">
        <v>4549</v>
      </c>
      <c r="T1853" s="6"/>
      <c r="U1853" s="6"/>
      <c r="V1853" s="6"/>
      <c r="W1853" s="6"/>
      <c r="X1853" s="6"/>
      <c r="Y1853" s="6"/>
      <c r="Z1853" s="6"/>
      <c r="AA1853" s="6"/>
      <c r="AB1853" s="6" t="s">
        <v>4549</v>
      </c>
    </row>
    <row r="1854" spans="1:28">
      <c r="A1854" s="6">
        <v>467</v>
      </c>
      <c r="B1854" s="6" t="str">
        <f t="shared" si="28"/>
        <v>TyonekUSPS</v>
      </c>
      <c r="C1854" s="6" t="s">
        <v>2961</v>
      </c>
      <c r="D1854" s="6" t="s">
        <v>1221</v>
      </c>
      <c r="E1854" s="6"/>
      <c r="F1854" s="6"/>
      <c r="G1854" s="6"/>
      <c r="H1854" s="6"/>
      <c r="I1854" s="6">
        <v>3</v>
      </c>
      <c r="J1854" s="6" t="s">
        <v>4541</v>
      </c>
      <c r="K1854" s="6">
        <v>15</v>
      </c>
      <c r="L1854" s="6" t="s">
        <v>4682</v>
      </c>
      <c r="M1854" s="6">
        <v>2</v>
      </c>
      <c r="N1854" s="6" t="s">
        <v>4543</v>
      </c>
      <c r="O1854" s="6" t="s">
        <v>1221</v>
      </c>
      <c r="P1854" s="6" t="s">
        <v>4549</v>
      </c>
      <c r="Q1854" s="6" t="s">
        <v>4549</v>
      </c>
      <c r="R1854" s="6" t="s">
        <v>4549</v>
      </c>
      <c r="S1854" s="6" t="s">
        <v>4549</v>
      </c>
      <c r="T1854" s="6"/>
      <c r="U1854" s="6"/>
      <c r="V1854" s="6"/>
      <c r="W1854" s="6"/>
      <c r="X1854" s="6"/>
      <c r="Y1854" s="6"/>
      <c r="Z1854" s="6"/>
      <c r="AA1854" s="6"/>
      <c r="AB1854" s="6" t="s">
        <v>4549</v>
      </c>
    </row>
    <row r="1855" spans="1:28">
      <c r="A1855" s="6">
        <v>468</v>
      </c>
      <c r="B1855" s="6" t="str">
        <f t="shared" si="28"/>
        <v>UgashikCommunity Center</v>
      </c>
      <c r="C1855" s="6" t="s">
        <v>2169</v>
      </c>
      <c r="D1855" s="6" t="s">
        <v>190</v>
      </c>
      <c r="E1855" s="6"/>
      <c r="F1855" s="6"/>
      <c r="G1855" s="6">
        <v>2400</v>
      </c>
      <c r="H1855" s="6">
        <v>2000</v>
      </c>
      <c r="I1855" s="6">
        <v>3</v>
      </c>
      <c r="J1855" s="6" t="s">
        <v>4541</v>
      </c>
      <c r="K1855" s="6">
        <v>10</v>
      </c>
      <c r="L1855" s="6" t="s">
        <v>2424</v>
      </c>
      <c r="M1855" s="6">
        <v>2</v>
      </c>
      <c r="N1855" s="6" t="s">
        <v>4543</v>
      </c>
      <c r="O1855" s="6" t="s">
        <v>5793</v>
      </c>
      <c r="P1855" s="6" t="s">
        <v>4549</v>
      </c>
      <c r="Q1855" s="6" t="s">
        <v>4549</v>
      </c>
      <c r="R1855" s="6" t="s">
        <v>4549</v>
      </c>
      <c r="S1855" s="6" t="s">
        <v>4549</v>
      </c>
      <c r="T1855" s="6"/>
      <c r="U1855" s="6"/>
      <c r="V1855" s="6" t="s">
        <v>4759</v>
      </c>
      <c r="W1855" s="6"/>
      <c r="X1855" s="6"/>
      <c r="Y1855" s="6"/>
      <c r="Z1855" s="6"/>
      <c r="AA1855" s="6"/>
      <c r="AB1855" s="6" t="s">
        <v>4549</v>
      </c>
    </row>
    <row r="1856" spans="1:28">
      <c r="A1856" s="6">
        <v>468</v>
      </c>
      <c r="B1856" s="6" t="str">
        <f t="shared" si="28"/>
        <v>UgashikEquipment Storage Building</v>
      </c>
      <c r="C1856" s="6" t="s">
        <v>2169</v>
      </c>
      <c r="D1856" s="6" t="s">
        <v>2170</v>
      </c>
      <c r="E1856" s="6"/>
      <c r="F1856" s="6"/>
      <c r="G1856" s="6">
        <v>6000</v>
      </c>
      <c r="H1856" s="6">
        <v>2002</v>
      </c>
      <c r="I1856" s="6">
        <v>9</v>
      </c>
      <c r="J1856" s="6" t="s">
        <v>1500</v>
      </c>
      <c r="K1856" s="6">
        <v>32</v>
      </c>
      <c r="L1856" s="6" t="s">
        <v>4805</v>
      </c>
      <c r="M1856" s="6">
        <v>3</v>
      </c>
      <c r="N1856" s="6" t="s">
        <v>4570</v>
      </c>
      <c r="O1856" s="6" t="s">
        <v>5793</v>
      </c>
      <c r="P1856" s="6" t="s">
        <v>4549</v>
      </c>
      <c r="Q1856" s="6" t="s">
        <v>4549</v>
      </c>
      <c r="R1856" s="6" t="s">
        <v>4549</v>
      </c>
      <c r="S1856" s="6" t="s">
        <v>4549</v>
      </c>
      <c r="T1856" s="6"/>
      <c r="U1856" s="6"/>
      <c r="V1856" s="6"/>
      <c r="W1856" s="6"/>
      <c r="X1856" s="6" t="s">
        <v>5314</v>
      </c>
      <c r="Y1856" s="6"/>
      <c r="Z1856" s="6"/>
      <c r="AA1856" s="6"/>
      <c r="AB1856" s="6" t="s">
        <v>4549</v>
      </c>
    </row>
    <row r="1857" spans="1:28">
      <c r="A1857" s="6">
        <v>468</v>
      </c>
      <c r="B1857" s="6" t="str">
        <f t="shared" si="28"/>
        <v>UgashikFish Processing Plant</v>
      </c>
      <c r="C1857" s="6" t="s">
        <v>2169</v>
      </c>
      <c r="D1857" s="6" t="s">
        <v>2962</v>
      </c>
      <c r="E1857" s="6"/>
      <c r="F1857" s="6"/>
      <c r="G1857" s="6">
        <v>3000</v>
      </c>
      <c r="H1857" s="6">
        <v>1973</v>
      </c>
      <c r="I1857" s="6">
        <v>9</v>
      </c>
      <c r="J1857" s="6" t="s">
        <v>1500</v>
      </c>
      <c r="K1857" s="6">
        <v>35</v>
      </c>
      <c r="L1857" s="6" t="s">
        <v>4562</v>
      </c>
      <c r="M1857" s="6">
        <v>4</v>
      </c>
      <c r="N1857" s="6" t="s">
        <v>4584</v>
      </c>
      <c r="O1857" s="6" t="s">
        <v>5794</v>
      </c>
      <c r="P1857" s="6" t="s">
        <v>4549</v>
      </c>
      <c r="Q1857" s="6" t="s">
        <v>4549</v>
      </c>
      <c r="R1857" s="6" t="s">
        <v>4549</v>
      </c>
      <c r="S1857" s="6" t="s">
        <v>4549</v>
      </c>
      <c r="T1857" s="6"/>
      <c r="U1857" s="6"/>
      <c r="V1857" s="6"/>
      <c r="W1857" s="6"/>
      <c r="X1857" s="6" t="s">
        <v>5392</v>
      </c>
      <c r="Y1857" s="6"/>
      <c r="Z1857" s="6"/>
      <c r="AA1857" s="6"/>
      <c r="AB1857" s="6" t="s">
        <v>4549</v>
      </c>
    </row>
    <row r="1858" spans="1:28">
      <c r="A1858" s="6">
        <v>468</v>
      </c>
      <c r="B1858" s="6" t="str">
        <f t="shared" si="28"/>
        <v>UgashikWarehouse</v>
      </c>
      <c r="C1858" s="6" t="s">
        <v>2169</v>
      </c>
      <c r="D1858" s="6" t="s">
        <v>101</v>
      </c>
      <c r="E1858" s="6"/>
      <c r="F1858" s="6"/>
      <c r="G1858" s="6">
        <v>5000</v>
      </c>
      <c r="H1858" s="6">
        <v>1990</v>
      </c>
      <c r="I1858" s="6">
        <v>2</v>
      </c>
      <c r="J1858" s="6" t="s">
        <v>4582</v>
      </c>
      <c r="K1858" s="6">
        <v>8</v>
      </c>
      <c r="L1858" s="6" t="s">
        <v>4583</v>
      </c>
      <c r="M1858" s="6">
        <v>3</v>
      </c>
      <c r="N1858" s="6" t="s">
        <v>4570</v>
      </c>
      <c r="O1858" s="6" t="s">
        <v>5794</v>
      </c>
      <c r="P1858" s="6" t="s">
        <v>4549</v>
      </c>
      <c r="Q1858" s="6" t="s">
        <v>4549</v>
      </c>
      <c r="R1858" s="6" t="s">
        <v>4549</v>
      </c>
      <c r="S1858" s="6" t="s">
        <v>4549</v>
      </c>
      <c r="T1858" s="6"/>
      <c r="U1858" s="6"/>
      <c r="V1858" s="6" t="s">
        <v>4800</v>
      </c>
      <c r="W1858" s="6"/>
      <c r="X1858" s="6"/>
      <c r="Y1858" s="6"/>
      <c r="Z1858" s="6"/>
      <c r="AA1858" s="6"/>
      <c r="AB1858" s="6" t="s">
        <v>4549</v>
      </c>
    </row>
    <row r="1859" spans="1:28">
      <c r="A1859">
        <v>470</v>
      </c>
      <c r="B1859" s="6" t="str">
        <f t="shared" ref="B1859:B1922" si="29">CONCATENATE(C1859,D1859)</f>
        <v>UnalakleetAC Commercial Company Store</v>
      </c>
      <c r="C1859" t="s">
        <v>2171</v>
      </c>
      <c r="D1859" t="s">
        <v>886</v>
      </c>
      <c r="G1859">
        <v>10840</v>
      </c>
      <c r="H1859">
        <v>1980</v>
      </c>
      <c r="I1859">
        <v>7</v>
      </c>
      <c r="J1859" t="s">
        <v>4578</v>
      </c>
      <c r="K1859">
        <v>25</v>
      </c>
      <c r="L1859" t="s">
        <v>4579</v>
      </c>
      <c r="M1859">
        <v>3</v>
      </c>
      <c r="N1859" t="s">
        <v>4570</v>
      </c>
      <c r="P1859" s="6" t="s">
        <v>4549</v>
      </c>
      <c r="Q1859" s="6" t="s">
        <v>4549</v>
      </c>
      <c r="R1859" s="6" t="s">
        <v>4549</v>
      </c>
      <c r="S1859" s="6" t="s">
        <v>4549</v>
      </c>
      <c r="Y1859" s="145">
        <v>22752</v>
      </c>
      <c r="AA1859" s="145"/>
      <c r="AB1859" s="6" t="s">
        <v>4549</v>
      </c>
    </row>
    <row r="1860" spans="1:28">
      <c r="A1860" s="6">
        <v>470</v>
      </c>
      <c r="B1860" s="6" t="str">
        <f t="shared" si="29"/>
        <v>UnalakleetBaylor Facility</v>
      </c>
      <c r="C1860" s="6" t="s">
        <v>2171</v>
      </c>
      <c r="D1860" s="6" t="s">
        <v>2175</v>
      </c>
      <c r="E1860" s="6"/>
      <c r="F1860" s="6"/>
      <c r="G1860" s="6">
        <v>2500</v>
      </c>
      <c r="H1860" s="6">
        <v>1990</v>
      </c>
      <c r="I1860" s="6">
        <v>2</v>
      </c>
      <c r="J1860" s="6" t="s">
        <v>4582</v>
      </c>
      <c r="K1860" s="6">
        <v>7</v>
      </c>
      <c r="L1860" s="6" t="s">
        <v>4702</v>
      </c>
      <c r="M1860" s="6">
        <v>2</v>
      </c>
      <c r="N1860" s="6" t="s">
        <v>4543</v>
      </c>
      <c r="O1860" s="6" t="s">
        <v>5795</v>
      </c>
      <c r="P1860" s="6" t="s">
        <v>4549</v>
      </c>
      <c r="Q1860" s="6" t="s">
        <v>4549</v>
      </c>
      <c r="R1860" s="6" t="s">
        <v>4549</v>
      </c>
      <c r="S1860" s="6" t="s">
        <v>4549</v>
      </c>
      <c r="T1860" s="6"/>
      <c r="U1860" s="6"/>
      <c r="V1860" s="6"/>
      <c r="W1860" s="6"/>
      <c r="X1860" s="6"/>
      <c r="Y1860" s="6"/>
      <c r="Z1860" s="6"/>
      <c r="AA1860" s="6"/>
      <c r="AB1860" s="6" t="s">
        <v>4549</v>
      </c>
    </row>
    <row r="1861" spans="1:28">
      <c r="A1861" s="6">
        <v>470</v>
      </c>
      <c r="B1861" s="6" t="str">
        <f t="shared" si="29"/>
        <v>UnalakleetCity Office Building</v>
      </c>
      <c r="C1861" s="6" t="s">
        <v>2171</v>
      </c>
      <c r="D1861" s="6" t="s">
        <v>1582</v>
      </c>
      <c r="E1861" s="6"/>
      <c r="F1861" s="6"/>
      <c r="G1861" s="6">
        <v>1600</v>
      </c>
      <c r="H1861" s="6">
        <v>1940</v>
      </c>
      <c r="I1861" s="6">
        <v>6</v>
      </c>
      <c r="J1861" s="6" t="s">
        <v>377</v>
      </c>
      <c r="K1861" s="6">
        <v>36</v>
      </c>
      <c r="L1861" s="6" t="s">
        <v>377</v>
      </c>
      <c r="M1861" s="6">
        <v>2</v>
      </c>
      <c r="N1861" s="6" t="s">
        <v>4543</v>
      </c>
      <c r="O1861" s="6" t="s">
        <v>5795</v>
      </c>
      <c r="P1861" s="6" t="s">
        <v>4549</v>
      </c>
      <c r="Q1861" s="6" t="s">
        <v>4549</v>
      </c>
      <c r="R1861" s="6" t="s">
        <v>4549</v>
      </c>
      <c r="S1861" s="6" t="s">
        <v>4549</v>
      </c>
      <c r="T1861" s="6"/>
      <c r="U1861" s="6"/>
      <c r="V1861" s="6" t="s">
        <v>4800</v>
      </c>
      <c r="W1861" s="6"/>
      <c r="X1861" s="6"/>
      <c r="Y1861" s="6"/>
      <c r="Z1861" s="6"/>
      <c r="AA1861" s="6"/>
      <c r="AB1861" s="6" t="s">
        <v>4549</v>
      </c>
    </row>
    <row r="1862" spans="1:28">
      <c r="A1862" s="6">
        <v>470</v>
      </c>
      <c r="B1862" s="6" t="str">
        <f t="shared" si="29"/>
        <v>UnalakleetCold Storage Metal</v>
      </c>
      <c r="C1862" s="6" t="s">
        <v>2171</v>
      </c>
      <c r="D1862" s="6" t="s">
        <v>2173</v>
      </c>
      <c r="E1862" s="6"/>
      <c r="F1862" s="6"/>
      <c r="G1862" s="6">
        <v>800</v>
      </c>
      <c r="H1862" s="6">
        <v>1967</v>
      </c>
      <c r="I1862" s="6">
        <v>2</v>
      </c>
      <c r="J1862" s="6" t="s">
        <v>4582</v>
      </c>
      <c r="K1862" s="6">
        <v>8</v>
      </c>
      <c r="L1862" s="6" t="s">
        <v>4583</v>
      </c>
      <c r="M1862" s="6">
        <v>2</v>
      </c>
      <c r="N1862" s="6" t="s">
        <v>4543</v>
      </c>
      <c r="O1862" s="6" t="s">
        <v>4776</v>
      </c>
      <c r="P1862" s="6" t="s">
        <v>4549</v>
      </c>
      <c r="Q1862" s="6" t="s">
        <v>4549</v>
      </c>
      <c r="R1862" s="6" t="s">
        <v>4549</v>
      </c>
      <c r="S1862" s="6" t="s">
        <v>4549</v>
      </c>
      <c r="T1862" s="6"/>
      <c r="U1862" s="6"/>
      <c r="V1862" s="6"/>
      <c r="W1862" s="6"/>
      <c r="X1862" s="6"/>
      <c r="Y1862" s="6"/>
      <c r="Z1862" s="6"/>
      <c r="AA1862" s="6"/>
      <c r="AB1862" s="6" t="s">
        <v>4549</v>
      </c>
    </row>
    <row r="1863" spans="1:28">
      <c r="A1863" s="6">
        <v>470</v>
      </c>
      <c r="B1863" s="6" t="str">
        <f t="shared" si="29"/>
        <v>UnalakleetCommunity Hall</v>
      </c>
      <c r="C1863" s="6" t="s">
        <v>2171</v>
      </c>
      <c r="D1863" s="6" t="s">
        <v>286</v>
      </c>
      <c r="E1863" s="6"/>
      <c r="F1863" s="6"/>
      <c r="G1863" s="6">
        <v>4000</v>
      </c>
      <c r="H1863" s="6">
        <v>2002</v>
      </c>
      <c r="I1863" s="6">
        <v>3</v>
      </c>
      <c r="J1863" s="6" t="s">
        <v>4541</v>
      </c>
      <c r="K1863" s="6">
        <v>10</v>
      </c>
      <c r="L1863" s="6" t="s">
        <v>2424</v>
      </c>
      <c r="M1863" s="6">
        <v>2</v>
      </c>
      <c r="N1863" s="6" t="s">
        <v>4543</v>
      </c>
      <c r="O1863" s="6" t="s">
        <v>5796</v>
      </c>
      <c r="P1863" s="6" t="s">
        <v>4549</v>
      </c>
      <c r="Q1863" s="6" t="s">
        <v>4549</v>
      </c>
      <c r="R1863" s="6" t="s">
        <v>4549</v>
      </c>
      <c r="S1863" s="6" t="s">
        <v>4549</v>
      </c>
      <c r="T1863" s="6"/>
      <c r="U1863" s="6"/>
      <c r="V1863" s="6" t="s">
        <v>4697</v>
      </c>
      <c r="W1863" s="6"/>
      <c r="X1863" s="6"/>
      <c r="Y1863" s="6"/>
      <c r="Z1863" s="6"/>
      <c r="AA1863" s="144">
        <v>3600</v>
      </c>
      <c r="AB1863" s="6" t="s">
        <v>4549</v>
      </c>
    </row>
    <row r="1864" spans="1:28">
      <c r="A1864" s="6">
        <v>470</v>
      </c>
      <c r="B1864" s="6" t="str">
        <f t="shared" si="29"/>
        <v>UnalakleetDistrict Office</v>
      </c>
      <c r="C1864" s="6" t="s">
        <v>2171</v>
      </c>
      <c r="D1864" s="6" t="s">
        <v>893</v>
      </c>
      <c r="E1864" s="6"/>
      <c r="F1864" s="6"/>
      <c r="G1864" s="6">
        <v>17545</v>
      </c>
      <c r="H1864" s="6">
        <v>1981</v>
      </c>
      <c r="I1864" s="6">
        <v>6</v>
      </c>
      <c r="J1864" s="6" t="s">
        <v>377</v>
      </c>
      <c r="K1864" s="6">
        <v>36</v>
      </c>
      <c r="L1864" s="6" t="s">
        <v>377</v>
      </c>
      <c r="M1864" s="6">
        <v>2</v>
      </c>
      <c r="N1864" s="6" t="s">
        <v>4543</v>
      </c>
      <c r="O1864" s="6" t="s">
        <v>4776</v>
      </c>
      <c r="P1864" s="6" t="s">
        <v>4549</v>
      </c>
      <c r="Q1864" s="6" t="s">
        <v>4549</v>
      </c>
      <c r="R1864" s="6" t="s">
        <v>4549</v>
      </c>
      <c r="S1864" s="6" t="s">
        <v>4549</v>
      </c>
      <c r="T1864" s="6"/>
      <c r="U1864" s="6"/>
      <c r="V1864" s="6"/>
      <c r="W1864" s="6"/>
      <c r="X1864" s="6"/>
      <c r="Y1864" s="6"/>
      <c r="Z1864" s="6"/>
      <c r="AA1864" s="144">
        <v>53718</v>
      </c>
      <c r="AB1864" s="6" t="s">
        <v>4549</v>
      </c>
    </row>
    <row r="1865" spans="1:28">
      <c r="A1865" s="6">
        <v>470</v>
      </c>
      <c r="B1865" s="6" t="str">
        <f t="shared" si="29"/>
        <v>UnalakleetDistrict Warehouse</v>
      </c>
      <c r="C1865" s="6" t="s">
        <v>2171</v>
      </c>
      <c r="D1865" s="6" t="s">
        <v>2174</v>
      </c>
      <c r="E1865" s="6"/>
      <c r="F1865" s="6"/>
      <c r="G1865" s="6">
        <v>3200</v>
      </c>
      <c r="H1865" s="6">
        <v>1981</v>
      </c>
      <c r="I1865" s="6">
        <v>2</v>
      </c>
      <c r="J1865" s="6" t="s">
        <v>4582</v>
      </c>
      <c r="K1865" s="6">
        <v>8</v>
      </c>
      <c r="L1865" s="6" t="s">
        <v>4583</v>
      </c>
      <c r="M1865" s="6">
        <v>2</v>
      </c>
      <c r="N1865" s="6" t="s">
        <v>4543</v>
      </c>
      <c r="O1865" s="6" t="s">
        <v>4776</v>
      </c>
      <c r="P1865" s="6" t="s">
        <v>4549</v>
      </c>
      <c r="Q1865" s="6" t="s">
        <v>4549</v>
      </c>
      <c r="R1865" s="6" t="s">
        <v>4549</v>
      </c>
      <c r="S1865" s="6" t="s">
        <v>4549</v>
      </c>
      <c r="T1865" s="6"/>
      <c r="U1865" s="6"/>
      <c r="V1865" s="6"/>
      <c r="W1865" s="6"/>
      <c r="X1865" s="6"/>
      <c r="Y1865" s="6"/>
      <c r="Z1865" s="6"/>
      <c r="AA1865" s="6"/>
      <c r="AB1865" s="6" t="s">
        <v>4549</v>
      </c>
    </row>
    <row r="1866" spans="1:28">
      <c r="A1866" s="6">
        <v>470</v>
      </c>
      <c r="B1866" s="6" t="str">
        <f t="shared" si="29"/>
        <v>UnalakleetEQUIPMENT STORAGE BLDG</v>
      </c>
      <c r="C1866" s="6" t="s">
        <v>2171</v>
      </c>
      <c r="D1866" s="6" t="s">
        <v>2138</v>
      </c>
      <c r="E1866" s="6"/>
      <c r="F1866" s="6"/>
      <c r="G1866" s="6">
        <v>2400</v>
      </c>
      <c r="H1866" s="6">
        <v>1996</v>
      </c>
      <c r="I1866" s="6">
        <v>2</v>
      </c>
      <c r="J1866" s="6" t="s">
        <v>4582</v>
      </c>
      <c r="K1866" s="6">
        <v>8</v>
      </c>
      <c r="L1866" s="6" t="s">
        <v>4583</v>
      </c>
      <c r="M1866" s="6">
        <v>2</v>
      </c>
      <c r="N1866" s="6" t="s">
        <v>4543</v>
      </c>
      <c r="O1866" s="6" t="s">
        <v>4585</v>
      </c>
      <c r="P1866" s="6" t="s">
        <v>4549</v>
      </c>
      <c r="Q1866" s="6" t="s">
        <v>4549</v>
      </c>
      <c r="R1866" s="6" t="s">
        <v>4549</v>
      </c>
      <c r="S1866" s="6" t="s">
        <v>4549</v>
      </c>
      <c r="T1866" s="6"/>
      <c r="U1866" s="6"/>
      <c r="V1866" s="6"/>
      <c r="W1866" s="6"/>
      <c r="X1866" s="6"/>
      <c r="Y1866" s="6"/>
      <c r="Z1866" s="6"/>
      <c r="AA1866" s="6"/>
      <c r="AB1866" s="6" t="s">
        <v>4549</v>
      </c>
    </row>
    <row r="1867" spans="1:28">
      <c r="A1867" s="6">
        <v>470</v>
      </c>
      <c r="B1867" s="6" t="str">
        <f t="shared" si="29"/>
        <v>UnalakleetFish Plant</v>
      </c>
      <c r="C1867" s="6" t="s">
        <v>2171</v>
      </c>
      <c r="D1867" s="6" t="s">
        <v>1756</v>
      </c>
      <c r="E1867" s="6"/>
      <c r="F1867" s="6"/>
      <c r="G1867" s="6">
        <v>12000</v>
      </c>
      <c r="H1867" s="6">
        <v>1998</v>
      </c>
      <c r="I1867" s="6">
        <v>9</v>
      </c>
      <c r="J1867" s="6" t="s">
        <v>1500</v>
      </c>
      <c r="K1867" s="6">
        <v>35</v>
      </c>
      <c r="L1867" s="6" t="s">
        <v>4562</v>
      </c>
      <c r="M1867" s="6">
        <v>3</v>
      </c>
      <c r="N1867" s="6" t="s">
        <v>4570</v>
      </c>
      <c r="O1867" s="6" t="s">
        <v>5796</v>
      </c>
      <c r="P1867" s="6" t="s">
        <v>4549</v>
      </c>
      <c r="Q1867" s="6" t="s">
        <v>4549</v>
      </c>
      <c r="R1867" s="6" t="s">
        <v>4549</v>
      </c>
      <c r="S1867" s="6" t="s">
        <v>4549</v>
      </c>
      <c r="T1867" s="6"/>
      <c r="U1867" s="6"/>
      <c r="V1867" s="6" t="s">
        <v>4720</v>
      </c>
      <c r="W1867" s="6"/>
      <c r="X1867" s="6"/>
      <c r="Y1867" s="6"/>
      <c r="Z1867" s="6"/>
      <c r="AA1867" s="144">
        <v>50000</v>
      </c>
      <c r="AB1867" s="6" t="s">
        <v>4549</v>
      </c>
    </row>
    <row r="1868" spans="1:28">
      <c r="A1868" s="6">
        <v>470</v>
      </c>
      <c r="B1868" s="6" t="str">
        <f t="shared" si="29"/>
        <v>UnalakleetFuel Distribution Building</v>
      </c>
      <c r="C1868" s="6" t="s">
        <v>2171</v>
      </c>
      <c r="D1868" s="6" t="s">
        <v>2903</v>
      </c>
      <c r="E1868" s="6"/>
      <c r="F1868" s="6"/>
      <c r="G1868" s="6">
        <v>450</v>
      </c>
      <c r="H1868" s="6">
        <v>1958</v>
      </c>
      <c r="I1868" s="6">
        <v>8</v>
      </c>
      <c r="J1868" s="6" t="s">
        <v>4555</v>
      </c>
      <c r="K1868" s="6">
        <v>31</v>
      </c>
      <c r="L1868" s="6" t="s">
        <v>4592</v>
      </c>
      <c r="M1868" s="6">
        <v>2</v>
      </c>
      <c r="N1868" s="6" t="s">
        <v>4543</v>
      </c>
      <c r="O1868" s="6" t="s">
        <v>4776</v>
      </c>
      <c r="P1868" s="6" t="s">
        <v>4549</v>
      </c>
      <c r="Q1868" s="6" t="s">
        <v>4549</v>
      </c>
      <c r="R1868" s="6" t="s">
        <v>4549</v>
      </c>
      <c r="S1868" s="6" t="s">
        <v>4549</v>
      </c>
      <c r="T1868" s="6"/>
      <c r="U1868" s="6"/>
      <c r="V1868" s="6"/>
      <c r="W1868" s="6"/>
      <c r="X1868" s="6"/>
      <c r="Y1868" s="6"/>
      <c r="Z1868" s="6"/>
      <c r="AA1868" s="6"/>
      <c r="AB1868" s="6" t="s">
        <v>4549</v>
      </c>
    </row>
    <row r="1869" spans="1:28">
      <c r="A1869" s="6">
        <v>470</v>
      </c>
      <c r="B1869" s="6" t="str">
        <f t="shared" si="29"/>
        <v>UnalakleetHanger/Distance Center</v>
      </c>
      <c r="C1869" s="6" t="s">
        <v>2171</v>
      </c>
      <c r="D1869" s="6" t="s">
        <v>3595</v>
      </c>
      <c r="E1869" s="6"/>
      <c r="F1869" s="6"/>
      <c r="G1869" s="6">
        <v>9000</v>
      </c>
      <c r="H1869" s="6">
        <v>1999</v>
      </c>
      <c r="I1869" s="6">
        <v>3</v>
      </c>
      <c r="J1869" s="6" t="s">
        <v>4541</v>
      </c>
      <c r="K1869" s="6">
        <v>9</v>
      </c>
      <c r="L1869" s="6" t="s">
        <v>4575</v>
      </c>
      <c r="M1869" s="6">
        <v>2</v>
      </c>
      <c r="N1869" s="6" t="s">
        <v>4543</v>
      </c>
      <c r="O1869" s="6" t="s">
        <v>4776</v>
      </c>
      <c r="P1869" s="6" t="s">
        <v>4549</v>
      </c>
      <c r="Q1869" s="6" t="s">
        <v>4549</v>
      </c>
      <c r="R1869" s="6" t="s">
        <v>4549</v>
      </c>
      <c r="S1869" s="6" t="s">
        <v>4549</v>
      </c>
      <c r="T1869" s="6"/>
      <c r="U1869" s="6"/>
      <c r="V1869" s="6"/>
      <c r="W1869" s="6"/>
      <c r="X1869" s="6"/>
      <c r="Y1869" s="6"/>
      <c r="Z1869" s="6"/>
      <c r="AA1869" s="6"/>
      <c r="AB1869" s="6" t="s">
        <v>4549</v>
      </c>
    </row>
    <row r="1870" spans="1:28">
      <c r="A1870" s="6">
        <v>470</v>
      </c>
      <c r="B1870" s="6" t="str">
        <f t="shared" si="29"/>
        <v>UnalakleetK-12 School</v>
      </c>
      <c r="C1870" s="6" t="s">
        <v>2171</v>
      </c>
      <c r="D1870" s="6" t="s">
        <v>544</v>
      </c>
      <c r="E1870" s="6"/>
      <c r="F1870" s="6"/>
      <c r="G1870" s="6">
        <v>46200</v>
      </c>
      <c r="H1870" s="6">
        <v>2010</v>
      </c>
      <c r="I1870" s="6">
        <v>3</v>
      </c>
      <c r="J1870" s="6" t="s">
        <v>4541</v>
      </c>
      <c r="K1870" s="6">
        <v>9</v>
      </c>
      <c r="L1870" s="6" t="s">
        <v>4575</v>
      </c>
      <c r="M1870" s="6">
        <v>2</v>
      </c>
      <c r="N1870" s="6" t="s">
        <v>4543</v>
      </c>
      <c r="O1870" s="6" t="s">
        <v>4776</v>
      </c>
      <c r="P1870" s="6" t="s">
        <v>4549</v>
      </c>
      <c r="Q1870" s="6" t="s">
        <v>4549</v>
      </c>
      <c r="R1870" s="6" t="s">
        <v>4549</v>
      </c>
      <c r="S1870" s="6" t="s">
        <v>4549</v>
      </c>
      <c r="T1870" s="6"/>
      <c r="U1870" s="6"/>
      <c r="V1870" s="6" t="s">
        <v>5797</v>
      </c>
      <c r="W1870" s="6"/>
      <c r="X1870" s="6"/>
      <c r="Y1870" s="6"/>
      <c r="Z1870" s="6"/>
      <c r="AA1870" s="144">
        <v>114299</v>
      </c>
      <c r="AB1870" s="6" t="s">
        <v>4549</v>
      </c>
    </row>
    <row r="1871" spans="1:28">
      <c r="A1871" s="6">
        <v>470</v>
      </c>
      <c r="B1871" s="6" t="str">
        <f t="shared" si="29"/>
        <v>UnalakleetLibrary</v>
      </c>
      <c r="C1871" s="6" t="s">
        <v>2171</v>
      </c>
      <c r="D1871" s="6" t="s">
        <v>678</v>
      </c>
      <c r="E1871" s="6"/>
      <c r="F1871" s="6"/>
      <c r="G1871" s="6">
        <v>900</v>
      </c>
      <c r="H1871" s="6">
        <v>1980</v>
      </c>
      <c r="I1871" s="6">
        <v>3</v>
      </c>
      <c r="J1871" s="6" t="s">
        <v>4541</v>
      </c>
      <c r="K1871" s="6">
        <v>13</v>
      </c>
      <c r="L1871" s="6" t="s">
        <v>678</v>
      </c>
      <c r="M1871" s="6">
        <v>2</v>
      </c>
      <c r="N1871" s="6" t="s">
        <v>4543</v>
      </c>
      <c r="O1871" s="6" t="s">
        <v>5795</v>
      </c>
      <c r="P1871" s="6" t="s">
        <v>4549</v>
      </c>
      <c r="Q1871" s="6" t="s">
        <v>4549</v>
      </c>
      <c r="R1871" s="6" t="s">
        <v>4549</v>
      </c>
      <c r="S1871" s="6" t="s">
        <v>4549</v>
      </c>
      <c r="T1871" s="6"/>
      <c r="U1871" s="6"/>
      <c r="V1871" s="6" t="s">
        <v>4959</v>
      </c>
      <c r="W1871" s="6"/>
      <c r="X1871" s="6"/>
      <c r="Y1871" s="6"/>
      <c r="Z1871" s="6"/>
      <c r="AA1871" s="6"/>
      <c r="AB1871" s="6" t="s">
        <v>4549</v>
      </c>
    </row>
    <row r="1872" spans="1:28">
      <c r="A1872" s="6">
        <v>470</v>
      </c>
      <c r="B1872" s="6" t="str">
        <f t="shared" si="29"/>
        <v>UnalakleetNative Village of Unalakleet Office Building</v>
      </c>
      <c r="C1872" s="6" t="s">
        <v>2171</v>
      </c>
      <c r="D1872" s="6" t="s">
        <v>3198</v>
      </c>
      <c r="E1872" s="6" t="s">
        <v>5798</v>
      </c>
      <c r="F1872" s="6"/>
      <c r="G1872" s="6">
        <v>1500</v>
      </c>
      <c r="H1872" s="6">
        <v>1980</v>
      </c>
      <c r="I1872" s="6">
        <v>6</v>
      </c>
      <c r="J1872" s="6" t="s">
        <v>377</v>
      </c>
      <c r="K1872" s="6">
        <v>36</v>
      </c>
      <c r="L1872" s="6" t="s">
        <v>377</v>
      </c>
      <c r="M1872" s="6">
        <v>2</v>
      </c>
      <c r="N1872" s="6" t="s">
        <v>4543</v>
      </c>
      <c r="O1872" s="6" t="s">
        <v>5796</v>
      </c>
      <c r="P1872" s="6" t="s">
        <v>4549</v>
      </c>
      <c r="Q1872" s="6" t="s">
        <v>4549</v>
      </c>
      <c r="R1872" s="6" t="s">
        <v>4549</v>
      </c>
      <c r="S1872" s="6" t="s">
        <v>4549</v>
      </c>
      <c r="T1872" s="6"/>
      <c r="U1872" s="6"/>
      <c r="V1872" s="6" t="s">
        <v>4653</v>
      </c>
      <c r="W1872" s="6"/>
      <c r="X1872" s="6"/>
      <c r="Y1872" s="6"/>
      <c r="Z1872" s="6"/>
      <c r="AA1872" s="144">
        <v>3600</v>
      </c>
      <c r="AB1872" s="6" t="s">
        <v>4549</v>
      </c>
    </row>
    <row r="1873" spans="1:28">
      <c r="A1873" s="6">
        <v>470</v>
      </c>
      <c r="B1873" s="6" t="str">
        <f t="shared" si="29"/>
        <v>UnalakleetOld City Office Building</v>
      </c>
      <c r="C1873" s="6" t="s">
        <v>2171</v>
      </c>
      <c r="D1873" s="6" t="s">
        <v>3199</v>
      </c>
      <c r="E1873" s="6"/>
      <c r="F1873" s="6"/>
      <c r="G1873" s="6">
        <v>2000</v>
      </c>
      <c r="H1873" s="6">
        <v>1980</v>
      </c>
      <c r="I1873" s="6">
        <v>6</v>
      </c>
      <c r="J1873" s="6" t="s">
        <v>377</v>
      </c>
      <c r="K1873" s="6">
        <v>36</v>
      </c>
      <c r="L1873" s="6" t="s">
        <v>377</v>
      </c>
      <c r="M1873" s="6">
        <v>2</v>
      </c>
      <c r="N1873" s="6" t="s">
        <v>4543</v>
      </c>
      <c r="O1873" s="6" t="s">
        <v>5795</v>
      </c>
      <c r="P1873" s="6" t="s">
        <v>4549</v>
      </c>
      <c r="Q1873" s="6" t="s">
        <v>4549</v>
      </c>
      <c r="R1873" s="6" t="s">
        <v>4549</v>
      </c>
      <c r="S1873" s="6" t="s">
        <v>4549</v>
      </c>
      <c r="T1873" s="6"/>
      <c r="U1873" s="6"/>
      <c r="V1873" s="6" t="s">
        <v>4722</v>
      </c>
      <c r="W1873" s="6"/>
      <c r="X1873" s="6"/>
      <c r="Y1873" s="6"/>
      <c r="Z1873" s="6"/>
      <c r="AA1873" s="6"/>
      <c r="AB1873" s="6" t="s">
        <v>4549</v>
      </c>
    </row>
    <row r="1874" spans="1:28">
      <c r="A1874" s="6">
        <v>470</v>
      </c>
      <c r="B1874" s="6" t="str">
        <f t="shared" si="29"/>
        <v>UnalakleetOld School Storage</v>
      </c>
      <c r="C1874" s="6" t="s">
        <v>2171</v>
      </c>
      <c r="D1874" s="6" t="s">
        <v>1058</v>
      </c>
      <c r="E1874" s="6"/>
      <c r="F1874" s="6"/>
      <c r="G1874" s="6">
        <v>9700</v>
      </c>
      <c r="H1874" s="6">
        <v>1945</v>
      </c>
      <c r="I1874" s="6">
        <v>2</v>
      </c>
      <c r="J1874" s="6" t="s">
        <v>4582</v>
      </c>
      <c r="K1874" s="6">
        <v>8</v>
      </c>
      <c r="L1874" s="6" t="s">
        <v>4583</v>
      </c>
      <c r="M1874" s="6">
        <v>2</v>
      </c>
      <c r="N1874" s="6" t="s">
        <v>4543</v>
      </c>
      <c r="O1874" s="6" t="s">
        <v>4776</v>
      </c>
      <c r="P1874" s="6" t="s">
        <v>4549</v>
      </c>
      <c r="Q1874" s="6" t="s">
        <v>4549</v>
      </c>
      <c r="R1874" s="6" t="s">
        <v>4549</v>
      </c>
      <c r="S1874" s="6" t="s">
        <v>4549</v>
      </c>
      <c r="T1874" s="6"/>
      <c r="U1874" s="6"/>
      <c r="V1874" s="6"/>
      <c r="W1874" s="6"/>
      <c r="X1874" s="6"/>
      <c r="Y1874" s="6"/>
      <c r="Z1874" s="6"/>
      <c r="AA1874" s="6"/>
      <c r="AB1874" s="6" t="s">
        <v>4549</v>
      </c>
    </row>
    <row r="1875" spans="1:28">
      <c r="A1875" s="6">
        <v>470</v>
      </c>
      <c r="B1875" s="6" t="str">
        <f t="shared" si="29"/>
        <v>UnalakleetRed Code Building-Shack</v>
      </c>
      <c r="C1875" s="6" t="s">
        <v>2171</v>
      </c>
      <c r="D1875" s="6" t="s">
        <v>2415</v>
      </c>
      <c r="E1875" s="6"/>
      <c r="F1875" s="6"/>
      <c r="G1875" s="6">
        <v>200</v>
      </c>
      <c r="H1875" s="6"/>
      <c r="I1875" s="6">
        <v>3</v>
      </c>
      <c r="J1875" s="6" t="s">
        <v>4541</v>
      </c>
      <c r="K1875" s="6">
        <v>11</v>
      </c>
      <c r="L1875" s="6" t="s">
        <v>4542</v>
      </c>
      <c r="M1875" s="6">
        <v>2</v>
      </c>
      <c r="N1875" s="6" t="s">
        <v>4543</v>
      </c>
      <c r="O1875" s="6" t="s">
        <v>5795</v>
      </c>
      <c r="P1875" s="6" t="s">
        <v>4549</v>
      </c>
      <c r="Q1875" s="6" t="s">
        <v>4549</v>
      </c>
      <c r="R1875" s="6" t="s">
        <v>4549</v>
      </c>
      <c r="S1875" s="6" t="s">
        <v>4549</v>
      </c>
      <c r="T1875" s="6"/>
      <c r="U1875" s="6"/>
      <c r="V1875" s="6" t="s">
        <v>4722</v>
      </c>
      <c r="W1875" s="6"/>
      <c r="X1875" s="6"/>
      <c r="Y1875" s="6"/>
      <c r="Z1875" s="6"/>
      <c r="AA1875" s="6"/>
      <c r="AB1875" s="6" t="s">
        <v>4549</v>
      </c>
    </row>
    <row r="1876" spans="1:28">
      <c r="A1876" s="6">
        <v>470</v>
      </c>
      <c r="B1876" s="6" t="str">
        <f t="shared" si="29"/>
        <v>UnalakleetSREB</v>
      </c>
      <c r="C1876" s="6" t="s">
        <v>2171</v>
      </c>
      <c r="D1876" s="6" t="s">
        <v>399</v>
      </c>
      <c r="E1876" s="6"/>
      <c r="F1876" s="6"/>
      <c r="G1876" s="6">
        <v>10320</v>
      </c>
      <c r="H1876" s="6">
        <v>2010</v>
      </c>
      <c r="I1876" s="6">
        <v>2</v>
      </c>
      <c r="J1876" s="6" t="s">
        <v>4582</v>
      </c>
      <c r="K1876" s="6">
        <v>8</v>
      </c>
      <c r="L1876" s="6" t="s">
        <v>4583</v>
      </c>
      <c r="M1876" s="6">
        <v>2</v>
      </c>
      <c r="N1876" s="6" t="s">
        <v>4543</v>
      </c>
      <c r="O1876" s="6" t="s">
        <v>4585</v>
      </c>
      <c r="P1876" s="6" t="s">
        <v>4549</v>
      </c>
      <c r="Q1876" s="6" t="s">
        <v>4549</v>
      </c>
      <c r="R1876" s="6" t="s">
        <v>4549</v>
      </c>
      <c r="S1876" s="6" t="s">
        <v>4549</v>
      </c>
      <c r="T1876" s="6"/>
      <c r="U1876" s="6"/>
      <c r="V1876" s="6"/>
      <c r="W1876" s="6"/>
      <c r="X1876" s="6"/>
      <c r="Y1876" s="6"/>
      <c r="Z1876" s="6"/>
      <c r="AA1876" s="6"/>
      <c r="AB1876" s="6" t="s">
        <v>4549</v>
      </c>
    </row>
    <row r="1877" spans="1:28">
      <c r="A1877" s="6">
        <v>470</v>
      </c>
      <c r="B1877" s="6" t="str">
        <f t="shared" si="29"/>
        <v>UnalakleetUnalakleet Covenant Church</v>
      </c>
      <c r="C1877" s="6" t="s">
        <v>2171</v>
      </c>
      <c r="D1877" s="6" t="s">
        <v>2556</v>
      </c>
      <c r="E1877" s="6" t="s">
        <v>5799</v>
      </c>
      <c r="F1877" s="6">
        <v>1</v>
      </c>
      <c r="G1877" s="6">
        <v>2000</v>
      </c>
      <c r="H1877" s="6">
        <v>1960</v>
      </c>
      <c r="I1877" s="6">
        <v>3</v>
      </c>
      <c r="J1877" s="6" t="s">
        <v>4541</v>
      </c>
      <c r="K1877" s="6">
        <v>12</v>
      </c>
      <c r="L1877" s="6" t="s">
        <v>4586</v>
      </c>
      <c r="M1877" s="6">
        <v>2</v>
      </c>
      <c r="N1877" s="6" t="s">
        <v>4543</v>
      </c>
      <c r="O1877" s="6" t="s">
        <v>4766</v>
      </c>
      <c r="P1877" s="6" t="s">
        <v>4549</v>
      </c>
      <c r="Q1877" s="6" t="s">
        <v>4549</v>
      </c>
      <c r="R1877" s="6" t="s">
        <v>4549</v>
      </c>
      <c r="S1877" s="6" t="s">
        <v>4549</v>
      </c>
      <c r="T1877" s="6"/>
      <c r="U1877" s="6"/>
      <c r="V1877" s="6"/>
      <c r="W1877" s="6"/>
      <c r="X1877" s="6"/>
      <c r="Y1877" s="144">
        <v>3500</v>
      </c>
      <c r="Z1877" s="6"/>
      <c r="AA1877" s="144">
        <v>3800</v>
      </c>
      <c r="AB1877" s="6" t="s">
        <v>4549</v>
      </c>
    </row>
    <row r="1878" spans="1:28">
      <c r="A1878" s="6">
        <v>470</v>
      </c>
      <c r="B1878" s="6" t="str">
        <f t="shared" si="29"/>
        <v>UnalakleetUnalakleet Native Corporation</v>
      </c>
      <c r="C1878" s="6" t="s">
        <v>2171</v>
      </c>
      <c r="D1878" s="6" t="s">
        <v>3200</v>
      </c>
      <c r="E1878" s="6"/>
      <c r="F1878" s="6"/>
      <c r="G1878" s="6"/>
      <c r="H1878" s="6"/>
      <c r="I1878" s="6">
        <v>6</v>
      </c>
      <c r="J1878" s="6" t="s">
        <v>377</v>
      </c>
      <c r="K1878" s="6">
        <v>36</v>
      </c>
      <c r="L1878" s="6" t="s">
        <v>377</v>
      </c>
      <c r="M1878" s="6">
        <v>2</v>
      </c>
      <c r="N1878" s="6" t="s">
        <v>4543</v>
      </c>
      <c r="O1878" s="6" t="s">
        <v>3200</v>
      </c>
      <c r="P1878" s="6" t="s">
        <v>4549</v>
      </c>
      <c r="Q1878" s="6" t="s">
        <v>4549</v>
      </c>
      <c r="R1878" s="6" t="s">
        <v>4549</v>
      </c>
      <c r="S1878" s="6" t="s">
        <v>4549</v>
      </c>
      <c r="T1878" s="6"/>
      <c r="U1878" s="6"/>
      <c r="V1878" s="6"/>
      <c r="W1878" s="6"/>
      <c r="X1878" s="6"/>
      <c r="Y1878" s="6"/>
      <c r="Z1878" s="6"/>
      <c r="AA1878" s="6"/>
      <c r="AB1878" s="6" t="s">
        <v>4549</v>
      </c>
    </row>
    <row r="1879" spans="1:28">
      <c r="A1879" s="6">
        <v>470</v>
      </c>
      <c r="B1879" s="6" t="str">
        <f t="shared" si="29"/>
        <v>UnalakleetVoc Ed Metal Shop</v>
      </c>
      <c r="C1879" s="6" t="s">
        <v>2171</v>
      </c>
      <c r="D1879" s="6" t="s">
        <v>3369</v>
      </c>
      <c r="E1879" s="6"/>
      <c r="F1879" s="6"/>
      <c r="G1879" s="6">
        <v>2088</v>
      </c>
      <c r="H1879" s="6">
        <v>1959</v>
      </c>
      <c r="I1879" s="6">
        <v>3</v>
      </c>
      <c r="J1879" s="6" t="s">
        <v>4541</v>
      </c>
      <c r="K1879" s="6">
        <v>9</v>
      </c>
      <c r="L1879" s="6" t="s">
        <v>4575</v>
      </c>
      <c r="M1879" s="6">
        <v>2</v>
      </c>
      <c r="N1879" s="6" t="s">
        <v>4543</v>
      </c>
      <c r="O1879" s="6" t="s">
        <v>4776</v>
      </c>
      <c r="P1879" s="6" t="s">
        <v>4549</v>
      </c>
      <c r="Q1879" s="6" t="s">
        <v>4549</v>
      </c>
      <c r="R1879" s="6" t="s">
        <v>4549</v>
      </c>
      <c r="S1879" s="6" t="s">
        <v>4549</v>
      </c>
      <c r="T1879" s="6"/>
      <c r="U1879" s="6"/>
      <c r="V1879" s="6"/>
      <c r="W1879" s="6"/>
      <c r="X1879" s="6"/>
      <c r="Y1879" s="6"/>
      <c r="Z1879" s="6"/>
      <c r="AA1879" s="6"/>
      <c r="AB1879" s="6" t="s">
        <v>4549</v>
      </c>
    </row>
    <row r="1880" spans="1:28">
      <c r="A1880" s="6">
        <v>470</v>
      </c>
      <c r="B1880" s="6" t="str">
        <f t="shared" si="29"/>
        <v>UnalakleetVoc Ed Wood Shop</v>
      </c>
      <c r="C1880" s="6" t="s">
        <v>2171</v>
      </c>
      <c r="D1880" s="6" t="s">
        <v>3370</v>
      </c>
      <c r="E1880" s="6"/>
      <c r="F1880" s="6"/>
      <c r="G1880" s="6">
        <v>1200</v>
      </c>
      <c r="H1880" s="6">
        <v>1985</v>
      </c>
      <c r="I1880" s="6">
        <v>3</v>
      </c>
      <c r="J1880" s="6" t="s">
        <v>4541</v>
      </c>
      <c r="K1880" s="6">
        <v>9</v>
      </c>
      <c r="L1880" s="6" t="s">
        <v>4575</v>
      </c>
      <c r="M1880" s="6">
        <v>2</v>
      </c>
      <c r="N1880" s="6" t="s">
        <v>4543</v>
      </c>
      <c r="O1880" s="6" t="s">
        <v>4776</v>
      </c>
      <c r="P1880" s="6" t="s">
        <v>4549</v>
      </c>
      <c r="Q1880" s="6" t="s">
        <v>4549</v>
      </c>
      <c r="R1880" s="6" t="s">
        <v>4549</v>
      </c>
      <c r="S1880" s="6" t="s">
        <v>4549</v>
      </c>
      <c r="T1880" s="6"/>
      <c r="U1880" s="6"/>
      <c r="V1880" s="6"/>
      <c r="W1880" s="6"/>
      <c r="X1880" s="6"/>
      <c r="Y1880" s="6"/>
      <c r="Z1880" s="6"/>
      <c r="AA1880" s="6"/>
      <c r="AB1880" s="6" t="s">
        <v>4549</v>
      </c>
    </row>
    <row r="1881" spans="1:28">
      <c r="A1881" s="6">
        <v>470</v>
      </c>
      <c r="B1881" s="6" t="str">
        <f t="shared" si="29"/>
        <v>UnalakleetWater Treatment Plant</v>
      </c>
      <c r="C1881" s="6" t="s">
        <v>2171</v>
      </c>
      <c r="D1881" s="6" t="s">
        <v>66</v>
      </c>
      <c r="E1881" s="6"/>
      <c r="F1881" s="6"/>
      <c r="G1881" s="6">
        <v>3000</v>
      </c>
      <c r="H1881" s="6">
        <v>1960</v>
      </c>
      <c r="I1881" s="6">
        <v>8</v>
      </c>
      <c r="J1881" s="6" t="s">
        <v>4555</v>
      </c>
      <c r="K1881" s="6">
        <v>31</v>
      </c>
      <c r="L1881" s="6" t="s">
        <v>4592</v>
      </c>
      <c r="M1881" s="6">
        <v>2</v>
      </c>
      <c r="N1881" s="6" t="s">
        <v>4543</v>
      </c>
      <c r="O1881" s="6" t="s">
        <v>5795</v>
      </c>
      <c r="P1881" s="6" t="s">
        <v>4549</v>
      </c>
      <c r="Q1881" s="6" t="s">
        <v>4549</v>
      </c>
      <c r="R1881" s="6" t="s">
        <v>4549</v>
      </c>
      <c r="S1881" s="6" t="s">
        <v>4549</v>
      </c>
      <c r="T1881" s="6"/>
      <c r="U1881" s="6"/>
      <c r="V1881" s="6" t="s">
        <v>4670</v>
      </c>
      <c r="W1881" s="6"/>
      <c r="X1881" s="6"/>
      <c r="Y1881" s="6"/>
      <c r="Z1881" s="6"/>
      <c r="AA1881" s="6"/>
      <c r="AB1881" s="6" t="s">
        <v>4549</v>
      </c>
    </row>
    <row r="1882" spans="1:28">
      <c r="A1882" s="6">
        <v>470</v>
      </c>
      <c r="B1882" s="6" t="str">
        <f t="shared" si="29"/>
        <v>UnalakleetWood Storage Building</v>
      </c>
      <c r="C1882" s="6" t="s">
        <v>2171</v>
      </c>
      <c r="D1882" s="6" t="s">
        <v>2172</v>
      </c>
      <c r="E1882" s="6"/>
      <c r="F1882" s="6"/>
      <c r="G1882" s="6">
        <v>483</v>
      </c>
      <c r="H1882" s="6">
        <v>1958</v>
      </c>
      <c r="I1882" s="6">
        <v>2</v>
      </c>
      <c r="J1882" s="6" t="s">
        <v>4582</v>
      </c>
      <c r="K1882" s="6">
        <v>8</v>
      </c>
      <c r="L1882" s="6" t="s">
        <v>4583</v>
      </c>
      <c r="M1882" s="6">
        <v>2</v>
      </c>
      <c r="N1882" s="6" t="s">
        <v>4543</v>
      </c>
      <c r="O1882" s="6" t="s">
        <v>4776</v>
      </c>
      <c r="P1882" s="6" t="s">
        <v>4549</v>
      </c>
      <c r="Q1882" s="6" t="s">
        <v>4549</v>
      </c>
      <c r="R1882" s="6" t="s">
        <v>4549</v>
      </c>
      <c r="S1882" s="6" t="s">
        <v>4549</v>
      </c>
      <c r="T1882" s="6"/>
      <c r="U1882" s="6"/>
      <c r="V1882" s="6"/>
      <c r="W1882" s="6"/>
      <c r="X1882" s="6"/>
      <c r="Y1882" s="6"/>
      <c r="Z1882" s="6"/>
      <c r="AA1882" s="6"/>
      <c r="AB1882" s="6" t="s">
        <v>4549</v>
      </c>
    </row>
    <row r="1883" spans="1:28">
      <c r="A1883" s="6">
        <v>473</v>
      </c>
      <c r="B1883" s="6" t="str">
        <f t="shared" si="29"/>
        <v>Upper KalskagCity of Kalskag</v>
      </c>
      <c r="C1883" s="6" t="s">
        <v>560</v>
      </c>
      <c r="D1883" s="6" t="s">
        <v>2968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 t="s">
        <v>4549</v>
      </c>
      <c r="Q1883" s="6" t="s">
        <v>4549</v>
      </c>
      <c r="R1883" s="6" t="s">
        <v>4549</v>
      </c>
      <c r="S1883" s="6" t="s">
        <v>4549</v>
      </c>
      <c r="T1883" s="6"/>
      <c r="U1883" s="6"/>
      <c r="V1883" s="6"/>
      <c r="W1883" s="6"/>
      <c r="X1883" s="6"/>
      <c r="Y1883" s="6"/>
      <c r="Z1883" s="6"/>
      <c r="AA1883" s="6"/>
      <c r="AB1883" s="6" t="s">
        <v>4549</v>
      </c>
    </row>
    <row r="1884" spans="1:28">
      <c r="A1884" s="6">
        <v>473</v>
      </c>
      <c r="B1884" s="6" t="str">
        <f t="shared" si="29"/>
        <v>Upper KalskagVillage Council</v>
      </c>
      <c r="C1884" s="6" t="s">
        <v>560</v>
      </c>
      <c r="D1884" s="6" t="s">
        <v>63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 t="s">
        <v>4549</v>
      </c>
      <c r="Q1884" s="6" t="s">
        <v>4549</v>
      </c>
      <c r="R1884" s="6" t="s">
        <v>4549</v>
      </c>
      <c r="S1884" s="6" t="s">
        <v>4549</v>
      </c>
      <c r="T1884" s="6"/>
      <c r="U1884" s="6"/>
      <c r="V1884" s="6"/>
      <c r="W1884" s="6"/>
      <c r="X1884" s="6"/>
      <c r="Y1884" s="6"/>
      <c r="Z1884" s="6"/>
      <c r="AA1884" s="6"/>
      <c r="AB1884" s="6" t="s">
        <v>4549</v>
      </c>
    </row>
    <row r="1885" spans="1:28">
      <c r="A1885" s="6">
        <v>475</v>
      </c>
      <c r="B1885" s="6" t="str">
        <f t="shared" si="29"/>
        <v>Venetie</v>
      </c>
      <c r="C1885" s="6" t="s">
        <v>1229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 t="s">
        <v>5800</v>
      </c>
      <c r="P1885" s="6" t="s">
        <v>4549</v>
      </c>
      <c r="Q1885" s="6" t="s">
        <v>4549</v>
      </c>
      <c r="R1885" s="6" t="s">
        <v>4549</v>
      </c>
      <c r="S1885" s="6" t="s">
        <v>4549</v>
      </c>
      <c r="T1885" s="6"/>
      <c r="U1885" s="6"/>
      <c r="V1885" s="6"/>
      <c r="W1885" s="6"/>
      <c r="X1885" s="6"/>
      <c r="Y1885" s="6"/>
      <c r="Z1885" s="6"/>
      <c r="AA1885" s="6"/>
      <c r="AB1885" s="6" t="s">
        <v>4549</v>
      </c>
    </row>
    <row r="1886" spans="1:28">
      <c r="A1886" s="6">
        <v>475</v>
      </c>
      <c r="B1886" s="6" t="str">
        <f t="shared" si="29"/>
        <v>VenetieANICA Store</v>
      </c>
      <c r="C1886" s="6" t="s">
        <v>1229</v>
      </c>
      <c r="D1886" s="6" t="s">
        <v>302</v>
      </c>
      <c r="E1886" s="6"/>
      <c r="F1886" s="6"/>
      <c r="G1886" s="6">
        <v>1500</v>
      </c>
      <c r="H1886" s="6">
        <v>1991</v>
      </c>
      <c r="I1886" s="6">
        <v>7</v>
      </c>
      <c r="J1886" s="6" t="s">
        <v>4578</v>
      </c>
      <c r="K1886" s="6">
        <v>25</v>
      </c>
      <c r="L1886" s="6" t="s">
        <v>4579</v>
      </c>
      <c r="M1886" s="6">
        <v>2</v>
      </c>
      <c r="N1886" s="6" t="s">
        <v>4543</v>
      </c>
      <c r="O1886" s="6" t="s">
        <v>4580</v>
      </c>
      <c r="P1886" s="6" t="s">
        <v>4549</v>
      </c>
      <c r="Q1886" s="6" t="s">
        <v>4549</v>
      </c>
      <c r="R1886" s="6" t="s">
        <v>4549</v>
      </c>
      <c r="S1886" s="6" t="s">
        <v>4549</v>
      </c>
      <c r="T1886" s="6"/>
      <c r="U1886" s="6"/>
      <c r="V1886" s="6"/>
      <c r="W1886" s="6"/>
      <c r="X1886" s="6"/>
      <c r="Y1886" s="6"/>
      <c r="Z1886" s="6"/>
      <c r="AA1886" s="6"/>
      <c r="AB1886" s="6" t="s">
        <v>4549</v>
      </c>
    </row>
    <row r="1887" spans="1:28">
      <c r="A1887" s="6">
        <v>475</v>
      </c>
      <c r="B1887" s="6" t="str">
        <f t="shared" si="29"/>
        <v>VenetieJohn Fredson School</v>
      </c>
      <c r="C1887" s="6" t="s">
        <v>1229</v>
      </c>
      <c r="D1887" s="6" t="s">
        <v>1227</v>
      </c>
      <c r="E1887" s="6"/>
      <c r="F1887" s="6"/>
      <c r="G1887" s="6">
        <v>21379</v>
      </c>
      <c r="H1887" s="6">
        <v>1986</v>
      </c>
      <c r="I1887" s="6">
        <v>3</v>
      </c>
      <c r="J1887" s="6" t="s">
        <v>4541</v>
      </c>
      <c r="K1887" s="6">
        <v>9</v>
      </c>
      <c r="L1887" s="6" t="s">
        <v>4575</v>
      </c>
      <c r="M1887" s="6">
        <v>2</v>
      </c>
      <c r="N1887" s="6" t="s">
        <v>4543</v>
      </c>
      <c r="O1887" s="6" t="s">
        <v>4710</v>
      </c>
      <c r="P1887" s="6" t="s">
        <v>4549</v>
      </c>
      <c r="Q1887" s="6" t="s">
        <v>4549</v>
      </c>
      <c r="R1887" s="6" t="s">
        <v>4549</v>
      </c>
      <c r="S1887" s="6" t="s">
        <v>4549</v>
      </c>
      <c r="T1887" s="6"/>
      <c r="U1887" s="6" t="s">
        <v>5801</v>
      </c>
      <c r="V1887" s="6" t="s">
        <v>5802</v>
      </c>
      <c r="W1887" s="6"/>
      <c r="X1887" s="6"/>
      <c r="Y1887" s="6"/>
      <c r="Z1887" s="6"/>
      <c r="AA1887" s="6"/>
      <c r="AB1887" s="6" t="s">
        <v>4549</v>
      </c>
    </row>
    <row r="1888" spans="1:28">
      <c r="A1888" s="6">
        <v>476</v>
      </c>
      <c r="B1888" s="6" t="str">
        <f t="shared" si="29"/>
        <v>Wainwright</v>
      </c>
      <c r="C1888" s="6" t="s">
        <v>2419</v>
      </c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 t="s">
        <v>5803</v>
      </c>
      <c r="P1888" s="6" t="s">
        <v>4549</v>
      </c>
      <c r="Q1888" s="6" t="s">
        <v>4549</v>
      </c>
      <c r="R1888" s="6" t="s">
        <v>4549</v>
      </c>
      <c r="S1888" s="6" t="s">
        <v>4549</v>
      </c>
      <c r="T1888" s="6"/>
      <c r="U1888" s="6"/>
      <c r="V1888" s="6"/>
      <c r="W1888" s="6"/>
      <c r="X1888" s="6"/>
      <c r="Y1888" s="6"/>
      <c r="Z1888" s="6"/>
      <c r="AA1888" s="6"/>
      <c r="AB1888" s="6" t="s">
        <v>4549</v>
      </c>
    </row>
    <row r="1889" spans="1:28">
      <c r="A1889" s="6">
        <v>476</v>
      </c>
      <c r="B1889" s="6" t="str">
        <f t="shared" si="29"/>
        <v>WainwrightB&amp;C Quikstop</v>
      </c>
      <c r="C1889" s="6" t="s">
        <v>2419</v>
      </c>
      <c r="D1889" s="6" t="s">
        <v>2981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 t="s">
        <v>653</v>
      </c>
      <c r="P1889" s="6" t="s">
        <v>4549</v>
      </c>
      <c r="Q1889" s="6" t="s">
        <v>4549</v>
      </c>
      <c r="R1889" s="6" t="s">
        <v>4549</v>
      </c>
      <c r="S1889" s="6" t="s">
        <v>4549</v>
      </c>
      <c r="T1889" s="6"/>
      <c r="U1889" s="6"/>
      <c r="V1889" s="6"/>
      <c r="W1889" s="6"/>
      <c r="X1889" s="6"/>
      <c r="Y1889" s="6"/>
      <c r="Z1889" s="6"/>
      <c r="AA1889" s="6"/>
      <c r="AB1889" s="6" t="s">
        <v>4549</v>
      </c>
    </row>
    <row r="1890" spans="1:28">
      <c r="A1890" s="6">
        <v>476</v>
      </c>
      <c r="B1890" s="6" t="str">
        <f t="shared" si="29"/>
        <v>WainwrightBIA School</v>
      </c>
      <c r="C1890" s="6" t="s">
        <v>2419</v>
      </c>
      <c r="D1890" s="6" t="s">
        <v>3368</v>
      </c>
      <c r="E1890" s="6"/>
      <c r="F1890" s="6"/>
      <c r="G1890" s="6">
        <v>8556</v>
      </c>
      <c r="H1890" s="6">
        <v>1968</v>
      </c>
      <c r="I1890" s="6">
        <v>3</v>
      </c>
      <c r="J1890" s="6" t="s">
        <v>4541</v>
      </c>
      <c r="K1890" s="6">
        <v>9</v>
      </c>
      <c r="L1890" s="6" t="s">
        <v>4575</v>
      </c>
      <c r="M1890" s="6">
        <v>2</v>
      </c>
      <c r="N1890" s="6" t="s">
        <v>4543</v>
      </c>
      <c r="O1890" s="6" t="s">
        <v>4676</v>
      </c>
      <c r="P1890" s="6" t="s">
        <v>4549</v>
      </c>
      <c r="Q1890" s="6" t="s">
        <v>4549</v>
      </c>
      <c r="R1890" s="6" t="s">
        <v>4549</v>
      </c>
      <c r="S1890" s="6" t="s">
        <v>4549</v>
      </c>
      <c r="T1890" s="6"/>
      <c r="U1890" s="6"/>
      <c r="V1890" s="6"/>
      <c r="W1890" s="6"/>
      <c r="X1890" s="6"/>
      <c r="Y1890" s="6"/>
      <c r="Z1890" s="6"/>
      <c r="AA1890" s="6"/>
      <c r="AB1890" s="6" t="s">
        <v>4549</v>
      </c>
    </row>
    <row r="1891" spans="1:28">
      <c r="A1891" s="6">
        <v>476</v>
      </c>
      <c r="B1891" s="6" t="str">
        <f t="shared" si="29"/>
        <v>WainwrightCity Buidling</v>
      </c>
      <c r="C1891" s="6" t="s">
        <v>2419</v>
      </c>
      <c r="D1891" s="6" t="s">
        <v>2980</v>
      </c>
      <c r="E1891" s="6"/>
      <c r="F1891" s="6"/>
      <c r="G1891" s="6">
        <v>1800</v>
      </c>
      <c r="H1891" s="6">
        <v>1960</v>
      </c>
      <c r="I1891" s="6"/>
      <c r="J1891" s="6"/>
      <c r="K1891" s="6"/>
      <c r="L1891" s="6"/>
      <c r="M1891" s="6"/>
      <c r="N1891" s="6"/>
      <c r="O1891" s="6" t="s">
        <v>5804</v>
      </c>
      <c r="P1891" s="6" t="s">
        <v>4549</v>
      </c>
      <c r="Q1891" s="6" t="s">
        <v>4549</v>
      </c>
      <c r="R1891" s="6" t="s">
        <v>4549</v>
      </c>
      <c r="S1891" s="6" t="s">
        <v>4549</v>
      </c>
      <c r="T1891" s="6"/>
      <c r="U1891" s="6"/>
      <c r="V1891" s="6"/>
      <c r="W1891" s="6"/>
      <c r="X1891" s="6"/>
      <c r="Y1891" s="6"/>
      <c r="Z1891" s="6"/>
      <c r="AA1891" s="6"/>
      <c r="AB1891" s="6" t="s">
        <v>4549</v>
      </c>
    </row>
    <row r="1892" spans="1:28">
      <c r="A1892" s="6">
        <v>476</v>
      </c>
      <c r="B1892" s="6" t="str">
        <f t="shared" si="29"/>
        <v>WainwrightCommunity Center</v>
      </c>
      <c r="C1892" s="6" t="s">
        <v>2419</v>
      </c>
      <c r="D1892" s="6" t="s">
        <v>190</v>
      </c>
      <c r="E1892" s="6"/>
      <c r="F1892" s="6"/>
      <c r="G1892" s="6">
        <v>4000</v>
      </c>
      <c r="H1892" s="6">
        <v>1960</v>
      </c>
      <c r="I1892" s="6"/>
      <c r="J1892" s="6"/>
      <c r="K1892" s="6"/>
      <c r="L1892" s="6"/>
      <c r="M1892" s="6"/>
      <c r="N1892" s="6"/>
      <c r="O1892" s="6" t="s">
        <v>5804</v>
      </c>
      <c r="P1892" s="6" t="s">
        <v>4549</v>
      </c>
      <c r="Q1892" s="6" t="s">
        <v>4549</v>
      </c>
      <c r="R1892" s="6" t="s">
        <v>4549</v>
      </c>
      <c r="S1892" s="6" t="s">
        <v>4549</v>
      </c>
      <c r="T1892" s="6"/>
      <c r="U1892" s="6"/>
      <c r="V1892" s="6"/>
      <c r="W1892" s="6"/>
      <c r="X1892" s="6"/>
      <c r="Y1892" s="6"/>
      <c r="Z1892" s="6"/>
      <c r="AA1892" s="6"/>
      <c r="AB1892" s="6" t="s">
        <v>4549</v>
      </c>
    </row>
    <row r="1893" spans="1:28">
      <c r="A1893" s="6">
        <v>476</v>
      </c>
      <c r="B1893" s="6" t="str">
        <f t="shared" si="29"/>
        <v>WainwrightCouncil Office Building</v>
      </c>
      <c r="C1893" s="6" t="s">
        <v>2419</v>
      </c>
      <c r="D1893" s="6" t="s">
        <v>3206</v>
      </c>
      <c r="E1893" s="6" t="s">
        <v>5805</v>
      </c>
      <c r="F1893" s="6"/>
      <c r="G1893" s="6">
        <v>800</v>
      </c>
      <c r="H1893" s="6">
        <v>1980</v>
      </c>
      <c r="I1893" s="6"/>
      <c r="J1893" s="6"/>
      <c r="K1893" s="6"/>
      <c r="L1893" s="6"/>
      <c r="M1893" s="6"/>
      <c r="N1893" s="6"/>
      <c r="O1893" s="6" t="s">
        <v>5806</v>
      </c>
      <c r="P1893" s="6" t="s">
        <v>4549</v>
      </c>
      <c r="Q1893" s="6" t="s">
        <v>4549</v>
      </c>
      <c r="R1893" s="6" t="s">
        <v>4549</v>
      </c>
      <c r="S1893" s="6" t="s">
        <v>4549</v>
      </c>
      <c r="T1893" s="6"/>
      <c r="U1893" s="6"/>
      <c r="V1893" s="6" t="s">
        <v>4720</v>
      </c>
      <c r="W1893" s="6"/>
      <c r="X1893" s="6"/>
      <c r="Y1893" s="6"/>
      <c r="Z1893" s="6"/>
      <c r="AA1893" s="6"/>
      <c r="AB1893" s="6" t="s">
        <v>4549</v>
      </c>
    </row>
    <row r="1894" spans="1:28">
      <c r="A1894" s="6">
        <v>476</v>
      </c>
      <c r="B1894" s="6" t="str">
        <f t="shared" si="29"/>
        <v>WainwrightElementary School</v>
      </c>
      <c r="C1894" s="6" t="s">
        <v>2419</v>
      </c>
      <c r="D1894" s="6" t="s">
        <v>89</v>
      </c>
      <c r="E1894" s="6"/>
      <c r="F1894" s="6"/>
      <c r="G1894" s="6">
        <v>21045</v>
      </c>
      <c r="H1894" s="6">
        <v>1999</v>
      </c>
      <c r="I1894" s="6">
        <v>3</v>
      </c>
      <c r="J1894" s="6" t="s">
        <v>4541</v>
      </c>
      <c r="K1894" s="6">
        <v>9</v>
      </c>
      <c r="L1894" s="6" t="s">
        <v>4575</v>
      </c>
      <c r="M1894" s="6">
        <v>2</v>
      </c>
      <c r="N1894" s="6" t="s">
        <v>4543</v>
      </c>
      <c r="O1894" s="6" t="s">
        <v>4676</v>
      </c>
      <c r="P1894" s="6" t="s">
        <v>4549</v>
      </c>
      <c r="Q1894" s="6" t="s">
        <v>4549</v>
      </c>
      <c r="R1894" s="6" t="s">
        <v>4549</v>
      </c>
      <c r="S1894" s="6" t="s">
        <v>4549</v>
      </c>
      <c r="T1894" s="6"/>
      <c r="U1894" s="6"/>
      <c r="V1894" s="6"/>
      <c r="W1894" s="6"/>
      <c r="X1894" s="6"/>
      <c r="Y1894" s="6"/>
      <c r="Z1894" s="6"/>
      <c r="AA1894" s="6"/>
      <c r="AB1894" s="6" t="s">
        <v>4549</v>
      </c>
    </row>
    <row r="1895" spans="1:28">
      <c r="A1895" s="6">
        <v>476</v>
      </c>
      <c r="B1895" s="6" t="str">
        <f t="shared" si="29"/>
        <v>WainwrightFire station</v>
      </c>
      <c r="C1895" s="6" t="s">
        <v>2419</v>
      </c>
      <c r="D1895" s="6" t="s">
        <v>2303</v>
      </c>
      <c r="E1895" s="6"/>
      <c r="F1895" s="6"/>
      <c r="G1895" s="6">
        <v>4680</v>
      </c>
      <c r="H1895" s="6">
        <v>1981</v>
      </c>
      <c r="I1895" s="6">
        <v>3</v>
      </c>
      <c r="J1895" s="6" t="s">
        <v>4541</v>
      </c>
      <c r="K1895" s="6">
        <v>11</v>
      </c>
      <c r="L1895" s="6" t="s">
        <v>4542</v>
      </c>
      <c r="M1895" s="6">
        <v>2</v>
      </c>
      <c r="N1895" s="6" t="s">
        <v>4543</v>
      </c>
      <c r="O1895" s="6" t="s">
        <v>4676</v>
      </c>
      <c r="P1895" s="6" t="s">
        <v>4549</v>
      </c>
      <c r="Q1895" s="6" t="s">
        <v>4549</v>
      </c>
      <c r="R1895" s="6" t="s">
        <v>4549</v>
      </c>
      <c r="S1895" s="6" t="s">
        <v>4549</v>
      </c>
      <c r="T1895" s="6"/>
      <c r="U1895" s="6"/>
      <c r="V1895" s="6"/>
      <c r="W1895" s="6"/>
      <c r="X1895" s="6"/>
      <c r="Y1895" s="6"/>
      <c r="Z1895" s="6">
        <v>34722</v>
      </c>
      <c r="AA1895" s="6"/>
      <c r="AB1895" s="6" t="s">
        <v>4549</v>
      </c>
    </row>
    <row r="1896" spans="1:28">
      <c r="A1896" s="6">
        <v>476</v>
      </c>
      <c r="B1896" s="6" t="str">
        <f t="shared" si="29"/>
        <v>WainwrightGenerator Building</v>
      </c>
      <c r="C1896" s="6" t="s">
        <v>2419</v>
      </c>
      <c r="D1896" s="6" t="s">
        <v>159</v>
      </c>
      <c r="E1896" s="6"/>
      <c r="F1896" s="6"/>
      <c r="G1896" s="6">
        <v>3376</v>
      </c>
      <c r="H1896" s="6">
        <v>1988</v>
      </c>
      <c r="I1896" s="6">
        <v>8</v>
      </c>
      <c r="J1896" s="6" t="s">
        <v>4555</v>
      </c>
      <c r="K1896" s="6">
        <v>31</v>
      </c>
      <c r="L1896" s="6" t="s">
        <v>4592</v>
      </c>
      <c r="M1896" s="6">
        <v>3</v>
      </c>
      <c r="N1896" s="6" t="s">
        <v>4570</v>
      </c>
      <c r="O1896" s="6" t="s">
        <v>4676</v>
      </c>
      <c r="P1896" s="6" t="s">
        <v>4549</v>
      </c>
      <c r="Q1896" s="6" t="s">
        <v>4549</v>
      </c>
      <c r="R1896" s="6" t="s">
        <v>4549</v>
      </c>
      <c r="S1896" s="6" t="s">
        <v>4549</v>
      </c>
      <c r="T1896" s="6"/>
      <c r="U1896" s="6"/>
      <c r="V1896" s="6"/>
      <c r="W1896" s="6"/>
      <c r="X1896" s="6"/>
      <c r="Y1896" s="6"/>
      <c r="Z1896" s="6"/>
      <c r="AA1896" s="6"/>
      <c r="AB1896" s="6" t="s">
        <v>4549</v>
      </c>
    </row>
    <row r="1897" spans="1:28">
      <c r="A1897" s="6">
        <v>476</v>
      </c>
      <c r="B1897" s="6" t="str">
        <f t="shared" si="29"/>
        <v>WainwrightHealth Clinic</v>
      </c>
      <c r="C1897" s="6" t="s">
        <v>2419</v>
      </c>
      <c r="D1897" s="6" t="s">
        <v>28</v>
      </c>
      <c r="E1897" s="6"/>
      <c r="F1897" s="6"/>
      <c r="G1897" s="6">
        <v>6430</v>
      </c>
      <c r="H1897" s="6">
        <v>1982</v>
      </c>
      <c r="I1897" s="6">
        <v>4</v>
      </c>
      <c r="J1897" s="6" t="s">
        <v>4615</v>
      </c>
      <c r="K1897" s="6">
        <v>17</v>
      </c>
      <c r="L1897" s="6" t="s">
        <v>4644</v>
      </c>
      <c r="M1897" s="6">
        <v>2</v>
      </c>
      <c r="N1897" s="6" t="s">
        <v>4543</v>
      </c>
      <c r="O1897" s="6" t="s">
        <v>4676</v>
      </c>
      <c r="P1897" s="6" t="s">
        <v>4549</v>
      </c>
      <c r="Q1897" s="6" t="s">
        <v>4549</v>
      </c>
      <c r="R1897" s="6" t="s">
        <v>4549</v>
      </c>
      <c r="S1897" s="6" t="s">
        <v>4549</v>
      </c>
      <c r="T1897" s="6"/>
      <c r="U1897" s="6"/>
      <c r="V1897" s="6"/>
      <c r="W1897" s="6"/>
      <c r="X1897" s="6"/>
      <c r="Y1897" s="6"/>
      <c r="Z1897" s="6">
        <v>4940</v>
      </c>
      <c r="AA1897" s="6"/>
      <c r="AB1897" s="6" t="s">
        <v>4549</v>
      </c>
    </row>
    <row r="1898" spans="1:28">
      <c r="A1898" s="6">
        <v>476</v>
      </c>
      <c r="B1898" s="6" t="str">
        <f t="shared" si="29"/>
        <v>WainwrightHigh School</v>
      </c>
      <c r="C1898" s="6" t="s">
        <v>2419</v>
      </c>
      <c r="D1898" s="6" t="s">
        <v>1553</v>
      </c>
      <c r="E1898" s="6"/>
      <c r="F1898" s="6"/>
      <c r="G1898" s="6">
        <v>41690</v>
      </c>
      <c r="H1898" s="6">
        <v>1990</v>
      </c>
      <c r="I1898" s="6">
        <v>3</v>
      </c>
      <c r="J1898" s="6" t="s">
        <v>4541</v>
      </c>
      <c r="K1898" s="6">
        <v>9</v>
      </c>
      <c r="L1898" s="6" t="s">
        <v>4575</v>
      </c>
      <c r="M1898" s="6">
        <v>2</v>
      </c>
      <c r="N1898" s="6" t="s">
        <v>4543</v>
      </c>
      <c r="O1898" s="6" t="s">
        <v>4676</v>
      </c>
      <c r="P1898" s="6" t="s">
        <v>4549</v>
      </c>
      <c r="Q1898" s="6" t="s">
        <v>4549</v>
      </c>
      <c r="R1898" s="6" t="s">
        <v>4549</v>
      </c>
      <c r="S1898" s="6" t="s">
        <v>4549</v>
      </c>
      <c r="T1898" s="6"/>
      <c r="U1898" s="6"/>
      <c r="V1898" s="6"/>
      <c r="W1898" s="6"/>
      <c r="X1898" s="6"/>
      <c r="Y1898" s="6"/>
      <c r="Z1898" s="6"/>
      <c r="AA1898" s="6"/>
      <c r="AB1898" s="6" t="s">
        <v>4549</v>
      </c>
    </row>
    <row r="1899" spans="1:28">
      <c r="A1899" s="6">
        <v>476</v>
      </c>
      <c r="B1899" s="6" t="str">
        <f t="shared" si="29"/>
        <v>WainwrightHousing Maintenance</v>
      </c>
      <c r="C1899" s="6" t="s">
        <v>2419</v>
      </c>
      <c r="D1899" s="6" t="s">
        <v>2855</v>
      </c>
      <c r="E1899" s="6"/>
      <c r="F1899" s="6"/>
      <c r="G1899" s="6">
        <v>3072</v>
      </c>
      <c r="H1899" s="6">
        <v>2000</v>
      </c>
      <c r="I1899" s="6">
        <v>8</v>
      </c>
      <c r="J1899" s="6" t="s">
        <v>4555</v>
      </c>
      <c r="K1899" s="6">
        <v>31</v>
      </c>
      <c r="L1899" s="6" t="s">
        <v>4592</v>
      </c>
      <c r="M1899" s="6">
        <v>2</v>
      </c>
      <c r="N1899" s="6" t="s">
        <v>4543</v>
      </c>
      <c r="O1899" s="6" t="s">
        <v>4676</v>
      </c>
      <c r="P1899" s="6" t="s">
        <v>4549</v>
      </c>
      <c r="Q1899" s="6" t="s">
        <v>4549</v>
      </c>
      <c r="R1899" s="6" t="s">
        <v>4549</v>
      </c>
      <c r="S1899" s="6" t="s">
        <v>4549</v>
      </c>
      <c r="T1899" s="6"/>
      <c r="U1899" s="6"/>
      <c r="V1899" s="6"/>
      <c r="W1899" s="6"/>
      <c r="X1899" s="6"/>
      <c r="Y1899" s="6"/>
      <c r="Z1899" s="6"/>
      <c r="AA1899" s="6"/>
      <c r="AB1899" s="6" t="s">
        <v>4549</v>
      </c>
    </row>
    <row r="1900" spans="1:28">
      <c r="A1900" s="6">
        <v>476</v>
      </c>
      <c r="B1900" s="6" t="str">
        <f t="shared" si="29"/>
        <v>WainwrightPublic safety Office</v>
      </c>
      <c r="C1900" s="6" t="s">
        <v>2419</v>
      </c>
      <c r="D1900" s="6" t="s">
        <v>2310</v>
      </c>
      <c r="E1900" s="6"/>
      <c r="F1900" s="6"/>
      <c r="G1900" s="6">
        <v>2560</v>
      </c>
      <c r="H1900" s="6">
        <v>2000</v>
      </c>
      <c r="I1900" s="6">
        <v>3</v>
      </c>
      <c r="J1900" s="6" t="s">
        <v>4541</v>
      </c>
      <c r="K1900" s="6">
        <v>11</v>
      </c>
      <c r="L1900" s="6" t="s">
        <v>4542</v>
      </c>
      <c r="M1900" s="6">
        <v>3</v>
      </c>
      <c r="N1900" s="6" t="s">
        <v>4570</v>
      </c>
      <c r="O1900" s="6" t="s">
        <v>4676</v>
      </c>
      <c r="P1900" s="6" t="s">
        <v>4549</v>
      </c>
      <c r="Q1900" s="6" t="s">
        <v>4549</v>
      </c>
      <c r="R1900" s="6" t="s">
        <v>4549</v>
      </c>
      <c r="S1900" s="6" t="s">
        <v>4549</v>
      </c>
      <c r="T1900" s="6"/>
      <c r="U1900" s="6"/>
      <c r="V1900" s="6"/>
      <c r="W1900" s="6"/>
      <c r="X1900" s="6"/>
      <c r="Y1900" s="6"/>
      <c r="Z1900" s="6">
        <v>20174</v>
      </c>
      <c r="AA1900" s="6"/>
      <c r="AB1900" s="6" t="s">
        <v>4549</v>
      </c>
    </row>
    <row r="1901" spans="1:28">
      <c r="A1901" s="6">
        <v>476</v>
      </c>
      <c r="B1901" s="6" t="str">
        <f t="shared" si="29"/>
        <v>WainwrightSchool Maintenance Building</v>
      </c>
      <c r="C1901" s="6" t="s">
        <v>2419</v>
      </c>
      <c r="D1901" s="6" t="s">
        <v>3364</v>
      </c>
      <c r="E1901" s="6"/>
      <c r="F1901" s="6"/>
      <c r="G1901" s="6">
        <v>2160</v>
      </c>
      <c r="H1901" s="6">
        <v>1990</v>
      </c>
      <c r="I1901" s="6">
        <v>8</v>
      </c>
      <c r="J1901" s="6" t="s">
        <v>4555</v>
      </c>
      <c r="K1901" s="6">
        <v>31</v>
      </c>
      <c r="L1901" s="6" t="s">
        <v>4592</v>
      </c>
      <c r="M1901" s="6">
        <v>2</v>
      </c>
      <c r="N1901" s="6" t="s">
        <v>4543</v>
      </c>
      <c r="O1901" s="6" t="s">
        <v>4676</v>
      </c>
      <c r="P1901" s="6" t="s">
        <v>4549</v>
      </c>
      <c r="Q1901" s="6" t="s">
        <v>4549</v>
      </c>
      <c r="R1901" s="6" t="s">
        <v>4549</v>
      </c>
      <c r="S1901" s="6" t="s">
        <v>4549</v>
      </c>
      <c r="T1901" s="6"/>
      <c r="U1901" s="6"/>
      <c r="V1901" s="6"/>
      <c r="W1901" s="6"/>
      <c r="X1901" s="6"/>
      <c r="Y1901" s="6"/>
      <c r="Z1901" s="6"/>
      <c r="AA1901" s="6"/>
      <c r="AB1901" s="6" t="s">
        <v>4549</v>
      </c>
    </row>
    <row r="1902" spans="1:28">
      <c r="A1902" s="6">
        <v>476</v>
      </c>
      <c r="B1902" s="6" t="str">
        <f t="shared" si="29"/>
        <v>WainwrightSearch &amp; rescue facility</v>
      </c>
      <c r="C1902" s="6" t="s">
        <v>2419</v>
      </c>
      <c r="D1902" s="6" t="s">
        <v>2311</v>
      </c>
      <c r="E1902" s="6"/>
      <c r="F1902" s="6"/>
      <c r="G1902" s="6">
        <v>840</v>
      </c>
      <c r="H1902" s="6">
        <v>1994</v>
      </c>
      <c r="I1902" s="6">
        <v>3</v>
      </c>
      <c r="J1902" s="6" t="s">
        <v>4541</v>
      </c>
      <c r="K1902" s="6">
        <v>11</v>
      </c>
      <c r="L1902" s="6" t="s">
        <v>4542</v>
      </c>
      <c r="M1902" s="6">
        <v>2</v>
      </c>
      <c r="N1902" s="6" t="s">
        <v>4543</v>
      </c>
      <c r="O1902" s="6" t="s">
        <v>4676</v>
      </c>
      <c r="P1902" s="6" t="s">
        <v>4549</v>
      </c>
      <c r="Q1902" s="6" t="s">
        <v>4549</v>
      </c>
      <c r="R1902" s="6" t="s">
        <v>4549</v>
      </c>
      <c r="S1902" s="6" t="s">
        <v>4549</v>
      </c>
      <c r="T1902" s="6"/>
      <c r="U1902" s="6"/>
      <c r="V1902" s="6"/>
      <c r="W1902" s="6"/>
      <c r="X1902" s="6"/>
      <c r="Y1902" s="6"/>
      <c r="Z1902" s="6">
        <v>3179</v>
      </c>
      <c r="AA1902" s="6"/>
      <c r="AB1902" s="6" t="s">
        <v>4549</v>
      </c>
    </row>
    <row r="1903" spans="1:28">
      <c r="A1903" s="6">
        <v>476</v>
      </c>
      <c r="B1903" s="6" t="str">
        <f t="shared" si="29"/>
        <v>WainwrightTreatment Plant</v>
      </c>
      <c r="C1903" s="6" t="s">
        <v>2419</v>
      </c>
      <c r="D1903" s="6" t="s">
        <v>4743</v>
      </c>
      <c r="E1903" s="6"/>
      <c r="F1903" s="6"/>
      <c r="G1903" s="6">
        <v>5280</v>
      </c>
      <c r="H1903" s="6">
        <v>1982</v>
      </c>
      <c r="I1903" s="6">
        <v>8</v>
      </c>
      <c r="J1903" s="6" t="s">
        <v>4555</v>
      </c>
      <c r="K1903" s="6">
        <v>31</v>
      </c>
      <c r="L1903" s="6" t="s">
        <v>4592</v>
      </c>
      <c r="M1903" s="6">
        <v>2</v>
      </c>
      <c r="N1903" s="6" t="s">
        <v>4543</v>
      </c>
      <c r="O1903" s="6" t="s">
        <v>4676</v>
      </c>
      <c r="P1903" s="6" t="s">
        <v>4549</v>
      </c>
      <c r="Q1903" s="6" t="s">
        <v>4549</v>
      </c>
      <c r="R1903" s="6" t="s">
        <v>4549</v>
      </c>
      <c r="S1903" s="6" t="s">
        <v>4549</v>
      </c>
      <c r="T1903" s="6"/>
      <c r="U1903" s="6"/>
      <c r="V1903" s="6"/>
      <c r="W1903" s="6"/>
      <c r="X1903" s="6"/>
      <c r="Y1903" s="6"/>
      <c r="Z1903" s="6"/>
      <c r="AA1903" s="6"/>
      <c r="AB1903" s="6" t="s">
        <v>4549</v>
      </c>
    </row>
    <row r="1904" spans="1:28">
      <c r="A1904" s="6">
        <v>476</v>
      </c>
      <c r="B1904" s="6" t="str">
        <f t="shared" si="29"/>
        <v>WainwrightTreatment Plant</v>
      </c>
      <c r="C1904" s="6" t="s">
        <v>2419</v>
      </c>
      <c r="D1904" s="6" t="s">
        <v>4743</v>
      </c>
      <c r="E1904" s="6"/>
      <c r="F1904" s="6"/>
      <c r="G1904" s="6">
        <v>6120</v>
      </c>
      <c r="H1904" s="6">
        <v>2005</v>
      </c>
      <c r="I1904" s="6">
        <v>8</v>
      </c>
      <c r="J1904" s="6" t="s">
        <v>4555</v>
      </c>
      <c r="K1904" s="6">
        <v>31</v>
      </c>
      <c r="L1904" s="6" t="s">
        <v>4592</v>
      </c>
      <c r="M1904" s="6">
        <v>2</v>
      </c>
      <c r="N1904" s="6" t="s">
        <v>4543</v>
      </c>
      <c r="O1904" s="6" t="s">
        <v>4676</v>
      </c>
      <c r="P1904" s="6" t="s">
        <v>4549</v>
      </c>
      <c r="Q1904" s="6" t="s">
        <v>4549</v>
      </c>
      <c r="R1904" s="6" t="s">
        <v>4549</v>
      </c>
      <c r="S1904" s="6" t="s">
        <v>4549</v>
      </c>
      <c r="T1904" s="6"/>
      <c r="U1904" s="6"/>
      <c r="V1904" s="6"/>
      <c r="W1904" s="6"/>
      <c r="X1904" s="6"/>
      <c r="Y1904" s="6"/>
      <c r="Z1904" s="6"/>
      <c r="AA1904" s="6"/>
      <c r="AB1904" s="6" t="s">
        <v>4549</v>
      </c>
    </row>
    <row r="1905" spans="1:28">
      <c r="A1905" s="6">
        <v>476</v>
      </c>
      <c r="B1905" s="6" t="str">
        <f t="shared" si="29"/>
        <v>WainwrightVehicle Maintenance Shop</v>
      </c>
      <c r="C1905" s="6" t="s">
        <v>2419</v>
      </c>
      <c r="D1905" s="6" t="s">
        <v>2983</v>
      </c>
      <c r="E1905" s="6"/>
      <c r="F1905" s="6"/>
      <c r="G1905" s="6">
        <v>22440</v>
      </c>
      <c r="H1905" s="6">
        <v>1984</v>
      </c>
      <c r="I1905" s="6">
        <v>8</v>
      </c>
      <c r="J1905" s="6" t="s">
        <v>4555</v>
      </c>
      <c r="K1905" s="6">
        <v>28</v>
      </c>
      <c r="L1905" s="6" t="s">
        <v>4556</v>
      </c>
      <c r="M1905" s="6">
        <v>2</v>
      </c>
      <c r="N1905" s="6" t="s">
        <v>4543</v>
      </c>
      <c r="O1905" s="6" t="s">
        <v>4676</v>
      </c>
      <c r="P1905" s="6" t="s">
        <v>4549</v>
      </c>
      <c r="Q1905" s="6" t="s">
        <v>4549</v>
      </c>
      <c r="R1905" s="6" t="s">
        <v>4549</v>
      </c>
      <c r="S1905" s="6" t="s">
        <v>4549</v>
      </c>
      <c r="T1905" s="6"/>
      <c r="U1905" s="6"/>
      <c r="V1905" s="6"/>
      <c r="W1905" s="6"/>
      <c r="X1905" s="6"/>
      <c r="Y1905" s="6"/>
      <c r="Z1905" s="6"/>
      <c r="AA1905" s="6"/>
      <c r="AB1905" s="6" t="s">
        <v>4549</v>
      </c>
    </row>
    <row r="1906" spans="1:28">
      <c r="A1906" s="6">
        <v>477</v>
      </c>
      <c r="B1906" s="6" t="str">
        <f t="shared" si="29"/>
        <v>WalesCable TV Trailer</v>
      </c>
      <c r="C1906" s="6" t="s">
        <v>2180</v>
      </c>
      <c r="D1906" s="6" t="s">
        <v>2984</v>
      </c>
      <c r="E1906" s="6"/>
      <c r="F1906" s="6"/>
      <c r="G1906" s="6">
        <v>700</v>
      </c>
      <c r="H1906" s="6"/>
      <c r="I1906" s="6">
        <v>8</v>
      </c>
      <c r="J1906" s="6" t="s">
        <v>4555</v>
      </c>
      <c r="K1906" s="6">
        <v>31</v>
      </c>
      <c r="L1906" s="6" t="s">
        <v>4592</v>
      </c>
      <c r="M1906" s="6">
        <v>2</v>
      </c>
      <c r="N1906" s="6" t="s">
        <v>4543</v>
      </c>
      <c r="O1906" s="6" t="s">
        <v>3209</v>
      </c>
      <c r="P1906" s="6" t="s">
        <v>4549</v>
      </c>
      <c r="Q1906" s="6" t="s">
        <v>4549</v>
      </c>
      <c r="R1906" s="6" t="s">
        <v>4549</v>
      </c>
      <c r="S1906" s="6" t="s">
        <v>4549</v>
      </c>
      <c r="T1906" s="6"/>
      <c r="U1906" s="6"/>
      <c r="V1906" s="6" t="s">
        <v>5807</v>
      </c>
      <c r="W1906" s="6"/>
      <c r="X1906" s="6"/>
      <c r="Y1906" s="6"/>
      <c r="Z1906" s="6"/>
      <c r="AA1906" s="144">
        <v>336</v>
      </c>
      <c r="AB1906" s="6" t="s">
        <v>4549</v>
      </c>
    </row>
    <row r="1907" spans="1:28">
      <c r="A1907" s="6">
        <v>477</v>
      </c>
      <c r="B1907" s="6" t="str">
        <f t="shared" si="29"/>
        <v>WalesEQUIP STORAGE BLD</v>
      </c>
      <c r="C1907" s="6" t="s">
        <v>2180</v>
      </c>
      <c r="D1907" s="6" t="s">
        <v>5808</v>
      </c>
      <c r="E1907" s="6"/>
      <c r="F1907" s="6"/>
      <c r="G1907" s="6">
        <v>1760</v>
      </c>
      <c r="H1907" s="6">
        <v>1985</v>
      </c>
      <c r="I1907" s="6">
        <v>2</v>
      </c>
      <c r="J1907" s="6" t="s">
        <v>4582</v>
      </c>
      <c r="K1907" s="6">
        <v>8</v>
      </c>
      <c r="L1907" s="6" t="s">
        <v>4583</v>
      </c>
      <c r="M1907" s="6">
        <v>2</v>
      </c>
      <c r="N1907" s="6" t="s">
        <v>4543</v>
      </c>
      <c r="O1907" s="6" t="s">
        <v>4585</v>
      </c>
      <c r="P1907" s="6" t="s">
        <v>4549</v>
      </c>
      <c r="Q1907" s="6" t="s">
        <v>4549</v>
      </c>
      <c r="R1907" s="6" t="s">
        <v>4549</v>
      </c>
      <c r="S1907" s="6" t="s">
        <v>4549</v>
      </c>
      <c r="T1907" s="6"/>
      <c r="U1907" s="6"/>
      <c r="V1907" s="6"/>
      <c r="W1907" s="6"/>
      <c r="X1907" s="6"/>
      <c r="Y1907" s="6"/>
      <c r="Z1907" s="6"/>
      <c r="AA1907" s="6"/>
      <c r="AB1907" s="6" t="s">
        <v>4549</v>
      </c>
    </row>
    <row r="1908" spans="1:28">
      <c r="A1908" s="6">
        <v>477</v>
      </c>
      <c r="B1908" s="6" t="str">
        <f t="shared" si="29"/>
        <v>WalesK-12 School</v>
      </c>
      <c r="C1908" s="6" t="s">
        <v>2180</v>
      </c>
      <c r="D1908" s="6" t="s">
        <v>544</v>
      </c>
      <c r="E1908" s="6"/>
      <c r="F1908" s="6"/>
      <c r="G1908" s="6">
        <v>13182</v>
      </c>
      <c r="H1908" s="6">
        <v>1995</v>
      </c>
      <c r="I1908" s="6">
        <v>3</v>
      </c>
      <c r="J1908" s="6" t="s">
        <v>4541</v>
      </c>
      <c r="K1908" s="6">
        <v>9</v>
      </c>
      <c r="L1908" s="6" t="s">
        <v>4575</v>
      </c>
      <c r="M1908" s="6">
        <v>2</v>
      </c>
      <c r="N1908" s="6" t="s">
        <v>4543</v>
      </c>
      <c r="O1908" s="6" t="s">
        <v>4776</v>
      </c>
      <c r="P1908" s="6" t="s">
        <v>4549</v>
      </c>
      <c r="Q1908" s="6" t="s">
        <v>4549</v>
      </c>
      <c r="R1908" s="6" t="s">
        <v>4549</v>
      </c>
      <c r="S1908" s="6" t="s">
        <v>4549</v>
      </c>
      <c r="T1908" s="6"/>
      <c r="U1908" s="6"/>
      <c r="V1908" s="6" t="s">
        <v>5809</v>
      </c>
      <c r="W1908" s="6"/>
      <c r="X1908" s="6"/>
      <c r="Y1908" s="6"/>
      <c r="Z1908" s="6">
        <v>104408</v>
      </c>
      <c r="AA1908" s="6"/>
      <c r="AB1908" s="6" t="s">
        <v>4549</v>
      </c>
    </row>
    <row r="1909" spans="1:28">
      <c r="A1909" s="6">
        <v>477</v>
      </c>
      <c r="B1909" s="6" t="str">
        <f t="shared" si="29"/>
        <v>WalesNative Village of Wales</v>
      </c>
      <c r="C1909" s="6" t="s">
        <v>2180</v>
      </c>
      <c r="D1909" s="6" t="s">
        <v>3208</v>
      </c>
      <c r="E1909" s="6" t="s">
        <v>5810</v>
      </c>
      <c r="F1909" s="6"/>
      <c r="G1909" s="6">
        <v>3600</v>
      </c>
      <c r="H1909" s="6">
        <v>2004</v>
      </c>
      <c r="I1909" s="6">
        <v>6</v>
      </c>
      <c r="J1909" s="6" t="s">
        <v>377</v>
      </c>
      <c r="K1909" s="6">
        <v>36</v>
      </c>
      <c r="L1909" s="6" t="s">
        <v>377</v>
      </c>
      <c r="M1909" s="6">
        <v>2</v>
      </c>
      <c r="N1909" s="6" t="s">
        <v>4543</v>
      </c>
      <c r="O1909" s="6" t="s">
        <v>3208</v>
      </c>
      <c r="P1909" s="6" t="s">
        <v>4549</v>
      </c>
      <c r="Q1909" s="6" t="s">
        <v>4549</v>
      </c>
      <c r="R1909" s="6" t="s">
        <v>4549</v>
      </c>
      <c r="S1909" s="6" t="s">
        <v>4549</v>
      </c>
      <c r="T1909" s="6"/>
      <c r="U1909" s="6"/>
      <c r="V1909" s="6" t="s">
        <v>5811</v>
      </c>
      <c r="W1909" s="6"/>
      <c r="X1909" s="6"/>
      <c r="Y1909" s="6"/>
      <c r="Z1909" s="6"/>
      <c r="AA1909" s="6"/>
      <c r="AB1909" s="6" t="s">
        <v>4549</v>
      </c>
    </row>
    <row r="1910" spans="1:28">
      <c r="A1910" s="6">
        <v>477</v>
      </c>
      <c r="B1910" s="6" t="str">
        <f t="shared" si="29"/>
        <v>WalesStorage Building</v>
      </c>
      <c r="C1910" s="6" t="s">
        <v>2180</v>
      </c>
      <c r="D1910" s="6" t="s">
        <v>233</v>
      </c>
      <c r="E1910" s="6"/>
      <c r="F1910" s="6"/>
      <c r="G1910" s="6">
        <v>96</v>
      </c>
      <c r="H1910" s="6">
        <v>1995</v>
      </c>
      <c r="I1910" s="6">
        <v>2</v>
      </c>
      <c r="J1910" s="6" t="s">
        <v>4582</v>
      </c>
      <c r="K1910" s="6">
        <v>8</v>
      </c>
      <c r="L1910" s="6" t="s">
        <v>4583</v>
      </c>
      <c r="M1910" s="6">
        <v>2</v>
      </c>
      <c r="N1910" s="6" t="s">
        <v>4543</v>
      </c>
      <c r="O1910" s="6" t="s">
        <v>4776</v>
      </c>
      <c r="P1910" s="6" t="s">
        <v>4549</v>
      </c>
      <c r="Q1910" s="6" t="s">
        <v>4549</v>
      </c>
      <c r="R1910" s="6" t="s">
        <v>4549</v>
      </c>
      <c r="S1910" s="6" t="s">
        <v>4549</v>
      </c>
      <c r="T1910" s="6"/>
      <c r="U1910" s="6"/>
      <c r="V1910" s="6"/>
      <c r="W1910" s="6"/>
      <c r="X1910" s="6"/>
      <c r="Y1910" s="6"/>
      <c r="Z1910" s="6"/>
      <c r="AA1910" s="6"/>
      <c r="AB1910" s="6" t="s">
        <v>4549</v>
      </c>
    </row>
    <row r="1911" spans="1:28">
      <c r="A1911" s="6">
        <v>477</v>
      </c>
      <c r="B1911" s="6" t="str">
        <f t="shared" si="29"/>
        <v>WalesUtility Storage Building</v>
      </c>
      <c r="C1911" s="6" t="s">
        <v>2180</v>
      </c>
      <c r="D1911" s="6" t="s">
        <v>2181</v>
      </c>
      <c r="E1911" s="6"/>
      <c r="F1911" s="6"/>
      <c r="G1911" s="6">
        <v>1714</v>
      </c>
      <c r="H1911" s="6">
        <v>1995</v>
      </c>
      <c r="I1911" s="6">
        <v>2</v>
      </c>
      <c r="J1911" s="6" t="s">
        <v>4582</v>
      </c>
      <c r="K1911" s="6">
        <v>8</v>
      </c>
      <c r="L1911" s="6" t="s">
        <v>4583</v>
      </c>
      <c r="M1911" s="6">
        <v>2</v>
      </c>
      <c r="N1911" s="6" t="s">
        <v>4543</v>
      </c>
      <c r="O1911" s="6" t="s">
        <v>4776</v>
      </c>
      <c r="P1911" s="6" t="s">
        <v>4549</v>
      </c>
      <c r="Q1911" s="6" t="s">
        <v>4549</v>
      </c>
      <c r="R1911" s="6" t="s">
        <v>4549</v>
      </c>
      <c r="S1911" s="6" t="s">
        <v>4549</v>
      </c>
      <c r="T1911" s="6"/>
      <c r="U1911" s="6"/>
      <c r="V1911" s="6"/>
      <c r="W1911" s="6"/>
      <c r="X1911" s="6"/>
      <c r="Y1911" s="6"/>
      <c r="Z1911" s="6"/>
      <c r="AA1911" s="6"/>
      <c r="AB1911" s="6" t="s">
        <v>4549</v>
      </c>
    </row>
    <row r="1912" spans="1:28">
      <c r="A1912" s="6">
        <v>477</v>
      </c>
      <c r="B1912" s="6" t="str">
        <f t="shared" si="29"/>
        <v>WalesWales City Office Building</v>
      </c>
      <c r="C1912" s="6" t="s">
        <v>2180</v>
      </c>
      <c r="D1912" s="6" t="s">
        <v>3210</v>
      </c>
      <c r="E1912" s="6" t="s">
        <v>5812</v>
      </c>
      <c r="F1912" s="6"/>
      <c r="G1912" s="6"/>
      <c r="H1912" s="6"/>
      <c r="I1912" s="6">
        <v>6</v>
      </c>
      <c r="J1912" s="6" t="s">
        <v>377</v>
      </c>
      <c r="K1912" s="6">
        <v>36</v>
      </c>
      <c r="L1912" s="6" t="s">
        <v>377</v>
      </c>
      <c r="M1912" s="6">
        <v>2</v>
      </c>
      <c r="N1912" s="6" t="s">
        <v>4543</v>
      </c>
      <c r="O1912" s="6" t="s">
        <v>5813</v>
      </c>
      <c r="P1912" s="6" t="s">
        <v>4549</v>
      </c>
      <c r="Q1912" s="6" t="s">
        <v>4549</v>
      </c>
      <c r="R1912" s="6" t="s">
        <v>4549</v>
      </c>
      <c r="S1912" s="6" t="s">
        <v>4549</v>
      </c>
      <c r="T1912" s="6"/>
      <c r="U1912" s="6"/>
      <c r="V1912" s="6"/>
      <c r="W1912" s="6"/>
      <c r="X1912" s="6"/>
      <c r="Y1912" s="6"/>
      <c r="Z1912" s="6"/>
      <c r="AA1912" s="6"/>
      <c r="AB1912" s="6" t="s">
        <v>4549</v>
      </c>
    </row>
    <row r="1913" spans="1:28">
      <c r="A1913" s="6">
        <v>477</v>
      </c>
      <c r="B1913" s="6" t="str">
        <f t="shared" si="29"/>
        <v>WalesWales Clinic</v>
      </c>
      <c r="C1913" s="6" t="s">
        <v>2180</v>
      </c>
      <c r="D1913" s="6" t="s">
        <v>3311</v>
      </c>
      <c r="E1913" s="6"/>
      <c r="F1913" s="6"/>
      <c r="G1913" s="6"/>
      <c r="H1913" s="6">
        <v>1996</v>
      </c>
      <c r="I1913" s="6">
        <v>4</v>
      </c>
      <c r="J1913" s="6" t="s">
        <v>4615</v>
      </c>
      <c r="K1913" s="6">
        <v>17</v>
      </c>
      <c r="L1913" s="6" t="s">
        <v>4644</v>
      </c>
      <c r="M1913" s="6">
        <v>2</v>
      </c>
      <c r="N1913" s="6" t="s">
        <v>4543</v>
      </c>
      <c r="O1913" s="6" t="s">
        <v>5813</v>
      </c>
      <c r="P1913" s="6" t="s">
        <v>4549</v>
      </c>
      <c r="Q1913" s="6" t="s">
        <v>4549</v>
      </c>
      <c r="R1913" s="6" t="s">
        <v>4549</v>
      </c>
      <c r="S1913" s="6" t="s">
        <v>4549</v>
      </c>
      <c r="T1913" s="6"/>
      <c r="U1913" s="6"/>
      <c r="V1913" s="6"/>
      <c r="W1913" s="6"/>
      <c r="X1913" s="6"/>
      <c r="Y1913" s="6"/>
      <c r="Z1913" s="6"/>
      <c r="AA1913" s="6"/>
      <c r="AB1913" s="6" t="s">
        <v>4549</v>
      </c>
    </row>
    <row r="1914" spans="1:28">
      <c r="A1914" s="6">
        <v>477</v>
      </c>
      <c r="B1914" s="6" t="str">
        <f t="shared" si="29"/>
        <v>WalesWales Lutheran Church</v>
      </c>
      <c r="C1914" s="6" t="s">
        <v>2180</v>
      </c>
      <c r="D1914" s="6" t="s">
        <v>2559</v>
      </c>
      <c r="E1914" s="6"/>
      <c r="F1914" s="6"/>
      <c r="G1914" s="6"/>
      <c r="H1914" s="6"/>
      <c r="I1914" s="6">
        <v>3</v>
      </c>
      <c r="J1914" s="6" t="s">
        <v>4541</v>
      </c>
      <c r="K1914" s="6">
        <v>12</v>
      </c>
      <c r="L1914" s="6" t="s">
        <v>4586</v>
      </c>
      <c r="M1914" s="6">
        <v>2</v>
      </c>
      <c r="N1914" s="6" t="s">
        <v>4543</v>
      </c>
      <c r="O1914" s="6"/>
      <c r="P1914" s="6" t="s">
        <v>4549</v>
      </c>
      <c r="Q1914" s="6" t="s">
        <v>4549</v>
      </c>
      <c r="R1914" s="6" t="s">
        <v>4549</v>
      </c>
      <c r="S1914" s="6" t="s">
        <v>4549</v>
      </c>
      <c r="T1914" s="6"/>
      <c r="U1914" s="6"/>
      <c r="V1914" s="6"/>
      <c r="W1914" s="6"/>
      <c r="X1914" s="6"/>
      <c r="Y1914" s="6"/>
      <c r="Z1914" s="6"/>
      <c r="AA1914" s="6"/>
      <c r="AB1914" s="6" t="s">
        <v>4549</v>
      </c>
    </row>
    <row r="1915" spans="1:28">
      <c r="A1915" s="6">
        <v>477</v>
      </c>
      <c r="B1915" s="6" t="str">
        <f t="shared" si="29"/>
        <v>WalesWales Native Corporation</v>
      </c>
      <c r="C1915" s="6" t="s">
        <v>2180</v>
      </c>
      <c r="D1915" s="6" t="s">
        <v>3209</v>
      </c>
      <c r="E1915" s="6" t="s">
        <v>5814</v>
      </c>
      <c r="F1915" s="6"/>
      <c r="G1915" s="6">
        <v>1000</v>
      </c>
      <c r="H1915" s="6">
        <v>1975</v>
      </c>
      <c r="I1915" s="6">
        <v>6</v>
      </c>
      <c r="J1915" s="6" t="s">
        <v>377</v>
      </c>
      <c r="K1915" s="6">
        <v>36</v>
      </c>
      <c r="L1915" s="6" t="s">
        <v>377</v>
      </c>
      <c r="M1915" s="6">
        <v>2</v>
      </c>
      <c r="N1915" s="6" t="s">
        <v>4543</v>
      </c>
      <c r="O1915" s="6" t="s">
        <v>5813</v>
      </c>
      <c r="P1915" s="6" t="s">
        <v>4549</v>
      </c>
      <c r="Q1915" s="6" t="s">
        <v>4549</v>
      </c>
      <c r="R1915" s="6" t="s">
        <v>4549</v>
      </c>
      <c r="S1915" s="6" t="s">
        <v>4549</v>
      </c>
      <c r="T1915" s="6"/>
      <c r="U1915" s="6"/>
      <c r="V1915" s="6" t="s">
        <v>5099</v>
      </c>
      <c r="W1915" s="6"/>
      <c r="X1915" s="6"/>
      <c r="Y1915" s="6"/>
      <c r="Z1915" s="6"/>
      <c r="AA1915" s="144">
        <v>3120</v>
      </c>
      <c r="AB1915" s="6" t="s">
        <v>4549</v>
      </c>
    </row>
    <row r="1916" spans="1:28">
      <c r="A1916" s="6">
        <v>477</v>
      </c>
      <c r="B1916" s="6" t="str">
        <f t="shared" si="29"/>
        <v>WalesWales Native Store</v>
      </c>
      <c r="C1916" s="6" t="s">
        <v>2180</v>
      </c>
      <c r="D1916" s="6" t="s">
        <v>2229</v>
      </c>
      <c r="E1916" s="6" t="s">
        <v>5815</v>
      </c>
      <c r="F1916" s="6"/>
      <c r="G1916" s="6"/>
      <c r="H1916" s="6">
        <v>1970</v>
      </c>
      <c r="I1916" s="6">
        <v>7</v>
      </c>
      <c r="J1916" s="6" t="s">
        <v>4578</v>
      </c>
      <c r="K1916" s="6">
        <v>25</v>
      </c>
      <c r="L1916" s="6" t="s">
        <v>4579</v>
      </c>
      <c r="M1916" s="6">
        <v>2</v>
      </c>
      <c r="N1916" s="6" t="s">
        <v>4543</v>
      </c>
      <c r="O1916" s="6" t="s">
        <v>3208</v>
      </c>
      <c r="P1916" s="6" t="s">
        <v>4549</v>
      </c>
      <c r="Q1916" s="6" t="s">
        <v>4549</v>
      </c>
      <c r="R1916" s="6" t="s">
        <v>4549</v>
      </c>
      <c r="S1916" s="6" t="s">
        <v>4549</v>
      </c>
      <c r="T1916" s="6"/>
      <c r="U1916" s="6"/>
      <c r="V1916" s="6"/>
      <c r="W1916" s="6"/>
      <c r="X1916" s="6"/>
      <c r="Y1916" s="6"/>
      <c r="Z1916" s="6"/>
      <c r="AA1916" s="6"/>
      <c r="AB1916" s="6" t="s">
        <v>4549</v>
      </c>
    </row>
    <row r="1917" spans="1:28">
      <c r="A1917" s="6">
        <v>477</v>
      </c>
      <c r="B1917" s="6" t="str">
        <f t="shared" si="29"/>
        <v>WalesWales Post Office</v>
      </c>
      <c r="C1917" s="6" t="s">
        <v>2180</v>
      </c>
      <c r="D1917" s="6" t="s">
        <v>3207</v>
      </c>
      <c r="E1917" s="6"/>
      <c r="F1917" s="6"/>
      <c r="G1917" s="6">
        <v>900</v>
      </c>
      <c r="H1917" s="6">
        <v>2003</v>
      </c>
      <c r="I1917" s="6">
        <v>8</v>
      </c>
      <c r="J1917" s="6" t="s">
        <v>4555</v>
      </c>
      <c r="K1917" s="6">
        <v>31</v>
      </c>
      <c r="L1917" s="6" t="s">
        <v>4592</v>
      </c>
      <c r="M1917" s="6">
        <v>2</v>
      </c>
      <c r="N1917" s="6" t="s">
        <v>4543</v>
      </c>
      <c r="O1917" s="6" t="s">
        <v>1221</v>
      </c>
      <c r="P1917" s="6" t="s">
        <v>4549</v>
      </c>
      <c r="Q1917" s="6" t="s">
        <v>4549</v>
      </c>
      <c r="R1917" s="6" t="s">
        <v>4549</v>
      </c>
      <c r="S1917" s="6" t="s">
        <v>4549</v>
      </c>
      <c r="T1917" s="6"/>
      <c r="U1917" s="6"/>
      <c r="V1917" s="6" t="s">
        <v>4646</v>
      </c>
      <c r="W1917" s="6"/>
      <c r="X1917" s="6"/>
      <c r="Y1917" s="6"/>
      <c r="Z1917" s="6">
        <v>5640</v>
      </c>
      <c r="AA1917" s="6"/>
      <c r="AB1917" s="6" t="s">
        <v>4549</v>
      </c>
    </row>
    <row r="1918" spans="1:28">
      <c r="A1918" s="6">
        <v>479</v>
      </c>
      <c r="B1918" s="6" t="str">
        <f t="shared" si="29"/>
        <v>Whale PassCommunity Library</v>
      </c>
      <c r="C1918" s="6" t="s">
        <v>2560</v>
      </c>
      <c r="D1918" s="6" t="s">
        <v>2449</v>
      </c>
      <c r="E1918" s="6"/>
      <c r="F1918" s="6">
        <v>1</v>
      </c>
      <c r="G1918" s="6">
        <v>650</v>
      </c>
      <c r="H1918" s="6">
        <v>1980</v>
      </c>
      <c r="I1918" s="6">
        <v>3</v>
      </c>
      <c r="J1918" s="6" t="s">
        <v>4541</v>
      </c>
      <c r="K1918" s="6">
        <v>13</v>
      </c>
      <c r="L1918" s="6" t="s">
        <v>678</v>
      </c>
      <c r="M1918" s="6">
        <v>2</v>
      </c>
      <c r="N1918" s="6" t="s">
        <v>4543</v>
      </c>
      <c r="O1918" s="6" t="s">
        <v>5816</v>
      </c>
      <c r="P1918" s="6" t="s">
        <v>4549</v>
      </c>
      <c r="Q1918" s="6" t="s">
        <v>4549</v>
      </c>
      <c r="R1918" s="6" t="s">
        <v>4549</v>
      </c>
      <c r="S1918" s="6" t="s">
        <v>4549</v>
      </c>
      <c r="T1918" s="6"/>
      <c r="U1918" s="6"/>
      <c r="V1918" s="6" t="s">
        <v>5007</v>
      </c>
      <c r="W1918" s="6"/>
      <c r="X1918" s="6"/>
      <c r="Y1918" s="6"/>
      <c r="Z1918" s="6"/>
      <c r="AA1918" s="144">
        <v>450</v>
      </c>
      <c r="AB1918" s="6" t="s">
        <v>4549</v>
      </c>
    </row>
    <row r="1919" spans="1:28">
      <c r="A1919" s="6">
        <v>479</v>
      </c>
      <c r="B1919" s="6" t="str">
        <f t="shared" si="29"/>
        <v>Whale PassWhale Pass Bible Church</v>
      </c>
      <c r="C1919" s="6" t="s">
        <v>2560</v>
      </c>
      <c r="D1919" s="6" t="s">
        <v>2561</v>
      </c>
      <c r="E1919" s="6"/>
      <c r="F1919" s="6">
        <v>1</v>
      </c>
      <c r="G1919" s="6">
        <v>600</v>
      </c>
      <c r="H1919" s="6">
        <v>1997</v>
      </c>
      <c r="I1919" s="6">
        <v>3</v>
      </c>
      <c r="J1919" s="6" t="s">
        <v>4541</v>
      </c>
      <c r="K1919" s="6">
        <v>12</v>
      </c>
      <c r="L1919" s="6" t="s">
        <v>4586</v>
      </c>
      <c r="M1919" s="6">
        <v>2</v>
      </c>
      <c r="N1919" s="6" t="s">
        <v>4543</v>
      </c>
      <c r="O1919" s="6" t="s">
        <v>5817</v>
      </c>
      <c r="P1919" s="6" t="s">
        <v>4549</v>
      </c>
      <c r="Q1919" s="6" t="s">
        <v>4549</v>
      </c>
      <c r="R1919" s="6" t="s">
        <v>4549</v>
      </c>
      <c r="S1919" s="6" t="s">
        <v>4549</v>
      </c>
      <c r="T1919" s="6"/>
      <c r="U1919" s="6"/>
      <c r="V1919" s="6" t="s">
        <v>4581</v>
      </c>
      <c r="W1919" s="6"/>
      <c r="X1919" s="6"/>
      <c r="Y1919" s="6"/>
      <c r="Z1919" s="6"/>
      <c r="AA1919" s="144">
        <v>600</v>
      </c>
      <c r="AB1919" s="6" t="s">
        <v>4549</v>
      </c>
    </row>
    <row r="1920" spans="1:28">
      <c r="A1920" s="6">
        <v>479</v>
      </c>
      <c r="B1920" s="6" t="str">
        <f t="shared" si="29"/>
        <v>Whale PassWhale Pass School</v>
      </c>
      <c r="C1920" s="6" t="s">
        <v>2560</v>
      </c>
      <c r="D1920" s="6" t="s">
        <v>5818</v>
      </c>
      <c r="E1920" s="6" t="s">
        <v>5588</v>
      </c>
      <c r="F1920" s="6">
        <v>1</v>
      </c>
      <c r="G1920" s="6">
        <v>4360</v>
      </c>
      <c r="H1920" s="6">
        <v>1985</v>
      </c>
      <c r="I1920" s="6">
        <v>3</v>
      </c>
      <c r="J1920" s="6" t="s">
        <v>4541</v>
      </c>
      <c r="K1920" s="6">
        <v>9</v>
      </c>
      <c r="L1920" s="6" t="s">
        <v>4575</v>
      </c>
      <c r="M1920" s="6">
        <v>2</v>
      </c>
      <c r="N1920" s="6" t="s">
        <v>4543</v>
      </c>
      <c r="O1920" s="6"/>
      <c r="P1920" s="6" t="s">
        <v>4549</v>
      </c>
      <c r="Q1920" s="6" t="s">
        <v>4549</v>
      </c>
      <c r="R1920" s="6" t="s">
        <v>4549</v>
      </c>
      <c r="S1920" s="6" t="s">
        <v>4549</v>
      </c>
      <c r="T1920" s="6"/>
      <c r="U1920" s="6"/>
      <c r="V1920" s="6"/>
      <c r="W1920" s="6"/>
      <c r="X1920" s="6"/>
      <c r="Y1920" s="6"/>
      <c r="Z1920" s="6">
        <v>15840</v>
      </c>
      <c r="AA1920" s="6"/>
      <c r="AB1920" s="6" t="s">
        <v>4549</v>
      </c>
    </row>
    <row r="1921" spans="1:28">
      <c r="A1921" s="6">
        <v>480</v>
      </c>
      <c r="B1921" s="6" t="str">
        <f t="shared" si="29"/>
        <v>White MountainAIRPORT ELECTRICAL</v>
      </c>
      <c r="C1921" s="6" t="s">
        <v>2182</v>
      </c>
      <c r="D1921" s="6" t="s">
        <v>2575</v>
      </c>
      <c r="E1921" s="6"/>
      <c r="F1921" s="6"/>
      <c r="G1921" s="6">
        <v>96</v>
      </c>
      <c r="H1921" s="6">
        <v>2000</v>
      </c>
      <c r="I1921" s="6">
        <v>8</v>
      </c>
      <c r="J1921" s="6" t="s">
        <v>4555</v>
      </c>
      <c r="K1921" s="6">
        <v>31</v>
      </c>
      <c r="L1921" s="6" t="s">
        <v>4592</v>
      </c>
      <c r="M1921" s="6">
        <v>2</v>
      </c>
      <c r="N1921" s="6" t="s">
        <v>4543</v>
      </c>
      <c r="O1921" s="6" t="s">
        <v>4585</v>
      </c>
      <c r="P1921" s="6" t="s">
        <v>4549</v>
      </c>
      <c r="Q1921" s="6" t="s">
        <v>4549</v>
      </c>
      <c r="R1921" s="6" t="s">
        <v>4549</v>
      </c>
      <c r="S1921" s="6" t="s">
        <v>4549</v>
      </c>
      <c r="T1921" s="6"/>
      <c r="U1921" s="6"/>
      <c r="V1921" s="6"/>
      <c r="W1921" s="6"/>
      <c r="X1921" s="6"/>
      <c r="Y1921" s="6"/>
      <c r="Z1921" s="6"/>
      <c r="AA1921" s="6"/>
      <c r="AB1921" s="6" t="s">
        <v>4549</v>
      </c>
    </row>
    <row r="1922" spans="1:28">
      <c r="A1922" s="6">
        <v>480</v>
      </c>
      <c r="B1922" s="6" t="str">
        <f t="shared" si="29"/>
        <v>White MountainCity Office Building</v>
      </c>
      <c r="C1922" s="6" t="s">
        <v>2182</v>
      </c>
      <c r="D1922" s="6" t="s">
        <v>1582</v>
      </c>
      <c r="E1922" s="6" t="s">
        <v>5819</v>
      </c>
      <c r="F1922" s="6"/>
      <c r="G1922" s="6">
        <v>2440</v>
      </c>
      <c r="H1922" s="6"/>
      <c r="I1922" s="6">
        <v>6</v>
      </c>
      <c r="J1922" s="6" t="s">
        <v>377</v>
      </c>
      <c r="K1922" s="6">
        <v>36</v>
      </c>
      <c r="L1922" s="6" t="s">
        <v>377</v>
      </c>
      <c r="M1922" s="6">
        <v>2</v>
      </c>
      <c r="N1922" s="6" t="s">
        <v>4543</v>
      </c>
      <c r="O1922" s="6" t="s">
        <v>5820</v>
      </c>
      <c r="P1922" s="6" t="s">
        <v>4549</v>
      </c>
      <c r="Q1922" s="6" t="s">
        <v>4549</v>
      </c>
      <c r="R1922" s="6" t="s">
        <v>4549</v>
      </c>
      <c r="S1922" s="6" t="s">
        <v>4549</v>
      </c>
      <c r="T1922" s="6"/>
      <c r="U1922" s="6"/>
      <c r="V1922" s="6" t="s">
        <v>5821</v>
      </c>
      <c r="W1922" s="6"/>
      <c r="X1922" s="6"/>
      <c r="Y1922" s="6"/>
      <c r="Z1922" s="6">
        <v>10982</v>
      </c>
      <c r="AA1922" s="6"/>
      <c r="AB1922" s="6" t="s">
        <v>4549</v>
      </c>
    </row>
    <row r="1923" spans="1:28">
      <c r="A1923" s="6">
        <v>480</v>
      </c>
      <c r="B1923" s="6" t="str">
        <f t="shared" ref="B1923:B1939" si="30">CONCATENATE(C1923,D1923)</f>
        <v>White MountainEQUIPMENT STORAGE BLDG</v>
      </c>
      <c r="C1923" s="6" t="s">
        <v>2182</v>
      </c>
      <c r="D1923" s="6" t="s">
        <v>2138</v>
      </c>
      <c r="E1923" s="6"/>
      <c r="F1923" s="6"/>
      <c r="G1923" s="6">
        <v>2000</v>
      </c>
      <c r="H1923" s="6">
        <v>1993</v>
      </c>
      <c r="I1923" s="6">
        <v>2</v>
      </c>
      <c r="J1923" s="6" t="s">
        <v>4582</v>
      </c>
      <c r="K1923" s="6">
        <v>8</v>
      </c>
      <c r="L1923" s="6" t="s">
        <v>4583</v>
      </c>
      <c r="M1923" s="6">
        <v>2</v>
      </c>
      <c r="N1923" s="6" t="s">
        <v>4543</v>
      </c>
      <c r="O1923" s="6" t="s">
        <v>4585</v>
      </c>
      <c r="P1923" s="6" t="s">
        <v>4549</v>
      </c>
      <c r="Q1923" s="6" t="s">
        <v>4549</v>
      </c>
      <c r="R1923" s="6" t="s">
        <v>4549</v>
      </c>
      <c r="S1923" s="6" t="s">
        <v>4549</v>
      </c>
      <c r="T1923" s="6"/>
      <c r="U1923" s="6"/>
      <c r="V1923" s="6"/>
      <c r="W1923" s="6"/>
      <c r="X1923" s="6"/>
      <c r="Y1923" s="6"/>
      <c r="Z1923" s="6"/>
      <c r="AA1923" s="6"/>
      <c r="AB1923" s="6" t="s">
        <v>4549</v>
      </c>
    </row>
    <row r="1924" spans="1:28">
      <c r="A1924" s="6">
        <v>480</v>
      </c>
      <c r="B1924" s="6" t="str">
        <f t="shared" si="30"/>
        <v>White MountainIgaluinmiut Tribal Center</v>
      </c>
      <c r="C1924" s="6" t="s">
        <v>2182</v>
      </c>
      <c r="D1924" s="6" t="s">
        <v>3212</v>
      </c>
      <c r="E1924" s="6" t="s">
        <v>5822</v>
      </c>
      <c r="F1924" s="6"/>
      <c r="G1924" s="6">
        <v>3444</v>
      </c>
      <c r="H1924" s="6">
        <v>2001</v>
      </c>
      <c r="I1924" s="6">
        <v>6</v>
      </c>
      <c r="J1924" s="6" t="s">
        <v>377</v>
      </c>
      <c r="K1924" s="6">
        <v>36</v>
      </c>
      <c r="L1924" s="6" t="s">
        <v>377</v>
      </c>
      <c r="M1924" s="6">
        <v>2</v>
      </c>
      <c r="N1924" s="6" t="s">
        <v>4543</v>
      </c>
      <c r="O1924" s="6" t="s">
        <v>5823</v>
      </c>
      <c r="P1924" s="6" t="s">
        <v>4549</v>
      </c>
      <c r="Q1924" s="6" t="s">
        <v>4549</v>
      </c>
      <c r="R1924" s="6" t="s">
        <v>4549</v>
      </c>
      <c r="S1924" s="6" t="s">
        <v>4549</v>
      </c>
      <c r="T1924" s="6"/>
      <c r="U1924" s="6"/>
      <c r="V1924" s="6" t="s">
        <v>5824</v>
      </c>
      <c r="W1924" s="6"/>
      <c r="X1924" s="6"/>
      <c r="Y1924" s="6"/>
      <c r="Z1924" s="6">
        <v>15670</v>
      </c>
      <c r="AA1924" s="6"/>
      <c r="AB1924" s="6" t="s">
        <v>4549</v>
      </c>
    </row>
    <row r="1925" spans="1:28">
      <c r="A1925" s="6">
        <v>480</v>
      </c>
      <c r="B1925" s="6" t="str">
        <f t="shared" si="30"/>
        <v>White MountainK-12 School</v>
      </c>
      <c r="C1925" s="6" t="s">
        <v>2182</v>
      </c>
      <c r="D1925" s="6" t="s">
        <v>544</v>
      </c>
      <c r="E1925" s="6"/>
      <c r="F1925" s="6"/>
      <c r="G1925" s="6">
        <v>17485</v>
      </c>
      <c r="H1925" s="6">
        <v>2008</v>
      </c>
      <c r="I1925" s="6">
        <v>3</v>
      </c>
      <c r="J1925" s="6" t="s">
        <v>4541</v>
      </c>
      <c r="K1925" s="6">
        <v>9</v>
      </c>
      <c r="L1925" s="6" t="s">
        <v>4575</v>
      </c>
      <c r="M1925" s="6">
        <v>2</v>
      </c>
      <c r="N1925" s="6" t="s">
        <v>4543</v>
      </c>
      <c r="O1925" s="6" t="s">
        <v>4776</v>
      </c>
      <c r="P1925" s="6" t="s">
        <v>4549</v>
      </c>
      <c r="Q1925" s="6" t="s">
        <v>4549</v>
      </c>
      <c r="R1925" s="6" t="s">
        <v>4549</v>
      </c>
      <c r="S1925" s="6" t="s">
        <v>4549</v>
      </c>
      <c r="T1925" s="6"/>
      <c r="U1925" s="6"/>
      <c r="V1925" s="6" t="s">
        <v>5825</v>
      </c>
      <c r="W1925" s="6"/>
      <c r="X1925" s="6"/>
      <c r="Y1925" s="6"/>
      <c r="Z1925" s="6"/>
      <c r="AA1925" s="144">
        <v>116943</v>
      </c>
      <c r="AB1925" s="6" t="s">
        <v>4549</v>
      </c>
    </row>
    <row r="1926" spans="1:28">
      <c r="A1926" s="6">
        <v>480</v>
      </c>
      <c r="B1926" s="6" t="str">
        <f t="shared" si="30"/>
        <v>White MountainMechanical Building</v>
      </c>
      <c r="C1926" s="6" t="s">
        <v>2182</v>
      </c>
      <c r="D1926" s="6" t="s">
        <v>2636</v>
      </c>
      <c r="E1926" s="6"/>
      <c r="F1926" s="6"/>
      <c r="G1926" s="6">
        <v>480</v>
      </c>
      <c r="H1926" s="6">
        <v>2008</v>
      </c>
      <c r="I1926" s="6">
        <v>9</v>
      </c>
      <c r="J1926" s="6" t="s">
        <v>1500</v>
      </c>
      <c r="K1926" s="6">
        <v>35</v>
      </c>
      <c r="L1926" s="6" t="s">
        <v>4562</v>
      </c>
      <c r="M1926" s="6">
        <v>2</v>
      </c>
      <c r="N1926" s="6" t="s">
        <v>4543</v>
      </c>
      <c r="O1926" s="6" t="s">
        <v>4776</v>
      </c>
      <c r="P1926" s="6" t="s">
        <v>4549</v>
      </c>
      <c r="Q1926" s="6" t="s">
        <v>4549</v>
      </c>
      <c r="R1926" s="6" t="s">
        <v>4549</v>
      </c>
      <c r="S1926" s="6" t="s">
        <v>4549</v>
      </c>
      <c r="T1926" s="6"/>
      <c r="U1926" s="6"/>
      <c r="V1926" s="6"/>
      <c r="W1926" s="6"/>
      <c r="X1926" s="6"/>
      <c r="Y1926" s="6"/>
      <c r="Z1926" s="6"/>
      <c r="AA1926" s="6"/>
      <c r="AB1926" s="6" t="s">
        <v>4549</v>
      </c>
    </row>
    <row r="1927" spans="1:28">
      <c r="A1927" s="6">
        <v>480</v>
      </c>
      <c r="B1927" s="6" t="str">
        <f t="shared" si="30"/>
        <v>White MountainNew Clinic</v>
      </c>
      <c r="C1927" s="6" t="s">
        <v>2182</v>
      </c>
      <c r="D1927" s="6" t="s">
        <v>375</v>
      </c>
      <c r="E1927" s="6"/>
      <c r="F1927" s="6"/>
      <c r="G1927" s="6">
        <v>2570</v>
      </c>
      <c r="H1927" s="6"/>
      <c r="I1927" s="6">
        <v>4</v>
      </c>
      <c r="J1927" s="6" t="s">
        <v>4615</v>
      </c>
      <c r="K1927" s="6">
        <v>17</v>
      </c>
      <c r="L1927" s="6" t="s">
        <v>4644</v>
      </c>
      <c r="M1927" s="6">
        <v>2</v>
      </c>
      <c r="N1927" s="6" t="s">
        <v>4543</v>
      </c>
      <c r="O1927" s="6" t="s">
        <v>5820</v>
      </c>
      <c r="P1927" s="6" t="s">
        <v>4549</v>
      </c>
      <c r="Q1927" s="6" t="s">
        <v>4549</v>
      </c>
      <c r="R1927" s="6" t="s">
        <v>4549</v>
      </c>
      <c r="S1927" s="6" t="s">
        <v>4549</v>
      </c>
      <c r="T1927" s="6"/>
      <c r="U1927" s="6"/>
      <c r="V1927" s="6" t="s">
        <v>5826</v>
      </c>
      <c r="W1927" s="6"/>
      <c r="X1927" s="6"/>
      <c r="Y1927" s="6"/>
      <c r="Z1927" s="6">
        <v>16464</v>
      </c>
      <c r="AA1927" s="6"/>
      <c r="AB1927" s="6" t="s">
        <v>4549</v>
      </c>
    </row>
    <row r="1928" spans="1:28">
      <c r="A1928" s="6">
        <v>480</v>
      </c>
      <c r="B1928" s="6" t="str">
        <f t="shared" si="30"/>
        <v>White MountainOld IRA Buliding - WMO VFD</v>
      </c>
      <c r="C1928" s="6" t="s">
        <v>2182</v>
      </c>
      <c r="D1928" s="6" t="s">
        <v>2420</v>
      </c>
      <c r="E1928" s="6" t="s">
        <v>5827</v>
      </c>
      <c r="F1928" s="6"/>
      <c r="G1928" s="6">
        <v>1269</v>
      </c>
      <c r="H1928" s="6">
        <v>1970</v>
      </c>
      <c r="I1928" s="6">
        <v>3</v>
      </c>
      <c r="J1928" s="6" t="s">
        <v>4541</v>
      </c>
      <c r="K1928" s="6">
        <v>11</v>
      </c>
      <c r="L1928" s="6" t="s">
        <v>4542</v>
      </c>
      <c r="M1928" s="6">
        <v>2</v>
      </c>
      <c r="N1928" s="6" t="s">
        <v>4543</v>
      </c>
      <c r="O1928" s="6" t="s">
        <v>5823</v>
      </c>
      <c r="P1928" s="6" t="s">
        <v>4549</v>
      </c>
      <c r="Q1928" s="6" t="s">
        <v>4549</v>
      </c>
      <c r="R1928" s="6" t="s">
        <v>4549</v>
      </c>
      <c r="S1928" s="6" t="s">
        <v>4549</v>
      </c>
      <c r="T1928" s="6"/>
      <c r="U1928" s="6"/>
      <c r="V1928" s="6" t="s">
        <v>5218</v>
      </c>
      <c r="W1928" s="6"/>
      <c r="X1928" s="6"/>
      <c r="Y1928" s="6"/>
      <c r="Z1928" s="6">
        <v>2784</v>
      </c>
      <c r="AA1928" s="6"/>
      <c r="AB1928" s="6" t="s">
        <v>4549</v>
      </c>
    </row>
    <row r="1929" spans="1:28">
      <c r="A1929" s="6">
        <v>480</v>
      </c>
      <c r="B1929" s="6" t="str">
        <f t="shared" si="30"/>
        <v>White MountainStorage Building</v>
      </c>
      <c r="C1929" s="6" t="s">
        <v>2182</v>
      </c>
      <c r="D1929" s="6" t="s">
        <v>233</v>
      </c>
      <c r="E1929" s="6"/>
      <c r="F1929" s="6"/>
      <c r="G1929" s="6">
        <v>960</v>
      </c>
      <c r="H1929" s="6">
        <v>2007</v>
      </c>
      <c r="I1929" s="6">
        <v>2</v>
      </c>
      <c r="J1929" s="6" t="s">
        <v>4582</v>
      </c>
      <c r="K1929" s="6">
        <v>8</v>
      </c>
      <c r="L1929" s="6" t="s">
        <v>4583</v>
      </c>
      <c r="M1929" s="6">
        <v>2</v>
      </c>
      <c r="N1929" s="6" t="s">
        <v>4543</v>
      </c>
      <c r="O1929" s="6" t="s">
        <v>4776</v>
      </c>
      <c r="P1929" s="6" t="s">
        <v>4549</v>
      </c>
      <c r="Q1929" s="6" t="s">
        <v>4549</v>
      </c>
      <c r="R1929" s="6" t="s">
        <v>4549</v>
      </c>
      <c r="S1929" s="6" t="s">
        <v>4549</v>
      </c>
      <c r="T1929" s="6"/>
      <c r="U1929" s="6"/>
      <c r="V1929" s="6"/>
      <c r="W1929" s="6"/>
      <c r="X1929" s="6"/>
      <c r="Y1929" s="6"/>
      <c r="Z1929" s="6"/>
      <c r="AA1929" s="6"/>
      <c r="AB1929" s="6" t="s">
        <v>4549</v>
      </c>
    </row>
    <row r="1930" spans="1:28">
      <c r="A1930" s="6">
        <v>480</v>
      </c>
      <c r="B1930" s="6" t="str">
        <f t="shared" si="30"/>
        <v>White MountainVoc Ed Building</v>
      </c>
      <c r="C1930" s="6" t="s">
        <v>2182</v>
      </c>
      <c r="D1930" s="6" t="s">
        <v>548</v>
      </c>
      <c r="E1930" s="6"/>
      <c r="F1930" s="6"/>
      <c r="G1930" s="6">
        <v>1152</v>
      </c>
      <c r="H1930" s="6">
        <v>2011</v>
      </c>
      <c r="I1930" s="6">
        <v>3</v>
      </c>
      <c r="J1930" s="6" t="s">
        <v>4541</v>
      </c>
      <c r="K1930" s="6">
        <v>9</v>
      </c>
      <c r="L1930" s="6" t="s">
        <v>4575</v>
      </c>
      <c r="M1930" s="6">
        <v>2</v>
      </c>
      <c r="N1930" s="6" t="s">
        <v>4543</v>
      </c>
      <c r="O1930" s="6" t="s">
        <v>4776</v>
      </c>
      <c r="P1930" s="6" t="s">
        <v>4549</v>
      </c>
      <c r="Q1930" s="6" t="s">
        <v>4549</v>
      </c>
      <c r="R1930" s="6" t="s">
        <v>4549</v>
      </c>
      <c r="S1930" s="6" t="s">
        <v>4549</v>
      </c>
      <c r="T1930" s="6"/>
      <c r="U1930" s="6"/>
      <c r="V1930" s="6"/>
      <c r="W1930" s="6"/>
      <c r="X1930" s="6"/>
      <c r="Y1930" s="6"/>
      <c r="Z1930" s="6"/>
      <c r="AA1930" s="6"/>
      <c r="AB1930" s="6" t="s">
        <v>4549</v>
      </c>
    </row>
    <row r="1931" spans="1:28">
      <c r="A1931" s="6">
        <v>480</v>
      </c>
      <c r="B1931" s="6" t="str">
        <f t="shared" si="30"/>
        <v>White MountainWhite Mountain Covenant Church</v>
      </c>
      <c r="C1931" s="6" t="s">
        <v>2182</v>
      </c>
      <c r="D1931" s="6" t="s">
        <v>2562</v>
      </c>
      <c r="E1931" s="6"/>
      <c r="F1931" s="6"/>
      <c r="G1931" s="6">
        <v>900</v>
      </c>
      <c r="H1931" s="6">
        <v>1938</v>
      </c>
      <c r="I1931" s="6">
        <v>3</v>
      </c>
      <c r="J1931" s="6" t="s">
        <v>4541</v>
      </c>
      <c r="K1931" s="6">
        <v>12</v>
      </c>
      <c r="L1931" s="6" t="s">
        <v>4586</v>
      </c>
      <c r="M1931" s="6">
        <v>2</v>
      </c>
      <c r="N1931" s="6" t="s">
        <v>4543</v>
      </c>
      <c r="O1931" s="6" t="s">
        <v>4766</v>
      </c>
      <c r="P1931" s="6" t="s">
        <v>4549</v>
      </c>
      <c r="Q1931" s="6" t="s">
        <v>4549</v>
      </c>
      <c r="R1931" s="6" t="s">
        <v>4549</v>
      </c>
      <c r="S1931" s="6" t="s">
        <v>4549</v>
      </c>
      <c r="T1931" s="6"/>
      <c r="U1931" s="6"/>
      <c r="V1931" s="6" t="s">
        <v>4722</v>
      </c>
      <c r="W1931" s="6"/>
      <c r="X1931" s="6"/>
      <c r="Y1931" s="6"/>
      <c r="Z1931" s="6"/>
      <c r="AA1931" s="6"/>
      <c r="AB1931" s="6" t="s">
        <v>4549</v>
      </c>
    </row>
    <row r="1932" spans="1:28">
      <c r="A1932" s="6">
        <v>480</v>
      </c>
      <c r="B1932" s="6" t="str">
        <f t="shared" si="30"/>
        <v>White MountainWhite Mountain Native Store</v>
      </c>
      <c r="C1932" s="6" t="s">
        <v>2182</v>
      </c>
      <c r="D1932" s="6" t="s">
        <v>2230</v>
      </c>
      <c r="E1932" s="6" t="s">
        <v>5828</v>
      </c>
      <c r="F1932" s="6"/>
      <c r="G1932" s="6">
        <v>3400</v>
      </c>
      <c r="H1932" s="6">
        <v>1971</v>
      </c>
      <c r="I1932" s="6">
        <v>6</v>
      </c>
      <c r="J1932" s="6" t="s">
        <v>377</v>
      </c>
      <c r="K1932" s="6">
        <v>35</v>
      </c>
      <c r="L1932" s="6" t="s">
        <v>4562</v>
      </c>
      <c r="M1932" s="6">
        <v>2</v>
      </c>
      <c r="N1932" s="6" t="s">
        <v>4543</v>
      </c>
      <c r="O1932" s="6"/>
      <c r="P1932" s="6" t="s">
        <v>4549</v>
      </c>
      <c r="Q1932" s="6" t="s">
        <v>4549</v>
      </c>
      <c r="R1932" s="6" t="s">
        <v>4549</v>
      </c>
      <c r="S1932" s="6" t="s">
        <v>4549</v>
      </c>
      <c r="T1932" s="6"/>
      <c r="U1932" s="6"/>
      <c r="V1932" s="6" t="s">
        <v>4785</v>
      </c>
      <c r="W1932" s="6"/>
      <c r="X1932" s="6"/>
      <c r="Y1932" s="6"/>
      <c r="Z1932" s="6"/>
      <c r="AA1932" s="6"/>
      <c r="AB1932" s="6" t="s">
        <v>4549</v>
      </c>
    </row>
    <row r="1933" spans="1:28">
      <c r="A1933" s="6">
        <v>480</v>
      </c>
      <c r="B1933" s="6" t="str">
        <f t="shared" si="30"/>
        <v>White MountainWhite Mountain Post Office</v>
      </c>
      <c r="C1933" s="6" t="s">
        <v>2182</v>
      </c>
      <c r="D1933" s="6" t="s">
        <v>3211</v>
      </c>
      <c r="E1933" s="6"/>
      <c r="F1933" s="6"/>
      <c r="G1933" s="6">
        <v>600</v>
      </c>
      <c r="H1933" s="6">
        <v>1984</v>
      </c>
      <c r="I1933" s="6">
        <v>8</v>
      </c>
      <c r="J1933" s="6" t="s">
        <v>4555</v>
      </c>
      <c r="K1933" s="6">
        <v>31</v>
      </c>
      <c r="L1933" s="6" t="s">
        <v>4592</v>
      </c>
      <c r="M1933" s="6">
        <v>2</v>
      </c>
      <c r="N1933" s="6" t="s">
        <v>4543</v>
      </c>
      <c r="O1933" s="6" t="s">
        <v>1221</v>
      </c>
      <c r="P1933" s="6" t="s">
        <v>4549</v>
      </c>
      <c r="Q1933" s="6" t="s">
        <v>4549</v>
      </c>
      <c r="R1933" s="6" t="s">
        <v>4549</v>
      </c>
      <c r="S1933" s="6" t="s">
        <v>4549</v>
      </c>
      <c r="T1933" s="6"/>
      <c r="U1933" s="6"/>
      <c r="V1933" s="6" t="s">
        <v>4581</v>
      </c>
      <c r="W1933" s="6"/>
      <c r="X1933" s="6"/>
      <c r="Y1933" s="6"/>
      <c r="Z1933" s="6"/>
      <c r="AA1933" s="6"/>
      <c r="AB1933" s="6" t="s">
        <v>4549</v>
      </c>
    </row>
    <row r="1934" spans="1:28">
      <c r="A1934">
        <v>483</v>
      </c>
      <c r="B1934" s="6" t="str">
        <f t="shared" si="30"/>
        <v>Willow CreekAC Commercial Company Store</v>
      </c>
      <c r="C1934" t="s">
        <v>2231</v>
      </c>
      <c r="D1934" t="s">
        <v>886</v>
      </c>
      <c r="I1934">
        <v>7</v>
      </c>
      <c r="J1934" t="s">
        <v>4578</v>
      </c>
      <c r="K1934">
        <v>25</v>
      </c>
      <c r="L1934" t="s">
        <v>4579</v>
      </c>
      <c r="M1934">
        <v>3</v>
      </c>
      <c r="N1934" t="s">
        <v>4570</v>
      </c>
      <c r="P1934" s="6" t="s">
        <v>4549</v>
      </c>
      <c r="Q1934" s="6" t="s">
        <v>4549</v>
      </c>
      <c r="R1934" s="6" t="s">
        <v>4549</v>
      </c>
      <c r="S1934" s="6" t="s">
        <v>4549</v>
      </c>
      <c r="Y1934" s="145"/>
      <c r="AA1934" s="145"/>
      <c r="AB1934" s="6" t="s">
        <v>4549</v>
      </c>
    </row>
    <row r="1935" spans="1:28">
      <c r="A1935" s="6">
        <v>485</v>
      </c>
      <c r="B1935" s="6" t="str">
        <f t="shared" si="30"/>
        <v>WisemanCommunity Association</v>
      </c>
      <c r="C1935" s="6" t="s">
        <v>2563</v>
      </c>
      <c r="D1935" s="6" t="s">
        <v>2564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 t="s">
        <v>4549</v>
      </c>
      <c r="Q1935" s="6" t="s">
        <v>4549</v>
      </c>
      <c r="R1935" s="6" t="s">
        <v>4549</v>
      </c>
      <c r="S1935" s="6" t="s">
        <v>4549</v>
      </c>
      <c r="T1935" s="6"/>
      <c r="U1935" s="6"/>
      <c r="V1935" s="6"/>
      <c r="W1935" s="6"/>
      <c r="X1935" s="6"/>
      <c r="Y1935" s="6"/>
      <c r="Z1935" s="6"/>
      <c r="AA1935" s="6"/>
      <c r="AB1935" s="6" t="s">
        <v>4549</v>
      </c>
    </row>
    <row r="1936" spans="1:28">
      <c r="A1936" s="6">
        <v>486</v>
      </c>
      <c r="B1936" s="6" t="str">
        <f t="shared" si="30"/>
        <v>Womens Bay</v>
      </c>
      <c r="C1936" s="6" t="s">
        <v>4504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 t="s">
        <v>4549</v>
      </c>
      <c r="Q1936" s="6" t="s">
        <v>4549</v>
      </c>
      <c r="R1936" s="6" t="s">
        <v>4549</v>
      </c>
      <c r="S1936" s="6" t="s">
        <v>4549</v>
      </c>
      <c r="T1936" s="6"/>
      <c r="U1936" s="6"/>
      <c r="V1936" s="6"/>
      <c r="W1936" s="6"/>
      <c r="X1936" s="6"/>
      <c r="Y1936" s="6"/>
      <c r="Z1936" s="6"/>
      <c r="AA1936" s="6"/>
      <c r="AB1936" s="6" t="s">
        <v>4549</v>
      </c>
    </row>
    <row r="1937" spans="1:28">
      <c r="A1937">
        <v>489</v>
      </c>
      <c r="B1937" s="6" t="str">
        <f t="shared" si="30"/>
        <v>YakutatYakutat Elementary</v>
      </c>
      <c r="C1937" t="s">
        <v>2423</v>
      </c>
      <c r="D1937" t="s">
        <v>5829</v>
      </c>
      <c r="G1937">
        <v>20381</v>
      </c>
      <c r="H1937">
        <v>1979</v>
      </c>
      <c r="I1937">
        <v>3</v>
      </c>
      <c r="J1937" t="s">
        <v>4541</v>
      </c>
      <c r="K1937">
        <v>9</v>
      </c>
      <c r="L1937" t="s">
        <v>4575</v>
      </c>
      <c r="M1937">
        <v>2</v>
      </c>
      <c r="N1937" t="s">
        <v>4543</v>
      </c>
      <c r="O1937" t="s">
        <v>5830</v>
      </c>
      <c r="P1937" s="6" t="s">
        <v>4549</v>
      </c>
      <c r="Q1937" s="6" t="s">
        <v>4549</v>
      </c>
      <c r="R1937" s="6" t="s">
        <v>4549</v>
      </c>
      <c r="S1937" s="6" t="s">
        <v>4549</v>
      </c>
      <c r="Y1937" s="145"/>
      <c r="AA1937" s="145"/>
      <c r="AB1937" s="6" t="s">
        <v>4549</v>
      </c>
    </row>
    <row r="1938" spans="1:28">
      <c r="A1938">
        <v>489</v>
      </c>
      <c r="B1938" s="6" t="str">
        <f t="shared" si="30"/>
        <v>YakutatYakutat High School</v>
      </c>
      <c r="C1938" t="s">
        <v>2423</v>
      </c>
      <c r="D1938" t="s">
        <v>5831</v>
      </c>
      <c r="G1938">
        <v>29853</v>
      </c>
      <c r="H1938">
        <v>1985</v>
      </c>
      <c r="I1938">
        <v>3</v>
      </c>
      <c r="J1938" t="s">
        <v>4541</v>
      </c>
      <c r="K1938">
        <v>9</v>
      </c>
      <c r="L1938" t="s">
        <v>4575</v>
      </c>
      <c r="M1938">
        <v>2</v>
      </c>
      <c r="N1938" t="s">
        <v>4543</v>
      </c>
      <c r="O1938" t="s">
        <v>5830</v>
      </c>
      <c r="P1938" s="6" t="s">
        <v>4549</v>
      </c>
      <c r="Q1938" s="6" t="s">
        <v>4549</v>
      </c>
      <c r="R1938" s="6" t="s">
        <v>4549</v>
      </c>
      <c r="S1938" s="6" t="s">
        <v>4549</v>
      </c>
      <c r="Y1938" s="145"/>
      <c r="AA1938" s="145"/>
      <c r="AB1938" s="6" t="s">
        <v>4549</v>
      </c>
    </row>
    <row r="1939" spans="1:28">
      <c r="A1939" s="6">
        <v>489</v>
      </c>
      <c r="B1939" s="6" t="str">
        <f t="shared" si="30"/>
        <v>YakutatAARF Building</v>
      </c>
      <c r="C1939" s="6" t="s">
        <v>2423</v>
      </c>
      <c r="D1939" s="6" t="s">
        <v>5832</v>
      </c>
      <c r="E1939" s="6"/>
      <c r="F1939" s="6"/>
      <c r="G1939" s="6">
        <v>3500</v>
      </c>
      <c r="H1939" s="6"/>
      <c r="I1939" s="6">
        <v>3</v>
      </c>
      <c r="J1939" s="6" t="s">
        <v>4541</v>
      </c>
      <c r="K1939" s="6">
        <v>11</v>
      </c>
      <c r="L1939" s="6" t="s">
        <v>4542</v>
      </c>
      <c r="M1939" s="6">
        <v>2</v>
      </c>
      <c r="N1939" s="6" t="s">
        <v>4543</v>
      </c>
      <c r="O1939" s="6" t="s">
        <v>5118</v>
      </c>
      <c r="P1939" s="6" t="s">
        <v>4549</v>
      </c>
      <c r="Q1939" s="6" t="s">
        <v>4549</v>
      </c>
      <c r="R1939" s="6" t="s">
        <v>4549</v>
      </c>
      <c r="S1939" s="6" t="s">
        <v>4549</v>
      </c>
      <c r="T1939" s="6"/>
      <c r="U1939" s="6"/>
      <c r="V1939" s="6"/>
      <c r="W1939" s="6"/>
      <c r="X1939" s="6"/>
      <c r="Y1939" s="144">
        <v>15185</v>
      </c>
      <c r="Z1939" s="6"/>
      <c r="AA1939" s="6"/>
      <c r="AB1939" s="6" t="s">
        <v>4549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02"/>
  <sheetViews>
    <sheetView topLeftCell="A4251" workbookViewId="0">
      <selection activeCell="A4265" sqref="A4265:XFD4265"/>
    </sheetView>
  </sheetViews>
  <sheetFormatPr defaultRowHeight="15"/>
  <cols>
    <col min="1" max="1" width="19" bestFit="1" customWidth="1"/>
    <col min="2" max="2" width="10.7109375" bestFit="1" customWidth="1"/>
    <col min="3" max="3" width="28.28515625" bestFit="1" customWidth="1"/>
    <col min="4" max="4" width="83.28515625" bestFit="1" customWidth="1"/>
    <col min="5" max="5" width="35.85546875" bestFit="1" customWidth="1"/>
    <col min="6" max="6" width="11.5703125" bestFit="1" customWidth="1"/>
    <col min="7" max="7" width="16.85546875" bestFit="1" customWidth="1"/>
    <col min="8" max="8" width="22.85546875" bestFit="1" customWidth="1"/>
    <col min="9" max="9" width="12.28515625" bestFit="1" customWidth="1"/>
    <col min="10" max="10" width="20.85546875" bestFit="1" customWidth="1"/>
    <col min="11" max="11" width="13.42578125" bestFit="1" customWidth="1"/>
    <col min="12" max="12" width="15.5703125" bestFit="1" customWidth="1"/>
    <col min="13" max="13" width="12.85546875" bestFit="1" customWidth="1"/>
    <col min="14" max="14" width="12.28515625" bestFit="1" customWidth="1"/>
    <col min="15" max="15" width="23.85546875" bestFit="1" customWidth="1"/>
    <col min="16" max="16" width="13.42578125" bestFit="1" customWidth="1"/>
    <col min="17" max="17" width="15.5703125" bestFit="1" customWidth="1"/>
    <col min="18" max="18" width="12.85546875" bestFit="1" customWidth="1"/>
    <col min="19" max="19" width="22.5703125" bestFit="1" customWidth="1"/>
  </cols>
  <sheetData>
    <row r="1" spans="1:19" s="143" customFormat="1">
      <c r="A1" s="143" t="s">
        <v>1971</v>
      </c>
      <c r="B1" s="143" t="s">
        <v>4457</v>
      </c>
      <c r="C1" s="143" t="s">
        <v>4458</v>
      </c>
      <c r="D1" s="143" t="s">
        <v>3654</v>
      </c>
      <c r="E1" s="143" t="s">
        <v>1972</v>
      </c>
      <c r="F1" s="143" t="s">
        <v>2</v>
      </c>
      <c r="G1" s="143" t="s">
        <v>3</v>
      </c>
      <c r="H1" s="143" t="s">
        <v>4</v>
      </c>
      <c r="I1" s="143" t="s">
        <v>1973</v>
      </c>
      <c r="J1" s="143" t="s">
        <v>1974</v>
      </c>
      <c r="K1" s="143" t="s">
        <v>1975</v>
      </c>
      <c r="L1" s="143" t="s">
        <v>1976</v>
      </c>
      <c r="M1" s="143" t="s">
        <v>1977</v>
      </c>
      <c r="N1" s="143" t="s">
        <v>1973</v>
      </c>
      <c r="O1" s="143" t="s">
        <v>1978</v>
      </c>
      <c r="P1" s="143" t="s">
        <v>1975</v>
      </c>
      <c r="Q1" s="143" t="s">
        <v>1976</v>
      </c>
      <c r="R1" s="143" t="s">
        <v>1977</v>
      </c>
      <c r="S1" s="143" t="s">
        <v>1979</v>
      </c>
    </row>
    <row r="2" spans="1:19">
      <c r="A2" t="s">
        <v>1837</v>
      </c>
      <c r="B2">
        <f>VLOOKUP(A2,Sheet2!$A$2:$C$250,3)</f>
        <v>283</v>
      </c>
      <c r="C2" t="str">
        <f>VLOOKUP(A2,Sheet2!$A$2:$C$250,2)</f>
        <v>Aleutians</v>
      </c>
      <c r="D2" t="s">
        <v>112</v>
      </c>
      <c r="E2" t="s">
        <v>1500</v>
      </c>
      <c r="F2">
        <v>8081</v>
      </c>
      <c r="I2">
        <v>917</v>
      </c>
      <c r="K2">
        <v>8440</v>
      </c>
    </row>
    <row r="3" spans="1:19">
      <c r="A3" t="s">
        <v>2565</v>
      </c>
      <c r="B3">
        <f>VLOOKUP(A3,Sheet2!$A$2:$C$250,3)</f>
        <v>283</v>
      </c>
      <c r="C3" t="str">
        <f>VLOOKUP(A3,Sheet2!$A$2:$C$250,2)</f>
        <v>Aleutians</v>
      </c>
      <c r="D3" t="s">
        <v>2567</v>
      </c>
      <c r="E3" t="s">
        <v>1500</v>
      </c>
      <c r="F3">
        <v>12000</v>
      </c>
      <c r="I3">
        <v>3625.182481751825</v>
      </c>
      <c r="K3">
        <v>30040.270359999995</v>
      </c>
    </row>
    <row r="4" spans="1:19">
      <c r="A4" t="s">
        <v>1837</v>
      </c>
      <c r="B4">
        <f>VLOOKUP(A4,Sheet2!$A$2:$C$250,3)</f>
        <v>283</v>
      </c>
      <c r="C4" t="str">
        <f>VLOOKUP(A4,Sheet2!$A$2:$C$250,2)</f>
        <v>Aleutians</v>
      </c>
      <c r="D4" t="s">
        <v>1835</v>
      </c>
      <c r="E4" t="s">
        <v>1500</v>
      </c>
      <c r="F4">
        <v>15000</v>
      </c>
    </row>
    <row r="5" spans="1:19">
      <c r="A5" t="s">
        <v>1837</v>
      </c>
      <c r="B5">
        <f>VLOOKUP(A5,Sheet2!$A$2:$C$250,3)</f>
        <v>283</v>
      </c>
      <c r="C5" t="str">
        <f>VLOOKUP(A5,Sheet2!$A$2:$C$250,2)</f>
        <v>Aleutians</v>
      </c>
      <c r="D5" t="s">
        <v>1827</v>
      </c>
      <c r="E5" t="s">
        <v>2424</v>
      </c>
      <c r="F5">
        <v>15000</v>
      </c>
    </row>
    <row r="6" spans="1:19">
      <c r="A6" t="s">
        <v>1837</v>
      </c>
      <c r="B6">
        <f>VLOOKUP(A6,Sheet2!$A$2:$C$250,3)</f>
        <v>283</v>
      </c>
      <c r="C6" t="str">
        <f>VLOOKUP(A6,Sheet2!$A$2:$C$250,2)</f>
        <v>Aleutians</v>
      </c>
      <c r="D6" t="s">
        <v>48</v>
      </c>
      <c r="E6" t="s">
        <v>2424</v>
      </c>
      <c r="F6">
        <v>77100</v>
      </c>
      <c r="I6">
        <v>5000</v>
      </c>
      <c r="K6">
        <v>161200</v>
      </c>
    </row>
    <row r="7" spans="1:19">
      <c r="A7" t="s">
        <v>1837</v>
      </c>
      <c r="B7">
        <f>VLOOKUP(A7,Sheet2!$A$2:$C$250,3)</f>
        <v>283</v>
      </c>
      <c r="C7" t="str">
        <f>VLOOKUP(A7,Sheet2!$A$2:$C$250,2)</f>
        <v>Aleutians</v>
      </c>
      <c r="D7" t="s">
        <v>2293</v>
      </c>
      <c r="E7" t="s">
        <v>213</v>
      </c>
      <c r="F7">
        <v>16800</v>
      </c>
      <c r="K7">
        <v>4800</v>
      </c>
    </row>
    <row r="8" spans="1:19">
      <c r="A8" t="s">
        <v>2565</v>
      </c>
      <c r="B8">
        <f>VLOOKUP(A8,Sheet2!$A$2:$C$250,3)</f>
        <v>283</v>
      </c>
      <c r="C8" t="str">
        <f>VLOOKUP(A8,Sheet2!$A$2:$C$250,2)</f>
        <v>Aleutians</v>
      </c>
      <c r="D8" t="s">
        <v>2566</v>
      </c>
      <c r="E8" t="s">
        <v>1980</v>
      </c>
      <c r="F8">
        <v>5000</v>
      </c>
      <c r="I8">
        <v>2520.5255474452556</v>
      </c>
    </row>
    <row r="9" spans="1:19">
      <c r="A9" t="s">
        <v>617</v>
      </c>
      <c r="B9">
        <f>VLOOKUP(A9,Sheet2!$A$2:$C$250,3)</f>
        <v>85</v>
      </c>
      <c r="C9" t="str">
        <f>VLOOKUP(A9,Sheet2!$A$2:$C$250,2)</f>
        <v>Kodiak</v>
      </c>
      <c r="D9" t="s">
        <v>3334</v>
      </c>
      <c r="E9" t="s">
        <v>3335</v>
      </c>
      <c r="F9">
        <v>8450</v>
      </c>
      <c r="I9">
        <v>6000</v>
      </c>
      <c r="K9">
        <v>70160</v>
      </c>
    </row>
    <row r="10" spans="1:19">
      <c r="A10" t="s">
        <v>617</v>
      </c>
      <c r="B10">
        <f>VLOOKUP(A10,Sheet2!$A$2:$C$250,3)</f>
        <v>85</v>
      </c>
      <c r="C10" t="str">
        <f>VLOOKUP(A10,Sheet2!$A$2:$C$250,2)</f>
        <v>Kodiak</v>
      </c>
      <c r="D10" t="s">
        <v>623</v>
      </c>
      <c r="E10" t="s">
        <v>3335</v>
      </c>
    </row>
    <row r="11" spans="1:19">
      <c r="A11" t="s">
        <v>617</v>
      </c>
      <c r="B11">
        <f>VLOOKUP(A11,Sheet2!$A$2:$C$250,3)</f>
        <v>85</v>
      </c>
      <c r="C11" t="str">
        <f>VLOOKUP(A11,Sheet2!$A$2:$C$250,2)</f>
        <v>Kodiak</v>
      </c>
      <c r="D11" t="s">
        <v>621</v>
      </c>
      <c r="E11" t="s">
        <v>3232</v>
      </c>
      <c r="F11">
        <v>1750</v>
      </c>
    </row>
    <row r="12" spans="1:19">
      <c r="A12" t="s">
        <v>617</v>
      </c>
      <c r="B12">
        <f>VLOOKUP(A12,Sheet2!$A$2:$C$250,3)</f>
        <v>85</v>
      </c>
      <c r="C12" t="str">
        <f>VLOOKUP(A12,Sheet2!$A$2:$C$250,2)</f>
        <v>Kodiak</v>
      </c>
      <c r="D12" t="s">
        <v>620</v>
      </c>
      <c r="E12" t="s">
        <v>3232</v>
      </c>
      <c r="F12">
        <v>2400</v>
      </c>
    </row>
    <row r="13" spans="1:19">
      <c r="A13" t="s">
        <v>617</v>
      </c>
      <c r="B13">
        <f>VLOOKUP(A13,Sheet2!$A$2:$C$250,3)</f>
        <v>85</v>
      </c>
      <c r="C13" t="str">
        <f>VLOOKUP(A13,Sheet2!$A$2:$C$250,2)</f>
        <v>Kodiak</v>
      </c>
      <c r="D13" t="s">
        <v>619</v>
      </c>
      <c r="E13" t="s">
        <v>377</v>
      </c>
      <c r="F13">
        <v>1000</v>
      </c>
    </row>
    <row r="14" spans="1:19">
      <c r="A14" t="s">
        <v>617</v>
      </c>
      <c r="B14">
        <f>VLOOKUP(A14,Sheet2!$A$2:$C$250,3)</f>
        <v>85</v>
      </c>
      <c r="C14" t="str">
        <f>VLOOKUP(A14,Sheet2!$A$2:$C$250,2)</f>
        <v>Kodiak</v>
      </c>
      <c r="D14" t="s">
        <v>624</v>
      </c>
      <c r="E14" t="s">
        <v>377</v>
      </c>
      <c r="F14">
        <v>1152</v>
      </c>
    </row>
    <row r="15" spans="1:19">
      <c r="A15" t="s">
        <v>617</v>
      </c>
      <c r="B15">
        <f>VLOOKUP(A15,Sheet2!$A$2:$C$250,3)</f>
        <v>85</v>
      </c>
      <c r="C15" t="str">
        <f>VLOOKUP(A15,Sheet2!$A$2:$C$250,2)</f>
        <v>Kodiak</v>
      </c>
      <c r="D15" t="s">
        <v>625</v>
      </c>
      <c r="E15" t="s">
        <v>1500</v>
      </c>
      <c r="F15">
        <v>1152</v>
      </c>
    </row>
    <row r="16" spans="1:19">
      <c r="A16" t="s">
        <v>617</v>
      </c>
      <c r="B16">
        <f>VLOOKUP(A16,Sheet2!$A$2:$C$250,3)</f>
        <v>85</v>
      </c>
      <c r="C16" t="str">
        <f>VLOOKUP(A16,Sheet2!$A$2:$C$250,2)</f>
        <v>Kodiak</v>
      </c>
      <c r="D16" t="s">
        <v>372</v>
      </c>
      <c r="E16" t="s">
        <v>1500</v>
      </c>
    </row>
    <row r="17" spans="1:11">
      <c r="A17" t="s">
        <v>617</v>
      </c>
      <c r="B17">
        <f>VLOOKUP(A17,Sheet2!$A$2:$C$250,3)</f>
        <v>85</v>
      </c>
      <c r="C17" t="str">
        <f>VLOOKUP(A17,Sheet2!$A$2:$C$250,2)</f>
        <v>Kodiak</v>
      </c>
      <c r="D17" t="s">
        <v>618</v>
      </c>
      <c r="E17" t="s">
        <v>1500</v>
      </c>
    </row>
    <row r="18" spans="1:11">
      <c r="A18" t="s">
        <v>617</v>
      </c>
      <c r="B18">
        <f>VLOOKUP(A18,Sheet2!$A$2:$C$250,3)</f>
        <v>85</v>
      </c>
      <c r="C18" t="str">
        <f>VLOOKUP(A18,Sheet2!$A$2:$C$250,2)</f>
        <v>Kodiak</v>
      </c>
      <c r="D18" t="s">
        <v>2425</v>
      </c>
      <c r="E18" t="s">
        <v>2424</v>
      </c>
      <c r="F18">
        <v>480</v>
      </c>
      <c r="I18">
        <v>100</v>
      </c>
    </row>
    <row r="19" spans="1:11">
      <c r="A19" t="s">
        <v>617</v>
      </c>
      <c r="B19">
        <f>VLOOKUP(A19,Sheet2!$A$2:$C$250,3)</f>
        <v>85</v>
      </c>
      <c r="C19" t="str">
        <f>VLOOKUP(A19,Sheet2!$A$2:$C$250,2)</f>
        <v>Kodiak</v>
      </c>
      <c r="D19" t="s">
        <v>298</v>
      </c>
      <c r="E19" t="s">
        <v>2424</v>
      </c>
      <c r="F19">
        <v>640</v>
      </c>
    </row>
    <row r="20" spans="1:11">
      <c r="A20" t="s">
        <v>617</v>
      </c>
      <c r="B20">
        <f>VLOOKUP(A20,Sheet2!$A$2:$C$250,3)</f>
        <v>85</v>
      </c>
      <c r="C20" t="str">
        <f>VLOOKUP(A20,Sheet2!$A$2:$C$250,2)</f>
        <v>Kodiak</v>
      </c>
      <c r="D20" t="s">
        <v>473</v>
      </c>
      <c r="E20" t="s">
        <v>2424</v>
      </c>
      <c r="F20">
        <v>1400</v>
      </c>
    </row>
    <row r="21" spans="1:11">
      <c r="A21" t="s">
        <v>617</v>
      </c>
      <c r="B21">
        <f>VLOOKUP(A21,Sheet2!$A$2:$C$250,3)</f>
        <v>85</v>
      </c>
      <c r="C21" t="str">
        <f>VLOOKUP(A21,Sheet2!$A$2:$C$250,2)</f>
        <v>Kodiak</v>
      </c>
      <c r="D21" t="s">
        <v>595</v>
      </c>
      <c r="E21" t="s">
        <v>2424</v>
      </c>
    </row>
    <row r="22" spans="1:11">
      <c r="A22" t="s">
        <v>617</v>
      </c>
      <c r="B22">
        <f>VLOOKUP(A22,Sheet2!$A$2:$C$250,3)</f>
        <v>85</v>
      </c>
      <c r="C22" t="str">
        <f>VLOOKUP(A22,Sheet2!$A$2:$C$250,2)</f>
        <v>Kodiak</v>
      </c>
      <c r="D22" t="s">
        <v>302</v>
      </c>
      <c r="E22" t="s">
        <v>2194</v>
      </c>
      <c r="F22">
        <v>600</v>
      </c>
      <c r="I22">
        <v>300</v>
      </c>
    </row>
    <row r="23" spans="1:11">
      <c r="A23" t="s">
        <v>617</v>
      </c>
      <c r="B23">
        <f>VLOOKUP(A23,Sheet2!$A$2:$C$250,3)</f>
        <v>85</v>
      </c>
      <c r="C23" t="str">
        <f>VLOOKUP(A23,Sheet2!$A$2:$C$250,2)</f>
        <v>Kodiak</v>
      </c>
      <c r="D23" t="s">
        <v>82</v>
      </c>
      <c r="E23" t="s">
        <v>1980</v>
      </c>
      <c r="F23">
        <v>1104</v>
      </c>
    </row>
    <row r="24" spans="1:11">
      <c r="A24" t="s">
        <v>617</v>
      </c>
      <c r="B24">
        <f>VLOOKUP(A24,Sheet2!$A$2:$C$250,3)</f>
        <v>85</v>
      </c>
      <c r="C24" t="str">
        <f>VLOOKUP(A24,Sheet2!$A$2:$C$250,2)</f>
        <v>Kodiak</v>
      </c>
      <c r="D24" t="s">
        <v>622</v>
      </c>
      <c r="E24" t="s">
        <v>65</v>
      </c>
      <c r="F24">
        <v>620</v>
      </c>
    </row>
    <row r="25" spans="1:11">
      <c r="A25" t="s">
        <v>617</v>
      </c>
      <c r="B25">
        <f>VLOOKUP(A25,Sheet2!$A$2:$C$250,3)</f>
        <v>85</v>
      </c>
      <c r="C25" t="str">
        <f>VLOOKUP(A25,Sheet2!$A$2:$C$250,2)</f>
        <v>Kodiak</v>
      </c>
      <c r="D25" t="s">
        <v>626</v>
      </c>
      <c r="E25" t="s">
        <v>65</v>
      </c>
    </row>
    <row r="26" spans="1:11">
      <c r="A26" t="s">
        <v>0</v>
      </c>
      <c r="B26">
        <f>VLOOKUP(A26,Sheet2!$A$2:$C$250,3)</f>
        <v>675</v>
      </c>
      <c r="C26" t="str">
        <f>VLOOKUP(A26,Sheet2!$A$2:$C$250,2)</f>
        <v>Lower Yukon-Kuskokwim</v>
      </c>
      <c r="D26" t="s">
        <v>3614</v>
      </c>
      <c r="E26" t="s">
        <v>3615</v>
      </c>
    </row>
    <row r="27" spans="1:11">
      <c r="A27" t="s">
        <v>2569</v>
      </c>
      <c r="B27">
        <f>VLOOKUP(A27,Sheet2!$A$2:$C$250,3)</f>
        <v>675</v>
      </c>
      <c r="C27" t="str">
        <f>VLOOKUP(A27,Sheet2!$A$2:$C$250,2)</f>
        <v>Lower Yukon-Kuskokwim</v>
      </c>
      <c r="D27" t="s">
        <v>3336</v>
      </c>
      <c r="E27" t="s">
        <v>3335</v>
      </c>
      <c r="F27">
        <v>42404</v>
      </c>
      <c r="K27">
        <v>361437.91957866668</v>
      </c>
    </row>
    <row r="28" spans="1:11">
      <c r="A28" t="s">
        <v>0</v>
      </c>
      <c r="B28">
        <f>VLOOKUP(A28,Sheet2!$A$2:$C$250,3)</f>
        <v>675</v>
      </c>
      <c r="C28" t="str">
        <f>VLOOKUP(A28,Sheet2!$A$2:$C$250,2)</f>
        <v>Lower Yukon-Kuskokwim</v>
      </c>
      <c r="D28" t="s">
        <v>3337</v>
      </c>
      <c r="E28" t="s">
        <v>3335</v>
      </c>
    </row>
    <row r="29" spans="1:11">
      <c r="A29" t="s">
        <v>0</v>
      </c>
      <c r="B29">
        <f>VLOOKUP(A29,Sheet2!$A$2:$C$250,3)</f>
        <v>675</v>
      </c>
      <c r="C29" t="str">
        <f>VLOOKUP(A29,Sheet2!$A$2:$C$250,2)</f>
        <v>Lower Yukon-Kuskokwim</v>
      </c>
      <c r="D29" t="s">
        <v>3338</v>
      </c>
      <c r="E29" t="s">
        <v>3335</v>
      </c>
    </row>
    <row r="30" spans="1:11">
      <c r="A30" t="s">
        <v>0</v>
      </c>
      <c r="B30">
        <f>VLOOKUP(A30,Sheet2!$A$2:$C$250,3)</f>
        <v>675</v>
      </c>
      <c r="C30" t="str">
        <f>VLOOKUP(A30,Sheet2!$A$2:$C$250,2)</f>
        <v>Lower Yukon-Kuskokwim</v>
      </c>
      <c r="D30" t="s">
        <v>12</v>
      </c>
      <c r="E30" t="s">
        <v>3232</v>
      </c>
      <c r="F30">
        <v>2335</v>
      </c>
      <c r="G30" t="s">
        <v>10</v>
      </c>
      <c r="H30" t="s">
        <v>11</v>
      </c>
    </row>
    <row r="31" spans="1:11">
      <c r="A31" t="s">
        <v>0</v>
      </c>
      <c r="B31">
        <f>VLOOKUP(A31,Sheet2!$A$2:$C$250,3)</f>
        <v>675</v>
      </c>
      <c r="C31" t="str">
        <f>VLOOKUP(A31,Sheet2!$A$2:$C$250,2)</f>
        <v>Lower Yukon-Kuskokwim</v>
      </c>
      <c r="D31" t="s">
        <v>5</v>
      </c>
      <c r="E31" t="s">
        <v>377</v>
      </c>
      <c r="F31">
        <v>960</v>
      </c>
    </row>
    <row r="32" spans="1:11">
      <c r="A32" t="s">
        <v>0</v>
      </c>
      <c r="B32">
        <f>VLOOKUP(A32,Sheet2!$A$2:$C$250,3)</f>
        <v>675</v>
      </c>
      <c r="C32" t="str">
        <f>VLOOKUP(A32,Sheet2!$A$2:$C$250,2)</f>
        <v>Lower Yukon-Kuskokwim</v>
      </c>
      <c r="D32" t="s">
        <v>15</v>
      </c>
      <c r="E32" t="s">
        <v>377</v>
      </c>
      <c r="F32">
        <v>6376</v>
      </c>
      <c r="G32" t="s">
        <v>10</v>
      </c>
      <c r="H32" t="s">
        <v>11</v>
      </c>
    </row>
    <row r="33" spans="1:11">
      <c r="A33" t="s">
        <v>0</v>
      </c>
      <c r="B33">
        <f>VLOOKUP(A33,Sheet2!$A$2:$C$250,3)</f>
        <v>675</v>
      </c>
      <c r="C33" t="str">
        <f>VLOOKUP(A33,Sheet2!$A$2:$C$250,2)</f>
        <v>Lower Yukon-Kuskokwim</v>
      </c>
      <c r="D33" t="s">
        <v>2996</v>
      </c>
      <c r="E33" t="s">
        <v>377</v>
      </c>
    </row>
    <row r="34" spans="1:11">
      <c r="A34" t="s">
        <v>0</v>
      </c>
      <c r="B34">
        <f>VLOOKUP(A34,Sheet2!$A$2:$C$250,3)</f>
        <v>675</v>
      </c>
      <c r="C34" t="str">
        <f>VLOOKUP(A34,Sheet2!$A$2:$C$250,2)</f>
        <v>Lower Yukon-Kuskokwim</v>
      </c>
      <c r="D34" t="s">
        <v>2997</v>
      </c>
      <c r="E34" t="s">
        <v>377</v>
      </c>
    </row>
    <row r="35" spans="1:11">
      <c r="A35" t="s">
        <v>0</v>
      </c>
      <c r="B35">
        <f>VLOOKUP(A35,Sheet2!$A$2:$C$250,3)</f>
        <v>675</v>
      </c>
      <c r="C35" t="str">
        <f>VLOOKUP(A35,Sheet2!$A$2:$C$250,2)</f>
        <v>Lower Yukon-Kuskokwim</v>
      </c>
      <c r="D35" t="s">
        <v>13</v>
      </c>
      <c r="E35" t="s">
        <v>1500</v>
      </c>
      <c r="F35">
        <v>30</v>
      </c>
      <c r="G35" t="s">
        <v>14</v>
      </c>
      <c r="H35" t="s">
        <v>11</v>
      </c>
    </row>
    <row r="36" spans="1:11">
      <c r="A36" t="s">
        <v>0</v>
      </c>
      <c r="B36">
        <f>VLOOKUP(A36,Sheet2!$A$2:$C$250,3)</f>
        <v>675</v>
      </c>
      <c r="C36" t="str">
        <f>VLOOKUP(A36,Sheet2!$A$2:$C$250,2)</f>
        <v>Lower Yukon-Kuskokwim</v>
      </c>
      <c r="D36" t="s">
        <v>8</v>
      </c>
      <c r="E36" t="s">
        <v>1500</v>
      </c>
      <c r="F36">
        <v>576</v>
      </c>
    </row>
    <row r="37" spans="1:11">
      <c r="A37" t="s">
        <v>2569</v>
      </c>
      <c r="B37">
        <f>VLOOKUP(A37,Sheet2!$A$2:$C$250,3)</f>
        <v>675</v>
      </c>
      <c r="C37" t="str">
        <f>VLOOKUP(A37,Sheet2!$A$2:$C$250,2)</f>
        <v>Lower Yukon-Kuskokwim</v>
      </c>
      <c r="D37" t="s">
        <v>2570</v>
      </c>
      <c r="E37" t="s">
        <v>1500</v>
      </c>
      <c r="F37">
        <v>1250</v>
      </c>
      <c r="K37">
        <v>5645.5508095000005</v>
      </c>
    </row>
    <row r="38" spans="1:11">
      <c r="A38" t="s">
        <v>2569</v>
      </c>
      <c r="B38">
        <f>VLOOKUP(A38,Sheet2!$A$2:$C$250,3)</f>
        <v>675</v>
      </c>
      <c r="C38" t="str">
        <f>VLOOKUP(A38,Sheet2!$A$2:$C$250,2)</f>
        <v>Lower Yukon-Kuskokwim</v>
      </c>
      <c r="D38" t="s">
        <v>2571</v>
      </c>
      <c r="E38" t="s">
        <v>1500</v>
      </c>
      <c r="F38">
        <v>1250</v>
      </c>
      <c r="K38">
        <v>2014.0181259999997</v>
      </c>
    </row>
    <row r="39" spans="1:11">
      <c r="A39" t="s">
        <v>0</v>
      </c>
      <c r="B39">
        <f>VLOOKUP(A39,Sheet2!$A$2:$C$250,3)</f>
        <v>675</v>
      </c>
      <c r="C39" t="str">
        <f>VLOOKUP(A39,Sheet2!$A$2:$C$250,2)</f>
        <v>Lower Yukon-Kuskokwim</v>
      </c>
      <c r="D39" t="s">
        <v>2568</v>
      </c>
      <c r="E39" t="s">
        <v>1500</v>
      </c>
    </row>
    <row r="40" spans="1:11">
      <c r="A40" t="s">
        <v>0</v>
      </c>
      <c r="B40">
        <f>VLOOKUP(A40,Sheet2!$A$2:$C$250,3)</f>
        <v>675</v>
      </c>
      <c r="C40" t="str">
        <f>VLOOKUP(A40,Sheet2!$A$2:$C$250,2)</f>
        <v>Lower Yukon-Kuskokwim</v>
      </c>
      <c r="D40" t="s">
        <v>2572</v>
      </c>
      <c r="E40" t="s">
        <v>1500</v>
      </c>
    </row>
    <row r="41" spans="1:11">
      <c r="A41" t="s">
        <v>0</v>
      </c>
      <c r="B41">
        <f>VLOOKUP(A41,Sheet2!$A$2:$C$250,3)</f>
        <v>675</v>
      </c>
      <c r="C41" t="str">
        <f>VLOOKUP(A41,Sheet2!$A$2:$C$250,2)</f>
        <v>Lower Yukon-Kuskokwim</v>
      </c>
      <c r="D41" t="s">
        <v>9</v>
      </c>
      <c r="E41" t="s">
        <v>2424</v>
      </c>
      <c r="F41">
        <v>1158</v>
      </c>
      <c r="G41" t="s">
        <v>10</v>
      </c>
      <c r="H41" t="s">
        <v>11</v>
      </c>
    </row>
    <row r="42" spans="1:11">
      <c r="A42" t="s">
        <v>0</v>
      </c>
      <c r="B42">
        <f>VLOOKUP(A42,Sheet2!$A$2:$C$250,3)</f>
        <v>675</v>
      </c>
      <c r="C42" t="str">
        <f>VLOOKUP(A42,Sheet2!$A$2:$C$250,2)</f>
        <v>Lower Yukon-Kuskokwim</v>
      </c>
      <c r="D42" t="s">
        <v>2426</v>
      </c>
      <c r="E42" t="s">
        <v>2424</v>
      </c>
    </row>
    <row r="43" spans="1:11">
      <c r="A43" t="s">
        <v>0</v>
      </c>
      <c r="B43">
        <f>VLOOKUP(A43,Sheet2!$A$2:$C$250,3)</f>
        <v>675</v>
      </c>
      <c r="C43" t="str">
        <f>VLOOKUP(A43,Sheet2!$A$2:$C$250,2)</f>
        <v>Lower Yukon-Kuskokwim</v>
      </c>
      <c r="D43" t="s">
        <v>2427</v>
      </c>
      <c r="E43" t="s">
        <v>2424</v>
      </c>
    </row>
    <row r="44" spans="1:11">
      <c r="A44" t="s">
        <v>0</v>
      </c>
      <c r="B44">
        <f>VLOOKUP(A44,Sheet2!$A$2:$C$250,3)</f>
        <v>675</v>
      </c>
      <c r="C44" t="str">
        <f>VLOOKUP(A44,Sheet2!$A$2:$C$250,2)</f>
        <v>Lower Yukon-Kuskokwim</v>
      </c>
      <c r="D44" t="s">
        <v>63</v>
      </c>
      <c r="E44" t="s">
        <v>2424</v>
      </c>
    </row>
    <row r="45" spans="1:11">
      <c r="A45" t="s">
        <v>0</v>
      </c>
      <c r="B45">
        <f>VLOOKUP(A45,Sheet2!$A$2:$C$250,3)</f>
        <v>675</v>
      </c>
      <c r="C45" t="str">
        <f>VLOOKUP(A45,Sheet2!$A$2:$C$250,2)</f>
        <v>Lower Yukon-Kuskokwim</v>
      </c>
      <c r="D45" t="s">
        <v>7</v>
      </c>
      <c r="E45" t="s">
        <v>213</v>
      </c>
      <c r="F45">
        <v>720</v>
      </c>
    </row>
    <row r="46" spans="1:11">
      <c r="A46" t="s">
        <v>0</v>
      </c>
      <c r="B46">
        <f>VLOOKUP(A46,Sheet2!$A$2:$C$250,3)</f>
        <v>675</v>
      </c>
      <c r="C46" t="str">
        <f>VLOOKUP(A46,Sheet2!$A$2:$C$250,2)</f>
        <v>Lower Yukon-Kuskokwim</v>
      </c>
      <c r="D46" t="s">
        <v>2294</v>
      </c>
      <c r="E46" t="s">
        <v>213</v>
      </c>
      <c r="F46">
        <v>2490</v>
      </c>
    </row>
    <row r="47" spans="1:11">
      <c r="A47" t="s">
        <v>0</v>
      </c>
      <c r="B47">
        <f>VLOOKUP(A47,Sheet2!$A$2:$C$250,3)</f>
        <v>675</v>
      </c>
      <c r="C47" t="str">
        <f>VLOOKUP(A47,Sheet2!$A$2:$C$250,2)</f>
        <v>Lower Yukon-Kuskokwim</v>
      </c>
      <c r="D47" t="s">
        <v>2295</v>
      </c>
      <c r="E47" t="s">
        <v>213</v>
      </c>
      <c r="F47">
        <v>2800</v>
      </c>
    </row>
    <row r="48" spans="1:11">
      <c r="A48" t="s">
        <v>0</v>
      </c>
      <c r="B48">
        <f>VLOOKUP(A48,Sheet2!$A$2:$C$250,3)</f>
        <v>675</v>
      </c>
      <c r="C48" t="str">
        <f>VLOOKUP(A48,Sheet2!$A$2:$C$250,2)</f>
        <v>Lower Yukon-Kuskokwim</v>
      </c>
      <c r="D48" t="s">
        <v>2296</v>
      </c>
      <c r="E48" t="s">
        <v>213</v>
      </c>
    </row>
    <row r="49" spans="1:19">
      <c r="A49" t="s">
        <v>0</v>
      </c>
      <c r="B49">
        <f>VLOOKUP(A49,Sheet2!$A$2:$C$250,3)</f>
        <v>675</v>
      </c>
      <c r="C49" t="str">
        <f>VLOOKUP(A49,Sheet2!$A$2:$C$250,2)</f>
        <v>Lower Yukon-Kuskokwim</v>
      </c>
      <c r="D49" t="s">
        <v>2185</v>
      </c>
      <c r="E49" t="s">
        <v>2194</v>
      </c>
      <c r="F49">
        <v>2100</v>
      </c>
      <c r="I49">
        <v>275</v>
      </c>
    </row>
    <row r="50" spans="1:19">
      <c r="A50" t="s">
        <v>0</v>
      </c>
      <c r="B50">
        <f>VLOOKUP(A50,Sheet2!$A$2:$C$250,3)</f>
        <v>675</v>
      </c>
      <c r="C50" t="str">
        <f>VLOOKUP(A50,Sheet2!$A$2:$C$250,2)</f>
        <v>Lower Yukon-Kuskokwim</v>
      </c>
      <c r="D50" t="s">
        <v>1148</v>
      </c>
      <c r="E50" t="s">
        <v>1980</v>
      </c>
      <c r="F50">
        <v>336</v>
      </c>
    </row>
    <row r="51" spans="1:19">
      <c r="A51" t="s">
        <v>2428</v>
      </c>
      <c r="B51">
        <f>VLOOKUP(A51,Sheet2!$A$2:$C$250,3)</f>
        <v>355</v>
      </c>
      <c r="C51" t="str">
        <f>VLOOKUP(A51,Sheet2!$A$2:$C$250,2)</f>
        <v>Lower Yukon-Kuskokwim</v>
      </c>
      <c r="D51" t="s">
        <v>3339</v>
      </c>
      <c r="E51" t="s">
        <v>3335</v>
      </c>
      <c r="F51">
        <v>29659</v>
      </c>
      <c r="K51">
        <v>194196.41441866668</v>
      </c>
    </row>
    <row r="52" spans="1:19">
      <c r="A52" t="s">
        <v>16</v>
      </c>
      <c r="B52">
        <f>VLOOKUP(A52,Sheet2!$A$2:$C$250,3)</f>
        <v>355</v>
      </c>
      <c r="C52" t="str">
        <f>VLOOKUP(A52,Sheet2!$A$2:$C$250,2)</f>
        <v>Lower Yukon-Kuskokwim</v>
      </c>
      <c r="D52" t="s">
        <v>32</v>
      </c>
      <c r="E52" t="s">
        <v>3335</v>
      </c>
    </row>
    <row r="53" spans="1:19">
      <c r="A53" t="s">
        <v>16</v>
      </c>
      <c r="B53">
        <f>VLOOKUP(A53,Sheet2!$A$2:$C$250,3)</f>
        <v>355</v>
      </c>
      <c r="C53" t="str">
        <f>VLOOKUP(A53,Sheet2!$A$2:$C$250,2)</f>
        <v>Lower Yukon-Kuskokwim</v>
      </c>
      <c r="D53" t="s">
        <v>28</v>
      </c>
      <c r="E53" t="s">
        <v>3232</v>
      </c>
      <c r="F53">
        <v>2350</v>
      </c>
      <c r="I53">
        <v>728</v>
      </c>
      <c r="K53">
        <v>26989</v>
      </c>
      <c r="N53">
        <v>662</v>
      </c>
      <c r="P53">
        <v>22174</v>
      </c>
      <c r="S53">
        <v>5410</v>
      </c>
    </row>
    <row r="54" spans="1:19">
      <c r="A54" t="s">
        <v>16</v>
      </c>
      <c r="B54">
        <f>VLOOKUP(A54,Sheet2!$A$2:$C$250,3)</f>
        <v>355</v>
      </c>
      <c r="C54" t="str">
        <f>VLOOKUP(A54,Sheet2!$A$2:$C$250,2)</f>
        <v>Lower Yukon-Kuskokwim</v>
      </c>
      <c r="D54" t="s">
        <v>25</v>
      </c>
      <c r="E54" t="s">
        <v>377</v>
      </c>
    </row>
    <row r="55" spans="1:19">
      <c r="A55" t="s">
        <v>16</v>
      </c>
      <c r="B55">
        <f>VLOOKUP(A55,Sheet2!$A$2:$C$250,3)</f>
        <v>355</v>
      </c>
      <c r="C55" t="str">
        <f>VLOOKUP(A55,Sheet2!$A$2:$C$250,2)</f>
        <v>Lower Yukon-Kuskokwim</v>
      </c>
      <c r="D55" t="s">
        <v>2999</v>
      </c>
      <c r="E55" t="s">
        <v>377</v>
      </c>
      <c r="I55">
        <v>5000</v>
      </c>
    </row>
    <row r="56" spans="1:19">
      <c r="A56" t="s">
        <v>16</v>
      </c>
      <c r="B56">
        <f>VLOOKUP(A56,Sheet2!$A$2:$C$250,3)</f>
        <v>355</v>
      </c>
      <c r="C56" t="str">
        <f>VLOOKUP(A56,Sheet2!$A$2:$C$250,2)</f>
        <v>Lower Yukon-Kuskokwim</v>
      </c>
      <c r="D56" t="s">
        <v>29</v>
      </c>
      <c r="E56" t="s">
        <v>377</v>
      </c>
    </row>
    <row r="57" spans="1:19">
      <c r="A57" t="s">
        <v>16</v>
      </c>
      <c r="B57">
        <f>VLOOKUP(A57,Sheet2!$A$2:$C$250,3)</f>
        <v>355</v>
      </c>
      <c r="C57" t="str">
        <f>VLOOKUP(A57,Sheet2!$A$2:$C$250,2)</f>
        <v>Lower Yukon-Kuskokwim</v>
      </c>
      <c r="D57" t="s">
        <v>2998</v>
      </c>
      <c r="E57" t="s">
        <v>377</v>
      </c>
    </row>
    <row r="58" spans="1:19">
      <c r="A58" t="s">
        <v>16</v>
      </c>
      <c r="B58">
        <f>VLOOKUP(A58,Sheet2!$A$2:$C$250,3)</f>
        <v>355</v>
      </c>
      <c r="C58" t="str">
        <f>VLOOKUP(A58,Sheet2!$A$2:$C$250,2)</f>
        <v>Lower Yukon-Kuskokwim</v>
      </c>
      <c r="D58" t="s">
        <v>37</v>
      </c>
      <c r="E58" t="s">
        <v>377</v>
      </c>
    </row>
    <row r="59" spans="1:19">
      <c r="A59" t="s">
        <v>16</v>
      </c>
      <c r="B59">
        <f>VLOOKUP(A59,Sheet2!$A$2:$C$250,3)</f>
        <v>355</v>
      </c>
      <c r="C59" t="str">
        <f>VLOOKUP(A59,Sheet2!$A$2:$C$250,2)</f>
        <v>Lower Yukon-Kuskokwim</v>
      </c>
      <c r="D59" t="s">
        <v>26</v>
      </c>
      <c r="E59" t="s">
        <v>1500</v>
      </c>
      <c r="F59">
        <v>320</v>
      </c>
    </row>
    <row r="60" spans="1:19">
      <c r="A60" t="s">
        <v>16</v>
      </c>
      <c r="B60">
        <f>VLOOKUP(A60,Sheet2!$A$2:$C$250,3)</f>
        <v>355</v>
      </c>
      <c r="C60" t="str">
        <f>VLOOKUP(A60,Sheet2!$A$2:$C$250,2)</f>
        <v>Lower Yukon-Kuskokwim</v>
      </c>
      <c r="D60" t="s">
        <v>2574</v>
      </c>
      <c r="E60" t="s">
        <v>1500</v>
      </c>
      <c r="F60">
        <v>1920</v>
      </c>
      <c r="I60">
        <v>600</v>
      </c>
    </row>
    <row r="61" spans="1:19">
      <c r="A61" t="s">
        <v>16</v>
      </c>
      <c r="B61">
        <f>VLOOKUP(A61,Sheet2!$A$2:$C$250,3)</f>
        <v>355</v>
      </c>
      <c r="C61" t="str">
        <f>VLOOKUP(A61,Sheet2!$A$2:$C$250,2)</f>
        <v>Lower Yukon-Kuskokwim</v>
      </c>
      <c r="D61" t="s">
        <v>27</v>
      </c>
      <c r="E61" t="s">
        <v>1500</v>
      </c>
    </row>
    <row r="62" spans="1:19">
      <c r="A62" t="s">
        <v>16</v>
      </c>
      <c r="B62">
        <f>VLOOKUP(A62,Sheet2!$A$2:$C$250,3)</f>
        <v>355</v>
      </c>
      <c r="C62" t="str">
        <f>VLOOKUP(A62,Sheet2!$A$2:$C$250,2)</f>
        <v>Lower Yukon-Kuskokwim</v>
      </c>
      <c r="D62" t="s">
        <v>35</v>
      </c>
      <c r="E62" t="s">
        <v>1500</v>
      </c>
    </row>
    <row r="63" spans="1:19">
      <c r="A63" t="s">
        <v>16</v>
      </c>
      <c r="B63">
        <f>VLOOKUP(A63,Sheet2!$A$2:$C$250,3)</f>
        <v>355</v>
      </c>
      <c r="C63" t="str">
        <f>VLOOKUP(A63,Sheet2!$A$2:$C$250,2)</f>
        <v>Lower Yukon-Kuskokwim</v>
      </c>
      <c r="D63" t="s">
        <v>2573</v>
      </c>
      <c r="E63" t="s">
        <v>1500</v>
      </c>
    </row>
    <row r="64" spans="1:19">
      <c r="A64" t="s">
        <v>16</v>
      </c>
      <c r="B64">
        <f>VLOOKUP(A64,Sheet2!$A$2:$C$250,3)</f>
        <v>355</v>
      </c>
      <c r="C64" t="str">
        <f>VLOOKUP(A64,Sheet2!$A$2:$C$250,2)</f>
        <v>Lower Yukon-Kuskokwim</v>
      </c>
      <c r="D64" t="s">
        <v>24</v>
      </c>
      <c r="E64" t="s">
        <v>2424</v>
      </c>
      <c r="F64">
        <v>2492</v>
      </c>
    </row>
    <row r="65" spans="1:11">
      <c r="A65" t="s">
        <v>2428</v>
      </c>
      <c r="B65">
        <f>VLOOKUP(A65,Sheet2!$A$2:$C$250,3)</f>
        <v>355</v>
      </c>
      <c r="C65" t="str">
        <f>VLOOKUP(A65,Sheet2!$A$2:$C$250,2)</f>
        <v>Lower Yukon-Kuskokwim</v>
      </c>
      <c r="D65" t="s">
        <v>2429</v>
      </c>
      <c r="E65" t="s">
        <v>2424</v>
      </c>
      <c r="F65">
        <v>7900</v>
      </c>
      <c r="K65">
        <v>4065.5363697499997</v>
      </c>
    </row>
    <row r="66" spans="1:11">
      <c r="A66" t="s">
        <v>16</v>
      </c>
      <c r="B66">
        <f>VLOOKUP(A66,Sheet2!$A$2:$C$250,3)</f>
        <v>355</v>
      </c>
      <c r="C66" t="str">
        <f>VLOOKUP(A66,Sheet2!$A$2:$C$250,2)</f>
        <v>Lower Yukon-Kuskokwim</v>
      </c>
      <c r="D66" t="s">
        <v>19</v>
      </c>
      <c r="E66" t="s">
        <v>2424</v>
      </c>
    </row>
    <row r="67" spans="1:11">
      <c r="A67" t="s">
        <v>16</v>
      </c>
      <c r="B67">
        <f>VLOOKUP(A67,Sheet2!$A$2:$C$250,3)</f>
        <v>355</v>
      </c>
      <c r="C67" t="str">
        <f>VLOOKUP(A67,Sheet2!$A$2:$C$250,2)</f>
        <v>Lower Yukon-Kuskokwim</v>
      </c>
      <c r="D67" t="s">
        <v>30</v>
      </c>
      <c r="E67" t="s">
        <v>2424</v>
      </c>
    </row>
    <row r="68" spans="1:11">
      <c r="A68" t="s">
        <v>16</v>
      </c>
      <c r="B68">
        <f>VLOOKUP(A68,Sheet2!$A$2:$C$250,3)</f>
        <v>355</v>
      </c>
      <c r="C68" t="str">
        <f>VLOOKUP(A68,Sheet2!$A$2:$C$250,2)</f>
        <v>Lower Yukon-Kuskokwim</v>
      </c>
      <c r="D68" t="s">
        <v>31</v>
      </c>
      <c r="E68" t="s">
        <v>2424</v>
      </c>
    </row>
    <row r="69" spans="1:11">
      <c r="A69" t="s">
        <v>16</v>
      </c>
      <c r="B69">
        <f>VLOOKUP(A69,Sheet2!$A$2:$C$250,3)</f>
        <v>355</v>
      </c>
      <c r="C69" t="str">
        <f>VLOOKUP(A69,Sheet2!$A$2:$C$250,2)</f>
        <v>Lower Yukon-Kuskokwim</v>
      </c>
      <c r="D69" t="s">
        <v>36</v>
      </c>
      <c r="E69" t="s">
        <v>2424</v>
      </c>
    </row>
    <row r="70" spans="1:11">
      <c r="A70" t="s">
        <v>16</v>
      </c>
      <c r="B70">
        <f>VLOOKUP(A70,Sheet2!$A$2:$C$250,3)</f>
        <v>355</v>
      </c>
      <c r="C70" t="str">
        <f>VLOOKUP(A70,Sheet2!$A$2:$C$250,2)</f>
        <v>Lower Yukon-Kuskokwim</v>
      </c>
      <c r="D70" t="s">
        <v>22</v>
      </c>
      <c r="E70" t="s">
        <v>213</v>
      </c>
    </row>
    <row r="71" spans="1:11">
      <c r="A71" t="s">
        <v>16</v>
      </c>
      <c r="B71">
        <f>VLOOKUP(A71,Sheet2!$A$2:$C$250,3)</f>
        <v>355</v>
      </c>
      <c r="C71" t="str">
        <f>VLOOKUP(A71,Sheet2!$A$2:$C$250,2)</f>
        <v>Lower Yukon-Kuskokwim</v>
      </c>
      <c r="D71" t="s">
        <v>40</v>
      </c>
      <c r="E71" t="s">
        <v>2194</v>
      </c>
    </row>
    <row r="72" spans="1:11">
      <c r="A72" t="s">
        <v>16</v>
      </c>
      <c r="B72">
        <f>VLOOKUP(A72,Sheet2!$A$2:$C$250,3)</f>
        <v>355</v>
      </c>
      <c r="C72" t="str">
        <f>VLOOKUP(A72,Sheet2!$A$2:$C$250,2)</f>
        <v>Lower Yukon-Kuskokwim</v>
      </c>
      <c r="D72" t="s">
        <v>41</v>
      </c>
      <c r="E72" t="s">
        <v>1980</v>
      </c>
      <c r="F72">
        <v>320</v>
      </c>
    </row>
    <row r="73" spans="1:11">
      <c r="A73" t="s">
        <v>16</v>
      </c>
      <c r="B73">
        <f>VLOOKUP(A73,Sheet2!$A$2:$C$250,3)</f>
        <v>355</v>
      </c>
      <c r="C73" t="str">
        <f>VLOOKUP(A73,Sheet2!$A$2:$C$250,2)</f>
        <v>Lower Yukon-Kuskokwim</v>
      </c>
      <c r="D73" t="s">
        <v>38</v>
      </c>
      <c r="E73" t="s">
        <v>1980</v>
      </c>
      <c r="F73">
        <v>1104</v>
      </c>
    </row>
    <row r="74" spans="1:11">
      <c r="A74" t="s">
        <v>16</v>
      </c>
      <c r="B74">
        <f>VLOOKUP(A74,Sheet2!$A$2:$C$250,3)</f>
        <v>355</v>
      </c>
      <c r="C74" t="str">
        <f>VLOOKUP(A74,Sheet2!$A$2:$C$250,2)</f>
        <v>Lower Yukon-Kuskokwim</v>
      </c>
      <c r="D74" t="s">
        <v>39</v>
      </c>
      <c r="E74" t="s">
        <v>1980</v>
      </c>
      <c r="F74">
        <v>1104</v>
      </c>
    </row>
    <row r="75" spans="1:11">
      <c r="A75" t="s">
        <v>16</v>
      </c>
      <c r="B75">
        <f>VLOOKUP(A75,Sheet2!$A$2:$C$250,3)</f>
        <v>355</v>
      </c>
      <c r="C75" t="str">
        <f>VLOOKUP(A75,Sheet2!$A$2:$C$250,2)</f>
        <v>Lower Yukon-Kuskokwim</v>
      </c>
      <c r="D75" t="s">
        <v>21</v>
      </c>
      <c r="E75" t="s">
        <v>1980</v>
      </c>
    </row>
    <row r="76" spans="1:11">
      <c r="A76" t="s">
        <v>16</v>
      </c>
      <c r="B76">
        <f>VLOOKUP(A76,Sheet2!$A$2:$C$250,3)</f>
        <v>355</v>
      </c>
      <c r="C76" t="str">
        <f>VLOOKUP(A76,Sheet2!$A$2:$C$250,2)</f>
        <v>Lower Yukon-Kuskokwim</v>
      </c>
      <c r="D76" t="s">
        <v>33</v>
      </c>
      <c r="E76" t="s">
        <v>1980</v>
      </c>
    </row>
    <row r="77" spans="1:11">
      <c r="A77" t="s">
        <v>16</v>
      </c>
      <c r="B77">
        <f>VLOOKUP(A77,Sheet2!$A$2:$C$250,3)</f>
        <v>355</v>
      </c>
      <c r="C77" t="str">
        <f>VLOOKUP(A77,Sheet2!$A$2:$C$250,2)</f>
        <v>Lower Yukon-Kuskokwim</v>
      </c>
      <c r="D77" t="s">
        <v>20</v>
      </c>
      <c r="E77" t="s">
        <v>65</v>
      </c>
      <c r="F77">
        <v>1280</v>
      </c>
      <c r="G77" t="s">
        <v>6</v>
      </c>
      <c r="H77" t="s">
        <v>11</v>
      </c>
    </row>
    <row r="78" spans="1:11">
      <c r="A78" t="s">
        <v>1981</v>
      </c>
      <c r="B78">
        <f>VLOOKUP(A78,Sheet2!$A$2:$C$250,3)</f>
        <v>1154</v>
      </c>
      <c r="C78" t="str">
        <f>VLOOKUP(A78,Sheet2!$A$2:$C$250,2)</f>
        <v>Aleutians</v>
      </c>
      <c r="D78" t="s">
        <v>3340</v>
      </c>
      <c r="E78" t="s">
        <v>3335</v>
      </c>
      <c r="F78">
        <v>11425</v>
      </c>
      <c r="I78">
        <v>3205.2554744525546</v>
      </c>
      <c r="K78">
        <v>31146.946986666662</v>
      </c>
    </row>
    <row r="79" spans="1:11">
      <c r="A79" t="s">
        <v>1826</v>
      </c>
      <c r="B79">
        <f>VLOOKUP(A79,Sheet2!$A$2:$C$250,3)</f>
        <v>1154</v>
      </c>
      <c r="C79" t="str">
        <f>VLOOKUP(A79,Sheet2!$A$2:$C$250,2)</f>
        <v>Aleutians</v>
      </c>
      <c r="D79" t="s">
        <v>147</v>
      </c>
      <c r="E79" t="s">
        <v>3232</v>
      </c>
      <c r="F79">
        <v>1448</v>
      </c>
    </row>
    <row r="80" spans="1:11">
      <c r="A80" t="s">
        <v>1826</v>
      </c>
      <c r="B80">
        <f>VLOOKUP(A80,Sheet2!$A$2:$C$250,3)</f>
        <v>1154</v>
      </c>
      <c r="C80" t="str">
        <f>VLOOKUP(A80,Sheet2!$A$2:$C$250,2)</f>
        <v>Aleutians</v>
      </c>
      <c r="D80" t="s">
        <v>1825</v>
      </c>
      <c r="E80" t="s">
        <v>377</v>
      </c>
      <c r="F80">
        <v>1021</v>
      </c>
    </row>
    <row r="81" spans="1:11">
      <c r="A81" t="s">
        <v>1826</v>
      </c>
      <c r="B81">
        <f>VLOOKUP(A81,Sheet2!$A$2:$C$250,3)</f>
        <v>1154</v>
      </c>
      <c r="C81" t="str">
        <f>VLOOKUP(A81,Sheet2!$A$2:$C$250,2)</f>
        <v>Aleutians</v>
      </c>
      <c r="D81" t="s">
        <v>1821</v>
      </c>
      <c r="E81" t="s">
        <v>1500</v>
      </c>
      <c r="F81">
        <v>941</v>
      </c>
    </row>
    <row r="82" spans="1:11">
      <c r="A82" t="s">
        <v>1826</v>
      </c>
      <c r="B82">
        <f>VLOOKUP(A82,Sheet2!$A$2:$C$250,3)</f>
        <v>1154</v>
      </c>
      <c r="C82" t="str">
        <f>VLOOKUP(A82,Sheet2!$A$2:$C$250,2)</f>
        <v>Aleutians</v>
      </c>
      <c r="D82" t="s">
        <v>1822</v>
      </c>
      <c r="E82" t="s">
        <v>2424</v>
      </c>
      <c r="F82">
        <v>2860</v>
      </c>
    </row>
    <row r="83" spans="1:11">
      <c r="A83" t="s">
        <v>1826</v>
      </c>
      <c r="B83">
        <f>VLOOKUP(A83,Sheet2!$A$2:$C$250,3)</f>
        <v>1154</v>
      </c>
      <c r="C83" t="str">
        <f>VLOOKUP(A83,Sheet2!$A$2:$C$250,2)</f>
        <v>Aleutians</v>
      </c>
      <c r="D83" t="s">
        <v>1824</v>
      </c>
      <c r="E83" t="s">
        <v>213</v>
      </c>
      <c r="F83">
        <v>941</v>
      </c>
    </row>
    <row r="84" spans="1:11">
      <c r="A84" t="s">
        <v>1981</v>
      </c>
      <c r="B84">
        <f>VLOOKUP(A84,Sheet2!$A$2:$C$250,3)</f>
        <v>1154</v>
      </c>
      <c r="C84" t="str">
        <f>VLOOKUP(A84,Sheet2!$A$2:$C$250,2)</f>
        <v>Aleutians</v>
      </c>
      <c r="D84" t="s">
        <v>1982</v>
      </c>
      <c r="E84" t="s">
        <v>1980</v>
      </c>
      <c r="F84">
        <v>7150</v>
      </c>
      <c r="I84">
        <v>385.4014598540146</v>
      </c>
    </row>
    <row r="85" spans="1:11">
      <c r="A85" t="s">
        <v>43</v>
      </c>
      <c r="B85">
        <f>VLOOKUP(A85,Sheet2!$A$2:$C$250,3)</f>
        <v>704</v>
      </c>
      <c r="C85" t="str">
        <f>VLOOKUP(A85,Sheet2!$A$2:$C$250,2)</f>
        <v>Lower Yukon-Kuskokwim</v>
      </c>
      <c r="D85" t="s">
        <v>58</v>
      </c>
      <c r="E85" t="s">
        <v>3335</v>
      </c>
      <c r="F85">
        <v>28942</v>
      </c>
    </row>
    <row r="86" spans="1:11">
      <c r="A86" t="s">
        <v>43</v>
      </c>
      <c r="B86">
        <f>VLOOKUP(A86,Sheet2!$A$2:$C$250,3)</f>
        <v>704</v>
      </c>
      <c r="C86" t="str">
        <f>VLOOKUP(A86,Sheet2!$A$2:$C$250,2)</f>
        <v>Lower Yukon-Kuskokwim</v>
      </c>
      <c r="D86" t="s">
        <v>3233</v>
      </c>
      <c r="E86" t="s">
        <v>3232</v>
      </c>
      <c r="F86">
        <v>1737.04</v>
      </c>
      <c r="I86">
        <v>1053.1094890510949</v>
      </c>
      <c r="K86">
        <v>10457.593385</v>
      </c>
    </row>
    <row r="87" spans="1:11">
      <c r="A87" t="s">
        <v>43</v>
      </c>
      <c r="B87">
        <f>VLOOKUP(A87,Sheet2!$A$2:$C$250,3)</f>
        <v>704</v>
      </c>
      <c r="C87" t="str">
        <f>VLOOKUP(A87,Sheet2!$A$2:$C$250,2)</f>
        <v>Lower Yukon-Kuskokwim</v>
      </c>
      <c r="D87" t="s">
        <v>49</v>
      </c>
      <c r="E87" t="s">
        <v>377</v>
      </c>
      <c r="F87">
        <v>960</v>
      </c>
      <c r="I87">
        <v>1260</v>
      </c>
    </row>
    <row r="88" spans="1:11">
      <c r="A88" t="s">
        <v>43</v>
      </c>
      <c r="B88">
        <f>VLOOKUP(A88,Sheet2!$A$2:$C$250,3)</f>
        <v>704</v>
      </c>
      <c r="C88" t="str">
        <f>VLOOKUP(A88,Sheet2!$A$2:$C$250,2)</f>
        <v>Lower Yukon-Kuskokwim</v>
      </c>
      <c r="D88" t="s">
        <v>3000</v>
      </c>
      <c r="E88" t="s">
        <v>377</v>
      </c>
      <c r="F88">
        <v>4092</v>
      </c>
      <c r="I88">
        <v>2880.8759124087592</v>
      </c>
      <c r="K88">
        <v>17341.656219999997</v>
      </c>
    </row>
    <row r="89" spans="1:11">
      <c r="A89" t="s">
        <v>43</v>
      </c>
      <c r="B89">
        <f>VLOOKUP(A89,Sheet2!$A$2:$C$250,3)</f>
        <v>704</v>
      </c>
      <c r="C89" t="str">
        <f>VLOOKUP(A89,Sheet2!$A$2:$C$250,2)</f>
        <v>Lower Yukon-Kuskokwim</v>
      </c>
      <c r="D89" t="s">
        <v>44</v>
      </c>
      <c r="E89" t="s">
        <v>1500</v>
      </c>
      <c r="F89">
        <v>96</v>
      </c>
    </row>
    <row r="90" spans="1:11">
      <c r="A90" t="s">
        <v>43</v>
      </c>
      <c r="B90">
        <f>VLOOKUP(A90,Sheet2!$A$2:$C$250,3)</f>
        <v>704</v>
      </c>
      <c r="C90" t="str">
        <f>VLOOKUP(A90,Sheet2!$A$2:$C$250,2)</f>
        <v>Lower Yukon-Kuskokwim</v>
      </c>
      <c r="D90" t="s">
        <v>52</v>
      </c>
      <c r="E90" t="s">
        <v>1500</v>
      </c>
      <c r="F90">
        <v>410</v>
      </c>
    </row>
    <row r="91" spans="1:11">
      <c r="A91" t="s">
        <v>2297</v>
      </c>
      <c r="B91">
        <f>VLOOKUP(A91,Sheet2!$A$2:$C$250,3)</f>
        <v>704</v>
      </c>
      <c r="C91" t="str">
        <f>VLOOKUP(A91,Sheet2!$A$2:$C$250,2)</f>
        <v>Lower Yukon-Kuskokwim</v>
      </c>
      <c r="D91" t="s">
        <v>2576</v>
      </c>
      <c r="E91" t="s">
        <v>1500</v>
      </c>
      <c r="F91">
        <v>1104</v>
      </c>
      <c r="I91">
        <v>963.50364963503648</v>
      </c>
      <c r="K91">
        <v>6847.5616275000002</v>
      </c>
    </row>
    <row r="92" spans="1:11">
      <c r="A92" t="s">
        <v>43</v>
      </c>
      <c r="B92">
        <f>VLOOKUP(A92,Sheet2!$A$2:$C$250,3)</f>
        <v>704</v>
      </c>
      <c r="C92" t="str">
        <f>VLOOKUP(A92,Sheet2!$A$2:$C$250,2)</f>
        <v>Lower Yukon-Kuskokwim</v>
      </c>
      <c r="D92" t="s">
        <v>56</v>
      </c>
      <c r="E92" t="s">
        <v>1500</v>
      </c>
      <c r="F92">
        <v>1120</v>
      </c>
    </row>
    <row r="93" spans="1:11">
      <c r="A93" t="s">
        <v>43</v>
      </c>
      <c r="B93">
        <f>VLOOKUP(A93,Sheet2!$A$2:$C$250,3)</f>
        <v>704</v>
      </c>
      <c r="C93" t="str">
        <f>VLOOKUP(A93,Sheet2!$A$2:$C$250,2)</f>
        <v>Lower Yukon-Kuskokwim</v>
      </c>
      <c r="D93" t="s">
        <v>61</v>
      </c>
      <c r="E93" t="s">
        <v>1500</v>
      </c>
      <c r="F93">
        <v>1440</v>
      </c>
    </row>
    <row r="94" spans="1:11">
      <c r="A94" t="s">
        <v>43</v>
      </c>
      <c r="B94">
        <f>VLOOKUP(A94,Sheet2!$A$2:$C$250,3)</f>
        <v>704</v>
      </c>
      <c r="C94" t="str">
        <f>VLOOKUP(A94,Sheet2!$A$2:$C$250,2)</f>
        <v>Lower Yukon-Kuskokwim</v>
      </c>
      <c r="D94" t="s">
        <v>51</v>
      </c>
      <c r="E94" t="s">
        <v>1500</v>
      </c>
      <c r="F94">
        <v>2300</v>
      </c>
      <c r="G94" t="s">
        <v>6</v>
      </c>
    </row>
    <row r="95" spans="1:11">
      <c r="A95" t="s">
        <v>43</v>
      </c>
      <c r="B95">
        <f>VLOOKUP(A95,Sheet2!$A$2:$C$250,3)</f>
        <v>704</v>
      </c>
      <c r="C95" t="str">
        <f>VLOOKUP(A95,Sheet2!$A$2:$C$250,2)</f>
        <v>Lower Yukon-Kuskokwim</v>
      </c>
      <c r="D95" t="s">
        <v>57</v>
      </c>
      <c r="E95" t="s">
        <v>1500</v>
      </c>
      <c r="F95">
        <v>4800</v>
      </c>
    </row>
    <row r="96" spans="1:11">
      <c r="A96" t="s">
        <v>43</v>
      </c>
      <c r="B96">
        <f>VLOOKUP(A96,Sheet2!$A$2:$C$250,3)</f>
        <v>704</v>
      </c>
      <c r="C96" t="str">
        <f>VLOOKUP(A96,Sheet2!$A$2:$C$250,2)</f>
        <v>Lower Yukon-Kuskokwim</v>
      </c>
      <c r="D96" t="s">
        <v>50</v>
      </c>
      <c r="E96" t="s">
        <v>1500</v>
      </c>
      <c r="F96">
        <v>9000</v>
      </c>
      <c r="G96" t="s">
        <v>6</v>
      </c>
    </row>
    <row r="97" spans="1:11">
      <c r="A97" t="s">
        <v>43</v>
      </c>
      <c r="B97">
        <f>VLOOKUP(A97,Sheet2!$A$2:$C$250,3)</f>
        <v>704</v>
      </c>
      <c r="C97" t="str">
        <f>VLOOKUP(A97,Sheet2!$A$2:$C$250,2)</f>
        <v>Lower Yukon-Kuskokwim</v>
      </c>
      <c r="D97" t="s">
        <v>2577</v>
      </c>
      <c r="E97" t="s">
        <v>1500</v>
      </c>
    </row>
    <row r="98" spans="1:11">
      <c r="A98" t="s">
        <v>43</v>
      </c>
      <c r="B98">
        <f>VLOOKUP(A98,Sheet2!$A$2:$C$250,3)</f>
        <v>704</v>
      </c>
      <c r="C98" t="str">
        <f>VLOOKUP(A98,Sheet2!$A$2:$C$250,2)</f>
        <v>Lower Yukon-Kuskokwim</v>
      </c>
      <c r="D98" t="s">
        <v>48</v>
      </c>
      <c r="E98" t="s">
        <v>2424</v>
      </c>
      <c r="F98">
        <v>1250</v>
      </c>
      <c r="G98" t="s">
        <v>6</v>
      </c>
    </row>
    <row r="99" spans="1:11">
      <c r="A99" t="s">
        <v>43</v>
      </c>
      <c r="B99">
        <f>VLOOKUP(A99,Sheet2!$A$2:$C$250,3)</f>
        <v>704</v>
      </c>
      <c r="C99" t="str">
        <f>VLOOKUP(A99,Sheet2!$A$2:$C$250,2)</f>
        <v>Lower Yukon-Kuskokwim</v>
      </c>
      <c r="D99" t="s">
        <v>63</v>
      </c>
      <c r="E99" t="s">
        <v>2424</v>
      </c>
    </row>
    <row r="100" spans="1:11">
      <c r="A100" t="s">
        <v>2297</v>
      </c>
      <c r="B100">
        <f>VLOOKUP(A100,Sheet2!$A$2:$C$250,3)</f>
        <v>704</v>
      </c>
      <c r="C100" t="str">
        <f>VLOOKUP(A100,Sheet2!$A$2:$C$250,2)</f>
        <v>Lower Yukon-Kuskokwim</v>
      </c>
      <c r="D100" t="s">
        <v>2299</v>
      </c>
      <c r="E100" t="s">
        <v>213</v>
      </c>
      <c r="F100">
        <v>1350</v>
      </c>
      <c r="I100">
        <v>520.29197080291976</v>
      </c>
      <c r="K100">
        <v>6965.5626894999996</v>
      </c>
    </row>
    <row r="101" spans="1:11">
      <c r="A101" t="s">
        <v>2297</v>
      </c>
      <c r="B101">
        <f>VLOOKUP(A101,Sheet2!$A$2:$C$250,3)</f>
        <v>704</v>
      </c>
      <c r="C101" t="str">
        <f>VLOOKUP(A101,Sheet2!$A$2:$C$250,2)</f>
        <v>Lower Yukon-Kuskokwim</v>
      </c>
      <c r="D101" t="s">
        <v>2298</v>
      </c>
      <c r="E101" t="s">
        <v>213</v>
      </c>
      <c r="F101">
        <v>4800</v>
      </c>
      <c r="I101">
        <v>4614.2189781021898</v>
      </c>
      <c r="K101">
        <v>50756.956808499992</v>
      </c>
    </row>
    <row r="102" spans="1:11">
      <c r="A102" t="s">
        <v>43</v>
      </c>
      <c r="B102">
        <f>VLOOKUP(A102,Sheet2!$A$2:$C$250,3)</f>
        <v>704</v>
      </c>
      <c r="C102" t="str">
        <f>VLOOKUP(A102,Sheet2!$A$2:$C$250,2)</f>
        <v>Lower Yukon-Kuskokwim</v>
      </c>
      <c r="D102" t="s">
        <v>46</v>
      </c>
      <c r="E102" t="s">
        <v>2194</v>
      </c>
      <c r="F102">
        <v>600</v>
      </c>
      <c r="I102">
        <v>195</v>
      </c>
    </row>
    <row r="103" spans="1:11">
      <c r="A103" t="s">
        <v>43</v>
      </c>
      <c r="B103">
        <f>VLOOKUP(A103,Sheet2!$A$2:$C$250,3)</f>
        <v>704</v>
      </c>
      <c r="C103" t="str">
        <f>VLOOKUP(A103,Sheet2!$A$2:$C$250,2)</f>
        <v>Lower Yukon-Kuskokwim</v>
      </c>
      <c r="D103" t="s">
        <v>45</v>
      </c>
      <c r="E103" t="s">
        <v>2194</v>
      </c>
      <c r="F103">
        <v>1600</v>
      </c>
      <c r="I103">
        <v>1920</v>
      </c>
    </row>
    <row r="104" spans="1:11">
      <c r="A104" t="s">
        <v>43</v>
      </c>
      <c r="B104">
        <f>VLOOKUP(A104,Sheet2!$A$2:$C$250,3)</f>
        <v>704</v>
      </c>
      <c r="C104" t="str">
        <f>VLOOKUP(A104,Sheet2!$A$2:$C$250,2)</f>
        <v>Lower Yukon-Kuskokwim</v>
      </c>
      <c r="D104" t="s">
        <v>53</v>
      </c>
      <c r="E104" t="s">
        <v>2194</v>
      </c>
      <c r="F104">
        <v>3128</v>
      </c>
      <c r="I104">
        <v>3840</v>
      </c>
    </row>
    <row r="105" spans="1:11">
      <c r="A105" t="s">
        <v>43</v>
      </c>
      <c r="B105">
        <f>VLOOKUP(A105,Sheet2!$A$2:$C$250,3)</f>
        <v>704</v>
      </c>
      <c r="C105" t="str">
        <f>VLOOKUP(A105,Sheet2!$A$2:$C$250,2)</f>
        <v>Lower Yukon-Kuskokwim</v>
      </c>
      <c r="D105" t="s">
        <v>47</v>
      </c>
      <c r="E105" t="s">
        <v>1980</v>
      </c>
      <c r="F105">
        <v>720</v>
      </c>
      <c r="I105">
        <v>540</v>
      </c>
    </row>
    <row r="106" spans="1:11">
      <c r="A106" t="s">
        <v>43</v>
      </c>
      <c r="B106">
        <f>VLOOKUP(A106,Sheet2!$A$2:$C$250,3)</f>
        <v>704</v>
      </c>
      <c r="C106" t="str">
        <f>VLOOKUP(A106,Sheet2!$A$2:$C$250,2)</f>
        <v>Lower Yukon-Kuskokwim</v>
      </c>
      <c r="D106" t="s">
        <v>54</v>
      </c>
      <c r="E106" t="s">
        <v>1980</v>
      </c>
      <c r="F106">
        <v>720</v>
      </c>
      <c r="I106">
        <v>1800</v>
      </c>
    </row>
    <row r="107" spans="1:11">
      <c r="A107" t="s">
        <v>43</v>
      </c>
      <c r="B107">
        <f>VLOOKUP(A107,Sheet2!$A$2:$C$250,3)</f>
        <v>704</v>
      </c>
      <c r="C107" t="str">
        <f>VLOOKUP(A107,Sheet2!$A$2:$C$250,2)</f>
        <v>Lower Yukon-Kuskokwim</v>
      </c>
      <c r="D107" t="s">
        <v>1983</v>
      </c>
      <c r="E107" t="s">
        <v>1980</v>
      </c>
      <c r="F107">
        <v>1104</v>
      </c>
    </row>
    <row r="108" spans="1:11">
      <c r="A108" t="s">
        <v>43</v>
      </c>
      <c r="B108">
        <f>VLOOKUP(A108,Sheet2!$A$2:$C$250,3)</f>
        <v>704</v>
      </c>
      <c r="C108" t="str">
        <f>VLOOKUP(A108,Sheet2!$A$2:$C$250,2)</f>
        <v>Lower Yukon-Kuskokwim</v>
      </c>
      <c r="D108" t="s">
        <v>66</v>
      </c>
      <c r="E108" t="s">
        <v>65</v>
      </c>
      <c r="F108">
        <v>4200</v>
      </c>
      <c r="G108" t="s">
        <v>6</v>
      </c>
    </row>
    <row r="109" spans="1:11">
      <c r="A109" t="s">
        <v>43</v>
      </c>
      <c r="B109">
        <f>VLOOKUP(A109,Sheet2!$A$2:$C$250,3)</f>
        <v>704</v>
      </c>
      <c r="C109" t="str">
        <f>VLOOKUP(A109,Sheet2!$A$2:$C$250,2)</f>
        <v>Lower Yukon-Kuskokwim</v>
      </c>
      <c r="D109" t="s">
        <v>65</v>
      </c>
      <c r="E109" t="s">
        <v>65</v>
      </c>
      <c r="F109">
        <v>6500</v>
      </c>
    </row>
    <row r="110" spans="1:11">
      <c r="A110" t="s">
        <v>43</v>
      </c>
      <c r="B110">
        <f>VLOOKUP(A110,Sheet2!$A$2:$C$250,3)</f>
        <v>704</v>
      </c>
      <c r="C110" t="str">
        <f>VLOOKUP(A110,Sheet2!$A$2:$C$250,2)</f>
        <v>Lower Yukon-Kuskokwim</v>
      </c>
      <c r="D110" t="s">
        <v>64</v>
      </c>
      <c r="E110" t="s">
        <v>65</v>
      </c>
      <c r="F110">
        <v>9000</v>
      </c>
      <c r="G110" t="s">
        <v>6</v>
      </c>
    </row>
    <row r="111" spans="1:11">
      <c r="A111" t="s">
        <v>792</v>
      </c>
      <c r="B111">
        <f>VLOOKUP(A111,Sheet2!$A$2:$C$250,3)</f>
        <v>26</v>
      </c>
      <c r="C111" t="str">
        <f>VLOOKUP(A111,Sheet2!$A$2:$C$250,2)</f>
        <v>Yukon-Koyukuk/Upper Tanana</v>
      </c>
      <c r="D111" t="s">
        <v>796</v>
      </c>
      <c r="E111" t="s">
        <v>3232</v>
      </c>
      <c r="H111" t="s">
        <v>795</v>
      </c>
    </row>
    <row r="112" spans="1:11">
      <c r="A112" t="s">
        <v>792</v>
      </c>
      <c r="B112">
        <f>VLOOKUP(A112,Sheet2!$A$2:$C$250,3)</f>
        <v>26</v>
      </c>
      <c r="C112" t="str">
        <f>VLOOKUP(A112,Sheet2!$A$2:$C$250,2)</f>
        <v>Yukon-Koyukuk/Upper Tanana</v>
      </c>
      <c r="D112" t="s">
        <v>424</v>
      </c>
      <c r="E112" t="s">
        <v>377</v>
      </c>
      <c r="H112" t="s">
        <v>795</v>
      </c>
    </row>
    <row r="113" spans="1:11">
      <c r="A113" t="s">
        <v>792</v>
      </c>
      <c r="B113">
        <f>VLOOKUP(A113,Sheet2!$A$2:$C$250,3)</f>
        <v>26</v>
      </c>
      <c r="C113" t="str">
        <f>VLOOKUP(A113,Sheet2!$A$2:$C$250,2)</f>
        <v>Yukon-Koyukuk/Upper Tanana</v>
      </c>
      <c r="D113" t="s">
        <v>793</v>
      </c>
      <c r="E113" t="s">
        <v>1500</v>
      </c>
    </row>
    <row r="114" spans="1:11">
      <c r="A114" t="s">
        <v>792</v>
      </c>
      <c r="B114">
        <f>VLOOKUP(A114,Sheet2!$A$2:$C$250,3)</f>
        <v>26</v>
      </c>
      <c r="C114" t="str">
        <f>VLOOKUP(A114,Sheet2!$A$2:$C$250,2)</f>
        <v>Yukon-Koyukuk/Upper Tanana</v>
      </c>
      <c r="D114" t="s">
        <v>794</v>
      </c>
      <c r="E114" t="s">
        <v>1500</v>
      </c>
      <c r="H114" t="s">
        <v>795</v>
      </c>
    </row>
    <row r="115" spans="1:11">
      <c r="A115" t="s">
        <v>3341</v>
      </c>
      <c r="B115">
        <f>VLOOKUP(A115,Sheet2!$A$2:$C$250,3)</f>
        <v>211</v>
      </c>
      <c r="C115" t="str">
        <f>VLOOKUP(A115,Sheet2!$A$2:$C$250,2)</f>
        <v>Bristol Bay</v>
      </c>
      <c r="D115" t="s">
        <v>3342</v>
      </c>
      <c r="E115" t="s">
        <v>3335</v>
      </c>
      <c r="F115">
        <v>12426</v>
      </c>
      <c r="I115">
        <v>11300</v>
      </c>
      <c r="K115">
        <v>108440.97595999998</v>
      </c>
    </row>
    <row r="116" spans="1:11">
      <c r="A116" t="s">
        <v>1984</v>
      </c>
      <c r="B116">
        <f>VLOOKUP(A116,Sheet2!$A$2:$C$250,3)</f>
        <v>211</v>
      </c>
      <c r="C116" t="str">
        <f>VLOOKUP(A116,Sheet2!$A$2:$C$250,2)</f>
        <v>Bristol Bay</v>
      </c>
      <c r="D116" t="s">
        <v>147</v>
      </c>
      <c r="E116" t="s">
        <v>3232</v>
      </c>
      <c r="F116">
        <v>3500</v>
      </c>
      <c r="I116">
        <v>3500</v>
      </c>
      <c r="K116">
        <v>17900</v>
      </c>
    </row>
    <row r="117" spans="1:11">
      <c r="A117" t="s">
        <v>1984</v>
      </c>
      <c r="B117">
        <f>VLOOKUP(A117,Sheet2!$A$2:$C$250,3)</f>
        <v>211</v>
      </c>
      <c r="C117" t="str">
        <f>VLOOKUP(A117,Sheet2!$A$2:$C$250,2)</f>
        <v>Bristol Bay</v>
      </c>
      <c r="D117" t="s">
        <v>3002</v>
      </c>
      <c r="E117" t="s">
        <v>377</v>
      </c>
      <c r="F117">
        <v>240</v>
      </c>
      <c r="I117">
        <v>100</v>
      </c>
    </row>
    <row r="118" spans="1:11">
      <c r="A118" t="s">
        <v>1984</v>
      </c>
      <c r="B118">
        <f>VLOOKUP(A118,Sheet2!$A$2:$C$250,3)</f>
        <v>211</v>
      </c>
      <c r="C118" t="str">
        <f>VLOOKUP(A118,Sheet2!$A$2:$C$250,2)</f>
        <v>Bristol Bay</v>
      </c>
      <c r="D118" t="s">
        <v>3001</v>
      </c>
      <c r="E118" t="s">
        <v>377</v>
      </c>
      <c r="F118">
        <v>600</v>
      </c>
      <c r="I118">
        <v>275</v>
      </c>
      <c r="K118">
        <v>275</v>
      </c>
    </row>
    <row r="119" spans="1:11">
      <c r="A119" t="s">
        <v>1984</v>
      </c>
      <c r="B119">
        <f>VLOOKUP(A119,Sheet2!$A$2:$C$250,3)</f>
        <v>211</v>
      </c>
      <c r="C119" t="str">
        <f>VLOOKUP(A119,Sheet2!$A$2:$C$250,2)</f>
        <v>Bristol Bay</v>
      </c>
      <c r="D119" t="s">
        <v>5</v>
      </c>
      <c r="E119" t="s">
        <v>377</v>
      </c>
      <c r="F119">
        <v>3300</v>
      </c>
      <c r="I119">
        <v>3300</v>
      </c>
      <c r="K119">
        <v>16800</v>
      </c>
    </row>
    <row r="120" spans="1:11">
      <c r="A120" t="s">
        <v>1984</v>
      </c>
      <c r="B120">
        <f>VLOOKUP(A120,Sheet2!$A$2:$C$250,3)</f>
        <v>211</v>
      </c>
      <c r="C120" t="str">
        <f>VLOOKUP(A120,Sheet2!$A$2:$C$250,2)</f>
        <v>Bristol Bay</v>
      </c>
      <c r="D120" t="s">
        <v>2578</v>
      </c>
      <c r="E120" t="s">
        <v>1500</v>
      </c>
      <c r="F120">
        <v>2250</v>
      </c>
      <c r="I120">
        <v>2250</v>
      </c>
      <c r="K120">
        <v>11400</v>
      </c>
    </row>
    <row r="121" spans="1:11">
      <c r="A121" t="s">
        <v>1984</v>
      </c>
      <c r="B121">
        <f>VLOOKUP(A121,Sheet2!$A$2:$C$250,3)</f>
        <v>211</v>
      </c>
      <c r="C121" t="str">
        <f>VLOOKUP(A121,Sheet2!$A$2:$C$250,2)</f>
        <v>Bristol Bay</v>
      </c>
      <c r="D121" t="s">
        <v>2579</v>
      </c>
      <c r="E121" t="s">
        <v>1500</v>
      </c>
      <c r="F121">
        <v>2300</v>
      </c>
      <c r="I121">
        <v>2250</v>
      </c>
      <c r="K121">
        <v>11600</v>
      </c>
    </row>
    <row r="122" spans="1:11">
      <c r="A122" t="s">
        <v>1984</v>
      </c>
      <c r="B122">
        <f>VLOOKUP(A122,Sheet2!$A$2:$C$250,3)</f>
        <v>211</v>
      </c>
      <c r="C122" t="str">
        <f>VLOOKUP(A122,Sheet2!$A$2:$C$250,2)</f>
        <v>Bristol Bay</v>
      </c>
      <c r="D122" t="s">
        <v>2430</v>
      </c>
      <c r="E122" t="s">
        <v>2424</v>
      </c>
      <c r="F122">
        <v>1730</v>
      </c>
      <c r="I122">
        <v>700</v>
      </c>
      <c r="K122">
        <v>6400</v>
      </c>
    </row>
    <row r="123" spans="1:11">
      <c r="A123" t="s">
        <v>1984</v>
      </c>
      <c r="B123">
        <f>VLOOKUP(A123,Sheet2!$A$2:$C$250,3)</f>
        <v>211</v>
      </c>
      <c r="C123" t="str">
        <f>VLOOKUP(A123,Sheet2!$A$2:$C$250,2)</f>
        <v>Bristol Bay</v>
      </c>
      <c r="D123" t="s">
        <v>1986</v>
      </c>
      <c r="E123" t="s">
        <v>1980</v>
      </c>
      <c r="F123">
        <v>336</v>
      </c>
    </row>
    <row r="124" spans="1:11">
      <c r="A124" t="s">
        <v>1984</v>
      </c>
      <c r="B124">
        <f>VLOOKUP(A124,Sheet2!$A$2:$C$250,3)</f>
        <v>211</v>
      </c>
      <c r="C124" t="str">
        <f>VLOOKUP(A124,Sheet2!$A$2:$C$250,2)</f>
        <v>Bristol Bay</v>
      </c>
      <c r="D124" t="s">
        <v>1985</v>
      </c>
      <c r="E124" t="s">
        <v>1980</v>
      </c>
      <c r="F124">
        <v>950</v>
      </c>
      <c r="I124">
        <v>950</v>
      </c>
      <c r="K124">
        <v>4800</v>
      </c>
    </row>
    <row r="125" spans="1:11">
      <c r="A125" t="s">
        <v>807</v>
      </c>
      <c r="B125">
        <f>VLOOKUP(A125,Sheet2!$A$2:$C$250,3)</f>
        <v>108</v>
      </c>
      <c r="C125" t="str">
        <f>VLOOKUP(A125,Sheet2!$A$2:$C$250,2)</f>
        <v>Yukon-Koyukuk/Upper Tanana</v>
      </c>
      <c r="D125" t="s">
        <v>58</v>
      </c>
      <c r="E125" t="s">
        <v>3335</v>
      </c>
      <c r="F125">
        <v>19330</v>
      </c>
      <c r="I125">
        <v>20000</v>
      </c>
      <c r="K125">
        <v>174469.71428571429</v>
      </c>
    </row>
    <row r="126" spans="1:11">
      <c r="A126" t="s">
        <v>807</v>
      </c>
      <c r="B126">
        <f>VLOOKUP(A126,Sheet2!$A$2:$C$250,3)</f>
        <v>108</v>
      </c>
      <c r="C126" t="str">
        <f>VLOOKUP(A126,Sheet2!$A$2:$C$250,2)</f>
        <v>Yukon-Koyukuk/Upper Tanana</v>
      </c>
      <c r="D126" t="s">
        <v>147</v>
      </c>
      <c r="E126" t="s">
        <v>3232</v>
      </c>
    </row>
    <row r="127" spans="1:11">
      <c r="A127" t="s">
        <v>807</v>
      </c>
      <c r="B127">
        <f>VLOOKUP(A127,Sheet2!$A$2:$C$250,3)</f>
        <v>108</v>
      </c>
      <c r="C127" t="str">
        <f>VLOOKUP(A127,Sheet2!$A$2:$C$250,2)</f>
        <v>Yukon-Koyukuk/Upper Tanana</v>
      </c>
      <c r="D127" t="s">
        <v>803</v>
      </c>
      <c r="E127" t="s">
        <v>3232</v>
      </c>
      <c r="H127" t="s">
        <v>795</v>
      </c>
    </row>
    <row r="128" spans="1:11">
      <c r="A128" t="s">
        <v>807</v>
      </c>
      <c r="B128">
        <f>VLOOKUP(A128,Sheet2!$A$2:$C$250,3)</f>
        <v>108</v>
      </c>
      <c r="C128" t="str">
        <f>VLOOKUP(A128,Sheet2!$A$2:$C$250,2)</f>
        <v>Yukon-Koyukuk/Upper Tanana</v>
      </c>
      <c r="D128" t="s">
        <v>5</v>
      </c>
      <c r="E128" t="s">
        <v>377</v>
      </c>
      <c r="H128" t="s">
        <v>795</v>
      </c>
    </row>
    <row r="129" spans="1:11">
      <c r="A129" t="s">
        <v>807</v>
      </c>
      <c r="B129">
        <f>VLOOKUP(A129,Sheet2!$A$2:$C$250,3)</f>
        <v>108</v>
      </c>
      <c r="C129" t="str">
        <f>VLOOKUP(A129,Sheet2!$A$2:$C$250,2)</f>
        <v>Yukon-Koyukuk/Upper Tanana</v>
      </c>
      <c r="D129" t="s">
        <v>37</v>
      </c>
      <c r="E129" t="s">
        <v>377</v>
      </c>
      <c r="H129" t="s">
        <v>795</v>
      </c>
    </row>
    <row r="130" spans="1:11">
      <c r="A130" t="s">
        <v>807</v>
      </c>
      <c r="B130">
        <f>VLOOKUP(A130,Sheet2!$A$2:$C$250,3)</f>
        <v>108</v>
      </c>
      <c r="C130" t="str">
        <f>VLOOKUP(A130,Sheet2!$A$2:$C$250,2)</f>
        <v>Yukon-Koyukuk/Upper Tanana</v>
      </c>
      <c r="D130" t="s">
        <v>153</v>
      </c>
      <c r="E130" t="s">
        <v>377</v>
      </c>
      <c r="H130" t="s">
        <v>795</v>
      </c>
    </row>
    <row r="131" spans="1:11">
      <c r="A131" t="s">
        <v>807</v>
      </c>
      <c r="B131">
        <f>VLOOKUP(A131,Sheet2!$A$2:$C$250,3)</f>
        <v>108</v>
      </c>
      <c r="C131" t="str">
        <f>VLOOKUP(A131,Sheet2!$A$2:$C$250,2)</f>
        <v>Yukon-Koyukuk/Upper Tanana</v>
      </c>
      <c r="D131" t="s">
        <v>44</v>
      </c>
      <c r="E131" t="s">
        <v>1500</v>
      </c>
      <c r="F131">
        <v>96</v>
      </c>
    </row>
    <row r="132" spans="1:11">
      <c r="A132" t="s">
        <v>807</v>
      </c>
      <c r="B132">
        <f>VLOOKUP(A132,Sheet2!$A$2:$C$250,3)</f>
        <v>108</v>
      </c>
      <c r="C132" t="str">
        <f>VLOOKUP(A132,Sheet2!$A$2:$C$250,2)</f>
        <v>Yukon-Koyukuk/Upper Tanana</v>
      </c>
      <c r="D132" t="s">
        <v>804</v>
      </c>
      <c r="E132" t="s">
        <v>1500</v>
      </c>
      <c r="F132">
        <v>192</v>
      </c>
    </row>
    <row r="133" spans="1:11">
      <c r="A133" t="s">
        <v>807</v>
      </c>
      <c r="B133">
        <f>VLOOKUP(A133,Sheet2!$A$2:$C$250,3)</f>
        <v>108</v>
      </c>
      <c r="C133" t="str">
        <f>VLOOKUP(A133,Sheet2!$A$2:$C$250,2)</f>
        <v>Yukon-Koyukuk/Upper Tanana</v>
      </c>
      <c r="D133" t="s">
        <v>309</v>
      </c>
      <c r="E133" t="s">
        <v>1500</v>
      </c>
      <c r="F133">
        <v>450</v>
      </c>
    </row>
    <row r="134" spans="1:11">
      <c r="A134" t="s">
        <v>807</v>
      </c>
      <c r="B134">
        <f>VLOOKUP(A134,Sheet2!$A$2:$C$250,3)</f>
        <v>108</v>
      </c>
      <c r="C134" t="str">
        <f>VLOOKUP(A134,Sheet2!$A$2:$C$250,2)</f>
        <v>Yukon-Koyukuk/Upper Tanana</v>
      </c>
      <c r="D134" t="s">
        <v>337</v>
      </c>
      <c r="E134" t="s">
        <v>1500</v>
      </c>
      <c r="F134">
        <v>510</v>
      </c>
    </row>
    <row r="135" spans="1:11">
      <c r="A135" t="s">
        <v>2580</v>
      </c>
      <c r="B135">
        <f>VLOOKUP(A135,Sheet2!$A$2:$C$250,3)</f>
        <v>108</v>
      </c>
      <c r="C135" t="str">
        <f>VLOOKUP(A135,Sheet2!$A$2:$C$250,2)</f>
        <v>Yukon-Koyukuk/Upper Tanana</v>
      </c>
      <c r="D135" t="s">
        <v>2581</v>
      </c>
      <c r="E135" t="s">
        <v>1500</v>
      </c>
      <c r="F135">
        <v>2852</v>
      </c>
      <c r="K135">
        <v>16446.148013999999</v>
      </c>
    </row>
    <row r="136" spans="1:11">
      <c r="A136" t="s">
        <v>807</v>
      </c>
      <c r="B136">
        <f>VLOOKUP(A136,Sheet2!$A$2:$C$250,3)</f>
        <v>108</v>
      </c>
      <c r="C136" t="str">
        <f>VLOOKUP(A136,Sheet2!$A$2:$C$250,2)</f>
        <v>Yukon-Koyukuk/Upper Tanana</v>
      </c>
      <c r="D136" t="s">
        <v>286</v>
      </c>
      <c r="E136" t="s">
        <v>2424</v>
      </c>
      <c r="H136" t="s">
        <v>795</v>
      </c>
    </row>
    <row r="137" spans="1:11">
      <c r="A137" t="s">
        <v>807</v>
      </c>
      <c r="B137">
        <f>VLOOKUP(A137,Sheet2!$A$2:$C$250,3)</f>
        <v>108</v>
      </c>
      <c r="C137" t="str">
        <f>VLOOKUP(A137,Sheet2!$A$2:$C$250,2)</f>
        <v>Yukon-Koyukuk/Upper Tanana</v>
      </c>
      <c r="D137" t="s">
        <v>302</v>
      </c>
      <c r="E137" t="s">
        <v>2194</v>
      </c>
      <c r="F137">
        <v>1000</v>
      </c>
      <c r="K137">
        <v>27795</v>
      </c>
    </row>
    <row r="138" spans="1:11">
      <c r="A138" t="s">
        <v>807</v>
      </c>
      <c r="B138">
        <f>VLOOKUP(A138,Sheet2!$A$2:$C$250,3)</f>
        <v>108</v>
      </c>
      <c r="C138" t="str">
        <f>VLOOKUP(A138,Sheet2!$A$2:$C$250,2)</f>
        <v>Yukon-Koyukuk/Upper Tanana</v>
      </c>
      <c r="D138" t="s">
        <v>802</v>
      </c>
      <c r="E138" t="s">
        <v>2194</v>
      </c>
    </row>
    <row r="139" spans="1:11">
      <c r="A139" t="s">
        <v>807</v>
      </c>
      <c r="B139">
        <f>VLOOKUP(A139,Sheet2!$A$2:$C$250,3)</f>
        <v>108</v>
      </c>
      <c r="C139" t="str">
        <f>VLOOKUP(A139,Sheet2!$A$2:$C$250,2)</f>
        <v>Yukon-Koyukuk/Upper Tanana</v>
      </c>
      <c r="D139" t="s">
        <v>399</v>
      </c>
      <c r="E139" t="s">
        <v>1980</v>
      </c>
      <c r="F139">
        <v>2852</v>
      </c>
    </row>
    <row r="140" spans="1:11">
      <c r="A140" t="s">
        <v>807</v>
      </c>
      <c r="B140">
        <f>VLOOKUP(A140,Sheet2!$A$2:$C$250,3)</f>
        <v>108</v>
      </c>
      <c r="C140" t="str">
        <f>VLOOKUP(A140,Sheet2!$A$2:$C$250,2)</f>
        <v>Yukon-Koyukuk/Upper Tanana</v>
      </c>
      <c r="D140" t="s">
        <v>64</v>
      </c>
      <c r="E140" t="s">
        <v>65</v>
      </c>
      <c r="G140" t="s">
        <v>805</v>
      </c>
      <c r="H140" t="s">
        <v>806</v>
      </c>
    </row>
    <row r="141" spans="1:11">
      <c r="A141" t="s">
        <v>1987</v>
      </c>
      <c r="B141">
        <f>VLOOKUP(A141,Sheet2!$A$2:$C$250,3)</f>
        <v>264</v>
      </c>
      <c r="C141" t="str">
        <f>VLOOKUP(A141,Sheet2!$A$2:$C$250,2)</f>
        <v>Northwest Arctic</v>
      </c>
      <c r="D141" t="s">
        <v>3616</v>
      </c>
      <c r="E141" t="s">
        <v>3615</v>
      </c>
      <c r="F141">
        <v>2000</v>
      </c>
      <c r="I141">
        <v>1500</v>
      </c>
    </row>
    <row r="142" spans="1:11">
      <c r="A142" t="s">
        <v>1987</v>
      </c>
      <c r="B142">
        <f>VLOOKUP(A142,Sheet2!$A$2:$C$250,3)</f>
        <v>264</v>
      </c>
      <c r="C142" t="str">
        <f>VLOOKUP(A142,Sheet2!$A$2:$C$250,2)</f>
        <v>Northwest Arctic</v>
      </c>
      <c r="D142" t="s">
        <v>3343</v>
      </c>
      <c r="E142" t="s">
        <v>3335</v>
      </c>
      <c r="F142">
        <v>13100</v>
      </c>
      <c r="K142">
        <v>140231</v>
      </c>
    </row>
    <row r="143" spans="1:11">
      <c r="A143" t="s">
        <v>1987</v>
      </c>
      <c r="B143">
        <f>VLOOKUP(A143,Sheet2!$A$2:$C$250,3)</f>
        <v>264</v>
      </c>
      <c r="C143" t="str">
        <f>VLOOKUP(A143,Sheet2!$A$2:$C$250,2)</f>
        <v>Northwest Arctic</v>
      </c>
      <c r="D143" t="s">
        <v>1667</v>
      </c>
      <c r="E143" t="s">
        <v>3335</v>
      </c>
      <c r="F143">
        <v>23444</v>
      </c>
      <c r="I143">
        <v>30000</v>
      </c>
      <c r="K143">
        <v>224816</v>
      </c>
    </row>
    <row r="144" spans="1:11">
      <c r="A144" t="s">
        <v>1987</v>
      </c>
      <c r="B144">
        <f>VLOOKUP(A144,Sheet2!$A$2:$C$250,3)</f>
        <v>264</v>
      </c>
      <c r="C144" t="str">
        <f>VLOOKUP(A144,Sheet2!$A$2:$C$250,2)</f>
        <v>Northwest Arctic</v>
      </c>
      <c r="D144" t="s">
        <v>3234</v>
      </c>
      <c r="E144" t="s">
        <v>3232</v>
      </c>
      <c r="F144">
        <v>5000</v>
      </c>
      <c r="I144">
        <v>4200</v>
      </c>
      <c r="K144">
        <v>66000</v>
      </c>
    </row>
    <row r="145" spans="1:11">
      <c r="A145" t="s">
        <v>1987</v>
      </c>
      <c r="B145">
        <f>VLOOKUP(A145,Sheet2!$A$2:$C$250,3)</f>
        <v>264</v>
      </c>
      <c r="C145" t="str">
        <f>VLOOKUP(A145,Sheet2!$A$2:$C$250,2)</f>
        <v>Northwest Arctic</v>
      </c>
      <c r="D145" t="s">
        <v>3003</v>
      </c>
      <c r="E145" t="s">
        <v>377</v>
      </c>
      <c r="F145">
        <v>480</v>
      </c>
      <c r="I145">
        <v>660</v>
      </c>
      <c r="K145">
        <v>6000</v>
      </c>
    </row>
    <row r="146" spans="1:11">
      <c r="A146" t="s">
        <v>1987</v>
      </c>
      <c r="B146">
        <f>VLOOKUP(A146,Sheet2!$A$2:$C$250,3)</f>
        <v>264</v>
      </c>
      <c r="C146" t="str">
        <f>VLOOKUP(A146,Sheet2!$A$2:$C$250,2)</f>
        <v>Northwest Arctic</v>
      </c>
      <c r="D146" t="s">
        <v>1582</v>
      </c>
      <c r="E146" t="s">
        <v>377</v>
      </c>
    </row>
    <row r="147" spans="1:11">
      <c r="A147" t="s">
        <v>1987</v>
      </c>
      <c r="B147">
        <f>VLOOKUP(A147,Sheet2!$A$2:$C$250,3)</f>
        <v>264</v>
      </c>
      <c r="C147" t="str">
        <f>VLOOKUP(A147,Sheet2!$A$2:$C$250,2)</f>
        <v>Northwest Arctic</v>
      </c>
      <c r="D147" t="s">
        <v>3004</v>
      </c>
      <c r="E147" t="s">
        <v>377</v>
      </c>
    </row>
    <row r="148" spans="1:11">
      <c r="A148" t="s">
        <v>1987</v>
      </c>
      <c r="B148">
        <f>VLOOKUP(A148,Sheet2!$A$2:$C$250,3)</f>
        <v>264</v>
      </c>
      <c r="C148" t="str">
        <f>VLOOKUP(A148,Sheet2!$A$2:$C$250,2)</f>
        <v>Northwest Arctic</v>
      </c>
      <c r="D148" t="s">
        <v>2575</v>
      </c>
      <c r="E148" t="s">
        <v>1500</v>
      </c>
      <c r="F148">
        <v>336</v>
      </c>
    </row>
    <row r="149" spans="1:11">
      <c r="A149" t="s">
        <v>1987</v>
      </c>
      <c r="B149">
        <f>VLOOKUP(A149,Sheet2!$A$2:$C$250,3)</f>
        <v>264</v>
      </c>
      <c r="C149" t="str">
        <f>VLOOKUP(A149,Sheet2!$A$2:$C$250,2)</f>
        <v>Northwest Arctic</v>
      </c>
      <c r="D149" t="s">
        <v>2585</v>
      </c>
      <c r="E149" t="s">
        <v>1500</v>
      </c>
      <c r="F149">
        <v>576</v>
      </c>
    </row>
    <row r="150" spans="1:11">
      <c r="A150" t="s">
        <v>2583</v>
      </c>
      <c r="B150">
        <f>VLOOKUP(A150,Sheet2!$A$2:$C$250,3)</f>
        <v>264</v>
      </c>
      <c r="C150" t="str">
        <f>VLOOKUP(A150,Sheet2!$A$2:$C$250,2)</f>
        <v>Northwest Arctic</v>
      </c>
      <c r="D150" t="s">
        <v>2584</v>
      </c>
      <c r="E150" t="s">
        <v>1500</v>
      </c>
      <c r="F150">
        <v>1260</v>
      </c>
      <c r="I150">
        <v>963.50364963503648</v>
      </c>
      <c r="K150">
        <v>6219.0559709999998</v>
      </c>
    </row>
    <row r="151" spans="1:11">
      <c r="A151" t="s">
        <v>1987</v>
      </c>
      <c r="B151">
        <f>VLOOKUP(A151,Sheet2!$A$2:$C$250,3)</f>
        <v>264</v>
      </c>
      <c r="C151" t="str">
        <f>VLOOKUP(A151,Sheet2!$A$2:$C$250,2)</f>
        <v>Northwest Arctic</v>
      </c>
      <c r="D151" t="s">
        <v>2582</v>
      </c>
      <c r="E151" t="s">
        <v>1500</v>
      </c>
      <c r="F151">
        <v>1275</v>
      </c>
    </row>
    <row r="152" spans="1:11">
      <c r="A152" t="s">
        <v>1987</v>
      </c>
      <c r="B152">
        <f>VLOOKUP(A152,Sheet2!$A$2:$C$250,3)</f>
        <v>264</v>
      </c>
      <c r="C152" t="str">
        <f>VLOOKUP(A152,Sheet2!$A$2:$C$250,2)</f>
        <v>Northwest Arctic</v>
      </c>
      <c r="D152" t="s">
        <v>2431</v>
      </c>
      <c r="E152" t="s">
        <v>2424</v>
      </c>
    </row>
    <row r="153" spans="1:11">
      <c r="A153" t="s">
        <v>1987</v>
      </c>
      <c r="B153">
        <f>VLOOKUP(A153,Sheet2!$A$2:$C$250,3)</f>
        <v>264</v>
      </c>
      <c r="C153" t="str">
        <f>VLOOKUP(A153,Sheet2!$A$2:$C$250,2)</f>
        <v>Northwest Arctic</v>
      </c>
      <c r="D153" t="s">
        <v>2186</v>
      </c>
      <c r="E153" t="s">
        <v>2194</v>
      </c>
    </row>
    <row r="154" spans="1:11">
      <c r="A154" t="s">
        <v>1987</v>
      </c>
      <c r="B154">
        <f>VLOOKUP(A154,Sheet2!$A$2:$C$250,3)</f>
        <v>264</v>
      </c>
      <c r="C154" t="str">
        <f>VLOOKUP(A154,Sheet2!$A$2:$C$250,2)</f>
        <v>Northwest Arctic</v>
      </c>
      <c r="D154" t="s">
        <v>1988</v>
      </c>
      <c r="E154" t="s">
        <v>1980</v>
      </c>
      <c r="F154">
        <v>240</v>
      </c>
    </row>
    <row r="155" spans="1:11">
      <c r="A155" t="s">
        <v>1987</v>
      </c>
      <c r="B155">
        <f>VLOOKUP(A155,Sheet2!$A$2:$C$250,3)</f>
        <v>264</v>
      </c>
      <c r="C155" t="str">
        <f>VLOOKUP(A155,Sheet2!$A$2:$C$250,2)</f>
        <v>Northwest Arctic</v>
      </c>
      <c r="D155" t="s">
        <v>1983</v>
      </c>
      <c r="E155" t="s">
        <v>1980</v>
      </c>
      <c r="F155">
        <v>1260</v>
      </c>
    </row>
    <row r="156" spans="1:11">
      <c r="A156" t="s">
        <v>2302</v>
      </c>
      <c r="B156">
        <f>VLOOKUP(A156,Sheet2!$A$2:$C$250,3)</f>
        <v>358</v>
      </c>
      <c r="C156" t="str">
        <f>VLOOKUP(A156,Sheet2!$A$2:$C$250,2)</f>
        <v>North Slope</v>
      </c>
      <c r="D156" t="s">
        <v>3346</v>
      </c>
      <c r="E156" t="s">
        <v>3335</v>
      </c>
      <c r="F156">
        <v>13284</v>
      </c>
    </row>
    <row r="157" spans="1:11">
      <c r="A157" t="s">
        <v>2302</v>
      </c>
      <c r="B157">
        <f>VLOOKUP(A157,Sheet2!$A$2:$C$250,3)</f>
        <v>358</v>
      </c>
      <c r="C157" t="str">
        <f>VLOOKUP(A157,Sheet2!$A$2:$C$250,2)</f>
        <v>North Slope</v>
      </c>
      <c r="D157" t="s">
        <v>3345</v>
      </c>
      <c r="E157" t="s">
        <v>3335</v>
      </c>
      <c r="F157">
        <v>15048</v>
      </c>
      <c r="K157">
        <v>179840</v>
      </c>
    </row>
    <row r="158" spans="1:11">
      <c r="A158" t="s">
        <v>2302</v>
      </c>
      <c r="B158">
        <f>VLOOKUP(A158,Sheet2!$A$2:$C$250,3)</f>
        <v>358</v>
      </c>
      <c r="C158" t="str">
        <f>VLOOKUP(A158,Sheet2!$A$2:$C$250,2)</f>
        <v>North Slope</v>
      </c>
      <c r="D158" t="s">
        <v>3344</v>
      </c>
      <c r="E158" t="s">
        <v>3335</v>
      </c>
      <c r="F158">
        <v>36047</v>
      </c>
      <c r="I158">
        <v>29030.481751824816</v>
      </c>
      <c r="J158">
        <v>3008.695652173913</v>
      </c>
      <c r="K158">
        <v>369043.32136</v>
      </c>
    </row>
    <row r="159" spans="1:11">
      <c r="A159" t="s">
        <v>2302</v>
      </c>
      <c r="B159">
        <f>VLOOKUP(A159,Sheet2!$A$2:$C$250,3)</f>
        <v>358</v>
      </c>
      <c r="C159" t="str">
        <f>VLOOKUP(A159,Sheet2!$A$2:$C$250,2)</f>
        <v>North Slope</v>
      </c>
      <c r="D159" t="s">
        <v>3235</v>
      </c>
      <c r="E159" t="s">
        <v>3232</v>
      </c>
      <c r="F159">
        <v>4400</v>
      </c>
      <c r="K159">
        <v>32960</v>
      </c>
    </row>
    <row r="160" spans="1:11">
      <c r="A160" t="s">
        <v>1989</v>
      </c>
      <c r="B160">
        <f>VLOOKUP(A160,Sheet2!$A$2:$C$250,3)</f>
        <v>358</v>
      </c>
      <c r="C160" t="str">
        <f>VLOOKUP(A160,Sheet2!$A$2:$C$250,2)</f>
        <v>North Slope</v>
      </c>
      <c r="D160" t="s">
        <v>3005</v>
      </c>
      <c r="E160" t="s">
        <v>377</v>
      </c>
      <c r="F160">
        <v>1566</v>
      </c>
      <c r="K160">
        <v>13601.122409</v>
      </c>
    </row>
    <row r="161" spans="1:11">
      <c r="A161" t="s">
        <v>2302</v>
      </c>
      <c r="B161">
        <f>VLOOKUP(A161,Sheet2!$A$2:$C$250,3)</f>
        <v>358</v>
      </c>
      <c r="C161" t="str">
        <f>VLOOKUP(A161,Sheet2!$A$2:$C$250,2)</f>
        <v>North Slope</v>
      </c>
      <c r="D161" t="s">
        <v>37</v>
      </c>
      <c r="E161" t="s">
        <v>377</v>
      </c>
      <c r="F161">
        <v>1566</v>
      </c>
    </row>
    <row r="162" spans="1:11">
      <c r="A162" t="s">
        <v>2302</v>
      </c>
      <c r="B162">
        <f>VLOOKUP(A162,Sheet2!$A$2:$C$250,3)</f>
        <v>358</v>
      </c>
      <c r="C162" t="str">
        <f>VLOOKUP(A162,Sheet2!$A$2:$C$250,2)</f>
        <v>North Slope</v>
      </c>
      <c r="D162" t="s">
        <v>2586</v>
      </c>
      <c r="E162" t="s">
        <v>1500</v>
      </c>
      <c r="F162">
        <v>315</v>
      </c>
      <c r="K162">
        <v>9845</v>
      </c>
    </row>
    <row r="163" spans="1:11">
      <c r="A163" t="s">
        <v>2302</v>
      </c>
      <c r="B163">
        <f>VLOOKUP(A163,Sheet2!$A$2:$C$250,3)</f>
        <v>358</v>
      </c>
      <c r="C163" t="str">
        <f>VLOOKUP(A163,Sheet2!$A$2:$C$250,2)</f>
        <v>North Slope</v>
      </c>
      <c r="D163" t="s">
        <v>1524</v>
      </c>
      <c r="E163" t="s">
        <v>1500</v>
      </c>
      <c r="F163">
        <v>1704</v>
      </c>
    </row>
    <row r="164" spans="1:11">
      <c r="A164" t="s">
        <v>1989</v>
      </c>
      <c r="B164">
        <f>VLOOKUP(A164,Sheet2!$A$2:$C$250,3)</f>
        <v>358</v>
      </c>
      <c r="C164" t="str">
        <f>VLOOKUP(A164,Sheet2!$A$2:$C$250,2)</f>
        <v>North Slope</v>
      </c>
      <c r="D164" t="s">
        <v>2587</v>
      </c>
      <c r="E164" t="s">
        <v>1500</v>
      </c>
      <c r="F164">
        <v>2112</v>
      </c>
      <c r="K164">
        <v>7497.0674729999992</v>
      </c>
    </row>
    <row r="165" spans="1:11">
      <c r="A165" t="s">
        <v>1989</v>
      </c>
      <c r="B165">
        <f>VLOOKUP(A165,Sheet2!$A$2:$C$250,3)</f>
        <v>358</v>
      </c>
      <c r="C165" t="str">
        <f>VLOOKUP(A165,Sheet2!$A$2:$C$250,2)</f>
        <v>North Slope</v>
      </c>
      <c r="D165" t="s">
        <v>2590</v>
      </c>
      <c r="E165" t="s">
        <v>1500</v>
      </c>
      <c r="F165">
        <v>3876</v>
      </c>
      <c r="K165">
        <v>43000.386999999995</v>
      </c>
    </row>
    <row r="166" spans="1:11">
      <c r="A166" t="s">
        <v>2302</v>
      </c>
      <c r="B166">
        <f>VLOOKUP(A166,Sheet2!$A$2:$C$250,3)</f>
        <v>358</v>
      </c>
      <c r="C166" t="str">
        <f>VLOOKUP(A166,Sheet2!$A$2:$C$250,2)</f>
        <v>North Slope</v>
      </c>
      <c r="D166" t="s">
        <v>159</v>
      </c>
      <c r="E166" t="s">
        <v>1500</v>
      </c>
      <c r="F166">
        <v>4483</v>
      </c>
    </row>
    <row r="167" spans="1:11">
      <c r="A167" t="s">
        <v>2302</v>
      </c>
      <c r="B167">
        <f>VLOOKUP(A167,Sheet2!$A$2:$C$250,3)</f>
        <v>358</v>
      </c>
      <c r="C167" t="str">
        <f>VLOOKUP(A167,Sheet2!$A$2:$C$250,2)</f>
        <v>North Slope</v>
      </c>
      <c r="D167" t="s">
        <v>2588</v>
      </c>
      <c r="E167" t="s">
        <v>1500</v>
      </c>
      <c r="F167">
        <v>6480</v>
      </c>
    </row>
    <row r="168" spans="1:11">
      <c r="A168" t="s">
        <v>2302</v>
      </c>
      <c r="B168">
        <f>VLOOKUP(A168,Sheet2!$A$2:$C$250,3)</f>
        <v>358</v>
      </c>
      <c r="C168" t="str">
        <f>VLOOKUP(A168,Sheet2!$A$2:$C$250,2)</f>
        <v>North Slope</v>
      </c>
      <c r="D168" t="s">
        <v>2591</v>
      </c>
      <c r="E168" t="s">
        <v>1500</v>
      </c>
      <c r="F168">
        <v>7659</v>
      </c>
    </row>
    <row r="169" spans="1:11">
      <c r="A169" t="s">
        <v>1989</v>
      </c>
      <c r="B169">
        <f>VLOOKUP(A169,Sheet2!$A$2:$C$250,3)</f>
        <v>358</v>
      </c>
      <c r="C169" t="str">
        <f>VLOOKUP(A169,Sheet2!$A$2:$C$250,2)</f>
        <v>North Slope</v>
      </c>
      <c r="D169" t="s">
        <v>2589</v>
      </c>
      <c r="E169" t="s">
        <v>1500</v>
      </c>
      <c r="F169">
        <v>16021</v>
      </c>
      <c r="I169">
        <v>3732.1313868613138</v>
      </c>
      <c r="K169">
        <v>185695.67124599998</v>
      </c>
    </row>
    <row r="170" spans="1:11">
      <c r="A170" t="s">
        <v>1989</v>
      </c>
      <c r="B170">
        <f>VLOOKUP(A170,Sheet2!$A$2:$C$250,3)</f>
        <v>358</v>
      </c>
      <c r="C170" t="str">
        <f>VLOOKUP(A170,Sheet2!$A$2:$C$250,2)</f>
        <v>North Slope</v>
      </c>
      <c r="D170" t="s">
        <v>2432</v>
      </c>
      <c r="E170" t="s">
        <v>2424</v>
      </c>
      <c r="F170">
        <v>2836</v>
      </c>
      <c r="K170">
        <v>14646.131813999998</v>
      </c>
    </row>
    <row r="171" spans="1:11">
      <c r="A171" t="s">
        <v>1989</v>
      </c>
      <c r="B171">
        <f>VLOOKUP(A171,Sheet2!$A$2:$C$250,3)</f>
        <v>358</v>
      </c>
      <c r="C171" t="str">
        <f>VLOOKUP(A171,Sheet2!$A$2:$C$250,2)</f>
        <v>North Slope</v>
      </c>
      <c r="D171" t="s">
        <v>2433</v>
      </c>
      <c r="E171" t="s">
        <v>2424</v>
      </c>
      <c r="F171">
        <v>5520</v>
      </c>
      <c r="K171">
        <v>11907.107162999999</v>
      </c>
    </row>
    <row r="172" spans="1:11">
      <c r="A172" t="s">
        <v>2302</v>
      </c>
      <c r="B172">
        <f>VLOOKUP(A172,Sheet2!$A$2:$C$250,3)</f>
        <v>358</v>
      </c>
      <c r="C172" t="str">
        <f>VLOOKUP(A172,Sheet2!$A$2:$C$250,2)</f>
        <v>North Slope</v>
      </c>
      <c r="D172" t="s">
        <v>2434</v>
      </c>
      <c r="E172" t="s">
        <v>2424</v>
      </c>
      <c r="F172">
        <v>10108</v>
      </c>
    </row>
    <row r="173" spans="1:11">
      <c r="A173" t="s">
        <v>1989</v>
      </c>
      <c r="B173">
        <f>VLOOKUP(A173,Sheet2!$A$2:$C$250,3)</f>
        <v>358</v>
      </c>
      <c r="C173" t="str">
        <f>VLOOKUP(A173,Sheet2!$A$2:$C$250,2)</f>
        <v>North Slope</v>
      </c>
      <c r="D173" t="s">
        <v>2300</v>
      </c>
      <c r="E173" t="s">
        <v>213</v>
      </c>
      <c r="F173">
        <v>2491</v>
      </c>
      <c r="K173">
        <v>30578.775206499999</v>
      </c>
    </row>
    <row r="174" spans="1:11">
      <c r="A174" t="s">
        <v>2302</v>
      </c>
      <c r="B174">
        <f>VLOOKUP(A174,Sheet2!$A$2:$C$250,3)</f>
        <v>358</v>
      </c>
      <c r="C174" t="str">
        <f>VLOOKUP(A174,Sheet2!$A$2:$C$250,2)</f>
        <v>North Slope</v>
      </c>
      <c r="D174" t="s">
        <v>2304</v>
      </c>
      <c r="E174" t="s">
        <v>213</v>
      </c>
      <c r="F174">
        <v>2491</v>
      </c>
      <c r="K174">
        <v>14958</v>
      </c>
    </row>
    <row r="175" spans="1:11">
      <c r="A175" t="s">
        <v>2302</v>
      </c>
      <c r="B175">
        <f>VLOOKUP(A175,Sheet2!$A$2:$C$250,3)</f>
        <v>358</v>
      </c>
      <c r="C175" t="str">
        <f>VLOOKUP(A175,Sheet2!$A$2:$C$250,2)</f>
        <v>North Slope</v>
      </c>
      <c r="D175" t="s">
        <v>2305</v>
      </c>
      <c r="E175" t="s">
        <v>213</v>
      </c>
      <c r="F175">
        <v>4577</v>
      </c>
      <c r="I175">
        <v>2431</v>
      </c>
      <c r="K175">
        <v>49537.445539999993</v>
      </c>
    </row>
    <row r="176" spans="1:11">
      <c r="A176" t="s">
        <v>1989</v>
      </c>
      <c r="B176">
        <f>VLOOKUP(A176,Sheet2!$A$2:$C$250,3)</f>
        <v>358</v>
      </c>
      <c r="C176" t="str">
        <f>VLOOKUP(A176,Sheet2!$A$2:$C$250,2)</f>
        <v>North Slope</v>
      </c>
      <c r="D176" t="s">
        <v>2301</v>
      </c>
      <c r="E176" t="s">
        <v>213</v>
      </c>
      <c r="F176">
        <v>4577</v>
      </c>
      <c r="I176">
        <v>1171.1386861313867</v>
      </c>
      <c r="K176">
        <v>49533.445797</v>
      </c>
    </row>
    <row r="177" spans="1:11">
      <c r="A177" t="s">
        <v>1989</v>
      </c>
      <c r="B177">
        <f>VLOOKUP(A177,Sheet2!$A$2:$C$250,3)</f>
        <v>358</v>
      </c>
      <c r="C177" t="str">
        <f>VLOOKUP(A177,Sheet2!$A$2:$C$250,2)</f>
        <v>North Slope</v>
      </c>
      <c r="D177" t="s">
        <v>2234</v>
      </c>
      <c r="E177" t="s">
        <v>2233</v>
      </c>
      <c r="F177">
        <v>1828</v>
      </c>
      <c r="K177">
        <v>4661.0419489999995</v>
      </c>
    </row>
    <row r="178" spans="1:11">
      <c r="A178" t="s">
        <v>1989</v>
      </c>
      <c r="B178">
        <f>VLOOKUP(A178,Sheet2!$A$2:$C$250,3)</f>
        <v>358</v>
      </c>
      <c r="C178" t="str">
        <f>VLOOKUP(A178,Sheet2!$A$2:$C$250,2)</f>
        <v>North Slope</v>
      </c>
      <c r="D178" t="s">
        <v>2232</v>
      </c>
      <c r="E178" t="s">
        <v>2233</v>
      </c>
      <c r="F178">
        <v>3156</v>
      </c>
      <c r="K178">
        <v>18513.166616999999</v>
      </c>
    </row>
    <row r="179" spans="1:11">
      <c r="A179" t="s">
        <v>1989</v>
      </c>
      <c r="B179">
        <f>VLOOKUP(A179,Sheet2!$A$2:$C$250,3)</f>
        <v>358</v>
      </c>
      <c r="C179" t="str">
        <f>VLOOKUP(A179,Sheet2!$A$2:$C$250,2)</f>
        <v>North Slope</v>
      </c>
      <c r="D179" t="s">
        <v>2235</v>
      </c>
      <c r="E179" t="s">
        <v>2233</v>
      </c>
      <c r="F179">
        <v>5184</v>
      </c>
      <c r="K179">
        <v>4299.7053636666669</v>
      </c>
    </row>
    <row r="180" spans="1:11">
      <c r="A180" t="s">
        <v>1989</v>
      </c>
      <c r="B180">
        <f>VLOOKUP(A180,Sheet2!$A$2:$C$250,3)</f>
        <v>358</v>
      </c>
      <c r="C180" t="str">
        <f>VLOOKUP(A180,Sheet2!$A$2:$C$250,2)</f>
        <v>North Slope</v>
      </c>
      <c r="D180" t="s">
        <v>1990</v>
      </c>
      <c r="E180" t="s">
        <v>1980</v>
      </c>
      <c r="F180">
        <v>7985</v>
      </c>
      <c r="K180">
        <v>1905.017145</v>
      </c>
    </row>
    <row r="181" spans="1:11">
      <c r="A181" t="s">
        <v>3347</v>
      </c>
      <c r="B181">
        <f>VLOOKUP(A181,Sheet2!$A$2:$C$250,3)</f>
        <v>358</v>
      </c>
      <c r="C181" t="str">
        <f>VLOOKUP(A181,Sheet2!$A$2:$C$250,2)</f>
        <v>North Slope</v>
      </c>
      <c r="E181" t="s">
        <v>3335</v>
      </c>
      <c r="F181">
        <v>25348</v>
      </c>
    </row>
    <row r="182" spans="1:11">
      <c r="A182" t="s">
        <v>3348</v>
      </c>
      <c r="B182">
        <f>VLOOKUP(A182,Sheet2!$A$2:$C$250,3)</f>
        <v>358</v>
      </c>
      <c r="C182" t="str">
        <f>VLOOKUP(A182,Sheet2!$A$2:$C$250,2)</f>
        <v>North Slope</v>
      </c>
      <c r="E182" t="s">
        <v>3335</v>
      </c>
      <c r="F182">
        <v>41066</v>
      </c>
    </row>
    <row r="183" spans="1:11">
      <c r="A183" t="s">
        <v>2306</v>
      </c>
      <c r="B183">
        <f>VLOOKUP(A183,Sheet2!$A$2:$C$250,3)</f>
        <v>438</v>
      </c>
      <c r="C183" t="str">
        <f>VLOOKUP(A183,Sheet2!$A$2:$C$250,2)</f>
        <v>Southeast</v>
      </c>
      <c r="D183" t="s">
        <v>3351</v>
      </c>
      <c r="E183" t="s">
        <v>3335</v>
      </c>
      <c r="F183">
        <v>5600</v>
      </c>
      <c r="I183">
        <v>240</v>
      </c>
    </row>
    <row r="184" spans="1:11">
      <c r="A184" t="s">
        <v>2306</v>
      </c>
      <c r="B184">
        <f>VLOOKUP(A184,Sheet2!$A$2:$C$250,3)</f>
        <v>438</v>
      </c>
      <c r="C184" t="str">
        <f>VLOOKUP(A184,Sheet2!$A$2:$C$250,2)</f>
        <v>Southeast</v>
      </c>
      <c r="D184" t="s">
        <v>3349</v>
      </c>
      <c r="E184" t="s">
        <v>3335</v>
      </c>
      <c r="F184">
        <v>6175</v>
      </c>
      <c r="K184">
        <v>80000</v>
      </c>
    </row>
    <row r="185" spans="1:11">
      <c r="A185" t="s">
        <v>2306</v>
      </c>
      <c r="B185">
        <f>VLOOKUP(A185,Sheet2!$A$2:$C$250,3)</f>
        <v>438</v>
      </c>
      <c r="C185" t="str">
        <f>VLOOKUP(A185,Sheet2!$A$2:$C$250,2)</f>
        <v>Southeast</v>
      </c>
      <c r="D185" t="s">
        <v>3350</v>
      </c>
      <c r="E185" t="s">
        <v>3335</v>
      </c>
      <c r="F185">
        <v>24420</v>
      </c>
      <c r="K185">
        <v>98500</v>
      </c>
    </row>
    <row r="186" spans="1:11">
      <c r="A186" t="s">
        <v>2306</v>
      </c>
      <c r="B186">
        <f>VLOOKUP(A186,Sheet2!$A$2:$C$250,3)</f>
        <v>438</v>
      </c>
      <c r="C186" t="str">
        <f>VLOOKUP(A186,Sheet2!$A$2:$C$250,2)</f>
        <v>Southeast</v>
      </c>
      <c r="D186" t="s">
        <v>3352</v>
      </c>
      <c r="E186" t="s">
        <v>3335</v>
      </c>
      <c r="K186">
        <v>11000</v>
      </c>
    </row>
    <row r="187" spans="1:11">
      <c r="A187" t="s">
        <v>2306</v>
      </c>
      <c r="B187">
        <f>VLOOKUP(A187,Sheet2!$A$2:$C$250,3)</f>
        <v>438</v>
      </c>
      <c r="C187" t="str">
        <f>VLOOKUP(A187,Sheet2!$A$2:$C$250,2)</f>
        <v>Southeast</v>
      </c>
      <c r="D187" t="s">
        <v>3236</v>
      </c>
      <c r="E187" t="s">
        <v>3232</v>
      </c>
      <c r="F187">
        <v>6125</v>
      </c>
    </row>
    <row r="188" spans="1:11">
      <c r="A188" t="s">
        <v>2306</v>
      </c>
      <c r="B188">
        <f>VLOOKUP(A188,Sheet2!$A$2:$C$250,3)</f>
        <v>438</v>
      </c>
      <c r="C188" t="str">
        <f>VLOOKUP(A188,Sheet2!$A$2:$C$250,2)</f>
        <v>Southeast</v>
      </c>
      <c r="D188" t="s">
        <v>3006</v>
      </c>
      <c r="E188" t="s">
        <v>377</v>
      </c>
    </row>
    <row r="189" spans="1:11">
      <c r="A189" t="s">
        <v>2306</v>
      </c>
      <c r="B189">
        <f>VLOOKUP(A189,Sheet2!$A$2:$C$250,3)</f>
        <v>438</v>
      </c>
      <c r="C189" t="str">
        <f>VLOOKUP(A189,Sheet2!$A$2:$C$250,2)</f>
        <v>Southeast</v>
      </c>
      <c r="D189" t="s">
        <v>2593</v>
      </c>
      <c r="E189" t="s">
        <v>1500</v>
      </c>
    </row>
    <row r="190" spans="1:11">
      <c r="A190" t="s">
        <v>2306</v>
      </c>
      <c r="B190">
        <f>VLOOKUP(A190,Sheet2!$A$2:$C$250,3)</f>
        <v>438</v>
      </c>
      <c r="C190" t="str">
        <f>VLOOKUP(A190,Sheet2!$A$2:$C$250,2)</f>
        <v>Southeast</v>
      </c>
      <c r="D190" t="s">
        <v>2594</v>
      </c>
      <c r="E190" t="s">
        <v>1500</v>
      </c>
    </row>
    <row r="191" spans="1:11">
      <c r="A191" t="s">
        <v>2306</v>
      </c>
      <c r="B191">
        <f>VLOOKUP(A191,Sheet2!$A$2:$C$250,3)</f>
        <v>438</v>
      </c>
      <c r="C191" t="str">
        <f>VLOOKUP(A191,Sheet2!$A$2:$C$250,2)</f>
        <v>Southeast</v>
      </c>
      <c r="D191" t="s">
        <v>2595</v>
      </c>
      <c r="E191" t="s">
        <v>1500</v>
      </c>
    </row>
    <row r="192" spans="1:11">
      <c r="A192" t="s">
        <v>2306</v>
      </c>
      <c r="B192">
        <f>VLOOKUP(A192,Sheet2!$A$2:$C$250,3)</f>
        <v>438</v>
      </c>
      <c r="C192" t="str">
        <f>VLOOKUP(A192,Sheet2!$A$2:$C$250,2)</f>
        <v>Southeast</v>
      </c>
      <c r="D192" t="s">
        <v>2592</v>
      </c>
      <c r="E192" t="s">
        <v>1500</v>
      </c>
    </row>
    <row r="193" spans="1:13">
      <c r="A193" t="s">
        <v>2306</v>
      </c>
      <c r="B193">
        <f>VLOOKUP(A193,Sheet2!$A$2:$C$250,3)</f>
        <v>438</v>
      </c>
      <c r="C193" t="str">
        <f>VLOOKUP(A193,Sheet2!$A$2:$C$250,2)</f>
        <v>Southeast</v>
      </c>
      <c r="D193" t="s">
        <v>2435</v>
      </c>
      <c r="E193" t="s">
        <v>2424</v>
      </c>
      <c r="F193">
        <v>1152</v>
      </c>
      <c r="I193">
        <v>600</v>
      </c>
    </row>
    <row r="194" spans="1:13">
      <c r="A194" t="s">
        <v>2306</v>
      </c>
      <c r="B194">
        <f>VLOOKUP(A194,Sheet2!$A$2:$C$250,3)</f>
        <v>438</v>
      </c>
      <c r="C194" t="str">
        <f>VLOOKUP(A194,Sheet2!$A$2:$C$250,2)</f>
        <v>Southeast</v>
      </c>
      <c r="D194" t="s">
        <v>2437</v>
      </c>
      <c r="E194" t="s">
        <v>2424</v>
      </c>
      <c r="F194">
        <v>2700</v>
      </c>
      <c r="I194">
        <v>3000</v>
      </c>
    </row>
    <row r="195" spans="1:13">
      <c r="A195" t="s">
        <v>2306</v>
      </c>
      <c r="B195">
        <f>VLOOKUP(A195,Sheet2!$A$2:$C$250,3)</f>
        <v>438</v>
      </c>
      <c r="C195" t="str">
        <f>VLOOKUP(A195,Sheet2!$A$2:$C$250,2)</f>
        <v>Southeast</v>
      </c>
      <c r="D195" t="s">
        <v>2436</v>
      </c>
      <c r="E195" t="s">
        <v>2424</v>
      </c>
    </row>
    <row r="196" spans="1:13">
      <c r="A196" t="s">
        <v>2306</v>
      </c>
      <c r="B196">
        <f>VLOOKUP(A196,Sheet2!$A$2:$C$250,3)</f>
        <v>438</v>
      </c>
      <c r="C196" t="str">
        <f>VLOOKUP(A196,Sheet2!$A$2:$C$250,2)</f>
        <v>Southeast</v>
      </c>
      <c r="D196" t="s">
        <v>2438</v>
      </c>
      <c r="E196" t="s">
        <v>2424</v>
      </c>
    </row>
    <row r="197" spans="1:13">
      <c r="A197" t="s">
        <v>2306</v>
      </c>
      <c r="B197">
        <f>VLOOKUP(A197,Sheet2!$A$2:$C$250,3)</f>
        <v>438</v>
      </c>
      <c r="C197" t="str">
        <f>VLOOKUP(A197,Sheet2!$A$2:$C$250,2)</f>
        <v>Southeast</v>
      </c>
      <c r="D197" t="s">
        <v>2307</v>
      </c>
      <c r="E197" t="s">
        <v>213</v>
      </c>
    </row>
    <row r="198" spans="1:13">
      <c r="A198" t="s">
        <v>67</v>
      </c>
      <c r="B198">
        <f>VLOOKUP(A198,Sheet2!$A$2:$C$250,3)</f>
        <v>546</v>
      </c>
      <c r="C198" t="str">
        <f>VLOOKUP(A198,Sheet2!$A$2:$C$250,2)</f>
        <v>Lower Yukon-Kuskokwim</v>
      </c>
      <c r="D198" t="s">
        <v>78</v>
      </c>
      <c r="E198" t="s">
        <v>3335</v>
      </c>
      <c r="F198">
        <v>4000</v>
      </c>
    </row>
    <row r="199" spans="1:13">
      <c r="A199" t="s">
        <v>1992</v>
      </c>
      <c r="B199">
        <f>VLOOKUP(A199,Sheet2!$A$2:$C$250,3)</f>
        <v>546</v>
      </c>
      <c r="C199" t="str">
        <f>VLOOKUP(A199,Sheet2!$A$2:$C$250,2)</f>
        <v>Lower Yukon-Kuskokwim</v>
      </c>
      <c r="D199" t="s">
        <v>3356</v>
      </c>
      <c r="E199" t="s">
        <v>3335</v>
      </c>
      <c r="F199">
        <v>7400</v>
      </c>
      <c r="I199">
        <v>2300.5255474452556</v>
      </c>
      <c r="K199">
        <v>10473.094256999997</v>
      </c>
    </row>
    <row r="200" spans="1:13">
      <c r="A200" t="s">
        <v>3354</v>
      </c>
      <c r="B200">
        <f>VLOOKUP(A200,Sheet2!$A$2:$C$250,3)</f>
        <v>546</v>
      </c>
      <c r="C200" t="str">
        <f>VLOOKUP(A200,Sheet2!$A$2:$C$250,2)</f>
        <v>Lower Yukon-Kuskokwim</v>
      </c>
      <c r="D200" t="s">
        <v>3355</v>
      </c>
      <c r="E200" t="s">
        <v>3335</v>
      </c>
      <c r="F200">
        <v>12576</v>
      </c>
      <c r="I200">
        <v>2933.8686131386862</v>
      </c>
      <c r="K200">
        <v>18360.165239999998</v>
      </c>
    </row>
    <row r="201" spans="1:13">
      <c r="A201" t="s">
        <v>67</v>
      </c>
      <c r="B201">
        <f>VLOOKUP(A201,Sheet2!$A$2:$C$250,3)</f>
        <v>546</v>
      </c>
      <c r="C201" t="str">
        <f>VLOOKUP(A201,Sheet2!$A$2:$C$250,2)</f>
        <v>Lower Yukon-Kuskokwim</v>
      </c>
      <c r="D201" t="s">
        <v>3353</v>
      </c>
      <c r="E201" t="s">
        <v>3335</v>
      </c>
      <c r="F201">
        <v>19471</v>
      </c>
      <c r="I201">
        <v>9007.4744525547449</v>
      </c>
      <c r="K201">
        <v>49107.774908666659</v>
      </c>
      <c r="M201">
        <v>213.08124972677595</v>
      </c>
    </row>
    <row r="202" spans="1:13">
      <c r="A202" t="s">
        <v>67</v>
      </c>
      <c r="B202">
        <f>VLOOKUP(A202,Sheet2!$A$2:$C$250,3)</f>
        <v>546</v>
      </c>
      <c r="C202" t="str">
        <f>VLOOKUP(A202,Sheet2!$A$2:$C$250,2)</f>
        <v>Lower Yukon-Kuskokwim</v>
      </c>
      <c r="D202" t="s">
        <v>3358</v>
      </c>
      <c r="E202" t="s">
        <v>3335</v>
      </c>
      <c r="F202">
        <v>31900</v>
      </c>
    </row>
    <row r="203" spans="1:13">
      <c r="A203" t="s">
        <v>67</v>
      </c>
      <c r="B203">
        <f>VLOOKUP(A203,Sheet2!$A$2:$C$250,3)</f>
        <v>546</v>
      </c>
      <c r="C203" t="str">
        <f>VLOOKUP(A203,Sheet2!$A$2:$C$250,2)</f>
        <v>Lower Yukon-Kuskokwim</v>
      </c>
      <c r="D203" t="s">
        <v>3357</v>
      </c>
      <c r="E203" t="s">
        <v>3335</v>
      </c>
      <c r="F203">
        <v>40080.800000000003</v>
      </c>
      <c r="I203">
        <v>6122.1021897810215</v>
      </c>
      <c r="K203">
        <v>53867.15146666667</v>
      </c>
      <c r="M203">
        <v>236.64000000000001</v>
      </c>
    </row>
    <row r="204" spans="1:13">
      <c r="A204" t="s">
        <v>67</v>
      </c>
      <c r="B204">
        <f>VLOOKUP(A204,Sheet2!$A$2:$C$250,3)</f>
        <v>546</v>
      </c>
      <c r="C204" t="str">
        <f>VLOOKUP(A204,Sheet2!$A$2:$C$250,2)</f>
        <v>Lower Yukon-Kuskokwim</v>
      </c>
      <c r="D204" t="s">
        <v>73</v>
      </c>
      <c r="E204" t="s">
        <v>3232</v>
      </c>
    </row>
    <row r="205" spans="1:13">
      <c r="A205" t="s">
        <v>67</v>
      </c>
      <c r="B205">
        <f>VLOOKUP(A205,Sheet2!$A$2:$C$250,3)</f>
        <v>546</v>
      </c>
      <c r="C205" t="str">
        <f>VLOOKUP(A205,Sheet2!$A$2:$C$250,2)</f>
        <v>Lower Yukon-Kuskokwim</v>
      </c>
      <c r="D205" t="s">
        <v>79</v>
      </c>
      <c r="E205" t="s">
        <v>1500</v>
      </c>
      <c r="F205">
        <v>336</v>
      </c>
    </row>
    <row r="206" spans="1:13">
      <c r="A206" t="s">
        <v>67</v>
      </c>
      <c r="B206">
        <f>VLOOKUP(A206,Sheet2!$A$2:$C$250,3)</f>
        <v>546</v>
      </c>
      <c r="C206" t="str">
        <f>VLOOKUP(A206,Sheet2!$A$2:$C$250,2)</f>
        <v>Lower Yukon-Kuskokwim</v>
      </c>
      <c r="D206" t="s">
        <v>70</v>
      </c>
      <c r="E206" t="s">
        <v>1500</v>
      </c>
      <c r="F206">
        <v>1440</v>
      </c>
    </row>
    <row r="207" spans="1:13">
      <c r="A207" t="s">
        <v>1992</v>
      </c>
      <c r="B207">
        <f>VLOOKUP(A207,Sheet2!$A$2:$C$250,3)</f>
        <v>546</v>
      </c>
      <c r="C207" t="str">
        <f>VLOOKUP(A207,Sheet2!$A$2:$C$250,2)</f>
        <v>Lower Yukon-Kuskokwim</v>
      </c>
      <c r="D207" t="s">
        <v>2596</v>
      </c>
      <c r="E207" t="s">
        <v>1500</v>
      </c>
      <c r="F207">
        <v>3200</v>
      </c>
      <c r="I207">
        <v>4576.2569343065688</v>
      </c>
    </row>
    <row r="208" spans="1:13">
      <c r="A208" t="s">
        <v>67</v>
      </c>
      <c r="B208">
        <f>VLOOKUP(A208,Sheet2!$A$2:$C$250,3)</f>
        <v>546</v>
      </c>
      <c r="C208" t="str">
        <f>VLOOKUP(A208,Sheet2!$A$2:$C$250,2)</f>
        <v>Lower Yukon-Kuskokwim</v>
      </c>
      <c r="D208" t="s">
        <v>69</v>
      </c>
      <c r="E208" t="s">
        <v>1500</v>
      </c>
      <c r="F208">
        <v>7400</v>
      </c>
    </row>
    <row r="209" spans="1:11">
      <c r="A209" t="s">
        <v>1992</v>
      </c>
      <c r="B209">
        <f>VLOOKUP(A209,Sheet2!$A$2:$C$250,3)</f>
        <v>546</v>
      </c>
      <c r="C209" t="str">
        <f>VLOOKUP(A209,Sheet2!$A$2:$C$250,2)</f>
        <v>Lower Yukon-Kuskokwim</v>
      </c>
      <c r="D209" t="s">
        <v>2599</v>
      </c>
      <c r="E209" t="s">
        <v>1500</v>
      </c>
      <c r="F209">
        <v>8100</v>
      </c>
      <c r="I209">
        <v>591.06131386861307</v>
      </c>
      <c r="K209">
        <v>9977.189793900001</v>
      </c>
    </row>
    <row r="210" spans="1:11">
      <c r="A210" t="s">
        <v>1992</v>
      </c>
      <c r="B210">
        <f>VLOOKUP(A210,Sheet2!$A$2:$C$250,3)</f>
        <v>546</v>
      </c>
      <c r="C210" t="str">
        <f>VLOOKUP(A210,Sheet2!$A$2:$C$250,2)</f>
        <v>Lower Yukon-Kuskokwim</v>
      </c>
      <c r="D210" t="s">
        <v>2597</v>
      </c>
      <c r="E210" t="s">
        <v>1500</v>
      </c>
      <c r="F210">
        <v>8100</v>
      </c>
      <c r="I210">
        <v>9633.109489051094</v>
      </c>
    </row>
    <row r="211" spans="1:11">
      <c r="A211" t="s">
        <v>67</v>
      </c>
      <c r="B211">
        <f>VLOOKUP(A211,Sheet2!$A$2:$C$250,3)</f>
        <v>546</v>
      </c>
      <c r="C211" t="str">
        <f>VLOOKUP(A211,Sheet2!$A$2:$C$250,2)</f>
        <v>Lower Yukon-Kuskokwim</v>
      </c>
      <c r="D211" t="s">
        <v>68</v>
      </c>
      <c r="E211" t="s">
        <v>1500</v>
      </c>
      <c r="F211">
        <v>11500</v>
      </c>
    </row>
    <row r="212" spans="1:11">
      <c r="A212" t="s">
        <v>67</v>
      </c>
      <c r="B212">
        <f>VLOOKUP(A212,Sheet2!$A$2:$C$250,3)</f>
        <v>546</v>
      </c>
      <c r="C212" t="str">
        <f>VLOOKUP(A212,Sheet2!$A$2:$C$250,2)</f>
        <v>Lower Yukon-Kuskokwim</v>
      </c>
      <c r="D212" t="s">
        <v>2598</v>
      </c>
      <c r="E212" t="s">
        <v>1500</v>
      </c>
    </row>
    <row r="213" spans="1:11">
      <c r="A213" t="s">
        <v>67</v>
      </c>
      <c r="B213">
        <f>VLOOKUP(A213,Sheet2!$A$2:$C$250,3)</f>
        <v>546</v>
      </c>
      <c r="C213" t="str">
        <f>VLOOKUP(A213,Sheet2!$A$2:$C$250,2)</f>
        <v>Lower Yukon-Kuskokwim</v>
      </c>
      <c r="D213" t="s">
        <v>75</v>
      </c>
      <c r="E213" t="s">
        <v>2424</v>
      </c>
      <c r="F213">
        <v>2699</v>
      </c>
    </row>
    <row r="214" spans="1:11">
      <c r="A214" t="s">
        <v>67</v>
      </c>
      <c r="B214">
        <f>VLOOKUP(A214,Sheet2!$A$2:$C$250,3)</f>
        <v>546</v>
      </c>
      <c r="C214" t="str">
        <f>VLOOKUP(A214,Sheet2!$A$2:$C$250,2)</f>
        <v>Lower Yukon-Kuskokwim</v>
      </c>
      <c r="D214" t="s">
        <v>63</v>
      </c>
      <c r="E214" t="s">
        <v>2424</v>
      </c>
    </row>
    <row r="215" spans="1:11">
      <c r="A215" t="s">
        <v>1992</v>
      </c>
      <c r="B215">
        <f>VLOOKUP(A215,Sheet2!$A$2:$C$250,3)</f>
        <v>546</v>
      </c>
      <c r="C215" t="str">
        <f>VLOOKUP(A215,Sheet2!$A$2:$C$250,2)</f>
        <v>Lower Yukon-Kuskokwim</v>
      </c>
      <c r="D215" t="s">
        <v>2308</v>
      </c>
      <c r="E215" t="s">
        <v>213</v>
      </c>
      <c r="I215">
        <v>561.14452554744526</v>
      </c>
      <c r="K215">
        <v>8221.240657166667</v>
      </c>
    </row>
    <row r="216" spans="1:11">
      <c r="A216" t="s">
        <v>1992</v>
      </c>
      <c r="B216">
        <f>VLOOKUP(A216,Sheet2!$A$2:$C$250,3)</f>
        <v>546</v>
      </c>
      <c r="C216" t="str">
        <f>VLOOKUP(A216,Sheet2!$A$2:$C$250,2)</f>
        <v>Lower Yukon-Kuskokwim</v>
      </c>
      <c r="D216" t="s">
        <v>2238</v>
      </c>
      <c r="E216" t="s">
        <v>2233</v>
      </c>
      <c r="I216">
        <v>402.34627737226282</v>
      </c>
      <c r="K216">
        <v>1935.5174195</v>
      </c>
    </row>
    <row r="217" spans="1:11">
      <c r="A217" t="s">
        <v>1992</v>
      </c>
      <c r="B217">
        <f>VLOOKUP(A217,Sheet2!$A$2:$C$250,3)</f>
        <v>546</v>
      </c>
      <c r="C217" t="str">
        <f>VLOOKUP(A217,Sheet2!$A$2:$C$250,2)</f>
        <v>Lower Yukon-Kuskokwim</v>
      </c>
      <c r="D217" t="s">
        <v>2236</v>
      </c>
      <c r="E217" t="s">
        <v>2233</v>
      </c>
      <c r="I217">
        <v>980.10401459854018</v>
      </c>
      <c r="K217">
        <v>4328.372288333333</v>
      </c>
    </row>
    <row r="218" spans="1:11">
      <c r="A218" t="s">
        <v>1992</v>
      </c>
      <c r="B218">
        <f>VLOOKUP(A218,Sheet2!$A$2:$C$250,3)</f>
        <v>546</v>
      </c>
      <c r="C218" t="str">
        <f>VLOOKUP(A218,Sheet2!$A$2:$C$250,2)</f>
        <v>Lower Yukon-Kuskokwim</v>
      </c>
      <c r="D218" t="s">
        <v>2237</v>
      </c>
      <c r="E218" t="s">
        <v>2233</v>
      </c>
      <c r="I218">
        <v>387.363795620438</v>
      </c>
      <c r="K218">
        <v>2836.0255239999997</v>
      </c>
    </row>
    <row r="219" spans="1:11">
      <c r="A219" t="s">
        <v>67</v>
      </c>
      <c r="B219">
        <f>VLOOKUP(A219,Sheet2!$A$2:$C$250,3)</f>
        <v>546</v>
      </c>
      <c r="C219" t="str">
        <f>VLOOKUP(A219,Sheet2!$A$2:$C$250,2)</f>
        <v>Lower Yukon-Kuskokwim</v>
      </c>
      <c r="D219" t="s">
        <v>886</v>
      </c>
      <c r="E219" t="s">
        <v>2194</v>
      </c>
      <c r="F219">
        <v>5327</v>
      </c>
    </row>
    <row r="220" spans="1:11">
      <c r="A220" t="s">
        <v>67</v>
      </c>
      <c r="B220">
        <f>VLOOKUP(A220,Sheet2!$A$2:$C$250,3)</f>
        <v>546</v>
      </c>
      <c r="C220" t="str">
        <f>VLOOKUP(A220,Sheet2!$A$2:$C$250,2)</f>
        <v>Lower Yukon-Kuskokwim</v>
      </c>
      <c r="D220" t="s">
        <v>74</v>
      </c>
      <c r="E220" t="s">
        <v>1980</v>
      </c>
      <c r="F220">
        <v>1920</v>
      </c>
    </row>
    <row r="221" spans="1:11">
      <c r="A221" t="s">
        <v>1992</v>
      </c>
      <c r="B221">
        <f>VLOOKUP(A221,Sheet2!$A$2:$C$250,3)</f>
        <v>546</v>
      </c>
      <c r="C221" t="str">
        <f>VLOOKUP(A221,Sheet2!$A$2:$C$250,2)</f>
        <v>Lower Yukon-Kuskokwim</v>
      </c>
      <c r="D221" t="s">
        <v>1993</v>
      </c>
      <c r="E221" t="s">
        <v>1980</v>
      </c>
      <c r="F221">
        <v>2800</v>
      </c>
      <c r="I221">
        <v>1977.8481751824813</v>
      </c>
      <c r="K221">
        <v>3504.5315404999997</v>
      </c>
    </row>
    <row r="222" spans="1:11">
      <c r="A222" t="s">
        <v>67</v>
      </c>
      <c r="B222">
        <f>VLOOKUP(A222,Sheet2!$A$2:$C$250,3)</f>
        <v>546</v>
      </c>
      <c r="C222" t="str">
        <f>VLOOKUP(A222,Sheet2!$A$2:$C$250,2)</f>
        <v>Lower Yukon-Kuskokwim</v>
      </c>
      <c r="D222" t="s">
        <v>82</v>
      </c>
      <c r="E222" t="s">
        <v>1980</v>
      </c>
      <c r="F222">
        <v>3200</v>
      </c>
    </row>
    <row r="223" spans="1:11">
      <c r="A223" t="s">
        <v>67</v>
      </c>
      <c r="B223">
        <f>VLOOKUP(A223,Sheet2!$A$2:$C$250,3)</f>
        <v>546</v>
      </c>
      <c r="C223" t="str">
        <f>VLOOKUP(A223,Sheet2!$A$2:$C$250,2)</f>
        <v>Lower Yukon-Kuskokwim</v>
      </c>
      <c r="D223" t="s">
        <v>1991</v>
      </c>
      <c r="E223" t="s">
        <v>1980</v>
      </c>
    </row>
    <row r="224" spans="1:11">
      <c r="A224" t="s">
        <v>808</v>
      </c>
      <c r="B224">
        <f>VLOOKUP(A224,Sheet2!$A$2:$C$250,3)</f>
        <v>80</v>
      </c>
      <c r="C224" t="str">
        <f>VLOOKUP(A224,Sheet2!$A$2:$C$250,2)</f>
        <v>Yukon-Koyukuk/Upper Tanana</v>
      </c>
      <c r="D224" t="s">
        <v>809</v>
      </c>
      <c r="E224" t="s">
        <v>3335</v>
      </c>
      <c r="F224">
        <v>10298</v>
      </c>
      <c r="G224" t="s">
        <v>798</v>
      </c>
    </row>
    <row r="225" spans="1:11">
      <c r="A225" t="s">
        <v>808</v>
      </c>
      <c r="B225">
        <f>VLOOKUP(A225,Sheet2!$A$2:$C$250,3)</f>
        <v>80</v>
      </c>
      <c r="C225" t="str">
        <f>VLOOKUP(A225,Sheet2!$A$2:$C$250,2)</f>
        <v>Yukon-Koyukuk/Upper Tanana</v>
      </c>
      <c r="D225" t="s">
        <v>3359</v>
      </c>
      <c r="E225" t="s">
        <v>3335</v>
      </c>
      <c r="F225">
        <v>16314.3</v>
      </c>
      <c r="I225">
        <v>4269.5255474452551</v>
      </c>
      <c r="K225">
        <v>34652.061572749997</v>
      </c>
    </row>
    <row r="226" spans="1:11">
      <c r="A226" t="s">
        <v>808</v>
      </c>
      <c r="B226">
        <f>VLOOKUP(A226,Sheet2!$A$2:$C$250,3)</f>
        <v>80</v>
      </c>
      <c r="C226" t="str">
        <f>VLOOKUP(A226,Sheet2!$A$2:$C$250,2)</f>
        <v>Yukon-Koyukuk/Upper Tanana</v>
      </c>
      <c r="D226" t="s">
        <v>147</v>
      </c>
      <c r="E226" t="s">
        <v>3232</v>
      </c>
      <c r="F226">
        <v>1056</v>
      </c>
      <c r="G226" t="s">
        <v>811</v>
      </c>
    </row>
    <row r="227" spans="1:11">
      <c r="A227" t="s">
        <v>808</v>
      </c>
      <c r="B227">
        <f>VLOOKUP(A227,Sheet2!$A$2:$C$250,3)</f>
        <v>80</v>
      </c>
      <c r="C227" t="str">
        <f>VLOOKUP(A227,Sheet2!$A$2:$C$250,2)</f>
        <v>Yukon-Koyukuk/Upper Tanana</v>
      </c>
      <c r="D227" t="s">
        <v>37</v>
      </c>
      <c r="E227" t="s">
        <v>377</v>
      </c>
      <c r="F227">
        <v>560</v>
      </c>
      <c r="I227">
        <v>363</v>
      </c>
      <c r="K227">
        <v>3000</v>
      </c>
    </row>
    <row r="228" spans="1:11">
      <c r="A228" t="s">
        <v>808</v>
      </c>
      <c r="B228">
        <f>VLOOKUP(A228,Sheet2!$A$2:$C$250,3)</f>
        <v>80</v>
      </c>
      <c r="C228" t="str">
        <f>VLOOKUP(A228,Sheet2!$A$2:$C$250,2)</f>
        <v>Yukon-Koyukuk/Upper Tanana</v>
      </c>
      <c r="D228" t="s">
        <v>153</v>
      </c>
      <c r="E228" t="s">
        <v>377</v>
      </c>
      <c r="F228">
        <v>1338</v>
      </c>
      <c r="G228" t="s">
        <v>811</v>
      </c>
    </row>
    <row r="229" spans="1:11">
      <c r="A229" t="s">
        <v>808</v>
      </c>
      <c r="B229">
        <f>VLOOKUP(A229,Sheet2!$A$2:$C$250,3)</f>
        <v>80</v>
      </c>
      <c r="C229" t="str">
        <f>VLOOKUP(A229,Sheet2!$A$2:$C$250,2)</f>
        <v>Yukon-Koyukuk/Upper Tanana</v>
      </c>
      <c r="D229" t="s">
        <v>812</v>
      </c>
      <c r="E229" t="s">
        <v>377</v>
      </c>
      <c r="F229">
        <v>1500</v>
      </c>
      <c r="G229" t="s">
        <v>811</v>
      </c>
    </row>
    <row r="230" spans="1:11">
      <c r="A230" t="s">
        <v>808</v>
      </c>
      <c r="B230">
        <f>VLOOKUP(A230,Sheet2!$A$2:$C$250,3)</f>
        <v>80</v>
      </c>
      <c r="C230" t="str">
        <f>VLOOKUP(A230,Sheet2!$A$2:$C$250,2)</f>
        <v>Yukon-Koyukuk/Upper Tanana</v>
      </c>
      <c r="D230" t="s">
        <v>5</v>
      </c>
      <c r="E230" t="s">
        <v>377</v>
      </c>
      <c r="F230">
        <v>3856</v>
      </c>
      <c r="G230" t="s">
        <v>811</v>
      </c>
    </row>
    <row r="231" spans="1:11">
      <c r="A231" t="s">
        <v>808</v>
      </c>
      <c r="B231">
        <f>VLOOKUP(A231,Sheet2!$A$2:$C$250,3)</f>
        <v>80</v>
      </c>
      <c r="C231" t="str">
        <f>VLOOKUP(A231,Sheet2!$A$2:$C$250,2)</f>
        <v>Yukon-Koyukuk/Upper Tanana</v>
      </c>
      <c r="D231" t="s">
        <v>814</v>
      </c>
      <c r="E231" t="s">
        <v>1500</v>
      </c>
      <c r="F231">
        <v>256</v>
      </c>
      <c r="G231" t="s">
        <v>811</v>
      </c>
    </row>
    <row r="232" spans="1:11">
      <c r="A232" t="s">
        <v>2600</v>
      </c>
      <c r="B232">
        <f>VLOOKUP(A232,Sheet2!$A$2:$C$250,3)</f>
        <v>80</v>
      </c>
      <c r="C232" t="str">
        <f>VLOOKUP(A232,Sheet2!$A$2:$C$250,2)</f>
        <v>Yukon-Koyukuk/Upper Tanana</v>
      </c>
      <c r="D232" t="s">
        <v>2601</v>
      </c>
      <c r="E232" t="s">
        <v>1500</v>
      </c>
      <c r="F232">
        <v>2000</v>
      </c>
      <c r="I232">
        <v>963.50364963503648</v>
      </c>
      <c r="K232">
        <v>2934.026406</v>
      </c>
    </row>
    <row r="233" spans="1:11">
      <c r="A233" t="s">
        <v>808</v>
      </c>
      <c r="B233">
        <f>VLOOKUP(A233,Sheet2!$A$2:$C$250,3)</f>
        <v>80</v>
      </c>
      <c r="C233" t="str">
        <f>VLOOKUP(A233,Sheet2!$A$2:$C$250,2)</f>
        <v>Yukon-Koyukuk/Upper Tanana</v>
      </c>
      <c r="D233" t="s">
        <v>810</v>
      </c>
      <c r="E233" t="s">
        <v>2424</v>
      </c>
      <c r="F233">
        <v>1500</v>
      </c>
    </row>
    <row r="234" spans="1:11">
      <c r="A234" t="s">
        <v>808</v>
      </c>
      <c r="B234">
        <f>VLOOKUP(A234,Sheet2!$A$2:$C$250,3)</f>
        <v>80</v>
      </c>
      <c r="C234" t="str">
        <f>VLOOKUP(A234,Sheet2!$A$2:$C$250,2)</f>
        <v>Yukon-Koyukuk/Upper Tanana</v>
      </c>
      <c r="D234" t="s">
        <v>813</v>
      </c>
      <c r="E234" t="s">
        <v>2424</v>
      </c>
      <c r="F234">
        <v>3888</v>
      </c>
      <c r="G234" t="s">
        <v>811</v>
      </c>
    </row>
    <row r="235" spans="1:11">
      <c r="A235" t="s">
        <v>808</v>
      </c>
      <c r="B235">
        <f>VLOOKUP(A235,Sheet2!$A$2:$C$250,3)</f>
        <v>80</v>
      </c>
      <c r="C235" t="str">
        <f>VLOOKUP(A235,Sheet2!$A$2:$C$250,2)</f>
        <v>Yukon-Koyukuk/Upper Tanana</v>
      </c>
      <c r="D235" t="s">
        <v>64</v>
      </c>
      <c r="E235" t="s">
        <v>65</v>
      </c>
      <c r="F235">
        <v>1427</v>
      </c>
      <c r="G235" t="s">
        <v>811</v>
      </c>
    </row>
    <row r="236" spans="1:11">
      <c r="A236" t="s">
        <v>815</v>
      </c>
      <c r="B236">
        <f>VLOOKUP(A236,Sheet2!$A$2:$C$250,3)</f>
        <v>175</v>
      </c>
      <c r="C236" t="str">
        <f>VLOOKUP(A236,Sheet2!$A$2:$C$250,2)</f>
        <v>Yukon-Koyukuk/Upper Tanana</v>
      </c>
      <c r="D236" t="s">
        <v>3360</v>
      </c>
      <c r="E236" t="s">
        <v>3335</v>
      </c>
      <c r="F236">
        <v>13868</v>
      </c>
      <c r="I236">
        <v>21262</v>
      </c>
      <c r="K236">
        <v>96593</v>
      </c>
    </row>
    <row r="237" spans="1:11">
      <c r="A237" t="s">
        <v>815</v>
      </c>
      <c r="B237">
        <f>VLOOKUP(A237,Sheet2!$A$2:$C$250,3)</f>
        <v>175</v>
      </c>
      <c r="C237" t="str">
        <f>VLOOKUP(A237,Sheet2!$A$2:$C$250,2)</f>
        <v>Yukon-Koyukuk/Upper Tanana</v>
      </c>
      <c r="D237" t="s">
        <v>294</v>
      </c>
      <c r="E237" t="s">
        <v>3335</v>
      </c>
      <c r="H237" t="s">
        <v>795</v>
      </c>
    </row>
    <row r="238" spans="1:11">
      <c r="A238" t="s">
        <v>815</v>
      </c>
      <c r="B238">
        <f>VLOOKUP(A238,Sheet2!$A$2:$C$250,3)</f>
        <v>175</v>
      </c>
      <c r="C238" t="str">
        <f>VLOOKUP(A238,Sheet2!$A$2:$C$250,2)</f>
        <v>Yukon-Koyukuk/Upper Tanana</v>
      </c>
      <c r="D238" t="s">
        <v>822</v>
      </c>
      <c r="E238" t="s">
        <v>3335</v>
      </c>
      <c r="H238" t="s">
        <v>795</v>
      </c>
    </row>
    <row r="239" spans="1:11">
      <c r="A239" t="s">
        <v>815</v>
      </c>
      <c r="B239">
        <f>VLOOKUP(A239,Sheet2!$A$2:$C$250,3)</f>
        <v>175</v>
      </c>
      <c r="C239" t="str">
        <f>VLOOKUP(A239,Sheet2!$A$2:$C$250,2)</f>
        <v>Yukon-Koyukuk/Upper Tanana</v>
      </c>
      <c r="D239" t="s">
        <v>3237</v>
      </c>
      <c r="E239" t="s">
        <v>3232</v>
      </c>
    </row>
    <row r="240" spans="1:11">
      <c r="A240" t="s">
        <v>815</v>
      </c>
      <c r="B240">
        <f>VLOOKUP(A240,Sheet2!$A$2:$C$250,3)</f>
        <v>175</v>
      </c>
      <c r="C240" t="str">
        <f>VLOOKUP(A240,Sheet2!$A$2:$C$250,2)</f>
        <v>Yukon-Koyukuk/Upper Tanana</v>
      </c>
      <c r="D240" t="s">
        <v>37</v>
      </c>
      <c r="E240" t="s">
        <v>377</v>
      </c>
      <c r="F240">
        <v>920</v>
      </c>
    </row>
    <row r="241" spans="1:11">
      <c r="A241" t="s">
        <v>815</v>
      </c>
      <c r="B241">
        <f>VLOOKUP(A241,Sheet2!$A$2:$C$250,3)</f>
        <v>175</v>
      </c>
      <c r="C241" t="str">
        <f>VLOOKUP(A241,Sheet2!$A$2:$C$250,2)</f>
        <v>Yukon-Koyukuk/Upper Tanana</v>
      </c>
      <c r="D241" t="s">
        <v>3007</v>
      </c>
      <c r="E241" t="s">
        <v>377</v>
      </c>
      <c r="F241">
        <v>1200</v>
      </c>
      <c r="I241">
        <v>1250</v>
      </c>
      <c r="K241">
        <v>4500</v>
      </c>
    </row>
    <row r="242" spans="1:11">
      <c r="A242" t="s">
        <v>815</v>
      </c>
      <c r="B242">
        <f>VLOOKUP(A242,Sheet2!$A$2:$C$250,3)</f>
        <v>175</v>
      </c>
      <c r="C242" t="str">
        <f>VLOOKUP(A242,Sheet2!$A$2:$C$250,2)</f>
        <v>Yukon-Koyukuk/Upper Tanana</v>
      </c>
      <c r="D242" t="s">
        <v>372</v>
      </c>
      <c r="E242" t="s">
        <v>1500</v>
      </c>
      <c r="F242">
        <v>992</v>
      </c>
    </row>
    <row r="243" spans="1:11">
      <c r="A243" t="s">
        <v>815</v>
      </c>
      <c r="B243">
        <f>VLOOKUP(A243,Sheet2!$A$2:$C$250,3)</f>
        <v>175</v>
      </c>
      <c r="C243" t="str">
        <f>VLOOKUP(A243,Sheet2!$A$2:$C$250,2)</f>
        <v>Yukon-Koyukuk/Upper Tanana</v>
      </c>
      <c r="D243" t="s">
        <v>816</v>
      </c>
      <c r="E243" t="s">
        <v>1500</v>
      </c>
    </row>
    <row r="244" spans="1:11">
      <c r="A244" t="s">
        <v>815</v>
      </c>
      <c r="B244">
        <f>VLOOKUP(A244,Sheet2!$A$2:$C$250,3)</f>
        <v>175</v>
      </c>
      <c r="C244" t="str">
        <f>VLOOKUP(A244,Sheet2!$A$2:$C$250,2)</f>
        <v>Yukon-Koyukuk/Upper Tanana</v>
      </c>
      <c r="D244" t="s">
        <v>818</v>
      </c>
      <c r="E244" t="s">
        <v>2424</v>
      </c>
      <c r="F244">
        <v>1200</v>
      </c>
      <c r="H244" t="s">
        <v>795</v>
      </c>
    </row>
    <row r="245" spans="1:11">
      <c r="A245" t="s">
        <v>815</v>
      </c>
      <c r="B245">
        <f>VLOOKUP(A245,Sheet2!$A$2:$C$250,3)</f>
        <v>175</v>
      </c>
      <c r="C245" t="str">
        <f>VLOOKUP(A245,Sheet2!$A$2:$C$250,2)</f>
        <v>Yukon-Koyukuk/Upper Tanana</v>
      </c>
      <c r="D245" t="s">
        <v>286</v>
      </c>
      <c r="E245" t="s">
        <v>2424</v>
      </c>
      <c r="H245" t="s">
        <v>795</v>
      </c>
    </row>
    <row r="246" spans="1:11">
      <c r="A246" t="s">
        <v>815</v>
      </c>
      <c r="B246">
        <f>VLOOKUP(A246,Sheet2!$A$2:$C$250,3)</f>
        <v>175</v>
      </c>
      <c r="C246" t="str">
        <f>VLOOKUP(A246,Sheet2!$A$2:$C$250,2)</f>
        <v>Yukon-Koyukuk/Upper Tanana</v>
      </c>
      <c r="D246" t="s">
        <v>820</v>
      </c>
      <c r="E246" t="s">
        <v>2424</v>
      </c>
      <c r="H246" t="s">
        <v>795</v>
      </c>
    </row>
    <row r="247" spans="1:11">
      <c r="A247" t="s">
        <v>815</v>
      </c>
      <c r="B247">
        <f>VLOOKUP(A247,Sheet2!$A$2:$C$250,3)</f>
        <v>175</v>
      </c>
      <c r="C247" t="str">
        <f>VLOOKUP(A247,Sheet2!$A$2:$C$250,2)</f>
        <v>Yukon-Koyukuk/Upper Tanana</v>
      </c>
      <c r="D247" t="s">
        <v>821</v>
      </c>
      <c r="E247" t="s">
        <v>2424</v>
      </c>
      <c r="H247" t="s">
        <v>795</v>
      </c>
    </row>
    <row r="248" spans="1:11">
      <c r="A248" t="s">
        <v>815</v>
      </c>
      <c r="B248">
        <f>VLOOKUP(A248,Sheet2!$A$2:$C$250,3)</f>
        <v>175</v>
      </c>
      <c r="C248" t="str">
        <f>VLOOKUP(A248,Sheet2!$A$2:$C$250,2)</f>
        <v>Yukon-Koyukuk/Upper Tanana</v>
      </c>
      <c r="D248" t="s">
        <v>819</v>
      </c>
      <c r="E248" t="s">
        <v>2194</v>
      </c>
    </row>
    <row r="249" spans="1:11">
      <c r="A249" t="s">
        <v>815</v>
      </c>
      <c r="B249">
        <f>VLOOKUP(A249,Sheet2!$A$2:$C$250,3)</f>
        <v>175</v>
      </c>
      <c r="C249" t="str">
        <f>VLOOKUP(A249,Sheet2!$A$2:$C$250,2)</f>
        <v>Yukon-Koyukuk/Upper Tanana</v>
      </c>
      <c r="D249" t="s">
        <v>823</v>
      </c>
      <c r="E249" t="s">
        <v>1980</v>
      </c>
      <c r="F249">
        <v>1680</v>
      </c>
    </row>
    <row r="250" spans="1:11">
      <c r="A250" t="s">
        <v>815</v>
      </c>
      <c r="B250">
        <f>VLOOKUP(A250,Sheet2!$A$2:$C$250,3)</f>
        <v>175</v>
      </c>
      <c r="C250" t="str">
        <f>VLOOKUP(A250,Sheet2!$A$2:$C$250,2)</f>
        <v>Yukon-Koyukuk/Upper Tanana</v>
      </c>
      <c r="D250" t="s">
        <v>64</v>
      </c>
      <c r="E250" t="s">
        <v>65</v>
      </c>
      <c r="H250" t="s">
        <v>795</v>
      </c>
    </row>
    <row r="251" spans="1:11">
      <c r="A251" t="s">
        <v>815</v>
      </c>
      <c r="B251">
        <f>VLOOKUP(A251,Sheet2!$A$2:$C$250,3)</f>
        <v>175</v>
      </c>
      <c r="C251" t="str">
        <f>VLOOKUP(A251,Sheet2!$A$2:$C$250,2)</f>
        <v>Yukon-Koyukuk/Upper Tanana</v>
      </c>
      <c r="D251" t="s">
        <v>66</v>
      </c>
      <c r="E251" t="s">
        <v>65</v>
      </c>
      <c r="H251" t="s">
        <v>795</v>
      </c>
    </row>
    <row r="252" spans="1:11">
      <c r="A252" t="s">
        <v>1819</v>
      </c>
      <c r="B252">
        <f>VLOOKUP(A252,Sheet2!$A$2:$C$250,3)</f>
        <v>67</v>
      </c>
      <c r="C252" t="str">
        <f>VLOOKUP(A252,Sheet2!$A$2:$C$250,2)</f>
        <v>Aleutians</v>
      </c>
      <c r="D252" t="s">
        <v>3361</v>
      </c>
      <c r="E252" t="s">
        <v>3335</v>
      </c>
      <c r="F252">
        <v>8130</v>
      </c>
      <c r="I252">
        <v>5000</v>
      </c>
      <c r="K252">
        <v>30950</v>
      </c>
    </row>
    <row r="253" spans="1:11">
      <c r="A253" t="s">
        <v>1819</v>
      </c>
      <c r="B253">
        <f>VLOOKUP(A253,Sheet2!$A$2:$C$250,3)</f>
        <v>67</v>
      </c>
      <c r="C253" t="str">
        <f>VLOOKUP(A253,Sheet2!$A$2:$C$250,2)</f>
        <v>Aleutians</v>
      </c>
      <c r="D253" t="s">
        <v>147</v>
      </c>
      <c r="E253" t="s">
        <v>3232</v>
      </c>
      <c r="F253">
        <v>1980</v>
      </c>
      <c r="I253">
        <v>1200</v>
      </c>
      <c r="K253">
        <v>14329</v>
      </c>
    </row>
    <row r="254" spans="1:11">
      <c r="A254" t="s">
        <v>1819</v>
      </c>
      <c r="B254">
        <f>VLOOKUP(A254,Sheet2!$A$2:$C$250,3)</f>
        <v>67</v>
      </c>
      <c r="C254" t="str">
        <f>VLOOKUP(A254,Sheet2!$A$2:$C$250,2)</f>
        <v>Aleutians</v>
      </c>
      <c r="D254" t="s">
        <v>3009</v>
      </c>
      <c r="E254" t="s">
        <v>377</v>
      </c>
      <c r="F254">
        <v>200</v>
      </c>
      <c r="K254">
        <v>12138</v>
      </c>
    </row>
    <row r="255" spans="1:11">
      <c r="A255" t="s">
        <v>1819</v>
      </c>
      <c r="B255">
        <f>VLOOKUP(A255,Sheet2!$A$2:$C$250,3)</f>
        <v>67</v>
      </c>
      <c r="C255" t="str">
        <f>VLOOKUP(A255,Sheet2!$A$2:$C$250,2)</f>
        <v>Aleutians</v>
      </c>
      <c r="D255" t="s">
        <v>37</v>
      </c>
      <c r="E255" t="s">
        <v>377</v>
      </c>
      <c r="F255">
        <v>600</v>
      </c>
      <c r="I255">
        <v>500</v>
      </c>
      <c r="K255">
        <v>2412</v>
      </c>
    </row>
    <row r="256" spans="1:11">
      <c r="A256" t="s">
        <v>1819</v>
      </c>
      <c r="B256">
        <f>VLOOKUP(A256,Sheet2!$A$2:$C$250,3)</f>
        <v>67</v>
      </c>
      <c r="C256" t="str">
        <f>VLOOKUP(A256,Sheet2!$A$2:$C$250,2)</f>
        <v>Aleutians</v>
      </c>
      <c r="D256" t="s">
        <v>3008</v>
      </c>
      <c r="E256" t="s">
        <v>377</v>
      </c>
      <c r="F256">
        <v>1400</v>
      </c>
      <c r="I256">
        <v>1200</v>
      </c>
      <c r="K256">
        <v>2200</v>
      </c>
    </row>
    <row r="257" spans="1:11">
      <c r="A257" t="s">
        <v>1819</v>
      </c>
      <c r="B257">
        <f>VLOOKUP(A257,Sheet2!$A$2:$C$250,3)</f>
        <v>67</v>
      </c>
      <c r="C257" t="str">
        <f>VLOOKUP(A257,Sheet2!$A$2:$C$250,2)</f>
        <v>Aleutians</v>
      </c>
      <c r="D257" t="s">
        <v>1817</v>
      </c>
      <c r="E257" t="s">
        <v>377</v>
      </c>
      <c r="F257">
        <v>1920</v>
      </c>
    </row>
    <row r="258" spans="1:11">
      <c r="A258" t="s">
        <v>1819</v>
      </c>
      <c r="B258">
        <f>VLOOKUP(A258,Sheet2!$A$2:$C$250,3)</f>
        <v>67</v>
      </c>
      <c r="C258" t="str">
        <f>VLOOKUP(A258,Sheet2!$A$2:$C$250,2)</f>
        <v>Aleutians</v>
      </c>
      <c r="D258" t="s">
        <v>1815</v>
      </c>
      <c r="E258" t="s">
        <v>1500</v>
      </c>
      <c r="F258">
        <v>200</v>
      </c>
    </row>
    <row r="259" spans="1:11">
      <c r="A259" t="s">
        <v>1819</v>
      </c>
      <c r="B259">
        <f>VLOOKUP(A259,Sheet2!$A$2:$C$250,3)</f>
        <v>67</v>
      </c>
      <c r="C259" t="str">
        <f>VLOOKUP(A259,Sheet2!$A$2:$C$250,2)</f>
        <v>Aleutians</v>
      </c>
      <c r="D259" t="s">
        <v>1816</v>
      </c>
      <c r="E259" t="s">
        <v>1500</v>
      </c>
      <c r="F259">
        <v>1400</v>
      </c>
    </row>
    <row r="260" spans="1:11">
      <c r="A260" t="s">
        <v>1819</v>
      </c>
      <c r="B260">
        <f>VLOOKUP(A260,Sheet2!$A$2:$C$250,3)</f>
        <v>67</v>
      </c>
      <c r="C260" t="str">
        <f>VLOOKUP(A260,Sheet2!$A$2:$C$250,2)</f>
        <v>Aleutians</v>
      </c>
      <c r="D260" t="s">
        <v>1172</v>
      </c>
      <c r="E260" t="s">
        <v>1500</v>
      </c>
      <c r="F260">
        <v>2400</v>
      </c>
      <c r="I260">
        <v>500</v>
      </c>
      <c r="K260">
        <v>691</v>
      </c>
    </row>
    <row r="261" spans="1:11">
      <c r="A261" t="s">
        <v>2602</v>
      </c>
      <c r="B261">
        <f>VLOOKUP(A261,Sheet2!$A$2:$C$250,3)</f>
        <v>67</v>
      </c>
      <c r="C261" t="str">
        <f>VLOOKUP(A261,Sheet2!$A$2:$C$250,2)</f>
        <v>Aleutians</v>
      </c>
      <c r="D261" t="s">
        <v>2603</v>
      </c>
      <c r="E261" t="s">
        <v>1500</v>
      </c>
      <c r="F261">
        <v>4250</v>
      </c>
      <c r="I261">
        <v>970.72992700729924</v>
      </c>
    </row>
    <row r="262" spans="1:11">
      <c r="A262" t="s">
        <v>1819</v>
      </c>
      <c r="B262">
        <f>VLOOKUP(A262,Sheet2!$A$2:$C$250,3)</f>
        <v>67</v>
      </c>
      <c r="C262" t="str">
        <f>VLOOKUP(A262,Sheet2!$A$2:$C$250,2)</f>
        <v>Aleutians</v>
      </c>
      <c r="D262" t="s">
        <v>201</v>
      </c>
      <c r="E262" t="s">
        <v>213</v>
      </c>
      <c r="F262">
        <v>600</v>
      </c>
    </row>
    <row r="263" spans="1:11">
      <c r="A263" t="s">
        <v>1819</v>
      </c>
      <c r="B263">
        <f>VLOOKUP(A263,Sheet2!$A$2:$C$250,3)</f>
        <v>67</v>
      </c>
      <c r="C263" t="str">
        <f>VLOOKUP(A263,Sheet2!$A$2:$C$250,2)</f>
        <v>Aleutians</v>
      </c>
      <c r="D263" t="s">
        <v>1994</v>
      </c>
      <c r="E263" t="s">
        <v>1980</v>
      </c>
    </row>
    <row r="264" spans="1:11">
      <c r="A264" t="s">
        <v>1819</v>
      </c>
      <c r="B264">
        <f>VLOOKUP(A264,Sheet2!$A$2:$C$250,3)</f>
        <v>67</v>
      </c>
      <c r="C264" t="str">
        <f>VLOOKUP(A264,Sheet2!$A$2:$C$250,2)</f>
        <v>Aleutians</v>
      </c>
      <c r="D264" t="s">
        <v>66</v>
      </c>
      <c r="E264" t="s">
        <v>65</v>
      </c>
      <c r="F264">
        <v>900</v>
      </c>
    </row>
    <row r="265" spans="1:11">
      <c r="A265" t="s">
        <v>83</v>
      </c>
      <c r="B265">
        <f>VLOOKUP(A265,Sheet2!$A$2:$C$250,3)</f>
        <v>305</v>
      </c>
      <c r="C265" t="str">
        <f>VLOOKUP(A265,Sheet2!$A$2:$C$250,2)</f>
        <v>Lower Yukon-Kuskokwim</v>
      </c>
      <c r="D265" t="s">
        <v>94</v>
      </c>
      <c r="E265" t="s">
        <v>3335</v>
      </c>
      <c r="F265">
        <v>1200</v>
      </c>
    </row>
    <row r="266" spans="1:11">
      <c r="A266" t="s">
        <v>83</v>
      </c>
      <c r="B266">
        <f>VLOOKUP(A266,Sheet2!$A$2:$C$250,3)</f>
        <v>305</v>
      </c>
      <c r="C266" t="str">
        <f>VLOOKUP(A266,Sheet2!$A$2:$C$250,2)</f>
        <v>Lower Yukon-Kuskokwim</v>
      </c>
      <c r="D266" t="s">
        <v>89</v>
      </c>
      <c r="E266" t="s">
        <v>3335</v>
      </c>
      <c r="F266">
        <v>3406</v>
      </c>
    </row>
    <row r="267" spans="1:11">
      <c r="A267" t="s">
        <v>83</v>
      </c>
      <c r="B267">
        <f>VLOOKUP(A267,Sheet2!$A$2:$C$250,3)</f>
        <v>305</v>
      </c>
      <c r="C267" t="str">
        <f>VLOOKUP(A267,Sheet2!$A$2:$C$250,2)</f>
        <v>Lower Yukon-Kuskokwim</v>
      </c>
      <c r="D267" t="s">
        <v>91</v>
      </c>
      <c r="E267" t="s">
        <v>3335</v>
      </c>
      <c r="F267">
        <v>12470</v>
      </c>
    </row>
    <row r="268" spans="1:11">
      <c r="A268" t="s">
        <v>83</v>
      </c>
      <c r="B268">
        <f>VLOOKUP(A268,Sheet2!$A$2:$C$250,3)</f>
        <v>305</v>
      </c>
      <c r="C268" t="str">
        <f>VLOOKUP(A268,Sheet2!$A$2:$C$250,2)</f>
        <v>Lower Yukon-Kuskokwim</v>
      </c>
      <c r="D268" t="s">
        <v>95</v>
      </c>
      <c r="E268" t="s">
        <v>3335</v>
      </c>
      <c r="F268">
        <v>1200</v>
      </c>
    </row>
    <row r="269" spans="1:11">
      <c r="A269" t="s">
        <v>83</v>
      </c>
      <c r="B269">
        <f>VLOOKUP(A269,Sheet2!$A$2:$C$250,3)</f>
        <v>305</v>
      </c>
      <c r="C269" t="str">
        <f>VLOOKUP(A269,Sheet2!$A$2:$C$250,2)</f>
        <v>Lower Yukon-Kuskokwim</v>
      </c>
      <c r="D269" t="s">
        <v>87</v>
      </c>
      <c r="E269" t="s">
        <v>3232</v>
      </c>
    </row>
    <row r="270" spans="1:11">
      <c r="A270" t="s">
        <v>83</v>
      </c>
      <c r="B270">
        <f>VLOOKUP(A270,Sheet2!$A$2:$C$250,3)</f>
        <v>305</v>
      </c>
      <c r="C270" t="str">
        <f>VLOOKUP(A270,Sheet2!$A$2:$C$250,2)</f>
        <v>Lower Yukon-Kuskokwim</v>
      </c>
      <c r="D270" t="s">
        <v>37</v>
      </c>
      <c r="E270" t="s">
        <v>377</v>
      </c>
    </row>
    <row r="271" spans="1:11">
      <c r="A271" t="s">
        <v>83</v>
      </c>
      <c r="B271">
        <f>VLOOKUP(A271,Sheet2!$A$2:$C$250,3)</f>
        <v>305</v>
      </c>
      <c r="C271" t="str">
        <f>VLOOKUP(A271,Sheet2!$A$2:$C$250,2)</f>
        <v>Lower Yukon-Kuskokwim</v>
      </c>
      <c r="D271" t="s">
        <v>62</v>
      </c>
      <c r="E271" t="s">
        <v>377</v>
      </c>
    </row>
    <row r="272" spans="1:11">
      <c r="A272" t="s">
        <v>83</v>
      </c>
      <c r="B272">
        <f>VLOOKUP(A272,Sheet2!$A$2:$C$250,3)</f>
        <v>305</v>
      </c>
      <c r="C272" t="str">
        <f>VLOOKUP(A272,Sheet2!$A$2:$C$250,2)</f>
        <v>Lower Yukon-Kuskokwim</v>
      </c>
      <c r="D272" t="s">
        <v>90</v>
      </c>
      <c r="E272" t="s">
        <v>1500</v>
      </c>
      <c r="F272">
        <v>320</v>
      </c>
    </row>
    <row r="273" spans="1:6">
      <c r="A273" t="s">
        <v>83</v>
      </c>
      <c r="B273">
        <f>VLOOKUP(A273,Sheet2!$A$2:$C$250,3)</f>
        <v>305</v>
      </c>
      <c r="C273" t="str">
        <f>VLOOKUP(A273,Sheet2!$A$2:$C$250,2)</f>
        <v>Lower Yukon-Kuskokwim</v>
      </c>
      <c r="D273" t="s">
        <v>98</v>
      </c>
      <c r="E273" t="s">
        <v>1500</v>
      </c>
      <c r="F273">
        <v>1104</v>
      </c>
    </row>
    <row r="274" spans="1:6">
      <c r="A274" t="s">
        <v>83</v>
      </c>
      <c r="B274">
        <f>VLOOKUP(A274,Sheet2!$A$2:$C$250,3)</f>
        <v>305</v>
      </c>
      <c r="C274" t="str">
        <f>VLOOKUP(A274,Sheet2!$A$2:$C$250,2)</f>
        <v>Lower Yukon-Kuskokwim</v>
      </c>
      <c r="D274" t="s">
        <v>84</v>
      </c>
      <c r="E274" t="s">
        <v>1500</v>
      </c>
      <c r="F274">
        <v>20195</v>
      </c>
    </row>
    <row r="275" spans="1:6">
      <c r="A275" t="s">
        <v>83</v>
      </c>
      <c r="B275">
        <f>VLOOKUP(A275,Sheet2!$A$2:$C$250,3)</f>
        <v>305</v>
      </c>
      <c r="C275" t="str">
        <f>VLOOKUP(A275,Sheet2!$A$2:$C$250,2)</f>
        <v>Lower Yukon-Kuskokwim</v>
      </c>
      <c r="D275" t="s">
        <v>85</v>
      </c>
      <c r="E275" t="s">
        <v>1500</v>
      </c>
    </row>
    <row r="276" spans="1:6">
      <c r="A276" t="s">
        <v>83</v>
      </c>
      <c r="B276">
        <f>VLOOKUP(A276,Sheet2!$A$2:$C$250,3)</f>
        <v>305</v>
      </c>
      <c r="C276" t="str">
        <f>VLOOKUP(A276,Sheet2!$A$2:$C$250,2)</f>
        <v>Lower Yukon-Kuskokwim</v>
      </c>
      <c r="D276" t="s">
        <v>86</v>
      </c>
      <c r="E276" t="s">
        <v>1500</v>
      </c>
    </row>
    <row r="277" spans="1:6">
      <c r="A277" t="s">
        <v>83</v>
      </c>
      <c r="B277">
        <f>VLOOKUP(A277,Sheet2!$A$2:$C$250,3)</f>
        <v>305</v>
      </c>
      <c r="C277" t="str">
        <f>VLOOKUP(A277,Sheet2!$A$2:$C$250,2)</f>
        <v>Lower Yukon-Kuskokwim</v>
      </c>
      <c r="D277" t="s">
        <v>92</v>
      </c>
      <c r="E277" t="s">
        <v>1500</v>
      </c>
    </row>
    <row r="278" spans="1:6">
      <c r="A278" t="s">
        <v>83</v>
      </c>
      <c r="B278">
        <f>VLOOKUP(A278,Sheet2!$A$2:$C$250,3)</f>
        <v>305</v>
      </c>
      <c r="C278" t="str">
        <f>VLOOKUP(A278,Sheet2!$A$2:$C$250,2)</f>
        <v>Lower Yukon-Kuskokwim</v>
      </c>
      <c r="D278" t="s">
        <v>42</v>
      </c>
      <c r="E278" t="s">
        <v>1500</v>
      </c>
    </row>
    <row r="279" spans="1:6">
      <c r="A279" t="s">
        <v>83</v>
      </c>
      <c r="B279">
        <f>VLOOKUP(A279,Sheet2!$A$2:$C$250,3)</f>
        <v>305</v>
      </c>
      <c r="C279" t="str">
        <f>VLOOKUP(A279,Sheet2!$A$2:$C$250,2)</f>
        <v>Lower Yukon-Kuskokwim</v>
      </c>
      <c r="D279" t="s">
        <v>88</v>
      </c>
      <c r="E279" t="s">
        <v>2424</v>
      </c>
    </row>
    <row r="280" spans="1:6">
      <c r="A280" t="s">
        <v>83</v>
      </c>
      <c r="B280">
        <f>VLOOKUP(A280,Sheet2!$A$2:$C$250,3)</f>
        <v>305</v>
      </c>
      <c r="C280" t="str">
        <f>VLOOKUP(A280,Sheet2!$A$2:$C$250,2)</f>
        <v>Lower Yukon-Kuskokwim</v>
      </c>
      <c r="D280" t="s">
        <v>93</v>
      </c>
      <c r="E280" t="s">
        <v>2424</v>
      </c>
    </row>
    <row r="281" spans="1:6">
      <c r="A281" t="s">
        <v>83</v>
      </c>
      <c r="B281">
        <f>VLOOKUP(A281,Sheet2!$A$2:$C$250,3)</f>
        <v>305</v>
      </c>
      <c r="C281" t="str">
        <f>VLOOKUP(A281,Sheet2!$A$2:$C$250,2)</f>
        <v>Lower Yukon-Kuskokwim</v>
      </c>
      <c r="D281" t="s">
        <v>31</v>
      </c>
      <c r="E281" t="s">
        <v>2424</v>
      </c>
    </row>
    <row r="282" spans="1:6">
      <c r="A282" t="s">
        <v>83</v>
      </c>
      <c r="B282">
        <f>VLOOKUP(A282,Sheet2!$A$2:$C$250,3)</f>
        <v>305</v>
      </c>
      <c r="C282" t="str">
        <f>VLOOKUP(A282,Sheet2!$A$2:$C$250,2)</f>
        <v>Lower Yukon-Kuskokwim</v>
      </c>
      <c r="D282" t="s">
        <v>97</v>
      </c>
      <c r="E282" t="s">
        <v>2424</v>
      </c>
    </row>
    <row r="283" spans="1:6">
      <c r="A283" t="s">
        <v>83</v>
      </c>
      <c r="B283">
        <f>VLOOKUP(A283,Sheet2!$A$2:$C$250,3)</f>
        <v>305</v>
      </c>
      <c r="C283" t="str">
        <f>VLOOKUP(A283,Sheet2!$A$2:$C$250,2)</f>
        <v>Lower Yukon-Kuskokwim</v>
      </c>
      <c r="D283" t="s">
        <v>63</v>
      </c>
      <c r="E283" t="s">
        <v>2424</v>
      </c>
    </row>
    <row r="284" spans="1:6">
      <c r="A284" t="s">
        <v>83</v>
      </c>
      <c r="B284">
        <f>VLOOKUP(A284,Sheet2!$A$2:$C$250,3)</f>
        <v>305</v>
      </c>
      <c r="C284" t="str">
        <f>VLOOKUP(A284,Sheet2!$A$2:$C$250,2)</f>
        <v>Lower Yukon-Kuskokwim</v>
      </c>
      <c r="D284" t="s">
        <v>96</v>
      </c>
      <c r="E284" t="s">
        <v>213</v>
      </c>
    </row>
    <row r="285" spans="1:6">
      <c r="A285" t="s">
        <v>83</v>
      </c>
      <c r="B285">
        <f>VLOOKUP(A285,Sheet2!$A$2:$C$250,3)</f>
        <v>305</v>
      </c>
      <c r="C285" t="str">
        <f>VLOOKUP(A285,Sheet2!$A$2:$C$250,2)</f>
        <v>Lower Yukon-Kuskokwim</v>
      </c>
      <c r="D285" t="s">
        <v>99</v>
      </c>
      <c r="E285" t="s">
        <v>1980</v>
      </c>
      <c r="F285">
        <v>768</v>
      </c>
    </row>
    <row r="286" spans="1:6">
      <c r="A286" t="s">
        <v>83</v>
      </c>
      <c r="B286">
        <f>VLOOKUP(A286,Sheet2!$A$2:$C$250,3)</f>
        <v>305</v>
      </c>
      <c r="C286" t="str">
        <f>VLOOKUP(A286,Sheet2!$A$2:$C$250,2)</f>
        <v>Lower Yukon-Kuskokwim</v>
      </c>
      <c r="D286" t="s">
        <v>98</v>
      </c>
      <c r="E286" t="s">
        <v>1980</v>
      </c>
      <c r="F286">
        <v>1104</v>
      </c>
    </row>
    <row r="287" spans="1:6">
      <c r="A287" t="s">
        <v>83</v>
      </c>
      <c r="B287">
        <f>VLOOKUP(A287,Sheet2!$A$2:$C$250,3)</f>
        <v>305</v>
      </c>
      <c r="C287" t="str">
        <f>VLOOKUP(A287,Sheet2!$A$2:$C$250,2)</f>
        <v>Lower Yukon-Kuskokwim</v>
      </c>
      <c r="D287" t="s">
        <v>100</v>
      </c>
      <c r="E287" t="s">
        <v>1980</v>
      </c>
    </row>
    <row r="288" spans="1:6">
      <c r="A288" t="s">
        <v>83</v>
      </c>
      <c r="B288">
        <f>VLOOKUP(A288,Sheet2!$A$2:$C$250,3)</f>
        <v>305</v>
      </c>
      <c r="C288" t="str">
        <f>VLOOKUP(A288,Sheet2!$A$2:$C$250,2)</f>
        <v>Lower Yukon-Kuskokwim</v>
      </c>
      <c r="D288" t="s">
        <v>64</v>
      </c>
      <c r="E288" t="s">
        <v>65</v>
      </c>
    </row>
    <row r="289" spans="1:11">
      <c r="A289" t="s">
        <v>1996</v>
      </c>
      <c r="B289">
        <f>VLOOKUP(A289,Sheet2!$A$2:$C$250,3)</f>
        <v>248</v>
      </c>
      <c r="C289" t="str">
        <f>VLOOKUP(A289,Sheet2!$A$2:$C$250,2)</f>
        <v>North Slope</v>
      </c>
      <c r="D289" t="s">
        <v>3364</v>
      </c>
      <c r="E289" t="s">
        <v>3335</v>
      </c>
      <c r="F289">
        <v>640</v>
      </c>
    </row>
    <row r="290" spans="1:11">
      <c r="A290" t="s">
        <v>1997</v>
      </c>
      <c r="B290">
        <f>VLOOKUP(A290,Sheet2!$A$2:$C$250,3)</f>
        <v>248</v>
      </c>
      <c r="C290" t="str">
        <f>VLOOKUP(A290,Sheet2!$A$2:$C$250,2)</f>
        <v>North Slope</v>
      </c>
      <c r="D290" t="s">
        <v>3366</v>
      </c>
      <c r="E290" t="s">
        <v>3335</v>
      </c>
      <c r="F290">
        <v>640</v>
      </c>
      <c r="K290">
        <v>3567.5321074999993</v>
      </c>
    </row>
    <row r="291" spans="1:11">
      <c r="A291" t="s">
        <v>1996</v>
      </c>
      <c r="B291">
        <f>VLOOKUP(A291,Sheet2!$A$2:$C$250,3)</f>
        <v>248</v>
      </c>
      <c r="C291" t="str">
        <f>VLOOKUP(A291,Sheet2!$A$2:$C$250,2)</f>
        <v>North Slope</v>
      </c>
      <c r="D291" t="s">
        <v>3363</v>
      </c>
      <c r="E291" t="s">
        <v>3335</v>
      </c>
      <c r="F291">
        <v>960</v>
      </c>
    </row>
    <row r="292" spans="1:11">
      <c r="A292" t="s">
        <v>1996</v>
      </c>
      <c r="B292">
        <f>VLOOKUP(A292,Sheet2!$A$2:$C$250,3)</f>
        <v>248</v>
      </c>
      <c r="C292" t="str">
        <f>VLOOKUP(A292,Sheet2!$A$2:$C$250,2)</f>
        <v>North Slope</v>
      </c>
      <c r="D292" t="s">
        <v>3367</v>
      </c>
      <c r="E292" t="s">
        <v>3335</v>
      </c>
      <c r="F292">
        <v>2160</v>
      </c>
    </row>
    <row r="293" spans="1:11">
      <c r="A293" t="s">
        <v>1996</v>
      </c>
      <c r="B293">
        <f>VLOOKUP(A293,Sheet2!$A$2:$C$250,3)</f>
        <v>248</v>
      </c>
      <c r="C293" t="str">
        <f>VLOOKUP(A293,Sheet2!$A$2:$C$250,2)</f>
        <v>North Slope</v>
      </c>
      <c r="D293" t="s">
        <v>3368</v>
      </c>
      <c r="E293" t="s">
        <v>3335</v>
      </c>
      <c r="F293">
        <v>8556</v>
      </c>
    </row>
    <row r="294" spans="1:11">
      <c r="A294" t="s">
        <v>1996</v>
      </c>
      <c r="B294">
        <f>VLOOKUP(A294,Sheet2!$A$2:$C$250,3)</f>
        <v>248</v>
      </c>
      <c r="C294" t="str">
        <f>VLOOKUP(A294,Sheet2!$A$2:$C$250,2)</f>
        <v>North Slope</v>
      </c>
      <c r="D294" t="s">
        <v>89</v>
      </c>
      <c r="E294" t="s">
        <v>3335</v>
      </c>
      <c r="F294">
        <v>21045</v>
      </c>
    </row>
    <row r="295" spans="1:11">
      <c r="A295" t="s">
        <v>1997</v>
      </c>
      <c r="B295">
        <f>VLOOKUP(A295,Sheet2!$A$2:$C$250,3)</f>
        <v>248</v>
      </c>
      <c r="C295" t="str">
        <f>VLOOKUP(A295,Sheet2!$A$2:$C$250,2)</f>
        <v>North Slope</v>
      </c>
      <c r="D295" t="s">
        <v>3365</v>
      </c>
      <c r="E295" t="s">
        <v>3335</v>
      </c>
      <c r="F295">
        <v>38140</v>
      </c>
      <c r="I295">
        <v>65770.518248175184</v>
      </c>
      <c r="J295">
        <v>20000</v>
      </c>
      <c r="K295">
        <v>390183.51161999995</v>
      </c>
    </row>
    <row r="296" spans="1:11">
      <c r="A296" t="s">
        <v>1996</v>
      </c>
      <c r="B296">
        <f>VLOOKUP(A296,Sheet2!$A$2:$C$250,3)</f>
        <v>248</v>
      </c>
      <c r="C296" t="str">
        <f>VLOOKUP(A296,Sheet2!$A$2:$C$250,2)</f>
        <v>North Slope</v>
      </c>
      <c r="D296" t="s">
        <v>498</v>
      </c>
      <c r="E296" t="s">
        <v>3335</v>
      </c>
    </row>
    <row r="297" spans="1:11">
      <c r="A297" t="s">
        <v>1997</v>
      </c>
      <c r="B297">
        <f>VLOOKUP(A297,Sheet2!$A$2:$C$250,3)</f>
        <v>248</v>
      </c>
      <c r="C297" t="str">
        <f>VLOOKUP(A297,Sheet2!$A$2:$C$250,2)</f>
        <v>North Slope</v>
      </c>
      <c r="D297" t="s">
        <v>3312</v>
      </c>
      <c r="E297" t="s">
        <v>3315</v>
      </c>
      <c r="F297">
        <v>3040</v>
      </c>
      <c r="K297">
        <v>12137.109232999999</v>
      </c>
    </row>
    <row r="298" spans="1:11">
      <c r="A298" t="s">
        <v>1997</v>
      </c>
      <c r="B298">
        <f>VLOOKUP(A298,Sheet2!$A$2:$C$250,3)</f>
        <v>248</v>
      </c>
      <c r="C298" t="str">
        <f>VLOOKUP(A298,Sheet2!$A$2:$C$250,2)</f>
        <v>North Slope</v>
      </c>
      <c r="D298" t="s">
        <v>3215</v>
      </c>
      <c r="E298" t="s">
        <v>3216</v>
      </c>
      <c r="F298">
        <v>4400</v>
      </c>
      <c r="K298">
        <v>8415.0757350000003</v>
      </c>
    </row>
    <row r="299" spans="1:11">
      <c r="A299" t="s">
        <v>1997</v>
      </c>
      <c r="B299">
        <f>VLOOKUP(A299,Sheet2!$A$2:$C$250,3)</f>
        <v>248</v>
      </c>
      <c r="C299" t="str">
        <f>VLOOKUP(A299,Sheet2!$A$2:$C$250,2)</f>
        <v>North Slope</v>
      </c>
      <c r="D299" t="s">
        <v>3010</v>
      </c>
      <c r="E299" t="s">
        <v>377</v>
      </c>
      <c r="F299">
        <v>320</v>
      </c>
      <c r="K299">
        <v>8051.5724635000006</v>
      </c>
    </row>
    <row r="300" spans="1:11">
      <c r="A300" t="s">
        <v>1996</v>
      </c>
      <c r="B300">
        <f>VLOOKUP(A300,Sheet2!$A$2:$C$250,3)</f>
        <v>248</v>
      </c>
      <c r="C300" t="str">
        <f>VLOOKUP(A300,Sheet2!$A$2:$C$250,2)</f>
        <v>North Slope</v>
      </c>
      <c r="D300" t="s">
        <v>3012</v>
      </c>
      <c r="E300" t="s">
        <v>377</v>
      </c>
      <c r="F300">
        <v>320</v>
      </c>
      <c r="K300">
        <v>8192</v>
      </c>
    </row>
    <row r="301" spans="1:11">
      <c r="A301" t="s">
        <v>1997</v>
      </c>
      <c r="B301">
        <f>VLOOKUP(A301,Sheet2!$A$2:$C$250,3)</f>
        <v>248</v>
      </c>
      <c r="C301" t="str">
        <f>VLOOKUP(A301,Sheet2!$A$2:$C$250,2)</f>
        <v>North Slope</v>
      </c>
      <c r="D301" t="s">
        <v>3013</v>
      </c>
      <c r="E301" t="s">
        <v>377</v>
      </c>
      <c r="F301">
        <v>400</v>
      </c>
      <c r="K301">
        <v>6627.5596475000002</v>
      </c>
    </row>
    <row r="302" spans="1:11">
      <c r="A302" t="s">
        <v>1996</v>
      </c>
      <c r="B302">
        <f>VLOOKUP(A302,Sheet2!$A$2:$C$250,3)</f>
        <v>248</v>
      </c>
      <c r="C302" t="str">
        <f>VLOOKUP(A302,Sheet2!$A$2:$C$250,2)</f>
        <v>North Slope</v>
      </c>
      <c r="D302" t="s">
        <v>5</v>
      </c>
      <c r="E302" t="s">
        <v>377</v>
      </c>
      <c r="F302">
        <v>2000</v>
      </c>
      <c r="I302">
        <v>1200</v>
      </c>
    </row>
    <row r="303" spans="1:11">
      <c r="A303" t="s">
        <v>1997</v>
      </c>
      <c r="B303">
        <f>VLOOKUP(A303,Sheet2!$A$2:$C$250,3)</f>
        <v>248</v>
      </c>
      <c r="C303" t="str">
        <f>VLOOKUP(A303,Sheet2!$A$2:$C$250,2)</f>
        <v>North Slope</v>
      </c>
      <c r="D303" t="s">
        <v>3011</v>
      </c>
      <c r="E303" t="s">
        <v>377</v>
      </c>
      <c r="F303">
        <v>4752</v>
      </c>
      <c r="K303">
        <v>3392.0305279999998</v>
      </c>
    </row>
    <row r="304" spans="1:11">
      <c r="A304" t="s">
        <v>1996</v>
      </c>
      <c r="B304">
        <f>VLOOKUP(A304,Sheet2!$A$2:$C$250,3)</f>
        <v>248</v>
      </c>
      <c r="C304" t="str">
        <f>VLOOKUP(A304,Sheet2!$A$2:$C$250,2)</f>
        <v>North Slope</v>
      </c>
      <c r="D304" t="s">
        <v>2604</v>
      </c>
      <c r="E304" t="s">
        <v>1500</v>
      </c>
      <c r="F304">
        <v>1320</v>
      </c>
      <c r="K304">
        <v>64536</v>
      </c>
    </row>
    <row r="305" spans="1:12">
      <c r="A305" t="s">
        <v>1996</v>
      </c>
      <c r="B305">
        <f>VLOOKUP(A305,Sheet2!$A$2:$C$250,3)</f>
        <v>248</v>
      </c>
      <c r="C305" t="str">
        <f>VLOOKUP(A305,Sheet2!$A$2:$C$250,2)</f>
        <v>North Slope</v>
      </c>
      <c r="D305" t="s">
        <v>159</v>
      </c>
      <c r="E305" t="s">
        <v>1500</v>
      </c>
      <c r="F305">
        <v>4000</v>
      </c>
    </row>
    <row r="306" spans="1:12">
      <c r="A306" t="s">
        <v>1996</v>
      </c>
      <c r="B306">
        <f>VLOOKUP(A306,Sheet2!$A$2:$C$250,3)</f>
        <v>248</v>
      </c>
      <c r="C306" t="str">
        <f>VLOOKUP(A306,Sheet2!$A$2:$C$250,2)</f>
        <v>North Slope</v>
      </c>
      <c r="D306" t="s">
        <v>2605</v>
      </c>
      <c r="E306" t="s">
        <v>1500</v>
      </c>
      <c r="F306">
        <v>17424</v>
      </c>
      <c r="I306">
        <v>16605</v>
      </c>
      <c r="J306">
        <v>4947.826086956522</v>
      </c>
      <c r="K306">
        <v>128076.15267499999</v>
      </c>
    </row>
    <row r="307" spans="1:12">
      <c r="A307" t="s">
        <v>1996</v>
      </c>
      <c r="B307">
        <f>VLOOKUP(A307,Sheet2!$A$2:$C$250,3)</f>
        <v>248</v>
      </c>
      <c r="C307" t="str">
        <f>VLOOKUP(A307,Sheet2!$A$2:$C$250,2)</f>
        <v>North Slope</v>
      </c>
      <c r="D307" t="s">
        <v>1524</v>
      </c>
      <c r="E307" t="s">
        <v>1500</v>
      </c>
    </row>
    <row r="308" spans="1:12">
      <c r="A308" t="s">
        <v>1996</v>
      </c>
      <c r="B308">
        <f>VLOOKUP(A308,Sheet2!$A$2:$C$250,3)</f>
        <v>248</v>
      </c>
      <c r="C308" t="str">
        <f>VLOOKUP(A308,Sheet2!$A$2:$C$250,2)</f>
        <v>North Slope</v>
      </c>
      <c r="D308" t="s">
        <v>678</v>
      </c>
      <c r="E308" t="s">
        <v>2424</v>
      </c>
    </row>
    <row r="309" spans="1:12">
      <c r="A309" t="s">
        <v>1996</v>
      </c>
      <c r="B309">
        <f>VLOOKUP(A309,Sheet2!$A$2:$C$250,3)</f>
        <v>248</v>
      </c>
      <c r="C309" t="str">
        <f>VLOOKUP(A309,Sheet2!$A$2:$C$250,2)</f>
        <v>North Slope</v>
      </c>
      <c r="D309" t="s">
        <v>2310</v>
      </c>
      <c r="E309" t="s">
        <v>213</v>
      </c>
      <c r="F309">
        <v>2604</v>
      </c>
      <c r="K309">
        <v>27447</v>
      </c>
    </row>
    <row r="310" spans="1:12">
      <c r="A310" t="s">
        <v>1997</v>
      </c>
      <c r="B310">
        <f>VLOOKUP(A310,Sheet2!$A$2:$C$250,3)</f>
        <v>248</v>
      </c>
      <c r="C310" t="str">
        <f>VLOOKUP(A310,Sheet2!$A$2:$C$250,2)</f>
        <v>North Slope</v>
      </c>
      <c r="D310" t="s">
        <v>2309</v>
      </c>
      <c r="E310" t="s">
        <v>213</v>
      </c>
      <c r="F310">
        <v>2640</v>
      </c>
      <c r="K310">
        <v>65541.589868999989</v>
      </c>
    </row>
    <row r="311" spans="1:12">
      <c r="A311" t="s">
        <v>1996</v>
      </c>
      <c r="B311">
        <f>VLOOKUP(A311,Sheet2!$A$2:$C$250,3)</f>
        <v>248</v>
      </c>
      <c r="C311" t="str">
        <f>VLOOKUP(A311,Sheet2!$A$2:$C$250,2)</f>
        <v>North Slope</v>
      </c>
      <c r="D311" t="s">
        <v>2312</v>
      </c>
      <c r="E311" t="s">
        <v>213</v>
      </c>
      <c r="F311">
        <v>4608</v>
      </c>
      <c r="I311">
        <v>4304.4890510948908</v>
      </c>
      <c r="J311">
        <v>1815.9420289855072</v>
      </c>
      <c r="K311">
        <v>61601.554311333333</v>
      </c>
    </row>
    <row r="312" spans="1:12">
      <c r="A312" t="s">
        <v>1996</v>
      </c>
      <c r="B312">
        <f>VLOOKUP(A312,Sheet2!$A$2:$C$250,3)</f>
        <v>248</v>
      </c>
      <c r="C312" t="str">
        <f>VLOOKUP(A312,Sheet2!$A$2:$C$250,2)</f>
        <v>North Slope</v>
      </c>
      <c r="D312" t="s">
        <v>2311</v>
      </c>
      <c r="E312" t="s">
        <v>213</v>
      </c>
      <c r="K312">
        <v>1065</v>
      </c>
    </row>
    <row r="313" spans="1:12">
      <c r="A313" t="s">
        <v>1997</v>
      </c>
      <c r="B313">
        <f>VLOOKUP(A313,Sheet2!$A$2:$C$250,3)</f>
        <v>248</v>
      </c>
      <c r="C313" t="str">
        <f>VLOOKUP(A313,Sheet2!$A$2:$C$250,2)</f>
        <v>North Slope</v>
      </c>
      <c r="D313" t="s">
        <v>2239</v>
      </c>
      <c r="E313" t="s">
        <v>2233</v>
      </c>
      <c r="F313">
        <v>1368</v>
      </c>
      <c r="K313">
        <v>12586.613278499999</v>
      </c>
    </row>
    <row r="314" spans="1:12">
      <c r="A314" t="s">
        <v>1997</v>
      </c>
      <c r="B314">
        <f>VLOOKUP(A314,Sheet2!$A$2:$C$250,3)</f>
        <v>248</v>
      </c>
      <c r="C314" t="str">
        <f>VLOOKUP(A314,Sheet2!$A$2:$C$250,2)</f>
        <v>North Slope</v>
      </c>
      <c r="D314" t="s">
        <v>2240</v>
      </c>
      <c r="E314" t="s">
        <v>2233</v>
      </c>
      <c r="F314">
        <v>5184</v>
      </c>
      <c r="K314">
        <v>32131.789183499997</v>
      </c>
    </row>
    <row r="315" spans="1:12">
      <c r="A315" t="s">
        <v>1996</v>
      </c>
      <c r="B315">
        <f>VLOOKUP(A315,Sheet2!$A$2:$C$250,3)</f>
        <v>248</v>
      </c>
      <c r="C315" t="str">
        <f>VLOOKUP(A315,Sheet2!$A$2:$C$250,2)</f>
        <v>North Slope</v>
      </c>
      <c r="D315" t="s">
        <v>2187</v>
      </c>
      <c r="E315" t="s">
        <v>2194</v>
      </c>
    </row>
    <row r="316" spans="1:12">
      <c r="A316" t="s">
        <v>1996</v>
      </c>
      <c r="B316">
        <f>VLOOKUP(A316,Sheet2!$A$2:$C$250,3)</f>
        <v>248</v>
      </c>
      <c r="C316" t="str">
        <f>VLOOKUP(A316,Sheet2!$A$2:$C$250,2)</f>
        <v>North Slope</v>
      </c>
      <c r="D316" t="s">
        <v>1029</v>
      </c>
      <c r="E316" t="s">
        <v>1980</v>
      </c>
      <c r="F316">
        <v>3040</v>
      </c>
      <c r="K316">
        <v>1084</v>
      </c>
    </row>
    <row r="317" spans="1:12">
      <c r="A317" t="s">
        <v>1997</v>
      </c>
      <c r="B317">
        <f>VLOOKUP(A317,Sheet2!$A$2:$C$250,3)</f>
        <v>248</v>
      </c>
      <c r="C317" t="str">
        <f>VLOOKUP(A317,Sheet2!$A$2:$C$250,2)</f>
        <v>North Slope</v>
      </c>
      <c r="D317" t="s">
        <v>1998</v>
      </c>
      <c r="E317" t="s">
        <v>1980</v>
      </c>
      <c r="F317">
        <v>5719</v>
      </c>
      <c r="K317">
        <v>68080.612720000005</v>
      </c>
    </row>
    <row r="318" spans="1:12">
      <c r="A318" t="s">
        <v>2606</v>
      </c>
      <c r="B318">
        <f>VLOOKUP(A318,Sheet2!$A$2:$C$250,3)</f>
        <v>248</v>
      </c>
      <c r="C318" t="str">
        <f>VLOOKUP(A318,Sheet2!$A$2:$C$250,2)</f>
        <v>North Slope</v>
      </c>
      <c r="D318" t="s">
        <v>2607</v>
      </c>
      <c r="E318" t="s">
        <v>1500</v>
      </c>
    </row>
    <row r="319" spans="1:12">
      <c r="A319" t="s">
        <v>2001</v>
      </c>
      <c r="B319">
        <f>VLOOKUP(A319,Sheet2!$A$2:$C$250,3)</f>
        <v>4514</v>
      </c>
      <c r="C319" t="str">
        <f>VLOOKUP(A319,Sheet2!$A$2:$C$250,2)</f>
        <v>North Slope</v>
      </c>
      <c r="E319" t="s">
        <v>3335</v>
      </c>
      <c r="F319">
        <v>433780</v>
      </c>
    </row>
    <row r="320" spans="1:12">
      <c r="A320" t="s">
        <v>2001</v>
      </c>
      <c r="B320">
        <f>VLOOKUP(A320,Sheet2!$A$2:$C$250,3)</f>
        <v>4514</v>
      </c>
      <c r="C320" t="str">
        <f>VLOOKUP(A320,Sheet2!$A$2:$C$250,2)</f>
        <v>North Slope</v>
      </c>
      <c r="D320" t="s">
        <v>3313</v>
      </c>
      <c r="E320" t="s">
        <v>3315</v>
      </c>
      <c r="F320">
        <v>6848</v>
      </c>
      <c r="K320">
        <v>43110.387990000003</v>
      </c>
      <c r="L320">
        <v>5108.25</v>
      </c>
    </row>
    <row r="321" spans="1:12">
      <c r="A321" t="s">
        <v>1999</v>
      </c>
      <c r="B321">
        <f>VLOOKUP(A321,Sheet2!$A$2:$C$250,3)</f>
        <v>4514</v>
      </c>
      <c r="C321" t="str">
        <f>VLOOKUP(A321,Sheet2!$A$2:$C$250,2)</f>
        <v>North Slope</v>
      </c>
      <c r="D321" t="s">
        <v>3238</v>
      </c>
      <c r="E321" t="s">
        <v>3232</v>
      </c>
      <c r="F321">
        <v>1824</v>
      </c>
      <c r="K321">
        <v>7600.0683999999992</v>
      </c>
      <c r="L321">
        <v>3624.04</v>
      </c>
    </row>
    <row r="322" spans="1:12">
      <c r="A322" t="s">
        <v>1999</v>
      </c>
      <c r="B322">
        <f>VLOOKUP(A322,Sheet2!$A$2:$C$250,3)</f>
        <v>4514</v>
      </c>
      <c r="C322" t="str">
        <f>VLOOKUP(A322,Sheet2!$A$2:$C$250,2)</f>
        <v>North Slope</v>
      </c>
      <c r="D322" t="s">
        <v>3217</v>
      </c>
      <c r="E322" t="s">
        <v>3216</v>
      </c>
      <c r="F322">
        <v>2828</v>
      </c>
      <c r="K322">
        <v>49480.445319999992</v>
      </c>
      <c r="L322">
        <v>7660.66</v>
      </c>
    </row>
    <row r="323" spans="1:12">
      <c r="A323" t="s">
        <v>1999</v>
      </c>
      <c r="B323">
        <f>VLOOKUP(A323,Sheet2!$A$2:$C$250,3)</f>
        <v>4514</v>
      </c>
      <c r="C323" t="str">
        <f>VLOOKUP(A323,Sheet2!$A$2:$C$250,2)</f>
        <v>North Slope</v>
      </c>
      <c r="D323" t="s">
        <v>3016</v>
      </c>
      <c r="E323" t="s">
        <v>377</v>
      </c>
      <c r="F323">
        <v>5778</v>
      </c>
      <c r="K323">
        <v>63136.318221749993</v>
      </c>
      <c r="L323">
        <v>29855.454999999998</v>
      </c>
    </row>
    <row r="324" spans="1:12">
      <c r="A324" t="s">
        <v>1999</v>
      </c>
      <c r="B324">
        <f>VLOOKUP(A324,Sheet2!$A$2:$C$250,3)</f>
        <v>4514</v>
      </c>
      <c r="C324" t="str">
        <f>VLOOKUP(A324,Sheet2!$A$2:$C$250,2)</f>
        <v>North Slope</v>
      </c>
      <c r="D324" t="s">
        <v>3015</v>
      </c>
      <c r="E324" t="s">
        <v>377</v>
      </c>
      <c r="F324">
        <v>7193</v>
      </c>
      <c r="K324">
        <v>89391.304514500007</v>
      </c>
      <c r="L324">
        <v>46587.729999999996</v>
      </c>
    </row>
    <row r="325" spans="1:12">
      <c r="A325" t="s">
        <v>2001</v>
      </c>
      <c r="B325">
        <f>VLOOKUP(A325,Sheet2!$A$2:$C$250,3)</f>
        <v>4514</v>
      </c>
      <c r="C325" t="str">
        <f>VLOOKUP(A325,Sheet2!$A$2:$C$250,2)</f>
        <v>North Slope</v>
      </c>
      <c r="D325" t="s">
        <v>3019</v>
      </c>
      <c r="E325" t="s">
        <v>377</v>
      </c>
      <c r="F325">
        <v>22704</v>
      </c>
      <c r="K325">
        <v>223730.01238</v>
      </c>
      <c r="L325">
        <v>28490.559999999998</v>
      </c>
    </row>
    <row r="326" spans="1:12">
      <c r="A326" t="s">
        <v>1999</v>
      </c>
      <c r="B326">
        <f>VLOOKUP(A326,Sheet2!$A$2:$C$250,3)</f>
        <v>4514</v>
      </c>
      <c r="C326" t="str">
        <f>VLOOKUP(A326,Sheet2!$A$2:$C$250,2)</f>
        <v>North Slope</v>
      </c>
      <c r="D326" t="s">
        <v>3017</v>
      </c>
      <c r="E326" t="s">
        <v>377</v>
      </c>
      <c r="F326">
        <v>22704</v>
      </c>
      <c r="K326">
        <v>233822.10438</v>
      </c>
      <c r="L326">
        <v>26374.25</v>
      </c>
    </row>
    <row r="327" spans="1:12">
      <c r="A327" t="s">
        <v>1999</v>
      </c>
      <c r="B327">
        <f>VLOOKUP(A327,Sheet2!$A$2:$C$250,3)</f>
        <v>4514</v>
      </c>
      <c r="C327" t="str">
        <f>VLOOKUP(A327,Sheet2!$A$2:$C$250,2)</f>
        <v>North Slope</v>
      </c>
      <c r="D327" t="s">
        <v>3014</v>
      </c>
      <c r="E327" t="s">
        <v>377</v>
      </c>
      <c r="F327">
        <v>26414</v>
      </c>
      <c r="K327">
        <v>395913.56319000002</v>
      </c>
      <c r="L327">
        <v>70075.88</v>
      </c>
    </row>
    <row r="328" spans="1:12">
      <c r="A328" t="s">
        <v>1999</v>
      </c>
      <c r="B328">
        <f>VLOOKUP(A328,Sheet2!$A$2:$C$250,3)</f>
        <v>4514</v>
      </c>
      <c r="C328" t="str">
        <f>VLOOKUP(A328,Sheet2!$A$2:$C$250,2)</f>
        <v>North Slope</v>
      </c>
      <c r="D328" t="s">
        <v>3018</v>
      </c>
      <c r="E328" t="s">
        <v>377</v>
      </c>
      <c r="F328">
        <v>40686</v>
      </c>
      <c r="K328">
        <v>410673.69602999999</v>
      </c>
      <c r="L328">
        <v>62944.42</v>
      </c>
    </row>
    <row r="329" spans="1:12">
      <c r="A329" t="s">
        <v>1999</v>
      </c>
      <c r="B329">
        <f>VLOOKUP(A329,Sheet2!$A$2:$C$250,3)</f>
        <v>4514</v>
      </c>
      <c r="C329" t="str">
        <f>VLOOKUP(A329,Sheet2!$A$2:$C$250,2)</f>
        <v>North Slope</v>
      </c>
      <c r="D329" t="s">
        <v>2616</v>
      </c>
      <c r="E329" t="s">
        <v>1500</v>
      </c>
      <c r="F329">
        <v>1072</v>
      </c>
      <c r="K329">
        <v>6206.7225266666665</v>
      </c>
      <c r="L329">
        <v>2599.4499999999998</v>
      </c>
    </row>
    <row r="330" spans="1:12">
      <c r="A330" t="s">
        <v>1999</v>
      </c>
      <c r="B330">
        <f>VLOOKUP(A330,Sheet2!$A$2:$C$250,3)</f>
        <v>4514</v>
      </c>
      <c r="C330" t="str">
        <f>VLOOKUP(A330,Sheet2!$A$2:$C$250,2)</f>
        <v>North Slope</v>
      </c>
      <c r="D330" t="s">
        <v>2608</v>
      </c>
      <c r="E330" t="s">
        <v>1500</v>
      </c>
      <c r="F330">
        <v>2000</v>
      </c>
      <c r="K330">
        <v>46220.415979999991</v>
      </c>
      <c r="L330">
        <v>11659.06</v>
      </c>
    </row>
    <row r="331" spans="1:12">
      <c r="A331" t="s">
        <v>1999</v>
      </c>
      <c r="B331">
        <f>VLOOKUP(A331,Sheet2!$A$2:$C$250,3)</f>
        <v>4514</v>
      </c>
      <c r="C331" t="str">
        <f>VLOOKUP(A331,Sheet2!$A$2:$C$250,2)</f>
        <v>North Slope</v>
      </c>
      <c r="D331" t="s">
        <v>2613</v>
      </c>
      <c r="E331" t="s">
        <v>1500</v>
      </c>
      <c r="F331">
        <v>2946</v>
      </c>
      <c r="K331">
        <v>27950.251549999997</v>
      </c>
      <c r="L331">
        <v>5171.95</v>
      </c>
    </row>
    <row r="332" spans="1:12">
      <c r="A332" t="s">
        <v>2001</v>
      </c>
      <c r="B332">
        <f>VLOOKUP(A332,Sheet2!$A$2:$C$250,3)</f>
        <v>4514</v>
      </c>
      <c r="C332" t="str">
        <f>VLOOKUP(A332,Sheet2!$A$2:$C$250,2)</f>
        <v>North Slope</v>
      </c>
      <c r="D332" t="s">
        <v>2620</v>
      </c>
      <c r="E332" t="s">
        <v>1500</v>
      </c>
      <c r="F332">
        <v>5520</v>
      </c>
    </row>
    <row r="333" spans="1:12">
      <c r="A333" t="s">
        <v>1999</v>
      </c>
      <c r="B333">
        <f>VLOOKUP(A333,Sheet2!$A$2:$C$250,3)</f>
        <v>4514</v>
      </c>
      <c r="C333" t="str">
        <f>VLOOKUP(A333,Sheet2!$A$2:$C$250,2)</f>
        <v>North Slope</v>
      </c>
      <c r="D333" t="s">
        <v>2615</v>
      </c>
      <c r="E333" t="s">
        <v>1500</v>
      </c>
      <c r="F333">
        <v>9600</v>
      </c>
      <c r="K333">
        <v>68400.615600000005</v>
      </c>
      <c r="L333">
        <v>24722.95</v>
      </c>
    </row>
    <row r="334" spans="1:12">
      <c r="A334" t="s">
        <v>1999</v>
      </c>
      <c r="B334">
        <f>VLOOKUP(A334,Sheet2!$A$2:$C$250,3)</f>
        <v>4514</v>
      </c>
      <c r="C334" t="str">
        <f>VLOOKUP(A334,Sheet2!$A$2:$C$250,2)</f>
        <v>North Slope</v>
      </c>
      <c r="D334" t="s">
        <v>2612</v>
      </c>
      <c r="E334" t="s">
        <v>1500</v>
      </c>
      <c r="F334">
        <v>9912</v>
      </c>
      <c r="K334">
        <v>98814.222653333331</v>
      </c>
      <c r="L334">
        <v>15042.51</v>
      </c>
    </row>
    <row r="335" spans="1:12">
      <c r="A335" t="s">
        <v>2001</v>
      </c>
      <c r="B335">
        <f>VLOOKUP(A335,Sheet2!$A$2:$C$250,3)</f>
        <v>4514</v>
      </c>
      <c r="C335" t="str">
        <f>VLOOKUP(A335,Sheet2!$A$2:$C$250,2)</f>
        <v>North Slope</v>
      </c>
      <c r="D335" t="s">
        <v>2617</v>
      </c>
      <c r="E335" t="s">
        <v>1500</v>
      </c>
      <c r="F335">
        <v>10680</v>
      </c>
      <c r="K335">
        <v>199891.79900999996</v>
      </c>
      <c r="L335">
        <v>44111.76</v>
      </c>
    </row>
    <row r="336" spans="1:12">
      <c r="A336" t="s">
        <v>1999</v>
      </c>
      <c r="B336">
        <f>VLOOKUP(A336,Sheet2!$A$2:$C$250,3)</f>
        <v>4514</v>
      </c>
      <c r="C336" t="str">
        <f>VLOOKUP(A336,Sheet2!$A$2:$C$250,2)</f>
        <v>North Slope</v>
      </c>
      <c r="D336" t="s">
        <v>2610</v>
      </c>
      <c r="E336" t="s">
        <v>1500</v>
      </c>
      <c r="F336">
        <v>13706</v>
      </c>
      <c r="K336">
        <v>270002.43</v>
      </c>
      <c r="L336">
        <v>42558.95</v>
      </c>
    </row>
    <row r="337" spans="1:12">
      <c r="A337" t="s">
        <v>2001</v>
      </c>
      <c r="B337">
        <f>VLOOKUP(A337,Sheet2!$A$2:$C$250,3)</f>
        <v>4514</v>
      </c>
      <c r="C337" t="str">
        <f>VLOOKUP(A337,Sheet2!$A$2:$C$250,2)</f>
        <v>North Slope</v>
      </c>
      <c r="D337" t="s">
        <v>2609</v>
      </c>
      <c r="E337" t="s">
        <v>1500</v>
      </c>
      <c r="F337">
        <v>13824</v>
      </c>
      <c r="K337">
        <v>277022.49317999999</v>
      </c>
      <c r="L337">
        <v>40598.46</v>
      </c>
    </row>
    <row r="338" spans="1:12">
      <c r="A338" t="s">
        <v>1999</v>
      </c>
      <c r="B338">
        <f>VLOOKUP(A338,Sheet2!$A$2:$C$250,3)</f>
        <v>4514</v>
      </c>
      <c r="C338" t="str">
        <f>VLOOKUP(A338,Sheet2!$A$2:$C$250,2)</f>
        <v>North Slope</v>
      </c>
      <c r="D338" t="s">
        <v>2611</v>
      </c>
      <c r="E338" t="s">
        <v>1500</v>
      </c>
      <c r="F338">
        <v>17152</v>
      </c>
      <c r="K338">
        <v>302982.72682000004</v>
      </c>
      <c r="L338">
        <v>217115.40666666665</v>
      </c>
    </row>
    <row r="339" spans="1:12">
      <c r="A339" t="s">
        <v>1999</v>
      </c>
      <c r="B339">
        <f>VLOOKUP(A339,Sheet2!$A$2:$C$250,3)</f>
        <v>4514</v>
      </c>
      <c r="C339" t="str">
        <f>VLOOKUP(A339,Sheet2!$A$2:$C$250,2)</f>
        <v>North Slope</v>
      </c>
      <c r="D339" t="s">
        <v>2618</v>
      </c>
      <c r="E339" t="s">
        <v>1500</v>
      </c>
      <c r="F339">
        <v>21610</v>
      </c>
      <c r="K339">
        <v>175225.577016</v>
      </c>
      <c r="L339">
        <v>20899.969999999998</v>
      </c>
    </row>
    <row r="340" spans="1:12">
      <c r="A340" t="s">
        <v>1999</v>
      </c>
      <c r="B340">
        <f>VLOOKUP(A340,Sheet2!$A$2:$C$250,3)</f>
        <v>4514</v>
      </c>
      <c r="C340" t="str">
        <f>VLOOKUP(A340,Sheet2!$A$2:$C$250,2)</f>
        <v>North Slope</v>
      </c>
      <c r="D340" t="s">
        <v>2619</v>
      </c>
      <c r="E340" t="s">
        <v>1500</v>
      </c>
      <c r="F340">
        <v>24214</v>
      </c>
      <c r="K340">
        <v>66250.596250000002</v>
      </c>
      <c r="L340">
        <v>36128.19</v>
      </c>
    </row>
    <row r="341" spans="1:12">
      <c r="A341" t="s">
        <v>1999</v>
      </c>
      <c r="B341">
        <f>VLOOKUP(A341,Sheet2!$A$2:$C$250,3)</f>
        <v>4514</v>
      </c>
      <c r="C341" t="str">
        <f>VLOOKUP(A341,Sheet2!$A$2:$C$250,2)</f>
        <v>North Slope</v>
      </c>
      <c r="D341" t="s">
        <v>2614</v>
      </c>
      <c r="E341" t="s">
        <v>1500</v>
      </c>
      <c r="F341">
        <v>32477</v>
      </c>
      <c r="K341">
        <v>304969.41136666667</v>
      </c>
      <c r="L341">
        <v>29540.629999999997</v>
      </c>
    </row>
    <row r="342" spans="1:12">
      <c r="A342" t="s">
        <v>1999</v>
      </c>
      <c r="B342">
        <f>VLOOKUP(A342,Sheet2!$A$2:$C$250,3)</f>
        <v>4514</v>
      </c>
      <c r="C342" t="str">
        <f>VLOOKUP(A342,Sheet2!$A$2:$C$250,2)</f>
        <v>North Slope</v>
      </c>
      <c r="D342" t="s">
        <v>2441</v>
      </c>
      <c r="E342" t="s">
        <v>2424</v>
      </c>
      <c r="F342">
        <v>3972</v>
      </c>
      <c r="K342">
        <v>44920.404279999995</v>
      </c>
      <c r="L342">
        <v>10224.83</v>
      </c>
    </row>
    <row r="343" spans="1:12">
      <c r="A343" t="s">
        <v>1999</v>
      </c>
      <c r="B343">
        <f>VLOOKUP(A343,Sheet2!$A$2:$C$250,3)</f>
        <v>4514</v>
      </c>
      <c r="C343" t="str">
        <f>VLOOKUP(A343,Sheet2!$A$2:$C$250,2)</f>
        <v>North Slope</v>
      </c>
      <c r="D343" t="s">
        <v>2440</v>
      </c>
      <c r="E343" t="s">
        <v>2424</v>
      </c>
      <c r="F343">
        <v>5802</v>
      </c>
      <c r="K343">
        <v>86974.11609333333</v>
      </c>
      <c r="L343">
        <v>7620.9699999999993</v>
      </c>
    </row>
    <row r="344" spans="1:12">
      <c r="A344" t="s">
        <v>1999</v>
      </c>
      <c r="B344">
        <f>VLOOKUP(A344,Sheet2!$A$2:$C$250,3)</f>
        <v>4514</v>
      </c>
      <c r="C344" t="str">
        <f>VLOOKUP(A344,Sheet2!$A$2:$C$250,2)</f>
        <v>North Slope</v>
      </c>
      <c r="D344" t="s">
        <v>2317</v>
      </c>
      <c r="E344" t="s">
        <v>213</v>
      </c>
      <c r="F344">
        <v>1360</v>
      </c>
      <c r="K344">
        <v>7459.0671309999989</v>
      </c>
      <c r="L344">
        <v>1288.21</v>
      </c>
    </row>
    <row r="345" spans="1:12">
      <c r="A345" t="s">
        <v>1999</v>
      </c>
      <c r="B345">
        <f>VLOOKUP(A345,Sheet2!$A$2:$C$250,3)</f>
        <v>4514</v>
      </c>
      <c r="C345" t="str">
        <f>VLOOKUP(A345,Sheet2!$A$2:$C$250,2)</f>
        <v>North Slope</v>
      </c>
      <c r="D345" t="s">
        <v>2315</v>
      </c>
      <c r="E345" t="s">
        <v>213</v>
      </c>
      <c r="F345">
        <v>4000</v>
      </c>
      <c r="K345">
        <v>42605.383444999992</v>
      </c>
      <c r="L345">
        <v>5377.75</v>
      </c>
    </row>
    <row r="346" spans="1:12">
      <c r="A346" t="s">
        <v>1999</v>
      </c>
      <c r="B346">
        <f>VLOOKUP(A346,Sheet2!$A$2:$C$250,3)</f>
        <v>4514</v>
      </c>
      <c r="C346" t="str">
        <f>VLOOKUP(A346,Sheet2!$A$2:$C$250,2)</f>
        <v>North Slope</v>
      </c>
      <c r="D346" t="s">
        <v>2314</v>
      </c>
      <c r="E346" t="s">
        <v>213</v>
      </c>
      <c r="F346">
        <v>6848</v>
      </c>
      <c r="K346">
        <v>86220.775979999991</v>
      </c>
      <c r="L346">
        <v>10235.119999999999</v>
      </c>
    </row>
    <row r="347" spans="1:12">
      <c r="A347" t="s">
        <v>2001</v>
      </c>
      <c r="B347">
        <f>VLOOKUP(A347,Sheet2!$A$2:$C$250,3)</f>
        <v>4514</v>
      </c>
      <c r="C347" t="str">
        <f>VLOOKUP(A347,Sheet2!$A$2:$C$250,2)</f>
        <v>North Slope</v>
      </c>
      <c r="D347" t="s">
        <v>2318</v>
      </c>
      <c r="E347" t="s">
        <v>213</v>
      </c>
      <c r="F347">
        <v>7193</v>
      </c>
      <c r="K347">
        <v>92920.836280000003</v>
      </c>
      <c r="L347">
        <v>14326.619999999999</v>
      </c>
    </row>
    <row r="348" spans="1:12">
      <c r="A348" t="s">
        <v>1999</v>
      </c>
      <c r="B348">
        <f>VLOOKUP(A348,Sheet2!$A$2:$C$250,3)</f>
        <v>4514</v>
      </c>
      <c r="C348" t="str">
        <f>VLOOKUP(A348,Sheet2!$A$2:$C$250,2)</f>
        <v>North Slope</v>
      </c>
      <c r="D348" t="s">
        <v>2316</v>
      </c>
      <c r="E348" t="s">
        <v>213</v>
      </c>
      <c r="F348">
        <v>14496</v>
      </c>
      <c r="K348">
        <v>146406.317645</v>
      </c>
      <c r="L348">
        <v>19919.97</v>
      </c>
    </row>
    <row r="349" spans="1:12">
      <c r="A349" t="s">
        <v>2001</v>
      </c>
      <c r="B349">
        <f>VLOOKUP(A349,Sheet2!$A$2:$C$250,3)</f>
        <v>4514</v>
      </c>
      <c r="C349" t="str">
        <f>VLOOKUP(A349,Sheet2!$A$2:$C$250,2)</f>
        <v>North Slope</v>
      </c>
      <c r="D349" t="s">
        <v>2319</v>
      </c>
      <c r="E349" t="s">
        <v>213</v>
      </c>
      <c r="F349">
        <v>14496</v>
      </c>
      <c r="K349">
        <v>158251.42424999998</v>
      </c>
      <c r="L349">
        <v>19958.68</v>
      </c>
    </row>
    <row r="350" spans="1:12">
      <c r="A350" t="s">
        <v>1999</v>
      </c>
      <c r="B350">
        <f>VLOOKUP(A350,Sheet2!$A$2:$C$250,3)</f>
        <v>4514</v>
      </c>
      <c r="C350" t="str">
        <f>VLOOKUP(A350,Sheet2!$A$2:$C$250,2)</f>
        <v>North Slope</v>
      </c>
      <c r="D350" t="s">
        <v>2313</v>
      </c>
      <c r="E350" t="s">
        <v>213</v>
      </c>
      <c r="F350">
        <v>17224</v>
      </c>
      <c r="K350">
        <v>329652.96684999997</v>
      </c>
      <c r="L350">
        <v>10235.119999999999</v>
      </c>
    </row>
    <row r="351" spans="1:12">
      <c r="A351" t="s">
        <v>1999</v>
      </c>
      <c r="B351">
        <f>VLOOKUP(A351,Sheet2!$A$2:$C$250,3)</f>
        <v>4514</v>
      </c>
      <c r="C351" t="str">
        <f>VLOOKUP(A351,Sheet2!$A$2:$C$250,2)</f>
        <v>North Slope</v>
      </c>
      <c r="D351" t="s">
        <v>2241</v>
      </c>
      <c r="E351" t="s">
        <v>2233</v>
      </c>
      <c r="F351">
        <v>10368</v>
      </c>
      <c r="K351">
        <v>73141.658268999992</v>
      </c>
      <c r="L351">
        <v>22346.45</v>
      </c>
    </row>
    <row r="352" spans="1:12">
      <c r="A352" t="s">
        <v>2001</v>
      </c>
      <c r="B352">
        <f>VLOOKUP(A352,Sheet2!$A$2:$C$250,3)</f>
        <v>4514</v>
      </c>
      <c r="C352" t="str">
        <f>VLOOKUP(A352,Sheet2!$A$2:$C$250,2)</f>
        <v>North Slope</v>
      </c>
      <c r="D352" t="s">
        <v>2002</v>
      </c>
      <c r="E352" t="s">
        <v>1980</v>
      </c>
      <c r="F352">
        <v>1200</v>
      </c>
      <c r="K352">
        <v>22214.199339999999</v>
      </c>
    </row>
    <row r="353" spans="1:12">
      <c r="A353" t="s">
        <v>1999</v>
      </c>
      <c r="B353">
        <f>VLOOKUP(A353,Sheet2!$A$2:$C$250,3)</f>
        <v>4514</v>
      </c>
      <c r="C353" t="str">
        <f>VLOOKUP(A353,Sheet2!$A$2:$C$250,2)</f>
        <v>North Slope</v>
      </c>
      <c r="D353" t="s">
        <v>2000</v>
      </c>
      <c r="E353" t="s">
        <v>1980</v>
      </c>
      <c r="F353">
        <v>10368</v>
      </c>
      <c r="K353">
        <v>34068.306612</v>
      </c>
      <c r="L353">
        <v>10386.039999999999</v>
      </c>
    </row>
    <row r="354" spans="1:12">
      <c r="A354" t="s">
        <v>2001</v>
      </c>
      <c r="B354">
        <f>VLOOKUP(A354,Sheet2!$A$2:$C$250,3)</f>
        <v>4514</v>
      </c>
      <c r="C354" t="str">
        <f>VLOOKUP(A354,Sheet2!$A$2:$C$250,2)</f>
        <v>North Slope</v>
      </c>
      <c r="D354" t="s">
        <v>2003</v>
      </c>
      <c r="E354" t="s">
        <v>1980</v>
      </c>
      <c r="K354">
        <v>53610.482489999995</v>
      </c>
      <c r="L354">
        <v>17889.899999999998</v>
      </c>
    </row>
    <row r="355" spans="1:12">
      <c r="A355" t="s">
        <v>824</v>
      </c>
      <c r="B355">
        <f>VLOOKUP(A355,Sheet2!$A$2:$C$250,3)</f>
        <v>77</v>
      </c>
      <c r="C355" t="str">
        <f>VLOOKUP(A355,Sheet2!$A$2:$C$250,2)</f>
        <v>Yukon-Koyukuk/Upper Tanana</v>
      </c>
      <c r="D355" t="s">
        <v>828</v>
      </c>
      <c r="E355" t="s">
        <v>3335</v>
      </c>
      <c r="F355">
        <v>10130</v>
      </c>
      <c r="I355">
        <v>23654</v>
      </c>
      <c r="K355">
        <v>65941</v>
      </c>
    </row>
    <row r="356" spans="1:12">
      <c r="A356" t="s">
        <v>824</v>
      </c>
      <c r="B356">
        <f>VLOOKUP(A356,Sheet2!$A$2:$C$250,3)</f>
        <v>77</v>
      </c>
      <c r="C356" t="str">
        <f>VLOOKUP(A356,Sheet2!$A$2:$C$250,2)</f>
        <v>Yukon-Koyukuk/Upper Tanana</v>
      </c>
      <c r="D356" t="s">
        <v>147</v>
      </c>
      <c r="E356" t="s">
        <v>3232</v>
      </c>
      <c r="F356">
        <v>1000</v>
      </c>
    </row>
    <row r="357" spans="1:12">
      <c r="A357" t="s">
        <v>824</v>
      </c>
      <c r="B357">
        <f>VLOOKUP(A357,Sheet2!$A$2:$C$250,3)</f>
        <v>77</v>
      </c>
      <c r="C357" t="str">
        <f>VLOOKUP(A357,Sheet2!$A$2:$C$250,2)</f>
        <v>Yukon-Koyukuk/Upper Tanana</v>
      </c>
      <c r="D357" t="s">
        <v>826</v>
      </c>
      <c r="E357" t="s">
        <v>3232</v>
      </c>
      <c r="F357">
        <v>5440</v>
      </c>
      <c r="G357" t="s">
        <v>827</v>
      </c>
    </row>
    <row r="358" spans="1:12">
      <c r="A358" t="s">
        <v>824</v>
      </c>
      <c r="B358">
        <f>VLOOKUP(A358,Sheet2!$A$2:$C$250,3)</f>
        <v>77</v>
      </c>
      <c r="C358" t="str">
        <f>VLOOKUP(A358,Sheet2!$A$2:$C$250,2)</f>
        <v>Yukon-Koyukuk/Upper Tanana</v>
      </c>
      <c r="D358" t="s">
        <v>44</v>
      </c>
      <c r="E358" t="s">
        <v>1500</v>
      </c>
      <c r="F358">
        <v>96</v>
      </c>
    </row>
    <row r="359" spans="1:12">
      <c r="A359" t="s">
        <v>824</v>
      </c>
      <c r="B359">
        <f>VLOOKUP(A359,Sheet2!$A$2:$C$250,3)</f>
        <v>77</v>
      </c>
      <c r="C359" t="str">
        <f>VLOOKUP(A359,Sheet2!$A$2:$C$250,2)</f>
        <v>Yukon-Koyukuk/Upper Tanana</v>
      </c>
      <c r="D359" t="s">
        <v>830</v>
      </c>
      <c r="E359" t="s">
        <v>1500</v>
      </c>
      <c r="F359">
        <v>800</v>
      </c>
    </row>
    <row r="360" spans="1:12">
      <c r="A360" t="s">
        <v>2621</v>
      </c>
      <c r="B360">
        <f>VLOOKUP(A360,Sheet2!$A$2:$C$250,3)</f>
        <v>77</v>
      </c>
      <c r="C360" t="str">
        <f>VLOOKUP(A360,Sheet2!$A$2:$C$250,2)</f>
        <v>Yukon-Koyukuk/Upper Tanana</v>
      </c>
      <c r="D360" t="s">
        <v>2622</v>
      </c>
      <c r="E360" t="s">
        <v>1500</v>
      </c>
      <c r="F360">
        <v>1200</v>
      </c>
      <c r="K360">
        <v>14486.130373999998</v>
      </c>
    </row>
    <row r="361" spans="1:12">
      <c r="A361" t="s">
        <v>824</v>
      </c>
      <c r="B361">
        <f>VLOOKUP(A361,Sheet2!$A$2:$C$250,3)</f>
        <v>77</v>
      </c>
      <c r="C361" t="str">
        <f>VLOOKUP(A361,Sheet2!$A$2:$C$250,2)</f>
        <v>Yukon-Koyukuk/Upper Tanana</v>
      </c>
      <c r="D361" t="s">
        <v>829</v>
      </c>
      <c r="E361" t="s">
        <v>1500</v>
      </c>
      <c r="F361">
        <v>1880</v>
      </c>
      <c r="G361" t="s">
        <v>827</v>
      </c>
    </row>
    <row r="362" spans="1:12">
      <c r="A362" t="s">
        <v>824</v>
      </c>
      <c r="B362">
        <f>VLOOKUP(A362,Sheet2!$A$2:$C$250,3)</f>
        <v>77</v>
      </c>
      <c r="C362" t="str">
        <f>VLOOKUP(A362,Sheet2!$A$2:$C$250,2)</f>
        <v>Yukon-Koyukuk/Upper Tanana</v>
      </c>
      <c r="D362" t="s">
        <v>190</v>
      </c>
      <c r="E362" t="s">
        <v>2424</v>
      </c>
      <c r="F362">
        <v>500</v>
      </c>
      <c r="I362">
        <v>694</v>
      </c>
    </row>
    <row r="363" spans="1:12">
      <c r="A363" t="s">
        <v>824</v>
      </c>
      <c r="B363">
        <f>VLOOKUP(A363,Sheet2!$A$2:$C$250,3)</f>
        <v>77</v>
      </c>
      <c r="C363" t="str">
        <f>VLOOKUP(A363,Sheet2!$A$2:$C$250,2)</f>
        <v>Yukon-Koyukuk/Upper Tanana</v>
      </c>
      <c r="D363" t="s">
        <v>825</v>
      </c>
      <c r="E363" t="s">
        <v>1980</v>
      </c>
      <c r="F363">
        <v>1200</v>
      </c>
    </row>
    <row r="364" spans="1:12">
      <c r="A364" t="s">
        <v>824</v>
      </c>
      <c r="B364">
        <f>VLOOKUP(A364,Sheet2!$A$2:$C$250,3)</f>
        <v>77</v>
      </c>
      <c r="C364" t="str">
        <f>VLOOKUP(A364,Sheet2!$A$2:$C$250,2)</f>
        <v>Yukon-Koyukuk/Upper Tanana</v>
      </c>
      <c r="D364" t="s">
        <v>101</v>
      </c>
      <c r="E364" t="s">
        <v>1980</v>
      </c>
      <c r="F364">
        <v>1280</v>
      </c>
    </row>
    <row r="365" spans="1:12">
      <c r="A365" t="s">
        <v>824</v>
      </c>
      <c r="B365">
        <f>VLOOKUP(A365,Sheet2!$A$2:$C$250,3)</f>
        <v>77</v>
      </c>
      <c r="C365" t="str">
        <f>VLOOKUP(A365,Sheet2!$A$2:$C$250,2)</f>
        <v>Yukon-Koyukuk/Upper Tanana</v>
      </c>
      <c r="D365" t="s">
        <v>64</v>
      </c>
      <c r="E365" t="s">
        <v>65</v>
      </c>
      <c r="F365">
        <v>500</v>
      </c>
    </row>
    <row r="366" spans="1:12">
      <c r="A366" t="s">
        <v>824</v>
      </c>
      <c r="B366">
        <f>VLOOKUP(A366,Sheet2!$A$2:$C$250,3)</f>
        <v>77</v>
      </c>
      <c r="C366" t="str">
        <f>VLOOKUP(A366,Sheet2!$A$2:$C$250,2)</f>
        <v>Yukon-Koyukuk/Upper Tanana</v>
      </c>
      <c r="D366" t="s">
        <v>831</v>
      </c>
      <c r="E366" t="s">
        <v>65</v>
      </c>
      <c r="F366">
        <v>1620</v>
      </c>
      <c r="G366" t="s">
        <v>827</v>
      </c>
    </row>
    <row r="367" spans="1:12">
      <c r="A367" t="s">
        <v>2188</v>
      </c>
      <c r="B367">
        <f>VLOOKUP(A367,Sheet2!$A$2:$C$250,3)</f>
        <v>77</v>
      </c>
      <c r="C367" t="str">
        <f>VLOOKUP(A367,Sheet2!$A$2:$C$250,2)</f>
        <v>Yukon-Koyukuk/Upper Tanana</v>
      </c>
      <c r="D367" t="s">
        <v>3618</v>
      </c>
      <c r="E367" t="s">
        <v>3615</v>
      </c>
      <c r="F367">
        <v>3000</v>
      </c>
    </row>
    <row r="368" spans="1:12">
      <c r="A368" t="s">
        <v>2188</v>
      </c>
      <c r="B368">
        <f>VLOOKUP(A368,Sheet2!$A$2:$C$250,3)</f>
        <v>77</v>
      </c>
      <c r="C368" t="str">
        <f>VLOOKUP(A368,Sheet2!$A$2:$C$250,2)</f>
        <v>Yukon-Koyukuk/Upper Tanana</v>
      </c>
      <c r="D368" t="s">
        <v>3617</v>
      </c>
      <c r="E368" t="s">
        <v>3615</v>
      </c>
    </row>
    <row r="369" spans="1:6">
      <c r="A369" t="s">
        <v>2188</v>
      </c>
      <c r="B369">
        <f>VLOOKUP(A369,Sheet2!$A$2:$C$250,3)</f>
        <v>77</v>
      </c>
      <c r="C369" t="str">
        <f>VLOOKUP(A369,Sheet2!$A$2:$C$250,2)</f>
        <v>Yukon-Koyukuk/Upper Tanana</v>
      </c>
      <c r="D369" t="s">
        <v>3314</v>
      </c>
      <c r="E369" t="s">
        <v>3315</v>
      </c>
    </row>
    <row r="370" spans="1:6">
      <c r="A370" t="s">
        <v>2188</v>
      </c>
      <c r="B370">
        <f>VLOOKUP(A370,Sheet2!$A$2:$C$250,3)</f>
        <v>77</v>
      </c>
      <c r="C370" t="str">
        <f>VLOOKUP(A370,Sheet2!$A$2:$C$250,2)</f>
        <v>Yukon-Koyukuk/Upper Tanana</v>
      </c>
      <c r="D370" t="s">
        <v>2189</v>
      </c>
      <c r="E370" t="s">
        <v>2194</v>
      </c>
    </row>
    <row r="371" spans="1:6">
      <c r="A371" t="s">
        <v>102</v>
      </c>
      <c r="B371">
        <f>VLOOKUP(A371,Sheet2!$A$2:$C$250,3)</f>
        <v>6278</v>
      </c>
      <c r="C371" t="str">
        <f>VLOOKUP(A371,Sheet2!$A$2:$C$250,2)</f>
        <v>Lower Yukon-Kuskokwim</v>
      </c>
      <c r="D371" t="s">
        <v>3774</v>
      </c>
      <c r="E371" t="s">
        <v>3615</v>
      </c>
    </row>
    <row r="372" spans="1:6">
      <c r="A372" t="s">
        <v>102</v>
      </c>
      <c r="B372">
        <f>VLOOKUP(A372,Sheet2!$A$2:$C$250,3)</f>
        <v>6278</v>
      </c>
      <c r="C372" t="str">
        <f>VLOOKUP(A372,Sheet2!$A$2:$C$250,2)</f>
        <v>Lower Yukon-Kuskokwim</v>
      </c>
      <c r="D372" t="s">
        <v>3775</v>
      </c>
      <c r="E372" t="s">
        <v>3615</v>
      </c>
    </row>
    <row r="373" spans="1:6">
      <c r="A373" t="s">
        <v>102</v>
      </c>
      <c r="B373">
        <f>VLOOKUP(A373,Sheet2!$A$2:$C$250,3)</f>
        <v>6278</v>
      </c>
      <c r="C373" t="str">
        <f>VLOOKUP(A373,Sheet2!$A$2:$C$250,2)</f>
        <v>Lower Yukon-Kuskokwim</v>
      </c>
      <c r="D373" t="s">
        <v>3796</v>
      </c>
      <c r="E373" t="s">
        <v>3615</v>
      </c>
    </row>
    <row r="374" spans="1:6">
      <c r="A374" t="s">
        <v>102</v>
      </c>
      <c r="B374">
        <f>VLOOKUP(A374,Sheet2!$A$2:$C$250,3)</f>
        <v>6278</v>
      </c>
      <c r="C374" t="str">
        <f>VLOOKUP(A374,Sheet2!$A$2:$C$250,2)</f>
        <v>Lower Yukon-Kuskokwim</v>
      </c>
      <c r="E374" t="s">
        <v>3335</v>
      </c>
      <c r="F374">
        <v>259758</v>
      </c>
    </row>
    <row r="375" spans="1:6">
      <c r="A375" t="s">
        <v>102</v>
      </c>
      <c r="B375">
        <f>VLOOKUP(A375,Sheet2!$A$2:$C$250,3)</f>
        <v>6278</v>
      </c>
      <c r="C375" t="str">
        <f>VLOOKUP(A375,Sheet2!$A$2:$C$250,2)</f>
        <v>Lower Yukon-Kuskokwim</v>
      </c>
      <c r="D375" t="s">
        <v>3729</v>
      </c>
      <c r="E375" t="s">
        <v>3335</v>
      </c>
    </row>
    <row r="376" spans="1:6">
      <c r="A376" t="s">
        <v>102</v>
      </c>
      <c r="B376">
        <f>VLOOKUP(A376,Sheet2!$A$2:$C$250,3)</f>
        <v>6278</v>
      </c>
      <c r="C376" t="str">
        <f>VLOOKUP(A376,Sheet2!$A$2:$C$250,2)</f>
        <v>Lower Yukon-Kuskokwim</v>
      </c>
      <c r="D376" t="s">
        <v>3899</v>
      </c>
      <c r="E376" t="s">
        <v>3335</v>
      </c>
    </row>
    <row r="377" spans="1:6">
      <c r="A377" t="s">
        <v>102</v>
      </c>
      <c r="B377">
        <f>VLOOKUP(A377,Sheet2!$A$2:$C$250,3)</f>
        <v>6278</v>
      </c>
      <c r="C377" t="str">
        <f>VLOOKUP(A377,Sheet2!$A$2:$C$250,2)</f>
        <v>Lower Yukon-Kuskokwim</v>
      </c>
      <c r="D377" t="s">
        <v>3900</v>
      </c>
      <c r="E377" t="s">
        <v>3335</v>
      </c>
    </row>
    <row r="378" spans="1:6">
      <c r="A378" t="s">
        <v>102</v>
      </c>
      <c r="B378">
        <f>VLOOKUP(A378,Sheet2!$A$2:$C$250,3)</f>
        <v>6278</v>
      </c>
      <c r="C378" t="str">
        <f>VLOOKUP(A378,Sheet2!$A$2:$C$250,2)</f>
        <v>Lower Yukon-Kuskokwim</v>
      </c>
      <c r="D378" t="s">
        <v>3901</v>
      </c>
      <c r="E378" t="s">
        <v>3335</v>
      </c>
    </row>
    <row r="379" spans="1:6">
      <c r="A379" t="s">
        <v>102</v>
      </c>
      <c r="B379">
        <f>VLOOKUP(A379,Sheet2!$A$2:$C$250,3)</f>
        <v>6278</v>
      </c>
      <c r="C379" t="str">
        <f>VLOOKUP(A379,Sheet2!$A$2:$C$250,2)</f>
        <v>Lower Yukon-Kuskokwim</v>
      </c>
      <c r="D379" t="s">
        <v>3902</v>
      </c>
      <c r="E379" t="s">
        <v>3335</v>
      </c>
    </row>
    <row r="380" spans="1:6">
      <c r="A380" t="s">
        <v>102</v>
      </c>
      <c r="B380">
        <f>VLOOKUP(A380,Sheet2!$A$2:$C$250,3)</f>
        <v>6278</v>
      </c>
      <c r="C380" t="str">
        <f>VLOOKUP(A380,Sheet2!$A$2:$C$250,2)</f>
        <v>Lower Yukon-Kuskokwim</v>
      </c>
      <c r="D380" t="s">
        <v>3903</v>
      </c>
      <c r="E380" t="s">
        <v>3335</v>
      </c>
    </row>
    <row r="381" spans="1:6">
      <c r="A381" t="s">
        <v>102</v>
      </c>
      <c r="B381">
        <f>VLOOKUP(A381,Sheet2!$A$2:$C$250,3)</f>
        <v>6278</v>
      </c>
      <c r="C381" t="str">
        <f>VLOOKUP(A381,Sheet2!$A$2:$C$250,2)</f>
        <v>Lower Yukon-Kuskokwim</v>
      </c>
      <c r="D381" t="s">
        <v>3904</v>
      </c>
      <c r="E381" t="s">
        <v>3335</v>
      </c>
    </row>
    <row r="382" spans="1:6">
      <c r="A382" t="s">
        <v>102</v>
      </c>
      <c r="B382">
        <f>VLOOKUP(A382,Sheet2!$A$2:$C$250,3)</f>
        <v>6278</v>
      </c>
      <c r="C382" t="str">
        <f>VLOOKUP(A382,Sheet2!$A$2:$C$250,2)</f>
        <v>Lower Yukon-Kuskokwim</v>
      </c>
      <c r="D382" t="s">
        <v>3905</v>
      </c>
      <c r="E382" t="s">
        <v>3335</v>
      </c>
    </row>
    <row r="383" spans="1:6">
      <c r="A383" t="s">
        <v>102</v>
      </c>
      <c r="B383">
        <f>VLOOKUP(A383,Sheet2!$A$2:$C$250,3)</f>
        <v>6278</v>
      </c>
      <c r="C383" t="str">
        <f>VLOOKUP(A383,Sheet2!$A$2:$C$250,2)</f>
        <v>Lower Yukon-Kuskokwim</v>
      </c>
      <c r="D383" t="s">
        <v>3906</v>
      </c>
      <c r="E383" t="s">
        <v>3335</v>
      </c>
    </row>
    <row r="384" spans="1:6">
      <c r="A384" t="s">
        <v>102</v>
      </c>
      <c r="B384">
        <f>VLOOKUP(A384,Sheet2!$A$2:$C$250,3)</f>
        <v>6278</v>
      </c>
      <c r="C384" t="str">
        <f>VLOOKUP(A384,Sheet2!$A$2:$C$250,2)</f>
        <v>Lower Yukon-Kuskokwim</v>
      </c>
      <c r="D384" t="s">
        <v>3907</v>
      </c>
      <c r="E384" t="s">
        <v>3335</v>
      </c>
    </row>
    <row r="385" spans="1:6">
      <c r="A385" t="s">
        <v>102</v>
      </c>
      <c r="B385">
        <f>VLOOKUP(A385,Sheet2!$A$2:$C$250,3)</f>
        <v>6278</v>
      </c>
      <c r="C385" t="str">
        <f>VLOOKUP(A385,Sheet2!$A$2:$C$250,2)</f>
        <v>Lower Yukon-Kuskokwim</v>
      </c>
      <c r="D385" t="s">
        <v>3908</v>
      </c>
      <c r="E385" t="s">
        <v>3335</v>
      </c>
    </row>
    <row r="386" spans="1:6">
      <c r="A386" t="s">
        <v>102</v>
      </c>
      <c r="B386">
        <f>VLOOKUP(A386,Sheet2!$A$2:$C$250,3)</f>
        <v>6278</v>
      </c>
      <c r="C386" t="str">
        <f>VLOOKUP(A386,Sheet2!$A$2:$C$250,2)</f>
        <v>Lower Yukon-Kuskokwim</v>
      </c>
      <c r="D386" t="s">
        <v>3909</v>
      </c>
      <c r="E386" t="s">
        <v>3335</v>
      </c>
    </row>
    <row r="387" spans="1:6">
      <c r="A387" t="s">
        <v>102</v>
      </c>
      <c r="B387">
        <f>VLOOKUP(A387,Sheet2!$A$2:$C$250,3)</f>
        <v>6278</v>
      </c>
      <c r="C387" t="str">
        <f>VLOOKUP(A387,Sheet2!$A$2:$C$250,2)</f>
        <v>Lower Yukon-Kuskokwim</v>
      </c>
      <c r="D387" t="s">
        <v>3910</v>
      </c>
      <c r="E387" t="s">
        <v>3335</v>
      </c>
    </row>
    <row r="388" spans="1:6">
      <c r="A388" t="s">
        <v>102</v>
      </c>
      <c r="B388">
        <f>VLOOKUP(A388,Sheet2!$A$2:$C$250,3)</f>
        <v>6278</v>
      </c>
      <c r="C388" t="str">
        <f>VLOOKUP(A388,Sheet2!$A$2:$C$250,2)</f>
        <v>Lower Yukon-Kuskokwim</v>
      </c>
      <c r="D388" t="s">
        <v>111</v>
      </c>
      <c r="E388" t="s">
        <v>3315</v>
      </c>
      <c r="F388">
        <v>4800</v>
      </c>
    </row>
    <row r="389" spans="1:6">
      <c r="A389" t="s">
        <v>102</v>
      </c>
      <c r="B389">
        <f>VLOOKUP(A389,Sheet2!$A$2:$C$250,3)</f>
        <v>6278</v>
      </c>
      <c r="C389" t="str">
        <f>VLOOKUP(A389,Sheet2!$A$2:$C$250,2)</f>
        <v>Lower Yukon-Kuskokwim</v>
      </c>
      <c r="D389" t="s">
        <v>3838</v>
      </c>
      <c r="E389" t="s">
        <v>3315</v>
      </c>
    </row>
    <row r="390" spans="1:6">
      <c r="A390" t="s">
        <v>102</v>
      </c>
      <c r="B390">
        <f>VLOOKUP(A390,Sheet2!$A$2:$C$250,3)</f>
        <v>6278</v>
      </c>
      <c r="C390" t="str">
        <f>VLOOKUP(A390,Sheet2!$A$2:$C$250,2)</f>
        <v>Lower Yukon-Kuskokwim</v>
      </c>
      <c r="D390" t="s">
        <v>3890</v>
      </c>
      <c r="E390" t="s">
        <v>3315</v>
      </c>
    </row>
    <row r="391" spans="1:6">
      <c r="A391" t="s">
        <v>102</v>
      </c>
      <c r="B391">
        <f>VLOOKUP(A391,Sheet2!$A$2:$C$250,3)</f>
        <v>6278</v>
      </c>
      <c r="C391" t="str">
        <f>VLOOKUP(A391,Sheet2!$A$2:$C$250,2)</f>
        <v>Lower Yukon-Kuskokwim</v>
      </c>
      <c r="D391" t="s">
        <v>3891</v>
      </c>
      <c r="E391" t="s">
        <v>3315</v>
      </c>
    </row>
    <row r="392" spans="1:6">
      <c r="A392" t="s">
        <v>102</v>
      </c>
      <c r="B392">
        <f>VLOOKUP(A392,Sheet2!$A$2:$C$250,3)</f>
        <v>6278</v>
      </c>
      <c r="C392" t="str">
        <f>VLOOKUP(A392,Sheet2!$A$2:$C$250,2)</f>
        <v>Lower Yukon-Kuskokwim</v>
      </c>
      <c r="D392" t="s">
        <v>3892</v>
      </c>
      <c r="E392" t="s">
        <v>3315</v>
      </c>
    </row>
    <row r="393" spans="1:6">
      <c r="A393" t="s">
        <v>102</v>
      </c>
      <c r="B393">
        <f>VLOOKUP(A393,Sheet2!$A$2:$C$250,3)</f>
        <v>6278</v>
      </c>
      <c r="C393" t="str">
        <f>VLOOKUP(A393,Sheet2!$A$2:$C$250,2)</f>
        <v>Lower Yukon-Kuskokwim</v>
      </c>
      <c r="D393" t="s">
        <v>3893</v>
      </c>
      <c r="E393" t="s">
        <v>3315</v>
      </c>
    </row>
    <row r="394" spans="1:6">
      <c r="A394" t="s">
        <v>102</v>
      </c>
      <c r="B394">
        <f>VLOOKUP(A394,Sheet2!$A$2:$C$250,3)</f>
        <v>6278</v>
      </c>
      <c r="C394" t="str">
        <f>VLOOKUP(A394,Sheet2!$A$2:$C$250,2)</f>
        <v>Lower Yukon-Kuskokwim</v>
      </c>
      <c r="D394" t="s">
        <v>3894</v>
      </c>
      <c r="E394" t="s">
        <v>3315</v>
      </c>
    </row>
    <row r="395" spans="1:6">
      <c r="A395" t="s">
        <v>102</v>
      </c>
      <c r="B395">
        <f>VLOOKUP(A395,Sheet2!$A$2:$C$250,3)</f>
        <v>6278</v>
      </c>
      <c r="C395" t="str">
        <f>VLOOKUP(A395,Sheet2!$A$2:$C$250,2)</f>
        <v>Lower Yukon-Kuskokwim</v>
      </c>
      <c r="D395" t="s">
        <v>3895</v>
      </c>
      <c r="E395" t="s">
        <v>3315</v>
      </c>
    </row>
    <row r="396" spans="1:6">
      <c r="A396" t="s">
        <v>102</v>
      </c>
      <c r="B396">
        <f>VLOOKUP(A396,Sheet2!$A$2:$C$250,3)</f>
        <v>6278</v>
      </c>
      <c r="C396" t="str">
        <f>VLOOKUP(A396,Sheet2!$A$2:$C$250,2)</f>
        <v>Lower Yukon-Kuskokwim</v>
      </c>
      <c r="D396" t="s">
        <v>3896</v>
      </c>
      <c r="E396" t="s">
        <v>3315</v>
      </c>
    </row>
    <row r="397" spans="1:6">
      <c r="A397" t="s">
        <v>102</v>
      </c>
      <c r="B397">
        <f>VLOOKUP(A397,Sheet2!$A$2:$C$250,3)</f>
        <v>6278</v>
      </c>
      <c r="C397" t="str">
        <f>VLOOKUP(A397,Sheet2!$A$2:$C$250,2)</f>
        <v>Lower Yukon-Kuskokwim</v>
      </c>
      <c r="D397" t="s">
        <v>3897</v>
      </c>
      <c r="E397" t="s">
        <v>3315</v>
      </c>
    </row>
    <row r="398" spans="1:6">
      <c r="A398" t="s">
        <v>102</v>
      </c>
      <c r="B398">
        <f>VLOOKUP(A398,Sheet2!$A$2:$C$250,3)</f>
        <v>6278</v>
      </c>
      <c r="C398" t="str">
        <f>VLOOKUP(A398,Sheet2!$A$2:$C$250,2)</f>
        <v>Lower Yukon-Kuskokwim</v>
      </c>
      <c r="D398" t="s">
        <v>3898</v>
      </c>
      <c r="E398" t="s">
        <v>3315</v>
      </c>
    </row>
    <row r="399" spans="1:6">
      <c r="A399" t="s">
        <v>102</v>
      </c>
      <c r="B399">
        <f>VLOOKUP(A399,Sheet2!$A$2:$C$250,3)</f>
        <v>6278</v>
      </c>
      <c r="C399" t="str">
        <f>VLOOKUP(A399,Sheet2!$A$2:$C$250,2)</f>
        <v>Lower Yukon-Kuskokwim</v>
      </c>
      <c r="D399" t="s">
        <v>114</v>
      </c>
      <c r="E399" t="s">
        <v>3232</v>
      </c>
      <c r="F399">
        <v>67000</v>
      </c>
    </row>
    <row r="400" spans="1:6">
      <c r="A400" t="s">
        <v>102</v>
      </c>
      <c r="B400">
        <f>VLOOKUP(A400,Sheet2!$A$2:$C$250,3)</f>
        <v>6278</v>
      </c>
      <c r="C400" t="str">
        <f>VLOOKUP(A400,Sheet2!$A$2:$C$250,2)</f>
        <v>Lower Yukon-Kuskokwim</v>
      </c>
      <c r="D400" t="s">
        <v>3740</v>
      </c>
      <c r="E400" t="s">
        <v>3232</v>
      </c>
    </row>
    <row r="401" spans="1:5">
      <c r="A401" t="s">
        <v>102</v>
      </c>
      <c r="B401">
        <f>VLOOKUP(A401,Sheet2!$A$2:$C$250,3)</f>
        <v>6278</v>
      </c>
      <c r="C401" t="str">
        <f>VLOOKUP(A401,Sheet2!$A$2:$C$250,2)</f>
        <v>Lower Yukon-Kuskokwim</v>
      </c>
      <c r="D401" t="s">
        <v>3837</v>
      </c>
      <c r="E401" t="s">
        <v>3232</v>
      </c>
    </row>
    <row r="402" spans="1:5">
      <c r="A402" t="s">
        <v>102</v>
      </c>
      <c r="B402">
        <f>VLOOKUP(A402,Sheet2!$A$2:$C$250,3)</f>
        <v>6278</v>
      </c>
      <c r="C402" t="str">
        <f>VLOOKUP(A402,Sheet2!$A$2:$C$250,2)</f>
        <v>Lower Yukon-Kuskokwim</v>
      </c>
      <c r="D402" t="s">
        <v>3846</v>
      </c>
      <c r="E402" t="s">
        <v>3232</v>
      </c>
    </row>
    <row r="403" spans="1:5">
      <c r="A403" t="s">
        <v>102</v>
      </c>
      <c r="B403">
        <f>VLOOKUP(A403,Sheet2!$A$2:$C$250,3)</f>
        <v>6278</v>
      </c>
      <c r="C403" t="str">
        <f>VLOOKUP(A403,Sheet2!$A$2:$C$250,2)</f>
        <v>Lower Yukon-Kuskokwim</v>
      </c>
      <c r="D403" t="s">
        <v>3847</v>
      </c>
      <c r="E403" t="s">
        <v>3232</v>
      </c>
    </row>
    <row r="404" spans="1:5">
      <c r="A404" t="s">
        <v>102</v>
      </c>
      <c r="B404">
        <f>VLOOKUP(A404,Sheet2!$A$2:$C$250,3)</f>
        <v>6278</v>
      </c>
      <c r="C404" t="str">
        <f>VLOOKUP(A404,Sheet2!$A$2:$C$250,2)</f>
        <v>Lower Yukon-Kuskokwim</v>
      </c>
      <c r="D404" t="s">
        <v>3829</v>
      </c>
      <c r="E404" t="s">
        <v>3232</v>
      </c>
    </row>
    <row r="405" spans="1:5">
      <c r="A405" t="s">
        <v>102</v>
      </c>
      <c r="B405">
        <f>VLOOKUP(A405,Sheet2!$A$2:$C$250,3)</f>
        <v>6278</v>
      </c>
      <c r="C405" t="str">
        <f>VLOOKUP(A405,Sheet2!$A$2:$C$250,2)</f>
        <v>Lower Yukon-Kuskokwim</v>
      </c>
      <c r="D405" t="s">
        <v>3829</v>
      </c>
      <c r="E405" t="s">
        <v>3232</v>
      </c>
    </row>
    <row r="406" spans="1:5">
      <c r="A406" t="s">
        <v>102</v>
      </c>
      <c r="B406">
        <f>VLOOKUP(A406,Sheet2!$A$2:$C$250,3)</f>
        <v>6278</v>
      </c>
      <c r="C406" t="str">
        <f>VLOOKUP(A406,Sheet2!$A$2:$C$250,2)</f>
        <v>Lower Yukon-Kuskokwim</v>
      </c>
      <c r="D406" t="s">
        <v>3829</v>
      </c>
      <c r="E406" t="s">
        <v>3232</v>
      </c>
    </row>
    <row r="407" spans="1:5">
      <c r="A407" t="s">
        <v>102</v>
      </c>
      <c r="B407">
        <f>VLOOKUP(A407,Sheet2!$A$2:$C$250,3)</f>
        <v>6278</v>
      </c>
      <c r="C407" t="str">
        <f>VLOOKUP(A407,Sheet2!$A$2:$C$250,2)</f>
        <v>Lower Yukon-Kuskokwim</v>
      </c>
      <c r="D407" t="s">
        <v>3848</v>
      </c>
      <c r="E407" t="s">
        <v>3232</v>
      </c>
    </row>
    <row r="408" spans="1:5">
      <c r="A408" t="s">
        <v>102</v>
      </c>
      <c r="B408">
        <f>VLOOKUP(A408,Sheet2!$A$2:$C$250,3)</f>
        <v>6278</v>
      </c>
      <c r="C408" t="str">
        <f>VLOOKUP(A408,Sheet2!$A$2:$C$250,2)</f>
        <v>Lower Yukon-Kuskokwim</v>
      </c>
      <c r="D408" t="s">
        <v>3849</v>
      </c>
      <c r="E408" t="s">
        <v>3232</v>
      </c>
    </row>
    <row r="409" spans="1:5">
      <c r="A409" t="s">
        <v>102</v>
      </c>
      <c r="B409">
        <f>VLOOKUP(A409,Sheet2!$A$2:$C$250,3)</f>
        <v>6278</v>
      </c>
      <c r="C409" t="str">
        <f>VLOOKUP(A409,Sheet2!$A$2:$C$250,2)</f>
        <v>Lower Yukon-Kuskokwim</v>
      </c>
      <c r="D409" t="s">
        <v>3850</v>
      </c>
      <c r="E409" t="s">
        <v>3232</v>
      </c>
    </row>
    <row r="410" spans="1:5">
      <c r="A410" t="s">
        <v>102</v>
      </c>
      <c r="B410">
        <f>VLOOKUP(A410,Sheet2!$A$2:$C$250,3)</f>
        <v>6278</v>
      </c>
      <c r="C410" t="str">
        <f>VLOOKUP(A410,Sheet2!$A$2:$C$250,2)</f>
        <v>Lower Yukon-Kuskokwim</v>
      </c>
      <c r="D410" t="s">
        <v>3851</v>
      </c>
      <c r="E410" t="s">
        <v>3232</v>
      </c>
    </row>
    <row r="411" spans="1:5">
      <c r="A411" t="s">
        <v>102</v>
      </c>
      <c r="B411">
        <f>VLOOKUP(A411,Sheet2!$A$2:$C$250,3)</f>
        <v>6278</v>
      </c>
      <c r="C411" t="str">
        <f>VLOOKUP(A411,Sheet2!$A$2:$C$250,2)</f>
        <v>Lower Yukon-Kuskokwim</v>
      </c>
      <c r="D411" t="s">
        <v>3852</v>
      </c>
      <c r="E411" t="s">
        <v>3232</v>
      </c>
    </row>
    <row r="412" spans="1:5">
      <c r="A412" t="s">
        <v>102</v>
      </c>
      <c r="B412">
        <f>VLOOKUP(A412,Sheet2!$A$2:$C$250,3)</f>
        <v>6278</v>
      </c>
      <c r="C412" t="str">
        <f>VLOOKUP(A412,Sheet2!$A$2:$C$250,2)</f>
        <v>Lower Yukon-Kuskokwim</v>
      </c>
      <c r="D412" t="s">
        <v>3853</v>
      </c>
      <c r="E412" t="s">
        <v>3232</v>
      </c>
    </row>
    <row r="413" spans="1:5">
      <c r="A413" t="s">
        <v>102</v>
      </c>
      <c r="B413">
        <f>VLOOKUP(A413,Sheet2!$A$2:$C$250,3)</f>
        <v>6278</v>
      </c>
      <c r="C413" t="str">
        <f>VLOOKUP(A413,Sheet2!$A$2:$C$250,2)</f>
        <v>Lower Yukon-Kuskokwim</v>
      </c>
      <c r="D413" t="s">
        <v>3854</v>
      </c>
      <c r="E413" t="s">
        <v>3232</v>
      </c>
    </row>
    <row r="414" spans="1:5">
      <c r="A414" t="s">
        <v>102</v>
      </c>
      <c r="B414">
        <f>VLOOKUP(A414,Sheet2!$A$2:$C$250,3)</f>
        <v>6278</v>
      </c>
      <c r="C414" t="str">
        <f>VLOOKUP(A414,Sheet2!$A$2:$C$250,2)</f>
        <v>Lower Yukon-Kuskokwim</v>
      </c>
      <c r="D414" t="s">
        <v>3855</v>
      </c>
      <c r="E414" t="s">
        <v>3232</v>
      </c>
    </row>
    <row r="415" spans="1:5">
      <c r="A415" t="s">
        <v>102</v>
      </c>
      <c r="B415">
        <f>VLOOKUP(A415,Sheet2!$A$2:$C$250,3)</f>
        <v>6278</v>
      </c>
      <c r="C415" t="str">
        <f>VLOOKUP(A415,Sheet2!$A$2:$C$250,2)</f>
        <v>Lower Yukon-Kuskokwim</v>
      </c>
      <c r="D415" t="s">
        <v>3856</v>
      </c>
      <c r="E415" t="s">
        <v>3232</v>
      </c>
    </row>
    <row r="416" spans="1:5">
      <c r="A416" t="s">
        <v>102</v>
      </c>
      <c r="B416">
        <f>VLOOKUP(A416,Sheet2!$A$2:$C$250,3)</f>
        <v>6278</v>
      </c>
      <c r="C416" t="str">
        <f>VLOOKUP(A416,Sheet2!$A$2:$C$250,2)</f>
        <v>Lower Yukon-Kuskokwim</v>
      </c>
      <c r="D416" t="s">
        <v>3857</v>
      </c>
      <c r="E416" t="s">
        <v>3232</v>
      </c>
    </row>
    <row r="417" spans="1:5">
      <c r="A417" t="s">
        <v>102</v>
      </c>
      <c r="B417">
        <f>VLOOKUP(A417,Sheet2!$A$2:$C$250,3)</f>
        <v>6278</v>
      </c>
      <c r="C417" t="str">
        <f>VLOOKUP(A417,Sheet2!$A$2:$C$250,2)</f>
        <v>Lower Yukon-Kuskokwim</v>
      </c>
      <c r="D417" t="s">
        <v>3858</v>
      </c>
      <c r="E417" t="s">
        <v>3232</v>
      </c>
    </row>
    <row r="418" spans="1:5">
      <c r="A418" t="s">
        <v>102</v>
      </c>
      <c r="B418">
        <f>VLOOKUP(A418,Sheet2!$A$2:$C$250,3)</f>
        <v>6278</v>
      </c>
      <c r="C418" t="str">
        <f>VLOOKUP(A418,Sheet2!$A$2:$C$250,2)</f>
        <v>Lower Yukon-Kuskokwim</v>
      </c>
      <c r="D418" t="s">
        <v>3859</v>
      </c>
      <c r="E418" t="s">
        <v>3232</v>
      </c>
    </row>
    <row r="419" spans="1:5">
      <c r="A419" t="s">
        <v>102</v>
      </c>
      <c r="B419">
        <f>VLOOKUP(A419,Sheet2!$A$2:$C$250,3)</f>
        <v>6278</v>
      </c>
      <c r="C419" t="str">
        <f>VLOOKUP(A419,Sheet2!$A$2:$C$250,2)</f>
        <v>Lower Yukon-Kuskokwim</v>
      </c>
      <c r="D419" t="s">
        <v>3860</v>
      </c>
      <c r="E419" t="s">
        <v>3232</v>
      </c>
    </row>
    <row r="420" spans="1:5">
      <c r="A420" t="s">
        <v>102</v>
      </c>
      <c r="B420">
        <f>VLOOKUP(A420,Sheet2!$A$2:$C$250,3)</f>
        <v>6278</v>
      </c>
      <c r="C420" t="str">
        <f>VLOOKUP(A420,Sheet2!$A$2:$C$250,2)</f>
        <v>Lower Yukon-Kuskokwim</v>
      </c>
      <c r="D420" t="s">
        <v>3861</v>
      </c>
      <c r="E420" t="s">
        <v>3232</v>
      </c>
    </row>
    <row r="421" spans="1:5">
      <c r="A421" t="s">
        <v>102</v>
      </c>
      <c r="B421">
        <f>VLOOKUP(A421,Sheet2!$A$2:$C$250,3)</f>
        <v>6278</v>
      </c>
      <c r="C421" t="str">
        <f>VLOOKUP(A421,Sheet2!$A$2:$C$250,2)</f>
        <v>Lower Yukon-Kuskokwim</v>
      </c>
      <c r="D421" t="s">
        <v>3862</v>
      </c>
      <c r="E421" t="s">
        <v>3232</v>
      </c>
    </row>
    <row r="422" spans="1:5">
      <c r="A422" t="s">
        <v>102</v>
      </c>
      <c r="B422">
        <f>VLOOKUP(A422,Sheet2!$A$2:$C$250,3)</f>
        <v>6278</v>
      </c>
      <c r="C422" t="str">
        <f>VLOOKUP(A422,Sheet2!$A$2:$C$250,2)</f>
        <v>Lower Yukon-Kuskokwim</v>
      </c>
      <c r="D422" t="s">
        <v>3863</v>
      </c>
      <c r="E422" t="s">
        <v>3232</v>
      </c>
    </row>
    <row r="423" spans="1:5">
      <c r="A423" t="s">
        <v>102</v>
      </c>
      <c r="B423">
        <f>VLOOKUP(A423,Sheet2!$A$2:$C$250,3)</f>
        <v>6278</v>
      </c>
      <c r="C423" t="str">
        <f>VLOOKUP(A423,Sheet2!$A$2:$C$250,2)</f>
        <v>Lower Yukon-Kuskokwim</v>
      </c>
      <c r="D423" t="s">
        <v>3864</v>
      </c>
      <c r="E423" t="s">
        <v>3232</v>
      </c>
    </row>
    <row r="424" spans="1:5">
      <c r="A424" t="s">
        <v>102</v>
      </c>
      <c r="B424">
        <f>VLOOKUP(A424,Sheet2!$A$2:$C$250,3)</f>
        <v>6278</v>
      </c>
      <c r="C424" t="str">
        <f>VLOOKUP(A424,Sheet2!$A$2:$C$250,2)</f>
        <v>Lower Yukon-Kuskokwim</v>
      </c>
      <c r="D424" t="s">
        <v>3865</v>
      </c>
      <c r="E424" t="s">
        <v>3232</v>
      </c>
    </row>
    <row r="425" spans="1:5">
      <c r="A425" t="s">
        <v>102</v>
      </c>
      <c r="B425">
        <f>VLOOKUP(A425,Sheet2!$A$2:$C$250,3)</f>
        <v>6278</v>
      </c>
      <c r="C425" t="str">
        <f>VLOOKUP(A425,Sheet2!$A$2:$C$250,2)</f>
        <v>Lower Yukon-Kuskokwim</v>
      </c>
      <c r="D425" t="s">
        <v>3866</v>
      </c>
      <c r="E425" t="s">
        <v>3232</v>
      </c>
    </row>
    <row r="426" spans="1:5">
      <c r="A426" t="s">
        <v>102</v>
      </c>
      <c r="B426">
        <f>VLOOKUP(A426,Sheet2!$A$2:$C$250,3)</f>
        <v>6278</v>
      </c>
      <c r="C426" t="str">
        <f>VLOOKUP(A426,Sheet2!$A$2:$C$250,2)</f>
        <v>Lower Yukon-Kuskokwim</v>
      </c>
      <c r="D426" t="s">
        <v>3867</v>
      </c>
      <c r="E426" t="s">
        <v>3232</v>
      </c>
    </row>
    <row r="427" spans="1:5">
      <c r="A427" t="s">
        <v>102</v>
      </c>
      <c r="B427">
        <f>VLOOKUP(A427,Sheet2!$A$2:$C$250,3)</f>
        <v>6278</v>
      </c>
      <c r="C427" t="str">
        <f>VLOOKUP(A427,Sheet2!$A$2:$C$250,2)</f>
        <v>Lower Yukon-Kuskokwim</v>
      </c>
      <c r="D427" t="s">
        <v>3868</v>
      </c>
      <c r="E427" t="s">
        <v>3232</v>
      </c>
    </row>
    <row r="428" spans="1:5">
      <c r="A428" t="s">
        <v>102</v>
      </c>
      <c r="B428">
        <f>VLOOKUP(A428,Sheet2!$A$2:$C$250,3)</f>
        <v>6278</v>
      </c>
      <c r="C428" t="str">
        <f>VLOOKUP(A428,Sheet2!$A$2:$C$250,2)</f>
        <v>Lower Yukon-Kuskokwim</v>
      </c>
      <c r="D428" t="s">
        <v>3869</v>
      </c>
      <c r="E428" t="s">
        <v>3232</v>
      </c>
    </row>
    <row r="429" spans="1:5">
      <c r="A429" t="s">
        <v>102</v>
      </c>
      <c r="B429">
        <f>VLOOKUP(A429,Sheet2!$A$2:$C$250,3)</f>
        <v>6278</v>
      </c>
      <c r="C429" t="str">
        <f>VLOOKUP(A429,Sheet2!$A$2:$C$250,2)</f>
        <v>Lower Yukon-Kuskokwim</v>
      </c>
      <c r="D429" t="s">
        <v>3870</v>
      </c>
      <c r="E429" t="s">
        <v>3232</v>
      </c>
    </row>
    <row r="430" spans="1:5">
      <c r="A430" t="s">
        <v>102</v>
      </c>
      <c r="B430">
        <f>VLOOKUP(A430,Sheet2!$A$2:$C$250,3)</f>
        <v>6278</v>
      </c>
      <c r="C430" t="str">
        <f>VLOOKUP(A430,Sheet2!$A$2:$C$250,2)</f>
        <v>Lower Yukon-Kuskokwim</v>
      </c>
      <c r="D430" t="s">
        <v>3871</v>
      </c>
      <c r="E430" t="s">
        <v>3232</v>
      </c>
    </row>
    <row r="431" spans="1:5">
      <c r="A431" t="s">
        <v>102</v>
      </c>
      <c r="B431">
        <f>VLOOKUP(A431,Sheet2!$A$2:$C$250,3)</f>
        <v>6278</v>
      </c>
      <c r="C431" t="str">
        <f>VLOOKUP(A431,Sheet2!$A$2:$C$250,2)</f>
        <v>Lower Yukon-Kuskokwim</v>
      </c>
      <c r="D431" t="s">
        <v>3872</v>
      </c>
      <c r="E431" t="s">
        <v>3232</v>
      </c>
    </row>
    <row r="432" spans="1:5">
      <c r="A432" t="s">
        <v>102</v>
      </c>
      <c r="B432">
        <f>VLOOKUP(A432,Sheet2!$A$2:$C$250,3)</f>
        <v>6278</v>
      </c>
      <c r="C432" t="str">
        <f>VLOOKUP(A432,Sheet2!$A$2:$C$250,2)</f>
        <v>Lower Yukon-Kuskokwim</v>
      </c>
      <c r="D432" t="s">
        <v>3873</v>
      </c>
      <c r="E432" t="s">
        <v>3232</v>
      </c>
    </row>
    <row r="433" spans="1:5">
      <c r="A433" t="s">
        <v>102</v>
      </c>
      <c r="B433">
        <f>VLOOKUP(A433,Sheet2!$A$2:$C$250,3)</f>
        <v>6278</v>
      </c>
      <c r="C433" t="str">
        <f>VLOOKUP(A433,Sheet2!$A$2:$C$250,2)</f>
        <v>Lower Yukon-Kuskokwim</v>
      </c>
      <c r="D433" t="s">
        <v>3874</v>
      </c>
      <c r="E433" t="s">
        <v>3232</v>
      </c>
    </row>
    <row r="434" spans="1:5">
      <c r="A434" t="s">
        <v>102</v>
      </c>
      <c r="B434">
        <f>VLOOKUP(A434,Sheet2!$A$2:$C$250,3)</f>
        <v>6278</v>
      </c>
      <c r="C434" t="str">
        <f>VLOOKUP(A434,Sheet2!$A$2:$C$250,2)</f>
        <v>Lower Yukon-Kuskokwim</v>
      </c>
      <c r="D434" t="s">
        <v>3875</v>
      </c>
      <c r="E434" t="s">
        <v>3232</v>
      </c>
    </row>
    <row r="435" spans="1:5">
      <c r="A435" t="s">
        <v>102</v>
      </c>
      <c r="B435">
        <f>VLOOKUP(A435,Sheet2!$A$2:$C$250,3)</f>
        <v>6278</v>
      </c>
      <c r="C435" t="str">
        <f>VLOOKUP(A435,Sheet2!$A$2:$C$250,2)</f>
        <v>Lower Yukon-Kuskokwim</v>
      </c>
      <c r="D435" t="s">
        <v>3876</v>
      </c>
      <c r="E435" t="s">
        <v>3232</v>
      </c>
    </row>
    <row r="436" spans="1:5">
      <c r="A436" t="s">
        <v>102</v>
      </c>
      <c r="B436">
        <f>VLOOKUP(A436,Sheet2!$A$2:$C$250,3)</f>
        <v>6278</v>
      </c>
      <c r="C436" t="str">
        <f>VLOOKUP(A436,Sheet2!$A$2:$C$250,2)</f>
        <v>Lower Yukon-Kuskokwim</v>
      </c>
      <c r="D436" t="s">
        <v>3877</v>
      </c>
      <c r="E436" t="s">
        <v>3232</v>
      </c>
    </row>
    <row r="437" spans="1:5">
      <c r="A437" t="s">
        <v>102</v>
      </c>
      <c r="B437">
        <f>VLOOKUP(A437,Sheet2!$A$2:$C$250,3)</f>
        <v>6278</v>
      </c>
      <c r="C437" t="str">
        <f>VLOOKUP(A437,Sheet2!$A$2:$C$250,2)</f>
        <v>Lower Yukon-Kuskokwim</v>
      </c>
      <c r="D437" t="s">
        <v>3878</v>
      </c>
      <c r="E437" t="s">
        <v>3232</v>
      </c>
    </row>
    <row r="438" spans="1:5">
      <c r="A438" t="s">
        <v>102</v>
      </c>
      <c r="B438">
        <f>VLOOKUP(A438,Sheet2!$A$2:$C$250,3)</f>
        <v>6278</v>
      </c>
      <c r="C438" t="str">
        <f>VLOOKUP(A438,Sheet2!$A$2:$C$250,2)</f>
        <v>Lower Yukon-Kuskokwim</v>
      </c>
      <c r="D438" t="s">
        <v>3879</v>
      </c>
      <c r="E438" t="s">
        <v>3232</v>
      </c>
    </row>
    <row r="439" spans="1:5">
      <c r="A439" t="s">
        <v>102</v>
      </c>
      <c r="B439">
        <f>VLOOKUP(A439,Sheet2!$A$2:$C$250,3)</f>
        <v>6278</v>
      </c>
      <c r="C439" t="str">
        <f>VLOOKUP(A439,Sheet2!$A$2:$C$250,2)</f>
        <v>Lower Yukon-Kuskokwim</v>
      </c>
      <c r="D439" t="s">
        <v>3880</v>
      </c>
      <c r="E439" t="s">
        <v>3232</v>
      </c>
    </row>
    <row r="440" spans="1:5">
      <c r="A440" t="s">
        <v>102</v>
      </c>
      <c r="B440">
        <f>VLOOKUP(A440,Sheet2!$A$2:$C$250,3)</f>
        <v>6278</v>
      </c>
      <c r="C440" t="str">
        <f>VLOOKUP(A440,Sheet2!$A$2:$C$250,2)</f>
        <v>Lower Yukon-Kuskokwim</v>
      </c>
      <c r="D440" t="s">
        <v>3881</v>
      </c>
      <c r="E440" t="s">
        <v>3232</v>
      </c>
    </row>
    <row r="441" spans="1:5">
      <c r="A441" t="s">
        <v>102</v>
      </c>
      <c r="B441">
        <f>VLOOKUP(A441,Sheet2!$A$2:$C$250,3)</f>
        <v>6278</v>
      </c>
      <c r="C441" t="str">
        <f>VLOOKUP(A441,Sheet2!$A$2:$C$250,2)</f>
        <v>Lower Yukon-Kuskokwim</v>
      </c>
      <c r="D441" t="s">
        <v>3882</v>
      </c>
      <c r="E441" t="s">
        <v>3232</v>
      </c>
    </row>
    <row r="442" spans="1:5">
      <c r="A442" t="s">
        <v>102</v>
      </c>
      <c r="B442">
        <f>VLOOKUP(A442,Sheet2!$A$2:$C$250,3)</f>
        <v>6278</v>
      </c>
      <c r="C442" t="str">
        <f>VLOOKUP(A442,Sheet2!$A$2:$C$250,2)</f>
        <v>Lower Yukon-Kuskokwim</v>
      </c>
      <c r="D442" t="s">
        <v>3883</v>
      </c>
      <c r="E442" t="s">
        <v>3232</v>
      </c>
    </row>
    <row r="443" spans="1:5">
      <c r="A443" t="s">
        <v>102</v>
      </c>
      <c r="B443">
        <f>VLOOKUP(A443,Sheet2!$A$2:$C$250,3)</f>
        <v>6278</v>
      </c>
      <c r="C443" t="str">
        <f>VLOOKUP(A443,Sheet2!$A$2:$C$250,2)</f>
        <v>Lower Yukon-Kuskokwim</v>
      </c>
      <c r="D443" t="s">
        <v>3884</v>
      </c>
      <c r="E443" t="s">
        <v>3232</v>
      </c>
    </row>
    <row r="444" spans="1:5">
      <c r="A444" t="s">
        <v>102</v>
      </c>
      <c r="B444">
        <f>VLOOKUP(A444,Sheet2!$A$2:$C$250,3)</f>
        <v>6278</v>
      </c>
      <c r="C444" t="str">
        <f>VLOOKUP(A444,Sheet2!$A$2:$C$250,2)</f>
        <v>Lower Yukon-Kuskokwim</v>
      </c>
      <c r="D444" t="s">
        <v>3885</v>
      </c>
      <c r="E444" t="s">
        <v>3232</v>
      </c>
    </row>
    <row r="445" spans="1:5">
      <c r="A445" t="s">
        <v>102</v>
      </c>
      <c r="B445">
        <f>VLOOKUP(A445,Sheet2!$A$2:$C$250,3)</f>
        <v>6278</v>
      </c>
      <c r="C445" t="str">
        <f>VLOOKUP(A445,Sheet2!$A$2:$C$250,2)</f>
        <v>Lower Yukon-Kuskokwim</v>
      </c>
      <c r="D445" t="s">
        <v>3886</v>
      </c>
      <c r="E445" t="s">
        <v>3232</v>
      </c>
    </row>
    <row r="446" spans="1:5">
      <c r="A446" t="s">
        <v>102</v>
      </c>
      <c r="B446">
        <f>VLOOKUP(A446,Sheet2!$A$2:$C$250,3)</f>
        <v>6278</v>
      </c>
      <c r="C446" t="str">
        <f>VLOOKUP(A446,Sheet2!$A$2:$C$250,2)</f>
        <v>Lower Yukon-Kuskokwim</v>
      </c>
      <c r="D446" t="s">
        <v>3887</v>
      </c>
      <c r="E446" t="s">
        <v>3232</v>
      </c>
    </row>
    <row r="447" spans="1:5">
      <c r="A447" t="s">
        <v>102</v>
      </c>
      <c r="B447">
        <f>VLOOKUP(A447,Sheet2!$A$2:$C$250,3)</f>
        <v>6278</v>
      </c>
      <c r="C447" t="str">
        <f>VLOOKUP(A447,Sheet2!$A$2:$C$250,2)</f>
        <v>Lower Yukon-Kuskokwim</v>
      </c>
      <c r="D447" t="s">
        <v>3888</v>
      </c>
      <c r="E447" t="s">
        <v>3232</v>
      </c>
    </row>
    <row r="448" spans="1:5">
      <c r="A448" t="s">
        <v>102</v>
      </c>
      <c r="B448">
        <f>VLOOKUP(A448,Sheet2!$A$2:$C$250,3)</f>
        <v>6278</v>
      </c>
      <c r="C448" t="str">
        <f>VLOOKUP(A448,Sheet2!$A$2:$C$250,2)</f>
        <v>Lower Yukon-Kuskokwim</v>
      </c>
      <c r="D448" t="s">
        <v>3889</v>
      </c>
      <c r="E448" t="s">
        <v>3232</v>
      </c>
    </row>
    <row r="449" spans="1:11">
      <c r="A449" t="s">
        <v>102</v>
      </c>
      <c r="B449">
        <f>VLOOKUP(A449,Sheet2!$A$2:$C$250,3)</f>
        <v>6278</v>
      </c>
      <c r="C449" t="str">
        <f>VLOOKUP(A449,Sheet2!$A$2:$C$250,2)</f>
        <v>Lower Yukon-Kuskokwim</v>
      </c>
      <c r="D449" t="s">
        <v>3021</v>
      </c>
      <c r="E449" t="s">
        <v>377</v>
      </c>
      <c r="F449">
        <v>7623</v>
      </c>
      <c r="I449">
        <v>4554</v>
      </c>
      <c r="K449">
        <v>74388.668319999997</v>
      </c>
    </row>
    <row r="450" spans="1:11">
      <c r="A450" t="s">
        <v>102</v>
      </c>
      <c r="B450">
        <f>VLOOKUP(A450,Sheet2!$A$2:$C$250,3)</f>
        <v>6278</v>
      </c>
      <c r="C450" t="str">
        <f>VLOOKUP(A450,Sheet2!$A$2:$C$250,2)</f>
        <v>Lower Yukon-Kuskokwim</v>
      </c>
      <c r="D450" t="s">
        <v>3020</v>
      </c>
      <c r="E450" t="s">
        <v>377</v>
      </c>
      <c r="F450">
        <v>28820</v>
      </c>
      <c r="I450">
        <v>29284.729927007298</v>
      </c>
      <c r="K450">
        <v>374883.37391999998</v>
      </c>
    </row>
    <row r="451" spans="1:11">
      <c r="A451" t="s">
        <v>102</v>
      </c>
      <c r="B451">
        <f>VLOOKUP(A451,Sheet2!$A$2:$C$250,3)</f>
        <v>6278</v>
      </c>
      <c r="C451" t="str">
        <f>VLOOKUP(A451,Sheet2!$A$2:$C$250,2)</f>
        <v>Lower Yukon-Kuskokwim</v>
      </c>
      <c r="D451" t="s">
        <v>107</v>
      </c>
      <c r="E451" t="s">
        <v>377</v>
      </c>
    </row>
    <row r="452" spans="1:11">
      <c r="A452" t="s">
        <v>102</v>
      </c>
      <c r="B452">
        <f>VLOOKUP(A452,Sheet2!$A$2:$C$250,3)</f>
        <v>6278</v>
      </c>
      <c r="C452" t="str">
        <f>VLOOKUP(A452,Sheet2!$A$2:$C$250,2)</f>
        <v>Lower Yukon-Kuskokwim</v>
      </c>
      <c r="D452" t="s">
        <v>3725</v>
      </c>
      <c r="E452" t="s">
        <v>377</v>
      </c>
    </row>
    <row r="453" spans="1:11">
      <c r="A453" t="s">
        <v>102</v>
      </c>
      <c r="B453">
        <f>VLOOKUP(A453,Sheet2!$A$2:$C$250,3)</f>
        <v>6278</v>
      </c>
      <c r="C453" t="str">
        <f>VLOOKUP(A453,Sheet2!$A$2:$C$250,2)</f>
        <v>Lower Yukon-Kuskokwim</v>
      </c>
      <c r="D453" t="s">
        <v>3738</v>
      </c>
      <c r="E453" t="s">
        <v>377</v>
      </c>
    </row>
    <row r="454" spans="1:11">
      <c r="A454" t="s">
        <v>102</v>
      </c>
      <c r="B454">
        <f>VLOOKUP(A454,Sheet2!$A$2:$C$250,3)</f>
        <v>6278</v>
      </c>
      <c r="C454" t="str">
        <f>VLOOKUP(A454,Sheet2!$A$2:$C$250,2)</f>
        <v>Lower Yukon-Kuskokwim</v>
      </c>
      <c r="D454" t="s">
        <v>3744</v>
      </c>
      <c r="E454" t="s">
        <v>377</v>
      </c>
    </row>
    <row r="455" spans="1:11">
      <c r="A455" t="s">
        <v>102</v>
      </c>
      <c r="B455">
        <f>VLOOKUP(A455,Sheet2!$A$2:$C$250,3)</f>
        <v>6278</v>
      </c>
      <c r="C455" t="str">
        <f>VLOOKUP(A455,Sheet2!$A$2:$C$250,2)</f>
        <v>Lower Yukon-Kuskokwim</v>
      </c>
      <c r="D455" t="s">
        <v>3749</v>
      </c>
      <c r="E455" t="s">
        <v>377</v>
      </c>
    </row>
    <row r="456" spans="1:11">
      <c r="A456" t="s">
        <v>102</v>
      </c>
      <c r="B456">
        <f>VLOOKUP(A456,Sheet2!$A$2:$C$250,3)</f>
        <v>6278</v>
      </c>
      <c r="C456" t="str">
        <f>VLOOKUP(A456,Sheet2!$A$2:$C$250,2)</f>
        <v>Lower Yukon-Kuskokwim</v>
      </c>
      <c r="D456" t="s">
        <v>3758</v>
      </c>
      <c r="E456" t="s">
        <v>377</v>
      </c>
    </row>
    <row r="457" spans="1:11">
      <c r="A457" t="s">
        <v>102</v>
      </c>
      <c r="B457">
        <f>VLOOKUP(A457,Sheet2!$A$2:$C$250,3)</f>
        <v>6278</v>
      </c>
      <c r="C457" t="str">
        <f>VLOOKUP(A457,Sheet2!$A$2:$C$250,2)</f>
        <v>Lower Yukon-Kuskokwim</v>
      </c>
      <c r="D457" t="s">
        <v>3789</v>
      </c>
      <c r="E457" t="s">
        <v>377</v>
      </c>
    </row>
    <row r="458" spans="1:11">
      <c r="A458" t="s">
        <v>102</v>
      </c>
      <c r="B458">
        <f>VLOOKUP(A458,Sheet2!$A$2:$C$250,3)</f>
        <v>6278</v>
      </c>
      <c r="C458" t="str">
        <f>VLOOKUP(A458,Sheet2!$A$2:$C$250,2)</f>
        <v>Lower Yukon-Kuskokwim</v>
      </c>
      <c r="D458" t="s">
        <v>3842</v>
      </c>
      <c r="E458" t="s">
        <v>377</v>
      </c>
    </row>
    <row r="459" spans="1:11">
      <c r="A459" t="s">
        <v>102</v>
      </c>
      <c r="B459">
        <f>VLOOKUP(A459,Sheet2!$A$2:$C$250,3)</f>
        <v>6278</v>
      </c>
      <c r="C459" t="str">
        <f>VLOOKUP(A459,Sheet2!$A$2:$C$250,2)</f>
        <v>Lower Yukon-Kuskokwim</v>
      </c>
      <c r="D459" t="s">
        <v>3842</v>
      </c>
      <c r="E459" t="s">
        <v>377</v>
      </c>
    </row>
    <row r="460" spans="1:11">
      <c r="A460" t="s">
        <v>102</v>
      </c>
      <c r="B460">
        <f>VLOOKUP(A460,Sheet2!$A$2:$C$250,3)</f>
        <v>6278</v>
      </c>
      <c r="C460" t="str">
        <f>VLOOKUP(A460,Sheet2!$A$2:$C$250,2)</f>
        <v>Lower Yukon-Kuskokwim</v>
      </c>
      <c r="D460" t="s">
        <v>3842</v>
      </c>
      <c r="E460" t="s">
        <v>377</v>
      </c>
    </row>
    <row r="461" spans="1:11">
      <c r="A461" t="s">
        <v>102</v>
      </c>
      <c r="B461">
        <f>VLOOKUP(A461,Sheet2!$A$2:$C$250,3)</f>
        <v>6278</v>
      </c>
      <c r="C461" t="str">
        <f>VLOOKUP(A461,Sheet2!$A$2:$C$250,2)</f>
        <v>Lower Yukon-Kuskokwim</v>
      </c>
      <c r="D461" t="s">
        <v>3842</v>
      </c>
      <c r="E461" t="s">
        <v>377</v>
      </c>
    </row>
    <row r="462" spans="1:11">
      <c r="A462" t="s">
        <v>102</v>
      </c>
      <c r="B462">
        <f>VLOOKUP(A462,Sheet2!$A$2:$C$250,3)</f>
        <v>6278</v>
      </c>
      <c r="C462" t="str">
        <f>VLOOKUP(A462,Sheet2!$A$2:$C$250,2)</f>
        <v>Lower Yukon-Kuskokwim</v>
      </c>
      <c r="D462" t="s">
        <v>3842</v>
      </c>
      <c r="E462" t="s">
        <v>377</v>
      </c>
    </row>
    <row r="463" spans="1:11">
      <c r="A463" t="s">
        <v>102</v>
      </c>
      <c r="B463">
        <f>VLOOKUP(A463,Sheet2!$A$2:$C$250,3)</f>
        <v>6278</v>
      </c>
      <c r="C463" t="str">
        <f>VLOOKUP(A463,Sheet2!$A$2:$C$250,2)</f>
        <v>Lower Yukon-Kuskokwim</v>
      </c>
      <c r="D463" t="s">
        <v>3843</v>
      </c>
      <c r="E463" t="s">
        <v>377</v>
      </c>
    </row>
    <row r="464" spans="1:11">
      <c r="A464" t="s">
        <v>102</v>
      </c>
      <c r="B464">
        <f>VLOOKUP(A464,Sheet2!$A$2:$C$250,3)</f>
        <v>6278</v>
      </c>
      <c r="C464" t="str">
        <f>VLOOKUP(A464,Sheet2!$A$2:$C$250,2)</f>
        <v>Lower Yukon-Kuskokwim</v>
      </c>
      <c r="D464" t="s">
        <v>3844</v>
      </c>
      <c r="E464" t="s">
        <v>377</v>
      </c>
    </row>
    <row r="465" spans="1:11">
      <c r="A465" t="s">
        <v>102</v>
      </c>
      <c r="B465">
        <f>VLOOKUP(A465,Sheet2!$A$2:$C$250,3)</f>
        <v>6278</v>
      </c>
      <c r="C465" t="str">
        <f>VLOOKUP(A465,Sheet2!$A$2:$C$250,2)</f>
        <v>Lower Yukon-Kuskokwim</v>
      </c>
      <c r="D465" t="s">
        <v>3845</v>
      </c>
      <c r="E465" t="s">
        <v>377</v>
      </c>
    </row>
    <row r="466" spans="1:11">
      <c r="A466" t="s">
        <v>102</v>
      </c>
      <c r="B466">
        <f>VLOOKUP(A466,Sheet2!$A$2:$C$250,3)</f>
        <v>6278</v>
      </c>
      <c r="C466" t="str">
        <f>VLOOKUP(A466,Sheet2!$A$2:$C$250,2)</f>
        <v>Lower Yukon-Kuskokwim</v>
      </c>
      <c r="D466" t="s">
        <v>1221</v>
      </c>
      <c r="E466" t="s">
        <v>377</v>
      </c>
    </row>
    <row r="467" spans="1:11">
      <c r="A467" t="s">
        <v>102</v>
      </c>
      <c r="B467">
        <f>VLOOKUP(A467,Sheet2!$A$2:$C$250,3)</f>
        <v>6278</v>
      </c>
      <c r="C467" t="str">
        <f>VLOOKUP(A467,Sheet2!$A$2:$C$250,2)</f>
        <v>Lower Yukon-Kuskokwim</v>
      </c>
      <c r="D467" t="s">
        <v>3912</v>
      </c>
      <c r="E467" t="s">
        <v>377</v>
      </c>
    </row>
    <row r="468" spans="1:11">
      <c r="A468" t="s">
        <v>102</v>
      </c>
      <c r="B468">
        <f>VLOOKUP(A468,Sheet2!$A$2:$C$250,3)</f>
        <v>6278</v>
      </c>
      <c r="C468" t="str">
        <f>VLOOKUP(A468,Sheet2!$A$2:$C$250,2)</f>
        <v>Lower Yukon-Kuskokwim</v>
      </c>
      <c r="D468" t="s">
        <v>3914</v>
      </c>
      <c r="E468" t="s">
        <v>377</v>
      </c>
    </row>
    <row r="469" spans="1:11">
      <c r="A469" t="s">
        <v>102</v>
      </c>
      <c r="B469">
        <f>VLOOKUP(A469,Sheet2!$A$2:$C$250,3)</f>
        <v>6278</v>
      </c>
      <c r="C469" t="str">
        <f>VLOOKUP(A469,Sheet2!$A$2:$C$250,2)</f>
        <v>Lower Yukon-Kuskokwim</v>
      </c>
      <c r="D469" t="s">
        <v>3915</v>
      </c>
      <c r="E469" t="s">
        <v>377</v>
      </c>
    </row>
    <row r="470" spans="1:11">
      <c r="A470" t="s">
        <v>102</v>
      </c>
      <c r="B470">
        <f>VLOOKUP(A470,Sheet2!$A$2:$C$250,3)</f>
        <v>6278</v>
      </c>
      <c r="C470" t="str">
        <f>VLOOKUP(A470,Sheet2!$A$2:$C$250,2)</f>
        <v>Lower Yukon-Kuskokwim</v>
      </c>
      <c r="D470" t="s">
        <v>118</v>
      </c>
      <c r="E470" t="s">
        <v>1500</v>
      </c>
      <c r="F470">
        <v>200</v>
      </c>
    </row>
    <row r="471" spans="1:11">
      <c r="A471" t="s">
        <v>102</v>
      </c>
      <c r="B471">
        <f>VLOOKUP(A471,Sheet2!$A$2:$C$250,3)</f>
        <v>6278</v>
      </c>
      <c r="C471" t="str">
        <f>VLOOKUP(A471,Sheet2!$A$2:$C$250,2)</f>
        <v>Lower Yukon-Kuskokwim</v>
      </c>
      <c r="D471" t="s">
        <v>123</v>
      </c>
      <c r="E471" t="s">
        <v>1500</v>
      </c>
      <c r="F471">
        <v>384</v>
      </c>
    </row>
    <row r="472" spans="1:11">
      <c r="A472" t="s">
        <v>2004</v>
      </c>
      <c r="B472">
        <f>VLOOKUP(A472,Sheet2!$A$2:$C$250,3)</f>
        <v>6278</v>
      </c>
      <c r="C472" t="str">
        <f>VLOOKUP(A472,Sheet2!$A$2:$C$250,2)</f>
        <v>Lower Yukon-Kuskokwim</v>
      </c>
      <c r="D472" t="s">
        <v>2626</v>
      </c>
      <c r="E472" t="s">
        <v>1500</v>
      </c>
      <c r="F472">
        <v>600</v>
      </c>
      <c r="K472">
        <v>729.00656100000003</v>
      </c>
    </row>
    <row r="473" spans="1:11">
      <c r="A473" t="s">
        <v>2004</v>
      </c>
      <c r="B473">
        <f>VLOOKUP(A473,Sheet2!$A$2:$C$250,3)</f>
        <v>6278</v>
      </c>
      <c r="C473" t="str">
        <f>VLOOKUP(A473,Sheet2!$A$2:$C$250,2)</f>
        <v>Lower Yukon-Kuskokwim</v>
      </c>
      <c r="D473" t="s">
        <v>2629</v>
      </c>
      <c r="E473" t="s">
        <v>1500</v>
      </c>
      <c r="F473">
        <v>1296</v>
      </c>
      <c r="K473">
        <v>8172.8735551999998</v>
      </c>
    </row>
    <row r="474" spans="1:11">
      <c r="A474" t="s">
        <v>102</v>
      </c>
      <c r="B474">
        <f>VLOOKUP(A474,Sheet2!$A$2:$C$250,3)</f>
        <v>6278</v>
      </c>
      <c r="C474" t="str">
        <f>VLOOKUP(A474,Sheet2!$A$2:$C$250,2)</f>
        <v>Lower Yukon-Kuskokwim</v>
      </c>
      <c r="D474" t="s">
        <v>116</v>
      </c>
      <c r="E474" t="s">
        <v>1500</v>
      </c>
      <c r="F474">
        <v>1536</v>
      </c>
    </row>
    <row r="475" spans="1:11">
      <c r="A475" t="s">
        <v>102</v>
      </c>
      <c r="B475">
        <f>VLOOKUP(A475,Sheet2!$A$2:$C$250,3)</f>
        <v>6278</v>
      </c>
      <c r="C475" t="str">
        <f>VLOOKUP(A475,Sheet2!$A$2:$C$250,2)</f>
        <v>Lower Yukon-Kuskokwim</v>
      </c>
      <c r="D475" t="s">
        <v>127</v>
      </c>
      <c r="E475" t="s">
        <v>1500</v>
      </c>
      <c r="F475">
        <v>1600</v>
      </c>
    </row>
    <row r="476" spans="1:11">
      <c r="A476" t="s">
        <v>102</v>
      </c>
      <c r="B476">
        <f>VLOOKUP(A476,Sheet2!$A$2:$C$250,3)</f>
        <v>6278</v>
      </c>
      <c r="C476" t="str">
        <f>VLOOKUP(A476,Sheet2!$A$2:$C$250,2)</f>
        <v>Lower Yukon-Kuskokwim</v>
      </c>
      <c r="D476" t="s">
        <v>119</v>
      </c>
      <c r="E476" t="s">
        <v>1500</v>
      </c>
      <c r="F476">
        <v>1941</v>
      </c>
    </row>
    <row r="477" spans="1:11">
      <c r="A477" t="s">
        <v>2004</v>
      </c>
      <c r="B477">
        <f>VLOOKUP(A477,Sheet2!$A$2:$C$250,3)</f>
        <v>6278</v>
      </c>
      <c r="C477" t="str">
        <f>VLOOKUP(A477,Sheet2!$A$2:$C$250,2)</f>
        <v>Lower Yukon-Kuskokwim</v>
      </c>
      <c r="D477" t="s">
        <v>2625</v>
      </c>
      <c r="E477" t="s">
        <v>1500</v>
      </c>
      <c r="F477">
        <v>2400</v>
      </c>
      <c r="K477">
        <v>10535.094815</v>
      </c>
    </row>
    <row r="478" spans="1:11">
      <c r="A478" t="s">
        <v>2004</v>
      </c>
      <c r="B478">
        <f>VLOOKUP(A478,Sheet2!$A$2:$C$250,3)</f>
        <v>6278</v>
      </c>
      <c r="C478" t="str">
        <f>VLOOKUP(A478,Sheet2!$A$2:$C$250,2)</f>
        <v>Lower Yukon-Kuskokwim</v>
      </c>
      <c r="D478" t="s">
        <v>2623</v>
      </c>
      <c r="E478" t="s">
        <v>1500</v>
      </c>
      <c r="F478">
        <v>3200</v>
      </c>
      <c r="I478">
        <v>3237.1153284671532</v>
      </c>
      <c r="K478">
        <v>40901.368109000003</v>
      </c>
    </row>
    <row r="479" spans="1:11">
      <c r="A479" t="s">
        <v>2004</v>
      </c>
      <c r="B479">
        <f>VLOOKUP(A479,Sheet2!$A$2:$C$250,3)</f>
        <v>6278</v>
      </c>
      <c r="C479" t="str">
        <f>VLOOKUP(A479,Sheet2!$A$2:$C$250,2)</f>
        <v>Lower Yukon-Kuskokwim</v>
      </c>
      <c r="D479" t="s">
        <v>2624</v>
      </c>
      <c r="E479" t="s">
        <v>1500</v>
      </c>
      <c r="F479">
        <v>3627</v>
      </c>
      <c r="I479">
        <v>3048.3007299270075</v>
      </c>
      <c r="K479">
        <v>16972.652752499998</v>
      </c>
    </row>
    <row r="480" spans="1:11">
      <c r="A480" t="s">
        <v>2004</v>
      </c>
      <c r="B480">
        <f>VLOOKUP(A480,Sheet2!$A$2:$C$250,3)</f>
        <v>6278</v>
      </c>
      <c r="C480" t="str">
        <f>VLOOKUP(A480,Sheet2!$A$2:$C$250,2)</f>
        <v>Lower Yukon-Kuskokwim</v>
      </c>
      <c r="D480" t="s">
        <v>2630</v>
      </c>
      <c r="E480" t="s">
        <v>1500</v>
      </c>
      <c r="F480">
        <v>4800</v>
      </c>
      <c r="I480">
        <v>11396.738686131386</v>
      </c>
      <c r="K480">
        <v>15969.643725499998</v>
      </c>
    </row>
    <row r="481" spans="1:11">
      <c r="A481" t="s">
        <v>102</v>
      </c>
      <c r="B481">
        <f>VLOOKUP(A481,Sheet2!$A$2:$C$250,3)</f>
        <v>6278</v>
      </c>
      <c r="C481" t="str">
        <f>VLOOKUP(A481,Sheet2!$A$2:$C$250,2)</f>
        <v>Lower Yukon-Kuskokwim</v>
      </c>
      <c r="D481" t="s">
        <v>128</v>
      </c>
      <c r="E481" t="s">
        <v>1500</v>
      </c>
      <c r="F481">
        <v>12123</v>
      </c>
    </row>
    <row r="482" spans="1:11">
      <c r="A482" t="s">
        <v>102</v>
      </c>
      <c r="B482">
        <f>VLOOKUP(A482,Sheet2!$A$2:$C$250,3)</f>
        <v>6278</v>
      </c>
      <c r="C482" t="str">
        <f>VLOOKUP(A482,Sheet2!$A$2:$C$250,2)</f>
        <v>Lower Yukon-Kuskokwim</v>
      </c>
      <c r="D482" t="s">
        <v>129</v>
      </c>
      <c r="E482" t="s">
        <v>1500</v>
      </c>
      <c r="F482">
        <v>27240</v>
      </c>
    </row>
    <row r="483" spans="1:11">
      <c r="A483" t="s">
        <v>102</v>
      </c>
      <c r="B483">
        <f>VLOOKUP(A483,Sheet2!$A$2:$C$250,3)</f>
        <v>6278</v>
      </c>
      <c r="C483" t="str">
        <f>VLOOKUP(A483,Sheet2!$A$2:$C$250,2)</f>
        <v>Lower Yukon-Kuskokwim</v>
      </c>
      <c r="D483" t="s">
        <v>2627</v>
      </c>
      <c r="E483" t="s">
        <v>1500</v>
      </c>
      <c r="F483">
        <v>29940</v>
      </c>
      <c r="I483">
        <v>20067</v>
      </c>
      <c r="K483">
        <v>342803.08519999997</v>
      </c>
    </row>
    <row r="484" spans="1:11">
      <c r="A484" t="s">
        <v>2004</v>
      </c>
      <c r="B484">
        <f>VLOOKUP(A484,Sheet2!$A$2:$C$250,3)</f>
        <v>6278</v>
      </c>
      <c r="C484" t="str">
        <f>VLOOKUP(A484,Sheet2!$A$2:$C$250,2)</f>
        <v>Lower Yukon-Kuskokwim</v>
      </c>
      <c r="D484" t="s">
        <v>2628</v>
      </c>
      <c r="E484" t="s">
        <v>1500</v>
      </c>
      <c r="F484">
        <v>35925</v>
      </c>
      <c r="I484">
        <v>15192.65401459854</v>
      </c>
      <c r="K484">
        <v>340683.06611999992</v>
      </c>
    </row>
    <row r="485" spans="1:11">
      <c r="A485" t="s">
        <v>102</v>
      </c>
      <c r="B485">
        <f>VLOOKUP(A485,Sheet2!$A$2:$C$250,3)</f>
        <v>6278</v>
      </c>
      <c r="C485" t="str">
        <f>VLOOKUP(A485,Sheet2!$A$2:$C$250,2)</f>
        <v>Lower Yukon-Kuskokwim</v>
      </c>
      <c r="D485" t="s">
        <v>3708</v>
      </c>
      <c r="E485" t="s">
        <v>1500</v>
      </c>
    </row>
    <row r="486" spans="1:11">
      <c r="A486" t="s">
        <v>102</v>
      </c>
      <c r="B486">
        <f>VLOOKUP(A486,Sheet2!$A$2:$C$250,3)</f>
        <v>6278</v>
      </c>
      <c r="C486" t="str">
        <f>VLOOKUP(A486,Sheet2!$A$2:$C$250,2)</f>
        <v>Lower Yukon-Kuskokwim</v>
      </c>
      <c r="D486" t="s">
        <v>3710</v>
      </c>
      <c r="E486" t="s">
        <v>1500</v>
      </c>
    </row>
    <row r="487" spans="1:11">
      <c r="A487" t="s">
        <v>102</v>
      </c>
      <c r="B487">
        <f>VLOOKUP(A487,Sheet2!$A$2:$C$250,3)</f>
        <v>6278</v>
      </c>
      <c r="C487" t="str">
        <f>VLOOKUP(A487,Sheet2!$A$2:$C$250,2)</f>
        <v>Lower Yukon-Kuskokwim</v>
      </c>
      <c r="D487" t="s">
        <v>3711</v>
      </c>
      <c r="E487" t="s">
        <v>1500</v>
      </c>
    </row>
    <row r="488" spans="1:11">
      <c r="A488" t="s">
        <v>102</v>
      </c>
      <c r="B488">
        <f>VLOOKUP(A488,Sheet2!$A$2:$C$250,3)</f>
        <v>6278</v>
      </c>
      <c r="C488" t="str">
        <f>VLOOKUP(A488,Sheet2!$A$2:$C$250,2)</f>
        <v>Lower Yukon-Kuskokwim</v>
      </c>
      <c r="D488" t="s">
        <v>3712</v>
      </c>
      <c r="E488" t="s">
        <v>1500</v>
      </c>
    </row>
    <row r="489" spans="1:11">
      <c r="A489" t="s">
        <v>102</v>
      </c>
      <c r="B489">
        <f>VLOOKUP(A489,Sheet2!$A$2:$C$250,3)</f>
        <v>6278</v>
      </c>
      <c r="C489" t="str">
        <f>VLOOKUP(A489,Sheet2!$A$2:$C$250,2)</f>
        <v>Lower Yukon-Kuskokwim</v>
      </c>
      <c r="D489" t="s">
        <v>3713</v>
      </c>
      <c r="E489" t="s">
        <v>1500</v>
      </c>
    </row>
    <row r="490" spans="1:11">
      <c r="A490" t="s">
        <v>102</v>
      </c>
      <c r="B490">
        <f>VLOOKUP(A490,Sheet2!$A$2:$C$250,3)</f>
        <v>6278</v>
      </c>
      <c r="C490" t="str">
        <f>VLOOKUP(A490,Sheet2!$A$2:$C$250,2)</f>
        <v>Lower Yukon-Kuskokwim</v>
      </c>
      <c r="D490" t="s">
        <v>3715</v>
      </c>
      <c r="E490" t="s">
        <v>1500</v>
      </c>
    </row>
    <row r="491" spans="1:11">
      <c r="A491" t="s">
        <v>102</v>
      </c>
      <c r="B491">
        <f>VLOOKUP(A491,Sheet2!$A$2:$C$250,3)</f>
        <v>6278</v>
      </c>
      <c r="C491" t="str">
        <f>VLOOKUP(A491,Sheet2!$A$2:$C$250,2)</f>
        <v>Lower Yukon-Kuskokwim</v>
      </c>
      <c r="D491" t="s">
        <v>3716</v>
      </c>
      <c r="E491" t="s">
        <v>1500</v>
      </c>
    </row>
    <row r="492" spans="1:11">
      <c r="A492" t="s">
        <v>102</v>
      </c>
      <c r="B492">
        <f>VLOOKUP(A492,Sheet2!$A$2:$C$250,3)</f>
        <v>6278</v>
      </c>
      <c r="C492" t="str">
        <f>VLOOKUP(A492,Sheet2!$A$2:$C$250,2)</f>
        <v>Lower Yukon-Kuskokwim</v>
      </c>
      <c r="D492" t="s">
        <v>3717</v>
      </c>
      <c r="E492" t="s">
        <v>1500</v>
      </c>
    </row>
    <row r="493" spans="1:11">
      <c r="A493" t="s">
        <v>102</v>
      </c>
      <c r="B493">
        <f>VLOOKUP(A493,Sheet2!$A$2:$C$250,3)</f>
        <v>6278</v>
      </c>
      <c r="C493" t="str">
        <f>VLOOKUP(A493,Sheet2!$A$2:$C$250,2)</f>
        <v>Lower Yukon-Kuskokwim</v>
      </c>
      <c r="D493" t="s">
        <v>3718</v>
      </c>
      <c r="E493" t="s">
        <v>1500</v>
      </c>
    </row>
    <row r="494" spans="1:11">
      <c r="A494" t="s">
        <v>102</v>
      </c>
      <c r="B494">
        <f>VLOOKUP(A494,Sheet2!$A$2:$C$250,3)</f>
        <v>6278</v>
      </c>
      <c r="C494" t="str">
        <f>VLOOKUP(A494,Sheet2!$A$2:$C$250,2)</f>
        <v>Lower Yukon-Kuskokwim</v>
      </c>
      <c r="D494" t="s">
        <v>3718</v>
      </c>
      <c r="E494" t="s">
        <v>1500</v>
      </c>
    </row>
    <row r="495" spans="1:11">
      <c r="A495" t="s">
        <v>102</v>
      </c>
      <c r="B495">
        <f>VLOOKUP(A495,Sheet2!$A$2:$C$250,3)</f>
        <v>6278</v>
      </c>
      <c r="C495" t="str">
        <f>VLOOKUP(A495,Sheet2!$A$2:$C$250,2)</f>
        <v>Lower Yukon-Kuskokwim</v>
      </c>
      <c r="D495" t="s">
        <v>3719</v>
      </c>
      <c r="E495" t="s">
        <v>1500</v>
      </c>
    </row>
    <row r="496" spans="1:11">
      <c r="A496" t="s">
        <v>102</v>
      </c>
      <c r="B496">
        <f>VLOOKUP(A496,Sheet2!$A$2:$C$250,3)</f>
        <v>6278</v>
      </c>
      <c r="C496" t="str">
        <f>VLOOKUP(A496,Sheet2!$A$2:$C$250,2)</f>
        <v>Lower Yukon-Kuskokwim</v>
      </c>
      <c r="D496" t="s">
        <v>3719</v>
      </c>
      <c r="E496" t="s">
        <v>1500</v>
      </c>
    </row>
    <row r="497" spans="1:5">
      <c r="A497" t="s">
        <v>102</v>
      </c>
      <c r="B497">
        <f>VLOOKUP(A497,Sheet2!$A$2:$C$250,3)</f>
        <v>6278</v>
      </c>
      <c r="C497" t="str">
        <f>VLOOKUP(A497,Sheet2!$A$2:$C$250,2)</f>
        <v>Lower Yukon-Kuskokwim</v>
      </c>
      <c r="D497" t="s">
        <v>3720</v>
      </c>
      <c r="E497" t="s">
        <v>1500</v>
      </c>
    </row>
    <row r="498" spans="1:5">
      <c r="A498" t="s">
        <v>102</v>
      </c>
      <c r="B498">
        <f>VLOOKUP(A498,Sheet2!$A$2:$C$250,3)</f>
        <v>6278</v>
      </c>
      <c r="C498" t="str">
        <f>VLOOKUP(A498,Sheet2!$A$2:$C$250,2)</f>
        <v>Lower Yukon-Kuskokwim</v>
      </c>
      <c r="D498" t="s">
        <v>3721</v>
      </c>
      <c r="E498" t="s">
        <v>1500</v>
      </c>
    </row>
    <row r="499" spans="1:5">
      <c r="A499" t="s">
        <v>102</v>
      </c>
      <c r="B499">
        <f>VLOOKUP(A499,Sheet2!$A$2:$C$250,3)</f>
        <v>6278</v>
      </c>
      <c r="C499" t="str">
        <f>VLOOKUP(A499,Sheet2!$A$2:$C$250,2)</f>
        <v>Lower Yukon-Kuskokwim</v>
      </c>
      <c r="D499" t="s">
        <v>3722</v>
      </c>
      <c r="E499" t="s">
        <v>1500</v>
      </c>
    </row>
    <row r="500" spans="1:5">
      <c r="A500" t="s">
        <v>102</v>
      </c>
      <c r="B500">
        <f>VLOOKUP(A500,Sheet2!$A$2:$C$250,3)</f>
        <v>6278</v>
      </c>
      <c r="C500" t="str">
        <f>VLOOKUP(A500,Sheet2!$A$2:$C$250,2)</f>
        <v>Lower Yukon-Kuskokwim</v>
      </c>
      <c r="D500" t="s">
        <v>3723</v>
      </c>
      <c r="E500" t="s">
        <v>1500</v>
      </c>
    </row>
    <row r="501" spans="1:5">
      <c r="A501" t="s">
        <v>102</v>
      </c>
      <c r="B501">
        <f>VLOOKUP(A501,Sheet2!$A$2:$C$250,3)</f>
        <v>6278</v>
      </c>
      <c r="C501" t="str">
        <f>VLOOKUP(A501,Sheet2!$A$2:$C$250,2)</f>
        <v>Lower Yukon-Kuskokwim</v>
      </c>
      <c r="D501" t="s">
        <v>3724</v>
      </c>
      <c r="E501" t="s">
        <v>1500</v>
      </c>
    </row>
    <row r="502" spans="1:5">
      <c r="A502" t="s">
        <v>102</v>
      </c>
      <c r="B502">
        <f>VLOOKUP(A502,Sheet2!$A$2:$C$250,3)</f>
        <v>6278</v>
      </c>
      <c r="C502" t="str">
        <f>VLOOKUP(A502,Sheet2!$A$2:$C$250,2)</f>
        <v>Lower Yukon-Kuskokwim</v>
      </c>
      <c r="D502" t="s">
        <v>3726</v>
      </c>
      <c r="E502" t="s">
        <v>1500</v>
      </c>
    </row>
    <row r="503" spans="1:5">
      <c r="A503" t="s">
        <v>102</v>
      </c>
      <c r="B503">
        <f>VLOOKUP(A503,Sheet2!$A$2:$C$250,3)</f>
        <v>6278</v>
      </c>
      <c r="C503" t="str">
        <f>VLOOKUP(A503,Sheet2!$A$2:$C$250,2)</f>
        <v>Lower Yukon-Kuskokwim</v>
      </c>
      <c r="D503" t="s">
        <v>3727</v>
      </c>
      <c r="E503" t="s">
        <v>1500</v>
      </c>
    </row>
    <row r="504" spans="1:5">
      <c r="A504" t="s">
        <v>102</v>
      </c>
      <c r="B504">
        <f>VLOOKUP(A504,Sheet2!$A$2:$C$250,3)</f>
        <v>6278</v>
      </c>
      <c r="C504" t="str">
        <f>VLOOKUP(A504,Sheet2!$A$2:$C$250,2)</f>
        <v>Lower Yukon-Kuskokwim</v>
      </c>
      <c r="D504" t="s">
        <v>3728</v>
      </c>
      <c r="E504" t="s">
        <v>1500</v>
      </c>
    </row>
    <row r="505" spans="1:5">
      <c r="A505" t="s">
        <v>102</v>
      </c>
      <c r="B505">
        <f>VLOOKUP(A505,Sheet2!$A$2:$C$250,3)</f>
        <v>6278</v>
      </c>
      <c r="C505" t="str">
        <f>VLOOKUP(A505,Sheet2!$A$2:$C$250,2)</f>
        <v>Lower Yukon-Kuskokwim</v>
      </c>
      <c r="D505" t="s">
        <v>3730</v>
      </c>
      <c r="E505" t="s">
        <v>1500</v>
      </c>
    </row>
    <row r="506" spans="1:5">
      <c r="A506" t="s">
        <v>102</v>
      </c>
      <c r="B506">
        <f>VLOOKUP(A506,Sheet2!$A$2:$C$250,3)</f>
        <v>6278</v>
      </c>
      <c r="C506" t="str">
        <f>VLOOKUP(A506,Sheet2!$A$2:$C$250,2)</f>
        <v>Lower Yukon-Kuskokwim</v>
      </c>
      <c r="D506" t="s">
        <v>3731</v>
      </c>
      <c r="E506" t="s">
        <v>1500</v>
      </c>
    </row>
    <row r="507" spans="1:5">
      <c r="A507" t="s">
        <v>102</v>
      </c>
      <c r="B507">
        <f>VLOOKUP(A507,Sheet2!$A$2:$C$250,3)</f>
        <v>6278</v>
      </c>
      <c r="C507" t="str">
        <f>VLOOKUP(A507,Sheet2!$A$2:$C$250,2)</f>
        <v>Lower Yukon-Kuskokwim</v>
      </c>
      <c r="D507" t="s">
        <v>3732</v>
      </c>
      <c r="E507" t="s">
        <v>1500</v>
      </c>
    </row>
    <row r="508" spans="1:5">
      <c r="A508" t="s">
        <v>102</v>
      </c>
      <c r="B508">
        <f>VLOOKUP(A508,Sheet2!$A$2:$C$250,3)</f>
        <v>6278</v>
      </c>
      <c r="C508" t="str">
        <f>VLOOKUP(A508,Sheet2!$A$2:$C$250,2)</f>
        <v>Lower Yukon-Kuskokwim</v>
      </c>
      <c r="D508" t="s">
        <v>3733</v>
      </c>
      <c r="E508" t="s">
        <v>1500</v>
      </c>
    </row>
    <row r="509" spans="1:5">
      <c r="A509" t="s">
        <v>102</v>
      </c>
      <c r="B509">
        <f>VLOOKUP(A509,Sheet2!$A$2:$C$250,3)</f>
        <v>6278</v>
      </c>
      <c r="C509" t="str">
        <f>VLOOKUP(A509,Sheet2!$A$2:$C$250,2)</f>
        <v>Lower Yukon-Kuskokwim</v>
      </c>
      <c r="D509" t="s">
        <v>3733</v>
      </c>
      <c r="E509" t="s">
        <v>1500</v>
      </c>
    </row>
    <row r="510" spans="1:5">
      <c r="A510" t="s">
        <v>102</v>
      </c>
      <c r="B510">
        <f>VLOOKUP(A510,Sheet2!$A$2:$C$250,3)</f>
        <v>6278</v>
      </c>
      <c r="C510" t="str">
        <f>VLOOKUP(A510,Sheet2!$A$2:$C$250,2)</f>
        <v>Lower Yukon-Kuskokwim</v>
      </c>
      <c r="D510" t="s">
        <v>3734</v>
      </c>
      <c r="E510" t="s">
        <v>1500</v>
      </c>
    </row>
    <row r="511" spans="1:5">
      <c r="A511" t="s">
        <v>102</v>
      </c>
      <c r="B511">
        <f>VLOOKUP(A511,Sheet2!$A$2:$C$250,3)</f>
        <v>6278</v>
      </c>
      <c r="C511" t="str">
        <f>VLOOKUP(A511,Sheet2!$A$2:$C$250,2)</f>
        <v>Lower Yukon-Kuskokwim</v>
      </c>
      <c r="D511" t="s">
        <v>3735</v>
      </c>
      <c r="E511" t="s">
        <v>1500</v>
      </c>
    </row>
    <row r="512" spans="1:5">
      <c r="A512" t="s">
        <v>102</v>
      </c>
      <c r="B512">
        <f>VLOOKUP(A512,Sheet2!$A$2:$C$250,3)</f>
        <v>6278</v>
      </c>
      <c r="C512" t="str">
        <f>VLOOKUP(A512,Sheet2!$A$2:$C$250,2)</f>
        <v>Lower Yukon-Kuskokwim</v>
      </c>
      <c r="D512" t="s">
        <v>3736</v>
      </c>
      <c r="E512" t="s">
        <v>1500</v>
      </c>
    </row>
    <row r="513" spans="1:5">
      <c r="A513" t="s">
        <v>102</v>
      </c>
      <c r="B513">
        <f>VLOOKUP(A513,Sheet2!$A$2:$C$250,3)</f>
        <v>6278</v>
      </c>
      <c r="C513" t="str">
        <f>VLOOKUP(A513,Sheet2!$A$2:$C$250,2)</f>
        <v>Lower Yukon-Kuskokwim</v>
      </c>
      <c r="D513" t="s">
        <v>3737</v>
      </c>
      <c r="E513" t="s">
        <v>1500</v>
      </c>
    </row>
    <row r="514" spans="1:5">
      <c r="A514" t="s">
        <v>102</v>
      </c>
      <c r="B514">
        <f>VLOOKUP(A514,Sheet2!$A$2:$C$250,3)</f>
        <v>6278</v>
      </c>
      <c r="C514" t="str">
        <f>VLOOKUP(A514,Sheet2!$A$2:$C$250,2)</f>
        <v>Lower Yukon-Kuskokwim</v>
      </c>
      <c r="D514" t="s">
        <v>3739</v>
      </c>
      <c r="E514" t="s">
        <v>1500</v>
      </c>
    </row>
    <row r="515" spans="1:5">
      <c r="A515" t="s">
        <v>102</v>
      </c>
      <c r="B515">
        <f>VLOOKUP(A515,Sheet2!$A$2:$C$250,3)</f>
        <v>6278</v>
      </c>
      <c r="C515" t="str">
        <f>VLOOKUP(A515,Sheet2!$A$2:$C$250,2)</f>
        <v>Lower Yukon-Kuskokwim</v>
      </c>
      <c r="D515" t="s">
        <v>3741</v>
      </c>
      <c r="E515" t="s">
        <v>1500</v>
      </c>
    </row>
    <row r="516" spans="1:5">
      <c r="A516" t="s">
        <v>102</v>
      </c>
      <c r="B516">
        <f>VLOOKUP(A516,Sheet2!$A$2:$C$250,3)</f>
        <v>6278</v>
      </c>
      <c r="C516" t="str">
        <f>VLOOKUP(A516,Sheet2!$A$2:$C$250,2)</f>
        <v>Lower Yukon-Kuskokwim</v>
      </c>
      <c r="D516" t="s">
        <v>3742</v>
      </c>
      <c r="E516" t="s">
        <v>1500</v>
      </c>
    </row>
    <row r="517" spans="1:5">
      <c r="A517" t="s">
        <v>102</v>
      </c>
      <c r="B517">
        <f>VLOOKUP(A517,Sheet2!$A$2:$C$250,3)</f>
        <v>6278</v>
      </c>
      <c r="C517" t="str">
        <f>VLOOKUP(A517,Sheet2!$A$2:$C$250,2)</f>
        <v>Lower Yukon-Kuskokwim</v>
      </c>
      <c r="D517" t="s">
        <v>3743</v>
      </c>
      <c r="E517" t="s">
        <v>1500</v>
      </c>
    </row>
    <row r="518" spans="1:5">
      <c r="A518" t="s">
        <v>102</v>
      </c>
      <c r="B518">
        <f>VLOOKUP(A518,Sheet2!$A$2:$C$250,3)</f>
        <v>6278</v>
      </c>
      <c r="C518" t="str">
        <f>VLOOKUP(A518,Sheet2!$A$2:$C$250,2)</f>
        <v>Lower Yukon-Kuskokwim</v>
      </c>
      <c r="D518" t="s">
        <v>3745</v>
      </c>
      <c r="E518" t="s">
        <v>1500</v>
      </c>
    </row>
    <row r="519" spans="1:5">
      <c r="A519" t="s">
        <v>102</v>
      </c>
      <c r="B519">
        <f>VLOOKUP(A519,Sheet2!$A$2:$C$250,3)</f>
        <v>6278</v>
      </c>
      <c r="C519" t="str">
        <f>VLOOKUP(A519,Sheet2!$A$2:$C$250,2)</f>
        <v>Lower Yukon-Kuskokwim</v>
      </c>
      <c r="D519" t="s">
        <v>3747</v>
      </c>
      <c r="E519" t="s">
        <v>1500</v>
      </c>
    </row>
    <row r="520" spans="1:5">
      <c r="A520" t="s">
        <v>102</v>
      </c>
      <c r="B520">
        <f>VLOOKUP(A520,Sheet2!$A$2:$C$250,3)</f>
        <v>6278</v>
      </c>
      <c r="C520" t="str">
        <f>VLOOKUP(A520,Sheet2!$A$2:$C$250,2)</f>
        <v>Lower Yukon-Kuskokwim</v>
      </c>
      <c r="D520" t="s">
        <v>3748</v>
      </c>
      <c r="E520" t="s">
        <v>1500</v>
      </c>
    </row>
    <row r="521" spans="1:5">
      <c r="A521" t="s">
        <v>102</v>
      </c>
      <c r="B521">
        <f>VLOOKUP(A521,Sheet2!$A$2:$C$250,3)</f>
        <v>6278</v>
      </c>
      <c r="C521" t="str">
        <f>VLOOKUP(A521,Sheet2!$A$2:$C$250,2)</f>
        <v>Lower Yukon-Kuskokwim</v>
      </c>
      <c r="D521" t="s">
        <v>3750</v>
      </c>
      <c r="E521" t="s">
        <v>1500</v>
      </c>
    </row>
    <row r="522" spans="1:5">
      <c r="A522" t="s">
        <v>102</v>
      </c>
      <c r="B522">
        <f>VLOOKUP(A522,Sheet2!$A$2:$C$250,3)</f>
        <v>6278</v>
      </c>
      <c r="C522" t="str">
        <f>VLOOKUP(A522,Sheet2!$A$2:$C$250,2)</f>
        <v>Lower Yukon-Kuskokwim</v>
      </c>
      <c r="D522" t="s">
        <v>3751</v>
      </c>
      <c r="E522" t="s">
        <v>1500</v>
      </c>
    </row>
    <row r="523" spans="1:5">
      <c r="A523" t="s">
        <v>102</v>
      </c>
      <c r="B523">
        <f>VLOOKUP(A523,Sheet2!$A$2:$C$250,3)</f>
        <v>6278</v>
      </c>
      <c r="C523" t="str">
        <f>VLOOKUP(A523,Sheet2!$A$2:$C$250,2)</f>
        <v>Lower Yukon-Kuskokwim</v>
      </c>
      <c r="D523" t="s">
        <v>3752</v>
      </c>
      <c r="E523" t="s">
        <v>1500</v>
      </c>
    </row>
    <row r="524" spans="1:5">
      <c r="A524" t="s">
        <v>102</v>
      </c>
      <c r="B524">
        <f>VLOOKUP(A524,Sheet2!$A$2:$C$250,3)</f>
        <v>6278</v>
      </c>
      <c r="C524" t="str">
        <f>VLOOKUP(A524,Sheet2!$A$2:$C$250,2)</f>
        <v>Lower Yukon-Kuskokwim</v>
      </c>
      <c r="D524" t="s">
        <v>3752</v>
      </c>
      <c r="E524" t="s">
        <v>1500</v>
      </c>
    </row>
    <row r="525" spans="1:5">
      <c r="A525" t="s">
        <v>102</v>
      </c>
      <c r="B525">
        <f>VLOOKUP(A525,Sheet2!$A$2:$C$250,3)</f>
        <v>6278</v>
      </c>
      <c r="C525" t="str">
        <f>VLOOKUP(A525,Sheet2!$A$2:$C$250,2)</f>
        <v>Lower Yukon-Kuskokwim</v>
      </c>
      <c r="D525" t="s">
        <v>3752</v>
      </c>
      <c r="E525" t="s">
        <v>1500</v>
      </c>
    </row>
    <row r="526" spans="1:5">
      <c r="A526" t="s">
        <v>102</v>
      </c>
      <c r="B526">
        <f>VLOOKUP(A526,Sheet2!$A$2:$C$250,3)</f>
        <v>6278</v>
      </c>
      <c r="C526" t="str">
        <f>VLOOKUP(A526,Sheet2!$A$2:$C$250,2)</f>
        <v>Lower Yukon-Kuskokwim</v>
      </c>
      <c r="D526" t="s">
        <v>3752</v>
      </c>
      <c r="E526" t="s">
        <v>1500</v>
      </c>
    </row>
    <row r="527" spans="1:5">
      <c r="A527" t="s">
        <v>102</v>
      </c>
      <c r="B527">
        <f>VLOOKUP(A527,Sheet2!$A$2:$C$250,3)</f>
        <v>6278</v>
      </c>
      <c r="C527" t="str">
        <f>VLOOKUP(A527,Sheet2!$A$2:$C$250,2)</f>
        <v>Lower Yukon-Kuskokwim</v>
      </c>
      <c r="D527" t="s">
        <v>3752</v>
      </c>
      <c r="E527" t="s">
        <v>1500</v>
      </c>
    </row>
    <row r="528" spans="1:5">
      <c r="A528" t="s">
        <v>102</v>
      </c>
      <c r="B528">
        <f>VLOOKUP(A528,Sheet2!$A$2:$C$250,3)</f>
        <v>6278</v>
      </c>
      <c r="C528" t="str">
        <f>VLOOKUP(A528,Sheet2!$A$2:$C$250,2)</f>
        <v>Lower Yukon-Kuskokwim</v>
      </c>
      <c r="D528" t="s">
        <v>3752</v>
      </c>
      <c r="E528" t="s">
        <v>1500</v>
      </c>
    </row>
    <row r="529" spans="1:5">
      <c r="A529" t="s">
        <v>102</v>
      </c>
      <c r="B529">
        <f>VLOOKUP(A529,Sheet2!$A$2:$C$250,3)</f>
        <v>6278</v>
      </c>
      <c r="C529" t="str">
        <f>VLOOKUP(A529,Sheet2!$A$2:$C$250,2)</f>
        <v>Lower Yukon-Kuskokwim</v>
      </c>
      <c r="D529" t="s">
        <v>3752</v>
      </c>
      <c r="E529" t="s">
        <v>1500</v>
      </c>
    </row>
    <row r="530" spans="1:5">
      <c r="A530" t="s">
        <v>102</v>
      </c>
      <c r="B530">
        <f>VLOOKUP(A530,Sheet2!$A$2:$C$250,3)</f>
        <v>6278</v>
      </c>
      <c r="C530" t="str">
        <f>VLOOKUP(A530,Sheet2!$A$2:$C$250,2)</f>
        <v>Lower Yukon-Kuskokwim</v>
      </c>
      <c r="D530" t="s">
        <v>3752</v>
      </c>
      <c r="E530" t="s">
        <v>1500</v>
      </c>
    </row>
    <row r="531" spans="1:5">
      <c r="A531" t="s">
        <v>102</v>
      </c>
      <c r="B531">
        <f>VLOOKUP(A531,Sheet2!$A$2:$C$250,3)</f>
        <v>6278</v>
      </c>
      <c r="C531" t="str">
        <f>VLOOKUP(A531,Sheet2!$A$2:$C$250,2)</f>
        <v>Lower Yukon-Kuskokwim</v>
      </c>
      <c r="D531" t="s">
        <v>3752</v>
      </c>
      <c r="E531" t="s">
        <v>1500</v>
      </c>
    </row>
    <row r="532" spans="1:5">
      <c r="A532" t="s">
        <v>102</v>
      </c>
      <c r="B532">
        <f>VLOOKUP(A532,Sheet2!$A$2:$C$250,3)</f>
        <v>6278</v>
      </c>
      <c r="C532" t="str">
        <f>VLOOKUP(A532,Sheet2!$A$2:$C$250,2)</f>
        <v>Lower Yukon-Kuskokwim</v>
      </c>
      <c r="D532" t="s">
        <v>3753</v>
      </c>
      <c r="E532" t="s">
        <v>1500</v>
      </c>
    </row>
    <row r="533" spans="1:5">
      <c r="A533" t="s">
        <v>102</v>
      </c>
      <c r="B533">
        <f>VLOOKUP(A533,Sheet2!$A$2:$C$250,3)</f>
        <v>6278</v>
      </c>
      <c r="C533" t="str">
        <f>VLOOKUP(A533,Sheet2!$A$2:$C$250,2)</f>
        <v>Lower Yukon-Kuskokwim</v>
      </c>
      <c r="D533" t="s">
        <v>3754</v>
      </c>
      <c r="E533" t="s">
        <v>1500</v>
      </c>
    </row>
    <row r="534" spans="1:5">
      <c r="A534" t="s">
        <v>102</v>
      </c>
      <c r="B534">
        <f>VLOOKUP(A534,Sheet2!$A$2:$C$250,3)</f>
        <v>6278</v>
      </c>
      <c r="C534" t="str">
        <f>VLOOKUP(A534,Sheet2!$A$2:$C$250,2)</f>
        <v>Lower Yukon-Kuskokwim</v>
      </c>
      <c r="D534" t="s">
        <v>3755</v>
      </c>
      <c r="E534" t="s">
        <v>1500</v>
      </c>
    </row>
    <row r="535" spans="1:5">
      <c r="A535" t="s">
        <v>102</v>
      </c>
      <c r="B535">
        <f>VLOOKUP(A535,Sheet2!$A$2:$C$250,3)</f>
        <v>6278</v>
      </c>
      <c r="C535" t="str">
        <f>VLOOKUP(A535,Sheet2!$A$2:$C$250,2)</f>
        <v>Lower Yukon-Kuskokwim</v>
      </c>
      <c r="D535" t="s">
        <v>3757</v>
      </c>
      <c r="E535" t="s">
        <v>1500</v>
      </c>
    </row>
    <row r="536" spans="1:5">
      <c r="A536" t="s">
        <v>102</v>
      </c>
      <c r="B536">
        <f>VLOOKUP(A536,Sheet2!$A$2:$C$250,3)</f>
        <v>6278</v>
      </c>
      <c r="C536" t="str">
        <f>VLOOKUP(A536,Sheet2!$A$2:$C$250,2)</f>
        <v>Lower Yukon-Kuskokwim</v>
      </c>
      <c r="D536" t="s">
        <v>3759</v>
      </c>
      <c r="E536" t="s">
        <v>1500</v>
      </c>
    </row>
    <row r="537" spans="1:5">
      <c r="A537" t="s">
        <v>102</v>
      </c>
      <c r="B537">
        <f>VLOOKUP(A537,Sheet2!$A$2:$C$250,3)</f>
        <v>6278</v>
      </c>
      <c r="C537" t="str">
        <f>VLOOKUP(A537,Sheet2!$A$2:$C$250,2)</f>
        <v>Lower Yukon-Kuskokwim</v>
      </c>
      <c r="D537" t="s">
        <v>3760</v>
      </c>
      <c r="E537" t="s">
        <v>1500</v>
      </c>
    </row>
    <row r="538" spans="1:5">
      <c r="A538" t="s">
        <v>102</v>
      </c>
      <c r="B538">
        <f>VLOOKUP(A538,Sheet2!$A$2:$C$250,3)</f>
        <v>6278</v>
      </c>
      <c r="C538" t="str">
        <f>VLOOKUP(A538,Sheet2!$A$2:$C$250,2)</f>
        <v>Lower Yukon-Kuskokwim</v>
      </c>
      <c r="D538" t="s">
        <v>3761</v>
      </c>
      <c r="E538" t="s">
        <v>1500</v>
      </c>
    </row>
    <row r="539" spans="1:5">
      <c r="A539" t="s">
        <v>102</v>
      </c>
      <c r="B539">
        <f>VLOOKUP(A539,Sheet2!$A$2:$C$250,3)</f>
        <v>6278</v>
      </c>
      <c r="C539" t="str">
        <f>VLOOKUP(A539,Sheet2!$A$2:$C$250,2)</f>
        <v>Lower Yukon-Kuskokwim</v>
      </c>
      <c r="D539" t="s">
        <v>3762</v>
      </c>
      <c r="E539" t="s">
        <v>1500</v>
      </c>
    </row>
    <row r="540" spans="1:5">
      <c r="A540" t="s">
        <v>102</v>
      </c>
      <c r="B540">
        <f>VLOOKUP(A540,Sheet2!$A$2:$C$250,3)</f>
        <v>6278</v>
      </c>
      <c r="C540" t="str">
        <f>VLOOKUP(A540,Sheet2!$A$2:$C$250,2)</f>
        <v>Lower Yukon-Kuskokwim</v>
      </c>
      <c r="D540" t="s">
        <v>3762</v>
      </c>
      <c r="E540" t="s">
        <v>1500</v>
      </c>
    </row>
    <row r="541" spans="1:5">
      <c r="A541" t="s">
        <v>102</v>
      </c>
      <c r="B541">
        <f>VLOOKUP(A541,Sheet2!$A$2:$C$250,3)</f>
        <v>6278</v>
      </c>
      <c r="C541" t="str">
        <f>VLOOKUP(A541,Sheet2!$A$2:$C$250,2)</f>
        <v>Lower Yukon-Kuskokwim</v>
      </c>
      <c r="D541" t="s">
        <v>3763</v>
      </c>
      <c r="E541" t="s">
        <v>1500</v>
      </c>
    </row>
    <row r="542" spans="1:5">
      <c r="A542" t="s">
        <v>102</v>
      </c>
      <c r="B542">
        <f>VLOOKUP(A542,Sheet2!$A$2:$C$250,3)</f>
        <v>6278</v>
      </c>
      <c r="C542" t="str">
        <f>VLOOKUP(A542,Sheet2!$A$2:$C$250,2)</f>
        <v>Lower Yukon-Kuskokwim</v>
      </c>
      <c r="D542" t="s">
        <v>3764</v>
      </c>
      <c r="E542" t="s">
        <v>1500</v>
      </c>
    </row>
    <row r="543" spans="1:5">
      <c r="A543" t="s">
        <v>102</v>
      </c>
      <c r="B543">
        <f>VLOOKUP(A543,Sheet2!$A$2:$C$250,3)</f>
        <v>6278</v>
      </c>
      <c r="C543" t="str">
        <f>VLOOKUP(A543,Sheet2!$A$2:$C$250,2)</f>
        <v>Lower Yukon-Kuskokwim</v>
      </c>
      <c r="D543" t="s">
        <v>3765</v>
      </c>
      <c r="E543" t="s">
        <v>1500</v>
      </c>
    </row>
    <row r="544" spans="1:5">
      <c r="A544" t="s">
        <v>102</v>
      </c>
      <c r="B544">
        <f>VLOOKUP(A544,Sheet2!$A$2:$C$250,3)</f>
        <v>6278</v>
      </c>
      <c r="C544" t="str">
        <f>VLOOKUP(A544,Sheet2!$A$2:$C$250,2)</f>
        <v>Lower Yukon-Kuskokwim</v>
      </c>
      <c r="D544" t="s">
        <v>3766</v>
      </c>
      <c r="E544" t="s">
        <v>1500</v>
      </c>
    </row>
    <row r="545" spans="1:5">
      <c r="A545" t="s">
        <v>102</v>
      </c>
      <c r="B545">
        <f>VLOOKUP(A545,Sheet2!$A$2:$C$250,3)</f>
        <v>6278</v>
      </c>
      <c r="C545" t="str">
        <f>VLOOKUP(A545,Sheet2!$A$2:$C$250,2)</f>
        <v>Lower Yukon-Kuskokwim</v>
      </c>
      <c r="D545" t="s">
        <v>3766</v>
      </c>
      <c r="E545" t="s">
        <v>1500</v>
      </c>
    </row>
    <row r="546" spans="1:5">
      <c r="A546" t="s">
        <v>102</v>
      </c>
      <c r="B546">
        <f>VLOOKUP(A546,Sheet2!$A$2:$C$250,3)</f>
        <v>6278</v>
      </c>
      <c r="C546" t="str">
        <f>VLOOKUP(A546,Sheet2!$A$2:$C$250,2)</f>
        <v>Lower Yukon-Kuskokwim</v>
      </c>
      <c r="D546" t="s">
        <v>3766</v>
      </c>
      <c r="E546" t="s">
        <v>1500</v>
      </c>
    </row>
    <row r="547" spans="1:5">
      <c r="A547" t="s">
        <v>102</v>
      </c>
      <c r="B547">
        <f>VLOOKUP(A547,Sheet2!$A$2:$C$250,3)</f>
        <v>6278</v>
      </c>
      <c r="C547" t="str">
        <f>VLOOKUP(A547,Sheet2!$A$2:$C$250,2)</f>
        <v>Lower Yukon-Kuskokwim</v>
      </c>
      <c r="D547" t="s">
        <v>3766</v>
      </c>
      <c r="E547" t="s">
        <v>1500</v>
      </c>
    </row>
    <row r="548" spans="1:5">
      <c r="A548" t="s">
        <v>102</v>
      </c>
      <c r="B548">
        <f>VLOOKUP(A548,Sheet2!$A$2:$C$250,3)</f>
        <v>6278</v>
      </c>
      <c r="C548" t="str">
        <f>VLOOKUP(A548,Sheet2!$A$2:$C$250,2)</f>
        <v>Lower Yukon-Kuskokwim</v>
      </c>
      <c r="D548" t="s">
        <v>3767</v>
      </c>
      <c r="E548" t="s">
        <v>1500</v>
      </c>
    </row>
    <row r="549" spans="1:5">
      <c r="A549" t="s">
        <v>102</v>
      </c>
      <c r="B549">
        <f>VLOOKUP(A549,Sheet2!$A$2:$C$250,3)</f>
        <v>6278</v>
      </c>
      <c r="C549" t="str">
        <f>VLOOKUP(A549,Sheet2!$A$2:$C$250,2)</f>
        <v>Lower Yukon-Kuskokwim</v>
      </c>
      <c r="D549" t="s">
        <v>3767</v>
      </c>
      <c r="E549" t="s">
        <v>1500</v>
      </c>
    </row>
    <row r="550" spans="1:5">
      <c r="A550" t="s">
        <v>102</v>
      </c>
      <c r="B550">
        <f>VLOOKUP(A550,Sheet2!$A$2:$C$250,3)</f>
        <v>6278</v>
      </c>
      <c r="C550" t="str">
        <f>VLOOKUP(A550,Sheet2!$A$2:$C$250,2)</f>
        <v>Lower Yukon-Kuskokwim</v>
      </c>
      <c r="D550" t="s">
        <v>3768</v>
      </c>
      <c r="E550" t="s">
        <v>1500</v>
      </c>
    </row>
    <row r="551" spans="1:5">
      <c r="A551" t="s">
        <v>102</v>
      </c>
      <c r="B551">
        <f>VLOOKUP(A551,Sheet2!$A$2:$C$250,3)</f>
        <v>6278</v>
      </c>
      <c r="C551" t="str">
        <f>VLOOKUP(A551,Sheet2!$A$2:$C$250,2)</f>
        <v>Lower Yukon-Kuskokwim</v>
      </c>
      <c r="D551" t="s">
        <v>3769</v>
      </c>
      <c r="E551" t="s">
        <v>1500</v>
      </c>
    </row>
    <row r="552" spans="1:5">
      <c r="A552" t="s">
        <v>102</v>
      </c>
      <c r="B552">
        <f>VLOOKUP(A552,Sheet2!$A$2:$C$250,3)</f>
        <v>6278</v>
      </c>
      <c r="C552" t="str">
        <f>VLOOKUP(A552,Sheet2!$A$2:$C$250,2)</f>
        <v>Lower Yukon-Kuskokwim</v>
      </c>
      <c r="D552" t="s">
        <v>3770</v>
      </c>
      <c r="E552" t="s">
        <v>1500</v>
      </c>
    </row>
    <row r="553" spans="1:5">
      <c r="A553" t="s">
        <v>102</v>
      </c>
      <c r="B553">
        <f>VLOOKUP(A553,Sheet2!$A$2:$C$250,3)</f>
        <v>6278</v>
      </c>
      <c r="C553" t="str">
        <f>VLOOKUP(A553,Sheet2!$A$2:$C$250,2)</f>
        <v>Lower Yukon-Kuskokwim</v>
      </c>
      <c r="D553" t="s">
        <v>3771</v>
      </c>
      <c r="E553" t="s">
        <v>1500</v>
      </c>
    </row>
    <row r="554" spans="1:5">
      <c r="A554" t="s">
        <v>102</v>
      </c>
      <c r="B554">
        <f>VLOOKUP(A554,Sheet2!$A$2:$C$250,3)</f>
        <v>6278</v>
      </c>
      <c r="C554" t="str">
        <f>VLOOKUP(A554,Sheet2!$A$2:$C$250,2)</f>
        <v>Lower Yukon-Kuskokwim</v>
      </c>
      <c r="D554" t="s">
        <v>3771</v>
      </c>
      <c r="E554" t="s">
        <v>1500</v>
      </c>
    </row>
    <row r="555" spans="1:5">
      <c r="A555" t="s">
        <v>102</v>
      </c>
      <c r="B555">
        <f>VLOOKUP(A555,Sheet2!$A$2:$C$250,3)</f>
        <v>6278</v>
      </c>
      <c r="C555" t="str">
        <f>VLOOKUP(A555,Sheet2!$A$2:$C$250,2)</f>
        <v>Lower Yukon-Kuskokwim</v>
      </c>
      <c r="D555" t="s">
        <v>3772</v>
      </c>
      <c r="E555" t="s">
        <v>1500</v>
      </c>
    </row>
    <row r="556" spans="1:5">
      <c r="A556" t="s">
        <v>102</v>
      </c>
      <c r="B556">
        <f>VLOOKUP(A556,Sheet2!$A$2:$C$250,3)</f>
        <v>6278</v>
      </c>
      <c r="C556" t="str">
        <f>VLOOKUP(A556,Sheet2!$A$2:$C$250,2)</f>
        <v>Lower Yukon-Kuskokwim</v>
      </c>
      <c r="D556" t="s">
        <v>3772</v>
      </c>
      <c r="E556" t="s">
        <v>1500</v>
      </c>
    </row>
    <row r="557" spans="1:5">
      <c r="A557" t="s">
        <v>102</v>
      </c>
      <c r="B557">
        <f>VLOOKUP(A557,Sheet2!$A$2:$C$250,3)</f>
        <v>6278</v>
      </c>
      <c r="C557" t="str">
        <f>VLOOKUP(A557,Sheet2!$A$2:$C$250,2)</f>
        <v>Lower Yukon-Kuskokwim</v>
      </c>
      <c r="D557" t="s">
        <v>3772</v>
      </c>
      <c r="E557" t="s">
        <v>1500</v>
      </c>
    </row>
    <row r="558" spans="1:5">
      <c r="A558" t="s">
        <v>102</v>
      </c>
      <c r="B558">
        <f>VLOOKUP(A558,Sheet2!$A$2:$C$250,3)</f>
        <v>6278</v>
      </c>
      <c r="C558" t="str">
        <f>VLOOKUP(A558,Sheet2!$A$2:$C$250,2)</f>
        <v>Lower Yukon-Kuskokwim</v>
      </c>
      <c r="D558" t="s">
        <v>3772</v>
      </c>
      <c r="E558" t="s">
        <v>1500</v>
      </c>
    </row>
    <row r="559" spans="1:5">
      <c r="A559" t="s">
        <v>102</v>
      </c>
      <c r="B559">
        <f>VLOOKUP(A559,Sheet2!$A$2:$C$250,3)</f>
        <v>6278</v>
      </c>
      <c r="C559" t="str">
        <f>VLOOKUP(A559,Sheet2!$A$2:$C$250,2)</f>
        <v>Lower Yukon-Kuskokwim</v>
      </c>
      <c r="D559" t="s">
        <v>3773</v>
      </c>
      <c r="E559" t="s">
        <v>1500</v>
      </c>
    </row>
    <row r="560" spans="1:5">
      <c r="A560" t="s">
        <v>102</v>
      </c>
      <c r="B560">
        <f>VLOOKUP(A560,Sheet2!$A$2:$C$250,3)</f>
        <v>6278</v>
      </c>
      <c r="C560" t="str">
        <f>VLOOKUP(A560,Sheet2!$A$2:$C$250,2)</f>
        <v>Lower Yukon-Kuskokwim</v>
      </c>
      <c r="D560" t="s">
        <v>3776</v>
      </c>
      <c r="E560" t="s">
        <v>1500</v>
      </c>
    </row>
    <row r="561" spans="1:5">
      <c r="A561" t="s">
        <v>102</v>
      </c>
      <c r="B561">
        <f>VLOOKUP(A561,Sheet2!$A$2:$C$250,3)</f>
        <v>6278</v>
      </c>
      <c r="C561" t="str">
        <f>VLOOKUP(A561,Sheet2!$A$2:$C$250,2)</f>
        <v>Lower Yukon-Kuskokwim</v>
      </c>
      <c r="D561" t="s">
        <v>3776</v>
      </c>
      <c r="E561" t="s">
        <v>1500</v>
      </c>
    </row>
    <row r="562" spans="1:5">
      <c r="A562" t="s">
        <v>102</v>
      </c>
      <c r="B562">
        <f>VLOOKUP(A562,Sheet2!$A$2:$C$250,3)</f>
        <v>6278</v>
      </c>
      <c r="C562" t="str">
        <f>VLOOKUP(A562,Sheet2!$A$2:$C$250,2)</f>
        <v>Lower Yukon-Kuskokwim</v>
      </c>
      <c r="D562" t="s">
        <v>3776</v>
      </c>
      <c r="E562" t="s">
        <v>1500</v>
      </c>
    </row>
    <row r="563" spans="1:5">
      <c r="A563" t="s">
        <v>102</v>
      </c>
      <c r="B563">
        <f>VLOOKUP(A563,Sheet2!$A$2:$C$250,3)</f>
        <v>6278</v>
      </c>
      <c r="C563" t="str">
        <f>VLOOKUP(A563,Sheet2!$A$2:$C$250,2)</f>
        <v>Lower Yukon-Kuskokwim</v>
      </c>
      <c r="D563" t="s">
        <v>3777</v>
      </c>
      <c r="E563" t="s">
        <v>1500</v>
      </c>
    </row>
    <row r="564" spans="1:5">
      <c r="A564" t="s">
        <v>102</v>
      </c>
      <c r="B564">
        <f>VLOOKUP(A564,Sheet2!$A$2:$C$250,3)</f>
        <v>6278</v>
      </c>
      <c r="C564" t="str">
        <f>VLOOKUP(A564,Sheet2!$A$2:$C$250,2)</f>
        <v>Lower Yukon-Kuskokwim</v>
      </c>
      <c r="D564" t="s">
        <v>3778</v>
      </c>
      <c r="E564" t="s">
        <v>1500</v>
      </c>
    </row>
    <row r="565" spans="1:5">
      <c r="A565" t="s">
        <v>102</v>
      </c>
      <c r="B565">
        <f>VLOOKUP(A565,Sheet2!$A$2:$C$250,3)</f>
        <v>6278</v>
      </c>
      <c r="C565" t="str">
        <f>VLOOKUP(A565,Sheet2!$A$2:$C$250,2)</f>
        <v>Lower Yukon-Kuskokwim</v>
      </c>
      <c r="D565" t="s">
        <v>3779</v>
      </c>
      <c r="E565" t="s">
        <v>1500</v>
      </c>
    </row>
    <row r="566" spans="1:5">
      <c r="A566" t="s">
        <v>102</v>
      </c>
      <c r="B566">
        <f>VLOOKUP(A566,Sheet2!$A$2:$C$250,3)</f>
        <v>6278</v>
      </c>
      <c r="C566" t="str">
        <f>VLOOKUP(A566,Sheet2!$A$2:$C$250,2)</f>
        <v>Lower Yukon-Kuskokwim</v>
      </c>
      <c r="D566" t="s">
        <v>3780</v>
      </c>
      <c r="E566" t="s">
        <v>1500</v>
      </c>
    </row>
    <row r="567" spans="1:5">
      <c r="A567" t="s">
        <v>102</v>
      </c>
      <c r="B567">
        <f>VLOOKUP(A567,Sheet2!$A$2:$C$250,3)</f>
        <v>6278</v>
      </c>
      <c r="C567" t="str">
        <f>VLOOKUP(A567,Sheet2!$A$2:$C$250,2)</f>
        <v>Lower Yukon-Kuskokwim</v>
      </c>
      <c r="D567" t="s">
        <v>3781</v>
      </c>
      <c r="E567" t="s">
        <v>1500</v>
      </c>
    </row>
    <row r="568" spans="1:5">
      <c r="A568" t="s">
        <v>102</v>
      </c>
      <c r="B568">
        <f>VLOOKUP(A568,Sheet2!$A$2:$C$250,3)</f>
        <v>6278</v>
      </c>
      <c r="C568" t="str">
        <f>VLOOKUP(A568,Sheet2!$A$2:$C$250,2)</f>
        <v>Lower Yukon-Kuskokwim</v>
      </c>
      <c r="D568" t="s">
        <v>3782</v>
      </c>
      <c r="E568" t="s">
        <v>1500</v>
      </c>
    </row>
    <row r="569" spans="1:5">
      <c r="A569" t="s">
        <v>102</v>
      </c>
      <c r="B569">
        <f>VLOOKUP(A569,Sheet2!$A$2:$C$250,3)</f>
        <v>6278</v>
      </c>
      <c r="C569" t="str">
        <f>VLOOKUP(A569,Sheet2!$A$2:$C$250,2)</f>
        <v>Lower Yukon-Kuskokwim</v>
      </c>
      <c r="D569" t="s">
        <v>3782</v>
      </c>
      <c r="E569" t="s">
        <v>1500</v>
      </c>
    </row>
    <row r="570" spans="1:5">
      <c r="A570" t="s">
        <v>102</v>
      </c>
      <c r="B570">
        <f>VLOOKUP(A570,Sheet2!$A$2:$C$250,3)</f>
        <v>6278</v>
      </c>
      <c r="C570" t="str">
        <f>VLOOKUP(A570,Sheet2!$A$2:$C$250,2)</f>
        <v>Lower Yukon-Kuskokwim</v>
      </c>
      <c r="D570" t="s">
        <v>3783</v>
      </c>
      <c r="E570" t="s">
        <v>1500</v>
      </c>
    </row>
    <row r="571" spans="1:5">
      <c r="A571" t="s">
        <v>102</v>
      </c>
      <c r="B571">
        <f>VLOOKUP(A571,Sheet2!$A$2:$C$250,3)</f>
        <v>6278</v>
      </c>
      <c r="C571" t="str">
        <f>VLOOKUP(A571,Sheet2!$A$2:$C$250,2)</f>
        <v>Lower Yukon-Kuskokwim</v>
      </c>
      <c r="D571" t="s">
        <v>3784</v>
      </c>
      <c r="E571" t="s">
        <v>1500</v>
      </c>
    </row>
    <row r="572" spans="1:5">
      <c r="A572" t="s">
        <v>102</v>
      </c>
      <c r="B572">
        <f>VLOOKUP(A572,Sheet2!$A$2:$C$250,3)</f>
        <v>6278</v>
      </c>
      <c r="C572" t="str">
        <f>VLOOKUP(A572,Sheet2!$A$2:$C$250,2)</f>
        <v>Lower Yukon-Kuskokwim</v>
      </c>
      <c r="D572" t="s">
        <v>3785</v>
      </c>
      <c r="E572" t="s">
        <v>1500</v>
      </c>
    </row>
    <row r="573" spans="1:5">
      <c r="A573" t="s">
        <v>102</v>
      </c>
      <c r="B573">
        <f>VLOOKUP(A573,Sheet2!$A$2:$C$250,3)</f>
        <v>6278</v>
      </c>
      <c r="C573" t="str">
        <f>VLOOKUP(A573,Sheet2!$A$2:$C$250,2)</f>
        <v>Lower Yukon-Kuskokwim</v>
      </c>
      <c r="D573" t="s">
        <v>3786</v>
      </c>
      <c r="E573" t="s">
        <v>1500</v>
      </c>
    </row>
    <row r="574" spans="1:5">
      <c r="A574" t="s">
        <v>102</v>
      </c>
      <c r="B574">
        <f>VLOOKUP(A574,Sheet2!$A$2:$C$250,3)</f>
        <v>6278</v>
      </c>
      <c r="C574" t="str">
        <f>VLOOKUP(A574,Sheet2!$A$2:$C$250,2)</f>
        <v>Lower Yukon-Kuskokwim</v>
      </c>
      <c r="D574" t="s">
        <v>3787</v>
      </c>
      <c r="E574" t="s">
        <v>1500</v>
      </c>
    </row>
    <row r="575" spans="1:5">
      <c r="A575" t="s">
        <v>102</v>
      </c>
      <c r="B575">
        <f>VLOOKUP(A575,Sheet2!$A$2:$C$250,3)</f>
        <v>6278</v>
      </c>
      <c r="C575" t="str">
        <f>VLOOKUP(A575,Sheet2!$A$2:$C$250,2)</f>
        <v>Lower Yukon-Kuskokwim</v>
      </c>
      <c r="D575" t="s">
        <v>3787</v>
      </c>
      <c r="E575" t="s">
        <v>1500</v>
      </c>
    </row>
    <row r="576" spans="1:5">
      <c r="A576" t="s">
        <v>102</v>
      </c>
      <c r="B576">
        <f>VLOOKUP(A576,Sheet2!$A$2:$C$250,3)</f>
        <v>6278</v>
      </c>
      <c r="C576" t="str">
        <f>VLOOKUP(A576,Sheet2!$A$2:$C$250,2)</f>
        <v>Lower Yukon-Kuskokwim</v>
      </c>
      <c r="D576" t="s">
        <v>3788</v>
      </c>
      <c r="E576" t="s">
        <v>1500</v>
      </c>
    </row>
    <row r="577" spans="1:5">
      <c r="A577" t="s">
        <v>102</v>
      </c>
      <c r="B577">
        <f>VLOOKUP(A577,Sheet2!$A$2:$C$250,3)</f>
        <v>6278</v>
      </c>
      <c r="C577" t="str">
        <f>VLOOKUP(A577,Sheet2!$A$2:$C$250,2)</f>
        <v>Lower Yukon-Kuskokwim</v>
      </c>
      <c r="D577" t="s">
        <v>3790</v>
      </c>
      <c r="E577" t="s">
        <v>1500</v>
      </c>
    </row>
    <row r="578" spans="1:5">
      <c r="A578" t="s">
        <v>102</v>
      </c>
      <c r="B578">
        <f>VLOOKUP(A578,Sheet2!$A$2:$C$250,3)</f>
        <v>6278</v>
      </c>
      <c r="C578" t="str">
        <f>VLOOKUP(A578,Sheet2!$A$2:$C$250,2)</f>
        <v>Lower Yukon-Kuskokwim</v>
      </c>
      <c r="D578" t="s">
        <v>3791</v>
      </c>
      <c r="E578" t="s">
        <v>1500</v>
      </c>
    </row>
    <row r="579" spans="1:5">
      <c r="A579" t="s">
        <v>102</v>
      </c>
      <c r="B579">
        <f>VLOOKUP(A579,Sheet2!$A$2:$C$250,3)</f>
        <v>6278</v>
      </c>
      <c r="C579" t="str">
        <f>VLOOKUP(A579,Sheet2!$A$2:$C$250,2)</f>
        <v>Lower Yukon-Kuskokwim</v>
      </c>
      <c r="D579" t="s">
        <v>3792</v>
      </c>
      <c r="E579" t="s">
        <v>1500</v>
      </c>
    </row>
    <row r="580" spans="1:5">
      <c r="A580" t="s">
        <v>102</v>
      </c>
      <c r="B580">
        <f>VLOOKUP(A580,Sheet2!$A$2:$C$250,3)</f>
        <v>6278</v>
      </c>
      <c r="C580" t="str">
        <f>VLOOKUP(A580,Sheet2!$A$2:$C$250,2)</f>
        <v>Lower Yukon-Kuskokwim</v>
      </c>
      <c r="D580" t="s">
        <v>3793</v>
      </c>
      <c r="E580" t="s">
        <v>1500</v>
      </c>
    </row>
    <row r="581" spans="1:5">
      <c r="A581" t="s">
        <v>102</v>
      </c>
      <c r="B581">
        <f>VLOOKUP(A581,Sheet2!$A$2:$C$250,3)</f>
        <v>6278</v>
      </c>
      <c r="C581" t="str">
        <f>VLOOKUP(A581,Sheet2!$A$2:$C$250,2)</f>
        <v>Lower Yukon-Kuskokwim</v>
      </c>
      <c r="D581" t="s">
        <v>3794</v>
      </c>
      <c r="E581" t="s">
        <v>1500</v>
      </c>
    </row>
    <row r="582" spans="1:5">
      <c r="A582" t="s">
        <v>102</v>
      </c>
      <c r="B582">
        <f>VLOOKUP(A582,Sheet2!$A$2:$C$250,3)</f>
        <v>6278</v>
      </c>
      <c r="C582" t="str">
        <f>VLOOKUP(A582,Sheet2!$A$2:$C$250,2)</f>
        <v>Lower Yukon-Kuskokwim</v>
      </c>
      <c r="D582" t="s">
        <v>3795</v>
      </c>
      <c r="E582" t="s">
        <v>1500</v>
      </c>
    </row>
    <row r="583" spans="1:5">
      <c r="A583" t="s">
        <v>102</v>
      </c>
      <c r="B583">
        <f>VLOOKUP(A583,Sheet2!$A$2:$C$250,3)</f>
        <v>6278</v>
      </c>
      <c r="C583" t="str">
        <f>VLOOKUP(A583,Sheet2!$A$2:$C$250,2)</f>
        <v>Lower Yukon-Kuskokwim</v>
      </c>
      <c r="D583" t="s">
        <v>3797</v>
      </c>
      <c r="E583" t="s">
        <v>1500</v>
      </c>
    </row>
    <row r="584" spans="1:5">
      <c r="A584" t="s">
        <v>102</v>
      </c>
      <c r="B584">
        <f>VLOOKUP(A584,Sheet2!$A$2:$C$250,3)</f>
        <v>6278</v>
      </c>
      <c r="C584" t="str">
        <f>VLOOKUP(A584,Sheet2!$A$2:$C$250,2)</f>
        <v>Lower Yukon-Kuskokwim</v>
      </c>
      <c r="D584" t="s">
        <v>3798</v>
      </c>
      <c r="E584" t="s">
        <v>1500</v>
      </c>
    </row>
    <row r="585" spans="1:5">
      <c r="A585" t="s">
        <v>102</v>
      </c>
      <c r="B585">
        <f>VLOOKUP(A585,Sheet2!$A$2:$C$250,3)</f>
        <v>6278</v>
      </c>
      <c r="C585" t="str">
        <f>VLOOKUP(A585,Sheet2!$A$2:$C$250,2)</f>
        <v>Lower Yukon-Kuskokwim</v>
      </c>
      <c r="D585" t="s">
        <v>3799</v>
      </c>
      <c r="E585" t="s">
        <v>1500</v>
      </c>
    </row>
    <row r="586" spans="1:5">
      <c r="A586" t="s">
        <v>102</v>
      </c>
      <c r="B586">
        <f>VLOOKUP(A586,Sheet2!$A$2:$C$250,3)</f>
        <v>6278</v>
      </c>
      <c r="C586" t="str">
        <f>VLOOKUP(A586,Sheet2!$A$2:$C$250,2)</f>
        <v>Lower Yukon-Kuskokwim</v>
      </c>
      <c r="D586" t="s">
        <v>3800</v>
      </c>
      <c r="E586" t="s">
        <v>1500</v>
      </c>
    </row>
    <row r="587" spans="1:5">
      <c r="A587" t="s">
        <v>102</v>
      </c>
      <c r="B587">
        <f>VLOOKUP(A587,Sheet2!$A$2:$C$250,3)</f>
        <v>6278</v>
      </c>
      <c r="C587" t="str">
        <f>VLOOKUP(A587,Sheet2!$A$2:$C$250,2)</f>
        <v>Lower Yukon-Kuskokwim</v>
      </c>
      <c r="D587" t="s">
        <v>3802</v>
      </c>
      <c r="E587" t="s">
        <v>1500</v>
      </c>
    </row>
    <row r="588" spans="1:5">
      <c r="A588" t="s">
        <v>102</v>
      </c>
      <c r="B588">
        <f>VLOOKUP(A588,Sheet2!$A$2:$C$250,3)</f>
        <v>6278</v>
      </c>
      <c r="C588" t="str">
        <f>VLOOKUP(A588,Sheet2!$A$2:$C$250,2)</f>
        <v>Lower Yukon-Kuskokwim</v>
      </c>
      <c r="D588" t="s">
        <v>3802</v>
      </c>
      <c r="E588" t="s">
        <v>1500</v>
      </c>
    </row>
    <row r="589" spans="1:5">
      <c r="A589" t="s">
        <v>102</v>
      </c>
      <c r="B589">
        <f>VLOOKUP(A589,Sheet2!$A$2:$C$250,3)</f>
        <v>6278</v>
      </c>
      <c r="C589" t="str">
        <f>VLOOKUP(A589,Sheet2!$A$2:$C$250,2)</f>
        <v>Lower Yukon-Kuskokwim</v>
      </c>
      <c r="D589" t="s">
        <v>3803</v>
      </c>
      <c r="E589" t="s">
        <v>1500</v>
      </c>
    </row>
    <row r="590" spans="1:5">
      <c r="A590" t="s">
        <v>102</v>
      </c>
      <c r="B590">
        <f>VLOOKUP(A590,Sheet2!$A$2:$C$250,3)</f>
        <v>6278</v>
      </c>
      <c r="C590" t="str">
        <f>VLOOKUP(A590,Sheet2!$A$2:$C$250,2)</f>
        <v>Lower Yukon-Kuskokwim</v>
      </c>
      <c r="D590" t="s">
        <v>3804</v>
      </c>
      <c r="E590" t="s">
        <v>1500</v>
      </c>
    </row>
    <row r="591" spans="1:5">
      <c r="A591" t="s">
        <v>102</v>
      </c>
      <c r="B591">
        <f>VLOOKUP(A591,Sheet2!$A$2:$C$250,3)</f>
        <v>6278</v>
      </c>
      <c r="C591" t="str">
        <f>VLOOKUP(A591,Sheet2!$A$2:$C$250,2)</f>
        <v>Lower Yukon-Kuskokwim</v>
      </c>
      <c r="D591" t="s">
        <v>3805</v>
      </c>
      <c r="E591" t="s">
        <v>1500</v>
      </c>
    </row>
    <row r="592" spans="1:5">
      <c r="A592" t="s">
        <v>102</v>
      </c>
      <c r="B592">
        <f>VLOOKUP(A592,Sheet2!$A$2:$C$250,3)</f>
        <v>6278</v>
      </c>
      <c r="C592" t="str">
        <f>VLOOKUP(A592,Sheet2!$A$2:$C$250,2)</f>
        <v>Lower Yukon-Kuskokwim</v>
      </c>
      <c r="D592" t="s">
        <v>3806</v>
      </c>
      <c r="E592" t="s">
        <v>1500</v>
      </c>
    </row>
    <row r="593" spans="1:5">
      <c r="A593" t="s">
        <v>102</v>
      </c>
      <c r="B593">
        <f>VLOOKUP(A593,Sheet2!$A$2:$C$250,3)</f>
        <v>6278</v>
      </c>
      <c r="C593" t="str">
        <f>VLOOKUP(A593,Sheet2!$A$2:$C$250,2)</f>
        <v>Lower Yukon-Kuskokwim</v>
      </c>
      <c r="D593" t="s">
        <v>3807</v>
      </c>
      <c r="E593" t="s">
        <v>1500</v>
      </c>
    </row>
    <row r="594" spans="1:5">
      <c r="A594" t="s">
        <v>102</v>
      </c>
      <c r="B594">
        <f>VLOOKUP(A594,Sheet2!$A$2:$C$250,3)</f>
        <v>6278</v>
      </c>
      <c r="C594" t="str">
        <f>VLOOKUP(A594,Sheet2!$A$2:$C$250,2)</f>
        <v>Lower Yukon-Kuskokwim</v>
      </c>
      <c r="D594" t="s">
        <v>3807</v>
      </c>
      <c r="E594" t="s">
        <v>1500</v>
      </c>
    </row>
    <row r="595" spans="1:5">
      <c r="A595" t="s">
        <v>102</v>
      </c>
      <c r="B595">
        <f>VLOOKUP(A595,Sheet2!$A$2:$C$250,3)</f>
        <v>6278</v>
      </c>
      <c r="C595" t="str">
        <f>VLOOKUP(A595,Sheet2!$A$2:$C$250,2)</f>
        <v>Lower Yukon-Kuskokwim</v>
      </c>
      <c r="D595" t="s">
        <v>3808</v>
      </c>
      <c r="E595" t="s">
        <v>1500</v>
      </c>
    </row>
    <row r="596" spans="1:5">
      <c r="A596" t="s">
        <v>102</v>
      </c>
      <c r="B596">
        <f>VLOOKUP(A596,Sheet2!$A$2:$C$250,3)</f>
        <v>6278</v>
      </c>
      <c r="C596" t="str">
        <f>VLOOKUP(A596,Sheet2!$A$2:$C$250,2)</f>
        <v>Lower Yukon-Kuskokwim</v>
      </c>
      <c r="D596" t="s">
        <v>3809</v>
      </c>
      <c r="E596" t="s">
        <v>1500</v>
      </c>
    </row>
    <row r="597" spans="1:5">
      <c r="A597" t="s">
        <v>102</v>
      </c>
      <c r="B597">
        <f>VLOOKUP(A597,Sheet2!$A$2:$C$250,3)</f>
        <v>6278</v>
      </c>
      <c r="C597" t="str">
        <f>VLOOKUP(A597,Sheet2!$A$2:$C$250,2)</f>
        <v>Lower Yukon-Kuskokwim</v>
      </c>
      <c r="D597" t="s">
        <v>3811</v>
      </c>
      <c r="E597" t="s">
        <v>1500</v>
      </c>
    </row>
    <row r="598" spans="1:5">
      <c r="A598" t="s">
        <v>102</v>
      </c>
      <c r="B598">
        <f>VLOOKUP(A598,Sheet2!$A$2:$C$250,3)</f>
        <v>6278</v>
      </c>
      <c r="C598" t="str">
        <f>VLOOKUP(A598,Sheet2!$A$2:$C$250,2)</f>
        <v>Lower Yukon-Kuskokwim</v>
      </c>
      <c r="D598" t="s">
        <v>3812</v>
      </c>
      <c r="E598" t="s">
        <v>1500</v>
      </c>
    </row>
    <row r="599" spans="1:5">
      <c r="A599" t="s">
        <v>102</v>
      </c>
      <c r="B599">
        <f>VLOOKUP(A599,Sheet2!$A$2:$C$250,3)</f>
        <v>6278</v>
      </c>
      <c r="C599" t="str">
        <f>VLOOKUP(A599,Sheet2!$A$2:$C$250,2)</f>
        <v>Lower Yukon-Kuskokwim</v>
      </c>
      <c r="D599" t="s">
        <v>3813</v>
      </c>
      <c r="E599" t="s">
        <v>1500</v>
      </c>
    </row>
    <row r="600" spans="1:5">
      <c r="A600" t="s">
        <v>102</v>
      </c>
      <c r="B600">
        <f>VLOOKUP(A600,Sheet2!$A$2:$C$250,3)</f>
        <v>6278</v>
      </c>
      <c r="C600" t="str">
        <f>VLOOKUP(A600,Sheet2!$A$2:$C$250,2)</f>
        <v>Lower Yukon-Kuskokwim</v>
      </c>
      <c r="D600" t="s">
        <v>3813</v>
      </c>
      <c r="E600" t="s">
        <v>1500</v>
      </c>
    </row>
    <row r="601" spans="1:5">
      <c r="A601" t="s">
        <v>102</v>
      </c>
      <c r="B601">
        <f>VLOOKUP(A601,Sheet2!$A$2:$C$250,3)</f>
        <v>6278</v>
      </c>
      <c r="C601" t="str">
        <f>VLOOKUP(A601,Sheet2!$A$2:$C$250,2)</f>
        <v>Lower Yukon-Kuskokwim</v>
      </c>
      <c r="D601" t="s">
        <v>3814</v>
      </c>
      <c r="E601" t="s">
        <v>1500</v>
      </c>
    </row>
    <row r="602" spans="1:5">
      <c r="A602" t="s">
        <v>102</v>
      </c>
      <c r="B602">
        <f>VLOOKUP(A602,Sheet2!$A$2:$C$250,3)</f>
        <v>6278</v>
      </c>
      <c r="C602" t="str">
        <f>VLOOKUP(A602,Sheet2!$A$2:$C$250,2)</f>
        <v>Lower Yukon-Kuskokwim</v>
      </c>
      <c r="D602" t="s">
        <v>3815</v>
      </c>
      <c r="E602" t="s">
        <v>1500</v>
      </c>
    </row>
    <row r="603" spans="1:5">
      <c r="A603" t="s">
        <v>102</v>
      </c>
      <c r="B603">
        <f>VLOOKUP(A603,Sheet2!$A$2:$C$250,3)</f>
        <v>6278</v>
      </c>
      <c r="C603" t="str">
        <f>VLOOKUP(A603,Sheet2!$A$2:$C$250,2)</f>
        <v>Lower Yukon-Kuskokwim</v>
      </c>
      <c r="D603" t="s">
        <v>3815</v>
      </c>
      <c r="E603" t="s">
        <v>1500</v>
      </c>
    </row>
    <row r="604" spans="1:5">
      <c r="A604" t="s">
        <v>102</v>
      </c>
      <c r="B604">
        <f>VLOOKUP(A604,Sheet2!$A$2:$C$250,3)</f>
        <v>6278</v>
      </c>
      <c r="C604" t="str">
        <f>VLOOKUP(A604,Sheet2!$A$2:$C$250,2)</f>
        <v>Lower Yukon-Kuskokwim</v>
      </c>
      <c r="D604" t="s">
        <v>3817</v>
      </c>
      <c r="E604" t="s">
        <v>1500</v>
      </c>
    </row>
    <row r="605" spans="1:5">
      <c r="A605" t="s">
        <v>102</v>
      </c>
      <c r="B605">
        <f>VLOOKUP(A605,Sheet2!$A$2:$C$250,3)</f>
        <v>6278</v>
      </c>
      <c r="C605" t="str">
        <f>VLOOKUP(A605,Sheet2!$A$2:$C$250,2)</f>
        <v>Lower Yukon-Kuskokwim</v>
      </c>
      <c r="D605" t="s">
        <v>3817</v>
      </c>
      <c r="E605" t="s">
        <v>1500</v>
      </c>
    </row>
    <row r="606" spans="1:5">
      <c r="A606" t="s">
        <v>102</v>
      </c>
      <c r="B606">
        <f>VLOOKUP(A606,Sheet2!$A$2:$C$250,3)</f>
        <v>6278</v>
      </c>
      <c r="C606" t="str">
        <f>VLOOKUP(A606,Sheet2!$A$2:$C$250,2)</f>
        <v>Lower Yukon-Kuskokwim</v>
      </c>
      <c r="D606" t="s">
        <v>3818</v>
      </c>
      <c r="E606" t="s">
        <v>1500</v>
      </c>
    </row>
    <row r="607" spans="1:5">
      <c r="A607" t="s">
        <v>102</v>
      </c>
      <c r="B607">
        <f>VLOOKUP(A607,Sheet2!$A$2:$C$250,3)</f>
        <v>6278</v>
      </c>
      <c r="C607" t="str">
        <f>VLOOKUP(A607,Sheet2!$A$2:$C$250,2)</f>
        <v>Lower Yukon-Kuskokwim</v>
      </c>
      <c r="D607" t="s">
        <v>3819</v>
      </c>
      <c r="E607" t="s">
        <v>1500</v>
      </c>
    </row>
    <row r="608" spans="1:5">
      <c r="A608" t="s">
        <v>102</v>
      </c>
      <c r="B608">
        <f>VLOOKUP(A608,Sheet2!$A$2:$C$250,3)</f>
        <v>6278</v>
      </c>
      <c r="C608" t="str">
        <f>VLOOKUP(A608,Sheet2!$A$2:$C$250,2)</f>
        <v>Lower Yukon-Kuskokwim</v>
      </c>
      <c r="D608" t="s">
        <v>3819</v>
      </c>
      <c r="E608" t="s">
        <v>1500</v>
      </c>
    </row>
    <row r="609" spans="1:5">
      <c r="A609" t="s">
        <v>102</v>
      </c>
      <c r="B609">
        <f>VLOOKUP(A609,Sheet2!$A$2:$C$250,3)</f>
        <v>6278</v>
      </c>
      <c r="C609" t="str">
        <f>VLOOKUP(A609,Sheet2!$A$2:$C$250,2)</f>
        <v>Lower Yukon-Kuskokwim</v>
      </c>
      <c r="D609" t="s">
        <v>3820</v>
      </c>
      <c r="E609" t="s">
        <v>1500</v>
      </c>
    </row>
    <row r="610" spans="1:5">
      <c r="A610" t="s">
        <v>102</v>
      </c>
      <c r="B610">
        <f>VLOOKUP(A610,Sheet2!$A$2:$C$250,3)</f>
        <v>6278</v>
      </c>
      <c r="C610" t="str">
        <f>VLOOKUP(A610,Sheet2!$A$2:$C$250,2)</f>
        <v>Lower Yukon-Kuskokwim</v>
      </c>
      <c r="D610" t="s">
        <v>3821</v>
      </c>
      <c r="E610" t="s">
        <v>1500</v>
      </c>
    </row>
    <row r="611" spans="1:5">
      <c r="A611" t="s">
        <v>102</v>
      </c>
      <c r="B611">
        <f>VLOOKUP(A611,Sheet2!$A$2:$C$250,3)</f>
        <v>6278</v>
      </c>
      <c r="C611" t="str">
        <f>VLOOKUP(A611,Sheet2!$A$2:$C$250,2)</f>
        <v>Lower Yukon-Kuskokwim</v>
      </c>
      <c r="D611" t="s">
        <v>3821</v>
      </c>
      <c r="E611" t="s">
        <v>1500</v>
      </c>
    </row>
    <row r="612" spans="1:5">
      <c r="A612" t="s">
        <v>102</v>
      </c>
      <c r="B612">
        <f>VLOOKUP(A612,Sheet2!$A$2:$C$250,3)</f>
        <v>6278</v>
      </c>
      <c r="C612" t="str">
        <f>VLOOKUP(A612,Sheet2!$A$2:$C$250,2)</f>
        <v>Lower Yukon-Kuskokwim</v>
      </c>
      <c r="D612" t="s">
        <v>3821</v>
      </c>
      <c r="E612" t="s">
        <v>1500</v>
      </c>
    </row>
    <row r="613" spans="1:5">
      <c r="A613" t="s">
        <v>102</v>
      </c>
      <c r="B613">
        <f>VLOOKUP(A613,Sheet2!$A$2:$C$250,3)</f>
        <v>6278</v>
      </c>
      <c r="C613" t="str">
        <f>VLOOKUP(A613,Sheet2!$A$2:$C$250,2)</f>
        <v>Lower Yukon-Kuskokwim</v>
      </c>
      <c r="D613" t="s">
        <v>3822</v>
      </c>
      <c r="E613" t="s">
        <v>1500</v>
      </c>
    </row>
    <row r="614" spans="1:5">
      <c r="A614" t="s">
        <v>102</v>
      </c>
      <c r="B614">
        <f>VLOOKUP(A614,Sheet2!$A$2:$C$250,3)</f>
        <v>6278</v>
      </c>
      <c r="C614" t="str">
        <f>VLOOKUP(A614,Sheet2!$A$2:$C$250,2)</f>
        <v>Lower Yukon-Kuskokwim</v>
      </c>
      <c r="D614" t="s">
        <v>3822</v>
      </c>
      <c r="E614" t="s">
        <v>1500</v>
      </c>
    </row>
    <row r="615" spans="1:5">
      <c r="A615" t="s">
        <v>102</v>
      </c>
      <c r="B615">
        <f>VLOOKUP(A615,Sheet2!$A$2:$C$250,3)</f>
        <v>6278</v>
      </c>
      <c r="C615" t="str">
        <f>VLOOKUP(A615,Sheet2!$A$2:$C$250,2)</f>
        <v>Lower Yukon-Kuskokwim</v>
      </c>
      <c r="D615" t="s">
        <v>2568</v>
      </c>
      <c r="E615" t="s">
        <v>1500</v>
      </c>
    </row>
    <row r="616" spans="1:5">
      <c r="A616" t="s">
        <v>102</v>
      </c>
      <c r="B616">
        <f>VLOOKUP(A616,Sheet2!$A$2:$C$250,3)</f>
        <v>6278</v>
      </c>
      <c r="C616" t="str">
        <f>VLOOKUP(A616,Sheet2!$A$2:$C$250,2)</f>
        <v>Lower Yukon-Kuskokwim</v>
      </c>
      <c r="D616" t="s">
        <v>3823</v>
      </c>
      <c r="E616" t="s">
        <v>1500</v>
      </c>
    </row>
    <row r="617" spans="1:5">
      <c r="A617" t="s">
        <v>102</v>
      </c>
      <c r="B617">
        <f>VLOOKUP(A617,Sheet2!$A$2:$C$250,3)</f>
        <v>6278</v>
      </c>
      <c r="C617" t="str">
        <f>VLOOKUP(A617,Sheet2!$A$2:$C$250,2)</f>
        <v>Lower Yukon-Kuskokwim</v>
      </c>
      <c r="D617" t="s">
        <v>3823</v>
      </c>
      <c r="E617" t="s">
        <v>1500</v>
      </c>
    </row>
    <row r="618" spans="1:5">
      <c r="A618" t="s">
        <v>102</v>
      </c>
      <c r="B618">
        <f>VLOOKUP(A618,Sheet2!$A$2:$C$250,3)</f>
        <v>6278</v>
      </c>
      <c r="C618" t="str">
        <f>VLOOKUP(A618,Sheet2!$A$2:$C$250,2)</f>
        <v>Lower Yukon-Kuskokwim</v>
      </c>
      <c r="D618" t="s">
        <v>3824</v>
      </c>
      <c r="E618" t="s">
        <v>1500</v>
      </c>
    </row>
    <row r="619" spans="1:5">
      <c r="A619" t="s">
        <v>102</v>
      </c>
      <c r="B619">
        <f>VLOOKUP(A619,Sheet2!$A$2:$C$250,3)</f>
        <v>6278</v>
      </c>
      <c r="C619" t="str">
        <f>VLOOKUP(A619,Sheet2!$A$2:$C$250,2)</f>
        <v>Lower Yukon-Kuskokwim</v>
      </c>
      <c r="D619" t="s">
        <v>3825</v>
      </c>
      <c r="E619" t="s">
        <v>1500</v>
      </c>
    </row>
    <row r="620" spans="1:5">
      <c r="A620" t="s">
        <v>102</v>
      </c>
      <c r="B620">
        <f>VLOOKUP(A620,Sheet2!$A$2:$C$250,3)</f>
        <v>6278</v>
      </c>
      <c r="C620" t="str">
        <f>VLOOKUP(A620,Sheet2!$A$2:$C$250,2)</f>
        <v>Lower Yukon-Kuskokwim</v>
      </c>
      <c r="D620" t="s">
        <v>3826</v>
      </c>
      <c r="E620" t="s">
        <v>1500</v>
      </c>
    </row>
    <row r="621" spans="1:5">
      <c r="A621" t="s">
        <v>102</v>
      </c>
      <c r="B621">
        <f>VLOOKUP(A621,Sheet2!$A$2:$C$250,3)</f>
        <v>6278</v>
      </c>
      <c r="C621" t="str">
        <f>VLOOKUP(A621,Sheet2!$A$2:$C$250,2)</f>
        <v>Lower Yukon-Kuskokwim</v>
      </c>
      <c r="D621" t="s">
        <v>3827</v>
      </c>
      <c r="E621" t="s">
        <v>1500</v>
      </c>
    </row>
    <row r="622" spans="1:5">
      <c r="A622" t="s">
        <v>102</v>
      </c>
      <c r="B622">
        <f>VLOOKUP(A622,Sheet2!$A$2:$C$250,3)</f>
        <v>6278</v>
      </c>
      <c r="C622" t="str">
        <f>VLOOKUP(A622,Sheet2!$A$2:$C$250,2)</f>
        <v>Lower Yukon-Kuskokwim</v>
      </c>
      <c r="D622" t="s">
        <v>3828</v>
      </c>
      <c r="E622" t="s">
        <v>1500</v>
      </c>
    </row>
    <row r="623" spans="1:5">
      <c r="A623" t="s">
        <v>102</v>
      </c>
      <c r="B623">
        <f>VLOOKUP(A623,Sheet2!$A$2:$C$250,3)</f>
        <v>6278</v>
      </c>
      <c r="C623" t="str">
        <f>VLOOKUP(A623,Sheet2!$A$2:$C$250,2)</f>
        <v>Lower Yukon-Kuskokwim</v>
      </c>
      <c r="D623" t="s">
        <v>3829</v>
      </c>
      <c r="E623" t="s">
        <v>1500</v>
      </c>
    </row>
    <row r="624" spans="1:5">
      <c r="A624" t="s">
        <v>102</v>
      </c>
      <c r="B624">
        <f>VLOOKUP(A624,Sheet2!$A$2:$C$250,3)</f>
        <v>6278</v>
      </c>
      <c r="C624" t="str">
        <f>VLOOKUP(A624,Sheet2!$A$2:$C$250,2)</f>
        <v>Lower Yukon-Kuskokwim</v>
      </c>
      <c r="D624" t="s">
        <v>3830</v>
      </c>
      <c r="E624" t="s">
        <v>1500</v>
      </c>
    </row>
    <row r="625" spans="1:6">
      <c r="A625" t="s">
        <v>102</v>
      </c>
      <c r="B625">
        <f>VLOOKUP(A625,Sheet2!$A$2:$C$250,3)</f>
        <v>6278</v>
      </c>
      <c r="C625" t="str">
        <f>VLOOKUP(A625,Sheet2!$A$2:$C$250,2)</f>
        <v>Lower Yukon-Kuskokwim</v>
      </c>
      <c r="D625" t="s">
        <v>3831</v>
      </c>
      <c r="E625" t="s">
        <v>1500</v>
      </c>
    </row>
    <row r="626" spans="1:6">
      <c r="A626" t="s">
        <v>102</v>
      </c>
      <c r="B626">
        <f>VLOOKUP(A626,Sheet2!$A$2:$C$250,3)</f>
        <v>6278</v>
      </c>
      <c r="C626" t="str">
        <f>VLOOKUP(A626,Sheet2!$A$2:$C$250,2)</f>
        <v>Lower Yukon-Kuskokwim</v>
      </c>
      <c r="D626" t="s">
        <v>3832</v>
      </c>
      <c r="E626" t="s">
        <v>1500</v>
      </c>
    </row>
    <row r="627" spans="1:6">
      <c r="A627" t="s">
        <v>102</v>
      </c>
      <c r="B627">
        <f>VLOOKUP(A627,Sheet2!$A$2:$C$250,3)</f>
        <v>6278</v>
      </c>
      <c r="C627" t="str">
        <f>VLOOKUP(A627,Sheet2!$A$2:$C$250,2)</f>
        <v>Lower Yukon-Kuskokwim</v>
      </c>
      <c r="D627" t="s">
        <v>3833</v>
      </c>
      <c r="E627" t="s">
        <v>1500</v>
      </c>
    </row>
    <row r="628" spans="1:6">
      <c r="A628" t="s">
        <v>102</v>
      </c>
      <c r="B628">
        <f>VLOOKUP(A628,Sheet2!$A$2:$C$250,3)</f>
        <v>6278</v>
      </c>
      <c r="C628" t="str">
        <f>VLOOKUP(A628,Sheet2!$A$2:$C$250,2)</f>
        <v>Lower Yukon-Kuskokwim</v>
      </c>
      <c r="D628" t="s">
        <v>3834</v>
      </c>
      <c r="E628" t="s">
        <v>1500</v>
      </c>
    </row>
    <row r="629" spans="1:6">
      <c r="A629" t="s">
        <v>102</v>
      </c>
      <c r="B629">
        <f>VLOOKUP(A629,Sheet2!$A$2:$C$250,3)</f>
        <v>6278</v>
      </c>
      <c r="C629" t="str">
        <f>VLOOKUP(A629,Sheet2!$A$2:$C$250,2)</f>
        <v>Lower Yukon-Kuskokwim</v>
      </c>
      <c r="D629" t="s">
        <v>3835</v>
      </c>
      <c r="E629" t="s">
        <v>1500</v>
      </c>
    </row>
    <row r="630" spans="1:6">
      <c r="A630" t="s">
        <v>102</v>
      </c>
      <c r="B630">
        <f>VLOOKUP(A630,Sheet2!$A$2:$C$250,3)</f>
        <v>6278</v>
      </c>
      <c r="C630" t="str">
        <f>VLOOKUP(A630,Sheet2!$A$2:$C$250,2)</f>
        <v>Lower Yukon-Kuskokwim</v>
      </c>
      <c r="D630" t="s">
        <v>3836</v>
      </c>
      <c r="E630" t="s">
        <v>1500</v>
      </c>
    </row>
    <row r="631" spans="1:6">
      <c r="A631" t="s">
        <v>102</v>
      </c>
      <c r="B631">
        <f>VLOOKUP(A631,Sheet2!$A$2:$C$250,3)</f>
        <v>6278</v>
      </c>
      <c r="C631" t="str">
        <f>VLOOKUP(A631,Sheet2!$A$2:$C$250,2)</f>
        <v>Lower Yukon-Kuskokwim</v>
      </c>
      <c r="D631" t="s">
        <v>3839</v>
      </c>
      <c r="E631" t="s">
        <v>1500</v>
      </c>
    </row>
    <row r="632" spans="1:6">
      <c r="A632" t="s">
        <v>102</v>
      </c>
      <c r="B632">
        <f>VLOOKUP(A632,Sheet2!$A$2:$C$250,3)</f>
        <v>6278</v>
      </c>
      <c r="C632" t="str">
        <f>VLOOKUP(A632,Sheet2!$A$2:$C$250,2)</f>
        <v>Lower Yukon-Kuskokwim</v>
      </c>
      <c r="D632" t="s">
        <v>3840</v>
      </c>
      <c r="E632" t="s">
        <v>1500</v>
      </c>
    </row>
    <row r="633" spans="1:6">
      <c r="A633" t="s">
        <v>102</v>
      </c>
      <c r="B633">
        <f>VLOOKUP(A633,Sheet2!$A$2:$C$250,3)</f>
        <v>6278</v>
      </c>
      <c r="C633" t="str">
        <f>VLOOKUP(A633,Sheet2!$A$2:$C$250,2)</f>
        <v>Lower Yukon-Kuskokwim</v>
      </c>
      <c r="D633" t="s">
        <v>3841</v>
      </c>
      <c r="E633" t="s">
        <v>1500</v>
      </c>
    </row>
    <row r="634" spans="1:6">
      <c r="A634" t="s">
        <v>102</v>
      </c>
      <c r="B634">
        <f>VLOOKUP(A634,Sheet2!$A$2:$C$250,3)</f>
        <v>6278</v>
      </c>
      <c r="C634" t="str">
        <f>VLOOKUP(A634,Sheet2!$A$2:$C$250,2)</f>
        <v>Lower Yukon-Kuskokwim</v>
      </c>
      <c r="D634" t="s">
        <v>124</v>
      </c>
      <c r="E634" t="s">
        <v>2424</v>
      </c>
      <c r="F634">
        <v>10631</v>
      </c>
    </row>
    <row r="635" spans="1:6">
      <c r="A635" t="s">
        <v>102</v>
      </c>
      <c r="B635">
        <f>VLOOKUP(A635,Sheet2!$A$2:$C$250,3)</f>
        <v>6278</v>
      </c>
      <c r="C635" t="str">
        <f>VLOOKUP(A635,Sheet2!$A$2:$C$250,2)</f>
        <v>Lower Yukon-Kuskokwim</v>
      </c>
      <c r="D635" t="s">
        <v>130</v>
      </c>
      <c r="E635" t="s">
        <v>2424</v>
      </c>
      <c r="F635">
        <v>17711</v>
      </c>
    </row>
    <row r="636" spans="1:6">
      <c r="A636" t="s">
        <v>102</v>
      </c>
      <c r="B636">
        <f>VLOOKUP(A636,Sheet2!$A$2:$C$250,3)</f>
        <v>6278</v>
      </c>
      <c r="C636" t="str">
        <f>VLOOKUP(A636,Sheet2!$A$2:$C$250,2)</f>
        <v>Lower Yukon-Kuskokwim</v>
      </c>
      <c r="D636" t="s">
        <v>3689</v>
      </c>
      <c r="E636" t="s">
        <v>2424</v>
      </c>
    </row>
    <row r="637" spans="1:6">
      <c r="A637" t="s">
        <v>102</v>
      </c>
      <c r="B637">
        <f>VLOOKUP(A637,Sheet2!$A$2:$C$250,3)</f>
        <v>6278</v>
      </c>
      <c r="C637" t="str">
        <f>VLOOKUP(A637,Sheet2!$A$2:$C$250,2)</f>
        <v>Lower Yukon-Kuskokwim</v>
      </c>
      <c r="D637" t="s">
        <v>3689</v>
      </c>
      <c r="E637" t="s">
        <v>2424</v>
      </c>
    </row>
    <row r="638" spans="1:6">
      <c r="A638" t="s">
        <v>102</v>
      </c>
      <c r="B638">
        <f>VLOOKUP(A638,Sheet2!$A$2:$C$250,3)</f>
        <v>6278</v>
      </c>
      <c r="C638" t="str">
        <f>VLOOKUP(A638,Sheet2!$A$2:$C$250,2)</f>
        <v>Lower Yukon-Kuskokwim</v>
      </c>
      <c r="D638" t="s">
        <v>3690</v>
      </c>
      <c r="E638" t="s">
        <v>2424</v>
      </c>
    </row>
    <row r="639" spans="1:6">
      <c r="A639" t="s">
        <v>102</v>
      </c>
      <c r="B639">
        <f>VLOOKUP(A639,Sheet2!$A$2:$C$250,3)</f>
        <v>6278</v>
      </c>
      <c r="C639" t="str">
        <f>VLOOKUP(A639,Sheet2!$A$2:$C$250,2)</f>
        <v>Lower Yukon-Kuskokwim</v>
      </c>
      <c r="D639" t="s">
        <v>3691</v>
      </c>
      <c r="E639" t="s">
        <v>2424</v>
      </c>
    </row>
    <row r="640" spans="1:6">
      <c r="A640" t="s">
        <v>102</v>
      </c>
      <c r="B640">
        <f>VLOOKUP(A640,Sheet2!$A$2:$C$250,3)</f>
        <v>6278</v>
      </c>
      <c r="C640" t="str">
        <f>VLOOKUP(A640,Sheet2!$A$2:$C$250,2)</f>
        <v>Lower Yukon-Kuskokwim</v>
      </c>
      <c r="D640" t="s">
        <v>3692</v>
      </c>
      <c r="E640" t="s">
        <v>2424</v>
      </c>
    </row>
    <row r="641" spans="1:5">
      <c r="A641" t="s">
        <v>102</v>
      </c>
      <c r="B641">
        <f>VLOOKUP(A641,Sheet2!$A$2:$C$250,3)</f>
        <v>6278</v>
      </c>
      <c r="C641" t="str">
        <f>VLOOKUP(A641,Sheet2!$A$2:$C$250,2)</f>
        <v>Lower Yukon-Kuskokwim</v>
      </c>
      <c r="D641" t="s">
        <v>3693</v>
      </c>
      <c r="E641" t="s">
        <v>2424</v>
      </c>
    </row>
    <row r="642" spans="1:5">
      <c r="A642" t="s">
        <v>102</v>
      </c>
      <c r="B642">
        <f>VLOOKUP(A642,Sheet2!$A$2:$C$250,3)</f>
        <v>6278</v>
      </c>
      <c r="C642" t="str">
        <f>VLOOKUP(A642,Sheet2!$A$2:$C$250,2)</f>
        <v>Lower Yukon-Kuskokwim</v>
      </c>
      <c r="D642" t="s">
        <v>3694</v>
      </c>
      <c r="E642" t="s">
        <v>2424</v>
      </c>
    </row>
    <row r="643" spans="1:5">
      <c r="A643" t="s">
        <v>102</v>
      </c>
      <c r="B643">
        <f>VLOOKUP(A643,Sheet2!$A$2:$C$250,3)</f>
        <v>6278</v>
      </c>
      <c r="C643" t="str">
        <f>VLOOKUP(A643,Sheet2!$A$2:$C$250,2)</f>
        <v>Lower Yukon-Kuskokwim</v>
      </c>
      <c r="D643" t="s">
        <v>3695</v>
      </c>
      <c r="E643" t="s">
        <v>2424</v>
      </c>
    </row>
    <row r="644" spans="1:5">
      <c r="A644" t="s">
        <v>102</v>
      </c>
      <c r="B644">
        <f>VLOOKUP(A644,Sheet2!$A$2:$C$250,3)</f>
        <v>6278</v>
      </c>
      <c r="C644" t="str">
        <f>VLOOKUP(A644,Sheet2!$A$2:$C$250,2)</f>
        <v>Lower Yukon-Kuskokwim</v>
      </c>
      <c r="D644" t="s">
        <v>3695</v>
      </c>
      <c r="E644" t="s">
        <v>2424</v>
      </c>
    </row>
    <row r="645" spans="1:5">
      <c r="A645" t="s">
        <v>102</v>
      </c>
      <c r="B645">
        <f>VLOOKUP(A645,Sheet2!$A$2:$C$250,3)</f>
        <v>6278</v>
      </c>
      <c r="C645" t="str">
        <f>VLOOKUP(A645,Sheet2!$A$2:$C$250,2)</f>
        <v>Lower Yukon-Kuskokwim</v>
      </c>
      <c r="D645" t="s">
        <v>3696</v>
      </c>
      <c r="E645" t="s">
        <v>2424</v>
      </c>
    </row>
    <row r="646" spans="1:5">
      <c r="A646" t="s">
        <v>102</v>
      </c>
      <c r="B646">
        <f>VLOOKUP(A646,Sheet2!$A$2:$C$250,3)</f>
        <v>6278</v>
      </c>
      <c r="C646" t="str">
        <f>VLOOKUP(A646,Sheet2!$A$2:$C$250,2)</f>
        <v>Lower Yukon-Kuskokwim</v>
      </c>
      <c r="D646" t="s">
        <v>3697</v>
      </c>
      <c r="E646" t="s">
        <v>2424</v>
      </c>
    </row>
    <row r="647" spans="1:5">
      <c r="A647" t="s">
        <v>102</v>
      </c>
      <c r="B647">
        <f>VLOOKUP(A647,Sheet2!$A$2:$C$250,3)</f>
        <v>6278</v>
      </c>
      <c r="C647" t="str">
        <f>VLOOKUP(A647,Sheet2!$A$2:$C$250,2)</f>
        <v>Lower Yukon-Kuskokwim</v>
      </c>
      <c r="D647" t="s">
        <v>3698</v>
      </c>
      <c r="E647" t="s">
        <v>2424</v>
      </c>
    </row>
    <row r="648" spans="1:5">
      <c r="A648" t="s">
        <v>102</v>
      </c>
      <c r="B648">
        <f>VLOOKUP(A648,Sheet2!$A$2:$C$250,3)</f>
        <v>6278</v>
      </c>
      <c r="C648" t="str">
        <f>VLOOKUP(A648,Sheet2!$A$2:$C$250,2)</f>
        <v>Lower Yukon-Kuskokwim</v>
      </c>
      <c r="D648" t="s">
        <v>3699</v>
      </c>
      <c r="E648" t="s">
        <v>2424</v>
      </c>
    </row>
    <row r="649" spans="1:5">
      <c r="A649" t="s">
        <v>102</v>
      </c>
      <c r="B649">
        <f>VLOOKUP(A649,Sheet2!$A$2:$C$250,3)</f>
        <v>6278</v>
      </c>
      <c r="C649" t="str">
        <f>VLOOKUP(A649,Sheet2!$A$2:$C$250,2)</f>
        <v>Lower Yukon-Kuskokwim</v>
      </c>
      <c r="D649" t="s">
        <v>3700</v>
      </c>
      <c r="E649" t="s">
        <v>2424</v>
      </c>
    </row>
    <row r="650" spans="1:5">
      <c r="A650" t="s">
        <v>102</v>
      </c>
      <c r="B650">
        <f>VLOOKUP(A650,Sheet2!$A$2:$C$250,3)</f>
        <v>6278</v>
      </c>
      <c r="C650" t="str">
        <f>VLOOKUP(A650,Sheet2!$A$2:$C$250,2)</f>
        <v>Lower Yukon-Kuskokwim</v>
      </c>
      <c r="D650" t="s">
        <v>3701</v>
      </c>
      <c r="E650" t="s">
        <v>2424</v>
      </c>
    </row>
    <row r="651" spans="1:5">
      <c r="A651" t="s">
        <v>102</v>
      </c>
      <c r="B651">
        <f>VLOOKUP(A651,Sheet2!$A$2:$C$250,3)</f>
        <v>6278</v>
      </c>
      <c r="C651" t="str">
        <f>VLOOKUP(A651,Sheet2!$A$2:$C$250,2)</f>
        <v>Lower Yukon-Kuskokwim</v>
      </c>
      <c r="D651" t="s">
        <v>3702</v>
      </c>
      <c r="E651" t="s">
        <v>2424</v>
      </c>
    </row>
    <row r="652" spans="1:5">
      <c r="A652" t="s">
        <v>102</v>
      </c>
      <c r="B652">
        <f>VLOOKUP(A652,Sheet2!$A$2:$C$250,3)</f>
        <v>6278</v>
      </c>
      <c r="C652" t="str">
        <f>VLOOKUP(A652,Sheet2!$A$2:$C$250,2)</f>
        <v>Lower Yukon-Kuskokwim</v>
      </c>
      <c r="D652" t="s">
        <v>3703</v>
      </c>
      <c r="E652" t="s">
        <v>2424</v>
      </c>
    </row>
    <row r="653" spans="1:5">
      <c r="A653" t="s">
        <v>102</v>
      </c>
      <c r="B653">
        <f>VLOOKUP(A653,Sheet2!$A$2:$C$250,3)</f>
        <v>6278</v>
      </c>
      <c r="C653" t="str">
        <f>VLOOKUP(A653,Sheet2!$A$2:$C$250,2)</f>
        <v>Lower Yukon-Kuskokwim</v>
      </c>
      <c r="D653" t="s">
        <v>3704</v>
      </c>
      <c r="E653" t="s">
        <v>2424</v>
      </c>
    </row>
    <row r="654" spans="1:5">
      <c r="A654" t="s">
        <v>102</v>
      </c>
      <c r="B654">
        <f>VLOOKUP(A654,Sheet2!$A$2:$C$250,3)</f>
        <v>6278</v>
      </c>
      <c r="C654" t="str">
        <f>VLOOKUP(A654,Sheet2!$A$2:$C$250,2)</f>
        <v>Lower Yukon-Kuskokwim</v>
      </c>
      <c r="D654" t="s">
        <v>3705</v>
      </c>
      <c r="E654" t="s">
        <v>2424</v>
      </c>
    </row>
    <row r="655" spans="1:5">
      <c r="A655" t="s">
        <v>102</v>
      </c>
      <c r="B655">
        <f>VLOOKUP(A655,Sheet2!$A$2:$C$250,3)</f>
        <v>6278</v>
      </c>
      <c r="C655" t="str">
        <f>VLOOKUP(A655,Sheet2!$A$2:$C$250,2)</f>
        <v>Lower Yukon-Kuskokwim</v>
      </c>
      <c r="D655" t="s">
        <v>3706</v>
      </c>
      <c r="E655" t="s">
        <v>2424</v>
      </c>
    </row>
    <row r="656" spans="1:5">
      <c r="A656" t="s">
        <v>102</v>
      </c>
      <c r="B656">
        <f>VLOOKUP(A656,Sheet2!$A$2:$C$250,3)</f>
        <v>6278</v>
      </c>
      <c r="C656" t="str">
        <f>VLOOKUP(A656,Sheet2!$A$2:$C$250,2)</f>
        <v>Lower Yukon-Kuskokwim</v>
      </c>
      <c r="D656" t="s">
        <v>3707</v>
      </c>
      <c r="E656" t="s">
        <v>2424</v>
      </c>
    </row>
    <row r="657" spans="1:11">
      <c r="A657" t="s">
        <v>102</v>
      </c>
      <c r="B657">
        <f>VLOOKUP(A657,Sheet2!$A$2:$C$250,3)</f>
        <v>6278</v>
      </c>
      <c r="C657" t="str">
        <f>VLOOKUP(A657,Sheet2!$A$2:$C$250,2)</f>
        <v>Lower Yukon-Kuskokwim</v>
      </c>
      <c r="D657" t="s">
        <v>3746</v>
      </c>
      <c r="E657" t="s">
        <v>2424</v>
      </c>
    </row>
    <row r="658" spans="1:11">
      <c r="A658" t="s">
        <v>102</v>
      </c>
      <c r="B658">
        <f>VLOOKUP(A658,Sheet2!$A$2:$C$250,3)</f>
        <v>6278</v>
      </c>
      <c r="C658" t="str">
        <f>VLOOKUP(A658,Sheet2!$A$2:$C$250,2)</f>
        <v>Lower Yukon-Kuskokwim</v>
      </c>
      <c r="D658" t="s">
        <v>122</v>
      </c>
      <c r="E658" t="s">
        <v>213</v>
      </c>
      <c r="F658">
        <v>3500</v>
      </c>
    </row>
    <row r="659" spans="1:11">
      <c r="A659" t="s">
        <v>102</v>
      </c>
      <c r="B659">
        <f>VLOOKUP(A659,Sheet2!$A$2:$C$250,3)</f>
        <v>6278</v>
      </c>
      <c r="C659" t="str">
        <f>VLOOKUP(A659,Sheet2!$A$2:$C$250,2)</f>
        <v>Lower Yukon-Kuskokwim</v>
      </c>
      <c r="D659" t="s">
        <v>121</v>
      </c>
      <c r="E659" t="s">
        <v>213</v>
      </c>
      <c r="F659">
        <v>5874</v>
      </c>
    </row>
    <row r="660" spans="1:11">
      <c r="A660" t="s">
        <v>102</v>
      </c>
      <c r="B660">
        <f>VLOOKUP(A660,Sheet2!$A$2:$C$250,3)</f>
        <v>6278</v>
      </c>
      <c r="C660" t="str">
        <f>VLOOKUP(A660,Sheet2!$A$2:$C$250,2)</f>
        <v>Lower Yukon-Kuskokwim</v>
      </c>
      <c r="D660" t="s">
        <v>117</v>
      </c>
      <c r="E660" t="s">
        <v>213</v>
      </c>
      <c r="F660">
        <v>9912</v>
      </c>
    </row>
    <row r="661" spans="1:11">
      <c r="A661" t="s">
        <v>102</v>
      </c>
      <c r="B661">
        <f>VLOOKUP(A661,Sheet2!$A$2:$C$250,3)</f>
        <v>6278</v>
      </c>
      <c r="C661" t="str">
        <f>VLOOKUP(A661,Sheet2!$A$2:$C$250,2)</f>
        <v>Lower Yukon-Kuskokwim</v>
      </c>
      <c r="D661" t="s">
        <v>2321</v>
      </c>
      <c r="E661" t="s">
        <v>213</v>
      </c>
      <c r="F661">
        <v>11392</v>
      </c>
      <c r="J661" t="s">
        <v>653</v>
      </c>
      <c r="K661">
        <v>158281.42452</v>
      </c>
    </row>
    <row r="662" spans="1:11">
      <c r="A662" t="s">
        <v>2004</v>
      </c>
      <c r="B662">
        <f>VLOOKUP(A662,Sheet2!$A$2:$C$250,3)</f>
        <v>6278</v>
      </c>
      <c r="C662" t="str">
        <f>VLOOKUP(A662,Sheet2!$A$2:$C$250,2)</f>
        <v>Lower Yukon-Kuskokwim</v>
      </c>
      <c r="D662" t="s">
        <v>2320</v>
      </c>
      <c r="E662" t="s">
        <v>213</v>
      </c>
      <c r="F662">
        <v>27240</v>
      </c>
      <c r="K662">
        <v>1201983.5677547499</v>
      </c>
    </row>
    <row r="663" spans="1:11">
      <c r="A663" t="s">
        <v>102</v>
      </c>
      <c r="B663">
        <f>VLOOKUP(A663,Sheet2!$A$2:$C$250,3)</f>
        <v>6278</v>
      </c>
      <c r="C663" t="str">
        <f>VLOOKUP(A663,Sheet2!$A$2:$C$250,2)</f>
        <v>Lower Yukon-Kuskokwim</v>
      </c>
      <c r="D663" t="s">
        <v>3709</v>
      </c>
      <c r="E663" t="s">
        <v>213</v>
      </c>
    </row>
    <row r="664" spans="1:11">
      <c r="A664" t="s">
        <v>102</v>
      </c>
      <c r="B664">
        <f>VLOOKUP(A664,Sheet2!$A$2:$C$250,3)</f>
        <v>6278</v>
      </c>
      <c r="C664" t="str">
        <f>VLOOKUP(A664,Sheet2!$A$2:$C$250,2)</f>
        <v>Lower Yukon-Kuskokwim</v>
      </c>
      <c r="D664" t="s">
        <v>3756</v>
      </c>
      <c r="E664" t="s">
        <v>213</v>
      </c>
    </row>
    <row r="665" spans="1:11">
      <c r="A665" t="s">
        <v>102</v>
      </c>
      <c r="B665">
        <f>VLOOKUP(A665,Sheet2!$A$2:$C$250,3)</f>
        <v>6278</v>
      </c>
      <c r="C665" t="str">
        <f>VLOOKUP(A665,Sheet2!$A$2:$C$250,2)</f>
        <v>Lower Yukon-Kuskokwim</v>
      </c>
      <c r="D665" t="s">
        <v>3911</v>
      </c>
      <c r="E665" t="s">
        <v>213</v>
      </c>
    </row>
    <row r="666" spans="1:11">
      <c r="A666" t="s">
        <v>102</v>
      </c>
      <c r="B666">
        <f>VLOOKUP(A666,Sheet2!$A$2:$C$250,3)</f>
        <v>6278</v>
      </c>
      <c r="C666" t="str">
        <f>VLOOKUP(A666,Sheet2!$A$2:$C$250,2)</f>
        <v>Lower Yukon-Kuskokwim</v>
      </c>
      <c r="D666" t="s">
        <v>3913</v>
      </c>
      <c r="E666" t="s">
        <v>213</v>
      </c>
    </row>
    <row r="667" spans="1:11">
      <c r="A667" t="s">
        <v>2004</v>
      </c>
      <c r="B667">
        <f>VLOOKUP(A667,Sheet2!$A$2:$C$250,3)</f>
        <v>6278</v>
      </c>
      <c r="C667" t="str">
        <f>VLOOKUP(A667,Sheet2!$A$2:$C$250,2)</f>
        <v>Lower Yukon-Kuskokwim</v>
      </c>
      <c r="D667" t="s">
        <v>2242</v>
      </c>
      <c r="E667" t="s">
        <v>2233</v>
      </c>
      <c r="F667">
        <v>1057</v>
      </c>
      <c r="I667">
        <v>251.24899270072993</v>
      </c>
      <c r="K667">
        <v>2549.4229445999995</v>
      </c>
    </row>
    <row r="668" spans="1:11">
      <c r="A668" t="s">
        <v>2004</v>
      </c>
      <c r="B668">
        <f>VLOOKUP(A668,Sheet2!$A$2:$C$250,3)</f>
        <v>6278</v>
      </c>
      <c r="C668" t="str">
        <f>VLOOKUP(A668,Sheet2!$A$2:$C$250,2)</f>
        <v>Lower Yukon-Kuskokwim</v>
      </c>
      <c r="D668" t="s">
        <v>2243</v>
      </c>
      <c r="E668" t="s">
        <v>2233</v>
      </c>
      <c r="F668">
        <v>1057</v>
      </c>
      <c r="I668">
        <v>300.53220437956202</v>
      </c>
      <c r="K668">
        <v>2113.0190169999996</v>
      </c>
    </row>
    <row r="669" spans="1:11">
      <c r="A669" t="s">
        <v>102</v>
      </c>
      <c r="B669">
        <f>VLOOKUP(A669,Sheet2!$A$2:$C$250,3)</f>
        <v>6278</v>
      </c>
      <c r="C669" t="str">
        <f>VLOOKUP(A669,Sheet2!$A$2:$C$250,2)</f>
        <v>Lower Yukon-Kuskokwim</v>
      </c>
      <c r="D669" t="s">
        <v>3810</v>
      </c>
      <c r="E669" t="s">
        <v>2194</v>
      </c>
    </row>
    <row r="670" spans="1:11">
      <c r="A670" t="s">
        <v>102</v>
      </c>
      <c r="B670">
        <f>VLOOKUP(A670,Sheet2!$A$2:$C$250,3)</f>
        <v>6278</v>
      </c>
      <c r="C670" t="str">
        <f>VLOOKUP(A670,Sheet2!$A$2:$C$250,2)</f>
        <v>Lower Yukon-Kuskokwim</v>
      </c>
      <c r="D670" t="s">
        <v>3816</v>
      </c>
      <c r="E670" t="s">
        <v>2194</v>
      </c>
    </row>
    <row r="671" spans="1:11">
      <c r="A671" t="s">
        <v>102</v>
      </c>
      <c r="B671">
        <f>VLOOKUP(A671,Sheet2!$A$2:$C$250,3)</f>
        <v>6278</v>
      </c>
      <c r="C671" t="str">
        <f>VLOOKUP(A671,Sheet2!$A$2:$C$250,2)</f>
        <v>Lower Yukon-Kuskokwim</v>
      </c>
      <c r="D671" t="s">
        <v>3714</v>
      </c>
      <c r="E671" t="s">
        <v>2194</v>
      </c>
    </row>
    <row r="672" spans="1:11">
      <c r="A672" t="s">
        <v>2004</v>
      </c>
      <c r="B672">
        <f>VLOOKUP(A672,Sheet2!$A$2:$C$250,3)</f>
        <v>6278</v>
      </c>
      <c r="C672" t="str">
        <f>VLOOKUP(A672,Sheet2!$A$2:$C$250,2)</f>
        <v>Lower Yukon-Kuskokwim</v>
      </c>
      <c r="D672" t="s">
        <v>2005</v>
      </c>
      <c r="E672" t="s">
        <v>1980</v>
      </c>
      <c r="F672">
        <v>1152</v>
      </c>
      <c r="K672">
        <v>1338.4120456000001</v>
      </c>
    </row>
    <row r="673" spans="1:11">
      <c r="A673" t="s">
        <v>2004</v>
      </c>
      <c r="B673">
        <f>VLOOKUP(A673,Sheet2!$A$2:$C$250,3)</f>
        <v>6278</v>
      </c>
      <c r="C673" t="str">
        <f>VLOOKUP(A673,Sheet2!$A$2:$C$250,2)</f>
        <v>Lower Yukon-Kuskokwim</v>
      </c>
      <c r="D673" t="s">
        <v>2006</v>
      </c>
      <c r="E673" t="s">
        <v>1980</v>
      </c>
      <c r="F673">
        <v>7000</v>
      </c>
      <c r="I673">
        <v>4564.5343065693432</v>
      </c>
      <c r="K673">
        <v>4705.5423495000005</v>
      </c>
    </row>
    <row r="674" spans="1:11">
      <c r="A674" t="s">
        <v>102</v>
      </c>
      <c r="B674">
        <f>VLOOKUP(A674,Sheet2!$A$2:$C$250,3)</f>
        <v>6278</v>
      </c>
      <c r="C674" t="str">
        <f>VLOOKUP(A674,Sheet2!$A$2:$C$250,2)</f>
        <v>Lower Yukon-Kuskokwim</v>
      </c>
      <c r="D674" t="s">
        <v>66</v>
      </c>
      <c r="E674" t="s">
        <v>65</v>
      </c>
      <c r="F674">
        <v>35925</v>
      </c>
    </row>
    <row r="675" spans="1:11">
      <c r="A675" t="s">
        <v>102</v>
      </c>
      <c r="B675">
        <f>VLOOKUP(A675,Sheet2!$A$2:$C$250,3)</f>
        <v>6278</v>
      </c>
      <c r="C675" t="str">
        <f>VLOOKUP(A675,Sheet2!$A$2:$C$250,2)</f>
        <v>Lower Yukon-Kuskokwim</v>
      </c>
      <c r="D675" t="s">
        <v>3801</v>
      </c>
      <c r="E675" t="s">
        <v>65</v>
      </c>
    </row>
    <row r="676" spans="1:11">
      <c r="A676" t="s">
        <v>2442</v>
      </c>
      <c r="B676">
        <f>VLOOKUP(A676,Sheet2!$A$2:$C$250,3)</f>
        <v>14</v>
      </c>
      <c r="C676" t="str">
        <f>VLOOKUP(A676,Sheet2!$A$2:$C$250,2)</f>
        <v>Yukon-Koyukuk/Upper Tanana</v>
      </c>
      <c r="D676" t="s">
        <v>3619</v>
      </c>
      <c r="E676" t="s">
        <v>3615</v>
      </c>
    </row>
    <row r="677" spans="1:11">
      <c r="A677" t="s">
        <v>2442</v>
      </c>
      <c r="B677">
        <f>VLOOKUP(A677,Sheet2!$A$2:$C$250,3)</f>
        <v>14</v>
      </c>
      <c r="C677" t="str">
        <f>VLOOKUP(A677,Sheet2!$A$2:$C$250,2)</f>
        <v>Yukon-Koyukuk/Upper Tanana</v>
      </c>
      <c r="D677" t="s">
        <v>37</v>
      </c>
      <c r="E677" t="s">
        <v>377</v>
      </c>
      <c r="F677">
        <v>893</v>
      </c>
      <c r="K677">
        <v>1188</v>
      </c>
    </row>
    <row r="678" spans="1:11">
      <c r="A678" t="s">
        <v>2442</v>
      </c>
      <c r="B678">
        <f>VLOOKUP(A678,Sheet2!$A$2:$C$250,3)</f>
        <v>14</v>
      </c>
      <c r="C678" t="str">
        <f>VLOOKUP(A678,Sheet2!$A$2:$C$250,2)</f>
        <v>Yukon-Koyukuk/Upper Tanana</v>
      </c>
      <c r="D678" t="s">
        <v>2575</v>
      </c>
      <c r="E678" t="s">
        <v>1500</v>
      </c>
      <c r="F678">
        <v>96</v>
      </c>
    </row>
    <row r="679" spans="1:11">
      <c r="A679" t="s">
        <v>2442</v>
      </c>
      <c r="B679">
        <f>VLOOKUP(A679,Sheet2!$A$2:$C$250,3)</f>
        <v>14</v>
      </c>
      <c r="C679" t="str">
        <f>VLOOKUP(A679,Sheet2!$A$2:$C$250,2)</f>
        <v>Yukon-Koyukuk/Upper Tanana</v>
      </c>
      <c r="D679" t="s">
        <v>2631</v>
      </c>
      <c r="E679" t="s">
        <v>1500</v>
      </c>
    </row>
    <row r="680" spans="1:11">
      <c r="A680" t="s">
        <v>2442</v>
      </c>
      <c r="B680">
        <f>VLOOKUP(A680,Sheet2!$A$2:$C$250,3)</f>
        <v>14</v>
      </c>
      <c r="C680" t="str">
        <f>VLOOKUP(A680,Sheet2!$A$2:$C$250,2)</f>
        <v>Yukon-Koyukuk/Upper Tanana</v>
      </c>
      <c r="D680" t="s">
        <v>2632</v>
      </c>
      <c r="E680" t="s">
        <v>1500</v>
      </c>
    </row>
    <row r="681" spans="1:11">
      <c r="A681" t="s">
        <v>2442</v>
      </c>
      <c r="B681">
        <f>VLOOKUP(A681,Sheet2!$A$2:$C$250,3)</f>
        <v>14</v>
      </c>
      <c r="C681" t="str">
        <f>VLOOKUP(A681,Sheet2!$A$2:$C$250,2)</f>
        <v>Yukon-Koyukuk/Upper Tanana</v>
      </c>
      <c r="D681" t="s">
        <v>595</v>
      </c>
      <c r="E681" t="s">
        <v>2424</v>
      </c>
      <c r="F681">
        <v>2925</v>
      </c>
      <c r="I681">
        <v>1400</v>
      </c>
      <c r="K681">
        <v>7200</v>
      </c>
    </row>
    <row r="682" spans="1:11">
      <c r="A682" t="s">
        <v>835</v>
      </c>
      <c r="B682">
        <f>VLOOKUP(A682,Sheet2!$A$2:$C$250,3)</f>
        <v>23</v>
      </c>
      <c r="C682" t="str">
        <f>VLOOKUP(A682,Sheet2!$A$2:$C$250,2)</f>
        <v>Yukon-Koyukuk/Upper Tanana</v>
      </c>
      <c r="D682" t="s">
        <v>44</v>
      </c>
      <c r="E682" t="s">
        <v>1500</v>
      </c>
      <c r="F682">
        <v>96</v>
      </c>
    </row>
    <row r="683" spans="1:11">
      <c r="A683" t="s">
        <v>835</v>
      </c>
      <c r="B683">
        <f>VLOOKUP(A683,Sheet2!$A$2:$C$250,3)</f>
        <v>23</v>
      </c>
      <c r="C683" t="str">
        <f>VLOOKUP(A683,Sheet2!$A$2:$C$250,2)</f>
        <v>Yukon-Koyukuk/Upper Tanana</v>
      </c>
      <c r="D683" t="s">
        <v>833</v>
      </c>
      <c r="E683" t="s">
        <v>1500</v>
      </c>
    </row>
    <row r="684" spans="1:11">
      <c r="A684" t="s">
        <v>835</v>
      </c>
      <c r="B684">
        <f>VLOOKUP(A684,Sheet2!$A$2:$C$250,3)</f>
        <v>23</v>
      </c>
      <c r="C684" t="str">
        <f>VLOOKUP(A684,Sheet2!$A$2:$C$250,2)</f>
        <v>Yukon-Koyukuk/Upper Tanana</v>
      </c>
      <c r="D684" t="s">
        <v>834</v>
      </c>
      <c r="E684" t="s">
        <v>1500</v>
      </c>
    </row>
    <row r="685" spans="1:11">
      <c r="A685" t="s">
        <v>835</v>
      </c>
      <c r="B685">
        <f>VLOOKUP(A685,Sheet2!$A$2:$C$250,3)</f>
        <v>23</v>
      </c>
      <c r="C685" t="str">
        <f>VLOOKUP(A685,Sheet2!$A$2:$C$250,2)</f>
        <v>Yukon-Koyukuk/Upper Tanana</v>
      </c>
      <c r="D685" t="s">
        <v>832</v>
      </c>
      <c r="E685" t="s">
        <v>1980</v>
      </c>
      <c r="F685">
        <v>1600</v>
      </c>
    </row>
    <row r="686" spans="1:11">
      <c r="A686" t="s">
        <v>2007</v>
      </c>
      <c r="B686">
        <f>VLOOKUP(A686,Sheet2!$A$2:$C$250,3)</f>
        <v>445</v>
      </c>
      <c r="C686" t="str">
        <f>VLOOKUP(A686,Sheet2!$A$2:$C$250,2)</f>
        <v>Bering Straits</v>
      </c>
      <c r="D686" t="s">
        <v>1122</v>
      </c>
      <c r="E686" t="s">
        <v>3335</v>
      </c>
      <c r="F686">
        <v>672</v>
      </c>
    </row>
    <row r="687" spans="1:11">
      <c r="A687" t="s">
        <v>2007</v>
      </c>
      <c r="B687">
        <f>VLOOKUP(A687,Sheet2!$A$2:$C$250,3)</f>
        <v>445</v>
      </c>
      <c r="C687" t="str">
        <f>VLOOKUP(A687,Sheet2!$A$2:$C$250,2)</f>
        <v>Bering Straits</v>
      </c>
      <c r="D687" t="s">
        <v>3370</v>
      </c>
      <c r="E687" t="s">
        <v>3335</v>
      </c>
      <c r="F687">
        <v>1008</v>
      </c>
    </row>
    <row r="688" spans="1:11">
      <c r="A688" t="s">
        <v>2007</v>
      </c>
      <c r="B688">
        <f>VLOOKUP(A688,Sheet2!$A$2:$C$250,3)</f>
        <v>445</v>
      </c>
      <c r="C688" t="str">
        <f>VLOOKUP(A688,Sheet2!$A$2:$C$250,2)</f>
        <v>Bering Straits</v>
      </c>
      <c r="D688" t="s">
        <v>544</v>
      </c>
      <c r="E688" t="s">
        <v>3335</v>
      </c>
      <c r="F688">
        <v>25792</v>
      </c>
      <c r="I688">
        <v>35797</v>
      </c>
      <c r="K688">
        <v>235147</v>
      </c>
    </row>
    <row r="689" spans="1:11">
      <c r="A689" t="s">
        <v>2007</v>
      </c>
      <c r="B689">
        <f>VLOOKUP(A689,Sheet2!$A$2:$C$250,3)</f>
        <v>445</v>
      </c>
      <c r="C689" t="str">
        <f>VLOOKUP(A689,Sheet2!$A$2:$C$250,2)</f>
        <v>Bering Straits</v>
      </c>
      <c r="D689" t="s">
        <v>147</v>
      </c>
      <c r="E689" t="s">
        <v>3232</v>
      </c>
      <c r="I689">
        <v>4236</v>
      </c>
    </row>
    <row r="690" spans="1:11">
      <c r="A690" t="s">
        <v>2007</v>
      </c>
      <c r="B690">
        <f>VLOOKUP(A690,Sheet2!$A$2:$C$250,3)</f>
        <v>445</v>
      </c>
      <c r="C690" t="str">
        <f>VLOOKUP(A690,Sheet2!$A$2:$C$250,2)</f>
        <v>Bering Straits</v>
      </c>
      <c r="D690" t="s">
        <v>2575</v>
      </c>
      <c r="E690" t="s">
        <v>1500</v>
      </c>
      <c r="F690">
        <v>96</v>
      </c>
    </row>
    <row r="691" spans="1:11">
      <c r="A691" t="s">
        <v>2634</v>
      </c>
      <c r="B691">
        <f>VLOOKUP(A691,Sheet2!$A$2:$C$250,3)</f>
        <v>445</v>
      </c>
      <c r="C691" t="str">
        <f>VLOOKUP(A691,Sheet2!$A$2:$C$250,2)</f>
        <v>Bering Straits</v>
      </c>
      <c r="D691" t="s">
        <v>2635</v>
      </c>
      <c r="E691" t="s">
        <v>1500</v>
      </c>
      <c r="F691">
        <v>96</v>
      </c>
      <c r="K691">
        <v>8316.5748485000004</v>
      </c>
    </row>
    <row r="692" spans="1:11">
      <c r="A692" t="s">
        <v>2007</v>
      </c>
      <c r="B692">
        <f>VLOOKUP(A692,Sheet2!$A$2:$C$250,3)</f>
        <v>445</v>
      </c>
      <c r="C692" t="str">
        <f>VLOOKUP(A692,Sheet2!$A$2:$C$250,2)</f>
        <v>Bering Straits</v>
      </c>
      <c r="D692" t="s">
        <v>2636</v>
      </c>
      <c r="E692" t="s">
        <v>1500</v>
      </c>
      <c r="F692">
        <v>672</v>
      </c>
    </row>
    <row r="693" spans="1:11">
      <c r="A693" t="s">
        <v>2007</v>
      </c>
      <c r="B693">
        <f>VLOOKUP(A693,Sheet2!$A$2:$C$250,3)</f>
        <v>445</v>
      </c>
      <c r="C693" t="str">
        <f>VLOOKUP(A693,Sheet2!$A$2:$C$250,2)</f>
        <v>Bering Straits</v>
      </c>
      <c r="D693" t="s">
        <v>372</v>
      </c>
      <c r="E693" t="s">
        <v>1500</v>
      </c>
    </row>
    <row r="694" spans="1:11">
      <c r="A694" t="s">
        <v>2007</v>
      </c>
      <c r="B694">
        <f>VLOOKUP(A694,Sheet2!$A$2:$C$250,3)</f>
        <v>445</v>
      </c>
      <c r="C694" t="str">
        <f>VLOOKUP(A694,Sheet2!$A$2:$C$250,2)</f>
        <v>Bering Straits</v>
      </c>
      <c r="D694" t="s">
        <v>2637</v>
      </c>
      <c r="E694" t="s">
        <v>1500</v>
      </c>
    </row>
    <row r="695" spans="1:11">
      <c r="A695" t="s">
        <v>2007</v>
      </c>
      <c r="B695">
        <f>VLOOKUP(A695,Sheet2!$A$2:$C$250,3)</f>
        <v>445</v>
      </c>
      <c r="C695" t="str">
        <f>VLOOKUP(A695,Sheet2!$A$2:$C$250,2)</f>
        <v>Bering Straits</v>
      </c>
      <c r="D695" t="s">
        <v>2633</v>
      </c>
      <c r="E695" t="s">
        <v>1500</v>
      </c>
      <c r="I695">
        <v>660</v>
      </c>
    </row>
    <row r="696" spans="1:11">
      <c r="A696" t="s">
        <v>2007</v>
      </c>
      <c r="B696">
        <f>VLOOKUP(A696,Sheet2!$A$2:$C$250,3)</f>
        <v>445</v>
      </c>
      <c r="C696" t="str">
        <f>VLOOKUP(A696,Sheet2!$A$2:$C$250,2)</f>
        <v>Bering Straits</v>
      </c>
      <c r="D696" t="s">
        <v>1582</v>
      </c>
      <c r="E696" t="s">
        <v>2424</v>
      </c>
      <c r="F696">
        <v>2232</v>
      </c>
    </row>
    <row r="697" spans="1:11">
      <c r="A697" t="s">
        <v>2007</v>
      </c>
      <c r="B697">
        <f>VLOOKUP(A697,Sheet2!$A$2:$C$250,3)</f>
        <v>445</v>
      </c>
      <c r="C697" t="str">
        <f>VLOOKUP(A697,Sheet2!$A$2:$C$250,2)</f>
        <v>Bering Straits</v>
      </c>
      <c r="D697" t="s">
        <v>2443</v>
      </c>
      <c r="E697" t="s">
        <v>2424</v>
      </c>
      <c r="F697">
        <v>5000</v>
      </c>
      <c r="I697">
        <v>2000</v>
      </c>
      <c r="K697">
        <v>7200</v>
      </c>
    </row>
    <row r="698" spans="1:11">
      <c r="A698" t="s">
        <v>2007</v>
      </c>
      <c r="B698">
        <f>VLOOKUP(A698,Sheet2!$A$2:$C$250,3)</f>
        <v>445</v>
      </c>
      <c r="C698" t="str">
        <f>VLOOKUP(A698,Sheet2!$A$2:$C$250,2)</f>
        <v>Bering Straits</v>
      </c>
      <c r="D698" t="s">
        <v>286</v>
      </c>
      <c r="E698" t="s">
        <v>2424</v>
      </c>
      <c r="I698">
        <v>660</v>
      </c>
    </row>
    <row r="699" spans="1:11">
      <c r="A699" t="s">
        <v>2007</v>
      </c>
      <c r="B699">
        <f>VLOOKUP(A699,Sheet2!$A$2:$C$250,3)</f>
        <v>445</v>
      </c>
      <c r="C699" t="str">
        <f>VLOOKUP(A699,Sheet2!$A$2:$C$250,2)</f>
        <v>Bering Straits</v>
      </c>
      <c r="D699" t="s">
        <v>2444</v>
      </c>
      <c r="E699" t="s">
        <v>2424</v>
      </c>
      <c r="I699">
        <v>6000</v>
      </c>
    </row>
    <row r="700" spans="1:11">
      <c r="A700" t="s">
        <v>2007</v>
      </c>
      <c r="B700">
        <f>VLOOKUP(A700,Sheet2!$A$2:$C$250,3)</f>
        <v>445</v>
      </c>
      <c r="C700" t="str">
        <f>VLOOKUP(A700,Sheet2!$A$2:$C$250,2)</f>
        <v>Bering Straits</v>
      </c>
      <c r="D700" t="s">
        <v>2322</v>
      </c>
      <c r="E700" t="s">
        <v>213</v>
      </c>
      <c r="I700">
        <v>990</v>
      </c>
    </row>
    <row r="701" spans="1:11">
      <c r="A701" t="s">
        <v>2007</v>
      </c>
      <c r="B701">
        <f>VLOOKUP(A701,Sheet2!$A$2:$C$250,3)</f>
        <v>445</v>
      </c>
      <c r="C701" t="str">
        <f>VLOOKUP(A701,Sheet2!$A$2:$C$250,2)</f>
        <v>Bering Straits</v>
      </c>
      <c r="D701" t="s">
        <v>2190</v>
      </c>
      <c r="E701" t="s">
        <v>2194</v>
      </c>
      <c r="F701">
        <v>3750</v>
      </c>
      <c r="I701">
        <v>4800</v>
      </c>
      <c r="K701">
        <v>112488</v>
      </c>
    </row>
    <row r="702" spans="1:11">
      <c r="A702" t="s">
        <v>2007</v>
      </c>
      <c r="B702">
        <f>VLOOKUP(A702,Sheet2!$A$2:$C$250,3)</f>
        <v>445</v>
      </c>
      <c r="C702" t="str">
        <f>VLOOKUP(A702,Sheet2!$A$2:$C$250,2)</f>
        <v>Bering Straits</v>
      </c>
      <c r="D702" t="s">
        <v>233</v>
      </c>
      <c r="E702" t="s">
        <v>1980</v>
      </c>
      <c r="F702">
        <v>375</v>
      </c>
    </row>
    <row r="703" spans="1:11">
      <c r="A703" t="s">
        <v>2007</v>
      </c>
      <c r="B703">
        <f>VLOOKUP(A703,Sheet2!$A$2:$C$250,3)</f>
        <v>445</v>
      </c>
      <c r="C703" t="str">
        <f>VLOOKUP(A703,Sheet2!$A$2:$C$250,2)</f>
        <v>Bering Straits</v>
      </c>
      <c r="D703" t="s">
        <v>2008</v>
      </c>
      <c r="E703" t="s">
        <v>1980</v>
      </c>
      <c r="F703">
        <v>780</v>
      </c>
    </row>
    <row r="704" spans="1:11">
      <c r="A704" t="s">
        <v>2007</v>
      </c>
      <c r="B704">
        <f>VLOOKUP(A704,Sheet2!$A$2:$C$250,3)</f>
        <v>445</v>
      </c>
      <c r="C704" t="str">
        <f>VLOOKUP(A704,Sheet2!$A$2:$C$250,2)</f>
        <v>Bering Straits</v>
      </c>
      <c r="D704" t="s">
        <v>2009</v>
      </c>
      <c r="E704" t="s">
        <v>1980</v>
      </c>
      <c r="F704">
        <v>800</v>
      </c>
    </row>
    <row r="705" spans="1:11">
      <c r="A705" t="s">
        <v>2007</v>
      </c>
      <c r="B705">
        <f>VLOOKUP(A705,Sheet2!$A$2:$C$250,3)</f>
        <v>445</v>
      </c>
      <c r="C705" t="str">
        <f>VLOOKUP(A705,Sheet2!$A$2:$C$250,2)</f>
        <v>Bering Straits</v>
      </c>
      <c r="D705" t="s">
        <v>399</v>
      </c>
      <c r="E705" t="s">
        <v>1980</v>
      </c>
      <c r="F705">
        <v>2000</v>
      </c>
    </row>
    <row r="706" spans="1:11">
      <c r="A706" t="s">
        <v>2638</v>
      </c>
      <c r="B706">
        <f>VLOOKUP(A706,Sheet2!$A$2:$C$250,3)</f>
        <v>487</v>
      </c>
      <c r="C706" t="str">
        <f>VLOOKUP(A706,Sheet2!$A$2:$C$250,2)</f>
        <v>Northwest Arctic</v>
      </c>
      <c r="D706" t="s">
        <v>3371</v>
      </c>
      <c r="E706" t="s">
        <v>3335</v>
      </c>
      <c r="F706">
        <v>48225</v>
      </c>
      <c r="I706">
        <v>65473.927007299273</v>
      </c>
      <c r="K706">
        <v>336986.03284699999</v>
      </c>
    </row>
    <row r="707" spans="1:11">
      <c r="A707" t="s">
        <v>2010</v>
      </c>
      <c r="B707">
        <f>VLOOKUP(A707,Sheet2!$A$2:$C$250,3)</f>
        <v>487</v>
      </c>
      <c r="C707" t="str">
        <f>VLOOKUP(A707,Sheet2!$A$2:$C$250,2)</f>
        <v>Northwest Arctic</v>
      </c>
      <c r="D707" t="s">
        <v>3239</v>
      </c>
      <c r="E707" t="s">
        <v>3232</v>
      </c>
      <c r="F707">
        <v>5000</v>
      </c>
      <c r="I707">
        <v>4000</v>
      </c>
      <c r="K707">
        <v>24000</v>
      </c>
    </row>
    <row r="708" spans="1:11">
      <c r="A708" t="s">
        <v>2010</v>
      </c>
      <c r="B708">
        <f>VLOOKUP(A708,Sheet2!$A$2:$C$250,3)</f>
        <v>487</v>
      </c>
      <c r="C708" t="str">
        <f>VLOOKUP(A708,Sheet2!$A$2:$C$250,2)</f>
        <v>Northwest Arctic</v>
      </c>
      <c r="D708" t="s">
        <v>3022</v>
      </c>
      <c r="E708" t="s">
        <v>377</v>
      </c>
      <c r="F708">
        <v>480</v>
      </c>
      <c r="I708">
        <v>371</v>
      </c>
    </row>
    <row r="709" spans="1:11">
      <c r="A709" t="s">
        <v>2010</v>
      </c>
      <c r="B709">
        <f>VLOOKUP(A709,Sheet2!$A$2:$C$250,3)</f>
        <v>487</v>
      </c>
      <c r="C709" t="str">
        <f>VLOOKUP(A709,Sheet2!$A$2:$C$250,2)</f>
        <v>Northwest Arctic</v>
      </c>
      <c r="D709" t="s">
        <v>3023</v>
      </c>
      <c r="E709" t="s">
        <v>377</v>
      </c>
      <c r="F709">
        <v>1480</v>
      </c>
      <c r="I709">
        <v>1540</v>
      </c>
    </row>
    <row r="710" spans="1:11">
      <c r="A710" t="s">
        <v>2010</v>
      </c>
      <c r="B710">
        <f>VLOOKUP(A710,Sheet2!$A$2:$C$250,3)</f>
        <v>487</v>
      </c>
      <c r="C710" t="str">
        <f>VLOOKUP(A710,Sheet2!$A$2:$C$250,2)</f>
        <v>Northwest Arctic</v>
      </c>
      <c r="D710" t="s">
        <v>1582</v>
      </c>
      <c r="E710" t="s">
        <v>377</v>
      </c>
    </row>
    <row r="711" spans="1:11">
      <c r="A711" t="s">
        <v>2010</v>
      </c>
      <c r="B711">
        <f>VLOOKUP(A711,Sheet2!$A$2:$C$250,3)</f>
        <v>487</v>
      </c>
      <c r="C711" t="str">
        <f>VLOOKUP(A711,Sheet2!$A$2:$C$250,2)</f>
        <v>Northwest Arctic</v>
      </c>
      <c r="D711" t="s">
        <v>2575</v>
      </c>
      <c r="E711" t="s">
        <v>1500</v>
      </c>
      <c r="F711">
        <v>96</v>
      </c>
    </row>
    <row r="712" spans="1:11">
      <c r="A712" t="s">
        <v>2638</v>
      </c>
      <c r="B712">
        <f>VLOOKUP(A712,Sheet2!$A$2:$C$250,3)</f>
        <v>487</v>
      </c>
      <c r="C712" t="str">
        <f>VLOOKUP(A712,Sheet2!$A$2:$C$250,2)</f>
        <v>Northwest Arctic</v>
      </c>
      <c r="D712" t="s">
        <v>2639</v>
      </c>
      <c r="E712" t="s">
        <v>1500</v>
      </c>
      <c r="F712">
        <v>2000</v>
      </c>
      <c r="I712">
        <v>963.50364963503648</v>
      </c>
      <c r="K712">
        <v>6645.0598049999999</v>
      </c>
    </row>
    <row r="713" spans="1:11">
      <c r="A713" t="s">
        <v>2010</v>
      </c>
      <c r="B713">
        <f>VLOOKUP(A713,Sheet2!$A$2:$C$250,3)</f>
        <v>487</v>
      </c>
      <c r="C713" t="str">
        <f>VLOOKUP(A713,Sheet2!$A$2:$C$250,2)</f>
        <v>Northwest Arctic</v>
      </c>
      <c r="D713" t="s">
        <v>2640</v>
      </c>
      <c r="E713" t="s">
        <v>1500</v>
      </c>
      <c r="F713">
        <v>3250</v>
      </c>
    </row>
    <row r="714" spans="1:11">
      <c r="A714" t="s">
        <v>2010</v>
      </c>
      <c r="B714">
        <f>VLOOKUP(A714,Sheet2!$A$2:$C$250,3)</f>
        <v>487</v>
      </c>
      <c r="C714" t="str">
        <f>VLOOKUP(A714,Sheet2!$A$2:$C$250,2)</f>
        <v>Northwest Arctic</v>
      </c>
      <c r="D714" t="s">
        <v>2641</v>
      </c>
      <c r="E714" t="s">
        <v>1500</v>
      </c>
      <c r="F714">
        <v>4200</v>
      </c>
    </row>
    <row r="715" spans="1:11">
      <c r="A715" t="s">
        <v>2010</v>
      </c>
      <c r="B715">
        <f>VLOOKUP(A715,Sheet2!$A$2:$C$250,3)</f>
        <v>487</v>
      </c>
      <c r="C715" t="str">
        <f>VLOOKUP(A715,Sheet2!$A$2:$C$250,2)</f>
        <v>Northwest Arctic</v>
      </c>
      <c r="D715" t="s">
        <v>2445</v>
      </c>
      <c r="E715" t="s">
        <v>2424</v>
      </c>
      <c r="F715">
        <v>6000</v>
      </c>
      <c r="I715">
        <v>1000</v>
      </c>
    </row>
    <row r="716" spans="1:11">
      <c r="A716" t="s">
        <v>2010</v>
      </c>
      <c r="B716">
        <f>VLOOKUP(A716,Sheet2!$A$2:$C$250,3)</f>
        <v>487</v>
      </c>
      <c r="C716" t="str">
        <f>VLOOKUP(A716,Sheet2!$A$2:$C$250,2)</f>
        <v>Northwest Arctic</v>
      </c>
      <c r="D716" t="s">
        <v>24</v>
      </c>
      <c r="E716" t="s">
        <v>2424</v>
      </c>
    </row>
    <row r="717" spans="1:11">
      <c r="A717" t="s">
        <v>2010</v>
      </c>
      <c r="B717">
        <f>VLOOKUP(A717,Sheet2!$A$2:$C$250,3)</f>
        <v>487</v>
      </c>
      <c r="C717" t="str">
        <f>VLOOKUP(A717,Sheet2!$A$2:$C$250,2)</f>
        <v>Northwest Arctic</v>
      </c>
      <c r="D717" t="s">
        <v>2191</v>
      </c>
      <c r="E717" t="s">
        <v>2194</v>
      </c>
    </row>
    <row r="718" spans="1:11">
      <c r="A718" t="s">
        <v>2010</v>
      </c>
      <c r="B718">
        <f>VLOOKUP(A718,Sheet2!$A$2:$C$250,3)</f>
        <v>487</v>
      </c>
      <c r="C718" t="str">
        <f>VLOOKUP(A718,Sheet2!$A$2:$C$250,2)</f>
        <v>Northwest Arctic</v>
      </c>
      <c r="D718" t="s">
        <v>399</v>
      </c>
      <c r="E718" t="s">
        <v>1980</v>
      </c>
      <c r="F718">
        <v>2000</v>
      </c>
    </row>
    <row r="719" spans="1:11">
      <c r="A719" t="s">
        <v>2011</v>
      </c>
      <c r="B719">
        <f>VLOOKUP(A719,Sheet2!$A$2:$C$250,3)</f>
        <v>487</v>
      </c>
      <c r="C719" t="str">
        <f>VLOOKUP(A719,Sheet2!$A$2:$C$250,2)</f>
        <v>Northwest Arctic</v>
      </c>
      <c r="D719" t="s">
        <v>3372</v>
      </c>
      <c r="E719" t="s">
        <v>3335</v>
      </c>
      <c r="F719">
        <v>17141</v>
      </c>
    </row>
    <row r="720" spans="1:11">
      <c r="A720" t="s">
        <v>2011</v>
      </c>
      <c r="B720">
        <f>VLOOKUP(A720,Sheet2!$A$2:$C$250,3)</f>
        <v>487</v>
      </c>
      <c r="C720" t="str">
        <f>VLOOKUP(A720,Sheet2!$A$2:$C$250,2)</f>
        <v>Northwest Arctic</v>
      </c>
      <c r="D720" t="s">
        <v>37</v>
      </c>
      <c r="E720" t="s">
        <v>377</v>
      </c>
      <c r="F720">
        <v>960</v>
      </c>
      <c r="I720">
        <v>493</v>
      </c>
      <c r="K720">
        <v>20461</v>
      </c>
    </row>
    <row r="721" spans="1:11">
      <c r="A721" t="s">
        <v>2011</v>
      </c>
      <c r="B721">
        <f>VLOOKUP(A721,Sheet2!$A$2:$C$250,3)</f>
        <v>487</v>
      </c>
      <c r="C721" t="str">
        <f>VLOOKUP(A721,Sheet2!$A$2:$C$250,2)</f>
        <v>Northwest Arctic</v>
      </c>
      <c r="D721" t="s">
        <v>2642</v>
      </c>
      <c r="E721" t="s">
        <v>1500</v>
      </c>
      <c r="F721">
        <v>272</v>
      </c>
    </row>
    <row r="722" spans="1:11">
      <c r="A722" t="s">
        <v>2011</v>
      </c>
      <c r="B722">
        <f>VLOOKUP(A722,Sheet2!$A$2:$C$250,3)</f>
        <v>487</v>
      </c>
      <c r="C722" t="str">
        <f>VLOOKUP(A722,Sheet2!$A$2:$C$250,2)</f>
        <v>Northwest Arctic</v>
      </c>
      <c r="D722" t="s">
        <v>2644</v>
      </c>
      <c r="E722" t="s">
        <v>1500</v>
      </c>
      <c r="F722">
        <v>305</v>
      </c>
    </row>
    <row r="723" spans="1:11">
      <c r="A723" t="s">
        <v>2011</v>
      </c>
      <c r="B723">
        <f>VLOOKUP(A723,Sheet2!$A$2:$C$250,3)</f>
        <v>487</v>
      </c>
      <c r="C723" t="str">
        <f>VLOOKUP(A723,Sheet2!$A$2:$C$250,2)</f>
        <v>Northwest Arctic</v>
      </c>
      <c r="D723" t="s">
        <v>2643</v>
      </c>
      <c r="E723" t="s">
        <v>1500</v>
      </c>
      <c r="F723">
        <v>345</v>
      </c>
    </row>
    <row r="724" spans="1:11">
      <c r="A724" t="s">
        <v>2011</v>
      </c>
      <c r="B724">
        <f>VLOOKUP(A724,Sheet2!$A$2:$C$250,3)</f>
        <v>487</v>
      </c>
      <c r="C724" t="str">
        <f>VLOOKUP(A724,Sheet2!$A$2:$C$250,2)</f>
        <v>Northwest Arctic</v>
      </c>
      <c r="D724" t="s">
        <v>2645</v>
      </c>
      <c r="E724" t="s">
        <v>1500</v>
      </c>
      <c r="F724">
        <v>9180</v>
      </c>
    </row>
    <row r="725" spans="1:11">
      <c r="A725" t="s">
        <v>2011</v>
      </c>
      <c r="B725">
        <f>VLOOKUP(A725,Sheet2!$A$2:$C$250,3)</f>
        <v>487</v>
      </c>
      <c r="C725" t="str">
        <f>VLOOKUP(A725,Sheet2!$A$2:$C$250,2)</f>
        <v>Northwest Arctic</v>
      </c>
      <c r="D725" t="s">
        <v>2646</v>
      </c>
      <c r="E725" t="s">
        <v>1500</v>
      </c>
    </row>
    <row r="726" spans="1:11">
      <c r="A726" t="s">
        <v>2011</v>
      </c>
      <c r="B726">
        <f>VLOOKUP(A726,Sheet2!$A$2:$C$250,3)</f>
        <v>487</v>
      </c>
      <c r="C726" t="str">
        <f>VLOOKUP(A726,Sheet2!$A$2:$C$250,2)</f>
        <v>Northwest Arctic</v>
      </c>
      <c r="D726" t="s">
        <v>2446</v>
      </c>
      <c r="E726" t="s">
        <v>2424</v>
      </c>
      <c r="F726">
        <v>2400</v>
      </c>
      <c r="K726">
        <v>18825</v>
      </c>
    </row>
    <row r="727" spans="1:11">
      <c r="A727" t="s">
        <v>2011</v>
      </c>
      <c r="B727">
        <f>VLOOKUP(A727,Sheet2!$A$2:$C$250,3)</f>
        <v>487</v>
      </c>
      <c r="C727" t="str">
        <f>VLOOKUP(A727,Sheet2!$A$2:$C$250,2)</f>
        <v>Northwest Arctic</v>
      </c>
      <c r="D727" t="s">
        <v>2012</v>
      </c>
      <c r="E727" t="s">
        <v>1980</v>
      </c>
      <c r="F727">
        <v>448</v>
      </c>
    </row>
    <row r="728" spans="1:11">
      <c r="A728" t="s">
        <v>2011</v>
      </c>
      <c r="B728">
        <f>VLOOKUP(A728,Sheet2!$A$2:$C$250,3)</f>
        <v>487</v>
      </c>
      <c r="C728" t="str">
        <f>VLOOKUP(A728,Sheet2!$A$2:$C$250,2)</f>
        <v>Northwest Arctic</v>
      </c>
      <c r="D728" t="s">
        <v>2013</v>
      </c>
      <c r="E728" t="s">
        <v>1980</v>
      </c>
      <c r="F728">
        <v>1200</v>
      </c>
    </row>
    <row r="729" spans="1:11">
      <c r="A729" t="s">
        <v>842</v>
      </c>
      <c r="B729">
        <f>VLOOKUP(A729,Sheet2!$A$2:$C$250,3)</f>
        <v>91</v>
      </c>
      <c r="C729" t="str">
        <f>VLOOKUP(A729,Sheet2!$A$2:$C$250,2)</f>
        <v>Yukon-Koyukuk/Upper Tanana</v>
      </c>
      <c r="D729" t="s">
        <v>3620</v>
      </c>
      <c r="E729" t="s">
        <v>3615</v>
      </c>
      <c r="F729">
        <v>360</v>
      </c>
    </row>
    <row r="730" spans="1:11">
      <c r="A730" t="s">
        <v>842</v>
      </c>
      <c r="B730">
        <f>VLOOKUP(A730,Sheet2!$A$2:$C$250,3)</f>
        <v>91</v>
      </c>
      <c r="C730" t="str">
        <f>VLOOKUP(A730,Sheet2!$A$2:$C$250,2)</f>
        <v>Yukon-Koyukuk/Upper Tanana</v>
      </c>
      <c r="E730" t="s">
        <v>3335</v>
      </c>
      <c r="F730">
        <v>4256</v>
      </c>
    </row>
    <row r="731" spans="1:11">
      <c r="A731" t="s">
        <v>842</v>
      </c>
      <c r="B731">
        <f>VLOOKUP(A731,Sheet2!$A$2:$C$250,3)</f>
        <v>91</v>
      </c>
      <c r="C731" t="str">
        <f>VLOOKUP(A731,Sheet2!$A$2:$C$250,2)</f>
        <v>Yukon-Koyukuk/Upper Tanana</v>
      </c>
      <c r="D731" t="s">
        <v>836</v>
      </c>
      <c r="E731" t="s">
        <v>3315</v>
      </c>
      <c r="F731">
        <v>2500</v>
      </c>
    </row>
    <row r="732" spans="1:11">
      <c r="A732" t="s">
        <v>842</v>
      </c>
      <c r="B732">
        <f>VLOOKUP(A732,Sheet2!$A$2:$C$250,3)</f>
        <v>91</v>
      </c>
      <c r="C732" t="str">
        <f>VLOOKUP(A732,Sheet2!$A$2:$C$250,2)</f>
        <v>Yukon-Koyukuk/Upper Tanana</v>
      </c>
      <c r="D732" t="s">
        <v>839</v>
      </c>
      <c r="E732" t="s">
        <v>3315</v>
      </c>
      <c r="F732">
        <v>2640</v>
      </c>
    </row>
    <row r="733" spans="1:11">
      <c r="A733" t="s">
        <v>842</v>
      </c>
      <c r="B733">
        <f>VLOOKUP(A733,Sheet2!$A$2:$C$250,3)</f>
        <v>91</v>
      </c>
      <c r="C733" t="str">
        <f>VLOOKUP(A733,Sheet2!$A$2:$C$250,2)</f>
        <v>Yukon-Koyukuk/Upper Tanana</v>
      </c>
      <c r="D733" t="s">
        <v>37</v>
      </c>
      <c r="E733" t="s">
        <v>377</v>
      </c>
      <c r="F733">
        <v>1350</v>
      </c>
      <c r="I733">
        <v>300</v>
      </c>
      <c r="K733">
        <v>20400</v>
      </c>
    </row>
    <row r="734" spans="1:11">
      <c r="A734" t="s">
        <v>842</v>
      </c>
      <c r="B734">
        <f>VLOOKUP(A734,Sheet2!$A$2:$C$250,3)</f>
        <v>91</v>
      </c>
      <c r="C734" t="str">
        <f>VLOOKUP(A734,Sheet2!$A$2:$C$250,2)</f>
        <v>Yukon-Koyukuk/Upper Tanana</v>
      </c>
      <c r="D734" t="s">
        <v>840</v>
      </c>
      <c r="E734" t="s">
        <v>1500</v>
      </c>
      <c r="F734">
        <v>300</v>
      </c>
    </row>
    <row r="735" spans="1:11">
      <c r="A735" t="s">
        <v>842</v>
      </c>
      <c r="B735">
        <f>VLOOKUP(A735,Sheet2!$A$2:$C$250,3)</f>
        <v>91</v>
      </c>
      <c r="C735" t="str">
        <f>VLOOKUP(A735,Sheet2!$A$2:$C$250,2)</f>
        <v>Yukon-Koyukuk/Upper Tanana</v>
      </c>
      <c r="D735" t="s">
        <v>838</v>
      </c>
      <c r="E735" t="s">
        <v>1500</v>
      </c>
      <c r="F735">
        <v>360</v>
      </c>
    </row>
    <row r="736" spans="1:11">
      <c r="A736" t="s">
        <v>842</v>
      </c>
      <c r="B736">
        <f>VLOOKUP(A736,Sheet2!$A$2:$C$250,3)</f>
        <v>91</v>
      </c>
      <c r="C736" t="str">
        <f>VLOOKUP(A736,Sheet2!$A$2:$C$250,2)</f>
        <v>Yukon-Koyukuk/Upper Tanana</v>
      </c>
      <c r="D736" t="s">
        <v>836</v>
      </c>
      <c r="E736" t="s">
        <v>1500</v>
      </c>
      <c r="F736">
        <v>2500</v>
      </c>
    </row>
    <row r="737" spans="1:13">
      <c r="A737" t="s">
        <v>842</v>
      </c>
      <c r="B737">
        <f>VLOOKUP(A737,Sheet2!$A$2:$C$250,3)</f>
        <v>91</v>
      </c>
      <c r="C737" t="str">
        <f>VLOOKUP(A737,Sheet2!$A$2:$C$250,2)</f>
        <v>Yukon-Koyukuk/Upper Tanana</v>
      </c>
      <c r="D737" t="s">
        <v>837</v>
      </c>
      <c r="E737" t="s">
        <v>1500</v>
      </c>
      <c r="F737">
        <v>2544</v>
      </c>
      <c r="I737">
        <v>560</v>
      </c>
      <c r="K737">
        <v>1500</v>
      </c>
    </row>
    <row r="738" spans="1:13">
      <c r="A738" t="s">
        <v>2648</v>
      </c>
      <c r="B738">
        <f>VLOOKUP(A738,Sheet2!$A$2:$C$250,3)</f>
        <v>91</v>
      </c>
      <c r="C738" t="str">
        <f>VLOOKUP(A738,Sheet2!$A$2:$C$250,2)</f>
        <v>Yukon-Koyukuk/Upper Tanana</v>
      </c>
      <c r="D738" t="s">
        <v>2649</v>
      </c>
      <c r="E738" t="s">
        <v>1500</v>
      </c>
      <c r="F738">
        <v>3840</v>
      </c>
      <c r="K738">
        <v>54618.491561999996</v>
      </c>
    </row>
    <row r="739" spans="1:13">
      <c r="A739" t="s">
        <v>842</v>
      </c>
      <c r="B739">
        <f>VLOOKUP(A739,Sheet2!$A$2:$C$250,3)</f>
        <v>91</v>
      </c>
      <c r="C739" t="str">
        <f>VLOOKUP(A739,Sheet2!$A$2:$C$250,2)</f>
        <v>Yukon-Koyukuk/Upper Tanana</v>
      </c>
      <c r="D739" t="s">
        <v>2647</v>
      </c>
      <c r="E739" t="s">
        <v>1500</v>
      </c>
      <c r="F739">
        <v>3840</v>
      </c>
    </row>
    <row r="740" spans="1:13">
      <c r="A740" t="s">
        <v>842</v>
      </c>
      <c r="B740">
        <f>VLOOKUP(A740,Sheet2!$A$2:$C$250,3)</f>
        <v>91</v>
      </c>
      <c r="C740" t="str">
        <f>VLOOKUP(A740,Sheet2!$A$2:$C$250,2)</f>
        <v>Yukon-Koyukuk/Upper Tanana</v>
      </c>
      <c r="D740" t="s">
        <v>839</v>
      </c>
      <c r="E740" t="s">
        <v>2194</v>
      </c>
      <c r="F740">
        <v>2640</v>
      </c>
    </row>
    <row r="741" spans="1:13">
      <c r="A741" t="s">
        <v>842</v>
      </c>
      <c r="B741">
        <f>VLOOKUP(A741,Sheet2!$A$2:$C$250,3)</f>
        <v>91</v>
      </c>
      <c r="C741" t="str">
        <f>VLOOKUP(A741,Sheet2!$A$2:$C$250,2)</f>
        <v>Yukon-Koyukuk/Upper Tanana</v>
      </c>
      <c r="D741" t="s">
        <v>252</v>
      </c>
      <c r="E741" t="s">
        <v>1980</v>
      </c>
      <c r="F741">
        <v>200</v>
      </c>
    </row>
    <row r="742" spans="1:13">
      <c r="A742" t="s">
        <v>850</v>
      </c>
      <c r="B742">
        <f>VLOOKUP(A742,Sheet2!$A$2:$C$250,3)</f>
        <v>72</v>
      </c>
      <c r="C742" t="str">
        <f>VLOOKUP(A742,Sheet2!$A$2:$C$250,2)</f>
        <v>Yukon-Koyukuk/Upper Tanana</v>
      </c>
      <c r="D742" t="s">
        <v>847</v>
      </c>
      <c r="E742" t="s">
        <v>3335</v>
      </c>
      <c r="F742">
        <v>9854</v>
      </c>
      <c r="I742">
        <v>11250</v>
      </c>
      <c r="K742">
        <v>77423</v>
      </c>
      <c r="M742" t="s">
        <v>3373</v>
      </c>
    </row>
    <row r="743" spans="1:13">
      <c r="A743" t="s">
        <v>850</v>
      </c>
      <c r="B743">
        <f>VLOOKUP(A743,Sheet2!$A$2:$C$250,3)</f>
        <v>72</v>
      </c>
      <c r="C743" t="str">
        <f>VLOOKUP(A743,Sheet2!$A$2:$C$250,2)</f>
        <v>Yukon-Koyukuk/Upper Tanana</v>
      </c>
      <c r="D743" t="s">
        <v>147</v>
      </c>
      <c r="E743" t="s">
        <v>3232</v>
      </c>
    </row>
    <row r="744" spans="1:13">
      <c r="A744" t="s">
        <v>850</v>
      </c>
      <c r="B744">
        <f>VLOOKUP(A744,Sheet2!$A$2:$C$250,3)</f>
        <v>72</v>
      </c>
      <c r="C744" t="str">
        <f>VLOOKUP(A744,Sheet2!$A$2:$C$250,2)</f>
        <v>Yukon-Koyukuk/Upper Tanana</v>
      </c>
      <c r="D744" t="s">
        <v>3024</v>
      </c>
      <c r="E744" t="s">
        <v>377</v>
      </c>
      <c r="F744">
        <v>576</v>
      </c>
    </row>
    <row r="745" spans="1:13">
      <c r="A745" t="s">
        <v>850</v>
      </c>
      <c r="B745">
        <f>VLOOKUP(A745,Sheet2!$A$2:$C$250,3)</f>
        <v>72</v>
      </c>
      <c r="C745" t="str">
        <f>VLOOKUP(A745,Sheet2!$A$2:$C$250,2)</f>
        <v>Yukon-Koyukuk/Upper Tanana</v>
      </c>
      <c r="D745" t="s">
        <v>37</v>
      </c>
      <c r="E745" t="s">
        <v>377</v>
      </c>
    </row>
    <row r="746" spans="1:13">
      <c r="A746" t="s">
        <v>850</v>
      </c>
      <c r="B746">
        <f>VLOOKUP(A746,Sheet2!$A$2:$C$250,3)</f>
        <v>72</v>
      </c>
      <c r="C746" t="str">
        <f>VLOOKUP(A746,Sheet2!$A$2:$C$250,2)</f>
        <v>Yukon-Koyukuk/Upper Tanana</v>
      </c>
      <c r="D746" t="s">
        <v>424</v>
      </c>
      <c r="E746" t="s">
        <v>377</v>
      </c>
    </row>
    <row r="747" spans="1:13">
      <c r="A747" t="s">
        <v>850</v>
      </c>
      <c r="B747">
        <f>VLOOKUP(A747,Sheet2!$A$2:$C$250,3)</f>
        <v>72</v>
      </c>
      <c r="C747" t="str">
        <f>VLOOKUP(A747,Sheet2!$A$2:$C$250,2)</f>
        <v>Yukon-Koyukuk/Upper Tanana</v>
      </c>
      <c r="D747" t="s">
        <v>44</v>
      </c>
      <c r="E747" t="s">
        <v>1500</v>
      </c>
      <c r="F747">
        <v>96</v>
      </c>
    </row>
    <row r="748" spans="1:13">
      <c r="A748" t="s">
        <v>850</v>
      </c>
      <c r="B748">
        <f>VLOOKUP(A748,Sheet2!$A$2:$C$250,3)</f>
        <v>72</v>
      </c>
      <c r="C748" t="str">
        <f>VLOOKUP(A748,Sheet2!$A$2:$C$250,2)</f>
        <v>Yukon-Koyukuk/Upper Tanana</v>
      </c>
      <c r="D748" t="s">
        <v>372</v>
      </c>
      <c r="E748" t="s">
        <v>1500</v>
      </c>
      <c r="F748">
        <v>400</v>
      </c>
    </row>
    <row r="749" spans="1:13">
      <c r="A749" t="s">
        <v>850</v>
      </c>
      <c r="B749">
        <f>VLOOKUP(A749,Sheet2!$A$2:$C$250,3)</f>
        <v>72</v>
      </c>
      <c r="C749" t="str">
        <f>VLOOKUP(A749,Sheet2!$A$2:$C$250,2)</f>
        <v>Yukon-Koyukuk/Upper Tanana</v>
      </c>
      <c r="D749" t="s">
        <v>845</v>
      </c>
      <c r="E749" t="s">
        <v>1500</v>
      </c>
    </row>
    <row r="750" spans="1:13">
      <c r="A750" t="s">
        <v>850</v>
      </c>
      <c r="B750">
        <f>VLOOKUP(A750,Sheet2!$A$2:$C$250,3)</f>
        <v>72</v>
      </c>
      <c r="C750" t="str">
        <f>VLOOKUP(A750,Sheet2!$A$2:$C$250,2)</f>
        <v>Yukon-Koyukuk/Upper Tanana</v>
      </c>
      <c r="D750" t="s">
        <v>848</v>
      </c>
      <c r="E750" t="s">
        <v>1500</v>
      </c>
    </row>
    <row r="751" spans="1:13">
      <c r="A751" t="s">
        <v>850</v>
      </c>
      <c r="B751">
        <f>VLOOKUP(A751,Sheet2!$A$2:$C$250,3)</f>
        <v>72</v>
      </c>
      <c r="C751" t="str">
        <f>VLOOKUP(A751,Sheet2!$A$2:$C$250,2)</f>
        <v>Yukon-Koyukuk/Upper Tanana</v>
      </c>
      <c r="D751" t="s">
        <v>286</v>
      </c>
      <c r="E751" t="s">
        <v>2424</v>
      </c>
      <c r="F751">
        <v>2905</v>
      </c>
    </row>
    <row r="752" spans="1:13">
      <c r="A752" t="s">
        <v>850</v>
      </c>
      <c r="B752">
        <f>VLOOKUP(A752,Sheet2!$A$2:$C$250,3)</f>
        <v>72</v>
      </c>
      <c r="C752" t="str">
        <f>VLOOKUP(A752,Sheet2!$A$2:$C$250,2)</f>
        <v>Yukon-Koyukuk/Upper Tanana</v>
      </c>
      <c r="D752" t="s">
        <v>473</v>
      </c>
      <c r="E752" t="s">
        <v>2424</v>
      </c>
    </row>
    <row r="753" spans="1:19">
      <c r="A753" t="s">
        <v>850</v>
      </c>
      <c r="B753">
        <f>VLOOKUP(A753,Sheet2!$A$2:$C$250,3)</f>
        <v>72</v>
      </c>
      <c r="C753" t="str">
        <f>VLOOKUP(A753,Sheet2!$A$2:$C$250,2)</f>
        <v>Yukon-Koyukuk/Upper Tanana</v>
      </c>
      <c r="D753" t="s">
        <v>849</v>
      </c>
      <c r="E753" t="s">
        <v>2424</v>
      </c>
    </row>
    <row r="754" spans="1:19">
      <c r="A754" t="s">
        <v>850</v>
      </c>
      <c r="B754">
        <f>VLOOKUP(A754,Sheet2!$A$2:$C$250,3)</f>
        <v>72</v>
      </c>
      <c r="C754" t="str">
        <f>VLOOKUP(A754,Sheet2!$A$2:$C$250,2)</f>
        <v>Yukon-Koyukuk/Upper Tanana</v>
      </c>
      <c r="D754" t="s">
        <v>844</v>
      </c>
      <c r="E754" t="s">
        <v>2194</v>
      </c>
    </row>
    <row r="755" spans="1:19">
      <c r="A755" t="s">
        <v>850</v>
      </c>
      <c r="B755">
        <f>VLOOKUP(A755,Sheet2!$A$2:$C$250,3)</f>
        <v>72</v>
      </c>
      <c r="C755" t="str">
        <f>VLOOKUP(A755,Sheet2!$A$2:$C$250,2)</f>
        <v>Yukon-Koyukuk/Upper Tanana</v>
      </c>
      <c r="D755" t="s">
        <v>2014</v>
      </c>
      <c r="E755" t="s">
        <v>1980</v>
      </c>
      <c r="F755">
        <v>400</v>
      </c>
    </row>
    <row r="756" spans="1:19">
      <c r="A756" t="s">
        <v>850</v>
      </c>
      <c r="B756">
        <f>VLOOKUP(A756,Sheet2!$A$2:$C$250,3)</f>
        <v>72</v>
      </c>
      <c r="C756" t="str">
        <f>VLOOKUP(A756,Sheet2!$A$2:$C$250,2)</f>
        <v>Yukon-Koyukuk/Upper Tanana</v>
      </c>
      <c r="D756" t="s">
        <v>2015</v>
      </c>
      <c r="E756" t="s">
        <v>1980</v>
      </c>
      <c r="F756">
        <v>1040</v>
      </c>
    </row>
    <row r="757" spans="1:19">
      <c r="A757" t="s">
        <v>850</v>
      </c>
      <c r="B757">
        <f>VLOOKUP(A757,Sheet2!$A$2:$C$250,3)</f>
        <v>72</v>
      </c>
      <c r="C757" t="str">
        <f>VLOOKUP(A757,Sheet2!$A$2:$C$250,2)</f>
        <v>Yukon-Koyukuk/Upper Tanana</v>
      </c>
      <c r="D757" t="s">
        <v>309</v>
      </c>
      <c r="E757" t="s">
        <v>1980</v>
      </c>
      <c r="F757">
        <v>1296</v>
      </c>
    </row>
    <row r="758" spans="1:19">
      <c r="A758" t="s">
        <v>850</v>
      </c>
      <c r="B758">
        <f>VLOOKUP(A758,Sheet2!$A$2:$C$250,3)</f>
        <v>72</v>
      </c>
      <c r="C758" t="str">
        <f>VLOOKUP(A758,Sheet2!$A$2:$C$250,2)</f>
        <v>Yukon-Koyukuk/Upper Tanana</v>
      </c>
      <c r="D758" t="s">
        <v>846</v>
      </c>
      <c r="E758" t="s">
        <v>1980</v>
      </c>
      <c r="F758">
        <v>1656</v>
      </c>
    </row>
    <row r="759" spans="1:19">
      <c r="A759" t="s">
        <v>850</v>
      </c>
      <c r="B759">
        <f>VLOOKUP(A759,Sheet2!$A$2:$C$250,3)</f>
        <v>72</v>
      </c>
      <c r="C759" t="str">
        <f>VLOOKUP(A759,Sheet2!$A$2:$C$250,2)</f>
        <v>Yukon-Koyukuk/Upper Tanana</v>
      </c>
      <c r="D759" t="s">
        <v>64</v>
      </c>
      <c r="E759" t="s">
        <v>65</v>
      </c>
    </row>
    <row r="760" spans="1:19">
      <c r="A760" t="s">
        <v>131</v>
      </c>
      <c r="B760">
        <f>VLOOKUP(A760,Sheet2!$A$2:$C$250,3)</f>
        <v>436</v>
      </c>
      <c r="C760" t="str">
        <f>VLOOKUP(A760,Sheet2!$A$2:$C$250,2)</f>
        <v>Lower Yukon-Kuskokwim</v>
      </c>
      <c r="D760" t="s">
        <v>133</v>
      </c>
      <c r="E760" t="s">
        <v>3335</v>
      </c>
      <c r="F760">
        <v>2000</v>
      </c>
    </row>
    <row r="761" spans="1:19">
      <c r="A761" t="s">
        <v>131</v>
      </c>
      <c r="B761">
        <f>VLOOKUP(A761,Sheet2!$A$2:$C$250,3)</f>
        <v>436</v>
      </c>
      <c r="C761" t="str">
        <f>VLOOKUP(A761,Sheet2!$A$2:$C$250,2)</f>
        <v>Lower Yukon-Kuskokwim</v>
      </c>
      <c r="D761" t="s">
        <v>134</v>
      </c>
      <c r="E761" t="s">
        <v>3335</v>
      </c>
      <c r="F761">
        <v>17571</v>
      </c>
    </row>
    <row r="762" spans="1:19">
      <c r="A762" t="s">
        <v>131</v>
      </c>
      <c r="B762">
        <f>VLOOKUP(A762,Sheet2!$A$2:$C$250,3)</f>
        <v>436</v>
      </c>
      <c r="C762" t="str">
        <f>VLOOKUP(A762,Sheet2!$A$2:$C$250,2)</f>
        <v>Lower Yukon-Kuskokwim</v>
      </c>
      <c r="D762" t="s">
        <v>3240</v>
      </c>
      <c r="E762" t="s">
        <v>3232</v>
      </c>
      <c r="F762">
        <v>2351</v>
      </c>
      <c r="I762">
        <v>503.43065693430657</v>
      </c>
      <c r="K762">
        <v>23581.211349999998</v>
      </c>
    </row>
    <row r="763" spans="1:19">
      <c r="A763" t="s">
        <v>131</v>
      </c>
      <c r="B763">
        <f>VLOOKUP(A763,Sheet2!$A$2:$C$250,3)</f>
        <v>436</v>
      </c>
      <c r="C763" t="str">
        <f>VLOOKUP(A763,Sheet2!$A$2:$C$250,2)</f>
        <v>Lower Yukon-Kuskokwim</v>
      </c>
      <c r="E763" t="s">
        <v>377</v>
      </c>
      <c r="F763">
        <v>805</v>
      </c>
      <c r="I763">
        <v>641</v>
      </c>
      <c r="K763">
        <v>3709</v>
      </c>
      <c r="N763">
        <v>414</v>
      </c>
      <c r="P763">
        <v>3479</v>
      </c>
      <c r="S763">
        <v>8441</v>
      </c>
    </row>
    <row r="764" spans="1:19">
      <c r="A764" t="s">
        <v>131</v>
      </c>
      <c r="B764">
        <f>VLOOKUP(A764,Sheet2!$A$2:$C$250,3)</f>
        <v>436</v>
      </c>
      <c r="C764" t="str">
        <f>VLOOKUP(A764,Sheet2!$A$2:$C$250,2)</f>
        <v>Lower Yukon-Kuskokwim</v>
      </c>
      <c r="D764" t="s">
        <v>49</v>
      </c>
      <c r="E764" t="s">
        <v>377</v>
      </c>
      <c r="F764">
        <v>3200</v>
      </c>
    </row>
    <row r="765" spans="1:19">
      <c r="A765" t="s">
        <v>131</v>
      </c>
      <c r="B765">
        <f>VLOOKUP(A765,Sheet2!$A$2:$C$250,3)</f>
        <v>436</v>
      </c>
      <c r="C765" t="str">
        <f>VLOOKUP(A765,Sheet2!$A$2:$C$250,2)</f>
        <v>Lower Yukon-Kuskokwim</v>
      </c>
      <c r="D765" t="s">
        <v>136</v>
      </c>
      <c r="E765" t="s">
        <v>1500</v>
      </c>
      <c r="F765">
        <v>805</v>
      </c>
      <c r="G765" t="s">
        <v>6</v>
      </c>
    </row>
    <row r="766" spans="1:19">
      <c r="A766" t="s">
        <v>131</v>
      </c>
      <c r="B766">
        <f>VLOOKUP(A766,Sheet2!$A$2:$C$250,3)</f>
        <v>436</v>
      </c>
      <c r="C766" t="str">
        <f>VLOOKUP(A766,Sheet2!$A$2:$C$250,2)</f>
        <v>Lower Yukon-Kuskokwim</v>
      </c>
      <c r="D766" t="s">
        <v>135</v>
      </c>
      <c r="E766" t="s">
        <v>1500</v>
      </c>
    </row>
    <row r="767" spans="1:19">
      <c r="A767" t="s">
        <v>131</v>
      </c>
      <c r="B767">
        <f>VLOOKUP(A767,Sheet2!$A$2:$C$250,3)</f>
        <v>436</v>
      </c>
      <c r="C767" t="str">
        <f>VLOOKUP(A767,Sheet2!$A$2:$C$250,2)</f>
        <v>Lower Yukon-Kuskokwim</v>
      </c>
      <c r="D767" t="s">
        <v>137</v>
      </c>
      <c r="E767" t="s">
        <v>2424</v>
      </c>
      <c r="F767">
        <v>1034</v>
      </c>
      <c r="I767">
        <v>809</v>
      </c>
      <c r="K767">
        <v>7820</v>
      </c>
      <c r="N767">
        <v>479</v>
      </c>
      <c r="P767">
        <v>5658</v>
      </c>
      <c r="S767">
        <v>19447</v>
      </c>
    </row>
    <row r="768" spans="1:19">
      <c r="A768" t="s">
        <v>131</v>
      </c>
      <c r="B768">
        <f>VLOOKUP(A768,Sheet2!$A$2:$C$250,3)</f>
        <v>436</v>
      </c>
      <c r="C768" t="str">
        <f>VLOOKUP(A768,Sheet2!$A$2:$C$250,2)</f>
        <v>Lower Yukon-Kuskokwim</v>
      </c>
      <c r="D768" t="s">
        <v>132</v>
      </c>
      <c r="E768" t="s">
        <v>1980</v>
      </c>
      <c r="F768">
        <v>336</v>
      </c>
    </row>
    <row r="769" spans="1:9">
      <c r="A769" t="s">
        <v>131</v>
      </c>
      <c r="B769">
        <f>VLOOKUP(A769,Sheet2!$A$2:$C$250,3)</f>
        <v>436</v>
      </c>
      <c r="C769" t="str">
        <f>VLOOKUP(A769,Sheet2!$A$2:$C$250,2)</f>
        <v>Lower Yukon-Kuskokwim</v>
      </c>
      <c r="D769" t="s">
        <v>64</v>
      </c>
      <c r="E769" t="s">
        <v>65</v>
      </c>
      <c r="F769">
        <v>350</v>
      </c>
      <c r="G769" t="s">
        <v>6</v>
      </c>
    </row>
    <row r="770" spans="1:9">
      <c r="A770" t="s">
        <v>131</v>
      </c>
      <c r="B770">
        <f>VLOOKUP(A770,Sheet2!$A$2:$C$250,3)</f>
        <v>436</v>
      </c>
      <c r="C770" t="str">
        <f>VLOOKUP(A770,Sheet2!$A$2:$C$250,2)</f>
        <v>Lower Yukon-Kuskokwim</v>
      </c>
      <c r="D770" t="s">
        <v>66</v>
      </c>
      <c r="E770" t="s">
        <v>65</v>
      </c>
      <c r="F770">
        <v>600</v>
      </c>
      <c r="G770" t="s">
        <v>6</v>
      </c>
    </row>
    <row r="771" spans="1:9">
      <c r="A771" t="s">
        <v>561</v>
      </c>
      <c r="B771">
        <f>VLOOKUP(A771,Sheet2!$A$2:$C$250,3)</f>
        <v>63</v>
      </c>
      <c r="C771" t="str">
        <f>VLOOKUP(A771,Sheet2!$A$2:$C$250,2)</f>
        <v>Copper River/Chugach</v>
      </c>
      <c r="D771" t="s">
        <v>562</v>
      </c>
      <c r="E771" t="s">
        <v>3335</v>
      </c>
      <c r="F771">
        <v>8892</v>
      </c>
    </row>
    <row r="772" spans="1:9">
      <c r="A772" t="s">
        <v>561</v>
      </c>
      <c r="B772">
        <f>VLOOKUP(A772,Sheet2!$A$2:$C$250,3)</f>
        <v>63</v>
      </c>
      <c r="C772" t="str">
        <f>VLOOKUP(A772,Sheet2!$A$2:$C$250,2)</f>
        <v>Copper River/Chugach</v>
      </c>
      <c r="D772" t="s">
        <v>569</v>
      </c>
      <c r="E772" t="s">
        <v>3335</v>
      </c>
    </row>
    <row r="773" spans="1:9">
      <c r="A773" t="s">
        <v>561</v>
      </c>
      <c r="B773">
        <f>VLOOKUP(A773,Sheet2!$A$2:$C$250,3)</f>
        <v>63</v>
      </c>
      <c r="C773" t="str">
        <f>VLOOKUP(A773,Sheet2!$A$2:$C$250,2)</f>
        <v>Copper River/Chugach</v>
      </c>
      <c r="D773" t="s">
        <v>567</v>
      </c>
      <c r="E773" t="s">
        <v>3232</v>
      </c>
    </row>
    <row r="774" spans="1:9">
      <c r="A774" t="s">
        <v>561</v>
      </c>
      <c r="B774">
        <f>VLOOKUP(A774,Sheet2!$A$2:$C$250,3)</f>
        <v>63</v>
      </c>
      <c r="C774" t="str">
        <f>VLOOKUP(A774,Sheet2!$A$2:$C$250,2)</f>
        <v>Copper River/Chugach</v>
      </c>
      <c r="D774" t="s">
        <v>566</v>
      </c>
      <c r="E774" t="s">
        <v>377</v>
      </c>
    </row>
    <row r="775" spans="1:9">
      <c r="A775" t="s">
        <v>561</v>
      </c>
      <c r="B775">
        <f>VLOOKUP(A775,Sheet2!$A$2:$C$250,3)</f>
        <v>63</v>
      </c>
      <c r="C775" t="str">
        <f>VLOOKUP(A775,Sheet2!$A$2:$C$250,2)</f>
        <v>Copper River/Chugach</v>
      </c>
      <c r="D775" t="s">
        <v>401</v>
      </c>
      <c r="E775" t="s">
        <v>1500</v>
      </c>
      <c r="F775">
        <v>1104</v>
      </c>
    </row>
    <row r="776" spans="1:9">
      <c r="A776" t="s">
        <v>2651</v>
      </c>
      <c r="B776">
        <f>VLOOKUP(A776,Sheet2!$A$2:$C$250,3)</f>
        <v>63</v>
      </c>
      <c r="C776" t="str">
        <f>VLOOKUP(A776,Sheet2!$A$2:$C$250,2)</f>
        <v>Copper River/Chugach</v>
      </c>
      <c r="D776" t="s">
        <v>2652</v>
      </c>
      <c r="E776" t="s">
        <v>1500</v>
      </c>
      <c r="F776">
        <v>2000</v>
      </c>
      <c r="I776">
        <v>3199.3620437956201</v>
      </c>
    </row>
    <row r="777" spans="1:9">
      <c r="A777" t="s">
        <v>561</v>
      </c>
      <c r="B777">
        <f>VLOOKUP(A777,Sheet2!$A$2:$C$250,3)</f>
        <v>63</v>
      </c>
      <c r="C777" t="str">
        <f>VLOOKUP(A777,Sheet2!$A$2:$C$250,2)</f>
        <v>Copper River/Chugach</v>
      </c>
      <c r="D777" t="s">
        <v>373</v>
      </c>
      <c r="E777" t="s">
        <v>1500</v>
      </c>
    </row>
    <row r="778" spans="1:9">
      <c r="A778" t="s">
        <v>561</v>
      </c>
      <c r="B778">
        <f>VLOOKUP(A778,Sheet2!$A$2:$C$250,3)</f>
        <v>63</v>
      </c>
      <c r="C778" t="str">
        <f>VLOOKUP(A778,Sheet2!$A$2:$C$250,2)</f>
        <v>Copper River/Chugach</v>
      </c>
      <c r="D778" t="s">
        <v>563</v>
      </c>
      <c r="E778" t="s">
        <v>1500</v>
      </c>
    </row>
    <row r="779" spans="1:9">
      <c r="A779" t="s">
        <v>561</v>
      </c>
      <c r="B779">
        <f>VLOOKUP(A779,Sheet2!$A$2:$C$250,3)</f>
        <v>63</v>
      </c>
      <c r="C779" t="str">
        <f>VLOOKUP(A779,Sheet2!$A$2:$C$250,2)</f>
        <v>Copper River/Chugach</v>
      </c>
      <c r="D779" t="s">
        <v>564</v>
      </c>
      <c r="E779" t="s">
        <v>1500</v>
      </c>
    </row>
    <row r="780" spans="1:9">
      <c r="A780" t="s">
        <v>561</v>
      </c>
      <c r="B780">
        <f>VLOOKUP(A780,Sheet2!$A$2:$C$250,3)</f>
        <v>63</v>
      </c>
      <c r="C780" t="str">
        <f>VLOOKUP(A780,Sheet2!$A$2:$C$250,2)</f>
        <v>Copper River/Chugach</v>
      </c>
      <c r="D780" t="s">
        <v>565</v>
      </c>
      <c r="E780" t="s">
        <v>1500</v>
      </c>
    </row>
    <row r="781" spans="1:9">
      <c r="A781" t="s">
        <v>561</v>
      </c>
      <c r="B781">
        <f>VLOOKUP(A781,Sheet2!$A$2:$C$250,3)</f>
        <v>63</v>
      </c>
      <c r="C781" t="str">
        <f>VLOOKUP(A781,Sheet2!$A$2:$C$250,2)</f>
        <v>Copper River/Chugach</v>
      </c>
      <c r="D781" t="s">
        <v>568</v>
      </c>
      <c r="E781" t="s">
        <v>1500</v>
      </c>
    </row>
    <row r="782" spans="1:9">
      <c r="A782" t="s">
        <v>561</v>
      </c>
      <c r="B782">
        <f>VLOOKUP(A782,Sheet2!$A$2:$C$250,3)</f>
        <v>63</v>
      </c>
      <c r="C782" t="str">
        <f>VLOOKUP(A782,Sheet2!$A$2:$C$250,2)</f>
        <v>Copper River/Chugach</v>
      </c>
      <c r="D782" t="s">
        <v>570</v>
      </c>
      <c r="E782" t="s">
        <v>1500</v>
      </c>
    </row>
    <row r="783" spans="1:9">
      <c r="A783" t="s">
        <v>561</v>
      </c>
      <c r="B783">
        <f>VLOOKUP(A783,Sheet2!$A$2:$C$250,3)</f>
        <v>63</v>
      </c>
      <c r="C783" t="str">
        <f>VLOOKUP(A783,Sheet2!$A$2:$C$250,2)</f>
        <v>Copper River/Chugach</v>
      </c>
      <c r="D783" t="s">
        <v>255</v>
      </c>
      <c r="E783" t="s">
        <v>1500</v>
      </c>
    </row>
    <row r="784" spans="1:9">
      <c r="A784" t="s">
        <v>561</v>
      </c>
      <c r="B784">
        <f>VLOOKUP(A784,Sheet2!$A$2:$C$250,3)</f>
        <v>63</v>
      </c>
      <c r="C784" t="str">
        <f>VLOOKUP(A784,Sheet2!$A$2:$C$250,2)</f>
        <v>Copper River/Chugach</v>
      </c>
      <c r="D784" t="s">
        <v>572</v>
      </c>
      <c r="E784" t="s">
        <v>1500</v>
      </c>
    </row>
    <row r="785" spans="1:19">
      <c r="A785" t="s">
        <v>561</v>
      </c>
      <c r="B785">
        <f>VLOOKUP(A785,Sheet2!$A$2:$C$250,3)</f>
        <v>63</v>
      </c>
      <c r="C785" t="str">
        <f>VLOOKUP(A785,Sheet2!$A$2:$C$250,2)</f>
        <v>Copper River/Chugach</v>
      </c>
      <c r="D785" t="s">
        <v>31</v>
      </c>
      <c r="E785" t="s">
        <v>2424</v>
      </c>
    </row>
    <row r="786" spans="1:19">
      <c r="A786" t="s">
        <v>561</v>
      </c>
      <c r="B786">
        <f>VLOOKUP(A786,Sheet2!$A$2:$C$250,3)</f>
        <v>63</v>
      </c>
      <c r="C786" t="str">
        <f>VLOOKUP(A786,Sheet2!$A$2:$C$250,2)</f>
        <v>Copper River/Chugach</v>
      </c>
      <c r="D786" t="s">
        <v>97</v>
      </c>
      <c r="E786" t="s">
        <v>2424</v>
      </c>
    </row>
    <row r="787" spans="1:19">
      <c r="A787" t="s">
        <v>561</v>
      </c>
      <c r="B787">
        <f>VLOOKUP(A787,Sheet2!$A$2:$C$250,3)</f>
        <v>63</v>
      </c>
      <c r="C787" t="str">
        <f>VLOOKUP(A787,Sheet2!$A$2:$C$250,2)</f>
        <v>Copper River/Chugach</v>
      </c>
      <c r="D787" t="s">
        <v>571</v>
      </c>
      <c r="E787" t="s">
        <v>2424</v>
      </c>
    </row>
    <row r="788" spans="1:19">
      <c r="A788" t="s">
        <v>561</v>
      </c>
      <c r="B788">
        <f>VLOOKUP(A788,Sheet2!$A$2:$C$250,3)</f>
        <v>63</v>
      </c>
      <c r="C788" t="str">
        <f>VLOOKUP(A788,Sheet2!$A$2:$C$250,2)</f>
        <v>Copper River/Chugach</v>
      </c>
      <c r="D788" t="s">
        <v>573</v>
      </c>
      <c r="E788" t="s">
        <v>1980</v>
      </c>
    </row>
    <row r="789" spans="1:19">
      <c r="A789" t="s">
        <v>138</v>
      </c>
      <c r="B789">
        <f>VLOOKUP(A789,Sheet2!$A$2:$C$250,3)</f>
        <v>984</v>
      </c>
      <c r="C789" t="str">
        <f>VLOOKUP(A789,Sheet2!$A$2:$C$250,2)</f>
        <v>Lower Yukon-Kuskokwim</v>
      </c>
      <c r="E789" t="s">
        <v>3335</v>
      </c>
      <c r="F789">
        <v>69419</v>
      </c>
    </row>
    <row r="790" spans="1:19">
      <c r="A790" t="s">
        <v>138</v>
      </c>
      <c r="B790">
        <f>VLOOKUP(A790,Sheet2!$A$2:$C$250,3)</f>
        <v>984</v>
      </c>
      <c r="C790" t="str">
        <f>VLOOKUP(A790,Sheet2!$A$2:$C$250,2)</f>
        <v>Lower Yukon-Kuskokwim</v>
      </c>
      <c r="E790" t="s">
        <v>3232</v>
      </c>
      <c r="F790">
        <v>2400</v>
      </c>
      <c r="I790">
        <v>1962</v>
      </c>
      <c r="K790">
        <v>36202</v>
      </c>
      <c r="N790">
        <v>1319</v>
      </c>
      <c r="P790">
        <v>20899</v>
      </c>
      <c r="S790">
        <v>13500</v>
      </c>
    </row>
    <row r="791" spans="1:19">
      <c r="A791" t="s">
        <v>138</v>
      </c>
      <c r="B791">
        <f>VLOOKUP(A791,Sheet2!$A$2:$C$250,3)</f>
        <v>984</v>
      </c>
      <c r="C791" t="str">
        <f>VLOOKUP(A791,Sheet2!$A$2:$C$250,2)</f>
        <v>Lower Yukon-Kuskokwim</v>
      </c>
      <c r="D791" t="s">
        <v>3026</v>
      </c>
      <c r="E791" t="s">
        <v>377</v>
      </c>
      <c r="F791">
        <v>920</v>
      </c>
      <c r="I791">
        <v>578.10218978102193</v>
      </c>
      <c r="K791">
        <v>1030.00927</v>
      </c>
    </row>
    <row r="792" spans="1:19">
      <c r="A792" t="s">
        <v>138</v>
      </c>
      <c r="B792">
        <f>VLOOKUP(A792,Sheet2!$A$2:$C$250,3)</f>
        <v>984</v>
      </c>
      <c r="C792" t="str">
        <f>VLOOKUP(A792,Sheet2!$A$2:$C$250,2)</f>
        <v>Lower Yukon-Kuskokwim</v>
      </c>
      <c r="E792" t="s">
        <v>377</v>
      </c>
      <c r="F792">
        <v>920</v>
      </c>
      <c r="I792">
        <v>923</v>
      </c>
      <c r="K792">
        <v>2951</v>
      </c>
      <c r="N792">
        <v>395</v>
      </c>
      <c r="P792">
        <v>1129.2</v>
      </c>
      <c r="S792">
        <v>18678</v>
      </c>
    </row>
    <row r="793" spans="1:19">
      <c r="A793" t="s">
        <v>2653</v>
      </c>
      <c r="B793">
        <f>VLOOKUP(A793,Sheet2!$A$2:$C$250,3)</f>
        <v>984</v>
      </c>
      <c r="C793" t="str">
        <f>VLOOKUP(A793,Sheet2!$A$2:$C$250,2)</f>
        <v>Lower Yukon-Kuskokwim</v>
      </c>
      <c r="D793" t="s">
        <v>3025</v>
      </c>
      <c r="E793" t="s">
        <v>377</v>
      </c>
      <c r="F793">
        <v>2400</v>
      </c>
      <c r="I793">
        <v>1353.7226277372263</v>
      </c>
      <c r="K793">
        <v>4312.0386614999998</v>
      </c>
    </row>
    <row r="794" spans="1:19">
      <c r="A794" t="s">
        <v>138</v>
      </c>
      <c r="B794">
        <f>VLOOKUP(A794,Sheet2!$A$2:$C$250,3)</f>
        <v>984</v>
      </c>
      <c r="C794" t="str">
        <f>VLOOKUP(A794,Sheet2!$A$2:$C$250,2)</f>
        <v>Lower Yukon-Kuskokwim</v>
      </c>
      <c r="E794" t="s">
        <v>377</v>
      </c>
      <c r="F794">
        <v>2400</v>
      </c>
      <c r="I794">
        <v>1527</v>
      </c>
      <c r="K794">
        <v>9565</v>
      </c>
      <c r="N794">
        <v>906</v>
      </c>
      <c r="P794">
        <v>2973.2000000000003</v>
      </c>
      <c r="S794">
        <v>15586</v>
      </c>
    </row>
    <row r="795" spans="1:19">
      <c r="A795" t="s">
        <v>2653</v>
      </c>
      <c r="B795">
        <f>VLOOKUP(A795,Sheet2!$A$2:$C$250,3)</f>
        <v>984</v>
      </c>
      <c r="C795" t="str">
        <f>VLOOKUP(A795,Sheet2!$A$2:$C$250,2)</f>
        <v>Lower Yukon-Kuskokwim</v>
      </c>
      <c r="D795" t="s">
        <v>139</v>
      </c>
      <c r="E795" t="s">
        <v>1500</v>
      </c>
      <c r="F795">
        <v>920</v>
      </c>
      <c r="I795">
        <v>578.10218978102193</v>
      </c>
      <c r="K795">
        <v>1030.00927</v>
      </c>
    </row>
    <row r="796" spans="1:19">
      <c r="A796" t="s">
        <v>138</v>
      </c>
      <c r="B796">
        <f>VLOOKUP(A796,Sheet2!$A$2:$C$250,3)</f>
        <v>984</v>
      </c>
      <c r="C796" t="str">
        <f>VLOOKUP(A796,Sheet2!$A$2:$C$250,2)</f>
        <v>Lower Yukon-Kuskokwim</v>
      </c>
      <c r="D796" t="s">
        <v>140</v>
      </c>
      <c r="E796" t="s">
        <v>1500</v>
      </c>
      <c r="G796" t="s">
        <v>11</v>
      </c>
    </row>
    <row r="797" spans="1:19">
      <c r="A797" t="s">
        <v>138</v>
      </c>
      <c r="B797">
        <f>VLOOKUP(A797,Sheet2!$A$2:$C$250,3)</f>
        <v>984</v>
      </c>
      <c r="C797" t="str">
        <f>VLOOKUP(A797,Sheet2!$A$2:$C$250,2)</f>
        <v>Lower Yukon-Kuskokwim</v>
      </c>
      <c r="D797" t="s">
        <v>141</v>
      </c>
      <c r="E797" t="s">
        <v>1500</v>
      </c>
      <c r="G797" t="s">
        <v>11</v>
      </c>
    </row>
    <row r="798" spans="1:19">
      <c r="A798" t="s">
        <v>138</v>
      </c>
      <c r="B798">
        <f>VLOOKUP(A798,Sheet2!$A$2:$C$250,3)</f>
        <v>984</v>
      </c>
      <c r="C798" t="str">
        <f>VLOOKUP(A798,Sheet2!$A$2:$C$250,2)</f>
        <v>Lower Yukon-Kuskokwim</v>
      </c>
      <c r="D798" t="s">
        <v>143</v>
      </c>
      <c r="E798" t="s">
        <v>65</v>
      </c>
      <c r="F798">
        <v>816</v>
      </c>
      <c r="G798" t="s">
        <v>11</v>
      </c>
    </row>
    <row r="799" spans="1:19">
      <c r="A799" t="s">
        <v>138</v>
      </c>
      <c r="B799">
        <f>VLOOKUP(A799,Sheet2!$A$2:$C$250,3)</f>
        <v>984</v>
      </c>
      <c r="C799" t="str">
        <f>VLOOKUP(A799,Sheet2!$A$2:$C$250,2)</f>
        <v>Lower Yukon-Kuskokwim</v>
      </c>
      <c r="D799" t="s">
        <v>144</v>
      </c>
      <c r="E799" t="s">
        <v>65</v>
      </c>
      <c r="F799">
        <v>1768</v>
      </c>
      <c r="G799" t="s">
        <v>11</v>
      </c>
    </row>
    <row r="800" spans="1:19">
      <c r="A800" t="s">
        <v>2654</v>
      </c>
      <c r="B800">
        <f>VLOOKUP(A800,Sheet2!$A$2:$C$250,3)</f>
        <v>984</v>
      </c>
      <c r="C800" t="str">
        <f>VLOOKUP(A800,Sheet2!$A$2:$C$250,2)</f>
        <v>Lower Yukon-Kuskokwim</v>
      </c>
      <c r="D800" t="s">
        <v>3374</v>
      </c>
      <c r="E800" t="s">
        <v>3335</v>
      </c>
      <c r="F800">
        <v>20343</v>
      </c>
      <c r="K800">
        <v>168960</v>
      </c>
    </row>
    <row r="801" spans="1:11">
      <c r="A801" t="s">
        <v>2654</v>
      </c>
      <c r="B801">
        <f>VLOOKUP(A801,Sheet2!$A$2:$C$250,3)</f>
        <v>984</v>
      </c>
      <c r="C801" t="str">
        <f>VLOOKUP(A801,Sheet2!$A$2:$C$250,2)</f>
        <v>Lower Yukon-Kuskokwim</v>
      </c>
      <c r="D801" t="s">
        <v>3375</v>
      </c>
      <c r="E801" t="s">
        <v>3335</v>
      </c>
      <c r="F801">
        <v>25414</v>
      </c>
      <c r="K801">
        <v>174400</v>
      </c>
    </row>
    <row r="802" spans="1:11">
      <c r="A802" t="s">
        <v>2654</v>
      </c>
      <c r="B802">
        <f>VLOOKUP(A802,Sheet2!$A$2:$C$250,3)</f>
        <v>984</v>
      </c>
      <c r="C802" t="str">
        <f>VLOOKUP(A802,Sheet2!$A$2:$C$250,2)</f>
        <v>Lower Yukon-Kuskokwim</v>
      </c>
      <c r="D802" t="s">
        <v>3241</v>
      </c>
      <c r="E802" t="s">
        <v>3232</v>
      </c>
      <c r="F802">
        <v>5376</v>
      </c>
      <c r="I802">
        <v>952</v>
      </c>
      <c r="K802">
        <v>19706</v>
      </c>
    </row>
    <row r="803" spans="1:11">
      <c r="A803" t="s">
        <v>2654</v>
      </c>
      <c r="B803">
        <f>VLOOKUP(A803,Sheet2!$A$2:$C$250,3)</f>
        <v>984</v>
      </c>
      <c r="C803" t="str">
        <f>VLOOKUP(A803,Sheet2!$A$2:$C$250,2)</f>
        <v>Lower Yukon-Kuskokwim</v>
      </c>
      <c r="D803" t="s">
        <v>3242</v>
      </c>
      <c r="E803" t="s">
        <v>3232</v>
      </c>
      <c r="I803">
        <v>1321</v>
      </c>
      <c r="K803">
        <v>13683</v>
      </c>
    </row>
    <row r="804" spans="1:11">
      <c r="A804" t="s">
        <v>2654</v>
      </c>
      <c r="B804">
        <f>VLOOKUP(A804,Sheet2!$A$2:$C$250,3)</f>
        <v>984</v>
      </c>
      <c r="C804" t="str">
        <f>VLOOKUP(A804,Sheet2!$A$2:$C$250,2)</f>
        <v>Lower Yukon-Kuskokwim</v>
      </c>
      <c r="D804" t="s">
        <v>2655</v>
      </c>
      <c r="E804" t="s">
        <v>1500</v>
      </c>
    </row>
    <row r="805" spans="1:11">
      <c r="A805" t="s">
        <v>2017</v>
      </c>
      <c r="B805">
        <f>VLOOKUP(A805,Sheet2!$A$2:$C$250,3)</f>
        <v>7</v>
      </c>
      <c r="C805" t="str">
        <f>VLOOKUP(A805,Sheet2!$A$2:$C$250,2)</f>
        <v>Yukon-Koyukuk/Upper Tanana</v>
      </c>
      <c r="D805" t="s">
        <v>2018</v>
      </c>
      <c r="E805" t="s">
        <v>1980</v>
      </c>
      <c r="F805">
        <v>1696</v>
      </c>
    </row>
    <row r="806" spans="1:11">
      <c r="A806" t="s">
        <v>3027</v>
      </c>
      <c r="B806">
        <f>VLOOKUP(A806,Sheet2!$A$2:$C$250,3)</f>
        <v>92</v>
      </c>
      <c r="C806" t="str">
        <f>VLOOKUP(A806,Sheet2!$A$2:$C$250,2)</f>
        <v>Bristol Bay</v>
      </c>
      <c r="D806" t="s">
        <v>3376</v>
      </c>
      <c r="E806" t="s">
        <v>3335</v>
      </c>
      <c r="F806">
        <v>23900</v>
      </c>
      <c r="I806">
        <v>6926.9489051094888</v>
      </c>
      <c r="K806">
        <v>46560.419039999993</v>
      </c>
    </row>
    <row r="807" spans="1:11">
      <c r="A807" t="s">
        <v>3027</v>
      </c>
      <c r="B807">
        <f>VLOOKUP(A807,Sheet2!$A$2:$C$250,3)</f>
        <v>92</v>
      </c>
      <c r="C807" t="str">
        <f>VLOOKUP(A807,Sheet2!$A$2:$C$250,2)</f>
        <v>Bristol Bay</v>
      </c>
      <c r="D807" t="s">
        <v>3028</v>
      </c>
      <c r="E807" t="s">
        <v>377</v>
      </c>
      <c r="F807">
        <v>2300</v>
      </c>
    </row>
    <row r="808" spans="1:11">
      <c r="A808" t="s">
        <v>1230</v>
      </c>
      <c r="B808">
        <f>VLOOKUP(A808,Sheet2!$A$2:$C$250,3)</f>
        <v>92</v>
      </c>
      <c r="C808" t="str">
        <f>VLOOKUP(A808,Sheet2!$A$2:$C$250,2)</f>
        <v>Bristol Bay</v>
      </c>
      <c r="E808" t="s">
        <v>3335</v>
      </c>
      <c r="F808">
        <v>21937</v>
      </c>
    </row>
    <row r="809" spans="1:11">
      <c r="A809" t="s">
        <v>1230</v>
      </c>
      <c r="B809">
        <f>VLOOKUP(A809,Sheet2!$A$2:$C$250,3)</f>
        <v>92</v>
      </c>
      <c r="C809" t="str">
        <f>VLOOKUP(A809,Sheet2!$A$2:$C$250,2)</f>
        <v>Bristol Bay</v>
      </c>
      <c r="D809" t="s">
        <v>1142</v>
      </c>
      <c r="E809" t="s">
        <v>377</v>
      </c>
      <c r="F809">
        <v>1141</v>
      </c>
    </row>
    <row r="810" spans="1:11">
      <c r="A810" t="s">
        <v>1230</v>
      </c>
      <c r="B810">
        <f>VLOOKUP(A810,Sheet2!$A$2:$C$250,3)</f>
        <v>92</v>
      </c>
      <c r="C810" t="str">
        <f>VLOOKUP(A810,Sheet2!$A$2:$C$250,2)</f>
        <v>Bristol Bay</v>
      </c>
      <c r="D810" t="s">
        <v>66</v>
      </c>
      <c r="E810" t="s">
        <v>65</v>
      </c>
      <c r="F810">
        <v>600</v>
      </c>
    </row>
    <row r="811" spans="1:11">
      <c r="A811" t="s">
        <v>1230</v>
      </c>
      <c r="B811">
        <f>VLOOKUP(A811,Sheet2!$A$2:$C$250,3)</f>
        <v>92</v>
      </c>
      <c r="C811" t="str">
        <f>VLOOKUP(A811,Sheet2!$A$2:$C$250,2)</f>
        <v>Bristol Bay</v>
      </c>
      <c r="D811" t="s">
        <v>64</v>
      </c>
      <c r="E811" t="s">
        <v>65</v>
      </c>
    </row>
    <row r="812" spans="1:11">
      <c r="A812" t="s">
        <v>1249</v>
      </c>
      <c r="B812">
        <f>VLOOKUP(A812,Sheet2!$A$2:$C$250,3)</f>
        <v>78</v>
      </c>
      <c r="C812" t="str">
        <f>VLOOKUP(A812,Sheet2!$A$2:$C$250,2)</f>
        <v>Bristol Bay</v>
      </c>
      <c r="D812" t="s">
        <v>1244</v>
      </c>
      <c r="E812" t="s">
        <v>3335</v>
      </c>
      <c r="F812">
        <v>240</v>
      </c>
    </row>
    <row r="813" spans="1:11">
      <c r="A813" t="s">
        <v>1249</v>
      </c>
      <c r="B813">
        <f>VLOOKUP(A813,Sheet2!$A$2:$C$250,3)</f>
        <v>78</v>
      </c>
      <c r="C813" t="str">
        <f>VLOOKUP(A813,Sheet2!$A$2:$C$250,2)</f>
        <v>Bristol Bay</v>
      </c>
      <c r="D813" t="s">
        <v>1233</v>
      </c>
      <c r="E813" t="s">
        <v>3335</v>
      </c>
      <c r="F813">
        <v>12878</v>
      </c>
    </row>
    <row r="814" spans="1:11">
      <c r="A814" t="s">
        <v>1249</v>
      </c>
      <c r="B814">
        <f>VLOOKUP(A814,Sheet2!$A$2:$C$250,3)</f>
        <v>78</v>
      </c>
      <c r="C814" t="str">
        <f>VLOOKUP(A814,Sheet2!$A$2:$C$250,2)</f>
        <v>Bristol Bay</v>
      </c>
      <c r="D814" t="s">
        <v>147</v>
      </c>
      <c r="E814" t="s">
        <v>3232</v>
      </c>
      <c r="F814">
        <v>1302</v>
      </c>
    </row>
    <row r="815" spans="1:11">
      <c r="A815" t="s">
        <v>1249</v>
      </c>
      <c r="B815">
        <f>VLOOKUP(A815,Sheet2!$A$2:$C$250,3)</f>
        <v>78</v>
      </c>
      <c r="C815" t="str">
        <f>VLOOKUP(A815,Sheet2!$A$2:$C$250,2)</f>
        <v>Bristol Bay</v>
      </c>
      <c r="D815" t="s">
        <v>1238</v>
      </c>
      <c r="E815" t="s">
        <v>377</v>
      </c>
    </row>
    <row r="816" spans="1:11">
      <c r="A816" t="s">
        <v>1249</v>
      </c>
      <c r="B816">
        <f>VLOOKUP(A816,Sheet2!$A$2:$C$250,3)</f>
        <v>78</v>
      </c>
      <c r="C816" t="str">
        <f>VLOOKUP(A816,Sheet2!$A$2:$C$250,2)</f>
        <v>Bristol Bay</v>
      </c>
      <c r="D816" t="s">
        <v>161</v>
      </c>
      <c r="E816" t="s">
        <v>377</v>
      </c>
    </row>
    <row r="817" spans="1:5">
      <c r="A817" t="s">
        <v>1249</v>
      </c>
      <c r="B817">
        <f>VLOOKUP(A817,Sheet2!$A$2:$C$250,3)</f>
        <v>78</v>
      </c>
      <c r="C817" t="str">
        <f>VLOOKUP(A817,Sheet2!$A$2:$C$250,2)</f>
        <v>Bristol Bay</v>
      </c>
      <c r="D817" t="s">
        <v>1241</v>
      </c>
      <c r="E817" t="s">
        <v>377</v>
      </c>
    </row>
    <row r="818" spans="1:5">
      <c r="A818" t="s">
        <v>1249</v>
      </c>
      <c r="B818">
        <f>VLOOKUP(A818,Sheet2!$A$2:$C$250,3)</f>
        <v>78</v>
      </c>
      <c r="C818" t="str">
        <f>VLOOKUP(A818,Sheet2!$A$2:$C$250,2)</f>
        <v>Bristol Bay</v>
      </c>
      <c r="D818" t="s">
        <v>1246</v>
      </c>
      <c r="E818" t="s">
        <v>377</v>
      </c>
    </row>
    <row r="819" spans="1:5">
      <c r="A819" t="s">
        <v>1249</v>
      </c>
      <c r="B819">
        <f>VLOOKUP(A819,Sheet2!$A$2:$C$250,3)</f>
        <v>78</v>
      </c>
      <c r="C819" t="str">
        <f>VLOOKUP(A819,Sheet2!$A$2:$C$250,2)</f>
        <v>Bristol Bay</v>
      </c>
      <c r="D819" t="s">
        <v>1231</v>
      </c>
      <c r="E819" t="s">
        <v>1500</v>
      </c>
    </row>
    <row r="820" spans="1:5">
      <c r="A820" t="s">
        <v>1249</v>
      </c>
      <c r="B820">
        <f>VLOOKUP(A820,Sheet2!$A$2:$C$250,3)</f>
        <v>78</v>
      </c>
      <c r="C820" t="str">
        <f>VLOOKUP(A820,Sheet2!$A$2:$C$250,2)</f>
        <v>Bristol Bay</v>
      </c>
      <c r="D820" t="s">
        <v>1236</v>
      </c>
      <c r="E820" t="s">
        <v>1500</v>
      </c>
    </row>
    <row r="821" spans="1:5">
      <c r="A821" t="s">
        <v>1249</v>
      </c>
      <c r="B821">
        <f>VLOOKUP(A821,Sheet2!$A$2:$C$250,3)</f>
        <v>78</v>
      </c>
      <c r="C821" t="str">
        <f>VLOOKUP(A821,Sheet2!$A$2:$C$250,2)</f>
        <v>Bristol Bay</v>
      </c>
      <c r="D821" t="s">
        <v>1237</v>
      </c>
      <c r="E821" t="s">
        <v>1500</v>
      </c>
    </row>
    <row r="822" spans="1:5">
      <c r="A822" t="s">
        <v>1249</v>
      </c>
      <c r="B822">
        <f>VLOOKUP(A822,Sheet2!$A$2:$C$250,3)</f>
        <v>78</v>
      </c>
      <c r="C822" t="str">
        <f>VLOOKUP(A822,Sheet2!$A$2:$C$250,2)</f>
        <v>Bristol Bay</v>
      </c>
      <c r="D822" t="s">
        <v>1240</v>
      </c>
      <c r="E822" t="s">
        <v>1500</v>
      </c>
    </row>
    <row r="823" spans="1:5">
      <c r="A823" t="s">
        <v>1249</v>
      </c>
      <c r="B823">
        <f>VLOOKUP(A823,Sheet2!$A$2:$C$250,3)</f>
        <v>78</v>
      </c>
      <c r="C823" t="str">
        <f>VLOOKUP(A823,Sheet2!$A$2:$C$250,2)</f>
        <v>Bristol Bay</v>
      </c>
      <c r="D823" t="s">
        <v>1245</v>
      </c>
      <c r="E823" t="s">
        <v>1500</v>
      </c>
    </row>
    <row r="824" spans="1:5">
      <c r="A824" t="s">
        <v>1249</v>
      </c>
      <c r="B824">
        <f>VLOOKUP(A824,Sheet2!$A$2:$C$250,3)</f>
        <v>78</v>
      </c>
      <c r="C824" t="str">
        <f>VLOOKUP(A824,Sheet2!$A$2:$C$250,2)</f>
        <v>Bristol Bay</v>
      </c>
      <c r="D824" t="s">
        <v>255</v>
      </c>
      <c r="E824" t="s">
        <v>1500</v>
      </c>
    </row>
    <row r="825" spans="1:5">
      <c r="A825" t="s">
        <v>1249</v>
      </c>
      <c r="B825">
        <f>VLOOKUP(A825,Sheet2!$A$2:$C$250,3)</f>
        <v>78</v>
      </c>
      <c r="C825" t="str">
        <f>VLOOKUP(A825,Sheet2!$A$2:$C$250,2)</f>
        <v>Bristol Bay</v>
      </c>
      <c r="D825" t="s">
        <v>1247</v>
      </c>
      <c r="E825" t="s">
        <v>1500</v>
      </c>
    </row>
    <row r="826" spans="1:5">
      <c r="A826" t="s">
        <v>1249</v>
      </c>
      <c r="B826">
        <f>VLOOKUP(A826,Sheet2!$A$2:$C$250,3)</f>
        <v>78</v>
      </c>
      <c r="C826" t="str">
        <f>VLOOKUP(A826,Sheet2!$A$2:$C$250,2)</f>
        <v>Bristol Bay</v>
      </c>
      <c r="D826" t="s">
        <v>1232</v>
      </c>
      <c r="E826" t="s">
        <v>2424</v>
      </c>
    </row>
    <row r="827" spans="1:5">
      <c r="A827" t="s">
        <v>1249</v>
      </c>
      <c r="B827">
        <f>VLOOKUP(A827,Sheet2!$A$2:$C$250,3)</f>
        <v>78</v>
      </c>
      <c r="C827" t="str">
        <f>VLOOKUP(A827,Sheet2!$A$2:$C$250,2)</f>
        <v>Bristol Bay</v>
      </c>
      <c r="D827" t="s">
        <v>473</v>
      </c>
      <c r="E827" t="s">
        <v>2424</v>
      </c>
    </row>
    <row r="828" spans="1:5">
      <c r="A828" t="s">
        <v>1249</v>
      </c>
      <c r="B828">
        <f>VLOOKUP(A828,Sheet2!$A$2:$C$250,3)</f>
        <v>78</v>
      </c>
      <c r="C828" t="str">
        <f>VLOOKUP(A828,Sheet2!$A$2:$C$250,2)</f>
        <v>Bristol Bay</v>
      </c>
      <c r="D828" t="s">
        <v>849</v>
      </c>
      <c r="E828" t="s">
        <v>2424</v>
      </c>
    </row>
    <row r="829" spans="1:5">
      <c r="A829" t="s">
        <v>1249</v>
      </c>
      <c r="B829">
        <f>VLOOKUP(A829,Sheet2!$A$2:$C$250,3)</f>
        <v>78</v>
      </c>
      <c r="C829" t="str">
        <f>VLOOKUP(A829,Sheet2!$A$2:$C$250,2)</f>
        <v>Bristol Bay</v>
      </c>
      <c r="D829" t="s">
        <v>1234</v>
      </c>
      <c r="E829" t="s">
        <v>213</v>
      </c>
    </row>
    <row r="830" spans="1:5">
      <c r="A830" t="s">
        <v>1249</v>
      </c>
      <c r="B830">
        <f>VLOOKUP(A830,Sheet2!$A$2:$C$250,3)</f>
        <v>78</v>
      </c>
      <c r="C830" t="str">
        <f>VLOOKUP(A830,Sheet2!$A$2:$C$250,2)</f>
        <v>Bristol Bay</v>
      </c>
      <c r="D830" t="s">
        <v>1235</v>
      </c>
      <c r="E830" t="s">
        <v>213</v>
      </c>
    </row>
    <row r="831" spans="1:5">
      <c r="A831" t="s">
        <v>1249</v>
      </c>
      <c r="B831">
        <f>VLOOKUP(A831,Sheet2!$A$2:$C$250,3)</f>
        <v>78</v>
      </c>
      <c r="C831" t="str">
        <f>VLOOKUP(A831,Sheet2!$A$2:$C$250,2)</f>
        <v>Bristol Bay</v>
      </c>
      <c r="D831" t="s">
        <v>254</v>
      </c>
      <c r="E831" t="s">
        <v>2194</v>
      </c>
    </row>
    <row r="832" spans="1:5">
      <c r="A832" t="s">
        <v>1249</v>
      </c>
      <c r="B832">
        <f>VLOOKUP(A832,Sheet2!$A$2:$C$250,3)</f>
        <v>78</v>
      </c>
      <c r="C832" t="str">
        <f>VLOOKUP(A832,Sheet2!$A$2:$C$250,2)</f>
        <v>Bristol Bay</v>
      </c>
      <c r="D832" t="s">
        <v>1242</v>
      </c>
      <c r="E832" t="s">
        <v>65</v>
      </c>
    </row>
    <row r="833" spans="1:11">
      <c r="A833" t="s">
        <v>1249</v>
      </c>
      <c r="B833">
        <f>VLOOKUP(A833,Sheet2!$A$2:$C$250,3)</f>
        <v>78</v>
      </c>
      <c r="C833" t="str">
        <f>VLOOKUP(A833,Sheet2!$A$2:$C$250,2)</f>
        <v>Bristol Bay</v>
      </c>
      <c r="D833" t="s">
        <v>1239</v>
      </c>
      <c r="E833" t="s">
        <v>65</v>
      </c>
    </row>
    <row r="834" spans="1:11">
      <c r="A834" t="s">
        <v>1249</v>
      </c>
      <c r="B834">
        <f>VLOOKUP(A834,Sheet2!$A$2:$C$250,3)</f>
        <v>78</v>
      </c>
      <c r="C834" t="str">
        <f>VLOOKUP(A834,Sheet2!$A$2:$C$250,2)</f>
        <v>Bristol Bay</v>
      </c>
      <c r="D834" t="s">
        <v>1248</v>
      </c>
      <c r="E834" t="s">
        <v>65</v>
      </c>
    </row>
    <row r="835" spans="1:11">
      <c r="A835" t="s">
        <v>1263</v>
      </c>
      <c r="B835">
        <f>VLOOKUP(A835,Sheet2!$A$2:$C$250,3)</f>
        <v>76</v>
      </c>
      <c r="C835" t="str">
        <f>VLOOKUP(A835,Sheet2!$A$2:$C$250,2)</f>
        <v>Bristol Bay</v>
      </c>
      <c r="D835" t="s">
        <v>1250</v>
      </c>
      <c r="E835" t="s">
        <v>3615</v>
      </c>
    </row>
    <row r="836" spans="1:11">
      <c r="A836" t="s">
        <v>1263</v>
      </c>
      <c r="B836">
        <f>VLOOKUP(A836,Sheet2!$A$2:$C$250,3)</f>
        <v>76</v>
      </c>
      <c r="C836" t="str">
        <f>VLOOKUP(A836,Sheet2!$A$2:$C$250,2)</f>
        <v>Bristol Bay</v>
      </c>
      <c r="D836" t="s">
        <v>1096</v>
      </c>
      <c r="E836" t="s">
        <v>3615</v>
      </c>
    </row>
    <row r="837" spans="1:11">
      <c r="A837" t="s">
        <v>1263</v>
      </c>
      <c r="B837">
        <f>VLOOKUP(A837,Sheet2!$A$2:$C$250,3)</f>
        <v>76</v>
      </c>
      <c r="C837" t="str">
        <f>VLOOKUP(A837,Sheet2!$A$2:$C$250,2)</f>
        <v>Bristol Bay</v>
      </c>
      <c r="D837" t="s">
        <v>1243</v>
      </c>
      <c r="E837" t="s">
        <v>3335</v>
      </c>
      <c r="F837">
        <v>800</v>
      </c>
    </row>
    <row r="838" spans="1:11">
      <c r="A838" t="s">
        <v>1263</v>
      </c>
      <c r="B838">
        <f>VLOOKUP(A838,Sheet2!$A$2:$C$250,3)</f>
        <v>76</v>
      </c>
      <c r="C838" t="str">
        <f>VLOOKUP(A838,Sheet2!$A$2:$C$250,2)</f>
        <v>Bristol Bay</v>
      </c>
      <c r="D838" t="s">
        <v>296</v>
      </c>
      <c r="E838" t="s">
        <v>3335</v>
      </c>
      <c r="F838">
        <v>1440</v>
      </c>
    </row>
    <row r="839" spans="1:11">
      <c r="A839" t="s">
        <v>1263</v>
      </c>
      <c r="B839">
        <f>VLOOKUP(A839,Sheet2!$A$2:$C$250,3)</f>
        <v>76</v>
      </c>
      <c r="C839" t="str">
        <f>VLOOKUP(A839,Sheet2!$A$2:$C$250,2)</f>
        <v>Bristol Bay</v>
      </c>
      <c r="D839" t="s">
        <v>3377</v>
      </c>
      <c r="E839" t="s">
        <v>3335</v>
      </c>
      <c r="F839">
        <v>21270</v>
      </c>
      <c r="I839">
        <v>20550.312408759128</v>
      </c>
      <c r="K839">
        <v>5969.0537209999993</v>
      </c>
    </row>
    <row r="840" spans="1:11">
      <c r="A840" t="s">
        <v>1263</v>
      </c>
      <c r="B840">
        <f>VLOOKUP(A840,Sheet2!$A$2:$C$250,3)</f>
        <v>76</v>
      </c>
      <c r="C840" t="str">
        <f>VLOOKUP(A840,Sheet2!$A$2:$C$250,2)</f>
        <v>Bristol Bay</v>
      </c>
      <c r="D840" t="s">
        <v>1252</v>
      </c>
      <c r="E840" t="s">
        <v>3232</v>
      </c>
      <c r="F840">
        <v>2400</v>
      </c>
      <c r="I840">
        <v>660</v>
      </c>
    </row>
    <row r="841" spans="1:11">
      <c r="A841" t="s">
        <v>1263</v>
      </c>
      <c r="B841">
        <f>VLOOKUP(A841,Sheet2!$A$2:$C$250,3)</f>
        <v>76</v>
      </c>
      <c r="C841" t="str">
        <f>VLOOKUP(A841,Sheet2!$A$2:$C$250,2)</f>
        <v>Bristol Bay</v>
      </c>
      <c r="D841" t="s">
        <v>1256</v>
      </c>
      <c r="E841" t="s">
        <v>377</v>
      </c>
      <c r="F841">
        <v>1200</v>
      </c>
      <c r="I841">
        <v>550</v>
      </c>
    </row>
    <row r="842" spans="1:11">
      <c r="A842" t="s">
        <v>1263</v>
      </c>
      <c r="B842">
        <f>VLOOKUP(A842,Sheet2!$A$2:$C$250,3)</f>
        <v>76</v>
      </c>
      <c r="C842" t="str">
        <f>VLOOKUP(A842,Sheet2!$A$2:$C$250,2)</f>
        <v>Bristol Bay</v>
      </c>
      <c r="D842" t="s">
        <v>1261</v>
      </c>
      <c r="E842" t="s">
        <v>377</v>
      </c>
      <c r="F842">
        <v>2500</v>
      </c>
      <c r="I842">
        <v>660</v>
      </c>
      <c r="K842">
        <v>1500</v>
      </c>
    </row>
    <row r="843" spans="1:11">
      <c r="A843" t="s">
        <v>1263</v>
      </c>
      <c r="B843">
        <f>VLOOKUP(A843,Sheet2!$A$2:$C$250,3)</f>
        <v>76</v>
      </c>
      <c r="C843" t="str">
        <f>VLOOKUP(A843,Sheet2!$A$2:$C$250,2)</f>
        <v>Bristol Bay</v>
      </c>
      <c r="D843" t="s">
        <v>377</v>
      </c>
      <c r="E843" t="s">
        <v>377</v>
      </c>
    </row>
    <row r="844" spans="1:11">
      <c r="A844" t="s">
        <v>1263</v>
      </c>
      <c r="B844">
        <f>VLOOKUP(A844,Sheet2!$A$2:$C$250,3)</f>
        <v>76</v>
      </c>
      <c r="C844" t="str">
        <f>VLOOKUP(A844,Sheet2!$A$2:$C$250,2)</f>
        <v>Bristol Bay</v>
      </c>
      <c r="D844" t="s">
        <v>1258</v>
      </c>
      <c r="E844" t="s">
        <v>377</v>
      </c>
    </row>
    <row r="845" spans="1:11">
      <c r="A845" t="s">
        <v>1263</v>
      </c>
      <c r="B845">
        <f>VLOOKUP(A845,Sheet2!$A$2:$C$250,3)</f>
        <v>76</v>
      </c>
      <c r="C845" t="str">
        <f>VLOOKUP(A845,Sheet2!$A$2:$C$250,2)</f>
        <v>Bristol Bay</v>
      </c>
      <c r="D845" t="s">
        <v>1256</v>
      </c>
      <c r="E845" t="s">
        <v>1500</v>
      </c>
      <c r="F845">
        <v>1200</v>
      </c>
    </row>
    <row r="846" spans="1:11">
      <c r="A846" t="s">
        <v>1263</v>
      </c>
      <c r="B846">
        <f>VLOOKUP(A846,Sheet2!$A$2:$C$250,3)</f>
        <v>76</v>
      </c>
      <c r="C846" t="str">
        <f>VLOOKUP(A846,Sheet2!$A$2:$C$250,2)</f>
        <v>Bristol Bay</v>
      </c>
      <c r="D846" t="s">
        <v>1257</v>
      </c>
      <c r="E846" t="s">
        <v>1500</v>
      </c>
      <c r="F846">
        <v>2500</v>
      </c>
    </row>
    <row r="847" spans="1:11">
      <c r="A847" t="s">
        <v>1263</v>
      </c>
      <c r="B847">
        <f>VLOOKUP(A847,Sheet2!$A$2:$C$250,3)</f>
        <v>76</v>
      </c>
      <c r="C847" t="str">
        <f>VLOOKUP(A847,Sheet2!$A$2:$C$250,2)</f>
        <v>Bristol Bay</v>
      </c>
      <c r="D847" t="s">
        <v>1261</v>
      </c>
      <c r="E847" t="s">
        <v>1500</v>
      </c>
      <c r="F847">
        <v>2500</v>
      </c>
    </row>
    <row r="848" spans="1:11">
      <c r="A848" t="s">
        <v>1263</v>
      </c>
      <c r="B848">
        <f>VLOOKUP(A848,Sheet2!$A$2:$C$250,3)</f>
        <v>76</v>
      </c>
      <c r="C848" t="str">
        <f>VLOOKUP(A848,Sheet2!$A$2:$C$250,2)</f>
        <v>Bristol Bay</v>
      </c>
      <c r="D848" t="s">
        <v>632</v>
      </c>
      <c r="E848" t="s">
        <v>1500</v>
      </c>
      <c r="F848">
        <v>12000</v>
      </c>
    </row>
    <row r="849" spans="1:11">
      <c r="A849" t="s">
        <v>1263</v>
      </c>
      <c r="B849">
        <f>VLOOKUP(A849,Sheet2!$A$2:$C$250,3)</f>
        <v>76</v>
      </c>
      <c r="C849" t="str">
        <f>VLOOKUP(A849,Sheet2!$A$2:$C$250,2)</f>
        <v>Bristol Bay</v>
      </c>
      <c r="D849" t="s">
        <v>1254</v>
      </c>
      <c r="E849" t="s">
        <v>1500</v>
      </c>
    </row>
    <row r="850" spans="1:11">
      <c r="A850" t="s">
        <v>1263</v>
      </c>
      <c r="B850">
        <f>VLOOKUP(A850,Sheet2!$A$2:$C$250,3)</f>
        <v>76</v>
      </c>
      <c r="C850" t="str">
        <f>VLOOKUP(A850,Sheet2!$A$2:$C$250,2)</f>
        <v>Bristol Bay</v>
      </c>
      <c r="D850" t="s">
        <v>255</v>
      </c>
      <c r="E850" t="s">
        <v>1500</v>
      </c>
    </row>
    <row r="851" spans="1:11">
      <c r="A851" t="s">
        <v>1263</v>
      </c>
      <c r="B851">
        <f>VLOOKUP(A851,Sheet2!$A$2:$C$250,3)</f>
        <v>76</v>
      </c>
      <c r="C851" t="str">
        <f>VLOOKUP(A851,Sheet2!$A$2:$C$250,2)</f>
        <v>Bristol Bay</v>
      </c>
      <c r="D851" t="s">
        <v>473</v>
      </c>
      <c r="E851" t="s">
        <v>2424</v>
      </c>
      <c r="F851">
        <v>1920</v>
      </c>
    </row>
    <row r="852" spans="1:11">
      <c r="A852" t="s">
        <v>1263</v>
      </c>
      <c r="B852">
        <f>VLOOKUP(A852,Sheet2!$A$2:$C$250,3)</f>
        <v>76</v>
      </c>
      <c r="C852" t="str">
        <f>VLOOKUP(A852,Sheet2!$A$2:$C$250,2)</f>
        <v>Bristol Bay</v>
      </c>
      <c r="D852" t="s">
        <v>551</v>
      </c>
      <c r="E852" t="s">
        <v>2424</v>
      </c>
    </row>
    <row r="853" spans="1:11">
      <c r="A853" t="s">
        <v>1263</v>
      </c>
      <c r="B853">
        <f>VLOOKUP(A853,Sheet2!$A$2:$C$250,3)</f>
        <v>76</v>
      </c>
      <c r="C853" t="str">
        <f>VLOOKUP(A853,Sheet2!$A$2:$C$250,2)</f>
        <v>Bristol Bay</v>
      </c>
      <c r="D853" t="s">
        <v>97</v>
      </c>
      <c r="E853" t="s">
        <v>2424</v>
      </c>
    </row>
    <row r="854" spans="1:11">
      <c r="A854" t="s">
        <v>1263</v>
      </c>
      <c r="B854">
        <f>VLOOKUP(A854,Sheet2!$A$2:$C$250,3)</f>
        <v>76</v>
      </c>
      <c r="C854" t="str">
        <f>VLOOKUP(A854,Sheet2!$A$2:$C$250,2)</f>
        <v>Bristol Bay</v>
      </c>
      <c r="D854" t="s">
        <v>1262</v>
      </c>
      <c r="E854" t="s">
        <v>2424</v>
      </c>
    </row>
    <row r="855" spans="1:11">
      <c r="A855" t="s">
        <v>1263</v>
      </c>
      <c r="B855">
        <f>VLOOKUP(A855,Sheet2!$A$2:$C$250,3)</f>
        <v>76</v>
      </c>
      <c r="C855" t="str">
        <f>VLOOKUP(A855,Sheet2!$A$2:$C$250,2)</f>
        <v>Bristol Bay</v>
      </c>
      <c r="D855" t="s">
        <v>254</v>
      </c>
      <c r="E855" t="s">
        <v>2194</v>
      </c>
    </row>
    <row r="856" spans="1:11">
      <c r="A856" t="s">
        <v>1263</v>
      </c>
      <c r="B856">
        <f>VLOOKUP(A856,Sheet2!$A$2:$C$250,3)</f>
        <v>76</v>
      </c>
      <c r="C856" t="str">
        <f>VLOOKUP(A856,Sheet2!$A$2:$C$250,2)</f>
        <v>Bristol Bay</v>
      </c>
      <c r="D856" t="s">
        <v>1148</v>
      </c>
      <c r="E856" t="s">
        <v>1980</v>
      </c>
      <c r="F856">
        <v>800</v>
      </c>
    </row>
    <row r="857" spans="1:11">
      <c r="A857" t="s">
        <v>1263</v>
      </c>
      <c r="B857">
        <f>VLOOKUP(A857,Sheet2!$A$2:$C$250,3)</f>
        <v>76</v>
      </c>
      <c r="C857" t="str">
        <f>VLOOKUP(A857,Sheet2!$A$2:$C$250,2)</f>
        <v>Bristol Bay</v>
      </c>
      <c r="D857" t="s">
        <v>1260</v>
      </c>
      <c r="E857" t="s">
        <v>1980</v>
      </c>
      <c r="F857">
        <v>1104</v>
      </c>
    </row>
    <row r="858" spans="1:11">
      <c r="A858" t="s">
        <v>1263</v>
      </c>
      <c r="B858">
        <f>VLOOKUP(A858,Sheet2!$A$2:$C$250,3)</f>
        <v>76</v>
      </c>
      <c r="C858" t="str">
        <f>VLOOKUP(A858,Sheet2!$A$2:$C$250,2)</f>
        <v>Bristol Bay</v>
      </c>
      <c r="D858" t="s">
        <v>1251</v>
      </c>
      <c r="E858" t="s">
        <v>1980</v>
      </c>
    </row>
    <row r="859" spans="1:11">
      <c r="A859" t="s">
        <v>1263</v>
      </c>
      <c r="B859">
        <f>VLOOKUP(A859,Sheet2!$A$2:$C$250,3)</f>
        <v>76</v>
      </c>
      <c r="C859" t="str">
        <f>VLOOKUP(A859,Sheet2!$A$2:$C$250,2)</f>
        <v>Bristol Bay</v>
      </c>
      <c r="D859" t="s">
        <v>1255</v>
      </c>
      <c r="E859" t="s">
        <v>1980</v>
      </c>
    </row>
    <row r="860" spans="1:11">
      <c r="A860" t="s">
        <v>1263</v>
      </c>
      <c r="B860">
        <f>VLOOKUP(A860,Sheet2!$A$2:$C$250,3)</f>
        <v>76</v>
      </c>
      <c r="C860" t="str">
        <f>VLOOKUP(A860,Sheet2!$A$2:$C$250,2)</f>
        <v>Bristol Bay</v>
      </c>
      <c r="D860" t="s">
        <v>1259</v>
      </c>
      <c r="E860" t="s">
        <v>65</v>
      </c>
    </row>
    <row r="861" spans="1:11">
      <c r="A861" t="s">
        <v>1263</v>
      </c>
      <c r="B861">
        <f>VLOOKUP(A861,Sheet2!$A$2:$C$250,3)</f>
        <v>76</v>
      </c>
      <c r="C861" t="str">
        <f>VLOOKUP(A861,Sheet2!$A$2:$C$250,2)</f>
        <v>Bristol Bay</v>
      </c>
      <c r="D861" t="s">
        <v>64</v>
      </c>
      <c r="E861" t="s">
        <v>65</v>
      </c>
    </row>
    <row r="862" spans="1:11">
      <c r="A862" t="s">
        <v>3378</v>
      </c>
      <c r="B862">
        <f>VLOOKUP(A862,Sheet2!$A$2:$C$250,3)</f>
        <v>48</v>
      </c>
      <c r="C862" t="str">
        <f>VLOOKUP(A862,Sheet2!$A$2:$C$250,2)</f>
        <v>Kodiak</v>
      </c>
      <c r="D862" t="s">
        <v>3379</v>
      </c>
      <c r="E862" t="s">
        <v>3335</v>
      </c>
      <c r="F862">
        <v>7682</v>
      </c>
      <c r="I862">
        <v>1655.9416058394161</v>
      </c>
      <c r="K862">
        <v>13972.819093433334</v>
      </c>
    </row>
    <row r="863" spans="1:11">
      <c r="A863" t="s">
        <v>2019</v>
      </c>
      <c r="B863">
        <f>VLOOKUP(A863,Sheet2!$A$2:$C$250,3)</f>
        <v>48</v>
      </c>
      <c r="C863" t="str">
        <f>VLOOKUP(A863,Sheet2!$A$2:$C$250,2)</f>
        <v>Kodiak</v>
      </c>
      <c r="D863" t="s">
        <v>3380</v>
      </c>
      <c r="E863" t="s">
        <v>3335</v>
      </c>
      <c r="F863">
        <v>8450</v>
      </c>
      <c r="I863">
        <v>3000</v>
      </c>
      <c r="K863">
        <v>37856</v>
      </c>
    </row>
    <row r="864" spans="1:11">
      <c r="A864" t="s">
        <v>2019</v>
      </c>
      <c r="B864">
        <f>VLOOKUP(A864,Sheet2!$A$2:$C$250,3)</f>
        <v>48</v>
      </c>
      <c r="C864" t="str">
        <f>VLOOKUP(A864,Sheet2!$A$2:$C$250,2)</f>
        <v>Kodiak</v>
      </c>
      <c r="D864" t="s">
        <v>658</v>
      </c>
      <c r="E864" t="s">
        <v>3335</v>
      </c>
      <c r="F864">
        <v>8450</v>
      </c>
      <c r="G864" t="s">
        <v>652</v>
      </c>
      <c r="H864" t="s">
        <v>659</v>
      </c>
    </row>
    <row r="865" spans="1:11">
      <c r="A865" t="s">
        <v>2019</v>
      </c>
      <c r="B865">
        <f>VLOOKUP(A865,Sheet2!$A$2:$C$250,3)</f>
        <v>48</v>
      </c>
      <c r="C865" t="str">
        <f>VLOOKUP(A865,Sheet2!$A$2:$C$250,2)</f>
        <v>Kodiak</v>
      </c>
      <c r="D865" t="s">
        <v>2020</v>
      </c>
      <c r="E865" t="s">
        <v>1980</v>
      </c>
      <c r="F865">
        <v>364</v>
      </c>
    </row>
    <row r="866" spans="1:11">
      <c r="A866" t="s">
        <v>1838</v>
      </c>
      <c r="B866">
        <f>VLOOKUP(A866,Sheet2!$A$2:$C$250,3)</f>
        <v>95</v>
      </c>
      <c r="C866" t="str">
        <f>VLOOKUP(A866,Sheet2!$A$2:$C$250,2)</f>
        <v>Copper River/Chugach</v>
      </c>
      <c r="D866" t="s">
        <v>3381</v>
      </c>
      <c r="E866" t="s">
        <v>3335</v>
      </c>
      <c r="F866">
        <v>5640</v>
      </c>
      <c r="I866">
        <v>3465</v>
      </c>
      <c r="K866">
        <v>20165</v>
      </c>
    </row>
    <row r="867" spans="1:11">
      <c r="A867" t="s">
        <v>1838</v>
      </c>
      <c r="B867">
        <f>VLOOKUP(A867,Sheet2!$A$2:$C$250,3)</f>
        <v>95</v>
      </c>
      <c r="C867" t="str">
        <f>VLOOKUP(A867,Sheet2!$A$2:$C$250,2)</f>
        <v>Copper River/Chugach</v>
      </c>
      <c r="D867" t="s">
        <v>89</v>
      </c>
      <c r="E867" t="s">
        <v>3335</v>
      </c>
    </row>
    <row r="868" spans="1:11">
      <c r="A868" t="s">
        <v>1838</v>
      </c>
      <c r="B868">
        <f>VLOOKUP(A868,Sheet2!$A$2:$C$250,3)</f>
        <v>95</v>
      </c>
      <c r="C868" t="str">
        <f>VLOOKUP(A868,Sheet2!$A$2:$C$250,2)</f>
        <v>Copper River/Chugach</v>
      </c>
      <c r="D868" t="s">
        <v>3243</v>
      </c>
      <c r="E868" t="s">
        <v>3232</v>
      </c>
      <c r="F868">
        <v>200</v>
      </c>
    </row>
    <row r="869" spans="1:11">
      <c r="A869" t="s">
        <v>1838</v>
      </c>
      <c r="B869">
        <f>VLOOKUP(A869,Sheet2!$A$2:$C$250,3)</f>
        <v>95</v>
      </c>
      <c r="C869" t="str">
        <f>VLOOKUP(A869,Sheet2!$A$2:$C$250,2)</f>
        <v>Copper River/Chugach</v>
      </c>
      <c r="D869" t="s">
        <v>1856</v>
      </c>
      <c r="E869" t="s">
        <v>3232</v>
      </c>
    </row>
    <row r="870" spans="1:11">
      <c r="A870" t="s">
        <v>1838</v>
      </c>
      <c r="B870">
        <f>VLOOKUP(A870,Sheet2!$A$2:$C$250,3)</f>
        <v>95</v>
      </c>
      <c r="C870" t="str">
        <f>VLOOKUP(A870,Sheet2!$A$2:$C$250,2)</f>
        <v>Copper River/Chugach</v>
      </c>
      <c r="D870" t="s">
        <v>3029</v>
      </c>
      <c r="E870" t="s">
        <v>377</v>
      </c>
      <c r="F870">
        <v>600</v>
      </c>
    </row>
    <row r="871" spans="1:11">
      <c r="A871" t="s">
        <v>1838</v>
      </c>
      <c r="B871">
        <f>VLOOKUP(A871,Sheet2!$A$2:$C$250,3)</f>
        <v>95</v>
      </c>
      <c r="C871" t="str">
        <f>VLOOKUP(A871,Sheet2!$A$2:$C$250,2)</f>
        <v>Copper River/Chugach</v>
      </c>
      <c r="D871" t="s">
        <v>3030</v>
      </c>
      <c r="E871" t="s">
        <v>377</v>
      </c>
      <c r="F871">
        <v>600</v>
      </c>
    </row>
    <row r="872" spans="1:11">
      <c r="A872" t="s">
        <v>1838</v>
      </c>
      <c r="B872">
        <f>VLOOKUP(A872,Sheet2!$A$2:$C$250,3)</f>
        <v>95</v>
      </c>
      <c r="C872" t="str">
        <f>VLOOKUP(A872,Sheet2!$A$2:$C$250,2)</f>
        <v>Copper River/Chugach</v>
      </c>
      <c r="D872" t="s">
        <v>1852</v>
      </c>
      <c r="E872" t="s">
        <v>377</v>
      </c>
    </row>
    <row r="873" spans="1:11">
      <c r="A873" t="s">
        <v>1838</v>
      </c>
      <c r="B873">
        <f>VLOOKUP(A873,Sheet2!$A$2:$C$250,3)</f>
        <v>95</v>
      </c>
      <c r="C873" t="str">
        <f>VLOOKUP(A873,Sheet2!$A$2:$C$250,2)</f>
        <v>Copper River/Chugach</v>
      </c>
      <c r="D873" t="s">
        <v>2656</v>
      </c>
      <c r="E873" t="s">
        <v>1500</v>
      </c>
      <c r="F873">
        <v>600</v>
      </c>
    </row>
    <row r="874" spans="1:11">
      <c r="A874" t="s">
        <v>1838</v>
      </c>
      <c r="B874">
        <f>VLOOKUP(A874,Sheet2!$A$2:$C$250,3)</f>
        <v>95</v>
      </c>
      <c r="C874" t="str">
        <f>VLOOKUP(A874,Sheet2!$A$2:$C$250,2)</f>
        <v>Copper River/Chugach</v>
      </c>
      <c r="D874" t="s">
        <v>1850</v>
      </c>
      <c r="E874" t="s">
        <v>1500</v>
      </c>
    </row>
    <row r="875" spans="1:11">
      <c r="A875" t="s">
        <v>1838</v>
      </c>
      <c r="B875">
        <f>VLOOKUP(A875,Sheet2!$A$2:$C$250,3)</f>
        <v>95</v>
      </c>
      <c r="C875" t="str">
        <f>VLOOKUP(A875,Sheet2!$A$2:$C$250,2)</f>
        <v>Copper River/Chugach</v>
      </c>
      <c r="D875" t="s">
        <v>1853</v>
      </c>
      <c r="E875" t="s">
        <v>1500</v>
      </c>
    </row>
    <row r="876" spans="1:11">
      <c r="A876" t="s">
        <v>1838</v>
      </c>
      <c r="B876">
        <f>VLOOKUP(A876,Sheet2!$A$2:$C$250,3)</f>
        <v>95</v>
      </c>
      <c r="C876" t="str">
        <f>VLOOKUP(A876,Sheet2!$A$2:$C$250,2)</f>
        <v>Copper River/Chugach</v>
      </c>
      <c r="D876" t="s">
        <v>1854</v>
      </c>
      <c r="E876" t="s">
        <v>1500</v>
      </c>
    </row>
    <row r="877" spans="1:11">
      <c r="A877" t="s">
        <v>1838</v>
      </c>
      <c r="B877">
        <f>VLOOKUP(A877,Sheet2!$A$2:$C$250,3)</f>
        <v>95</v>
      </c>
      <c r="C877" t="str">
        <f>VLOOKUP(A877,Sheet2!$A$2:$C$250,2)</f>
        <v>Copper River/Chugach</v>
      </c>
      <c r="D877" t="s">
        <v>1855</v>
      </c>
      <c r="E877" t="s">
        <v>1500</v>
      </c>
    </row>
    <row r="878" spans="1:11">
      <c r="A878" t="s">
        <v>1838</v>
      </c>
      <c r="B878">
        <f>VLOOKUP(A878,Sheet2!$A$2:$C$250,3)</f>
        <v>95</v>
      </c>
      <c r="C878" t="str">
        <f>VLOOKUP(A878,Sheet2!$A$2:$C$250,2)</f>
        <v>Copper River/Chugach</v>
      </c>
      <c r="D878" t="s">
        <v>286</v>
      </c>
      <c r="E878" t="s">
        <v>2424</v>
      </c>
      <c r="F878">
        <v>6000</v>
      </c>
    </row>
    <row r="879" spans="1:11">
      <c r="A879" t="s">
        <v>1838</v>
      </c>
      <c r="B879">
        <f>VLOOKUP(A879,Sheet2!$A$2:$C$250,3)</f>
        <v>95</v>
      </c>
      <c r="C879" t="str">
        <f>VLOOKUP(A879,Sheet2!$A$2:$C$250,2)</f>
        <v>Copper River/Chugach</v>
      </c>
      <c r="D879" t="s">
        <v>473</v>
      </c>
      <c r="E879" t="s">
        <v>2424</v>
      </c>
    </row>
    <row r="880" spans="1:11">
      <c r="A880" t="s">
        <v>1838</v>
      </c>
      <c r="B880">
        <f>VLOOKUP(A880,Sheet2!$A$2:$C$250,3)</f>
        <v>95</v>
      </c>
      <c r="C880" t="str">
        <f>VLOOKUP(A880,Sheet2!$A$2:$C$250,2)</f>
        <v>Copper River/Chugach</v>
      </c>
      <c r="D880" t="s">
        <v>1851</v>
      </c>
      <c r="E880" t="s">
        <v>213</v>
      </c>
    </row>
    <row r="881" spans="1:11">
      <c r="A881" t="s">
        <v>1839</v>
      </c>
      <c r="B881">
        <f>VLOOKUP(A881,Sheet2!$A$2:$C$250,3)</f>
        <v>132</v>
      </c>
      <c r="C881" t="str">
        <f>VLOOKUP(A881,Sheet2!$A$2:$C$250,2)</f>
        <v>Copper River/Chugach</v>
      </c>
      <c r="D881" t="s">
        <v>1861</v>
      </c>
      <c r="E881" t="s">
        <v>3615</v>
      </c>
      <c r="F881">
        <v>8000</v>
      </c>
    </row>
    <row r="882" spans="1:11">
      <c r="A882" t="s">
        <v>1839</v>
      </c>
      <c r="B882">
        <f>VLOOKUP(A882,Sheet2!$A$2:$C$250,3)</f>
        <v>132</v>
      </c>
      <c r="C882" t="str">
        <f>VLOOKUP(A882,Sheet2!$A$2:$C$250,2)</f>
        <v>Copper River/Chugach</v>
      </c>
      <c r="D882" t="s">
        <v>1860</v>
      </c>
      <c r="E882" t="s">
        <v>3615</v>
      </c>
      <c r="F882">
        <v>13500</v>
      </c>
    </row>
    <row r="883" spans="1:11">
      <c r="A883" t="s">
        <v>1839</v>
      </c>
      <c r="B883">
        <f>VLOOKUP(A883,Sheet2!$A$2:$C$250,3)</f>
        <v>132</v>
      </c>
      <c r="C883" t="str">
        <f>VLOOKUP(A883,Sheet2!$A$2:$C$250,2)</f>
        <v>Copper River/Chugach</v>
      </c>
      <c r="D883" t="s">
        <v>1864</v>
      </c>
      <c r="E883" t="s">
        <v>3315</v>
      </c>
    </row>
    <row r="884" spans="1:11">
      <c r="A884" t="s">
        <v>1839</v>
      </c>
      <c r="B884">
        <f>VLOOKUP(A884,Sheet2!$A$2:$C$250,3)</f>
        <v>132</v>
      </c>
      <c r="C884" t="str">
        <f>VLOOKUP(A884,Sheet2!$A$2:$C$250,2)</f>
        <v>Copper River/Chugach</v>
      </c>
      <c r="D884" t="s">
        <v>1859</v>
      </c>
      <c r="E884" t="s">
        <v>3232</v>
      </c>
      <c r="F884">
        <v>2500</v>
      </c>
    </row>
    <row r="885" spans="1:11">
      <c r="A885" t="s">
        <v>1839</v>
      </c>
      <c r="B885">
        <f>VLOOKUP(A885,Sheet2!$A$2:$C$250,3)</f>
        <v>132</v>
      </c>
      <c r="C885" t="str">
        <f>VLOOKUP(A885,Sheet2!$A$2:$C$250,2)</f>
        <v>Copper River/Chugach</v>
      </c>
      <c r="D885" t="s">
        <v>1858</v>
      </c>
      <c r="E885" t="s">
        <v>377</v>
      </c>
      <c r="F885">
        <v>360</v>
      </c>
    </row>
    <row r="886" spans="1:11">
      <c r="A886" t="s">
        <v>1839</v>
      </c>
      <c r="B886">
        <f>VLOOKUP(A886,Sheet2!$A$2:$C$250,3)</f>
        <v>132</v>
      </c>
      <c r="C886" t="str">
        <f>VLOOKUP(A886,Sheet2!$A$2:$C$250,2)</f>
        <v>Copper River/Chugach</v>
      </c>
      <c r="D886" t="s">
        <v>37</v>
      </c>
      <c r="E886" t="s">
        <v>377</v>
      </c>
      <c r="F886">
        <v>576</v>
      </c>
    </row>
    <row r="887" spans="1:11">
      <c r="A887" t="s">
        <v>1839</v>
      </c>
      <c r="B887">
        <f>VLOOKUP(A887,Sheet2!$A$2:$C$250,3)</f>
        <v>132</v>
      </c>
      <c r="C887" t="str">
        <f>VLOOKUP(A887,Sheet2!$A$2:$C$250,2)</f>
        <v>Copper River/Chugach</v>
      </c>
      <c r="D887" t="s">
        <v>3031</v>
      </c>
      <c r="E887" t="s">
        <v>377</v>
      </c>
      <c r="F887">
        <v>720</v>
      </c>
      <c r="K887">
        <v>1459</v>
      </c>
    </row>
    <row r="888" spans="1:11">
      <c r="A888" t="s">
        <v>1839</v>
      </c>
      <c r="B888">
        <f>VLOOKUP(A888,Sheet2!$A$2:$C$250,3)</f>
        <v>132</v>
      </c>
      <c r="C888" t="str">
        <f>VLOOKUP(A888,Sheet2!$A$2:$C$250,2)</f>
        <v>Copper River/Chugach</v>
      </c>
      <c r="D888" t="s">
        <v>2657</v>
      </c>
      <c r="E888" t="s">
        <v>1500</v>
      </c>
      <c r="F888">
        <v>72</v>
      </c>
    </row>
    <row r="889" spans="1:11">
      <c r="A889" t="s">
        <v>1839</v>
      </c>
      <c r="B889">
        <f>VLOOKUP(A889,Sheet2!$A$2:$C$250,3)</f>
        <v>132</v>
      </c>
      <c r="C889" t="str">
        <f>VLOOKUP(A889,Sheet2!$A$2:$C$250,2)</f>
        <v>Copper River/Chugach</v>
      </c>
      <c r="D889" t="s">
        <v>2658</v>
      </c>
      <c r="E889" t="s">
        <v>1500</v>
      </c>
      <c r="F889">
        <v>72</v>
      </c>
    </row>
    <row r="890" spans="1:11">
      <c r="A890" t="s">
        <v>1839</v>
      </c>
      <c r="B890">
        <f>VLOOKUP(A890,Sheet2!$A$2:$C$250,3)</f>
        <v>132</v>
      </c>
      <c r="C890" t="str">
        <f>VLOOKUP(A890,Sheet2!$A$2:$C$250,2)</f>
        <v>Copper River/Chugach</v>
      </c>
      <c r="D890" t="s">
        <v>159</v>
      </c>
      <c r="E890" t="s">
        <v>1500</v>
      </c>
      <c r="F890">
        <v>280</v>
      </c>
    </row>
    <row r="891" spans="1:11">
      <c r="A891" t="s">
        <v>1839</v>
      </c>
      <c r="B891">
        <f>VLOOKUP(A891,Sheet2!$A$2:$C$250,3)</f>
        <v>132</v>
      </c>
      <c r="C891" t="str">
        <f>VLOOKUP(A891,Sheet2!$A$2:$C$250,2)</f>
        <v>Copper River/Chugach</v>
      </c>
      <c r="D891" t="s">
        <v>2660</v>
      </c>
      <c r="E891" t="s">
        <v>1500</v>
      </c>
      <c r="F891">
        <v>540</v>
      </c>
    </row>
    <row r="892" spans="1:11">
      <c r="A892" t="s">
        <v>1839</v>
      </c>
      <c r="B892">
        <f>VLOOKUP(A892,Sheet2!$A$2:$C$250,3)</f>
        <v>132</v>
      </c>
      <c r="C892" t="str">
        <f>VLOOKUP(A892,Sheet2!$A$2:$C$250,2)</f>
        <v>Copper River/Chugach</v>
      </c>
      <c r="D892" t="s">
        <v>2661</v>
      </c>
      <c r="E892" t="s">
        <v>1500</v>
      </c>
      <c r="F892">
        <v>1500</v>
      </c>
    </row>
    <row r="893" spans="1:11">
      <c r="A893" t="s">
        <v>2244</v>
      </c>
      <c r="B893">
        <f>VLOOKUP(A893,Sheet2!$A$2:$C$250,3)</f>
        <v>132</v>
      </c>
      <c r="C893" t="str">
        <f>VLOOKUP(A893,Sheet2!$A$2:$C$250,2)</f>
        <v>Copper River/Chugach</v>
      </c>
      <c r="D893" t="s">
        <v>2659</v>
      </c>
      <c r="E893" t="s">
        <v>1500</v>
      </c>
      <c r="F893">
        <v>2400</v>
      </c>
      <c r="I893">
        <v>2298.0525547445254</v>
      </c>
    </row>
    <row r="894" spans="1:11">
      <c r="A894" t="s">
        <v>2244</v>
      </c>
      <c r="B894">
        <f>VLOOKUP(A894,Sheet2!$A$2:$C$250,3)</f>
        <v>132</v>
      </c>
      <c r="C894" t="str">
        <f>VLOOKUP(A894,Sheet2!$A$2:$C$250,2)</f>
        <v>Copper River/Chugach</v>
      </c>
      <c r="D894" t="s">
        <v>2663</v>
      </c>
      <c r="E894" t="s">
        <v>1500</v>
      </c>
      <c r="F894">
        <v>3600</v>
      </c>
      <c r="I894">
        <v>2303.8335766423356</v>
      </c>
      <c r="K894">
        <v>31056.279503999998</v>
      </c>
    </row>
    <row r="895" spans="1:11">
      <c r="A895" t="s">
        <v>1839</v>
      </c>
      <c r="B895">
        <f>VLOOKUP(A895,Sheet2!$A$2:$C$250,3)</f>
        <v>132</v>
      </c>
      <c r="C895" t="str">
        <f>VLOOKUP(A895,Sheet2!$A$2:$C$250,2)</f>
        <v>Copper River/Chugach</v>
      </c>
      <c r="D895" t="s">
        <v>2662</v>
      </c>
      <c r="E895" t="s">
        <v>1500</v>
      </c>
    </row>
    <row r="896" spans="1:11">
      <c r="A896" t="s">
        <v>1839</v>
      </c>
      <c r="B896">
        <f>VLOOKUP(A896,Sheet2!$A$2:$C$250,3)</f>
        <v>132</v>
      </c>
      <c r="C896" t="str">
        <f>VLOOKUP(A896,Sheet2!$A$2:$C$250,2)</f>
        <v>Copper River/Chugach</v>
      </c>
      <c r="D896" t="s">
        <v>595</v>
      </c>
      <c r="E896" t="s">
        <v>2424</v>
      </c>
      <c r="F896">
        <v>1200</v>
      </c>
    </row>
    <row r="897" spans="1:19">
      <c r="A897" t="s">
        <v>1839</v>
      </c>
      <c r="B897">
        <f>VLOOKUP(A897,Sheet2!$A$2:$C$250,3)</f>
        <v>132</v>
      </c>
      <c r="C897" t="str">
        <f>VLOOKUP(A897,Sheet2!$A$2:$C$250,2)</f>
        <v>Copper River/Chugach</v>
      </c>
      <c r="D897" t="s">
        <v>1862</v>
      </c>
      <c r="E897" t="s">
        <v>2424</v>
      </c>
      <c r="F897">
        <v>1200</v>
      </c>
    </row>
    <row r="898" spans="1:19">
      <c r="A898" t="s">
        <v>1839</v>
      </c>
      <c r="B898">
        <f>VLOOKUP(A898,Sheet2!$A$2:$C$250,3)</f>
        <v>132</v>
      </c>
      <c r="C898" t="str">
        <f>VLOOKUP(A898,Sheet2!$A$2:$C$250,2)</f>
        <v>Copper River/Chugach</v>
      </c>
      <c r="D898" t="s">
        <v>1857</v>
      </c>
      <c r="E898" t="s">
        <v>2424</v>
      </c>
      <c r="F898">
        <v>2800</v>
      </c>
    </row>
    <row r="899" spans="1:19">
      <c r="A899" t="s">
        <v>2244</v>
      </c>
      <c r="B899">
        <f>VLOOKUP(A899,Sheet2!$A$2:$C$250,3)</f>
        <v>132</v>
      </c>
      <c r="C899" t="str">
        <f>VLOOKUP(A899,Sheet2!$A$2:$C$250,2)</f>
        <v>Copper River/Chugach</v>
      </c>
      <c r="D899" t="s">
        <v>2245</v>
      </c>
      <c r="E899" t="s">
        <v>2233</v>
      </c>
      <c r="F899">
        <v>600</v>
      </c>
      <c r="K899">
        <v>466.50419849999992</v>
      </c>
    </row>
    <row r="900" spans="1:19">
      <c r="A900" t="s">
        <v>1839</v>
      </c>
      <c r="B900">
        <f>VLOOKUP(A900,Sheet2!$A$2:$C$250,3)</f>
        <v>132</v>
      </c>
      <c r="C900" t="str">
        <f>VLOOKUP(A900,Sheet2!$A$2:$C$250,2)</f>
        <v>Copper River/Chugach</v>
      </c>
      <c r="D900" t="s">
        <v>1865</v>
      </c>
      <c r="E900" t="s">
        <v>2194</v>
      </c>
      <c r="F900">
        <v>400</v>
      </c>
      <c r="I900">
        <v>794</v>
      </c>
      <c r="K900">
        <v>10528</v>
      </c>
    </row>
    <row r="901" spans="1:19">
      <c r="A901" t="s">
        <v>1839</v>
      </c>
      <c r="B901">
        <f>VLOOKUP(A901,Sheet2!$A$2:$C$250,3)</f>
        <v>132</v>
      </c>
      <c r="C901" t="str">
        <f>VLOOKUP(A901,Sheet2!$A$2:$C$250,2)</f>
        <v>Copper River/Chugach</v>
      </c>
      <c r="D901" t="s">
        <v>2021</v>
      </c>
      <c r="E901" t="s">
        <v>1980</v>
      </c>
      <c r="F901">
        <v>2240</v>
      </c>
    </row>
    <row r="902" spans="1:19">
      <c r="A902" t="s">
        <v>1839</v>
      </c>
      <c r="B902">
        <f>VLOOKUP(A902,Sheet2!$A$2:$C$250,3)</f>
        <v>132</v>
      </c>
      <c r="C902" t="str">
        <f>VLOOKUP(A902,Sheet2!$A$2:$C$250,2)</f>
        <v>Copper River/Chugach</v>
      </c>
      <c r="D902" t="s">
        <v>399</v>
      </c>
      <c r="E902" t="s">
        <v>1980</v>
      </c>
      <c r="F902">
        <v>2400</v>
      </c>
    </row>
    <row r="903" spans="1:19">
      <c r="A903" t="s">
        <v>145</v>
      </c>
      <c r="B903">
        <f>VLOOKUP(A903,Sheet2!$A$2:$C$250,3)</f>
        <v>127</v>
      </c>
      <c r="C903" t="str">
        <f>VLOOKUP(A903,Sheet2!$A$2:$C$250,2)</f>
        <v>Lower Yukon-Kuskokwim</v>
      </c>
      <c r="D903" t="s">
        <v>3382</v>
      </c>
      <c r="E903" t="s">
        <v>3335</v>
      </c>
      <c r="F903">
        <v>10451.5</v>
      </c>
      <c r="I903">
        <v>3756.2189781021898</v>
      </c>
      <c r="K903">
        <v>27629.915040666663</v>
      </c>
    </row>
    <row r="904" spans="1:19">
      <c r="A904" t="s">
        <v>145</v>
      </c>
      <c r="B904">
        <f>VLOOKUP(A904,Sheet2!$A$2:$C$250,3)</f>
        <v>127</v>
      </c>
      <c r="C904" t="str">
        <f>VLOOKUP(A904,Sheet2!$A$2:$C$250,2)</f>
        <v>Lower Yukon-Kuskokwim</v>
      </c>
      <c r="D904" t="s">
        <v>3244</v>
      </c>
      <c r="E904" t="s">
        <v>3232</v>
      </c>
      <c r="F904">
        <v>2068</v>
      </c>
      <c r="K904">
        <v>12396.611715000001</v>
      </c>
    </row>
    <row r="905" spans="1:19">
      <c r="A905" t="s">
        <v>145</v>
      </c>
      <c r="B905">
        <f>VLOOKUP(A905,Sheet2!$A$2:$C$250,3)</f>
        <v>127</v>
      </c>
      <c r="C905" t="str">
        <f>VLOOKUP(A905,Sheet2!$A$2:$C$250,2)</f>
        <v>Lower Yukon-Kuskokwim</v>
      </c>
      <c r="E905" t="s">
        <v>3232</v>
      </c>
      <c r="F905">
        <v>2068</v>
      </c>
      <c r="I905">
        <v>889</v>
      </c>
      <c r="K905">
        <v>28340</v>
      </c>
      <c r="N905">
        <v>971</v>
      </c>
      <c r="P905">
        <v>11826</v>
      </c>
      <c r="S905">
        <v>9070</v>
      </c>
    </row>
    <row r="906" spans="1:19">
      <c r="A906" t="s">
        <v>145</v>
      </c>
      <c r="B906">
        <f>VLOOKUP(A906,Sheet2!$A$2:$C$250,3)</f>
        <v>127</v>
      </c>
      <c r="C906" t="str">
        <f>VLOOKUP(A906,Sheet2!$A$2:$C$250,2)</f>
        <v>Lower Yukon-Kuskokwim</v>
      </c>
      <c r="D906" t="s">
        <v>2650</v>
      </c>
      <c r="E906" t="s">
        <v>377</v>
      </c>
      <c r="F906">
        <v>1000</v>
      </c>
    </row>
    <row r="907" spans="1:19">
      <c r="A907" t="s">
        <v>145</v>
      </c>
      <c r="B907">
        <f>VLOOKUP(A907,Sheet2!$A$2:$C$250,3)</f>
        <v>127</v>
      </c>
      <c r="C907" t="str">
        <f>VLOOKUP(A907,Sheet2!$A$2:$C$250,2)</f>
        <v>Lower Yukon-Kuskokwim</v>
      </c>
      <c r="D907" t="s">
        <v>153</v>
      </c>
      <c r="E907" t="s">
        <v>377</v>
      </c>
      <c r="F907">
        <v>1265</v>
      </c>
      <c r="G907" t="s">
        <v>6</v>
      </c>
    </row>
    <row r="908" spans="1:19">
      <c r="A908" t="s">
        <v>145</v>
      </c>
      <c r="B908">
        <f>VLOOKUP(A908,Sheet2!$A$2:$C$250,3)</f>
        <v>127</v>
      </c>
      <c r="C908" t="str">
        <f>VLOOKUP(A908,Sheet2!$A$2:$C$250,2)</f>
        <v>Lower Yukon-Kuskokwim</v>
      </c>
      <c r="E908" t="s">
        <v>377</v>
      </c>
      <c r="F908">
        <v>1265</v>
      </c>
      <c r="I908">
        <v>738</v>
      </c>
      <c r="K908">
        <v>7149</v>
      </c>
      <c r="N908">
        <v>540</v>
      </c>
      <c r="P908">
        <v>4903</v>
      </c>
      <c r="S908">
        <v>9282</v>
      </c>
    </row>
    <row r="909" spans="1:19">
      <c r="A909" t="s">
        <v>145</v>
      </c>
      <c r="B909">
        <f>VLOOKUP(A909,Sheet2!$A$2:$C$250,3)</f>
        <v>127</v>
      </c>
      <c r="C909" t="str">
        <f>VLOOKUP(A909,Sheet2!$A$2:$C$250,2)</f>
        <v>Lower Yukon-Kuskokwim</v>
      </c>
      <c r="D909" t="s">
        <v>150</v>
      </c>
      <c r="E909" t="s">
        <v>1500</v>
      </c>
      <c r="F909">
        <v>225</v>
      </c>
      <c r="G909" t="s">
        <v>6</v>
      </c>
    </row>
    <row r="910" spans="1:19">
      <c r="A910" t="s">
        <v>145</v>
      </c>
      <c r="B910">
        <f>VLOOKUP(A910,Sheet2!$A$2:$C$250,3)</f>
        <v>127</v>
      </c>
      <c r="C910" t="str">
        <f>VLOOKUP(A910,Sheet2!$A$2:$C$250,2)</f>
        <v>Lower Yukon-Kuskokwim</v>
      </c>
      <c r="D910" t="s">
        <v>151</v>
      </c>
      <c r="E910" t="s">
        <v>1500</v>
      </c>
      <c r="F910">
        <v>960</v>
      </c>
    </row>
    <row r="911" spans="1:19">
      <c r="A911" t="s">
        <v>145</v>
      </c>
      <c r="B911">
        <f>VLOOKUP(A911,Sheet2!$A$2:$C$250,3)</f>
        <v>127</v>
      </c>
      <c r="C911" t="str">
        <f>VLOOKUP(A911,Sheet2!$A$2:$C$250,2)</f>
        <v>Lower Yukon-Kuskokwim</v>
      </c>
      <c r="D911" t="s">
        <v>135</v>
      </c>
      <c r="E911" t="s">
        <v>1500</v>
      </c>
      <c r="F911">
        <v>1000</v>
      </c>
    </row>
    <row r="912" spans="1:19">
      <c r="A912" t="s">
        <v>145</v>
      </c>
      <c r="B912">
        <f>VLOOKUP(A912,Sheet2!$A$2:$C$250,3)</f>
        <v>127</v>
      </c>
      <c r="C912" t="str">
        <f>VLOOKUP(A912,Sheet2!$A$2:$C$250,2)</f>
        <v>Lower Yukon-Kuskokwim</v>
      </c>
      <c r="D912" t="s">
        <v>152</v>
      </c>
      <c r="E912" t="s">
        <v>1500</v>
      </c>
    </row>
    <row r="913" spans="1:13">
      <c r="A913" t="s">
        <v>145</v>
      </c>
      <c r="B913">
        <f>VLOOKUP(A913,Sheet2!$A$2:$C$250,3)</f>
        <v>127</v>
      </c>
      <c r="C913" t="str">
        <f>VLOOKUP(A913,Sheet2!$A$2:$C$250,2)</f>
        <v>Lower Yukon-Kuskokwim</v>
      </c>
      <c r="D913" t="s">
        <v>146</v>
      </c>
      <c r="E913" t="s">
        <v>2424</v>
      </c>
      <c r="F913">
        <v>1200</v>
      </c>
    </row>
    <row r="914" spans="1:13">
      <c r="A914" t="s">
        <v>145</v>
      </c>
      <c r="B914">
        <f>VLOOKUP(A914,Sheet2!$A$2:$C$250,3)</f>
        <v>127</v>
      </c>
      <c r="C914" t="str">
        <f>VLOOKUP(A914,Sheet2!$A$2:$C$250,2)</f>
        <v>Lower Yukon-Kuskokwim</v>
      </c>
      <c r="D914" t="s">
        <v>149</v>
      </c>
      <c r="E914" t="s">
        <v>2194</v>
      </c>
      <c r="F914">
        <v>950</v>
      </c>
    </row>
    <row r="915" spans="1:13">
      <c r="A915" t="s">
        <v>145</v>
      </c>
      <c r="B915">
        <f>VLOOKUP(A915,Sheet2!$A$2:$C$250,3)</f>
        <v>127</v>
      </c>
      <c r="C915" t="str">
        <f>VLOOKUP(A915,Sheet2!$A$2:$C$250,2)</f>
        <v>Lower Yukon-Kuskokwim</v>
      </c>
      <c r="D915" t="s">
        <v>66</v>
      </c>
      <c r="E915" t="s">
        <v>65</v>
      </c>
      <c r="F915">
        <v>621</v>
      </c>
      <c r="G915" t="s">
        <v>6</v>
      </c>
    </row>
    <row r="916" spans="1:13">
      <c r="A916" t="s">
        <v>855</v>
      </c>
      <c r="B916">
        <f>VLOOKUP(A916,Sheet2!$A$2:$C$250,3)</f>
        <v>107</v>
      </c>
      <c r="C916" t="str">
        <f>VLOOKUP(A916,Sheet2!$A$2:$C$250,2)</f>
        <v>Yukon-Koyukuk/Upper Tanana</v>
      </c>
      <c r="D916" t="s">
        <v>852</v>
      </c>
      <c r="E916" t="s">
        <v>3335</v>
      </c>
      <c r="F916">
        <v>9206</v>
      </c>
      <c r="I916">
        <v>10766</v>
      </c>
      <c r="K916">
        <v>70131</v>
      </c>
      <c r="M916" t="s">
        <v>3383</v>
      </c>
    </row>
    <row r="917" spans="1:13">
      <c r="A917" t="s">
        <v>855</v>
      </c>
      <c r="B917">
        <f>VLOOKUP(A917,Sheet2!$A$2:$C$250,3)</f>
        <v>107</v>
      </c>
      <c r="C917" t="str">
        <f>VLOOKUP(A917,Sheet2!$A$2:$C$250,2)</f>
        <v>Yukon-Koyukuk/Upper Tanana</v>
      </c>
      <c r="D917" t="s">
        <v>147</v>
      </c>
      <c r="E917" t="s">
        <v>3232</v>
      </c>
    </row>
    <row r="918" spans="1:13">
      <c r="A918" t="s">
        <v>855</v>
      </c>
      <c r="B918">
        <f>VLOOKUP(A918,Sheet2!$A$2:$C$250,3)</f>
        <v>107</v>
      </c>
      <c r="C918" t="str">
        <f>VLOOKUP(A918,Sheet2!$A$2:$C$250,2)</f>
        <v>Yukon-Koyukuk/Upper Tanana</v>
      </c>
      <c r="D918" t="s">
        <v>37</v>
      </c>
      <c r="E918" t="s">
        <v>377</v>
      </c>
      <c r="F918">
        <v>600</v>
      </c>
      <c r="I918">
        <v>650</v>
      </c>
      <c r="K918">
        <v>13474</v>
      </c>
    </row>
    <row r="919" spans="1:13">
      <c r="A919" t="s">
        <v>855</v>
      </c>
      <c r="B919">
        <f>VLOOKUP(A919,Sheet2!$A$2:$C$250,3)</f>
        <v>107</v>
      </c>
      <c r="C919" t="str">
        <f>VLOOKUP(A919,Sheet2!$A$2:$C$250,2)</f>
        <v>Yukon-Koyukuk/Upper Tanana</v>
      </c>
      <c r="D919" t="s">
        <v>153</v>
      </c>
      <c r="E919" t="s">
        <v>377</v>
      </c>
    </row>
    <row r="920" spans="1:13">
      <c r="A920" t="s">
        <v>855</v>
      </c>
      <c r="B920">
        <f>VLOOKUP(A920,Sheet2!$A$2:$C$250,3)</f>
        <v>107</v>
      </c>
      <c r="C920" t="str">
        <f>VLOOKUP(A920,Sheet2!$A$2:$C$250,2)</f>
        <v>Yukon-Koyukuk/Upper Tanana</v>
      </c>
      <c r="D920" t="s">
        <v>853</v>
      </c>
      <c r="E920" t="s">
        <v>2424</v>
      </c>
      <c r="F920">
        <v>320</v>
      </c>
    </row>
    <row r="921" spans="1:13">
      <c r="A921" t="s">
        <v>855</v>
      </c>
      <c r="B921">
        <f>VLOOKUP(A921,Sheet2!$A$2:$C$250,3)</f>
        <v>107</v>
      </c>
      <c r="C921" t="str">
        <f>VLOOKUP(A921,Sheet2!$A$2:$C$250,2)</f>
        <v>Yukon-Koyukuk/Upper Tanana</v>
      </c>
      <c r="D921" t="s">
        <v>286</v>
      </c>
      <c r="E921" t="s">
        <v>2424</v>
      </c>
    </row>
    <row r="922" spans="1:13">
      <c r="A922" t="s">
        <v>855</v>
      </c>
      <c r="B922">
        <f>VLOOKUP(A922,Sheet2!$A$2:$C$250,3)</f>
        <v>107</v>
      </c>
      <c r="C922" t="str">
        <f>VLOOKUP(A922,Sheet2!$A$2:$C$250,2)</f>
        <v>Yukon-Koyukuk/Upper Tanana</v>
      </c>
      <c r="D922" t="s">
        <v>595</v>
      </c>
      <c r="E922" t="s">
        <v>2424</v>
      </c>
    </row>
    <row r="923" spans="1:13">
      <c r="A923" t="s">
        <v>855</v>
      </c>
      <c r="B923">
        <f>VLOOKUP(A923,Sheet2!$A$2:$C$250,3)</f>
        <v>107</v>
      </c>
      <c r="C923" t="str">
        <f>VLOOKUP(A923,Sheet2!$A$2:$C$250,2)</f>
        <v>Yukon-Koyukuk/Upper Tanana</v>
      </c>
      <c r="D923" t="s">
        <v>854</v>
      </c>
      <c r="E923" t="s">
        <v>213</v>
      </c>
    </row>
    <row r="924" spans="1:13">
      <c r="A924" t="s">
        <v>855</v>
      </c>
      <c r="B924">
        <f>VLOOKUP(A924,Sheet2!$A$2:$C$250,3)</f>
        <v>107</v>
      </c>
      <c r="C924" t="str">
        <f>VLOOKUP(A924,Sheet2!$A$2:$C$250,2)</f>
        <v>Yukon-Koyukuk/Upper Tanana</v>
      </c>
      <c r="D924" t="s">
        <v>3384</v>
      </c>
      <c r="E924" t="s">
        <v>1980</v>
      </c>
      <c r="F924">
        <v>1575</v>
      </c>
    </row>
    <row r="925" spans="1:13">
      <c r="A925" t="s">
        <v>1295</v>
      </c>
      <c r="B925">
        <f>VLOOKUP(A925,Sheet2!$A$2:$C$250,3)</f>
        <v>54</v>
      </c>
      <c r="C925" t="str">
        <f>VLOOKUP(A925,Sheet2!$A$2:$C$250,2)</f>
        <v>Bristol Bay</v>
      </c>
      <c r="D925" t="s">
        <v>1277</v>
      </c>
      <c r="E925" t="s">
        <v>3335</v>
      </c>
      <c r="F925">
        <v>64</v>
      </c>
    </row>
    <row r="926" spans="1:13">
      <c r="A926" t="s">
        <v>1295</v>
      </c>
      <c r="B926">
        <f>VLOOKUP(A926,Sheet2!$A$2:$C$250,3)</f>
        <v>54</v>
      </c>
      <c r="C926" t="str">
        <f>VLOOKUP(A926,Sheet2!$A$2:$C$250,2)</f>
        <v>Bristol Bay</v>
      </c>
      <c r="D926" t="s">
        <v>1279</v>
      </c>
      <c r="E926" t="s">
        <v>3335</v>
      </c>
      <c r="F926">
        <v>265</v>
      </c>
    </row>
    <row r="927" spans="1:13">
      <c r="A927" t="s">
        <v>1295</v>
      </c>
      <c r="B927">
        <f>VLOOKUP(A927,Sheet2!$A$2:$C$250,3)</f>
        <v>54</v>
      </c>
      <c r="C927" t="str">
        <f>VLOOKUP(A927,Sheet2!$A$2:$C$250,2)</f>
        <v>Bristol Bay</v>
      </c>
      <c r="D927" t="s">
        <v>1278</v>
      </c>
      <c r="E927" t="s">
        <v>3335</v>
      </c>
      <c r="F927">
        <v>365</v>
      </c>
    </row>
    <row r="928" spans="1:13">
      <c r="A928" t="s">
        <v>1295</v>
      </c>
      <c r="B928">
        <f>VLOOKUP(A928,Sheet2!$A$2:$C$250,3)</f>
        <v>54</v>
      </c>
      <c r="C928" t="str">
        <f>VLOOKUP(A928,Sheet2!$A$2:$C$250,2)</f>
        <v>Bristol Bay</v>
      </c>
      <c r="D928" t="s">
        <v>58</v>
      </c>
      <c r="E928" t="s">
        <v>3335</v>
      </c>
      <c r="F928">
        <v>9676</v>
      </c>
    </row>
    <row r="929" spans="1:6">
      <c r="A929" t="s">
        <v>1295</v>
      </c>
      <c r="B929">
        <f>VLOOKUP(A929,Sheet2!$A$2:$C$250,3)</f>
        <v>54</v>
      </c>
      <c r="C929" t="str">
        <f>VLOOKUP(A929,Sheet2!$A$2:$C$250,2)</f>
        <v>Bristol Bay</v>
      </c>
      <c r="D929" t="s">
        <v>147</v>
      </c>
      <c r="E929" t="s">
        <v>3232</v>
      </c>
      <c r="F929">
        <v>1604</v>
      </c>
    </row>
    <row r="930" spans="1:6">
      <c r="A930" t="s">
        <v>1295</v>
      </c>
      <c r="B930">
        <f>VLOOKUP(A930,Sheet2!$A$2:$C$250,3)</f>
        <v>54</v>
      </c>
      <c r="C930" t="str">
        <f>VLOOKUP(A930,Sheet2!$A$2:$C$250,2)</f>
        <v>Bristol Bay</v>
      </c>
      <c r="D930" t="s">
        <v>1286</v>
      </c>
      <c r="E930" t="s">
        <v>3232</v>
      </c>
    </row>
    <row r="931" spans="1:6">
      <c r="A931" t="s">
        <v>1295</v>
      </c>
      <c r="B931">
        <f>VLOOKUP(A931,Sheet2!$A$2:$C$250,3)</f>
        <v>54</v>
      </c>
      <c r="C931" t="str">
        <f>VLOOKUP(A931,Sheet2!$A$2:$C$250,2)</f>
        <v>Bristol Bay</v>
      </c>
      <c r="D931" t="s">
        <v>5</v>
      </c>
      <c r="E931" t="s">
        <v>377</v>
      </c>
      <c r="F931">
        <v>419</v>
      </c>
    </row>
    <row r="932" spans="1:6">
      <c r="A932" t="s">
        <v>1295</v>
      </c>
      <c r="B932">
        <f>VLOOKUP(A932,Sheet2!$A$2:$C$250,3)</f>
        <v>54</v>
      </c>
      <c r="C932" t="str">
        <f>VLOOKUP(A932,Sheet2!$A$2:$C$250,2)</f>
        <v>Bristol Bay</v>
      </c>
      <c r="D932" t="s">
        <v>377</v>
      </c>
      <c r="E932" t="s">
        <v>377</v>
      </c>
    </row>
    <row r="933" spans="1:6">
      <c r="A933" t="s">
        <v>1295</v>
      </c>
      <c r="B933">
        <f>VLOOKUP(A933,Sheet2!$A$2:$C$250,3)</f>
        <v>54</v>
      </c>
      <c r="C933" t="str">
        <f>VLOOKUP(A933,Sheet2!$A$2:$C$250,2)</f>
        <v>Bristol Bay</v>
      </c>
      <c r="D933" t="s">
        <v>34</v>
      </c>
      <c r="E933" t="s">
        <v>377</v>
      </c>
    </row>
    <row r="934" spans="1:6">
      <c r="A934" t="s">
        <v>1295</v>
      </c>
      <c r="B934">
        <f>VLOOKUP(A934,Sheet2!$A$2:$C$250,3)</f>
        <v>54</v>
      </c>
      <c r="C934" t="str">
        <f>VLOOKUP(A934,Sheet2!$A$2:$C$250,2)</f>
        <v>Bristol Bay</v>
      </c>
      <c r="D934" t="s">
        <v>1288</v>
      </c>
      <c r="E934" t="s">
        <v>377</v>
      </c>
    </row>
    <row r="935" spans="1:6">
      <c r="A935" t="s">
        <v>1295</v>
      </c>
      <c r="B935">
        <f>VLOOKUP(A935,Sheet2!$A$2:$C$250,3)</f>
        <v>54</v>
      </c>
      <c r="C935" t="str">
        <f>VLOOKUP(A935,Sheet2!$A$2:$C$250,2)</f>
        <v>Bristol Bay</v>
      </c>
      <c r="D935" t="s">
        <v>1289</v>
      </c>
      <c r="E935" t="s">
        <v>377</v>
      </c>
    </row>
    <row r="936" spans="1:6">
      <c r="A936" t="s">
        <v>1295</v>
      </c>
      <c r="B936">
        <f>VLOOKUP(A936,Sheet2!$A$2:$C$250,3)</f>
        <v>54</v>
      </c>
      <c r="C936" t="str">
        <f>VLOOKUP(A936,Sheet2!$A$2:$C$250,2)</f>
        <v>Bristol Bay</v>
      </c>
      <c r="D936" t="s">
        <v>1274</v>
      </c>
      <c r="E936" t="s">
        <v>1500</v>
      </c>
      <c r="F936">
        <v>616</v>
      </c>
    </row>
    <row r="937" spans="1:6">
      <c r="A937" t="s">
        <v>1295</v>
      </c>
      <c r="B937">
        <f>VLOOKUP(A937,Sheet2!$A$2:$C$250,3)</f>
        <v>54</v>
      </c>
      <c r="C937" t="str">
        <f>VLOOKUP(A937,Sheet2!$A$2:$C$250,2)</f>
        <v>Bristol Bay</v>
      </c>
      <c r="D937" t="s">
        <v>1268</v>
      </c>
      <c r="E937" t="s">
        <v>1500</v>
      </c>
      <c r="F937">
        <v>880</v>
      </c>
    </row>
    <row r="938" spans="1:6">
      <c r="A938" t="s">
        <v>1295</v>
      </c>
      <c r="B938">
        <f>VLOOKUP(A938,Sheet2!$A$2:$C$250,3)</f>
        <v>54</v>
      </c>
      <c r="C938" t="str">
        <f>VLOOKUP(A938,Sheet2!$A$2:$C$250,2)</f>
        <v>Bristol Bay</v>
      </c>
      <c r="D938" t="s">
        <v>1294</v>
      </c>
      <c r="E938" t="s">
        <v>1500</v>
      </c>
      <c r="F938">
        <v>1250</v>
      </c>
    </row>
    <row r="939" spans="1:6">
      <c r="A939" t="s">
        <v>1295</v>
      </c>
      <c r="B939">
        <f>VLOOKUP(A939,Sheet2!$A$2:$C$250,3)</f>
        <v>54</v>
      </c>
      <c r="C939" t="str">
        <f>VLOOKUP(A939,Sheet2!$A$2:$C$250,2)</f>
        <v>Bristol Bay</v>
      </c>
      <c r="D939" t="s">
        <v>1264</v>
      </c>
      <c r="E939" t="s">
        <v>1500</v>
      </c>
    </row>
    <row r="940" spans="1:6">
      <c r="A940" t="s">
        <v>1295</v>
      </c>
      <c r="B940">
        <f>VLOOKUP(A940,Sheet2!$A$2:$C$250,3)</f>
        <v>54</v>
      </c>
      <c r="C940" t="str">
        <f>VLOOKUP(A940,Sheet2!$A$2:$C$250,2)</f>
        <v>Bristol Bay</v>
      </c>
      <c r="D940" t="s">
        <v>1265</v>
      </c>
      <c r="E940" t="s">
        <v>1500</v>
      </c>
    </row>
    <row r="941" spans="1:6">
      <c r="A941" t="s">
        <v>1295</v>
      </c>
      <c r="B941">
        <f>VLOOKUP(A941,Sheet2!$A$2:$C$250,3)</f>
        <v>54</v>
      </c>
      <c r="C941" t="str">
        <f>VLOOKUP(A941,Sheet2!$A$2:$C$250,2)</f>
        <v>Bristol Bay</v>
      </c>
      <c r="D941" t="s">
        <v>1267</v>
      </c>
      <c r="E941" t="s">
        <v>1500</v>
      </c>
    </row>
    <row r="942" spans="1:6">
      <c r="A942" t="s">
        <v>1295</v>
      </c>
      <c r="B942">
        <f>VLOOKUP(A942,Sheet2!$A$2:$C$250,3)</f>
        <v>54</v>
      </c>
      <c r="C942" t="str">
        <f>VLOOKUP(A942,Sheet2!$A$2:$C$250,2)</f>
        <v>Bristol Bay</v>
      </c>
      <c r="D942" t="s">
        <v>79</v>
      </c>
      <c r="E942" t="s">
        <v>1500</v>
      </c>
    </row>
    <row r="943" spans="1:6">
      <c r="A943" t="s">
        <v>1295</v>
      </c>
      <c r="B943">
        <f>VLOOKUP(A943,Sheet2!$A$2:$C$250,3)</f>
        <v>54</v>
      </c>
      <c r="C943" t="str">
        <f>VLOOKUP(A943,Sheet2!$A$2:$C$250,2)</f>
        <v>Bristol Bay</v>
      </c>
      <c r="D943" t="s">
        <v>184</v>
      </c>
      <c r="E943" t="s">
        <v>1500</v>
      </c>
    </row>
    <row r="944" spans="1:6">
      <c r="A944" t="s">
        <v>1295</v>
      </c>
      <c r="B944">
        <f>VLOOKUP(A944,Sheet2!$A$2:$C$250,3)</f>
        <v>54</v>
      </c>
      <c r="C944" t="str">
        <f>VLOOKUP(A944,Sheet2!$A$2:$C$250,2)</f>
        <v>Bristol Bay</v>
      </c>
      <c r="D944" t="s">
        <v>1275</v>
      </c>
      <c r="E944" t="s">
        <v>1500</v>
      </c>
    </row>
    <row r="945" spans="1:5">
      <c r="A945" t="s">
        <v>1295</v>
      </c>
      <c r="B945">
        <f>VLOOKUP(A945,Sheet2!$A$2:$C$250,3)</f>
        <v>54</v>
      </c>
      <c r="C945" t="str">
        <f>VLOOKUP(A945,Sheet2!$A$2:$C$250,2)</f>
        <v>Bristol Bay</v>
      </c>
      <c r="D945" t="s">
        <v>1276</v>
      </c>
      <c r="E945" t="s">
        <v>1500</v>
      </c>
    </row>
    <row r="946" spans="1:5">
      <c r="A946" t="s">
        <v>1295</v>
      </c>
      <c r="B946">
        <f>VLOOKUP(A946,Sheet2!$A$2:$C$250,3)</f>
        <v>54</v>
      </c>
      <c r="C946" t="str">
        <f>VLOOKUP(A946,Sheet2!$A$2:$C$250,2)</f>
        <v>Bristol Bay</v>
      </c>
      <c r="D946" t="s">
        <v>1284</v>
      </c>
      <c r="E946" t="s">
        <v>1500</v>
      </c>
    </row>
    <row r="947" spans="1:5">
      <c r="A947" t="s">
        <v>1295</v>
      </c>
      <c r="B947">
        <f>VLOOKUP(A947,Sheet2!$A$2:$C$250,3)</f>
        <v>54</v>
      </c>
      <c r="C947" t="str">
        <f>VLOOKUP(A947,Sheet2!$A$2:$C$250,2)</f>
        <v>Bristol Bay</v>
      </c>
      <c r="D947" t="s">
        <v>1290</v>
      </c>
      <c r="E947" t="s">
        <v>1500</v>
      </c>
    </row>
    <row r="948" spans="1:5">
      <c r="A948" t="s">
        <v>1295</v>
      </c>
      <c r="B948">
        <f>VLOOKUP(A948,Sheet2!$A$2:$C$250,3)</f>
        <v>54</v>
      </c>
      <c r="C948" t="str">
        <f>VLOOKUP(A948,Sheet2!$A$2:$C$250,2)</f>
        <v>Bristol Bay</v>
      </c>
      <c r="D948" t="s">
        <v>1293</v>
      </c>
      <c r="E948" t="s">
        <v>1500</v>
      </c>
    </row>
    <row r="949" spans="1:5">
      <c r="A949" t="s">
        <v>1295</v>
      </c>
      <c r="B949">
        <f>VLOOKUP(A949,Sheet2!$A$2:$C$250,3)</f>
        <v>54</v>
      </c>
      <c r="C949" t="str">
        <f>VLOOKUP(A949,Sheet2!$A$2:$C$250,2)</f>
        <v>Bristol Bay</v>
      </c>
      <c r="D949" t="s">
        <v>158</v>
      </c>
      <c r="E949" t="s">
        <v>2424</v>
      </c>
    </row>
    <row r="950" spans="1:5">
      <c r="A950" t="s">
        <v>1295</v>
      </c>
      <c r="B950">
        <f>VLOOKUP(A950,Sheet2!$A$2:$C$250,3)</f>
        <v>54</v>
      </c>
      <c r="C950" t="str">
        <f>VLOOKUP(A950,Sheet2!$A$2:$C$250,2)</f>
        <v>Bristol Bay</v>
      </c>
      <c r="D950" t="s">
        <v>1272</v>
      </c>
      <c r="E950" t="s">
        <v>2424</v>
      </c>
    </row>
    <row r="951" spans="1:5">
      <c r="A951" t="s">
        <v>1295</v>
      </c>
      <c r="B951">
        <f>VLOOKUP(A951,Sheet2!$A$2:$C$250,3)</f>
        <v>54</v>
      </c>
      <c r="C951" t="str">
        <f>VLOOKUP(A951,Sheet2!$A$2:$C$250,2)</f>
        <v>Bristol Bay</v>
      </c>
      <c r="D951" t="s">
        <v>1273</v>
      </c>
      <c r="E951" t="s">
        <v>2424</v>
      </c>
    </row>
    <row r="952" spans="1:5">
      <c r="A952" t="s">
        <v>1295</v>
      </c>
      <c r="B952">
        <f>VLOOKUP(A952,Sheet2!$A$2:$C$250,3)</f>
        <v>54</v>
      </c>
      <c r="C952" t="str">
        <f>VLOOKUP(A952,Sheet2!$A$2:$C$250,2)</f>
        <v>Bristol Bay</v>
      </c>
      <c r="D952" t="s">
        <v>1285</v>
      </c>
      <c r="E952" t="s">
        <v>2424</v>
      </c>
    </row>
    <row r="953" spans="1:5">
      <c r="A953" t="s">
        <v>1295</v>
      </c>
      <c r="B953">
        <f>VLOOKUP(A953,Sheet2!$A$2:$C$250,3)</f>
        <v>54</v>
      </c>
      <c r="C953" t="str">
        <f>VLOOKUP(A953,Sheet2!$A$2:$C$250,2)</f>
        <v>Bristol Bay</v>
      </c>
      <c r="D953" t="s">
        <v>1287</v>
      </c>
      <c r="E953" t="s">
        <v>2424</v>
      </c>
    </row>
    <row r="954" spans="1:5">
      <c r="A954" t="s">
        <v>1295</v>
      </c>
      <c r="B954">
        <f>VLOOKUP(A954,Sheet2!$A$2:$C$250,3)</f>
        <v>54</v>
      </c>
      <c r="C954" t="str">
        <f>VLOOKUP(A954,Sheet2!$A$2:$C$250,2)</f>
        <v>Bristol Bay</v>
      </c>
      <c r="D954" t="s">
        <v>1266</v>
      </c>
      <c r="E954" t="s">
        <v>2233</v>
      </c>
    </row>
    <row r="955" spans="1:5">
      <c r="A955" t="s">
        <v>1295</v>
      </c>
      <c r="B955">
        <f>VLOOKUP(A955,Sheet2!$A$2:$C$250,3)</f>
        <v>54</v>
      </c>
      <c r="C955" t="str">
        <f>VLOOKUP(A955,Sheet2!$A$2:$C$250,2)</f>
        <v>Bristol Bay</v>
      </c>
      <c r="D955" t="s">
        <v>1269</v>
      </c>
      <c r="E955" t="s">
        <v>2233</v>
      </c>
    </row>
    <row r="956" spans="1:5">
      <c r="A956" t="s">
        <v>1295</v>
      </c>
      <c r="B956">
        <f>VLOOKUP(A956,Sheet2!$A$2:$C$250,3)</f>
        <v>54</v>
      </c>
      <c r="C956" t="str">
        <f>VLOOKUP(A956,Sheet2!$A$2:$C$250,2)</f>
        <v>Bristol Bay</v>
      </c>
      <c r="D956" t="s">
        <v>1271</v>
      </c>
      <c r="E956" t="s">
        <v>2233</v>
      </c>
    </row>
    <row r="957" spans="1:5">
      <c r="A957" t="s">
        <v>1295</v>
      </c>
      <c r="B957">
        <f>VLOOKUP(A957,Sheet2!$A$2:$C$250,3)</f>
        <v>54</v>
      </c>
      <c r="C957" t="str">
        <f>VLOOKUP(A957,Sheet2!$A$2:$C$250,2)</f>
        <v>Bristol Bay</v>
      </c>
      <c r="D957" t="s">
        <v>254</v>
      </c>
      <c r="E957" t="s">
        <v>2194</v>
      </c>
    </row>
    <row r="958" spans="1:5">
      <c r="A958" t="s">
        <v>1295</v>
      </c>
      <c r="B958">
        <f>VLOOKUP(A958,Sheet2!$A$2:$C$250,3)</f>
        <v>54</v>
      </c>
      <c r="C958" t="str">
        <f>VLOOKUP(A958,Sheet2!$A$2:$C$250,2)</f>
        <v>Bristol Bay</v>
      </c>
      <c r="D958" t="s">
        <v>74</v>
      </c>
      <c r="E958" t="s">
        <v>1980</v>
      </c>
    </row>
    <row r="959" spans="1:5">
      <c r="A959" t="s">
        <v>1295</v>
      </c>
      <c r="B959">
        <f>VLOOKUP(A959,Sheet2!$A$2:$C$250,3)</f>
        <v>54</v>
      </c>
      <c r="C959" t="str">
        <f>VLOOKUP(A959,Sheet2!$A$2:$C$250,2)</f>
        <v>Bristol Bay</v>
      </c>
      <c r="D959" t="s">
        <v>1270</v>
      </c>
      <c r="E959" t="s">
        <v>1980</v>
      </c>
    </row>
    <row r="960" spans="1:5">
      <c r="A960" t="s">
        <v>1295</v>
      </c>
      <c r="B960">
        <f>VLOOKUP(A960,Sheet2!$A$2:$C$250,3)</f>
        <v>54</v>
      </c>
      <c r="C960" t="str">
        <f>VLOOKUP(A960,Sheet2!$A$2:$C$250,2)</f>
        <v>Bristol Bay</v>
      </c>
      <c r="D960" t="s">
        <v>1280</v>
      </c>
      <c r="E960" t="s">
        <v>1980</v>
      </c>
    </row>
    <row r="961" spans="1:11">
      <c r="A961" t="s">
        <v>1295</v>
      </c>
      <c r="B961">
        <f>VLOOKUP(A961,Sheet2!$A$2:$C$250,3)</f>
        <v>54</v>
      </c>
      <c r="C961" t="str">
        <f>VLOOKUP(A961,Sheet2!$A$2:$C$250,2)</f>
        <v>Bristol Bay</v>
      </c>
      <c r="D961" t="s">
        <v>1281</v>
      </c>
      <c r="E961" t="s">
        <v>1980</v>
      </c>
    </row>
    <row r="962" spans="1:11">
      <c r="A962" t="s">
        <v>1295</v>
      </c>
      <c r="B962">
        <f>VLOOKUP(A962,Sheet2!$A$2:$C$250,3)</f>
        <v>54</v>
      </c>
      <c r="C962" t="str">
        <f>VLOOKUP(A962,Sheet2!$A$2:$C$250,2)</f>
        <v>Bristol Bay</v>
      </c>
      <c r="D962" t="s">
        <v>1282</v>
      </c>
      <c r="E962" t="s">
        <v>1980</v>
      </c>
    </row>
    <row r="963" spans="1:11">
      <c r="A963" t="s">
        <v>1295</v>
      </c>
      <c r="B963">
        <f>VLOOKUP(A963,Sheet2!$A$2:$C$250,3)</f>
        <v>54</v>
      </c>
      <c r="C963" t="str">
        <f>VLOOKUP(A963,Sheet2!$A$2:$C$250,2)</f>
        <v>Bristol Bay</v>
      </c>
      <c r="D963" t="s">
        <v>1291</v>
      </c>
      <c r="E963" t="s">
        <v>65</v>
      </c>
      <c r="F963">
        <v>600</v>
      </c>
    </row>
    <row r="964" spans="1:11">
      <c r="A964" t="s">
        <v>1295</v>
      </c>
      <c r="B964">
        <f>VLOOKUP(A964,Sheet2!$A$2:$C$250,3)</f>
        <v>54</v>
      </c>
      <c r="C964" t="str">
        <f>VLOOKUP(A964,Sheet2!$A$2:$C$250,2)</f>
        <v>Bristol Bay</v>
      </c>
      <c r="D964" t="s">
        <v>1283</v>
      </c>
      <c r="E964" t="s">
        <v>65</v>
      </c>
    </row>
    <row r="965" spans="1:11">
      <c r="A965" t="s">
        <v>1295</v>
      </c>
      <c r="B965">
        <f>VLOOKUP(A965,Sheet2!$A$2:$C$250,3)</f>
        <v>54</v>
      </c>
      <c r="C965" t="str">
        <f>VLOOKUP(A965,Sheet2!$A$2:$C$250,2)</f>
        <v>Bristol Bay</v>
      </c>
      <c r="D965" t="s">
        <v>1292</v>
      </c>
      <c r="E965" t="s">
        <v>65</v>
      </c>
    </row>
    <row r="966" spans="1:11">
      <c r="A966" t="s">
        <v>2022</v>
      </c>
      <c r="B966">
        <f>VLOOKUP(A966,Sheet2!$A$2:$C$250,3)</f>
        <v>163</v>
      </c>
      <c r="C966" t="str">
        <f>VLOOKUP(A966,Sheet2!$A$2:$C$250,2)</f>
        <v>Southeast</v>
      </c>
      <c r="D966" t="s">
        <v>3385</v>
      </c>
      <c r="E966" t="s">
        <v>3335</v>
      </c>
      <c r="F966">
        <v>9708</v>
      </c>
      <c r="I966">
        <v>2839</v>
      </c>
      <c r="K966">
        <v>40016</v>
      </c>
    </row>
    <row r="967" spans="1:11">
      <c r="A967" t="s">
        <v>2023</v>
      </c>
      <c r="B967">
        <f>VLOOKUP(A967,Sheet2!$A$2:$C$250,3)</f>
        <v>163</v>
      </c>
      <c r="C967" t="str">
        <f>VLOOKUP(A967,Sheet2!$A$2:$C$250,2)</f>
        <v>Southeast</v>
      </c>
      <c r="D967" t="s">
        <v>3032</v>
      </c>
      <c r="E967" t="s">
        <v>377</v>
      </c>
      <c r="F967">
        <v>500</v>
      </c>
      <c r="I967">
        <v>206.09343065693429</v>
      </c>
      <c r="K967">
        <v>3696.5332684999998</v>
      </c>
    </row>
    <row r="968" spans="1:11">
      <c r="A968" t="s">
        <v>2023</v>
      </c>
      <c r="B968">
        <f>VLOOKUP(A968,Sheet2!$A$2:$C$250,3)</f>
        <v>163</v>
      </c>
      <c r="C968" t="str">
        <f>VLOOKUP(A968,Sheet2!$A$2:$C$250,2)</f>
        <v>Southeast</v>
      </c>
      <c r="D968" t="s">
        <v>3034</v>
      </c>
      <c r="E968" t="s">
        <v>377</v>
      </c>
      <c r="F968">
        <v>840</v>
      </c>
      <c r="I968">
        <v>252.58248175182484</v>
      </c>
      <c r="K968">
        <v>2982.5268424999995</v>
      </c>
    </row>
    <row r="969" spans="1:11">
      <c r="A969" t="s">
        <v>2023</v>
      </c>
      <c r="B969">
        <f>VLOOKUP(A969,Sheet2!$A$2:$C$250,3)</f>
        <v>163</v>
      </c>
      <c r="C969" t="str">
        <f>VLOOKUP(A969,Sheet2!$A$2:$C$250,2)</f>
        <v>Southeast</v>
      </c>
      <c r="D969" t="s">
        <v>3033</v>
      </c>
      <c r="E969" t="s">
        <v>377</v>
      </c>
      <c r="F969">
        <v>920</v>
      </c>
      <c r="I969">
        <v>377.78978102189785</v>
      </c>
      <c r="K969">
        <v>7899.5710954999995</v>
      </c>
    </row>
    <row r="970" spans="1:11">
      <c r="A970" t="s">
        <v>2022</v>
      </c>
      <c r="B970">
        <f>VLOOKUP(A970,Sheet2!$A$2:$C$250,3)</f>
        <v>163</v>
      </c>
      <c r="C970" t="str">
        <f>VLOOKUP(A970,Sheet2!$A$2:$C$250,2)</f>
        <v>Southeast</v>
      </c>
      <c r="D970" t="s">
        <v>2666</v>
      </c>
      <c r="E970" t="s">
        <v>1500</v>
      </c>
      <c r="F970">
        <v>840</v>
      </c>
    </row>
    <row r="971" spans="1:11">
      <c r="A971" t="s">
        <v>2023</v>
      </c>
      <c r="B971">
        <f>VLOOKUP(A971,Sheet2!$A$2:$C$250,3)</f>
        <v>163</v>
      </c>
      <c r="C971" t="str">
        <f>VLOOKUP(A971,Sheet2!$A$2:$C$250,2)</f>
        <v>Southeast</v>
      </c>
      <c r="D971" t="s">
        <v>2665</v>
      </c>
      <c r="E971" t="s">
        <v>1500</v>
      </c>
      <c r="F971">
        <v>1200</v>
      </c>
      <c r="I971">
        <v>311.50072992700728</v>
      </c>
      <c r="K971">
        <v>11613.604521499999</v>
      </c>
    </row>
    <row r="972" spans="1:11">
      <c r="A972" t="s">
        <v>2022</v>
      </c>
      <c r="B972">
        <f>VLOOKUP(A972,Sheet2!$A$2:$C$250,3)</f>
        <v>163</v>
      </c>
      <c r="C972" t="str">
        <f>VLOOKUP(A972,Sheet2!$A$2:$C$250,2)</f>
        <v>Southeast</v>
      </c>
      <c r="D972" t="s">
        <v>2667</v>
      </c>
      <c r="E972" t="s">
        <v>1500</v>
      </c>
      <c r="F972">
        <v>1200</v>
      </c>
    </row>
    <row r="973" spans="1:11">
      <c r="A973" t="s">
        <v>2023</v>
      </c>
      <c r="B973">
        <f>VLOOKUP(A973,Sheet2!$A$2:$C$250,3)</f>
        <v>163</v>
      </c>
      <c r="C973" t="str">
        <f>VLOOKUP(A973,Sheet2!$A$2:$C$250,2)</f>
        <v>Southeast</v>
      </c>
      <c r="D973" t="s">
        <v>2668</v>
      </c>
      <c r="E973" t="s">
        <v>1500</v>
      </c>
      <c r="F973">
        <v>2000</v>
      </c>
      <c r="I973">
        <v>574.77810218978107</v>
      </c>
      <c r="K973">
        <v>9453.5850814999994</v>
      </c>
    </row>
    <row r="974" spans="1:11">
      <c r="A974" t="s">
        <v>2023</v>
      </c>
      <c r="B974">
        <f>VLOOKUP(A974,Sheet2!$A$2:$C$250,3)</f>
        <v>163</v>
      </c>
      <c r="C974" t="str">
        <f>VLOOKUP(A974,Sheet2!$A$2:$C$250,2)</f>
        <v>Southeast</v>
      </c>
      <c r="D974" t="s">
        <v>2664</v>
      </c>
      <c r="E974" t="s">
        <v>1500</v>
      </c>
      <c r="F974">
        <v>2200</v>
      </c>
      <c r="I974">
        <v>983.15912408759118</v>
      </c>
      <c r="K974">
        <v>41177.370593</v>
      </c>
    </row>
    <row r="975" spans="1:11">
      <c r="A975" t="s">
        <v>2022</v>
      </c>
      <c r="B975">
        <f>VLOOKUP(A975,Sheet2!$A$2:$C$250,3)</f>
        <v>163</v>
      </c>
      <c r="C975" t="str">
        <f>VLOOKUP(A975,Sheet2!$A$2:$C$250,2)</f>
        <v>Southeast</v>
      </c>
      <c r="D975" t="s">
        <v>2447</v>
      </c>
      <c r="E975" t="s">
        <v>2424</v>
      </c>
      <c r="F975">
        <v>960</v>
      </c>
      <c r="I975">
        <v>200</v>
      </c>
    </row>
    <row r="976" spans="1:11">
      <c r="A976" t="s">
        <v>2023</v>
      </c>
      <c r="B976">
        <f>VLOOKUP(A976,Sheet2!$A$2:$C$250,3)</f>
        <v>163</v>
      </c>
      <c r="C976" t="str">
        <f>VLOOKUP(A976,Sheet2!$A$2:$C$250,2)</f>
        <v>Southeast</v>
      </c>
      <c r="D976" t="s">
        <v>2448</v>
      </c>
      <c r="E976" t="s">
        <v>2424</v>
      </c>
      <c r="F976">
        <v>1120</v>
      </c>
      <c r="I976">
        <v>425.48321167883211</v>
      </c>
      <c r="K976">
        <v>7411.066699</v>
      </c>
    </row>
    <row r="977" spans="1:11">
      <c r="A977" t="s">
        <v>2022</v>
      </c>
      <c r="B977">
        <f>VLOOKUP(A977,Sheet2!$A$2:$C$250,3)</f>
        <v>163</v>
      </c>
      <c r="C977" t="str">
        <f>VLOOKUP(A977,Sheet2!$A$2:$C$250,2)</f>
        <v>Southeast</v>
      </c>
      <c r="D977" t="s">
        <v>2450</v>
      </c>
      <c r="E977" t="s">
        <v>2424</v>
      </c>
    </row>
    <row r="978" spans="1:11">
      <c r="A978" t="s">
        <v>2022</v>
      </c>
      <c r="B978">
        <f>VLOOKUP(A978,Sheet2!$A$2:$C$250,3)</f>
        <v>163</v>
      </c>
      <c r="C978" t="str">
        <f>VLOOKUP(A978,Sheet2!$A$2:$C$250,2)</f>
        <v>Southeast</v>
      </c>
      <c r="D978" t="s">
        <v>24</v>
      </c>
      <c r="E978" t="s">
        <v>2424</v>
      </c>
    </row>
    <row r="979" spans="1:11">
      <c r="A979" t="s">
        <v>2022</v>
      </c>
      <c r="B979">
        <f>VLOOKUP(A979,Sheet2!$A$2:$C$250,3)</f>
        <v>163</v>
      </c>
      <c r="C979" t="str">
        <f>VLOOKUP(A979,Sheet2!$A$2:$C$250,2)</f>
        <v>Southeast</v>
      </c>
      <c r="D979" t="s">
        <v>2451</v>
      </c>
      <c r="E979" t="s">
        <v>2424</v>
      </c>
    </row>
    <row r="980" spans="1:11">
      <c r="A980" t="s">
        <v>2023</v>
      </c>
      <c r="B980">
        <f>VLOOKUP(A980,Sheet2!$A$2:$C$250,3)</f>
        <v>163</v>
      </c>
      <c r="C980" t="str">
        <f>VLOOKUP(A980,Sheet2!$A$2:$C$250,2)</f>
        <v>Southeast</v>
      </c>
      <c r="D980" t="s">
        <v>2024</v>
      </c>
      <c r="E980" t="s">
        <v>1980</v>
      </c>
      <c r="F980">
        <v>900</v>
      </c>
      <c r="I980">
        <v>332.07153284671534</v>
      </c>
      <c r="K980">
        <v>2836.0255239999997</v>
      </c>
    </row>
    <row r="981" spans="1:11">
      <c r="A981" t="s">
        <v>1814</v>
      </c>
      <c r="B981">
        <f>VLOOKUP(A981,Sheet2!$A$2:$C$250,3)</f>
        <v>85</v>
      </c>
      <c r="C981" t="str">
        <f>VLOOKUP(A981,Sheet2!$A$2:$C$250,2)</f>
        <v>Aleutians</v>
      </c>
      <c r="D981" t="s">
        <v>1808</v>
      </c>
      <c r="E981" t="s">
        <v>3335</v>
      </c>
      <c r="F981">
        <v>10000</v>
      </c>
      <c r="I981">
        <v>5767</v>
      </c>
      <c r="K981">
        <v>57447</v>
      </c>
    </row>
    <row r="982" spans="1:11">
      <c r="A982" t="s">
        <v>1814</v>
      </c>
      <c r="B982">
        <f>VLOOKUP(A982,Sheet2!$A$2:$C$250,3)</f>
        <v>85</v>
      </c>
      <c r="C982" t="str">
        <f>VLOOKUP(A982,Sheet2!$A$2:$C$250,2)</f>
        <v>Aleutians</v>
      </c>
      <c r="D982" t="s">
        <v>147</v>
      </c>
      <c r="E982" t="s">
        <v>3232</v>
      </c>
      <c r="F982">
        <v>3400</v>
      </c>
      <c r="I982">
        <v>1682</v>
      </c>
      <c r="K982">
        <v>22036</v>
      </c>
    </row>
    <row r="983" spans="1:11">
      <c r="A983" t="s">
        <v>1814</v>
      </c>
      <c r="B983">
        <f>VLOOKUP(A983,Sheet2!$A$2:$C$250,3)</f>
        <v>85</v>
      </c>
      <c r="C983" t="str">
        <f>VLOOKUP(A983,Sheet2!$A$2:$C$250,2)</f>
        <v>Aleutians</v>
      </c>
      <c r="D983" t="s">
        <v>2670</v>
      </c>
      <c r="E983" t="s">
        <v>1500</v>
      </c>
      <c r="F983">
        <v>64</v>
      </c>
    </row>
    <row r="984" spans="1:11">
      <c r="A984" t="s">
        <v>1814</v>
      </c>
      <c r="B984">
        <f>VLOOKUP(A984,Sheet2!$A$2:$C$250,3)</f>
        <v>85</v>
      </c>
      <c r="C984" t="str">
        <f>VLOOKUP(A984,Sheet2!$A$2:$C$250,2)</f>
        <v>Aleutians</v>
      </c>
      <c r="D984" t="s">
        <v>1809</v>
      </c>
      <c r="E984" t="s">
        <v>1500</v>
      </c>
      <c r="F984">
        <v>1820</v>
      </c>
    </row>
    <row r="985" spans="1:11">
      <c r="A985" t="s">
        <v>1814</v>
      </c>
      <c r="B985">
        <f>VLOOKUP(A985,Sheet2!$A$2:$C$250,3)</f>
        <v>85</v>
      </c>
      <c r="C985" t="str">
        <f>VLOOKUP(A985,Sheet2!$A$2:$C$250,2)</f>
        <v>Aleutians</v>
      </c>
      <c r="D985" t="s">
        <v>1810</v>
      </c>
      <c r="E985" t="s">
        <v>1500</v>
      </c>
      <c r="F985">
        <v>1820</v>
      </c>
    </row>
    <row r="986" spans="1:11">
      <c r="A986" t="s">
        <v>1814</v>
      </c>
      <c r="B986">
        <f>VLOOKUP(A986,Sheet2!$A$2:$C$250,3)</f>
        <v>85</v>
      </c>
      <c r="C986" t="str">
        <f>VLOOKUP(A986,Sheet2!$A$2:$C$250,2)</f>
        <v>Aleutians</v>
      </c>
      <c r="D986" t="s">
        <v>1811</v>
      </c>
      <c r="E986" t="s">
        <v>1500</v>
      </c>
      <c r="F986">
        <v>1820</v>
      </c>
    </row>
    <row r="987" spans="1:11">
      <c r="A987" t="s">
        <v>1814</v>
      </c>
      <c r="B987">
        <f>VLOOKUP(A987,Sheet2!$A$2:$C$250,3)</f>
        <v>85</v>
      </c>
      <c r="C987" t="str">
        <f>VLOOKUP(A987,Sheet2!$A$2:$C$250,2)</f>
        <v>Aleutians</v>
      </c>
      <c r="D987" t="s">
        <v>1812</v>
      </c>
      <c r="E987" t="s">
        <v>1500</v>
      </c>
      <c r="F987">
        <v>1820</v>
      </c>
    </row>
    <row r="988" spans="1:11">
      <c r="A988" t="s">
        <v>1814</v>
      </c>
      <c r="B988">
        <f>VLOOKUP(A988,Sheet2!$A$2:$C$250,3)</f>
        <v>85</v>
      </c>
      <c r="C988" t="str">
        <f>VLOOKUP(A988,Sheet2!$A$2:$C$250,2)</f>
        <v>Aleutians</v>
      </c>
      <c r="D988" t="s">
        <v>112</v>
      </c>
      <c r="E988" t="s">
        <v>1500</v>
      </c>
      <c r="F988">
        <v>2000</v>
      </c>
      <c r="I988">
        <v>1804</v>
      </c>
    </row>
    <row r="989" spans="1:11">
      <c r="A989" t="s">
        <v>1814</v>
      </c>
      <c r="B989">
        <f>VLOOKUP(A989,Sheet2!$A$2:$C$250,3)</f>
        <v>85</v>
      </c>
      <c r="C989" t="str">
        <f>VLOOKUP(A989,Sheet2!$A$2:$C$250,2)</f>
        <v>Aleutians</v>
      </c>
      <c r="D989" t="s">
        <v>1806</v>
      </c>
      <c r="E989" t="s">
        <v>1500</v>
      </c>
      <c r="F989">
        <v>2400</v>
      </c>
    </row>
    <row r="990" spans="1:11">
      <c r="A990" t="s">
        <v>2025</v>
      </c>
      <c r="B990">
        <f>VLOOKUP(A990,Sheet2!$A$2:$C$250,3)</f>
        <v>85</v>
      </c>
      <c r="C990" t="str">
        <f>VLOOKUP(A990,Sheet2!$A$2:$C$250,2)</f>
        <v>Aleutians</v>
      </c>
      <c r="D990" t="s">
        <v>2669</v>
      </c>
      <c r="E990" t="s">
        <v>1500</v>
      </c>
      <c r="F990">
        <v>3731</v>
      </c>
      <c r="I990">
        <v>4270.729927007299</v>
      </c>
    </row>
    <row r="991" spans="1:11">
      <c r="A991" t="s">
        <v>1814</v>
      </c>
      <c r="B991">
        <f>VLOOKUP(A991,Sheet2!$A$2:$C$250,3)</f>
        <v>85</v>
      </c>
      <c r="C991" t="str">
        <f>VLOOKUP(A991,Sheet2!$A$2:$C$250,2)</f>
        <v>Aleutians</v>
      </c>
      <c r="D991" t="s">
        <v>185</v>
      </c>
      <c r="E991" t="s">
        <v>1500</v>
      </c>
      <c r="F991">
        <v>5400</v>
      </c>
    </row>
    <row r="992" spans="1:11">
      <c r="A992" t="s">
        <v>2025</v>
      </c>
      <c r="B992">
        <f>VLOOKUP(A992,Sheet2!$A$2:$C$250,3)</f>
        <v>85</v>
      </c>
      <c r="C992" t="str">
        <f>VLOOKUP(A992,Sheet2!$A$2:$C$250,2)</f>
        <v>Aleutians</v>
      </c>
      <c r="D992" t="s">
        <v>2672</v>
      </c>
      <c r="E992" t="s">
        <v>1500</v>
      </c>
      <c r="F992">
        <v>5400</v>
      </c>
      <c r="I992">
        <v>9698.1459854014593</v>
      </c>
    </row>
    <row r="993" spans="1:11">
      <c r="A993" t="s">
        <v>2025</v>
      </c>
      <c r="B993">
        <f>VLOOKUP(A993,Sheet2!$A$2:$C$250,3)</f>
        <v>85</v>
      </c>
      <c r="C993" t="str">
        <f>VLOOKUP(A993,Sheet2!$A$2:$C$250,2)</f>
        <v>Aleutians</v>
      </c>
      <c r="D993" t="s">
        <v>2671</v>
      </c>
      <c r="E993" t="s">
        <v>1500</v>
      </c>
      <c r="F993">
        <v>5560</v>
      </c>
      <c r="I993">
        <v>2286.3941605839418</v>
      </c>
    </row>
    <row r="994" spans="1:11">
      <c r="A994" t="s">
        <v>1814</v>
      </c>
      <c r="B994">
        <f>VLOOKUP(A994,Sheet2!$A$2:$C$250,3)</f>
        <v>85</v>
      </c>
      <c r="C994" t="str">
        <f>VLOOKUP(A994,Sheet2!$A$2:$C$250,2)</f>
        <v>Aleutians</v>
      </c>
      <c r="D994" t="s">
        <v>1807</v>
      </c>
      <c r="E994" t="s">
        <v>1500</v>
      </c>
    </row>
    <row r="995" spans="1:11">
      <c r="A995" t="s">
        <v>1814</v>
      </c>
      <c r="B995">
        <f>VLOOKUP(A995,Sheet2!$A$2:$C$250,3)</f>
        <v>85</v>
      </c>
      <c r="C995" t="str">
        <f>VLOOKUP(A995,Sheet2!$A$2:$C$250,2)</f>
        <v>Aleutians</v>
      </c>
      <c r="D995" t="s">
        <v>296</v>
      </c>
      <c r="E995" t="s">
        <v>2424</v>
      </c>
      <c r="F995">
        <v>2400</v>
      </c>
    </row>
    <row r="996" spans="1:11">
      <c r="A996" t="s">
        <v>1814</v>
      </c>
      <c r="B996">
        <f>VLOOKUP(A996,Sheet2!$A$2:$C$250,3)</f>
        <v>85</v>
      </c>
      <c r="C996" t="str">
        <f>VLOOKUP(A996,Sheet2!$A$2:$C$250,2)</f>
        <v>Aleutians</v>
      </c>
      <c r="D996" t="s">
        <v>190</v>
      </c>
      <c r="E996" t="s">
        <v>2424</v>
      </c>
      <c r="F996">
        <v>2700</v>
      </c>
      <c r="I996">
        <v>1262</v>
      </c>
      <c r="K996">
        <v>1616</v>
      </c>
    </row>
    <row r="997" spans="1:11">
      <c r="A997" t="s">
        <v>1814</v>
      </c>
      <c r="B997">
        <f>VLOOKUP(A997,Sheet2!$A$2:$C$250,3)</f>
        <v>85</v>
      </c>
      <c r="C997" t="str">
        <f>VLOOKUP(A997,Sheet2!$A$2:$C$250,2)</f>
        <v>Aleutians</v>
      </c>
      <c r="D997" t="s">
        <v>135</v>
      </c>
      <c r="E997" t="s">
        <v>2424</v>
      </c>
      <c r="F997">
        <v>4350</v>
      </c>
      <c r="I997">
        <v>2177</v>
      </c>
      <c r="K997">
        <v>12774</v>
      </c>
    </row>
    <row r="998" spans="1:11">
      <c r="A998" t="s">
        <v>1814</v>
      </c>
      <c r="B998">
        <f>VLOOKUP(A998,Sheet2!$A$2:$C$250,3)</f>
        <v>85</v>
      </c>
      <c r="C998" t="str">
        <f>VLOOKUP(A998,Sheet2!$A$2:$C$250,2)</f>
        <v>Aleutians</v>
      </c>
      <c r="D998" t="s">
        <v>2323</v>
      </c>
      <c r="E998" t="s">
        <v>213</v>
      </c>
      <c r="F998">
        <v>3731</v>
      </c>
      <c r="I998">
        <v>3451</v>
      </c>
      <c r="K998">
        <v>85315</v>
      </c>
    </row>
    <row r="999" spans="1:11">
      <c r="A999" t="s">
        <v>1814</v>
      </c>
      <c r="B999">
        <f>VLOOKUP(A999,Sheet2!$A$2:$C$250,3)</f>
        <v>85</v>
      </c>
      <c r="C999" t="str">
        <f>VLOOKUP(A999,Sheet2!$A$2:$C$250,2)</f>
        <v>Aleutians</v>
      </c>
      <c r="D999" t="s">
        <v>2325</v>
      </c>
      <c r="E999" t="s">
        <v>213</v>
      </c>
      <c r="F999">
        <v>5560</v>
      </c>
    </row>
    <row r="1000" spans="1:11">
      <c r="A1000" t="s">
        <v>2025</v>
      </c>
      <c r="B1000">
        <f>VLOOKUP(A1000,Sheet2!$A$2:$C$250,3)</f>
        <v>85</v>
      </c>
      <c r="C1000" t="str">
        <f>VLOOKUP(A1000,Sheet2!$A$2:$C$250,2)</f>
        <v>Aleutians</v>
      </c>
      <c r="D1000" t="s">
        <v>2247</v>
      </c>
      <c r="E1000" t="s">
        <v>2233</v>
      </c>
      <c r="F1000">
        <v>1820</v>
      </c>
      <c r="I1000">
        <v>1348.4233576642337</v>
      </c>
    </row>
    <row r="1001" spans="1:11">
      <c r="A1001" t="s">
        <v>2025</v>
      </c>
      <c r="B1001">
        <f>VLOOKUP(A1001,Sheet2!$A$2:$C$250,3)</f>
        <v>85</v>
      </c>
      <c r="C1001" t="str">
        <f>VLOOKUP(A1001,Sheet2!$A$2:$C$250,2)</f>
        <v>Aleutians</v>
      </c>
      <c r="D1001" t="s">
        <v>2246</v>
      </c>
      <c r="E1001" t="s">
        <v>2233</v>
      </c>
      <c r="I1001">
        <v>686.01459854014604</v>
      </c>
      <c r="K1001">
        <v>3577.3655293333331</v>
      </c>
    </row>
    <row r="1002" spans="1:11">
      <c r="A1002" t="s">
        <v>2025</v>
      </c>
      <c r="B1002">
        <f>VLOOKUP(A1002,Sheet2!$A$2:$C$250,3)</f>
        <v>85</v>
      </c>
      <c r="C1002" t="str">
        <f>VLOOKUP(A1002,Sheet2!$A$2:$C$250,2)</f>
        <v>Aleutians</v>
      </c>
      <c r="D1002" t="s">
        <v>2027</v>
      </c>
      <c r="E1002" t="s">
        <v>1980</v>
      </c>
      <c r="F1002">
        <v>2624</v>
      </c>
      <c r="I1002">
        <v>3637.7080291970801</v>
      </c>
    </row>
    <row r="1003" spans="1:11">
      <c r="A1003" t="s">
        <v>2025</v>
      </c>
      <c r="B1003">
        <f>VLOOKUP(A1003,Sheet2!$A$2:$C$250,3)</f>
        <v>85</v>
      </c>
      <c r="C1003" t="str">
        <f>VLOOKUP(A1003,Sheet2!$A$2:$C$250,2)</f>
        <v>Aleutians</v>
      </c>
      <c r="D1003" t="s">
        <v>2026</v>
      </c>
      <c r="E1003" t="s">
        <v>1980</v>
      </c>
      <c r="F1003">
        <v>4200</v>
      </c>
      <c r="I1003">
        <v>8879.649635036496</v>
      </c>
    </row>
    <row r="1004" spans="1:11">
      <c r="A1004" t="s">
        <v>2028</v>
      </c>
      <c r="B1004">
        <f>VLOOKUP(A1004,Sheet2!$A$2:$C$250,3)</f>
        <v>11</v>
      </c>
      <c r="C1004" t="str">
        <f>VLOOKUP(A1004,Sheet2!$A$2:$C$250,2)</f>
        <v>Yukon-Koyukuk/Upper Tanana</v>
      </c>
      <c r="D1004" t="s">
        <v>3621</v>
      </c>
      <c r="E1004" t="s">
        <v>3615</v>
      </c>
      <c r="F1004">
        <v>616</v>
      </c>
    </row>
    <row r="1005" spans="1:11">
      <c r="A1005" t="s">
        <v>2028</v>
      </c>
      <c r="B1005">
        <f>VLOOKUP(A1005,Sheet2!$A$2:$C$250,3)</f>
        <v>11</v>
      </c>
      <c r="C1005" t="str">
        <f>VLOOKUP(A1005,Sheet2!$A$2:$C$250,2)</f>
        <v>Yukon-Koyukuk/Upper Tanana</v>
      </c>
      <c r="D1005" t="s">
        <v>3622</v>
      </c>
      <c r="E1005" t="s">
        <v>3615</v>
      </c>
      <c r="F1005">
        <v>1632</v>
      </c>
    </row>
    <row r="1006" spans="1:11">
      <c r="A1006" t="s">
        <v>2028</v>
      </c>
      <c r="B1006">
        <f>VLOOKUP(A1006,Sheet2!$A$2:$C$250,3)</f>
        <v>11</v>
      </c>
      <c r="C1006" t="str">
        <f>VLOOKUP(A1006,Sheet2!$A$2:$C$250,2)</f>
        <v>Yukon-Koyukuk/Upper Tanana</v>
      </c>
      <c r="D1006" t="s">
        <v>2673</v>
      </c>
      <c r="E1006" t="s">
        <v>1500</v>
      </c>
      <c r="F1006">
        <v>100</v>
      </c>
    </row>
    <row r="1007" spans="1:11">
      <c r="A1007" t="s">
        <v>2028</v>
      </c>
      <c r="B1007">
        <f>VLOOKUP(A1007,Sheet2!$A$2:$C$250,3)</f>
        <v>11</v>
      </c>
      <c r="C1007" t="str">
        <f>VLOOKUP(A1007,Sheet2!$A$2:$C$250,2)</f>
        <v>Yukon-Koyukuk/Upper Tanana</v>
      </c>
      <c r="D1007" t="s">
        <v>2674</v>
      </c>
      <c r="E1007" t="s">
        <v>1500</v>
      </c>
      <c r="F1007">
        <v>6500</v>
      </c>
    </row>
    <row r="1008" spans="1:11">
      <c r="A1008" t="s">
        <v>2028</v>
      </c>
      <c r="B1008">
        <f>VLOOKUP(A1008,Sheet2!$A$2:$C$250,3)</f>
        <v>11</v>
      </c>
      <c r="C1008" t="str">
        <f>VLOOKUP(A1008,Sheet2!$A$2:$C$250,2)</f>
        <v>Yukon-Koyukuk/Upper Tanana</v>
      </c>
      <c r="D1008" t="s">
        <v>2029</v>
      </c>
      <c r="E1008" t="s">
        <v>1980</v>
      </c>
      <c r="F1008">
        <v>900</v>
      </c>
    </row>
    <row r="1009" spans="1:11">
      <c r="A1009" t="s">
        <v>1840</v>
      </c>
      <c r="B1009">
        <f>VLOOKUP(A1009,Sheet2!$A$2:$C$250,3)</f>
        <v>315</v>
      </c>
      <c r="C1009" t="str">
        <f>VLOOKUP(A1009,Sheet2!$A$2:$C$250,2)</f>
        <v>Copper River/Chugach</v>
      </c>
      <c r="D1009" t="s">
        <v>3623</v>
      </c>
      <c r="E1009" t="s">
        <v>3615</v>
      </c>
      <c r="F1009">
        <v>3850</v>
      </c>
      <c r="I1009">
        <v>5400</v>
      </c>
    </row>
    <row r="1010" spans="1:11">
      <c r="A1010" t="s">
        <v>1840</v>
      </c>
      <c r="B1010">
        <f>VLOOKUP(A1010,Sheet2!$A$2:$C$250,3)</f>
        <v>315</v>
      </c>
      <c r="C1010" t="str">
        <f>VLOOKUP(A1010,Sheet2!$A$2:$C$250,2)</f>
        <v>Copper River/Chugach</v>
      </c>
      <c r="D1010" t="s">
        <v>1868</v>
      </c>
      <c r="E1010" t="s">
        <v>3615</v>
      </c>
      <c r="F1010">
        <v>61300</v>
      </c>
      <c r="I1010">
        <v>16000</v>
      </c>
      <c r="K1010">
        <v>560000</v>
      </c>
    </row>
    <row r="1011" spans="1:11">
      <c r="A1011" t="s">
        <v>1840</v>
      </c>
      <c r="B1011">
        <f>VLOOKUP(A1011,Sheet2!$A$2:$C$250,3)</f>
        <v>315</v>
      </c>
      <c r="C1011" t="str">
        <f>VLOOKUP(A1011,Sheet2!$A$2:$C$250,2)</f>
        <v>Copper River/Chugach</v>
      </c>
      <c r="D1011" t="s">
        <v>27</v>
      </c>
      <c r="E1011" t="s">
        <v>3335</v>
      </c>
      <c r="F1011">
        <v>2887.08</v>
      </c>
    </row>
    <row r="1012" spans="1:11">
      <c r="A1012" t="s">
        <v>1840</v>
      </c>
      <c r="B1012">
        <f>VLOOKUP(A1012,Sheet2!$A$2:$C$250,3)</f>
        <v>315</v>
      </c>
      <c r="C1012" t="str">
        <f>VLOOKUP(A1012,Sheet2!$A$2:$C$250,2)</f>
        <v>Copper River/Chugach</v>
      </c>
      <c r="D1012" t="s">
        <v>1867</v>
      </c>
      <c r="E1012" t="s">
        <v>3335</v>
      </c>
      <c r="F1012">
        <v>8234</v>
      </c>
      <c r="I1012">
        <v>9042</v>
      </c>
      <c r="K1012">
        <v>62480</v>
      </c>
    </row>
    <row r="1013" spans="1:11">
      <c r="A1013" t="s">
        <v>3386</v>
      </c>
      <c r="B1013">
        <f>VLOOKUP(A1013,Sheet2!$A$2:$C$250,3)</f>
        <v>315</v>
      </c>
      <c r="C1013" t="str">
        <f>VLOOKUP(A1013,Sheet2!$A$2:$C$250,2)</f>
        <v>Copper River/Chugach</v>
      </c>
      <c r="D1013" t="s">
        <v>3387</v>
      </c>
      <c r="E1013" t="s">
        <v>3335</v>
      </c>
      <c r="F1013">
        <v>8234</v>
      </c>
      <c r="I1013">
        <v>14373.080291970804</v>
      </c>
      <c r="K1013">
        <v>61520.553679999997</v>
      </c>
    </row>
    <row r="1014" spans="1:11">
      <c r="A1014" t="s">
        <v>1840</v>
      </c>
      <c r="B1014">
        <f>VLOOKUP(A1014,Sheet2!$A$2:$C$250,3)</f>
        <v>315</v>
      </c>
      <c r="C1014" t="str">
        <f>VLOOKUP(A1014,Sheet2!$A$2:$C$250,2)</f>
        <v>Copper River/Chugach</v>
      </c>
      <c r="D1014" t="s">
        <v>3245</v>
      </c>
      <c r="E1014" t="s">
        <v>3232</v>
      </c>
      <c r="F1014">
        <v>932.4</v>
      </c>
      <c r="I1014">
        <v>1405</v>
      </c>
      <c r="K1014">
        <v>10962</v>
      </c>
    </row>
    <row r="1015" spans="1:11">
      <c r="A1015" t="s">
        <v>1840</v>
      </c>
      <c r="B1015">
        <f>VLOOKUP(A1015,Sheet2!$A$2:$C$250,3)</f>
        <v>315</v>
      </c>
      <c r="C1015" t="str">
        <f>VLOOKUP(A1015,Sheet2!$A$2:$C$250,2)</f>
        <v>Copper River/Chugach</v>
      </c>
      <c r="D1015" t="s">
        <v>1866</v>
      </c>
      <c r="E1015" t="s">
        <v>377</v>
      </c>
      <c r="F1015">
        <v>2400</v>
      </c>
    </row>
    <row r="1016" spans="1:11">
      <c r="A1016" t="s">
        <v>1840</v>
      </c>
      <c r="B1016">
        <f>VLOOKUP(A1016,Sheet2!$A$2:$C$250,3)</f>
        <v>315</v>
      </c>
      <c r="C1016" t="str">
        <f>VLOOKUP(A1016,Sheet2!$A$2:$C$250,2)</f>
        <v>Copper River/Chugach</v>
      </c>
      <c r="D1016" t="s">
        <v>1869</v>
      </c>
      <c r="E1016" t="s">
        <v>377</v>
      </c>
      <c r="F1016">
        <v>18000</v>
      </c>
      <c r="I1016">
        <v>4566</v>
      </c>
      <c r="K1016">
        <v>99268</v>
      </c>
    </row>
    <row r="1017" spans="1:11">
      <c r="A1017" t="s">
        <v>1840</v>
      </c>
      <c r="B1017">
        <f>VLOOKUP(A1017,Sheet2!$A$2:$C$250,3)</f>
        <v>315</v>
      </c>
      <c r="C1017" t="str">
        <f>VLOOKUP(A1017,Sheet2!$A$2:$C$250,2)</f>
        <v>Copper River/Chugach</v>
      </c>
      <c r="D1017" t="s">
        <v>27</v>
      </c>
      <c r="E1017" t="s">
        <v>1500</v>
      </c>
      <c r="F1017">
        <v>2887</v>
      </c>
    </row>
    <row r="1018" spans="1:11">
      <c r="A1018" t="s">
        <v>1840</v>
      </c>
      <c r="B1018">
        <f>VLOOKUP(A1018,Sheet2!$A$2:$C$250,3)</f>
        <v>315</v>
      </c>
      <c r="C1018" t="str">
        <f>VLOOKUP(A1018,Sheet2!$A$2:$C$250,2)</f>
        <v>Copper River/Chugach</v>
      </c>
      <c r="D1018" t="s">
        <v>1873</v>
      </c>
      <c r="E1018" t="s">
        <v>2424</v>
      </c>
      <c r="F1018">
        <v>4988.2</v>
      </c>
      <c r="I1018">
        <v>4416</v>
      </c>
      <c r="K1018">
        <v>25137</v>
      </c>
    </row>
    <row r="1019" spans="1:11">
      <c r="A1019" t="s">
        <v>1840</v>
      </c>
      <c r="B1019">
        <f>VLOOKUP(A1019,Sheet2!$A$2:$C$250,3)</f>
        <v>315</v>
      </c>
      <c r="C1019" t="str">
        <f>VLOOKUP(A1019,Sheet2!$A$2:$C$250,2)</f>
        <v>Copper River/Chugach</v>
      </c>
      <c r="D1019" t="s">
        <v>1870</v>
      </c>
      <c r="E1019" t="s">
        <v>213</v>
      </c>
      <c r="F1019">
        <v>2400</v>
      </c>
    </row>
    <row r="1020" spans="1:11">
      <c r="A1020" t="s">
        <v>2030</v>
      </c>
      <c r="B1020">
        <f>VLOOKUP(A1020,Sheet2!$A$2:$C$250,3)</f>
        <v>2302</v>
      </c>
      <c r="C1020" t="str">
        <f>VLOOKUP(A1020,Sheet2!$A$2:$C$250,2)</f>
        <v>Copper River/Chugach</v>
      </c>
      <c r="D1020" t="s">
        <v>3390</v>
      </c>
      <c r="E1020" t="s">
        <v>3335</v>
      </c>
      <c r="F1020">
        <v>46009</v>
      </c>
      <c r="I1020">
        <v>11332.408759124088</v>
      </c>
      <c r="K1020">
        <v>158510.42658100001</v>
      </c>
    </row>
    <row r="1021" spans="1:11">
      <c r="A1021" t="s">
        <v>574</v>
      </c>
      <c r="B1021">
        <f>VLOOKUP(A1021,Sheet2!$A$2:$C$250,3)</f>
        <v>2302</v>
      </c>
      <c r="C1021" t="str">
        <f>VLOOKUP(A1021,Sheet2!$A$2:$C$250,2)</f>
        <v>Copper River/Chugach</v>
      </c>
      <c r="D1021" t="s">
        <v>3389</v>
      </c>
      <c r="E1021" t="s">
        <v>3335</v>
      </c>
      <c r="F1021">
        <v>52956</v>
      </c>
      <c r="I1021">
        <v>37035.788321167885</v>
      </c>
      <c r="K1021">
        <v>251834.26670775001</v>
      </c>
    </row>
    <row r="1022" spans="1:11">
      <c r="A1022" t="s">
        <v>2030</v>
      </c>
      <c r="B1022">
        <f>VLOOKUP(A1022,Sheet2!$A$2:$C$250,3)</f>
        <v>2302</v>
      </c>
      <c r="C1022" t="str">
        <f>VLOOKUP(A1022,Sheet2!$A$2:$C$250,2)</f>
        <v>Copper River/Chugach</v>
      </c>
      <c r="D1022" t="s">
        <v>3247</v>
      </c>
      <c r="E1022" t="s">
        <v>3232</v>
      </c>
      <c r="F1022">
        <v>53700</v>
      </c>
      <c r="I1022">
        <v>35171.255474452555</v>
      </c>
      <c r="K1022">
        <v>577065.19354000001</v>
      </c>
    </row>
    <row r="1023" spans="1:11">
      <c r="A1023" t="s">
        <v>574</v>
      </c>
      <c r="B1023">
        <f>VLOOKUP(A1023,Sheet2!$A$2:$C$250,3)</f>
        <v>2302</v>
      </c>
      <c r="C1023" t="str">
        <f>VLOOKUP(A1023,Sheet2!$A$2:$C$250,2)</f>
        <v>Copper River/Chugach</v>
      </c>
      <c r="D1023" t="s">
        <v>3246</v>
      </c>
      <c r="E1023" t="s">
        <v>3232</v>
      </c>
      <c r="F1023">
        <v>53700</v>
      </c>
      <c r="I1023">
        <v>32846</v>
      </c>
      <c r="K1023">
        <v>585485.26931999996</v>
      </c>
    </row>
    <row r="1024" spans="1:11">
      <c r="A1024" t="s">
        <v>2030</v>
      </c>
      <c r="B1024">
        <f>VLOOKUP(A1024,Sheet2!$A$2:$C$250,3)</f>
        <v>2302</v>
      </c>
      <c r="C1024" t="str">
        <f>VLOOKUP(A1024,Sheet2!$A$2:$C$250,2)</f>
        <v>Copper River/Chugach</v>
      </c>
      <c r="D1024" t="s">
        <v>2676</v>
      </c>
      <c r="E1024" t="s">
        <v>1500</v>
      </c>
      <c r="F1024">
        <v>2400</v>
      </c>
      <c r="I1024">
        <v>310.63357664233581</v>
      </c>
    </row>
    <row r="1025" spans="1:11">
      <c r="A1025" t="s">
        <v>2030</v>
      </c>
      <c r="B1025">
        <f>VLOOKUP(A1025,Sheet2!$A$2:$C$250,3)</f>
        <v>2302</v>
      </c>
      <c r="C1025" t="str">
        <f>VLOOKUP(A1025,Sheet2!$A$2:$C$250,2)</f>
        <v>Copper River/Chugach</v>
      </c>
      <c r="D1025" t="s">
        <v>2675</v>
      </c>
      <c r="E1025" t="s">
        <v>1500</v>
      </c>
      <c r="F1025">
        <v>2852</v>
      </c>
      <c r="I1025">
        <v>1538.6671532846715</v>
      </c>
      <c r="K1025">
        <v>74531.670778999993</v>
      </c>
    </row>
    <row r="1026" spans="1:11">
      <c r="A1026" t="s">
        <v>574</v>
      </c>
      <c r="B1026">
        <f>VLOOKUP(A1026,Sheet2!$A$2:$C$250,3)</f>
        <v>2302</v>
      </c>
      <c r="C1026" t="str">
        <f>VLOOKUP(A1026,Sheet2!$A$2:$C$250,2)</f>
        <v>Copper River/Chugach</v>
      </c>
      <c r="D1026" t="s">
        <v>581</v>
      </c>
      <c r="E1026" t="s">
        <v>1500</v>
      </c>
      <c r="F1026">
        <v>3920</v>
      </c>
    </row>
    <row r="1027" spans="1:11">
      <c r="A1027" t="s">
        <v>574</v>
      </c>
      <c r="B1027">
        <f>VLOOKUP(A1027,Sheet2!$A$2:$C$250,3)</f>
        <v>2302</v>
      </c>
      <c r="C1027" t="str">
        <f>VLOOKUP(A1027,Sheet2!$A$2:$C$250,2)</f>
        <v>Copper River/Chugach</v>
      </c>
      <c r="D1027" t="s">
        <v>576</v>
      </c>
      <c r="E1027" t="s">
        <v>1500</v>
      </c>
      <c r="F1027">
        <v>5456</v>
      </c>
    </row>
    <row r="1028" spans="1:11">
      <c r="A1028" t="s">
        <v>2030</v>
      </c>
      <c r="B1028">
        <f>VLOOKUP(A1028,Sheet2!$A$2:$C$250,3)</f>
        <v>2302</v>
      </c>
      <c r="C1028" t="str">
        <f>VLOOKUP(A1028,Sheet2!$A$2:$C$250,2)</f>
        <v>Copper River/Chugach</v>
      </c>
      <c r="D1028" t="s">
        <v>2677</v>
      </c>
      <c r="E1028" t="s">
        <v>1500</v>
      </c>
      <c r="F1028">
        <v>5536</v>
      </c>
      <c r="I1028">
        <v>6806.8160583941608</v>
      </c>
      <c r="K1028">
        <v>56113.005012500005</v>
      </c>
    </row>
    <row r="1029" spans="1:11">
      <c r="A1029" t="s">
        <v>574</v>
      </c>
      <c r="B1029">
        <f>VLOOKUP(A1029,Sheet2!$A$2:$C$250,3)</f>
        <v>2302</v>
      </c>
      <c r="C1029" t="str">
        <f>VLOOKUP(A1029,Sheet2!$A$2:$C$250,2)</f>
        <v>Copper River/Chugach</v>
      </c>
      <c r="D1029" t="s">
        <v>587</v>
      </c>
      <c r="E1029" t="s">
        <v>1500</v>
      </c>
      <c r="G1029" t="s">
        <v>588</v>
      </c>
      <c r="H1029" t="s">
        <v>579</v>
      </c>
    </row>
    <row r="1030" spans="1:11">
      <c r="A1030" t="s">
        <v>574</v>
      </c>
      <c r="B1030">
        <f>VLOOKUP(A1030,Sheet2!$A$2:$C$250,3)</f>
        <v>2302</v>
      </c>
      <c r="C1030" t="str">
        <f>VLOOKUP(A1030,Sheet2!$A$2:$C$250,2)</f>
        <v>Copper River/Chugach</v>
      </c>
      <c r="D1030" t="s">
        <v>583</v>
      </c>
      <c r="E1030" t="s">
        <v>2424</v>
      </c>
      <c r="F1030">
        <v>6232</v>
      </c>
    </row>
    <row r="1031" spans="1:11">
      <c r="A1031" t="s">
        <v>574</v>
      </c>
      <c r="B1031">
        <f>VLOOKUP(A1031,Sheet2!$A$2:$C$250,3)</f>
        <v>2302</v>
      </c>
      <c r="C1031" t="str">
        <f>VLOOKUP(A1031,Sheet2!$A$2:$C$250,2)</f>
        <v>Copper River/Chugach</v>
      </c>
      <c r="D1031" t="s">
        <v>577</v>
      </c>
      <c r="E1031" t="s">
        <v>2424</v>
      </c>
      <c r="F1031">
        <v>53700</v>
      </c>
      <c r="G1031" t="s">
        <v>578</v>
      </c>
      <c r="H1031" t="s">
        <v>579</v>
      </c>
    </row>
    <row r="1032" spans="1:11">
      <c r="A1032" t="s">
        <v>574</v>
      </c>
      <c r="B1032">
        <f>VLOOKUP(A1032,Sheet2!$A$2:$C$250,3)</f>
        <v>2302</v>
      </c>
      <c r="C1032" t="str">
        <f>VLOOKUP(A1032,Sheet2!$A$2:$C$250,2)</f>
        <v>Copper River/Chugach</v>
      </c>
      <c r="D1032" t="s">
        <v>580</v>
      </c>
      <c r="E1032" t="s">
        <v>2233</v>
      </c>
      <c r="F1032">
        <v>2876</v>
      </c>
    </row>
    <row r="1033" spans="1:11">
      <c r="A1033" t="s">
        <v>2030</v>
      </c>
      <c r="B1033">
        <f>VLOOKUP(A1033,Sheet2!$A$2:$C$250,3)</f>
        <v>2302</v>
      </c>
      <c r="C1033" t="str">
        <f>VLOOKUP(A1033,Sheet2!$A$2:$C$250,2)</f>
        <v>Copper River/Chugach</v>
      </c>
      <c r="D1033" t="s">
        <v>2248</v>
      </c>
      <c r="E1033" t="s">
        <v>2233</v>
      </c>
      <c r="I1033">
        <v>283.99270072992698</v>
      </c>
      <c r="K1033">
        <v>478.15929899999998</v>
      </c>
    </row>
    <row r="1034" spans="1:11">
      <c r="A1034" t="s">
        <v>2030</v>
      </c>
      <c r="B1034">
        <f>VLOOKUP(A1034,Sheet2!$A$2:$C$250,3)</f>
        <v>2302</v>
      </c>
      <c r="C1034" t="str">
        <f>VLOOKUP(A1034,Sheet2!$A$2:$C$250,2)</f>
        <v>Copper River/Chugach</v>
      </c>
      <c r="D1034" t="s">
        <v>2031</v>
      </c>
      <c r="E1034" t="s">
        <v>1980</v>
      </c>
      <c r="F1034">
        <v>8750</v>
      </c>
      <c r="I1034">
        <v>3432.9635036496352</v>
      </c>
      <c r="K1034">
        <v>14012.626112499998</v>
      </c>
    </row>
    <row r="1035" spans="1:11">
      <c r="A1035" t="s">
        <v>574</v>
      </c>
      <c r="B1035">
        <f>VLOOKUP(A1035,Sheet2!$A$2:$C$250,3)</f>
        <v>2302</v>
      </c>
      <c r="C1035" t="str">
        <f>VLOOKUP(A1035,Sheet2!$A$2:$C$250,2)</f>
        <v>Copper River/Chugach</v>
      </c>
      <c r="D1035" t="s">
        <v>584</v>
      </c>
      <c r="E1035" t="s">
        <v>1980</v>
      </c>
    </row>
    <row r="1036" spans="1:11">
      <c r="A1036" t="s">
        <v>3392</v>
      </c>
      <c r="B1036">
        <f>VLOOKUP(A1036,Sheet2!$A$2:$C$250,3)</f>
        <v>1195</v>
      </c>
      <c r="C1036" t="str">
        <f>VLOOKUP(A1036,Sheet2!$A$2:$C$250,2)</f>
        <v>Southeast</v>
      </c>
      <c r="D1036" t="s">
        <v>3393</v>
      </c>
      <c r="E1036" t="s">
        <v>3335</v>
      </c>
      <c r="F1036">
        <v>1500</v>
      </c>
      <c r="I1036">
        <v>844.02919708029196</v>
      </c>
    </row>
    <row r="1037" spans="1:11">
      <c r="A1037" t="s">
        <v>3392</v>
      </c>
      <c r="B1037">
        <f>VLOOKUP(A1037,Sheet2!$A$2:$C$250,3)</f>
        <v>1195</v>
      </c>
      <c r="C1037" t="str">
        <f>VLOOKUP(A1037,Sheet2!$A$2:$C$250,2)</f>
        <v>Southeast</v>
      </c>
      <c r="D1037" t="s">
        <v>3397</v>
      </c>
      <c r="E1037" t="s">
        <v>3335</v>
      </c>
      <c r="F1037">
        <v>5544</v>
      </c>
      <c r="I1037">
        <v>705.76642335766428</v>
      </c>
    </row>
    <row r="1038" spans="1:11">
      <c r="A1038" t="s">
        <v>3392</v>
      </c>
      <c r="B1038">
        <f>VLOOKUP(A1038,Sheet2!$A$2:$C$250,3)</f>
        <v>1195</v>
      </c>
      <c r="C1038" t="str">
        <f>VLOOKUP(A1038,Sheet2!$A$2:$C$250,2)</f>
        <v>Southeast</v>
      </c>
      <c r="D1038" t="s">
        <v>3396</v>
      </c>
      <c r="E1038" t="s">
        <v>3335</v>
      </c>
      <c r="F1038">
        <v>15857</v>
      </c>
      <c r="I1038">
        <v>2382.2627737226276</v>
      </c>
    </row>
    <row r="1039" spans="1:11">
      <c r="A1039" t="s">
        <v>3392</v>
      </c>
      <c r="B1039">
        <f>VLOOKUP(A1039,Sheet2!$A$2:$C$250,3)</f>
        <v>1195</v>
      </c>
      <c r="C1039" t="str">
        <f>VLOOKUP(A1039,Sheet2!$A$2:$C$250,2)</f>
        <v>Southeast</v>
      </c>
      <c r="D1039" t="s">
        <v>3395</v>
      </c>
      <c r="E1039" t="s">
        <v>3335</v>
      </c>
      <c r="F1039">
        <v>16659</v>
      </c>
      <c r="I1039">
        <v>3183.8978102189781</v>
      </c>
    </row>
    <row r="1040" spans="1:11">
      <c r="A1040" t="s">
        <v>3392</v>
      </c>
      <c r="B1040">
        <f>VLOOKUP(A1040,Sheet2!$A$2:$C$250,3)</f>
        <v>1195</v>
      </c>
      <c r="C1040" t="str">
        <f>VLOOKUP(A1040,Sheet2!$A$2:$C$250,2)</f>
        <v>Southeast</v>
      </c>
      <c r="D1040" t="s">
        <v>3394</v>
      </c>
      <c r="E1040" t="s">
        <v>3335</v>
      </c>
      <c r="F1040">
        <v>44492</v>
      </c>
      <c r="I1040">
        <v>16436.890510948906</v>
      </c>
    </row>
    <row r="1041" spans="1:6">
      <c r="A1041" t="s">
        <v>154</v>
      </c>
      <c r="B1041">
        <f>VLOOKUP(A1041,Sheet2!$A$2:$C$250,3)</f>
        <v>93</v>
      </c>
      <c r="C1041" t="str">
        <f>VLOOKUP(A1041,Sheet2!$A$2:$C$250,2)</f>
        <v>Lower Yukon-Kuskokwim</v>
      </c>
      <c r="D1041" t="s">
        <v>167</v>
      </c>
      <c r="E1041" t="s">
        <v>3615</v>
      </c>
    </row>
    <row r="1042" spans="1:6">
      <c r="A1042" t="s">
        <v>154</v>
      </c>
      <c r="B1042">
        <f>VLOOKUP(A1042,Sheet2!$A$2:$C$250,3)</f>
        <v>93</v>
      </c>
      <c r="C1042" t="str">
        <f>VLOOKUP(A1042,Sheet2!$A$2:$C$250,2)</f>
        <v>Lower Yukon-Kuskokwim</v>
      </c>
      <c r="D1042" t="s">
        <v>3398</v>
      </c>
      <c r="E1042" t="s">
        <v>3335</v>
      </c>
      <c r="F1042">
        <v>960</v>
      </c>
    </row>
    <row r="1043" spans="1:6">
      <c r="A1043" t="s">
        <v>154</v>
      </c>
      <c r="B1043">
        <f>VLOOKUP(A1043,Sheet2!$A$2:$C$250,3)</f>
        <v>93</v>
      </c>
      <c r="C1043" t="str">
        <f>VLOOKUP(A1043,Sheet2!$A$2:$C$250,2)</f>
        <v>Lower Yukon-Kuskokwim</v>
      </c>
      <c r="D1043" t="s">
        <v>160</v>
      </c>
      <c r="E1043" t="s">
        <v>3335</v>
      </c>
      <c r="F1043">
        <v>8170</v>
      </c>
    </row>
    <row r="1044" spans="1:6">
      <c r="A1044" t="s">
        <v>154</v>
      </c>
      <c r="B1044">
        <f>VLOOKUP(A1044,Sheet2!$A$2:$C$250,3)</f>
        <v>93</v>
      </c>
      <c r="C1044" t="str">
        <f>VLOOKUP(A1044,Sheet2!$A$2:$C$250,2)</f>
        <v>Lower Yukon-Kuskokwim</v>
      </c>
      <c r="D1044" t="s">
        <v>165</v>
      </c>
      <c r="E1044" t="s">
        <v>3315</v>
      </c>
      <c r="F1044">
        <v>2304</v>
      </c>
    </row>
    <row r="1045" spans="1:6">
      <c r="A1045" t="s">
        <v>154</v>
      </c>
      <c r="B1045">
        <f>VLOOKUP(A1045,Sheet2!$A$2:$C$250,3)</f>
        <v>93</v>
      </c>
      <c r="C1045" t="str">
        <f>VLOOKUP(A1045,Sheet2!$A$2:$C$250,2)</f>
        <v>Lower Yukon-Kuskokwim</v>
      </c>
      <c r="D1045" t="s">
        <v>28</v>
      </c>
      <c r="E1045" t="s">
        <v>3232</v>
      </c>
    </row>
    <row r="1046" spans="1:6">
      <c r="A1046" t="s">
        <v>154</v>
      </c>
      <c r="B1046">
        <f>VLOOKUP(A1046,Sheet2!$A$2:$C$250,3)</f>
        <v>93</v>
      </c>
      <c r="C1046" t="str">
        <f>VLOOKUP(A1046,Sheet2!$A$2:$C$250,2)</f>
        <v>Lower Yukon-Kuskokwim</v>
      </c>
      <c r="D1046" t="s">
        <v>161</v>
      </c>
      <c r="E1046" t="s">
        <v>377</v>
      </c>
    </row>
    <row r="1047" spans="1:6">
      <c r="A1047" t="s">
        <v>154</v>
      </c>
      <c r="B1047">
        <f>VLOOKUP(A1047,Sheet2!$A$2:$C$250,3)</f>
        <v>93</v>
      </c>
      <c r="C1047" t="str">
        <f>VLOOKUP(A1047,Sheet2!$A$2:$C$250,2)</f>
        <v>Lower Yukon-Kuskokwim</v>
      </c>
      <c r="D1047" t="s">
        <v>169</v>
      </c>
      <c r="E1047" t="s">
        <v>377</v>
      </c>
    </row>
    <row r="1048" spans="1:6">
      <c r="A1048" t="s">
        <v>154</v>
      </c>
      <c r="B1048">
        <f>VLOOKUP(A1048,Sheet2!$A$2:$C$250,3)</f>
        <v>93</v>
      </c>
      <c r="C1048" t="str">
        <f>VLOOKUP(A1048,Sheet2!$A$2:$C$250,2)</f>
        <v>Lower Yukon-Kuskokwim</v>
      </c>
      <c r="D1048" t="s">
        <v>159</v>
      </c>
      <c r="E1048" t="s">
        <v>1500</v>
      </c>
      <c r="F1048">
        <v>288</v>
      </c>
    </row>
    <row r="1049" spans="1:6">
      <c r="A1049" t="s">
        <v>154</v>
      </c>
      <c r="B1049">
        <f>VLOOKUP(A1049,Sheet2!$A$2:$C$250,3)</f>
        <v>93</v>
      </c>
      <c r="C1049" t="str">
        <f>VLOOKUP(A1049,Sheet2!$A$2:$C$250,2)</f>
        <v>Lower Yukon-Kuskokwim</v>
      </c>
      <c r="D1049" t="s">
        <v>156</v>
      </c>
      <c r="E1049" t="s">
        <v>1500</v>
      </c>
      <c r="F1049">
        <v>960</v>
      </c>
    </row>
    <row r="1050" spans="1:6">
      <c r="A1050" t="s">
        <v>154</v>
      </c>
      <c r="B1050">
        <f>VLOOKUP(A1050,Sheet2!$A$2:$C$250,3)</f>
        <v>93</v>
      </c>
      <c r="C1050" t="str">
        <f>VLOOKUP(A1050,Sheet2!$A$2:$C$250,2)</f>
        <v>Lower Yukon-Kuskokwim</v>
      </c>
      <c r="D1050" t="s">
        <v>163</v>
      </c>
      <c r="E1050" t="s">
        <v>1500</v>
      </c>
      <c r="F1050">
        <v>960</v>
      </c>
    </row>
    <row r="1051" spans="1:6">
      <c r="A1051" t="s">
        <v>154</v>
      </c>
      <c r="B1051">
        <f>VLOOKUP(A1051,Sheet2!$A$2:$C$250,3)</f>
        <v>93</v>
      </c>
      <c r="C1051" t="str">
        <f>VLOOKUP(A1051,Sheet2!$A$2:$C$250,2)</f>
        <v>Lower Yukon-Kuskokwim</v>
      </c>
      <c r="D1051" t="s">
        <v>166</v>
      </c>
      <c r="E1051" t="s">
        <v>1500</v>
      </c>
      <c r="F1051">
        <v>1104</v>
      </c>
    </row>
    <row r="1052" spans="1:6">
      <c r="A1052" t="s">
        <v>154</v>
      </c>
      <c r="B1052">
        <f>VLOOKUP(A1052,Sheet2!$A$2:$C$250,3)</f>
        <v>93</v>
      </c>
      <c r="C1052" t="str">
        <f>VLOOKUP(A1052,Sheet2!$A$2:$C$250,2)</f>
        <v>Lower Yukon-Kuskokwim</v>
      </c>
      <c r="D1052" t="s">
        <v>155</v>
      </c>
      <c r="E1052" t="s">
        <v>1500</v>
      </c>
    </row>
    <row r="1053" spans="1:6">
      <c r="A1053" t="s">
        <v>154</v>
      </c>
      <c r="B1053">
        <f>VLOOKUP(A1053,Sheet2!$A$2:$C$250,3)</f>
        <v>93</v>
      </c>
      <c r="C1053" t="str">
        <f>VLOOKUP(A1053,Sheet2!$A$2:$C$250,2)</f>
        <v>Lower Yukon-Kuskokwim</v>
      </c>
      <c r="D1053" t="s">
        <v>157</v>
      </c>
      <c r="E1053" t="s">
        <v>1500</v>
      </c>
    </row>
    <row r="1054" spans="1:6">
      <c r="A1054" t="s">
        <v>154</v>
      </c>
      <c r="B1054">
        <f>VLOOKUP(A1054,Sheet2!$A$2:$C$250,3)</f>
        <v>93</v>
      </c>
      <c r="C1054" t="str">
        <f>VLOOKUP(A1054,Sheet2!$A$2:$C$250,2)</f>
        <v>Lower Yukon-Kuskokwim</v>
      </c>
      <c r="D1054" t="s">
        <v>164</v>
      </c>
      <c r="E1054" t="s">
        <v>1500</v>
      </c>
    </row>
    <row r="1055" spans="1:6">
      <c r="A1055" t="s">
        <v>154</v>
      </c>
      <c r="B1055">
        <f>VLOOKUP(A1055,Sheet2!$A$2:$C$250,3)</f>
        <v>93</v>
      </c>
      <c r="C1055" t="str">
        <f>VLOOKUP(A1055,Sheet2!$A$2:$C$250,2)</f>
        <v>Lower Yukon-Kuskokwim</v>
      </c>
      <c r="D1055" t="s">
        <v>168</v>
      </c>
      <c r="E1055" t="s">
        <v>1500</v>
      </c>
    </row>
    <row r="1056" spans="1:6">
      <c r="A1056" t="s">
        <v>154</v>
      </c>
      <c r="B1056">
        <f>VLOOKUP(A1056,Sheet2!$A$2:$C$250,3)</f>
        <v>93</v>
      </c>
      <c r="C1056" t="str">
        <f>VLOOKUP(A1056,Sheet2!$A$2:$C$250,2)</f>
        <v>Lower Yukon-Kuskokwim</v>
      </c>
      <c r="D1056" t="s">
        <v>158</v>
      </c>
      <c r="E1056" t="s">
        <v>2424</v>
      </c>
    </row>
    <row r="1057" spans="1:11">
      <c r="A1057" t="s">
        <v>154</v>
      </c>
      <c r="B1057">
        <f>VLOOKUP(A1057,Sheet2!$A$2:$C$250,3)</f>
        <v>93</v>
      </c>
      <c r="C1057" t="str">
        <f>VLOOKUP(A1057,Sheet2!$A$2:$C$250,2)</f>
        <v>Lower Yukon-Kuskokwim</v>
      </c>
      <c r="D1057" t="s">
        <v>162</v>
      </c>
      <c r="E1057" t="s">
        <v>2424</v>
      </c>
    </row>
    <row r="1058" spans="1:11">
      <c r="A1058" t="s">
        <v>154</v>
      </c>
      <c r="B1058">
        <f>VLOOKUP(A1058,Sheet2!$A$2:$C$250,3)</f>
        <v>93</v>
      </c>
      <c r="C1058" t="str">
        <f>VLOOKUP(A1058,Sheet2!$A$2:$C$250,2)</f>
        <v>Lower Yukon-Kuskokwim</v>
      </c>
      <c r="D1058" t="s">
        <v>170</v>
      </c>
      <c r="E1058" t="s">
        <v>2424</v>
      </c>
    </row>
    <row r="1059" spans="1:11">
      <c r="A1059" t="s">
        <v>154</v>
      </c>
      <c r="B1059">
        <f>VLOOKUP(A1059,Sheet2!$A$2:$C$250,3)</f>
        <v>93</v>
      </c>
      <c r="C1059" t="str">
        <f>VLOOKUP(A1059,Sheet2!$A$2:$C$250,2)</f>
        <v>Lower Yukon-Kuskokwim</v>
      </c>
      <c r="D1059" t="s">
        <v>82</v>
      </c>
      <c r="E1059" t="s">
        <v>1980</v>
      </c>
      <c r="F1059">
        <v>1104</v>
      </c>
    </row>
    <row r="1060" spans="1:11">
      <c r="A1060" t="s">
        <v>154</v>
      </c>
      <c r="B1060">
        <f>VLOOKUP(A1060,Sheet2!$A$2:$C$250,3)</f>
        <v>93</v>
      </c>
      <c r="C1060" t="str">
        <f>VLOOKUP(A1060,Sheet2!$A$2:$C$250,2)</f>
        <v>Lower Yukon-Kuskokwim</v>
      </c>
      <c r="D1060" t="s">
        <v>64</v>
      </c>
      <c r="E1060" t="s">
        <v>65</v>
      </c>
    </row>
    <row r="1061" spans="1:11">
      <c r="A1061" t="s">
        <v>2032</v>
      </c>
      <c r="B1061">
        <f>VLOOKUP(A1061,Sheet2!$A$2:$C$250,3)</f>
        <v>139</v>
      </c>
      <c r="C1061" t="str">
        <f>VLOOKUP(A1061,Sheet2!$A$2:$C$250,2)</f>
        <v>Northwest Arctic</v>
      </c>
      <c r="D1061" t="s">
        <v>3399</v>
      </c>
      <c r="E1061" t="s">
        <v>3335</v>
      </c>
      <c r="F1061">
        <v>496</v>
      </c>
    </row>
    <row r="1062" spans="1:11">
      <c r="A1062" t="s">
        <v>2032</v>
      </c>
      <c r="B1062">
        <f>VLOOKUP(A1062,Sheet2!$A$2:$C$250,3)</f>
        <v>139</v>
      </c>
      <c r="C1062" t="str">
        <f>VLOOKUP(A1062,Sheet2!$A$2:$C$250,2)</f>
        <v>Northwest Arctic</v>
      </c>
      <c r="D1062" t="s">
        <v>3400</v>
      </c>
      <c r="E1062" t="s">
        <v>3335</v>
      </c>
      <c r="F1062">
        <v>1632</v>
      </c>
    </row>
    <row r="1063" spans="1:11">
      <c r="A1063" t="s">
        <v>2032</v>
      </c>
      <c r="B1063">
        <f>VLOOKUP(A1063,Sheet2!$A$2:$C$250,3)</f>
        <v>139</v>
      </c>
      <c r="C1063" t="str">
        <f>VLOOKUP(A1063,Sheet2!$A$2:$C$250,2)</f>
        <v>Northwest Arctic</v>
      </c>
      <c r="D1063" t="s">
        <v>58</v>
      </c>
      <c r="E1063" t="s">
        <v>3335</v>
      </c>
      <c r="F1063">
        <v>11431</v>
      </c>
      <c r="I1063">
        <v>15000</v>
      </c>
      <c r="K1063">
        <v>115502</v>
      </c>
    </row>
    <row r="1064" spans="1:11">
      <c r="A1064" t="s">
        <v>2032</v>
      </c>
      <c r="B1064">
        <f>VLOOKUP(A1064,Sheet2!$A$2:$C$250,3)</f>
        <v>139</v>
      </c>
      <c r="C1064" t="str">
        <f>VLOOKUP(A1064,Sheet2!$A$2:$C$250,2)</f>
        <v>Northwest Arctic</v>
      </c>
      <c r="D1064" t="s">
        <v>3248</v>
      </c>
      <c r="E1064" t="s">
        <v>3232</v>
      </c>
      <c r="F1064">
        <v>5000</v>
      </c>
      <c r="I1064">
        <v>4000</v>
      </c>
      <c r="K1064">
        <v>38400</v>
      </c>
    </row>
    <row r="1065" spans="1:11">
      <c r="A1065" t="s">
        <v>2032</v>
      </c>
      <c r="B1065">
        <f>VLOOKUP(A1065,Sheet2!$A$2:$C$250,3)</f>
        <v>139</v>
      </c>
      <c r="C1065" t="str">
        <f>VLOOKUP(A1065,Sheet2!$A$2:$C$250,2)</f>
        <v>Northwest Arctic</v>
      </c>
      <c r="D1065" t="s">
        <v>1582</v>
      </c>
      <c r="E1065" t="s">
        <v>377</v>
      </c>
      <c r="F1065">
        <v>1800</v>
      </c>
      <c r="I1065">
        <v>1000</v>
      </c>
    </row>
    <row r="1066" spans="1:11">
      <c r="A1066" t="s">
        <v>2032</v>
      </c>
      <c r="B1066">
        <f>VLOOKUP(A1066,Sheet2!$A$2:$C$250,3)</f>
        <v>139</v>
      </c>
      <c r="C1066" t="str">
        <f>VLOOKUP(A1066,Sheet2!$A$2:$C$250,2)</f>
        <v>Northwest Arctic</v>
      </c>
      <c r="D1066" t="s">
        <v>3035</v>
      </c>
      <c r="E1066" t="s">
        <v>377</v>
      </c>
      <c r="I1066">
        <v>1500</v>
      </c>
    </row>
    <row r="1067" spans="1:11">
      <c r="A1067" t="s">
        <v>2032</v>
      </c>
      <c r="B1067">
        <f>VLOOKUP(A1067,Sheet2!$A$2:$C$250,3)</f>
        <v>139</v>
      </c>
      <c r="C1067" t="str">
        <f>VLOOKUP(A1067,Sheet2!$A$2:$C$250,2)</f>
        <v>Northwest Arctic</v>
      </c>
      <c r="D1067" t="s">
        <v>2575</v>
      </c>
      <c r="E1067" t="s">
        <v>1500</v>
      </c>
      <c r="F1067">
        <v>96</v>
      </c>
    </row>
    <row r="1068" spans="1:11">
      <c r="A1068" t="s">
        <v>2032</v>
      </c>
      <c r="B1068">
        <f>VLOOKUP(A1068,Sheet2!$A$2:$C$250,3)</f>
        <v>139</v>
      </c>
      <c r="C1068" t="str">
        <f>VLOOKUP(A1068,Sheet2!$A$2:$C$250,2)</f>
        <v>Northwest Arctic</v>
      </c>
      <c r="D1068" t="s">
        <v>1447</v>
      </c>
      <c r="E1068" t="s">
        <v>1500</v>
      </c>
      <c r="F1068">
        <v>98</v>
      </c>
    </row>
    <row r="1069" spans="1:11">
      <c r="A1069" t="s">
        <v>2032</v>
      </c>
      <c r="B1069">
        <f>VLOOKUP(A1069,Sheet2!$A$2:$C$250,3)</f>
        <v>139</v>
      </c>
      <c r="C1069" t="str">
        <f>VLOOKUP(A1069,Sheet2!$A$2:$C$250,2)</f>
        <v>Northwest Arctic</v>
      </c>
      <c r="D1069" t="s">
        <v>2582</v>
      </c>
      <c r="E1069" t="s">
        <v>1500</v>
      </c>
      <c r="F1069">
        <v>160</v>
      </c>
    </row>
    <row r="1070" spans="1:11">
      <c r="A1070" t="s">
        <v>2032</v>
      </c>
      <c r="B1070">
        <f>VLOOKUP(A1070,Sheet2!$A$2:$C$250,3)</f>
        <v>139</v>
      </c>
      <c r="C1070" t="str">
        <f>VLOOKUP(A1070,Sheet2!$A$2:$C$250,2)</f>
        <v>Northwest Arctic</v>
      </c>
      <c r="D1070" t="s">
        <v>2678</v>
      </c>
      <c r="E1070" t="s">
        <v>1500</v>
      </c>
      <c r="F1070">
        <v>160</v>
      </c>
    </row>
    <row r="1071" spans="1:11">
      <c r="A1071" t="s">
        <v>2032</v>
      </c>
      <c r="B1071">
        <f>VLOOKUP(A1071,Sheet2!$A$2:$C$250,3)</f>
        <v>139</v>
      </c>
      <c r="C1071" t="str">
        <f>VLOOKUP(A1071,Sheet2!$A$2:$C$250,2)</f>
        <v>Northwest Arctic</v>
      </c>
      <c r="D1071" t="s">
        <v>2681</v>
      </c>
      <c r="E1071" t="s">
        <v>1500</v>
      </c>
      <c r="F1071">
        <v>320</v>
      </c>
    </row>
    <row r="1072" spans="1:11">
      <c r="A1072" t="s">
        <v>2679</v>
      </c>
      <c r="B1072">
        <f>VLOOKUP(A1072,Sheet2!$A$2:$C$250,3)</f>
        <v>139</v>
      </c>
      <c r="C1072" t="str">
        <f>VLOOKUP(A1072,Sheet2!$A$2:$C$250,2)</f>
        <v>Northwest Arctic</v>
      </c>
      <c r="D1072" t="s">
        <v>2680</v>
      </c>
      <c r="E1072" t="s">
        <v>1500</v>
      </c>
      <c r="F1072">
        <v>1760</v>
      </c>
      <c r="I1072">
        <v>963.50364963503648</v>
      </c>
      <c r="K1072">
        <v>3614.5325305000001</v>
      </c>
    </row>
    <row r="1073" spans="1:11">
      <c r="A1073" t="s">
        <v>2032</v>
      </c>
      <c r="B1073">
        <f>VLOOKUP(A1073,Sheet2!$A$2:$C$250,3)</f>
        <v>139</v>
      </c>
      <c r="C1073" t="str">
        <f>VLOOKUP(A1073,Sheet2!$A$2:$C$250,2)</f>
        <v>Northwest Arctic</v>
      </c>
      <c r="D1073" t="s">
        <v>2452</v>
      </c>
      <c r="E1073" t="s">
        <v>2424</v>
      </c>
    </row>
    <row r="1074" spans="1:11">
      <c r="A1074" t="s">
        <v>2032</v>
      </c>
      <c r="B1074">
        <f>VLOOKUP(A1074,Sheet2!$A$2:$C$250,3)</f>
        <v>139</v>
      </c>
      <c r="C1074" t="str">
        <f>VLOOKUP(A1074,Sheet2!$A$2:$C$250,2)</f>
        <v>Northwest Arctic</v>
      </c>
      <c r="D1074" t="s">
        <v>2192</v>
      </c>
      <c r="E1074" t="s">
        <v>2194</v>
      </c>
    </row>
    <row r="1075" spans="1:11">
      <c r="A1075" t="s">
        <v>2032</v>
      </c>
      <c r="B1075">
        <f>VLOOKUP(A1075,Sheet2!$A$2:$C$250,3)</f>
        <v>139</v>
      </c>
      <c r="C1075" t="str">
        <f>VLOOKUP(A1075,Sheet2!$A$2:$C$250,2)</f>
        <v>Northwest Arctic</v>
      </c>
      <c r="D1075" t="s">
        <v>1983</v>
      </c>
      <c r="E1075" t="s">
        <v>1980</v>
      </c>
      <c r="F1075">
        <v>1760</v>
      </c>
    </row>
    <row r="1076" spans="1:11">
      <c r="A1076" t="s">
        <v>2033</v>
      </c>
      <c r="B1076">
        <f>VLOOKUP(A1076,Sheet2!$A$2:$C$250,3)</f>
        <v>139</v>
      </c>
      <c r="C1076" t="str">
        <f>VLOOKUP(A1076,Sheet2!$A$2:$C$250,2)</f>
        <v>Northwest Arctic</v>
      </c>
      <c r="D1076" t="s">
        <v>3401</v>
      </c>
      <c r="E1076" t="s">
        <v>3335</v>
      </c>
      <c r="F1076">
        <v>4900</v>
      </c>
      <c r="I1076">
        <v>4285</v>
      </c>
      <c r="K1076">
        <v>84991</v>
      </c>
    </row>
    <row r="1077" spans="1:11">
      <c r="A1077" t="s">
        <v>2033</v>
      </c>
      <c r="B1077">
        <f>VLOOKUP(A1077,Sheet2!$A$2:$C$250,3)</f>
        <v>139</v>
      </c>
      <c r="C1077" t="str">
        <f>VLOOKUP(A1077,Sheet2!$A$2:$C$250,2)</f>
        <v>Northwest Arctic</v>
      </c>
      <c r="D1077" t="s">
        <v>3404</v>
      </c>
      <c r="E1077" t="s">
        <v>3335</v>
      </c>
      <c r="F1077">
        <v>8786</v>
      </c>
      <c r="I1077">
        <v>7410</v>
      </c>
      <c r="K1077">
        <v>62000</v>
      </c>
    </row>
    <row r="1078" spans="1:11">
      <c r="A1078" t="s">
        <v>2033</v>
      </c>
      <c r="B1078">
        <f>VLOOKUP(A1078,Sheet2!$A$2:$C$250,3)</f>
        <v>139</v>
      </c>
      <c r="C1078" t="str">
        <f>VLOOKUP(A1078,Sheet2!$A$2:$C$250,2)</f>
        <v>Northwest Arctic</v>
      </c>
      <c r="D1078" t="s">
        <v>3405</v>
      </c>
      <c r="E1078" t="s">
        <v>3335</v>
      </c>
      <c r="F1078">
        <v>9600</v>
      </c>
      <c r="I1078">
        <v>4770</v>
      </c>
      <c r="K1078">
        <v>41193</v>
      </c>
    </row>
    <row r="1079" spans="1:11">
      <c r="A1079" t="s">
        <v>2033</v>
      </c>
      <c r="B1079">
        <f>VLOOKUP(A1079,Sheet2!$A$2:$C$250,3)</f>
        <v>139</v>
      </c>
      <c r="C1079" t="str">
        <f>VLOOKUP(A1079,Sheet2!$A$2:$C$250,2)</f>
        <v>Northwest Arctic</v>
      </c>
      <c r="D1079" t="s">
        <v>3402</v>
      </c>
      <c r="E1079" t="s">
        <v>3335</v>
      </c>
      <c r="F1079">
        <v>42500</v>
      </c>
      <c r="I1079">
        <v>30679</v>
      </c>
      <c r="K1079">
        <v>422240</v>
      </c>
    </row>
    <row r="1080" spans="1:11">
      <c r="A1080" t="s">
        <v>2033</v>
      </c>
      <c r="B1080">
        <f>VLOOKUP(A1080,Sheet2!$A$2:$C$250,3)</f>
        <v>139</v>
      </c>
      <c r="C1080" t="str">
        <f>VLOOKUP(A1080,Sheet2!$A$2:$C$250,2)</f>
        <v>Northwest Arctic</v>
      </c>
      <c r="D1080" t="s">
        <v>3403</v>
      </c>
      <c r="E1080" t="s">
        <v>3335</v>
      </c>
      <c r="F1080">
        <v>76683</v>
      </c>
      <c r="I1080">
        <v>24000</v>
      </c>
      <c r="K1080">
        <v>621600</v>
      </c>
    </row>
    <row r="1081" spans="1:11">
      <c r="A1081" t="s">
        <v>2033</v>
      </c>
      <c r="B1081">
        <f>VLOOKUP(A1081,Sheet2!$A$2:$C$250,3)</f>
        <v>139</v>
      </c>
      <c r="C1081" t="str">
        <f>VLOOKUP(A1081,Sheet2!$A$2:$C$250,2)</f>
        <v>Northwest Arctic</v>
      </c>
      <c r="D1081" t="s">
        <v>37</v>
      </c>
      <c r="E1081" t="s">
        <v>377</v>
      </c>
      <c r="F1081">
        <v>3000</v>
      </c>
      <c r="I1081">
        <v>3600</v>
      </c>
      <c r="K1081">
        <v>7200</v>
      </c>
    </row>
    <row r="1082" spans="1:11">
      <c r="A1082" t="s">
        <v>2033</v>
      </c>
      <c r="B1082">
        <f>VLOOKUP(A1082,Sheet2!$A$2:$C$250,3)</f>
        <v>139</v>
      </c>
      <c r="C1082" t="str">
        <f>VLOOKUP(A1082,Sheet2!$A$2:$C$250,2)</f>
        <v>Northwest Arctic</v>
      </c>
      <c r="D1082" t="s">
        <v>2683</v>
      </c>
      <c r="E1082" t="s">
        <v>1500</v>
      </c>
      <c r="F1082">
        <v>36</v>
      </c>
    </row>
    <row r="1083" spans="1:11">
      <c r="A1083" t="s">
        <v>2033</v>
      </c>
      <c r="B1083">
        <f>VLOOKUP(A1083,Sheet2!$A$2:$C$250,3)</f>
        <v>139</v>
      </c>
      <c r="C1083" t="str">
        <f>VLOOKUP(A1083,Sheet2!$A$2:$C$250,2)</f>
        <v>Northwest Arctic</v>
      </c>
      <c r="D1083" t="s">
        <v>2688</v>
      </c>
      <c r="E1083" t="s">
        <v>1500</v>
      </c>
      <c r="F1083">
        <v>1000</v>
      </c>
      <c r="I1083">
        <v>694</v>
      </c>
    </row>
    <row r="1084" spans="1:11">
      <c r="A1084" t="s">
        <v>2033</v>
      </c>
      <c r="B1084">
        <f>VLOOKUP(A1084,Sheet2!$A$2:$C$250,3)</f>
        <v>139</v>
      </c>
      <c r="C1084" t="str">
        <f>VLOOKUP(A1084,Sheet2!$A$2:$C$250,2)</f>
        <v>Northwest Arctic</v>
      </c>
      <c r="D1084" t="s">
        <v>2400</v>
      </c>
      <c r="E1084" t="s">
        <v>1500</v>
      </c>
      <c r="F1084">
        <v>3600</v>
      </c>
      <c r="I1084">
        <v>8865</v>
      </c>
    </row>
    <row r="1085" spans="1:11">
      <c r="A1085" t="s">
        <v>2033</v>
      </c>
      <c r="B1085">
        <f>VLOOKUP(A1085,Sheet2!$A$2:$C$250,3)</f>
        <v>139</v>
      </c>
      <c r="C1085" t="str">
        <f>VLOOKUP(A1085,Sheet2!$A$2:$C$250,2)</f>
        <v>Northwest Arctic</v>
      </c>
      <c r="D1085" t="s">
        <v>2684</v>
      </c>
      <c r="E1085" t="s">
        <v>1500</v>
      </c>
      <c r="F1085">
        <v>5876</v>
      </c>
    </row>
    <row r="1086" spans="1:11">
      <c r="A1086" t="s">
        <v>2033</v>
      </c>
      <c r="B1086">
        <f>VLOOKUP(A1086,Sheet2!$A$2:$C$250,3)</f>
        <v>139</v>
      </c>
      <c r="C1086" t="str">
        <f>VLOOKUP(A1086,Sheet2!$A$2:$C$250,2)</f>
        <v>Northwest Arctic</v>
      </c>
      <c r="D1086" t="s">
        <v>2685</v>
      </c>
      <c r="E1086" t="s">
        <v>1500</v>
      </c>
      <c r="F1086">
        <v>6000</v>
      </c>
      <c r="I1086">
        <v>4000</v>
      </c>
      <c r="K1086">
        <v>53845</v>
      </c>
    </row>
    <row r="1087" spans="1:11">
      <c r="A1087" t="s">
        <v>2033</v>
      </c>
      <c r="B1087">
        <f>VLOOKUP(A1087,Sheet2!$A$2:$C$250,3)</f>
        <v>139</v>
      </c>
      <c r="C1087" t="str">
        <f>VLOOKUP(A1087,Sheet2!$A$2:$C$250,2)</f>
        <v>Northwest Arctic</v>
      </c>
      <c r="D1087" t="s">
        <v>2686</v>
      </c>
      <c r="E1087" t="s">
        <v>1500</v>
      </c>
      <c r="F1087">
        <v>17000</v>
      </c>
      <c r="I1087">
        <v>5200</v>
      </c>
    </row>
    <row r="1088" spans="1:11">
      <c r="A1088" t="s">
        <v>2033</v>
      </c>
      <c r="B1088">
        <f>VLOOKUP(A1088,Sheet2!$A$2:$C$250,3)</f>
        <v>139</v>
      </c>
      <c r="C1088" t="str">
        <f>VLOOKUP(A1088,Sheet2!$A$2:$C$250,2)</f>
        <v>Northwest Arctic</v>
      </c>
      <c r="D1088" t="s">
        <v>2687</v>
      </c>
      <c r="E1088" t="s">
        <v>1500</v>
      </c>
      <c r="F1088">
        <v>20000</v>
      </c>
      <c r="I1088">
        <v>2500</v>
      </c>
    </row>
    <row r="1089" spans="1:11">
      <c r="A1089" t="s">
        <v>2033</v>
      </c>
      <c r="B1089">
        <f>VLOOKUP(A1089,Sheet2!$A$2:$C$250,3)</f>
        <v>139</v>
      </c>
      <c r="C1089" t="str">
        <f>VLOOKUP(A1089,Sheet2!$A$2:$C$250,2)</f>
        <v>Northwest Arctic</v>
      </c>
      <c r="D1089" t="s">
        <v>2682</v>
      </c>
      <c r="E1089" t="s">
        <v>1500</v>
      </c>
      <c r="F1089">
        <v>45000</v>
      </c>
      <c r="K1089">
        <v>45217</v>
      </c>
    </row>
    <row r="1090" spans="1:11">
      <c r="A1090" t="s">
        <v>2033</v>
      </c>
      <c r="B1090">
        <f>VLOOKUP(A1090,Sheet2!$A$2:$C$250,3)</f>
        <v>139</v>
      </c>
      <c r="C1090" t="str">
        <f>VLOOKUP(A1090,Sheet2!$A$2:$C$250,2)</f>
        <v>Northwest Arctic</v>
      </c>
      <c r="D1090" t="s">
        <v>1109</v>
      </c>
      <c r="E1090" t="s">
        <v>1500</v>
      </c>
    </row>
    <row r="1091" spans="1:11">
      <c r="A1091" t="s">
        <v>2033</v>
      </c>
      <c r="B1091">
        <f>VLOOKUP(A1091,Sheet2!$A$2:$C$250,3)</f>
        <v>139</v>
      </c>
      <c r="C1091" t="str">
        <f>VLOOKUP(A1091,Sheet2!$A$2:$C$250,2)</f>
        <v>Northwest Arctic</v>
      </c>
      <c r="D1091" t="s">
        <v>2454</v>
      </c>
      <c r="E1091" t="s">
        <v>2424</v>
      </c>
      <c r="F1091">
        <v>3000</v>
      </c>
      <c r="I1091">
        <v>3846</v>
      </c>
    </row>
    <row r="1092" spans="1:11">
      <c r="A1092" t="s">
        <v>2033</v>
      </c>
      <c r="B1092">
        <f>VLOOKUP(A1092,Sheet2!$A$2:$C$250,3)</f>
        <v>139</v>
      </c>
      <c r="C1092" t="str">
        <f>VLOOKUP(A1092,Sheet2!$A$2:$C$250,2)</f>
        <v>Northwest Arctic</v>
      </c>
      <c r="D1092" t="s">
        <v>2455</v>
      </c>
      <c r="E1092" t="s">
        <v>2424</v>
      </c>
      <c r="F1092">
        <v>4850</v>
      </c>
      <c r="K1092">
        <v>42720</v>
      </c>
    </row>
    <row r="1093" spans="1:11">
      <c r="A1093" t="s">
        <v>2033</v>
      </c>
      <c r="B1093">
        <f>VLOOKUP(A1093,Sheet2!$A$2:$C$250,3)</f>
        <v>139</v>
      </c>
      <c r="C1093" t="str">
        <f>VLOOKUP(A1093,Sheet2!$A$2:$C$250,2)</f>
        <v>Northwest Arctic</v>
      </c>
      <c r="D1093" t="s">
        <v>190</v>
      </c>
      <c r="E1093" t="s">
        <v>2424</v>
      </c>
      <c r="F1093">
        <v>6264</v>
      </c>
      <c r="K1093">
        <v>11994</v>
      </c>
    </row>
    <row r="1094" spans="1:11">
      <c r="A1094" t="s">
        <v>2033</v>
      </c>
      <c r="B1094">
        <f>VLOOKUP(A1094,Sheet2!$A$2:$C$250,3)</f>
        <v>139</v>
      </c>
      <c r="C1094" t="str">
        <f>VLOOKUP(A1094,Sheet2!$A$2:$C$250,2)</f>
        <v>Northwest Arctic</v>
      </c>
      <c r="D1094" t="s">
        <v>2453</v>
      </c>
      <c r="E1094" t="s">
        <v>2424</v>
      </c>
      <c r="F1094">
        <v>7000</v>
      </c>
      <c r="I1094">
        <v>4500</v>
      </c>
      <c r="K1094">
        <v>51020</v>
      </c>
    </row>
    <row r="1095" spans="1:11">
      <c r="A1095" t="s">
        <v>2033</v>
      </c>
      <c r="B1095">
        <f>VLOOKUP(A1095,Sheet2!$A$2:$C$250,3)</f>
        <v>139</v>
      </c>
      <c r="C1095" t="str">
        <f>VLOOKUP(A1095,Sheet2!$A$2:$C$250,2)</f>
        <v>Northwest Arctic</v>
      </c>
      <c r="D1095" t="s">
        <v>48</v>
      </c>
      <c r="E1095" t="s">
        <v>2424</v>
      </c>
      <c r="F1095">
        <v>19040</v>
      </c>
      <c r="I1095">
        <v>4360</v>
      </c>
      <c r="K1095">
        <v>32580</v>
      </c>
    </row>
    <row r="1096" spans="1:11">
      <c r="A1096" t="s">
        <v>2033</v>
      </c>
      <c r="B1096">
        <f>VLOOKUP(A1096,Sheet2!$A$2:$C$250,3)</f>
        <v>139</v>
      </c>
      <c r="C1096" t="str">
        <f>VLOOKUP(A1096,Sheet2!$A$2:$C$250,2)</f>
        <v>Northwest Arctic</v>
      </c>
      <c r="D1096" t="s">
        <v>2327</v>
      </c>
      <c r="E1096" t="s">
        <v>213</v>
      </c>
      <c r="F1096">
        <v>2550</v>
      </c>
    </row>
    <row r="1097" spans="1:11">
      <c r="A1097" t="s">
        <v>2033</v>
      </c>
      <c r="B1097">
        <f>VLOOKUP(A1097,Sheet2!$A$2:$C$250,3)</f>
        <v>139</v>
      </c>
      <c r="C1097" t="str">
        <f>VLOOKUP(A1097,Sheet2!$A$2:$C$250,2)</f>
        <v>Northwest Arctic</v>
      </c>
      <c r="D1097" t="s">
        <v>2326</v>
      </c>
      <c r="E1097" t="s">
        <v>213</v>
      </c>
      <c r="F1097">
        <v>2800</v>
      </c>
      <c r="I1097">
        <v>5012</v>
      </c>
      <c r="K1097">
        <v>16232</v>
      </c>
    </row>
    <row r="1098" spans="1:11">
      <c r="A1098" t="s">
        <v>2033</v>
      </c>
      <c r="B1098">
        <f>VLOOKUP(A1098,Sheet2!$A$2:$C$250,3)</f>
        <v>139</v>
      </c>
      <c r="C1098" t="str">
        <f>VLOOKUP(A1098,Sheet2!$A$2:$C$250,2)</f>
        <v>Northwest Arctic</v>
      </c>
      <c r="D1098" t="s">
        <v>595</v>
      </c>
      <c r="E1098" t="s">
        <v>213</v>
      </c>
      <c r="F1098">
        <v>6420</v>
      </c>
      <c r="I1098">
        <v>8938</v>
      </c>
      <c r="K1098">
        <v>29393</v>
      </c>
    </row>
    <row r="1099" spans="1:11">
      <c r="A1099" t="s">
        <v>2033</v>
      </c>
      <c r="B1099">
        <f>VLOOKUP(A1099,Sheet2!$A$2:$C$250,3)</f>
        <v>139</v>
      </c>
      <c r="C1099" t="str">
        <f>VLOOKUP(A1099,Sheet2!$A$2:$C$250,2)</f>
        <v>Northwest Arctic</v>
      </c>
      <c r="D1099" t="s">
        <v>2193</v>
      </c>
      <c r="E1099" t="s">
        <v>2194</v>
      </c>
      <c r="F1099">
        <v>22500</v>
      </c>
      <c r="I1099">
        <v>9000</v>
      </c>
      <c r="K1099">
        <v>871440</v>
      </c>
    </row>
    <row r="1100" spans="1:11">
      <c r="A1100" t="s">
        <v>2033</v>
      </c>
      <c r="B1100">
        <f>VLOOKUP(A1100,Sheet2!$A$2:$C$250,3)</f>
        <v>139</v>
      </c>
      <c r="C1100" t="str">
        <f>VLOOKUP(A1100,Sheet2!$A$2:$C$250,2)</f>
        <v>Northwest Arctic</v>
      </c>
      <c r="D1100" t="s">
        <v>2195</v>
      </c>
      <c r="E1100" t="s">
        <v>2194</v>
      </c>
      <c r="I1100">
        <v>13846</v>
      </c>
    </row>
    <row r="1101" spans="1:11">
      <c r="A1101" t="s">
        <v>2033</v>
      </c>
      <c r="B1101">
        <f>VLOOKUP(A1101,Sheet2!$A$2:$C$250,3)</f>
        <v>139</v>
      </c>
      <c r="C1101" t="str">
        <f>VLOOKUP(A1101,Sheet2!$A$2:$C$250,2)</f>
        <v>Northwest Arctic</v>
      </c>
      <c r="D1101" t="s">
        <v>2035</v>
      </c>
      <c r="E1101" t="s">
        <v>1980</v>
      </c>
      <c r="F1101">
        <v>3360</v>
      </c>
    </row>
    <row r="1102" spans="1:11">
      <c r="A1102" t="s">
        <v>2033</v>
      </c>
      <c r="B1102">
        <f>VLOOKUP(A1102,Sheet2!$A$2:$C$250,3)</f>
        <v>139</v>
      </c>
      <c r="C1102" t="str">
        <f>VLOOKUP(A1102,Sheet2!$A$2:$C$250,2)</f>
        <v>Northwest Arctic</v>
      </c>
      <c r="D1102" t="s">
        <v>2034</v>
      </c>
      <c r="E1102" t="s">
        <v>1980</v>
      </c>
      <c r="F1102">
        <v>4000</v>
      </c>
      <c r="I1102">
        <v>680</v>
      </c>
    </row>
    <row r="1103" spans="1:11">
      <c r="A1103" t="s">
        <v>1321</v>
      </c>
      <c r="B1103">
        <f>VLOOKUP(A1103,Sheet2!$A$2:$C$250,3)</f>
        <v>2395</v>
      </c>
      <c r="C1103" t="str">
        <f>VLOOKUP(A1103,Sheet2!$A$2:$C$250,2)</f>
        <v>Bristol Bay</v>
      </c>
      <c r="D1103" t="s">
        <v>1306</v>
      </c>
      <c r="E1103" t="s">
        <v>3615</v>
      </c>
    </row>
    <row r="1104" spans="1:11">
      <c r="A1104" t="s">
        <v>1321</v>
      </c>
      <c r="B1104">
        <f>VLOOKUP(A1104,Sheet2!$A$2:$C$250,3)</f>
        <v>2395</v>
      </c>
      <c r="C1104" t="str">
        <f>VLOOKUP(A1104,Sheet2!$A$2:$C$250,2)</f>
        <v>Bristol Bay</v>
      </c>
      <c r="D1104" t="s">
        <v>1096</v>
      </c>
      <c r="E1104" t="s">
        <v>3615</v>
      </c>
    </row>
    <row r="1105" spans="1:11">
      <c r="A1105" t="s">
        <v>1321</v>
      </c>
      <c r="B1105">
        <f>VLOOKUP(A1105,Sheet2!$A$2:$C$250,3)</f>
        <v>2395</v>
      </c>
      <c r="C1105" t="str">
        <f>VLOOKUP(A1105,Sheet2!$A$2:$C$250,2)</f>
        <v>Bristol Bay</v>
      </c>
      <c r="D1105" t="s">
        <v>1335</v>
      </c>
      <c r="E1105" t="s">
        <v>3615</v>
      </c>
    </row>
    <row r="1106" spans="1:11">
      <c r="A1106" t="s">
        <v>1321</v>
      </c>
      <c r="B1106">
        <f>VLOOKUP(A1106,Sheet2!$A$2:$C$250,3)</f>
        <v>2395</v>
      </c>
      <c r="C1106" t="str">
        <f>VLOOKUP(A1106,Sheet2!$A$2:$C$250,2)</f>
        <v>Bristol Bay</v>
      </c>
      <c r="D1106" t="s">
        <v>1331</v>
      </c>
      <c r="E1106" t="s">
        <v>3335</v>
      </c>
      <c r="F1106">
        <v>960</v>
      </c>
    </row>
    <row r="1107" spans="1:11">
      <c r="A1107" t="s">
        <v>1321</v>
      </c>
      <c r="B1107">
        <f>VLOOKUP(A1107,Sheet2!$A$2:$C$250,3)</f>
        <v>2395</v>
      </c>
      <c r="C1107" t="str">
        <f>VLOOKUP(A1107,Sheet2!$A$2:$C$250,2)</f>
        <v>Bristol Bay</v>
      </c>
      <c r="D1107" t="s">
        <v>1333</v>
      </c>
      <c r="E1107" t="s">
        <v>3335</v>
      </c>
      <c r="F1107">
        <v>1600</v>
      </c>
    </row>
    <row r="1108" spans="1:11">
      <c r="A1108" t="s">
        <v>1321</v>
      </c>
      <c r="B1108">
        <f>VLOOKUP(A1108,Sheet2!$A$2:$C$250,3)</f>
        <v>2395</v>
      </c>
      <c r="C1108" t="str">
        <f>VLOOKUP(A1108,Sheet2!$A$2:$C$250,2)</f>
        <v>Bristol Bay</v>
      </c>
      <c r="D1108" t="s">
        <v>1332</v>
      </c>
      <c r="E1108" t="s">
        <v>3335</v>
      </c>
      <c r="F1108">
        <v>4598</v>
      </c>
    </row>
    <row r="1109" spans="1:11">
      <c r="A1109" t="s">
        <v>1321</v>
      </c>
      <c r="B1109">
        <f>VLOOKUP(A1109,Sheet2!$A$2:$C$250,3)</f>
        <v>2395</v>
      </c>
      <c r="C1109" t="str">
        <f>VLOOKUP(A1109,Sheet2!$A$2:$C$250,2)</f>
        <v>Bristol Bay</v>
      </c>
      <c r="D1109" t="s">
        <v>296</v>
      </c>
      <c r="E1109" t="s">
        <v>3335</v>
      </c>
      <c r="F1109">
        <v>8500</v>
      </c>
    </row>
    <row r="1110" spans="1:11">
      <c r="A1110" t="s">
        <v>2036</v>
      </c>
      <c r="B1110">
        <f>VLOOKUP(A1110,Sheet2!$A$2:$C$250,3)</f>
        <v>2395</v>
      </c>
      <c r="C1110" t="str">
        <f>VLOOKUP(A1110,Sheet2!$A$2:$C$250,2)</f>
        <v>Bristol Bay</v>
      </c>
      <c r="D1110" t="s">
        <v>3406</v>
      </c>
      <c r="E1110" t="s">
        <v>3335</v>
      </c>
      <c r="F1110">
        <v>11100</v>
      </c>
      <c r="K1110">
        <v>43689.393200999999</v>
      </c>
    </row>
    <row r="1111" spans="1:11">
      <c r="A1111" t="s">
        <v>1321</v>
      </c>
      <c r="B1111">
        <f>VLOOKUP(A1111,Sheet2!$A$2:$C$250,3)</f>
        <v>2395</v>
      </c>
      <c r="C1111" t="str">
        <f>VLOOKUP(A1111,Sheet2!$A$2:$C$250,2)</f>
        <v>Bristol Bay</v>
      </c>
      <c r="D1111" t="s">
        <v>89</v>
      </c>
      <c r="E1111" t="s">
        <v>3335</v>
      </c>
      <c r="F1111">
        <v>29659</v>
      </c>
    </row>
    <row r="1112" spans="1:11">
      <c r="A1112" t="s">
        <v>2036</v>
      </c>
      <c r="B1112">
        <f>VLOOKUP(A1112,Sheet2!$A$2:$C$250,3)</f>
        <v>2395</v>
      </c>
      <c r="C1112" t="str">
        <f>VLOOKUP(A1112,Sheet2!$A$2:$C$250,2)</f>
        <v>Bristol Bay</v>
      </c>
      <c r="D1112" t="s">
        <v>1323</v>
      </c>
      <c r="E1112" t="s">
        <v>3335</v>
      </c>
      <c r="F1112">
        <v>75578</v>
      </c>
      <c r="J1112">
        <v>28563.478260869564</v>
      </c>
      <c r="K1112">
        <v>508324.57487999997</v>
      </c>
    </row>
    <row r="1113" spans="1:11">
      <c r="A1113" t="s">
        <v>1321</v>
      </c>
      <c r="B1113">
        <f>VLOOKUP(A1113,Sheet2!$A$2:$C$250,3)</f>
        <v>2395</v>
      </c>
      <c r="C1113" t="str">
        <f>VLOOKUP(A1113,Sheet2!$A$2:$C$250,2)</f>
        <v>Bristol Bay</v>
      </c>
      <c r="D1113" t="s">
        <v>1338</v>
      </c>
      <c r="E1113" t="s">
        <v>3335</v>
      </c>
    </row>
    <row r="1114" spans="1:11">
      <c r="A1114" t="s">
        <v>2036</v>
      </c>
      <c r="B1114">
        <f>VLOOKUP(A1114,Sheet2!$A$2:$C$250,3)</f>
        <v>2395</v>
      </c>
      <c r="C1114" t="str">
        <f>VLOOKUP(A1114,Sheet2!$A$2:$C$250,2)</f>
        <v>Bristol Bay</v>
      </c>
      <c r="D1114" t="s">
        <v>3324</v>
      </c>
      <c r="E1114" t="s">
        <v>3325</v>
      </c>
      <c r="F1114">
        <v>12525</v>
      </c>
      <c r="I1114">
        <v>20559.949739311785</v>
      </c>
      <c r="K1114">
        <v>124441.11995999997</v>
      </c>
    </row>
    <row r="1115" spans="1:11">
      <c r="A1115" t="s">
        <v>1321</v>
      </c>
      <c r="B1115">
        <f>VLOOKUP(A1115,Sheet2!$A$2:$C$250,3)</f>
        <v>2395</v>
      </c>
      <c r="C1115" t="str">
        <f>VLOOKUP(A1115,Sheet2!$A$2:$C$250,2)</f>
        <v>Bristol Bay</v>
      </c>
      <c r="D1115" t="s">
        <v>1310</v>
      </c>
      <c r="E1115" t="s">
        <v>3232</v>
      </c>
      <c r="F1115">
        <v>1296</v>
      </c>
    </row>
    <row r="1116" spans="1:11">
      <c r="A1116" t="s">
        <v>1321</v>
      </c>
      <c r="B1116">
        <f>VLOOKUP(A1116,Sheet2!$A$2:$C$250,3)</f>
        <v>2395</v>
      </c>
      <c r="C1116" t="str">
        <f>VLOOKUP(A1116,Sheet2!$A$2:$C$250,2)</f>
        <v>Bristol Bay</v>
      </c>
      <c r="D1116" t="s">
        <v>1318</v>
      </c>
      <c r="E1116" t="s">
        <v>3232</v>
      </c>
      <c r="F1116">
        <v>125996</v>
      </c>
    </row>
    <row r="1117" spans="1:11">
      <c r="A1117" t="s">
        <v>2036</v>
      </c>
      <c r="B1117">
        <f>VLOOKUP(A1117,Sheet2!$A$2:$C$250,3)</f>
        <v>2395</v>
      </c>
      <c r="C1117" t="str">
        <f>VLOOKUP(A1117,Sheet2!$A$2:$C$250,2)</f>
        <v>Bristol Bay</v>
      </c>
      <c r="D1117" t="s">
        <v>3218</v>
      </c>
      <c r="E1117" t="s">
        <v>3216</v>
      </c>
      <c r="F1117">
        <v>1296</v>
      </c>
      <c r="I1117">
        <v>480.28729927007299</v>
      </c>
      <c r="K1117">
        <v>9322.8839052000003</v>
      </c>
    </row>
    <row r="1118" spans="1:11">
      <c r="A1118" t="s">
        <v>2036</v>
      </c>
      <c r="B1118">
        <f>VLOOKUP(A1118,Sheet2!$A$2:$C$250,3)</f>
        <v>2395</v>
      </c>
      <c r="C1118" t="str">
        <f>VLOOKUP(A1118,Sheet2!$A$2:$C$250,2)</f>
        <v>Bristol Bay</v>
      </c>
      <c r="D1118" t="s">
        <v>3036</v>
      </c>
      <c r="E1118" t="s">
        <v>377</v>
      </c>
      <c r="F1118">
        <v>720</v>
      </c>
      <c r="I1118">
        <v>358.26277372262774</v>
      </c>
      <c r="K1118">
        <v>2197.2697752499994</v>
      </c>
    </row>
    <row r="1119" spans="1:11">
      <c r="A1119" t="s">
        <v>1321</v>
      </c>
      <c r="B1119">
        <f>VLOOKUP(A1119,Sheet2!$A$2:$C$250,3)</f>
        <v>2395</v>
      </c>
      <c r="C1119" t="str">
        <f>VLOOKUP(A1119,Sheet2!$A$2:$C$250,2)</f>
        <v>Bristol Bay</v>
      </c>
      <c r="D1119" t="s">
        <v>1297</v>
      </c>
      <c r="E1119" t="s">
        <v>377</v>
      </c>
      <c r="F1119">
        <v>75578</v>
      </c>
    </row>
    <row r="1120" spans="1:11">
      <c r="A1120" t="s">
        <v>1321</v>
      </c>
      <c r="B1120">
        <f>VLOOKUP(A1120,Sheet2!$A$2:$C$250,3)</f>
        <v>2395</v>
      </c>
      <c r="C1120" t="str">
        <f>VLOOKUP(A1120,Sheet2!$A$2:$C$250,2)</f>
        <v>Bristol Bay</v>
      </c>
      <c r="D1120" t="s">
        <v>1311</v>
      </c>
      <c r="E1120" t="s">
        <v>377</v>
      </c>
    </row>
    <row r="1121" spans="1:11">
      <c r="A1121" t="s">
        <v>1321</v>
      </c>
      <c r="B1121">
        <f>VLOOKUP(A1121,Sheet2!$A$2:$C$250,3)</f>
        <v>2395</v>
      </c>
      <c r="C1121" t="str">
        <f>VLOOKUP(A1121,Sheet2!$A$2:$C$250,2)</f>
        <v>Bristol Bay</v>
      </c>
      <c r="D1121" t="s">
        <v>1322</v>
      </c>
      <c r="E1121" t="s">
        <v>377</v>
      </c>
    </row>
    <row r="1122" spans="1:11">
      <c r="A1122" t="s">
        <v>1321</v>
      </c>
      <c r="B1122">
        <f>VLOOKUP(A1122,Sheet2!$A$2:$C$250,3)</f>
        <v>2395</v>
      </c>
      <c r="C1122" t="str">
        <f>VLOOKUP(A1122,Sheet2!$A$2:$C$250,2)</f>
        <v>Bristol Bay</v>
      </c>
      <c r="D1122" t="s">
        <v>1326</v>
      </c>
      <c r="E1122" t="s">
        <v>377</v>
      </c>
    </row>
    <row r="1123" spans="1:11">
      <c r="A1123" t="s">
        <v>1321</v>
      </c>
      <c r="B1123">
        <f>VLOOKUP(A1123,Sheet2!$A$2:$C$250,3)</f>
        <v>2395</v>
      </c>
      <c r="C1123" t="str">
        <f>VLOOKUP(A1123,Sheet2!$A$2:$C$250,2)</f>
        <v>Bristol Bay</v>
      </c>
      <c r="D1123" t="s">
        <v>1341</v>
      </c>
      <c r="E1123" t="s">
        <v>377</v>
      </c>
    </row>
    <row r="1124" spans="1:11">
      <c r="A1124" t="s">
        <v>1321</v>
      </c>
      <c r="B1124">
        <f>VLOOKUP(A1124,Sheet2!$A$2:$C$250,3)</f>
        <v>2395</v>
      </c>
      <c r="C1124" t="str">
        <f>VLOOKUP(A1124,Sheet2!$A$2:$C$250,2)</f>
        <v>Bristol Bay</v>
      </c>
      <c r="D1124" t="s">
        <v>1336</v>
      </c>
      <c r="E1124" t="s">
        <v>1500</v>
      </c>
      <c r="F1124">
        <v>720</v>
      </c>
    </row>
    <row r="1125" spans="1:11">
      <c r="A1125" t="s">
        <v>2036</v>
      </c>
      <c r="B1125">
        <f>VLOOKUP(A1125,Sheet2!$A$2:$C$250,3)</f>
        <v>2395</v>
      </c>
      <c r="C1125" t="str">
        <f>VLOOKUP(A1125,Sheet2!$A$2:$C$250,2)</f>
        <v>Bristol Bay</v>
      </c>
      <c r="D1125" t="s">
        <v>2690</v>
      </c>
      <c r="E1125" t="s">
        <v>1500</v>
      </c>
      <c r="F1125">
        <v>720</v>
      </c>
      <c r="K1125">
        <v>1399.0125909999997</v>
      </c>
    </row>
    <row r="1126" spans="1:11">
      <c r="A1126" t="s">
        <v>1321</v>
      </c>
      <c r="B1126">
        <f>VLOOKUP(A1126,Sheet2!$A$2:$C$250,3)</f>
        <v>2395</v>
      </c>
      <c r="C1126" t="str">
        <f>VLOOKUP(A1126,Sheet2!$A$2:$C$250,2)</f>
        <v>Bristol Bay</v>
      </c>
      <c r="D1126" t="s">
        <v>337</v>
      </c>
      <c r="E1126" t="s">
        <v>1500</v>
      </c>
      <c r="F1126">
        <v>1200</v>
      </c>
    </row>
    <row r="1127" spans="1:11">
      <c r="A1127" t="s">
        <v>2036</v>
      </c>
      <c r="B1127">
        <f>VLOOKUP(A1127,Sheet2!$A$2:$C$250,3)</f>
        <v>2395</v>
      </c>
      <c r="C1127" t="str">
        <f>VLOOKUP(A1127,Sheet2!$A$2:$C$250,2)</f>
        <v>Bristol Bay</v>
      </c>
      <c r="D1127" t="s">
        <v>2691</v>
      </c>
      <c r="E1127" t="s">
        <v>1500</v>
      </c>
      <c r="F1127">
        <v>4800</v>
      </c>
      <c r="I1127">
        <v>2459.1182481751825</v>
      </c>
      <c r="K1127">
        <v>9815.5883395000001</v>
      </c>
    </row>
    <row r="1128" spans="1:11">
      <c r="A1128" t="s">
        <v>2036</v>
      </c>
      <c r="B1128">
        <f>VLOOKUP(A1128,Sheet2!$A$2:$C$250,3)</f>
        <v>2395</v>
      </c>
      <c r="C1128" t="str">
        <f>VLOOKUP(A1128,Sheet2!$A$2:$C$250,2)</f>
        <v>Bristol Bay</v>
      </c>
      <c r="D1128" t="s">
        <v>2689</v>
      </c>
      <c r="E1128" t="s">
        <v>1500</v>
      </c>
      <c r="F1128">
        <v>7042</v>
      </c>
      <c r="I1128">
        <v>7449.1839416058392</v>
      </c>
      <c r="K1128">
        <v>20922.688302500002</v>
      </c>
    </row>
    <row r="1129" spans="1:11">
      <c r="A1129" t="s">
        <v>1321</v>
      </c>
      <c r="B1129">
        <f>VLOOKUP(A1129,Sheet2!$A$2:$C$250,3)</f>
        <v>2395</v>
      </c>
      <c r="C1129" t="str">
        <f>VLOOKUP(A1129,Sheet2!$A$2:$C$250,2)</f>
        <v>Bristol Bay</v>
      </c>
      <c r="D1129" t="s">
        <v>1296</v>
      </c>
      <c r="E1129" t="s">
        <v>1500</v>
      </c>
      <c r="F1129">
        <v>11100</v>
      </c>
    </row>
    <row r="1130" spans="1:11">
      <c r="A1130" t="s">
        <v>1321</v>
      </c>
      <c r="B1130">
        <f>VLOOKUP(A1130,Sheet2!$A$2:$C$250,3)</f>
        <v>2395</v>
      </c>
      <c r="C1130" t="str">
        <f>VLOOKUP(A1130,Sheet2!$A$2:$C$250,2)</f>
        <v>Bristol Bay</v>
      </c>
      <c r="D1130" t="s">
        <v>1298</v>
      </c>
      <c r="E1130" t="s">
        <v>1500</v>
      </c>
      <c r="F1130">
        <v>12525</v>
      </c>
    </row>
    <row r="1131" spans="1:11">
      <c r="A1131" t="s">
        <v>1321</v>
      </c>
      <c r="B1131">
        <f>VLOOKUP(A1131,Sheet2!$A$2:$C$250,3)</f>
        <v>2395</v>
      </c>
      <c r="C1131" t="str">
        <f>VLOOKUP(A1131,Sheet2!$A$2:$C$250,2)</f>
        <v>Bristol Bay</v>
      </c>
      <c r="D1131" t="s">
        <v>1299</v>
      </c>
      <c r="E1131" t="s">
        <v>1500</v>
      </c>
    </row>
    <row r="1132" spans="1:11">
      <c r="A1132" t="s">
        <v>1321</v>
      </c>
      <c r="B1132">
        <f>VLOOKUP(A1132,Sheet2!$A$2:$C$250,3)</f>
        <v>2395</v>
      </c>
      <c r="C1132" t="str">
        <f>VLOOKUP(A1132,Sheet2!$A$2:$C$250,2)</f>
        <v>Bristol Bay</v>
      </c>
      <c r="D1132" t="s">
        <v>1300</v>
      </c>
      <c r="E1132" t="s">
        <v>1500</v>
      </c>
    </row>
    <row r="1133" spans="1:11">
      <c r="A1133" t="s">
        <v>1321</v>
      </c>
      <c r="B1133">
        <f>VLOOKUP(A1133,Sheet2!$A$2:$C$250,3)</f>
        <v>2395</v>
      </c>
      <c r="C1133" t="str">
        <f>VLOOKUP(A1133,Sheet2!$A$2:$C$250,2)</f>
        <v>Bristol Bay</v>
      </c>
      <c r="D1133" t="s">
        <v>1301</v>
      </c>
      <c r="E1133" t="s">
        <v>1500</v>
      </c>
    </row>
    <row r="1134" spans="1:11">
      <c r="A1134" t="s">
        <v>1321</v>
      </c>
      <c r="B1134">
        <f>VLOOKUP(A1134,Sheet2!$A$2:$C$250,3)</f>
        <v>2395</v>
      </c>
      <c r="C1134" t="str">
        <f>VLOOKUP(A1134,Sheet2!$A$2:$C$250,2)</f>
        <v>Bristol Bay</v>
      </c>
      <c r="D1134" t="s">
        <v>1303</v>
      </c>
      <c r="E1134" t="s">
        <v>1500</v>
      </c>
    </row>
    <row r="1135" spans="1:11">
      <c r="A1135" t="s">
        <v>1321</v>
      </c>
      <c r="B1135">
        <f>VLOOKUP(A1135,Sheet2!$A$2:$C$250,3)</f>
        <v>2395</v>
      </c>
      <c r="C1135" t="str">
        <f>VLOOKUP(A1135,Sheet2!$A$2:$C$250,2)</f>
        <v>Bristol Bay</v>
      </c>
      <c r="D1135" t="s">
        <v>1304</v>
      </c>
      <c r="E1135" t="s">
        <v>1500</v>
      </c>
    </row>
    <row r="1136" spans="1:11">
      <c r="A1136" t="s">
        <v>1321</v>
      </c>
      <c r="B1136">
        <f>VLOOKUP(A1136,Sheet2!$A$2:$C$250,3)</f>
        <v>2395</v>
      </c>
      <c r="C1136" t="str">
        <f>VLOOKUP(A1136,Sheet2!$A$2:$C$250,2)</f>
        <v>Bristol Bay</v>
      </c>
      <c r="D1136" t="s">
        <v>1307</v>
      </c>
      <c r="E1136" t="s">
        <v>1500</v>
      </c>
    </row>
    <row r="1137" spans="1:6">
      <c r="A1137" t="s">
        <v>1321</v>
      </c>
      <c r="B1137">
        <f>VLOOKUP(A1137,Sheet2!$A$2:$C$250,3)</f>
        <v>2395</v>
      </c>
      <c r="C1137" t="str">
        <f>VLOOKUP(A1137,Sheet2!$A$2:$C$250,2)</f>
        <v>Bristol Bay</v>
      </c>
      <c r="D1137" t="s">
        <v>1308</v>
      </c>
      <c r="E1137" t="s">
        <v>1500</v>
      </c>
    </row>
    <row r="1138" spans="1:6">
      <c r="A1138" t="s">
        <v>1321</v>
      </c>
      <c r="B1138">
        <f>VLOOKUP(A1138,Sheet2!$A$2:$C$250,3)</f>
        <v>2395</v>
      </c>
      <c r="C1138" t="str">
        <f>VLOOKUP(A1138,Sheet2!$A$2:$C$250,2)</f>
        <v>Bristol Bay</v>
      </c>
      <c r="D1138" t="s">
        <v>1312</v>
      </c>
      <c r="E1138" t="s">
        <v>1500</v>
      </c>
    </row>
    <row r="1139" spans="1:6">
      <c r="A1139" t="s">
        <v>1321</v>
      </c>
      <c r="B1139">
        <f>VLOOKUP(A1139,Sheet2!$A$2:$C$250,3)</f>
        <v>2395</v>
      </c>
      <c r="C1139" t="str">
        <f>VLOOKUP(A1139,Sheet2!$A$2:$C$250,2)</f>
        <v>Bristol Bay</v>
      </c>
      <c r="D1139" t="s">
        <v>1313</v>
      </c>
      <c r="E1139" t="s">
        <v>1500</v>
      </c>
    </row>
    <row r="1140" spans="1:6">
      <c r="A1140" t="s">
        <v>1321</v>
      </c>
      <c r="B1140">
        <f>VLOOKUP(A1140,Sheet2!$A$2:$C$250,3)</f>
        <v>2395</v>
      </c>
      <c r="C1140" t="str">
        <f>VLOOKUP(A1140,Sheet2!$A$2:$C$250,2)</f>
        <v>Bristol Bay</v>
      </c>
      <c r="D1140" t="s">
        <v>372</v>
      </c>
      <c r="E1140" t="s">
        <v>1500</v>
      </c>
    </row>
    <row r="1141" spans="1:6">
      <c r="A1141" t="s">
        <v>1321</v>
      </c>
      <c r="B1141">
        <f>VLOOKUP(A1141,Sheet2!$A$2:$C$250,3)</f>
        <v>2395</v>
      </c>
      <c r="C1141" t="str">
        <f>VLOOKUP(A1141,Sheet2!$A$2:$C$250,2)</f>
        <v>Bristol Bay</v>
      </c>
      <c r="D1141" t="s">
        <v>1314</v>
      </c>
      <c r="E1141" t="s">
        <v>1500</v>
      </c>
    </row>
    <row r="1142" spans="1:6">
      <c r="A1142" t="s">
        <v>1321</v>
      </c>
      <c r="B1142">
        <f>VLOOKUP(A1142,Sheet2!$A$2:$C$250,3)</f>
        <v>2395</v>
      </c>
      <c r="C1142" t="str">
        <f>VLOOKUP(A1142,Sheet2!$A$2:$C$250,2)</f>
        <v>Bristol Bay</v>
      </c>
      <c r="D1142" t="s">
        <v>1315</v>
      </c>
      <c r="E1142" t="s">
        <v>1500</v>
      </c>
    </row>
    <row r="1143" spans="1:6">
      <c r="A1143" t="s">
        <v>1321</v>
      </c>
      <c r="B1143">
        <f>VLOOKUP(A1143,Sheet2!$A$2:$C$250,3)</f>
        <v>2395</v>
      </c>
      <c r="C1143" t="str">
        <f>VLOOKUP(A1143,Sheet2!$A$2:$C$250,2)</f>
        <v>Bristol Bay</v>
      </c>
      <c r="D1143" t="s">
        <v>1317</v>
      </c>
      <c r="E1143" t="s">
        <v>1500</v>
      </c>
    </row>
    <row r="1144" spans="1:6">
      <c r="A1144" t="s">
        <v>1321</v>
      </c>
      <c r="B1144">
        <f>VLOOKUP(A1144,Sheet2!$A$2:$C$250,3)</f>
        <v>2395</v>
      </c>
      <c r="C1144" t="str">
        <f>VLOOKUP(A1144,Sheet2!$A$2:$C$250,2)</f>
        <v>Bristol Bay</v>
      </c>
      <c r="D1144" t="s">
        <v>1319</v>
      </c>
      <c r="E1144" t="s">
        <v>1500</v>
      </c>
    </row>
    <row r="1145" spans="1:6">
      <c r="A1145" t="s">
        <v>1321</v>
      </c>
      <c r="B1145">
        <f>VLOOKUP(A1145,Sheet2!$A$2:$C$250,3)</f>
        <v>2395</v>
      </c>
      <c r="C1145" t="str">
        <f>VLOOKUP(A1145,Sheet2!$A$2:$C$250,2)</f>
        <v>Bristol Bay</v>
      </c>
      <c r="D1145" t="s">
        <v>1320</v>
      </c>
      <c r="E1145" t="s">
        <v>1500</v>
      </c>
    </row>
    <row r="1146" spans="1:6">
      <c r="A1146" t="s">
        <v>1321</v>
      </c>
      <c r="B1146">
        <f>VLOOKUP(A1146,Sheet2!$A$2:$C$250,3)</f>
        <v>2395</v>
      </c>
      <c r="C1146" t="str">
        <f>VLOOKUP(A1146,Sheet2!$A$2:$C$250,2)</f>
        <v>Bristol Bay</v>
      </c>
      <c r="D1146" t="s">
        <v>1327</v>
      </c>
      <c r="E1146" t="s">
        <v>1500</v>
      </c>
    </row>
    <row r="1147" spans="1:6">
      <c r="A1147" t="s">
        <v>1321</v>
      </c>
      <c r="B1147">
        <f>VLOOKUP(A1147,Sheet2!$A$2:$C$250,3)</f>
        <v>2395</v>
      </c>
      <c r="C1147" t="str">
        <f>VLOOKUP(A1147,Sheet2!$A$2:$C$250,2)</f>
        <v>Bristol Bay</v>
      </c>
      <c r="D1147" t="s">
        <v>1328</v>
      </c>
      <c r="E1147" t="s">
        <v>1500</v>
      </c>
    </row>
    <row r="1148" spans="1:6">
      <c r="A1148" t="s">
        <v>1321</v>
      </c>
      <c r="B1148">
        <f>VLOOKUP(A1148,Sheet2!$A$2:$C$250,3)</f>
        <v>2395</v>
      </c>
      <c r="C1148" t="str">
        <f>VLOOKUP(A1148,Sheet2!$A$2:$C$250,2)</f>
        <v>Bristol Bay</v>
      </c>
      <c r="D1148" t="s">
        <v>1334</v>
      </c>
      <c r="E1148" t="s">
        <v>1500</v>
      </c>
    </row>
    <row r="1149" spans="1:6">
      <c r="A1149" t="s">
        <v>1321</v>
      </c>
      <c r="B1149">
        <f>VLOOKUP(A1149,Sheet2!$A$2:$C$250,3)</f>
        <v>2395</v>
      </c>
      <c r="C1149" t="str">
        <f>VLOOKUP(A1149,Sheet2!$A$2:$C$250,2)</f>
        <v>Bristol Bay</v>
      </c>
      <c r="D1149" t="s">
        <v>1342</v>
      </c>
      <c r="E1149" t="s">
        <v>1500</v>
      </c>
    </row>
    <row r="1150" spans="1:6">
      <c r="A1150" t="s">
        <v>1321</v>
      </c>
      <c r="B1150">
        <f>VLOOKUP(A1150,Sheet2!$A$2:$C$250,3)</f>
        <v>2395</v>
      </c>
      <c r="C1150" t="str">
        <f>VLOOKUP(A1150,Sheet2!$A$2:$C$250,2)</f>
        <v>Bristol Bay</v>
      </c>
      <c r="D1150" t="s">
        <v>1345</v>
      </c>
      <c r="E1150" t="s">
        <v>1500</v>
      </c>
    </row>
    <row r="1151" spans="1:6">
      <c r="A1151" t="s">
        <v>1321</v>
      </c>
      <c r="B1151">
        <f>VLOOKUP(A1151,Sheet2!$A$2:$C$250,3)</f>
        <v>2395</v>
      </c>
      <c r="C1151" t="str">
        <f>VLOOKUP(A1151,Sheet2!$A$2:$C$250,2)</f>
        <v>Bristol Bay</v>
      </c>
      <c r="D1151" t="s">
        <v>1346</v>
      </c>
      <c r="E1151" t="s">
        <v>1500</v>
      </c>
    </row>
    <row r="1152" spans="1:6">
      <c r="A1152" t="s">
        <v>1321</v>
      </c>
      <c r="B1152">
        <f>VLOOKUP(A1152,Sheet2!$A$2:$C$250,3)</f>
        <v>2395</v>
      </c>
      <c r="C1152" t="str">
        <f>VLOOKUP(A1152,Sheet2!$A$2:$C$250,2)</f>
        <v>Bristol Bay</v>
      </c>
      <c r="D1152" t="s">
        <v>678</v>
      </c>
      <c r="E1152" t="s">
        <v>2424</v>
      </c>
      <c r="F1152">
        <v>4722</v>
      </c>
    </row>
    <row r="1153" spans="1:11">
      <c r="A1153" t="s">
        <v>1321</v>
      </c>
      <c r="B1153">
        <f>VLOOKUP(A1153,Sheet2!$A$2:$C$250,3)</f>
        <v>2395</v>
      </c>
      <c r="C1153" t="str">
        <f>VLOOKUP(A1153,Sheet2!$A$2:$C$250,2)</f>
        <v>Bristol Bay</v>
      </c>
      <c r="D1153" t="s">
        <v>742</v>
      </c>
      <c r="E1153" t="s">
        <v>2424</v>
      </c>
      <c r="F1153">
        <v>7500</v>
      </c>
    </row>
    <row r="1154" spans="1:11">
      <c r="A1154" t="s">
        <v>1321</v>
      </c>
      <c r="B1154">
        <f>VLOOKUP(A1154,Sheet2!$A$2:$C$250,3)</f>
        <v>2395</v>
      </c>
      <c r="C1154" t="str">
        <f>VLOOKUP(A1154,Sheet2!$A$2:$C$250,2)</f>
        <v>Bristol Bay</v>
      </c>
      <c r="D1154" t="s">
        <v>48</v>
      </c>
      <c r="E1154" t="s">
        <v>2424</v>
      </c>
      <c r="F1154">
        <v>7515</v>
      </c>
    </row>
    <row r="1155" spans="1:11">
      <c r="A1155" t="s">
        <v>1321</v>
      </c>
      <c r="B1155">
        <f>VLOOKUP(A1155,Sheet2!$A$2:$C$250,3)</f>
        <v>2395</v>
      </c>
      <c r="C1155" t="str">
        <f>VLOOKUP(A1155,Sheet2!$A$2:$C$250,2)</f>
        <v>Bristol Bay</v>
      </c>
      <c r="D1155" t="s">
        <v>1302</v>
      </c>
      <c r="E1155" t="s">
        <v>2424</v>
      </c>
    </row>
    <row r="1156" spans="1:11">
      <c r="A1156" t="s">
        <v>1321</v>
      </c>
      <c r="B1156">
        <f>VLOOKUP(A1156,Sheet2!$A$2:$C$250,3)</f>
        <v>2395</v>
      </c>
      <c r="C1156" t="str">
        <f>VLOOKUP(A1156,Sheet2!$A$2:$C$250,2)</f>
        <v>Bristol Bay</v>
      </c>
      <c r="D1156" t="s">
        <v>595</v>
      </c>
      <c r="E1156" t="s">
        <v>2424</v>
      </c>
    </row>
    <row r="1157" spans="1:11">
      <c r="A1157" t="s">
        <v>1321</v>
      </c>
      <c r="B1157">
        <f>VLOOKUP(A1157,Sheet2!$A$2:$C$250,3)</f>
        <v>2395</v>
      </c>
      <c r="C1157" t="str">
        <f>VLOOKUP(A1157,Sheet2!$A$2:$C$250,2)</f>
        <v>Bristol Bay</v>
      </c>
      <c r="D1157" t="s">
        <v>1324</v>
      </c>
      <c r="E1157" t="s">
        <v>2424</v>
      </c>
    </row>
    <row r="1158" spans="1:11">
      <c r="A1158" t="s">
        <v>1321</v>
      </c>
      <c r="B1158">
        <f>VLOOKUP(A1158,Sheet2!$A$2:$C$250,3)</f>
        <v>2395</v>
      </c>
      <c r="C1158" t="str">
        <f>VLOOKUP(A1158,Sheet2!$A$2:$C$250,2)</f>
        <v>Bristol Bay</v>
      </c>
      <c r="D1158" t="s">
        <v>849</v>
      </c>
      <c r="E1158" t="s">
        <v>2424</v>
      </c>
    </row>
    <row r="1159" spans="1:11">
      <c r="A1159" t="s">
        <v>1321</v>
      </c>
      <c r="B1159">
        <f>VLOOKUP(A1159,Sheet2!$A$2:$C$250,3)</f>
        <v>2395</v>
      </c>
      <c r="C1159" t="str">
        <f>VLOOKUP(A1159,Sheet2!$A$2:$C$250,2)</f>
        <v>Bristol Bay</v>
      </c>
      <c r="D1159" t="s">
        <v>1330</v>
      </c>
      <c r="E1159" t="s">
        <v>213</v>
      </c>
      <c r="F1159">
        <v>7200</v>
      </c>
    </row>
    <row r="1160" spans="1:11">
      <c r="A1160" t="s">
        <v>2036</v>
      </c>
      <c r="B1160">
        <f>VLOOKUP(A1160,Sheet2!$A$2:$C$250,3)</f>
        <v>2395</v>
      </c>
      <c r="C1160" t="str">
        <f>VLOOKUP(A1160,Sheet2!$A$2:$C$250,2)</f>
        <v>Bristol Bay</v>
      </c>
      <c r="D1160" t="s">
        <v>2328</v>
      </c>
      <c r="E1160" t="s">
        <v>213</v>
      </c>
      <c r="I1160">
        <v>536.96058394160593</v>
      </c>
      <c r="K1160">
        <v>4906.0441539999993</v>
      </c>
    </row>
    <row r="1161" spans="1:11">
      <c r="A1161" t="s">
        <v>1321</v>
      </c>
      <c r="B1161">
        <f>VLOOKUP(A1161,Sheet2!$A$2:$C$250,3)</f>
        <v>2395</v>
      </c>
      <c r="C1161" t="str">
        <f>VLOOKUP(A1161,Sheet2!$A$2:$C$250,2)</f>
        <v>Bristol Bay</v>
      </c>
      <c r="D1161" t="s">
        <v>1309</v>
      </c>
      <c r="E1161" t="s">
        <v>213</v>
      </c>
    </row>
    <row r="1162" spans="1:11">
      <c r="A1162" t="s">
        <v>1321</v>
      </c>
      <c r="B1162">
        <f>VLOOKUP(A1162,Sheet2!$A$2:$C$250,3)</f>
        <v>2395</v>
      </c>
      <c r="C1162" t="str">
        <f>VLOOKUP(A1162,Sheet2!$A$2:$C$250,2)</f>
        <v>Bristol Bay</v>
      </c>
      <c r="D1162" t="s">
        <v>1329</v>
      </c>
      <c r="E1162" t="s">
        <v>213</v>
      </c>
    </row>
    <row r="1163" spans="1:11">
      <c r="A1163" t="s">
        <v>2036</v>
      </c>
      <c r="B1163">
        <f>VLOOKUP(A1163,Sheet2!$A$2:$C$250,3)</f>
        <v>2395</v>
      </c>
      <c r="C1163" t="str">
        <f>VLOOKUP(A1163,Sheet2!$A$2:$C$250,2)</f>
        <v>Bristol Bay</v>
      </c>
      <c r="D1163" t="s">
        <v>2250</v>
      </c>
      <c r="E1163" t="s">
        <v>2233</v>
      </c>
      <c r="I1163">
        <v>755.00145985401457</v>
      </c>
      <c r="K1163">
        <v>2343.0210869999996</v>
      </c>
    </row>
    <row r="1164" spans="1:11">
      <c r="A1164" t="s">
        <v>2036</v>
      </c>
      <c r="B1164">
        <f>VLOOKUP(A1164,Sheet2!$A$2:$C$250,3)</f>
        <v>2395</v>
      </c>
      <c r="C1164" t="str">
        <f>VLOOKUP(A1164,Sheet2!$A$2:$C$250,2)</f>
        <v>Bristol Bay</v>
      </c>
      <c r="D1164" t="s">
        <v>2249</v>
      </c>
      <c r="E1164" t="s">
        <v>2233</v>
      </c>
      <c r="I1164">
        <v>757.28978102189774</v>
      </c>
      <c r="K1164">
        <v>5202.3801543333338</v>
      </c>
    </row>
    <row r="1165" spans="1:11">
      <c r="A1165" t="s">
        <v>1321</v>
      </c>
      <c r="B1165">
        <f>VLOOKUP(A1165,Sheet2!$A$2:$C$250,3)</f>
        <v>2395</v>
      </c>
      <c r="C1165" t="str">
        <f>VLOOKUP(A1165,Sheet2!$A$2:$C$250,2)</f>
        <v>Bristol Bay</v>
      </c>
      <c r="D1165" t="s">
        <v>1325</v>
      </c>
      <c r="E1165" t="s">
        <v>2194</v>
      </c>
    </row>
    <row r="1166" spans="1:11">
      <c r="A1166" t="s">
        <v>2036</v>
      </c>
      <c r="B1166">
        <f>VLOOKUP(A1166,Sheet2!$A$2:$C$250,3)</f>
        <v>2395</v>
      </c>
      <c r="C1166" t="str">
        <f>VLOOKUP(A1166,Sheet2!$A$2:$C$250,2)</f>
        <v>Bristol Bay</v>
      </c>
      <c r="D1166" t="s">
        <v>2037</v>
      </c>
      <c r="E1166" t="s">
        <v>1980</v>
      </c>
      <c r="F1166">
        <v>1200</v>
      </c>
      <c r="I1166">
        <v>224.04671532846714</v>
      </c>
      <c r="K1166">
        <v>3499.1743494285711</v>
      </c>
    </row>
    <row r="1167" spans="1:11">
      <c r="A1167" t="s">
        <v>2036</v>
      </c>
      <c r="B1167">
        <f>VLOOKUP(A1167,Sheet2!$A$2:$C$250,3)</f>
        <v>2395</v>
      </c>
      <c r="C1167" t="str">
        <f>VLOOKUP(A1167,Sheet2!$A$2:$C$250,2)</f>
        <v>Bristol Bay</v>
      </c>
      <c r="D1167" t="s">
        <v>2038</v>
      </c>
      <c r="E1167" t="s">
        <v>1980</v>
      </c>
      <c r="F1167">
        <v>2800</v>
      </c>
      <c r="I1167">
        <v>3109.8364963503645</v>
      </c>
      <c r="K1167">
        <v>12780.115019999999</v>
      </c>
    </row>
    <row r="1168" spans="1:11">
      <c r="A1168" t="s">
        <v>2036</v>
      </c>
      <c r="B1168">
        <f>VLOOKUP(A1168,Sheet2!$A$2:$C$250,3)</f>
        <v>2395</v>
      </c>
      <c r="C1168" t="str">
        <f>VLOOKUP(A1168,Sheet2!$A$2:$C$250,2)</f>
        <v>Bristol Bay</v>
      </c>
      <c r="D1168" t="s">
        <v>2039</v>
      </c>
      <c r="E1168" t="s">
        <v>1980</v>
      </c>
      <c r="F1168">
        <v>3000</v>
      </c>
      <c r="I1168">
        <v>3638.3182481751833</v>
      </c>
      <c r="K1168">
        <v>6290.0566099999987</v>
      </c>
    </row>
    <row r="1169" spans="1:9">
      <c r="A1169" t="s">
        <v>1321</v>
      </c>
      <c r="B1169">
        <f>VLOOKUP(A1169,Sheet2!$A$2:$C$250,3)</f>
        <v>2395</v>
      </c>
      <c r="C1169" t="str">
        <f>VLOOKUP(A1169,Sheet2!$A$2:$C$250,2)</f>
        <v>Bristol Bay</v>
      </c>
      <c r="D1169" t="s">
        <v>1305</v>
      </c>
      <c r="E1169" t="s">
        <v>1980</v>
      </c>
    </row>
    <row r="1170" spans="1:9">
      <c r="A1170" t="s">
        <v>1321</v>
      </c>
      <c r="B1170">
        <f>VLOOKUP(A1170,Sheet2!$A$2:$C$250,3)</f>
        <v>2395</v>
      </c>
      <c r="C1170" t="str">
        <f>VLOOKUP(A1170,Sheet2!$A$2:$C$250,2)</f>
        <v>Bristol Bay</v>
      </c>
      <c r="D1170" t="s">
        <v>1316</v>
      </c>
      <c r="E1170" t="s">
        <v>1980</v>
      </c>
    </row>
    <row r="1171" spans="1:9">
      <c r="A1171" t="s">
        <v>1321</v>
      </c>
      <c r="B1171">
        <f>VLOOKUP(A1171,Sheet2!$A$2:$C$250,3)</f>
        <v>2395</v>
      </c>
      <c r="C1171" t="str">
        <f>VLOOKUP(A1171,Sheet2!$A$2:$C$250,2)</f>
        <v>Bristol Bay</v>
      </c>
      <c r="D1171" t="s">
        <v>66</v>
      </c>
      <c r="E1171" t="s">
        <v>65</v>
      </c>
    </row>
    <row r="1172" spans="1:9">
      <c r="A1172" t="s">
        <v>2040</v>
      </c>
      <c r="B1172">
        <f>VLOOKUP(A1172,Sheet2!$A$2:$C$250,3)</f>
        <v>119</v>
      </c>
      <c r="C1172" t="str">
        <f>VLOOKUP(A1172,Sheet2!$A$2:$C$250,2)</f>
        <v>Bering Straits</v>
      </c>
      <c r="D1172" t="s">
        <v>3407</v>
      </c>
      <c r="E1172" t="s">
        <v>3335</v>
      </c>
      <c r="F1172">
        <v>6026</v>
      </c>
      <c r="I1172">
        <v>17326</v>
      </c>
    </row>
    <row r="1173" spans="1:9">
      <c r="A1173" t="s">
        <v>2040</v>
      </c>
      <c r="B1173">
        <f>VLOOKUP(A1173,Sheet2!$A$2:$C$250,3)</f>
        <v>119</v>
      </c>
      <c r="C1173" t="str">
        <f>VLOOKUP(A1173,Sheet2!$A$2:$C$250,2)</f>
        <v>Bering Straits</v>
      </c>
      <c r="D1173" t="s">
        <v>3408</v>
      </c>
      <c r="E1173" t="s">
        <v>3335</v>
      </c>
      <c r="F1173">
        <v>8880</v>
      </c>
    </row>
    <row r="1174" spans="1:9">
      <c r="A1174" t="s">
        <v>2040</v>
      </c>
      <c r="B1174">
        <f>VLOOKUP(A1174,Sheet2!$A$2:$C$250,3)</f>
        <v>119</v>
      </c>
      <c r="C1174" t="str">
        <f>VLOOKUP(A1174,Sheet2!$A$2:$C$250,2)</f>
        <v>Bering Straits</v>
      </c>
      <c r="D1174" t="s">
        <v>147</v>
      </c>
      <c r="E1174" t="s">
        <v>3232</v>
      </c>
      <c r="F1174">
        <v>800</v>
      </c>
    </row>
    <row r="1175" spans="1:9">
      <c r="A1175" t="s">
        <v>2040</v>
      </c>
      <c r="B1175">
        <f>VLOOKUP(A1175,Sheet2!$A$2:$C$250,3)</f>
        <v>119</v>
      </c>
      <c r="C1175" t="str">
        <f>VLOOKUP(A1175,Sheet2!$A$2:$C$250,2)</f>
        <v>Bering Straits</v>
      </c>
      <c r="D1175" t="s">
        <v>911</v>
      </c>
      <c r="E1175" t="s">
        <v>377</v>
      </c>
      <c r="F1175">
        <v>240</v>
      </c>
    </row>
    <row r="1176" spans="1:9">
      <c r="A1176" t="s">
        <v>2040</v>
      </c>
      <c r="B1176">
        <f>VLOOKUP(A1176,Sheet2!$A$2:$C$250,3)</f>
        <v>119</v>
      </c>
      <c r="C1176" t="str">
        <f>VLOOKUP(A1176,Sheet2!$A$2:$C$250,2)</f>
        <v>Bering Straits</v>
      </c>
      <c r="D1176" t="s">
        <v>3037</v>
      </c>
      <c r="E1176" t="s">
        <v>377</v>
      </c>
      <c r="F1176">
        <v>320</v>
      </c>
    </row>
    <row r="1177" spans="1:9">
      <c r="A1177" t="s">
        <v>2040</v>
      </c>
      <c r="B1177">
        <f>VLOOKUP(A1177,Sheet2!$A$2:$C$250,3)</f>
        <v>119</v>
      </c>
      <c r="C1177" t="str">
        <f>VLOOKUP(A1177,Sheet2!$A$2:$C$250,2)</f>
        <v>Bering Straits</v>
      </c>
      <c r="D1177" t="s">
        <v>1582</v>
      </c>
      <c r="E1177" t="s">
        <v>377</v>
      </c>
      <c r="F1177">
        <v>500</v>
      </c>
    </row>
    <row r="1178" spans="1:9">
      <c r="A1178" t="s">
        <v>2040</v>
      </c>
      <c r="B1178">
        <f>VLOOKUP(A1178,Sheet2!$A$2:$C$250,3)</f>
        <v>119</v>
      </c>
      <c r="C1178" t="str">
        <f>VLOOKUP(A1178,Sheet2!$A$2:$C$250,2)</f>
        <v>Bering Straits</v>
      </c>
      <c r="D1178" t="s">
        <v>3038</v>
      </c>
      <c r="E1178" t="s">
        <v>377</v>
      </c>
      <c r="F1178">
        <v>840</v>
      </c>
    </row>
    <row r="1179" spans="1:9">
      <c r="A1179" t="s">
        <v>2040</v>
      </c>
      <c r="B1179">
        <f>VLOOKUP(A1179,Sheet2!$A$2:$C$250,3)</f>
        <v>119</v>
      </c>
      <c r="C1179" t="str">
        <f>VLOOKUP(A1179,Sheet2!$A$2:$C$250,2)</f>
        <v>Bering Straits</v>
      </c>
      <c r="D1179" t="s">
        <v>2636</v>
      </c>
      <c r="E1179" t="s">
        <v>1500</v>
      </c>
      <c r="F1179">
        <v>1540</v>
      </c>
    </row>
    <row r="1180" spans="1:9">
      <c r="A1180" t="s">
        <v>2040</v>
      </c>
      <c r="B1180">
        <f>VLOOKUP(A1180,Sheet2!$A$2:$C$250,3)</f>
        <v>119</v>
      </c>
      <c r="C1180" t="str">
        <f>VLOOKUP(A1180,Sheet2!$A$2:$C$250,2)</f>
        <v>Bering Straits</v>
      </c>
      <c r="D1180" t="s">
        <v>2457</v>
      </c>
      <c r="E1180" t="s">
        <v>2424</v>
      </c>
      <c r="F1180">
        <v>2000</v>
      </c>
    </row>
    <row r="1181" spans="1:9">
      <c r="A1181" t="s">
        <v>2040</v>
      </c>
      <c r="B1181">
        <f>VLOOKUP(A1181,Sheet2!$A$2:$C$250,3)</f>
        <v>119</v>
      </c>
      <c r="C1181" t="str">
        <f>VLOOKUP(A1181,Sheet2!$A$2:$C$250,2)</f>
        <v>Bering Straits</v>
      </c>
      <c r="D1181" t="s">
        <v>2456</v>
      </c>
      <c r="E1181" t="s">
        <v>2424</v>
      </c>
      <c r="F1181">
        <v>6000</v>
      </c>
    </row>
    <row r="1182" spans="1:9">
      <c r="A1182" t="s">
        <v>2040</v>
      </c>
      <c r="B1182">
        <f>VLOOKUP(A1182,Sheet2!$A$2:$C$250,3)</f>
        <v>119</v>
      </c>
      <c r="C1182" t="str">
        <f>VLOOKUP(A1182,Sheet2!$A$2:$C$250,2)</f>
        <v>Bering Straits</v>
      </c>
      <c r="D1182" t="s">
        <v>2196</v>
      </c>
      <c r="E1182" t="s">
        <v>2194</v>
      </c>
      <c r="F1182">
        <v>1296</v>
      </c>
    </row>
    <row r="1183" spans="1:9">
      <c r="A1183" t="s">
        <v>2040</v>
      </c>
      <c r="B1183">
        <f>VLOOKUP(A1183,Sheet2!$A$2:$C$250,3)</f>
        <v>119</v>
      </c>
      <c r="C1183" t="str">
        <f>VLOOKUP(A1183,Sheet2!$A$2:$C$250,2)</f>
        <v>Bering Straits</v>
      </c>
      <c r="D1183" t="s">
        <v>2041</v>
      </c>
      <c r="E1183" t="s">
        <v>1980</v>
      </c>
      <c r="F1183">
        <v>240</v>
      </c>
    </row>
    <row r="1184" spans="1:9">
      <c r="A1184" t="s">
        <v>2040</v>
      </c>
      <c r="B1184">
        <f>VLOOKUP(A1184,Sheet2!$A$2:$C$250,3)</f>
        <v>119</v>
      </c>
      <c r="C1184" t="str">
        <f>VLOOKUP(A1184,Sheet2!$A$2:$C$250,2)</f>
        <v>Bering Straits</v>
      </c>
      <c r="D1184" t="s">
        <v>233</v>
      </c>
      <c r="E1184" t="s">
        <v>1980</v>
      </c>
      <c r="F1184">
        <v>420</v>
      </c>
    </row>
    <row r="1185" spans="1:11">
      <c r="A1185" t="s">
        <v>863</v>
      </c>
      <c r="B1185">
        <f>VLOOKUP(A1185,Sheet2!$A$2:$C$250,3)</f>
        <v>19</v>
      </c>
      <c r="C1185" t="str">
        <f>VLOOKUP(A1185,Sheet2!$A$2:$C$250,2)</f>
        <v>Yukon-Koyukuk/Upper Tanana</v>
      </c>
      <c r="D1185" t="s">
        <v>3409</v>
      </c>
      <c r="E1185" t="s">
        <v>3335</v>
      </c>
      <c r="F1185">
        <v>11330</v>
      </c>
      <c r="K1185">
        <v>25558.32</v>
      </c>
    </row>
    <row r="1186" spans="1:11">
      <c r="A1186" t="s">
        <v>863</v>
      </c>
      <c r="B1186">
        <f>VLOOKUP(A1186,Sheet2!$A$2:$C$250,3)</f>
        <v>19</v>
      </c>
      <c r="C1186" t="str">
        <f>VLOOKUP(A1186,Sheet2!$A$2:$C$250,2)</f>
        <v>Yukon-Koyukuk/Upper Tanana</v>
      </c>
      <c r="D1186" t="s">
        <v>856</v>
      </c>
      <c r="E1186" t="s">
        <v>3232</v>
      </c>
    </row>
    <row r="1187" spans="1:11">
      <c r="A1187" t="s">
        <v>863</v>
      </c>
      <c r="B1187">
        <f>VLOOKUP(A1187,Sheet2!$A$2:$C$250,3)</f>
        <v>19</v>
      </c>
      <c r="C1187" t="str">
        <f>VLOOKUP(A1187,Sheet2!$A$2:$C$250,2)</f>
        <v>Yukon-Koyukuk/Upper Tanana</v>
      </c>
      <c r="D1187" t="s">
        <v>37</v>
      </c>
      <c r="E1187" t="s">
        <v>377</v>
      </c>
      <c r="F1187">
        <v>1000</v>
      </c>
    </row>
    <row r="1188" spans="1:11">
      <c r="A1188" t="s">
        <v>863</v>
      </c>
      <c r="B1188">
        <f>VLOOKUP(A1188,Sheet2!$A$2:$C$250,3)</f>
        <v>19</v>
      </c>
      <c r="C1188" t="str">
        <f>VLOOKUP(A1188,Sheet2!$A$2:$C$250,2)</f>
        <v>Yukon-Koyukuk/Upper Tanana</v>
      </c>
      <c r="D1188" t="s">
        <v>859</v>
      </c>
      <c r="E1188" t="s">
        <v>377</v>
      </c>
    </row>
    <row r="1189" spans="1:11">
      <c r="A1189" t="s">
        <v>863</v>
      </c>
      <c r="B1189">
        <f>VLOOKUP(A1189,Sheet2!$A$2:$C$250,3)</f>
        <v>19</v>
      </c>
      <c r="C1189" t="str">
        <f>VLOOKUP(A1189,Sheet2!$A$2:$C$250,2)</f>
        <v>Yukon-Koyukuk/Upper Tanana</v>
      </c>
      <c r="D1189" t="s">
        <v>860</v>
      </c>
      <c r="E1189" t="s">
        <v>1500</v>
      </c>
      <c r="F1189">
        <v>640</v>
      </c>
    </row>
    <row r="1190" spans="1:11">
      <c r="A1190" t="s">
        <v>863</v>
      </c>
      <c r="B1190">
        <f>VLOOKUP(A1190,Sheet2!$A$2:$C$250,3)</f>
        <v>19</v>
      </c>
      <c r="C1190" t="str">
        <f>VLOOKUP(A1190,Sheet2!$A$2:$C$250,2)</f>
        <v>Yukon-Koyukuk/Upper Tanana</v>
      </c>
      <c r="D1190" t="s">
        <v>372</v>
      </c>
      <c r="E1190" t="s">
        <v>1500</v>
      </c>
    </row>
    <row r="1191" spans="1:11">
      <c r="A1191" t="s">
        <v>863</v>
      </c>
      <c r="B1191">
        <f>VLOOKUP(A1191,Sheet2!$A$2:$C$250,3)</f>
        <v>19</v>
      </c>
      <c r="C1191" t="str">
        <f>VLOOKUP(A1191,Sheet2!$A$2:$C$250,2)</f>
        <v>Yukon-Koyukuk/Upper Tanana</v>
      </c>
      <c r="D1191" t="s">
        <v>794</v>
      </c>
      <c r="E1191" t="s">
        <v>1500</v>
      </c>
    </row>
    <row r="1192" spans="1:11">
      <c r="A1192" t="s">
        <v>863</v>
      </c>
      <c r="B1192">
        <f>VLOOKUP(A1192,Sheet2!$A$2:$C$250,3)</f>
        <v>19</v>
      </c>
      <c r="C1192" t="str">
        <f>VLOOKUP(A1192,Sheet2!$A$2:$C$250,2)</f>
        <v>Yukon-Koyukuk/Upper Tanana</v>
      </c>
      <c r="D1192" t="s">
        <v>862</v>
      </c>
      <c r="E1192" t="s">
        <v>1500</v>
      </c>
    </row>
    <row r="1193" spans="1:11">
      <c r="A1193" t="s">
        <v>863</v>
      </c>
      <c r="B1193">
        <f>VLOOKUP(A1193,Sheet2!$A$2:$C$250,3)</f>
        <v>19</v>
      </c>
      <c r="C1193" t="str">
        <f>VLOOKUP(A1193,Sheet2!$A$2:$C$250,2)</f>
        <v>Yukon-Koyukuk/Upper Tanana</v>
      </c>
      <c r="D1193" t="s">
        <v>2458</v>
      </c>
      <c r="E1193" t="s">
        <v>2424</v>
      </c>
      <c r="F1193">
        <v>480</v>
      </c>
      <c r="I1193">
        <v>165</v>
      </c>
    </row>
    <row r="1194" spans="1:11">
      <c r="A1194" t="s">
        <v>863</v>
      </c>
      <c r="B1194">
        <f>VLOOKUP(A1194,Sheet2!$A$2:$C$250,3)</f>
        <v>19</v>
      </c>
      <c r="C1194" t="str">
        <f>VLOOKUP(A1194,Sheet2!$A$2:$C$250,2)</f>
        <v>Yukon-Koyukuk/Upper Tanana</v>
      </c>
      <c r="D1194" t="s">
        <v>861</v>
      </c>
      <c r="E1194" t="s">
        <v>1980</v>
      </c>
    </row>
    <row r="1195" spans="1:11">
      <c r="A1195" t="s">
        <v>3410</v>
      </c>
      <c r="B1195">
        <f>VLOOKUP(A1195,Sheet2!$A$2:$C$250,3)</f>
        <v>50</v>
      </c>
      <c r="C1195" t="str">
        <f>VLOOKUP(A1195,Sheet2!$A$2:$C$250,2)</f>
        <v>Yukon-Koyukuk/Upper Tanana</v>
      </c>
      <c r="D1195" t="s">
        <v>3411</v>
      </c>
      <c r="E1195" t="s">
        <v>3335</v>
      </c>
      <c r="F1195">
        <v>640</v>
      </c>
    </row>
    <row r="1196" spans="1:11">
      <c r="A1196" t="s">
        <v>2459</v>
      </c>
      <c r="B1196">
        <f>VLOOKUP(A1196,Sheet2!$A$2:$C$250,3)</f>
        <v>50</v>
      </c>
      <c r="C1196" t="str">
        <f>VLOOKUP(A1196,Sheet2!$A$2:$C$250,2)</f>
        <v>Yukon-Koyukuk/Upper Tanana</v>
      </c>
      <c r="D1196" t="s">
        <v>3039</v>
      </c>
      <c r="E1196" t="s">
        <v>377</v>
      </c>
      <c r="F1196">
        <v>1500</v>
      </c>
      <c r="I1196">
        <v>1861</v>
      </c>
      <c r="K1196">
        <v>8210</v>
      </c>
    </row>
    <row r="1197" spans="1:11">
      <c r="A1197" t="s">
        <v>2459</v>
      </c>
      <c r="B1197">
        <f>VLOOKUP(A1197,Sheet2!$A$2:$C$250,3)</f>
        <v>50</v>
      </c>
      <c r="C1197" t="str">
        <f>VLOOKUP(A1197,Sheet2!$A$2:$C$250,2)</f>
        <v>Yukon-Koyukuk/Upper Tanana</v>
      </c>
      <c r="D1197" t="s">
        <v>2460</v>
      </c>
      <c r="E1197" t="s">
        <v>2424</v>
      </c>
      <c r="F1197">
        <v>4400</v>
      </c>
      <c r="I1197">
        <v>2661</v>
      </c>
      <c r="K1197">
        <v>16129</v>
      </c>
    </row>
    <row r="1198" spans="1:11">
      <c r="A1198" t="s">
        <v>2461</v>
      </c>
      <c r="B1198">
        <f>VLOOKUP(A1198,Sheet2!$A$2:$C$250,3)</f>
        <v>104</v>
      </c>
      <c r="C1198" t="str">
        <f>VLOOKUP(A1198,Sheet2!$A$2:$C$250,2)</f>
        <v>Yukon-Koyukuk/Upper Tanana</v>
      </c>
      <c r="D1198" t="s">
        <v>3040</v>
      </c>
      <c r="E1198" t="s">
        <v>377</v>
      </c>
      <c r="I1198">
        <v>18000</v>
      </c>
    </row>
    <row r="1199" spans="1:11">
      <c r="A1199" t="s">
        <v>2461</v>
      </c>
      <c r="B1199">
        <f>VLOOKUP(A1199,Sheet2!$A$2:$C$250,3)</f>
        <v>104</v>
      </c>
      <c r="C1199" t="str">
        <f>VLOOKUP(A1199,Sheet2!$A$2:$C$250,2)</f>
        <v>Yukon-Koyukuk/Upper Tanana</v>
      </c>
      <c r="D1199" t="s">
        <v>2692</v>
      </c>
      <c r="E1199" t="s">
        <v>1500</v>
      </c>
      <c r="F1199">
        <v>1800</v>
      </c>
    </row>
    <row r="1200" spans="1:11">
      <c r="A1200" t="s">
        <v>2461</v>
      </c>
      <c r="B1200">
        <f>VLOOKUP(A1200,Sheet2!$A$2:$C$250,3)</f>
        <v>104</v>
      </c>
      <c r="C1200" t="str">
        <f>VLOOKUP(A1200,Sheet2!$A$2:$C$250,2)</f>
        <v>Yukon-Koyukuk/Upper Tanana</v>
      </c>
      <c r="D1200" t="s">
        <v>2462</v>
      </c>
      <c r="E1200" t="s">
        <v>2424</v>
      </c>
      <c r="F1200">
        <v>2250</v>
      </c>
    </row>
    <row r="1201" spans="1:13">
      <c r="A1201" t="s">
        <v>881</v>
      </c>
      <c r="B1201">
        <f>VLOOKUP(A1201,Sheet2!$A$2:$C$250,3)</f>
        <v>93</v>
      </c>
      <c r="C1201" t="str">
        <f>VLOOKUP(A1201,Sheet2!$A$2:$C$250,2)</f>
        <v>Yukon-Koyukuk/Upper Tanana</v>
      </c>
      <c r="D1201" t="s">
        <v>872</v>
      </c>
      <c r="E1201" t="s">
        <v>3335</v>
      </c>
      <c r="F1201">
        <v>1350</v>
      </c>
    </row>
    <row r="1202" spans="1:13">
      <c r="A1202" t="s">
        <v>881</v>
      </c>
      <c r="B1202">
        <f>VLOOKUP(A1202,Sheet2!$A$2:$C$250,3)</f>
        <v>93</v>
      </c>
      <c r="C1202" t="str">
        <f>VLOOKUP(A1202,Sheet2!$A$2:$C$250,2)</f>
        <v>Yukon-Koyukuk/Upper Tanana</v>
      </c>
      <c r="D1202" t="s">
        <v>58</v>
      </c>
      <c r="E1202" t="s">
        <v>3335</v>
      </c>
      <c r="F1202">
        <v>15140</v>
      </c>
      <c r="K1202">
        <v>48309</v>
      </c>
    </row>
    <row r="1203" spans="1:13">
      <c r="A1203" t="s">
        <v>2251</v>
      </c>
      <c r="B1203">
        <f>VLOOKUP(A1203,Sheet2!$A$2:$C$250,3)</f>
        <v>93</v>
      </c>
      <c r="C1203" t="str">
        <f>VLOOKUP(A1203,Sheet2!$A$2:$C$250,2)</f>
        <v>Yukon-Koyukuk/Upper Tanana</v>
      </c>
      <c r="D1203" t="s">
        <v>3412</v>
      </c>
      <c r="E1203" t="s">
        <v>3335</v>
      </c>
      <c r="F1203">
        <v>17092</v>
      </c>
      <c r="I1203">
        <v>5359.6480291970802</v>
      </c>
      <c r="J1203" t="s">
        <v>653</v>
      </c>
      <c r="K1203">
        <v>72880.65591999999</v>
      </c>
      <c r="M1203">
        <v>50.11377049180328</v>
      </c>
    </row>
    <row r="1204" spans="1:13">
      <c r="A1204" t="s">
        <v>881</v>
      </c>
      <c r="B1204">
        <f>VLOOKUP(A1204,Sheet2!$A$2:$C$250,3)</f>
        <v>93</v>
      </c>
      <c r="C1204" t="str">
        <f>VLOOKUP(A1204,Sheet2!$A$2:$C$250,2)</f>
        <v>Yukon-Koyukuk/Upper Tanana</v>
      </c>
      <c r="D1204" t="s">
        <v>147</v>
      </c>
      <c r="E1204" t="s">
        <v>3232</v>
      </c>
      <c r="H1204" t="s">
        <v>868</v>
      </c>
    </row>
    <row r="1205" spans="1:13">
      <c r="A1205" t="s">
        <v>881</v>
      </c>
      <c r="B1205">
        <f>VLOOKUP(A1205,Sheet2!$A$2:$C$250,3)</f>
        <v>93</v>
      </c>
      <c r="C1205" t="str">
        <f>VLOOKUP(A1205,Sheet2!$A$2:$C$250,2)</f>
        <v>Yukon-Koyukuk/Upper Tanana</v>
      </c>
      <c r="D1205" t="s">
        <v>48</v>
      </c>
      <c r="E1205" t="s">
        <v>377</v>
      </c>
      <c r="F1205">
        <v>384</v>
      </c>
      <c r="I1205">
        <v>350</v>
      </c>
      <c r="K1205">
        <v>1215</v>
      </c>
    </row>
    <row r="1206" spans="1:13">
      <c r="A1206" t="s">
        <v>881</v>
      </c>
      <c r="B1206">
        <f>VLOOKUP(A1206,Sheet2!$A$2:$C$250,3)</f>
        <v>93</v>
      </c>
      <c r="C1206" t="str">
        <f>VLOOKUP(A1206,Sheet2!$A$2:$C$250,2)</f>
        <v>Yukon-Koyukuk/Upper Tanana</v>
      </c>
      <c r="D1206" t="s">
        <v>377</v>
      </c>
      <c r="E1206" t="s">
        <v>377</v>
      </c>
      <c r="F1206">
        <v>1018</v>
      </c>
    </row>
    <row r="1207" spans="1:13">
      <c r="A1207" t="s">
        <v>881</v>
      </c>
      <c r="B1207">
        <f>VLOOKUP(A1207,Sheet2!$A$2:$C$250,3)</f>
        <v>93</v>
      </c>
      <c r="C1207" t="str">
        <f>VLOOKUP(A1207,Sheet2!$A$2:$C$250,2)</f>
        <v>Yukon-Koyukuk/Upper Tanana</v>
      </c>
      <c r="D1207" t="s">
        <v>870</v>
      </c>
      <c r="E1207" t="s">
        <v>377</v>
      </c>
      <c r="F1207">
        <v>3040</v>
      </c>
    </row>
    <row r="1208" spans="1:13">
      <c r="A1208" t="s">
        <v>881</v>
      </c>
      <c r="B1208">
        <f>VLOOKUP(A1208,Sheet2!$A$2:$C$250,3)</f>
        <v>93</v>
      </c>
      <c r="C1208" t="str">
        <f>VLOOKUP(A1208,Sheet2!$A$2:$C$250,2)</f>
        <v>Yukon-Koyukuk/Upper Tanana</v>
      </c>
      <c r="D1208" t="s">
        <v>865</v>
      </c>
      <c r="E1208" t="s">
        <v>1500</v>
      </c>
      <c r="F1208">
        <v>96</v>
      </c>
    </row>
    <row r="1209" spans="1:13">
      <c r="A1209" t="s">
        <v>881</v>
      </c>
      <c r="B1209">
        <f>VLOOKUP(A1209,Sheet2!$A$2:$C$250,3)</f>
        <v>93</v>
      </c>
      <c r="C1209" t="str">
        <f>VLOOKUP(A1209,Sheet2!$A$2:$C$250,2)</f>
        <v>Yukon-Koyukuk/Upper Tanana</v>
      </c>
      <c r="D1209" t="s">
        <v>880</v>
      </c>
      <c r="E1209" t="s">
        <v>1500</v>
      </c>
      <c r="F1209">
        <v>684</v>
      </c>
    </row>
    <row r="1210" spans="1:13">
      <c r="A1210" t="s">
        <v>881</v>
      </c>
      <c r="B1210">
        <f>VLOOKUP(A1210,Sheet2!$A$2:$C$250,3)</f>
        <v>93</v>
      </c>
      <c r="C1210" t="str">
        <f>VLOOKUP(A1210,Sheet2!$A$2:$C$250,2)</f>
        <v>Yukon-Koyukuk/Upper Tanana</v>
      </c>
      <c r="D1210" t="s">
        <v>866</v>
      </c>
      <c r="E1210" t="s">
        <v>1500</v>
      </c>
      <c r="F1210">
        <v>1018</v>
      </c>
    </row>
    <row r="1211" spans="1:13">
      <c r="A1211" t="s">
        <v>2251</v>
      </c>
      <c r="B1211">
        <f>VLOOKUP(A1211,Sheet2!$A$2:$C$250,3)</f>
        <v>93</v>
      </c>
      <c r="C1211" t="str">
        <f>VLOOKUP(A1211,Sheet2!$A$2:$C$250,2)</f>
        <v>Yukon-Koyukuk/Upper Tanana</v>
      </c>
      <c r="D1211" t="s">
        <v>2693</v>
      </c>
      <c r="E1211" t="s">
        <v>1500</v>
      </c>
      <c r="F1211">
        <v>3040</v>
      </c>
    </row>
    <row r="1212" spans="1:13">
      <c r="A1212" t="s">
        <v>881</v>
      </c>
      <c r="B1212">
        <f>VLOOKUP(A1212,Sheet2!$A$2:$C$250,3)</f>
        <v>93</v>
      </c>
      <c r="C1212" t="str">
        <f>VLOOKUP(A1212,Sheet2!$A$2:$C$250,2)</f>
        <v>Yukon-Koyukuk/Upper Tanana</v>
      </c>
      <c r="D1212" t="s">
        <v>864</v>
      </c>
      <c r="E1212" t="s">
        <v>1500</v>
      </c>
    </row>
    <row r="1213" spans="1:13">
      <c r="A1213" t="s">
        <v>881</v>
      </c>
      <c r="B1213">
        <f>VLOOKUP(A1213,Sheet2!$A$2:$C$250,3)</f>
        <v>93</v>
      </c>
      <c r="C1213" t="str">
        <f>VLOOKUP(A1213,Sheet2!$A$2:$C$250,2)</f>
        <v>Yukon-Koyukuk/Upper Tanana</v>
      </c>
      <c r="D1213" t="s">
        <v>871</v>
      </c>
      <c r="E1213" t="s">
        <v>1500</v>
      </c>
    </row>
    <row r="1214" spans="1:13">
      <c r="A1214" t="s">
        <v>881</v>
      </c>
      <c r="B1214">
        <f>VLOOKUP(A1214,Sheet2!$A$2:$C$250,3)</f>
        <v>93</v>
      </c>
      <c r="C1214" t="str">
        <f>VLOOKUP(A1214,Sheet2!$A$2:$C$250,2)</f>
        <v>Yukon-Koyukuk/Upper Tanana</v>
      </c>
      <c r="D1214" t="s">
        <v>876</v>
      </c>
      <c r="E1214" t="s">
        <v>1500</v>
      </c>
    </row>
    <row r="1215" spans="1:13">
      <c r="A1215" t="s">
        <v>2251</v>
      </c>
      <c r="B1215">
        <f>VLOOKUP(A1215,Sheet2!$A$2:$C$250,3)</f>
        <v>93</v>
      </c>
      <c r="C1215" t="str">
        <f>VLOOKUP(A1215,Sheet2!$A$2:$C$250,2)</f>
        <v>Yukon-Koyukuk/Upper Tanana</v>
      </c>
      <c r="D1215" t="s">
        <v>2463</v>
      </c>
      <c r="E1215" t="s">
        <v>2424</v>
      </c>
      <c r="F1215">
        <v>1350</v>
      </c>
      <c r="K1215">
        <v>402.00361800000002</v>
      </c>
    </row>
    <row r="1216" spans="1:13">
      <c r="A1216" t="s">
        <v>881</v>
      </c>
      <c r="B1216">
        <f>VLOOKUP(A1216,Sheet2!$A$2:$C$250,3)</f>
        <v>93</v>
      </c>
      <c r="C1216" t="str">
        <f>VLOOKUP(A1216,Sheet2!$A$2:$C$250,2)</f>
        <v>Yukon-Koyukuk/Upper Tanana</v>
      </c>
      <c r="D1216" t="s">
        <v>873</v>
      </c>
      <c r="E1216" t="s">
        <v>2424</v>
      </c>
      <c r="F1216">
        <v>1475</v>
      </c>
      <c r="I1216">
        <v>650</v>
      </c>
      <c r="K1216">
        <v>1500</v>
      </c>
    </row>
    <row r="1217" spans="1:11">
      <c r="A1217" t="s">
        <v>881</v>
      </c>
      <c r="B1217">
        <f>VLOOKUP(A1217,Sheet2!$A$2:$C$250,3)</f>
        <v>93</v>
      </c>
      <c r="C1217" t="str">
        <f>VLOOKUP(A1217,Sheet2!$A$2:$C$250,2)</f>
        <v>Yukon-Koyukuk/Upper Tanana</v>
      </c>
      <c r="D1217" t="s">
        <v>678</v>
      </c>
      <c r="E1217" t="s">
        <v>2424</v>
      </c>
      <c r="F1217">
        <v>1500</v>
      </c>
    </row>
    <row r="1218" spans="1:11">
      <c r="A1218" t="s">
        <v>881</v>
      </c>
      <c r="B1218">
        <f>VLOOKUP(A1218,Sheet2!$A$2:$C$250,3)</f>
        <v>93</v>
      </c>
      <c r="C1218" t="str">
        <f>VLOOKUP(A1218,Sheet2!$A$2:$C$250,2)</f>
        <v>Yukon-Koyukuk/Upper Tanana</v>
      </c>
      <c r="D1218" t="s">
        <v>875</v>
      </c>
      <c r="E1218" t="s">
        <v>2424</v>
      </c>
      <c r="H1218" t="s">
        <v>868</v>
      </c>
    </row>
    <row r="1219" spans="1:11">
      <c r="A1219" t="s">
        <v>881</v>
      </c>
      <c r="B1219">
        <f>VLOOKUP(A1219,Sheet2!$A$2:$C$250,3)</f>
        <v>93</v>
      </c>
      <c r="C1219" t="str">
        <f>VLOOKUP(A1219,Sheet2!$A$2:$C$250,2)</f>
        <v>Yukon-Koyukuk/Upper Tanana</v>
      </c>
      <c r="D1219" t="s">
        <v>595</v>
      </c>
      <c r="E1219" t="s">
        <v>213</v>
      </c>
      <c r="F1219">
        <v>4000</v>
      </c>
      <c r="I1219">
        <v>1839</v>
      </c>
      <c r="K1219">
        <v>1925</v>
      </c>
    </row>
    <row r="1220" spans="1:11">
      <c r="A1220" t="s">
        <v>881</v>
      </c>
      <c r="B1220">
        <f>VLOOKUP(A1220,Sheet2!$A$2:$C$250,3)</f>
        <v>93</v>
      </c>
      <c r="C1220" t="str">
        <f>VLOOKUP(A1220,Sheet2!$A$2:$C$250,2)</f>
        <v>Yukon-Koyukuk/Upper Tanana</v>
      </c>
      <c r="D1220" t="s">
        <v>878</v>
      </c>
      <c r="E1220" t="s">
        <v>213</v>
      </c>
    </row>
    <row r="1221" spans="1:11">
      <c r="A1221" t="s">
        <v>2251</v>
      </c>
      <c r="B1221">
        <f>VLOOKUP(A1221,Sheet2!$A$2:$C$250,3)</f>
        <v>93</v>
      </c>
      <c r="C1221" t="str">
        <f>VLOOKUP(A1221,Sheet2!$A$2:$C$250,2)</f>
        <v>Yukon-Koyukuk/Upper Tanana</v>
      </c>
      <c r="D1221" t="s">
        <v>2252</v>
      </c>
      <c r="E1221" t="s">
        <v>2233</v>
      </c>
      <c r="F1221">
        <v>1018</v>
      </c>
    </row>
    <row r="1222" spans="1:11">
      <c r="A1222" t="s">
        <v>881</v>
      </c>
      <c r="B1222">
        <f>VLOOKUP(A1222,Sheet2!$A$2:$C$250,3)</f>
        <v>93</v>
      </c>
      <c r="C1222" t="str">
        <f>VLOOKUP(A1222,Sheet2!$A$2:$C$250,2)</f>
        <v>Yukon-Koyukuk/Upper Tanana</v>
      </c>
      <c r="D1222" t="s">
        <v>874</v>
      </c>
      <c r="E1222" t="s">
        <v>2194</v>
      </c>
      <c r="F1222">
        <v>2700</v>
      </c>
      <c r="I1222">
        <v>1500</v>
      </c>
      <c r="K1222">
        <v>14600</v>
      </c>
    </row>
    <row r="1223" spans="1:11">
      <c r="A1223" t="s">
        <v>881</v>
      </c>
      <c r="B1223">
        <f>VLOOKUP(A1223,Sheet2!$A$2:$C$250,3)</f>
        <v>93</v>
      </c>
      <c r="C1223" t="str">
        <f>VLOOKUP(A1223,Sheet2!$A$2:$C$250,2)</f>
        <v>Yukon-Koyukuk/Upper Tanana</v>
      </c>
      <c r="D1223" t="s">
        <v>879</v>
      </c>
      <c r="E1223" t="s">
        <v>65</v>
      </c>
    </row>
    <row r="1224" spans="1:11">
      <c r="A1224" t="s">
        <v>2464</v>
      </c>
      <c r="B1224">
        <f>VLOOKUP(A1224,Sheet2!$A$2:$C$250,3)</f>
        <v>53</v>
      </c>
      <c r="C1224" t="str">
        <f>VLOOKUP(A1224,Sheet2!$A$2:$C$250,2)</f>
        <v>Yukon-Koyukuk/Upper Tanana</v>
      </c>
      <c r="D1224" t="s">
        <v>28</v>
      </c>
      <c r="E1224" t="s">
        <v>3232</v>
      </c>
      <c r="F1224">
        <v>2072</v>
      </c>
      <c r="I1224">
        <v>2000</v>
      </c>
    </row>
    <row r="1225" spans="1:11">
      <c r="A1225" t="s">
        <v>2464</v>
      </c>
      <c r="B1225">
        <f>VLOOKUP(A1225,Sheet2!$A$2:$C$250,3)</f>
        <v>53</v>
      </c>
      <c r="C1225" t="str">
        <f>VLOOKUP(A1225,Sheet2!$A$2:$C$250,2)</f>
        <v>Yukon-Koyukuk/Upper Tanana</v>
      </c>
      <c r="D1225" t="s">
        <v>286</v>
      </c>
      <c r="E1225" t="s">
        <v>2424</v>
      </c>
      <c r="F1225">
        <v>2000</v>
      </c>
      <c r="I1225">
        <v>1500</v>
      </c>
      <c r="K1225">
        <v>8636</v>
      </c>
    </row>
    <row r="1226" spans="1:11">
      <c r="A1226" t="s">
        <v>2465</v>
      </c>
      <c r="B1226">
        <f>VLOOKUP(A1226,Sheet2!$A$2:$C$250,3)</f>
        <v>49</v>
      </c>
      <c r="C1226" t="str">
        <f>VLOOKUP(A1226,Sheet2!$A$2:$C$250,2)</f>
        <v>Southeast</v>
      </c>
      <c r="D1226" t="s">
        <v>3413</v>
      </c>
      <c r="E1226" t="s">
        <v>3335</v>
      </c>
      <c r="F1226">
        <v>1584</v>
      </c>
      <c r="I1226">
        <v>1032</v>
      </c>
    </row>
    <row r="1227" spans="1:11">
      <c r="A1227" t="s">
        <v>2465</v>
      </c>
      <c r="B1227">
        <f>VLOOKUP(A1227,Sheet2!$A$2:$C$250,3)</f>
        <v>49</v>
      </c>
      <c r="C1227" t="str">
        <f>VLOOKUP(A1227,Sheet2!$A$2:$C$250,2)</f>
        <v>Southeast</v>
      </c>
      <c r="D1227" t="s">
        <v>2467</v>
      </c>
      <c r="E1227" t="s">
        <v>2424</v>
      </c>
      <c r="F1227">
        <v>800</v>
      </c>
    </row>
    <row r="1228" spans="1:11">
      <c r="A1228" t="s">
        <v>2465</v>
      </c>
      <c r="B1228">
        <f>VLOOKUP(A1228,Sheet2!$A$2:$C$250,3)</f>
        <v>49</v>
      </c>
      <c r="C1228" t="str">
        <f>VLOOKUP(A1228,Sheet2!$A$2:$C$250,2)</f>
        <v>Southeast</v>
      </c>
      <c r="D1228" t="s">
        <v>2466</v>
      </c>
      <c r="E1228" t="s">
        <v>2424</v>
      </c>
      <c r="F1228">
        <v>2025</v>
      </c>
      <c r="I1228">
        <v>200</v>
      </c>
    </row>
    <row r="1229" spans="1:11">
      <c r="A1229" t="s">
        <v>171</v>
      </c>
      <c r="B1229">
        <f>VLOOKUP(A1229,Sheet2!$A$2:$C$250,3)</f>
        <v>356</v>
      </c>
      <c r="C1229" t="str">
        <f>VLOOKUP(A1229,Sheet2!$A$2:$C$250,2)</f>
        <v>Lower Yukon-Kuskokwim</v>
      </c>
      <c r="D1229" t="s">
        <v>3398</v>
      </c>
      <c r="E1229" t="s">
        <v>3335</v>
      </c>
      <c r="F1229">
        <v>740</v>
      </c>
    </row>
    <row r="1230" spans="1:11">
      <c r="A1230" t="s">
        <v>171</v>
      </c>
      <c r="B1230">
        <f>VLOOKUP(A1230,Sheet2!$A$2:$C$250,3)</f>
        <v>356</v>
      </c>
      <c r="C1230" t="str">
        <f>VLOOKUP(A1230,Sheet2!$A$2:$C$250,2)</f>
        <v>Lower Yukon-Kuskokwim</v>
      </c>
      <c r="D1230" t="s">
        <v>177</v>
      </c>
      <c r="E1230" t="s">
        <v>3335</v>
      </c>
      <c r="F1230">
        <v>1364</v>
      </c>
    </row>
    <row r="1231" spans="1:11">
      <c r="A1231" t="s">
        <v>2694</v>
      </c>
      <c r="B1231">
        <f>VLOOKUP(A1231,Sheet2!$A$2:$C$250,3)</f>
        <v>356</v>
      </c>
      <c r="C1231" t="str">
        <f>VLOOKUP(A1231,Sheet2!$A$2:$C$250,2)</f>
        <v>Lower Yukon-Kuskokwim</v>
      </c>
      <c r="D1231" t="s">
        <v>3414</v>
      </c>
      <c r="E1231" t="s">
        <v>3335</v>
      </c>
      <c r="F1231">
        <v>10677</v>
      </c>
      <c r="K1231">
        <v>125222.12698899998</v>
      </c>
    </row>
    <row r="1232" spans="1:11">
      <c r="A1232" t="s">
        <v>171</v>
      </c>
      <c r="B1232">
        <f>VLOOKUP(A1232,Sheet2!$A$2:$C$250,3)</f>
        <v>356</v>
      </c>
      <c r="C1232" t="str">
        <f>VLOOKUP(A1232,Sheet2!$A$2:$C$250,2)</f>
        <v>Lower Yukon-Kuskokwim</v>
      </c>
      <c r="D1232" t="s">
        <v>178</v>
      </c>
      <c r="E1232" t="s">
        <v>3335</v>
      </c>
      <c r="F1232">
        <v>20531</v>
      </c>
    </row>
    <row r="1233" spans="1:19">
      <c r="A1233" t="s">
        <v>171</v>
      </c>
      <c r="B1233">
        <f>VLOOKUP(A1233,Sheet2!$A$2:$C$250,3)</f>
        <v>356</v>
      </c>
      <c r="C1233" t="str">
        <f>VLOOKUP(A1233,Sheet2!$A$2:$C$250,2)</f>
        <v>Lower Yukon-Kuskokwim</v>
      </c>
      <c r="D1233" t="s">
        <v>3249</v>
      </c>
      <c r="E1233" t="s">
        <v>3232</v>
      </c>
      <c r="F1233">
        <v>2350</v>
      </c>
      <c r="I1233">
        <v>1445.2554744525548</v>
      </c>
      <c r="K1233">
        <v>14910.134189999999</v>
      </c>
    </row>
    <row r="1234" spans="1:19">
      <c r="A1234" t="s">
        <v>171</v>
      </c>
      <c r="B1234">
        <f>VLOOKUP(A1234,Sheet2!$A$2:$C$250,3)</f>
        <v>356</v>
      </c>
      <c r="C1234" t="str">
        <f>VLOOKUP(A1234,Sheet2!$A$2:$C$250,2)</f>
        <v>Lower Yukon-Kuskokwim</v>
      </c>
      <c r="D1234" t="s">
        <v>3041</v>
      </c>
      <c r="E1234" t="s">
        <v>377</v>
      </c>
      <c r="F1234">
        <v>805</v>
      </c>
      <c r="I1234">
        <v>971.21167883211683</v>
      </c>
      <c r="K1234">
        <v>3959.5346099999997</v>
      </c>
    </row>
    <row r="1235" spans="1:19">
      <c r="A1235" t="s">
        <v>171</v>
      </c>
      <c r="B1235">
        <f>VLOOKUP(A1235,Sheet2!$A$2:$C$250,3)</f>
        <v>356</v>
      </c>
      <c r="C1235" t="str">
        <f>VLOOKUP(A1235,Sheet2!$A$2:$C$250,2)</f>
        <v>Lower Yukon-Kuskokwim</v>
      </c>
      <c r="D1235" t="s">
        <v>3042</v>
      </c>
      <c r="E1235" t="s">
        <v>377</v>
      </c>
      <c r="F1235">
        <v>961</v>
      </c>
      <c r="I1235">
        <v>900</v>
      </c>
      <c r="K1235">
        <v>5199</v>
      </c>
      <c r="N1235">
        <v>528</v>
      </c>
      <c r="P1235">
        <v>3920</v>
      </c>
      <c r="S1235">
        <v>6114</v>
      </c>
    </row>
    <row r="1236" spans="1:19">
      <c r="A1236" t="s">
        <v>171</v>
      </c>
      <c r="B1236">
        <f>VLOOKUP(A1236,Sheet2!$A$2:$C$250,3)</f>
        <v>356</v>
      </c>
      <c r="C1236" t="str">
        <f>VLOOKUP(A1236,Sheet2!$A$2:$C$250,2)</f>
        <v>Lower Yukon-Kuskokwim</v>
      </c>
      <c r="D1236" t="s">
        <v>3043</v>
      </c>
      <c r="E1236" t="s">
        <v>377</v>
      </c>
      <c r="F1236">
        <v>1440</v>
      </c>
    </row>
    <row r="1237" spans="1:19">
      <c r="A1237" t="s">
        <v>171</v>
      </c>
      <c r="B1237">
        <f>VLOOKUP(A1237,Sheet2!$A$2:$C$250,3)</f>
        <v>356</v>
      </c>
      <c r="C1237" t="str">
        <f>VLOOKUP(A1237,Sheet2!$A$2:$C$250,2)</f>
        <v>Lower Yukon-Kuskokwim</v>
      </c>
      <c r="D1237" t="s">
        <v>3044</v>
      </c>
      <c r="E1237" t="s">
        <v>377</v>
      </c>
    </row>
    <row r="1238" spans="1:19">
      <c r="A1238" t="s">
        <v>171</v>
      </c>
      <c r="B1238">
        <f>VLOOKUP(A1238,Sheet2!$A$2:$C$250,3)</f>
        <v>356</v>
      </c>
      <c r="C1238" t="str">
        <f>VLOOKUP(A1238,Sheet2!$A$2:$C$250,2)</f>
        <v>Lower Yukon-Kuskokwim</v>
      </c>
      <c r="D1238" t="s">
        <v>185</v>
      </c>
      <c r="E1238" t="s">
        <v>1500</v>
      </c>
      <c r="F1238">
        <v>480</v>
      </c>
    </row>
    <row r="1239" spans="1:19">
      <c r="A1239" t="s">
        <v>171</v>
      </c>
      <c r="B1239">
        <f>VLOOKUP(A1239,Sheet2!$A$2:$C$250,3)</f>
        <v>356</v>
      </c>
      <c r="C1239" t="str">
        <f>VLOOKUP(A1239,Sheet2!$A$2:$C$250,2)</f>
        <v>Lower Yukon-Kuskokwim</v>
      </c>
      <c r="D1239" t="s">
        <v>176</v>
      </c>
      <c r="E1239" t="s">
        <v>1500</v>
      </c>
      <c r="F1239">
        <v>740</v>
      </c>
    </row>
    <row r="1240" spans="1:19">
      <c r="A1240" t="s">
        <v>171</v>
      </c>
      <c r="B1240">
        <f>VLOOKUP(A1240,Sheet2!$A$2:$C$250,3)</f>
        <v>356</v>
      </c>
      <c r="C1240" t="str">
        <f>VLOOKUP(A1240,Sheet2!$A$2:$C$250,2)</f>
        <v>Lower Yukon-Kuskokwim</v>
      </c>
      <c r="D1240" t="s">
        <v>140</v>
      </c>
      <c r="E1240" t="s">
        <v>1500</v>
      </c>
      <c r="F1240">
        <v>1104</v>
      </c>
    </row>
    <row r="1241" spans="1:19">
      <c r="A1241" t="s">
        <v>171</v>
      </c>
      <c r="B1241">
        <f>VLOOKUP(A1241,Sheet2!$A$2:$C$250,3)</f>
        <v>356</v>
      </c>
      <c r="C1241" t="str">
        <f>VLOOKUP(A1241,Sheet2!$A$2:$C$250,2)</f>
        <v>Lower Yukon-Kuskokwim</v>
      </c>
      <c r="D1241" t="s">
        <v>172</v>
      </c>
      <c r="E1241" t="s">
        <v>1500</v>
      </c>
      <c r="F1241">
        <v>1440</v>
      </c>
    </row>
    <row r="1242" spans="1:19">
      <c r="A1242" t="s">
        <v>171</v>
      </c>
      <c r="B1242">
        <f>VLOOKUP(A1242,Sheet2!$A$2:$C$250,3)</f>
        <v>356</v>
      </c>
      <c r="C1242" t="str">
        <f>VLOOKUP(A1242,Sheet2!$A$2:$C$250,2)</f>
        <v>Lower Yukon-Kuskokwim</v>
      </c>
      <c r="D1242" t="s">
        <v>182</v>
      </c>
      <c r="E1242" t="s">
        <v>1500</v>
      </c>
    </row>
    <row r="1243" spans="1:19">
      <c r="A1243" t="s">
        <v>171</v>
      </c>
      <c r="B1243">
        <f>VLOOKUP(A1243,Sheet2!$A$2:$C$250,3)</f>
        <v>356</v>
      </c>
      <c r="C1243" t="str">
        <f>VLOOKUP(A1243,Sheet2!$A$2:$C$250,2)</f>
        <v>Lower Yukon-Kuskokwim</v>
      </c>
      <c r="D1243" t="s">
        <v>183</v>
      </c>
      <c r="E1243" t="s">
        <v>1500</v>
      </c>
    </row>
    <row r="1244" spans="1:19">
      <c r="A1244" t="s">
        <v>171</v>
      </c>
      <c r="B1244">
        <f>VLOOKUP(A1244,Sheet2!$A$2:$C$250,3)</f>
        <v>356</v>
      </c>
      <c r="C1244" t="str">
        <f>VLOOKUP(A1244,Sheet2!$A$2:$C$250,2)</f>
        <v>Lower Yukon-Kuskokwim</v>
      </c>
      <c r="D1244" t="s">
        <v>184</v>
      </c>
      <c r="E1244" t="s">
        <v>1500</v>
      </c>
    </row>
    <row r="1245" spans="1:19">
      <c r="A1245" t="s">
        <v>171</v>
      </c>
      <c r="B1245">
        <f>VLOOKUP(A1245,Sheet2!$A$2:$C$250,3)</f>
        <v>356</v>
      </c>
      <c r="C1245" t="str">
        <f>VLOOKUP(A1245,Sheet2!$A$2:$C$250,2)</f>
        <v>Lower Yukon-Kuskokwim</v>
      </c>
      <c r="D1245" t="s">
        <v>186</v>
      </c>
      <c r="E1245" t="s">
        <v>1500</v>
      </c>
    </row>
    <row r="1246" spans="1:19">
      <c r="A1246" t="s">
        <v>171</v>
      </c>
      <c r="B1246">
        <f>VLOOKUP(A1246,Sheet2!$A$2:$C$250,3)</f>
        <v>356</v>
      </c>
      <c r="C1246" t="str">
        <f>VLOOKUP(A1246,Sheet2!$A$2:$C$250,2)</f>
        <v>Lower Yukon-Kuskokwim</v>
      </c>
      <c r="D1246" t="s">
        <v>180</v>
      </c>
      <c r="E1246" t="s">
        <v>213</v>
      </c>
    </row>
    <row r="1247" spans="1:19">
      <c r="A1247" t="s">
        <v>171</v>
      </c>
      <c r="B1247">
        <f>VLOOKUP(A1247,Sheet2!$A$2:$C$250,3)</f>
        <v>356</v>
      </c>
      <c r="C1247" t="str">
        <f>VLOOKUP(A1247,Sheet2!$A$2:$C$250,2)</f>
        <v>Lower Yukon-Kuskokwim</v>
      </c>
      <c r="D1247" t="s">
        <v>187</v>
      </c>
      <c r="E1247" t="s">
        <v>1980</v>
      </c>
      <c r="F1247">
        <v>300</v>
      </c>
    </row>
    <row r="1248" spans="1:19">
      <c r="A1248" t="s">
        <v>171</v>
      </c>
      <c r="B1248">
        <f>VLOOKUP(A1248,Sheet2!$A$2:$C$250,3)</f>
        <v>356</v>
      </c>
      <c r="C1248" t="str">
        <f>VLOOKUP(A1248,Sheet2!$A$2:$C$250,2)</f>
        <v>Lower Yukon-Kuskokwim</v>
      </c>
      <c r="D1248" t="s">
        <v>101</v>
      </c>
      <c r="E1248" t="s">
        <v>1980</v>
      </c>
      <c r="F1248">
        <v>864</v>
      </c>
    </row>
    <row r="1249" spans="1:11">
      <c r="A1249" t="s">
        <v>171</v>
      </c>
      <c r="B1249">
        <f>VLOOKUP(A1249,Sheet2!$A$2:$C$250,3)</f>
        <v>356</v>
      </c>
      <c r="C1249" t="str">
        <f>VLOOKUP(A1249,Sheet2!$A$2:$C$250,2)</f>
        <v>Lower Yukon-Kuskokwim</v>
      </c>
      <c r="D1249" t="s">
        <v>179</v>
      </c>
      <c r="E1249" t="s">
        <v>65</v>
      </c>
      <c r="F1249">
        <v>2032</v>
      </c>
      <c r="G1249" t="s">
        <v>10</v>
      </c>
      <c r="H1249" t="s">
        <v>11</v>
      </c>
    </row>
    <row r="1250" spans="1:11">
      <c r="A1250" t="s">
        <v>1356</v>
      </c>
      <c r="B1250">
        <f>VLOOKUP(A1250,Sheet2!$A$2:$C$250,3)</f>
        <v>112</v>
      </c>
      <c r="C1250" t="str">
        <f>VLOOKUP(A1250,Sheet2!$A$2:$C$250,2)</f>
        <v>Bristol Bay</v>
      </c>
      <c r="D1250" t="s">
        <v>1353</v>
      </c>
      <c r="E1250" t="s">
        <v>3615</v>
      </c>
      <c r="F1250">
        <v>4124</v>
      </c>
    </row>
    <row r="1251" spans="1:11">
      <c r="A1251" t="s">
        <v>1356</v>
      </c>
      <c r="B1251">
        <f>VLOOKUP(A1251,Sheet2!$A$2:$C$250,3)</f>
        <v>112</v>
      </c>
      <c r="C1251" t="str">
        <f>VLOOKUP(A1251,Sheet2!$A$2:$C$250,2)</f>
        <v>Bristol Bay</v>
      </c>
      <c r="D1251" t="s">
        <v>1355</v>
      </c>
      <c r="E1251" t="s">
        <v>3335</v>
      </c>
      <c r="F1251">
        <v>3600</v>
      </c>
    </row>
    <row r="1252" spans="1:11">
      <c r="A1252" t="s">
        <v>1356</v>
      </c>
      <c r="B1252">
        <f>VLOOKUP(A1252,Sheet2!$A$2:$C$250,3)</f>
        <v>112</v>
      </c>
      <c r="C1252" t="str">
        <f>VLOOKUP(A1252,Sheet2!$A$2:$C$250,2)</f>
        <v>Bristol Bay</v>
      </c>
      <c r="D1252" t="s">
        <v>1351</v>
      </c>
      <c r="E1252" t="s">
        <v>3335</v>
      </c>
      <c r="F1252">
        <v>9651</v>
      </c>
      <c r="G1252" t="s">
        <v>6</v>
      </c>
    </row>
    <row r="1253" spans="1:11">
      <c r="A1253" t="s">
        <v>1356</v>
      </c>
      <c r="B1253">
        <f>VLOOKUP(A1253,Sheet2!$A$2:$C$250,3)</f>
        <v>112</v>
      </c>
      <c r="C1253" t="str">
        <f>VLOOKUP(A1253,Sheet2!$A$2:$C$250,2)</f>
        <v>Bristol Bay</v>
      </c>
      <c r="D1253" t="s">
        <v>3415</v>
      </c>
      <c r="E1253" t="s">
        <v>3335</v>
      </c>
      <c r="F1253">
        <v>10251</v>
      </c>
      <c r="I1253">
        <v>7600.5407299270082</v>
      </c>
      <c r="K1253">
        <v>34325.487259449998</v>
      </c>
    </row>
    <row r="1254" spans="1:11">
      <c r="A1254" t="s">
        <v>1356</v>
      </c>
      <c r="B1254">
        <f>VLOOKUP(A1254,Sheet2!$A$2:$C$250,3)</f>
        <v>112</v>
      </c>
      <c r="C1254" t="str">
        <f>VLOOKUP(A1254,Sheet2!$A$2:$C$250,2)</f>
        <v>Bristol Bay</v>
      </c>
      <c r="D1254" t="s">
        <v>147</v>
      </c>
      <c r="E1254" t="s">
        <v>3232</v>
      </c>
      <c r="F1254">
        <v>2497</v>
      </c>
    </row>
    <row r="1255" spans="1:11">
      <c r="A1255" t="s">
        <v>1356</v>
      </c>
      <c r="B1255">
        <f>VLOOKUP(A1255,Sheet2!$A$2:$C$250,3)</f>
        <v>112</v>
      </c>
      <c r="C1255" t="str">
        <f>VLOOKUP(A1255,Sheet2!$A$2:$C$250,2)</f>
        <v>Bristol Bay</v>
      </c>
      <c r="D1255" t="s">
        <v>1348</v>
      </c>
      <c r="E1255" t="s">
        <v>377</v>
      </c>
      <c r="F1255">
        <v>2500</v>
      </c>
    </row>
    <row r="1256" spans="1:11">
      <c r="A1256" t="s">
        <v>1356</v>
      </c>
      <c r="B1256">
        <f>VLOOKUP(A1256,Sheet2!$A$2:$C$250,3)</f>
        <v>112</v>
      </c>
      <c r="C1256" t="str">
        <f>VLOOKUP(A1256,Sheet2!$A$2:$C$250,2)</f>
        <v>Bristol Bay</v>
      </c>
      <c r="D1256" t="s">
        <v>37</v>
      </c>
      <c r="E1256" t="s">
        <v>377</v>
      </c>
    </row>
    <row r="1257" spans="1:11">
      <c r="A1257" t="s">
        <v>1356</v>
      </c>
      <c r="B1257">
        <f>VLOOKUP(A1257,Sheet2!$A$2:$C$250,3)</f>
        <v>112</v>
      </c>
      <c r="C1257" t="str">
        <f>VLOOKUP(A1257,Sheet2!$A$2:$C$250,2)</f>
        <v>Bristol Bay</v>
      </c>
      <c r="D1257" t="s">
        <v>1354</v>
      </c>
      <c r="E1257" t="s">
        <v>1500</v>
      </c>
      <c r="F1257">
        <v>1200</v>
      </c>
    </row>
    <row r="1258" spans="1:11">
      <c r="A1258" t="s">
        <v>1356</v>
      </c>
      <c r="B1258">
        <f>VLOOKUP(A1258,Sheet2!$A$2:$C$250,3)</f>
        <v>112</v>
      </c>
      <c r="C1258" t="str">
        <f>VLOOKUP(A1258,Sheet2!$A$2:$C$250,2)</f>
        <v>Bristol Bay</v>
      </c>
      <c r="D1258" t="s">
        <v>1349</v>
      </c>
      <c r="E1258" t="s">
        <v>1500</v>
      </c>
      <c r="F1258">
        <v>4000</v>
      </c>
    </row>
    <row r="1259" spans="1:11">
      <c r="A1259" t="s">
        <v>1356</v>
      </c>
      <c r="B1259">
        <f>VLOOKUP(A1259,Sheet2!$A$2:$C$250,3)</f>
        <v>112</v>
      </c>
      <c r="C1259" t="str">
        <f>VLOOKUP(A1259,Sheet2!$A$2:$C$250,2)</f>
        <v>Bristol Bay</v>
      </c>
      <c r="D1259" t="s">
        <v>164</v>
      </c>
      <c r="E1259" t="s">
        <v>1500</v>
      </c>
    </row>
    <row r="1260" spans="1:11">
      <c r="A1260" t="s">
        <v>1356</v>
      </c>
      <c r="B1260">
        <f>VLOOKUP(A1260,Sheet2!$A$2:$C$250,3)</f>
        <v>112</v>
      </c>
      <c r="C1260" t="str">
        <f>VLOOKUP(A1260,Sheet2!$A$2:$C$250,2)</f>
        <v>Bristol Bay</v>
      </c>
      <c r="D1260" t="s">
        <v>1347</v>
      </c>
      <c r="E1260" t="s">
        <v>2424</v>
      </c>
    </row>
    <row r="1261" spans="1:11">
      <c r="A1261" t="s">
        <v>1356</v>
      </c>
      <c r="B1261">
        <f>VLOOKUP(A1261,Sheet2!$A$2:$C$250,3)</f>
        <v>112</v>
      </c>
      <c r="C1261" t="str">
        <f>VLOOKUP(A1261,Sheet2!$A$2:$C$250,2)</f>
        <v>Bristol Bay</v>
      </c>
      <c r="D1261" t="s">
        <v>63</v>
      </c>
      <c r="E1261" t="s">
        <v>2424</v>
      </c>
    </row>
    <row r="1262" spans="1:11">
      <c r="A1262" t="s">
        <v>1356</v>
      </c>
      <c r="B1262">
        <f>VLOOKUP(A1262,Sheet2!$A$2:$C$250,3)</f>
        <v>112</v>
      </c>
      <c r="C1262" t="str">
        <f>VLOOKUP(A1262,Sheet2!$A$2:$C$250,2)</f>
        <v>Bristol Bay</v>
      </c>
      <c r="D1262" t="s">
        <v>254</v>
      </c>
      <c r="E1262" t="s">
        <v>2194</v>
      </c>
    </row>
    <row r="1263" spans="1:11">
      <c r="A1263" t="s">
        <v>1356</v>
      </c>
      <c r="B1263">
        <f>VLOOKUP(A1263,Sheet2!$A$2:$C$250,3)</f>
        <v>112</v>
      </c>
      <c r="C1263" t="str">
        <f>VLOOKUP(A1263,Sheet2!$A$2:$C$250,2)</f>
        <v>Bristol Bay</v>
      </c>
      <c r="D1263" t="s">
        <v>1350</v>
      </c>
      <c r="E1263" t="s">
        <v>1980</v>
      </c>
      <c r="F1263">
        <v>1104</v>
      </c>
    </row>
    <row r="1264" spans="1:11">
      <c r="A1264" t="s">
        <v>1356</v>
      </c>
      <c r="B1264">
        <f>VLOOKUP(A1264,Sheet2!$A$2:$C$250,3)</f>
        <v>112</v>
      </c>
      <c r="C1264" t="str">
        <f>VLOOKUP(A1264,Sheet2!$A$2:$C$250,2)</f>
        <v>Bristol Bay</v>
      </c>
      <c r="D1264" t="s">
        <v>144</v>
      </c>
      <c r="E1264" t="s">
        <v>65</v>
      </c>
      <c r="F1264">
        <v>2160</v>
      </c>
    </row>
    <row r="1265" spans="1:11">
      <c r="A1265" t="s">
        <v>1369</v>
      </c>
      <c r="B1265">
        <f>VLOOKUP(A1265,Sheet2!$A$2:$C$250,3)</f>
        <v>115</v>
      </c>
      <c r="C1265" t="str">
        <f>VLOOKUP(A1265,Sheet2!$A$2:$C$250,2)</f>
        <v>Bristol Bay</v>
      </c>
      <c r="D1265" t="s">
        <v>1363</v>
      </c>
      <c r="E1265" t="s">
        <v>3615</v>
      </c>
    </row>
    <row r="1266" spans="1:11">
      <c r="A1266" t="s">
        <v>1369</v>
      </c>
      <c r="B1266">
        <f>VLOOKUP(A1266,Sheet2!$A$2:$C$250,3)</f>
        <v>115</v>
      </c>
      <c r="C1266" t="str">
        <f>VLOOKUP(A1266,Sheet2!$A$2:$C$250,2)</f>
        <v>Bristol Bay</v>
      </c>
      <c r="D1266" t="s">
        <v>1365</v>
      </c>
      <c r="E1266" t="s">
        <v>3335</v>
      </c>
      <c r="F1266">
        <v>720</v>
      </c>
    </row>
    <row r="1267" spans="1:11">
      <c r="A1267" t="s">
        <v>1369</v>
      </c>
      <c r="B1267">
        <f>VLOOKUP(A1267,Sheet2!$A$2:$C$250,3)</f>
        <v>115</v>
      </c>
      <c r="C1267" t="str">
        <f>VLOOKUP(A1267,Sheet2!$A$2:$C$250,2)</f>
        <v>Bristol Bay</v>
      </c>
      <c r="D1267" t="s">
        <v>1368</v>
      </c>
      <c r="E1267" t="s">
        <v>3335</v>
      </c>
      <c r="F1267">
        <v>9644</v>
      </c>
    </row>
    <row r="1268" spans="1:11">
      <c r="A1268" t="s">
        <v>2696</v>
      </c>
      <c r="B1268">
        <f>VLOOKUP(A1268,Sheet2!$A$2:$C$250,3)</f>
        <v>115</v>
      </c>
      <c r="C1268" t="str">
        <f>VLOOKUP(A1268,Sheet2!$A$2:$C$250,2)</f>
        <v>Bristol Bay</v>
      </c>
      <c r="D1268" t="s">
        <v>3416</v>
      </c>
      <c r="E1268" t="s">
        <v>3335</v>
      </c>
      <c r="F1268">
        <v>15795</v>
      </c>
      <c r="I1268">
        <v>23700</v>
      </c>
      <c r="K1268">
        <v>99630.896670000002</v>
      </c>
    </row>
    <row r="1269" spans="1:11">
      <c r="A1269" t="s">
        <v>1369</v>
      </c>
      <c r="B1269">
        <f>VLOOKUP(A1269,Sheet2!$A$2:$C$250,3)</f>
        <v>115</v>
      </c>
      <c r="C1269" t="str">
        <f>VLOOKUP(A1269,Sheet2!$A$2:$C$250,2)</f>
        <v>Bristol Bay</v>
      </c>
      <c r="D1269" t="s">
        <v>147</v>
      </c>
      <c r="E1269" t="s">
        <v>3232</v>
      </c>
      <c r="F1269">
        <v>1636</v>
      </c>
    </row>
    <row r="1270" spans="1:11">
      <c r="A1270" t="s">
        <v>1369</v>
      </c>
      <c r="B1270">
        <f>VLOOKUP(A1270,Sheet2!$A$2:$C$250,3)</f>
        <v>115</v>
      </c>
      <c r="C1270" t="str">
        <f>VLOOKUP(A1270,Sheet2!$A$2:$C$250,2)</f>
        <v>Bristol Bay</v>
      </c>
      <c r="D1270" t="s">
        <v>1358</v>
      </c>
      <c r="E1270" t="s">
        <v>3232</v>
      </c>
    </row>
    <row r="1271" spans="1:11">
      <c r="A1271" t="s">
        <v>1369</v>
      </c>
      <c r="B1271">
        <f>VLOOKUP(A1271,Sheet2!$A$2:$C$250,3)</f>
        <v>115</v>
      </c>
      <c r="C1271" t="str">
        <f>VLOOKUP(A1271,Sheet2!$A$2:$C$250,2)</f>
        <v>Bristol Bay</v>
      </c>
      <c r="D1271" t="s">
        <v>1357</v>
      </c>
      <c r="E1271" t="s">
        <v>377</v>
      </c>
    </row>
    <row r="1272" spans="1:11">
      <c r="A1272" t="s">
        <v>2696</v>
      </c>
      <c r="B1272">
        <f>VLOOKUP(A1272,Sheet2!$A$2:$C$250,3)</f>
        <v>115</v>
      </c>
      <c r="C1272" t="str">
        <f>VLOOKUP(A1272,Sheet2!$A$2:$C$250,2)</f>
        <v>Bristol Bay</v>
      </c>
      <c r="D1272" t="s">
        <v>2697</v>
      </c>
      <c r="E1272" t="s">
        <v>1500</v>
      </c>
      <c r="F1272">
        <v>1200</v>
      </c>
      <c r="I1272">
        <v>1927.007299270073</v>
      </c>
      <c r="K1272">
        <v>2106.0189540000001</v>
      </c>
    </row>
    <row r="1273" spans="1:11">
      <c r="A1273" t="s">
        <v>1369</v>
      </c>
      <c r="B1273">
        <f>VLOOKUP(A1273,Sheet2!$A$2:$C$250,3)</f>
        <v>115</v>
      </c>
      <c r="C1273" t="str">
        <f>VLOOKUP(A1273,Sheet2!$A$2:$C$250,2)</f>
        <v>Bristol Bay</v>
      </c>
      <c r="D1273" t="s">
        <v>112</v>
      </c>
      <c r="E1273" t="s">
        <v>1500</v>
      </c>
    </row>
    <row r="1274" spans="1:11">
      <c r="A1274" t="s">
        <v>1369</v>
      </c>
      <c r="B1274">
        <f>VLOOKUP(A1274,Sheet2!$A$2:$C$250,3)</f>
        <v>115</v>
      </c>
      <c r="C1274" t="str">
        <f>VLOOKUP(A1274,Sheet2!$A$2:$C$250,2)</f>
        <v>Bristol Bay</v>
      </c>
      <c r="D1274" t="s">
        <v>1361</v>
      </c>
      <c r="E1274" t="s">
        <v>1500</v>
      </c>
    </row>
    <row r="1275" spans="1:11">
      <c r="A1275" t="s">
        <v>1369</v>
      </c>
      <c r="B1275">
        <f>VLOOKUP(A1275,Sheet2!$A$2:$C$250,3)</f>
        <v>115</v>
      </c>
      <c r="C1275" t="str">
        <f>VLOOKUP(A1275,Sheet2!$A$2:$C$250,2)</f>
        <v>Bristol Bay</v>
      </c>
      <c r="D1275" t="s">
        <v>264</v>
      </c>
      <c r="E1275" t="s">
        <v>1500</v>
      </c>
    </row>
    <row r="1276" spans="1:11">
      <c r="A1276" t="s">
        <v>1369</v>
      </c>
      <c r="B1276">
        <f>VLOOKUP(A1276,Sheet2!$A$2:$C$250,3)</f>
        <v>115</v>
      </c>
      <c r="C1276" t="str">
        <f>VLOOKUP(A1276,Sheet2!$A$2:$C$250,2)</f>
        <v>Bristol Bay</v>
      </c>
      <c r="D1276" t="s">
        <v>1362</v>
      </c>
      <c r="E1276" t="s">
        <v>2424</v>
      </c>
    </row>
    <row r="1277" spans="1:11">
      <c r="A1277" t="s">
        <v>1369</v>
      </c>
      <c r="B1277">
        <f>VLOOKUP(A1277,Sheet2!$A$2:$C$250,3)</f>
        <v>115</v>
      </c>
      <c r="C1277" t="str">
        <f>VLOOKUP(A1277,Sheet2!$A$2:$C$250,2)</f>
        <v>Bristol Bay</v>
      </c>
      <c r="D1277" t="s">
        <v>1364</v>
      </c>
      <c r="E1277" t="s">
        <v>2424</v>
      </c>
    </row>
    <row r="1278" spans="1:11">
      <c r="A1278" t="s">
        <v>1369</v>
      </c>
      <c r="B1278">
        <f>VLOOKUP(A1278,Sheet2!$A$2:$C$250,3)</f>
        <v>115</v>
      </c>
      <c r="C1278" t="str">
        <f>VLOOKUP(A1278,Sheet2!$A$2:$C$250,2)</f>
        <v>Bristol Bay</v>
      </c>
      <c r="D1278" t="s">
        <v>63</v>
      </c>
      <c r="E1278" t="s">
        <v>2424</v>
      </c>
    </row>
    <row r="1279" spans="1:11">
      <c r="A1279" t="s">
        <v>1369</v>
      </c>
      <c r="B1279">
        <f>VLOOKUP(A1279,Sheet2!$A$2:$C$250,3)</f>
        <v>115</v>
      </c>
      <c r="C1279" t="str">
        <f>VLOOKUP(A1279,Sheet2!$A$2:$C$250,2)</f>
        <v>Bristol Bay</v>
      </c>
      <c r="D1279" t="s">
        <v>1359</v>
      </c>
      <c r="E1279" t="s">
        <v>2194</v>
      </c>
    </row>
    <row r="1280" spans="1:11">
      <c r="A1280" t="s">
        <v>1369</v>
      </c>
      <c r="B1280">
        <f>VLOOKUP(A1280,Sheet2!$A$2:$C$250,3)</f>
        <v>115</v>
      </c>
      <c r="C1280" t="str">
        <f>VLOOKUP(A1280,Sheet2!$A$2:$C$250,2)</f>
        <v>Bristol Bay</v>
      </c>
      <c r="D1280" t="s">
        <v>1367</v>
      </c>
      <c r="E1280" t="s">
        <v>1980</v>
      </c>
    </row>
    <row r="1281" spans="1:11">
      <c r="A1281" t="s">
        <v>2042</v>
      </c>
      <c r="B1281">
        <f>VLOOKUP(A1281,Sheet2!$A$2:$C$250,3)</f>
        <v>352</v>
      </c>
      <c r="C1281" t="str">
        <f>VLOOKUP(A1281,Sheet2!$A$2:$C$250,2)</f>
        <v>Bering Straits</v>
      </c>
      <c r="D1281" t="s">
        <v>544</v>
      </c>
      <c r="E1281" t="s">
        <v>3335</v>
      </c>
      <c r="F1281">
        <v>29941</v>
      </c>
      <c r="I1281">
        <v>23293</v>
      </c>
      <c r="K1281">
        <v>221761</v>
      </c>
    </row>
    <row r="1282" spans="1:11">
      <c r="A1282" t="s">
        <v>2042</v>
      </c>
      <c r="B1282">
        <f>VLOOKUP(A1282,Sheet2!$A$2:$C$250,3)</f>
        <v>352</v>
      </c>
      <c r="C1282" t="str">
        <f>VLOOKUP(A1282,Sheet2!$A$2:$C$250,2)</f>
        <v>Bering Straits</v>
      </c>
      <c r="D1282" t="s">
        <v>3250</v>
      </c>
      <c r="E1282" t="s">
        <v>3232</v>
      </c>
    </row>
    <row r="1283" spans="1:11">
      <c r="A1283" t="s">
        <v>2042</v>
      </c>
      <c r="B1283">
        <f>VLOOKUP(A1283,Sheet2!$A$2:$C$250,3)</f>
        <v>352</v>
      </c>
      <c r="C1283" t="str">
        <f>VLOOKUP(A1283,Sheet2!$A$2:$C$250,2)</f>
        <v>Bering Straits</v>
      </c>
      <c r="D1283" t="s">
        <v>3046</v>
      </c>
      <c r="E1283" t="s">
        <v>377</v>
      </c>
      <c r="F1283">
        <v>432</v>
      </c>
      <c r="I1283">
        <v>1155</v>
      </c>
    </row>
    <row r="1284" spans="1:11">
      <c r="A1284" t="s">
        <v>2042</v>
      </c>
      <c r="B1284">
        <f>VLOOKUP(A1284,Sheet2!$A$2:$C$250,3)</f>
        <v>352</v>
      </c>
      <c r="C1284" t="str">
        <f>VLOOKUP(A1284,Sheet2!$A$2:$C$250,2)</f>
        <v>Bering Straits</v>
      </c>
      <c r="D1284" t="s">
        <v>3045</v>
      </c>
      <c r="E1284" t="s">
        <v>377</v>
      </c>
      <c r="F1284">
        <v>450</v>
      </c>
    </row>
    <row r="1285" spans="1:11">
      <c r="A1285" t="s">
        <v>2042</v>
      </c>
      <c r="B1285">
        <f>VLOOKUP(A1285,Sheet2!$A$2:$C$250,3)</f>
        <v>352</v>
      </c>
      <c r="C1285" t="str">
        <f>VLOOKUP(A1285,Sheet2!$A$2:$C$250,2)</f>
        <v>Bering Straits</v>
      </c>
      <c r="D1285" t="s">
        <v>1582</v>
      </c>
      <c r="E1285" t="s">
        <v>377</v>
      </c>
    </row>
    <row r="1286" spans="1:11">
      <c r="A1286" t="s">
        <v>2042</v>
      </c>
      <c r="B1286">
        <f>VLOOKUP(A1286,Sheet2!$A$2:$C$250,3)</f>
        <v>352</v>
      </c>
      <c r="C1286" t="str">
        <f>VLOOKUP(A1286,Sheet2!$A$2:$C$250,2)</f>
        <v>Bering Straits</v>
      </c>
      <c r="D1286" t="s">
        <v>3047</v>
      </c>
      <c r="E1286" t="s">
        <v>377</v>
      </c>
    </row>
    <row r="1287" spans="1:11">
      <c r="A1287" t="s">
        <v>2042</v>
      </c>
      <c r="B1287">
        <f>VLOOKUP(A1287,Sheet2!$A$2:$C$250,3)</f>
        <v>352</v>
      </c>
      <c r="C1287" t="str">
        <f>VLOOKUP(A1287,Sheet2!$A$2:$C$250,2)</f>
        <v>Bering Straits</v>
      </c>
      <c r="D1287" t="s">
        <v>1142</v>
      </c>
      <c r="E1287" t="s">
        <v>377</v>
      </c>
    </row>
    <row r="1288" spans="1:11">
      <c r="A1288" t="s">
        <v>2042</v>
      </c>
      <c r="B1288">
        <f>VLOOKUP(A1288,Sheet2!$A$2:$C$250,3)</f>
        <v>352</v>
      </c>
      <c r="C1288" t="str">
        <f>VLOOKUP(A1288,Sheet2!$A$2:$C$250,2)</f>
        <v>Bering Straits</v>
      </c>
      <c r="D1288" t="s">
        <v>2575</v>
      </c>
      <c r="E1288" t="s">
        <v>1500</v>
      </c>
      <c r="F1288">
        <v>96</v>
      </c>
    </row>
    <row r="1289" spans="1:11">
      <c r="A1289" t="s">
        <v>2042</v>
      </c>
      <c r="B1289">
        <f>VLOOKUP(A1289,Sheet2!$A$2:$C$250,3)</f>
        <v>352</v>
      </c>
      <c r="C1289" t="str">
        <f>VLOOKUP(A1289,Sheet2!$A$2:$C$250,2)</f>
        <v>Bering Straits</v>
      </c>
      <c r="D1289" t="s">
        <v>2636</v>
      </c>
      <c r="E1289" t="s">
        <v>1500</v>
      </c>
      <c r="F1289">
        <v>650</v>
      </c>
    </row>
    <row r="1290" spans="1:11">
      <c r="A1290" t="s">
        <v>2042</v>
      </c>
      <c r="B1290">
        <f>VLOOKUP(A1290,Sheet2!$A$2:$C$250,3)</f>
        <v>352</v>
      </c>
      <c r="C1290" t="str">
        <f>VLOOKUP(A1290,Sheet2!$A$2:$C$250,2)</f>
        <v>Bering Straits</v>
      </c>
      <c r="D1290" t="s">
        <v>1506</v>
      </c>
      <c r="E1290" t="s">
        <v>1500</v>
      </c>
    </row>
    <row r="1291" spans="1:11">
      <c r="A1291" t="s">
        <v>2042</v>
      </c>
      <c r="B1291">
        <f>VLOOKUP(A1291,Sheet2!$A$2:$C$250,3)</f>
        <v>352</v>
      </c>
      <c r="C1291" t="str">
        <f>VLOOKUP(A1291,Sheet2!$A$2:$C$250,2)</f>
        <v>Bering Straits</v>
      </c>
      <c r="D1291" t="s">
        <v>112</v>
      </c>
      <c r="E1291" t="s">
        <v>1500</v>
      </c>
    </row>
    <row r="1292" spans="1:11">
      <c r="A1292" t="s">
        <v>2042</v>
      </c>
      <c r="B1292">
        <f>VLOOKUP(A1292,Sheet2!$A$2:$C$250,3)</f>
        <v>352</v>
      </c>
      <c r="C1292" t="str">
        <f>VLOOKUP(A1292,Sheet2!$A$2:$C$250,2)</f>
        <v>Bering Straits</v>
      </c>
      <c r="D1292" t="s">
        <v>2468</v>
      </c>
      <c r="E1292" t="s">
        <v>2424</v>
      </c>
      <c r="F1292">
        <v>3200</v>
      </c>
    </row>
    <row r="1293" spans="1:11">
      <c r="A1293" t="s">
        <v>2042</v>
      </c>
      <c r="B1293">
        <f>VLOOKUP(A1293,Sheet2!$A$2:$C$250,3)</f>
        <v>352</v>
      </c>
      <c r="C1293" t="str">
        <f>VLOOKUP(A1293,Sheet2!$A$2:$C$250,2)</f>
        <v>Bering Straits</v>
      </c>
      <c r="D1293" t="s">
        <v>678</v>
      </c>
      <c r="E1293" t="s">
        <v>2424</v>
      </c>
    </row>
    <row r="1294" spans="1:11">
      <c r="A1294" t="s">
        <v>2042</v>
      </c>
      <c r="B1294">
        <f>VLOOKUP(A1294,Sheet2!$A$2:$C$250,3)</f>
        <v>352</v>
      </c>
      <c r="C1294" t="str">
        <f>VLOOKUP(A1294,Sheet2!$A$2:$C$250,2)</f>
        <v>Bering Straits</v>
      </c>
      <c r="D1294" t="s">
        <v>595</v>
      </c>
      <c r="E1294" t="s">
        <v>213</v>
      </c>
    </row>
    <row r="1295" spans="1:11">
      <c r="A1295" t="s">
        <v>2042</v>
      </c>
      <c r="B1295">
        <f>VLOOKUP(A1295,Sheet2!$A$2:$C$250,3)</f>
        <v>352</v>
      </c>
      <c r="C1295" t="str">
        <f>VLOOKUP(A1295,Sheet2!$A$2:$C$250,2)</f>
        <v>Bering Straits</v>
      </c>
      <c r="D1295" t="s">
        <v>2197</v>
      </c>
      <c r="E1295" t="s">
        <v>2194</v>
      </c>
      <c r="F1295">
        <v>3696</v>
      </c>
      <c r="K1295">
        <v>111595</v>
      </c>
    </row>
    <row r="1296" spans="1:11">
      <c r="A1296" t="s">
        <v>2042</v>
      </c>
      <c r="B1296">
        <f>VLOOKUP(A1296,Sheet2!$A$2:$C$250,3)</f>
        <v>352</v>
      </c>
      <c r="C1296" t="str">
        <f>VLOOKUP(A1296,Sheet2!$A$2:$C$250,2)</f>
        <v>Bering Straits</v>
      </c>
      <c r="D1296" t="s">
        <v>2043</v>
      </c>
      <c r="E1296" t="s">
        <v>1980</v>
      </c>
      <c r="F1296">
        <v>320</v>
      </c>
    </row>
    <row r="1297" spans="1:11">
      <c r="A1297" t="s">
        <v>2042</v>
      </c>
      <c r="B1297">
        <f>VLOOKUP(A1297,Sheet2!$A$2:$C$250,3)</f>
        <v>352</v>
      </c>
      <c r="C1297" t="str">
        <f>VLOOKUP(A1297,Sheet2!$A$2:$C$250,2)</f>
        <v>Bering Straits</v>
      </c>
      <c r="D1297" t="s">
        <v>2044</v>
      </c>
      <c r="E1297" t="s">
        <v>1980</v>
      </c>
      <c r="F1297">
        <v>592</v>
      </c>
    </row>
    <row r="1298" spans="1:11">
      <c r="A1298" t="s">
        <v>2042</v>
      </c>
      <c r="B1298">
        <f>VLOOKUP(A1298,Sheet2!$A$2:$C$250,3)</f>
        <v>352</v>
      </c>
      <c r="C1298" t="str">
        <f>VLOOKUP(A1298,Sheet2!$A$2:$C$250,2)</f>
        <v>Bering Straits</v>
      </c>
      <c r="D1298" t="s">
        <v>2045</v>
      </c>
      <c r="E1298" t="s">
        <v>1980</v>
      </c>
      <c r="F1298">
        <v>2000</v>
      </c>
    </row>
    <row r="1299" spans="1:11">
      <c r="A1299" t="s">
        <v>2046</v>
      </c>
      <c r="B1299">
        <f>VLOOKUP(A1299,Sheet2!$A$2:$C$250,3)</f>
        <v>352</v>
      </c>
      <c r="C1299" t="str">
        <f>VLOOKUP(A1299,Sheet2!$A$2:$C$250,2)</f>
        <v>Bering Straits</v>
      </c>
      <c r="D1299" t="s">
        <v>2047</v>
      </c>
      <c r="E1299" t="s">
        <v>1980</v>
      </c>
      <c r="F1299">
        <v>2000</v>
      </c>
      <c r="I1299">
        <v>2512.4899270072992</v>
      </c>
      <c r="K1299">
        <v>1663.5149714999998</v>
      </c>
    </row>
    <row r="1300" spans="1:11">
      <c r="A1300" t="s">
        <v>188</v>
      </c>
      <c r="B1300">
        <f>VLOOKUP(A1300,Sheet2!$A$2:$C$250,3)</f>
        <v>811</v>
      </c>
      <c r="C1300" t="str">
        <f>VLOOKUP(A1300,Sheet2!$A$2:$C$250,2)</f>
        <v>Lower Yukon-Kuskokwim</v>
      </c>
      <c r="D1300" t="s">
        <v>199</v>
      </c>
      <c r="E1300" t="s">
        <v>3615</v>
      </c>
      <c r="F1300">
        <v>750</v>
      </c>
      <c r="I1300">
        <v>150</v>
      </c>
    </row>
    <row r="1301" spans="1:11">
      <c r="A1301" t="s">
        <v>188</v>
      </c>
      <c r="B1301">
        <f>VLOOKUP(A1301,Sheet2!$A$2:$C$250,3)</f>
        <v>811</v>
      </c>
      <c r="C1301" t="str">
        <f>VLOOKUP(A1301,Sheet2!$A$2:$C$250,2)</f>
        <v>Lower Yukon-Kuskokwim</v>
      </c>
      <c r="D1301" t="s">
        <v>3624</v>
      </c>
      <c r="E1301" t="s">
        <v>3615</v>
      </c>
      <c r="F1301">
        <v>1650</v>
      </c>
      <c r="K1301">
        <v>3000</v>
      </c>
    </row>
    <row r="1302" spans="1:11">
      <c r="A1302" t="s">
        <v>188</v>
      </c>
      <c r="B1302">
        <f>VLOOKUP(A1302,Sheet2!$A$2:$C$250,3)</f>
        <v>811</v>
      </c>
      <c r="C1302" t="str">
        <f>VLOOKUP(A1302,Sheet2!$A$2:$C$250,2)</f>
        <v>Lower Yukon-Kuskokwim</v>
      </c>
      <c r="D1302" t="s">
        <v>189</v>
      </c>
      <c r="E1302" t="s">
        <v>3615</v>
      </c>
      <c r="F1302">
        <v>4210</v>
      </c>
      <c r="G1302" t="s">
        <v>6</v>
      </c>
    </row>
    <row r="1303" spans="1:11">
      <c r="A1303" t="s">
        <v>188</v>
      </c>
      <c r="B1303">
        <f>VLOOKUP(A1303,Sheet2!$A$2:$C$250,3)</f>
        <v>811</v>
      </c>
      <c r="C1303" t="str">
        <f>VLOOKUP(A1303,Sheet2!$A$2:$C$250,2)</f>
        <v>Lower Yukon-Kuskokwim</v>
      </c>
      <c r="D1303" t="s">
        <v>58</v>
      </c>
      <c r="E1303" t="s">
        <v>3335</v>
      </c>
      <c r="F1303">
        <v>20000</v>
      </c>
      <c r="G1303" t="s">
        <v>6</v>
      </c>
    </row>
    <row r="1304" spans="1:11">
      <c r="A1304" t="s">
        <v>188</v>
      </c>
      <c r="B1304">
        <f>VLOOKUP(A1304,Sheet2!$A$2:$C$250,3)</f>
        <v>811</v>
      </c>
      <c r="C1304" t="str">
        <f>VLOOKUP(A1304,Sheet2!$A$2:$C$250,2)</f>
        <v>Lower Yukon-Kuskokwim</v>
      </c>
      <c r="E1304" t="s">
        <v>3335</v>
      </c>
      <c r="F1304">
        <v>34678</v>
      </c>
    </row>
    <row r="1305" spans="1:11">
      <c r="A1305" t="s">
        <v>188</v>
      </c>
      <c r="B1305">
        <f>VLOOKUP(A1305,Sheet2!$A$2:$C$250,3)</f>
        <v>811</v>
      </c>
      <c r="C1305" t="str">
        <f>VLOOKUP(A1305,Sheet2!$A$2:$C$250,2)</f>
        <v>Lower Yukon-Kuskokwim</v>
      </c>
      <c r="D1305" t="s">
        <v>196</v>
      </c>
      <c r="E1305" t="s">
        <v>3335</v>
      </c>
    </row>
    <row r="1306" spans="1:11">
      <c r="A1306" t="s">
        <v>188</v>
      </c>
      <c r="B1306">
        <f>VLOOKUP(A1306,Sheet2!$A$2:$C$250,3)</f>
        <v>811</v>
      </c>
      <c r="C1306" t="str">
        <f>VLOOKUP(A1306,Sheet2!$A$2:$C$250,2)</f>
        <v>Lower Yukon-Kuskokwim</v>
      </c>
      <c r="D1306" t="s">
        <v>205</v>
      </c>
      <c r="E1306" t="s">
        <v>3335</v>
      </c>
    </row>
    <row r="1307" spans="1:11">
      <c r="A1307" t="s">
        <v>188</v>
      </c>
      <c r="B1307">
        <f>VLOOKUP(A1307,Sheet2!$A$2:$C$250,3)</f>
        <v>811</v>
      </c>
      <c r="C1307" t="str">
        <f>VLOOKUP(A1307,Sheet2!$A$2:$C$250,2)</f>
        <v>Lower Yukon-Kuskokwim</v>
      </c>
      <c r="D1307" t="s">
        <v>200</v>
      </c>
      <c r="E1307" t="s">
        <v>377</v>
      </c>
      <c r="F1307">
        <v>400</v>
      </c>
    </row>
    <row r="1308" spans="1:11">
      <c r="A1308" t="s">
        <v>188</v>
      </c>
      <c r="B1308">
        <f>VLOOKUP(A1308,Sheet2!$A$2:$C$250,3)</f>
        <v>811</v>
      </c>
      <c r="C1308" t="str">
        <f>VLOOKUP(A1308,Sheet2!$A$2:$C$250,2)</f>
        <v>Lower Yukon-Kuskokwim</v>
      </c>
      <c r="D1308" t="s">
        <v>191</v>
      </c>
      <c r="E1308" t="s">
        <v>377</v>
      </c>
      <c r="F1308">
        <v>1161</v>
      </c>
    </row>
    <row r="1309" spans="1:11">
      <c r="A1309" t="s">
        <v>188</v>
      </c>
      <c r="B1309">
        <f>VLOOKUP(A1309,Sheet2!$A$2:$C$250,3)</f>
        <v>811</v>
      </c>
      <c r="C1309" t="str">
        <f>VLOOKUP(A1309,Sheet2!$A$2:$C$250,2)</f>
        <v>Lower Yukon-Kuskokwim</v>
      </c>
      <c r="D1309" t="s">
        <v>3049</v>
      </c>
      <c r="E1309" t="s">
        <v>377</v>
      </c>
      <c r="F1309">
        <v>1161</v>
      </c>
      <c r="K1309">
        <v>3700</v>
      </c>
    </row>
    <row r="1310" spans="1:11">
      <c r="A1310" t="s">
        <v>188</v>
      </c>
      <c r="B1310">
        <f>VLOOKUP(A1310,Sheet2!$A$2:$C$250,3)</f>
        <v>811</v>
      </c>
      <c r="C1310" t="str">
        <f>VLOOKUP(A1310,Sheet2!$A$2:$C$250,2)</f>
        <v>Lower Yukon-Kuskokwim</v>
      </c>
      <c r="D1310" t="s">
        <v>197</v>
      </c>
      <c r="E1310" t="s">
        <v>377</v>
      </c>
      <c r="F1310">
        <v>2400</v>
      </c>
      <c r="G1310" t="s">
        <v>6</v>
      </c>
    </row>
    <row r="1311" spans="1:11">
      <c r="A1311" t="s">
        <v>188</v>
      </c>
      <c r="B1311">
        <f>VLOOKUP(A1311,Sheet2!$A$2:$C$250,3)</f>
        <v>811</v>
      </c>
      <c r="C1311" t="str">
        <f>VLOOKUP(A1311,Sheet2!$A$2:$C$250,2)</f>
        <v>Lower Yukon-Kuskokwim</v>
      </c>
      <c r="D1311" t="s">
        <v>3048</v>
      </c>
      <c r="E1311" t="s">
        <v>377</v>
      </c>
      <c r="F1311">
        <v>11200</v>
      </c>
      <c r="I1311">
        <v>4622</v>
      </c>
      <c r="K1311">
        <v>260149</v>
      </c>
    </row>
    <row r="1312" spans="1:11">
      <c r="A1312" t="s">
        <v>188</v>
      </c>
      <c r="B1312">
        <f>VLOOKUP(A1312,Sheet2!$A$2:$C$250,3)</f>
        <v>811</v>
      </c>
      <c r="C1312" t="str">
        <f>VLOOKUP(A1312,Sheet2!$A$2:$C$250,2)</f>
        <v>Lower Yukon-Kuskokwim</v>
      </c>
      <c r="D1312" t="s">
        <v>198</v>
      </c>
      <c r="E1312" t="s">
        <v>377</v>
      </c>
      <c r="F1312">
        <v>11895</v>
      </c>
    </row>
    <row r="1313" spans="1:11">
      <c r="A1313" t="s">
        <v>188</v>
      </c>
      <c r="B1313">
        <f>VLOOKUP(A1313,Sheet2!$A$2:$C$250,3)</f>
        <v>811</v>
      </c>
      <c r="C1313" t="str">
        <f>VLOOKUP(A1313,Sheet2!$A$2:$C$250,2)</f>
        <v>Lower Yukon-Kuskokwim</v>
      </c>
      <c r="D1313" t="s">
        <v>37</v>
      </c>
      <c r="E1313" t="s">
        <v>377</v>
      </c>
    </row>
    <row r="1314" spans="1:11">
      <c r="A1314" t="s">
        <v>2253</v>
      </c>
      <c r="B1314">
        <f>VLOOKUP(A1314,Sheet2!$A$2:$C$250,3)</f>
        <v>811</v>
      </c>
      <c r="C1314" t="str">
        <f>VLOOKUP(A1314,Sheet2!$A$2:$C$250,2)</f>
        <v>Lower Yukon-Kuskokwim</v>
      </c>
      <c r="D1314" t="s">
        <v>2698</v>
      </c>
      <c r="E1314" t="s">
        <v>1500</v>
      </c>
      <c r="F1314">
        <v>1600</v>
      </c>
      <c r="I1314">
        <v>2408.7591240875913</v>
      </c>
      <c r="K1314">
        <v>14935.134414999999</v>
      </c>
    </row>
    <row r="1315" spans="1:11">
      <c r="A1315" t="s">
        <v>188</v>
      </c>
      <c r="B1315">
        <f>VLOOKUP(A1315,Sheet2!$A$2:$C$250,3)</f>
        <v>811</v>
      </c>
      <c r="C1315" t="str">
        <f>VLOOKUP(A1315,Sheet2!$A$2:$C$250,2)</f>
        <v>Lower Yukon-Kuskokwim</v>
      </c>
      <c r="D1315" t="s">
        <v>202</v>
      </c>
      <c r="E1315" t="s">
        <v>1500</v>
      </c>
      <c r="F1315">
        <v>2400</v>
      </c>
      <c r="G1315" t="s">
        <v>6</v>
      </c>
    </row>
    <row r="1316" spans="1:11">
      <c r="A1316" t="s">
        <v>188</v>
      </c>
      <c r="B1316">
        <f>VLOOKUP(A1316,Sheet2!$A$2:$C$250,3)</f>
        <v>811</v>
      </c>
      <c r="C1316" t="str">
        <f>VLOOKUP(A1316,Sheet2!$A$2:$C$250,2)</f>
        <v>Lower Yukon-Kuskokwim</v>
      </c>
      <c r="D1316" t="s">
        <v>195</v>
      </c>
      <c r="E1316" t="s">
        <v>1500</v>
      </c>
    </row>
    <row r="1317" spans="1:11">
      <c r="A1317" t="s">
        <v>188</v>
      </c>
      <c r="B1317">
        <f>VLOOKUP(A1317,Sheet2!$A$2:$C$250,3)</f>
        <v>811</v>
      </c>
      <c r="C1317" t="str">
        <f>VLOOKUP(A1317,Sheet2!$A$2:$C$250,2)</f>
        <v>Lower Yukon-Kuskokwim</v>
      </c>
      <c r="D1317" t="s">
        <v>164</v>
      </c>
      <c r="E1317" t="s">
        <v>1500</v>
      </c>
    </row>
    <row r="1318" spans="1:11">
      <c r="A1318" t="s">
        <v>188</v>
      </c>
      <c r="B1318">
        <f>VLOOKUP(A1318,Sheet2!$A$2:$C$250,3)</f>
        <v>811</v>
      </c>
      <c r="C1318" t="str">
        <f>VLOOKUP(A1318,Sheet2!$A$2:$C$250,2)</f>
        <v>Lower Yukon-Kuskokwim</v>
      </c>
      <c r="D1318" t="s">
        <v>204</v>
      </c>
      <c r="E1318" t="s">
        <v>1500</v>
      </c>
    </row>
    <row r="1319" spans="1:11">
      <c r="A1319" t="s">
        <v>2253</v>
      </c>
      <c r="B1319">
        <f>VLOOKUP(A1319,Sheet2!$A$2:$C$250,3)</f>
        <v>811</v>
      </c>
      <c r="C1319" t="str">
        <f>VLOOKUP(A1319,Sheet2!$A$2:$C$250,2)</f>
        <v>Lower Yukon-Kuskokwim</v>
      </c>
      <c r="D1319" t="s">
        <v>2469</v>
      </c>
      <c r="E1319" t="s">
        <v>2424</v>
      </c>
      <c r="F1319">
        <v>8245</v>
      </c>
      <c r="I1319">
        <v>2376.3372262773723</v>
      </c>
      <c r="K1319">
        <v>28736.758628499996</v>
      </c>
    </row>
    <row r="1320" spans="1:11">
      <c r="A1320" t="s">
        <v>188</v>
      </c>
      <c r="B1320">
        <f>VLOOKUP(A1320,Sheet2!$A$2:$C$250,3)</f>
        <v>811</v>
      </c>
      <c r="C1320" t="str">
        <f>VLOOKUP(A1320,Sheet2!$A$2:$C$250,2)</f>
        <v>Lower Yukon-Kuskokwim</v>
      </c>
      <c r="D1320" t="s">
        <v>55</v>
      </c>
      <c r="E1320" t="s">
        <v>213</v>
      </c>
      <c r="F1320">
        <v>2400</v>
      </c>
      <c r="G1320" t="s">
        <v>6</v>
      </c>
    </row>
    <row r="1321" spans="1:11">
      <c r="A1321" t="s">
        <v>2253</v>
      </c>
      <c r="B1321">
        <f>VLOOKUP(A1321,Sheet2!$A$2:$C$250,3)</f>
        <v>811</v>
      </c>
      <c r="C1321" t="str">
        <f>VLOOKUP(A1321,Sheet2!$A$2:$C$250,2)</f>
        <v>Lower Yukon-Kuskokwim</v>
      </c>
      <c r="D1321" t="s">
        <v>2329</v>
      </c>
      <c r="E1321" t="s">
        <v>213</v>
      </c>
      <c r="F1321">
        <v>2635</v>
      </c>
      <c r="I1321">
        <v>614.13722627737229</v>
      </c>
      <c r="K1321">
        <v>32086.288774000001</v>
      </c>
    </row>
    <row r="1322" spans="1:11">
      <c r="A1322" t="s">
        <v>2253</v>
      </c>
      <c r="B1322">
        <f>VLOOKUP(A1322,Sheet2!$A$2:$C$250,3)</f>
        <v>811</v>
      </c>
      <c r="C1322" t="str">
        <f>VLOOKUP(A1322,Sheet2!$A$2:$C$250,2)</f>
        <v>Lower Yukon-Kuskokwim</v>
      </c>
      <c r="D1322" t="s">
        <v>2330</v>
      </c>
      <c r="E1322" t="s">
        <v>213</v>
      </c>
      <c r="I1322">
        <v>826.36496350364962</v>
      </c>
      <c r="K1322">
        <v>2829.0254610000002</v>
      </c>
    </row>
    <row r="1323" spans="1:11">
      <c r="A1323" t="s">
        <v>188</v>
      </c>
      <c r="B1323">
        <f>VLOOKUP(A1323,Sheet2!$A$2:$C$250,3)</f>
        <v>811</v>
      </c>
      <c r="C1323" t="str">
        <f>VLOOKUP(A1323,Sheet2!$A$2:$C$250,2)</f>
        <v>Lower Yukon-Kuskokwim</v>
      </c>
      <c r="D1323" t="s">
        <v>199</v>
      </c>
      <c r="E1323" t="s">
        <v>2233</v>
      </c>
      <c r="F1323">
        <v>750</v>
      </c>
    </row>
    <row r="1324" spans="1:11">
      <c r="A1324" t="s">
        <v>2253</v>
      </c>
      <c r="B1324">
        <f>VLOOKUP(A1324,Sheet2!$A$2:$C$250,3)</f>
        <v>811</v>
      </c>
      <c r="C1324" t="str">
        <f>VLOOKUP(A1324,Sheet2!$A$2:$C$250,2)</f>
        <v>Lower Yukon-Kuskokwim</v>
      </c>
      <c r="D1324" t="s">
        <v>2254</v>
      </c>
      <c r="E1324" t="s">
        <v>2233</v>
      </c>
      <c r="F1324">
        <v>1620</v>
      </c>
      <c r="K1324">
        <v>4972.2447497999992</v>
      </c>
    </row>
    <row r="1325" spans="1:11">
      <c r="A1325" t="s">
        <v>188</v>
      </c>
      <c r="B1325">
        <f>VLOOKUP(A1325,Sheet2!$A$2:$C$250,3)</f>
        <v>811</v>
      </c>
      <c r="C1325" t="str">
        <f>VLOOKUP(A1325,Sheet2!$A$2:$C$250,2)</f>
        <v>Lower Yukon-Kuskokwim</v>
      </c>
      <c r="D1325" t="s">
        <v>886</v>
      </c>
      <c r="E1325" t="s">
        <v>2194</v>
      </c>
      <c r="F1325">
        <v>11286</v>
      </c>
    </row>
    <row r="1326" spans="1:11">
      <c r="A1326" t="s">
        <v>188</v>
      </c>
      <c r="B1326">
        <f>VLOOKUP(A1326,Sheet2!$A$2:$C$250,3)</f>
        <v>811</v>
      </c>
      <c r="C1326" t="str">
        <f>VLOOKUP(A1326,Sheet2!$A$2:$C$250,2)</f>
        <v>Lower Yukon-Kuskokwim</v>
      </c>
      <c r="D1326" t="s">
        <v>1983</v>
      </c>
      <c r="E1326" t="s">
        <v>1980</v>
      </c>
      <c r="F1326">
        <v>1600</v>
      </c>
    </row>
    <row r="1327" spans="1:11">
      <c r="A1327" t="s">
        <v>188</v>
      </c>
      <c r="B1327">
        <f>VLOOKUP(A1327,Sheet2!$A$2:$C$250,3)</f>
        <v>811</v>
      </c>
      <c r="C1327" t="str">
        <f>VLOOKUP(A1327,Sheet2!$A$2:$C$250,2)</f>
        <v>Lower Yukon-Kuskokwim</v>
      </c>
      <c r="D1327" t="s">
        <v>207</v>
      </c>
      <c r="E1327" t="s">
        <v>1980</v>
      </c>
    </row>
    <row r="1328" spans="1:11">
      <c r="A1328" t="s">
        <v>188</v>
      </c>
      <c r="B1328">
        <f>VLOOKUP(A1328,Sheet2!$A$2:$C$250,3)</f>
        <v>811</v>
      </c>
      <c r="C1328" t="str">
        <f>VLOOKUP(A1328,Sheet2!$A$2:$C$250,2)</f>
        <v>Lower Yukon-Kuskokwim</v>
      </c>
      <c r="D1328" t="s">
        <v>66</v>
      </c>
      <c r="E1328" t="s">
        <v>65</v>
      </c>
      <c r="F1328">
        <v>2379</v>
      </c>
      <c r="G1328" t="s">
        <v>6</v>
      </c>
    </row>
    <row r="1329" spans="1:11">
      <c r="A1329" t="s">
        <v>188</v>
      </c>
      <c r="B1329">
        <f>VLOOKUP(A1329,Sheet2!$A$2:$C$250,3)</f>
        <v>811</v>
      </c>
      <c r="C1329" t="str">
        <f>VLOOKUP(A1329,Sheet2!$A$2:$C$250,2)</f>
        <v>Lower Yukon-Kuskokwim</v>
      </c>
      <c r="D1329" t="s">
        <v>64</v>
      </c>
      <c r="E1329" t="s">
        <v>65</v>
      </c>
      <c r="F1329">
        <v>2573</v>
      </c>
      <c r="G1329" t="s">
        <v>6</v>
      </c>
    </row>
    <row r="1330" spans="1:11">
      <c r="A1330" t="s">
        <v>885</v>
      </c>
      <c r="B1330">
        <f>VLOOKUP(A1330,Sheet2!$A$2:$C$250,3)</f>
        <v>2</v>
      </c>
      <c r="C1330" t="str">
        <f>VLOOKUP(A1330,Sheet2!$A$2:$C$250,2)</f>
        <v>Yukon-Koyukuk/Upper Tanana</v>
      </c>
      <c r="D1330" t="s">
        <v>3251</v>
      </c>
      <c r="E1330" t="s">
        <v>3232</v>
      </c>
      <c r="F1330">
        <v>480</v>
      </c>
    </row>
    <row r="1331" spans="1:11">
      <c r="A1331" t="s">
        <v>885</v>
      </c>
      <c r="B1331">
        <f>VLOOKUP(A1331,Sheet2!$A$2:$C$250,3)</f>
        <v>2</v>
      </c>
      <c r="C1331" t="str">
        <f>VLOOKUP(A1331,Sheet2!$A$2:$C$250,2)</f>
        <v>Yukon-Koyukuk/Upper Tanana</v>
      </c>
      <c r="D1331" t="s">
        <v>153</v>
      </c>
      <c r="E1331" t="s">
        <v>377</v>
      </c>
      <c r="F1331">
        <v>1950</v>
      </c>
      <c r="G1331" t="s">
        <v>884</v>
      </c>
      <c r="H1331" t="s">
        <v>11</v>
      </c>
    </row>
    <row r="1332" spans="1:11">
      <c r="A1332" t="s">
        <v>885</v>
      </c>
      <c r="B1332">
        <f>VLOOKUP(A1332,Sheet2!$A$2:$C$250,3)</f>
        <v>2</v>
      </c>
      <c r="C1332" t="str">
        <f>VLOOKUP(A1332,Sheet2!$A$2:$C$250,2)</f>
        <v>Yukon-Koyukuk/Upper Tanana</v>
      </c>
      <c r="D1332" t="s">
        <v>883</v>
      </c>
      <c r="E1332" t="s">
        <v>1500</v>
      </c>
      <c r="F1332">
        <v>400</v>
      </c>
      <c r="G1332" t="s">
        <v>11</v>
      </c>
    </row>
    <row r="1333" spans="1:11">
      <c r="A1333" t="s">
        <v>885</v>
      </c>
      <c r="B1333">
        <f>VLOOKUP(A1333,Sheet2!$A$2:$C$250,3)</f>
        <v>2</v>
      </c>
      <c r="C1333" t="str">
        <f>VLOOKUP(A1333,Sheet2!$A$2:$C$250,2)</f>
        <v>Yukon-Koyukuk/Upper Tanana</v>
      </c>
      <c r="D1333" t="s">
        <v>185</v>
      </c>
      <c r="E1333" t="s">
        <v>1500</v>
      </c>
      <c r="F1333">
        <v>864</v>
      </c>
      <c r="H1333" t="s">
        <v>11</v>
      </c>
    </row>
    <row r="1334" spans="1:11">
      <c r="A1334" t="s">
        <v>2699</v>
      </c>
      <c r="B1334">
        <f>VLOOKUP(A1334,Sheet2!$A$2:$C$250,3)</f>
        <v>8</v>
      </c>
      <c r="C1334" t="str">
        <f>VLOOKUP(A1334,Sheet2!$A$2:$C$250,2)</f>
        <v>Southeast</v>
      </c>
      <c r="D1334" t="s">
        <v>2700</v>
      </c>
      <c r="E1334" t="s">
        <v>1500</v>
      </c>
    </row>
    <row r="1335" spans="1:11">
      <c r="A1335" t="s">
        <v>1805</v>
      </c>
      <c r="B1335">
        <f>VLOOKUP(A1335,Sheet2!$A$2:$C$250,3)</f>
        <v>40</v>
      </c>
      <c r="C1335" t="str">
        <f>VLOOKUP(A1335,Sheet2!$A$2:$C$250,2)</f>
        <v>Aleutians</v>
      </c>
      <c r="D1335" t="s">
        <v>3417</v>
      </c>
      <c r="E1335" t="s">
        <v>3335</v>
      </c>
      <c r="F1335">
        <v>9584</v>
      </c>
      <c r="I1335">
        <v>4200</v>
      </c>
      <c r="K1335">
        <v>24099</v>
      </c>
    </row>
    <row r="1336" spans="1:11">
      <c r="A1336" t="s">
        <v>1805</v>
      </c>
      <c r="B1336">
        <f>VLOOKUP(A1336,Sheet2!$A$2:$C$250,3)</f>
        <v>40</v>
      </c>
      <c r="C1336" t="str">
        <f>VLOOKUP(A1336,Sheet2!$A$2:$C$250,2)</f>
        <v>Aleutians</v>
      </c>
      <c r="D1336" t="s">
        <v>1913</v>
      </c>
      <c r="E1336" t="s">
        <v>3232</v>
      </c>
      <c r="F1336">
        <v>1280</v>
      </c>
      <c r="K1336">
        <v>10455</v>
      </c>
    </row>
    <row r="1337" spans="1:11">
      <c r="A1337" t="s">
        <v>1805</v>
      </c>
      <c r="B1337">
        <f>VLOOKUP(A1337,Sheet2!$A$2:$C$250,3)</f>
        <v>40</v>
      </c>
      <c r="C1337" t="str">
        <f>VLOOKUP(A1337,Sheet2!$A$2:$C$250,2)</f>
        <v>Aleutians</v>
      </c>
      <c r="D1337" t="s">
        <v>1795</v>
      </c>
      <c r="E1337" t="s">
        <v>3232</v>
      </c>
      <c r="F1337">
        <v>4629</v>
      </c>
    </row>
    <row r="1338" spans="1:11">
      <c r="A1338" t="s">
        <v>1805</v>
      </c>
      <c r="B1338">
        <f>VLOOKUP(A1338,Sheet2!$A$2:$C$250,3)</f>
        <v>40</v>
      </c>
      <c r="C1338" t="str">
        <f>VLOOKUP(A1338,Sheet2!$A$2:$C$250,2)</f>
        <v>Aleutians</v>
      </c>
      <c r="D1338" t="s">
        <v>37</v>
      </c>
      <c r="E1338" t="s">
        <v>377</v>
      </c>
      <c r="F1338">
        <v>800</v>
      </c>
      <c r="K1338">
        <v>8068</v>
      </c>
    </row>
    <row r="1339" spans="1:11">
      <c r="A1339" t="s">
        <v>2701</v>
      </c>
      <c r="B1339">
        <f>VLOOKUP(A1339,Sheet2!$A$2:$C$250,3)</f>
        <v>40</v>
      </c>
      <c r="C1339" t="str">
        <f>VLOOKUP(A1339,Sheet2!$A$2:$C$250,2)</f>
        <v>Aleutians</v>
      </c>
      <c r="D1339" t="s">
        <v>3050</v>
      </c>
      <c r="E1339" t="s">
        <v>377</v>
      </c>
      <c r="F1339">
        <v>2448</v>
      </c>
      <c r="I1339">
        <v>871.00729927007296</v>
      </c>
      <c r="K1339">
        <v>8423.575811499999</v>
      </c>
    </row>
    <row r="1340" spans="1:11">
      <c r="A1340" t="s">
        <v>1805</v>
      </c>
      <c r="B1340">
        <f>VLOOKUP(A1340,Sheet2!$A$2:$C$250,3)</f>
        <v>40</v>
      </c>
      <c r="C1340" t="str">
        <f>VLOOKUP(A1340,Sheet2!$A$2:$C$250,2)</f>
        <v>Aleutians</v>
      </c>
      <c r="D1340" t="s">
        <v>1796</v>
      </c>
      <c r="E1340" t="s">
        <v>377</v>
      </c>
      <c r="F1340">
        <v>2448</v>
      </c>
      <c r="I1340">
        <v>1108</v>
      </c>
      <c r="K1340">
        <v>7040.0633600000001</v>
      </c>
    </row>
    <row r="1341" spans="1:11">
      <c r="A1341" t="s">
        <v>1805</v>
      </c>
      <c r="B1341">
        <f>VLOOKUP(A1341,Sheet2!$A$2:$C$250,3)</f>
        <v>40</v>
      </c>
      <c r="C1341" t="str">
        <f>VLOOKUP(A1341,Sheet2!$A$2:$C$250,2)</f>
        <v>Aleutians</v>
      </c>
      <c r="D1341" t="s">
        <v>1802</v>
      </c>
      <c r="E1341" t="s">
        <v>377</v>
      </c>
      <c r="H1341" t="s">
        <v>795</v>
      </c>
    </row>
    <row r="1342" spans="1:11">
      <c r="A1342" t="s">
        <v>1805</v>
      </c>
      <c r="B1342">
        <f>VLOOKUP(A1342,Sheet2!$A$2:$C$250,3)</f>
        <v>40</v>
      </c>
      <c r="C1342" t="str">
        <f>VLOOKUP(A1342,Sheet2!$A$2:$C$250,2)</f>
        <v>Aleutians</v>
      </c>
      <c r="D1342" t="s">
        <v>1804</v>
      </c>
      <c r="E1342" t="s">
        <v>377</v>
      </c>
      <c r="H1342" t="s">
        <v>795</v>
      </c>
    </row>
    <row r="1343" spans="1:11">
      <c r="A1343" t="s">
        <v>2701</v>
      </c>
      <c r="B1343">
        <f>VLOOKUP(A1343,Sheet2!$A$2:$C$250,3)</f>
        <v>40</v>
      </c>
      <c r="C1343" t="str">
        <f>VLOOKUP(A1343,Sheet2!$A$2:$C$250,2)</f>
        <v>Aleutians</v>
      </c>
      <c r="D1343" t="s">
        <v>2702</v>
      </c>
      <c r="E1343" t="s">
        <v>1500</v>
      </c>
      <c r="F1343">
        <v>1104</v>
      </c>
      <c r="K1343">
        <v>5946.5535184999999</v>
      </c>
    </row>
    <row r="1344" spans="1:11">
      <c r="A1344" t="s">
        <v>1805</v>
      </c>
      <c r="B1344">
        <f>VLOOKUP(A1344,Sheet2!$A$2:$C$250,3)</f>
        <v>40</v>
      </c>
      <c r="C1344" t="str">
        <f>VLOOKUP(A1344,Sheet2!$A$2:$C$250,2)</f>
        <v>Aleutians</v>
      </c>
      <c r="D1344" t="s">
        <v>1790</v>
      </c>
      <c r="E1344" t="s">
        <v>1500</v>
      </c>
      <c r="F1344">
        <v>4000</v>
      </c>
    </row>
    <row r="1345" spans="1:11">
      <c r="A1345" t="s">
        <v>1805</v>
      </c>
      <c r="B1345">
        <f>VLOOKUP(A1345,Sheet2!$A$2:$C$250,3)</f>
        <v>40</v>
      </c>
      <c r="C1345" t="str">
        <f>VLOOKUP(A1345,Sheet2!$A$2:$C$250,2)</f>
        <v>Aleutians</v>
      </c>
      <c r="D1345" t="s">
        <v>112</v>
      </c>
      <c r="E1345" t="s">
        <v>1500</v>
      </c>
      <c r="F1345">
        <v>4000</v>
      </c>
      <c r="K1345">
        <v>33178</v>
      </c>
    </row>
    <row r="1346" spans="1:11">
      <c r="A1346" t="s">
        <v>1805</v>
      </c>
      <c r="B1346">
        <f>VLOOKUP(A1346,Sheet2!$A$2:$C$250,3)</f>
        <v>40</v>
      </c>
      <c r="C1346" t="str">
        <f>VLOOKUP(A1346,Sheet2!$A$2:$C$250,2)</f>
        <v>Aleutians</v>
      </c>
      <c r="D1346" t="s">
        <v>1791</v>
      </c>
      <c r="E1346" t="s">
        <v>1500</v>
      </c>
      <c r="F1346">
        <v>13200</v>
      </c>
    </row>
    <row r="1347" spans="1:11">
      <c r="A1347" t="s">
        <v>1805</v>
      </c>
      <c r="B1347">
        <f>VLOOKUP(A1347,Sheet2!$A$2:$C$250,3)</f>
        <v>40</v>
      </c>
      <c r="C1347" t="str">
        <f>VLOOKUP(A1347,Sheet2!$A$2:$C$250,2)</f>
        <v>Aleutians</v>
      </c>
      <c r="D1347" t="s">
        <v>678</v>
      </c>
      <c r="E1347" t="s">
        <v>2424</v>
      </c>
      <c r="F1347">
        <v>800</v>
      </c>
    </row>
    <row r="1348" spans="1:11">
      <c r="A1348" t="s">
        <v>1805</v>
      </c>
      <c r="B1348">
        <f>VLOOKUP(A1348,Sheet2!$A$2:$C$250,3)</f>
        <v>40</v>
      </c>
      <c r="C1348" t="str">
        <f>VLOOKUP(A1348,Sheet2!$A$2:$C$250,2)</f>
        <v>Aleutians</v>
      </c>
      <c r="D1348" t="s">
        <v>2470</v>
      </c>
      <c r="E1348" t="s">
        <v>2424</v>
      </c>
      <c r="F1348">
        <v>2000</v>
      </c>
      <c r="K1348">
        <v>7089</v>
      </c>
    </row>
    <row r="1349" spans="1:11">
      <c r="A1349" t="s">
        <v>1805</v>
      </c>
      <c r="B1349">
        <f>VLOOKUP(A1349,Sheet2!$A$2:$C$250,3)</f>
        <v>40</v>
      </c>
      <c r="C1349" t="str">
        <f>VLOOKUP(A1349,Sheet2!$A$2:$C$250,2)</f>
        <v>Aleutians</v>
      </c>
      <c r="D1349" t="s">
        <v>1798</v>
      </c>
      <c r="E1349" t="s">
        <v>213</v>
      </c>
      <c r="F1349">
        <v>2994</v>
      </c>
    </row>
    <row r="1350" spans="1:11">
      <c r="A1350" t="s">
        <v>1805</v>
      </c>
      <c r="B1350">
        <f>VLOOKUP(A1350,Sheet2!$A$2:$C$250,3)</f>
        <v>40</v>
      </c>
      <c r="C1350" t="str">
        <f>VLOOKUP(A1350,Sheet2!$A$2:$C$250,2)</f>
        <v>Aleutians</v>
      </c>
      <c r="D1350" t="s">
        <v>1797</v>
      </c>
      <c r="E1350" t="s">
        <v>213</v>
      </c>
      <c r="F1350">
        <v>4591</v>
      </c>
    </row>
    <row r="1351" spans="1:11">
      <c r="A1351" t="s">
        <v>1805</v>
      </c>
      <c r="B1351">
        <f>VLOOKUP(A1351,Sheet2!$A$2:$C$250,3)</f>
        <v>40</v>
      </c>
      <c r="C1351" t="str">
        <f>VLOOKUP(A1351,Sheet2!$A$2:$C$250,2)</f>
        <v>Aleutians</v>
      </c>
      <c r="D1351" t="s">
        <v>1799</v>
      </c>
      <c r="E1351" t="s">
        <v>213</v>
      </c>
      <c r="F1351">
        <v>4629</v>
      </c>
    </row>
    <row r="1352" spans="1:11">
      <c r="A1352" t="s">
        <v>1805</v>
      </c>
      <c r="B1352">
        <f>VLOOKUP(A1352,Sheet2!$A$2:$C$250,3)</f>
        <v>40</v>
      </c>
      <c r="C1352" t="str">
        <f>VLOOKUP(A1352,Sheet2!$A$2:$C$250,2)</f>
        <v>Aleutians</v>
      </c>
      <c r="D1352" t="s">
        <v>1789</v>
      </c>
      <c r="E1352" t="s">
        <v>2233</v>
      </c>
      <c r="F1352">
        <v>6800</v>
      </c>
    </row>
    <row r="1353" spans="1:11">
      <c r="A1353" t="s">
        <v>1805</v>
      </c>
      <c r="B1353">
        <f>VLOOKUP(A1353,Sheet2!$A$2:$C$250,3)</f>
        <v>40</v>
      </c>
      <c r="C1353" t="str">
        <f>VLOOKUP(A1353,Sheet2!$A$2:$C$250,2)</f>
        <v>Aleutians</v>
      </c>
      <c r="D1353" t="s">
        <v>149</v>
      </c>
      <c r="E1353" t="s">
        <v>2194</v>
      </c>
      <c r="K1353">
        <v>4862</v>
      </c>
    </row>
    <row r="1354" spans="1:11">
      <c r="A1354" t="s">
        <v>1805</v>
      </c>
      <c r="B1354">
        <f>VLOOKUP(A1354,Sheet2!$A$2:$C$250,3)</f>
        <v>40</v>
      </c>
      <c r="C1354" t="str">
        <f>VLOOKUP(A1354,Sheet2!$A$2:$C$250,2)</f>
        <v>Aleutians</v>
      </c>
      <c r="D1354" t="s">
        <v>904</v>
      </c>
      <c r="E1354" t="s">
        <v>2194</v>
      </c>
      <c r="K1354">
        <v>936</v>
      </c>
    </row>
    <row r="1355" spans="1:11">
      <c r="A1355" t="s">
        <v>1805</v>
      </c>
      <c r="B1355">
        <f>VLOOKUP(A1355,Sheet2!$A$2:$C$250,3)</f>
        <v>40</v>
      </c>
      <c r="C1355" t="str">
        <f>VLOOKUP(A1355,Sheet2!$A$2:$C$250,2)</f>
        <v>Aleutians</v>
      </c>
      <c r="D1355" t="s">
        <v>82</v>
      </c>
      <c r="E1355" t="s">
        <v>1980</v>
      </c>
      <c r="F1355">
        <v>1104</v>
      </c>
    </row>
    <row r="1356" spans="1:11">
      <c r="A1356" t="s">
        <v>1805</v>
      </c>
      <c r="B1356">
        <f>VLOOKUP(A1356,Sheet2!$A$2:$C$250,3)</f>
        <v>40</v>
      </c>
      <c r="C1356" t="str">
        <f>VLOOKUP(A1356,Sheet2!$A$2:$C$250,2)</f>
        <v>Aleutians</v>
      </c>
      <c r="D1356" t="s">
        <v>101</v>
      </c>
      <c r="E1356" t="s">
        <v>1980</v>
      </c>
      <c r="K1356">
        <v>1847</v>
      </c>
    </row>
    <row r="1357" spans="1:11">
      <c r="A1357" t="s">
        <v>1805</v>
      </c>
      <c r="B1357">
        <f>VLOOKUP(A1357,Sheet2!$A$2:$C$250,3)</f>
        <v>40</v>
      </c>
      <c r="C1357" t="str">
        <f>VLOOKUP(A1357,Sheet2!$A$2:$C$250,2)</f>
        <v>Aleutians</v>
      </c>
      <c r="D1357" t="s">
        <v>632</v>
      </c>
      <c r="E1357" t="s">
        <v>65</v>
      </c>
      <c r="F1357">
        <v>520</v>
      </c>
      <c r="K1357">
        <v>9530</v>
      </c>
    </row>
    <row r="1358" spans="1:11">
      <c r="A1358" t="s">
        <v>1805</v>
      </c>
      <c r="B1358">
        <f>VLOOKUP(A1358,Sheet2!$A$2:$C$250,3)</f>
        <v>40</v>
      </c>
      <c r="C1358" t="str">
        <f>VLOOKUP(A1358,Sheet2!$A$2:$C$250,2)</f>
        <v>Aleutians</v>
      </c>
      <c r="D1358" t="s">
        <v>66</v>
      </c>
      <c r="E1358" t="s">
        <v>65</v>
      </c>
      <c r="H1358" t="s">
        <v>795</v>
      </c>
    </row>
    <row r="1359" spans="1:11">
      <c r="A1359" t="s">
        <v>908</v>
      </c>
      <c r="B1359">
        <f>VLOOKUP(A1359,Sheet2!$A$2:$C$250,3)</f>
        <v>590</v>
      </c>
      <c r="C1359" t="str">
        <f>VLOOKUP(A1359,Sheet2!$A$2:$C$250,2)</f>
        <v>Yukon-Koyukuk/Upper Tanana</v>
      </c>
      <c r="D1359" t="s">
        <v>3421</v>
      </c>
      <c r="E1359" t="s">
        <v>3335</v>
      </c>
      <c r="F1359">
        <v>2304</v>
      </c>
    </row>
    <row r="1360" spans="1:11">
      <c r="A1360" t="s">
        <v>908</v>
      </c>
      <c r="B1360">
        <f>VLOOKUP(A1360,Sheet2!$A$2:$C$250,3)</f>
        <v>590</v>
      </c>
      <c r="C1360" t="str">
        <f>VLOOKUP(A1360,Sheet2!$A$2:$C$250,2)</f>
        <v>Yukon-Koyukuk/Upper Tanana</v>
      </c>
      <c r="D1360" t="s">
        <v>893</v>
      </c>
      <c r="E1360" t="s">
        <v>3335</v>
      </c>
      <c r="F1360">
        <v>3268</v>
      </c>
    </row>
    <row r="1361" spans="1:13">
      <c r="A1361" t="s">
        <v>908</v>
      </c>
      <c r="B1361">
        <f>VLOOKUP(A1361,Sheet2!$A$2:$C$250,3)</f>
        <v>590</v>
      </c>
      <c r="C1361" t="str">
        <f>VLOOKUP(A1361,Sheet2!$A$2:$C$250,2)</f>
        <v>Yukon-Koyukuk/Upper Tanana</v>
      </c>
      <c r="D1361" t="s">
        <v>3419</v>
      </c>
      <c r="E1361" t="s">
        <v>3335</v>
      </c>
      <c r="F1361">
        <v>9147</v>
      </c>
      <c r="K1361">
        <v>46783</v>
      </c>
    </row>
    <row r="1362" spans="1:13">
      <c r="A1362" t="s">
        <v>908</v>
      </c>
      <c r="B1362">
        <f>VLOOKUP(A1362,Sheet2!$A$2:$C$250,3)</f>
        <v>590</v>
      </c>
      <c r="C1362" t="str">
        <f>VLOOKUP(A1362,Sheet2!$A$2:$C$250,2)</f>
        <v>Yukon-Koyukuk/Upper Tanana</v>
      </c>
      <c r="D1362" t="s">
        <v>3418</v>
      </c>
      <c r="E1362" t="s">
        <v>3335</v>
      </c>
      <c r="F1362">
        <v>10000</v>
      </c>
      <c r="K1362">
        <v>77645</v>
      </c>
    </row>
    <row r="1363" spans="1:13">
      <c r="A1363" t="s">
        <v>908</v>
      </c>
      <c r="B1363">
        <f>VLOOKUP(A1363,Sheet2!$A$2:$C$250,3)</f>
        <v>590</v>
      </c>
      <c r="C1363" t="str">
        <f>VLOOKUP(A1363,Sheet2!$A$2:$C$250,2)</f>
        <v>Yukon-Koyukuk/Upper Tanana</v>
      </c>
      <c r="D1363" t="s">
        <v>899</v>
      </c>
      <c r="E1363" t="s">
        <v>3335</v>
      </c>
      <c r="F1363">
        <v>32000</v>
      </c>
      <c r="I1363">
        <v>28337</v>
      </c>
      <c r="K1363">
        <v>64885</v>
      </c>
      <c r="M1363" t="s">
        <v>3420</v>
      </c>
    </row>
    <row r="1364" spans="1:13">
      <c r="A1364" t="s">
        <v>908</v>
      </c>
      <c r="B1364">
        <f>VLOOKUP(A1364,Sheet2!$A$2:$C$250,3)</f>
        <v>590</v>
      </c>
      <c r="C1364" t="str">
        <f>VLOOKUP(A1364,Sheet2!$A$2:$C$250,2)</f>
        <v>Yukon-Koyukuk/Upper Tanana</v>
      </c>
      <c r="D1364" t="s">
        <v>910</v>
      </c>
      <c r="E1364" t="s">
        <v>3335</v>
      </c>
      <c r="H1364" t="s">
        <v>795</v>
      </c>
    </row>
    <row r="1365" spans="1:13">
      <c r="A1365" t="s">
        <v>908</v>
      </c>
      <c r="B1365">
        <f>VLOOKUP(A1365,Sheet2!$A$2:$C$250,3)</f>
        <v>590</v>
      </c>
      <c r="C1365" t="str">
        <f>VLOOKUP(A1365,Sheet2!$A$2:$C$250,2)</f>
        <v>Yukon-Koyukuk/Upper Tanana</v>
      </c>
      <c r="D1365" t="s">
        <v>296</v>
      </c>
      <c r="E1365" t="s">
        <v>3335</v>
      </c>
      <c r="H1365" t="s">
        <v>795</v>
      </c>
    </row>
    <row r="1366" spans="1:13">
      <c r="A1366" t="s">
        <v>908</v>
      </c>
      <c r="B1366">
        <f>VLOOKUP(A1366,Sheet2!$A$2:$C$250,3)</f>
        <v>590</v>
      </c>
      <c r="C1366" t="str">
        <f>VLOOKUP(A1366,Sheet2!$A$2:$C$250,2)</f>
        <v>Yukon-Koyukuk/Upper Tanana</v>
      </c>
      <c r="D1366" t="s">
        <v>375</v>
      </c>
      <c r="E1366" t="s">
        <v>3232</v>
      </c>
      <c r="H1366" t="s">
        <v>795</v>
      </c>
    </row>
    <row r="1367" spans="1:13">
      <c r="A1367" t="s">
        <v>908</v>
      </c>
      <c r="B1367">
        <f>VLOOKUP(A1367,Sheet2!$A$2:$C$250,3)</f>
        <v>590</v>
      </c>
      <c r="C1367" t="str">
        <f>VLOOKUP(A1367,Sheet2!$A$2:$C$250,2)</f>
        <v>Yukon-Koyukuk/Upper Tanana</v>
      </c>
      <c r="D1367" t="s">
        <v>905</v>
      </c>
      <c r="E1367" t="s">
        <v>3232</v>
      </c>
      <c r="H1367" t="s">
        <v>795</v>
      </c>
    </row>
    <row r="1368" spans="1:13">
      <c r="A1368" t="s">
        <v>908</v>
      </c>
      <c r="B1368">
        <f>VLOOKUP(A1368,Sheet2!$A$2:$C$250,3)</f>
        <v>590</v>
      </c>
      <c r="C1368" t="str">
        <f>VLOOKUP(A1368,Sheet2!$A$2:$C$250,2)</f>
        <v>Yukon-Koyukuk/Upper Tanana</v>
      </c>
      <c r="D1368" t="s">
        <v>893</v>
      </c>
      <c r="E1368" t="s">
        <v>377</v>
      </c>
      <c r="F1368">
        <v>3268</v>
      </c>
    </row>
    <row r="1369" spans="1:13">
      <c r="A1369" t="s">
        <v>908</v>
      </c>
      <c r="B1369">
        <f>VLOOKUP(A1369,Sheet2!$A$2:$C$250,3)</f>
        <v>590</v>
      </c>
      <c r="C1369" t="str">
        <f>VLOOKUP(A1369,Sheet2!$A$2:$C$250,2)</f>
        <v>Yukon-Koyukuk/Upper Tanana</v>
      </c>
      <c r="D1369" t="s">
        <v>237</v>
      </c>
      <c r="E1369" t="s">
        <v>377</v>
      </c>
      <c r="H1369" t="s">
        <v>795</v>
      </c>
    </row>
    <row r="1370" spans="1:13">
      <c r="A1370" t="s">
        <v>908</v>
      </c>
      <c r="B1370">
        <f>VLOOKUP(A1370,Sheet2!$A$2:$C$250,3)</f>
        <v>590</v>
      </c>
      <c r="C1370" t="str">
        <f>VLOOKUP(A1370,Sheet2!$A$2:$C$250,2)</f>
        <v>Yukon-Koyukuk/Upper Tanana</v>
      </c>
      <c r="D1370" t="s">
        <v>712</v>
      </c>
      <c r="E1370" t="s">
        <v>377</v>
      </c>
      <c r="H1370" t="s">
        <v>795</v>
      </c>
    </row>
    <row r="1371" spans="1:13">
      <c r="A1371" t="s">
        <v>908</v>
      </c>
      <c r="B1371">
        <f>VLOOKUP(A1371,Sheet2!$A$2:$C$250,3)</f>
        <v>590</v>
      </c>
      <c r="C1371" t="str">
        <f>VLOOKUP(A1371,Sheet2!$A$2:$C$250,2)</f>
        <v>Yukon-Koyukuk/Upper Tanana</v>
      </c>
      <c r="D1371" t="s">
        <v>153</v>
      </c>
      <c r="E1371" t="s">
        <v>377</v>
      </c>
      <c r="G1371" t="s">
        <v>827</v>
      </c>
      <c r="H1371" t="s">
        <v>795</v>
      </c>
    </row>
    <row r="1372" spans="1:13">
      <c r="A1372" t="s">
        <v>908</v>
      </c>
      <c r="B1372">
        <f>VLOOKUP(A1372,Sheet2!$A$2:$C$250,3)</f>
        <v>590</v>
      </c>
      <c r="C1372" t="str">
        <f>VLOOKUP(A1372,Sheet2!$A$2:$C$250,2)</f>
        <v>Yukon-Koyukuk/Upper Tanana</v>
      </c>
      <c r="D1372" t="s">
        <v>911</v>
      </c>
      <c r="E1372" t="s">
        <v>377</v>
      </c>
      <c r="H1372" t="s">
        <v>795</v>
      </c>
    </row>
    <row r="1373" spans="1:13">
      <c r="A1373" t="s">
        <v>908</v>
      </c>
      <c r="B1373">
        <f>VLOOKUP(A1373,Sheet2!$A$2:$C$250,3)</f>
        <v>590</v>
      </c>
      <c r="C1373" t="str">
        <f>VLOOKUP(A1373,Sheet2!$A$2:$C$250,2)</f>
        <v>Yukon-Koyukuk/Upper Tanana</v>
      </c>
      <c r="D1373" t="s">
        <v>44</v>
      </c>
      <c r="E1373" t="s">
        <v>1500</v>
      </c>
      <c r="F1373">
        <v>176</v>
      </c>
    </row>
    <row r="1374" spans="1:13">
      <c r="A1374" t="s">
        <v>908</v>
      </c>
      <c r="B1374">
        <f>VLOOKUP(A1374,Sheet2!$A$2:$C$250,3)</f>
        <v>590</v>
      </c>
      <c r="C1374" t="str">
        <f>VLOOKUP(A1374,Sheet2!$A$2:$C$250,2)</f>
        <v>Yukon-Koyukuk/Upper Tanana</v>
      </c>
      <c r="D1374" t="s">
        <v>410</v>
      </c>
      <c r="E1374" t="s">
        <v>1500</v>
      </c>
      <c r="F1374">
        <v>2000</v>
      </c>
    </row>
    <row r="1375" spans="1:13">
      <c r="A1375" t="s">
        <v>908</v>
      </c>
      <c r="B1375">
        <f>VLOOKUP(A1375,Sheet2!$A$2:$C$250,3)</f>
        <v>590</v>
      </c>
      <c r="C1375" t="str">
        <f>VLOOKUP(A1375,Sheet2!$A$2:$C$250,2)</f>
        <v>Yukon-Koyukuk/Upper Tanana</v>
      </c>
      <c r="D1375" t="s">
        <v>887</v>
      </c>
      <c r="E1375" t="s">
        <v>1500</v>
      </c>
      <c r="F1375">
        <v>2059</v>
      </c>
      <c r="G1375" t="s">
        <v>827</v>
      </c>
    </row>
    <row r="1376" spans="1:13">
      <c r="A1376" t="s">
        <v>908</v>
      </c>
      <c r="B1376">
        <f>VLOOKUP(A1376,Sheet2!$A$2:$C$250,3)</f>
        <v>590</v>
      </c>
      <c r="C1376" t="str">
        <f>VLOOKUP(A1376,Sheet2!$A$2:$C$250,2)</f>
        <v>Yukon-Koyukuk/Upper Tanana</v>
      </c>
      <c r="D1376" t="s">
        <v>901</v>
      </c>
      <c r="E1376" t="s">
        <v>1500</v>
      </c>
      <c r="F1376">
        <v>2188</v>
      </c>
      <c r="G1376" t="s">
        <v>827</v>
      </c>
    </row>
    <row r="1377" spans="1:8">
      <c r="A1377" t="s">
        <v>908</v>
      </c>
      <c r="B1377">
        <f>VLOOKUP(A1377,Sheet2!$A$2:$C$250,3)</f>
        <v>590</v>
      </c>
      <c r="C1377" t="str">
        <f>VLOOKUP(A1377,Sheet2!$A$2:$C$250,2)</f>
        <v>Yukon-Koyukuk/Upper Tanana</v>
      </c>
      <c r="D1377" t="s">
        <v>913</v>
      </c>
      <c r="E1377" t="s">
        <v>1500</v>
      </c>
      <c r="F1377">
        <v>2304</v>
      </c>
      <c r="H1377" t="s">
        <v>795</v>
      </c>
    </row>
    <row r="1378" spans="1:8">
      <c r="A1378" t="s">
        <v>908</v>
      </c>
      <c r="B1378">
        <f>VLOOKUP(A1378,Sheet2!$A$2:$C$250,3)</f>
        <v>590</v>
      </c>
      <c r="C1378" t="str">
        <f>VLOOKUP(A1378,Sheet2!$A$2:$C$250,2)</f>
        <v>Yukon-Koyukuk/Upper Tanana</v>
      </c>
      <c r="D1378" t="s">
        <v>113</v>
      </c>
      <c r="E1378" t="s">
        <v>1500</v>
      </c>
      <c r="F1378">
        <v>3472</v>
      </c>
    </row>
    <row r="1379" spans="1:8">
      <c r="A1379" t="s">
        <v>908</v>
      </c>
      <c r="B1379">
        <f>VLOOKUP(A1379,Sheet2!$A$2:$C$250,3)</f>
        <v>590</v>
      </c>
      <c r="C1379" t="str">
        <f>VLOOKUP(A1379,Sheet2!$A$2:$C$250,2)</f>
        <v>Yukon-Koyukuk/Upper Tanana</v>
      </c>
      <c r="D1379" t="s">
        <v>912</v>
      </c>
      <c r="E1379" t="s">
        <v>1500</v>
      </c>
      <c r="F1379">
        <v>9147</v>
      </c>
      <c r="H1379" t="s">
        <v>795</v>
      </c>
    </row>
    <row r="1380" spans="1:8">
      <c r="A1380" t="s">
        <v>908</v>
      </c>
      <c r="B1380">
        <f>VLOOKUP(A1380,Sheet2!$A$2:$C$250,3)</f>
        <v>590</v>
      </c>
      <c r="C1380" t="str">
        <f>VLOOKUP(A1380,Sheet2!$A$2:$C$250,2)</f>
        <v>Yukon-Koyukuk/Upper Tanana</v>
      </c>
      <c r="D1380" t="s">
        <v>902</v>
      </c>
      <c r="E1380" t="s">
        <v>1500</v>
      </c>
      <c r="F1380">
        <v>10000</v>
      </c>
    </row>
    <row r="1381" spans="1:8">
      <c r="A1381" t="s">
        <v>908</v>
      </c>
      <c r="B1381">
        <f>VLOOKUP(A1381,Sheet2!$A$2:$C$250,3)</f>
        <v>590</v>
      </c>
      <c r="C1381" t="str">
        <f>VLOOKUP(A1381,Sheet2!$A$2:$C$250,2)</f>
        <v>Yukon-Koyukuk/Upper Tanana</v>
      </c>
      <c r="D1381" t="s">
        <v>891</v>
      </c>
      <c r="E1381" t="s">
        <v>1500</v>
      </c>
      <c r="H1381" t="s">
        <v>795</v>
      </c>
    </row>
    <row r="1382" spans="1:8">
      <c r="A1382" t="s">
        <v>908</v>
      </c>
      <c r="B1382">
        <f>VLOOKUP(A1382,Sheet2!$A$2:$C$250,3)</f>
        <v>590</v>
      </c>
      <c r="C1382" t="str">
        <f>VLOOKUP(A1382,Sheet2!$A$2:$C$250,2)</f>
        <v>Yukon-Koyukuk/Upper Tanana</v>
      </c>
      <c r="D1382" t="s">
        <v>112</v>
      </c>
      <c r="E1382" t="s">
        <v>1500</v>
      </c>
      <c r="H1382" t="s">
        <v>795</v>
      </c>
    </row>
    <row r="1383" spans="1:8">
      <c r="A1383" t="s">
        <v>908</v>
      </c>
      <c r="B1383">
        <f>VLOOKUP(A1383,Sheet2!$A$2:$C$250,3)</f>
        <v>590</v>
      </c>
      <c r="C1383" t="str">
        <f>VLOOKUP(A1383,Sheet2!$A$2:$C$250,2)</f>
        <v>Yukon-Koyukuk/Upper Tanana</v>
      </c>
      <c r="D1383" t="s">
        <v>894</v>
      </c>
      <c r="E1383" t="s">
        <v>1500</v>
      </c>
      <c r="H1383" t="s">
        <v>795</v>
      </c>
    </row>
    <row r="1384" spans="1:8">
      <c r="A1384" t="s">
        <v>908</v>
      </c>
      <c r="B1384">
        <f>VLOOKUP(A1384,Sheet2!$A$2:$C$250,3)</f>
        <v>590</v>
      </c>
      <c r="C1384" t="str">
        <f>VLOOKUP(A1384,Sheet2!$A$2:$C$250,2)</f>
        <v>Yukon-Koyukuk/Upper Tanana</v>
      </c>
      <c r="D1384" t="s">
        <v>895</v>
      </c>
      <c r="E1384" t="s">
        <v>1500</v>
      </c>
      <c r="H1384" t="s">
        <v>795</v>
      </c>
    </row>
    <row r="1385" spans="1:8">
      <c r="A1385" t="s">
        <v>908</v>
      </c>
      <c r="B1385">
        <f>VLOOKUP(A1385,Sheet2!$A$2:$C$250,3)</f>
        <v>590</v>
      </c>
      <c r="C1385" t="str">
        <f>VLOOKUP(A1385,Sheet2!$A$2:$C$250,2)</f>
        <v>Yukon-Koyukuk/Upper Tanana</v>
      </c>
      <c r="D1385" t="s">
        <v>896</v>
      </c>
      <c r="E1385" t="s">
        <v>1500</v>
      </c>
      <c r="H1385" t="s">
        <v>795</v>
      </c>
    </row>
    <row r="1386" spans="1:8">
      <c r="A1386" t="s">
        <v>908</v>
      </c>
      <c r="B1386">
        <f>VLOOKUP(A1386,Sheet2!$A$2:$C$250,3)</f>
        <v>590</v>
      </c>
      <c r="C1386" t="str">
        <f>VLOOKUP(A1386,Sheet2!$A$2:$C$250,2)</f>
        <v>Yukon-Koyukuk/Upper Tanana</v>
      </c>
      <c r="D1386" t="s">
        <v>900</v>
      </c>
      <c r="E1386" t="s">
        <v>1500</v>
      </c>
      <c r="H1386" t="s">
        <v>795</v>
      </c>
    </row>
    <row r="1387" spans="1:8">
      <c r="A1387" t="s">
        <v>908</v>
      </c>
      <c r="B1387">
        <f>VLOOKUP(A1387,Sheet2!$A$2:$C$250,3)</f>
        <v>590</v>
      </c>
      <c r="C1387" t="str">
        <f>VLOOKUP(A1387,Sheet2!$A$2:$C$250,2)</f>
        <v>Yukon-Koyukuk/Upper Tanana</v>
      </c>
      <c r="D1387" t="s">
        <v>903</v>
      </c>
      <c r="E1387" t="s">
        <v>1500</v>
      </c>
      <c r="H1387" t="s">
        <v>795</v>
      </c>
    </row>
    <row r="1388" spans="1:8">
      <c r="A1388" t="s">
        <v>908</v>
      </c>
      <c r="B1388">
        <f>VLOOKUP(A1388,Sheet2!$A$2:$C$250,3)</f>
        <v>590</v>
      </c>
      <c r="C1388" t="str">
        <f>VLOOKUP(A1388,Sheet2!$A$2:$C$250,2)</f>
        <v>Yukon-Koyukuk/Upper Tanana</v>
      </c>
      <c r="D1388" t="s">
        <v>309</v>
      </c>
      <c r="E1388" t="s">
        <v>1500</v>
      </c>
      <c r="G1388" t="s">
        <v>827</v>
      </c>
    </row>
    <row r="1389" spans="1:8">
      <c r="A1389" t="s">
        <v>908</v>
      </c>
      <c r="B1389">
        <f>VLOOKUP(A1389,Sheet2!$A$2:$C$250,3)</f>
        <v>590</v>
      </c>
      <c r="C1389" t="str">
        <f>VLOOKUP(A1389,Sheet2!$A$2:$C$250,2)</f>
        <v>Yukon-Koyukuk/Upper Tanana</v>
      </c>
      <c r="D1389" t="s">
        <v>906</v>
      </c>
      <c r="E1389" t="s">
        <v>1500</v>
      </c>
      <c r="H1389" t="s">
        <v>795</v>
      </c>
    </row>
    <row r="1390" spans="1:8">
      <c r="A1390" t="s">
        <v>908</v>
      </c>
      <c r="B1390">
        <f>VLOOKUP(A1390,Sheet2!$A$2:$C$250,3)</f>
        <v>590</v>
      </c>
      <c r="C1390" t="str">
        <f>VLOOKUP(A1390,Sheet2!$A$2:$C$250,2)</f>
        <v>Yukon-Koyukuk/Upper Tanana</v>
      </c>
      <c r="D1390" t="s">
        <v>907</v>
      </c>
      <c r="E1390" t="s">
        <v>1500</v>
      </c>
      <c r="H1390" t="s">
        <v>795</v>
      </c>
    </row>
    <row r="1391" spans="1:8">
      <c r="A1391" t="s">
        <v>908</v>
      </c>
      <c r="B1391">
        <f>VLOOKUP(A1391,Sheet2!$A$2:$C$250,3)</f>
        <v>590</v>
      </c>
      <c r="C1391" t="str">
        <f>VLOOKUP(A1391,Sheet2!$A$2:$C$250,2)</f>
        <v>Yukon-Koyukuk/Upper Tanana</v>
      </c>
      <c r="D1391" t="s">
        <v>914</v>
      </c>
      <c r="E1391" t="s">
        <v>1500</v>
      </c>
      <c r="H1391" t="s">
        <v>795</v>
      </c>
    </row>
    <row r="1392" spans="1:8">
      <c r="A1392" t="s">
        <v>908</v>
      </c>
      <c r="B1392">
        <f>VLOOKUP(A1392,Sheet2!$A$2:$C$250,3)</f>
        <v>590</v>
      </c>
      <c r="C1392" t="str">
        <f>VLOOKUP(A1392,Sheet2!$A$2:$C$250,2)</f>
        <v>Yukon-Koyukuk/Upper Tanana</v>
      </c>
      <c r="D1392" t="s">
        <v>915</v>
      </c>
      <c r="E1392" t="s">
        <v>1500</v>
      </c>
      <c r="H1392" t="s">
        <v>795</v>
      </c>
    </row>
    <row r="1393" spans="1:8">
      <c r="A1393" t="s">
        <v>908</v>
      </c>
      <c r="B1393">
        <f>VLOOKUP(A1393,Sheet2!$A$2:$C$250,3)</f>
        <v>590</v>
      </c>
      <c r="C1393" t="str">
        <f>VLOOKUP(A1393,Sheet2!$A$2:$C$250,2)</f>
        <v>Yukon-Koyukuk/Upper Tanana</v>
      </c>
      <c r="D1393" t="s">
        <v>909</v>
      </c>
      <c r="E1393" t="s">
        <v>2424</v>
      </c>
      <c r="F1393">
        <v>1800</v>
      </c>
      <c r="G1393" t="s">
        <v>827</v>
      </c>
      <c r="H1393" t="s">
        <v>795</v>
      </c>
    </row>
    <row r="1394" spans="1:8">
      <c r="A1394" t="s">
        <v>908</v>
      </c>
      <c r="B1394">
        <f>VLOOKUP(A1394,Sheet2!$A$2:$C$250,3)</f>
        <v>590</v>
      </c>
      <c r="C1394" t="str">
        <f>VLOOKUP(A1394,Sheet2!$A$2:$C$250,2)</f>
        <v>Yukon-Koyukuk/Upper Tanana</v>
      </c>
      <c r="D1394" t="s">
        <v>48</v>
      </c>
      <c r="E1394" t="s">
        <v>2424</v>
      </c>
      <c r="F1394">
        <v>3120</v>
      </c>
      <c r="G1394" t="s">
        <v>827</v>
      </c>
    </row>
    <row r="1395" spans="1:8">
      <c r="A1395" t="s">
        <v>908</v>
      </c>
      <c r="B1395">
        <f>VLOOKUP(A1395,Sheet2!$A$2:$C$250,3)</f>
        <v>590</v>
      </c>
      <c r="C1395" t="str">
        <f>VLOOKUP(A1395,Sheet2!$A$2:$C$250,2)</f>
        <v>Yukon-Koyukuk/Upper Tanana</v>
      </c>
      <c r="D1395" t="s">
        <v>2471</v>
      </c>
      <c r="E1395" t="s">
        <v>2424</v>
      </c>
      <c r="F1395">
        <v>3472</v>
      </c>
    </row>
    <row r="1396" spans="1:8">
      <c r="A1396" t="s">
        <v>908</v>
      </c>
      <c r="B1396">
        <f>VLOOKUP(A1396,Sheet2!$A$2:$C$250,3)</f>
        <v>590</v>
      </c>
      <c r="C1396" t="str">
        <f>VLOOKUP(A1396,Sheet2!$A$2:$C$250,2)</f>
        <v>Yukon-Koyukuk/Upper Tanana</v>
      </c>
      <c r="D1396" t="s">
        <v>875</v>
      </c>
      <c r="E1396" t="s">
        <v>2424</v>
      </c>
      <c r="F1396">
        <v>4740</v>
      </c>
      <c r="G1396" t="s">
        <v>827</v>
      </c>
    </row>
    <row r="1397" spans="1:8">
      <c r="A1397" t="s">
        <v>908</v>
      </c>
      <c r="B1397">
        <f>VLOOKUP(A1397,Sheet2!$A$2:$C$250,3)</f>
        <v>590</v>
      </c>
      <c r="C1397" t="str">
        <f>VLOOKUP(A1397,Sheet2!$A$2:$C$250,2)</f>
        <v>Yukon-Koyukuk/Upper Tanana</v>
      </c>
      <c r="D1397" t="s">
        <v>889</v>
      </c>
      <c r="E1397" t="s">
        <v>2424</v>
      </c>
      <c r="H1397" t="s">
        <v>795</v>
      </c>
    </row>
    <row r="1398" spans="1:8">
      <c r="A1398" t="s">
        <v>908</v>
      </c>
      <c r="B1398">
        <f>VLOOKUP(A1398,Sheet2!$A$2:$C$250,3)</f>
        <v>590</v>
      </c>
      <c r="C1398" t="str">
        <f>VLOOKUP(A1398,Sheet2!$A$2:$C$250,2)</f>
        <v>Yukon-Koyukuk/Upper Tanana</v>
      </c>
      <c r="D1398" t="s">
        <v>890</v>
      </c>
      <c r="E1398" t="s">
        <v>2424</v>
      </c>
      <c r="H1398" t="s">
        <v>795</v>
      </c>
    </row>
    <row r="1399" spans="1:8">
      <c r="A1399" t="s">
        <v>908</v>
      </c>
      <c r="B1399">
        <f>VLOOKUP(A1399,Sheet2!$A$2:$C$250,3)</f>
        <v>590</v>
      </c>
      <c r="C1399" t="str">
        <f>VLOOKUP(A1399,Sheet2!$A$2:$C$250,2)</f>
        <v>Yukon-Koyukuk/Upper Tanana</v>
      </c>
      <c r="D1399" t="s">
        <v>88</v>
      </c>
      <c r="E1399" t="s">
        <v>2424</v>
      </c>
      <c r="H1399" t="s">
        <v>795</v>
      </c>
    </row>
    <row r="1400" spans="1:8">
      <c r="A1400" t="s">
        <v>908</v>
      </c>
      <c r="B1400">
        <f>VLOOKUP(A1400,Sheet2!$A$2:$C$250,3)</f>
        <v>590</v>
      </c>
      <c r="C1400" t="str">
        <f>VLOOKUP(A1400,Sheet2!$A$2:$C$250,2)</f>
        <v>Yukon-Koyukuk/Upper Tanana</v>
      </c>
      <c r="D1400" t="s">
        <v>892</v>
      </c>
      <c r="E1400" t="s">
        <v>2424</v>
      </c>
      <c r="H1400" t="s">
        <v>795</v>
      </c>
    </row>
    <row r="1401" spans="1:8">
      <c r="A1401" t="s">
        <v>908</v>
      </c>
      <c r="B1401">
        <f>VLOOKUP(A1401,Sheet2!$A$2:$C$250,3)</f>
        <v>590</v>
      </c>
      <c r="C1401" t="str">
        <f>VLOOKUP(A1401,Sheet2!$A$2:$C$250,2)</f>
        <v>Yukon-Koyukuk/Upper Tanana</v>
      </c>
      <c r="D1401" t="s">
        <v>897</v>
      </c>
      <c r="E1401" t="s">
        <v>2424</v>
      </c>
      <c r="H1401" t="s">
        <v>795</v>
      </c>
    </row>
    <row r="1402" spans="1:8">
      <c r="A1402" t="s">
        <v>908</v>
      </c>
      <c r="B1402">
        <f>VLOOKUP(A1402,Sheet2!$A$2:$C$250,3)</f>
        <v>590</v>
      </c>
      <c r="C1402" t="str">
        <f>VLOOKUP(A1402,Sheet2!$A$2:$C$250,2)</f>
        <v>Yukon-Koyukuk/Upper Tanana</v>
      </c>
      <c r="D1402" t="s">
        <v>916</v>
      </c>
      <c r="E1402" t="s">
        <v>2424</v>
      </c>
      <c r="H1402" t="s">
        <v>795</v>
      </c>
    </row>
    <row r="1403" spans="1:8">
      <c r="A1403" t="s">
        <v>908</v>
      </c>
      <c r="B1403">
        <f>VLOOKUP(A1403,Sheet2!$A$2:$C$250,3)</f>
        <v>590</v>
      </c>
      <c r="C1403" t="str">
        <f>VLOOKUP(A1403,Sheet2!$A$2:$C$250,2)</f>
        <v>Yukon-Koyukuk/Upper Tanana</v>
      </c>
      <c r="D1403" t="s">
        <v>886</v>
      </c>
      <c r="E1403" t="s">
        <v>2194</v>
      </c>
      <c r="F1403">
        <v>9917</v>
      </c>
    </row>
    <row r="1404" spans="1:8">
      <c r="A1404" t="s">
        <v>908</v>
      </c>
      <c r="B1404">
        <f>VLOOKUP(A1404,Sheet2!$A$2:$C$250,3)</f>
        <v>590</v>
      </c>
      <c r="C1404" t="str">
        <f>VLOOKUP(A1404,Sheet2!$A$2:$C$250,2)</f>
        <v>Yukon-Koyukuk/Upper Tanana</v>
      </c>
      <c r="D1404" t="s">
        <v>904</v>
      </c>
      <c r="E1404" t="s">
        <v>2194</v>
      </c>
      <c r="H1404" t="s">
        <v>795</v>
      </c>
    </row>
    <row r="1405" spans="1:8">
      <c r="A1405" t="s">
        <v>908</v>
      </c>
      <c r="B1405">
        <f>VLOOKUP(A1405,Sheet2!$A$2:$C$250,3)</f>
        <v>590</v>
      </c>
      <c r="C1405" t="str">
        <f>VLOOKUP(A1405,Sheet2!$A$2:$C$250,2)</f>
        <v>Yukon-Koyukuk/Upper Tanana</v>
      </c>
      <c r="D1405" t="s">
        <v>898</v>
      </c>
      <c r="E1405" t="s">
        <v>1980</v>
      </c>
      <c r="F1405">
        <v>576</v>
      </c>
    </row>
    <row r="1406" spans="1:8">
      <c r="A1406" t="s">
        <v>908</v>
      </c>
      <c r="B1406">
        <f>VLOOKUP(A1406,Sheet2!$A$2:$C$250,3)</f>
        <v>590</v>
      </c>
      <c r="C1406" t="str">
        <f>VLOOKUP(A1406,Sheet2!$A$2:$C$250,2)</f>
        <v>Yukon-Koyukuk/Upper Tanana</v>
      </c>
      <c r="D1406" t="s">
        <v>399</v>
      </c>
      <c r="E1406" t="s">
        <v>1980</v>
      </c>
      <c r="F1406">
        <v>2000</v>
      </c>
    </row>
    <row r="1407" spans="1:8">
      <c r="A1407" t="s">
        <v>908</v>
      </c>
      <c r="B1407">
        <f>VLOOKUP(A1407,Sheet2!$A$2:$C$250,3)</f>
        <v>590</v>
      </c>
      <c r="C1407" t="str">
        <f>VLOOKUP(A1407,Sheet2!$A$2:$C$250,2)</f>
        <v>Yukon-Koyukuk/Upper Tanana</v>
      </c>
      <c r="D1407" t="s">
        <v>888</v>
      </c>
      <c r="E1407" t="s">
        <v>1980</v>
      </c>
      <c r="H1407" t="s">
        <v>795</v>
      </c>
    </row>
    <row r="1408" spans="1:8">
      <c r="A1408" t="s">
        <v>908</v>
      </c>
      <c r="B1408">
        <f>VLOOKUP(A1408,Sheet2!$A$2:$C$250,3)</f>
        <v>590</v>
      </c>
      <c r="C1408" t="str">
        <f>VLOOKUP(A1408,Sheet2!$A$2:$C$250,2)</f>
        <v>Yukon-Koyukuk/Upper Tanana</v>
      </c>
      <c r="D1408" t="s">
        <v>144</v>
      </c>
      <c r="E1408" t="s">
        <v>65</v>
      </c>
      <c r="H1408" t="s">
        <v>795</v>
      </c>
    </row>
    <row r="1409" spans="1:11">
      <c r="A1409" t="s">
        <v>1841</v>
      </c>
      <c r="B1409">
        <f>VLOOKUP(A1409,Sheet2!$A$2:$C$250,3)</f>
        <v>217</v>
      </c>
      <c r="C1409" t="str">
        <f>VLOOKUP(A1409,Sheet2!$A$2:$C$250,2)</f>
        <v>Copper River/Chugach</v>
      </c>
      <c r="D1409" t="s">
        <v>3625</v>
      </c>
      <c r="E1409" t="s">
        <v>3615</v>
      </c>
      <c r="F1409">
        <v>5900</v>
      </c>
      <c r="I1409">
        <v>2411</v>
      </c>
    </row>
    <row r="1410" spans="1:11">
      <c r="A1410" t="s">
        <v>1841</v>
      </c>
      <c r="B1410">
        <f>VLOOKUP(A1410,Sheet2!$A$2:$C$250,3)</f>
        <v>217</v>
      </c>
      <c r="C1410" t="str">
        <f>VLOOKUP(A1410,Sheet2!$A$2:$C$250,2)</f>
        <v>Copper River/Chugach</v>
      </c>
      <c r="E1410" t="s">
        <v>3335</v>
      </c>
      <c r="F1410">
        <v>6663</v>
      </c>
    </row>
    <row r="1411" spans="1:11">
      <c r="A1411" t="s">
        <v>1841</v>
      </c>
      <c r="B1411">
        <f>VLOOKUP(A1411,Sheet2!$A$2:$C$250,3)</f>
        <v>217</v>
      </c>
      <c r="C1411" t="str">
        <f>VLOOKUP(A1411,Sheet2!$A$2:$C$250,2)</f>
        <v>Copper River/Chugach</v>
      </c>
      <c r="D1411" t="s">
        <v>3626</v>
      </c>
      <c r="E1411" t="s">
        <v>3315</v>
      </c>
      <c r="F1411">
        <v>850</v>
      </c>
      <c r="I1411">
        <v>602</v>
      </c>
    </row>
    <row r="1412" spans="1:11">
      <c r="A1412" t="s">
        <v>1841</v>
      </c>
      <c r="B1412">
        <f>VLOOKUP(A1412,Sheet2!$A$2:$C$250,3)</f>
        <v>217</v>
      </c>
      <c r="C1412" t="str">
        <f>VLOOKUP(A1412,Sheet2!$A$2:$C$250,2)</f>
        <v>Copper River/Chugach</v>
      </c>
      <c r="D1412" t="s">
        <v>3316</v>
      </c>
      <c r="E1412" t="s">
        <v>3315</v>
      </c>
      <c r="F1412">
        <v>1500</v>
      </c>
      <c r="I1412">
        <v>602</v>
      </c>
    </row>
    <row r="1413" spans="1:11">
      <c r="A1413" t="s">
        <v>1841</v>
      </c>
      <c r="B1413">
        <f>VLOOKUP(A1413,Sheet2!$A$2:$C$250,3)</f>
        <v>217</v>
      </c>
      <c r="C1413" t="str">
        <f>VLOOKUP(A1413,Sheet2!$A$2:$C$250,2)</f>
        <v>Copper River/Chugach</v>
      </c>
      <c r="D1413" t="s">
        <v>1877</v>
      </c>
      <c r="E1413" t="s">
        <v>377</v>
      </c>
      <c r="F1413">
        <v>928</v>
      </c>
    </row>
    <row r="1414" spans="1:11">
      <c r="A1414" t="s">
        <v>1841</v>
      </c>
      <c r="B1414">
        <f>VLOOKUP(A1414,Sheet2!$A$2:$C$250,3)</f>
        <v>217</v>
      </c>
      <c r="C1414" t="str">
        <f>VLOOKUP(A1414,Sheet2!$A$2:$C$250,2)</f>
        <v>Copper River/Chugach</v>
      </c>
      <c r="D1414" t="s">
        <v>1246</v>
      </c>
      <c r="E1414" t="s">
        <v>377</v>
      </c>
      <c r="I1414">
        <v>1028</v>
      </c>
      <c r="K1414">
        <v>6773</v>
      </c>
    </row>
    <row r="1415" spans="1:11">
      <c r="A1415" t="s">
        <v>1841</v>
      </c>
      <c r="B1415">
        <f>VLOOKUP(A1415,Sheet2!$A$2:$C$250,3)</f>
        <v>217</v>
      </c>
      <c r="C1415" t="str">
        <f>VLOOKUP(A1415,Sheet2!$A$2:$C$250,2)</f>
        <v>Copper River/Chugach</v>
      </c>
      <c r="D1415" t="s">
        <v>1882</v>
      </c>
      <c r="E1415" t="s">
        <v>1500</v>
      </c>
      <c r="F1415">
        <v>864</v>
      </c>
    </row>
    <row r="1416" spans="1:11">
      <c r="A1416" t="s">
        <v>1841</v>
      </c>
      <c r="B1416">
        <f>VLOOKUP(A1416,Sheet2!$A$2:$C$250,3)</f>
        <v>217</v>
      </c>
      <c r="C1416" t="str">
        <f>VLOOKUP(A1416,Sheet2!$A$2:$C$250,2)</f>
        <v>Copper River/Chugach</v>
      </c>
      <c r="D1416" t="s">
        <v>1875</v>
      </c>
      <c r="E1416" t="s">
        <v>1500</v>
      </c>
      <c r="F1416">
        <v>6000</v>
      </c>
    </row>
    <row r="1417" spans="1:11">
      <c r="A1417" t="s">
        <v>1841</v>
      </c>
      <c r="B1417">
        <f>VLOOKUP(A1417,Sheet2!$A$2:$C$250,3)</f>
        <v>217</v>
      </c>
      <c r="C1417" t="str">
        <f>VLOOKUP(A1417,Sheet2!$A$2:$C$250,2)</f>
        <v>Copper River/Chugach</v>
      </c>
      <c r="D1417" t="s">
        <v>1881</v>
      </c>
      <c r="E1417" t="s">
        <v>1500</v>
      </c>
    </row>
    <row r="1418" spans="1:11">
      <c r="A1418" t="s">
        <v>1841</v>
      </c>
      <c r="B1418">
        <f>VLOOKUP(A1418,Sheet2!$A$2:$C$250,3)</f>
        <v>217</v>
      </c>
      <c r="C1418" t="str">
        <f>VLOOKUP(A1418,Sheet2!$A$2:$C$250,2)</f>
        <v>Copper River/Chugach</v>
      </c>
      <c r="D1418" t="s">
        <v>1880</v>
      </c>
      <c r="E1418" t="s">
        <v>2424</v>
      </c>
      <c r="F1418">
        <v>276</v>
      </c>
    </row>
    <row r="1419" spans="1:11">
      <c r="A1419" t="s">
        <v>1841</v>
      </c>
      <c r="B1419">
        <f>VLOOKUP(A1419,Sheet2!$A$2:$C$250,3)</f>
        <v>217</v>
      </c>
      <c r="C1419" t="str">
        <f>VLOOKUP(A1419,Sheet2!$A$2:$C$250,2)</f>
        <v>Copper River/Chugach</v>
      </c>
      <c r="D1419" t="s">
        <v>1877</v>
      </c>
      <c r="E1419" t="s">
        <v>2424</v>
      </c>
      <c r="F1419">
        <v>928</v>
      </c>
    </row>
    <row r="1420" spans="1:11">
      <c r="A1420" t="s">
        <v>1841</v>
      </c>
      <c r="B1420">
        <f>VLOOKUP(A1420,Sheet2!$A$2:$C$250,3)</f>
        <v>217</v>
      </c>
      <c r="C1420" t="str">
        <f>VLOOKUP(A1420,Sheet2!$A$2:$C$250,2)</f>
        <v>Copper River/Chugach</v>
      </c>
      <c r="D1420" t="s">
        <v>2472</v>
      </c>
      <c r="E1420" t="s">
        <v>2424</v>
      </c>
      <c r="F1420">
        <v>4250</v>
      </c>
      <c r="I1420">
        <v>1837</v>
      </c>
      <c r="K1420">
        <v>28000</v>
      </c>
    </row>
    <row r="1421" spans="1:11">
      <c r="A1421" t="s">
        <v>1841</v>
      </c>
      <c r="B1421">
        <f>VLOOKUP(A1421,Sheet2!$A$2:$C$250,3)</f>
        <v>217</v>
      </c>
      <c r="C1421" t="str">
        <f>VLOOKUP(A1421,Sheet2!$A$2:$C$250,2)</f>
        <v>Copper River/Chugach</v>
      </c>
      <c r="D1421" t="s">
        <v>2331</v>
      </c>
      <c r="E1421" t="s">
        <v>213</v>
      </c>
      <c r="F1421">
        <v>1400</v>
      </c>
      <c r="I1421">
        <v>2147</v>
      </c>
      <c r="K1421">
        <v>1677</v>
      </c>
    </row>
    <row r="1422" spans="1:11">
      <c r="A1422" t="s">
        <v>1841</v>
      </c>
      <c r="B1422">
        <f>VLOOKUP(A1422,Sheet2!$A$2:$C$250,3)</f>
        <v>217</v>
      </c>
      <c r="C1422" t="str">
        <f>VLOOKUP(A1422,Sheet2!$A$2:$C$250,2)</f>
        <v>Copper River/Chugach</v>
      </c>
      <c r="D1422" t="s">
        <v>1876</v>
      </c>
      <c r="E1422" t="s">
        <v>213</v>
      </c>
      <c r="F1422">
        <v>2400</v>
      </c>
      <c r="K1422">
        <v>12385</v>
      </c>
    </row>
    <row r="1423" spans="1:11">
      <c r="A1423" t="s">
        <v>952</v>
      </c>
      <c r="B1423">
        <f>VLOOKUP(A1423,Sheet2!$A$2:$C$250,3)</f>
        <v>483</v>
      </c>
      <c r="C1423" t="str">
        <f>VLOOKUP(A1423,Sheet2!$A$2:$C$250,2)</f>
        <v>Yukon-Koyukuk/Upper Tanana</v>
      </c>
      <c r="D1423" t="s">
        <v>3627</v>
      </c>
      <c r="E1423" t="s">
        <v>3615</v>
      </c>
      <c r="F1423">
        <v>1104</v>
      </c>
    </row>
    <row r="1424" spans="1:11">
      <c r="A1424" t="s">
        <v>952</v>
      </c>
      <c r="B1424">
        <f>VLOOKUP(A1424,Sheet2!$A$2:$C$250,3)</f>
        <v>483</v>
      </c>
      <c r="C1424" t="str">
        <f>VLOOKUP(A1424,Sheet2!$A$2:$C$250,2)</f>
        <v>Yukon-Koyukuk/Upper Tanana</v>
      </c>
      <c r="D1424" t="s">
        <v>3427</v>
      </c>
      <c r="E1424" t="s">
        <v>3335</v>
      </c>
      <c r="F1424">
        <v>1500</v>
      </c>
      <c r="K1424">
        <v>7757</v>
      </c>
    </row>
    <row r="1425" spans="1:11">
      <c r="A1425" t="s">
        <v>952</v>
      </c>
      <c r="B1425">
        <f>VLOOKUP(A1425,Sheet2!$A$2:$C$250,3)</f>
        <v>483</v>
      </c>
      <c r="C1425" t="str">
        <f>VLOOKUP(A1425,Sheet2!$A$2:$C$250,2)</f>
        <v>Yukon-Koyukuk/Upper Tanana</v>
      </c>
      <c r="D1425" t="s">
        <v>974</v>
      </c>
      <c r="E1425" t="s">
        <v>3335</v>
      </c>
      <c r="F1425">
        <v>1600</v>
      </c>
      <c r="K1425">
        <v>11113</v>
      </c>
    </row>
    <row r="1426" spans="1:11">
      <c r="A1426" t="s">
        <v>952</v>
      </c>
      <c r="B1426">
        <f>VLOOKUP(A1426,Sheet2!$A$2:$C$250,3)</f>
        <v>483</v>
      </c>
      <c r="C1426" t="str">
        <f>VLOOKUP(A1426,Sheet2!$A$2:$C$250,2)</f>
        <v>Yukon-Koyukuk/Upper Tanana</v>
      </c>
      <c r="D1426" t="s">
        <v>925</v>
      </c>
      <c r="E1426" t="s">
        <v>3335</v>
      </c>
      <c r="F1426">
        <v>2227</v>
      </c>
      <c r="K1426">
        <v>2149</v>
      </c>
    </row>
    <row r="1427" spans="1:11">
      <c r="A1427" t="s">
        <v>952</v>
      </c>
      <c r="B1427">
        <f>VLOOKUP(A1427,Sheet2!$A$2:$C$250,3)</f>
        <v>483</v>
      </c>
      <c r="C1427" t="str">
        <f>VLOOKUP(A1427,Sheet2!$A$2:$C$250,2)</f>
        <v>Yukon-Koyukuk/Upper Tanana</v>
      </c>
      <c r="D1427" t="s">
        <v>3429</v>
      </c>
      <c r="E1427" t="s">
        <v>3335</v>
      </c>
      <c r="F1427">
        <v>6080</v>
      </c>
      <c r="K1427">
        <v>21300</v>
      </c>
    </row>
    <row r="1428" spans="1:11">
      <c r="A1428" t="s">
        <v>952</v>
      </c>
      <c r="B1428">
        <f>VLOOKUP(A1428,Sheet2!$A$2:$C$250,3)</f>
        <v>483</v>
      </c>
      <c r="C1428" t="str">
        <f>VLOOKUP(A1428,Sheet2!$A$2:$C$250,2)</f>
        <v>Yukon-Koyukuk/Upper Tanana</v>
      </c>
      <c r="D1428" t="s">
        <v>3428</v>
      </c>
      <c r="E1428" t="s">
        <v>3335</v>
      </c>
      <c r="F1428">
        <v>6531</v>
      </c>
      <c r="K1428">
        <v>27008</v>
      </c>
    </row>
    <row r="1429" spans="1:11">
      <c r="A1429" t="s">
        <v>952</v>
      </c>
      <c r="B1429">
        <f>VLOOKUP(A1429,Sheet2!$A$2:$C$250,3)</f>
        <v>483</v>
      </c>
      <c r="C1429" t="str">
        <f>VLOOKUP(A1429,Sheet2!$A$2:$C$250,2)</f>
        <v>Yukon-Koyukuk/Upper Tanana</v>
      </c>
      <c r="D1429" t="s">
        <v>3432</v>
      </c>
      <c r="E1429" t="s">
        <v>3335</v>
      </c>
      <c r="F1429">
        <v>6625</v>
      </c>
      <c r="K1429">
        <v>6265</v>
      </c>
    </row>
    <row r="1430" spans="1:11">
      <c r="A1430" t="s">
        <v>952</v>
      </c>
      <c r="B1430">
        <f>VLOOKUP(A1430,Sheet2!$A$2:$C$250,3)</f>
        <v>483</v>
      </c>
      <c r="C1430" t="str">
        <f>VLOOKUP(A1430,Sheet2!$A$2:$C$250,2)</f>
        <v>Yukon-Koyukuk/Upper Tanana</v>
      </c>
      <c r="D1430" t="s">
        <v>987</v>
      </c>
      <c r="E1430" t="s">
        <v>3335</v>
      </c>
      <c r="F1430">
        <v>6720</v>
      </c>
      <c r="K1430">
        <v>16977</v>
      </c>
    </row>
    <row r="1431" spans="1:11">
      <c r="A1431" t="s">
        <v>952</v>
      </c>
      <c r="B1431">
        <f>VLOOKUP(A1431,Sheet2!$A$2:$C$250,3)</f>
        <v>483</v>
      </c>
      <c r="C1431" t="str">
        <f>VLOOKUP(A1431,Sheet2!$A$2:$C$250,2)</f>
        <v>Yukon-Koyukuk/Upper Tanana</v>
      </c>
      <c r="D1431" t="s">
        <v>981</v>
      </c>
      <c r="E1431" t="s">
        <v>3335</v>
      </c>
      <c r="F1431">
        <v>7800</v>
      </c>
    </row>
    <row r="1432" spans="1:11">
      <c r="A1432" t="s">
        <v>952</v>
      </c>
      <c r="B1432">
        <f>VLOOKUP(A1432,Sheet2!$A$2:$C$250,3)</f>
        <v>483</v>
      </c>
      <c r="C1432" t="str">
        <f>VLOOKUP(A1432,Sheet2!$A$2:$C$250,2)</f>
        <v>Yukon-Koyukuk/Upper Tanana</v>
      </c>
      <c r="D1432" t="s">
        <v>3430</v>
      </c>
      <c r="E1432" t="s">
        <v>3335</v>
      </c>
      <c r="F1432">
        <v>10623</v>
      </c>
      <c r="K1432">
        <v>13443</v>
      </c>
    </row>
    <row r="1433" spans="1:11">
      <c r="A1433" t="s">
        <v>952</v>
      </c>
      <c r="B1433">
        <f>VLOOKUP(A1433,Sheet2!$A$2:$C$250,3)</f>
        <v>483</v>
      </c>
      <c r="C1433" t="str">
        <f>VLOOKUP(A1433,Sheet2!$A$2:$C$250,2)</f>
        <v>Yukon-Koyukuk/Upper Tanana</v>
      </c>
      <c r="D1433" t="s">
        <v>984</v>
      </c>
      <c r="E1433" t="s">
        <v>3335</v>
      </c>
      <c r="F1433">
        <v>10662</v>
      </c>
      <c r="K1433">
        <v>141067</v>
      </c>
    </row>
    <row r="1434" spans="1:11">
      <c r="A1434" t="s">
        <v>952</v>
      </c>
      <c r="B1434">
        <f>VLOOKUP(A1434,Sheet2!$A$2:$C$250,3)</f>
        <v>483</v>
      </c>
      <c r="C1434" t="str">
        <f>VLOOKUP(A1434,Sheet2!$A$2:$C$250,2)</f>
        <v>Yukon-Koyukuk/Upper Tanana</v>
      </c>
      <c r="D1434" t="s">
        <v>3426</v>
      </c>
      <c r="E1434" t="s">
        <v>3335</v>
      </c>
      <c r="F1434">
        <v>12000</v>
      </c>
      <c r="K1434">
        <v>73440</v>
      </c>
    </row>
    <row r="1435" spans="1:11">
      <c r="A1435" t="s">
        <v>2255</v>
      </c>
      <c r="B1435">
        <f>VLOOKUP(A1435,Sheet2!$A$2:$C$250,3)</f>
        <v>483</v>
      </c>
      <c r="C1435" t="str">
        <f>VLOOKUP(A1435,Sheet2!$A$2:$C$250,2)</f>
        <v>Yukon-Koyukuk/Upper Tanana</v>
      </c>
      <c r="D1435" t="s">
        <v>3425</v>
      </c>
      <c r="E1435" t="s">
        <v>3335</v>
      </c>
      <c r="F1435">
        <v>15124</v>
      </c>
      <c r="I1435">
        <v>3149.9753518248176</v>
      </c>
      <c r="J1435" t="s">
        <v>653</v>
      </c>
      <c r="K1435">
        <v>39028.351105500005</v>
      </c>
    </row>
    <row r="1436" spans="1:11">
      <c r="A1436" t="s">
        <v>2255</v>
      </c>
      <c r="B1436">
        <f>VLOOKUP(A1436,Sheet2!$A$2:$C$250,3)</f>
        <v>483</v>
      </c>
      <c r="C1436" t="str">
        <f>VLOOKUP(A1436,Sheet2!$A$2:$C$250,2)</f>
        <v>Yukon-Koyukuk/Upper Tanana</v>
      </c>
      <c r="D1436" t="s">
        <v>3422</v>
      </c>
      <c r="E1436" t="s">
        <v>3335</v>
      </c>
      <c r="F1436">
        <v>15501</v>
      </c>
      <c r="I1436">
        <v>10120.738686131386</v>
      </c>
      <c r="K1436">
        <v>122004.09812466665</v>
      </c>
    </row>
    <row r="1437" spans="1:11">
      <c r="A1437" t="s">
        <v>952</v>
      </c>
      <c r="B1437">
        <f>VLOOKUP(A1437,Sheet2!$A$2:$C$250,3)</f>
        <v>483</v>
      </c>
      <c r="C1437" t="str">
        <f>VLOOKUP(A1437,Sheet2!$A$2:$C$250,2)</f>
        <v>Yukon-Koyukuk/Upper Tanana</v>
      </c>
      <c r="D1437" t="s">
        <v>3424</v>
      </c>
      <c r="E1437" t="s">
        <v>3335</v>
      </c>
      <c r="F1437">
        <v>17592</v>
      </c>
      <c r="I1437">
        <v>20626.243851094892</v>
      </c>
      <c r="J1437" t="s">
        <v>653</v>
      </c>
      <c r="K1437">
        <v>93220.838979999971</v>
      </c>
    </row>
    <row r="1438" spans="1:11">
      <c r="A1438" t="s">
        <v>952</v>
      </c>
      <c r="B1438">
        <f>VLOOKUP(A1438,Sheet2!$A$2:$C$250,3)</f>
        <v>483</v>
      </c>
      <c r="C1438" t="str">
        <f>VLOOKUP(A1438,Sheet2!$A$2:$C$250,2)</f>
        <v>Yukon-Koyukuk/Upper Tanana</v>
      </c>
      <c r="D1438" t="s">
        <v>3431</v>
      </c>
      <c r="E1438" t="s">
        <v>3335</v>
      </c>
      <c r="F1438">
        <v>32774</v>
      </c>
      <c r="K1438">
        <v>32600</v>
      </c>
    </row>
    <row r="1439" spans="1:11">
      <c r="A1439" t="s">
        <v>2255</v>
      </c>
      <c r="B1439">
        <f>VLOOKUP(A1439,Sheet2!$A$2:$C$250,3)</f>
        <v>483</v>
      </c>
      <c r="C1439" t="str">
        <f>VLOOKUP(A1439,Sheet2!$A$2:$C$250,2)</f>
        <v>Yukon-Koyukuk/Upper Tanana</v>
      </c>
      <c r="D1439" t="s">
        <v>3423</v>
      </c>
      <c r="E1439" t="s">
        <v>3335</v>
      </c>
      <c r="F1439">
        <v>33776</v>
      </c>
      <c r="I1439">
        <v>14091.240875912408</v>
      </c>
      <c r="K1439">
        <v>198249.41665617496</v>
      </c>
    </row>
    <row r="1440" spans="1:11">
      <c r="A1440" t="s">
        <v>952</v>
      </c>
      <c r="B1440">
        <f>VLOOKUP(A1440,Sheet2!$A$2:$C$250,3)</f>
        <v>483</v>
      </c>
      <c r="C1440" t="str">
        <f>VLOOKUP(A1440,Sheet2!$A$2:$C$250,2)</f>
        <v>Yukon-Koyukuk/Upper Tanana</v>
      </c>
      <c r="D1440" t="s">
        <v>969</v>
      </c>
      <c r="E1440" t="s">
        <v>3335</v>
      </c>
      <c r="F1440">
        <v>58494</v>
      </c>
      <c r="K1440">
        <v>207021</v>
      </c>
    </row>
    <row r="1441" spans="1:11">
      <c r="A1441" t="s">
        <v>952</v>
      </c>
      <c r="B1441">
        <f>VLOOKUP(A1441,Sheet2!$A$2:$C$250,3)</f>
        <v>483</v>
      </c>
      <c r="C1441" t="str">
        <f>VLOOKUP(A1441,Sheet2!$A$2:$C$250,2)</f>
        <v>Yukon-Koyukuk/Upper Tanana</v>
      </c>
      <c r="D1441" t="s">
        <v>923</v>
      </c>
      <c r="E1441" t="s">
        <v>3335</v>
      </c>
      <c r="K1441">
        <v>5217</v>
      </c>
    </row>
    <row r="1442" spans="1:11">
      <c r="A1442" t="s">
        <v>952</v>
      </c>
      <c r="B1442">
        <f>VLOOKUP(A1442,Sheet2!$A$2:$C$250,3)</f>
        <v>483</v>
      </c>
      <c r="C1442" t="str">
        <f>VLOOKUP(A1442,Sheet2!$A$2:$C$250,2)</f>
        <v>Yukon-Koyukuk/Upper Tanana</v>
      </c>
      <c r="D1442" t="s">
        <v>3433</v>
      </c>
      <c r="E1442" t="s">
        <v>3335</v>
      </c>
      <c r="K1442">
        <v>38595</v>
      </c>
    </row>
    <row r="1443" spans="1:11">
      <c r="A1443" t="s">
        <v>952</v>
      </c>
      <c r="B1443">
        <f>VLOOKUP(A1443,Sheet2!$A$2:$C$250,3)</f>
        <v>483</v>
      </c>
      <c r="C1443" t="str">
        <f>VLOOKUP(A1443,Sheet2!$A$2:$C$250,2)</f>
        <v>Yukon-Koyukuk/Upper Tanana</v>
      </c>
      <c r="D1443" t="s">
        <v>967</v>
      </c>
      <c r="E1443" t="s">
        <v>3335</v>
      </c>
      <c r="K1443">
        <v>8048</v>
      </c>
    </row>
    <row r="1444" spans="1:11">
      <c r="A1444" t="s">
        <v>952</v>
      </c>
      <c r="B1444">
        <f>VLOOKUP(A1444,Sheet2!$A$2:$C$250,3)</f>
        <v>483</v>
      </c>
      <c r="C1444" t="str">
        <f>VLOOKUP(A1444,Sheet2!$A$2:$C$250,2)</f>
        <v>Yukon-Koyukuk/Upper Tanana</v>
      </c>
      <c r="D1444" t="s">
        <v>3434</v>
      </c>
      <c r="E1444" t="s">
        <v>3335</v>
      </c>
      <c r="K1444">
        <v>686</v>
      </c>
    </row>
    <row r="1445" spans="1:11">
      <c r="A1445" t="s">
        <v>952</v>
      </c>
      <c r="B1445">
        <f>VLOOKUP(A1445,Sheet2!$A$2:$C$250,3)</f>
        <v>483</v>
      </c>
      <c r="C1445" t="str">
        <f>VLOOKUP(A1445,Sheet2!$A$2:$C$250,2)</f>
        <v>Yukon-Koyukuk/Upper Tanana</v>
      </c>
      <c r="D1445" t="s">
        <v>975</v>
      </c>
      <c r="E1445" t="s">
        <v>3335</v>
      </c>
      <c r="K1445">
        <v>20003</v>
      </c>
    </row>
    <row r="1446" spans="1:11">
      <c r="A1446" t="s">
        <v>952</v>
      </c>
      <c r="B1446">
        <f>VLOOKUP(A1446,Sheet2!$A$2:$C$250,3)</f>
        <v>483</v>
      </c>
      <c r="C1446" t="str">
        <f>VLOOKUP(A1446,Sheet2!$A$2:$C$250,2)</f>
        <v>Yukon-Koyukuk/Upper Tanana</v>
      </c>
      <c r="D1446" t="s">
        <v>932</v>
      </c>
      <c r="E1446" t="s">
        <v>3232</v>
      </c>
      <c r="F1446">
        <v>10500</v>
      </c>
      <c r="G1446" t="s">
        <v>827</v>
      </c>
    </row>
    <row r="1447" spans="1:11">
      <c r="A1447" t="s">
        <v>952</v>
      </c>
      <c r="B1447">
        <f>VLOOKUP(A1447,Sheet2!$A$2:$C$250,3)</f>
        <v>483</v>
      </c>
      <c r="C1447" t="str">
        <f>VLOOKUP(A1447,Sheet2!$A$2:$C$250,2)</f>
        <v>Yukon-Koyukuk/Upper Tanana</v>
      </c>
      <c r="D1447" t="s">
        <v>963</v>
      </c>
      <c r="E1447" t="s">
        <v>3232</v>
      </c>
    </row>
    <row r="1448" spans="1:11">
      <c r="A1448" t="s">
        <v>952</v>
      </c>
      <c r="B1448">
        <f>VLOOKUP(A1448,Sheet2!$A$2:$C$250,3)</f>
        <v>483</v>
      </c>
      <c r="C1448" t="str">
        <f>VLOOKUP(A1448,Sheet2!$A$2:$C$250,2)</f>
        <v>Yukon-Koyukuk/Upper Tanana</v>
      </c>
      <c r="D1448" t="s">
        <v>37</v>
      </c>
      <c r="E1448" t="s">
        <v>377</v>
      </c>
      <c r="F1448">
        <v>800</v>
      </c>
      <c r="I1448">
        <v>8000</v>
      </c>
      <c r="K1448">
        <v>8400</v>
      </c>
    </row>
    <row r="1449" spans="1:11">
      <c r="A1449" t="s">
        <v>952</v>
      </c>
      <c r="B1449">
        <f>VLOOKUP(A1449,Sheet2!$A$2:$C$250,3)</f>
        <v>483</v>
      </c>
      <c r="C1449" t="str">
        <f>VLOOKUP(A1449,Sheet2!$A$2:$C$250,2)</f>
        <v>Yukon-Koyukuk/Upper Tanana</v>
      </c>
      <c r="D1449" t="s">
        <v>712</v>
      </c>
      <c r="E1449" t="s">
        <v>377</v>
      </c>
      <c r="F1449">
        <v>1280</v>
      </c>
    </row>
    <row r="1450" spans="1:11">
      <c r="A1450" t="s">
        <v>952</v>
      </c>
      <c r="B1450">
        <f>VLOOKUP(A1450,Sheet2!$A$2:$C$250,3)</f>
        <v>483</v>
      </c>
      <c r="C1450" t="str">
        <f>VLOOKUP(A1450,Sheet2!$A$2:$C$250,2)</f>
        <v>Yukon-Koyukuk/Upper Tanana</v>
      </c>
      <c r="D1450" t="s">
        <v>3051</v>
      </c>
      <c r="E1450" t="s">
        <v>377</v>
      </c>
      <c r="F1450">
        <v>6268</v>
      </c>
      <c r="I1450">
        <v>7011.2779562043797</v>
      </c>
      <c r="J1450" t="s">
        <v>653</v>
      </c>
      <c r="K1450">
        <v>50112.451007999996</v>
      </c>
    </row>
    <row r="1451" spans="1:11">
      <c r="A1451" t="s">
        <v>952</v>
      </c>
      <c r="B1451">
        <f>VLOOKUP(A1451,Sheet2!$A$2:$C$250,3)</f>
        <v>483</v>
      </c>
      <c r="C1451" t="str">
        <f>VLOOKUP(A1451,Sheet2!$A$2:$C$250,2)</f>
        <v>Yukon-Koyukuk/Upper Tanana</v>
      </c>
      <c r="D1451" t="s">
        <v>917</v>
      </c>
      <c r="E1451" t="s">
        <v>377</v>
      </c>
    </row>
    <row r="1452" spans="1:11">
      <c r="A1452" t="s">
        <v>952</v>
      </c>
      <c r="B1452">
        <f>VLOOKUP(A1452,Sheet2!$A$2:$C$250,3)</f>
        <v>483</v>
      </c>
      <c r="C1452" t="str">
        <f>VLOOKUP(A1452,Sheet2!$A$2:$C$250,2)</f>
        <v>Yukon-Koyukuk/Upper Tanana</v>
      </c>
      <c r="D1452" t="s">
        <v>960</v>
      </c>
      <c r="E1452" t="s">
        <v>377</v>
      </c>
    </row>
    <row r="1453" spans="1:11">
      <c r="A1453" t="s">
        <v>952</v>
      </c>
      <c r="B1453">
        <f>VLOOKUP(A1453,Sheet2!$A$2:$C$250,3)</f>
        <v>483</v>
      </c>
      <c r="C1453" t="str">
        <f>VLOOKUP(A1453,Sheet2!$A$2:$C$250,2)</f>
        <v>Yukon-Koyukuk/Upper Tanana</v>
      </c>
      <c r="D1453" t="s">
        <v>961</v>
      </c>
      <c r="E1453" t="s">
        <v>377</v>
      </c>
    </row>
    <row r="1454" spans="1:11">
      <c r="A1454" t="s">
        <v>952</v>
      </c>
      <c r="B1454">
        <f>VLOOKUP(A1454,Sheet2!$A$2:$C$250,3)</f>
        <v>483</v>
      </c>
      <c r="C1454" t="str">
        <f>VLOOKUP(A1454,Sheet2!$A$2:$C$250,2)</f>
        <v>Yukon-Koyukuk/Upper Tanana</v>
      </c>
      <c r="D1454" t="s">
        <v>985</v>
      </c>
      <c r="E1454" t="s">
        <v>1500</v>
      </c>
      <c r="F1454">
        <v>1104</v>
      </c>
    </row>
    <row r="1455" spans="1:11">
      <c r="A1455" t="s">
        <v>952</v>
      </c>
      <c r="B1455">
        <f>VLOOKUP(A1455,Sheet2!$A$2:$C$250,3)</f>
        <v>483</v>
      </c>
      <c r="C1455" t="str">
        <f>VLOOKUP(A1455,Sheet2!$A$2:$C$250,2)</f>
        <v>Yukon-Koyukuk/Upper Tanana</v>
      </c>
      <c r="D1455" t="s">
        <v>2703</v>
      </c>
      <c r="E1455" t="s">
        <v>1500</v>
      </c>
      <c r="F1455">
        <v>1280</v>
      </c>
    </row>
    <row r="1456" spans="1:11">
      <c r="A1456" t="s">
        <v>952</v>
      </c>
      <c r="B1456">
        <f>VLOOKUP(A1456,Sheet2!$A$2:$C$250,3)</f>
        <v>483</v>
      </c>
      <c r="C1456" t="str">
        <f>VLOOKUP(A1456,Sheet2!$A$2:$C$250,2)</f>
        <v>Yukon-Koyukuk/Upper Tanana</v>
      </c>
      <c r="D1456" t="s">
        <v>975</v>
      </c>
      <c r="E1456" t="s">
        <v>1500</v>
      </c>
      <c r="F1456">
        <v>2160</v>
      </c>
    </row>
    <row r="1457" spans="1:11">
      <c r="A1457" t="s">
        <v>952</v>
      </c>
      <c r="B1457">
        <f>VLOOKUP(A1457,Sheet2!$A$2:$C$250,3)</f>
        <v>483</v>
      </c>
      <c r="C1457" t="str">
        <f>VLOOKUP(A1457,Sheet2!$A$2:$C$250,2)</f>
        <v>Yukon-Koyukuk/Upper Tanana</v>
      </c>
      <c r="D1457" t="s">
        <v>968</v>
      </c>
      <c r="E1457" t="s">
        <v>1500</v>
      </c>
      <c r="F1457">
        <v>3500</v>
      </c>
    </row>
    <row r="1458" spans="1:11">
      <c r="A1458" t="s">
        <v>952</v>
      </c>
      <c r="B1458">
        <f>VLOOKUP(A1458,Sheet2!$A$2:$C$250,3)</f>
        <v>483</v>
      </c>
      <c r="C1458" t="str">
        <f>VLOOKUP(A1458,Sheet2!$A$2:$C$250,2)</f>
        <v>Yukon-Koyukuk/Upper Tanana</v>
      </c>
      <c r="D1458" t="s">
        <v>962</v>
      </c>
      <c r="E1458" t="s">
        <v>1500</v>
      </c>
      <c r="F1458">
        <v>4235</v>
      </c>
      <c r="G1458" t="s">
        <v>827</v>
      </c>
    </row>
    <row r="1459" spans="1:11">
      <c r="A1459" t="s">
        <v>952</v>
      </c>
      <c r="B1459">
        <f>VLOOKUP(A1459,Sheet2!$A$2:$C$250,3)</f>
        <v>483</v>
      </c>
      <c r="C1459" t="str">
        <f>VLOOKUP(A1459,Sheet2!$A$2:$C$250,2)</f>
        <v>Yukon-Koyukuk/Upper Tanana</v>
      </c>
      <c r="D1459" t="s">
        <v>964</v>
      </c>
      <c r="E1459" t="s">
        <v>1500</v>
      </c>
      <c r="F1459">
        <v>5400</v>
      </c>
    </row>
    <row r="1460" spans="1:11">
      <c r="A1460" t="s">
        <v>952</v>
      </c>
      <c r="B1460">
        <f>VLOOKUP(A1460,Sheet2!$A$2:$C$250,3)</f>
        <v>483</v>
      </c>
      <c r="C1460" t="str">
        <f>VLOOKUP(A1460,Sheet2!$A$2:$C$250,2)</f>
        <v>Yukon-Koyukuk/Upper Tanana</v>
      </c>
      <c r="D1460" t="s">
        <v>984</v>
      </c>
      <c r="E1460" t="s">
        <v>1500</v>
      </c>
      <c r="F1460">
        <v>7800</v>
      </c>
    </row>
    <row r="1461" spans="1:11">
      <c r="A1461" t="s">
        <v>952</v>
      </c>
      <c r="B1461">
        <f>VLOOKUP(A1461,Sheet2!$A$2:$C$250,3)</f>
        <v>483</v>
      </c>
      <c r="C1461" t="str">
        <f>VLOOKUP(A1461,Sheet2!$A$2:$C$250,2)</f>
        <v>Yukon-Koyukuk/Upper Tanana</v>
      </c>
      <c r="D1461" t="s">
        <v>2705</v>
      </c>
      <c r="E1461" t="s">
        <v>1500</v>
      </c>
      <c r="F1461">
        <v>8125</v>
      </c>
      <c r="I1461">
        <v>9425.9562043795613</v>
      </c>
      <c r="J1461" t="s">
        <v>653</v>
      </c>
      <c r="K1461">
        <v>14341.12914225</v>
      </c>
    </row>
    <row r="1462" spans="1:11">
      <c r="A1462" t="s">
        <v>952</v>
      </c>
      <c r="B1462">
        <f>VLOOKUP(A1462,Sheet2!$A$2:$C$250,3)</f>
        <v>483</v>
      </c>
      <c r="C1462" t="str">
        <f>VLOOKUP(A1462,Sheet2!$A$2:$C$250,2)</f>
        <v>Yukon-Koyukuk/Upper Tanana</v>
      </c>
      <c r="D1462" t="s">
        <v>967</v>
      </c>
      <c r="E1462" t="s">
        <v>1500</v>
      </c>
      <c r="F1462">
        <v>10623</v>
      </c>
    </row>
    <row r="1463" spans="1:11">
      <c r="A1463" t="s">
        <v>952</v>
      </c>
      <c r="B1463">
        <f>VLOOKUP(A1463,Sheet2!$A$2:$C$250,3)</f>
        <v>483</v>
      </c>
      <c r="C1463" t="str">
        <f>VLOOKUP(A1463,Sheet2!$A$2:$C$250,2)</f>
        <v>Yukon-Koyukuk/Upper Tanana</v>
      </c>
      <c r="D1463" t="s">
        <v>987</v>
      </c>
      <c r="E1463" t="s">
        <v>1500</v>
      </c>
      <c r="F1463">
        <v>10662</v>
      </c>
    </row>
    <row r="1464" spans="1:11">
      <c r="A1464" t="s">
        <v>952</v>
      </c>
      <c r="B1464">
        <f>VLOOKUP(A1464,Sheet2!$A$2:$C$250,3)</f>
        <v>483</v>
      </c>
      <c r="C1464" t="str">
        <f>VLOOKUP(A1464,Sheet2!$A$2:$C$250,2)</f>
        <v>Yukon-Koyukuk/Upper Tanana</v>
      </c>
      <c r="D1464" t="s">
        <v>955</v>
      </c>
      <c r="E1464" t="s">
        <v>1500</v>
      </c>
      <c r="F1464">
        <v>12536</v>
      </c>
      <c r="G1464" t="s">
        <v>798</v>
      </c>
    </row>
    <row r="1465" spans="1:11">
      <c r="A1465" t="s">
        <v>2255</v>
      </c>
      <c r="B1465">
        <f>VLOOKUP(A1465,Sheet2!$A$2:$C$250,3)</f>
        <v>483</v>
      </c>
      <c r="C1465" t="str">
        <f>VLOOKUP(A1465,Sheet2!$A$2:$C$250,2)</f>
        <v>Yukon-Koyukuk/Upper Tanana</v>
      </c>
      <c r="D1465" t="s">
        <v>2704</v>
      </c>
      <c r="E1465" t="s">
        <v>1500</v>
      </c>
      <c r="F1465">
        <v>21228</v>
      </c>
      <c r="K1465">
        <v>77558.698021999997</v>
      </c>
    </row>
    <row r="1466" spans="1:11">
      <c r="A1466" t="s">
        <v>952</v>
      </c>
      <c r="B1466">
        <f>VLOOKUP(A1466,Sheet2!$A$2:$C$250,3)</f>
        <v>483</v>
      </c>
      <c r="C1466" t="str">
        <f>VLOOKUP(A1466,Sheet2!$A$2:$C$250,2)</f>
        <v>Yukon-Koyukuk/Upper Tanana</v>
      </c>
      <c r="D1466" t="s">
        <v>983</v>
      </c>
      <c r="E1466" t="s">
        <v>1500</v>
      </c>
      <c r="F1466">
        <v>33776</v>
      </c>
      <c r="G1466" t="s">
        <v>982</v>
      </c>
    </row>
    <row r="1467" spans="1:11">
      <c r="A1467" t="s">
        <v>952</v>
      </c>
      <c r="B1467">
        <f>VLOOKUP(A1467,Sheet2!$A$2:$C$250,3)</f>
        <v>483</v>
      </c>
      <c r="C1467" t="str">
        <f>VLOOKUP(A1467,Sheet2!$A$2:$C$250,2)</f>
        <v>Yukon-Koyukuk/Upper Tanana</v>
      </c>
      <c r="D1467" t="s">
        <v>919</v>
      </c>
      <c r="E1467" t="s">
        <v>1500</v>
      </c>
    </row>
    <row r="1468" spans="1:11">
      <c r="A1468" t="s">
        <v>952</v>
      </c>
      <c r="B1468">
        <f>VLOOKUP(A1468,Sheet2!$A$2:$C$250,3)</f>
        <v>483</v>
      </c>
      <c r="C1468" t="str">
        <f>VLOOKUP(A1468,Sheet2!$A$2:$C$250,2)</f>
        <v>Yukon-Koyukuk/Upper Tanana</v>
      </c>
      <c r="D1468" t="s">
        <v>920</v>
      </c>
      <c r="E1468" t="s">
        <v>1500</v>
      </c>
    </row>
    <row r="1469" spans="1:11">
      <c r="A1469" t="s">
        <v>952</v>
      </c>
      <c r="B1469">
        <f>VLOOKUP(A1469,Sheet2!$A$2:$C$250,3)</f>
        <v>483</v>
      </c>
      <c r="C1469" t="str">
        <f>VLOOKUP(A1469,Sheet2!$A$2:$C$250,2)</f>
        <v>Yukon-Koyukuk/Upper Tanana</v>
      </c>
      <c r="D1469" t="s">
        <v>921</v>
      </c>
      <c r="E1469" t="s">
        <v>1500</v>
      </c>
    </row>
    <row r="1470" spans="1:11">
      <c r="A1470" t="s">
        <v>952</v>
      </c>
      <c r="B1470">
        <f>VLOOKUP(A1470,Sheet2!$A$2:$C$250,3)</f>
        <v>483</v>
      </c>
      <c r="C1470" t="str">
        <f>VLOOKUP(A1470,Sheet2!$A$2:$C$250,2)</f>
        <v>Yukon-Koyukuk/Upper Tanana</v>
      </c>
      <c r="D1470" t="s">
        <v>922</v>
      </c>
      <c r="E1470" t="s">
        <v>1500</v>
      </c>
    </row>
    <row r="1471" spans="1:11">
      <c r="A1471" t="s">
        <v>952</v>
      </c>
      <c r="B1471">
        <f>VLOOKUP(A1471,Sheet2!$A$2:$C$250,3)</f>
        <v>483</v>
      </c>
      <c r="C1471" t="str">
        <f>VLOOKUP(A1471,Sheet2!$A$2:$C$250,2)</f>
        <v>Yukon-Koyukuk/Upper Tanana</v>
      </c>
      <c r="D1471" t="s">
        <v>924</v>
      </c>
      <c r="E1471" t="s">
        <v>1500</v>
      </c>
    </row>
    <row r="1472" spans="1:11">
      <c r="A1472" t="s">
        <v>952</v>
      </c>
      <c r="B1472">
        <f>VLOOKUP(A1472,Sheet2!$A$2:$C$250,3)</f>
        <v>483</v>
      </c>
      <c r="C1472" t="str">
        <f>VLOOKUP(A1472,Sheet2!$A$2:$C$250,2)</f>
        <v>Yukon-Koyukuk/Upper Tanana</v>
      </c>
      <c r="D1472" t="s">
        <v>925</v>
      </c>
      <c r="E1472" t="s">
        <v>1500</v>
      </c>
    </row>
    <row r="1473" spans="1:5">
      <c r="A1473" t="s">
        <v>952</v>
      </c>
      <c r="B1473">
        <f>VLOOKUP(A1473,Sheet2!$A$2:$C$250,3)</f>
        <v>483</v>
      </c>
      <c r="C1473" t="str">
        <f>VLOOKUP(A1473,Sheet2!$A$2:$C$250,2)</f>
        <v>Yukon-Koyukuk/Upper Tanana</v>
      </c>
      <c r="D1473" t="s">
        <v>928</v>
      </c>
      <c r="E1473" t="s">
        <v>1500</v>
      </c>
    </row>
    <row r="1474" spans="1:5">
      <c r="A1474" t="s">
        <v>952</v>
      </c>
      <c r="B1474">
        <f>VLOOKUP(A1474,Sheet2!$A$2:$C$250,3)</f>
        <v>483</v>
      </c>
      <c r="C1474" t="str">
        <f>VLOOKUP(A1474,Sheet2!$A$2:$C$250,2)</f>
        <v>Yukon-Koyukuk/Upper Tanana</v>
      </c>
      <c r="D1474" t="s">
        <v>930</v>
      </c>
      <c r="E1474" t="s">
        <v>1500</v>
      </c>
    </row>
    <row r="1475" spans="1:5">
      <c r="A1475" t="s">
        <v>952</v>
      </c>
      <c r="B1475">
        <f>VLOOKUP(A1475,Sheet2!$A$2:$C$250,3)</f>
        <v>483</v>
      </c>
      <c r="C1475" t="str">
        <f>VLOOKUP(A1475,Sheet2!$A$2:$C$250,2)</f>
        <v>Yukon-Koyukuk/Upper Tanana</v>
      </c>
      <c r="D1475" t="s">
        <v>931</v>
      </c>
      <c r="E1475" t="s">
        <v>1500</v>
      </c>
    </row>
    <row r="1476" spans="1:5">
      <c r="A1476" t="s">
        <v>952</v>
      </c>
      <c r="B1476">
        <f>VLOOKUP(A1476,Sheet2!$A$2:$C$250,3)</f>
        <v>483</v>
      </c>
      <c r="C1476" t="str">
        <f>VLOOKUP(A1476,Sheet2!$A$2:$C$250,2)</f>
        <v>Yukon-Koyukuk/Upper Tanana</v>
      </c>
      <c r="D1476" t="s">
        <v>933</v>
      </c>
      <c r="E1476" t="s">
        <v>1500</v>
      </c>
    </row>
    <row r="1477" spans="1:5">
      <c r="A1477" t="s">
        <v>952</v>
      </c>
      <c r="B1477">
        <f>VLOOKUP(A1477,Sheet2!$A$2:$C$250,3)</f>
        <v>483</v>
      </c>
      <c r="C1477" t="str">
        <f>VLOOKUP(A1477,Sheet2!$A$2:$C$250,2)</f>
        <v>Yukon-Koyukuk/Upper Tanana</v>
      </c>
      <c r="D1477" t="s">
        <v>934</v>
      </c>
      <c r="E1477" t="s">
        <v>1500</v>
      </c>
    </row>
    <row r="1478" spans="1:5">
      <c r="A1478" t="s">
        <v>952</v>
      </c>
      <c r="B1478">
        <f>VLOOKUP(A1478,Sheet2!$A$2:$C$250,3)</f>
        <v>483</v>
      </c>
      <c r="C1478" t="str">
        <f>VLOOKUP(A1478,Sheet2!$A$2:$C$250,2)</f>
        <v>Yukon-Koyukuk/Upper Tanana</v>
      </c>
      <c r="D1478" t="s">
        <v>935</v>
      </c>
      <c r="E1478" t="s">
        <v>1500</v>
      </c>
    </row>
    <row r="1479" spans="1:5">
      <c r="A1479" t="s">
        <v>952</v>
      </c>
      <c r="B1479">
        <f>VLOOKUP(A1479,Sheet2!$A$2:$C$250,3)</f>
        <v>483</v>
      </c>
      <c r="C1479" t="str">
        <f>VLOOKUP(A1479,Sheet2!$A$2:$C$250,2)</f>
        <v>Yukon-Koyukuk/Upper Tanana</v>
      </c>
      <c r="D1479" t="s">
        <v>938</v>
      </c>
      <c r="E1479" t="s">
        <v>1500</v>
      </c>
    </row>
    <row r="1480" spans="1:5">
      <c r="A1480" t="s">
        <v>952</v>
      </c>
      <c r="B1480">
        <f>VLOOKUP(A1480,Sheet2!$A$2:$C$250,3)</f>
        <v>483</v>
      </c>
      <c r="C1480" t="str">
        <f>VLOOKUP(A1480,Sheet2!$A$2:$C$250,2)</f>
        <v>Yukon-Koyukuk/Upper Tanana</v>
      </c>
      <c r="D1480" t="s">
        <v>940</v>
      </c>
      <c r="E1480" t="s">
        <v>1500</v>
      </c>
    </row>
    <row r="1481" spans="1:5">
      <c r="A1481" t="s">
        <v>952</v>
      </c>
      <c r="B1481">
        <f>VLOOKUP(A1481,Sheet2!$A$2:$C$250,3)</f>
        <v>483</v>
      </c>
      <c r="C1481" t="str">
        <f>VLOOKUP(A1481,Sheet2!$A$2:$C$250,2)</f>
        <v>Yukon-Koyukuk/Upper Tanana</v>
      </c>
      <c r="D1481" t="s">
        <v>943</v>
      </c>
      <c r="E1481" t="s">
        <v>1500</v>
      </c>
    </row>
    <row r="1482" spans="1:5">
      <c r="A1482" t="s">
        <v>952</v>
      </c>
      <c r="B1482">
        <f>VLOOKUP(A1482,Sheet2!$A$2:$C$250,3)</f>
        <v>483</v>
      </c>
      <c r="C1482" t="str">
        <f>VLOOKUP(A1482,Sheet2!$A$2:$C$250,2)</f>
        <v>Yukon-Koyukuk/Upper Tanana</v>
      </c>
      <c r="D1482" t="s">
        <v>944</v>
      </c>
      <c r="E1482" t="s">
        <v>1500</v>
      </c>
    </row>
    <row r="1483" spans="1:5">
      <c r="A1483" t="s">
        <v>952</v>
      </c>
      <c r="B1483">
        <f>VLOOKUP(A1483,Sheet2!$A$2:$C$250,3)</f>
        <v>483</v>
      </c>
      <c r="C1483" t="str">
        <f>VLOOKUP(A1483,Sheet2!$A$2:$C$250,2)</f>
        <v>Yukon-Koyukuk/Upper Tanana</v>
      </c>
      <c r="D1483" t="s">
        <v>951</v>
      </c>
      <c r="E1483" t="s">
        <v>1500</v>
      </c>
    </row>
    <row r="1484" spans="1:5">
      <c r="A1484" t="s">
        <v>952</v>
      </c>
      <c r="B1484">
        <f>VLOOKUP(A1484,Sheet2!$A$2:$C$250,3)</f>
        <v>483</v>
      </c>
      <c r="C1484" t="str">
        <f>VLOOKUP(A1484,Sheet2!$A$2:$C$250,2)</f>
        <v>Yukon-Koyukuk/Upper Tanana</v>
      </c>
      <c r="D1484" t="s">
        <v>953</v>
      </c>
      <c r="E1484" t="s">
        <v>1500</v>
      </c>
    </row>
    <row r="1485" spans="1:5">
      <c r="A1485" t="s">
        <v>952</v>
      </c>
      <c r="B1485">
        <f>VLOOKUP(A1485,Sheet2!$A$2:$C$250,3)</f>
        <v>483</v>
      </c>
      <c r="C1485" t="str">
        <f>VLOOKUP(A1485,Sheet2!$A$2:$C$250,2)</f>
        <v>Yukon-Koyukuk/Upper Tanana</v>
      </c>
      <c r="D1485" t="s">
        <v>954</v>
      </c>
      <c r="E1485" t="s">
        <v>1500</v>
      </c>
    </row>
    <row r="1486" spans="1:5">
      <c r="A1486" t="s">
        <v>952</v>
      </c>
      <c r="B1486">
        <f>VLOOKUP(A1486,Sheet2!$A$2:$C$250,3)</f>
        <v>483</v>
      </c>
      <c r="C1486" t="str">
        <f>VLOOKUP(A1486,Sheet2!$A$2:$C$250,2)</f>
        <v>Yukon-Koyukuk/Upper Tanana</v>
      </c>
      <c r="D1486" t="s">
        <v>956</v>
      </c>
      <c r="E1486" t="s">
        <v>1500</v>
      </c>
    </row>
    <row r="1487" spans="1:5">
      <c r="A1487" t="s">
        <v>952</v>
      </c>
      <c r="B1487">
        <f>VLOOKUP(A1487,Sheet2!$A$2:$C$250,3)</f>
        <v>483</v>
      </c>
      <c r="C1487" t="str">
        <f>VLOOKUP(A1487,Sheet2!$A$2:$C$250,2)</f>
        <v>Yukon-Koyukuk/Upper Tanana</v>
      </c>
      <c r="D1487" t="s">
        <v>957</v>
      </c>
      <c r="E1487" t="s">
        <v>1500</v>
      </c>
    </row>
    <row r="1488" spans="1:5">
      <c r="A1488" t="s">
        <v>952</v>
      </c>
      <c r="B1488">
        <f>VLOOKUP(A1488,Sheet2!$A$2:$C$250,3)</f>
        <v>483</v>
      </c>
      <c r="C1488" t="str">
        <f>VLOOKUP(A1488,Sheet2!$A$2:$C$250,2)</f>
        <v>Yukon-Koyukuk/Upper Tanana</v>
      </c>
      <c r="D1488" t="s">
        <v>959</v>
      </c>
      <c r="E1488" t="s">
        <v>1500</v>
      </c>
    </row>
    <row r="1489" spans="1:11">
      <c r="A1489" t="s">
        <v>952</v>
      </c>
      <c r="B1489">
        <f>VLOOKUP(A1489,Sheet2!$A$2:$C$250,3)</f>
        <v>483</v>
      </c>
      <c r="C1489" t="str">
        <f>VLOOKUP(A1489,Sheet2!$A$2:$C$250,2)</f>
        <v>Yukon-Koyukuk/Upper Tanana</v>
      </c>
      <c r="D1489" t="s">
        <v>164</v>
      </c>
      <c r="E1489" t="s">
        <v>1500</v>
      </c>
    </row>
    <row r="1490" spans="1:11">
      <c r="A1490" t="s">
        <v>952</v>
      </c>
      <c r="B1490">
        <f>VLOOKUP(A1490,Sheet2!$A$2:$C$250,3)</f>
        <v>483</v>
      </c>
      <c r="C1490" t="str">
        <f>VLOOKUP(A1490,Sheet2!$A$2:$C$250,2)</f>
        <v>Yukon-Koyukuk/Upper Tanana</v>
      </c>
      <c r="D1490" t="s">
        <v>970</v>
      </c>
      <c r="E1490" t="s">
        <v>1500</v>
      </c>
    </row>
    <row r="1491" spans="1:11">
      <c r="A1491" t="s">
        <v>952</v>
      </c>
      <c r="B1491">
        <f>VLOOKUP(A1491,Sheet2!$A$2:$C$250,3)</f>
        <v>483</v>
      </c>
      <c r="C1491" t="str">
        <f>VLOOKUP(A1491,Sheet2!$A$2:$C$250,2)</f>
        <v>Yukon-Koyukuk/Upper Tanana</v>
      </c>
      <c r="D1491" t="s">
        <v>972</v>
      </c>
      <c r="E1491" t="s">
        <v>1500</v>
      </c>
    </row>
    <row r="1492" spans="1:11">
      <c r="A1492" t="s">
        <v>952</v>
      </c>
      <c r="B1492">
        <f>VLOOKUP(A1492,Sheet2!$A$2:$C$250,3)</f>
        <v>483</v>
      </c>
      <c r="C1492" t="str">
        <f>VLOOKUP(A1492,Sheet2!$A$2:$C$250,2)</f>
        <v>Yukon-Koyukuk/Upper Tanana</v>
      </c>
      <c r="D1492" t="s">
        <v>613</v>
      </c>
      <c r="E1492" t="s">
        <v>1500</v>
      </c>
      <c r="G1492" t="s">
        <v>827</v>
      </c>
    </row>
    <row r="1493" spans="1:11">
      <c r="A1493" t="s">
        <v>952</v>
      </c>
      <c r="B1493">
        <f>VLOOKUP(A1493,Sheet2!$A$2:$C$250,3)</f>
        <v>483</v>
      </c>
      <c r="C1493" t="str">
        <f>VLOOKUP(A1493,Sheet2!$A$2:$C$250,2)</f>
        <v>Yukon-Koyukuk/Upper Tanana</v>
      </c>
      <c r="D1493" t="s">
        <v>979</v>
      </c>
      <c r="E1493" t="s">
        <v>1500</v>
      </c>
    </row>
    <row r="1494" spans="1:11">
      <c r="A1494" t="s">
        <v>952</v>
      </c>
      <c r="B1494">
        <f>VLOOKUP(A1494,Sheet2!$A$2:$C$250,3)</f>
        <v>483</v>
      </c>
      <c r="C1494" t="str">
        <f>VLOOKUP(A1494,Sheet2!$A$2:$C$250,2)</f>
        <v>Yukon-Koyukuk/Upper Tanana</v>
      </c>
      <c r="D1494" t="s">
        <v>980</v>
      </c>
      <c r="E1494" t="s">
        <v>1500</v>
      </c>
    </row>
    <row r="1495" spans="1:11">
      <c r="A1495" t="s">
        <v>952</v>
      </c>
      <c r="B1495">
        <f>VLOOKUP(A1495,Sheet2!$A$2:$C$250,3)</f>
        <v>483</v>
      </c>
      <c r="C1495" t="str">
        <f>VLOOKUP(A1495,Sheet2!$A$2:$C$250,2)</f>
        <v>Yukon-Koyukuk/Upper Tanana</v>
      </c>
      <c r="D1495" t="s">
        <v>986</v>
      </c>
      <c r="E1495" t="s">
        <v>1500</v>
      </c>
    </row>
    <row r="1496" spans="1:11">
      <c r="A1496" t="s">
        <v>952</v>
      </c>
      <c r="B1496">
        <f>VLOOKUP(A1496,Sheet2!$A$2:$C$250,3)</f>
        <v>483</v>
      </c>
      <c r="C1496" t="str">
        <f>VLOOKUP(A1496,Sheet2!$A$2:$C$250,2)</f>
        <v>Yukon-Koyukuk/Upper Tanana</v>
      </c>
      <c r="D1496" t="s">
        <v>158</v>
      </c>
      <c r="E1496" t="s">
        <v>2424</v>
      </c>
    </row>
    <row r="1497" spans="1:11">
      <c r="A1497" t="s">
        <v>952</v>
      </c>
      <c r="B1497">
        <f>VLOOKUP(A1497,Sheet2!$A$2:$C$250,3)</f>
        <v>483</v>
      </c>
      <c r="C1497" t="str">
        <f>VLOOKUP(A1497,Sheet2!$A$2:$C$250,2)</f>
        <v>Yukon-Koyukuk/Upper Tanana</v>
      </c>
      <c r="D1497" t="s">
        <v>926</v>
      </c>
      <c r="E1497" t="s">
        <v>2424</v>
      </c>
    </row>
    <row r="1498" spans="1:11">
      <c r="A1498" t="s">
        <v>952</v>
      </c>
      <c r="B1498">
        <f>VLOOKUP(A1498,Sheet2!$A$2:$C$250,3)</f>
        <v>483</v>
      </c>
      <c r="C1498" t="str">
        <f>VLOOKUP(A1498,Sheet2!$A$2:$C$250,2)</f>
        <v>Yukon-Koyukuk/Upper Tanana</v>
      </c>
      <c r="D1498" t="s">
        <v>939</v>
      </c>
      <c r="E1498" t="s">
        <v>2424</v>
      </c>
    </row>
    <row r="1499" spans="1:11">
      <c r="A1499" t="s">
        <v>952</v>
      </c>
      <c r="B1499">
        <f>VLOOKUP(A1499,Sheet2!$A$2:$C$250,3)</f>
        <v>483</v>
      </c>
      <c r="C1499" t="str">
        <f>VLOOKUP(A1499,Sheet2!$A$2:$C$250,2)</f>
        <v>Yukon-Koyukuk/Upper Tanana</v>
      </c>
      <c r="D1499" t="s">
        <v>965</v>
      </c>
      <c r="E1499" t="s">
        <v>2424</v>
      </c>
    </row>
    <row r="1500" spans="1:11">
      <c r="A1500" t="s">
        <v>952</v>
      </c>
      <c r="B1500">
        <f>VLOOKUP(A1500,Sheet2!$A$2:$C$250,3)</f>
        <v>483</v>
      </c>
      <c r="C1500" t="str">
        <f>VLOOKUP(A1500,Sheet2!$A$2:$C$250,2)</f>
        <v>Yukon-Koyukuk/Upper Tanana</v>
      </c>
      <c r="D1500" t="s">
        <v>937</v>
      </c>
      <c r="E1500" t="s">
        <v>213</v>
      </c>
      <c r="F1500">
        <v>1500</v>
      </c>
    </row>
    <row r="1501" spans="1:11">
      <c r="A1501" t="s">
        <v>952</v>
      </c>
      <c r="B1501">
        <f>VLOOKUP(A1501,Sheet2!$A$2:$C$250,3)</f>
        <v>483</v>
      </c>
      <c r="C1501" t="str">
        <f>VLOOKUP(A1501,Sheet2!$A$2:$C$250,2)</f>
        <v>Yukon-Koyukuk/Upper Tanana</v>
      </c>
      <c r="D1501" t="s">
        <v>231</v>
      </c>
      <c r="E1501" t="s">
        <v>213</v>
      </c>
    </row>
    <row r="1502" spans="1:11">
      <c r="A1502" t="s">
        <v>2255</v>
      </c>
      <c r="B1502">
        <f>VLOOKUP(A1502,Sheet2!$A$2:$C$250,3)</f>
        <v>483</v>
      </c>
      <c r="C1502" t="str">
        <f>VLOOKUP(A1502,Sheet2!$A$2:$C$250,2)</f>
        <v>Yukon-Koyukuk/Upper Tanana</v>
      </c>
      <c r="D1502" t="s">
        <v>2257</v>
      </c>
      <c r="E1502" t="s">
        <v>2233</v>
      </c>
      <c r="F1502">
        <v>1104</v>
      </c>
      <c r="K1502">
        <v>682.00613799999996</v>
      </c>
    </row>
    <row r="1503" spans="1:11">
      <c r="A1503" t="s">
        <v>2255</v>
      </c>
      <c r="B1503">
        <f>VLOOKUP(A1503,Sheet2!$A$2:$C$250,3)</f>
        <v>483</v>
      </c>
      <c r="C1503" t="str">
        <f>VLOOKUP(A1503,Sheet2!$A$2:$C$250,2)</f>
        <v>Yukon-Koyukuk/Upper Tanana</v>
      </c>
      <c r="D1503" t="s">
        <v>2256</v>
      </c>
      <c r="E1503" t="s">
        <v>2233</v>
      </c>
      <c r="F1503">
        <v>35579</v>
      </c>
      <c r="J1503" t="s">
        <v>653</v>
      </c>
      <c r="K1503">
        <v>27806.916926666665</v>
      </c>
    </row>
    <row r="1504" spans="1:11">
      <c r="A1504" t="s">
        <v>2255</v>
      </c>
      <c r="B1504">
        <f>VLOOKUP(A1504,Sheet2!$A$2:$C$250,3)</f>
        <v>483</v>
      </c>
      <c r="C1504" t="str">
        <f>VLOOKUP(A1504,Sheet2!$A$2:$C$250,2)</f>
        <v>Yukon-Koyukuk/Upper Tanana</v>
      </c>
      <c r="D1504" t="s">
        <v>2259</v>
      </c>
      <c r="E1504" t="s">
        <v>2233</v>
      </c>
      <c r="I1504">
        <v>726.00963503649643</v>
      </c>
      <c r="K1504">
        <v>2996.860304833333</v>
      </c>
    </row>
    <row r="1505" spans="1:11">
      <c r="A1505" t="s">
        <v>2255</v>
      </c>
      <c r="B1505">
        <f>VLOOKUP(A1505,Sheet2!$A$2:$C$250,3)</f>
        <v>483</v>
      </c>
      <c r="C1505" t="str">
        <f>VLOOKUP(A1505,Sheet2!$A$2:$C$250,2)</f>
        <v>Yukon-Koyukuk/Upper Tanana</v>
      </c>
      <c r="D1505" t="s">
        <v>2260</v>
      </c>
      <c r="E1505" t="s">
        <v>2233</v>
      </c>
      <c r="I1505">
        <v>707.38510948905116</v>
      </c>
      <c r="K1505">
        <v>2733.6912696666664</v>
      </c>
    </row>
    <row r="1506" spans="1:11">
      <c r="A1506" t="s">
        <v>2255</v>
      </c>
      <c r="B1506">
        <f>VLOOKUP(A1506,Sheet2!$A$2:$C$250,3)</f>
        <v>483</v>
      </c>
      <c r="C1506" t="str">
        <f>VLOOKUP(A1506,Sheet2!$A$2:$C$250,2)</f>
        <v>Yukon-Koyukuk/Upper Tanana</v>
      </c>
      <c r="D1506" t="s">
        <v>2258</v>
      </c>
      <c r="E1506" t="s">
        <v>2233</v>
      </c>
      <c r="I1506">
        <v>642.67620437956202</v>
      </c>
      <c r="K1506">
        <v>4146.28731625</v>
      </c>
    </row>
    <row r="1507" spans="1:11">
      <c r="A1507" t="s">
        <v>952</v>
      </c>
      <c r="B1507">
        <f>VLOOKUP(A1507,Sheet2!$A$2:$C$250,3)</f>
        <v>483</v>
      </c>
      <c r="C1507" t="str">
        <f>VLOOKUP(A1507,Sheet2!$A$2:$C$250,2)</f>
        <v>Yukon-Koyukuk/Upper Tanana</v>
      </c>
      <c r="D1507" t="s">
        <v>978</v>
      </c>
      <c r="E1507" t="s">
        <v>2233</v>
      </c>
    </row>
    <row r="1508" spans="1:11">
      <c r="A1508" t="s">
        <v>952</v>
      </c>
      <c r="B1508">
        <f>VLOOKUP(A1508,Sheet2!$A$2:$C$250,3)</f>
        <v>483</v>
      </c>
      <c r="C1508" t="str">
        <f>VLOOKUP(A1508,Sheet2!$A$2:$C$250,2)</f>
        <v>Yukon-Koyukuk/Upper Tanana</v>
      </c>
      <c r="D1508" t="s">
        <v>918</v>
      </c>
      <c r="E1508" t="s">
        <v>2194</v>
      </c>
    </row>
    <row r="1509" spans="1:11">
      <c r="A1509" t="s">
        <v>952</v>
      </c>
      <c r="B1509">
        <f>VLOOKUP(A1509,Sheet2!$A$2:$C$250,3)</f>
        <v>483</v>
      </c>
      <c r="C1509" t="str">
        <f>VLOOKUP(A1509,Sheet2!$A$2:$C$250,2)</f>
        <v>Yukon-Koyukuk/Upper Tanana</v>
      </c>
      <c r="D1509" t="s">
        <v>941</v>
      </c>
      <c r="E1509" t="s">
        <v>2194</v>
      </c>
    </row>
    <row r="1510" spans="1:11">
      <c r="A1510" t="s">
        <v>952</v>
      </c>
      <c r="B1510">
        <f>VLOOKUP(A1510,Sheet2!$A$2:$C$250,3)</f>
        <v>483</v>
      </c>
      <c r="C1510" t="str">
        <f>VLOOKUP(A1510,Sheet2!$A$2:$C$250,2)</f>
        <v>Yukon-Koyukuk/Upper Tanana</v>
      </c>
      <c r="D1510" t="s">
        <v>942</v>
      </c>
      <c r="E1510" t="s">
        <v>2194</v>
      </c>
    </row>
    <row r="1511" spans="1:11">
      <c r="A1511" t="s">
        <v>952</v>
      </c>
      <c r="B1511">
        <f>VLOOKUP(A1511,Sheet2!$A$2:$C$250,3)</f>
        <v>483</v>
      </c>
      <c r="C1511" t="str">
        <f>VLOOKUP(A1511,Sheet2!$A$2:$C$250,2)</f>
        <v>Yukon-Koyukuk/Upper Tanana</v>
      </c>
      <c r="D1511" t="s">
        <v>2048</v>
      </c>
      <c r="E1511" t="s">
        <v>1980</v>
      </c>
      <c r="F1511">
        <v>2160</v>
      </c>
    </row>
    <row r="1512" spans="1:11">
      <c r="A1512" t="s">
        <v>952</v>
      </c>
      <c r="B1512">
        <f>VLOOKUP(A1512,Sheet2!$A$2:$C$250,3)</f>
        <v>483</v>
      </c>
      <c r="C1512" t="str">
        <f>VLOOKUP(A1512,Sheet2!$A$2:$C$250,2)</f>
        <v>Yukon-Koyukuk/Upper Tanana</v>
      </c>
      <c r="D1512" t="s">
        <v>988</v>
      </c>
      <c r="E1512" t="s">
        <v>1980</v>
      </c>
      <c r="F1512">
        <v>6531</v>
      </c>
    </row>
    <row r="1513" spans="1:11">
      <c r="A1513" t="s">
        <v>952</v>
      </c>
      <c r="B1513">
        <f>VLOOKUP(A1513,Sheet2!$A$2:$C$250,3)</f>
        <v>483</v>
      </c>
      <c r="C1513" t="str">
        <f>VLOOKUP(A1513,Sheet2!$A$2:$C$250,2)</f>
        <v>Yukon-Koyukuk/Upper Tanana</v>
      </c>
      <c r="D1513" t="s">
        <v>974</v>
      </c>
      <c r="E1513" t="s">
        <v>1980</v>
      </c>
      <c r="F1513">
        <v>58494</v>
      </c>
    </row>
    <row r="1514" spans="1:11">
      <c r="A1514" t="s">
        <v>952</v>
      </c>
      <c r="B1514">
        <f>VLOOKUP(A1514,Sheet2!$A$2:$C$250,3)</f>
        <v>483</v>
      </c>
      <c r="C1514" t="str">
        <f>VLOOKUP(A1514,Sheet2!$A$2:$C$250,2)</f>
        <v>Yukon-Koyukuk/Upper Tanana</v>
      </c>
      <c r="D1514" t="s">
        <v>74</v>
      </c>
      <c r="E1514" t="s">
        <v>1980</v>
      </c>
    </row>
    <row r="1515" spans="1:11">
      <c r="A1515" t="s">
        <v>952</v>
      </c>
      <c r="B1515">
        <f>VLOOKUP(A1515,Sheet2!$A$2:$C$250,3)</f>
        <v>483</v>
      </c>
      <c r="C1515" t="str">
        <f>VLOOKUP(A1515,Sheet2!$A$2:$C$250,2)</f>
        <v>Yukon-Koyukuk/Upper Tanana</v>
      </c>
      <c r="D1515" t="s">
        <v>936</v>
      </c>
      <c r="E1515" t="s">
        <v>1980</v>
      </c>
    </row>
    <row r="1516" spans="1:11">
      <c r="A1516" t="s">
        <v>952</v>
      </c>
      <c r="B1516">
        <f>VLOOKUP(A1516,Sheet2!$A$2:$C$250,3)</f>
        <v>483</v>
      </c>
      <c r="C1516" t="str">
        <f>VLOOKUP(A1516,Sheet2!$A$2:$C$250,2)</f>
        <v>Yukon-Koyukuk/Upper Tanana</v>
      </c>
      <c r="D1516" t="s">
        <v>971</v>
      </c>
      <c r="E1516" t="s">
        <v>1980</v>
      </c>
    </row>
    <row r="1517" spans="1:11">
      <c r="A1517" t="s">
        <v>952</v>
      </c>
      <c r="B1517">
        <f>VLOOKUP(A1517,Sheet2!$A$2:$C$250,3)</f>
        <v>483</v>
      </c>
      <c r="C1517" t="str">
        <f>VLOOKUP(A1517,Sheet2!$A$2:$C$250,2)</f>
        <v>Yukon-Koyukuk/Upper Tanana</v>
      </c>
      <c r="D1517" t="s">
        <v>66</v>
      </c>
      <c r="E1517" t="s">
        <v>65</v>
      </c>
      <c r="F1517">
        <v>6720</v>
      </c>
    </row>
    <row r="1518" spans="1:11">
      <c r="A1518" t="s">
        <v>2049</v>
      </c>
      <c r="B1518">
        <f>VLOOKUP(A1518,Sheet2!$A$2:$C$250,3)</f>
        <v>722</v>
      </c>
      <c r="C1518" t="str">
        <f>VLOOKUP(A1518,Sheet2!$A$2:$C$250,2)</f>
        <v>Bering Straits</v>
      </c>
      <c r="D1518" t="s">
        <v>544</v>
      </c>
      <c r="E1518" t="s">
        <v>3335</v>
      </c>
      <c r="F1518">
        <v>42245</v>
      </c>
      <c r="I1518">
        <v>64664</v>
      </c>
      <c r="K1518">
        <v>332781</v>
      </c>
    </row>
    <row r="1519" spans="1:11">
      <c r="A1519" t="s">
        <v>2049</v>
      </c>
      <c r="B1519">
        <f>VLOOKUP(A1519,Sheet2!$A$2:$C$250,3)</f>
        <v>722</v>
      </c>
      <c r="C1519" t="str">
        <f>VLOOKUP(A1519,Sheet2!$A$2:$C$250,2)</f>
        <v>Bering Straits</v>
      </c>
      <c r="D1519" t="s">
        <v>3252</v>
      </c>
      <c r="E1519" t="s">
        <v>3232</v>
      </c>
      <c r="F1519">
        <v>2200</v>
      </c>
      <c r="I1519">
        <v>800</v>
      </c>
      <c r="K1519">
        <v>30019</v>
      </c>
    </row>
    <row r="1520" spans="1:11">
      <c r="A1520" t="s">
        <v>2049</v>
      </c>
      <c r="B1520">
        <f>VLOOKUP(A1520,Sheet2!$A$2:$C$250,3)</f>
        <v>722</v>
      </c>
      <c r="C1520" t="str">
        <f>VLOOKUP(A1520,Sheet2!$A$2:$C$250,2)</f>
        <v>Bering Straits</v>
      </c>
      <c r="D1520" t="s">
        <v>3054</v>
      </c>
      <c r="E1520" t="s">
        <v>377</v>
      </c>
      <c r="F1520">
        <v>2160</v>
      </c>
      <c r="I1520">
        <v>500</v>
      </c>
      <c r="K1520">
        <v>7413</v>
      </c>
    </row>
    <row r="1521" spans="1:19">
      <c r="A1521" t="s">
        <v>2049</v>
      </c>
      <c r="B1521">
        <f>VLOOKUP(A1521,Sheet2!$A$2:$C$250,3)</f>
        <v>722</v>
      </c>
      <c r="C1521" t="str">
        <f>VLOOKUP(A1521,Sheet2!$A$2:$C$250,2)</f>
        <v>Bering Straits</v>
      </c>
      <c r="D1521" t="s">
        <v>3055</v>
      </c>
      <c r="E1521" t="s">
        <v>377</v>
      </c>
      <c r="F1521">
        <v>2408</v>
      </c>
      <c r="I1521">
        <v>1754.5401459854015</v>
      </c>
      <c r="K1521">
        <v>2679.0235249999996</v>
      </c>
    </row>
    <row r="1522" spans="1:19">
      <c r="A1522" t="s">
        <v>2049</v>
      </c>
      <c r="B1522">
        <f>VLOOKUP(A1522,Sheet2!$A$2:$C$250,3)</f>
        <v>722</v>
      </c>
      <c r="C1522" t="str">
        <f>VLOOKUP(A1522,Sheet2!$A$2:$C$250,2)</f>
        <v>Bering Straits</v>
      </c>
      <c r="E1522" t="s">
        <v>377</v>
      </c>
      <c r="F1522">
        <v>2408</v>
      </c>
      <c r="I1522">
        <v>1877</v>
      </c>
      <c r="K1522">
        <v>5494</v>
      </c>
      <c r="N1522">
        <v>1352</v>
      </c>
      <c r="P1522">
        <v>5012</v>
      </c>
      <c r="S1522">
        <v>9366</v>
      </c>
    </row>
    <row r="1523" spans="1:19">
      <c r="A1523" t="s">
        <v>2049</v>
      </c>
      <c r="B1523">
        <f>VLOOKUP(A1523,Sheet2!$A$2:$C$250,3)</f>
        <v>722</v>
      </c>
      <c r="C1523" t="str">
        <f>VLOOKUP(A1523,Sheet2!$A$2:$C$250,2)</f>
        <v>Bering Straits</v>
      </c>
      <c r="D1523" t="s">
        <v>3053</v>
      </c>
      <c r="E1523" t="s">
        <v>377</v>
      </c>
      <c r="F1523">
        <v>3600</v>
      </c>
      <c r="I1523">
        <v>1200</v>
      </c>
      <c r="K1523">
        <v>16919</v>
      </c>
    </row>
    <row r="1524" spans="1:19">
      <c r="A1524" t="s">
        <v>2049</v>
      </c>
      <c r="B1524">
        <f>VLOOKUP(A1524,Sheet2!$A$2:$C$250,3)</f>
        <v>722</v>
      </c>
      <c r="C1524" t="str">
        <f>VLOOKUP(A1524,Sheet2!$A$2:$C$250,2)</f>
        <v>Bering Straits</v>
      </c>
      <c r="D1524" t="s">
        <v>3052</v>
      </c>
      <c r="E1524" t="s">
        <v>377</v>
      </c>
    </row>
    <row r="1525" spans="1:19">
      <c r="A1525" t="s">
        <v>2049</v>
      </c>
      <c r="B1525">
        <f>VLOOKUP(A1525,Sheet2!$A$2:$C$250,3)</f>
        <v>722</v>
      </c>
      <c r="C1525" t="str">
        <f>VLOOKUP(A1525,Sheet2!$A$2:$C$250,2)</f>
        <v>Bering Straits</v>
      </c>
      <c r="D1525" t="s">
        <v>3056</v>
      </c>
      <c r="E1525" t="s">
        <v>377</v>
      </c>
    </row>
    <row r="1526" spans="1:19">
      <c r="A1526" t="s">
        <v>2049</v>
      </c>
      <c r="B1526">
        <f>VLOOKUP(A1526,Sheet2!$A$2:$C$250,3)</f>
        <v>722</v>
      </c>
      <c r="C1526" t="str">
        <f>VLOOKUP(A1526,Sheet2!$A$2:$C$250,2)</f>
        <v>Bering Straits</v>
      </c>
      <c r="D1526" t="s">
        <v>3057</v>
      </c>
      <c r="E1526" t="s">
        <v>377</v>
      </c>
      <c r="I1526">
        <v>5200</v>
      </c>
    </row>
    <row r="1527" spans="1:19">
      <c r="A1527" t="s">
        <v>2049</v>
      </c>
      <c r="B1527">
        <f>VLOOKUP(A1527,Sheet2!$A$2:$C$250,3)</f>
        <v>722</v>
      </c>
      <c r="C1527" t="str">
        <f>VLOOKUP(A1527,Sheet2!$A$2:$C$250,2)</f>
        <v>Bering Straits</v>
      </c>
      <c r="D1527" t="s">
        <v>2575</v>
      </c>
      <c r="E1527" t="s">
        <v>1500</v>
      </c>
      <c r="F1527">
        <v>96</v>
      </c>
    </row>
    <row r="1528" spans="1:19">
      <c r="A1528" t="s">
        <v>2049</v>
      </c>
      <c r="B1528">
        <f>VLOOKUP(A1528,Sheet2!$A$2:$C$250,3)</f>
        <v>722</v>
      </c>
      <c r="C1528" t="str">
        <f>VLOOKUP(A1528,Sheet2!$A$2:$C$250,2)</f>
        <v>Bering Straits</v>
      </c>
      <c r="D1528" t="s">
        <v>2708</v>
      </c>
      <c r="E1528" t="s">
        <v>1500</v>
      </c>
      <c r="F1528">
        <v>760</v>
      </c>
    </row>
    <row r="1529" spans="1:19">
      <c r="A1529" t="s">
        <v>2706</v>
      </c>
      <c r="B1529">
        <f>VLOOKUP(A1529,Sheet2!$A$2:$C$250,3)</f>
        <v>722</v>
      </c>
      <c r="C1529" t="str">
        <f>VLOOKUP(A1529,Sheet2!$A$2:$C$250,2)</f>
        <v>Bering Straits</v>
      </c>
      <c r="D1529" t="s">
        <v>2707</v>
      </c>
      <c r="E1529" t="s">
        <v>1500</v>
      </c>
      <c r="F1529">
        <v>2000</v>
      </c>
      <c r="I1529">
        <v>963.50364963503648</v>
      </c>
      <c r="K1529">
        <v>3146.0283140000001</v>
      </c>
    </row>
    <row r="1530" spans="1:19">
      <c r="A1530" t="s">
        <v>2049</v>
      </c>
      <c r="B1530">
        <f>VLOOKUP(A1530,Sheet2!$A$2:$C$250,3)</f>
        <v>722</v>
      </c>
      <c r="C1530" t="str">
        <f>VLOOKUP(A1530,Sheet2!$A$2:$C$250,2)</f>
        <v>Bering Straits</v>
      </c>
      <c r="D1530" t="s">
        <v>2474</v>
      </c>
      <c r="E1530" t="s">
        <v>2424</v>
      </c>
      <c r="F1530">
        <v>1650</v>
      </c>
      <c r="I1530">
        <v>1186</v>
      </c>
      <c r="K1530">
        <v>5091</v>
      </c>
      <c r="N1530">
        <v>714</v>
      </c>
      <c r="P1530">
        <v>4213</v>
      </c>
      <c r="S1530">
        <v>27843</v>
      </c>
    </row>
    <row r="1531" spans="1:19">
      <c r="A1531" t="s">
        <v>2049</v>
      </c>
      <c r="B1531">
        <f>VLOOKUP(A1531,Sheet2!$A$2:$C$250,3)</f>
        <v>722</v>
      </c>
      <c r="C1531" t="str">
        <f>VLOOKUP(A1531,Sheet2!$A$2:$C$250,2)</f>
        <v>Bering Straits</v>
      </c>
      <c r="D1531" t="s">
        <v>2473</v>
      </c>
      <c r="E1531" t="s">
        <v>2424</v>
      </c>
      <c r="F1531">
        <v>2000</v>
      </c>
      <c r="I1531">
        <v>900</v>
      </c>
    </row>
    <row r="1532" spans="1:19">
      <c r="A1532" t="s">
        <v>2049</v>
      </c>
      <c r="B1532">
        <f>VLOOKUP(A1532,Sheet2!$A$2:$C$250,3)</f>
        <v>722</v>
      </c>
      <c r="C1532" t="str">
        <f>VLOOKUP(A1532,Sheet2!$A$2:$C$250,2)</f>
        <v>Bering Straits</v>
      </c>
      <c r="D1532" t="s">
        <v>2332</v>
      </c>
      <c r="E1532" t="s">
        <v>213</v>
      </c>
      <c r="F1532">
        <v>2160</v>
      </c>
      <c r="I1532">
        <v>600</v>
      </c>
      <c r="K1532">
        <v>6986</v>
      </c>
    </row>
    <row r="1533" spans="1:19">
      <c r="A1533" t="s">
        <v>2049</v>
      </c>
      <c r="B1533">
        <f>VLOOKUP(A1533,Sheet2!$A$2:$C$250,3)</f>
        <v>722</v>
      </c>
      <c r="C1533" t="str">
        <f>VLOOKUP(A1533,Sheet2!$A$2:$C$250,2)</f>
        <v>Bering Straits</v>
      </c>
      <c r="D1533" t="s">
        <v>2198</v>
      </c>
      <c r="E1533" t="s">
        <v>2194</v>
      </c>
      <c r="F1533">
        <v>5600</v>
      </c>
      <c r="K1533">
        <v>137060</v>
      </c>
    </row>
    <row r="1534" spans="1:19">
      <c r="A1534" t="s">
        <v>2049</v>
      </c>
      <c r="B1534">
        <f>VLOOKUP(A1534,Sheet2!$A$2:$C$250,3)</f>
        <v>722</v>
      </c>
      <c r="C1534" t="str">
        <f>VLOOKUP(A1534,Sheet2!$A$2:$C$250,2)</f>
        <v>Bering Straits</v>
      </c>
      <c r="D1534" t="s">
        <v>399</v>
      </c>
      <c r="E1534" t="s">
        <v>1980</v>
      </c>
      <c r="F1534">
        <v>2000</v>
      </c>
    </row>
    <row r="1535" spans="1:19">
      <c r="A1535" t="s">
        <v>2709</v>
      </c>
      <c r="B1535">
        <f>VLOOKUP(A1535,Sheet2!$A$2:$C$250,3)</f>
        <v>27</v>
      </c>
      <c r="C1535" t="str">
        <f>VLOOKUP(A1535,Sheet2!$A$2:$C$250,2)</f>
        <v>Southeast</v>
      </c>
      <c r="D1535" t="s">
        <v>2700</v>
      </c>
      <c r="E1535" t="s">
        <v>1500</v>
      </c>
    </row>
    <row r="1536" spans="1:19">
      <c r="A1536" t="s">
        <v>1842</v>
      </c>
      <c r="B1536">
        <f>VLOOKUP(A1536,Sheet2!$A$2:$C$250,3)</f>
        <v>514</v>
      </c>
      <c r="C1536" t="str">
        <f>VLOOKUP(A1536,Sheet2!$A$2:$C$250,2)</f>
        <v>Copper River/Chugach</v>
      </c>
      <c r="D1536" t="s">
        <v>1897</v>
      </c>
      <c r="E1536" t="s">
        <v>3615</v>
      </c>
    </row>
    <row r="1537" spans="1:11">
      <c r="A1537" t="s">
        <v>2261</v>
      </c>
      <c r="B1537">
        <f>VLOOKUP(A1537,Sheet2!$A$2:$C$250,3)</f>
        <v>514</v>
      </c>
      <c r="C1537" t="str">
        <f>VLOOKUP(A1537,Sheet2!$A$2:$C$250,2)</f>
        <v>Copper River/Chugach</v>
      </c>
      <c r="D1537" t="s">
        <v>3435</v>
      </c>
      <c r="E1537" t="s">
        <v>3335</v>
      </c>
      <c r="F1537">
        <v>78073</v>
      </c>
      <c r="I1537">
        <v>81145.500729927007</v>
      </c>
      <c r="K1537">
        <v>471612.24447199999</v>
      </c>
    </row>
    <row r="1538" spans="1:11">
      <c r="A1538" t="s">
        <v>1842</v>
      </c>
      <c r="B1538">
        <f>VLOOKUP(A1538,Sheet2!$A$2:$C$250,3)</f>
        <v>514</v>
      </c>
      <c r="C1538" t="str">
        <f>VLOOKUP(A1538,Sheet2!$A$2:$C$250,2)</f>
        <v>Copper River/Chugach</v>
      </c>
      <c r="D1538" t="s">
        <v>1895</v>
      </c>
      <c r="E1538" t="s">
        <v>3315</v>
      </c>
    </row>
    <row r="1539" spans="1:11">
      <c r="A1539" t="s">
        <v>2261</v>
      </c>
      <c r="B1539">
        <f>VLOOKUP(A1539,Sheet2!$A$2:$C$250,3)</f>
        <v>514</v>
      </c>
      <c r="C1539" t="str">
        <f>VLOOKUP(A1539,Sheet2!$A$2:$C$250,2)</f>
        <v>Copper River/Chugach</v>
      </c>
      <c r="D1539" t="s">
        <v>3058</v>
      </c>
      <c r="E1539" t="s">
        <v>377</v>
      </c>
      <c r="F1539">
        <v>3500</v>
      </c>
      <c r="K1539">
        <v>19648.176831999997</v>
      </c>
    </row>
    <row r="1540" spans="1:11">
      <c r="A1540" t="s">
        <v>2261</v>
      </c>
      <c r="B1540">
        <f>VLOOKUP(A1540,Sheet2!$A$2:$C$250,3)</f>
        <v>514</v>
      </c>
      <c r="C1540" t="str">
        <f>VLOOKUP(A1540,Sheet2!$A$2:$C$250,2)</f>
        <v>Copper River/Chugach</v>
      </c>
      <c r="D1540" t="s">
        <v>3059</v>
      </c>
      <c r="E1540" t="s">
        <v>377</v>
      </c>
      <c r="F1540">
        <v>16608</v>
      </c>
      <c r="I1540">
        <v>17807.014598540147</v>
      </c>
      <c r="K1540">
        <v>88210.043883249979</v>
      </c>
    </row>
    <row r="1541" spans="1:11">
      <c r="A1541" t="s">
        <v>1842</v>
      </c>
      <c r="B1541">
        <f>VLOOKUP(A1541,Sheet2!$A$2:$C$250,3)</f>
        <v>514</v>
      </c>
      <c r="C1541" t="str">
        <f>VLOOKUP(A1541,Sheet2!$A$2:$C$250,2)</f>
        <v>Copper River/Chugach</v>
      </c>
      <c r="D1541" t="s">
        <v>1883</v>
      </c>
      <c r="E1541" t="s">
        <v>377</v>
      </c>
    </row>
    <row r="1542" spans="1:11">
      <c r="A1542" t="s">
        <v>1842</v>
      </c>
      <c r="B1542">
        <f>VLOOKUP(A1542,Sheet2!$A$2:$C$250,3)</f>
        <v>514</v>
      </c>
      <c r="C1542" t="str">
        <f>VLOOKUP(A1542,Sheet2!$A$2:$C$250,2)</f>
        <v>Copper River/Chugach</v>
      </c>
      <c r="D1542" t="s">
        <v>1886</v>
      </c>
      <c r="E1542" t="s">
        <v>377</v>
      </c>
    </row>
    <row r="1543" spans="1:11">
      <c r="A1543" t="s">
        <v>1842</v>
      </c>
      <c r="B1543">
        <f>VLOOKUP(A1543,Sheet2!$A$2:$C$250,3)</f>
        <v>514</v>
      </c>
      <c r="C1543" t="str">
        <f>VLOOKUP(A1543,Sheet2!$A$2:$C$250,2)</f>
        <v>Copper River/Chugach</v>
      </c>
      <c r="D1543" t="s">
        <v>1891</v>
      </c>
      <c r="E1543" t="s">
        <v>377</v>
      </c>
    </row>
    <row r="1544" spans="1:11">
      <c r="A1544" t="s">
        <v>1842</v>
      </c>
      <c r="B1544">
        <f>VLOOKUP(A1544,Sheet2!$A$2:$C$250,3)</f>
        <v>514</v>
      </c>
      <c r="C1544" t="str">
        <f>VLOOKUP(A1544,Sheet2!$A$2:$C$250,2)</f>
        <v>Copper River/Chugach</v>
      </c>
      <c r="D1544" t="s">
        <v>1899</v>
      </c>
      <c r="E1544" t="s">
        <v>377</v>
      </c>
      <c r="G1544" t="s">
        <v>1969</v>
      </c>
    </row>
    <row r="1545" spans="1:11">
      <c r="A1545" t="s">
        <v>1842</v>
      </c>
      <c r="B1545">
        <f>VLOOKUP(A1545,Sheet2!$A$2:$C$250,3)</f>
        <v>514</v>
      </c>
      <c r="C1545" t="str">
        <f>VLOOKUP(A1545,Sheet2!$A$2:$C$250,2)</f>
        <v>Copper River/Chugach</v>
      </c>
      <c r="D1545" t="s">
        <v>1901</v>
      </c>
      <c r="E1545" t="s">
        <v>377</v>
      </c>
    </row>
    <row r="1546" spans="1:11">
      <c r="A1546" t="s">
        <v>1842</v>
      </c>
      <c r="B1546">
        <f>VLOOKUP(A1546,Sheet2!$A$2:$C$250,3)</f>
        <v>514</v>
      </c>
      <c r="C1546" t="str">
        <f>VLOOKUP(A1546,Sheet2!$A$2:$C$250,2)</f>
        <v>Copper River/Chugach</v>
      </c>
      <c r="D1546" t="s">
        <v>1915</v>
      </c>
      <c r="E1546" t="s">
        <v>377</v>
      </c>
    </row>
    <row r="1547" spans="1:11">
      <c r="A1547" t="s">
        <v>1842</v>
      </c>
      <c r="B1547">
        <f>VLOOKUP(A1547,Sheet2!$A$2:$C$250,3)</f>
        <v>514</v>
      </c>
      <c r="C1547" t="str">
        <f>VLOOKUP(A1547,Sheet2!$A$2:$C$250,2)</f>
        <v>Copper River/Chugach</v>
      </c>
      <c r="D1547" t="s">
        <v>1922</v>
      </c>
      <c r="E1547" t="s">
        <v>377</v>
      </c>
    </row>
    <row r="1548" spans="1:11">
      <c r="A1548" t="s">
        <v>1842</v>
      </c>
      <c r="B1548">
        <f>VLOOKUP(A1548,Sheet2!$A$2:$C$250,3)</f>
        <v>514</v>
      </c>
      <c r="C1548" t="str">
        <f>VLOOKUP(A1548,Sheet2!$A$2:$C$250,2)</f>
        <v>Copper River/Chugach</v>
      </c>
      <c r="D1548" t="s">
        <v>1926</v>
      </c>
      <c r="E1548" t="s">
        <v>377</v>
      </c>
    </row>
    <row r="1549" spans="1:11">
      <c r="A1549" t="s">
        <v>2261</v>
      </c>
      <c r="B1549">
        <f>VLOOKUP(A1549,Sheet2!$A$2:$C$250,3)</f>
        <v>514</v>
      </c>
      <c r="C1549" t="str">
        <f>VLOOKUP(A1549,Sheet2!$A$2:$C$250,2)</f>
        <v>Copper River/Chugach</v>
      </c>
      <c r="D1549" t="s">
        <v>2710</v>
      </c>
      <c r="E1549" t="s">
        <v>1500</v>
      </c>
      <c r="F1549">
        <v>1200</v>
      </c>
      <c r="K1549">
        <v>4571.8411461999995</v>
      </c>
    </row>
    <row r="1550" spans="1:11">
      <c r="A1550" t="s">
        <v>1842</v>
      </c>
      <c r="B1550">
        <f>VLOOKUP(A1550,Sheet2!$A$2:$C$250,3)</f>
        <v>514</v>
      </c>
      <c r="C1550" t="str">
        <f>VLOOKUP(A1550,Sheet2!$A$2:$C$250,2)</f>
        <v>Copper River/Chugach</v>
      </c>
      <c r="D1550" t="s">
        <v>1884</v>
      </c>
      <c r="E1550" t="s">
        <v>1500</v>
      </c>
    </row>
    <row r="1551" spans="1:11">
      <c r="A1551" t="s">
        <v>1842</v>
      </c>
      <c r="B1551">
        <f>VLOOKUP(A1551,Sheet2!$A$2:$C$250,3)</f>
        <v>514</v>
      </c>
      <c r="C1551" t="str">
        <f>VLOOKUP(A1551,Sheet2!$A$2:$C$250,2)</f>
        <v>Copper River/Chugach</v>
      </c>
      <c r="D1551" t="s">
        <v>1887</v>
      </c>
      <c r="E1551" t="s">
        <v>1500</v>
      </c>
    </row>
    <row r="1552" spans="1:11">
      <c r="A1552" t="s">
        <v>1842</v>
      </c>
      <c r="B1552">
        <f>VLOOKUP(A1552,Sheet2!$A$2:$C$250,3)</f>
        <v>514</v>
      </c>
      <c r="C1552" t="str">
        <f>VLOOKUP(A1552,Sheet2!$A$2:$C$250,2)</f>
        <v>Copper River/Chugach</v>
      </c>
      <c r="D1552" t="s">
        <v>1888</v>
      </c>
      <c r="E1552" t="s">
        <v>1500</v>
      </c>
    </row>
    <row r="1553" spans="1:5">
      <c r="A1553" t="s">
        <v>1842</v>
      </c>
      <c r="B1553">
        <f>VLOOKUP(A1553,Sheet2!$A$2:$C$250,3)</f>
        <v>514</v>
      </c>
      <c r="C1553" t="str">
        <f>VLOOKUP(A1553,Sheet2!$A$2:$C$250,2)</f>
        <v>Copper River/Chugach</v>
      </c>
      <c r="D1553" t="s">
        <v>1890</v>
      </c>
      <c r="E1553" t="s">
        <v>1500</v>
      </c>
    </row>
    <row r="1554" spans="1:5">
      <c r="A1554" t="s">
        <v>1842</v>
      </c>
      <c r="B1554">
        <f>VLOOKUP(A1554,Sheet2!$A$2:$C$250,3)</f>
        <v>514</v>
      </c>
      <c r="C1554" t="str">
        <f>VLOOKUP(A1554,Sheet2!$A$2:$C$250,2)</f>
        <v>Copper River/Chugach</v>
      </c>
      <c r="D1554" t="s">
        <v>1892</v>
      </c>
      <c r="E1554" t="s">
        <v>1500</v>
      </c>
    </row>
    <row r="1555" spans="1:5">
      <c r="A1555" t="s">
        <v>1842</v>
      </c>
      <c r="B1555">
        <f>VLOOKUP(A1555,Sheet2!$A$2:$C$250,3)</f>
        <v>514</v>
      </c>
      <c r="C1555" t="str">
        <f>VLOOKUP(A1555,Sheet2!$A$2:$C$250,2)</f>
        <v>Copper River/Chugach</v>
      </c>
      <c r="D1555" t="s">
        <v>1900</v>
      </c>
      <c r="E1555" t="s">
        <v>1500</v>
      </c>
    </row>
    <row r="1556" spans="1:5">
      <c r="A1556" t="s">
        <v>1842</v>
      </c>
      <c r="B1556">
        <f>VLOOKUP(A1556,Sheet2!$A$2:$C$250,3)</f>
        <v>514</v>
      </c>
      <c r="C1556" t="str">
        <f>VLOOKUP(A1556,Sheet2!$A$2:$C$250,2)</f>
        <v>Copper River/Chugach</v>
      </c>
      <c r="D1556" t="s">
        <v>1902</v>
      </c>
      <c r="E1556" t="s">
        <v>1500</v>
      </c>
    </row>
    <row r="1557" spans="1:5">
      <c r="A1557" t="s">
        <v>1842</v>
      </c>
      <c r="B1557">
        <f>VLOOKUP(A1557,Sheet2!$A$2:$C$250,3)</f>
        <v>514</v>
      </c>
      <c r="C1557" t="str">
        <f>VLOOKUP(A1557,Sheet2!$A$2:$C$250,2)</f>
        <v>Copper River/Chugach</v>
      </c>
      <c r="D1557" t="s">
        <v>1903</v>
      </c>
      <c r="E1557" t="s">
        <v>1500</v>
      </c>
    </row>
    <row r="1558" spans="1:5">
      <c r="A1558" t="s">
        <v>1842</v>
      </c>
      <c r="B1558">
        <f>VLOOKUP(A1558,Sheet2!$A$2:$C$250,3)</f>
        <v>514</v>
      </c>
      <c r="C1558" t="str">
        <f>VLOOKUP(A1558,Sheet2!$A$2:$C$250,2)</f>
        <v>Copper River/Chugach</v>
      </c>
      <c r="D1558" t="s">
        <v>373</v>
      </c>
      <c r="E1558" t="s">
        <v>1500</v>
      </c>
    </row>
    <row r="1559" spans="1:5">
      <c r="A1559" t="s">
        <v>1842</v>
      </c>
      <c r="B1559">
        <f>VLOOKUP(A1559,Sheet2!$A$2:$C$250,3)</f>
        <v>514</v>
      </c>
      <c r="C1559" t="str">
        <f>VLOOKUP(A1559,Sheet2!$A$2:$C$250,2)</f>
        <v>Copper River/Chugach</v>
      </c>
      <c r="D1559" t="s">
        <v>1905</v>
      </c>
      <c r="E1559" t="s">
        <v>1500</v>
      </c>
    </row>
    <row r="1560" spans="1:5">
      <c r="A1560" t="s">
        <v>1842</v>
      </c>
      <c r="B1560">
        <f>VLOOKUP(A1560,Sheet2!$A$2:$C$250,3)</f>
        <v>514</v>
      </c>
      <c r="C1560" t="str">
        <f>VLOOKUP(A1560,Sheet2!$A$2:$C$250,2)</f>
        <v>Copper River/Chugach</v>
      </c>
      <c r="D1560" t="s">
        <v>1906</v>
      </c>
      <c r="E1560" t="s">
        <v>1500</v>
      </c>
    </row>
    <row r="1561" spans="1:5">
      <c r="A1561" t="s">
        <v>1842</v>
      </c>
      <c r="B1561">
        <f>VLOOKUP(A1561,Sheet2!$A$2:$C$250,3)</f>
        <v>514</v>
      </c>
      <c r="C1561" t="str">
        <f>VLOOKUP(A1561,Sheet2!$A$2:$C$250,2)</f>
        <v>Copper River/Chugach</v>
      </c>
      <c r="D1561" t="s">
        <v>1908</v>
      </c>
      <c r="E1561" t="s">
        <v>1500</v>
      </c>
    </row>
    <row r="1562" spans="1:5">
      <c r="A1562" t="s">
        <v>1842</v>
      </c>
      <c r="B1562">
        <f>VLOOKUP(A1562,Sheet2!$A$2:$C$250,3)</f>
        <v>514</v>
      </c>
      <c r="C1562" t="str">
        <f>VLOOKUP(A1562,Sheet2!$A$2:$C$250,2)</f>
        <v>Copper River/Chugach</v>
      </c>
      <c r="D1562" t="s">
        <v>1909</v>
      </c>
      <c r="E1562" t="s">
        <v>1500</v>
      </c>
    </row>
    <row r="1563" spans="1:5">
      <c r="A1563" t="s">
        <v>1842</v>
      </c>
      <c r="B1563">
        <f>VLOOKUP(A1563,Sheet2!$A$2:$C$250,3)</f>
        <v>514</v>
      </c>
      <c r="C1563" t="str">
        <f>VLOOKUP(A1563,Sheet2!$A$2:$C$250,2)</f>
        <v>Copper River/Chugach</v>
      </c>
      <c r="D1563" t="s">
        <v>119</v>
      </c>
      <c r="E1563" t="s">
        <v>1500</v>
      </c>
    </row>
    <row r="1564" spans="1:5">
      <c r="A1564" t="s">
        <v>1842</v>
      </c>
      <c r="B1564">
        <f>VLOOKUP(A1564,Sheet2!$A$2:$C$250,3)</f>
        <v>514</v>
      </c>
      <c r="C1564" t="str">
        <f>VLOOKUP(A1564,Sheet2!$A$2:$C$250,2)</f>
        <v>Copper River/Chugach</v>
      </c>
      <c r="D1564" t="s">
        <v>1912</v>
      </c>
      <c r="E1564" t="s">
        <v>1500</v>
      </c>
    </row>
    <row r="1565" spans="1:5">
      <c r="A1565" t="s">
        <v>1842</v>
      </c>
      <c r="B1565">
        <f>VLOOKUP(A1565,Sheet2!$A$2:$C$250,3)</f>
        <v>514</v>
      </c>
      <c r="C1565" t="str">
        <f>VLOOKUP(A1565,Sheet2!$A$2:$C$250,2)</f>
        <v>Copper River/Chugach</v>
      </c>
      <c r="D1565" t="s">
        <v>1268</v>
      </c>
      <c r="E1565" t="s">
        <v>1500</v>
      </c>
    </row>
    <row r="1566" spans="1:5">
      <c r="A1566" t="s">
        <v>1842</v>
      </c>
      <c r="B1566">
        <f>VLOOKUP(A1566,Sheet2!$A$2:$C$250,3)</f>
        <v>514</v>
      </c>
      <c r="C1566" t="str">
        <f>VLOOKUP(A1566,Sheet2!$A$2:$C$250,2)</f>
        <v>Copper River/Chugach</v>
      </c>
      <c r="D1566" t="s">
        <v>1913</v>
      </c>
      <c r="E1566" t="s">
        <v>1500</v>
      </c>
    </row>
    <row r="1567" spans="1:5">
      <c r="A1567" t="s">
        <v>1842</v>
      </c>
      <c r="B1567">
        <f>VLOOKUP(A1567,Sheet2!$A$2:$C$250,3)</f>
        <v>514</v>
      </c>
      <c r="C1567" t="str">
        <f>VLOOKUP(A1567,Sheet2!$A$2:$C$250,2)</f>
        <v>Copper River/Chugach</v>
      </c>
      <c r="D1567" t="s">
        <v>1916</v>
      </c>
      <c r="E1567" t="s">
        <v>1500</v>
      </c>
    </row>
    <row r="1568" spans="1:5">
      <c r="A1568" t="s">
        <v>1842</v>
      </c>
      <c r="B1568">
        <f>VLOOKUP(A1568,Sheet2!$A$2:$C$250,3)</f>
        <v>514</v>
      </c>
      <c r="C1568" t="str">
        <f>VLOOKUP(A1568,Sheet2!$A$2:$C$250,2)</f>
        <v>Copper River/Chugach</v>
      </c>
      <c r="D1568" t="s">
        <v>1918</v>
      </c>
      <c r="E1568" t="s">
        <v>1500</v>
      </c>
    </row>
    <row r="1569" spans="1:11">
      <c r="A1569" t="s">
        <v>1842</v>
      </c>
      <c r="B1569">
        <f>VLOOKUP(A1569,Sheet2!$A$2:$C$250,3)</f>
        <v>514</v>
      </c>
      <c r="C1569" t="str">
        <f>VLOOKUP(A1569,Sheet2!$A$2:$C$250,2)</f>
        <v>Copper River/Chugach</v>
      </c>
      <c r="D1569" t="s">
        <v>1920</v>
      </c>
      <c r="E1569" t="s">
        <v>1500</v>
      </c>
    </row>
    <row r="1570" spans="1:11">
      <c r="A1570" t="s">
        <v>1842</v>
      </c>
      <c r="B1570">
        <f>VLOOKUP(A1570,Sheet2!$A$2:$C$250,3)</f>
        <v>514</v>
      </c>
      <c r="C1570" t="str">
        <f>VLOOKUP(A1570,Sheet2!$A$2:$C$250,2)</f>
        <v>Copper River/Chugach</v>
      </c>
      <c r="D1570" t="s">
        <v>1923</v>
      </c>
      <c r="E1570" t="s">
        <v>1500</v>
      </c>
    </row>
    <row r="1571" spans="1:11">
      <c r="A1571" t="s">
        <v>1842</v>
      </c>
      <c r="B1571">
        <f>VLOOKUP(A1571,Sheet2!$A$2:$C$250,3)</f>
        <v>514</v>
      </c>
      <c r="C1571" t="str">
        <f>VLOOKUP(A1571,Sheet2!$A$2:$C$250,2)</f>
        <v>Copper River/Chugach</v>
      </c>
      <c r="D1571" t="s">
        <v>1924</v>
      </c>
      <c r="E1571" t="s">
        <v>1500</v>
      </c>
    </row>
    <row r="1572" spans="1:11">
      <c r="A1572" t="s">
        <v>1842</v>
      </c>
      <c r="B1572">
        <f>VLOOKUP(A1572,Sheet2!$A$2:$C$250,3)</f>
        <v>514</v>
      </c>
      <c r="C1572" t="str">
        <f>VLOOKUP(A1572,Sheet2!$A$2:$C$250,2)</f>
        <v>Copper River/Chugach</v>
      </c>
      <c r="D1572" t="s">
        <v>1925</v>
      </c>
      <c r="E1572" t="s">
        <v>1500</v>
      </c>
    </row>
    <row r="1573" spans="1:11">
      <c r="A1573" t="s">
        <v>1842</v>
      </c>
      <c r="B1573">
        <f>VLOOKUP(A1573,Sheet2!$A$2:$C$250,3)</f>
        <v>514</v>
      </c>
      <c r="C1573" t="str">
        <f>VLOOKUP(A1573,Sheet2!$A$2:$C$250,2)</f>
        <v>Copper River/Chugach</v>
      </c>
      <c r="D1573" t="s">
        <v>473</v>
      </c>
      <c r="E1573" t="s">
        <v>2424</v>
      </c>
    </row>
    <row r="1574" spans="1:11">
      <c r="A1574" t="s">
        <v>1842</v>
      </c>
      <c r="B1574">
        <f>VLOOKUP(A1574,Sheet2!$A$2:$C$250,3)</f>
        <v>514</v>
      </c>
      <c r="C1574" t="str">
        <f>VLOOKUP(A1574,Sheet2!$A$2:$C$250,2)</f>
        <v>Copper River/Chugach</v>
      </c>
      <c r="D1574" t="s">
        <v>1898</v>
      </c>
      <c r="E1574" t="s">
        <v>2424</v>
      </c>
    </row>
    <row r="1575" spans="1:11">
      <c r="A1575" t="s">
        <v>1842</v>
      </c>
      <c r="B1575">
        <f>VLOOKUP(A1575,Sheet2!$A$2:$C$250,3)</f>
        <v>514</v>
      </c>
      <c r="C1575" t="str">
        <f>VLOOKUP(A1575,Sheet2!$A$2:$C$250,2)</f>
        <v>Copper River/Chugach</v>
      </c>
      <c r="D1575" t="s">
        <v>1910</v>
      </c>
      <c r="E1575" t="s">
        <v>2424</v>
      </c>
    </row>
    <row r="1576" spans="1:11">
      <c r="A1576" t="s">
        <v>1842</v>
      </c>
      <c r="B1576">
        <f>VLOOKUP(A1576,Sheet2!$A$2:$C$250,3)</f>
        <v>514</v>
      </c>
      <c r="C1576" t="str">
        <f>VLOOKUP(A1576,Sheet2!$A$2:$C$250,2)</f>
        <v>Copper River/Chugach</v>
      </c>
      <c r="D1576" t="s">
        <v>180</v>
      </c>
      <c r="E1576" t="s">
        <v>213</v>
      </c>
    </row>
    <row r="1577" spans="1:11">
      <c r="A1577" t="s">
        <v>1842</v>
      </c>
      <c r="B1577">
        <f>VLOOKUP(A1577,Sheet2!$A$2:$C$250,3)</f>
        <v>514</v>
      </c>
      <c r="C1577" t="str">
        <f>VLOOKUP(A1577,Sheet2!$A$2:$C$250,2)</f>
        <v>Copper River/Chugach</v>
      </c>
      <c r="D1577" t="s">
        <v>1904</v>
      </c>
      <c r="E1577" t="s">
        <v>213</v>
      </c>
    </row>
    <row r="1578" spans="1:11">
      <c r="A1578" t="s">
        <v>1842</v>
      </c>
      <c r="B1578">
        <f>VLOOKUP(A1578,Sheet2!$A$2:$C$250,3)</f>
        <v>514</v>
      </c>
      <c r="C1578" t="str">
        <f>VLOOKUP(A1578,Sheet2!$A$2:$C$250,2)</f>
        <v>Copper River/Chugach</v>
      </c>
      <c r="D1578" t="s">
        <v>1927</v>
      </c>
      <c r="E1578" t="s">
        <v>213</v>
      </c>
    </row>
    <row r="1579" spans="1:11">
      <c r="A1579" t="s">
        <v>2261</v>
      </c>
      <c r="B1579">
        <f>VLOOKUP(A1579,Sheet2!$A$2:$C$250,3)</f>
        <v>514</v>
      </c>
      <c r="C1579" t="str">
        <f>VLOOKUP(A1579,Sheet2!$A$2:$C$250,2)</f>
        <v>Copper River/Chugach</v>
      </c>
      <c r="D1579" t="s">
        <v>2262</v>
      </c>
      <c r="E1579" t="s">
        <v>2233</v>
      </c>
      <c r="F1579">
        <v>1000</v>
      </c>
      <c r="K1579">
        <v>422.20379979999996</v>
      </c>
    </row>
    <row r="1580" spans="1:11">
      <c r="A1580" t="s">
        <v>1842</v>
      </c>
      <c r="B1580">
        <f>VLOOKUP(A1580,Sheet2!$A$2:$C$250,3)</f>
        <v>514</v>
      </c>
      <c r="C1580" t="str">
        <f>VLOOKUP(A1580,Sheet2!$A$2:$C$250,2)</f>
        <v>Copper River/Chugach</v>
      </c>
      <c r="D1580" t="s">
        <v>1896</v>
      </c>
      <c r="E1580" t="s">
        <v>2194</v>
      </c>
    </row>
    <row r="1581" spans="1:11">
      <c r="A1581" t="s">
        <v>1842</v>
      </c>
      <c r="B1581">
        <f>VLOOKUP(A1581,Sheet2!$A$2:$C$250,3)</f>
        <v>514</v>
      </c>
      <c r="C1581" t="str">
        <f>VLOOKUP(A1581,Sheet2!$A$2:$C$250,2)</f>
        <v>Copper River/Chugach</v>
      </c>
      <c r="D1581" t="s">
        <v>149</v>
      </c>
      <c r="E1581" t="s">
        <v>2194</v>
      </c>
    </row>
    <row r="1582" spans="1:11">
      <c r="A1582" t="s">
        <v>1842</v>
      </c>
      <c r="B1582">
        <f>VLOOKUP(A1582,Sheet2!$A$2:$C$250,3)</f>
        <v>514</v>
      </c>
      <c r="C1582" t="str">
        <f>VLOOKUP(A1582,Sheet2!$A$2:$C$250,2)</f>
        <v>Copper River/Chugach</v>
      </c>
      <c r="D1582" t="s">
        <v>1919</v>
      </c>
      <c r="E1582" t="s">
        <v>2194</v>
      </c>
    </row>
    <row r="1583" spans="1:11">
      <c r="A1583" t="s">
        <v>1842</v>
      </c>
      <c r="B1583">
        <f>VLOOKUP(A1583,Sheet2!$A$2:$C$250,3)</f>
        <v>514</v>
      </c>
      <c r="C1583" t="str">
        <f>VLOOKUP(A1583,Sheet2!$A$2:$C$250,2)</f>
        <v>Copper River/Chugach</v>
      </c>
      <c r="D1583" t="s">
        <v>1885</v>
      </c>
      <c r="E1583" t="s">
        <v>1980</v>
      </c>
    </row>
    <row r="1584" spans="1:11">
      <c r="A1584" t="s">
        <v>1842</v>
      </c>
      <c r="B1584">
        <f>VLOOKUP(A1584,Sheet2!$A$2:$C$250,3)</f>
        <v>514</v>
      </c>
      <c r="C1584" t="str">
        <f>VLOOKUP(A1584,Sheet2!$A$2:$C$250,2)</f>
        <v>Copper River/Chugach</v>
      </c>
      <c r="D1584" t="s">
        <v>1893</v>
      </c>
      <c r="E1584" t="s">
        <v>1980</v>
      </c>
    </row>
    <row r="1585" spans="1:11">
      <c r="A1585" t="s">
        <v>1842</v>
      </c>
      <c r="B1585">
        <f>VLOOKUP(A1585,Sheet2!$A$2:$C$250,3)</f>
        <v>514</v>
      </c>
      <c r="C1585" t="str">
        <f>VLOOKUP(A1585,Sheet2!$A$2:$C$250,2)</f>
        <v>Copper River/Chugach</v>
      </c>
      <c r="D1585" t="s">
        <v>1917</v>
      </c>
      <c r="E1585" t="s">
        <v>1980</v>
      </c>
    </row>
    <row r="1586" spans="1:11">
      <c r="A1586" t="s">
        <v>1842</v>
      </c>
      <c r="B1586">
        <f>VLOOKUP(A1586,Sheet2!$A$2:$C$250,3)</f>
        <v>514</v>
      </c>
      <c r="C1586" t="str">
        <f>VLOOKUP(A1586,Sheet2!$A$2:$C$250,2)</f>
        <v>Copper River/Chugach</v>
      </c>
      <c r="D1586" t="s">
        <v>252</v>
      </c>
      <c r="E1586" t="s">
        <v>1980</v>
      </c>
    </row>
    <row r="1587" spans="1:11">
      <c r="A1587" t="s">
        <v>1842</v>
      </c>
      <c r="B1587">
        <f>VLOOKUP(A1587,Sheet2!$A$2:$C$250,3)</f>
        <v>514</v>
      </c>
      <c r="C1587" t="str">
        <f>VLOOKUP(A1587,Sheet2!$A$2:$C$250,2)</f>
        <v>Copper River/Chugach</v>
      </c>
      <c r="D1587" t="s">
        <v>101</v>
      </c>
      <c r="E1587" t="s">
        <v>1980</v>
      </c>
    </row>
    <row r="1588" spans="1:11">
      <c r="A1588" t="s">
        <v>2050</v>
      </c>
      <c r="B1588">
        <f>VLOOKUP(A1588,Sheet2!$A$2:$C$250,3)</f>
        <v>181</v>
      </c>
      <c r="C1588" t="str">
        <f>VLOOKUP(A1588,Sheet2!$A$2:$C$250,2)</f>
        <v>Bering Straits</v>
      </c>
      <c r="D1588" t="s">
        <v>544</v>
      </c>
      <c r="E1588" t="s">
        <v>3335</v>
      </c>
      <c r="F1588">
        <v>21858</v>
      </c>
      <c r="I1588">
        <v>29639</v>
      </c>
    </row>
    <row r="1589" spans="1:11">
      <c r="A1589" t="s">
        <v>2050</v>
      </c>
      <c r="B1589">
        <f>VLOOKUP(A1589,Sheet2!$A$2:$C$250,3)</f>
        <v>181</v>
      </c>
      <c r="C1589" t="str">
        <f>VLOOKUP(A1589,Sheet2!$A$2:$C$250,2)</f>
        <v>Bering Straits</v>
      </c>
      <c r="E1589" t="s">
        <v>3335</v>
      </c>
      <c r="F1589">
        <v>24050</v>
      </c>
    </row>
    <row r="1590" spans="1:11">
      <c r="A1590" t="s">
        <v>2050</v>
      </c>
      <c r="B1590">
        <f>VLOOKUP(A1590,Sheet2!$A$2:$C$250,3)</f>
        <v>181</v>
      </c>
      <c r="C1590" t="str">
        <f>VLOOKUP(A1590,Sheet2!$A$2:$C$250,2)</f>
        <v>Bering Straits</v>
      </c>
      <c r="D1590" t="s">
        <v>3253</v>
      </c>
      <c r="E1590" t="s">
        <v>3232</v>
      </c>
    </row>
    <row r="1591" spans="1:11">
      <c r="A1591" t="s">
        <v>2050</v>
      </c>
      <c r="B1591">
        <f>VLOOKUP(A1591,Sheet2!$A$2:$C$250,3)</f>
        <v>181</v>
      </c>
      <c r="C1591" t="str">
        <f>VLOOKUP(A1591,Sheet2!$A$2:$C$250,2)</f>
        <v>Bering Straits</v>
      </c>
      <c r="D1591" t="s">
        <v>1582</v>
      </c>
      <c r="E1591" t="s">
        <v>377</v>
      </c>
      <c r="F1591">
        <v>2520</v>
      </c>
      <c r="I1591">
        <v>544</v>
      </c>
    </row>
    <row r="1592" spans="1:11">
      <c r="A1592" t="s">
        <v>2050</v>
      </c>
      <c r="B1592">
        <f>VLOOKUP(A1592,Sheet2!$A$2:$C$250,3)</f>
        <v>181</v>
      </c>
      <c r="C1592" t="str">
        <f>VLOOKUP(A1592,Sheet2!$A$2:$C$250,2)</f>
        <v>Bering Straits</v>
      </c>
      <c r="D1592" t="s">
        <v>2575</v>
      </c>
      <c r="E1592" t="s">
        <v>1500</v>
      </c>
      <c r="F1592">
        <v>96</v>
      </c>
    </row>
    <row r="1593" spans="1:11">
      <c r="A1593" t="s">
        <v>2050</v>
      </c>
      <c r="B1593">
        <f>VLOOKUP(A1593,Sheet2!$A$2:$C$250,3)</f>
        <v>181</v>
      </c>
      <c r="C1593" t="str">
        <f>VLOOKUP(A1593,Sheet2!$A$2:$C$250,2)</f>
        <v>Bering Straits</v>
      </c>
      <c r="D1593" t="s">
        <v>2585</v>
      </c>
      <c r="E1593" t="s">
        <v>1500</v>
      </c>
      <c r="F1593">
        <v>672</v>
      </c>
    </row>
    <row r="1594" spans="1:11">
      <c r="A1594" t="s">
        <v>2050</v>
      </c>
      <c r="B1594">
        <f>VLOOKUP(A1594,Sheet2!$A$2:$C$250,3)</f>
        <v>181</v>
      </c>
      <c r="C1594" t="str">
        <f>VLOOKUP(A1594,Sheet2!$A$2:$C$250,2)</f>
        <v>Bering Straits</v>
      </c>
      <c r="D1594" t="s">
        <v>2636</v>
      </c>
      <c r="E1594" t="s">
        <v>1500</v>
      </c>
      <c r="F1594">
        <v>800</v>
      </c>
    </row>
    <row r="1595" spans="1:11">
      <c r="A1595" t="s">
        <v>2712</v>
      </c>
      <c r="B1595">
        <f>VLOOKUP(A1595,Sheet2!$A$2:$C$250,3)</f>
        <v>181</v>
      </c>
      <c r="C1595" t="str">
        <f>VLOOKUP(A1595,Sheet2!$A$2:$C$250,2)</f>
        <v>Bering Straits</v>
      </c>
      <c r="D1595" t="s">
        <v>2713</v>
      </c>
      <c r="E1595" t="s">
        <v>1500</v>
      </c>
      <c r="F1595">
        <v>2000</v>
      </c>
      <c r="I1595">
        <v>963.50364963503648</v>
      </c>
      <c r="K1595">
        <v>3208.0288719999999</v>
      </c>
    </row>
    <row r="1596" spans="1:11">
      <c r="A1596" t="s">
        <v>2050</v>
      </c>
      <c r="B1596">
        <f>VLOOKUP(A1596,Sheet2!$A$2:$C$250,3)</f>
        <v>181</v>
      </c>
      <c r="C1596" t="str">
        <f>VLOOKUP(A1596,Sheet2!$A$2:$C$250,2)</f>
        <v>Bering Straits</v>
      </c>
      <c r="D1596" t="s">
        <v>2711</v>
      </c>
      <c r="E1596" t="s">
        <v>1500</v>
      </c>
    </row>
    <row r="1597" spans="1:11">
      <c r="A1597" t="s">
        <v>2050</v>
      </c>
      <c r="B1597">
        <f>VLOOKUP(A1597,Sheet2!$A$2:$C$250,3)</f>
        <v>181</v>
      </c>
      <c r="C1597" t="str">
        <f>VLOOKUP(A1597,Sheet2!$A$2:$C$250,2)</f>
        <v>Bering Straits</v>
      </c>
      <c r="D1597" t="s">
        <v>2475</v>
      </c>
      <c r="E1597" t="s">
        <v>2424</v>
      </c>
      <c r="F1597">
        <v>4125</v>
      </c>
      <c r="I1597">
        <v>2400</v>
      </c>
      <c r="K1597">
        <v>24000</v>
      </c>
    </row>
    <row r="1598" spans="1:11">
      <c r="A1598" t="s">
        <v>2050</v>
      </c>
      <c r="B1598">
        <f>VLOOKUP(A1598,Sheet2!$A$2:$C$250,3)</f>
        <v>181</v>
      </c>
      <c r="C1598" t="str">
        <f>VLOOKUP(A1598,Sheet2!$A$2:$C$250,2)</f>
        <v>Bering Straits</v>
      </c>
      <c r="D1598" t="s">
        <v>2199</v>
      </c>
      <c r="E1598" t="s">
        <v>2194</v>
      </c>
      <c r="F1598">
        <v>600</v>
      </c>
      <c r="I1598">
        <v>413</v>
      </c>
    </row>
    <row r="1599" spans="1:11">
      <c r="A1599" t="s">
        <v>2050</v>
      </c>
      <c r="B1599">
        <f>VLOOKUP(A1599,Sheet2!$A$2:$C$250,3)</f>
        <v>181</v>
      </c>
      <c r="C1599" t="str">
        <f>VLOOKUP(A1599,Sheet2!$A$2:$C$250,2)</f>
        <v>Bering Straits</v>
      </c>
      <c r="D1599" t="s">
        <v>233</v>
      </c>
      <c r="E1599" t="s">
        <v>1980</v>
      </c>
      <c r="F1599">
        <v>336</v>
      </c>
    </row>
    <row r="1600" spans="1:11">
      <c r="A1600" t="s">
        <v>2050</v>
      </c>
      <c r="B1600">
        <f>VLOOKUP(A1600,Sheet2!$A$2:$C$250,3)</f>
        <v>181</v>
      </c>
      <c r="C1600" t="str">
        <f>VLOOKUP(A1600,Sheet2!$A$2:$C$250,2)</f>
        <v>Bering Straits</v>
      </c>
      <c r="D1600" t="s">
        <v>2051</v>
      </c>
      <c r="E1600" t="s">
        <v>1980</v>
      </c>
      <c r="F1600">
        <v>2000</v>
      </c>
    </row>
    <row r="1601" spans="1:19">
      <c r="A1601" t="s">
        <v>208</v>
      </c>
      <c r="B1601">
        <f>VLOOKUP(A1601,Sheet2!$A$2:$C$250,3)</f>
        <v>268</v>
      </c>
      <c r="C1601" t="str">
        <f>VLOOKUP(A1601,Sheet2!$A$2:$C$250,2)</f>
        <v>Lower Yukon-Kuskokwim</v>
      </c>
      <c r="E1601" t="s">
        <v>3335</v>
      </c>
      <c r="F1601">
        <v>16970</v>
      </c>
    </row>
    <row r="1602" spans="1:19">
      <c r="A1602" t="s">
        <v>208</v>
      </c>
      <c r="B1602">
        <f>VLOOKUP(A1602,Sheet2!$A$2:$C$250,3)</f>
        <v>268</v>
      </c>
      <c r="C1602" t="str">
        <f>VLOOKUP(A1602,Sheet2!$A$2:$C$250,2)</f>
        <v>Lower Yukon-Kuskokwim</v>
      </c>
      <c r="D1602" t="s">
        <v>3219</v>
      </c>
      <c r="E1602" t="s">
        <v>3232</v>
      </c>
      <c r="F1602">
        <v>2572</v>
      </c>
      <c r="I1602">
        <v>2127</v>
      </c>
      <c r="K1602">
        <v>14673</v>
      </c>
      <c r="N1602">
        <v>751</v>
      </c>
      <c r="P1602">
        <v>13505</v>
      </c>
      <c r="S1602">
        <v>800</v>
      </c>
    </row>
    <row r="1603" spans="1:19">
      <c r="A1603" t="s">
        <v>208</v>
      </c>
      <c r="B1603">
        <f>VLOOKUP(A1603,Sheet2!$A$2:$C$250,3)</f>
        <v>268</v>
      </c>
      <c r="C1603" t="str">
        <f>VLOOKUP(A1603,Sheet2!$A$2:$C$250,2)</f>
        <v>Lower Yukon-Kuskokwim</v>
      </c>
      <c r="D1603" t="s">
        <v>3060</v>
      </c>
      <c r="E1603" t="s">
        <v>377</v>
      </c>
      <c r="F1603">
        <v>1608</v>
      </c>
      <c r="I1603">
        <v>783</v>
      </c>
      <c r="K1603">
        <v>3018</v>
      </c>
      <c r="N1603">
        <v>626</v>
      </c>
      <c r="P1603">
        <v>2982</v>
      </c>
      <c r="S1603">
        <v>400</v>
      </c>
    </row>
    <row r="1604" spans="1:19">
      <c r="A1604" t="s">
        <v>2333</v>
      </c>
      <c r="B1604">
        <f>VLOOKUP(A1604,Sheet2!$A$2:$C$250,3)</f>
        <v>268</v>
      </c>
      <c r="C1604" t="str">
        <f>VLOOKUP(A1604,Sheet2!$A$2:$C$250,2)</f>
        <v>Lower Yukon-Kuskokwim</v>
      </c>
      <c r="D1604" t="s">
        <v>2714</v>
      </c>
      <c r="E1604" t="s">
        <v>1500</v>
      </c>
      <c r="F1604">
        <v>2200</v>
      </c>
      <c r="K1604">
        <v>2113.0190169999996</v>
      </c>
    </row>
    <row r="1605" spans="1:19">
      <c r="A1605" t="s">
        <v>208</v>
      </c>
      <c r="B1605">
        <f>VLOOKUP(A1605,Sheet2!$A$2:$C$250,3)</f>
        <v>268</v>
      </c>
      <c r="C1605" t="str">
        <f>VLOOKUP(A1605,Sheet2!$A$2:$C$250,2)</f>
        <v>Lower Yukon-Kuskokwim</v>
      </c>
      <c r="D1605" t="s">
        <v>209</v>
      </c>
      <c r="E1605" t="s">
        <v>1500</v>
      </c>
      <c r="F1605">
        <v>4219</v>
      </c>
    </row>
    <row r="1606" spans="1:19">
      <c r="A1606" t="s">
        <v>208</v>
      </c>
      <c r="B1606">
        <f>VLOOKUP(A1606,Sheet2!$A$2:$C$250,3)</f>
        <v>268</v>
      </c>
      <c r="C1606" t="str">
        <f>VLOOKUP(A1606,Sheet2!$A$2:$C$250,2)</f>
        <v>Lower Yukon-Kuskokwim</v>
      </c>
      <c r="D1606" t="s">
        <v>211</v>
      </c>
      <c r="E1606" t="s">
        <v>1500</v>
      </c>
    </row>
    <row r="1607" spans="1:19">
      <c r="A1607" t="s">
        <v>208</v>
      </c>
      <c r="B1607">
        <f>VLOOKUP(A1607,Sheet2!$A$2:$C$250,3)</f>
        <v>268</v>
      </c>
      <c r="C1607" t="str">
        <f>VLOOKUP(A1607,Sheet2!$A$2:$C$250,2)</f>
        <v>Lower Yukon-Kuskokwim</v>
      </c>
      <c r="D1607" t="s">
        <v>212</v>
      </c>
      <c r="E1607" t="s">
        <v>1500</v>
      </c>
    </row>
    <row r="1608" spans="1:19">
      <c r="A1608" t="s">
        <v>208</v>
      </c>
      <c r="B1608">
        <f>VLOOKUP(A1608,Sheet2!$A$2:$C$250,3)</f>
        <v>268</v>
      </c>
      <c r="C1608" t="str">
        <f>VLOOKUP(A1608,Sheet2!$A$2:$C$250,2)</f>
        <v>Lower Yukon-Kuskokwim</v>
      </c>
      <c r="D1608" t="s">
        <v>214</v>
      </c>
      <c r="E1608" t="s">
        <v>1500</v>
      </c>
    </row>
    <row r="1609" spans="1:19">
      <c r="A1609" t="s">
        <v>208</v>
      </c>
      <c r="B1609">
        <f>VLOOKUP(A1609,Sheet2!$A$2:$C$250,3)</f>
        <v>268</v>
      </c>
      <c r="C1609" t="str">
        <f>VLOOKUP(A1609,Sheet2!$A$2:$C$250,2)</f>
        <v>Lower Yukon-Kuskokwim</v>
      </c>
      <c r="D1609" t="s">
        <v>210</v>
      </c>
      <c r="E1609" t="s">
        <v>2424</v>
      </c>
      <c r="F1609">
        <v>5664</v>
      </c>
      <c r="I1609">
        <v>400</v>
      </c>
      <c r="K1609">
        <v>29569</v>
      </c>
    </row>
    <row r="1610" spans="1:19">
      <c r="A1610" t="s">
        <v>2333</v>
      </c>
      <c r="B1610">
        <f>VLOOKUP(A1610,Sheet2!$A$2:$C$250,3)</f>
        <v>268</v>
      </c>
      <c r="C1610" t="str">
        <f>VLOOKUP(A1610,Sheet2!$A$2:$C$250,2)</f>
        <v>Lower Yukon-Kuskokwim</v>
      </c>
      <c r="D1610" t="s">
        <v>2334</v>
      </c>
      <c r="E1610" t="s">
        <v>213</v>
      </c>
      <c r="F1610">
        <v>600</v>
      </c>
      <c r="I1610">
        <v>206.1897810218978</v>
      </c>
      <c r="K1610">
        <v>938.00858849999986</v>
      </c>
    </row>
    <row r="1611" spans="1:19">
      <c r="A1611" t="s">
        <v>208</v>
      </c>
      <c r="B1611">
        <f>VLOOKUP(A1611,Sheet2!$A$2:$C$250,3)</f>
        <v>268</v>
      </c>
      <c r="C1611" t="str">
        <f>VLOOKUP(A1611,Sheet2!$A$2:$C$250,2)</f>
        <v>Lower Yukon-Kuskokwim</v>
      </c>
      <c r="E1611" t="s">
        <v>213</v>
      </c>
      <c r="F1611">
        <v>600</v>
      </c>
      <c r="I1611">
        <v>554</v>
      </c>
      <c r="K1611">
        <v>2184</v>
      </c>
      <c r="N1611">
        <v>78</v>
      </c>
      <c r="P1611">
        <v>1333</v>
      </c>
      <c r="S1611">
        <v>2204</v>
      </c>
    </row>
    <row r="1612" spans="1:19">
      <c r="A1612" t="s">
        <v>208</v>
      </c>
      <c r="B1612">
        <f>VLOOKUP(A1612,Sheet2!$A$2:$C$250,3)</f>
        <v>268</v>
      </c>
      <c r="C1612" t="str">
        <f>VLOOKUP(A1612,Sheet2!$A$2:$C$250,2)</f>
        <v>Lower Yukon-Kuskokwim</v>
      </c>
      <c r="D1612" t="s">
        <v>66</v>
      </c>
      <c r="E1612" t="s">
        <v>65</v>
      </c>
      <c r="F1612">
        <v>2196</v>
      </c>
    </row>
    <row r="1613" spans="1:19">
      <c r="A1613" t="s">
        <v>995</v>
      </c>
      <c r="B1613">
        <f>VLOOKUP(A1613,Sheet2!$A$2:$C$250,3)</f>
        <v>188</v>
      </c>
      <c r="C1613" t="str">
        <f>VLOOKUP(A1613,Sheet2!$A$2:$C$250,2)</f>
        <v>Yukon-Koyukuk/Upper Tanana</v>
      </c>
      <c r="D1613" t="s">
        <v>3437</v>
      </c>
      <c r="E1613" t="s">
        <v>3335</v>
      </c>
      <c r="F1613">
        <v>2064</v>
      </c>
    </row>
    <row r="1614" spans="1:19">
      <c r="A1614" t="s">
        <v>2715</v>
      </c>
      <c r="B1614">
        <f>VLOOKUP(A1614,Sheet2!$A$2:$C$250,3)</f>
        <v>188</v>
      </c>
      <c r="C1614" t="str">
        <f>VLOOKUP(A1614,Sheet2!$A$2:$C$250,2)</f>
        <v>Yukon-Koyukuk/Upper Tanana</v>
      </c>
      <c r="D1614" t="s">
        <v>3436</v>
      </c>
      <c r="E1614" t="s">
        <v>3335</v>
      </c>
      <c r="F1614">
        <v>21370</v>
      </c>
      <c r="I1614">
        <v>6471.7848992700729</v>
      </c>
      <c r="K1614">
        <v>37463.837317999998</v>
      </c>
    </row>
    <row r="1615" spans="1:19">
      <c r="A1615" t="s">
        <v>995</v>
      </c>
      <c r="B1615">
        <f>VLOOKUP(A1615,Sheet2!$A$2:$C$250,3)</f>
        <v>188</v>
      </c>
      <c r="C1615" t="str">
        <f>VLOOKUP(A1615,Sheet2!$A$2:$C$250,2)</f>
        <v>Yukon-Koyukuk/Upper Tanana</v>
      </c>
      <c r="D1615" t="s">
        <v>147</v>
      </c>
      <c r="E1615" t="s">
        <v>3232</v>
      </c>
      <c r="G1615" t="s">
        <v>989</v>
      </c>
    </row>
    <row r="1616" spans="1:19">
      <c r="A1616" t="s">
        <v>995</v>
      </c>
      <c r="B1616">
        <f>VLOOKUP(A1616,Sheet2!$A$2:$C$250,3)</f>
        <v>188</v>
      </c>
      <c r="C1616" t="str">
        <f>VLOOKUP(A1616,Sheet2!$A$2:$C$250,2)</f>
        <v>Yukon-Koyukuk/Upper Tanana</v>
      </c>
      <c r="D1616" t="s">
        <v>993</v>
      </c>
      <c r="E1616" t="s">
        <v>377</v>
      </c>
    </row>
    <row r="1617" spans="1:11">
      <c r="A1617" t="s">
        <v>995</v>
      </c>
      <c r="B1617">
        <f>VLOOKUP(A1617,Sheet2!$A$2:$C$250,3)</f>
        <v>188</v>
      </c>
      <c r="C1617" t="str">
        <f>VLOOKUP(A1617,Sheet2!$A$2:$C$250,2)</f>
        <v>Yukon-Koyukuk/Upper Tanana</v>
      </c>
      <c r="D1617" t="s">
        <v>44</v>
      </c>
      <c r="E1617" t="s">
        <v>1500</v>
      </c>
      <c r="F1617">
        <v>96</v>
      </c>
    </row>
    <row r="1618" spans="1:11">
      <c r="A1618" t="s">
        <v>2715</v>
      </c>
      <c r="B1618">
        <f>VLOOKUP(A1618,Sheet2!$A$2:$C$250,3)</f>
        <v>188</v>
      </c>
      <c r="C1618" t="str">
        <f>VLOOKUP(A1618,Sheet2!$A$2:$C$250,2)</f>
        <v>Yukon-Koyukuk/Upper Tanana</v>
      </c>
      <c r="D1618" t="s">
        <v>2716</v>
      </c>
      <c r="E1618" t="s">
        <v>1500</v>
      </c>
      <c r="F1618">
        <v>2000</v>
      </c>
      <c r="I1618">
        <v>963.50364963503648</v>
      </c>
      <c r="K1618">
        <v>3203.5288314999998</v>
      </c>
    </row>
    <row r="1619" spans="1:11">
      <c r="A1619" t="s">
        <v>995</v>
      </c>
      <c r="B1619">
        <f>VLOOKUP(A1619,Sheet2!$A$2:$C$250,3)</f>
        <v>188</v>
      </c>
      <c r="C1619" t="str">
        <f>VLOOKUP(A1619,Sheet2!$A$2:$C$250,2)</f>
        <v>Yukon-Koyukuk/Upper Tanana</v>
      </c>
      <c r="D1619" t="s">
        <v>993</v>
      </c>
      <c r="E1619" t="s">
        <v>2424</v>
      </c>
    </row>
    <row r="1620" spans="1:11">
      <c r="A1620" t="s">
        <v>995</v>
      </c>
      <c r="B1620">
        <f>VLOOKUP(A1620,Sheet2!$A$2:$C$250,3)</f>
        <v>188</v>
      </c>
      <c r="C1620" t="str">
        <f>VLOOKUP(A1620,Sheet2!$A$2:$C$250,2)</f>
        <v>Yukon-Koyukuk/Upper Tanana</v>
      </c>
      <c r="D1620" t="s">
        <v>994</v>
      </c>
      <c r="E1620" t="s">
        <v>2424</v>
      </c>
    </row>
    <row r="1621" spans="1:11">
      <c r="A1621" t="s">
        <v>995</v>
      </c>
      <c r="B1621">
        <f>VLOOKUP(A1621,Sheet2!$A$2:$C$250,3)</f>
        <v>188</v>
      </c>
      <c r="C1621" t="str">
        <f>VLOOKUP(A1621,Sheet2!$A$2:$C$250,2)</f>
        <v>Yukon-Koyukuk/Upper Tanana</v>
      </c>
      <c r="D1621" t="s">
        <v>991</v>
      </c>
      <c r="E1621" t="s">
        <v>1980</v>
      </c>
      <c r="F1621">
        <v>2000</v>
      </c>
    </row>
    <row r="1622" spans="1:11">
      <c r="A1622" t="s">
        <v>995</v>
      </c>
      <c r="B1622">
        <f>VLOOKUP(A1622,Sheet2!$A$2:$C$250,3)</f>
        <v>188</v>
      </c>
      <c r="C1622" t="str">
        <f>VLOOKUP(A1622,Sheet2!$A$2:$C$250,2)</f>
        <v>Yukon-Koyukuk/Upper Tanana</v>
      </c>
      <c r="D1622" t="s">
        <v>66</v>
      </c>
      <c r="E1622" t="s">
        <v>65</v>
      </c>
      <c r="F1622">
        <v>1536</v>
      </c>
      <c r="G1622" t="s">
        <v>989</v>
      </c>
    </row>
    <row r="1623" spans="1:11">
      <c r="A1623" t="s">
        <v>1843</v>
      </c>
      <c r="B1623">
        <f>VLOOKUP(A1623,Sheet2!$A$2:$C$250,3)</f>
        <v>117</v>
      </c>
      <c r="C1623" t="str">
        <f>VLOOKUP(A1623,Sheet2!$A$2:$C$250,2)</f>
        <v>Copper River/Chugach</v>
      </c>
      <c r="D1623" t="s">
        <v>28</v>
      </c>
      <c r="E1623" t="s">
        <v>3232</v>
      </c>
      <c r="F1623">
        <v>840</v>
      </c>
      <c r="I1623">
        <v>695</v>
      </c>
      <c r="K1623">
        <v>10161</v>
      </c>
    </row>
    <row r="1624" spans="1:11">
      <c r="A1624" t="s">
        <v>1843</v>
      </c>
      <c r="B1624">
        <f>VLOOKUP(A1624,Sheet2!$A$2:$C$250,3)</f>
        <v>117</v>
      </c>
      <c r="C1624" t="str">
        <f>VLOOKUP(A1624,Sheet2!$A$2:$C$250,2)</f>
        <v>Copper River/Chugach</v>
      </c>
      <c r="D1624" t="s">
        <v>1246</v>
      </c>
      <c r="E1624" t="s">
        <v>377</v>
      </c>
      <c r="F1624">
        <v>480</v>
      </c>
    </row>
    <row r="1625" spans="1:11">
      <c r="A1625" t="s">
        <v>1843</v>
      </c>
      <c r="B1625">
        <f>VLOOKUP(A1625,Sheet2!$A$2:$C$250,3)</f>
        <v>117</v>
      </c>
      <c r="C1625" t="str">
        <f>VLOOKUP(A1625,Sheet2!$A$2:$C$250,2)</f>
        <v>Copper River/Chugach</v>
      </c>
      <c r="D1625" t="s">
        <v>2719</v>
      </c>
      <c r="E1625" t="s">
        <v>1500</v>
      </c>
      <c r="F1625">
        <v>768</v>
      </c>
      <c r="K1625">
        <v>12818</v>
      </c>
    </row>
    <row r="1626" spans="1:11">
      <c r="A1626" t="s">
        <v>1843</v>
      </c>
      <c r="B1626">
        <f>VLOOKUP(A1626,Sheet2!$A$2:$C$250,3)</f>
        <v>117</v>
      </c>
      <c r="C1626" t="str">
        <f>VLOOKUP(A1626,Sheet2!$A$2:$C$250,2)</f>
        <v>Copper River/Chugach</v>
      </c>
      <c r="D1626" t="s">
        <v>372</v>
      </c>
      <c r="E1626" t="s">
        <v>1500</v>
      </c>
      <c r="F1626">
        <v>1280</v>
      </c>
      <c r="I1626">
        <v>491</v>
      </c>
      <c r="K1626">
        <v>7932</v>
      </c>
    </row>
    <row r="1627" spans="1:11">
      <c r="A1627" t="s">
        <v>2717</v>
      </c>
      <c r="B1627">
        <f>VLOOKUP(A1627,Sheet2!$A$2:$C$250,3)</f>
        <v>117</v>
      </c>
      <c r="C1627" t="str">
        <f>VLOOKUP(A1627,Sheet2!$A$2:$C$250,2)</f>
        <v>Copper River/Chugach</v>
      </c>
      <c r="D1627" t="s">
        <v>2718</v>
      </c>
      <c r="E1627" t="s">
        <v>1500</v>
      </c>
      <c r="F1627">
        <v>1380</v>
      </c>
      <c r="I1627">
        <v>2239.7798540145982</v>
      </c>
      <c r="K1627">
        <v>6927.8623502</v>
      </c>
    </row>
    <row r="1628" spans="1:11">
      <c r="A1628" t="s">
        <v>2717</v>
      </c>
      <c r="B1628">
        <f>VLOOKUP(A1628,Sheet2!$A$2:$C$250,3)</f>
        <v>117</v>
      </c>
      <c r="C1628" t="str">
        <f>VLOOKUP(A1628,Sheet2!$A$2:$C$250,2)</f>
        <v>Copper River/Chugach</v>
      </c>
      <c r="D1628" t="s">
        <v>2720</v>
      </c>
      <c r="E1628" t="s">
        <v>1500</v>
      </c>
      <c r="F1628">
        <v>2400</v>
      </c>
      <c r="H1628" t="s">
        <v>221</v>
      </c>
      <c r="I1628">
        <v>2758.7556788321167</v>
      </c>
      <c r="K1628">
        <v>4495.0404550000003</v>
      </c>
    </row>
    <row r="1629" spans="1:11">
      <c r="A1629" t="s">
        <v>1843</v>
      </c>
      <c r="B1629">
        <f>VLOOKUP(A1629,Sheet2!$A$2:$C$250,3)</f>
        <v>117</v>
      </c>
      <c r="C1629" t="str">
        <f>VLOOKUP(A1629,Sheet2!$A$2:$C$250,2)</f>
        <v>Copper River/Chugach</v>
      </c>
      <c r="D1629" t="s">
        <v>1268</v>
      </c>
      <c r="E1629" t="s">
        <v>1500</v>
      </c>
    </row>
    <row r="1630" spans="1:11">
      <c r="A1630" t="s">
        <v>1843</v>
      </c>
      <c r="B1630">
        <f>VLOOKUP(A1630,Sheet2!$A$2:$C$250,3)</f>
        <v>117</v>
      </c>
      <c r="C1630" t="str">
        <f>VLOOKUP(A1630,Sheet2!$A$2:$C$250,2)</f>
        <v>Copper River/Chugach</v>
      </c>
      <c r="D1630" t="s">
        <v>298</v>
      </c>
      <c r="E1630" t="s">
        <v>2424</v>
      </c>
      <c r="F1630">
        <v>1170</v>
      </c>
      <c r="I1630">
        <v>866</v>
      </c>
      <c r="K1630">
        <v>11054</v>
      </c>
    </row>
    <row r="1631" spans="1:11">
      <c r="A1631" t="s">
        <v>1843</v>
      </c>
      <c r="B1631">
        <f>VLOOKUP(A1631,Sheet2!$A$2:$C$250,3)</f>
        <v>117</v>
      </c>
      <c r="C1631" t="str">
        <f>VLOOKUP(A1631,Sheet2!$A$2:$C$250,2)</f>
        <v>Copper River/Chugach</v>
      </c>
      <c r="D1631" t="s">
        <v>2476</v>
      </c>
      <c r="E1631" t="s">
        <v>2424</v>
      </c>
      <c r="F1631">
        <v>2880</v>
      </c>
      <c r="I1631">
        <v>1146</v>
      </c>
      <c r="K1631">
        <v>6276</v>
      </c>
    </row>
    <row r="1632" spans="1:11">
      <c r="A1632" t="s">
        <v>1843</v>
      </c>
      <c r="B1632">
        <f>VLOOKUP(A1632,Sheet2!$A$2:$C$250,3)</f>
        <v>117</v>
      </c>
      <c r="C1632" t="str">
        <f>VLOOKUP(A1632,Sheet2!$A$2:$C$250,2)</f>
        <v>Copper River/Chugach</v>
      </c>
      <c r="D1632" t="s">
        <v>286</v>
      </c>
      <c r="E1632" t="s">
        <v>2424</v>
      </c>
    </row>
    <row r="1633" spans="1:11">
      <c r="A1633" t="s">
        <v>1843</v>
      </c>
      <c r="B1633">
        <f>VLOOKUP(A1633,Sheet2!$A$2:$C$250,3)</f>
        <v>117</v>
      </c>
      <c r="C1633" t="str">
        <f>VLOOKUP(A1633,Sheet2!$A$2:$C$250,2)</f>
        <v>Copper River/Chugach</v>
      </c>
      <c r="D1633" t="s">
        <v>2335</v>
      </c>
      <c r="E1633" t="s">
        <v>213</v>
      </c>
      <c r="F1633">
        <v>864</v>
      </c>
      <c r="I1633">
        <v>686</v>
      </c>
      <c r="K1633">
        <v>8912</v>
      </c>
    </row>
    <row r="1634" spans="1:11">
      <c r="A1634" t="s">
        <v>1843</v>
      </c>
      <c r="B1634">
        <f>VLOOKUP(A1634,Sheet2!$A$2:$C$250,3)</f>
        <v>117</v>
      </c>
      <c r="C1634" t="str">
        <f>VLOOKUP(A1634,Sheet2!$A$2:$C$250,2)</f>
        <v>Copper River/Chugach</v>
      </c>
      <c r="D1634" t="s">
        <v>2013</v>
      </c>
      <c r="E1634" t="s">
        <v>1980</v>
      </c>
      <c r="F1634">
        <v>960</v>
      </c>
    </row>
    <row r="1635" spans="1:11">
      <c r="A1635" t="s">
        <v>1843</v>
      </c>
      <c r="B1635">
        <f>VLOOKUP(A1635,Sheet2!$A$2:$C$250,3)</f>
        <v>117</v>
      </c>
      <c r="C1635" t="str">
        <f>VLOOKUP(A1635,Sheet2!$A$2:$C$250,2)</f>
        <v>Copper River/Chugach</v>
      </c>
      <c r="D1635" t="s">
        <v>2052</v>
      </c>
      <c r="E1635" t="s">
        <v>1980</v>
      </c>
      <c r="F1635">
        <v>1380</v>
      </c>
    </row>
    <row r="1636" spans="1:11">
      <c r="A1636" t="s">
        <v>2721</v>
      </c>
      <c r="B1636">
        <f>VLOOKUP(A1636,Sheet2!$A$2:$C$250,3)</f>
        <v>502</v>
      </c>
      <c r="C1636" t="str">
        <f>VLOOKUP(A1636,Sheet2!$A$2:$C$250,2)</f>
        <v>Southeast</v>
      </c>
      <c r="D1636" t="s">
        <v>3439</v>
      </c>
      <c r="E1636" t="s">
        <v>3335</v>
      </c>
      <c r="F1636">
        <v>6970</v>
      </c>
      <c r="I1636">
        <v>1217.0496350364963</v>
      </c>
    </row>
    <row r="1637" spans="1:11">
      <c r="A1637" t="s">
        <v>2721</v>
      </c>
      <c r="B1637">
        <f>VLOOKUP(A1637,Sheet2!$A$2:$C$250,3)</f>
        <v>502</v>
      </c>
      <c r="C1637" t="str">
        <f>VLOOKUP(A1637,Sheet2!$A$2:$C$250,2)</f>
        <v>Southeast</v>
      </c>
      <c r="D1637" t="s">
        <v>3438</v>
      </c>
      <c r="E1637" t="s">
        <v>3335</v>
      </c>
      <c r="F1637">
        <v>10103</v>
      </c>
      <c r="I1637">
        <v>5121.8890510948904</v>
      </c>
    </row>
    <row r="1638" spans="1:11">
      <c r="A1638" t="s">
        <v>2053</v>
      </c>
      <c r="B1638">
        <f>VLOOKUP(A1638,Sheet2!$A$2:$C$250,3)</f>
        <v>502</v>
      </c>
      <c r="C1638" t="str">
        <f>VLOOKUP(A1638,Sheet2!$A$2:$C$250,2)</f>
        <v>Southeast</v>
      </c>
      <c r="D1638" t="s">
        <v>3254</v>
      </c>
      <c r="E1638" t="s">
        <v>3232</v>
      </c>
    </row>
    <row r="1639" spans="1:11">
      <c r="A1639" t="s">
        <v>2053</v>
      </c>
      <c r="B1639">
        <f>VLOOKUP(A1639,Sheet2!$A$2:$C$250,3)</f>
        <v>502</v>
      </c>
      <c r="C1639" t="str">
        <f>VLOOKUP(A1639,Sheet2!$A$2:$C$250,2)</f>
        <v>Southeast</v>
      </c>
      <c r="D1639" t="s">
        <v>3061</v>
      </c>
      <c r="E1639" t="s">
        <v>377</v>
      </c>
    </row>
    <row r="1640" spans="1:11">
      <c r="A1640" t="s">
        <v>2721</v>
      </c>
      <c r="B1640">
        <f>VLOOKUP(A1640,Sheet2!$A$2:$C$250,3)</f>
        <v>502</v>
      </c>
      <c r="C1640" t="str">
        <f>VLOOKUP(A1640,Sheet2!$A$2:$C$250,2)</f>
        <v>Southeast</v>
      </c>
      <c r="D1640" t="s">
        <v>2722</v>
      </c>
      <c r="E1640" t="s">
        <v>1500</v>
      </c>
      <c r="F1640">
        <v>760</v>
      </c>
      <c r="I1640">
        <v>171.14744525547445</v>
      </c>
    </row>
    <row r="1641" spans="1:11">
      <c r="A1641" t="s">
        <v>2721</v>
      </c>
      <c r="B1641">
        <f>VLOOKUP(A1641,Sheet2!$A$2:$C$250,3)</f>
        <v>502</v>
      </c>
      <c r="C1641" t="str">
        <f>VLOOKUP(A1641,Sheet2!$A$2:$C$250,2)</f>
        <v>Southeast</v>
      </c>
      <c r="D1641" t="s">
        <v>2727</v>
      </c>
      <c r="E1641" t="s">
        <v>1500</v>
      </c>
      <c r="F1641">
        <v>4200</v>
      </c>
      <c r="I1641">
        <v>2736.974695863747</v>
      </c>
      <c r="K1641">
        <v>32055.538497249996</v>
      </c>
    </row>
    <row r="1642" spans="1:11">
      <c r="A1642" t="s">
        <v>2053</v>
      </c>
      <c r="B1642">
        <f>VLOOKUP(A1642,Sheet2!$A$2:$C$250,3)</f>
        <v>502</v>
      </c>
      <c r="C1642" t="str">
        <f>VLOOKUP(A1642,Sheet2!$A$2:$C$250,2)</f>
        <v>Southeast</v>
      </c>
      <c r="D1642" t="s">
        <v>2723</v>
      </c>
      <c r="E1642" t="s">
        <v>1500</v>
      </c>
    </row>
    <row r="1643" spans="1:11">
      <c r="A1643" t="s">
        <v>2053</v>
      </c>
      <c r="B1643">
        <f>VLOOKUP(A1643,Sheet2!$A$2:$C$250,3)</f>
        <v>502</v>
      </c>
      <c r="C1643" t="str">
        <f>VLOOKUP(A1643,Sheet2!$A$2:$C$250,2)</f>
        <v>Southeast</v>
      </c>
      <c r="D1643" t="s">
        <v>2724</v>
      </c>
      <c r="E1643" t="s">
        <v>1500</v>
      </c>
    </row>
    <row r="1644" spans="1:11">
      <c r="A1644" t="s">
        <v>2053</v>
      </c>
      <c r="B1644">
        <f>VLOOKUP(A1644,Sheet2!$A$2:$C$250,3)</f>
        <v>502</v>
      </c>
      <c r="C1644" t="str">
        <f>VLOOKUP(A1644,Sheet2!$A$2:$C$250,2)</f>
        <v>Southeast</v>
      </c>
      <c r="D1644" t="s">
        <v>2725</v>
      </c>
      <c r="E1644" t="s">
        <v>1500</v>
      </c>
    </row>
    <row r="1645" spans="1:11">
      <c r="A1645" t="s">
        <v>2053</v>
      </c>
      <c r="B1645">
        <f>VLOOKUP(A1645,Sheet2!$A$2:$C$250,3)</f>
        <v>502</v>
      </c>
      <c r="C1645" t="str">
        <f>VLOOKUP(A1645,Sheet2!$A$2:$C$250,2)</f>
        <v>Southeast</v>
      </c>
      <c r="D1645" t="s">
        <v>2726</v>
      </c>
      <c r="E1645" t="s">
        <v>1500</v>
      </c>
    </row>
    <row r="1646" spans="1:11">
      <c r="A1646" t="s">
        <v>2053</v>
      </c>
      <c r="B1646">
        <f>VLOOKUP(A1646,Sheet2!$A$2:$C$250,3)</f>
        <v>502</v>
      </c>
      <c r="C1646" t="str">
        <f>VLOOKUP(A1646,Sheet2!$A$2:$C$250,2)</f>
        <v>Southeast</v>
      </c>
      <c r="D1646" t="s">
        <v>2336</v>
      </c>
      <c r="E1646" t="s">
        <v>213</v>
      </c>
      <c r="F1646">
        <v>3900</v>
      </c>
    </row>
    <row r="1647" spans="1:11">
      <c r="A1647" t="s">
        <v>2053</v>
      </c>
      <c r="B1647">
        <f>VLOOKUP(A1647,Sheet2!$A$2:$C$250,3)</f>
        <v>502</v>
      </c>
      <c r="C1647" t="str">
        <f>VLOOKUP(A1647,Sheet2!$A$2:$C$250,2)</f>
        <v>Southeast</v>
      </c>
      <c r="D1647" t="s">
        <v>2337</v>
      </c>
      <c r="E1647" t="s">
        <v>213</v>
      </c>
      <c r="I1647">
        <v>2612</v>
      </c>
    </row>
    <row r="1648" spans="1:11">
      <c r="A1648" t="s">
        <v>2053</v>
      </c>
      <c r="B1648">
        <f>VLOOKUP(A1648,Sheet2!$A$2:$C$250,3)</f>
        <v>502</v>
      </c>
      <c r="C1648" t="str">
        <f>VLOOKUP(A1648,Sheet2!$A$2:$C$250,2)</f>
        <v>Southeast</v>
      </c>
      <c r="D1648" t="s">
        <v>2054</v>
      </c>
      <c r="E1648" t="s">
        <v>1980</v>
      </c>
      <c r="F1648">
        <v>3900</v>
      </c>
    </row>
    <row r="1649" spans="1:13">
      <c r="A1649" t="s">
        <v>2055</v>
      </c>
      <c r="B1649">
        <f>VLOOKUP(A1649,Sheet2!$A$2:$C$250,3)</f>
        <v>1809</v>
      </c>
      <c r="C1649" t="str">
        <f>VLOOKUP(A1649,Sheet2!$A$2:$C$250,2)</f>
        <v>Southeast</v>
      </c>
      <c r="D1649" t="s">
        <v>3441</v>
      </c>
      <c r="E1649" t="s">
        <v>3335</v>
      </c>
      <c r="F1649">
        <v>5000</v>
      </c>
      <c r="I1649">
        <v>1818.3722627737227</v>
      </c>
    </row>
    <row r="1650" spans="1:13">
      <c r="A1650" t="s">
        <v>2055</v>
      </c>
      <c r="B1650">
        <f>VLOOKUP(A1650,Sheet2!$A$2:$C$250,3)</f>
        <v>1809</v>
      </c>
      <c r="C1650" t="str">
        <f>VLOOKUP(A1650,Sheet2!$A$2:$C$250,2)</f>
        <v>Southeast</v>
      </c>
      <c r="D1650" t="s">
        <v>3440</v>
      </c>
      <c r="E1650" t="s">
        <v>3335</v>
      </c>
      <c r="F1650">
        <v>94612</v>
      </c>
      <c r="I1650">
        <v>30885.735766423357</v>
      </c>
      <c r="K1650">
        <v>898008.08199999994</v>
      </c>
    </row>
    <row r="1651" spans="1:13">
      <c r="A1651" t="s">
        <v>2055</v>
      </c>
      <c r="B1651">
        <f>VLOOKUP(A1651,Sheet2!$A$2:$C$250,3)</f>
        <v>1809</v>
      </c>
      <c r="C1651" t="str">
        <f>VLOOKUP(A1651,Sheet2!$A$2:$C$250,2)</f>
        <v>Southeast</v>
      </c>
      <c r="D1651" t="s">
        <v>3255</v>
      </c>
      <c r="E1651" t="s">
        <v>3232</v>
      </c>
      <c r="F1651">
        <v>10947</v>
      </c>
      <c r="I1651">
        <v>4502.8379562043801</v>
      </c>
      <c r="K1651">
        <v>93168.838511999988</v>
      </c>
    </row>
    <row r="1652" spans="1:13">
      <c r="A1652" t="s">
        <v>2055</v>
      </c>
      <c r="B1652">
        <f>VLOOKUP(A1652,Sheet2!$A$2:$C$250,3)</f>
        <v>1809</v>
      </c>
      <c r="C1652" t="str">
        <f>VLOOKUP(A1652,Sheet2!$A$2:$C$250,2)</f>
        <v>Southeast</v>
      </c>
      <c r="D1652" t="s">
        <v>3062</v>
      </c>
      <c r="E1652" t="s">
        <v>377</v>
      </c>
      <c r="F1652">
        <v>1600</v>
      </c>
      <c r="K1652">
        <v>1172.5105524999999</v>
      </c>
      <c r="M1652">
        <v>60.297049180327875</v>
      </c>
    </row>
    <row r="1653" spans="1:13">
      <c r="A1653" t="s">
        <v>2055</v>
      </c>
      <c r="B1653">
        <f>VLOOKUP(A1653,Sheet2!$A$2:$C$250,3)</f>
        <v>1809</v>
      </c>
      <c r="C1653" t="str">
        <f>VLOOKUP(A1653,Sheet2!$A$2:$C$250,2)</f>
        <v>Southeast</v>
      </c>
      <c r="D1653" t="s">
        <v>2728</v>
      </c>
      <c r="E1653" t="s">
        <v>1500</v>
      </c>
      <c r="F1653">
        <v>6400</v>
      </c>
      <c r="I1653">
        <v>4605.6051094890518</v>
      </c>
      <c r="K1653">
        <v>27913.251217000001</v>
      </c>
    </row>
    <row r="1654" spans="1:13">
      <c r="A1654" t="s">
        <v>2055</v>
      </c>
      <c r="B1654">
        <f>VLOOKUP(A1654,Sheet2!$A$2:$C$250,3)</f>
        <v>1809</v>
      </c>
      <c r="C1654" t="str">
        <f>VLOOKUP(A1654,Sheet2!$A$2:$C$250,2)</f>
        <v>Southeast</v>
      </c>
      <c r="D1654" t="s">
        <v>2057</v>
      </c>
      <c r="E1654" t="s">
        <v>1980</v>
      </c>
      <c r="F1654">
        <v>4000</v>
      </c>
      <c r="K1654">
        <v>18681.168128999998</v>
      </c>
    </row>
    <row r="1655" spans="1:13">
      <c r="A1655" t="s">
        <v>2055</v>
      </c>
      <c r="B1655">
        <f>VLOOKUP(A1655,Sheet2!$A$2:$C$250,3)</f>
        <v>1809</v>
      </c>
      <c r="C1655" t="str">
        <f>VLOOKUP(A1655,Sheet2!$A$2:$C$250,2)</f>
        <v>Southeast</v>
      </c>
      <c r="D1655" t="s">
        <v>2056</v>
      </c>
      <c r="E1655" t="s">
        <v>1980</v>
      </c>
      <c r="F1655">
        <v>10200</v>
      </c>
      <c r="I1655">
        <v>3528.0131386861312</v>
      </c>
      <c r="K1655">
        <v>72757.654813000001</v>
      </c>
    </row>
    <row r="1656" spans="1:13">
      <c r="A1656" t="s">
        <v>2729</v>
      </c>
      <c r="B1656">
        <f>VLOOKUP(A1656,Sheet2!$A$2:$C$250,3)</f>
        <v>1809</v>
      </c>
      <c r="C1656" t="str">
        <f>VLOOKUP(A1656,Sheet2!$A$2:$C$250,2)</f>
        <v>Southeast</v>
      </c>
      <c r="D1656" t="s">
        <v>1221</v>
      </c>
      <c r="E1656" t="s">
        <v>1500</v>
      </c>
    </row>
    <row r="1657" spans="1:13">
      <c r="A1657" t="s">
        <v>3442</v>
      </c>
      <c r="B1657">
        <f>VLOOKUP(A1657,Sheet2!$A$2:$C$250,3)</f>
        <v>1809</v>
      </c>
      <c r="C1657" t="str">
        <f>VLOOKUP(A1657,Sheet2!$A$2:$C$250,2)</f>
        <v>Southeast</v>
      </c>
      <c r="E1657" t="s">
        <v>3335</v>
      </c>
      <c r="F1657">
        <v>50966</v>
      </c>
    </row>
    <row r="1658" spans="1:13">
      <c r="A1658" t="s">
        <v>998</v>
      </c>
      <c r="B1658">
        <f>VLOOKUP(A1658,Sheet2!$A$2:$C$250,3)</f>
        <v>13</v>
      </c>
      <c r="C1658" t="str">
        <f>VLOOKUP(A1658,Sheet2!$A$2:$C$250,2)</f>
        <v>Yukon-Koyukuk/Upper Tanana</v>
      </c>
      <c r="D1658" t="s">
        <v>996</v>
      </c>
      <c r="E1658" t="s">
        <v>3335</v>
      </c>
      <c r="F1658">
        <v>7600</v>
      </c>
    </row>
    <row r="1659" spans="1:13">
      <c r="A1659" t="s">
        <v>998</v>
      </c>
      <c r="B1659">
        <f>VLOOKUP(A1659,Sheet2!$A$2:$C$250,3)</f>
        <v>13</v>
      </c>
      <c r="C1659" t="str">
        <f>VLOOKUP(A1659,Sheet2!$A$2:$C$250,2)</f>
        <v>Yukon-Koyukuk/Upper Tanana</v>
      </c>
      <c r="D1659" t="s">
        <v>997</v>
      </c>
      <c r="E1659" t="s">
        <v>377</v>
      </c>
    </row>
    <row r="1660" spans="1:13">
      <c r="A1660" t="s">
        <v>998</v>
      </c>
      <c r="B1660">
        <f>VLOOKUP(A1660,Sheet2!$A$2:$C$250,3)</f>
        <v>13</v>
      </c>
      <c r="C1660" t="str">
        <f>VLOOKUP(A1660,Sheet2!$A$2:$C$250,2)</f>
        <v>Yukon-Koyukuk/Upper Tanana</v>
      </c>
      <c r="D1660" t="s">
        <v>286</v>
      </c>
      <c r="E1660" t="s">
        <v>2424</v>
      </c>
    </row>
    <row r="1661" spans="1:13">
      <c r="A1661" t="s">
        <v>2477</v>
      </c>
      <c r="B1661">
        <f>VLOOKUP(A1661,Sheet2!$A$2:$C$250,3)</f>
        <v>120</v>
      </c>
      <c r="C1661" t="str">
        <f>VLOOKUP(A1661,Sheet2!$A$2:$C$250,2)</f>
        <v>Southeast</v>
      </c>
      <c r="D1661" t="s">
        <v>3391</v>
      </c>
      <c r="E1661" t="s">
        <v>3335</v>
      </c>
      <c r="F1661">
        <v>3160</v>
      </c>
      <c r="I1661">
        <v>875.26598540145983</v>
      </c>
      <c r="K1661">
        <v>18334.735008199998</v>
      </c>
      <c r="M1661">
        <v>26.892885245901642</v>
      </c>
    </row>
    <row r="1662" spans="1:13">
      <c r="A1662" t="s">
        <v>2477</v>
      </c>
      <c r="B1662">
        <f>VLOOKUP(A1662,Sheet2!$A$2:$C$250,3)</f>
        <v>120</v>
      </c>
      <c r="C1662" t="str">
        <f>VLOOKUP(A1662,Sheet2!$A$2:$C$250,2)</f>
        <v>Southeast</v>
      </c>
      <c r="D1662" t="s">
        <v>3443</v>
      </c>
      <c r="E1662" t="s">
        <v>3335</v>
      </c>
      <c r="F1662">
        <v>3160</v>
      </c>
      <c r="I1662">
        <v>1730</v>
      </c>
      <c r="K1662">
        <v>1730</v>
      </c>
    </row>
    <row r="1663" spans="1:13">
      <c r="A1663" t="s">
        <v>2477</v>
      </c>
      <c r="B1663">
        <f>VLOOKUP(A1663,Sheet2!$A$2:$C$250,3)</f>
        <v>120</v>
      </c>
      <c r="C1663" t="str">
        <f>VLOOKUP(A1663,Sheet2!$A$2:$C$250,2)</f>
        <v>Southeast</v>
      </c>
      <c r="D1663" t="s">
        <v>2667</v>
      </c>
      <c r="E1663" t="s">
        <v>1500</v>
      </c>
    </row>
    <row r="1664" spans="1:13">
      <c r="A1664" t="s">
        <v>2477</v>
      </c>
      <c r="B1664">
        <f>VLOOKUP(A1664,Sheet2!$A$2:$C$250,3)</f>
        <v>120</v>
      </c>
      <c r="C1664" t="str">
        <f>VLOOKUP(A1664,Sheet2!$A$2:$C$250,2)</f>
        <v>Southeast</v>
      </c>
      <c r="D1664" t="s">
        <v>2730</v>
      </c>
      <c r="E1664" t="s">
        <v>1500</v>
      </c>
    </row>
    <row r="1665" spans="1:13">
      <c r="A1665" t="s">
        <v>2477</v>
      </c>
      <c r="B1665">
        <f>VLOOKUP(A1665,Sheet2!$A$2:$C$250,3)</f>
        <v>120</v>
      </c>
      <c r="C1665" t="str">
        <f>VLOOKUP(A1665,Sheet2!$A$2:$C$250,2)</f>
        <v>Southeast</v>
      </c>
      <c r="D1665" t="s">
        <v>2479</v>
      </c>
      <c r="E1665" t="s">
        <v>2424</v>
      </c>
    </row>
    <row r="1666" spans="1:13">
      <c r="A1666" t="s">
        <v>2477</v>
      </c>
      <c r="B1666">
        <f>VLOOKUP(A1666,Sheet2!$A$2:$C$250,3)</f>
        <v>120</v>
      </c>
      <c r="C1666" t="str">
        <f>VLOOKUP(A1666,Sheet2!$A$2:$C$250,2)</f>
        <v>Southeast</v>
      </c>
      <c r="D1666" t="s">
        <v>2478</v>
      </c>
      <c r="E1666" t="s">
        <v>2424</v>
      </c>
    </row>
    <row r="1667" spans="1:13">
      <c r="A1667" t="s">
        <v>2477</v>
      </c>
      <c r="B1667">
        <f>VLOOKUP(A1667,Sheet2!$A$2:$C$250,3)</f>
        <v>120</v>
      </c>
      <c r="C1667" t="str">
        <f>VLOOKUP(A1667,Sheet2!$A$2:$C$250,2)</f>
        <v>Southeast</v>
      </c>
      <c r="D1667" t="s">
        <v>2480</v>
      </c>
      <c r="E1667" t="s">
        <v>2424</v>
      </c>
    </row>
    <row r="1668" spans="1:13">
      <c r="A1668" t="s">
        <v>2477</v>
      </c>
      <c r="B1668">
        <f>VLOOKUP(A1668,Sheet2!$A$2:$C$250,3)</f>
        <v>120</v>
      </c>
      <c r="C1668" t="str">
        <f>VLOOKUP(A1668,Sheet2!$A$2:$C$250,2)</f>
        <v>Southeast</v>
      </c>
      <c r="D1668" t="s">
        <v>2481</v>
      </c>
      <c r="E1668" t="s">
        <v>2424</v>
      </c>
    </row>
    <row r="1669" spans="1:13">
      <c r="A1669" t="s">
        <v>2731</v>
      </c>
      <c r="B1669">
        <f>VLOOKUP(A1669,Sheet2!$A$2:$C$250,3)</f>
        <v>167</v>
      </c>
      <c r="C1669" t="str">
        <f>VLOOKUP(A1669,Sheet2!$A$2:$C$250,2)</f>
        <v>Yukon-Koyukuk/Upper Tanana</v>
      </c>
      <c r="D1669" t="s">
        <v>3444</v>
      </c>
      <c r="E1669" t="s">
        <v>3335</v>
      </c>
      <c r="F1669">
        <v>19580</v>
      </c>
      <c r="I1669">
        <v>9406.1947445255464</v>
      </c>
      <c r="K1669">
        <v>77855.033533999987</v>
      </c>
      <c r="M1669">
        <v>331.33278688524587</v>
      </c>
    </row>
    <row r="1670" spans="1:13">
      <c r="A1670" t="s">
        <v>1005</v>
      </c>
      <c r="B1670">
        <f>VLOOKUP(A1670,Sheet2!$A$2:$C$250,3)</f>
        <v>167</v>
      </c>
      <c r="C1670" t="str">
        <f>VLOOKUP(A1670,Sheet2!$A$2:$C$250,2)</f>
        <v>Yukon-Koyukuk/Upper Tanana</v>
      </c>
      <c r="D1670" t="s">
        <v>1004</v>
      </c>
      <c r="E1670" t="s">
        <v>3232</v>
      </c>
    </row>
    <row r="1671" spans="1:13">
      <c r="A1671" t="s">
        <v>1005</v>
      </c>
      <c r="B1671">
        <f>VLOOKUP(A1671,Sheet2!$A$2:$C$250,3)</f>
        <v>167</v>
      </c>
      <c r="C1671" t="str">
        <f>VLOOKUP(A1671,Sheet2!$A$2:$C$250,2)</f>
        <v>Yukon-Koyukuk/Upper Tanana</v>
      </c>
      <c r="D1671" t="s">
        <v>5</v>
      </c>
      <c r="E1671" t="s">
        <v>377</v>
      </c>
      <c r="F1671">
        <v>770</v>
      </c>
      <c r="G1671" t="s">
        <v>827</v>
      </c>
    </row>
    <row r="1672" spans="1:13">
      <c r="A1672" t="s">
        <v>1005</v>
      </c>
      <c r="B1672">
        <f>VLOOKUP(A1672,Sheet2!$A$2:$C$250,3)</f>
        <v>167</v>
      </c>
      <c r="C1672" t="str">
        <f>VLOOKUP(A1672,Sheet2!$A$2:$C$250,2)</f>
        <v>Yukon-Koyukuk/Upper Tanana</v>
      </c>
      <c r="D1672" t="s">
        <v>37</v>
      </c>
      <c r="E1672" t="s">
        <v>377</v>
      </c>
    </row>
    <row r="1673" spans="1:13">
      <c r="A1673" t="s">
        <v>1005</v>
      </c>
      <c r="B1673">
        <f>VLOOKUP(A1673,Sheet2!$A$2:$C$250,3)</f>
        <v>167</v>
      </c>
      <c r="C1673" t="str">
        <f>VLOOKUP(A1673,Sheet2!$A$2:$C$250,2)</f>
        <v>Yukon-Koyukuk/Upper Tanana</v>
      </c>
      <c r="D1673" t="s">
        <v>153</v>
      </c>
      <c r="E1673" t="s">
        <v>377</v>
      </c>
    </row>
    <row r="1674" spans="1:13">
      <c r="A1674" t="s">
        <v>1005</v>
      </c>
      <c r="B1674">
        <f>VLOOKUP(A1674,Sheet2!$A$2:$C$250,3)</f>
        <v>167</v>
      </c>
      <c r="C1674" t="str">
        <f>VLOOKUP(A1674,Sheet2!$A$2:$C$250,2)</f>
        <v>Yukon-Koyukuk/Upper Tanana</v>
      </c>
      <c r="D1674" t="s">
        <v>44</v>
      </c>
      <c r="E1674" t="s">
        <v>1500</v>
      </c>
      <c r="F1674">
        <v>96</v>
      </c>
    </row>
    <row r="1675" spans="1:13">
      <c r="A1675" t="s">
        <v>2731</v>
      </c>
      <c r="B1675">
        <f>VLOOKUP(A1675,Sheet2!$A$2:$C$250,3)</f>
        <v>167</v>
      </c>
      <c r="C1675" t="str">
        <f>VLOOKUP(A1675,Sheet2!$A$2:$C$250,2)</f>
        <v>Yukon-Koyukuk/Upper Tanana</v>
      </c>
      <c r="D1675" t="s">
        <v>2732</v>
      </c>
      <c r="E1675" t="s">
        <v>1500</v>
      </c>
      <c r="F1675">
        <v>2000</v>
      </c>
      <c r="I1675">
        <v>1156.2043795620439</v>
      </c>
      <c r="K1675">
        <v>3497.031473</v>
      </c>
    </row>
    <row r="1676" spans="1:13">
      <c r="A1676" t="s">
        <v>1005</v>
      </c>
      <c r="B1676">
        <f>VLOOKUP(A1676,Sheet2!$A$2:$C$250,3)</f>
        <v>167</v>
      </c>
      <c r="C1676" t="str">
        <f>VLOOKUP(A1676,Sheet2!$A$2:$C$250,2)</f>
        <v>Yukon-Koyukuk/Upper Tanana</v>
      </c>
      <c r="D1676" t="s">
        <v>999</v>
      </c>
      <c r="E1676" t="s">
        <v>1500</v>
      </c>
    </row>
    <row r="1677" spans="1:13">
      <c r="A1677" t="s">
        <v>1005</v>
      </c>
      <c r="B1677">
        <f>VLOOKUP(A1677,Sheet2!$A$2:$C$250,3)</f>
        <v>167</v>
      </c>
      <c r="C1677" t="str">
        <f>VLOOKUP(A1677,Sheet2!$A$2:$C$250,2)</f>
        <v>Yukon-Koyukuk/Upper Tanana</v>
      </c>
      <c r="D1677" t="s">
        <v>1000</v>
      </c>
      <c r="E1677" t="s">
        <v>1500</v>
      </c>
    </row>
    <row r="1678" spans="1:13">
      <c r="A1678" t="s">
        <v>1005</v>
      </c>
      <c r="B1678">
        <f>VLOOKUP(A1678,Sheet2!$A$2:$C$250,3)</f>
        <v>167</v>
      </c>
      <c r="C1678" t="str">
        <f>VLOOKUP(A1678,Sheet2!$A$2:$C$250,2)</f>
        <v>Yukon-Koyukuk/Upper Tanana</v>
      </c>
      <c r="D1678" t="s">
        <v>1002</v>
      </c>
      <c r="E1678" t="s">
        <v>1500</v>
      </c>
    </row>
    <row r="1679" spans="1:13">
      <c r="A1679" t="s">
        <v>1005</v>
      </c>
      <c r="B1679">
        <f>VLOOKUP(A1679,Sheet2!$A$2:$C$250,3)</f>
        <v>167</v>
      </c>
      <c r="C1679" t="str">
        <f>VLOOKUP(A1679,Sheet2!$A$2:$C$250,2)</f>
        <v>Yukon-Koyukuk/Upper Tanana</v>
      </c>
      <c r="D1679" t="s">
        <v>150</v>
      </c>
      <c r="E1679" t="s">
        <v>1500</v>
      </c>
    </row>
    <row r="1680" spans="1:13">
      <c r="A1680" t="s">
        <v>1005</v>
      </c>
      <c r="B1680">
        <f>VLOOKUP(A1680,Sheet2!$A$2:$C$250,3)</f>
        <v>167</v>
      </c>
      <c r="C1680" t="str">
        <f>VLOOKUP(A1680,Sheet2!$A$2:$C$250,2)</f>
        <v>Yukon-Koyukuk/Upper Tanana</v>
      </c>
      <c r="D1680" t="s">
        <v>286</v>
      </c>
      <c r="E1680" t="s">
        <v>2424</v>
      </c>
      <c r="F1680">
        <v>2640</v>
      </c>
      <c r="G1680" t="s">
        <v>827</v>
      </c>
    </row>
    <row r="1681" spans="1:13">
      <c r="A1681" t="s">
        <v>1005</v>
      </c>
      <c r="B1681">
        <f>VLOOKUP(A1681,Sheet2!$A$2:$C$250,3)</f>
        <v>167</v>
      </c>
      <c r="C1681" t="str">
        <f>VLOOKUP(A1681,Sheet2!$A$2:$C$250,2)</f>
        <v>Yukon-Koyukuk/Upper Tanana</v>
      </c>
      <c r="D1681" t="s">
        <v>158</v>
      </c>
      <c r="E1681" t="s">
        <v>2424</v>
      </c>
    </row>
    <row r="1682" spans="1:13">
      <c r="A1682" t="s">
        <v>1005</v>
      </c>
      <c r="B1682">
        <f>VLOOKUP(A1682,Sheet2!$A$2:$C$250,3)</f>
        <v>167</v>
      </c>
      <c r="C1682" t="str">
        <f>VLOOKUP(A1682,Sheet2!$A$2:$C$250,2)</f>
        <v>Yukon-Koyukuk/Upper Tanana</v>
      </c>
      <c r="D1682" t="s">
        <v>849</v>
      </c>
      <c r="E1682" t="s">
        <v>2424</v>
      </c>
    </row>
    <row r="1683" spans="1:13">
      <c r="A1683" t="s">
        <v>1005</v>
      </c>
      <c r="B1683">
        <f>VLOOKUP(A1683,Sheet2!$A$2:$C$250,3)</f>
        <v>167</v>
      </c>
      <c r="C1683" t="str">
        <f>VLOOKUP(A1683,Sheet2!$A$2:$C$250,2)</f>
        <v>Yukon-Koyukuk/Upper Tanana</v>
      </c>
      <c r="D1683" t="s">
        <v>22</v>
      </c>
      <c r="E1683" t="s">
        <v>213</v>
      </c>
    </row>
    <row r="1684" spans="1:13">
      <c r="A1684" t="s">
        <v>1005</v>
      </c>
      <c r="B1684">
        <f>VLOOKUP(A1684,Sheet2!$A$2:$C$250,3)</f>
        <v>167</v>
      </c>
      <c r="C1684" t="str">
        <f>VLOOKUP(A1684,Sheet2!$A$2:$C$250,2)</f>
        <v>Yukon-Koyukuk/Upper Tanana</v>
      </c>
      <c r="D1684" t="s">
        <v>1003</v>
      </c>
      <c r="E1684" t="s">
        <v>1980</v>
      </c>
      <c r="F1684">
        <v>3300</v>
      </c>
    </row>
    <row r="1685" spans="1:13">
      <c r="A1685" t="s">
        <v>1005</v>
      </c>
      <c r="B1685">
        <f>VLOOKUP(A1685,Sheet2!$A$2:$C$250,3)</f>
        <v>167</v>
      </c>
      <c r="C1685" t="str">
        <f>VLOOKUP(A1685,Sheet2!$A$2:$C$250,2)</f>
        <v>Yukon-Koyukuk/Upper Tanana</v>
      </c>
      <c r="D1685" t="s">
        <v>64</v>
      </c>
      <c r="E1685" t="s">
        <v>65</v>
      </c>
      <c r="F1685">
        <v>330</v>
      </c>
      <c r="G1685" t="s">
        <v>827</v>
      </c>
    </row>
    <row r="1686" spans="1:13">
      <c r="A1686" t="s">
        <v>1005</v>
      </c>
      <c r="B1686">
        <f>VLOOKUP(A1686,Sheet2!$A$2:$C$250,3)</f>
        <v>167</v>
      </c>
      <c r="C1686" t="str">
        <f>VLOOKUP(A1686,Sheet2!$A$2:$C$250,2)</f>
        <v>Yukon-Koyukuk/Upper Tanana</v>
      </c>
      <c r="D1686" t="s">
        <v>66</v>
      </c>
      <c r="E1686" t="s">
        <v>65</v>
      </c>
      <c r="F1686">
        <v>860</v>
      </c>
      <c r="G1686" t="s">
        <v>827</v>
      </c>
    </row>
    <row r="1687" spans="1:13">
      <c r="A1687" t="s">
        <v>2058</v>
      </c>
      <c r="B1687">
        <f>VLOOKUP(A1687,Sheet2!$A$2:$C$250,3)</f>
        <v>798</v>
      </c>
      <c r="C1687" t="str">
        <f>VLOOKUP(A1687,Sheet2!$A$2:$C$250,2)</f>
        <v>Southeast</v>
      </c>
      <c r="D1687" t="s">
        <v>3445</v>
      </c>
      <c r="E1687" t="s">
        <v>3335</v>
      </c>
      <c r="F1687">
        <v>85963</v>
      </c>
      <c r="I1687">
        <v>23404.708029197081</v>
      </c>
      <c r="K1687">
        <v>332202.98979999998</v>
      </c>
    </row>
    <row r="1688" spans="1:13">
      <c r="A1688" t="s">
        <v>2338</v>
      </c>
      <c r="B1688">
        <f>VLOOKUP(A1688,Sheet2!$A$2:$C$250,3)</f>
        <v>798</v>
      </c>
      <c r="C1688" t="str">
        <f>VLOOKUP(A1688,Sheet2!$A$2:$C$250,2)</f>
        <v>Southeast</v>
      </c>
      <c r="D1688" t="s">
        <v>3256</v>
      </c>
      <c r="E1688" t="s">
        <v>3232</v>
      </c>
      <c r="F1688">
        <v>2400</v>
      </c>
    </row>
    <row r="1689" spans="1:13">
      <c r="A1689" t="s">
        <v>2338</v>
      </c>
      <c r="B1689">
        <f>VLOOKUP(A1689,Sheet2!$A$2:$C$250,3)</f>
        <v>798</v>
      </c>
      <c r="C1689" t="str">
        <f>VLOOKUP(A1689,Sheet2!$A$2:$C$250,2)</f>
        <v>Southeast</v>
      </c>
      <c r="D1689" t="s">
        <v>3066</v>
      </c>
      <c r="E1689" t="s">
        <v>377</v>
      </c>
      <c r="F1689">
        <v>800</v>
      </c>
      <c r="K1689">
        <v>516</v>
      </c>
    </row>
    <row r="1690" spans="1:13">
      <c r="A1690" t="s">
        <v>2058</v>
      </c>
      <c r="B1690">
        <f>VLOOKUP(A1690,Sheet2!$A$2:$C$250,3)</f>
        <v>798</v>
      </c>
      <c r="C1690" t="str">
        <f>VLOOKUP(A1690,Sheet2!$A$2:$C$250,2)</f>
        <v>Southeast</v>
      </c>
      <c r="D1690" t="s">
        <v>3063</v>
      </c>
      <c r="E1690" t="s">
        <v>377</v>
      </c>
      <c r="F1690">
        <v>1440</v>
      </c>
      <c r="I1690">
        <v>367.43693430656936</v>
      </c>
      <c r="K1690">
        <v>34731.227579699997</v>
      </c>
    </row>
    <row r="1691" spans="1:13">
      <c r="A1691" t="s">
        <v>2058</v>
      </c>
      <c r="B1691">
        <f>VLOOKUP(A1691,Sheet2!$A$2:$C$250,3)</f>
        <v>798</v>
      </c>
      <c r="C1691" t="str">
        <f>VLOOKUP(A1691,Sheet2!$A$2:$C$250,2)</f>
        <v>Southeast</v>
      </c>
      <c r="D1691" t="s">
        <v>3065</v>
      </c>
      <c r="E1691" t="s">
        <v>377</v>
      </c>
      <c r="F1691">
        <v>1543</v>
      </c>
      <c r="I1691">
        <v>733.29854014598538</v>
      </c>
      <c r="K1691">
        <v>6652.0548723500006</v>
      </c>
      <c r="M1691">
        <v>39.120344262295085</v>
      </c>
    </row>
    <row r="1692" spans="1:13">
      <c r="A1692" t="s">
        <v>2058</v>
      </c>
      <c r="B1692">
        <f>VLOOKUP(A1692,Sheet2!$A$2:$C$250,3)</f>
        <v>798</v>
      </c>
      <c r="C1692" t="str">
        <f>VLOOKUP(A1692,Sheet2!$A$2:$C$250,2)</f>
        <v>Southeast</v>
      </c>
      <c r="D1692" t="s">
        <v>3064</v>
      </c>
      <c r="E1692" t="s">
        <v>377</v>
      </c>
      <c r="F1692">
        <v>2784</v>
      </c>
      <c r="I1692">
        <v>1029.2386861313869</v>
      </c>
      <c r="K1692">
        <v>28771.618933449998</v>
      </c>
    </row>
    <row r="1693" spans="1:13">
      <c r="A1693" t="s">
        <v>2058</v>
      </c>
      <c r="B1693">
        <f>VLOOKUP(A1693,Sheet2!$A$2:$C$250,3)</f>
        <v>798</v>
      </c>
      <c r="C1693" t="str">
        <f>VLOOKUP(A1693,Sheet2!$A$2:$C$250,2)</f>
        <v>Southeast</v>
      </c>
      <c r="D1693" t="s">
        <v>2736</v>
      </c>
      <c r="E1693" t="s">
        <v>1500</v>
      </c>
      <c r="F1693">
        <v>3504</v>
      </c>
      <c r="K1693">
        <v>10118.4860553</v>
      </c>
    </row>
    <row r="1694" spans="1:13">
      <c r="A1694" t="s">
        <v>2058</v>
      </c>
      <c r="B1694">
        <f>VLOOKUP(A1694,Sheet2!$A$2:$C$250,3)</f>
        <v>798</v>
      </c>
      <c r="C1694" t="str">
        <f>VLOOKUP(A1694,Sheet2!$A$2:$C$250,2)</f>
        <v>Southeast</v>
      </c>
      <c r="D1694" t="s">
        <v>2734</v>
      </c>
      <c r="E1694" t="s">
        <v>1500</v>
      </c>
      <c r="F1694">
        <v>4000</v>
      </c>
      <c r="I1694">
        <v>5321.2231143552308</v>
      </c>
    </row>
    <row r="1695" spans="1:13">
      <c r="A1695" t="s">
        <v>2338</v>
      </c>
      <c r="B1695">
        <f>VLOOKUP(A1695,Sheet2!$A$2:$C$250,3)</f>
        <v>798</v>
      </c>
      <c r="C1695" t="str">
        <f>VLOOKUP(A1695,Sheet2!$A$2:$C$250,2)</f>
        <v>Southeast</v>
      </c>
      <c r="D1695" t="s">
        <v>2733</v>
      </c>
      <c r="E1695" t="s">
        <v>1500</v>
      </c>
      <c r="F1695">
        <v>27725</v>
      </c>
      <c r="I1695">
        <v>11893</v>
      </c>
      <c r="K1695">
        <v>87425.788289999997</v>
      </c>
    </row>
    <row r="1696" spans="1:13">
      <c r="A1696" t="s">
        <v>2338</v>
      </c>
      <c r="B1696">
        <f>VLOOKUP(A1696,Sheet2!$A$2:$C$250,3)</f>
        <v>798</v>
      </c>
      <c r="C1696" t="str">
        <f>VLOOKUP(A1696,Sheet2!$A$2:$C$250,2)</f>
        <v>Southeast</v>
      </c>
      <c r="D1696" t="s">
        <v>2735</v>
      </c>
      <c r="E1696" t="s">
        <v>1500</v>
      </c>
    </row>
    <row r="1697" spans="1:11">
      <c r="A1697" t="s">
        <v>2058</v>
      </c>
      <c r="B1697">
        <f>VLOOKUP(A1697,Sheet2!$A$2:$C$250,3)</f>
        <v>798</v>
      </c>
      <c r="C1697" t="str">
        <f>VLOOKUP(A1697,Sheet2!$A$2:$C$250,2)</f>
        <v>Southeast</v>
      </c>
      <c r="D1697" t="s">
        <v>2482</v>
      </c>
      <c r="E1697" t="s">
        <v>2424</v>
      </c>
      <c r="F1697">
        <v>3200</v>
      </c>
      <c r="I1697">
        <v>1812.3600000000001</v>
      </c>
      <c r="K1697">
        <v>20060.550540399996</v>
      </c>
    </row>
    <row r="1698" spans="1:11">
      <c r="A1698" t="s">
        <v>2338</v>
      </c>
      <c r="B1698">
        <f>VLOOKUP(A1698,Sheet2!$A$2:$C$250,3)</f>
        <v>798</v>
      </c>
      <c r="C1698" t="str">
        <f>VLOOKUP(A1698,Sheet2!$A$2:$C$250,2)</f>
        <v>Southeast</v>
      </c>
      <c r="D1698" t="s">
        <v>2339</v>
      </c>
      <c r="E1698" t="s">
        <v>213</v>
      </c>
      <c r="F1698">
        <v>4500</v>
      </c>
    </row>
    <row r="1699" spans="1:11">
      <c r="A1699" t="s">
        <v>2338</v>
      </c>
      <c r="B1699">
        <f>VLOOKUP(A1699,Sheet2!$A$2:$C$250,3)</f>
        <v>798</v>
      </c>
      <c r="C1699" t="str">
        <f>VLOOKUP(A1699,Sheet2!$A$2:$C$250,2)</f>
        <v>Southeast</v>
      </c>
      <c r="D1699" t="s">
        <v>2337</v>
      </c>
      <c r="E1699" t="s">
        <v>213</v>
      </c>
      <c r="I1699">
        <v>2902</v>
      </c>
    </row>
    <row r="1700" spans="1:11">
      <c r="A1700" t="s">
        <v>2058</v>
      </c>
      <c r="B1700">
        <f>VLOOKUP(A1700,Sheet2!$A$2:$C$250,3)</f>
        <v>798</v>
      </c>
      <c r="C1700" t="str">
        <f>VLOOKUP(A1700,Sheet2!$A$2:$C$250,2)</f>
        <v>Southeast</v>
      </c>
      <c r="D1700" t="s">
        <v>2059</v>
      </c>
      <c r="E1700" t="s">
        <v>1980</v>
      </c>
      <c r="F1700">
        <v>3750</v>
      </c>
      <c r="K1700">
        <v>6278.32150585</v>
      </c>
    </row>
    <row r="1701" spans="1:11">
      <c r="A1701" t="s">
        <v>2340</v>
      </c>
      <c r="B1701">
        <f>VLOOKUP(A1701,Sheet2!$A$2:$C$250,3)</f>
        <v>1134</v>
      </c>
      <c r="C1701" t="str">
        <f>VLOOKUP(A1701,Sheet2!$A$2:$C$250,2)</f>
        <v>Lower Yukon-Kuskokwim</v>
      </c>
      <c r="D1701" t="s">
        <v>3446</v>
      </c>
      <c r="E1701" t="s">
        <v>3335</v>
      </c>
      <c r="F1701">
        <v>75829</v>
      </c>
      <c r="I1701">
        <v>61112.627737226278</v>
      </c>
      <c r="K1701">
        <v>342840.41886933328</v>
      </c>
    </row>
    <row r="1702" spans="1:11">
      <c r="A1702" t="s">
        <v>2340</v>
      </c>
      <c r="B1702">
        <f>VLOOKUP(A1702,Sheet2!$A$2:$C$250,3)</f>
        <v>1134</v>
      </c>
      <c r="C1702" t="str">
        <f>VLOOKUP(A1702,Sheet2!$A$2:$C$250,2)</f>
        <v>Lower Yukon-Kuskokwim</v>
      </c>
      <c r="D1702" t="s">
        <v>3067</v>
      </c>
      <c r="E1702" t="s">
        <v>377</v>
      </c>
      <c r="F1702">
        <v>820</v>
      </c>
      <c r="I1702">
        <v>236.54014598540147</v>
      </c>
      <c r="K1702">
        <v>3224.0290159999995</v>
      </c>
    </row>
    <row r="1703" spans="1:11">
      <c r="A1703" t="s">
        <v>216</v>
      </c>
      <c r="B1703">
        <f>VLOOKUP(A1703,Sheet2!$A$2:$C$250,3)</f>
        <v>1134</v>
      </c>
      <c r="C1703" t="str">
        <f>VLOOKUP(A1703,Sheet2!$A$2:$C$250,2)</f>
        <v>Lower Yukon-Kuskokwim</v>
      </c>
      <c r="D1703" t="s">
        <v>217</v>
      </c>
      <c r="E1703" t="s">
        <v>377</v>
      </c>
      <c r="F1703">
        <v>2200</v>
      </c>
      <c r="G1703" t="s">
        <v>6</v>
      </c>
      <c r="I1703">
        <v>920.37722627737219</v>
      </c>
      <c r="K1703">
        <v>6404.0570499999994</v>
      </c>
    </row>
    <row r="1704" spans="1:11">
      <c r="A1704" t="s">
        <v>2340</v>
      </c>
      <c r="B1704">
        <f>VLOOKUP(A1704,Sheet2!$A$2:$C$250,3)</f>
        <v>1134</v>
      </c>
      <c r="C1704" t="str">
        <f>VLOOKUP(A1704,Sheet2!$A$2:$C$250,2)</f>
        <v>Lower Yukon-Kuskokwim</v>
      </c>
      <c r="D1704" t="s">
        <v>2737</v>
      </c>
      <c r="E1704" t="s">
        <v>1500</v>
      </c>
      <c r="F1704">
        <v>1000</v>
      </c>
      <c r="I1704">
        <v>276.84671532846716</v>
      </c>
      <c r="K1704">
        <v>1491.0134190000001</v>
      </c>
    </row>
    <row r="1705" spans="1:11">
      <c r="A1705" t="s">
        <v>216</v>
      </c>
      <c r="B1705">
        <f>VLOOKUP(A1705,Sheet2!$A$2:$C$250,3)</f>
        <v>1134</v>
      </c>
      <c r="C1705" t="str">
        <f>VLOOKUP(A1705,Sheet2!$A$2:$C$250,2)</f>
        <v>Lower Yukon-Kuskokwim</v>
      </c>
      <c r="D1705" t="s">
        <v>219</v>
      </c>
      <c r="E1705" t="s">
        <v>1500</v>
      </c>
      <c r="F1705">
        <v>11800</v>
      </c>
    </row>
    <row r="1706" spans="1:11">
      <c r="A1706" t="s">
        <v>216</v>
      </c>
      <c r="B1706">
        <f>VLOOKUP(A1706,Sheet2!$A$2:$C$250,3)</f>
        <v>1134</v>
      </c>
      <c r="C1706" t="str">
        <f>VLOOKUP(A1706,Sheet2!$A$2:$C$250,2)</f>
        <v>Lower Yukon-Kuskokwim</v>
      </c>
      <c r="D1706" t="s">
        <v>185</v>
      </c>
      <c r="E1706" t="s">
        <v>1500</v>
      </c>
      <c r="F1706">
        <v>19360</v>
      </c>
    </row>
    <row r="1707" spans="1:11">
      <c r="A1707" t="s">
        <v>216</v>
      </c>
      <c r="B1707">
        <f>VLOOKUP(A1707,Sheet2!$A$2:$C$250,3)</f>
        <v>1134</v>
      </c>
      <c r="C1707" t="str">
        <f>VLOOKUP(A1707,Sheet2!$A$2:$C$250,2)</f>
        <v>Lower Yukon-Kuskokwim</v>
      </c>
      <c r="D1707" t="s">
        <v>224</v>
      </c>
      <c r="E1707" t="s">
        <v>2424</v>
      </c>
      <c r="F1707">
        <v>1440</v>
      </c>
    </row>
    <row r="1708" spans="1:11">
      <c r="A1708" t="s">
        <v>2340</v>
      </c>
      <c r="B1708">
        <f>VLOOKUP(A1708,Sheet2!$A$2:$C$250,3)</f>
        <v>1134</v>
      </c>
      <c r="C1708" t="str">
        <f>VLOOKUP(A1708,Sheet2!$A$2:$C$250,2)</f>
        <v>Lower Yukon-Kuskokwim</v>
      </c>
      <c r="D1708" t="s">
        <v>2341</v>
      </c>
      <c r="E1708" t="s">
        <v>213</v>
      </c>
      <c r="F1708">
        <v>2570</v>
      </c>
      <c r="I1708">
        <v>550.16058394160586</v>
      </c>
      <c r="K1708">
        <v>12041.608373500001</v>
      </c>
    </row>
    <row r="1709" spans="1:11">
      <c r="A1709" t="s">
        <v>216</v>
      </c>
      <c r="B1709">
        <f>VLOOKUP(A1709,Sheet2!$A$2:$C$250,3)</f>
        <v>1134</v>
      </c>
      <c r="C1709" t="str">
        <f>VLOOKUP(A1709,Sheet2!$A$2:$C$250,2)</f>
        <v>Lower Yukon-Kuskokwim</v>
      </c>
      <c r="D1709" t="s">
        <v>220</v>
      </c>
      <c r="E1709" t="s">
        <v>65</v>
      </c>
      <c r="F1709">
        <v>3500</v>
      </c>
      <c r="G1709" t="s">
        <v>221</v>
      </c>
      <c r="H1709" t="s">
        <v>11</v>
      </c>
    </row>
    <row r="1710" spans="1:11">
      <c r="A1710" t="s">
        <v>216</v>
      </c>
      <c r="B1710">
        <f>VLOOKUP(A1710,Sheet2!$A$2:$C$250,3)</f>
        <v>1134</v>
      </c>
      <c r="C1710" t="str">
        <f>VLOOKUP(A1710,Sheet2!$A$2:$C$250,2)</f>
        <v>Lower Yukon-Kuskokwim</v>
      </c>
      <c r="D1710" t="s">
        <v>64</v>
      </c>
      <c r="E1710" t="s">
        <v>65</v>
      </c>
      <c r="F1710">
        <v>12000</v>
      </c>
      <c r="G1710" t="s">
        <v>223</v>
      </c>
      <c r="H1710" t="s">
        <v>11</v>
      </c>
    </row>
    <row r="1711" spans="1:11">
      <c r="A1711" t="s">
        <v>1010</v>
      </c>
      <c r="B1711">
        <f>VLOOKUP(A1711,Sheet2!$A$2:$C$250,3)</f>
        <v>88</v>
      </c>
      <c r="C1711" t="str">
        <f>VLOOKUP(A1711,Sheet2!$A$2:$C$250,2)</f>
        <v>Yukon-Koyukuk/Upper Tanana</v>
      </c>
      <c r="D1711" t="s">
        <v>1009</v>
      </c>
      <c r="E1711" t="s">
        <v>3335</v>
      </c>
      <c r="F1711">
        <v>10848</v>
      </c>
      <c r="G1711" t="s">
        <v>6</v>
      </c>
      <c r="H1711" t="s">
        <v>795</v>
      </c>
    </row>
    <row r="1712" spans="1:11">
      <c r="A1712" t="s">
        <v>1010</v>
      </c>
      <c r="B1712">
        <f>VLOOKUP(A1712,Sheet2!$A$2:$C$250,3)</f>
        <v>88</v>
      </c>
      <c r="C1712" t="str">
        <f>VLOOKUP(A1712,Sheet2!$A$2:$C$250,2)</f>
        <v>Yukon-Koyukuk/Upper Tanana</v>
      </c>
      <c r="E1712" t="s">
        <v>3335</v>
      </c>
      <c r="F1712">
        <v>12328</v>
      </c>
      <c r="I1712">
        <v>7000</v>
      </c>
      <c r="K1712">
        <v>32838</v>
      </c>
    </row>
    <row r="1713" spans="1:11">
      <c r="A1713" t="s">
        <v>1010</v>
      </c>
      <c r="B1713">
        <f>VLOOKUP(A1713,Sheet2!$A$2:$C$250,3)</f>
        <v>88</v>
      </c>
      <c r="C1713" t="str">
        <f>VLOOKUP(A1713,Sheet2!$A$2:$C$250,2)</f>
        <v>Yukon-Koyukuk/Upper Tanana</v>
      </c>
      <c r="D1713" t="s">
        <v>1008</v>
      </c>
      <c r="E1713" t="s">
        <v>3232</v>
      </c>
      <c r="F1713">
        <v>1679</v>
      </c>
      <c r="G1713" t="s">
        <v>6</v>
      </c>
      <c r="H1713" t="s">
        <v>795</v>
      </c>
    </row>
    <row r="1714" spans="1:11">
      <c r="A1714" t="s">
        <v>1010</v>
      </c>
      <c r="B1714">
        <f>VLOOKUP(A1714,Sheet2!$A$2:$C$250,3)</f>
        <v>88</v>
      </c>
      <c r="C1714" t="str">
        <f>VLOOKUP(A1714,Sheet2!$A$2:$C$250,2)</f>
        <v>Yukon-Koyukuk/Upper Tanana</v>
      </c>
      <c r="D1714" t="s">
        <v>153</v>
      </c>
      <c r="E1714" t="s">
        <v>377</v>
      </c>
      <c r="F1714">
        <v>1374</v>
      </c>
      <c r="G1714" t="s">
        <v>6</v>
      </c>
      <c r="H1714" t="s">
        <v>795</v>
      </c>
    </row>
    <row r="1715" spans="1:11">
      <c r="A1715" t="s">
        <v>1010</v>
      </c>
      <c r="B1715">
        <f>VLOOKUP(A1715,Sheet2!$A$2:$C$250,3)</f>
        <v>88</v>
      </c>
      <c r="C1715" t="str">
        <f>VLOOKUP(A1715,Sheet2!$A$2:$C$250,2)</f>
        <v>Yukon-Koyukuk/Upper Tanana</v>
      </c>
      <c r="D1715" t="s">
        <v>1006</v>
      </c>
      <c r="E1715" t="s">
        <v>377</v>
      </c>
      <c r="F1715">
        <v>3456</v>
      </c>
      <c r="G1715" t="s">
        <v>6</v>
      </c>
      <c r="H1715" t="s">
        <v>795</v>
      </c>
    </row>
    <row r="1716" spans="1:11">
      <c r="A1716" t="s">
        <v>1010</v>
      </c>
      <c r="B1716">
        <f>VLOOKUP(A1716,Sheet2!$A$2:$C$250,3)</f>
        <v>88</v>
      </c>
      <c r="C1716" t="str">
        <f>VLOOKUP(A1716,Sheet2!$A$2:$C$250,2)</f>
        <v>Yukon-Koyukuk/Upper Tanana</v>
      </c>
      <c r="D1716" t="s">
        <v>44</v>
      </c>
      <c r="E1716" t="s">
        <v>1500</v>
      </c>
      <c r="F1716">
        <v>96</v>
      </c>
    </row>
    <row r="1717" spans="1:11">
      <c r="A1717" t="s">
        <v>1010</v>
      </c>
      <c r="B1717">
        <f>VLOOKUP(A1717,Sheet2!$A$2:$C$250,3)</f>
        <v>88</v>
      </c>
      <c r="C1717" t="str">
        <f>VLOOKUP(A1717,Sheet2!$A$2:$C$250,2)</f>
        <v>Yukon-Koyukuk/Upper Tanana</v>
      </c>
      <c r="D1717" t="s">
        <v>309</v>
      </c>
      <c r="E1717" t="s">
        <v>1500</v>
      </c>
      <c r="F1717">
        <v>448</v>
      </c>
    </row>
    <row r="1718" spans="1:11">
      <c r="A1718" t="s">
        <v>1010</v>
      </c>
      <c r="B1718">
        <f>VLOOKUP(A1718,Sheet2!$A$2:$C$250,3)</f>
        <v>88</v>
      </c>
      <c r="C1718" t="str">
        <f>VLOOKUP(A1718,Sheet2!$A$2:$C$250,2)</f>
        <v>Yukon-Koyukuk/Upper Tanana</v>
      </c>
      <c r="D1718" t="s">
        <v>794</v>
      </c>
      <c r="E1718" t="s">
        <v>1500</v>
      </c>
      <c r="H1718" t="s">
        <v>795</v>
      </c>
    </row>
    <row r="1719" spans="1:11">
      <c r="A1719" t="s">
        <v>1010</v>
      </c>
      <c r="B1719">
        <f>VLOOKUP(A1719,Sheet2!$A$2:$C$250,3)</f>
        <v>88</v>
      </c>
      <c r="C1719" t="str">
        <f>VLOOKUP(A1719,Sheet2!$A$2:$C$250,2)</f>
        <v>Yukon-Koyukuk/Upper Tanana</v>
      </c>
      <c r="D1719" t="s">
        <v>1007</v>
      </c>
      <c r="E1719" t="s">
        <v>2424</v>
      </c>
      <c r="F1719">
        <v>576</v>
      </c>
      <c r="G1719" t="s">
        <v>6</v>
      </c>
    </row>
    <row r="1720" spans="1:11">
      <c r="A1720" t="s">
        <v>1010</v>
      </c>
      <c r="B1720">
        <f>VLOOKUP(A1720,Sheet2!$A$2:$C$250,3)</f>
        <v>88</v>
      </c>
      <c r="C1720" t="str">
        <f>VLOOKUP(A1720,Sheet2!$A$2:$C$250,2)</f>
        <v>Yukon-Koyukuk/Upper Tanana</v>
      </c>
      <c r="D1720" t="s">
        <v>994</v>
      </c>
      <c r="E1720" t="s">
        <v>2424</v>
      </c>
    </row>
    <row r="1721" spans="1:11">
      <c r="A1721" t="s">
        <v>1010</v>
      </c>
      <c r="B1721">
        <f>VLOOKUP(A1721,Sheet2!$A$2:$C$250,3)</f>
        <v>88</v>
      </c>
      <c r="C1721" t="str">
        <f>VLOOKUP(A1721,Sheet2!$A$2:$C$250,2)</f>
        <v>Yukon-Koyukuk/Upper Tanana</v>
      </c>
      <c r="D1721" t="s">
        <v>417</v>
      </c>
      <c r="E1721" t="s">
        <v>2194</v>
      </c>
      <c r="F1721">
        <v>1555</v>
      </c>
      <c r="G1721" t="s">
        <v>6</v>
      </c>
      <c r="H1721" t="s">
        <v>795</v>
      </c>
    </row>
    <row r="1722" spans="1:11">
      <c r="A1722" t="s">
        <v>1010</v>
      </c>
      <c r="B1722">
        <f>VLOOKUP(A1722,Sheet2!$A$2:$C$250,3)</f>
        <v>88</v>
      </c>
      <c r="C1722" t="str">
        <f>VLOOKUP(A1722,Sheet2!$A$2:$C$250,2)</f>
        <v>Yukon-Koyukuk/Upper Tanana</v>
      </c>
      <c r="D1722" t="s">
        <v>252</v>
      </c>
      <c r="E1722" t="s">
        <v>1980</v>
      </c>
      <c r="F1722">
        <v>320</v>
      </c>
    </row>
    <row r="1723" spans="1:11">
      <c r="A1723" t="s">
        <v>1010</v>
      </c>
      <c r="B1723">
        <f>VLOOKUP(A1723,Sheet2!$A$2:$C$250,3)</f>
        <v>88</v>
      </c>
      <c r="C1723" t="str">
        <f>VLOOKUP(A1723,Sheet2!$A$2:$C$250,2)</f>
        <v>Yukon-Koyukuk/Upper Tanana</v>
      </c>
      <c r="D1723" t="s">
        <v>843</v>
      </c>
      <c r="E1723" t="s">
        <v>1980</v>
      </c>
      <c r="F1723">
        <v>1040</v>
      </c>
    </row>
    <row r="1724" spans="1:11">
      <c r="A1724" t="s">
        <v>1010</v>
      </c>
      <c r="B1724">
        <f>VLOOKUP(A1724,Sheet2!$A$2:$C$250,3)</f>
        <v>88</v>
      </c>
      <c r="C1724" t="str">
        <f>VLOOKUP(A1724,Sheet2!$A$2:$C$250,2)</f>
        <v>Yukon-Koyukuk/Upper Tanana</v>
      </c>
      <c r="D1724" t="s">
        <v>533</v>
      </c>
      <c r="E1724" t="s">
        <v>1980</v>
      </c>
      <c r="F1724">
        <v>1040</v>
      </c>
    </row>
    <row r="1725" spans="1:11">
      <c r="A1725" t="s">
        <v>1010</v>
      </c>
      <c r="B1725">
        <f>VLOOKUP(A1725,Sheet2!$A$2:$C$250,3)</f>
        <v>88</v>
      </c>
      <c r="C1725" t="str">
        <f>VLOOKUP(A1725,Sheet2!$A$2:$C$250,2)</f>
        <v>Yukon-Koyukuk/Upper Tanana</v>
      </c>
      <c r="D1725" t="s">
        <v>555</v>
      </c>
      <c r="E1725" t="s">
        <v>65</v>
      </c>
      <c r="F1725">
        <v>2000</v>
      </c>
      <c r="G1725" t="s">
        <v>6</v>
      </c>
      <c r="H1725" t="s">
        <v>795</v>
      </c>
    </row>
    <row r="1726" spans="1:11">
      <c r="A1726" t="s">
        <v>1033</v>
      </c>
      <c r="B1726">
        <f>VLOOKUP(A1726,Sheet2!$A$2:$C$250,3)</f>
        <v>322</v>
      </c>
      <c r="C1726" t="str">
        <f>VLOOKUP(A1726,Sheet2!$A$2:$C$250,2)</f>
        <v>Yukon-Koyukuk/Upper Tanana</v>
      </c>
      <c r="D1726" t="s">
        <v>3655</v>
      </c>
      <c r="E1726" t="s">
        <v>3335</v>
      </c>
      <c r="F1726">
        <v>24419</v>
      </c>
      <c r="I1726">
        <v>20000</v>
      </c>
      <c r="K1726">
        <v>181892</v>
      </c>
    </row>
    <row r="1727" spans="1:11">
      <c r="A1727" t="s">
        <v>1033</v>
      </c>
      <c r="B1727">
        <f>VLOOKUP(A1727,Sheet2!$A$2:$C$250,3)</f>
        <v>322</v>
      </c>
      <c r="C1727" t="str">
        <f>VLOOKUP(A1727,Sheet2!$A$2:$C$250,2)</f>
        <v>Yukon-Koyukuk/Upper Tanana</v>
      </c>
      <c r="D1727" t="s">
        <v>147</v>
      </c>
      <c r="E1727" t="s">
        <v>3232</v>
      </c>
      <c r="F1727">
        <v>2657</v>
      </c>
      <c r="G1727" t="s">
        <v>811</v>
      </c>
    </row>
    <row r="1728" spans="1:11">
      <c r="A1728" t="s">
        <v>1033</v>
      </c>
      <c r="B1728">
        <f>VLOOKUP(A1728,Sheet2!$A$2:$C$250,3)</f>
        <v>322</v>
      </c>
      <c r="C1728" t="str">
        <f>VLOOKUP(A1728,Sheet2!$A$2:$C$250,2)</f>
        <v>Yukon-Koyukuk/Upper Tanana</v>
      </c>
      <c r="D1728" t="s">
        <v>1024</v>
      </c>
      <c r="E1728" t="s">
        <v>3232</v>
      </c>
      <c r="H1728" t="s">
        <v>795</v>
      </c>
    </row>
    <row r="1729" spans="1:8">
      <c r="A1729" t="s">
        <v>1033</v>
      </c>
      <c r="B1729">
        <f>VLOOKUP(A1729,Sheet2!$A$2:$C$250,3)</f>
        <v>322</v>
      </c>
      <c r="C1729" t="str">
        <f>VLOOKUP(A1729,Sheet2!$A$2:$C$250,2)</f>
        <v>Yukon-Koyukuk/Upper Tanana</v>
      </c>
      <c r="D1729" t="s">
        <v>1025</v>
      </c>
      <c r="E1729" t="s">
        <v>377</v>
      </c>
      <c r="F1729">
        <v>775</v>
      </c>
      <c r="G1729" t="s">
        <v>811</v>
      </c>
    </row>
    <row r="1730" spans="1:8">
      <c r="A1730" t="s">
        <v>1033</v>
      </c>
      <c r="B1730">
        <f>VLOOKUP(A1730,Sheet2!$A$2:$C$250,3)</f>
        <v>322</v>
      </c>
      <c r="C1730" t="str">
        <f>VLOOKUP(A1730,Sheet2!$A$2:$C$250,2)</f>
        <v>Yukon-Koyukuk/Upper Tanana</v>
      </c>
      <c r="D1730" t="s">
        <v>153</v>
      </c>
      <c r="E1730" t="s">
        <v>377</v>
      </c>
      <c r="F1730">
        <v>1624</v>
      </c>
      <c r="G1730" t="s">
        <v>811</v>
      </c>
      <c r="H1730" t="s">
        <v>795</v>
      </c>
    </row>
    <row r="1731" spans="1:8">
      <c r="A1731" t="s">
        <v>1033</v>
      </c>
      <c r="B1731">
        <f>VLOOKUP(A1731,Sheet2!$A$2:$C$250,3)</f>
        <v>322</v>
      </c>
      <c r="C1731" t="str">
        <f>VLOOKUP(A1731,Sheet2!$A$2:$C$250,2)</f>
        <v>Yukon-Koyukuk/Upper Tanana</v>
      </c>
      <c r="D1731" t="s">
        <v>5</v>
      </c>
      <c r="E1731" t="s">
        <v>377</v>
      </c>
      <c r="F1731">
        <v>1664</v>
      </c>
      <c r="G1731" t="s">
        <v>811</v>
      </c>
      <c r="H1731" t="s">
        <v>795</v>
      </c>
    </row>
    <row r="1732" spans="1:8">
      <c r="A1732" t="s">
        <v>1033</v>
      </c>
      <c r="B1732">
        <f>VLOOKUP(A1732,Sheet2!$A$2:$C$250,3)</f>
        <v>322</v>
      </c>
      <c r="C1732" t="str">
        <f>VLOOKUP(A1732,Sheet2!$A$2:$C$250,2)</f>
        <v>Yukon-Koyukuk/Upper Tanana</v>
      </c>
      <c r="D1732" t="s">
        <v>1016</v>
      </c>
      <c r="E1732" t="s">
        <v>377</v>
      </c>
      <c r="H1732" t="s">
        <v>795</v>
      </c>
    </row>
    <row r="1733" spans="1:8">
      <c r="A1733" t="s">
        <v>1033</v>
      </c>
      <c r="B1733">
        <f>VLOOKUP(A1733,Sheet2!$A$2:$C$250,3)</f>
        <v>322</v>
      </c>
      <c r="C1733" t="str">
        <f>VLOOKUP(A1733,Sheet2!$A$2:$C$250,2)</f>
        <v>Yukon-Koyukuk/Upper Tanana</v>
      </c>
      <c r="D1733" t="s">
        <v>37</v>
      </c>
      <c r="E1733" t="s">
        <v>377</v>
      </c>
    </row>
    <row r="1734" spans="1:8">
      <c r="A1734" t="s">
        <v>1033</v>
      </c>
      <c r="B1734">
        <f>VLOOKUP(A1734,Sheet2!$A$2:$C$250,3)</f>
        <v>322</v>
      </c>
      <c r="C1734" t="str">
        <f>VLOOKUP(A1734,Sheet2!$A$2:$C$250,2)</f>
        <v>Yukon-Koyukuk/Upper Tanana</v>
      </c>
      <c r="D1734" t="s">
        <v>2575</v>
      </c>
      <c r="E1734" t="s">
        <v>1500</v>
      </c>
      <c r="F1734">
        <v>96</v>
      </c>
    </row>
    <row r="1735" spans="1:8">
      <c r="A1735" t="s">
        <v>1033</v>
      </c>
      <c r="B1735">
        <f>VLOOKUP(A1735,Sheet2!$A$2:$C$250,3)</f>
        <v>322</v>
      </c>
      <c r="C1735" t="str">
        <f>VLOOKUP(A1735,Sheet2!$A$2:$C$250,2)</f>
        <v>Yukon-Koyukuk/Upper Tanana</v>
      </c>
      <c r="D1735" t="s">
        <v>309</v>
      </c>
      <c r="E1735" t="s">
        <v>1500</v>
      </c>
      <c r="F1735">
        <v>480</v>
      </c>
    </row>
    <row r="1736" spans="1:8">
      <c r="A1736" t="s">
        <v>1033</v>
      </c>
      <c r="B1736">
        <f>VLOOKUP(A1736,Sheet2!$A$2:$C$250,3)</f>
        <v>322</v>
      </c>
      <c r="C1736" t="str">
        <f>VLOOKUP(A1736,Sheet2!$A$2:$C$250,2)</f>
        <v>Yukon-Koyukuk/Upper Tanana</v>
      </c>
      <c r="D1736" t="s">
        <v>1014</v>
      </c>
      <c r="E1736" t="s">
        <v>1500</v>
      </c>
      <c r="F1736">
        <v>810</v>
      </c>
      <c r="G1736" t="s">
        <v>811</v>
      </c>
    </row>
    <row r="1737" spans="1:8">
      <c r="A1737" t="s">
        <v>1033</v>
      </c>
      <c r="B1737">
        <f>VLOOKUP(A1737,Sheet2!$A$2:$C$250,3)</f>
        <v>322</v>
      </c>
      <c r="C1737" t="str">
        <f>VLOOKUP(A1737,Sheet2!$A$2:$C$250,2)</f>
        <v>Yukon-Koyukuk/Upper Tanana</v>
      </c>
      <c r="D1737" t="s">
        <v>410</v>
      </c>
      <c r="E1737" t="s">
        <v>1500</v>
      </c>
      <c r="F1737">
        <v>1040</v>
      </c>
    </row>
    <row r="1738" spans="1:8">
      <c r="A1738" t="s">
        <v>1033</v>
      </c>
      <c r="B1738">
        <f>VLOOKUP(A1738,Sheet2!$A$2:$C$250,3)</f>
        <v>322</v>
      </c>
      <c r="C1738" t="str">
        <f>VLOOKUP(A1738,Sheet2!$A$2:$C$250,2)</f>
        <v>Yukon-Koyukuk/Upper Tanana</v>
      </c>
      <c r="D1738" t="s">
        <v>1018</v>
      </c>
      <c r="E1738" t="s">
        <v>1500</v>
      </c>
      <c r="F1738">
        <v>1536</v>
      </c>
      <c r="G1738" t="s">
        <v>811</v>
      </c>
      <c r="H1738" t="s">
        <v>795</v>
      </c>
    </row>
    <row r="1739" spans="1:8">
      <c r="A1739" t="s">
        <v>1033</v>
      </c>
      <c r="B1739">
        <f>VLOOKUP(A1739,Sheet2!$A$2:$C$250,3)</f>
        <v>322</v>
      </c>
      <c r="C1739" t="str">
        <f>VLOOKUP(A1739,Sheet2!$A$2:$C$250,2)</f>
        <v>Yukon-Koyukuk/Upper Tanana</v>
      </c>
      <c r="D1739" t="s">
        <v>1011</v>
      </c>
      <c r="E1739" t="s">
        <v>1500</v>
      </c>
    </row>
    <row r="1740" spans="1:8">
      <c r="A1740" t="s">
        <v>1033</v>
      </c>
      <c r="B1740">
        <f>VLOOKUP(A1740,Sheet2!$A$2:$C$250,3)</f>
        <v>322</v>
      </c>
      <c r="C1740" t="str">
        <f>VLOOKUP(A1740,Sheet2!$A$2:$C$250,2)</f>
        <v>Yukon-Koyukuk/Upper Tanana</v>
      </c>
      <c r="D1740" t="s">
        <v>1015</v>
      </c>
      <c r="E1740" t="s">
        <v>1500</v>
      </c>
    </row>
    <row r="1741" spans="1:8">
      <c r="A1741" t="s">
        <v>1033</v>
      </c>
      <c r="B1741">
        <f>VLOOKUP(A1741,Sheet2!$A$2:$C$250,3)</f>
        <v>322</v>
      </c>
      <c r="C1741" t="str">
        <f>VLOOKUP(A1741,Sheet2!$A$2:$C$250,2)</f>
        <v>Yukon-Koyukuk/Upper Tanana</v>
      </c>
      <c r="D1741" t="s">
        <v>1017</v>
      </c>
      <c r="E1741" t="s">
        <v>1500</v>
      </c>
    </row>
    <row r="1742" spans="1:8">
      <c r="A1742" t="s">
        <v>1033</v>
      </c>
      <c r="B1742">
        <f>VLOOKUP(A1742,Sheet2!$A$2:$C$250,3)</f>
        <v>322</v>
      </c>
      <c r="C1742" t="str">
        <f>VLOOKUP(A1742,Sheet2!$A$2:$C$250,2)</f>
        <v>Yukon-Koyukuk/Upper Tanana</v>
      </c>
      <c r="D1742" t="s">
        <v>286</v>
      </c>
      <c r="E1742" t="s">
        <v>2424</v>
      </c>
      <c r="F1742">
        <v>309</v>
      </c>
      <c r="H1742" t="s">
        <v>795</v>
      </c>
    </row>
    <row r="1743" spans="1:8">
      <c r="A1743" t="s">
        <v>1033</v>
      </c>
      <c r="B1743">
        <f>VLOOKUP(A1743,Sheet2!$A$2:$C$250,3)</f>
        <v>322</v>
      </c>
      <c r="C1743" t="str">
        <f>VLOOKUP(A1743,Sheet2!$A$2:$C$250,2)</f>
        <v>Yukon-Koyukuk/Upper Tanana</v>
      </c>
      <c r="D1743" t="s">
        <v>190</v>
      </c>
      <c r="E1743" t="s">
        <v>2424</v>
      </c>
      <c r="F1743">
        <v>1374</v>
      </c>
      <c r="G1743" t="s">
        <v>811</v>
      </c>
    </row>
    <row r="1744" spans="1:8">
      <c r="A1744" t="s">
        <v>1033</v>
      </c>
      <c r="B1744">
        <f>VLOOKUP(A1744,Sheet2!$A$2:$C$250,3)</f>
        <v>322</v>
      </c>
      <c r="C1744" t="str">
        <f>VLOOKUP(A1744,Sheet2!$A$2:$C$250,2)</f>
        <v>Yukon-Koyukuk/Upper Tanana</v>
      </c>
      <c r="D1744" t="s">
        <v>1013</v>
      </c>
      <c r="E1744" t="s">
        <v>2424</v>
      </c>
      <c r="H1744" t="s">
        <v>795</v>
      </c>
    </row>
    <row r="1745" spans="1:11">
      <c r="A1745" t="s">
        <v>1033</v>
      </c>
      <c r="B1745">
        <f>VLOOKUP(A1745,Sheet2!$A$2:$C$250,3)</f>
        <v>322</v>
      </c>
      <c r="C1745" t="str">
        <f>VLOOKUP(A1745,Sheet2!$A$2:$C$250,2)</f>
        <v>Yukon-Koyukuk/Upper Tanana</v>
      </c>
      <c r="D1745" t="s">
        <v>897</v>
      </c>
      <c r="E1745" t="s">
        <v>2424</v>
      </c>
      <c r="H1745" t="s">
        <v>795</v>
      </c>
    </row>
    <row r="1746" spans="1:11">
      <c r="A1746" t="s">
        <v>1033</v>
      </c>
      <c r="B1746">
        <f>VLOOKUP(A1746,Sheet2!$A$2:$C$250,3)</f>
        <v>322</v>
      </c>
      <c r="C1746" t="str">
        <f>VLOOKUP(A1746,Sheet2!$A$2:$C$250,2)</f>
        <v>Yukon-Koyukuk/Upper Tanana</v>
      </c>
      <c r="D1746" t="s">
        <v>1028</v>
      </c>
      <c r="E1746" t="s">
        <v>2424</v>
      </c>
    </row>
    <row r="1747" spans="1:11">
      <c r="A1747" t="s">
        <v>1033</v>
      </c>
      <c r="B1747">
        <f>VLOOKUP(A1747,Sheet2!$A$2:$C$250,3)</f>
        <v>322</v>
      </c>
      <c r="C1747" t="str">
        <f>VLOOKUP(A1747,Sheet2!$A$2:$C$250,2)</f>
        <v>Yukon-Koyukuk/Upper Tanana</v>
      </c>
      <c r="D1747" t="s">
        <v>1030</v>
      </c>
      <c r="E1747" t="s">
        <v>2424</v>
      </c>
      <c r="H1747" t="s">
        <v>795</v>
      </c>
    </row>
    <row r="1748" spans="1:11">
      <c r="A1748" t="s">
        <v>1033</v>
      </c>
      <c r="B1748">
        <f>VLOOKUP(A1748,Sheet2!$A$2:$C$250,3)</f>
        <v>322</v>
      </c>
      <c r="C1748" t="str">
        <f>VLOOKUP(A1748,Sheet2!$A$2:$C$250,2)</f>
        <v>Yukon-Koyukuk/Upper Tanana</v>
      </c>
      <c r="D1748" t="s">
        <v>22</v>
      </c>
      <c r="E1748" t="s">
        <v>213</v>
      </c>
      <c r="H1748" t="s">
        <v>795</v>
      </c>
    </row>
    <row r="1749" spans="1:11">
      <c r="A1749" t="s">
        <v>1033</v>
      </c>
      <c r="B1749">
        <f>VLOOKUP(A1749,Sheet2!$A$2:$C$250,3)</f>
        <v>322</v>
      </c>
      <c r="C1749" t="str">
        <f>VLOOKUP(A1749,Sheet2!$A$2:$C$250,2)</f>
        <v>Yukon-Koyukuk/Upper Tanana</v>
      </c>
      <c r="D1749" t="s">
        <v>1012</v>
      </c>
      <c r="E1749" t="s">
        <v>2194</v>
      </c>
    </row>
    <row r="1750" spans="1:11">
      <c r="A1750" t="s">
        <v>1033</v>
      </c>
      <c r="B1750">
        <f>VLOOKUP(A1750,Sheet2!$A$2:$C$250,3)</f>
        <v>322</v>
      </c>
      <c r="C1750" t="str">
        <f>VLOOKUP(A1750,Sheet2!$A$2:$C$250,2)</f>
        <v>Yukon-Koyukuk/Upper Tanana</v>
      </c>
      <c r="D1750" t="s">
        <v>1026</v>
      </c>
      <c r="E1750" t="s">
        <v>2194</v>
      </c>
    </row>
    <row r="1751" spans="1:11">
      <c r="A1751" t="s">
        <v>1033</v>
      </c>
      <c r="B1751">
        <f>VLOOKUP(A1751,Sheet2!$A$2:$C$250,3)</f>
        <v>322</v>
      </c>
      <c r="C1751" t="str">
        <f>VLOOKUP(A1751,Sheet2!$A$2:$C$250,2)</f>
        <v>Yukon-Koyukuk/Upper Tanana</v>
      </c>
      <c r="D1751" t="s">
        <v>1027</v>
      </c>
      <c r="E1751" t="s">
        <v>2194</v>
      </c>
    </row>
    <row r="1752" spans="1:11">
      <c r="A1752" t="s">
        <v>1033</v>
      </c>
      <c r="B1752">
        <f>VLOOKUP(A1752,Sheet2!$A$2:$C$250,3)</f>
        <v>322</v>
      </c>
      <c r="C1752" t="str">
        <f>VLOOKUP(A1752,Sheet2!$A$2:$C$250,2)</f>
        <v>Yukon-Koyukuk/Upper Tanana</v>
      </c>
      <c r="D1752" t="s">
        <v>252</v>
      </c>
      <c r="E1752" t="s">
        <v>1980</v>
      </c>
      <c r="F1752">
        <v>320</v>
      </c>
    </row>
    <row r="1753" spans="1:11">
      <c r="A1753" t="s">
        <v>1033</v>
      </c>
      <c r="B1753">
        <f>VLOOKUP(A1753,Sheet2!$A$2:$C$250,3)</f>
        <v>322</v>
      </c>
      <c r="C1753" t="str">
        <f>VLOOKUP(A1753,Sheet2!$A$2:$C$250,2)</f>
        <v>Yukon-Koyukuk/Upper Tanana</v>
      </c>
      <c r="D1753" t="s">
        <v>1029</v>
      </c>
      <c r="E1753" t="s">
        <v>1980</v>
      </c>
      <c r="F1753">
        <v>768</v>
      </c>
    </row>
    <row r="1754" spans="1:11">
      <c r="A1754" t="s">
        <v>1033</v>
      </c>
      <c r="B1754">
        <f>VLOOKUP(A1754,Sheet2!$A$2:$C$250,3)</f>
        <v>322</v>
      </c>
      <c r="C1754" t="str">
        <f>VLOOKUP(A1754,Sheet2!$A$2:$C$250,2)</f>
        <v>Yukon-Koyukuk/Upper Tanana</v>
      </c>
      <c r="D1754" t="s">
        <v>2061</v>
      </c>
      <c r="E1754" t="s">
        <v>1980</v>
      </c>
      <c r="F1754">
        <v>1040</v>
      </c>
    </row>
    <row r="1755" spans="1:11">
      <c r="A1755" t="s">
        <v>1033</v>
      </c>
      <c r="B1755">
        <f>VLOOKUP(A1755,Sheet2!$A$2:$C$250,3)</f>
        <v>322</v>
      </c>
      <c r="C1755" t="str">
        <f>VLOOKUP(A1755,Sheet2!$A$2:$C$250,2)</f>
        <v>Yukon-Koyukuk/Upper Tanana</v>
      </c>
      <c r="D1755" t="s">
        <v>1031</v>
      </c>
      <c r="E1755" t="s">
        <v>65</v>
      </c>
      <c r="F1755">
        <v>2048</v>
      </c>
      <c r="G1755" t="s">
        <v>1032</v>
      </c>
    </row>
    <row r="1756" spans="1:11">
      <c r="A1756" t="s">
        <v>3447</v>
      </c>
      <c r="B1756">
        <f>VLOOKUP(A1756,Sheet2!$A$2:$C$250,3)</f>
        <v>405</v>
      </c>
      <c r="C1756" t="str">
        <f>VLOOKUP(A1756,Sheet2!$A$2:$C$250,2)</f>
        <v>Southeast</v>
      </c>
      <c r="D1756" t="s">
        <v>3448</v>
      </c>
      <c r="E1756" t="s">
        <v>3335</v>
      </c>
      <c r="F1756">
        <v>9372</v>
      </c>
      <c r="I1756">
        <v>6695.1941605839411</v>
      </c>
      <c r="K1756">
        <v>168868.18646666664</v>
      </c>
    </row>
    <row r="1757" spans="1:11">
      <c r="A1757" t="s">
        <v>3447</v>
      </c>
      <c r="B1757">
        <f>VLOOKUP(A1757,Sheet2!$A$2:$C$250,3)</f>
        <v>405</v>
      </c>
      <c r="C1757" t="str">
        <f>VLOOKUP(A1757,Sheet2!$A$2:$C$250,2)</f>
        <v>Southeast</v>
      </c>
      <c r="D1757" t="s">
        <v>3450</v>
      </c>
      <c r="E1757" t="s">
        <v>3335</v>
      </c>
      <c r="F1757">
        <v>14525</v>
      </c>
      <c r="I1757">
        <v>7658.1197080291977</v>
      </c>
    </row>
    <row r="1758" spans="1:11">
      <c r="A1758" t="s">
        <v>3447</v>
      </c>
      <c r="B1758">
        <f>VLOOKUP(A1758,Sheet2!$A$2:$C$250,3)</f>
        <v>405</v>
      </c>
      <c r="C1758" t="str">
        <f>VLOOKUP(A1758,Sheet2!$A$2:$C$250,2)</f>
        <v>Southeast</v>
      </c>
      <c r="D1758" t="s">
        <v>3449</v>
      </c>
      <c r="E1758" t="s">
        <v>3335</v>
      </c>
      <c r="F1758">
        <v>21465</v>
      </c>
      <c r="I1758">
        <v>15630.356204379563</v>
      </c>
      <c r="K1758">
        <v>194139.24723749998</v>
      </c>
    </row>
    <row r="1759" spans="1:11">
      <c r="A1759" t="s">
        <v>2738</v>
      </c>
      <c r="B1759">
        <f>VLOOKUP(A1759,Sheet2!$A$2:$C$250,3)</f>
        <v>405</v>
      </c>
      <c r="C1759" t="str">
        <f>VLOOKUP(A1759,Sheet2!$A$2:$C$250,2)</f>
        <v>Southeast</v>
      </c>
      <c r="D1759" t="s">
        <v>3257</v>
      </c>
      <c r="E1759" t="s">
        <v>3232</v>
      </c>
    </row>
    <row r="1760" spans="1:11">
      <c r="A1760" t="s">
        <v>2738</v>
      </c>
      <c r="B1760">
        <f>VLOOKUP(A1760,Sheet2!$A$2:$C$250,3)</f>
        <v>405</v>
      </c>
      <c r="C1760" t="str">
        <f>VLOOKUP(A1760,Sheet2!$A$2:$C$250,2)</f>
        <v>Southeast</v>
      </c>
      <c r="D1760" t="s">
        <v>1582</v>
      </c>
      <c r="E1760" t="s">
        <v>377</v>
      </c>
    </row>
    <row r="1761" spans="1:11">
      <c r="A1761" t="s">
        <v>2738</v>
      </c>
      <c r="B1761">
        <f>VLOOKUP(A1761,Sheet2!$A$2:$C$250,3)</f>
        <v>405</v>
      </c>
      <c r="C1761" t="str">
        <f>VLOOKUP(A1761,Sheet2!$A$2:$C$250,2)</f>
        <v>Southeast</v>
      </c>
      <c r="D1761" t="s">
        <v>3068</v>
      </c>
      <c r="E1761" t="s">
        <v>377</v>
      </c>
    </row>
    <row r="1762" spans="1:11">
      <c r="A1762" t="s">
        <v>2738</v>
      </c>
      <c r="B1762">
        <f>VLOOKUP(A1762,Sheet2!$A$2:$C$250,3)</f>
        <v>405</v>
      </c>
      <c r="C1762" t="str">
        <f>VLOOKUP(A1762,Sheet2!$A$2:$C$250,2)</f>
        <v>Southeast</v>
      </c>
      <c r="D1762" t="s">
        <v>2739</v>
      </c>
      <c r="E1762" t="s">
        <v>1500</v>
      </c>
    </row>
    <row r="1763" spans="1:11">
      <c r="A1763" t="s">
        <v>2062</v>
      </c>
      <c r="B1763">
        <f>VLOOKUP(A1763,Sheet2!$A$2:$C$250,3)</f>
        <v>94</v>
      </c>
      <c r="C1763" t="str">
        <f>VLOOKUP(A1763,Sheet2!$A$2:$C$250,2)</f>
        <v>Southeast</v>
      </c>
      <c r="D1763" t="s">
        <v>2063</v>
      </c>
      <c r="E1763" t="s">
        <v>1980</v>
      </c>
      <c r="F1763">
        <v>1900</v>
      </c>
    </row>
    <row r="1764" spans="1:11">
      <c r="A1764" t="s">
        <v>1390</v>
      </c>
      <c r="B1764">
        <f>VLOOKUP(A1764,Sheet2!$A$2:$C$250,3)</f>
        <v>44</v>
      </c>
      <c r="C1764" t="str">
        <f>VLOOKUP(A1764,Sheet2!$A$2:$C$250,2)</f>
        <v>Bristol Bay</v>
      </c>
      <c r="D1764" t="s">
        <v>629</v>
      </c>
      <c r="E1764" t="s">
        <v>3615</v>
      </c>
    </row>
    <row r="1765" spans="1:11">
      <c r="A1765" t="s">
        <v>1390</v>
      </c>
      <c r="B1765">
        <f>VLOOKUP(A1765,Sheet2!$A$2:$C$250,3)</f>
        <v>44</v>
      </c>
      <c r="C1765" t="str">
        <f>VLOOKUP(A1765,Sheet2!$A$2:$C$250,2)</f>
        <v>Bristol Bay</v>
      </c>
      <c r="D1765" t="s">
        <v>630</v>
      </c>
      <c r="E1765" t="s">
        <v>3615</v>
      </c>
    </row>
    <row r="1766" spans="1:11">
      <c r="A1766" t="s">
        <v>1390</v>
      </c>
      <c r="B1766">
        <f>VLOOKUP(A1766,Sheet2!$A$2:$C$250,3)</f>
        <v>44</v>
      </c>
      <c r="C1766" t="str">
        <f>VLOOKUP(A1766,Sheet2!$A$2:$C$250,2)</f>
        <v>Bristol Bay</v>
      </c>
      <c r="D1766" t="s">
        <v>1380</v>
      </c>
      <c r="E1766" t="s">
        <v>3615</v>
      </c>
    </row>
    <row r="1767" spans="1:11">
      <c r="A1767" t="s">
        <v>1390</v>
      </c>
      <c r="B1767">
        <f>VLOOKUP(A1767,Sheet2!$A$2:$C$250,3)</f>
        <v>44</v>
      </c>
      <c r="C1767" t="str">
        <f>VLOOKUP(A1767,Sheet2!$A$2:$C$250,2)</f>
        <v>Bristol Bay</v>
      </c>
      <c r="D1767" t="s">
        <v>1278</v>
      </c>
      <c r="E1767" t="s">
        <v>3335</v>
      </c>
      <c r="F1767">
        <v>800</v>
      </c>
    </row>
    <row r="1768" spans="1:11">
      <c r="A1768" t="s">
        <v>1390</v>
      </c>
      <c r="B1768">
        <f>VLOOKUP(A1768,Sheet2!$A$2:$C$250,3)</f>
        <v>44</v>
      </c>
      <c r="C1768" t="str">
        <f>VLOOKUP(A1768,Sheet2!$A$2:$C$250,2)</f>
        <v>Bristol Bay</v>
      </c>
      <c r="D1768" t="s">
        <v>3451</v>
      </c>
      <c r="E1768" t="s">
        <v>3335</v>
      </c>
      <c r="F1768">
        <v>9384</v>
      </c>
      <c r="I1768">
        <v>3605.8802919708032</v>
      </c>
      <c r="K1768">
        <v>25145.411305199996</v>
      </c>
    </row>
    <row r="1769" spans="1:11">
      <c r="A1769" t="s">
        <v>1390</v>
      </c>
      <c r="B1769">
        <f>VLOOKUP(A1769,Sheet2!$A$2:$C$250,3)</f>
        <v>44</v>
      </c>
      <c r="C1769" t="str">
        <f>VLOOKUP(A1769,Sheet2!$A$2:$C$250,2)</f>
        <v>Bristol Bay</v>
      </c>
      <c r="D1769" t="s">
        <v>1382</v>
      </c>
      <c r="E1769" t="s">
        <v>3335</v>
      </c>
    </row>
    <row r="1770" spans="1:11">
      <c r="A1770" t="s">
        <v>1390</v>
      </c>
      <c r="B1770">
        <f>VLOOKUP(A1770,Sheet2!$A$2:$C$250,3)</f>
        <v>44</v>
      </c>
      <c r="C1770" t="str">
        <f>VLOOKUP(A1770,Sheet2!$A$2:$C$250,2)</f>
        <v>Bristol Bay</v>
      </c>
      <c r="D1770" t="s">
        <v>1381</v>
      </c>
      <c r="E1770" t="s">
        <v>3232</v>
      </c>
      <c r="F1770">
        <v>1100</v>
      </c>
    </row>
    <row r="1771" spans="1:11">
      <c r="A1771" t="s">
        <v>1390</v>
      </c>
      <c r="B1771">
        <f>VLOOKUP(A1771,Sheet2!$A$2:$C$250,3)</f>
        <v>44</v>
      </c>
      <c r="C1771" t="str">
        <f>VLOOKUP(A1771,Sheet2!$A$2:$C$250,2)</f>
        <v>Bristol Bay</v>
      </c>
      <c r="D1771" t="s">
        <v>1378</v>
      </c>
      <c r="E1771" t="s">
        <v>3232</v>
      </c>
      <c r="F1771">
        <v>1500</v>
      </c>
      <c r="I1771">
        <v>2500</v>
      </c>
    </row>
    <row r="1772" spans="1:11">
      <c r="A1772" t="s">
        <v>1390</v>
      </c>
      <c r="B1772">
        <f>VLOOKUP(A1772,Sheet2!$A$2:$C$250,3)</f>
        <v>44</v>
      </c>
      <c r="C1772" t="str">
        <f>VLOOKUP(A1772,Sheet2!$A$2:$C$250,2)</f>
        <v>Bristol Bay</v>
      </c>
      <c r="D1772" t="s">
        <v>1370</v>
      </c>
      <c r="E1772" t="s">
        <v>377</v>
      </c>
    </row>
    <row r="1773" spans="1:11">
      <c r="A1773" t="s">
        <v>1390</v>
      </c>
      <c r="B1773">
        <f>VLOOKUP(A1773,Sheet2!$A$2:$C$250,3)</f>
        <v>44</v>
      </c>
      <c r="C1773" t="str">
        <f>VLOOKUP(A1773,Sheet2!$A$2:$C$250,2)</f>
        <v>Bristol Bay</v>
      </c>
      <c r="D1773" t="s">
        <v>1374</v>
      </c>
      <c r="E1773" t="s">
        <v>377</v>
      </c>
    </row>
    <row r="1774" spans="1:11">
      <c r="A1774" t="s">
        <v>1390</v>
      </c>
      <c r="B1774">
        <f>VLOOKUP(A1774,Sheet2!$A$2:$C$250,3)</f>
        <v>44</v>
      </c>
      <c r="C1774" t="str">
        <f>VLOOKUP(A1774,Sheet2!$A$2:$C$250,2)</f>
        <v>Bristol Bay</v>
      </c>
      <c r="D1774" t="s">
        <v>126</v>
      </c>
      <c r="E1774" t="s">
        <v>1500</v>
      </c>
      <c r="F1774">
        <v>1104</v>
      </c>
    </row>
    <row r="1775" spans="1:11">
      <c r="A1775" t="s">
        <v>1390</v>
      </c>
      <c r="B1775">
        <f>VLOOKUP(A1775,Sheet2!$A$2:$C$250,3)</f>
        <v>44</v>
      </c>
      <c r="C1775" t="str">
        <f>VLOOKUP(A1775,Sheet2!$A$2:$C$250,2)</f>
        <v>Bristol Bay</v>
      </c>
      <c r="D1775" t="s">
        <v>2740</v>
      </c>
      <c r="E1775" t="s">
        <v>1500</v>
      </c>
      <c r="I1775">
        <v>1684.8</v>
      </c>
      <c r="K1775">
        <v>20382</v>
      </c>
    </row>
    <row r="1776" spans="1:11">
      <c r="A1776" t="s">
        <v>1390</v>
      </c>
      <c r="B1776">
        <f>VLOOKUP(A1776,Sheet2!$A$2:$C$250,3)</f>
        <v>44</v>
      </c>
      <c r="C1776" t="str">
        <f>VLOOKUP(A1776,Sheet2!$A$2:$C$250,2)</f>
        <v>Bristol Bay</v>
      </c>
      <c r="D1776" t="s">
        <v>1376</v>
      </c>
      <c r="E1776" t="s">
        <v>1500</v>
      </c>
    </row>
    <row r="1777" spans="1:11">
      <c r="A1777" t="s">
        <v>1390</v>
      </c>
      <c r="B1777">
        <f>VLOOKUP(A1777,Sheet2!$A$2:$C$250,3)</f>
        <v>44</v>
      </c>
      <c r="C1777" t="str">
        <f>VLOOKUP(A1777,Sheet2!$A$2:$C$250,2)</f>
        <v>Bristol Bay</v>
      </c>
      <c r="D1777" t="s">
        <v>1377</v>
      </c>
      <c r="E1777" t="s">
        <v>1500</v>
      </c>
    </row>
    <row r="1778" spans="1:11">
      <c r="A1778" t="s">
        <v>1390</v>
      </c>
      <c r="B1778">
        <f>VLOOKUP(A1778,Sheet2!$A$2:$C$250,3)</f>
        <v>44</v>
      </c>
      <c r="C1778" t="str">
        <f>VLOOKUP(A1778,Sheet2!$A$2:$C$250,2)</f>
        <v>Bristol Bay</v>
      </c>
      <c r="D1778" t="s">
        <v>1385</v>
      </c>
      <c r="E1778" t="s">
        <v>1500</v>
      </c>
    </row>
    <row r="1779" spans="1:11">
      <c r="A1779" t="s">
        <v>1390</v>
      </c>
      <c r="B1779">
        <f>VLOOKUP(A1779,Sheet2!$A$2:$C$250,3)</f>
        <v>44</v>
      </c>
      <c r="C1779" t="str">
        <f>VLOOKUP(A1779,Sheet2!$A$2:$C$250,2)</f>
        <v>Bristol Bay</v>
      </c>
      <c r="D1779" t="s">
        <v>1386</v>
      </c>
      <c r="E1779" t="s">
        <v>1500</v>
      </c>
    </row>
    <row r="1780" spans="1:11">
      <c r="A1780" t="s">
        <v>1390</v>
      </c>
      <c r="B1780">
        <f>VLOOKUP(A1780,Sheet2!$A$2:$C$250,3)</f>
        <v>44</v>
      </c>
      <c r="C1780" t="str">
        <f>VLOOKUP(A1780,Sheet2!$A$2:$C$250,2)</f>
        <v>Bristol Bay</v>
      </c>
      <c r="D1780" t="s">
        <v>255</v>
      </c>
      <c r="E1780" t="s">
        <v>1500</v>
      </c>
    </row>
    <row r="1781" spans="1:11">
      <c r="A1781" t="s">
        <v>1390</v>
      </c>
      <c r="B1781">
        <f>VLOOKUP(A1781,Sheet2!$A$2:$C$250,3)</f>
        <v>44</v>
      </c>
      <c r="C1781" t="str">
        <f>VLOOKUP(A1781,Sheet2!$A$2:$C$250,2)</f>
        <v>Bristol Bay</v>
      </c>
      <c r="D1781" t="s">
        <v>2483</v>
      </c>
      <c r="E1781" t="s">
        <v>2424</v>
      </c>
      <c r="F1781">
        <v>2130</v>
      </c>
      <c r="I1781">
        <v>656.2</v>
      </c>
      <c r="K1781">
        <v>6654</v>
      </c>
    </row>
    <row r="1782" spans="1:11">
      <c r="A1782" t="s">
        <v>1390</v>
      </c>
      <c r="B1782">
        <f>VLOOKUP(A1782,Sheet2!$A$2:$C$250,3)</f>
        <v>44</v>
      </c>
      <c r="C1782" t="str">
        <f>VLOOKUP(A1782,Sheet2!$A$2:$C$250,2)</f>
        <v>Bristol Bay</v>
      </c>
      <c r="D1782" t="s">
        <v>162</v>
      </c>
      <c r="E1782" t="s">
        <v>2424</v>
      </c>
    </row>
    <row r="1783" spans="1:11">
      <c r="A1783" t="s">
        <v>1390</v>
      </c>
      <c r="B1783">
        <f>VLOOKUP(A1783,Sheet2!$A$2:$C$250,3)</f>
        <v>44</v>
      </c>
      <c r="C1783" t="str">
        <f>VLOOKUP(A1783,Sheet2!$A$2:$C$250,2)</f>
        <v>Bristol Bay</v>
      </c>
      <c r="D1783" t="s">
        <v>1373</v>
      </c>
      <c r="E1783" t="s">
        <v>2233</v>
      </c>
    </row>
    <row r="1784" spans="1:11">
      <c r="A1784" t="s">
        <v>1390</v>
      </c>
      <c r="B1784">
        <f>VLOOKUP(A1784,Sheet2!$A$2:$C$250,3)</f>
        <v>44</v>
      </c>
      <c r="C1784" t="str">
        <f>VLOOKUP(A1784,Sheet2!$A$2:$C$250,2)</f>
        <v>Bristol Bay</v>
      </c>
      <c r="D1784" t="s">
        <v>1387</v>
      </c>
      <c r="E1784" t="s">
        <v>1980</v>
      </c>
      <c r="F1784">
        <v>1104</v>
      </c>
    </row>
    <row r="1785" spans="1:11">
      <c r="A1785" t="s">
        <v>1390</v>
      </c>
      <c r="B1785">
        <f>VLOOKUP(A1785,Sheet2!$A$2:$C$250,3)</f>
        <v>44</v>
      </c>
      <c r="C1785" t="str">
        <f>VLOOKUP(A1785,Sheet2!$A$2:$C$250,2)</f>
        <v>Bristol Bay</v>
      </c>
      <c r="D1785" t="s">
        <v>1375</v>
      </c>
      <c r="E1785" t="s">
        <v>1980</v>
      </c>
    </row>
    <row r="1786" spans="1:11">
      <c r="A1786" t="s">
        <v>1390</v>
      </c>
      <c r="B1786">
        <f>VLOOKUP(A1786,Sheet2!$A$2:$C$250,3)</f>
        <v>44</v>
      </c>
      <c r="C1786" t="str">
        <f>VLOOKUP(A1786,Sheet2!$A$2:$C$250,2)</f>
        <v>Bristol Bay</v>
      </c>
      <c r="D1786" t="s">
        <v>1389</v>
      </c>
      <c r="E1786" t="s">
        <v>65</v>
      </c>
      <c r="F1786">
        <v>1400</v>
      </c>
    </row>
    <row r="1787" spans="1:11">
      <c r="A1787" t="s">
        <v>1390</v>
      </c>
      <c r="B1787">
        <f>VLOOKUP(A1787,Sheet2!$A$2:$C$250,3)</f>
        <v>44</v>
      </c>
      <c r="C1787" t="str">
        <f>VLOOKUP(A1787,Sheet2!$A$2:$C$250,2)</f>
        <v>Bristol Bay</v>
      </c>
      <c r="D1787" t="s">
        <v>1384</v>
      </c>
      <c r="E1787" t="s">
        <v>65</v>
      </c>
    </row>
    <row r="1788" spans="1:11">
      <c r="A1788" t="s">
        <v>1414</v>
      </c>
      <c r="B1788">
        <f>VLOOKUP(A1788,Sheet2!$A$2:$C$250,3)</f>
        <v>97</v>
      </c>
      <c r="C1788" t="str">
        <f>VLOOKUP(A1788,Sheet2!$A$2:$C$250,2)</f>
        <v>Bristol Bay</v>
      </c>
      <c r="D1788" t="s">
        <v>1394</v>
      </c>
      <c r="E1788" t="s">
        <v>3615</v>
      </c>
    </row>
    <row r="1789" spans="1:11">
      <c r="A1789" t="s">
        <v>1414</v>
      </c>
      <c r="B1789">
        <f>VLOOKUP(A1789,Sheet2!$A$2:$C$250,3)</f>
        <v>97</v>
      </c>
      <c r="C1789" t="str">
        <f>VLOOKUP(A1789,Sheet2!$A$2:$C$250,2)</f>
        <v>Bristol Bay</v>
      </c>
      <c r="D1789" t="s">
        <v>1401</v>
      </c>
      <c r="E1789" t="s">
        <v>3615</v>
      </c>
    </row>
    <row r="1790" spans="1:11">
      <c r="A1790" t="s">
        <v>1414</v>
      </c>
      <c r="B1790">
        <f>VLOOKUP(A1790,Sheet2!$A$2:$C$250,3)</f>
        <v>97</v>
      </c>
      <c r="C1790" t="str">
        <f>VLOOKUP(A1790,Sheet2!$A$2:$C$250,2)</f>
        <v>Bristol Bay</v>
      </c>
      <c r="D1790" t="s">
        <v>1404</v>
      </c>
      <c r="E1790" t="s">
        <v>3615</v>
      </c>
    </row>
    <row r="1791" spans="1:11">
      <c r="A1791" t="s">
        <v>1414</v>
      </c>
      <c r="B1791">
        <f>VLOOKUP(A1791,Sheet2!$A$2:$C$250,3)</f>
        <v>97</v>
      </c>
      <c r="C1791" t="str">
        <f>VLOOKUP(A1791,Sheet2!$A$2:$C$250,2)</f>
        <v>Bristol Bay</v>
      </c>
      <c r="D1791" t="s">
        <v>1406</v>
      </c>
      <c r="E1791" t="s">
        <v>3615</v>
      </c>
    </row>
    <row r="1792" spans="1:11">
      <c r="A1792" t="s">
        <v>1414</v>
      </c>
      <c r="B1792">
        <f>VLOOKUP(A1792,Sheet2!$A$2:$C$250,3)</f>
        <v>97</v>
      </c>
      <c r="C1792" t="str">
        <f>VLOOKUP(A1792,Sheet2!$A$2:$C$250,2)</f>
        <v>Bristol Bay</v>
      </c>
      <c r="D1792" t="s">
        <v>1409</v>
      </c>
      <c r="E1792" t="s">
        <v>3615</v>
      </c>
    </row>
    <row r="1793" spans="1:11">
      <c r="A1793" t="s">
        <v>1414</v>
      </c>
      <c r="B1793">
        <f>VLOOKUP(A1793,Sheet2!$A$2:$C$250,3)</f>
        <v>97</v>
      </c>
      <c r="C1793" t="str">
        <f>VLOOKUP(A1793,Sheet2!$A$2:$C$250,2)</f>
        <v>Bristol Bay</v>
      </c>
      <c r="D1793" t="s">
        <v>1403</v>
      </c>
      <c r="E1793" t="s">
        <v>3315</v>
      </c>
    </row>
    <row r="1794" spans="1:11">
      <c r="A1794" t="s">
        <v>1414</v>
      </c>
      <c r="B1794">
        <f>VLOOKUP(A1794,Sheet2!$A$2:$C$250,3)</f>
        <v>97</v>
      </c>
      <c r="C1794" t="str">
        <f>VLOOKUP(A1794,Sheet2!$A$2:$C$250,2)</f>
        <v>Bristol Bay</v>
      </c>
      <c r="D1794" t="s">
        <v>3258</v>
      </c>
      <c r="E1794" t="s">
        <v>3232</v>
      </c>
      <c r="F1794">
        <v>900</v>
      </c>
      <c r="I1794">
        <v>1200</v>
      </c>
      <c r="K1794">
        <v>14000</v>
      </c>
    </row>
    <row r="1795" spans="1:11">
      <c r="A1795" t="s">
        <v>1414</v>
      </c>
      <c r="B1795">
        <f>VLOOKUP(A1795,Sheet2!$A$2:$C$250,3)</f>
        <v>97</v>
      </c>
      <c r="C1795" t="str">
        <f>VLOOKUP(A1795,Sheet2!$A$2:$C$250,2)</f>
        <v>Bristol Bay</v>
      </c>
      <c r="D1795" t="s">
        <v>3071</v>
      </c>
      <c r="E1795" t="s">
        <v>377</v>
      </c>
      <c r="F1795">
        <v>1800</v>
      </c>
      <c r="I1795">
        <v>2500</v>
      </c>
      <c r="K1795">
        <v>5200</v>
      </c>
    </row>
    <row r="1796" spans="1:11">
      <c r="A1796" t="s">
        <v>1414</v>
      </c>
      <c r="B1796">
        <f>VLOOKUP(A1796,Sheet2!$A$2:$C$250,3)</f>
        <v>97</v>
      </c>
      <c r="C1796" t="str">
        <f>VLOOKUP(A1796,Sheet2!$A$2:$C$250,2)</f>
        <v>Bristol Bay</v>
      </c>
      <c r="D1796" t="s">
        <v>3070</v>
      </c>
      <c r="E1796" t="s">
        <v>377</v>
      </c>
      <c r="F1796">
        <v>2100</v>
      </c>
      <c r="I1796">
        <v>2900</v>
      </c>
      <c r="K1796">
        <v>6100</v>
      </c>
    </row>
    <row r="1797" spans="1:11">
      <c r="A1797" t="s">
        <v>1414</v>
      </c>
      <c r="B1797">
        <f>VLOOKUP(A1797,Sheet2!$A$2:$C$250,3)</f>
        <v>97</v>
      </c>
      <c r="C1797" t="str">
        <f>VLOOKUP(A1797,Sheet2!$A$2:$C$250,2)</f>
        <v>Bristol Bay</v>
      </c>
      <c r="D1797" t="s">
        <v>1397</v>
      </c>
      <c r="E1797" t="s">
        <v>377</v>
      </c>
      <c r="F1797">
        <v>3600</v>
      </c>
    </row>
    <row r="1798" spans="1:11">
      <c r="A1798" t="s">
        <v>2066</v>
      </c>
      <c r="B1798">
        <f>VLOOKUP(A1798,Sheet2!$A$2:$C$250,3)</f>
        <v>97</v>
      </c>
      <c r="C1798" t="str">
        <f>VLOOKUP(A1798,Sheet2!$A$2:$C$250,2)</f>
        <v>Bristol Bay</v>
      </c>
      <c r="D1798" t="s">
        <v>3069</v>
      </c>
      <c r="E1798" t="s">
        <v>377</v>
      </c>
      <c r="F1798">
        <v>5495</v>
      </c>
      <c r="I1798">
        <v>2216.0583941605842</v>
      </c>
    </row>
    <row r="1799" spans="1:11">
      <c r="A1799" t="s">
        <v>1414</v>
      </c>
      <c r="B1799">
        <f>VLOOKUP(A1799,Sheet2!$A$2:$C$250,3)</f>
        <v>97</v>
      </c>
      <c r="C1799" t="str">
        <f>VLOOKUP(A1799,Sheet2!$A$2:$C$250,2)</f>
        <v>Bristol Bay</v>
      </c>
      <c r="D1799" t="s">
        <v>1405</v>
      </c>
      <c r="E1799" t="s">
        <v>377</v>
      </c>
    </row>
    <row r="1800" spans="1:11">
      <c r="A1800" t="s">
        <v>1414</v>
      </c>
      <c r="B1800">
        <f>VLOOKUP(A1800,Sheet2!$A$2:$C$250,3)</f>
        <v>97</v>
      </c>
      <c r="C1800" t="str">
        <f>VLOOKUP(A1800,Sheet2!$A$2:$C$250,2)</f>
        <v>Bristol Bay</v>
      </c>
      <c r="D1800" t="s">
        <v>2064</v>
      </c>
      <c r="E1800" t="s">
        <v>1500</v>
      </c>
      <c r="F1800">
        <v>3500</v>
      </c>
      <c r="I1800">
        <v>5500</v>
      </c>
      <c r="K1800">
        <v>1000</v>
      </c>
    </row>
    <row r="1801" spans="1:11">
      <c r="A1801" t="s">
        <v>1414</v>
      </c>
      <c r="B1801">
        <f>VLOOKUP(A1801,Sheet2!$A$2:$C$250,3)</f>
        <v>97</v>
      </c>
      <c r="C1801" t="str">
        <f>VLOOKUP(A1801,Sheet2!$A$2:$C$250,2)</f>
        <v>Bristol Bay</v>
      </c>
      <c r="D1801" t="s">
        <v>1412</v>
      </c>
      <c r="E1801" t="s">
        <v>1500</v>
      </c>
      <c r="F1801">
        <v>5000</v>
      </c>
    </row>
    <row r="1802" spans="1:11">
      <c r="A1802" t="s">
        <v>2066</v>
      </c>
      <c r="B1802">
        <f>VLOOKUP(A1802,Sheet2!$A$2:$C$250,3)</f>
        <v>97</v>
      </c>
      <c r="C1802" t="str">
        <f>VLOOKUP(A1802,Sheet2!$A$2:$C$250,2)</f>
        <v>Bristol Bay</v>
      </c>
      <c r="D1802" t="s">
        <v>2741</v>
      </c>
      <c r="E1802" t="s">
        <v>1500</v>
      </c>
      <c r="F1802">
        <v>5495</v>
      </c>
      <c r="I1802">
        <v>4511.9912408759128</v>
      </c>
    </row>
    <row r="1803" spans="1:11">
      <c r="A1803" t="s">
        <v>1414</v>
      </c>
      <c r="B1803">
        <f>VLOOKUP(A1803,Sheet2!$A$2:$C$250,3)</f>
        <v>97</v>
      </c>
      <c r="C1803" t="str">
        <f>VLOOKUP(A1803,Sheet2!$A$2:$C$250,2)</f>
        <v>Bristol Bay</v>
      </c>
      <c r="D1803" t="s">
        <v>1391</v>
      </c>
      <c r="E1803" t="s">
        <v>1500</v>
      </c>
    </row>
    <row r="1804" spans="1:11">
      <c r="A1804" t="s">
        <v>1414</v>
      </c>
      <c r="B1804">
        <f>VLOOKUP(A1804,Sheet2!$A$2:$C$250,3)</f>
        <v>97</v>
      </c>
      <c r="C1804" t="str">
        <f>VLOOKUP(A1804,Sheet2!$A$2:$C$250,2)</f>
        <v>Bristol Bay</v>
      </c>
      <c r="D1804" t="s">
        <v>1393</v>
      </c>
      <c r="E1804" t="s">
        <v>1500</v>
      </c>
    </row>
    <row r="1805" spans="1:11">
      <c r="A1805" t="s">
        <v>1414</v>
      </c>
      <c r="B1805">
        <f>VLOOKUP(A1805,Sheet2!$A$2:$C$250,3)</f>
        <v>97</v>
      </c>
      <c r="C1805" t="str">
        <f>VLOOKUP(A1805,Sheet2!$A$2:$C$250,2)</f>
        <v>Bristol Bay</v>
      </c>
      <c r="D1805" t="s">
        <v>1396</v>
      </c>
      <c r="E1805" t="s">
        <v>1500</v>
      </c>
    </row>
    <row r="1806" spans="1:11">
      <c r="A1806" t="s">
        <v>1414</v>
      </c>
      <c r="B1806">
        <f>VLOOKUP(A1806,Sheet2!$A$2:$C$250,3)</f>
        <v>97</v>
      </c>
      <c r="C1806" t="str">
        <f>VLOOKUP(A1806,Sheet2!$A$2:$C$250,2)</f>
        <v>Bristol Bay</v>
      </c>
      <c r="D1806" t="s">
        <v>1400</v>
      </c>
      <c r="E1806" t="s">
        <v>1500</v>
      </c>
    </row>
    <row r="1807" spans="1:11">
      <c r="A1807" t="s">
        <v>1414</v>
      </c>
      <c r="B1807">
        <f>VLOOKUP(A1807,Sheet2!$A$2:$C$250,3)</f>
        <v>97</v>
      </c>
      <c r="C1807" t="str">
        <f>VLOOKUP(A1807,Sheet2!$A$2:$C$250,2)</f>
        <v>Bristol Bay</v>
      </c>
      <c r="D1807" t="s">
        <v>1402</v>
      </c>
      <c r="E1807" t="s">
        <v>1500</v>
      </c>
    </row>
    <row r="1808" spans="1:11">
      <c r="A1808" t="s">
        <v>1414</v>
      </c>
      <c r="B1808">
        <f>VLOOKUP(A1808,Sheet2!$A$2:$C$250,3)</f>
        <v>97</v>
      </c>
      <c r="C1808" t="str">
        <f>VLOOKUP(A1808,Sheet2!$A$2:$C$250,2)</f>
        <v>Bristol Bay</v>
      </c>
      <c r="D1808" t="s">
        <v>1407</v>
      </c>
      <c r="E1808" t="s">
        <v>1500</v>
      </c>
    </row>
    <row r="1809" spans="1:11">
      <c r="A1809" t="s">
        <v>1414</v>
      </c>
      <c r="B1809">
        <f>VLOOKUP(A1809,Sheet2!$A$2:$C$250,3)</f>
        <v>97</v>
      </c>
      <c r="C1809" t="str">
        <f>VLOOKUP(A1809,Sheet2!$A$2:$C$250,2)</f>
        <v>Bristol Bay</v>
      </c>
      <c r="D1809" t="s">
        <v>1410</v>
      </c>
      <c r="E1809" t="s">
        <v>1500</v>
      </c>
    </row>
    <row r="1810" spans="1:11">
      <c r="A1810" t="s">
        <v>1414</v>
      </c>
      <c r="B1810">
        <f>VLOOKUP(A1810,Sheet2!$A$2:$C$250,3)</f>
        <v>97</v>
      </c>
      <c r="C1810" t="str">
        <f>VLOOKUP(A1810,Sheet2!$A$2:$C$250,2)</f>
        <v>Bristol Bay</v>
      </c>
      <c r="D1810" t="s">
        <v>1411</v>
      </c>
      <c r="E1810" t="s">
        <v>1500</v>
      </c>
    </row>
    <row r="1811" spans="1:11">
      <c r="A1811" t="s">
        <v>1414</v>
      </c>
      <c r="B1811">
        <f>VLOOKUP(A1811,Sheet2!$A$2:$C$250,3)</f>
        <v>97</v>
      </c>
      <c r="C1811" t="str">
        <f>VLOOKUP(A1811,Sheet2!$A$2:$C$250,2)</f>
        <v>Bristol Bay</v>
      </c>
      <c r="D1811" t="s">
        <v>2484</v>
      </c>
      <c r="E1811" t="s">
        <v>2424</v>
      </c>
      <c r="F1811">
        <v>4000</v>
      </c>
      <c r="I1811">
        <v>800</v>
      </c>
      <c r="K1811">
        <v>3000</v>
      </c>
    </row>
    <row r="1812" spans="1:11">
      <c r="A1812" t="s">
        <v>1414</v>
      </c>
      <c r="B1812">
        <f>VLOOKUP(A1812,Sheet2!$A$2:$C$250,3)</f>
        <v>97</v>
      </c>
      <c r="C1812" t="str">
        <f>VLOOKUP(A1812,Sheet2!$A$2:$C$250,2)</f>
        <v>Bristol Bay</v>
      </c>
      <c r="D1812" t="s">
        <v>1413</v>
      </c>
      <c r="E1812" t="s">
        <v>2424</v>
      </c>
    </row>
    <row r="1813" spans="1:11">
      <c r="A1813" t="s">
        <v>1414</v>
      </c>
      <c r="B1813">
        <f>VLOOKUP(A1813,Sheet2!$A$2:$C$250,3)</f>
        <v>97</v>
      </c>
      <c r="C1813" t="str">
        <f>VLOOKUP(A1813,Sheet2!$A$2:$C$250,2)</f>
        <v>Bristol Bay</v>
      </c>
      <c r="D1813" t="s">
        <v>1399</v>
      </c>
      <c r="E1813" t="s">
        <v>213</v>
      </c>
    </row>
    <row r="1814" spans="1:11">
      <c r="A1814" t="s">
        <v>1414</v>
      </c>
      <c r="B1814">
        <f>VLOOKUP(A1814,Sheet2!$A$2:$C$250,3)</f>
        <v>97</v>
      </c>
      <c r="C1814" t="str">
        <f>VLOOKUP(A1814,Sheet2!$A$2:$C$250,2)</f>
        <v>Bristol Bay</v>
      </c>
      <c r="D1814" t="s">
        <v>2200</v>
      </c>
      <c r="E1814" t="s">
        <v>2194</v>
      </c>
      <c r="F1814">
        <v>5000</v>
      </c>
      <c r="I1814">
        <v>3000</v>
      </c>
      <c r="K1814">
        <v>40000</v>
      </c>
    </row>
    <row r="1815" spans="1:11">
      <c r="A1815" t="s">
        <v>1414</v>
      </c>
      <c r="B1815">
        <f>VLOOKUP(A1815,Sheet2!$A$2:$C$250,3)</f>
        <v>97</v>
      </c>
      <c r="C1815" t="str">
        <f>VLOOKUP(A1815,Sheet2!$A$2:$C$250,2)</f>
        <v>Bristol Bay</v>
      </c>
      <c r="D1815" t="s">
        <v>442</v>
      </c>
      <c r="E1815" t="s">
        <v>1980</v>
      </c>
      <c r="F1815">
        <v>480</v>
      </c>
    </row>
    <row r="1816" spans="1:11">
      <c r="A1816" t="s">
        <v>2066</v>
      </c>
      <c r="B1816">
        <f>VLOOKUP(A1816,Sheet2!$A$2:$C$250,3)</f>
        <v>97</v>
      </c>
      <c r="C1816" t="str">
        <f>VLOOKUP(A1816,Sheet2!$A$2:$C$250,2)</f>
        <v>Bristol Bay</v>
      </c>
      <c r="D1816" t="s">
        <v>2067</v>
      </c>
      <c r="E1816" t="s">
        <v>1980</v>
      </c>
      <c r="F1816">
        <v>1920</v>
      </c>
      <c r="I1816">
        <v>3497.5182481751826</v>
      </c>
    </row>
    <row r="1817" spans="1:11">
      <c r="A1817" t="s">
        <v>1414</v>
      </c>
      <c r="B1817">
        <f>VLOOKUP(A1817,Sheet2!$A$2:$C$250,3)</f>
        <v>97</v>
      </c>
      <c r="C1817" t="str">
        <f>VLOOKUP(A1817,Sheet2!$A$2:$C$250,2)</f>
        <v>Bristol Bay</v>
      </c>
      <c r="D1817" t="s">
        <v>1392</v>
      </c>
      <c r="E1817" t="s">
        <v>1980</v>
      </c>
    </row>
    <row r="1818" spans="1:11">
      <c r="A1818" t="s">
        <v>1414</v>
      </c>
      <c r="B1818">
        <f>VLOOKUP(A1818,Sheet2!$A$2:$C$250,3)</f>
        <v>97</v>
      </c>
      <c r="C1818" t="str">
        <f>VLOOKUP(A1818,Sheet2!$A$2:$C$250,2)</f>
        <v>Bristol Bay</v>
      </c>
      <c r="D1818" t="s">
        <v>2065</v>
      </c>
      <c r="E1818" t="s">
        <v>1980</v>
      </c>
    </row>
    <row r="1819" spans="1:11">
      <c r="A1819" t="s">
        <v>2742</v>
      </c>
      <c r="B1819">
        <f>VLOOKUP(A1819,Sheet2!$A$2:$C$250,3)</f>
        <v>7</v>
      </c>
      <c r="C1819" t="str">
        <f>VLOOKUP(A1819,Sheet2!$A$2:$C$250,2)</f>
        <v>Bristol Bay</v>
      </c>
      <c r="D1819" t="s">
        <v>2743</v>
      </c>
      <c r="E1819" t="s">
        <v>1500</v>
      </c>
    </row>
    <row r="1820" spans="1:11">
      <c r="A1820" t="s">
        <v>3452</v>
      </c>
      <c r="B1820">
        <f>VLOOKUP(A1820,Sheet2!$A$2:$C$250,3)</f>
        <v>33064</v>
      </c>
      <c r="C1820" t="str">
        <f>VLOOKUP(A1820,Sheet2!$A$2:$C$250,2)</f>
        <v>Southeast</v>
      </c>
      <c r="E1820" t="s">
        <v>3335</v>
      </c>
      <c r="F1820">
        <v>989909</v>
      </c>
    </row>
    <row r="1821" spans="1:11">
      <c r="A1821" t="s">
        <v>2068</v>
      </c>
      <c r="B1821">
        <f>VLOOKUP(A1821,Sheet2!$A$2:$C$250,3)</f>
        <v>33064</v>
      </c>
      <c r="C1821" t="str">
        <f>VLOOKUP(A1821,Sheet2!$A$2:$C$250,2)</f>
        <v>Southeast</v>
      </c>
      <c r="D1821" t="s">
        <v>3260</v>
      </c>
      <c r="E1821" t="s">
        <v>3232</v>
      </c>
      <c r="F1821">
        <v>10176</v>
      </c>
      <c r="K1821">
        <v>189785.708056</v>
      </c>
    </row>
    <row r="1822" spans="1:11">
      <c r="A1822" t="s">
        <v>2068</v>
      </c>
      <c r="B1822">
        <f>VLOOKUP(A1822,Sheet2!$A$2:$C$250,3)</f>
        <v>33064</v>
      </c>
      <c r="C1822" t="str">
        <f>VLOOKUP(A1822,Sheet2!$A$2:$C$250,2)</f>
        <v>Southeast</v>
      </c>
      <c r="D1822" t="s">
        <v>3262</v>
      </c>
      <c r="E1822" t="s">
        <v>3232</v>
      </c>
      <c r="F1822">
        <v>16487</v>
      </c>
      <c r="I1822">
        <v>3701.3</v>
      </c>
      <c r="K1822">
        <v>144261.29833999998</v>
      </c>
    </row>
    <row r="1823" spans="1:11">
      <c r="A1823" t="s">
        <v>2068</v>
      </c>
      <c r="B1823">
        <f>VLOOKUP(A1823,Sheet2!$A$2:$C$250,3)</f>
        <v>33064</v>
      </c>
      <c r="C1823" t="str">
        <f>VLOOKUP(A1823,Sheet2!$A$2:$C$250,2)</f>
        <v>Southeast</v>
      </c>
      <c r="D1823" t="s">
        <v>3261</v>
      </c>
      <c r="E1823" t="s">
        <v>3232</v>
      </c>
      <c r="F1823">
        <v>32195</v>
      </c>
      <c r="I1823">
        <v>10245.75</v>
      </c>
      <c r="K1823">
        <v>468308.21473599999</v>
      </c>
    </row>
    <row r="1824" spans="1:11">
      <c r="A1824" t="s">
        <v>2068</v>
      </c>
      <c r="B1824">
        <f>VLOOKUP(A1824,Sheet2!$A$2:$C$250,3)</f>
        <v>33064</v>
      </c>
      <c r="C1824" t="str">
        <f>VLOOKUP(A1824,Sheet2!$A$2:$C$250,2)</f>
        <v>Southeast</v>
      </c>
      <c r="D1824" t="s">
        <v>3259</v>
      </c>
      <c r="E1824" t="s">
        <v>3232</v>
      </c>
      <c r="F1824">
        <v>58069</v>
      </c>
      <c r="I1824">
        <v>168865.57664233577</v>
      </c>
      <c r="K1824">
        <v>4618091.5624500001</v>
      </c>
    </row>
    <row r="1825" spans="1:13">
      <c r="A1825" t="s">
        <v>2068</v>
      </c>
      <c r="B1825">
        <f>VLOOKUP(A1825,Sheet2!$A$2:$C$250,3)</f>
        <v>33064</v>
      </c>
      <c r="C1825" t="str">
        <f>VLOOKUP(A1825,Sheet2!$A$2:$C$250,2)</f>
        <v>Southeast</v>
      </c>
      <c r="D1825" t="s">
        <v>3222</v>
      </c>
      <c r="E1825" t="s">
        <v>3216</v>
      </c>
      <c r="F1825">
        <v>9246</v>
      </c>
      <c r="K1825">
        <v>123863.6147625</v>
      </c>
    </row>
    <row r="1826" spans="1:13">
      <c r="A1826" t="s">
        <v>2068</v>
      </c>
      <c r="B1826">
        <f>VLOOKUP(A1826,Sheet2!$A$2:$C$250,3)</f>
        <v>33064</v>
      </c>
      <c r="C1826" t="str">
        <f>VLOOKUP(A1826,Sheet2!$A$2:$C$250,2)</f>
        <v>Southeast</v>
      </c>
      <c r="D1826" t="s">
        <v>3221</v>
      </c>
      <c r="E1826" t="s">
        <v>3216</v>
      </c>
      <c r="F1826">
        <v>20657</v>
      </c>
      <c r="I1826">
        <v>8348.4700729927008</v>
      </c>
      <c r="K1826">
        <v>369007.32103599998</v>
      </c>
    </row>
    <row r="1827" spans="1:13">
      <c r="A1827" t="s">
        <v>2068</v>
      </c>
      <c r="B1827">
        <f>VLOOKUP(A1827,Sheet2!$A$2:$C$250,3)</f>
        <v>33064</v>
      </c>
      <c r="C1827" t="str">
        <f>VLOOKUP(A1827,Sheet2!$A$2:$C$250,2)</f>
        <v>Southeast</v>
      </c>
      <c r="D1827" t="s">
        <v>3220</v>
      </c>
      <c r="E1827" t="s">
        <v>3216</v>
      </c>
      <c r="F1827">
        <v>42444</v>
      </c>
      <c r="I1827">
        <v>25189.020437956202</v>
      </c>
      <c r="K1827">
        <v>764992.1348672501</v>
      </c>
    </row>
    <row r="1828" spans="1:13">
      <c r="A1828" t="s">
        <v>2068</v>
      </c>
      <c r="B1828">
        <f>VLOOKUP(A1828,Sheet2!$A$2:$C$250,3)</f>
        <v>33064</v>
      </c>
      <c r="C1828" t="str">
        <f>VLOOKUP(A1828,Sheet2!$A$2:$C$250,2)</f>
        <v>Southeast</v>
      </c>
      <c r="D1828" t="s">
        <v>3072</v>
      </c>
      <c r="E1828" t="s">
        <v>377</v>
      </c>
      <c r="F1828">
        <v>1100</v>
      </c>
      <c r="I1828">
        <v>540.86824817518243</v>
      </c>
      <c r="K1828">
        <v>7644.5688004999993</v>
      </c>
      <c r="M1828">
        <v>32.606557377049178</v>
      </c>
    </row>
    <row r="1829" spans="1:13">
      <c r="A1829" t="s">
        <v>2068</v>
      </c>
      <c r="B1829">
        <f>VLOOKUP(A1829,Sheet2!$A$2:$C$250,3)</f>
        <v>33064</v>
      </c>
      <c r="C1829" t="str">
        <f>VLOOKUP(A1829,Sheet2!$A$2:$C$250,2)</f>
        <v>Southeast</v>
      </c>
      <c r="D1829" t="s">
        <v>3074</v>
      </c>
      <c r="E1829" t="s">
        <v>377</v>
      </c>
      <c r="F1829">
        <v>8464</v>
      </c>
      <c r="I1829">
        <v>6801.6131386861307</v>
      </c>
      <c r="K1829">
        <v>51420.462779999994</v>
      </c>
    </row>
    <row r="1830" spans="1:13">
      <c r="A1830" t="s">
        <v>2068</v>
      </c>
      <c r="B1830">
        <f>VLOOKUP(A1830,Sheet2!$A$2:$C$250,3)</f>
        <v>33064</v>
      </c>
      <c r="C1830" t="str">
        <f>VLOOKUP(A1830,Sheet2!$A$2:$C$250,2)</f>
        <v>Southeast</v>
      </c>
      <c r="D1830" t="s">
        <v>3073</v>
      </c>
      <c r="E1830" t="s">
        <v>377</v>
      </c>
      <c r="F1830">
        <v>22400</v>
      </c>
      <c r="I1830">
        <v>5693.5357664233579</v>
      </c>
      <c r="K1830">
        <v>142501.2825</v>
      </c>
    </row>
    <row r="1831" spans="1:13">
      <c r="A1831" t="s">
        <v>2068</v>
      </c>
      <c r="B1831">
        <f>VLOOKUP(A1831,Sheet2!$A$2:$C$250,3)</f>
        <v>33064</v>
      </c>
      <c r="C1831" t="str">
        <f>VLOOKUP(A1831,Sheet2!$A$2:$C$250,2)</f>
        <v>Southeast</v>
      </c>
      <c r="D1831" t="s">
        <v>3078</v>
      </c>
      <c r="E1831" t="s">
        <v>377</v>
      </c>
      <c r="I1831">
        <v>11975.063795620439</v>
      </c>
      <c r="K1831">
        <v>501988.51785599987</v>
      </c>
    </row>
    <row r="1832" spans="1:13">
      <c r="A1832" t="s">
        <v>2068</v>
      </c>
      <c r="B1832">
        <f>VLOOKUP(A1832,Sheet2!$A$2:$C$250,3)</f>
        <v>33064</v>
      </c>
      <c r="C1832" t="str">
        <f>VLOOKUP(A1832,Sheet2!$A$2:$C$250,2)</f>
        <v>Southeast</v>
      </c>
      <c r="D1832" t="s">
        <v>3082</v>
      </c>
      <c r="E1832" t="s">
        <v>377</v>
      </c>
      <c r="I1832">
        <v>8722.0661313868623</v>
      </c>
      <c r="K1832">
        <v>85617.437216666644</v>
      </c>
    </row>
    <row r="1833" spans="1:13">
      <c r="A1833" t="s">
        <v>2068</v>
      </c>
      <c r="B1833">
        <f>VLOOKUP(A1833,Sheet2!$A$2:$C$250,3)</f>
        <v>33064</v>
      </c>
      <c r="C1833" t="str">
        <f>VLOOKUP(A1833,Sheet2!$A$2:$C$250,2)</f>
        <v>Southeast</v>
      </c>
      <c r="D1833" t="s">
        <v>3081</v>
      </c>
      <c r="E1833" t="s">
        <v>377</v>
      </c>
      <c r="I1833">
        <v>5163.5</v>
      </c>
      <c r="K1833">
        <v>127927.98467483332</v>
      </c>
    </row>
    <row r="1834" spans="1:13">
      <c r="A1834" t="s">
        <v>2068</v>
      </c>
      <c r="B1834">
        <f>VLOOKUP(A1834,Sheet2!$A$2:$C$250,3)</f>
        <v>33064</v>
      </c>
      <c r="C1834" t="str">
        <f>VLOOKUP(A1834,Sheet2!$A$2:$C$250,2)</f>
        <v>Southeast</v>
      </c>
      <c r="D1834" t="s">
        <v>3079</v>
      </c>
      <c r="E1834" t="s">
        <v>377</v>
      </c>
      <c r="I1834">
        <v>13236.434160583942</v>
      </c>
      <c r="K1834">
        <v>421540.46049666661</v>
      </c>
    </row>
    <row r="1835" spans="1:13">
      <c r="A1835" t="s">
        <v>2068</v>
      </c>
      <c r="B1835">
        <f>VLOOKUP(A1835,Sheet2!$A$2:$C$250,3)</f>
        <v>33064</v>
      </c>
      <c r="C1835" t="str">
        <f>VLOOKUP(A1835,Sheet2!$A$2:$C$250,2)</f>
        <v>Southeast</v>
      </c>
      <c r="D1835" t="s">
        <v>3077</v>
      </c>
      <c r="E1835" t="s">
        <v>377</v>
      </c>
      <c r="I1835">
        <v>69359.101897810207</v>
      </c>
      <c r="K1835">
        <v>1042665.383904</v>
      </c>
    </row>
    <row r="1836" spans="1:13">
      <c r="A1836" t="s">
        <v>2068</v>
      </c>
      <c r="B1836">
        <f>VLOOKUP(A1836,Sheet2!$A$2:$C$250,3)</f>
        <v>33064</v>
      </c>
      <c r="C1836" t="str">
        <f>VLOOKUP(A1836,Sheet2!$A$2:$C$250,2)</f>
        <v>Southeast</v>
      </c>
      <c r="D1836" t="s">
        <v>3080</v>
      </c>
      <c r="E1836" t="s">
        <v>377</v>
      </c>
      <c r="I1836">
        <v>15007.335401459854</v>
      </c>
      <c r="K1836">
        <v>398403.58559999999</v>
      </c>
    </row>
    <row r="1837" spans="1:13">
      <c r="A1837" t="s">
        <v>2068</v>
      </c>
      <c r="B1837">
        <f>VLOOKUP(A1837,Sheet2!$A$2:$C$250,3)</f>
        <v>33064</v>
      </c>
      <c r="C1837" t="str">
        <f>VLOOKUP(A1837,Sheet2!$A$2:$C$250,2)</f>
        <v>Southeast</v>
      </c>
      <c r="D1837" t="s">
        <v>3076</v>
      </c>
      <c r="E1837" t="s">
        <v>377</v>
      </c>
      <c r="I1837">
        <v>34129.595620437954</v>
      </c>
      <c r="K1837">
        <v>1202310.8207</v>
      </c>
    </row>
    <row r="1838" spans="1:13">
      <c r="A1838" t="s">
        <v>2068</v>
      </c>
      <c r="B1838">
        <f>VLOOKUP(A1838,Sheet2!$A$2:$C$250,3)</f>
        <v>33064</v>
      </c>
      <c r="C1838" t="str">
        <f>VLOOKUP(A1838,Sheet2!$A$2:$C$250,2)</f>
        <v>Southeast</v>
      </c>
      <c r="D1838" t="s">
        <v>3075</v>
      </c>
      <c r="E1838" t="s">
        <v>377</v>
      </c>
      <c r="I1838">
        <v>123267.71240875912</v>
      </c>
      <c r="K1838">
        <v>5472699.253849999</v>
      </c>
    </row>
    <row r="1839" spans="1:13">
      <c r="A1839" t="s">
        <v>2068</v>
      </c>
      <c r="B1839">
        <f>VLOOKUP(A1839,Sheet2!$A$2:$C$250,3)</f>
        <v>33064</v>
      </c>
      <c r="C1839" t="str">
        <f>VLOOKUP(A1839,Sheet2!$A$2:$C$250,2)</f>
        <v>Southeast</v>
      </c>
      <c r="D1839" t="s">
        <v>2757</v>
      </c>
      <c r="E1839" t="s">
        <v>1500</v>
      </c>
      <c r="F1839">
        <v>1800</v>
      </c>
      <c r="K1839">
        <v>6370.0573299999987</v>
      </c>
    </row>
    <row r="1840" spans="1:13">
      <c r="A1840" t="s">
        <v>2068</v>
      </c>
      <c r="B1840">
        <f>VLOOKUP(A1840,Sheet2!$A$2:$C$250,3)</f>
        <v>33064</v>
      </c>
      <c r="C1840" t="str">
        <f>VLOOKUP(A1840,Sheet2!$A$2:$C$250,2)</f>
        <v>Southeast</v>
      </c>
      <c r="D1840" t="s">
        <v>2755</v>
      </c>
      <c r="E1840" t="s">
        <v>1500</v>
      </c>
      <c r="F1840">
        <v>3380</v>
      </c>
      <c r="K1840">
        <v>28131.753183500001</v>
      </c>
    </row>
    <row r="1841" spans="1:11">
      <c r="A1841" t="s">
        <v>2068</v>
      </c>
      <c r="B1841">
        <f>VLOOKUP(A1841,Sheet2!$A$2:$C$250,3)</f>
        <v>33064</v>
      </c>
      <c r="C1841" t="str">
        <f>VLOOKUP(A1841,Sheet2!$A$2:$C$250,2)</f>
        <v>Southeast</v>
      </c>
      <c r="D1841" t="s">
        <v>2750</v>
      </c>
      <c r="E1841" t="s">
        <v>1500</v>
      </c>
      <c r="F1841">
        <v>5000</v>
      </c>
      <c r="I1841">
        <v>1606.1094890510949</v>
      </c>
      <c r="K1841">
        <v>65200.586799999997</v>
      </c>
    </row>
    <row r="1842" spans="1:11">
      <c r="A1842" t="s">
        <v>2068</v>
      </c>
      <c r="B1842">
        <f>VLOOKUP(A1842,Sheet2!$A$2:$C$250,3)</f>
        <v>33064</v>
      </c>
      <c r="C1842" t="str">
        <f>VLOOKUP(A1842,Sheet2!$A$2:$C$250,2)</f>
        <v>Southeast</v>
      </c>
      <c r="D1842" t="s">
        <v>2758</v>
      </c>
      <c r="E1842" t="s">
        <v>1500</v>
      </c>
      <c r="F1842">
        <v>5037</v>
      </c>
      <c r="I1842">
        <v>5071.3992700729923</v>
      </c>
    </row>
    <row r="1843" spans="1:11">
      <c r="A1843" t="s">
        <v>2068</v>
      </c>
      <c r="B1843">
        <f>VLOOKUP(A1843,Sheet2!$A$2:$C$250,3)</f>
        <v>33064</v>
      </c>
      <c r="C1843" t="str">
        <f>VLOOKUP(A1843,Sheet2!$A$2:$C$250,2)</f>
        <v>Southeast</v>
      </c>
      <c r="D1843" t="s">
        <v>2747</v>
      </c>
      <c r="E1843" t="s">
        <v>1500</v>
      </c>
      <c r="F1843">
        <v>6040</v>
      </c>
      <c r="I1843">
        <v>2856.7883211678832</v>
      </c>
      <c r="K1843">
        <v>124821.12337999999</v>
      </c>
    </row>
    <row r="1844" spans="1:11">
      <c r="A1844" t="s">
        <v>2068</v>
      </c>
      <c r="B1844">
        <f>VLOOKUP(A1844,Sheet2!$A$2:$C$250,3)</f>
        <v>33064</v>
      </c>
      <c r="C1844" t="str">
        <f>VLOOKUP(A1844,Sheet2!$A$2:$C$250,2)</f>
        <v>Southeast</v>
      </c>
      <c r="D1844" t="s">
        <v>2762</v>
      </c>
      <c r="E1844" t="s">
        <v>1500</v>
      </c>
      <c r="F1844">
        <v>6400</v>
      </c>
      <c r="I1844">
        <v>6775.3576642335765</v>
      </c>
      <c r="K1844">
        <v>64574.581165999996</v>
      </c>
    </row>
    <row r="1845" spans="1:11">
      <c r="A1845" t="s">
        <v>2068</v>
      </c>
      <c r="B1845">
        <f>VLOOKUP(A1845,Sheet2!$A$2:$C$250,3)</f>
        <v>33064</v>
      </c>
      <c r="C1845" t="str">
        <f>VLOOKUP(A1845,Sheet2!$A$2:$C$250,2)</f>
        <v>Southeast</v>
      </c>
      <c r="D1845" t="s">
        <v>2751</v>
      </c>
      <c r="E1845" t="s">
        <v>1500</v>
      </c>
      <c r="F1845">
        <v>6460</v>
      </c>
      <c r="K1845">
        <v>71233.641097</v>
      </c>
    </row>
    <row r="1846" spans="1:11">
      <c r="A1846" t="s">
        <v>2068</v>
      </c>
      <c r="B1846">
        <f>VLOOKUP(A1846,Sheet2!$A$2:$C$250,3)</f>
        <v>33064</v>
      </c>
      <c r="C1846" t="str">
        <f>VLOOKUP(A1846,Sheet2!$A$2:$C$250,2)</f>
        <v>Southeast</v>
      </c>
      <c r="D1846" t="s">
        <v>2756</v>
      </c>
      <c r="E1846" t="s">
        <v>1500</v>
      </c>
      <c r="F1846">
        <v>6747</v>
      </c>
      <c r="I1846">
        <v>3829.4452554744526</v>
      </c>
      <c r="K1846">
        <v>44250.898254499996</v>
      </c>
    </row>
    <row r="1847" spans="1:11">
      <c r="A1847" t="s">
        <v>2068</v>
      </c>
      <c r="B1847">
        <f>VLOOKUP(A1847,Sheet2!$A$2:$C$250,3)</f>
        <v>33064</v>
      </c>
      <c r="C1847" t="str">
        <f>VLOOKUP(A1847,Sheet2!$A$2:$C$250,2)</f>
        <v>Southeast</v>
      </c>
      <c r="D1847" t="s">
        <v>2761</v>
      </c>
      <c r="E1847" t="s">
        <v>1500</v>
      </c>
      <c r="F1847">
        <v>7274</v>
      </c>
      <c r="I1847">
        <v>1850.8905109489051</v>
      </c>
      <c r="K1847">
        <v>87520.787679999994</v>
      </c>
    </row>
    <row r="1848" spans="1:11">
      <c r="A1848" t="s">
        <v>2068</v>
      </c>
      <c r="B1848">
        <f>VLOOKUP(A1848,Sheet2!$A$2:$C$250,3)</f>
        <v>33064</v>
      </c>
      <c r="C1848" t="str">
        <f>VLOOKUP(A1848,Sheet2!$A$2:$C$250,2)</f>
        <v>Southeast</v>
      </c>
      <c r="D1848" t="s">
        <v>2754</v>
      </c>
      <c r="E1848" t="s">
        <v>1500</v>
      </c>
      <c r="F1848">
        <v>9066</v>
      </c>
      <c r="I1848">
        <v>46955.386861313869</v>
      </c>
      <c r="K1848">
        <v>80155.721395</v>
      </c>
    </row>
    <row r="1849" spans="1:11">
      <c r="A1849" t="s">
        <v>2068</v>
      </c>
      <c r="B1849">
        <f>VLOOKUP(A1849,Sheet2!$A$2:$C$250,3)</f>
        <v>33064</v>
      </c>
      <c r="C1849" t="str">
        <f>VLOOKUP(A1849,Sheet2!$A$2:$C$250,2)</f>
        <v>Southeast</v>
      </c>
      <c r="D1849" t="s">
        <v>2748</v>
      </c>
      <c r="E1849" t="s">
        <v>1500</v>
      </c>
      <c r="F1849">
        <v>16312</v>
      </c>
      <c r="I1849">
        <v>7724.4087591240877</v>
      </c>
      <c r="K1849">
        <v>298957.69059499999</v>
      </c>
    </row>
    <row r="1850" spans="1:11">
      <c r="A1850" t="s">
        <v>2068</v>
      </c>
      <c r="B1850">
        <f>VLOOKUP(A1850,Sheet2!$A$2:$C$250,3)</f>
        <v>33064</v>
      </c>
      <c r="C1850" t="str">
        <f>VLOOKUP(A1850,Sheet2!$A$2:$C$250,2)</f>
        <v>Southeast</v>
      </c>
      <c r="D1850" t="s">
        <v>2744</v>
      </c>
      <c r="E1850" t="s">
        <v>1500</v>
      </c>
      <c r="F1850">
        <v>17362</v>
      </c>
      <c r="I1850">
        <v>34542.087591240874</v>
      </c>
      <c r="K1850">
        <v>518164.66343999997</v>
      </c>
    </row>
    <row r="1851" spans="1:11">
      <c r="A1851" t="s">
        <v>2068</v>
      </c>
      <c r="B1851">
        <f>VLOOKUP(A1851,Sheet2!$A$2:$C$250,3)</f>
        <v>33064</v>
      </c>
      <c r="C1851" t="str">
        <f>VLOOKUP(A1851,Sheet2!$A$2:$C$250,2)</f>
        <v>Southeast</v>
      </c>
      <c r="D1851" t="s">
        <v>2749</v>
      </c>
      <c r="E1851" t="s">
        <v>1500</v>
      </c>
      <c r="F1851">
        <v>17378</v>
      </c>
      <c r="I1851">
        <v>1565.2116788321168</v>
      </c>
      <c r="K1851">
        <v>261304.8517225</v>
      </c>
    </row>
    <row r="1852" spans="1:11">
      <c r="A1852" t="s">
        <v>2068</v>
      </c>
      <c r="B1852">
        <f>VLOOKUP(A1852,Sheet2!$A$2:$C$250,3)</f>
        <v>33064</v>
      </c>
      <c r="C1852" t="str">
        <f>VLOOKUP(A1852,Sheet2!$A$2:$C$250,2)</f>
        <v>Southeast</v>
      </c>
      <c r="D1852" t="s">
        <v>2763</v>
      </c>
      <c r="E1852" t="s">
        <v>1500</v>
      </c>
      <c r="F1852">
        <v>18780</v>
      </c>
      <c r="I1852">
        <v>2728.1605839416056</v>
      </c>
      <c r="K1852">
        <v>31895.287055000001</v>
      </c>
    </row>
    <row r="1853" spans="1:11">
      <c r="A1853" t="s">
        <v>2068</v>
      </c>
      <c r="B1853">
        <f>VLOOKUP(A1853,Sheet2!$A$2:$C$250,3)</f>
        <v>33064</v>
      </c>
      <c r="C1853" t="str">
        <f>VLOOKUP(A1853,Sheet2!$A$2:$C$250,2)</f>
        <v>Southeast</v>
      </c>
      <c r="D1853" t="s">
        <v>2746</v>
      </c>
      <c r="E1853" t="s">
        <v>1500</v>
      </c>
      <c r="F1853">
        <v>32268</v>
      </c>
      <c r="I1853">
        <v>14698.7299270073</v>
      </c>
      <c r="K1853">
        <v>680286.12251999986</v>
      </c>
    </row>
    <row r="1854" spans="1:11">
      <c r="A1854" t="s">
        <v>2068</v>
      </c>
      <c r="B1854">
        <f>VLOOKUP(A1854,Sheet2!$A$2:$C$250,3)</f>
        <v>33064</v>
      </c>
      <c r="C1854" t="str">
        <f>VLOOKUP(A1854,Sheet2!$A$2:$C$250,2)</f>
        <v>Southeast</v>
      </c>
      <c r="D1854" t="s">
        <v>2753</v>
      </c>
      <c r="E1854" t="s">
        <v>1500</v>
      </c>
      <c r="F1854">
        <v>48100</v>
      </c>
      <c r="I1854">
        <v>10887.65</v>
      </c>
      <c r="K1854">
        <v>497164.47444000002</v>
      </c>
    </row>
    <row r="1855" spans="1:11">
      <c r="A1855" t="s">
        <v>2068</v>
      </c>
      <c r="B1855">
        <f>VLOOKUP(A1855,Sheet2!$A$2:$C$250,3)</f>
        <v>33064</v>
      </c>
      <c r="C1855" t="str">
        <f>VLOOKUP(A1855,Sheet2!$A$2:$C$250,2)</f>
        <v>Southeast</v>
      </c>
      <c r="D1855" t="s">
        <v>2752</v>
      </c>
      <c r="E1855" t="s">
        <v>1500</v>
      </c>
      <c r="F1855">
        <v>48100</v>
      </c>
      <c r="I1855">
        <v>24153.013138686129</v>
      </c>
      <c r="K1855">
        <v>509524.58567999996</v>
      </c>
    </row>
    <row r="1856" spans="1:11">
      <c r="A1856" t="s">
        <v>2068</v>
      </c>
      <c r="B1856">
        <f>VLOOKUP(A1856,Sheet2!$A$2:$C$250,3)</f>
        <v>33064</v>
      </c>
      <c r="C1856" t="str">
        <f>VLOOKUP(A1856,Sheet2!$A$2:$C$250,2)</f>
        <v>Southeast</v>
      </c>
      <c r="D1856" t="s">
        <v>2745</v>
      </c>
      <c r="E1856" t="s">
        <v>1500</v>
      </c>
      <c r="F1856">
        <v>81334</v>
      </c>
      <c r="I1856">
        <v>66453.328467153289</v>
      </c>
      <c r="K1856">
        <v>2138659.2477600002</v>
      </c>
    </row>
    <row r="1857" spans="1:13">
      <c r="A1857" t="s">
        <v>2068</v>
      </c>
      <c r="B1857">
        <f>VLOOKUP(A1857,Sheet2!$A$2:$C$250,3)</f>
        <v>33064</v>
      </c>
      <c r="C1857" t="str">
        <f>VLOOKUP(A1857,Sheet2!$A$2:$C$250,2)</f>
        <v>Southeast</v>
      </c>
      <c r="D1857" t="s">
        <v>2759</v>
      </c>
      <c r="E1857" t="s">
        <v>1500</v>
      </c>
      <c r="I1857">
        <v>16359.605474452554</v>
      </c>
      <c r="K1857">
        <v>452092.06879200001</v>
      </c>
    </row>
    <row r="1858" spans="1:13">
      <c r="A1858" t="s">
        <v>2068</v>
      </c>
      <c r="B1858">
        <f>VLOOKUP(A1858,Sheet2!$A$2:$C$250,3)</f>
        <v>33064</v>
      </c>
      <c r="C1858" t="str">
        <f>VLOOKUP(A1858,Sheet2!$A$2:$C$250,2)</f>
        <v>Southeast</v>
      </c>
      <c r="D1858" t="s">
        <v>2760</v>
      </c>
      <c r="E1858" t="s">
        <v>1500</v>
      </c>
      <c r="K1858">
        <v>15838.142541999998</v>
      </c>
    </row>
    <row r="1859" spans="1:13">
      <c r="A1859" t="s">
        <v>2068</v>
      </c>
      <c r="B1859">
        <f>VLOOKUP(A1859,Sheet2!$A$2:$C$250,3)</f>
        <v>33064</v>
      </c>
      <c r="C1859" t="str">
        <f>VLOOKUP(A1859,Sheet2!$A$2:$C$250,2)</f>
        <v>Southeast</v>
      </c>
      <c r="D1859" t="s">
        <v>2485</v>
      </c>
      <c r="E1859" t="s">
        <v>2424</v>
      </c>
      <c r="F1859">
        <v>9000</v>
      </c>
      <c r="I1859">
        <v>5064.6569343065694</v>
      </c>
      <c r="K1859">
        <v>43818.894366499997</v>
      </c>
    </row>
    <row r="1860" spans="1:13">
      <c r="A1860" t="s">
        <v>2068</v>
      </c>
      <c r="B1860">
        <f>VLOOKUP(A1860,Sheet2!$A$2:$C$250,3)</f>
        <v>33064</v>
      </c>
      <c r="C1860" t="str">
        <f>VLOOKUP(A1860,Sheet2!$A$2:$C$250,2)</f>
        <v>Southeast</v>
      </c>
      <c r="D1860" t="s">
        <v>2487</v>
      </c>
      <c r="E1860" t="s">
        <v>2424</v>
      </c>
      <c r="F1860">
        <v>9560</v>
      </c>
      <c r="I1860">
        <v>7733.080291970803</v>
      </c>
      <c r="K1860">
        <v>416038.74431500002</v>
      </c>
    </row>
    <row r="1861" spans="1:13">
      <c r="A1861" t="s">
        <v>2068</v>
      </c>
      <c r="B1861">
        <f>VLOOKUP(A1861,Sheet2!$A$2:$C$250,3)</f>
        <v>33064</v>
      </c>
      <c r="C1861" t="str">
        <f>VLOOKUP(A1861,Sheet2!$A$2:$C$250,2)</f>
        <v>Southeast</v>
      </c>
      <c r="D1861" t="s">
        <v>2486</v>
      </c>
      <c r="E1861" t="s">
        <v>2424</v>
      </c>
      <c r="F1861">
        <v>30800</v>
      </c>
      <c r="I1861">
        <v>5715.5036496350367</v>
      </c>
      <c r="K1861">
        <v>1085759.7717499998</v>
      </c>
    </row>
    <row r="1862" spans="1:13">
      <c r="A1862" t="s">
        <v>2068</v>
      </c>
      <c r="B1862">
        <f>VLOOKUP(A1862,Sheet2!$A$2:$C$250,3)</f>
        <v>33064</v>
      </c>
      <c r="C1862" t="str">
        <f>VLOOKUP(A1862,Sheet2!$A$2:$C$250,2)</f>
        <v>Southeast</v>
      </c>
      <c r="D1862" t="s">
        <v>2348</v>
      </c>
      <c r="E1862" t="s">
        <v>213</v>
      </c>
      <c r="F1862">
        <v>3220</v>
      </c>
      <c r="I1862">
        <v>1479.4598540145985</v>
      </c>
      <c r="K1862">
        <v>2622.0235979999998</v>
      </c>
    </row>
    <row r="1863" spans="1:13">
      <c r="A1863" t="s">
        <v>2068</v>
      </c>
      <c r="B1863">
        <f>VLOOKUP(A1863,Sheet2!$A$2:$C$250,3)</f>
        <v>33064</v>
      </c>
      <c r="C1863" t="str">
        <f>VLOOKUP(A1863,Sheet2!$A$2:$C$250,2)</f>
        <v>Southeast</v>
      </c>
      <c r="D1863" t="s">
        <v>2344</v>
      </c>
      <c r="E1863" t="s">
        <v>213</v>
      </c>
      <c r="F1863">
        <v>4979</v>
      </c>
      <c r="I1863">
        <v>3082.7299270072995</v>
      </c>
      <c r="K1863">
        <v>63673.073052499996</v>
      </c>
    </row>
    <row r="1864" spans="1:13">
      <c r="A1864" t="s">
        <v>2068</v>
      </c>
      <c r="B1864">
        <f>VLOOKUP(A1864,Sheet2!$A$2:$C$250,3)</f>
        <v>33064</v>
      </c>
      <c r="C1864" t="str">
        <f>VLOOKUP(A1864,Sheet2!$A$2:$C$250,2)</f>
        <v>Southeast</v>
      </c>
      <c r="D1864" t="s">
        <v>2347</v>
      </c>
      <c r="E1864" t="s">
        <v>213</v>
      </c>
      <c r="F1864">
        <v>10984</v>
      </c>
      <c r="I1864">
        <v>1800.3065693430658</v>
      </c>
      <c r="K1864">
        <v>60935.0484105</v>
      </c>
    </row>
    <row r="1865" spans="1:13">
      <c r="A1865" t="s">
        <v>2068</v>
      </c>
      <c r="B1865">
        <f>VLOOKUP(A1865,Sheet2!$A$2:$C$250,3)</f>
        <v>33064</v>
      </c>
      <c r="C1865" t="str">
        <f>VLOOKUP(A1865,Sheet2!$A$2:$C$250,2)</f>
        <v>Southeast</v>
      </c>
      <c r="D1865" t="s">
        <v>2352</v>
      </c>
      <c r="E1865" t="s">
        <v>213</v>
      </c>
      <c r="F1865">
        <v>14530</v>
      </c>
      <c r="I1865">
        <v>8568.9197080291979</v>
      </c>
      <c r="K1865">
        <v>153961.38563999999</v>
      </c>
    </row>
    <row r="1866" spans="1:13">
      <c r="A1866" t="s">
        <v>2068</v>
      </c>
      <c r="B1866">
        <f>VLOOKUP(A1866,Sheet2!$A$2:$C$250,3)</f>
        <v>33064</v>
      </c>
      <c r="C1866" t="str">
        <f>VLOOKUP(A1866,Sheet2!$A$2:$C$250,2)</f>
        <v>Southeast</v>
      </c>
      <c r="D1866" t="s">
        <v>2345</v>
      </c>
      <c r="E1866" t="s">
        <v>213</v>
      </c>
      <c r="F1866">
        <v>18088</v>
      </c>
      <c r="I1866">
        <v>11792.802919708029</v>
      </c>
      <c r="K1866">
        <v>197601.27839549998</v>
      </c>
    </row>
    <row r="1867" spans="1:13">
      <c r="A1867" t="s">
        <v>2068</v>
      </c>
      <c r="B1867">
        <f>VLOOKUP(A1867,Sheet2!$A$2:$C$250,3)</f>
        <v>33064</v>
      </c>
      <c r="C1867" t="str">
        <f>VLOOKUP(A1867,Sheet2!$A$2:$C$250,2)</f>
        <v>Southeast</v>
      </c>
      <c r="D1867" t="s">
        <v>2346</v>
      </c>
      <c r="E1867" t="s">
        <v>213</v>
      </c>
      <c r="F1867">
        <v>21002</v>
      </c>
      <c r="I1867">
        <v>14138.934306569343</v>
      </c>
      <c r="K1867">
        <v>211481.90331999998</v>
      </c>
    </row>
    <row r="1868" spans="1:13">
      <c r="A1868" t="s">
        <v>2068</v>
      </c>
      <c r="B1868">
        <f>VLOOKUP(A1868,Sheet2!$A$2:$C$250,3)</f>
        <v>33064</v>
      </c>
      <c r="C1868" t="str">
        <f>VLOOKUP(A1868,Sheet2!$A$2:$C$250,2)</f>
        <v>Southeast</v>
      </c>
      <c r="D1868" t="s">
        <v>2342</v>
      </c>
      <c r="E1868" t="s">
        <v>213</v>
      </c>
      <c r="F1868">
        <v>32430</v>
      </c>
      <c r="I1868">
        <v>15559.138686131388</v>
      </c>
      <c r="K1868">
        <v>555519.9996349999</v>
      </c>
    </row>
    <row r="1869" spans="1:13">
      <c r="A1869" t="s">
        <v>2068</v>
      </c>
      <c r="B1869">
        <f>VLOOKUP(A1869,Sheet2!$A$2:$C$250,3)</f>
        <v>33064</v>
      </c>
      <c r="C1869" t="str">
        <f>VLOOKUP(A1869,Sheet2!$A$2:$C$250,2)</f>
        <v>Southeast</v>
      </c>
      <c r="D1869" t="s">
        <v>2343</v>
      </c>
      <c r="E1869" t="s">
        <v>213</v>
      </c>
      <c r="F1869">
        <v>85088</v>
      </c>
      <c r="I1869">
        <v>86515.424817518244</v>
      </c>
      <c r="K1869">
        <v>1448871.0397219998</v>
      </c>
      <c r="M1869">
        <v>225.86311475409835</v>
      </c>
    </row>
    <row r="1870" spans="1:13">
      <c r="A1870" t="s">
        <v>2068</v>
      </c>
      <c r="B1870">
        <f>VLOOKUP(A1870,Sheet2!$A$2:$C$250,3)</f>
        <v>33064</v>
      </c>
      <c r="C1870" t="str">
        <f>VLOOKUP(A1870,Sheet2!$A$2:$C$250,2)</f>
        <v>Southeast</v>
      </c>
      <c r="D1870" t="s">
        <v>2350</v>
      </c>
      <c r="E1870" t="s">
        <v>213</v>
      </c>
    </row>
    <row r="1871" spans="1:13">
      <c r="A1871" t="s">
        <v>2068</v>
      </c>
      <c r="B1871">
        <f>VLOOKUP(A1871,Sheet2!$A$2:$C$250,3)</f>
        <v>33064</v>
      </c>
      <c r="C1871" t="str">
        <f>VLOOKUP(A1871,Sheet2!$A$2:$C$250,2)</f>
        <v>Southeast</v>
      </c>
      <c r="D1871" t="s">
        <v>2351</v>
      </c>
      <c r="E1871" t="s">
        <v>213</v>
      </c>
    </row>
    <row r="1872" spans="1:13">
      <c r="A1872" t="s">
        <v>2068</v>
      </c>
      <c r="B1872">
        <f>VLOOKUP(A1872,Sheet2!$A$2:$C$250,3)</f>
        <v>33064</v>
      </c>
      <c r="C1872" t="str">
        <f>VLOOKUP(A1872,Sheet2!$A$2:$C$250,2)</f>
        <v>Southeast</v>
      </c>
      <c r="D1872" t="s">
        <v>2353</v>
      </c>
      <c r="E1872" t="s">
        <v>213</v>
      </c>
      <c r="K1872">
        <v>19497.842145666666</v>
      </c>
    </row>
    <row r="1873" spans="1:13">
      <c r="A1873" t="s">
        <v>2068</v>
      </c>
      <c r="B1873">
        <f>VLOOKUP(A1873,Sheet2!$A$2:$C$250,3)</f>
        <v>33064</v>
      </c>
      <c r="C1873" t="str">
        <f>VLOOKUP(A1873,Sheet2!$A$2:$C$250,2)</f>
        <v>Southeast</v>
      </c>
      <c r="D1873" t="s">
        <v>2349</v>
      </c>
      <c r="E1873" t="s">
        <v>213</v>
      </c>
      <c r="I1873">
        <v>12578.452554744526</v>
      </c>
      <c r="K1873">
        <v>302986.72685599996</v>
      </c>
    </row>
    <row r="1874" spans="1:13">
      <c r="A1874" t="s">
        <v>2068</v>
      </c>
      <c r="B1874">
        <f>VLOOKUP(A1874,Sheet2!$A$2:$C$250,3)</f>
        <v>33064</v>
      </c>
      <c r="C1874" t="str">
        <f>VLOOKUP(A1874,Sheet2!$A$2:$C$250,2)</f>
        <v>Southeast</v>
      </c>
      <c r="D1874" t="s">
        <v>2070</v>
      </c>
      <c r="E1874" t="s">
        <v>1980</v>
      </c>
      <c r="F1874">
        <v>5070</v>
      </c>
      <c r="K1874">
        <v>43646.892818499997</v>
      </c>
    </row>
    <row r="1875" spans="1:13">
      <c r="A1875" t="s">
        <v>2068</v>
      </c>
      <c r="B1875">
        <f>VLOOKUP(A1875,Sheet2!$A$2:$C$250,3)</f>
        <v>33064</v>
      </c>
      <c r="C1875" t="str">
        <f>VLOOKUP(A1875,Sheet2!$A$2:$C$250,2)</f>
        <v>Southeast</v>
      </c>
      <c r="D1875" t="s">
        <v>2072</v>
      </c>
      <c r="E1875" t="s">
        <v>1980</v>
      </c>
      <c r="F1875">
        <v>8220</v>
      </c>
      <c r="K1875">
        <v>91590.324305499977</v>
      </c>
    </row>
    <row r="1876" spans="1:13">
      <c r="A1876" t="s">
        <v>2068</v>
      </c>
      <c r="B1876">
        <f>VLOOKUP(A1876,Sheet2!$A$2:$C$250,3)</f>
        <v>33064</v>
      </c>
      <c r="C1876" t="str">
        <f>VLOOKUP(A1876,Sheet2!$A$2:$C$250,2)</f>
        <v>Southeast</v>
      </c>
      <c r="D1876" t="s">
        <v>2069</v>
      </c>
      <c r="E1876" t="s">
        <v>1980</v>
      </c>
      <c r="F1876">
        <v>11200</v>
      </c>
      <c r="I1876">
        <v>211.82627737226278</v>
      </c>
      <c r="K1876">
        <v>107410.96669</v>
      </c>
    </row>
    <row r="1877" spans="1:13">
      <c r="A1877" t="s">
        <v>2068</v>
      </c>
      <c r="B1877">
        <f>VLOOKUP(A1877,Sheet2!$A$2:$C$250,3)</f>
        <v>33064</v>
      </c>
      <c r="C1877" t="str">
        <f>VLOOKUP(A1877,Sheet2!$A$2:$C$250,2)</f>
        <v>Southeast</v>
      </c>
      <c r="D1877" t="s">
        <v>2071</v>
      </c>
      <c r="E1877" t="s">
        <v>1980</v>
      </c>
      <c r="F1877">
        <v>23310</v>
      </c>
      <c r="I1877">
        <v>10521.459854014598</v>
      </c>
      <c r="K1877">
        <v>173316.55983499999</v>
      </c>
    </row>
    <row r="1878" spans="1:13">
      <c r="A1878" t="s">
        <v>2354</v>
      </c>
      <c r="B1878">
        <f>VLOOKUP(A1878,Sheet2!$A$2:$C$250,3)</f>
        <v>598</v>
      </c>
      <c r="C1878" t="str">
        <f>VLOOKUP(A1878,Sheet2!$A$2:$C$250,2)</f>
        <v>Southeast</v>
      </c>
      <c r="D1878" t="s">
        <v>3453</v>
      </c>
      <c r="E1878" t="s">
        <v>3335</v>
      </c>
      <c r="F1878">
        <v>83200</v>
      </c>
      <c r="I1878">
        <v>24782.919708029196</v>
      </c>
      <c r="K1878">
        <v>203175.16189333331</v>
      </c>
    </row>
    <row r="1879" spans="1:13">
      <c r="A1879" t="s">
        <v>2354</v>
      </c>
      <c r="B1879">
        <f>VLOOKUP(A1879,Sheet2!$A$2:$C$250,3)</f>
        <v>598</v>
      </c>
      <c r="C1879" t="str">
        <f>VLOOKUP(A1879,Sheet2!$A$2:$C$250,2)</f>
        <v>Southeast</v>
      </c>
      <c r="D1879" t="s">
        <v>3083</v>
      </c>
      <c r="E1879" t="s">
        <v>377</v>
      </c>
      <c r="F1879">
        <v>1800</v>
      </c>
      <c r="I1879">
        <v>1636.5109489051094</v>
      </c>
      <c r="K1879">
        <v>7039.7300236666661</v>
      </c>
    </row>
    <row r="1880" spans="1:13">
      <c r="A1880" t="s">
        <v>2356</v>
      </c>
      <c r="B1880">
        <f>VLOOKUP(A1880,Sheet2!$A$2:$C$250,3)</f>
        <v>598</v>
      </c>
      <c r="C1880" t="str">
        <f>VLOOKUP(A1880,Sheet2!$A$2:$C$250,2)</f>
        <v>Southeast</v>
      </c>
      <c r="D1880" t="s">
        <v>3084</v>
      </c>
      <c r="E1880" t="s">
        <v>377</v>
      </c>
    </row>
    <row r="1881" spans="1:13">
      <c r="A1881" t="s">
        <v>2356</v>
      </c>
      <c r="B1881">
        <f>VLOOKUP(A1881,Sheet2!$A$2:$C$250,3)</f>
        <v>598</v>
      </c>
      <c r="C1881" t="str">
        <f>VLOOKUP(A1881,Sheet2!$A$2:$C$250,2)</f>
        <v>Southeast</v>
      </c>
      <c r="D1881" t="s">
        <v>3085</v>
      </c>
      <c r="E1881" t="s">
        <v>377</v>
      </c>
    </row>
    <row r="1882" spans="1:13">
      <c r="A1882" t="s">
        <v>2354</v>
      </c>
      <c r="B1882">
        <f>VLOOKUP(A1882,Sheet2!$A$2:$C$250,3)</f>
        <v>598</v>
      </c>
      <c r="C1882" t="str">
        <f>VLOOKUP(A1882,Sheet2!$A$2:$C$250,2)</f>
        <v>Southeast</v>
      </c>
      <c r="D1882" t="s">
        <v>2764</v>
      </c>
      <c r="E1882" t="s">
        <v>1500</v>
      </c>
      <c r="F1882">
        <v>2010</v>
      </c>
      <c r="I1882">
        <v>325.18248175182481</v>
      </c>
      <c r="K1882">
        <v>6320.0568799999992</v>
      </c>
    </row>
    <row r="1883" spans="1:13">
      <c r="A1883" t="s">
        <v>2356</v>
      </c>
      <c r="B1883">
        <f>VLOOKUP(A1883,Sheet2!$A$2:$C$250,3)</f>
        <v>598</v>
      </c>
      <c r="C1883" t="str">
        <f>VLOOKUP(A1883,Sheet2!$A$2:$C$250,2)</f>
        <v>Southeast</v>
      </c>
      <c r="D1883" t="s">
        <v>112</v>
      </c>
      <c r="E1883" t="s">
        <v>1500</v>
      </c>
      <c r="F1883">
        <v>3600</v>
      </c>
    </row>
    <row r="1884" spans="1:13">
      <c r="A1884" t="s">
        <v>2354</v>
      </c>
      <c r="B1884">
        <f>VLOOKUP(A1884,Sheet2!$A$2:$C$250,3)</f>
        <v>598</v>
      </c>
      <c r="C1884" t="str">
        <f>VLOOKUP(A1884,Sheet2!$A$2:$C$250,2)</f>
        <v>Southeast</v>
      </c>
      <c r="D1884" t="s">
        <v>2488</v>
      </c>
      <c r="E1884" t="s">
        <v>2424</v>
      </c>
      <c r="F1884">
        <v>3600</v>
      </c>
      <c r="I1884">
        <v>1897.9576642335767</v>
      </c>
      <c r="K1884">
        <v>23596.879036666662</v>
      </c>
      <c r="M1884">
        <v>1976.3085245901641</v>
      </c>
    </row>
    <row r="1885" spans="1:13">
      <c r="A1885" t="s">
        <v>2356</v>
      </c>
      <c r="B1885">
        <f>VLOOKUP(A1885,Sheet2!$A$2:$C$250,3)</f>
        <v>598</v>
      </c>
      <c r="C1885" t="str">
        <f>VLOOKUP(A1885,Sheet2!$A$2:$C$250,2)</f>
        <v>Southeast</v>
      </c>
      <c r="D1885" t="s">
        <v>24</v>
      </c>
      <c r="E1885" t="s">
        <v>2424</v>
      </c>
      <c r="F1885">
        <v>15000</v>
      </c>
      <c r="I1885">
        <v>2400</v>
      </c>
      <c r="K1885">
        <v>29800</v>
      </c>
      <c r="M1885" t="s">
        <v>2489</v>
      </c>
    </row>
    <row r="1886" spans="1:13">
      <c r="A1886" t="s">
        <v>2354</v>
      </c>
      <c r="B1886">
        <f>VLOOKUP(A1886,Sheet2!$A$2:$C$250,3)</f>
        <v>598</v>
      </c>
      <c r="C1886" t="str">
        <f>VLOOKUP(A1886,Sheet2!$A$2:$C$250,2)</f>
        <v>Southeast</v>
      </c>
      <c r="D1886" t="s">
        <v>2355</v>
      </c>
      <c r="E1886" t="s">
        <v>213</v>
      </c>
      <c r="F1886">
        <v>1600</v>
      </c>
      <c r="I1886">
        <v>346.76496350364965</v>
      </c>
      <c r="K1886">
        <v>10185.425001333333</v>
      </c>
    </row>
    <row r="1887" spans="1:13">
      <c r="A1887" t="s">
        <v>2356</v>
      </c>
      <c r="B1887">
        <f>VLOOKUP(A1887,Sheet2!$A$2:$C$250,3)</f>
        <v>598</v>
      </c>
      <c r="C1887" t="str">
        <f>VLOOKUP(A1887,Sheet2!$A$2:$C$250,2)</f>
        <v>Southeast</v>
      </c>
      <c r="D1887" t="s">
        <v>2357</v>
      </c>
      <c r="E1887" t="s">
        <v>213</v>
      </c>
    </row>
    <row r="1888" spans="1:13">
      <c r="A1888" t="s">
        <v>2073</v>
      </c>
      <c r="B1888">
        <f>VLOOKUP(A1888,Sheet2!$A$2:$C$250,3)</f>
        <v>262</v>
      </c>
      <c r="C1888" t="str">
        <f>VLOOKUP(A1888,Sheet2!$A$2:$C$250,2)</f>
        <v>North Slope</v>
      </c>
      <c r="D1888" t="s">
        <v>3629</v>
      </c>
      <c r="E1888" t="s">
        <v>3615</v>
      </c>
      <c r="F1888">
        <v>8290</v>
      </c>
      <c r="I1888">
        <v>7300</v>
      </c>
    </row>
    <row r="1889" spans="1:11">
      <c r="A1889" t="s">
        <v>2073</v>
      </c>
      <c r="B1889">
        <f>VLOOKUP(A1889,Sheet2!$A$2:$C$250,3)</f>
        <v>262</v>
      </c>
      <c r="C1889" t="str">
        <f>VLOOKUP(A1889,Sheet2!$A$2:$C$250,2)</f>
        <v>North Slope</v>
      </c>
      <c r="D1889" t="s">
        <v>3628</v>
      </c>
      <c r="E1889" t="s">
        <v>3615</v>
      </c>
    </row>
    <row r="1890" spans="1:11">
      <c r="A1890" t="s">
        <v>2073</v>
      </c>
      <c r="B1890">
        <f>VLOOKUP(A1890,Sheet2!$A$2:$C$250,3)</f>
        <v>262</v>
      </c>
      <c r="C1890" t="str">
        <f>VLOOKUP(A1890,Sheet2!$A$2:$C$250,2)</f>
        <v>North Slope</v>
      </c>
      <c r="D1890" t="s">
        <v>1122</v>
      </c>
      <c r="E1890" t="s">
        <v>3335</v>
      </c>
      <c r="F1890">
        <v>664</v>
      </c>
      <c r="K1890">
        <v>441</v>
      </c>
    </row>
    <row r="1891" spans="1:11">
      <c r="A1891" t="s">
        <v>2073</v>
      </c>
      <c r="B1891">
        <f>VLOOKUP(A1891,Sheet2!$A$2:$C$250,3)</f>
        <v>262</v>
      </c>
      <c r="C1891" t="str">
        <f>VLOOKUP(A1891,Sheet2!$A$2:$C$250,2)</f>
        <v>North Slope</v>
      </c>
      <c r="D1891" t="s">
        <v>3456</v>
      </c>
      <c r="E1891" t="s">
        <v>3335</v>
      </c>
      <c r="F1891">
        <v>3718</v>
      </c>
    </row>
    <row r="1892" spans="1:11">
      <c r="A1892" t="s">
        <v>2073</v>
      </c>
      <c r="B1892">
        <f>VLOOKUP(A1892,Sheet2!$A$2:$C$250,3)</f>
        <v>262</v>
      </c>
      <c r="C1892" t="str">
        <f>VLOOKUP(A1892,Sheet2!$A$2:$C$250,2)</f>
        <v>North Slope</v>
      </c>
      <c r="D1892" t="s">
        <v>1355</v>
      </c>
      <c r="E1892" t="s">
        <v>3335</v>
      </c>
      <c r="F1892">
        <v>5524</v>
      </c>
    </row>
    <row r="1893" spans="1:11">
      <c r="A1893" t="s">
        <v>2073</v>
      </c>
      <c r="B1893">
        <f>VLOOKUP(A1893,Sheet2!$A$2:$C$250,3)</f>
        <v>262</v>
      </c>
      <c r="C1893" t="str">
        <f>VLOOKUP(A1893,Sheet2!$A$2:$C$250,2)</f>
        <v>North Slope</v>
      </c>
      <c r="D1893" t="s">
        <v>3457</v>
      </c>
      <c r="E1893" t="s">
        <v>3335</v>
      </c>
      <c r="F1893">
        <v>5545</v>
      </c>
    </row>
    <row r="1894" spans="1:11">
      <c r="A1894" t="s">
        <v>2073</v>
      </c>
      <c r="B1894">
        <f>VLOOKUP(A1894,Sheet2!$A$2:$C$250,3)</f>
        <v>262</v>
      </c>
      <c r="C1894" t="str">
        <f>VLOOKUP(A1894,Sheet2!$A$2:$C$250,2)</f>
        <v>North Slope</v>
      </c>
      <c r="D1894" t="s">
        <v>3455</v>
      </c>
      <c r="E1894" t="s">
        <v>3335</v>
      </c>
      <c r="F1894">
        <v>5980</v>
      </c>
      <c r="K1894">
        <v>446640</v>
      </c>
    </row>
    <row r="1895" spans="1:11">
      <c r="A1895" t="s">
        <v>2073</v>
      </c>
      <c r="B1895">
        <f>VLOOKUP(A1895,Sheet2!$A$2:$C$250,3)</f>
        <v>262</v>
      </c>
      <c r="C1895" t="str">
        <f>VLOOKUP(A1895,Sheet2!$A$2:$C$250,2)</f>
        <v>North Slope</v>
      </c>
      <c r="D1895" t="s">
        <v>3458</v>
      </c>
      <c r="E1895" t="s">
        <v>3335</v>
      </c>
      <c r="F1895">
        <v>11179</v>
      </c>
    </row>
    <row r="1896" spans="1:11">
      <c r="A1896" t="s">
        <v>2076</v>
      </c>
      <c r="B1896">
        <f>VLOOKUP(A1896,Sheet2!$A$2:$C$250,3)</f>
        <v>262</v>
      </c>
      <c r="C1896" t="str">
        <f>VLOOKUP(A1896,Sheet2!$A$2:$C$250,2)</f>
        <v>North Slope</v>
      </c>
      <c r="D1896" t="s">
        <v>3454</v>
      </c>
      <c r="E1896" t="s">
        <v>3335</v>
      </c>
      <c r="F1896">
        <v>39452</v>
      </c>
      <c r="I1896">
        <v>14145.678832116788</v>
      </c>
      <c r="K1896">
        <v>792452.63200949994</v>
      </c>
    </row>
    <row r="1897" spans="1:11">
      <c r="A1897" t="s">
        <v>2073</v>
      </c>
      <c r="B1897">
        <f>VLOOKUP(A1897,Sheet2!$A$2:$C$250,3)</f>
        <v>262</v>
      </c>
      <c r="C1897" t="str">
        <f>VLOOKUP(A1897,Sheet2!$A$2:$C$250,2)</f>
        <v>North Slope</v>
      </c>
      <c r="D1897" t="s">
        <v>3235</v>
      </c>
      <c r="E1897" t="s">
        <v>3232</v>
      </c>
      <c r="F1897">
        <v>6430</v>
      </c>
      <c r="K1897">
        <v>53280</v>
      </c>
    </row>
    <row r="1898" spans="1:11">
      <c r="A1898" t="s">
        <v>2076</v>
      </c>
      <c r="B1898">
        <f>VLOOKUP(A1898,Sheet2!$A$2:$C$250,3)</f>
        <v>262</v>
      </c>
      <c r="C1898" t="str">
        <f>VLOOKUP(A1898,Sheet2!$A$2:$C$250,2)</f>
        <v>North Slope</v>
      </c>
      <c r="D1898" t="s">
        <v>3263</v>
      </c>
      <c r="E1898" t="s">
        <v>3232</v>
      </c>
      <c r="F1898">
        <v>6430</v>
      </c>
      <c r="K1898">
        <v>92880.835919999998</v>
      </c>
    </row>
    <row r="1899" spans="1:11">
      <c r="A1899" t="s">
        <v>2073</v>
      </c>
      <c r="B1899">
        <f>VLOOKUP(A1899,Sheet2!$A$2:$C$250,3)</f>
        <v>262</v>
      </c>
      <c r="C1899" t="str">
        <f>VLOOKUP(A1899,Sheet2!$A$2:$C$250,2)</f>
        <v>North Slope</v>
      </c>
      <c r="D1899" t="s">
        <v>3087</v>
      </c>
      <c r="E1899" t="s">
        <v>377</v>
      </c>
      <c r="F1899">
        <v>144</v>
      </c>
    </row>
    <row r="1900" spans="1:11">
      <c r="A1900" t="s">
        <v>2073</v>
      </c>
      <c r="B1900">
        <f>VLOOKUP(A1900,Sheet2!$A$2:$C$250,3)</f>
        <v>262</v>
      </c>
      <c r="C1900" t="str">
        <f>VLOOKUP(A1900,Sheet2!$A$2:$C$250,2)</f>
        <v>North Slope</v>
      </c>
      <c r="D1900" t="s">
        <v>3086</v>
      </c>
      <c r="E1900" t="s">
        <v>377</v>
      </c>
      <c r="F1900">
        <v>440</v>
      </c>
    </row>
    <row r="1901" spans="1:11">
      <c r="A1901" t="s">
        <v>2073</v>
      </c>
      <c r="B1901">
        <f>VLOOKUP(A1901,Sheet2!$A$2:$C$250,3)</f>
        <v>262</v>
      </c>
      <c r="C1901" t="str">
        <f>VLOOKUP(A1901,Sheet2!$A$2:$C$250,2)</f>
        <v>North Slope</v>
      </c>
      <c r="D1901" t="s">
        <v>153</v>
      </c>
      <c r="E1901" t="s">
        <v>377</v>
      </c>
      <c r="F1901">
        <v>900</v>
      </c>
      <c r="I1901">
        <v>1200</v>
      </c>
    </row>
    <row r="1902" spans="1:11">
      <c r="A1902" t="s">
        <v>2073</v>
      </c>
      <c r="B1902">
        <f>VLOOKUP(A1902,Sheet2!$A$2:$C$250,3)</f>
        <v>262</v>
      </c>
      <c r="C1902" t="str">
        <f>VLOOKUP(A1902,Sheet2!$A$2:$C$250,2)</f>
        <v>North Slope</v>
      </c>
      <c r="D1902" t="s">
        <v>49</v>
      </c>
      <c r="E1902" t="s">
        <v>377</v>
      </c>
      <c r="F1902">
        <v>3000</v>
      </c>
      <c r="I1902">
        <v>2150</v>
      </c>
    </row>
    <row r="1903" spans="1:11">
      <c r="A1903" t="s">
        <v>2073</v>
      </c>
      <c r="B1903">
        <f>VLOOKUP(A1903,Sheet2!$A$2:$C$250,3)</f>
        <v>262</v>
      </c>
      <c r="C1903" t="str">
        <f>VLOOKUP(A1903,Sheet2!$A$2:$C$250,2)</f>
        <v>North Slope</v>
      </c>
      <c r="D1903" t="s">
        <v>2586</v>
      </c>
      <c r="E1903" t="s">
        <v>1500</v>
      </c>
      <c r="F1903">
        <v>270</v>
      </c>
      <c r="K1903">
        <v>4537</v>
      </c>
    </row>
    <row r="1904" spans="1:11">
      <c r="A1904" t="s">
        <v>2073</v>
      </c>
      <c r="B1904">
        <f>VLOOKUP(A1904,Sheet2!$A$2:$C$250,3)</f>
        <v>262</v>
      </c>
      <c r="C1904" t="str">
        <f>VLOOKUP(A1904,Sheet2!$A$2:$C$250,2)</f>
        <v>North Slope</v>
      </c>
      <c r="D1904" t="s">
        <v>2591</v>
      </c>
      <c r="E1904" t="s">
        <v>1500</v>
      </c>
      <c r="F1904">
        <v>4320</v>
      </c>
    </row>
    <row r="1905" spans="1:11">
      <c r="A1905" t="s">
        <v>2073</v>
      </c>
      <c r="B1905">
        <f>VLOOKUP(A1905,Sheet2!$A$2:$C$250,3)</f>
        <v>262</v>
      </c>
      <c r="C1905" t="str">
        <f>VLOOKUP(A1905,Sheet2!$A$2:$C$250,2)</f>
        <v>North Slope</v>
      </c>
      <c r="D1905" t="s">
        <v>2765</v>
      </c>
      <c r="E1905" t="s">
        <v>1500</v>
      </c>
      <c r="F1905">
        <v>4580</v>
      </c>
    </row>
    <row r="1906" spans="1:11">
      <c r="A1906" t="s">
        <v>2076</v>
      </c>
      <c r="B1906">
        <f>VLOOKUP(A1906,Sheet2!$A$2:$C$250,3)</f>
        <v>262</v>
      </c>
      <c r="C1906" t="str">
        <f>VLOOKUP(A1906,Sheet2!$A$2:$C$250,2)</f>
        <v>North Slope</v>
      </c>
      <c r="D1906" t="s">
        <v>2766</v>
      </c>
      <c r="E1906" t="s">
        <v>1500</v>
      </c>
      <c r="F1906">
        <v>13117</v>
      </c>
      <c r="I1906">
        <v>3568.3357664233577</v>
      </c>
      <c r="K1906">
        <v>223408.01065400001</v>
      </c>
    </row>
    <row r="1907" spans="1:11">
      <c r="A1907" t="s">
        <v>2076</v>
      </c>
      <c r="B1907">
        <f>VLOOKUP(A1907,Sheet2!$A$2:$C$250,3)</f>
        <v>262</v>
      </c>
      <c r="C1907" t="str">
        <f>VLOOKUP(A1907,Sheet2!$A$2:$C$250,2)</f>
        <v>North Slope</v>
      </c>
      <c r="D1907" t="s">
        <v>2490</v>
      </c>
      <c r="E1907" t="s">
        <v>2424</v>
      </c>
      <c r="F1907">
        <v>7040</v>
      </c>
      <c r="K1907">
        <v>49606.446453999997</v>
      </c>
    </row>
    <row r="1908" spans="1:11">
      <c r="A1908" t="s">
        <v>2073</v>
      </c>
      <c r="B1908">
        <f>VLOOKUP(A1908,Sheet2!$A$2:$C$250,3)</f>
        <v>262</v>
      </c>
      <c r="C1908" t="str">
        <f>VLOOKUP(A1908,Sheet2!$A$2:$C$250,2)</f>
        <v>North Slope</v>
      </c>
      <c r="D1908" t="s">
        <v>2434</v>
      </c>
      <c r="E1908" t="s">
        <v>2424</v>
      </c>
      <c r="F1908">
        <v>9956</v>
      </c>
    </row>
    <row r="1909" spans="1:11">
      <c r="A1909" t="s">
        <v>2073</v>
      </c>
      <c r="B1909">
        <f>VLOOKUP(A1909,Sheet2!$A$2:$C$250,3)</f>
        <v>262</v>
      </c>
      <c r="C1909" t="str">
        <f>VLOOKUP(A1909,Sheet2!$A$2:$C$250,2)</f>
        <v>North Slope</v>
      </c>
      <c r="D1909" t="s">
        <v>2359</v>
      </c>
      <c r="E1909" t="s">
        <v>213</v>
      </c>
      <c r="F1909">
        <v>2695</v>
      </c>
      <c r="I1909">
        <v>5144.6423357664235</v>
      </c>
      <c r="K1909">
        <v>45441.075437333318</v>
      </c>
    </row>
    <row r="1910" spans="1:11">
      <c r="A1910" t="s">
        <v>2073</v>
      </c>
      <c r="B1910">
        <f>VLOOKUP(A1910,Sheet2!$A$2:$C$250,3)</f>
        <v>262</v>
      </c>
      <c r="C1910" t="str">
        <f>VLOOKUP(A1910,Sheet2!$A$2:$C$250,2)</f>
        <v>North Slope</v>
      </c>
      <c r="D1910" t="s">
        <v>96</v>
      </c>
      <c r="E1910" t="s">
        <v>213</v>
      </c>
      <c r="F1910">
        <v>2780</v>
      </c>
      <c r="K1910">
        <v>24585</v>
      </c>
    </row>
    <row r="1911" spans="1:11">
      <c r="A1911" t="s">
        <v>2076</v>
      </c>
      <c r="B1911">
        <f>VLOOKUP(A1911,Sheet2!$A$2:$C$250,3)</f>
        <v>262</v>
      </c>
      <c r="C1911" t="str">
        <f>VLOOKUP(A1911,Sheet2!$A$2:$C$250,2)</f>
        <v>North Slope</v>
      </c>
      <c r="D1911" t="s">
        <v>2358</v>
      </c>
      <c r="E1911" t="s">
        <v>213</v>
      </c>
      <c r="F1911">
        <v>3800</v>
      </c>
      <c r="K1911">
        <v>43301.889713499993</v>
      </c>
    </row>
    <row r="1912" spans="1:11">
      <c r="A1912" t="s">
        <v>2073</v>
      </c>
      <c r="B1912">
        <f>VLOOKUP(A1912,Sheet2!$A$2:$C$250,3)</f>
        <v>262</v>
      </c>
      <c r="C1912" t="str">
        <f>VLOOKUP(A1912,Sheet2!$A$2:$C$250,2)</f>
        <v>North Slope</v>
      </c>
      <c r="D1912" t="s">
        <v>2303</v>
      </c>
      <c r="E1912" t="s">
        <v>213</v>
      </c>
      <c r="F1912">
        <v>4752</v>
      </c>
      <c r="K1912">
        <v>39360</v>
      </c>
    </row>
    <row r="1913" spans="1:11">
      <c r="A1913" t="s">
        <v>2073</v>
      </c>
      <c r="B1913">
        <f>VLOOKUP(A1913,Sheet2!$A$2:$C$250,3)</f>
        <v>262</v>
      </c>
      <c r="C1913" t="str">
        <f>VLOOKUP(A1913,Sheet2!$A$2:$C$250,2)</f>
        <v>North Slope</v>
      </c>
      <c r="D1913" t="s">
        <v>2201</v>
      </c>
      <c r="E1913" t="s">
        <v>2194</v>
      </c>
      <c r="F1913">
        <v>896</v>
      </c>
      <c r="I1913">
        <v>1800</v>
      </c>
    </row>
    <row r="1914" spans="1:11">
      <c r="A1914" t="s">
        <v>2073</v>
      </c>
      <c r="B1914">
        <f>VLOOKUP(A1914,Sheet2!$A$2:$C$250,3)</f>
        <v>262</v>
      </c>
      <c r="C1914" t="str">
        <f>VLOOKUP(A1914,Sheet2!$A$2:$C$250,2)</f>
        <v>North Slope</v>
      </c>
      <c r="D1914" t="s">
        <v>2075</v>
      </c>
      <c r="E1914" t="s">
        <v>1980</v>
      </c>
      <c r="F1914">
        <v>500</v>
      </c>
      <c r="I1914">
        <v>1500</v>
      </c>
    </row>
    <row r="1915" spans="1:11">
      <c r="A1915" t="s">
        <v>2073</v>
      </c>
      <c r="B1915">
        <f>VLOOKUP(A1915,Sheet2!$A$2:$C$250,3)</f>
        <v>262</v>
      </c>
      <c r="C1915" t="str">
        <f>VLOOKUP(A1915,Sheet2!$A$2:$C$250,2)</f>
        <v>North Slope</v>
      </c>
      <c r="D1915" t="s">
        <v>442</v>
      </c>
      <c r="E1915" t="s">
        <v>1980</v>
      </c>
      <c r="F1915">
        <v>3800</v>
      </c>
    </row>
    <row r="1916" spans="1:11">
      <c r="A1916" t="s">
        <v>2076</v>
      </c>
      <c r="B1916">
        <f>VLOOKUP(A1916,Sheet2!$A$2:$C$250,3)</f>
        <v>262</v>
      </c>
      <c r="C1916" t="str">
        <f>VLOOKUP(A1916,Sheet2!$A$2:$C$250,2)</f>
        <v>North Slope</v>
      </c>
      <c r="D1916" t="s">
        <v>2077</v>
      </c>
      <c r="E1916" t="s">
        <v>1980</v>
      </c>
      <c r="F1916">
        <v>5063</v>
      </c>
      <c r="K1916">
        <v>224391.019501</v>
      </c>
    </row>
    <row r="1917" spans="1:11">
      <c r="A1917" t="s">
        <v>2073</v>
      </c>
      <c r="B1917">
        <f>VLOOKUP(A1917,Sheet2!$A$2:$C$250,3)</f>
        <v>262</v>
      </c>
      <c r="C1917" t="str">
        <f>VLOOKUP(A1917,Sheet2!$A$2:$C$250,2)</f>
        <v>North Slope</v>
      </c>
      <c r="D1917" t="s">
        <v>2074</v>
      </c>
      <c r="E1917" t="s">
        <v>1980</v>
      </c>
      <c r="F1917">
        <v>13117</v>
      </c>
      <c r="I1917">
        <v>7407</v>
      </c>
      <c r="K1917">
        <v>223386.00986999998</v>
      </c>
    </row>
    <row r="1918" spans="1:11">
      <c r="A1918" t="s">
        <v>3459</v>
      </c>
      <c r="B1918">
        <f>VLOOKUP(A1918,Sheet2!$A$2:$C$250,3)</f>
        <v>262</v>
      </c>
      <c r="C1918" t="str">
        <f>VLOOKUP(A1918,Sheet2!$A$2:$C$250,2)</f>
        <v>North Slope</v>
      </c>
      <c r="E1918" t="s">
        <v>3335</v>
      </c>
      <c r="F1918">
        <v>6696</v>
      </c>
    </row>
    <row r="1919" spans="1:11">
      <c r="A1919" t="s">
        <v>1041</v>
      </c>
      <c r="B1919">
        <f>VLOOKUP(A1919,Sheet2!$A$2:$C$250,3)</f>
        <v>184</v>
      </c>
      <c r="C1919" t="str">
        <f>VLOOKUP(A1919,Sheet2!$A$2:$C$250,2)</f>
        <v>Yukon-Koyukuk/Upper Tanana</v>
      </c>
      <c r="E1919" t="s">
        <v>3335</v>
      </c>
      <c r="F1919">
        <v>24733</v>
      </c>
      <c r="I1919">
        <v>18000</v>
      </c>
      <c r="K1919">
        <v>262036</v>
      </c>
    </row>
    <row r="1920" spans="1:11">
      <c r="A1920" t="s">
        <v>2360</v>
      </c>
      <c r="B1920">
        <f>VLOOKUP(A1920,Sheet2!$A$2:$C$250,3)</f>
        <v>184</v>
      </c>
      <c r="C1920" t="str">
        <f>VLOOKUP(A1920,Sheet2!$A$2:$C$250,2)</f>
        <v>Yukon-Koyukuk/Upper Tanana</v>
      </c>
      <c r="D1920" t="s">
        <v>3264</v>
      </c>
      <c r="E1920" t="s">
        <v>3232</v>
      </c>
      <c r="F1920">
        <v>1125</v>
      </c>
      <c r="I1920">
        <v>457.34306569343067</v>
      </c>
      <c r="K1920">
        <v>7316.7325166666651</v>
      </c>
    </row>
    <row r="1921" spans="1:11">
      <c r="A1921" t="s">
        <v>2360</v>
      </c>
      <c r="B1921">
        <f>VLOOKUP(A1921,Sheet2!$A$2:$C$250,3)</f>
        <v>184</v>
      </c>
      <c r="C1921" t="str">
        <f>VLOOKUP(A1921,Sheet2!$A$2:$C$250,2)</f>
        <v>Yukon-Koyukuk/Upper Tanana</v>
      </c>
      <c r="D1921" t="s">
        <v>3088</v>
      </c>
      <c r="E1921" t="s">
        <v>377</v>
      </c>
      <c r="F1921">
        <v>2176</v>
      </c>
      <c r="I1921">
        <v>623.38686131386862</v>
      </c>
      <c r="K1921">
        <v>4462.7068306666661</v>
      </c>
    </row>
    <row r="1922" spans="1:11">
      <c r="A1922" t="s">
        <v>1041</v>
      </c>
      <c r="B1922">
        <f>VLOOKUP(A1922,Sheet2!$A$2:$C$250,3)</f>
        <v>184</v>
      </c>
      <c r="C1922" t="str">
        <f>VLOOKUP(A1922,Sheet2!$A$2:$C$250,2)</f>
        <v>Yukon-Koyukuk/Upper Tanana</v>
      </c>
      <c r="D1922" t="s">
        <v>153</v>
      </c>
      <c r="E1922" t="s">
        <v>377</v>
      </c>
      <c r="F1922">
        <v>4000</v>
      </c>
      <c r="I1922">
        <v>2200</v>
      </c>
      <c r="K1922">
        <v>13200</v>
      </c>
    </row>
    <row r="1923" spans="1:11">
      <c r="A1923" t="s">
        <v>1041</v>
      </c>
      <c r="B1923">
        <f>VLOOKUP(A1923,Sheet2!$A$2:$C$250,3)</f>
        <v>184</v>
      </c>
      <c r="C1923" t="str">
        <f>VLOOKUP(A1923,Sheet2!$A$2:$C$250,2)</f>
        <v>Yukon-Koyukuk/Upper Tanana</v>
      </c>
      <c r="D1923" t="s">
        <v>37</v>
      </c>
      <c r="E1923" t="s">
        <v>377</v>
      </c>
    </row>
    <row r="1924" spans="1:11">
      <c r="A1924" t="s">
        <v>1041</v>
      </c>
      <c r="B1924">
        <f>VLOOKUP(A1924,Sheet2!$A$2:$C$250,3)</f>
        <v>184</v>
      </c>
      <c r="C1924" t="str">
        <f>VLOOKUP(A1924,Sheet2!$A$2:$C$250,2)</f>
        <v>Yukon-Koyukuk/Upper Tanana</v>
      </c>
      <c r="D1924" t="s">
        <v>44</v>
      </c>
      <c r="E1924" t="s">
        <v>1500</v>
      </c>
      <c r="F1924">
        <v>96</v>
      </c>
    </row>
    <row r="1925" spans="1:11">
      <c r="A1925" t="s">
        <v>1041</v>
      </c>
      <c r="B1925">
        <f>VLOOKUP(A1925,Sheet2!$A$2:$C$250,3)</f>
        <v>184</v>
      </c>
      <c r="C1925" t="str">
        <f>VLOOKUP(A1925,Sheet2!$A$2:$C$250,2)</f>
        <v>Yukon-Koyukuk/Upper Tanana</v>
      </c>
      <c r="D1925" t="s">
        <v>1037</v>
      </c>
      <c r="E1925" t="s">
        <v>1500</v>
      </c>
      <c r="F1925">
        <v>320</v>
      </c>
    </row>
    <row r="1926" spans="1:11">
      <c r="A1926" t="s">
        <v>1041</v>
      </c>
      <c r="B1926">
        <f>VLOOKUP(A1926,Sheet2!$A$2:$C$250,3)</f>
        <v>184</v>
      </c>
      <c r="C1926" t="str">
        <f>VLOOKUP(A1926,Sheet2!$A$2:$C$250,2)</f>
        <v>Yukon-Koyukuk/Upper Tanana</v>
      </c>
      <c r="D1926" t="s">
        <v>309</v>
      </c>
      <c r="E1926" t="s">
        <v>1500</v>
      </c>
      <c r="F1926">
        <v>384</v>
      </c>
    </row>
    <row r="1927" spans="1:11">
      <c r="A1927" t="s">
        <v>1041</v>
      </c>
      <c r="B1927">
        <f>VLOOKUP(A1927,Sheet2!$A$2:$C$250,3)</f>
        <v>184</v>
      </c>
      <c r="C1927" t="str">
        <f>VLOOKUP(A1927,Sheet2!$A$2:$C$250,2)</f>
        <v>Yukon-Koyukuk/Upper Tanana</v>
      </c>
      <c r="D1927" t="s">
        <v>410</v>
      </c>
      <c r="E1927" t="s">
        <v>1500</v>
      </c>
      <c r="F1927">
        <v>1200</v>
      </c>
    </row>
    <row r="1928" spans="1:11">
      <c r="A1928" t="s">
        <v>1041</v>
      </c>
      <c r="B1928">
        <f>VLOOKUP(A1928,Sheet2!$A$2:$C$250,3)</f>
        <v>184</v>
      </c>
      <c r="C1928" t="str">
        <f>VLOOKUP(A1928,Sheet2!$A$2:$C$250,2)</f>
        <v>Yukon-Koyukuk/Upper Tanana</v>
      </c>
      <c r="D1928" t="s">
        <v>1034</v>
      </c>
      <c r="E1928" t="s">
        <v>1500</v>
      </c>
      <c r="F1928">
        <v>2400</v>
      </c>
    </row>
    <row r="1929" spans="1:11">
      <c r="A1929" t="s">
        <v>1041</v>
      </c>
      <c r="B1929">
        <f>VLOOKUP(A1929,Sheet2!$A$2:$C$250,3)</f>
        <v>184</v>
      </c>
      <c r="C1929" t="str">
        <f>VLOOKUP(A1929,Sheet2!$A$2:$C$250,2)</f>
        <v>Yukon-Koyukuk/Upper Tanana</v>
      </c>
      <c r="D1929" t="s">
        <v>1038</v>
      </c>
      <c r="E1929" t="s">
        <v>1500</v>
      </c>
      <c r="F1929">
        <v>2400</v>
      </c>
    </row>
    <row r="1930" spans="1:11">
      <c r="A1930" t="s">
        <v>1041</v>
      </c>
      <c r="B1930">
        <f>VLOOKUP(A1930,Sheet2!$A$2:$C$250,3)</f>
        <v>184</v>
      </c>
      <c r="C1930" t="str">
        <f>VLOOKUP(A1930,Sheet2!$A$2:$C$250,2)</f>
        <v>Yukon-Koyukuk/Upper Tanana</v>
      </c>
      <c r="D1930" t="s">
        <v>1035</v>
      </c>
      <c r="E1930" t="s">
        <v>1500</v>
      </c>
      <c r="F1930">
        <v>4800</v>
      </c>
    </row>
    <row r="1931" spans="1:11">
      <c r="A1931" t="s">
        <v>1041</v>
      </c>
      <c r="B1931">
        <f>VLOOKUP(A1931,Sheet2!$A$2:$C$250,3)</f>
        <v>184</v>
      </c>
      <c r="C1931" t="str">
        <f>VLOOKUP(A1931,Sheet2!$A$2:$C$250,2)</f>
        <v>Yukon-Koyukuk/Upper Tanana</v>
      </c>
      <c r="D1931" t="s">
        <v>1040</v>
      </c>
      <c r="E1931" t="s">
        <v>2424</v>
      </c>
      <c r="F1931">
        <v>736</v>
      </c>
    </row>
    <row r="1932" spans="1:11">
      <c r="A1932" t="s">
        <v>1041</v>
      </c>
      <c r="B1932">
        <f>VLOOKUP(A1932,Sheet2!$A$2:$C$250,3)</f>
        <v>184</v>
      </c>
      <c r="C1932" t="str">
        <f>VLOOKUP(A1932,Sheet2!$A$2:$C$250,2)</f>
        <v>Yukon-Koyukuk/Upper Tanana</v>
      </c>
      <c r="D1932" t="s">
        <v>595</v>
      </c>
      <c r="E1932" t="s">
        <v>2424</v>
      </c>
      <c r="F1932">
        <v>2048</v>
      </c>
    </row>
    <row r="1933" spans="1:11">
      <c r="A1933" t="s">
        <v>1041</v>
      </c>
      <c r="B1933">
        <f>VLOOKUP(A1933,Sheet2!$A$2:$C$250,3)</f>
        <v>184</v>
      </c>
      <c r="C1933" t="str">
        <f>VLOOKUP(A1933,Sheet2!$A$2:$C$250,2)</f>
        <v>Yukon-Koyukuk/Upper Tanana</v>
      </c>
      <c r="D1933" t="s">
        <v>286</v>
      </c>
      <c r="E1933" t="s">
        <v>2424</v>
      </c>
      <c r="F1933">
        <v>4500</v>
      </c>
    </row>
    <row r="1934" spans="1:11">
      <c r="A1934" t="s">
        <v>1041</v>
      </c>
      <c r="B1934">
        <f>VLOOKUP(A1934,Sheet2!$A$2:$C$250,3)</f>
        <v>184</v>
      </c>
      <c r="C1934" t="str">
        <f>VLOOKUP(A1934,Sheet2!$A$2:$C$250,2)</f>
        <v>Yukon-Koyukuk/Upper Tanana</v>
      </c>
      <c r="D1934" t="s">
        <v>252</v>
      </c>
      <c r="E1934" t="s">
        <v>1980</v>
      </c>
      <c r="F1934">
        <v>900</v>
      </c>
    </row>
    <row r="1935" spans="1:11">
      <c r="A1935" t="s">
        <v>1041</v>
      </c>
      <c r="B1935">
        <f>VLOOKUP(A1935,Sheet2!$A$2:$C$250,3)</f>
        <v>184</v>
      </c>
      <c r="C1935" t="str">
        <f>VLOOKUP(A1935,Sheet2!$A$2:$C$250,2)</f>
        <v>Yukon-Koyukuk/Upper Tanana</v>
      </c>
      <c r="D1935" t="s">
        <v>1039</v>
      </c>
      <c r="E1935" t="s">
        <v>65</v>
      </c>
      <c r="F1935">
        <v>2048</v>
      </c>
    </row>
    <row r="1936" spans="1:11">
      <c r="A1936" t="s">
        <v>627</v>
      </c>
      <c r="B1936">
        <f>VLOOKUP(A1936,Sheet2!$A$2:$C$250,3)</f>
        <v>43</v>
      </c>
      <c r="C1936" t="str">
        <f>VLOOKUP(A1936,Sheet2!$A$2:$C$250,2)</f>
        <v>Kodiak</v>
      </c>
      <c r="D1936" t="s">
        <v>629</v>
      </c>
      <c r="E1936" t="s">
        <v>3615</v>
      </c>
    </row>
    <row r="1937" spans="1:13">
      <c r="A1937" t="s">
        <v>627</v>
      </c>
      <c r="B1937">
        <f>VLOOKUP(A1937,Sheet2!$A$2:$C$250,3)</f>
        <v>43</v>
      </c>
      <c r="C1937" t="str">
        <f>VLOOKUP(A1937,Sheet2!$A$2:$C$250,2)</f>
        <v>Kodiak</v>
      </c>
      <c r="D1937" t="s">
        <v>630</v>
      </c>
      <c r="E1937" t="s">
        <v>3615</v>
      </c>
    </row>
    <row r="1938" spans="1:13">
      <c r="A1938" t="s">
        <v>627</v>
      </c>
      <c r="B1938">
        <f>VLOOKUP(A1938,Sheet2!$A$2:$C$250,3)</f>
        <v>43</v>
      </c>
      <c r="C1938" t="str">
        <f>VLOOKUP(A1938,Sheet2!$A$2:$C$250,2)</f>
        <v>Kodiak</v>
      </c>
      <c r="D1938" t="s">
        <v>631</v>
      </c>
      <c r="E1938" t="s">
        <v>3615</v>
      </c>
    </row>
    <row r="1939" spans="1:13">
      <c r="A1939" t="s">
        <v>627</v>
      </c>
      <c r="B1939">
        <f>VLOOKUP(A1939,Sheet2!$A$2:$C$250,3)</f>
        <v>43</v>
      </c>
      <c r="C1939" t="str">
        <f>VLOOKUP(A1939,Sheet2!$A$2:$C$250,2)</f>
        <v>Kodiak</v>
      </c>
      <c r="D1939" t="s">
        <v>3460</v>
      </c>
      <c r="E1939" t="s">
        <v>3335</v>
      </c>
      <c r="F1939">
        <v>7522</v>
      </c>
      <c r="I1939">
        <v>6106.36496350365</v>
      </c>
      <c r="K1939">
        <v>57667.519003000001</v>
      </c>
    </row>
    <row r="1940" spans="1:13">
      <c r="A1940" t="s">
        <v>627</v>
      </c>
      <c r="B1940">
        <f>VLOOKUP(A1940,Sheet2!$A$2:$C$250,3)</f>
        <v>43</v>
      </c>
      <c r="C1940" t="str">
        <f>VLOOKUP(A1940,Sheet2!$A$2:$C$250,2)</f>
        <v>Kodiak</v>
      </c>
      <c r="D1940" t="s">
        <v>633</v>
      </c>
      <c r="E1940" t="s">
        <v>3335</v>
      </c>
    </row>
    <row r="1941" spans="1:13">
      <c r="A1941" t="s">
        <v>627</v>
      </c>
      <c r="B1941">
        <f>VLOOKUP(A1941,Sheet2!$A$2:$C$250,3)</f>
        <v>43</v>
      </c>
      <c r="C1941" t="str">
        <f>VLOOKUP(A1941,Sheet2!$A$2:$C$250,2)</f>
        <v>Kodiak</v>
      </c>
      <c r="D1941" t="s">
        <v>424</v>
      </c>
      <c r="E1941" t="s">
        <v>377</v>
      </c>
    </row>
    <row r="1942" spans="1:13">
      <c r="A1942" t="s">
        <v>627</v>
      </c>
      <c r="B1942">
        <f>VLOOKUP(A1942,Sheet2!$A$2:$C$250,3)</f>
        <v>43</v>
      </c>
      <c r="C1942" t="str">
        <f>VLOOKUP(A1942,Sheet2!$A$2:$C$250,2)</f>
        <v>Kodiak</v>
      </c>
      <c r="D1942" t="s">
        <v>262</v>
      </c>
      <c r="E1942" t="s">
        <v>1500</v>
      </c>
    </row>
    <row r="1943" spans="1:13">
      <c r="A1943" t="s">
        <v>627</v>
      </c>
      <c r="B1943">
        <f>VLOOKUP(A1943,Sheet2!$A$2:$C$250,3)</f>
        <v>43</v>
      </c>
      <c r="C1943" t="str">
        <f>VLOOKUP(A1943,Sheet2!$A$2:$C$250,2)</f>
        <v>Kodiak</v>
      </c>
      <c r="D1943" t="s">
        <v>628</v>
      </c>
      <c r="E1943" t="s">
        <v>1500</v>
      </c>
    </row>
    <row r="1944" spans="1:13">
      <c r="A1944" t="s">
        <v>627</v>
      </c>
      <c r="B1944">
        <f>VLOOKUP(A1944,Sheet2!$A$2:$C$250,3)</f>
        <v>43</v>
      </c>
      <c r="C1944" t="str">
        <f>VLOOKUP(A1944,Sheet2!$A$2:$C$250,2)</f>
        <v>Kodiak</v>
      </c>
      <c r="D1944" t="s">
        <v>632</v>
      </c>
      <c r="E1944" t="s">
        <v>1500</v>
      </c>
    </row>
    <row r="1945" spans="1:13">
      <c r="A1945" t="s">
        <v>627</v>
      </c>
      <c r="B1945">
        <f>VLOOKUP(A1945,Sheet2!$A$2:$C$250,3)</f>
        <v>43</v>
      </c>
      <c r="C1945" t="str">
        <f>VLOOKUP(A1945,Sheet2!$A$2:$C$250,2)</f>
        <v>Kodiak</v>
      </c>
      <c r="D1945" t="s">
        <v>286</v>
      </c>
      <c r="E1945" t="s">
        <v>2424</v>
      </c>
    </row>
    <row r="1946" spans="1:13">
      <c r="A1946" t="s">
        <v>627</v>
      </c>
      <c r="B1946">
        <f>VLOOKUP(A1946,Sheet2!$A$2:$C$250,3)</f>
        <v>43</v>
      </c>
      <c r="C1946" t="str">
        <f>VLOOKUP(A1946,Sheet2!$A$2:$C$250,2)</f>
        <v>Kodiak</v>
      </c>
      <c r="D1946" t="s">
        <v>97</v>
      </c>
      <c r="E1946" t="s">
        <v>2424</v>
      </c>
    </row>
    <row r="1947" spans="1:13">
      <c r="A1947" t="s">
        <v>627</v>
      </c>
      <c r="B1947">
        <f>VLOOKUP(A1947,Sheet2!$A$2:$C$250,3)</f>
        <v>43</v>
      </c>
      <c r="C1947" t="str">
        <f>VLOOKUP(A1947,Sheet2!$A$2:$C$250,2)</f>
        <v>Kodiak</v>
      </c>
      <c r="D1947" t="s">
        <v>634</v>
      </c>
      <c r="E1947" t="s">
        <v>2424</v>
      </c>
    </row>
    <row r="1948" spans="1:13">
      <c r="A1948" t="s">
        <v>627</v>
      </c>
      <c r="B1948">
        <f>VLOOKUP(A1948,Sheet2!$A$2:$C$250,3)</f>
        <v>43</v>
      </c>
      <c r="C1948" t="str">
        <f>VLOOKUP(A1948,Sheet2!$A$2:$C$250,2)</f>
        <v>Kodiak</v>
      </c>
      <c r="D1948" t="s">
        <v>2016</v>
      </c>
      <c r="E1948" t="s">
        <v>1980</v>
      </c>
      <c r="F1948">
        <v>336</v>
      </c>
    </row>
    <row r="1949" spans="1:13">
      <c r="A1949" t="s">
        <v>627</v>
      </c>
      <c r="B1949">
        <f>VLOOKUP(A1949,Sheet2!$A$2:$C$250,3)</f>
        <v>43</v>
      </c>
      <c r="C1949" t="str">
        <f>VLOOKUP(A1949,Sheet2!$A$2:$C$250,2)</f>
        <v>Kodiak</v>
      </c>
      <c r="D1949" t="s">
        <v>635</v>
      </c>
      <c r="E1949" t="s">
        <v>65</v>
      </c>
    </row>
    <row r="1950" spans="1:13">
      <c r="A1950" t="s">
        <v>2078</v>
      </c>
      <c r="B1950">
        <f>VLOOKUP(A1950,Sheet2!$A$2:$C$250,3)</f>
        <v>75</v>
      </c>
      <c r="C1950" t="str">
        <f>VLOOKUP(A1950,Sheet2!$A$2:$C$250,2)</f>
        <v>Southeast</v>
      </c>
      <c r="D1950" t="s">
        <v>3461</v>
      </c>
      <c r="E1950" t="s">
        <v>3335</v>
      </c>
      <c r="F1950">
        <v>2320</v>
      </c>
      <c r="I1950">
        <v>741.41605839416059</v>
      </c>
      <c r="K1950">
        <v>6756.7058141999996</v>
      </c>
      <c r="M1950">
        <v>125.15901639344261</v>
      </c>
    </row>
    <row r="1951" spans="1:13">
      <c r="A1951" t="s">
        <v>2078</v>
      </c>
      <c r="B1951">
        <f>VLOOKUP(A1951,Sheet2!$A$2:$C$250,3)</f>
        <v>75</v>
      </c>
      <c r="C1951" t="str">
        <f>VLOOKUP(A1951,Sheet2!$A$2:$C$250,2)</f>
        <v>Southeast</v>
      </c>
      <c r="D1951" t="s">
        <v>3317</v>
      </c>
      <c r="E1951" t="s">
        <v>3315</v>
      </c>
      <c r="F1951">
        <v>2835</v>
      </c>
      <c r="K1951">
        <v>6132</v>
      </c>
    </row>
    <row r="1952" spans="1:13">
      <c r="A1952" t="s">
        <v>2078</v>
      </c>
      <c r="B1952">
        <f>VLOOKUP(A1952,Sheet2!$A$2:$C$250,3)</f>
        <v>75</v>
      </c>
      <c r="C1952" t="str">
        <f>VLOOKUP(A1952,Sheet2!$A$2:$C$250,2)</f>
        <v>Southeast</v>
      </c>
      <c r="D1952" t="s">
        <v>3089</v>
      </c>
      <c r="E1952" t="s">
        <v>377</v>
      </c>
      <c r="F1952">
        <v>1924</v>
      </c>
      <c r="I1952">
        <v>210</v>
      </c>
      <c r="K1952">
        <v>9230</v>
      </c>
    </row>
    <row r="1953" spans="1:11">
      <c r="A1953" t="s">
        <v>2078</v>
      </c>
      <c r="B1953">
        <f>VLOOKUP(A1953,Sheet2!$A$2:$C$250,3)</f>
        <v>75</v>
      </c>
      <c r="C1953" t="str">
        <f>VLOOKUP(A1953,Sheet2!$A$2:$C$250,2)</f>
        <v>Southeast</v>
      </c>
      <c r="D1953" t="s">
        <v>3091</v>
      </c>
      <c r="E1953" t="s">
        <v>377</v>
      </c>
      <c r="F1953">
        <v>2550</v>
      </c>
      <c r="I1953">
        <v>3000</v>
      </c>
      <c r="K1953">
        <v>2800</v>
      </c>
    </row>
    <row r="1954" spans="1:11">
      <c r="A1954" t="s">
        <v>2078</v>
      </c>
      <c r="B1954">
        <f>VLOOKUP(A1954,Sheet2!$A$2:$C$250,3)</f>
        <v>75</v>
      </c>
      <c r="C1954" t="str">
        <f>VLOOKUP(A1954,Sheet2!$A$2:$C$250,2)</f>
        <v>Southeast</v>
      </c>
      <c r="D1954" t="s">
        <v>3090</v>
      </c>
      <c r="E1954" t="s">
        <v>377</v>
      </c>
      <c r="F1954">
        <v>3360</v>
      </c>
      <c r="K1954">
        <v>7812</v>
      </c>
    </row>
    <row r="1955" spans="1:11">
      <c r="A1955" t="s">
        <v>2078</v>
      </c>
      <c r="B1955">
        <f>VLOOKUP(A1955,Sheet2!$A$2:$C$250,3)</f>
        <v>75</v>
      </c>
      <c r="C1955" t="str">
        <f>VLOOKUP(A1955,Sheet2!$A$2:$C$250,2)</f>
        <v>Southeast</v>
      </c>
      <c r="D1955" t="s">
        <v>2491</v>
      </c>
      <c r="E1955" t="s">
        <v>2424</v>
      </c>
      <c r="F1955">
        <v>840</v>
      </c>
      <c r="K1955">
        <v>8700</v>
      </c>
    </row>
    <row r="1956" spans="1:11">
      <c r="A1956" t="s">
        <v>2078</v>
      </c>
      <c r="B1956">
        <f>VLOOKUP(A1956,Sheet2!$A$2:$C$250,3)</f>
        <v>75</v>
      </c>
      <c r="C1956" t="str">
        <f>VLOOKUP(A1956,Sheet2!$A$2:$C$250,2)</f>
        <v>Southeast</v>
      </c>
      <c r="D1956" t="s">
        <v>2361</v>
      </c>
      <c r="E1956" t="s">
        <v>213</v>
      </c>
      <c r="F1956">
        <v>450</v>
      </c>
      <c r="K1956">
        <v>840</v>
      </c>
    </row>
    <row r="1957" spans="1:11">
      <c r="A1957" t="s">
        <v>2078</v>
      </c>
      <c r="B1957">
        <f>VLOOKUP(A1957,Sheet2!$A$2:$C$250,3)</f>
        <v>75</v>
      </c>
      <c r="C1957" t="str">
        <f>VLOOKUP(A1957,Sheet2!$A$2:$C$250,2)</f>
        <v>Southeast</v>
      </c>
      <c r="D1957" t="s">
        <v>2080</v>
      </c>
      <c r="E1957" t="s">
        <v>1980</v>
      </c>
      <c r="F1957">
        <v>900</v>
      </c>
      <c r="K1957">
        <v>1540</v>
      </c>
    </row>
    <row r="1958" spans="1:11">
      <c r="A1958" t="s">
        <v>2078</v>
      </c>
      <c r="B1958">
        <f>VLOOKUP(A1958,Sheet2!$A$2:$C$250,3)</f>
        <v>75</v>
      </c>
      <c r="C1958" t="str">
        <f>VLOOKUP(A1958,Sheet2!$A$2:$C$250,2)</f>
        <v>Southeast</v>
      </c>
      <c r="D1958" t="s">
        <v>2079</v>
      </c>
      <c r="E1958" t="s">
        <v>1980</v>
      </c>
      <c r="F1958">
        <v>3000</v>
      </c>
      <c r="K1958">
        <v>7700</v>
      </c>
    </row>
    <row r="1959" spans="1:11">
      <c r="A1959" t="s">
        <v>225</v>
      </c>
      <c r="B1959">
        <f>VLOOKUP(A1959,Sheet2!$A$2:$C$250,3)</f>
        <v>599</v>
      </c>
      <c r="C1959" t="str">
        <f>VLOOKUP(A1959,Sheet2!$A$2:$C$250,2)</f>
        <v>Lower Yukon-Kuskokwim</v>
      </c>
      <c r="D1959" t="s">
        <v>3462</v>
      </c>
      <c r="E1959" t="s">
        <v>3335</v>
      </c>
      <c r="F1959">
        <v>21428</v>
      </c>
    </row>
    <row r="1960" spans="1:11">
      <c r="A1960" t="s">
        <v>225</v>
      </c>
      <c r="B1960">
        <f>VLOOKUP(A1960,Sheet2!$A$2:$C$250,3)</f>
        <v>599</v>
      </c>
      <c r="C1960" t="str">
        <f>VLOOKUP(A1960,Sheet2!$A$2:$C$250,2)</f>
        <v>Lower Yukon-Kuskokwim</v>
      </c>
      <c r="D1960" t="s">
        <v>3463</v>
      </c>
      <c r="E1960" t="s">
        <v>3335</v>
      </c>
      <c r="F1960">
        <v>25332</v>
      </c>
    </row>
    <row r="1961" spans="1:11">
      <c r="A1961" t="s">
        <v>225</v>
      </c>
      <c r="B1961">
        <f>VLOOKUP(A1961,Sheet2!$A$2:$C$250,3)</f>
        <v>599</v>
      </c>
      <c r="C1961" t="str">
        <f>VLOOKUP(A1961,Sheet2!$A$2:$C$250,2)</f>
        <v>Lower Yukon-Kuskokwim</v>
      </c>
      <c r="D1961" t="s">
        <v>228</v>
      </c>
      <c r="E1961" t="s">
        <v>377</v>
      </c>
      <c r="F1961">
        <v>1000</v>
      </c>
      <c r="I1961">
        <v>660</v>
      </c>
    </row>
    <row r="1962" spans="1:11">
      <c r="A1962" t="s">
        <v>225</v>
      </c>
      <c r="B1962">
        <f>VLOOKUP(A1962,Sheet2!$A$2:$C$250,3)</f>
        <v>599</v>
      </c>
      <c r="C1962" t="str">
        <f>VLOOKUP(A1962,Sheet2!$A$2:$C$250,2)</f>
        <v>Lower Yukon-Kuskokwim</v>
      </c>
      <c r="D1962" t="s">
        <v>82</v>
      </c>
      <c r="E1962" t="s">
        <v>1500</v>
      </c>
      <c r="F1962">
        <v>1104</v>
      </c>
    </row>
    <row r="1963" spans="1:11">
      <c r="A1963" t="s">
        <v>225</v>
      </c>
      <c r="B1963">
        <f>VLOOKUP(A1963,Sheet2!$A$2:$C$250,3)</f>
        <v>599</v>
      </c>
      <c r="C1963" t="str">
        <f>VLOOKUP(A1963,Sheet2!$A$2:$C$250,2)</f>
        <v>Lower Yukon-Kuskokwim</v>
      </c>
      <c r="D1963" t="s">
        <v>230</v>
      </c>
      <c r="E1963" t="s">
        <v>1500</v>
      </c>
    </row>
    <row r="1964" spans="1:11">
      <c r="A1964" t="s">
        <v>225</v>
      </c>
      <c r="B1964">
        <f>VLOOKUP(A1964,Sheet2!$A$2:$C$250,3)</f>
        <v>599</v>
      </c>
      <c r="C1964" t="str">
        <f>VLOOKUP(A1964,Sheet2!$A$2:$C$250,2)</f>
        <v>Lower Yukon-Kuskokwim</v>
      </c>
      <c r="D1964" t="s">
        <v>234</v>
      </c>
      <c r="E1964" t="s">
        <v>1500</v>
      </c>
    </row>
    <row r="1965" spans="1:11">
      <c r="A1965" t="s">
        <v>225</v>
      </c>
      <c r="B1965">
        <f>VLOOKUP(A1965,Sheet2!$A$2:$C$250,3)</f>
        <v>599</v>
      </c>
      <c r="C1965" t="str">
        <f>VLOOKUP(A1965,Sheet2!$A$2:$C$250,2)</f>
        <v>Lower Yukon-Kuskokwim</v>
      </c>
      <c r="D1965" t="s">
        <v>190</v>
      </c>
      <c r="E1965" t="s">
        <v>2424</v>
      </c>
      <c r="F1965">
        <v>4104</v>
      </c>
      <c r="I1965">
        <v>550</v>
      </c>
    </row>
    <row r="1966" spans="1:11">
      <c r="A1966" t="s">
        <v>225</v>
      </c>
      <c r="B1966">
        <f>VLOOKUP(A1966,Sheet2!$A$2:$C$250,3)</f>
        <v>599</v>
      </c>
      <c r="C1966" t="str">
        <f>VLOOKUP(A1966,Sheet2!$A$2:$C$250,2)</f>
        <v>Lower Yukon-Kuskokwim</v>
      </c>
      <c r="D1966" t="s">
        <v>231</v>
      </c>
      <c r="E1966" t="s">
        <v>213</v>
      </c>
      <c r="F1966">
        <v>900</v>
      </c>
      <c r="I1966">
        <v>1310</v>
      </c>
    </row>
    <row r="1967" spans="1:11">
      <c r="A1967" t="s">
        <v>225</v>
      </c>
      <c r="B1967">
        <f>VLOOKUP(A1967,Sheet2!$A$2:$C$250,3)</f>
        <v>599</v>
      </c>
      <c r="C1967" t="str">
        <f>VLOOKUP(A1967,Sheet2!$A$2:$C$250,2)</f>
        <v>Lower Yukon-Kuskokwim</v>
      </c>
      <c r="D1967" t="s">
        <v>232</v>
      </c>
      <c r="E1967" t="s">
        <v>1980</v>
      </c>
    </row>
    <row r="1968" spans="1:11">
      <c r="A1968" t="s">
        <v>225</v>
      </c>
      <c r="B1968">
        <f>VLOOKUP(A1968,Sheet2!$A$2:$C$250,3)</f>
        <v>599</v>
      </c>
      <c r="C1968" t="str">
        <f>VLOOKUP(A1968,Sheet2!$A$2:$C$250,2)</f>
        <v>Lower Yukon-Kuskokwim</v>
      </c>
      <c r="D1968" t="s">
        <v>101</v>
      </c>
      <c r="E1968" t="s">
        <v>1980</v>
      </c>
    </row>
    <row r="1969" spans="1:11">
      <c r="A1969" t="s">
        <v>225</v>
      </c>
      <c r="B1969">
        <f>VLOOKUP(A1969,Sheet2!$A$2:$C$250,3)</f>
        <v>599</v>
      </c>
      <c r="C1969" t="str">
        <f>VLOOKUP(A1969,Sheet2!$A$2:$C$250,2)</f>
        <v>Lower Yukon-Kuskokwim</v>
      </c>
      <c r="D1969" t="s">
        <v>227</v>
      </c>
      <c r="E1969" t="s">
        <v>65</v>
      </c>
    </row>
    <row r="1970" spans="1:11">
      <c r="A1970" t="s">
        <v>1844</v>
      </c>
      <c r="B1970">
        <f>VLOOKUP(A1970,Sheet2!$A$2:$C$250,3)</f>
        <v>341</v>
      </c>
      <c r="C1970" t="str">
        <f>VLOOKUP(A1970,Sheet2!$A$2:$C$250,2)</f>
        <v>Copper River/Chugach</v>
      </c>
      <c r="D1970" t="s">
        <v>3630</v>
      </c>
      <c r="E1970" t="s">
        <v>3615</v>
      </c>
      <c r="F1970">
        <v>1750</v>
      </c>
      <c r="I1970">
        <v>3070</v>
      </c>
      <c r="K1970">
        <v>66713</v>
      </c>
    </row>
    <row r="1971" spans="1:11">
      <c r="A1971" t="s">
        <v>1844</v>
      </c>
      <c r="B1971">
        <f>VLOOKUP(A1971,Sheet2!$A$2:$C$250,3)</f>
        <v>341</v>
      </c>
      <c r="C1971" t="str">
        <f>VLOOKUP(A1971,Sheet2!$A$2:$C$250,2)</f>
        <v>Copper River/Chugach</v>
      </c>
      <c r="D1971" t="s">
        <v>1941</v>
      </c>
      <c r="E1971" t="s">
        <v>3335</v>
      </c>
      <c r="F1971">
        <v>2880</v>
      </c>
    </row>
    <row r="1972" spans="1:11">
      <c r="A1972" t="s">
        <v>1844</v>
      </c>
      <c r="B1972">
        <f>VLOOKUP(A1972,Sheet2!$A$2:$C$250,3)</f>
        <v>341</v>
      </c>
      <c r="C1972" t="str">
        <f>VLOOKUP(A1972,Sheet2!$A$2:$C$250,2)</f>
        <v>Copper River/Chugach</v>
      </c>
      <c r="D1972" t="s">
        <v>1938</v>
      </c>
      <c r="E1972" t="s">
        <v>3335</v>
      </c>
      <c r="F1972">
        <v>3200</v>
      </c>
      <c r="K1972">
        <v>8417</v>
      </c>
    </row>
    <row r="1973" spans="1:11">
      <c r="A1973" t="s">
        <v>1844</v>
      </c>
      <c r="B1973">
        <f>VLOOKUP(A1973,Sheet2!$A$2:$C$250,3)</f>
        <v>341</v>
      </c>
      <c r="C1973" t="str">
        <f>VLOOKUP(A1973,Sheet2!$A$2:$C$250,2)</f>
        <v>Copper River/Chugach</v>
      </c>
      <c r="D1973" t="s">
        <v>3388</v>
      </c>
      <c r="E1973" t="s">
        <v>3335</v>
      </c>
      <c r="F1973">
        <v>34170</v>
      </c>
      <c r="I1973">
        <v>47778.065693430661</v>
      </c>
      <c r="K1973">
        <v>224342.01906000002</v>
      </c>
    </row>
    <row r="1974" spans="1:11">
      <c r="A1974" t="s">
        <v>1844</v>
      </c>
      <c r="B1974">
        <f>VLOOKUP(A1974,Sheet2!$A$2:$C$250,3)</f>
        <v>341</v>
      </c>
      <c r="C1974" t="str">
        <f>VLOOKUP(A1974,Sheet2!$A$2:$C$250,2)</f>
        <v>Copper River/Chugach</v>
      </c>
      <c r="D1974" t="s">
        <v>3464</v>
      </c>
      <c r="E1974" t="s">
        <v>3335</v>
      </c>
      <c r="F1974">
        <v>34170</v>
      </c>
      <c r="I1974">
        <v>27397</v>
      </c>
      <c r="K1974">
        <v>228940</v>
      </c>
    </row>
    <row r="1975" spans="1:11">
      <c r="A1975" t="s">
        <v>1844</v>
      </c>
      <c r="B1975">
        <f>VLOOKUP(A1975,Sheet2!$A$2:$C$250,3)</f>
        <v>341</v>
      </c>
      <c r="C1975" t="str">
        <f>VLOOKUP(A1975,Sheet2!$A$2:$C$250,2)</f>
        <v>Copper River/Chugach</v>
      </c>
      <c r="D1975" t="s">
        <v>1928</v>
      </c>
      <c r="E1975" t="s">
        <v>3315</v>
      </c>
      <c r="F1975">
        <v>1600</v>
      </c>
    </row>
    <row r="1976" spans="1:11">
      <c r="A1976" t="s">
        <v>1844</v>
      </c>
      <c r="B1976">
        <f>VLOOKUP(A1976,Sheet2!$A$2:$C$250,3)</f>
        <v>341</v>
      </c>
      <c r="C1976" t="str">
        <f>VLOOKUP(A1976,Sheet2!$A$2:$C$250,2)</f>
        <v>Copper River/Chugach</v>
      </c>
      <c r="D1976" t="s">
        <v>1940</v>
      </c>
      <c r="E1976" t="s">
        <v>1500</v>
      </c>
      <c r="F1976">
        <v>320</v>
      </c>
      <c r="K1976">
        <v>9520</v>
      </c>
    </row>
    <row r="1977" spans="1:11">
      <c r="A1977" t="s">
        <v>2767</v>
      </c>
      <c r="B1977">
        <f>VLOOKUP(A1977,Sheet2!$A$2:$C$250,3)</f>
        <v>341</v>
      </c>
      <c r="C1977" t="str">
        <f>VLOOKUP(A1977,Sheet2!$A$2:$C$250,2)</f>
        <v>Copper River/Chugach</v>
      </c>
      <c r="D1977" t="s">
        <v>2768</v>
      </c>
      <c r="E1977" t="s">
        <v>1500</v>
      </c>
      <c r="F1977">
        <v>1440</v>
      </c>
    </row>
    <row r="1978" spans="1:11">
      <c r="A1978" t="s">
        <v>1844</v>
      </c>
      <c r="B1978">
        <f>VLOOKUP(A1978,Sheet2!$A$2:$C$250,3)</f>
        <v>341</v>
      </c>
      <c r="C1978" t="str">
        <f>VLOOKUP(A1978,Sheet2!$A$2:$C$250,2)</f>
        <v>Copper River/Chugach</v>
      </c>
      <c r="D1978" t="s">
        <v>1871</v>
      </c>
      <c r="E1978" t="s">
        <v>1500</v>
      </c>
      <c r="F1978">
        <v>1783</v>
      </c>
    </row>
    <row r="1979" spans="1:11">
      <c r="A1979" t="s">
        <v>1844</v>
      </c>
      <c r="B1979">
        <f>VLOOKUP(A1979,Sheet2!$A$2:$C$250,3)</f>
        <v>341</v>
      </c>
      <c r="C1979" t="str">
        <f>VLOOKUP(A1979,Sheet2!$A$2:$C$250,2)</f>
        <v>Copper River/Chugach</v>
      </c>
      <c r="D1979" t="s">
        <v>1936</v>
      </c>
      <c r="E1979" t="s">
        <v>1500</v>
      </c>
      <c r="F1979">
        <v>2400</v>
      </c>
    </row>
    <row r="1980" spans="1:11">
      <c r="A1980" t="s">
        <v>1844</v>
      </c>
      <c r="B1980">
        <f>VLOOKUP(A1980,Sheet2!$A$2:$C$250,3)</f>
        <v>341</v>
      </c>
      <c r="C1980" t="str">
        <f>VLOOKUP(A1980,Sheet2!$A$2:$C$250,2)</f>
        <v>Copper River/Chugach</v>
      </c>
      <c r="D1980" t="s">
        <v>1943</v>
      </c>
      <c r="E1980" t="s">
        <v>1500</v>
      </c>
      <c r="F1980">
        <v>2600</v>
      </c>
      <c r="I1980">
        <v>6000</v>
      </c>
      <c r="K1980">
        <v>3000</v>
      </c>
    </row>
    <row r="1981" spans="1:11">
      <c r="A1981" t="s">
        <v>1844</v>
      </c>
      <c r="B1981">
        <f>VLOOKUP(A1981,Sheet2!$A$2:$C$250,3)</f>
        <v>341</v>
      </c>
      <c r="C1981" t="str">
        <f>VLOOKUP(A1981,Sheet2!$A$2:$C$250,2)</f>
        <v>Copper River/Chugach</v>
      </c>
      <c r="D1981" t="s">
        <v>1939</v>
      </c>
      <c r="E1981" t="s">
        <v>1500</v>
      </c>
      <c r="F1981">
        <v>3200</v>
      </c>
      <c r="I1981">
        <v>9800</v>
      </c>
      <c r="K1981">
        <v>12998</v>
      </c>
    </row>
    <row r="1982" spans="1:11">
      <c r="A1982" t="s">
        <v>1844</v>
      </c>
      <c r="B1982">
        <f>VLOOKUP(A1982,Sheet2!$A$2:$C$250,3)</f>
        <v>341</v>
      </c>
      <c r="C1982" t="str">
        <f>VLOOKUP(A1982,Sheet2!$A$2:$C$250,2)</f>
        <v>Copper River/Chugach</v>
      </c>
      <c r="D1982" t="s">
        <v>1942</v>
      </c>
      <c r="E1982" t="s">
        <v>1500</v>
      </c>
      <c r="F1982">
        <v>6912</v>
      </c>
    </row>
    <row r="1983" spans="1:11">
      <c r="A1983" t="s">
        <v>1844</v>
      </c>
      <c r="B1983">
        <f>VLOOKUP(A1983,Sheet2!$A$2:$C$250,3)</f>
        <v>341</v>
      </c>
      <c r="C1983" t="str">
        <f>VLOOKUP(A1983,Sheet2!$A$2:$C$250,2)</f>
        <v>Copper River/Chugach</v>
      </c>
      <c r="D1983" t="s">
        <v>2492</v>
      </c>
      <c r="E1983" t="s">
        <v>2424</v>
      </c>
      <c r="F1983">
        <v>1000</v>
      </c>
      <c r="K1983">
        <v>1560</v>
      </c>
    </row>
    <row r="1984" spans="1:11">
      <c r="A1984" t="s">
        <v>1844</v>
      </c>
      <c r="B1984">
        <f>VLOOKUP(A1984,Sheet2!$A$2:$C$250,3)</f>
        <v>341</v>
      </c>
      <c r="C1984" t="str">
        <f>VLOOKUP(A1984,Sheet2!$A$2:$C$250,2)</f>
        <v>Copper River/Chugach</v>
      </c>
      <c r="D1984" t="s">
        <v>1935</v>
      </c>
      <c r="E1984" t="s">
        <v>2424</v>
      </c>
      <c r="F1984">
        <v>1400</v>
      </c>
      <c r="I1984">
        <v>1200</v>
      </c>
    </row>
    <row r="1985" spans="1:11">
      <c r="A1985" t="s">
        <v>1844</v>
      </c>
      <c r="B1985">
        <f>VLOOKUP(A1985,Sheet2!$A$2:$C$250,3)</f>
        <v>341</v>
      </c>
      <c r="C1985" t="str">
        <f>VLOOKUP(A1985,Sheet2!$A$2:$C$250,2)</f>
        <v>Copper River/Chugach</v>
      </c>
      <c r="D1985" t="s">
        <v>1932</v>
      </c>
      <c r="E1985" t="s">
        <v>2424</v>
      </c>
      <c r="F1985">
        <v>1500</v>
      </c>
    </row>
    <row r="1986" spans="1:11">
      <c r="A1986" t="s">
        <v>1844</v>
      </c>
      <c r="B1986">
        <f>VLOOKUP(A1986,Sheet2!$A$2:$C$250,3)</f>
        <v>341</v>
      </c>
      <c r="C1986" t="str">
        <f>VLOOKUP(A1986,Sheet2!$A$2:$C$250,2)</f>
        <v>Copper River/Chugach</v>
      </c>
      <c r="D1986" t="s">
        <v>1930</v>
      </c>
      <c r="E1986" t="s">
        <v>2424</v>
      </c>
      <c r="F1986">
        <v>1800</v>
      </c>
    </row>
    <row r="1987" spans="1:11">
      <c r="A1987" t="s">
        <v>1844</v>
      </c>
      <c r="B1987">
        <f>VLOOKUP(A1987,Sheet2!$A$2:$C$250,3)</f>
        <v>341</v>
      </c>
      <c r="C1987" t="str">
        <f>VLOOKUP(A1987,Sheet2!$A$2:$C$250,2)</f>
        <v>Copper River/Chugach</v>
      </c>
      <c r="D1987" t="s">
        <v>1936</v>
      </c>
      <c r="E1987" t="s">
        <v>2424</v>
      </c>
      <c r="F1987">
        <v>2400</v>
      </c>
    </row>
    <row r="1988" spans="1:11">
      <c r="A1988" t="s">
        <v>1844</v>
      </c>
      <c r="B1988">
        <f>VLOOKUP(A1988,Sheet2!$A$2:$C$250,3)</f>
        <v>341</v>
      </c>
      <c r="C1988" t="str">
        <f>VLOOKUP(A1988,Sheet2!$A$2:$C$250,2)</f>
        <v>Copper River/Chugach</v>
      </c>
      <c r="D1988" t="s">
        <v>1942</v>
      </c>
      <c r="E1988" t="s">
        <v>2424</v>
      </c>
      <c r="F1988">
        <v>6912</v>
      </c>
    </row>
    <row r="1989" spans="1:11">
      <c r="A1989" t="s">
        <v>1844</v>
      </c>
      <c r="B1989">
        <f>VLOOKUP(A1989,Sheet2!$A$2:$C$250,3)</f>
        <v>341</v>
      </c>
      <c r="C1989" t="str">
        <f>VLOOKUP(A1989,Sheet2!$A$2:$C$250,2)</f>
        <v>Copper River/Chugach</v>
      </c>
      <c r="D1989" t="s">
        <v>1929</v>
      </c>
      <c r="E1989" t="s">
        <v>2424</v>
      </c>
      <c r="F1989">
        <v>8496</v>
      </c>
    </row>
    <row r="1990" spans="1:11">
      <c r="A1990" t="s">
        <v>1844</v>
      </c>
      <c r="B1990">
        <f>VLOOKUP(A1990,Sheet2!$A$2:$C$250,3)</f>
        <v>341</v>
      </c>
      <c r="C1990" t="str">
        <f>VLOOKUP(A1990,Sheet2!$A$2:$C$250,2)</f>
        <v>Copper River/Chugach</v>
      </c>
      <c r="D1990" t="s">
        <v>595</v>
      </c>
      <c r="E1990" t="s">
        <v>213</v>
      </c>
      <c r="F1990">
        <v>2400</v>
      </c>
      <c r="I1990">
        <v>1373</v>
      </c>
      <c r="K1990">
        <v>9669</v>
      </c>
    </row>
    <row r="1991" spans="1:11">
      <c r="A1991" t="s">
        <v>1844</v>
      </c>
      <c r="B1991">
        <f>VLOOKUP(A1991,Sheet2!$A$2:$C$250,3)</f>
        <v>341</v>
      </c>
      <c r="C1991" t="str">
        <f>VLOOKUP(A1991,Sheet2!$A$2:$C$250,2)</f>
        <v>Copper River/Chugach</v>
      </c>
      <c r="D1991" t="s">
        <v>1871</v>
      </c>
      <c r="E1991" t="s">
        <v>2194</v>
      </c>
      <c r="F1991">
        <v>1500</v>
      </c>
      <c r="I1991">
        <v>2946</v>
      </c>
      <c r="K1991">
        <v>52302</v>
      </c>
    </row>
    <row r="1992" spans="1:11">
      <c r="A1992" t="s">
        <v>1844</v>
      </c>
      <c r="B1992">
        <f>VLOOKUP(A1992,Sheet2!$A$2:$C$250,3)</f>
        <v>341</v>
      </c>
      <c r="C1992" t="str">
        <f>VLOOKUP(A1992,Sheet2!$A$2:$C$250,2)</f>
        <v>Copper River/Chugach</v>
      </c>
      <c r="D1992" t="s">
        <v>1934</v>
      </c>
      <c r="E1992" t="s">
        <v>2194</v>
      </c>
      <c r="F1992">
        <v>1800</v>
      </c>
    </row>
    <row r="1993" spans="1:11">
      <c r="A1993" t="s">
        <v>1844</v>
      </c>
      <c r="B1993">
        <f>VLOOKUP(A1993,Sheet2!$A$2:$C$250,3)</f>
        <v>341</v>
      </c>
      <c r="C1993" t="str">
        <f>VLOOKUP(A1993,Sheet2!$A$2:$C$250,2)</f>
        <v>Copper River/Chugach</v>
      </c>
      <c r="D1993" t="s">
        <v>1945</v>
      </c>
      <c r="E1993" t="s">
        <v>2194</v>
      </c>
      <c r="F1993">
        <v>1800</v>
      </c>
      <c r="K1993">
        <v>35956</v>
      </c>
    </row>
    <row r="1994" spans="1:11">
      <c r="A1994" t="s">
        <v>1844</v>
      </c>
      <c r="B1994">
        <f>VLOOKUP(A1994,Sheet2!$A$2:$C$250,3)</f>
        <v>341</v>
      </c>
      <c r="C1994" t="str">
        <f>VLOOKUP(A1994,Sheet2!$A$2:$C$250,2)</f>
        <v>Copper River/Chugach</v>
      </c>
      <c r="D1994" t="s">
        <v>1983</v>
      </c>
      <c r="E1994" t="s">
        <v>1980</v>
      </c>
      <c r="F1994">
        <v>960</v>
      </c>
    </row>
    <row r="1995" spans="1:11">
      <c r="A1995" t="s">
        <v>1844</v>
      </c>
      <c r="B1995">
        <f>VLOOKUP(A1995,Sheet2!$A$2:$C$250,3)</f>
        <v>341</v>
      </c>
      <c r="C1995" t="str">
        <f>VLOOKUP(A1995,Sheet2!$A$2:$C$250,2)</f>
        <v>Copper River/Chugach</v>
      </c>
      <c r="D1995" t="s">
        <v>1944</v>
      </c>
      <c r="E1995" t="s">
        <v>1980</v>
      </c>
      <c r="F1995">
        <v>3200</v>
      </c>
      <c r="I1995">
        <v>1739</v>
      </c>
    </row>
    <row r="1996" spans="1:11">
      <c r="A1996" t="s">
        <v>2362</v>
      </c>
      <c r="B1996">
        <f>VLOOKUP(A1996,Sheet2!$A$2:$C$250,3)</f>
        <v>8313</v>
      </c>
      <c r="C1996" t="str">
        <f>VLOOKUP(A1996,Sheet2!$A$2:$C$250,2)</f>
        <v>Southeast</v>
      </c>
      <c r="D1996" t="s">
        <v>3466</v>
      </c>
      <c r="E1996" t="s">
        <v>3335</v>
      </c>
      <c r="F1996">
        <v>10000</v>
      </c>
      <c r="I1996">
        <v>4245.1970802919714</v>
      </c>
      <c r="K1996">
        <v>112145.50930050001</v>
      </c>
    </row>
    <row r="1997" spans="1:11">
      <c r="A1997" t="s">
        <v>2362</v>
      </c>
      <c r="B1997">
        <f>VLOOKUP(A1997,Sheet2!$A$2:$C$250,3)</f>
        <v>8313</v>
      </c>
      <c r="C1997" t="str">
        <f>VLOOKUP(A1997,Sheet2!$A$2:$C$250,2)</f>
        <v>Southeast</v>
      </c>
      <c r="D1997" t="s">
        <v>3467</v>
      </c>
      <c r="E1997" t="s">
        <v>3335</v>
      </c>
      <c r="F1997">
        <v>37500</v>
      </c>
      <c r="I1997">
        <v>11176.706569343067</v>
      </c>
      <c r="K1997">
        <v>361566.25406699994</v>
      </c>
    </row>
    <row r="1998" spans="1:11">
      <c r="A1998" t="s">
        <v>2362</v>
      </c>
      <c r="B1998">
        <f>VLOOKUP(A1998,Sheet2!$A$2:$C$250,3)</f>
        <v>8313</v>
      </c>
      <c r="C1998" t="str">
        <f>VLOOKUP(A1998,Sheet2!$A$2:$C$250,2)</f>
        <v>Southeast</v>
      </c>
      <c r="D1998" t="s">
        <v>3468</v>
      </c>
      <c r="E1998" t="s">
        <v>3335</v>
      </c>
      <c r="F1998">
        <v>40686</v>
      </c>
      <c r="I1998">
        <v>11813.068613138686</v>
      </c>
      <c r="K1998">
        <v>330049.47041849996</v>
      </c>
    </row>
    <row r="1999" spans="1:11">
      <c r="A1999" t="s">
        <v>2362</v>
      </c>
      <c r="B1999">
        <f>VLOOKUP(A1999,Sheet2!$A$2:$C$250,3)</f>
        <v>8313</v>
      </c>
      <c r="C1999" t="str">
        <f>VLOOKUP(A1999,Sheet2!$A$2:$C$250,2)</f>
        <v>Southeast</v>
      </c>
      <c r="D1999" t="s">
        <v>3470</v>
      </c>
      <c r="E1999" t="s">
        <v>3335</v>
      </c>
      <c r="F1999">
        <v>55040</v>
      </c>
      <c r="I1999">
        <v>14475.229197080293</v>
      </c>
      <c r="K1999">
        <v>376656.88988149998</v>
      </c>
    </row>
    <row r="2000" spans="1:11">
      <c r="A2000" t="s">
        <v>2362</v>
      </c>
      <c r="B2000">
        <f>VLOOKUP(A2000,Sheet2!$A$2:$C$250,3)</f>
        <v>8313</v>
      </c>
      <c r="C2000" t="str">
        <f>VLOOKUP(A2000,Sheet2!$A$2:$C$250,2)</f>
        <v>Southeast</v>
      </c>
      <c r="D2000" t="s">
        <v>3465</v>
      </c>
      <c r="E2000" t="s">
        <v>3335</v>
      </c>
      <c r="F2000">
        <v>62500</v>
      </c>
      <c r="I2000">
        <v>43311.319708029201</v>
      </c>
      <c r="K2000">
        <v>1143917.7951674999</v>
      </c>
    </row>
    <row r="2001" spans="1:11">
      <c r="A2001" t="s">
        <v>2362</v>
      </c>
      <c r="B2001">
        <f>VLOOKUP(A2001,Sheet2!$A$2:$C$250,3)</f>
        <v>8313</v>
      </c>
      <c r="C2001" t="str">
        <f>VLOOKUP(A2001,Sheet2!$A$2:$C$250,2)</f>
        <v>Southeast</v>
      </c>
      <c r="D2001" t="s">
        <v>3469</v>
      </c>
      <c r="E2001" t="s">
        <v>3335</v>
      </c>
      <c r="F2001">
        <v>66048</v>
      </c>
      <c r="I2001">
        <v>16391.509489051095</v>
      </c>
      <c r="K2001">
        <v>485047.36538699997</v>
      </c>
    </row>
    <row r="2002" spans="1:11">
      <c r="A2002" t="s">
        <v>2362</v>
      </c>
      <c r="B2002">
        <f>VLOOKUP(A2002,Sheet2!$A$2:$C$250,3)</f>
        <v>8313</v>
      </c>
      <c r="C2002" t="str">
        <f>VLOOKUP(A2002,Sheet2!$A$2:$C$250,2)</f>
        <v>Southeast</v>
      </c>
      <c r="D2002" t="s">
        <v>3327</v>
      </c>
      <c r="E2002" t="s">
        <v>3325</v>
      </c>
      <c r="F2002">
        <v>12488</v>
      </c>
      <c r="I2002">
        <v>18167.718686131386</v>
      </c>
      <c r="K2002">
        <v>150930.94169958332</v>
      </c>
    </row>
    <row r="2003" spans="1:11">
      <c r="A2003" t="s">
        <v>2362</v>
      </c>
      <c r="B2003">
        <f>VLOOKUP(A2003,Sheet2!$A$2:$C$250,3)</f>
        <v>8313</v>
      </c>
      <c r="C2003" t="str">
        <f>VLOOKUP(A2003,Sheet2!$A$2:$C$250,2)</f>
        <v>Southeast</v>
      </c>
      <c r="D2003" t="s">
        <v>3326</v>
      </c>
      <c r="E2003" t="s">
        <v>3325</v>
      </c>
      <c r="F2003">
        <v>13390</v>
      </c>
      <c r="I2003">
        <v>24613.809416058393</v>
      </c>
      <c r="K2003">
        <v>182843.31224166663</v>
      </c>
    </row>
    <row r="2004" spans="1:11">
      <c r="A2004" t="s">
        <v>2362</v>
      </c>
      <c r="B2004">
        <f>VLOOKUP(A2004,Sheet2!$A$2:$C$250,3)</f>
        <v>8313</v>
      </c>
      <c r="C2004" t="str">
        <f>VLOOKUP(A2004,Sheet2!$A$2:$C$250,2)</f>
        <v>Southeast</v>
      </c>
      <c r="D2004" t="s">
        <v>3328</v>
      </c>
      <c r="E2004" t="s">
        <v>3325</v>
      </c>
      <c r="F2004">
        <v>13928</v>
      </c>
      <c r="I2004">
        <v>14917.299562043798</v>
      </c>
      <c r="K2004">
        <v>148397.4188980833</v>
      </c>
    </row>
    <row r="2005" spans="1:11">
      <c r="A2005" t="s">
        <v>2362</v>
      </c>
      <c r="B2005">
        <f>VLOOKUP(A2005,Sheet2!$A$2:$C$250,3)</f>
        <v>8313</v>
      </c>
      <c r="C2005" t="str">
        <f>VLOOKUP(A2005,Sheet2!$A$2:$C$250,2)</f>
        <v>Southeast</v>
      </c>
      <c r="D2005" t="s">
        <v>3224</v>
      </c>
      <c r="E2005" t="s">
        <v>3216</v>
      </c>
      <c r="F2005">
        <v>6460</v>
      </c>
      <c r="I2005">
        <v>4395.4750000000004</v>
      </c>
      <c r="K2005">
        <v>100420.90377999999</v>
      </c>
    </row>
    <row r="2006" spans="1:11">
      <c r="A2006" t="s">
        <v>2362</v>
      </c>
      <c r="B2006">
        <f>VLOOKUP(A2006,Sheet2!$A$2:$C$250,3)</f>
        <v>8313</v>
      </c>
      <c r="C2006" t="str">
        <f>VLOOKUP(A2006,Sheet2!$A$2:$C$250,2)</f>
        <v>Southeast</v>
      </c>
      <c r="D2006" t="s">
        <v>3225</v>
      </c>
      <c r="E2006" t="s">
        <v>3216</v>
      </c>
      <c r="F2006">
        <v>7107</v>
      </c>
      <c r="I2006">
        <v>2283.6999999999998</v>
      </c>
      <c r="K2006">
        <v>43480.391319999995</v>
      </c>
    </row>
    <row r="2007" spans="1:11">
      <c r="A2007" t="s">
        <v>2362</v>
      </c>
      <c r="B2007">
        <f>VLOOKUP(A2007,Sheet2!$A$2:$C$250,3)</f>
        <v>8313</v>
      </c>
      <c r="C2007" t="str">
        <f>VLOOKUP(A2007,Sheet2!$A$2:$C$250,2)</f>
        <v>Southeast</v>
      </c>
      <c r="D2007" t="s">
        <v>3223</v>
      </c>
      <c r="E2007" t="s">
        <v>3216</v>
      </c>
      <c r="F2007">
        <v>31787</v>
      </c>
      <c r="I2007">
        <v>13678.596350364964</v>
      </c>
      <c r="K2007">
        <v>610285.49251999997</v>
      </c>
    </row>
    <row r="2008" spans="1:11">
      <c r="A2008" t="s">
        <v>2362</v>
      </c>
      <c r="B2008">
        <f>VLOOKUP(A2008,Sheet2!$A$2:$C$250,3)</f>
        <v>8313</v>
      </c>
      <c r="C2008" t="str">
        <f>VLOOKUP(A2008,Sheet2!$A$2:$C$250,2)</f>
        <v>Southeast</v>
      </c>
      <c r="D2008" t="s">
        <v>3094</v>
      </c>
      <c r="E2008" t="s">
        <v>377</v>
      </c>
      <c r="F2008">
        <v>2718</v>
      </c>
      <c r="I2008">
        <v>134.36058394160585</v>
      </c>
      <c r="K2008">
        <v>15170.136529999998</v>
      </c>
    </row>
    <row r="2009" spans="1:11">
      <c r="A2009" t="s">
        <v>2362</v>
      </c>
      <c r="B2009">
        <f>VLOOKUP(A2009,Sheet2!$A$2:$C$250,3)</f>
        <v>8313</v>
      </c>
      <c r="C2009" t="str">
        <f>VLOOKUP(A2009,Sheet2!$A$2:$C$250,2)</f>
        <v>Southeast</v>
      </c>
      <c r="D2009" t="s">
        <v>3092</v>
      </c>
      <c r="E2009" t="s">
        <v>377</v>
      </c>
      <c r="F2009">
        <v>36218</v>
      </c>
      <c r="I2009">
        <v>17204.776277372264</v>
      </c>
      <c r="K2009">
        <v>376059.88450849993</v>
      </c>
    </row>
    <row r="2010" spans="1:11">
      <c r="A2010" t="s">
        <v>2362</v>
      </c>
      <c r="B2010">
        <f>VLOOKUP(A2010,Sheet2!$A$2:$C$250,3)</f>
        <v>8313</v>
      </c>
      <c r="C2010" t="str">
        <f>VLOOKUP(A2010,Sheet2!$A$2:$C$250,2)</f>
        <v>Southeast</v>
      </c>
      <c r="D2010" t="s">
        <v>2770</v>
      </c>
      <c r="E2010" t="s">
        <v>1500</v>
      </c>
      <c r="F2010">
        <v>5300</v>
      </c>
      <c r="I2010">
        <v>4129.1284671532849</v>
      </c>
      <c r="K2010">
        <v>42991.386918999997</v>
      </c>
    </row>
    <row r="2011" spans="1:11">
      <c r="A2011" t="s">
        <v>2362</v>
      </c>
      <c r="B2011">
        <f>VLOOKUP(A2011,Sheet2!$A$2:$C$250,3)</f>
        <v>8313</v>
      </c>
      <c r="C2011" t="str">
        <f>VLOOKUP(A2011,Sheet2!$A$2:$C$250,2)</f>
        <v>Southeast</v>
      </c>
      <c r="D2011" t="s">
        <v>2769</v>
      </c>
      <c r="E2011" t="s">
        <v>1500</v>
      </c>
      <c r="F2011">
        <v>6800</v>
      </c>
    </row>
    <row r="2012" spans="1:11">
      <c r="A2012" t="s">
        <v>2362</v>
      </c>
      <c r="B2012">
        <f>VLOOKUP(A2012,Sheet2!$A$2:$C$250,3)</f>
        <v>8313</v>
      </c>
      <c r="C2012" t="str">
        <f>VLOOKUP(A2012,Sheet2!$A$2:$C$250,2)</f>
        <v>Southeast</v>
      </c>
      <c r="D2012" t="s">
        <v>2771</v>
      </c>
      <c r="E2012" t="s">
        <v>1500</v>
      </c>
      <c r="F2012">
        <v>11140</v>
      </c>
      <c r="I2012">
        <v>1984.6569343065694</v>
      </c>
      <c r="K2012">
        <v>32760.294839999999</v>
      </c>
    </row>
    <row r="2013" spans="1:11">
      <c r="A2013" t="s">
        <v>2362</v>
      </c>
      <c r="B2013">
        <f>VLOOKUP(A2013,Sheet2!$A$2:$C$250,3)</f>
        <v>8313</v>
      </c>
      <c r="C2013" t="str">
        <f>VLOOKUP(A2013,Sheet2!$A$2:$C$250,2)</f>
        <v>Southeast</v>
      </c>
      <c r="D2013" t="s">
        <v>2364</v>
      </c>
      <c r="E2013" t="s">
        <v>213</v>
      </c>
      <c r="F2013">
        <v>6700</v>
      </c>
      <c r="I2013">
        <v>1364.3091970802918</v>
      </c>
      <c r="K2013">
        <v>46109.414980999994</v>
      </c>
    </row>
    <row r="2014" spans="1:11">
      <c r="A2014" t="s">
        <v>2362</v>
      </c>
      <c r="B2014">
        <f>VLOOKUP(A2014,Sheet2!$A$2:$C$250,3)</f>
        <v>8313</v>
      </c>
      <c r="C2014" t="str">
        <f>VLOOKUP(A2014,Sheet2!$A$2:$C$250,2)</f>
        <v>Southeast</v>
      </c>
      <c r="D2014" t="s">
        <v>2363</v>
      </c>
      <c r="E2014" t="s">
        <v>213</v>
      </c>
      <c r="F2014">
        <v>18092</v>
      </c>
      <c r="I2014">
        <v>21776.741240875912</v>
      </c>
      <c r="K2014">
        <v>387203.35979887494</v>
      </c>
    </row>
    <row r="2015" spans="1:11">
      <c r="A2015" t="s">
        <v>2081</v>
      </c>
      <c r="B2015">
        <f>VLOOKUP(A2015,Sheet2!$A$2:$C$250,3)</f>
        <v>406</v>
      </c>
      <c r="C2015" t="str">
        <f>VLOOKUP(A2015,Sheet2!$A$2:$C$250,2)</f>
        <v>Northwest Arctic</v>
      </c>
      <c r="D2015" t="s">
        <v>3472</v>
      </c>
      <c r="E2015" t="s">
        <v>3335</v>
      </c>
      <c r="F2015">
        <v>2829</v>
      </c>
    </row>
    <row r="2016" spans="1:11">
      <c r="A2016" t="s">
        <v>2081</v>
      </c>
      <c r="B2016">
        <f>VLOOKUP(A2016,Sheet2!$A$2:$C$250,3)</f>
        <v>406</v>
      </c>
      <c r="C2016" t="str">
        <f>VLOOKUP(A2016,Sheet2!$A$2:$C$250,2)</f>
        <v>Northwest Arctic</v>
      </c>
      <c r="D2016" t="s">
        <v>3471</v>
      </c>
      <c r="E2016" t="s">
        <v>3335</v>
      </c>
      <c r="F2016">
        <v>36311</v>
      </c>
      <c r="I2016">
        <v>60000</v>
      </c>
      <c r="K2016">
        <v>303377</v>
      </c>
    </row>
    <row r="2017" spans="1:11">
      <c r="A2017" t="s">
        <v>2081</v>
      </c>
      <c r="B2017">
        <f>VLOOKUP(A2017,Sheet2!$A$2:$C$250,3)</f>
        <v>406</v>
      </c>
      <c r="C2017" t="str">
        <f>VLOOKUP(A2017,Sheet2!$A$2:$C$250,2)</f>
        <v>Northwest Arctic</v>
      </c>
      <c r="D2017" t="s">
        <v>3265</v>
      </c>
      <c r="E2017" t="s">
        <v>3232</v>
      </c>
      <c r="F2017">
        <v>5000</v>
      </c>
      <c r="I2017">
        <v>4000</v>
      </c>
      <c r="K2017">
        <v>51600</v>
      </c>
    </row>
    <row r="2018" spans="1:11">
      <c r="A2018" t="s">
        <v>2081</v>
      </c>
      <c r="B2018">
        <f>VLOOKUP(A2018,Sheet2!$A$2:$C$250,3)</f>
        <v>406</v>
      </c>
      <c r="C2018" t="str">
        <f>VLOOKUP(A2018,Sheet2!$A$2:$C$250,2)</f>
        <v>Northwest Arctic</v>
      </c>
      <c r="D2018" t="s">
        <v>3095</v>
      </c>
      <c r="E2018" t="s">
        <v>377</v>
      </c>
      <c r="F2018">
        <v>480</v>
      </c>
      <c r="I2018">
        <v>500</v>
      </c>
      <c r="K2018">
        <v>400</v>
      </c>
    </row>
    <row r="2019" spans="1:11">
      <c r="A2019" t="s">
        <v>2081</v>
      </c>
      <c r="B2019">
        <f>VLOOKUP(A2019,Sheet2!$A$2:$C$250,3)</f>
        <v>406</v>
      </c>
      <c r="C2019" t="str">
        <f>VLOOKUP(A2019,Sheet2!$A$2:$C$250,2)</f>
        <v>Northwest Arctic</v>
      </c>
      <c r="D2019" t="s">
        <v>1582</v>
      </c>
      <c r="E2019" t="s">
        <v>377</v>
      </c>
      <c r="F2019">
        <v>2688</v>
      </c>
      <c r="I2019">
        <v>1272</v>
      </c>
    </row>
    <row r="2020" spans="1:11">
      <c r="A2020" t="s">
        <v>2081</v>
      </c>
      <c r="B2020">
        <f>VLOOKUP(A2020,Sheet2!$A$2:$C$250,3)</f>
        <v>406</v>
      </c>
      <c r="C2020" t="str">
        <f>VLOOKUP(A2020,Sheet2!$A$2:$C$250,2)</f>
        <v>Northwest Arctic</v>
      </c>
      <c r="D2020" t="s">
        <v>2575</v>
      </c>
      <c r="E2020" t="s">
        <v>1500</v>
      </c>
      <c r="F2020">
        <v>96</v>
      </c>
    </row>
    <row r="2021" spans="1:11">
      <c r="A2021" t="s">
        <v>2774</v>
      </c>
      <c r="B2021">
        <f>VLOOKUP(A2021,Sheet2!$A$2:$C$250,3)</f>
        <v>406</v>
      </c>
      <c r="C2021" t="str">
        <f>VLOOKUP(A2021,Sheet2!$A$2:$C$250,2)</f>
        <v>Northwest Arctic</v>
      </c>
      <c r="D2021" t="s">
        <v>2775</v>
      </c>
      <c r="E2021" t="s">
        <v>1500</v>
      </c>
      <c r="F2021">
        <v>1260</v>
      </c>
      <c r="I2021">
        <v>963.50364963503648</v>
      </c>
    </row>
    <row r="2022" spans="1:11">
      <c r="A2022" t="s">
        <v>2081</v>
      </c>
      <c r="B2022">
        <f>VLOOKUP(A2022,Sheet2!$A$2:$C$250,3)</f>
        <v>406</v>
      </c>
      <c r="C2022" t="str">
        <f>VLOOKUP(A2022,Sheet2!$A$2:$C$250,2)</f>
        <v>Northwest Arctic</v>
      </c>
      <c r="D2022" t="s">
        <v>2772</v>
      </c>
      <c r="E2022" t="s">
        <v>1500</v>
      </c>
      <c r="F2022">
        <v>1920</v>
      </c>
    </row>
    <row r="2023" spans="1:11">
      <c r="A2023" t="s">
        <v>2081</v>
      </c>
      <c r="B2023">
        <f>VLOOKUP(A2023,Sheet2!$A$2:$C$250,3)</f>
        <v>406</v>
      </c>
      <c r="C2023" t="str">
        <f>VLOOKUP(A2023,Sheet2!$A$2:$C$250,2)</f>
        <v>Northwest Arctic</v>
      </c>
      <c r="D2023" t="s">
        <v>2773</v>
      </c>
      <c r="E2023" t="s">
        <v>1500</v>
      </c>
      <c r="F2023">
        <v>2108</v>
      </c>
    </row>
    <row r="2024" spans="1:11">
      <c r="A2024" t="s">
        <v>2081</v>
      </c>
      <c r="B2024">
        <f>VLOOKUP(A2024,Sheet2!$A$2:$C$250,3)</f>
        <v>406</v>
      </c>
      <c r="C2024" t="str">
        <f>VLOOKUP(A2024,Sheet2!$A$2:$C$250,2)</f>
        <v>Northwest Arctic</v>
      </c>
      <c r="D2024" t="s">
        <v>2493</v>
      </c>
      <c r="E2024" t="s">
        <v>2424</v>
      </c>
      <c r="F2024">
        <v>4000</v>
      </c>
    </row>
    <row r="2025" spans="1:11">
      <c r="A2025" t="s">
        <v>2081</v>
      </c>
      <c r="B2025">
        <f>VLOOKUP(A2025,Sheet2!$A$2:$C$250,3)</f>
        <v>406</v>
      </c>
      <c r="C2025" t="str">
        <f>VLOOKUP(A2025,Sheet2!$A$2:$C$250,2)</f>
        <v>Northwest Arctic</v>
      </c>
      <c r="D2025" t="s">
        <v>2494</v>
      </c>
      <c r="E2025" t="s">
        <v>2424</v>
      </c>
    </row>
    <row r="2026" spans="1:11">
      <c r="A2026" t="s">
        <v>2081</v>
      </c>
      <c r="B2026">
        <f>VLOOKUP(A2026,Sheet2!$A$2:$C$250,3)</f>
        <v>406</v>
      </c>
      <c r="C2026" t="str">
        <f>VLOOKUP(A2026,Sheet2!$A$2:$C$250,2)</f>
        <v>Northwest Arctic</v>
      </c>
      <c r="D2026" t="s">
        <v>2202</v>
      </c>
      <c r="E2026" t="s">
        <v>2194</v>
      </c>
    </row>
    <row r="2027" spans="1:11">
      <c r="A2027" t="s">
        <v>1788</v>
      </c>
      <c r="B2027">
        <f>VLOOKUP(A2027,Sheet2!$A$2:$C$250,3)</f>
        <v>934</v>
      </c>
      <c r="C2027" t="str">
        <f>VLOOKUP(A2027,Sheet2!$A$2:$C$250,2)</f>
        <v>Aleutians</v>
      </c>
      <c r="D2027" t="s">
        <v>1785</v>
      </c>
      <c r="E2027" t="s">
        <v>3615</v>
      </c>
      <c r="F2027">
        <v>8768</v>
      </c>
      <c r="H2027" t="s">
        <v>795</v>
      </c>
    </row>
    <row r="2028" spans="1:11">
      <c r="A2028" t="s">
        <v>1788</v>
      </c>
      <c r="B2028">
        <f>VLOOKUP(A2028,Sheet2!$A$2:$C$250,3)</f>
        <v>934</v>
      </c>
      <c r="C2028" t="str">
        <f>VLOOKUP(A2028,Sheet2!$A$2:$C$250,2)</f>
        <v>Aleutians</v>
      </c>
      <c r="D2028" t="s">
        <v>1786</v>
      </c>
      <c r="E2028" t="s">
        <v>3335</v>
      </c>
      <c r="F2028">
        <v>43843</v>
      </c>
    </row>
    <row r="2029" spans="1:11">
      <c r="A2029" t="s">
        <v>1788</v>
      </c>
      <c r="B2029">
        <f>VLOOKUP(A2029,Sheet2!$A$2:$C$250,3)</f>
        <v>934</v>
      </c>
      <c r="C2029" t="str">
        <f>VLOOKUP(A2029,Sheet2!$A$2:$C$250,2)</f>
        <v>Aleutians</v>
      </c>
      <c r="D2029" t="s">
        <v>153</v>
      </c>
      <c r="E2029" t="s">
        <v>377</v>
      </c>
      <c r="F2029">
        <v>2172</v>
      </c>
      <c r="H2029" t="s">
        <v>795</v>
      </c>
    </row>
    <row r="2030" spans="1:11">
      <c r="A2030" t="s">
        <v>2776</v>
      </c>
      <c r="B2030">
        <f>VLOOKUP(A2030,Sheet2!$A$2:$C$250,3)</f>
        <v>934</v>
      </c>
      <c r="C2030" t="str">
        <f>VLOOKUP(A2030,Sheet2!$A$2:$C$250,2)</f>
        <v>Aleutians</v>
      </c>
      <c r="D2030" t="s">
        <v>2777</v>
      </c>
      <c r="E2030" t="s">
        <v>1500</v>
      </c>
      <c r="F2030">
        <v>2200</v>
      </c>
      <c r="I2030">
        <v>3118.6686131386859</v>
      </c>
      <c r="K2030">
        <v>3229.0290610000002</v>
      </c>
    </row>
    <row r="2031" spans="1:11">
      <c r="A2031" t="s">
        <v>1788</v>
      </c>
      <c r="B2031">
        <f>VLOOKUP(A2031,Sheet2!$A$2:$C$250,3)</f>
        <v>934</v>
      </c>
      <c r="C2031" t="str">
        <f>VLOOKUP(A2031,Sheet2!$A$2:$C$250,2)</f>
        <v>Aleutians</v>
      </c>
      <c r="D2031" t="s">
        <v>1784</v>
      </c>
      <c r="E2031" t="s">
        <v>2424</v>
      </c>
      <c r="F2031">
        <v>2365</v>
      </c>
      <c r="H2031" t="s">
        <v>795</v>
      </c>
    </row>
    <row r="2032" spans="1:11">
      <c r="A2032" t="s">
        <v>1788</v>
      </c>
      <c r="B2032">
        <f>VLOOKUP(A2032,Sheet2!$A$2:$C$250,3)</f>
        <v>934</v>
      </c>
      <c r="C2032" t="str">
        <f>VLOOKUP(A2032,Sheet2!$A$2:$C$250,2)</f>
        <v>Aleutians</v>
      </c>
      <c r="D2032" t="s">
        <v>201</v>
      </c>
      <c r="E2032" t="s">
        <v>213</v>
      </c>
      <c r="F2032">
        <v>3180</v>
      </c>
    </row>
    <row r="2033" spans="1:11">
      <c r="A2033" t="s">
        <v>1441</v>
      </c>
      <c r="B2033">
        <f>VLOOKUP(A2033,Sheet2!$A$2:$C$250,3)</f>
        <v>337</v>
      </c>
      <c r="C2033" t="str">
        <f>VLOOKUP(A2033,Sheet2!$A$2:$C$250,2)</f>
        <v>Bristol Bay</v>
      </c>
      <c r="D2033" t="s">
        <v>1171</v>
      </c>
      <c r="E2033" t="s">
        <v>3335</v>
      </c>
      <c r="F2033">
        <v>1400</v>
      </c>
    </row>
    <row r="2034" spans="1:11">
      <c r="A2034" t="s">
        <v>1441</v>
      </c>
      <c r="B2034">
        <f>VLOOKUP(A2034,Sheet2!$A$2:$C$250,3)</f>
        <v>337</v>
      </c>
      <c r="C2034" t="str">
        <f>VLOOKUP(A2034,Sheet2!$A$2:$C$250,2)</f>
        <v>Bristol Bay</v>
      </c>
      <c r="D2034" t="s">
        <v>58</v>
      </c>
      <c r="E2034" t="s">
        <v>3335</v>
      </c>
      <c r="F2034">
        <v>13440</v>
      </c>
    </row>
    <row r="2035" spans="1:11">
      <c r="A2035" t="s">
        <v>1441</v>
      </c>
      <c r="B2035">
        <f>VLOOKUP(A2035,Sheet2!$A$2:$C$250,3)</f>
        <v>337</v>
      </c>
      <c r="C2035" t="str">
        <f>VLOOKUP(A2035,Sheet2!$A$2:$C$250,2)</f>
        <v>Bristol Bay</v>
      </c>
      <c r="D2035" t="s">
        <v>1432</v>
      </c>
      <c r="E2035" t="s">
        <v>3335</v>
      </c>
    </row>
    <row r="2036" spans="1:11">
      <c r="A2036" t="s">
        <v>1441</v>
      </c>
      <c r="B2036">
        <f>VLOOKUP(A2036,Sheet2!$A$2:$C$250,3)</f>
        <v>337</v>
      </c>
      <c r="C2036" t="str">
        <f>VLOOKUP(A2036,Sheet2!$A$2:$C$250,2)</f>
        <v>Bristol Bay</v>
      </c>
      <c r="D2036" t="s">
        <v>1434</v>
      </c>
      <c r="E2036" t="s">
        <v>3315</v>
      </c>
    </row>
    <row r="2037" spans="1:11">
      <c r="A2037" t="s">
        <v>1441</v>
      </c>
      <c r="B2037">
        <f>VLOOKUP(A2037,Sheet2!$A$2:$C$250,3)</f>
        <v>337</v>
      </c>
      <c r="C2037" t="str">
        <f>VLOOKUP(A2037,Sheet2!$A$2:$C$250,2)</f>
        <v>Bristol Bay</v>
      </c>
      <c r="D2037" t="s">
        <v>28</v>
      </c>
      <c r="E2037" t="s">
        <v>3232</v>
      </c>
      <c r="F2037">
        <v>1098</v>
      </c>
    </row>
    <row r="2038" spans="1:11">
      <c r="A2038" t="s">
        <v>1441</v>
      </c>
      <c r="B2038">
        <f>VLOOKUP(A2038,Sheet2!$A$2:$C$250,3)</f>
        <v>337</v>
      </c>
      <c r="C2038" t="str">
        <f>VLOOKUP(A2038,Sheet2!$A$2:$C$250,2)</f>
        <v>Bristol Bay</v>
      </c>
      <c r="D2038" t="s">
        <v>1438</v>
      </c>
      <c r="E2038" t="s">
        <v>3232</v>
      </c>
    </row>
    <row r="2039" spans="1:11">
      <c r="A2039" t="s">
        <v>1441</v>
      </c>
      <c r="B2039">
        <f>VLOOKUP(A2039,Sheet2!$A$2:$C$250,3)</f>
        <v>337</v>
      </c>
      <c r="C2039" t="str">
        <f>VLOOKUP(A2039,Sheet2!$A$2:$C$250,2)</f>
        <v>Bristol Bay</v>
      </c>
      <c r="D2039" t="s">
        <v>3096</v>
      </c>
      <c r="E2039" t="s">
        <v>377</v>
      </c>
      <c r="F2039">
        <v>12000</v>
      </c>
      <c r="I2039">
        <v>2972.7299270072995</v>
      </c>
      <c r="K2039">
        <v>56324.173579666669</v>
      </c>
    </row>
    <row r="2040" spans="1:11">
      <c r="A2040" t="s">
        <v>1441</v>
      </c>
      <c r="B2040">
        <f>VLOOKUP(A2040,Sheet2!$A$2:$C$250,3)</f>
        <v>337</v>
      </c>
      <c r="C2040" t="str">
        <f>VLOOKUP(A2040,Sheet2!$A$2:$C$250,2)</f>
        <v>Bristol Bay</v>
      </c>
      <c r="D2040" t="s">
        <v>1431</v>
      </c>
      <c r="E2040" t="s">
        <v>377</v>
      </c>
    </row>
    <row r="2041" spans="1:11">
      <c r="A2041" t="s">
        <v>1441</v>
      </c>
      <c r="B2041">
        <f>VLOOKUP(A2041,Sheet2!$A$2:$C$250,3)</f>
        <v>337</v>
      </c>
      <c r="C2041" t="str">
        <f>VLOOKUP(A2041,Sheet2!$A$2:$C$250,2)</f>
        <v>Bristol Bay</v>
      </c>
      <c r="D2041" t="s">
        <v>37</v>
      </c>
      <c r="E2041" t="s">
        <v>377</v>
      </c>
    </row>
    <row r="2042" spans="1:11">
      <c r="A2042" t="s">
        <v>2082</v>
      </c>
      <c r="B2042">
        <f>VLOOKUP(A2042,Sheet2!$A$2:$C$250,3)</f>
        <v>337</v>
      </c>
      <c r="C2042" t="str">
        <f>VLOOKUP(A2042,Sheet2!$A$2:$C$250,2)</f>
        <v>Bristol Bay</v>
      </c>
      <c r="D2042" t="s">
        <v>2778</v>
      </c>
      <c r="E2042" t="s">
        <v>1500</v>
      </c>
      <c r="F2042">
        <v>8611</v>
      </c>
      <c r="I2042">
        <v>6638.8613138686133</v>
      </c>
      <c r="K2042">
        <v>26065.234584999998</v>
      </c>
    </row>
    <row r="2043" spans="1:11">
      <c r="A2043" t="s">
        <v>1441</v>
      </c>
      <c r="B2043">
        <f>VLOOKUP(A2043,Sheet2!$A$2:$C$250,3)</f>
        <v>337</v>
      </c>
      <c r="C2043" t="str">
        <f>VLOOKUP(A2043,Sheet2!$A$2:$C$250,2)</f>
        <v>Bristol Bay</v>
      </c>
      <c r="D2043" t="s">
        <v>1416</v>
      </c>
      <c r="E2043" t="s">
        <v>1500</v>
      </c>
    </row>
    <row r="2044" spans="1:11">
      <c r="A2044" t="s">
        <v>1441</v>
      </c>
      <c r="B2044">
        <f>VLOOKUP(A2044,Sheet2!$A$2:$C$250,3)</f>
        <v>337</v>
      </c>
      <c r="C2044" t="str">
        <f>VLOOKUP(A2044,Sheet2!$A$2:$C$250,2)</f>
        <v>Bristol Bay</v>
      </c>
      <c r="D2044" t="s">
        <v>1417</v>
      </c>
      <c r="E2044" t="s">
        <v>1500</v>
      </c>
    </row>
    <row r="2045" spans="1:11">
      <c r="A2045" t="s">
        <v>1441</v>
      </c>
      <c r="B2045">
        <f>VLOOKUP(A2045,Sheet2!$A$2:$C$250,3)</f>
        <v>337</v>
      </c>
      <c r="C2045" t="str">
        <f>VLOOKUP(A2045,Sheet2!$A$2:$C$250,2)</f>
        <v>Bristol Bay</v>
      </c>
      <c r="D2045" t="s">
        <v>1418</v>
      </c>
      <c r="E2045" t="s">
        <v>1500</v>
      </c>
    </row>
    <row r="2046" spans="1:11">
      <c r="A2046" t="s">
        <v>1441</v>
      </c>
      <c r="B2046">
        <f>VLOOKUP(A2046,Sheet2!$A$2:$C$250,3)</f>
        <v>337</v>
      </c>
      <c r="C2046" t="str">
        <f>VLOOKUP(A2046,Sheet2!$A$2:$C$250,2)</f>
        <v>Bristol Bay</v>
      </c>
      <c r="D2046" t="s">
        <v>1419</v>
      </c>
      <c r="E2046" t="s">
        <v>1500</v>
      </c>
    </row>
    <row r="2047" spans="1:11">
      <c r="A2047" t="s">
        <v>1441</v>
      </c>
      <c r="B2047">
        <f>VLOOKUP(A2047,Sheet2!$A$2:$C$250,3)</f>
        <v>337</v>
      </c>
      <c r="C2047" t="str">
        <f>VLOOKUP(A2047,Sheet2!$A$2:$C$250,2)</f>
        <v>Bristol Bay</v>
      </c>
      <c r="D2047" t="s">
        <v>1421</v>
      </c>
      <c r="E2047" t="s">
        <v>1500</v>
      </c>
    </row>
    <row r="2048" spans="1:11">
      <c r="A2048" t="s">
        <v>1441</v>
      </c>
      <c r="B2048">
        <f>VLOOKUP(A2048,Sheet2!$A$2:$C$250,3)</f>
        <v>337</v>
      </c>
      <c r="C2048" t="str">
        <f>VLOOKUP(A2048,Sheet2!$A$2:$C$250,2)</f>
        <v>Bristol Bay</v>
      </c>
      <c r="D2048" t="s">
        <v>1423</v>
      </c>
      <c r="E2048" t="s">
        <v>1500</v>
      </c>
    </row>
    <row r="2049" spans="1:6">
      <c r="A2049" t="s">
        <v>1441</v>
      </c>
      <c r="B2049">
        <f>VLOOKUP(A2049,Sheet2!$A$2:$C$250,3)</f>
        <v>337</v>
      </c>
      <c r="C2049" t="str">
        <f>VLOOKUP(A2049,Sheet2!$A$2:$C$250,2)</f>
        <v>Bristol Bay</v>
      </c>
      <c r="D2049" t="s">
        <v>1427</v>
      </c>
      <c r="E2049" t="s">
        <v>1500</v>
      </c>
    </row>
    <row r="2050" spans="1:6">
      <c r="A2050" t="s">
        <v>1441</v>
      </c>
      <c r="B2050">
        <f>VLOOKUP(A2050,Sheet2!$A$2:$C$250,3)</f>
        <v>337</v>
      </c>
      <c r="C2050" t="str">
        <f>VLOOKUP(A2050,Sheet2!$A$2:$C$250,2)</f>
        <v>Bristol Bay</v>
      </c>
      <c r="D2050" t="s">
        <v>1429</v>
      </c>
      <c r="E2050" t="s">
        <v>1500</v>
      </c>
    </row>
    <row r="2051" spans="1:6">
      <c r="A2051" t="s">
        <v>1441</v>
      </c>
      <c r="B2051">
        <f>VLOOKUP(A2051,Sheet2!$A$2:$C$250,3)</f>
        <v>337</v>
      </c>
      <c r="C2051" t="str">
        <f>VLOOKUP(A2051,Sheet2!$A$2:$C$250,2)</f>
        <v>Bristol Bay</v>
      </c>
      <c r="D2051" t="s">
        <v>1430</v>
      </c>
      <c r="E2051" t="s">
        <v>1500</v>
      </c>
    </row>
    <row r="2052" spans="1:6">
      <c r="A2052" t="s">
        <v>1441</v>
      </c>
      <c r="B2052">
        <f>VLOOKUP(A2052,Sheet2!$A$2:$C$250,3)</f>
        <v>337</v>
      </c>
      <c r="C2052" t="str">
        <f>VLOOKUP(A2052,Sheet2!$A$2:$C$250,2)</f>
        <v>Bristol Bay</v>
      </c>
      <c r="D2052" t="s">
        <v>2779</v>
      </c>
      <c r="E2052" t="s">
        <v>1500</v>
      </c>
    </row>
    <row r="2053" spans="1:6">
      <c r="A2053" t="s">
        <v>1441</v>
      </c>
      <c r="B2053">
        <f>VLOOKUP(A2053,Sheet2!$A$2:$C$250,3)</f>
        <v>337</v>
      </c>
      <c r="C2053" t="str">
        <f>VLOOKUP(A2053,Sheet2!$A$2:$C$250,2)</f>
        <v>Bristol Bay</v>
      </c>
      <c r="D2053" t="s">
        <v>1433</v>
      </c>
      <c r="E2053" t="s">
        <v>1500</v>
      </c>
    </row>
    <row r="2054" spans="1:6">
      <c r="A2054" t="s">
        <v>1441</v>
      </c>
      <c r="B2054">
        <f>VLOOKUP(A2054,Sheet2!$A$2:$C$250,3)</f>
        <v>337</v>
      </c>
      <c r="C2054" t="str">
        <f>VLOOKUP(A2054,Sheet2!$A$2:$C$250,2)</f>
        <v>Bristol Bay</v>
      </c>
      <c r="D2054" t="s">
        <v>1435</v>
      </c>
      <c r="E2054" t="s">
        <v>1500</v>
      </c>
    </row>
    <row r="2055" spans="1:6">
      <c r="A2055" t="s">
        <v>1441</v>
      </c>
      <c r="B2055">
        <f>VLOOKUP(A2055,Sheet2!$A$2:$C$250,3)</f>
        <v>337</v>
      </c>
      <c r="C2055" t="str">
        <f>VLOOKUP(A2055,Sheet2!$A$2:$C$250,2)</f>
        <v>Bristol Bay</v>
      </c>
      <c r="D2055" t="s">
        <v>986</v>
      </c>
      <c r="E2055" t="s">
        <v>1500</v>
      </c>
    </row>
    <row r="2056" spans="1:6">
      <c r="A2056" t="s">
        <v>1441</v>
      </c>
      <c r="B2056">
        <f>VLOOKUP(A2056,Sheet2!$A$2:$C$250,3)</f>
        <v>337</v>
      </c>
      <c r="C2056" t="str">
        <f>VLOOKUP(A2056,Sheet2!$A$2:$C$250,2)</f>
        <v>Bristol Bay</v>
      </c>
      <c r="D2056" t="s">
        <v>1437</v>
      </c>
      <c r="E2056" t="s">
        <v>1500</v>
      </c>
    </row>
    <row r="2057" spans="1:6">
      <c r="A2057" t="s">
        <v>1441</v>
      </c>
      <c r="B2057">
        <f>VLOOKUP(A2057,Sheet2!$A$2:$C$250,3)</f>
        <v>337</v>
      </c>
      <c r="C2057" t="str">
        <f>VLOOKUP(A2057,Sheet2!$A$2:$C$250,2)</f>
        <v>Bristol Bay</v>
      </c>
      <c r="D2057" t="s">
        <v>1109</v>
      </c>
      <c r="E2057" t="s">
        <v>1500</v>
      </c>
    </row>
    <row r="2058" spans="1:6">
      <c r="A2058" t="s">
        <v>1441</v>
      </c>
      <c r="B2058">
        <f>VLOOKUP(A2058,Sheet2!$A$2:$C$250,3)</f>
        <v>337</v>
      </c>
      <c r="C2058" t="str">
        <f>VLOOKUP(A2058,Sheet2!$A$2:$C$250,2)</f>
        <v>Bristol Bay</v>
      </c>
      <c r="D2058" t="s">
        <v>1436</v>
      </c>
      <c r="E2058" t="s">
        <v>2424</v>
      </c>
      <c r="F2058">
        <v>1200</v>
      </c>
    </row>
    <row r="2059" spans="1:6">
      <c r="A2059" t="s">
        <v>1441</v>
      </c>
      <c r="B2059">
        <f>VLOOKUP(A2059,Sheet2!$A$2:$C$250,3)</f>
        <v>337</v>
      </c>
      <c r="C2059" t="str">
        <f>VLOOKUP(A2059,Sheet2!$A$2:$C$250,2)</f>
        <v>Bristol Bay</v>
      </c>
      <c r="D2059" t="s">
        <v>1425</v>
      </c>
      <c r="E2059" t="s">
        <v>2424</v>
      </c>
    </row>
    <row r="2060" spans="1:6">
      <c r="A2060" t="s">
        <v>1441</v>
      </c>
      <c r="B2060">
        <f>VLOOKUP(A2060,Sheet2!$A$2:$C$250,3)</f>
        <v>337</v>
      </c>
      <c r="C2060" t="str">
        <f>VLOOKUP(A2060,Sheet2!$A$2:$C$250,2)</f>
        <v>Bristol Bay</v>
      </c>
      <c r="D2060" t="s">
        <v>2365</v>
      </c>
      <c r="E2060" t="s">
        <v>213</v>
      </c>
      <c r="F2060">
        <v>8611</v>
      </c>
    </row>
    <row r="2061" spans="1:6">
      <c r="A2061" t="s">
        <v>2082</v>
      </c>
      <c r="B2061">
        <f>VLOOKUP(A2061,Sheet2!$A$2:$C$250,3)</f>
        <v>337</v>
      </c>
      <c r="C2061" t="str">
        <f>VLOOKUP(A2061,Sheet2!$A$2:$C$250,2)</f>
        <v>Bristol Bay</v>
      </c>
      <c r="D2061" t="s">
        <v>2366</v>
      </c>
      <c r="E2061" t="s">
        <v>213</v>
      </c>
    </row>
    <row r="2062" spans="1:6">
      <c r="A2062" t="s">
        <v>1441</v>
      </c>
      <c r="B2062">
        <f>VLOOKUP(A2062,Sheet2!$A$2:$C$250,3)</f>
        <v>337</v>
      </c>
      <c r="C2062" t="str">
        <f>VLOOKUP(A2062,Sheet2!$A$2:$C$250,2)</f>
        <v>Bristol Bay</v>
      </c>
      <c r="D2062" t="s">
        <v>1422</v>
      </c>
      <c r="E2062" t="s">
        <v>213</v>
      </c>
    </row>
    <row r="2063" spans="1:6">
      <c r="A2063" t="s">
        <v>1441</v>
      </c>
      <c r="B2063">
        <f>VLOOKUP(A2063,Sheet2!$A$2:$C$250,3)</f>
        <v>337</v>
      </c>
      <c r="C2063" t="str">
        <f>VLOOKUP(A2063,Sheet2!$A$2:$C$250,2)</f>
        <v>Bristol Bay</v>
      </c>
      <c r="D2063" t="s">
        <v>2367</v>
      </c>
      <c r="E2063" t="s">
        <v>213</v>
      </c>
    </row>
    <row r="2064" spans="1:6">
      <c r="A2064" t="s">
        <v>1441</v>
      </c>
      <c r="B2064">
        <f>VLOOKUP(A2064,Sheet2!$A$2:$C$250,3)</f>
        <v>337</v>
      </c>
      <c r="C2064" t="str">
        <f>VLOOKUP(A2064,Sheet2!$A$2:$C$250,2)</f>
        <v>Bristol Bay</v>
      </c>
      <c r="D2064" t="s">
        <v>1415</v>
      </c>
      <c r="E2064" t="s">
        <v>2194</v>
      </c>
      <c r="F2064">
        <v>7718</v>
      </c>
    </row>
    <row r="2065" spans="1:19">
      <c r="A2065" t="s">
        <v>1441</v>
      </c>
      <c r="B2065">
        <f>VLOOKUP(A2065,Sheet2!$A$2:$C$250,3)</f>
        <v>337</v>
      </c>
      <c r="C2065" t="str">
        <f>VLOOKUP(A2065,Sheet2!$A$2:$C$250,2)</f>
        <v>Bristol Bay</v>
      </c>
      <c r="D2065" t="s">
        <v>1439</v>
      </c>
      <c r="E2065" t="s">
        <v>1980</v>
      </c>
      <c r="F2065">
        <v>629</v>
      </c>
    </row>
    <row r="2066" spans="1:19">
      <c r="A2066" t="s">
        <v>1441</v>
      </c>
      <c r="B2066">
        <f>VLOOKUP(A2066,Sheet2!$A$2:$C$250,3)</f>
        <v>337</v>
      </c>
      <c r="C2066" t="str">
        <f>VLOOKUP(A2066,Sheet2!$A$2:$C$250,2)</f>
        <v>Bristol Bay</v>
      </c>
      <c r="D2066" t="s">
        <v>81</v>
      </c>
      <c r="E2066" t="s">
        <v>1980</v>
      </c>
      <c r="F2066">
        <v>2160</v>
      </c>
    </row>
    <row r="2067" spans="1:19">
      <c r="A2067" t="s">
        <v>1441</v>
      </c>
      <c r="B2067">
        <f>VLOOKUP(A2067,Sheet2!$A$2:$C$250,3)</f>
        <v>337</v>
      </c>
      <c r="C2067" t="str">
        <f>VLOOKUP(A2067,Sheet2!$A$2:$C$250,2)</f>
        <v>Bristol Bay</v>
      </c>
      <c r="D2067" t="s">
        <v>1424</v>
      </c>
      <c r="E2067" t="s">
        <v>1980</v>
      </c>
    </row>
    <row r="2068" spans="1:19">
      <c r="A2068" t="s">
        <v>1441</v>
      </c>
      <c r="B2068">
        <f>VLOOKUP(A2068,Sheet2!$A$2:$C$250,3)</f>
        <v>337</v>
      </c>
      <c r="C2068" t="str">
        <f>VLOOKUP(A2068,Sheet2!$A$2:$C$250,2)</f>
        <v>Bristol Bay</v>
      </c>
      <c r="D2068" t="s">
        <v>1428</v>
      </c>
      <c r="E2068" t="s">
        <v>1980</v>
      </c>
    </row>
    <row r="2069" spans="1:19">
      <c r="A2069" t="s">
        <v>1441</v>
      </c>
      <c r="B2069">
        <f>VLOOKUP(A2069,Sheet2!$A$2:$C$250,3)</f>
        <v>337</v>
      </c>
      <c r="C2069" t="str">
        <f>VLOOKUP(A2069,Sheet2!$A$2:$C$250,2)</f>
        <v>Bristol Bay</v>
      </c>
      <c r="D2069" t="s">
        <v>1440</v>
      </c>
      <c r="E2069" t="s">
        <v>1980</v>
      </c>
    </row>
    <row r="2070" spans="1:19">
      <c r="A2070" t="s">
        <v>236</v>
      </c>
      <c r="B2070">
        <f>VLOOKUP(A2070,Sheet2!$A$2:$C$250,3)</f>
        <v>656</v>
      </c>
      <c r="C2070" t="str">
        <f>VLOOKUP(A2070,Sheet2!$A$2:$C$250,2)</f>
        <v>Lower Yukon-Kuskokwim</v>
      </c>
      <c r="D2070" t="s">
        <v>247</v>
      </c>
      <c r="E2070" t="s">
        <v>3615</v>
      </c>
    </row>
    <row r="2071" spans="1:19">
      <c r="A2071" t="s">
        <v>236</v>
      </c>
      <c r="B2071">
        <f>VLOOKUP(A2071,Sheet2!$A$2:$C$250,3)</f>
        <v>656</v>
      </c>
      <c r="C2071" t="str">
        <f>VLOOKUP(A2071,Sheet2!$A$2:$C$250,2)</f>
        <v>Lower Yukon-Kuskokwim</v>
      </c>
      <c r="D2071" t="s">
        <v>257</v>
      </c>
      <c r="E2071" t="s">
        <v>3335</v>
      </c>
      <c r="F2071">
        <v>8000</v>
      </c>
      <c r="G2071" t="s">
        <v>6</v>
      </c>
    </row>
    <row r="2072" spans="1:19">
      <c r="A2072" t="s">
        <v>236</v>
      </c>
      <c r="B2072">
        <f>VLOOKUP(A2072,Sheet2!$A$2:$C$250,3)</f>
        <v>656</v>
      </c>
      <c r="C2072" t="str">
        <f>VLOOKUP(A2072,Sheet2!$A$2:$C$250,2)</f>
        <v>Lower Yukon-Kuskokwim</v>
      </c>
      <c r="E2072" t="s">
        <v>3335</v>
      </c>
      <c r="F2072">
        <v>21420</v>
      </c>
    </row>
    <row r="2073" spans="1:19">
      <c r="A2073" t="s">
        <v>236</v>
      </c>
      <c r="B2073">
        <f>VLOOKUP(A2073,Sheet2!$A$2:$C$250,3)</f>
        <v>656</v>
      </c>
      <c r="C2073" t="str">
        <f>VLOOKUP(A2073,Sheet2!$A$2:$C$250,2)</f>
        <v>Lower Yukon-Kuskokwim</v>
      </c>
      <c r="D2073" t="s">
        <v>251</v>
      </c>
      <c r="E2073" t="s">
        <v>3335</v>
      </c>
    </row>
    <row r="2074" spans="1:19">
      <c r="A2074" t="s">
        <v>236</v>
      </c>
      <c r="B2074">
        <f>VLOOKUP(A2074,Sheet2!$A$2:$C$250,3)</f>
        <v>656</v>
      </c>
      <c r="C2074" t="str">
        <f>VLOOKUP(A2074,Sheet2!$A$2:$C$250,2)</f>
        <v>Lower Yukon-Kuskokwim</v>
      </c>
      <c r="E2074" t="s">
        <v>3232</v>
      </c>
      <c r="F2074">
        <v>2884</v>
      </c>
      <c r="I2074">
        <v>926</v>
      </c>
      <c r="K2074">
        <v>27181</v>
      </c>
      <c r="N2074">
        <v>919</v>
      </c>
      <c r="P2074">
        <v>18018</v>
      </c>
      <c r="S2074">
        <v>4100</v>
      </c>
    </row>
    <row r="2075" spans="1:19">
      <c r="A2075" t="s">
        <v>236</v>
      </c>
      <c r="B2075">
        <f>VLOOKUP(A2075,Sheet2!$A$2:$C$250,3)</f>
        <v>656</v>
      </c>
      <c r="C2075" t="str">
        <f>VLOOKUP(A2075,Sheet2!$A$2:$C$250,2)</f>
        <v>Lower Yukon-Kuskokwim</v>
      </c>
      <c r="D2075" t="s">
        <v>147</v>
      </c>
      <c r="E2075" t="s">
        <v>3232</v>
      </c>
      <c r="F2075">
        <v>3200</v>
      </c>
      <c r="G2075" t="s">
        <v>6</v>
      </c>
    </row>
    <row r="2076" spans="1:19">
      <c r="A2076" t="s">
        <v>236</v>
      </c>
      <c r="B2076">
        <f>VLOOKUP(A2076,Sheet2!$A$2:$C$250,3)</f>
        <v>656</v>
      </c>
      <c r="C2076" t="str">
        <f>VLOOKUP(A2076,Sheet2!$A$2:$C$250,2)</f>
        <v>Lower Yukon-Kuskokwim</v>
      </c>
      <c r="D2076" t="s">
        <v>5</v>
      </c>
      <c r="E2076" t="s">
        <v>377</v>
      </c>
      <c r="F2076">
        <v>2000</v>
      </c>
      <c r="G2076" t="s">
        <v>6</v>
      </c>
    </row>
    <row r="2077" spans="1:19">
      <c r="A2077" t="s">
        <v>236</v>
      </c>
      <c r="B2077">
        <f>VLOOKUP(A2077,Sheet2!$A$2:$C$250,3)</f>
        <v>656</v>
      </c>
      <c r="C2077" t="str">
        <f>VLOOKUP(A2077,Sheet2!$A$2:$C$250,2)</f>
        <v>Lower Yukon-Kuskokwim</v>
      </c>
      <c r="E2077" t="s">
        <v>377</v>
      </c>
      <c r="F2077">
        <v>8000</v>
      </c>
      <c r="K2077">
        <v>138972</v>
      </c>
      <c r="P2077">
        <v>34159</v>
      </c>
      <c r="S2077">
        <v>153200</v>
      </c>
    </row>
    <row r="2078" spans="1:19">
      <c r="A2078" t="s">
        <v>236</v>
      </c>
      <c r="B2078">
        <f>VLOOKUP(A2078,Sheet2!$A$2:$C$250,3)</f>
        <v>656</v>
      </c>
      <c r="C2078" t="str">
        <f>VLOOKUP(A2078,Sheet2!$A$2:$C$250,2)</f>
        <v>Lower Yukon-Kuskokwim</v>
      </c>
      <c r="D2078" t="s">
        <v>237</v>
      </c>
      <c r="E2078" t="s">
        <v>377</v>
      </c>
    </row>
    <row r="2079" spans="1:19">
      <c r="A2079" t="s">
        <v>236</v>
      </c>
      <c r="B2079">
        <f>VLOOKUP(A2079,Sheet2!$A$2:$C$250,3)</f>
        <v>656</v>
      </c>
      <c r="C2079" t="str">
        <f>VLOOKUP(A2079,Sheet2!$A$2:$C$250,2)</f>
        <v>Lower Yukon-Kuskokwim</v>
      </c>
      <c r="D2079" t="s">
        <v>240</v>
      </c>
      <c r="E2079" t="s">
        <v>377</v>
      </c>
    </row>
    <row r="2080" spans="1:19">
      <c r="A2080" t="s">
        <v>236</v>
      </c>
      <c r="B2080">
        <f>VLOOKUP(A2080,Sheet2!$A$2:$C$250,3)</f>
        <v>656</v>
      </c>
      <c r="C2080" t="str">
        <f>VLOOKUP(A2080,Sheet2!$A$2:$C$250,2)</f>
        <v>Lower Yukon-Kuskokwim</v>
      </c>
      <c r="D2080" t="s">
        <v>241</v>
      </c>
      <c r="E2080" t="s">
        <v>377</v>
      </c>
    </row>
    <row r="2081" spans="1:19">
      <c r="A2081" t="s">
        <v>236</v>
      </c>
      <c r="B2081">
        <f>VLOOKUP(A2081,Sheet2!$A$2:$C$250,3)</f>
        <v>656</v>
      </c>
      <c r="C2081" t="str">
        <f>VLOOKUP(A2081,Sheet2!$A$2:$C$250,2)</f>
        <v>Lower Yukon-Kuskokwim</v>
      </c>
      <c r="D2081" t="s">
        <v>37</v>
      </c>
      <c r="E2081" t="s">
        <v>377</v>
      </c>
    </row>
    <row r="2082" spans="1:19">
      <c r="A2082" t="s">
        <v>236</v>
      </c>
      <c r="B2082">
        <f>VLOOKUP(A2082,Sheet2!$A$2:$C$250,3)</f>
        <v>656</v>
      </c>
      <c r="C2082" t="str">
        <f>VLOOKUP(A2082,Sheet2!$A$2:$C$250,2)</f>
        <v>Lower Yukon-Kuskokwim</v>
      </c>
      <c r="D2082" t="s">
        <v>2780</v>
      </c>
      <c r="E2082" t="s">
        <v>1500</v>
      </c>
    </row>
    <row r="2083" spans="1:19">
      <c r="A2083" t="s">
        <v>236</v>
      </c>
      <c r="B2083">
        <f>VLOOKUP(A2083,Sheet2!$A$2:$C$250,3)</f>
        <v>656</v>
      </c>
      <c r="C2083" t="str">
        <f>VLOOKUP(A2083,Sheet2!$A$2:$C$250,2)</f>
        <v>Lower Yukon-Kuskokwim</v>
      </c>
      <c r="D2083" t="s">
        <v>238</v>
      </c>
      <c r="E2083" t="s">
        <v>1500</v>
      </c>
    </row>
    <row r="2084" spans="1:19">
      <c r="A2084" t="s">
        <v>236</v>
      </c>
      <c r="B2084">
        <f>VLOOKUP(A2084,Sheet2!$A$2:$C$250,3)</f>
        <v>656</v>
      </c>
      <c r="C2084" t="str">
        <f>VLOOKUP(A2084,Sheet2!$A$2:$C$250,2)</f>
        <v>Lower Yukon-Kuskokwim</v>
      </c>
      <c r="D2084" t="s">
        <v>243</v>
      </c>
      <c r="E2084" t="s">
        <v>1500</v>
      </c>
    </row>
    <row r="2085" spans="1:19">
      <c r="A2085" t="s">
        <v>236</v>
      </c>
      <c r="B2085">
        <f>VLOOKUP(A2085,Sheet2!$A$2:$C$250,3)</f>
        <v>656</v>
      </c>
      <c r="C2085" t="str">
        <f>VLOOKUP(A2085,Sheet2!$A$2:$C$250,2)</f>
        <v>Lower Yukon-Kuskokwim</v>
      </c>
      <c r="D2085" t="s">
        <v>244</v>
      </c>
      <c r="E2085" t="s">
        <v>1500</v>
      </c>
    </row>
    <row r="2086" spans="1:19">
      <c r="A2086" t="s">
        <v>236</v>
      </c>
      <c r="B2086">
        <f>VLOOKUP(A2086,Sheet2!$A$2:$C$250,3)</f>
        <v>656</v>
      </c>
      <c r="C2086" t="str">
        <f>VLOOKUP(A2086,Sheet2!$A$2:$C$250,2)</f>
        <v>Lower Yukon-Kuskokwim</v>
      </c>
      <c r="D2086" t="s">
        <v>245</v>
      </c>
      <c r="E2086" t="s">
        <v>1500</v>
      </c>
    </row>
    <row r="2087" spans="1:19">
      <c r="A2087" t="s">
        <v>236</v>
      </c>
      <c r="B2087">
        <f>VLOOKUP(A2087,Sheet2!$A$2:$C$250,3)</f>
        <v>656</v>
      </c>
      <c r="C2087" t="str">
        <f>VLOOKUP(A2087,Sheet2!$A$2:$C$250,2)</f>
        <v>Lower Yukon-Kuskokwim</v>
      </c>
      <c r="D2087" t="s">
        <v>8</v>
      </c>
      <c r="E2087" t="s">
        <v>1500</v>
      </c>
    </row>
    <row r="2088" spans="1:19">
      <c r="A2088" t="s">
        <v>236</v>
      </c>
      <c r="B2088">
        <f>VLOOKUP(A2088,Sheet2!$A$2:$C$250,3)</f>
        <v>656</v>
      </c>
      <c r="C2088" t="str">
        <f>VLOOKUP(A2088,Sheet2!$A$2:$C$250,2)</f>
        <v>Lower Yukon-Kuskokwim</v>
      </c>
      <c r="D2088" t="s">
        <v>250</v>
      </c>
      <c r="E2088" t="s">
        <v>1500</v>
      </c>
    </row>
    <row r="2089" spans="1:19">
      <c r="A2089" t="s">
        <v>236</v>
      </c>
      <c r="B2089">
        <f>VLOOKUP(A2089,Sheet2!$A$2:$C$250,3)</f>
        <v>656</v>
      </c>
      <c r="C2089" t="str">
        <f>VLOOKUP(A2089,Sheet2!$A$2:$C$250,2)</f>
        <v>Lower Yukon-Kuskokwim</v>
      </c>
      <c r="D2089" t="s">
        <v>255</v>
      </c>
      <c r="E2089" t="s">
        <v>1500</v>
      </c>
    </row>
    <row r="2090" spans="1:19">
      <c r="A2090" t="s">
        <v>236</v>
      </c>
      <c r="B2090">
        <f>VLOOKUP(A2090,Sheet2!$A$2:$C$250,3)</f>
        <v>656</v>
      </c>
      <c r="C2090" t="str">
        <f>VLOOKUP(A2090,Sheet2!$A$2:$C$250,2)</f>
        <v>Lower Yukon-Kuskokwim</v>
      </c>
      <c r="D2090" t="s">
        <v>256</v>
      </c>
      <c r="E2090" t="s">
        <v>1500</v>
      </c>
    </row>
    <row r="2091" spans="1:19">
      <c r="A2091" t="s">
        <v>236</v>
      </c>
      <c r="B2091">
        <f>VLOOKUP(A2091,Sheet2!$A$2:$C$250,3)</f>
        <v>656</v>
      </c>
      <c r="C2091" t="str">
        <f>VLOOKUP(A2091,Sheet2!$A$2:$C$250,2)</f>
        <v>Lower Yukon-Kuskokwim</v>
      </c>
      <c r="D2091" t="s">
        <v>258</v>
      </c>
      <c r="E2091" t="s">
        <v>1500</v>
      </c>
    </row>
    <row r="2092" spans="1:19">
      <c r="A2092" t="s">
        <v>236</v>
      </c>
      <c r="B2092">
        <f>VLOOKUP(A2092,Sheet2!$A$2:$C$250,3)</f>
        <v>656</v>
      </c>
      <c r="C2092" t="str">
        <f>VLOOKUP(A2092,Sheet2!$A$2:$C$250,2)</f>
        <v>Lower Yukon-Kuskokwim</v>
      </c>
      <c r="D2092" t="s">
        <v>242</v>
      </c>
      <c r="E2092" t="s">
        <v>2424</v>
      </c>
    </row>
    <row r="2093" spans="1:19">
      <c r="A2093" t="s">
        <v>236</v>
      </c>
      <c r="B2093">
        <f>VLOOKUP(A2093,Sheet2!$A$2:$C$250,3)</f>
        <v>656</v>
      </c>
      <c r="C2093" t="str">
        <f>VLOOKUP(A2093,Sheet2!$A$2:$C$250,2)</f>
        <v>Lower Yukon-Kuskokwim</v>
      </c>
      <c r="D2093" t="s">
        <v>248</v>
      </c>
      <c r="E2093" t="s">
        <v>2424</v>
      </c>
    </row>
    <row r="2094" spans="1:19">
      <c r="A2094" t="s">
        <v>236</v>
      </c>
      <c r="B2094">
        <f>VLOOKUP(A2094,Sheet2!$A$2:$C$250,3)</f>
        <v>656</v>
      </c>
      <c r="C2094" t="str">
        <f>VLOOKUP(A2094,Sheet2!$A$2:$C$250,2)</f>
        <v>Lower Yukon-Kuskokwim</v>
      </c>
      <c r="D2094" t="s">
        <v>55</v>
      </c>
      <c r="E2094" t="s">
        <v>213</v>
      </c>
      <c r="F2094">
        <v>897</v>
      </c>
      <c r="K2094">
        <v>22127</v>
      </c>
      <c r="N2094">
        <v>439</v>
      </c>
      <c r="P2094">
        <v>3309</v>
      </c>
      <c r="S2094">
        <v>13737</v>
      </c>
    </row>
    <row r="2095" spans="1:19">
      <c r="A2095" t="s">
        <v>236</v>
      </c>
      <c r="B2095">
        <f>VLOOKUP(A2095,Sheet2!$A$2:$C$250,3)</f>
        <v>656</v>
      </c>
      <c r="C2095" t="str">
        <f>VLOOKUP(A2095,Sheet2!$A$2:$C$250,2)</f>
        <v>Lower Yukon-Kuskokwim</v>
      </c>
      <c r="D2095" t="s">
        <v>239</v>
      </c>
      <c r="E2095" t="s">
        <v>213</v>
      </c>
    </row>
    <row r="2096" spans="1:19">
      <c r="A2096" t="s">
        <v>236</v>
      </c>
      <c r="B2096">
        <f>VLOOKUP(A2096,Sheet2!$A$2:$C$250,3)</f>
        <v>656</v>
      </c>
      <c r="C2096" t="str">
        <f>VLOOKUP(A2096,Sheet2!$A$2:$C$250,2)</f>
        <v>Lower Yukon-Kuskokwim</v>
      </c>
      <c r="D2096" t="s">
        <v>246</v>
      </c>
      <c r="E2096" t="s">
        <v>2194</v>
      </c>
      <c r="F2096">
        <v>1200</v>
      </c>
      <c r="I2096">
        <v>200</v>
      </c>
    </row>
    <row r="2097" spans="1:11">
      <c r="A2097" t="s">
        <v>236</v>
      </c>
      <c r="B2097">
        <f>VLOOKUP(A2097,Sheet2!$A$2:$C$250,3)</f>
        <v>656</v>
      </c>
      <c r="C2097" t="str">
        <f>VLOOKUP(A2097,Sheet2!$A$2:$C$250,2)</f>
        <v>Lower Yukon-Kuskokwim</v>
      </c>
      <c r="D2097" t="s">
        <v>149</v>
      </c>
      <c r="E2097" t="s">
        <v>2194</v>
      </c>
    </row>
    <row r="2098" spans="1:11">
      <c r="A2098" t="s">
        <v>236</v>
      </c>
      <c r="B2098">
        <f>VLOOKUP(A2098,Sheet2!$A$2:$C$250,3)</f>
        <v>656</v>
      </c>
      <c r="C2098" t="str">
        <f>VLOOKUP(A2098,Sheet2!$A$2:$C$250,2)</f>
        <v>Lower Yukon-Kuskokwim</v>
      </c>
      <c r="D2098" t="s">
        <v>254</v>
      </c>
      <c r="E2098" t="s">
        <v>2194</v>
      </c>
    </row>
    <row r="2099" spans="1:11">
      <c r="A2099" t="s">
        <v>236</v>
      </c>
      <c r="B2099">
        <f>VLOOKUP(A2099,Sheet2!$A$2:$C$250,3)</f>
        <v>656</v>
      </c>
      <c r="C2099" t="str">
        <f>VLOOKUP(A2099,Sheet2!$A$2:$C$250,2)</f>
        <v>Lower Yukon-Kuskokwim</v>
      </c>
      <c r="D2099" t="s">
        <v>259</v>
      </c>
      <c r="E2099" t="s">
        <v>1980</v>
      </c>
      <c r="F2099">
        <v>1760</v>
      </c>
      <c r="G2099" t="s">
        <v>6</v>
      </c>
    </row>
    <row r="2100" spans="1:11">
      <c r="A2100" t="s">
        <v>236</v>
      </c>
      <c r="B2100">
        <f>VLOOKUP(A2100,Sheet2!$A$2:$C$250,3)</f>
        <v>656</v>
      </c>
      <c r="C2100" t="str">
        <f>VLOOKUP(A2100,Sheet2!$A$2:$C$250,2)</f>
        <v>Lower Yukon-Kuskokwim</v>
      </c>
      <c r="D2100" t="s">
        <v>252</v>
      </c>
      <c r="E2100" t="s">
        <v>1980</v>
      </c>
    </row>
    <row r="2101" spans="1:11">
      <c r="A2101" t="s">
        <v>236</v>
      </c>
      <c r="B2101">
        <f>VLOOKUP(A2101,Sheet2!$A$2:$C$250,3)</f>
        <v>656</v>
      </c>
      <c r="C2101" t="str">
        <f>VLOOKUP(A2101,Sheet2!$A$2:$C$250,2)</f>
        <v>Lower Yukon-Kuskokwim</v>
      </c>
      <c r="D2101" t="s">
        <v>253</v>
      </c>
      <c r="E2101" t="s">
        <v>1980</v>
      </c>
    </row>
    <row r="2102" spans="1:11">
      <c r="A2102" t="s">
        <v>236</v>
      </c>
      <c r="B2102">
        <f>VLOOKUP(A2102,Sheet2!$A$2:$C$250,3)</f>
        <v>656</v>
      </c>
      <c r="C2102" t="str">
        <f>VLOOKUP(A2102,Sheet2!$A$2:$C$250,2)</f>
        <v>Lower Yukon-Kuskokwim</v>
      </c>
      <c r="D2102" t="s">
        <v>249</v>
      </c>
      <c r="E2102" t="s">
        <v>65</v>
      </c>
    </row>
    <row r="2103" spans="1:11">
      <c r="A2103" t="s">
        <v>2083</v>
      </c>
      <c r="B2103">
        <f>VLOOKUP(A2103,Sheet2!$A$2:$C$250,3)</f>
        <v>402</v>
      </c>
      <c r="C2103" t="str">
        <f>VLOOKUP(A2103,Sheet2!$A$2:$C$250,2)</f>
        <v>Northwest Arctic</v>
      </c>
      <c r="D2103" t="s">
        <v>58</v>
      </c>
      <c r="E2103" t="s">
        <v>3335</v>
      </c>
      <c r="F2103">
        <v>14400</v>
      </c>
      <c r="I2103">
        <v>55000</v>
      </c>
      <c r="K2103">
        <v>345335</v>
      </c>
    </row>
    <row r="2104" spans="1:11">
      <c r="A2104" t="s">
        <v>2083</v>
      </c>
      <c r="B2104">
        <f>VLOOKUP(A2104,Sheet2!$A$2:$C$250,3)</f>
        <v>402</v>
      </c>
      <c r="C2104" t="str">
        <f>VLOOKUP(A2104,Sheet2!$A$2:$C$250,2)</f>
        <v>Northwest Arctic</v>
      </c>
      <c r="D2104" t="s">
        <v>3266</v>
      </c>
      <c r="E2104" t="s">
        <v>3232</v>
      </c>
      <c r="F2104">
        <v>14500</v>
      </c>
    </row>
    <row r="2105" spans="1:11">
      <c r="A2105" t="s">
        <v>2083</v>
      </c>
      <c r="B2105">
        <f>VLOOKUP(A2105,Sheet2!$A$2:$C$250,3)</f>
        <v>402</v>
      </c>
      <c r="C2105" t="str">
        <f>VLOOKUP(A2105,Sheet2!$A$2:$C$250,2)</f>
        <v>Northwest Arctic</v>
      </c>
      <c r="D2105" t="s">
        <v>1582</v>
      </c>
      <c r="E2105" t="s">
        <v>377</v>
      </c>
      <c r="F2105">
        <v>1120</v>
      </c>
      <c r="I2105">
        <v>2640</v>
      </c>
      <c r="K2105">
        <v>10800</v>
      </c>
    </row>
    <row r="2106" spans="1:11">
      <c r="A2106" t="s">
        <v>2083</v>
      </c>
      <c r="B2106">
        <f>VLOOKUP(A2106,Sheet2!$A$2:$C$250,3)</f>
        <v>402</v>
      </c>
      <c r="C2106" t="str">
        <f>VLOOKUP(A2106,Sheet2!$A$2:$C$250,2)</f>
        <v>Northwest Arctic</v>
      </c>
      <c r="D2106" t="s">
        <v>3097</v>
      </c>
      <c r="E2106" t="s">
        <v>377</v>
      </c>
    </row>
    <row r="2107" spans="1:11">
      <c r="A2107" t="s">
        <v>2083</v>
      </c>
      <c r="B2107">
        <f>VLOOKUP(A2107,Sheet2!$A$2:$C$250,3)</f>
        <v>402</v>
      </c>
      <c r="C2107" t="str">
        <f>VLOOKUP(A2107,Sheet2!$A$2:$C$250,2)</f>
        <v>Northwest Arctic</v>
      </c>
      <c r="D2107" t="s">
        <v>2575</v>
      </c>
      <c r="E2107" t="s">
        <v>1500</v>
      </c>
      <c r="F2107">
        <v>96</v>
      </c>
    </row>
    <row r="2108" spans="1:11">
      <c r="A2108" t="s">
        <v>2083</v>
      </c>
      <c r="B2108">
        <f>VLOOKUP(A2108,Sheet2!$A$2:$C$250,3)</f>
        <v>402</v>
      </c>
      <c r="C2108" t="str">
        <f>VLOOKUP(A2108,Sheet2!$A$2:$C$250,2)</f>
        <v>Northwest Arctic</v>
      </c>
      <c r="D2108" t="s">
        <v>2781</v>
      </c>
      <c r="E2108" t="s">
        <v>1500</v>
      </c>
      <c r="F2108">
        <v>160</v>
      </c>
    </row>
    <row r="2109" spans="1:11">
      <c r="A2109" t="s">
        <v>2083</v>
      </c>
      <c r="B2109">
        <f>VLOOKUP(A2109,Sheet2!$A$2:$C$250,3)</f>
        <v>402</v>
      </c>
      <c r="C2109" t="str">
        <f>VLOOKUP(A2109,Sheet2!$A$2:$C$250,2)</f>
        <v>Northwest Arctic</v>
      </c>
      <c r="D2109" t="s">
        <v>2585</v>
      </c>
      <c r="E2109" t="s">
        <v>1500</v>
      </c>
      <c r="F2109">
        <v>800</v>
      </c>
    </row>
    <row r="2110" spans="1:11">
      <c r="A2110" t="s">
        <v>2782</v>
      </c>
      <c r="B2110">
        <f>VLOOKUP(A2110,Sheet2!$A$2:$C$250,3)</f>
        <v>402</v>
      </c>
      <c r="C2110" t="str">
        <f>VLOOKUP(A2110,Sheet2!$A$2:$C$250,2)</f>
        <v>Northwest Arctic</v>
      </c>
      <c r="D2110" t="s">
        <v>2783</v>
      </c>
      <c r="E2110" t="s">
        <v>1500</v>
      </c>
      <c r="F2110">
        <v>2000</v>
      </c>
      <c r="I2110">
        <v>867.1532846715329</v>
      </c>
      <c r="K2110">
        <v>3014.0271259999995</v>
      </c>
    </row>
    <row r="2111" spans="1:11">
      <c r="A2111" t="s">
        <v>2083</v>
      </c>
      <c r="B2111">
        <f>VLOOKUP(A2111,Sheet2!$A$2:$C$250,3)</f>
        <v>402</v>
      </c>
      <c r="C2111" t="str">
        <f>VLOOKUP(A2111,Sheet2!$A$2:$C$250,2)</f>
        <v>Northwest Arctic</v>
      </c>
      <c r="D2111" t="s">
        <v>372</v>
      </c>
      <c r="E2111" t="s">
        <v>1500</v>
      </c>
    </row>
    <row r="2112" spans="1:11">
      <c r="A2112" t="s">
        <v>2083</v>
      </c>
      <c r="B2112">
        <f>VLOOKUP(A2112,Sheet2!$A$2:$C$250,3)</f>
        <v>402</v>
      </c>
      <c r="C2112" t="str">
        <f>VLOOKUP(A2112,Sheet2!$A$2:$C$250,2)</f>
        <v>Northwest Arctic</v>
      </c>
      <c r="D2112" t="s">
        <v>2784</v>
      </c>
      <c r="E2112" t="s">
        <v>1500</v>
      </c>
    </row>
    <row r="2113" spans="1:9">
      <c r="A2113" t="s">
        <v>2083</v>
      </c>
      <c r="B2113">
        <f>VLOOKUP(A2113,Sheet2!$A$2:$C$250,3)</f>
        <v>402</v>
      </c>
      <c r="C2113" t="str">
        <f>VLOOKUP(A2113,Sheet2!$A$2:$C$250,2)</f>
        <v>Northwest Arctic</v>
      </c>
      <c r="D2113" t="s">
        <v>88</v>
      </c>
      <c r="E2113" t="s">
        <v>2424</v>
      </c>
    </row>
    <row r="2114" spans="1:9">
      <c r="A2114" t="s">
        <v>2083</v>
      </c>
      <c r="B2114">
        <f>VLOOKUP(A2114,Sheet2!$A$2:$C$250,3)</f>
        <v>402</v>
      </c>
      <c r="C2114" t="str">
        <f>VLOOKUP(A2114,Sheet2!$A$2:$C$250,2)</f>
        <v>Northwest Arctic</v>
      </c>
      <c r="D2114" t="s">
        <v>24</v>
      </c>
      <c r="E2114" t="s">
        <v>2424</v>
      </c>
    </row>
    <row r="2115" spans="1:9">
      <c r="A2115" t="s">
        <v>2083</v>
      </c>
      <c r="B2115">
        <f>VLOOKUP(A2115,Sheet2!$A$2:$C$250,3)</f>
        <v>402</v>
      </c>
      <c r="C2115" t="str">
        <f>VLOOKUP(A2115,Sheet2!$A$2:$C$250,2)</f>
        <v>Northwest Arctic</v>
      </c>
      <c r="D2115" t="s">
        <v>8</v>
      </c>
      <c r="E2115" t="s">
        <v>213</v>
      </c>
    </row>
    <row r="2116" spans="1:9">
      <c r="A2116" t="s">
        <v>2083</v>
      </c>
      <c r="B2116">
        <f>VLOOKUP(A2116,Sheet2!$A$2:$C$250,3)</f>
        <v>402</v>
      </c>
      <c r="C2116" t="str">
        <f>VLOOKUP(A2116,Sheet2!$A$2:$C$250,2)</f>
        <v>Northwest Arctic</v>
      </c>
      <c r="D2116" t="s">
        <v>2203</v>
      </c>
      <c r="E2116" t="s">
        <v>2194</v>
      </c>
    </row>
    <row r="2117" spans="1:9">
      <c r="A2117" t="s">
        <v>2083</v>
      </c>
      <c r="B2117">
        <f>VLOOKUP(A2117,Sheet2!$A$2:$C$250,3)</f>
        <v>402</v>
      </c>
      <c r="C2117" t="str">
        <f>VLOOKUP(A2117,Sheet2!$A$2:$C$250,2)</f>
        <v>Northwest Arctic</v>
      </c>
      <c r="D2117" t="s">
        <v>2084</v>
      </c>
      <c r="E2117" t="s">
        <v>1980</v>
      </c>
      <c r="F2117">
        <v>1200</v>
      </c>
    </row>
    <row r="2118" spans="1:9">
      <c r="A2118" t="s">
        <v>2083</v>
      </c>
      <c r="B2118">
        <f>VLOOKUP(A2118,Sheet2!$A$2:$C$250,3)</f>
        <v>402</v>
      </c>
      <c r="C2118" t="str">
        <f>VLOOKUP(A2118,Sheet2!$A$2:$C$250,2)</f>
        <v>Northwest Arctic</v>
      </c>
      <c r="D2118" t="s">
        <v>2045</v>
      </c>
      <c r="E2118" t="s">
        <v>1980</v>
      </c>
      <c r="F2118">
        <v>2000</v>
      </c>
    </row>
    <row r="2119" spans="1:9">
      <c r="A2119" t="s">
        <v>2368</v>
      </c>
      <c r="B2119">
        <f>VLOOKUP(A2119,Sheet2!$A$2:$C$250,3)</f>
        <v>786</v>
      </c>
      <c r="C2119" t="str">
        <f>VLOOKUP(A2119,Sheet2!$A$2:$C$250,2)</f>
        <v>Southeast</v>
      </c>
      <c r="D2119" t="s">
        <v>58</v>
      </c>
      <c r="E2119" t="s">
        <v>3335</v>
      </c>
      <c r="F2119">
        <v>48850</v>
      </c>
    </row>
    <row r="2120" spans="1:9">
      <c r="A2120" t="s">
        <v>2368</v>
      </c>
      <c r="B2120">
        <f>VLOOKUP(A2120,Sheet2!$A$2:$C$250,3)</f>
        <v>786</v>
      </c>
      <c r="C2120" t="str">
        <f>VLOOKUP(A2120,Sheet2!$A$2:$C$250,2)</f>
        <v>Southeast</v>
      </c>
      <c r="D2120" t="s">
        <v>740</v>
      </c>
      <c r="E2120" t="s">
        <v>3232</v>
      </c>
    </row>
    <row r="2121" spans="1:9">
      <c r="A2121" t="s">
        <v>2368</v>
      </c>
      <c r="B2121">
        <f>VLOOKUP(A2121,Sheet2!$A$2:$C$250,3)</f>
        <v>786</v>
      </c>
      <c r="C2121" t="str">
        <f>VLOOKUP(A2121,Sheet2!$A$2:$C$250,2)</f>
        <v>Southeast</v>
      </c>
      <c r="D2121" t="s">
        <v>1582</v>
      </c>
      <c r="E2121" t="s">
        <v>377</v>
      </c>
      <c r="F2121">
        <v>2700</v>
      </c>
    </row>
    <row r="2122" spans="1:9">
      <c r="A2122" t="s">
        <v>2368</v>
      </c>
      <c r="B2122">
        <f>VLOOKUP(A2122,Sheet2!$A$2:$C$250,3)</f>
        <v>786</v>
      </c>
      <c r="C2122" t="str">
        <f>VLOOKUP(A2122,Sheet2!$A$2:$C$250,2)</f>
        <v>Southeast</v>
      </c>
      <c r="D2122" t="s">
        <v>3098</v>
      </c>
      <c r="E2122" t="s">
        <v>377</v>
      </c>
      <c r="F2122">
        <v>3500</v>
      </c>
    </row>
    <row r="2123" spans="1:9">
      <c r="A2123" t="s">
        <v>2085</v>
      </c>
      <c r="B2123">
        <f>VLOOKUP(A2123,Sheet2!$A$2:$C$250,3)</f>
        <v>786</v>
      </c>
      <c r="C2123" t="str">
        <f>VLOOKUP(A2123,Sheet2!$A$2:$C$250,2)</f>
        <v>Southeast</v>
      </c>
      <c r="D2123" t="s">
        <v>2786</v>
      </c>
      <c r="E2123" t="s">
        <v>1500</v>
      </c>
      <c r="F2123">
        <v>4800</v>
      </c>
      <c r="I2123">
        <v>2649.7591240875909</v>
      </c>
    </row>
    <row r="2124" spans="1:9">
      <c r="A2124" t="s">
        <v>2368</v>
      </c>
      <c r="B2124">
        <f>VLOOKUP(A2124,Sheet2!$A$2:$C$250,3)</f>
        <v>786</v>
      </c>
      <c r="C2124" t="str">
        <f>VLOOKUP(A2124,Sheet2!$A$2:$C$250,2)</f>
        <v>Southeast</v>
      </c>
      <c r="D2124" t="s">
        <v>2785</v>
      </c>
      <c r="E2124" t="s">
        <v>1500</v>
      </c>
    </row>
    <row r="2125" spans="1:9">
      <c r="A2125" t="s">
        <v>2368</v>
      </c>
      <c r="B2125">
        <f>VLOOKUP(A2125,Sheet2!$A$2:$C$250,3)</f>
        <v>786</v>
      </c>
      <c r="C2125" t="str">
        <f>VLOOKUP(A2125,Sheet2!$A$2:$C$250,2)</f>
        <v>Southeast</v>
      </c>
      <c r="D2125" t="s">
        <v>2787</v>
      </c>
      <c r="E2125" t="s">
        <v>1500</v>
      </c>
    </row>
    <row r="2126" spans="1:9">
      <c r="A2126" t="s">
        <v>2368</v>
      </c>
      <c r="B2126">
        <f>VLOOKUP(A2126,Sheet2!$A$2:$C$250,3)</f>
        <v>786</v>
      </c>
      <c r="C2126" t="str">
        <f>VLOOKUP(A2126,Sheet2!$A$2:$C$250,2)</f>
        <v>Southeast</v>
      </c>
      <c r="D2126" t="s">
        <v>2495</v>
      </c>
      <c r="E2126" t="s">
        <v>2424</v>
      </c>
    </row>
    <row r="2127" spans="1:9">
      <c r="A2127" t="s">
        <v>2368</v>
      </c>
      <c r="B2127">
        <f>VLOOKUP(A2127,Sheet2!$A$2:$C$250,3)</f>
        <v>786</v>
      </c>
      <c r="C2127" t="str">
        <f>VLOOKUP(A2127,Sheet2!$A$2:$C$250,2)</f>
        <v>Southeast</v>
      </c>
      <c r="D2127" t="s">
        <v>678</v>
      </c>
      <c r="E2127" t="s">
        <v>2424</v>
      </c>
    </row>
    <row r="2128" spans="1:9">
      <c r="A2128" t="s">
        <v>2368</v>
      </c>
      <c r="B2128">
        <f>VLOOKUP(A2128,Sheet2!$A$2:$C$250,3)</f>
        <v>786</v>
      </c>
      <c r="C2128" t="str">
        <f>VLOOKUP(A2128,Sheet2!$A$2:$C$250,2)</f>
        <v>Southeast</v>
      </c>
      <c r="D2128" t="s">
        <v>252</v>
      </c>
      <c r="E2128" t="s">
        <v>213</v>
      </c>
      <c r="F2128">
        <v>2000</v>
      </c>
    </row>
    <row r="2129" spans="1:11">
      <c r="A2129" t="s">
        <v>2368</v>
      </c>
      <c r="B2129">
        <f>VLOOKUP(A2129,Sheet2!$A$2:$C$250,3)</f>
        <v>786</v>
      </c>
      <c r="C2129" t="str">
        <f>VLOOKUP(A2129,Sheet2!$A$2:$C$250,2)</f>
        <v>Southeast</v>
      </c>
      <c r="D2129" t="s">
        <v>2369</v>
      </c>
      <c r="E2129" t="s">
        <v>213</v>
      </c>
      <c r="F2129">
        <v>3000</v>
      </c>
    </row>
    <row r="2130" spans="1:11">
      <c r="A2130" t="s">
        <v>2368</v>
      </c>
      <c r="B2130">
        <f>VLOOKUP(A2130,Sheet2!$A$2:$C$250,3)</f>
        <v>786</v>
      </c>
      <c r="C2130" t="str">
        <f>VLOOKUP(A2130,Sheet2!$A$2:$C$250,2)</f>
        <v>Southeast</v>
      </c>
      <c r="D2130" t="s">
        <v>185</v>
      </c>
      <c r="E2130" t="s">
        <v>213</v>
      </c>
      <c r="F2130">
        <v>5000</v>
      </c>
    </row>
    <row r="2131" spans="1:11">
      <c r="A2131" t="s">
        <v>2368</v>
      </c>
      <c r="B2131">
        <f>VLOOKUP(A2131,Sheet2!$A$2:$C$250,3)</f>
        <v>786</v>
      </c>
      <c r="C2131" t="str">
        <f>VLOOKUP(A2131,Sheet2!$A$2:$C$250,2)</f>
        <v>Southeast</v>
      </c>
      <c r="D2131" t="s">
        <v>2337</v>
      </c>
      <c r="E2131" t="s">
        <v>213</v>
      </c>
      <c r="I2131">
        <v>4000</v>
      </c>
    </row>
    <row r="2132" spans="1:11">
      <c r="A2132" t="s">
        <v>2085</v>
      </c>
      <c r="B2132">
        <f>VLOOKUP(A2132,Sheet2!$A$2:$C$250,3)</f>
        <v>786</v>
      </c>
      <c r="C2132" t="str">
        <f>VLOOKUP(A2132,Sheet2!$A$2:$C$250,2)</f>
        <v>Southeast</v>
      </c>
      <c r="D2132" t="s">
        <v>2086</v>
      </c>
      <c r="E2132" t="s">
        <v>1980</v>
      </c>
      <c r="F2132">
        <v>572</v>
      </c>
      <c r="I2132">
        <v>7656.4335766423355</v>
      </c>
      <c r="K2132">
        <v>261605.35442699998</v>
      </c>
    </row>
    <row r="2133" spans="1:11">
      <c r="A2133" t="s">
        <v>3267</v>
      </c>
      <c r="B2133">
        <f>VLOOKUP(A2133,Sheet2!$A$2:$C$250,3)</f>
        <v>93</v>
      </c>
      <c r="C2133" t="str">
        <f>VLOOKUP(A2133,Sheet2!$A$2:$C$250,2)</f>
        <v>Southeast</v>
      </c>
      <c r="D2133" t="s">
        <v>3473</v>
      </c>
      <c r="E2133" t="s">
        <v>3335</v>
      </c>
      <c r="F2133">
        <v>6000</v>
      </c>
      <c r="I2133">
        <v>5649.7927007299268</v>
      </c>
    </row>
    <row r="2134" spans="1:11">
      <c r="A2134" t="s">
        <v>3099</v>
      </c>
      <c r="B2134">
        <f>VLOOKUP(A2134,Sheet2!$A$2:$C$250,3)</f>
        <v>93</v>
      </c>
      <c r="C2134" t="str">
        <f>VLOOKUP(A2134,Sheet2!$A$2:$C$250,2)</f>
        <v>Southeast</v>
      </c>
      <c r="E2134" t="s">
        <v>3335</v>
      </c>
      <c r="F2134">
        <v>16700</v>
      </c>
    </row>
    <row r="2135" spans="1:11">
      <c r="A2135" t="s">
        <v>3099</v>
      </c>
      <c r="B2135">
        <f>VLOOKUP(A2135,Sheet2!$A$2:$C$250,3)</f>
        <v>93</v>
      </c>
      <c r="C2135" t="str">
        <f>VLOOKUP(A2135,Sheet2!$A$2:$C$250,2)</f>
        <v>Southeast</v>
      </c>
      <c r="D2135" t="s">
        <v>3474</v>
      </c>
      <c r="E2135" t="s">
        <v>3335</v>
      </c>
      <c r="I2135">
        <v>7800</v>
      </c>
    </row>
    <row r="2136" spans="1:11">
      <c r="A2136" t="s">
        <v>3267</v>
      </c>
      <c r="B2136">
        <f>VLOOKUP(A2136,Sheet2!$A$2:$C$250,3)</f>
        <v>93</v>
      </c>
      <c r="C2136" t="str">
        <f>VLOOKUP(A2136,Sheet2!$A$2:$C$250,2)</f>
        <v>Southeast</v>
      </c>
      <c r="D2136" t="s">
        <v>3268</v>
      </c>
      <c r="E2136" t="s">
        <v>3232</v>
      </c>
      <c r="F2136">
        <v>2400</v>
      </c>
      <c r="I2136">
        <v>382.76788321167885</v>
      </c>
      <c r="K2136">
        <v>14067.459939333334</v>
      </c>
    </row>
    <row r="2137" spans="1:11">
      <c r="A2137" t="s">
        <v>3099</v>
      </c>
      <c r="B2137">
        <f>VLOOKUP(A2137,Sheet2!$A$2:$C$250,3)</f>
        <v>93</v>
      </c>
      <c r="C2137" t="str">
        <f>VLOOKUP(A2137,Sheet2!$A$2:$C$250,2)</f>
        <v>Southeast</v>
      </c>
      <c r="D2137" t="s">
        <v>3100</v>
      </c>
      <c r="E2137" t="s">
        <v>377</v>
      </c>
    </row>
    <row r="2138" spans="1:11">
      <c r="A2138" t="s">
        <v>2087</v>
      </c>
      <c r="B2138">
        <f>VLOOKUP(A2138,Sheet2!$A$2:$C$250,3)</f>
        <v>159</v>
      </c>
      <c r="C2138" t="str">
        <f>VLOOKUP(A2138,Sheet2!$A$2:$C$250,2)</f>
        <v>Northwest Arctic</v>
      </c>
      <c r="D2138" t="s">
        <v>3631</v>
      </c>
      <c r="E2138" t="s">
        <v>3615</v>
      </c>
    </row>
    <row r="2139" spans="1:11">
      <c r="A2139" t="s">
        <v>2087</v>
      </c>
      <c r="B2139">
        <f>VLOOKUP(A2139,Sheet2!$A$2:$C$250,3)</f>
        <v>159</v>
      </c>
      <c r="C2139" t="str">
        <f>VLOOKUP(A2139,Sheet2!$A$2:$C$250,2)</f>
        <v>Northwest Arctic</v>
      </c>
      <c r="D2139" t="s">
        <v>3475</v>
      </c>
      <c r="E2139" t="s">
        <v>3335</v>
      </c>
      <c r="F2139">
        <v>864</v>
      </c>
    </row>
    <row r="2140" spans="1:11">
      <c r="A2140" t="s">
        <v>2087</v>
      </c>
      <c r="B2140">
        <f>VLOOKUP(A2140,Sheet2!$A$2:$C$250,3)</f>
        <v>159</v>
      </c>
      <c r="C2140" t="str">
        <f>VLOOKUP(A2140,Sheet2!$A$2:$C$250,2)</f>
        <v>Northwest Arctic</v>
      </c>
      <c r="D2140" t="s">
        <v>3475</v>
      </c>
      <c r="E2140" t="s">
        <v>3335</v>
      </c>
      <c r="F2140">
        <v>1260</v>
      </c>
    </row>
    <row r="2141" spans="1:11">
      <c r="A2141" t="s">
        <v>2087</v>
      </c>
      <c r="B2141">
        <f>VLOOKUP(A2141,Sheet2!$A$2:$C$250,3)</f>
        <v>159</v>
      </c>
      <c r="C2141" t="str">
        <f>VLOOKUP(A2141,Sheet2!$A$2:$C$250,2)</f>
        <v>Northwest Arctic</v>
      </c>
      <c r="D2141" t="s">
        <v>58</v>
      </c>
      <c r="E2141" t="s">
        <v>3335</v>
      </c>
      <c r="F2141">
        <v>5459</v>
      </c>
      <c r="I2141">
        <v>12000</v>
      </c>
      <c r="K2141">
        <v>89440</v>
      </c>
    </row>
    <row r="2142" spans="1:11">
      <c r="A2142" t="s">
        <v>2087</v>
      </c>
      <c r="B2142">
        <f>VLOOKUP(A2142,Sheet2!$A$2:$C$250,3)</f>
        <v>159</v>
      </c>
      <c r="C2142" t="str">
        <f>VLOOKUP(A2142,Sheet2!$A$2:$C$250,2)</f>
        <v>Northwest Arctic</v>
      </c>
      <c r="D2142" t="s">
        <v>3269</v>
      </c>
      <c r="E2142" t="s">
        <v>3232</v>
      </c>
      <c r="F2142">
        <v>5000</v>
      </c>
      <c r="I2142">
        <v>4000</v>
      </c>
      <c r="K2142">
        <v>51600</v>
      </c>
    </row>
    <row r="2143" spans="1:11">
      <c r="A2143" t="s">
        <v>2087</v>
      </c>
      <c r="B2143">
        <f>VLOOKUP(A2143,Sheet2!$A$2:$C$250,3)</f>
        <v>159</v>
      </c>
      <c r="C2143" t="str">
        <f>VLOOKUP(A2143,Sheet2!$A$2:$C$250,2)</f>
        <v>Northwest Arctic</v>
      </c>
      <c r="D2143" t="s">
        <v>3101</v>
      </c>
      <c r="E2143" t="s">
        <v>377</v>
      </c>
      <c r="F2143">
        <v>920</v>
      </c>
      <c r="I2143">
        <v>400</v>
      </c>
      <c r="K2143">
        <v>52000</v>
      </c>
    </row>
    <row r="2144" spans="1:11">
      <c r="A2144" t="s">
        <v>2087</v>
      </c>
      <c r="B2144">
        <f>VLOOKUP(A2144,Sheet2!$A$2:$C$250,3)</f>
        <v>159</v>
      </c>
      <c r="C2144" t="str">
        <f>VLOOKUP(A2144,Sheet2!$A$2:$C$250,2)</f>
        <v>Northwest Arctic</v>
      </c>
      <c r="D2144" t="s">
        <v>1582</v>
      </c>
      <c r="E2144" t="s">
        <v>377</v>
      </c>
    </row>
    <row r="2145" spans="1:11">
      <c r="A2145" t="s">
        <v>2087</v>
      </c>
      <c r="B2145">
        <f>VLOOKUP(A2145,Sheet2!$A$2:$C$250,3)</f>
        <v>159</v>
      </c>
      <c r="C2145" t="str">
        <f>VLOOKUP(A2145,Sheet2!$A$2:$C$250,2)</f>
        <v>Northwest Arctic</v>
      </c>
      <c r="D2145" t="s">
        <v>2575</v>
      </c>
      <c r="E2145" t="s">
        <v>1500</v>
      </c>
      <c r="F2145">
        <v>96</v>
      </c>
    </row>
    <row r="2146" spans="1:11">
      <c r="A2146" t="s">
        <v>2087</v>
      </c>
      <c r="B2146">
        <f>VLOOKUP(A2146,Sheet2!$A$2:$C$250,3)</f>
        <v>159</v>
      </c>
      <c r="C2146" t="str">
        <f>VLOOKUP(A2146,Sheet2!$A$2:$C$250,2)</f>
        <v>Northwest Arctic</v>
      </c>
      <c r="D2146" t="s">
        <v>2788</v>
      </c>
      <c r="E2146" t="s">
        <v>1500</v>
      </c>
      <c r="F2146">
        <v>240</v>
      </c>
    </row>
    <row r="2147" spans="1:11">
      <c r="A2147" t="s">
        <v>2087</v>
      </c>
      <c r="B2147">
        <f>VLOOKUP(A2147,Sheet2!$A$2:$C$250,3)</f>
        <v>159</v>
      </c>
      <c r="C2147" t="str">
        <f>VLOOKUP(A2147,Sheet2!$A$2:$C$250,2)</f>
        <v>Northwest Arctic</v>
      </c>
      <c r="D2147" t="s">
        <v>2582</v>
      </c>
      <c r="E2147" t="s">
        <v>1500</v>
      </c>
      <c r="F2147">
        <v>256</v>
      </c>
    </row>
    <row r="2148" spans="1:11">
      <c r="A2148" t="s">
        <v>2087</v>
      </c>
      <c r="B2148">
        <f>VLOOKUP(A2148,Sheet2!$A$2:$C$250,3)</f>
        <v>159</v>
      </c>
      <c r="C2148" t="str">
        <f>VLOOKUP(A2148,Sheet2!$A$2:$C$250,2)</f>
        <v>Northwest Arctic</v>
      </c>
      <c r="D2148" t="s">
        <v>2585</v>
      </c>
      <c r="E2148" t="s">
        <v>1500</v>
      </c>
      <c r="F2148">
        <v>576</v>
      </c>
    </row>
    <row r="2149" spans="1:11">
      <c r="A2149" t="s">
        <v>2789</v>
      </c>
      <c r="B2149">
        <f>VLOOKUP(A2149,Sheet2!$A$2:$C$250,3)</f>
        <v>159</v>
      </c>
      <c r="C2149" t="str">
        <f>VLOOKUP(A2149,Sheet2!$A$2:$C$250,2)</f>
        <v>Northwest Arctic</v>
      </c>
      <c r="D2149" t="s">
        <v>2790</v>
      </c>
      <c r="E2149" t="s">
        <v>1500</v>
      </c>
      <c r="F2149">
        <v>2000</v>
      </c>
      <c r="I2149">
        <v>963.50364963503648</v>
      </c>
      <c r="K2149">
        <v>6084.5547605000002</v>
      </c>
    </row>
    <row r="2150" spans="1:11">
      <c r="A2150" t="s">
        <v>2087</v>
      </c>
      <c r="B2150">
        <f>VLOOKUP(A2150,Sheet2!$A$2:$C$250,3)</f>
        <v>159</v>
      </c>
      <c r="C2150" t="str">
        <f>VLOOKUP(A2150,Sheet2!$A$2:$C$250,2)</f>
        <v>Northwest Arctic</v>
      </c>
      <c r="D2150" t="s">
        <v>2204</v>
      </c>
      <c r="E2150" t="s">
        <v>2194</v>
      </c>
      <c r="F2150">
        <v>600</v>
      </c>
      <c r="I2150">
        <v>660</v>
      </c>
    </row>
    <row r="2151" spans="1:11">
      <c r="A2151" t="s">
        <v>2087</v>
      </c>
      <c r="B2151">
        <f>VLOOKUP(A2151,Sheet2!$A$2:$C$250,3)</f>
        <v>159</v>
      </c>
      <c r="C2151" t="str">
        <f>VLOOKUP(A2151,Sheet2!$A$2:$C$250,2)</f>
        <v>Northwest Arctic</v>
      </c>
      <c r="D2151" t="s">
        <v>2205</v>
      </c>
      <c r="E2151" t="s">
        <v>2194</v>
      </c>
      <c r="F2151">
        <v>900</v>
      </c>
      <c r="I2151">
        <v>400</v>
      </c>
    </row>
    <row r="2152" spans="1:11">
      <c r="A2152" t="s">
        <v>2087</v>
      </c>
      <c r="B2152">
        <f>VLOOKUP(A2152,Sheet2!$A$2:$C$250,3)</f>
        <v>159</v>
      </c>
      <c r="C2152" t="str">
        <f>VLOOKUP(A2152,Sheet2!$A$2:$C$250,2)</f>
        <v>Northwest Arctic</v>
      </c>
      <c r="D2152" t="s">
        <v>399</v>
      </c>
      <c r="E2152" t="s">
        <v>1980</v>
      </c>
      <c r="F2152">
        <v>2000</v>
      </c>
    </row>
    <row r="2153" spans="1:11">
      <c r="A2153" t="s">
        <v>616</v>
      </c>
      <c r="B2153">
        <f>VLOOKUP(A2153,Sheet2!$A$2:$C$250,3)</f>
        <v>6338</v>
      </c>
      <c r="C2153" t="str">
        <f>VLOOKUP(A2153,Sheet2!$A$2:$C$250,2)</f>
        <v>Kodiak</v>
      </c>
      <c r="D2153" t="s">
        <v>669</v>
      </c>
      <c r="E2153" t="s">
        <v>3335</v>
      </c>
      <c r="F2153">
        <v>2604</v>
      </c>
    </row>
    <row r="2154" spans="1:11">
      <c r="A2154" t="s">
        <v>2088</v>
      </c>
      <c r="B2154">
        <f>VLOOKUP(A2154,Sheet2!$A$2:$C$250,3)</f>
        <v>6338</v>
      </c>
      <c r="C2154" t="str">
        <f>VLOOKUP(A2154,Sheet2!$A$2:$C$250,2)</f>
        <v>Kodiak</v>
      </c>
      <c r="D2154" t="s">
        <v>3478</v>
      </c>
      <c r="E2154" t="s">
        <v>3335</v>
      </c>
      <c r="F2154">
        <v>37062</v>
      </c>
      <c r="I2154">
        <v>20088.087591240874</v>
      </c>
      <c r="K2154">
        <v>209480.45673571425</v>
      </c>
    </row>
    <row r="2155" spans="1:11">
      <c r="A2155" t="s">
        <v>2088</v>
      </c>
      <c r="B2155">
        <f>VLOOKUP(A2155,Sheet2!$A$2:$C$250,3)</f>
        <v>6338</v>
      </c>
      <c r="C2155" t="str">
        <f>VLOOKUP(A2155,Sheet2!$A$2:$C$250,2)</f>
        <v>Kodiak</v>
      </c>
      <c r="D2155" t="s">
        <v>3479</v>
      </c>
      <c r="E2155" t="s">
        <v>3335</v>
      </c>
      <c r="F2155">
        <v>39600</v>
      </c>
      <c r="I2155">
        <v>11727.091970802921</v>
      </c>
      <c r="K2155">
        <v>210555.22831333333</v>
      </c>
    </row>
    <row r="2156" spans="1:11">
      <c r="A2156" t="s">
        <v>2088</v>
      </c>
      <c r="B2156">
        <f>VLOOKUP(A2156,Sheet2!$A$2:$C$250,3)</f>
        <v>6338</v>
      </c>
      <c r="C2156" t="str">
        <f>VLOOKUP(A2156,Sheet2!$A$2:$C$250,2)</f>
        <v>Kodiak</v>
      </c>
      <c r="D2156" t="s">
        <v>3476</v>
      </c>
      <c r="E2156" t="s">
        <v>3335</v>
      </c>
      <c r="F2156">
        <v>39842</v>
      </c>
      <c r="I2156">
        <v>15305.987737226276</v>
      </c>
      <c r="K2156">
        <v>293166.43841559999</v>
      </c>
    </row>
    <row r="2157" spans="1:11">
      <c r="A2157" t="s">
        <v>2088</v>
      </c>
      <c r="B2157">
        <f>VLOOKUP(A2157,Sheet2!$A$2:$C$250,3)</f>
        <v>6338</v>
      </c>
      <c r="C2157" t="str">
        <f>VLOOKUP(A2157,Sheet2!$A$2:$C$250,2)</f>
        <v>Kodiak</v>
      </c>
      <c r="D2157" t="s">
        <v>3480</v>
      </c>
      <c r="E2157" t="s">
        <v>3335</v>
      </c>
      <c r="F2157">
        <v>42283</v>
      </c>
      <c r="I2157">
        <v>28053.218978102188</v>
      </c>
      <c r="K2157">
        <v>218173.82056399999</v>
      </c>
    </row>
    <row r="2158" spans="1:11">
      <c r="A2158" t="s">
        <v>616</v>
      </c>
      <c r="B2158">
        <f>VLOOKUP(A2158,Sheet2!$A$2:$C$250,3)</f>
        <v>6338</v>
      </c>
      <c r="C2158" t="str">
        <f>VLOOKUP(A2158,Sheet2!$A$2:$C$250,2)</f>
        <v>Kodiak</v>
      </c>
      <c r="D2158" t="s">
        <v>675</v>
      </c>
      <c r="E2158" t="s">
        <v>3335</v>
      </c>
      <c r="F2158">
        <v>60876</v>
      </c>
      <c r="G2158" t="s">
        <v>652</v>
      </c>
      <c r="H2158" t="s">
        <v>659</v>
      </c>
      <c r="I2158">
        <v>19997.653138686132</v>
      </c>
      <c r="K2158">
        <v>672906.05610000005</v>
      </c>
    </row>
    <row r="2159" spans="1:11">
      <c r="A2159" t="s">
        <v>2088</v>
      </c>
      <c r="B2159">
        <f>VLOOKUP(A2159,Sheet2!$A$2:$C$250,3)</f>
        <v>6338</v>
      </c>
      <c r="C2159" t="str">
        <f>VLOOKUP(A2159,Sheet2!$A$2:$C$250,2)</f>
        <v>Kodiak</v>
      </c>
      <c r="D2159" t="s">
        <v>3477</v>
      </c>
      <c r="E2159" t="s">
        <v>3335</v>
      </c>
      <c r="F2159">
        <v>175587</v>
      </c>
      <c r="I2159">
        <v>98113.416058394156</v>
      </c>
      <c r="K2159">
        <v>1183677.3196666664</v>
      </c>
    </row>
    <row r="2160" spans="1:11">
      <c r="A2160" t="s">
        <v>2088</v>
      </c>
      <c r="B2160">
        <f>VLOOKUP(A2160,Sheet2!$A$2:$C$250,3)</f>
        <v>6338</v>
      </c>
      <c r="C2160" t="str">
        <f>VLOOKUP(A2160,Sheet2!$A$2:$C$250,2)</f>
        <v>Kodiak</v>
      </c>
      <c r="D2160" t="s">
        <v>3330</v>
      </c>
      <c r="E2160" t="s">
        <v>3325</v>
      </c>
      <c r="F2160">
        <v>13664</v>
      </c>
      <c r="I2160">
        <v>9663.9416058394163</v>
      </c>
      <c r="K2160">
        <v>148484.47920542859</v>
      </c>
    </row>
    <row r="2161" spans="1:11">
      <c r="A2161" t="s">
        <v>2088</v>
      </c>
      <c r="B2161">
        <f>VLOOKUP(A2161,Sheet2!$A$2:$C$250,3)</f>
        <v>6338</v>
      </c>
      <c r="C2161" t="str">
        <f>VLOOKUP(A2161,Sheet2!$A$2:$C$250,2)</f>
        <v>Kodiak</v>
      </c>
      <c r="D2161" t="s">
        <v>3332</v>
      </c>
      <c r="E2161" t="s">
        <v>3325</v>
      </c>
      <c r="F2161">
        <v>14916</v>
      </c>
      <c r="I2161">
        <v>10564.129301355579</v>
      </c>
      <c r="K2161">
        <v>138575.24716600002</v>
      </c>
    </row>
    <row r="2162" spans="1:11">
      <c r="A2162" t="s">
        <v>2088</v>
      </c>
      <c r="B2162">
        <f>VLOOKUP(A2162,Sheet2!$A$2:$C$250,3)</f>
        <v>6338</v>
      </c>
      <c r="C2162" t="str">
        <f>VLOOKUP(A2162,Sheet2!$A$2:$C$250,2)</f>
        <v>Kodiak</v>
      </c>
      <c r="D2162" t="s">
        <v>3331</v>
      </c>
      <c r="E2162" t="s">
        <v>3325</v>
      </c>
      <c r="F2162">
        <v>15350</v>
      </c>
      <c r="I2162">
        <v>10872.037539103234</v>
      </c>
      <c r="K2162">
        <v>142612.28349899998</v>
      </c>
    </row>
    <row r="2163" spans="1:11">
      <c r="A2163" t="s">
        <v>616</v>
      </c>
      <c r="B2163">
        <f>VLOOKUP(A2163,Sheet2!$A$2:$C$250,3)</f>
        <v>6338</v>
      </c>
      <c r="C2163" t="str">
        <f>VLOOKUP(A2163,Sheet2!$A$2:$C$250,2)</f>
        <v>Kodiak</v>
      </c>
      <c r="D2163" t="s">
        <v>672</v>
      </c>
      <c r="E2163" t="s">
        <v>3325</v>
      </c>
      <c r="F2163">
        <v>15530</v>
      </c>
    </row>
    <row r="2164" spans="1:11">
      <c r="A2164" t="s">
        <v>2088</v>
      </c>
      <c r="B2164">
        <f>VLOOKUP(A2164,Sheet2!$A$2:$C$250,3)</f>
        <v>6338</v>
      </c>
      <c r="C2164" t="str">
        <f>VLOOKUP(A2164,Sheet2!$A$2:$C$250,2)</f>
        <v>Kodiak</v>
      </c>
      <c r="D2164" t="s">
        <v>3329</v>
      </c>
      <c r="E2164" t="s">
        <v>3325</v>
      </c>
      <c r="F2164">
        <v>20856</v>
      </c>
      <c r="I2164">
        <v>32096.314285714281</v>
      </c>
      <c r="K2164">
        <v>501723.01546650002</v>
      </c>
    </row>
    <row r="2165" spans="1:11">
      <c r="A2165" t="s">
        <v>616</v>
      </c>
      <c r="B2165">
        <f>VLOOKUP(A2165,Sheet2!$A$2:$C$250,3)</f>
        <v>6338</v>
      </c>
      <c r="C2165" t="str">
        <f>VLOOKUP(A2165,Sheet2!$A$2:$C$250,2)</f>
        <v>Kodiak</v>
      </c>
      <c r="D2165" t="s">
        <v>670</v>
      </c>
      <c r="E2165" t="s">
        <v>3325</v>
      </c>
      <c r="F2165">
        <v>28567</v>
      </c>
      <c r="G2165" t="s">
        <v>652</v>
      </c>
      <c r="H2165" t="s">
        <v>671</v>
      </c>
    </row>
    <row r="2166" spans="1:11">
      <c r="A2166" t="s">
        <v>616</v>
      </c>
      <c r="B2166">
        <f>VLOOKUP(A2166,Sheet2!$A$2:$C$250,3)</f>
        <v>6338</v>
      </c>
      <c r="C2166" t="str">
        <f>VLOOKUP(A2166,Sheet2!$A$2:$C$250,2)</f>
        <v>Kodiak</v>
      </c>
      <c r="D2166" t="s">
        <v>682</v>
      </c>
      <c r="E2166" t="s">
        <v>3335</v>
      </c>
      <c r="F2166">
        <v>37062</v>
      </c>
      <c r="G2166" t="s">
        <v>652</v>
      </c>
      <c r="H2166" t="s">
        <v>683</v>
      </c>
    </row>
    <row r="2167" spans="1:11">
      <c r="A2167" t="s">
        <v>616</v>
      </c>
      <c r="B2167">
        <f>VLOOKUP(A2167,Sheet2!$A$2:$C$250,3)</f>
        <v>6338</v>
      </c>
      <c r="C2167" t="str">
        <f>VLOOKUP(A2167,Sheet2!$A$2:$C$250,2)</f>
        <v>Kodiak</v>
      </c>
      <c r="D2167" t="s">
        <v>685</v>
      </c>
      <c r="E2167" t="s">
        <v>3335</v>
      </c>
      <c r="F2167">
        <v>42283</v>
      </c>
      <c r="G2167" t="s">
        <v>652</v>
      </c>
      <c r="H2167" t="s">
        <v>659</v>
      </c>
    </row>
    <row r="2168" spans="1:11">
      <c r="A2168" t="s">
        <v>616</v>
      </c>
      <c r="B2168">
        <f>VLOOKUP(A2168,Sheet2!$A$2:$C$250,3)</f>
        <v>6338</v>
      </c>
      <c r="C2168" t="str">
        <f>VLOOKUP(A2168,Sheet2!$A$2:$C$250,2)</f>
        <v>Kodiak</v>
      </c>
      <c r="D2168" t="s">
        <v>649</v>
      </c>
      <c r="E2168" t="s">
        <v>3315</v>
      </c>
      <c r="F2168">
        <v>1456</v>
      </c>
    </row>
    <row r="2169" spans="1:11">
      <c r="A2169" t="s">
        <v>616</v>
      </c>
      <c r="B2169">
        <f>VLOOKUP(A2169,Sheet2!$A$2:$C$250,3)</f>
        <v>6338</v>
      </c>
      <c r="C2169" t="str">
        <f>VLOOKUP(A2169,Sheet2!$A$2:$C$250,2)</f>
        <v>Kodiak</v>
      </c>
      <c r="D2169" t="s">
        <v>676</v>
      </c>
      <c r="E2169" t="s">
        <v>3315</v>
      </c>
      <c r="F2169">
        <v>2600</v>
      </c>
    </row>
    <row r="2170" spans="1:11">
      <c r="A2170" t="s">
        <v>616</v>
      </c>
      <c r="B2170">
        <f>VLOOKUP(A2170,Sheet2!$A$2:$C$250,3)</f>
        <v>6338</v>
      </c>
      <c r="C2170" t="str">
        <f>VLOOKUP(A2170,Sheet2!$A$2:$C$250,2)</f>
        <v>Kodiak</v>
      </c>
      <c r="D2170" t="s">
        <v>650</v>
      </c>
      <c r="E2170" t="s">
        <v>3315</v>
      </c>
      <c r="F2170">
        <v>3608</v>
      </c>
    </row>
    <row r="2171" spans="1:11">
      <c r="A2171" t="s">
        <v>2088</v>
      </c>
      <c r="B2171">
        <f>VLOOKUP(A2171,Sheet2!$A$2:$C$250,3)</f>
        <v>6338</v>
      </c>
      <c r="C2171" t="str">
        <f>VLOOKUP(A2171,Sheet2!$A$2:$C$250,2)</f>
        <v>Kodiak</v>
      </c>
      <c r="D2171" t="s">
        <v>3318</v>
      </c>
      <c r="E2171" t="s">
        <v>3315</v>
      </c>
      <c r="F2171">
        <v>5236</v>
      </c>
      <c r="I2171">
        <v>3390.087591240876</v>
      </c>
      <c r="K2171">
        <v>20202.181818000001</v>
      </c>
    </row>
    <row r="2172" spans="1:11">
      <c r="A2172" t="s">
        <v>616</v>
      </c>
      <c r="B2172">
        <f>VLOOKUP(A2172,Sheet2!$A$2:$C$250,3)</f>
        <v>6338</v>
      </c>
      <c r="C2172" t="str">
        <f>VLOOKUP(A2172,Sheet2!$A$2:$C$250,2)</f>
        <v>Kodiak</v>
      </c>
      <c r="D2172" t="s">
        <v>648</v>
      </c>
      <c r="E2172" t="s">
        <v>3315</v>
      </c>
      <c r="F2172">
        <v>25578</v>
      </c>
    </row>
    <row r="2173" spans="1:11">
      <c r="A2173" t="s">
        <v>2088</v>
      </c>
      <c r="B2173">
        <f>VLOOKUP(A2173,Sheet2!$A$2:$C$250,3)</f>
        <v>6338</v>
      </c>
      <c r="C2173" t="str">
        <f>VLOOKUP(A2173,Sheet2!$A$2:$C$250,2)</f>
        <v>Kodiak</v>
      </c>
      <c r="D2173" t="s">
        <v>3112</v>
      </c>
      <c r="E2173" t="s">
        <v>377</v>
      </c>
      <c r="F2173">
        <v>747</v>
      </c>
      <c r="I2173">
        <v>216.72408759124087</v>
      </c>
      <c r="K2173">
        <v>2773.0249569999996</v>
      </c>
    </row>
    <row r="2174" spans="1:11">
      <c r="A2174" t="s">
        <v>616</v>
      </c>
      <c r="B2174">
        <f>VLOOKUP(A2174,Sheet2!$A$2:$C$250,3)</f>
        <v>6338</v>
      </c>
      <c r="C2174" t="str">
        <f>VLOOKUP(A2174,Sheet2!$A$2:$C$250,2)</f>
        <v>Kodiak</v>
      </c>
      <c r="D2174" t="s">
        <v>687</v>
      </c>
      <c r="E2174" t="s">
        <v>377</v>
      </c>
      <c r="F2174">
        <v>1000</v>
      </c>
    </row>
    <row r="2175" spans="1:11">
      <c r="A2175" t="s">
        <v>2088</v>
      </c>
      <c r="B2175">
        <f>VLOOKUP(A2175,Sheet2!$A$2:$C$250,3)</f>
        <v>6338</v>
      </c>
      <c r="C2175" t="str">
        <f>VLOOKUP(A2175,Sheet2!$A$2:$C$250,2)</f>
        <v>Kodiak</v>
      </c>
      <c r="D2175" t="s">
        <v>3109</v>
      </c>
      <c r="E2175" t="s">
        <v>377</v>
      </c>
      <c r="F2175">
        <v>1200</v>
      </c>
      <c r="I2175">
        <v>1170.1751824817518</v>
      </c>
      <c r="K2175">
        <v>8474.5762704999997</v>
      </c>
    </row>
    <row r="2176" spans="1:11">
      <c r="A2176" t="s">
        <v>616</v>
      </c>
      <c r="B2176">
        <f>VLOOKUP(A2176,Sheet2!$A$2:$C$250,3)</f>
        <v>6338</v>
      </c>
      <c r="C2176" t="str">
        <f>VLOOKUP(A2176,Sheet2!$A$2:$C$250,2)</f>
        <v>Kodiak</v>
      </c>
      <c r="D2176" t="s">
        <v>703</v>
      </c>
      <c r="E2176" t="s">
        <v>377</v>
      </c>
      <c r="F2176">
        <v>1200</v>
      </c>
    </row>
    <row r="2177" spans="1:11">
      <c r="A2177" t="s">
        <v>2088</v>
      </c>
      <c r="B2177">
        <f>VLOOKUP(A2177,Sheet2!$A$2:$C$250,3)</f>
        <v>6338</v>
      </c>
      <c r="C2177" t="str">
        <f>VLOOKUP(A2177,Sheet2!$A$2:$C$250,2)</f>
        <v>Kodiak</v>
      </c>
      <c r="D2177" t="s">
        <v>3111</v>
      </c>
      <c r="E2177" t="s">
        <v>377</v>
      </c>
      <c r="F2177">
        <v>1456</v>
      </c>
      <c r="I2177">
        <v>516.91970802919707</v>
      </c>
      <c r="K2177">
        <v>7856.5707084999995</v>
      </c>
    </row>
    <row r="2178" spans="1:11">
      <c r="A2178" t="s">
        <v>616</v>
      </c>
      <c r="B2178">
        <f>VLOOKUP(A2178,Sheet2!$A$2:$C$250,3)</f>
        <v>6338</v>
      </c>
      <c r="C2178" t="str">
        <f>VLOOKUP(A2178,Sheet2!$A$2:$C$250,2)</f>
        <v>Kodiak</v>
      </c>
      <c r="D2178" t="s">
        <v>657</v>
      </c>
      <c r="E2178" t="s">
        <v>377</v>
      </c>
      <c r="F2178">
        <v>1792</v>
      </c>
    </row>
    <row r="2179" spans="1:11">
      <c r="A2179" t="s">
        <v>2088</v>
      </c>
      <c r="B2179">
        <f>VLOOKUP(A2179,Sheet2!$A$2:$C$250,3)</f>
        <v>6338</v>
      </c>
      <c r="C2179" t="str">
        <f>VLOOKUP(A2179,Sheet2!$A$2:$C$250,2)</f>
        <v>Kodiak</v>
      </c>
      <c r="D2179" t="s">
        <v>3110</v>
      </c>
      <c r="E2179" t="s">
        <v>377</v>
      </c>
      <c r="F2179">
        <v>1848</v>
      </c>
      <c r="K2179">
        <v>10137.091232999999</v>
      </c>
    </row>
    <row r="2180" spans="1:11">
      <c r="A2180" t="s">
        <v>2088</v>
      </c>
      <c r="B2180">
        <f>VLOOKUP(A2180,Sheet2!$A$2:$C$250,3)</f>
        <v>6338</v>
      </c>
      <c r="C2180" t="str">
        <f>VLOOKUP(A2180,Sheet2!$A$2:$C$250,2)</f>
        <v>Kodiak</v>
      </c>
      <c r="D2180" t="s">
        <v>3113</v>
      </c>
      <c r="E2180" t="s">
        <v>377</v>
      </c>
      <c r="F2180">
        <v>3631</v>
      </c>
      <c r="I2180">
        <v>1745.3868613138686</v>
      </c>
      <c r="K2180">
        <v>8430.0758699999988</v>
      </c>
    </row>
    <row r="2181" spans="1:11">
      <c r="A2181" t="s">
        <v>2088</v>
      </c>
      <c r="B2181">
        <f>VLOOKUP(A2181,Sheet2!$A$2:$C$250,3)</f>
        <v>6338</v>
      </c>
      <c r="C2181" t="str">
        <f>VLOOKUP(A2181,Sheet2!$A$2:$C$250,2)</f>
        <v>Kodiak</v>
      </c>
      <c r="D2181" t="s">
        <v>3104</v>
      </c>
      <c r="E2181" t="s">
        <v>377</v>
      </c>
      <c r="F2181">
        <v>8224</v>
      </c>
      <c r="I2181">
        <v>5413.9270072992704</v>
      </c>
      <c r="K2181">
        <v>132701.19429999997</v>
      </c>
    </row>
    <row r="2182" spans="1:11">
      <c r="A2182" t="s">
        <v>2088</v>
      </c>
      <c r="B2182">
        <f>VLOOKUP(A2182,Sheet2!$A$2:$C$250,3)</f>
        <v>6338</v>
      </c>
      <c r="C2182" t="str">
        <f>VLOOKUP(A2182,Sheet2!$A$2:$C$250,2)</f>
        <v>Kodiak</v>
      </c>
      <c r="D2182" t="s">
        <v>3108</v>
      </c>
      <c r="E2182" t="s">
        <v>377</v>
      </c>
      <c r="F2182">
        <v>8323</v>
      </c>
      <c r="I2182">
        <v>7218.440875912409</v>
      </c>
      <c r="K2182">
        <v>59945.872841333323</v>
      </c>
    </row>
    <row r="2183" spans="1:11">
      <c r="A2183" t="s">
        <v>2088</v>
      </c>
      <c r="B2183">
        <f>VLOOKUP(A2183,Sheet2!$A$2:$C$250,3)</f>
        <v>6338</v>
      </c>
      <c r="C2183" t="str">
        <f>VLOOKUP(A2183,Sheet2!$A$2:$C$250,2)</f>
        <v>Kodiak</v>
      </c>
      <c r="D2183" t="s">
        <v>3102</v>
      </c>
      <c r="E2183" t="s">
        <v>377</v>
      </c>
      <c r="F2183">
        <v>10440</v>
      </c>
      <c r="I2183">
        <v>3546.9941605839417</v>
      </c>
    </row>
    <row r="2184" spans="1:11">
      <c r="A2184" t="s">
        <v>2088</v>
      </c>
      <c r="B2184">
        <f>VLOOKUP(A2184,Sheet2!$A$2:$C$250,3)</f>
        <v>6338</v>
      </c>
      <c r="C2184" t="str">
        <f>VLOOKUP(A2184,Sheet2!$A$2:$C$250,2)</f>
        <v>Kodiak</v>
      </c>
      <c r="D2184" t="s">
        <v>3103</v>
      </c>
      <c r="E2184" t="s">
        <v>377</v>
      </c>
      <c r="F2184">
        <v>13400</v>
      </c>
      <c r="I2184">
        <v>4359.227737226277</v>
      </c>
    </row>
    <row r="2185" spans="1:11">
      <c r="A2185" t="s">
        <v>2088</v>
      </c>
      <c r="B2185">
        <f>VLOOKUP(A2185,Sheet2!$A$2:$C$250,3)</f>
        <v>6338</v>
      </c>
      <c r="C2185" t="str">
        <f>VLOOKUP(A2185,Sheet2!$A$2:$C$250,2)</f>
        <v>Kodiak</v>
      </c>
      <c r="D2185" t="s">
        <v>3105</v>
      </c>
      <c r="E2185" t="s">
        <v>377</v>
      </c>
      <c r="F2185">
        <v>27279</v>
      </c>
      <c r="I2185">
        <v>20238.875912408759</v>
      </c>
      <c r="K2185">
        <v>418974.770739</v>
      </c>
    </row>
    <row r="2186" spans="1:11">
      <c r="A2186" t="s">
        <v>2088</v>
      </c>
      <c r="B2186">
        <f>VLOOKUP(A2186,Sheet2!$A$2:$C$250,3)</f>
        <v>6338</v>
      </c>
      <c r="C2186" t="str">
        <f>VLOOKUP(A2186,Sheet2!$A$2:$C$250,2)</f>
        <v>Kodiak</v>
      </c>
      <c r="D2186" t="s">
        <v>3107</v>
      </c>
      <c r="E2186" t="s">
        <v>377</v>
      </c>
      <c r="F2186">
        <v>27279</v>
      </c>
      <c r="I2186">
        <v>20238.875912408759</v>
      </c>
      <c r="K2186">
        <v>279316.51382599998</v>
      </c>
    </row>
    <row r="2187" spans="1:11">
      <c r="A2187" t="s">
        <v>616</v>
      </c>
      <c r="B2187">
        <f>VLOOKUP(A2187,Sheet2!$A$2:$C$250,3)</f>
        <v>6338</v>
      </c>
      <c r="C2187" t="str">
        <f>VLOOKUP(A2187,Sheet2!$A$2:$C$250,2)</f>
        <v>Kodiak</v>
      </c>
      <c r="D2187" t="s">
        <v>3106</v>
      </c>
      <c r="E2187" t="s">
        <v>377</v>
      </c>
      <c r="F2187">
        <v>28567.000199999999</v>
      </c>
      <c r="I2187">
        <v>22639</v>
      </c>
      <c r="K2187">
        <v>424665.82312999998</v>
      </c>
    </row>
    <row r="2188" spans="1:11">
      <c r="A2188" t="s">
        <v>616</v>
      </c>
      <c r="B2188">
        <f>VLOOKUP(A2188,Sheet2!$A$2:$C$250,3)</f>
        <v>6338</v>
      </c>
      <c r="C2188" t="str">
        <f>VLOOKUP(A2188,Sheet2!$A$2:$C$250,2)</f>
        <v>Kodiak</v>
      </c>
      <c r="D2188" t="s">
        <v>690</v>
      </c>
      <c r="E2188" t="s">
        <v>1500</v>
      </c>
      <c r="F2188">
        <v>64</v>
      </c>
    </row>
    <row r="2189" spans="1:11">
      <c r="A2189" t="s">
        <v>616</v>
      </c>
      <c r="B2189">
        <f>VLOOKUP(A2189,Sheet2!$A$2:$C$250,3)</f>
        <v>6338</v>
      </c>
      <c r="C2189" t="str">
        <f>VLOOKUP(A2189,Sheet2!$A$2:$C$250,2)</f>
        <v>Kodiak</v>
      </c>
      <c r="D2189" t="s">
        <v>667</v>
      </c>
      <c r="E2189" t="s">
        <v>1500</v>
      </c>
      <c r="F2189">
        <v>128</v>
      </c>
    </row>
    <row r="2190" spans="1:11">
      <c r="A2190" t="s">
        <v>616</v>
      </c>
      <c r="B2190">
        <f>VLOOKUP(A2190,Sheet2!$A$2:$C$250,3)</f>
        <v>6338</v>
      </c>
      <c r="C2190" t="str">
        <f>VLOOKUP(A2190,Sheet2!$A$2:$C$250,2)</f>
        <v>Kodiak</v>
      </c>
      <c r="D2190" t="s">
        <v>665</v>
      </c>
      <c r="E2190" t="s">
        <v>1500</v>
      </c>
      <c r="F2190">
        <v>160</v>
      </c>
    </row>
    <row r="2191" spans="1:11">
      <c r="A2191" t="s">
        <v>2088</v>
      </c>
      <c r="B2191">
        <f>VLOOKUP(A2191,Sheet2!$A$2:$C$250,3)</f>
        <v>6338</v>
      </c>
      <c r="C2191" t="str">
        <f>VLOOKUP(A2191,Sheet2!$A$2:$C$250,2)</f>
        <v>Kodiak</v>
      </c>
      <c r="D2191" t="s">
        <v>2794</v>
      </c>
      <c r="E2191" t="s">
        <v>1500</v>
      </c>
      <c r="F2191">
        <v>180</v>
      </c>
      <c r="K2191">
        <v>191.66839166666665</v>
      </c>
    </row>
    <row r="2192" spans="1:11">
      <c r="A2192" t="s">
        <v>616</v>
      </c>
      <c r="B2192">
        <f>VLOOKUP(A2192,Sheet2!$A$2:$C$250,3)</f>
        <v>6338</v>
      </c>
      <c r="C2192" t="str">
        <f>VLOOKUP(A2192,Sheet2!$A$2:$C$250,2)</f>
        <v>Kodiak</v>
      </c>
      <c r="D2192" t="s">
        <v>664</v>
      </c>
      <c r="E2192" t="s">
        <v>1500</v>
      </c>
      <c r="F2192">
        <v>350</v>
      </c>
    </row>
    <row r="2193" spans="1:11">
      <c r="A2193" t="s">
        <v>616</v>
      </c>
      <c r="B2193">
        <f>VLOOKUP(A2193,Sheet2!$A$2:$C$250,3)</f>
        <v>6338</v>
      </c>
      <c r="C2193" t="str">
        <f>VLOOKUP(A2193,Sheet2!$A$2:$C$250,2)</f>
        <v>Kodiak</v>
      </c>
      <c r="D2193" t="s">
        <v>692</v>
      </c>
      <c r="E2193" t="s">
        <v>1500</v>
      </c>
      <c r="F2193">
        <v>350</v>
      </c>
    </row>
    <row r="2194" spans="1:11">
      <c r="A2194" t="s">
        <v>616</v>
      </c>
      <c r="B2194">
        <f>VLOOKUP(A2194,Sheet2!$A$2:$C$250,3)</f>
        <v>6338</v>
      </c>
      <c r="C2194" t="str">
        <f>VLOOKUP(A2194,Sheet2!$A$2:$C$250,2)</f>
        <v>Kodiak</v>
      </c>
      <c r="D2194" t="s">
        <v>704</v>
      </c>
      <c r="E2194" t="s">
        <v>1500</v>
      </c>
      <c r="F2194">
        <v>836</v>
      </c>
    </row>
    <row r="2195" spans="1:11">
      <c r="A2195" t="s">
        <v>616</v>
      </c>
      <c r="B2195">
        <f>VLOOKUP(A2195,Sheet2!$A$2:$C$250,3)</f>
        <v>6338</v>
      </c>
      <c r="C2195" t="str">
        <f>VLOOKUP(A2195,Sheet2!$A$2:$C$250,2)</f>
        <v>Kodiak</v>
      </c>
      <c r="D2195" t="s">
        <v>647</v>
      </c>
      <c r="E2195" t="s">
        <v>1500</v>
      </c>
      <c r="F2195">
        <v>1040</v>
      </c>
    </row>
    <row r="2196" spans="1:11">
      <c r="A2196" t="s">
        <v>616</v>
      </c>
      <c r="B2196">
        <f>VLOOKUP(A2196,Sheet2!$A$2:$C$250,3)</f>
        <v>6338</v>
      </c>
      <c r="C2196" t="str">
        <f>VLOOKUP(A2196,Sheet2!$A$2:$C$250,2)</f>
        <v>Kodiak</v>
      </c>
      <c r="D2196" t="s">
        <v>660</v>
      </c>
      <c r="E2196" t="s">
        <v>1500</v>
      </c>
      <c r="F2196">
        <v>1339</v>
      </c>
    </row>
    <row r="2197" spans="1:11">
      <c r="A2197" t="s">
        <v>2088</v>
      </c>
      <c r="B2197">
        <f>VLOOKUP(A2197,Sheet2!$A$2:$C$250,3)</f>
        <v>6338</v>
      </c>
      <c r="C2197" t="str">
        <f>VLOOKUP(A2197,Sheet2!$A$2:$C$250,2)</f>
        <v>Kodiak</v>
      </c>
      <c r="D2197" t="s">
        <v>2791</v>
      </c>
      <c r="E2197" t="s">
        <v>1500</v>
      </c>
      <c r="F2197">
        <v>1373</v>
      </c>
      <c r="I2197">
        <v>1672.6423357664235</v>
      </c>
      <c r="K2197">
        <v>211753.905768</v>
      </c>
    </row>
    <row r="2198" spans="1:11">
      <c r="A2198" t="s">
        <v>616</v>
      </c>
      <c r="B2198">
        <f>VLOOKUP(A2198,Sheet2!$A$2:$C$250,3)</f>
        <v>6338</v>
      </c>
      <c r="C2198" t="str">
        <f>VLOOKUP(A2198,Sheet2!$A$2:$C$250,2)</f>
        <v>Kodiak</v>
      </c>
      <c r="D2198" t="s">
        <v>695</v>
      </c>
      <c r="E2198" t="s">
        <v>1500</v>
      </c>
      <c r="F2198">
        <v>2519</v>
      </c>
    </row>
    <row r="2199" spans="1:11">
      <c r="A2199" t="s">
        <v>616</v>
      </c>
      <c r="B2199">
        <f>VLOOKUP(A2199,Sheet2!$A$2:$C$250,3)</f>
        <v>6338</v>
      </c>
      <c r="C2199" t="str">
        <f>VLOOKUP(A2199,Sheet2!$A$2:$C$250,2)</f>
        <v>Kodiak</v>
      </c>
      <c r="D2199" t="s">
        <v>668</v>
      </c>
      <c r="E2199" t="s">
        <v>1500</v>
      </c>
      <c r="F2199">
        <v>2604</v>
      </c>
    </row>
    <row r="2200" spans="1:11">
      <c r="A2200" t="s">
        <v>2088</v>
      </c>
      <c r="B2200">
        <f>VLOOKUP(A2200,Sheet2!$A$2:$C$250,3)</f>
        <v>6338</v>
      </c>
      <c r="C2200" t="str">
        <f>VLOOKUP(A2200,Sheet2!$A$2:$C$250,2)</f>
        <v>Kodiak</v>
      </c>
      <c r="D2200" t="s">
        <v>2793</v>
      </c>
      <c r="E2200" t="s">
        <v>1500</v>
      </c>
      <c r="F2200">
        <v>4800</v>
      </c>
      <c r="I2200">
        <v>25007.592700729929</v>
      </c>
      <c r="K2200">
        <v>85078.099029333331</v>
      </c>
    </row>
    <row r="2201" spans="1:11">
      <c r="A2201" t="s">
        <v>616</v>
      </c>
      <c r="B2201">
        <f>VLOOKUP(A2201,Sheet2!$A$2:$C$250,3)</f>
        <v>6338</v>
      </c>
      <c r="C2201" t="str">
        <f>VLOOKUP(A2201,Sheet2!$A$2:$C$250,2)</f>
        <v>Kodiak</v>
      </c>
      <c r="D2201" t="s">
        <v>656</v>
      </c>
      <c r="E2201" t="s">
        <v>1500</v>
      </c>
      <c r="F2201">
        <v>5044</v>
      </c>
    </row>
    <row r="2202" spans="1:11">
      <c r="A2202" t="s">
        <v>616</v>
      </c>
      <c r="B2202">
        <f>VLOOKUP(A2202,Sheet2!$A$2:$C$250,3)</f>
        <v>6338</v>
      </c>
      <c r="C2202" t="str">
        <f>VLOOKUP(A2202,Sheet2!$A$2:$C$250,2)</f>
        <v>Kodiak</v>
      </c>
      <c r="D2202" t="s">
        <v>696</v>
      </c>
      <c r="E2202" t="s">
        <v>1500</v>
      </c>
      <c r="F2202">
        <v>5500</v>
      </c>
    </row>
    <row r="2203" spans="1:11">
      <c r="A2203" t="s">
        <v>2088</v>
      </c>
      <c r="B2203">
        <f>VLOOKUP(A2203,Sheet2!$A$2:$C$250,3)</f>
        <v>6338</v>
      </c>
      <c r="C2203" t="str">
        <f>VLOOKUP(A2203,Sheet2!$A$2:$C$250,2)</f>
        <v>Kodiak</v>
      </c>
      <c r="D2203" t="s">
        <v>2795</v>
      </c>
      <c r="E2203" t="s">
        <v>1500</v>
      </c>
      <c r="F2203">
        <v>7200</v>
      </c>
      <c r="I2203">
        <v>3407.2379562043793</v>
      </c>
    </row>
    <row r="2204" spans="1:11">
      <c r="A2204" t="s">
        <v>616</v>
      </c>
      <c r="B2204">
        <f>VLOOKUP(A2204,Sheet2!$A$2:$C$250,3)</f>
        <v>6338</v>
      </c>
      <c r="C2204" t="str">
        <f>VLOOKUP(A2204,Sheet2!$A$2:$C$250,2)</f>
        <v>Kodiak</v>
      </c>
      <c r="D2204" t="s">
        <v>686</v>
      </c>
      <c r="E2204" t="s">
        <v>1500</v>
      </c>
      <c r="F2204">
        <v>7200</v>
      </c>
    </row>
    <row r="2205" spans="1:11">
      <c r="A2205" t="s">
        <v>616</v>
      </c>
      <c r="B2205">
        <f>VLOOKUP(A2205,Sheet2!$A$2:$C$250,3)</f>
        <v>6338</v>
      </c>
      <c r="C2205" t="str">
        <f>VLOOKUP(A2205,Sheet2!$A$2:$C$250,2)</f>
        <v>Kodiak</v>
      </c>
      <c r="D2205" t="s">
        <v>693</v>
      </c>
      <c r="E2205" t="s">
        <v>1500</v>
      </c>
      <c r="F2205">
        <v>8302</v>
      </c>
    </row>
    <row r="2206" spans="1:11">
      <c r="A2206" t="s">
        <v>2088</v>
      </c>
      <c r="B2206">
        <f>VLOOKUP(A2206,Sheet2!$A$2:$C$250,3)</f>
        <v>6338</v>
      </c>
      <c r="C2206" t="str">
        <f>VLOOKUP(A2206,Sheet2!$A$2:$C$250,2)</f>
        <v>Kodiak</v>
      </c>
      <c r="D2206" t="s">
        <v>2796</v>
      </c>
      <c r="E2206" t="s">
        <v>1500</v>
      </c>
      <c r="F2206">
        <v>9570</v>
      </c>
      <c r="I2206">
        <v>7143.8978102189785</v>
      </c>
    </row>
    <row r="2207" spans="1:11">
      <c r="A2207" t="s">
        <v>616</v>
      </c>
      <c r="B2207">
        <f>VLOOKUP(A2207,Sheet2!$A$2:$C$250,3)</f>
        <v>6338</v>
      </c>
      <c r="C2207" t="str">
        <f>VLOOKUP(A2207,Sheet2!$A$2:$C$250,2)</f>
        <v>Kodiak</v>
      </c>
      <c r="D2207" t="s">
        <v>674</v>
      </c>
      <c r="E2207" t="s">
        <v>1500</v>
      </c>
      <c r="F2207">
        <v>13664</v>
      </c>
    </row>
    <row r="2208" spans="1:11">
      <c r="A2208" t="s">
        <v>616</v>
      </c>
      <c r="B2208">
        <f>VLOOKUP(A2208,Sheet2!$A$2:$C$250,3)</f>
        <v>6338</v>
      </c>
      <c r="C2208" t="str">
        <f>VLOOKUP(A2208,Sheet2!$A$2:$C$250,2)</f>
        <v>Kodiak</v>
      </c>
      <c r="D2208" t="s">
        <v>673</v>
      </c>
      <c r="E2208" t="s">
        <v>1500</v>
      </c>
      <c r="F2208">
        <v>14916</v>
      </c>
    </row>
    <row r="2209" spans="1:11">
      <c r="A2209" t="s">
        <v>2088</v>
      </c>
      <c r="B2209">
        <f>VLOOKUP(A2209,Sheet2!$A$2:$C$250,3)</f>
        <v>6338</v>
      </c>
      <c r="C2209" t="str">
        <f>VLOOKUP(A2209,Sheet2!$A$2:$C$250,2)</f>
        <v>Kodiak</v>
      </c>
      <c r="D2209" t="s">
        <v>2792</v>
      </c>
      <c r="E2209" t="s">
        <v>1500</v>
      </c>
      <c r="F2209">
        <v>15000</v>
      </c>
      <c r="I2209">
        <v>14309.242335766423</v>
      </c>
      <c r="K2209">
        <v>277402.49660000001</v>
      </c>
    </row>
    <row r="2210" spans="1:11">
      <c r="A2210" t="s">
        <v>2088</v>
      </c>
      <c r="B2210">
        <f>VLOOKUP(A2210,Sheet2!$A$2:$C$250,3)</f>
        <v>6338</v>
      </c>
      <c r="C2210" t="str">
        <f>VLOOKUP(A2210,Sheet2!$A$2:$C$250,2)</f>
        <v>Kodiak</v>
      </c>
      <c r="D2210" t="s">
        <v>2496</v>
      </c>
      <c r="E2210" t="s">
        <v>2424</v>
      </c>
      <c r="F2210">
        <v>7860</v>
      </c>
      <c r="I2210">
        <v>2129.3430656934306</v>
      </c>
      <c r="K2210">
        <v>33102.297917999997</v>
      </c>
    </row>
    <row r="2211" spans="1:11">
      <c r="A2211" t="s">
        <v>616</v>
      </c>
      <c r="B2211">
        <f>VLOOKUP(A2211,Sheet2!$A$2:$C$250,3)</f>
        <v>6338</v>
      </c>
      <c r="C2211" t="str">
        <f>VLOOKUP(A2211,Sheet2!$A$2:$C$250,2)</f>
        <v>Kodiak</v>
      </c>
      <c r="D2211" t="s">
        <v>298</v>
      </c>
      <c r="E2211" t="s">
        <v>2424</v>
      </c>
      <c r="F2211">
        <v>10500</v>
      </c>
    </row>
    <row r="2212" spans="1:11">
      <c r="A2212" t="s">
        <v>616</v>
      </c>
      <c r="B2212">
        <f>VLOOKUP(A2212,Sheet2!$A$2:$C$250,3)</f>
        <v>6338</v>
      </c>
      <c r="C2212" t="str">
        <f>VLOOKUP(A2212,Sheet2!$A$2:$C$250,2)</f>
        <v>Kodiak</v>
      </c>
      <c r="D2212" t="s">
        <v>678</v>
      </c>
      <c r="E2212" t="s">
        <v>2424</v>
      </c>
      <c r="F2212">
        <v>10728</v>
      </c>
    </row>
    <row r="2213" spans="1:11">
      <c r="A2213" t="s">
        <v>616</v>
      </c>
      <c r="B2213">
        <f>VLOOKUP(A2213,Sheet2!$A$2:$C$250,3)</f>
        <v>6338</v>
      </c>
      <c r="C2213" t="str">
        <f>VLOOKUP(A2213,Sheet2!$A$2:$C$250,2)</f>
        <v>Kodiak</v>
      </c>
      <c r="D2213" t="s">
        <v>691</v>
      </c>
      <c r="E2213" t="s">
        <v>2424</v>
      </c>
      <c r="F2213">
        <v>16000</v>
      </c>
    </row>
    <row r="2214" spans="1:11">
      <c r="A2214" t="s">
        <v>2088</v>
      </c>
      <c r="B2214">
        <f>VLOOKUP(A2214,Sheet2!$A$2:$C$250,3)</f>
        <v>6338</v>
      </c>
      <c r="C2214" t="str">
        <f>VLOOKUP(A2214,Sheet2!$A$2:$C$250,2)</f>
        <v>Kodiak</v>
      </c>
      <c r="D2214" t="s">
        <v>2371</v>
      </c>
      <c r="E2214" t="s">
        <v>213</v>
      </c>
      <c r="F2214">
        <v>1280</v>
      </c>
      <c r="I2214">
        <v>196.07299270072994</v>
      </c>
      <c r="K2214">
        <v>18729.6685655</v>
      </c>
    </row>
    <row r="2215" spans="1:11">
      <c r="A2215" t="s">
        <v>2088</v>
      </c>
      <c r="B2215">
        <f>VLOOKUP(A2215,Sheet2!$A$2:$C$250,3)</f>
        <v>6338</v>
      </c>
      <c r="C2215" t="str">
        <f>VLOOKUP(A2215,Sheet2!$A$2:$C$250,2)</f>
        <v>Kodiak</v>
      </c>
      <c r="D2215" t="s">
        <v>2372</v>
      </c>
      <c r="E2215" t="s">
        <v>213</v>
      </c>
      <c r="F2215">
        <v>3125.5</v>
      </c>
      <c r="I2215">
        <v>2243.5</v>
      </c>
      <c r="K2215">
        <v>21322.192484000003</v>
      </c>
    </row>
    <row r="2216" spans="1:11">
      <c r="A2216" t="s">
        <v>2088</v>
      </c>
      <c r="B2216">
        <f>VLOOKUP(A2216,Sheet2!$A$2:$C$250,3)</f>
        <v>6338</v>
      </c>
      <c r="C2216" t="str">
        <f>VLOOKUP(A2216,Sheet2!$A$2:$C$250,2)</f>
        <v>Kodiak</v>
      </c>
      <c r="D2216" t="s">
        <v>2374</v>
      </c>
      <c r="E2216" t="s">
        <v>213</v>
      </c>
      <c r="F2216">
        <v>3204</v>
      </c>
      <c r="I2216">
        <v>2161.6204379562046</v>
      </c>
      <c r="K2216">
        <v>14214.794598666667</v>
      </c>
    </row>
    <row r="2217" spans="1:11">
      <c r="A2217" t="s">
        <v>2088</v>
      </c>
      <c r="B2217">
        <f>VLOOKUP(A2217,Sheet2!$A$2:$C$250,3)</f>
        <v>6338</v>
      </c>
      <c r="C2217" t="str">
        <f>VLOOKUP(A2217,Sheet2!$A$2:$C$250,2)</f>
        <v>Kodiak</v>
      </c>
      <c r="D2217" t="s">
        <v>2376</v>
      </c>
      <c r="E2217" t="s">
        <v>213</v>
      </c>
      <c r="F2217">
        <v>5365.5</v>
      </c>
      <c r="I2217">
        <v>2179</v>
      </c>
      <c r="K2217">
        <v>8059.0722379999997</v>
      </c>
    </row>
    <row r="2218" spans="1:11">
      <c r="A2218" t="s">
        <v>616</v>
      </c>
      <c r="B2218">
        <f>VLOOKUP(A2218,Sheet2!$A$2:$C$250,3)</f>
        <v>6338</v>
      </c>
      <c r="C2218" t="str">
        <f>VLOOKUP(A2218,Sheet2!$A$2:$C$250,2)</f>
        <v>Kodiak</v>
      </c>
      <c r="D2218" t="s">
        <v>651</v>
      </c>
      <c r="E2218" t="s">
        <v>213</v>
      </c>
      <c r="F2218">
        <v>5366</v>
      </c>
      <c r="G2218" t="s">
        <v>652</v>
      </c>
      <c r="H2218" t="s">
        <v>653</v>
      </c>
    </row>
    <row r="2219" spans="1:11">
      <c r="A2219" t="s">
        <v>2088</v>
      </c>
      <c r="B2219">
        <f>VLOOKUP(A2219,Sheet2!$A$2:$C$250,3)</f>
        <v>6338</v>
      </c>
      <c r="C2219" t="str">
        <f>VLOOKUP(A2219,Sheet2!$A$2:$C$250,2)</f>
        <v>Kodiak</v>
      </c>
      <c r="D2219" t="s">
        <v>2370</v>
      </c>
      <c r="E2219" t="s">
        <v>213</v>
      </c>
      <c r="F2219">
        <v>6236</v>
      </c>
      <c r="I2219">
        <v>8017.7956204379561</v>
      </c>
      <c r="K2219">
        <v>223422.01077999998</v>
      </c>
    </row>
    <row r="2220" spans="1:11">
      <c r="A2220" t="s">
        <v>2088</v>
      </c>
      <c r="B2220">
        <f>VLOOKUP(A2220,Sheet2!$A$2:$C$250,3)</f>
        <v>6338</v>
      </c>
      <c r="C2220" t="str">
        <f>VLOOKUP(A2220,Sheet2!$A$2:$C$250,2)</f>
        <v>Kodiak</v>
      </c>
      <c r="D2220" t="s">
        <v>2375</v>
      </c>
      <c r="E2220" t="s">
        <v>213</v>
      </c>
      <c r="F2220">
        <v>7744</v>
      </c>
      <c r="I2220">
        <v>4053.9416058394158</v>
      </c>
      <c r="K2220">
        <v>26228.636055599996</v>
      </c>
    </row>
    <row r="2221" spans="1:11">
      <c r="A2221" t="s">
        <v>2088</v>
      </c>
      <c r="B2221">
        <f>VLOOKUP(A2221,Sheet2!$A$2:$C$250,3)</f>
        <v>6338</v>
      </c>
      <c r="C2221" t="str">
        <f>VLOOKUP(A2221,Sheet2!$A$2:$C$250,2)</f>
        <v>Kodiak</v>
      </c>
      <c r="D2221" t="s">
        <v>2377</v>
      </c>
      <c r="E2221" t="s">
        <v>213</v>
      </c>
      <c r="F2221">
        <v>15350</v>
      </c>
      <c r="I2221">
        <v>4654.2043795620439</v>
      </c>
      <c r="K2221">
        <v>20981.188828999995</v>
      </c>
    </row>
    <row r="2222" spans="1:11">
      <c r="A2222" t="s">
        <v>616</v>
      </c>
      <c r="B2222">
        <f>VLOOKUP(A2222,Sheet2!$A$2:$C$250,3)</f>
        <v>6338</v>
      </c>
      <c r="C2222" t="str">
        <f>VLOOKUP(A2222,Sheet2!$A$2:$C$250,2)</f>
        <v>Kodiak</v>
      </c>
      <c r="D2222" t="s">
        <v>662</v>
      </c>
      <c r="E2222" t="s">
        <v>213</v>
      </c>
      <c r="F2222">
        <v>28150</v>
      </c>
    </row>
    <row r="2223" spans="1:11">
      <c r="A2223" t="s">
        <v>2088</v>
      </c>
      <c r="B2223">
        <f>VLOOKUP(A2223,Sheet2!$A$2:$C$250,3)</f>
        <v>6338</v>
      </c>
      <c r="C2223" t="str">
        <f>VLOOKUP(A2223,Sheet2!$A$2:$C$250,2)</f>
        <v>Kodiak</v>
      </c>
      <c r="D2223" t="s">
        <v>2373</v>
      </c>
      <c r="E2223" t="s">
        <v>213</v>
      </c>
      <c r="F2223">
        <v>28150</v>
      </c>
      <c r="I2223">
        <v>4313.1240875912408</v>
      </c>
      <c r="K2223">
        <v>132961.19663999998</v>
      </c>
    </row>
    <row r="2224" spans="1:11">
      <c r="A2224" t="s">
        <v>2088</v>
      </c>
      <c r="B2224">
        <f>VLOOKUP(A2224,Sheet2!$A$2:$C$250,3)</f>
        <v>6338</v>
      </c>
      <c r="C2224" t="str">
        <f>VLOOKUP(A2224,Sheet2!$A$2:$C$250,2)</f>
        <v>Kodiak</v>
      </c>
      <c r="D2224" t="s">
        <v>2378</v>
      </c>
      <c r="E2224" t="s">
        <v>213</v>
      </c>
    </row>
    <row r="2225" spans="1:11">
      <c r="A2225" t="s">
        <v>2088</v>
      </c>
      <c r="B2225">
        <f>VLOOKUP(A2225,Sheet2!$A$2:$C$250,3)</f>
        <v>6338</v>
      </c>
      <c r="C2225" t="str">
        <f>VLOOKUP(A2225,Sheet2!$A$2:$C$250,2)</f>
        <v>Kodiak</v>
      </c>
      <c r="D2225" t="s">
        <v>2263</v>
      </c>
      <c r="E2225" t="s">
        <v>2233</v>
      </c>
      <c r="F2225">
        <v>3240</v>
      </c>
      <c r="K2225">
        <v>2297.3540093333331</v>
      </c>
    </row>
    <row r="2226" spans="1:11">
      <c r="A2226" t="s">
        <v>616</v>
      </c>
      <c r="B2226">
        <f>VLOOKUP(A2226,Sheet2!$A$2:$C$250,3)</f>
        <v>6338</v>
      </c>
      <c r="C2226" t="str">
        <f>VLOOKUP(A2226,Sheet2!$A$2:$C$250,2)</f>
        <v>Kodiak</v>
      </c>
      <c r="D2226" t="s">
        <v>697</v>
      </c>
      <c r="E2226" t="s">
        <v>1980</v>
      </c>
      <c r="F2226">
        <v>1888</v>
      </c>
    </row>
    <row r="2227" spans="1:11">
      <c r="A2227" t="s">
        <v>616</v>
      </c>
      <c r="B2227">
        <f>VLOOKUP(A2227,Sheet2!$A$2:$C$250,3)</f>
        <v>6338</v>
      </c>
      <c r="C2227" t="str">
        <f>VLOOKUP(A2227,Sheet2!$A$2:$C$250,2)</f>
        <v>Kodiak</v>
      </c>
      <c r="D2227" t="s">
        <v>694</v>
      </c>
      <c r="E2227" t="s">
        <v>1980</v>
      </c>
      <c r="F2227">
        <v>3200</v>
      </c>
    </row>
    <row r="2228" spans="1:11">
      <c r="A2228" t="s">
        <v>2088</v>
      </c>
      <c r="B2228">
        <f>VLOOKUP(A2228,Sheet2!$A$2:$C$250,3)</f>
        <v>6338</v>
      </c>
      <c r="C2228" t="str">
        <f>VLOOKUP(A2228,Sheet2!$A$2:$C$250,2)</f>
        <v>Kodiak</v>
      </c>
      <c r="D2228" t="s">
        <v>2089</v>
      </c>
      <c r="E2228" t="s">
        <v>1980</v>
      </c>
      <c r="F2228">
        <v>3900</v>
      </c>
      <c r="I2228">
        <v>3157.3051094890511</v>
      </c>
    </row>
    <row r="2229" spans="1:11">
      <c r="A2229" t="s">
        <v>2088</v>
      </c>
      <c r="B2229">
        <f>VLOOKUP(A2229,Sheet2!$A$2:$C$250,3)</f>
        <v>6338</v>
      </c>
      <c r="C2229" t="str">
        <f>VLOOKUP(A2229,Sheet2!$A$2:$C$250,2)</f>
        <v>Kodiak</v>
      </c>
      <c r="D2229" t="s">
        <v>2091</v>
      </c>
      <c r="E2229" t="s">
        <v>1980</v>
      </c>
      <c r="F2229">
        <v>4940</v>
      </c>
      <c r="I2229">
        <v>2079.4817518248174</v>
      </c>
    </row>
    <row r="2230" spans="1:11">
      <c r="A2230" t="s">
        <v>2088</v>
      </c>
      <c r="B2230">
        <f>VLOOKUP(A2230,Sheet2!$A$2:$C$250,3)</f>
        <v>6338</v>
      </c>
      <c r="C2230" t="str">
        <f>VLOOKUP(A2230,Sheet2!$A$2:$C$250,2)</f>
        <v>Kodiak</v>
      </c>
      <c r="D2230" t="s">
        <v>2090</v>
      </c>
      <c r="E2230" t="s">
        <v>1980</v>
      </c>
      <c r="F2230">
        <v>7200</v>
      </c>
      <c r="I2230">
        <v>4576.208759124087</v>
      </c>
    </row>
    <row r="2231" spans="1:11">
      <c r="A2231" t="s">
        <v>616</v>
      </c>
      <c r="B2231">
        <f>VLOOKUP(A2231,Sheet2!$A$2:$C$250,3)</f>
        <v>6338</v>
      </c>
      <c r="C2231" t="str">
        <f>VLOOKUP(A2231,Sheet2!$A$2:$C$250,2)</f>
        <v>Kodiak</v>
      </c>
      <c r="D2231" t="s">
        <v>661</v>
      </c>
      <c r="E2231" t="s">
        <v>1980</v>
      </c>
      <c r="F2231">
        <v>23404</v>
      </c>
    </row>
    <row r="2232" spans="1:11">
      <c r="A2232" t="s">
        <v>616</v>
      </c>
      <c r="B2232">
        <f>VLOOKUP(A2232,Sheet2!$A$2:$C$250,3)</f>
        <v>6338</v>
      </c>
      <c r="C2232" t="str">
        <f>VLOOKUP(A2232,Sheet2!$A$2:$C$250,2)</f>
        <v>Kodiak</v>
      </c>
      <c r="D2232" t="s">
        <v>679</v>
      </c>
      <c r="E2232" t="s">
        <v>65</v>
      </c>
      <c r="F2232">
        <v>140</v>
      </c>
    </row>
    <row r="2233" spans="1:11">
      <c r="A2233" t="s">
        <v>616</v>
      </c>
      <c r="B2233">
        <f>VLOOKUP(A2233,Sheet2!$A$2:$C$250,3)</f>
        <v>6338</v>
      </c>
      <c r="C2233" t="str">
        <f>VLOOKUP(A2233,Sheet2!$A$2:$C$250,2)</f>
        <v>Kodiak</v>
      </c>
      <c r="D2233" t="s">
        <v>680</v>
      </c>
      <c r="E2233" t="s">
        <v>65</v>
      </c>
      <c r="F2233">
        <v>140</v>
      </c>
    </row>
    <row r="2234" spans="1:11">
      <c r="A2234" t="s">
        <v>616</v>
      </c>
      <c r="B2234">
        <f>VLOOKUP(A2234,Sheet2!$A$2:$C$250,3)</f>
        <v>6338</v>
      </c>
      <c r="C2234" t="str">
        <f>VLOOKUP(A2234,Sheet2!$A$2:$C$250,2)</f>
        <v>Kodiak</v>
      </c>
      <c r="D2234" t="s">
        <v>681</v>
      </c>
      <c r="E2234" t="s">
        <v>65</v>
      </c>
      <c r="F2234">
        <v>600</v>
      </c>
    </row>
    <row r="2235" spans="1:11">
      <c r="A2235" t="s">
        <v>616</v>
      </c>
      <c r="B2235">
        <f>VLOOKUP(A2235,Sheet2!$A$2:$C$250,3)</f>
        <v>6338</v>
      </c>
      <c r="C2235" t="str">
        <f>VLOOKUP(A2235,Sheet2!$A$2:$C$250,2)</f>
        <v>Kodiak</v>
      </c>
      <c r="D2235" t="s">
        <v>695</v>
      </c>
      <c r="E2235" t="s">
        <v>65</v>
      </c>
      <c r="F2235">
        <v>828</v>
      </c>
    </row>
    <row r="2236" spans="1:11">
      <c r="A2236" t="s">
        <v>616</v>
      </c>
      <c r="B2236">
        <f>VLOOKUP(A2236,Sheet2!$A$2:$C$250,3)</f>
        <v>6338</v>
      </c>
      <c r="C2236" t="str">
        <f>VLOOKUP(A2236,Sheet2!$A$2:$C$250,2)</f>
        <v>Kodiak</v>
      </c>
      <c r="D2236" t="s">
        <v>705</v>
      </c>
      <c r="E2236" t="s">
        <v>65</v>
      </c>
      <c r="F2236">
        <v>3648</v>
      </c>
    </row>
    <row r="2237" spans="1:11">
      <c r="A2237" t="s">
        <v>616</v>
      </c>
      <c r="B2237">
        <f>VLOOKUP(A2237,Sheet2!$A$2:$C$250,3)</f>
        <v>6338</v>
      </c>
      <c r="C2237" t="str">
        <f>VLOOKUP(A2237,Sheet2!$A$2:$C$250,2)</f>
        <v>Kodiak</v>
      </c>
      <c r="D2237" t="s">
        <v>698</v>
      </c>
      <c r="E2237" t="s">
        <v>65</v>
      </c>
      <c r="F2237">
        <v>25071</v>
      </c>
    </row>
    <row r="2238" spans="1:11">
      <c r="A2238" t="s">
        <v>616</v>
      </c>
      <c r="B2238">
        <f>VLOOKUP(A2238,Sheet2!$A$2:$C$250,3)</f>
        <v>6338</v>
      </c>
      <c r="C2238" t="str">
        <f>VLOOKUP(A2238,Sheet2!$A$2:$C$250,2)</f>
        <v>Kodiak</v>
      </c>
      <c r="D2238" t="s">
        <v>638</v>
      </c>
      <c r="E2238" t="s">
        <v>65</v>
      </c>
    </row>
    <row r="2239" spans="1:11">
      <c r="A2239" t="s">
        <v>616</v>
      </c>
      <c r="B2239">
        <f>VLOOKUP(A2239,Sheet2!$A$2:$C$250,3)</f>
        <v>6338</v>
      </c>
      <c r="C2239" t="str">
        <f>VLOOKUP(A2239,Sheet2!$A$2:$C$250,2)</f>
        <v>Kodiak</v>
      </c>
      <c r="D2239" t="s">
        <v>639</v>
      </c>
      <c r="E2239" t="s">
        <v>65</v>
      </c>
    </row>
    <row r="2240" spans="1:11">
      <c r="A2240" t="s">
        <v>616</v>
      </c>
      <c r="B2240">
        <f>VLOOKUP(A2240,Sheet2!$A$2:$C$250,3)</f>
        <v>6338</v>
      </c>
      <c r="C2240" t="str">
        <f>VLOOKUP(A2240,Sheet2!$A$2:$C$250,2)</f>
        <v>Kodiak</v>
      </c>
      <c r="D2240" t="s">
        <v>642</v>
      </c>
      <c r="E2240" t="s">
        <v>65</v>
      </c>
    </row>
    <row r="2241" spans="1:5">
      <c r="A2241" t="s">
        <v>616</v>
      </c>
      <c r="B2241">
        <f>VLOOKUP(A2241,Sheet2!$A$2:$C$250,3)</f>
        <v>6338</v>
      </c>
      <c r="C2241" t="str">
        <f>VLOOKUP(A2241,Sheet2!$A$2:$C$250,2)</f>
        <v>Kodiak</v>
      </c>
      <c r="D2241" t="s">
        <v>643</v>
      </c>
      <c r="E2241" t="s">
        <v>65</v>
      </c>
    </row>
    <row r="2242" spans="1:5">
      <c r="A2242" t="s">
        <v>616</v>
      </c>
      <c r="B2242">
        <f>VLOOKUP(A2242,Sheet2!$A$2:$C$250,3)</f>
        <v>6338</v>
      </c>
      <c r="C2242" t="str">
        <f>VLOOKUP(A2242,Sheet2!$A$2:$C$250,2)</f>
        <v>Kodiak</v>
      </c>
      <c r="D2242" t="s">
        <v>684</v>
      </c>
      <c r="E2242" t="s">
        <v>65</v>
      </c>
    </row>
    <row r="2243" spans="1:5">
      <c r="A2243" t="s">
        <v>616</v>
      </c>
      <c r="B2243">
        <f>VLOOKUP(A2243,Sheet2!$A$2:$C$250,3)</f>
        <v>6338</v>
      </c>
      <c r="C2243" t="str">
        <f>VLOOKUP(A2243,Sheet2!$A$2:$C$250,2)</f>
        <v>Kodiak</v>
      </c>
      <c r="D2243" t="s">
        <v>688</v>
      </c>
      <c r="E2243" t="s">
        <v>65</v>
      </c>
    </row>
    <row r="2244" spans="1:5">
      <c r="A2244" t="s">
        <v>616</v>
      </c>
      <c r="B2244">
        <f>VLOOKUP(A2244,Sheet2!$A$2:$C$250,3)</f>
        <v>6338</v>
      </c>
      <c r="C2244" t="str">
        <f>VLOOKUP(A2244,Sheet2!$A$2:$C$250,2)</f>
        <v>Kodiak</v>
      </c>
      <c r="D2244" t="s">
        <v>689</v>
      </c>
      <c r="E2244" t="s">
        <v>65</v>
      </c>
    </row>
    <row r="2245" spans="1:5">
      <c r="A2245" t="s">
        <v>616</v>
      </c>
      <c r="B2245">
        <f>VLOOKUP(A2245,Sheet2!$A$2:$C$250,3)</f>
        <v>6338</v>
      </c>
      <c r="C2245" t="str">
        <f>VLOOKUP(A2245,Sheet2!$A$2:$C$250,2)</f>
        <v>Kodiak</v>
      </c>
      <c r="D2245" t="s">
        <v>636</v>
      </c>
      <c r="E2245" t="s">
        <v>65</v>
      </c>
    </row>
    <row r="2246" spans="1:5">
      <c r="A2246" t="s">
        <v>616</v>
      </c>
      <c r="B2246">
        <f>VLOOKUP(A2246,Sheet2!$A$2:$C$250,3)</f>
        <v>6338</v>
      </c>
      <c r="C2246" t="str">
        <f>VLOOKUP(A2246,Sheet2!$A$2:$C$250,2)</f>
        <v>Kodiak</v>
      </c>
      <c r="D2246" t="s">
        <v>637</v>
      </c>
      <c r="E2246" t="s">
        <v>65</v>
      </c>
    </row>
    <row r="2247" spans="1:5">
      <c r="A2247" t="s">
        <v>616</v>
      </c>
      <c r="B2247">
        <f>VLOOKUP(A2247,Sheet2!$A$2:$C$250,3)</f>
        <v>6338</v>
      </c>
      <c r="C2247" t="str">
        <f>VLOOKUP(A2247,Sheet2!$A$2:$C$250,2)</f>
        <v>Kodiak</v>
      </c>
      <c r="D2247" t="s">
        <v>640</v>
      </c>
      <c r="E2247" t="s">
        <v>65</v>
      </c>
    </row>
    <row r="2248" spans="1:5">
      <c r="A2248" t="s">
        <v>616</v>
      </c>
      <c r="B2248">
        <f>VLOOKUP(A2248,Sheet2!$A$2:$C$250,3)</f>
        <v>6338</v>
      </c>
      <c r="C2248" t="str">
        <f>VLOOKUP(A2248,Sheet2!$A$2:$C$250,2)</f>
        <v>Kodiak</v>
      </c>
      <c r="D2248" t="s">
        <v>641</v>
      </c>
      <c r="E2248" t="s">
        <v>65</v>
      </c>
    </row>
    <row r="2249" spans="1:5">
      <c r="A2249" t="s">
        <v>616</v>
      </c>
      <c r="B2249">
        <f>VLOOKUP(A2249,Sheet2!$A$2:$C$250,3)</f>
        <v>6338</v>
      </c>
      <c r="C2249" t="str">
        <f>VLOOKUP(A2249,Sheet2!$A$2:$C$250,2)</f>
        <v>Kodiak</v>
      </c>
      <c r="D2249" t="s">
        <v>644</v>
      </c>
      <c r="E2249" t="s">
        <v>65</v>
      </c>
    </row>
    <row r="2250" spans="1:5">
      <c r="A2250" t="s">
        <v>616</v>
      </c>
      <c r="B2250">
        <f>VLOOKUP(A2250,Sheet2!$A$2:$C$250,3)</f>
        <v>6338</v>
      </c>
      <c r="C2250" t="str">
        <f>VLOOKUP(A2250,Sheet2!$A$2:$C$250,2)</f>
        <v>Kodiak</v>
      </c>
      <c r="D2250" t="s">
        <v>645</v>
      </c>
      <c r="E2250" t="s">
        <v>65</v>
      </c>
    </row>
    <row r="2251" spans="1:5">
      <c r="A2251" t="s">
        <v>616</v>
      </c>
      <c r="B2251">
        <f>VLOOKUP(A2251,Sheet2!$A$2:$C$250,3)</f>
        <v>6338</v>
      </c>
      <c r="C2251" t="str">
        <f>VLOOKUP(A2251,Sheet2!$A$2:$C$250,2)</f>
        <v>Kodiak</v>
      </c>
      <c r="D2251" t="s">
        <v>646</v>
      </c>
      <c r="E2251" t="s">
        <v>65</v>
      </c>
    </row>
    <row r="2252" spans="1:5">
      <c r="A2252" t="s">
        <v>616</v>
      </c>
      <c r="B2252">
        <f>VLOOKUP(A2252,Sheet2!$A$2:$C$250,3)</f>
        <v>6338</v>
      </c>
      <c r="C2252" t="str">
        <f>VLOOKUP(A2252,Sheet2!$A$2:$C$250,2)</f>
        <v>Kodiak</v>
      </c>
      <c r="D2252" t="s">
        <v>655</v>
      </c>
      <c r="E2252" t="s">
        <v>65</v>
      </c>
    </row>
    <row r="2253" spans="1:5">
      <c r="A2253" t="s">
        <v>616</v>
      </c>
      <c r="B2253">
        <f>VLOOKUP(A2253,Sheet2!$A$2:$C$250,3)</f>
        <v>6338</v>
      </c>
      <c r="C2253" t="str">
        <f>VLOOKUP(A2253,Sheet2!$A$2:$C$250,2)</f>
        <v>Kodiak</v>
      </c>
      <c r="D2253" t="s">
        <v>663</v>
      </c>
      <c r="E2253" t="s">
        <v>65</v>
      </c>
    </row>
    <row r="2254" spans="1:5">
      <c r="A2254" t="s">
        <v>616</v>
      </c>
      <c r="B2254">
        <f>VLOOKUP(A2254,Sheet2!$A$2:$C$250,3)</f>
        <v>6338</v>
      </c>
      <c r="C2254" t="str">
        <f>VLOOKUP(A2254,Sheet2!$A$2:$C$250,2)</f>
        <v>Kodiak</v>
      </c>
      <c r="D2254" t="s">
        <v>666</v>
      </c>
      <c r="E2254" t="s">
        <v>65</v>
      </c>
    </row>
    <row r="2255" spans="1:5">
      <c r="A2255" t="s">
        <v>616</v>
      </c>
      <c r="B2255">
        <f>VLOOKUP(A2255,Sheet2!$A$2:$C$250,3)</f>
        <v>6338</v>
      </c>
      <c r="C2255" t="str">
        <f>VLOOKUP(A2255,Sheet2!$A$2:$C$250,2)</f>
        <v>Kodiak</v>
      </c>
      <c r="D2255" t="s">
        <v>677</v>
      </c>
      <c r="E2255" t="s">
        <v>65</v>
      </c>
    </row>
    <row r="2256" spans="1:5">
      <c r="A2256" t="s">
        <v>616</v>
      </c>
      <c r="B2256">
        <f>VLOOKUP(A2256,Sheet2!$A$2:$C$250,3)</f>
        <v>6338</v>
      </c>
      <c r="C2256" t="str">
        <f>VLOOKUP(A2256,Sheet2!$A$2:$C$250,2)</f>
        <v>Kodiak</v>
      </c>
      <c r="D2256" t="s">
        <v>699</v>
      </c>
      <c r="E2256" t="s">
        <v>65</v>
      </c>
    </row>
    <row r="2257" spans="1:11">
      <c r="A2257" t="s">
        <v>616</v>
      </c>
      <c r="B2257">
        <f>VLOOKUP(A2257,Sheet2!$A$2:$C$250,3)</f>
        <v>6338</v>
      </c>
      <c r="C2257" t="str">
        <f>VLOOKUP(A2257,Sheet2!$A$2:$C$250,2)</f>
        <v>Kodiak</v>
      </c>
      <c r="D2257" t="s">
        <v>700</v>
      </c>
      <c r="E2257" t="s">
        <v>65</v>
      </c>
    </row>
    <row r="2258" spans="1:11">
      <c r="A2258" t="s">
        <v>616</v>
      </c>
      <c r="B2258">
        <f>VLOOKUP(A2258,Sheet2!$A$2:$C$250,3)</f>
        <v>6338</v>
      </c>
      <c r="C2258" t="str">
        <f>VLOOKUP(A2258,Sheet2!$A$2:$C$250,2)</f>
        <v>Kodiak</v>
      </c>
      <c r="D2258" t="s">
        <v>701</v>
      </c>
      <c r="E2258" t="s">
        <v>65</v>
      </c>
    </row>
    <row r="2259" spans="1:11">
      <c r="A2259" t="s">
        <v>616</v>
      </c>
      <c r="B2259">
        <f>VLOOKUP(A2259,Sheet2!$A$2:$C$250,3)</f>
        <v>6338</v>
      </c>
      <c r="C2259" t="str">
        <f>VLOOKUP(A2259,Sheet2!$A$2:$C$250,2)</f>
        <v>Kodiak</v>
      </c>
      <c r="D2259" t="s">
        <v>702</v>
      </c>
      <c r="E2259" t="s">
        <v>65</v>
      </c>
    </row>
    <row r="2260" spans="1:11">
      <c r="A2260" t="s">
        <v>1451</v>
      </c>
      <c r="B2260">
        <f>VLOOKUP(A2260,Sheet2!$A$2:$C$250,3)</f>
        <v>174</v>
      </c>
      <c r="C2260" t="str">
        <f>VLOOKUP(A2260,Sheet2!$A$2:$C$250,2)</f>
        <v>Bristol Bay</v>
      </c>
      <c r="D2260" t="s">
        <v>1243</v>
      </c>
      <c r="E2260" t="s">
        <v>3335</v>
      </c>
      <c r="F2260">
        <v>800</v>
      </c>
    </row>
    <row r="2261" spans="1:11">
      <c r="A2261" t="s">
        <v>1451</v>
      </c>
      <c r="B2261">
        <f>VLOOKUP(A2261,Sheet2!$A$2:$C$250,3)</f>
        <v>174</v>
      </c>
      <c r="C2261" t="str">
        <f>VLOOKUP(A2261,Sheet2!$A$2:$C$250,2)</f>
        <v>Bristol Bay</v>
      </c>
      <c r="D2261" t="s">
        <v>1448</v>
      </c>
      <c r="E2261" t="s">
        <v>3335</v>
      </c>
      <c r="F2261">
        <v>1053</v>
      </c>
    </row>
    <row r="2262" spans="1:11">
      <c r="A2262" t="s">
        <v>1451</v>
      </c>
      <c r="B2262">
        <f>VLOOKUP(A2262,Sheet2!$A$2:$C$250,3)</f>
        <v>174</v>
      </c>
      <c r="C2262" t="str">
        <f>VLOOKUP(A2262,Sheet2!$A$2:$C$250,2)</f>
        <v>Bristol Bay</v>
      </c>
      <c r="D2262" t="s">
        <v>1450</v>
      </c>
      <c r="E2262" t="s">
        <v>3335</v>
      </c>
      <c r="F2262">
        <v>1396</v>
      </c>
    </row>
    <row r="2263" spans="1:11">
      <c r="A2263" t="s">
        <v>1451</v>
      </c>
      <c r="B2263">
        <f>VLOOKUP(A2263,Sheet2!$A$2:$C$250,3)</f>
        <v>174</v>
      </c>
      <c r="C2263" t="str">
        <f>VLOOKUP(A2263,Sheet2!$A$2:$C$250,2)</f>
        <v>Bristol Bay</v>
      </c>
      <c r="D2263" t="s">
        <v>1446</v>
      </c>
      <c r="E2263" t="s">
        <v>3335</v>
      </c>
      <c r="F2263">
        <v>1449</v>
      </c>
    </row>
    <row r="2264" spans="1:11">
      <c r="A2264" t="s">
        <v>1451</v>
      </c>
      <c r="B2264">
        <f>VLOOKUP(A2264,Sheet2!$A$2:$C$250,3)</f>
        <v>174</v>
      </c>
      <c r="C2264" t="str">
        <f>VLOOKUP(A2264,Sheet2!$A$2:$C$250,2)</f>
        <v>Bristol Bay</v>
      </c>
      <c r="D2264" t="s">
        <v>1449</v>
      </c>
      <c r="E2264" t="s">
        <v>3335</v>
      </c>
      <c r="F2264">
        <v>2152</v>
      </c>
    </row>
    <row r="2265" spans="1:11">
      <c r="A2265" t="s">
        <v>1451</v>
      </c>
      <c r="B2265">
        <f>VLOOKUP(A2265,Sheet2!$A$2:$C$250,3)</f>
        <v>174</v>
      </c>
      <c r="C2265" t="str">
        <f>VLOOKUP(A2265,Sheet2!$A$2:$C$250,2)</f>
        <v>Bristol Bay</v>
      </c>
      <c r="D2265" t="s">
        <v>3481</v>
      </c>
      <c r="E2265" t="s">
        <v>3335</v>
      </c>
      <c r="F2265">
        <v>21880</v>
      </c>
      <c r="I2265">
        <v>4321.3138686131388</v>
      </c>
      <c r="K2265">
        <v>72008.31473566666</v>
      </c>
    </row>
    <row r="2266" spans="1:11">
      <c r="A2266" t="s">
        <v>1451</v>
      </c>
      <c r="B2266">
        <f>VLOOKUP(A2266,Sheet2!$A$2:$C$250,3)</f>
        <v>174</v>
      </c>
      <c r="C2266" t="str">
        <f>VLOOKUP(A2266,Sheet2!$A$2:$C$250,2)</f>
        <v>Bristol Bay</v>
      </c>
      <c r="D2266" t="s">
        <v>147</v>
      </c>
      <c r="E2266" t="s">
        <v>3232</v>
      </c>
      <c r="F2266">
        <v>2583</v>
      </c>
    </row>
    <row r="2267" spans="1:11">
      <c r="A2267" t="s">
        <v>1451</v>
      </c>
      <c r="B2267">
        <f>VLOOKUP(A2267,Sheet2!$A$2:$C$250,3)</f>
        <v>174</v>
      </c>
      <c r="C2267" t="str">
        <f>VLOOKUP(A2267,Sheet2!$A$2:$C$250,2)</f>
        <v>Bristol Bay</v>
      </c>
      <c r="D2267" t="s">
        <v>1444</v>
      </c>
      <c r="E2267" t="s">
        <v>3232</v>
      </c>
    </row>
    <row r="2268" spans="1:11">
      <c r="A2268" t="s">
        <v>1451</v>
      </c>
      <c r="B2268">
        <f>VLOOKUP(A2268,Sheet2!$A$2:$C$250,3)</f>
        <v>174</v>
      </c>
      <c r="C2268" t="str">
        <f>VLOOKUP(A2268,Sheet2!$A$2:$C$250,2)</f>
        <v>Bristol Bay</v>
      </c>
      <c r="D2268" t="s">
        <v>1442</v>
      </c>
      <c r="E2268" t="s">
        <v>377</v>
      </c>
      <c r="F2268">
        <v>759</v>
      </c>
    </row>
    <row r="2269" spans="1:11">
      <c r="A2269" t="s">
        <v>1451</v>
      </c>
      <c r="B2269">
        <f>VLOOKUP(A2269,Sheet2!$A$2:$C$250,3)</f>
        <v>174</v>
      </c>
      <c r="C2269" t="str">
        <f>VLOOKUP(A2269,Sheet2!$A$2:$C$250,2)</f>
        <v>Bristol Bay</v>
      </c>
      <c r="D2269" t="s">
        <v>1246</v>
      </c>
      <c r="E2269" t="s">
        <v>377</v>
      </c>
      <c r="F2269">
        <v>1173</v>
      </c>
    </row>
    <row r="2270" spans="1:11">
      <c r="A2270" t="s">
        <v>1451</v>
      </c>
      <c r="B2270">
        <f>VLOOKUP(A2270,Sheet2!$A$2:$C$250,3)</f>
        <v>174</v>
      </c>
      <c r="C2270" t="str">
        <f>VLOOKUP(A2270,Sheet2!$A$2:$C$250,2)</f>
        <v>Bristol Bay</v>
      </c>
      <c r="D2270" t="s">
        <v>2743</v>
      </c>
      <c r="E2270" t="s">
        <v>1500</v>
      </c>
    </row>
    <row r="2271" spans="1:11">
      <c r="A2271" t="s">
        <v>1451</v>
      </c>
      <c r="B2271">
        <f>VLOOKUP(A2271,Sheet2!$A$2:$C$250,3)</f>
        <v>174</v>
      </c>
      <c r="C2271" t="str">
        <f>VLOOKUP(A2271,Sheet2!$A$2:$C$250,2)</f>
        <v>Bristol Bay</v>
      </c>
      <c r="D2271" t="s">
        <v>410</v>
      </c>
      <c r="E2271" t="s">
        <v>1500</v>
      </c>
    </row>
    <row r="2272" spans="1:11">
      <c r="A2272" t="s">
        <v>1451</v>
      </c>
      <c r="B2272">
        <f>VLOOKUP(A2272,Sheet2!$A$2:$C$250,3)</f>
        <v>174</v>
      </c>
      <c r="C2272" t="str">
        <f>VLOOKUP(A2272,Sheet2!$A$2:$C$250,2)</f>
        <v>Bristol Bay</v>
      </c>
      <c r="D2272" t="s">
        <v>24</v>
      </c>
      <c r="E2272" t="s">
        <v>2424</v>
      </c>
      <c r="F2272">
        <v>1679</v>
      </c>
    </row>
    <row r="2273" spans="1:11">
      <c r="A2273" t="s">
        <v>1451</v>
      </c>
      <c r="B2273">
        <f>VLOOKUP(A2273,Sheet2!$A$2:$C$250,3)</f>
        <v>174</v>
      </c>
      <c r="C2273" t="str">
        <f>VLOOKUP(A2273,Sheet2!$A$2:$C$250,2)</f>
        <v>Bristol Bay</v>
      </c>
      <c r="D2273" t="s">
        <v>254</v>
      </c>
      <c r="E2273" t="s">
        <v>2194</v>
      </c>
    </row>
    <row r="2274" spans="1:11">
      <c r="A2274" t="s">
        <v>1451</v>
      </c>
      <c r="B2274">
        <f>VLOOKUP(A2274,Sheet2!$A$2:$C$250,3)</f>
        <v>174</v>
      </c>
      <c r="C2274" t="str">
        <f>VLOOKUP(A2274,Sheet2!$A$2:$C$250,2)</f>
        <v>Bristol Bay</v>
      </c>
      <c r="D2274" t="s">
        <v>1445</v>
      </c>
      <c r="E2274" t="s">
        <v>1980</v>
      </c>
    </row>
    <row r="2275" spans="1:11">
      <c r="A2275" t="s">
        <v>1451</v>
      </c>
      <c r="B2275">
        <f>VLOOKUP(A2275,Sheet2!$A$2:$C$250,3)</f>
        <v>174</v>
      </c>
      <c r="C2275" t="str">
        <f>VLOOKUP(A2275,Sheet2!$A$2:$C$250,2)</f>
        <v>Bristol Bay</v>
      </c>
      <c r="D2275" t="s">
        <v>1447</v>
      </c>
      <c r="E2275" t="s">
        <v>65</v>
      </c>
      <c r="F2275">
        <v>361</v>
      </c>
    </row>
    <row r="2276" spans="1:11">
      <c r="A2276" t="s">
        <v>1466</v>
      </c>
      <c r="B2276">
        <f>VLOOKUP(A2276,Sheet2!$A$2:$C$250,3)</f>
        <v>229</v>
      </c>
      <c r="C2276" t="str">
        <f>VLOOKUP(A2276,Sheet2!$A$2:$C$250,2)</f>
        <v>Bristol Bay</v>
      </c>
      <c r="D2276" t="s">
        <v>3482</v>
      </c>
      <c r="E2276" t="s">
        <v>3335</v>
      </c>
      <c r="F2276">
        <v>4705</v>
      </c>
      <c r="I2276">
        <v>27965.693430656935</v>
      </c>
      <c r="K2276">
        <v>157588.91865374998</v>
      </c>
    </row>
    <row r="2277" spans="1:11">
      <c r="A2277" t="s">
        <v>1466</v>
      </c>
      <c r="B2277">
        <f>VLOOKUP(A2277,Sheet2!$A$2:$C$250,3)</f>
        <v>229</v>
      </c>
      <c r="C2277" t="str">
        <f>VLOOKUP(A2277,Sheet2!$A$2:$C$250,2)</f>
        <v>Bristol Bay</v>
      </c>
      <c r="D2277" t="s">
        <v>274</v>
      </c>
      <c r="E2277" t="s">
        <v>3335</v>
      </c>
    </row>
    <row r="2278" spans="1:11">
      <c r="A2278" t="s">
        <v>1466</v>
      </c>
      <c r="B2278">
        <f>VLOOKUP(A2278,Sheet2!$A$2:$C$250,3)</f>
        <v>229</v>
      </c>
      <c r="C2278" t="str">
        <f>VLOOKUP(A2278,Sheet2!$A$2:$C$250,2)</f>
        <v>Bristol Bay</v>
      </c>
      <c r="D2278" t="s">
        <v>1455</v>
      </c>
      <c r="E2278" t="s">
        <v>3232</v>
      </c>
      <c r="F2278">
        <v>1280</v>
      </c>
    </row>
    <row r="2279" spans="1:11">
      <c r="A2279" t="s">
        <v>1466</v>
      </c>
      <c r="B2279">
        <f>VLOOKUP(A2279,Sheet2!$A$2:$C$250,3)</f>
        <v>229</v>
      </c>
      <c r="C2279" t="str">
        <f>VLOOKUP(A2279,Sheet2!$A$2:$C$250,2)</f>
        <v>Bristol Bay</v>
      </c>
      <c r="D2279" t="s">
        <v>1460</v>
      </c>
      <c r="E2279" t="s">
        <v>3232</v>
      </c>
      <c r="F2279">
        <v>1900</v>
      </c>
      <c r="K2279">
        <v>24000</v>
      </c>
    </row>
    <row r="2280" spans="1:11">
      <c r="A2280" t="s">
        <v>1466</v>
      </c>
      <c r="B2280">
        <f>VLOOKUP(A2280,Sheet2!$A$2:$C$250,3)</f>
        <v>229</v>
      </c>
      <c r="C2280" t="str">
        <f>VLOOKUP(A2280,Sheet2!$A$2:$C$250,2)</f>
        <v>Bristol Bay</v>
      </c>
      <c r="D2280" t="s">
        <v>147</v>
      </c>
      <c r="E2280" t="s">
        <v>3232</v>
      </c>
      <c r="F2280">
        <v>2500</v>
      </c>
    </row>
    <row r="2281" spans="1:11">
      <c r="A2281" t="s">
        <v>1466</v>
      </c>
      <c r="B2281">
        <f>VLOOKUP(A2281,Sheet2!$A$2:$C$250,3)</f>
        <v>229</v>
      </c>
      <c r="C2281" t="str">
        <f>VLOOKUP(A2281,Sheet2!$A$2:$C$250,2)</f>
        <v>Bristol Bay</v>
      </c>
      <c r="D2281" t="s">
        <v>1460</v>
      </c>
      <c r="E2281" t="s">
        <v>3232</v>
      </c>
      <c r="F2281">
        <v>2583</v>
      </c>
    </row>
    <row r="2282" spans="1:11">
      <c r="A2282" t="s">
        <v>1466</v>
      </c>
      <c r="B2282">
        <f>VLOOKUP(A2282,Sheet2!$A$2:$C$250,3)</f>
        <v>229</v>
      </c>
      <c r="C2282" t="str">
        <f>VLOOKUP(A2282,Sheet2!$A$2:$C$250,2)</f>
        <v>Bristol Bay</v>
      </c>
      <c r="D2282" t="s">
        <v>361</v>
      </c>
      <c r="E2282" t="s">
        <v>377</v>
      </c>
      <c r="F2282">
        <v>1300</v>
      </c>
      <c r="I2282">
        <v>1060</v>
      </c>
      <c r="K2282">
        <v>3600</v>
      </c>
    </row>
    <row r="2283" spans="1:11">
      <c r="A2283" t="s">
        <v>1466</v>
      </c>
      <c r="B2283">
        <f>VLOOKUP(A2283,Sheet2!$A$2:$C$250,3)</f>
        <v>229</v>
      </c>
      <c r="C2283" t="str">
        <f>VLOOKUP(A2283,Sheet2!$A$2:$C$250,2)</f>
        <v>Bristol Bay</v>
      </c>
      <c r="D2283" t="s">
        <v>1132</v>
      </c>
      <c r="E2283" t="s">
        <v>1500</v>
      </c>
      <c r="F2283">
        <v>770</v>
      </c>
    </row>
    <row r="2284" spans="1:11">
      <c r="A2284" t="s">
        <v>2797</v>
      </c>
      <c r="B2284">
        <f>VLOOKUP(A2284,Sheet2!$A$2:$C$250,3)</f>
        <v>229</v>
      </c>
      <c r="C2284" t="str">
        <f>VLOOKUP(A2284,Sheet2!$A$2:$C$250,2)</f>
        <v>Bristol Bay</v>
      </c>
      <c r="D2284" t="s">
        <v>2798</v>
      </c>
      <c r="E2284" t="s">
        <v>1500</v>
      </c>
      <c r="F2284">
        <v>1104</v>
      </c>
      <c r="I2284">
        <v>1927.007299270073</v>
      </c>
    </row>
    <row r="2285" spans="1:11">
      <c r="A2285" t="s">
        <v>1466</v>
      </c>
      <c r="B2285">
        <f>VLOOKUP(A2285,Sheet2!$A$2:$C$250,3)</f>
        <v>229</v>
      </c>
      <c r="C2285" t="str">
        <f>VLOOKUP(A2285,Sheet2!$A$2:$C$250,2)</f>
        <v>Bristol Bay</v>
      </c>
      <c r="D2285" t="s">
        <v>1452</v>
      </c>
      <c r="E2285" t="s">
        <v>1500</v>
      </c>
    </row>
    <row r="2286" spans="1:11">
      <c r="A2286" t="s">
        <v>1466</v>
      </c>
      <c r="B2286">
        <f>VLOOKUP(A2286,Sheet2!$A$2:$C$250,3)</f>
        <v>229</v>
      </c>
      <c r="C2286" t="str">
        <f>VLOOKUP(A2286,Sheet2!$A$2:$C$250,2)</f>
        <v>Bristol Bay</v>
      </c>
      <c r="D2286" t="s">
        <v>1458</v>
      </c>
      <c r="E2286" t="s">
        <v>1500</v>
      </c>
    </row>
    <row r="2287" spans="1:11">
      <c r="A2287" t="s">
        <v>1466</v>
      </c>
      <c r="B2287">
        <f>VLOOKUP(A2287,Sheet2!$A$2:$C$250,3)</f>
        <v>229</v>
      </c>
      <c r="C2287" t="str">
        <f>VLOOKUP(A2287,Sheet2!$A$2:$C$250,2)</f>
        <v>Bristol Bay</v>
      </c>
      <c r="D2287" t="s">
        <v>1459</v>
      </c>
      <c r="E2287" t="s">
        <v>1500</v>
      </c>
    </row>
    <row r="2288" spans="1:11">
      <c r="A2288" t="s">
        <v>1466</v>
      </c>
      <c r="B2288">
        <f>VLOOKUP(A2288,Sheet2!$A$2:$C$250,3)</f>
        <v>229</v>
      </c>
      <c r="C2288" t="str">
        <f>VLOOKUP(A2288,Sheet2!$A$2:$C$250,2)</f>
        <v>Bristol Bay</v>
      </c>
      <c r="D2288" t="s">
        <v>849</v>
      </c>
      <c r="E2288" t="s">
        <v>2424</v>
      </c>
      <c r="F2288">
        <v>780</v>
      </c>
      <c r="I2288">
        <v>1060</v>
      </c>
      <c r="K2288">
        <v>2100</v>
      </c>
    </row>
    <row r="2289" spans="1:11">
      <c r="A2289" t="s">
        <v>1466</v>
      </c>
      <c r="B2289">
        <f>VLOOKUP(A2289,Sheet2!$A$2:$C$250,3)</f>
        <v>229</v>
      </c>
      <c r="C2289" t="str">
        <f>VLOOKUP(A2289,Sheet2!$A$2:$C$250,2)</f>
        <v>Bristol Bay</v>
      </c>
      <c r="D2289" t="s">
        <v>170</v>
      </c>
      <c r="E2289" t="s">
        <v>2424</v>
      </c>
      <c r="F2289">
        <v>1600</v>
      </c>
      <c r="I2289">
        <v>2100</v>
      </c>
      <c r="K2289">
        <v>8400</v>
      </c>
    </row>
    <row r="2290" spans="1:11">
      <c r="A2290" t="s">
        <v>1466</v>
      </c>
      <c r="B2290">
        <f>VLOOKUP(A2290,Sheet2!$A$2:$C$250,3)</f>
        <v>229</v>
      </c>
      <c r="C2290" t="str">
        <f>VLOOKUP(A2290,Sheet2!$A$2:$C$250,2)</f>
        <v>Bristol Bay</v>
      </c>
      <c r="D2290" t="s">
        <v>890</v>
      </c>
      <c r="E2290" t="s">
        <v>2424</v>
      </c>
    </row>
    <row r="2291" spans="1:11">
      <c r="A2291" t="s">
        <v>1466</v>
      </c>
      <c r="B2291">
        <f>VLOOKUP(A2291,Sheet2!$A$2:$C$250,3)</f>
        <v>229</v>
      </c>
      <c r="C2291" t="str">
        <f>VLOOKUP(A2291,Sheet2!$A$2:$C$250,2)</f>
        <v>Bristol Bay</v>
      </c>
      <c r="D2291" t="s">
        <v>1453</v>
      </c>
      <c r="E2291" t="s">
        <v>2424</v>
      </c>
    </row>
    <row r="2292" spans="1:11">
      <c r="A2292" t="s">
        <v>1466</v>
      </c>
      <c r="B2292">
        <f>VLOOKUP(A2292,Sheet2!$A$2:$C$250,3)</f>
        <v>229</v>
      </c>
      <c r="C2292" t="str">
        <f>VLOOKUP(A2292,Sheet2!$A$2:$C$250,2)</f>
        <v>Bristol Bay</v>
      </c>
      <c r="D2292" t="s">
        <v>1456</v>
      </c>
      <c r="E2292" t="s">
        <v>2424</v>
      </c>
    </row>
    <row r="2293" spans="1:11">
      <c r="A2293" t="s">
        <v>1466</v>
      </c>
      <c r="B2293">
        <f>VLOOKUP(A2293,Sheet2!$A$2:$C$250,3)</f>
        <v>229</v>
      </c>
      <c r="C2293" t="str">
        <f>VLOOKUP(A2293,Sheet2!$A$2:$C$250,2)</f>
        <v>Bristol Bay</v>
      </c>
      <c r="D2293" t="s">
        <v>1457</v>
      </c>
      <c r="E2293" t="s">
        <v>2424</v>
      </c>
    </row>
    <row r="2294" spans="1:11">
      <c r="A2294" t="s">
        <v>1466</v>
      </c>
      <c r="B2294">
        <f>VLOOKUP(A2294,Sheet2!$A$2:$C$250,3)</f>
        <v>229</v>
      </c>
      <c r="C2294" t="str">
        <f>VLOOKUP(A2294,Sheet2!$A$2:$C$250,2)</f>
        <v>Bristol Bay</v>
      </c>
      <c r="D2294" t="s">
        <v>1364</v>
      </c>
      <c r="E2294" t="s">
        <v>2424</v>
      </c>
    </row>
    <row r="2295" spans="1:11">
      <c r="A2295" t="s">
        <v>1466</v>
      </c>
      <c r="B2295">
        <f>VLOOKUP(A2295,Sheet2!$A$2:$C$250,3)</f>
        <v>229</v>
      </c>
      <c r="C2295" t="str">
        <f>VLOOKUP(A2295,Sheet2!$A$2:$C$250,2)</f>
        <v>Bristol Bay</v>
      </c>
      <c r="D2295" t="s">
        <v>1782</v>
      </c>
      <c r="E2295" t="s">
        <v>213</v>
      </c>
      <c r="F2295">
        <v>580</v>
      </c>
      <c r="I2295">
        <v>1270</v>
      </c>
      <c r="K2295">
        <v>1800</v>
      </c>
    </row>
    <row r="2296" spans="1:11">
      <c r="A2296" t="s">
        <v>1466</v>
      </c>
      <c r="B2296">
        <f>VLOOKUP(A2296,Sheet2!$A$2:$C$250,3)</f>
        <v>229</v>
      </c>
      <c r="C2296" t="str">
        <f>VLOOKUP(A2296,Sheet2!$A$2:$C$250,2)</f>
        <v>Bristol Bay</v>
      </c>
      <c r="D2296" t="s">
        <v>268</v>
      </c>
      <c r="E2296" t="s">
        <v>213</v>
      </c>
    </row>
    <row r="2297" spans="1:11">
      <c r="A2297" t="s">
        <v>1466</v>
      </c>
      <c r="B2297">
        <f>VLOOKUP(A2297,Sheet2!$A$2:$C$250,3)</f>
        <v>229</v>
      </c>
      <c r="C2297" t="str">
        <f>VLOOKUP(A2297,Sheet2!$A$2:$C$250,2)</f>
        <v>Bristol Bay</v>
      </c>
      <c r="D2297" t="s">
        <v>1463</v>
      </c>
      <c r="E2297" t="s">
        <v>2194</v>
      </c>
      <c r="F2297">
        <v>1920</v>
      </c>
    </row>
    <row r="2298" spans="1:11">
      <c r="A2298" t="s">
        <v>1466</v>
      </c>
      <c r="B2298">
        <f>VLOOKUP(A2298,Sheet2!$A$2:$C$250,3)</f>
        <v>229</v>
      </c>
      <c r="C2298" t="str">
        <f>VLOOKUP(A2298,Sheet2!$A$2:$C$250,2)</f>
        <v>Bristol Bay</v>
      </c>
      <c r="D2298" t="s">
        <v>1465</v>
      </c>
      <c r="E2298" t="s">
        <v>1980</v>
      </c>
      <c r="F2298">
        <v>251</v>
      </c>
    </row>
    <row r="2299" spans="1:11">
      <c r="A2299" t="s">
        <v>1466</v>
      </c>
      <c r="B2299">
        <f>VLOOKUP(A2299,Sheet2!$A$2:$C$250,3)</f>
        <v>229</v>
      </c>
      <c r="C2299" t="str">
        <f>VLOOKUP(A2299,Sheet2!$A$2:$C$250,2)</f>
        <v>Bristol Bay</v>
      </c>
      <c r="D2299" t="s">
        <v>1454</v>
      </c>
      <c r="E2299" t="s">
        <v>1980</v>
      </c>
      <c r="F2299">
        <v>576</v>
      </c>
    </row>
    <row r="2300" spans="1:11">
      <c r="A2300" t="s">
        <v>1466</v>
      </c>
      <c r="B2300">
        <f>VLOOKUP(A2300,Sheet2!$A$2:$C$250,3)</f>
        <v>229</v>
      </c>
      <c r="C2300" t="str">
        <f>VLOOKUP(A2300,Sheet2!$A$2:$C$250,2)</f>
        <v>Bristol Bay</v>
      </c>
      <c r="D2300" t="s">
        <v>101</v>
      </c>
      <c r="E2300" t="s">
        <v>1980</v>
      </c>
    </row>
    <row r="2301" spans="1:11">
      <c r="A2301" t="s">
        <v>1466</v>
      </c>
      <c r="B2301">
        <f>VLOOKUP(A2301,Sheet2!$A$2:$C$250,3)</f>
        <v>229</v>
      </c>
      <c r="C2301" t="str">
        <f>VLOOKUP(A2301,Sheet2!$A$2:$C$250,2)</f>
        <v>Bristol Bay</v>
      </c>
      <c r="D2301" t="s">
        <v>150</v>
      </c>
      <c r="E2301" t="s">
        <v>65</v>
      </c>
    </row>
    <row r="2302" spans="1:11">
      <c r="A2302" t="s">
        <v>1466</v>
      </c>
      <c r="B2302">
        <f>VLOOKUP(A2302,Sheet2!$A$2:$C$250,3)</f>
        <v>229</v>
      </c>
      <c r="C2302" t="str">
        <f>VLOOKUP(A2302,Sheet2!$A$2:$C$250,2)</f>
        <v>Bristol Bay</v>
      </c>
      <c r="D2302" t="s">
        <v>1242</v>
      </c>
      <c r="E2302" t="s">
        <v>65</v>
      </c>
    </row>
    <row r="2303" spans="1:11">
      <c r="A2303" t="s">
        <v>260</v>
      </c>
      <c r="B2303">
        <f>VLOOKUP(A2303,Sheet2!$A$2:$C$250,3)</f>
        <v>456</v>
      </c>
      <c r="C2303" t="str">
        <f>VLOOKUP(A2303,Sheet2!$A$2:$C$250,2)</f>
        <v>Lower Yukon-Kuskokwim</v>
      </c>
      <c r="D2303" t="s">
        <v>279</v>
      </c>
      <c r="E2303" t="s">
        <v>3615</v>
      </c>
      <c r="F2303">
        <v>8903</v>
      </c>
      <c r="G2303" t="s">
        <v>6</v>
      </c>
    </row>
    <row r="2304" spans="1:11">
      <c r="A2304" t="s">
        <v>260</v>
      </c>
      <c r="B2304">
        <f>VLOOKUP(A2304,Sheet2!$A$2:$C$250,3)</f>
        <v>456</v>
      </c>
      <c r="C2304" t="str">
        <f>VLOOKUP(A2304,Sheet2!$A$2:$C$250,2)</f>
        <v>Lower Yukon-Kuskokwim</v>
      </c>
      <c r="D2304" t="s">
        <v>58</v>
      </c>
      <c r="E2304" t="s">
        <v>3335</v>
      </c>
      <c r="F2304">
        <v>18141</v>
      </c>
    </row>
    <row r="2305" spans="1:9">
      <c r="A2305" t="s">
        <v>260</v>
      </c>
      <c r="B2305">
        <f>VLOOKUP(A2305,Sheet2!$A$2:$C$250,3)</f>
        <v>456</v>
      </c>
      <c r="C2305" t="str">
        <f>VLOOKUP(A2305,Sheet2!$A$2:$C$250,2)</f>
        <v>Lower Yukon-Kuskokwim</v>
      </c>
      <c r="D2305" t="s">
        <v>274</v>
      </c>
      <c r="E2305" t="s">
        <v>3335</v>
      </c>
    </row>
    <row r="2306" spans="1:9">
      <c r="A2306" t="s">
        <v>260</v>
      </c>
      <c r="B2306">
        <f>VLOOKUP(A2306,Sheet2!$A$2:$C$250,3)</f>
        <v>456</v>
      </c>
      <c r="C2306" t="str">
        <f>VLOOKUP(A2306,Sheet2!$A$2:$C$250,2)</f>
        <v>Lower Yukon-Kuskokwim</v>
      </c>
      <c r="D2306" t="s">
        <v>28</v>
      </c>
      <c r="E2306" t="s">
        <v>3232</v>
      </c>
      <c r="F2306">
        <v>1350</v>
      </c>
      <c r="G2306" t="s">
        <v>6</v>
      </c>
    </row>
    <row r="2307" spans="1:9">
      <c r="A2307" t="s">
        <v>3270</v>
      </c>
      <c r="B2307">
        <f>VLOOKUP(A2307,Sheet2!$A$2:$C$250,3)</f>
        <v>456</v>
      </c>
      <c r="C2307" t="str">
        <f>VLOOKUP(A2307,Sheet2!$A$2:$C$250,2)</f>
        <v>Lower Yukon-Kuskokwim</v>
      </c>
      <c r="D2307" t="s">
        <v>3271</v>
      </c>
      <c r="E2307" t="s">
        <v>3232</v>
      </c>
      <c r="F2307">
        <v>1350</v>
      </c>
      <c r="I2307">
        <v>578.10218978102193</v>
      </c>
    </row>
    <row r="2308" spans="1:9">
      <c r="A2308" t="s">
        <v>260</v>
      </c>
      <c r="B2308">
        <f>VLOOKUP(A2308,Sheet2!$A$2:$C$250,3)</f>
        <v>456</v>
      </c>
      <c r="C2308" t="str">
        <f>VLOOKUP(A2308,Sheet2!$A$2:$C$250,2)</f>
        <v>Lower Yukon-Kuskokwim</v>
      </c>
      <c r="D2308" t="s">
        <v>37</v>
      </c>
      <c r="E2308" t="s">
        <v>377</v>
      </c>
      <c r="F2308">
        <v>1656</v>
      </c>
      <c r="I2308">
        <v>1500</v>
      </c>
    </row>
    <row r="2309" spans="1:9">
      <c r="A2309" t="s">
        <v>260</v>
      </c>
      <c r="B2309">
        <f>VLOOKUP(A2309,Sheet2!$A$2:$C$250,3)</f>
        <v>456</v>
      </c>
      <c r="C2309" t="str">
        <f>VLOOKUP(A2309,Sheet2!$A$2:$C$250,2)</f>
        <v>Lower Yukon-Kuskokwim</v>
      </c>
      <c r="D2309" t="s">
        <v>263</v>
      </c>
      <c r="E2309" t="s">
        <v>377</v>
      </c>
    </row>
    <row r="2310" spans="1:9">
      <c r="A2310" t="s">
        <v>260</v>
      </c>
      <c r="B2310">
        <f>VLOOKUP(A2310,Sheet2!$A$2:$C$250,3)</f>
        <v>456</v>
      </c>
      <c r="C2310" t="str">
        <f>VLOOKUP(A2310,Sheet2!$A$2:$C$250,2)</f>
        <v>Lower Yukon-Kuskokwim</v>
      </c>
      <c r="D2310" t="s">
        <v>271</v>
      </c>
      <c r="E2310" t="s">
        <v>377</v>
      </c>
    </row>
    <row r="2311" spans="1:9">
      <c r="A2311" t="s">
        <v>260</v>
      </c>
      <c r="B2311">
        <f>VLOOKUP(A2311,Sheet2!$A$2:$C$250,3)</f>
        <v>456</v>
      </c>
      <c r="C2311" t="str">
        <f>VLOOKUP(A2311,Sheet2!$A$2:$C$250,2)</f>
        <v>Lower Yukon-Kuskokwim</v>
      </c>
      <c r="D2311" t="s">
        <v>261</v>
      </c>
      <c r="E2311" t="s">
        <v>1500</v>
      </c>
    </row>
    <row r="2312" spans="1:9">
      <c r="A2312" t="s">
        <v>260</v>
      </c>
      <c r="B2312">
        <f>VLOOKUP(A2312,Sheet2!$A$2:$C$250,3)</f>
        <v>456</v>
      </c>
      <c r="C2312" t="str">
        <f>VLOOKUP(A2312,Sheet2!$A$2:$C$250,2)</f>
        <v>Lower Yukon-Kuskokwim</v>
      </c>
      <c r="D2312" t="s">
        <v>262</v>
      </c>
      <c r="E2312" t="s">
        <v>1500</v>
      </c>
    </row>
    <row r="2313" spans="1:9">
      <c r="A2313" t="s">
        <v>260</v>
      </c>
      <c r="B2313">
        <f>VLOOKUP(A2313,Sheet2!$A$2:$C$250,3)</f>
        <v>456</v>
      </c>
      <c r="C2313" t="str">
        <f>VLOOKUP(A2313,Sheet2!$A$2:$C$250,2)</f>
        <v>Lower Yukon-Kuskokwim</v>
      </c>
      <c r="D2313" t="s">
        <v>264</v>
      </c>
      <c r="E2313" t="s">
        <v>1500</v>
      </c>
    </row>
    <row r="2314" spans="1:9">
      <c r="A2314" t="s">
        <v>260</v>
      </c>
      <c r="B2314">
        <f>VLOOKUP(A2314,Sheet2!$A$2:$C$250,3)</f>
        <v>456</v>
      </c>
      <c r="C2314" t="str">
        <f>VLOOKUP(A2314,Sheet2!$A$2:$C$250,2)</f>
        <v>Lower Yukon-Kuskokwim</v>
      </c>
      <c r="D2314" t="s">
        <v>269</v>
      </c>
      <c r="E2314" t="s">
        <v>1500</v>
      </c>
    </row>
    <row r="2315" spans="1:9">
      <c r="A2315" t="s">
        <v>260</v>
      </c>
      <c r="B2315">
        <f>VLOOKUP(A2315,Sheet2!$A$2:$C$250,3)</f>
        <v>456</v>
      </c>
      <c r="C2315" t="str">
        <f>VLOOKUP(A2315,Sheet2!$A$2:$C$250,2)</f>
        <v>Lower Yukon-Kuskokwim</v>
      </c>
      <c r="D2315" t="s">
        <v>270</v>
      </c>
      <c r="E2315" t="s">
        <v>1500</v>
      </c>
    </row>
    <row r="2316" spans="1:9">
      <c r="A2316" t="s">
        <v>260</v>
      </c>
      <c r="B2316">
        <f>VLOOKUP(A2316,Sheet2!$A$2:$C$250,3)</f>
        <v>456</v>
      </c>
      <c r="C2316" t="str">
        <f>VLOOKUP(A2316,Sheet2!$A$2:$C$250,2)</f>
        <v>Lower Yukon-Kuskokwim</v>
      </c>
      <c r="D2316" t="s">
        <v>275</v>
      </c>
      <c r="E2316" t="s">
        <v>1500</v>
      </c>
    </row>
    <row r="2317" spans="1:9">
      <c r="A2317" t="s">
        <v>260</v>
      </c>
      <c r="B2317">
        <f>VLOOKUP(A2317,Sheet2!$A$2:$C$250,3)</f>
        <v>456</v>
      </c>
      <c r="C2317" t="str">
        <f>VLOOKUP(A2317,Sheet2!$A$2:$C$250,2)</f>
        <v>Lower Yukon-Kuskokwim</v>
      </c>
      <c r="D2317" t="s">
        <v>255</v>
      </c>
      <c r="E2317" t="s">
        <v>1500</v>
      </c>
    </row>
    <row r="2318" spans="1:9">
      <c r="A2318" t="s">
        <v>260</v>
      </c>
      <c r="B2318">
        <f>VLOOKUP(A2318,Sheet2!$A$2:$C$250,3)</f>
        <v>456</v>
      </c>
      <c r="C2318" t="str">
        <f>VLOOKUP(A2318,Sheet2!$A$2:$C$250,2)</f>
        <v>Lower Yukon-Kuskokwim</v>
      </c>
      <c r="D2318" t="s">
        <v>276</v>
      </c>
      <c r="E2318" t="s">
        <v>1500</v>
      </c>
    </row>
    <row r="2319" spans="1:9">
      <c r="A2319" t="s">
        <v>260</v>
      </c>
      <c r="B2319">
        <f>VLOOKUP(A2319,Sheet2!$A$2:$C$250,3)</f>
        <v>456</v>
      </c>
      <c r="C2319" t="str">
        <f>VLOOKUP(A2319,Sheet2!$A$2:$C$250,2)</f>
        <v>Lower Yukon-Kuskokwim</v>
      </c>
      <c r="D2319" t="s">
        <v>277</v>
      </c>
      <c r="E2319" t="s">
        <v>1500</v>
      </c>
    </row>
    <row r="2320" spans="1:9">
      <c r="A2320" t="s">
        <v>260</v>
      </c>
      <c r="B2320">
        <f>VLOOKUP(A2320,Sheet2!$A$2:$C$250,3)</f>
        <v>456</v>
      </c>
      <c r="C2320" t="str">
        <f>VLOOKUP(A2320,Sheet2!$A$2:$C$250,2)</f>
        <v>Lower Yukon-Kuskokwim</v>
      </c>
      <c r="D2320" t="s">
        <v>190</v>
      </c>
      <c r="E2320" t="s">
        <v>2424</v>
      </c>
    </row>
    <row r="2321" spans="1:19">
      <c r="A2321" t="s">
        <v>260</v>
      </c>
      <c r="B2321">
        <f>VLOOKUP(A2321,Sheet2!$A$2:$C$250,3)</f>
        <v>456</v>
      </c>
      <c r="C2321" t="str">
        <f>VLOOKUP(A2321,Sheet2!$A$2:$C$250,2)</f>
        <v>Lower Yukon-Kuskokwim</v>
      </c>
      <c r="D2321" t="s">
        <v>93</v>
      </c>
      <c r="E2321" t="s">
        <v>2424</v>
      </c>
    </row>
    <row r="2322" spans="1:19">
      <c r="A2322" t="s">
        <v>260</v>
      </c>
      <c r="B2322">
        <f>VLOOKUP(A2322,Sheet2!$A$2:$C$250,3)</f>
        <v>456</v>
      </c>
      <c r="C2322" t="str">
        <f>VLOOKUP(A2322,Sheet2!$A$2:$C$250,2)</f>
        <v>Lower Yukon-Kuskokwim</v>
      </c>
      <c r="D2322" t="s">
        <v>265</v>
      </c>
      <c r="E2322" t="s">
        <v>2424</v>
      </c>
    </row>
    <row r="2323" spans="1:19">
      <c r="A2323" t="s">
        <v>260</v>
      </c>
      <c r="B2323">
        <f>VLOOKUP(A2323,Sheet2!$A$2:$C$250,3)</f>
        <v>456</v>
      </c>
      <c r="C2323" t="str">
        <f>VLOOKUP(A2323,Sheet2!$A$2:$C$250,2)</f>
        <v>Lower Yukon-Kuskokwim</v>
      </c>
      <c r="D2323" t="s">
        <v>266</v>
      </c>
      <c r="E2323" t="s">
        <v>2424</v>
      </c>
    </row>
    <row r="2324" spans="1:19">
      <c r="A2324" t="s">
        <v>260</v>
      </c>
      <c r="B2324">
        <f>VLOOKUP(A2324,Sheet2!$A$2:$C$250,3)</f>
        <v>456</v>
      </c>
      <c r="C2324" t="str">
        <f>VLOOKUP(A2324,Sheet2!$A$2:$C$250,2)</f>
        <v>Lower Yukon-Kuskokwim</v>
      </c>
      <c r="D2324" t="s">
        <v>162</v>
      </c>
      <c r="E2324" t="s">
        <v>2424</v>
      </c>
    </row>
    <row r="2325" spans="1:19">
      <c r="A2325" t="s">
        <v>260</v>
      </c>
      <c r="B2325">
        <f>VLOOKUP(A2325,Sheet2!$A$2:$C$250,3)</f>
        <v>456</v>
      </c>
      <c r="C2325" t="str">
        <f>VLOOKUP(A2325,Sheet2!$A$2:$C$250,2)</f>
        <v>Lower Yukon-Kuskokwim</v>
      </c>
      <c r="D2325" t="s">
        <v>267</v>
      </c>
      <c r="E2325" t="s">
        <v>213</v>
      </c>
    </row>
    <row r="2326" spans="1:19">
      <c r="A2326" t="s">
        <v>260</v>
      </c>
      <c r="B2326">
        <f>VLOOKUP(A2326,Sheet2!$A$2:$C$250,3)</f>
        <v>456</v>
      </c>
      <c r="C2326" t="str">
        <f>VLOOKUP(A2326,Sheet2!$A$2:$C$250,2)</f>
        <v>Lower Yukon-Kuskokwim</v>
      </c>
      <c r="D2326" t="s">
        <v>268</v>
      </c>
      <c r="E2326" t="s">
        <v>213</v>
      </c>
    </row>
    <row r="2327" spans="1:19">
      <c r="A2327" t="s">
        <v>260</v>
      </c>
      <c r="B2327">
        <f>VLOOKUP(A2327,Sheet2!$A$2:$C$250,3)</f>
        <v>456</v>
      </c>
      <c r="C2327" t="str">
        <f>VLOOKUP(A2327,Sheet2!$A$2:$C$250,2)</f>
        <v>Lower Yukon-Kuskokwim</v>
      </c>
      <c r="D2327" t="s">
        <v>231</v>
      </c>
      <c r="E2327" t="s">
        <v>213</v>
      </c>
    </row>
    <row r="2328" spans="1:19">
      <c r="A2328" t="s">
        <v>260</v>
      </c>
      <c r="B2328">
        <f>VLOOKUP(A2328,Sheet2!$A$2:$C$250,3)</f>
        <v>456</v>
      </c>
      <c r="C2328" t="str">
        <f>VLOOKUP(A2328,Sheet2!$A$2:$C$250,2)</f>
        <v>Lower Yukon-Kuskokwim</v>
      </c>
      <c r="D2328" t="s">
        <v>254</v>
      </c>
      <c r="E2328" t="s">
        <v>2194</v>
      </c>
    </row>
    <row r="2329" spans="1:19">
      <c r="A2329" t="s">
        <v>260</v>
      </c>
      <c r="B2329">
        <f>VLOOKUP(A2329,Sheet2!$A$2:$C$250,3)</f>
        <v>456</v>
      </c>
      <c r="C2329" t="str">
        <f>VLOOKUP(A2329,Sheet2!$A$2:$C$250,2)</f>
        <v>Lower Yukon-Kuskokwim</v>
      </c>
      <c r="D2329" t="s">
        <v>278</v>
      </c>
      <c r="E2329" t="s">
        <v>2194</v>
      </c>
    </row>
    <row r="2330" spans="1:19">
      <c r="A2330" t="s">
        <v>260</v>
      </c>
      <c r="B2330">
        <f>VLOOKUP(A2330,Sheet2!$A$2:$C$250,3)</f>
        <v>456</v>
      </c>
      <c r="C2330" t="str">
        <f>VLOOKUP(A2330,Sheet2!$A$2:$C$250,2)</f>
        <v>Lower Yukon-Kuskokwim</v>
      </c>
      <c r="D2330" t="s">
        <v>82</v>
      </c>
      <c r="E2330" t="s">
        <v>1980</v>
      </c>
      <c r="F2330">
        <v>1300</v>
      </c>
    </row>
    <row r="2331" spans="1:19">
      <c r="A2331" t="s">
        <v>260</v>
      </c>
      <c r="B2331">
        <f>VLOOKUP(A2331,Sheet2!$A$2:$C$250,3)</f>
        <v>456</v>
      </c>
      <c r="C2331" t="str">
        <f>VLOOKUP(A2331,Sheet2!$A$2:$C$250,2)</f>
        <v>Lower Yukon-Kuskokwim</v>
      </c>
      <c r="D2331" t="s">
        <v>272</v>
      </c>
      <c r="E2331" t="s">
        <v>1980</v>
      </c>
    </row>
    <row r="2332" spans="1:19">
      <c r="A2332" t="s">
        <v>260</v>
      </c>
      <c r="B2332">
        <f>VLOOKUP(A2332,Sheet2!$A$2:$C$250,3)</f>
        <v>456</v>
      </c>
      <c r="C2332" t="str">
        <f>VLOOKUP(A2332,Sheet2!$A$2:$C$250,2)</f>
        <v>Lower Yukon-Kuskokwim</v>
      </c>
      <c r="D2332" t="s">
        <v>2092</v>
      </c>
      <c r="E2332" t="s">
        <v>1980</v>
      </c>
    </row>
    <row r="2333" spans="1:19">
      <c r="A2333" t="s">
        <v>260</v>
      </c>
      <c r="B2333">
        <f>VLOOKUP(A2333,Sheet2!$A$2:$C$250,3)</f>
        <v>456</v>
      </c>
      <c r="C2333" t="str">
        <f>VLOOKUP(A2333,Sheet2!$A$2:$C$250,2)</f>
        <v>Lower Yukon-Kuskokwim</v>
      </c>
      <c r="D2333" t="s">
        <v>101</v>
      </c>
      <c r="E2333" t="s">
        <v>1980</v>
      </c>
    </row>
    <row r="2334" spans="1:19">
      <c r="A2334" t="s">
        <v>260</v>
      </c>
      <c r="B2334">
        <f>VLOOKUP(A2334,Sheet2!$A$2:$C$250,3)</f>
        <v>456</v>
      </c>
      <c r="C2334" t="str">
        <f>VLOOKUP(A2334,Sheet2!$A$2:$C$250,2)</f>
        <v>Lower Yukon-Kuskokwim</v>
      </c>
      <c r="D2334" t="s">
        <v>150</v>
      </c>
      <c r="E2334" t="s">
        <v>65</v>
      </c>
    </row>
    <row r="2335" spans="1:19">
      <c r="A2335" t="s">
        <v>260</v>
      </c>
      <c r="B2335">
        <f>VLOOKUP(A2335,Sheet2!$A$2:$C$250,3)</f>
        <v>456</v>
      </c>
      <c r="C2335" t="str">
        <f>VLOOKUP(A2335,Sheet2!$A$2:$C$250,2)</f>
        <v>Lower Yukon-Kuskokwim</v>
      </c>
      <c r="D2335" t="s">
        <v>273</v>
      </c>
      <c r="E2335" t="s">
        <v>65</v>
      </c>
    </row>
    <row r="2336" spans="1:19">
      <c r="A2336" t="s">
        <v>3272</v>
      </c>
      <c r="B2336">
        <f>VLOOKUP(A2336,Sheet2!$A$2:$C$250,3)</f>
        <v>456</v>
      </c>
      <c r="C2336" t="str">
        <f>VLOOKUP(A2336,Sheet2!$A$2:$C$250,2)</f>
        <v>Lower Yukon-Kuskokwim</v>
      </c>
      <c r="E2336" t="s">
        <v>3232</v>
      </c>
      <c r="F2336">
        <v>1350</v>
      </c>
      <c r="I2336">
        <v>599</v>
      </c>
      <c r="K2336">
        <v>8012</v>
      </c>
      <c r="N2336">
        <v>510</v>
      </c>
      <c r="P2336">
        <v>6541</v>
      </c>
      <c r="S2336">
        <v>1500</v>
      </c>
    </row>
    <row r="2337" spans="1:11">
      <c r="A2337" t="s">
        <v>280</v>
      </c>
      <c r="B2337">
        <f>VLOOKUP(A2337,Sheet2!$A$2:$C$250,3)</f>
        <v>644</v>
      </c>
      <c r="C2337" t="str">
        <f>VLOOKUP(A2337,Sheet2!$A$2:$C$250,2)</f>
        <v>Lower Yukon-Kuskokwim</v>
      </c>
      <c r="D2337" t="s">
        <v>285</v>
      </c>
      <c r="E2337" t="s">
        <v>3615</v>
      </c>
    </row>
    <row r="2338" spans="1:11">
      <c r="A2338" t="s">
        <v>2497</v>
      </c>
      <c r="B2338">
        <f>VLOOKUP(A2338,Sheet2!$A$2:$C$250,3)</f>
        <v>644</v>
      </c>
      <c r="C2338" t="str">
        <f>VLOOKUP(A2338,Sheet2!$A$2:$C$250,2)</f>
        <v>Lower Yukon-Kuskokwim</v>
      </c>
      <c r="D2338" t="s">
        <v>3483</v>
      </c>
      <c r="E2338" t="s">
        <v>3335</v>
      </c>
      <c r="F2338">
        <v>40047</v>
      </c>
      <c r="I2338">
        <v>11549.158377737225</v>
      </c>
      <c r="K2338">
        <v>212651.91385000001</v>
      </c>
    </row>
    <row r="2339" spans="1:11">
      <c r="A2339" t="s">
        <v>280</v>
      </c>
      <c r="B2339">
        <f>VLOOKUP(A2339,Sheet2!$A$2:$C$250,3)</f>
        <v>644</v>
      </c>
      <c r="C2339" t="str">
        <f>VLOOKUP(A2339,Sheet2!$A$2:$C$250,2)</f>
        <v>Lower Yukon-Kuskokwim</v>
      </c>
      <c r="D2339" t="s">
        <v>147</v>
      </c>
      <c r="E2339" t="s">
        <v>3232</v>
      </c>
    </row>
    <row r="2340" spans="1:11">
      <c r="A2340" t="s">
        <v>280</v>
      </c>
      <c r="B2340">
        <f>VLOOKUP(A2340,Sheet2!$A$2:$C$250,3)</f>
        <v>644</v>
      </c>
      <c r="C2340" t="str">
        <f>VLOOKUP(A2340,Sheet2!$A$2:$C$250,2)</f>
        <v>Lower Yukon-Kuskokwim</v>
      </c>
      <c r="D2340" t="s">
        <v>287</v>
      </c>
      <c r="E2340" t="s">
        <v>377</v>
      </c>
      <c r="F2340">
        <v>320</v>
      </c>
    </row>
    <row r="2341" spans="1:11">
      <c r="A2341" t="s">
        <v>280</v>
      </c>
      <c r="B2341">
        <f>VLOOKUP(A2341,Sheet2!$A$2:$C$250,3)</f>
        <v>644</v>
      </c>
      <c r="C2341" t="str">
        <f>VLOOKUP(A2341,Sheet2!$A$2:$C$250,2)</f>
        <v>Lower Yukon-Kuskokwim</v>
      </c>
      <c r="D2341" t="s">
        <v>288</v>
      </c>
      <c r="E2341" t="s">
        <v>377</v>
      </c>
      <c r="F2341">
        <v>4966</v>
      </c>
    </row>
    <row r="2342" spans="1:11">
      <c r="A2342" t="s">
        <v>280</v>
      </c>
      <c r="B2342">
        <f>VLOOKUP(A2342,Sheet2!$A$2:$C$250,3)</f>
        <v>644</v>
      </c>
      <c r="C2342" t="str">
        <f>VLOOKUP(A2342,Sheet2!$A$2:$C$250,2)</f>
        <v>Lower Yukon-Kuskokwim</v>
      </c>
      <c r="D2342" t="s">
        <v>283</v>
      </c>
      <c r="E2342" t="s">
        <v>377</v>
      </c>
    </row>
    <row r="2343" spans="1:11">
      <c r="A2343" t="s">
        <v>280</v>
      </c>
      <c r="B2343">
        <f>VLOOKUP(A2343,Sheet2!$A$2:$C$250,3)</f>
        <v>644</v>
      </c>
      <c r="C2343" t="str">
        <f>VLOOKUP(A2343,Sheet2!$A$2:$C$250,2)</f>
        <v>Lower Yukon-Kuskokwim</v>
      </c>
      <c r="D2343" t="s">
        <v>37</v>
      </c>
      <c r="E2343" t="s">
        <v>377</v>
      </c>
    </row>
    <row r="2344" spans="1:11">
      <c r="A2344" t="s">
        <v>280</v>
      </c>
      <c r="B2344">
        <f>VLOOKUP(A2344,Sheet2!$A$2:$C$250,3)</f>
        <v>644</v>
      </c>
      <c r="C2344" t="str">
        <f>VLOOKUP(A2344,Sheet2!$A$2:$C$250,2)</f>
        <v>Lower Yukon-Kuskokwim</v>
      </c>
      <c r="D2344" t="s">
        <v>2575</v>
      </c>
      <c r="E2344" t="s">
        <v>1500</v>
      </c>
      <c r="F2344">
        <v>96</v>
      </c>
    </row>
    <row r="2345" spans="1:11">
      <c r="A2345" t="s">
        <v>2497</v>
      </c>
      <c r="B2345">
        <f>VLOOKUP(A2345,Sheet2!$A$2:$C$250,3)</f>
        <v>644</v>
      </c>
      <c r="C2345" t="str">
        <f>VLOOKUP(A2345,Sheet2!$A$2:$C$250,2)</f>
        <v>Lower Yukon-Kuskokwim</v>
      </c>
      <c r="D2345" t="s">
        <v>2800</v>
      </c>
      <c r="E2345" t="s">
        <v>1500</v>
      </c>
      <c r="F2345">
        <v>2200</v>
      </c>
      <c r="I2345">
        <v>963.50364963503648</v>
      </c>
      <c r="K2345">
        <v>11521.603693499997</v>
      </c>
    </row>
    <row r="2346" spans="1:11">
      <c r="A2346" t="s">
        <v>280</v>
      </c>
      <c r="B2346">
        <f>VLOOKUP(A2346,Sheet2!$A$2:$C$250,3)</f>
        <v>644</v>
      </c>
      <c r="C2346" t="str">
        <f>VLOOKUP(A2346,Sheet2!$A$2:$C$250,2)</f>
        <v>Lower Yukon-Kuskokwim</v>
      </c>
      <c r="D2346" t="s">
        <v>281</v>
      </c>
      <c r="E2346" t="s">
        <v>1500</v>
      </c>
    </row>
    <row r="2347" spans="1:11">
      <c r="A2347" t="s">
        <v>280</v>
      </c>
      <c r="B2347">
        <f>VLOOKUP(A2347,Sheet2!$A$2:$C$250,3)</f>
        <v>644</v>
      </c>
      <c r="C2347" t="str">
        <f>VLOOKUP(A2347,Sheet2!$A$2:$C$250,2)</f>
        <v>Lower Yukon-Kuskokwim</v>
      </c>
      <c r="D2347" t="s">
        <v>282</v>
      </c>
      <c r="E2347" t="s">
        <v>1500</v>
      </c>
    </row>
    <row r="2348" spans="1:11">
      <c r="A2348" t="s">
        <v>280</v>
      </c>
      <c r="B2348">
        <f>VLOOKUP(A2348,Sheet2!$A$2:$C$250,3)</f>
        <v>644</v>
      </c>
      <c r="C2348" t="str">
        <f>VLOOKUP(A2348,Sheet2!$A$2:$C$250,2)</f>
        <v>Lower Yukon-Kuskokwim</v>
      </c>
      <c r="D2348" t="s">
        <v>85</v>
      </c>
      <c r="E2348" t="s">
        <v>1500</v>
      </c>
    </row>
    <row r="2349" spans="1:11">
      <c r="A2349" t="s">
        <v>280</v>
      </c>
      <c r="B2349">
        <f>VLOOKUP(A2349,Sheet2!$A$2:$C$250,3)</f>
        <v>644</v>
      </c>
      <c r="C2349" t="str">
        <f>VLOOKUP(A2349,Sheet2!$A$2:$C$250,2)</f>
        <v>Lower Yukon-Kuskokwim</v>
      </c>
      <c r="D2349" t="s">
        <v>284</v>
      </c>
      <c r="E2349" t="s">
        <v>1500</v>
      </c>
    </row>
    <row r="2350" spans="1:11">
      <c r="A2350" t="s">
        <v>280</v>
      </c>
      <c r="B2350">
        <f>VLOOKUP(A2350,Sheet2!$A$2:$C$250,3)</f>
        <v>644</v>
      </c>
      <c r="C2350" t="str">
        <f>VLOOKUP(A2350,Sheet2!$A$2:$C$250,2)</f>
        <v>Lower Yukon-Kuskokwim</v>
      </c>
      <c r="D2350" t="s">
        <v>289</v>
      </c>
      <c r="E2350" t="s">
        <v>1500</v>
      </c>
    </row>
    <row r="2351" spans="1:11">
      <c r="A2351" t="s">
        <v>280</v>
      </c>
      <c r="B2351">
        <f>VLOOKUP(A2351,Sheet2!$A$2:$C$250,3)</f>
        <v>644</v>
      </c>
      <c r="C2351" t="str">
        <f>VLOOKUP(A2351,Sheet2!$A$2:$C$250,2)</f>
        <v>Lower Yukon-Kuskokwim</v>
      </c>
      <c r="D2351" t="s">
        <v>27</v>
      </c>
      <c r="E2351" t="s">
        <v>1500</v>
      </c>
    </row>
    <row r="2352" spans="1:11">
      <c r="A2352" t="s">
        <v>280</v>
      </c>
      <c r="B2352">
        <f>VLOOKUP(A2352,Sheet2!$A$2:$C$250,3)</f>
        <v>644</v>
      </c>
      <c r="C2352" t="str">
        <f>VLOOKUP(A2352,Sheet2!$A$2:$C$250,2)</f>
        <v>Lower Yukon-Kuskokwim</v>
      </c>
      <c r="D2352" t="s">
        <v>291</v>
      </c>
      <c r="E2352" t="s">
        <v>1500</v>
      </c>
    </row>
    <row r="2353" spans="1:11">
      <c r="A2353" t="s">
        <v>280</v>
      </c>
      <c r="B2353">
        <f>VLOOKUP(A2353,Sheet2!$A$2:$C$250,3)</f>
        <v>644</v>
      </c>
      <c r="C2353" t="str">
        <f>VLOOKUP(A2353,Sheet2!$A$2:$C$250,2)</f>
        <v>Lower Yukon-Kuskokwim</v>
      </c>
      <c r="D2353" t="s">
        <v>292</v>
      </c>
      <c r="E2353" t="s">
        <v>1500</v>
      </c>
    </row>
    <row r="2354" spans="1:11">
      <c r="A2354" t="s">
        <v>280</v>
      </c>
      <c r="B2354">
        <f>VLOOKUP(A2354,Sheet2!$A$2:$C$250,3)</f>
        <v>644</v>
      </c>
      <c r="C2354" t="str">
        <f>VLOOKUP(A2354,Sheet2!$A$2:$C$250,2)</f>
        <v>Lower Yukon-Kuskokwim</v>
      </c>
      <c r="D2354" t="s">
        <v>293</v>
      </c>
      <c r="E2354" t="s">
        <v>1500</v>
      </c>
    </row>
    <row r="2355" spans="1:11">
      <c r="A2355" t="s">
        <v>280</v>
      </c>
      <c r="B2355">
        <f>VLOOKUP(A2355,Sheet2!$A$2:$C$250,3)</f>
        <v>644</v>
      </c>
      <c r="C2355" t="str">
        <f>VLOOKUP(A2355,Sheet2!$A$2:$C$250,2)</f>
        <v>Lower Yukon-Kuskokwim</v>
      </c>
      <c r="D2355" t="s">
        <v>295</v>
      </c>
      <c r="E2355" t="s">
        <v>1500</v>
      </c>
    </row>
    <row r="2356" spans="1:11">
      <c r="A2356" t="s">
        <v>280</v>
      </c>
      <c r="B2356">
        <f>VLOOKUP(A2356,Sheet2!$A$2:$C$250,3)</f>
        <v>644</v>
      </c>
      <c r="C2356" t="str">
        <f>VLOOKUP(A2356,Sheet2!$A$2:$C$250,2)</f>
        <v>Lower Yukon-Kuskokwim</v>
      </c>
      <c r="D2356" t="s">
        <v>255</v>
      </c>
      <c r="E2356" t="s">
        <v>1500</v>
      </c>
    </row>
    <row r="2357" spans="1:11">
      <c r="A2357" t="s">
        <v>280</v>
      </c>
      <c r="B2357">
        <f>VLOOKUP(A2357,Sheet2!$A$2:$C$250,3)</f>
        <v>644</v>
      </c>
      <c r="C2357" t="str">
        <f>VLOOKUP(A2357,Sheet2!$A$2:$C$250,2)</f>
        <v>Lower Yukon-Kuskokwim</v>
      </c>
      <c r="D2357" t="s">
        <v>299</v>
      </c>
      <c r="E2357" t="s">
        <v>1500</v>
      </c>
    </row>
    <row r="2358" spans="1:11">
      <c r="A2358" t="s">
        <v>2497</v>
      </c>
      <c r="B2358">
        <f>VLOOKUP(A2358,Sheet2!$A$2:$C$250,3)</f>
        <v>644</v>
      </c>
      <c r="C2358" t="str">
        <f>VLOOKUP(A2358,Sheet2!$A$2:$C$250,2)</f>
        <v>Lower Yukon-Kuskokwim</v>
      </c>
      <c r="D2358" t="s">
        <v>2498</v>
      </c>
      <c r="E2358" t="s">
        <v>2424</v>
      </c>
      <c r="F2358">
        <v>1560</v>
      </c>
      <c r="I2358">
        <v>1387.4452554744526</v>
      </c>
    </row>
    <row r="2359" spans="1:11">
      <c r="A2359" t="s">
        <v>280</v>
      </c>
      <c r="B2359">
        <f>VLOOKUP(A2359,Sheet2!$A$2:$C$250,3)</f>
        <v>644</v>
      </c>
      <c r="C2359" t="str">
        <f>VLOOKUP(A2359,Sheet2!$A$2:$C$250,2)</f>
        <v>Lower Yukon-Kuskokwim</v>
      </c>
      <c r="D2359" t="s">
        <v>190</v>
      </c>
      <c r="E2359" t="s">
        <v>2424</v>
      </c>
      <c r="F2359">
        <v>4000</v>
      </c>
    </row>
    <row r="2360" spans="1:11">
      <c r="A2360" t="s">
        <v>280</v>
      </c>
      <c r="B2360">
        <f>VLOOKUP(A2360,Sheet2!$A$2:$C$250,3)</f>
        <v>644</v>
      </c>
      <c r="C2360" t="str">
        <f>VLOOKUP(A2360,Sheet2!$A$2:$C$250,2)</f>
        <v>Lower Yukon-Kuskokwim</v>
      </c>
      <c r="D2360" t="s">
        <v>48</v>
      </c>
      <c r="E2360" t="s">
        <v>2424</v>
      </c>
      <c r="F2360">
        <v>5000</v>
      </c>
    </row>
    <row r="2361" spans="1:11">
      <c r="A2361" t="s">
        <v>280</v>
      </c>
      <c r="B2361">
        <f>VLOOKUP(A2361,Sheet2!$A$2:$C$250,3)</f>
        <v>644</v>
      </c>
      <c r="C2361" t="str">
        <f>VLOOKUP(A2361,Sheet2!$A$2:$C$250,2)</f>
        <v>Lower Yukon-Kuskokwim</v>
      </c>
      <c r="D2361" t="s">
        <v>286</v>
      </c>
      <c r="E2361" t="s">
        <v>2424</v>
      </c>
    </row>
    <row r="2362" spans="1:11">
      <c r="A2362" t="s">
        <v>280</v>
      </c>
      <c r="B2362">
        <f>VLOOKUP(A2362,Sheet2!$A$2:$C$250,3)</f>
        <v>644</v>
      </c>
      <c r="C2362" t="str">
        <f>VLOOKUP(A2362,Sheet2!$A$2:$C$250,2)</f>
        <v>Lower Yukon-Kuskokwim</v>
      </c>
      <c r="D2362" t="s">
        <v>122</v>
      </c>
      <c r="E2362" t="s">
        <v>213</v>
      </c>
    </row>
    <row r="2363" spans="1:11">
      <c r="A2363" t="s">
        <v>280</v>
      </c>
      <c r="B2363">
        <f>VLOOKUP(A2363,Sheet2!$A$2:$C$250,3)</f>
        <v>644</v>
      </c>
      <c r="C2363" t="str">
        <f>VLOOKUP(A2363,Sheet2!$A$2:$C$250,2)</f>
        <v>Lower Yukon-Kuskokwim</v>
      </c>
      <c r="D2363" t="s">
        <v>201</v>
      </c>
      <c r="E2363" t="s">
        <v>213</v>
      </c>
    </row>
    <row r="2364" spans="1:11">
      <c r="A2364" t="s">
        <v>280</v>
      </c>
      <c r="B2364">
        <f>VLOOKUP(A2364,Sheet2!$A$2:$C$250,3)</f>
        <v>644</v>
      </c>
      <c r="C2364" t="str">
        <f>VLOOKUP(A2364,Sheet2!$A$2:$C$250,2)</f>
        <v>Lower Yukon-Kuskokwim</v>
      </c>
      <c r="D2364" t="s">
        <v>886</v>
      </c>
      <c r="E2364" t="s">
        <v>2194</v>
      </c>
      <c r="F2364">
        <v>3591</v>
      </c>
    </row>
    <row r="2365" spans="1:11">
      <c r="A2365" t="s">
        <v>280</v>
      </c>
      <c r="B2365">
        <f>VLOOKUP(A2365,Sheet2!$A$2:$C$250,3)</f>
        <v>644</v>
      </c>
      <c r="C2365" t="str">
        <f>VLOOKUP(A2365,Sheet2!$A$2:$C$250,2)</f>
        <v>Lower Yukon-Kuskokwim</v>
      </c>
      <c r="D2365" t="s">
        <v>302</v>
      </c>
      <c r="E2365" t="s">
        <v>2194</v>
      </c>
      <c r="F2365">
        <v>5000</v>
      </c>
      <c r="K2365">
        <v>92744</v>
      </c>
    </row>
    <row r="2366" spans="1:11">
      <c r="A2366" t="s">
        <v>280</v>
      </c>
      <c r="B2366">
        <f>VLOOKUP(A2366,Sheet2!$A$2:$C$250,3)</f>
        <v>644</v>
      </c>
      <c r="C2366" t="str">
        <f>VLOOKUP(A2366,Sheet2!$A$2:$C$250,2)</f>
        <v>Lower Yukon-Kuskokwim</v>
      </c>
      <c r="D2366" t="s">
        <v>399</v>
      </c>
      <c r="E2366" t="s">
        <v>1980</v>
      </c>
      <c r="F2366">
        <v>2200</v>
      </c>
    </row>
    <row r="2367" spans="1:11">
      <c r="A2367" t="s">
        <v>280</v>
      </c>
      <c r="B2367">
        <f>VLOOKUP(A2367,Sheet2!$A$2:$C$250,3)</f>
        <v>644</v>
      </c>
      <c r="C2367" t="str">
        <f>VLOOKUP(A2367,Sheet2!$A$2:$C$250,2)</f>
        <v>Lower Yukon-Kuskokwim</v>
      </c>
      <c r="D2367" t="s">
        <v>66</v>
      </c>
      <c r="E2367" t="s">
        <v>65</v>
      </c>
      <c r="F2367">
        <v>4200</v>
      </c>
    </row>
    <row r="2368" spans="1:11">
      <c r="A2368" t="s">
        <v>280</v>
      </c>
      <c r="B2368">
        <f>VLOOKUP(A2368,Sheet2!$A$2:$C$250,3)</f>
        <v>644</v>
      </c>
      <c r="C2368" t="str">
        <f>VLOOKUP(A2368,Sheet2!$A$2:$C$250,2)</f>
        <v>Lower Yukon-Kuskokwim</v>
      </c>
      <c r="D2368" t="s">
        <v>297</v>
      </c>
      <c r="E2368" t="s">
        <v>65</v>
      </c>
    </row>
    <row r="2369" spans="1:11">
      <c r="A2369" t="s">
        <v>280</v>
      </c>
      <c r="B2369">
        <f>VLOOKUP(A2369,Sheet2!$A$2:$C$250,3)</f>
        <v>644</v>
      </c>
      <c r="C2369" t="str">
        <f>VLOOKUP(A2369,Sheet2!$A$2:$C$250,2)</f>
        <v>Lower Yukon-Kuskokwim</v>
      </c>
      <c r="D2369" t="s">
        <v>300</v>
      </c>
      <c r="E2369" t="s">
        <v>65</v>
      </c>
    </row>
    <row r="2370" spans="1:11">
      <c r="A2370" t="s">
        <v>2264</v>
      </c>
      <c r="B2370">
        <f>VLOOKUP(A2370,Sheet2!$A$2:$C$250,3)</f>
        <v>3202</v>
      </c>
      <c r="C2370" t="str">
        <f>VLOOKUP(A2370,Sheet2!$A$2:$C$250,2)</f>
        <v>Northwest Arctic</v>
      </c>
      <c r="E2370" t="s">
        <v>3335</v>
      </c>
      <c r="F2370">
        <v>229186</v>
      </c>
    </row>
    <row r="2371" spans="1:11">
      <c r="A2371" t="s">
        <v>2093</v>
      </c>
      <c r="B2371">
        <f>VLOOKUP(A2371,Sheet2!$A$2:$C$250,3)</f>
        <v>3202</v>
      </c>
      <c r="C2371" t="str">
        <f>VLOOKUP(A2371,Sheet2!$A$2:$C$250,2)</f>
        <v>Northwest Arctic</v>
      </c>
      <c r="D2371" t="s">
        <v>2801</v>
      </c>
      <c r="E2371" t="s">
        <v>1500</v>
      </c>
      <c r="F2371">
        <v>16221</v>
      </c>
      <c r="I2371">
        <v>15166.655474452553</v>
      </c>
      <c r="K2371">
        <v>199801.79819999996</v>
      </c>
    </row>
    <row r="2372" spans="1:11">
      <c r="A2372" t="s">
        <v>2093</v>
      </c>
      <c r="B2372">
        <f>VLOOKUP(A2372,Sheet2!$A$2:$C$250,3)</f>
        <v>3202</v>
      </c>
      <c r="C2372" t="str">
        <f>VLOOKUP(A2372,Sheet2!$A$2:$C$250,2)</f>
        <v>Northwest Arctic</v>
      </c>
      <c r="D2372" t="s">
        <v>2379</v>
      </c>
      <c r="E2372" t="s">
        <v>213</v>
      </c>
      <c r="I2372">
        <v>360.35036496350364</v>
      </c>
      <c r="K2372">
        <v>7184.0646559999986</v>
      </c>
    </row>
    <row r="2373" spans="1:11">
      <c r="A2373" t="s">
        <v>2093</v>
      </c>
      <c r="B2373">
        <f>VLOOKUP(A2373,Sheet2!$A$2:$C$250,3)</f>
        <v>3202</v>
      </c>
      <c r="C2373" t="str">
        <f>VLOOKUP(A2373,Sheet2!$A$2:$C$250,2)</f>
        <v>Northwest Arctic</v>
      </c>
      <c r="D2373" t="s">
        <v>2265</v>
      </c>
      <c r="E2373" t="s">
        <v>2233</v>
      </c>
      <c r="F2373">
        <v>11325</v>
      </c>
      <c r="I2373">
        <v>5652.5868613138691</v>
      </c>
      <c r="K2373">
        <v>72749.654740999991</v>
      </c>
    </row>
    <row r="2374" spans="1:11">
      <c r="A2374" t="s">
        <v>2093</v>
      </c>
      <c r="B2374">
        <f>VLOOKUP(A2374,Sheet2!$A$2:$C$250,3)</f>
        <v>3202</v>
      </c>
      <c r="C2374" t="str">
        <f>VLOOKUP(A2374,Sheet2!$A$2:$C$250,2)</f>
        <v>Northwest Arctic</v>
      </c>
      <c r="D2374" t="s">
        <v>2094</v>
      </c>
      <c r="E2374" t="s">
        <v>1980</v>
      </c>
      <c r="F2374">
        <v>3344</v>
      </c>
      <c r="I2374">
        <v>3586.5459854014598</v>
      </c>
      <c r="K2374">
        <v>15488.639396499999</v>
      </c>
    </row>
    <row r="2375" spans="1:11">
      <c r="A2375" t="s">
        <v>2093</v>
      </c>
      <c r="B2375">
        <f>VLOOKUP(A2375,Sheet2!$A$2:$C$250,3)</f>
        <v>3202</v>
      </c>
      <c r="C2375" t="str">
        <f>VLOOKUP(A2375,Sheet2!$A$2:$C$250,2)</f>
        <v>Northwest Arctic</v>
      </c>
      <c r="D2375" t="s">
        <v>2095</v>
      </c>
      <c r="E2375" t="s">
        <v>1980</v>
      </c>
      <c r="F2375">
        <v>5070</v>
      </c>
      <c r="K2375">
        <v>4134.5372104999997</v>
      </c>
    </row>
    <row r="2376" spans="1:11">
      <c r="A2376" t="s">
        <v>2096</v>
      </c>
      <c r="B2376">
        <f>VLOOKUP(A2376,Sheet2!$A$2:$C$250,3)</f>
        <v>342</v>
      </c>
      <c r="C2376" t="str">
        <f>VLOOKUP(A2376,Sheet2!$A$2:$C$250,2)</f>
        <v>Bering Straits</v>
      </c>
      <c r="D2376" t="s">
        <v>1122</v>
      </c>
      <c r="E2376" t="s">
        <v>3335</v>
      </c>
      <c r="F2376">
        <v>672</v>
      </c>
    </row>
    <row r="2377" spans="1:11">
      <c r="A2377" t="s">
        <v>2096</v>
      </c>
      <c r="B2377">
        <f>VLOOKUP(A2377,Sheet2!$A$2:$C$250,3)</f>
        <v>342</v>
      </c>
      <c r="C2377" t="str">
        <f>VLOOKUP(A2377,Sheet2!$A$2:$C$250,2)</f>
        <v>Bering Straits</v>
      </c>
      <c r="D2377" t="s">
        <v>544</v>
      </c>
      <c r="E2377" t="s">
        <v>3335</v>
      </c>
      <c r="F2377">
        <v>28291</v>
      </c>
      <c r="I2377">
        <v>40861</v>
      </c>
      <c r="K2377">
        <v>242761</v>
      </c>
    </row>
    <row r="2378" spans="1:11">
      <c r="A2378" t="s">
        <v>2096</v>
      </c>
      <c r="B2378">
        <f>VLOOKUP(A2378,Sheet2!$A$2:$C$250,3)</f>
        <v>342</v>
      </c>
      <c r="C2378" t="str">
        <f>VLOOKUP(A2378,Sheet2!$A$2:$C$250,2)</f>
        <v>Bering Straits</v>
      </c>
      <c r="D2378" t="s">
        <v>3273</v>
      </c>
      <c r="E2378" t="s">
        <v>3232</v>
      </c>
      <c r="F2378">
        <v>3720</v>
      </c>
      <c r="K2378">
        <v>19638</v>
      </c>
    </row>
    <row r="2379" spans="1:11">
      <c r="A2379" t="s">
        <v>2096</v>
      </c>
      <c r="B2379">
        <f>VLOOKUP(A2379,Sheet2!$A$2:$C$250,3)</f>
        <v>342</v>
      </c>
      <c r="C2379" t="str">
        <f>VLOOKUP(A2379,Sheet2!$A$2:$C$250,2)</f>
        <v>Bering Straits</v>
      </c>
      <c r="D2379" t="s">
        <v>3114</v>
      </c>
      <c r="E2379" t="s">
        <v>377</v>
      </c>
      <c r="F2379">
        <v>1200</v>
      </c>
      <c r="I2379">
        <v>300</v>
      </c>
    </row>
    <row r="2380" spans="1:11">
      <c r="A2380" t="s">
        <v>2096</v>
      </c>
      <c r="B2380">
        <f>VLOOKUP(A2380,Sheet2!$A$2:$C$250,3)</f>
        <v>342</v>
      </c>
      <c r="C2380" t="str">
        <f>VLOOKUP(A2380,Sheet2!$A$2:$C$250,2)</f>
        <v>Bering Straits</v>
      </c>
      <c r="D2380" t="s">
        <v>3115</v>
      </c>
      <c r="E2380" t="s">
        <v>377</v>
      </c>
      <c r="F2380">
        <v>3200</v>
      </c>
      <c r="I2380">
        <v>1110</v>
      </c>
      <c r="K2380">
        <v>12240</v>
      </c>
    </row>
    <row r="2381" spans="1:11">
      <c r="A2381" t="s">
        <v>2096</v>
      </c>
      <c r="B2381">
        <f>VLOOKUP(A2381,Sheet2!$A$2:$C$250,3)</f>
        <v>342</v>
      </c>
      <c r="C2381" t="str">
        <f>VLOOKUP(A2381,Sheet2!$A$2:$C$250,2)</f>
        <v>Bering Straits</v>
      </c>
      <c r="D2381" t="s">
        <v>3116</v>
      </c>
      <c r="E2381" t="s">
        <v>377</v>
      </c>
    </row>
    <row r="2382" spans="1:11">
      <c r="A2382" t="s">
        <v>2096</v>
      </c>
      <c r="B2382">
        <f>VLOOKUP(A2382,Sheet2!$A$2:$C$250,3)</f>
        <v>342</v>
      </c>
      <c r="C2382" t="str">
        <f>VLOOKUP(A2382,Sheet2!$A$2:$C$250,2)</f>
        <v>Bering Straits</v>
      </c>
      <c r="D2382" t="s">
        <v>3117</v>
      </c>
      <c r="E2382" t="s">
        <v>377</v>
      </c>
    </row>
    <row r="2383" spans="1:11">
      <c r="A2383" t="s">
        <v>2096</v>
      </c>
      <c r="B2383">
        <f>VLOOKUP(A2383,Sheet2!$A$2:$C$250,3)</f>
        <v>342</v>
      </c>
      <c r="C2383" t="str">
        <f>VLOOKUP(A2383,Sheet2!$A$2:$C$250,2)</f>
        <v>Bering Straits</v>
      </c>
      <c r="D2383" t="s">
        <v>2575</v>
      </c>
      <c r="E2383" t="s">
        <v>1500</v>
      </c>
      <c r="F2383">
        <v>96</v>
      </c>
    </row>
    <row r="2384" spans="1:11">
      <c r="A2384" t="s">
        <v>2096</v>
      </c>
      <c r="B2384">
        <f>VLOOKUP(A2384,Sheet2!$A$2:$C$250,3)</f>
        <v>342</v>
      </c>
      <c r="C2384" t="str">
        <f>VLOOKUP(A2384,Sheet2!$A$2:$C$250,2)</f>
        <v>Bering Straits</v>
      </c>
      <c r="D2384" t="s">
        <v>2636</v>
      </c>
      <c r="E2384" t="s">
        <v>1500</v>
      </c>
      <c r="F2384">
        <v>1224</v>
      </c>
    </row>
    <row r="2385" spans="1:11">
      <c r="A2385" t="s">
        <v>2802</v>
      </c>
      <c r="B2385">
        <f>VLOOKUP(A2385,Sheet2!$A$2:$C$250,3)</f>
        <v>342</v>
      </c>
      <c r="C2385" t="str">
        <f>VLOOKUP(A2385,Sheet2!$A$2:$C$250,2)</f>
        <v>Bering Straits</v>
      </c>
      <c r="D2385" t="s">
        <v>2803</v>
      </c>
      <c r="E2385" t="s">
        <v>1500</v>
      </c>
      <c r="F2385">
        <v>1260</v>
      </c>
      <c r="K2385">
        <v>6678.0601019999995</v>
      </c>
    </row>
    <row r="2386" spans="1:11">
      <c r="A2386" t="s">
        <v>2096</v>
      </c>
      <c r="B2386">
        <f>VLOOKUP(A2386,Sheet2!$A$2:$C$250,3)</f>
        <v>342</v>
      </c>
      <c r="C2386" t="str">
        <f>VLOOKUP(A2386,Sheet2!$A$2:$C$250,2)</f>
        <v>Bering Straits</v>
      </c>
      <c r="D2386" t="s">
        <v>2500</v>
      </c>
      <c r="E2386" t="s">
        <v>2424</v>
      </c>
      <c r="F2386">
        <v>1200</v>
      </c>
    </row>
    <row r="2387" spans="1:11">
      <c r="A2387" t="s">
        <v>2096</v>
      </c>
      <c r="B2387">
        <f>VLOOKUP(A2387,Sheet2!$A$2:$C$250,3)</f>
        <v>342</v>
      </c>
      <c r="C2387" t="str">
        <f>VLOOKUP(A2387,Sheet2!$A$2:$C$250,2)</f>
        <v>Bering Straits</v>
      </c>
      <c r="D2387" t="s">
        <v>2499</v>
      </c>
      <c r="E2387" t="s">
        <v>2424</v>
      </c>
    </row>
    <row r="2388" spans="1:11">
      <c r="A2388" t="s">
        <v>2096</v>
      </c>
      <c r="B2388">
        <f>VLOOKUP(A2388,Sheet2!$A$2:$C$250,3)</f>
        <v>342</v>
      </c>
      <c r="C2388" t="str">
        <f>VLOOKUP(A2388,Sheet2!$A$2:$C$250,2)</f>
        <v>Bering Straits</v>
      </c>
      <c r="D2388" t="s">
        <v>2380</v>
      </c>
      <c r="E2388" t="s">
        <v>213</v>
      </c>
      <c r="F2388">
        <v>720</v>
      </c>
    </row>
    <row r="2389" spans="1:11">
      <c r="A2389" t="s">
        <v>2096</v>
      </c>
      <c r="B2389">
        <f>VLOOKUP(A2389,Sheet2!$A$2:$C$250,3)</f>
        <v>342</v>
      </c>
      <c r="C2389" t="str">
        <f>VLOOKUP(A2389,Sheet2!$A$2:$C$250,2)</f>
        <v>Bering Straits</v>
      </c>
      <c r="D2389" t="s">
        <v>2206</v>
      </c>
      <c r="E2389" t="s">
        <v>2194</v>
      </c>
      <c r="F2389">
        <v>3304</v>
      </c>
      <c r="I2389">
        <v>500</v>
      </c>
      <c r="K2389">
        <v>79800</v>
      </c>
    </row>
    <row r="2390" spans="1:11">
      <c r="A2390" t="s">
        <v>1052</v>
      </c>
      <c r="B2390">
        <f>VLOOKUP(A2390,Sheet2!$A$2:$C$250,3)</f>
        <v>89</v>
      </c>
      <c r="C2390" t="str">
        <f>VLOOKUP(A2390,Sheet2!$A$2:$C$250,2)</f>
        <v>Yukon-Koyukuk/Upper Tanana</v>
      </c>
      <c r="D2390" t="s">
        <v>1044</v>
      </c>
      <c r="E2390" t="s">
        <v>3335</v>
      </c>
      <c r="F2390">
        <v>13896</v>
      </c>
      <c r="G2390" t="s">
        <v>811</v>
      </c>
      <c r="I2390">
        <v>9500</v>
      </c>
      <c r="K2390">
        <v>43333.2</v>
      </c>
    </row>
    <row r="2391" spans="1:11">
      <c r="A2391" t="s">
        <v>1052</v>
      </c>
      <c r="B2391">
        <f>VLOOKUP(A2391,Sheet2!$A$2:$C$250,3)</f>
        <v>89</v>
      </c>
      <c r="C2391" t="str">
        <f>VLOOKUP(A2391,Sheet2!$A$2:$C$250,2)</f>
        <v>Yukon-Koyukuk/Upper Tanana</v>
      </c>
      <c r="D2391" t="s">
        <v>147</v>
      </c>
      <c r="E2391" t="s">
        <v>3232</v>
      </c>
      <c r="F2391">
        <v>1407</v>
      </c>
      <c r="G2391" t="s">
        <v>811</v>
      </c>
      <c r="H2391" t="s">
        <v>1043</v>
      </c>
    </row>
    <row r="2392" spans="1:11">
      <c r="A2392" t="s">
        <v>1052</v>
      </c>
      <c r="B2392">
        <f>VLOOKUP(A2392,Sheet2!$A$2:$C$250,3)</f>
        <v>89</v>
      </c>
      <c r="C2392" t="str">
        <f>VLOOKUP(A2392,Sheet2!$A$2:$C$250,2)</f>
        <v>Yukon-Koyukuk/Upper Tanana</v>
      </c>
      <c r="D2392" t="s">
        <v>1042</v>
      </c>
      <c r="E2392" t="s">
        <v>377</v>
      </c>
      <c r="F2392">
        <v>2050</v>
      </c>
      <c r="G2392" t="s">
        <v>811</v>
      </c>
      <c r="H2392">
        <v>2014</v>
      </c>
    </row>
    <row r="2393" spans="1:11">
      <c r="A2393" t="s">
        <v>1052</v>
      </c>
      <c r="B2393">
        <f>VLOOKUP(A2393,Sheet2!$A$2:$C$250,3)</f>
        <v>89</v>
      </c>
      <c r="C2393" t="str">
        <f>VLOOKUP(A2393,Sheet2!$A$2:$C$250,2)</f>
        <v>Yukon-Koyukuk/Upper Tanana</v>
      </c>
      <c r="D2393" t="s">
        <v>37</v>
      </c>
      <c r="E2393" t="s">
        <v>377</v>
      </c>
    </row>
    <row r="2394" spans="1:11">
      <c r="A2394" t="s">
        <v>1052</v>
      </c>
      <c r="B2394">
        <f>VLOOKUP(A2394,Sheet2!$A$2:$C$250,3)</f>
        <v>89</v>
      </c>
      <c r="C2394" t="str">
        <f>VLOOKUP(A2394,Sheet2!$A$2:$C$250,2)</f>
        <v>Yukon-Koyukuk/Upper Tanana</v>
      </c>
      <c r="D2394" t="s">
        <v>44</v>
      </c>
      <c r="E2394" t="s">
        <v>1500</v>
      </c>
      <c r="F2394">
        <v>144</v>
      </c>
    </row>
    <row r="2395" spans="1:11">
      <c r="A2395" t="s">
        <v>1052</v>
      </c>
      <c r="B2395">
        <f>VLOOKUP(A2395,Sheet2!$A$2:$C$250,3)</f>
        <v>89</v>
      </c>
      <c r="C2395" t="str">
        <f>VLOOKUP(A2395,Sheet2!$A$2:$C$250,2)</f>
        <v>Yukon-Koyukuk/Upper Tanana</v>
      </c>
      <c r="D2395" t="s">
        <v>309</v>
      </c>
      <c r="E2395" t="s">
        <v>1500</v>
      </c>
      <c r="F2395">
        <v>512</v>
      </c>
      <c r="G2395" t="s">
        <v>811</v>
      </c>
    </row>
    <row r="2396" spans="1:11">
      <c r="A2396" t="s">
        <v>1052</v>
      </c>
      <c r="B2396">
        <f>VLOOKUP(A2396,Sheet2!$A$2:$C$250,3)</f>
        <v>89</v>
      </c>
      <c r="C2396" t="str">
        <f>VLOOKUP(A2396,Sheet2!$A$2:$C$250,2)</f>
        <v>Yukon-Koyukuk/Upper Tanana</v>
      </c>
      <c r="D2396" t="s">
        <v>1045</v>
      </c>
      <c r="E2396" t="s">
        <v>1500</v>
      </c>
      <c r="F2396">
        <v>912</v>
      </c>
      <c r="G2396" t="s">
        <v>811</v>
      </c>
    </row>
    <row r="2397" spans="1:11">
      <c r="A2397" t="s">
        <v>1052</v>
      </c>
      <c r="B2397">
        <f>VLOOKUP(A2397,Sheet2!$A$2:$C$250,3)</f>
        <v>89</v>
      </c>
      <c r="C2397" t="str">
        <f>VLOOKUP(A2397,Sheet2!$A$2:$C$250,2)</f>
        <v>Yukon-Koyukuk/Upper Tanana</v>
      </c>
      <c r="D2397" t="s">
        <v>410</v>
      </c>
      <c r="E2397" t="s">
        <v>1500</v>
      </c>
      <c r="F2397">
        <v>2000</v>
      </c>
    </row>
    <row r="2398" spans="1:11">
      <c r="A2398" t="s">
        <v>1052</v>
      </c>
      <c r="B2398">
        <f>VLOOKUP(A2398,Sheet2!$A$2:$C$250,3)</f>
        <v>89</v>
      </c>
      <c r="C2398" t="str">
        <f>VLOOKUP(A2398,Sheet2!$A$2:$C$250,2)</f>
        <v>Yukon-Koyukuk/Upper Tanana</v>
      </c>
      <c r="D2398" t="s">
        <v>373</v>
      </c>
      <c r="E2398" t="s">
        <v>1500</v>
      </c>
    </row>
    <row r="2399" spans="1:11">
      <c r="A2399" t="s">
        <v>1052</v>
      </c>
      <c r="B2399">
        <f>VLOOKUP(A2399,Sheet2!$A$2:$C$250,3)</f>
        <v>89</v>
      </c>
      <c r="C2399" t="str">
        <f>VLOOKUP(A2399,Sheet2!$A$2:$C$250,2)</f>
        <v>Yukon-Koyukuk/Upper Tanana</v>
      </c>
      <c r="D2399" t="s">
        <v>1046</v>
      </c>
      <c r="E2399" t="s">
        <v>1500</v>
      </c>
    </row>
    <row r="2400" spans="1:11">
      <c r="A2400" t="s">
        <v>1052</v>
      </c>
      <c r="B2400">
        <f>VLOOKUP(A2400,Sheet2!$A$2:$C$250,3)</f>
        <v>89</v>
      </c>
      <c r="C2400" t="str">
        <f>VLOOKUP(A2400,Sheet2!$A$2:$C$250,2)</f>
        <v>Yukon-Koyukuk/Upper Tanana</v>
      </c>
      <c r="D2400" t="s">
        <v>255</v>
      </c>
      <c r="E2400" t="s">
        <v>1500</v>
      </c>
      <c r="G2400" t="s">
        <v>811</v>
      </c>
    </row>
    <row r="2401" spans="1:7">
      <c r="A2401" t="s">
        <v>1052</v>
      </c>
      <c r="B2401">
        <f>VLOOKUP(A2401,Sheet2!$A$2:$C$250,3)</f>
        <v>89</v>
      </c>
      <c r="C2401" t="str">
        <f>VLOOKUP(A2401,Sheet2!$A$2:$C$250,2)</f>
        <v>Yukon-Koyukuk/Upper Tanana</v>
      </c>
      <c r="D2401" t="s">
        <v>393</v>
      </c>
      <c r="E2401" t="s">
        <v>2424</v>
      </c>
      <c r="F2401">
        <v>1661</v>
      </c>
      <c r="G2401" t="s">
        <v>811</v>
      </c>
    </row>
    <row r="2402" spans="1:7">
      <c r="A2402" t="s">
        <v>1052</v>
      </c>
      <c r="B2402">
        <f>VLOOKUP(A2402,Sheet2!$A$2:$C$250,3)</f>
        <v>89</v>
      </c>
      <c r="C2402" t="str">
        <f>VLOOKUP(A2402,Sheet2!$A$2:$C$250,2)</f>
        <v>Yukon-Koyukuk/Upper Tanana</v>
      </c>
      <c r="D2402" t="s">
        <v>1048</v>
      </c>
      <c r="E2402" t="s">
        <v>2424</v>
      </c>
    </row>
    <row r="2403" spans="1:7">
      <c r="A2403" t="s">
        <v>1052</v>
      </c>
      <c r="B2403">
        <f>VLOOKUP(A2403,Sheet2!$A$2:$C$250,3)</f>
        <v>89</v>
      </c>
      <c r="C2403" t="str">
        <f>VLOOKUP(A2403,Sheet2!$A$2:$C$250,2)</f>
        <v>Yukon-Koyukuk/Upper Tanana</v>
      </c>
      <c r="D2403" t="s">
        <v>1047</v>
      </c>
      <c r="E2403" t="s">
        <v>213</v>
      </c>
    </row>
    <row r="2404" spans="1:7">
      <c r="A2404" t="s">
        <v>1052</v>
      </c>
      <c r="B2404">
        <f>VLOOKUP(A2404,Sheet2!$A$2:$C$250,3)</f>
        <v>89</v>
      </c>
      <c r="C2404" t="str">
        <f>VLOOKUP(A2404,Sheet2!$A$2:$C$250,2)</f>
        <v>Yukon-Koyukuk/Upper Tanana</v>
      </c>
      <c r="D2404" t="s">
        <v>1049</v>
      </c>
      <c r="E2404" t="s">
        <v>1980</v>
      </c>
      <c r="F2404">
        <v>192</v>
      </c>
    </row>
    <row r="2405" spans="1:7">
      <c r="A2405" t="s">
        <v>1052</v>
      </c>
      <c r="B2405">
        <f>VLOOKUP(A2405,Sheet2!$A$2:$C$250,3)</f>
        <v>89</v>
      </c>
      <c r="C2405" t="str">
        <f>VLOOKUP(A2405,Sheet2!$A$2:$C$250,2)</f>
        <v>Yukon-Koyukuk/Upper Tanana</v>
      </c>
      <c r="D2405" t="s">
        <v>253</v>
      </c>
      <c r="E2405" t="s">
        <v>1980</v>
      </c>
    </row>
    <row r="2406" spans="1:7">
      <c r="A2406" t="s">
        <v>1052</v>
      </c>
      <c r="B2406">
        <f>VLOOKUP(A2406,Sheet2!$A$2:$C$250,3)</f>
        <v>89</v>
      </c>
      <c r="C2406" t="str">
        <f>VLOOKUP(A2406,Sheet2!$A$2:$C$250,2)</f>
        <v>Yukon-Koyukuk/Upper Tanana</v>
      </c>
      <c r="D2406" t="s">
        <v>1050</v>
      </c>
      <c r="E2406" t="s">
        <v>1980</v>
      </c>
    </row>
    <row r="2407" spans="1:7">
      <c r="A2407" t="s">
        <v>1052</v>
      </c>
      <c r="B2407">
        <f>VLOOKUP(A2407,Sheet2!$A$2:$C$250,3)</f>
        <v>89</v>
      </c>
      <c r="C2407" t="str">
        <f>VLOOKUP(A2407,Sheet2!$A$2:$C$250,2)</f>
        <v>Yukon-Koyukuk/Upper Tanana</v>
      </c>
      <c r="D2407" t="s">
        <v>1051</v>
      </c>
      <c r="E2407" t="s">
        <v>65</v>
      </c>
      <c r="F2407">
        <v>1089</v>
      </c>
      <c r="G2407" t="s">
        <v>1032</v>
      </c>
    </row>
    <row r="2408" spans="1:7">
      <c r="A2408" t="s">
        <v>301</v>
      </c>
      <c r="B2408">
        <f>VLOOKUP(A2408,Sheet2!$A$2:$C$250,3)</f>
        <v>783</v>
      </c>
      <c r="C2408" t="str">
        <f>VLOOKUP(A2408,Sheet2!$A$2:$C$250,2)</f>
        <v>Lower Yukon-Kuskokwim</v>
      </c>
      <c r="D2408" t="s">
        <v>306</v>
      </c>
      <c r="E2408" t="s">
        <v>3335</v>
      </c>
      <c r="F2408">
        <v>34786</v>
      </c>
    </row>
    <row r="2409" spans="1:7">
      <c r="A2409" t="s">
        <v>301</v>
      </c>
      <c r="B2409">
        <f>VLOOKUP(A2409,Sheet2!$A$2:$C$250,3)</f>
        <v>783</v>
      </c>
      <c r="C2409" t="str">
        <f>VLOOKUP(A2409,Sheet2!$A$2:$C$250,2)</f>
        <v>Lower Yukon-Kuskokwim</v>
      </c>
      <c r="D2409" t="s">
        <v>317</v>
      </c>
      <c r="E2409" t="s">
        <v>3232</v>
      </c>
    </row>
    <row r="2410" spans="1:7">
      <c r="A2410" t="s">
        <v>301</v>
      </c>
      <c r="B2410">
        <f>VLOOKUP(A2410,Sheet2!$A$2:$C$250,3)</f>
        <v>783</v>
      </c>
      <c r="C2410" t="str">
        <f>VLOOKUP(A2410,Sheet2!$A$2:$C$250,2)</f>
        <v>Lower Yukon-Kuskokwim</v>
      </c>
      <c r="D2410" t="s">
        <v>312</v>
      </c>
      <c r="E2410" t="s">
        <v>377</v>
      </c>
      <c r="F2410">
        <v>1600</v>
      </c>
    </row>
    <row r="2411" spans="1:7">
      <c r="A2411" t="s">
        <v>301</v>
      </c>
      <c r="B2411">
        <f>VLOOKUP(A2411,Sheet2!$A$2:$C$250,3)</f>
        <v>783</v>
      </c>
      <c r="C2411" t="str">
        <f>VLOOKUP(A2411,Sheet2!$A$2:$C$250,2)</f>
        <v>Lower Yukon-Kuskokwim</v>
      </c>
      <c r="D2411" t="s">
        <v>5</v>
      </c>
      <c r="E2411" t="s">
        <v>377</v>
      </c>
      <c r="F2411">
        <v>1800</v>
      </c>
    </row>
    <row r="2412" spans="1:7">
      <c r="A2412" t="s">
        <v>301</v>
      </c>
      <c r="B2412">
        <f>VLOOKUP(A2412,Sheet2!$A$2:$C$250,3)</f>
        <v>783</v>
      </c>
      <c r="C2412" t="str">
        <f>VLOOKUP(A2412,Sheet2!$A$2:$C$250,2)</f>
        <v>Lower Yukon-Kuskokwim</v>
      </c>
      <c r="D2412" t="s">
        <v>308</v>
      </c>
      <c r="E2412" t="s">
        <v>1500</v>
      </c>
      <c r="F2412">
        <v>3000</v>
      </c>
    </row>
    <row r="2413" spans="1:7">
      <c r="A2413" t="s">
        <v>301</v>
      </c>
      <c r="B2413">
        <f>VLOOKUP(A2413,Sheet2!$A$2:$C$250,3)</f>
        <v>783</v>
      </c>
      <c r="C2413" t="str">
        <f>VLOOKUP(A2413,Sheet2!$A$2:$C$250,2)</f>
        <v>Lower Yukon-Kuskokwim</v>
      </c>
      <c r="D2413" t="s">
        <v>310</v>
      </c>
      <c r="E2413" t="s">
        <v>1500</v>
      </c>
      <c r="F2413">
        <v>8000</v>
      </c>
    </row>
    <row r="2414" spans="1:7">
      <c r="A2414" t="s">
        <v>301</v>
      </c>
      <c r="B2414">
        <f>VLOOKUP(A2414,Sheet2!$A$2:$C$250,3)</f>
        <v>783</v>
      </c>
      <c r="C2414" t="str">
        <f>VLOOKUP(A2414,Sheet2!$A$2:$C$250,2)</f>
        <v>Lower Yukon-Kuskokwim</v>
      </c>
      <c r="D2414" t="s">
        <v>303</v>
      </c>
      <c r="E2414" t="s">
        <v>1500</v>
      </c>
    </row>
    <row r="2415" spans="1:7">
      <c r="A2415" t="s">
        <v>301</v>
      </c>
      <c r="B2415">
        <f>VLOOKUP(A2415,Sheet2!$A$2:$C$250,3)</f>
        <v>783</v>
      </c>
      <c r="C2415" t="str">
        <f>VLOOKUP(A2415,Sheet2!$A$2:$C$250,2)</f>
        <v>Lower Yukon-Kuskokwim</v>
      </c>
      <c r="D2415" t="s">
        <v>304</v>
      </c>
      <c r="E2415" t="s">
        <v>1500</v>
      </c>
    </row>
    <row r="2416" spans="1:7">
      <c r="A2416" t="s">
        <v>301</v>
      </c>
      <c r="B2416">
        <f>VLOOKUP(A2416,Sheet2!$A$2:$C$250,3)</f>
        <v>783</v>
      </c>
      <c r="C2416" t="str">
        <f>VLOOKUP(A2416,Sheet2!$A$2:$C$250,2)</f>
        <v>Lower Yukon-Kuskokwim</v>
      </c>
      <c r="D2416" t="s">
        <v>90</v>
      </c>
      <c r="E2416" t="s">
        <v>1500</v>
      </c>
    </row>
    <row r="2417" spans="1:11">
      <c r="A2417" t="s">
        <v>301</v>
      </c>
      <c r="B2417">
        <f>VLOOKUP(A2417,Sheet2!$A$2:$C$250,3)</f>
        <v>783</v>
      </c>
      <c r="C2417" t="str">
        <f>VLOOKUP(A2417,Sheet2!$A$2:$C$250,2)</f>
        <v>Lower Yukon-Kuskokwim</v>
      </c>
      <c r="D2417" t="s">
        <v>163</v>
      </c>
      <c r="E2417" t="s">
        <v>1500</v>
      </c>
    </row>
    <row r="2418" spans="1:11">
      <c r="A2418" t="s">
        <v>301</v>
      </c>
      <c r="B2418">
        <f>VLOOKUP(A2418,Sheet2!$A$2:$C$250,3)</f>
        <v>783</v>
      </c>
      <c r="C2418" t="str">
        <f>VLOOKUP(A2418,Sheet2!$A$2:$C$250,2)</f>
        <v>Lower Yukon-Kuskokwim</v>
      </c>
      <c r="D2418" t="s">
        <v>163</v>
      </c>
      <c r="E2418" t="s">
        <v>1500</v>
      </c>
    </row>
    <row r="2419" spans="1:11">
      <c r="A2419" t="s">
        <v>301</v>
      </c>
      <c r="B2419">
        <f>VLOOKUP(A2419,Sheet2!$A$2:$C$250,3)</f>
        <v>783</v>
      </c>
      <c r="C2419" t="str">
        <f>VLOOKUP(A2419,Sheet2!$A$2:$C$250,2)</f>
        <v>Lower Yukon-Kuskokwim</v>
      </c>
      <c r="D2419" t="s">
        <v>163</v>
      </c>
      <c r="E2419" t="s">
        <v>1500</v>
      </c>
    </row>
    <row r="2420" spans="1:11">
      <c r="A2420" t="s">
        <v>301</v>
      </c>
      <c r="B2420">
        <f>VLOOKUP(A2420,Sheet2!$A$2:$C$250,3)</f>
        <v>783</v>
      </c>
      <c r="C2420" t="str">
        <f>VLOOKUP(A2420,Sheet2!$A$2:$C$250,2)</f>
        <v>Lower Yukon-Kuskokwim</v>
      </c>
      <c r="D2420" t="s">
        <v>163</v>
      </c>
      <c r="E2420" t="s">
        <v>1500</v>
      </c>
    </row>
    <row r="2421" spans="1:11">
      <c r="A2421" t="s">
        <v>301</v>
      </c>
      <c r="B2421">
        <f>VLOOKUP(A2421,Sheet2!$A$2:$C$250,3)</f>
        <v>783</v>
      </c>
      <c r="C2421" t="str">
        <f>VLOOKUP(A2421,Sheet2!$A$2:$C$250,2)</f>
        <v>Lower Yukon-Kuskokwim</v>
      </c>
      <c r="D2421" t="s">
        <v>98</v>
      </c>
      <c r="E2421" t="s">
        <v>1500</v>
      </c>
    </row>
    <row r="2422" spans="1:11">
      <c r="A2422" t="s">
        <v>301</v>
      </c>
      <c r="B2422">
        <f>VLOOKUP(A2422,Sheet2!$A$2:$C$250,3)</f>
        <v>783</v>
      </c>
      <c r="C2422" t="str">
        <f>VLOOKUP(A2422,Sheet2!$A$2:$C$250,2)</f>
        <v>Lower Yukon-Kuskokwim</v>
      </c>
      <c r="D2422" t="s">
        <v>316</v>
      </c>
      <c r="E2422" t="s">
        <v>1500</v>
      </c>
    </row>
    <row r="2423" spans="1:11">
      <c r="A2423" t="s">
        <v>301</v>
      </c>
      <c r="B2423">
        <f>VLOOKUP(A2423,Sheet2!$A$2:$C$250,3)</f>
        <v>783</v>
      </c>
      <c r="C2423" t="str">
        <f>VLOOKUP(A2423,Sheet2!$A$2:$C$250,2)</f>
        <v>Lower Yukon-Kuskokwim</v>
      </c>
      <c r="D2423" t="s">
        <v>312</v>
      </c>
      <c r="E2423" t="s">
        <v>2424</v>
      </c>
      <c r="F2423">
        <v>1600</v>
      </c>
      <c r="I2423">
        <v>900</v>
      </c>
      <c r="K2423">
        <v>4287</v>
      </c>
    </row>
    <row r="2424" spans="1:11">
      <c r="A2424" t="s">
        <v>301</v>
      </c>
      <c r="B2424">
        <f>VLOOKUP(A2424,Sheet2!$A$2:$C$250,3)</f>
        <v>783</v>
      </c>
      <c r="C2424" t="str">
        <f>VLOOKUP(A2424,Sheet2!$A$2:$C$250,2)</f>
        <v>Lower Yukon-Kuskokwim</v>
      </c>
      <c r="D2424" t="s">
        <v>307</v>
      </c>
      <c r="E2424" t="s">
        <v>213</v>
      </c>
      <c r="F2424">
        <v>1500</v>
      </c>
    </row>
    <row r="2425" spans="1:11">
      <c r="A2425" t="s">
        <v>301</v>
      </c>
      <c r="B2425">
        <f>VLOOKUP(A2425,Sheet2!$A$2:$C$250,3)</f>
        <v>783</v>
      </c>
      <c r="C2425" t="str">
        <f>VLOOKUP(A2425,Sheet2!$A$2:$C$250,2)</f>
        <v>Lower Yukon-Kuskokwim</v>
      </c>
      <c r="D2425" t="s">
        <v>96</v>
      </c>
      <c r="E2425" t="s">
        <v>213</v>
      </c>
      <c r="F2425">
        <v>4800</v>
      </c>
    </row>
    <row r="2426" spans="1:11">
      <c r="A2426" t="s">
        <v>301</v>
      </c>
      <c r="B2426">
        <f>VLOOKUP(A2426,Sheet2!$A$2:$C$250,3)</f>
        <v>783</v>
      </c>
      <c r="C2426" t="str">
        <f>VLOOKUP(A2426,Sheet2!$A$2:$C$250,2)</f>
        <v>Lower Yukon-Kuskokwim</v>
      </c>
      <c r="D2426" t="s">
        <v>302</v>
      </c>
      <c r="E2426" t="s">
        <v>2194</v>
      </c>
      <c r="F2426">
        <v>5000</v>
      </c>
    </row>
    <row r="2427" spans="1:11">
      <c r="A2427" t="s">
        <v>301</v>
      </c>
      <c r="B2427">
        <f>VLOOKUP(A2427,Sheet2!$A$2:$C$250,3)</f>
        <v>783</v>
      </c>
      <c r="C2427" t="str">
        <f>VLOOKUP(A2427,Sheet2!$A$2:$C$250,2)</f>
        <v>Lower Yukon-Kuskokwim</v>
      </c>
      <c r="D2427" t="s">
        <v>311</v>
      </c>
      <c r="E2427" t="s">
        <v>2194</v>
      </c>
      <c r="F2427">
        <v>64000</v>
      </c>
      <c r="I2427">
        <v>4000</v>
      </c>
      <c r="K2427">
        <v>45423</v>
      </c>
    </row>
    <row r="2428" spans="1:11">
      <c r="A2428" t="s">
        <v>301</v>
      </c>
      <c r="B2428">
        <f>VLOOKUP(A2428,Sheet2!$A$2:$C$250,3)</f>
        <v>783</v>
      </c>
      <c r="C2428" t="str">
        <f>VLOOKUP(A2428,Sheet2!$A$2:$C$250,2)</f>
        <v>Lower Yukon-Kuskokwim</v>
      </c>
      <c r="D2428" t="s">
        <v>304</v>
      </c>
      <c r="E2428" t="s">
        <v>1980</v>
      </c>
      <c r="K2428">
        <v>418</v>
      </c>
    </row>
    <row r="2429" spans="1:11">
      <c r="A2429" t="s">
        <v>301</v>
      </c>
      <c r="B2429">
        <f>VLOOKUP(A2429,Sheet2!$A$2:$C$250,3)</f>
        <v>783</v>
      </c>
      <c r="C2429" t="str">
        <f>VLOOKUP(A2429,Sheet2!$A$2:$C$250,2)</f>
        <v>Lower Yukon-Kuskokwim</v>
      </c>
      <c r="D2429" t="s">
        <v>98</v>
      </c>
      <c r="E2429" t="s">
        <v>1980</v>
      </c>
    </row>
    <row r="2430" spans="1:11">
      <c r="A2430" t="s">
        <v>301</v>
      </c>
      <c r="B2430">
        <f>VLOOKUP(A2430,Sheet2!$A$2:$C$250,3)</f>
        <v>783</v>
      </c>
      <c r="C2430" t="str">
        <f>VLOOKUP(A2430,Sheet2!$A$2:$C$250,2)</f>
        <v>Lower Yukon-Kuskokwim</v>
      </c>
      <c r="D2430" t="s">
        <v>313</v>
      </c>
      <c r="E2430" t="s">
        <v>1980</v>
      </c>
      <c r="K2430">
        <v>1817</v>
      </c>
    </row>
    <row r="2431" spans="1:11">
      <c r="A2431" t="s">
        <v>301</v>
      </c>
      <c r="B2431">
        <f>VLOOKUP(A2431,Sheet2!$A$2:$C$250,3)</f>
        <v>783</v>
      </c>
      <c r="C2431" t="str">
        <f>VLOOKUP(A2431,Sheet2!$A$2:$C$250,2)</f>
        <v>Lower Yukon-Kuskokwim</v>
      </c>
      <c r="D2431" t="s">
        <v>64</v>
      </c>
      <c r="E2431" t="s">
        <v>65</v>
      </c>
      <c r="F2431">
        <v>2000</v>
      </c>
    </row>
    <row r="2432" spans="1:11">
      <c r="A2432" t="s">
        <v>301</v>
      </c>
      <c r="B2432">
        <f>VLOOKUP(A2432,Sheet2!$A$2:$C$250,3)</f>
        <v>783</v>
      </c>
      <c r="C2432" t="str">
        <f>VLOOKUP(A2432,Sheet2!$A$2:$C$250,2)</f>
        <v>Lower Yukon-Kuskokwim</v>
      </c>
      <c r="D2432" t="s">
        <v>235</v>
      </c>
      <c r="E2432" t="s">
        <v>65</v>
      </c>
    </row>
    <row r="2433" spans="1:6">
      <c r="A2433" t="s">
        <v>318</v>
      </c>
      <c r="B2433">
        <f>VLOOKUP(A2433,Sheet2!$A$2:$C$250,3)</f>
        <v>349</v>
      </c>
      <c r="C2433" t="str">
        <f>VLOOKUP(A2433,Sheet2!$A$2:$C$250,2)</f>
        <v>Lower Yukon-Kuskokwim</v>
      </c>
      <c r="D2433" t="s">
        <v>320</v>
      </c>
      <c r="E2433" t="s">
        <v>3335</v>
      </c>
      <c r="F2433">
        <v>17220</v>
      </c>
    </row>
    <row r="2434" spans="1:6">
      <c r="A2434" t="s">
        <v>318</v>
      </c>
      <c r="B2434">
        <f>VLOOKUP(A2434,Sheet2!$A$2:$C$250,3)</f>
        <v>349</v>
      </c>
      <c r="C2434" t="str">
        <f>VLOOKUP(A2434,Sheet2!$A$2:$C$250,2)</f>
        <v>Lower Yukon-Kuskokwim</v>
      </c>
      <c r="D2434" t="s">
        <v>322</v>
      </c>
      <c r="E2434" t="s">
        <v>377</v>
      </c>
    </row>
    <row r="2435" spans="1:6">
      <c r="A2435" t="s">
        <v>318</v>
      </c>
      <c r="B2435">
        <f>VLOOKUP(A2435,Sheet2!$A$2:$C$250,3)</f>
        <v>349</v>
      </c>
      <c r="C2435" t="str">
        <f>VLOOKUP(A2435,Sheet2!$A$2:$C$250,2)</f>
        <v>Lower Yukon-Kuskokwim</v>
      </c>
      <c r="D2435" t="s">
        <v>37</v>
      </c>
      <c r="E2435" t="s">
        <v>377</v>
      </c>
    </row>
    <row r="2436" spans="1:6">
      <c r="A2436" t="s">
        <v>318</v>
      </c>
      <c r="B2436">
        <f>VLOOKUP(A2436,Sheet2!$A$2:$C$250,3)</f>
        <v>349</v>
      </c>
      <c r="C2436" t="str">
        <f>VLOOKUP(A2436,Sheet2!$A$2:$C$250,2)</f>
        <v>Lower Yukon-Kuskokwim</v>
      </c>
      <c r="D2436" t="s">
        <v>324</v>
      </c>
      <c r="E2436" t="s">
        <v>1500</v>
      </c>
    </row>
    <row r="2437" spans="1:6">
      <c r="A2437" t="s">
        <v>318</v>
      </c>
      <c r="B2437">
        <f>VLOOKUP(A2437,Sheet2!$A$2:$C$250,3)</f>
        <v>349</v>
      </c>
      <c r="C2437" t="str">
        <f>VLOOKUP(A2437,Sheet2!$A$2:$C$250,2)</f>
        <v>Lower Yukon-Kuskokwim</v>
      </c>
      <c r="D2437" t="s">
        <v>326</v>
      </c>
      <c r="E2437" t="s">
        <v>1500</v>
      </c>
    </row>
    <row r="2438" spans="1:6">
      <c r="A2438" t="s">
        <v>318</v>
      </c>
      <c r="B2438">
        <f>VLOOKUP(A2438,Sheet2!$A$2:$C$250,3)</f>
        <v>349</v>
      </c>
      <c r="C2438" t="str">
        <f>VLOOKUP(A2438,Sheet2!$A$2:$C$250,2)</f>
        <v>Lower Yukon-Kuskokwim</v>
      </c>
      <c r="D2438" t="s">
        <v>329</v>
      </c>
      <c r="E2438" t="s">
        <v>1500</v>
      </c>
    </row>
    <row r="2439" spans="1:6">
      <c r="A2439" t="s">
        <v>318</v>
      </c>
      <c r="B2439">
        <f>VLOOKUP(A2439,Sheet2!$A$2:$C$250,3)</f>
        <v>349</v>
      </c>
      <c r="C2439" t="str">
        <f>VLOOKUP(A2439,Sheet2!$A$2:$C$250,2)</f>
        <v>Lower Yukon-Kuskokwim</v>
      </c>
      <c r="D2439" t="s">
        <v>330</v>
      </c>
      <c r="E2439" t="s">
        <v>1500</v>
      </c>
    </row>
    <row r="2440" spans="1:6">
      <c r="A2440" t="s">
        <v>318</v>
      </c>
      <c r="B2440">
        <f>VLOOKUP(A2440,Sheet2!$A$2:$C$250,3)</f>
        <v>349</v>
      </c>
      <c r="C2440" t="str">
        <f>VLOOKUP(A2440,Sheet2!$A$2:$C$250,2)</f>
        <v>Lower Yukon-Kuskokwim</v>
      </c>
      <c r="D2440" t="s">
        <v>331</v>
      </c>
      <c r="E2440" t="s">
        <v>1500</v>
      </c>
    </row>
    <row r="2441" spans="1:6">
      <c r="A2441" t="s">
        <v>318</v>
      </c>
      <c r="B2441">
        <f>VLOOKUP(A2441,Sheet2!$A$2:$C$250,3)</f>
        <v>349</v>
      </c>
      <c r="C2441" t="str">
        <f>VLOOKUP(A2441,Sheet2!$A$2:$C$250,2)</f>
        <v>Lower Yukon-Kuskokwim</v>
      </c>
      <c r="D2441" t="s">
        <v>323</v>
      </c>
      <c r="E2441" t="s">
        <v>2424</v>
      </c>
    </row>
    <row r="2442" spans="1:6">
      <c r="A2442" t="s">
        <v>318</v>
      </c>
      <c r="B2442">
        <f>VLOOKUP(A2442,Sheet2!$A$2:$C$250,3)</f>
        <v>349</v>
      </c>
      <c r="C2442" t="str">
        <f>VLOOKUP(A2442,Sheet2!$A$2:$C$250,2)</f>
        <v>Lower Yukon-Kuskokwim</v>
      </c>
      <c r="D2442" t="s">
        <v>93</v>
      </c>
      <c r="E2442" t="s">
        <v>2424</v>
      </c>
    </row>
    <row r="2443" spans="1:6">
      <c r="A2443" t="s">
        <v>318</v>
      </c>
      <c r="B2443">
        <f>VLOOKUP(A2443,Sheet2!$A$2:$C$250,3)</f>
        <v>349</v>
      </c>
      <c r="C2443" t="str">
        <f>VLOOKUP(A2443,Sheet2!$A$2:$C$250,2)</f>
        <v>Lower Yukon-Kuskokwim</v>
      </c>
      <c r="D2443" t="s">
        <v>328</v>
      </c>
      <c r="E2443" t="s">
        <v>2424</v>
      </c>
    </row>
    <row r="2444" spans="1:6">
      <c r="A2444" t="s">
        <v>318</v>
      </c>
      <c r="B2444">
        <f>VLOOKUP(A2444,Sheet2!$A$2:$C$250,3)</f>
        <v>349</v>
      </c>
      <c r="C2444" t="str">
        <f>VLOOKUP(A2444,Sheet2!$A$2:$C$250,2)</f>
        <v>Lower Yukon-Kuskokwim</v>
      </c>
      <c r="D2444" t="s">
        <v>162</v>
      </c>
      <c r="E2444" t="s">
        <v>2424</v>
      </c>
    </row>
    <row r="2445" spans="1:6">
      <c r="A2445" t="s">
        <v>318</v>
      </c>
      <c r="B2445">
        <f>VLOOKUP(A2445,Sheet2!$A$2:$C$250,3)</f>
        <v>349</v>
      </c>
      <c r="C2445" t="str">
        <f>VLOOKUP(A2445,Sheet2!$A$2:$C$250,2)</f>
        <v>Lower Yukon-Kuskokwim</v>
      </c>
      <c r="D2445" t="s">
        <v>22</v>
      </c>
      <c r="E2445" t="s">
        <v>213</v>
      </c>
    </row>
    <row r="2446" spans="1:6">
      <c r="A2446" t="s">
        <v>318</v>
      </c>
      <c r="B2446">
        <f>VLOOKUP(A2446,Sheet2!$A$2:$C$250,3)</f>
        <v>349</v>
      </c>
      <c r="C2446" t="str">
        <f>VLOOKUP(A2446,Sheet2!$A$2:$C$250,2)</f>
        <v>Lower Yukon-Kuskokwim</v>
      </c>
      <c r="D2446" t="s">
        <v>332</v>
      </c>
      <c r="E2446" t="s">
        <v>213</v>
      </c>
    </row>
    <row r="2447" spans="1:6">
      <c r="A2447" t="s">
        <v>318</v>
      </c>
      <c r="B2447">
        <f>VLOOKUP(A2447,Sheet2!$A$2:$C$250,3)</f>
        <v>349</v>
      </c>
      <c r="C2447" t="str">
        <f>VLOOKUP(A2447,Sheet2!$A$2:$C$250,2)</f>
        <v>Lower Yukon-Kuskokwim</v>
      </c>
      <c r="D2447" t="s">
        <v>321</v>
      </c>
      <c r="E2447" t="s">
        <v>2194</v>
      </c>
    </row>
    <row r="2448" spans="1:6">
      <c r="A2448" t="s">
        <v>318</v>
      </c>
      <c r="B2448">
        <f>VLOOKUP(A2448,Sheet2!$A$2:$C$250,3)</f>
        <v>349</v>
      </c>
      <c r="C2448" t="str">
        <f>VLOOKUP(A2448,Sheet2!$A$2:$C$250,2)</f>
        <v>Lower Yukon-Kuskokwim</v>
      </c>
      <c r="D2448" t="s">
        <v>254</v>
      </c>
      <c r="E2448" t="s">
        <v>2194</v>
      </c>
    </row>
    <row r="2449" spans="1:6">
      <c r="A2449" t="s">
        <v>318</v>
      </c>
      <c r="B2449">
        <f>VLOOKUP(A2449,Sheet2!$A$2:$C$250,3)</f>
        <v>349</v>
      </c>
      <c r="C2449" t="str">
        <f>VLOOKUP(A2449,Sheet2!$A$2:$C$250,2)</f>
        <v>Lower Yukon-Kuskokwim</v>
      </c>
      <c r="D2449" t="s">
        <v>252</v>
      </c>
      <c r="E2449" t="s">
        <v>1980</v>
      </c>
      <c r="F2449">
        <v>336</v>
      </c>
    </row>
    <row r="2450" spans="1:6">
      <c r="A2450" t="s">
        <v>318</v>
      </c>
      <c r="B2450">
        <f>VLOOKUP(A2450,Sheet2!$A$2:$C$250,3)</f>
        <v>349</v>
      </c>
      <c r="C2450" t="str">
        <f>VLOOKUP(A2450,Sheet2!$A$2:$C$250,2)</f>
        <v>Lower Yukon-Kuskokwim</v>
      </c>
      <c r="D2450" t="s">
        <v>319</v>
      </c>
      <c r="E2450" t="s">
        <v>1980</v>
      </c>
    </row>
    <row r="2451" spans="1:6">
      <c r="A2451" t="s">
        <v>318</v>
      </c>
      <c r="B2451">
        <f>VLOOKUP(A2451,Sheet2!$A$2:$C$250,3)</f>
        <v>349</v>
      </c>
      <c r="C2451" t="str">
        <f>VLOOKUP(A2451,Sheet2!$A$2:$C$250,2)</f>
        <v>Lower Yukon-Kuskokwim</v>
      </c>
      <c r="D2451" t="s">
        <v>325</v>
      </c>
      <c r="E2451" t="s">
        <v>1980</v>
      </c>
    </row>
    <row r="2452" spans="1:6">
      <c r="A2452" t="s">
        <v>318</v>
      </c>
      <c r="B2452">
        <f>VLOOKUP(A2452,Sheet2!$A$2:$C$250,3)</f>
        <v>349</v>
      </c>
      <c r="C2452" t="str">
        <f>VLOOKUP(A2452,Sheet2!$A$2:$C$250,2)</f>
        <v>Lower Yukon-Kuskokwim</v>
      </c>
      <c r="D2452" t="s">
        <v>64</v>
      </c>
      <c r="E2452" t="s">
        <v>65</v>
      </c>
    </row>
    <row r="2453" spans="1:6">
      <c r="A2453" t="s">
        <v>318</v>
      </c>
      <c r="B2453">
        <f>VLOOKUP(A2453,Sheet2!$A$2:$C$250,3)</f>
        <v>349</v>
      </c>
      <c r="C2453" t="str">
        <f>VLOOKUP(A2453,Sheet2!$A$2:$C$250,2)</f>
        <v>Lower Yukon-Kuskokwim</v>
      </c>
      <c r="D2453" t="s">
        <v>333</v>
      </c>
      <c r="E2453" t="s">
        <v>65</v>
      </c>
    </row>
    <row r="2454" spans="1:6">
      <c r="A2454" t="s">
        <v>2207</v>
      </c>
      <c r="B2454">
        <f>VLOOKUP(A2454,Sheet2!$A$2:$C$250,3)</f>
        <v>349</v>
      </c>
      <c r="C2454" t="str">
        <f>VLOOKUP(A2454,Sheet2!$A$2:$C$250,2)</f>
        <v>Lower Yukon-Kuskokwim</v>
      </c>
      <c r="D2454" t="s">
        <v>3632</v>
      </c>
      <c r="E2454" t="s">
        <v>3615</v>
      </c>
      <c r="F2454">
        <v>3300</v>
      </c>
    </row>
    <row r="2455" spans="1:6">
      <c r="A2455" t="s">
        <v>2207</v>
      </c>
      <c r="B2455">
        <f>VLOOKUP(A2455,Sheet2!$A$2:$C$250,3)</f>
        <v>349</v>
      </c>
      <c r="C2455" t="str">
        <f>VLOOKUP(A2455,Sheet2!$A$2:$C$250,2)</f>
        <v>Lower Yukon-Kuskokwim</v>
      </c>
      <c r="D2455" t="s">
        <v>3633</v>
      </c>
      <c r="E2455" t="s">
        <v>3615</v>
      </c>
    </row>
    <row r="2456" spans="1:6">
      <c r="A2456" t="s">
        <v>2207</v>
      </c>
      <c r="B2456">
        <f>VLOOKUP(A2456,Sheet2!$A$2:$C$250,3)</f>
        <v>349</v>
      </c>
      <c r="C2456" t="str">
        <f>VLOOKUP(A2456,Sheet2!$A$2:$C$250,2)</f>
        <v>Lower Yukon-Kuskokwim</v>
      </c>
      <c r="D2456" t="s">
        <v>3634</v>
      </c>
      <c r="E2456" t="s">
        <v>3615</v>
      </c>
    </row>
    <row r="2457" spans="1:6">
      <c r="A2457" t="s">
        <v>2207</v>
      </c>
      <c r="B2457">
        <f>VLOOKUP(A2457,Sheet2!$A$2:$C$250,3)</f>
        <v>349</v>
      </c>
      <c r="C2457" t="str">
        <f>VLOOKUP(A2457,Sheet2!$A$2:$C$250,2)</f>
        <v>Lower Yukon-Kuskokwim</v>
      </c>
      <c r="D2457" t="s">
        <v>2804</v>
      </c>
      <c r="E2457" t="s">
        <v>1500</v>
      </c>
    </row>
    <row r="2458" spans="1:6">
      <c r="A2458" t="s">
        <v>2207</v>
      </c>
      <c r="B2458">
        <f>VLOOKUP(A2458,Sheet2!$A$2:$C$250,3)</f>
        <v>349</v>
      </c>
      <c r="C2458" t="str">
        <f>VLOOKUP(A2458,Sheet2!$A$2:$C$250,2)</f>
        <v>Lower Yukon-Kuskokwim</v>
      </c>
      <c r="D2458" t="s">
        <v>2501</v>
      </c>
      <c r="E2458" t="s">
        <v>2424</v>
      </c>
    </row>
    <row r="2459" spans="1:6">
      <c r="A2459" t="s">
        <v>2207</v>
      </c>
      <c r="B2459">
        <f>VLOOKUP(A2459,Sheet2!$A$2:$C$250,3)</f>
        <v>349</v>
      </c>
      <c r="C2459" t="str">
        <f>VLOOKUP(A2459,Sheet2!$A$2:$C$250,2)</f>
        <v>Lower Yukon-Kuskokwim</v>
      </c>
      <c r="D2459" t="s">
        <v>201</v>
      </c>
      <c r="E2459" t="s">
        <v>213</v>
      </c>
    </row>
    <row r="2460" spans="1:6">
      <c r="A2460" t="s">
        <v>2207</v>
      </c>
      <c r="B2460">
        <f>VLOOKUP(A2460,Sheet2!$A$2:$C$250,3)</f>
        <v>349</v>
      </c>
      <c r="C2460" t="str">
        <f>VLOOKUP(A2460,Sheet2!$A$2:$C$250,2)</f>
        <v>Lower Yukon-Kuskokwim</v>
      </c>
      <c r="D2460" t="s">
        <v>2208</v>
      </c>
      <c r="E2460" t="s">
        <v>2194</v>
      </c>
    </row>
    <row r="2461" spans="1:6">
      <c r="A2461" t="s">
        <v>707</v>
      </c>
      <c r="B2461">
        <f>VLOOKUP(A2461,Sheet2!$A$2:$C$250,3)</f>
        <v>88</v>
      </c>
      <c r="C2461" t="str">
        <f>VLOOKUP(A2461,Sheet2!$A$2:$C$250,2)</f>
        <v>Kodiak</v>
      </c>
      <c r="D2461" t="s">
        <v>720</v>
      </c>
      <c r="E2461" t="s">
        <v>3615</v>
      </c>
    </row>
    <row r="2462" spans="1:6">
      <c r="A2462" t="s">
        <v>707</v>
      </c>
      <c r="B2462">
        <f>VLOOKUP(A2462,Sheet2!$A$2:$C$250,3)</f>
        <v>88</v>
      </c>
      <c r="C2462" t="str">
        <f>VLOOKUP(A2462,Sheet2!$A$2:$C$250,2)</f>
        <v>Kodiak</v>
      </c>
      <c r="D2462" t="s">
        <v>718</v>
      </c>
      <c r="E2462" t="s">
        <v>3615</v>
      </c>
    </row>
    <row r="2463" spans="1:6">
      <c r="A2463" t="s">
        <v>707</v>
      </c>
      <c r="B2463">
        <f>VLOOKUP(A2463,Sheet2!$A$2:$C$250,3)</f>
        <v>88</v>
      </c>
      <c r="C2463" t="str">
        <f>VLOOKUP(A2463,Sheet2!$A$2:$C$250,2)</f>
        <v>Kodiak</v>
      </c>
      <c r="D2463" t="s">
        <v>721</v>
      </c>
      <c r="E2463" t="s">
        <v>3615</v>
      </c>
    </row>
    <row r="2464" spans="1:6">
      <c r="A2464" t="s">
        <v>707</v>
      </c>
      <c r="B2464">
        <f>VLOOKUP(A2464,Sheet2!$A$2:$C$250,3)</f>
        <v>88</v>
      </c>
      <c r="C2464" t="str">
        <f>VLOOKUP(A2464,Sheet2!$A$2:$C$250,2)</f>
        <v>Kodiak</v>
      </c>
      <c r="D2464" t="s">
        <v>717</v>
      </c>
      <c r="E2464" t="s">
        <v>3615</v>
      </c>
    </row>
    <row r="2465" spans="1:11">
      <c r="A2465" t="s">
        <v>707</v>
      </c>
      <c r="B2465">
        <f>VLOOKUP(A2465,Sheet2!$A$2:$C$250,3)</f>
        <v>88</v>
      </c>
      <c r="C2465" t="str">
        <f>VLOOKUP(A2465,Sheet2!$A$2:$C$250,2)</f>
        <v>Kodiak</v>
      </c>
      <c r="D2465" t="s">
        <v>3484</v>
      </c>
      <c r="E2465" t="s">
        <v>3335</v>
      </c>
      <c r="F2465">
        <v>20018</v>
      </c>
      <c r="I2465">
        <v>15819.608759124087</v>
      </c>
      <c r="K2465">
        <v>72367.651261142848</v>
      </c>
    </row>
    <row r="2466" spans="1:11">
      <c r="A2466" t="s">
        <v>707</v>
      </c>
      <c r="B2466">
        <f>VLOOKUP(A2466,Sheet2!$A$2:$C$250,3)</f>
        <v>88</v>
      </c>
      <c r="C2466" t="str">
        <f>VLOOKUP(A2466,Sheet2!$A$2:$C$250,2)</f>
        <v>Kodiak</v>
      </c>
      <c r="D2466" t="s">
        <v>147</v>
      </c>
      <c r="E2466" t="s">
        <v>3232</v>
      </c>
      <c r="F2466">
        <v>2464</v>
      </c>
    </row>
    <row r="2467" spans="1:11">
      <c r="A2467" t="s">
        <v>707</v>
      </c>
      <c r="B2467">
        <f>VLOOKUP(A2467,Sheet2!$A$2:$C$250,3)</f>
        <v>88</v>
      </c>
      <c r="C2467" t="str">
        <f>VLOOKUP(A2467,Sheet2!$A$2:$C$250,2)</f>
        <v>Kodiak</v>
      </c>
      <c r="D2467" t="s">
        <v>37</v>
      </c>
      <c r="E2467" t="s">
        <v>377</v>
      </c>
      <c r="F2467">
        <v>1344</v>
      </c>
    </row>
    <row r="2468" spans="1:11">
      <c r="A2468" t="s">
        <v>707</v>
      </c>
      <c r="B2468">
        <f>VLOOKUP(A2468,Sheet2!$A$2:$C$250,3)</f>
        <v>88</v>
      </c>
      <c r="C2468" t="str">
        <f>VLOOKUP(A2468,Sheet2!$A$2:$C$250,2)</f>
        <v>Kodiak</v>
      </c>
      <c r="D2468" t="s">
        <v>153</v>
      </c>
      <c r="E2468" t="s">
        <v>377</v>
      </c>
      <c r="F2468">
        <v>2832</v>
      </c>
    </row>
    <row r="2469" spans="1:11">
      <c r="A2469" t="s">
        <v>707</v>
      </c>
      <c r="B2469">
        <f>VLOOKUP(A2469,Sheet2!$A$2:$C$250,3)</f>
        <v>88</v>
      </c>
      <c r="C2469" t="str">
        <f>VLOOKUP(A2469,Sheet2!$A$2:$C$250,2)</f>
        <v>Kodiak</v>
      </c>
      <c r="D2469" t="s">
        <v>712</v>
      </c>
      <c r="E2469" t="s">
        <v>377</v>
      </c>
      <c r="F2469">
        <v>42743</v>
      </c>
    </row>
    <row r="2470" spans="1:11">
      <c r="A2470" t="s">
        <v>707</v>
      </c>
      <c r="B2470">
        <f>VLOOKUP(A2470,Sheet2!$A$2:$C$250,3)</f>
        <v>88</v>
      </c>
      <c r="C2470" t="str">
        <f>VLOOKUP(A2470,Sheet2!$A$2:$C$250,2)</f>
        <v>Kodiak</v>
      </c>
      <c r="D2470" t="s">
        <v>708</v>
      </c>
      <c r="E2470" t="s">
        <v>1500</v>
      </c>
      <c r="F2470">
        <v>80</v>
      </c>
    </row>
    <row r="2471" spans="1:11">
      <c r="A2471" t="s">
        <v>707</v>
      </c>
      <c r="B2471">
        <f>VLOOKUP(A2471,Sheet2!$A$2:$C$250,3)</f>
        <v>88</v>
      </c>
      <c r="C2471" t="str">
        <f>VLOOKUP(A2471,Sheet2!$A$2:$C$250,2)</f>
        <v>Kodiak</v>
      </c>
      <c r="D2471" t="s">
        <v>710</v>
      </c>
      <c r="E2471" t="s">
        <v>1500</v>
      </c>
      <c r="F2471">
        <v>476</v>
      </c>
    </row>
    <row r="2472" spans="1:11">
      <c r="A2472" t="s">
        <v>707</v>
      </c>
      <c r="B2472">
        <f>VLOOKUP(A2472,Sheet2!$A$2:$C$250,3)</f>
        <v>88</v>
      </c>
      <c r="C2472" t="str">
        <f>VLOOKUP(A2472,Sheet2!$A$2:$C$250,2)</f>
        <v>Kodiak</v>
      </c>
      <c r="D2472" t="s">
        <v>262</v>
      </c>
      <c r="E2472" t="s">
        <v>1500</v>
      </c>
      <c r="F2472">
        <v>1344</v>
      </c>
    </row>
    <row r="2473" spans="1:11">
      <c r="A2473" t="s">
        <v>707</v>
      </c>
      <c r="B2473">
        <f>VLOOKUP(A2473,Sheet2!$A$2:$C$250,3)</f>
        <v>88</v>
      </c>
      <c r="C2473" t="str">
        <f>VLOOKUP(A2473,Sheet2!$A$2:$C$250,2)</f>
        <v>Kodiak</v>
      </c>
      <c r="D2473" t="s">
        <v>726</v>
      </c>
      <c r="E2473" t="s">
        <v>1500</v>
      </c>
      <c r="F2473">
        <v>1680</v>
      </c>
    </row>
    <row r="2474" spans="1:11">
      <c r="A2474" t="s">
        <v>707</v>
      </c>
      <c r="B2474">
        <f>VLOOKUP(A2474,Sheet2!$A$2:$C$250,3)</f>
        <v>88</v>
      </c>
      <c r="C2474" t="str">
        <f>VLOOKUP(A2474,Sheet2!$A$2:$C$250,2)</f>
        <v>Kodiak</v>
      </c>
      <c r="D2474" t="s">
        <v>711</v>
      </c>
      <c r="E2474" t="s">
        <v>1500</v>
      </c>
      <c r="F2474">
        <v>2170</v>
      </c>
    </row>
    <row r="2475" spans="1:11">
      <c r="A2475" t="s">
        <v>707</v>
      </c>
      <c r="B2475">
        <f>VLOOKUP(A2475,Sheet2!$A$2:$C$250,3)</f>
        <v>88</v>
      </c>
      <c r="C2475" t="str">
        <f>VLOOKUP(A2475,Sheet2!$A$2:$C$250,2)</f>
        <v>Kodiak</v>
      </c>
      <c r="D2475" t="s">
        <v>709</v>
      </c>
      <c r="E2475" t="s">
        <v>1500</v>
      </c>
    </row>
    <row r="2476" spans="1:11">
      <c r="A2476" t="s">
        <v>707</v>
      </c>
      <c r="B2476">
        <f>VLOOKUP(A2476,Sheet2!$A$2:$C$250,3)</f>
        <v>88</v>
      </c>
      <c r="C2476" t="str">
        <f>VLOOKUP(A2476,Sheet2!$A$2:$C$250,2)</f>
        <v>Kodiak</v>
      </c>
      <c r="D2476" t="s">
        <v>2805</v>
      </c>
      <c r="E2476" t="s">
        <v>1500</v>
      </c>
    </row>
    <row r="2477" spans="1:11">
      <c r="A2477" t="s">
        <v>707</v>
      </c>
      <c r="B2477">
        <f>VLOOKUP(A2477,Sheet2!$A$2:$C$250,3)</f>
        <v>88</v>
      </c>
      <c r="C2477" t="str">
        <f>VLOOKUP(A2477,Sheet2!$A$2:$C$250,2)</f>
        <v>Kodiak</v>
      </c>
      <c r="D2477" t="s">
        <v>715</v>
      </c>
      <c r="E2477" t="s">
        <v>1500</v>
      </c>
    </row>
    <row r="2478" spans="1:11">
      <c r="A2478" t="s">
        <v>707</v>
      </c>
      <c r="B2478">
        <f>VLOOKUP(A2478,Sheet2!$A$2:$C$250,3)</f>
        <v>88</v>
      </c>
      <c r="C2478" t="str">
        <f>VLOOKUP(A2478,Sheet2!$A$2:$C$250,2)</f>
        <v>Kodiak</v>
      </c>
      <c r="D2478" t="s">
        <v>716</v>
      </c>
      <c r="E2478" t="s">
        <v>1500</v>
      </c>
    </row>
    <row r="2479" spans="1:11">
      <c r="A2479" t="s">
        <v>707</v>
      </c>
      <c r="B2479">
        <f>VLOOKUP(A2479,Sheet2!$A$2:$C$250,3)</f>
        <v>88</v>
      </c>
      <c r="C2479" t="str">
        <f>VLOOKUP(A2479,Sheet2!$A$2:$C$250,2)</f>
        <v>Kodiak</v>
      </c>
      <c r="D2479" t="s">
        <v>719</v>
      </c>
      <c r="E2479" t="s">
        <v>1500</v>
      </c>
    </row>
    <row r="2480" spans="1:11">
      <c r="A2480" t="s">
        <v>707</v>
      </c>
      <c r="B2480">
        <f>VLOOKUP(A2480,Sheet2!$A$2:$C$250,3)</f>
        <v>88</v>
      </c>
      <c r="C2480" t="str">
        <f>VLOOKUP(A2480,Sheet2!$A$2:$C$250,2)</f>
        <v>Kodiak</v>
      </c>
      <c r="D2480" t="s">
        <v>722</v>
      </c>
      <c r="E2480" t="s">
        <v>1500</v>
      </c>
    </row>
    <row r="2481" spans="1:11">
      <c r="A2481" t="s">
        <v>707</v>
      </c>
      <c r="B2481">
        <f>VLOOKUP(A2481,Sheet2!$A$2:$C$250,3)</f>
        <v>88</v>
      </c>
      <c r="C2481" t="str">
        <f>VLOOKUP(A2481,Sheet2!$A$2:$C$250,2)</f>
        <v>Kodiak</v>
      </c>
      <c r="D2481" t="s">
        <v>725</v>
      </c>
      <c r="E2481" t="s">
        <v>1500</v>
      </c>
    </row>
    <row r="2482" spans="1:11">
      <c r="A2482" t="s">
        <v>707</v>
      </c>
      <c r="B2482">
        <f>VLOOKUP(A2482,Sheet2!$A$2:$C$250,3)</f>
        <v>88</v>
      </c>
      <c r="C2482" t="str">
        <f>VLOOKUP(A2482,Sheet2!$A$2:$C$250,2)</f>
        <v>Kodiak</v>
      </c>
      <c r="D2482" t="s">
        <v>97</v>
      </c>
      <c r="E2482" t="s">
        <v>2424</v>
      </c>
      <c r="F2482">
        <v>1152</v>
      </c>
    </row>
    <row r="2483" spans="1:11">
      <c r="A2483" t="s">
        <v>707</v>
      </c>
      <c r="B2483">
        <f>VLOOKUP(A2483,Sheet2!$A$2:$C$250,3)</f>
        <v>88</v>
      </c>
      <c r="C2483" t="str">
        <f>VLOOKUP(A2483,Sheet2!$A$2:$C$250,2)</f>
        <v>Kodiak</v>
      </c>
      <c r="D2483" t="s">
        <v>714</v>
      </c>
      <c r="E2483" t="s">
        <v>2424</v>
      </c>
      <c r="F2483">
        <v>1536</v>
      </c>
    </row>
    <row r="2484" spans="1:11">
      <c r="A2484" t="s">
        <v>707</v>
      </c>
      <c r="B2484">
        <f>VLOOKUP(A2484,Sheet2!$A$2:$C$250,3)</f>
        <v>88</v>
      </c>
      <c r="C2484" t="str">
        <f>VLOOKUP(A2484,Sheet2!$A$2:$C$250,2)</f>
        <v>Kodiak</v>
      </c>
      <c r="D2484" t="s">
        <v>723</v>
      </c>
      <c r="E2484" t="s">
        <v>2424</v>
      </c>
    </row>
    <row r="2485" spans="1:11">
      <c r="A2485" t="s">
        <v>2381</v>
      </c>
      <c r="B2485">
        <f>VLOOKUP(A2485,Sheet2!$A$2:$C$250,3)</f>
        <v>88</v>
      </c>
      <c r="C2485" t="str">
        <f>VLOOKUP(A2485,Sheet2!$A$2:$C$250,2)</f>
        <v>Kodiak</v>
      </c>
      <c r="D2485" t="s">
        <v>2382</v>
      </c>
      <c r="E2485" t="s">
        <v>213</v>
      </c>
      <c r="F2485">
        <v>1550</v>
      </c>
      <c r="K2485">
        <v>57206.514853999994</v>
      </c>
    </row>
    <row r="2486" spans="1:11">
      <c r="A2486" t="s">
        <v>707</v>
      </c>
      <c r="B2486">
        <f>VLOOKUP(A2486,Sheet2!$A$2:$C$250,3)</f>
        <v>88</v>
      </c>
      <c r="C2486" t="str">
        <f>VLOOKUP(A2486,Sheet2!$A$2:$C$250,2)</f>
        <v>Kodiak</v>
      </c>
      <c r="D2486" t="s">
        <v>3118</v>
      </c>
      <c r="E2486" t="s">
        <v>213</v>
      </c>
    </row>
    <row r="2487" spans="1:11">
      <c r="A2487" t="s">
        <v>707</v>
      </c>
      <c r="B2487">
        <f>VLOOKUP(A2487,Sheet2!$A$2:$C$250,3)</f>
        <v>88</v>
      </c>
      <c r="C2487" t="str">
        <f>VLOOKUP(A2487,Sheet2!$A$2:$C$250,2)</f>
        <v>Kodiak</v>
      </c>
      <c r="D2487" t="s">
        <v>713</v>
      </c>
      <c r="E2487" t="s">
        <v>1980</v>
      </c>
      <c r="F2487">
        <v>576</v>
      </c>
    </row>
    <row r="2488" spans="1:11">
      <c r="A2488" t="s">
        <v>707</v>
      </c>
      <c r="B2488">
        <f>VLOOKUP(A2488,Sheet2!$A$2:$C$250,3)</f>
        <v>88</v>
      </c>
      <c r="C2488" t="str">
        <f>VLOOKUP(A2488,Sheet2!$A$2:$C$250,2)</f>
        <v>Kodiak</v>
      </c>
      <c r="D2488" t="s">
        <v>82</v>
      </c>
      <c r="E2488" t="s">
        <v>1980</v>
      </c>
      <c r="F2488">
        <v>1104</v>
      </c>
    </row>
    <row r="2489" spans="1:11">
      <c r="A2489" t="s">
        <v>707</v>
      </c>
      <c r="B2489">
        <f>VLOOKUP(A2489,Sheet2!$A$2:$C$250,3)</f>
        <v>88</v>
      </c>
      <c r="C2489" t="str">
        <f>VLOOKUP(A2489,Sheet2!$A$2:$C$250,2)</f>
        <v>Kodiak</v>
      </c>
      <c r="D2489" t="s">
        <v>66</v>
      </c>
      <c r="E2489" t="s">
        <v>65</v>
      </c>
      <c r="F2489">
        <v>1408</v>
      </c>
    </row>
    <row r="2490" spans="1:11">
      <c r="A2490" t="s">
        <v>707</v>
      </c>
      <c r="B2490">
        <f>VLOOKUP(A2490,Sheet2!$A$2:$C$250,3)</f>
        <v>88</v>
      </c>
      <c r="C2490" t="str">
        <f>VLOOKUP(A2490,Sheet2!$A$2:$C$250,2)</f>
        <v>Kodiak</v>
      </c>
      <c r="D2490" t="s">
        <v>724</v>
      </c>
      <c r="E2490" t="s">
        <v>65</v>
      </c>
      <c r="F2490">
        <v>2058</v>
      </c>
    </row>
    <row r="2491" spans="1:11">
      <c r="A2491" t="s">
        <v>1479</v>
      </c>
      <c r="B2491">
        <f>VLOOKUP(A2491,Sheet2!$A$2:$C$250,3)</f>
        <v>79</v>
      </c>
      <c r="C2491" t="str">
        <f>VLOOKUP(A2491,Sheet2!$A$2:$C$250,2)</f>
        <v>Bristol Bay</v>
      </c>
      <c r="D2491" t="s">
        <v>1471</v>
      </c>
      <c r="E2491" t="s">
        <v>3615</v>
      </c>
    </row>
    <row r="2492" spans="1:11">
      <c r="A2492" t="s">
        <v>1479</v>
      </c>
      <c r="B2492">
        <f>VLOOKUP(A2492,Sheet2!$A$2:$C$250,3)</f>
        <v>79</v>
      </c>
      <c r="C2492" t="str">
        <f>VLOOKUP(A2492,Sheet2!$A$2:$C$250,2)</f>
        <v>Bristol Bay</v>
      </c>
      <c r="D2492" t="s">
        <v>3485</v>
      </c>
      <c r="E2492" t="s">
        <v>3335</v>
      </c>
      <c r="F2492">
        <v>22942</v>
      </c>
      <c r="I2492">
        <v>7671.67299270073</v>
      </c>
      <c r="K2492">
        <v>50059.450530999995</v>
      </c>
    </row>
    <row r="2493" spans="1:11">
      <c r="A2493" t="s">
        <v>1479</v>
      </c>
      <c r="B2493">
        <f>VLOOKUP(A2493,Sheet2!$A$2:$C$250,3)</f>
        <v>79</v>
      </c>
      <c r="C2493" t="str">
        <f>VLOOKUP(A2493,Sheet2!$A$2:$C$250,2)</f>
        <v>Bristol Bay</v>
      </c>
      <c r="D2493" t="s">
        <v>147</v>
      </c>
      <c r="E2493" t="s">
        <v>3232</v>
      </c>
      <c r="F2493">
        <v>1679</v>
      </c>
    </row>
    <row r="2494" spans="1:11">
      <c r="A2494" t="s">
        <v>1479</v>
      </c>
      <c r="B2494">
        <f>VLOOKUP(A2494,Sheet2!$A$2:$C$250,3)</f>
        <v>79</v>
      </c>
      <c r="C2494" t="str">
        <f>VLOOKUP(A2494,Sheet2!$A$2:$C$250,2)</f>
        <v>Bristol Bay</v>
      </c>
      <c r="D2494" t="s">
        <v>37</v>
      </c>
      <c r="E2494" t="s">
        <v>377</v>
      </c>
    </row>
    <row r="2495" spans="1:11">
      <c r="A2495" t="s">
        <v>1479</v>
      </c>
      <c r="B2495">
        <f>VLOOKUP(A2495,Sheet2!$A$2:$C$250,3)</f>
        <v>79</v>
      </c>
      <c r="C2495" t="str">
        <f>VLOOKUP(A2495,Sheet2!$A$2:$C$250,2)</f>
        <v>Bristol Bay</v>
      </c>
      <c r="D2495" t="s">
        <v>1246</v>
      </c>
      <c r="E2495" t="s">
        <v>377</v>
      </c>
    </row>
    <row r="2496" spans="1:11">
      <c r="A2496" t="s">
        <v>1479</v>
      </c>
      <c r="B2496">
        <f>VLOOKUP(A2496,Sheet2!$A$2:$C$250,3)</f>
        <v>79</v>
      </c>
      <c r="C2496" t="str">
        <f>VLOOKUP(A2496,Sheet2!$A$2:$C$250,2)</f>
        <v>Bristol Bay</v>
      </c>
      <c r="D2496" t="s">
        <v>1469</v>
      </c>
      <c r="E2496" t="s">
        <v>1500</v>
      </c>
      <c r="F2496">
        <v>1200</v>
      </c>
    </row>
    <row r="2497" spans="1:9">
      <c r="A2497" t="s">
        <v>2806</v>
      </c>
      <c r="B2497">
        <f>VLOOKUP(A2497,Sheet2!$A$2:$C$250,3)</f>
        <v>79</v>
      </c>
      <c r="C2497" t="str">
        <f>VLOOKUP(A2497,Sheet2!$A$2:$C$250,2)</f>
        <v>Bristol Bay</v>
      </c>
      <c r="D2497" t="s">
        <v>2807</v>
      </c>
      <c r="E2497" t="s">
        <v>1500</v>
      </c>
      <c r="F2497">
        <v>1200</v>
      </c>
      <c r="I2497">
        <v>818.978102189781</v>
      </c>
    </row>
    <row r="2498" spans="1:9">
      <c r="A2498" t="s">
        <v>1479</v>
      </c>
      <c r="B2498">
        <f>VLOOKUP(A2498,Sheet2!$A$2:$C$250,3)</f>
        <v>79</v>
      </c>
      <c r="C2498" t="str">
        <f>VLOOKUP(A2498,Sheet2!$A$2:$C$250,2)</f>
        <v>Bristol Bay</v>
      </c>
      <c r="D2498" t="s">
        <v>1468</v>
      </c>
      <c r="E2498" t="s">
        <v>1500</v>
      </c>
    </row>
    <row r="2499" spans="1:9">
      <c r="A2499" t="s">
        <v>1479</v>
      </c>
      <c r="B2499">
        <f>VLOOKUP(A2499,Sheet2!$A$2:$C$250,3)</f>
        <v>79</v>
      </c>
      <c r="C2499" t="str">
        <f>VLOOKUP(A2499,Sheet2!$A$2:$C$250,2)</f>
        <v>Bristol Bay</v>
      </c>
      <c r="D2499" t="s">
        <v>2743</v>
      </c>
      <c r="E2499" t="s">
        <v>1500</v>
      </c>
    </row>
    <row r="2500" spans="1:9">
      <c r="A2500" t="s">
        <v>1479</v>
      </c>
      <c r="B2500">
        <f>VLOOKUP(A2500,Sheet2!$A$2:$C$250,3)</f>
        <v>79</v>
      </c>
      <c r="C2500" t="str">
        <f>VLOOKUP(A2500,Sheet2!$A$2:$C$250,2)</f>
        <v>Bristol Bay</v>
      </c>
      <c r="D2500" t="s">
        <v>2743</v>
      </c>
      <c r="E2500" t="s">
        <v>1500</v>
      </c>
    </row>
    <row r="2501" spans="1:9">
      <c r="A2501" t="s">
        <v>1479</v>
      </c>
      <c r="B2501">
        <f>VLOOKUP(A2501,Sheet2!$A$2:$C$250,3)</f>
        <v>79</v>
      </c>
      <c r="C2501" t="str">
        <f>VLOOKUP(A2501,Sheet2!$A$2:$C$250,2)</f>
        <v>Bristol Bay</v>
      </c>
      <c r="D2501" t="s">
        <v>1395</v>
      </c>
      <c r="E2501" t="s">
        <v>2424</v>
      </c>
      <c r="F2501">
        <v>1200</v>
      </c>
    </row>
    <row r="2502" spans="1:9">
      <c r="A2502" t="s">
        <v>1479</v>
      </c>
      <c r="B2502">
        <f>VLOOKUP(A2502,Sheet2!$A$2:$C$250,3)</f>
        <v>79</v>
      </c>
      <c r="C2502" t="str">
        <f>VLOOKUP(A2502,Sheet2!$A$2:$C$250,2)</f>
        <v>Bristol Bay</v>
      </c>
      <c r="D2502" t="s">
        <v>1475</v>
      </c>
      <c r="E2502" t="s">
        <v>2424</v>
      </c>
      <c r="F2502">
        <v>3280</v>
      </c>
    </row>
    <row r="2503" spans="1:9">
      <c r="A2503" t="s">
        <v>1479</v>
      </c>
      <c r="B2503">
        <f>VLOOKUP(A2503,Sheet2!$A$2:$C$250,3)</f>
        <v>79</v>
      </c>
      <c r="C2503" t="str">
        <f>VLOOKUP(A2503,Sheet2!$A$2:$C$250,2)</f>
        <v>Bristol Bay</v>
      </c>
      <c r="D2503" t="s">
        <v>162</v>
      </c>
      <c r="E2503" t="s">
        <v>2424</v>
      </c>
    </row>
    <row r="2504" spans="1:9">
      <c r="A2504" t="s">
        <v>1479</v>
      </c>
      <c r="B2504">
        <f>VLOOKUP(A2504,Sheet2!$A$2:$C$250,3)</f>
        <v>79</v>
      </c>
      <c r="C2504" t="str">
        <f>VLOOKUP(A2504,Sheet2!$A$2:$C$250,2)</f>
        <v>Bristol Bay</v>
      </c>
      <c r="D2504" t="s">
        <v>1478</v>
      </c>
      <c r="E2504" t="s">
        <v>2424</v>
      </c>
    </row>
    <row r="2505" spans="1:9">
      <c r="A2505" t="s">
        <v>1479</v>
      </c>
      <c r="B2505">
        <f>VLOOKUP(A2505,Sheet2!$A$2:$C$250,3)</f>
        <v>79</v>
      </c>
      <c r="C2505" t="str">
        <f>VLOOKUP(A2505,Sheet2!$A$2:$C$250,2)</f>
        <v>Bristol Bay</v>
      </c>
      <c r="D2505" t="s">
        <v>1467</v>
      </c>
      <c r="E2505" t="s">
        <v>2194</v>
      </c>
    </row>
    <row r="2506" spans="1:9">
      <c r="A2506" t="s">
        <v>1479</v>
      </c>
      <c r="B2506">
        <f>VLOOKUP(A2506,Sheet2!$A$2:$C$250,3)</f>
        <v>79</v>
      </c>
      <c r="C2506" t="str">
        <f>VLOOKUP(A2506,Sheet2!$A$2:$C$250,2)</f>
        <v>Bristol Bay</v>
      </c>
      <c r="D2506" t="s">
        <v>825</v>
      </c>
      <c r="E2506" t="s">
        <v>1980</v>
      </c>
      <c r="F2506">
        <v>336</v>
      </c>
    </row>
    <row r="2507" spans="1:9">
      <c r="A2507" t="s">
        <v>1479</v>
      </c>
      <c r="B2507">
        <f>VLOOKUP(A2507,Sheet2!$A$2:$C$250,3)</f>
        <v>79</v>
      </c>
      <c r="C2507" t="str">
        <f>VLOOKUP(A2507,Sheet2!$A$2:$C$250,2)</f>
        <v>Bristol Bay</v>
      </c>
      <c r="D2507" t="s">
        <v>452</v>
      </c>
      <c r="E2507" t="s">
        <v>1980</v>
      </c>
      <c r="F2507">
        <v>1104</v>
      </c>
    </row>
    <row r="2508" spans="1:9">
      <c r="A2508" t="s">
        <v>1479</v>
      </c>
      <c r="B2508">
        <f>VLOOKUP(A2508,Sheet2!$A$2:$C$250,3)</f>
        <v>79</v>
      </c>
      <c r="C2508" t="str">
        <f>VLOOKUP(A2508,Sheet2!$A$2:$C$250,2)</f>
        <v>Bristol Bay</v>
      </c>
      <c r="D2508" t="s">
        <v>1472</v>
      </c>
      <c r="E2508" t="s">
        <v>1980</v>
      </c>
    </row>
    <row r="2509" spans="1:9">
      <c r="A2509" t="s">
        <v>1479</v>
      </c>
      <c r="B2509">
        <f>VLOOKUP(A2509,Sheet2!$A$2:$C$250,3)</f>
        <v>79</v>
      </c>
      <c r="C2509" t="str">
        <f>VLOOKUP(A2509,Sheet2!$A$2:$C$250,2)</f>
        <v>Bristol Bay</v>
      </c>
      <c r="D2509" t="s">
        <v>1473</v>
      </c>
      <c r="E2509" t="s">
        <v>1980</v>
      </c>
    </row>
    <row r="2510" spans="1:9">
      <c r="A2510" t="s">
        <v>1479</v>
      </c>
      <c r="B2510">
        <f>VLOOKUP(A2510,Sheet2!$A$2:$C$250,3)</f>
        <v>79</v>
      </c>
      <c r="C2510" t="str">
        <f>VLOOKUP(A2510,Sheet2!$A$2:$C$250,2)</f>
        <v>Bristol Bay</v>
      </c>
      <c r="D2510" t="s">
        <v>39</v>
      </c>
      <c r="E2510" t="s">
        <v>1980</v>
      </c>
    </row>
    <row r="2511" spans="1:9">
      <c r="A2511" t="s">
        <v>1479</v>
      </c>
      <c r="B2511">
        <f>VLOOKUP(A2511,Sheet2!$A$2:$C$250,3)</f>
        <v>79</v>
      </c>
      <c r="C2511" t="str">
        <f>VLOOKUP(A2511,Sheet2!$A$2:$C$250,2)</f>
        <v>Bristol Bay</v>
      </c>
      <c r="D2511" t="s">
        <v>1477</v>
      </c>
      <c r="E2511" t="s">
        <v>1980</v>
      </c>
    </row>
    <row r="2512" spans="1:9">
      <c r="A2512" t="s">
        <v>334</v>
      </c>
      <c r="B2512">
        <f>VLOOKUP(A2512,Sheet2!$A$2:$C$250,3)</f>
        <v>25</v>
      </c>
      <c r="C2512" t="str">
        <f>VLOOKUP(A2512,Sheet2!$A$2:$C$250,2)</f>
        <v>Lower Yukon-Kuskokwim</v>
      </c>
      <c r="D2512" t="s">
        <v>58</v>
      </c>
      <c r="E2512" t="s">
        <v>3335</v>
      </c>
      <c r="F2512">
        <v>2245</v>
      </c>
    </row>
    <row r="2513" spans="1:11">
      <c r="A2513" t="s">
        <v>334</v>
      </c>
      <c r="B2513">
        <f>VLOOKUP(A2513,Sheet2!$A$2:$C$250,3)</f>
        <v>25</v>
      </c>
      <c r="C2513" t="str">
        <f>VLOOKUP(A2513,Sheet2!$A$2:$C$250,2)</f>
        <v>Lower Yukon-Kuskokwim</v>
      </c>
      <c r="D2513" t="s">
        <v>147</v>
      </c>
      <c r="E2513" t="s">
        <v>3232</v>
      </c>
      <c r="F2513">
        <v>760</v>
      </c>
      <c r="I2513">
        <v>500</v>
      </c>
      <c r="K2513">
        <v>1700</v>
      </c>
    </row>
    <row r="2514" spans="1:11">
      <c r="A2514" t="s">
        <v>334</v>
      </c>
      <c r="B2514">
        <f>VLOOKUP(A2514,Sheet2!$A$2:$C$250,3)</f>
        <v>25</v>
      </c>
      <c r="C2514" t="str">
        <f>VLOOKUP(A2514,Sheet2!$A$2:$C$250,2)</f>
        <v>Lower Yukon-Kuskokwim</v>
      </c>
      <c r="D2514" t="s">
        <v>2808</v>
      </c>
      <c r="E2514" t="s">
        <v>1500</v>
      </c>
      <c r="F2514">
        <v>792</v>
      </c>
      <c r="I2514">
        <v>792</v>
      </c>
      <c r="K2514">
        <v>1800</v>
      </c>
    </row>
    <row r="2515" spans="1:11">
      <c r="A2515" t="s">
        <v>334</v>
      </c>
      <c r="B2515">
        <f>VLOOKUP(A2515,Sheet2!$A$2:$C$250,3)</f>
        <v>25</v>
      </c>
      <c r="C2515" t="str">
        <f>VLOOKUP(A2515,Sheet2!$A$2:$C$250,2)</f>
        <v>Lower Yukon-Kuskokwim</v>
      </c>
      <c r="D2515" t="s">
        <v>337</v>
      </c>
      <c r="E2515" t="s">
        <v>1500</v>
      </c>
      <c r="F2515">
        <v>792</v>
      </c>
    </row>
    <row r="2516" spans="1:11">
      <c r="A2516" t="s">
        <v>334</v>
      </c>
      <c r="B2516">
        <f>VLOOKUP(A2516,Sheet2!$A$2:$C$250,3)</f>
        <v>25</v>
      </c>
      <c r="C2516" t="str">
        <f>VLOOKUP(A2516,Sheet2!$A$2:$C$250,2)</f>
        <v>Lower Yukon-Kuskokwim</v>
      </c>
      <c r="D2516" t="s">
        <v>338</v>
      </c>
      <c r="E2516" t="s">
        <v>1500</v>
      </c>
    </row>
    <row r="2517" spans="1:11">
      <c r="A2517" t="s">
        <v>334</v>
      </c>
      <c r="B2517">
        <f>VLOOKUP(A2517,Sheet2!$A$2:$C$250,3)</f>
        <v>25</v>
      </c>
      <c r="C2517" t="str">
        <f>VLOOKUP(A2517,Sheet2!$A$2:$C$250,2)</f>
        <v>Lower Yukon-Kuskokwim</v>
      </c>
      <c r="D2517" t="s">
        <v>339</v>
      </c>
      <c r="E2517" t="s">
        <v>1500</v>
      </c>
    </row>
    <row r="2518" spans="1:11">
      <c r="A2518" t="s">
        <v>334</v>
      </c>
      <c r="B2518">
        <f>VLOOKUP(A2518,Sheet2!$A$2:$C$250,3)</f>
        <v>25</v>
      </c>
      <c r="C2518" t="str">
        <f>VLOOKUP(A2518,Sheet2!$A$2:$C$250,2)</f>
        <v>Lower Yukon-Kuskokwim</v>
      </c>
      <c r="D2518" t="s">
        <v>286</v>
      </c>
      <c r="E2518" t="s">
        <v>2424</v>
      </c>
      <c r="F2518">
        <v>1000</v>
      </c>
    </row>
    <row r="2519" spans="1:11">
      <c r="A2519" t="s">
        <v>334</v>
      </c>
      <c r="B2519">
        <f>VLOOKUP(A2519,Sheet2!$A$2:$C$250,3)</f>
        <v>25</v>
      </c>
      <c r="C2519" t="str">
        <f>VLOOKUP(A2519,Sheet2!$A$2:$C$250,2)</f>
        <v>Lower Yukon-Kuskokwim</v>
      </c>
      <c r="D2519" t="s">
        <v>162</v>
      </c>
      <c r="E2519" t="s">
        <v>2424</v>
      </c>
    </row>
    <row r="2520" spans="1:11">
      <c r="A2520" t="s">
        <v>334</v>
      </c>
      <c r="B2520">
        <f>VLOOKUP(A2520,Sheet2!$A$2:$C$250,3)</f>
        <v>25</v>
      </c>
      <c r="C2520" t="str">
        <f>VLOOKUP(A2520,Sheet2!$A$2:$C$250,2)</f>
        <v>Lower Yukon-Kuskokwim</v>
      </c>
      <c r="D2520" t="s">
        <v>335</v>
      </c>
      <c r="E2520" t="s">
        <v>1980</v>
      </c>
      <c r="F2520">
        <v>800</v>
      </c>
    </row>
    <row r="2521" spans="1:11">
      <c r="A2521" t="s">
        <v>334</v>
      </c>
      <c r="B2521">
        <f>VLOOKUP(A2521,Sheet2!$A$2:$C$250,3)</f>
        <v>25</v>
      </c>
      <c r="C2521" t="str">
        <f>VLOOKUP(A2521,Sheet2!$A$2:$C$250,2)</f>
        <v>Lower Yukon-Kuskokwim</v>
      </c>
      <c r="D2521" t="s">
        <v>336</v>
      </c>
      <c r="E2521" t="s">
        <v>1980</v>
      </c>
    </row>
    <row r="2522" spans="1:11">
      <c r="A2522" t="s">
        <v>334</v>
      </c>
      <c r="B2522">
        <f>VLOOKUP(A2522,Sheet2!$A$2:$C$250,3)</f>
        <v>25</v>
      </c>
      <c r="C2522" t="str">
        <f>VLOOKUP(A2522,Sheet2!$A$2:$C$250,2)</f>
        <v>Lower Yukon-Kuskokwim</v>
      </c>
      <c r="D2522" t="s">
        <v>64</v>
      </c>
      <c r="E2522" t="s">
        <v>65</v>
      </c>
      <c r="F2522">
        <v>1558</v>
      </c>
    </row>
    <row r="2523" spans="1:11">
      <c r="A2523" t="s">
        <v>334</v>
      </c>
      <c r="B2523">
        <f>VLOOKUP(A2523,Sheet2!$A$2:$C$250,3)</f>
        <v>25</v>
      </c>
      <c r="C2523" t="str">
        <f>VLOOKUP(A2523,Sheet2!$A$2:$C$250,2)</f>
        <v>Lower Yukon-Kuskokwim</v>
      </c>
      <c r="D2523" t="s">
        <v>340</v>
      </c>
      <c r="E2523" t="s">
        <v>65</v>
      </c>
    </row>
    <row r="2524" spans="1:11">
      <c r="A2524" t="s">
        <v>341</v>
      </c>
      <c r="B2524">
        <f>VLOOKUP(A2524,Sheet2!$A$2:$C$250,3)</f>
        <v>302</v>
      </c>
      <c r="C2524" t="str">
        <f>VLOOKUP(A2524,Sheet2!$A$2:$C$250,2)</f>
        <v>Lower Yukon-Kuskokwim</v>
      </c>
      <c r="D2524" t="s">
        <v>3487</v>
      </c>
      <c r="E2524" t="s">
        <v>3335</v>
      </c>
      <c r="F2524">
        <v>1128</v>
      </c>
    </row>
    <row r="2525" spans="1:11">
      <c r="A2525" t="s">
        <v>341</v>
      </c>
      <c r="B2525">
        <f>VLOOKUP(A2525,Sheet2!$A$2:$C$250,3)</f>
        <v>302</v>
      </c>
      <c r="C2525" t="str">
        <f>VLOOKUP(A2525,Sheet2!$A$2:$C$250,2)</f>
        <v>Lower Yukon-Kuskokwim</v>
      </c>
      <c r="D2525" t="s">
        <v>3488</v>
      </c>
      <c r="E2525" t="s">
        <v>3335</v>
      </c>
      <c r="F2525">
        <v>1680</v>
      </c>
    </row>
    <row r="2526" spans="1:11">
      <c r="A2526" t="s">
        <v>341</v>
      </c>
      <c r="B2526">
        <f>VLOOKUP(A2526,Sheet2!$A$2:$C$250,3)</f>
        <v>302</v>
      </c>
      <c r="C2526" t="str">
        <f>VLOOKUP(A2526,Sheet2!$A$2:$C$250,2)</f>
        <v>Lower Yukon-Kuskokwim</v>
      </c>
      <c r="D2526" t="s">
        <v>3489</v>
      </c>
      <c r="E2526" t="s">
        <v>3335</v>
      </c>
      <c r="F2526">
        <v>2200</v>
      </c>
    </row>
    <row r="2527" spans="1:11">
      <c r="A2527" t="s">
        <v>341</v>
      </c>
      <c r="B2527">
        <f>VLOOKUP(A2527,Sheet2!$A$2:$C$250,3)</f>
        <v>302</v>
      </c>
      <c r="C2527" t="str">
        <f>VLOOKUP(A2527,Sheet2!$A$2:$C$250,2)</f>
        <v>Lower Yukon-Kuskokwim</v>
      </c>
      <c r="D2527" t="s">
        <v>3490</v>
      </c>
      <c r="E2527" t="s">
        <v>3335</v>
      </c>
      <c r="F2527">
        <v>3850</v>
      </c>
    </row>
    <row r="2528" spans="1:11">
      <c r="A2528" t="s">
        <v>3274</v>
      </c>
      <c r="B2528">
        <f>VLOOKUP(A2528,Sheet2!$A$2:$C$250,3)</f>
        <v>302</v>
      </c>
      <c r="C2528" t="str">
        <f>VLOOKUP(A2528,Sheet2!$A$2:$C$250,2)</f>
        <v>Lower Yukon-Kuskokwim</v>
      </c>
      <c r="D2528" t="s">
        <v>3486</v>
      </c>
      <c r="E2528" t="s">
        <v>3335</v>
      </c>
      <c r="F2528">
        <v>7743</v>
      </c>
      <c r="I2528">
        <v>2396.9529927007297</v>
      </c>
      <c r="K2528">
        <v>28064.919248666665</v>
      </c>
    </row>
    <row r="2529" spans="1:19">
      <c r="A2529" t="s">
        <v>341</v>
      </c>
      <c r="B2529">
        <f>VLOOKUP(A2529,Sheet2!$A$2:$C$250,3)</f>
        <v>302</v>
      </c>
      <c r="C2529" t="str">
        <f>VLOOKUP(A2529,Sheet2!$A$2:$C$250,2)</f>
        <v>Lower Yukon-Kuskokwim</v>
      </c>
      <c r="E2529" t="s">
        <v>3335</v>
      </c>
      <c r="F2529">
        <v>11508</v>
      </c>
    </row>
    <row r="2530" spans="1:19">
      <c r="A2530" t="s">
        <v>341</v>
      </c>
      <c r="B2530">
        <f>VLOOKUP(A2530,Sheet2!$A$2:$C$250,3)</f>
        <v>302</v>
      </c>
      <c r="C2530" t="str">
        <f>VLOOKUP(A2530,Sheet2!$A$2:$C$250,2)</f>
        <v>Lower Yukon-Kuskokwim</v>
      </c>
      <c r="D2530" t="s">
        <v>165</v>
      </c>
      <c r="E2530" t="s">
        <v>3315</v>
      </c>
      <c r="F2530">
        <v>2200</v>
      </c>
      <c r="G2530" t="s">
        <v>6</v>
      </c>
    </row>
    <row r="2531" spans="1:19">
      <c r="A2531" t="s">
        <v>341</v>
      </c>
      <c r="B2531">
        <f>VLOOKUP(A2531,Sheet2!$A$2:$C$250,3)</f>
        <v>302</v>
      </c>
      <c r="C2531" t="str">
        <f>VLOOKUP(A2531,Sheet2!$A$2:$C$250,2)</f>
        <v>Lower Yukon-Kuskokwim</v>
      </c>
      <c r="D2531" t="s">
        <v>3275</v>
      </c>
      <c r="E2531" t="s">
        <v>3232</v>
      </c>
      <c r="F2531">
        <v>1030</v>
      </c>
      <c r="I2531">
        <v>848</v>
      </c>
      <c r="K2531">
        <v>14094</v>
      </c>
      <c r="N2531">
        <v>689</v>
      </c>
      <c r="P2531">
        <v>8175</v>
      </c>
      <c r="S2531">
        <v>2422</v>
      </c>
    </row>
    <row r="2532" spans="1:19">
      <c r="A2532" t="s">
        <v>341</v>
      </c>
      <c r="B2532">
        <f>VLOOKUP(A2532,Sheet2!$A$2:$C$250,3)</f>
        <v>302</v>
      </c>
      <c r="C2532" t="str">
        <f>VLOOKUP(A2532,Sheet2!$A$2:$C$250,2)</f>
        <v>Lower Yukon-Kuskokwim</v>
      </c>
      <c r="D2532" t="s">
        <v>3119</v>
      </c>
      <c r="E2532" t="s">
        <v>377</v>
      </c>
      <c r="F2532">
        <v>700</v>
      </c>
      <c r="I2532">
        <v>357</v>
      </c>
      <c r="K2532">
        <v>6459</v>
      </c>
      <c r="N2532">
        <v>263</v>
      </c>
      <c r="P2532">
        <v>5635</v>
      </c>
      <c r="S2532">
        <v>852</v>
      </c>
    </row>
    <row r="2533" spans="1:19">
      <c r="A2533" t="s">
        <v>341</v>
      </c>
      <c r="B2533">
        <f>VLOOKUP(A2533,Sheet2!$A$2:$C$250,3)</f>
        <v>302</v>
      </c>
      <c r="C2533" t="str">
        <f>VLOOKUP(A2533,Sheet2!$A$2:$C$250,2)</f>
        <v>Lower Yukon-Kuskokwim</v>
      </c>
      <c r="D2533" t="s">
        <v>37</v>
      </c>
      <c r="E2533" t="s">
        <v>377</v>
      </c>
      <c r="F2533">
        <v>2075</v>
      </c>
      <c r="I2533">
        <v>1900</v>
      </c>
      <c r="K2533">
        <v>19924</v>
      </c>
    </row>
    <row r="2534" spans="1:19">
      <c r="A2534" t="s">
        <v>341</v>
      </c>
      <c r="B2534">
        <f>VLOOKUP(A2534,Sheet2!$A$2:$C$250,3)</f>
        <v>302</v>
      </c>
      <c r="C2534" t="str">
        <f>VLOOKUP(A2534,Sheet2!$A$2:$C$250,2)</f>
        <v>Lower Yukon-Kuskokwim</v>
      </c>
      <c r="D2534" t="s">
        <v>342</v>
      </c>
      <c r="E2534" t="s">
        <v>377</v>
      </c>
    </row>
    <row r="2535" spans="1:19">
      <c r="A2535" t="s">
        <v>341</v>
      </c>
      <c r="B2535">
        <f>VLOOKUP(A2535,Sheet2!$A$2:$C$250,3)</f>
        <v>302</v>
      </c>
      <c r="C2535" t="str">
        <f>VLOOKUP(A2535,Sheet2!$A$2:$C$250,2)</f>
        <v>Lower Yukon-Kuskokwim</v>
      </c>
      <c r="D2535" t="s">
        <v>343</v>
      </c>
      <c r="E2535" t="s">
        <v>377</v>
      </c>
    </row>
    <row r="2536" spans="1:19">
      <c r="A2536" t="s">
        <v>341</v>
      </c>
      <c r="B2536">
        <f>VLOOKUP(A2536,Sheet2!$A$2:$C$250,3)</f>
        <v>302</v>
      </c>
      <c r="C2536" t="str">
        <f>VLOOKUP(A2536,Sheet2!$A$2:$C$250,2)</f>
        <v>Lower Yukon-Kuskokwim</v>
      </c>
      <c r="D2536" t="s">
        <v>153</v>
      </c>
      <c r="E2536" t="s">
        <v>377</v>
      </c>
    </row>
    <row r="2537" spans="1:19">
      <c r="A2537" t="s">
        <v>341</v>
      </c>
      <c r="B2537">
        <f>VLOOKUP(A2537,Sheet2!$A$2:$C$250,3)</f>
        <v>302</v>
      </c>
      <c r="C2537" t="str">
        <f>VLOOKUP(A2537,Sheet2!$A$2:$C$250,2)</f>
        <v>Lower Yukon-Kuskokwim</v>
      </c>
      <c r="D2537" t="s">
        <v>356</v>
      </c>
      <c r="E2537" t="s">
        <v>1500</v>
      </c>
      <c r="F2537">
        <v>1680</v>
      </c>
    </row>
    <row r="2538" spans="1:19">
      <c r="A2538" t="s">
        <v>341</v>
      </c>
      <c r="B2538">
        <f>VLOOKUP(A2538,Sheet2!$A$2:$C$250,3)</f>
        <v>302</v>
      </c>
      <c r="C2538" t="str">
        <f>VLOOKUP(A2538,Sheet2!$A$2:$C$250,2)</f>
        <v>Lower Yukon-Kuskokwim</v>
      </c>
      <c r="D2538" t="s">
        <v>344</v>
      </c>
      <c r="E2538" t="s">
        <v>1500</v>
      </c>
    </row>
    <row r="2539" spans="1:19">
      <c r="A2539" t="s">
        <v>341</v>
      </c>
      <c r="B2539">
        <f>VLOOKUP(A2539,Sheet2!$A$2:$C$250,3)</f>
        <v>302</v>
      </c>
      <c r="C2539" t="str">
        <f>VLOOKUP(A2539,Sheet2!$A$2:$C$250,2)</f>
        <v>Lower Yukon-Kuskokwim</v>
      </c>
      <c r="D2539" t="s">
        <v>79</v>
      </c>
      <c r="E2539" t="s">
        <v>1500</v>
      </c>
      <c r="G2539" t="s">
        <v>6</v>
      </c>
    </row>
    <row r="2540" spans="1:19">
      <c r="A2540" t="s">
        <v>341</v>
      </c>
      <c r="B2540">
        <f>VLOOKUP(A2540,Sheet2!$A$2:$C$250,3)</f>
        <v>302</v>
      </c>
      <c r="C2540" t="str">
        <f>VLOOKUP(A2540,Sheet2!$A$2:$C$250,2)</f>
        <v>Lower Yukon-Kuskokwim</v>
      </c>
      <c r="D2540" t="s">
        <v>351</v>
      </c>
      <c r="E2540" t="s">
        <v>1500</v>
      </c>
    </row>
    <row r="2541" spans="1:19">
      <c r="A2541" t="s">
        <v>341</v>
      </c>
      <c r="B2541">
        <f>VLOOKUP(A2541,Sheet2!$A$2:$C$250,3)</f>
        <v>302</v>
      </c>
      <c r="C2541" t="str">
        <f>VLOOKUP(A2541,Sheet2!$A$2:$C$250,2)</f>
        <v>Lower Yukon-Kuskokwim</v>
      </c>
      <c r="D2541" t="s">
        <v>352</v>
      </c>
      <c r="E2541" t="s">
        <v>1500</v>
      </c>
    </row>
    <row r="2542" spans="1:19">
      <c r="A2542" t="s">
        <v>341</v>
      </c>
      <c r="B2542">
        <f>VLOOKUP(A2542,Sheet2!$A$2:$C$250,3)</f>
        <v>302</v>
      </c>
      <c r="C2542" t="str">
        <f>VLOOKUP(A2542,Sheet2!$A$2:$C$250,2)</f>
        <v>Lower Yukon-Kuskokwim</v>
      </c>
      <c r="D2542" t="s">
        <v>353</v>
      </c>
      <c r="E2542" t="s">
        <v>1500</v>
      </c>
    </row>
    <row r="2543" spans="1:19">
      <c r="A2543" t="s">
        <v>341</v>
      </c>
      <c r="B2543">
        <f>VLOOKUP(A2543,Sheet2!$A$2:$C$250,3)</f>
        <v>302</v>
      </c>
      <c r="C2543" t="str">
        <f>VLOOKUP(A2543,Sheet2!$A$2:$C$250,2)</f>
        <v>Lower Yukon-Kuskokwim</v>
      </c>
      <c r="D2543" t="s">
        <v>24</v>
      </c>
      <c r="E2543" t="s">
        <v>2424</v>
      </c>
      <c r="F2543">
        <v>1375</v>
      </c>
      <c r="G2543" t="s">
        <v>345</v>
      </c>
      <c r="H2543" t="s">
        <v>346</v>
      </c>
    </row>
    <row r="2544" spans="1:19">
      <c r="A2544" t="s">
        <v>341</v>
      </c>
      <c r="B2544">
        <f>VLOOKUP(A2544,Sheet2!$A$2:$C$250,3)</f>
        <v>302</v>
      </c>
      <c r="C2544" t="str">
        <f>VLOOKUP(A2544,Sheet2!$A$2:$C$250,2)</f>
        <v>Lower Yukon-Kuskokwim</v>
      </c>
      <c r="D2544" t="s">
        <v>342</v>
      </c>
      <c r="E2544" t="s">
        <v>2424</v>
      </c>
    </row>
    <row r="2545" spans="1:11">
      <c r="A2545" t="s">
        <v>341</v>
      </c>
      <c r="B2545">
        <f>VLOOKUP(A2545,Sheet2!$A$2:$C$250,3)</f>
        <v>302</v>
      </c>
      <c r="C2545" t="str">
        <f>VLOOKUP(A2545,Sheet2!$A$2:$C$250,2)</f>
        <v>Lower Yukon-Kuskokwim</v>
      </c>
      <c r="D2545" t="s">
        <v>344</v>
      </c>
      <c r="E2545" t="s">
        <v>213</v>
      </c>
    </row>
    <row r="2546" spans="1:11">
      <c r="A2546" t="s">
        <v>341</v>
      </c>
      <c r="B2546">
        <f>VLOOKUP(A2546,Sheet2!$A$2:$C$250,3)</f>
        <v>302</v>
      </c>
      <c r="C2546" t="str">
        <f>VLOOKUP(A2546,Sheet2!$A$2:$C$250,2)</f>
        <v>Lower Yukon-Kuskokwim</v>
      </c>
      <c r="D2546" t="s">
        <v>355</v>
      </c>
      <c r="E2546" t="s">
        <v>1980</v>
      </c>
      <c r="F2546">
        <v>1128</v>
      </c>
    </row>
    <row r="2547" spans="1:11">
      <c r="A2547" t="s">
        <v>341</v>
      </c>
      <c r="B2547">
        <f>VLOOKUP(A2547,Sheet2!$A$2:$C$250,3)</f>
        <v>302</v>
      </c>
      <c r="C2547" t="str">
        <f>VLOOKUP(A2547,Sheet2!$A$2:$C$250,2)</f>
        <v>Lower Yukon-Kuskokwim</v>
      </c>
      <c r="D2547" t="s">
        <v>350</v>
      </c>
      <c r="E2547" t="s">
        <v>65</v>
      </c>
      <c r="F2547">
        <v>1512</v>
      </c>
      <c r="G2547" t="s">
        <v>6</v>
      </c>
      <c r="H2547" t="s">
        <v>11</v>
      </c>
    </row>
    <row r="2548" spans="1:11">
      <c r="A2548" t="s">
        <v>1060</v>
      </c>
      <c r="B2548">
        <f>VLOOKUP(A2548,Sheet2!$A$2:$C$250,3)</f>
        <v>127</v>
      </c>
      <c r="C2548" t="str">
        <f>VLOOKUP(A2548,Sheet2!$A$2:$C$250,2)</f>
        <v>Yukon-Koyukuk/Upper Tanana</v>
      </c>
      <c r="D2548" t="s">
        <v>1058</v>
      </c>
      <c r="E2548" t="s">
        <v>3335</v>
      </c>
      <c r="F2548">
        <v>1200</v>
      </c>
    </row>
    <row r="2549" spans="1:11">
      <c r="A2549" t="s">
        <v>1060</v>
      </c>
      <c r="B2549">
        <f>VLOOKUP(A2549,Sheet2!$A$2:$C$250,3)</f>
        <v>127</v>
      </c>
      <c r="C2549" t="str">
        <f>VLOOKUP(A2549,Sheet2!$A$2:$C$250,2)</f>
        <v>Yukon-Koyukuk/Upper Tanana</v>
      </c>
      <c r="D2549" t="s">
        <v>1059</v>
      </c>
      <c r="E2549" t="s">
        <v>3335</v>
      </c>
      <c r="F2549">
        <v>2000</v>
      </c>
    </row>
    <row r="2550" spans="1:11">
      <c r="A2550" t="s">
        <v>1060</v>
      </c>
      <c r="B2550">
        <f>VLOOKUP(A2550,Sheet2!$A$2:$C$250,3)</f>
        <v>127</v>
      </c>
      <c r="C2550" t="str">
        <f>VLOOKUP(A2550,Sheet2!$A$2:$C$250,2)</f>
        <v>Yukon-Koyukuk/Upper Tanana</v>
      </c>
      <c r="D2550" t="s">
        <v>1055</v>
      </c>
      <c r="E2550" t="s">
        <v>3335</v>
      </c>
      <c r="F2550">
        <v>7123</v>
      </c>
      <c r="I2550">
        <v>11000</v>
      </c>
      <c r="K2550">
        <v>49251.42857142858</v>
      </c>
    </row>
    <row r="2551" spans="1:11">
      <c r="A2551" t="s">
        <v>1060</v>
      </c>
      <c r="B2551">
        <f>VLOOKUP(A2551,Sheet2!$A$2:$C$250,3)</f>
        <v>127</v>
      </c>
      <c r="C2551" t="str">
        <f>VLOOKUP(A2551,Sheet2!$A$2:$C$250,2)</f>
        <v>Yukon-Koyukuk/Upper Tanana</v>
      </c>
      <c r="D2551" t="s">
        <v>111</v>
      </c>
      <c r="E2551" t="s">
        <v>3315</v>
      </c>
    </row>
    <row r="2552" spans="1:11">
      <c r="A2552" t="s">
        <v>1060</v>
      </c>
      <c r="B2552">
        <f>VLOOKUP(A2552,Sheet2!$A$2:$C$250,3)</f>
        <v>127</v>
      </c>
      <c r="C2552" t="str">
        <f>VLOOKUP(A2552,Sheet2!$A$2:$C$250,2)</f>
        <v>Yukon-Koyukuk/Upper Tanana</v>
      </c>
      <c r="D2552" t="s">
        <v>1053</v>
      </c>
      <c r="E2552" t="s">
        <v>3232</v>
      </c>
      <c r="F2552">
        <v>1400</v>
      </c>
    </row>
    <row r="2553" spans="1:11">
      <c r="A2553" t="s">
        <v>1060</v>
      </c>
      <c r="B2553">
        <f>VLOOKUP(A2553,Sheet2!$A$2:$C$250,3)</f>
        <v>127</v>
      </c>
      <c r="C2553" t="str">
        <f>VLOOKUP(A2553,Sheet2!$A$2:$C$250,2)</f>
        <v>Yukon-Koyukuk/Upper Tanana</v>
      </c>
      <c r="D2553" t="s">
        <v>1057</v>
      </c>
      <c r="E2553" t="s">
        <v>377</v>
      </c>
      <c r="F2553">
        <v>820</v>
      </c>
    </row>
    <row r="2554" spans="1:11">
      <c r="A2554" t="s">
        <v>1060</v>
      </c>
      <c r="B2554">
        <f>VLOOKUP(A2554,Sheet2!$A$2:$C$250,3)</f>
        <v>127</v>
      </c>
      <c r="C2554" t="str">
        <f>VLOOKUP(A2554,Sheet2!$A$2:$C$250,2)</f>
        <v>Yukon-Koyukuk/Upper Tanana</v>
      </c>
      <c r="D2554" t="s">
        <v>804</v>
      </c>
      <c r="E2554" t="s">
        <v>1500</v>
      </c>
      <c r="F2554">
        <v>100</v>
      </c>
    </row>
    <row r="2555" spans="1:11">
      <c r="A2555" t="s">
        <v>1060</v>
      </c>
      <c r="B2555">
        <f>VLOOKUP(A2555,Sheet2!$A$2:$C$250,3)</f>
        <v>127</v>
      </c>
      <c r="C2555" t="str">
        <f>VLOOKUP(A2555,Sheet2!$A$2:$C$250,2)</f>
        <v>Yukon-Koyukuk/Upper Tanana</v>
      </c>
      <c r="D2555" t="s">
        <v>79</v>
      </c>
      <c r="E2555" t="s">
        <v>1500</v>
      </c>
      <c r="F2555">
        <v>360</v>
      </c>
    </row>
    <row r="2556" spans="1:11">
      <c r="A2556" t="s">
        <v>1060</v>
      </c>
      <c r="B2556">
        <f>VLOOKUP(A2556,Sheet2!$A$2:$C$250,3)</f>
        <v>127</v>
      </c>
      <c r="C2556" t="str">
        <f>VLOOKUP(A2556,Sheet2!$A$2:$C$250,2)</f>
        <v>Yukon-Koyukuk/Upper Tanana</v>
      </c>
      <c r="D2556" t="s">
        <v>2809</v>
      </c>
      <c r="E2556" t="s">
        <v>1500</v>
      </c>
      <c r="F2556">
        <v>2000</v>
      </c>
      <c r="I2556">
        <v>600</v>
      </c>
    </row>
    <row r="2557" spans="1:11">
      <c r="A2557" t="s">
        <v>1060</v>
      </c>
      <c r="B2557">
        <f>VLOOKUP(A2557,Sheet2!$A$2:$C$250,3)</f>
        <v>127</v>
      </c>
      <c r="C2557" t="str">
        <f>VLOOKUP(A2557,Sheet2!$A$2:$C$250,2)</f>
        <v>Yukon-Koyukuk/Upper Tanana</v>
      </c>
      <c r="D2557" t="s">
        <v>2695</v>
      </c>
      <c r="E2557" t="s">
        <v>1500</v>
      </c>
      <c r="F2557">
        <v>2400</v>
      </c>
    </row>
    <row r="2558" spans="1:11">
      <c r="A2558" t="s">
        <v>1060</v>
      </c>
      <c r="B2558">
        <f>VLOOKUP(A2558,Sheet2!$A$2:$C$250,3)</f>
        <v>127</v>
      </c>
      <c r="C2558" t="str">
        <f>VLOOKUP(A2558,Sheet2!$A$2:$C$250,2)</f>
        <v>Yukon-Koyukuk/Upper Tanana</v>
      </c>
      <c r="D2558" t="s">
        <v>875</v>
      </c>
      <c r="E2558" t="s">
        <v>2424</v>
      </c>
      <c r="F2558">
        <v>1200</v>
      </c>
    </row>
    <row r="2559" spans="1:11">
      <c r="A2559" t="s">
        <v>1060</v>
      </c>
      <c r="B2559">
        <f>VLOOKUP(A2559,Sheet2!$A$2:$C$250,3)</f>
        <v>127</v>
      </c>
      <c r="C2559" t="str">
        <f>VLOOKUP(A2559,Sheet2!$A$2:$C$250,2)</f>
        <v>Yukon-Koyukuk/Upper Tanana</v>
      </c>
      <c r="D2559" t="s">
        <v>1053</v>
      </c>
      <c r="E2559" t="s">
        <v>2424</v>
      </c>
      <c r="F2559">
        <v>1400</v>
      </c>
      <c r="I2559">
        <v>900</v>
      </c>
    </row>
    <row r="2560" spans="1:11">
      <c r="A2560" t="s">
        <v>2097</v>
      </c>
      <c r="B2560">
        <f>VLOOKUP(A2560,Sheet2!$A$2:$C$250,3)</f>
        <v>127</v>
      </c>
      <c r="C2560" t="str">
        <f>VLOOKUP(A2560,Sheet2!$A$2:$C$250,2)</f>
        <v>Yukon-Koyukuk/Upper Tanana</v>
      </c>
      <c r="D2560" t="s">
        <v>2266</v>
      </c>
      <c r="E2560" t="s">
        <v>2233</v>
      </c>
      <c r="F2560">
        <v>3300</v>
      </c>
      <c r="I2560">
        <v>3626.2423357664234</v>
      </c>
    </row>
    <row r="2561" spans="1:11">
      <c r="A2561" t="s">
        <v>2097</v>
      </c>
      <c r="B2561">
        <f>VLOOKUP(A2561,Sheet2!$A$2:$C$250,3)</f>
        <v>127</v>
      </c>
      <c r="C2561" t="str">
        <f>VLOOKUP(A2561,Sheet2!$A$2:$C$250,2)</f>
        <v>Yukon-Koyukuk/Upper Tanana</v>
      </c>
      <c r="D2561" t="s">
        <v>2098</v>
      </c>
      <c r="E2561" t="s">
        <v>1980</v>
      </c>
      <c r="F2561">
        <v>288</v>
      </c>
      <c r="K2561">
        <v>17925.661329499999</v>
      </c>
    </row>
    <row r="2562" spans="1:11">
      <c r="A2562" t="s">
        <v>1060</v>
      </c>
      <c r="B2562">
        <f>VLOOKUP(A2562,Sheet2!$A$2:$C$250,3)</f>
        <v>127</v>
      </c>
      <c r="C2562" t="str">
        <f>VLOOKUP(A2562,Sheet2!$A$2:$C$250,2)</f>
        <v>Yukon-Koyukuk/Upper Tanana</v>
      </c>
      <c r="D2562" t="s">
        <v>2013</v>
      </c>
      <c r="E2562" t="s">
        <v>1980</v>
      </c>
      <c r="F2562">
        <v>288</v>
      </c>
    </row>
    <row r="2563" spans="1:11">
      <c r="A2563" t="s">
        <v>1504</v>
      </c>
      <c r="B2563">
        <f>VLOOKUP(A2563,Sheet2!$A$2:$C$250,3)</f>
        <v>492</v>
      </c>
      <c r="C2563" t="str">
        <f>VLOOKUP(A2563,Sheet2!$A$2:$C$250,2)</f>
        <v>Bristol Bay</v>
      </c>
      <c r="D2563" t="s">
        <v>3491</v>
      </c>
      <c r="E2563" t="s">
        <v>3335</v>
      </c>
      <c r="F2563">
        <v>37696</v>
      </c>
      <c r="I2563">
        <v>24975</v>
      </c>
      <c r="K2563">
        <v>314291.82904049999</v>
      </c>
    </row>
    <row r="2564" spans="1:11">
      <c r="A2564" t="s">
        <v>1504</v>
      </c>
      <c r="B2564">
        <f>VLOOKUP(A2564,Sheet2!$A$2:$C$250,3)</f>
        <v>492</v>
      </c>
      <c r="C2564" t="str">
        <f>VLOOKUP(A2564,Sheet2!$A$2:$C$250,2)</f>
        <v>Bristol Bay</v>
      </c>
      <c r="D2564" t="s">
        <v>1489</v>
      </c>
      <c r="E2564" t="s">
        <v>3232</v>
      </c>
      <c r="F2564">
        <v>2583</v>
      </c>
    </row>
    <row r="2565" spans="1:11">
      <c r="A2565" t="s">
        <v>1504</v>
      </c>
      <c r="B2565">
        <f>VLOOKUP(A2565,Sheet2!$A$2:$C$250,3)</f>
        <v>492</v>
      </c>
      <c r="C2565" t="str">
        <f>VLOOKUP(A2565,Sheet2!$A$2:$C$250,2)</f>
        <v>Bristol Bay</v>
      </c>
      <c r="D2565" t="s">
        <v>1482</v>
      </c>
      <c r="E2565" t="s">
        <v>3232</v>
      </c>
    </row>
    <row r="2566" spans="1:11">
      <c r="A2566" t="s">
        <v>1504</v>
      </c>
      <c r="B2566">
        <f>VLOOKUP(A2566,Sheet2!$A$2:$C$250,3)</f>
        <v>492</v>
      </c>
      <c r="C2566" t="str">
        <f>VLOOKUP(A2566,Sheet2!$A$2:$C$250,2)</f>
        <v>Bristol Bay</v>
      </c>
      <c r="D2566" t="s">
        <v>5</v>
      </c>
      <c r="E2566" t="s">
        <v>377</v>
      </c>
      <c r="F2566">
        <v>1930</v>
      </c>
      <c r="I2566">
        <v>600</v>
      </c>
      <c r="K2566">
        <v>3600</v>
      </c>
    </row>
    <row r="2567" spans="1:11">
      <c r="A2567" t="s">
        <v>1504</v>
      </c>
      <c r="B2567">
        <f>VLOOKUP(A2567,Sheet2!$A$2:$C$250,3)</f>
        <v>492</v>
      </c>
      <c r="C2567" t="str">
        <f>VLOOKUP(A2567,Sheet2!$A$2:$C$250,2)</f>
        <v>Bristol Bay</v>
      </c>
      <c r="D2567" t="s">
        <v>1493</v>
      </c>
      <c r="E2567" t="s">
        <v>377</v>
      </c>
    </row>
    <row r="2568" spans="1:11">
      <c r="A2568" t="s">
        <v>1504</v>
      </c>
      <c r="B2568">
        <f>VLOOKUP(A2568,Sheet2!$A$2:$C$250,3)</f>
        <v>492</v>
      </c>
      <c r="C2568" t="str">
        <f>VLOOKUP(A2568,Sheet2!$A$2:$C$250,2)</f>
        <v>Bristol Bay</v>
      </c>
      <c r="D2568" t="s">
        <v>1246</v>
      </c>
      <c r="E2568" t="s">
        <v>377</v>
      </c>
    </row>
    <row r="2569" spans="1:11">
      <c r="A2569" t="s">
        <v>1504</v>
      </c>
      <c r="B2569">
        <f>VLOOKUP(A2569,Sheet2!$A$2:$C$250,3)</f>
        <v>492</v>
      </c>
      <c r="C2569" t="str">
        <f>VLOOKUP(A2569,Sheet2!$A$2:$C$250,2)</f>
        <v>Bristol Bay</v>
      </c>
      <c r="D2569" t="s">
        <v>1480</v>
      </c>
      <c r="E2569" t="s">
        <v>1500</v>
      </c>
      <c r="F2569">
        <v>960</v>
      </c>
    </row>
    <row r="2570" spans="1:11">
      <c r="A2570" t="s">
        <v>1504</v>
      </c>
      <c r="B2570">
        <f>VLOOKUP(A2570,Sheet2!$A$2:$C$250,3)</f>
        <v>492</v>
      </c>
      <c r="C2570" t="str">
        <f>VLOOKUP(A2570,Sheet2!$A$2:$C$250,2)</f>
        <v>Bristol Bay</v>
      </c>
      <c r="D2570" t="s">
        <v>185</v>
      </c>
      <c r="E2570" t="s">
        <v>1500</v>
      </c>
      <c r="F2570">
        <v>1200</v>
      </c>
      <c r="K2570">
        <v>3900</v>
      </c>
    </row>
    <row r="2571" spans="1:11">
      <c r="A2571" t="s">
        <v>2810</v>
      </c>
      <c r="B2571">
        <f>VLOOKUP(A2571,Sheet2!$A$2:$C$250,3)</f>
        <v>492</v>
      </c>
      <c r="C2571" t="str">
        <f>VLOOKUP(A2571,Sheet2!$A$2:$C$250,2)</f>
        <v>Bristol Bay</v>
      </c>
      <c r="D2571" t="s">
        <v>2811</v>
      </c>
      <c r="E2571" t="s">
        <v>1500</v>
      </c>
      <c r="F2571">
        <v>2200</v>
      </c>
      <c r="I2571">
        <v>2391.8978102189781</v>
      </c>
    </row>
    <row r="2572" spans="1:11">
      <c r="A2572" t="s">
        <v>1504</v>
      </c>
      <c r="B2572">
        <f>VLOOKUP(A2572,Sheet2!$A$2:$C$250,3)</f>
        <v>492</v>
      </c>
      <c r="C2572" t="str">
        <f>VLOOKUP(A2572,Sheet2!$A$2:$C$250,2)</f>
        <v>Bristol Bay</v>
      </c>
      <c r="D2572" t="s">
        <v>1500</v>
      </c>
      <c r="E2572" t="s">
        <v>1500</v>
      </c>
      <c r="F2572">
        <v>2600</v>
      </c>
    </row>
    <row r="2573" spans="1:11">
      <c r="A2573" t="s">
        <v>1504</v>
      </c>
      <c r="B2573">
        <f>VLOOKUP(A2573,Sheet2!$A$2:$C$250,3)</f>
        <v>492</v>
      </c>
      <c r="C2573" t="str">
        <f>VLOOKUP(A2573,Sheet2!$A$2:$C$250,2)</f>
        <v>Bristol Bay</v>
      </c>
      <c r="D2573" t="s">
        <v>1481</v>
      </c>
      <c r="E2573" t="s">
        <v>1500</v>
      </c>
    </row>
    <row r="2574" spans="1:11">
      <c r="A2574" t="s">
        <v>1504</v>
      </c>
      <c r="B2574">
        <f>VLOOKUP(A2574,Sheet2!$A$2:$C$250,3)</f>
        <v>492</v>
      </c>
      <c r="C2574" t="str">
        <f>VLOOKUP(A2574,Sheet2!$A$2:$C$250,2)</f>
        <v>Bristol Bay</v>
      </c>
      <c r="D2574" t="s">
        <v>1484</v>
      </c>
      <c r="E2574" t="s">
        <v>1500</v>
      </c>
    </row>
    <row r="2575" spans="1:11">
      <c r="A2575" t="s">
        <v>1504</v>
      </c>
      <c r="B2575">
        <f>VLOOKUP(A2575,Sheet2!$A$2:$C$250,3)</f>
        <v>492</v>
      </c>
      <c r="C2575" t="str">
        <f>VLOOKUP(A2575,Sheet2!$A$2:$C$250,2)</f>
        <v>Bristol Bay</v>
      </c>
      <c r="D2575" t="s">
        <v>1485</v>
      </c>
      <c r="E2575" t="s">
        <v>1500</v>
      </c>
    </row>
    <row r="2576" spans="1:11">
      <c r="A2576" t="s">
        <v>1504</v>
      </c>
      <c r="B2576">
        <f>VLOOKUP(A2576,Sheet2!$A$2:$C$250,3)</f>
        <v>492</v>
      </c>
      <c r="C2576" t="str">
        <f>VLOOKUP(A2576,Sheet2!$A$2:$C$250,2)</f>
        <v>Bristol Bay</v>
      </c>
      <c r="D2576" t="s">
        <v>2812</v>
      </c>
      <c r="E2576" t="s">
        <v>1500</v>
      </c>
    </row>
    <row r="2577" spans="1:11">
      <c r="A2577" t="s">
        <v>1504</v>
      </c>
      <c r="B2577">
        <f>VLOOKUP(A2577,Sheet2!$A$2:$C$250,3)</f>
        <v>492</v>
      </c>
      <c r="C2577" t="str">
        <f>VLOOKUP(A2577,Sheet2!$A$2:$C$250,2)</f>
        <v>Bristol Bay</v>
      </c>
      <c r="D2577" t="s">
        <v>1490</v>
      </c>
      <c r="E2577" t="s">
        <v>1500</v>
      </c>
    </row>
    <row r="2578" spans="1:11">
      <c r="A2578" t="s">
        <v>1504</v>
      </c>
      <c r="B2578">
        <f>VLOOKUP(A2578,Sheet2!$A$2:$C$250,3)</f>
        <v>492</v>
      </c>
      <c r="C2578" t="str">
        <f>VLOOKUP(A2578,Sheet2!$A$2:$C$250,2)</f>
        <v>Bristol Bay</v>
      </c>
      <c r="D2578" t="s">
        <v>1491</v>
      </c>
      <c r="E2578" t="s">
        <v>1500</v>
      </c>
    </row>
    <row r="2579" spans="1:11">
      <c r="A2579" t="s">
        <v>1504</v>
      </c>
      <c r="B2579">
        <f>VLOOKUP(A2579,Sheet2!$A$2:$C$250,3)</f>
        <v>492</v>
      </c>
      <c r="C2579" t="str">
        <f>VLOOKUP(A2579,Sheet2!$A$2:$C$250,2)</f>
        <v>Bristol Bay</v>
      </c>
      <c r="D2579" t="s">
        <v>1492</v>
      </c>
      <c r="E2579" t="s">
        <v>1500</v>
      </c>
    </row>
    <row r="2580" spans="1:11">
      <c r="A2580" t="s">
        <v>1504</v>
      </c>
      <c r="B2580">
        <f>VLOOKUP(A2580,Sheet2!$A$2:$C$250,3)</f>
        <v>492</v>
      </c>
      <c r="C2580" t="str">
        <f>VLOOKUP(A2580,Sheet2!$A$2:$C$250,2)</f>
        <v>Bristol Bay</v>
      </c>
      <c r="D2580" t="s">
        <v>2743</v>
      </c>
      <c r="E2580" t="s">
        <v>1500</v>
      </c>
    </row>
    <row r="2581" spans="1:11">
      <c r="A2581" t="s">
        <v>1504</v>
      </c>
      <c r="B2581">
        <f>VLOOKUP(A2581,Sheet2!$A$2:$C$250,3)</f>
        <v>492</v>
      </c>
      <c r="C2581" t="str">
        <f>VLOOKUP(A2581,Sheet2!$A$2:$C$250,2)</f>
        <v>Bristol Bay</v>
      </c>
      <c r="D2581" t="s">
        <v>2743</v>
      </c>
      <c r="E2581" t="s">
        <v>1500</v>
      </c>
    </row>
    <row r="2582" spans="1:11">
      <c r="A2582" t="s">
        <v>1504</v>
      </c>
      <c r="B2582">
        <f>VLOOKUP(A2582,Sheet2!$A$2:$C$250,3)</f>
        <v>492</v>
      </c>
      <c r="C2582" t="str">
        <f>VLOOKUP(A2582,Sheet2!$A$2:$C$250,2)</f>
        <v>Bristol Bay</v>
      </c>
      <c r="D2582" t="s">
        <v>1494</v>
      </c>
      <c r="E2582" t="s">
        <v>1500</v>
      </c>
    </row>
    <row r="2583" spans="1:11">
      <c r="A2583" t="s">
        <v>1504</v>
      </c>
      <c r="B2583">
        <f>VLOOKUP(A2583,Sheet2!$A$2:$C$250,3)</f>
        <v>492</v>
      </c>
      <c r="C2583" t="str">
        <f>VLOOKUP(A2583,Sheet2!$A$2:$C$250,2)</f>
        <v>Bristol Bay</v>
      </c>
      <c r="D2583" t="s">
        <v>1495</v>
      </c>
      <c r="E2583" t="s">
        <v>1500</v>
      </c>
    </row>
    <row r="2584" spans="1:11">
      <c r="A2584" t="s">
        <v>1504</v>
      </c>
      <c r="B2584">
        <f>VLOOKUP(A2584,Sheet2!$A$2:$C$250,3)</f>
        <v>492</v>
      </c>
      <c r="C2584" t="str">
        <f>VLOOKUP(A2584,Sheet2!$A$2:$C$250,2)</f>
        <v>Bristol Bay</v>
      </c>
      <c r="D2584" t="s">
        <v>1497</v>
      </c>
      <c r="E2584" t="s">
        <v>1500</v>
      </c>
    </row>
    <row r="2585" spans="1:11">
      <c r="A2585" t="s">
        <v>1504</v>
      </c>
      <c r="B2585">
        <f>VLOOKUP(A2585,Sheet2!$A$2:$C$250,3)</f>
        <v>492</v>
      </c>
      <c r="C2585" t="str">
        <f>VLOOKUP(A2585,Sheet2!$A$2:$C$250,2)</f>
        <v>Bristol Bay</v>
      </c>
      <c r="D2585" t="s">
        <v>308</v>
      </c>
      <c r="E2585" t="s">
        <v>1500</v>
      </c>
    </row>
    <row r="2586" spans="1:11">
      <c r="A2586" t="s">
        <v>1504</v>
      </c>
      <c r="B2586">
        <f>VLOOKUP(A2586,Sheet2!$A$2:$C$250,3)</f>
        <v>492</v>
      </c>
      <c r="C2586" t="str">
        <f>VLOOKUP(A2586,Sheet2!$A$2:$C$250,2)</f>
        <v>Bristol Bay</v>
      </c>
      <c r="D2586" t="s">
        <v>1499</v>
      </c>
      <c r="E2586" t="s">
        <v>1500</v>
      </c>
    </row>
    <row r="2587" spans="1:11">
      <c r="A2587" t="s">
        <v>1504</v>
      </c>
      <c r="B2587">
        <f>VLOOKUP(A2587,Sheet2!$A$2:$C$250,3)</f>
        <v>492</v>
      </c>
      <c r="C2587" t="str">
        <f>VLOOKUP(A2587,Sheet2!$A$2:$C$250,2)</f>
        <v>Bristol Bay</v>
      </c>
      <c r="D2587" t="s">
        <v>1221</v>
      </c>
      <c r="E2587" t="s">
        <v>1500</v>
      </c>
    </row>
    <row r="2588" spans="1:11">
      <c r="A2588" t="s">
        <v>1504</v>
      </c>
      <c r="B2588">
        <f>VLOOKUP(A2588,Sheet2!$A$2:$C$250,3)</f>
        <v>492</v>
      </c>
      <c r="C2588" t="str">
        <f>VLOOKUP(A2588,Sheet2!$A$2:$C$250,2)</f>
        <v>Bristol Bay</v>
      </c>
      <c r="D2588" t="s">
        <v>1480</v>
      </c>
      <c r="E2588" t="s">
        <v>2424</v>
      </c>
      <c r="F2588">
        <v>960</v>
      </c>
      <c r="K2588">
        <v>15300</v>
      </c>
    </row>
    <row r="2589" spans="1:11">
      <c r="A2589" t="s">
        <v>1504</v>
      </c>
      <c r="B2589">
        <f>VLOOKUP(A2589,Sheet2!$A$2:$C$250,3)</f>
        <v>492</v>
      </c>
      <c r="C2589" t="str">
        <f>VLOOKUP(A2589,Sheet2!$A$2:$C$250,2)</f>
        <v>Bristol Bay</v>
      </c>
      <c r="D2589" t="s">
        <v>93</v>
      </c>
      <c r="E2589" t="s">
        <v>2424</v>
      </c>
    </row>
    <row r="2590" spans="1:11">
      <c r="A2590" t="s">
        <v>1504</v>
      </c>
      <c r="B2590">
        <f>VLOOKUP(A2590,Sheet2!$A$2:$C$250,3)</f>
        <v>492</v>
      </c>
      <c r="C2590" t="str">
        <f>VLOOKUP(A2590,Sheet2!$A$2:$C$250,2)</f>
        <v>Bristol Bay</v>
      </c>
      <c r="D2590" t="s">
        <v>1496</v>
      </c>
      <c r="E2590" t="s">
        <v>2424</v>
      </c>
    </row>
    <row r="2591" spans="1:11">
      <c r="A2591" t="s">
        <v>1504</v>
      </c>
      <c r="B2591">
        <f>VLOOKUP(A2591,Sheet2!$A$2:$C$250,3)</f>
        <v>492</v>
      </c>
      <c r="C2591" t="str">
        <f>VLOOKUP(A2591,Sheet2!$A$2:$C$250,2)</f>
        <v>Bristol Bay</v>
      </c>
      <c r="D2591" t="s">
        <v>231</v>
      </c>
      <c r="E2591" t="s">
        <v>213</v>
      </c>
      <c r="F2591">
        <v>1400</v>
      </c>
      <c r="I2591">
        <v>500</v>
      </c>
      <c r="K2591">
        <v>12200</v>
      </c>
    </row>
    <row r="2592" spans="1:11">
      <c r="A2592" t="s">
        <v>1504</v>
      </c>
      <c r="B2592">
        <f>VLOOKUP(A2592,Sheet2!$A$2:$C$250,3)</f>
        <v>492</v>
      </c>
      <c r="C2592" t="str">
        <f>VLOOKUP(A2592,Sheet2!$A$2:$C$250,2)</f>
        <v>Bristol Bay</v>
      </c>
      <c r="D2592" t="s">
        <v>2099</v>
      </c>
      <c r="E2592" t="s">
        <v>1980</v>
      </c>
    </row>
    <row r="2593" spans="1:19">
      <c r="A2593" t="s">
        <v>1504</v>
      </c>
      <c r="B2593">
        <f>VLOOKUP(A2593,Sheet2!$A$2:$C$250,3)</f>
        <v>492</v>
      </c>
      <c r="C2593" t="str">
        <f>VLOOKUP(A2593,Sheet2!$A$2:$C$250,2)</f>
        <v>Bristol Bay</v>
      </c>
      <c r="D2593" t="s">
        <v>1503</v>
      </c>
      <c r="E2593" t="s">
        <v>65</v>
      </c>
      <c r="F2593">
        <v>96</v>
      </c>
    </row>
    <row r="2594" spans="1:19">
      <c r="A2594" t="s">
        <v>1504</v>
      </c>
      <c r="B2594">
        <f>VLOOKUP(A2594,Sheet2!$A$2:$C$250,3)</f>
        <v>492</v>
      </c>
      <c r="C2594" t="str">
        <f>VLOOKUP(A2594,Sheet2!$A$2:$C$250,2)</f>
        <v>Bristol Bay</v>
      </c>
      <c r="D2594" t="s">
        <v>1501</v>
      </c>
      <c r="E2594" t="s">
        <v>65</v>
      </c>
      <c r="F2594">
        <v>336</v>
      </c>
    </row>
    <row r="2595" spans="1:19">
      <c r="A2595" t="s">
        <v>1504</v>
      </c>
      <c r="B2595">
        <f>VLOOKUP(A2595,Sheet2!$A$2:$C$250,3)</f>
        <v>492</v>
      </c>
      <c r="C2595" t="str">
        <f>VLOOKUP(A2595,Sheet2!$A$2:$C$250,2)</f>
        <v>Bristol Bay</v>
      </c>
      <c r="D2595" t="s">
        <v>1483</v>
      </c>
      <c r="E2595" t="s">
        <v>65</v>
      </c>
      <c r="F2595">
        <v>780</v>
      </c>
    </row>
    <row r="2596" spans="1:19">
      <c r="A2596" t="s">
        <v>357</v>
      </c>
      <c r="B2596">
        <f>VLOOKUP(A2596,Sheet2!$A$2:$C$250,3)</f>
        <v>473</v>
      </c>
      <c r="C2596" t="str">
        <f>VLOOKUP(A2596,Sheet2!$A$2:$C$250,2)</f>
        <v>Lower Yukon-Kuskokwim</v>
      </c>
      <c r="D2596" t="s">
        <v>360</v>
      </c>
      <c r="E2596" t="s">
        <v>3335</v>
      </c>
      <c r="F2596">
        <v>41487</v>
      </c>
    </row>
    <row r="2597" spans="1:19">
      <c r="A2597" t="s">
        <v>357</v>
      </c>
      <c r="B2597">
        <f>VLOOKUP(A2597,Sheet2!$A$2:$C$250,3)</f>
        <v>473</v>
      </c>
      <c r="C2597" t="str">
        <f>VLOOKUP(A2597,Sheet2!$A$2:$C$250,2)</f>
        <v>Lower Yukon-Kuskokwim</v>
      </c>
      <c r="D2597" t="s">
        <v>3276</v>
      </c>
      <c r="E2597" t="s">
        <v>3232</v>
      </c>
      <c r="F2597">
        <v>2422</v>
      </c>
      <c r="I2597">
        <v>1314</v>
      </c>
      <c r="K2597">
        <v>18239</v>
      </c>
      <c r="N2597">
        <v>1069</v>
      </c>
      <c r="P2597">
        <v>17954</v>
      </c>
      <c r="S2597">
        <v>3260</v>
      </c>
    </row>
    <row r="2598" spans="1:19">
      <c r="A2598" t="s">
        <v>357</v>
      </c>
      <c r="B2598">
        <f>VLOOKUP(A2598,Sheet2!$A$2:$C$250,3)</f>
        <v>473</v>
      </c>
      <c r="C2598" t="str">
        <f>VLOOKUP(A2598,Sheet2!$A$2:$C$250,2)</f>
        <v>Lower Yukon-Kuskokwim</v>
      </c>
      <c r="D2598" t="s">
        <v>361</v>
      </c>
      <c r="E2598" t="s">
        <v>377</v>
      </c>
      <c r="F2598">
        <v>480</v>
      </c>
      <c r="I2598">
        <v>400</v>
      </c>
      <c r="K2598">
        <v>1498</v>
      </c>
    </row>
    <row r="2599" spans="1:19">
      <c r="A2599" t="s">
        <v>357</v>
      </c>
      <c r="B2599">
        <f>VLOOKUP(A2599,Sheet2!$A$2:$C$250,3)</f>
        <v>473</v>
      </c>
      <c r="C2599" t="str">
        <f>VLOOKUP(A2599,Sheet2!$A$2:$C$250,2)</f>
        <v>Lower Yukon-Kuskokwim</v>
      </c>
      <c r="D2599" t="s">
        <v>358</v>
      </c>
      <c r="E2599" t="s">
        <v>377</v>
      </c>
      <c r="F2599">
        <v>960</v>
      </c>
    </row>
    <row r="2600" spans="1:19">
      <c r="A2600" t="s">
        <v>357</v>
      </c>
      <c r="B2600">
        <f>VLOOKUP(A2600,Sheet2!$A$2:$C$250,3)</f>
        <v>473</v>
      </c>
      <c r="C2600" t="str">
        <f>VLOOKUP(A2600,Sheet2!$A$2:$C$250,2)</f>
        <v>Lower Yukon-Kuskokwim</v>
      </c>
      <c r="D2600" t="s">
        <v>37</v>
      </c>
      <c r="E2600" t="s">
        <v>377</v>
      </c>
    </row>
    <row r="2601" spans="1:19">
      <c r="A2601" t="s">
        <v>357</v>
      </c>
      <c r="B2601">
        <f>VLOOKUP(A2601,Sheet2!$A$2:$C$250,3)</f>
        <v>473</v>
      </c>
      <c r="C2601" t="str">
        <f>VLOOKUP(A2601,Sheet2!$A$2:$C$250,2)</f>
        <v>Lower Yukon-Kuskokwim</v>
      </c>
      <c r="D2601" t="s">
        <v>44</v>
      </c>
      <c r="E2601" t="s">
        <v>1500</v>
      </c>
      <c r="F2601">
        <v>96</v>
      </c>
    </row>
    <row r="2602" spans="1:19">
      <c r="A2602" t="s">
        <v>2813</v>
      </c>
      <c r="B2602">
        <f>VLOOKUP(A2602,Sheet2!$A$2:$C$250,3)</f>
        <v>473</v>
      </c>
      <c r="C2602" t="str">
        <f>VLOOKUP(A2602,Sheet2!$A$2:$C$250,2)</f>
        <v>Lower Yukon-Kuskokwim</v>
      </c>
      <c r="D2602" t="s">
        <v>2814</v>
      </c>
      <c r="E2602" t="s">
        <v>1500</v>
      </c>
      <c r="F2602">
        <v>2000</v>
      </c>
      <c r="I2602">
        <v>963.50364963503648</v>
      </c>
      <c r="K2602">
        <v>4511.5406034999996</v>
      </c>
    </row>
    <row r="2603" spans="1:19">
      <c r="A2603" t="s">
        <v>357</v>
      </c>
      <c r="B2603">
        <f>VLOOKUP(A2603,Sheet2!$A$2:$C$250,3)</f>
        <v>473</v>
      </c>
      <c r="C2603" t="str">
        <f>VLOOKUP(A2603,Sheet2!$A$2:$C$250,2)</f>
        <v>Lower Yukon-Kuskokwim</v>
      </c>
      <c r="D2603" t="s">
        <v>358</v>
      </c>
      <c r="E2603" t="s">
        <v>2194</v>
      </c>
      <c r="F2603">
        <v>960</v>
      </c>
      <c r="I2603">
        <v>425</v>
      </c>
      <c r="K2603">
        <v>10570</v>
      </c>
    </row>
    <row r="2604" spans="1:19">
      <c r="A2604" t="s">
        <v>357</v>
      </c>
      <c r="B2604">
        <f>VLOOKUP(A2604,Sheet2!$A$2:$C$250,3)</f>
        <v>473</v>
      </c>
      <c r="C2604" t="str">
        <f>VLOOKUP(A2604,Sheet2!$A$2:$C$250,2)</f>
        <v>Lower Yukon-Kuskokwim</v>
      </c>
      <c r="D2604" t="s">
        <v>302</v>
      </c>
      <c r="E2604" t="s">
        <v>2194</v>
      </c>
      <c r="F2604">
        <v>2944</v>
      </c>
    </row>
    <row r="2605" spans="1:19">
      <c r="A2605" t="s">
        <v>357</v>
      </c>
      <c r="B2605">
        <f>VLOOKUP(A2605,Sheet2!$A$2:$C$250,3)</f>
        <v>473</v>
      </c>
      <c r="C2605" t="str">
        <f>VLOOKUP(A2605,Sheet2!$A$2:$C$250,2)</f>
        <v>Lower Yukon-Kuskokwim</v>
      </c>
      <c r="D2605" t="s">
        <v>399</v>
      </c>
      <c r="E2605" t="s">
        <v>1980</v>
      </c>
      <c r="F2605">
        <v>2000</v>
      </c>
    </row>
    <row r="2606" spans="1:19">
      <c r="A2606" t="s">
        <v>357</v>
      </c>
      <c r="B2606">
        <f>VLOOKUP(A2606,Sheet2!$A$2:$C$250,3)</f>
        <v>473</v>
      </c>
      <c r="C2606" t="str">
        <f>VLOOKUP(A2606,Sheet2!$A$2:$C$250,2)</f>
        <v>Lower Yukon-Kuskokwim</v>
      </c>
      <c r="D2606" t="s">
        <v>362</v>
      </c>
      <c r="E2606" t="s">
        <v>65</v>
      </c>
      <c r="F2606">
        <v>1560</v>
      </c>
      <c r="G2606" t="s">
        <v>6</v>
      </c>
    </row>
    <row r="2607" spans="1:19">
      <c r="A2607" t="s">
        <v>1845</v>
      </c>
      <c r="B2607">
        <f>VLOOKUP(A2607,Sheet2!$A$2:$C$250,3)</f>
        <v>36</v>
      </c>
      <c r="C2607" t="str">
        <f>VLOOKUP(A2607,Sheet2!$A$2:$C$250,2)</f>
        <v>Copper River/Chugach</v>
      </c>
      <c r="D2607" t="s">
        <v>1948</v>
      </c>
      <c r="E2607" t="s">
        <v>3615</v>
      </c>
      <c r="F2607">
        <v>15000</v>
      </c>
      <c r="I2607">
        <v>15000</v>
      </c>
    </row>
    <row r="2608" spans="1:19">
      <c r="A2608" t="s">
        <v>1845</v>
      </c>
      <c r="B2608">
        <f>VLOOKUP(A2608,Sheet2!$A$2:$C$250,3)</f>
        <v>36</v>
      </c>
      <c r="C2608" t="str">
        <f>VLOOKUP(A2608,Sheet2!$A$2:$C$250,2)</f>
        <v>Copper River/Chugach</v>
      </c>
      <c r="D2608" t="s">
        <v>1947</v>
      </c>
      <c r="E2608" t="s">
        <v>3615</v>
      </c>
      <c r="F2608">
        <v>16000</v>
      </c>
    </row>
    <row r="2609" spans="1:11">
      <c r="A2609" t="s">
        <v>1845</v>
      </c>
      <c r="B2609">
        <f>VLOOKUP(A2609,Sheet2!$A$2:$C$250,3)</f>
        <v>36</v>
      </c>
      <c r="C2609" t="str">
        <f>VLOOKUP(A2609,Sheet2!$A$2:$C$250,2)</f>
        <v>Copper River/Chugach</v>
      </c>
      <c r="D2609" t="s">
        <v>1946</v>
      </c>
      <c r="E2609" t="s">
        <v>1500</v>
      </c>
      <c r="F2609">
        <v>140</v>
      </c>
    </row>
    <row r="2610" spans="1:11">
      <c r="A2610" t="s">
        <v>1845</v>
      </c>
      <c r="B2610">
        <f>VLOOKUP(A2610,Sheet2!$A$2:$C$250,3)</f>
        <v>36</v>
      </c>
      <c r="C2610" t="str">
        <f>VLOOKUP(A2610,Sheet2!$A$2:$C$250,2)</f>
        <v>Copper River/Chugach</v>
      </c>
      <c r="D2610" t="s">
        <v>1949</v>
      </c>
      <c r="E2610" t="s">
        <v>1500</v>
      </c>
      <c r="F2610">
        <v>2400</v>
      </c>
    </row>
    <row r="2611" spans="1:11">
      <c r="A2611" t="s">
        <v>1845</v>
      </c>
      <c r="B2611">
        <f>VLOOKUP(A2611,Sheet2!$A$2:$C$250,3)</f>
        <v>36</v>
      </c>
      <c r="C2611" t="str">
        <f>VLOOKUP(A2611,Sheet2!$A$2:$C$250,2)</f>
        <v>Copper River/Chugach</v>
      </c>
      <c r="D2611" t="s">
        <v>1951</v>
      </c>
      <c r="E2611" t="s">
        <v>1500</v>
      </c>
    </row>
    <row r="2612" spans="1:11">
      <c r="A2612" t="s">
        <v>1845</v>
      </c>
      <c r="B2612">
        <f>VLOOKUP(A2612,Sheet2!$A$2:$C$250,3)</f>
        <v>36</v>
      </c>
      <c r="C2612" t="str">
        <f>VLOOKUP(A2612,Sheet2!$A$2:$C$250,2)</f>
        <v>Copper River/Chugach</v>
      </c>
      <c r="D2612" t="s">
        <v>1950</v>
      </c>
      <c r="E2612" t="s">
        <v>1500</v>
      </c>
    </row>
    <row r="2613" spans="1:11">
      <c r="A2613" t="s">
        <v>1845</v>
      </c>
      <c r="B2613">
        <f>VLOOKUP(A2613,Sheet2!$A$2:$C$250,3)</f>
        <v>36</v>
      </c>
      <c r="C2613" t="str">
        <f>VLOOKUP(A2613,Sheet2!$A$2:$C$250,2)</f>
        <v>Copper River/Chugach</v>
      </c>
      <c r="D2613" t="s">
        <v>473</v>
      </c>
      <c r="E2613" t="s">
        <v>2424</v>
      </c>
    </row>
    <row r="2614" spans="1:11">
      <c r="A2614" t="s">
        <v>1061</v>
      </c>
      <c r="B2614">
        <f>VLOOKUP(A2614,Sheet2!$A$2:$C$250,3)</f>
        <v>320</v>
      </c>
      <c r="C2614" t="str">
        <f>VLOOKUP(A2614,Sheet2!$A$2:$C$250,2)</f>
        <v>Yukon-Koyukuk/Upper Tanana</v>
      </c>
      <c r="D2614" t="s">
        <v>1067</v>
      </c>
      <c r="E2614" t="s">
        <v>3615</v>
      </c>
    </row>
    <row r="2615" spans="1:11">
      <c r="A2615" t="s">
        <v>1061</v>
      </c>
      <c r="B2615">
        <f>VLOOKUP(A2615,Sheet2!$A$2:$C$250,3)</f>
        <v>320</v>
      </c>
      <c r="C2615" t="str">
        <f>VLOOKUP(A2615,Sheet2!$A$2:$C$250,2)</f>
        <v>Yukon-Koyukuk/Upper Tanana</v>
      </c>
      <c r="D2615" t="s">
        <v>1063</v>
      </c>
      <c r="E2615" t="s">
        <v>3335</v>
      </c>
      <c r="F2615">
        <v>410</v>
      </c>
    </row>
    <row r="2616" spans="1:11">
      <c r="A2616" t="s">
        <v>1061</v>
      </c>
      <c r="B2616">
        <f>VLOOKUP(A2616,Sheet2!$A$2:$C$250,3)</f>
        <v>320</v>
      </c>
      <c r="C2616" t="str">
        <f>VLOOKUP(A2616,Sheet2!$A$2:$C$250,2)</f>
        <v>Yukon-Koyukuk/Upper Tanana</v>
      </c>
      <c r="D2616" t="s">
        <v>1078</v>
      </c>
      <c r="E2616" t="s">
        <v>3335</v>
      </c>
      <c r="F2616">
        <v>3200</v>
      </c>
    </row>
    <row r="2617" spans="1:11">
      <c r="A2617" t="s">
        <v>2101</v>
      </c>
      <c r="B2617">
        <f>VLOOKUP(A2617,Sheet2!$A$2:$C$250,3)</f>
        <v>320</v>
      </c>
      <c r="C2617" t="str">
        <f>VLOOKUP(A2617,Sheet2!$A$2:$C$250,2)</f>
        <v>Yukon-Koyukuk/Upper Tanana</v>
      </c>
      <c r="D2617" t="s">
        <v>3492</v>
      </c>
      <c r="E2617" t="s">
        <v>3335</v>
      </c>
      <c r="F2617">
        <v>4900</v>
      </c>
      <c r="K2617">
        <v>32053.621813333331</v>
      </c>
    </row>
    <row r="2618" spans="1:11">
      <c r="A2618" t="s">
        <v>2101</v>
      </c>
      <c r="B2618">
        <f>VLOOKUP(A2618,Sheet2!$A$2:$C$250,3)</f>
        <v>320</v>
      </c>
      <c r="C2618" t="str">
        <f>VLOOKUP(A2618,Sheet2!$A$2:$C$250,2)</f>
        <v>Yukon-Koyukuk/Upper Tanana</v>
      </c>
      <c r="D2618" t="s">
        <v>3493</v>
      </c>
      <c r="E2618" t="s">
        <v>3335</v>
      </c>
      <c r="F2618">
        <v>9830</v>
      </c>
      <c r="J2618">
        <v>4345.9938217391309</v>
      </c>
      <c r="K2618">
        <v>55610.500489999991</v>
      </c>
    </row>
    <row r="2619" spans="1:11">
      <c r="A2619" t="s">
        <v>1061</v>
      </c>
      <c r="B2619">
        <f>VLOOKUP(A2619,Sheet2!$A$2:$C$250,3)</f>
        <v>320</v>
      </c>
      <c r="C2619" t="str">
        <f>VLOOKUP(A2619,Sheet2!$A$2:$C$250,2)</f>
        <v>Yukon-Koyukuk/Upper Tanana</v>
      </c>
      <c r="D2619" t="s">
        <v>3494</v>
      </c>
      <c r="E2619" t="s">
        <v>3335</v>
      </c>
      <c r="F2619">
        <v>38100</v>
      </c>
      <c r="I2619">
        <v>10128.830189781022</v>
      </c>
      <c r="J2619" t="s">
        <v>653</v>
      </c>
      <c r="K2619">
        <v>131961.18764000002</v>
      </c>
    </row>
    <row r="2620" spans="1:11">
      <c r="A2620" t="s">
        <v>1061</v>
      </c>
      <c r="B2620">
        <f>VLOOKUP(A2620,Sheet2!$A$2:$C$250,3)</f>
        <v>320</v>
      </c>
      <c r="C2620" t="str">
        <f>VLOOKUP(A2620,Sheet2!$A$2:$C$250,2)</f>
        <v>Yukon-Koyukuk/Upper Tanana</v>
      </c>
      <c r="D2620" t="s">
        <v>1077</v>
      </c>
      <c r="E2620" t="s">
        <v>3335</v>
      </c>
    </row>
    <row r="2621" spans="1:11">
      <c r="A2621" t="s">
        <v>1061</v>
      </c>
      <c r="B2621">
        <f>VLOOKUP(A2621,Sheet2!$A$2:$C$250,3)</f>
        <v>320</v>
      </c>
      <c r="C2621" t="str">
        <f>VLOOKUP(A2621,Sheet2!$A$2:$C$250,2)</f>
        <v>Yukon-Koyukuk/Upper Tanana</v>
      </c>
      <c r="D2621" t="s">
        <v>1070</v>
      </c>
      <c r="E2621" t="s">
        <v>3232</v>
      </c>
      <c r="F2621">
        <v>6100</v>
      </c>
    </row>
    <row r="2622" spans="1:11">
      <c r="A2622" t="s">
        <v>2101</v>
      </c>
      <c r="B2622">
        <f>VLOOKUP(A2622,Sheet2!$A$2:$C$250,3)</f>
        <v>320</v>
      </c>
      <c r="C2622" t="str">
        <f>VLOOKUP(A2622,Sheet2!$A$2:$C$250,2)</f>
        <v>Yukon-Koyukuk/Upper Tanana</v>
      </c>
      <c r="D2622" t="s">
        <v>3121</v>
      </c>
      <c r="E2622" t="s">
        <v>377</v>
      </c>
      <c r="F2622">
        <v>6000</v>
      </c>
      <c r="I2622">
        <v>834.87591240875918</v>
      </c>
      <c r="K2622">
        <v>8080.0727199999983</v>
      </c>
    </row>
    <row r="2623" spans="1:11">
      <c r="A2623" t="s">
        <v>1061</v>
      </c>
      <c r="B2623">
        <f>VLOOKUP(A2623,Sheet2!$A$2:$C$250,3)</f>
        <v>320</v>
      </c>
      <c r="C2623" t="str">
        <f>VLOOKUP(A2623,Sheet2!$A$2:$C$250,2)</f>
        <v>Yukon-Koyukuk/Upper Tanana</v>
      </c>
      <c r="D2623" t="s">
        <v>3120</v>
      </c>
      <c r="E2623" t="s">
        <v>377</v>
      </c>
      <c r="F2623">
        <v>14300</v>
      </c>
      <c r="I2623">
        <v>9335.7080291970797</v>
      </c>
      <c r="K2623">
        <v>141094.269837</v>
      </c>
    </row>
    <row r="2624" spans="1:11">
      <c r="A2624" t="s">
        <v>1061</v>
      </c>
      <c r="B2624">
        <f>VLOOKUP(A2624,Sheet2!$A$2:$C$250,3)</f>
        <v>320</v>
      </c>
      <c r="C2624" t="str">
        <f>VLOOKUP(A2624,Sheet2!$A$2:$C$250,2)</f>
        <v>Yukon-Koyukuk/Upper Tanana</v>
      </c>
      <c r="D2624" t="s">
        <v>1074</v>
      </c>
      <c r="E2624" t="s">
        <v>1500</v>
      </c>
      <c r="F2624">
        <v>500</v>
      </c>
    </row>
    <row r="2625" spans="1:11">
      <c r="A2625" t="s">
        <v>1061</v>
      </c>
      <c r="B2625">
        <f>VLOOKUP(A2625,Sheet2!$A$2:$C$250,3)</f>
        <v>320</v>
      </c>
      <c r="C2625" t="str">
        <f>VLOOKUP(A2625,Sheet2!$A$2:$C$250,2)</f>
        <v>Yukon-Koyukuk/Upper Tanana</v>
      </c>
      <c r="D2625" t="s">
        <v>1066</v>
      </c>
      <c r="E2625" t="s">
        <v>1500</v>
      </c>
      <c r="F2625">
        <v>1500</v>
      </c>
    </row>
    <row r="2626" spans="1:11">
      <c r="A2626" t="s">
        <v>1061</v>
      </c>
      <c r="B2626">
        <f>VLOOKUP(A2626,Sheet2!$A$2:$C$250,3)</f>
        <v>320</v>
      </c>
      <c r="C2626" t="str">
        <f>VLOOKUP(A2626,Sheet2!$A$2:$C$250,2)</f>
        <v>Yukon-Koyukuk/Upper Tanana</v>
      </c>
      <c r="D2626" t="s">
        <v>1065</v>
      </c>
      <c r="E2626" t="s">
        <v>1500</v>
      </c>
      <c r="F2626">
        <v>2000</v>
      </c>
    </row>
    <row r="2627" spans="1:11">
      <c r="A2627" t="s">
        <v>1061</v>
      </c>
      <c r="B2627">
        <f>VLOOKUP(A2627,Sheet2!$A$2:$C$250,3)</f>
        <v>320</v>
      </c>
      <c r="C2627" t="str">
        <f>VLOOKUP(A2627,Sheet2!$A$2:$C$250,2)</f>
        <v>Yukon-Koyukuk/Upper Tanana</v>
      </c>
      <c r="D2627" t="s">
        <v>1069</v>
      </c>
      <c r="E2627" t="s">
        <v>1500</v>
      </c>
      <c r="F2627">
        <v>2384</v>
      </c>
    </row>
    <row r="2628" spans="1:11">
      <c r="A2628" t="s">
        <v>2101</v>
      </c>
      <c r="B2628">
        <f>VLOOKUP(A2628,Sheet2!$A$2:$C$250,3)</f>
        <v>320</v>
      </c>
      <c r="C2628" t="str">
        <f>VLOOKUP(A2628,Sheet2!$A$2:$C$250,2)</f>
        <v>Yukon-Koyukuk/Upper Tanana</v>
      </c>
      <c r="D2628" t="s">
        <v>2815</v>
      </c>
      <c r="E2628" t="s">
        <v>1500</v>
      </c>
      <c r="F2628">
        <v>4048</v>
      </c>
      <c r="I2628">
        <v>4301.0481751824818</v>
      </c>
      <c r="K2628">
        <v>12222.109998</v>
      </c>
    </row>
    <row r="2629" spans="1:11">
      <c r="A2629" t="s">
        <v>1061</v>
      </c>
      <c r="B2629">
        <f>VLOOKUP(A2629,Sheet2!$A$2:$C$250,3)</f>
        <v>320</v>
      </c>
      <c r="C2629" t="str">
        <f>VLOOKUP(A2629,Sheet2!$A$2:$C$250,2)</f>
        <v>Yukon-Koyukuk/Upper Tanana</v>
      </c>
      <c r="D2629" t="s">
        <v>1076</v>
      </c>
      <c r="E2629" t="s">
        <v>1500</v>
      </c>
      <c r="F2629">
        <v>9360</v>
      </c>
    </row>
    <row r="2630" spans="1:11">
      <c r="A2630" t="s">
        <v>1061</v>
      </c>
      <c r="B2630">
        <f>VLOOKUP(A2630,Sheet2!$A$2:$C$250,3)</f>
        <v>320</v>
      </c>
      <c r="C2630" t="str">
        <f>VLOOKUP(A2630,Sheet2!$A$2:$C$250,2)</f>
        <v>Yukon-Koyukuk/Upper Tanana</v>
      </c>
      <c r="D2630" t="s">
        <v>1064</v>
      </c>
      <c r="E2630" t="s">
        <v>1500</v>
      </c>
      <c r="F2630">
        <v>14300</v>
      </c>
    </row>
    <row r="2631" spans="1:11">
      <c r="A2631" t="s">
        <v>1061</v>
      </c>
      <c r="B2631">
        <f>VLOOKUP(A2631,Sheet2!$A$2:$C$250,3)</f>
        <v>320</v>
      </c>
      <c r="C2631" t="str">
        <f>VLOOKUP(A2631,Sheet2!$A$2:$C$250,2)</f>
        <v>Yukon-Koyukuk/Upper Tanana</v>
      </c>
      <c r="D2631" t="s">
        <v>1072</v>
      </c>
      <c r="E2631" t="s">
        <v>1500</v>
      </c>
    </row>
    <row r="2632" spans="1:11">
      <c r="A2632" t="s">
        <v>1061</v>
      </c>
      <c r="B2632">
        <f>VLOOKUP(A2632,Sheet2!$A$2:$C$250,3)</f>
        <v>320</v>
      </c>
      <c r="C2632" t="str">
        <f>VLOOKUP(A2632,Sheet2!$A$2:$C$250,2)</f>
        <v>Yukon-Koyukuk/Upper Tanana</v>
      </c>
      <c r="D2632" t="s">
        <v>2502</v>
      </c>
      <c r="E2632" t="s">
        <v>2424</v>
      </c>
      <c r="F2632">
        <v>2000</v>
      </c>
      <c r="I2632">
        <v>1482.4948905109488</v>
      </c>
      <c r="K2632">
        <v>2816.6920166666669</v>
      </c>
    </row>
    <row r="2633" spans="1:11">
      <c r="A2633" t="s">
        <v>2101</v>
      </c>
      <c r="B2633">
        <f>VLOOKUP(A2633,Sheet2!$A$2:$C$250,3)</f>
        <v>320</v>
      </c>
      <c r="C2633" t="str">
        <f>VLOOKUP(A2633,Sheet2!$A$2:$C$250,2)</f>
        <v>Yukon-Koyukuk/Upper Tanana</v>
      </c>
      <c r="D2633" t="s">
        <v>2383</v>
      </c>
      <c r="E2633" t="s">
        <v>213</v>
      </c>
    </row>
    <row r="2634" spans="1:11">
      <c r="A2634" t="s">
        <v>2101</v>
      </c>
      <c r="B2634">
        <f>VLOOKUP(A2634,Sheet2!$A$2:$C$250,3)</f>
        <v>320</v>
      </c>
      <c r="C2634" t="str">
        <f>VLOOKUP(A2634,Sheet2!$A$2:$C$250,2)</f>
        <v>Yukon-Koyukuk/Upper Tanana</v>
      </c>
      <c r="D2634" t="s">
        <v>2267</v>
      </c>
      <c r="E2634" t="s">
        <v>2233</v>
      </c>
      <c r="I2634">
        <v>359.96496350364964</v>
      </c>
      <c r="K2634">
        <v>10971.098738999999</v>
      </c>
    </row>
    <row r="2635" spans="1:11">
      <c r="A2635" t="s">
        <v>1061</v>
      </c>
      <c r="B2635">
        <f>VLOOKUP(A2635,Sheet2!$A$2:$C$250,3)</f>
        <v>320</v>
      </c>
      <c r="C2635" t="str">
        <f>VLOOKUP(A2635,Sheet2!$A$2:$C$250,2)</f>
        <v>Yukon-Koyukuk/Upper Tanana</v>
      </c>
      <c r="D2635" t="s">
        <v>886</v>
      </c>
      <c r="E2635" t="s">
        <v>2194</v>
      </c>
      <c r="F2635">
        <v>5363</v>
      </c>
    </row>
    <row r="2636" spans="1:11">
      <c r="A2636" t="s">
        <v>1061</v>
      </c>
      <c r="B2636">
        <f>VLOOKUP(A2636,Sheet2!$A$2:$C$250,3)</f>
        <v>320</v>
      </c>
      <c r="C2636" t="str">
        <f>VLOOKUP(A2636,Sheet2!$A$2:$C$250,2)</f>
        <v>Yukon-Koyukuk/Upper Tanana</v>
      </c>
      <c r="D2636" t="s">
        <v>1063</v>
      </c>
      <c r="E2636" t="s">
        <v>1980</v>
      </c>
      <c r="F2636">
        <v>410</v>
      </c>
    </row>
    <row r="2637" spans="1:11">
      <c r="A2637" t="s">
        <v>2101</v>
      </c>
      <c r="B2637">
        <f>VLOOKUP(A2637,Sheet2!$A$2:$C$250,3)</f>
        <v>320</v>
      </c>
      <c r="C2637" t="str">
        <f>VLOOKUP(A2637,Sheet2!$A$2:$C$250,2)</f>
        <v>Yukon-Koyukuk/Upper Tanana</v>
      </c>
      <c r="D2637" t="s">
        <v>2102</v>
      </c>
      <c r="E2637" t="s">
        <v>1980</v>
      </c>
      <c r="F2637">
        <v>500</v>
      </c>
      <c r="K2637">
        <v>287.44258696000003</v>
      </c>
    </row>
    <row r="2638" spans="1:11">
      <c r="A2638" t="s">
        <v>1061</v>
      </c>
      <c r="B2638">
        <f>VLOOKUP(A2638,Sheet2!$A$2:$C$250,3)</f>
        <v>320</v>
      </c>
      <c r="C2638" t="str">
        <f>VLOOKUP(A2638,Sheet2!$A$2:$C$250,2)</f>
        <v>Yukon-Koyukuk/Upper Tanana</v>
      </c>
      <c r="D2638" t="s">
        <v>2100</v>
      </c>
      <c r="E2638" t="s">
        <v>1980</v>
      </c>
      <c r="F2638">
        <v>2000</v>
      </c>
      <c r="I2638">
        <v>945.83941605839414</v>
      </c>
      <c r="K2638">
        <v>3933.0353969999996</v>
      </c>
    </row>
    <row r="2639" spans="1:11">
      <c r="A2639" t="s">
        <v>2103</v>
      </c>
      <c r="B2639">
        <f>VLOOKUP(A2639,Sheet2!$A$2:$C$250,3)</f>
        <v>320</v>
      </c>
      <c r="C2639" t="str">
        <f>VLOOKUP(A2639,Sheet2!$A$2:$C$250,2)</f>
        <v>Yukon-Koyukuk/Upper Tanana</v>
      </c>
      <c r="D2639" t="s">
        <v>2104</v>
      </c>
      <c r="E2639" t="s">
        <v>1980</v>
      </c>
      <c r="F2639">
        <v>2400</v>
      </c>
    </row>
    <row r="2640" spans="1:11">
      <c r="A2640" t="s">
        <v>2101</v>
      </c>
      <c r="B2640">
        <f>VLOOKUP(A2640,Sheet2!$A$2:$C$250,3)</f>
        <v>320</v>
      </c>
      <c r="C2640" t="str">
        <f>VLOOKUP(A2640,Sheet2!$A$2:$C$250,2)</f>
        <v>Yukon-Koyukuk/Upper Tanana</v>
      </c>
      <c r="D2640" t="s">
        <v>2105</v>
      </c>
      <c r="E2640" t="s">
        <v>1980</v>
      </c>
      <c r="F2640">
        <v>3200</v>
      </c>
      <c r="I2640">
        <v>1845.9766423357667</v>
      </c>
      <c r="K2640">
        <v>2216.0199440000001</v>
      </c>
    </row>
    <row r="2641" spans="1:6">
      <c r="A2641" t="s">
        <v>1061</v>
      </c>
      <c r="B2641">
        <f>VLOOKUP(A2641,Sheet2!$A$2:$C$250,3)</f>
        <v>320</v>
      </c>
      <c r="C2641" t="str">
        <f>VLOOKUP(A2641,Sheet2!$A$2:$C$250,2)</f>
        <v>Yukon-Koyukuk/Upper Tanana</v>
      </c>
      <c r="D2641" t="s">
        <v>74</v>
      </c>
      <c r="E2641" t="s">
        <v>1980</v>
      </c>
    </row>
    <row r="2642" spans="1:6">
      <c r="A2642" t="s">
        <v>386</v>
      </c>
      <c r="B2642">
        <f>VLOOKUP(A2642,Sheet2!$A$2:$C$250,3)</f>
        <v>201</v>
      </c>
      <c r="C2642" t="str">
        <f>VLOOKUP(A2642,Sheet2!$A$2:$C$250,2)</f>
        <v>Lower Yukon-Kuskokwim</v>
      </c>
      <c r="D2642" t="s">
        <v>374</v>
      </c>
      <c r="E2642" t="s">
        <v>3335</v>
      </c>
      <c r="F2642">
        <v>17040</v>
      </c>
    </row>
    <row r="2643" spans="1:6">
      <c r="A2643" t="s">
        <v>386</v>
      </c>
      <c r="B2643">
        <f>VLOOKUP(A2643,Sheet2!$A$2:$C$250,3)</f>
        <v>201</v>
      </c>
      <c r="C2643" t="str">
        <f>VLOOKUP(A2643,Sheet2!$A$2:$C$250,2)</f>
        <v>Lower Yukon-Kuskokwim</v>
      </c>
      <c r="D2643" t="s">
        <v>375</v>
      </c>
      <c r="E2643" t="s">
        <v>3232</v>
      </c>
    </row>
    <row r="2644" spans="1:6">
      <c r="A2644" t="s">
        <v>386</v>
      </c>
      <c r="B2644">
        <f>VLOOKUP(A2644,Sheet2!$A$2:$C$250,3)</f>
        <v>201</v>
      </c>
      <c r="C2644" t="str">
        <f>VLOOKUP(A2644,Sheet2!$A$2:$C$250,2)</f>
        <v>Lower Yukon-Kuskokwim</v>
      </c>
      <c r="D2644" t="s">
        <v>5</v>
      </c>
      <c r="E2644" t="s">
        <v>377</v>
      </c>
      <c r="F2644">
        <v>1848</v>
      </c>
    </row>
    <row r="2645" spans="1:6">
      <c r="A2645" t="s">
        <v>386</v>
      </c>
      <c r="B2645">
        <f>VLOOKUP(A2645,Sheet2!$A$2:$C$250,3)</f>
        <v>201</v>
      </c>
      <c r="C2645" t="str">
        <f>VLOOKUP(A2645,Sheet2!$A$2:$C$250,2)</f>
        <v>Lower Yukon-Kuskokwim</v>
      </c>
      <c r="D2645" t="s">
        <v>377</v>
      </c>
      <c r="E2645" t="s">
        <v>377</v>
      </c>
    </row>
    <row r="2646" spans="1:6">
      <c r="A2646" t="s">
        <v>386</v>
      </c>
      <c r="B2646">
        <f>VLOOKUP(A2646,Sheet2!$A$2:$C$250,3)</f>
        <v>201</v>
      </c>
      <c r="C2646" t="str">
        <f>VLOOKUP(A2646,Sheet2!$A$2:$C$250,2)</f>
        <v>Lower Yukon-Kuskokwim</v>
      </c>
      <c r="D2646" t="s">
        <v>60</v>
      </c>
      <c r="E2646" t="s">
        <v>377</v>
      </c>
    </row>
    <row r="2647" spans="1:6">
      <c r="A2647" t="s">
        <v>386</v>
      </c>
      <c r="B2647">
        <f>VLOOKUP(A2647,Sheet2!$A$2:$C$250,3)</f>
        <v>201</v>
      </c>
      <c r="C2647" t="str">
        <f>VLOOKUP(A2647,Sheet2!$A$2:$C$250,2)</f>
        <v>Lower Yukon-Kuskokwim</v>
      </c>
      <c r="D2647" t="s">
        <v>387</v>
      </c>
      <c r="E2647" t="s">
        <v>377</v>
      </c>
    </row>
    <row r="2648" spans="1:6">
      <c r="A2648" t="s">
        <v>386</v>
      </c>
      <c r="B2648">
        <f>VLOOKUP(A2648,Sheet2!$A$2:$C$250,3)</f>
        <v>201</v>
      </c>
      <c r="C2648" t="str">
        <f>VLOOKUP(A2648,Sheet2!$A$2:$C$250,2)</f>
        <v>Lower Yukon-Kuskokwim</v>
      </c>
      <c r="D2648" t="s">
        <v>126</v>
      </c>
      <c r="E2648" t="s">
        <v>1500</v>
      </c>
      <c r="F2648">
        <v>2400</v>
      </c>
    </row>
    <row r="2649" spans="1:6">
      <c r="A2649" t="s">
        <v>386</v>
      </c>
      <c r="B2649">
        <f>VLOOKUP(A2649,Sheet2!$A$2:$C$250,3)</f>
        <v>201</v>
      </c>
      <c r="C2649" t="str">
        <f>VLOOKUP(A2649,Sheet2!$A$2:$C$250,2)</f>
        <v>Lower Yukon-Kuskokwim</v>
      </c>
      <c r="D2649" t="s">
        <v>365</v>
      </c>
      <c r="E2649" t="s">
        <v>1500</v>
      </c>
    </row>
    <row r="2650" spans="1:6">
      <c r="A2650" t="s">
        <v>386</v>
      </c>
      <c r="B2650">
        <f>VLOOKUP(A2650,Sheet2!$A$2:$C$250,3)</f>
        <v>201</v>
      </c>
      <c r="C2650" t="str">
        <f>VLOOKUP(A2650,Sheet2!$A$2:$C$250,2)</f>
        <v>Lower Yukon-Kuskokwim</v>
      </c>
      <c r="D2650" t="s">
        <v>366</v>
      </c>
      <c r="E2650" t="s">
        <v>1500</v>
      </c>
    </row>
    <row r="2651" spans="1:6">
      <c r="A2651" t="s">
        <v>386</v>
      </c>
      <c r="B2651">
        <f>VLOOKUP(A2651,Sheet2!$A$2:$C$250,3)</f>
        <v>201</v>
      </c>
      <c r="C2651" t="str">
        <f>VLOOKUP(A2651,Sheet2!$A$2:$C$250,2)</f>
        <v>Lower Yukon-Kuskokwim</v>
      </c>
      <c r="D2651" t="s">
        <v>367</v>
      </c>
      <c r="E2651" t="s">
        <v>1500</v>
      </c>
    </row>
    <row r="2652" spans="1:6">
      <c r="A2652" t="s">
        <v>386</v>
      </c>
      <c r="B2652">
        <f>VLOOKUP(A2652,Sheet2!$A$2:$C$250,3)</f>
        <v>201</v>
      </c>
      <c r="C2652" t="str">
        <f>VLOOKUP(A2652,Sheet2!$A$2:$C$250,2)</f>
        <v>Lower Yukon-Kuskokwim</v>
      </c>
      <c r="D2652" t="s">
        <v>369</v>
      </c>
      <c r="E2652" t="s">
        <v>1500</v>
      </c>
    </row>
    <row r="2653" spans="1:6">
      <c r="A2653" t="s">
        <v>386</v>
      </c>
      <c r="B2653">
        <f>VLOOKUP(A2653,Sheet2!$A$2:$C$250,3)</f>
        <v>201</v>
      </c>
      <c r="C2653" t="str">
        <f>VLOOKUP(A2653,Sheet2!$A$2:$C$250,2)</f>
        <v>Lower Yukon-Kuskokwim</v>
      </c>
      <c r="D2653" t="s">
        <v>370</v>
      </c>
      <c r="E2653" t="s">
        <v>1500</v>
      </c>
    </row>
    <row r="2654" spans="1:6">
      <c r="A2654" t="s">
        <v>386</v>
      </c>
      <c r="B2654">
        <f>VLOOKUP(A2654,Sheet2!$A$2:$C$250,3)</f>
        <v>201</v>
      </c>
      <c r="C2654" t="str">
        <f>VLOOKUP(A2654,Sheet2!$A$2:$C$250,2)</f>
        <v>Lower Yukon-Kuskokwim</v>
      </c>
      <c r="D2654" t="s">
        <v>371</v>
      </c>
      <c r="E2654" t="s">
        <v>1500</v>
      </c>
    </row>
    <row r="2655" spans="1:6">
      <c r="A2655" t="s">
        <v>386</v>
      </c>
      <c r="B2655">
        <f>VLOOKUP(A2655,Sheet2!$A$2:$C$250,3)</f>
        <v>201</v>
      </c>
      <c r="C2655" t="str">
        <f>VLOOKUP(A2655,Sheet2!$A$2:$C$250,2)</f>
        <v>Lower Yukon-Kuskokwim</v>
      </c>
      <c r="D2655" t="s">
        <v>372</v>
      </c>
      <c r="E2655" t="s">
        <v>1500</v>
      </c>
    </row>
    <row r="2656" spans="1:6">
      <c r="A2656" t="s">
        <v>386</v>
      </c>
      <c r="B2656">
        <f>VLOOKUP(A2656,Sheet2!$A$2:$C$250,3)</f>
        <v>201</v>
      </c>
      <c r="C2656" t="str">
        <f>VLOOKUP(A2656,Sheet2!$A$2:$C$250,2)</f>
        <v>Lower Yukon-Kuskokwim</v>
      </c>
      <c r="D2656" t="s">
        <v>373</v>
      </c>
      <c r="E2656" t="s">
        <v>1500</v>
      </c>
    </row>
    <row r="2657" spans="1:5">
      <c r="A2657" t="s">
        <v>386</v>
      </c>
      <c r="B2657">
        <f>VLOOKUP(A2657,Sheet2!$A$2:$C$250,3)</f>
        <v>201</v>
      </c>
      <c r="C2657" t="str">
        <f>VLOOKUP(A2657,Sheet2!$A$2:$C$250,2)</f>
        <v>Lower Yukon-Kuskokwim</v>
      </c>
      <c r="D2657" t="s">
        <v>376</v>
      </c>
      <c r="E2657" t="s">
        <v>1500</v>
      </c>
    </row>
    <row r="2658" spans="1:5">
      <c r="A2658" t="s">
        <v>386</v>
      </c>
      <c r="B2658">
        <f>VLOOKUP(A2658,Sheet2!$A$2:$C$250,3)</f>
        <v>201</v>
      </c>
      <c r="C2658" t="str">
        <f>VLOOKUP(A2658,Sheet2!$A$2:$C$250,2)</f>
        <v>Lower Yukon-Kuskokwim</v>
      </c>
      <c r="D2658" t="s">
        <v>378</v>
      </c>
      <c r="E2658" t="s">
        <v>1500</v>
      </c>
    </row>
    <row r="2659" spans="1:5">
      <c r="A2659" t="s">
        <v>386</v>
      </c>
      <c r="B2659">
        <f>VLOOKUP(A2659,Sheet2!$A$2:$C$250,3)</f>
        <v>201</v>
      </c>
      <c r="C2659" t="str">
        <f>VLOOKUP(A2659,Sheet2!$A$2:$C$250,2)</f>
        <v>Lower Yukon-Kuskokwim</v>
      </c>
      <c r="D2659" t="s">
        <v>379</v>
      </c>
      <c r="E2659" t="s">
        <v>1500</v>
      </c>
    </row>
    <row r="2660" spans="1:5">
      <c r="A2660" t="s">
        <v>386</v>
      </c>
      <c r="B2660">
        <f>VLOOKUP(A2660,Sheet2!$A$2:$C$250,3)</f>
        <v>201</v>
      </c>
      <c r="C2660" t="str">
        <f>VLOOKUP(A2660,Sheet2!$A$2:$C$250,2)</f>
        <v>Lower Yukon-Kuskokwim</v>
      </c>
      <c r="D2660" t="s">
        <v>338</v>
      </c>
      <c r="E2660" t="s">
        <v>1500</v>
      </c>
    </row>
    <row r="2661" spans="1:5">
      <c r="A2661" t="s">
        <v>386</v>
      </c>
      <c r="B2661">
        <f>VLOOKUP(A2661,Sheet2!$A$2:$C$250,3)</f>
        <v>201</v>
      </c>
      <c r="C2661" t="str">
        <f>VLOOKUP(A2661,Sheet2!$A$2:$C$250,2)</f>
        <v>Lower Yukon-Kuskokwim</v>
      </c>
      <c r="D2661" t="s">
        <v>388</v>
      </c>
      <c r="E2661" t="s">
        <v>1500</v>
      </c>
    </row>
    <row r="2662" spans="1:5">
      <c r="A2662" t="s">
        <v>386</v>
      </c>
      <c r="B2662">
        <f>VLOOKUP(A2662,Sheet2!$A$2:$C$250,3)</f>
        <v>201</v>
      </c>
      <c r="C2662" t="str">
        <f>VLOOKUP(A2662,Sheet2!$A$2:$C$250,2)</f>
        <v>Lower Yukon-Kuskokwim</v>
      </c>
      <c r="D2662" t="s">
        <v>364</v>
      </c>
      <c r="E2662" t="s">
        <v>2424</v>
      </c>
    </row>
    <row r="2663" spans="1:5">
      <c r="A2663" t="s">
        <v>386</v>
      </c>
      <c r="B2663">
        <f>VLOOKUP(A2663,Sheet2!$A$2:$C$250,3)</f>
        <v>201</v>
      </c>
      <c r="C2663" t="str">
        <f>VLOOKUP(A2663,Sheet2!$A$2:$C$250,2)</f>
        <v>Lower Yukon-Kuskokwim</v>
      </c>
      <c r="D2663" t="s">
        <v>286</v>
      </c>
      <c r="E2663" t="s">
        <v>2424</v>
      </c>
    </row>
    <row r="2664" spans="1:5">
      <c r="A2664" t="s">
        <v>386</v>
      </c>
      <c r="B2664">
        <f>VLOOKUP(A2664,Sheet2!$A$2:$C$250,3)</f>
        <v>201</v>
      </c>
      <c r="C2664" t="str">
        <f>VLOOKUP(A2664,Sheet2!$A$2:$C$250,2)</f>
        <v>Lower Yukon-Kuskokwim</v>
      </c>
      <c r="D2664" t="s">
        <v>22</v>
      </c>
      <c r="E2664" t="s">
        <v>213</v>
      </c>
    </row>
    <row r="2665" spans="1:5">
      <c r="A2665" t="s">
        <v>386</v>
      </c>
      <c r="B2665">
        <f>VLOOKUP(A2665,Sheet2!$A$2:$C$250,3)</f>
        <v>201</v>
      </c>
      <c r="C2665" t="str">
        <f>VLOOKUP(A2665,Sheet2!$A$2:$C$250,2)</f>
        <v>Lower Yukon-Kuskokwim</v>
      </c>
      <c r="D2665" t="s">
        <v>7</v>
      </c>
      <c r="E2665" t="s">
        <v>213</v>
      </c>
    </row>
    <row r="2666" spans="1:5">
      <c r="A2666" t="s">
        <v>386</v>
      </c>
      <c r="B2666">
        <f>VLOOKUP(A2666,Sheet2!$A$2:$C$250,3)</f>
        <v>201</v>
      </c>
      <c r="C2666" t="str">
        <f>VLOOKUP(A2666,Sheet2!$A$2:$C$250,2)</f>
        <v>Lower Yukon-Kuskokwim</v>
      </c>
      <c r="D2666" t="s">
        <v>254</v>
      </c>
      <c r="E2666" t="s">
        <v>2194</v>
      </c>
    </row>
    <row r="2667" spans="1:5">
      <c r="A2667" t="s">
        <v>386</v>
      </c>
      <c r="B2667">
        <f>VLOOKUP(A2667,Sheet2!$A$2:$C$250,3)</f>
        <v>201</v>
      </c>
      <c r="C2667" t="str">
        <f>VLOOKUP(A2667,Sheet2!$A$2:$C$250,2)</f>
        <v>Lower Yukon-Kuskokwim</v>
      </c>
      <c r="D2667" t="s">
        <v>383</v>
      </c>
      <c r="E2667" t="s">
        <v>2194</v>
      </c>
    </row>
    <row r="2668" spans="1:5">
      <c r="A2668" t="s">
        <v>386</v>
      </c>
      <c r="B2668">
        <f>VLOOKUP(A2668,Sheet2!$A$2:$C$250,3)</f>
        <v>201</v>
      </c>
      <c r="C2668" t="str">
        <f>VLOOKUP(A2668,Sheet2!$A$2:$C$250,2)</f>
        <v>Lower Yukon-Kuskokwim</v>
      </c>
      <c r="D2668" t="s">
        <v>363</v>
      </c>
      <c r="E2668" t="s">
        <v>1980</v>
      </c>
    </row>
    <row r="2669" spans="1:5">
      <c r="A2669" t="s">
        <v>386</v>
      </c>
      <c r="B2669">
        <f>VLOOKUP(A2669,Sheet2!$A$2:$C$250,3)</f>
        <v>201</v>
      </c>
      <c r="C2669" t="str">
        <f>VLOOKUP(A2669,Sheet2!$A$2:$C$250,2)</f>
        <v>Lower Yukon-Kuskokwim</v>
      </c>
      <c r="D2669" t="s">
        <v>368</v>
      </c>
      <c r="E2669" t="s">
        <v>1980</v>
      </c>
    </row>
    <row r="2670" spans="1:5">
      <c r="A2670" t="s">
        <v>386</v>
      </c>
      <c r="B2670">
        <f>VLOOKUP(A2670,Sheet2!$A$2:$C$250,3)</f>
        <v>201</v>
      </c>
      <c r="C2670" t="str">
        <f>VLOOKUP(A2670,Sheet2!$A$2:$C$250,2)</f>
        <v>Lower Yukon-Kuskokwim</v>
      </c>
      <c r="D2670" t="s">
        <v>252</v>
      </c>
      <c r="E2670" t="s">
        <v>1980</v>
      </c>
    </row>
    <row r="2671" spans="1:5">
      <c r="A2671" t="s">
        <v>386</v>
      </c>
      <c r="B2671">
        <f>VLOOKUP(A2671,Sheet2!$A$2:$C$250,3)</f>
        <v>201</v>
      </c>
      <c r="C2671" t="str">
        <f>VLOOKUP(A2671,Sheet2!$A$2:$C$250,2)</f>
        <v>Lower Yukon-Kuskokwim</v>
      </c>
      <c r="D2671" t="s">
        <v>384</v>
      </c>
      <c r="E2671" t="s">
        <v>1980</v>
      </c>
    </row>
    <row r="2672" spans="1:5">
      <c r="A2672" t="s">
        <v>386</v>
      </c>
      <c r="B2672">
        <f>VLOOKUP(A2672,Sheet2!$A$2:$C$250,3)</f>
        <v>201</v>
      </c>
      <c r="C2672" t="str">
        <f>VLOOKUP(A2672,Sheet2!$A$2:$C$250,2)</f>
        <v>Lower Yukon-Kuskokwim</v>
      </c>
      <c r="D2672" t="s">
        <v>385</v>
      </c>
      <c r="E2672" t="s">
        <v>1980</v>
      </c>
    </row>
    <row r="2673" spans="1:13">
      <c r="A2673" t="s">
        <v>386</v>
      </c>
      <c r="B2673">
        <f>VLOOKUP(A2673,Sheet2!$A$2:$C$250,3)</f>
        <v>201</v>
      </c>
      <c r="C2673" t="str">
        <f>VLOOKUP(A2673,Sheet2!$A$2:$C$250,2)</f>
        <v>Lower Yukon-Kuskokwim</v>
      </c>
      <c r="D2673" t="s">
        <v>380</v>
      </c>
      <c r="E2673" t="s">
        <v>65</v>
      </c>
    </row>
    <row r="2674" spans="1:13">
      <c r="A2674" t="s">
        <v>386</v>
      </c>
      <c r="B2674">
        <f>VLOOKUP(A2674,Sheet2!$A$2:$C$250,3)</f>
        <v>201</v>
      </c>
      <c r="C2674" t="str">
        <f>VLOOKUP(A2674,Sheet2!$A$2:$C$250,2)</f>
        <v>Lower Yukon-Kuskokwim</v>
      </c>
      <c r="D2674" t="s">
        <v>381</v>
      </c>
      <c r="E2674" t="s">
        <v>65</v>
      </c>
    </row>
    <row r="2675" spans="1:13">
      <c r="A2675" t="s">
        <v>386</v>
      </c>
      <c r="B2675">
        <f>VLOOKUP(A2675,Sheet2!$A$2:$C$250,3)</f>
        <v>201</v>
      </c>
      <c r="C2675" t="str">
        <f>VLOOKUP(A2675,Sheet2!$A$2:$C$250,2)</f>
        <v>Lower Yukon-Kuskokwim</v>
      </c>
      <c r="D2675" t="s">
        <v>64</v>
      </c>
      <c r="E2675" t="s">
        <v>65</v>
      </c>
    </row>
    <row r="2676" spans="1:13">
      <c r="A2676" t="s">
        <v>1846</v>
      </c>
      <c r="B2676">
        <f>VLOOKUP(A2676,Sheet2!$A$2:$C$250,3)</f>
        <v>39</v>
      </c>
      <c r="C2676" t="str">
        <f>VLOOKUP(A2676,Sheet2!$A$2:$C$250,2)</f>
        <v>Copper River/Chugach</v>
      </c>
      <c r="D2676" t="s">
        <v>1954</v>
      </c>
      <c r="E2676" t="s">
        <v>3335</v>
      </c>
    </row>
    <row r="2677" spans="1:13">
      <c r="A2677" t="s">
        <v>3495</v>
      </c>
      <c r="B2677">
        <f>VLOOKUP(A2677,Sheet2!$A$2:$C$250,3)</f>
        <v>127</v>
      </c>
      <c r="C2677" t="str">
        <f>VLOOKUP(A2677,Sheet2!$A$2:$C$250,2)</f>
        <v>Copper River/Chugach</v>
      </c>
      <c r="D2677" t="s">
        <v>3496</v>
      </c>
      <c r="E2677" t="s">
        <v>3335</v>
      </c>
      <c r="F2677">
        <v>11040</v>
      </c>
      <c r="I2677">
        <v>7638.4016058394163</v>
      </c>
      <c r="K2677">
        <v>75880.107922149997</v>
      </c>
      <c r="M2677">
        <v>318.38547540983609</v>
      </c>
    </row>
    <row r="2678" spans="1:13">
      <c r="A2678" t="s">
        <v>3495</v>
      </c>
      <c r="B2678">
        <f>VLOOKUP(A2678,Sheet2!$A$2:$C$250,3)</f>
        <v>127</v>
      </c>
      <c r="C2678" t="str">
        <f>VLOOKUP(A2678,Sheet2!$A$2:$C$250,2)</f>
        <v>Copper River/Chugach</v>
      </c>
      <c r="D2678" t="s">
        <v>3497</v>
      </c>
      <c r="E2678" t="s">
        <v>3335</v>
      </c>
      <c r="F2678">
        <v>14155</v>
      </c>
      <c r="I2678">
        <v>4532.7290510948906</v>
      </c>
      <c r="K2678">
        <v>43300.389699999992</v>
      </c>
      <c r="M2678">
        <v>248.77967213114755</v>
      </c>
    </row>
    <row r="2679" spans="1:13">
      <c r="A2679" t="s">
        <v>3495</v>
      </c>
      <c r="B2679">
        <f>VLOOKUP(A2679,Sheet2!$A$2:$C$250,3)</f>
        <v>127</v>
      </c>
      <c r="C2679" t="str">
        <f>VLOOKUP(A2679,Sheet2!$A$2:$C$250,2)</f>
        <v>Copper River/Chugach</v>
      </c>
      <c r="D2679" t="s">
        <v>147</v>
      </c>
      <c r="E2679" t="s">
        <v>3232</v>
      </c>
    </row>
    <row r="2680" spans="1:13">
      <c r="A2680" t="s">
        <v>3495</v>
      </c>
      <c r="B2680">
        <f>VLOOKUP(A2680,Sheet2!$A$2:$C$250,3)</f>
        <v>127</v>
      </c>
      <c r="C2680" t="str">
        <f>VLOOKUP(A2680,Sheet2!$A$2:$C$250,2)</f>
        <v>Copper River/Chugach</v>
      </c>
      <c r="D2680" t="s">
        <v>1779</v>
      </c>
      <c r="E2680" t="s">
        <v>377</v>
      </c>
    </row>
    <row r="2681" spans="1:13">
      <c r="A2681" t="s">
        <v>3495</v>
      </c>
      <c r="B2681">
        <f>VLOOKUP(A2681,Sheet2!$A$2:$C$250,3)</f>
        <v>127</v>
      </c>
      <c r="C2681" t="str">
        <f>VLOOKUP(A2681,Sheet2!$A$2:$C$250,2)</f>
        <v>Copper River/Chugach</v>
      </c>
      <c r="D2681" t="s">
        <v>1953</v>
      </c>
      <c r="E2681" t="s">
        <v>1500</v>
      </c>
    </row>
    <row r="2682" spans="1:13">
      <c r="A2682" t="s">
        <v>3495</v>
      </c>
      <c r="B2682">
        <f>VLOOKUP(A2682,Sheet2!$A$2:$C$250,3)</f>
        <v>127</v>
      </c>
      <c r="C2682" t="str">
        <f>VLOOKUP(A2682,Sheet2!$A$2:$C$250,2)</f>
        <v>Copper River/Chugach</v>
      </c>
      <c r="D2682" t="s">
        <v>1955</v>
      </c>
      <c r="E2682" t="s">
        <v>1500</v>
      </c>
    </row>
    <row r="2683" spans="1:13">
      <c r="A2683" t="s">
        <v>3495</v>
      </c>
      <c r="B2683">
        <f>VLOOKUP(A2683,Sheet2!$A$2:$C$250,3)</f>
        <v>127</v>
      </c>
      <c r="C2683" t="str">
        <f>VLOOKUP(A2683,Sheet2!$A$2:$C$250,2)</f>
        <v>Copper River/Chugach</v>
      </c>
      <c r="D2683" t="s">
        <v>184</v>
      </c>
      <c r="E2683" t="s">
        <v>1500</v>
      </c>
    </row>
    <row r="2684" spans="1:13">
      <c r="A2684" t="s">
        <v>3495</v>
      </c>
      <c r="B2684">
        <f>VLOOKUP(A2684,Sheet2!$A$2:$C$250,3)</f>
        <v>127</v>
      </c>
      <c r="C2684" t="str">
        <f>VLOOKUP(A2684,Sheet2!$A$2:$C$250,2)</f>
        <v>Copper River/Chugach</v>
      </c>
      <c r="D2684" t="s">
        <v>1952</v>
      </c>
      <c r="E2684" t="s">
        <v>2424</v>
      </c>
    </row>
    <row r="2685" spans="1:13">
      <c r="A2685" t="s">
        <v>3495</v>
      </c>
      <c r="B2685">
        <f>VLOOKUP(A2685,Sheet2!$A$2:$C$250,3)</f>
        <v>127</v>
      </c>
      <c r="C2685" t="str">
        <f>VLOOKUP(A2685,Sheet2!$A$2:$C$250,2)</f>
        <v>Copper River/Chugach</v>
      </c>
      <c r="D2685" t="s">
        <v>286</v>
      </c>
      <c r="E2685" t="s">
        <v>2424</v>
      </c>
    </row>
    <row r="2686" spans="1:13">
      <c r="A2686" t="s">
        <v>3498</v>
      </c>
      <c r="B2686">
        <f>VLOOKUP(A2686,Sheet2!$A$2:$C$250,3)</f>
        <v>1471</v>
      </c>
      <c r="C2686" t="str">
        <f>VLOOKUP(A2686,Sheet2!$A$2:$C$250,2)</f>
        <v>Southeast</v>
      </c>
      <c r="D2686" t="s">
        <v>3499</v>
      </c>
      <c r="E2686" t="s">
        <v>3335</v>
      </c>
      <c r="F2686">
        <v>1485</v>
      </c>
      <c r="K2686">
        <v>29722.267497999994</v>
      </c>
    </row>
    <row r="2687" spans="1:13">
      <c r="A2687" t="s">
        <v>3498</v>
      </c>
      <c r="B2687">
        <f>VLOOKUP(A2687,Sheet2!$A$2:$C$250,3)</f>
        <v>1471</v>
      </c>
      <c r="C2687" t="str">
        <f>VLOOKUP(A2687,Sheet2!$A$2:$C$250,2)</f>
        <v>Southeast</v>
      </c>
      <c r="D2687" t="s">
        <v>3502</v>
      </c>
      <c r="E2687" t="s">
        <v>3335</v>
      </c>
      <c r="F2687">
        <v>11000</v>
      </c>
      <c r="I2687">
        <v>750.95474452554743</v>
      </c>
      <c r="K2687">
        <v>42890.386010000002</v>
      </c>
    </row>
    <row r="2688" spans="1:13">
      <c r="A2688" t="s">
        <v>3498</v>
      </c>
      <c r="B2688">
        <f>VLOOKUP(A2688,Sheet2!$A$2:$C$250,3)</f>
        <v>1471</v>
      </c>
      <c r="C2688" t="str">
        <f>VLOOKUP(A2688,Sheet2!$A$2:$C$250,2)</f>
        <v>Southeast</v>
      </c>
      <c r="D2688" t="s">
        <v>3500</v>
      </c>
      <c r="E2688" t="s">
        <v>3335</v>
      </c>
      <c r="F2688">
        <v>24414</v>
      </c>
      <c r="I2688">
        <v>1137.2875912408758</v>
      </c>
      <c r="K2688">
        <v>416083.74471999996</v>
      </c>
    </row>
    <row r="2689" spans="1:11">
      <c r="A2689" t="s">
        <v>3498</v>
      </c>
      <c r="B2689">
        <f>VLOOKUP(A2689,Sheet2!$A$2:$C$250,3)</f>
        <v>1471</v>
      </c>
      <c r="C2689" t="str">
        <f>VLOOKUP(A2689,Sheet2!$A$2:$C$250,2)</f>
        <v>Southeast</v>
      </c>
      <c r="D2689" t="s">
        <v>3501</v>
      </c>
      <c r="E2689" t="s">
        <v>3335</v>
      </c>
      <c r="F2689">
        <v>41000</v>
      </c>
      <c r="I2689">
        <v>683.22043795620436</v>
      </c>
      <c r="K2689">
        <v>292262.63034000003</v>
      </c>
    </row>
    <row r="2690" spans="1:11">
      <c r="A2690" t="s">
        <v>1090</v>
      </c>
      <c r="B2690">
        <f>VLOOKUP(A2690,Sheet2!$A$2:$C$250,3)</f>
        <v>214</v>
      </c>
      <c r="C2690" t="str">
        <f>VLOOKUP(A2690,Sheet2!$A$2:$C$250,2)</f>
        <v>Yukon-Koyukuk/Upper Tanana</v>
      </c>
      <c r="D2690" t="s">
        <v>1083</v>
      </c>
      <c r="E2690" t="s">
        <v>3615</v>
      </c>
      <c r="F2690">
        <v>10000</v>
      </c>
      <c r="G2690" t="s">
        <v>6</v>
      </c>
      <c r="H2690" t="s">
        <v>6</v>
      </c>
    </row>
    <row r="2691" spans="1:11">
      <c r="A2691" t="s">
        <v>1090</v>
      </c>
      <c r="B2691">
        <f>VLOOKUP(A2691,Sheet2!$A$2:$C$250,3)</f>
        <v>214</v>
      </c>
      <c r="C2691" t="str">
        <f>VLOOKUP(A2691,Sheet2!$A$2:$C$250,2)</f>
        <v>Yukon-Koyukuk/Upper Tanana</v>
      </c>
      <c r="D2691" t="s">
        <v>1086</v>
      </c>
      <c r="E2691" t="s">
        <v>3335</v>
      </c>
      <c r="F2691">
        <v>20000</v>
      </c>
      <c r="I2691">
        <v>17000</v>
      </c>
      <c r="K2691">
        <v>74665.333333333343</v>
      </c>
    </row>
    <row r="2692" spans="1:11">
      <c r="A2692" t="s">
        <v>2816</v>
      </c>
      <c r="B2692">
        <f>VLOOKUP(A2692,Sheet2!$A$2:$C$250,3)</f>
        <v>214</v>
      </c>
      <c r="C2692" t="str">
        <f>VLOOKUP(A2692,Sheet2!$A$2:$C$250,2)</f>
        <v>Yukon-Koyukuk/Upper Tanana</v>
      </c>
      <c r="D2692" t="s">
        <v>3277</v>
      </c>
      <c r="E2692" t="s">
        <v>3232</v>
      </c>
      <c r="F2692">
        <v>2076</v>
      </c>
      <c r="I2692">
        <v>705.28467153284669</v>
      </c>
      <c r="K2692">
        <v>15466.139193999999</v>
      </c>
    </row>
    <row r="2693" spans="1:11">
      <c r="A2693" t="s">
        <v>1090</v>
      </c>
      <c r="B2693">
        <f>VLOOKUP(A2693,Sheet2!$A$2:$C$250,3)</f>
        <v>214</v>
      </c>
      <c r="C2693" t="str">
        <f>VLOOKUP(A2693,Sheet2!$A$2:$C$250,2)</f>
        <v>Yukon-Koyukuk/Upper Tanana</v>
      </c>
      <c r="D2693" t="s">
        <v>44</v>
      </c>
      <c r="E2693" t="s">
        <v>1500</v>
      </c>
      <c r="F2693">
        <v>166</v>
      </c>
    </row>
    <row r="2694" spans="1:11">
      <c r="A2694" t="s">
        <v>1090</v>
      </c>
      <c r="B2694">
        <f>VLOOKUP(A2694,Sheet2!$A$2:$C$250,3)</f>
        <v>214</v>
      </c>
      <c r="C2694" t="str">
        <f>VLOOKUP(A2694,Sheet2!$A$2:$C$250,2)</f>
        <v>Yukon-Koyukuk/Upper Tanana</v>
      </c>
      <c r="D2694" t="s">
        <v>1080</v>
      </c>
      <c r="E2694" t="s">
        <v>1500</v>
      </c>
      <c r="F2694">
        <v>1400</v>
      </c>
    </row>
    <row r="2695" spans="1:11">
      <c r="A2695" t="s">
        <v>1090</v>
      </c>
      <c r="B2695">
        <f>VLOOKUP(A2695,Sheet2!$A$2:$C$250,3)</f>
        <v>214</v>
      </c>
      <c r="C2695" t="str">
        <f>VLOOKUP(A2695,Sheet2!$A$2:$C$250,2)</f>
        <v>Yukon-Koyukuk/Upper Tanana</v>
      </c>
      <c r="D2695" t="s">
        <v>1089</v>
      </c>
      <c r="E2695" t="s">
        <v>1500</v>
      </c>
      <c r="F2695">
        <v>2000</v>
      </c>
    </row>
    <row r="2696" spans="1:11">
      <c r="A2696" t="s">
        <v>1090</v>
      </c>
      <c r="B2696">
        <f>VLOOKUP(A2696,Sheet2!$A$2:$C$250,3)</f>
        <v>214</v>
      </c>
      <c r="C2696" t="str">
        <f>VLOOKUP(A2696,Sheet2!$A$2:$C$250,2)</f>
        <v>Yukon-Koyukuk/Upper Tanana</v>
      </c>
      <c r="D2696" t="s">
        <v>1079</v>
      </c>
      <c r="E2696" t="s">
        <v>1500</v>
      </c>
      <c r="G2696" t="s">
        <v>6</v>
      </c>
    </row>
    <row r="2697" spans="1:11">
      <c r="A2697" t="s">
        <v>1090</v>
      </c>
      <c r="B2697">
        <f>VLOOKUP(A2697,Sheet2!$A$2:$C$250,3)</f>
        <v>214</v>
      </c>
      <c r="C2697" t="str">
        <f>VLOOKUP(A2697,Sheet2!$A$2:$C$250,2)</f>
        <v>Yukon-Koyukuk/Upper Tanana</v>
      </c>
      <c r="D2697" t="s">
        <v>316</v>
      </c>
      <c r="E2697" t="s">
        <v>1500</v>
      </c>
    </row>
    <row r="2698" spans="1:11">
      <c r="A2698" t="s">
        <v>1090</v>
      </c>
      <c r="B2698">
        <f>VLOOKUP(A2698,Sheet2!$A$2:$C$250,3)</f>
        <v>214</v>
      </c>
      <c r="C2698" t="str">
        <f>VLOOKUP(A2698,Sheet2!$A$2:$C$250,2)</f>
        <v>Yukon-Koyukuk/Upper Tanana</v>
      </c>
      <c r="D2698" t="s">
        <v>1082</v>
      </c>
      <c r="E2698" t="s">
        <v>2424</v>
      </c>
      <c r="F2698">
        <v>1000</v>
      </c>
    </row>
    <row r="2699" spans="1:11">
      <c r="A2699" t="s">
        <v>1090</v>
      </c>
      <c r="B2699">
        <f>VLOOKUP(A2699,Sheet2!$A$2:$C$250,3)</f>
        <v>214</v>
      </c>
      <c r="C2699" t="str">
        <f>VLOOKUP(A2699,Sheet2!$A$2:$C$250,2)</f>
        <v>Yukon-Koyukuk/Upper Tanana</v>
      </c>
      <c r="D2699" t="s">
        <v>286</v>
      </c>
      <c r="E2699" t="s">
        <v>2424</v>
      </c>
      <c r="F2699">
        <v>3000</v>
      </c>
    </row>
    <row r="2700" spans="1:11">
      <c r="A2700" t="s">
        <v>1090</v>
      </c>
      <c r="B2700">
        <f>VLOOKUP(A2700,Sheet2!$A$2:$C$250,3)</f>
        <v>214</v>
      </c>
      <c r="C2700" t="str">
        <f>VLOOKUP(A2700,Sheet2!$A$2:$C$250,2)</f>
        <v>Yukon-Koyukuk/Upper Tanana</v>
      </c>
      <c r="D2700" t="s">
        <v>595</v>
      </c>
      <c r="E2700" t="s">
        <v>2424</v>
      </c>
      <c r="G2700" t="s">
        <v>6</v>
      </c>
      <c r="H2700" t="s">
        <v>1081</v>
      </c>
    </row>
    <row r="2701" spans="1:11">
      <c r="A2701" t="s">
        <v>1090</v>
      </c>
      <c r="B2701">
        <f>VLOOKUP(A2701,Sheet2!$A$2:$C$250,3)</f>
        <v>214</v>
      </c>
      <c r="C2701" t="str">
        <f>VLOOKUP(A2701,Sheet2!$A$2:$C$250,2)</f>
        <v>Yukon-Koyukuk/Upper Tanana</v>
      </c>
      <c r="D2701" t="s">
        <v>875</v>
      </c>
      <c r="E2701" t="s">
        <v>2424</v>
      </c>
    </row>
    <row r="2702" spans="1:11">
      <c r="A2702" t="s">
        <v>1090</v>
      </c>
      <c r="B2702">
        <f>VLOOKUP(A2702,Sheet2!$A$2:$C$250,3)</f>
        <v>214</v>
      </c>
      <c r="C2702" t="str">
        <f>VLOOKUP(A2702,Sheet2!$A$2:$C$250,2)</f>
        <v>Yukon-Koyukuk/Upper Tanana</v>
      </c>
      <c r="D2702" t="s">
        <v>1084</v>
      </c>
      <c r="E2702" t="s">
        <v>2194</v>
      </c>
      <c r="F2702">
        <v>1716</v>
      </c>
    </row>
    <row r="2703" spans="1:11">
      <c r="A2703" t="s">
        <v>1090</v>
      </c>
      <c r="B2703">
        <f>VLOOKUP(A2703,Sheet2!$A$2:$C$250,3)</f>
        <v>214</v>
      </c>
      <c r="C2703" t="str">
        <f>VLOOKUP(A2703,Sheet2!$A$2:$C$250,2)</f>
        <v>Yukon-Koyukuk/Upper Tanana</v>
      </c>
      <c r="D2703" t="s">
        <v>1088</v>
      </c>
      <c r="E2703" t="s">
        <v>1980</v>
      </c>
      <c r="F2703">
        <v>320</v>
      </c>
    </row>
    <row r="2704" spans="1:11">
      <c r="A2704" t="s">
        <v>1090</v>
      </c>
      <c r="B2704">
        <f>VLOOKUP(A2704,Sheet2!$A$2:$C$250,3)</f>
        <v>214</v>
      </c>
      <c r="C2704" t="str">
        <f>VLOOKUP(A2704,Sheet2!$A$2:$C$250,2)</f>
        <v>Yukon-Koyukuk/Upper Tanana</v>
      </c>
      <c r="D2704" t="s">
        <v>399</v>
      </c>
      <c r="E2704" t="s">
        <v>1980</v>
      </c>
      <c r="F2704">
        <v>2000</v>
      </c>
    </row>
    <row r="2705" spans="1:11">
      <c r="A2705" t="s">
        <v>1090</v>
      </c>
      <c r="B2705">
        <f>VLOOKUP(A2705,Sheet2!$A$2:$C$250,3)</f>
        <v>214</v>
      </c>
      <c r="C2705" t="str">
        <f>VLOOKUP(A2705,Sheet2!$A$2:$C$250,2)</f>
        <v>Yukon-Koyukuk/Upper Tanana</v>
      </c>
      <c r="D2705" t="s">
        <v>144</v>
      </c>
      <c r="E2705" t="s">
        <v>65</v>
      </c>
      <c r="G2705" t="s">
        <v>6</v>
      </c>
    </row>
    <row r="2706" spans="1:11">
      <c r="A2706" t="s">
        <v>3503</v>
      </c>
      <c r="B2706">
        <f>VLOOKUP(A2706,Sheet2!$A$2:$C$250,3)</f>
        <v>214</v>
      </c>
      <c r="C2706" t="str">
        <f>VLOOKUP(A2706,Sheet2!$A$2:$C$250,2)</f>
        <v>Yukon-Koyukuk/Upper Tanana</v>
      </c>
      <c r="E2706" t="s">
        <v>3335</v>
      </c>
      <c r="F2706">
        <v>8989</v>
      </c>
    </row>
    <row r="2707" spans="1:11">
      <c r="A2707" t="s">
        <v>3504</v>
      </c>
      <c r="B2707">
        <f>VLOOKUP(A2707,Sheet2!$A$2:$C$250,3)</f>
        <v>266</v>
      </c>
      <c r="C2707" t="str">
        <f>VLOOKUP(A2707,Sheet2!$A$2:$C$250,2)</f>
        <v>Southeast</v>
      </c>
      <c r="D2707" t="s">
        <v>3505</v>
      </c>
      <c r="E2707" t="s">
        <v>3335</v>
      </c>
      <c r="F2707">
        <v>6392</v>
      </c>
      <c r="I2707">
        <v>3411.8145985401457</v>
      </c>
      <c r="K2707">
        <v>34580.311220000003</v>
      </c>
    </row>
    <row r="2708" spans="1:11">
      <c r="A2708" t="s">
        <v>2106</v>
      </c>
      <c r="B2708">
        <f>VLOOKUP(A2708,Sheet2!$A$2:$C$250,3)</f>
        <v>862</v>
      </c>
      <c r="C2708" t="str">
        <f>VLOOKUP(A2708,Sheet2!$A$2:$C$250,2)</f>
        <v>Lower Yukon-Kuskokwim</v>
      </c>
      <c r="D2708" t="s">
        <v>3506</v>
      </c>
      <c r="E2708" t="s">
        <v>3335</v>
      </c>
      <c r="F2708">
        <v>14000</v>
      </c>
      <c r="I2708">
        <v>2806.6861313868612</v>
      </c>
      <c r="K2708">
        <v>4937.3777693333323</v>
      </c>
    </row>
    <row r="2709" spans="1:11">
      <c r="A2709" t="s">
        <v>389</v>
      </c>
      <c r="B2709">
        <f>VLOOKUP(A2709,Sheet2!$A$2:$C$250,3)</f>
        <v>862</v>
      </c>
      <c r="C2709" t="str">
        <f>VLOOKUP(A2709,Sheet2!$A$2:$C$250,2)</f>
        <v>Lower Yukon-Kuskokwim</v>
      </c>
      <c r="D2709" t="s">
        <v>394</v>
      </c>
      <c r="E2709" t="s">
        <v>3335</v>
      </c>
      <c r="F2709">
        <v>51500</v>
      </c>
      <c r="G2709" t="s">
        <v>6</v>
      </c>
    </row>
    <row r="2710" spans="1:11">
      <c r="A2710" t="s">
        <v>389</v>
      </c>
      <c r="B2710">
        <f>VLOOKUP(A2710,Sheet2!$A$2:$C$250,3)</f>
        <v>862</v>
      </c>
      <c r="C2710" t="str">
        <f>VLOOKUP(A2710,Sheet2!$A$2:$C$250,2)</f>
        <v>Lower Yukon-Kuskokwim</v>
      </c>
      <c r="D2710" t="s">
        <v>396</v>
      </c>
      <c r="E2710" t="s">
        <v>3335</v>
      </c>
    </row>
    <row r="2711" spans="1:11">
      <c r="A2711" t="s">
        <v>389</v>
      </c>
      <c r="B2711">
        <f>VLOOKUP(A2711,Sheet2!$A$2:$C$250,3)</f>
        <v>862</v>
      </c>
      <c r="C2711" t="str">
        <f>VLOOKUP(A2711,Sheet2!$A$2:$C$250,2)</f>
        <v>Lower Yukon-Kuskokwim</v>
      </c>
      <c r="D2711" t="s">
        <v>397</v>
      </c>
      <c r="E2711" t="s">
        <v>3335</v>
      </c>
    </row>
    <row r="2712" spans="1:11">
      <c r="A2712" t="s">
        <v>389</v>
      </c>
      <c r="B2712">
        <f>VLOOKUP(A2712,Sheet2!$A$2:$C$250,3)</f>
        <v>862</v>
      </c>
      <c r="C2712" t="str">
        <f>VLOOKUP(A2712,Sheet2!$A$2:$C$250,2)</f>
        <v>Lower Yukon-Kuskokwim</v>
      </c>
      <c r="D2712" t="s">
        <v>28</v>
      </c>
      <c r="E2712" t="s">
        <v>3232</v>
      </c>
      <c r="F2712">
        <v>1932</v>
      </c>
    </row>
    <row r="2713" spans="1:11">
      <c r="A2713" t="s">
        <v>389</v>
      </c>
      <c r="B2713">
        <f>VLOOKUP(A2713,Sheet2!$A$2:$C$250,3)</f>
        <v>862</v>
      </c>
      <c r="C2713" t="str">
        <f>VLOOKUP(A2713,Sheet2!$A$2:$C$250,2)</f>
        <v>Lower Yukon-Kuskokwim</v>
      </c>
      <c r="D2713" t="s">
        <v>3122</v>
      </c>
      <c r="E2713" t="s">
        <v>377</v>
      </c>
      <c r="F2713">
        <v>3680</v>
      </c>
      <c r="I2713">
        <v>4108.3795620437959</v>
      </c>
      <c r="K2713">
        <v>19606.177039999999</v>
      </c>
    </row>
    <row r="2714" spans="1:11">
      <c r="A2714" t="s">
        <v>2106</v>
      </c>
      <c r="B2714">
        <f>VLOOKUP(A2714,Sheet2!$A$2:$C$250,3)</f>
        <v>862</v>
      </c>
      <c r="C2714" t="str">
        <f>VLOOKUP(A2714,Sheet2!$A$2:$C$250,2)</f>
        <v>Lower Yukon-Kuskokwim</v>
      </c>
      <c r="D2714" t="s">
        <v>3123</v>
      </c>
      <c r="E2714" t="s">
        <v>377</v>
      </c>
      <c r="F2714">
        <v>5200</v>
      </c>
      <c r="K2714">
        <v>19830.6784745</v>
      </c>
    </row>
    <row r="2715" spans="1:11">
      <c r="A2715" t="s">
        <v>2106</v>
      </c>
      <c r="B2715">
        <f>VLOOKUP(A2715,Sheet2!$A$2:$C$250,3)</f>
        <v>862</v>
      </c>
      <c r="C2715" t="str">
        <f>VLOOKUP(A2715,Sheet2!$A$2:$C$250,2)</f>
        <v>Lower Yukon-Kuskokwim</v>
      </c>
      <c r="D2715" t="s">
        <v>2817</v>
      </c>
      <c r="E2715" t="s">
        <v>1500</v>
      </c>
      <c r="F2715">
        <v>1100</v>
      </c>
      <c r="I2715">
        <v>963.50364963503648</v>
      </c>
      <c r="K2715">
        <v>9015.5811395000001</v>
      </c>
    </row>
    <row r="2716" spans="1:11">
      <c r="A2716" t="s">
        <v>389</v>
      </c>
      <c r="B2716">
        <f>VLOOKUP(A2716,Sheet2!$A$2:$C$250,3)</f>
        <v>862</v>
      </c>
      <c r="C2716" t="str">
        <f>VLOOKUP(A2716,Sheet2!$A$2:$C$250,2)</f>
        <v>Lower Yukon-Kuskokwim</v>
      </c>
      <c r="D2716" t="s">
        <v>392</v>
      </c>
      <c r="E2716" t="s">
        <v>1500</v>
      </c>
      <c r="F2716">
        <v>2800</v>
      </c>
    </row>
    <row r="2717" spans="1:11">
      <c r="A2717" t="s">
        <v>389</v>
      </c>
      <c r="B2717">
        <f>VLOOKUP(A2717,Sheet2!$A$2:$C$250,3)</f>
        <v>862</v>
      </c>
      <c r="C2717" t="str">
        <f>VLOOKUP(A2717,Sheet2!$A$2:$C$250,2)</f>
        <v>Lower Yukon-Kuskokwim</v>
      </c>
      <c r="D2717" t="s">
        <v>398</v>
      </c>
      <c r="E2717" t="s">
        <v>2424</v>
      </c>
      <c r="F2717">
        <v>2800</v>
      </c>
    </row>
    <row r="2718" spans="1:11">
      <c r="A2718" t="s">
        <v>389</v>
      </c>
      <c r="B2718">
        <f>VLOOKUP(A2718,Sheet2!$A$2:$C$250,3)</f>
        <v>862</v>
      </c>
      <c r="C2718" t="str">
        <f>VLOOKUP(A2718,Sheet2!$A$2:$C$250,2)</f>
        <v>Lower Yukon-Kuskokwim</v>
      </c>
      <c r="D2718" t="s">
        <v>2503</v>
      </c>
      <c r="E2718" t="s">
        <v>2424</v>
      </c>
      <c r="F2718">
        <v>5000</v>
      </c>
      <c r="I2718">
        <v>5914.9489051094888</v>
      </c>
      <c r="K2718">
        <v>16218.144789999998</v>
      </c>
    </row>
    <row r="2719" spans="1:11">
      <c r="A2719" t="s">
        <v>389</v>
      </c>
      <c r="B2719">
        <f>VLOOKUP(A2719,Sheet2!$A$2:$C$250,3)</f>
        <v>862</v>
      </c>
      <c r="C2719" t="str">
        <f>VLOOKUP(A2719,Sheet2!$A$2:$C$250,2)</f>
        <v>Lower Yukon-Kuskokwim</v>
      </c>
      <c r="D2719" t="s">
        <v>7</v>
      </c>
      <c r="E2719" t="s">
        <v>213</v>
      </c>
      <c r="F2719">
        <v>600</v>
      </c>
    </row>
    <row r="2720" spans="1:11">
      <c r="A2720" t="s">
        <v>2106</v>
      </c>
      <c r="B2720">
        <f>VLOOKUP(A2720,Sheet2!$A$2:$C$250,3)</f>
        <v>862</v>
      </c>
      <c r="C2720" t="str">
        <f>VLOOKUP(A2720,Sheet2!$A$2:$C$250,2)</f>
        <v>Lower Yukon-Kuskokwim</v>
      </c>
      <c r="D2720" t="s">
        <v>2384</v>
      </c>
      <c r="E2720" t="s">
        <v>213</v>
      </c>
      <c r="F2720">
        <v>768</v>
      </c>
      <c r="K2720">
        <v>2163.0194669999996</v>
      </c>
    </row>
    <row r="2721" spans="1:11">
      <c r="A2721" t="s">
        <v>389</v>
      </c>
      <c r="B2721">
        <f>VLOOKUP(A2721,Sheet2!$A$2:$C$250,3)</f>
        <v>862</v>
      </c>
      <c r="C2721" t="str">
        <f>VLOOKUP(A2721,Sheet2!$A$2:$C$250,2)</f>
        <v>Lower Yukon-Kuskokwim</v>
      </c>
      <c r="D2721" t="s">
        <v>886</v>
      </c>
      <c r="E2721" t="s">
        <v>2194</v>
      </c>
      <c r="F2721">
        <v>4587</v>
      </c>
    </row>
    <row r="2722" spans="1:11">
      <c r="A2722" t="s">
        <v>2106</v>
      </c>
      <c r="B2722">
        <f>VLOOKUP(A2722,Sheet2!$A$2:$C$250,3)</f>
        <v>862</v>
      </c>
      <c r="C2722" t="str">
        <f>VLOOKUP(A2722,Sheet2!$A$2:$C$250,2)</f>
        <v>Lower Yukon-Kuskokwim</v>
      </c>
      <c r="D2722" t="s">
        <v>2107</v>
      </c>
      <c r="E2722" t="s">
        <v>1980</v>
      </c>
      <c r="F2722">
        <v>2800</v>
      </c>
      <c r="K2722">
        <v>16170.145529999998</v>
      </c>
    </row>
    <row r="2723" spans="1:11">
      <c r="A2723" t="s">
        <v>2818</v>
      </c>
      <c r="B2723">
        <f>VLOOKUP(A2723,Sheet2!$A$2:$C$250,3)</f>
        <v>198</v>
      </c>
      <c r="C2723" t="str">
        <f>VLOOKUP(A2723,Sheet2!$A$2:$C$250,2)</f>
        <v>Southeast</v>
      </c>
      <c r="D2723" t="s">
        <v>2700</v>
      </c>
      <c r="E2723" t="s">
        <v>1500</v>
      </c>
    </row>
    <row r="2724" spans="1:11">
      <c r="A2724" t="s">
        <v>1532</v>
      </c>
      <c r="B2724">
        <f>VLOOKUP(A2724,Sheet2!$A$2:$C$250,3)</f>
        <v>521</v>
      </c>
      <c r="C2724" t="str">
        <f>VLOOKUP(A2724,Sheet2!$A$2:$C$250,2)</f>
        <v>Bristol Bay</v>
      </c>
      <c r="D2724" t="s">
        <v>544</v>
      </c>
      <c r="E2724" t="s">
        <v>3335</v>
      </c>
      <c r="F2724">
        <v>90200</v>
      </c>
    </row>
    <row r="2725" spans="1:11">
      <c r="A2725" t="s">
        <v>1532</v>
      </c>
      <c r="B2725">
        <f>VLOOKUP(A2725,Sheet2!$A$2:$C$250,3)</f>
        <v>521</v>
      </c>
      <c r="C2725" t="str">
        <f>VLOOKUP(A2725,Sheet2!$A$2:$C$250,2)</f>
        <v>Bristol Bay</v>
      </c>
      <c r="D2725" t="s">
        <v>147</v>
      </c>
      <c r="E2725" t="s">
        <v>3232</v>
      </c>
      <c r="F2725">
        <v>1098</v>
      </c>
    </row>
    <row r="2726" spans="1:11">
      <c r="A2726" t="s">
        <v>1532</v>
      </c>
      <c r="B2726">
        <f>VLOOKUP(A2726,Sheet2!$A$2:$C$250,3)</f>
        <v>521</v>
      </c>
      <c r="C2726" t="str">
        <f>VLOOKUP(A2726,Sheet2!$A$2:$C$250,2)</f>
        <v>Bristol Bay</v>
      </c>
      <c r="D2726" t="s">
        <v>1508</v>
      </c>
      <c r="E2726" t="s">
        <v>3232</v>
      </c>
    </row>
    <row r="2727" spans="1:11">
      <c r="A2727" t="s">
        <v>1532</v>
      </c>
      <c r="B2727">
        <f>VLOOKUP(A2727,Sheet2!$A$2:$C$250,3)</f>
        <v>521</v>
      </c>
      <c r="C2727" t="str">
        <f>VLOOKUP(A2727,Sheet2!$A$2:$C$250,2)</f>
        <v>Bristol Bay</v>
      </c>
      <c r="D2727" t="s">
        <v>1531</v>
      </c>
      <c r="E2727" t="s">
        <v>3232</v>
      </c>
    </row>
    <row r="2728" spans="1:11">
      <c r="A2728" t="s">
        <v>1532</v>
      </c>
      <c r="B2728">
        <f>VLOOKUP(A2728,Sheet2!$A$2:$C$250,3)</f>
        <v>521</v>
      </c>
      <c r="C2728" t="str">
        <f>VLOOKUP(A2728,Sheet2!$A$2:$C$250,2)</f>
        <v>Bristol Bay</v>
      </c>
      <c r="D2728" t="s">
        <v>1514</v>
      </c>
      <c r="E2728" t="s">
        <v>377</v>
      </c>
      <c r="F2728">
        <v>2912</v>
      </c>
    </row>
    <row r="2729" spans="1:11">
      <c r="A2729" t="s">
        <v>1532</v>
      </c>
      <c r="B2729">
        <f>VLOOKUP(A2729,Sheet2!$A$2:$C$250,3)</f>
        <v>521</v>
      </c>
      <c r="C2729" t="str">
        <f>VLOOKUP(A2729,Sheet2!$A$2:$C$250,2)</f>
        <v>Bristol Bay</v>
      </c>
      <c r="D2729" t="s">
        <v>1507</v>
      </c>
      <c r="E2729" t="s">
        <v>377</v>
      </c>
    </row>
    <row r="2730" spans="1:11">
      <c r="A2730" t="s">
        <v>1532</v>
      </c>
      <c r="B2730">
        <f>VLOOKUP(A2730,Sheet2!$A$2:$C$250,3)</f>
        <v>521</v>
      </c>
      <c r="C2730" t="str">
        <f>VLOOKUP(A2730,Sheet2!$A$2:$C$250,2)</f>
        <v>Bristol Bay</v>
      </c>
      <c r="D2730" t="s">
        <v>37</v>
      </c>
      <c r="E2730" t="s">
        <v>377</v>
      </c>
    </row>
    <row r="2731" spans="1:11">
      <c r="A2731" t="s">
        <v>1532</v>
      </c>
      <c r="B2731">
        <f>VLOOKUP(A2731,Sheet2!$A$2:$C$250,3)</f>
        <v>521</v>
      </c>
      <c r="C2731" t="str">
        <f>VLOOKUP(A2731,Sheet2!$A$2:$C$250,2)</f>
        <v>Bristol Bay</v>
      </c>
      <c r="D2731" t="s">
        <v>1518</v>
      </c>
      <c r="E2731" t="s">
        <v>1500</v>
      </c>
      <c r="F2731">
        <v>579</v>
      </c>
    </row>
    <row r="2732" spans="1:11">
      <c r="A2732" t="s">
        <v>1532</v>
      </c>
      <c r="B2732">
        <f>VLOOKUP(A2732,Sheet2!$A$2:$C$250,3)</f>
        <v>521</v>
      </c>
      <c r="C2732" t="str">
        <f>VLOOKUP(A2732,Sheet2!$A$2:$C$250,2)</f>
        <v>Bristol Bay</v>
      </c>
      <c r="D2732" t="s">
        <v>2819</v>
      </c>
      <c r="E2732" t="s">
        <v>1500</v>
      </c>
      <c r="F2732">
        <v>3000</v>
      </c>
    </row>
    <row r="2733" spans="1:11">
      <c r="A2733" t="s">
        <v>1532</v>
      </c>
      <c r="B2733">
        <f>VLOOKUP(A2733,Sheet2!$A$2:$C$250,3)</f>
        <v>521</v>
      </c>
      <c r="C2733" t="str">
        <f>VLOOKUP(A2733,Sheet2!$A$2:$C$250,2)</f>
        <v>Bristol Bay</v>
      </c>
      <c r="D2733" t="s">
        <v>1500</v>
      </c>
      <c r="E2733" t="s">
        <v>1500</v>
      </c>
      <c r="F2733">
        <v>15636</v>
      </c>
    </row>
    <row r="2734" spans="1:11">
      <c r="A2734" t="s">
        <v>1532</v>
      </c>
      <c r="B2734">
        <f>VLOOKUP(A2734,Sheet2!$A$2:$C$250,3)</f>
        <v>521</v>
      </c>
      <c r="C2734" t="str">
        <f>VLOOKUP(A2734,Sheet2!$A$2:$C$250,2)</f>
        <v>Bristol Bay</v>
      </c>
      <c r="D2734" t="s">
        <v>2820</v>
      </c>
      <c r="E2734" t="s">
        <v>1500</v>
      </c>
    </row>
    <row r="2735" spans="1:11">
      <c r="A2735" t="s">
        <v>1532</v>
      </c>
      <c r="B2735">
        <f>VLOOKUP(A2735,Sheet2!$A$2:$C$250,3)</f>
        <v>521</v>
      </c>
      <c r="C2735" t="str">
        <f>VLOOKUP(A2735,Sheet2!$A$2:$C$250,2)</f>
        <v>Bristol Bay</v>
      </c>
      <c r="D2735" t="s">
        <v>1506</v>
      </c>
      <c r="E2735" t="s">
        <v>1500</v>
      </c>
    </row>
    <row r="2736" spans="1:11">
      <c r="A2736" t="s">
        <v>1532</v>
      </c>
      <c r="B2736">
        <f>VLOOKUP(A2736,Sheet2!$A$2:$C$250,3)</f>
        <v>521</v>
      </c>
      <c r="C2736" t="str">
        <f>VLOOKUP(A2736,Sheet2!$A$2:$C$250,2)</f>
        <v>Bristol Bay</v>
      </c>
      <c r="D2736" t="s">
        <v>1509</v>
      </c>
      <c r="E2736" t="s">
        <v>1500</v>
      </c>
    </row>
    <row r="2737" spans="1:5">
      <c r="A2737" t="s">
        <v>1532</v>
      </c>
      <c r="B2737">
        <f>VLOOKUP(A2737,Sheet2!$A$2:$C$250,3)</f>
        <v>521</v>
      </c>
      <c r="C2737" t="str">
        <f>VLOOKUP(A2737,Sheet2!$A$2:$C$250,2)</f>
        <v>Bristol Bay</v>
      </c>
      <c r="D2737" t="s">
        <v>1512</v>
      </c>
      <c r="E2737" t="s">
        <v>1500</v>
      </c>
    </row>
    <row r="2738" spans="1:5">
      <c r="A2738" t="s">
        <v>1532</v>
      </c>
      <c r="B2738">
        <f>VLOOKUP(A2738,Sheet2!$A$2:$C$250,3)</f>
        <v>521</v>
      </c>
      <c r="C2738" t="str">
        <f>VLOOKUP(A2738,Sheet2!$A$2:$C$250,2)</f>
        <v>Bristol Bay</v>
      </c>
      <c r="D2738" t="s">
        <v>1513</v>
      </c>
      <c r="E2738" t="s">
        <v>1500</v>
      </c>
    </row>
    <row r="2739" spans="1:5">
      <c r="A2739" t="s">
        <v>1532</v>
      </c>
      <c r="B2739">
        <f>VLOOKUP(A2739,Sheet2!$A$2:$C$250,3)</f>
        <v>521</v>
      </c>
      <c r="C2739" t="str">
        <f>VLOOKUP(A2739,Sheet2!$A$2:$C$250,2)</f>
        <v>Bristol Bay</v>
      </c>
      <c r="D2739" t="s">
        <v>1515</v>
      </c>
      <c r="E2739" t="s">
        <v>1500</v>
      </c>
    </row>
    <row r="2740" spans="1:5">
      <c r="A2740" t="s">
        <v>1532</v>
      </c>
      <c r="B2740">
        <f>VLOOKUP(A2740,Sheet2!$A$2:$C$250,3)</f>
        <v>521</v>
      </c>
      <c r="C2740" t="str">
        <f>VLOOKUP(A2740,Sheet2!$A$2:$C$250,2)</f>
        <v>Bristol Bay</v>
      </c>
      <c r="D2740" t="s">
        <v>2821</v>
      </c>
      <c r="E2740" t="s">
        <v>1500</v>
      </c>
    </row>
    <row r="2741" spans="1:5">
      <c r="A2741" t="s">
        <v>1532</v>
      </c>
      <c r="B2741">
        <f>VLOOKUP(A2741,Sheet2!$A$2:$C$250,3)</f>
        <v>521</v>
      </c>
      <c r="C2741" t="str">
        <f>VLOOKUP(A2741,Sheet2!$A$2:$C$250,2)</f>
        <v>Bristol Bay</v>
      </c>
      <c r="D2741" t="s">
        <v>1521</v>
      </c>
      <c r="E2741" t="s">
        <v>1500</v>
      </c>
    </row>
    <row r="2742" spans="1:5">
      <c r="A2742" t="s">
        <v>1532</v>
      </c>
      <c r="B2742">
        <f>VLOOKUP(A2742,Sheet2!$A$2:$C$250,3)</f>
        <v>521</v>
      </c>
      <c r="C2742" t="str">
        <f>VLOOKUP(A2742,Sheet2!$A$2:$C$250,2)</f>
        <v>Bristol Bay</v>
      </c>
      <c r="D2742" t="s">
        <v>2822</v>
      </c>
      <c r="E2742" t="s">
        <v>1500</v>
      </c>
    </row>
    <row r="2743" spans="1:5">
      <c r="A2743" t="s">
        <v>1532</v>
      </c>
      <c r="B2743">
        <f>VLOOKUP(A2743,Sheet2!$A$2:$C$250,3)</f>
        <v>521</v>
      </c>
      <c r="C2743" t="str">
        <f>VLOOKUP(A2743,Sheet2!$A$2:$C$250,2)</f>
        <v>Bristol Bay</v>
      </c>
      <c r="D2743" t="s">
        <v>1524</v>
      </c>
      <c r="E2743" t="s">
        <v>1500</v>
      </c>
    </row>
    <row r="2744" spans="1:5">
      <c r="A2744" t="s">
        <v>1532</v>
      </c>
      <c r="B2744">
        <f>VLOOKUP(A2744,Sheet2!$A$2:$C$250,3)</f>
        <v>521</v>
      </c>
      <c r="C2744" t="str">
        <f>VLOOKUP(A2744,Sheet2!$A$2:$C$250,2)</f>
        <v>Bristol Bay</v>
      </c>
      <c r="D2744" t="s">
        <v>1525</v>
      </c>
      <c r="E2744" t="s">
        <v>1500</v>
      </c>
    </row>
    <row r="2745" spans="1:5">
      <c r="A2745" t="s">
        <v>1532</v>
      </c>
      <c r="B2745">
        <f>VLOOKUP(A2745,Sheet2!$A$2:$C$250,3)</f>
        <v>521</v>
      </c>
      <c r="C2745" t="str">
        <f>VLOOKUP(A2745,Sheet2!$A$2:$C$250,2)</f>
        <v>Bristol Bay</v>
      </c>
      <c r="D2745" t="s">
        <v>2823</v>
      </c>
      <c r="E2745" t="s">
        <v>1500</v>
      </c>
    </row>
    <row r="2746" spans="1:5">
      <c r="A2746" t="s">
        <v>1532</v>
      </c>
      <c r="B2746">
        <f>VLOOKUP(A2746,Sheet2!$A$2:$C$250,3)</f>
        <v>521</v>
      </c>
      <c r="C2746" t="str">
        <f>VLOOKUP(A2746,Sheet2!$A$2:$C$250,2)</f>
        <v>Bristol Bay</v>
      </c>
      <c r="D2746" t="s">
        <v>2824</v>
      </c>
      <c r="E2746" t="s">
        <v>1500</v>
      </c>
    </row>
    <row r="2747" spans="1:5">
      <c r="A2747" t="s">
        <v>1532</v>
      </c>
      <c r="B2747">
        <f>VLOOKUP(A2747,Sheet2!$A$2:$C$250,3)</f>
        <v>521</v>
      </c>
      <c r="C2747" t="str">
        <f>VLOOKUP(A2747,Sheet2!$A$2:$C$250,2)</f>
        <v>Bristol Bay</v>
      </c>
      <c r="D2747" t="s">
        <v>1526</v>
      </c>
      <c r="E2747" t="s">
        <v>1500</v>
      </c>
    </row>
    <row r="2748" spans="1:5">
      <c r="A2748" t="s">
        <v>1532</v>
      </c>
      <c r="B2748">
        <f>VLOOKUP(A2748,Sheet2!$A$2:$C$250,3)</f>
        <v>521</v>
      </c>
      <c r="C2748" t="str">
        <f>VLOOKUP(A2748,Sheet2!$A$2:$C$250,2)</f>
        <v>Bristol Bay</v>
      </c>
      <c r="D2748" t="s">
        <v>1527</v>
      </c>
      <c r="E2748" t="s">
        <v>1500</v>
      </c>
    </row>
    <row r="2749" spans="1:5">
      <c r="A2749" t="s">
        <v>1532</v>
      </c>
      <c r="B2749">
        <f>VLOOKUP(A2749,Sheet2!$A$2:$C$250,3)</f>
        <v>521</v>
      </c>
      <c r="C2749" t="str">
        <f>VLOOKUP(A2749,Sheet2!$A$2:$C$250,2)</f>
        <v>Bristol Bay</v>
      </c>
      <c r="D2749" t="s">
        <v>981</v>
      </c>
      <c r="E2749" t="s">
        <v>1500</v>
      </c>
    </row>
    <row r="2750" spans="1:5">
      <c r="A2750" t="s">
        <v>1532</v>
      </c>
      <c r="B2750">
        <f>VLOOKUP(A2750,Sheet2!$A$2:$C$250,3)</f>
        <v>521</v>
      </c>
      <c r="C2750" t="str">
        <f>VLOOKUP(A2750,Sheet2!$A$2:$C$250,2)</f>
        <v>Bristol Bay</v>
      </c>
      <c r="D2750" t="s">
        <v>1530</v>
      </c>
      <c r="E2750" t="s">
        <v>1500</v>
      </c>
    </row>
    <row r="2751" spans="1:5">
      <c r="A2751" t="s">
        <v>1532</v>
      </c>
      <c r="B2751">
        <f>VLOOKUP(A2751,Sheet2!$A$2:$C$250,3)</f>
        <v>521</v>
      </c>
      <c r="C2751" t="str">
        <f>VLOOKUP(A2751,Sheet2!$A$2:$C$250,2)</f>
        <v>Bristol Bay</v>
      </c>
      <c r="D2751" t="s">
        <v>880</v>
      </c>
      <c r="E2751" t="s">
        <v>1500</v>
      </c>
    </row>
    <row r="2752" spans="1:5">
      <c r="A2752" t="s">
        <v>1532</v>
      </c>
      <c r="B2752">
        <f>VLOOKUP(A2752,Sheet2!$A$2:$C$250,3)</f>
        <v>521</v>
      </c>
      <c r="C2752" t="str">
        <f>VLOOKUP(A2752,Sheet2!$A$2:$C$250,2)</f>
        <v>Bristol Bay</v>
      </c>
      <c r="D2752" t="s">
        <v>1510</v>
      </c>
      <c r="E2752" t="s">
        <v>2424</v>
      </c>
    </row>
    <row r="2753" spans="1:11">
      <c r="A2753" t="s">
        <v>1532</v>
      </c>
      <c r="B2753">
        <f>VLOOKUP(A2753,Sheet2!$A$2:$C$250,3)</f>
        <v>521</v>
      </c>
      <c r="C2753" t="str">
        <f>VLOOKUP(A2753,Sheet2!$A$2:$C$250,2)</f>
        <v>Bristol Bay</v>
      </c>
      <c r="D2753" t="s">
        <v>1511</v>
      </c>
      <c r="E2753" t="s">
        <v>2424</v>
      </c>
    </row>
    <row r="2754" spans="1:11">
      <c r="A2754" t="s">
        <v>1532</v>
      </c>
      <c r="B2754">
        <f>VLOOKUP(A2754,Sheet2!$A$2:$C$250,3)</f>
        <v>521</v>
      </c>
      <c r="C2754" t="str">
        <f>VLOOKUP(A2754,Sheet2!$A$2:$C$250,2)</f>
        <v>Bristol Bay</v>
      </c>
      <c r="D2754" t="s">
        <v>1519</v>
      </c>
      <c r="E2754" t="s">
        <v>2424</v>
      </c>
    </row>
    <row r="2755" spans="1:11">
      <c r="A2755" t="s">
        <v>1532</v>
      </c>
      <c r="B2755">
        <f>VLOOKUP(A2755,Sheet2!$A$2:$C$250,3)</f>
        <v>521</v>
      </c>
      <c r="C2755" t="str">
        <f>VLOOKUP(A2755,Sheet2!$A$2:$C$250,2)</f>
        <v>Bristol Bay</v>
      </c>
      <c r="D2755" t="s">
        <v>1520</v>
      </c>
      <c r="E2755" t="s">
        <v>2424</v>
      </c>
    </row>
    <row r="2756" spans="1:11">
      <c r="A2756" t="s">
        <v>1532</v>
      </c>
      <c r="B2756">
        <f>VLOOKUP(A2756,Sheet2!$A$2:$C$250,3)</f>
        <v>521</v>
      </c>
      <c r="C2756" t="str">
        <f>VLOOKUP(A2756,Sheet2!$A$2:$C$250,2)</f>
        <v>Bristol Bay</v>
      </c>
      <c r="D2756" t="s">
        <v>1522</v>
      </c>
      <c r="E2756" t="s">
        <v>2424</v>
      </c>
    </row>
    <row r="2757" spans="1:11">
      <c r="A2757" t="s">
        <v>1532</v>
      </c>
      <c r="B2757">
        <f>VLOOKUP(A2757,Sheet2!$A$2:$C$250,3)</f>
        <v>521</v>
      </c>
      <c r="C2757" t="str">
        <f>VLOOKUP(A2757,Sheet2!$A$2:$C$250,2)</f>
        <v>Bristol Bay</v>
      </c>
      <c r="D2757" t="s">
        <v>1523</v>
      </c>
      <c r="E2757" t="s">
        <v>2424</v>
      </c>
    </row>
    <row r="2758" spans="1:11">
      <c r="A2758" t="s">
        <v>1532</v>
      </c>
      <c r="B2758">
        <f>VLOOKUP(A2758,Sheet2!$A$2:$C$250,3)</f>
        <v>521</v>
      </c>
      <c r="C2758" t="str">
        <f>VLOOKUP(A2758,Sheet2!$A$2:$C$250,2)</f>
        <v>Bristol Bay</v>
      </c>
      <c r="D2758" t="s">
        <v>2504</v>
      </c>
      <c r="E2758" t="s">
        <v>2424</v>
      </c>
    </row>
    <row r="2759" spans="1:11">
      <c r="A2759" t="s">
        <v>1532</v>
      </c>
      <c r="B2759">
        <f>VLOOKUP(A2759,Sheet2!$A$2:$C$250,3)</f>
        <v>521</v>
      </c>
      <c r="C2759" t="str">
        <f>VLOOKUP(A2759,Sheet2!$A$2:$C$250,2)</f>
        <v>Bristol Bay</v>
      </c>
      <c r="D2759" t="s">
        <v>1529</v>
      </c>
      <c r="E2759" t="s">
        <v>2424</v>
      </c>
    </row>
    <row r="2760" spans="1:11">
      <c r="A2760" t="s">
        <v>1532</v>
      </c>
      <c r="B2760">
        <f>VLOOKUP(A2760,Sheet2!$A$2:$C$250,3)</f>
        <v>521</v>
      </c>
      <c r="C2760" t="str">
        <f>VLOOKUP(A2760,Sheet2!$A$2:$C$250,2)</f>
        <v>Bristol Bay</v>
      </c>
      <c r="D2760" t="s">
        <v>1505</v>
      </c>
      <c r="E2760" t="s">
        <v>213</v>
      </c>
    </row>
    <row r="2761" spans="1:11">
      <c r="A2761" t="s">
        <v>2108</v>
      </c>
      <c r="B2761">
        <f>VLOOKUP(A2761,Sheet2!$A$2:$C$250,3)</f>
        <v>521</v>
      </c>
      <c r="C2761" t="str">
        <f>VLOOKUP(A2761,Sheet2!$A$2:$C$250,2)</f>
        <v>Bristol Bay</v>
      </c>
      <c r="D2761" t="s">
        <v>2109</v>
      </c>
      <c r="E2761" t="s">
        <v>1980</v>
      </c>
      <c r="F2761">
        <v>2240</v>
      </c>
      <c r="I2761">
        <v>1838.3649635036497</v>
      </c>
      <c r="K2761">
        <v>2024.0182159999999</v>
      </c>
    </row>
    <row r="2762" spans="1:11">
      <c r="A2762" t="s">
        <v>1532</v>
      </c>
      <c r="B2762">
        <f>VLOOKUP(A2762,Sheet2!$A$2:$C$250,3)</f>
        <v>521</v>
      </c>
      <c r="C2762" t="str">
        <f>VLOOKUP(A2762,Sheet2!$A$2:$C$250,2)</f>
        <v>Bristol Bay</v>
      </c>
      <c r="D2762" t="s">
        <v>1528</v>
      </c>
      <c r="E2762" t="s">
        <v>65</v>
      </c>
    </row>
    <row r="2763" spans="1:11">
      <c r="A2763" t="s">
        <v>2505</v>
      </c>
      <c r="B2763">
        <f>VLOOKUP(A2763,Sheet2!$A$2:$C$250,3)</f>
        <v>521</v>
      </c>
      <c r="C2763" t="str">
        <f>VLOOKUP(A2763,Sheet2!$A$2:$C$250,2)</f>
        <v>Bristol Bay</v>
      </c>
      <c r="E2763" t="s">
        <v>3335</v>
      </c>
      <c r="F2763">
        <v>14832</v>
      </c>
    </row>
    <row r="2764" spans="1:11">
      <c r="A2764" t="s">
        <v>2505</v>
      </c>
      <c r="B2764">
        <f>VLOOKUP(A2764,Sheet2!$A$2:$C$250,3)</f>
        <v>521</v>
      </c>
      <c r="C2764" t="str">
        <f>VLOOKUP(A2764,Sheet2!$A$2:$C$250,2)</f>
        <v>Bristol Bay</v>
      </c>
      <c r="D2764" t="s">
        <v>3278</v>
      </c>
      <c r="E2764" t="s">
        <v>3232</v>
      </c>
      <c r="F2764">
        <v>3000</v>
      </c>
    </row>
    <row r="2765" spans="1:11">
      <c r="A2765" t="s">
        <v>2505</v>
      </c>
      <c r="B2765">
        <f>VLOOKUP(A2765,Sheet2!$A$2:$C$250,3)</f>
        <v>521</v>
      </c>
      <c r="C2765" t="str">
        <f>VLOOKUP(A2765,Sheet2!$A$2:$C$250,2)</f>
        <v>Bristol Bay</v>
      </c>
      <c r="D2765" t="s">
        <v>3279</v>
      </c>
      <c r="E2765" t="s">
        <v>3232</v>
      </c>
      <c r="F2765">
        <v>5000</v>
      </c>
    </row>
    <row r="2766" spans="1:11">
      <c r="A2766" t="s">
        <v>2505</v>
      </c>
      <c r="B2766">
        <f>VLOOKUP(A2766,Sheet2!$A$2:$C$250,3)</f>
        <v>521</v>
      </c>
      <c r="C2766" t="str">
        <f>VLOOKUP(A2766,Sheet2!$A$2:$C$250,2)</f>
        <v>Bristol Bay</v>
      </c>
      <c r="D2766" t="s">
        <v>322</v>
      </c>
      <c r="E2766" t="s">
        <v>377</v>
      </c>
      <c r="F2766">
        <v>3039</v>
      </c>
    </row>
    <row r="2767" spans="1:11">
      <c r="A2767" t="s">
        <v>2505</v>
      </c>
      <c r="B2767">
        <f>VLOOKUP(A2767,Sheet2!$A$2:$C$250,3)</f>
        <v>521</v>
      </c>
      <c r="C2767" t="str">
        <f>VLOOKUP(A2767,Sheet2!$A$2:$C$250,2)</f>
        <v>Bristol Bay</v>
      </c>
      <c r="D2767" t="s">
        <v>3124</v>
      </c>
      <c r="E2767" t="s">
        <v>377</v>
      </c>
    </row>
    <row r="2768" spans="1:11">
      <c r="A2768" t="s">
        <v>2505</v>
      </c>
      <c r="B2768">
        <f>VLOOKUP(A2768,Sheet2!$A$2:$C$250,3)</f>
        <v>521</v>
      </c>
      <c r="C2768" t="str">
        <f>VLOOKUP(A2768,Sheet2!$A$2:$C$250,2)</f>
        <v>Bristol Bay</v>
      </c>
      <c r="D2768" t="s">
        <v>3125</v>
      </c>
      <c r="E2768" t="s">
        <v>377</v>
      </c>
    </row>
    <row r="2769" spans="1:19">
      <c r="A2769" t="s">
        <v>2505</v>
      </c>
      <c r="B2769">
        <f>VLOOKUP(A2769,Sheet2!$A$2:$C$250,3)</f>
        <v>521</v>
      </c>
      <c r="C2769" t="str">
        <f>VLOOKUP(A2769,Sheet2!$A$2:$C$250,2)</f>
        <v>Bristol Bay</v>
      </c>
      <c r="D2769" t="s">
        <v>2506</v>
      </c>
      <c r="E2769" t="s">
        <v>2424</v>
      </c>
      <c r="F2769">
        <v>1600</v>
      </c>
    </row>
    <row r="2770" spans="1:19">
      <c r="A2770" t="s">
        <v>400</v>
      </c>
      <c r="B2770">
        <f>VLOOKUP(A2770,Sheet2!$A$2:$C$250,3)</f>
        <v>362</v>
      </c>
      <c r="C2770" t="str">
        <f>VLOOKUP(A2770,Sheet2!$A$2:$C$250,2)</f>
        <v>Lower Yukon-Kuskokwim</v>
      </c>
      <c r="E2770" t="s">
        <v>3335</v>
      </c>
      <c r="F2770">
        <v>25167</v>
      </c>
    </row>
    <row r="2771" spans="1:19">
      <c r="A2771" t="s">
        <v>400</v>
      </c>
      <c r="B2771">
        <f>VLOOKUP(A2771,Sheet2!$A$2:$C$250,3)</f>
        <v>362</v>
      </c>
      <c r="C2771" t="str">
        <f>VLOOKUP(A2771,Sheet2!$A$2:$C$250,2)</f>
        <v>Lower Yukon-Kuskokwim</v>
      </c>
      <c r="D2771" t="s">
        <v>402</v>
      </c>
      <c r="E2771" t="s">
        <v>1500</v>
      </c>
      <c r="F2771">
        <v>1200</v>
      </c>
    </row>
    <row r="2772" spans="1:19">
      <c r="A2772" t="s">
        <v>400</v>
      </c>
      <c r="B2772">
        <f>VLOOKUP(A2772,Sheet2!$A$2:$C$250,3)</f>
        <v>362</v>
      </c>
      <c r="C2772" t="str">
        <f>VLOOKUP(A2772,Sheet2!$A$2:$C$250,2)</f>
        <v>Lower Yukon-Kuskokwim</v>
      </c>
      <c r="D2772" t="s">
        <v>452</v>
      </c>
      <c r="E2772" t="s">
        <v>1980</v>
      </c>
      <c r="F2772">
        <v>1104</v>
      </c>
    </row>
    <row r="2773" spans="1:19">
      <c r="A2773" t="s">
        <v>400</v>
      </c>
      <c r="B2773">
        <f>VLOOKUP(A2773,Sheet2!$A$2:$C$250,3)</f>
        <v>362</v>
      </c>
      <c r="C2773" t="str">
        <f>VLOOKUP(A2773,Sheet2!$A$2:$C$250,2)</f>
        <v>Lower Yukon-Kuskokwim</v>
      </c>
      <c r="D2773" t="s">
        <v>64</v>
      </c>
      <c r="E2773" t="s">
        <v>65</v>
      </c>
      <c r="G2773" t="s">
        <v>403</v>
      </c>
      <c r="H2773" t="s">
        <v>11</v>
      </c>
    </row>
    <row r="2774" spans="1:19">
      <c r="A2774" t="s">
        <v>404</v>
      </c>
      <c r="B2774">
        <f>VLOOKUP(A2774,Sheet2!$A$2:$C$250,3)</f>
        <v>442</v>
      </c>
      <c r="C2774" t="str">
        <f>VLOOKUP(A2774,Sheet2!$A$2:$C$250,2)</f>
        <v>Lower Yukon-Kuskokwim</v>
      </c>
      <c r="E2774" t="s">
        <v>3335</v>
      </c>
      <c r="F2774">
        <v>22170</v>
      </c>
    </row>
    <row r="2775" spans="1:19">
      <c r="A2775" t="s">
        <v>404</v>
      </c>
      <c r="B2775">
        <f>VLOOKUP(A2775,Sheet2!$A$2:$C$250,3)</f>
        <v>442</v>
      </c>
      <c r="C2775" t="str">
        <f>VLOOKUP(A2775,Sheet2!$A$2:$C$250,2)</f>
        <v>Lower Yukon-Kuskokwim</v>
      </c>
      <c r="D2775" t="s">
        <v>3280</v>
      </c>
      <c r="E2775" t="s">
        <v>3232</v>
      </c>
      <c r="F2775">
        <v>2295</v>
      </c>
      <c r="I2775">
        <v>1117.6642335766423</v>
      </c>
      <c r="K2775">
        <v>16456.148689999998</v>
      </c>
    </row>
    <row r="2776" spans="1:19">
      <c r="A2776" t="s">
        <v>404</v>
      </c>
      <c r="B2776">
        <f>VLOOKUP(A2776,Sheet2!$A$2:$C$250,3)</f>
        <v>442</v>
      </c>
      <c r="C2776" t="str">
        <f>VLOOKUP(A2776,Sheet2!$A$2:$C$250,2)</f>
        <v>Lower Yukon-Kuskokwim</v>
      </c>
      <c r="D2776" t="s">
        <v>3226</v>
      </c>
      <c r="E2776" t="s">
        <v>3216</v>
      </c>
      <c r="F2776">
        <v>520</v>
      </c>
      <c r="I2776">
        <v>626.27737226277372</v>
      </c>
    </row>
    <row r="2777" spans="1:19">
      <c r="A2777" t="s">
        <v>404</v>
      </c>
      <c r="B2777">
        <f>VLOOKUP(A2777,Sheet2!$A$2:$C$250,3)</f>
        <v>442</v>
      </c>
      <c r="C2777" t="str">
        <f>VLOOKUP(A2777,Sheet2!$A$2:$C$250,2)</f>
        <v>Lower Yukon-Kuskokwim</v>
      </c>
      <c r="D2777" t="s">
        <v>3127</v>
      </c>
      <c r="E2777" t="s">
        <v>377</v>
      </c>
      <c r="F2777">
        <v>420</v>
      </c>
      <c r="I2777">
        <v>794.8905109489051</v>
      </c>
    </row>
    <row r="2778" spans="1:19">
      <c r="A2778" t="s">
        <v>404</v>
      </c>
      <c r="B2778">
        <f>VLOOKUP(A2778,Sheet2!$A$2:$C$250,3)</f>
        <v>442</v>
      </c>
      <c r="C2778" t="str">
        <f>VLOOKUP(A2778,Sheet2!$A$2:$C$250,2)</f>
        <v>Lower Yukon-Kuskokwim</v>
      </c>
      <c r="D2778" t="s">
        <v>5</v>
      </c>
      <c r="E2778" t="s">
        <v>377</v>
      </c>
      <c r="F2778">
        <v>912</v>
      </c>
    </row>
    <row r="2779" spans="1:19">
      <c r="A2779" t="s">
        <v>404</v>
      </c>
      <c r="B2779">
        <f>VLOOKUP(A2779,Sheet2!$A$2:$C$250,3)</f>
        <v>442</v>
      </c>
      <c r="C2779" t="str">
        <f>VLOOKUP(A2779,Sheet2!$A$2:$C$250,2)</f>
        <v>Lower Yukon-Kuskokwim</v>
      </c>
      <c r="D2779" t="s">
        <v>3126</v>
      </c>
      <c r="E2779" t="s">
        <v>377</v>
      </c>
      <c r="F2779">
        <v>920</v>
      </c>
      <c r="I2779">
        <v>358.90510948905109</v>
      </c>
      <c r="K2779">
        <v>3750.0337499999996</v>
      </c>
    </row>
    <row r="2780" spans="1:19">
      <c r="A2780" t="s">
        <v>404</v>
      </c>
      <c r="B2780">
        <f>VLOOKUP(A2780,Sheet2!$A$2:$C$250,3)</f>
        <v>442</v>
      </c>
      <c r="C2780" t="str">
        <f>VLOOKUP(A2780,Sheet2!$A$2:$C$250,2)</f>
        <v>Lower Yukon-Kuskokwim</v>
      </c>
      <c r="E2780" t="s">
        <v>1500</v>
      </c>
      <c r="F2780">
        <v>920</v>
      </c>
      <c r="I2780">
        <v>810</v>
      </c>
      <c r="K2780">
        <v>4718</v>
      </c>
      <c r="N2780">
        <v>788</v>
      </c>
      <c r="P2780">
        <v>3095</v>
      </c>
      <c r="S2780">
        <v>775</v>
      </c>
    </row>
    <row r="2781" spans="1:19">
      <c r="A2781" t="s">
        <v>404</v>
      </c>
      <c r="B2781">
        <f>VLOOKUP(A2781,Sheet2!$A$2:$C$250,3)</f>
        <v>442</v>
      </c>
      <c r="C2781" t="str">
        <f>VLOOKUP(A2781,Sheet2!$A$2:$C$250,2)</f>
        <v>Lower Yukon-Kuskokwim</v>
      </c>
      <c r="D2781" t="s">
        <v>410</v>
      </c>
      <c r="E2781" t="s">
        <v>1500</v>
      </c>
      <c r="F2781">
        <v>1104</v>
      </c>
    </row>
    <row r="2782" spans="1:19">
      <c r="A2782" t="s">
        <v>404</v>
      </c>
      <c r="B2782">
        <f>VLOOKUP(A2782,Sheet2!$A$2:$C$250,3)</f>
        <v>442</v>
      </c>
      <c r="C2782" t="str">
        <f>VLOOKUP(A2782,Sheet2!$A$2:$C$250,2)</f>
        <v>Lower Yukon-Kuskokwim</v>
      </c>
      <c r="D2782" t="s">
        <v>137</v>
      </c>
      <c r="E2782" t="s">
        <v>2424</v>
      </c>
      <c r="F2782">
        <v>920</v>
      </c>
      <c r="G2782" t="s">
        <v>6</v>
      </c>
    </row>
    <row r="2783" spans="1:19">
      <c r="A2783" t="s">
        <v>404</v>
      </c>
      <c r="B2783">
        <f>VLOOKUP(A2783,Sheet2!$A$2:$C$250,3)</f>
        <v>442</v>
      </c>
      <c r="C2783" t="str">
        <f>VLOOKUP(A2783,Sheet2!$A$2:$C$250,2)</f>
        <v>Lower Yukon-Kuskokwim</v>
      </c>
      <c r="D2783" t="s">
        <v>409</v>
      </c>
      <c r="E2783" t="s">
        <v>213</v>
      </c>
      <c r="F2783">
        <v>1200</v>
      </c>
    </row>
    <row r="2784" spans="1:19">
      <c r="A2784" t="s">
        <v>404</v>
      </c>
      <c r="B2784">
        <f>VLOOKUP(A2784,Sheet2!$A$2:$C$250,3)</f>
        <v>442</v>
      </c>
      <c r="C2784" t="str">
        <f>VLOOKUP(A2784,Sheet2!$A$2:$C$250,2)</f>
        <v>Lower Yukon-Kuskokwim</v>
      </c>
      <c r="D2784" t="s">
        <v>407</v>
      </c>
      <c r="E2784" t="s">
        <v>65</v>
      </c>
      <c r="F2784">
        <v>585</v>
      </c>
      <c r="G2784" t="s">
        <v>6</v>
      </c>
    </row>
    <row r="2785" spans="1:11">
      <c r="A2785" t="s">
        <v>404</v>
      </c>
      <c r="B2785">
        <f>VLOOKUP(A2785,Sheet2!$A$2:$C$250,3)</f>
        <v>442</v>
      </c>
      <c r="C2785" t="str">
        <f>VLOOKUP(A2785,Sheet2!$A$2:$C$250,2)</f>
        <v>Lower Yukon-Kuskokwim</v>
      </c>
      <c r="D2785" t="s">
        <v>405</v>
      </c>
      <c r="E2785" t="s">
        <v>65</v>
      </c>
      <c r="F2785">
        <v>608</v>
      </c>
    </row>
    <row r="2786" spans="1:11">
      <c r="A2786" t="s">
        <v>404</v>
      </c>
      <c r="B2786">
        <f>VLOOKUP(A2786,Sheet2!$A$2:$C$250,3)</f>
        <v>442</v>
      </c>
      <c r="C2786" t="str">
        <f>VLOOKUP(A2786,Sheet2!$A$2:$C$250,2)</f>
        <v>Lower Yukon-Kuskokwim</v>
      </c>
      <c r="D2786" t="s">
        <v>412</v>
      </c>
      <c r="E2786" t="s">
        <v>65</v>
      </c>
      <c r="F2786">
        <v>1050</v>
      </c>
    </row>
    <row r="2787" spans="1:11">
      <c r="A2787" t="s">
        <v>404</v>
      </c>
      <c r="B2787">
        <f>VLOOKUP(A2787,Sheet2!$A$2:$C$250,3)</f>
        <v>442</v>
      </c>
      <c r="C2787" t="str">
        <f>VLOOKUP(A2787,Sheet2!$A$2:$C$250,2)</f>
        <v>Lower Yukon-Kuskokwim</v>
      </c>
      <c r="D2787" t="s">
        <v>408</v>
      </c>
      <c r="E2787" t="s">
        <v>65</v>
      </c>
      <c r="F2787">
        <v>1053</v>
      </c>
      <c r="G2787" t="s">
        <v>6</v>
      </c>
    </row>
    <row r="2788" spans="1:11">
      <c r="A2788" t="s">
        <v>404</v>
      </c>
      <c r="B2788">
        <f>VLOOKUP(A2788,Sheet2!$A$2:$C$250,3)</f>
        <v>442</v>
      </c>
      <c r="C2788" t="str">
        <f>VLOOKUP(A2788,Sheet2!$A$2:$C$250,2)</f>
        <v>Lower Yukon-Kuskokwim</v>
      </c>
      <c r="D2788" t="s">
        <v>411</v>
      </c>
      <c r="E2788" t="s">
        <v>65</v>
      </c>
      <c r="F2788">
        <v>1323</v>
      </c>
      <c r="G2788" t="s">
        <v>6</v>
      </c>
    </row>
    <row r="2789" spans="1:11">
      <c r="A2789" t="s">
        <v>2507</v>
      </c>
      <c r="B2789">
        <f>VLOOKUP(A2789,Sheet2!$A$2:$C$250,3)</f>
        <v>123</v>
      </c>
      <c r="C2789" t="str">
        <f>VLOOKUP(A2789,Sheet2!$A$2:$C$250,2)</f>
        <v>Southeast</v>
      </c>
      <c r="D2789" t="s">
        <v>3507</v>
      </c>
      <c r="E2789" t="s">
        <v>3335</v>
      </c>
      <c r="F2789">
        <v>11982</v>
      </c>
      <c r="I2789">
        <v>7235</v>
      </c>
      <c r="K2789">
        <v>67248</v>
      </c>
    </row>
    <row r="2790" spans="1:11">
      <c r="A2790" t="s">
        <v>2507</v>
      </c>
      <c r="B2790">
        <f>VLOOKUP(A2790,Sheet2!$A$2:$C$250,3)</f>
        <v>123</v>
      </c>
      <c r="C2790" t="str">
        <f>VLOOKUP(A2790,Sheet2!$A$2:$C$250,2)</f>
        <v>Southeast</v>
      </c>
      <c r="D2790" t="s">
        <v>2509</v>
      </c>
      <c r="E2790" t="s">
        <v>2424</v>
      </c>
      <c r="F2790">
        <v>400</v>
      </c>
      <c r="I2790">
        <v>1200</v>
      </c>
    </row>
    <row r="2791" spans="1:11">
      <c r="A2791" t="s">
        <v>2507</v>
      </c>
      <c r="B2791">
        <f>VLOOKUP(A2791,Sheet2!$A$2:$C$250,3)</f>
        <v>123</v>
      </c>
      <c r="C2791" t="str">
        <f>VLOOKUP(A2791,Sheet2!$A$2:$C$250,2)</f>
        <v>Southeast</v>
      </c>
      <c r="D2791" t="s">
        <v>2508</v>
      </c>
      <c r="E2791" t="s">
        <v>2424</v>
      </c>
      <c r="F2791">
        <v>2411</v>
      </c>
      <c r="I2791">
        <v>240</v>
      </c>
      <c r="K2791">
        <v>8700</v>
      </c>
    </row>
    <row r="2792" spans="1:11">
      <c r="A2792" t="s">
        <v>3508</v>
      </c>
      <c r="B2792">
        <f>VLOOKUP(A2792,Sheet2!$A$2:$C$250,3)</f>
        <v>71</v>
      </c>
      <c r="C2792" t="str">
        <f>VLOOKUP(A2792,Sheet2!$A$2:$C$250,2)</f>
        <v>Copper River/Chugach</v>
      </c>
      <c r="E2792" t="s">
        <v>3335</v>
      </c>
      <c r="F2792">
        <v>2200</v>
      </c>
    </row>
    <row r="2793" spans="1:11">
      <c r="A2793" t="s">
        <v>2110</v>
      </c>
      <c r="B2793">
        <f>VLOOKUP(A2793,Sheet2!$A$2:$C$250,3)</f>
        <v>71</v>
      </c>
      <c r="C2793" t="str">
        <f>VLOOKUP(A2793,Sheet2!$A$2:$C$250,2)</f>
        <v>Copper River/Chugach</v>
      </c>
      <c r="D2793" t="s">
        <v>2825</v>
      </c>
      <c r="E2793" t="s">
        <v>1500</v>
      </c>
      <c r="F2793">
        <v>3780</v>
      </c>
      <c r="I2793">
        <v>3474.9529927007293</v>
      </c>
      <c r="K2793">
        <v>28096.252864000002</v>
      </c>
    </row>
    <row r="2794" spans="1:11">
      <c r="A2794" t="s">
        <v>2110</v>
      </c>
      <c r="B2794">
        <f>VLOOKUP(A2794,Sheet2!$A$2:$C$250,3)</f>
        <v>71</v>
      </c>
      <c r="C2794" t="str">
        <f>VLOOKUP(A2794,Sheet2!$A$2:$C$250,2)</f>
        <v>Copper River/Chugach</v>
      </c>
      <c r="D2794" t="s">
        <v>2111</v>
      </c>
      <c r="E2794" t="s">
        <v>1980</v>
      </c>
      <c r="F2794">
        <v>480</v>
      </c>
    </row>
    <row r="2795" spans="1:11">
      <c r="A2795" t="s">
        <v>1783</v>
      </c>
      <c r="B2795">
        <f>VLOOKUP(A2795,Sheet2!$A$2:$C$250,3)</f>
        <v>45</v>
      </c>
      <c r="C2795" t="str">
        <f>VLOOKUP(A2795,Sheet2!$A$2:$C$250,2)</f>
        <v>Aleutians</v>
      </c>
      <c r="D2795" t="s">
        <v>1780</v>
      </c>
      <c r="E2795" t="s">
        <v>3335</v>
      </c>
      <c r="F2795">
        <v>5776</v>
      </c>
      <c r="I2795">
        <v>6310</v>
      </c>
      <c r="K2795">
        <v>48080</v>
      </c>
    </row>
    <row r="2796" spans="1:11">
      <c r="A2796" t="s">
        <v>1783</v>
      </c>
      <c r="B2796">
        <f>VLOOKUP(A2796,Sheet2!$A$2:$C$250,3)</f>
        <v>45</v>
      </c>
      <c r="C2796" t="str">
        <f>VLOOKUP(A2796,Sheet2!$A$2:$C$250,2)</f>
        <v>Aleutians</v>
      </c>
      <c r="D2796" t="s">
        <v>28</v>
      </c>
      <c r="E2796" t="s">
        <v>3232</v>
      </c>
    </row>
    <row r="2797" spans="1:11">
      <c r="A2797" t="s">
        <v>1783</v>
      </c>
      <c r="B2797">
        <f>VLOOKUP(A2797,Sheet2!$A$2:$C$250,3)</f>
        <v>45</v>
      </c>
      <c r="C2797" t="str">
        <f>VLOOKUP(A2797,Sheet2!$A$2:$C$250,2)</f>
        <v>Aleutians</v>
      </c>
      <c r="D2797" t="s">
        <v>1779</v>
      </c>
      <c r="E2797" t="s">
        <v>377</v>
      </c>
      <c r="F2797">
        <v>660</v>
      </c>
      <c r="I2797">
        <v>660</v>
      </c>
      <c r="K2797">
        <v>5700</v>
      </c>
    </row>
    <row r="2798" spans="1:11">
      <c r="A2798" t="s">
        <v>1783</v>
      </c>
      <c r="B2798">
        <f>VLOOKUP(A2798,Sheet2!$A$2:$C$250,3)</f>
        <v>45</v>
      </c>
      <c r="C2798" t="str">
        <f>VLOOKUP(A2798,Sheet2!$A$2:$C$250,2)</f>
        <v>Aleutians</v>
      </c>
      <c r="D2798" t="s">
        <v>1782</v>
      </c>
      <c r="E2798" t="s">
        <v>377</v>
      </c>
    </row>
    <row r="2799" spans="1:11">
      <c r="A2799" t="s">
        <v>2826</v>
      </c>
      <c r="B2799">
        <f>VLOOKUP(A2799,Sheet2!$A$2:$C$250,3)</f>
        <v>45</v>
      </c>
      <c r="C2799" t="str">
        <f>VLOOKUP(A2799,Sheet2!$A$2:$C$250,2)</f>
        <v>Aleutians</v>
      </c>
      <c r="D2799" t="s">
        <v>2827</v>
      </c>
      <c r="E2799" t="s">
        <v>1500</v>
      </c>
      <c r="F2799">
        <v>1104</v>
      </c>
      <c r="I2799">
        <v>135.85401459854015</v>
      </c>
    </row>
    <row r="2800" spans="1:11">
      <c r="A2800" t="s">
        <v>1783</v>
      </c>
      <c r="B2800">
        <f>VLOOKUP(A2800,Sheet2!$A$2:$C$250,3)</f>
        <v>45</v>
      </c>
      <c r="C2800" t="str">
        <f>VLOOKUP(A2800,Sheet2!$A$2:$C$250,2)</f>
        <v>Aleutians</v>
      </c>
      <c r="D2800" t="s">
        <v>551</v>
      </c>
      <c r="E2800" t="s">
        <v>2424</v>
      </c>
    </row>
    <row r="2801" spans="1:19">
      <c r="A2801" t="s">
        <v>1783</v>
      </c>
      <c r="B2801">
        <f>VLOOKUP(A2801,Sheet2!$A$2:$C$250,3)</f>
        <v>45</v>
      </c>
      <c r="C2801" t="str">
        <f>VLOOKUP(A2801,Sheet2!$A$2:$C$250,2)</f>
        <v>Aleutians</v>
      </c>
      <c r="D2801" t="s">
        <v>1782</v>
      </c>
      <c r="E2801" t="s">
        <v>213</v>
      </c>
    </row>
    <row r="2802" spans="1:19">
      <c r="A2802" t="s">
        <v>1783</v>
      </c>
      <c r="B2802">
        <f>VLOOKUP(A2802,Sheet2!$A$2:$C$250,3)</f>
        <v>45</v>
      </c>
      <c r="C2802" t="str">
        <f>VLOOKUP(A2802,Sheet2!$A$2:$C$250,2)</f>
        <v>Aleutians</v>
      </c>
      <c r="D2802" t="s">
        <v>1781</v>
      </c>
      <c r="E2802" t="s">
        <v>1980</v>
      </c>
      <c r="F2802">
        <v>6500</v>
      </c>
    </row>
    <row r="2803" spans="1:19">
      <c r="A2803" t="s">
        <v>1110</v>
      </c>
      <c r="B2803">
        <f>VLOOKUP(A2803,Sheet2!$A$2:$C$250,3)</f>
        <v>45</v>
      </c>
      <c r="C2803" t="str">
        <f>VLOOKUP(A2803,Sheet2!$A$2:$C$250,2)</f>
        <v>Aleutians</v>
      </c>
      <c r="D2803" t="s">
        <v>1096</v>
      </c>
      <c r="E2803" t="s">
        <v>3615</v>
      </c>
    </row>
    <row r="2804" spans="1:19">
      <c r="A2804" t="s">
        <v>1110</v>
      </c>
      <c r="B2804">
        <f>VLOOKUP(A2804,Sheet2!$A$2:$C$250,3)</f>
        <v>45</v>
      </c>
      <c r="C2804" t="str">
        <f>VLOOKUP(A2804,Sheet2!$A$2:$C$250,2)</f>
        <v>Aleutians</v>
      </c>
      <c r="E2804" t="s">
        <v>3335</v>
      </c>
      <c r="F2804">
        <v>70707</v>
      </c>
    </row>
    <row r="2805" spans="1:19">
      <c r="A2805" t="s">
        <v>1110</v>
      </c>
      <c r="B2805">
        <f>VLOOKUP(A2805,Sheet2!$A$2:$C$250,3)</f>
        <v>45</v>
      </c>
      <c r="C2805" t="str">
        <f>VLOOKUP(A2805,Sheet2!$A$2:$C$250,2)</f>
        <v>Aleutians</v>
      </c>
      <c r="D2805" t="s">
        <v>1102</v>
      </c>
      <c r="E2805" t="s">
        <v>3335</v>
      </c>
      <c r="F2805">
        <v>108700</v>
      </c>
      <c r="G2805" t="s">
        <v>798</v>
      </c>
    </row>
    <row r="2806" spans="1:19">
      <c r="A2806" t="s">
        <v>1110</v>
      </c>
      <c r="B2806">
        <f>VLOOKUP(A2806,Sheet2!$A$2:$C$250,3)</f>
        <v>45</v>
      </c>
      <c r="C2806" t="str">
        <f>VLOOKUP(A2806,Sheet2!$A$2:$C$250,2)</f>
        <v>Aleutians</v>
      </c>
      <c r="D2806" t="s">
        <v>3657</v>
      </c>
      <c r="E2806" t="s">
        <v>3315</v>
      </c>
    </row>
    <row r="2807" spans="1:19">
      <c r="A2807" t="s">
        <v>1110</v>
      </c>
      <c r="B2807">
        <f>VLOOKUP(A2807,Sheet2!$A$2:$C$250,3)</f>
        <v>45</v>
      </c>
      <c r="C2807" t="str">
        <f>VLOOKUP(A2807,Sheet2!$A$2:$C$250,2)</f>
        <v>Aleutians</v>
      </c>
      <c r="D2807" t="s">
        <v>1099</v>
      </c>
      <c r="E2807" t="s">
        <v>3232</v>
      </c>
      <c r="F2807">
        <v>3250</v>
      </c>
      <c r="G2807" t="s">
        <v>989</v>
      </c>
    </row>
    <row r="2808" spans="1:19">
      <c r="A2808" t="s">
        <v>1110</v>
      </c>
      <c r="B2808">
        <f>VLOOKUP(A2808,Sheet2!$A$2:$C$250,3)</f>
        <v>45</v>
      </c>
      <c r="C2808" t="str">
        <f>VLOOKUP(A2808,Sheet2!$A$2:$C$250,2)</f>
        <v>Aleutians</v>
      </c>
      <c r="D2808" t="s">
        <v>147</v>
      </c>
      <c r="E2808" t="s">
        <v>3232</v>
      </c>
    </row>
    <row r="2809" spans="1:19">
      <c r="A2809" t="s">
        <v>1110</v>
      </c>
      <c r="B2809">
        <f>VLOOKUP(A2809,Sheet2!$A$2:$C$250,3)</f>
        <v>45</v>
      </c>
      <c r="C2809" t="str">
        <f>VLOOKUP(A2809,Sheet2!$A$2:$C$250,2)</f>
        <v>Aleutians</v>
      </c>
      <c r="D2809" t="s">
        <v>1105</v>
      </c>
      <c r="E2809" t="s">
        <v>3232</v>
      </c>
    </row>
    <row r="2810" spans="1:19">
      <c r="A2810" t="s">
        <v>1110</v>
      </c>
      <c r="B2810">
        <f>VLOOKUP(A2810,Sheet2!$A$2:$C$250,3)</f>
        <v>45</v>
      </c>
      <c r="C2810" t="str">
        <f>VLOOKUP(A2810,Sheet2!$A$2:$C$250,2)</f>
        <v>Aleutians</v>
      </c>
      <c r="D2810" t="s">
        <v>1095</v>
      </c>
      <c r="E2810" t="s">
        <v>377</v>
      </c>
      <c r="F2810">
        <v>800</v>
      </c>
    </row>
    <row r="2811" spans="1:19">
      <c r="A2811" t="s">
        <v>1110</v>
      </c>
      <c r="B2811">
        <f>VLOOKUP(A2811,Sheet2!$A$2:$C$250,3)</f>
        <v>45</v>
      </c>
      <c r="C2811" t="str">
        <f>VLOOKUP(A2811,Sheet2!$A$2:$C$250,2)</f>
        <v>Aleutians</v>
      </c>
      <c r="D2811" t="s">
        <v>1101</v>
      </c>
      <c r="E2811" t="s">
        <v>377</v>
      </c>
      <c r="F2811">
        <v>1075</v>
      </c>
      <c r="G2811" t="s">
        <v>989</v>
      </c>
    </row>
    <row r="2812" spans="1:19">
      <c r="A2812" t="s">
        <v>1110</v>
      </c>
      <c r="B2812">
        <f>VLOOKUP(A2812,Sheet2!$A$2:$C$250,3)</f>
        <v>45</v>
      </c>
      <c r="C2812" t="str">
        <f>VLOOKUP(A2812,Sheet2!$A$2:$C$250,2)</f>
        <v>Aleutians</v>
      </c>
      <c r="D2812" t="s">
        <v>1091</v>
      </c>
      <c r="E2812" t="s">
        <v>377</v>
      </c>
      <c r="F2812">
        <v>2039</v>
      </c>
    </row>
    <row r="2813" spans="1:19">
      <c r="A2813" t="s">
        <v>1110</v>
      </c>
      <c r="B2813">
        <f>VLOOKUP(A2813,Sheet2!$A$2:$C$250,3)</f>
        <v>45</v>
      </c>
      <c r="C2813" t="str">
        <f>VLOOKUP(A2813,Sheet2!$A$2:$C$250,2)</f>
        <v>Aleutians</v>
      </c>
      <c r="E2813" t="s">
        <v>377</v>
      </c>
      <c r="F2813">
        <v>5400</v>
      </c>
      <c r="I2813">
        <v>2550</v>
      </c>
      <c r="K2813">
        <v>41046</v>
      </c>
      <c r="N2813">
        <v>1584</v>
      </c>
      <c r="P2813">
        <v>26407</v>
      </c>
      <c r="S2813">
        <v>46069</v>
      </c>
    </row>
    <row r="2814" spans="1:19">
      <c r="A2814" t="s">
        <v>1110</v>
      </c>
      <c r="B2814">
        <f>VLOOKUP(A2814,Sheet2!$A$2:$C$250,3)</f>
        <v>45</v>
      </c>
      <c r="C2814" t="str">
        <f>VLOOKUP(A2814,Sheet2!$A$2:$C$250,2)</f>
        <v>Aleutians</v>
      </c>
      <c r="D2814" t="s">
        <v>1098</v>
      </c>
      <c r="E2814" t="s">
        <v>377</v>
      </c>
    </row>
    <row r="2815" spans="1:19">
      <c r="A2815" t="s">
        <v>1110</v>
      </c>
      <c r="B2815">
        <f>VLOOKUP(A2815,Sheet2!$A$2:$C$250,3)</f>
        <v>45</v>
      </c>
      <c r="C2815" t="str">
        <f>VLOOKUP(A2815,Sheet2!$A$2:$C$250,2)</f>
        <v>Aleutians</v>
      </c>
      <c r="D2815" t="s">
        <v>37</v>
      </c>
      <c r="E2815" t="s">
        <v>377</v>
      </c>
    </row>
    <row r="2816" spans="1:19">
      <c r="A2816" t="s">
        <v>1110</v>
      </c>
      <c r="B2816">
        <f>VLOOKUP(A2816,Sheet2!$A$2:$C$250,3)</f>
        <v>45</v>
      </c>
      <c r="C2816" t="str">
        <f>VLOOKUP(A2816,Sheet2!$A$2:$C$250,2)</f>
        <v>Aleutians</v>
      </c>
      <c r="D2816" t="s">
        <v>1100</v>
      </c>
      <c r="E2816" t="s">
        <v>1500</v>
      </c>
      <c r="F2816">
        <v>1075</v>
      </c>
      <c r="G2816" t="s">
        <v>989</v>
      </c>
    </row>
    <row r="2817" spans="1:7">
      <c r="A2817" t="s">
        <v>1110</v>
      </c>
      <c r="B2817">
        <f>VLOOKUP(A2817,Sheet2!$A$2:$C$250,3)</f>
        <v>45</v>
      </c>
      <c r="C2817" t="str">
        <f>VLOOKUP(A2817,Sheet2!$A$2:$C$250,2)</f>
        <v>Aleutians</v>
      </c>
      <c r="D2817" t="s">
        <v>1097</v>
      </c>
      <c r="E2817" t="s">
        <v>1500</v>
      </c>
      <c r="F2817">
        <v>2200</v>
      </c>
    </row>
    <row r="2818" spans="1:7">
      <c r="A2818" t="s">
        <v>1110</v>
      </c>
      <c r="B2818">
        <f>VLOOKUP(A2818,Sheet2!$A$2:$C$250,3)</f>
        <v>45</v>
      </c>
      <c r="C2818" t="str">
        <f>VLOOKUP(A2818,Sheet2!$A$2:$C$250,2)</f>
        <v>Aleutians</v>
      </c>
      <c r="D2818" t="s">
        <v>735</v>
      </c>
      <c r="E2818" t="s">
        <v>1500</v>
      </c>
      <c r="F2818">
        <v>3600</v>
      </c>
    </row>
    <row r="2819" spans="1:7">
      <c r="A2819" t="s">
        <v>1110</v>
      </c>
      <c r="B2819">
        <f>VLOOKUP(A2819,Sheet2!$A$2:$C$250,3)</f>
        <v>45</v>
      </c>
      <c r="C2819" t="str">
        <f>VLOOKUP(A2819,Sheet2!$A$2:$C$250,2)</f>
        <v>Aleutians</v>
      </c>
      <c r="D2819" t="s">
        <v>1104</v>
      </c>
      <c r="E2819" t="s">
        <v>1500</v>
      </c>
      <c r="F2819">
        <v>3600</v>
      </c>
    </row>
    <row r="2820" spans="1:7">
      <c r="A2820" t="s">
        <v>1110</v>
      </c>
      <c r="B2820">
        <f>VLOOKUP(A2820,Sheet2!$A$2:$C$250,3)</f>
        <v>45</v>
      </c>
      <c r="C2820" t="str">
        <f>VLOOKUP(A2820,Sheet2!$A$2:$C$250,2)</f>
        <v>Aleutians</v>
      </c>
      <c r="D2820" t="s">
        <v>185</v>
      </c>
      <c r="E2820" t="s">
        <v>1500</v>
      </c>
      <c r="F2820">
        <v>3800</v>
      </c>
    </row>
    <row r="2821" spans="1:7">
      <c r="A2821" t="s">
        <v>1110</v>
      </c>
      <c r="B2821">
        <f>VLOOKUP(A2821,Sheet2!$A$2:$C$250,3)</f>
        <v>45</v>
      </c>
      <c r="C2821" t="str">
        <f>VLOOKUP(A2821,Sheet2!$A$2:$C$250,2)</f>
        <v>Aleutians</v>
      </c>
      <c r="D2821" t="s">
        <v>1093</v>
      </c>
      <c r="E2821" t="s">
        <v>1500</v>
      </c>
      <c r="F2821">
        <v>7000</v>
      </c>
      <c r="G2821" t="s">
        <v>798</v>
      </c>
    </row>
    <row r="2822" spans="1:7">
      <c r="A2822" t="s">
        <v>1110</v>
      </c>
      <c r="B2822">
        <f>VLOOKUP(A2822,Sheet2!$A$2:$C$250,3)</f>
        <v>45</v>
      </c>
      <c r="C2822" t="str">
        <f>VLOOKUP(A2822,Sheet2!$A$2:$C$250,2)</f>
        <v>Aleutians</v>
      </c>
      <c r="D2822" t="s">
        <v>1107</v>
      </c>
      <c r="E2822" t="s">
        <v>1500</v>
      </c>
      <c r="F2822">
        <v>31734</v>
      </c>
    </row>
    <row r="2823" spans="1:7">
      <c r="A2823" t="s">
        <v>1110</v>
      </c>
      <c r="B2823">
        <f>VLOOKUP(A2823,Sheet2!$A$2:$C$250,3)</f>
        <v>45</v>
      </c>
      <c r="C2823" t="str">
        <f>VLOOKUP(A2823,Sheet2!$A$2:$C$250,2)</f>
        <v>Aleutians</v>
      </c>
      <c r="D2823" t="s">
        <v>1103</v>
      </c>
      <c r="E2823" t="s">
        <v>1500</v>
      </c>
    </row>
    <row r="2824" spans="1:7">
      <c r="A2824" t="s">
        <v>1110</v>
      </c>
      <c r="B2824">
        <f>VLOOKUP(A2824,Sheet2!$A$2:$C$250,3)</f>
        <v>45</v>
      </c>
      <c r="C2824" t="str">
        <f>VLOOKUP(A2824,Sheet2!$A$2:$C$250,2)</f>
        <v>Aleutians</v>
      </c>
      <c r="D2824" t="s">
        <v>1109</v>
      </c>
      <c r="E2824" t="s">
        <v>1500</v>
      </c>
    </row>
    <row r="2825" spans="1:7">
      <c r="A2825" t="s">
        <v>1110</v>
      </c>
      <c r="B2825">
        <f>VLOOKUP(A2825,Sheet2!$A$2:$C$250,3)</f>
        <v>45</v>
      </c>
      <c r="C2825" t="str">
        <f>VLOOKUP(A2825,Sheet2!$A$2:$C$250,2)</f>
        <v>Aleutians</v>
      </c>
      <c r="D2825" t="s">
        <v>1109</v>
      </c>
      <c r="E2825" t="s">
        <v>1500</v>
      </c>
    </row>
    <row r="2826" spans="1:7">
      <c r="A2826" t="s">
        <v>1110</v>
      </c>
      <c r="B2826">
        <f>VLOOKUP(A2826,Sheet2!$A$2:$C$250,3)</f>
        <v>45</v>
      </c>
      <c r="C2826" t="str">
        <f>VLOOKUP(A2826,Sheet2!$A$2:$C$250,2)</f>
        <v>Aleutians</v>
      </c>
      <c r="D2826" t="s">
        <v>678</v>
      </c>
      <c r="E2826" t="s">
        <v>2424</v>
      </c>
      <c r="F2826">
        <v>2250</v>
      </c>
    </row>
    <row r="2827" spans="1:7">
      <c r="A2827" t="s">
        <v>1110</v>
      </c>
      <c r="B2827">
        <f>VLOOKUP(A2827,Sheet2!$A$2:$C$250,3)</f>
        <v>45</v>
      </c>
      <c r="C2827" t="str">
        <f>VLOOKUP(A2827,Sheet2!$A$2:$C$250,2)</f>
        <v>Aleutians</v>
      </c>
      <c r="D2827" t="s">
        <v>48</v>
      </c>
      <c r="E2827" t="s">
        <v>2424</v>
      </c>
      <c r="F2827">
        <v>3680</v>
      </c>
      <c r="G2827" t="s">
        <v>798</v>
      </c>
    </row>
    <row r="2828" spans="1:7">
      <c r="A2828" t="s">
        <v>1110</v>
      </c>
      <c r="B2828">
        <f>VLOOKUP(A2828,Sheet2!$A$2:$C$250,3)</f>
        <v>45</v>
      </c>
      <c r="C2828" t="str">
        <f>VLOOKUP(A2828,Sheet2!$A$2:$C$250,2)</f>
        <v>Aleutians</v>
      </c>
      <c r="D2828" t="s">
        <v>286</v>
      </c>
      <c r="E2828" t="s">
        <v>2424</v>
      </c>
    </row>
    <row r="2829" spans="1:7">
      <c r="A2829" t="s">
        <v>1110</v>
      </c>
      <c r="B2829">
        <f>VLOOKUP(A2829,Sheet2!$A$2:$C$250,3)</f>
        <v>45</v>
      </c>
      <c r="C2829" t="str">
        <f>VLOOKUP(A2829,Sheet2!$A$2:$C$250,2)</f>
        <v>Aleutians</v>
      </c>
      <c r="D2829" t="s">
        <v>1108</v>
      </c>
      <c r="E2829" t="s">
        <v>2424</v>
      </c>
    </row>
    <row r="2830" spans="1:7">
      <c r="A2830" t="s">
        <v>1110</v>
      </c>
      <c r="B2830">
        <f>VLOOKUP(A2830,Sheet2!$A$2:$C$250,3)</f>
        <v>45</v>
      </c>
      <c r="C2830" t="str">
        <f>VLOOKUP(A2830,Sheet2!$A$2:$C$250,2)</f>
        <v>Aleutians</v>
      </c>
      <c r="D2830" t="s">
        <v>875</v>
      </c>
      <c r="E2830" t="s">
        <v>2424</v>
      </c>
    </row>
    <row r="2831" spans="1:7">
      <c r="A2831" t="s">
        <v>1110</v>
      </c>
      <c r="B2831">
        <f>VLOOKUP(A2831,Sheet2!$A$2:$C$250,3)</f>
        <v>45</v>
      </c>
      <c r="C2831" t="str">
        <f>VLOOKUP(A2831,Sheet2!$A$2:$C$250,2)</f>
        <v>Aleutians</v>
      </c>
      <c r="D2831" t="s">
        <v>1094</v>
      </c>
      <c r="E2831" t="s">
        <v>213</v>
      </c>
      <c r="F2831">
        <v>5848</v>
      </c>
      <c r="G2831" t="s">
        <v>798</v>
      </c>
    </row>
    <row r="2832" spans="1:7">
      <c r="A2832" t="s">
        <v>1110</v>
      </c>
      <c r="B2832">
        <f>VLOOKUP(A2832,Sheet2!$A$2:$C$250,3)</f>
        <v>45</v>
      </c>
      <c r="C2832" t="str">
        <f>VLOOKUP(A2832,Sheet2!$A$2:$C$250,2)</f>
        <v>Aleutians</v>
      </c>
      <c r="D2832" t="s">
        <v>254</v>
      </c>
      <c r="E2832" t="s">
        <v>2194</v>
      </c>
    </row>
    <row r="2833" spans="1:7">
      <c r="A2833" t="s">
        <v>1110</v>
      </c>
      <c r="B2833">
        <f>VLOOKUP(A2833,Sheet2!$A$2:$C$250,3)</f>
        <v>45</v>
      </c>
      <c r="C2833" t="str">
        <f>VLOOKUP(A2833,Sheet2!$A$2:$C$250,2)</f>
        <v>Aleutians</v>
      </c>
      <c r="D2833" t="s">
        <v>533</v>
      </c>
      <c r="E2833" t="s">
        <v>1980</v>
      </c>
      <c r="F2833">
        <v>1071</v>
      </c>
    </row>
    <row r="2834" spans="1:7">
      <c r="A2834" t="s">
        <v>1110</v>
      </c>
      <c r="B2834">
        <f>VLOOKUP(A2834,Sheet2!$A$2:$C$250,3)</f>
        <v>45</v>
      </c>
      <c r="C2834" t="str">
        <f>VLOOKUP(A2834,Sheet2!$A$2:$C$250,2)</f>
        <v>Aleutians</v>
      </c>
      <c r="D2834" t="s">
        <v>81</v>
      </c>
      <c r="E2834" t="s">
        <v>1980</v>
      </c>
      <c r="F2834">
        <v>1600</v>
      </c>
    </row>
    <row r="2835" spans="1:7">
      <c r="A2835" t="s">
        <v>1110</v>
      </c>
      <c r="B2835">
        <f>VLOOKUP(A2835,Sheet2!$A$2:$C$250,3)</f>
        <v>45</v>
      </c>
      <c r="C2835" t="str">
        <f>VLOOKUP(A2835,Sheet2!$A$2:$C$250,2)</f>
        <v>Aleutians</v>
      </c>
      <c r="D2835" t="s">
        <v>1106</v>
      </c>
      <c r="E2835" t="s">
        <v>65</v>
      </c>
      <c r="F2835">
        <v>5000</v>
      </c>
    </row>
    <row r="2836" spans="1:7">
      <c r="A2836" t="s">
        <v>1110</v>
      </c>
      <c r="B2836">
        <f>VLOOKUP(A2836,Sheet2!$A$2:$C$250,3)</f>
        <v>45</v>
      </c>
      <c r="C2836" t="str">
        <f>VLOOKUP(A2836,Sheet2!$A$2:$C$250,2)</f>
        <v>Aleutians</v>
      </c>
      <c r="D2836" t="s">
        <v>66</v>
      </c>
      <c r="E2836" t="s">
        <v>65</v>
      </c>
      <c r="F2836">
        <v>5000</v>
      </c>
      <c r="G2836" t="s">
        <v>6</v>
      </c>
    </row>
    <row r="2837" spans="1:7">
      <c r="A2837" t="s">
        <v>1564</v>
      </c>
      <c r="B2837">
        <f>VLOOKUP(A2837,Sheet2!$A$2:$C$250,3)</f>
        <v>500</v>
      </c>
      <c r="C2837" t="str">
        <f>VLOOKUP(A2837,Sheet2!$A$2:$C$250,2)</f>
        <v>Bristol Bay</v>
      </c>
      <c r="D2837" t="s">
        <v>1552</v>
      </c>
      <c r="E2837" t="s">
        <v>3335</v>
      </c>
      <c r="F2837">
        <v>2000</v>
      </c>
    </row>
    <row r="2838" spans="1:7">
      <c r="A2838" t="s">
        <v>1564</v>
      </c>
      <c r="B2838">
        <f>VLOOKUP(A2838,Sheet2!$A$2:$C$250,3)</f>
        <v>500</v>
      </c>
      <c r="C2838" t="str">
        <f>VLOOKUP(A2838,Sheet2!$A$2:$C$250,2)</f>
        <v>Bristol Bay</v>
      </c>
      <c r="D2838" t="s">
        <v>1557</v>
      </c>
      <c r="E2838" t="s">
        <v>3335</v>
      </c>
      <c r="F2838">
        <v>49738</v>
      </c>
    </row>
    <row r="2839" spans="1:7">
      <c r="A2839" t="s">
        <v>1564</v>
      </c>
      <c r="B2839">
        <f>VLOOKUP(A2839,Sheet2!$A$2:$C$250,3)</f>
        <v>500</v>
      </c>
      <c r="C2839" t="str">
        <f>VLOOKUP(A2839,Sheet2!$A$2:$C$250,2)</f>
        <v>Bristol Bay</v>
      </c>
      <c r="D2839" t="s">
        <v>3509</v>
      </c>
      <c r="E2839" t="s">
        <v>3335</v>
      </c>
    </row>
    <row r="2840" spans="1:7">
      <c r="A2840" t="s">
        <v>1564</v>
      </c>
      <c r="B2840">
        <f>VLOOKUP(A2840,Sheet2!$A$2:$C$250,3)</f>
        <v>500</v>
      </c>
      <c r="C2840" t="str">
        <f>VLOOKUP(A2840,Sheet2!$A$2:$C$250,2)</f>
        <v>Bristol Bay</v>
      </c>
      <c r="D2840" t="s">
        <v>1553</v>
      </c>
      <c r="E2840" t="s">
        <v>3335</v>
      </c>
    </row>
    <row r="2841" spans="1:7">
      <c r="A2841" t="s">
        <v>1564</v>
      </c>
      <c r="B2841">
        <f>VLOOKUP(A2841,Sheet2!$A$2:$C$250,3)</f>
        <v>500</v>
      </c>
      <c r="C2841" t="str">
        <f>VLOOKUP(A2841,Sheet2!$A$2:$C$250,2)</f>
        <v>Bristol Bay</v>
      </c>
      <c r="D2841" t="s">
        <v>1355</v>
      </c>
      <c r="E2841" t="s">
        <v>3335</v>
      </c>
    </row>
    <row r="2842" spans="1:7">
      <c r="A2842" t="s">
        <v>1564</v>
      </c>
      <c r="B2842">
        <f>VLOOKUP(A2842,Sheet2!$A$2:$C$250,3)</f>
        <v>500</v>
      </c>
      <c r="C2842" t="str">
        <f>VLOOKUP(A2842,Sheet2!$A$2:$C$250,2)</f>
        <v>Bristol Bay</v>
      </c>
      <c r="D2842" t="s">
        <v>1558</v>
      </c>
      <c r="E2842" t="s">
        <v>3335</v>
      </c>
    </row>
    <row r="2843" spans="1:7">
      <c r="A2843" t="s">
        <v>1564</v>
      </c>
      <c r="B2843">
        <f>VLOOKUP(A2843,Sheet2!$A$2:$C$250,3)</f>
        <v>500</v>
      </c>
      <c r="C2843" t="str">
        <f>VLOOKUP(A2843,Sheet2!$A$2:$C$250,2)</f>
        <v>Bristol Bay</v>
      </c>
      <c r="D2843" t="s">
        <v>1279</v>
      </c>
      <c r="E2843" t="s">
        <v>3335</v>
      </c>
    </row>
    <row r="2844" spans="1:7">
      <c r="A2844" t="s">
        <v>1564</v>
      </c>
      <c r="B2844">
        <f>VLOOKUP(A2844,Sheet2!$A$2:$C$250,3)</f>
        <v>500</v>
      </c>
      <c r="C2844" t="str">
        <f>VLOOKUP(A2844,Sheet2!$A$2:$C$250,2)</f>
        <v>Bristol Bay</v>
      </c>
      <c r="D2844" t="s">
        <v>1560</v>
      </c>
      <c r="E2844" t="s">
        <v>3335</v>
      </c>
    </row>
    <row r="2845" spans="1:7">
      <c r="A2845" t="s">
        <v>1564</v>
      </c>
      <c r="B2845">
        <f>VLOOKUP(A2845,Sheet2!$A$2:$C$250,3)</f>
        <v>500</v>
      </c>
      <c r="C2845" t="str">
        <f>VLOOKUP(A2845,Sheet2!$A$2:$C$250,2)</f>
        <v>Bristol Bay</v>
      </c>
      <c r="D2845" t="s">
        <v>3281</v>
      </c>
      <c r="E2845" t="s">
        <v>3232</v>
      </c>
    </row>
    <row r="2846" spans="1:7">
      <c r="A2846" t="s">
        <v>1564</v>
      </c>
      <c r="B2846">
        <f>VLOOKUP(A2846,Sheet2!$A$2:$C$250,3)</f>
        <v>500</v>
      </c>
      <c r="C2846" t="str">
        <f>VLOOKUP(A2846,Sheet2!$A$2:$C$250,2)</f>
        <v>Bristol Bay</v>
      </c>
      <c r="D2846" t="s">
        <v>37</v>
      </c>
      <c r="E2846" t="s">
        <v>377</v>
      </c>
      <c r="F2846">
        <v>320</v>
      </c>
    </row>
    <row r="2847" spans="1:7">
      <c r="A2847" t="s">
        <v>1564</v>
      </c>
      <c r="B2847">
        <f>VLOOKUP(A2847,Sheet2!$A$2:$C$250,3)</f>
        <v>500</v>
      </c>
      <c r="C2847" t="str">
        <f>VLOOKUP(A2847,Sheet2!$A$2:$C$250,2)</f>
        <v>Bristol Bay</v>
      </c>
      <c r="D2847" t="s">
        <v>3128</v>
      </c>
      <c r="E2847" t="s">
        <v>377</v>
      </c>
      <c r="F2847">
        <v>1230</v>
      </c>
    </row>
    <row r="2848" spans="1:7">
      <c r="A2848" t="s">
        <v>1564</v>
      </c>
      <c r="B2848">
        <f>VLOOKUP(A2848,Sheet2!$A$2:$C$250,3)</f>
        <v>500</v>
      </c>
      <c r="C2848" t="str">
        <f>VLOOKUP(A2848,Sheet2!$A$2:$C$250,2)</f>
        <v>Bristol Bay</v>
      </c>
      <c r="D2848" t="s">
        <v>5</v>
      </c>
      <c r="E2848" t="s">
        <v>377</v>
      </c>
      <c r="F2848">
        <v>1500</v>
      </c>
    </row>
    <row r="2849" spans="1:6">
      <c r="A2849" t="s">
        <v>1564</v>
      </c>
      <c r="B2849">
        <f>VLOOKUP(A2849,Sheet2!$A$2:$C$250,3)</f>
        <v>500</v>
      </c>
      <c r="C2849" t="str">
        <f>VLOOKUP(A2849,Sheet2!$A$2:$C$250,2)</f>
        <v>Bristol Bay</v>
      </c>
      <c r="D2849" t="s">
        <v>1559</v>
      </c>
      <c r="E2849" t="s">
        <v>1500</v>
      </c>
      <c r="F2849">
        <v>1200</v>
      </c>
    </row>
    <row r="2850" spans="1:6">
      <c r="A2850" t="s">
        <v>1564</v>
      </c>
      <c r="B2850">
        <f>VLOOKUP(A2850,Sheet2!$A$2:$C$250,3)</f>
        <v>500</v>
      </c>
      <c r="C2850" t="str">
        <f>VLOOKUP(A2850,Sheet2!$A$2:$C$250,2)</f>
        <v>Bristol Bay</v>
      </c>
      <c r="D2850" t="s">
        <v>1552</v>
      </c>
      <c r="E2850" t="s">
        <v>1500</v>
      </c>
      <c r="F2850">
        <v>2000</v>
      </c>
    </row>
    <row r="2851" spans="1:6">
      <c r="A2851" t="s">
        <v>1564</v>
      </c>
      <c r="B2851">
        <f>VLOOKUP(A2851,Sheet2!$A$2:$C$250,3)</f>
        <v>500</v>
      </c>
      <c r="C2851" t="str">
        <f>VLOOKUP(A2851,Sheet2!$A$2:$C$250,2)</f>
        <v>Bristol Bay</v>
      </c>
      <c r="D2851" t="s">
        <v>1554</v>
      </c>
      <c r="E2851" t="s">
        <v>1500</v>
      </c>
      <c r="F2851">
        <v>11567</v>
      </c>
    </row>
    <row r="2852" spans="1:6">
      <c r="A2852" t="s">
        <v>1564</v>
      </c>
      <c r="B2852">
        <f>VLOOKUP(A2852,Sheet2!$A$2:$C$250,3)</f>
        <v>500</v>
      </c>
      <c r="C2852" t="str">
        <f>VLOOKUP(A2852,Sheet2!$A$2:$C$250,2)</f>
        <v>Bristol Bay</v>
      </c>
      <c r="D2852" t="s">
        <v>1506</v>
      </c>
      <c r="E2852" t="s">
        <v>1500</v>
      </c>
    </row>
    <row r="2853" spans="1:6">
      <c r="A2853" t="s">
        <v>1564</v>
      </c>
      <c r="B2853">
        <f>VLOOKUP(A2853,Sheet2!$A$2:$C$250,3)</f>
        <v>500</v>
      </c>
      <c r="C2853" t="str">
        <f>VLOOKUP(A2853,Sheet2!$A$2:$C$250,2)</f>
        <v>Bristol Bay</v>
      </c>
      <c r="D2853" t="s">
        <v>2828</v>
      </c>
      <c r="E2853" t="s">
        <v>1500</v>
      </c>
    </row>
    <row r="2854" spans="1:6">
      <c r="A2854" t="s">
        <v>1564</v>
      </c>
      <c r="B2854">
        <f>VLOOKUP(A2854,Sheet2!$A$2:$C$250,3)</f>
        <v>500</v>
      </c>
      <c r="C2854" t="str">
        <f>VLOOKUP(A2854,Sheet2!$A$2:$C$250,2)</f>
        <v>Bristol Bay</v>
      </c>
      <c r="D2854" t="s">
        <v>1549</v>
      </c>
      <c r="E2854" t="s">
        <v>1500</v>
      </c>
    </row>
    <row r="2855" spans="1:6">
      <c r="A2855" t="s">
        <v>1564</v>
      </c>
      <c r="B2855">
        <f>VLOOKUP(A2855,Sheet2!$A$2:$C$250,3)</f>
        <v>500</v>
      </c>
      <c r="C2855" t="str">
        <f>VLOOKUP(A2855,Sheet2!$A$2:$C$250,2)</f>
        <v>Bristol Bay</v>
      </c>
      <c r="D2855" t="s">
        <v>1550</v>
      </c>
      <c r="E2855" t="s">
        <v>1500</v>
      </c>
    </row>
    <row r="2856" spans="1:6">
      <c r="A2856" t="s">
        <v>1564</v>
      </c>
      <c r="B2856">
        <f>VLOOKUP(A2856,Sheet2!$A$2:$C$250,3)</f>
        <v>500</v>
      </c>
      <c r="C2856" t="str">
        <f>VLOOKUP(A2856,Sheet2!$A$2:$C$250,2)</f>
        <v>Bristol Bay</v>
      </c>
      <c r="D2856" t="s">
        <v>2829</v>
      </c>
      <c r="E2856" t="s">
        <v>1500</v>
      </c>
    </row>
    <row r="2857" spans="1:6">
      <c r="A2857" t="s">
        <v>1564</v>
      </c>
      <c r="B2857">
        <f>VLOOKUP(A2857,Sheet2!$A$2:$C$250,3)</f>
        <v>500</v>
      </c>
      <c r="C2857" t="str">
        <f>VLOOKUP(A2857,Sheet2!$A$2:$C$250,2)</f>
        <v>Bristol Bay</v>
      </c>
      <c r="D2857" t="s">
        <v>1561</v>
      </c>
      <c r="E2857" t="s">
        <v>1500</v>
      </c>
    </row>
    <row r="2858" spans="1:6">
      <c r="A2858" t="s">
        <v>1564</v>
      </c>
      <c r="B2858">
        <f>VLOOKUP(A2858,Sheet2!$A$2:$C$250,3)</f>
        <v>500</v>
      </c>
      <c r="C2858" t="str">
        <f>VLOOKUP(A2858,Sheet2!$A$2:$C$250,2)</f>
        <v>Bristol Bay</v>
      </c>
      <c r="D2858" t="s">
        <v>276</v>
      </c>
      <c r="E2858" t="s">
        <v>1500</v>
      </c>
    </row>
    <row r="2859" spans="1:6">
      <c r="A2859" t="s">
        <v>1564</v>
      </c>
      <c r="B2859">
        <f>VLOOKUP(A2859,Sheet2!$A$2:$C$250,3)</f>
        <v>500</v>
      </c>
      <c r="C2859" t="str">
        <f>VLOOKUP(A2859,Sheet2!$A$2:$C$250,2)</f>
        <v>Bristol Bay</v>
      </c>
      <c r="D2859" t="s">
        <v>1221</v>
      </c>
      <c r="E2859" t="s">
        <v>1500</v>
      </c>
    </row>
    <row r="2860" spans="1:6">
      <c r="A2860" t="s">
        <v>1564</v>
      </c>
      <c r="B2860">
        <f>VLOOKUP(A2860,Sheet2!$A$2:$C$250,3)</f>
        <v>500</v>
      </c>
      <c r="C2860" t="str">
        <f>VLOOKUP(A2860,Sheet2!$A$2:$C$250,2)</f>
        <v>Bristol Bay</v>
      </c>
      <c r="D2860" t="s">
        <v>137</v>
      </c>
      <c r="E2860" t="s">
        <v>2424</v>
      </c>
      <c r="F2860">
        <v>2500</v>
      </c>
    </row>
    <row r="2861" spans="1:6">
      <c r="A2861" t="s">
        <v>1564</v>
      </c>
      <c r="B2861">
        <f>VLOOKUP(A2861,Sheet2!$A$2:$C$250,3)</f>
        <v>500</v>
      </c>
      <c r="C2861" t="str">
        <f>VLOOKUP(A2861,Sheet2!$A$2:$C$250,2)</f>
        <v>Bristol Bay</v>
      </c>
      <c r="D2861" t="s">
        <v>473</v>
      </c>
      <c r="E2861" t="s">
        <v>2424</v>
      </c>
      <c r="F2861">
        <v>4500</v>
      </c>
    </row>
    <row r="2862" spans="1:6">
      <c r="A2862" t="s">
        <v>1564</v>
      </c>
      <c r="B2862">
        <f>VLOOKUP(A2862,Sheet2!$A$2:$C$250,3)</f>
        <v>500</v>
      </c>
      <c r="C2862" t="str">
        <f>VLOOKUP(A2862,Sheet2!$A$2:$C$250,2)</f>
        <v>Bristol Bay</v>
      </c>
      <c r="D2862" t="s">
        <v>162</v>
      </c>
      <c r="E2862" t="s">
        <v>2424</v>
      </c>
    </row>
    <row r="2863" spans="1:6">
      <c r="A2863" t="s">
        <v>1564</v>
      </c>
      <c r="B2863">
        <f>VLOOKUP(A2863,Sheet2!$A$2:$C$250,3)</f>
        <v>500</v>
      </c>
      <c r="C2863" t="str">
        <f>VLOOKUP(A2863,Sheet2!$A$2:$C$250,2)</f>
        <v>Bristol Bay</v>
      </c>
      <c r="D2863" t="s">
        <v>96</v>
      </c>
      <c r="E2863" t="s">
        <v>213</v>
      </c>
    </row>
    <row r="2864" spans="1:6">
      <c r="A2864" t="s">
        <v>1564</v>
      </c>
      <c r="B2864">
        <f>VLOOKUP(A2864,Sheet2!$A$2:$C$250,3)</f>
        <v>500</v>
      </c>
      <c r="C2864" t="str">
        <f>VLOOKUP(A2864,Sheet2!$A$2:$C$250,2)</f>
        <v>Bristol Bay</v>
      </c>
      <c r="D2864" t="s">
        <v>1562</v>
      </c>
      <c r="E2864" t="s">
        <v>213</v>
      </c>
    </row>
    <row r="2865" spans="1:11">
      <c r="A2865" t="s">
        <v>1564</v>
      </c>
      <c r="B2865">
        <f>VLOOKUP(A2865,Sheet2!$A$2:$C$250,3)</f>
        <v>500</v>
      </c>
      <c r="C2865" t="str">
        <f>VLOOKUP(A2865,Sheet2!$A$2:$C$250,2)</f>
        <v>Bristol Bay</v>
      </c>
      <c r="D2865" t="s">
        <v>1555</v>
      </c>
      <c r="E2865" t="s">
        <v>2194</v>
      </c>
      <c r="F2865">
        <v>4000</v>
      </c>
      <c r="I2865">
        <v>2000</v>
      </c>
    </row>
    <row r="2866" spans="1:11">
      <c r="A2866" t="s">
        <v>1564</v>
      </c>
      <c r="B2866">
        <f>VLOOKUP(A2866,Sheet2!$A$2:$C$250,3)</f>
        <v>500</v>
      </c>
      <c r="C2866" t="str">
        <f>VLOOKUP(A2866,Sheet2!$A$2:$C$250,2)</f>
        <v>Bristol Bay</v>
      </c>
      <c r="D2866" t="s">
        <v>2112</v>
      </c>
      <c r="E2866" t="s">
        <v>1980</v>
      </c>
      <c r="F2866">
        <v>1600</v>
      </c>
    </row>
    <row r="2867" spans="1:11">
      <c r="A2867" t="s">
        <v>1564</v>
      </c>
      <c r="B2867">
        <f>VLOOKUP(A2867,Sheet2!$A$2:$C$250,3)</f>
        <v>500</v>
      </c>
      <c r="C2867" t="str">
        <f>VLOOKUP(A2867,Sheet2!$A$2:$C$250,2)</f>
        <v>Bristol Bay</v>
      </c>
      <c r="D2867" t="s">
        <v>1563</v>
      </c>
      <c r="E2867" t="s">
        <v>65</v>
      </c>
    </row>
    <row r="2868" spans="1:11">
      <c r="A2868" t="s">
        <v>1547</v>
      </c>
      <c r="B2868">
        <f>VLOOKUP(A2868,Sheet2!$A$2:$C$250,3)</f>
        <v>214</v>
      </c>
      <c r="C2868" t="str">
        <f>VLOOKUP(A2868,Sheet2!$A$2:$C$250,2)</f>
        <v>Bristol Bay</v>
      </c>
      <c r="D2868" t="s">
        <v>1536</v>
      </c>
      <c r="E2868" t="s">
        <v>3615</v>
      </c>
      <c r="F2868">
        <v>2700</v>
      </c>
      <c r="H2868" t="s">
        <v>1537</v>
      </c>
    </row>
    <row r="2869" spans="1:11">
      <c r="A2869" t="s">
        <v>1547</v>
      </c>
      <c r="B2869">
        <f>VLOOKUP(A2869,Sheet2!$A$2:$C$250,3)</f>
        <v>214</v>
      </c>
      <c r="C2869" t="str">
        <f>VLOOKUP(A2869,Sheet2!$A$2:$C$250,2)</f>
        <v>Bristol Bay</v>
      </c>
      <c r="D2869" t="s">
        <v>1538</v>
      </c>
      <c r="E2869" t="s">
        <v>3615</v>
      </c>
      <c r="F2869">
        <v>3500</v>
      </c>
    </row>
    <row r="2870" spans="1:11">
      <c r="A2870" t="s">
        <v>1547</v>
      </c>
      <c r="B2870">
        <f>VLOOKUP(A2870,Sheet2!$A$2:$C$250,3)</f>
        <v>214</v>
      </c>
      <c r="C2870" t="str">
        <f>VLOOKUP(A2870,Sheet2!$A$2:$C$250,2)</f>
        <v>Bristol Bay</v>
      </c>
      <c r="D2870" t="s">
        <v>3510</v>
      </c>
      <c r="E2870" t="s">
        <v>3335</v>
      </c>
      <c r="F2870">
        <v>28692</v>
      </c>
      <c r="I2870">
        <v>11228.8</v>
      </c>
      <c r="K2870">
        <v>120126.29112786667</v>
      </c>
    </row>
    <row r="2871" spans="1:11">
      <c r="A2871" t="s">
        <v>1547</v>
      </c>
      <c r="B2871">
        <f>VLOOKUP(A2871,Sheet2!$A$2:$C$250,3)</f>
        <v>214</v>
      </c>
      <c r="C2871" t="str">
        <f>VLOOKUP(A2871,Sheet2!$A$2:$C$250,2)</f>
        <v>Bristol Bay</v>
      </c>
      <c r="D2871" t="s">
        <v>147</v>
      </c>
      <c r="E2871" t="s">
        <v>3232</v>
      </c>
      <c r="F2871">
        <v>754</v>
      </c>
    </row>
    <row r="2872" spans="1:11">
      <c r="A2872" t="s">
        <v>1547</v>
      </c>
      <c r="B2872">
        <f>VLOOKUP(A2872,Sheet2!$A$2:$C$250,3)</f>
        <v>214</v>
      </c>
      <c r="C2872" t="str">
        <f>VLOOKUP(A2872,Sheet2!$A$2:$C$250,2)</f>
        <v>Bristol Bay</v>
      </c>
      <c r="D2872" t="s">
        <v>375</v>
      </c>
      <c r="E2872" t="s">
        <v>3232</v>
      </c>
      <c r="F2872">
        <v>1440</v>
      </c>
    </row>
    <row r="2873" spans="1:11">
      <c r="A2873" t="s">
        <v>1547</v>
      </c>
      <c r="B2873">
        <f>VLOOKUP(A2873,Sheet2!$A$2:$C$250,3)</f>
        <v>214</v>
      </c>
      <c r="C2873" t="str">
        <f>VLOOKUP(A2873,Sheet2!$A$2:$C$250,2)</f>
        <v>Bristol Bay</v>
      </c>
      <c r="D2873" t="s">
        <v>1544</v>
      </c>
      <c r="E2873" t="s">
        <v>1500</v>
      </c>
      <c r="F2873">
        <v>1768</v>
      </c>
    </row>
    <row r="2874" spans="1:11">
      <c r="A2874" t="s">
        <v>1547</v>
      </c>
      <c r="B2874">
        <f>VLOOKUP(A2874,Sheet2!$A$2:$C$250,3)</f>
        <v>214</v>
      </c>
      <c r="C2874" t="str">
        <f>VLOOKUP(A2874,Sheet2!$A$2:$C$250,2)</f>
        <v>Bristol Bay</v>
      </c>
      <c r="D2874" t="s">
        <v>1533</v>
      </c>
      <c r="E2874" t="s">
        <v>1500</v>
      </c>
    </row>
    <row r="2875" spans="1:11">
      <c r="A2875" t="s">
        <v>1547</v>
      </c>
      <c r="B2875">
        <f>VLOOKUP(A2875,Sheet2!$A$2:$C$250,3)</f>
        <v>214</v>
      </c>
      <c r="C2875" t="str">
        <f>VLOOKUP(A2875,Sheet2!$A$2:$C$250,2)</f>
        <v>Bristol Bay</v>
      </c>
      <c r="D2875" t="s">
        <v>2830</v>
      </c>
      <c r="E2875" t="s">
        <v>1500</v>
      </c>
    </row>
    <row r="2876" spans="1:11">
      <c r="A2876" t="s">
        <v>1547</v>
      </c>
      <c r="B2876">
        <f>VLOOKUP(A2876,Sheet2!$A$2:$C$250,3)</f>
        <v>214</v>
      </c>
      <c r="C2876" t="str">
        <f>VLOOKUP(A2876,Sheet2!$A$2:$C$250,2)</f>
        <v>Bristol Bay</v>
      </c>
      <c r="D2876" t="s">
        <v>1539</v>
      </c>
      <c r="E2876" t="s">
        <v>1500</v>
      </c>
    </row>
    <row r="2877" spans="1:11">
      <c r="A2877" t="s">
        <v>1547</v>
      </c>
      <c r="B2877">
        <f>VLOOKUP(A2877,Sheet2!$A$2:$C$250,3)</f>
        <v>214</v>
      </c>
      <c r="C2877" t="str">
        <f>VLOOKUP(A2877,Sheet2!$A$2:$C$250,2)</f>
        <v>Bristol Bay</v>
      </c>
      <c r="D2877" t="s">
        <v>1540</v>
      </c>
      <c r="E2877" t="s">
        <v>1500</v>
      </c>
    </row>
    <row r="2878" spans="1:11">
      <c r="A2878" t="s">
        <v>1547</v>
      </c>
      <c r="B2878">
        <f>VLOOKUP(A2878,Sheet2!$A$2:$C$250,3)</f>
        <v>214</v>
      </c>
      <c r="C2878" t="str">
        <f>VLOOKUP(A2878,Sheet2!$A$2:$C$250,2)</f>
        <v>Bristol Bay</v>
      </c>
      <c r="D2878" t="s">
        <v>1242</v>
      </c>
      <c r="E2878" t="s">
        <v>1500</v>
      </c>
    </row>
    <row r="2879" spans="1:11">
      <c r="A2879" t="s">
        <v>1547</v>
      </c>
      <c r="B2879">
        <f>VLOOKUP(A2879,Sheet2!$A$2:$C$250,3)</f>
        <v>214</v>
      </c>
      <c r="C2879" t="str">
        <f>VLOOKUP(A2879,Sheet2!$A$2:$C$250,2)</f>
        <v>Bristol Bay</v>
      </c>
      <c r="D2879" t="s">
        <v>1543</v>
      </c>
      <c r="E2879" t="s">
        <v>1500</v>
      </c>
    </row>
    <row r="2880" spans="1:11">
      <c r="A2880" t="s">
        <v>1547</v>
      </c>
      <c r="B2880">
        <f>VLOOKUP(A2880,Sheet2!$A$2:$C$250,3)</f>
        <v>214</v>
      </c>
      <c r="C2880" t="str">
        <f>VLOOKUP(A2880,Sheet2!$A$2:$C$250,2)</f>
        <v>Bristol Bay</v>
      </c>
      <c r="D2880" t="s">
        <v>162</v>
      </c>
      <c r="E2880" t="s">
        <v>2424</v>
      </c>
      <c r="F2880">
        <v>1053</v>
      </c>
    </row>
    <row r="2881" spans="1:19">
      <c r="A2881" t="s">
        <v>1547</v>
      </c>
      <c r="B2881">
        <f>VLOOKUP(A2881,Sheet2!$A$2:$C$250,3)</f>
        <v>214</v>
      </c>
      <c r="C2881" t="str">
        <f>VLOOKUP(A2881,Sheet2!$A$2:$C$250,2)</f>
        <v>Bristol Bay</v>
      </c>
      <c r="D2881" t="s">
        <v>1541</v>
      </c>
      <c r="E2881" t="s">
        <v>2424</v>
      </c>
      <c r="F2881">
        <v>1260</v>
      </c>
    </row>
    <row r="2882" spans="1:19">
      <c r="A2882" t="s">
        <v>1547</v>
      </c>
      <c r="B2882">
        <f>VLOOKUP(A2882,Sheet2!$A$2:$C$250,3)</f>
        <v>214</v>
      </c>
      <c r="C2882" t="str">
        <f>VLOOKUP(A2882,Sheet2!$A$2:$C$250,2)</f>
        <v>Bristol Bay</v>
      </c>
      <c r="D2882" t="s">
        <v>1542</v>
      </c>
      <c r="E2882" t="s">
        <v>2424</v>
      </c>
      <c r="F2882">
        <v>28692</v>
      </c>
      <c r="G2882" t="s">
        <v>6</v>
      </c>
    </row>
    <row r="2883" spans="1:19">
      <c r="A2883" t="s">
        <v>1547</v>
      </c>
      <c r="B2883">
        <f>VLOOKUP(A2883,Sheet2!$A$2:$C$250,3)</f>
        <v>214</v>
      </c>
      <c r="C2883" t="str">
        <f>VLOOKUP(A2883,Sheet2!$A$2:$C$250,2)</f>
        <v>Bristol Bay</v>
      </c>
      <c r="D2883" t="s">
        <v>1534</v>
      </c>
      <c r="E2883" t="s">
        <v>2424</v>
      </c>
    </row>
    <row r="2884" spans="1:19">
      <c r="A2884" t="s">
        <v>1547</v>
      </c>
      <c r="B2884">
        <f>VLOOKUP(A2884,Sheet2!$A$2:$C$250,3)</f>
        <v>214</v>
      </c>
      <c r="C2884" t="str">
        <f>VLOOKUP(A2884,Sheet2!$A$2:$C$250,2)</f>
        <v>Bristol Bay</v>
      </c>
      <c r="D2884" t="s">
        <v>1545</v>
      </c>
      <c r="E2884" t="s">
        <v>2424</v>
      </c>
    </row>
    <row r="2885" spans="1:19">
      <c r="A2885" t="s">
        <v>1547</v>
      </c>
      <c r="B2885">
        <f>VLOOKUP(A2885,Sheet2!$A$2:$C$250,3)</f>
        <v>214</v>
      </c>
      <c r="C2885" t="str">
        <f>VLOOKUP(A2885,Sheet2!$A$2:$C$250,2)</f>
        <v>Bristol Bay</v>
      </c>
      <c r="D2885" t="s">
        <v>1535</v>
      </c>
      <c r="E2885" t="s">
        <v>2194</v>
      </c>
    </row>
    <row r="2886" spans="1:19">
      <c r="A2886" t="s">
        <v>1547</v>
      </c>
      <c r="B2886">
        <f>VLOOKUP(A2886,Sheet2!$A$2:$C$250,3)</f>
        <v>214</v>
      </c>
      <c r="C2886" t="str">
        <f>VLOOKUP(A2886,Sheet2!$A$2:$C$250,2)</f>
        <v>Bristol Bay</v>
      </c>
      <c r="D2886" t="s">
        <v>1546</v>
      </c>
      <c r="E2886" t="s">
        <v>65</v>
      </c>
    </row>
    <row r="2887" spans="1:19">
      <c r="A2887" t="s">
        <v>413</v>
      </c>
      <c r="B2887">
        <f>VLOOKUP(A2887,Sheet2!$A$2:$C$250,3)</f>
        <v>400</v>
      </c>
      <c r="C2887" t="str">
        <f>VLOOKUP(A2887,Sheet2!$A$2:$C$250,2)</f>
        <v>Lower Yukon-Kuskokwim</v>
      </c>
      <c r="D2887" t="s">
        <v>58</v>
      </c>
      <c r="E2887" t="s">
        <v>3335</v>
      </c>
      <c r="F2887">
        <v>20000</v>
      </c>
      <c r="G2887" t="s">
        <v>415</v>
      </c>
      <c r="H2887" t="s">
        <v>416</v>
      </c>
    </row>
    <row r="2888" spans="1:19">
      <c r="A2888" t="s">
        <v>413</v>
      </c>
      <c r="B2888">
        <f>VLOOKUP(A2888,Sheet2!$A$2:$C$250,3)</f>
        <v>400</v>
      </c>
      <c r="C2888" t="str">
        <f>VLOOKUP(A2888,Sheet2!$A$2:$C$250,2)</f>
        <v>Lower Yukon-Kuskokwim</v>
      </c>
      <c r="E2888" t="s">
        <v>3335</v>
      </c>
      <c r="F2888">
        <v>25158</v>
      </c>
    </row>
    <row r="2889" spans="1:19">
      <c r="A2889" t="s">
        <v>413</v>
      </c>
      <c r="B2889">
        <f>VLOOKUP(A2889,Sheet2!$A$2:$C$250,3)</f>
        <v>400</v>
      </c>
      <c r="C2889" t="str">
        <f>VLOOKUP(A2889,Sheet2!$A$2:$C$250,2)</f>
        <v>Lower Yukon-Kuskokwim</v>
      </c>
      <c r="D2889" t="s">
        <v>3282</v>
      </c>
      <c r="E2889" t="s">
        <v>3232</v>
      </c>
      <c r="F2889">
        <v>2422</v>
      </c>
      <c r="I2889">
        <v>1946</v>
      </c>
      <c r="K2889">
        <v>16554</v>
      </c>
      <c r="N2889">
        <v>1430</v>
      </c>
      <c r="P2889">
        <v>15246</v>
      </c>
      <c r="S2889">
        <v>5100</v>
      </c>
    </row>
    <row r="2890" spans="1:19">
      <c r="A2890" t="s">
        <v>413</v>
      </c>
      <c r="B2890">
        <f>VLOOKUP(A2890,Sheet2!$A$2:$C$250,3)</f>
        <v>400</v>
      </c>
      <c r="C2890" t="str">
        <f>VLOOKUP(A2890,Sheet2!$A$2:$C$250,2)</f>
        <v>Lower Yukon-Kuskokwim</v>
      </c>
      <c r="D2890" t="s">
        <v>425</v>
      </c>
      <c r="E2890" t="s">
        <v>377</v>
      </c>
      <c r="F2890">
        <v>750</v>
      </c>
      <c r="G2890" t="s">
        <v>415</v>
      </c>
      <c r="H2890" t="s">
        <v>6</v>
      </c>
    </row>
    <row r="2891" spans="1:19">
      <c r="A2891" t="s">
        <v>413</v>
      </c>
      <c r="B2891">
        <f>VLOOKUP(A2891,Sheet2!$A$2:$C$250,3)</f>
        <v>400</v>
      </c>
      <c r="C2891" t="str">
        <f>VLOOKUP(A2891,Sheet2!$A$2:$C$250,2)</f>
        <v>Lower Yukon-Kuskokwim</v>
      </c>
      <c r="D2891" t="s">
        <v>424</v>
      </c>
      <c r="E2891" t="s">
        <v>377</v>
      </c>
      <c r="F2891">
        <v>875</v>
      </c>
      <c r="G2891" t="s">
        <v>415</v>
      </c>
      <c r="H2891" t="s">
        <v>6</v>
      </c>
    </row>
    <row r="2892" spans="1:19">
      <c r="A2892" t="s">
        <v>413</v>
      </c>
      <c r="B2892">
        <f>VLOOKUP(A2892,Sheet2!$A$2:$C$250,3)</f>
        <v>400</v>
      </c>
      <c r="C2892" t="str">
        <f>VLOOKUP(A2892,Sheet2!$A$2:$C$250,2)</f>
        <v>Lower Yukon-Kuskokwim</v>
      </c>
      <c r="D2892" t="s">
        <v>3129</v>
      </c>
      <c r="E2892" t="s">
        <v>377</v>
      </c>
      <c r="F2892">
        <v>1152</v>
      </c>
      <c r="I2892">
        <v>880</v>
      </c>
      <c r="K2892">
        <v>4861</v>
      </c>
      <c r="N2892">
        <v>713</v>
      </c>
      <c r="P2892">
        <v>3314</v>
      </c>
      <c r="S2892">
        <v>1170</v>
      </c>
    </row>
    <row r="2893" spans="1:19">
      <c r="A2893" t="s">
        <v>413</v>
      </c>
      <c r="B2893">
        <f>VLOOKUP(A2893,Sheet2!$A$2:$C$250,3)</f>
        <v>400</v>
      </c>
      <c r="C2893" t="str">
        <f>VLOOKUP(A2893,Sheet2!$A$2:$C$250,2)</f>
        <v>Lower Yukon-Kuskokwim</v>
      </c>
      <c r="E2893" t="s">
        <v>1500</v>
      </c>
      <c r="F2893">
        <v>437</v>
      </c>
      <c r="I2893">
        <v>402</v>
      </c>
      <c r="K2893">
        <v>1626</v>
      </c>
      <c r="N2893">
        <v>347</v>
      </c>
      <c r="P2893">
        <v>922</v>
      </c>
      <c r="S2893">
        <v>3591</v>
      </c>
    </row>
    <row r="2894" spans="1:19">
      <c r="A2894" t="s">
        <v>413</v>
      </c>
      <c r="B2894">
        <f>VLOOKUP(A2894,Sheet2!$A$2:$C$250,3)</f>
        <v>400</v>
      </c>
      <c r="C2894" t="str">
        <f>VLOOKUP(A2894,Sheet2!$A$2:$C$250,2)</f>
        <v>Lower Yukon-Kuskokwim</v>
      </c>
      <c r="D2894" t="s">
        <v>427</v>
      </c>
      <c r="E2894" t="s">
        <v>1500</v>
      </c>
      <c r="F2894">
        <v>1104</v>
      </c>
      <c r="G2894" t="s">
        <v>11</v>
      </c>
    </row>
    <row r="2895" spans="1:19">
      <c r="A2895" t="s">
        <v>413</v>
      </c>
      <c r="B2895">
        <f>VLOOKUP(A2895,Sheet2!$A$2:$C$250,3)</f>
        <v>400</v>
      </c>
      <c r="C2895" t="str">
        <f>VLOOKUP(A2895,Sheet2!$A$2:$C$250,2)</f>
        <v>Lower Yukon-Kuskokwim</v>
      </c>
      <c r="D2895" t="s">
        <v>190</v>
      </c>
      <c r="E2895" t="s">
        <v>2424</v>
      </c>
      <c r="F2895">
        <v>1000</v>
      </c>
      <c r="G2895" t="s">
        <v>415</v>
      </c>
      <c r="H2895" t="s">
        <v>416</v>
      </c>
    </row>
    <row r="2896" spans="1:19">
      <c r="A2896" t="s">
        <v>413</v>
      </c>
      <c r="B2896">
        <f>VLOOKUP(A2896,Sheet2!$A$2:$C$250,3)</f>
        <v>400</v>
      </c>
      <c r="C2896" t="str">
        <f>VLOOKUP(A2896,Sheet2!$A$2:$C$250,2)</f>
        <v>Lower Yukon-Kuskokwim</v>
      </c>
      <c r="D2896" t="s">
        <v>2510</v>
      </c>
      <c r="E2896" t="s">
        <v>2424</v>
      </c>
      <c r="F2896">
        <v>1269</v>
      </c>
      <c r="I2896">
        <v>612</v>
      </c>
      <c r="K2896">
        <v>2754</v>
      </c>
      <c r="N2896">
        <v>365</v>
      </c>
      <c r="P2896">
        <v>1657</v>
      </c>
      <c r="S2896">
        <v>9855</v>
      </c>
    </row>
    <row r="2897" spans="1:19">
      <c r="A2897" t="s">
        <v>413</v>
      </c>
      <c r="B2897">
        <f>VLOOKUP(A2897,Sheet2!$A$2:$C$250,3)</f>
        <v>400</v>
      </c>
      <c r="C2897" t="str">
        <f>VLOOKUP(A2897,Sheet2!$A$2:$C$250,2)</f>
        <v>Lower Yukon-Kuskokwim</v>
      </c>
      <c r="D2897" t="s">
        <v>417</v>
      </c>
      <c r="E2897" t="s">
        <v>2424</v>
      </c>
      <c r="F2897">
        <v>1600</v>
      </c>
      <c r="G2897" t="s">
        <v>415</v>
      </c>
      <c r="H2897" t="s">
        <v>416</v>
      </c>
    </row>
    <row r="2898" spans="1:19">
      <c r="A2898" t="s">
        <v>413</v>
      </c>
      <c r="B2898">
        <f>VLOOKUP(A2898,Sheet2!$A$2:$C$250,3)</f>
        <v>400</v>
      </c>
      <c r="C2898" t="str">
        <f>VLOOKUP(A2898,Sheet2!$A$2:$C$250,2)</f>
        <v>Lower Yukon-Kuskokwim</v>
      </c>
      <c r="D2898" t="s">
        <v>2385</v>
      </c>
      <c r="E2898" t="s">
        <v>213</v>
      </c>
      <c r="F2898">
        <v>437</v>
      </c>
      <c r="I2898">
        <v>174.39416058394161</v>
      </c>
      <c r="K2898">
        <v>1688.0140200000001</v>
      </c>
    </row>
    <row r="2899" spans="1:19">
      <c r="A2899" t="s">
        <v>413</v>
      </c>
      <c r="B2899">
        <f>VLOOKUP(A2899,Sheet2!$A$2:$C$250,3)</f>
        <v>400</v>
      </c>
      <c r="C2899" t="str">
        <f>VLOOKUP(A2899,Sheet2!$A$2:$C$250,2)</f>
        <v>Lower Yukon-Kuskokwim</v>
      </c>
      <c r="D2899" t="s">
        <v>422</v>
      </c>
      <c r="E2899" t="s">
        <v>2194</v>
      </c>
      <c r="F2899">
        <v>800</v>
      </c>
      <c r="G2899" t="s">
        <v>415</v>
      </c>
      <c r="H2899" t="s">
        <v>423</v>
      </c>
    </row>
    <row r="2900" spans="1:19">
      <c r="A2900" t="s">
        <v>413</v>
      </c>
      <c r="B2900">
        <f>VLOOKUP(A2900,Sheet2!$A$2:$C$250,3)</f>
        <v>400</v>
      </c>
      <c r="C2900" t="str">
        <f>VLOOKUP(A2900,Sheet2!$A$2:$C$250,2)</f>
        <v>Lower Yukon-Kuskokwim</v>
      </c>
      <c r="D2900" t="s">
        <v>82</v>
      </c>
      <c r="E2900" t="s">
        <v>1980</v>
      </c>
      <c r="F2900">
        <v>1104</v>
      </c>
    </row>
    <row r="2901" spans="1:19">
      <c r="A2901" t="s">
        <v>413</v>
      </c>
      <c r="B2901">
        <f>VLOOKUP(A2901,Sheet2!$A$2:$C$250,3)</f>
        <v>400</v>
      </c>
      <c r="C2901" t="str">
        <f>VLOOKUP(A2901,Sheet2!$A$2:$C$250,2)</f>
        <v>Lower Yukon-Kuskokwim</v>
      </c>
      <c r="D2901" t="s">
        <v>421</v>
      </c>
      <c r="E2901" t="s">
        <v>65</v>
      </c>
      <c r="F2901">
        <v>784</v>
      </c>
      <c r="G2901" t="s">
        <v>10</v>
      </c>
      <c r="H2901" t="s">
        <v>11</v>
      </c>
    </row>
    <row r="2902" spans="1:19">
      <c r="A2902" t="s">
        <v>413</v>
      </c>
      <c r="B2902">
        <f>VLOOKUP(A2902,Sheet2!$A$2:$C$250,3)</f>
        <v>400</v>
      </c>
      <c r="C2902" t="str">
        <f>VLOOKUP(A2902,Sheet2!$A$2:$C$250,2)</f>
        <v>Lower Yukon-Kuskokwim</v>
      </c>
      <c r="D2902" t="s">
        <v>64</v>
      </c>
      <c r="E2902" t="s">
        <v>65</v>
      </c>
      <c r="F2902">
        <v>1100</v>
      </c>
      <c r="G2902" t="s">
        <v>415</v>
      </c>
      <c r="H2902" t="s">
        <v>426</v>
      </c>
    </row>
    <row r="2903" spans="1:19">
      <c r="A2903" t="s">
        <v>428</v>
      </c>
      <c r="B2903">
        <f>VLOOKUP(A2903,Sheet2!$A$2:$C$250,3)</f>
        <v>281</v>
      </c>
      <c r="C2903" t="str">
        <f>VLOOKUP(A2903,Sheet2!$A$2:$C$250,2)</f>
        <v>Lower Yukon-Kuskokwim</v>
      </c>
      <c r="D2903" t="s">
        <v>3511</v>
      </c>
      <c r="E2903" t="s">
        <v>3335</v>
      </c>
      <c r="F2903">
        <v>2000</v>
      </c>
      <c r="I2903">
        <v>570</v>
      </c>
      <c r="K2903">
        <v>7200</v>
      </c>
    </row>
    <row r="2904" spans="1:19">
      <c r="A2904" t="s">
        <v>428</v>
      </c>
      <c r="B2904">
        <f>VLOOKUP(A2904,Sheet2!$A$2:$C$250,3)</f>
        <v>281</v>
      </c>
      <c r="C2904" t="str">
        <f>VLOOKUP(A2904,Sheet2!$A$2:$C$250,2)</f>
        <v>Lower Yukon-Kuskokwim</v>
      </c>
      <c r="D2904" t="s">
        <v>436</v>
      </c>
      <c r="E2904" t="s">
        <v>3335</v>
      </c>
      <c r="F2904">
        <v>9554</v>
      </c>
    </row>
    <row r="2905" spans="1:19">
      <c r="A2905" t="s">
        <v>428</v>
      </c>
      <c r="B2905">
        <f>VLOOKUP(A2905,Sheet2!$A$2:$C$250,3)</f>
        <v>281</v>
      </c>
      <c r="C2905" t="str">
        <f>VLOOKUP(A2905,Sheet2!$A$2:$C$250,2)</f>
        <v>Lower Yukon-Kuskokwim</v>
      </c>
      <c r="E2905" t="s">
        <v>3335</v>
      </c>
      <c r="F2905">
        <v>16209</v>
      </c>
    </row>
    <row r="2906" spans="1:19">
      <c r="A2906" t="s">
        <v>428</v>
      </c>
      <c r="B2906">
        <f>VLOOKUP(A2906,Sheet2!$A$2:$C$250,3)</f>
        <v>281</v>
      </c>
      <c r="C2906" t="str">
        <f>VLOOKUP(A2906,Sheet2!$A$2:$C$250,2)</f>
        <v>Lower Yukon-Kuskokwim</v>
      </c>
      <c r="D2906" t="s">
        <v>3283</v>
      </c>
      <c r="E2906" t="s">
        <v>3232</v>
      </c>
      <c r="F2906">
        <v>1740</v>
      </c>
      <c r="I2906">
        <v>930</v>
      </c>
      <c r="K2906">
        <v>14119</v>
      </c>
      <c r="N2906">
        <v>697</v>
      </c>
      <c r="P2906">
        <v>12599</v>
      </c>
      <c r="S2906">
        <v>5620</v>
      </c>
    </row>
    <row r="2907" spans="1:19">
      <c r="A2907" t="s">
        <v>428</v>
      </c>
      <c r="B2907">
        <f>VLOOKUP(A2907,Sheet2!$A$2:$C$250,3)</f>
        <v>281</v>
      </c>
      <c r="C2907" t="str">
        <f>VLOOKUP(A2907,Sheet2!$A$2:$C$250,2)</f>
        <v>Lower Yukon-Kuskokwim</v>
      </c>
      <c r="D2907" t="s">
        <v>37</v>
      </c>
      <c r="E2907" t="s">
        <v>377</v>
      </c>
      <c r="F2907">
        <v>529</v>
      </c>
      <c r="H2907" t="s">
        <v>6</v>
      </c>
    </row>
    <row r="2908" spans="1:19">
      <c r="A2908" t="s">
        <v>428</v>
      </c>
      <c r="B2908">
        <f>VLOOKUP(A2908,Sheet2!$A$2:$C$250,3)</f>
        <v>281</v>
      </c>
      <c r="C2908" t="str">
        <f>VLOOKUP(A2908,Sheet2!$A$2:$C$250,2)</f>
        <v>Lower Yukon-Kuskokwim</v>
      </c>
      <c r="D2908" t="s">
        <v>435</v>
      </c>
      <c r="E2908" t="s">
        <v>377</v>
      </c>
      <c r="F2908">
        <v>696</v>
      </c>
      <c r="H2908" t="s">
        <v>6</v>
      </c>
    </row>
    <row r="2909" spans="1:19">
      <c r="A2909" t="s">
        <v>428</v>
      </c>
      <c r="B2909">
        <f>VLOOKUP(A2909,Sheet2!$A$2:$C$250,3)</f>
        <v>281</v>
      </c>
      <c r="C2909" t="str">
        <f>VLOOKUP(A2909,Sheet2!$A$2:$C$250,2)</f>
        <v>Lower Yukon-Kuskokwim</v>
      </c>
      <c r="D2909" t="s">
        <v>440</v>
      </c>
      <c r="E2909" t="s">
        <v>377</v>
      </c>
      <c r="F2909">
        <v>989</v>
      </c>
      <c r="H2909" t="s">
        <v>6</v>
      </c>
    </row>
    <row r="2910" spans="1:19">
      <c r="A2910" t="s">
        <v>428</v>
      </c>
      <c r="B2910">
        <f>VLOOKUP(A2910,Sheet2!$A$2:$C$250,3)</f>
        <v>281</v>
      </c>
      <c r="C2910" t="str">
        <f>VLOOKUP(A2910,Sheet2!$A$2:$C$250,2)</f>
        <v>Lower Yukon-Kuskokwim</v>
      </c>
      <c r="D2910" t="s">
        <v>430</v>
      </c>
      <c r="E2910" t="s">
        <v>377</v>
      </c>
      <c r="F2910">
        <v>1053</v>
      </c>
      <c r="H2910" t="s">
        <v>6</v>
      </c>
    </row>
    <row r="2911" spans="1:19">
      <c r="A2911" t="s">
        <v>428</v>
      </c>
      <c r="B2911">
        <f>VLOOKUP(A2911,Sheet2!$A$2:$C$250,3)</f>
        <v>281</v>
      </c>
      <c r="C2911" t="str">
        <f>VLOOKUP(A2911,Sheet2!$A$2:$C$250,2)</f>
        <v>Lower Yukon-Kuskokwim</v>
      </c>
      <c r="D2911" t="s">
        <v>3130</v>
      </c>
      <c r="E2911" t="s">
        <v>377</v>
      </c>
      <c r="F2911">
        <v>1141</v>
      </c>
      <c r="I2911">
        <v>438.39416058394158</v>
      </c>
      <c r="K2911">
        <v>3030.0272699999996</v>
      </c>
    </row>
    <row r="2912" spans="1:19">
      <c r="A2912" t="s">
        <v>428</v>
      </c>
      <c r="B2912">
        <f>VLOOKUP(A2912,Sheet2!$A$2:$C$250,3)</f>
        <v>281</v>
      </c>
      <c r="C2912" t="str">
        <f>VLOOKUP(A2912,Sheet2!$A$2:$C$250,2)</f>
        <v>Lower Yukon-Kuskokwim</v>
      </c>
      <c r="D2912" t="s">
        <v>153</v>
      </c>
      <c r="E2912" t="s">
        <v>377</v>
      </c>
      <c r="F2912">
        <v>1141</v>
      </c>
      <c r="I2912">
        <v>833</v>
      </c>
      <c r="K2912">
        <v>5262</v>
      </c>
      <c r="N2912">
        <v>595</v>
      </c>
      <c r="P2912">
        <v>5069</v>
      </c>
      <c r="S2912">
        <v>4831</v>
      </c>
    </row>
    <row r="2913" spans="1:11">
      <c r="A2913" t="s">
        <v>428</v>
      </c>
      <c r="B2913">
        <f>VLOOKUP(A2913,Sheet2!$A$2:$C$250,3)</f>
        <v>281</v>
      </c>
      <c r="C2913" t="str">
        <f>VLOOKUP(A2913,Sheet2!$A$2:$C$250,2)</f>
        <v>Lower Yukon-Kuskokwim</v>
      </c>
      <c r="D2913" t="s">
        <v>433</v>
      </c>
      <c r="E2913" t="s">
        <v>1500</v>
      </c>
      <c r="F2913">
        <v>805</v>
      </c>
      <c r="H2913" t="s">
        <v>6</v>
      </c>
    </row>
    <row r="2914" spans="1:11">
      <c r="A2914" t="s">
        <v>428</v>
      </c>
      <c r="B2914">
        <f>VLOOKUP(A2914,Sheet2!$A$2:$C$250,3)</f>
        <v>281</v>
      </c>
      <c r="C2914" t="str">
        <f>VLOOKUP(A2914,Sheet2!$A$2:$C$250,2)</f>
        <v>Lower Yukon-Kuskokwim</v>
      </c>
      <c r="D2914" t="s">
        <v>437</v>
      </c>
      <c r="E2914" t="s">
        <v>1500</v>
      </c>
      <c r="F2914">
        <v>1250</v>
      </c>
    </row>
    <row r="2915" spans="1:11">
      <c r="A2915" t="s">
        <v>428</v>
      </c>
      <c r="B2915">
        <f>VLOOKUP(A2915,Sheet2!$A$2:$C$250,3)</f>
        <v>281</v>
      </c>
      <c r="C2915" t="str">
        <f>VLOOKUP(A2915,Sheet2!$A$2:$C$250,2)</f>
        <v>Lower Yukon-Kuskokwim</v>
      </c>
      <c r="D2915" t="s">
        <v>438</v>
      </c>
      <c r="E2915" t="s">
        <v>1500</v>
      </c>
      <c r="F2915">
        <v>1250</v>
      </c>
    </row>
    <row r="2916" spans="1:11">
      <c r="A2916" t="s">
        <v>428</v>
      </c>
      <c r="B2916">
        <f>VLOOKUP(A2916,Sheet2!$A$2:$C$250,3)</f>
        <v>281</v>
      </c>
      <c r="C2916" t="str">
        <f>VLOOKUP(A2916,Sheet2!$A$2:$C$250,2)</f>
        <v>Lower Yukon-Kuskokwim</v>
      </c>
      <c r="D2916" t="s">
        <v>434</v>
      </c>
      <c r="E2916" t="s">
        <v>1500</v>
      </c>
      <c r="F2916">
        <v>2000</v>
      </c>
    </row>
    <row r="2917" spans="1:11">
      <c r="A2917" t="s">
        <v>428</v>
      </c>
      <c r="B2917">
        <f>VLOOKUP(A2917,Sheet2!$A$2:$C$250,3)</f>
        <v>281</v>
      </c>
      <c r="C2917" t="str">
        <f>VLOOKUP(A2917,Sheet2!$A$2:$C$250,2)</f>
        <v>Lower Yukon-Kuskokwim</v>
      </c>
      <c r="D2917" t="s">
        <v>432</v>
      </c>
      <c r="E2917" t="s">
        <v>2424</v>
      </c>
      <c r="F2917">
        <v>537</v>
      </c>
      <c r="H2917" t="s">
        <v>6</v>
      </c>
    </row>
    <row r="2918" spans="1:11">
      <c r="A2918" t="s">
        <v>428</v>
      </c>
      <c r="B2918">
        <f>VLOOKUP(A2918,Sheet2!$A$2:$C$250,3)</f>
        <v>281</v>
      </c>
      <c r="C2918" t="str">
        <f>VLOOKUP(A2918,Sheet2!$A$2:$C$250,2)</f>
        <v>Lower Yukon-Kuskokwim</v>
      </c>
      <c r="D2918" t="s">
        <v>431</v>
      </c>
      <c r="E2918" t="s">
        <v>2424</v>
      </c>
      <c r="F2918">
        <v>1107</v>
      </c>
      <c r="H2918" t="s">
        <v>6</v>
      </c>
    </row>
    <row r="2919" spans="1:11">
      <c r="A2919" t="s">
        <v>428</v>
      </c>
      <c r="B2919">
        <f>VLOOKUP(A2919,Sheet2!$A$2:$C$250,3)</f>
        <v>281</v>
      </c>
      <c r="C2919" t="str">
        <f>VLOOKUP(A2919,Sheet2!$A$2:$C$250,2)</f>
        <v>Lower Yukon-Kuskokwim</v>
      </c>
      <c r="D2919" t="s">
        <v>286</v>
      </c>
      <c r="E2919" t="s">
        <v>2424</v>
      </c>
      <c r="F2919">
        <v>1728</v>
      </c>
      <c r="H2919" t="s">
        <v>6</v>
      </c>
    </row>
    <row r="2920" spans="1:11">
      <c r="A2920" t="s">
        <v>428</v>
      </c>
      <c r="B2920">
        <f>VLOOKUP(A2920,Sheet2!$A$2:$C$250,3)</f>
        <v>281</v>
      </c>
      <c r="C2920" t="str">
        <f>VLOOKUP(A2920,Sheet2!$A$2:$C$250,2)</f>
        <v>Lower Yukon-Kuskokwim</v>
      </c>
      <c r="D2920" t="s">
        <v>439</v>
      </c>
      <c r="E2920" t="s">
        <v>2424</v>
      </c>
    </row>
    <row r="2921" spans="1:11">
      <c r="A2921" t="s">
        <v>428</v>
      </c>
      <c r="B2921">
        <f>VLOOKUP(A2921,Sheet2!$A$2:$C$250,3)</f>
        <v>281</v>
      </c>
      <c r="C2921" t="str">
        <f>VLOOKUP(A2921,Sheet2!$A$2:$C$250,2)</f>
        <v>Lower Yukon-Kuskokwim</v>
      </c>
      <c r="D2921" t="s">
        <v>441</v>
      </c>
      <c r="E2921" t="s">
        <v>213</v>
      </c>
      <c r="F2921">
        <v>361</v>
      </c>
      <c r="H2921" t="s">
        <v>6</v>
      </c>
    </row>
    <row r="2922" spans="1:11">
      <c r="A2922" t="s">
        <v>428</v>
      </c>
      <c r="B2922">
        <f>VLOOKUP(A2922,Sheet2!$A$2:$C$250,3)</f>
        <v>281</v>
      </c>
      <c r="C2922" t="str">
        <f>VLOOKUP(A2922,Sheet2!$A$2:$C$250,2)</f>
        <v>Lower Yukon-Kuskokwim</v>
      </c>
      <c r="D2922" t="s">
        <v>443</v>
      </c>
      <c r="E2922" t="s">
        <v>2233</v>
      </c>
      <c r="H2922" t="s">
        <v>6</v>
      </c>
    </row>
    <row r="2923" spans="1:11">
      <c r="A2923" t="s">
        <v>428</v>
      </c>
      <c r="B2923">
        <f>VLOOKUP(A2923,Sheet2!$A$2:$C$250,3)</f>
        <v>281</v>
      </c>
      <c r="C2923" t="str">
        <f>VLOOKUP(A2923,Sheet2!$A$2:$C$250,2)</f>
        <v>Lower Yukon-Kuskokwim</v>
      </c>
      <c r="D2923" t="s">
        <v>429</v>
      </c>
      <c r="E2923" t="s">
        <v>2194</v>
      </c>
      <c r="F2923">
        <v>1901</v>
      </c>
      <c r="H2923" t="s">
        <v>6</v>
      </c>
    </row>
    <row r="2924" spans="1:11">
      <c r="A2924" t="s">
        <v>428</v>
      </c>
      <c r="B2924">
        <f>VLOOKUP(A2924,Sheet2!$A$2:$C$250,3)</f>
        <v>281</v>
      </c>
      <c r="C2924" t="str">
        <f>VLOOKUP(A2924,Sheet2!$A$2:$C$250,2)</f>
        <v>Lower Yukon-Kuskokwim</v>
      </c>
      <c r="D2924" t="s">
        <v>442</v>
      </c>
      <c r="E2924" t="s">
        <v>1980</v>
      </c>
      <c r="H2924" t="s">
        <v>6</v>
      </c>
    </row>
    <row r="2925" spans="1:11">
      <c r="A2925" t="s">
        <v>428</v>
      </c>
      <c r="B2925">
        <f>VLOOKUP(A2925,Sheet2!$A$2:$C$250,3)</f>
        <v>281</v>
      </c>
      <c r="C2925" t="str">
        <f>VLOOKUP(A2925,Sheet2!$A$2:$C$250,2)</f>
        <v>Lower Yukon-Kuskokwim</v>
      </c>
      <c r="D2925" t="s">
        <v>444</v>
      </c>
      <c r="E2925" t="s">
        <v>65</v>
      </c>
      <c r="F2925">
        <v>450</v>
      </c>
      <c r="G2925" t="s">
        <v>6</v>
      </c>
    </row>
    <row r="2926" spans="1:11">
      <c r="A2926" t="s">
        <v>3512</v>
      </c>
      <c r="B2926">
        <f>VLOOKUP(A2926,Sheet2!$A$2:$C$250,3)</f>
        <v>281</v>
      </c>
      <c r="C2926" t="str">
        <f>VLOOKUP(A2926,Sheet2!$A$2:$C$250,2)</f>
        <v>Lower Yukon-Kuskokwim</v>
      </c>
      <c r="E2926" t="s">
        <v>3335</v>
      </c>
      <c r="F2926">
        <v>167504</v>
      </c>
    </row>
    <row r="2927" spans="1:11">
      <c r="A2927" t="s">
        <v>3513</v>
      </c>
      <c r="B2927">
        <f>VLOOKUP(A2927,Sheet2!$A$2:$C$250,3)</f>
        <v>281</v>
      </c>
      <c r="C2927" t="str">
        <f>VLOOKUP(A2927,Sheet2!$A$2:$C$250,2)</f>
        <v>Lower Yukon-Kuskokwim</v>
      </c>
      <c r="E2927" t="s">
        <v>3335</v>
      </c>
      <c r="F2927">
        <v>21449</v>
      </c>
    </row>
    <row r="2928" spans="1:11">
      <c r="A2928" t="s">
        <v>1115</v>
      </c>
      <c r="B2928">
        <f>VLOOKUP(A2928,Sheet2!$A$2:$C$250,3)</f>
        <v>108</v>
      </c>
      <c r="C2928" t="str">
        <f>VLOOKUP(A2928,Sheet2!$A$2:$C$250,2)</f>
        <v>Yukon-Koyukuk/Upper Tanana</v>
      </c>
      <c r="D2928" t="s">
        <v>3514</v>
      </c>
      <c r="E2928" t="s">
        <v>3335</v>
      </c>
      <c r="F2928">
        <v>8400</v>
      </c>
      <c r="I2928">
        <v>5009.3105318039625</v>
      </c>
      <c r="K2928">
        <v>40561.079541428568</v>
      </c>
    </row>
    <row r="2929" spans="1:11">
      <c r="A2929" t="s">
        <v>1115</v>
      </c>
      <c r="B2929">
        <f>VLOOKUP(A2929,Sheet2!$A$2:$C$250,3)</f>
        <v>108</v>
      </c>
      <c r="C2929" t="str">
        <f>VLOOKUP(A2929,Sheet2!$A$2:$C$250,2)</f>
        <v>Yukon-Koyukuk/Upper Tanana</v>
      </c>
      <c r="D2929" t="s">
        <v>1114</v>
      </c>
      <c r="E2929" t="s">
        <v>3335</v>
      </c>
      <c r="F2929">
        <v>12349</v>
      </c>
      <c r="G2929" t="s">
        <v>798</v>
      </c>
    </row>
    <row r="2930" spans="1:11">
      <c r="A2930" t="s">
        <v>1115</v>
      </c>
      <c r="B2930">
        <f>VLOOKUP(A2930,Sheet2!$A$2:$C$250,3)</f>
        <v>108</v>
      </c>
      <c r="C2930" t="str">
        <f>VLOOKUP(A2930,Sheet2!$A$2:$C$250,2)</f>
        <v>Yukon-Koyukuk/Upper Tanana</v>
      </c>
      <c r="D2930" t="s">
        <v>147</v>
      </c>
      <c r="E2930" t="s">
        <v>3232</v>
      </c>
    </row>
    <row r="2931" spans="1:11">
      <c r="A2931" t="s">
        <v>1115</v>
      </c>
      <c r="B2931">
        <f>VLOOKUP(A2931,Sheet2!$A$2:$C$250,3)</f>
        <v>108</v>
      </c>
      <c r="C2931" t="str">
        <f>VLOOKUP(A2931,Sheet2!$A$2:$C$250,2)</f>
        <v>Yukon-Koyukuk/Upper Tanana</v>
      </c>
      <c r="D2931" t="s">
        <v>430</v>
      </c>
      <c r="E2931" t="s">
        <v>377</v>
      </c>
      <c r="F2931">
        <v>4050</v>
      </c>
      <c r="G2931" t="s">
        <v>827</v>
      </c>
    </row>
    <row r="2932" spans="1:11">
      <c r="A2932" t="s">
        <v>1115</v>
      </c>
      <c r="B2932">
        <f>VLOOKUP(A2932,Sheet2!$A$2:$C$250,3)</f>
        <v>108</v>
      </c>
      <c r="C2932" t="str">
        <f>VLOOKUP(A2932,Sheet2!$A$2:$C$250,2)</f>
        <v>Yukon-Koyukuk/Upper Tanana</v>
      </c>
      <c r="D2932" t="s">
        <v>37</v>
      </c>
      <c r="E2932" t="s">
        <v>377</v>
      </c>
    </row>
    <row r="2933" spans="1:11">
      <c r="A2933" t="s">
        <v>1115</v>
      </c>
      <c r="B2933">
        <f>VLOOKUP(A2933,Sheet2!$A$2:$C$250,3)</f>
        <v>108</v>
      </c>
      <c r="C2933" t="str">
        <f>VLOOKUP(A2933,Sheet2!$A$2:$C$250,2)</f>
        <v>Yukon-Koyukuk/Upper Tanana</v>
      </c>
      <c r="D2933" t="s">
        <v>1113</v>
      </c>
      <c r="E2933" t="s">
        <v>1500</v>
      </c>
      <c r="F2933">
        <v>216</v>
      </c>
    </row>
    <row r="2934" spans="1:11">
      <c r="A2934" t="s">
        <v>2831</v>
      </c>
      <c r="B2934">
        <f>VLOOKUP(A2934,Sheet2!$A$2:$C$250,3)</f>
        <v>108</v>
      </c>
      <c r="C2934" t="str">
        <f>VLOOKUP(A2934,Sheet2!$A$2:$C$250,2)</f>
        <v>Yukon-Koyukuk/Upper Tanana</v>
      </c>
      <c r="D2934" t="s">
        <v>2833</v>
      </c>
      <c r="E2934" t="s">
        <v>1500</v>
      </c>
      <c r="F2934">
        <v>800</v>
      </c>
      <c r="I2934">
        <v>1037.4043795620437</v>
      </c>
      <c r="K2934">
        <v>428.50385649999993</v>
      </c>
    </row>
    <row r="2935" spans="1:11">
      <c r="A2935" t="s">
        <v>2831</v>
      </c>
      <c r="B2935">
        <f>VLOOKUP(A2935,Sheet2!$A$2:$C$250,3)</f>
        <v>108</v>
      </c>
      <c r="C2935" t="str">
        <f>VLOOKUP(A2935,Sheet2!$A$2:$C$250,2)</f>
        <v>Yukon-Koyukuk/Upper Tanana</v>
      </c>
      <c r="D2935" t="s">
        <v>2832</v>
      </c>
      <c r="E2935" t="s">
        <v>1500</v>
      </c>
      <c r="F2935">
        <v>2700</v>
      </c>
      <c r="I2935">
        <v>837.60583941605842</v>
      </c>
      <c r="K2935">
        <v>3257.5293174999997</v>
      </c>
    </row>
    <row r="2936" spans="1:11">
      <c r="A2936" t="s">
        <v>1115</v>
      </c>
      <c r="B2936">
        <f>VLOOKUP(A2936,Sheet2!$A$2:$C$250,3)</f>
        <v>108</v>
      </c>
      <c r="C2936" t="str">
        <f>VLOOKUP(A2936,Sheet2!$A$2:$C$250,2)</f>
        <v>Yukon-Koyukuk/Upper Tanana</v>
      </c>
      <c r="D2936" t="s">
        <v>1111</v>
      </c>
      <c r="E2936" t="s">
        <v>1500</v>
      </c>
    </row>
    <row r="2937" spans="1:11">
      <c r="A2937" t="s">
        <v>1115</v>
      </c>
      <c r="B2937">
        <f>VLOOKUP(A2937,Sheet2!$A$2:$C$250,3)</f>
        <v>108</v>
      </c>
      <c r="C2937" t="str">
        <f>VLOOKUP(A2937,Sheet2!$A$2:$C$250,2)</f>
        <v>Yukon-Koyukuk/Upper Tanana</v>
      </c>
      <c r="D2937" t="s">
        <v>185</v>
      </c>
      <c r="E2937" t="s">
        <v>1500</v>
      </c>
      <c r="G2937" t="s">
        <v>827</v>
      </c>
    </row>
    <row r="2938" spans="1:11">
      <c r="A2938" t="s">
        <v>1115</v>
      </c>
      <c r="B2938">
        <f>VLOOKUP(A2938,Sheet2!$A$2:$C$250,3)</f>
        <v>108</v>
      </c>
      <c r="C2938" t="str">
        <f>VLOOKUP(A2938,Sheet2!$A$2:$C$250,2)</f>
        <v>Yukon-Koyukuk/Upper Tanana</v>
      </c>
      <c r="D2938" t="s">
        <v>1112</v>
      </c>
      <c r="E2938" t="s">
        <v>2424</v>
      </c>
    </row>
    <row r="2939" spans="1:11">
      <c r="A2939" t="s">
        <v>1778</v>
      </c>
      <c r="B2939">
        <f>VLOOKUP(A2939,Sheet2!$A$2:$C$250,3)</f>
        <v>18</v>
      </c>
      <c r="C2939" t="str">
        <f>VLOOKUP(A2939,Sheet2!$A$2:$C$250,2)</f>
        <v>Aleutians</v>
      </c>
      <c r="D2939" t="s">
        <v>1777</v>
      </c>
      <c r="E2939" t="s">
        <v>3335</v>
      </c>
      <c r="F2939">
        <v>3497</v>
      </c>
      <c r="H2939" t="s">
        <v>6</v>
      </c>
    </row>
    <row r="2940" spans="1:11">
      <c r="A2940" t="s">
        <v>1778</v>
      </c>
      <c r="B2940">
        <f>VLOOKUP(A2940,Sheet2!$A$2:$C$250,3)</f>
        <v>18</v>
      </c>
      <c r="C2940" t="str">
        <f>VLOOKUP(A2940,Sheet2!$A$2:$C$250,2)</f>
        <v>Aleutians</v>
      </c>
      <c r="D2940" t="s">
        <v>448</v>
      </c>
      <c r="E2940" t="s">
        <v>377</v>
      </c>
      <c r="F2940">
        <v>2400</v>
      </c>
      <c r="H2940" t="s">
        <v>6</v>
      </c>
    </row>
    <row r="2941" spans="1:11">
      <c r="A2941" t="s">
        <v>1778</v>
      </c>
      <c r="B2941">
        <f>VLOOKUP(A2941,Sheet2!$A$2:$C$250,3)</f>
        <v>18</v>
      </c>
      <c r="C2941" t="str">
        <f>VLOOKUP(A2941,Sheet2!$A$2:$C$250,2)</f>
        <v>Aleutians</v>
      </c>
      <c r="D2941" t="s">
        <v>255</v>
      </c>
      <c r="E2941" t="s">
        <v>1500</v>
      </c>
      <c r="H2941" t="s">
        <v>6</v>
      </c>
    </row>
    <row r="2942" spans="1:11">
      <c r="A2942" t="s">
        <v>3515</v>
      </c>
      <c r="B2942">
        <f>VLOOKUP(A2942,Sheet2!$A$2:$C$250,3)</f>
        <v>18</v>
      </c>
      <c r="C2942" t="str">
        <f>VLOOKUP(A2942,Sheet2!$A$2:$C$250,2)</f>
        <v>Aleutians</v>
      </c>
      <c r="E2942" t="s">
        <v>3335</v>
      </c>
      <c r="F2942">
        <v>55277</v>
      </c>
    </row>
    <row r="2943" spans="1:11">
      <c r="A2943" t="s">
        <v>2113</v>
      </c>
      <c r="B2943">
        <f>VLOOKUP(A2943,Sheet2!$A$2:$C$250,3)</f>
        <v>562</v>
      </c>
      <c r="C2943" t="str">
        <f>VLOOKUP(A2943,Sheet2!$A$2:$C$250,2)</f>
        <v>Northwest Arctic</v>
      </c>
      <c r="D2943" t="s">
        <v>3517</v>
      </c>
      <c r="E2943" t="s">
        <v>3335</v>
      </c>
      <c r="F2943">
        <v>3120</v>
      </c>
    </row>
    <row r="2944" spans="1:11">
      <c r="A2944" t="s">
        <v>2113</v>
      </c>
      <c r="B2944">
        <f>VLOOKUP(A2944,Sheet2!$A$2:$C$250,3)</f>
        <v>562</v>
      </c>
      <c r="C2944" t="str">
        <f>VLOOKUP(A2944,Sheet2!$A$2:$C$250,2)</f>
        <v>Northwest Arctic</v>
      </c>
      <c r="D2944" t="s">
        <v>3516</v>
      </c>
      <c r="E2944" t="s">
        <v>3335</v>
      </c>
      <c r="F2944">
        <v>11461</v>
      </c>
      <c r="I2944">
        <v>40000</v>
      </c>
      <c r="K2944">
        <v>416654</v>
      </c>
    </row>
    <row r="2945" spans="1:11">
      <c r="A2945" t="s">
        <v>2113</v>
      </c>
      <c r="B2945">
        <f>VLOOKUP(A2945,Sheet2!$A$2:$C$250,3)</f>
        <v>562</v>
      </c>
      <c r="C2945" t="str">
        <f>VLOOKUP(A2945,Sheet2!$A$2:$C$250,2)</f>
        <v>Northwest Arctic</v>
      </c>
      <c r="E2945" t="s">
        <v>3335</v>
      </c>
      <c r="F2945">
        <v>51564</v>
      </c>
    </row>
    <row r="2946" spans="1:11">
      <c r="A2946" t="s">
        <v>2113</v>
      </c>
      <c r="B2946">
        <f>VLOOKUP(A2946,Sheet2!$A$2:$C$250,3)</f>
        <v>562</v>
      </c>
      <c r="C2946" t="str">
        <f>VLOOKUP(A2946,Sheet2!$A$2:$C$250,2)</f>
        <v>Northwest Arctic</v>
      </c>
      <c r="D2946" t="s">
        <v>3284</v>
      </c>
      <c r="E2946" t="s">
        <v>3232</v>
      </c>
      <c r="F2946">
        <v>5000</v>
      </c>
      <c r="I2946">
        <v>4000</v>
      </c>
      <c r="K2946">
        <v>50400</v>
      </c>
    </row>
    <row r="2947" spans="1:11">
      <c r="A2947" t="s">
        <v>2113</v>
      </c>
      <c r="B2947">
        <f>VLOOKUP(A2947,Sheet2!$A$2:$C$250,3)</f>
        <v>562</v>
      </c>
      <c r="C2947" t="str">
        <f>VLOOKUP(A2947,Sheet2!$A$2:$C$250,2)</f>
        <v>Northwest Arctic</v>
      </c>
      <c r="D2947" t="s">
        <v>3131</v>
      </c>
      <c r="E2947" t="s">
        <v>377</v>
      </c>
      <c r="F2947">
        <v>1512</v>
      </c>
    </row>
    <row r="2948" spans="1:11">
      <c r="A2948" t="s">
        <v>2113</v>
      </c>
      <c r="B2948">
        <f>VLOOKUP(A2948,Sheet2!$A$2:$C$250,3)</f>
        <v>562</v>
      </c>
      <c r="C2948" t="str">
        <f>VLOOKUP(A2948,Sheet2!$A$2:$C$250,2)</f>
        <v>Northwest Arctic</v>
      </c>
      <c r="D2948" t="s">
        <v>3132</v>
      </c>
      <c r="E2948" t="s">
        <v>377</v>
      </c>
      <c r="F2948">
        <v>2592</v>
      </c>
      <c r="I2948">
        <v>583</v>
      </c>
    </row>
    <row r="2949" spans="1:11">
      <c r="A2949" t="s">
        <v>2113</v>
      </c>
      <c r="B2949">
        <f>VLOOKUP(A2949,Sheet2!$A$2:$C$250,3)</f>
        <v>562</v>
      </c>
      <c r="C2949" t="str">
        <f>VLOOKUP(A2949,Sheet2!$A$2:$C$250,2)</f>
        <v>Northwest Arctic</v>
      </c>
      <c r="D2949" t="s">
        <v>2575</v>
      </c>
      <c r="E2949" t="s">
        <v>1500</v>
      </c>
      <c r="F2949">
        <v>96</v>
      </c>
    </row>
    <row r="2950" spans="1:11">
      <c r="A2950" t="s">
        <v>2113</v>
      </c>
      <c r="B2950">
        <f>VLOOKUP(A2950,Sheet2!$A$2:$C$250,3)</f>
        <v>562</v>
      </c>
      <c r="C2950" t="str">
        <f>VLOOKUP(A2950,Sheet2!$A$2:$C$250,2)</f>
        <v>Northwest Arctic</v>
      </c>
      <c r="D2950" t="s">
        <v>2836</v>
      </c>
      <c r="E2950" t="s">
        <v>1500</v>
      </c>
      <c r="F2950">
        <v>1240</v>
      </c>
    </row>
    <row r="2951" spans="1:11">
      <c r="A2951" t="s">
        <v>2834</v>
      </c>
      <c r="B2951">
        <f>VLOOKUP(A2951,Sheet2!$A$2:$C$250,3)</f>
        <v>562</v>
      </c>
      <c r="C2951" t="str">
        <f>VLOOKUP(A2951,Sheet2!$A$2:$C$250,2)</f>
        <v>Northwest Arctic</v>
      </c>
      <c r="D2951" t="s">
        <v>2835</v>
      </c>
      <c r="E2951" t="s">
        <v>1500</v>
      </c>
      <c r="F2951">
        <v>2000</v>
      </c>
      <c r="I2951">
        <v>719.01459854014604</v>
      </c>
      <c r="K2951">
        <v>4829.5434654999999</v>
      </c>
    </row>
    <row r="2952" spans="1:11">
      <c r="A2952" t="s">
        <v>2113</v>
      </c>
      <c r="B2952">
        <f>VLOOKUP(A2952,Sheet2!$A$2:$C$250,3)</f>
        <v>562</v>
      </c>
      <c r="C2952" t="str">
        <f>VLOOKUP(A2952,Sheet2!$A$2:$C$250,2)</f>
        <v>Northwest Arctic</v>
      </c>
      <c r="D2952" t="s">
        <v>2511</v>
      </c>
      <c r="E2952" t="s">
        <v>2424</v>
      </c>
      <c r="F2952">
        <v>4000</v>
      </c>
    </row>
    <row r="2953" spans="1:11">
      <c r="A2953" t="s">
        <v>2113</v>
      </c>
      <c r="B2953">
        <f>VLOOKUP(A2953,Sheet2!$A$2:$C$250,3)</f>
        <v>562</v>
      </c>
      <c r="C2953" t="str">
        <f>VLOOKUP(A2953,Sheet2!$A$2:$C$250,2)</f>
        <v>Northwest Arctic</v>
      </c>
      <c r="D2953" t="s">
        <v>8</v>
      </c>
      <c r="E2953" t="s">
        <v>213</v>
      </c>
    </row>
    <row r="2954" spans="1:11">
      <c r="A2954" t="s">
        <v>2113</v>
      </c>
      <c r="B2954">
        <f>VLOOKUP(A2954,Sheet2!$A$2:$C$250,3)</f>
        <v>562</v>
      </c>
      <c r="C2954" t="str">
        <f>VLOOKUP(A2954,Sheet2!$A$2:$C$250,2)</f>
        <v>Northwest Arctic</v>
      </c>
      <c r="D2954" t="s">
        <v>2209</v>
      </c>
      <c r="E2954" t="s">
        <v>2194</v>
      </c>
      <c r="F2954">
        <v>4864</v>
      </c>
      <c r="K2954">
        <v>116439</v>
      </c>
    </row>
    <row r="2955" spans="1:11">
      <c r="A2955" t="s">
        <v>2113</v>
      </c>
      <c r="B2955">
        <f>VLOOKUP(A2955,Sheet2!$A$2:$C$250,3)</f>
        <v>562</v>
      </c>
      <c r="C2955" t="str">
        <f>VLOOKUP(A2955,Sheet2!$A$2:$C$250,2)</f>
        <v>Northwest Arctic</v>
      </c>
      <c r="D2955" t="s">
        <v>2084</v>
      </c>
      <c r="E2955" t="s">
        <v>1980</v>
      </c>
      <c r="F2955">
        <v>336</v>
      </c>
    </row>
    <row r="2956" spans="1:11">
      <c r="A2956" t="s">
        <v>2113</v>
      </c>
      <c r="B2956">
        <f>VLOOKUP(A2956,Sheet2!$A$2:$C$250,3)</f>
        <v>562</v>
      </c>
      <c r="C2956" t="str">
        <f>VLOOKUP(A2956,Sheet2!$A$2:$C$250,2)</f>
        <v>Northwest Arctic</v>
      </c>
      <c r="D2956" t="s">
        <v>2051</v>
      </c>
      <c r="E2956" t="s">
        <v>1980</v>
      </c>
      <c r="F2956">
        <v>2000</v>
      </c>
    </row>
    <row r="2957" spans="1:11">
      <c r="A2957" t="s">
        <v>2388</v>
      </c>
      <c r="B2957">
        <f>VLOOKUP(A2957,Sheet2!$A$2:$C$250,3)</f>
        <v>3659</v>
      </c>
      <c r="C2957" t="str">
        <f>VLOOKUP(A2957,Sheet2!$A$2:$C$250,2)</f>
        <v>Bering Straits</v>
      </c>
      <c r="D2957" t="s">
        <v>4008</v>
      </c>
      <c r="E2957" t="s">
        <v>3335</v>
      </c>
      <c r="F2957">
        <v>162302</v>
      </c>
    </row>
    <row r="2958" spans="1:11">
      <c r="A2958" t="s">
        <v>2388</v>
      </c>
      <c r="B2958">
        <f>VLOOKUP(A2958,Sheet2!$A$2:$C$250,3)</f>
        <v>3659</v>
      </c>
      <c r="C2958" t="str">
        <f>VLOOKUP(A2958,Sheet2!$A$2:$C$250,2)</f>
        <v>Bering Straits</v>
      </c>
      <c r="E2958" t="s">
        <v>3335</v>
      </c>
      <c r="F2958">
        <v>222742</v>
      </c>
    </row>
    <row r="2959" spans="1:11">
      <c r="A2959" t="s">
        <v>2388</v>
      </c>
      <c r="B2959">
        <f>VLOOKUP(A2959,Sheet2!$A$2:$C$250,3)</f>
        <v>3659</v>
      </c>
      <c r="C2959" t="str">
        <f>VLOOKUP(A2959,Sheet2!$A$2:$C$250,2)</f>
        <v>Bering Straits</v>
      </c>
      <c r="D2959" t="s">
        <v>3922</v>
      </c>
      <c r="E2959" t="s">
        <v>3325</v>
      </c>
      <c r="F2959">
        <v>0</v>
      </c>
    </row>
    <row r="2960" spans="1:11">
      <c r="A2960" t="s">
        <v>2388</v>
      </c>
      <c r="B2960">
        <f>VLOOKUP(A2960,Sheet2!$A$2:$C$250,3)</f>
        <v>3659</v>
      </c>
      <c r="C2960" t="str">
        <f>VLOOKUP(A2960,Sheet2!$A$2:$C$250,2)</f>
        <v>Bering Straits</v>
      </c>
      <c r="D2960" t="s">
        <v>3980</v>
      </c>
      <c r="E2960" t="s">
        <v>3315</v>
      </c>
      <c r="F2960">
        <v>0</v>
      </c>
    </row>
    <row r="2961" spans="1:11">
      <c r="A2961" t="s">
        <v>2388</v>
      </c>
      <c r="B2961">
        <f>VLOOKUP(A2961,Sheet2!$A$2:$C$250,3)</f>
        <v>3659</v>
      </c>
      <c r="C2961" t="str">
        <f>VLOOKUP(A2961,Sheet2!$A$2:$C$250,2)</f>
        <v>Bering Straits</v>
      </c>
      <c r="D2961" t="s">
        <v>3979</v>
      </c>
      <c r="E2961" t="s">
        <v>3232</v>
      </c>
      <c r="F2961">
        <v>0</v>
      </c>
    </row>
    <row r="2962" spans="1:11">
      <c r="A2962" t="s">
        <v>2388</v>
      </c>
      <c r="B2962">
        <f>VLOOKUP(A2962,Sheet2!$A$2:$C$250,3)</f>
        <v>3659</v>
      </c>
      <c r="C2962" t="str">
        <f>VLOOKUP(A2962,Sheet2!$A$2:$C$250,2)</f>
        <v>Bering Straits</v>
      </c>
      <c r="D2962" t="s">
        <v>3979</v>
      </c>
      <c r="E2962" t="s">
        <v>3232</v>
      </c>
      <c r="F2962">
        <v>0</v>
      </c>
    </row>
    <row r="2963" spans="1:11">
      <c r="A2963" t="s">
        <v>2388</v>
      </c>
      <c r="B2963">
        <f>VLOOKUP(A2963,Sheet2!$A$2:$C$250,3)</f>
        <v>3659</v>
      </c>
      <c r="C2963" t="str">
        <f>VLOOKUP(A2963,Sheet2!$A$2:$C$250,2)</f>
        <v>Bering Straits</v>
      </c>
      <c r="D2963" t="s">
        <v>3979</v>
      </c>
      <c r="E2963" t="s">
        <v>3232</v>
      </c>
      <c r="F2963">
        <v>9924</v>
      </c>
    </row>
    <row r="2964" spans="1:11">
      <c r="A2964" t="s">
        <v>2388</v>
      </c>
      <c r="B2964">
        <f>VLOOKUP(A2964,Sheet2!$A$2:$C$250,3)</f>
        <v>3659</v>
      </c>
      <c r="C2964" t="str">
        <f>VLOOKUP(A2964,Sheet2!$A$2:$C$250,2)</f>
        <v>Bering Straits</v>
      </c>
      <c r="D2964" t="s">
        <v>3979</v>
      </c>
      <c r="E2964" t="s">
        <v>3232</v>
      </c>
      <c r="F2964">
        <v>9932</v>
      </c>
    </row>
    <row r="2965" spans="1:11">
      <c r="A2965" t="s">
        <v>2388</v>
      </c>
      <c r="B2965">
        <f>VLOOKUP(A2965,Sheet2!$A$2:$C$250,3)</f>
        <v>3659</v>
      </c>
      <c r="C2965" t="str">
        <f>VLOOKUP(A2965,Sheet2!$A$2:$C$250,2)</f>
        <v>Bering Straits</v>
      </c>
      <c r="D2965" t="s">
        <v>3954</v>
      </c>
      <c r="E2965" t="s">
        <v>377</v>
      </c>
      <c r="F2965">
        <v>8406</v>
      </c>
    </row>
    <row r="2966" spans="1:11">
      <c r="A2966" t="s">
        <v>2114</v>
      </c>
      <c r="B2966">
        <f>VLOOKUP(A2966,Sheet2!$A$2:$C$250,3)</f>
        <v>3659</v>
      </c>
      <c r="C2966" t="str">
        <f>VLOOKUP(A2966,Sheet2!$A$2:$C$250,2)</f>
        <v>Bering Straits</v>
      </c>
      <c r="D2966" t="s">
        <v>3134</v>
      </c>
      <c r="E2966" t="s">
        <v>377</v>
      </c>
      <c r="F2966">
        <v>12140</v>
      </c>
      <c r="I2966">
        <v>9047.9255474452548</v>
      </c>
      <c r="K2966">
        <v>74400.669599999994</v>
      </c>
    </row>
    <row r="2967" spans="1:11">
      <c r="A2967" t="s">
        <v>2388</v>
      </c>
      <c r="B2967">
        <f>VLOOKUP(A2967,Sheet2!$A$2:$C$250,3)</f>
        <v>3659</v>
      </c>
      <c r="C2967" t="str">
        <f>VLOOKUP(A2967,Sheet2!$A$2:$C$250,2)</f>
        <v>Bering Straits</v>
      </c>
      <c r="D2967" t="s">
        <v>3135</v>
      </c>
      <c r="E2967" t="s">
        <v>377</v>
      </c>
      <c r="F2967">
        <v>13346</v>
      </c>
      <c r="I2967">
        <v>8149</v>
      </c>
      <c r="K2967">
        <v>174372.56845999998</v>
      </c>
    </row>
    <row r="2968" spans="1:11">
      <c r="A2968" t="s">
        <v>2114</v>
      </c>
      <c r="B2968">
        <f>VLOOKUP(A2968,Sheet2!$A$2:$C$250,3)</f>
        <v>3659</v>
      </c>
      <c r="C2968" t="str">
        <f>VLOOKUP(A2968,Sheet2!$A$2:$C$250,2)</f>
        <v>Bering Straits</v>
      </c>
      <c r="D2968" t="s">
        <v>3133</v>
      </c>
      <c r="E2968" t="s">
        <v>377</v>
      </c>
      <c r="F2968">
        <v>16600</v>
      </c>
      <c r="I2968">
        <v>15320.141605839415</v>
      </c>
      <c r="K2968">
        <v>172747.554714</v>
      </c>
    </row>
    <row r="2969" spans="1:11">
      <c r="A2969" t="s">
        <v>2388</v>
      </c>
      <c r="B2969">
        <f>VLOOKUP(A2969,Sheet2!$A$2:$C$250,3)</f>
        <v>3659</v>
      </c>
      <c r="C2969" t="str">
        <f>VLOOKUP(A2969,Sheet2!$A$2:$C$250,2)</f>
        <v>Bering Straits</v>
      </c>
      <c r="D2969" t="s">
        <v>3925</v>
      </c>
      <c r="E2969" t="s">
        <v>1500</v>
      </c>
      <c r="F2969">
        <v>576</v>
      </c>
    </row>
    <row r="2970" spans="1:11">
      <c r="A2970" t="s">
        <v>2388</v>
      </c>
      <c r="B2970">
        <f>VLOOKUP(A2970,Sheet2!$A$2:$C$250,3)</f>
        <v>3659</v>
      </c>
      <c r="C2970" t="str">
        <f>VLOOKUP(A2970,Sheet2!$A$2:$C$250,2)</f>
        <v>Bering Straits</v>
      </c>
      <c r="D2970" t="s">
        <v>3926</v>
      </c>
      <c r="E2970" t="s">
        <v>1500</v>
      </c>
      <c r="F2970">
        <v>576</v>
      </c>
    </row>
    <row r="2971" spans="1:11">
      <c r="A2971" t="s">
        <v>2388</v>
      </c>
      <c r="B2971">
        <f>VLOOKUP(A2971,Sheet2!$A$2:$C$250,3)</f>
        <v>3659</v>
      </c>
      <c r="C2971" t="str">
        <f>VLOOKUP(A2971,Sheet2!$A$2:$C$250,2)</f>
        <v>Bering Straits</v>
      </c>
      <c r="D2971" t="s">
        <v>3971</v>
      </c>
      <c r="E2971" t="s">
        <v>1500</v>
      </c>
      <c r="F2971">
        <v>576</v>
      </c>
    </row>
    <row r="2972" spans="1:11">
      <c r="A2972" t="s">
        <v>2388</v>
      </c>
      <c r="B2972">
        <f>VLOOKUP(A2972,Sheet2!$A$2:$C$250,3)</f>
        <v>3659</v>
      </c>
      <c r="C2972" t="str">
        <f>VLOOKUP(A2972,Sheet2!$A$2:$C$250,2)</f>
        <v>Bering Straits</v>
      </c>
      <c r="D2972" t="s">
        <v>3987</v>
      </c>
      <c r="E2972" t="s">
        <v>1500</v>
      </c>
      <c r="F2972">
        <v>600</v>
      </c>
    </row>
    <row r="2973" spans="1:11">
      <c r="A2973" t="s">
        <v>2388</v>
      </c>
      <c r="B2973">
        <f>VLOOKUP(A2973,Sheet2!$A$2:$C$250,3)</f>
        <v>3659</v>
      </c>
      <c r="C2973" t="str">
        <f>VLOOKUP(A2973,Sheet2!$A$2:$C$250,2)</f>
        <v>Bering Straits</v>
      </c>
      <c r="D2973" t="s">
        <v>3988</v>
      </c>
      <c r="E2973" t="s">
        <v>1500</v>
      </c>
      <c r="F2973">
        <v>602</v>
      </c>
    </row>
    <row r="2974" spans="1:11">
      <c r="A2974" t="s">
        <v>2388</v>
      </c>
      <c r="B2974">
        <f>VLOOKUP(A2974,Sheet2!$A$2:$C$250,3)</f>
        <v>3659</v>
      </c>
      <c r="C2974" t="str">
        <f>VLOOKUP(A2974,Sheet2!$A$2:$C$250,2)</f>
        <v>Bering Straits</v>
      </c>
      <c r="D2974" t="s">
        <v>3940</v>
      </c>
      <c r="E2974" t="s">
        <v>1500</v>
      </c>
      <c r="F2974">
        <v>720</v>
      </c>
    </row>
    <row r="2975" spans="1:11">
      <c r="A2975" t="s">
        <v>2388</v>
      </c>
      <c r="B2975">
        <f>VLOOKUP(A2975,Sheet2!$A$2:$C$250,3)</f>
        <v>3659</v>
      </c>
      <c r="C2975" t="str">
        <f>VLOOKUP(A2975,Sheet2!$A$2:$C$250,2)</f>
        <v>Bering Straits</v>
      </c>
      <c r="D2975" t="s">
        <v>3918</v>
      </c>
      <c r="E2975" t="s">
        <v>1500</v>
      </c>
      <c r="F2975">
        <v>735</v>
      </c>
    </row>
    <row r="2976" spans="1:11">
      <c r="A2976" t="s">
        <v>2388</v>
      </c>
      <c r="B2976">
        <f>VLOOKUP(A2976,Sheet2!$A$2:$C$250,3)</f>
        <v>3659</v>
      </c>
      <c r="C2976" t="str">
        <f>VLOOKUP(A2976,Sheet2!$A$2:$C$250,2)</f>
        <v>Bering Straits</v>
      </c>
      <c r="D2976" t="s">
        <v>3982</v>
      </c>
      <c r="E2976" t="s">
        <v>1500</v>
      </c>
      <c r="F2976">
        <v>750</v>
      </c>
    </row>
    <row r="2977" spans="1:9">
      <c r="A2977" t="s">
        <v>2388</v>
      </c>
      <c r="B2977">
        <f>VLOOKUP(A2977,Sheet2!$A$2:$C$250,3)</f>
        <v>3659</v>
      </c>
      <c r="C2977" t="str">
        <f>VLOOKUP(A2977,Sheet2!$A$2:$C$250,2)</f>
        <v>Bering Straits</v>
      </c>
      <c r="D2977" t="s">
        <v>3943</v>
      </c>
      <c r="E2977" t="s">
        <v>1500</v>
      </c>
      <c r="F2977">
        <v>756</v>
      </c>
    </row>
    <row r="2978" spans="1:9">
      <c r="A2978" t="s">
        <v>2388</v>
      </c>
      <c r="B2978">
        <f>VLOOKUP(A2978,Sheet2!$A$2:$C$250,3)</f>
        <v>3659</v>
      </c>
      <c r="C2978" t="str">
        <f>VLOOKUP(A2978,Sheet2!$A$2:$C$250,2)</f>
        <v>Bering Straits</v>
      </c>
      <c r="D2978" t="s">
        <v>3965</v>
      </c>
      <c r="E2978" t="s">
        <v>1500</v>
      </c>
      <c r="F2978">
        <v>775</v>
      </c>
    </row>
    <row r="2979" spans="1:9">
      <c r="A2979" t="s">
        <v>2388</v>
      </c>
      <c r="B2979">
        <f>VLOOKUP(A2979,Sheet2!$A$2:$C$250,3)</f>
        <v>3659</v>
      </c>
      <c r="C2979" t="str">
        <f>VLOOKUP(A2979,Sheet2!$A$2:$C$250,2)</f>
        <v>Bering Straits</v>
      </c>
      <c r="D2979" t="s">
        <v>3946</v>
      </c>
      <c r="E2979" t="s">
        <v>1500</v>
      </c>
      <c r="F2979">
        <v>784</v>
      </c>
    </row>
    <row r="2980" spans="1:9">
      <c r="A2980" t="s">
        <v>2388</v>
      </c>
      <c r="B2980">
        <f>VLOOKUP(A2980,Sheet2!$A$2:$C$250,3)</f>
        <v>3659</v>
      </c>
      <c r="C2980" t="str">
        <f>VLOOKUP(A2980,Sheet2!$A$2:$C$250,2)</f>
        <v>Bering Straits</v>
      </c>
      <c r="D2980" t="s">
        <v>3923</v>
      </c>
      <c r="E2980" t="s">
        <v>1500</v>
      </c>
      <c r="F2980">
        <v>800</v>
      </c>
    </row>
    <row r="2981" spans="1:9">
      <c r="A2981" t="s">
        <v>2388</v>
      </c>
      <c r="B2981">
        <f>VLOOKUP(A2981,Sheet2!$A$2:$C$250,3)</f>
        <v>3659</v>
      </c>
      <c r="C2981" t="str">
        <f>VLOOKUP(A2981,Sheet2!$A$2:$C$250,2)</f>
        <v>Bering Straits</v>
      </c>
      <c r="D2981" t="s">
        <v>3983</v>
      </c>
      <c r="E2981" t="s">
        <v>1500</v>
      </c>
      <c r="F2981">
        <v>800</v>
      </c>
    </row>
    <row r="2982" spans="1:9">
      <c r="A2982" t="s">
        <v>2388</v>
      </c>
      <c r="B2982">
        <f>VLOOKUP(A2982,Sheet2!$A$2:$C$250,3)</f>
        <v>3659</v>
      </c>
      <c r="C2982" t="str">
        <f>VLOOKUP(A2982,Sheet2!$A$2:$C$250,2)</f>
        <v>Bering Straits</v>
      </c>
      <c r="D2982" t="s">
        <v>3989</v>
      </c>
      <c r="E2982" t="s">
        <v>1500</v>
      </c>
      <c r="F2982">
        <v>816</v>
      </c>
    </row>
    <row r="2983" spans="1:9">
      <c r="A2983" t="s">
        <v>2388</v>
      </c>
      <c r="B2983">
        <f>VLOOKUP(A2983,Sheet2!$A$2:$C$250,3)</f>
        <v>3659</v>
      </c>
      <c r="C2983" t="str">
        <f>VLOOKUP(A2983,Sheet2!$A$2:$C$250,2)</f>
        <v>Bering Straits</v>
      </c>
      <c r="D2983" t="s">
        <v>3941</v>
      </c>
      <c r="E2983" t="s">
        <v>1500</v>
      </c>
      <c r="F2983">
        <v>847</v>
      </c>
    </row>
    <row r="2984" spans="1:9">
      <c r="A2984" t="s">
        <v>2388</v>
      </c>
      <c r="B2984">
        <f>VLOOKUP(A2984,Sheet2!$A$2:$C$250,3)</f>
        <v>3659</v>
      </c>
      <c r="C2984" t="str">
        <f>VLOOKUP(A2984,Sheet2!$A$2:$C$250,2)</f>
        <v>Bering Straits</v>
      </c>
      <c r="D2984" t="s">
        <v>3938</v>
      </c>
      <c r="E2984" t="s">
        <v>1500</v>
      </c>
      <c r="F2984">
        <v>886</v>
      </c>
    </row>
    <row r="2985" spans="1:9">
      <c r="A2985" t="s">
        <v>2388</v>
      </c>
      <c r="B2985">
        <f>VLOOKUP(A2985,Sheet2!$A$2:$C$250,3)</f>
        <v>3659</v>
      </c>
      <c r="C2985" t="str">
        <f>VLOOKUP(A2985,Sheet2!$A$2:$C$250,2)</f>
        <v>Bering Straits</v>
      </c>
      <c r="D2985" t="s">
        <v>3945</v>
      </c>
      <c r="E2985" t="s">
        <v>1500</v>
      </c>
      <c r="F2985">
        <v>936</v>
      </c>
    </row>
    <row r="2986" spans="1:9">
      <c r="A2986" t="s">
        <v>2388</v>
      </c>
      <c r="B2986">
        <f>VLOOKUP(A2986,Sheet2!$A$2:$C$250,3)</f>
        <v>3659</v>
      </c>
      <c r="C2986" t="str">
        <f>VLOOKUP(A2986,Sheet2!$A$2:$C$250,2)</f>
        <v>Bering Straits</v>
      </c>
      <c r="D2986" t="s">
        <v>3918</v>
      </c>
      <c r="E2986" t="s">
        <v>1500</v>
      </c>
      <c r="F2986">
        <v>936</v>
      </c>
    </row>
    <row r="2987" spans="1:9">
      <c r="A2987" t="s">
        <v>2388</v>
      </c>
      <c r="B2987">
        <f>VLOOKUP(A2987,Sheet2!$A$2:$C$250,3)</f>
        <v>3659</v>
      </c>
      <c r="C2987" t="str">
        <f>VLOOKUP(A2987,Sheet2!$A$2:$C$250,2)</f>
        <v>Bering Straits</v>
      </c>
      <c r="D2987" t="s">
        <v>3935</v>
      </c>
      <c r="E2987" t="s">
        <v>1500</v>
      </c>
      <c r="F2987">
        <v>938</v>
      </c>
    </row>
    <row r="2988" spans="1:9">
      <c r="A2988" t="s">
        <v>2388</v>
      </c>
      <c r="B2988">
        <f>VLOOKUP(A2988,Sheet2!$A$2:$C$250,3)</f>
        <v>3659</v>
      </c>
      <c r="C2988" t="str">
        <f>VLOOKUP(A2988,Sheet2!$A$2:$C$250,2)</f>
        <v>Bering Straits</v>
      </c>
      <c r="D2988" t="s">
        <v>3950</v>
      </c>
      <c r="E2988" t="s">
        <v>1500</v>
      </c>
      <c r="F2988">
        <v>1000</v>
      </c>
    </row>
    <row r="2989" spans="1:9">
      <c r="A2989" t="s">
        <v>2388</v>
      </c>
      <c r="B2989">
        <f>VLOOKUP(A2989,Sheet2!$A$2:$C$250,3)</f>
        <v>3659</v>
      </c>
      <c r="C2989" t="str">
        <f>VLOOKUP(A2989,Sheet2!$A$2:$C$250,2)</f>
        <v>Bering Straits</v>
      </c>
      <c r="D2989" t="s">
        <v>3934</v>
      </c>
      <c r="E2989" t="s">
        <v>1500</v>
      </c>
      <c r="F2989">
        <v>1024</v>
      </c>
    </row>
    <row r="2990" spans="1:9">
      <c r="A2990" t="s">
        <v>2388</v>
      </c>
      <c r="B2990">
        <f>VLOOKUP(A2990,Sheet2!$A$2:$C$250,3)</f>
        <v>3659</v>
      </c>
      <c r="C2990" t="str">
        <f>VLOOKUP(A2990,Sheet2!$A$2:$C$250,2)</f>
        <v>Bering Straits</v>
      </c>
      <c r="D2990" t="s">
        <v>3943</v>
      </c>
      <c r="E2990" t="s">
        <v>1500</v>
      </c>
      <c r="F2990">
        <v>1128</v>
      </c>
    </row>
    <row r="2991" spans="1:9">
      <c r="A2991" t="s">
        <v>2114</v>
      </c>
      <c r="B2991">
        <f>VLOOKUP(A2991,Sheet2!$A$2:$C$250,3)</f>
        <v>3659</v>
      </c>
      <c r="C2991" t="str">
        <f>VLOOKUP(A2991,Sheet2!$A$2:$C$250,2)</f>
        <v>Bering Straits</v>
      </c>
      <c r="D2991" t="s">
        <v>2840</v>
      </c>
      <c r="E2991" t="s">
        <v>1500</v>
      </c>
      <c r="F2991">
        <v>1225</v>
      </c>
      <c r="I2991">
        <v>1148.9781021897811</v>
      </c>
    </row>
    <row r="2992" spans="1:9">
      <c r="A2992" t="s">
        <v>2388</v>
      </c>
      <c r="B2992">
        <f>VLOOKUP(A2992,Sheet2!$A$2:$C$250,3)</f>
        <v>3659</v>
      </c>
      <c r="C2992" t="str">
        <f>VLOOKUP(A2992,Sheet2!$A$2:$C$250,2)</f>
        <v>Bering Straits</v>
      </c>
      <c r="D2992" t="s">
        <v>3991</v>
      </c>
      <c r="E2992" t="s">
        <v>1500</v>
      </c>
      <c r="F2992">
        <v>1246</v>
      </c>
    </row>
    <row r="2993" spans="1:6">
      <c r="A2993" t="s">
        <v>2388</v>
      </c>
      <c r="B2993">
        <f>VLOOKUP(A2993,Sheet2!$A$2:$C$250,3)</f>
        <v>3659</v>
      </c>
      <c r="C2993" t="str">
        <f>VLOOKUP(A2993,Sheet2!$A$2:$C$250,2)</f>
        <v>Bering Straits</v>
      </c>
      <c r="D2993" t="s">
        <v>3932</v>
      </c>
      <c r="E2993" t="s">
        <v>1500</v>
      </c>
      <c r="F2993">
        <v>1250</v>
      </c>
    </row>
    <row r="2994" spans="1:6">
      <c r="A2994" t="s">
        <v>2388</v>
      </c>
      <c r="B2994">
        <f>VLOOKUP(A2994,Sheet2!$A$2:$C$250,3)</f>
        <v>3659</v>
      </c>
      <c r="C2994" t="str">
        <f>VLOOKUP(A2994,Sheet2!$A$2:$C$250,2)</f>
        <v>Bering Straits</v>
      </c>
      <c r="D2994" t="s">
        <v>3936</v>
      </c>
      <c r="E2994" t="s">
        <v>1500</v>
      </c>
      <c r="F2994">
        <v>1267</v>
      </c>
    </row>
    <row r="2995" spans="1:6">
      <c r="A2995" t="s">
        <v>2388</v>
      </c>
      <c r="B2995">
        <f>VLOOKUP(A2995,Sheet2!$A$2:$C$250,3)</f>
        <v>3659</v>
      </c>
      <c r="C2995" t="str">
        <f>VLOOKUP(A2995,Sheet2!$A$2:$C$250,2)</f>
        <v>Bering Straits</v>
      </c>
      <c r="D2995" t="s">
        <v>3949</v>
      </c>
      <c r="E2995" t="s">
        <v>1500</v>
      </c>
      <c r="F2995">
        <v>1280</v>
      </c>
    </row>
    <row r="2996" spans="1:6">
      <c r="A2996" t="s">
        <v>2388</v>
      </c>
      <c r="B2996">
        <f>VLOOKUP(A2996,Sheet2!$A$2:$C$250,3)</f>
        <v>3659</v>
      </c>
      <c r="C2996" t="str">
        <f>VLOOKUP(A2996,Sheet2!$A$2:$C$250,2)</f>
        <v>Bering Straits</v>
      </c>
      <c r="D2996" t="s">
        <v>3937</v>
      </c>
      <c r="E2996" t="s">
        <v>1500</v>
      </c>
      <c r="F2996">
        <v>1290</v>
      </c>
    </row>
    <row r="2997" spans="1:6">
      <c r="A2997" t="s">
        <v>2388</v>
      </c>
      <c r="B2997">
        <f>VLOOKUP(A2997,Sheet2!$A$2:$C$250,3)</f>
        <v>3659</v>
      </c>
      <c r="C2997" t="str">
        <f>VLOOKUP(A2997,Sheet2!$A$2:$C$250,2)</f>
        <v>Bering Straits</v>
      </c>
      <c r="D2997" t="s">
        <v>3930</v>
      </c>
      <c r="E2997" t="s">
        <v>1500</v>
      </c>
      <c r="F2997">
        <v>1352</v>
      </c>
    </row>
    <row r="2998" spans="1:6">
      <c r="A2998" t="s">
        <v>2388</v>
      </c>
      <c r="B2998">
        <f>VLOOKUP(A2998,Sheet2!$A$2:$C$250,3)</f>
        <v>3659</v>
      </c>
      <c r="C2998" t="str">
        <f>VLOOKUP(A2998,Sheet2!$A$2:$C$250,2)</f>
        <v>Bering Straits</v>
      </c>
      <c r="D2998" t="s">
        <v>3924</v>
      </c>
      <c r="E2998" t="s">
        <v>1500</v>
      </c>
      <c r="F2998">
        <v>1445</v>
      </c>
    </row>
    <row r="2999" spans="1:6">
      <c r="A2999" t="s">
        <v>2388</v>
      </c>
      <c r="B2999">
        <f>VLOOKUP(A2999,Sheet2!$A$2:$C$250,3)</f>
        <v>3659</v>
      </c>
      <c r="C2999" t="str">
        <f>VLOOKUP(A2999,Sheet2!$A$2:$C$250,2)</f>
        <v>Bering Straits</v>
      </c>
      <c r="D2999" t="s">
        <v>3931</v>
      </c>
      <c r="E2999" t="s">
        <v>1500</v>
      </c>
      <c r="F2999">
        <v>1527</v>
      </c>
    </row>
    <row r="3000" spans="1:6">
      <c r="A3000" t="s">
        <v>2388</v>
      </c>
      <c r="B3000">
        <f>VLOOKUP(A3000,Sheet2!$A$2:$C$250,3)</f>
        <v>3659</v>
      </c>
      <c r="C3000" t="str">
        <f>VLOOKUP(A3000,Sheet2!$A$2:$C$250,2)</f>
        <v>Bering Straits</v>
      </c>
      <c r="D3000" t="s">
        <v>3955</v>
      </c>
      <c r="E3000" t="s">
        <v>1500</v>
      </c>
      <c r="F3000">
        <v>1554</v>
      </c>
    </row>
    <row r="3001" spans="1:6">
      <c r="A3001" t="s">
        <v>2388</v>
      </c>
      <c r="B3001">
        <f>VLOOKUP(A3001,Sheet2!$A$2:$C$250,3)</f>
        <v>3659</v>
      </c>
      <c r="C3001" t="str">
        <f>VLOOKUP(A3001,Sheet2!$A$2:$C$250,2)</f>
        <v>Bering Straits</v>
      </c>
      <c r="D3001" t="s">
        <v>3953</v>
      </c>
      <c r="E3001" t="s">
        <v>1500</v>
      </c>
      <c r="F3001">
        <v>1600</v>
      </c>
    </row>
    <row r="3002" spans="1:6">
      <c r="A3002" t="s">
        <v>2388</v>
      </c>
      <c r="B3002">
        <f>VLOOKUP(A3002,Sheet2!$A$2:$C$250,3)</f>
        <v>3659</v>
      </c>
      <c r="C3002" t="str">
        <f>VLOOKUP(A3002,Sheet2!$A$2:$C$250,2)</f>
        <v>Bering Straits</v>
      </c>
      <c r="D3002" t="s">
        <v>3923</v>
      </c>
      <c r="E3002" t="s">
        <v>1500</v>
      </c>
      <c r="F3002">
        <v>1600</v>
      </c>
    </row>
    <row r="3003" spans="1:6">
      <c r="A3003" t="s">
        <v>2388</v>
      </c>
      <c r="B3003">
        <f>VLOOKUP(A3003,Sheet2!$A$2:$C$250,3)</f>
        <v>3659</v>
      </c>
      <c r="C3003" t="str">
        <f>VLOOKUP(A3003,Sheet2!$A$2:$C$250,2)</f>
        <v>Bering Straits</v>
      </c>
      <c r="D3003" t="s">
        <v>3918</v>
      </c>
      <c r="E3003" t="s">
        <v>1500</v>
      </c>
      <c r="F3003">
        <v>1681</v>
      </c>
    </row>
    <row r="3004" spans="1:6">
      <c r="A3004" t="s">
        <v>2388</v>
      </c>
      <c r="B3004">
        <f>VLOOKUP(A3004,Sheet2!$A$2:$C$250,3)</f>
        <v>3659</v>
      </c>
      <c r="C3004" t="str">
        <f>VLOOKUP(A3004,Sheet2!$A$2:$C$250,2)</f>
        <v>Bering Straits</v>
      </c>
      <c r="D3004" t="s">
        <v>3974</v>
      </c>
      <c r="E3004" t="s">
        <v>1500</v>
      </c>
      <c r="F3004">
        <v>1696</v>
      </c>
    </row>
    <row r="3005" spans="1:6">
      <c r="A3005" t="s">
        <v>2388</v>
      </c>
      <c r="B3005">
        <f>VLOOKUP(A3005,Sheet2!$A$2:$C$250,3)</f>
        <v>3659</v>
      </c>
      <c r="C3005" t="str">
        <f>VLOOKUP(A3005,Sheet2!$A$2:$C$250,2)</f>
        <v>Bering Straits</v>
      </c>
      <c r="D3005" t="s">
        <v>3962</v>
      </c>
      <c r="E3005" t="s">
        <v>1500</v>
      </c>
      <c r="F3005">
        <v>1800</v>
      </c>
    </row>
    <row r="3006" spans="1:6">
      <c r="A3006" t="s">
        <v>2388</v>
      </c>
      <c r="B3006">
        <f>VLOOKUP(A3006,Sheet2!$A$2:$C$250,3)</f>
        <v>3659</v>
      </c>
      <c r="C3006" t="str">
        <f>VLOOKUP(A3006,Sheet2!$A$2:$C$250,2)</f>
        <v>Bering Straits</v>
      </c>
      <c r="D3006" t="s">
        <v>3951</v>
      </c>
      <c r="E3006" t="s">
        <v>1500</v>
      </c>
      <c r="F3006">
        <v>1905</v>
      </c>
    </row>
    <row r="3007" spans="1:6">
      <c r="A3007" t="s">
        <v>2388</v>
      </c>
      <c r="B3007">
        <f>VLOOKUP(A3007,Sheet2!$A$2:$C$250,3)</f>
        <v>3659</v>
      </c>
      <c r="C3007" t="str">
        <f>VLOOKUP(A3007,Sheet2!$A$2:$C$250,2)</f>
        <v>Bering Straits</v>
      </c>
      <c r="D3007" t="s">
        <v>3993</v>
      </c>
      <c r="E3007" t="s">
        <v>1500</v>
      </c>
      <c r="F3007">
        <v>1920</v>
      </c>
    </row>
    <row r="3008" spans="1:6">
      <c r="A3008" t="s">
        <v>2388</v>
      </c>
      <c r="B3008">
        <f>VLOOKUP(A3008,Sheet2!$A$2:$C$250,3)</f>
        <v>3659</v>
      </c>
      <c r="C3008" t="str">
        <f>VLOOKUP(A3008,Sheet2!$A$2:$C$250,2)</f>
        <v>Bering Straits</v>
      </c>
      <c r="D3008" t="s">
        <v>3944</v>
      </c>
      <c r="E3008" t="s">
        <v>1500</v>
      </c>
      <c r="F3008">
        <v>1944</v>
      </c>
    </row>
    <row r="3009" spans="1:11">
      <c r="A3009" t="s">
        <v>2388</v>
      </c>
      <c r="B3009">
        <f>VLOOKUP(A3009,Sheet2!$A$2:$C$250,3)</f>
        <v>3659</v>
      </c>
      <c r="C3009" t="str">
        <f>VLOOKUP(A3009,Sheet2!$A$2:$C$250,2)</f>
        <v>Bering Straits</v>
      </c>
      <c r="D3009" t="s">
        <v>3927</v>
      </c>
      <c r="E3009" t="s">
        <v>1500</v>
      </c>
      <c r="F3009">
        <v>1992</v>
      </c>
    </row>
    <row r="3010" spans="1:11">
      <c r="A3010" t="s">
        <v>2114</v>
      </c>
      <c r="B3010">
        <f>VLOOKUP(A3010,Sheet2!$A$2:$C$250,3)</f>
        <v>3659</v>
      </c>
      <c r="C3010" t="str">
        <f>VLOOKUP(A3010,Sheet2!$A$2:$C$250,2)</f>
        <v>Bering Straits</v>
      </c>
      <c r="D3010" t="s">
        <v>2841</v>
      </c>
      <c r="E3010" t="s">
        <v>1500</v>
      </c>
      <c r="F3010">
        <v>2000</v>
      </c>
      <c r="I3010">
        <v>1202.7416058394158</v>
      </c>
      <c r="K3010">
        <v>29171.262538999996</v>
      </c>
    </row>
    <row r="3011" spans="1:11">
      <c r="A3011" t="s">
        <v>2388</v>
      </c>
      <c r="B3011">
        <f>VLOOKUP(A3011,Sheet2!$A$2:$C$250,3)</f>
        <v>3659</v>
      </c>
      <c r="C3011" t="str">
        <f>VLOOKUP(A3011,Sheet2!$A$2:$C$250,2)</f>
        <v>Bering Straits</v>
      </c>
      <c r="D3011" t="s">
        <v>3772</v>
      </c>
      <c r="E3011" t="s">
        <v>1500</v>
      </c>
      <c r="F3011">
        <v>2024</v>
      </c>
    </row>
    <row r="3012" spans="1:11">
      <c r="A3012" t="s">
        <v>2388</v>
      </c>
      <c r="B3012">
        <f>VLOOKUP(A3012,Sheet2!$A$2:$C$250,3)</f>
        <v>3659</v>
      </c>
      <c r="C3012" t="str">
        <f>VLOOKUP(A3012,Sheet2!$A$2:$C$250,2)</f>
        <v>Bering Straits</v>
      </c>
      <c r="D3012" t="s">
        <v>3930</v>
      </c>
      <c r="E3012" t="s">
        <v>1500</v>
      </c>
      <c r="F3012">
        <v>2048</v>
      </c>
    </row>
    <row r="3013" spans="1:11">
      <c r="A3013" t="s">
        <v>2388</v>
      </c>
      <c r="B3013">
        <f>VLOOKUP(A3013,Sheet2!$A$2:$C$250,3)</f>
        <v>3659</v>
      </c>
      <c r="C3013" t="str">
        <f>VLOOKUP(A3013,Sheet2!$A$2:$C$250,2)</f>
        <v>Bering Straits</v>
      </c>
      <c r="D3013" t="s">
        <v>3986</v>
      </c>
      <c r="E3013" t="s">
        <v>1500</v>
      </c>
      <c r="F3013">
        <v>2080</v>
      </c>
    </row>
    <row r="3014" spans="1:11">
      <c r="A3014" t="s">
        <v>2388</v>
      </c>
      <c r="B3014">
        <f>VLOOKUP(A3014,Sheet2!$A$2:$C$250,3)</f>
        <v>3659</v>
      </c>
      <c r="C3014" t="str">
        <f>VLOOKUP(A3014,Sheet2!$A$2:$C$250,2)</f>
        <v>Bering Straits</v>
      </c>
      <c r="D3014" t="s">
        <v>3994</v>
      </c>
      <c r="E3014" t="s">
        <v>1500</v>
      </c>
      <c r="F3014">
        <v>2080</v>
      </c>
    </row>
    <row r="3015" spans="1:11">
      <c r="A3015" t="s">
        <v>2388</v>
      </c>
      <c r="B3015">
        <f>VLOOKUP(A3015,Sheet2!$A$2:$C$250,3)</f>
        <v>3659</v>
      </c>
      <c r="C3015" t="str">
        <f>VLOOKUP(A3015,Sheet2!$A$2:$C$250,2)</f>
        <v>Bering Straits</v>
      </c>
      <c r="D3015" t="s">
        <v>3995</v>
      </c>
      <c r="E3015" t="s">
        <v>1500</v>
      </c>
      <c r="F3015">
        <v>2100</v>
      </c>
    </row>
    <row r="3016" spans="1:11">
      <c r="A3016" t="s">
        <v>2388</v>
      </c>
      <c r="B3016">
        <f>VLOOKUP(A3016,Sheet2!$A$2:$C$250,3)</f>
        <v>3659</v>
      </c>
      <c r="C3016" t="str">
        <f>VLOOKUP(A3016,Sheet2!$A$2:$C$250,2)</f>
        <v>Bering Straits</v>
      </c>
      <c r="D3016" t="s">
        <v>3960</v>
      </c>
      <c r="E3016" t="s">
        <v>1500</v>
      </c>
      <c r="F3016">
        <v>2220</v>
      </c>
    </row>
    <row r="3017" spans="1:11">
      <c r="A3017" t="s">
        <v>2388</v>
      </c>
      <c r="B3017">
        <f>VLOOKUP(A3017,Sheet2!$A$2:$C$250,3)</f>
        <v>3659</v>
      </c>
      <c r="C3017" t="str">
        <f>VLOOKUP(A3017,Sheet2!$A$2:$C$250,2)</f>
        <v>Bering Straits</v>
      </c>
      <c r="D3017" t="s">
        <v>3996</v>
      </c>
      <c r="E3017" t="s">
        <v>1500</v>
      </c>
      <c r="F3017">
        <v>2275</v>
      </c>
    </row>
    <row r="3018" spans="1:11">
      <c r="A3018" t="s">
        <v>2388</v>
      </c>
      <c r="B3018">
        <f>VLOOKUP(A3018,Sheet2!$A$2:$C$250,3)</f>
        <v>3659</v>
      </c>
      <c r="C3018" t="str">
        <f>VLOOKUP(A3018,Sheet2!$A$2:$C$250,2)</f>
        <v>Bering Straits</v>
      </c>
      <c r="D3018" t="s">
        <v>3933</v>
      </c>
      <c r="E3018" t="s">
        <v>1500</v>
      </c>
      <c r="F3018">
        <v>2307</v>
      </c>
    </row>
    <row r="3019" spans="1:11">
      <c r="A3019" t="s">
        <v>2388</v>
      </c>
      <c r="B3019">
        <f>VLOOKUP(A3019,Sheet2!$A$2:$C$250,3)</f>
        <v>3659</v>
      </c>
      <c r="C3019" t="str">
        <f>VLOOKUP(A3019,Sheet2!$A$2:$C$250,2)</f>
        <v>Bering Straits</v>
      </c>
      <c r="D3019" t="s">
        <v>3963</v>
      </c>
      <c r="E3019" t="s">
        <v>1500</v>
      </c>
      <c r="F3019">
        <v>2320</v>
      </c>
    </row>
    <row r="3020" spans="1:11">
      <c r="A3020" t="s">
        <v>2388</v>
      </c>
      <c r="B3020">
        <f>VLOOKUP(A3020,Sheet2!$A$2:$C$250,3)</f>
        <v>3659</v>
      </c>
      <c r="C3020" t="str">
        <f>VLOOKUP(A3020,Sheet2!$A$2:$C$250,2)</f>
        <v>Bering Straits</v>
      </c>
      <c r="D3020" t="s">
        <v>3957</v>
      </c>
      <c r="E3020" t="s">
        <v>1500</v>
      </c>
      <c r="F3020">
        <v>2400</v>
      </c>
    </row>
    <row r="3021" spans="1:11">
      <c r="A3021" t="s">
        <v>2388</v>
      </c>
      <c r="B3021">
        <f>VLOOKUP(A3021,Sheet2!$A$2:$C$250,3)</f>
        <v>3659</v>
      </c>
      <c r="C3021" t="str">
        <f>VLOOKUP(A3021,Sheet2!$A$2:$C$250,2)</f>
        <v>Bering Straits</v>
      </c>
      <c r="D3021" t="s">
        <v>3918</v>
      </c>
      <c r="E3021" t="s">
        <v>1500</v>
      </c>
      <c r="F3021">
        <v>2400</v>
      </c>
    </row>
    <row r="3022" spans="1:11">
      <c r="A3022" t="s">
        <v>2388</v>
      </c>
      <c r="B3022">
        <f>VLOOKUP(A3022,Sheet2!$A$2:$C$250,3)</f>
        <v>3659</v>
      </c>
      <c r="C3022" t="str">
        <f>VLOOKUP(A3022,Sheet2!$A$2:$C$250,2)</f>
        <v>Bering Straits</v>
      </c>
      <c r="D3022" t="s">
        <v>3969</v>
      </c>
      <c r="E3022" t="s">
        <v>1500</v>
      </c>
      <c r="F3022">
        <v>2400</v>
      </c>
    </row>
    <row r="3023" spans="1:11">
      <c r="A3023" t="s">
        <v>2388</v>
      </c>
      <c r="B3023">
        <f>VLOOKUP(A3023,Sheet2!$A$2:$C$250,3)</f>
        <v>3659</v>
      </c>
      <c r="C3023" t="str">
        <f>VLOOKUP(A3023,Sheet2!$A$2:$C$250,2)</f>
        <v>Bering Straits</v>
      </c>
      <c r="D3023" t="s">
        <v>3997</v>
      </c>
      <c r="E3023" t="s">
        <v>1500</v>
      </c>
      <c r="F3023">
        <v>2400</v>
      </c>
    </row>
    <row r="3024" spans="1:11">
      <c r="A3024" t="s">
        <v>2114</v>
      </c>
      <c r="B3024">
        <f>VLOOKUP(A3024,Sheet2!$A$2:$C$250,3)</f>
        <v>3659</v>
      </c>
      <c r="C3024" t="str">
        <f>VLOOKUP(A3024,Sheet2!$A$2:$C$250,2)</f>
        <v>Bering Straits</v>
      </c>
      <c r="D3024" t="s">
        <v>2839</v>
      </c>
      <c r="E3024" t="s">
        <v>1500</v>
      </c>
      <c r="F3024">
        <v>2500</v>
      </c>
      <c r="I3024">
        <v>1186.8437956204377</v>
      </c>
      <c r="K3024">
        <v>10866.097793999998</v>
      </c>
    </row>
    <row r="3025" spans="1:6">
      <c r="A3025" t="s">
        <v>2388</v>
      </c>
      <c r="B3025">
        <f>VLOOKUP(A3025,Sheet2!$A$2:$C$250,3)</f>
        <v>3659</v>
      </c>
      <c r="C3025" t="str">
        <f>VLOOKUP(A3025,Sheet2!$A$2:$C$250,2)</f>
        <v>Bering Straits</v>
      </c>
      <c r="D3025" t="s">
        <v>3958</v>
      </c>
      <c r="E3025" t="s">
        <v>1500</v>
      </c>
      <c r="F3025">
        <v>2560</v>
      </c>
    </row>
    <row r="3026" spans="1:6">
      <c r="A3026" t="s">
        <v>2388</v>
      </c>
      <c r="B3026">
        <f>VLOOKUP(A3026,Sheet2!$A$2:$C$250,3)</f>
        <v>3659</v>
      </c>
      <c r="C3026" t="str">
        <f>VLOOKUP(A3026,Sheet2!$A$2:$C$250,2)</f>
        <v>Bering Straits</v>
      </c>
      <c r="D3026" t="s">
        <v>3948</v>
      </c>
      <c r="E3026" t="s">
        <v>1500</v>
      </c>
      <c r="F3026">
        <v>3020</v>
      </c>
    </row>
    <row r="3027" spans="1:6">
      <c r="A3027" t="s">
        <v>2388</v>
      </c>
      <c r="B3027">
        <f>VLOOKUP(A3027,Sheet2!$A$2:$C$250,3)</f>
        <v>3659</v>
      </c>
      <c r="C3027" t="str">
        <f>VLOOKUP(A3027,Sheet2!$A$2:$C$250,2)</f>
        <v>Bering Straits</v>
      </c>
      <c r="D3027" t="s">
        <v>3951</v>
      </c>
      <c r="E3027" t="s">
        <v>1500</v>
      </c>
      <c r="F3027">
        <v>3250</v>
      </c>
    </row>
    <row r="3028" spans="1:6">
      <c r="A3028" t="s">
        <v>2388</v>
      </c>
      <c r="B3028">
        <f>VLOOKUP(A3028,Sheet2!$A$2:$C$250,3)</f>
        <v>3659</v>
      </c>
      <c r="C3028" t="str">
        <f>VLOOKUP(A3028,Sheet2!$A$2:$C$250,2)</f>
        <v>Bering Straits</v>
      </c>
      <c r="D3028" t="s">
        <v>3982</v>
      </c>
      <c r="E3028" t="s">
        <v>1500</v>
      </c>
      <c r="F3028">
        <v>3269</v>
      </c>
    </row>
    <row r="3029" spans="1:6">
      <c r="A3029" t="s">
        <v>2388</v>
      </c>
      <c r="B3029">
        <f>VLOOKUP(A3029,Sheet2!$A$2:$C$250,3)</f>
        <v>3659</v>
      </c>
      <c r="C3029" t="str">
        <f>VLOOKUP(A3029,Sheet2!$A$2:$C$250,2)</f>
        <v>Bering Straits</v>
      </c>
      <c r="D3029" t="s">
        <v>3929</v>
      </c>
      <c r="E3029" t="s">
        <v>1500</v>
      </c>
      <c r="F3029">
        <v>3573</v>
      </c>
    </row>
    <row r="3030" spans="1:6">
      <c r="A3030" t="s">
        <v>2388</v>
      </c>
      <c r="B3030">
        <f>VLOOKUP(A3030,Sheet2!$A$2:$C$250,3)</f>
        <v>3659</v>
      </c>
      <c r="C3030" t="str">
        <f>VLOOKUP(A3030,Sheet2!$A$2:$C$250,2)</f>
        <v>Bering Straits</v>
      </c>
      <c r="D3030" t="s">
        <v>3957</v>
      </c>
      <c r="E3030" t="s">
        <v>1500</v>
      </c>
      <c r="F3030">
        <v>3600</v>
      </c>
    </row>
    <row r="3031" spans="1:6">
      <c r="A3031" t="s">
        <v>2388</v>
      </c>
      <c r="B3031">
        <f>VLOOKUP(A3031,Sheet2!$A$2:$C$250,3)</f>
        <v>3659</v>
      </c>
      <c r="C3031" t="str">
        <f>VLOOKUP(A3031,Sheet2!$A$2:$C$250,2)</f>
        <v>Bering Straits</v>
      </c>
      <c r="D3031" t="s">
        <v>3963</v>
      </c>
      <c r="E3031" t="s">
        <v>1500</v>
      </c>
      <c r="F3031">
        <v>3640</v>
      </c>
    </row>
    <row r="3032" spans="1:6">
      <c r="A3032" t="s">
        <v>2388</v>
      </c>
      <c r="B3032">
        <f>VLOOKUP(A3032,Sheet2!$A$2:$C$250,3)</f>
        <v>3659</v>
      </c>
      <c r="C3032" t="str">
        <f>VLOOKUP(A3032,Sheet2!$A$2:$C$250,2)</f>
        <v>Bering Straits</v>
      </c>
      <c r="D3032" t="s">
        <v>3939</v>
      </c>
      <c r="E3032" t="s">
        <v>1500</v>
      </c>
      <c r="F3032">
        <v>3680</v>
      </c>
    </row>
    <row r="3033" spans="1:6">
      <c r="A3033" t="s">
        <v>2388</v>
      </c>
      <c r="B3033">
        <f>VLOOKUP(A3033,Sheet2!$A$2:$C$250,3)</f>
        <v>3659</v>
      </c>
      <c r="C3033" t="str">
        <f>VLOOKUP(A3033,Sheet2!$A$2:$C$250,2)</f>
        <v>Bering Straits</v>
      </c>
      <c r="D3033" t="s">
        <v>3996</v>
      </c>
      <c r="E3033" t="s">
        <v>1500</v>
      </c>
      <c r="F3033">
        <v>3738</v>
      </c>
    </row>
    <row r="3034" spans="1:6">
      <c r="A3034" t="s">
        <v>2388</v>
      </c>
      <c r="B3034">
        <f>VLOOKUP(A3034,Sheet2!$A$2:$C$250,3)</f>
        <v>3659</v>
      </c>
      <c r="C3034" t="str">
        <f>VLOOKUP(A3034,Sheet2!$A$2:$C$250,2)</f>
        <v>Bering Straits</v>
      </c>
      <c r="D3034" t="s">
        <v>3998</v>
      </c>
      <c r="E3034" t="s">
        <v>1500</v>
      </c>
      <c r="F3034">
        <v>3800</v>
      </c>
    </row>
    <row r="3035" spans="1:6">
      <c r="A3035" t="s">
        <v>2388</v>
      </c>
      <c r="B3035">
        <f>VLOOKUP(A3035,Sheet2!$A$2:$C$250,3)</f>
        <v>3659</v>
      </c>
      <c r="C3035" t="str">
        <f>VLOOKUP(A3035,Sheet2!$A$2:$C$250,2)</f>
        <v>Bering Straits</v>
      </c>
      <c r="D3035" t="s">
        <v>3999</v>
      </c>
      <c r="E3035" t="s">
        <v>1500</v>
      </c>
      <c r="F3035">
        <v>3808</v>
      </c>
    </row>
    <row r="3036" spans="1:6">
      <c r="A3036" t="s">
        <v>2388</v>
      </c>
      <c r="B3036">
        <f>VLOOKUP(A3036,Sheet2!$A$2:$C$250,3)</f>
        <v>3659</v>
      </c>
      <c r="C3036" t="str">
        <f>VLOOKUP(A3036,Sheet2!$A$2:$C$250,2)</f>
        <v>Bering Straits</v>
      </c>
      <c r="D3036" t="s">
        <v>3959</v>
      </c>
      <c r="E3036" t="s">
        <v>1500</v>
      </c>
      <c r="F3036">
        <v>3984</v>
      </c>
    </row>
    <row r="3037" spans="1:6">
      <c r="A3037" t="s">
        <v>2388</v>
      </c>
      <c r="B3037">
        <f>VLOOKUP(A3037,Sheet2!$A$2:$C$250,3)</f>
        <v>3659</v>
      </c>
      <c r="C3037" t="str">
        <f>VLOOKUP(A3037,Sheet2!$A$2:$C$250,2)</f>
        <v>Bering Straits</v>
      </c>
      <c r="D3037" t="s">
        <v>3918</v>
      </c>
      <c r="E3037" t="s">
        <v>1500</v>
      </c>
      <c r="F3037">
        <v>4000</v>
      </c>
    </row>
    <row r="3038" spans="1:6">
      <c r="A3038" t="s">
        <v>2388</v>
      </c>
      <c r="B3038">
        <f>VLOOKUP(A3038,Sheet2!$A$2:$C$250,3)</f>
        <v>3659</v>
      </c>
      <c r="C3038" t="str">
        <f>VLOOKUP(A3038,Sheet2!$A$2:$C$250,2)</f>
        <v>Bering Straits</v>
      </c>
      <c r="D3038" t="s">
        <v>4000</v>
      </c>
      <c r="E3038" t="s">
        <v>1500</v>
      </c>
      <c r="F3038">
        <v>4128</v>
      </c>
    </row>
    <row r="3039" spans="1:6">
      <c r="A3039" t="s">
        <v>2388</v>
      </c>
      <c r="B3039">
        <f>VLOOKUP(A3039,Sheet2!$A$2:$C$250,3)</f>
        <v>3659</v>
      </c>
      <c r="C3039" t="str">
        <f>VLOOKUP(A3039,Sheet2!$A$2:$C$250,2)</f>
        <v>Bering Straits</v>
      </c>
      <c r="D3039" t="s">
        <v>3973</v>
      </c>
      <c r="E3039" t="s">
        <v>1500</v>
      </c>
      <c r="F3039">
        <v>4212</v>
      </c>
    </row>
    <row r="3040" spans="1:6">
      <c r="A3040" t="s">
        <v>2388</v>
      </c>
      <c r="B3040">
        <f>VLOOKUP(A3040,Sheet2!$A$2:$C$250,3)</f>
        <v>3659</v>
      </c>
      <c r="C3040" t="str">
        <f>VLOOKUP(A3040,Sheet2!$A$2:$C$250,2)</f>
        <v>Bering Straits</v>
      </c>
      <c r="D3040" t="s">
        <v>3968</v>
      </c>
      <c r="E3040" t="s">
        <v>1500</v>
      </c>
      <c r="F3040">
        <v>4224</v>
      </c>
    </row>
    <row r="3041" spans="1:6">
      <c r="A3041" t="s">
        <v>2388</v>
      </c>
      <c r="B3041">
        <f>VLOOKUP(A3041,Sheet2!$A$2:$C$250,3)</f>
        <v>3659</v>
      </c>
      <c r="C3041" t="str">
        <f>VLOOKUP(A3041,Sheet2!$A$2:$C$250,2)</f>
        <v>Bering Straits</v>
      </c>
      <c r="D3041" t="s">
        <v>3963</v>
      </c>
      <c r="E3041" t="s">
        <v>1500</v>
      </c>
      <c r="F3041">
        <v>4224</v>
      </c>
    </row>
    <row r="3042" spans="1:6">
      <c r="A3042" t="s">
        <v>2388</v>
      </c>
      <c r="B3042">
        <f>VLOOKUP(A3042,Sheet2!$A$2:$C$250,3)</f>
        <v>3659</v>
      </c>
      <c r="C3042" t="str">
        <f>VLOOKUP(A3042,Sheet2!$A$2:$C$250,2)</f>
        <v>Bering Straits</v>
      </c>
      <c r="D3042" t="s">
        <v>3918</v>
      </c>
      <c r="E3042" t="s">
        <v>1500</v>
      </c>
      <c r="F3042">
        <v>4320</v>
      </c>
    </row>
    <row r="3043" spans="1:6">
      <c r="A3043" t="s">
        <v>2388</v>
      </c>
      <c r="B3043">
        <f>VLOOKUP(A3043,Sheet2!$A$2:$C$250,3)</f>
        <v>3659</v>
      </c>
      <c r="C3043" t="str">
        <f>VLOOKUP(A3043,Sheet2!$A$2:$C$250,2)</f>
        <v>Bering Straits</v>
      </c>
      <c r="D3043" t="s">
        <v>3972</v>
      </c>
      <c r="E3043" t="s">
        <v>1500</v>
      </c>
      <c r="F3043">
        <v>4410</v>
      </c>
    </row>
    <row r="3044" spans="1:6">
      <c r="A3044" t="s">
        <v>2388</v>
      </c>
      <c r="B3044">
        <f>VLOOKUP(A3044,Sheet2!$A$2:$C$250,3)</f>
        <v>3659</v>
      </c>
      <c r="C3044" t="str">
        <f>VLOOKUP(A3044,Sheet2!$A$2:$C$250,2)</f>
        <v>Bering Straits</v>
      </c>
      <c r="D3044" t="s">
        <v>4001</v>
      </c>
      <c r="E3044" t="s">
        <v>1500</v>
      </c>
      <c r="F3044">
        <v>4420</v>
      </c>
    </row>
    <row r="3045" spans="1:6">
      <c r="A3045" t="s">
        <v>2388</v>
      </c>
      <c r="B3045">
        <f>VLOOKUP(A3045,Sheet2!$A$2:$C$250,3)</f>
        <v>3659</v>
      </c>
      <c r="C3045" t="str">
        <f>VLOOKUP(A3045,Sheet2!$A$2:$C$250,2)</f>
        <v>Bering Straits</v>
      </c>
      <c r="D3045" t="s">
        <v>3976</v>
      </c>
      <c r="E3045" t="s">
        <v>1500</v>
      </c>
      <c r="F3045">
        <v>4672</v>
      </c>
    </row>
    <row r="3046" spans="1:6">
      <c r="A3046" t="s">
        <v>2388</v>
      </c>
      <c r="B3046">
        <f>VLOOKUP(A3046,Sheet2!$A$2:$C$250,3)</f>
        <v>3659</v>
      </c>
      <c r="C3046" t="str">
        <f>VLOOKUP(A3046,Sheet2!$A$2:$C$250,2)</f>
        <v>Bering Straits</v>
      </c>
      <c r="D3046" t="s">
        <v>3923</v>
      </c>
      <c r="E3046" t="s">
        <v>1500</v>
      </c>
      <c r="F3046">
        <v>4800</v>
      </c>
    </row>
    <row r="3047" spans="1:6">
      <c r="A3047" t="s">
        <v>2388</v>
      </c>
      <c r="B3047">
        <f>VLOOKUP(A3047,Sheet2!$A$2:$C$250,3)</f>
        <v>3659</v>
      </c>
      <c r="C3047" t="str">
        <f>VLOOKUP(A3047,Sheet2!$A$2:$C$250,2)</f>
        <v>Bering Straits</v>
      </c>
      <c r="D3047" t="s">
        <v>3962</v>
      </c>
      <c r="E3047" t="s">
        <v>1500</v>
      </c>
      <c r="F3047">
        <v>4800</v>
      </c>
    </row>
    <row r="3048" spans="1:6">
      <c r="A3048" t="s">
        <v>2388</v>
      </c>
      <c r="B3048">
        <f>VLOOKUP(A3048,Sheet2!$A$2:$C$250,3)</f>
        <v>3659</v>
      </c>
      <c r="C3048" t="str">
        <f>VLOOKUP(A3048,Sheet2!$A$2:$C$250,2)</f>
        <v>Bering Straits</v>
      </c>
      <c r="D3048" t="s">
        <v>3943</v>
      </c>
      <c r="E3048" t="s">
        <v>1500</v>
      </c>
      <c r="F3048">
        <v>4800</v>
      </c>
    </row>
    <row r="3049" spans="1:6">
      <c r="A3049" t="s">
        <v>2388</v>
      </c>
      <c r="B3049">
        <f>VLOOKUP(A3049,Sheet2!$A$2:$C$250,3)</f>
        <v>3659</v>
      </c>
      <c r="C3049" t="str">
        <f>VLOOKUP(A3049,Sheet2!$A$2:$C$250,2)</f>
        <v>Bering Straits</v>
      </c>
      <c r="D3049" t="s">
        <v>4002</v>
      </c>
      <c r="E3049" t="s">
        <v>1500</v>
      </c>
      <c r="F3049">
        <v>4826</v>
      </c>
    </row>
    <row r="3050" spans="1:6">
      <c r="A3050" t="s">
        <v>2388</v>
      </c>
      <c r="B3050">
        <f>VLOOKUP(A3050,Sheet2!$A$2:$C$250,3)</f>
        <v>3659</v>
      </c>
      <c r="C3050" t="str">
        <f>VLOOKUP(A3050,Sheet2!$A$2:$C$250,2)</f>
        <v>Bering Straits</v>
      </c>
      <c r="D3050" t="s">
        <v>3942</v>
      </c>
      <c r="E3050" t="s">
        <v>1500</v>
      </c>
      <c r="F3050">
        <v>4960</v>
      </c>
    </row>
    <row r="3051" spans="1:6">
      <c r="A3051" t="s">
        <v>2388</v>
      </c>
      <c r="B3051">
        <f>VLOOKUP(A3051,Sheet2!$A$2:$C$250,3)</f>
        <v>3659</v>
      </c>
      <c r="C3051" t="str">
        <f>VLOOKUP(A3051,Sheet2!$A$2:$C$250,2)</f>
        <v>Bering Straits</v>
      </c>
      <c r="D3051" t="s">
        <v>4004</v>
      </c>
      <c r="E3051" t="s">
        <v>1500</v>
      </c>
      <c r="F3051">
        <v>5200</v>
      </c>
    </row>
    <row r="3052" spans="1:6">
      <c r="A3052" t="s">
        <v>2388</v>
      </c>
      <c r="B3052">
        <f>VLOOKUP(A3052,Sheet2!$A$2:$C$250,3)</f>
        <v>3659</v>
      </c>
      <c r="C3052" t="str">
        <f>VLOOKUP(A3052,Sheet2!$A$2:$C$250,2)</f>
        <v>Bering Straits</v>
      </c>
      <c r="D3052" t="s">
        <v>4005</v>
      </c>
      <c r="E3052" t="s">
        <v>1500</v>
      </c>
      <c r="F3052">
        <v>5760</v>
      </c>
    </row>
    <row r="3053" spans="1:6">
      <c r="A3053" t="s">
        <v>2388</v>
      </c>
      <c r="B3053">
        <f>VLOOKUP(A3053,Sheet2!$A$2:$C$250,3)</f>
        <v>3659</v>
      </c>
      <c r="C3053" t="str">
        <f>VLOOKUP(A3053,Sheet2!$A$2:$C$250,2)</f>
        <v>Bering Straits</v>
      </c>
      <c r="D3053" t="s">
        <v>3961</v>
      </c>
      <c r="E3053" t="s">
        <v>1500</v>
      </c>
      <c r="F3053">
        <v>5762</v>
      </c>
    </row>
    <row r="3054" spans="1:6">
      <c r="A3054" t="s">
        <v>2388</v>
      </c>
      <c r="B3054">
        <f>VLOOKUP(A3054,Sheet2!$A$2:$C$250,3)</f>
        <v>3659</v>
      </c>
      <c r="C3054" t="str">
        <f>VLOOKUP(A3054,Sheet2!$A$2:$C$250,2)</f>
        <v>Bering Straits</v>
      </c>
      <c r="D3054" t="s">
        <v>3967</v>
      </c>
      <c r="E3054" t="s">
        <v>1500</v>
      </c>
      <c r="F3054">
        <v>6080</v>
      </c>
    </row>
    <row r="3055" spans="1:6">
      <c r="A3055" t="s">
        <v>2388</v>
      </c>
      <c r="B3055">
        <f>VLOOKUP(A3055,Sheet2!$A$2:$C$250,3)</f>
        <v>3659</v>
      </c>
      <c r="C3055" t="str">
        <f>VLOOKUP(A3055,Sheet2!$A$2:$C$250,2)</f>
        <v>Bering Straits</v>
      </c>
      <c r="D3055" t="s">
        <v>3984</v>
      </c>
      <c r="E3055" t="s">
        <v>1500</v>
      </c>
      <c r="F3055">
        <v>6340</v>
      </c>
    </row>
    <row r="3056" spans="1:6">
      <c r="A3056" t="s">
        <v>2388</v>
      </c>
      <c r="B3056">
        <f>VLOOKUP(A3056,Sheet2!$A$2:$C$250,3)</f>
        <v>3659</v>
      </c>
      <c r="C3056" t="str">
        <f>VLOOKUP(A3056,Sheet2!$A$2:$C$250,2)</f>
        <v>Bering Straits</v>
      </c>
      <c r="D3056" t="s">
        <v>3977</v>
      </c>
      <c r="E3056" t="s">
        <v>1500</v>
      </c>
      <c r="F3056">
        <v>6600</v>
      </c>
    </row>
    <row r="3057" spans="1:6">
      <c r="A3057" t="s">
        <v>2388</v>
      </c>
      <c r="B3057">
        <f>VLOOKUP(A3057,Sheet2!$A$2:$C$250,3)</f>
        <v>3659</v>
      </c>
      <c r="C3057" t="str">
        <f>VLOOKUP(A3057,Sheet2!$A$2:$C$250,2)</f>
        <v>Bering Straits</v>
      </c>
      <c r="D3057" t="s">
        <v>3970</v>
      </c>
      <c r="E3057" t="s">
        <v>1500</v>
      </c>
      <c r="F3057">
        <v>7280</v>
      </c>
    </row>
    <row r="3058" spans="1:6">
      <c r="A3058" t="s">
        <v>2388</v>
      </c>
      <c r="B3058">
        <f>VLOOKUP(A3058,Sheet2!$A$2:$C$250,3)</f>
        <v>3659</v>
      </c>
      <c r="C3058" t="str">
        <f>VLOOKUP(A3058,Sheet2!$A$2:$C$250,2)</f>
        <v>Bering Straits</v>
      </c>
      <c r="D3058" t="s">
        <v>3918</v>
      </c>
      <c r="E3058" t="s">
        <v>1500</v>
      </c>
      <c r="F3058">
        <v>7410</v>
      </c>
    </row>
    <row r="3059" spans="1:6">
      <c r="A3059" t="s">
        <v>2388</v>
      </c>
      <c r="B3059">
        <f>VLOOKUP(A3059,Sheet2!$A$2:$C$250,3)</f>
        <v>3659</v>
      </c>
      <c r="C3059" t="str">
        <f>VLOOKUP(A3059,Sheet2!$A$2:$C$250,2)</f>
        <v>Bering Straits</v>
      </c>
      <c r="D3059" t="s">
        <v>4006</v>
      </c>
      <c r="E3059" t="s">
        <v>1500</v>
      </c>
      <c r="F3059">
        <v>8000</v>
      </c>
    </row>
    <row r="3060" spans="1:6">
      <c r="A3060" t="s">
        <v>2388</v>
      </c>
      <c r="B3060">
        <f>VLOOKUP(A3060,Sheet2!$A$2:$C$250,3)</f>
        <v>3659</v>
      </c>
      <c r="C3060" t="str">
        <f>VLOOKUP(A3060,Sheet2!$A$2:$C$250,2)</f>
        <v>Bering Straits</v>
      </c>
      <c r="D3060" t="s">
        <v>3975</v>
      </c>
      <c r="E3060" t="s">
        <v>1500</v>
      </c>
      <c r="F3060">
        <v>8432</v>
      </c>
    </row>
    <row r="3061" spans="1:6">
      <c r="A3061" t="s">
        <v>2388</v>
      </c>
      <c r="B3061">
        <f>VLOOKUP(A3061,Sheet2!$A$2:$C$250,3)</f>
        <v>3659</v>
      </c>
      <c r="C3061" t="str">
        <f>VLOOKUP(A3061,Sheet2!$A$2:$C$250,2)</f>
        <v>Bering Straits</v>
      </c>
      <c r="D3061" t="s">
        <v>3963</v>
      </c>
      <c r="E3061" t="s">
        <v>1500</v>
      </c>
      <c r="F3061">
        <v>8460</v>
      </c>
    </row>
    <row r="3062" spans="1:6">
      <c r="A3062" t="s">
        <v>2388</v>
      </c>
      <c r="B3062">
        <f>VLOOKUP(A3062,Sheet2!$A$2:$C$250,3)</f>
        <v>3659</v>
      </c>
      <c r="C3062" t="str">
        <f>VLOOKUP(A3062,Sheet2!$A$2:$C$250,2)</f>
        <v>Bering Straits</v>
      </c>
      <c r="D3062" t="s">
        <v>3966</v>
      </c>
      <c r="E3062" t="s">
        <v>1500</v>
      </c>
      <c r="F3062">
        <v>8533</v>
      </c>
    </row>
    <row r="3063" spans="1:6">
      <c r="A3063" t="s">
        <v>2388</v>
      </c>
      <c r="B3063">
        <f>VLOOKUP(A3063,Sheet2!$A$2:$C$250,3)</f>
        <v>3659</v>
      </c>
      <c r="C3063" t="str">
        <f>VLOOKUP(A3063,Sheet2!$A$2:$C$250,2)</f>
        <v>Bering Straits</v>
      </c>
      <c r="D3063" t="s">
        <v>3923</v>
      </c>
      <c r="E3063" t="s">
        <v>1500</v>
      </c>
      <c r="F3063">
        <v>8652</v>
      </c>
    </row>
    <row r="3064" spans="1:6">
      <c r="A3064" t="s">
        <v>2388</v>
      </c>
      <c r="B3064">
        <f>VLOOKUP(A3064,Sheet2!$A$2:$C$250,3)</f>
        <v>3659</v>
      </c>
      <c r="C3064" t="str">
        <f>VLOOKUP(A3064,Sheet2!$A$2:$C$250,2)</f>
        <v>Bering Straits</v>
      </c>
      <c r="D3064" t="s">
        <v>3964</v>
      </c>
      <c r="E3064" t="s">
        <v>1500</v>
      </c>
      <c r="F3064">
        <v>9075</v>
      </c>
    </row>
    <row r="3065" spans="1:6">
      <c r="A3065" t="s">
        <v>2388</v>
      </c>
      <c r="B3065">
        <f>VLOOKUP(A3065,Sheet2!$A$2:$C$250,3)</f>
        <v>3659</v>
      </c>
      <c r="C3065" t="str">
        <f>VLOOKUP(A3065,Sheet2!$A$2:$C$250,2)</f>
        <v>Bering Straits</v>
      </c>
      <c r="D3065" t="s">
        <v>3952</v>
      </c>
      <c r="E3065" t="s">
        <v>1500</v>
      </c>
      <c r="F3065">
        <v>9600</v>
      </c>
    </row>
    <row r="3066" spans="1:6">
      <c r="A3066" t="s">
        <v>2388</v>
      </c>
      <c r="B3066">
        <f>VLOOKUP(A3066,Sheet2!$A$2:$C$250,3)</f>
        <v>3659</v>
      </c>
      <c r="C3066" t="str">
        <f>VLOOKUP(A3066,Sheet2!$A$2:$C$250,2)</f>
        <v>Bering Straits</v>
      </c>
      <c r="D3066" t="s">
        <v>3777</v>
      </c>
      <c r="E3066" t="s">
        <v>1500</v>
      </c>
      <c r="F3066">
        <v>9920</v>
      </c>
    </row>
    <row r="3067" spans="1:6">
      <c r="A3067" t="s">
        <v>2388</v>
      </c>
      <c r="B3067">
        <f>VLOOKUP(A3067,Sheet2!$A$2:$C$250,3)</f>
        <v>3659</v>
      </c>
      <c r="C3067" t="str">
        <f>VLOOKUP(A3067,Sheet2!$A$2:$C$250,2)</f>
        <v>Bering Straits</v>
      </c>
      <c r="D3067" t="s">
        <v>3777</v>
      </c>
      <c r="E3067" t="s">
        <v>1500</v>
      </c>
      <c r="F3067">
        <v>10400</v>
      </c>
    </row>
    <row r="3068" spans="1:6">
      <c r="A3068" t="s">
        <v>2388</v>
      </c>
      <c r="B3068">
        <f>VLOOKUP(A3068,Sheet2!$A$2:$C$250,3)</f>
        <v>3659</v>
      </c>
      <c r="C3068" t="str">
        <f>VLOOKUP(A3068,Sheet2!$A$2:$C$250,2)</f>
        <v>Bering Straits</v>
      </c>
      <c r="D3068" t="s">
        <v>3973</v>
      </c>
      <c r="E3068" t="s">
        <v>1500</v>
      </c>
      <c r="F3068">
        <v>10400</v>
      </c>
    </row>
    <row r="3069" spans="1:6">
      <c r="A3069" t="s">
        <v>2388</v>
      </c>
      <c r="B3069">
        <f>VLOOKUP(A3069,Sheet2!$A$2:$C$250,3)</f>
        <v>3659</v>
      </c>
      <c r="C3069" t="str">
        <f>VLOOKUP(A3069,Sheet2!$A$2:$C$250,2)</f>
        <v>Bering Straits</v>
      </c>
      <c r="D3069" t="s">
        <v>4007</v>
      </c>
      <c r="E3069" t="s">
        <v>1500</v>
      </c>
      <c r="F3069">
        <v>10436</v>
      </c>
    </row>
    <row r="3070" spans="1:6">
      <c r="A3070" t="s">
        <v>2388</v>
      </c>
      <c r="B3070">
        <f>VLOOKUP(A3070,Sheet2!$A$2:$C$250,3)</f>
        <v>3659</v>
      </c>
      <c r="C3070" t="str">
        <f>VLOOKUP(A3070,Sheet2!$A$2:$C$250,2)</f>
        <v>Bering Straits</v>
      </c>
      <c r="D3070" t="s">
        <v>3963</v>
      </c>
      <c r="E3070" t="s">
        <v>1500</v>
      </c>
      <c r="F3070">
        <v>10624</v>
      </c>
    </row>
    <row r="3071" spans="1:6">
      <c r="A3071" t="s">
        <v>2388</v>
      </c>
      <c r="B3071">
        <f>VLOOKUP(A3071,Sheet2!$A$2:$C$250,3)</f>
        <v>3659</v>
      </c>
      <c r="C3071" t="str">
        <f>VLOOKUP(A3071,Sheet2!$A$2:$C$250,2)</f>
        <v>Bering Straits</v>
      </c>
      <c r="D3071" t="s">
        <v>3928</v>
      </c>
      <c r="E3071" t="s">
        <v>1500</v>
      </c>
      <c r="F3071">
        <v>10840</v>
      </c>
    </row>
    <row r="3072" spans="1:6">
      <c r="A3072" t="s">
        <v>2388</v>
      </c>
      <c r="B3072">
        <f>VLOOKUP(A3072,Sheet2!$A$2:$C$250,3)</f>
        <v>3659</v>
      </c>
      <c r="C3072" t="str">
        <f>VLOOKUP(A3072,Sheet2!$A$2:$C$250,2)</f>
        <v>Bering Straits</v>
      </c>
      <c r="D3072" t="s">
        <v>3947</v>
      </c>
      <c r="E3072" t="s">
        <v>1500</v>
      </c>
      <c r="F3072">
        <v>11518</v>
      </c>
    </row>
    <row r="3073" spans="1:11">
      <c r="A3073" t="s">
        <v>2388</v>
      </c>
      <c r="B3073">
        <f>VLOOKUP(A3073,Sheet2!$A$2:$C$250,3)</f>
        <v>3659</v>
      </c>
      <c r="C3073" t="str">
        <f>VLOOKUP(A3073,Sheet2!$A$2:$C$250,2)</f>
        <v>Bering Straits</v>
      </c>
      <c r="D3073" t="s">
        <v>3986</v>
      </c>
      <c r="E3073" t="s">
        <v>1500</v>
      </c>
      <c r="F3073">
        <v>12194</v>
      </c>
    </row>
    <row r="3074" spans="1:11">
      <c r="A3074" t="s">
        <v>2388</v>
      </c>
      <c r="B3074">
        <f>VLOOKUP(A3074,Sheet2!$A$2:$C$250,3)</f>
        <v>3659</v>
      </c>
      <c r="C3074" t="str">
        <f>VLOOKUP(A3074,Sheet2!$A$2:$C$250,2)</f>
        <v>Bering Straits</v>
      </c>
      <c r="D3074" t="s">
        <v>3978</v>
      </c>
      <c r="E3074" t="s">
        <v>1500</v>
      </c>
      <c r="F3074">
        <v>12400</v>
      </c>
    </row>
    <row r="3075" spans="1:11">
      <c r="A3075" t="s">
        <v>2388</v>
      </c>
      <c r="B3075">
        <f>VLOOKUP(A3075,Sheet2!$A$2:$C$250,3)</f>
        <v>3659</v>
      </c>
      <c r="C3075" t="str">
        <f>VLOOKUP(A3075,Sheet2!$A$2:$C$250,2)</f>
        <v>Bering Straits</v>
      </c>
      <c r="D3075" t="s">
        <v>3985</v>
      </c>
      <c r="E3075" t="s">
        <v>1500</v>
      </c>
      <c r="F3075">
        <v>12796</v>
      </c>
    </row>
    <row r="3076" spans="1:11">
      <c r="A3076" t="s">
        <v>2114</v>
      </c>
      <c r="B3076">
        <f>VLOOKUP(A3076,Sheet2!$A$2:$C$250,3)</f>
        <v>3659</v>
      </c>
      <c r="C3076" t="str">
        <f>VLOOKUP(A3076,Sheet2!$A$2:$C$250,2)</f>
        <v>Bering Straits</v>
      </c>
      <c r="D3076" t="s">
        <v>2842</v>
      </c>
      <c r="E3076" t="s">
        <v>1500</v>
      </c>
      <c r="F3076">
        <v>13013</v>
      </c>
      <c r="I3076">
        <v>18981.551824817514</v>
      </c>
      <c r="K3076">
        <v>103800.9342</v>
      </c>
    </row>
    <row r="3077" spans="1:11">
      <c r="A3077" t="s">
        <v>2388</v>
      </c>
      <c r="B3077">
        <f>VLOOKUP(A3077,Sheet2!$A$2:$C$250,3)</f>
        <v>3659</v>
      </c>
      <c r="C3077" t="str">
        <f>VLOOKUP(A3077,Sheet2!$A$2:$C$250,2)</f>
        <v>Bering Straits</v>
      </c>
      <c r="D3077" t="s">
        <v>3962</v>
      </c>
      <c r="E3077" t="s">
        <v>1500</v>
      </c>
      <c r="F3077">
        <v>13885</v>
      </c>
    </row>
    <row r="3078" spans="1:11">
      <c r="A3078" t="s">
        <v>2388</v>
      </c>
      <c r="B3078">
        <f>VLOOKUP(A3078,Sheet2!$A$2:$C$250,3)</f>
        <v>3659</v>
      </c>
      <c r="C3078" t="str">
        <f>VLOOKUP(A3078,Sheet2!$A$2:$C$250,2)</f>
        <v>Bering Straits</v>
      </c>
      <c r="D3078" t="s">
        <v>3918</v>
      </c>
      <c r="E3078" t="s">
        <v>1500</v>
      </c>
      <c r="F3078">
        <v>14144</v>
      </c>
    </row>
    <row r="3079" spans="1:11">
      <c r="A3079" t="s">
        <v>2388</v>
      </c>
      <c r="B3079">
        <f>VLOOKUP(A3079,Sheet2!$A$2:$C$250,3)</f>
        <v>3659</v>
      </c>
      <c r="C3079" t="str">
        <f>VLOOKUP(A3079,Sheet2!$A$2:$C$250,2)</f>
        <v>Bering Straits</v>
      </c>
      <c r="D3079" t="s">
        <v>3918</v>
      </c>
      <c r="E3079" t="s">
        <v>1500</v>
      </c>
      <c r="F3079">
        <v>14580</v>
      </c>
    </row>
    <row r="3080" spans="1:11">
      <c r="A3080" t="s">
        <v>2388</v>
      </c>
      <c r="B3080">
        <f>VLOOKUP(A3080,Sheet2!$A$2:$C$250,3)</f>
        <v>3659</v>
      </c>
      <c r="C3080" t="str">
        <f>VLOOKUP(A3080,Sheet2!$A$2:$C$250,2)</f>
        <v>Bering Straits</v>
      </c>
      <c r="D3080" t="s">
        <v>3918</v>
      </c>
      <c r="E3080" t="s">
        <v>1500</v>
      </c>
      <c r="F3080">
        <v>14818</v>
      </c>
    </row>
    <row r="3081" spans="1:11">
      <c r="A3081" t="s">
        <v>2388</v>
      </c>
      <c r="B3081">
        <f>VLOOKUP(A3081,Sheet2!$A$2:$C$250,3)</f>
        <v>3659</v>
      </c>
      <c r="C3081" t="str">
        <f>VLOOKUP(A3081,Sheet2!$A$2:$C$250,2)</f>
        <v>Bering Straits</v>
      </c>
      <c r="D3081" t="s">
        <v>3918</v>
      </c>
      <c r="E3081" t="s">
        <v>1500</v>
      </c>
      <c r="F3081">
        <v>15350</v>
      </c>
    </row>
    <row r="3082" spans="1:11">
      <c r="A3082" t="s">
        <v>2388</v>
      </c>
      <c r="B3082">
        <f>VLOOKUP(A3082,Sheet2!$A$2:$C$250,3)</f>
        <v>3659</v>
      </c>
      <c r="C3082" t="str">
        <f>VLOOKUP(A3082,Sheet2!$A$2:$C$250,2)</f>
        <v>Bering Straits</v>
      </c>
      <c r="D3082" t="s">
        <v>3962</v>
      </c>
      <c r="E3082" t="s">
        <v>1500</v>
      </c>
      <c r="F3082">
        <v>15600</v>
      </c>
    </row>
    <row r="3083" spans="1:11">
      <c r="A3083" t="s">
        <v>2388</v>
      </c>
      <c r="B3083">
        <f>VLOOKUP(A3083,Sheet2!$A$2:$C$250,3)</f>
        <v>3659</v>
      </c>
      <c r="C3083" t="str">
        <f>VLOOKUP(A3083,Sheet2!$A$2:$C$250,2)</f>
        <v>Bering Straits</v>
      </c>
      <c r="D3083" t="s">
        <v>3923</v>
      </c>
      <c r="E3083" t="s">
        <v>1500</v>
      </c>
      <c r="F3083">
        <v>16150</v>
      </c>
    </row>
    <row r="3084" spans="1:11">
      <c r="A3084" t="s">
        <v>2114</v>
      </c>
      <c r="B3084">
        <f>VLOOKUP(A3084,Sheet2!$A$2:$C$250,3)</f>
        <v>3659</v>
      </c>
      <c r="C3084" t="str">
        <f>VLOOKUP(A3084,Sheet2!$A$2:$C$250,2)</f>
        <v>Bering Straits</v>
      </c>
      <c r="D3084" t="s">
        <v>2838</v>
      </c>
      <c r="E3084" t="s">
        <v>1500</v>
      </c>
      <c r="F3084">
        <v>25523</v>
      </c>
      <c r="I3084">
        <v>35686.48905109489</v>
      </c>
      <c r="K3084">
        <v>306522.75867999997</v>
      </c>
    </row>
    <row r="3085" spans="1:11">
      <c r="A3085" t="s">
        <v>2388</v>
      </c>
      <c r="B3085">
        <f>VLOOKUP(A3085,Sheet2!$A$2:$C$250,3)</f>
        <v>3659</v>
      </c>
      <c r="C3085" t="str">
        <f>VLOOKUP(A3085,Sheet2!$A$2:$C$250,2)</f>
        <v>Bering Straits</v>
      </c>
      <c r="D3085" t="s">
        <v>3923</v>
      </c>
      <c r="E3085" t="s">
        <v>1500</v>
      </c>
      <c r="F3085">
        <v>25750</v>
      </c>
    </row>
    <row r="3086" spans="1:11">
      <c r="A3086" t="s">
        <v>2388</v>
      </c>
      <c r="B3086">
        <f>VLOOKUP(A3086,Sheet2!$A$2:$C$250,3)</f>
        <v>3659</v>
      </c>
      <c r="C3086" t="str">
        <f>VLOOKUP(A3086,Sheet2!$A$2:$C$250,2)</f>
        <v>Bering Straits</v>
      </c>
      <c r="D3086" t="s">
        <v>3962</v>
      </c>
      <c r="E3086" t="s">
        <v>1500</v>
      </c>
      <c r="F3086">
        <v>27345</v>
      </c>
    </row>
    <row r="3087" spans="1:11">
      <c r="A3087" t="s">
        <v>2388</v>
      </c>
      <c r="B3087">
        <f>VLOOKUP(A3087,Sheet2!$A$2:$C$250,3)</f>
        <v>3659</v>
      </c>
      <c r="C3087" t="str">
        <f>VLOOKUP(A3087,Sheet2!$A$2:$C$250,2)</f>
        <v>Bering Straits</v>
      </c>
      <c r="D3087" t="s">
        <v>3963</v>
      </c>
      <c r="E3087" t="s">
        <v>1500</v>
      </c>
      <c r="F3087">
        <v>32979</v>
      </c>
    </row>
    <row r="3088" spans="1:11">
      <c r="A3088" t="s">
        <v>2114</v>
      </c>
      <c r="B3088">
        <f>VLOOKUP(A3088,Sheet2!$A$2:$C$250,3)</f>
        <v>3659</v>
      </c>
      <c r="C3088" t="str">
        <f>VLOOKUP(A3088,Sheet2!$A$2:$C$250,2)</f>
        <v>Bering Straits</v>
      </c>
      <c r="D3088" t="s">
        <v>2837</v>
      </c>
      <c r="E3088" t="s">
        <v>1500</v>
      </c>
      <c r="F3088">
        <v>33475</v>
      </c>
      <c r="I3088">
        <v>40987.180291970799</v>
      </c>
      <c r="K3088">
        <v>501601.76437525003</v>
      </c>
    </row>
    <row r="3089" spans="1:11">
      <c r="A3089" t="s">
        <v>2388</v>
      </c>
      <c r="B3089">
        <f>VLOOKUP(A3089,Sheet2!$A$2:$C$250,3)</f>
        <v>3659</v>
      </c>
      <c r="C3089" t="str">
        <f>VLOOKUP(A3089,Sheet2!$A$2:$C$250,2)</f>
        <v>Bering Straits</v>
      </c>
      <c r="D3089" t="s">
        <v>3990</v>
      </c>
      <c r="E3089" t="s">
        <v>2424</v>
      </c>
      <c r="F3089">
        <v>1238</v>
      </c>
    </row>
    <row r="3090" spans="1:11">
      <c r="A3090" t="s">
        <v>2388</v>
      </c>
      <c r="B3090">
        <f>VLOOKUP(A3090,Sheet2!$A$2:$C$250,3)</f>
        <v>3659</v>
      </c>
      <c r="C3090" t="str">
        <f>VLOOKUP(A3090,Sheet2!$A$2:$C$250,2)</f>
        <v>Bering Straits</v>
      </c>
      <c r="D3090" t="s">
        <v>3992</v>
      </c>
      <c r="E3090" t="s">
        <v>2424</v>
      </c>
      <c r="F3090">
        <v>1248</v>
      </c>
    </row>
    <row r="3091" spans="1:11">
      <c r="A3091" t="s">
        <v>2388</v>
      </c>
      <c r="B3091">
        <f>VLOOKUP(A3091,Sheet2!$A$2:$C$250,3)</f>
        <v>3659</v>
      </c>
      <c r="C3091" t="str">
        <f>VLOOKUP(A3091,Sheet2!$A$2:$C$250,2)</f>
        <v>Bering Straits</v>
      </c>
      <c r="D3091" t="s">
        <v>3920</v>
      </c>
      <c r="E3091" t="s">
        <v>2424</v>
      </c>
      <c r="F3091">
        <v>2168</v>
      </c>
    </row>
    <row r="3092" spans="1:11">
      <c r="A3092" t="s">
        <v>2388</v>
      </c>
      <c r="B3092">
        <f>VLOOKUP(A3092,Sheet2!$A$2:$C$250,3)</f>
        <v>3659</v>
      </c>
      <c r="C3092" t="str">
        <f>VLOOKUP(A3092,Sheet2!$A$2:$C$250,2)</f>
        <v>Bering Straits</v>
      </c>
      <c r="D3092" t="s">
        <v>3919</v>
      </c>
      <c r="E3092" t="s">
        <v>2424</v>
      </c>
      <c r="F3092">
        <v>2315</v>
      </c>
    </row>
    <row r="3093" spans="1:11">
      <c r="A3093" t="s">
        <v>2388</v>
      </c>
      <c r="B3093">
        <f>VLOOKUP(A3093,Sheet2!$A$2:$C$250,3)</f>
        <v>3659</v>
      </c>
      <c r="C3093" t="str">
        <f>VLOOKUP(A3093,Sheet2!$A$2:$C$250,2)</f>
        <v>Bering Straits</v>
      </c>
      <c r="D3093" t="s">
        <v>3956</v>
      </c>
      <c r="E3093" t="s">
        <v>2424</v>
      </c>
      <c r="F3093">
        <v>2464</v>
      </c>
    </row>
    <row r="3094" spans="1:11">
      <c r="A3094" t="s">
        <v>2388</v>
      </c>
      <c r="B3094">
        <f>VLOOKUP(A3094,Sheet2!$A$2:$C$250,3)</f>
        <v>3659</v>
      </c>
      <c r="C3094" t="str">
        <f>VLOOKUP(A3094,Sheet2!$A$2:$C$250,2)</f>
        <v>Bering Straits</v>
      </c>
      <c r="D3094" t="s">
        <v>3920</v>
      </c>
      <c r="E3094" t="s">
        <v>2424</v>
      </c>
      <c r="F3094">
        <v>3128</v>
      </c>
    </row>
    <row r="3095" spans="1:11">
      <c r="A3095" t="s">
        <v>2388</v>
      </c>
      <c r="B3095">
        <f>VLOOKUP(A3095,Sheet2!$A$2:$C$250,3)</f>
        <v>3659</v>
      </c>
      <c r="C3095" t="str">
        <f>VLOOKUP(A3095,Sheet2!$A$2:$C$250,2)</f>
        <v>Bering Straits</v>
      </c>
      <c r="D3095" t="s">
        <v>3920</v>
      </c>
      <c r="E3095" t="s">
        <v>2424</v>
      </c>
      <c r="F3095">
        <v>3646</v>
      </c>
    </row>
    <row r="3096" spans="1:11">
      <c r="A3096" t="s">
        <v>2388</v>
      </c>
      <c r="B3096">
        <f>VLOOKUP(A3096,Sheet2!$A$2:$C$250,3)</f>
        <v>3659</v>
      </c>
      <c r="C3096" t="str">
        <f>VLOOKUP(A3096,Sheet2!$A$2:$C$250,2)</f>
        <v>Bering Straits</v>
      </c>
      <c r="D3096" t="s">
        <v>3921</v>
      </c>
      <c r="E3096" t="s">
        <v>2424</v>
      </c>
      <c r="F3096">
        <v>3900</v>
      </c>
    </row>
    <row r="3097" spans="1:11">
      <c r="A3097" t="s">
        <v>2388</v>
      </c>
      <c r="B3097">
        <f>VLOOKUP(A3097,Sheet2!$A$2:$C$250,3)</f>
        <v>3659</v>
      </c>
      <c r="C3097" t="str">
        <f>VLOOKUP(A3097,Sheet2!$A$2:$C$250,2)</f>
        <v>Bering Straits</v>
      </c>
      <c r="D3097" t="s">
        <v>4003</v>
      </c>
      <c r="E3097" t="s">
        <v>2424</v>
      </c>
      <c r="F3097">
        <v>5200</v>
      </c>
    </row>
    <row r="3098" spans="1:11">
      <c r="A3098" t="s">
        <v>2388</v>
      </c>
      <c r="B3098">
        <f>VLOOKUP(A3098,Sheet2!$A$2:$C$250,3)</f>
        <v>3659</v>
      </c>
      <c r="C3098" t="str">
        <f>VLOOKUP(A3098,Sheet2!$A$2:$C$250,2)</f>
        <v>Bering Straits</v>
      </c>
      <c r="D3098" t="s">
        <v>3992</v>
      </c>
      <c r="E3098" t="s">
        <v>2424</v>
      </c>
      <c r="F3098">
        <v>11841</v>
      </c>
    </row>
    <row r="3099" spans="1:11">
      <c r="A3099" t="s">
        <v>2388</v>
      </c>
      <c r="B3099">
        <f>VLOOKUP(A3099,Sheet2!$A$2:$C$250,3)</f>
        <v>3659</v>
      </c>
      <c r="C3099" t="str">
        <f>VLOOKUP(A3099,Sheet2!$A$2:$C$250,2)</f>
        <v>Bering Straits</v>
      </c>
      <c r="D3099" t="s">
        <v>2512</v>
      </c>
      <c r="E3099" t="s">
        <v>2424</v>
      </c>
      <c r="F3099">
        <v>30876</v>
      </c>
      <c r="I3099">
        <v>13026</v>
      </c>
      <c r="K3099">
        <v>210000.89086999997</v>
      </c>
    </row>
    <row r="3100" spans="1:11">
      <c r="A3100" t="s">
        <v>2388</v>
      </c>
      <c r="B3100">
        <f>VLOOKUP(A3100,Sheet2!$A$2:$C$250,3)</f>
        <v>3659</v>
      </c>
      <c r="C3100" t="str">
        <f>VLOOKUP(A3100,Sheet2!$A$2:$C$250,2)</f>
        <v>Bering Straits</v>
      </c>
      <c r="D3100" t="s">
        <v>2390</v>
      </c>
      <c r="E3100" t="s">
        <v>213</v>
      </c>
      <c r="F3100">
        <v>1684</v>
      </c>
      <c r="I3100">
        <v>1933</v>
      </c>
      <c r="K3100">
        <v>7360.0662399999992</v>
      </c>
    </row>
    <row r="3101" spans="1:11">
      <c r="A3101" t="s">
        <v>2388</v>
      </c>
      <c r="B3101">
        <f>VLOOKUP(A3101,Sheet2!$A$2:$C$250,3)</f>
        <v>3659</v>
      </c>
      <c r="C3101" t="str">
        <f>VLOOKUP(A3101,Sheet2!$A$2:$C$250,2)</f>
        <v>Bering Straits</v>
      </c>
      <c r="D3101" t="s">
        <v>2389</v>
      </c>
      <c r="E3101" t="s">
        <v>213</v>
      </c>
      <c r="F3101">
        <v>6450</v>
      </c>
      <c r="I3101">
        <v>4340</v>
      </c>
      <c r="K3101">
        <v>41888.375819999994</v>
      </c>
    </row>
    <row r="3102" spans="1:11">
      <c r="A3102" t="s">
        <v>2114</v>
      </c>
      <c r="B3102">
        <f>VLOOKUP(A3102,Sheet2!$A$2:$C$250,3)</f>
        <v>3659</v>
      </c>
      <c r="C3102" t="str">
        <f>VLOOKUP(A3102,Sheet2!$A$2:$C$250,2)</f>
        <v>Bering Straits</v>
      </c>
      <c r="D3102" t="s">
        <v>2386</v>
      </c>
      <c r="E3102" t="s">
        <v>213</v>
      </c>
      <c r="F3102">
        <v>9700</v>
      </c>
      <c r="I3102">
        <v>8716.9861313868623</v>
      </c>
      <c r="K3102">
        <v>107970.97172999999</v>
      </c>
    </row>
    <row r="3103" spans="1:11">
      <c r="A3103" t="s">
        <v>2114</v>
      </c>
      <c r="B3103">
        <f>VLOOKUP(A3103,Sheet2!$A$2:$C$250,3)</f>
        <v>3659</v>
      </c>
      <c r="C3103" t="str">
        <f>VLOOKUP(A3103,Sheet2!$A$2:$C$250,2)</f>
        <v>Bering Straits</v>
      </c>
      <c r="D3103" t="s">
        <v>2387</v>
      </c>
      <c r="E3103" t="s">
        <v>213</v>
      </c>
    </row>
    <row r="3104" spans="1:11">
      <c r="A3104" t="s">
        <v>2114</v>
      </c>
      <c r="B3104">
        <f>VLOOKUP(A3104,Sheet2!$A$2:$C$250,3)</f>
        <v>3659</v>
      </c>
      <c r="C3104" t="str">
        <f>VLOOKUP(A3104,Sheet2!$A$2:$C$250,2)</f>
        <v>Bering Straits</v>
      </c>
      <c r="D3104" t="s">
        <v>2268</v>
      </c>
      <c r="E3104" t="s">
        <v>2233</v>
      </c>
      <c r="F3104">
        <v>2880</v>
      </c>
      <c r="I3104">
        <v>1017.0359124087593</v>
      </c>
      <c r="K3104">
        <v>5577.8502001999996</v>
      </c>
    </row>
    <row r="3105" spans="1:11">
      <c r="A3105" t="s">
        <v>2114</v>
      </c>
      <c r="B3105">
        <f>VLOOKUP(A3105,Sheet2!$A$2:$C$250,3)</f>
        <v>3659</v>
      </c>
      <c r="C3105" t="str">
        <f>VLOOKUP(A3105,Sheet2!$A$2:$C$250,2)</f>
        <v>Bering Straits</v>
      </c>
      <c r="D3105" t="s">
        <v>2115</v>
      </c>
      <c r="E3105" t="s">
        <v>1980</v>
      </c>
      <c r="F3105">
        <v>192</v>
      </c>
      <c r="K3105">
        <v>12332.6109925</v>
      </c>
    </row>
    <row r="3106" spans="1:11">
      <c r="A3106" t="s">
        <v>2114</v>
      </c>
      <c r="B3106">
        <f>VLOOKUP(A3106,Sheet2!$A$2:$C$250,3)</f>
        <v>3659</v>
      </c>
      <c r="C3106" t="str">
        <f>VLOOKUP(A3106,Sheet2!$A$2:$C$250,2)</f>
        <v>Bering Straits</v>
      </c>
      <c r="D3106" t="s">
        <v>2116</v>
      </c>
      <c r="E3106" t="s">
        <v>1980</v>
      </c>
      <c r="F3106">
        <v>2880</v>
      </c>
      <c r="K3106">
        <v>2689.5242054999994</v>
      </c>
    </row>
    <row r="3107" spans="1:11">
      <c r="A3107" t="s">
        <v>2388</v>
      </c>
      <c r="B3107">
        <f>VLOOKUP(A3107,Sheet2!$A$2:$C$250,3)</f>
        <v>3659</v>
      </c>
      <c r="C3107" t="str">
        <f>VLOOKUP(A3107,Sheet2!$A$2:$C$250,2)</f>
        <v>Bering Straits</v>
      </c>
      <c r="D3107" t="s">
        <v>3981</v>
      </c>
      <c r="E3107" t="s">
        <v>65</v>
      </c>
      <c r="F3107">
        <v>0</v>
      </c>
    </row>
    <row r="3108" spans="1:11">
      <c r="A3108" t="s">
        <v>1571</v>
      </c>
      <c r="B3108">
        <f>VLOOKUP(A3108,Sheet2!$A$2:$C$250,3)</f>
        <v>165</v>
      </c>
      <c r="C3108" t="str">
        <f>VLOOKUP(A3108,Sheet2!$A$2:$C$250,2)</f>
        <v>Bristol Bay</v>
      </c>
      <c r="D3108" t="s">
        <v>3518</v>
      </c>
      <c r="E3108" t="s">
        <v>3335</v>
      </c>
      <c r="F3108">
        <v>21744</v>
      </c>
      <c r="G3108" t="s">
        <v>6</v>
      </c>
      <c r="I3108">
        <v>12340.683211678832</v>
      </c>
      <c r="K3108">
        <v>62255.92696496666</v>
      </c>
    </row>
    <row r="3109" spans="1:11">
      <c r="A3109" t="s">
        <v>1571</v>
      </c>
      <c r="B3109">
        <f>VLOOKUP(A3109,Sheet2!$A$2:$C$250,3)</f>
        <v>165</v>
      </c>
      <c r="C3109" t="str">
        <f>VLOOKUP(A3109,Sheet2!$A$2:$C$250,2)</f>
        <v>Bristol Bay</v>
      </c>
      <c r="D3109" t="s">
        <v>1565</v>
      </c>
      <c r="E3109" t="s">
        <v>3335</v>
      </c>
    </row>
    <row r="3110" spans="1:11">
      <c r="A3110" t="s">
        <v>1571</v>
      </c>
      <c r="B3110">
        <f>VLOOKUP(A3110,Sheet2!$A$2:$C$250,3)</f>
        <v>165</v>
      </c>
      <c r="C3110" t="str">
        <f>VLOOKUP(A3110,Sheet2!$A$2:$C$250,2)</f>
        <v>Bristol Bay</v>
      </c>
      <c r="D3110" t="s">
        <v>3285</v>
      </c>
      <c r="E3110" t="s">
        <v>3232</v>
      </c>
      <c r="F3110">
        <v>1200</v>
      </c>
      <c r="I3110">
        <v>270</v>
      </c>
      <c r="K3110">
        <v>13900</v>
      </c>
    </row>
    <row r="3111" spans="1:11">
      <c r="A3111" t="s">
        <v>1571</v>
      </c>
      <c r="B3111">
        <f>VLOOKUP(A3111,Sheet2!$A$2:$C$250,3)</f>
        <v>165</v>
      </c>
      <c r="C3111" t="str">
        <f>VLOOKUP(A3111,Sheet2!$A$2:$C$250,2)</f>
        <v>Bristol Bay</v>
      </c>
      <c r="D3111" t="s">
        <v>147</v>
      </c>
      <c r="E3111" t="s">
        <v>3232</v>
      </c>
      <c r="F3111">
        <v>2683</v>
      </c>
    </row>
    <row r="3112" spans="1:11">
      <c r="A3112" t="s">
        <v>1571</v>
      </c>
      <c r="B3112">
        <f>VLOOKUP(A3112,Sheet2!$A$2:$C$250,3)</f>
        <v>165</v>
      </c>
      <c r="C3112" t="str">
        <f>VLOOKUP(A3112,Sheet2!$A$2:$C$250,2)</f>
        <v>Bristol Bay</v>
      </c>
      <c r="D3112" t="s">
        <v>1567</v>
      </c>
      <c r="E3112" t="s">
        <v>377</v>
      </c>
    </row>
    <row r="3113" spans="1:11">
      <c r="A3113" t="s">
        <v>1571</v>
      </c>
      <c r="B3113">
        <f>VLOOKUP(A3113,Sheet2!$A$2:$C$250,3)</f>
        <v>165</v>
      </c>
      <c r="C3113" t="str">
        <f>VLOOKUP(A3113,Sheet2!$A$2:$C$250,2)</f>
        <v>Bristol Bay</v>
      </c>
      <c r="D3113" t="s">
        <v>1568</v>
      </c>
      <c r="E3113" t="s">
        <v>377</v>
      </c>
    </row>
    <row r="3114" spans="1:11">
      <c r="A3114" t="s">
        <v>2843</v>
      </c>
      <c r="B3114">
        <f>VLOOKUP(A3114,Sheet2!$A$2:$C$250,3)</f>
        <v>165</v>
      </c>
      <c r="C3114" t="str">
        <f>VLOOKUP(A3114,Sheet2!$A$2:$C$250,2)</f>
        <v>Bristol Bay</v>
      </c>
      <c r="D3114" t="s">
        <v>2845</v>
      </c>
      <c r="E3114" t="s">
        <v>1500</v>
      </c>
      <c r="F3114">
        <v>1104</v>
      </c>
      <c r="I3114">
        <v>289.05109489051097</v>
      </c>
    </row>
    <row r="3115" spans="1:11">
      <c r="A3115" t="s">
        <v>2843</v>
      </c>
      <c r="B3115">
        <f>VLOOKUP(A3115,Sheet2!$A$2:$C$250,3)</f>
        <v>165</v>
      </c>
      <c r="C3115" t="str">
        <f>VLOOKUP(A3115,Sheet2!$A$2:$C$250,2)</f>
        <v>Bristol Bay</v>
      </c>
      <c r="D3115" t="s">
        <v>2844</v>
      </c>
      <c r="E3115" t="s">
        <v>1500</v>
      </c>
      <c r="F3115">
        <v>1200</v>
      </c>
      <c r="I3115">
        <v>289.05109489051097</v>
      </c>
      <c r="K3115">
        <v>3845.0346049999998</v>
      </c>
    </row>
    <row r="3116" spans="1:11">
      <c r="A3116" t="s">
        <v>1571</v>
      </c>
      <c r="B3116">
        <f>VLOOKUP(A3116,Sheet2!$A$2:$C$250,3)</f>
        <v>165</v>
      </c>
      <c r="C3116" t="str">
        <f>VLOOKUP(A3116,Sheet2!$A$2:$C$250,2)</f>
        <v>Bristol Bay</v>
      </c>
      <c r="D3116" t="s">
        <v>1566</v>
      </c>
      <c r="E3116" t="s">
        <v>1500</v>
      </c>
    </row>
    <row r="3117" spans="1:11">
      <c r="A3117" t="s">
        <v>1571</v>
      </c>
      <c r="B3117">
        <f>VLOOKUP(A3117,Sheet2!$A$2:$C$250,3)</f>
        <v>165</v>
      </c>
      <c r="C3117" t="str">
        <f>VLOOKUP(A3117,Sheet2!$A$2:$C$250,2)</f>
        <v>Bristol Bay</v>
      </c>
      <c r="D3117" t="s">
        <v>2743</v>
      </c>
      <c r="E3117" t="s">
        <v>1500</v>
      </c>
    </row>
    <row r="3118" spans="1:11">
      <c r="A3118" t="s">
        <v>1571</v>
      </c>
      <c r="B3118">
        <f>VLOOKUP(A3118,Sheet2!$A$2:$C$250,3)</f>
        <v>165</v>
      </c>
      <c r="C3118" t="str">
        <f>VLOOKUP(A3118,Sheet2!$A$2:$C$250,2)</f>
        <v>Bristol Bay</v>
      </c>
      <c r="D3118" t="s">
        <v>2743</v>
      </c>
      <c r="E3118" t="s">
        <v>1500</v>
      </c>
    </row>
    <row r="3119" spans="1:11">
      <c r="A3119" t="s">
        <v>1571</v>
      </c>
      <c r="B3119">
        <f>VLOOKUP(A3119,Sheet2!$A$2:$C$250,3)</f>
        <v>165</v>
      </c>
      <c r="C3119" t="str">
        <f>VLOOKUP(A3119,Sheet2!$A$2:$C$250,2)</f>
        <v>Bristol Bay</v>
      </c>
      <c r="D3119" t="s">
        <v>1569</v>
      </c>
      <c r="E3119" t="s">
        <v>1500</v>
      </c>
    </row>
    <row r="3120" spans="1:11">
      <c r="A3120" t="s">
        <v>1571</v>
      </c>
      <c r="B3120">
        <f>VLOOKUP(A3120,Sheet2!$A$2:$C$250,3)</f>
        <v>165</v>
      </c>
      <c r="C3120" t="str">
        <f>VLOOKUP(A3120,Sheet2!$A$2:$C$250,2)</f>
        <v>Bristol Bay</v>
      </c>
      <c r="D3120" t="s">
        <v>255</v>
      </c>
      <c r="E3120" t="s">
        <v>1500</v>
      </c>
    </row>
    <row r="3121" spans="1:11">
      <c r="A3121" t="s">
        <v>1571</v>
      </c>
      <c r="B3121">
        <f>VLOOKUP(A3121,Sheet2!$A$2:$C$250,3)</f>
        <v>165</v>
      </c>
      <c r="C3121" t="str">
        <f>VLOOKUP(A3121,Sheet2!$A$2:$C$250,2)</f>
        <v>Bristol Bay</v>
      </c>
      <c r="D3121" t="s">
        <v>1570</v>
      </c>
      <c r="E3121" t="s">
        <v>1500</v>
      </c>
    </row>
    <row r="3122" spans="1:11">
      <c r="A3122" t="s">
        <v>1571</v>
      </c>
      <c r="B3122">
        <f>VLOOKUP(A3122,Sheet2!$A$2:$C$250,3)</f>
        <v>165</v>
      </c>
      <c r="C3122" t="str">
        <f>VLOOKUP(A3122,Sheet2!$A$2:$C$250,2)</f>
        <v>Bristol Bay</v>
      </c>
      <c r="D3122" t="s">
        <v>48</v>
      </c>
      <c r="E3122" t="s">
        <v>2424</v>
      </c>
      <c r="F3122">
        <v>2000</v>
      </c>
      <c r="I3122">
        <v>300</v>
      </c>
      <c r="K3122">
        <v>3500</v>
      </c>
    </row>
    <row r="3123" spans="1:11">
      <c r="A3123" t="s">
        <v>1571</v>
      </c>
      <c r="B3123">
        <f>VLOOKUP(A3123,Sheet2!$A$2:$C$250,3)</f>
        <v>165</v>
      </c>
      <c r="C3123" t="str">
        <f>VLOOKUP(A3123,Sheet2!$A$2:$C$250,2)</f>
        <v>Bristol Bay</v>
      </c>
      <c r="D3123" t="s">
        <v>162</v>
      </c>
      <c r="E3123" t="s">
        <v>2424</v>
      </c>
    </row>
    <row r="3124" spans="1:11">
      <c r="A3124" t="s">
        <v>1571</v>
      </c>
      <c r="B3124">
        <f>VLOOKUP(A3124,Sheet2!$A$2:$C$250,3)</f>
        <v>165</v>
      </c>
      <c r="C3124" t="str">
        <f>VLOOKUP(A3124,Sheet2!$A$2:$C$250,2)</f>
        <v>Bristol Bay</v>
      </c>
      <c r="D3124" t="s">
        <v>144</v>
      </c>
      <c r="E3124" t="s">
        <v>65</v>
      </c>
      <c r="F3124">
        <v>900</v>
      </c>
    </row>
    <row r="3125" spans="1:11">
      <c r="A3125" t="s">
        <v>2117</v>
      </c>
      <c r="B3125">
        <f>VLOOKUP(A3125,Sheet2!$A$2:$C$250,3)</f>
        <v>641</v>
      </c>
      <c r="C3125" t="str">
        <f>VLOOKUP(A3125,Sheet2!$A$2:$C$250,2)</f>
        <v>Northwest Arctic</v>
      </c>
      <c r="D3125" t="s">
        <v>58</v>
      </c>
      <c r="E3125" t="s">
        <v>3335</v>
      </c>
      <c r="F3125">
        <v>61300</v>
      </c>
      <c r="I3125">
        <v>70000</v>
      </c>
      <c r="K3125">
        <v>402400</v>
      </c>
    </row>
    <row r="3126" spans="1:11">
      <c r="A3126" t="s">
        <v>2117</v>
      </c>
      <c r="B3126">
        <f>VLOOKUP(A3126,Sheet2!$A$2:$C$250,3)</f>
        <v>641</v>
      </c>
      <c r="C3126" t="str">
        <f>VLOOKUP(A3126,Sheet2!$A$2:$C$250,2)</f>
        <v>Northwest Arctic</v>
      </c>
      <c r="D3126" t="s">
        <v>3286</v>
      </c>
      <c r="E3126" t="s">
        <v>3232</v>
      </c>
      <c r="F3126">
        <v>7500</v>
      </c>
      <c r="I3126">
        <v>5000</v>
      </c>
      <c r="K3126">
        <v>50400</v>
      </c>
    </row>
    <row r="3127" spans="1:11">
      <c r="A3127" t="s">
        <v>2117</v>
      </c>
      <c r="B3127">
        <f>VLOOKUP(A3127,Sheet2!$A$2:$C$250,3)</f>
        <v>641</v>
      </c>
      <c r="C3127" t="str">
        <f>VLOOKUP(A3127,Sheet2!$A$2:$C$250,2)</f>
        <v>Northwest Arctic</v>
      </c>
      <c r="D3127" t="s">
        <v>3137</v>
      </c>
      <c r="E3127" t="s">
        <v>377</v>
      </c>
      <c r="F3127">
        <v>1404</v>
      </c>
      <c r="I3127">
        <v>1400</v>
      </c>
      <c r="K3127">
        <v>7564</v>
      </c>
    </row>
    <row r="3128" spans="1:11">
      <c r="A3128" t="s">
        <v>2117</v>
      </c>
      <c r="B3128">
        <f>VLOOKUP(A3128,Sheet2!$A$2:$C$250,3)</f>
        <v>641</v>
      </c>
      <c r="C3128" t="str">
        <f>VLOOKUP(A3128,Sheet2!$A$2:$C$250,2)</f>
        <v>Northwest Arctic</v>
      </c>
      <c r="D3128" t="s">
        <v>3136</v>
      </c>
      <c r="E3128" t="s">
        <v>377</v>
      </c>
      <c r="I3128">
        <v>2400</v>
      </c>
      <c r="K3128">
        <v>7800</v>
      </c>
    </row>
    <row r="3129" spans="1:11">
      <c r="A3129" t="s">
        <v>2117</v>
      </c>
      <c r="B3129">
        <f>VLOOKUP(A3129,Sheet2!$A$2:$C$250,3)</f>
        <v>641</v>
      </c>
      <c r="C3129" t="str">
        <f>VLOOKUP(A3129,Sheet2!$A$2:$C$250,2)</f>
        <v>Northwest Arctic</v>
      </c>
      <c r="D3129" t="s">
        <v>2575</v>
      </c>
      <c r="E3129" t="s">
        <v>1500</v>
      </c>
      <c r="F3129">
        <v>96</v>
      </c>
    </row>
    <row r="3130" spans="1:11">
      <c r="A3130" t="s">
        <v>2117</v>
      </c>
      <c r="B3130">
        <f>VLOOKUP(A3130,Sheet2!$A$2:$C$250,3)</f>
        <v>641</v>
      </c>
      <c r="C3130" t="str">
        <f>VLOOKUP(A3130,Sheet2!$A$2:$C$250,2)</f>
        <v>Northwest Arctic</v>
      </c>
      <c r="D3130" t="s">
        <v>2585</v>
      </c>
      <c r="E3130" t="s">
        <v>1500</v>
      </c>
      <c r="F3130">
        <v>720</v>
      </c>
    </row>
    <row r="3131" spans="1:11">
      <c r="A3131" t="s">
        <v>2117</v>
      </c>
      <c r="B3131">
        <f>VLOOKUP(A3131,Sheet2!$A$2:$C$250,3)</f>
        <v>641</v>
      </c>
      <c r="C3131" t="str">
        <f>VLOOKUP(A3131,Sheet2!$A$2:$C$250,2)</f>
        <v>Northwest Arctic</v>
      </c>
      <c r="D3131" t="s">
        <v>2849</v>
      </c>
      <c r="E3131" t="s">
        <v>1500</v>
      </c>
      <c r="F3131">
        <v>750</v>
      </c>
      <c r="I3131">
        <v>700</v>
      </c>
      <c r="K3131">
        <v>5307</v>
      </c>
    </row>
    <row r="3132" spans="1:11">
      <c r="A3132" t="s">
        <v>2117</v>
      </c>
      <c r="B3132">
        <f>VLOOKUP(A3132,Sheet2!$A$2:$C$250,3)</f>
        <v>641</v>
      </c>
      <c r="C3132" t="str">
        <f>VLOOKUP(A3132,Sheet2!$A$2:$C$250,2)</f>
        <v>Northwest Arctic</v>
      </c>
      <c r="D3132" t="s">
        <v>2851</v>
      </c>
      <c r="E3132" t="s">
        <v>1500</v>
      </c>
      <c r="F3132">
        <v>875</v>
      </c>
    </row>
    <row r="3133" spans="1:11">
      <c r="A3133" t="s">
        <v>2117</v>
      </c>
      <c r="B3133">
        <f>VLOOKUP(A3133,Sheet2!$A$2:$C$250,3)</f>
        <v>641</v>
      </c>
      <c r="C3133" t="str">
        <f>VLOOKUP(A3133,Sheet2!$A$2:$C$250,2)</f>
        <v>Northwest Arctic</v>
      </c>
      <c r="D3133" t="s">
        <v>2846</v>
      </c>
      <c r="E3133" t="s">
        <v>1500</v>
      </c>
      <c r="F3133">
        <v>1728</v>
      </c>
    </row>
    <row r="3134" spans="1:11">
      <c r="A3134" t="s">
        <v>2847</v>
      </c>
      <c r="B3134">
        <f>VLOOKUP(A3134,Sheet2!$A$2:$C$250,3)</f>
        <v>641</v>
      </c>
      <c r="C3134" t="str">
        <f>VLOOKUP(A3134,Sheet2!$A$2:$C$250,2)</f>
        <v>Northwest Arctic</v>
      </c>
      <c r="D3134" t="s">
        <v>2848</v>
      </c>
      <c r="E3134" t="s">
        <v>1500</v>
      </c>
      <c r="F3134">
        <v>2000</v>
      </c>
      <c r="I3134">
        <v>963.50364963503648</v>
      </c>
      <c r="K3134">
        <v>4855.5436994999991</v>
      </c>
    </row>
    <row r="3135" spans="1:11">
      <c r="A3135" t="s">
        <v>2117</v>
      </c>
      <c r="B3135">
        <f>VLOOKUP(A3135,Sheet2!$A$2:$C$250,3)</f>
        <v>641</v>
      </c>
      <c r="C3135" t="str">
        <f>VLOOKUP(A3135,Sheet2!$A$2:$C$250,2)</f>
        <v>Northwest Arctic</v>
      </c>
      <c r="D3135" t="s">
        <v>2850</v>
      </c>
      <c r="E3135" t="s">
        <v>1500</v>
      </c>
      <c r="F3135">
        <v>5600</v>
      </c>
      <c r="K3135">
        <v>6198</v>
      </c>
    </row>
    <row r="3136" spans="1:11">
      <c r="A3136" t="s">
        <v>2117</v>
      </c>
      <c r="B3136">
        <f>VLOOKUP(A3136,Sheet2!$A$2:$C$250,3)</f>
        <v>641</v>
      </c>
      <c r="C3136" t="str">
        <f>VLOOKUP(A3136,Sheet2!$A$2:$C$250,2)</f>
        <v>Northwest Arctic</v>
      </c>
      <c r="D3136" t="s">
        <v>2514</v>
      </c>
      <c r="E3136" t="s">
        <v>2424</v>
      </c>
      <c r="F3136">
        <v>4800</v>
      </c>
      <c r="I3136">
        <v>3000</v>
      </c>
      <c r="K3136">
        <v>25794</v>
      </c>
    </row>
    <row r="3137" spans="1:13">
      <c r="A3137" t="s">
        <v>2117</v>
      </c>
      <c r="B3137">
        <f>VLOOKUP(A3137,Sheet2!$A$2:$C$250,3)</f>
        <v>641</v>
      </c>
      <c r="C3137" t="str">
        <f>VLOOKUP(A3137,Sheet2!$A$2:$C$250,2)</f>
        <v>Northwest Arctic</v>
      </c>
      <c r="D3137" t="s">
        <v>2513</v>
      </c>
      <c r="E3137" t="s">
        <v>2424</v>
      </c>
    </row>
    <row r="3138" spans="1:13">
      <c r="A3138" t="s">
        <v>2117</v>
      </c>
      <c r="B3138">
        <f>VLOOKUP(A3138,Sheet2!$A$2:$C$250,3)</f>
        <v>641</v>
      </c>
      <c r="C3138" t="str">
        <f>VLOOKUP(A3138,Sheet2!$A$2:$C$250,2)</f>
        <v>Northwest Arctic</v>
      </c>
      <c r="D3138" t="s">
        <v>2391</v>
      </c>
      <c r="E3138" t="s">
        <v>213</v>
      </c>
      <c r="F3138">
        <v>1488</v>
      </c>
      <c r="K3138">
        <v>28456</v>
      </c>
    </row>
    <row r="3139" spans="1:13">
      <c r="A3139" t="s">
        <v>2117</v>
      </c>
      <c r="B3139">
        <f>VLOOKUP(A3139,Sheet2!$A$2:$C$250,3)</f>
        <v>641</v>
      </c>
      <c r="C3139" t="str">
        <f>VLOOKUP(A3139,Sheet2!$A$2:$C$250,2)</f>
        <v>Northwest Arctic</v>
      </c>
      <c r="D3139" t="s">
        <v>2211</v>
      </c>
      <c r="E3139" t="s">
        <v>2194</v>
      </c>
      <c r="I3139">
        <v>660</v>
      </c>
    </row>
    <row r="3140" spans="1:13">
      <c r="A3140" t="s">
        <v>2117</v>
      </c>
      <c r="B3140">
        <f>VLOOKUP(A3140,Sheet2!$A$2:$C$250,3)</f>
        <v>641</v>
      </c>
      <c r="C3140" t="str">
        <f>VLOOKUP(A3140,Sheet2!$A$2:$C$250,2)</f>
        <v>Northwest Arctic</v>
      </c>
      <c r="D3140" t="s">
        <v>2210</v>
      </c>
      <c r="E3140" t="s">
        <v>2194</v>
      </c>
    </row>
    <row r="3141" spans="1:13">
      <c r="A3141" t="s">
        <v>2117</v>
      </c>
      <c r="B3141">
        <f>VLOOKUP(A3141,Sheet2!$A$2:$C$250,3)</f>
        <v>641</v>
      </c>
      <c r="C3141" t="str">
        <f>VLOOKUP(A3141,Sheet2!$A$2:$C$250,2)</f>
        <v>Northwest Arctic</v>
      </c>
      <c r="D3141" t="s">
        <v>399</v>
      </c>
      <c r="E3141" t="s">
        <v>1980</v>
      </c>
      <c r="F3141">
        <v>2000</v>
      </c>
    </row>
    <row r="3142" spans="1:13">
      <c r="A3142" t="s">
        <v>2117</v>
      </c>
      <c r="B3142">
        <f>VLOOKUP(A3142,Sheet2!$A$2:$C$250,3)</f>
        <v>641</v>
      </c>
      <c r="C3142" t="str">
        <f>VLOOKUP(A3142,Sheet2!$A$2:$C$250,2)</f>
        <v>Northwest Arctic</v>
      </c>
      <c r="D3142" t="s">
        <v>2118</v>
      </c>
      <c r="E3142" t="s">
        <v>1980</v>
      </c>
      <c r="F3142">
        <v>2520</v>
      </c>
    </row>
    <row r="3143" spans="1:13">
      <c r="A3143" t="s">
        <v>2269</v>
      </c>
      <c r="B3143">
        <f>VLOOKUP(A3143,Sheet2!$A$2:$C$250,3)</f>
        <v>80</v>
      </c>
      <c r="C3143" t="str">
        <f>VLOOKUP(A3143,Sheet2!$A$2:$C$250,2)</f>
        <v>Yukon-Koyukuk/Upper Tanana</v>
      </c>
      <c r="D3143" t="s">
        <v>3521</v>
      </c>
      <c r="E3143" t="s">
        <v>3335</v>
      </c>
      <c r="F3143">
        <v>640</v>
      </c>
    </row>
    <row r="3144" spans="1:13">
      <c r="A3144" t="s">
        <v>2269</v>
      </c>
      <c r="B3144">
        <f>VLOOKUP(A3144,Sheet2!$A$2:$C$250,3)</f>
        <v>80</v>
      </c>
      <c r="C3144" t="str">
        <f>VLOOKUP(A3144,Sheet2!$A$2:$C$250,2)</f>
        <v>Yukon-Koyukuk/Upper Tanana</v>
      </c>
      <c r="D3144" t="s">
        <v>3520</v>
      </c>
      <c r="E3144" t="s">
        <v>3335</v>
      </c>
      <c r="F3144">
        <v>1280</v>
      </c>
      <c r="I3144">
        <v>996.26277372262768</v>
      </c>
    </row>
    <row r="3145" spans="1:13">
      <c r="A3145" t="s">
        <v>2269</v>
      </c>
      <c r="B3145">
        <f>VLOOKUP(A3145,Sheet2!$A$2:$C$250,3)</f>
        <v>80</v>
      </c>
      <c r="C3145" t="str">
        <f>VLOOKUP(A3145,Sheet2!$A$2:$C$250,2)</f>
        <v>Yukon-Koyukuk/Upper Tanana</v>
      </c>
      <c r="D3145" t="s">
        <v>3519</v>
      </c>
      <c r="E3145" t="s">
        <v>3335</v>
      </c>
      <c r="F3145">
        <v>28654</v>
      </c>
      <c r="I3145">
        <v>15875.030239833159</v>
      </c>
      <c r="K3145">
        <v>161947.17179714283</v>
      </c>
      <c r="M3145">
        <v>276.90491803278684</v>
      </c>
    </row>
    <row r="3146" spans="1:13">
      <c r="A3146" t="s">
        <v>1127</v>
      </c>
      <c r="B3146">
        <f>VLOOKUP(A3146,Sheet2!$A$2:$C$250,3)</f>
        <v>80</v>
      </c>
      <c r="C3146" t="str">
        <f>VLOOKUP(A3146,Sheet2!$A$2:$C$250,2)</f>
        <v>Yukon-Koyukuk/Upper Tanana</v>
      </c>
      <c r="D3146" t="s">
        <v>1118</v>
      </c>
      <c r="E3146" t="s">
        <v>3232</v>
      </c>
    </row>
    <row r="3147" spans="1:13">
      <c r="A3147" t="s">
        <v>1127</v>
      </c>
      <c r="B3147">
        <f>VLOOKUP(A3147,Sheet2!$A$2:$C$250,3)</f>
        <v>80</v>
      </c>
      <c r="C3147" t="str">
        <f>VLOOKUP(A3147,Sheet2!$A$2:$C$250,2)</f>
        <v>Yukon-Koyukuk/Upper Tanana</v>
      </c>
      <c r="D3147" t="s">
        <v>1117</v>
      </c>
      <c r="E3147" t="s">
        <v>377</v>
      </c>
    </row>
    <row r="3148" spans="1:13">
      <c r="A3148" t="s">
        <v>1127</v>
      </c>
      <c r="B3148">
        <f>VLOOKUP(A3148,Sheet2!$A$2:$C$250,3)</f>
        <v>80</v>
      </c>
      <c r="C3148" t="str">
        <f>VLOOKUP(A3148,Sheet2!$A$2:$C$250,2)</f>
        <v>Yukon-Koyukuk/Upper Tanana</v>
      </c>
      <c r="D3148" t="s">
        <v>37</v>
      </c>
      <c r="E3148" t="s">
        <v>377</v>
      </c>
    </row>
    <row r="3149" spans="1:13">
      <c r="A3149" t="s">
        <v>1127</v>
      </c>
      <c r="B3149">
        <f>VLOOKUP(A3149,Sheet2!$A$2:$C$250,3)</f>
        <v>80</v>
      </c>
      <c r="C3149" t="str">
        <f>VLOOKUP(A3149,Sheet2!$A$2:$C$250,2)</f>
        <v>Yukon-Koyukuk/Upper Tanana</v>
      </c>
      <c r="D3149" t="s">
        <v>2852</v>
      </c>
      <c r="E3149" t="s">
        <v>1500</v>
      </c>
      <c r="F3149">
        <v>36</v>
      </c>
    </row>
    <row r="3150" spans="1:13">
      <c r="A3150" t="s">
        <v>1127</v>
      </c>
      <c r="B3150">
        <f>VLOOKUP(A3150,Sheet2!$A$2:$C$250,3)</f>
        <v>80</v>
      </c>
      <c r="C3150" t="str">
        <f>VLOOKUP(A3150,Sheet2!$A$2:$C$250,2)</f>
        <v>Yukon-Koyukuk/Upper Tanana</v>
      </c>
      <c r="D3150" t="s">
        <v>2853</v>
      </c>
      <c r="E3150" t="s">
        <v>1500</v>
      </c>
      <c r="F3150">
        <v>5653</v>
      </c>
    </row>
    <row r="3151" spans="1:13">
      <c r="A3151" t="s">
        <v>1127</v>
      </c>
      <c r="B3151">
        <f>VLOOKUP(A3151,Sheet2!$A$2:$C$250,3)</f>
        <v>80</v>
      </c>
      <c r="C3151" t="str">
        <f>VLOOKUP(A3151,Sheet2!$A$2:$C$250,2)</f>
        <v>Yukon-Koyukuk/Upper Tanana</v>
      </c>
      <c r="D3151" t="s">
        <v>1124</v>
      </c>
      <c r="E3151" t="s">
        <v>1500</v>
      </c>
    </row>
    <row r="3152" spans="1:13">
      <c r="A3152" t="s">
        <v>1127</v>
      </c>
      <c r="B3152">
        <f>VLOOKUP(A3152,Sheet2!$A$2:$C$250,3)</f>
        <v>80</v>
      </c>
      <c r="C3152" t="str">
        <f>VLOOKUP(A3152,Sheet2!$A$2:$C$250,2)</f>
        <v>Yukon-Koyukuk/Upper Tanana</v>
      </c>
      <c r="D3152" t="s">
        <v>286</v>
      </c>
      <c r="E3152" t="s">
        <v>2424</v>
      </c>
    </row>
    <row r="3153" spans="1:13">
      <c r="A3153" t="s">
        <v>1127</v>
      </c>
      <c r="B3153">
        <f>VLOOKUP(A3153,Sheet2!$A$2:$C$250,3)</f>
        <v>80</v>
      </c>
      <c r="C3153" t="str">
        <f>VLOOKUP(A3153,Sheet2!$A$2:$C$250,2)</f>
        <v>Yukon-Koyukuk/Upper Tanana</v>
      </c>
      <c r="D3153" t="s">
        <v>595</v>
      </c>
      <c r="E3153" t="s">
        <v>2424</v>
      </c>
    </row>
    <row r="3154" spans="1:13">
      <c r="A3154" t="s">
        <v>1127</v>
      </c>
      <c r="B3154">
        <f>VLOOKUP(A3154,Sheet2!$A$2:$C$250,3)</f>
        <v>80</v>
      </c>
      <c r="C3154" t="str">
        <f>VLOOKUP(A3154,Sheet2!$A$2:$C$250,2)</f>
        <v>Yukon-Koyukuk/Upper Tanana</v>
      </c>
      <c r="D3154" t="s">
        <v>1120</v>
      </c>
      <c r="E3154" t="s">
        <v>2424</v>
      </c>
    </row>
    <row r="3155" spans="1:13">
      <c r="A3155" t="s">
        <v>2269</v>
      </c>
      <c r="B3155">
        <f>VLOOKUP(A3155,Sheet2!$A$2:$C$250,3)</f>
        <v>80</v>
      </c>
      <c r="C3155" t="str">
        <f>VLOOKUP(A3155,Sheet2!$A$2:$C$250,2)</f>
        <v>Yukon-Koyukuk/Upper Tanana</v>
      </c>
      <c r="D3155" t="s">
        <v>2270</v>
      </c>
      <c r="E3155" t="s">
        <v>2233</v>
      </c>
      <c r="I3155">
        <v>819.45985401459859</v>
      </c>
      <c r="K3155">
        <v>9393.0845370000006</v>
      </c>
    </row>
    <row r="3156" spans="1:13">
      <c r="A3156" t="s">
        <v>1127</v>
      </c>
      <c r="B3156">
        <f>VLOOKUP(A3156,Sheet2!$A$2:$C$250,3)</f>
        <v>80</v>
      </c>
      <c r="C3156" t="str">
        <f>VLOOKUP(A3156,Sheet2!$A$2:$C$250,2)</f>
        <v>Yukon-Koyukuk/Upper Tanana</v>
      </c>
      <c r="D3156" t="s">
        <v>1119</v>
      </c>
      <c r="E3156" t="s">
        <v>2194</v>
      </c>
    </row>
    <row r="3157" spans="1:13">
      <c r="A3157" t="s">
        <v>1127</v>
      </c>
      <c r="B3157">
        <f>VLOOKUP(A3157,Sheet2!$A$2:$C$250,3)</f>
        <v>80</v>
      </c>
      <c r="C3157" t="str">
        <f>VLOOKUP(A3157,Sheet2!$A$2:$C$250,2)</f>
        <v>Yukon-Koyukuk/Upper Tanana</v>
      </c>
      <c r="D3157" t="s">
        <v>2119</v>
      </c>
      <c r="E3157" t="s">
        <v>1980</v>
      </c>
      <c r="F3157">
        <v>2400</v>
      </c>
    </row>
    <row r="3158" spans="1:13">
      <c r="A3158" t="s">
        <v>1127</v>
      </c>
      <c r="B3158">
        <f>VLOOKUP(A3158,Sheet2!$A$2:$C$250,3)</f>
        <v>80</v>
      </c>
      <c r="C3158" t="str">
        <f>VLOOKUP(A3158,Sheet2!$A$2:$C$250,2)</f>
        <v>Yukon-Koyukuk/Upper Tanana</v>
      </c>
      <c r="D3158" t="s">
        <v>2120</v>
      </c>
      <c r="E3158" t="s">
        <v>1980</v>
      </c>
      <c r="F3158">
        <v>2400</v>
      </c>
    </row>
    <row r="3159" spans="1:13">
      <c r="A3159" t="s">
        <v>1127</v>
      </c>
      <c r="B3159">
        <f>VLOOKUP(A3159,Sheet2!$A$2:$C$250,3)</f>
        <v>80</v>
      </c>
      <c r="C3159" t="str">
        <f>VLOOKUP(A3159,Sheet2!$A$2:$C$250,2)</f>
        <v>Yukon-Koyukuk/Upper Tanana</v>
      </c>
      <c r="D3159" t="s">
        <v>2121</v>
      </c>
      <c r="E3159" t="s">
        <v>1980</v>
      </c>
    </row>
    <row r="3160" spans="1:13">
      <c r="A3160" t="s">
        <v>1127</v>
      </c>
      <c r="B3160">
        <f>VLOOKUP(A3160,Sheet2!$A$2:$C$250,3)</f>
        <v>80</v>
      </c>
      <c r="C3160" t="str">
        <f>VLOOKUP(A3160,Sheet2!$A$2:$C$250,2)</f>
        <v>Yukon-Koyukuk/Upper Tanana</v>
      </c>
      <c r="D3160" t="s">
        <v>1121</v>
      </c>
      <c r="E3160" t="s">
        <v>65</v>
      </c>
      <c r="F3160">
        <v>510</v>
      </c>
    </row>
    <row r="3161" spans="1:13">
      <c r="A3161" t="s">
        <v>1127</v>
      </c>
      <c r="B3161">
        <f>VLOOKUP(A3161,Sheet2!$A$2:$C$250,3)</f>
        <v>80</v>
      </c>
      <c r="C3161" t="str">
        <f>VLOOKUP(A3161,Sheet2!$A$2:$C$250,2)</f>
        <v>Yukon-Koyukuk/Upper Tanana</v>
      </c>
      <c r="D3161" t="s">
        <v>1126</v>
      </c>
      <c r="E3161" t="s">
        <v>65</v>
      </c>
    </row>
    <row r="3162" spans="1:13">
      <c r="A3162" t="s">
        <v>2515</v>
      </c>
      <c r="B3162">
        <f>VLOOKUP(A3162,Sheet2!$A$2:$C$250,3)</f>
        <v>90</v>
      </c>
      <c r="C3162" t="str">
        <f>VLOOKUP(A3162,Sheet2!$A$2:$C$250,2)</f>
        <v>Yukon-Koyukuk/Upper Tanana</v>
      </c>
      <c r="D3162" t="s">
        <v>3319</v>
      </c>
      <c r="E3162" t="s">
        <v>3315</v>
      </c>
      <c r="F3162">
        <v>480</v>
      </c>
    </row>
    <row r="3163" spans="1:13">
      <c r="A3163" t="s">
        <v>2515</v>
      </c>
      <c r="B3163">
        <f>VLOOKUP(A3163,Sheet2!$A$2:$C$250,3)</f>
        <v>90</v>
      </c>
      <c r="C3163" t="str">
        <f>VLOOKUP(A3163,Sheet2!$A$2:$C$250,2)</f>
        <v>Yukon-Koyukuk/Upper Tanana</v>
      </c>
      <c r="D3163" t="s">
        <v>37</v>
      </c>
      <c r="E3163" t="s">
        <v>377</v>
      </c>
      <c r="F3163">
        <v>320</v>
      </c>
      <c r="I3163">
        <v>760</v>
      </c>
      <c r="K3163">
        <v>5634</v>
      </c>
    </row>
    <row r="3164" spans="1:13">
      <c r="A3164" t="s">
        <v>2515</v>
      </c>
      <c r="B3164">
        <f>VLOOKUP(A3164,Sheet2!$A$2:$C$250,3)</f>
        <v>90</v>
      </c>
      <c r="C3164" t="str">
        <f>VLOOKUP(A3164,Sheet2!$A$2:$C$250,2)</f>
        <v>Yukon-Koyukuk/Upper Tanana</v>
      </c>
      <c r="D3164" t="s">
        <v>2516</v>
      </c>
      <c r="E3164" t="s">
        <v>2424</v>
      </c>
      <c r="F3164">
        <v>720</v>
      </c>
    </row>
    <row r="3165" spans="1:13">
      <c r="A3165" t="s">
        <v>2122</v>
      </c>
      <c r="B3165">
        <f>VLOOKUP(A3165,Sheet2!$A$2:$C$250,3)</f>
        <v>452</v>
      </c>
      <c r="C3165" t="str">
        <f>VLOOKUP(A3165,Sheet2!$A$2:$C$250,2)</f>
        <v>North Slope</v>
      </c>
      <c r="D3165" t="s">
        <v>3635</v>
      </c>
      <c r="E3165" t="s">
        <v>3615</v>
      </c>
    </row>
    <row r="3166" spans="1:13">
      <c r="A3166" t="s">
        <v>2122</v>
      </c>
      <c r="B3166">
        <f>VLOOKUP(A3166,Sheet2!$A$2:$C$250,3)</f>
        <v>452</v>
      </c>
      <c r="C3166" t="str">
        <f>VLOOKUP(A3166,Sheet2!$A$2:$C$250,2)</f>
        <v>North Slope</v>
      </c>
      <c r="D3166" t="s">
        <v>1355</v>
      </c>
      <c r="E3166" t="s">
        <v>3335</v>
      </c>
      <c r="F3166">
        <v>12096</v>
      </c>
    </row>
    <row r="3167" spans="1:13">
      <c r="A3167" t="s">
        <v>2122</v>
      </c>
      <c r="B3167">
        <f>VLOOKUP(A3167,Sheet2!$A$2:$C$250,3)</f>
        <v>452</v>
      </c>
      <c r="C3167" t="str">
        <f>VLOOKUP(A3167,Sheet2!$A$2:$C$250,2)</f>
        <v>North Slope</v>
      </c>
      <c r="D3167" t="s">
        <v>58</v>
      </c>
      <c r="E3167" t="s">
        <v>3335</v>
      </c>
      <c r="F3167">
        <v>31968</v>
      </c>
      <c r="K3167">
        <v>163436</v>
      </c>
    </row>
    <row r="3168" spans="1:13">
      <c r="A3168" t="s">
        <v>2271</v>
      </c>
      <c r="B3168">
        <f>VLOOKUP(A3168,Sheet2!$A$2:$C$250,3)</f>
        <v>452</v>
      </c>
      <c r="C3168" t="str">
        <f>VLOOKUP(A3168,Sheet2!$A$2:$C$250,2)</f>
        <v>North Slope</v>
      </c>
      <c r="D3168" t="s">
        <v>3522</v>
      </c>
      <c r="E3168" t="s">
        <v>3335</v>
      </c>
      <c r="F3168">
        <v>51665</v>
      </c>
      <c r="I3168">
        <v>62841.094890510947</v>
      </c>
      <c r="K3168">
        <v>487804.39020000002</v>
      </c>
      <c r="L3168">
        <v>66728.2</v>
      </c>
      <c r="M3168">
        <v>1203.9344262295083</v>
      </c>
    </row>
    <row r="3169" spans="1:11">
      <c r="A3169" t="s">
        <v>2122</v>
      </c>
      <c r="B3169">
        <f>VLOOKUP(A3169,Sheet2!$A$2:$C$250,3)</f>
        <v>452</v>
      </c>
      <c r="C3169" t="str">
        <f>VLOOKUP(A3169,Sheet2!$A$2:$C$250,2)</f>
        <v>North Slope</v>
      </c>
      <c r="D3169" t="s">
        <v>28</v>
      </c>
      <c r="E3169" t="s">
        <v>3232</v>
      </c>
      <c r="F3169">
        <v>7080</v>
      </c>
      <c r="K3169">
        <v>14192</v>
      </c>
    </row>
    <row r="3170" spans="1:11">
      <c r="A3170" t="s">
        <v>2122</v>
      </c>
      <c r="B3170">
        <f>VLOOKUP(A3170,Sheet2!$A$2:$C$250,3)</f>
        <v>452</v>
      </c>
      <c r="C3170" t="str">
        <f>VLOOKUP(A3170,Sheet2!$A$2:$C$250,2)</f>
        <v>North Slope</v>
      </c>
      <c r="D3170" t="s">
        <v>3139</v>
      </c>
      <c r="E3170" t="s">
        <v>377</v>
      </c>
      <c r="F3170">
        <v>480</v>
      </c>
    </row>
    <row r="3171" spans="1:11">
      <c r="A3171" t="s">
        <v>2122</v>
      </c>
      <c r="B3171">
        <f>VLOOKUP(A3171,Sheet2!$A$2:$C$250,3)</f>
        <v>452</v>
      </c>
      <c r="C3171" t="str">
        <f>VLOOKUP(A3171,Sheet2!$A$2:$C$250,2)</f>
        <v>North Slope</v>
      </c>
      <c r="D3171" t="s">
        <v>3140</v>
      </c>
      <c r="E3171" t="s">
        <v>377</v>
      </c>
      <c r="F3171">
        <v>2640</v>
      </c>
    </row>
    <row r="3172" spans="1:11">
      <c r="A3172" t="s">
        <v>2271</v>
      </c>
      <c r="B3172">
        <f>VLOOKUP(A3172,Sheet2!$A$2:$C$250,3)</f>
        <v>452</v>
      </c>
      <c r="C3172" t="str">
        <f>VLOOKUP(A3172,Sheet2!$A$2:$C$250,2)</f>
        <v>North Slope</v>
      </c>
      <c r="D3172" t="s">
        <v>3138</v>
      </c>
      <c r="E3172" t="s">
        <v>377</v>
      </c>
      <c r="F3172">
        <v>6250</v>
      </c>
      <c r="K3172">
        <v>50642.955782499994</v>
      </c>
    </row>
    <row r="3173" spans="1:11">
      <c r="A3173" t="s">
        <v>2122</v>
      </c>
      <c r="B3173">
        <f>VLOOKUP(A3173,Sheet2!$A$2:$C$250,3)</f>
        <v>452</v>
      </c>
      <c r="C3173" t="str">
        <f>VLOOKUP(A3173,Sheet2!$A$2:$C$250,2)</f>
        <v>North Slope</v>
      </c>
      <c r="D3173" t="s">
        <v>361</v>
      </c>
      <c r="E3173" t="s">
        <v>377</v>
      </c>
    </row>
    <row r="3174" spans="1:11">
      <c r="A3174" t="s">
        <v>2122</v>
      </c>
      <c r="B3174">
        <f>VLOOKUP(A3174,Sheet2!$A$2:$C$250,3)</f>
        <v>452</v>
      </c>
      <c r="C3174" t="str">
        <f>VLOOKUP(A3174,Sheet2!$A$2:$C$250,2)</f>
        <v>North Slope</v>
      </c>
      <c r="D3174" t="s">
        <v>37</v>
      </c>
      <c r="E3174" t="s">
        <v>377</v>
      </c>
    </row>
    <row r="3175" spans="1:11">
      <c r="A3175" t="s">
        <v>2122</v>
      </c>
      <c r="B3175">
        <f>VLOOKUP(A3175,Sheet2!$A$2:$C$250,3)</f>
        <v>452</v>
      </c>
      <c r="C3175" t="str">
        <f>VLOOKUP(A3175,Sheet2!$A$2:$C$250,2)</f>
        <v>North Slope</v>
      </c>
      <c r="D3175" t="s">
        <v>373</v>
      </c>
      <c r="E3175" t="s">
        <v>1500</v>
      </c>
      <c r="F3175">
        <v>328</v>
      </c>
    </row>
    <row r="3176" spans="1:11">
      <c r="A3176" t="s">
        <v>2271</v>
      </c>
      <c r="B3176">
        <f>VLOOKUP(A3176,Sheet2!$A$2:$C$250,3)</f>
        <v>452</v>
      </c>
      <c r="C3176" t="str">
        <f>VLOOKUP(A3176,Sheet2!$A$2:$C$250,2)</f>
        <v>North Slope</v>
      </c>
      <c r="D3176" t="s">
        <v>2856</v>
      </c>
      <c r="E3176" t="s">
        <v>1500</v>
      </c>
      <c r="F3176">
        <v>480</v>
      </c>
      <c r="K3176">
        <v>8350.5751545000003</v>
      </c>
    </row>
    <row r="3177" spans="1:11">
      <c r="A3177" t="s">
        <v>2273</v>
      </c>
      <c r="B3177">
        <f>VLOOKUP(A3177,Sheet2!$A$2:$C$250,3)</f>
        <v>452</v>
      </c>
      <c r="C3177" t="str">
        <f>VLOOKUP(A3177,Sheet2!$A$2:$C$250,2)</f>
        <v>North Slope</v>
      </c>
      <c r="D3177" t="s">
        <v>2857</v>
      </c>
      <c r="E3177" t="s">
        <v>1500</v>
      </c>
      <c r="F3177">
        <v>1560</v>
      </c>
      <c r="K3177">
        <v>14012.126107999999</v>
      </c>
    </row>
    <row r="3178" spans="1:11">
      <c r="A3178" t="s">
        <v>2122</v>
      </c>
      <c r="B3178">
        <f>VLOOKUP(A3178,Sheet2!$A$2:$C$250,3)</f>
        <v>452</v>
      </c>
      <c r="C3178" t="str">
        <f>VLOOKUP(A3178,Sheet2!$A$2:$C$250,2)</f>
        <v>North Slope</v>
      </c>
      <c r="D3178" t="s">
        <v>2854</v>
      </c>
      <c r="E3178" t="s">
        <v>1500</v>
      </c>
      <c r="F3178">
        <v>1820</v>
      </c>
    </row>
    <row r="3179" spans="1:11">
      <c r="A3179" t="s">
        <v>2122</v>
      </c>
      <c r="B3179">
        <f>VLOOKUP(A3179,Sheet2!$A$2:$C$250,3)</f>
        <v>452</v>
      </c>
      <c r="C3179" t="str">
        <f>VLOOKUP(A3179,Sheet2!$A$2:$C$250,2)</f>
        <v>North Slope</v>
      </c>
      <c r="D3179" t="s">
        <v>2855</v>
      </c>
      <c r="E3179" t="s">
        <v>1500</v>
      </c>
      <c r="F3179">
        <v>1920</v>
      </c>
    </row>
    <row r="3180" spans="1:11">
      <c r="A3180" t="s">
        <v>2122</v>
      </c>
      <c r="B3180">
        <f>VLOOKUP(A3180,Sheet2!$A$2:$C$250,3)</f>
        <v>452</v>
      </c>
      <c r="C3180" t="str">
        <f>VLOOKUP(A3180,Sheet2!$A$2:$C$250,2)</f>
        <v>North Slope</v>
      </c>
      <c r="D3180" t="s">
        <v>2591</v>
      </c>
      <c r="E3180" t="s">
        <v>1500</v>
      </c>
      <c r="F3180">
        <v>4280</v>
      </c>
    </row>
    <row r="3181" spans="1:11">
      <c r="A3181" t="s">
        <v>2271</v>
      </c>
      <c r="B3181">
        <f>VLOOKUP(A3181,Sheet2!$A$2:$C$250,3)</f>
        <v>452</v>
      </c>
      <c r="C3181" t="str">
        <f>VLOOKUP(A3181,Sheet2!$A$2:$C$250,2)</f>
        <v>North Slope</v>
      </c>
      <c r="D3181" t="s">
        <v>2859</v>
      </c>
      <c r="E3181" t="s">
        <v>1500</v>
      </c>
      <c r="F3181">
        <v>23754</v>
      </c>
      <c r="K3181">
        <v>208899.38007749998</v>
      </c>
    </row>
    <row r="3182" spans="1:11">
      <c r="A3182" t="s">
        <v>2122</v>
      </c>
      <c r="B3182">
        <f>VLOOKUP(A3182,Sheet2!$A$2:$C$250,3)</f>
        <v>452</v>
      </c>
      <c r="C3182" t="str">
        <f>VLOOKUP(A3182,Sheet2!$A$2:$C$250,2)</f>
        <v>North Slope</v>
      </c>
      <c r="D3182" t="s">
        <v>135</v>
      </c>
      <c r="E3182" t="s">
        <v>1500</v>
      </c>
    </row>
    <row r="3183" spans="1:11">
      <c r="A3183" t="s">
        <v>2122</v>
      </c>
      <c r="B3183">
        <f>VLOOKUP(A3183,Sheet2!$A$2:$C$250,3)</f>
        <v>452</v>
      </c>
      <c r="C3183" t="str">
        <f>VLOOKUP(A3183,Sheet2!$A$2:$C$250,2)</f>
        <v>North Slope</v>
      </c>
      <c r="D3183" t="s">
        <v>2858</v>
      </c>
      <c r="E3183" t="s">
        <v>1500</v>
      </c>
    </row>
    <row r="3184" spans="1:11">
      <c r="A3184" t="s">
        <v>2122</v>
      </c>
      <c r="B3184">
        <f>VLOOKUP(A3184,Sheet2!$A$2:$C$250,3)</f>
        <v>452</v>
      </c>
      <c r="C3184" t="str">
        <f>VLOOKUP(A3184,Sheet2!$A$2:$C$250,2)</f>
        <v>North Slope</v>
      </c>
      <c r="D3184" t="s">
        <v>2434</v>
      </c>
      <c r="E3184" t="s">
        <v>2424</v>
      </c>
      <c r="F3184">
        <v>9956</v>
      </c>
    </row>
    <row r="3185" spans="1:19">
      <c r="A3185" t="s">
        <v>2122</v>
      </c>
      <c r="B3185">
        <f>VLOOKUP(A3185,Sheet2!$A$2:$C$250,3)</f>
        <v>452</v>
      </c>
      <c r="C3185" t="str">
        <f>VLOOKUP(A3185,Sheet2!$A$2:$C$250,2)</f>
        <v>North Slope</v>
      </c>
      <c r="D3185" t="s">
        <v>2517</v>
      </c>
      <c r="E3185" t="s">
        <v>2424</v>
      </c>
    </row>
    <row r="3186" spans="1:19">
      <c r="A3186" t="s">
        <v>2122</v>
      </c>
      <c r="B3186">
        <f>VLOOKUP(A3186,Sheet2!$A$2:$C$250,3)</f>
        <v>452</v>
      </c>
      <c r="C3186" t="str">
        <f>VLOOKUP(A3186,Sheet2!$A$2:$C$250,2)</f>
        <v>North Slope</v>
      </c>
      <c r="D3186" t="s">
        <v>2311</v>
      </c>
      <c r="E3186" t="s">
        <v>213</v>
      </c>
      <c r="F3186">
        <v>1500</v>
      </c>
    </row>
    <row r="3187" spans="1:19">
      <c r="A3187" t="s">
        <v>2122</v>
      </c>
      <c r="B3187">
        <f>VLOOKUP(A3187,Sheet2!$A$2:$C$250,3)</f>
        <v>452</v>
      </c>
      <c r="C3187" t="str">
        <f>VLOOKUP(A3187,Sheet2!$A$2:$C$250,2)</f>
        <v>North Slope</v>
      </c>
      <c r="D3187" t="s">
        <v>2310</v>
      </c>
      <c r="E3187" t="s">
        <v>213</v>
      </c>
      <c r="F3187">
        <v>2604</v>
      </c>
      <c r="K3187">
        <v>23169</v>
      </c>
    </row>
    <row r="3188" spans="1:19">
      <c r="A3188" t="s">
        <v>2271</v>
      </c>
      <c r="B3188">
        <f>VLOOKUP(A3188,Sheet2!$A$2:$C$250,3)</f>
        <v>452</v>
      </c>
      <c r="C3188" t="str">
        <f>VLOOKUP(A3188,Sheet2!$A$2:$C$250,2)</f>
        <v>North Slope</v>
      </c>
      <c r="D3188" t="s">
        <v>2392</v>
      </c>
      <c r="E3188" t="s">
        <v>213</v>
      </c>
      <c r="F3188">
        <v>4680</v>
      </c>
      <c r="K3188">
        <v>9971.0897389999991</v>
      </c>
    </row>
    <row r="3189" spans="1:19">
      <c r="A3189" t="s">
        <v>2122</v>
      </c>
      <c r="B3189">
        <f>VLOOKUP(A3189,Sheet2!$A$2:$C$250,3)</f>
        <v>452</v>
      </c>
      <c r="C3189" t="str">
        <f>VLOOKUP(A3189,Sheet2!$A$2:$C$250,2)</f>
        <v>North Slope</v>
      </c>
      <c r="D3189" t="s">
        <v>2303</v>
      </c>
      <c r="E3189" t="s">
        <v>213</v>
      </c>
      <c r="F3189">
        <v>4680</v>
      </c>
      <c r="K3189">
        <v>30268</v>
      </c>
    </row>
    <row r="3190" spans="1:19">
      <c r="A3190" t="s">
        <v>2271</v>
      </c>
      <c r="B3190">
        <f>VLOOKUP(A3190,Sheet2!$A$2:$C$250,3)</f>
        <v>452</v>
      </c>
      <c r="C3190" t="str">
        <f>VLOOKUP(A3190,Sheet2!$A$2:$C$250,2)</f>
        <v>North Slope</v>
      </c>
      <c r="D3190" t="s">
        <v>2272</v>
      </c>
      <c r="E3190" t="s">
        <v>2233</v>
      </c>
      <c r="F3190">
        <v>1196</v>
      </c>
      <c r="K3190">
        <v>12456.6121085</v>
      </c>
    </row>
    <row r="3191" spans="1:19">
      <c r="A3191" t="s">
        <v>2273</v>
      </c>
      <c r="B3191">
        <f>VLOOKUP(A3191,Sheet2!$A$2:$C$250,3)</f>
        <v>452</v>
      </c>
      <c r="C3191" t="str">
        <f>VLOOKUP(A3191,Sheet2!$A$2:$C$250,2)</f>
        <v>North Slope</v>
      </c>
      <c r="D3191" t="s">
        <v>2274</v>
      </c>
      <c r="E3191" t="s">
        <v>2233</v>
      </c>
      <c r="F3191">
        <v>5184</v>
      </c>
      <c r="K3191">
        <v>40819.367370999993</v>
      </c>
    </row>
    <row r="3192" spans="1:19">
      <c r="A3192" t="s">
        <v>2122</v>
      </c>
      <c r="B3192">
        <f>VLOOKUP(A3192,Sheet2!$A$2:$C$250,3)</f>
        <v>452</v>
      </c>
      <c r="C3192" t="str">
        <f>VLOOKUP(A3192,Sheet2!$A$2:$C$250,2)</f>
        <v>North Slope</v>
      </c>
      <c r="D3192" t="s">
        <v>886</v>
      </c>
      <c r="E3192" t="s">
        <v>2194</v>
      </c>
      <c r="F3192">
        <v>6655</v>
      </c>
    </row>
    <row r="3193" spans="1:19">
      <c r="A3193" t="s">
        <v>2122</v>
      </c>
      <c r="B3193">
        <f>VLOOKUP(A3193,Sheet2!$A$2:$C$250,3)</f>
        <v>452</v>
      </c>
      <c r="C3193" t="str">
        <f>VLOOKUP(A3193,Sheet2!$A$2:$C$250,2)</f>
        <v>North Slope</v>
      </c>
      <c r="D3193" t="s">
        <v>442</v>
      </c>
      <c r="E3193" t="s">
        <v>1980</v>
      </c>
      <c r="F3193">
        <v>3040</v>
      </c>
    </row>
    <row r="3194" spans="1:19">
      <c r="A3194" t="s">
        <v>1143</v>
      </c>
      <c r="B3194">
        <f>VLOOKUP(A3194,Sheet2!$A$2:$C$250,3)</f>
        <v>262</v>
      </c>
      <c r="C3194" t="str">
        <f>VLOOKUP(A3194,Sheet2!$A$2:$C$250,2)</f>
        <v>Yukon-Koyukuk/Upper Tanana</v>
      </c>
      <c r="D3194" t="s">
        <v>1129</v>
      </c>
      <c r="E3194" t="s">
        <v>3335</v>
      </c>
      <c r="F3194">
        <v>24971</v>
      </c>
      <c r="G3194" t="s">
        <v>798</v>
      </c>
      <c r="I3194">
        <v>25000</v>
      </c>
      <c r="K3194">
        <v>243770.66666666669</v>
      </c>
    </row>
    <row r="3195" spans="1:19">
      <c r="A3195" t="s">
        <v>1143</v>
      </c>
      <c r="B3195">
        <f>VLOOKUP(A3195,Sheet2!$A$2:$C$250,3)</f>
        <v>262</v>
      </c>
      <c r="C3195" t="str">
        <f>VLOOKUP(A3195,Sheet2!$A$2:$C$250,2)</f>
        <v>Yukon-Koyukuk/Upper Tanana</v>
      </c>
      <c r="D3195" t="s">
        <v>1130</v>
      </c>
      <c r="E3195" t="s">
        <v>3315</v>
      </c>
      <c r="F3195">
        <v>1536</v>
      </c>
    </row>
    <row r="3196" spans="1:19">
      <c r="A3196" t="s">
        <v>1143</v>
      </c>
      <c r="B3196">
        <f>VLOOKUP(A3196,Sheet2!$A$2:$C$250,3)</f>
        <v>262</v>
      </c>
      <c r="C3196" t="str">
        <f>VLOOKUP(A3196,Sheet2!$A$2:$C$250,2)</f>
        <v>Yukon-Koyukuk/Upper Tanana</v>
      </c>
      <c r="D3196" t="s">
        <v>3287</v>
      </c>
      <c r="E3196" t="s">
        <v>3232</v>
      </c>
      <c r="F3196">
        <v>2340</v>
      </c>
      <c r="K3196">
        <v>10864.09719</v>
      </c>
    </row>
    <row r="3197" spans="1:19">
      <c r="A3197" t="s">
        <v>1143</v>
      </c>
      <c r="B3197">
        <f>VLOOKUP(A3197,Sheet2!$A$2:$C$250,3)</f>
        <v>262</v>
      </c>
      <c r="C3197" t="str">
        <f>VLOOKUP(A3197,Sheet2!$A$2:$C$250,2)</f>
        <v>Yukon-Koyukuk/Upper Tanana</v>
      </c>
      <c r="D3197" t="s">
        <v>3141</v>
      </c>
      <c r="E3197" t="s">
        <v>377</v>
      </c>
      <c r="F3197">
        <v>2320</v>
      </c>
      <c r="I3197">
        <v>998</v>
      </c>
      <c r="K3197">
        <v>11474</v>
      </c>
      <c r="N3197">
        <v>817</v>
      </c>
      <c r="P3197">
        <v>10072</v>
      </c>
      <c r="S3197">
        <v>805</v>
      </c>
    </row>
    <row r="3198" spans="1:19">
      <c r="A3198" t="s">
        <v>1143</v>
      </c>
      <c r="B3198">
        <f>VLOOKUP(A3198,Sheet2!$A$2:$C$250,3)</f>
        <v>262</v>
      </c>
      <c r="C3198" t="str">
        <f>VLOOKUP(A3198,Sheet2!$A$2:$C$250,2)</f>
        <v>Yukon-Koyukuk/Upper Tanana</v>
      </c>
      <c r="D3198" t="s">
        <v>1131</v>
      </c>
      <c r="E3198" t="s">
        <v>377</v>
      </c>
    </row>
    <row r="3199" spans="1:19">
      <c r="A3199" t="s">
        <v>1143</v>
      </c>
      <c r="B3199">
        <f>VLOOKUP(A3199,Sheet2!$A$2:$C$250,3)</f>
        <v>262</v>
      </c>
      <c r="C3199" t="str">
        <f>VLOOKUP(A3199,Sheet2!$A$2:$C$250,2)</f>
        <v>Yukon-Koyukuk/Upper Tanana</v>
      </c>
      <c r="D3199" t="s">
        <v>1142</v>
      </c>
      <c r="E3199" t="s">
        <v>377</v>
      </c>
    </row>
    <row r="3200" spans="1:19">
      <c r="A3200" t="s">
        <v>1143</v>
      </c>
      <c r="B3200">
        <f>VLOOKUP(A3200,Sheet2!$A$2:$C$250,3)</f>
        <v>262</v>
      </c>
      <c r="C3200" t="str">
        <f>VLOOKUP(A3200,Sheet2!$A$2:$C$250,2)</f>
        <v>Yukon-Koyukuk/Upper Tanana</v>
      </c>
      <c r="D3200" t="s">
        <v>44</v>
      </c>
      <c r="E3200" t="s">
        <v>1500</v>
      </c>
      <c r="F3200">
        <v>96</v>
      </c>
    </row>
    <row r="3201" spans="1:19">
      <c r="A3201" t="s">
        <v>1143</v>
      </c>
      <c r="B3201">
        <f>VLOOKUP(A3201,Sheet2!$A$2:$C$250,3)</f>
        <v>262</v>
      </c>
      <c r="C3201" t="str">
        <f>VLOOKUP(A3201,Sheet2!$A$2:$C$250,2)</f>
        <v>Yukon-Koyukuk/Upper Tanana</v>
      </c>
      <c r="D3201" t="s">
        <v>1132</v>
      </c>
      <c r="E3201" t="s">
        <v>1500</v>
      </c>
      <c r="F3201">
        <v>4800</v>
      </c>
    </row>
    <row r="3202" spans="1:19">
      <c r="A3202" t="s">
        <v>1143</v>
      </c>
      <c r="B3202">
        <f>VLOOKUP(A3202,Sheet2!$A$2:$C$250,3)</f>
        <v>262</v>
      </c>
      <c r="C3202" t="str">
        <f>VLOOKUP(A3202,Sheet2!$A$2:$C$250,2)</f>
        <v>Yukon-Koyukuk/Upper Tanana</v>
      </c>
      <c r="D3202" t="s">
        <v>1128</v>
      </c>
      <c r="E3202" t="s">
        <v>1500</v>
      </c>
    </row>
    <row r="3203" spans="1:19">
      <c r="A3203" t="s">
        <v>1143</v>
      </c>
      <c r="B3203">
        <f>VLOOKUP(A3203,Sheet2!$A$2:$C$250,3)</f>
        <v>262</v>
      </c>
      <c r="C3203" t="str">
        <f>VLOOKUP(A3203,Sheet2!$A$2:$C$250,2)</f>
        <v>Yukon-Koyukuk/Upper Tanana</v>
      </c>
      <c r="D3203" t="s">
        <v>1139</v>
      </c>
      <c r="E3203" t="s">
        <v>1500</v>
      </c>
    </row>
    <row r="3204" spans="1:19">
      <c r="A3204" t="s">
        <v>1143</v>
      </c>
      <c r="B3204">
        <f>VLOOKUP(A3204,Sheet2!$A$2:$C$250,3)</f>
        <v>262</v>
      </c>
      <c r="C3204" t="str">
        <f>VLOOKUP(A3204,Sheet2!$A$2:$C$250,2)</f>
        <v>Yukon-Koyukuk/Upper Tanana</v>
      </c>
      <c r="D3204" t="s">
        <v>1140</v>
      </c>
      <c r="E3204" t="s">
        <v>1500</v>
      </c>
    </row>
    <row r="3205" spans="1:19">
      <c r="A3205" t="s">
        <v>1143</v>
      </c>
      <c r="B3205">
        <f>VLOOKUP(A3205,Sheet2!$A$2:$C$250,3)</f>
        <v>262</v>
      </c>
      <c r="C3205" t="str">
        <f>VLOOKUP(A3205,Sheet2!$A$2:$C$250,2)</f>
        <v>Yukon-Koyukuk/Upper Tanana</v>
      </c>
      <c r="D3205" t="s">
        <v>1141</v>
      </c>
      <c r="E3205" t="s">
        <v>2424</v>
      </c>
    </row>
    <row r="3206" spans="1:19">
      <c r="A3206" t="s">
        <v>1143</v>
      </c>
      <c r="B3206">
        <f>VLOOKUP(A3206,Sheet2!$A$2:$C$250,3)</f>
        <v>262</v>
      </c>
      <c r="C3206" t="str">
        <f>VLOOKUP(A3206,Sheet2!$A$2:$C$250,2)</f>
        <v>Yukon-Koyukuk/Upper Tanana</v>
      </c>
      <c r="D3206" t="s">
        <v>1136</v>
      </c>
      <c r="E3206" t="s">
        <v>2194</v>
      </c>
    </row>
    <row r="3207" spans="1:19">
      <c r="A3207" t="s">
        <v>1143</v>
      </c>
      <c r="B3207">
        <f>VLOOKUP(A3207,Sheet2!$A$2:$C$250,3)</f>
        <v>262</v>
      </c>
      <c r="C3207" t="str">
        <f>VLOOKUP(A3207,Sheet2!$A$2:$C$250,2)</f>
        <v>Yukon-Koyukuk/Upper Tanana</v>
      </c>
      <c r="D3207" t="s">
        <v>254</v>
      </c>
      <c r="E3207" t="s">
        <v>2194</v>
      </c>
    </row>
    <row r="3208" spans="1:19">
      <c r="A3208" t="s">
        <v>1143</v>
      </c>
      <c r="B3208">
        <f>VLOOKUP(A3208,Sheet2!$A$2:$C$250,3)</f>
        <v>262</v>
      </c>
      <c r="C3208" t="str">
        <f>VLOOKUP(A3208,Sheet2!$A$2:$C$250,2)</f>
        <v>Yukon-Koyukuk/Upper Tanana</v>
      </c>
      <c r="D3208" t="s">
        <v>832</v>
      </c>
      <c r="E3208" t="s">
        <v>1980</v>
      </c>
      <c r="F3208">
        <v>1600</v>
      </c>
    </row>
    <row r="3209" spans="1:19">
      <c r="A3209" t="s">
        <v>1143</v>
      </c>
      <c r="B3209">
        <f>VLOOKUP(A3209,Sheet2!$A$2:$C$250,3)</f>
        <v>262</v>
      </c>
      <c r="C3209" t="str">
        <f>VLOOKUP(A3209,Sheet2!$A$2:$C$250,2)</f>
        <v>Yukon-Koyukuk/Upper Tanana</v>
      </c>
      <c r="D3209" t="s">
        <v>1134</v>
      </c>
      <c r="E3209" t="s">
        <v>65</v>
      </c>
    </row>
    <row r="3210" spans="1:19">
      <c r="A3210" t="s">
        <v>1143</v>
      </c>
      <c r="B3210">
        <f>VLOOKUP(A3210,Sheet2!$A$2:$C$250,3)</f>
        <v>262</v>
      </c>
      <c r="C3210" t="str">
        <f>VLOOKUP(A3210,Sheet2!$A$2:$C$250,2)</f>
        <v>Yukon-Koyukuk/Upper Tanana</v>
      </c>
      <c r="D3210" t="s">
        <v>1137</v>
      </c>
      <c r="E3210" t="s">
        <v>65</v>
      </c>
      <c r="G3210" t="s">
        <v>989</v>
      </c>
    </row>
    <row r="3211" spans="1:19">
      <c r="A3211" t="s">
        <v>445</v>
      </c>
      <c r="B3211">
        <f>VLOOKUP(A3211,Sheet2!$A$2:$C$250,3)</f>
        <v>211</v>
      </c>
      <c r="C3211" t="str">
        <f>VLOOKUP(A3211,Sheet2!$A$2:$C$250,2)</f>
        <v>Lower Yukon-Kuskokwim</v>
      </c>
      <c r="D3211" t="s">
        <v>446</v>
      </c>
      <c r="E3211" t="s">
        <v>3615</v>
      </c>
      <c r="F3211">
        <v>1050</v>
      </c>
    </row>
    <row r="3212" spans="1:19">
      <c r="A3212" t="s">
        <v>445</v>
      </c>
      <c r="B3212">
        <f>VLOOKUP(A3212,Sheet2!$A$2:$C$250,3)</f>
        <v>211</v>
      </c>
      <c r="C3212" t="str">
        <f>VLOOKUP(A3212,Sheet2!$A$2:$C$250,2)</f>
        <v>Lower Yukon-Kuskokwim</v>
      </c>
      <c r="D3212" t="s">
        <v>147</v>
      </c>
      <c r="E3212" t="s">
        <v>3232</v>
      </c>
      <c r="F3212">
        <v>1714</v>
      </c>
      <c r="G3212" t="s">
        <v>6</v>
      </c>
    </row>
    <row r="3213" spans="1:19">
      <c r="A3213" t="s">
        <v>3142</v>
      </c>
      <c r="B3213">
        <f>VLOOKUP(A3213,Sheet2!$A$2:$C$250,3)</f>
        <v>211</v>
      </c>
      <c r="C3213" t="str">
        <f>VLOOKUP(A3213,Sheet2!$A$2:$C$250,2)</f>
        <v>Lower Yukon-Kuskokwim</v>
      </c>
      <c r="D3213" t="s">
        <v>3143</v>
      </c>
      <c r="E3213" t="s">
        <v>377</v>
      </c>
      <c r="F3213">
        <v>870</v>
      </c>
      <c r="I3213">
        <v>255.93547445255476</v>
      </c>
      <c r="K3213">
        <v>10683.096146999998</v>
      </c>
    </row>
    <row r="3214" spans="1:19">
      <c r="A3214" t="s">
        <v>445</v>
      </c>
      <c r="B3214">
        <f>VLOOKUP(A3214,Sheet2!$A$2:$C$250,3)</f>
        <v>211</v>
      </c>
      <c r="C3214" t="str">
        <f>VLOOKUP(A3214,Sheet2!$A$2:$C$250,2)</f>
        <v>Lower Yukon-Kuskokwim</v>
      </c>
      <c r="D3214" t="s">
        <v>3144</v>
      </c>
      <c r="E3214" t="s">
        <v>377</v>
      </c>
      <c r="F3214">
        <v>2640</v>
      </c>
      <c r="I3214">
        <v>1060</v>
      </c>
      <c r="K3214">
        <v>13220</v>
      </c>
      <c r="N3214">
        <v>831</v>
      </c>
      <c r="P3214">
        <v>12214</v>
      </c>
      <c r="S3214">
        <v>7302</v>
      </c>
    </row>
    <row r="3215" spans="1:19">
      <c r="A3215" t="s">
        <v>445</v>
      </c>
      <c r="B3215">
        <f>VLOOKUP(A3215,Sheet2!$A$2:$C$250,3)</f>
        <v>211</v>
      </c>
      <c r="C3215" t="str">
        <f>VLOOKUP(A3215,Sheet2!$A$2:$C$250,2)</f>
        <v>Lower Yukon-Kuskokwim</v>
      </c>
      <c r="D3215" t="s">
        <v>447</v>
      </c>
      <c r="E3215" t="s">
        <v>1500</v>
      </c>
      <c r="F3215">
        <v>1200</v>
      </c>
    </row>
    <row r="3216" spans="1:19">
      <c r="A3216" t="s">
        <v>445</v>
      </c>
      <c r="B3216">
        <f>VLOOKUP(A3216,Sheet2!$A$2:$C$250,3)</f>
        <v>211</v>
      </c>
      <c r="C3216" t="str">
        <f>VLOOKUP(A3216,Sheet2!$A$2:$C$250,2)</f>
        <v>Lower Yukon-Kuskokwim</v>
      </c>
      <c r="D3216" t="s">
        <v>449</v>
      </c>
      <c r="E3216" t="s">
        <v>65</v>
      </c>
      <c r="F3216">
        <v>4620</v>
      </c>
      <c r="G3216" t="s">
        <v>6</v>
      </c>
    </row>
    <row r="3217" spans="1:19">
      <c r="A3217" t="s">
        <v>450</v>
      </c>
      <c r="B3217">
        <f>VLOOKUP(A3217,Sheet2!$A$2:$C$250,3)</f>
        <v>551</v>
      </c>
      <c r="C3217" t="str">
        <f>VLOOKUP(A3217,Sheet2!$A$2:$C$250,2)</f>
        <v>Lower Yukon-Kuskokwim</v>
      </c>
      <c r="E3217" t="s">
        <v>3335</v>
      </c>
      <c r="F3217">
        <v>31458</v>
      </c>
    </row>
    <row r="3218" spans="1:19">
      <c r="A3218" t="s">
        <v>450</v>
      </c>
      <c r="B3218">
        <f>VLOOKUP(A3218,Sheet2!$A$2:$C$250,3)</f>
        <v>551</v>
      </c>
      <c r="C3218" t="str">
        <f>VLOOKUP(A3218,Sheet2!$A$2:$C$250,2)</f>
        <v>Lower Yukon-Kuskokwim</v>
      </c>
      <c r="D3218" t="s">
        <v>3146</v>
      </c>
      <c r="E3218" t="s">
        <v>377</v>
      </c>
      <c r="F3218">
        <v>1200</v>
      </c>
      <c r="I3218">
        <v>681.64029197080288</v>
      </c>
      <c r="K3218">
        <v>1142.0099849999999</v>
      </c>
    </row>
    <row r="3219" spans="1:19">
      <c r="A3219" t="s">
        <v>2518</v>
      </c>
      <c r="B3219">
        <f>VLOOKUP(A3219,Sheet2!$A$2:$C$250,3)</f>
        <v>551</v>
      </c>
      <c r="C3219" t="str">
        <f>VLOOKUP(A3219,Sheet2!$A$2:$C$250,2)</f>
        <v>Lower Yukon-Kuskokwim</v>
      </c>
      <c r="D3219" t="s">
        <v>3145</v>
      </c>
      <c r="E3219" t="s">
        <v>377</v>
      </c>
      <c r="F3219">
        <v>1824</v>
      </c>
      <c r="I3219">
        <v>324.70072992700727</v>
      </c>
      <c r="K3219">
        <v>9848.0887785000014</v>
      </c>
    </row>
    <row r="3220" spans="1:19">
      <c r="A3220" t="s">
        <v>2518</v>
      </c>
      <c r="B3220">
        <f>VLOOKUP(A3220,Sheet2!$A$2:$C$250,3)</f>
        <v>551</v>
      </c>
      <c r="C3220" t="str">
        <f>VLOOKUP(A3220,Sheet2!$A$2:$C$250,2)</f>
        <v>Lower Yukon-Kuskokwim</v>
      </c>
      <c r="D3220" t="s">
        <v>451</v>
      </c>
      <c r="E3220" t="s">
        <v>2424</v>
      </c>
      <c r="F3220">
        <v>1200</v>
      </c>
      <c r="I3220">
        <v>681.64029197080288</v>
      </c>
      <c r="K3220">
        <v>1142.010278</v>
      </c>
    </row>
    <row r="3221" spans="1:19">
      <c r="A3221" t="s">
        <v>450</v>
      </c>
      <c r="B3221">
        <f>VLOOKUP(A3221,Sheet2!$A$2:$C$250,3)</f>
        <v>551</v>
      </c>
      <c r="C3221" t="str">
        <f>VLOOKUP(A3221,Sheet2!$A$2:$C$250,2)</f>
        <v>Lower Yukon-Kuskokwim</v>
      </c>
      <c r="E3221" t="s">
        <v>2424</v>
      </c>
      <c r="F3221">
        <v>1200</v>
      </c>
      <c r="I3221">
        <v>856</v>
      </c>
      <c r="K3221">
        <v>2451</v>
      </c>
      <c r="N3221">
        <v>515</v>
      </c>
      <c r="P3221">
        <v>1836</v>
      </c>
      <c r="S3221">
        <v>10035</v>
      </c>
    </row>
    <row r="3222" spans="1:19">
      <c r="A3222" t="s">
        <v>450</v>
      </c>
      <c r="B3222">
        <f>VLOOKUP(A3222,Sheet2!$A$2:$C$250,3)</f>
        <v>551</v>
      </c>
      <c r="C3222" t="str">
        <f>VLOOKUP(A3222,Sheet2!$A$2:$C$250,2)</f>
        <v>Lower Yukon-Kuskokwim</v>
      </c>
      <c r="D3222" t="s">
        <v>2123</v>
      </c>
      <c r="E3222" t="s">
        <v>1980</v>
      </c>
    </row>
    <row r="3223" spans="1:19">
      <c r="A3223" t="s">
        <v>450</v>
      </c>
      <c r="B3223">
        <f>VLOOKUP(A3223,Sheet2!$A$2:$C$250,3)</f>
        <v>551</v>
      </c>
      <c r="C3223" t="str">
        <f>VLOOKUP(A3223,Sheet2!$A$2:$C$250,2)</f>
        <v>Lower Yukon-Kuskokwim</v>
      </c>
      <c r="D3223" t="s">
        <v>2124</v>
      </c>
      <c r="E3223" t="s">
        <v>1980</v>
      </c>
    </row>
    <row r="3224" spans="1:19">
      <c r="A3224" t="s">
        <v>450</v>
      </c>
      <c r="B3224">
        <f>VLOOKUP(A3224,Sheet2!$A$2:$C$250,3)</f>
        <v>551</v>
      </c>
      <c r="C3224" t="str">
        <f>VLOOKUP(A3224,Sheet2!$A$2:$C$250,2)</f>
        <v>Lower Yukon-Kuskokwim</v>
      </c>
      <c r="D3224" t="s">
        <v>444</v>
      </c>
      <c r="E3224" t="s">
        <v>65</v>
      </c>
      <c r="F3224">
        <v>1008</v>
      </c>
    </row>
    <row r="3225" spans="1:19">
      <c r="A3225" t="s">
        <v>450</v>
      </c>
      <c r="B3225">
        <f>VLOOKUP(A3225,Sheet2!$A$2:$C$250,3)</f>
        <v>551</v>
      </c>
      <c r="C3225" t="str">
        <f>VLOOKUP(A3225,Sheet2!$A$2:$C$250,2)</f>
        <v>Lower Yukon-Kuskokwim</v>
      </c>
      <c r="D3225" t="s">
        <v>456</v>
      </c>
      <c r="E3225" t="s">
        <v>65</v>
      </c>
      <c r="F3225">
        <v>2262</v>
      </c>
    </row>
    <row r="3226" spans="1:19">
      <c r="A3226" t="s">
        <v>450</v>
      </c>
      <c r="B3226">
        <f>VLOOKUP(A3226,Sheet2!$A$2:$C$250,3)</f>
        <v>551</v>
      </c>
      <c r="C3226" t="str">
        <f>VLOOKUP(A3226,Sheet2!$A$2:$C$250,2)</f>
        <v>Lower Yukon-Kuskokwim</v>
      </c>
      <c r="D3226" t="s">
        <v>455</v>
      </c>
      <c r="E3226" t="s">
        <v>65</v>
      </c>
      <c r="G3226" t="s">
        <v>6</v>
      </c>
      <c r="H3226" t="s">
        <v>11</v>
      </c>
    </row>
    <row r="3227" spans="1:19">
      <c r="A3227" t="s">
        <v>727</v>
      </c>
      <c r="B3227">
        <f>VLOOKUP(A3227,Sheet2!$A$2:$C$250,3)</f>
        <v>225</v>
      </c>
      <c r="C3227" t="str">
        <f>VLOOKUP(A3227,Sheet2!$A$2:$C$250,2)</f>
        <v>Kodiak</v>
      </c>
      <c r="D3227" t="s">
        <v>629</v>
      </c>
      <c r="E3227" t="s">
        <v>3615</v>
      </c>
    </row>
    <row r="3228" spans="1:19">
      <c r="A3228" t="s">
        <v>727</v>
      </c>
      <c r="B3228">
        <f>VLOOKUP(A3228,Sheet2!$A$2:$C$250,3)</f>
        <v>225</v>
      </c>
      <c r="C3228" t="str">
        <f>VLOOKUP(A3228,Sheet2!$A$2:$C$250,2)</f>
        <v>Kodiak</v>
      </c>
      <c r="D3228" t="s">
        <v>630</v>
      </c>
      <c r="E3228" t="s">
        <v>3615</v>
      </c>
    </row>
    <row r="3229" spans="1:19">
      <c r="A3229" t="s">
        <v>727</v>
      </c>
      <c r="B3229">
        <f>VLOOKUP(A3229,Sheet2!$A$2:$C$250,3)</f>
        <v>225</v>
      </c>
      <c r="C3229" t="str">
        <f>VLOOKUP(A3229,Sheet2!$A$2:$C$250,2)</f>
        <v>Kodiak</v>
      </c>
      <c r="D3229" t="s">
        <v>741</v>
      </c>
      <c r="E3229" t="s">
        <v>3335</v>
      </c>
      <c r="F3229">
        <v>10511</v>
      </c>
      <c r="I3229">
        <v>7382</v>
      </c>
      <c r="K3229">
        <v>118289</v>
      </c>
    </row>
    <row r="3230" spans="1:19">
      <c r="A3230" t="s">
        <v>727</v>
      </c>
      <c r="B3230">
        <f>VLOOKUP(A3230,Sheet2!$A$2:$C$250,3)</f>
        <v>225</v>
      </c>
      <c r="C3230" t="str">
        <f>VLOOKUP(A3230,Sheet2!$A$2:$C$250,2)</f>
        <v>Kodiak</v>
      </c>
      <c r="D3230" t="s">
        <v>3523</v>
      </c>
      <c r="E3230" t="s">
        <v>3335</v>
      </c>
      <c r="F3230">
        <v>16046</v>
      </c>
      <c r="I3230">
        <v>5114.5985401459857</v>
      </c>
      <c r="K3230">
        <v>66190.262373666657</v>
      </c>
    </row>
    <row r="3231" spans="1:19">
      <c r="A3231" t="s">
        <v>727</v>
      </c>
      <c r="B3231">
        <f>VLOOKUP(A3231,Sheet2!$A$2:$C$250,3)</f>
        <v>225</v>
      </c>
      <c r="C3231" t="str">
        <f>VLOOKUP(A3231,Sheet2!$A$2:$C$250,2)</f>
        <v>Kodiak</v>
      </c>
      <c r="D3231" t="s">
        <v>737</v>
      </c>
      <c r="E3231" t="s">
        <v>3335</v>
      </c>
      <c r="G3231" t="s">
        <v>733</v>
      </c>
      <c r="H3231" t="s">
        <v>654</v>
      </c>
    </row>
    <row r="3232" spans="1:19">
      <c r="A3232" t="s">
        <v>727</v>
      </c>
      <c r="B3232">
        <f>VLOOKUP(A3232,Sheet2!$A$2:$C$250,3)</f>
        <v>225</v>
      </c>
      <c r="C3232" t="str">
        <f>VLOOKUP(A3232,Sheet2!$A$2:$C$250,2)</f>
        <v>Kodiak</v>
      </c>
      <c r="D3232" t="s">
        <v>743</v>
      </c>
      <c r="E3232" t="s">
        <v>3335</v>
      </c>
      <c r="G3232" t="s">
        <v>733</v>
      </c>
      <c r="H3232" t="s">
        <v>654</v>
      </c>
    </row>
    <row r="3233" spans="1:8">
      <c r="A3233" t="s">
        <v>727</v>
      </c>
      <c r="B3233">
        <f>VLOOKUP(A3233,Sheet2!$A$2:$C$250,3)</f>
        <v>225</v>
      </c>
      <c r="C3233" t="str">
        <f>VLOOKUP(A3233,Sheet2!$A$2:$C$250,2)</f>
        <v>Kodiak</v>
      </c>
      <c r="D3233" t="s">
        <v>147</v>
      </c>
      <c r="E3233" t="s">
        <v>3232</v>
      </c>
    </row>
    <row r="3234" spans="1:8">
      <c r="A3234" t="s">
        <v>727</v>
      </c>
      <c r="B3234">
        <f>VLOOKUP(A3234,Sheet2!$A$2:$C$250,3)</f>
        <v>225</v>
      </c>
      <c r="C3234" t="str">
        <f>VLOOKUP(A3234,Sheet2!$A$2:$C$250,2)</f>
        <v>Kodiak</v>
      </c>
      <c r="D3234" t="s">
        <v>740</v>
      </c>
      <c r="E3234" t="s">
        <v>3232</v>
      </c>
      <c r="G3234" t="s">
        <v>733</v>
      </c>
      <c r="H3234" t="s">
        <v>654</v>
      </c>
    </row>
    <row r="3235" spans="1:8">
      <c r="A3235" t="s">
        <v>727</v>
      </c>
      <c r="B3235">
        <f>VLOOKUP(A3235,Sheet2!$A$2:$C$250,3)</f>
        <v>225</v>
      </c>
      <c r="C3235" t="str">
        <f>VLOOKUP(A3235,Sheet2!$A$2:$C$250,2)</f>
        <v>Kodiak</v>
      </c>
      <c r="D3235" t="s">
        <v>732</v>
      </c>
      <c r="E3235" t="s">
        <v>377</v>
      </c>
      <c r="F3235">
        <v>2304</v>
      </c>
      <c r="G3235" t="s">
        <v>733</v>
      </c>
      <c r="H3235" t="s">
        <v>654</v>
      </c>
    </row>
    <row r="3236" spans="1:8">
      <c r="A3236" t="s">
        <v>727</v>
      </c>
      <c r="B3236">
        <f>VLOOKUP(A3236,Sheet2!$A$2:$C$250,3)</f>
        <v>225</v>
      </c>
      <c r="C3236" t="str">
        <f>VLOOKUP(A3236,Sheet2!$A$2:$C$250,2)</f>
        <v>Kodiak</v>
      </c>
      <c r="D3236" t="s">
        <v>37</v>
      </c>
      <c r="E3236" t="s">
        <v>377</v>
      </c>
    </row>
    <row r="3237" spans="1:8">
      <c r="A3237" t="s">
        <v>727</v>
      </c>
      <c r="B3237">
        <f>VLOOKUP(A3237,Sheet2!$A$2:$C$250,3)</f>
        <v>225</v>
      </c>
      <c r="C3237" t="str">
        <f>VLOOKUP(A3237,Sheet2!$A$2:$C$250,2)</f>
        <v>Kodiak</v>
      </c>
      <c r="D3237" t="s">
        <v>424</v>
      </c>
      <c r="E3237" t="s">
        <v>377</v>
      </c>
      <c r="G3237" t="s">
        <v>733</v>
      </c>
      <c r="H3237" t="s">
        <v>654</v>
      </c>
    </row>
    <row r="3238" spans="1:8">
      <c r="A3238" t="s">
        <v>727</v>
      </c>
      <c r="B3238">
        <f>VLOOKUP(A3238,Sheet2!$A$2:$C$250,3)</f>
        <v>225</v>
      </c>
      <c r="C3238" t="str">
        <f>VLOOKUP(A3238,Sheet2!$A$2:$C$250,2)</f>
        <v>Kodiak</v>
      </c>
      <c r="D3238" t="s">
        <v>112</v>
      </c>
      <c r="E3238" t="s">
        <v>1500</v>
      </c>
      <c r="F3238">
        <v>2304</v>
      </c>
    </row>
    <row r="3239" spans="1:8">
      <c r="A3239" t="s">
        <v>727</v>
      </c>
      <c r="B3239">
        <f>VLOOKUP(A3239,Sheet2!$A$2:$C$250,3)</f>
        <v>225</v>
      </c>
      <c r="C3239" t="str">
        <f>VLOOKUP(A3239,Sheet2!$A$2:$C$250,2)</f>
        <v>Kodiak</v>
      </c>
      <c r="D3239" t="s">
        <v>2860</v>
      </c>
      <c r="E3239" t="s">
        <v>1500</v>
      </c>
      <c r="F3239">
        <v>10000</v>
      </c>
    </row>
    <row r="3240" spans="1:8">
      <c r="A3240" t="s">
        <v>727</v>
      </c>
      <c r="B3240">
        <f>VLOOKUP(A3240,Sheet2!$A$2:$C$250,3)</f>
        <v>225</v>
      </c>
      <c r="C3240" t="str">
        <f>VLOOKUP(A3240,Sheet2!$A$2:$C$250,2)</f>
        <v>Kodiak</v>
      </c>
      <c r="D3240" t="s">
        <v>2861</v>
      </c>
      <c r="E3240" t="s">
        <v>1500</v>
      </c>
      <c r="F3240">
        <v>12160</v>
      </c>
    </row>
    <row r="3241" spans="1:8">
      <c r="A3241" t="s">
        <v>727</v>
      </c>
      <c r="B3241">
        <f>VLOOKUP(A3241,Sheet2!$A$2:$C$250,3)</f>
        <v>225</v>
      </c>
      <c r="C3241" t="str">
        <f>VLOOKUP(A3241,Sheet2!$A$2:$C$250,2)</f>
        <v>Kodiak</v>
      </c>
      <c r="D3241" t="s">
        <v>728</v>
      </c>
      <c r="E3241" t="s">
        <v>1500</v>
      </c>
    </row>
    <row r="3242" spans="1:8">
      <c r="A3242" t="s">
        <v>727</v>
      </c>
      <c r="B3242">
        <f>VLOOKUP(A3242,Sheet2!$A$2:$C$250,3)</f>
        <v>225</v>
      </c>
      <c r="C3242" t="str">
        <f>VLOOKUP(A3242,Sheet2!$A$2:$C$250,2)</f>
        <v>Kodiak</v>
      </c>
      <c r="D3242" t="s">
        <v>731</v>
      </c>
      <c r="E3242" t="s">
        <v>1500</v>
      </c>
    </row>
    <row r="3243" spans="1:8">
      <c r="A3243" t="s">
        <v>727</v>
      </c>
      <c r="B3243">
        <f>VLOOKUP(A3243,Sheet2!$A$2:$C$250,3)</f>
        <v>225</v>
      </c>
      <c r="C3243" t="str">
        <f>VLOOKUP(A3243,Sheet2!$A$2:$C$250,2)</f>
        <v>Kodiak</v>
      </c>
      <c r="D3243" t="s">
        <v>735</v>
      </c>
      <c r="E3243" t="s">
        <v>1500</v>
      </c>
    </row>
    <row r="3244" spans="1:8">
      <c r="A3244" t="s">
        <v>727</v>
      </c>
      <c r="B3244">
        <f>VLOOKUP(A3244,Sheet2!$A$2:$C$250,3)</f>
        <v>225</v>
      </c>
      <c r="C3244" t="str">
        <f>VLOOKUP(A3244,Sheet2!$A$2:$C$250,2)</f>
        <v>Kodiak</v>
      </c>
      <c r="D3244" t="s">
        <v>736</v>
      </c>
      <c r="E3244" t="s">
        <v>1500</v>
      </c>
    </row>
    <row r="3245" spans="1:8">
      <c r="A3245" t="s">
        <v>727</v>
      </c>
      <c r="B3245">
        <f>VLOOKUP(A3245,Sheet2!$A$2:$C$250,3)</f>
        <v>225</v>
      </c>
      <c r="C3245" t="str">
        <f>VLOOKUP(A3245,Sheet2!$A$2:$C$250,2)</f>
        <v>Kodiak</v>
      </c>
      <c r="D3245" t="s">
        <v>2862</v>
      </c>
      <c r="E3245" t="s">
        <v>1500</v>
      </c>
    </row>
    <row r="3246" spans="1:8">
      <c r="A3246" t="s">
        <v>727</v>
      </c>
      <c r="B3246">
        <f>VLOOKUP(A3246,Sheet2!$A$2:$C$250,3)</f>
        <v>225</v>
      </c>
      <c r="C3246" t="str">
        <f>VLOOKUP(A3246,Sheet2!$A$2:$C$250,2)</f>
        <v>Kodiak</v>
      </c>
      <c r="D3246" t="s">
        <v>373</v>
      </c>
      <c r="E3246" t="s">
        <v>1500</v>
      </c>
    </row>
    <row r="3247" spans="1:8">
      <c r="A3247" t="s">
        <v>727</v>
      </c>
      <c r="B3247">
        <f>VLOOKUP(A3247,Sheet2!$A$2:$C$250,3)</f>
        <v>225</v>
      </c>
      <c r="C3247" t="str">
        <f>VLOOKUP(A3247,Sheet2!$A$2:$C$250,2)</f>
        <v>Kodiak</v>
      </c>
      <c r="D3247" t="s">
        <v>738</v>
      </c>
      <c r="E3247" t="s">
        <v>1500</v>
      </c>
    </row>
    <row r="3248" spans="1:8">
      <c r="A3248" t="s">
        <v>727</v>
      </c>
      <c r="B3248">
        <f>VLOOKUP(A3248,Sheet2!$A$2:$C$250,3)</f>
        <v>225</v>
      </c>
      <c r="C3248" t="str">
        <f>VLOOKUP(A3248,Sheet2!$A$2:$C$250,2)</f>
        <v>Kodiak</v>
      </c>
      <c r="D3248" t="s">
        <v>739</v>
      </c>
      <c r="E3248" t="s">
        <v>1500</v>
      </c>
    </row>
    <row r="3249" spans="1:19">
      <c r="A3249" t="s">
        <v>727</v>
      </c>
      <c r="B3249">
        <f>VLOOKUP(A3249,Sheet2!$A$2:$C$250,3)</f>
        <v>225</v>
      </c>
      <c r="C3249" t="str">
        <f>VLOOKUP(A3249,Sheet2!$A$2:$C$250,2)</f>
        <v>Kodiak</v>
      </c>
      <c r="D3249" t="s">
        <v>744</v>
      </c>
      <c r="E3249" t="s">
        <v>1500</v>
      </c>
    </row>
    <row r="3250" spans="1:19">
      <c r="A3250" t="s">
        <v>727</v>
      </c>
      <c r="B3250">
        <f>VLOOKUP(A3250,Sheet2!$A$2:$C$250,3)</f>
        <v>225</v>
      </c>
      <c r="C3250" t="str">
        <f>VLOOKUP(A3250,Sheet2!$A$2:$C$250,2)</f>
        <v>Kodiak</v>
      </c>
      <c r="D3250" t="s">
        <v>745</v>
      </c>
      <c r="E3250" t="s">
        <v>1500</v>
      </c>
    </row>
    <row r="3251" spans="1:19">
      <c r="A3251" t="s">
        <v>727</v>
      </c>
      <c r="B3251">
        <f>VLOOKUP(A3251,Sheet2!$A$2:$C$250,3)</f>
        <v>225</v>
      </c>
      <c r="C3251" t="str">
        <f>VLOOKUP(A3251,Sheet2!$A$2:$C$250,2)</f>
        <v>Kodiak</v>
      </c>
      <c r="D3251" t="s">
        <v>742</v>
      </c>
      <c r="E3251" t="s">
        <v>2424</v>
      </c>
      <c r="F3251">
        <v>1280</v>
      </c>
      <c r="G3251" t="s">
        <v>733</v>
      </c>
      <c r="H3251" t="s">
        <v>654</v>
      </c>
    </row>
    <row r="3252" spans="1:19">
      <c r="A3252" t="s">
        <v>727</v>
      </c>
      <c r="B3252">
        <f>VLOOKUP(A3252,Sheet2!$A$2:$C$250,3)</f>
        <v>225</v>
      </c>
      <c r="C3252" t="str">
        <f>VLOOKUP(A3252,Sheet2!$A$2:$C$250,2)</f>
        <v>Kodiak</v>
      </c>
      <c r="D3252" t="s">
        <v>734</v>
      </c>
      <c r="E3252" t="s">
        <v>2424</v>
      </c>
    </row>
    <row r="3253" spans="1:19">
      <c r="A3253" t="s">
        <v>727</v>
      </c>
      <c r="B3253">
        <f>VLOOKUP(A3253,Sheet2!$A$2:$C$250,3)</f>
        <v>225</v>
      </c>
      <c r="C3253" t="str">
        <f>VLOOKUP(A3253,Sheet2!$A$2:$C$250,2)</f>
        <v>Kodiak</v>
      </c>
      <c r="D3253" t="s">
        <v>162</v>
      </c>
      <c r="E3253" t="s">
        <v>2424</v>
      </c>
    </row>
    <row r="3254" spans="1:19">
      <c r="A3254" t="s">
        <v>727</v>
      </c>
      <c r="B3254">
        <f>VLOOKUP(A3254,Sheet2!$A$2:$C$250,3)</f>
        <v>225</v>
      </c>
      <c r="C3254" t="str">
        <f>VLOOKUP(A3254,Sheet2!$A$2:$C$250,2)</f>
        <v>Kodiak</v>
      </c>
      <c r="D3254" t="s">
        <v>2519</v>
      </c>
      <c r="E3254" t="s">
        <v>2424</v>
      </c>
    </row>
    <row r="3255" spans="1:19">
      <c r="A3255" t="s">
        <v>727</v>
      </c>
      <c r="B3255">
        <f>VLOOKUP(A3255,Sheet2!$A$2:$C$250,3)</f>
        <v>225</v>
      </c>
      <c r="C3255" t="str">
        <f>VLOOKUP(A3255,Sheet2!$A$2:$C$250,2)</f>
        <v>Kodiak</v>
      </c>
      <c r="D3255" t="s">
        <v>746</v>
      </c>
      <c r="E3255" t="s">
        <v>2424</v>
      </c>
    </row>
    <row r="3256" spans="1:19">
      <c r="A3256" t="s">
        <v>727</v>
      </c>
      <c r="B3256">
        <f>VLOOKUP(A3256,Sheet2!$A$2:$C$250,3)</f>
        <v>225</v>
      </c>
      <c r="C3256" t="str">
        <f>VLOOKUP(A3256,Sheet2!$A$2:$C$250,2)</f>
        <v>Kodiak</v>
      </c>
      <c r="D3256" t="s">
        <v>82</v>
      </c>
      <c r="E3256" t="s">
        <v>1980</v>
      </c>
      <c r="F3256">
        <v>1104</v>
      </c>
    </row>
    <row r="3257" spans="1:19">
      <c r="A3257" t="s">
        <v>727</v>
      </c>
      <c r="B3257">
        <f>VLOOKUP(A3257,Sheet2!$A$2:$C$250,3)</f>
        <v>225</v>
      </c>
      <c r="C3257" t="str">
        <f>VLOOKUP(A3257,Sheet2!$A$2:$C$250,2)</f>
        <v>Kodiak</v>
      </c>
      <c r="D3257" t="s">
        <v>713</v>
      </c>
      <c r="E3257" t="s">
        <v>1980</v>
      </c>
    </row>
    <row r="3258" spans="1:19">
      <c r="A3258" t="s">
        <v>727</v>
      </c>
      <c r="B3258">
        <f>VLOOKUP(A3258,Sheet2!$A$2:$C$250,3)</f>
        <v>225</v>
      </c>
      <c r="C3258" t="str">
        <f>VLOOKUP(A3258,Sheet2!$A$2:$C$250,2)</f>
        <v>Kodiak</v>
      </c>
      <c r="D3258" t="s">
        <v>747</v>
      </c>
      <c r="E3258" t="s">
        <v>65</v>
      </c>
      <c r="F3258" t="s">
        <v>748</v>
      </c>
      <c r="G3258" t="s">
        <v>733</v>
      </c>
      <c r="H3258" t="s">
        <v>654</v>
      </c>
    </row>
    <row r="3259" spans="1:19">
      <c r="A3259" t="s">
        <v>457</v>
      </c>
      <c r="B3259">
        <f>VLOOKUP(A3259,Sheet2!$A$2:$C$250,3)</f>
        <v>61</v>
      </c>
      <c r="C3259" t="str">
        <f>VLOOKUP(A3259,Sheet2!$A$2:$C$250,2)</f>
        <v>Lower Yukon-Kuskokwim</v>
      </c>
      <c r="E3259" t="s">
        <v>3335</v>
      </c>
      <c r="F3259">
        <v>5768</v>
      </c>
    </row>
    <row r="3260" spans="1:19">
      <c r="A3260" t="s">
        <v>457</v>
      </c>
      <c r="B3260">
        <f>VLOOKUP(A3260,Sheet2!$A$2:$C$250,3)</f>
        <v>61</v>
      </c>
      <c r="C3260" t="str">
        <f>VLOOKUP(A3260,Sheet2!$A$2:$C$250,2)</f>
        <v>Lower Yukon-Kuskokwim</v>
      </c>
      <c r="D3260" t="s">
        <v>458</v>
      </c>
      <c r="E3260" t="s">
        <v>3335</v>
      </c>
    </row>
    <row r="3261" spans="1:19">
      <c r="A3261" t="s">
        <v>457</v>
      </c>
      <c r="B3261">
        <f>VLOOKUP(A3261,Sheet2!$A$2:$C$250,3)</f>
        <v>61</v>
      </c>
      <c r="C3261" t="str">
        <f>VLOOKUP(A3261,Sheet2!$A$2:$C$250,2)</f>
        <v>Lower Yukon-Kuskokwim</v>
      </c>
      <c r="D3261" t="s">
        <v>459</v>
      </c>
      <c r="E3261" t="s">
        <v>3335</v>
      </c>
    </row>
    <row r="3262" spans="1:19">
      <c r="A3262" t="s">
        <v>457</v>
      </c>
      <c r="B3262">
        <f>VLOOKUP(A3262,Sheet2!$A$2:$C$250,3)</f>
        <v>61</v>
      </c>
      <c r="C3262" t="str">
        <f>VLOOKUP(A3262,Sheet2!$A$2:$C$250,2)</f>
        <v>Lower Yukon-Kuskokwim</v>
      </c>
      <c r="D3262" t="s">
        <v>460</v>
      </c>
      <c r="E3262" t="s">
        <v>3335</v>
      </c>
    </row>
    <row r="3263" spans="1:19">
      <c r="A3263" t="s">
        <v>457</v>
      </c>
      <c r="B3263">
        <f>VLOOKUP(A3263,Sheet2!$A$2:$C$250,3)</f>
        <v>61</v>
      </c>
      <c r="C3263" t="str">
        <f>VLOOKUP(A3263,Sheet2!$A$2:$C$250,2)</f>
        <v>Lower Yukon-Kuskokwim</v>
      </c>
      <c r="D3263" t="s">
        <v>147</v>
      </c>
      <c r="E3263" t="s">
        <v>3232</v>
      </c>
      <c r="F3263">
        <v>520</v>
      </c>
      <c r="G3263" t="s">
        <v>6</v>
      </c>
      <c r="I3263">
        <v>650</v>
      </c>
      <c r="K3263">
        <v>3053</v>
      </c>
      <c r="N3263">
        <v>385</v>
      </c>
      <c r="P3263">
        <v>2528</v>
      </c>
      <c r="S3263">
        <v>12557</v>
      </c>
    </row>
    <row r="3264" spans="1:19">
      <c r="A3264" t="s">
        <v>457</v>
      </c>
      <c r="B3264">
        <f>VLOOKUP(A3264,Sheet2!$A$2:$C$250,3)</f>
        <v>61</v>
      </c>
      <c r="C3264" t="str">
        <f>VLOOKUP(A3264,Sheet2!$A$2:$C$250,2)</f>
        <v>Lower Yukon-Kuskokwim</v>
      </c>
      <c r="D3264" t="s">
        <v>153</v>
      </c>
      <c r="E3264" t="s">
        <v>377</v>
      </c>
      <c r="F3264">
        <v>420</v>
      </c>
      <c r="G3264" t="s">
        <v>6</v>
      </c>
      <c r="I3264">
        <v>752</v>
      </c>
      <c r="K3264">
        <v>1559</v>
      </c>
      <c r="N3264">
        <v>365</v>
      </c>
      <c r="P3264">
        <v>1070</v>
      </c>
      <c r="S3264">
        <v>11048</v>
      </c>
    </row>
    <row r="3265" spans="1:11">
      <c r="A3265" t="s">
        <v>457</v>
      </c>
      <c r="B3265">
        <f>VLOOKUP(A3265,Sheet2!$A$2:$C$250,3)</f>
        <v>61</v>
      </c>
      <c r="C3265" t="str">
        <f>VLOOKUP(A3265,Sheet2!$A$2:$C$250,2)</f>
        <v>Lower Yukon-Kuskokwim</v>
      </c>
      <c r="D3265" t="s">
        <v>42</v>
      </c>
      <c r="E3265" t="s">
        <v>1500</v>
      </c>
    </row>
    <row r="3266" spans="1:11">
      <c r="A3266" t="s">
        <v>457</v>
      </c>
      <c r="B3266">
        <f>VLOOKUP(A3266,Sheet2!$A$2:$C$250,3)</f>
        <v>61</v>
      </c>
      <c r="C3266" t="str">
        <f>VLOOKUP(A3266,Sheet2!$A$2:$C$250,2)</f>
        <v>Lower Yukon-Kuskokwim</v>
      </c>
      <c r="D3266" t="s">
        <v>461</v>
      </c>
      <c r="E3266" t="s">
        <v>1980</v>
      </c>
    </row>
    <row r="3267" spans="1:11">
      <c r="A3267" t="s">
        <v>749</v>
      </c>
      <c r="B3267">
        <f>VLOOKUP(A3267,Sheet2!$A$2:$C$250,3)</f>
        <v>185</v>
      </c>
      <c r="C3267" t="str">
        <f>VLOOKUP(A3267,Sheet2!$A$2:$C$250,2)</f>
        <v>Kodiak</v>
      </c>
      <c r="D3267" t="s">
        <v>764</v>
      </c>
      <c r="E3267" t="s">
        <v>3335</v>
      </c>
      <c r="F3267">
        <v>16918</v>
      </c>
      <c r="I3267">
        <v>6175</v>
      </c>
      <c r="K3267">
        <v>118999</v>
      </c>
    </row>
    <row r="3268" spans="1:11">
      <c r="A3268" t="s">
        <v>749</v>
      </c>
      <c r="B3268">
        <f>VLOOKUP(A3268,Sheet2!$A$2:$C$250,3)</f>
        <v>185</v>
      </c>
      <c r="C3268" t="str">
        <f>VLOOKUP(A3268,Sheet2!$A$2:$C$250,2)</f>
        <v>Kodiak</v>
      </c>
      <c r="D3268" t="s">
        <v>3288</v>
      </c>
      <c r="E3268" t="s">
        <v>3232</v>
      </c>
    </row>
    <row r="3269" spans="1:11">
      <c r="A3269" t="s">
        <v>749</v>
      </c>
      <c r="B3269">
        <f>VLOOKUP(A3269,Sheet2!$A$2:$C$250,3)</f>
        <v>185</v>
      </c>
      <c r="C3269" t="str">
        <f>VLOOKUP(A3269,Sheet2!$A$2:$C$250,2)</f>
        <v>Kodiak</v>
      </c>
      <c r="D3269" t="s">
        <v>770</v>
      </c>
      <c r="E3269" t="s">
        <v>3232</v>
      </c>
    </row>
    <row r="3270" spans="1:11">
      <c r="A3270" t="s">
        <v>749</v>
      </c>
      <c r="B3270">
        <f>VLOOKUP(A3270,Sheet2!$A$2:$C$250,3)</f>
        <v>185</v>
      </c>
      <c r="C3270" t="str">
        <f>VLOOKUP(A3270,Sheet2!$A$2:$C$250,2)</f>
        <v>Kodiak</v>
      </c>
      <c r="D3270" t="s">
        <v>756</v>
      </c>
      <c r="E3270" t="s">
        <v>377</v>
      </c>
    </row>
    <row r="3271" spans="1:11">
      <c r="A3271" t="s">
        <v>749</v>
      </c>
      <c r="B3271">
        <f>VLOOKUP(A3271,Sheet2!$A$2:$C$250,3)</f>
        <v>185</v>
      </c>
      <c r="C3271" t="str">
        <f>VLOOKUP(A3271,Sheet2!$A$2:$C$250,2)</f>
        <v>Kodiak</v>
      </c>
      <c r="D3271" t="s">
        <v>757</v>
      </c>
      <c r="E3271" t="s">
        <v>377</v>
      </c>
    </row>
    <row r="3272" spans="1:11">
      <c r="A3272" t="s">
        <v>749</v>
      </c>
      <c r="B3272">
        <f>VLOOKUP(A3272,Sheet2!$A$2:$C$250,3)</f>
        <v>185</v>
      </c>
      <c r="C3272" t="str">
        <f>VLOOKUP(A3272,Sheet2!$A$2:$C$250,2)</f>
        <v>Kodiak</v>
      </c>
      <c r="D3272" t="s">
        <v>758</v>
      </c>
      <c r="E3272" t="s">
        <v>377</v>
      </c>
    </row>
    <row r="3273" spans="1:11">
      <c r="A3273" t="s">
        <v>749</v>
      </c>
      <c r="B3273">
        <f>VLOOKUP(A3273,Sheet2!$A$2:$C$250,3)</f>
        <v>185</v>
      </c>
      <c r="C3273" t="str">
        <f>VLOOKUP(A3273,Sheet2!$A$2:$C$250,2)</f>
        <v>Kodiak</v>
      </c>
      <c r="D3273" t="s">
        <v>37</v>
      </c>
      <c r="E3273" t="s">
        <v>377</v>
      </c>
    </row>
    <row r="3274" spans="1:11">
      <c r="A3274" t="s">
        <v>749</v>
      </c>
      <c r="B3274">
        <f>VLOOKUP(A3274,Sheet2!$A$2:$C$250,3)</f>
        <v>185</v>
      </c>
      <c r="C3274" t="str">
        <f>VLOOKUP(A3274,Sheet2!$A$2:$C$250,2)</f>
        <v>Kodiak</v>
      </c>
      <c r="D3274" t="s">
        <v>769</v>
      </c>
      <c r="E3274" t="s">
        <v>377</v>
      </c>
    </row>
    <row r="3275" spans="1:11">
      <c r="A3275" t="s">
        <v>749</v>
      </c>
      <c r="B3275">
        <f>VLOOKUP(A3275,Sheet2!$A$2:$C$250,3)</f>
        <v>185</v>
      </c>
      <c r="C3275" t="str">
        <f>VLOOKUP(A3275,Sheet2!$A$2:$C$250,2)</f>
        <v>Kodiak</v>
      </c>
      <c r="D3275" t="s">
        <v>750</v>
      </c>
      <c r="E3275" t="s">
        <v>1500</v>
      </c>
    </row>
    <row r="3276" spans="1:11">
      <c r="A3276" t="s">
        <v>749</v>
      </c>
      <c r="B3276">
        <f>VLOOKUP(A3276,Sheet2!$A$2:$C$250,3)</f>
        <v>185</v>
      </c>
      <c r="C3276" t="str">
        <f>VLOOKUP(A3276,Sheet2!$A$2:$C$250,2)</f>
        <v>Kodiak</v>
      </c>
      <c r="D3276" t="s">
        <v>752</v>
      </c>
      <c r="E3276" t="s">
        <v>1500</v>
      </c>
    </row>
    <row r="3277" spans="1:11">
      <c r="A3277" t="s">
        <v>749</v>
      </c>
      <c r="B3277">
        <f>VLOOKUP(A3277,Sheet2!$A$2:$C$250,3)</f>
        <v>185</v>
      </c>
      <c r="C3277" t="str">
        <f>VLOOKUP(A3277,Sheet2!$A$2:$C$250,2)</f>
        <v>Kodiak</v>
      </c>
      <c r="D3277" t="s">
        <v>753</v>
      </c>
      <c r="E3277" t="s">
        <v>1500</v>
      </c>
    </row>
    <row r="3278" spans="1:11">
      <c r="A3278" t="s">
        <v>749</v>
      </c>
      <c r="B3278">
        <f>VLOOKUP(A3278,Sheet2!$A$2:$C$250,3)</f>
        <v>185</v>
      </c>
      <c r="C3278" t="str">
        <f>VLOOKUP(A3278,Sheet2!$A$2:$C$250,2)</f>
        <v>Kodiak</v>
      </c>
      <c r="D3278" t="s">
        <v>754</v>
      </c>
      <c r="E3278" t="s">
        <v>1500</v>
      </c>
    </row>
    <row r="3279" spans="1:11">
      <c r="A3279" t="s">
        <v>749</v>
      </c>
      <c r="B3279">
        <f>VLOOKUP(A3279,Sheet2!$A$2:$C$250,3)</f>
        <v>185</v>
      </c>
      <c r="C3279" t="str">
        <f>VLOOKUP(A3279,Sheet2!$A$2:$C$250,2)</f>
        <v>Kodiak</v>
      </c>
      <c r="D3279" t="s">
        <v>755</v>
      </c>
      <c r="E3279" t="s">
        <v>1500</v>
      </c>
    </row>
    <row r="3280" spans="1:11">
      <c r="A3280" t="s">
        <v>749</v>
      </c>
      <c r="B3280">
        <f>VLOOKUP(A3280,Sheet2!$A$2:$C$250,3)</f>
        <v>185</v>
      </c>
      <c r="C3280" t="str">
        <f>VLOOKUP(A3280,Sheet2!$A$2:$C$250,2)</f>
        <v>Kodiak</v>
      </c>
      <c r="D3280" t="s">
        <v>159</v>
      </c>
      <c r="E3280" t="s">
        <v>1500</v>
      </c>
    </row>
    <row r="3281" spans="1:6">
      <c r="A3281" t="s">
        <v>749</v>
      </c>
      <c r="B3281">
        <f>VLOOKUP(A3281,Sheet2!$A$2:$C$250,3)</f>
        <v>185</v>
      </c>
      <c r="C3281" t="str">
        <f>VLOOKUP(A3281,Sheet2!$A$2:$C$250,2)</f>
        <v>Kodiak</v>
      </c>
      <c r="D3281" t="s">
        <v>760</v>
      </c>
      <c r="E3281" t="s">
        <v>1500</v>
      </c>
    </row>
    <row r="3282" spans="1:6">
      <c r="A3282" t="s">
        <v>749</v>
      </c>
      <c r="B3282">
        <f>VLOOKUP(A3282,Sheet2!$A$2:$C$250,3)</f>
        <v>185</v>
      </c>
      <c r="C3282" t="str">
        <f>VLOOKUP(A3282,Sheet2!$A$2:$C$250,2)</f>
        <v>Kodiak</v>
      </c>
      <c r="D3282" t="s">
        <v>761</v>
      </c>
      <c r="E3282" t="s">
        <v>1500</v>
      </c>
    </row>
    <row r="3283" spans="1:6">
      <c r="A3283" t="s">
        <v>749</v>
      </c>
      <c r="B3283">
        <f>VLOOKUP(A3283,Sheet2!$A$2:$C$250,3)</f>
        <v>185</v>
      </c>
      <c r="C3283" t="str">
        <f>VLOOKUP(A3283,Sheet2!$A$2:$C$250,2)</f>
        <v>Kodiak</v>
      </c>
      <c r="D3283" t="s">
        <v>762</v>
      </c>
      <c r="E3283" t="s">
        <v>1500</v>
      </c>
    </row>
    <row r="3284" spans="1:6">
      <c r="A3284" t="s">
        <v>749</v>
      </c>
      <c r="B3284">
        <f>VLOOKUP(A3284,Sheet2!$A$2:$C$250,3)</f>
        <v>185</v>
      </c>
      <c r="C3284" t="str">
        <f>VLOOKUP(A3284,Sheet2!$A$2:$C$250,2)</f>
        <v>Kodiak</v>
      </c>
      <c r="D3284" t="s">
        <v>767</v>
      </c>
      <c r="E3284" t="s">
        <v>1500</v>
      </c>
    </row>
    <row r="3285" spans="1:6">
      <c r="A3285" t="s">
        <v>749</v>
      </c>
      <c r="B3285">
        <f>VLOOKUP(A3285,Sheet2!$A$2:$C$250,3)</f>
        <v>185</v>
      </c>
      <c r="C3285" t="str">
        <f>VLOOKUP(A3285,Sheet2!$A$2:$C$250,2)</f>
        <v>Kodiak</v>
      </c>
      <c r="D3285" t="s">
        <v>768</v>
      </c>
      <c r="E3285" t="s">
        <v>1500</v>
      </c>
    </row>
    <row r="3286" spans="1:6">
      <c r="A3286" t="s">
        <v>749</v>
      </c>
      <c r="B3286">
        <f>VLOOKUP(A3286,Sheet2!$A$2:$C$250,3)</f>
        <v>185</v>
      </c>
      <c r="C3286" t="str">
        <f>VLOOKUP(A3286,Sheet2!$A$2:$C$250,2)</f>
        <v>Kodiak</v>
      </c>
      <c r="D3286" t="s">
        <v>473</v>
      </c>
      <c r="E3286" t="s">
        <v>2424</v>
      </c>
    </row>
    <row r="3287" spans="1:6">
      <c r="A3287" t="s">
        <v>749</v>
      </c>
      <c r="B3287">
        <f>VLOOKUP(A3287,Sheet2!$A$2:$C$250,3)</f>
        <v>185</v>
      </c>
      <c r="C3287" t="str">
        <f>VLOOKUP(A3287,Sheet2!$A$2:$C$250,2)</f>
        <v>Kodiak</v>
      </c>
      <c r="D3287" t="s">
        <v>190</v>
      </c>
      <c r="E3287" t="s">
        <v>2424</v>
      </c>
    </row>
    <row r="3288" spans="1:6">
      <c r="A3288" t="s">
        <v>749</v>
      </c>
      <c r="B3288">
        <f>VLOOKUP(A3288,Sheet2!$A$2:$C$250,3)</f>
        <v>185</v>
      </c>
      <c r="C3288" t="str">
        <f>VLOOKUP(A3288,Sheet2!$A$2:$C$250,2)</f>
        <v>Kodiak</v>
      </c>
      <c r="D3288" t="s">
        <v>595</v>
      </c>
      <c r="E3288" t="s">
        <v>2424</v>
      </c>
    </row>
    <row r="3289" spans="1:6">
      <c r="A3289" t="s">
        <v>749</v>
      </c>
      <c r="B3289">
        <f>VLOOKUP(A3289,Sheet2!$A$2:$C$250,3)</f>
        <v>185</v>
      </c>
      <c r="C3289" t="str">
        <f>VLOOKUP(A3289,Sheet2!$A$2:$C$250,2)</f>
        <v>Kodiak</v>
      </c>
      <c r="D3289" t="s">
        <v>763</v>
      </c>
      <c r="E3289" t="s">
        <v>2424</v>
      </c>
    </row>
    <row r="3290" spans="1:6">
      <c r="A3290" t="s">
        <v>749</v>
      </c>
      <c r="B3290">
        <f>VLOOKUP(A3290,Sheet2!$A$2:$C$250,3)</f>
        <v>185</v>
      </c>
      <c r="C3290" t="str">
        <f>VLOOKUP(A3290,Sheet2!$A$2:$C$250,2)</f>
        <v>Kodiak</v>
      </c>
      <c r="D3290" t="s">
        <v>3147</v>
      </c>
      <c r="E3290" t="s">
        <v>213</v>
      </c>
    </row>
    <row r="3291" spans="1:6">
      <c r="A3291" t="s">
        <v>749</v>
      </c>
      <c r="B3291">
        <f>VLOOKUP(A3291,Sheet2!$A$2:$C$250,3)</f>
        <v>185</v>
      </c>
      <c r="C3291" t="str">
        <f>VLOOKUP(A3291,Sheet2!$A$2:$C$250,2)</f>
        <v>Kodiak</v>
      </c>
      <c r="D3291" t="s">
        <v>759</v>
      </c>
      <c r="E3291" t="s">
        <v>213</v>
      </c>
    </row>
    <row r="3292" spans="1:6">
      <c r="A3292" t="s">
        <v>749</v>
      </c>
      <c r="B3292">
        <f>VLOOKUP(A3292,Sheet2!$A$2:$C$250,3)</f>
        <v>185</v>
      </c>
      <c r="C3292" t="str">
        <f>VLOOKUP(A3292,Sheet2!$A$2:$C$250,2)</f>
        <v>Kodiak</v>
      </c>
      <c r="D3292" t="s">
        <v>82</v>
      </c>
      <c r="E3292" t="s">
        <v>1980</v>
      </c>
      <c r="F3292">
        <v>720</v>
      </c>
    </row>
    <row r="3293" spans="1:6">
      <c r="A3293" t="s">
        <v>749</v>
      </c>
      <c r="B3293">
        <f>VLOOKUP(A3293,Sheet2!$A$2:$C$250,3)</f>
        <v>185</v>
      </c>
      <c r="C3293" t="str">
        <f>VLOOKUP(A3293,Sheet2!$A$2:$C$250,2)</f>
        <v>Kodiak</v>
      </c>
      <c r="D3293" t="s">
        <v>771</v>
      </c>
      <c r="E3293" t="s">
        <v>1980</v>
      </c>
    </row>
    <row r="3294" spans="1:6">
      <c r="A3294" t="s">
        <v>749</v>
      </c>
      <c r="B3294">
        <f>VLOOKUP(A3294,Sheet2!$A$2:$C$250,3)</f>
        <v>185</v>
      </c>
      <c r="C3294" t="str">
        <f>VLOOKUP(A3294,Sheet2!$A$2:$C$250,2)</f>
        <v>Kodiak</v>
      </c>
      <c r="D3294" t="s">
        <v>766</v>
      </c>
      <c r="E3294" t="s">
        <v>65</v>
      </c>
    </row>
    <row r="3295" spans="1:6">
      <c r="A3295" t="s">
        <v>749</v>
      </c>
      <c r="B3295">
        <f>VLOOKUP(A3295,Sheet2!$A$2:$C$250,3)</f>
        <v>185</v>
      </c>
      <c r="C3295" t="str">
        <f>VLOOKUP(A3295,Sheet2!$A$2:$C$250,2)</f>
        <v>Kodiak</v>
      </c>
      <c r="D3295" t="s">
        <v>751</v>
      </c>
      <c r="E3295" t="s">
        <v>65</v>
      </c>
    </row>
    <row r="3296" spans="1:6">
      <c r="A3296" t="s">
        <v>749</v>
      </c>
      <c r="B3296">
        <f>VLOOKUP(A3296,Sheet2!$A$2:$C$250,3)</f>
        <v>185</v>
      </c>
      <c r="C3296" t="str">
        <f>VLOOKUP(A3296,Sheet2!$A$2:$C$250,2)</f>
        <v>Kodiak</v>
      </c>
      <c r="D3296" t="s">
        <v>626</v>
      </c>
      <c r="E3296" t="s">
        <v>65</v>
      </c>
    </row>
    <row r="3297" spans="1:11">
      <c r="A3297" t="s">
        <v>749</v>
      </c>
      <c r="B3297">
        <f>VLOOKUP(A3297,Sheet2!$A$2:$C$250,3)</f>
        <v>185</v>
      </c>
      <c r="C3297" t="str">
        <f>VLOOKUP(A3297,Sheet2!$A$2:$C$250,2)</f>
        <v>Kodiak</v>
      </c>
      <c r="D3297" t="s">
        <v>765</v>
      </c>
      <c r="E3297" t="s">
        <v>65</v>
      </c>
    </row>
    <row r="3298" spans="1:11">
      <c r="A3298" t="s">
        <v>2275</v>
      </c>
      <c r="B3298">
        <f>VLOOKUP(A3298,Sheet2!$A$2:$C$250,3)</f>
        <v>33</v>
      </c>
      <c r="C3298" t="str">
        <f>VLOOKUP(A3298,Sheet2!$A$2:$C$250,2)</f>
        <v>Copper River/Chugach</v>
      </c>
      <c r="D3298" t="s">
        <v>2863</v>
      </c>
      <c r="E3298" t="s">
        <v>1500</v>
      </c>
      <c r="F3298">
        <v>3800</v>
      </c>
      <c r="I3298">
        <v>4490.1197080291977</v>
      </c>
      <c r="K3298">
        <v>55466.2991922</v>
      </c>
    </row>
    <row r="3299" spans="1:11">
      <c r="A3299" t="s">
        <v>2275</v>
      </c>
      <c r="B3299">
        <f>VLOOKUP(A3299,Sheet2!$A$2:$C$250,3)</f>
        <v>33</v>
      </c>
      <c r="C3299" t="str">
        <f>VLOOKUP(A3299,Sheet2!$A$2:$C$250,2)</f>
        <v>Copper River/Chugach</v>
      </c>
      <c r="D3299" t="s">
        <v>2276</v>
      </c>
      <c r="E3299" t="s">
        <v>2233</v>
      </c>
      <c r="F3299">
        <v>1900</v>
      </c>
    </row>
    <row r="3300" spans="1:11">
      <c r="A3300" t="s">
        <v>1579</v>
      </c>
      <c r="B3300">
        <f>VLOOKUP(A3300,Sheet2!$A$2:$C$250,3)</f>
        <v>42</v>
      </c>
      <c r="C3300" t="str">
        <f>VLOOKUP(A3300,Sheet2!$A$2:$C$250,2)</f>
        <v>Bristol Bay</v>
      </c>
      <c r="D3300" t="s">
        <v>58</v>
      </c>
      <c r="E3300" t="s">
        <v>3335</v>
      </c>
      <c r="F3300">
        <v>7520</v>
      </c>
    </row>
    <row r="3301" spans="1:11">
      <c r="A3301" t="s">
        <v>1579</v>
      </c>
      <c r="B3301">
        <f>VLOOKUP(A3301,Sheet2!$A$2:$C$250,3)</f>
        <v>42</v>
      </c>
      <c r="C3301" t="str">
        <f>VLOOKUP(A3301,Sheet2!$A$2:$C$250,2)</f>
        <v>Bristol Bay</v>
      </c>
      <c r="D3301" t="s">
        <v>1365</v>
      </c>
      <c r="E3301" t="s">
        <v>3335</v>
      </c>
    </row>
    <row r="3302" spans="1:11">
      <c r="A3302" t="s">
        <v>1579</v>
      </c>
      <c r="B3302">
        <f>VLOOKUP(A3302,Sheet2!$A$2:$C$250,3)</f>
        <v>42</v>
      </c>
      <c r="C3302" t="str">
        <f>VLOOKUP(A3302,Sheet2!$A$2:$C$250,2)</f>
        <v>Bristol Bay</v>
      </c>
      <c r="D3302" t="s">
        <v>1572</v>
      </c>
      <c r="E3302" t="s">
        <v>3315</v>
      </c>
    </row>
    <row r="3303" spans="1:11">
      <c r="A3303" t="s">
        <v>1579</v>
      </c>
      <c r="B3303">
        <f>VLOOKUP(A3303,Sheet2!$A$2:$C$250,3)</f>
        <v>42</v>
      </c>
      <c r="C3303" t="str">
        <f>VLOOKUP(A3303,Sheet2!$A$2:$C$250,2)</f>
        <v>Bristol Bay</v>
      </c>
      <c r="D3303" t="s">
        <v>1578</v>
      </c>
      <c r="E3303" t="s">
        <v>3232</v>
      </c>
      <c r="F3303">
        <v>797</v>
      </c>
    </row>
    <row r="3304" spans="1:11">
      <c r="A3304" t="s">
        <v>1579</v>
      </c>
      <c r="B3304">
        <f>VLOOKUP(A3304,Sheet2!$A$2:$C$250,3)</f>
        <v>42</v>
      </c>
      <c r="C3304" t="str">
        <f>VLOOKUP(A3304,Sheet2!$A$2:$C$250,2)</f>
        <v>Bristol Bay</v>
      </c>
      <c r="D3304" t="s">
        <v>1575</v>
      </c>
      <c r="E3304" t="s">
        <v>377</v>
      </c>
      <c r="G3304" t="s">
        <v>6</v>
      </c>
      <c r="H3304" t="s">
        <v>6</v>
      </c>
    </row>
    <row r="3305" spans="1:11">
      <c r="A3305" t="s">
        <v>1579</v>
      </c>
      <c r="B3305">
        <f>VLOOKUP(A3305,Sheet2!$A$2:$C$250,3)</f>
        <v>42</v>
      </c>
      <c r="C3305" t="str">
        <f>VLOOKUP(A3305,Sheet2!$A$2:$C$250,2)</f>
        <v>Bristol Bay</v>
      </c>
      <c r="D3305" t="s">
        <v>37</v>
      </c>
      <c r="E3305" t="s">
        <v>377</v>
      </c>
    </row>
    <row r="3306" spans="1:11">
      <c r="A3306" t="s">
        <v>1579</v>
      </c>
      <c r="B3306">
        <f>VLOOKUP(A3306,Sheet2!$A$2:$C$250,3)</f>
        <v>42</v>
      </c>
      <c r="C3306" t="str">
        <f>VLOOKUP(A3306,Sheet2!$A$2:$C$250,2)</f>
        <v>Bristol Bay</v>
      </c>
      <c r="D3306" t="s">
        <v>1573</v>
      </c>
      <c r="E3306" t="s">
        <v>1500</v>
      </c>
    </row>
    <row r="3307" spans="1:11">
      <c r="A3307" t="s">
        <v>1579</v>
      </c>
      <c r="B3307">
        <f>VLOOKUP(A3307,Sheet2!$A$2:$C$250,3)</f>
        <v>42</v>
      </c>
      <c r="C3307" t="str">
        <f>VLOOKUP(A3307,Sheet2!$A$2:$C$250,2)</f>
        <v>Bristol Bay</v>
      </c>
      <c r="D3307" t="s">
        <v>2743</v>
      </c>
      <c r="E3307" t="s">
        <v>1500</v>
      </c>
    </row>
    <row r="3308" spans="1:11">
      <c r="A3308" t="s">
        <v>1579</v>
      </c>
      <c r="B3308">
        <f>VLOOKUP(A3308,Sheet2!$A$2:$C$250,3)</f>
        <v>42</v>
      </c>
      <c r="C3308" t="str">
        <f>VLOOKUP(A3308,Sheet2!$A$2:$C$250,2)</f>
        <v>Bristol Bay</v>
      </c>
      <c r="D3308" t="s">
        <v>2743</v>
      </c>
      <c r="E3308" t="s">
        <v>1500</v>
      </c>
    </row>
    <row r="3309" spans="1:11">
      <c r="A3309" t="s">
        <v>1579</v>
      </c>
      <c r="B3309">
        <f>VLOOKUP(A3309,Sheet2!$A$2:$C$250,3)</f>
        <v>42</v>
      </c>
      <c r="C3309" t="str">
        <f>VLOOKUP(A3309,Sheet2!$A$2:$C$250,2)</f>
        <v>Bristol Bay</v>
      </c>
      <c r="D3309" t="s">
        <v>164</v>
      </c>
      <c r="E3309" t="s">
        <v>1500</v>
      </c>
    </row>
    <row r="3310" spans="1:11">
      <c r="A3310" t="s">
        <v>1579</v>
      </c>
      <c r="B3310">
        <f>VLOOKUP(A3310,Sheet2!$A$2:$C$250,3)</f>
        <v>42</v>
      </c>
      <c r="C3310" t="str">
        <f>VLOOKUP(A3310,Sheet2!$A$2:$C$250,2)</f>
        <v>Bristol Bay</v>
      </c>
      <c r="D3310" t="s">
        <v>1574</v>
      </c>
      <c r="E3310" t="s">
        <v>2424</v>
      </c>
      <c r="G3310" t="s">
        <v>6</v>
      </c>
      <c r="H3310" t="s">
        <v>6</v>
      </c>
    </row>
    <row r="3311" spans="1:11">
      <c r="A3311" t="s">
        <v>1579</v>
      </c>
      <c r="B3311">
        <f>VLOOKUP(A3311,Sheet2!$A$2:$C$250,3)</f>
        <v>42</v>
      </c>
      <c r="C3311" t="str">
        <f>VLOOKUP(A3311,Sheet2!$A$2:$C$250,2)</f>
        <v>Bristol Bay</v>
      </c>
      <c r="D3311" t="s">
        <v>97</v>
      </c>
      <c r="E3311" t="s">
        <v>2424</v>
      </c>
    </row>
    <row r="3312" spans="1:11">
      <c r="A3312" t="s">
        <v>1579</v>
      </c>
      <c r="B3312">
        <f>VLOOKUP(A3312,Sheet2!$A$2:$C$250,3)</f>
        <v>42</v>
      </c>
      <c r="C3312" t="str">
        <f>VLOOKUP(A3312,Sheet2!$A$2:$C$250,2)</f>
        <v>Bristol Bay</v>
      </c>
      <c r="D3312" t="s">
        <v>1576</v>
      </c>
      <c r="E3312" t="s">
        <v>2424</v>
      </c>
    </row>
    <row r="3313" spans="1:11">
      <c r="A3313" t="s">
        <v>1579</v>
      </c>
      <c r="B3313">
        <f>VLOOKUP(A3313,Sheet2!$A$2:$C$250,3)</f>
        <v>42</v>
      </c>
      <c r="C3313" t="str">
        <f>VLOOKUP(A3313,Sheet2!$A$2:$C$250,2)</f>
        <v>Bristol Bay</v>
      </c>
      <c r="D3313" t="s">
        <v>1577</v>
      </c>
      <c r="E3313" t="s">
        <v>1980</v>
      </c>
      <c r="F3313">
        <v>600</v>
      </c>
    </row>
    <row r="3314" spans="1:11">
      <c r="A3314" t="s">
        <v>2864</v>
      </c>
      <c r="B3314">
        <f>VLOOKUP(A3314,Sheet2!$A$2:$C$250,3)</f>
        <v>42</v>
      </c>
      <c r="C3314" t="str">
        <f>VLOOKUP(A3314,Sheet2!$A$2:$C$250,2)</f>
        <v>Bristol Bay</v>
      </c>
      <c r="D3314" t="s">
        <v>2865</v>
      </c>
      <c r="E3314" t="s">
        <v>1980</v>
      </c>
      <c r="F3314">
        <v>1320</v>
      </c>
      <c r="I3314">
        <v>385.4014598540146</v>
      </c>
    </row>
    <row r="3315" spans="1:11">
      <c r="A3315" t="s">
        <v>2866</v>
      </c>
      <c r="B3315">
        <f>VLOOKUP(A3315,Sheet2!$A$2:$C$250,3)</f>
        <v>79</v>
      </c>
      <c r="C3315" t="str">
        <f>VLOOKUP(A3315,Sheet2!$A$2:$C$250,2)</f>
        <v>Southeast</v>
      </c>
      <c r="D3315" t="s">
        <v>3638</v>
      </c>
      <c r="E3315" t="s">
        <v>3615</v>
      </c>
      <c r="F3315">
        <v>2400</v>
      </c>
      <c r="I3315">
        <v>2190</v>
      </c>
    </row>
    <row r="3316" spans="1:11">
      <c r="A3316" t="s">
        <v>2866</v>
      </c>
      <c r="B3316">
        <f>VLOOKUP(A3316,Sheet2!$A$2:$C$250,3)</f>
        <v>79</v>
      </c>
      <c r="C3316" t="str">
        <f>VLOOKUP(A3316,Sheet2!$A$2:$C$250,2)</f>
        <v>Southeast</v>
      </c>
      <c r="D3316" t="s">
        <v>3637</v>
      </c>
      <c r="E3316" t="s">
        <v>3615</v>
      </c>
      <c r="F3316">
        <v>3800</v>
      </c>
      <c r="K3316">
        <v>6000</v>
      </c>
    </row>
    <row r="3317" spans="1:11">
      <c r="A3317" t="s">
        <v>2866</v>
      </c>
      <c r="B3317">
        <f>VLOOKUP(A3317,Sheet2!$A$2:$C$250,3)</f>
        <v>79</v>
      </c>
      <c r="C3317" t="str">
        <f>VLOOKUP(A3317,Sheet2!$A$2:$C$250,2)</f>
        <v>Southeast</v>
      </c>
      <c r="D3317" t="s">
        <v>3636</v>
      </c>
      <c r="E3317" t="s">
        <v>3615</v>
      </c>
    </row>
    <row r="3318" spans="1:11">
      <c r="A3318" t="s">
        <v>3524</v>
      </c>
      <c r="B3318">
        <f>VLOOKUP(A3318,Sheet2!$A$2:$C$250,3)</f>
        <v>79</v>
      </c>
      <c r="C3318" t="str">
        <f>VLOOKUP(A3318,Sheet2!$A$2:$C$250,2)</f>
        <v>Southeast</v>
      </c>
      <c r="D3318" t="s">
        <v>3527</v>
      </c>
      <c r="E3318" t="s">
        <v>3335</v>
      </c>
      <c r="F3318">
        <v>488</v>
      </c>
    </row>
    <row r="3319" spans="1:11">
      <c r="A3319" t="s">
        <v>3524</v>
      </c>
      <c r="B3319">
        <f>VLOOKUP(A3319,Sheet2!$A$2:$C$250,3)</f>
        <v>79</v>
      </c>
      <c r="C3319" t="str">
        <f>VLOOKUP(A3319,Sheet2!$A$2:$C$250,2)</f>
        <v>Southeast</v>
      </c>
      <c r="D3319" t="s">
        <v>3525</v>
      </c>
      <c r="E3319" t="s">
        <v>3335</v>
      </c>
      <c r="F3319">
        <v>3024</v>
      </c>
      <c r="I3319">
        <v>619.21167883211683</v>
      </c>
      <c r="K3319">
        <v>6588.0592919999999</v>
      </c>
    </row>
    <row r="3320" spans="1:11">
      <c r="A3320" t="s">
        <v>3524</v>
      </c>
      <c r="B3320">
        <f>VLOOKUP(A3320,Sheet2!$A$2:$C$250,3)</f>
        <v>79</v>
      </c>
      <c r="C3320" t="str">
        <f>VLOOKUP(A3320,Sheet2!$A$2:$C$250,2)</f>
        <v>Southeast</v>
      </c>
      <c r="D3320" t="s">
        <v>3526</v>
      </c>
      <c r="E3320" t="s">
        <v>3335</v>
      </c>
      <c r="F3320">
        <v>15670</v>
      </c>
      <c r="I3320">
        <v>2877.3430656934306</v>
      </c>
      <c r="K3320">
        <v>30059.603867333335</v>
      </c>
    </row>
    <row r="3321" spans="1:11">
      <c r="A3321" t="s">
        <v>2866</v>
      </c>
      <c r="B3321">
        <f>VLOOKUP(A3321,Sheet2!$A$2:$C$250,3)</f>
        <v>79</v>
      </c>
      <c r="C3321" t="str">
        <f>VLOOKUP(A3321,Sheet2!$A$2:$C$250,2)</f>
        <v>Southeast</v>
      </c>
      <c r="D3321" t="s">
        <v>3320</v>
      </c>
      <c r="E3321" t="s">
        <v>3315</v>
      </c>
      <c r="F3321">
        <v>7000</v>
      </c>
    </row>
    <row r="3322" spans="1:11">
      <c r="A3322" t="s">
        <v>2866</v>
      </c>
      <c r="B3322">
        <f>VLOOKUP(A3322,Sheet2!$A$2:$C$250,3)</f>
        <v>79</v>
      </c>
      <c r="C3322" t="str">
        <f>VLOOKUP(A3322,Sheet2!$A$2:$C$250,2)</f>
        <v>Southeast</v>
      </c>
      <c r="D3322" t="s">
        <v>2868</v>
      </c>
      <c r="E3322" t="s">
        <v>1500</v>
      </c>
      <c r="F3322">
        <v>1250</v>
      </c>
    </row>
    <row r="3323" spans="1:11">
      <c r="A3323" t="s">
        <v>2866</v>
      </c>
      <c r="B3323">
        <f>VLOOKUP(A3323,Sheet2!$A$2:$C$250,3)</f>
        <v>79</v>
      </c>
      <c r="C3323" t="str">
        <f>VLOOKUP(A3323,Sheet2!$A$2:$C$250,2)</f>
        <v>Southeast</v>
      </c>
      <c r="D3323" t="s">
        <v>2869</v>
      </c>
      <c r="E3323" t="s">
        <v>1500</v>
      </c>
    </row>
    <row r="3324" spans="1:11">
      <c r="A3324" t="s">
        <v>2866</v>
      </c>
      <c r="B3324">
        <f>VLOOKUP(A3324,Sheet2!$A$2:$C$250,3)</f>
        <v>79</v>
      </c>
      <c r="C3324" t="str">
        <f>VLOOKUP(A3324,Sheet2!$A$2:$C$250,2)</f>
        <v>Southeast</v>
      </c>
      <c r="D3324" t="s">
        <v>2867</v>
      </c>
      <c r="E3324" t="s">
        <v>1500</v>
      </c>
    </row>
    <row r="3325" spans="1:11">
      <c r="A3325" t="s">
        <v>2866</v>
      </c>
      <c r="B3325">
        <f>VLOOKUP(A3325,Sheet2!$A$2:$C$250,3)</f>
        <v>79</v>
      </c>
      <c r="C3325" t="str">
        <f>VLOOKUP(A3325,Sheet2!$A$2:$C$250,2)</f>
        <v>Southeast</v>
      </c>
      <c r="D3325" t="s">
        <v>2870</v>
      </c>
      <c r="E3325" t="s">
        <v>1500</v>
      </c>
    </row>
    <row r="3326" spans="1:11">
      <c r="A3326" t="s">
        <v>1595</v>
      </c>
      <c r="B3326">
        <f>VLOOKUP(A3326,Sheet2!$A$2:$C$250,3)</f>
        <v>120</v>
      </c>
      <c r="C3326" t="str">
        <f>VLOOKUP(A3326,Sheet2!$A$2:$C$250,2)</f>
        <v>Bristol Bay</v>
      </c>
      <c r="D3326" t="s">
        <v>1587</v>
      </c>
      <c r="E3326" t="s">
        <v>3335</v>
      </c>
      <c r="F3326">
        <v>16904</v>
      </c>
    </row>
    <row r="3327" spans="1:11">
      <c r="A3327" t="s">
        <v>1595</v>
      </c>
      <c r="B3327">
        <f>VLOOKUP(A3327,Sheet2!$A$2:$C$250,3)</f>
        <v>120</v>
      </c>
      <c r="C3327" t="str">
        <f>VLOOKUP(A3327,Sheet2!$A$2:$C$250,2)</f>
        <v>Bristol Bay</v>
      </c>
      <c r="D3327" t="s">
        <v>3528</v>
      </c>
      <c r="E3327" t="s">
        <v>3335</v>
      </c>
      <c r="F3327">
        <v>23204</v>
      </c>
      <c r="I3327">
        <v>9566.7626277372256</v>
      </c>
      <c r="K3327">
        <v>52322.654232983325</v>
      </c>
    </row>
    <row r="3328" spans="1:11">
      <c r="A3328" t="s">
        <v>1595</v>
      </c>
      <c r="B3328">
        <f>VLOOKUP(A3328,Sheet2!$A$2:$C$250,3)</f>
        <v>120</v>
      </c>
      <c r="C3328" t="str">
        <f>VLOOKUP(A3328,Sheet2!$A$2:$C$250,2)</f>
        <v>Bristol Bay</v>
      </c>
      <c r="D3328" t="s">
        <v>1590</v>
      </c>
      <c r="E3328" t="s">
        <v>3335</v>
      </c>
    </row>
    <row r="3329" spans="1:6">
      <c r="A3329" t="s">
        <v>1595</v>
      </c>
      <c r="B3329">
        <f>VLOOKUP(A3329,Sheet2!$A$2:$C$250,3)</f>
        <v>120</v>
      </c>
      <c r="C3329" t="str">
        <f>VLOOKUP(A3329,Sheet2!$A$2:$C$250,2)</f>
        <v>Bristol Bay</v>
      </c>
      <c r="D3329" t="s">
        <v>147</v>
      </c>
      <c r="E3329" t="s">
        <v>3232</v>
      </c>
      <c r="F3329">
        <v>4413</v>
      </c>
    </row>
    <row r="3330" spans="1:6">
      <c r="A3330" t="s">
        <v>1595</v>
      </c>
      <c r="B3330">
        <f>VLOOKUP(A3330,Sheet2!$A$2:$C$250,3)</f>
        <v>120</v>
      </c>
      <c r="C3330" t="str">
        <f>VLOOKUP(A3330,Sheet2!$A$2:$C$250,2)</f>
        <v>Bristol Bay</v>
      </c>
      <c r="D3330" t="s">
        <v>1594</v>
      </c>
      <c r="E3330" t="s">
        <v>377</v>
      </c>
      <c r="F3330">
        <v>10000</v>
      </c>
    </row>
    <row r="3331" spans="1:6">
      <c r="A3331" t="s">
        <v>1595</v>
      </c>
      <c r="B3331">
        <f>VLOOKUP(A3331,Sheet2!$A$2:$C$250,3)</f>
        <v>120</v>
      </c>
      <c r="C3331" t="str">
        <f>VLOOKUP(A3331,Sheet2!$A$2:$C$250,2)</f>
        <v>Bristol Bay</v>
      </c>
      <c r="D3331" t="s">
        <v>1582</v>
      </c>
      <c r="E3331" t="s">
        <v>377</v>
      </c>
    </row>
    <row r="3332" spans="1:6">
      <c r="A3332" t="s">
        <v>1595</v>
      </c>
      <c r="B3332">
        <f>VLOOKUP(A3332,Sheet2!$A$2:$C$250,3)</f>
        <v>120</v>
      </c>
      <c r="C3332" t="str">
        <f>VLOOKUP(A3332,Sheet2!$A$2:$C$250,2)</f>
        <v>Bristol Bay</v>
      </c>
      <c r="D3332" t="s">
        <v>37</v>
      </c>
      <c r="E3332" t="s">
        <v>377</v>
      </c>
    </row>
    <row r="3333" spans="1:6">
      <c r="A3333" t="s">
        <v>1595</v>
      </c>
      <c r="B3333">
        <f>VLOOKUP(A3333,Sheet2!$A$2:$C$250,3)</f>
        <v>120</v>
      </c>
      <c r="C3333" t="str">
        <f>VLOOKUP(A3333,Sheet2!$A$2:$C$250,2)</f>
        <v>Bristol Bay</v>
      </c>
      <c r="D3333" t="s">
        <v>1586</v>
      </c>
      <c r="E3333" t="s">
        <v>1500</v>
      </c>
      <c r="F3333">
        <v>800</v>
      </c>
    </row>
    <row r="3334" spans="1:6">
      <c r="A3334" t="s">
        <v>1595</v>
      </c>
      <c r="B3334">
        <f>VLOOKUP(A3334,Sheet2!$A$2:$C$250,3)</f>
        <v>120</v>
      </c>
      <c r="C3334" t="str">
        <f>VLOOKUP(A3334,Sheet2!$A$2:$C$250,2)</f>
        <v>Bristol Bay</v>
      </c>
      <c r="D3334" t="s">
        <v>1580</v>
      </c>
      <c r="E3334" t="s">
        <v>1500</v>
      </c>
    </row>
    <row r="3335" spans="1:6">
      <c r="A3335" t="s">
        <v>1595</v>
      </c>
      <c r="B3335">
        <f>VLOOKUP(A3335,Sheet2!$A$2:$C$250,3)</f>
        <v>120</v>
      </c>
      <c r="C3335" t="str">
        <f>VLOOKUP(A3335,Sheet2!$A$2:$C$250,2)</f>
        <v>Bristol Bay</v>
      </c>
      <c r="D3335" t="s">
        <v>1581</v>
      </c>
      <c r="E3335" t="s">
        <v>1500</v>
      </c>
    </row>
    <row r="3336" spans="1:6">
      <c r="A3336" t="s">
        <v>1595</v>
      </c>
      <c r="B3336">
        <f>VLOOKUP(A3336,Sheet2!$A$2:$C$250,3)</f>
        <v>120</v>
      </c>
      <c r="C3336" t="str">
        <f>VLOOKUP(A3336,Sheet2!$A$2:$C$250,2)</f>
        <v>Bristol Bay</v>
      </c>
      <c r="D3336" t="s">
        <v>1583</v>
      </c>
      <c r="E3336" t="s">
        <v>1500</v>
      </c>
    </row>
    <row r="3337" spans="1:6">
      <c r="A3337" t="s">
        <v>1595</v>
      </c>
      <c r="B3337">
        <f>VLOOKUP(A3337,Sheet2!$A$2:$C$250,3)</f>
        <v>120</v>
      </c>
      <c r="C3337" t="str">
        <f>VLOOKUP(A3337,Sheet2!$A$2:$C$250,2)</f>
        <v>Bristol Bay</v>
      </c>
      <c r="D3337" t="s">
        <v>1584</v>
      </c>
      <c r="E3337" t="s">
        <v>1500</v>
      </c>
    </row>
    <row r="3338" spans="1:6">
      <c r="A3338" t="s">
        <v>1595</v>
      </c>
      <c r="B3338">
        <f>VLOOKUP(A3338,Sheet2!$A$2:$C$250,3)</f>
        <v>120</v>
      </c>
      <c r="C3338" t="str">
        <f>VLOOKUP(A3338,Sheet2!$A$2:$C$250,2)</f>
        <v>Bristol Bay</v>
      </c>
      <c r="D3338" t="s">
        <v>1585</v>
      </c>
      <c r="E3338" t="s">
        <v>1500</v>
      </c>
    </row>
    <row r="3339" spans="1:6">
      <c r="A3339" t="s">
        <v>1595</v>
      </c>
      <c r="B3339">
        <f>VLOOKUP(A3339,Sheet2!$A$2:$C$250,3)</f>
        <v>120</v>
      </c>
      <c r="C3339" t="str">
        <f>VLOOKUP(A3339,Sheet2!$A$2:$C$250,2)</f>
        <v>Bristol Bay</v>
      </c>
      <c r="D3339" t="s">
        <v>2743</v>
      </c>
      <c r="E3339" t="s">
        <v>1500</v>
      </c>
    </row>
    <row r="3340" spans="1:6">
      <c r="A3340" t="s">
        <v>1595</v>
      </c>
      <c r="B3340">
        <f>VLOOKUP(A3340,Sheet2!$A$2:$C$250,3)</f>
        <v>120</v>
      </c>
      <c r="C3340" t="str">
        <f>VLOOKUP(A3340,Sheet2!$A$2:$C$250,2)</f>
        <v>Bristol Bay</v>
      </c>
      <c r="D3340" t="s">
        <v>2743</v>
      </c>
      <c r="E3340" t="s">
        <v>1500</v>
      </c>
    </row>
    <row r="3341" spans="1:6">
      <c r="A3341" t="s">
        <v>1595</v>
      </c>
      <c r="B3341">
        <f>VLOOKUP(A3341,Sheet2!$A$2:$C$250,3)</f>
        <v>120</v>
      </c>
      <c r="C3341" t="str">
        <f>VLOOKUP(A3341,Sheet2!$A$2:$C$250,2)</f>
        <v>Bristol Bay</v>
      </c>
      <c r="D3341" t="s">
        <v>1588</v>
      </c>
      <c r="E3341" t="s">
        <v>1500</v>
      </c>
    </row>
    <row r="3342" spans="1:6">
      <c r="A3342" t="s">
        <v>1595</v>
      </c>
      <c r="B3342">
        <f>VLOOKUP(A3342,Sheet2!$A$2:$C$250,3)</f>
        <v>120</v>
      </c>
      <c r="C3342" t="str">
        <f>VLOOKUP(A3342,Sheet2!$A$2:$C$250,2)</f>
        <v>Bristol Bay</v>
      </c>
      <c r="D3342" t="s">
        <v>1245</v>
      </c>
      <c r="E3342" t="s">
        <v>1500</v>
      </c>
    </row>
    <row r="3343" spans="1:6">
      <c r="A3343" t="s">
        <v>1595</v>
      </c>
      <c r="B3343">
        <f>VLOOKUP(A3343,Sheet2!$A$2:$C$250,3)</f>
        <v>120</v>
      </c>
      <c r="C3343" t="str">
        <f>VLOOKUP(A3343,Sheet2!$A$2:$C$250,2)</f>
        <v>Bristol Bay</v>
      </c>
      <c r="D3343" t="s">
        <v>255</v>
      </c>
      <c r="E3343" t="s">
        <v>1500</v>
      </c>
    </row>
    <row r="3344" spans="1:6">
      <c r="A3344" t="s">
        <v>1595</v>
      </c>
      <c r="B3344">
        <f>VLOOKUP(A3344,Sheet2!$A$2:$C$250,3)</f>
        <v>120</v>
      </c>
      <c r="C3344" t="str">
        <f>VLOOKUP(A3344,Sheet2!$A$2:$C$250,2)</f>
        <v>Bristol Bay</v>
      </c>
      <c r="D3344" t="s">
        <v>1544</v>
      </c>
      <c r="E3344" t="s">
        <v>1500</v>
      </c>
    </row>
    <row r="3345" spans="1:11">
      <c r="A3345" t="s">
        <v>1595</v>
      </c>
      <c r="B3345">
        <f>VLOOKUP(A3345,Sheet2!$A$2:$C$250,3)</f>
        <v>120</v>
      </c>
      <c r="C3345" t="str">
        <f>VLOOKUP(A3345,Sheet2!$A$2:$C$250,2)</f>
        <v>Bristol Bay</v>
      </c>
      <c r="D3345" t="s">
        <v>1593</v>
      </c>
      <c r="E3345" t="s">
        <v>1500</v>
      </c>
    </row>
    <row r="3346" spans="1:11">
      <c r="A3346" t="s">
        <v>1595</v>
      </c>
      <c r="B3346">
        <f>VLOOKUP(A3346,Sheet2!$A$2:$C$250,3)</f>
        <v>120</v>
      </c>
      <c r="C3346" t="str">
        <f>VLOOKUP(A3346,Sheet2!$A$2:$C$250,2)</f>
        <v>Bristol Bay</v>
      </c>
      <c r="D3346" t="s">
        <v>1364</v>
      </c>
      <c r="E3346" t="s">
        <v>2424</v>
      </c>
    </row>
    <row r="3347" spans="1:11">
      <c r="A3347" t="s">
        <v>1595</v>
      </c>
      <c r="B3347">
        <f>VLOOKUP(A3347,Sheet2!$A$2:$C$250,3)</f>
        <v>120</v>
      </c>
      <c r="C3347" t="str">
        <f>VLOOKUP(A3347,Sheet2!$A$2:$C$250,2)</f>
        <v>Bristol Bay</v>
      </c>
      <c r="D3347" t="s">
        <v>7</v>
      </c>
      <c r="E3347" t="s">
        <v>213</v>
      </c>
    </row>
    <row r="3348" spans="1:11">
      <c r="A3348" t="s">
        <v>1595</v>
      </c>
      <c r="B3348">
        <f>VLOOKUP(A3348,Sheet2!$A$2:$C$250,3)</f>
        <v>120</v>
      </c>
      <c r="C3348" t="str">
        <f>VLOOKUP(A3348,Sheet2!$A$2:$C$250,2)</f>
        <v>Bristol Bay</v>
      </c>
      <c r="D3348" t="s">
        <v>254</v>
      </c>
      <c r="E3348" t="s">
        <v>2194</v>
      </c>
    </row>
    <row r="3349" spans="1:11">
      <c r="A3349" t="s">
        <v>1595</v>
      </c>
      <c r="B3349">
        <f>VLOOKUP(A3349,Sheet2!$A$2:$C$250,3)</f>
        <v>120</v>
      </c>
      <c r="C3349" t="str">
        <f>VLOOKUP(A3349,Sheet2!$A$2:$C$250,2)</f>
        <v>Bristol Bay</v>
      </c>
      <c r="D3349" t="s">
        <v>1591</v>
      </c>
      <c r="E3349" t="s">
        <v>1980</v>
      </c>
      <c r="F3349">
        <v>800</v>
      </c>
    </row>
    <row r="3350" spans="1:11">
      <c r="A3350" t="s">
        <v>1595</v>
      </c>
      <c r="B3350">
        <f>VLOOKUP(A3350,Sheet2!$A$2:$C$250,3)</f>
        <v>120</v>
      </c>
      <c r="C3350" t="str">
        <f>VLOOKUP(A3350,Sheet2!$A$2:$C$250,2)</f>
        <v>Bristol Bay</v>
      </c>
      <c r="D3350" t="s">
        <v>2125</v>
      </c>
      <c r="E3350" t="s">
        <v>1980</v>
      </c>
    </row>
    <row r="3351" spans="1:11">
      <c r="A3351" t="s">
        <v>1595</v>
      </c>
      <c r="B3351">
        <f>VLOOKUP(A3351,Sheet2!$A$2:$C$250,3)</f>
        <v>120</v>
      </c>
      <c r="C3351" t="str">
        <f>VLOOKUP(A3351,Sheet2!$A$2:$C$250,2)</f>
        <v>Bristol Bay</v>
      </c>
      <c r="D3351" t="s">
        <v>1592</v>
      </c>
      <c r="E3351" t="s">
        <v>1980</v>
      </c>
    </row>
    <row r="3352" spans="1:11">
      <c r="A3352" t="s">
        <v>1595</v>
      </c>
      <c r="B3352">
        <f>VLOOKUP(A3352,Sheet2!$A$2:$C$250,3)</f>
        <v>120</v>
      </c>
      <c r="C3352" t="str">
        <f>VLOOKUP(A3352,Sheet2!$A$2:$C$250,2)</f>
        <v>Bristol Bay</v>
      </c>
      <c r="D3352" t="s">
        <v>1589</v>
      </c>
      <c r="E3352" t="s">
        <v>65</v>
      </c>
    </row>
    <row r="3353" spans="1:11">
      <c r="A3353" t="s">
        <v>2520</v>
      </c>
      <c r="B3353">
        <f>VLOOKUP(A3353,Sheet2!$A$2:$C$250,3)</f>
        <v>2957</v>
      </c>
      <c r="C3353" t="str">
        <f>VLOOKUP(A3353,Sheet2!$A$2:$C$250,2)</f>
        <v>Southeast</v>
      </c>
      <c r="D3353" t="s">
        <v>3529</v>
      </c>
      <c r="E3353" t="s">
        <v>3335</v>
      </c>
      <c r="F3353">
        <v>34419</v>
      </c>
      <c r="I3353">
        <v>24667.235036496353</v>
      </c>
      <c r="K3353">
        <v>369702.50228525</v>
      </c>
    </row>
    <row r="3354" spans="1:11">
      <c r="A3354" t="s">
        <v>2520</v>
      </c>
      <c r="B3354">
        <f>VLOOKUP(A3354,Sheet2!$A$2:$C$250,3)</f>
        <v>2957</v>
      </c>
      <c r="C3354" t="str">
        <f>VLOOKUP(A3354,Sheet2!$A$2:$C$250,2)</f>
        <v>Southeast</v>
      </c>
      <c r="D3354" t="s">
        <v>3530</v>
      </c>
      <c r="E3354" t="s">
        <v>3335</v>
      </c>
      <c r="F3354">
        <v>63865</v>
      </c>
      <c r="I3354">
        <v>111495.69781021898</v>
      </c>
      <c r="K3354">
        <v>683513.7179417666</v>
      </c>
    </row>
    <row r="3355" spans="1:11">
      <c r="A3355" t="s">
        <v>2520</v>
      </c>
      <c r="B3355">
        <f>VLOOKUP(A3355,Sheet2!$A$2:$C$250,3)</f>
        <v>2957</v>
      </c>
      <c r="C3355" t="str">
        <f>VLOOKUP(A3355,Sheet2!$A$2:$C$250,2)</f>
        <v>Southeast</v>
      </c>
      <c r="D3355" t="s">
        <v>2871</v>
      </c>
      <c r="E3355" t="s">
        <v>1500</v>
      </c>
      <c r="F3355">
        <v>3500</v>
      </c>
      <c r="I3355">
        <v>4115.0999999999995</v>
      </c>
      <c r="K3355">
        <v>114874.16719153331</v>
      </c>
    </row>
    <row r="3356" spans="1:11">
      <c r="A3356" t="s">
        <v>2520</v>
      </c>
      <c r="B3356">
        <f>VLOOKUP(A3356,Sheet2!$A$2:$C$250,3)</f>
        <v>2957</v>
      </c>
      <c r="C3356" t="str">
        <f>VLOOKUP(A3356,Sheet2!$A$2:$C$250,2)</f>
        <v>Southeast</v>
      </c>
      <c r="D3356" t="s">
        <v>2872</v>
      </c>
      <c r="E3356" t="s">
        <v>1500</v>
      </c>
      <c r="F3356">
        <v>4500</v>
      </c>
      <c r="I3356">
        <v>5453.5270072992698</v>
      </c>
      <c r="K3356">
        <v>63895.825057249989</v>
      </c>
    </row>
    <row r="3357" spans="1:11">
      <c r="A3357" t="s">
        <v>2520</v>
      </c>
      <c r="B3357">
        <f>VLOOKUP(A3357,Sheet2!$A$2:$C$250,3)</f>
        <v>2957</v>
      </c>
      <c r="C3357" t="str">
        <f>VLOOKUP(A3357,Sheet2!$A$2:$C$250,2)</f>
        <v>Southeast</v>
      </c>
      <c r="D3357" t="s">
        <v>2521</v>
      </c>
      <c r="E3357" t="s">
        <v>2424</v>
      </c>
      <c r="F3357">
        <v>19200</v>
      </c>
      <c r="I3357">
        <v>24667.235036496353</v>
      </c>
      <c r="K3357">
        <v>923594.84226704994</v>
      </c>
    </row>
    <row r="3358" spans="1:11">
      <c r="A3358" t="s">
        <v>1604</v>
      </c>
      <c r="B3358">
        <f>VLOOKUP(A3358,Sheet2!$A$2:$C$250,3)</f>
        <v>70</v>
      </c>
      <c r="C3358" t="str">
        <f>VLOOKUP(A3358,Sheet2!$A$2:$C$250,2)</f>
        <v>Bristol Bay</v>
      </c>
      <c r="D3358" t="s">
        <v>3531</v>
      </c>
      <c r="E3358" t="s">
        <v>3335</v>
      </c>
      <c r="F3358">
        <v>10957</v>
      </c>
      <c r="I3358">
        <v>1083.3313868613138</v>
      </c>
      <c r="K3358">
        <v>30506.941226666666</v>
      </c>
    </row>
    <row r="3359" spans="1:11">
      <c r="A3359" t="s">
        <v>1604</v>
      </c>
      <c r="B3359">
        <f>VLOOKUP(A3359,Sheet2!$A$2:$C$250,3)</f>
        <v>70</v>
      </c>
      <c r="C3359" t="str">
        <f>VLOOKUP(A3359,Sheet2!$A$2:$C$250,2)</f>
        <v>Bristol Bay</v>
      </c>
      <c r="D3359" t="s">
        <v>1599</v>
      </c>
      <c r="E3359" t="s">
        <v>3232</v>
      </c>
      <c r="F3359">
        <v>2540</v>
      </c>
    </row>
    <row r="3360" spans="1:11">
      <c r="A3360" t="s">
        <v>1604</v>
      </c>
      <c r="B3360">
        <f>VLOOKUP(A3360,Sheet2!$A$2:$C$250,3)</f>
        <v>70</v>
      </c>
      <c r="C3360" t="str">
        <f>VLOOKUP(A3360,Sheet2!$A$2:$C$250,2)</f>
        <v>Bristol Bay</v>
      </c>
      <c r="D3360" t="s">
        <v>430</v>
      </c>
      <c r="E3360" t="s">
        <v>377</v>
      </c>
      <c r="F3360">
        <v>3400</v>
      </c>
    </row>
    <row r="3361" spans="1:6">
      <c r="A3361" t="s">
        <v>1604</v>
      </c>
      <c r="B3361">
        <f>VLOOKUP(A3361,Sheet2!$A$2:$C$250,3)</f>
        <v>70</v>
      </c>
      <c r="C3361" t="str">
        <f>VLOOKUP(A3361,Sheet2!$A$2:$C$250,2)</f>
        <v>Bristol Bay</v>
      </c>
      <c r="D3361" t="s">
        <v>34</v>
      </c>
      <c r="E3361" t="s">
        <v>377</v>
      </c>
    </row>
    <row r="3362" spans="1:6">
      <c r="A3362" t="s">
        <v>1604</v>
      </c>
      <c r="B3362">
        <f>VLOOKUP(A3362,Sheet2!$A$2:$C$250,3)</f>
        <v>70</v>
      </c>
      <c r="C3362" t="str">
        <f>VLOOKUP(A3362,Sheet2!$A$2:$C$250,2)</f>
        <v>Bristol Bay</v>
      </c>
      <c r="D3362" t="s">
        <v>37</v>
      </c>
      <c r="E3362" t="s">
        <v>377</v>
      </c>
    </row>
    <row r="3363" spans="1:6">
      <c r="A3363" t="s">
        <v>1604</v>
      </c>
      <c r="B3363">
        <f>VLOOKUP(A3363,Sheet2!$A$2:$C$250,3)</f>
        <v>70</v>
      </c>
      <c r="C3363" t="str">
        <f>VLOOKUP(A3363,Sheet2!$A$2:$C$250,2)</f>
        <v>Bristol Bay</v>
      </c>
      <c r="D3363" t="s">
        <v>1142</v>
      </c>
      <c r="E3363" t="s">
        <v>377</v>
      </c>
    </row>
    <row r="3364" spans="1:6">
      <c r="A3364" t="s">
        <v>1604</v>
      </c>
      <c r="B3364">
        <f>VLOOKUP(A3364,Sheet2!$A$2:$C$250,3)</f>
        <v>70</v>
      </c>
      <c r="C3364" t="str">
        <f>VLOOKUP(A3364,Sheet2!$A$2:$C$250,2)</f>
        <v>Bristol Bay</v>
      </c>
      <c r="D3364" t="s">
        <v>1600</v>
      </c>
      <c r="E3364" t="s">
        <v>1500</v>
      </c>
      <c r="F3364">
        <v>10957</v>
      </c>
    </row>
    <row r="3365" spans="1:6">
      <c r="A3365" t="s">
        <v>1604</v>
      </c>
      <c r="B3365">
        <f>VLOOKUP(A3365,Sheet2!$A$2:$C$250,3)</f>
        <v>70</v>
      </c>
      <c r="C3365" t="str">
        <f>VLOOKUP(A3365,Sheet2!$A$2:$C$250,2)</f>
        <v>Bristol Bay</v>
      </c>
      <c r="D3365" t="s">
        <v>1596</v>
      </c>
      <c r="E3365" t="s">
        <v>1500</v>
      </c>
    </row>
    <row r="3366" spans="1:6">
      <c r="A3366" t="s">
        <v>1604</v>
      </c>
      <c r="B3366">
        <f>VLOOKUP(A3366,Sheet2!$A$2:$C$250,3)</f>
        <v>70</v>
      </c>
      <c r="C3366" t="str">
        <f>VLOOKUP(A3366,Sheet2!$A$2:$C$250,2)</f>
        <v>Bristol Bay</v>
      </c>
      <c r="D3366" t="s">
        <v>1598</v>
      </c>
      <c r="E3366" t="s">
        <v>1500</v>
      </c>
    </row>
    <row r="3367" spans="1:6">
      <c r="A3367" t="s">
        <v>1604</v>
      </c>
      <c r="B3367">
        <f>VLOOKUP(A3367,Sheet2!$A$2:$C$250,3)</f>
        <v>70</v>
      </c>
      <c r="C3367" t="str">
        <f>VLOOKUP(A3367,Sheet2!$A$2:$C$250,2)</f>
        <v>Bristol Bay</v>
      </c>
      <c r="D3367" t="s">
        <v>2743</v>
      </c>
      <c r="E3367" t="s">
        <v>1500</v>
      </c>
    </row>
    <row r="3368" spans="1:6">
      <c r="A3368" t="s">
        <v>1604</v>
      </c>
      <c r="B3368">
        <f>VLOOKUP(A3368,Sheet2!$A$2:$C$250,3)</f>
        <v>70</v>
      </c>
      <c r="C3368" t="str">
        <f>VLOOKUP(A3368,Sheet2!$A$2:$C$250,2)</f>
        <v>Bristol Bay</v>
      </c>
      <c r="D3368" t="s">
        <v>2743</v>
      </c>
      <c r="E3368" t="s">
        <v>1500</v>
      </c>
    </row>
    <row r="3369" spans="1:6">
      <c r="A3369" t="s">
        <v>1604</v>
      </c>
      <c r="B3369">
        <f>VLOOKUP(A3369,Sheet2!$A$2:$C$250,3)</f>
        <v>70</v>
      </c>
      <c r="C3369" t="str">
        <f>VLOOKUP(A3369,Sheet2!$A$2:$C$250,2)</f>
        <v>Bristol Bay</v>
      </c>
      <c r="D3369" t="s">
        <v>2743</v>
      </c>
      <c r="E3369" t="s">
        <v>1500</v>
      </c>
    </row>
    <row r="3370" spans="1:6">
      <c r="A3370" t="s">
        <v>1604</v>
      </c>
      <c r="B3370">
        <f>VLOOKUP(A3370,Sheet2!$A$2:$C$250,3)</f>
        <v>70</v>
      </c>
      <c r="C3370" t="str">
        <f>VLOOKUP(A3370,Sheet2!$A$2:$C$250,2)</f>
        <v>Bristol Bay</v>
      </c>
      <c r="D3370" t="s">
        <v>35</v>
      </c>
      <c r="E3370" t="s">
        <v>1500</v>
      </c>
    </row>
    <row r="3371" spans="1:6">
      <c r="A3371" t="s">
        <v>1604</v>
      </c>
      <c r="B3371">
        <f>VLOOKUP(A3371,Sheet2!$A$2:$C$250,3)</f>
        <v>70</v>
      </c>
      <c r="C3371" t="str">
        <f>VLOOKUP(A3371,Sheet2!$A$2:$C$250,2)</f>
        <v>Bristol Bay</v>
      </c>
      <c r="D3371" t="s">
        <v>164</v>
      </c>
      <c r="E3371" t="s">
        <v>1500</v>
      </c>
    </row>
    <row r="3372" spans="1:6">
      <c r="A3372" t="s">
        <v>1604</v>
      </c>
      <c r="B3372">
        <f>VLOOKUP(A3372,Sheet2!$A$2:$C$250,3)</f>
        <v>70</v>
      </c>
      <c r="C3372" t="str">
        <f>VLOOKUP(A3372,Sheet2!$A$2:$C$250,2)</f>
        <v>Bristol Bay</v>
      </c>
      <c r="D3372" t="s">
        <v>1601</v>
      </c>
      <c r="E3372" t="s">
        <v>1500</v>
      </c>
    </row>
    <row r="3373" spans="1:6">
      <c r="A3373" t="s">
        <v>1604</v>
      </c>
      <c r="B3373">
        <f>VLOOKUP(A3373,Sheet2!$A$2:$C$250,3)</f>
        <v>70</v>
      </c>
      <c r="C3373" t="str">
        <f>VLOOKUP(A3373,Sheet2!$A$2:$C$250,2)</f>
        <v>Bristol Bay</v>
      </c>
      <c r="D3373" t="s">
        <v>255</v>
      </c>
      <c r="E3373" t="s">
        <v>1500</v>
      </c>
    </row>
    <row r="3374" spans="1:6">
      <c r="A3374" t="s">
        <v>1604</v>
      </c>
      <c r="B3374">
        <f>VLOOKUP(A3374,Sheet2!$A$2:$C$250,3)</f>
        <v>70</v>
      </c>
      <c r="C3374" t="str">
        <f>VLOOKUP(A3374,Sheet2!$A$2:$C$250,2)</f>
        <v>Bristol Bay</v>
      </c>
      <c r="D3374" t="s">
        <v>1511</v>
      </c>
      <c r="E3374" t="s">
        <v>2424</v>
      </c>
    </row>
    <row r="3375" spans="1:6">
      <c r="A3375" t="s">
        <v>1604</v>
      </c>
      <c r="B3375">
        <f>VLOOKUP(A3375,Sheet2!$A$2:$C$250,3)</f>
        <v>70</v>
      </c>
      <c r="C3375" t="str">
        <f>VLOOKUP(A3375,Sheet2!$A$2:$C$250,2)</f>
        <v>Bristol Bay</v>
      </c>
      <c r="D3375" t="s">
        <v>48</v>
      </c>
      <c r="E3375" t="s">
        <v>2424</v>
      </c>
    </row>
    <row r="3376" spans="1:6">
      <c r="A3376" t="s">
        <v>1604</v>
      </c>
      <c r="B3376">
        <f>VLOOKUP(A3376,Sheet2!$A$2:$C$250,3)</f>
        <v>70</v>
      </c>
      <c r="C3376" t="str">
        <f>VLOOKUP(A3376,Sheet2!$A$2:$C$250,2)</f>
        <v>Bristol Bay</v>
      </c>
      <c r="D3376" t="s">
        <v>854</v>
      </c>
      <c r="E3376" t="s">
        <v>213</v>
      </c>
    </row>
    <row r="3377" spans="1:19">
      <c r="A3377" t="s">
        <v>1604</v>
      </c>
      <c r="B3377">
        <f>VLOOKUP(A3377,Sheet2!$A$2:$C$250,3)</f>
        <v>70</v>
      </c>
      <c r="C3377" t="str">
        <f>VLOOKUP(A3377,Sheet2!$A$2:$C$250,2)</f>
        <v>Bristol Bay</v>
      </c>
      <c r="D3377" t="s">
        <v>254</v>
      </c>
      <c r="E3377" t="s">
        <v>2194</v>
      </c>
    </row>
    <row r="3378" spans="1:19">
      <c r="A3378" t="s">
        <v>1604</v>
      </c>
      <c r="B3378">
        <f>VLOOKUP(A3378,Sheet2!$A$2:$C$250,3)</f>
        <v>70</v>
      </c>
      <c r="C3378" t="str">
        <f>VLOOKUP(A3378,Sheet2!$A$2:$C$250,2)</f>
        <v>Bristol Bay</v>
      </c>
      <c r="D3378" t="s">
        <v>1603</v>
      </c>
      <c r="E3378" t="s">
        <v>1980</v>
      </c>
      <c r="F3378">
        <v>508</v>
      </c>
    </row>
    <row r="3379" spans="1:19">
      <c r="A3379" t="s">
        <v>1604</v>
      </c>
      <c r="B3379">
        <f>VLOOKUP(A3379,Sheet2!$A$2:$C$250,3)</f>
        <v>70</v>
      </c>
      <c r="C3379" t="str">
        <f>VLOOKUP(A3379,Sheet2!$A$2:$C$250,2)</f>
        <v>Bristol Bay</v>
      </c>
      <c r="D3379" t="s">
        <v>452</v>
      </c>
      <c r="E3379" t="s">
        <v>1980</v>
      </c>
      <c r="F3379">
        <v>1104</v>
      </c>
    </row>
    <row r="3380" spans="1:19">
      <c r="A3380" t="s">
        <v>1604</v>
      </c>
      <c r="B3380">
        <f>VLOOKUP(A3380,Sheet2!$A$2:$C$250,3)</f>
        <v>70</v>
      </c>
      <c r="C3380" t="str">
        <f>VLOOKUP(A3380,Sheet2!$A$2:$C$250,2)</f>
        <v>Bristol Bay</v>
      </c>
      <c r="D3380" t="s">
        <v>39</v>
      </c>
      <c r="E3380" t="s">
        <v>1980</v>
      </c>
      <c r="F3380">
        <v>1600</v>
      </c>
    </row>
    <row r="3381" spans="1:19">
      <c r="A3381" t="s">
        <v>462</v>
      </c>
      <c r="B3381">
        <f>VLOOKUP(A3381,Sheet2!$A$2:$C$250,3)</f>
        <v>628</v>
      </c>
      <c r="C3381" t="str">
        <f>VLOOKUP(A3381,Sheet2!$A$2:$C$250,2)</f>
        <v>Lower Yukon-Kuskokwim</v>
      </c>
      <c r="E3381" t="s">
        <v>3335</v>
      </c>
      <c r="F3381">
        <v>48855</v>
      </c>
    </row>
    <row r="3382" spans="1:19">
      <c r="A3382" t="s">
        <v>462</v>
      </c>
      <c r="B3382">
        <f>VLOOKUP(A3382,Sheet2!$A$2:$C$250,3)</f>
        <v>628</v>
      </c>
      <c r="C3382" t="str">
        <f>VLOOKUP(A3382,Sheet2!$A$2:$C$250,2)</f>
        <v>Lower Yukon-Kuskokwim</v>
      </c>
      <c r="D3382" t="s">
        <v>3289</v>
      </c>
      <c r="E3382" t="s">
        <v>3232</v>
      </c>
      <c r="F3382">
        <v>2295</v>
      </c>
      <c r="I3382">
        <v>2094</v>
      </c>
      <c r="K3382">
        <v>35027</v>
      </c>
      <c r="N3382">
        <v>1187</v>
      </c>
      <c r="P3382">
        <v>34957</v>
      </c>
      <c r="S3382">
        <v>5010</v>
      </c>
    </row>
    <row r="3383" spans="1:19">
      <c r="A3383" t="s">
        <v>462</v>
      </c>
      <c r="B3383">
        <f>VLOOKUP(A3383,Sheet2!$A$2:$C$250,3)</f>
        <v>628</v>
      </c>
      <c r="C3383" t="str">
        <f>VLOOKUP(A3383,Sheet2!$A$2:$C$250,2)</f>
        <v>Lower Yukon-Kuskokwim</v>
      </c>
      <c r="D3383" t="s">
        <v>470</v>
      </c>
      <c r="E3383" t="s">
        <v>377</v>
      </c>
      <c r="F3383">
        <v>144</v>
      </c>
      <c r="G3383" t="s">
        <v>6</v>
      </c>
    </row>
    <row r="3384" spans="1:19">
      <c r="A3384" t="s">
        <v>462</v>
      </c>
      <c r="B3384">
        <f>VLOOKUP(A3384,Sheet2!$A$2:$C$250,3)</f>
        <v>628</v>
      </c>
      <c r="C3384" t="str">
        <f>VLOOKUP(A3384,Sheet2!$A$2:$C$250,2)</f>
        <v>Lower Yukon-Kuskokwim</v>
      </c>
      <c r="E3384" t="s">
        <v>377</v>
      </c>
      <c r="F3384">
        <v>600</v>
      </c>
      <c r="I3384">
        <v>549</v>
      </c>
      <c r="K3384">
        <v>3993</v>
      </c>
      <c r="N3384">
        <v>384</v>
      </c>
      <c r="P3384">
        <v>3116</v>
      </c>
      <c r="S3384">
        <v>6050</v>
      </c>
    </row>
    <row r="3385" spans="1:19">
      <c r="A3385" t="s">
        <v>462</v>
      </c>
      <c r="B3385">
        <f>VLOOKUP(A3385,Sheet2!$A$2:$C$250,3)</f>
        <v>628</v>
      </c>
      <c r="C3385" t="str">
        <f>VLOOKUP(A3385,Sheet2!$A$2:$C$250,2)</f>
        <v>Lower Yukon-Kuskokwim</v>
      </c>
      <c r="D3385" t="s">
        <v>5</v>
      </c>
      <c r="E3385" t="s">
        <v>377</v>
      </c>
      <c r="F3385">
        <v>5280</v>
      </c>
      <c r="G3385" t="s">
        <v>6</v>
      </c>
    </row>
    <row r="3386" spans="1:19">
      <c r="A3386" t="s">
        <v>462</v>
      </c>
      <c r="B3386">
        <f>VLOOKUP(A3386,Sheet2!$A$2:$C$250,3)</f>
        <v>628</v>
      </c>
      <c r="C3386" t="str">
        <f>VLOOKUP(A3386,Sheet2!$A$2:$C$250,2)</f>
        <v>Lower Yukon-Kuskokwim</v>
      </c>
      <c r="D3386" t="s">
        <v>44</v>
      </c>
      <c r="E3386" t="s">
        <v>1500</v>
      </c>
      <c r="F3386">
        <v>96</v>
      </c>
    </row>
    <row r="3387" spans="1:19">
      <c r="A3387" t="s">
        <v>462</v>
      </c>
      <c r="B3387">
        <f>VLOOKUP(A3387,Sheet2!$A$2:$C$250,3)</f>
        <v>628</v>
      </c>
      <c r="C3387" t="str">
        <f>VLOOKUP(A3387,Sheet2!$A$2:$C$250,2)</f>
        <v>Lower Yukon-Kuskokwim</v>
      </c>
      <c r="D3387" t="s">
        <v>468</v>
      </c>
      <c r="E3387" t="s">
        <v>1500</v>
      </c>
      <c r="F3387">
        <v>128</v>
      </c>
      <c r="G3387" t="s">
        <v>6</v>
      </c>
    </row>
    <row r="3388" spans="1:19">
      <c r="A3388" t="s">
        <v>462</v>
      </c>
      <c r="B3388">
        <f>VLOOKUP(A3388,Sheet2!$A$2:$C$250,3)</f>
        <v>628</v>
      </c>
      <c r="C3388" t="str">
        <f>VLOOKUP(A3388,Sheet2!$A$2:$C$250,2)</f>
        <v>Lower Yukon-Kuskokwim</v>
      </c>
      <c r="D3388" t="s">
        <v>467</v>
      </c>
      <c r="E3388" t="s">
        <v>1500</v>
      </c>
      <c r="F3388">
        <v>600</v>
      </c>
      <c r="G3388" t="s">
        <v>6</v>
      </c>
    </row>
    <row r="3389" spans="1:19">
      <c r="A3389" t="s">
        <v>462</v>
      </c>
      <c r="B3389">
        <f>VLOOKUP(A3389,Sheet2!$A$2:$C$250,3)</f>
        <v>628</v>
      </c>
      <c r="C3389" t="str">
        <f>VLOOKUP(A3389,Sheet2!$A$2:$C$250,2)</f>
        <v>Lower Yukon-Kuskokwim</v>
      </c>
      <c r="D3389" t="s">
        <v>59</v>
      </c>
      <c r="E3389" t="s">
        <v>1500</v>
      </c>
      <c r="F3389">
        <v>1104</v>
      </c>
    </row>
    <row r="3390" spans="1:19">
      <c r="A3390" t="s">
        <v>462</v>
      </c>
      <c r="B3390">
        <f>VLOOKUP(A3390,Sheet2!$A$2:$C$250,3)</f>
        <v>628</v>
      </c>
      <c r="C3390" t="str">
        <f>VLOOKUP(A3390,Sheet2!$A$2:$C$250,2)</f>
        <v>Lower Yukon-Kuskokwim</v>
      </c>
      <c r="D3390" t="s">
        <v>464</v>
      </c>
      <c r="E3390" t="s">
        <v>1500</v>
      </c>
      <c r="F3390">
        <v>1210</v>
      </c>
      <c r="G3390" t="s">
        <v>6</v>
      </c>
    </row>
    <row r="3391" spans="1:19">
      <c r="A3391" t="s">
        <v>462</v>
      </c>
      <c r="B3391">
        <f>VLOOKUP(A3391,Sheet2!$A$2:$C$250,3)</f>
        <v>628</v>
      </c>
      <c r="C3391" t="str">
        <f>VLOOKUP(A3391,Sheet2!$A$2:$C$250,2)</f>
        <v>Lower Yukon-Kuskokwim</v>
      </c>
      <c r="D3391" t="s">
        <v>51</v>
      </c>
      <c r="E3391" t="s">
        <v>1500</v>
      </c>
      <c r="F3391">
        <v>2016</v>
      </c>
      <c r="G3391" t="s">
        <v>6</v>
      </c>
    </row>
    <row r="3392" spans="1:19">
      <c r="A3392" t="s">
        <v>462</v>
      </c>
      <c r="B3392">
        <f>VLOOKUP(A3392,Sheet2!$A$2:$C$250,3)</f>
        <v>628</v>
      </c>
      <c r="C3392" t="str">
        <f>VLOOKUP(A3392,Sheet2!$A$2:$C$250,2)</f>
        <v>Lower Yukon-Kuskokwim</v>
      </c>
      <c r="D3392" t="s">
        <v>465</v>
      </c>
      <c r="E3392" t="s">
        <v>1500</v>
      </c>
      <c r="F3392">
        <v>2025</v>
      </c>
    </row>
    <row r="3393" spans="1:19">
      <c r="A3393" t="s">
        <v>462</v>
      </c>
      <c r="B3393">
        <f>VLOOKUP(A3393,Sheet2!$A$2:$C$250,3)</f>
        <v>628</v>
      </c>
      <c r="C3393" t="str">
        <f>VLOOKUP(A3393,Sheet2!$A$2:$C$250,2)</f>
        <v>Lower Yukon-Kuskokwim</v>
      </c>
      <c r="D3393" t="s">
        <v>463</v>
      </c>
      <c r="E3393" t="s">
        <v>1500</v>
      </c>
      <c r="F3393">
        <v>9250</v>
      </c>
    </row>
    <row r="3394" spans="1:19">
      <c r="A3394" t="s">
        <v>462</v>
      </c>
      <c r="B3394">
        <f>VLOOKUP(A3394,Sheet2!$A$2:$C$250,3)</f>
        <v>628</v>
      </c>
      <c r="C3394" t="str">
        <f>VLOOKUP(A3394,Sheet2!$A$2:$C$250,2)</f>
        <v>Lower Yukon-Kuskokwim</v>
      </c>
      <c r="D3394" t="s">
        <v>190</v>
      </c>
      <c r="E3394" t="s">
        <v>2424</v>
      </c>
      <c r="F3394">
        <v>4200</v>
      </c>
    </row>
    <row r="3395" spans="1:19">
      <c r="A3395" t="s">
        <v>462</v>
      </c>
      <c r="B3395">
        <f>VLOOKUP(A3395,Sheet2!$A$2:$C$250,3)</f>
        <v>628</v>
      </c>
      <c r="C3395" t="str">
        <f>VLOOKUP(A3395,Sheet2!$A$2:$C$250,2)</f>
        <v>Lower Yukon-Kuskokwim</v>
      </c>
      <c r="D3395" t="s">
        <v>469</v>
      </c>
      <c r="E3395" t="s">
        <v>213</v>
      </c>
      <c r="F3395">
        <v>1600</v>
      </c>
      <c r="G3395" t="s">
        <v>6</v>
      </c>
    </row>
    <row r="3396" spans="1:19">
      <c r="A3396" t="s">
        <v>462</v>
      </c>
      <c r="B3396">
        <f>VLOOKUP(A3396,Sheet2!$A$2:$C$250,3)</f>
        <v>628</v>
      </c>
      <c r="C3396" t="str">
        <f>VLOOKUP(A3396,Sheet2!$A$2:$C$250,2)</f>
        <v>Lower Yukon-Kuskokwim</v>
      </c>
      <c r="D3396" t="s">
        <v>201</v>
      </c>
      <c r="E3396" t="s">
        <v>213</v>
      </c>
      <c r="F3396">
        <v>2025</v>
      </c>
    </row>
    <row r="3397" spans="1:19">
      <c r="A3397" t="s">
        <v>462</v>
      </c>
      <c r="B3397">
        <f>VLOOKUP(A3397,Sheet2!$A$2:$C$250,3)</f>
        <v>628</v>
      </c>
      <c r="C3397" t="str">
        <f>VLOOKUP(A3397,Sheet2!$A$2:$C$250,2)</f>
        <v>Lower Yukon-Kuskokwim</v>
      </c>
      <c r="D3397" t="s">
        <v>2060</v>
      </c>
      <c r="E3397" t="s">
        <v>1980</v>
      </c>
      <c r="F3397">
        <v>1104</v>
      </c>
    </row>
    <row r="3398" spans="1:19">
      <c r="A3398" t="s">
        <v>462</v>
      </c>
      <c r="B3398">
        <f>VLOOKUP(A3398,Sheet2!$A$2:$C$250,3)</f>
        <v>628</v>
      </c>
      <c r="C3398" t="str">
        <f>VLOOKUP(A3398,Sheet2!$A$2:$C$250,2)</f>
        <v>Lower Yukon-Kuskokwim</v>
      </c>
      <c r="D3398" t="s">
        <v>471</v>
      </c>
      <c r="E3398" t="s">
        <v>65</v>
      </c>
      <c r="F3398">
        <v>800</v>
      </c>
      <c r="G3398" t="s">
        <v>6</v>
      </c>
    </row>
    <row r="3399" spans="1:19">
      <c r="A3399" t="s">
        <v>472</v>
      </c>
      <c r="B3399">
        <f>VLOOKUP(A3399,Sheet2!$A$2:$C$250,3)</f>
        <v>96</v>
      </c>
      <c r="C3399" t="str">
        <f>VLOOKUP(A3399,Sheet2!$A$2:$C$250,2)</f>
        <v>Lower Yukon-Kuskokwim</v>
      </c>
      <c r="E3399" t="s">
        <v>3335</v>
      </c>
      <c r="F3399">
        <v>15021</v>
      </c>
    </row>
    <row r="3400" spans="1:19">
      <c r="A3400" t="s">
        <v>472</v>
      </c>
      <c r="B3400">
        <f>VLOOKUP(A3400,Sheet2!$A$2:$C$250,3)</f>
        <v>96</v>
      </c>
      <c r="C3400" t="str">
        <f>VLOOKUP(A3400,Sheet2!$A$2:$C$250,2)</f>
        <v>Lower Yukon-Kuskokwim</v>
      </c>
      <c r="D3400" t="s">
        <v>296</v>
      </c>
      <c r="E3400" t="s">
        <v>3335</v>
      </c>
    </row>
    <row r="3401" spans="1:19">
      <c r="A3401" t="s">
        <v>472</v>
      </c>
      <c r="B3401">
        <f>VLOOKUP(A3401,Sheet2!$A$2:$C$250,3)</f>
        <v>96</v>
      </c>
      <c r="C3401" t="str">
        <f>VLOOKUP(A3401,Sheet2!$A$2:$C$250,2)</f>
        <v>Lower Yukon-Kuskokwim</v>
      </c>
      <c r="D3401" t="s">
        <v>476</v>
      </c>
      <c r="E3401" t="s">
        <v>3335</v>
      </c>
    </row>
    <row r="3402" spans="1:19">
      <c r="A3402" t="s">
        <v>472</v>
      </c>
      <c r="B3402">
        <f>VLOOKUP(A3402,Sheet2!$A$2:$C$250,3)</f>
        <v>96</v>
      </c>
      <c r="C3402" t="str">
        <f>VLOOKUP(A3402,Sheet2!$A$2:$C$250,2)</f>
        <v>Lower Yukon-Kuskokwim</v>
      </c>
      <c r="D3402" t="s">
        <v>147</v>
      </c>
      <c r="E3402" t="s">
        <v>3232</v>
      </c>
    </row>
    <row r="3403" spans="1:19">
      <c r="A3403" t="s">
        <v>472</v>
      </c>
      <c r="B3403">
        <f>VLOOKUP(A3403,Sheet2!$A$2:$C$250,3)</f>
        <v>96</v>
      </c>
      <c r="C3403" t="str">
        <f>VLOOKUP(A3403,Sheet2!$A$2:$C$250,2)</f>
        <v>Lower Yukon-Kuskokwim</v>
      </c>
      <c r="D3403" t="s">
        <v>3148</v>
      </c>
      <c r="E3403" t="s">
        <v>377</v>
      </c>
      <c r="F3403">
        <v>320</v>
      </c>
      <c r="I3403">
        <v>500</v>
      </c>
    </row>
    <row r="3404" spans="1:19">
      <c r="A3404" t="s">
        <v>472</v>
      </c>
      <c r="B3404">
        <f>VLOOKUP(A3404,Sheet2!$A$2:$C$250,3)</f>
        <v>96</v>
      </c>
      <c r="C3404" t="str">
        <f>VLOOKUP(A3404,Sheet2!$A$2:$C$250,2)</f>
        <v>Lower Yukon-Kuskokwim</v>
      </c>
      <c r="D3404" t="s">
        <v>424</v>
      </c>
      <c r="E3404" t="s">
        <v>377</v>
      </c>
      <c r="F3404">
        <v>2695</v>
      </c>
      <c r="G3404" t="s">
        <v>6</v>
      </c>
    </row>
    <row r="3405" spans="1:19">
      <c r="A3405" t="s">
        <v>472</v>
      </c>
      <c r="B3405">
        <f>VLOOKUP(A3405,Sheet2!$A$2:$C$250,3)</f>
        <v>96</v>
      </c>
      <c r="C3405" t="str">
        <f>VLOOKUP(A3405,Sheet2!$A$2:$C$250,2)</f>
        <v>Lower Yukon-Kuskokwim</v>
      </c>
      <c r="E3405" t="s">
        <v>377</v>
      </c>
      <c r="F3405">
        <v>2695</v>
      </c>
      <c r="I3405">
        <v>1584</v>
      </c>
      <c r="K3405">
        <v>10088</v>
      </c>
      <c r="N3405">
        <v>1064</v>
      </c>
      <c r="P3405">
        <v>4372</v>
      </c>
      <c r="S3405">
        <v>16809</v>
      </c>
    </row>
    <row r="3406" spans="1:19">
      <c r="A3406" t="s">
        <v>472</v>
      </c>
      <c r="B3406">
        <f>VLOOKUP(A3406,Sheet2!$A$2:$C$250,3)</f>
        <v>96</v>
      </c>
      <c r="C3406" t="str">
        <f>VLOOKUP(A3406,Sheet2!$A$2:$C$250,2)</f>
        <v>Lower Yukon-Kuskokwim</v>
      </c>
      <c r="D3406" t="s">
        <v>255</v>
      </c>
      <c r="E3406" t="s">
        <v>1500</v>
      </c>
    </row>
    <row r="3407" spans="1:19">
      <c r="A3407" t="s">
        <v>472</v>
      </c>
      <c r="B3407">
        <f>VLOOKUP(A3407,Sheet2!$A$2:$C$250,3)</f>
        <v>96</v>
      </c>
      <c r="C3407" t="str">
        <f>VLOOKUP(A3407,Sheet2!$A$2:$C$250,2)</f>
        <v>Lower Yukon-Kuskokwim</v>
      </c>
      <c r="D3407" t="s">
        <v>473</v>
      </c>
      <c r="E3407" t="s">
        <v>2424</v>
      </c>
    </row>
    <row r="3408" spans="1:19">
      <c r="A3408" t="s">
        <v>472</v>
      </c>
      <c r="B3408">
        <f>VLOOKUP(A3408,Sheet2!$A$2:$C$250,3)</f>
        <v>96</v>
      </c>
      <c r="C3408" t="str">
        <f>VLOOKUP(A3408,Sheet2!$A$2:$C$250,2)</f>
        <v>Lower Yukon-Kuskokwim</v>
      </c>
      <c r="D3408" t="s">
        <v>474</v>
      </c>
      <c r="E3408" t="s">
        <v>213</v>
      </c>
    </row>
    <row r="3409" spans="1:13">
      <c r="A3409" t="s">
        <v>472</v>
      </c>
      <c r="B3409">
        <f>VLOOKUP(A3409,Sheet2!$A$2:$C$250,3)</f>
        <v>96</v>
      </c>
      <c r="C3409" t="str">
        <f>VLOOKUP(A3409,Sheet2!$A$2:$C$250,2)</f>
        <v>Lower Yukon-Kuskokwim</v>
      </c>
      <c r="D3409" t="s">
        <v>340</v>
      </c>
      <c r="E3409" t="s">
        <v>65</v>
      </c>
      <c r="F3409">
        <v>2160</v>
      </c>
      <c r="G3409" t="s">
        <v>6</v>
      </c>
    </row>
    <row r="3410" spans="1:13">
      <c r="A3410" t="s">
        <v>477</v>
      </c>
      <c r="B3410">
        <f>VLOOKUP(A3410,Sheet2!$A$2:$C$250,3)</f>
        <v>63</v>
      </c>
      <c r="C3410" t="str">
        <f>VLOOKUP(A3410,Sheet2!$A$2:$C$250,2)</f>
        <v>Lower Yukon-Kuskokwim</v>
      </c>
      <c r="E3410" t="s">
        <v>3335</v>
      </c>
      <c r="F3410">
        <v>4678</v>
      </c>
    </row>
    <row r="3411" spans="1:13">
      <c r="A3411" t="s">
        <v>477</v>
      </c>
      <c r="B3411">
        <f>VLOOKUP(A3411,Sheet2!$A$2:$C$250,3)</f>
        <v>63</v>
      </c>
      <c r="C3411" t="str">
        <f>VLOOKUP(A3411,Sheet2!$A$2:$C$250,2)</f>
        <v>Lower Yukon-Kuskokwim</v>
      </c>
      <c r="D3411" t="s">
        <v>478</v>
      </c>
      <c r="E3411" t="s">
        <v>377</v>
      </c>
      <c r="F3411">
        <v>1600</v>
      </c>
      <c r="I3411">
        <v>34000</v>
      </c>
      <c r="K3411">
        <v>148000</v>
      </c>
    </row>
    <row r="3412" spans="1:13">
      <c r="A3412" t="s">
        <v>2873</v>
      </c>
      <c r="B3412">
        <f>VLOOKUP(A3412,Sheet2!$A$2:$C$250,3)</f>
        <v>63</v>
      </c>
      <c r="C3412" t="str">
        <f>VLOOKUP(A3412,Sheet2!$A$2:$C$250,2)</f>
        <v>Lower Yukon-Kuskokwim</v>
      </c>
      <c r="D3412" t="s">
        <v>2874</v>
      </c>
      <c r="E3412" t="s">
        <v>1500</v>
      </c>
      <c r="F3412">
        <v>2200</v>
      </c>
      <c r="I3412">
        <v>950.01459854014604</v>
      </c>
    </row>
    <row r="3413" spans="1:13">
      <c r="A3413" t="s">
        <v>2522</v>
      </c>
      <c r="B3413">
        <f>VLOOKUP(A3413,Sheet2!$A$2:$C$250,3)</f>
        <v>15</v>
      </c>
      <c r="C3413" t="str">
        <f>VLOOKUP(A3413,Sheet2!$A$2:$C$250,2)</f>
        <v>Southeast</v>
      </c>
      <c r="D3413" t="s">
        <v>3641</v>
      </c>
      <c r="E3413" t="s">
        <v>3615</v>
      </c>
      <c r="F3413">
        <v>320</v>
      </c>
    </row>
    <row r="3414" spans="1:13">
      <c r="A3414" t="s">
        <v>2522</v>
      </c>
      <c r="B3414">
        <f>VLOOKUP(A3414,Sheet2!$A$2:$C$250,3)</f>
        <v>15</v>
      </c>
      <c r="C3414" t="str">
        <f>VLOOKUP(A3414,Sheet2!$A$2:$C$250,2)</f>
        <v>Southeast</v>
      </c>
      <c r="D3414" t="s">
        <v>3642</v>
      </c>
      <c r="E3414" t="s">
        <v>3615</v>
      </c>
      <c r="F3414">
        <v>768</v>
      </c>
    </row>
    <row r="3415" spans="1:13">
      <c r="A3415" t="s">
        <v>2522</v>
      </c>
      <c r="B3415">
        <f>VLOOKUP(A3415,Sheet2!$A$2:$C$250,3)</f>
        <v>15</v>
      </c>
      <c r="C3415" t="str">
        <f>VLOOKUP(A3415,Sheet2!$A$2:$C$250,2)</f>
        <v>Southeast</v>
      </c>
      <c r="D3415" t="s">
        <v>3643</v>
      </c>
      <c r="E3415" t="s">
        <v>3615</v>
      </c>
      <c r="F3415">
        <v>1440</v>
      </c>
    </row>
    <row r="3416" spans="1:13">
      <c r="A3416" t="s">
        <v>2522</v>
      </c>
      <c r="B3416">
        <f>VLOOKUP(A3416,Sheet2!$A$2:$C$250,3)</f>
        <v>15</v>
      </c>
      <c r="C3416" t="str">
        <f>VLOOKUP(A3416,Sheet2!$A$2:$C$250,2)</f>
        <v>Southeast</v>
      </c>
      <c r="D3416" t="s">
        <v>3644</v>
      </c>
      <c r="E3416" t="s">
        <v>3615</v>
      </c>
      <c r="F3416">
        <v>1800</v>
      </c>
    </row>
    <row r="3417" spans="1:13">
      <c r="A3417" t="s">
        <v>2522</v>
      </c>
      <c r="B3417">
        <f>VLOOKUP(A3417,Sheet2!$A$2:$C$250,3)</f>
        <v>15</v>
      </c>
      <c r="C3417" t="str">
        <f>VLOOKUP(A3417,Sheet2!$A$2:$C$250,2)</f>
        <v>Southeast</v>
      </c>
      <c r="D3417" t="s">
        <v>3639</v>
      </c>
      <c r="E3417" t="s">
        <v>3615</v>
      </c>
      <c r="F3417">
        <v>2400</v>
      </c>
      <c r="I3417">
        <v>1500</v>
      </c>
    </row>
    <row r="3418" spans="1:13">
      <c r="A3418" t="s">
        <v>2522</v>
      </c>
      <c r="B3418">
        <f>VLOOKUP(A3418,Sheet2!$A$2:$C$250,3)</f>
        <v>15</v>
      </c>
      <c r="C3418" t="str">
        <f>VLOOKUP(A3418,Sheet2!$A$2:$C$250,2)</f>
        <v>Southeast</v>
      </c>
      <c r="D3418" t="s">
        <v>3645</v>
      </c>
      <c r="E3418" t="s">
        <v>3615</v>
      </c>
      <c r="F3418">
        <v>2500</v>
      </c>
    </row>
    <row r="3419" spans="1:13">
      <c r="A3419" t="s">
        <v>2522</v>
      </c>
      <c r="B3419">
        <f>VLOOKUP(A3419,Sheet2!$A$2:$C$250,3)</f>
        <v>15</v>
      </c>
      <c r="C3419" t="str">
        <f>VLOOKUP(A3419,Sheet2!$A$2:$C$250,2)</f>
        <v>Southeast</v>
      </c>
      <c r="D3419" t="s">
        <v>3640</v>
      </c>
      <c r="E3419" t="s">
        <v>3615</v>
      </c>
      <c r="F3419">
        <v>4800</v>
      </c>
      <c r="I3419">
        <v>1000</v>
      </c>
      <c r="M3419">
        <v>1500</v>
      </c>
    </row>
    <row r="3420" spans="1:13">
      <c r="A3420" t="s">
        <v>2522</v>
      </c>
      <c r="B3420">
        <f>VLOOKUP(A3420,Sheet2!$A$2:$C$250,3)</f>
        <v>15</v>
      </c>
      <c r="C3420" t="str">
        <f>VLOOKUP(A3420,Sheet2!$A$2:$C$250,2)</f>
        <v>Southeast</v>
      </c>
      <c r="D3420" t="s">
        <v>3646</v>
      </c>
      <c r="E3420" t="s">
        <v>3615</v>
      </c>
      <c r="F3420">
        <v>4800</v>
      </c>
    </row>
    <row r="3421" spans="1:13">
      <c r="A3421" t="s">
        <v>2522</v>
      </c>
      <c r="B3421">
        <f>VLOOKUP(A3421,Sheet2!$A$2:$C$250,3)</f>
        <v>15</v>
      </c>
      <c r="C3421" t="str">
        <f>VLOOKUP(A3421,Sheet2!$A$2:$C$250,2)</f>
        <v>Southeast</v>
      </c>
      <c r="D3421" t="s">
        <v>2523</v>
      </c>
      <c r="E3421" t="s">
        <v>2424</v>
      </c>
    </row>
    <row r="3422" spans="1:13">
      <c r="A3422" t="s">
        <v>2127</v>
      </c>
      <c r="B3422">
        <f>VLOOKUP(A3422,Sheet2!$A$2:$C$250,3)</f>
        <v>683</v>
      </c>
      <c r="C3422" t="str">
        <f>VLOOKUP(A3422,Sheet2!$A$2:$C$250,2)</f>
        <v>North Slope</v>
      </c>
      <c r="D3422" t="s">
        <v>3532</v>
      </c>
      <c r="E3422" t="s">
        <v>3335</v>
      </c>
      <c r="F3422">
        <v>1680</v>
      </c>
      <c r="K3422">
        <v>10371.093338999999</v>
      </c>
    </row>
    <row r="3423" spans="1:13">
      <c r="A3423" t="s">
        <v>2127</v>
      </c>
      <c r="B3423">
        <f>VLOOKUP(A3423,Sheet2!$A$2:$C$250,3)</f>
        <v>683</v>
      </c>
      <c r="C3423" t="str">
        <f>VLOOKUP(A3423,Sheet2!$A$2:$C$250,2)</f>
        <v>North Slope</v>
      </c>
      <c r="D3423" t="s">
        <v>3534</v>
      </c>
      <c r="E3423" t="s">
        <v>3335</v>
      </c>
      <c r="F3423">
        <v>5184</v>
      </c>
      <c r="K3423">
        <v>45422.408798000004</v>
      </c>
    </row>
    <row r="3424" spans="1:13">
      <c r="A3424" t="s">
        <v>2126</v>
      </c>
      <c r="B3424">
        <f>VLOOKUP(A3424,Sheet2!$A$2:$C$250,3)</f>
        <v>683</v>
      </c>
      <c r="C3424" t="str">
        <f>VLOOKUP(A3424,Sheet2!$A$2:$C$250,2)</f>
        <v>North Slope</v>
      </c>
      <c r="D3424" t="s">
        <v>58</v>
      </c>
      <c r="E3424" t="s">
        <v>3335</v>
      </c>
      <c r="F3424">
        <v>32334</v>
      </c>
      <c r="K3424">
        <v>322026</v>
      </c>
    </row>
    <row r="3425" spans="1:11">
      <c r="A3425" t="s">
        <v>2127</v>
      </c>
      <c r="B3425">
        <f>VLOOKUP(A3425,Sheet2!$A$2:$C$250,3)</f>
        <v>683</v>
      </c>
      <c r="C3425" t="str">
        <f>VLOOKUP(A3425,Sheet2!$A$2:$C$250,2)</f>
        <v>North Slope</v>
      </c>
      <c r="D3425" t="s">
        <v>3533</v>
      </c>
      <c r="E3425" t="s">
        <v>3335</v>
      </c>
      <c r="F3425">
        <v>67520</v>
      </c>
      <c r="K3425">
        <v>724566.52104000002</v>
      </c>
    </row>
    <row r="3426" spans="1:11">
      <c r="A3426" t="s">
        <v>2126</v>
      </c>
      <c r="B3426">
        <f>VLOOKUP(A3426,Sheet2!$A$2:$C$250,3)</f>
        <v>683</v>
      </c>
      <c r="C3426" t="str">
        <f>VLOOKUP(A3426,Sheet2!$A$2:$C$250,2)</f>
        <v>North Slope</v>
      </c>
      <c r="D3426" t="s">
        <v>28</v>
      </c>
      <c r="E3426" t="s">
        <v>3232</v>
      </c>
      <c r="F3426">
        <v>7476</v>
      </c>
      <c r="K3426">
        <v>37517</v>
      </c>
    </row>
    <row r="3427" spans="1:11">
      <c r="A3427" t="s">
        <v>2126</v>
      </c>
      <c r="B3427">
        <f>VLOOKUP(A3427,Sheet2!$A$2:$C$250,3)</f>
        <v>683</v>
      </c>
      <c r="C3427" t="str">
        <f>VLOOKUP(A3427,Sheet2!$A$2:$C$250,2)</f>
        <v>North Slope</v>
      </c>
      <c r="D3427" t="s">
        <v>3290</v>
      </c>
      <c r="E3427" t="s">
        <v>3232</v>
      </c>
      <c r="K3427">
        <v>86400</v>
      </c>
    </row>
    <row r="3428" spans="1:11">
      <c r="A3428" t="s">
        <v>2126</v>
      </c>
      <c r="B3428">
        <f>VLOOKUP(A3428,Sheet2!$A$2:$C$250,3)</f>
        <v>683</v>
      </c>
      <c r="C3428" t="str">
        <f>VLOOKUP(A3428,Sheet2!$A$2:$C$250,2)</f>
        <v>North Slope</v>
      </c>
      <c r="D3428" t="s">
        <v>3149</v>
      </c>
      <c r="E3428" t="s">
        <v>377</v>
      </c>
    </row>
    <row r="3429" spans="1:11">
      <c r="A3429" t="s">
        <v>2126</v>
      </c>
      <c r="B3429">
        <f>VLOOKUP(A3429,Sheet2!$A$2:$C$250,3)</f>
        <v>683</v>
      </c>
      <c r="C3429" t="str">
        <f>VLOOKUP(A3429,Sheet2!$A$2:$C$250,2)</f>
        <v>North Slope</v>
      </c>
      <c r="D3429" t="s">
        <v>2575</v>
      </c>
      <c r="E3429" t="s">
        <v>1500</v>
      </c>
      <c r="F3429">
        <v>96</v>
      </c>
    </row>
    <row r="3430" spans="1:11">
      <c r="A3430" t="s">
        <v>2126</v>
      </c>
      <c r="B3430">
        <f>VLOOKUP(A3430,Sheet2!$A$2:$C$250,3)</f>
        <v>683</v>
      </c>
      <c r="C3430" t="str">
        <f>VLOOKUP(A3430,Sheet2!$A$2:$C$250,2)</f>
        <v>North Slope</v>
      </c>
      <c r="D3430" t="s">
        <v>2877</v>
      </c>
      <c r="E3430" t="s">
        <v>1500</v>
      </c>
      <c r="F3430">
        <v>1800</v>
      </c>
    </row>
    <row r="3431" spans="1:11">
      <c r="A3431" t="s">
        <v>2127</v>
      </c>
      <c r="B3431">
        <f>VLOOKUP(A3431,Sheet2!$A$2:$C$250,3)</f>
        <v>683</v>
      </c>
      <c r="C3431" t="str">
        <f>VLOOKUP(A3431,Sheet2!$A$2:$C$250,2)</f>
        <v>North Slope</v>
      </c>
      <c r="D3431" t="s">
        <v>2875</v>
      </c>
      <c r="E3431" t="s">
        <v>1500</v>
      </c>
      <c r="F3431">
        <v>2000</v>
      </c>
      <c r="I3431">
        <v>963.50364963503648</v>
      </c>
      <c r="K3431">
        <v>6580.5592244999998</v>
      </c>
    </row>
    <row r="3432" spans="1:11">
      <c r="A3432" t="s">
        <v>2127</v>
      </c>
      <c r="B3432">
        <f>VLOOKUP(A3432,Sheet2!$A$2:$C$250,3)</f>
        <v>683</v>
      </c>
      <c r="C3432" t="str">
        <f>VLOOKUP(A3432,Sheet2!$A$2:$C$250,2)</f>
        <v>North Slope</v>
      </c>
      <c r="D3432" t="s">
        <v>2879</v>
      </c>
      <c r="E3432" t="s">
        <v>1500</v>
      </c>
      <c r="F3432">
        <v>4560</v>
      </c>
      <c r="K3432">
        <v>29955.119593649997</v>
      </c>
    </row>
    <row r="3433" spans="1:11">
      <c r="A3433" t="s">
        <v>2126</v>
      </c>
      <c r="B3433">
        <f>VLOOKUP(A3433,Sheet2!$A$2:$C$250,3)</f>
        <v>683</v>
      </c>
      <c r="C3433" t="str">
        <f>VLOOKUP(A3433,Sheet2!$A$2:$C$250,2)</f>
        <v>North Slope</v>
      </c>
      <c r="D3433" t="s">
        <v>159</v>
      </c>
      <c r="E3433" t="s">
        <v>1500</v>
      </c>
      <c r="F3433">
        <v>5072</v>
      </c>
    </row>
    <row r="3434" spans="1:11">
      <c r="A3434" t="s">
        <v>2127</v>
      </c>
      <c r="B3434">
        <f>VLOOKUP(A3434,Sheet2!$A$2:$C$250,3)</f>
        <v>683</v>
      </c>
      <c r="C3434" t="str">
        <f>VLOOKUP(A3434,Sheet2!$A$2:$C$250,2)</f>
        <v>North Slope</v>
      </c>
      <c r="D3434" t="s">
        <v>2878</v>
      </c>
      <c r="E3434" t="s">
        <v>1500</v>
      </c>
      <c r="F3434">
        <v>13850</v>
      </c>
      <c r="I3434">
        <v>10598.540145985402</v>
      </c>
      <c r="K3434">
        <v>131481.18331999998</v>
      </c>
    </row>
    <row r="3435" spans="1:11">
      <c r="A3435" t="s">
        <v>2126</v>
      </c>
      <c r="B3435">
        <f>VLOOKUP(A3435,Sheet2!$A$2:$C$250,3)</f>
        <v>683</v>
      </c>
      <c r="C3435" t="str">
        <f>VLOOKUP(A3435,Sheet2!$A$2:$C$250,2)</f>
        <v>North Slope</v>
      </c>
      <c r="D3435" t="s">
        <v>2799</v>
      </c>
      <c r="E3435" t="s">
        <v>1500</v>
      </c>
    </row>
    <row r="3436" spans="1:11">
      <c r="A3436" t="s">
        <v>2126</v>
      </c>
      <c r="B3436">
        <f>VLOOKUP(A3436,Sheet2!$A$2:$C$250,3)</f>
        <v>683</v>
      </c>
      <c r="C3436" t="str">
        <f>VLOOKUP(A3436,Sheet2!$A$2:$C$250,2)</f>
        <v>North Slope</v>
      </c>
      <c r="D3436" t="s">
        <v>2876</v>
      </c>
      <c r="E3436" t="s">
        <v>1500</v>
      </c>
    </row>
    <row r="3437" spans="1:11">
      <c r="A3437" t="s">
        <v>2126</v>
      </c>
      <c r="B3437">
        <f>VLOOKUP(A3437,Sheet2!$A$2:$C$250,3)</f>
        <v>683</v>
      </c>
      <c r="C3437" t="str">
        <f>VLOOKUP(A3437,Sheet2!$A$2:$C$250,2)</f>
        <v>North Slope</v>
      </c>
      <c r="D3437" t="s">
        <v>2439</v>
      </c>
      <c r="E3437" t="s">
        <v>2424</v>
      </c>
      <c r="F3437">
        <v>9880</v>
      </c>
    </row>
    <row r="3438" spans="1:11">
      <c r="A3438" t="s">
        <v>2127</v>
      </c>
      <c r="B3438">
        <f>VLOOKUP(A3438,Sheet2!$A$2:$C$250,3)</f>
        <v>683</v>
      </c>
      <c r="C3438" t="str">
        <f>VLOOKUP(A3438,Sheet2!$A$2:$C$250,2)</f>
        <v>North Slope</v>
      </c>
      <c r="D3438" t="s">
        <v>2393</v>
      </c>
      <c r="E3438" t="s">
        <v>213</v>
      </c>
      <c r="F3438">
        <v>1008</v>
      </c>
      <c r="K3438">
        <v>25031.225278999998</v>
      </c>
    </row>
    <row r="3439" spans="1:11">
      <c r="A3439" t="s">
        <v>2126</v>
      </c>
      <c r="B3439">
        <f>VLOOKUP(A3439,Sheet2!$A$2:$C$250,3)</f>
        <v>683</v>
      </c>
      <c r="C3439" t="str">
        <f>VLOOKUP(A3439,Sheet2!$A$2:$C$250,2)</f>
        <v>North Slope</v>
      </c>
      <c r="D3439" t="s">
        <v>2311</v>
      </c>
      <c r="E3439" t="s">
        <v>213</v>
      </c>
      <c r="F3439">
        <v>1500</v>
      </c>
    </row>
    <row r="3440" spans="1:11">
      <c r="A3440" t="s">
        <v>2126</v>
      </c>
      <c r="B3440">
        <f>VLOOKUP(A3440,Sheet2!$A$2:$C$250,3)</f>
        <v>683</v>
      </c>
      <c r="C3440" t="str">
        <f>VLOOKUP(A3440,Sheet2!$A$2:$C$250,2)</f>
        <v>North Slope</v>
      </c>
      <c r="D3440" t="s">
        <v>2310</v>
      </c>
      <c r="E3440" t="s">
        <v>213</v>
      </c>
      <c r="F3440">
        <v>3108</v>
      </c>
      <c r="K3440">
        <v>15287</v>
      </c>
    </row>
    <row r="3441" spans="1:11">
      <c r="A3441" t="s">
        <v>2127</v>
      </c>
      <c r="B3441">
        <f>VLOOKUP(A3441,Sheet2!$A$2:$C$250,3)</f>
        <v>683</v>
      </c>
      <c r="C3441" t="str">
        <f>VLOOKUP(A3441,Sheet2!$A$2:$C$250,2)</f>
        <v>North Slope</v>
      </c>
      <c r="D3441" t="s">
        <v>2394</v>
      </c>
      <c r="E3441" t="s">
        <v>213</v>
      </c>
      <c r="F3441">
        <v>4608</v>
      </c>
      <c r="I3441">
        <v>2562.919708029197</v>
      </c>
      <c r="K3441">
        <v>63958.075617499999</v>
      </c>
    </row>
    <row r="3442" spans="1:11">
      <c r="A3442" t="s">
        <v>2126</v>
      </c>
      <c r="B3442">
        <f>VLOOKUP(A3442,Sheet2!$A$2:$C$250,3)</f>
        <v>683</v>
      </c>
      <c r="C3442" t="str">
        <f>VLOOKUP(A3442,Sheet2!$A$2:$C$250,2)</f>
        <v>North Slope</v>
      </c>
      <c r="D3442" t="s">
        <v>2212</v>
      </c>
      <c r="E3442" t="s">
        <v>2194</v>
      </c>
    </row>
    <row r="3443" spans="1:11">
      <c r="A3443" t="s">
        <v>2126</v>
      </c>
      <c r="B3443">
        <f>VLOOKUP(A3443,Sheet2!$A$2:$C$250,3)</f>
        <v>683</v>
      </c>
      <c r="C3443" t="str">
        <f>VLOOKUP(A3443,Sheet2!$A$2:$C$250,2)</f>
        <v>North Slope</v>
      </c>
      <c r="D3443" t="s">
        <v>399</v>
      </c>
      <c r="E3443" t="s">
        <v>1980</v>
      </c>
      <c r="F3443">
        <v>2000</v>
      </c>
    </row>
    <row r="3444" spans="1:11">
      <c r="A3444" t="s">
        <v>2126</v>
      </c>
      <c r="B3444">
        <f>VLOOKUP(A3444,Sheet2!$A$2:$C$250,3)</f>
        <v>683</v>
      </c>
      <c r="C3444" t="str">
        <f>VLOOKUP(A3444,Sheet2!$A$2:$C$250,2)</f>
        <v>North Slope</v>
      </c>
      <c r="D3444" t="s">
        <v>442</v>
      </c>
      <c r="E3444" t="s">
        <v>1980</v>
      </c>
      <c r="F3444">
        <v>4560</v>
      </c>
    </row>
    <row r="3445" spans="1:11">
      <c r="A3445" t="s">
        <v>2128</v>
      </c>
      <c r="B3445">
        <f>VLOOKUP(A3445,Sheet2!$A$2:$C$250,3)</f>
        <v>215</v>
      </c>
      <c r="C3445" t="str">
        <f>VLOOKUP(A3445,Sheet2!$A$2:$C$250,2)</f>
        <v>North Slope</v>
      </c>
      <c r="D3445" t="s">
        <v>3535</v>
      </c>
      <c r="E3445" t="s">
        <v>3335</v>
      </c>
      <c r="F3445">
        <v>29644</v>
      </c>
      <c r="K3445">
        <v>231997</v>
      </c>
    </row>
    <row r="3446" spans="1:11">
      <c r="A3446" t="s">
        <v>2128</v>
      </c>
      <c r="B3446">
        <f>VLOOKUP(A3446,Sheet2!$A$2:$C$250,3)</f>
        <v>215</v>
      </c>
      <c r="C3446" t="str">
        <f>VLOOKUP(A3446,Sheet2!$A$2:$C$250,2)</f>
        <v>North Slope</v>
      </c>
      <c r="D3446" t="s">
        <v>28</v>
      </c>
      <c r="E3446" t="s">
        <v>3232</v>
      </c>
      <c r="F3446">
        <v>4400</v>
      </c>
      <c r="K3446">
        <v>1443</v>
      </c>
    </row>
    <row r="3447" spans="1:11">
      <c r="A3447" t="s">
        <v>2129</v>
      </c>
      <c r="B3447">
        <f>VLOOKUP(A3447,Sheet2!$A$2:$C$250,3)</f>
        <v>215</v>
      </c>
      <c r="C3447" t="str">
        <f>VLOOKUP(A3447,Sheet2!$A$2:$C$250,2)</f>
        <v>North Slope</v>
      </c>
      <c r="D3447" t="s">
        <v>3150</v>
      </c>
      <c r="E3447" t="s">
        <v>377</v>
      </c>
      <c r="F3447">
        <v>1008</v>
      </c>
      <c r="K3447">
        <v>12317.110853</v>
      </c>
    </row>
    <row r="3448" spans="1:11">
      <c r="A3448" t="s">
        <v>2129</v>
      </c>
      <c r="B3448">
        <f>VLOOKUP(A3448,Sheet2!$A$2:$C$250,3)</f>
        <v>215</v>
      </c>
      <c r="C3448" t="str">
        <f>VLOOKUP(A3448,Sheet2!$A$2:$C$250,2)</f>
        <v>North Slope</v>
      </c>
      <c r="D3448" t="s">
        <v>3151</v>
      </c>
      <c r="E3448" t="s">
        <v>377</v>
      </c>
      <c r="F3448">
        <v>1320</v>
      </c>
      <c r="K3448">
        <v>1291.0116189999999</v>
      </c>
    </row>
    <row r="3449" spans="1:11">
      <c r="A3449" t="s">
        <v>2128</v>
      </c>
      <c r="B3449">
        <f>VLOOKUP(A3449,Sheet2!$A$2:$C$250,3)</f>
        <v>215</v>
      </c>
      <c r="C3449" t="str">
        <f>VLOOKUP(A3449,Sheet2!$A$2:$C$250,2)</f>
        <v>North Slope</v>
      </c>
      <c r="D3449" t="s">
        <v>159</v>
      </c>
      <c r="E3449" t="s">
        <v>1500</v>
      </c>
      <c r="F3449">
        <v>2014</v>
      </c>
    </row>
    <row r="3450" spans="1:11">
      <c r="A3450" t="s">
        <v>2129</v>
      </c>
      <c r="B3450">
        <f>VLOOKUP(A3450,Sheet2!$A$2:$C$250,3)</f>
        <v>215</v>
      </c>
      <c r="C3450" t="str">
        <f>VLOOKUP(A3450,Sheet2!$A$2:$C$250,2)</f>
        <v>North Slope</v>
      </c>
      <c r="D3450" t="s">
        <v>2880</v>
      </c>
      <c r="E3450" t="s">
        <v>1500</v>
      </c>
      <c r="F3450">
        <v>17219</v>
      </c>
      <c r="K3450">
        <v>108720.97847999999</v>
      </c>
    </row>
    <row r="3451" spans="1:11">
      <c r="A3451" t="s">
        <v>2128</v>
      </c>
      <c r="B3451">
        <f>VLOOKUP(A3451,Sheet2!$A$2:$C$250,3)</f>
        <v>215</v>
      </c>
      <c r="C3451" t="str">
        <f>VLOOKUP(A3451,Sheet2!$A$2:$C$250,2)</f>
        <v>North Slope</v>
      </c>
      <c r="D3451" t="s">
        <v>2524</v>
      </c>
      <c r="E3451" t="s">
        <v>2424</v>
      </c>
      <c r="F3451">
        <v>1000</v>
      </c>
      <c r="I3451">
        <v>200</v>
      </c>
    </row>
    <row r="3452" spans="1:11">
      <c r="A3452" t="s">
        <v>2128</v>
      </c>
      <c r="B3452">
        <f>VLOOKUP(A3452,Sheet2!$A$2:$C$250,3)</f>
        <v>215</v>
      </c>
      <c r="C3452" t="str">
        <f>VLOOKUP(A3452,Sheet2!$A$2:$C$250,2)</f>
        <v>North Slope</v>
      </c>
      <c r="D3452" t="s">
        <v>2311</v>
      </c>
      <c r="E3452" t="s">
        <v>213</v>
      </c>
      <c r="F3452">
        <v>1320</v>
      </c>
    </row>
    <row r="3453" spans="1:11">
      <c r="A3453" t="s">
        <v>2129</v>
      </c>
      <c r="B3453">
        <f>VLOOKUP(A3453,Sheet2!$A$2:$C$250,3)</f>
        <v>215</v>
      </c>
      <c r="C3453" t="str">
        <f>VLOOKUP(A3453,Sheet2!$A$2:$C$250,2)</f>
        <v>North Slope</v>
      </c>
      <c r="D3453" t="s">
        <v>2395</v>
      </c>
      <c r="E3453" t="s">
        <v>213</v>
      </c>
      <c r="F3453">
        <v>2560</v>
      </c>
      <c r="K3453">
        <v>35859.322730999993</v>
      </c>
    </row>
    <row r="3454" spans="1:11">
      <c r="A3454" t="s">
        <v>2128</v>
      </c>
      <c r="B3454">
        <f>VLOOKUP(A3454,Sheet2!$A$2:$C$250,3)</f>
        <v>215</v>
      </c>
      <c r="C3454" t="str">
        <f>VLOOKUP(A3454,Sheet2!$A$2:$C$250,2)</f>
        <v>North Slope</v>
      </c>
      <c r="D3454" t="s">
        <v>2310</v>
      </c>
      <c r="E3454" t="s">
        <v>213</v>
      </c>
      <c r="F3454">
        <v>2560</v>
      </c>
      <c r="K3454">
        <v>18376</v>
      </c>
    </row>
    <row r="3455" spans="1:11">
      <c r="A3455" t="s">
        <v>2129</v>
      </c>
      <c r="B3455">
        <f>VLOOKUP(A3455,Sheet2!$A$2:$C$250,3)</f>
        <v>215</v>
      </c>
      <c r="C3455" t="str">
        <f>VLOOKUP(A3455,Sheet2!$A$2:$C$250,2)</f>
        <v>North Slope</v>
      </c>
      <c r="D3455" t="s">
        <v>2396</v>
      </c>
      <c r="E3455" t="s">
        <v>213</v>
      </c>
      <c r="F3455">
        <v>4608</v>
      </c>
      <c r="I3455">
        <v>3126.087591240876</v>
      </c>
      <c r="K3455">
        <v>41973.377756999995</v>
      </c>
    </row>
    <row r="3456" spans="1:11">
      <c r="A3456" t="s">
        <v>2129</v>
      </c>
      <c r="B3456">
        <f>VLOOKUP(A3456,Sheet2!$A$2:$C$250,3)</f>
        <v>215</v>
      </c>
      <c r="C3456" t="str">
        <f>VLOOKUP(A3456,Sheet2!$A$2:$C$250,2)</f>
        <v>North Slope</v>
      </c>
      <c r="D3456" t="s">
        <v>2277</v>
      </c>
      <c r="E3456" t="s">
        <v>2233</v>
      </c>
      <c r="F3456">
        <v>3456</v>
      </c>
      <c r="K3456">
        <v>16476.148283999999</v>
      </c>
    </row>
    <row r="3457" spans="1:11">
      <c r="A3457" t="s">
        <v>2128</v>
      </c>
      <c r="B3457">
        <f>VLOOKUP(A3457,Sheet2!$A$2:$C$250,3)</f>
        <v>215</v>
      </c>
      <c r="C3457" t="str">
        <f>VLOOKUP(A3457,Sheet2!$A$2:$C$250,2)</f>
        <v>North Slope</v>
      </c>
      <c r="D3457" t="s">
        <v>2213</v>
      </c>
      <c r="E3457" t="s">
        <v>2194</v>
      </c>
      <c r="F3457">
        <v>2100</v>
      </c>
      <c r="I3457">
        <v>2500</v>
      </c>
    </row>
    <row r="3458" spans="1:11">
      <c r="A3458" t="s">
        <v>2129</v>
      </c>
      <c r="B3458">
        <f>VLOOKUP(A3458,Sheet2!$A$2:$C$250,3)</f>
        <v>215</v>
      </c>
      <c r="C3458" t="str">
        <f>VLOOKUP(A3458,Sheet2!$A$2:$C$250,2)</f>
        <v>North Slope</v>
      </c>
      <c r="D3458" t="s">
        <v>2131</v>
      </c>
      <c r="E3458" t="s">
        <v>1980</v>
      </c>
      <c r="F3458">
        <v>8281</v>
      </c>
      <c r="I3458">
        <v>8211.459854014598</v>
      </c>
      <c r="K3458">
        <v>10241.592173500001</v>
      </c>
    </row>
    <row r="3459" spans="1:11">
      <c r="A3459" t="s">
        <v>2129</v>
      </c>
      <c r="B3459">
        <f>VLOOKUP(A3459,Sheet2!$A$2:$C$250,3)</f>
        <v>215</v>
      </c>
      <c r="C3459" t="str">
        <f>VLOOKUP(A3459,Sheet2!$A$2:$C$250,2)</f>
        <v>North Slope</v>
      </c>
      <c r="D3459" t="s">
        <v>2130</v>
      </c>
      <c r="E3459" t="s">
        <v>1980</v>
      </c>
      <c r="F3459">
        <v>15528</v>
      </c>
      <c r="K3459">
        <v>59495.035450499992</v>
      </c>
    </row>
    <row r="3460" spans="1:11">
      <c r="A3460" t="s">
        <v>3152</v>
      </c>
      <c r="B3460">
        <f>VLOOKUP(A3460,Sheet2!$A$2:$C$250,3)</f>
        <v>66</v>
      </c>
      <c r="C3460" t="str">
        <f>VLOOKUP(A3460,Sheet2!$A$2:$C$250,2)</f>
        <v>Southeast</v>
      </c>
      <c r="D3460" t="s">
        <v>3536</v>
      </c>
      <c r="E3460" t="s">
        <v>3335</v>
      </c>
      <c r="F3460">
        <v>4100</v>
      </c>
      <c r="I3460">
        <v>6055</v>
      </c>
    </row>
    <row r="3461" spans="1:11">
      <c r="A3461" t="s">
        <v>3152</v>
      </c>
      <c r="B3461">
        <f>VLOOKUP(A3461,Sheet2!$A$2:$C$250,3)</f>
        <v>66</v>
      </c>
      <c r="C3461" t="str">
        <f>VLOOKUP(A3461,Sheet2!$A$2:$C$250,2)</f>
        <v>Southeast</v>
      </c>
      <c r="E3461" t="s">
        <v>3335</v>
      </c>
      <c r="F3461">
        <v>6630</v>
      </c>
    </row>
    <row r="3462" spans="1:11">
      <c r="A3462" t="s">
        <v>3152</v>
      </c>
      <c r="B3462">
        <f>VLOOKUP(A3462,Sheet2!$A$2:$C$250,3)</f>
        <v>66</v>
      </c>
      <c r="C3462" t="str">
        <f>VLOOKUP(A3462,Sheet2!$A$2:$C$250,2)</f>
        <v>Southeast</v>
      </c>
      <c r="D3462" t="s">
        <v>5</v>
      </c>
      <c r="E3462" t="s">
        <v>377</v>
      </c>
    </row>
    <row r="3463" spans="1:11">
      <c r="A3463" t="s">
        <v>1620</v>
      </c>
      <c r="B3463">
        <f>VLOOKUP(A3463,Sheet2!$A$2:$C$250,3)</f>
        <v>168</v>
      </c>
      <c r="C3463" t="str">
        <f>VLOOKUP(A3463,Sheet2!$A$2:$C$250,2)</f>
        <v>Bristol Bay</v>
      </c>
      <c r="D3463" t="s">
        <v>1619</v>
      </c>
      <c r="E3463" t="s">
        <v>3615</v>
      </c>
    </row>
    <row r="3464" spans="1:11">
      <c r="A3464" t="s">
        <v>1620</v>
      </c>
      <c r="B3464">
        <f>VLOOKUP(A3464,Sheet2!$A$2:$C$250,3)</f>
        <v>168</v>
      </c>
      <c r="C3464" t="str">
        <f>VLOOKUP(A3464,Sheet2!$A$2:$C$250,2)</f>
        <v>Bristol Bay</v>
      </c>
      <c r="D3464" t="s">
        <v>1617</v>
      </c>
      <c r="E3464" t="s">
        <v>3335</v>
      </c>
      <c r="F3464">
        <v>8580</v>
      </c>
      <c r="I3464">
        <v>1154</v>
      </c>
      <c r="K3464">
        <v>77000</v>
      </c>
    </row>
    <row r="3465" spans="1:11">
      <c r="A3465" t="s">
        <v>1620</v>
      </c>
      <c r="B3465">
        <f>VLOOKUP(A3465,Sheet2!$A$2:$C$250,3)</f>
        <v>168</v>
      </c>
      <c r="C3465" t="str">
        <f>VLOOKUP(A3465,Sheet2!$A$2:$C$250,2)</f>
        <v>Bristol Bay</v>
      </c>
      <c r="D3465" t="s">
        <v>1608</v>
      </c>
      <c r="E3465" t="s">
        <v>377</v>
      </c>
    </row>
    <row r="3466" spans="1:11">
      <c r="A3466" t="s">
        <v>1620</v>
      </c>
      <c r="B3466">
        <f>VLOOKUP(A3466,Sheet2!$A$2:$C$250,3)</f>
        <v>168</v>
      </c>
      <c r="C3466" t="str">
        <f>VLOOKUP(A3466,Sheet2!$A$2:$C$250,2)</f>
        <v>Bristol Bay</v>
      </c>
      <c r="D3466" t="s">
        <v>1221</v>
      </c>
      <c r="E3466" t="s">
        <v>1500</v>
      </c>
      <c r="F3466">
        <v>200</v>
      </c>
    </row>
    <row r="3467" spans="1:11">
      <c r="A3467" t="s">
        <v>1620</v>
      </c>
      <c r="B3467">
        <f>VLOOKUP(A3467,Sheet2!$A$2:$C$250,3)</f>
        <v>168</v>
      </c>
      <c r="C3467" t="str">
        <f>VLOOKUP(A3467,Sheet2!$A$2:$C$250,2)</f>
        <v>Bristol Bay</v>
      </c>
      <c r="D3467" t="s">
        <v>1611</v>
      </c>
      <c r="E3467" t="s">
        <v>1500</v>
      </c>
      <c r="F3467">
        <v>5788</v>
      </c>
    </row>
    <row r="3468" spans="1:11">
      <c r="A3468" t="s">
        <v>1620</v>
      </c>
      <c r="B3468">
        <f>VLOOKUP(A3468,Sheet2!$A$2:$C$250,3)</f>
        <v>168</v>
      </c>
      <c r="C3468" t="str">
        <f>VLOOKUP(A3468,Sheet2!$A$2:$C$250,2)</f>
        <v>Bristol Bay</v>
      </c>
      <c r="D3468" t="s">
        <v>1605</v>
      </c>
      <c r="E3468" t="s">
        <v>1500</v>
      </c>
    </row>
    <row r="3469" spans="1:11">
      <c r="A3469" t="s">
        <v>1620</v>
      </c>
      <c r="B3469">
        <f>VLOOKUP(A3469,Sheet2!$A$2:$C$250,3)</f>
        <v>168</v>
      </c>
      <c r="C3469" t="str">
        <f>VLOOKUP(A3469,Sheet2!$A$2:$C$250,2)</f>
        <v>Bristol Bay</v>
      </c>
      <c r="D3469" t="s">
        <v>774</v>
      </c>
      <c r="E3469" t="s">
        <v>1500</v>
      </c>
    </row>
    <row r="3470" spans="1:11">
      <c r="A3470" t="s">
        <v>1620</v>
      </c>
      <c r="B3470">
        <f>VLOOKUP(A3470,Sheet2!$A$2:$C$250,3)</f>
        <v>168</v>
      </c>
      <c r="C3470" t="str">
        <f>VLOOKUP(A3470,Sheet2!$A$2:$C$250,2)</f>
        <v>Bristol Bay</v>
      </c>
      <c r="D3470" t="s">
        <v>1606</v>
      </c>
      <c r="E3470" t="s">
        <v>1500</v>
      </c>
    </row>
    <row r="3471" spans="1:11">
      <c r="A3471" t="s">
        <v>1620</v>
      </c>
      <c r="B3471">
        <f>VLOOKUP(A3471,Sheet2!$A$2:$C$250,3)</f>
        <v>168</v>
      </c>
      <c r="C3471" t="str">
        <f>VLOOKUP(A3471,Sheet2!$A$2:$C$250,2)</f>
        <v>Bristol Bay</v>
      </c>
      <c r="D3471" t="s">
        <v>1612</v>
      </c>
      <c r="E3471" t="s">
        <v>1500</v>
      </c>
    </row>
    <row r="3472" spans="1:11">
      <c r="A3472" t="s">
        <v>1620</v>
      </c>
      <c r="B3472">
        <f>VLOOKUP(A3472,Sheet2!$A$2:$C$250,3)</f>
        <v>168</v>
      </c>
      <c r="C3472" t="str">
        <f>VLOOKUP(A3472,Sheet2!$A$2:$C$250,2)</f>
        <v>Bristol Bay</v>
      </c>
      <c r="D3472" t="s">
        <v>1614</v>
      </c>
      <c r="E3472" t="s">
        <v>1500</v>
      </c>
    </row>
    <row r="3473" spans="1:9">
      <c r="A3473" t="s">
        <v>1620</v>
      </c>
      <c r="B3473">
        <f>VLOOKUP(A3473,Sheet2!$A$2:$C$250,3)</f>
        <v>168</v>
      </c>
      <c r="C3473" t="str">
        <f>VLOOKUP(A3473,Sheet2!$A$2:$C$250,2)</f>
        <v>Bristol Bay</v>
      </c>
      <c r="D3473" t="s">
        <v>1616</v>
      </c>
      <c r="E3473" t="s">
        <v>1500</v>
      </c>
    </row>
    <row r="3474" spans="1:9">
      <c r="A3474" t="s">
        <v>1620</v>
      </c>
      <c r="B3474">
        <f>VLOOKUP(A3474,Sheet2!$A$2:$C$250,3)</f>
        <v>168</v>
      </c>
      <c r="C3474" t="str">
        <f>VLOOKUP(A3474,Sheet2!$A$2:$C$250,2)</f>
        <v>Bristol Bay</v>
      </c>
      <c r="D3474" t="s">
        <v>255</v>
      </c>
      <c r="E3474" t="s">
        <v>1500</v>
      </c>
    </row>
    <row r="3475" spans="1:9">
      <c r="A3475" t="s">
        <v>1620</v>
      </c>
      <c r="B3475">
        <f>VLOOKUP(A3475,Sheet2!$A$2:$C$250,3)</f>
        <v>168</v>
      </c>
      <c r="C3475" t="str">
        <f>VLOOKUP(A3475,Sheet2!$A$2:$C$250,2)</f>
        <v>Bristol Bay</v>
      </c>
      <c r="D3475" t="s">
        <v>1607</v>
      </c>
      <c r="E3475" t="s">
        <v>2424</v>
      </c>
    </row>
    <row r="3476" spans="1:9">
      <c r="A3476" t="s">
        <v>1620</v>
      </c>
      <c r="B3476">
        <f>VLOOKUP(A3476,Sheet2!$A$2:$C$250,3)</f>
        <v>168</v>
      </c>
      <c r="C3476" t="str">
        <f>VLOOKUP(A3476,Sheet2!$A$2:$C$250,2)</f>
        <v>Bristol Bay</v>
      </c>
      <c r="D3476" t="s">
        <v>31</v>
      </c>
      <c r="E3476" t="s">
        <v>2424</v>
      </c>
    </row>
    <row r="3477" spans="1:9">
      <c r="A3477" t="s">
        <v>1620</v>
      </c>
      <c r="B3477">
        <f>VLOOKUP(A3477,Sheet2!$A$2:$C$250,3)</f>
        <v>168</v>
      </c>
      <c r="C3477" t="str">
        <f>VLOOKUP(A3477,Sheet2!$A$2:$C$250,2)</f>
        <v>Bristol Bay</v>
      </c>
      <c r="D3477" t="s">
        <v>1615</v>
      </c>
      <c r="E3477" t="s">
        <v>213</v>
      </c>
    </row>
    <row r="3478" spans="1:9">
      <c r="A3478" t="s">
        <v>1620</v>
      </c>
      <c r="B3478">
        <f>VLOOKUP(A3478,Sheet2!$A$2:$C$250,3)</f>
        <v>168</v>
      </c>
      <c r="C3478" t="str">
        <f>VLOOKUP(A3478,Sheet2!$A$2:$C$250,2)</f>
        <v>Bristol Bay</v>
      </c>
      <c r="D3478" t="s">
        <v>1613</v>
      </c>
      <c r="E3478" t="s">
        <v>1980</v>
      </c>
    </row>
    <row r="3479" spans="1:9">
      <c r="A3479" t="s">
        <v>2132</v>
      </c>
      <c r="B3479">
        <f>VLOOKUP(A3479,Sheet2!$A$2:$C$250,3)</f>
        <v>168</v>
      </c>
      <c r="C3479" t="str">
        <f>VLOOKUP(A3479,Sheet2!$A$2:$C$250,2)</f>
        <v>Bristol Bay</v>
      </c>
      <c r="D3479" t="s">
        <v>3537</v>
      </c>
      <c r="E3479" t="s">
        <v>3335</v>
      </c>
      <c r="F3479">
        <v>12568</v>
      </c>
    </row>
    <row r="3480" spans="1:9">
      <c r="A3480" t="s">
        <v>2132</v>
      </c>
      <c r="B3480">
        <f>VLOOKUP(A3480,Sheet2!$A$2:$C$250,3)</f>
        <v>168</v>
      </c>
      <c r="C3480" t="str">
        <f>VLOOKUP(A3480,Sheet2!$A$2:$C$250,2)</f>
        <v>Bristol Bay</v>
      </c>
      <c r="D3480" t="s">
        <v>3153</v>
      </c>
      <c r="E3480" t="s">
        <v>377</v>
      </c>
    </row>
    <row r="3481" spans="1:9">
      <c r="A3481" t="s">
        <v>2132</v>
      </c>
      <c r="B3481">
        <f>VLOOKUP(A3481,Sheet2!$A$2:$C$250,3)</f>
        <v>168</v>
      </c>
      <c r="C3481" t="str">
        <f>VLOOKUP(A3481,Sheet2!$A$2:$C$250,2)</f>
        <v>Bristol Bay</v>
      </c>
      <c r="D3481" t="s">
        <v>3154</v>
      </c>
      <c r="E3481" t="s">
        <v>377</v>
      </c>
    </row>
    <row r="3482" spans="1:9">
      <c r="A3482" t="s">
        <v>2132</v>
      </c>
      <c r="B3482">
        <f>VLOOKUP(A3482,Sheet2!$A$2:$C$250,3)</f>
        <v>168</v>
      </c>
      <c r="C3482" t="str">
        <f>VLOOKUP(A3482,Sheet2!$A$2:$C$250,2)</f>
        <v>Bristol Bay</v>
      </c>
      <c r="D3482" t="s">
        <v>2214</v>
      </c>
      <c r="E3482" t="s">
        <v>2194</v>
      </c>
      <c r="I3482">
        <v>1980</v>
      </c>
    </row>
    <row r="3483" spans="1:9">
      <c r="A3483" t="s">
        <v>2132</v>
      </c>
      <c r="B3483">
        <f>VLOOKUP(A3483,Sheet2!$A$2:$C$250,3)</f>
        <v>168</v>
      </c>
      <c r="C3483" t="str">
        <f>VLOOKUP(A3483,Sheet2!$A$2:$C$250,2)</f>
        <v>Bristol Bay</v>
      </c>
      <c r="D3483" t="s">
        <v>82</v>
      </c>
      <c r="E3483" t="s">
        <v>1980</v>
      </c>
      <c r="F3483">
        <v>800</v>
      </c>
    </row>
    <row r="3484" spans="1:9">
      <c r="A3484" t="s">
        <v>1629</v>
      </c>
      <c r="B3484">
        <f>VLOOKUP(A3484,Sheet2!$A$2:$C$250,3)</f>
        <v>118</v>
      </c>
      <c r="C3484" t="str">
        <f>VLOOKUP(A3484,Sheet2!$A$2:$C$250,2)</f>
        <v>Bristol Bay</v>
      </c>
      <c r="D3484" t="s">
        <v>1626</v>
      </c>
      <c r="E3484" t="s">
        <v>3335</v>
      </c>
      <c r="F3484">
        <v>15435</v>
      </c>
    </row>
    <row r="3485" spans="1:9">
      <c r="A3485" t="s">
        <v>1629</v>
      </c>
      <c r="B3485">
        <f>VLOOKUP(A3485,Sheet2!$A$2:$C$250,3)</f>
        <v>118</v>
      </c>
      <c r="C3485" t="str">
        <f>VLOOKUP(A3485,Sheet2!$A$2:$C$250,2)</f>
        <v>Bristol Bay</v>
      </c>
      <c r="D3485" t="s">
        <v>147</v>
      </c>
      <c r="E3485" t="s">
        <v>3232</v>
      </c>
      <c r="F3485">
        <v>2099</v>
      </c>
    </row>
    <row r="3486" spans="1:9">
      <c r="A3486" t="s">
        <v>1629</v>
      </c>
      <c r="B3486">
        <f>VLOOKUP(A3486,Sheet2!$A$2:$C$250,3)</f>
        <v>118</v>
      </c>
      <c r="C3486" t="str">
        <f>VLOOKUP(A3486,Sheet2!$A$2:$C$250,2)</f>
        <v>Bristol Bay</v>
      </c>
      <c r="D3486" t="s">
        <v>1625</v>
      </c>
      <c r="E3486" t="s">
        <v>377</v>
      </c>
    </row>
    <row r="3487" spans="1:9">
      <c r="A3487" t="s">
        <v>2881</v>
      </c>
      <c r="B3487">
        <f>VLOOKUP(A3487,Sheet2!$A$2:$C$250,3)</f>
        <v>118</v>
      </c>
      <c r="C3487" t="str">
        <f>VLOOKUP(A3487,Sheet2!$A$2:$C$250,2)</f>
        <v>Bristol Bay</v>
      </c>
      <c r="D3487" t="s">
        <v>2882</v>
      </c>
      <c r="E3487" t="s">
        <v>1500</v>
      </c>
      <c r="F3487">
        <v>3200</v>
      </c>
      <c r="I3487">
        <v>3787.0173722627737</v>
      </c>
    </row>
    <row r="3488" spans="1:9">
      <c r="A3488" t="s">
        <v>1629</v>
      </c>
      <c r="B3488">
        <f>VLOOKUP(A3488,Sheet2!$A$2:$C$250,3)</f>
        <v>118</v>
      </c>
      <c r="C3488" t="str">
        <f>VLOOKUP(A3488,Sheet2!$A$2:$C$250,2)</f>
        <v>Bristol Bay</v>
      </c>
      <c r="D3488" t="s">
        <v>2883</v>
      </c>
      <c r="E3488" t="s">
        <v>1500</v>
      </c>
    </row>
    <row r="3489" spans="1:11">
      <c r="A3489" t="s">
        <v>1629</v>
      </c>
      <c r="B3489">
        <f>VLOOKUP(A3489,Sheet2!$A$2:$C$250,3)</f>
        <v>118</v>
      </c>
      <c r="C3489" t="str">
        <f>VLOOKUP(A3489,Sheet2!$A$2:$C$250,2)</f>
        <v>Bristol Bay</v>
      </c>
      <c r="D3489" t="s">
        <v>112</v>
      </c>
      <c r="E3489" t="s">
        <v>1500</v>
      </c>
    </row>
    <row r="3490" spans="1:11">
      <c r="A3490" t="s">
        <v>1629</v>
      </c>
      <c r="B3490">
        <f>VLOOKUP(A3490,Sheet2!$A$2:$C$250,3)</f>
        <v>118</v>
      </c>
      <c r="C3490" t="str">
        <f>VLOOKUP(A3490,Sheet2!$A$2:$C$250,2)</f>
        <v>Bristol Bay</v>
      </c>
      <c r="D3490" t="s">
        <v>1623</v>
      </c>
      <c r="E3490" t="s">
        <v>1500</v>
      </c>
    </row>
    <row r="3491" spans="1:11">
      <c r="A3491" t="s">
        <v>1629</v>
      </c>
      <c r="B3491">
        <f>VLOOKUP(A3491,Sheet2!$A$2:$C$250,3)</f>
        <v>118</v>
      </c>
      <c r="C3491" t="str">
        <f>VLOOKUP(A3491,Sheet2!$A$2:$C$250,2)</f>
        <v>Bristol Bay</v>
      </c>
      <c r="D3491" t="s">
        <v>164</v>
      </c>
      <c r="E3491" t="s">
        <v>1500</v>
      </c>
    </row>
    <row r="3492" spans="1:11">
      <c r="A3492" t="s">
        <v>1629</v>
      </c>
      <c r="B3492">
        <f>VLOOKUP(A3492,Sheet2!$A$2:$C$250,3)</f>
        <v>118</v>
      </c>
      <c r="C3492" t="str">
        <f>VLOOKUP(A3492,Sheet2!$A$2:$C$250,2)</f>
        <v>Bristol Bay</v>
      </c>
      <c r="D3492" t="s">
        <v>1622</v>
      </c>
      <c r="E3492" t="s">
        <v>2424</v>
      </c>
    </row>
    <row r="3493" spans="1:11">
      <c r="A3493" t="s">
        <v>1629</v>
      </c>
      <c r="B3493">
        <f>VLOOKUP(A3493,Sheet2!$A$2:$C$250,3)</f>
        <v>118</v>
      </c>
      <c r="C3493" t="str">
        <f>VLOOKUP(A3493,Sheet2!$A$2:$C$250,2)</f>
        <v>Bristol Bay</v>
      </c>
      <c r="D3493" t="s">
        <v>1627</v>
      </c>
      <c r="E3493" t="s">
        <v>2424</v>
      </c>
    </row>
    <row r="3494" spans="1:11">
      <c r="A3494" t="s">
        <v>1629</v>
      </c>
      <c r="B3494">
        <f>VLOOKUP(A3494,Sheet2!$A$2:$C$250,3)</f>
        <v>118</v>
      </c>
      <c r="C3494" t="str">
        <f>VLOOKUP(A3494,Sheet2!$A$2:$C$250,2)</f>
        <v>Bristol Bay</v>
      </c>
      <c r="D3494" t="s">
        <v>1628</v>
      </c>
      <c r="E3494" t="s">
        <v>2424</v>
      </c>
    </row>
    <row r="3495" spans="1:11">
      <c r="A3495" t="s">
        <v>1629</v>
      </c>
      <c r="B3495">
        <f>VLOOKUP(A3495,Sheet2!$A$2:$C$250,3)</f>
        <v>118</v>
      </c>
      <c r="C3495" t="str">
        <f>VLOOKUP(A3495,Sheet2!$A$2:$C$250,2)</f>
        <v>Bristol Bay</v>
      </c>
      <c r="D3495" t="s">
        <v>2324</v>
      </c>
      <c r="E3495" t="s">
        <v>213</v>
      </c>
      <c r="F3495">
        <v>3200</v>
      </c>
    </row>
    <row r="3496" spans="1:11">
      <c r="A3496" t="s">
        <v>1629</v>
      </c>
      <c r="B3496">
        <f>VLOOKUP(A3496,Sheet2!$A$2:$C$250,3)</f>
        <v>118</v>
      </c>
      <c r="C3496" t="str">
        <f>VLOOKUP(A3496,Sheet2!$A$2:$C$250,2)</f>
        <v>Bristol Bay</v>
      </c>
      <c r="D3496" t="s">
        <v>1624</v>
      </c>
      <c r="E3496" t="s">
        <v>2194</v>
      </c>
    </row>
    <row r="3497" spans="1:11">
      <c r="A3497" t="s">
        <v>1629</v>
      </c>
      <c r="B3497">
        <f>VLOOKUP(A3497,Sheet2!$A$2:$C$250,3)</f>
        <v>118</v>
      </c>
      <c r="C3497" t="str">
        <f>VLOOKUP(A3497,Sheet2!$A$2:$C$250,2)</f>
        <v>Bristol Bay</v>
      </c>
      <c r="D3497" t="s">
        <v>246</v>
      </c>
      <c r="E3497" t="s">
        <v>2194</v>
      </c>
    </row>
    <row r="3498" spans="1:11">
      <c r="A3498" t="s">
        <v>1629</v>
      </c>
      <c r="B3498">
        <f>VLOOKUP(A3498,Sheet2!$A$2:$C$250,3)</f>
        <v>118</v>
      </c>
      <c r="C3498" t="str">
        <f>VLOOKUP(A3498,Sheet2!$A$2:$C$250,2)</f>
        <v>Bristol Bay</v>
      </c>
      <c r="D3498" t="s">
        <v>252</v>
      </c>
      <c r="E3498" t="s">
        <v>1980</v>
      </c>
      <c r="F3498">
        <v>336</v>
      </c>
    </row>
    <row r="3499" spans="1:11">
      <c r="A3499" t="s">
        <v>772</v>
      </c>
      <c r="B3499">
        <f>VLOOKUP(A3499,Sheet2!$A$2:$C$250,3)</f>
        <v>188</v>
      </c>
      <c r="C3499" t="str">
        <f>VLOOKUP(A3499,Sheet2!$A$2:$C$250,2)</f>
        <v>Kodiak</v>
      </c>
      <c r="D3499" t="s">
        <v>779</v>
      </c>
      <c r="E3499" t="s">
        <v>3615</v>
      </c>
    </row>
    <row r="3500" spans="1:11">
      <c r="A3500" t="s">
        <v>772</v>
      </c>
      <c r="B3500">
        <f>VLOOKUP(A3500,Sheet2!$A$2:$C$250,3)</f>
        <v>188</v>
      </c>
      <c r="C3500" t="str">
        <f>VLOOKUP(A3500,Sheet2!$A$2:$C$250,2)</f>
        <v>Kodiak</v>
      </c>
      <c r="D3500" t="s">
        <v>785</v>
      </c>
      <c r="E3500" t="s">
        <v>3615</v>
      </c>
    </row>
    <row r="3501" spans="1:11">
      <c r="A3501" t="s">
        <v>772</v>
      </c>
      <c r="B3501">
        <f>VLOOKUP(A3501,Sheet2!$A$2:$C$250,3)</f>
        <v>188</v>
      </c>
      <c r="C3501" t="str">
        <f>VLOOKUP(A3501,Sheet2!$A$2:$C$250,2)</f>
        <v>Kodiak</v>
      </c>
      <c r="D3501" t="s">
        <v>791</v>
      </c>
      <c r="E3501" t="s">
        <v>3615</v>
      </c>
    </row>
    <row r="3502" spans="1:11">
      <c r="A3502" t="s">
        <v>772</v>
      </c>
      <c r="B3502">
        <f>VLOOKUP(A3502,Sheet2!$A$2:$C$250,3)</f>
        <v>188</v>
      </c>
      <c r="C3502" t="str">
        <f>VLOOKUP(A3502,Sheet2!$A$2:$C$250,2)</f>
        <v>Kodiak</v>
      </c>
      <c r="D3502" t="s">
        <v>786</v>
      </c>
      <c r="E3502" t="s">
        <v>3335</v>
      </c>
      <c r="F3502">
        <v>21697</v>
      </c>
      <c r="I3502">
        <v>8030</v>
      </c>
      <c r="K3502">
        <v>105760</v>
      </c>
    </row>
    <row r="3503" spans="1:11">
      <c r="A3503" t="s">
        <v>772</v>
      </c>
      <c r="B3503">
        <f>VLOOKUP(A3503,Sheet2!$A$2:$C$250,3)</f>
        <v>188</v>
      </c>
      <c r="C3503" t="str">
        <f>VLOOKUP(A3503,Sheet2!$A$2:$C$250,2)</f>
        <v>Kodiak</v>
      </c>
      <c r="D3503" t="s">
        <v>28</v>
      </c>
      <c r="E3503" t="s">
        <v>3232</v>
      </c>
      <c r="F3503">
        <v>2552</v>
      </c>
    </row>
    <row r="3504" spans="1:11">
      <c r="A3504" t="s">
        <v>3155</v>
      </c>
      <c r="B3504">
        <f>VLOOKUP(A3504,Sheet2!$A$2:$C$250,3)</f>
        <v>188</v>
      </c>
      <c r="C3504" t="str">
        <f>VLOOKUP(A3504,Sheet2!$A$2:$C$250,2)</f>
        <v>Kodiak</v>
      </c>
      <c r="D3504" t="s">
        <v>3156</v>
      </c>
      <c r="E3504" t="s">
        <v>377</v>
      </c>
      <c r="F3504">
        <v>1681</v>
      </c>
      <c r="I3504">
        <v>145.99625839416058</v>
      </c>
      <c r="K3504">
        <v>8459.0761309999998</v>
      </c>
    </row>
    <row r="3505" spans="1:11">
      <c r="A3505" t="s">
        <v>3155</v>
      </c>
      <c r="B3505">
        <f>VLOOKUP(A3505,Sheet2!$A$2:$C$250,3)</f>
        <v>188</v>
      </c>
      <c r="C3505" t="str">
        <f>VLOOKUP(A3505,Sheet2!$A$2:$C$250,2)</f>
        <v>Kodiak</v>
      </c>
      <c r="D3505" t="s">
        <v>3157</v>
      </c>
      <c r="E3505" t="s">
        <v>377</v>
      </c>
      <c r="F3505">
        <v>1700</v>
      </c>
      <c r="I3505">
        <v>505.69489051094888</v>
      </c>
      <c r="K3505">
        <v>6142.0552779999998</v>
      </c>
    </row>
    <row r="3506" spans="1:11">
      <c r="A3506" t="s">
        <v>3155</v>
      </c>
      <c r="B3506">
        <f>VLOOKUP(A3506,Sheet2!$A$2:$C$250,3)</f>
        <v>188</v>
      </c>
      <c r="C3506" t="str">
        <f>VLOOKUP(A3506,Sheet2!$A$2:$C$250,2)</f>
        <v>Kodiak</v>
      </c>
      <c r="D3506" t="s">
        <v>3158</v>
      </c>
      <c r="E3506" t="s">
        <v>377</v>
      </c>
      <c r="F3506">
        <v>2000</v>
      </c>
      <c r="I3506">
        <v>375.67007299270074</v>
      </c>
      <c r="K3506">
        <v>5285.5475694999996</v>
      </c>
    </row>
    <row r="3507" spans="1:11">
      <c r="A3507" t="s">
        <v>3155</v>
      </c>
      <c r="B3507">
        <f>VLOOKUP(A3507,Sheet2!$A$2:$C$250,3)</f>
        <v>188</v>
      </c>
      <c r="C3507" t="str">
        <f>VLOOKUP(A3507,Sheet2!$A$2:$C$250,2)</f>
        <v>Kodiak</v>
      </c>
      <c r="D3507" t="s">
        <v>3159</v>
      </c>
      <c r="E3507" t="s">
        <v>377</v>
      </c>
      <c r="F3507">
        <v>3500</v>
      </c>
      <c r="I3507">
        <v>315.54744525547443</v>
      </c>
      <c r="K3507">
        <v>2163.0194669999996</v>
      </c>
    </row>
    <row r="3508" spans="1:11">
      <c r="A3508" t="s">
        <v>772</v>
      </c>
      <c r="B3508">
        <f>VLOOKUP(A3508,Sheet2!$A$2:$C$250,3)</f>
        <v>188</v>
      </c>
      <c r="C3508" t="str">
        <f>VLOOKUP(A3508,Sheet2!$A$2:$C$250,2)</f>
        <v>Kodiak</v>
      </c>
      <c r="D3508" t="s">
        <v>781</v>
      </c>
      <c r="E3508" t="s">
        <v>377</v>
      </c>
      <c r="F3508">
        <v>4800</v>
      </c>
      <c r="G3508" t="s">
        <v>782</v>
      </c>
      <c r="H3508" t="s">
        <v>783</v>
      </c>
    </row>
    <row r="3509" spans="1:11">
      <c r="A3509" t="s">
        <v>772</v>
      </c>
      <c r="B3509">
        <f>VLOOKUP(A3509,Sheet2!$A$2:$C$250,3)</f>
        <v>188</v>
      </c>
      <c r="C3509" t="str">
        <f>VLOOKUP(A3509,Sheet2!$A$2:$C$250,2)</f>
        <v>Kodiak</v>
      </c>
      <c r="D3509" t="s">
        <v>5</v>
      </c>
      <c r="E3509" t="s">
        <v>377</v>
      </c>
    </row>
    <row r="3510" spans="1:11">
      <c r="A3510" t="s">
        <v>772</v>
      </c>
      <c r="B3510">
        <f>VLOOKUP(A3510,Sheet2!$A$2:$C$250,3)</f>
        <v>188</v>
      </c>
      <c r="C3510" t="str">
        <f>VLOOKUP(A3510,Sheet2!$A$2:$C$250,2)</f>
        <v>Kodiak</v>
      </c>
      <c r="D3510" t="s">
        <v>37</v>
      </c>
      <c r="E3510" t="s">
        <v>377</v>
      </c>
    </row>
    <row r="3511" spans="1:11">
      <c r="A3511" t="s">
        <v>772</v>
      </c>
      <c r="B3511">
        <f>VLOOKUP(A3511,Sheet2!$A$2:$C$250,3)</f>
        <v>188</v>
      </c>
      <c r="C3511" t="str">
        <f>VLOOKUP(A3511,Sheet2!$A$2:$C$250,2)</f>
        <v>Kodiak</v>
      </c>
      <c r="D3511" t="s">
        <v>112</v>
      </c>
      <c r="E3511" t="s">
        <v>1500</v>
      </c>
      <c r="F3511">
        <v>1681</v>
      </c>
    </row>
    <row r="3512" spans="1:11">
      <c r="A3512" t="s">
        <v>772</v>
      </c>
      <c r="B3512">
        <f>VLOOKUP(A3512,Sheet2!$A$2:$C$250,3)</f>
        <v>188</v>
      </c>
      <c r="C3512" t="str">
        <f>VLOOKUP(A3512,Sheet2!$A$2:$C$250,2)</f>
        <v>Kodiak</v>
      </c>
      <c r="D3512" t="s">
        <v>777</v>
      </c>
      <c r="E3512" t="s">
        <v>1500</v>
      </c>
      <c r="F3512">
        <v>2076</v>
      </c>
    </row>
    <row r="3513" spans="1:11">
      <c r="A3513" t="s">
        <v>772</v>
      </c>
      <c r="B3513">
        <f>VLOOKUP(A3513,Sheet2!$A$2:$C$250,3)</f>
        <v>188</v>
      </c>
      <c r="C3513" t="str">
        <f>VLOOKUP(A3513,Sheet2!$A$2:$C$250,2)</f>
        <v>Kodiak</v>
      </c>
      <c r="D3513" t="s">
        <v>788</v>
      </c>
      <c r="E3513" t="s">
        <v>1500</v>
      </c>
      <c r="F3513">
        <v>5200</v>
      </c>
    </row>
    <row r="3514" spans="1:11">
      <c r="A3514" t="s">
        <v>772</v>
      </c>
      <c r="B3514">
        <f>VLOOKUP(A3514,Sheet2!$A$2:$C$250,3)</f>
        <v>188</v>
      </c>
      <c r="C3514" t="str">
        <f>VLOOKUP(A3514,Sheet2!$A$2:$C$250,2)</f>
        <v>Kodiak</v>
      </c>
      <c r="D3514" t="s">
        <v>773</v>
      </c>
      <c r="E3514" t="s">
        <v>1500</v>
      </c>
    </row>
    <row r="3515" spans="1:11">
      <c r="A3515" t="s">
        <v>772</v>
      </c>
      <c r="B3515">
        <f>VLOOKUP(A3515,Sheet2!$A$2:$C$250,3)</f>
        <v>188</v>
      </c>
      <c r="C3515" t="str">
        <f>VLOOKUP(A3515,Sheet2!$A$2:$C$250,2)</f>
        <v>Kodiak</v>
      </c>
      <c r="D3515" t="s">
        <v>774</v>
      </c>
      <c r="E3515" t="s">
        <v>1500</v>
      </c>
    </row>
    <row r="3516" spans="1:11">
      <c r="A3516" t="s">
        <v>772</v>
      </c>
      <c r="B3516">
        <f>VLOOKUP(A3516,Sheet2!$A$2:$C$250,3)</f>
        <v>188</v>
      </c>
      <c r="C3516" t="str">
        <f>VLOOKUP(A3516,Sheet2!$A$2:$C$250,2)</f>
        <v>Kodiak</v>
      </c>
      <c r="D3516" t="s">
        <v>775</v>
      </c>
      <c r="E3516" t="s">
        <v>1500</v>
      </c>
    </row>
    <row r="3517" spans="1:11">
      <c r="A3517" t="s">
        <v>772</v>
      </c>
      <c r="B3517">
        <f>VLOOKUP(A3517,Sheet2!$A$2:$C$250,3)</f>
        <v>188</v>
      </c>
      <c r="C3517" t="str">
        <f>VLOOKUP(A3517,Sheet2!$A$2:$C$250,2)</f>
        <v>Kodiak</v>
      </c>
      <c r="D3517" t="s">
        <v>776</v>
      </c>
      <c r="E3517" t="s">
        <v>1500</v>
      </c>
    </row>
    <row r="3518" spans="1:11">
      <c r="A3518" t="s">
        <v>772</v>
      </c>
      <c r="B3518">
        <f>VLOOKUP(A3518,Sheet2!$A$2:$C$250,3)</f>
        <v>188</v>
      </c>
      <c r="C3518" t="str">
        <f>VLOOKUP(A3518,Sheet2!$A$2:$C$250,2)</f>
        <v>Kodiak</v>
      </c>
      <c r="D3518" t="s">
        <v>2884</v>
      </c>
      <c r="E3518" t="s">
        <v>1500</v>
      </c>
    </row>
    <row r="3519" spans="1:11">
      <c r="A3519" t="s">
        <v>772</v>
      </c>
      <c r="B3519">
        <f>VLOOKUP(A3519,Sheet2!$A$2:$C$250,3)</f>
        <v>188</v>
      </c>
      <c r="C3519" t="str">
        <f>VLOOKUP(A3519,Sheet2!$A$2:$C$250,2)</f>
        <v>Kodiak</v>
      </c>
      <c r="D3519" t="s">
        <v>780</v>
      </c>
      <c r="E3519" t="s">
        <v>1500</v>
      </c>
    </row>
    <row r="3520" spans="1:11">
      <c r="A3520" t="s">
        <v>772</v>
      </c>
      <c r="B3520">
        <f>VLOOKUP(A3520,Sheet2!$A$2:$C$250,3)</f>
        <v>188</v>
      </c>
      <c r="C3520" t="str">
        <f>VLOOKUP(A3520,Sheet2!$A$2:$C$250,2)</f>
        <v>Kodiak</v>
      </c>
      <c r="D3520" t="s">
        <v>2885</v>
      </c>
      <c r="E3520" t="s">
        <v>1500</v>
      </c>
    </row>
    <row r="3521" spans="1:9">
      <c r="A3521" t="s">
        <v>772</v>
      </c>
      <c r="B3521">
        <f>VLOOKUP(A3521,Sheet2!$A$2:$C$250,3)</f>
        <v>188</v>
      </c>
      <c r="C3521" t="str">
        <f>VLOOKUP(A3521,Sheet2!$A$2:$C$250,2)</f>
        <v>Kodiak</v>
      </c>
      <c r="D3521" t="s">
        <v>787</v>
      </c>
      <c r="E3521" t="s">
        <v>1500</v>
      </c>
    </row>
    <row r="3522" spans="1:9">
      <c r="A3522" t="s">
        <v>772</v>
      </c>
      <c r="B3522">
        <f>VLOOKUP(A3522,Sheet2!$A$2:$C$250,3)</f>
        <v>188</v>
      </c>
      <c r="C3522" t="str">
        <f>VLOOKUP(A3522,Sheet2!$A$2:$C$250,2)</f>
        <v>Kodiak</v>
      </c>
      <c r="D3522" t="s">
        <v>789</v>
      </c>
      <c r="E3522" t="s">
        <v>2424</v>
      </c>
      <c r="F3522">
        <v>1152</v>
      </c>
    </row>
    <row r="3523" spans="1:9">
      <c r="A3523" t="s">
        <v>772</v>
      </c>
      <c r="B3523">
        <f>VLOOKUP(A3523,Sheet2!$A$2:$C$250,3)</f>
        <v>188</v>
      </c>
      <c r="C3523" t="str">
        <f>VLOOKUP(A3523,Sheet2!$A$2:$C$250,2)</f>
        <v>Kodiak</v>
      </c>
      <c r="D3523" t="s">
        <v>778</v>
      </c>
      <c r="E3523" t="s">
        <v>2424</v>
      </c>
    </row>
    <row r="3524" spans="1:9">
      <c r="A3524" t="s">
        <v>772</v>
      </c>
      <c r="B3524">
        <f>VLOOKUP(A3524,Sheet2!$A$2:$C$250,3)</f>
        <v>188</v>
      </c>
      <c r="C3524" t="str">
        <f>VLOOKUP(A3524,Sheet2!$A$2:$C$250,2)</f>
        <v>Kodiak</v>
      </c>
      <c r="D3524" t="s">
        <v>778</v>
      </c>
      <c r="E3524" t="s">
        <v>2424</v>
      </c>
    </row>
    <row r="3525" spans="1:9">
      <c r="A3525" t="s">
        <v>772</v>
      </c>
      <c r="B3525">
        <f>VLOOKUP(A3525,Sheet2!$A$2:$C$250,3)</f>
        <v>188</v>
      </c>
      <c r="C3525" t="str">
        <f>VLOOKUP(A3525,Sheet2!$A$2:$C$250,2)</f>
        <v>Kodiak</v>
      </c>
      <c r="D3525" t="s">
        <v>97</v>
      </c>
      <c r="E3525" t="s">
        <v>2424</v>
      </c>
    </row>
    <row r="3526" spans="1:9">
      <c r="A3526" t="s">
        <v>772</v>
      </c>
      <c r="B3526">
        <f>VLOOKUP(A3526,Sheet2!$A$2:$C$250,3)</f>
        <v>188</v>
      </c>
      <c r="C3526" t="str">
        <f>VLOOKUP(A3526,Sheet2!$A$2:$C$250,2)</f>
        <v>Kodiak</v>
      </c>
      <c r="D3526" t="s">
        <v>2397</v>
      </c>
      <c r="E3526" t="s">
        <v>213</v>
      </c>
    </row>
    <row r="3527" spans="1:9">
      <c r="A3527" t="s">
        <v>772</v>
      </c>
      <c r="B3527">
        <f>VLOOKUP(A3527,Sheet2!$A$2:$C$250,3)</f>
        <v>188</v>
      </c>
      <c r="C3527" t="str">
        <f>VLOOKUP(A3527,Sheet2!$A$2:$C$250,2)</f>
        <v>Kodiak</v>
      </c>
      <c r="D3527" t="s">
        <v>2215</v>
      </c>
      <c r="E3527" t="s">
        <v>2194</v>
      </c>
    </row>
    <row r="3528" spans="1:9">
      <c r="A3528" t="s">
        <v>772</v>
      </c>
      <c r="B3528">
        <f>VLOOKUP(A3528,Sheet2!$A$2:$C$250,3)</f>
        <v>188</v>
      </c>
      <c r="C3528" t="str">
        <f>VLOOKUP(A3528,Sheet2!$A$2:$C$250,2)</f>
        <v>Kodiak</v>
      </c>
      <c r="D3528" t="s">
        <v>1148</v>
      </c>
      <c r="E3528" t="s">
        <v>1980</v>
      </c>
      <c r="F3528">
        <v>480</v>
      </c>
    </row>
    <row r="3529" spans="1:9">
      <c r="A3529" t="s">
        <v>772</v>
      </c>
      <c r="B3529">
        <f>VLOOKUP(A3529,Sheet2!$A$2:$C$250,3)</f>
        <v>188</v>
      </c>
      <c r="C3529" t="str">
        <f>VLOOKUP(A3529,Sheet2!$A$2:$C$250,2)</f>
        <v>Kodiak</v>
      </c>
      <c r="D3529" t="s">
        <v>233</v>
      </c>
      <c r="E3529" t="s">
        <v>1980</v>
      </c>
      <c r="F3529">
        <v>864</v>
      </c>
    </row>
    <row r="3530" spans="1:9">
      <c r="A3530" t="s">
        <v>772</v>
      </c>
      <c r="B3530">
        <f>VLOOKUP(A3530,Sheet2!$A$2:$C$250,3)</f>
        <v>188</v>
      </c>
      <c r="C3530" t="str">
        <f>VLOOKUP(A3530,Sheet2!$A$2:$C$250,2)</f>
        <v>Kodiak</v>
      </c>
      <c r="D3530" t="s">
        <v>784</v>
      </c>
      <c r="E3530" t="s">
        <v>65</v>
      </c>
      <c r="F3530">
        <v>1410</v>
      </c>
    </row>
    <row r="3531" spans="1:9">
      <c r="A3531" t="s">
        <v>772</v>
      </c>
      <c r="B3531">
        <f>VLOOKUP(A3531,Sheet2!$A$2:$C$250,3)</f>
        <v>188</v>
      </c>
      <c r="C3531" t="str">
        <f>VLOOKUP(A3531,Sheet2!$A$2:$C$250,2)</f>
        <v>Kodiak</v>
      </c>
      <c r="D3531" t="s">
        <v>790</v>
      </c>
      <c r="E3531" t="s">
        <v>65</v>
      </c>
    </row>
    <row r="3532" spans="1:9">
      <c r="A3532" t="s">
        <v>2216</v>
      </c>
      <c r="B3532">
        <f>VLOOKUP(A3532,Sheet2!$A$2:$C$250,3)</f>
        <v>57</v>
      </c>
      <c r="C3532" t="str">
        <f>VLOOKUP(A3532,Sheet2!$A$2:$C$250,2)</f>
        <v>Southeast</v>
      </c>
      <c r="D3532" t="s">
        <v>3538</v>
      </c>
      <c r="E3532" t="s">
        <v>3335</v>
      </c>
      <c r="F3532">
        <v>2302</v>
      </c>
      <c r="I3532">
        <v>2592</v>
      </c>
    </row>
    <row r="3533" spans="1:9">
      <c r="A3533" t="s">
        <v>2216</v>
      </c>
      <c r="B3533">
        <f>VLOOKUP(A3533,Sheet2!$A$2:$C$250,3)</f>
        <v>57</v>
      </c>
      <c r="C3533" t="str">
        <f>VLOOKUP(A3533,Sheet2!$A$2:$C$250,2)</f>
        <v>Southeast</v>
      </c>
      <c r="D3533" t="s">
        <v>2564</v>
      </c>
      <c r="E3533" t="s">
        <v>377</v>
      </c>
      <c r="F3533">
        <v>2000</v>
      </c>
      <c r="I3533">
        <v>375</v>
      </c>
    </row>
    <row r="3534" spans="1:9">
      <c r="A3534" t="s">
        <v>2216</v>
      </c>
      <c r="B3534">
        <f>VLOOKUP(A3534,Sheet2!$A$2:$C$250,3)</f>
        <v>57</v>
      </c>
      <c r="C3534" t="str">
        <f>VLOOKUP(A3534,Sheet2!$A$2:$C$250,2)</f>
        <v>Southeast</v>
      </c>
      <c r="D3534" t="s">
        <v>254</v>
      </c>
      <c r="E3534" t="s">
        <v>2194</v>
      </c>
      <c r="F3534">
        <v>9000</v>
      </c>
      <c r="I3534">
        <v>26280</v>
      </c>
    </row>
    <row r="3535" spans="1:9">
      <c r="A3535" t="s">
        <v>2133</v>
      </c>
      <c r="B3535">
        <f>VLOOKUP(A3535,Sheet2!$A$2:$C$250,3)</f>
        <v>2</v>
      </c>
      <c r="C3535" t="str">
        <f>VLOOKUP(A3535,Sheet2!$A$2:$C$250,2)</f>
        <v>Bristol Bay</v>
      </c>
      <c r="D3535" t="s">
        <v>3647</v>
      </c>
      <c r="E3535" t="s">
        <v>3615</v>
      </c>
    </row>
    <row r="3536" spans="1:9">
      <c r="A3536" t="s">
        <v>2133</v>
      </c>
      <c r="B3536">
        <f>VLOOKUP(A3536,Sheet2!$A$2:$C$250,3)</f>
        <v>2</v>
      </c>
      <c r="C3536" t="str">
        <f>VLOOKUP(A3536,Sheet2!$A$2:$C$250,2)</f>
        <v>Bristol Bay</v>
      </c>
      <c r="E3536" t="s">
        <v>3335</v>
      </c>
      <c r="F3536">
        <v>2731</v>
      </c>
    </row>
    <row r="3537" spans="1:11">
      <c r="A3537" t="s">
        <v>2133</v>
      </c>
      <c r="B3537">
        <f>VLOOKUP(A3537,Sheet2!$A$2:$C$250,3)</f>
        <v>2</v>
      </c>
      <c r="C3537" t="str">
        <f>VLOOKUP(A3537,Sheet2!$A$2:$C$250,2)</f>
        <v>Bristol Bay</v>
      </c>
      <c r="D3537" t="s">
        <v>2886</v>
      </c>
      <c r="E3537" t="s">
        <v>1500</v>
      </c>
      <c r="F3537">
        <v>7250</v>
      </c>
    </row>
    <row r="3538" spans="1:11">
      <c r="A3538" t="s">
        <v>2133</v>
      </c>
      <c r="B3538">
        <f>VLOOKUP(A3538,Sheet2!$A$2:$C$250,3)</f>
        <v>2</v>
      </c>
      <c r="C3538" t="str">
        <f>VLOOKUP(A3538,Sheet2!$A$2:$C$250,2)</f>
        <v>Bristol Bay</v>
      </c>
      <c r="D3538" t="s">
        <v>82</v>
      </c>
      <c r="E3538" t="s">
        <v>1980</v>
      </c>
      <c r="F3538">
        <v>1104</v>
      </c>
    </row>
    <row r="3539" spans="1:11">
      <c r="A3539" t="s">
        <v>479</v>
      </c>
      <c r="B3539">
        <f>VLOOKUP(A3539,Sheet2!$A$2:$C$250,3)</f>
        <v>690</v>
      </c>
      <c r="C3539" t="str">
        <f>VLOOKUP(A3539,Sheet2!$A$2:$C$250,2)</f>
        <v>Lower Yukon-Kuskokwim</v>
      </c>
      <c r="D3539" t="s">
        <v>485</v>
      </c>
      <c r="E3539" t="s">
        <v>3335</v>
      </c>
      <c r="F3539">
        <v>2400</v>
      </c>
      <c r="I3539">
        <v>1000</v>
      </c>
    </row>
    <row r="3540" spans="1:11">
      <c r="A3540" t="s">
        <v>479</v>
      </c>
      <c r="B3540">
        <f>VLOOKUP(A3540,Sheet2!$A$2:$C$250,3)</f>
        <v>690</v>
      </c>
      <c r="C3540" t="str">
        <f>VLOOKUP(A3540,Sheet2!$A$2:$C$250,2)</f>
        <v>Lower Yukon-Kuskokwim</v>
      </c>
      <c r="D3540" t="s">
        <v>484</v>
      </c>
      <c r="E3540" t="s">
        <v>3335</v>
      </c>
      <c r="F3540">
        <v>24634</v>
      </c>
    </row>
    <row r="3541" spans="1:11">
      <c r="A3541" t="s">
        <v>479</v>
      </c>
      <c r="B3541">
        <f>VLOOKUP(A3541,Sheet2!$A$2:$C$250,3)</f>
        <v>690</v>
      </c>
      <c r="C3541" t="str">
        <f>VLOOKUP(A3541,Sheet2!$A$2:$C$250,2)</f>
        <v>Lower Yukon-Kuskokwim</v>
      </c>
      <c r="D3541" t="s">
        <v>482</v>
      </c>
      <c r="E3541" t="s">
        <v>1500</v>
      </c>
      <c r="F3541">
        <v>1200</v>
      </c>
    </row>
    <row r="3542" spans="1:11">
      <c r="A3542" t="s">
        <v>479</v>
      </c>
      <c r="B3542">
        <f>VLOOKUP(A3542,Sheet2!$A$2:$C$250,3)</f>
        <v>690</v>
      </c>
      <c r="C3542" t="str">
        <f>VLOOKUP(A3542,Sheet2!$A$2:$C$250,2)</f>
        <v>Lower Yukon-Kuskokwim</v>
      </c>
      <c r="D3542" t="s">
        <v>480</v>
      </c>
      <c r="E3542" t="s">
        <v>1500</v>
      </c>
      <c r="F3542">
        <v>1920</v>
      </c>
      <c r="G3542" t="s">
        <v>11</v>
      </c>
    </row>
    <row r="3543" spans="1:11">
      <c r="A3543" t="s">
        <v>479</v>
      </c>
      <c r="B3543">
        <f>VLOOKUP(A3543,Sheet2!$A$2:$C$250,3)</f>
        <v>690</v>
      </c>
      <c r="C3543" t="str">
        <f>VLOOKUP(A3543,Sheet2!$A$2:$C$250,2)</f>
        <v>Lower Yukon-Kuskokwim</v>
      </c>
      <c r="D3543" t="s">
        <v>481</v>
      </c>
      <c r="E3543" t="s">
        <v>2424</v>
      </c>
      <c r="F3543">
        <v>1200</v>
      </c>
      <c r="I3543">
        <v>600</v>
      </c>
    </row>
    <row r="3544" spans="1:11">
      <c r="A3544" t="s">
        <v>2398</v>
      </c>
      <c r="B3544">
        <f>VLOOKUP(A3544,Sheet2!$A$2:$C$250,3)</f>
        <v>690</v>
      </c>
      <c r="C3544" t="str">
        <f>VLOOKUP(A3544,Sheet2!$A$2:$C$250,2)</f>
        <v>Lower Yukon-Kuskokwim</v>
      </c>
      <c r="D3544" t="s">
        <v>2399</v>
      </c>
      <c r="E3544" t="s">
        <v>213</v>
      </c>
      <c r="F3544">
        <v>1104</v>
      </c>
      <c r="I3544">
        <v>456.70072992700727</v>
      </c>
      <c r="K3544">
        <v>4882.5439424999995</v>
      </c>
    </row>
    <row r="3545" spans="1:11">
      <c r="A3545" t="s">
        <v>479</v>
      </c>
      <c r="B3545">
        <f>VLOOKUP(A3545,Sheet2!$A$2:$C$250,3)</f>
        <v>690</v>
      </c>
      <c r="C3545" t="str">
        <f>VLOOKUP(A3545,Sheet2!$A$2:$C$250,2)</f>
        <v>Lower Yukon-Kuskokwim</v>
      </c>
      <c r="D3545" t="s">
        <v>483</v>
      </c>
      <c r="E3545" t="s">
        <v>213</v>
      </c>
      <c r="F3545">
        <v>1196</v>
      </c>
      <c r="I3545">
        <v>600</v>
      </c>
    </row>
    <row r="3546" spans="1:11">
      <c r="A3546" t="s">
        <v>479</v>
      </c>
      <c r="B3546">
        <f>VLOOKUP(A3546,Sheet2!$A$2:$C$250,3)</f>
        <v>690</v>
      </c>
      <c r="C3546" t="str">
        <f>VLOOKUP(A3546,Sheet2!$A$2:$C$250,2)</f>
        <v>Lower Yukon-Kuskokwim</v>
      </c>
      <c r="D3546" t="s">
        <v>487</v>
      </c>
      <c r="E3546" t="s">
        <v>65</v>
      </c>
      <c r="F3546">
        <v>1800</v>
      </c>
      <c r="I3546">
        <v>1000</v>
      </c>
    </row>
    <row r="3547" spans="1:11">
      <c r="A3547" t="s">
        <v>479</v>
      </c>
      <c r="B3547">
        <f>VLOOKUP(A3547,Sheet2!$A$2:$C$250,3)</f>
        <v>690</v>
      </c>
      <c r="C3547" t="str">
        <f>VLOOKUP(A3547,Sheet2!$A$2:$C$250,2)</f>
        <v>Lower Yukon-Kuskokwim</v>
      </c>
      <c r="D3547" t="s">
        <v>486</v>
      </c>
      <c r="E3547" t="s">
        <v>65</v>
      </c>
      <c r="F3547">
        <v>3040</v>
      </c>
      <c r="G3547" t="s">
        <v>11</v>
      </c>
    </row>
    <row r="3548" spans="1:11">
      <c r="A3548" t="s">
        <v>479</v>
      </c>
      <c r="B3548">
        <f>VLOOKUP(A3548,Sheet2!$A$2:$C$250,3)</f>
        <v>690</v>
      </c>
      <c r="C3548" t="str">
        <f>VLOOKUP(A3548,Sheet2!$A$2:$C$250,2)</f>
        <v>Lower Yukon-Kuskokwim</v>
      </c>
      <c r="D3548" t="s">
        <v>66</v>
      </c>
      <c r="E3548" t="s">
        <v>65</v>
      </c>
      <c r="F3548">
        <v>3072</v>
      </c>
      <c r="G3548" t="s">
        <v>11</v>
      </c>
    </row>
    <row r="3549" spans="1:11">
      <c r="A3549" t="s">
        <v>1146</v>
      </c>
      <c r="B3549">
        <f>VLOOKUP(A3549,Sheet2!$A$2:$C$250,3)</f>
        <v>32</v>
      </c>
      <c r="C3549" t="str">
        <f>VLOOKUP(A3549,Sheet2!$A$2:$C$250,2)</f>
        <v>Yukon-Koyukuk/Upper Tanana</v>
      </c>
      <c r="D3549" t="s">
        <v>1145</v>
      </c>
      <c r="E3549" t="s">
        <v>3335</v>
      </c>
      <c r="F3549">
        <v>7200</v>
      </c>
    </row>
    <row r="3550" spans="1:11">
      <c r="A3550" t="s">
        <v>1146</v>
      </c>
      <c r="B3550">
        <f>VLOOKUP(A3550,Sheet2!$A$2:$C$250,3)</f>
        <v>32</v>
      </c>
      <c r="C3550" t="str">
        <f>VLOOKUP(A3550,Sheet2!$A$2:$C$250,2)</f>
        <v>Yukon-Koyukuk/Upper Tanana</v>
      </c>
      <c r="D3550" t="s">
        <v>147</v>
      </c>
      <c r="E3550" t="s">
        <v>3232</v>
      </c>
      <c r="F3550">
        <v>672</v>
      </c>
      <c r="G3550" t="s">
        <v>1144</v>
      </c>
      <c r="H3550" t="s">
        <v>1144</v>
      </c>
    </row>
    <row r="3551" spans="1:11">
      <c r="A3551" t="s">
        <v>1146</v>
      </c>
      <c r="B3551">
        <f>VLOOKUP(A3551,Sheet2!$A$2:$C$250,3)</f>
        <v>32</v>
      </c>
      <c r="C3551" t="str">
        <f>VLOOKUP(A3551,Sheet2!$A$2:$C$250,2)</f>
        <v>Yukon-Koyukuk/Upper Tanana</v>
      </c>
      <c r="D3551" t="s">
        <v>37</v>
      </c>
      <c r="E3551" t="s">
        <v>377</v>
      </c>
      <c r="F3551">
        <v>1020</v>
      </c>
      <c r="G3551" t="s">
        <v>1144</v>
      </c>
      <c r="H3551" t="s">
        <v>1144</v>
      </c>
    </row>
    <row r="3552" spans="1:11">
      <c r="A3552" t="s">
        <v>1146</v>
      </c>
      <c r="B3552">
        <f>VLOOKUP(A3552,Sheet2!$A$2:$C$250,3)</f>
        <v>32</v>
      </c>
      <c r="C3552" t="str">
        <f>VLOOKUP(A3552,Sheet2!$A$2:$C$250,2)</f>
        <v>Yukon-Koyukuk/Upper Tanana</v>
      </c>
      <c r="D3552" t="s">
        <v>153</v>
      </c>
      <c r="E3552" t="s">
        <v>377</v>
      </c>
      <c r="F3552">
        <v>1600</v>
      </c>
      <c r="G3552" t="s">
        <v>1144</v>
      </c>
      <c r="H3552" t="s">
        <v>1144</v>
      </c>
    </row>
    <row r="3553" spans="1:11">
      <c r="A3553" t="s">
        <v>1146</v>
      </c>
      <c r="B3553">
        <f>VLOOKUP(A3553,Sheet2!$A$2:$C$250,3)</f>
        <v>32</v>
      </c>
      <c r="C3553" t="str">
        <f>VLOOKUP(A3553,Sheet2!$A$2:$C$250,2)</f>
        <v>Yukon-Koyukuk/Upper Tanana</v>
      </c>
      <c r="D3553" t="s">
        <v>44</v>
      </c>
      <c r="E3553" t="s">
        <v>1500</v>
      </c>
      <c r="F3553">
        <v>96</v>
      </c>
      <c r="G3553" t="s">
        <v>1144</v>
      </c>
      <c r="H3553" t="s">
        <v>1144</v>
      </c>
    </row>
    <row r="3554" spans="1:11">
      <c r="A3554" t="s">
        <v>1146</v>
      </c>
      <c r="B3554">
        <f>VLOOKUP(A3554,Sheet2!$A$2:$C$250,3)</f>
        <v>32</v>
      </c>
      <c r="C3554" t="str">
        <f>VLOOKUP(A3554,Sheet2!$A$2:$C$250,2)</f>
        <v>Yukon-Koyukuk/Upper Tanana</v>
      </c>
      <c r="D3554" t="s">
        <v>184</v>
      </c>
      <c r="E3554" t="s">
        <v>1500</v>
      </c>
      <c r="F3554">
        <v>6000</v>
      </c>
      <c r="G3554" t="s">
        <v>1144</v>
      </c>
      <c r="H3554" t="s">
        <v>1144</v>
      </c>
    </row>
    <row r="3555" spans="1:11">
      <c r="A3555" t="s">
        <v>1146</v>
      </c>
      <c r="B3555">
        <f>VLOOKUP(A3555,Sheet2!$A$2:$C$250,3)</f>
        <v>32</v>
      </c>
      <c r="C3555" t="str">
        <f>VLOOKUP(A3555,Sheet2!$A$2:$C$250,2)</f>
        <v>Yukon-Koyukuk/Upper Tanana</v>
      </c>
      <c r="D3555" t="s">
        <v>286</v>
      </c>
      <c r="E3555" t="s">
        <v>2424</v>
      </c>
      <c r="F3555">
        <v>1020</v>
      </c>
      <c r="G3555" t="s">
        <v>1144</v>
      </c>
      <c r="H3555" t="s">
        <v>1144</v>
      </c>
    </row>
    <row r="3556" spans="1:11">
      <c r="A3556" t="s">
        <v>1146</v>
      </c>
      <c r="B3556">
        <f>VLOOKUP(A3556,Sheet2!$A$2:$C$250,3)</f>
        <v>32</v>
      </c>
      <c r="C3556" t="str">
        <f>VLOOKUP(A3556,Sheet2!$A$2:$C$250,2)</f>
        <v>Yukon-Koyukuk/Upper Tanana</v>
      </c>
      <c r="D3556" t="s">
        <v>832</v>
      </c>
      <c r="E3556" t="s">
        <v>1980</v>
      </c>
      <c r="F3556">
        <v>1200</v>
      </c>
      <c r="G3556" t="s">
        <v>1144</v>
      </c>
      <c r="H3556" t="s">
        <v>1144</v>
      </c>
    </row>
    <row r="3557" spans="1:11">
      <c r="A3557" t="s">
        <v>488</v>
      </c>
      <c r="B3557">
        <f>VLOOKUP(A3557,Sheet2!$A$2:$C$250,3)</f>
        <v>18</v>
      </c>
      <c r="C3557" t="str">
        <f>VLOOKUP(A3557,Sheet2!$A$2:$C$250,2)</f>
        <v>Lower Yukon-Kuskokwim</v>
      </c>
      <c r="D3557" t="s">
        <v>493</v>
      </c>
      <c r="E3557" t="s">
        <v>3615</v>
      </c>
    </row>
    <row r="3558" spans="1:11">
      <c r="A3558" t="s">
        <v>488</v>
      </c>
      <c r="B3558">
        <f>VLOOKUP(A3558,Sheet2!$A$2:$C$250,3)</f>
        <v>18</v>
      </c>
      <c r="C3558" t="str">
        <f>VLOOKUP(A3558,Sheet2!$A$2:$C$250,2)</f>
        <v>Lower Yukon-Kuskokwim</v>
      </c>
      <c r="D3558" t="s">
        <v>491</v>
      </c>
      <c r="E3558" t="s">
        <v>3335</v>
      </c>
      <c r="F3558">
        <v>6218</v>
      </c>
    </row>
    <row r="3559" spans="1:11">
      <c r="A3559" t="s">
        <v>488</v>
      </c>
      <c r="B3559">
        <f>VLOOKUP(A3559,Sheet2!$A$2:$C$250,3)</f>
        <v>18</v>
      </c>
      <c r="C3559" t="str">
        <f>VLOOKUP(A3559,Sheet2!$A$2:$C$250,2)</f>
        <v>Lower Yukon-Kuskokwim</v>
      </c>
      <c r="D3559" t="s">
        <v>37</v>
      </c>
      <c r="E3559" t="s">
        <v>377</v>
      </c>
    </row>
    <row r="3560" spans="1:11">
      <c r="A3560" t="s">
        <v>488</v>
      </c>
      <c r="B3560">
        <f>VLOOKUP(A3560,Sheet2!$A$2:$C$250,3)</f>
        <v>18</v>
      </c>
      <c r="C3560" t="str">
        <f>VLOOKUP(A3560,Sheet2!$A$2:$C$250,2)</f>
        <v>Lower Yukon-Kuskokwim</v>
      </c>
      <c r="D3560" t="s">
        <v>495</v>
      </c>
      <c r="E3560" t="s">
        <v>377</v>
      </c>
    </row>
    <row r="3561" spans="1:11">
      <c r="A3561" t="s">
        <v>488</v>
      </c>
      <c r="B3561">
        <f>VLOOKUP(A3561,Sheet2!$A$2:$C$250,3)</f>
        <v>18</v>
      </c>
      <c r="C3561" t="str">
        <f>VLOOKUP(A3561,Sheet2!$A$2:$C$250,2)</f>
        <v>Lower Yukon-Kuskokwim</v>
      </c>
      <c r="D3561" t="s">
        <v>492</v>
      </c>
      <c r="E3561" t="s">
        <v>1500</v>
      </c>
    </row>
    <row r="3562" spans="1:11">
      <c r="A3562" t="s">
        <v>488</v>
      </c>
      <c r="B3562">
        <f>VLOOKUP(A3562,Sheet2!$A$2:$C$250,3)</f>
        <v>18</v>
      </c>
      <c r="C3562" t="str">
        <f>VLOOKUP(A3562,Sheet2!$A$2:$C$250,2)</f>
        <v>Lower Yukon-Kuskokwim</v>
      </c>
      <c r="D3562" t="s">
        <v>2743</v>
      </c>
      <c r="E3562" t="s">
        <v>1500</v>
      </c>
    </row>
    <row r="3563" spans="1:11">
      <c r="A3563" t="s">
        <v>488</v>
      </c>
      <c r="B3563">
        <f>VLOOKUP(A3563,Sheet2!$A$2:$C$250,3)</f>
        <v>18</v>
      </c>
      <c r="C3563" t="str">
        <f>VLOOKUP(A3563,Sheet2!$A$2:$C$250,2)</f>
        <v>Lower Yukon-Kuskokwim</v>
      </c>
      <c r="D3563" t="s">
        <v>2743</v>
      </c>
      <c r="E3563" t="s">
        <v>1500</v>
      </c>
    </row>
    <row r="3564" spans="1:11">
      <c r="A3564" t="s">
        <v>488</v>
      </c>
      <c r="B3564">
        <f>VLOOKUP(A3564,Sheet2!$A$2:$C$250,3)</f>
        <v>18</v>
      </c>
      <c r="C3564" t="str">
        <f>VLOOKUP(A3564,Sheet2!$A$2:$C$250,2)</f>
        <v>Lower Yukon-Kuskokwim</v>
      </c>
      <c r="D3564" t="s">
        <v>494</v>
      </c>
      <c r="E3564" t="s">
        <v>1500</v>
      </c>
    </row>
    <row r="3565" spans="1:11">
      <c r="A3565" t="s">
        <v>488</v>
      </c>
      <c r="B3565">
        <f>VLOOKUP(A3565,Sheet2!$A$2:$C$250,3)</f>
        <v>18</v>
      </c>
      <c r="C3565" t="str">
        <f>VLOOKUP(A3565,Sheet2!$A$2:$C$250,2)</f>
        <v>Lower Yukon-Kuskokwim</v>
      </c>
      <c r="D3565" t="s">
        <v>490</v>
      </c>
      <c r="E3565" t="s">
        <v>1980</v>
      </c>
      <c r="F3565">
        <v>336</v>
      </c>
    </row>
    <row r="3566" spans="1:11">
      <c r="A3566" t="s">
        <v>488</v>
      </c>
      <c r="B3566">
        <f>VLOOKUP(A3566,Sheet2!$A$2:$C$250,3)</f>
        <v>18</v>
      </c>
      <c r="C3566" t="str">
        <f>VLOOKUP(A3566,Sheet2!$A$2:$C$250,2)</f>
        <v>Lower Yukon-Kuskokwim</v>
      </c>
      <c r="D3566" t="s">
        <v>489</v>
      </c>
      <c r="E3566" t="s">
        <v>1980</v>
      </c>
    </row>
    <row r="3567" spans="1:11">
      <c r="A3567" t="s">
        <v>1156</v>
      </c>
      <c r="B3567">
        <f>VLOOKUP(A3567,Sheet2!$A$2:$C$250,3)</f>
        <v>202</v>
      </c>
      <c r="C3567" t="str">
        <f>VLOOKUP(A3567,Sheet2!$A$2:$C$250,2)</f>
        <v>Yukon-Koyukuk/Upper Tanana</v>
      </c>
      <c r="D3567" t="s">
        <v>1151</v>
      </c>
      <c r="E3567" t="s">
        <v>3335</v>
      </c>
      <c r="F3567">
        <v>18739</v>
      </c>
      <c r="I3567">
        <v>11000</v>
      </c>
      <c r="K3567">
        <v>190668</v>
      </c>
    </row>
    <row r="3568" spans="1:11">
      <c r="A3568" t="s">
        <v>2887</v>
      </c>
      <c r="B3568">
        <f>VLOOKUP(A3568,Sheet2!$A$2:$C$250,3)</f>
        <v>202</v>
      </c>
      <c r="C3568" t="str">
        <f>VLOOKUP(A3568,Sheet2!$A$2:$C$250,2)</f>
        <v>Yukon-Koyukuk/Upper Tanana</v>
      </c>
      <c r="D3568" t="s">
        <v>3291</v>
      </c>
      <c r="E3568" t="s">
        <v>3232</v>
      </c>
      <c r="F3568">
        <v>1000</v>
      </c>
      <c r="I3568">
        <v>134.4087591240876</v>
      </c>
      <c r="K3568">
        <v>851.00765899999988</v>
      </c>
    </row>
    <row r="3569" spans="1:19">
      <c r="A3569" t="s">
        <v>2887</v>
      </c>
      <c r="B3569">
        <f>VLOOKUP(A3569,Sheet2!$A$2:$C$250,3)</f>
        <v>202</v>
      </c>
      <c r="C3569" t="str">
        <f>VLOOKUP(A3569,Sheet2!$A$2:$C$250,2)</f>
        <v>Yukon-Koyukuk/Upper Tanana</v>
      </c>
      <c r="D3569" t="s">
        <v>3160</v>
      </c>
      <c r="E3569" t="s">
        <v>377</v>
      </c>
      <c r="F3569">
        <v>3200</v>
      </c>
      <c r="I3569">
        <v>1094.5401459854015</v>
      </c>
      <c r="K3569">
        <v>4576.5411885000003</v>
      </c>
    </row>
    <row r="3570" spans="1:19">
      <c r="A3570" t="s">
        <v>1156</v>
      </c>
      <c r="B3570">
        <f>VLOOKUP(A3570,Sheet2!$A$2:$C$250,3)</f>
        <v>202</v>
      </c>
      <c r="C3570" t="str">
        <f>VLOOKUP(A3570,Sheet2!$A$2:$C$250,2)</f>
        <v>Yukon-Koyukuk/Upper Tanana</v>
      </c>
      <c r="D3570" t="s">
        <v>309</v>
      </c>
      <c r="E3570" t="s">
        <v>1500</v>
      </c>
      <c r="F3570">
        <v>720</v>
      </c>
    </row>
    <row r="3571" spans="1:19">
      <c r="A3571" t="s">
        <v>1156</v>
      </c>
      <c r="B3571">
        <f>VLOOKUP(A3571,Sheet2!$A$2:$C$250,3)</f>
        <v>202</v>
      </c>
      <c r="C3571" t="str">
        <f>VLOOKUP(A3571,Sheet2!$A$2:$C$250,2)</f>
        <v>Yukon-Koyukuk/Upper Tanana</v>
      </c>
      <c r="D3571" t="s">
        <v>1155</v>
      </c>
      <c r="E3571" t="s">
        <v>1500</v>
      </c>
      <c r="F3571">
        <v>912</v>
      </c>
    </row>
    <row r="3572" spans="1:19">
      <c r="A3572" t="s">
        <v>1156</v>
      </c>
      <c r="B3572">
        <f>VLOOKUP(A3572,Sheet2!$A$2:$C$250,3)</f>
        <v>202</v>
      </c>
      <c r="C3572" t="str">
        <f>VLOOKUP(A3572,Sheet2!$A$2:$C$250,2)</f>
        <v>Yukon-Koyukuk/Upper Tanana</v>
      </c>
      <c r="D3572" t="s">
        <v>282</v>
      </c>
      <c r="E3572" t="s">
        <v>1500</v>
      </c>
      <c r="F3572">
        <v>2400</v>
      </c>
    </row>
    <row r="3573" spans="1:19">
      <c r="A3573" t="s">
        <v>1156</v>
      </c>
      <c r="B3573">
        <f>VLOOKUP(A3573,Sheet2!$A$2:$C$250,3)</f>
        <v>202</v>
      </c>
      <c r="C3573" t="str">
        <f>VLOOKUP(A3573,Sheet2!$A$2:$C$250,2)</f>
        <v>Yukon-Koyukuk/Upper Tanana</v>
      </c>
      <c r="D3573" t="s">
        <v>112</v>
      </c>
      <c r="E3573" t="s">
        <v>1500</v>
      </c>
    </row>
    <row r="3574" spans="1:19">
      <c r="A3574" t="s">
        <v>1156</v>
      </c>
      <c r="B3574">
        <f>VLOOKUP(A3574,Sheet2!$A$2:$C$250,3)</f>
        <v>202</v>
      </c>
      <c r="C3574" t="str">
        <f>VLOOKUP(A3574,Sheet2!$A$2:$C$250,2)</f>
        <v>Yukon-Koyukuk/Upper Tanana</v>
      </c>
      <c r="D3574" t="s">
        <v>1147</v>
      </c>
      <c r="E3574" t="s">
        <v>1500</v>
      </c>
    </row>
    <row r="3575" spans="1:19">
      <c r="A3575" t="s">
        <v>1156</v>
      </c>
      <c r="B3575">
        <f>VLOOKUP(A3575,Sheet2!$A$2:$C$250,3)</f>
        <v>202</v>
      </c>
      <c r="C3575" t="str">
        <f>VLOOKUP(A3575,Sheet2!$A$2:$C$250,2)</f>
        <v>Yukon-Koyukuk/Upper Tanana</v>
      </c>
      <c r="D3575" t="s">
        <v>1153</v>
      </c>
      <c r="E3575" t="s">
        <v>2424</v>
      </c>
      <c r="F3575">
        <v>1200</v>
      </c>
    </row>
    <row r="3576" spans="1:19">
      <c r="A3576" t="s">
        <v>1156</v>
      </c>
      <c r="B3576">
        <f>VLOOKUP(A3576,Sheet2!$A$2:$C$250,3)</f>
        <v>202</v>
      </c>
      <c r="C3576" t="str">
        <f>VLOOKUP(A3576,Sheet2!$A$2:$C$250,2)</f>
        <v>Yukon-Koyukuk/Upper Tanana</v>
      </c>
      <c r="D3576" t="s">
        <v>1149</v>
      </c>
      <c r="E3576" t="s">
        <v>2424</v>
      </c>
      <c r="F3576">
        <v>1500</v>
      </c>
    </row>
    <row r="3577" spans="1:19">
      <c r="A3577" t="s">
        <v>1156</v>
      </c>
      <c r="B3577">
        <f>VLOOKUP(A3577,Sheet2!$A$2:$C$250,3)</f>
        <v>202</v>
      </c>
      <c r="C3577" t="str">
        <f>VLOOKUP(A3577,Sheet2!$A$2:$C$250,2)</f>
        <v>Yukon-Koyukuk/Upper Tanana</v>
      </c>
      <c r="D3577" t="s">
        <v>1157</v>
      </c>
      <c r="E3577" t="s">
        <v>213</v>
      </c>
    </row>
    <row r="3578" spans="1:19">
      <c r="A3578" t="s">
        <v>1156</v>
      </c>
      <c r="B3578">
        <f>VLOOKUP(A3578,Sheet2!$A$2:$C$250,3)</f>
        <v>202</v>
      </c>
      <c r="C3578" t="str">
        <f>VLOOKUP(A3578,Sheet2!$A$2:$C$250,2)</f>
        <v>Yukon-Koyukuk/Upper Tanana</v>
      </c>
      <c r="D3578" t="s">
        <v>2013</v>
      </c>
      <c r="E3578" t="s">
        <v>1980</v>
      </c>
      <c r="F3578">
        <v>320</v>
      </c>
    </row>
    <row r="3579" spans="1:19">
      <c r="A3579" t="s">
        <v>1156</v>
      </c>
      <c r="B3579">
        <f>VLOOKUP(A3579,Sheet2!$A$2:$C$250,3)</f>
        <v>202</v>
      </c>
      <c r="C3579" t="str">
        <f>VLOOKUP(A3579,Sheet2!$A$2:$C$250,2)</f>
        <v>Yukon-Koyukuk/Upper Tanana</v>
      </c>
      <c r="D3579" t="s">
        <v>1150</v>
      </c>
      <c r="E3579" t="s">
        <v>1980</v>
      </c>
      <c r="F3579">
        <v>1344</v>
      </c>
    </row>
    <row r="3580" spans="1:19">
      <c r="A3580" t="s">
        <v>1156</v>
      </c>
      <c r="B3580">
        <f>VLOOKUP(A3580,Sheet2!$A$2:$C$250,3)</f>
        <v>202</v>
      </c>
      <c r="C3580" t="str">
        <f>VLOOKUP(A3580,Sheet2!$A$2:$C$250,2)</f>
        <v>Yukon-Koyukuk/Upper Tanana</v>
      </c>
      <c r="D3580" t="s">
        <v>1148</v>
      </c>
      <c r="E3580" t="s">
        <v>1980</v>
      </c>
      <c r="F3580">
        <v>2400</v>
      </c>
    </row>
    <row r="3581" spans="1:19">
      <c r="A3581" t="s">
        <v>1156</v>
      </c>
      <c r="B3581">
        <f>VLOOKUP(A3581,Sheet2!$A$2:$C$250,3)</f>
        <v>202</v>
      </c>
      <c r="C3581" t="str">
        <f>VLOOKUP(A3581,Sheet2!$A$2:$C$250,2)</f>
        <v>Yukon-Koyukuk/Upper Tanana</v>
      </c>
      <c r="D3581" t="s">
        <v>1154</v>
      </c>
      <c r="E3581" t="s">
        <v>65</v>
      </c>
      <c r="F3581">
        <v>2600</v>
      </c>
    </row>
    <row r="3582" spans="1:19">
      <c r="A3582" t="s">
        <v>3292</v>
      </c>
      <c r="B3582">
        <f>VLOOKUP(A3582,Sheet2!$A$2:$C$250,3)</f>
        <v>312</v>
      </c>
      <c r="C3582" t="str">
        <f>VLOOKUP(A3582,Sheet2!$A$2:$C$250,2)</f>
        <v>Lower Yukon-Kuskokwim</v>
      </c>
      <c r="D3582" t="s">
        <v>3539</v>
      </c>
      <c r="E3582" t="s">
        <v>3335</v>
      </c>
      <c r="F3582">
        <v>34800</v>
      </c>
      <c r="I3582">
        <v>8183.7591240875909</v>
      </c>
      <c r="K3582">
        <v>244169.69750749998</v>
      </c>
    </row>
    <row r="3583" spans="1:19">
      <c r="A3583" t="s">
        <v>496</v>
      </c>
      <c r="B3583">
        <f>VLOOKUP(A3583,Sheet2!$A$2:$C$250,3)</f>
        <v>312</v>
      </c>
      <c r="C3583" t="str">
        <f>VLOOKUP(A3583,Sheet2!$A$2:$C$250,2)</f>
        <v>Lower Yukon-Kuskokwim</v>
      </c>
      <c r="D3583" t="s">
        <v>147</v>
      </c>
      <c r="E3583" t="s">
        <v>3232</v>
      </c>
      <c r="F3583">
        <v>2000</v>
      </c>
      <c r="I3583">
        <v>1500</v>
      </c>
    </row>
    <row r="3584" spans="1:19">
      <c r="A3584" t="s">
        <v>496</v>
      </c>
      <c r="B3584">
        <f>VLOOKUP(A3584,Sheet2!$A$2:$C$250,3)</f>
        <v>312</v>
      </c>
      <c r="C3584" t="str">
        <f>VLOOKUP(A3584,Sheet2!$A$2:$C$250,2)</f>
        <v>Lower Yukon-Kuskokwim</v>
      </c>
      <c r="D3584" t="s">
        <v>3293</v>
      </c>
      <c r="E3584" t="s">
        <v>3232</v>
      </c>
      <c r="F3584">
        <v>2068</v>
      </c>
      <c r="I3584">
        <v>970</v>
      </c>
      <c r="K3584">
        <v>17006</v>
      </c>
      <c r="N3584">
        <v>830</v>
      </c>
      <c r="P3584">
        <v>13793</v>
      </c>
      <c r="S3584">
        <v>647</v>
      </c>
    </row>
    <row r="3585" spans="1:11">
      <c r="A3585" t="s">
        <v>496</v>
      </c>
      <c r="B3585">
        <f>VLOOKUP(A3585,Sheet2!$A$2:$C$250,3)</f>
        <v>312</v>
      </c>
      <c r="C3585" t="str">
        <f>VLOOKUP(A3585,Sheet2!$A$2:$C$250,2)</f>
        <v>Lower Yukon-Kuskokwim</v>
      </c>
      <c r="D3585" t="s">
        <v>5</v>
      </c>
      <c r="E3585" t="s">
        <v>377</v>
      </c>
    </row>
    <row r="3586" spans="1:11">
      <c r="A3586" t="s">
        <v>496</v>
      </c>
      <c r="B3586">
        <f>VLOOKUP(A3586,Sheet2!$A$2:$C$250,3)</f>
        <v>312</v>
      </c>
      <c r="C3586" t="str">
        <f>VLOOKUP(A3586,Sheet2!$A$2:$C$250,2)</f>
        <v>Lower Yukon-Kuskokwim</v>
      </c>
      <c r="D3586" t="s">
        <v>34</v>
      </c>
      <c r="E3586" t="s">
        <v>377</v>
      </c>
    </row>
    <row r="3587" spans="1:11">
      <c r="A3587" t="s">
        <v>496</v>
      </c>
      <c r="B3587">
        <f>VLOOKUP(A3587,Sheet2!$A$2:$C$250,3)</f>
        <v>312</v>
      </c>
      <c r="C3587" t="str">
        <f>VLOOKUP(A3587,Sheet2!$A$2:$C$250,2)</f>
        <v>Lower Yukon-Kuskokwim</v>
      </c>
      <c r="D3587" t="s">
        <v>37</v>
      </c>
      <c r="E3587" t="s">
        <v>377</v>
      </c>
    </row>
    <row r="3588" spans="1:11">
      <c r="A3588" t="s">
        <v>496</v>
      </c>
      <c r="B3588">
        <f>VLOOKUP(A3588,Sheet2!$A$2:$C$250,3)</f>
        <v>312</v>
      </c>
      <c r="C3588" t="str">
        <f>VLOOKUP(A3588,Sheet2!$A$2:$C$250,2)</f>
        <v>Lower Yukon-Kuskokwim</v>
      </c>
      <c r="D3588" t="s">
        <v>503</v>
      </c>
      <c r="E3588" t="s">
        <v>377</v>
      </c>
    </row>
    <row r="3589" spans="1:11">
      <c r="A3589" t="s">
        <v>496</v>
      </c>
      <c r="B3589">
        <f>VLOOKUP(A3589,Sheet2!$A$2:$C$250,3)</f>
        <v>312</v>
      </c>
      <c r="C3589" t="str">
        <f>VLOOKUP(A3589,Sheet2!$A$2:$C$250,2)</f>
        <v>Lower Yukon-Kuskokwim</v>
      </c>
      <c r="D3589" t="s">
        <v>2575</v>
      </c>
      <c r="E3589" t="s">
        <v>1500</v>
      </c>
      <c r="F3589">
        <v>96</v>
      </c>
    </row>
    <row r="3590" spans="1:11">
      <c r="A3590" t="s">
        <v>2888</v>
      </c>
      <c r="B3590">
        <f>VLOOKUP(A3590,Sheet2!$A$2:$C$250,3)</f>
        <v>312</v>
      </c>
      <c r="C3590" t="str">
        <f>VLOOKUP(A3590,Sheet2!$A$2:$C$250,2)</f>
        <v>Lower Yukon-Kuskokwim</v>
      </c>
      <c r="D3590" t="s">
        <v>2889</v>
      </c>
      <c r="E3590" t="s">
        <v>1500</v>
      </c>
      <c r="F3590">
        <v>2000</v>
      </c>
      <c r="I3590">
        <v>937.97080291970804</v>
      </c>
      <c r="K3590">
        <v>11409.6026855</v>
      </c>
    </row>
    <row r="3591" spans="1:11">
      <c r="A3591" t="s">
        <v>496</v>
      </c>
      <c r="B3591">
        <f>VLOOKUP(A3591,Sheet2!$A$2:$C$250,3)</f>
        <v>312</v>
      </c>
      <c r="C3591" t="str">
        <f>VLOOKUP(A3591,Sheet2!$A$2:$C$250,2)</f>
        <v>Lower Yukon-Kuskokwim</v>
      </c>
      <c r="D3591" t="s">
        <v>497</v>
      </c>
      <c r="E3591" t="s">
        <v>1500</v>
      </c>
    </row>
    <row r="3592" spans="1:11">
      <c r="A3592" t="s">
        <v>496</v>
      </c>
      <c r="B3592">
        <f>VLOOKUP(A3592,Sheet2!$A$2:$C$250,3)</f>
        <v>312</v>
      </c>
      <c r="C3592" t="str">
        <f>VLOOKUP(A3592,Sheet2!$A$2:$C$250,2)</f>
        <v>Lower Yukon-Kuskokwim</v>
      </c>
      <c r="D3592" t="s">
        <v>498</v>
      </c>
      <c r="E3592" t="s">
        <v>1500</v>
      </c>
    </row>
    <row r="3593" spans="1:11">
      <c r="A3593" t="s">
        <v>496</v>
      </c>
      <c r="B3593">
        <f>VLOOKUP(A3593,Sheet2!$A$2:$C$250,3)</f>
        <v>312</v>
      </c>
      <c r="C3593" t="str">
        <f>VLOOKUP(A3593,Sheet2!$A$2:$C$250,2)</f>
        <v>Lower Yukon-Kuskokwim</v>
      </c>
      <c r="D3593" t="s">
        <v>500</v>
      </c>
      <c r="E3593" t="s">
        <v>1500</v>
      </c>
    </row>
    <row r="3594" spans="1:11">
      <c r="A3594" t="s">
        <v>496</v>
      </c>
      <c r="B3594">
        <f>VLOOKUP(A3594,Sheet2!$A$2:$C$250,3)</f>
        <v>312</v>
      </c>
      <c r="C3594" t="str">
        <f>VLOOKUP(A3594,Sheet2!$A$2:$C$250,2)</f>
        <v>Lower Yukon-Kuskokwim</v>
      </c>
      <c r="D3594" t="s">
        <v>501</v>
      </c>
      <c r="E3594" t="s">
        <v>1500</v>
      </c>
    </row>
    <row r="3595" spans="1:11">
      <c r="A3595" t="s">
        <v>496</v>
      </c>
      <c r="B3595">
        <f>VLOOKUP(A3595,Sheet2!$A$2:$C$250,3)</f>
        <v>312</v>
      </c>
      <c r="C3595" t="str">
        <f>VLOOKUP(A3595,Sheet2!$A$2:$C$250,2)</f>
        <v>Lower Yukon-Kuskokwim</v>
      </c>
      <c r="D3595" t="s">
        <v>504</v>
      </c>
      <c r="E3595" t="s">
        <v>1500</v>
      </c>
    </row>
    <row r="3596" spans="1:11">
      <c r="A3596" t="s">
        <v>496</v>
      </c>
      <c r="B3596">
        <f>VLOOKUP(A3596,Sheet2!$A$2:$C$250,3)</f>
        <v>312</v>
      </c>
      <c r="C3596" t="str">
        <f>VLOOKUP(A3596,Sheet2!$A$2:$C$250,2)</f>
        <v>Lower Yukon-Kuskokwim</v>
      </c>
      <c r="D3596" t="s">
        <v>502</v>
      </c>
      <c r="E3596" t="s">
        <v>2424</v>
      </c>
    </row>
    <row r="3597" spans="1:11">
      <c r="A3597" t="s">
        <v>496</v>
      </c>
      <c r="B3597">
        <f>VLOOKUP(A3597,Sheet2!$A$2:$C$250,3)</f>
        <v>312</v>
      </c>
      <c r="C3597" t="str">
        <f>VLOOKUP(A3597,Sheet2!$A$2:$C$250,2)</f>
        <v>Lower Yukon-Kuskokwim</v>
      </c>
      <c r="D3597" t="s">
        <v>97</v>
      </c>
      <c r="E3597" t="s">
        <v>2424</v>
      </c>
    </row>
    <row r="3598" spans="1:11">
      <c r="A3598" t="s">
        <v>496</v>
      </c>
      <c r="B3598">
        <f>VLOOKUP(A3598,Sheet2!$A$2:$C$250,3)</f>
        <v>312</v>
      </c>
      <c r="C3598" t="str">
        <f>VLOOKUP(A3598,Sheet2!$A$2:$C$250,2)</f>
        <v>Lower Yukon-Kuskokwim</v>
      </c>
      <c r="D3598" t="s">
        <v>7</v>
      </c>
      <c r="E3598" t="s">
        <v>213</v>
      </c>
    </row>
    <row r="3599" spans="1:11">
      <c r="A3599" t="s">
        <v>496</v>
      </c>
      <c r="B3599">
        <f>VLOOKUP(A3599,Sheet2!$A$2:$C$250,3)</f>
        <v>312</v>
      </c>
      <c r="C3599" t="str">
        <f>VLOOKUP(A3599,Sheet2!$A$2:$C$250,2)</f>
        <v>Lower Yukon-Kuskokwim</v>
      </c>
      <c r="D3599" t="s">
        <v>2217</v>
      </c>
      <c r="E3599" t="s">
        <v>2194</v>
      </c>
      <c r="F3599">
        <v>150</v>
      </c>
      <c r="I3599">
        <v>2100</v>
      </c>
    </row>
    <row r="3600" spans="1:11">
      <c r="A3600" t="s">
        <v>496</v>
      </c>
      <c r="B3600">
        <f>VLOOKUP(A3600,Sheet2!$A$2:$C$250,3)</f>
        <v>312</v>
      </c>
      <c r="C3600" t="str">
        <f>VLOOKUP(A3600,Sheet2!$A$2:$C$250,2)</f>
        <v>Lower Yukon-Kuskokwim</v>
      </c>
      <c r="D3600" t="s">
        <v>302</v>
      </c>
      <c r="E3600" t="s">
        <v>2194</v>
      </c>
    </row>
    <row r="3601" spans="1:11">
      <c r="A3601" t="s">
        <v>496</v>
      </c>
      <c r="B3601">
        <f>VLOOKUP(A3601,Sheet2!$A$2:$C$250,3)</f>
        <v>312</v>
      </c>
      <c r="C3601" t="str">
        <f>VLOOKUP(A3601,Sheet2!$A$2:$C$250,2)</f>
        <v>Lower Yukon-Kuskokwim</v>
      </c>
      <c r="D3601" t="s">
        <v>399</v>
      </c>
      <c r="E3601" t="s">
        <v>1980</v>
      </c>
      <c r="F3601">
        <v>2000</v>
      </c>
    </row>
    <row r="3602" spans="1:11">
      <c r="A3602" t="s">
        <v>496</v>
      </c>
      <c r="B3602">
        <f>VLOOKUP(A3602,Sheet2!$A$2:$C$250,3)</f>
        <v>312</v>
      </c>
      <c r="C3602" t="str">
        <f>VLOOKUP(A3602,Sheet2!$A$2:$C$250,2)</f>
        <v>Lower Yukon-Kuskokwim</v>
      </c>
      <c r="D3602" t="s">
        <v>66</v>
      </c>
      <c r="E3602" t="s">
        <v>65</v>
      </c>
      <c r="F3602">
        <v>944</v>
      </c>
      <c r="G3602" t="s">
        <v>6</v>
      </c>
    </row>
    <row r="3603" spans="1:11">
      <c r="A3603" t="s">
        <v>496</v>
      </c>
      <c r="B3603">
        <f>VLOOKUP(A3603,Sheet2!$A$2:$C$250,3)</f>
        <v>312</v>
      </c>
      <c r="C3603" t="str">
        <f>VLOOKUP(A3603,Sheet2!$A$2:$C$250,2)</f>
        <v>Lower Yukon-Kuskokwim</v>
      </c>
      <c r="D3603" t="s">
        <v>64</v>
      </c>
      <c r="E3603" t="s">
        <v>65</v>
      </c>
    </row>
    <row r="3604" spans="1:11">
      <c r="A3604" t="s">
        <v>1761</v>
      </c>
      <c r="B3604">
        <f>VLOOKUP(A3604,Sheet2!$A$2:$C$250,3)</f>
        <v>312</v>
      </c>
      <c r="C3604" t="str">
        <f>VLOOKUP(A3604,Sheet2!$A$2:$C$250,2)</f>
        <v>Lower Yukon-Kuskokwim</v>
      </c>
      <c r="D3604" t="s">
        <v>1758</v>
      </c>
      <c r="E3604" t="s">
        <v>3615</v>
      </c>
    </row>
    <row r="3605" spans="1:11">
      <c r="A3605" t="s">
        <v>1761</v>
      </c>
      <c r="B3605">
        <f>VLOOKUP(A3605,Sheet2!$A$2:$C$250,3)</f>
        <v>312</v>
      </c>
      <c r="C3605" t="str">
        <f>VLOOKUP(A3605,Sheet2!$A$2:$C$250,2)</f>
        <v>Lower Yukon-Kuskokwim</v>
      </c>
      <c r="D3605" t="s">
        <v>1759</v>
      </c>
      <c r="E3605" t="s">
        <v>3335</v>
      </c>
      <c r="F3605">
        <v>14352</v>
      </c>
      <c r="I3605">
        <v>7787</v>
      </c>
      <c r="K3605">
        <v>36160</v>
      </c>
    </row>
    <row r="3606" spans="1:11">
      <c r="A3606" t="s">
        <v>1761</v>
      </c>
      <c r="B3606">
        <f>VLOOKUP(A3606,Sheet2!$A$2:$C$250,3)</f>
        <v>312</v>
      </c>
      <c r="C3606" t="str">
        <f>VLOOKUP(A3606,Sheet2!$A$2:$C$250,2)</f>
        <v>Lower Yukon-Kuskokwim</v>
      </c>
      <c r="D3606" t="s">
        <v>28</v>
      </c>
      <c r="E3606" t="s">
        <v>3232</v>
      </c>
      <c r="F3606">
        <v>3675</v>
      </c>
    </row>
    <row r="3607" spans="1:11">
      <c r="A3607" t="s">
        <v>1761</v>
      </c>
      <c r="B3607">
        <f>VLOOKUP(A3607,Sheet2!$A$2:$C$250,3)</f>
        <v>312</v>
      </c>
      <c r="C3607" t="str">
        <f>VLOOKUP(A3607,Sheet2!$A$2:$C$250,2)</f>
        <v>Lower Yukon-Kuskokwim</v>
      </c>
      <c r="D3607" t="s">
        <v>5</v>
      </c>
      <c r="E3607" t="s">
        <v>377</v>
      </c>
    </row>
    <row r="3608" spans="1:11">
      <c r="A3608" t="s">
        <v>1761</v>
      </c>
      <c r="B3608">
        <f>VLOOKUP(A3608,Sheet2!$A$2:$C$250,3)</f>
        <v>312</v>
      </c>
      <c r="C3608" t="str">
        <f>VLOOKUP(A3608,Sheet2!$A$2:$C$250,2)</f>
        <v>Lower Yukon-Kuskokwim</v>
      </c>
      <c r="D3608" t="s">
        <v>1760</v>
      </c>
      <c r="E3608" t="s">
        <v>377</v>
      </c>
    </row>
    <row r="3609" spans="1:11">
      <c r="A3609" t="s">
        <v>1761</v>
      </c>
      <c r="B3609">
        <f>VLOOKUP(A3609,Sheet2!$A$2:$C$250,3)</f>
        <v>312</v>
      </c>
      <c r="C3609" t="str">
        <f>VLOOKUP(A3609,Sheet2!$A$2:$C$250,2)</f>
        <v>Lower Yukon-Kuskokwim</v>
      </c>
      <c r="D3609" t="s">
        <v>1526</v>
      </c>
      <c r="E3609" t="s">
        <v>1500</v>
      </c>
      <c r="F3609">
        <v>1200</v>
      </c>
    </row>
    <row r="3610" spans="1:11">
      <c r="A3610" t="s">
        <v>1761</v>
      </c>
      <c r="B3610">
        <f>VLOOKUP(A3610,Sheet2!$A$2:$C$250,3)</f>
        <v>312</v>
      </c>
      <c r="C3610" t="str">
        <f>VLOOKUP(A3610,Sheet2!$A$2:$C$250,2)</f>
        <v>Lower Yukon-Kuskokwim</v>
      </c>
      <c r="D3610" t="s">
        <v>410</v>
      </c>
      <c r="E3610" t="s">
        <v>1500</v>
      </c>
      <c r="F3610">
        <v>4250</v>
      </c>
    </row>
    <row r="3611" spans="1:11">
      <c r="A3611" t="s">
        <v>3658</v>
      </c>
      <c r="B3611">
        <f>VLOOKUP(A3611,Sheet2!$A$2:$C$250,3)</f>
        <v>312</v>
      </c>
      <c r="C3611" t="str">
        <f>VLOOKUP(A3611,Sheet2!$A$2:$C$250,2)</f>
        <v>Lower Yukon-Kuskokwim</v>
      </c>
      <c r="D3611" t="s">
        <v>2923</v>
      </c>
      <c r="E3611" t="s">
        <v>1500</v>
      </c>
      <c r="F3611">
        <v>4250</v>
      </c>
      <c r="I3611">
        <v>3957.4467153284668</v>
      </c>
    </row>
    <row r="3612" spans="1:11">
      <c r="A3612" t="s">
        <v>1761</v>
      </c>
      <c r="B3612">
        <f>VLOOKUP(A3612,Sheet2!$A$2:$C$250,3)</f>
        <v>312</v>
      </c>
      <c r="C3612" t="str">
        <f>VLOOKUP(A3612,Sheet2!$A$2:$C$250,2)</f>
        <v>Lower Yukon-Kuskokwim</v>
      </c>
      <c r="D3612" t="s">
        <v>164</v>
      </c>
      <c r="E3612" t="s">
        <v>1500</v>
      </c>
      <c r="F3612">
        <v>6000</v>
      </c>
    </row>
    <row r="3613" spans="1:11">
      <c r="A3613" t="s">
        <v>1761</v>
      </c>
      <c r="B3613">
        <f>VLOOKUP(A3613,Sheet2!$A$2:$C$250,3)</f>
        <v>312</v>
      </c>
      <c r="C3613" t="str">
        <f>VLOOKUP(A3613,Sheet2!$A$2:$C$250,2)</f>
        <v>Lower Yukon-Kuskokwim</v>
      </c>
      <c r="D3613" t="s">
        <v>1755</v>
      </c>
      <c r="E3613" t="s">
        <v>1500</v>
      </c>
    </row>
    <row r="3614" spans="1:11">
      <c r="A3614" t="s">
        <v>1761</v>
      </c>
      <c r="B3614">
        <f>VLOOKUP(A3614,Sheet2!$A$2:$C$250,3)</f>
        <v>312</v>
      </c>
      <c r="C3614" t="str">
        <f>VLOOKUP(A3614,Sheet2!$A$2:$C$250,2)</f>
        <v>Lower Yukon-Kuskokwim</v>
      </c>
      <c r="D3614" t="s">
        <v>1756</v>
      </c>
      <c r="E3614" t="s">
        <v>1500</v>
      </c>
    </row>
    <row r="3615" spans="1:11">
      <c r="A3615" t="s">
        <v>1761</v>
      </c>
      <c r="B3615">
        <f>VLOOKUP(A3615,Sheet2!$A$2:$C$250,3)</f>
        <v>312</v>
      </c>
      <c r="C3615" t="str">
        <f>VLOOKUP(A3615,Sheet2!$A$2:$C$250,2)</f>
        <v>Lower Yukon-Kuskokwim</v>
      </c>
      <c r="D3615" t="s">
        <v>1757</v>
      </c>
      <c r="E3615" t="s">
        <v>2424</v>
      </c>
      <c r="F3615">
        <v>4800</v>
      </c>
      <c r="I3615">
        <v>2281</v>
      </c>
      <c r="K3615">
        <v>20959</v>
      </c>
    </row>
    <row r="3616" spans="1:11">
      <c r="A3616" t="s">
        <v>1761</v>
      </c>
      <c r="B3616">
        <f>VLOOKUP(A3616,Sheet2!$A$2:$C$250,3)</f>
        <v>312</v>
      </c>
      <c r="C3616" t="str">
        <f>VLOOKUP(A3616,Sheet2!$A$2:$C$250,2)</f>
        <v>Lower Yukon-Kuskokwim</v>
      </c>
      <c r="D3616" t="s">
        <v>2400</v>
      </c>
      <c r="E3616" t="s">
        <v>213</v>
      </c>
      <c r="F3616">
        <v>1200</v>
      </c>
    </row>
    <row r="3617" spans="1:19">
      <c r="A3617" t="s">
        <v>1761</v>
      </c>
      <c r="B3617">
        <f>VLOOKUP(A3617,Sheet2!$A$2:$C$250,3)</f>
        <v>312</v>
      </c>
      <c r="C3617" t="str">
        <f>VLOOKUP(A3617,Sheet2!$A$2:$C$250,2)</f>
        <v>Lower Yukon-Kuskokwim</v>
      </c>
      <c r="D3617" t="s">
        <v>254</v>
      </c>
      <c r="E3617" t="s">
        <v>2194</v>
      </c>
      <c r="I3617">
        <v>378</v>
      </c>
      <c r="K3617">
        <v>70257</v>
      </c>
    </row>
    <row r="3618" spans="1:19">
      <c r="A3618" t="s">
        <v>1761</v>
      </c>
      <c r="B3618">
        <f>VLOOKUP(A3618,Sheet2!$A$2:$C$250,3)</f>
        <v>312</v>
      </c>
      <c r="C3618" t="str">
        <f>VLOOKUP(A3618,Sheet2!$A$2:$C$250,2)</f>
        <v>Lower Yukon-Kuskokwim</v>
      </c>
      <c r="D3618" t="s">
        <v>82</v>
      </c>
      <c r="E3618" t="s">
        <v>1980</v>
      </c>
      <c r="F3618">
        <v>1104</v>
      </c>
    </row>
    <row r="3619" spans="1:19">
      <c r="A3619" t="s">
        <v>505</v>
      </c>
      <c r="B3619">
        <f>VLOOKUP(A3619,Sheet2!$A$2:$C$250,3)</f>
        <v>312</v>
      </c>
      <c r="C3619" t="str">
        <f>VLOOKUP(A3619,Sheet2!$A$2:$C$250,2)</f>
        <v>Lower Yukon-Kuskokwim</v>
      </c>
      <c r="D3619" t="s">
        <v>3648</v>
      </c>
      <c r="E3619" t="s">
        <v>3615</v>
      </c>
      <c r="F3619">
        <v>1530</v>
      </c>
    </row>
    <row r="3620" spans="1:19">
      <c r="A3620" t="s">
        <v>505</v>
      </c>
      <c r="B3620">
        <f>VLOOKUP(A3620,Sheet2!$A$2:$C$250,3)</f>
        <v>312</v>
      </c>
      <c r="C3620" t="str">
        <f>VLOOKUP(A3620,Sheet2!$A$2:$C$250,2)</f>
        <v>Lower Yukon-Kuskokwim</v>
      </c>
      <c r="D3620" t="s">
        <v>513</v>
      </c>
      <c r="E3620" t="s">
        <v>3335</v>
      </c>
      <c r="F3620">
        <v>2000</v>
      </c>
      <c r="I3620">
        <v>450</v>
      </c>
      <c r="K3620">
        <v>1500</v>
      </c>
    </row>
    <row r="3621" spans="1:19">
      <c r="A3621" t="s">
        <v>505</v>
      </c>
      <c r="B3621">
        <f>VLOOKUP(A3621,Sheet2!$A$2:$C$250,3)</f>
        <v>312</v>
      </c>
      <c r="C3621" t="str">
        <f>VLOOKUP(A3621,Sheet2!$A$2:$C$250,2)</f>
        <v>Lower Yukon-Kuskokwim</v>
      </c>
      <c r="E3621" t="s">
        <v>3335</v>
      </c>
      <c r="F3621">
        <v>49153</v>
      </c>
    </row>
    <row r="3622" spans="1:19">
      <c r="A3622" t="s">
        <v>505</v>
      </c>
      <c r="B3622">
        <f>VLOOKUP(A3622,Sheet2!$A$2:$C$250,3)</f>
        <v>312</v>
      </c>
      <c r="C3622" t="str">
        <f>VLOOKUP(A3622,Sheet2!$A$2:$C$250,2)</f>
        <v>Lower Yukon-Kuskokwim</v>
      </c>
      <c r="D3622" t="s">
        <v>1779</v>
      </c>
      <c r="E3622" t="s">
        <v>377</v>
      </c>
      <c r="F3622">
        <v>600</v>
      </c>
      <c r="I3622">
        <v>500</v>
      </c>
      <c r="K3622">
        <v>3000</v>
      </c>
    </row>
    <row r="3623" spans="1:19">
      <c r="A3623" t="s">
        <v>505</v>
      </c>
      <c r="B3623">
        <f>VLOOKUP(A3623,Sheet2!$A$2:$C$250,3)</f>
        <v>312</v>
      </c>
      <c r="C3623" t="str">
        <f>VLOOKUP(A3623,Sheet2!$A$2:$C$250,2)</f>
        <v>Lower Yukon-Kuskokwim</v>
      </c>
      <c r="D3623" t="s">
        <v>506</v>
      </c>
      <c r="E3623" t="s">
        <v>377</v>
      </c>
      <c r="F3623">
        <v>650</v>
      </c>
      <c r="I3623">
        <v>470</v>
      </c>
      <c r="K3623">
        <v>2506</v>
      </c>
      <c r="N3623">
        <v>392</v>
      </c>
      <c r="P3623">
        <v>1511</v>
      </c>
      <c r="S3623">
        <v>1060</v>
      </c>
    </row>
    <row r="3624" spans="1:19">
      <c r="A3624" t="s">
        <v>505</v>
      </c>
      <c r="B3624">
        <f>VLOOKUP(A3624,Sheet2!$A$2:$C$250,3)</f>
        <v>312</v>
      </c>
      <c r="C3624" t="str">
        <f>VLOOKUP(A3624,Sheet2!$A$2:$C$250,2)</f>
        <v>Lower Yukon-Kuskokwim</v>
      </c>
      <c r="D3624" t="s">
        <v>34</v>
      </c>
      <c r="E3624" t="s">
        <v>377</v>
      </c>
      <c r="F3624">
        <v>1800</v>
      </c>
      <c r="I3624">
        <v>700</v>
      </c>
      <c r="K3624">
        <v>3400</v>
      </c>
    </row>
    <row r="3625" spans="1:19">
      <c r="A3625" t="s">
        <v>505</v>
      </c>
      <c r="B3625">
        <f>VLOOKUP(A3625,Sheet2!$A$2:$C$250,3)</f>
        <v>312</v>
      </c>
      <c r="C3625" t="str">
        <f>VLOOKUP(A3625,Sheet2!$A$2:$C$250,2)</f>
        <v>Lower Yukon-Kuskokwim</v>
      </c>
      <c r="E3625" t="s">
        <v>377</v>
      </c>
      <c r="F3625">
        <v>1920</v>
      </c>
      <c r="I3625">
        <v>1120</v>
      </c>
      <c r="K3625">
        <v>10614</v>
      </c>
      <c r="N3625">
        <v>869</v>
      </c>
      <c r="P3625">
        <v>10358</v>
      </c>
      <c r="S3625">
        <v>2000</v>
      </c>
    </row>
    <row r="3626" spans="1:19">
      <c r="A3626" t="s">
        <v>505</v>
      </c>
      <c r="B3626">
        <f>VLOOKUP(A3626,Sheet2!$A$2:$C$250,3)</f>
        <v>312</v>
      </c>
      <c r="C3626" t="str">
        <f>VLOOKUP(A3626,Sheet2!$A$2:$C$250,2)</f>
        <v>Lower Yukon-Kuskokwim</v>
      </c>
      <c r="D3626" t="s">
        <v>509</v>
      </c>
      <c r="E3626" t="s">
        <v>377</v>
      </c>
      <c r="F3626">
        <v>2200</v>
      </c>
    </row>
    <row r="3627" spans="1:19">
      <c r="A3627" t="s">
        <v>505</v>
      </c>
      <c r="B3627">
        <f>VLOOKUP(A3627,Sheet2!$A$2:$C$250,3)</f>
        <v>312</v>
      </c>
      <c r="C3627" t="str">
        <f>VLOOKUP(A3627,Sheet2!$A$2:$C$250,2)</f>
        <v>Lower Yukon-Kuskokwim</v>
      </c>
      <c r="D3627" t="s">
        <v>3182</v>
      </c>
      <c r="E3627" t="s">
        <v>377</v>
      </c>
      <c r="F3627">
        <v>2695</v>
      </c>
      <c r="I3627">
        <v>1613.8686131386862</v>
      </c>
      <c r="K3627">
        <v>4573.54108825</v>
      </c>
    </row>
    <row r="3628" spans="1:19">
      <c r="A3628" t="s">
        <v>505</v>
      </c>
      <c r="B3628">
        <f>VLOOKUP(A3628,Sheet2!$A$2:$C$250,3)</f>
        <v>312</v>
      </c>
      <c r="C3628" t="str">
        <f>VLOOKUP(A3628,Sheet2!$A$2:$C$250,2)</f>
        <v>Lower Yukon-Kuskokwim</v>
      </c>
      <c r="D3628" t="s">
        <v>44</v>
      </c>
      <c r="E3628" t="s">
        <v>1500</v>
      </c>
      <c r="F3628">
        <v>96</v>
      </c>
    </row>
    <row r="3629" spans="1:19">
      <c r="A3629" t="s">
        <v>505</v>
      </c>
      <c r="B3629">
        <f>VLOOKUP(A3629,Sheet2!$A$2:$C$250,3)</f>
        <v>312</v>
      </c>
      <c r="C3629" t="str">
        <f>VLOOKUP(A3629,Sheet2!$A$2:$C$250,2)</f>
        <v>Lower Yukon-Kuskokwim</v>
      </c>
      <c r="D3629" t="s">
        <v>514</v>
      </c>
      <c r="E3629" t="s">
        <v>1500</v>
      </c>
      <c r="F3629">
        <v>225</v>
      </c>
    </row>
    <row r="3630" spans="1:19">
      <c r="A3630" t="s">
        <v>505</v>
      </c>
      <c r="B3630">
        <f>VLOOKUP(A3630,Sheet2!$A$2:$C$250,3)</f>
        <v>312</v>
      </c>
      <c r="C3630" t="str">
        <f>VLOOKUP(A3630,Sheet2!$A$2:$C$250,2)</f>
        <v>Lower Yukon-Kuskokwim</v>
      </c>
      <c r="D3630" t="s">
        <v>520</v>
      </c>
      <c r="E3630" t="s">
        <v>1500</v>
      </c>
      <c r="F3630">
        <v>300</v>
      </c>
    </row>
    <row r="3631" spans="1:19">
      <c r="A3631" t="s">
        <v>505</v>
      </c>
      <c r="B3631">
        <f>VLOOKUP(A3631,Sheet2!$A$2:$C$250,3)</f>
        <v>312</v>
      </c>
      <c r="C3631" t="str">
        <f>VLOOKUP(A3631,Sheet2!$A$2:$C$250,2)</f>
        <v>Lower Yukon-Kuskokwim</v>
      </c>
      <c r="D3631" t="s">
        <v>515</v>
      </c>
      <c r="E3631" t="s">
        <v>1500</v>
      </c>
      <c r="F3631">
        <v>1530</v>
      </c>
    </row>
    <row r="3632" spans="1:19">
      <c r="A3632" t="s">
        <v>505</v>
      </c>
      <c r="B3632">
        <f>VLOOKUP(A3632,Sheet2!$A$2:$C$250,3)</f>
        <v>312</v>
      </c>
      <c r="C3632" t="str">
        <f>VLOOKUP(A3632,Sheet2!$A$2:$C$250,2)</f>
        <v>Lower Yukon-Kuskokwim</v>
      </c>
      <c r="D3632" t="s">
        <v>521</v>
      </c>
      <c r="E3632" t="s">
        <v>1500</v>
      </c>
      <c r="F3632">
        <v>1920</v>
      </c>
      <c r="G3632" t="s">
        <v>6</v>
      </c>
    </row>
    <row r="3633" spans="1:11">
      <c r="A3633" t="s">
        <v>505</v>
      </c>
      <c r="B3633">
        <f>VLOOKUP(A3633,Sheet2!$A$2:$C$250,3)</f>
        <v>312</v>
      </c>
      <c r="C3633" t="str">
        <f>VLOOKUP(A3633,Sheet2!$A$2:$C$250,2)</f>
        <v>Lower Yukon-Kuskokwim</v>
      </c>
      <c r="D3633" t="s">
        <v>513</v>
      </c>
      <c r="E3633" t="s">
        <v>1500</v>
      </c>
      <c r="F3633">
        <v>2000</v>
      </c>
    </row>
    <row r="3634" spans="1:11">
      <c r="A3634" t="s">
        <v>505</v>
      </c>
      <c r="B3634">
        <f>VLOOKUP(A3634,Sheet2!$A$2:$C$250,3)</f>
        <v>312</v>
      </c>
      <c r="C3634" t="str">
        <f>VLOOKUP(A3634,Sheet2!$A$2:$C$250,2)</f>
        <v>Lower Yukon-Kuskokwim</v>
      </c>
      <c r="D3634" t="s">
        <v>185</v>
      </c>
      <c r="E3634" t="s">
        <v>1500</v>
      </c>
      <c r="F3634">
        <v>2260</v>
      </c>
      <c r="I3634">
        <v>700</v>
      </c>
    </row>
    <row r="3635" spans="1:11">
      <c r="A3635" t="s">
        <v>505</v>
      </c>
      <c r="B3635">
        <f>VLOOKUP(A3635,Sheet2!$A$2:$C$250,3)</f>
        <v>312</v>
      </c>
      <c r="C3635" t="str">
        <f>VLOOKUP(A3635,Sheet2!$A$2:$C$250,2)</f>
        <v>Lower Yukon-Kuskokwim</v>
      </c>
      <c r="D3635" t="s">
        <v>519</v>
      </c>
      <c r="E3635" t="s">
        <v>1500</v>
      </c>
      <c r="F3635">
        <v>2400</v>
      </c>
    </row>
    <row r="3636" spans="1:11">
      <c r="A3636" t="s">
        <v>505</v>
      </c>
      <c r="B3636">
        <f>VLOOKUP(A3636,Sheet2!$A$2:$C$250,3)</f>
        <v>312</v>
      </c>
      <c r="C3636" t="str">
        <f>VLOOKUP(A3636,Sheet2!$A$2:$C$250,2)</f>
        <v>Lower Yukon-Kuskokwim</v>
      </c>
      <c r="D3636" t="s">
        <v>2926</v>
      </c>
      <c r="E3636" t="s">
        <v>1500</v>
      </c>
      <c r="F3636">
        <v>2720</v>
      </c>
      <c r="I3636">
        <v>3716.3877372262773</v>
      </c>
      <c r="K3636">
        <v>47708.429371999999</v>
      </c>
    </row>
    <row r="3637" spans="1:11">
      <c r="A3637" t="s">
        <v>505</v>
      </c>
      <c r="B3637">
        <f>VLOOKUP(A3637,Sheet2!$A$2:$C$250,3)</f>
        <v>312</v>
      </c>
      <c r="C3637" t="str">
        <f>VLOOKUP(A3637,Sheet2!$A$2:$C$250,2)</f>
        <v>Lower Yukon-Kuskokwim</v>
      </c>
      <c r="D3637" t="s">
        <v>2927</v>
      </c>
      <c r="E3637" t="s">
        <v>1500</v>
      </c>
      <c r="F3637">
        <v>2720</v>
      </c>
      <c r="I3637">
        <v>1311.7283211678832</v>
      </c>
    </row>
    <row r="3638" spans="1:11">
      <c r="A3638" t="s">
        <v>505</v>
      </c>
      <c r="B3638">
        <f>VLOOKUP(A3638,Sheet2!$A$2:$C$250,3)</f>
        <v>312</v>
      </c>
      <c r="C3638" t="str">
        <f>VLOOKUP(A3638,Sheet2!$A$2:$C$250,2)</f>
        <v>Lower Yukon-Kuskokwim</v>
      </c>
      <c r="D3638" t="s">
        <v>507</v>
      </c>
      <c r="E3638" t="s">
        <v>1500</v>
      </c>
      <c r="F3638">
        <v>3200</v>
      </c>
    </row>
    <row r="3639" spans="1:11">
      <c r="A3639" t="s">
        <v>505</v>
      </c>
      <c r="B3639">
        <f>VLOOKUP(A3639,Sheet2!$A$2:$C$250,3)</f>
        <v>312</v>
      </c>
      <c r="C3639" t="str">
        <f>VLOOKUP(A3639,Sheet2!$A$2:$C$250,2)</f>
        <v>Lower Yukon-Kuskokwim</v>
      </c>
      <c r="D3639" t="s">
        <v>2925</v>
      </c>
      <c r="E3639" t="s">
        <v>1500</v>
      </c>
      <c r="F3639">
        <v>3200</v>
      </c>
      <c r="I3639">
        <v>3106.5766423357663</v>
      </c>
    </row>
    <row r="3640" spans="1:11">
      <c r="A3640" t="s">
        <v>505</v>
      </c>
      <c r="B3640">
        <f>VLOOKUP(A3640,Sheet2!$A$2:$C$250,3)</f>
        <v>312</v>
      </c>
      <c r="C3640" t="str">
        <f>VLOOKUP(A3640,Sheet2!$A$2:$C$250,2)</f>
        <v>Lower Yukon-Kuskokwim</v>
      </c>
      <c r="D3640" t="s">
        <v>2924</v>
      </c>
      <c r="E3640" t="s">
        <v>1500</v>
      </c>
      <c r="F3640">
        <v>3200</v>
      </c>
      <c r="I3640">
        <v>1238.1503649635035</v>
      </c>
      <c r="K3640">
        <v>24845.723609499997</v>
      </c>
    </row>
    <row r="3641" spans="1:11">
      <c r="A3641" t="s">
        <v>505</v>
      </c>
      <c r="B3641">
        <f>VLOOKUP(A3641,Sheet2!$A$2:$C$250,3)</f>
        <v>312</v>
      </c>
      <c r="C3641" t="str">
        <f>VLOOKUP(A3641,Sheet2!$A$2:$C$250,2)</f>
        <v>Lower Yukon-Kuskokwim</v>
      </c>
      <c r="D3641" t="s">
        <v>518</v>
      </c>
      <c r="E3641" t="s">
        <v>1500</v>
      </c>
      <c r="F3641">
        <v>10800</v>
      </c>
    </row>
    <row r="3642" spans="1:11">
      <c r="A3642" t="s">
        <v>505</v>
      </c>
      <c r="B3642">
        <f>VLOOKUP(A3642,Sheet2!$A$2:$C$250,3)</f>
        <v>312</v>
      </c>
      <c r="C3642" t="str">
        <f>VLOOKUP(A3642,Sheet2!$A$2:$C$250,2)</f>
        <v>Lower Yukon-Kuskokwim</v>
      </c>
      <c r="D3642" t="s">
        <v>2743</v>
      </c>
      <c r="E3642" t="s">
        <v>1500</v>
      </c>
    </row>
    <row r="3643" spans="1:11">
      <c r="A3643" t="s">
        <v>505</v>
      </c>
      <c r="B3643">
        <f>VLOOKUP(A3643,Sheet2!$A$2:$C$250,3)</f>
        <v>312</v>
      </c>
      <c r="C3643" t="str">
        <f>VLOOKUP(A3643,Sheet2!$A$2:$C$250,2)</f>
        <v>Lower Yukon-Kuskokwim</v>
      </c>
      <c r="D3643" t="s">
        <v>516</v>
      </c>
      <c r="E3643" t="s">
        <v>2424</v>
      </c>
      <c r="F3643">
        <v>360</v>
      </c>
      <c r="I3643">
        <v>300</v>
      </c>
      <c r="K3643">
        <v>1400</v>
      </c>
    </row>
    <row r="3644" spans="1:11">
      <c r="A3644" t="s">
        <v>505</v>
      </c>
      <c r="B3644">
        <f>VLOOKUP(A3644,Sheet2!$A$2:$C$250,3)</f>
        <v>312</v>
      </c>
      <c r="C3644" t="str">
        <f>VLOOKUP(A3644,Sheet2!$A$2:$C$250,2)</f>
        <v>Lower Yukon-Kuskokwim</v>
      </c>
      <c r="D3644" t="s">
        <v>509</v>
      </c>
      <c r="E3644" t="s">
        <v>2424</v>
      </c>
      <c r="F3644">
        <v>2200</v>
      </c>
      <c r="I3644">
        <v>3200</v>
      </c>
      <c r="K3644">
        <v>19700</v>
      </c>
    </row>
    <row r="3645" spans="1:11">
      <c r="A3645" t="s">
        <v>505</v>
      </c>
      <c r="B3645">
        <f>VLOOKUP(A3645,Sheet2!$A$2:$C$250,3)</f>
        <v>312</v>
      </c>
      <c r="C3645" t="str">
        <f>VLOOKUP(A3645,Sheet2!$A$2:$C$250,2)</f>
        <v>Lower Yukon-Kuskokwim</v>
      </c>
      <c r="D3645" t="s">
        <v>512</v>
      </c>
      <c r="E3645" t="s">
        <v>213</v>
      </c>
      <c r="F3645">
        <v>1800</v>
      </c>
      <c r="I3645">
        <v>4000</v>
      </c>
      <c r="K3645">
        <v>7700</v>
      </c>
    </row>
    <row r="3646" spans="1:11">
      <c r="A3646" t="s">
        <v>505</v>
      </c>
      <c r="B3646">
        <f>VLOOKUP(A3646,Sheet2!$A$2:$C$250,3)</f>
        <v>312</v>
      </c>
      <c r="C3646" t="str">
        <f>VLOOKUP(A3646,Sheet2!$A$2:$C$250,2)</f>
        <v>Lower Yukon-Kuskokwim</v>
      </c>
      <c r="D3646" t="s">
        <v>2286</v>
      </c>
      <c r="E3646" t="s">
        <v>2233</v>
      </c>
      <c r="F3646">
        <v>1530</v>
      </c>
      <c r="I3646">
        <v>1565.3080291970805</v>
      </c>
    </row>
    <row r="3647" spans="1:11">
      <c r="A3647" t="s">
        <v>505</v>
      </c>
      <c r="B3647">
        <f>VLOOKUP(A3647,Sheet2!$A$2:$C$250,3)</f>
        <v>312</v>
      </c>
      <c r="C3647" t="str">
        <f>VLOOKUP(A3647,Sheet2!$A$2:$C$250,2)</f>
        <v>Lower Yukon-Kuskokwim</v>
      </c>
      <c r="D3647" t="s">
        <v>508</v>
      </c>
      <c r="E3647" t="s">
        <v>2233</v>
      </c>
      <c r="F3647">
        <v>2720</v>
      </c>
    </row>
    <row r="3648" spans="1:11">
      <c r="A3648" t="s">
        <v>505</v>
      </c>
      <c r="B3648">
        <f>VLOOKUP(A3648,Sheet2!$A$2:$C$250,3)</f>
        <v>312</v>
      </c>
      <c r="C3648" t="str">
        <f>VLOOKUP(A3648,Sheet2!$A$2:$C$250,2)</f>
        <v>Lower Yukon-Kuskokwim</v>
      </c>
      <c r="D3648" t="s">
        <v>886</v>
      </c>
      <c r="E3648" t="s">
        <v>2194</v>
      </c>
      <c r="F3648">
        <v>9584</v>
      </c>
    </row>
    <row r="3649" spans="1:11">
      <c r="A3649" t="s">
        <v>505</v>
      </c>
      <c r="B3649">
        <f>VLOOKUP(A3649,Sheet2!$A$2:$C$250,3)</f>
        <v>312</v>
      </c>
      <c r="C3649" t="str">
        <f>VLOOKUP(A3649,Sheet2!$A$2:$C$250,2)</f>
        <v>Lower Yukon-Kuskokwim</v>
      </c>
      <c r="D3649" t="s">
        <v>511</v>
      </c>
      <c r="E3649" t="s">
        <v>1980</v>
      </c>
      <c r="F3649">
        <v>2400</v>
      </c>
    </row>
    <row r="3650" spans="1:11">
      <c r="A3650" t="s">
        <v>505</v>
      </c>
      <c r="B3650">
        <f>VLOOKUP(A3650,Sheet2!$A$2:$C$250,3)</f>
        <v>312</v>
      </c>
      <c r="C3650" t="str">
        <f>VLOOKUP(A3650,Sheet2!$A$2:$C$250,2)</f>
        <v>Lower Yukon-Kuskokwim</v>
      </c>
      <c r="D3650" t="s">
        <v>2135</v>
      </c>
      <c r="E3650" t="s">
        <v>1980</v>
      </c>
      <c r="F3650">
        <v>3200</v>
      </c>
    </row>
    <row r="3651" spans="1:11">
      <c r="A3651" t="s">
        <v>505</v>
      </c>
      <c r="B3651">
        <f>VLOOKUP(A3651,Sheet2!$A$2:$C$250,3)</f>
        <v>312</v>
      </c>
      <c r="C3651" t="str">
        <f>VLOOKUP(A3651,Sheet2!$A$2:$C$250,2)</f>
        <v>Lower Yukon-Kuskokwim</v>
      </c>
      <c r="D3651" t="s">
        <v>510</v>
      </c>
      <c r="E3651" t="s">
        <v>1980</v>
      </c>
      <c r="F3651">
        <v>12800</v>
      </c>
    </row>
    <row r="3652" spans="1:11">
      <c r="A3652" t="s">
        <v>505</v>
      </c>
      <c r="B3652">
        <f>VLOOKUP(A3652,Sheet2!$A$2:$C$250,3)</f>
        <v>312</v>
      </c>
      <c r="C3652" t="str">
        <f>VLOOKUP(A3652,Sheet2!$A$2:$C$250,2)</f>
        <v>Lower Yukon-Kuskokwim</v>
      </c>
      <c r="D3652" t="s">
        <v>449</v>
      </c>
      <c r="E3652" t="s">
        <v>65</v>
      </c>
      <c r="F3652">
        <v>2160</v>
      </c>
    </row>
    <row r="3653" spans="1:11">
      <c r="A3653" t="s">
        <v>2136</v>
      </c>
      <c r="B3653">
        <f>VLOOKUP(A3653,Sheet2!$A$2:$C$250,3)</f>
        <v>312</v>
      </c>
      <c r="C3653" t="str">
        <f>VLOOKUP(A3653,Sheet2!$A$2:$C$250,2)</f>
        <v>Lower Yukon-Kuskokwim</v>
      </c>
      <c r="D3653" t="s">
        <v>1122</v>
      </c>
      <c r="E3653" t="s">
        <v>3335</v>
      </c>
      <c r="F3653">
        <v>672</v>
      </c>
    </row>
    <row r="3654" spans="1:11">
      <c r="A3654" t="s">
        <v>2136</v>
      </c>
      <c r="B3654">
        <f>VLOOKUP(A3654,Sheet2!$A$2:$C$250,3)</f>
        <v>312</v>
      </c>
      <c r="C3654" t="str">
        <f>VLOOKUP(A3654,Sheet2!$A$2:$C$250,2)</f>
        <v>Lower Yukon-Kuskokwim</v>
      </c>
      <c r="D3654" t="s">
        <v>544</v>
      </c>
      <c r="E3654" t="s">
        <v>3335</v>
      </c>
      <c r="F3654">
        <v>37836</v>
      </c>
      <c r="I3654">
        <v>50156</v>
      </c>
      <c r="K3654">
        <v>281807</v>
      </c>
    </row>
    <row r="3655" spans="1:11">
      <c r="A3655" t="s">
        <v>2136</v>
      </c>
      <c r="B3655">
        <f>VLOOKUP(A3655,Sheet2!$A$2:$C$250,3)</f>
        <v>312</v>
      </c>
      <c r="C3655" t="str">
        <f>VLOOKUP(A3655,Sheet2!$A$2:$C$250,2)</f>
        <v>Lower Yukon-Kuskokwim</v>
      </c>
      <c r="D3655" t="s">
        <v>3161</v>
      </c>
      <c r="E3655" t="s">
        <v>377</v>
      </c>
    </row>
    <row r="3656" spans="1:11">
      <c r="A3656" t="s">
        <v>2136</v>
      </c>
      <c r="B3656">
        <f>VLOOKUP(A3656,Sheet2!$A$2:$C$250,3)</f>
        <v>312</v>
      </c>
      <c r="C3656" t="str">
        <f>VLOOKUP(A3656,Sheet2!$A$2:$C$250,2)</f>
        <v>Lower Yukon-Kuskokwim</v>
      </c>
      <c r="D3656" t="s">
        <v>3162</v>
      </c>
      <c r="E3656" t="s">
        <v>377</v>
      </c>
    </row>
    <row r="3657" spans="1:11">
      <c r="A3657" t="s">
        <v>2136</v>
      </c>
      <c r="B3657">
        <f>VLOOKUP(A3657,Sheet2!$A$2:$C$250,3)</f>
        <v>312</v>
      </c>
      <c r="C3657" t="str">
        <f>VLOOKUP(A3657,Sheet2!$A$2:$C$250,2)</f>
        <v>Lower Yukon-Kuskokwim</v>
      </c>
      <c r="D3657" t="s">
        <v>2575</v>
      </c>
      <c r="E3657" t="s">
        <v>1500</v>
      </c>
      <c r="F3657">
        <v>96</v>
      </c>
    </row>
    <row r="3658" spans="1:11">
      <c r="A3658" t="s">
        <v>3659</v>
      </c>
      <c r="B3658">
        <f>VLOOKUP(A3658,Sheet2!$A$2:$C$250,3)</f>
        <v>312</v>
      </c>
      <c r="C3658" t="str">
        <f>VLOOKUP(A3658,Sheet2!$A$2:$C$250,2)</f>
        <v>Lower Yukon-Kuskokwim</v>
      </c>
      <c r="D3658" t="s">
        <v>2928</v>
      </c>
      <c r="E3658" t="s">
        <v>1500</v>
      </c>
      <c r="F3658">
        <v>96</v>
      </c>
      <c r="I3658">
        <v>963.50364963503648</v>
      </c>
      <c r="K3658">
        <v>3587.5322875000002</v>
      </c>
    </row>
    <row r="3659" spans="1:11">
      <c r="A3659" t="s">
        <v>2136</v>
      </c>
      <c r="B3659">
        <f>VLOOKUP(A3659,Sheet2!$A$2:$C$250,3)</f>
        <v>312</v>
      </c>
      <c r="C3659" t="str">
        <f>VLOOKUP(A3659,Sheet2!$A$2:$C$250,2)</f>
        <v>Lower Yukon-Kuskokwim</v>
      </c>
      <c r="D3659" t="s">
        <v>2890</v>
      </c>
      <c r="E3659" t="s">
        <v>1500</v>
      </c>
      <c r="F3659">
        <v>120</v>
      </c>
    </row>
    <row r="3660" spans="1:11">
      <c r="A3660" t="s">
        <v>2136</v>
      </c>
      <c r="B3660">
        <f>VLOOKUP(A3660,Sheet2!$A$2:$C$250,3)</f>
        <v>312</v>
      </c>
      <c r="C3660" t="str">
        <f>VLOOKUP(A3660,Sheet2!$A$2:$C$250,2)</f>
        <v>Lower Yukon-Kuskokwim</v>
      </c>
      <c r="D3660" t="s">
        <v>2636</v>
      </c>
      <c r="E3660" t="s">
        <v>1500</v>
      </c>
      <c r="F3660">
        <v>1170</v>
      </c>
    </row>
    <row r="3661" spans="1:11">
      <c r="A3661" t="s">
        <v>2136</v>
      </c>
      <c r="B3661">
        <f>VLOOKUP(A3661,Sheet2!$A$2:$C$250,3)</f>
        <v>312</v>
      </c>
      <c r="C3661" t="str">
        <f>VLOOKUP(A3661,Sheet2!$A$2:$C$250,2)</f>
        <v>Lower Yukon-Kuskokwim</v>
      </c>
      <c r="D3661" t="s">
        <v>886</v>
      </c>
      <c r="E3661" t="s">
        <v>2194</v>
      </c>
      <c r="F3661">
        <v>5850</v>
      </c>
    </row>
    <row r="3662" spans="1:11">
      <c r="A3662" t="s">
        <v>2136</v>
      </c>
      <c r="B3662">
        <f>VLOOKUP(A3662,Sheet2!$A$2:$C$250,3)</f>
        <v>312</v>
      </c>
      <c r="C3662" t="str">
        <f>VLOOKUP(A3662,Sheet2!$A$2:$C$250,2)</f>
        <v>Lower Yukon-Kuskokwim</v>
      </c>
      <c r="D3662" t="s">
        <v>2140</v>
      </c>
      <c r="E3662" t="s">
        <v>1980</v>
      </c>
      <c r="F3662">
        <v>192</v>
      </c>
    </row>
    <row r="3663" spans="1:11">
      <c r="A3663" t="s">
        <v>2136</v>
      </c>
      <c r="B3663">
        <f>VLOOKUP(A3663,Sheet2!$A$2:$C$250,3)</f>
        <v>312</v>
      </c>
      <c r="C3663" t="str">
        <f>VLOOKUP(A3663,Sheet2!$A$2:$C$250,2)</f>
        <v>Lower Yukon-Kuskokwim</v>
      </c>
      <c r="D3663" t="s">
        <v>233</v>
      </c>
      <c r="E3663" t="s">
        <v>1980</v>
      </c>
      <c r="F3663">
        <v>480</v>
      </c>
    </row>
    <row r="3664" spans="1:11">
      <c r="A3664" t="s">
        <v>2136</v>
      </c>
      <c r="B3664">
        <f>VLOOKUP(A3664,Sheet2!$A$2:$C$250,3)</f>
        <v>312</v>
      </c>
      <c r="C3664" t="str">
        <f>VLOOKUP(A3664,Sheet2!$A$2:$C$250,2)</f>
        <v>Lower Yukon-Kuskokwim</v>
      </c>
      <c r="D3664" t="s">
        <v>2137</v>
      </c>
      <c r="E3664" t="s">
        <v>1980</v>
      </c>
      <c r="F3664">
        <v>1280</v>
      </c>
    </row>
    <row r="3665" spans="1:11">
      <c r="A3665" t="s">
        <v>2136</v>
      </c>
      <c r="B3665">
        <f>VLOOKUP(A3665,Sheet2!$A$2:$C$250,3)</f>
        <v>312</v>
      </c>
      <c r="C3665" t="str">
        <f>VLOOKUP(A3665,Sheet2!$A$2:$C$250,2)</f>
        <v>Lower Yukon-Kuskokwim</v>
      </c>
      <c r="D3665" t="s">
        <v>2138</v>
      </c>
      <c r="E3665" t="s">
        <v>1980</v>
      </c>
      <c r="F3665">
        <v>2000</v>
      </c>
    </row>
    <row r="3666" spans="1:11">
      <c r="A3666" t="s">
        <v>2136</v>
      </c>
      <c r="B3666">
        <f>VLOOKUP(A3666,Sheet2!$A$2:$C$250,3)</f>
        <v>312</v>
      </c>
      <c r="C3666" t="str">
        <f>VLOOKUP(A3666,Sheet2!$A$2:$C$250,2)</f>
        <v>Lower Yukon-Kuskokwim</v>
      </c>
      <c r="D3666" t="s">
        <v>2139</v>
      </c>
      <c r="E3666" t="s">
        <v>1980</v>
      </c>
      <c r="F3666">
        <v>2844</v>
      </c>
    </row>
    <row r="3667" spans="1:11">
      <c r="A3667" t="s">
        <v>1754</v>
      </c>
      <c r="B3667">
        <f>VLOOKUP(A3667,Sheet2!$A$2:$C$250,3)</f>
        <v>312</v>
      </c>
      <c r="C3667" t="str">
        <f>VLOOKUP(A3667,Sheet2!$A$2:$C$250,2)</f>
        <v>Lower Yukon-Kuskokwim</v>
      </c>
      <c r="D3667" t="s">
        <v>3540</v>
      </c>
      <c r="E3667" t="s">
        <v>3335</v>
      </c>
      <c r="F3667">
        <v>22000</v>
      </c>
      <c r="I3667">
        <v>13164</v>
      </c>
      <c r="K3667">
        <v>195360</v>
      </c>
    </row>
    <row r="3668" spans="1:11">
      <c r="A3668" t="s">
        <v>3541</v>
      </c>
      <c r="B3668">
        <f>VLOOKUP(A3668,Sheet2!$A$2:$C$250,3)</f>
        <v>312</v>
      </c>
      <c r="C3668" t="str">
        <f>VLOOKUP(A3668,Sheet2!$A$2:$C$250,2)</f>
        <v>Lower Yukon-Kuskokwim</v>
      </c>
      <c r="D3668" t="s">
        <v>3542</v>
      </c>
      <c r="E3668" t="s">
        <v>3335</v>
      </c>
      <c r="F3668">
        <v>33050</v>
      </c>
      <c r="I3668">
        <v>7976.1401459854014</v>
      </c>
      <c r="K3668">
        <v>128187.82034666666</v>
      </c>
    </row>
    <row r="3669" spans="1:11">
      <c r="A3669" t="s">
        <v>1754</v>
      </c>
      <c r="B3669">
        <f>VLOOKUP(A3669,Sheet2!$A$2:$C$250,3)</f>
        <v>312</v>
      </c>
      <c r="C3669" t="str">
        <f>VLOOKUP(A3669,Sheet2!$A$2:$C$250,2)</f>
        <v>Lower Yukon-Kuskokwim</v>
      </c>
      <c r="D3669" t="s">
        <v>3184</v>
      </c>
      <c r="E3669" t="s">
        <v>377</v>
      </c>
      <c r="F3669">
        <v>3566.5</v>
      </c>
      <c r="I3669">
        <v>3054.4058394160584</v>
      </c>
      <c r="K3669">
        <v>5330.1907028571422</v>
      </c>
    </row>
    <row r="3670" spans="1:11">
      <c r="A3670" t="s">
        <v>1754</v>
      </c>
      <c r="B3670">
        <f>VLOOKUP(A3670,Sheet2!$A$2:$C$250,3)</f>
        <v>312</v>
      </c>
      <c r="C3670" t="str">
        <f>VLOOKUP(A3670,Sheet2!$A$2:$C$250,2)</f>
        <v>Lower Yukon-Kuskokwim</v>
      </c>
      <c r="D3670" t="s">
        <v>3183</v>
      </c>
      <c r="E3670" t="s">
        <v>377</v>
      </c>
      <c r="F3670">
        <v>14000</v>
      </c>
      <c r="I3670">
        <v>6948.7883211678836</v>
      </c>
      <c r="K3670">
        <v>114768.5329075</v>
      </c>
    </row>
    <row r="3671" spans="1:11">
      <c r="A3671" t="s">
        <v>1754</v>
      </c>
      <c r="B3671">
        <f>VLOOKUP(A3671,Sheet2!$A$2:$C$250,3)</f>
        <v>312</v>
      </c>
      <c r="C3671" t="str">
        <f>VLOOKUP(A3671,Sheet2!$A$2:$C$250,2)</f>
        <v>Lower Yukon-Kuskokwim</v>
      </c>
      <c r="D3671" t="s">
        <v>1752</v>
      </c>
      <c r="E3671" t="s">
        <v>377</v>
      </c>
    </row>
    <row r="3672" spans="1:11">
      <c r="A3672" t="s">
        <v>1754</v>
      </c>
      <c r="B3672">
        <f>VLOOKUP(A3672,Sheet2!$A$2:$C$250,3)</f>
        <v>312</v>
      </c>
      <c r="C3672" t="str">
        <f>VLOOKUP(A3672,Sheet2!$A$2:$C$250,2)</f>
        <v>Lower Yukon-Kuskokwim</v>
      </c>
      <c r="D3672" t="s">
        <v>1753</v>
      </c>
      <c r="E3672" t="s">
        <v>377</v>
      </c>
    </row>
    <row r="3673" spans="1:11">
      <c r="A3673" t="s">
        <v>1754</v>
      </c>
      <c r="B3673">
        <f>VLOOKUP(A3673,Sheet2!$A$2:$C$250,3)</f>
        <v>312</v>
      </c>
      <c r="C3673" t="str">
        <f>VLOOKUP(A3673,Sheet2!$A$2:$C$250,2)</f>
        <v>Lower Yukon-Kuskokwim</v>
      </c>
      <c r="D3673" t="s">
        <v>1093</v>
      </c>
      <c r="E3673" t="s">
        <v>1500</v>
      </c>
      <c r="F3673">
        <v>1200</v>
      </c>
    </row>
    <row r="3674" spans="1:11">
      <c r="A3674" t="s">
        <v>1754</v>
      </c>
      <c r="B3674">
        <f>VLOOKUP(A3674,Sheet2!$A$2:$C$250,3)</f>
        <v>312</v>
      </c>
      <c r="C3674" t="str">
        <f>VLOOKUP(A3674,Sheet2!$A$2:$C$250,2)</f>
        <v>Lower Yukon-Kuskokwim</v>
      </c>
      <c r="D3674" t="s">
        <v>2931</v>
      </c>
      <c r="E3674" t="s">
        <v>1500</v>
      </c>
      <c r="F3674">
        <v>3200</v>
      </c>
      <c r="I3674">
        <v>6900.8540145985398</v>
      </c>
    </row>
    <row r="3675" spans="1:11">
      <c r="A3675" t="s">
        <v>1754</v>
      </c>
      <c r="B3675">
        <f>VLOOKUP(A3675,Sheet2!$A$2:$C$250,3)</f>
        <v>312</v>
      </c>
      <c r="C3675" t="str">
        <f>VLOOKUP(A3675,Sheet2!$A$2:$C$250,2)</f>
        <v>Lower Yukon-Kuskokwim</v>
      </c>
      <c r="D3675" t="s">
        <v>2932</v>
      </c>
      <c r="E3675" t="s">
        <v>1500</v>
      </c>
      <c r="F3675">
        <v>3500</v>
      </c>
      <c r="I3675">
        <v>6163.0029197080294</v>
      </c>
    </row>
    <row r="3676" spans="1:11">
      <c r="A3676" t="s">
        <v>1754</v>
      </c>
      <c r="B3676">
        <f>VLOOKUP(A3676,Sheet2!$A$2:$C$250,3)</f>
        <v>312</v>
      </c>
      <c r="C3676" t="str">
        <f>VLOOKUP(A3676,Sheet2!$A$2:$C$250,2)</f>
        <v>Lower Yukon-Kuskokwim</v>
      </c>
      <c r="D3676" t="s">
        <v>2930</v>
      </c>
      <c r="E3676" t="s">
        <v>1500</v>
      </c>
      <c r="F3676">
        <v>4400</v>
      </c>
      <c r="K3676">
        <v>8919.5802754999986</v>
      </c>
    </row>
    <row r="3677" spans="1:11">
      <c r="A3677" t="s">
        <v>1754</v>
      </c>
      <c r="B3677">
        <f>VLOOKUP(A3677,Sheet2!$A$2:$C$250,3)</f>
        <v>312</v>
      </c>
      <c r="C3677" t="str">
        <f>VLOOKUP(A3677,Sheet2!$A$2:$C$250,2)</f>
        <v>Lower Yukon-Kuskokwim</v>
      </c>
      <c r="D3677" t="s">
        <v>2933</v>
      </c>
      <c r="E3677" t="s">
        <v>1500</v>
      </c>
      <c r="F3677">
        <v>5160</v>
      </c>
      <c r="I3677">
        <v>3839.8510948905109</v>
      </c>
    </row>
    <row r="3678" spans="1:11">
      <c r="A3678" t="s">
        <v>1754</v>
      </c>
      <c r="B3678">
        <f>VLOOKUP(A3678,Sheet2!$A$2:$C$250,3)</f>
        <v>312</v>
      </c>
      <c r="C3678" t="str">
        <f>VLOOKUP(A3678,Sheet2!$A$2:$C$250,2)</f>
        <v>Lower Yukon-Kuskokwim</v>
      </c>
      <c r="D3678" t="s">
        <v>2929</v>
      </c>
      <c r="E3678" t="s">
        <v>1500</v>
      </c>
      <c r="F3678">
        <v>9725</v>
      </c>
      <c r="J3678" t="s">
        <v>653</v>
      </c>
      <c r="K3678">
        <v>48457.769449333333</v>
      </c>
    </row>
    <row r="3679" spans="1:11">
      <c r="A3679" t="s">
        <v>1754</v>
      </c>
      <c r="B3679">
        <f>VLOOKUP(A3679,Sheet2!$A$2:$C$250,3)</f>
        <v>312</v>
      </c>
      <c r="C3679" t="str">
        <f>VLOOKUP(A3679,Sheet2!$A$2:$C$250,2)</f>
        <v>Lower Yukon-Kuskokwim</v>
      </c>
      <c r="D3679" t="s">
        <v>1747</v>
      </c>
      <c r="E3679" t="s">
        <v>1500</v>
      </c>
      <c r="F3679">
        <v>12000</v>
      </c>
    </row>
    <row r="3680" spans="1:11">
      <c r="A3680" t="s">
        <v>1754</v>
      </c>
      <c r="B3680">
        <f>VLOOKUP(A3680,Sheet2!$A$2:$C$250,3)</f>
        <v>312</v>
      </c>
      <c r="C3680" t="str">
        <f>VLOOKUP(A3680,Sheet2!$A$2:$C$250,2)</f>
        <v>Lower Yukon-Kuskokwim</v>
      </c>
      <c r="D3680" t="s">
        <v>1745</v>
      </c>
      <c r="E3680" t="s">
        <v>1500</v>
      </c>
      <c r="F3680">
        <v>21800</v>
      </c>
    </row>
    <row r="3681" spans="1:11">
      <c r="A3681" t="s">
        <v>1754</v>
      </c>
      <c r="B3681">
        <f>VLOOKUP(A3681,Sheet2!$A$2:$C$250,3)</f>
        <v>312</v>
      </c>
      <c r="C3681" t="str">
        <f>VLOOKUP(A3681,Sheet2!$A$2:$C$250,2)</f>
        <v>Lower Yukon-Kuskokwim</v>
      </c>
      <c r="D3681" t="s">
        <v>2934</v>
      </c>
      <c r="E3681" t="s">
        <v>1500</v>
      </c>
      <c r="F3681">
        <v>21990</v>
      </c>
      <c r="J3681" t="s">
        <v>653</v>
      </c>
      <c r="K3681">
        <v>39895.358879199994</v>
      </c>
    </row>
    <row r="3682" spans="1:11">
      <c r="A3682" t="s">
        <v>1754</v>
      </c>
      <c r="B3682">
        <f>VLOOKUP(A3682,Sheet2!$A$2:$C$250,3)</f>
        <v>312</v>
      </c>
      <c r="C3682" t="str">
        <f>VLOOKUP(A3682,Sheet2!$A$2:$C$250,2)</f>
        <v>Lower Yukon-Kuskokwim</v>
      </c>
      <c r="D3682" t="s">
        <v>2546</v>
      </c>
      <c r="E3682" t="s">
        <v>2424</v>
      </c>
      <c r="F3682">
        <v>1200</v>
      </c>
      <c r="I3682">
        <v>1589.5883211678831</v>
      </c>
      <c r="K3682">
        <v>2911.5262034999996</v>
      </c>
    </row>
    <row r="3683" spans="1:11">
      <c r="A3683" t="s">
        <v>1754</v>
      </c>
      <c r="B3683">
        <f>VLOOKUP(A3683,Sheet2!$A$2:$C$250,3)</f>
        <v>312</v>
      </c>
      <c r="C3683" t="str">
        <f>VLOOKUP(A3683,Sheet2!$A$2:$C$250,2)</f>
        <v>Lower Yukon-Kuskokwim</v>
      </c>
      <c r="D3683" t="s">
        <v>398</v>
      </c>
      <c r="E3683" t="s">
        <v>2424</v>
      </c>
    </row>
    <row r="3684" spans="1:11">
      <c r="A3684" t="s">
        <v>1754</v>
      </c>
      <c r="B3684">
        <f>VLOOKUP(A3684,Sheet2!$A$2:$C$250,3)</f>
        <v>312</v>
      </c>
      <c r="C3684" t="str">
        <f>VLOOKUP(A3684,Sheet2!$A$2:$C$250,2)</f>
        <v>Lower Yukon-Kuskokwim</v>
      </c>
      <c r="D3684" t="s">
        <v>2525</v>
      </c>
      <c r="E3684" t="s">
        <v>2424</v>
      </c>
    </row>
    <row r="3685" spans="1:11">
      <c r="A3685" t="s">
        <v>1754</v>
      </c>
      <c r="B3685">
        <f>VLOOKUP(A3685,Sheet2!$A$2:$C$250,3)</f>
        <v>312</v>
      </c>
      <c r="C3685" t="str">
        <f>VLOOKUP(A3685,Sheet2!$A$2:$C$250,2)</f>
        <v>Lower Yukon-Kuskokwim</v>
      </c>
      <c r="D3685" t="s">
        <v>2324</v>
      </c>
      <c r="E3685" t="s">
        <v>213</v>
      </c>
      <c r="F3685">
        <v>3200</v>
      </c>
    </row>
    <row r="3686" spans="1:11">
      <c r="A3686" t="s">
        <v>1754</v>
      </c>
      <c r="B3686">
        <f>VLOOKUP(A3686,Sheet2!$A$2:$C$250,3)</f>
        <v>312</v>
      </c>
      <c r="C3686" t="str">
        <f>VLOOKUP(A3686,Sheet2!$A$2:$C$250,2)</f>
        <v>Lower Yukon-Kuskokwim</v>
      </c>
      <c r="D3686" t="s">
        <v>2405</v>
      </c>
      <c r="E3686" t="s">
        <v>213</v>
      </c>
      <c r="F3686">
        <v>5947</v>
      </c>
      <c r="J3686">
        <v>3033.1884057971015</v>
      </c>
      <c r="K3686">
        <v>22753.704781500001</v>
      </c>
    </row>
    <row r="3687" spans="1:11">
      <c r="A3687" t="s">
        <v>1754</v>
      </c>
      <c r="B3687">
        <f>VLOOKUP(A3687,Sheet2!$A$2:$C$250,3)</f>
        <v>312</v>
      </c>
      <c r="C3687" t="str">
        <f>VLOOKUP(A3687,Sheet2!$A$2:$C$250,2)</f>
        <v>Lower Yukon-Kuskokwim</v>
      </c>
      <c r="D3687" t="s">
        <v>7</v>
      </c>
      <c r="E3687" t="s">
        <v>213</v>
      </c>
      <c r="F3687">
        <v>5969.99</v>
      </c>
      <c r="J3687">
        <v>3071.7391304347825</v>
      </c>
      <c r="K3687">
        <v>25496.230050000002</v>
      </c>
    </row>
    <row r="3688" spans="1:11">
      <c r="A3688" t="s">
        <v>1754</v>
      </c>
      <c r="B3688">
        <f>VLOOKUP(A3688,Sheet2!$A$2:$C$250,3)</f>
        <v>312</v>
      </c>
      <c r="C3688" t="str">
        <f>VLOOKUP(A3688,Sheet2!$A$2:$C$250,2)</f>
        <v>Lower Yukon-Kuskokwim</v>
      </c>
      <c r="D3688" t="s">
        <v>2400</v>
      </c>
      <c r="E3688" t="s">
        <v>213</v>
      </c>
      <c r="F3688">
        <v>9600</v>
      </c>
    </row>
    <row r="3689" spans="1:11">
      <c r="A3689" t="s">
        <v>1754</v>
      </c>
      <c r="B3689">
        <f>VLOOKUP(A3689,Sheet2!$A$2:$C$250,3)</f>
        <v>312</v>
      </c>
      <c r="C3689" t="str">
        <f>VLOOKUP(A3689,Sheet2!$A$2:$C$250,2)</f>
        <v>Lower Yukon-Kuskokwim</v>
      </c>
      <c r="D3689" t="s">
        <v>2406</v>
      </c>
      <c r="E3689" t="s">
        <v>213</v>
      </c>
      <c r="F3689">
        <v>9725</v>
      </c>
      <c r="J3689">
        <v>3706.8115942028985</v>
      </c>
      <c r="K3689">
        <v>48292.435799999999</v>
      </c>
    </row>
    <row r="3690" spans="1:11">
      <c r="A3690" t="s">
        <v>1754</v>
      </c>
      <c r="B3690">
        <f>VLOOKUP(A3690,Sheet2!$A$2:$C$250,3)</f>
        <v>312</v>
      </c>
      <c r="C3690" t="str">
        <f>VLOOKUP(A3690,Sheet2!$A$2:$C$250,2)</f>
        <v>Lower Yukon-Kuskokwim</v>
      </c>
      <c r="D3690" t="s">
        <v>886</v>
      </c>
      <c r="E3690" t="s">
        <v>2194</v>
      </c>
      <c r="F3690">
        <v>13896</v>
      </c>
    </row>
    <row r="3691" spans="1:11">
      <c r="A3691" t="s">
        <v>1754</v>
      </c>
      <c r="B3691">
        <f>VLOOKUP(A3691,Sheet2!$A$2:$C$250,3)</f>
        <v>312</v>
      </c>
      <c r="C3691" t="str">
        <f>VLOOKUP(A3691,Sheet2!$A$2:$C$250,2)</f>
        <v>Lower Yukon-Kuskokwim</v>
      </c>
      <c r="D3691" t="s">
        <v>2134</v>
      </c>
      <c r="E3691" t="s">
        <v>1980</v>
      </c>
      <c r="F3691">
        <v>3200</v>
      </c>
    </row>
    <row r="3692" spans="1:11">
      <c r="A3692" t="s">
        <v>1754</v>
      </c>
      <c r="B3692">
        <f>VLOOKUP(A3692,Sheet2!$A$2:$C$250,3)</f>
        <v>312</v>
      </c>
      <c r="C3692" t="str">
        <f>VLOOKUP(A3692,Sheet2!$A$2:$C$250,2)</f>
        <v>Lower Yukon-Kuskokwim</v>
      </c>
      <c r="D3692" t="s">
        <v>2155</v>
      </c>
      <c r="E3692" t="s">
        <v>1980</v>
      </c>
      <c r="F3692">
        <v>11618.75</v>
      </c>
      <c r="J3692">
        <v>6623.710144927536</v>
      </c>
      <c r="K3692">
        <v>52892.333295142853</v>
      </c>
    </row>
    <row r="3693" spans="1:11">
      <c r="A3693" t="s">
        <v>3543</v>
      </c>
      <c r="B3693">
        <f>VLOOKUP(A3693,Sheet2!$A$2:$C$250,3)</f>
        <v>312</v>
      </c>
      <c r="C3693" t="str">
        <f>VLOOKUP(A3693,Sheet2!$A$2:$C$250,2)</f>
        <v>Lower Yukon-Kuskokwim</v>
      </c>
      <c r="E3693" t="s">
        <v>3335</v>
      </c>
      <c r="F3693">
        <v>13608</v>
      </c>
    </row>
    <row r="3694" spans="1:11">
      <c r="A3694" t="s">
        <v>1776</v>
      </c>
      <c r="B3694">
        <f>VLOOKUP(A3694,Sheet2!$A$2:$C$250,3)</f>
        <v>1018</v>
      </c>
      <c r="C3694" t="str">
        <f>VLOOKUP(A3694,Sheet2!$A$2:$C$250,2)</f>
        <v>Aleutians</v>
      </c>
      <c r="D3694" t="s">
        <v>1771</v>
      </c>
      <c r="E3694" t="s">
        <v>3335</v>
      </c>
      <c r="F3694">
        <v>47000</v>
      </c>
      <c r="I3694">
        <v>38000</v>
      </c>
      <c r="K3694">
        <v>301800</v>
      </c>
    </row>
    <row r="3695" spans="1:11">
      <c r="A3695" t="s">
        <v>1776</v>
      </c>
      <c r="B3695">
        <f>VLOOKUP(A3695,Sheet2!$A$2:$C$250,3)</f>
        <v>1018</v>
      </c>
      <c r="C3695" t="str">
        <f>VLOOKUP(A3695,Sheet2!$A$2:$C$250,2)</f>
        <v>Aleutians</v>
      </c>
      <c r="D3695" t="s">
        <v>1768</v>
      </c>
      <c r="E3695" t="s">
        <v>3315</v>
      </c>
    </row>
    <row r="3696" spans="1:11">
      <c r="A3696" t="s">
        <v>1776</v>
      </c>
      <c r="B3696">
        <f>VLOOKUP(A3696,Sheet2!$A$2:$C$250,3)</f>
        <v>1018</v>
      </c>
      <c r="C3696" t="str">
        <f>VLOOKUP(A3696,Sheet2!$A$2:$C$250,2)</f>
        <v>Aleutians</v>
      </c>
      <c r="D3696" t="s">
        <v>1772</v>
      </c>
      <c r="E3696" t="s">
        <v>3315</v>
      </c>
    </row>
    <row r="3697" spans="1:11">
      <c r="A3697" t="s">
        <v>2141</v>
      </c>
      <c r="B3697">
        <f>VLOOKUP(A3697,Sheet2!$A$2:$C$250,3)</f>
        <v>1018</v>
      </c>
      <c r="C3697" t="str">
        <f>VLOOKUP(A3697,Sheet2!$A$2:$C$250,2)</f>
        <v>Aleutians</v>
      </c>
      <c r="D3697" t="s">
        <v>3163</v>
      </c>
      <c r="E3697" t="s">
        <v>377</v>
      </c>
      <c r="F3697">
        <v>2700</v>
      </c>
      <c r="I3697">
        <v>1252.5547445255474</v>
      </c>
      <c r="K3697">
        <v>25492.229427999999</v>
      </c>
    </row>
    <row r="3698" spans="1:11">
      <c r="A3698" t="s">
        <v>1776</v>
      </c>
      <c r="B3698">
        <f>VLOOKUP(A3698,Sheet2!$A$2:$C$250,3)</f>
        <v>1018</v>
      </c>
      <c r="C3698" t="str">
        <f>VLOOKUP(A3698,Sheet2!$A$2:$C$250,2)</f>
        <v>Aleutians</v>
      </c>
      <c r="D3698" t="s">
        <v>3164</v>
      </c>
      <c r="E3698" t="s">
        <v>377</v>
      </c>
      <c r="F3698">
        <v>3739</v>
      </c>
      <c r="I3698">
        <v>1279</v>
      </c>
      <c r="K3698">
        <v>25631.229800000001</v>
      </c>
    </row>
    <row r="3699" spans="1:11">
      <c r="A3699" t="s">
        <v>1776</v>
      </c>
      <c r="B3699">
        <f>VLOOKUP(A3699,Sheet2!$A$2:$C$250,3)</f>
        <v>1018</v>
      </c>
      <c r="C3699" t="str">
        <f>VLOOKUP(A3699,Sheet2!$A$2:$C$250,2)</f>
        <v>Aleutians</v>
      </c>
      <c r="D3699" t="s">
        <v>1775</v>
      </c>
      <c r="E3699" t="s">
        <v>377</v>
      </c>
    </row>
    <row r="3700" spans="1:11">
      <c r="A3700" t="s">
        <v>2141</v>
      </c>
      <c r="B3700">
        <f>VLOOKUP(A3700,Sheet2!$A$2:$C$250,3)</f>
        <v>1018</v>
      </c>
      <c r="C3700" t="str">
        <f>VLOOKUP(A3700,Sheet2!$A$2:$C$250,2)</f>
        <v>Aleutians</v>
      </c>
      <c r="D3700" t="s">
        <v>2891</v>
      </c>
      <c r="E3700" t="s">
        <v>1500</v>
      </c>
      <c r="F3700">
        <v>5369</v>
      </c>
      <c r="I3700">
        <v>5164.3795620437959</v>
      </c>
    </row>
    <row r="3701" spans="1:11">
      <c r="A3701" t="s">
        <v>1776</v>
      </c>
      <c r="B3701">
        <f>VLOOKUP(A3701,Sheet2!$A$2:$C$250,3)</f>
        <v>1018</v>
      </c>
      <c r="C3701" t="str">
        <f>VLOOKUP(A3701,Sheet2!$A$2:$C$250,2)</f>
        <v>Aleutians</v>
      </c>
      <c r="D3701" t="s">
        <v>1417</v>
      </c>
      <c r="E3701" t="s">
        <v>1500</v>
      </c>
    </row>
    <row r="3702" spans="1:11">
      <c r="A3702" t="s">
        <v>1776</v>
      </c>
      <c r="B3702">
        <f>VLOOKUP(A3702,Sheet2!$A$2:$C$250,3)</f>
        <v>1018</v>
      </c>
      <c r="C3702" t="str">
        <f>VLOOKUP(A3702,Sheet2!$A$2:$C$250,2)</f>
        <v>Aleutians</v>
      </c>
      <c r="D3702" t="s">
        <v>1766</v>
      </c>
      <c r="E3702" t="s">
        <v>1500</v>
      </c>
    </row>
    <row r="3703" spans="1:11">
      <c r="A3703" t="s">
        <v>1776</v>
      </c>
      <c r="B3703">
        <f>VLOOKUP(A3703,Sheet2!$A$2:$C$250,3)</f>
        <v>1018</v>
      </c>
      <c r="C3703" t="str">
        <f>VLOOKUP(A3703,Sheet2!$A$2:$C$250,2)</f>
        <v>Aleutians</v>
      </c>
      <c r="D3703" t="s">
        <v>135</v>
      </c>
      <c r="E3703" t="s">
        <v>1500</v>
      </c>
    </row>
    <row r="3704" spans="1:11">
      <c r="A3704" t="s">
        <v>1776</v>
      </c>
      <c r="B3704">
        <f>VLOOKUP(A3704,Sheet2!$A$2:$C$250,3)</f>
        <v>1018</v>
      </c>
      <c r="C3704" t="str">
        <f>VLOOKUP(A3704,Sheet2!$A$2:$C$250,2)</f>
        <v>Aleutians</v>
      </c>
      <c r="D3704" t="s">
        <v>112</v>
      </c>
      <c r="E3704" t="s">
        <v>1500</v>
      </c>
    </row>
    <row r="3705" spans="1:11">
      <c r="A3705" t="s">
        <v>1776</v>
      </c>
      <c r="B3705">
        <f>VLOOKUP(A3705,Sheet2!$A$2:$C$250,3)</f>
        <v>1018</v>
      </c>
      <c r="C3705" t="str">
        <f>VLOOKUP(A3705,Sheet2!$A$2:$C$250,2)</f>
        <v>Aleutians</v>
      </c>
      <c r="D3705" t="s">
        <v>1769</v>
      </c>
      <c r="E3705" t="s">
        <v>1500</v>
      </c>
    </row>
    <row r="3706" spans="1:11">
      <c r="A3706" t="s">
        <v>1776</v>
      </c>
      <c r="B3706">
        <f>VLOOKUP(A3706,Sheet2!$A$2:$C$250,3)</f>
        <v>1018</v>
      </c>
      <c r="C3706" t="str">
        <f>VLOOKUP(A3706,Sheet2!$A$2:$C$250,2)</f>
        <v>Aleutians</v>
      </c>
      <c r="D3706" t="s">
        <v>1773</v>
      </c>
      <c r="E3706" t="s">
        <v>1500</v>
      </c>
    </row>
    <row r="3707" spans="1:11">
      <c r="A3707" t="s">
        <v>1776</v>
      </c>
      <c r="B3707">
        <f>VLOOKUP(A3707,Sheet2!$A$2:$C$250,3)</f>
        <v>1018</v>
      </c>
      <c r="C3707" t="str">
        <f>VLOOKUP(A3707,Sheet2!$A$2:$C$250,2)</f>
        <v>Aleutians</v>
      </c>
      <c r="D3707" t="s">
        <v>1767</v>
      </c>
      <c r="E3707" t="s">
        <v>2424</v>
      </c>
    </row>
    <row r="3708" spans="1:11">
      <c r="A3708" t="s">
        <v>1776</v>
      </c>
      <c r="B3708">
        <f>VLOOKUP(A3708,Sheet2!$A$2:$C$250,3)</f>
        <v>1018</v>
      </c>
      <c r="C3708" t="str">
        <f>VLOOKUP(A3708,Sheet2!$A$2:$C$250,2)</f>
        <v>Aleutians</v>
      </c>
      <c r="D3708" t="s">
        <v>298</v>
      </c>
      <c r="E3708" t="s">
        <v>2424</v>
      </c>
    </row>
    <row r="3709" spans="1:11">
      <c r="A3709" t="s">
        <v>1776</v>
      </c>
      <c r="B3709">
        <f>VLOOKUP(A3709,Sheet2!$A$2:$C$250,3)</f>
        <v>1018</v>
      </c>
      <c r="C3709" t="str">
        <f>VLOOKUP(A3709,Sheet2!$A$2:$C$250,2)</f>
        <v>Aleutians</v>
      </c>
      <c r="D3709" t="s">
        <v>1650</v>
      </c>
      <c r="E3709" t="s">
        <v>2194</v>
      </c>
    </row>
    <row r="3710" spans="1:11">
      <c r="A3710" t="s">
        <v>1776</v>
      </c>
      <c r="B3710">
        <f>VLOOKUP(A3710,Sheet2!$A$2:$C$250,3)</f>
        <v>1018</v>
      </c>
      <c r="C3710" t="str">
        <f>VLOOKUP(A3710,Sheet2!$A$2:$C$250,2)</f>
        <v>Aleutians</v>
      </c>
      <c r="D3710" t="s">
        <v>1774</v>
      </c>
      <c r="E3710" t="s">
        <v>2194</v>
      </c>
    </row>
    <row r="3711" spans="1:11">
      <c r="A3711" t="s">
        <v>2141</v>
      </c>
      <c r="B3711">
        <f>VLOOKUP(A3711,Sheet2!$A$2:$C$250,3)</f>
        <v>1018</v>
      </c>
      <c r="C3711" t="str">
        <f>VLOOKUP(A3711,Sheet2!$A$2:$C$250,2)</f>
        <v>Aleutians</v>
      </c>
      <c r="D3711" t="s">
        <v>2142</v>
      </c>
      <c r="E3711" t="s">
        <v>1980</v>
      </c>
      <c r="F3711">
        <v>3378</v>
      </c>
      <c r="I3711">
        <v>4719.7226277372265</v>
      </c>
    </row>
    <row r="3712" spans="1:11">
      <c r="A3712" t="s">
        <v>2143</v>
      </c>
      <c r="B3712">
        <f>VLOOKUP(A3712,Sheet2!$A$2:$C$250,3)</f>
        <v>718</v>
      </c>
      <c r="C3712" t="str">
        <f>VLOOKUP(A3712,Sheet2!$A$2:$C$250,2)</f>
        <v>Bering Straits</v>
      </c>
      <c r="D3712" t="s">
        <v>285</v>
      </c>
      <c r="E3712" t="s">
        <v>3615</v>
      </c>
      <c r="F3712">
        <v>726</v>
      </c>
      <c r="I3712">
        <v>1040</v>
      </c>
    </row>
    <row r="3713" spans="1:19">
      <c r="A3713" t="s">
        <v>2143</v>
      </c>
      <c r="B3713">
        <f>VLOOKUP(A3713,Sheet2!$A$2:$C$250,3)</f>
        <v>718</v>
      </c>
      <c r="C3713" t="str">
        <f>VLOOKUP(A3713,Sheet2!$A$2:$C$250,2)</f>
        <v>Bering Straits</v>
      </c>
      <c r="D3713" t="s">
        <v>3544</v>
      </c>
      <c r="E3713" t="s">
        <v>3335</v>
      </c>
      <c r="F3713">
        <v>1008</v>
      </c>
    </row>
    <row r="3714" spans="1:19">
      <c r="A3714" t="s">
        <v>2143</v>
      </c>
      <c r="B3714">
        <f>VLOOKUP(A3714,Sheet2!$A$2:$C$250,3)</f>
        <v>718</v>
      </c>
      <c r="C3714" t="str">
        <f>VLOOKUP(A3714,Sheet2!$A$2:$C$250,2)</f>
        <v>Bering Straits</v>
      </c>
      <c r="D3714" t="s">
        <v>3545</v>
      </c>
      <c r="E3714" t="s">
        <v>3335</v>
      </c>
      <c r="F3714">
        <v>1008</v>
      </c>
    </row>
    <row r="3715" spans="1:19">
      <c r="A3715" t="s">
        <v>2143</v>
      </c>
      <c r="B3715">
        <f>VLOOKUP(A3715,Sheet2!$A$2:$C$250,3)</f>
        <v>718</v>
      </c>
      <c r="C3715" t="str">
        <f>VLOOKUP(A3715,Sheet2!$A$2:$C$250,2)</f>
        <v>Bering Straits</v>
      </c>
      <c r="D3715" t="s">
        <v>1552</v>
      </c>
      <c r="E3715" t="s">
        <v>3335</v>
      </c>
      <c r="F3715">
        <v>4776</v>
      </c>
    </row>
    <row r="3716" spans="1:19">
      <c r="A3716" t="s">
        <v>2143</v>
      </c>
      <c r="B3716">
        <f>VLOOKUP(A3716,Sheet2!$A$2:$C$250,3)</f>
        <v>718</v>
      </c>
      <c r="C3716" t="str">
        <f>VLOOKUP(A3716,Sheet2!$A$2:$C$250,2)</f>
        <v>Bering Straits</v>
      </c>
      <c r="D3716" t="s">
        <v>544</v>
      </c>
      <c r="E3716" t="s">
        <v>3335</v>
      </c>
      <c r="F3716">
        <v>54300</v>
      </c>
      <c r="I3716">
        <v>64663</v>
      </c>
      <c r="K3716">
        <v>332781</v>
      </c>
    </row>
    <row r="3717" spans="1:19">
      <c r="A3717" t="s">
        <v>2143</v>
      </c>
      <c r="B3717">
        <f>VLOOKUP(A3717,Sheet2!$A$2:$C$250,3)</f>
        <v>718</v>
      </c>
      <c r="C3717" t="str">
        <f>VLOOKUP(A3717,Sheet2!$A$2:$C$250,2)</f>
        <v>Bering Straits</v>
      </c>
      <c r="E3717" t="s">
        <v>3232</v>
      </c>
      <c r="F3717">
        <v>1048</v>
      </c>
      <c r="I3717">
        <v>1800</v>
      </c>
      <c r="K3717">
        <v>19188</v>
      </c>
      <c r="N3717">
        <v>1196</v>
      </c>
      <c r="P3717">
        <v>10466</v>
      </c>
      <c r="S3717">
        <v>18960</v>
      </c>
    </row>
    <row r="3718" spans="1:19">
      <c r="A3718" t="s">
        <v>2892</v>
      </c>
      <c r="B3718">
        <f>VLOOKUP(A3718,Sheet2!$A$2:$C$250,3)</f>
        <v>718</v>
      </c>
      <c r="C3718" t="str">
        <f>VLOOKUP(A3718,Sheet2!$A$2:$C$250,2)</f>
        <v>Bering Straits</v>
      </c>
      <c r="D3718" t="s">
        <v>3294</v>
      </c>
      <c r="E3718" t="s">
        <v>3232</v>
      </c>
      <c r="F3718">
        <v>2048</v>
      </c>
      <c r="I3718">
        <v>1594.5985401459855</v>
      </c>
      <c r="K3718">
        <v>10282.592176249998</v>
      </c>
    </row>
    <row r="3719" spans="1:19">
      <c r="A3719" t="s">
        <v>2143</v>
      </c>
      <c r="B3719">
        <f>VLOOKUP(A3719,Sheet2!$A$2:$C$250,3)</f>
        <v>718</v>
      </c>
      <c r="C3719" t="str">
        <f>VLOOKUP(A3719,Sheet2!$A$2:$C$250,2)</f>
        <v>Bering Straits</v>
      </c>
      <c r="D3719" t="s">
        <v>147</v>
      </c>
      <c r="E3719" t="s">
        <v>3232</v>
      </c>
      <c r="F3719">
        <v>2700</v>
      </c>
    </row>
    <row r="3720" spans="1:19">
      <c r="A3720" t="s">
        <v>2143</v>
      </c>
      <c r="B3720">
        <f>VLOOKUP(A3720,Sheet2!$A$2:$C$250,3)</f>
        <v>718</v>
      </c>
      <c r="C3720" t="str">
        <f>VLOOKUP(A3720,Sheet2!$A$2:$C$250,2)</f>
        <v>Bering Straits</v>
      </c>
      <c r="D3720" t="s">
        <v>37</v>
      </c>
      <c r="E3720" t="s">
        <v>377</v>
      </c>
      <c r="F3720">
        <v>720</v>
      </c>
    </row>
    <row r="3721" spans="1:19">
      <c r="A3721" t="s">
        <v>2143</v>
      </c>
      <c r="B3721">
        <f>VLOOKUP(A3721,Sheet2!$A$2:$C$250,3)</f>
        <v>718</v>
      </c>
      <c r="C3721" t="str">
        <f>VLOOKUP(A3721,Sheet2!$A$2:$C$250,2)</f>
        <v>Bering Straits</v>
      </c>
      <c r="D3721" t="s">
        <v>3165</v>
      </c>
      <c r="E3721" t="s">
        <v>377</v>
      </c>
      <c r="F3721">
        <v>4176</v>
      </c>
    </row>
    <row r="3722" spans="1:19">
      <c r="A3722" t="s">
        <v>2143</v>
      </c>
      <c r="B3722">
        <f>VLOOKUP(A3722,Sheet2!$A$2:$C$250,3)</f>
        <v>718</v>
      </c>
      <c r="C3722" t="str">
        <f>VLOOKUP(A3722,Sheet2!$A$2:$C$250,2)</f>
        <v>Bering Straits</v>
      </c>
      <c r="D3722" t="s">
        <v>5</v>
      </c>
      <c r="E3722" t="s">
        <v>377</v>
      </c>
      <c r="F3722">
        <v>7500</v>
      </c>
      <c r="I3722">
        <v>2860</v>
      </c>
    </row>
    <row r="3723" spans="1:19">
      <c r="A3723" t="s">
        <v>2143</v>
      </c>
      <c r="B3723">
        <f>VLOOKUP(A3723,Sheet2!$A$2:$C$250,3)</f>
        <v>718</v>
      </c>
      <c r="C3723" t="str">
        <f>VLOOKUP(A3723,Sheet2!$A$2:$C$250,2)</f>
        <v>Bering Straits</v>
      </c>
      <c r="D3723" t="s">
        <v>2575</v>
      </c>
      <c r="E3723" t="s">
        <v>1500</v>
      </c>
      <c r="F3723">
        <v>96</v>
      </c>
    </row>
    <row r="3724" spans="1:19">
      <c r="A3724" t="s">
        <v>2143</v>
      </c>
      <c r="B3724">
        <f>VLOOKUP(A3724,Sheet2!$A$2:$C$250,3)</f>
        <v>718</v>
      </c>
      <c r="C3724" t="str">
        <f>VLOOKUP(A3724,Sheet2!$A$2:$C$250,2)</f>
        <v>Bering Straits</v>
      </c>
      <c r="D3724" t="s">
        <v>2636</v>
      </c>
      <c r="E3724" t="s">
        <v>1500</v>
      </c>
      <c r="F3724">
        <v>1428</v>
      </c>
    </row>
    <row r="3725" spans="1:19">
      <c r="A3725" t="s">
        <v>2892</v>
      </c>
      <c r="B3725">
        <f>VLOOKUP(A3725,Sheet2!$A$2:$C$250,3)</f>
        <v>718</v>
      </c>
      <c r="C3725" t="str">
        <f>VLOOKUP(A3725,Sheet2!$A$2:$C$250,2)</f>
        <v>Bering Straits</v>
      </c>
      <c r="D3725" t="s">
        <v>2893</v>
      </c>
      <c r="E3725" t="s">
        <v>1500</v>
      </c>
      <c r="F3725">
        <v>2000</v>
      </c>
      <c r="I3725">
        <v>963.50364963503648</v>
      </c>
      <c r="K3725">
        <v>12148.109332</v>
      </c>
    </row>
    <row r="3726" spans="1:19">
      <c r="A3726" t="s">
        <v>2143</v>
      </c>
      <c r="B3726">
        <f>VLOOKUP(A3726,Sheet2!$A$2:$C$250,3)</f>
        <v>718</v>
      </c>
      <c r="C3726" t="str">
        <f>VLOOKUP(A3726,Sheet2!$A$2:$C$250,2)</f>
        <v>Bering Straits</v>
      </c>
      <c r="D3726" t="s">
        <v>833</v>
      </c>
      <c r="E3726" t="s">
        <v>1500</v>
      </c>
      <c r="F3726">
        <v>5400</v>
      </c>
    </row>
    <row r="3727" spans="1:19">
      <c r="A3727" t="s">
        <v>2143</v>
      </c>
      <c r="B3727">
        <f>VLOOKUP(A3727,Sheet2!$A$2:$C$250,3)</f>
        <v>718</v>
      </c>
      <c r="C3727" t="str">
        <f>VLOOKUP(A3727,Sheet2!$A$2:$C$250,2)</f>
        <v>Bering Straits</v>
      </c>
      <c r="D3727" t="s">
        <v>473</v>
      </c>
      <c r="E3727" t="s">
        <v>2424</v>
      </c>
      <c r="F3727">
        <v>1144</v>
      </c>
    </row>
    <row r="3728" spans="1:19">
      <c r="A3728" t="s">
        <v>2143</v>
      </c>
      <c r="B3728">
        <f>VLOOKUP(A3728,Sheet2!$A$2:$C$250,3)</f>
        <v>718</v>
      </c>
      <c r="C3728" t="str">
        <f>VLOOKUP(A3728,Sheet2!$A$2:$C$250,2)</f>
        <v>Bering Straits</v>
      </c>
      <c r="D3728" t="s">
        <v>2401</v>
      </c>
      <c r="E3728" t="s">
        <v>213</v>
      </c>
      <c r="F3728">
        <v>648</v>
      </c>
      <c r="I3728">
        <v>1040</v>
      </c>
    </row>
    <row r="3729" spans="1:11">
      <c r="A3729" t="s">
        <v>2143</v>
      </c>
      <c r="B3729">
        <f>VLOOKUP(A3729,Sheet2!$A$2:$C$250,3)</f>
        <v>718</v>
      </c>
      <c r="C3729" t="str">
        <f>VLOOKUP(A3729,Sheet2!$A$2:$C$250,2)</f>
        <v>Bering Straits</v>
      </c>
      <c r="D3729" t="s">
        <v>53</v>
      </c>
      <c r="E3729" t="s">
        <v>2194</v>
      </c>
      <c r="F3729">
        <v>5400</v>
      </c>
    </row>
    <row r="3730" spans="1:11">
      <c r="A3730" t="s">
        <v>2143</v>
      </c>
      <c r="B3730">
        <f>VLOOKUP(A3730,Sheet2!$A$2:$C$250,3)</f>
        <v>718</v>
      </c>
      <c r="C3730" t="str">
        <f>VLOOKUP(A3730,Sheet2!$A$2:$C$250,2)</f>
        <v>Bering Straits</v>
      </c>
      <c r="D3730" t="s">
        <v>2144</v>
      </c>
      <c r="E3730" t="s">
        <v>1980</v>
      </c>
      <c r="F3730">
        <v>260</v>
      </c>
    </row>
    <row r="3731" spans="1:11">
      <c r="A3731" t="s">
        <v>2143</v>
      </c>
      <c r="B3731">
        <f>VLOOKUP(A3731,Sheet2!$A$2:$C$250,3)</f>
        <v>718</v>
      </c>
      <c r="C3731" t="str">
        <f>VLOOKUP(A3731,Sheet2!$A$2:$C$250,2)</f>
        <v>Bering Straits</v>
      </c>
      <c r="D3731" t="s">
        <v>399</v>
      </c>
      <c r="E3731" t="s">
        <v>1980</v>
      </c>
      <c r="F3731">
        <v>2000</v>
      </c>
    </row>
    <row r="3732" spans="1:11">
      <c r="A3732" t="s">
        <v>3656</v>
      </c>
      <c r="B3732">
        <f>VLOOKUP(A3732,Sheet2!$A$2:$C$250,3)</f>
        <v>411</v>
      </c>
      <c r="C3732" t="str">
        <f>VLOOKUP(A3732,Sheet2!$A$2:$C$250,2)</f>
        <v>Southeast</v>
      </c>
      <c r="D3732" t="s">
        <v>3093</v>
      </c>
      <c r="E3732" t="s">
        <v>377</v>
      </c>
      <c r="F3732">
        <v>2555</v>
      </c>
      <c r="K3732">
        <v>20441.517305333331</v>
      </c>
    </row>
    <row r="3733" spans="1:11">
      <c r="A3733" t="s">
        <v>522</v>
      </c>
      <c r="B3733">
        <f>VLOOKUP(A3733,Sheet2!$A$2:$C$250,3)</f>
        <v>518</v>
      </c>
      <c r="C3733" t="str">
        <f>VLOOKUP(A3733,Sheet2!$A$2:$C$250,2)</f>
        <v>Lower Yukon-Kuskokwim</v>
      </c>
      <c r="D3733" t="s">
        <v>3546</v>
      </c>
      <c r="E3733" t="s">
        <v>3335</v>
      </c>
      <c r="F3733">
        <v>54247</v>
      </c>
      <c r="I3733">
        <v>19889.434371289535</v>
      </c>
      <c r="K3733">
        <v>311858.80670399999</v>
      </c>
    </row>
    <row r="3734" spans="1:11">
      <c r="A3734" t="s">
        <v>522</v>
      </c>
      <c r="B3734">
        <f>VLOOKUP(A3734,Sheet2!$A$2:$C$250,3)</f>
        <v>518</v>
      </c>
      <c r="C3734" t="str">
        <f>VLOOKUP(A3734,Sheet2!$A$2:$C$250,2)</f>
        <v>Lower Yukon-Kuskokwim</v>
      </c>
      <c r="D3734" t="s">
        <v>523</v>
      </c>
      <c r="E3734" t="s">
        <v>377</v>
      </c>
      <c r="F3734">
        <v>480</v>
      </c>
      <c r="I3734">
        <v>400</v>
      </c>
    </row>
    <row r="3735" spans="1:11">
      <c r="A3735" t="s">
        <v>522</v>
      </c>
      <c r="B3735">
        <f>VLOOKUP(A3735,Sheet2!$A$2:$C$250,3)</f>
        <v>518</v>
      </c>
      <c r="C3735" t="str">
        <f>VLOOKUP(A3735,Sheet2!$A$2:$C$250,2)</f>
        <v>Lower Yukon-Kuskokwim</v>
      </c>
      <c r="D3735" t="s">
        <v>2743</v>
      </c>
      <c r="E3735" t="s">
        <v>1500</v>
      </c>
    </row>
    <row r="3736" spans="1:11">
      <c r="A3736" t="s">
        <v>522</v>
      </c>
      <c r="B3736">
        <f>VLOOKUP(A3736,Sheet2!$A$2:$C$250,3)</f>
        <v>518</v>
      </c>
      <c r="C3736" t="str">
        <f>VLOOKUP(A3736,Sheet2!$A$2:$C$250,2)</f>
        <v>Lower Yukon-Kuskokwim</v>
      </c>
      <c r="D3736" t="s">
        <v>5</v>
      </c>
      <c r="E3736" t="s">
        <v>2424</v>
      </c>
      <c r="F3736">
        <v>4000</v>
      </c>
      <c r="I3736">
        <v>4500</v>
      </c>
    </row>
    <row r="3737" spans="1:11">
      <c r="A3737" t="s">
        <v>522</v>
      </c>
      <c r="B3737">
        <f>VLOOKUP(A3737,Sheet2!$A$2:$C$250,3)</f>
        <v>518</v>
      </c>
      <c r="C3737" t="str">
        <f>VLOOKUP(A3737,Sheet2!$A$2:$C$250,2)</f>
        <v>Lower Yukon-Kuskokwim</v>
      </c>
      <c r="D3737" t="s">
        <v>231</v>
      </c>
      <c r="E3737" t="s">
        <v>213</v>
      </c>
      <c r="F3737">
        <v>2400</v>
      </c>
      <c r="I3737">
        <v>2400</v>
      </c>
      <c r="K3737">
        <v>2400</v>
      </c>
    </row>
    <row r="3738" spans="1:11">
      <c r="A3738" t="s">
        <v>522</v>
      </c>
      <c r="B3738">
        <f>VLOOKUP(A3738,Sheet2!$A$2:$C$250,3)</f>
        <v>518</v>
      </c>
      <c r="C3738" t="str">
        <f>VLOOKUP(A3738,Sheet2!$A$2:$C$250,2)</f>
        <v>Lower Yukon-Kuskokwim</v>
      </c>
      <c r="D3738" t="s">
        <v>452</v>
      </c>
      <c r="E3738" t="s">
        <v>1980</v>
      </c>
      <c r="F3738">
        <v>800</v>
      </c>
    </row>
    <row r="3739" spans="1:11">
      <c r="A3739" t="s">
        <v>522</v>
      </c>
      <c r="B3739">
        <f>VLOOKUP(A3739,Sheet2!$A$2:$C$250,3)</f>
        <v>518</v>
      </c>
      <c r="C3739" t="str">
        <f>VLOOKUP(A3739,Sheet2!$A$2:$C$250,2)</f>
        <v>Lower Yukon-Kuskokwim</v>
      </c>
      <c r="D3739" t="s">
        <v>39</v>
      </c>
      <c r="E3739" t="s">
        <v>1980</v>
      </c>
    </row>
    <row r="3740" spans="1:11">
      <c r="A3740" t="s">
        <v>2145</v>
      </c>
      <c r="B3740">
        <f>VLOOKUP(A3740,Sheet2!$A$2:$C$250,3)</f>
        <v>872</v>
      </c>
      <c r="C3740" t="str">
        <f>VLOOKUP(A3740,Sheet2!$A$2:$C$250,2)</f>
        <v>Northwest Arctic</v>
      </c>
      <c r="D3740" t="s">
        <v>3649</v>
      </c>
      <c r="E3740" t="s">
        <v>3615</v>
      </c>
      <c r="F3740">
        <v>1920</v>
      </c>
    </row>
    <row r="3741" spans="1:11">
      <c r="A3741" t="s">
        <v>2145</v>
      </c>
      <c r="B3741">
        <f>VLOOKUP(A3741,Sheet2!$A$2:$C$250,3)</f>
        <v>872</v>
      </c>
      <c r="C3741" t="str">
        <f>VLOOKUP(A3741,Sheet2!$A$2:$C$250,2)</f>
        <v>Northwest Arctic</v>
      </c>
      <c r="D3741" t="s">
        <v>3547</v>
      </c>
      <c r="E3741" t="s">
        <v>3335</v>
      </c>
      <c r="F3741">
        <v>600</v>
      </c>
    </row>
    <row r="3742" spans="1:11">
      <c r="A3742" t="s">
        <v>2145</v>
      </c>
      <c r="B3742">
        <f>VLOOKUP(A3742,Sheet2!$A$2:$C$250,3)</f>
        <v>872</v>
      </c>
      <c r="C3742" t="str">
        <f>VLOOKUP(A3742,Sheet2!$A$2:$C$250,2)</f>
        <v>Northwest Arctic</v>
      </c>
      <c r="D3742" t="s">
        <v>3475</v>
      </c>
      <c r="E3742" t="s">
        <v>3335</v>
      </c>
      <c r="F3742">
        <v>864</v>
      </c>
    </row>
    <row r="3743" spans="1:11">
      <c r="A3743" t="s">
        <v>2145</v>
      </c>
      <c r="B3743">
        <f>VLOOKUP(A3743,Sheet2!$A$2:$C$250,3)</f>
        <v>872</v>
      </c>
      <c r="C3743" t="str">
        <f>VLOOKUP(A3743,Sheet2!$A$2:$C$250,2)</f>
        <v>Northwest Arctic</v>
      </c>
      <c r="D3743" t="s">
        <v>58</v>
      </c>
      <c r="E3743" t="s">
        <v>3335</v>
      </c>
      <c r="F3743">
        <v>52975</v>
      </c>
      <c r="I3743">
        <v>60000</v>
      </c>
      <c r="K3743">
        <v>389590</v>
      </c>
    </row>
    <row r="3744" spans="1:11">
      <c r="A3744" t="s">
        <v>2145</v>
      </c>
      <c r="B3744">
        <f>VLOOKUP(A3744,Sheet2!$A$2:$C$250,3)</f>
        <v>872</v>
      </c>
      <c r="C3744" t="str">
        <f>VLOOKUP(A3744,Sheet2!$A$2:$C$250,2)</f>
        <v>Northwest Arctic</v>
      </c>
      <c r="D3744" t="s">
        <v>147</v>
      </c>
      <c r="E3744" t="s">
        <v>3232</v>
      </c>
      <c r="F3744">
        <v>7400</v>
      </c>
    </row>
    <row r="3745" spans="1:11">
      <c r="A3745" t="s">
        <v>2145</v>
      </c>
      <c r="B3745">
        <f>VLOOKUP(A3745,Sheet2!$A$2:$C$250,3)</f>
        <v>872</v>
      </c>
      <c r="C3745" t="str">
        <f>VLOOKUP(A3745,Sheet2!$A$2:$C$250,2)</f>
        <v>Northwest Arctic</v>
      </c>
      <c r="D3745" t="s">
        <v>37</v>
      </c>
      <c r="E3745" t="s">
        <v>377</v>
      </c>
      <c r="F3745">
        <v>720</v>
      </c>
    </row>
    <row r="3746" spans="1:11">
      <c r="A3746" t="s">
        <v>2145</v>
      </c>
      <c r="B3746">
        <f>VLOOKUP(A3746,Sheet2!$A$2:$C$250,3)</f>
        <v>872</v>
      </c>
      <c r="C3746" t="str">
        <f>VLOOKUP(A3746,Sheet2!$A$2:$C$250,2)</f>
        <v>Northwest Arctic</v>
      </c>
      <c r="D3746" t="s">
        <v>3166</v>
      </c>
      <c r="E3746" t="s">
        <v>377</v>
      </c>
      <c r="F3746">
        <v>1000</v>
      </c>
    </row>
    <row r="3747" spans="1:11">
      <c r="A3747" t="s">
        <v>2145</v>
      </c>
      <c r="B3747">
        <f>VLOOKUP(A3747,Sheet2!$A$2:$C$250,3)</f>
        <v>872</v>
      </c>
      <c r="C3747" t="str">
        <f>VLOOKUP(A3747,Sheet2!$A$2:$C$250,2)</f>
        <v>Northwest Arctic</v>
      </c>
      <c r="D3747" t="s">
        <v>3165</v>
      </c>
      <c r="E3747" t="s">
        <v>377</v>
      </c>
      <c r="F3747">
        <v>6000</v>
      </c>
    </row>
    <row r="3748" spans="1:11">
      <c r="A3748" t="s">
        <v>2145</v>
      </c>
      <c r="B3748">
        <f>VLOOKUP(A3748,Sheet2!$A$2:$C$250,3)</f>
        <v>872</v>
      </c>
      <c r="C3748" t="str">
        <f>VLOOKUP(A3748,Sheet2!$A$2:$C$250,2)</f>
        <v>Northwest Arctic</v>
      </c>
      <c r="D3748" t="s">
        <v>5</v>
      </c>
      <c r="E3748" t="s">
        <v>377</v>
      </c>
      <c r="F3748">
        <v>6400</v>
      </c>
    </row>
    <row r="3749" spans="1:11">
      <c r="A3749" t="s">
        <v>2145</v>
      </c>
      <c r="B3749">
        <f>VLOOKUP(A3749,Sheet2!$A$2:$C$250,3)</f>
        <v>872</v>
      </c>
      <c r="C3749" t="str">
        <f>VLOOKUP(A3749,Sheet2!$A$2:$C$250,2)</f>
        <v>Northwest Arctic</v>
      </c>
      <c r="D3749" t="s">
        <v>2575</v>
      </c>
      <c r="E3749" t="s">
        <v>1500</v>
      </c>
      <c r="F3749">
        <v>96</v>
      </c>
    </row>
    <row r="3750" spans="1:11">
      <c r="A3750" t="s">
        <v>2145</v>
      </c>
      <c r="B3750">
        <f>VLOOKUP(A3750,Sheet2!$A$2:$C$250,3)</f>
        <v>872</v>
      </c>
      <c r="C3750" t="str">
        <f>VLOOKUP(A3750,Sheet2!$A$2:$C$250,2)</f>
        <v>Northwest Arctic</v>
      </c>
      <c r="D3750" t="s">
        <v>2781</v>
      </c>
      <c r="E3750" t="s">
        <v>1500</v>
      </c>
      <c r="F3750">
        <v>160</v>
      </c>
    </row>
    <row r="3751" spans="1:11">
      <c r="A3751" t="s">
        <v>2145</v>
      </c>
      <c r="B3751">
        <f>VLOOKUP(A3751,Sheet2!$A$2:$C$250,3)</f>
        <v>872</v>
      </c>
      <c r="C3751" t="str">
        <f>VLOOKUP(A3751,Sheet2!$A$2:$C$250,2)</f>
        <v>Northwest Arctic</v>
      </c>
      <c r="D3751" t="s">
        <v>2585</v>
      </c>
      <c r="E3751" t="s">
        <v>1500</v>
      </c>
      <c r="F3751">
        <v>320</v>
      </c>
    </row>
    <row r="3752" spans="1:11">
      <c r="A3752" t="s">
        <v>2894</v>
      </c>
      <c r="B3752">
        <f>VLOOKUP(A3752,Sheet2!$A$2:$C$250,3)</f>
        <v>872</v>
      </c>
      <c r="C3752" t="str">
        <f>VLOOKUP(A3752,Sheet2!$A$2:$C$250,2)</f>
        <v>Northwest Arctic</v>
      </c>
      <c r="D3752" t="s">
        <v>2895</v>
      </c>
      <c r="E3752" t="s">
        <v>1500</v>
      </c>
      <c r="F3752">
        <v>1260</v>
      </c>
      <c r="I3752">
        <v>963.50364963503648</v>
      </c>
      <c r="K3752">
        <v>12680.614124499998</v>
      </c>
    </row>
    <row r="3753" spans="1:11">
      <c r="A3753" t="s">
        <v>2145</v>
      </c>
      <c r="B3753">
        <f>VLOOKUP(A3753,Sheet2!$A$2:$C$250,3)</f>
        <v>872</v>
      </c>
      <c r="C3753" t="str">
        <f>VLOOKUP(A3753,Sheet2!$A$2:$C$250,2)</f>
        <v>Northwest Arctic</v>
      </c>
      <c r="D3753" t="s">
        <v>833</v>
      </c>
      <c r="E3753" t="s">
        <v>1500</v>
      </c>
      <c r="F3753">
        <v>2000</v>
      </c>
    </row>
    <row r="3754" spans="1:11">
      <c r="A3754" t="s">
        <v>2145</v>
      </c>
      <c r="B3754">
        <f>VLOOKUP(A3754,Sheet2!$A$2:$C$250,3)</f>
        <v>872</v>
      </c>
      <c r="C3754" t="str">
        <f>VLOOKUP(A3754,Sheet2!$A$2:$C$250,2)</f>
        <v>Northwest Arctic</v>
      </c>
      <c r="D3754" t="s">
        <v>2527</v>
      </c>
      <c r="E3754" t="s">
        <v>2424</v>
      </c>
      <c r="F3754">
        <v>2400</v>
      </c>
    </row>
    <row r="3755" spans="1:11">
      <c r="A3755" t="s">
        <v>2145</v>
      </c>
      <c r="B3755">
        <f>VLOOKUP(A3755,Sheet2!$A$2:$C$250,3)</f>
        <v>872</v>
      </c>
      <c r="C3755" t="str">
        <f>VLOOKUP(A3755,Sheet2!$A$2:$C$250,2)</f>
        <v>Northwest Arctic</v>
      </c>
      <c r="D3755" t="s">
        <v>2526</v>
      </c>
      <c r="E3755" t="s">
        <v>2424</v>
      </c>
      <c r="F3755">
        <v>8000</v>
      </c>
    </row>
    <row r="3756" spans="1:11">
      <c r="A3756" t="s">
        <v>2145</v>
      </c>
      <c r="B3756">
        <f>VLOOKUP(A3756,Sheet2!$A$2:$C$250,3)</f>
        <v>872</v>
      </c>
      <c r="C3756" t="str">
        <f>VLOOKUP(A3756,Sheet2!$A$2:$C$250,2)</f>
        <v>Northwest Arctic</v>
      </c>
      <c r="D3756" t="s">
        <v>2218</v>
      </c>
      <c r="E3756" t="s">
        <v>2194</v>
      </c>
      <c r="F3756">
        <v>4000</v>
      </c>
    </row>
    <row r="3757" spans="1:11">
      <c r="A3757" t="s">
        <v>2145</v>
      </c>
      <c r="B3757">
        <f>VLOOKUP(A3757,Sheet2!$A$2:$C$250,3)</f>
        <v>872</v>
      </c>
      <c r="C3757" t="str">
        <f>VLOOKUP(A3757,Sheet2!$A$2:$C$250,2)</f>
        <v>Northwest Arctic</v>
      </c>
      <c r="D3757" t="s">
        <v>2219</v>
      </c>
      <c r="E3757" t="s">
        <v>2194</v>
      </c>
      <c r="F3757">
        <v>4800</v>
      </c>
    </row>
    <row r="3758" spans="1:11">
      <c r="A3758" t="s">
        <v>2145</v>
      </c>
      <c r="B3758">
        <f>VLOOKUP(A3758,Sheet2!$A$2:$C$250,3)</f>
        <v>872</v>
      </c>
      <c r="C3758" t="str">
        <f>VLOOKUP(A3758,Sheet2!$A$2:$C$250,2)</f>
        <v>Northwest Arctic</v>
      </c>
      <c r="D3758" t="s">
        <v>1983</v>
      </c>
      <c r="E3758" t="s">
        <v>1980</v>
      </c>
      <c r="F3758">
        <v>1260</v>
      </c>
    </row>
    <row r="3759" spans="1:11">
      <c r="A3759" t="s">
        <v>2146</v>
      </c>
      <c r="B3759">
        <f>VLOOKUP(A3759,Sheet2!$A$2:$C$250,3)</f>
        <v>872</v>
      </c>
      <c r="C3759" t="str">
        <f>VLOOKUP(A3759,Sheet2!$A$2:$C$250,2)</f>
        <v>Northwest Arctic</v>
      </c>
      <c r="D3759" t="s">
        <v>3650</v>
      </c>
      <c r="E3759" t="s">
        <v>3615</v>
      </c>
    </row>
    <row r="3760" spans="1:11">
      <c r="A3760" t="s">
        <v>2146</v>
      </c>
      <c r="B3760">
        <f>VLOOKUP(A3760,Sheet2!$A$2:$C$250,3)</f>
        <v>872</v>
      </c>
      <c r="C3760" t="str">
        <f>VLOOKUP(A3760,Sheet2!$A$2:$C$250,2)</f>
        <v>Northwest Arctic</v>
      </c>
      <c r="D3760" t="s">
        <v>3548</v>
      </c>
      <c r="E3760" t="s">
        <v>3335</v>
      </c>
      <c r="F3760">
        <v>6500</v>
      </c>
      <c r="I3760">
        <v>958</v>
      </c>
      <c r="K3760">
        <v>39011</v>
      </c>
    </row>
    <row r="3761" spans="1:11">
      <c r="A3761" t="s">
        <v>2146</v>
      </c>
      <c r="B3761">
        <f>VLOOKUP(A3761,Sheet2!$A$2:$C$250,3)</f>
        <v>872</v>
      </c>
      <c r="C3761" t="str">
        <f>VLOOKUP(A3761,Sheet2!$A$2:$C$250,2)</f>
        <v>Northwest Arctic</v>
      </c>
      <c r="E3761" t="s">
        <v>3335</v>
      </c>
      <c r="F3761">
        <v>59208</v>
      </c>
    </row>
    <row r="3762" spans="1:11">
      <c r="A3762" t="s">
        <v>2146</v>
      </c>
      <c r="B3762">
        <f>VLOOKUP(A3762,Sheet2!$A$2:$C$250,3)</f>
        <v>872</v>
      </c>
      <c r="C3762" t="str">
        <f>VLOOKUP(A3762,Sheet2!$A$2:$C$250,2)</f>
        <v>Northwest Arctic</v>
      </c>
      <c r="D3762" t="s">
        <v>3321</v>
      </c>
      <c r="E3762" t="s">
        <v>3315</v>
      </c>
    </row>
    <row r="3763" spans="1:11">
      <c r="A3763" t="s">
        <v>2146</v>
      </c>
      <c r="B3763">
        <f>VLOOKUP(A3763,Sheet2!$A$2:$C$250,3)</f>
        <v>872</v>
      </c>
      <c r="C3763" t="str">
        <f>VLOOKUP(A3763,Sheet2!$A$2:$C$250,2)</f>
        <v>Northwest Arctic</v>
      </c>
      <c r="D3763" t="s">
        <v>37</v>
      </c>
      <c r="E3763" t="s">
        <v>377</v>
      </c>
      <c r="F3763">
        <v>1000</v>
      </c>
      <c r="I3763">
        <v>1145</v>
      </c>
      <c r="K3763">
        <v>10905</v>
      </c>
    </row>
    <row r="3764" spans="1:11">
      <c r="A3764" t="s">
        <v>2146</v>
      </c>
      <c r="B3764">
        <f>VLOOKUP(A3764,Sheet2!$A$2:$C$250,3)</f>
        <v>872</v>
      </c>
      <c r="C3764" t="str">
        <f>VLOOKUP(A3764,Sheet2!$A$2:$C$250,2)</f>
        <v>Northwest Arctic</v>
      </c>
      <c r="D3764" t="s">
        <v>3167</v>
      </c>
      <c r="E3764" t="s">
        <v>377</v>
      </c>
      <c r="I3764">
        <v>2561</v>
      </c>
    </row>
    <row r="3765" spans="1:11">
      <c r="A3765" t="s">
        <v>2146</v>
      </c>
      <c r="B3765">
        <f>VLOOKUP(A3765,Sheet2!$A$2:$C$250,3)</f>
        <v>872</v>
      </c>
      <c r="C3765" t="str">
        <f>VLOOKUP(A3765,Sheet2!$A$2:$C$250,2)</f>
        <v>Northwest Arctic</v>
      </c>
      <c r="D3765" t="s">
        <v>2898</v>
      </c>
      <c r="E3765" t="s">
        <v>1500</v>
      </c>
      <c r="I3765">
        <v>1123</v>
      </c>
    </row>
    <row r="3766" spans="1:11">
      <c r="A3766" t="s">
        <v>2146</v>
      </c>
      <c r="B3766">
        <f>VLOOKUP(A3766,Sheet2!$A$2:$C$250,3)</f>
        <v>872</v>
      </c>
      <c r="C3766" t="str">
        <f>VLOOKUP(A3766,Sheet2!$A$2:$C$250,2)</f>
        <v>Northwest Arctic</v>
      </c>
      <c r="D3766" t="s">
        <v>2896</v>
      </c>
      <c r="E3766" t="s">
        <v>1500</v>
      </c>
    </row>
    <row r="3767" spans="1:11">
      <c r="A3767" t="s">
        <v>2146</v>
      </c>
      <c r="B3767">
        <f>VLOOKUP(A3767,Sheet2!$A$2:$C$250,3)</f>
        <v>872</v>
      </c>
      <c r="C3767" t="str">
        <f>VLOOKUP(A3767,Sheet2!$A$2:$C$250,2)</f>
        <v>Northwest Arctic</v>
      </c>
      <c r="D3767" t="s">
        <v>2899</v>
      </c>
      <c r="E3767" t="s">
        <v>1500</v>
      </c>
      <c r="I3767">
        <v>9338</v>
      </c>
    </row>
    <row r="3768" spans="1:11">
      <c r="A3768" t="s">
        <v>2146</v>
      </c>
      <c r="B3768">
        <f>VLOOKUP(A3768,Sheet2!$A$2:$C$250,3)</f>
        <v>872</v>
      </c>
      <c r="C3768" t="str">
        <f>VLOOKUP(A3768,Sheet2!$A$2:$C$250,2)</f>
        <v>Northwest Arctic</v>
      </c>
      <c r="D3768" t="s">
        <v>2897</v>
      </c>
      <c r="E3768" t="s">
        <v>1500</v>
      </c>
    </row>
    <row r="3769" spans="1:11">
      <c r="A3769" t="s">
        <v>2146</v>
      </c>
      <c r="B3769">
        <f>VLOOKUP(A3769,Sheet2!$A$2:$C$250,3)</f>
        <v>872</v>
      </c>
      <c r="C3769" t="str">
        <f>VLOOKUP(A3769,Sheet2!$A$2:$C$250,2)</f>
        <v>Northwest Arctic</v>
      </c>
      <c r="D3769" t="s">
        <v>2528</v>
      </c>
      <c r="E3769" t="s">
        <v>2424</v>
      </c>
      <c r="F3769">
        <v>3600</v>
      </c>
      <c r="I3769">
        <v>1984</v>
      </c>
      <c r="K3769">
        <v>21355</v>
      </c>
    </row>
    <row r="3770" spans="1:11">
      <c r="A3770" t="s">
        <v>2146</v>
      </c>
      <c r="B3770">
        <f>VLOOKUP(A3770,Sheet2!$A$2:$C$250,3)</f>
        <v>872</v>
      </c>
      <c r="C3770" t="str">
        <f>VLOOKUP(A3770,Sheet2!$A$2:$C$250,2)</f>
        <v>Northwest Arctic</v>
      </c>
      <c r="D3770" t="s">
        <v>2529</v>
      </c>
      <c r="E3770" t="s">
        <v>2424</v>
      </c>
      <c r="F3770">
        <v>7500</v>
      </c>
      <c r="I3770">
        <v>2236</v>
      </c>
      <c r="K3770">
        <v>68863</v>
      </c>
    </row>
    <row r="3771" spans="1:11">
      <c r="A3771" t="s">
        <v>2146</v>
      </c>
      <c r="B3771">
        <f>VLOOKUP(A3771,Sheet2!$A$2:$C$250,3)</f>
        <v>872</v>
      </c>
      <c r="C3771" t="str">
        <f>VLOOKUP(A3771,Sheet2!$A$2:$C$250,2)</f>
        <v>Northwest Arctic</v>
      </c>
      <c r="D3771" t="s">
        <v>48</v>
      </c>
      <c r="E3771" t="s">
        <v>2424</v>
      </c>
      <c r="I3771">
        <v>5430</v>
      </c>
    </row>
    <row r="3772" spans="1:11">
      <c r="A3772" t="s">
        <v>2146</v>
      </c>
      <c r="B3772">
        <f>VLOOKUP(A3772,Sheet2!$A$2:$C$250,3)</f>
        <v>872</v>
      </c>
      <c r="C3772" t="str">
        <f>VLOOKUP(A3772,Sheet2!$A$2:$C$250,2)</f>
        <v>Northwest Arctic</v>
      </c>
      <c r="D3772" t="s">
        <v>2220</v>
      </c>
      <c r="E3772" t="s">
        <v>2194</v>
      </c>
      <c r="F3772">
        <v>3500</v>
      </c>
      <c r="I3772">
        <v>500</v>
      </c>
    </row>
    <row r="3773" spans="1:11">
      <c r="A3773" t="s">
        <v>2146</v>
      </c>
      <c r="B3773">
        <f>VLOOKUP(A3773,Sheet2!$A$2:$C$250,3)</f>
        <v>872</v>
      </c>
      <c r="C3773" t="str">
        <f>VLOOKUP(A3773,Sheet2!$A$2:$C$250,2)</f>
        <v>Northwest Arctic</v>
      </c>
      <c r="D3773" t="s">
        <v>2147</v>
      </c>
      <c r="E3773" t="s">
        <v>1980</v>
      </c>
    </row>
    <row r="3774" spans="1:11">
      <c r="A3774" t="s">
        <v>3549</v>
      </c>
      <c r="B3774">
        <f>VLOOKUP(A3774,Sheet2!$A$2:$C$250,3)</f>
        <v>872</v>
      </c>
      <c r="C3774" t="str">
        <f>VLOOKUP(A3774,Sheet2!$A$2:$C$250,2)</f>
        <v>Northwest Arctic</v>
      </c>
      <c r="E3774" t="s">
        <v>3335</v>
      </c>
      <c r="F3774">
        <v>165072</v>
      </c>
    </row>
    <row r="3775" spans="1:11">
      <c r="A3775" t="s">
        <v>1160</v>
      </c>
      <c r="B3775">
        <f>VLOOKUP(A3775,Sheet2!$A$2:$C$250,3)</f>
        <v>76</v>
      </c>
      <c r="C3775" t="str">
        <f>VLOOKUP(A3775,Sheet2!$A$2:$C$250,2)</f>
        <v>Yukon-Koyukuk/Upper Tanana</v>
      </c>
      <c r="D3775" t="s">
        <v>372</v>
      </c>
      <c r="E3775" t="s">
        <v>3335</v>
      </c>
      <c r="F3775">
        <v>432</v>
      </c>
    </row>
    <row r="3776" spans="1:11">
      <c r="A3776" t="s">
        <v>1160</v>
      </c>
      <c r="B3776">
        <f>VLOOKUP(A3776,Sheet2!$A$2:$C$250,3)</f>
        <v>76</v>
      </c>
      <c r="C3776" t="str">
        <f>VLOOKUP(A3776,Sheet2!$A$2:$C$250,2)</f>
        <v>Yukon-Koyukuk/Upper Tanana</v>
      </c>
      <c r="D3776" t="s">
        <v>159</v>
      </c>
      <c r="E3776" t="s">
        <v>3335</v>
      </c>
      <c r="F3776">
        <v>864</v>
      </c>
    </row>
    <row r="3777" spans="1:19">
      <c r="A3777" t="s">
        <v>1160</v>
      </c>
      <c r="B3777">
        <f>VLOOKUP(A3777,Sheet2!$A$2:$C$250,3)</f>
        <v>76</v>
      </c>
      <c r="C3777" t="str">
        <f>VLOOKUP(A3777,Sheet2!$A$2:$C$250,2)</f>
        <v>Yukon-Koyukuk/Upper Tanana</v>
      </c>
      <c r="D3777" t="s">
        <v>1159</v>
      </c>
      <c r="E3777" t="s">
        <v>3335</v>
      </c>
      <c r="F3777">
        <v>1004</v>
      </c>
    </row>
    <row r="3778" spans="1:19">
      <c r="A3778" t="s">
        <v>2900</v>
      </c>
      <c r="B3778">
        <f>VLOOKUP(A3778,Sheet2!$A$2:$C$250,3)</f>
        <v>76</v>
      </c>
      <c r="C3778" t="str">
        <f>VLOOKUP(A3778,Sheet2!$A$2:$C$250,2)</f>
        <v>Yukon-Koyukuk/Upper Tanana</v>
      </c>
      <c r="D3778" t="s">
        <v>3550</v>
      </c>
      <c r="E3778" t="s">
        <v>3335</v>
      </c>
      <c r="F3778">
        <v>13770</v>
      </c>
      <c r="G3778" t="s">
        <v>798</v>
      </c>
      <c r="I3778">
        <v>3103.2608133472368</v>
      </c>
      <c r="K3778">
        <v>31534.426789999998</v>
      </c>
    </row>
    <row r="3779" spans="1:19">
      <c r="A3779" t="s">
        <v>2900</v>
      </c>
      <c r="B3779">
        <f>VLOOKUP(A3779,Sheet2!$A$2:$C$250,3)</f>
        <v>76</v>
      </c>
      <c r="C3779" t="str">
        <f>VLOOKUP(A3779,Sheet2!$A$2:$C$250,2)</f>
        <v>Yukon-Koyukuk/Upper Tanana</v>
      </c>
      <c r="D3779" t="s">
        <v>3295</v>
      </c>
      <c r="E3779" t="s">
        <v>3232</v>
      </c>
      <c r="F3779">
        <v>1400</v>
      </c>
      <c r="K3779">
        <v>13701.123308999999</v>
      </c>
    </row>
    <row r="3780" spans="1:19">
      <c r="A3780" t="s">
        <v>2900</v>
      </c>
      <c r="B3780">
        <f>VLOOKUP(A3780,Sheet2!$A$2:$C$250,3)</f>
        <v>76</v>
      </c>
      <c r="C3780" t="str">
        <f>VLOOKUP(A3780,Sheet2!$A$2:$C$250,2)</f>
        <v>Yukon-Koyukuk/Upper Tanana</v>
      </c>
      <c r="D3780" t="s">
        <v>3169</v>
      </c>
      <c r="E3780" t="s">
        <v>377</v>
      </c>
      <c r="F3780">
        <v>1500</v>
      </c>
      <c r="I3780">
        <v>2383.7080291970801</v>
      </c>
    </row>
    <row r="3781" spans="1:19">
      <c r="A3781" t="s">
        <v>2900</v>
      </c>
      <c r="B3781">
        <f>VLOOKUP(A3781,Sheet2!$A$2:$C$250,3)</f>
        <v>76</v>
      </c>
      <c r="C3781" t="str">
        <f>VLOOKUP(A3781,Sheet2!$A$2:$C$250,2)</f>
        <v>Yukon-Koyukuk/Upper Tanana</v>
      </c>
      <c r="D3781" t="s">
        <v>3168</v>
      </c>
      <c r="E3781" t="s">
        <v>377</v>
      </c>
      <c r="F3781">
        <v>1800</v>
      </c>
      <c r="I3781">
        <v>2344.5255474452556</v>
      </c>
      <c r="K3781">
        <v>14466.130193999999</v>
      </c>
    </row>
    <row r="3782" spans="1:19">
      <c r="A3782" t="s">
        <v>1160</v>
      </c>
      <c r="B3782">
        <f>VLOOKUP(A3782,Sheet2!$A$2:$C$250,3)</f>
        <v>76</v>
      </c>
      <c r="C3782" t="str">
        <f>VLOOKUP(A3782,Sheet2!$A$2:$C$250,2)</f>
        <v>Yukon-Koyukuk/Upper Tanana</v>
      </c>
      <c r="D3782" t="s">
        <v>2575</v>
      </c>
      <c r="E3782" t="s">
        <v>1500</v>
      </c>
      <c r="F3782">
        <v>96</v>
      </c>
    </row>
    <row r="3783" spans="1:19">
      <c r="A3783" t="s">
        <v>1160</v>
      </c>
      <c r="B3783">
        <f>VLOOKUP(A3783,Sheet2!$A$2:$C$250,3)</f>
        <v>76</v>
      </c>
      <c r="C3783" t="str">
        <f>VLOOKUP(A3783,Sheet2!$A$2:$C$250,2)</f>
        <v>Yukon-Koyukuk/Upper Tanana</v>
      </c>
      <c r="D3783" t="s">
        <v>302</v>
      </c>
      <c r="E3783" t="s">
        <v>2194</v>
      </c>
      <c r="F3783">
        <v>2016</v>
      </c>
      <c r="K3783">
        <v>59719</v>
      </c>
    </row>
    <row r="3784" spans="1:19">
      <c r="A3784" t="s">
        <v>1160</v>
      </c>
      <c r="B3784">
        <f>VLOOKUP(A3784,Sheet2!$A$2:$C$250,3)</f>
        <v>76</v>
      </c>
      <c r="C3784" t="str">
        <f>VLOOKUP(A3784,Sheet2!$A$2:$C$250,2)</f>
        <v>Yukon-Koyukuk/Upper Tanana</v>
      </c>
      <c r="D3784" t="s">
        <v>399</v>
      </c>
      <c r="E3784" t="s">
        <v>1980</v>
      </c>
      <c r="F3784">
        <v>2000</v>
      </c>
    </row>
    <row r="3785" spans="1:19">
      <c r="A3785" t="s">
        <v>1160</v>
      </c>
      <c r="B3785">
        <f>VLOOKUP(A3785,Sheet2!$A$2:$C$250,3)</f>
        <v>76</v>
      </c>
      <c r="C3785" t="str">
        <f>VLOOKUP(A3785,Sheet2!$A$2:$C$250,2)</f>
        <v>Yukon-Koyukuk/Upper Tanana</v>
      </c>
      <c r="D3785" t="s">
        <v>64</v>
      </c>
      <c r="E3785" t="s">
        <v>65</v>
      </c>
      <c r="F3785">
        <v>1504</v>
      </c>
      <c r="G3785" t="s">
        <v>827</v>
      </c>
    </row>
    <row r="3786" spans="1:19">
      <c r="A3786" t="s">
        <v>2148</v>
      </c>
      <c r="B3786">
        <f>VLOOKUP(A3786,Sheet2!$A$2:$C$250,3)</f>
        <v>272</v>
      </c>
      <c r="C3786" t="str">
        <f>VLOOKUP(A3786,Sheet2!$A$2:$C$250,2)</f>
        <v>Bering Straits</v>
      </c>
      <c r="D3786" t="s">
        <v>163</v>
      </c>
      <c r="E3786" t="s">
        <v>3335</v>
      </c>
      <c r="F3786">
        <v>1008</v>
      </c>
    </row>
    <row r="3787" spans="1:19">
      <c r="A3787" t="s">
        <v>2148</v>
      </c>
      <c r="B3787">
        <f>VLOOKUP(A3787,Sheet2!$A$2:$C$250,3)</f>
        <v>272</v>
      </c>
      <c r="C3787" t="str">
        <f>VLOOKUP(A3787,Sheet2!$A$2:$C$250,2)</f>
        <v>Bering Straits</v>
      </c>
      <c r="D3787" t="s">
        <v>548</v>
      </c>
      <c r="E3787" t="s">
        <v>3335</v>
      </c>
      <c r="F3787">
        <v>1152</v>
      </c>
    </row>
    <row r="3788" spans="1:19">
      <c r="A3788" t="s">
        <v>2148</v>
      </c>
      <c r="B3788">
        <f>VLOOKUP(A3788,Sheet2!$A$2:$C$250,3)</f>
        <v>272</v>
      </c>
      <c r="C3788" t="str">
        <f>VLOOKUP(A3788,Sheet2!$A$2:$C$250,2)</f>
        <v>Bering Straits</v>
      </c>
      <c r="D3788" t="s">
        <v>544</v>
      </c>
      <c r="E3788" t="s">
        <v>3335</v>
      </c>
      <c r="F3788">
        <v>16435</v>
      </c>
      <c r="I3788">
        <v>14614</v>
      </c>
      <c r="K3788">
        <v>135400</v>
      </c>
    </row>
    <row r="3789" spans="1:19">
      <c r="A3789" t="s">
        <v>2148</v>
      </c>
      <c r="B3789">
        <f>VLOOKUP(A3789,Sheet2!$A$2:$C$250,3)</f>
        <v>272</v>
      </c>
      <c r="C3789" t="str">
        <f>VLOOKUP(A3789,Sheet2!$A$2:$C$250,2)</f>
        <v>Bering Straits</v>
      </c>
      <c r="D3789" t="s">
        <v>3227</v>
      </c>
      <c r="E3789" t="s">
        <v>3232</v>
      </c>
      <c r="F3789">
        <v>1793</v>
      </c>
      <c r="I3789">
        <v>1503</v>
      </c>
      <c r="K3789">
        <v>12022</v>
      </c>
      <c r="N3789">
        <v>892</v>
      </c>
      <c r="P3789">
        <v>12022</v>
      </c>
      <c r="S3789">
        <v>13352</v>
      </c>
    </row>
    <row r="3790" spans="1:19">
      <c r="A3790" t="s">
        <v>2148</v>
      </c>
      <c r="B3790">
        <f>VLOOKUP(A3790,Sheet2!$A$2:$C$250,3)</f>
        <v>272</v>
      </c>
      <c r="C3790" t="str">
        <f>VLOOKUP(A3790,Sheet2!$A$2:$C$250,2)</f>
        <v>Bering Straits</v>
      </c>
      <c r="D3790" t="s">
        <v>3170</v>
      </c>
      <c r="E3790" t="s">
        <v>377</v>
      </c>
      <c r="F3790">
        <v>1064</v>
      </c>
      <c r="I3790">
        <v>1155</v>
      </c>
      <c r="K3790">
        <v>7040</v>
      </c>
      <c r="N3790">
        <v>883</v>
      </c>
      <c r="P3790">
        <v>5135</v>
      </c>
      <c r="S3790">
        <v>3371</v>
      </c>
    </row>
    <row r="3791" spans="1:19">
      <c r="A3791" t="s">
        <v>2148</v>
      </c>
      <c r="B3791">
        <f>VLOOKUP(A3791,Sheet2!$A$2:$C$250,3)</f>
        <v>272</v>
      </c>
      <c r="C3791" t="str">
        <f>VLOOKUP(A3791,Sheet2!$A$2:$C$250,2)</f>
        <v>Bering Straits</v>
      </c>
      <c r="D3791" t="s">
        <v>3171</v>
      </c>
      <c r="E3791" t="s">
        <v>377</v>
      </c>
      <c r="F3791">
        <v>1200</v>
      </c>
      <c r="I3791">
        <v>1165</v>
      </c>
    </row>
    <row r="3792" spans="1:19">
      <c r="A3792" t="s">
        <v>2148</v>
      </c>
      <c r="B3792">
        <f>VLOOKUP(A3792,Sheet2!$A$2:$C$250,3)</f>
        <v>272</v>
      </c>
      <c r="C3792" t="str">
        <f>VLOOKUP(A3792,Sheet2!$A$2:$C$250,2)</f>
        <v>Bering Straits</v>
      </c>
      <c r="D3792" t="s">
        <v>1582</v>
      </c>
      <c r="E3792" t="s">
        <v>377</v>
      </c>
      <c r="F3792">
        <v>2400</v>
      </c>
      <c r="I3792">
        <v>18500</v>
      </c>
    </row>
    <row r="3793" spans="1:11">
      <c r="A3793" t="s">
        <v>2148</v>
      </c>
      <c r="B3793">
        <f>VLOOKUP(A3793,Sheet2!$A$2:$C$250,3)</f>
        <v>272</v>
      </c>
      <c r="C3793" t="str">
        <f>VLOOKUP(A3793,Sheet2!$A$2:$C$250,2)</f>
        <v>Bering Straits</v>
      </c>
      <c r="D3793" t="s">
        <v>2575</v>
      </c>
      <c r="E3793" t="s">
        <v>1500</v>
      </c>
      <c r="F3793">
        <v>96</v>
      </c>
    </row>
    <row r="3794" spans="1:11">
      <c r="A3794" t="s">
        <v>2148</v>
      </c>
      <c r="B3794">
        <f>VLOOKUP(A3794,Sheet2!$A$2:$C$250,3)</f>
        <v>272</v>
      </c>
      <c r="C3794" t="str">
        <f>VLOOKUP(A3794,Sheet2!$A$2:$C$250,2)</f>
        <v>Bering Straits</v>
      </c>
      <c r="D3794" t="s">
        <v>2636</v>
      </c>
      <c r="E3794" t="s">
        <v>1500</v>
      </c>
      <c r="F3794">
        <v>702</v>
      </c>
    </row>
    <row r="3795" spans="1:11">
      <c r="A3795" t="s">
        <v>2901</v>
      </c>
      <c r="B3795">
        <f>VLOOKUP(A3795,Sheet2!$A$2:$C$250,3)</f>
        <v>272</v>
      </c>
      <c r="C3795" t="str">
        <f>VLOOKUP(A3795,Sheet2!$A$2:$C$250,2)</f>
        <v>Bering Straits</v>
      </c>
      <c r="D3795" t="s">
        <v>2902</v>
      </c>
      <c r="E3795" t="s">
        <v>1500</v>
      </c>
      <c r="F3795">
        <v>2000</v>
      </c>
      <c r="I3795">
        <v>963.50364963503648</v>
      </c>
      <c r="K3795">
        <v>16085.644769499999</v>
      </c>
    </row>
    <row r="3796" spans="1:11">
      <c r="A3796" t="s">
        <v>2148</v>
      </c>
      <c r="B3796">
        <f>VLOOKUP(A3796,Sheet2!$A$2:$C$250,3)</f>
        <v>272</v>
      </c>
      <c r="C3796" t="str">
        <f>VLOOKUP(A3796,Sheet2!$A$2:$C$250,2)</f>
        <v>Bering Straits</v>
      </c>
      <c r="D3796" t="s">
        <v>2531</v>
      </c>
      <c r="E3796" t="s">
        <v>2424</v>
      </c>
      <c r="F3796">
        <v>1000</v>
      </c>
      <c r="I3796">
        <v>1200</v>
      </c>
      <c r="K3796">
        <v>7080</v>
      </c>
    </row>
    <row r="3797" spans="1:11">
      <c r="A3797" t="s">
        <v>2148</v>
      </c>
      <c r="B3797">
        <f>VLOOKUP(A3797,Sheet2!$A$2:$C$250,3)</f>
        <v>272</v>
      </c>
      <c r="C3797" t="str">
        <f>VLOOKUP(A3797,Sheet2!$A$2:$C$250,2)</f>
        <v>Bering Straits</v>
      </c>
      <c r="D3797" t="s">
        <v>298</v>
      </c>
      <c r="E3797" t="s">
        <v>2424</v>
      </c>
      <c r="F3797">
        <v>1920</v>
      </c>
    </row>
    <row r="3798" spans="1:11">
      <c r="A3798" t="s">
        <v>2148</v>
      </c>
      <c r="B3798">
        <f>VLOOKUP(A3798,Sheet2!$A$2:$C$250,3)</f>
        <v>272</v>
      </c>
      <c r="C3798" t="str">
        <f>VLOOKUP(A3798,Sheet2!$A$2:$C$250,2)</f>
        <v>Bering Straits</v>
      </c>
      <c r="D3798" t="s">
        <v>2530</v>
      </c>
      <c r="E3798" t="s">
        <v>2424</v>
      </c>
      <c r="F3798">
        <v>6000</v>
      </c>
      <c r="I3798">
        <v>3000</v>
      </c>
      <c r="K3798">
        <v>43200</v>
      </c>
    </row>
    <row r="3799" spans="1:11">
      <c r="A3799" t="s">
        <v>2148</v>
      </c>
      <c r="B3799">
        <f>VLOOKUP(A3799,Sheet2!$A$2:$C$250,3)</f>
        <v>272</v>
      </c>
      <c r="C3799" t="str">
        <f>VLOOKUP(A3799,Sheet2!$A$2:$C$250,2)</f>
        <v>Bering Straits</v>
      </c>
      <c r="D3799" t="s">
        <v>2221</v>
      </c>
      <c r="E3799" t="s">
        <v>2194</v>
      </c>
      <c r="F3799">
        <v>2000</v>
      </c>
      <c r="K3799">
        <v>59714</v>
      </c>
    </row>
    <row r="3800" spans="1:11">
      <c r="A3800" t="s">
        <v>2148</v>
      </c>
      <c r="B3800">
        <f>VLOOKUP(A3800,Sheet2!$A$2:$C$250,3)</f>
        <v>272</v>
      </c>
      <c r="C3800" t="str">
        <f>VLOOKUP(A3800,Sheet2!$A$2:$C$250,2)</f>
        <v>Bering Straits</v>
      </c>
      <c r="D3800" t="s">
        <v>2149</v>
      </c>
      <c r="E3800" t="s">
        <v>1980</v>
      </c>
      <c r="F3800">
        <v>1125</v>
      </c>
    </row>
    <row r="3801" spans="1:11">
      <c r="A3801" t="s">
        <v>2148</v>
      </c>
      <c r="B3801">
        <f>VLOOKUP(A3801,Sheet2!$A$2:$C$250,3)</f>
        <v>272</v>
      </c>
      <c r="C3801" t="str">
        <f>VLOOKUP(A3801,Sheet2!$A$2:$C$250,2)</f>
        <v>Bering Straits</v>
      </c>
      <c r="D3801" t="s">
        <v>233</v>
      </c>
      <c r="E3801" t="s">
        <v>1980</v>
      </c>
      <c r="F3801">
        <v>4020</v>
      </c>
    </row>
    <row r="3802" spans="1:11">
      <c r="A3802" t="s">
        <v>3551</v>
      </c>
      <c r="B3802">
        <f>VLOOKUP(A3802,Sheet2!$A$2:$C$250,3)</f>
        <v>272</v>
      </c>
      <c r="C3802" t="str">
        <f>VLOOKUP(A3802,Sheet2!$A$2:$C$250,2)</f>
        <v>Bering Straits</v>
      </c>
      <c r="E3802" t="s">
        <v>3335</v>
      </c>
      <c r="F3802">
        <v>26334</v>
      </c>
    </row>
    <row r="3803" spans="1:11">
      <c r="A3803" t="s">
        <v>2150</v>
      </c>
      <c r="B3803">
        <f>VLOOKUP(A3803,Sheet2!$A$2:$C$250,3)</f>
        <v>598</v>
      </c>
      <c r="C3803" t="str">
        <f>VLOOKUP(A3803,Sheet2!$A$2:$C$250,2)</f>
        <v>Bering Straits</v>
      </c>
      <c r="D3803" t="s">
        <v>3369</v>
      </c>
      <c r="E3803" t="s">
        <v>3335</v>
      </c>
      <c r="F3803">
        <v>850</v>
      </c>
    </row>
    <row r="3804" spans="1:11">
      <c r="A3804" t="s">
        <v>2150</v>
      </c>
      <c r="B3804">
        <f>VLOOKUP(A3804,Sheet2!$A$2:$C$250,3)</f>
        <v>598</v>
      </c>
      <c r="C3804" t="str">
        <f>VLOOKUP(A3804,Sheet2!$A$2:$C$250,2)</f>
        <v>Bering Straits</v>
      </c>
      <c r="D3804" t="s">
        <v>3552</v>
      </c>
      <c r="E3804" t="s">
        <v>3335</v>
      </c>
      <c r="F3804">
        <v>944</v>
      </c>
    </row>
    <row r="3805" spans="1:11">
      <c r="A3805" t="s">
        <v>2150</v>
      </c>
      <c r="B3805">
        <f>VLOOKUP(A3805,Sheet2!$A$2:$C$250,3)</f>
        <v>598</v>
      </c>
      <c r="C3805" t="str">
        <f>VLOOKUP(A3805,Sheet2!$A$2:$C$250,2)</f>
        <v>Bering Straits</v>
      </c>
      <c r="D3805" t="s">
        <v>3553</v>
      </c>
      <c r="E3805" t="s">
        <v>3335</v>
      </c>
      <c r="F3805">
        <v>944</v>
      </c>
    </row>
    <row r="3806" spans="1:11">
      <c r="A3806" t="s">
        <v>2150</v>
      </c>
      <c r="B3806">
        <f>VLOOKUP(A3806,Sheet2!$A$2:$C$250,3)</f>
        <v>598</v>
      </c>
      <c r="C3806" t="str">
        <f>VLOOKUP(A3806,Sheet2!$A$2:$C$250,2)</f>
        <v>Bering Straits</v>
      </c>
      <c r="D3806" t="s">
        <v>3554</v>
      </c>
      <c r="E3806" t="s">
        <v>3335</v>
      </c>
      <c r="F3806">
        <v>944</v>
      </c>
    </row>
    <row r="3807" spans="1:11">
      <c r="A3807" t="s">
        <v>2150</v>
      </c>
      <c r="B3807">
        <f>VLOOKUP(A3807,Sheet2!$A$2:$C$250,3)</f>
        <v>598</v>
      </c>
      <c r="C3807" t="str">
        <f>VLOOKUP(A3807,Sheet2!$A$2:$C$250,2)</f>
        <v>Bering Straits</v>
      </c>
      <c r="D3807" t="s">
        <v>3370</v>
      </c>
      <c r="E3807" t="s">
        <v>3335</v>
      </c>
      <c r="F3807">
        <v>1056</v>
      </c>
    </row>
    <row r="3808" spans="1:11">
      <c r="A3808" t="s">
        <v>2150</v>
      </c>
      <c r="B3808">
        <f>VLOOKUP(A3808,Sheet2!$A$2:$C$250,3)</f>
        <v>598</v>
      </c>
      <c r="C3808" t="str">
        <f>VLOOKUP(A3808,Sheet2!$A$2:$C$250,2)</f>
        <v>Bering Straits</v>
      </c>
      <c r="D3808" t="s">
        <v>544</v>
      </c>
      <c r="E3808" t="s">
        <v>3335</v>
      </c>
      <c r="F3808">
        <v>25350</v>
      </c>
      <c r="I3808">
        <v>39122</v>
      </c>
      <c r="K3808">
        <v>233142</v>
      </c>
    </row>
    <row r="3809" spans="1:11">
      <c r="A3809" t="s">
        <v>2150</v>
      </c>
      <c r="B3809">
        <f>VLOOKUP(A3809,Sheet2!$A$2:$C$250,3)</f>
        <v>598</v>
      </c>
      <c r="C3809" t="str">
        <f>VLOOKUP(A3809,Sheet2!$A$2:$C$250,2)</f>
        <v>Bering Straits</v>
      </c>
      <c r="D3809" t="s">
        <v>3296</v>
      </c>
      <c r="E3809" t="s">
        <v>3232</v>
      </c>
    </row>
    <row r="3810" spans="1:11">
      <c r="A3810" t="s">
        <v>2150</v>
      </c>
      <c r="B3810">
        <f>VLOOKUP(A3810,Sheet2!$A$2:$C$250,3)</f>
        <v>598</v>
      </c>
      <c r="C3810" t="str">
        <f>VLOOKUP(A3810,Sheet2!$A$2:$C$250,2)</f>
        <v>Bering Straits</v>
      </c>
      <c r="D3810" t="s">
        <v>3173</v>
      </c>
      <c r="E3810" t="s">
        <v>377</v>
      </c>
      <c r="F3810">
        <v>600</v>
      </c>
      <c r="I3810">
        <v>600</v>
      </c>
    </row>
    <row r="3811" spans="1:11">
      <c r="A3811" t="s">
        <v>2150</v>
      </c>
      <c r="B3811">
        <f>VLOOKUP(A3811,Sheet2!$A$2:$C$250,3)</f>
        <v>598</v>
      </c>
      <c r="C3811" t="str">
        <f>VLOOKUP(A3811,Sheet2!$A$2:$C$250,2)</f>
        <v>Bering Straits</v>
      </c>
      <c r="D3811" t="s">
        <v>3174</v>
      </c>
      <c r="E3811" t="s">
        <v>377</v>
      </c>
    </row>
    <row r="3812" spans="1:11">
      <c r="A3812" t="s">
        <v>2150</v>
      </c>
      <c r="B3812">
        <f>VLOOKUP(A3812,Sheet2!$A$2:$C$250,3)</f>
        <v>598</v>
      </c>
      <c r="C3812" t="str">
        <f>VLOOKUP(A3812,Sheet2!$A$2:$C$250,2)</f>
        <v>Bering Straits</v>
      </c>
      <c r="D3812" t="s">
        <v>3175</v>
      </c>
      <c r="E3812" t="s">
        <v>377</v>
      </c>
    </row>
    <row r="3813" spans="1:11">
      <c r="A3813" t="s">
        <v>2150</v>
      </c>
      <c r="B3813">
        <f>VLOOKUP(A3813,Sheet2!$A$2:$C$250,3)</f>
        <v>598</v>
      </c>
      <c r="C3813" t="str">
        <f>VLOOKUP(A3813,Sheet2!$A$2:$C$250,2)</f>
        <v>Bering Straits</v>
      </c>
      <c r="D3813" t="s">
        <v>3172</v>
      </c>
      <c r="E3813" t="s">
        <v>377</v>
      </c>
    </row>
    <row r="3814" spans="1:11">
      <c r="A3814" t="s">
        <v>2150</v>
      </c>
      <c r="B3814">
        <f>VLOOKUP(A3814,Sheet2!$A$2:$C$250,3)</f>
        <v>598</v>
      </c>
      <c r="C3814" t="str">
        <f>VLOOKUP(A3814,Sheet2!$A$2:$C$250,2)</f>
        <v>Bering Straits</v>
      </c>
      <c r="D3814" t="s">
        <v>2903</v>
      </c>
      <c r="E3814" t="s">
        <v>1500</v>
      </c>
      <c r="F3814">
        <v>80</v>
      </c>
    </row>
    <row r="3815" spans="1:11">
      <c r="A3815" t="s">
        <v>2150</v>
      </c>
      <c r="B3815">
        <f>VLOOKUP(A3815,Sheet2!$A$2:$C$250,3)</f>
        <v>598</v>
      </c>
      <c r="C3815" t="str">
        <f>VLOOKUP(A3815,Sheet2!$A$2:$C$250,2)</f>
        <v>Bering Straits</v>
      </c>
      <c r="D3815" t="s">
        <v>2904</v>
      </c>
      <c r="E3815" t="s">
        <v>1500</v>
      </c>
      <c r="F3815">
        <v>90</v>
      </c>
    </row>
    <row r="3816" spans="1:11">
      <c r="A3816" t="s">
        <v>2150</v>
      </c>
      <c r="B3816">
        <f>VLOOKUP(A3816,Sheet2!$A$2:$C$250,3)</f>
        <v>598</v>
      </c>
      <c r="C3816" t="str">
        <f>VLOOKUP(A3816,Sheet2!$A$2:$C$250,2)</f>
        <v>Bering Straits</v>
      </c>
      <c r="D3816" t="s">
        <v>2575</v>
      </c>
      <c r="E3816" t="s">
        <v>1500</v>
      </c>
      <c r="F3816">
        <v>96</v>
      </c>
    </row>
    <row r="3817" spans="1:11">
      <c r="A3817" t="s">
        <v>2150</v>
      </c>
      <c r="B3817">
        <f>VLOOKUP(A3817,Sheet2!$A$2:$C$250,3)</f>
        <v>598</v>
      </c>
      <c r="C3817" t="str">
        <f>VLOOKUP(A3817,Sheet2!$A$2:$C$250,2)</f>
        <v>Bering Straits</v>
      </c>
      <c r="D3817" t="s">
        <v>2636</v>
      </c>
      <c r="E3817" t="s">
        <v>1500</v>
      </c>
      <c r="F3817">
        <v>576</v>
      </c>
    </row>
    <row r="3818" spans="1:11">
      <c r="A3818" t="s">
        <v>2905</v>
      </c>
      <c r="B3818">
        <f>VLOOKUP(A3818,Sheet2!$A$2:$C$250,3)</f>
        <v>598</v>
      </c>
      <c r="C3818" t="str">
        <f>VLOOKUP(A3818,Sheet2!$A$2:$C$250,2)</f>
        <v>Bering Straits</v>
      </c>
      <c r="D3818" t="s">
        <v>2906</v>
      </c>
      <c r="E3818" t="s">
        <v>1500</v>
      </c>
      <c r="F3818">
        <v>1760</v>
      </c>
      <c r="I3818">
        <v>963.50364963503648</v>
      </c>
      <c r="K3818">
        <v>7889.571005499999</v>
      </c>
    </row>
    <row r="3819" spans="1:11">
      <c r="A3819" t="s">
        <v>2150</v>
      </c>
      <c r="B3819">
        <f>VLOOKUP(A3819,Sheet2!$A$2:$C$250,3)</f>
        <v>598</v>
      </c>
      <c r="C3819" t="str">
        <f>VLOOKUP(A3819,Sheet2!$A$2:$C$250,2)</f>
        <v>Bering Straits</v>
      </c>
      <c r="D3819" t="s">
        <v>2532</v>
      </c>
      <c r="E3819" t="s">
        <v>2424</v>
      </c>
      <c r="F3819">
        <v>3000</v>
      </c>
      <c r="I3819">
        <v>4500</v>
      </c>
      <c r="K3819">
        <v>10800</v>
      </c>
    </row>
    <row r="3820" spans="1:11">
      <c r="A3820" t="s">
        <v>2150</v>
      </c>
      <c r="B3820">
        <f>VLOOKUP(A3820,Sheet2!$A$2:$C$250,3)</f>
        <v>598</v>
      </c>
      <c r="C3820" t="str">
        <f>VLOOKUP(A3820,Sheet2!$A$2:$C$250,2)</f>
        <v>Bering Straits</v>
      </c>
      <c r="D3820" t="s">
        <v>2222</v>
      </c>
      <c r="E3820" t="s">
        <v>2194</v>
      </c>
      <c r="F3820">
        <v>3360</v>
      </c>
      <c r="K3820">
        <v>154740</v>
      </c>
    </row>
    <row r="3821" spans="1:11">
      <c r="A3821" t="s">
        <v>2150</v>
      </c>
      <c r="B3821">
        <f>VLOOKUP(A3821,Sheet2!$A$2:$C$250,3)</f>
        <v>598</v>
      </c>
      <c r="C3821" t="str">
        <f>VLOOKUP(A3821,Sheet2!$A$2:$C$250,2)</f>
        <v>Bering Straits</v>
      </c>
      <c r="D3821" t="s">
        <v>2223</v>
      </c>
      <c r="E3821" t="s">
        <v>2194</v>
      </c>
    </row>
    <row r="3822" spans="1:11">
      <c r="A3822" t="s">
        <v>2150</v>
      </c>
      <c r="B3822">
        <f>VLOOKUP(A3822,Sheet2!$A$2:$C$250,3)</f>
        <v>598</v>
      </c>
      <c r="C3822" t="str">
        <f>VLOOKUP(A3822,Sheet2!$A$2:$C$250,2)</f>
        <v>Bering Straits</v>
      </c>
      <c r="D3822" t="s">
        <v>233</v>
      </c>
      <c r="E3822" t="s">
        <v>1980</v>
      </c>
      <c r="F3822">
        <v>240</v>
      </c>
    </row>
    <row r="3823" spans="1:11">
      <c r="A3823" t="s">
        <v>2150</v>
      </c>
      <c r="B3823">
        <f>VLOOKUP(A3823,Sheet2!$A$2:$C$250,3)</f>
        <v>598</v>
      </c>
      <c r="C3823" t="str">
        <f>VLOOKUP(A3823,Sheet2!$A$2:$C$250,2)</f>
        <v>Bering Straits</v>
      </c>
      <c r="D3823" t="s">
        <v>1983</v>
      </c>
      <c r="E3823" t="s">
        <v>1980</v>
      </c>
      <c r="F3823">
        <v>1760</v>
      </c>
    </row>
    <row r="3824" spans="1:11">
      <c r="A3824" t="s">
        <v>2151</v>
      </c>
      <c r="B3824">
        <f>VLOOKUP(A3824,Sheet2!$A$2:$C$250,3)</f>
        <v>294</v>
      </c>
      <c r="C3824" t="str">
        <f>VLOOKUP(A3824,Sheet2!$A$2:$C$250,2)</f>
        <v>Northwest Arctic</v>
      </c>
      <c r="D3824" t="s">
        <v>58</v>
      </c>
      <c r="E3824" t="s">
        <v>3335</v>
      </c>
      <c r="F3824">
        <v>22228</v>
      </c>
      <c r="I3824">
        <v>30000</v>
      </c>
      <c r="K3824">
        <v>224611</v>
      </c>
    </row>
    <row r="3825" spans="1:11">
      <c r="A3825" t="s">
        <v>2151</v>
      </c>
      <c r="B3825">
        <f>VLOOKUP(A3825,Sheet2!$A$2:$C$250,3)</f>
        <v>294</v>
      </c>
      <c r="C3825" t="str">
        <f>VLOOKUP(A3825,Sheet2!$A$2:$C$250,2)</f>
        <v>Northwest Arctic</v>
      </c>
      <c r="D3825" t="s">
        <v>2534</v>
      </c>
      <c r="E3825" t="s">
        <v>3315</v>
      </c>
    </row>
    <row r="3826" spans="1:11">
      <c r="A3826" t="s">
        <v>2151</v>
      </c>
      <c r="B3826">
        <f>VLOOKUP(A3826,Sheet2!$A$2:$C$250,3)</f>
        <v>294</v>
      </c>
      <c r="C3826" t="str">
        <f>VLOOKUP(A3826,Sheet2!$A$2:$C$250,2)</f>
        <v>Northwest Arctic</v>
      </c>
      <c r="D3826" t="s">
        <v>3297</v>
      </c>
      <c r="E3826" t="s">
        <v>3232</v>
      </c>
      <c r="F3826">
        <v>5000</v>
      </c>
      <c r="I3826">
        <v>4000</v>
      </c>
      <c r="K3826">
        <v>31200</v>
      </c>
    </row>
    <row r="3827" spans="1:11">
      <c r="A3827" t="s">
        <v>2151</v>
      </c>
      <c r="B3827">
        <f>VLOOKUP(A3827,Sheet2!$A$2:$C$250,3)</f>
        <v>294</v>
      </c>
      <c r="C3827" t="str">
        <f>VLOOKUP(A3827,Sheet2!$A$2:$C$250,2)</f>
        <v>Northwest Arctic</v>
      </c>
      <c r="D3827" t="s">
        <v>740</v>
      </c>
      <c r="E3827" t="s">
        <v>3232</v>
      </c>
    </row>
    <row r="3828" spans="1:11">
      <c r="A3828" t="s">
        <v>2151</v>
      </c>
      <c r="B3828">
        <f>VLOOKUP(A3828,Sheet2!$A$2:$C$250,3)</f>
        <v>294</v>
      </c>
      <c r="C3828" t="str">
        <f>VLOOKUP(A3828,Sheet2!$A$2:$C$250,2)</f>
        <v>Northwest Arctic</v>
      </c>
      <c r="D3828" t="s">
        <v>1582</v>
      </c>
      <c r="E3828" t="s">
        <v>377</v>
      </c>
      <c r="I3828">
        <v>2145</v>
      </c>
    </row>
    <row r="3829" spans="1:11">
      <c r="A3829" t="s">
        <v>2907</v>
      </c>
      <c r="B3829">
        <f>VLOOKUP(A3829,Sheet2!$A$2:$C$250,3)</f>
        <v>294</v>
      </c>
      <c r="C3829" t="str">
        <f>VLOOKUP(A3829,Sheet2!$A$2:$C$250,2)</f>
        <v>Northwest Arctic</v>
      </c>
      <c r="D3829" t="s">
        <v>2908</v>
      </c>
      <c r="E3829" t="s">
        <v>1500</v>
      </c>
      <c r="F3829">
        <v>96</v>
      </c>
      <c r="I3829">
        <v>963.50364963503648</v>
      </c>
      <c r="K3829">
        <v>2869.0258210000002</v>
      </c>
    </row>
    <row r="3830" spans="1:11">
      <c r="A3830" t="s">
        <v>2151</v>
      </c>
      <c r="B3830">
        <f>VLOOKUP(A3830,Sheet2!$A$2:$C$250,3)</f>
        <v>294</v>
      </c>
      <c r="C3830" t="str">
        <f>VLOOKUP(A3830,Sheet2!$A$2:$C$250,2)</f>
        <v>Northwest Arctic</v>
      </c>
      <c r="D3830" t="s">
        <v>2678</v>
      </c>
      <c r="E3830" t="s">
        <v>1500</v>
      </c>
      <c r="F3830">
        <v>160</v>
      </c>
    </row>
    <row r="3831" spans="1:11">
      <c r="A3831" t="s">
        <v>2151</v>
      </c>
      <c r="B3831">
        <f>VLOOKUP(A3831,Sheet2!$A$2:$C$250,3)</f>
        <v>294</v>
      </c>
      <c r="C3831" t="str">
        <f>VLOOKUP(A3831,Sheet2!$A$2:$C$250,2)</f>
        <v>Northwest Arctic</v>
      </c>
      <c r="D3831" t="s">
        <v>2533</v>
      </c>
      <c r="E3831" t="s">
        <v>2424</v>
      </c>
    </row>
    <row r="3832" spans="1:11">
      <c r="A3832" t="s">
        <v>2151</v>
      </c>
      <c r="B3832">
        <f>VLOOKUP(A3832,Sheet2!$A$2:$C$250,3)</f>
        <v>294</v>
      </c>
      <c r="C3832" t="str">
        <f>VLOOKUP(A3832,Sheet2!$A$2:$C$250,2)</f>
        <v>Northwest Arctic</v>
      </c>
      <c r="D3832" t="s">
        <v>2224</v>
      </c>
      <c r="E3832" t="s">
        <v>2194</v>
      </c>
      <c r="F3832">
        <v>3220</v>
      </c>
      <c r="K3832">
        <v>73124</v>
      </c>
    </row>
    <row r="3833" spans="1:11">
      <c r="A3833" t="s">
        <v>2151</v>
      </c>
      <c r="B3833">
        <f>VLOOKUP(A3833,Sheet2!$A$2:$C$250,3)</f>
        <v>294</v>
      </c>
      <c r="C3833" t="str">
        <f>VLOOKUP(A3833,Sheet2!$A$2:$C$250,2)</f>
        <v>Northwest Arctic</v>
      </c>
      <c r="D3833" t="s">
        <v>399</v>
      </c>
      <c r="E3833" t="s">
        <v>1980</v>
      </c>
      <c r="F3833">
        <v>2000</v>
      </c>
    </row>
    <row r="3834" spans="1:11">
      <c r="A3834" t="s">
        <v>1847</v>
      </c>
      <c r="B3834">
        <f>VLOOKUP(A3834,Sheet2!$A$2:$C$250,3)</f>
        <v>114</v>
      </c>
      <c r="C3834" t="str">
        <f>VLOOKUP(A3834,Sheet2!$A$2:$C$250,2)</f>
        <v>Copper River/Chugach</v>
      </c>
      <c r="D3834" t="s">
        <v>1870</v>
      </c>
      <c r="E3834" t="s">
        <v>3315</v>
      </c>
    </row>
    <row r="3835" spans="1:11">
      <c r="A3835" t="s">
        <v>1847</v>
      </c>
      <c r="B3835">
        <f>VLOOKUP(A3835,Sheet2!$A$2:$C$250,3)</f>
        <v>114</v>
      </c>
      <c r="C3835" t="str">
        <f>VLOOKUP(A3835,Sheet2!$A$2:$C$250,2)</f>
        <v>Copper River/Chugach</v>
      </c>
      <c r="D3835" t="s">
        <v>1957</v>
      </c>
      <c r="E3835" t="s">
        <v>2424</v>
      </c>
      <c r="F3835">
        <v>1600</v>
      </c>
      <c r="I3835">
        <v>1913</v>
      </c>
    </row>
    <row r="3836" spans="1:11">
      <c r="A3836" t="s">
        <v>1847</v>
      </c>
      <c r="B3836">
        <f>VLOOKUP(A3836,Sheet2!$A$2:$C$250,3)</f>
        <v>114</v>
      </c>
      <c r="C3836" t="str">
        <f>VLOOKUP(A3836,Sheet2!$A$2:$C$250,2)</f>
        <v>Copper River/Chugach</v>
      </c>
      <c r="D3836" t="s">
        <v>595</v>
      </c>
      <c r="E3836" t="s">
        <v>2424</v>
      </c>
      <c r="F3836">
        <v>2400</v>
      </c>
    </row>
    <row r="3837" spans="1:11">
      <c r="A3837" t="s">
        <v>3557</v>
      </c>
      <c r="B3837">
        <f>VLOOKUP(A3837,Sheet2!$A$2:$C$250,3)</f>
        <v>9039</v>
      </c>
      <c r="C3837" t="str">
        <f>VLOOKUP(A3837,Sheet2!$A$2:$C$250,2)</f>
        <v>Southeast</v>
      </c>
      <c r="D3837" t="s">
        <v>4046</v>
      </c>
      <c r="E3837" t="s">
        <v>3615</v>
      </c>
      <c r="F3837">
        <v>1602</v>
      </c>
    </row>
    <row r="3838" spans="1:11">
      <c r="A3838" t="s">
        <v>3557</v>
      </c>
      <c r="B3838">
        <f>VLOOKUP(A3838,Sheet2!$A$2:$C$250,3)</f>
        <v>9039</v>
      </c>
      <c r="C3838" t="str">
        <f>VLOOKUP(A3838,Sheet2!$A$2:$C$250,2)</f>
        <v>Southeast</v>
      </c>
      <c r="D3838" t="s">
        <v>4098</v>
      </c>
      <c r="E3838" t="s">
        <v>3615</v>
      </c>
      <c r="F3838">
        <v>1882</v>
      </c>
    </row>
    <row r="3839" spans="1:11">
      <c r="A3839" t="s">
        <v>3557</v>
      </c>
      <c r="B3839">
        <f>VLOOKUP(A3839,Sheet2!$A$2:$C$250,3)</f>
        <v>9039</v>
      </c>
      <c r="C3839" t="str">
        <f>VLOOKUP(A3839,Sheet2!$A$2:$C$250,2)</f>
        <v>Southeast</v>
      </c>
      <c r="D3839" t="s">
        <v>4222</v>
      </c>
      <c r="E3839" t="s">
        <v>3615</v>
      </c>
      <c r="F3839">
        <v>14626</v>
      </c>
    </row>
    <row r="3840" spans="1:11">
      <c r="A3840" t="s">
        <v>3557</v>
      </c>
      <c r="B3840">
        <f>VLOOKUP(A3840,Sheet2!$A$2:$C$250,3)</f>
        <v>9039</v>
      </c>
      <c r="C3840" t="str">
        <f>VLOOKUP(A3840,Sheet2!$A$2:$C$250,2)</f>
        <v>Southeast</v>
      </c>
      <c r="D3840" t="s">
        <v>4233</v>
      </c>
      <c r="E3840" t="s">
        <v>3615</v>
      </c>
      <c r="F3840">
        <v>19304</v>
      </c>
    </row>
    <row r="3841" spans="1:11">
      <c r="A3841" t="s">
        <v>2278</v>
      </c>
      <c r="B3841">
        <f>VLOOKUP(A3841,Sheet2!$A$2:$C$250,3)</f>
        <v>9039</v>
      </c>
      <c r="C3841" t="str">
        <f>VLOOKUP(A3841,Sheet2!$A$2:$C$250,2)</f>
        <v>Southeast</v>
      </c>
      <c r="D3841" t="s">
        <v>3555</v>
      </c>
      <c r="E3841" t="s">
        <v>3335</v>
      </c>
      <c r="F3841">
        <v>3711</v>
      </c>
      <c r="I3841">
        <v>112195.82530413626</v>
      </c>
      <c r="K3841">
        <v>116601.19225842855</v>
      </c>
    </row>
    <row r="3842" spans="1:11">
      <c r="A3842" t="s">
        <v>2278</v>
      </c>
      <c r="B3842">
        <f>VLOOKUP(A3842,Sheet2!$A$2:$C$250,3)</f>
        <v>9039</v>
      </c>
      <c r="C3842" t="str">
        <f>VLOOKUP(A3842,Sheet2!$A$2:$C$250,2)</f>
        <v>Southeast</v>
      </c>
      <c r="D3842" t="s">
        <v>3556</v>
      </c>
      <c r="E3842" t="s">
        <v>3335</v>
      </c>
      <c r="F3842">
        <v>10254</v>
      </c>
      <c r="K3842">
        <v>23584.612259600002</v>
      </c>
    </row>
    <row r="3843" spans="1:11">
      <c r="A3843" t="s">
        <v>2278</v>
      </c>
      <c r="B3843">
        <f>VLOOKUP(A3843,Sheet2!$A$2:$C$250,3)</f>
        <v>9039</v>
      </c>
      <c r="C3843" t="str">
        <f>VLOOKUP(A3843,Sheet2!$A$2:$C$250,2)</f>
        <v>Southeast</v>
      </c>
      <c r="D3843" t="s">
        <v>3559</v>
      </c>
      <c r="E3843" t="s">
        <v>3335</v>
      </c>
      <c r="F3843">
        <v>21500</v>
      </c>
      <c r="I3843">
        <v>2855</v>
      </c>
      <c r="K3843">
        <v>54395.156218666663</v>
      </c>
    </row>
    <row r="3844" spans="1:11">
      <c r="A3844" t="s">
        <v>2278</v>
      </c>
      <c r="B3844">
        <f>VLOOKUP(A3844,Sheet2!$A$2:$C$250,3)</f>
        <v>9039</v>
      </c>
      <c r="C3844" t="str">
        <f>VLOOKUP(A3844,Sheet2!$A$2:$C$250,2)</f>
        <v>Southeast</v>
      </c>
      <c r="D3844" t="s">
        <v>3558</v>
      </c>
      <c r="E3844" t="s">
        <v>3335</v>
      </c>
      <c r="F3844">
        <v>30597</v>
      </c>
      <c r="K3844">
        <v>256136.30520599993</v>
      </c>
    </row>
    <row r="3845" spans="1:11">
      <c r="A3845" t="s">
        <v>2278</v>
      </c>
      <c r="B3845">
        <f>VLOOKUP(A3845,Sheet2!$A$2:$C$250,3)</f>
        <v>9039</v>
      </c>
      <c r="C3845" t="str">
        <f>VLOOKUP(A3845,Sheet2!$A$2:$C$250,2)</f>
        <v>Southeast</v>
      </c>
      <c r="D3845" t="s">
        <v>3560</v>
      </c>
      <c r="E3845" t="s">
        <v>3335</v>
      </c>
      <c r="F3845">
        <v>53826</v>
      </c>
      <c r="I3845">
        <v>10996.466666666667</v>
      </c>
      <c r="K3845">
        <v>114407.02965399998</v>
      </c>
    </row>
    <row r="3846" spans="1:11">
      <c r="A3846" t="s">
        <v>3557</v>
      </c>
      <c r="B3846">
        <f>VLOOKUP(A3846,Sheet2!$A$2:$C$250,3)</f>
        <v>9039</v>
      </c>
      <c r="C3846" t="str">
        <f>VLOOKUP(A3846,Sheet2!$A$2:$C$250,2)</f>
        <v>Southeast</v>
      </c>
      <c r="E3846" t="s">
        <v>3335</v>
      </c>
      <c r="F3846">
        <v>357412</v>
      </c>
    </row>
    <row r="3847" spans="1:11">
      <c r="A3847" t="s">
        <v>2278</v>
      </c>
      <c r="B3847">
        <f>VLOOKUP(A3847,Sheet2!$A$2:$C$250,3)</f>
        <v>9039</v>
      </c>
      <c r="C3847" t="str">
        <f>VLOOKUP(A3847,Sheet2!$A$2:$C$250,2)</f>
        <v>Southeast</v>
      </c>
      <c r="D3847" t="s">
        <v>3333</v>
      </c>
      <c r="E3847" t="s">
        <v>3325</v>
      </c>
      <c r="F3847">
        <v>68058</v>
      </c>
      <c r="I3847">
        <v>14094.522500000001</v>
      </c>
      <c r="K3847">
        <v>504392.53949200001</v>
      </c>
    </row>
    <row r="3848" spans="1:11">
      <c r="A3848" t="s">
        <v>3557</v>
      </c>
      <c r="B3848">
        <f>VLOOKUP(A3848,Sheet2!$A$2:$C$250,3)</f>
        <v>9039</v>
      </c>
      <c r="C3848" t="str">
        <f>VLOOKUP(A3848,Sheet2!$A$2:$C$250,2)</f>
        <v>Southeast</v>
      </c>
      <c r="D3848" t="s">
        <v>4022</v>
      </c>
      <c r="E3848" t="s">
        <v>3315</v>
      </c>
      <c r="F3848">
        <v>180</v>
      </c>
    </row>
    <row r="3849" spans="1:11">
      <c r="A3849" t="s">
        <v>3557</v>
      </c>
      <c r="B3849">
        <f>VLOOKUP(A3849,Sheet2!$A$2:$C$250,3)</f>
        <v>9039</v>
      </c>
      <c r="C3849" t="str">
        <f>VLOOKUP(A3849,Sheet2!$A$2:$C$250,2)</f>
        <v>Southeast</v>
      </c>
      <c r="D3849" t="s">
        <v>4117</v>
      </c>
      <c r="E3849" t="s">
        <v>3315</v>
      </c>
      <c r="F3849">
        <v>1120</v>
      </c>
    </row>
    <row r="3850" spans="1:11">
      <c r="A3850" t="s">
        <v>3557</v>
      </c>
      <c r="B3850">
        <f>VLOOKUP(A3850,Sheet2!$A$2:$C$250,3)</f>
        <v>9039</v>
      </c>
      <c r="C3850" t="str">
        <f>VLOOKUP(A3850,Sheet2!$A$2:$C$250,2)</f>
        <v>Southeast</v>
      </c>
      <c r="D3850" t="s">
        <v>4050</v>
      </c>
      <c r="E3850" t="s">
        <v>3315</v>
      </c>
      <c r="F3850">
        <v>1728</v>
      </c>
    </row>
    <row r="3851" spans="1:11">
      <c r="A3851" t="s">
        <v>3557</v>
      </c>
      <c r="B3851">
        <f>VLOOKUP(A3851,Sheet2!$A$2:$C$250,3)</f>
        <v>9039</v>
      </c>
      <c r="C3851" t="str">
        <f>VLOOKUP(A3851,Sheet2!$A$2:$C$250,2)</f>
        <v>Southeast</v>
      </c>
      <c r="D3851" t="s">
        <v>4033</v>
      </c>
      <c r="E3851" t="s">
        <v>3315</v>
      </c>
      <c r="F3851">
        <v>2490</v>
      </c>
    </row>
    <row r="3852" spans="1:11">
      <c r="A3852" t="s">
        <v>3557</v>
      </c>
      <c r="B3852">
        <f>VLOOKUP(A3852,Sheet2!$A$2:$C$250,3)</f>
        <v>9039</v>
      </c>
      <c r="C3852" t="str">
        <f>VLOOKUP(A3852,Sheet2!$A$2:$C$250,2)</f>
        <v>Southeast</v>
      </c>
      <c r="D3852" t="s">
        <v>4061</v>
      </c>
      <c r="E3852" t="s">
        <v>3315</v>
      </c>
      <c r="F3852">
        <v>2746</v>
      </c>
    </row>
    <row r="3853" spans="1:11">
      <c r="A3853" t="s">
        <v>3557</v>
      </c>
      <c r="B3853">
        <f>VLOOKUP(A3853,Sheet2!$A$2:$C$250,3)</f>
        <v>9039</v>
      </c>
      <c r="C3853" t="str">
        <f>VLOOKUP(A3853,Sheet2!$A$2:$C$250,2)</f>
        <v>Southeast</v>
      </c>
      <c r="D3853" t="s">
        <v>4155</v>
      </c>
      <c r="E3853" t="s">
        <v>3315</v>
      </c>
      <c r="F3853">
        <v>3968</v>
      </c>
    </row>
    <row r="3854" spans="1:11">
      <c r="A3854" t="s">
        <v>3557</v>
      </c>
      <c r="B3854">
        <f>VLOOKUP(A3854,Sheet2!$A$2:$C$250,3)</f>
        <v>9039</v>
      </c>
      <c r="C3854" t="str">
        <f>VLOOKUP(A3854,Sheet2!$A$2:$C$250,2)</f>
        <v>Southeast</v>
      </c>
      <c r="D3854" t="s">
        <v>4183</v>
      </c>
      <c r="E3854" t="s">
        <v>3315</v>
      </c>
      <c r="F3854">
        <v>6000</v>
      </c>
    </row>
    <row r="3855" spans="1:11">
      <c r="A3855" t="s">
        <v>3557</v>
      </c>
      <c r="B3855">
        <f>VLOOKUP(A3855,Sheet2!$A$2:$C$250,3)</f>
        <v>9039</v>
      </c>
      <c r="C3855" t="str">
        <f>VLOOKUP(A3855,Sheet2!$A$2:$C$250,2)</f>
        <v>Southeast</v>
      </c>
      <c r="D3855" t="s">
        <v>4209</v>
      </c>
      <c r="E3855" t="s">
        <v>3315</v>
      </c>
      <c r="F3855">
        <v>10944</v>
      </c>
    </row>
    <row r="3856" spans="1:11">
      <c r="A3856" t="s">
        <v>2278</v>
      </c>
      <c r="B3856">
        <f>VLOOKUP(A3856,Sheet2!$A$2:$C$250,3)</f>
        <v>9039</v>
      </c>
      <c r="C3856" t="str">
        <f>VLOOKUP(A3856,Sheet2!$A$2:$C$250,2)</f>
        <v>Southeast</v>
      </c>
      <c r="D3856" t="s">
        <v>3322</v>
      </c>
      <c r="E3856" t="s">
        <v>3315</v>
      </c>
      <c r="F3856">
        <v>16790</v>
      </c>
      <c r="K3856">
        <v>106276.4564795</v>
      </c>
    </row>
    <row r="3857" spans="1:11">
      <c r="A3857" t="s">
        <v>3557</v>
      </c>
      <c r="B3857">
        <f>VLOOKUP(A3857,Sheet2!$A$2:$C$250,3)</f>
        <v>9039</v>
      </c>
      <c r="C3857" t="str">
        <f>VLOOKUP(A3857,Sheet2!$A$2:$C$250,2)</f>
        <v>Southeast</v>
      </c>
      <c r="D3857" t="s">
        <v>4246</v>
      </c>
      <c r="E3857" t="s">
        <v>3315</v>
      </c>
      <c r="F3857">
        <v>43705</v>
      </c>
    </row>
    <row r="3858" spans="1:11">
      <c r="A3858" t="s">
        <v>3557</v>
      </c>
      <c r="B3858">
        <f>VLOOKUP(A3858,Sheet2!$A$2:$C$250,3)</f>
        <v>9039</v>
      </c>
      <c r="C3858" t="str">
        <f>VLOOKUP(A3858,Sheet2!$A$2:$C$250,2)</f>
        <v>Southeast</v>
      </c>
      <c r="D3858" t="s">
        <v>4034</v>
      </c>
      <c r="E3858" t="s">
        <v>3232</v>
      </c>
      <c r="F3858">
        <v>1860</v>
      </c>
    </row>
    <row r="3859" spans="1:11">
      <c r="A3859" t="s">
        <v>3557</v>
      </c>
      <c r="B3859">
        <f>VLOOKUP(A3859,Sheet2!$A$2:$C$250,3)</f>
        <v>9039</v>
      </c>
      <c r="C3859" t="str">
        <f>VLOOKUP(A3859,Sheet2!$A$2:$C$250,2)</f>
        <v>Southeast</v>
      </c>
      <c r="D3859" t="s">
        <v>4023</v>
      </c>
      <c r="E3859" t="s">
        <v>3232</v>
      </c>
      <c r="F3859">
        <v>2800</v>
      </c>
    </row>
    <row r="3860" spans="1:11">
      <c r="A3860" t="s">
        <v>3557</v>
      </c>
      <c r="B3860">
        <f>VLOOKUP(A3860,Sheet2!$A$2:$C$250,3)</f>
        <v>9039</v>
      </c>
      <c r="C3860" t="str">
        <f>VLOOKUP(A3860,Sheet2!$A$2:$C$250,2)</f>
        <v>Southeast</v>
      </c>
      <c r="D3860" t="s">
        <v>4229</v>
      </c>
      <c r="E3860" t="s">
        <v>3232</v>
      </c>
      <c r="F3860">
        <v>6400</v>
      </c>
    </row>
    <row r="3861" spans="1:11">
      <c r="A3861" t="s">
        <v>2278</v>
      </c>
      <c r="B3861">
        <f>VLOOKUP(A3861,Sheet2!$A$2:$C$250,3)</f>
        <v>9039</v>
      </c>
      <c r="C3861" t="str">
        <f>VLOOKUP(A3861,Sheet2!$A$2:$C$250,2)</f>
        <v>Southeast</v>
      </c>
      <c r="D3861" t="s">
        <v>3228</v>
      </c>
      <c r="E3861" t="s">
        <v>3216</v>
      </c>
      <c r="F3861">
        <v>3204</v>
      </c>
      <c r="K3861">
        <v>55925.503325000005</v>
      </c>
    </row>
    <row r="3862" spans="1:11">
      <c r="A3862" t="s">
        <v>2278</v>
      </c>
      <c r="B3862">
        <f>VLOOKUP(A3862,Sheet2!$A$2:$C$250,3)</f>
        <v>9039</v>
      </c>
      <c r="C3862" t="str">
        <f>VLOOKUP(A3862,Sheet2!$A$2:$C$250,2)</f>
        <v>Southeast</v>
      </c>
      <c r="D3862" t="s">
        <v>3229</v>
      </c>
      <c r="E3862" t="s">
        <v>3216</v>
      </c>
      <c r="F3862">
        <v>83121</v>
      </c>
      <c r="I3862">
        <v>29587.237956204375</v>
      </c>
      <c r="K3862">
        <v>738265.1443264999</v>
      </c>
    </row>
    <row r="3863" spans="1:11">
      <c r="A3863" t="s">
        <v>2278</v>
      </c>
      <c r="B3863">
        <f>VLOOKUP(A3863,Sheet2!$A$2:$C$250,3)</f>
        <v>9039</v>
      </c>
      <c r="C3863" t="str">
        <f>VLOOKUP(A3863,Sheet2!$A$2:$C$250,2)</f>
        <v>Southeast</v>
      </c>
      <c r="D3863" t="s">
        <v>3177</v>
      </c>
      <c r="E3863" t="s">
        <v>377</v>
      </c>
      <c r="F3863">
        <v>700</v>
      </c>
      <c r="K3863">
        <v>12322.610902499999</v>
      </c>
    </row>
    <row r="3864" spans="1:11">
      <c r="A3864" t="s">
        <v>3557</v>
      </c>
      <c r="B3864">
        <f>VLOOKUP(A3864,Sheet2!$A$2:$C$250,3)</f>
        <v>9039</v>
      </c>
      <c r="C3864" t="str">
        <f>VLOOKUP(A3864,Sheet2!$A$2:$C$250,2)</f>
        <v>Southeast</v>
      </c>
      <c r="D3864" t="s">
        <v>4077</v>
      </c>
      <c r="E3864" t="s">
        <v>377</v>
      </c>
      <c r="F3864">
        <v>809</v>
      </c>
    </row>
    <row r="3865" spans="1:11">
      <c r="A3865" t="s">
        <v>3557</v>
      </c>
      <c r="B3865">
        <f>VLOOKUP(A3865,Sheet2!$A$2:$C$250,3)</f>
        <v>9039</v>
      </c>
      <c r="C3865" t="str">
        <f>VLOOKUP(A3865,Sheet2!$A$2:$C$250,2)</f>
        <v>Southeast</v>
      </c>
      <c r="D3865" t="s">
        <v>4116</v>
      </c>
      <c r="E3865" t="s">
        <v>377</v>
      </c>
      <c r="F3865">
        <v>1112</v>
      </c>
    </row>
    <row r="3866" spans="1:11">
      <c r="A3866" t="s">
        <v>3557</v>
      </c>
      <c r="B3866">
        <f>VLOOKUP(A3866,Sheet2!$A$2:$C$250,3)</f>
        <v>9039</v>
      </c>
      <c r="C3866" t="str">
        <f>VLOOKUP(A3866,Sheet2!$A$2:$C$250,2)</f>
        <v>Southeast</v>
      </c>
      <c r="D3866" t="s">
        <v>4049</v>
      </c>
      <c r="E3866" t="s">
        <v>377</v>
      </c>
      <c r="F3866">
        <v>1907</v>
      </c>
    </row>
    <row r="3867" spans="1:11">
      <c r="A3867" t="s">
        <v>3557</v>
      </c>
      <c r="B3867">
        <f>VLOOKUP(A3867,Sheet2!$A$2:$C$250,3)</f>
        <v>9039</v>
      </c>
      <c r="C3867" t="str">
        <f>VLOOKUP(A3867,Sheet2!$A$2:$C$250,2)</f>
        <v>Southeast</v>
      </c>
      <c r="D3867" t="s">
        <v>4049</v>
      </c>
      <c r="E3867" t="s">
        <v>377</v>
      </c>
      <c r="F3867">
        <v>2450</v>
      </c>
    </row>
    <row r="3868" spans="1:11">
      <c r="A3868" t="s">
        <v>2278</v>
      </c>
      <c r="B3868">
        <f>VLOOKUP(A3868,Sheet2!$A$2:$C$250,3)</f>
        <v>9039</v>
      </c>
      <c r="C3868" t="str">
        <f>VLOOKUP(A3868,Sheet2!$A$2:$C$250,2)</f>
        <v>Southeast</v>
      </c>
      <c r="D3868" t="s">
        <v>3176</v>
      </c>
      <c r="E3868" t="s">
        <v>377</v>
      </c>
      <c r="F3868">
        <v>3100</v>
      </c>
      <c r="I3868">
        <v>1473.15</v>
      </c>
      <c r="K3868">
        <v>38852.349667999995</v>
      </c>
    </row>
    <row r="3869" spans="1:11">
      <c r="A3869" t="s">
        <v>3557</v>
      </c>
      <c r="B3869">
        <f>VLOOKUP(A3869,Sheet2!$A$2:$C$250,3)</f>
        <v>9039</v>
      </c>
      <c r="C3869" t="str">
        <f>VLOOKUP(A3869,Sheet2!$A$2:$C$250,2)</f>
        <v>Southeast</v>
      </c>
      <c r="D3869" t="s">
        <v>4115</v>
      </c>
      <c r="E3869" t="s">
        <v>377</v>
      </c>
      <c r="F3869">
        <v>4083</v>
      </c>
    </row>
    <row r="3870" spans="1:11">
      <c r="A3870" t="s">
        <v>3557</v>
      </c>
      <c r="B3870">
        <f>VLOOKUP(A3870,Sheet2!$A$2:$C$250,3)</f>
        <v>9039</v>
      </c>
      <c r="C3870" t="str">
        <f>VLOOKUP(A3870,Sheet2!$A$2:$C$250,2)</f>
        <v>Southeast</v>
      </c>
      <c r="D3870" t="s">
        <v>4185</v>
      </c>
      <c r="E3870" t="s">
        <v>377</v>
      </c>
      <c r="F3870">
        <v>7200</v>
      </c>
    </row>
    <row r="3871" spans="1:11">
      <c r="A3871" t="s">
        <v>3557</v>
      </c>
      <c r="B3871">
        <f>VLOOKUP(A3871,Sheet2!$A$2:$C$250,3)</f>
        <v>9039</v>
      </c>
      <c r="C3871" t="str">
        <f>VLOOKUP(A3871,Sheet2!$A$2:$C$250,2)</f>
        <v>Southeast</v>
      </c>
      <c r="D3871" t="s">
        <v>4196</v>
      </c>
      <c r="E3871" t="s">
        <v>377</v>
      </c>
      <c r="F3871">
        <v>7205</v>
      </c>
    </row>
    <row r="3872" spans="1:11">
      <c r="A3872" t="s">
        <v>2278</v>
      </c>
      <c r="B3872">
        <f>VLOOKUP(A3872,Sheet2!$A$2:$C$250,3)</f>
        <v>9039</v>
      </c>
      <c r="C3872" t="str">
        <f>VLOOKUP(A3872,Sheet2!$A$2:$C$250,2)</f>
        <v>Southeast</v>
      </c>
      <c r="D3872" t="s">
        <v>3178</v>
      </c>
      <c r="E3872" t="s">
        <v>377</v>
      </c>
      <c r="F3872">
        <v>20440</v>
      </c>
      <c r="I3872">
        <v>7467.1532846715327</v>
      </c>
      <c r="K3872">
        <v>56040.504359999999</v>
      </c>
    </row>
    <row r="3873" spans="1:6">
      <c r="A3873" t="s">
        <v>3557</v>
      </c>
      <c r="B3873">
        <f>VLOOKUP(A3873,Sheet2!$A$2:$C$250,3)</f>
        <v>9039</v>
      </c>
      <c r="C3873" t="str">
        <f>VLOOKUP(A3873,Sheet2!$A$2:$C$250,2)</f>
        <v>Southeast</v>
      </c>
      <c r="D3873" t="s">
        <v>4234</v>
      </c>
      <c r="E3873" t="s">
        <v>377</v>
      </c>
      <c r="F3873">
        <v>23032</v>
      </c>
    </row>
    <row r="3874" spans="1:6">
      <c r="A3874" t="s">
        <v>3557</v>
      </c>
      <c r="B3874">
        <f>VLOOKUP(A3874,Sheet2!$A$2:$C$250,3)</f>
        <v>9039</v>
      </c>
      <c r="C3874" t="str">
        <f>VLOOKUP(A3874,Sheet2!$A$2:$C$250,2)</f>
        <v>Southeast</v>
      </c>
      <c r="D3874" t="s">
        <v>4010</v>
      </c>
      <c r="E3874" t="s">
        <v>1500</v>
      </c>
      <c r="F3874">
        <v>100</v>
      </c>
    </row>
    <row r="3875" spans="1:6">
      <c r="A3875" t="s">
        <v>3557</v>
      </c>
      <c r="B3875">
        <f>VLOOKUP(A3875,Sheet2!$A$2:$C$250,3)</f>
        <v>9039</v>
      </c>
      <c r="C3875" t="str">
        <f>VLOOKUP(A3875,Sheet2!$A$2:$C$250,2)</f>
        <v>Southeast</v>
      </c>
      <c r="D3875" t="s">
        <v>4024</v>
      </c>
      <c r="E3875" t="s">
        <v>1500</v>
      </c>
      <c r="F3875">
        <v>160</v>
      </c>
    </row>
    <row r="3876" spans="1:6">
      <c r="A3876" t="s">
        <v>3557</v>
      </c>
      <c r="B3876">
        <f>VLOOKUP(A3876,Sheet2!$A$2:$C$250,3)</f>
        <v>9039</v>
      </c>
      <c r="C3876" t="str">
        <f>VLOOKUP(A3876,Sheet2!$A$2:$C$250,2)</f>
        <v>Southeast</v>
      </c>
      <c r="D3876" t="s">
        <v>4044</v>
      </c>
      <c r="E3876" t="s">
        <v>1500</v>
      </c>
      <c r="F3876">
        <v>295</v>
      </c>
    </row>
    <row r="3877" spans="1:6">
      <c r="A3877" t="s">
        <v>2278</v>
      </c>
      <c r="B3877">
        <f>VLOOKUP(A3877,Sheet2!$A$2:$C$250,3)</f>
        <v>9039</v>
      </c>
      <c r="C3877" t="str">
        <f>VLOOKUP(A3877,Sheet2!$A$2:$C$250,2)</f>
        <v>Southeast</v>
      </c>
      <c r="D3877" t="s">
        <v>2910</v>
      </c>
      <c r="E3877" t="s">
        <v>1500</v>
      </c>
      <c r="F3877">
        <v>400</v>
      </c>
    </row>
    <row r="3878" spans="1:6">
      <c r="A3878" t="s">
        <v>3557</v>
      </c>
      <c r="B3878">
        <f>VLOOKUP(A3878,Sheet2!$A$2:$C$250,3)</f>
        <v>9039</v>
      </c>
      <c r="C3878" t="str">
        <f>VLOOKUP(A3878,Sheet2!$A$2:$C$250,2)</f>
        <v>Southeast</v>
      </c>
      <c r="D3878" t="s">
        <v>4011</v>
      </c>
      <c r="E3878" t="s">
        <v>1500</v>
      </c>
      <c r="F3878">
        <v>540</v>
      </c>
    </row>
    <row r="3879" spans="1:6">
      <c r="A3879" t="s">
        <v>3557</v>
      </c>
      <c r="B3879">
        <f>VLOOKUP(A3879,Sheet2!$A$2:$C$250,3)</f>
        <v>9039</v>
      </c>
      <c r="C3879" t="str">
        <f>VLOOKUP(A3879,Sheet2!$A$2:$C$250,2)</f>
        <v>Southeast</v>
      </c>
      <c r="D3879" t="s">
        <v>4029</v>
      </c>
      <c r="E3879" t="s">
        <v>1500</v>
      </c>
      <c r="F3879">
        <v>540</v>
      </c>
    </row>
    <row r="3880" spans="1:6">
      <c r="A3880" t="s">
        <v>3557</v>
      </c>
      <c r="B3880">
        <f>VLOOKUP(A3880,Sheet2!$A$2:$C$250,3)</f>
        <v>9039</v>
      </c>
      <c r="C3880" t="str">
        <f>VLOOKUP(A3880,Sheet2!$A$2:$C$250,2)</f>
        <v>Southeast</v>
      </c>
      <c r="D3880" t="s">
        <v>4025</v>
      </c>
      <c r="E3880" t="s">
        <v>1500</v>
      </c>
      <c r="F3880">
        <v>648</v>
      </c>
    </row>
    <row r="3881" spans="1:6">
      <c r="A3881" t="s">
        <v>3557</v>
      </c>
      <c r="B3881">
        <f>VLOOKUP(A3881,Sheet2!$A$2:$C$250,3)</f>
        <v>9039</v>
      </c>
      <c r="C3881" t="str">
        <f>VLOOKUP(A3881,Sheet2!$A$2:$C$250,2)</f>
        <v>Southeast</v>
      </c>
      <c r="D3881" t="s">
        <v>4025</v>
      </c>
      <c r="E3881" t="s">
        <v>1500</v>
      </c>
      <c r="F3881">
        <v>768</v>
      </c>
    </row>
    <row r="3882" spans="1:6">
      <c r="A3882" t="s">
        <v>3557</v>
      </c>
      <c r="B3882">
        <f>VLOOKUP(A3882,Sheet2!$A$2:$C$250,3)</f>
        <v>9039</v>
      </c>
      <c r="C3882" t="str">
        <f>VLOOKUP(A3882,Sheet2!$A$2:$C$250,2)</f>
        <v>Southeast</v>
      </c>
      <c r="D3882" t="s">
        <v>4065</v>
      </c>
      <c r="E3882" t="s">
        <v>1500</v>
      </c>
      <c r="F3882">
        <v>792</v>
      </c>
    </row>
    <row r="3883" spans="1:6">
      <c r="A3883" t="s">
        <v>3557</v>
      </c>
      <c r="B3883">
        <f>VLOOKUP(A3883,Sheet2!$A$2:$C$250,3)</f>
        <v>9039</v>
      </c>
      <c r="C3883" t="str">
        <f>VLOOKUP(A3883,Sheet2!$A$2:$C$250,2)</f>
        <v>Southeast</v>
      </c>
      <c r="D3883" t="s">
        <v>4066</v>
      </c>
      <c r="E3883" t="s">
        <v>1500</v>
      </c>
      <c r="F3883">
        <v>792</v>
      </c>
    </row>
    <row r="3884" spans="1:6">
      <c r="A3884" t="s">
        <v>3557</v>
      </c>
      <c r="B3884">
        <f>VLOOKUP(A3884,Sheet2!$A$2:$C$250,3)</f>
        <v>9039</v>
      </c>
      <c r="C3884" t="str">
        <f>VLOOKUP(A3884,Sheet2!$A$2:$C$250,2)</f>
        <v>Southeast</v>
      </c>
      <c r="D3884" t="s">
        <v>4067</v>
      </c>
      <c r="E3884" t="s">
        <v>1500</v>
      </c>
      <c r="F3884">
        <v>809</v>
      </c>
    </row>
    <row r="3885" spans="1:6">
      <c r="A3885" t="s">
        <v>3557</v>
      </c>
      <c r="B3885">
        <f>VLOOKUP(A3885,Sheet2!$A$2:$C$250,3)</f>
        <v>9039</v>
      </c>
      <c r="C3885" t="str">
        <f>VLOOKUP(A3885,Sheet2!$A$2:$C$250,2)</f>
        <v>Southeast</v>
      </c>
      <c r="D3885" t="s">
        <v>4068</v>
      </c>
      <c r="E3885" t="s">
        <v>1500</v>
      </c>
      <c r="F3885">
        <v>809</v>
      </c>
    </row>
    <row r="3886" spans="1:6">
      <c r="A3886" t="s">
        <v>3557</v>
      </c>
      <c r="B3886">
        <f>VLOOKUP(A3886,Sheet2!$A$2:$C$250,3)</f>
        <v>9039</v>
      </c>
      <c r="C3886" t="str">
        <f>VLOOKUP(A3886,Sheet2!$A$2:$C$250,2)</f>
        <v>Southeast</v>
      </c>
      <c r="D3886" t="s">
        <v>4069</v>
      </c>
      <c r="E3886" t="s">
        <v>1500</v>
      </c>
      <c r="F3886">
        <v>809</v>
      </c>
    </row>
    <row r="3887" spans="1:6">
      <c r="A3887" t="s">
        <v>3557</v>
      </c>
      <c r="B3887">
        <f>VLOOKUP(A3887,Sheet2!$A$2:$C$250,3)</f>
        <v>9039</v>
      </c>
      <c r="C3887" t="str">
        <f>VLOOKUP(A3887,Sheet2!$A$2:$C$250,2)</f>
        <v>Southeast</v>
      </c>
      <c r="D3887" t="s">
        <v>4070</v>
      </c>
      <c r="E3887" t="s">
        <v>1500</v>
      </c>
      <c r="F3887">
        <v>809</v>
      </c>
    </row>
    <row r="3888" spans="1:6">
      <c r="A3888" t="s">
        <v>3557</v>
      </c>
      <c r="B3888">
        <f>VLOOKUP(A3888,Sheet2!$A$2:$C$250,3)</f>
        <v>9039</v>
      </c>
      <c r="C3888" t="str">
        <f>VLOOKUP(A3888,Sheet2!$A$2:$C$250,2)</f>
        <v>Southeast</v>
      </c>
      <c r="D3888" t="s">
        <v>4071</v>
      </c>
      <c r="E3888" t="s">
        <v>1500</v>
      </c>
      <c r="F3888">
        <v>809</v>
      </c>
    </row>
    <row r="3889" spans="1:6">
      <c r="A3889" t="s">
        <v>3557</v>
      </c>
      <c r="B3889">
        <f>VLOOKUP(A3889,Sheet2!$A$2:$C$250,3)</f>
        <v>9039</v>
      </c>
      <c r="C3889" t="str">
        <f>VLOOKUP(A3889,Sheet2!$A$2:$C$250,2)</f>
        <v>Southeast</v>
      </c>
      <c r="D3889" t="s">
        <v>4073</v>
      </c>
      <c r="E3889" t="s">
        <v>1500</v>
      </c>
      <c r="F3889">
        <v>809</v>
      </c>
    </row>
    <row r="3890" spans="1:6">
      <c r="A3890" t="s">
        <v>3557</v>
      </c>
      <c r="B3890">
        <f>VLOOKUP(A3890,Sheet2!$A$2:$C$250,3)</f>
        <v>9039</v>
      </c>
      <c r="C3890" t="str">
        <f>VLOOKUP(A3890,Sheet2!$A$2:$C$250,2)</f>
        <v>Southeast</v>
      </c>
      <c r="D3890" t="s">
        <v>4074</v>
      </c>
      <c r="E3890" t="s">
        <v>1500</v>
      </c>
      <c r="F3890">
        <v>809</v>
      </c>
    </row>
    <row r="3891" spans="1:6">
      <c r="A3891" t="s">
        <v>3557</v>
      </c>
      <c r="B3891">
        <f>VLOOKUP(A3891,Sheet2!$A$2:$C$250,3)</f>
        <v>9039</v>
      </c>
      <c r="C3891" t="str">
        <f>VLOOKUP(A3891,Sheet2!$A$2:$C$250,2)</f>
        <v>Southeast</v>
      </c>
      <c r="D3891" t="s">
        <v>4075</v>
      </c>
      <c r="E3891" t="s">
        <v>1500</v>
      </c>
      <c r="F3891">
        <v>809</v>
      </c>
    </row>
    <row r="3892" spans="1:6">
      <c r="A3892" t="s">
        <v>3557</v>
      </c>
      <c r="B3892">
        <f>VLOOKUP(A3892,Sheet2!$A$2:$C$250,3)</f>
        <v>9039</v>
      </c>
      <c r="C3892" t="str">
        <f>VLOOKUP(A3892,Sheet2!$A$2:$C$250,2)</f>
        <v>Southeast</v>
      </c>
      <c r="D3892" t="s">
        <v>4076</v>
      </c>
      <c r="E3892" t="s">
        <v>1500</v>
      </c>
      <c r="F3892">
        <v>809</v>
      </c>
    </row>
    <row r="3893" spans="1:6">
      <c r="A3893" t="s">
        <v>3557</v>
      </c>
      <c r="B3893">
        <f>VLOOKUP(A3893,Sheet2!$A$2:$C$250,3)</f>
        <v>9039</v>
      </c>
      <c r="C3893" t="str">
        <f>VLOOKUP(A3893,Sheet2!$A$2:$C$250,2)</f>
        <v>Southeast</v>
      </c>
      <c r="D3893" t="s">
        <v>4078</v>
      </c>
      <c r="E3893" t="s">
        <v>1500</v>
      </c>
      <c r="F3893">
        <v>809</v>
      </c>
    </row>
    <row r="3894" spans="1:6">
      <c r="A3894" t="s">
        <v>3557</v>
      </c>
      <c r="B3894">
        <f>VLOOKUP(A3894,Sheet2!$A$2:$C$250,3)</f>
        <v>9039</v>
      </c>
      <c r="C3894" t="str">
        <f>VLOOKUP(A3894,Sheet2!$A$2:$C$250,2)</f>
        <v>Southeast</v>
      </c>
      <c r="D3894" t="s">
        <v>4079</v>
      </c>
      <c r="E3894" t="s">
        <v>1500</v>
      </c>
      <c r="F3894">
        <v>809</v>
      </c>
    </row>
    <row r="3895" spans="1:6">
      <c r="A3895" t="s">
        <v>3557</v>
      </c>
      <c r="B3895">
        <f>VLOOKUP(A3895,Sheet2!$A$2:$C$250,3)</f>
        <v>9039</v>
      </c>
      <c r="C3895" t="str">
        <f>VLOOKUP(A3895,Sheet2!$A$2:$C$250,2)</f>
        <v>Southeast</v>
      </c>
      <c r="D3895" t="s">
        <v>4080</v>
      </c>
      <c r="E3895" t="s">
        <v>1500</v>
      </c>
      <c r="F3895">
        <v>809</v>
      </c>
    </row>
    <row r="3896" spans="1:6">
      <c r="A3896" t="s">
        <v>3557</v>
      </c>
      <c r="B3896">
        <f>VLOOKUP(A3896,Sheet2!$A$2:$C$250,3)</f>
        <v>9039</v>
      </c>
      <c r="C3896" t="str">
        <f>VLOOKUP(A3896,Sheet2!$A$2:$C$250,2)</f>
        <v>Southeast</v>
      </c>
      <c r="D3896" t="s">
        <v>4081</v>
      </c>
      <c r="E3896" t="s">
        <v>1500</v>
      </c>
      <c r="F3896">
        <v>809</v>
      </c>
    </row>
    <row r="3897" spans="1:6">
      <c r="A3897" t="s">
        <v>3557</v>
      </c>
      <c r="B3897">
        <f>VLOOKUP(A3897,Sheet2!$A$2:$C$250,3)</f>
        <v>9039</v>
      </c>
      <c r="C3897" t="str">
        <f>VLOOKUP(A3897,Sheet2!$A$2:$C$250,2)</f>
        <v>Southeast</v>
      </c>
      <c r="D3897" t="s">
        <v>4025</v>
      </c>
      <c r="E3897" t="s">
        <v>1500</v>
      </c>
      <c r="F3897">
        <v>809</v>
      </c>
    </row>
    <row r="3898" spans="1:6">
      <c r="A3898" t="s">
        <v>3557</v>
      </c>
      <c r="B3898">
        <f>VLOOKUP(A3898,Sheet2!$A$2:$C$250,3)</f>
        <v>9039</v>
      </c>
      <c r="C3898" t="str">
        <f>VLOOKUP(A3898,Sheet2!$A$2:$C$250,2)</f>
        <v>Southeast</v>
      </c>
      <c r="D3898" t="s">
        <v>4082</v>
      </c>
      <c r="E3898" t="s">
        <v>1500</v>
      </c>
      <c r="F3898">
        <v>809</v>
      </c>
    </row>
    <row r="3899" spans="1:6">
      <c r="A3899" t="s">
        <v>3557</v>
      </c>
      <c r="B3899">
        <f>VLOOKUP(A3899,Sheet2!$A$2:$C$250,3)</f>
        <v>9039</v>
      </c>
      <c r="C3899" t="str">
        <f>VLOOKUP(A3899,Sheet2!$A$2:$C$250,2)</f>
        <v>Southeast</v>
      </c>
      <c r="D3899" t="s">
        <v>4083</v>
      </c>
      <c r="E3899" t="s">
        <v>1500</v>
      </c>
      <c r="F3899">
        <v>821</v>
      </c>
    </row>
    <row r="3900" spans="1:6">
      <c r="A3900" t="s">
        <v>3557</v>
      </c>
      <c r="B3900">
        <f>VLOOKUP(A3900,Sheet2!$A$2:$C$250,3)</f>
        <v>9039</v>
      </c>
      <c r="C3900" t="str">
        <f>VLOOKUP(A3900,Sheet2!$A$2:$C$250,2)</f>
        <v>Southeast</v>
      </c>
      <c r="D3900" t="s">
        <v>4036</v>
      </c>
      <c r="E3900" t="s">
        <v>1500</v>
      </c>
      <c r="F3900">
        <v>825</v>
      </c>
    </row>
    <row r="3901" spans="1:6">
      <c r="A3901" t="s">
        <v>3557</v>
      </c>
      <c r="B3901">
        <f>VLOOKUP(A3901,Sheet2!$A$2:$C$250,3)</f>
        <v>9039</v>
      </c>
      <c r="C3901" t="str">
        <f>VLOOKUP(A3901,Sheet2!$A$2:$C$250,2)</f>
        <v>Southeast</v>
      </c>
      <c r="D3901" t="s">
        <v>4027</v>
      </c>
      <c r="E3901" t="s">
        <v>1500</v>
      </c>
      <c r="F3901">
        <v>864</v>
      </c>
    </row>
    <row r="3902" spans="1:6">
      <c r="A3902" t="s">
        <v>3557</v>
      </c>
      <c r="B3902">
        <f>VLOOKUP(A3902,Sheet2!$A$2:$C$250,3)</f>
        <v>9039</v>
      </c>
      <c r="C3902" t="str">
        <f>VLOOKUP(A3902,Sheet2!$A$2:$C$250,2)</f>
        <v>Southeast</v>
      </c>
      <c r="D3902" t="s">
        <v>4062</v>
      </c>
      <c r="E3902" t="s">
        <v>1500</v>
      </c>
      <c r="F3902">
        <v>933</v>
      </c>
    </row>
    <row r="3903" spans="1:6">
      <c r="A3903" t="s">
        <v>3557</v>
      </c>
      <c r="B3903">
        <f>VLOOKUP(A3903,Sheet2!$A$2:$C$250,3)</f>
        <v>9039</v>
      </c>
      <c r="C3903" t="str">
        <f>VLOOKUP(A3903,Sheet2!$A$2:$C$250,2)</f>
        <v>Southeast</v>
      </c>
      <c r="D3903" t="s">
        <v>4089</v>
      </c>
      <c r="E3903" t="s">
        <v>1500</v>
      </c>
      <c r="F3903">
        <v>933</v>
      </c>
    </row>
    <row r="3904" spans="1:6">
      <c r="A3904" t="s">
        <v>3557</v>
      </c>
      <c r="B3904">
        <f>VLOOKUP(A3904,Sheet2!$A$2:$C$250,3)</f>
        <v>9039</v>
      </c>
      <c r="C3904" t="str">
        <f>VLOOKUP(A3904,Sheet2!$A$2:$C$250,2)</f>
        <v>Southeast</v>
      </c>
      <c r="D3904" t="s">
        <v>4121</v>
      </c>
      <c r="E3904" t="s">
        <v>1500</v>
      </c>
      <c r="F3904">
        <v>960</v>
      </c>
    </row>
    <row r="3905" spans="1:6">
      <c r="A3905" t="s">
        <v>3557</v>
      </c>
      <c r="B3905">
        <f>VLOOKUP(A3905,Sheet2!$A$2:$C$250,3)</f>
        <v>9039</v>
      </c>
      <c r="C3905" t="str">
        <f>VLOOKUP(A3905,Sheet2!$A$2:$C$250,2)</f>
        <v>Southeast</v>
      </c>
      <c r="D3905" t="s">
        <v>4030</v>
      </c>
      <c r="E3905" t="s">
        <v>1500</v>
      </c>
      <c r="F3905">
        <v>968</v>
      </c>
    </row>
    <row r="3906" spans="1:6">
      <c r="A3906" t="s">
        <v>3557</v>
      </c>
      <c r="B3906">
        <f>VLOOKUP(A3906,Sheet2!$A$2:$C$250,3)</f>
        <v>9039</v>
      </c>
      <c r="C3906" t="str">
        <f>VLOOKUP(A3906,Sheet2!$A$2:$C$250,2)</f>
        <v>Southeast</v>
      </c>
      <c r="D3906" t="s">
        <v>4090</v>
      </c>
      <c r="E3906" t="s">
        <v>1500</v>
      </c>
      <c r="F3906">
        <v>1036</v>
      </c>
    </row>
    <row r="3907" spans="1:6">
      <c r="A3907" t="s">
        <v>3557</v>
      </c>
      <c r="B3907">
        <f>VLOOKUP(A3907,Sheet2!$A$2:$C$250,3)</f>
        <v>9039</v>
      </c>
      <c r="C3907" t="str">
        <f>VLOOKUP(A3907,Sheet2!$A$2:$C$250,2)</f>
        <v>Southeast</v>
      </c>
      <c r="D3907" t="s">
        <v>4091</v>
      </c>
      <c r="E3907" t="s">
        <v>1500</v>
      </c>
      <c r="F3907">
        <v>1036</v>
      </c>
    </row>
    <row r="3908" spans="1:6">
      <c r="A3908" t="s">
        <v>3557</v>
      </c>
      <c r="B3908">
        <f>VLOOKUP(A3908,Sheet2!$A$2:$C$250,3)</f>
        <v>9039</v>
      </c>
      <c r="C3908" t="str">
        <f>VLOOKUP(A3908,Sheet2!$A$2:$C$250,2)</f>
        <v>Southeast</v>
      </c>
      <c r="D3908" t="s">
        <v>4092</v>
      </c>
      <c r="E3908" t="s">
        <v>1500</v>
      </c>
      <c r="F3908">
        <v>1036</v>
      </c>
    </row>
    <row r="3909" spans="1:6">
      <c r="A3909" t="s">
        <v>3557</v>
      </c>
      <c r="B3909">
        <f>VLOOKUP(A3909,Sheet2!$A$2:$C$250,3)</f>
        <v>9039</v>
      </c>
      <c r="C3909" t="str">
        <f>VLOOKUP(A3909,Sheet2!$A$2:$C$250,2)</f>
        <v>Southeast</v>
      </c>
      <c r="D3909" t="s">
        <v>4093</v>
      </c>
      <c r="E3909" t="s">
        <v>1500</v>
      </c>
      <c r="F3909">
        <v>1036</v>
      </c>
    </row>
    <row r="3910" spans="1:6">
      <c r="A3910" t="s">
        <v>3557</v>
      </c>
      <c r="B3910">
        <f>VLOOKUP(A3910,Sheet2!$A$2:$C$250,3)</f>
        <v>9039</v>
      </c>
      <c r="C3910" t="str">
        <f>VLOOKUP(A3910,Sheet2!$A$2:$C$250,2)</f>
        <v>Southeast</v>
      </c>
      <c r="D3910" t="s">
        <v>4094</v>
      </c>
      <c r="E3910" t="s">
        <v>1500</v>
      </c>
      <c r="F3910">
        <v>1036</v>
      </c>
    </row>
    <row r="3911" spans="1:6">
      <c r="A3911" t="s">
        <v>3557</v>
      </c>
      <c r="B3911">
        <f>VLOOKUP(A3911,Sheet2!$A$2:$C$250,3)</f>
        <v>9039</v>
      </c>
      <c r="C3911" t="str">
        <f>VLOOKUP(A3911,Sheet2!$A$2:$C$250,2)</f>
        <v>Southeast</v>
      </c>
      <c r="D3911" t="s">
        <v>4095</v>
      </c>
      <c r="E3911" t="s">
        <v>1500</v>
      </c>
      <c r="F3911">
        <v>1036</v>
      </c>
    </row>
    <row r="3912" spans="1:6">
      <c r="A3912" t="s">
        <v>3557</v>
      </c>
      <c r="B3912">
        <f>VLOOKUP(A3912,Sheet2!$A$2:$C$250,3)</f>
        <v>9039</v>
      </c>
      <c r="C3912" t="str">
        <f>VLOOKUP(A3912,Sheet2!$A$2:$C$250,2)</f>
        <v>Southeast</v>
      </c>
      <c r="D3912" t="s">
        <v>4096</v>
      </c>
      <c r="E3912" t="s">
        <v>1500</v>
      </c>
      <c r="F3912">
        <v>1036</v>
      </c>
    </row>
    <row r="3913" spans="1:6">
      <c r="A3913" t="s">
        <v>3557</v>
      </c>
      <c r="B3913">
        <f>VLOOKUP(A3913,Sheet2!$A$2:$C$250,3)</f>
        <v>9039</v>
      </c>
      <c r="C3913" t="str">
        <f>VLOOKUP(A3913,Sheet2!$A$2:$C$250,2)</f>
        <v>Southeast</v>
      </c>
      <c r="D3913" t="s">
        <v>4097</v>
      </c>
      <c r="E3913" t="s">
        <v>1500</v>
      </c>
      <c r="F3913">
        <v>1036</v>
      </c>
    </row>
    <row r="3914" spans="1:6">
      <c r="A3914" t="s">
        <v>3557</v>
      </c>
      <c r="B3914">
        <f>VLOOKUP(A3914,Sheet2!$A$2:$C$250,3)</f>
        <v>9039</v>
      </c>
      <c r="C3914" t="str">
        <f>VLOOKUP(A3914,Sheet2!$A$2:$C$250,2)</f>
        <v>Southeast</v>
      </c>
      <c r="D3914" t="s">
        <v>4028</v>
      </c>
      <c r="E3914" t="s">
        <v>1500</v>
      </c>
      <c r="F3914">
        <v>1050</v>
      </c>
    </row>
    <row r="3915" spans="1:6">
      <c r="A3915" t="s">
        <v>3557</v>
      </c>
      <c r="B3915">
        <f>VLOOKUP(A3915,Sheet2!$A$2:$C$250,3)</f>
        <v>9039</v>
      </c>
      <c r="C3915" t="str">
        <f>VLOOKUP(A3915,Sheet2!$A$2:$C$250,2)</f>
        <v>Southeast</v>
      </c>
      <c r="D3915" t="s">
        <v>4090</v>
      </c>
      <c r="E3915" t="s">
        <v>1500</v>
      </c>
      <c r="F3915">
        <v>1116</v>
      </c>
    </row>
    <row r="3916" spans="1:6">
      <c r="A3916" t="s">
        <v>3557</v>
      </c>
      <c r="B3916">
        <f>VLOOKUP(A3916,Sheet2!$A$2:$C$250,3)</f>
        <v>9039</v>
      </c>
      <c r="C3916" t="str">
        <f>VLOOKUP(A3916,Sheet2!$A$2:$C$250,2)</f>
        <v>Southeast</v>
      </c>
      <c r="D3916" t="s">
        <v>4131</v>
      </c>
      <c r="E3916" t="s">
        <v>1500</v>
      </c>
      <c r="F3916">
        <v>1116</v>
      </c>
    </row>
    <row r="3917" spans="1:6">
      <c r="A3917" t="s">
        <v>3557</v>
      </c>
      <c r="B3917">
        <f>VLOOKUP(A3917,Sheet2!$A$2:$C$250,3)</f>
        <v>9039</v>
      </c>
      <c r="C3917" t="str">
        <f>VLOOKUP(A3917,Sheet2!$A$2:$C$250,2)</f>
        <v>Southeast</v>
      </c>
      <c r="D3917" t="s">
        <v>4132</v>
      </c>
      <c r="E3917" t="s">
        <v>1500</v>
      </c>
      <c r="F3917">
        <v>1116</v>
      </c>
    </row>
    <row r="3918" spans="1:6">
      <c r="A3918" t="s">
        <v>3557</v>
      </c>
      <c r="B3918">
        <f>VLOOKUP(A3918,Sheet2!$A$2:$C$250,3)</f>
        <v>9039</v>
      </c>
      <c r="C3918" t="str">
        <f>VLOOKUP(A3918,Sheet2!$A$2:$C$250,2)</f>
        <v>Southeast</v>
      </c>
      <c r="D3918" t="s">
        <v>4118</v>
      </c>
      <c r="E3918" t="s">
        <v>1500</v>
      </c>
      <c r="F3918">
        <v>1120</v>
      </c>
    </row>
    <row r="3919" spans="1:6">
      <c r="A3919" t="s">
        <v>3557</v>
      </c>
      <c r="B3919">
        <f>VLOOKUP(A3919,Sheet2!$A$2:$C$250,3)</f>
        <v>9039</v>
      </c>
      <c r="C3919" t="str">
        <f>VLOOKUP(A3919,Sheet2!$A$2:$C$250,2)</f>
        <v>Southeast</v>
      </c>
      <c r="D3919" t="s">
        <v>4119</v>
      </c>
      <c r="E3919" t="s">
        <v>1500</v>
      </c>
      <c r="F3919">
        <v>1120</v>
      </c>
    </row>
    <row r="3920" spans="1:6">
      <c r="A3920" t="s">
        <v>3557</v>
      </c>
      <c r="B3920">
        <f>VLOOKUP(A3920,Sheet2!$A$2:$C$250,3)</f>
        <v>9039</v>
      </c>
      <c r="C3920" t="str">
        <f>VLOOKUP(A3920,Sheet2!$A$2:$C$250,2)</f>
        <v>Southeast</v>
      </c>
      <c r="D3920" t="s">
        <v>4082</v>
      </c>
      <c r="E3920" t="s">
        <v>1500</v>
      </c>
      <c r="F3920">
        <v>1120</v>
      </c>
    </row>
    <row r="3921" spans="1:6">
      <c r="A3921" t="s">
        <v>3557</v>
      </c>
      <c r="B3921">
        <f>VLOOKUP(A3921,Sheet2!$A$2:$C$250,3)</f>
        <v>9039</v>
      </c>
      <c r="C3921" t="str">
        <f>VLOOKUP(A3921,Sheet2!$A$2:$C$250,2)</f>
        <v>Southeast</v>
      </c>
      <c r="D3921" t="s">
        <v>4055</v>
      </c>
      <c r="E3921" t="s">
        <v>1500</v>
      </c>
      <c r="F3921">
        <v>1160</v>
      </c>
    </row>
    <row r="3922" spans="1:6">
      <c r="A3922" t="s">
        <v>3557</v>
      </c>
      <c r="B3922">
        <f>VLOOKUP(A3922,Sheet2!$A$2:$C$250,3)</f>
        <v>9039</v>
      </c>
      <c r="C3922" t="str">
        <f>VLOOKUP(A3922,Sheet2!$A$2:$C$250,2)</f>
        <v>Southeast</v>
      </c>
      <c r="D3922" t="s">
        <v>4113</v>
      </c>
      <c r="E3922" t="s">
        <v>1500</v>
      </c>
      <c r="F3922">
        <v>1189</v>
      </c>
    </row>
    <row r="3923" spans="1:6">
      <c r="A3923" t="s">
        <v>3557</v>
      </c>
      <c r="B3923">
        <f>VLOOKUP(A3923,Sheet2!$A$2:$C$250,3)</f>
        <v>9039</v>
      </c>
      <c r="C3923" t="str">
        <f>VLOOKUP(A3923,Sheet2!$A$2:$C$250,2)</f>
        <v>Southeast</v>
      </c>
      <c r="D3923" t="s">
        <v>4126</v>
      </c>
      <c r="E3923" t="s">
        <v>1500</v>
      </c>
      <c r="F3923">
        <v>1256</v>
      </c>
    </row>
    <row r="3924" spans="1:6">
      <c r="A3924" t="s">
        <v>3557</v>
      </c>
      <c r="B3924">
        <f>VLOOKUP(A3924,Sheet2!$A$2:$C$250,3)</f>
        <v>9039</v>
      </c>
      <c r="C3924" t="str">
        <f>VLOOKUP(A3924,Sheet2!$A$2:$C$250,2)</f>
        <v>Southeast</v>
      </c>
      <c r="D3924" t="s">
        <v>4135</v>
      </c>
      <c r="E3924" t="s">
        <v>1500</v>
      </c>
      <c r="F3924">
        <v>1256</v>
      </c>
    </row>
    <row r="3925" spans="1:6">
      <c r="A3925" t="s">
        <v>3557</v>
      </c>
      <c r="B3925">
        <f>VLOOKUP(A3925,Sheet2!$A$2:$C$250,3)</f>
        <v>9039</v>
      </c>
      <c r="C3925" t="str">
        <f>VLOOKUP(A3925,Sheet2!$A$2:$C$250,2)</f>
        <v>Southeast</v>
      </c>
      <c r="D3925" t="s">
        <v>4139</v>
      </c>
      <c r="E3925" t="s">
        <v>1500</v>
      </c>
      <c r="F3925">
        <v>1256</v>
      </c>
    </row>
    <row r="3926" spans="1:6">
      <c r="A3926" t="s">
        <v>3557</v>
      </c>
      <c r="B3926">
        <f>VLOOKUP(A3926,Sheet2!$A$2:$C$250,3)</f>
        <v>9039</v>
      </c>
      <c r="C3926" t="str">
        <f>VLOOKUP(A3926,Sheet2!$A$2:$C$250,2)</f>
        <v>Southeast</v>
      </c>
      <c r="D3926" t="s">
        <v>4105</v>
      </c>
      <c r="E3926" t="s">
        <v>1500</v>
      </c>
      <c r="F3926">
        <v>1268</v>
      </c>
    </row>
    <row r="3927" spans="1:6">
      <c r="A3927" t="s">
        <v>3557</v>
      </c>
      <c r="B3927">
        <f>VLOOKUP(A3927,Sheet2!$A$2:$C$250,3)</f>
        <v>9039</v>
      </c>
      <c r="C3927" t="str">
        <f>VLOOKUP(A3927,Sheet2!$A$2:$C$250,2)</f>
        <v>Southeast</v>
      </c>
      <c r="D3927" t="s">
        <v>4106</v>
      </c>
      <c r="E3927" t="s">
        <v>1500</v>
      </c>
      <c r="F3927">
        <v>1268</v>
      </c>
    </row>
    <row r="3928" spans="1:6">
      <c r="A3928" t="s">
        <v>3557</v>
      </c>
      <c r="B3928">
        <f>VLOOKUP(A3928,Sheet2!$A$2:$C$250,3)</f>
        <v>9039</v>
      </c>
      <c r="C3928" t="str">
        <f>VLOOKUP(A3928,Sheet2!$A$2:$C$250,2)</f>
        <v>Southeast</v>
      </c>
      <c r="D3928" t="s">
        <v>4107</v>
      </c>
      <c r="E3928" t="s">
        <v>1500</v>
      </c>
      <c r="F3928">
        <v>1268</v>
      </c>
    </row>
    <row r="3929" spans="1:6">
      <c r="A3929" t="s">
        <v>3557</v>
      </c>
      <c r="B3929">
        <f>VLOOKUP(A3929,Sheet2!$A$2:$C$250,3)</f>
        <v>9039</v>
      </c>
      <c r="C3929" t="str">
        <f>VLOOKUP(A3929,Sheet2!$A$2:$C$250,2)</f>
        <v>Southeast</v>
      </c>
      <c r="D3929" t="s">
        <v>4108</v>
      </c>
      <c r="E3929" t="s">
        <v>1500</v>
      </c>
      <c r="F3929">
        <v>1268</v>
      </c>
    </row>
    <row r="3930" spans="1:6">
      <c r="A3930" t="s">
        <v>3557</v>
      </c>
      <c r="B3930">
        <f>VLOOKUP(A3930,Sheet2!$A$2:$C$250,3)</f>
        <v>9039</v>
      </c>
      <c r="C3930" t="str">
        <f>VLOOKUP(A3930,Sheet2!$A$2:$C$250,2)</f>
        <v>Southeast</v>
      </c>
      <c r="D3930" t="s">
        <v>4109</v>
      </c>
      <c r="E3930" t="s">
        <v>1500</v>
      </c>
      <c r="F3930">
        <v>1268</v>
      </c>
    </row>
    <row r="3931" spans="1:6">
      <c r="A3931" t="s">
        <v>3557</v>
      </c>
      <c r="B3931">
        <f>VLOOKUP(A3931,Sheet2!$A$2:$C$250,3)</f>
        <v>9039</v>
      </c>
      <c r="C3931" t="str">
        <f>VLOOKUP(A3931,Sheet2!$A$2:$C$250,2)</f>
        <v>Southeast</v>
      </c>
      <c r="D3931" t="s">
        <v>4056</v>
      </c>
      <c r="E3931" t="s">
        <v>1500</v>
      </c>
      <c r="F3931">
        <v>1268</v>
      </c>
    </row>
    <row r="3932" spans="1:6">
      <c r="A3932" t="s">
        <v>3557</v>
      </c>
      <c r="B3932">
        <f>VLOOKUP(A3932,Sheet2!$A$2:$C$250,3)</f>
        <v>9039</v>
      </c>
      <c r="C3932" t="str">
        <f>VLOOKUP(A3932,Sheet2!$A$2:$C$250,2)</f>
        <v>Southeast</v>
      </c>
      <c r="D3932" t="s">
        <v>4110</v>
      </c>
      <c r="E3932" t="s">
        <v>1500</v>
      </c>
      <c r="F3932">
        <v>1268</v>
      </c>
    </row>
    <row r="3933" spans="1:6">
      <c r="A3933" t="s">
        <v>3557</v>
      </c>
      <c r="B3933">
        <f>VLOOKUP(A3933,Sheet2!$A$2:$C$250,3)</f>
        <v>9039</v>
      </c>
      <c r="C3933" t="str">
        <f>VLOOKUP(A3933,Sheet2!$A$2:$C$250,2)</f>
        <v>Southeast</v>
      </c>
      <c r="D3933" t="s">
        <v>4111</v>
      </c>
      <c r="E3933" t="s">
        <v>1500</v>
      </c>
      <c r="F3933">
        <v>1268</v>
      </c>
    </row>
    <row r="3934" spans="1:6">
      <c r="A3934" t="s">
        <v>3557</v>
      </c>
      <c r="B3934">
        <f>VLOOKUP(A3934,Sheet2!$A$2:$C$250,3)</f>
        <v>9039</v>
      </c>
      <c r="C3934" t="str">
        <f>VLOOKUP(A3934,Sheet2!$A$2:$C$250,2)</f>
        <v>Southeast</v>
      </c>
      <c r="D3934" t="s">
        <v>4042</v>
      </c>
      <c r="E3934" t="s">
        <v>1500</v>
      </c>
      <c r="F3934">
        <v>1296</v>
      </c>
    </row>
    <row r="3935" spans="1:6">
      <c r="A3935" t="s">
        <v>3557</v>
      </c>
      <c r="B3935">
        <f>VLOOKUP(A3935,Sheet2!$A$2:$C$250,3)</f>
        <v>9039</v>
      </c>
      <c r="C3935" t="str">
        <f>VLOOKUP(A3935,Sheet2!$A$2:$C$250,2)</f>
        <v>Southeast</v>
      </c>
      <c r="D3935" t="s">
        <v>4168</v>
      </c>
      <c r="E3935" t="s">
        <v>1500</v>
      </c>
      <c r="F3935">
        <v>1312</v>
      </c>
    </row>
    <row r="3936" spans="1:6">
      <c r="A3936" t="s">
        <v>3557</v>
      </c>
      <c r="B3936">
        <f>VLOOKUP(A3936,Sheet2!$A$2:$C$250,3)</f>
        <v>9039</v>
      </c>
      <c r="C3936" t="str">
        <f>VLOOKUP(A3936,Sheet2!$A$2:$C$250,2)</f>
        <v>Southeast</v>
      </c>
      <c r="D3936" t="s">
        <v>4035</v>
      </c>
      <c r="E3936" t="s">
        <v>1500</v>
      </c>
      <c r="F3936">
        <v>1386</v>
      </c>
    </row>
    <row r="3937" spans="1:6">
      <c r="A3937" t="s">
        <v>3557</v>
      </c>
      <c r="B3937">
        <f>VLOOKUP(A3937,Sheet2!$A$2:$C$250,3)</f>
        <v>9039</v>
      </c>
      <c r="C3937" t="str">
        <f>VLOOKUP(A3937,Sheet2!$A$2:$C$250,2)</f>
        <v>Southeast</v>
      </c>
      <c r="D3937" t="s">
        <v>4060</v>
      </c>
      <c r="E3937" t="s">
        <v>1500</v>
      </c>
      <c r="F3937">
        <v>1426</v>
      </c>
    </row>
    <row r="3938" spans="1:6">
      <c r="A3938" t="s">
        <v>3557</v>
      </c>
      <c r="B3938">
        <f>VLOOKUP(A3938,Sheet2!$A$2:$C$250,3)</f>
        <v>9039</v>
      </c>
      <c r="C3938" t="str">
        <f>VLOOKUP(A3938,Sheet2!$A$2:$C$250,2)</f>
        <v>Southeast</v>
      </c>
      <c r="D3938" t="s">
        <v>4086</v>
      </c>
      <c r="E3938" t="s">
        <v>1500</v>
      </c>
      <c r="F3938">
        <v>1464</v>
      </c>
    </row>
    <row r="3939" spans="1:6">
      <c r="A3939" t="s">
        <v>3557</v>
      </c>
      <c r="B3939">
        <f>VLOOKUP(A3939,Sheet2!$A$2:$C$250,3)</f>
        <v>9039</v>
      </c>
      <c r="C3939" t="str">
        <f>VLOOKUP(A3939,Sheet2!$A$2:$C$250,2)</f>
        <v>Southeast</v>
      </c>
      <c r="D3939" t="s">
        <v>4012</v>
      </c>
      <c r="E3939" t="s">
        <v>1500</v>
      </c>
      <c r="F3939">
        <v>1536</v>
      </c>
    </row>
    <row r="3940" spans="1:6">
      <c r="A3940" t="s">
        <v>3557</v>
      </c>
      <c r="B3940">
        <f>VLOOKUP(A3940,Sheet2!$A$2:$C$250,3)</f>
        <v>9039</v>
      </c>
      <c r="C3940" t="str">
        <f>VLOOKUP(A3940,Sheet2!$A$2:$C$250,2)</f>
        <v>Southeast</v>
      </c>
      <c r="D3940" t="s">
        <v>4242</v>
      </c>
      <c r="E3940" t="s">
        <v>1500</v>
      </c>
      <c r="F3940">
        <v>1536</v>
      </c>
    </row>
    <row r="3941" spans="1:6">
      <c r="A3941" t="s">
        <v>3557</v>
      </c>
      <c r="B3941">
        <f>VLOOKUP(A3941,Sheet2!$A$2:$C$250,3)</f>
        <v>9039</v>
      </c>
      <c r="C3941" t="str">
        <f>VLOOKUP(A3941,Sheet2!$A$2:$C$250,2)</f>
        <v>Southeast</v>
      </c>
      <c r="D3941" t="s">
        <v>4146</v>
      </c>
      <c r="E3941" t="s">
        <v>1500</v>
      </c>
      <c r="F3941">
        <v>1554</v>
      </c>
    </row>
    <row r="3942" spans="1:6">
      <c r="A3942" t="s">
        <v>3557</v>
      </c>
      <c r="B3942">
        <f>VLOOKUP(A3942,Sheet2!$A$2:$C$250,3)</f>
        <v>9039</v>
      </c>
      <c r="C3942" t="str">
        <f>VLOOKUP(A3942,Sheet2!$A$2:$C$250,2)</f>
        <v>Southeast</v>
      </c>
      <c r="D3942" t="s">
        <v>4143</v>
      </c>
      <c r="E3942" t="s">
        <v>1500</v>
      </c>
      <c r="F3942">
        <v>1616</v>
      </c>
    </row>
    <row r="3943" spans="1:6">
      <c r="A3943" t="s">
        <v>3557</v>
      </c>
      <c r="B3943">
        <f>VLOOKUP(A3943,Sheet2!$A$2:$C$250,3)</f>
        <v>9039</v>
      </c>
      <c r="C3943" t="str">
        <f>VLOOKUP(A3943,Sheet2!$A$2:$C$250,2)</f>
        <v>Southeast</v>
      </c>
      <c r="D3943" t="s">
        <v>4147</v>
      </c>
      <c r="E3943" t="s">
        <v>1500</v>
      </c>
      <c r="F3943">
        <v>1616</v>
      </c>
    </row>
    <row r="3944" spans="1:6">
      <c r="A3944" t="s">
        <v>3557</v>
      </c>
      <c r="B3944">
        <f>VLOOKUP(A3944,Sheet2!$A$2:$C$250,3)</f>
        <v>9039</v>
      </c>
      <c r="C3944" t="str">
        <f>VLOOKUP(A3944,Sheet2!$A$2:$C$250,2)</f>
        <v>Southeast</v>
      </c>
      <c r="D3944" t="s">
        <v>4147</v>
      </c>
      <c r="E3944" t="s">
        <v>1500</v>
      </c>
      <c r="F3944">
        <v>1616</v>
      </c>
    </row>
    <row r="3945" spans="1:6">
      <c r="A3945" t="s">
        <v>3557</v>
      </c>
      <c r="B3945">
        <f>VLOOKUP(A3945,Sheet2!$A$2:$C$250,3)</f>
        <v>9039</v>
      </c>
      <c r="C3945" t="str">
        <f>VLOOKUP(A3945,Sheet2!$A$2:$C$250,2)</f>
        <v>Southeast</v>
      </c>
      <c r="D3945" t="s">
        <v>4156</v>
      </c>
      <c r="E3945" t="s">
        <v>1500</v>
      </c>
      <c r="F3945">
        <v>1638</v>
      </c>
    </row>
    <row r="3946" spans="1:6">
      <c r="A3946" t="s">
        <v>3557</v>
      </c>
      <c r="B3946">
        <f>VLOOKUP(A3946,Sheet2!$A$2:$C$250,3)</f>
        <v>9039</v>
      </c>
      <c r="C3946" t="str">
        <f>VLOOKUP(A3946,Sheet2!$A$2:$C$250,2)</f>
        <v>Southeast</v>
      </c>
      <c r="D3946" t="s">
        <v>4013</v>
      </c>
      <c r="E3946" t="s">
        <v>1500</v>
      </c>
      <c r="F3946">
        <v>1698</v>
      </c>
    </row>
    <row r="3947" spans="1:6">
      <c r="A3947" t="s">
        <v>3557</v>
      </c>
      <c r="B3947">
        <f>VLOOKUP(A3947,Sheet2!$A$2:$C$250,3)</f>
        <v>9039</v>
      </c>
      <c r="C3947" t="str">
        <f>VLOOKUP(A3947,Sheet2!$A$2:$C$250,2)</f>
        <v>Southeast</v>
      </c>
      <c r="D3947" t="s">
        <v>4240</v>
      </c>
      <c r="E3947" t="s">
        <v>1500</v>
      </c>
      <c r="F3947">
        <v>1750</v>
      </c>
    </row>
    <row r="3948" spans="1:6">
      <c r="A3948" t="s">
        <v>3557</v>
      </c>
      <c r="B3948">
        <f>VLOOKUP(A3948,Sheet2!$A$2:$C$250,3)</f>
        <v>9039</v>
      </c>
      <c r="C3948" t="str">
        <f>VLOOKUP(A3948,Sheet2!$A$2:$C$250,2)</f>
        <v>Southeast</v>
      </c>
      <c r="D3948" t="s">
        <v>4051</v>
      </c>
      <c r="E3948" t="s">
        <v>1500</v>
      </c>
      <c r="F3948">
        <v>1760</v>
      </c>
    </row>
    <row r="3949" spans="1:6">
      <c r="A3949" t="s">
        <v>3557</v>
      </c>
      <c r="B3949">
        <f>VLOOKUP(A3949,Sheet2!$A$2:$C$250,3)</f>
        <v>9039</v>
      </c>
      <c r="C3949" t="str">
        <f>VLOOKUP(A3949,Sheet2!$A$2:$C$250,2)</f>
        <v>Southeast</v>
      </c>
      <c r="D3949" t="s">
        <v>4100</v>
      </c>
      <c r="E3949" t="s">
        <v>1500</v>
      </c>
      <c r="F3949">
        <v>1800</v>
      </c>
    </row>
    <row r="3950" spans="1:6">
      <c r="A3950" t="s">
        <v>3557</v>
      </c>
      <c r="B3950">
        <f>VLOOKUP(A3950,Sheet2!$A$2:$C$250,3)</f>
        <v>9039</v>
      </c>
      <c r="C3950" t="str">
        <f>VLOOKUP(A3950,Sheet2!$A$2:$C$250,2)</f>
        <v>Southeast</v>
      </c>
      <c r="D3950" t="s">
        <v>4052</v>
      </c>
      <c r="E3950" t="s">
        <v>1500</v>
      </c>
      <c r="F3950">
        <v>1920</v>
      </c>
    </row>
    <row r="3951" spans="1:6">
      <c r="A3951" t="s">
        <v>3557</v>
      </c>
      <c r="B3951">
        <f>VLOOKUP(A3951,Sheet2!$A$2:$C$250,3)</f>
        <v>9039</v>
      </c>
      <c r="C3951" t="str">
        <f>VLOOKUP(A3951,Sheet2!$A$2:$C$250,2)</f>
        <v>Southeast</v>
      </c>
      <c r="D3951" t="s">
        <v>4138</v>
      </c>
      <c r="E3951" t="s">
        <v>1500</v>
      </c>
      <c r="F3951">
        <v>1920</v>
      </c>
    </row>
    <row r="3952" spans="1:6">
      <c r="A3952" t="s">
        <v>3557</v>
      </c>
      <c r="B3952">
        <f>VLOOKUP(A3952,Sheet2!$A$2:$C$250,3)</f>
        <v>9039</v>
      </c>
      <c r="C3952" t="str">
        <f>VLOOKUP(A3952,Sheet2!$A$2:$C$250,2)</f>
        <v>Southeast</v>
      </c>
      <c r="D3952" t="s">
        <v>4032</v>
      </c>
      <c r="E3952" t="s">
        <v>1500</v>
      </c>
      <c r="F3952">
        <v>2000</v>
      </c>
    </row>
    <row r="3953" spans="1:6">
      <c r="A3953" t="s">
        <v>3557</v>
      </c>
      <c r="B3953">
        <f>VLOOKUP(A3953,Sheet2!$A$2:$C$250,3)</f>
        <v>9039</v>
      </c>
      <c r="C3953" t="str">
        <f>VLOOKUP(A3953,Sheet2!$A$2:$C$250,2)</f>
        <v>Southeast</v>
      </c>
      <c r="D3953" t="s">
        <v>4087</v>
      </c>
      <c r="E3953" t="s">
        <v>1500</v>
      </c>
      <c r="F3953">
        <v>2015</v>
      </c>
    </row>
    <row r="3954" spans="1:6">
      <c r="A3954" t="s">
        <v>3557</v>
      </c>
      <c r="B3954">
        <f>VLOOKUP(A3954,Sheet2!$A$2:$C$250,3)</f>
        <v>9039</v>
      </c>
      <c r="C3954" t="str">
        <f>VLOOKUP(A3954,Sheet2!$A$2:$C$250,2)</f>
        <v>Southeast</v>
      </c>
      <c r="D3954" t="s">
        <v>4100</v>
      </c>
      <c r="E3954" t="s">
        <v>1500</v>
      </c>
      <c r="F3954">
        <v>2200</v>
      </c>
    </row>
    <row r="3955" spans="1:6">
      <c r="A3955" t="s">
        <v>3557</v>
      </c>
      <c r="B3955">
        <f>VLOOKUP(A3955,Sheet2!$A$2:$C$250,3)</f>
        <v>9039</v>
      </c>
      <c r="C3955" t="str">
        <f>VLOOKUP(A3955,Sheet2!$A$2:$C$250,2)</f>
        <v>Southeast</v>
      </c>
      <c r="D3955" t="s">
        <v>4120</v>
      </c>
      <c r="E3955" t="s">
        <v>1500</v>
      </c>
      <c r="F3955">
        <v>2330</v>
      </c>
    </row>
    <row r="3956" spans="1:6">
      <c r="A3956" t="s">
        <v>3557</v>
      </c>
      <c r="B3956">
        <f>VLOOKUP(A3956,Sheet2!$A$2:$C$250,3)</f>
        <v>9039</v>
      </c>
      <c r="C3956" t="str">
        <f>VLOOKUP(A3956,Sheet2!$A$2:$C$250,2)</f>
        <v>Southeast</v>
      </c>
      <c r="D3956" t="s">
        <v>4124</v>
      </c>
      <c r="E3956" t="s">
        <v>1500</v>
      </c>
      <c r="F3956">
        <v>2337</v>
      </c>
    </row>
    <row r="3957" spans="1:6">
      <c r="A3957" t="s">
        <v>3557</v>
      </c>
      <c r="B3957">
        <f>VLOOKUP(A3957,Sheet2!$A$2:$C$250,3)</f>
        <v>9039</v>
      </c>
      <c r="C3957" t="str">
        <f>VLOOKUP(A3957,Sheet2!$A$2:$C$250,2)</f>
        <v>Southeast</v>
      </c>
      <c r="D3957" t="s">
        <v>4014</v>
      </c>
      <c r="E3957" t="s">
        <v>1500</v>
      </c>
      <c r="F3957">
        <v>2374</v>
      </c>
    </row>
    <row r="3958" spans="1:6">
      <c r="A3958" t="s">
        <v>3557</v>
      </c>
      <c r="B3958">
        <f>VLOOKUP(A3958,Sheet2!$A$2:$C$250,3)</f>
        <v>9039</v>
      </c>
      <c r="C3958" t="str">
        <f>VLOOKUP(A3958,Sheet2!$A$2:$C$250,2)</f>
        <v>Southeast</v>
      </c>
      <c r="D3958" t="s">
        <v>4177</v>
      </c>
      <c r="E3958" t="s">
        <v>1500</v>
      </c>
      <c r="F3958">
        <v>2380</v>
      </c>
    </row>
    <row r="3959" spans="1:6">
      <c r="A3959" t="s">
        <v>3557</v>
      </c>
      <c r="B3959">
        <f>VLOOKUP(A3959,Sheet2!$A$2:$C$250,3)</f>
        <v>9039</v>
      </c>
      <c r="C3959" t="str">
        <f>VLOOKUP(A3959,Sheet2!$A$2:$C$250,2)</f>
        <v>Southeast</v>
      </c>
      <c r="D3959" t="s">
        <v>4054</v>
      </c>
      <c r="E3959" t="s">
        <v>1500</v>
      </c>
      <c r="F3959">
        <v>2400</v>
      </c>
    </row>
    <row r="3960" spans="1:6">
      <c r="A3960" t="s">
        <v>3557</v>
      </c>
      <c r="B3960">
        <f>VLOOKUP(A3960,Sheet2!$A$2:$C$250,3)</f>
        <v>9039</v>
      </c>
      <c r="C3960" t="str">
        <f>VLOOKUP(A3960,Sheet2!$A$2:$C$250,2)</f>
        <v>Southeast</v>
      </c>
      <c r="D3960" t="s">
        <v>4112</v>
      </c>
      <c r="E3960" t="s">
        <v>1500</v>
      </c>
      <c r="F3960">
        <v>2400</v>
      </c>
    </row>
    <row r="3961" spans="1:6">
      <c r="A3961" t="s">
        <v>3557</v>
      </c>
      <c r="B3961">
        <f>VLOOKUP(A3961,Sheet2!$A$2:$C$250,3)</f>
        <v>9039</v>
      </c>
      <c r="C3961" t="str">
        <f>VLOOKUP(A3961,Sheet2!$A$2:$C$250,2)</f>
        <v>Southeast</v>
      </c>
      <c r="D3961" t="s">
        <v>4020</v>
      </c>
      <c r="E3961" t="s">
        <v>1500</v>
      </c>
      <c r="F3961">
        <v>2412</v>
      </c>
    </row>
    <row r="3962" spans="1:6">
      <c r="A3962" t="s">
        <v>3557</v>
      </c>
      <c r="B3962">
        <f>VLOOKUP(A3962,Sheet2!$A$2:$C$250,3)</f>
        <v>9039</v>
      </c>
      <c r="C3962" t="str">
        <f>VLOOKUP(A3962,Sheet2!$A$2:$C$250,2)</f>
        <v>Southeast</v>
      </c>
      <c r="D3962" t="s">
        <v>4043</v>
      </c>
      <c r="E3962" t="s">
        <v>1500</v>
      </c>
      <c r="F3962">
        <v>2448</v>
      </c>
    </row>
    <row r="3963" spans="1:6">
      <c r="A3963" t="s">
        <v>3557</v>
      </c>
      <c r="B3963">
        <f>VLOOKUP(A3963,Sheet2!$A$2:$C$250,3)</f>
        <v>9039</v>
      </c>
      <c r="C3963" t="str">
        <f>VLOOKUP(A3963,Sheet2!$A$2:$C$250,2)</f>
        <v>Southeast</v>
      </c>
      <c r="D3963" t="s">
        <v>4048</v>
      </c>
      <c r="E3963" t="s">
        <v>1500</v>
      </c>
      <c r="F3963">
        <v>2450</v>
      </c>
    </row>
    <row r="3964" spans="1:6">
      <c r="A3964" t="s">
        <v>3557</v>
      </c>
      <c r="B3964">
        <f>VLOOKUP(A3964,Sheet2!$A$2:$C$250,3)</f>
        <v>9039</v>
      </c>
      <c r="C3964" t="str">
        <f>VLOOKUP(A3964,Sheet2!$A$2:$C$250,2)</f>
        <v>Southeast</v>
      </c>
      <c r="D3964" t="s">
        <v>4123</v>
      </c>
      <c r="E3964" t="s">
        <v>1500</v>
      </c>
      <c r="F3964">
        <v>2500</v>
      </c>
    </row>
    <row r="3965" spans="1:6">
      <c r="A3965" t="s">
        <v>3557</v>
      </c>
      <c r="B3965">
        <f>VLOOKUP(A3965,Sheet2!$A$2:$C$250,3)</f>
        <v>9039</v>
      </c>
      <c r="C3965" t="str">
        <f>VLOOKUP(A3965,Sheet2!$A$2:$C$250,2)</f>
        <v>Southeast</v>
      </c>
      <c r="D3965" t="s">
        <v>4104</v>
      </c>
      <c r="E3965" t="s">
        <v>1500</v>
      </c>
      <c r="F3965">
        <v>2508</v>
      </c>
    </row>
    <row r="3966" spans="1:6">
      <c r="A3966" t="s">
        <v>3557</v>
      </c>
      <c r="B3966">
        <f>VLOOKUP(A3966,Sheet2!$A$2:$C$250,3)</f>
        <v>9039</v>
      </c>
      <c r="C3966" t="str">
        <f>VLOOKUP(A3966,Sheet2!$A$2:$C$250,2)</f>
        <v>Southeast</v>
      </c>
      <c r="D3966" t="s">
        <v>4120</v>
      </c>
      <c r="E3966" t="s">
        <v>1500</v>
      </c>
      <c r="F3966">
        <v>2533</v>
      </c>
    </row>
    <row r="3967" spans="1:6">
      <c r="A3967" t="s">
        <v>3557</v>
      </c>
      <c r="B3967">
        <f>VLOOKUP(A3967,Sheet2!$A$2:$C$250,3)</f>
        <v>9039</v>
      </c>
      <c r="C3967" t="str">
        <f>VLOOKUP(A3967,Sheet2!$A$2:$C$250,2)</f>
        <v>Southeast</v>
      </c>
      <c r="D3967" t="s">
        <v>4056</v>
      </c>
      <c r="E3967" t="s">
        <v>1500</v>
      </c>
      <c r="F3967">
        <v>2580</v>
      </c>
    </row>
    <row r="3968" spans="1:6">
      <c r="A3968" t="s">
        <v>3557</v>
      </c>
      <c r="B3968">
        <f>VLOOKUP(A3968,Sheet2!$A$2:$C$250,3)</f>
        <v>9039</v>
      </c>
      <c r="C3968" t="str">
        <f>VLOOKUP(A3968,Sheet2!$A$2:$C$250,2)</f>
        <v>Southeast</v>
      </c>
      <c r="D3968" t="s">
        <v>4120</v>
      </c>
      <c r="E3968" t="s">
        <v>1500</v>
      </c>
      <c r="F3968">
        <v>2581</v>
      </c>
    </row>
    <row r="3969" spans="1:6">
      <c r="A3969" t="s">
        <v>3557</v>
      </c>
      <c r="B3969">
        <f>VLOOKUP(A3969,Sheet2!$A$2:$C$250,3)</f>
        <v>9039</v>
      </c>
      <c r="C3969" t="str">
        <f>VLOOKUP(A3969,Sheet2!$A$2:$C$250,2)</f>
        <v>Southeast</v>
      </c>
      <c r="D3969" t="s">
        <v>4090</v>
      </c>
      <c r="E3969" t="s">
        <v>1500</v>
      </c>
      <c r="F3969">
        <v>2594</v>
      </c>
    </row>
    <row r="3970" spans="1:6">
      <c r="A3970" t="s">
        <v>3557</v>
      </c>
      <c r="B3970">
        <f>VLOOKUP(A3970,Sheet2!$A$2:$C$250,3)</f>
        <v>9039</v>
      </c>
      <c r="C3970" t="str">
        <f>VLOOKUP(A3970,Sheet2!$A$2:$C$250,2)</f>
        <v>Southeast</v>
      </c>
      <c r="D3970" t="s">
        <v>4053</v>
      </c>
      <c r="E3970" t="s">
        <v>1500</v>
      </c>
      <c r="F3970">
        <v>2600</v>
      </c>
    </row>
    <row r="3971" spans="1:6">
      <c r="A3971" t="s">
        <v>3557</v>
      </c>
      <c r="B3971">
        <f>VLOOKUP(A3971,Sheet2!$A$2:$C$250,3)</f>
        <v>9039</v>
      </c>
      <c r="C3971" t="str">
        <f>VLOOKUP(A3971,Sheet2!$A$2:$C$250,2)</f>
        <v>Southeast</v>
      </c>
      <c r="D3971" t="s">
        <v>4047</v>
      </c>
      <c r="E3971" t="s">
        <v>1500</v>
      </c>
      <c r="F3971">
        <v>2650</v>
      </c>
    </row>
    <row r="3972" spans="1:6">
      <c r="A3972" t="s">
        <v>3557</v>
      </c>
      <c r="B3972">
        <f>VLOOKUP(A3972,Sheet2!$A$2:$C$250,3)</f>
        <v>9039</v>
      </c>
      <c r="C3972" t="str">
        <f>VLOOKUP(A3972,Sheet2!$A$2:$C$250,2)</f>
        <v>Southeast</v>
      </c>
      <c r="D3972" t="s">
        <v>4039</v>
      </c>
      <c r="E3972" t="s">
        <v>1500</v>
      </c>
      <c r="F3972">
        <v>2720</v>
      </c>
    </row>
    <row r="3973" spans="1:6">
      <c r="A3973" t="s">
        <v>3557</v>
      </c>
      <c r="B3973">
        <f>VLOOKUP(A3973,Sheet2!$A$2:$C$250,3)</f>
        <v>9039</v>
      </c>
      <c r="C3973" t="str">
        <f>VLOOKUP(A3973,Sheet2!$A$2:$C$250,2)</f>
        <v>Southeast</v>
      </c>
      <c r="D3973" t="s">
        <v>4149</v>
      </c>
      <c r="E3973" t="s">
        <v>1500</v>
      </c>
      <c r="F3973">
        <v>2770</v>
      </c>
    </row>
    <row r="3974" spans="1:6">
      <c r="A3974" t="s">
        <v>3557</v>
      </c>
      <c r="B3974">
        <f>VLOOKUP(A3974,Sheet2!$A$2:$C$250,3)</f>
        <v>9039</v>
      </c>
      <c r="C3974" t="str">
        <f>VLOOKUP(A3974,Sheet2!$A$2:$C$250,2)</f>
        <v>Southeast</v>
      </c>
      <c r="D3974" t="s">
        <v>4045</v>
      </c>
      <c r="E3974" t="s">
        <v>1500</v>
      </c>
      <c r="F3974">
        <v>2800</v>
      </c>
    </row>
    <row r="3975" spans="1:6">
      <c r="A3975" t="s">
        <v>3557</v>
      </c>
      <c r="B3975">
        <f>VLOOKUP(A3975,Sheet2!$A$2:$C$250,3)</f>
        <v>9039</v>
      </c>
      <c r="C3975" t="str">
        <f>VLOOKUP(A3975,Sheet2!$A$2:$C$250,2)</f>
        <v>Southeast</v>
      </c>
      <c r="D3975" t="s">
        <v>4140</v>
      </c>
      <c r="E3975" t="s">
        <v>1500</v>
      </c>
      <c r="F3975">
        <v>2904</v>
      </c>
    </row>
    <row r="3976" spans="1:6">
      <c r="A3976" t="s">
        <v>3557</v>
      </c>
      <c r="B3976">
        <f>VLOOKUP(A3976,Sheet2!$A$2:$C$250,3)</f>
        <v>9039</v>
      </c>
      <c r="C3976" t="str">
        <f>VLOOKUP(A3976,Sheet2!$A$2:$C$250,2)</f>
        <v>Southeast</v>
      </c>
      <c r="D3976" t="s">
        <v>4037</v>
      </c>
      <c r="E3976" t="s">
        <v>1500</v>
      </c>
      <c r="F3976">
        <v>3000</v>
      </c>
    </row>
    <row r="3977" spans="1:6">
      <c r="A3977" t="s">
        <v>3557</v>
      </c>
      <c r="B3977">
        <f>VLOOKUP(A3977,Sheet2!$A$2:$C$250,3)</f>
        <v>9039</v>
      </c>
      <c r="C3977" t="str">
        <f>VLOOKUP(A3977,Sheet2!$A$2:$C$250,2)</f>
        <v>Southeast</v>
      </c>
      <c r="D3977" t="s">
        <v>4085</v>
      </c>
      <c r="E3977" t="s">
        <v>1500</v>
      </c>
      <c r="F3977">
        <v>3000</v>
      </c>
    </row>
    <row r="3978" spans="1:6">
      <c r="A3978" t="s">
        <v>3557</v>
      </c>
      <c r="B3978">
        <f>VLOOKUP(A3978,Sheet2!$A$2:$C$250,3)</f>
        <v>9039</v>
      </c>
      <c r="C3978" t="str">
        <f>VLOOKUP(A3978,Sheet2!$A$2:$C$250,2)</f>
        <v>Southeast</v>
      </c>
      <c r="D3978" t="s">
        <v>4151</v>
      </c>
      <c r="E3978" t="s">
        <v>1500</v>
      </c>
      <c r="F3978">
        <v>3042</v>
      </c>
    </row>
    <row r="3979" spans="1:6">
      <c r="A3979" t="s">
        <v>3557</v>
      </c>
      <c r="B3979">
        <f>VLOOKUP(A3979,Sheet2!$A$2:$C$250,3)</f>
        <v>9039</v>
      </c>
      <c r="C3979" t="str">
        <f>VLOOKUP(A3979,Sheet2!$A$2:$C$250,2)</f>
        <v>Southeast</v>
      </c>
      <c r="D3979" t="s">
        <v>4114</v>
      </c>
      <c r="E3979" t="s">
        <v>1500</v>
      </c>
      <c r="F3979">
        <v>3255</v>
      </c>
    </row>
    <row r="3980" spans="1:6">
      <c r="A3980" t="s">
        <v>3557</v>
      </c>
      <c r="B3980">
        <f>VLOOKUP(A3980,Sheet2!$A$2:$C$250,3)</f>
        <v>9039</v>
      </c>
      <c r="C3980" t="str">
        <f>VLOOKUP(A3980,Sheet2!$A$2:$C$250,2)</f>
        <v>Southeast</v>
      </c>
      <c r="D3980" t="s">
        <v>4063</v>
      </c>
      <c r="E3980" t="s">
        <v>1500</v>
      </c>
      <c r="F3980">
        <v>3264</v>
      </c>
    </row>
    <row r="3981" spans="1:6">
      <c r="A3981" t="s">
        <v>3557</v>
      </c>
      <c r="B3981">
        <f>VLOOKUP(A3981,Sheet2!$A$2:$C$250,3)</f>
        <v>9039</v>
      </c>
      <c r="C3981" t="str">
        <f>VLOOKUP(A3981,Sheet2!$A$2:$C$250,2)</f>
        <v>Southeast</v>
      </c>
      <c r="D3981" t="s">
        <v>4205</v>
      </c>
      <c r="E3981" t="s">
        <v>1500</v>
      </c>
      <c r="F3981">
        <v>3312</v>
      </c>
    </row>
    <row r="3982" spans="1:6">
      <c r="A3982" t="s">
        <v>3557</v>
      </c>
      <c r="B3982">
        <f>VLOOKUP(A3982,Sheet2!$A$2:$C$250,3)</f>
        <v>9039</v>
      </c>
      <c r="C3982" t="str">
        <f>VLOOKUP(A3982,Sheet2!$A$2:$C$250,2)</f>
        <v>Southeast</v>
      </c>
      <c r="D3982" t="s">
        <v>4090</v>
      </c>
      <c r="E3982" t="s">
        <v>1500</v>
      </c>
      <c r="F3982">
        <v>3436</v>
      </c>
    </row>
    <row r="3983" spans="1:6">
      <c r="A3983" t="s">
        <v>3557</v>
      </c>
      <c r="B3983">
        <f>VLOOKUP(A3983,Sheet2!$A$2:$C$250,3)</f>
        <v>9039</v>
      </c>
      <c r="C3983" t="str">
        <f>VLOOKUP(A3983,Sheet2!$A$2:$C$250,2)</f>
        <v>Southeast</v>
      </c>
      <c r="D3983" t="s">
        <v>4184</v>
      </c>
      <c r="E3983" t="s">
        <v>1500</v>
      </c>
      <c r="F3983">
        <v>3456</v>
      </c>
    </row>
    <row r="3984" spans="1:6">
      <c r="A3984" t="s">
        <v>3557</v>
      </c>
      <c r="B3984">
        <f>VLOOKUP(A3984,Sheet2!$A$2:$C$250,3)</f>
        <v>9039</v>
      </c>
      <c r="C3984" t="str">
        <f>VLOOKUP(A3984,Sheet2!$A$2:$C$250,2)</f>
        <v>Southeast</v>
      </c>
      <c r="D3984" t="s">
        <v>4041</v>
      </c>
      <c r="E3984" t="s">
        <v>1500</v>
      </c>
      <c r="F3984">
        <v>3510</v>
      </c>
    </row>
    <row r="3985" spans="1:6">
      <c r="A3985" t="s">
        <v>3557</v>
      </c>
      <c r="B3985">
        <f>VLOOKUP(A3985,Sheet2!$A$2:$C$250,3)</f>
        <v>9039</v>
      </c>
      <c r="C3985" t="str">
        <f>VLOOKUP(A3985,Sheet2!$A$2:$C$250,2)</f>
        <v>Southeast</v>
      </c>
      <c r="D3985" t="s">
        <v>4212</v>
      </c>
      <c r="E3985" t="s">
        <v>1500</v>
      </c>
      <c r="F3985">
        <v>3544</v>
      </c>
    </row>
    <row r="3986" spans="1:6">
      <c r="A3986" t="s">
        <v>3557</v>
      </c>
      <c r="B3986">
        <f>VLOOKUP(A3986,Sheet2!$A$2:$C$250,3)</f>
        <v>9039</v>
      </c>
      <c r="C3986" t="str">
        <f>VLOOKUP(A3986,Sheet2!$A$2:$C$250,2)</f>
        <v>Southeast</v>
      </c>
      <c r="D3986" t="s">
        <v>4102</v>
      </c>
      <c r="E3986" t="s">
        <v>1500</v>
      </c>
      <c r="F3986">
        <v>3583</v>
      </c>
    </row>
    <row r="3987" spans="1:6">
      <c r="A3987" t="s">
        <v>3557</v>
      </c>
      <c r="B3987">
        <f>VLOOKUP(A3987,Sheet2!$A$2:$C$250,3)</f>
        <v>9039</v>
      </c>
      <c r="C3987" t="str">
        <f>VLOOKUP(A3987,Sheet2!$A$2:$C$250,2)</f>
        <v>Southeast</v>
      </c>
      <c r="D3987" t="s">
        <v>4133</v>
      </c>
      <c r="E3987" t="s">
        <v>1500</v>
      </c>
      <c r="F3987">
        <v>3640</v>
      </c>
    </row>
    <row r="3988" spans="1:6">
      <c r="A3988" t="s">
        <v>3557</v>
      </c>
      <c r="B3988">
        <f>VLOOKUP(A3988,Sheet2!$A$2:$C$250,3)</f>
        <v>9039</v>
      </c>
      <c r="C3988" t="str">
        <f>VLOOKUP(A3988,Sheet2!$A$2:$C$250,2)</f>
        <v>Southeast</v>
      </c>
      <c r="D3988" t="s">
        <v>4088</v>
      </c>
      <c r="E3988" t="s">
        <v>1500</v>
      </c>
      <c r="F3988">
        <v>3732</v>
      </c>
    </row>
    <row r="3989" spans="1:6">
      <c r="A3989" t="s">
        <v>3557</v>
      </c>
      <c r="B3989">
        <f>VLOOKUP(A3989,Sheet2!$A$2:$C$250,3)</f>
        <v>9039</v>
      </c>
      <c r="C3989" t="str">
        <f>VLOOKUP(A3989,Sheet2!$A$2:$C$250,2)</f>
        <v>Southeast</v>
      </c>
      <c r="D3989" t="s">
        <v>4157</v>
      </c>
      <c r="E3989" t="s">
        <v>1500</v>
      </c>
      <c r="F3989">
        <v>3732</v>
      </c>
    </row>
    <row r="3990" spans="1:6">
      <c r="A3990" t="s">
        <v>3557</v>
      </c>
      <c r="B3990">
        <f>VLOOKUP(A3990,Sheet2!$A$2:$C$250,3)</f>
        <v>9039</v>
      </c>
      <c r="C3990" t="str">
        <f>VLOOKUP(A3990,Sheet2!$A$2:$C$250,2)</f>
        <v>Southeast</v>
      </c>
      <c r="D3990" t="s">
        <v>4099</v>
      </c>
      <c r="E3990" t="s">
        <v>1500</v>
      </c>
      <c r="F3990">
        <v>3840</v>
      </c>
    </row>
    <row r="3991" spans="1:6">
      <c r="A3991" t="s">
        <v>3557</v>
      </c>
      <c r="B3991">
        <f>VLOOKUP(A3991,Sheet2!$A$2:$C$250,3)</f>
        <v>9039</v>
      </c>
      <c r="C3991" t="str">
        <f>VLOOKUP(A3991,Sheet2!$A$2:$C$250,2)</f>
        <v>Southeast</v>
      </c>
      <c r="D3991" t="s">
        <v>4136</v>
      </c>
      <c r="E3991" t="s">
        <v>1500</v>
      </c>
      <c r="F3991">
        <v>3840</v>
      </c>
    </row>
    <row r="3992" spans="1:6">
      <c r="A3992" t="s">
        <v>3557</v>
      </c>
      <c r="B3992">
        <f>VLOOKUP(A3992,Sheet2!$A$2:$C$250,3)</f>
        <v>9039</v>
      </c>
      <c r="C3992" t="str">
        <f>VLOOKUP(A3992,Sheet2!$A$2:$C$250,2)</f>
        <v>Southeast</v>
      </c>
      <c r="D3992" t="s">
        <v>4176</v>
      </c>
      <c r="E3992" t="s">
        <v>1500</v>
      </c>
      <c r="F3992">
        <v>3945</v>
      </c>
    </row>
    <row r="3993" spans="1:6">
      <c r="A3993" t="s">
        <v>3557</v>
      </c>
      <c r="B3993">
        <f>VLOOKUP(A3993,Sheet2!$A$2:$C$250,3)</f>
        <v>9039</v>
      </c>
      <c r="C3993" t="str">
        <f>VLOOKUP(A3993,Sheet2!$A$2:$C$250,2)</f>
        <v>Southeast</v>
      </c>
      <c r="D3993" t="s">
        <v>4165</v>
      </c>
      <c r="E3993" t="s">
        <v>1500</v>
      </c>
      <c r="F3993">
        <v>3984</v>
      </c>
    </row>
    <row r="3994" spans="1:6">
      <c r="A3994" t="s">
        <v>3557</v>
      </c>
      <c r="B3994">
        <f>VLOOKUP(A3994,Sheet2!$A$2:$C$250,3)</f>
        <v>9039</v>
      </c>
      <c r="C3994" t="str">
        <f>VLOOKUP(A3994,Sheet2!$A$2:$C$250,2)</f>
        <v>Southeast</v>
      </c>
      <c r="D3994" t="s">
        <v>4169</v>
      </c>
      <c r="E3994" t="s">
        <v>1500</v>
      </c>
      <c r="F3994">
        <v>4000</v>
      </c>
    </row>
    <row r="3995" spans="1:6">
      <c r="A3995" t="s">
        <v>3557</v>
      </c>
      <c r="B3995">
        <f>VLOOKUP(A3995,Sheet2!$A$2:$C$250,3)</f>
        <v>9039</v>
      </c>
      <c r="C3995" t="str">
        <f>VLOOKUP(A3995,Sheet2!$A$2:$C$250,2)</f>
        <v>Southeast</v>
      </c>
      <c r="D3995" t="s">
        <v>4186</v>
      </c>
      <c r="E3995" t="s">
        <v>1500</v>
      </c>
      <c r="F3995">
        <v>4048</v>
      </c>
    </row>
    <row r="3996" spans="1:6">
      <c r="A3996" t="s">
        <v>3557</v>
      </c>
      <c r="B3996">
        <f>VLOOKUP(A3996,Sheet2!$A$2:$C$250,3)</f>
        <v>9039</v>
      </c>
      <c r="C3996" t="str">
        <f>VLOOKUP(A3996,Sheet2!$A$2:$C$250,2)</f>
        <v>Southeast</v>
      </c>
      <c r="D3996" t="s">
        <v>4142</v>
      </c>
      <c r="E3996" t="s">
        <v>1500</v>
      </c>
      <c r="F3996">
        <v>4054</v>
      </c>
    </row>
    <row r="3997" spans="1:6">
      <c r="A3997" t="s">
        <v>3557</v>
      </c>
      <c r="B3997">
        <f>VLOOKUP(A3997,Sheet2!$A$2:$C$250,3)</f>
        <v>9039</v>
      </c>
      <c r="C3997" t="str">
        <f>VLOOKUP(A3997,Sheet2!$A$2:$C$250,2)</f>
        <v>Southeast</v>
      </c>
      <c r="D3997" t="s">
        <v>4175</v>
      </c>
      <c r="E3997" t="s">
        <v>1500</v>
      </c>
      <c r="F3997">
        <v>4066</v>
      </c>
    </row>
    <row r="3998" spans="1:6">
      <c r="A3998" t="s">
        <v>3557</v>
      </c>
      <c r="B3998">
        <f>VLOOKUP(A3998,Sheet2!$A$2:$C$250,3)</f>
        <v>9039</v>
      </c>
      <c r="C3998" t="str">
        <f>VLOOKUP(A3998,Sheet2!$A$2:$C$250,2)</f>
        <v>Southeast</v>
      </c>
      <c r="D3998" t="s">
        <v>4017</v>
      </c>
      <c r="E3998" t="s">
        <v>1500</v>
      </c>
      <c r="F3998">
        <v>4080</v>
      </c>
    </row>
    <row r="3999" spans="1:6">
      <c r="A3999" t="s">
        <v>3557</v>
      </c>
      <c r="B3999">
        <f>VLOOKUP(A3999,Sheet2!$A$2:$C$250,3)</f>
        <v>9039</v>
      </c>
      <c r="C3999" t="str">
        <f>VLOOKUP(A3999,Sheet2!$A$2:$C$250,2)</f>
        <v>Southeast</v>
      </c>
      <c r="D3999" t="s">
        <v>4144</v>
      </c>
      <c r="E3999" t="s">
        <v>1500</v>
      </c>
      <c r="F3999">
        <v>4200</v>
      </c>
    </row>
    <row r="4000" spans="1:6">
      <c r="A4000" t="s">
        <v>3557</v>
      </c>
      <c r="B4000">
        <f>VLOOKUP(A4000,Sheet2!$A$2:$C$250,3)</f>
        <v>9039</v>
      </c>
      <c r="C4000" t="str">
        <f>VLOOKUP(A4000,Sheet2!$A$2:$C$250,2)</f>
        <v>Southeast</v>
      </c>
      <c r="D4000" t="s">
        <v>4179</v>
      </c>
      <c r="E4000" t="s">
        <v>1500</v>
      </c>
      <c r="F4000">
        <v>4200</v>
      </c>
    </row>
    <row r="4001" spans="1:6">
      <c r="A4001" t="s">
        <v>3557</v>
      </c>
      <c r="B4001">
        <f>VLOOKUP(A4001,Sheet2!$A$2:$C$250,3)</f>
        <v>9039</v>
      </c>
      <c r="C4001" t="str">
        <f>VLOOKUP(A4001,Sheet2!$A$2:$C$250,2)</f>
        <v>Southeast</v>
      </c>
      <c r="D4001" t="s">
        <v>4057</v>
      </c>
      <c r="E4001" t="s">
        <v>1500</v>
      </c>
      <c r="F4001">
        <v>4300</v>
      </c>
    </row>
    <row r="4002" spans="1:6">
      <c r="A4002" t="s">
        <v>3557</v>
      </c>
      <c r="B4002">
        <f>VLOOKUP(A4002,Sheet2!$A$2:$C$250,3)</f>
        <v>9039</v>
      </c>
      <c r="C4002" t="str">
        <f>VLOOKUP(A4002,Sheet2!$A$2:$C$250,2)</f>
        <v>Southeast</v>
      </c>
      <c r="D4002" t="s">
        <v>4208</v>
      </c>
      <c r="E4002" t="s">
        <v>1500</v>
      </c>
      <c r="F4002">
        <v>4311</v>
      </c>
    </row>
    <row r="4003" spans="1:6">
      <c r="A4003" t="s">
        <v>3557</v>
      </c>
      <c r="B4003">
        <f>VLOOKUP(A4003,Sheet2!$A$2:$C$250,3)</f>
        <v>9039</v>
      </c>
      <c r="C4003" t="str">
        <f>VLOOKUP(A4003,Sheet2!$A$2:$C$250,2)</f>
        <v>Southeast</v>
      </c>
      <c r="D4003" t="s">
        <v>4150</v>
      </c>
      <c r="E4003" t="s">
        <v>1500</v>
      </c>
      <c r="F4003">
        <v>4352</v>
      </c>
    </row>
    <row r="4004" spans="1:6">
      <c r="A4004" t="s">
        <v>3557</v>
      </c>
      <c r="B4004">
        <f>VLOOKUP(A4004,Sheet2!$A$2:$C$250,3)</f>
        <v>9039</v>
      </c>
      <c r="C4004" t="str">
        <f>VLOOKUP(A4004,Sheet2!$A$2:$C$250,2)</f>
        <v>Southeast</v>
      </c>
      <c r="D4004" t="s">
        <v>4130</v>
      </c>
      <c r="E4004" t="s">
        <v>1500</v>
      </c>
      <c r="F4004">
        <v>4370</v>
      </c>
    </row>
    <row r="4005" spans="1:6">
      <c r="A4005" t="s">
        <v>3557</v>
      </c>
      <c r="B4005">
        <f>VLOOKUP(A4005,Sheet2!$A$2:$C$250,3)</f>
        <v>9039</v>
      </c>
      <c r="C4005" t="str">
        <f>VLOOKUP(A4005,Sheet2!$A$2:$C$250,2)</f>
        <v>Southeast</v>
      </c>
      <c r="D4005" t="s">
        <v>4215</v>
      </c>
      <c r="E4005" t="s">
        <v>1500</v>
      </c>
      <c r="F4005">
        <v>4382</v>
      </c>
    </row>
    <row r="4006" spans="1:6">
      <c r="A4006" t="s">
        <v>3557</v>
      </c>
      <c r="B4006">
        <f>VLOOKUP(A4006,Sheet2!$A$2:$C$250,3)</f>
        <v>9039</v>
      </c>
      <c r="C4006" t="str">
        <f>VLOOKUP(A4006,Sheet2!$A$2:$C$250,2)</f>
        <v>Southeast</v>
      </c>
      <c r="D4006" t="s">
        <v>4225</v>
      </c>
      <c r="E4006" t="s">
        <v>1500</v>
      </c>
      <c r="F4006">
        <v>4390</v>
      </c>
    </row>
    <row r="4007" spans="1:6">
      <c r="A4007" t="s">
        <v>3557</v>
      </c>
      <c r="B4007">
        <f>VLOOKUP(A4007,Sheet2!$A$2:$C$250,3)</f>
        <v>9039</v>
      </c>
      <c r="C4007" t="str">
        <f>VLOOKUP(A4007,Sheet2!$A$2:$C$250,2)</f>
        <v>Southeast</v>
      </c>
      <c r="D4007" t="s">
        <v>4137</v>
      </c>
      <c r="E4007" t="s">
        <v>1500</v>
      </c>
      <c r="F4007">
        <v>4400</v>
      </c>
    </row>
    <row r="4008" spans="1:6">
      <c r="A4008" t="s">
        <v>3557</v>
      </c>
      <c r="B4008">
        <f>VLOOKUP(A4008,Sheet2!$A$2:$C$250,3)</f>
        <v>9039</v>
      </c>
      <c r="C4008" t="str">
        <f>VLOOKUP(A4008,Sheet2!$A$2:$C$250,2)</f>
        <v>Southeast</v>
      </c>
      <c r="D4008" t="s">
        <v>4158</v>
      </c>
      <c r="E4008" t="s">
        <v>1500</v>
      </c>
      <c r="F4008">
        <v>4409</v>
      </c>
    </row>
    <row r="4009" spans="1:6">
      <c r="A4009" t="s">
        <v>3557</v>
      </c>
      <c r="B4009">
        <f>VLOOKUP(A4009,Sheet2!$A$2:$C$250,3)</f>
        <v>9039</v>
      </c>
      <c r="C4009" t="str">
        <f>VLOOKUP(A4009,Sheet2!$A$2:$C$250,2)</f>
        <v>Southeast</v>
      </c>
      <c r="D4009" t="s">
        <v>4152</v>
      </c>
      <c r="E4009" t="s">
        <v>1500</v>
      </c>
      <c r="F4009">
        <v>4473</v>
      </c>
    </row>
    <row r="4010" spans="1:6">
      <c r="A4010" t="s">
        <v>3557</v>
      </c>
      <c r="B4010">
        <f>VLOOKUP(A4010,Sheet2!$A$2:$C$250,3)</f>
        <v>9039</v>
      </c>
      <c r="C4010" t="str">
        <f>VLOOKUP(A4010,Sheet2!$A$2:$C$250,2)</f>
        <v>Southeast</v>
      </c>
      <c r="D4010" t="s">
        <v>4161</v>
      </c>
      <c r="E4010" t="s">
        <v>1500</v>
      </c>
      <c r="F4010">
        <v>4560</v>
      </c>
    </row>
    <row r="4011" spans="1:6">
      <c r="A4011" t="s">
        <v>3557</v>
      </c>
      <c r="B4011">
        <f>VLOOKUP(A4011,Sheet2!$A$2:$C$250,3)</f>
        <v>9039</v>
      </c>
      <c r="C4011" t="str">
        <f>VLOOKUP(A4011,Sheet2!$A$2:$C$250,2)</f>
        <v>Southeast</v>
      </c>
      <c r="D4011" t="s">
        <v>4162</v>
      </c>
      <c r="E4011" t="s">
        <v>1500</v>
      </c>
      <c r="F4011">
        <v>4560</v>
      </c>
    </row>
    <row r="4012" spans="1:6">
      <c r="A4012" t="s">
        <v>3557</v>
      </c>
      <c r="B4012">
        <f>VLOOKUP(A4012,Sheet2!$A$2:$C$250,3)</f>
        <v>9039</v>
      </c>
      <c r="C4012" t="str">
        <f>VLOOKUP(A4012,Sheet2!$A$2:$C$250,2)</f>
        <v>Southeast</v>
      </c>
      <c r="D4012" t="s">
        <v>4035</v>
      </c>
      <c r="E4012" t="s">
        <v>1500</v>
      </c>
      <c r="F4012">
        <v>4565</v>
      </c>
    </row>
    <row r="4013" spans="1:6">
      <c r="A4013" t="s">
        <v>3557</v>
      </c>
      <c r="B4013">
        <f>VLOOKUP(A4013,Sheet2!$A$2:$C$250,3)</f>
        <v>9039</v>
      </c>
      <c r="C4013" t="str">
        <f>VLOOKUP(A4013,Sheet2!$A$2:$C$250,2)</f>
        <v>Southeast</v>
      </c>
      <c r="D4013" t="s">
        <v>4174</v>
      </c>
      <c r="E4013" t="s">
        <v>1500</v>
      </c>
      <c r="F4013">
        <v>4608</v>
      </c>
    </row>
    <row r="4014" spans="1:6">
      <c r="A4014" t="s">
        <v>3557</v>
      </c>
      <c r="B4014">
        <f>VLOOKUP(A4014,Sheet2!$A$2:$C$250,3)</f>
        <v>9039</v>
      </c>
      <c r="C4014" t="str">
        <f>VLOOKUP(A4014,Sheet2!$A$2:$C$250,2)</f>
        <v>Southeast</v>
      </c>
      <c r="D4014" t="s">
        <v>4056</v>
      </c>
      <c r="E4014" t="s">
        <v>1500</v>
      </c>
      <c r="F4014">
        <v>4640</v>
      </c>
    </row>
    <row r="4015" spans="1:6">
      <c r="A4015" t="s">
        <v>3557</v>
      </c>
      <c r="B4015">
        <f>VLOOKUP(A4015,Sheet2!$A$2:$C$250,3)</f>
        <v>9039</v>
      </c>
      <c r="C4015" t="str">
        <f>VLOOKUP(A4015,Sheet2!$A$2:$C$250,2)</f>
        <v>Southeast</v>
      </c>
      <c r="D4015" t="s">
        <v>4121</v>
      </c>
      <c r="E4015" t="s">
        <v>1500</v>
      </c>
      <c r="F4015">
        <v>4640</v>
      </c>
    </row>
    <row r="4016" spans="1:6">
      <c r="A4016" t="s">
        <v>3557</v>
      </c>
      <c r="B4016">
        <f>VLOOKUP(A4016,Sheet2!$A$2:$C$250,3)</f>
        <v>9039</v>
      </c>
      <c r="C4016" t="str">
        <f>VLOOKUP(A4016,Sheet2!$A$2:$C$250,2)</f>
        <v>Southeast</v>
      </c>
      <c r="D4016" t="s">
        <v>4220</v>
      </c>
      <c r="E4016" t="s">
        <v>1500</v>
      </c>
      <c r="F4016">
        <v>4695</v>
      </c>
    </row>
    <row r="4017" spans="1:6">
      <c r="A4017" t="s">
        <v>3557</v>
      </c>
      <c r="B4017">
        <f>VLOOKUP(A4017,Sheet2!$A$2:$C$250,3)</f>
        <v>9039</v>
      </c>
      <c r="C4017" t="str">
        <f>VLOOKUP(A4017,Sheet2!$A$2:$C$250,2)</f>
        <v>Southeast</v>
      </c>
      <c r="D4017" t="s">
        <v>4093</v>
      </c>
      <c r="E4017" t="s">
        <v>1500</v>
      </c>
      <c r="F4017">
        <v>4712</v>
      </c>
    </row>
    <row r="4018" spans="1:6">
      <c r="A4018" t="s">
        <v>3557</v>
      </c>
      <c r="B4018">
        <f>VLOOKUP(A4018,Sheet2!$A$2:$C$250,3)</f>
        <v>9039</v>
      </c>
      <c r="C4018" t="str">
        <f>VLOOKUP(A4018,Sheet2!$A$2:$C$250,2)</f>
        <v>Southeast</v>
      </c>
      <c r="D4018" t="s">
        <v>4218</v>
      </c>
      <c r="E4018" t="s">
        <v>1500</v>
      </c>
      <c r="F4018">
        <v>4790</v>
      </c>
    </row>
    <row r="4019" spans="1:6">
      <c r="A4019" t="s">
        <v>3557</v>
      </c>
      <c r="B4019">
        <f>VLOOKUP(A4019,Sheet2!$A$2:$C$250,3)</f>
        <v>9039</v>
      </c>
      <c r="C4019" t="str">
        <f>VLOOKUP(A4019,Sheet2!$A$2:$C$250,2)</f>
        <v>Southeast</v>
      </c>
      <c r="D4019" t="s">
        <v>4149</v>
      </c>
      <c r="E4019" t="s">
        <v>1500</v>
      </c>
      <c r="F4019">
        <v>4804</v>
      </c>
    </row>
    <row r="4020" spans="1:6">
      <c r="A4020" t="s">
        <v>3557</v>
      </c>
      <c r="B4020">
        <f>VLOOKUP(A4020,Sheet2!$A$2:$C$250,3)</f>
        <v>9039</v>
      </c>
      <c r="C4020" t="str">
        <f>VLOOKUP(A4020,Sheet2!$A$2:$C$250,2)</f>
        <v>Southeast</v>
      </c>
      <c r="D4020" t="s">
        <v>4040</v>
      </c>
      <c r="E4020" t="s">
        <v>1500</v>
      </c>
      <c r="F4020">
        <v>4900</v>
      </c>
    </row>
    <row r="4021" spans="1:6">
      <c r="A4021" t="s">
        <v>3557</v>
      </c>
      <c r="B4021">
        <f>VLOOKUP(A4021,Sheet2!$A$2:$C$250,3)</f>
        <v>9039</v>
      </c>
      <c r="C4021" t="str">
        <f>VLOOKUP(A4021,Sheet2!$A$2:$C$250,2)</f>
        <v>Southeast</v>
      </c>
      <c r="D4021" t="s">
        <v>4145</v>
      </c>
      <c r="E4021" t="s">
        <v>1500</v>
      </c>
      <c r="F4021">
        <v>5000</v>
      </c>
    </row>
    <row r="4022" spans="1:6">
      <c r="A4022" t="s">
        <v>3557</v>
      </c>
      <c r="B4022">
        <f>VLOOKUP(A4022,Sheet2!$A$2:$C$250,3)</f>
        <v>9039</v>
      </c>
      <c r="C4022" t="str">
        <f>VLOOKUP(A4022,Sheet2!$A$2:$C$250,2)</f>
        <v>Southeast</v>
      </c>
      <c r="D4022" t="s">
        <v>4181</v>
      </c>
      <c r="E4022" t="s">
        <v>1500</v>
      </c>
      <c r="F4022">
        <v>5011</v>
      </c>
    </row>
    <row r="4023" spans="1:6">
      <c r="A4023" t="s">
        <v>3557</v>
      </c>
      <c r="B4023">
        <f>VLOOKUP(A4023,Sheet2!$A$2:$C$250,3)</f>
        <v>9039</v>
      </c>
      <c r="C4023" t="str">
        <f>VLOOKUP(A4023,Sheet2!$A$2:$C$250,2)</f>
        <v>Southeast</v>
      </c>
      <c r="D4023" t="s">
        <v>4187</v>
      </c>
      <c r="E4023" t="s">
        <v>1500</v>
      </c>
      <c r="F4023">
        <v>5040</v>
      </c>
    </row>
    <row r="4024" spans="1:6">
      <c r="A4024" t="s">
        <v>3557</v>
      </c>
      <c r="B4024">
        <f>VLOOKUP(A4024,Sheet2!$A$2:$C$250,3)</f>
        <v>9039</v>
      </c>
      <c r="C4024" t="str">
        <f>VLOOKUP(A4024,Sheet2!$A$2:$C$250,2)</f>
        <v>Southeast</v>
      </c>
      <c r="D4024" t="s">
        <v>4153</v>
      </c>
      <c r="E4024" t="s">
        <v>1500</v>
      </c>
      <c r="F4024">
        <v>5220</v>
      </c>
    </row>
    <row r="4025" spans="1:6">
      <c r="A4025" t="s">
        <v>3557</v>
      </c>
      <c r="B4025">
        <f>VLOOKUP(A4025,Sheet2!$A$2:$C$250,3)</f>
        <v>9039</v>
      </c>
      <c r="C4025" t="str">
        <f>VLOOKUP(A4025,Sheet2!$A$2:$C$250,2)</f>
        <v>Southeast</v>
      </c>
      <c r="D4025" t="s">
        <v>4239</v>
      </c>
      <c r="E4025" t="s">
        <v>1500</v>
      </c>
      <c r="F4025">
        <v>5220</v>
      </c>
    </row>
    <row r="4026" spans="1:6">
      <c r="A4026" t="s">
        <v>3557</v>
      </c>
      <c r="B4026">
        <f>VLOOKUP(A4026,Sheet2!$A$2:$C$250,3)</f>
        <v>9039</v>
      </c>
      <c r="C4026" t="str">
        <f>VLOOKUP(A4026,Sheet2!$A$2:$C$250,2)</f>
        <v>Southeast</v>
      </c>
      <c r="D4026" t="s">
        <v>4093</v>
      </c>
      <c r="E4026" t="s">
        <v>1500</v>
      </c>
      <c r="F4026">
        <v>5248</v>
      </c>
    </row>
    <row r="4027" spans="1:6">
      <c r="A4027" t="s">
        <v>3557</v>
      </c>
      <c r="B4027">
        <f>VLOOKUP(A4027,Sheet2!$A$2:$C$250,3)</f>
        <v>9039</v>
      </c>
      <c r="C4027" t="str">
        <f>VLOOKUP(A4027,Sheet2!$A$2:$C$250,2)</f>
        <v>Southeast</v>
      </c>
      <c r="D4027" t="s">
        <v>4173</v>
      </c>
      <c r="E4027" t="s">
        <v>1500</v>
      </c>
      <c r="F4027">
        <v>5298</v>
      </c>
    </row>
    <row r="4028" spans="1:6">
      <c r="A4028" t="s">
        <v>3557</v>
      </c>
      <c r="B4028">
        <f>VLOOKUP(A4028,Sheet2!$A$2:$C$250,3)</f>
        <v>9039</v>
      </c>
      <c r="C4028" t="str">
        <f>VLOOKUP(A4028,Sheet2!$A$2:$C$250,2)</f>
        <v>Southeast</v>
      </c>
      <c r="D4028" t="s">
        <v>4190</v>
      </c>
      <c r="E4028" t="s">
        <v>1500</v>
      </c>
      <c r="F4028">
        <v>5400</v>
      </c>
    </row>
    <row r="4029" spans="1:6">
      <c r="A4029" t="s">
        <v>3557</v>
      </c>
      <c r="B4029">
        <f>VLOOKUP(A4029,Sheet2!$A$2:$C$250,3)</f>
        <v>9039</v>
      </c>
      <c r="C4029" t="str">
        <f>VLOOKUP(A4029,Sheet2!$A$2:$C$250,2)</f>
        <v>Southeast</v>
      </c>
      <c r="D4029" t="s">
        <v>4193</v>
      </c>
      <c r="E4029" t="s">
        <v>1500</v>
      </c>
      <c r="F4029">
        <v>5440</v>
      </c>
    </row>
    <row r="4030" spans="1:6">
      <c r="A4030" t="s">
        <v>3557</v>
      </c>
      <c r="B4030">
        <f>VLOOKUP(A4030,Sheet2!$A$2:$C$250,3)</f>
        <v>9039</v>
      </c>
      <c r="C4030" t="str">
        <f>VLOOKUP(A4030,Sheet2!$A$2:$C$250,2)</f>
        <v>Southeast</v>
      </c>
      <c r="D4030" t="s">
        <v>4101</v>
      </c>
      <c r="E4030" t="s">
        <v>1500</v>
      </c>
      <c r="F4030">
        <v>5600</v>
      </c>
    </row>
    <row r="4031" spans="1:6">
      <c r="A4031" t="s">
        <v>3557</v>
      </c>
      <c r="B4031">
        <f>VLOOKUP(A4031,Sheet2!$A$2:$C$250,3)</f>
        <v>9039</v>
      </c>
      <c r="C4031" t="str">
        <f>VLOOKUP(A4031,Sheet2!$A$2:$C$250,2)</f>
        <v>Southeast</v>
      </c>
      <c r="D4031" t="s">
        <v>4103</v>
      </c>
      <c r="E4031" t="s">
        <v>1500</v>
      </c>
      <c r="F4031">
        <v>5624</v>
      </c>
    </row>
    <row r="4032" spans="1:6">
      <c r="A4032" t="s">
        <v>3557</v>
      </c>
      <c r="B4032">
        <f>VLOOKUP(A4032,Sheet2!$A$2:$C$250,3)</f>
        <v>9039</v>
      </c>
      <c r="C4032" t="str">
        <f>VLOOKUP(A4032,Sheet2!$A$2:$C$250,2)</f>
        <v>Southeast</v>
      </c>
      <c r="D4032" t="s">
        <v>4194</v>
      </c>
      <c r="E4032" t="s">
        <v>1500</v>
      </c>
      <c r="F4032">
        <v>5642</v>
      </c>
    </row>
    <row r="4033" spans="1:11">
      <c r="A4033" t="s">
        <v>3557</v>
      </c>
      <c r="B4033">
        <f>VLOOKUP(A4033,Sheet2!$A$2:$C$250,3)</f>
        <v>9039</v>
      </c>
      <c r="C4033" t="str">
        <f>VLOOKUP(A4033,Sheet2!$A$2:$C$250,2)</f>
        <v>Southeast</v>
      </c>
      <c r="D4033" t="s">
        <v>4090</v>
      </c>
      <c r="E4033" t="s">
        <v>1500</v>
      </c>
      <c r="F4033">
        <v>5740</v>
      </c>
    </row>
    <row r="4034" spans="1:11">
      <c r="A4034" t="s">
        <v>3557</v>
      </c>
      <c r="B4034">
        <f>VLOOKUP(A4034,Sheet2!$A$2:$C$250,3)</f>
        <v>9039</v>
      </c>
      <c r="C4034" t="str">
        <f>VLOOKUP(A4034,Sheet2!$A$2:$C$250,2)</f>
        <v>Southeast</v>
      </c>
      <c r="D4034" t="s">
        <v>4204</v>
      </c>
      <c r="E4034" t="s">
        <v>1500</v>
      </c>
      <c r="F4034">
        <v>5740</v>
      </c>
    </row>
    <row r="4035" spans="1:11">
      <c r="A4035" t="s">
        <v>3557</v>
      </c>
      <c r="B4035">
        <f>VLOOKUP(A4035,Sheet2!$A$2:$C$250,3)</f>
        <v>9039</v>
      </c>
      <c r="C4035" t="str">
        <f>VLOOKUP(A4035,Sheet2!$A$2:$C$250,2)</f>
        <v>Southeast</v>
      </c>
      <c r="D4035" t="s">
        <v>4064</v>
      </c>
      <c r="E4035" t="s">
        <v>1500</v>
      </c>
      <c r="F4035">
        <v>5760</v>
      </c>
    </row>
    <row r="4036" spans="1:11">
      <c r="A4036" t="s">
        <v>3557</v>
      </c>
      <c r="B4036">
        <f>VLOOKUP(A4036,Sheet2!$A$2:$C$250,3)</f>
        <v>9039</v>
      </c>
      <c r="C4036" t="str">
        <f>VLOOKUP(A4036,Sheet2!$A$2:$C$250,2)</f>
        <v>Southeast</v>
      </c>
      <c r="D4036" t="s">
        <v>4198</v>
      </c>
      <c r="E4036" t="s">
        <v>1500</v>
      </c>
      <c r="F4036">
        <v>5940</v>
      </c>
    </row>
    <row r="4037" spans="1:11">
      <c r="A4037" t="s">
        <v>3557</v>
      </c>
      <c r="B4037">
        <f>VLOOKUP(A4037,Sheet2!$A$2:$C$250,3)</f>
        <v>9039</v>
      </c>
      <c r="C4037" t="str">
        <f>VLOOKUP(A4037,Sheet2!$A$2:$C$250,2)</f>
        <v>Southeast</v>
      </c>
      <c r="D4037" t="s">
        <v>4166</v>
      </c>
      <c r="E4037" t="s">
        <v>1500</v>
      </c>
      <c r="F4037">
        <v>5988</v>
      </c>
    </row>
    <row r="4038" spans="1:11">
      <c r="A4038" t="s">
        <v>3557</v>
      </c>
      <c r="B4038">
        <f>VLOOKUP(A4038,Sheet2!$A$2:$C$250,3)</f>
        <v>9039</v>
      </c>
      <c r="C4038" t="str">
        <f>VLOOKUP(A4038,Sheet2!$A$2:$C$250,2)</f>
        <v>Southeast</v>
      </c>
      <c r="D4038" t="s">
        <v>4127</v>
      </c>
      <c r="E4038" t="s">
        <v>1500</v>
      </c>
      <c r="F4038">
        <v>6000</v>
      </c>
    </row>
    <row r="4039" spans="1:11">
      <c r="A4039" t="s">
        <v>3557</v>
      </c>
      <c r="B4039">
        <f>VLOOKUP(A4039,Sheet2!$A$2:$C$250,3)</f>
        <v>9039</v>
      </c>
      <c r="C4039" t="str">
        <f>VLOOKUP(A4039,Sheet2!$A$2:$C$250,2)</f>
        <v>Southeast</v>
      </c>
      <c r="D4039" t="s">
        <v>4134</v>
      </c>
      <c r="E4039" t="s">
        <v>1500</v>
      </c>
      <c r="F4039">
        <v>6000</v>
      </c>
    </row>
    <row r="4040" spans="1:11">
      <c r="A4040" t="s">
        <v>3557</v>
      </c>
      <c r="B4040">
        <f>VLOOKUP(A4040,Sheet2!$A$2:$C$250,3)</f>
        <v>9039</v>
      </c>
      <c r="C4040" t="str">
        <f>VLOOKUP(A4040,Sheet2!$A$2:$C$250,2)</f>
        <v>Southeast</v>
      </c>
      <c r="D4040" t="s">
        <v>4056</v>
      </c>
      <c r="E4040" t="s">
        <v>1500</v>
      </c>
      <c r="F4040">
        <v>6000</v>
      </c>
    </row>
    <row r="4041" spans="1:11">
      <c r="A4041" t="s">
        <v>3557</v>
      </c>
      <c r="B4041">
        <f>VLOOKUP(A4041,Sheet2!$A$2:$C$250,3)</f>
        <v>9039</v>
      </c>
      <c r="C4041" t="str">
        <f>VLOOKUP(A4041,Sheet2!$A$2:$C$250,2)</f>
        <v>Southeast</v>
      </c>
      <c r="D4041" t="s">
        <v>4172</v>
      </c>
      <c r="E4041" t="s">
        <v>1500</v>
      </c>
      <c r="F4041">
        <v>6000</v>
      </c>
    </row>
    <row r="4042" spans="1:11">
      <c r="A4042" t="s">
        <v>3557</v>
      </c>
      <c r="B4042">
        <f>VLOOKUP(A4042,Sheet2!$A$2:$C$250,3)</f>
        <v>9039</v>
      </c>
      <c r="C4042" t="str">
        <f>VLOOKUP(A4042,Sheet2!$A$2:$C$250,2)</f>
        <v>Southeast</v>
      </c>
      <c r="D4042" t="s">
        <v>4171</v>
      </c>
      <c r="E4042" t="s">
        <v>1500</v>
      </c>
      <c r="F4042">
        <v>6060</v>
      </c>
    </row>
    <row r="4043" spans="1:11">
      <c r="A4043" t="s">
        <v>3557</v>
      </c>
      <c r="B4043">
        <f>VLOOKUP(A4043,Sheet2!$A$2:$C$250,3)</f>
        <v>9039</v>
      </c>
      <c r="C4043" t="str">
        <f>VLOOKUP(A4043,Sheet2!$A$2:$C$250,2)</f>
        <v>Southeast</v>
      </c>
      <c r="D4043" t="s">
        <v>4038</v>
      </c>
      <c r="E4043" t="s">
        <v>1500</v>
      </c>
      <c r="F4043">
        <v>6160</v>
      </c>
    </row>
    <row r="4044" spans="1:11">
      <c r="A4044" t="s">
        <v>3557</v>
      </c>
      <c r="B4044">
        <f>VLOOKUP(A4044,Sheet2!$A$2:$C$250,3)</f>
        <v>9039</v>
      </c>
      <c r="C4044" t="str">
        <f>VLOOKUP(A4044,Sheet2!$A$2:$C$250,2)</f>
        <v>Southeast</v>
      </c>
      <c r="D4044" t="s">
        <v>4128</v>
      </c>
      <c r="E4044" t="s">
        <v>1500</v>
      </c>
      <c r="F4044">
        <v>6291</v>
      </c>
    </row>
    <row r="4045" spans="1:11">
      <c r="A4045" t="s">
        <v>3557</v>
      </c>
      <c r="B4045">
        <f>VLOOKUP(A4045,Sheet2!$A$2:$C$250,3)</f>
        <v>9039</v>
      </c>
      <c r="C4045" t="str">
        <f>VLOOKUP(A4045,Sheet2!$A$2:$C$250,2)</f>
        <v>Southeast</v>
      </c>
      <c r="D4045" t="s">
        <v>4163</v>
      </c>
      <c r="E4045" t="s">
        <v>1500</v>
      </c>
      <c r="F4045">
        <v>6400</v>
      </c>
    </row>
    <row r="4046" spans="1:11">
      <c r="A4046" t="s">
        <v>2278</v>
      </c>
      <c r="B4046">
        <f>VLOOKUP(A4046,Sheet2!$A$2:$C$250,3)</f>
        <v>9039</v>
      </c>
      <c r="C4046" t="str">
        <f>VLOOKUP(A4046,Sheet2!$A$2:$C$250,2)</f>
        <v>Southeast</v>
      </c>
      <c r="D4046" t="s">
        <v>2909</v>
      </c>
      <c r="E4046" t="s">
        <v>1500</v>
      </c>
      <c r="F4046">
        <v>6500</v>
      </c>
      <c r="K4046">
        <v>2983.6935196666664</v>
      </c>
    </row>
    <row r="4047" spans="1:11">
      <c r="A4047" t="s">
        <v>3557</v>
      </c>
      <c r="B4047">
        <f>VLOOKUP(A4047,Sheet2!$A$2:$C$250,3)</f>
        <v>9039</v>
      </c>
      <c r="C4047" t="str">
        <f>VLOOKUP(A4047,Sheet2!$A$2:$C$250,2)</f>
        <v>Southeast</v>
      </c>
      <c r="D4047" t="s">
        <v>4164</v>
      </c>
      <c r="E4047" t="s">
        <v>1500</v>
      </c>
      <c r="F4047">
        <v>6625</v>
      </c>
    </row>
    <row r="4048" spans="1:11">
      <c r="A4048" t="s">
        <v>3557</v>
      </c>
      <c r="B4048">
        <f>VLOOKUP(A4048,Sheet2!$A$2:$C$250,3)</f>
        <v>9039</v>
      </c>
      <c r="C4048" t="str">
        <f>VLOOKUP(A4048,Sheet2!$A$2:$C$250,2)</f>
        <v>Southeast</v>
      </c>
      <c r="D4048" t="s">
        <v>4207</v>
      </c>
      <c r="E4048" t="s">
        <v>1500</v>
      </c>
      <c r="F4048">
        <v>6735</v>
      </c>
    </row>
    <row r="4049" spans="1:6">
      <c r="A4049" t="s">
        <v>3557</v>
      </c>
      <c r="B4049">
        <f>VLOOKUP(A4049,Sheet2!$A$2:$C$250,3)</f>
        <v>9039</v>
      </c>
      <c r="C4049" t="str">
        <f>VLOOKUP(A4049,Sheet2!$A$2:$C$250,2)</f>
        <v>Southeast</v>
      </c>
      <c r="D4049" t="s">
        <v>4129</v>
      </c>
      <c r="E4049" t="s">
        <v>1500</v>
      </c>
      <c r="F4049">
        <v>6782</v>
      </c>
    </row>
    <row r="4050" spans="1:6">
      <c r="A4050" t="s">
        <v>3557</v>
      </c>
      <c r="B4050">
        <f>VLOOKUP(A4050,Sheet2!$A$2:$C$250,3)</f>
        <v>9039</v>
      </c>
      <c r="C4050" t="str">
        <f>VLOOKUP(A4050,Sheet2!$A$2:$C$250,2)</f>
        <v>Southeast</v>
      </c>
      <c r="D4050" t="s">
        <v>4188</v>
      </c>
      <c r="E4050" t="s">
        <v>1500</v>
      </c>
      <c r="F4050">
        <v>6870</v>
      </c>
    </row>
    <row r="4051" spans="1:6">
      <c r="A4051" t="s">
        <v>3557</v>
      </c>
      <c r="B4051">
        <f>VLOOKUP(A4051,Sheet2!$A$2:$C$250,3)</f>
        <v>9039</v>
      </c>
      <c r="C4051" t="str">
        <f>VLOOKUP(A4051,Sheet2!$A$2:$C$250,2)</f>
        <v>Southeast</v>
      </c>
      <c r="D4051" t="s">
        <v>4214</v>
      </c>
      <c r="E4051" t="s">
        <v>1500</v>
      </c>
      <c r="F4051">
        <v>6900</v>
      </c>
    </row>
    <row r="4052" spans="1:6">
      <c r="A4052" t="s">
        <v>3557</v>
      </c>
      <c r="B4052">
        <f>VLOOKUP(A4052,Sheet2!$A$2:$C$250,3)</f>
        <v>9039</v>
      </c>
      <c r="C4052" t="str">
        <f>VLOOKUP(A4052,Sheet2!$A$2:$C$250,2)</f>
        <v>Southeast</v>
      </c>
      <c r="D4052" t="s">
        <v>4154</v>
      </c>
      <c r="E4052" t="s">
        <v>1500</v>
      </c>
      <c r="F4052">
        <v>6920</v>
      </c>
    </row>
    <row r="4053" spans="1:6">
      <c r="A4053" t="s">
        <v>3557</v>
      </c>
      <c r="B4053">
        <f>VLOOKUP(A4053,Sheet2!$A$2:$C$250,3)</f>
        <v>9039</v>
      </c>
      <c r="C4053" t="str">
        <f>VLOOKUP(A4053,Sheet2!$A$2:$C$250,2)</f>
        <v>Southeast</v>
      </c>
      <c r="D4053" t="s">
        <v>4180</v>
      </c>
      <c r="E4053" t="s">
        <v>1500</v>
      </c>
      <c r="F4053">
        <v>7000</v>
      </c>
    </row>
    <row r="4054" spans="1:6">
      <c r="A4054" t="s">
        <v>3557</v>
      </c>
      <c r="B4054">
        <f>VLOOKUP(A4054,Sheet2!$A$2:$C$250,3)</f>
        <v>9039</v>
      </c>
      <c r="C4054" t="str">
        <f>VLOOKUP(A4054,Sheet2!$A$2:$C$250,2)</f>
        <v>Southeast</v>
      </c>
      <c r="D4054" t="s">
        <v>4182</v>
      </c>
      <c r="E4054" t="s">
        <v>1500</v>
      </c>
      <c r="F4054">
        <v>7000</v>
      </c>
    </row>
    <row r="4055" spans="1:6">
      <c r="A4055" t="s">
        <v>3557</v>
      </c>
      <c r="B4055">
        <f>VLOOKUP(A4055,Sheet2!$A$2:$C$250,3)</f>
        <v>9039</v>
      </c>
      <c r="C4055" t="str">
        <f>VLOOKUP(A4055,Sheet2!$A$2:$C$250,2)</f>
        <v>Southeast</v>
      </c>
      <c r="D4055" t="s">
        <v>4210</v>
      </c>
      <c r="E4055" t="s">
        <v>1500</v>
      </c>
      <c r="F4055">
        <v>7032</v>
      </c>
    </row>
    <row r="4056" spans="1:6">
      <c r="A4056" t="s">
        <v>3557</v>
      </c>
      <c r="B4056">
        <f>VLOOKUP(A4056,Sheet2!$A$2:$C$250,3)</f>
        <v>9039</v>
      </c>
      <c r="C4056" t="str">
        <f>VLOOKUP(A4056,Sheet2!$A$2:$C$250,2)</f>
        <v>Southeast</v>
      </c>
      <c r="D4056" t="s">
        <v>4112</v>
      </c>
      <c r="E4056" t="s">
        <v>1500</v>
      </c>
      <c r="F4056">
        <v>7040</v>
      </c>
    </row>
    <row r="4057" spans="1:6">
      <c r="A4057" t="s">
        <v>3557</v>
      </c>
      <c r="B4057">
        <f>VLOOKUP(A4057,Sheet2!$A$2:$C$250,3)</f>
        <v>9039</v>
      </c>
      <c r="C4057" t="str">
        <f>VLOOKUP(A4057,Sheet2!$A$2:$C$250,2)</f>
        <v>Southeast</v>
      </c>
      <c r="D4057" t="s">
        <v>4235</v>
      </c>
      <c r="E4057" t="s">
        <v>1500</v>
      </c>
      <c r="F4057">
        <v>7235</v>
      </c>
    </row>
    <row r="4058" spans="1:6">
      <c r="A4058" t="s">
        <v>3557</v>
      </c>
      <c r="B4058">
        <f>VLOOKUP(A4058,Sheet2!$A$2:$C$250,3)</f>
        <v>9039</v>
      </c>
      <c r="C4058" t="str">
        <f>VLOOKUP(A4058,Sheet2!$A$2:$C$250,2)</f>
        <v>Southeast</v>
      </c>
      <c r="D4058" t="s">
        <v>4148</v>
      </c>
      <c r="E4058" t="s">
        <v>1500</v>
      </c>
      <c r="F4058">
        <v>7296</v>
      </c>
    </row>
    <row r="4059" spans="1:6">
      <c r="A4059" t="s">
        <v>3557</v>
      </c>
      <c r="B4059">
        <f>VLOOKUP(A4059,Sheet2!$A$2:$C$250,3)</f>
        <v>9039</v>
      </c>
      <c r="C4059" t="str">
        <f>VLOOKUP(A4059,Sheet2!$A$2:$C$250,2)</f>
        <v>Southeast</v>
      </c>
      <c r="D4059" t="s">
        <v>4120</v>
      </c>
      <c r="E4059" t="s">
        <v>1500</v>
      </c>
      <c r="F4059">
        <v>7400</v>
      </c>
    </row>
    <row r="4060" spans="1:6">
      <c r="A4060" t="s">
        <v>3557</v>
      </c>
      <c r="B4060">
        <f>VLOOKUP(A4060,Sheet2!$A$2:$C$250,3)</f>
        <v>9039</v>
      </c>
      <c r="C4060" t="str">
        <f>VLOOKUP(A4060,Sheet2!$A$2:$C$250,2)</f>
        <v>Southeast</v>
      </c>
      <c r="D4060" t="s">
        <v>4191</v>
      </c>
      <c r="E4060" t="s">
        <v>1500</v>
      </c>
      <c r="F4060">
        <v>7447</v>
      </c>
    </row>
    <row r="4061" spans="1:6">
      <c r="A4061" t="s">
        <v>3557</v>
      </c>
      <c r="B4061">
        <f>VLOOKUP(A4061,Sheet2!$A$2:$C$250,3)</f>
        <v>9039</v>
      </c>
      <c r="C4061" t="str">
        <f>VLOOKUP(A4061,Sheet2!$A$2:$C$250,2)</f>
        <v>Southeast</v>
      </c>
      <c r="D4061" t="s">
        <v>4217</v>
      </c>
      <c r="E4061" t="s">
        <v>1500</v>
      </c>
      <c r="F4061">
        <v>7453</v>
      </c>
    </row>
    <row r="4062" spans="1:6">
      <c r="A4062" t="s">
        <v>3557</v>
      </c>
      <c r="B4062">
        <f>VLOOKUP(A4062,Sheet2!$A$2:$C$250,3)</f>
        <v>9039</v>
      </c>
      <c r="C4062" t="str">
        <f>VLOOKUP(A4062,Sheet2!$A$2:$C$250,2)</f>
        <v>Southeast</v>
      </c>
      <c r="D4062" t="s">
        <v>4236</v>
      </c>
      <c r="E4062" t="s">
        <v>1500</v>
      </c>
      <c r="F4062">
        <v>7464</v>
      </c>
    </row>
    <row r="4063" spans="1:6">
      <c r="A4063" t="s">
        <v>3557</v>
      </c>
      <c r="B4063">
        <f>VLOOKUP(A4063,Sheet2!$A$2:$C$250,3)</f>
        <v>9039</v>
      </c>
      <c r="C4063" t="str">
        <f>VLOOKUP(A4063,Sheet2!$A$2:$C$250,2)</f>
        <v>Southeast</v>
      </c>
      <c r="D4063" t="s">
        <v>4202</v>
      </c>
      <c r="E4063" t="s">
        <v>1500</v>
      </c>
      <c r="F4063">
        <v>7471</v>
      </c>
    </row>
    <row r="4064" spans="1:6">
      <c r="A4064" t="s">
        <v>3557</v>
      </c>
      <c r="B4064">
        <f>VLOOKUP(A4064,Sheet2!$A$2:$C$250,3)</f>
        <v>9039</v>
      </c>
      <c r="C4064" t="str">
        <f>VLOOKUP(A4064,Sheet2!$A$2:$C$250,2)</f>
        <v>Southeast</v>
      </c>
      <c r="D4064" t="s">
        <v>4178</v>
      </c>
      <c r="E4064" t="s">
        <v>1500</v>
      </c>
      <c r="F4064">
        <v>7551</v>
      </c>
    </row>
    <row r="4065" spans="1:11">
      <c r="A4065" t="s">
        <v>3557</v>
      </c>
      <c r="B4065">
        <f>VLOOKUP(A4065,Sheet2!$A$2:$C$250,3)</f>
        <v>9039</v>
      </c>
      <c r="C4065" t="str">
        <f>VLOOKUP(A4065,Sheet2!$A$2:$C$250,2)</f>
        <v>Southeast</v>
      </c>
      <c r="D4065" t="s">
        <v>4197</v>
      </c>
      <c r="E4065" t="s">
        <v>1500</v>
      </c>
      <c r="F4065">
        <v>7560</v>
      </c>
    </row>
    <row r="4066" spans="1:11">
      <c r="A4066" t="s">
        <v>3557</v>
      </c>
      <c r="B4066">
        <f>VLOOKUP(A4066,Sheet2!$A$2:$C$250,3)</f>
        <v>9039</v>
      </c>
      <c r="C4066" t="str">
        <f>VLOOKUP(A4066,Sheet2!$A$2:$C$250,2)</f>
        <v>Southeast</v>
      </c>
      <c r="D4066" t="s">
        <v>4140</v>
      </c>
      <c r="E4066" t="s">
        <v>1500</v>
      </c>
      <c r="F4066">
        <v>7620</v>
      </c>
    </row>
    <row r="4067" spans="1:11">
      <c r="A4067" t="s">
        <v>3557</v>
      </c>
      <c r="B4067">
        <f>VLOOKUP(A4067,Sheet2!$A$2:$C$250,3)</f>
        <v>9039</v>
      </c>
      <c r="C4067" t="str">
        <f>VLOOKUP(A4067,Sheet2!$A$2:$C$250,2)</f>
        <v>Southeast</v>
      </c>
      <c r="D4067" t="s">
        <v>4146</v>
      </c>
      <c r="E4067" t="s">
        <v>1500</v>
      </c>
      <c r="F4067">
        <v>7674</v>
      </c>
    </row>
    <row r="4068" spans="1:11">
      <c r="A4068" t="s">
        <v>3557</v>
      </c>
      <c r="B4068">
        <f>VLOOKUP(A4068,Sheet2!$A$2:$C$250,3)</f>
        <v>9039</v>
      </c>
      <c r="C4068" t="str">
        <f>VLOOKUP(A4068,Sheet2!$A$2:$C$250,2)</f>
        <v>Southeast</v>
      </c>
      <c r="D4068" t="s">
        <v>4206</v>
      </c>
      <c r="E4068" t="s">
        <v>1500</v>
      </c>
      <c r="F4068">
        <v>7700</v>
      </c>
    </row>
    <row r="4069" spans="1:11">
      <c r="A4069" t="s">
        <v>3557</v>
      </c>
      <c r="B4069">
        <f>VLOOKUP(A4069,Sheet2!$A$2:$C$250,3)</f>
        <v>9039</v>
      </c>
      <c r="C4069" t="str">
        <f>VLOOKUP(A4069,Sheet2!$A$2:$C$250,2)</f>
        <v>Southeast</v>
      </c>
      <c r="D4069" t="s">
        <v>4238</v>
      </c>
      <c r="E4069" t="s">
        <v>1500</v>
      </c>
      <c r="F4069">
        <v>7800</v>
      </c>
    </row>
    <row r="4070" spans="1:11">
      <c r="A4070" t="s">
        <v>3557</v>
      </c>
      <c r="B4070">
        <f>VLOOKUP(A4070,Sheet2!$A$2:$C$250,3)</f>
        <v>9039</v>
      </c>
      <c r="C4070" t="str">
        <f>VLOOKUP(A4070,Sheet2!$A$2:$C$250,2)</f>
        <v>Southeast</v>
      </c>
      <c r="D4070" t="s">
        <v>4015</v>
      </c>
      <c r="E4070" t="s">
        <v>1500</v>
      </c>
      <c r="F4070">
        <v>7820</v>
      </c>
    </row>
    <row r="4071" spans="1:11">
      <c r="A4071" t="s">
        <v>3557</v>
      </c>
      <c r="B4071">
        <f>VLOOKUP(A4071,Sheet2!$A$2:$C$250,3)</f>
        <v>9039</v>
      </c>
      <c r="C4071" t="str">
        <f>VLOOKUP(A4071,Sheet2!$A$2:$C$250,2)</f>
        <v>Southeast</v>
      </c>
      <c r="D4071" t="s">
        <v>4192</v>
      </c>
      <c r="E4071" t="s">
        <v>1500</v>
      </c>
      <c r="F4071">
        <v>7920</v>
      </c>
    </row>
    <row r="4072" spans="1:11">
      <c r="A4072" t="s">
        <v>3557</v>
      </c>
      <c r="B4072">
        <f>VLOOKUP(A4072,Sheet2!$A$2:$C$250,3)</f>
        <v>9039</v>
      </c>
      <c r="C4072" t="str">
        <f>VLOOKUP(A4072,Sheet2!$A$2:$C$250,2)</f>
        <v>Southeast</v>
      </c>
      <c r="D4072" t="s">
        <v>4188</v>
      </c>
      <c r="E4072" t="s">
        <v>1500</v>
      </c>
      <c r="F4072">
        <v>7978</v>
      </c>
    </row>
    <row r="4073" spans="1:11">
      <c r="A4073" t="s">
        <v>2278</v>
      </c>
      <c r="B4073">
        <f>VLOOKUP(A4073,Sheet2!$A$2:$C$250,3)</f>
        <v>9039</v>
      </c>
      <c r="C4073" t="str">
        <f>VLOOKUP(A4073,Sheet2!$A$2:$C$250,2)</f>
        <v>Southeast</v>
      </c>
      <c r="D4073" t="s">
        <v>2911</v>
      </c>
      <c r="E4073" t="s">
        <v>1500</v>
      </c>
      <c r="F4073">
        <v>8000</v>
      </c>
      <c r="I4073">
        <v>8210.2992700729919</v>
      </c>
      <c r="K4073">
        <v>229287.71357085</v>
      </c>
    </row>
    <row r="4074" spans="1:11">
      <c r="A4074" t="s">
        <v>2278</v>
      </c>
      <c r="B4074">
        <f>VLOOKUP(A4074,Sheet2!$A$2:$C$250,3)</f>
        <v>9039</v>
      </c>
      <c r="C4074" t="str">
        <f>VLOOKUP(A4074,Sheet2!$A$2:$C$250,2)</f>
        <v>Southeast</v>
      </c>
      <c r="D4074" t="s">
        <v>2912</v>
      </c>
      <c r="E4074" t="s">
        <v>1500</v>
      </c>
      <c r="F4074">
        <v>8000</v>
      </c>
      <c r="I4074">
        <v>3262.4250000000002</v>
      </c>
    </row>
    <row r="4075" spans="1:11">
      <c r="A4075" t="s">
        <v>3557</v>
      </c>
      <c r="B4075">
        <f>VLOOKUP(A4075,Sheet2!$A$2:$C$250,3)</f>
        <v>9039</v>
      </c>
      <c r="C4075" t="str">
        <f>VLOOKUP(A4075,Sheet2!$A$2:$C$250,2)</f>
        <v>Southeast</v>
      </c>
      <c r="D4075" t="s">
        <v>4167</v>
      </c>
      <c r="E4075" t="s">
        <v>1500</v>
      </c>
      <c r="F4075">
        <v>8220</v>
      </c>
    </row>
    <row r="4076" spans="1:11">
      <c r="A4076" t="s">
        <v>3557</v>
      </c>
      <c r="B4076">
        <f>VLOOKUP(A4076,Sheet2!$A$2:$C$250,3)</f>
        <v>9039</v>
      </c>
      <c r="C4076" t="str">
        <f>VLOOKUP(A4076,Sheet2!$A$2:$C$250,2)</f>
        <v>Southeast</v>
      </c>
      <c r="D4076" t="s">
        <v>4141</v>
      </c>
      <c r="E4076" t="s">
        <v>1500</v>
      </c>
      <c r="F4076">
        <v>8240</v>
      </c>
    </row>
    <row r="4077" spans="1:11">
      <c r="A4077" t="s">
        <v>3557</v>
      </c>
      <c r="B4077">
        <f>VLOOKUP(A4077,Sheet2!$A$2:$C$250,3)</f>
        <v>9039</v>
      </c>
      <c r="C4077" t="str">
        <f>VLOOKUP(A4077,Sheet2!$A$2:$C$250,2)</f>
        <v>Southeast</v>
      </c>
      <c r="D4077" t="s">
        <v>4016</v>
      </c>
      <c r="E4077" t="s">
        <v>1500</v>
      </c>
      <c r="F4077">
        <v>8300</v>
      </c>
    </row>
    <row r="4078" spans="1:11">
      <c r="A4078" t="s">
        <v>3557</v>
      </c>
      <c r="B4078">
        <f>VLOOKUP(A4078,Sheet2!$A$2:$C$250,3)</f>
        <v>9039</v>
      </c>
      <c r="C4078" t="str">
        <f>VLOOKUP(A4078,Sheet2!$A$2:$C$250,2)</f>
        <v>Southeast</v>
      </c>
      <c r="D4078" t="s">
        <v>4056</v>
      </c>
      <c r="E4078" t="s">
        <v>1500</v>
      </c>
      <c r="F4078">
        <v>8400</v>
      </c>
    </row>
    <row r="4079" spans="1:11">
      <c r="A4079" t="s">
        <v>3557</v>
      </c>
      <c r="B4079">
        <f>VLOOKUP(A4079,Sheet2!$A$2:$C$250,3)</f>
        <v>9039</v>
      </c>
      <c r="C4079" t="str">
        <f>VLOOKUP(A4079,Sheet2!$A$2:$C$250,2)</f>
        <v>Southeast</v>
      </c>
      <c r="D4079" t="s">
        <v>4189</v>
      </c>
      <c r="E4079" t="s">
        <v>1500</v>
      </c>
      <c r="F4079">
        <v>8595</v>
      </c>
    </row>
    <row r="4080" spans="1:11">
      <c r="A4080" t="s">
        <v>3557</v>
      </c>
      <c r="B4080">
        <f>VLOOKUP(A4080,Sheet2!$A$2:$C$250,3)</f>
        <v>9039</v>
      </c>
      <c r="C4080" t="str">
        <f>VLOOKUP(A4080,Sheet2!$A$2:$C$250,2)</f>
        <v>Southeast</v>
      </c>
      <c r="D4080" t="s">
        <v>4042</v>
      </c>
      <c r="E4080" t="s">
        <v>1500</v>
      </c>
      <c r="F4080">
        <v>8659</v>
      </c>
    </row>
    <row r="4081" spans="1:6">
      <c r="A4081" t="s">
        <v>3557</v>
      </c>
      <c r="B4081">
        <f>VLOOKUP(A4081,Sheet2!$A$2:$C$250,3)</f>
        <v>9039</v>
      </c>
      <c r="C4081" t="str">
        <f>VLOOKUP(A4081,Sheet2!$A$2:$C$250,2)</f>
        <v>Southeast</v>
      </c>
      <c r="D4081" t="s">
        <v>4201</v>
      </c>
      <c r="E4081" t="s">
        <v>1500</v>
      </c>
      <c r="F4081">
        <v>8680</v>
      </c>
    </row>
    <row r="4082" spans="1:6">
      <c r="A4082" t="s">
        <v>3557</v>
      </c>
      <c r="B4082">
        <f>VLOOKUP(A4082,Sheet2!$A$2:$C$250,3)</f>
        <v>9039</v>
      </c>
      <c r="C4082" t="str">
        <f>VLOOKUP(A4082,Sheet2!$A$2:$C$250,2)</f>
        <v>Southeast</v>
      </c>
      <c r="D4082" t="s">
        <v>4203</v>
      </c>
      <c r="E4082" t="s">
        <v>1500</v>
      </c>
      <c r="F4082">
        <v>8714</v>
      </c>
    </row>
    <row r="4083" spans="1:6">
      <c r="A4083" t="s">
        <v>3557</v>
      </c>
      <c r="B4083">
        <f>VLOOKUP(A4083,Sheet2!$A$2:$C$250,3)</f>
        <v>9039</v>
      </c>
      <c r="C4083" t="str">
        <f>VLOOKUP(A4083,Sheet2!$A$2:$C$250,2)</f>
        <v>Southeast</v>
      </c>
      <c r="D4083" t="s">
        <v>4017</v>
      </c>
      <c r="E4083" t="s">
        <v>1500</v>
      </c>
      <c r="F4083">
        <v>8730</v>
      </c>
    </row>
    <row r="4084" spans="1:6">
      <c r="A4084" t="s">
        <v>3557</v>
      </c>
      <c r="B4084">
        <f>VLOOKUP(A4084,Sheet2!$A$2:$C$250,3)</f>
        <v>9039</v>
      </c>
      <c r="C4084" t="str">
        <f>VLOOKUP(A4084,Sheet2!$A$2:$C$250,2)</f>
        <v>Southeast</v>
      </c>
      <c r="D4084" t="s">
        <v>4227</v>
      </c>
      <c r="E4084" t="s">
        <v>1500</v>
      </c>
      <c r="F4084">
        <v>8790</v>
      </c>
    </row>
    <row r="4085" spans="1:6">
      <c r="A4085" t="s">
        <v>3557</v>
      </c>
      <c r="B4085">
        <f>VLOOKUP(A4085,Sheet2!$A$2:$C$250,3)</f>
        <v>9039</v>
      </c>
      <c r="C4085" t="str">
        <f>VLOOKUP(A4085,Sheet2!$A$2:$C$250,2)</f>
        <v>Southeast</v>
      </c>
      <c r="D4085" t="s">
        <v>4200</v>
      </c>
      <c r="E4085" t="s">
        <v>1500</v>
      </c>
      <c r="F4085">
        <v>9460</v>
      </c>
    </row>
    <row r="4086" spans="1:6">
      <c r="A4086" t="s">
        <v>3557</v>
      </c>
      <c r="B4086">
        <f>VLOOKUP(A4086,Sheet2!$A$2:$C$250,3)</f>
        <v>9039</v>
      </c>
      <c r="C4086" t="str">
        <f>VLOOKUP(A4086,Sheet2!$A$2:$C$250,2)</f>
        <v>Southeast</v>
      </c>
      <c r="D4086" t="s">
        <v>4093</v>
      </c>
      <c r="E4086" t="s">
        <v>1500</v>
      </c>
      <c r="F4086">
        <v>10512</v>
      </c>
    </row>
    <row r="4087" spans="1:6">
      <c r="A4087" t="s">
        <v>3557</v>
      </c>
      <c r="B4087">
        <f>VLOOKUP(A4087,Sheet2!$A$2:$C$250,3)</f>
        <v>9039</v>
      </c>
      <c r="C4087" t="str">
        <f>VLOOKUP(A4087,Sheet2!$A$2:$C$250,2)</f>
        <v>Southeast</v>
      </c>
      <c r="D4087" t="s">
        <v>4216</v>
      </c>
      <c r="E4087" t="s">
        <v>1500</v>
      </c>
      <c r="F4087">
        <v>11203</v>
      </c>
    </row>
    <row r="4088" spans="1:6">
      <c r="A4088" t="s">
        <v>3557</v>
      </c>
      <c r="B4088">
        <f>VLOOKUP(A4088,Sheet2!$A$2:$C$250,3)</f>
        <v>9039</v>
      </c>
      <c r="C4088" t="str">
        <f>VLOOKUP(A4088,Sheet2!$A$2:$C$250,2)</f>
        <v>Southeast</v>
      </c>
      <c r="D4088" t="s">
        <v>4224</v>
      </c>
      <c r="E4088" t="s">
        <v>1500</v>
      </c>
      <c r="F4088">
        <v>12134</v>
      </c>
    </row>
    <row r="4089" spans="1:6">
      <c r="A4089" t="s">
        <v>3557</v>
      </c>
      <c r="B4089">
        <f>VLOOKUP(A4089,Sheet2!$A$2:$C$250,3)</f>
        <v>9039</v>
      </c>
      <c r="C4089" t="str">
        <f>VLOOKUP(A4089,Sheet2!$A$2:$C$250,2)</f>
        <v>Southeast</v>
      </c>
      <c r="D4089" t="s">
        <v>4223</v>
      </c>
      <c r="E4089" t="s">
        <v>1500</v>
      </c>
      <c r="F4089">
        <v>12500</v>
      </c>
    </row>
    <row r="4090" spans="1:6">
      <c r="A4090" t="s">
        <v>3557</v>
      </c>
      <c r="B4090">
        <f>VLOOKUP(A4090,Sheet2!$A$2:$C$250,3)</f>
        <v>9039</v>
      </c>
      <c r="C4090" t="str">
        <f>VLOOKUP(A4090,Sheet2!$A$2:$C$250,2)</f>
        <v>Southeast</v>
      </c>
      <c r="D4090" t="s">
        <v>4237</v>
      </c>
      <c r="E4090" t="s">
        <v>1500</v>
      </c>
      <c r="F4090">
        <v>13068</v>
      </c>
    </row>
    <row r="4091" spans="1:6">
      <c r="A4091" t="s">
        <v>3557</v>
      </c>
      <c r="B4091">
        <f>VLOOKUP(A4091,Sheet2!$A$2:$C$250,3)</f>
        <v>9039</v>
      </c>
      <c r="C4091" t="str">
        <f>VLOOKUP(A4091,Sheet2!$A$2:$C$250,2)</f>
        <v>Southeast</v>
      </c>
      <c r="D4091" t="s">
        <v>4241</v>
      </c>
      <c r="E4091" t="s">
        <v>1500</v>
      </c>
      <c r="F4091">
        <v>13582</v>
      </c>
    </row>
    <row r="4092" spans="1:6">
      <c r="A4092" t="s">
        <v>3557</v>
      </c>
      <c r="B4092">
        <f>VLOOKUP(A4092,Sheet2!$A$2:$C$250,3)</f>
        <v>9039</v>
      </c>
      <c r="C4092" t="str">
        <f>VLOOKUP(A4092,Sheet2!$A$2:$C$250,2)</f>
        <v>Southeast</v>
      </c>
      <c r="D4092" t="s">
        <v>4058</v>
      </c>
      <c r="E4092" t="s">
        <v>1500</v>
      </c>
      <c r="F4092">
        <v>13896</v>
      </c>
    </row>
    <row r="4093" spans="1:6">
      <c r="A4093" t="s">
        <v>3557</v>
      </c>
      <c r="B4093">
        <f>VLOOKUP(A4093,Sheet2!$A$2:$C$250,3)</f>
        <v>9039</v>
      </c>
      <c r="C4093" t="str">
        <f>VLOOKUP(A4093,Sheet2!$A$2:$C$250,2)</f>
        <v>Southeast</v>
      </c>
      <c r="D4093" t="s">
        <v>4170</v>
      </c>
      <c r="E4093" t="s">
        <v>1500</v>
      </c>
      <c r="F4093">
        <v>14000</v>
      </c>
    </row>
    <row r="4094" spans="1:6">
      <c r="A4094" t="s">
        <v>3557</v>
      </c>
      <c r="B4094">
        <f>VLOOKUP(A4094,Sheet2!$A$2:$C$250,3)</f>
        <v>9039</v>
      </c>
      <c r="C4094" t="str">
        <f>VLOOKUP(A4094,Sheet2!$A$2:$C$250,2)</f>
        <v>Southeast</v>
      </c>
      <c r="D4094" t="s">
        <v>4232</v>
      </c>
      <c r="E4094" t="s">
        <v>1500</v>
      </c>
      <c r="F4094">
        <v>14000</v>
      </c>
    </row>
    <row r="4095" spans="1:6">
      <c r="A4095" t="s">
        <v>3557</v>
      </c>
      <c r="B4095">
        <f>VLOOKUP(A4095,Sheet2!$A$2:$C$250,3)</f>
        <v>9039</v>
      </c>
      <c r="C4095" t="str">
        <f>VLOOKUP(A4095,Sheet2!$A$2:$C$250,2)</f>
        <v>Southeast</v>
      </c>
      <c r="D4095" t="s">
        <v>4199</v>
      </c>
      <c r="E4095" t="s">
        <v>1500</v>
      </c>
      <c r="F4095">
        <v>14211</v>
      </c>
    </row>
    <row r="4096" spans="1:6">
      <c r="A4096" t="s">
        <v>3557</v>
      </c>
      <c r="B4096">
        <f>VLOOKUP(A4096,Sheet2!$A$2:$C$250,3)</f>
        <v>9039</v>
      </c>
      <c r="C4096" t="str">
        <f>VLOOKUP(A4096,Sheet2!$A$2:$C$250,2)</f>
        <v>Southeast</v>
      </c>
      <c r="D4096" t="s">
        <v>4082</v>
      </c>
      <c r="E4096" t="s">
        <v>1500</v>
      </c>
      <c r="F4096">
        <v>15000</v>
      </c>
    </row>
    <row r="4097" spans="1:11">
      <c r="A4097" t="s">
        <v>3557</v>
      </c>
      <c r="B4097">
        <f>VLOOKUP(A4097,Sheet2!$A$2:$C$250,3)</f>
        <v>9039</v>
      </c>
      <c r="C4097" t="str">
        <f>VLOOKUP(A4097,Sheet2!$A$2:$C$250,2)</f>
        <v>Southeast</v>
      </c>
      <c r="D4097" t="s">
        <v>4035</v>
      </c>
      <c r="E4097" t="s">
        <v>1500</v>
      </c>
      <c r="F4097">
        <v>17735</v>
      </c>
    </row>
    <row r="4098" spans="1:11">
      <c r="A4098" t="s">
        <v>3557</v>
      </c>
      <c r="B4098">
        <f>VLOOKUP(A4098,Sheet2!$A$2:$C$250,3)</f>
        <v>9039</v>
      </c>
      <c r="C4098" t="str">
        <f>VLOOKUP(A4098,Sheet2!$A$2:$C$250,2)</f>
        <v>Southeast</v>
      </c>
      <c r="D4098" t="s">
        <v>4026</v>
      </c>
      <c r="E4098" t="s">
        <v>1500</v>
      </c>
      <c r="F4098">
        <v>17920</v>
      </c>
    </row>
    <row r="4099" spans="1:11">
      <c r="A4099" t="s">
        <v>3557</v>
      </c>
      <c r="B4099">
        <f>VLOOKUP(A4099,Sheet2!$A$2:$C$250,3)</f>
        <v>9039</v>
      </c>
      <c r="C4099" t="str">
        <f>VLOOKUP(A4099,Sheet2!$A$2:$C$250,2)</f>
        <v>Southeast</v>
      </c>
      <c r="D4099" t="s">
        <v>4230</v>
      </c>
      <c r="E4099" t="s">
        <v>1500</v>
      </c>
      <c r="F4099">
        <v>20000</v>
      </c>
    </row>
    <row r="4100" spans="1:11">
      <c r="A4100" t="s">
        <v>2278</v>
      </c>
      <c r="B4100">
        <f>VLOOKUP(A4100,Sheet2!$A$2:$C$250,3)</f>
        <v>9039</v>
      </c>
      <c r="C4100" t="str">
        <f>VLOOKUP(A4100,Sheet2!$A$2:$C$250,2)</f>
        <v>Southeast</v>
      </c>
      <c r="D4100" t="s">
        <v>2913</v>
      </c>
      <c r="E4100" t="s">
        <v>1500</v>
      </c>
      <c r="F4100">
        <v>20500</v>
      </c>
      <c r="I4100">
        <v>16861.313868613139</v>
      </c>
      <c r="K4100">
        <v>513904.62509999995</v>
      </c>
    </row>
    <row r="4101" spans="1:11">
      <c r="A4101" t="s">
        <v>3557</v>
      </c>
      <c r="B4101">
        <f>VLOOKUP(A4101,Sheet2!$A$2:$C$250,3)</f>
        <v>9039</v>
      </c>
      <c r="C4101" t="str">
        <f>VLOOKUP(A4101,Sheet2!$A$2:$C$250,2)</f>
        <v>Southeast</v>
      </c>
      <c r="D4101" t="s">
        <v>4228</v>
      </c>
      <c r="E4101" t="s">
        <v>1500</v>
      </c>
      <c r="F4101">
        <v>21120</v>
      </c>
    </row>
    <row r="4102" spans="1:11">
      <c r="A4102" t="s">
        <v>3557</v>
      </c>
      <c r="B4102">
        <f>VLOOKUP(A4102,Sheet2!$A$2:$C$250,3)</f>
        <v>9039</v>
      </c>
      <c r="C4102" t="str">
        <f>VLOOKUP(A4102,Sheet2!$A$2:$C$250,2)</f>
        <v>Southeast</v>
      </c>
      <c r="D4102" t="s">
        <v>4231</v>
      </c>
      <c r="E4102" t="s">
        <v>1500</v>
      </c>
      <c r="F4102">
        <v>22537</v>
      </c>
    </row>
    <row r="4103" spans="1:11">
      <c r="A4103" t="s">
        <v>3557</v>
      </c>
      <c r="B4103">
        <f>VLOOKUP(A4103,Sheet2!$A$2:$C$250,3)</f>
        <v>9039</v>
      </c>
      <c r="C4103" t="str">
        <f>VLOOKUP(A4103,Sheet2!$A$2:$C$250,2)</f>
        <v>Southeast</v>
      </c>
      <c r="D4103" t="s">
        <v>4243</v>
      </c>
      <c r="E4103" t="s">
        <v>1500</v>
      </c>
      <c r="F4103">
        <v>25073</v>
      </c>
    </row>
    <row r="4104" spans="1:11">
      <c r="A4104" t="s">
        <v>3557</v>
      </c>
      <c r="B4104">
        <f>VLOOKUP(A4104,Sheet2!$A$2:$C$250,3)</f>
        <v>9039</v>
      </c>
      <c r="C4104" t="str">
        <f>VLOOKUP(A4104,Sheet2!$A$2:$C$250,2)</f>
        <v>Southeast</v>
      </c>
      <c r="D4104" t="s">
        <v>4226</v>
      </c>
      <c r="E4104" t="s">
        <v>1500</v>
      </c>
      <c r="F4104">
        <v>30439</v>
      </c>
    </row>
    <row r="4105" spans="1:11">
      <c r="A4105" t="s">
        <v>3557</v>
      </c>
      <c r="B4105">
        <f>VLOOKUP(A4105,Sheet2!$A$2:$C$250,3)</f>
        <v>9039</v>
      </c>
      <c r="C4105" t="str">
        <f>VLOOKUP(A4105,Sheet2!$A$2:$C$250,2)</f>
        <v>Southeast</v>
      </c>
      <c r="D4105" t="s">
        <v>4026</v>
      </c>
      <c r="E4105" t="s">
        <v>1500</v>
      </c>
      <c r="F4105">
        <v>35520</v>
      </c>
    </row>
    <row r="4106" spans="1:11">
      <c r="A4106" t="s">
        <v>3557</v>
      </c>
      <c r="B4106">
        <f>VLOOKUP(A4106,Sheet2!$A$2:$C$250,3)</f>
        <v>9039</v>
      </c>
      <c r="C4106" t="str">
        <f>VLOOKUP(A4106,Sheet2!$A$2:$C$250,2)</f>
        <v>Southeast</v>
      </c>
      <c r="D4106" t="s">
        <v>4245</v>
      </c>
      <c r="E4106" t="s">
        <v>1500</v>
      </c>
      <c r="F4106">
        <v>36784</v>
      </c>
    </row>
    <row r="4107" spans="1:11">
      <c r="A4107" t="s">
        <v>3557</v>
      </c>
      <c r="B4107">
        <f>VLOOKUP(A4107,Sheet2!$A$2:$C$250,3)</f>
        <v>9039</v>
      </c>
      <c r="C4107" t="str">
        <f>VLOOKUP(A4107,Sheet2!$A$2:$C$250,2)</f>
        <v>Southeast</v>
      </c>
      <c r="D4107" t="s">
        <v>4248</v>
      </c>
      <c r="E4107" t="s">
        <v>1500</v>
      </c>
      <c r="F4107">
        <v>41631</v>
      </c>
    </row>
    <row r="4108" spans="1:11">
      <c r="A4108" t="s">
        <v>3557</v>
      </c>
      <c r="B4108">
        <f>VLOOKUP(A4108,Sheet2!$A$2:$C$250,3)</f>
        <v>9039</v>
      </c>
      <c r="C4108" t="str">
        <f>VLOOKUP(A4108,Sheet2!$A$2:$C$250,2)</f>
        <v>Southeast</v>
      </c>
      <c r="D4108" t="s">
        <v>4018</v>
      </c>
      <c r="E4108" t="s">
        <v>1500</v>
      </c>
      <c r="F4108">
        <v>50000</v>
      </c>
    </row>
    <row r="4109" spans="1:11">
      <c r="A4109" t="s">
        <v>3557</v>
      </c>
      <c r="B4109">
        <f>VLOOKUP(A4109,Sheet2!$A$2:$C$250,3)</f>
        <v>9039</v>
      </c>
      <c r="C4109" t="str">
        <f>VLOOKUP(A4109,Sheet2!$A$2:$C$250,2)</f>
        <v>Southeast</v>
      </c>
      <c r="D4109" t="s">
        <v>4247</v>
      </c>
      <c r="E4109" t="s">
        <v>1500</v>
      </c>
      <c r="F4109">
        <v>60677</v>
      </c>
    </row>
    <row r="4110" spans="1:11">
      <c r="A4110" t="s">
        <v>3557</v>
      </c>
      <c r="B4110">
        <f>VLOOKUP(A4110,Sheet2!$A$2:$C$250,3)</f>
        <v>9039</v>
      </c>
      <c r="C4110" t="str">
        <f>VLOOKUP(A4110,Sheet2!$A$2:$C$250,2)</f>
        <v>Southeast</v>
      </c>
      <c r="D4110" t="s">
        <v>4244</v>
      </c>
      <c r="E4110" t="s">
        <v>1500</v>
      </c>
      <c r="F4110">
        <v>75200</v>
      </c>
    </row>
    <row r="4111" spans="1:11">
      <c r="A4111" t="s">
        <v>3557</v>
      </c>
      <c r="B4111">
        <f>VLOOKUP(A4111,Sheet2!$A$2:$C$250,3)</f>
        <v>9039</v>
      </c>
      <c r="C4111" t="str">
        <f>VLOOKUP(A4111,Sheet2!$A$2:$C$250,2)</f>
        <v>Southeast</v>
      </c>
      <c r="D4111" t="s">
        <v>4021</v>
      </c>
      <c r="E4111" t="s">
        <v>2424</v>
      </c>
      <c r="F4111">
        <v>120</v>
      </c>
    </row>
    <row r="4112" spans="1:11">
      <c r="A4112" t="s">
        <v>3557</v>
      </c>
      <c r="B4112">
        <f>VLOOKUP(A4112,Sheet2!$A$2:$C$250,3)</f>
        <v>9039</v>
      </c>
      <c r="C4112" t="str">
        <f>VLOOKUP(A4112,Sheet2!$A$2:$C$250,2)</f>
        <v>Southeast</v>
      </c>
      <c r="D4112" t="s">
        <v>4019</v>
      </c>
      <c r="E4112" t="s">
        <v>2424</v>
      </c>
      <c r="F4112">
        <v>1143</v>
      </c>
    </row>
    <row r="4113" spans="1:13">
      <c r="A4113" t="s">
        <v>3557</v>
      </c>
      <c r="B4113">
        <f>VLOOKUP(A4113,Sheet2!$A$2:$C$250,3)</f>
        <v>9039</v>
      </c>
      <c r="C4113" t="str">
        <f>VLOOKUP(A4113,Sheet2!$A$2:$C$250,2)</f>
        <v>Southeast</v>
      </c>
      <c r="D4113" t="s">
        <v>4159</v>
      </c>
      <c r="E4113" t="s">
        <v>2424</v>
      </c>
      <c r="F4113">
        <v>3968</v>
      </c>
    </row>
    <row r="4114" spans="1:13">
      <c r="A4114" t="s">
        <v>2278</v>
      </c>
      <c r="B4114">
        <f>VLOOKUP(A4114,Sheet2!$A$2:$C$250,3)</f>
        <v>9039</v>
      </c>
      <c r="C4114" t="str">
        <f>VLOOKUP(A4114,Sheet2!$A$2:$C$250,2)</f>
        <v>Southeast</v>
      </c>
      <c r="D4114" t="s">
        <v>2535</v>
      </c>
      <c r="E4114" t="s">
        <v>2424</v>
      </c>
      <c r="F4114">
        <v>4100</v>
      </c>
      <c r="K4114">
        <v>136101.2249</v>
      </c>
    </row>
    <row r="4115" spans="1:13">
      <c r="A4115" t="s">
        <v>3557</v>
      </c>
      <c r="B4115">
        <f>VLOOKUP(A4115,Sheet2!$A$2:$C$250,3)</f>
        <v>9039</v>
      </c>
      <c r="C4115" t="str">
        <f>VLOOKUP(A4115,Sheet2!$A$2:$C$250,2)</f>
        <v>Southeast</v>
      </c>
      <c r="D4115" t="s">
        <v>4122</v>
      </c>
      <c r="E4115" t="s">
        <v>2424</v>
      </c>
      <c r="F4115">
        <v>4712</v>
      </c>
    </row>
    <row r="4116" spans="1:13">
      <c r="A4116" t="s">
        <v>3557</v>
      </c>
      <c r="B4116">
        <f>VLOOKUP(A4116,Sheet2!$A$2:$C$250,3)</f>
        <v>9039</v>
      </c>
      <c r="C4116" t="str">
        <f>VLOOKUP(A4116,Sheet2!$A$2:$C$250,2)</f>
        <v>Southeast</v>
      </c>
      <c r="D4116" t="s">
        <v>4125</v>
      </c>
      <c r="E4116" t="s">
        <v>2424</v>
      </c>
      <c r="F4116">
        <v>5064</v>
      </c>
    </row>
    <row r="4117" spans="1:13">
      <c r="A4117" t="s">
        <v>3557</v>
      </c>
      <c r="B4117">
        <f>VLOOKUP(A4117,Sheet2!$A$2:$C$250,3)</f>
        <v>9039</v>
      </c>
      <c r="C4117" t="str">
        <f>VLOOKUP(A4117,Sheet2!$A$2:$C$250,2)</f>
        <v>Southeast</v>
      </c>
      <c r="D4117" t="s">
        <v>4160</v>
      </c>
      <c r="E4117" t="s">
        <v>2424</v>
      </c>
      <c r="F4117">
        <v>7131</v>
      </c>
    </row>
    <row r="4118" spans="1:13">
      <c r="A4118" t="s">
        <v>2278</v>
      </c>
      <c r="B4118">
        <f>VLOOKUP(A4118,Sheet2!$A$2:$C$250,3)</f>
        <v>9039</v>
      </c>
      <c r="C4118" t="str">
        <f>VLOOKUP(A4118,Sheet2!$A$2:$C$250,2)</f>
        <v>Southeast</v>
      </c>
      <c r="D4118" t="s">
        <v>2536</v>
      </c>
      <c r="E4118" t="s">
        <v>2424</v>
      </c>
      <c r="F4118">
        <v>7500</v>
      </c>
      <c r="I4118">
        <v>4697.080291970803</v>
      </c>
      <c r="K4118">
        <v>97665.878985000003</v>
      </c>
    </row>
    <row r="4119" spans="1:13">
      <c r="A4119" t="s">
        <v>3557</v>
      </c>
      <c r="B4119">
        <f>VLOOKUP(A4119,Sheet2!$A$2:$C$250,3)</f>
        <v>9039</v>
      </c>
      <c r="C4119" t="str">
        <f>VLOOKUP(A4119,Sheet2!$A$2:$C$250,2)</f>
        <v>Southeast</v>
      </c>
      <c r="D4119" t="s">
        <v>4213</v>
      </c>
      <c r="E4119" t="s">
        <v>2424</v>
      </c>
      <c r="F4119">
        <v>8870</v>
      </c>
    </row>
    <row r="4120" spans="1:13">
      <c r="A4120" t="s">
        <v>2278</v>
      </c>
      <c r="B4120">
        <f>VLOOKUP(A4120,Sheet2!$A$2:$C$250,3)</f>
        <v>9039</v>
      </c>
      <c r="C4120" t="str">
        <f>VLOOKUP(A4120,Sheet2!$A$2:$C$250,2)</f>
        <v>Southeast</v>
      </c>
      <c r="D4120" t="s">
        <v>2539</v>
      </c>
      <c r="E4120" t="s">
        <v>2424</v>
      </c>
      <c r="F4120">
        <v>11408</v>
      </c>
      <c r="I4120">
        <v>2611.5007299270073</v>
      </c>
    </row>
    <row r="4121" spans="1:13">
      <c r="A4121" t="s">
        <v>3557</v>
      </c>
      <c r="B4121">
        <f>VLOOKUP(A4121,Sheet2!$A$2:$C$250,3)</f>
        <v>9039</v>
      </c>
      <c r="C4121" t="str">
        <f>VLOOKUP(A4121,Sheet2!$A$2:$C$250,2)</f>
        <v>Southeast</v>
      </c>
      <c r="D4121" t="s">
        <v>4221</v>
      </c>
      <c r="E4121" t="s">
        <v>2424</v>
      </c>
      <c r="F4121">
        <v>16445</v>
      </c>
    </row>
    <row r="4122" spans="1:13">
      <c r="A4122" t="s">
        <v>2278</v>
      </c>
      <c r="B4122">
        <f>VLOOKUP(A4122,Sheet2!$A$2:$C$250,3)</f>
        <v>9039</v>
      </c>
      <c r="C4122" t="str">
        <f>VLOOKUP(A4122,Sheet2!$A$2:$C$250,2)</f>
        <v>Southeast</v>
      </c>
      <c r="D4122" t="s">
        <v>2538</v>
      </c>
      <c r="E4122" t="s">
        <v>2424</v>
      </c>
      <c r="F4122">
        <v>17160</v>
      </c>
      <c r="K4122">
        <v>383023.44717999996</v>
      </c>
    </row>
    <row r="4123" spans="1:13">
      <c r="A4123" t="s">
        <v>2278</v>
      </c>
      <c r="B4123">
        <f>VLOOKUP(A4123,Sheet2!$A$2:$C$250,3)</f>
        <v>9039</v>
      </c>
      <c r="C4123" t="str">
        <f>VLOOKUP(A4123,Sheet2!$A$2:$C$250,2)</f>
        <v>Southeast</v>
      </c>
      <c r="D4123" t="s">
        <v>2537</v>
      </c>
      <c r="E4123" t="s">
        <v>2424</v>
      </c>
      <c r="F4123">
        <v>21600</v>
      </c>
      <c r="I4123">
        <v>8912.4087591240877</v>
      </c>
      <c r="K4123">
        <v>237202.13479999997</v>
      </c>
    </row>
    <row r="4124" spans="1:13">
      <c r="A4124" t="s">
        <v>3557</v>
      </c>
      <c r="B4124">
        <f>VLOOKUP(A4124,Sheet2!$A$2:$C$250,3)</f>
        <v>9039</v>
      </c>
      <c r="C4124" t="str">
        <f>VLOOKUP(A4124,Sheet2!$A$2:$C$250,2)</f>
        <v>Southeast</v>
      </c>
      <c r="D4124" t="s">
        <v>4211</v>
      </c>
      <c r="E4124" t="s">
        <v>2424</v>
      </c>
      <c r="F4124">
        <v>127630</v>
      </c>
    </row>
    <row r="4125" spans="1:13">
      <c r="A4125" t="s">
        <v>3557</v>
      </c>
      <c r="B4125">
        <f>VLOOKUP(A4125,Sheet2!$A$2:$C$250,3)</f>
        <v>9039</v>
      </c>
      <c r="C4125" t="str">
        <f>VLOOKUP(A4125,Sheet2!$A$2:$C$250,2)</f>
        <v>Southeast</v>
      </c>
      <c r="D4125" t="s">
        <v>4059</v>
      </c>
      <c r="E4125" t="s">
        <v>213</v>
      </c>
      <c r="F4125">
        <v>3424</v>
      </c>
    </row>
    <row r="4126" spans="1:13">
      <c r="A4126" t="s">
        <v>3557</v>
      </c>
      <c r="B4126">
        <f>VLOOKUP(A4126,Sheet2!$A$2:$C$250,3)</f>
        <v>9039</v>
      </c>
      <c r="C4126" t="str">
        <f>VLOOKUP(A4126,Sheet2!$A$2:$C$250,2)</f>
        <v>Southeast</v>
      </c>
      <c r="D4126" t="s">
        <v>4195</v>
      </c>
      <c r="E4126" t="s">
        <v>213</v>
      </c>
      <c r="F4126">
        <v>13896</v>
      </c>
    </row>
    <row r="4127" spans="1:13">
      <c r="A4127" t="s">
        <v>2278</v>
      </c>
      <c r="B4127">
        <f>VLOOKUP(A4127,Sheet2!$A$2:$C$250,3)</f>
        <v>9039</v>
      </c>
      <c r="C4127" t="str">
        <f>VLOOKUP(A4127,Sheet2!$A$2:$C$250,2)</f>
        <v>Southeast</v>
      </c>
      <c r="D4127" t="s">
        <v>2402</v>
      </c>
      <c r="E4127" t="s">
        <v>213</v>
      </c>
      <c r="F4127">
        <v>15930</v>
      </c>
      <c r="I4127">
        <v>7033.5766423357663</v>
      </c>
      <c r="K4127">
        <v>191481.72331999999</v>
      </c>
    </row>
    <row r="4128" spans="1:13">
      <c r="A4128" t="s">
        <v>2278</v>
      </c>
      <c r="B4128">
        <f>VLOOKUP(A4128,Sheet2!$A$2:$C$250,3)</f>
        <v>9039</v>
      </c>
      <c r="C4128" t="str">
        <f>VLOOKUP(A4128,Sheet2!$A$2:$C$250,2)</f>
        <v>Southeast</v>
      </c>
      <c r="D4128" t="s">
        <v>2403</v>
      </c>
      <c r="E4128" t="s">
        <v>213</v>
      </c>
      <c r="I4128">
        <v>5871.6717761557184</v>
      </c>
      <c r="K4128">
        <v>978.98214800000005</v>
      </c>
      <c r="M4128">
        <v>538.05836065573772</v>
      </c>
    </row>
    <row r="4129" spans="1:12">
      <c r="A4129" t="s">
        <v>3557</v>
      </c>
      <c r="B4129">
        <f>VLOOKUP(A4129,Sheet2!$A$2:$C$250,3)</f>
        <v>9039</v>
      </c>
      <c r="C4129" t="str">
        <f>VLOOKUP(A4129,Sheet2!$A$2:$C$250,2)</f>
        <v>Southeast</v>
      </c>
      <c r="D4129" t="s">
        <v>4072</v>
      </c>
      <c r="E4129" t="s">
        <v>2233</v>
      </c>
      <c r="F4129">
        <v>809</v>
      </c>
    </row>
    <row r="4130" spans="1:12">
      <c r="A4130" t="s">
        <v>3557</v>
      </c>
      <c r="B4130">
        <f>VLOOKUP(A4130,Sheet2!$A$2:$C$250,3)</f>
        <v>9039</v>
      </c>
      <c r="C4130" t="str">
        <f>VLOOKUP(A4130,Sheet2!$A$2:$C$250,2)</f>
        <v>Southeast</v>
      </c>
      <c r="D4130" t="s">
        <v>4084</v>
      </c>
      <c r="E4130" t="s">
        <v>2233</v>
      </c>
      <c r="F4130">
        <v>933</v>
      </c>
    </row>
    <row r="4131" spans="1:12">
      <c r="A4131" t="s">
        <v>2278</v>
      </c>
      <c r="B4131">
        <f>VLOOKUP(A4131,Sheet2!$A$2:$C$250,3)</f>
        <v>9039</v>
      </c>
      <c r="C4131" t="str">
        <f>VLOOKUP(A4131,Sheet2!$A$2:$C$250,2)</f>
        <v>Southeast</v>
      </c>
      <c r="D4131" t="s">
        <v>2281</v>
      </c>
      <c r="E4131" t="s">
        <v>2233</v>
      </c>
      <c r="F4131">
        <v>16206</v>
      </c>
      <c r="K4131">
        <v>76083.084741600003</v>
      </c>
    </row>
    <row r="4132" spans="1:12">
      <c r="A4132" t="s">
        <v>2278</v>
      </c>
      <c r="B4132">
        <f>VLOOKUP(A4132,Sheet2!$A$2:$C$250,3)</f>
        <v>9039</v>
      </c>
      <c r="C4132" t="str">
        <f>VLOOKUP(A4132,Sheet2!$A$2:$C$250,2)</f>
        <v>Southeast</v>
      </c>
      <c r="D4132" t="s">
        <v>2279</v>
      </c>
      <c r="E4132" t="s">
        <v>2233</v>
      </c>
      <c r="F4132">
        <v>21366</v>
      </c>
      <c r="K4132">
        <v>129394.5645406</v>
      </c>
    </row>
    <row r="4133" spans="1:12">
      <c r="A4133" t="s">
        <v>2278</v>
      </c>
      <c r="B4133">
        <f>VLOOKUP(A4133,Sheet2!$A$2:$C$250,3)</f>
        <v>9039</v>
      </c>
      <c r="C4133" t="str">
        <f>VLOOKUP(A4133,Sheet2!$A$2:$C$250,2)</f>
        <v>Southeast</v>
      </c>
      <c r="D4133" t="s">
        <v>2280</v>
      </c>
      <c r="E4133" t="s">
        <v>2233</v>
      </c>
      <c r="F4133">
        <v>30061</v>
      </c>
      <c r="K4133">
        <v>152686.37416499999</v>
      </c>
    </row>
    <row r="4134" spans="1:12">
      <c r="A4134" t="s">
        <v>2278</v>
      </c>
      <c r="B4134">
        <f>VLOOKUP(A4134,Sheet2!$A$2:$C$250,3)</f>
        <v>9039</v>
      </c>
      <c r="C4134" t="str">
        <f>VLOOKUP(A4134,Sheet2!$A$2:$C$250,2)</f>
        <v>Southeast</v>
      </c>
      <c r="D4134" t="s">
        <v>2282</v>
      </c>
      <c r="E4134" t="s">
        <v>2233</v>
      </c>
      <c r="F4134">
        <v>33105</v>
      </c>
    </row>
    <row r="4135" spans="1:12">
      <c r="A4135" t="s">
        <v>3557</v>
      </c>
      <c r="B4135">
        <f>VLOOKUP(A4135,Sheet2!$A$2:$C$250,3)</f>
        <v>9039</v>
      </c>
      <c r="C4135" t="str">
        <f>VLOOKUP(A4135,Sheet2!$A$2:$C$250,2)</f>
        <v>Southeast</v>
      </c>
      <c r="D4135" t="s">
        <v>4031</v>
      </c>
      <c r="E4135" t="s">
        <v>2194</v>
      </c>
      <c r="F4135">
        <v>1176</v>
      </c>
    </row>
    <row r="4136" spans="1:12">
      <c r="A4136" t="s">
        <v>3557</v>
      </c>
      <c r="B4136">
        <f>VLOOKUP(A4136,Sheet2!$A$2:$C$250,3)</f>
        <v>9039</v>
      </c>
      <c r="C4136" t="str">
        <f>VLOOKUP(A4136,Sheet2!$A$2:$C$250,2)</f>
        <v>Southeast</v>
      </c>
      <c r="D4136" t="s">
        <v>4028</v>
      </c>
      <c r="E4136" t="s">
        <v>2194</v>
      </c>
      <c r="F4136">
        <v>1500</v>
      </c>
    </row>
    <row r="4137" spans="1:12">
      <c r="A4137" t="s">
        <v>3557</v>
      </c>
      <c r="B4137">
        <f>VLOOKUP(A4137,Sheet2!$A$2:$C$250,3)</f>
        <v>9039</v>
      </c>
      <c r="C4137" t="str">
        <f>VLOOKUP(A4137,Sheet2!$A$2:$C$250,2)</f>
        <v>Southeast</v>
      </c>
      <c r="D4137" t="s">
        <v>4031</v>
      </c>
      <c r="E4137" t="s">
        <v>2194</v>
      </c>
      <c r="F4137">
        <v>1500</v>
      </c>
    </row>
    <row r="4138" spans="1:12">
      <c r="A4138" t="s">
        <v>3557</v>
      </c>
      <c r="B4138">
        <f>VLOOKUP(A4138,Sheet2!$A$2:$C$250,3)</f>
        <v>9039</v>
      </c>
      <c r="C4138" t="str">
        <f>VLOOKUP(A4138,Sheet2!$A$2:$C$250,2)</f>
        <v>Southeast</v>
      </c>
      <c r="D4138" t="s">
        <v>4219</v>
      </c>
      <c r="E4138" t="s">
        <v>1980</v>
      </c>
      <c r="F4138">
        <v>12316</v>
      </c>
    </row>
    <row r="4139" spans="1:12">
      <c r="A4139" t="s">
        <v>2152</v>
      </c>
      <c r="B4139">
        <f>VLOOKUP(A4139,Sheet2!$A$2:$C$250,3)</f>
        <v>927</v>
      </c>
      <c r="C4139" t="str">
        <f>VLOOKUP(A4139,Sheet2!$A$2:$C$250,2)</f>
        <v>Southeast</v>
      </c>
      <c r="D4139" t="s">
        <v>3561</v>
      </c>
      <c r="E4139" t="s">
        <v>3335</v>
      </c>
      <c r="F4139">
        <v>39500</v>
      </c>
      <c r="I4139">
        <v>7992.6481751824822</v>
      </c>
      <c r="K4139">
        <v>151868.03346666667</v>
      </c>
    </row>
    <row r="4140" spans="1:12">
      <c r="A4140" t="s">
        <v>2152</v>
      </c>
      <c r="B4140">
        <f>VLOOKUP(A4140,Sheet2!$A$2:$C$250,3)</f>
        <v>927</v>
      </c>
      <c r="C4140" t="str">
        <f>VLOOKUP(A4140,Sheet2!$A$2:$C$250,2)</f>
        <v>Southeast</v>
      </c>
      <c r="D4140" t="s">
        <v>3230</v>
      </c>
      <c r="E4140" t="s">
        <v>3216</v>
      </c>
      <c r="F4140">
        <v>13541</v>
      </c>
      <c r="I4140">
        <v>2810.4919708029197</v>
      </c>
      <c r="K4140">
        <v>51040.459359999993</v>
      </c>
    </row>
    <row r="4141" spans="1:12">
      <c r="A4141" t="s">
        <v>2152</v>
      </c>
      <c r="B4141">
        <f>VLOOKUP(A4141,Sheet2!$A$2:$C$250,3)</f>
        <v>927</v>
      </c>
      <c r="C4141" t="str">
        <f>VLOOKUP(A4141,Sheet2!$A$2:$C$250,2)</f>
        <v>Southeast</v>
      </c>
      <c r="D4141" t="s">
        <v>3180</v>
      </c>
      <c r="E4141" t="s">
        <v>377</v>
      </c>
      <c r="F4141">
        <v>2045</v>
      </c>
      <c r="I4141">
        <v>1306.3664233576644</v>
      </c>
      <c r="K4141">
        <v>7290.0656099999997</v>
      </c>
    </row>
    <row r="4142" spans="1:12">
      <c r="A4142" t="s">
        <v>2152</v>
      </c>
      <c r="B4142">
        <f>VLOOKUP(A4142,Sheet2!$A$2:$C$250,3)</f>
        <v>927</v>
      </c>
      <c r="C4142" t="str">
        <f>VLOOKUP(A4142,Sheet2!$A$2:$C$250,2)</f>
        <v>Southeast</v>
      </c>
      <c r="D4142" t="s">
        <v>3179</v>
      </c>
      <c r="E4142" t="s">
        <v>377</v>
      </c>
      <c r="F4142">
        <v>5625</v>
      </c>
      <c r="I4142">
        <v>6686.7635036496349</v>
      </c>
      <c r="K4142">
        <v>100592.90532800001</v>
      </c>
    </row>
    <row r="4143" spans="1:12">
      <c r="A4143" t="s">
        <v>2152</v>
      </c>
      <c r="B4143">
        <f>VLOOKUP(A4143,Sheet2!$A$2:$C$250,3)</f>
        <v>927</v>
      </c>
      <c r="C4143" t="str">
        <f>VLOOKUP(A4143,Sheet2!$A$2:$C$250,2)</f>
        <v>Southeast</v>
      </c>
      <c r="D4143" t="s">
        <v>2917</v>
      </c>
      <c r="E4143" t="s">
        <v>1500</v>
      </c>
      <c r="F4143">
        <v>720</v>
      </c>
      <c r="I4143">
        <v>4856.3386861313866</v>
      </c>
    </row>
    <row r="4144" spans="1:12">
      <c r="A4144" t="s">
        <v>2152</v>
      </c>
      <c r="B4144">
        <f>VLOOKUP(A4144,Sheet2!$A$2:$C$250,3)</f>
        <v>927</v>
      </c>
      <c r="C4144" t="str">
        <f>VLOOKUP(A4144,Sheet2!$A$2:$C$250,2)</f>
        <v>Southeast</v>
      </c>
      <c r="D4144" t="s">
        <v>2916</v>
      </c>
      <c r="E4144" t="s">
        <v>1500</v>
      </c>
      <c r="F4144">
        <v>4800</v>
      </c>
      <c r="I4144">
        <v>2879.2007299270072</v>
      </c>
      <c r="K4144">
        <v>79329.213956499996</v>
      </c>
      <c r="L4144">
        <v>22588.921599999998</v>
      </c>
    </row>
    <row r="4145" spans="1:19">
      <c r="A4145" t="s">
        <v>2152</v>
      </c>
      <c r="B4145">
        <f>VLOOKUP(A4145,Sheet2!$A$2:$C$250,3)</f>
        <v>927</v>
      </c>
      <c r="C4145" t="str">
        <f>VLOOKUP(A4145,Sheet2!$A$2:$C$250,2)</f>
        <v>Southeast</v>
      </c>
      <c r="D4145" t="s">
        <v>2914</v>
      </c>
      <c r="E4145" t="s">
        <v>1500</v>
      </c>
      <c r="F4145">
        <v>6180</v>
      </c>
      <c r="I4145">
        <v>1782.4817518248176</v>
      </c>
      <c r="K4145">
        <v>25179.726615499996</v>
      </c>
    </row>
    <row r="4146" spans="1:19">
      <c r="A4146" t="s">
        <v>2152</v>
      </c>
      <c r="B4146">
        <f>VLOOKUP(A4146,Sheet2!$A$2:$C$250,3)</f>
        <v>927</v>
      </c>
      <c r="C4146" t="str">
        <f>VLOOKUP(A4146,Sheet2!$A$2:$C$250,2)</f>
        <v>Southeast</v>
      </c>
      <c r="D4146" t="s">
        <v>2915</v>
      </c>
      <c r="E4146" t="s">
        <v>1500</v>
      </c>
      <c r="I4146">
        <v>940.02700729927005</v>
      </c>
    </row>
    <row r="4147" spans="1:19">
      <c r="A4147" t="s">
        <v>2152</v>
      </c>
      <c r="B4147">
        <f>VLOOKUP(A4147,Sheet2!$A$2:$C$250,3)</f>
        <v>927</v>
      </c>
      <c r="C4147" t="str">
        <f>VLOOKUP(A4147,Sheet2!$A$2:$C$250,2)</f>
        <v>Southeast</v>
      </c>
      <c r="D4147" t="s">
        <v>2542</v>
      </c>
      <c r="E4147" t="s">
        <v>2424</v>
      </c>
      <c r="F4147">
        <v>2740</v>
      </c>
      <c r="I4147">
        <v>2200.9795620437958</v>
      </c>
      <c r="K4147">
        <v>12328.610956499999</v>
      </c>
    </row>
    <row r="4148" spans="1:19">
      <c r="A4148" t="s">
        <v>2152</v>
      </c>
      <c r="B4148">
        <f>VLOOKUP(A4148,Sheet2!$A$2:$C$250,3)</f>
        <v>927</v>
      </c>
      <c r="C4148" t="str">
        <f>VLOOKUP(A4148,Sheet2!$A$2:$C$250,2)</f>
        <v>Southeast</v>
      </c>
      <c r="D4148" t="s">
        <v>2541</v>
      </c>
      <c r="E4148" t="s">
        <v>2424</v>
      </c>
      <c r="F4148">
        <v>2990</v>
      </c>
      <c r="I4148">
        <v>1155</v>
      </c>
      <c r="K4148">
        <v>23313.709821500001</v>
      </c>
    </row>
    <row r="4149" spans="1:19">
      <c r="A4149" t="s">
        <v>2152</v>
      </c>
      <c r="B4149">
        <f>VLOOKUP(A4149,Sheet2!$A$2:$C$250,3)</f>
        <v>927</v>
      </c>
      <c r="C4149" t="str">
        <f>VLOOKUP(A4149,Sheet2!$A$2:$C$250,2)</f>
        <v>Southeast</v>
      </c>
      <c r="D4149" t="s">
        <v>2540</v>
      </c>
      <c r="E4149" t="s">
        <v>2424</v>
      </c>
      <c r="F4149">
        <v>10358</v>
      </c>
      <c r="I4149">
        <v>10615.642335766423</v>
      </c>
      <c r="K4149">
        <v>110443.99398700001</v>
      </c>
    </row>
    <row r="4150" spans="1:19">
      <c r="A4150" t="s">
        <v>2152</v>
      </c>
      <c r="B4150">
        <f>VLOOKUP(A4150,Sheet2!$A$2:$C$250,3)</f>
        <v>927</v>
      </c>
      <c r="C4150" t="str">
        <f>VLOOKUP(A4150,Sheet2!$A$2:$C$250,2)</f>
        <v>Southeast</v>
      </c>
      <c r="D4150" t="s">
        <v>2404</v>
      </c>
      <c r="E4150" t="s">
        <v>213</v>
      </c>
      <c r="F4150">
        <v>2000</v>
      </c>
      <c r="I4150">
        <v>248.58394160583941</v>
      </c>
      <c r="K4150">
        <v>54178.987606499999</v>
      </c>
    </row>
    <row r="4151" spans="1:19">
      <c r="A4151" t="s">
        <v>2152</v>
      </c>
      <c r="B4151">
        <f>VLOOKUP(A4151,Sheet2!$A$2:$C$250,3)</f>
        <v>927</v>
      </c>
      <c r="C4151" t="str">
        <f>VLOOKUP(A4151,Sheet2!$A$2:$C$250,2)</f>
        <v>Southeast</v>
      </c>
      <c r="D4151" t="s">
        <v>2153</v>
      </c>
      <c r="E4151" t="s">
        <v>1980</v>
      </c>
      <c r="F4151">
        <v>2200</v>
      </c>
      <c r="I4151">
        <v>994.4802919708028</v>
      </c>
      <c r="K4151">
        <v>341843.07655999996</v>
      </c>
      <c r="L4151">
        <v>8491.2099999999991</v>
      </c>
    </row>
    <row r="4152" spans="1:19">
      <c r="A4152" t="s">
        <v>2154</v>
      </c>
      <c r="B4152">
        <f>VLOOKUP(A4152,Sheet2!$A$2:$C$250,3)</f>
        <v>927</v>
      </c>
      <c r="C4152" t="str">
        <f>VLOOKUP(A4152,Sheet2!$A$2:$C$250,2)</f>
        <v>Southeast</v>
      </c>
      <c r="D4152" t="s">
        <v>98</v>
      </c>
      <c r="E4152" t="s">
        <v>1980</v>
      </c>
      <c r="F4152">
        <v>1920</v>
      </c>
    </row>
    <row r="4153" spans="1:19">
      <c r="A4153" t="s">
        <v>1848</v>
      </c>
      <c r="B4153">
        <f>VLOOKUP(A4153,Sheet2!$A$2:$C$250,3)</f>
        <v>139</v>
      </c>
      <c r="C4153" t="str">
        <f>VLOOKUP(A4153,Sheet2!$A$2:$C$250,2)</f>
        <v>Copper River/Chugach</v>
      </c>
      <c r="D4153" t="s">
        <v>3562</v>
      </c>
      <c r="E4153" t="s">
        <v>3335</v>
      </c>
      <c r="F4153">
        <v>8400</v>
      </c>
      <c r="I4153">
        <v>3228.1167883211679</v>
      </c>
      <c r="J4153">
        <v>4710.144927536232</v>
      </c>
      <c r="K4153">
        <v>65155.586394999998</v>
      </c>
    </row>
    <row r="4154" spans="1:19">
      <c r="A4154" t="s">
        <v>2283</v>
      </c>
      <c r="B4154">
        <f>VLOOKUP(A4154,Sheet2!$A$2:$C$250,3)</f>
        <v>139</v>
      </c>
      <c r="C4154" t="str">
        <f>VLOOKUP(A4154,Sheet2!$A$2:$C$250,2)</f>
        <v>Copper River/Chugach</v>
      </c>
      <c r="D4154" t="s">
        <v>2918</v>
      </c>
      <c r="E4154" t="s">
        <v>1500</v>
      </c>
      <c r="F4154">
        <v>352</v>
      </c>
    </row>
    <row r="4155" spans="1:19">
      <c r="A4155" t="s">
        <v>2283</v>
      </c>
      <c r="B4155">
        <f>VLOOKUP(A4155,Sheet2!$A$2:$C$250,3)</f>
        <v>139</v>
      </c>
      <c r="C4155" t="str">
        <f>VLOOKUP(A4155,Sheet2!$A$2:$C$250,2)</f>
        <v>Copper River/Chugach</v>
      </c>
      <c r="D4155" t="s">
        <v>2919</v>
      </c>
      <c r="E4155" t="s">
        <v>1500</v>
      </c>
      <c r="F4155">
        <v>4704</v>
      </c>
      <c r="K4155">
        <v>47696.429263999991</v>
      </c>
    </row>
    <row r="4156" spans="1:19">
      <c r="A4156" t="s">
        <v>2283</v>
      </c>
      <c r="B4156">
        <f>VLOOKUP(A4156,Sheet2!$A$2:$C$250,3)</f>
        <v>139</v>
      </c>
      <c r="C4156" t="str">
        <f>VLOOKUP(A4156,Sheet2!$A$2:$C$250,2)</f>
        <v>Copper River/Chugach</v>
      </c>
      <c r="D4156" t="s">
        <v>2284</v>
      </c>
      <c r="E4156" t="s">
        <v>2233</v>
      </c>
      <c r="F4156">
        <v>2240</v>
      </c>
    </row>
    <row r="4157" spans="1:19">
      <c r="A4157" t="s">
        <v>2283</v>
      </c>
      <c r="B4157">
        <f>VLOOKUP(A4157,Sheet2!$A$2:$C$250,3)</f>
        <v>139</v>
      </c>
      <c r="C4157" t="str">
        <f>VLOOKUP(A4157,Sheet2!$A$2:$C$250,2)</f>
        <v>Copper River/Chugach</v>
      </c>
      <c r="D4157" t="s">
        <v>2285</v>
      </c>
      <c r="E4157" t="s">
        <v>2233</v>
      </c>
    </row>
    <row r="4158" spans="1:19">
      <c r="A4158" t="s">
        <v>525</v>
      </c>
      <c r="B4158">
        <f>VLOOKUP(A4158,Sheet2!$A$2:$C$250,3)</f>
        <v>103</v>
      </c>
      <c r="C4158" t="str">
        <f>VLOOKUP(A4158,Sheet2!$A$2:$C$250,2)</f>
        <v>Lower Yukon-Kuskokwim</v>
      </c>
      <c r="D4158" t="s">
        <v>3563</v>
      </c>
      <c r="E4158" t="s">
        <v>3335</v>
      </c>
      <c r="F4158">
        <v>8799</v>
      </c>
      <c r="I4158">
        <v>2568.7007299270072</v>
      </c>
      <c r="K4158">
        <v>18774.1692004</v>
      </c>
      <c r="M4158">
        <v>94.709508196721316</v>
      </c>
    </row>
    <row r="4159" spans="1:19">
      <c r="A4159" t="s">
        <v>525</v>
      </c>
      <c r="B4159">
        <f>VLOOKUP(A4159,Sheet2!$A$2:$C$250,3)</f>
        <v>103</v>
      </c>
      <c r="C4159" t="str">
        <f>VLOOKUP(A4159,Sheet2!$A$2:$C$250,2)</f>
        <v>Lower Yukon-Kuskokwim</v>
      </c>
      <c r="D4159" t="s">
        <v>3298</v>
      </c>
      <c r="E4159" t="s">
        <v>3232</v>
      </c>
      <c r="F4159">
        <v>1734</v>
      </c>
      <c r="I4159">
        <v>1192.3357664233577</v>
      </c>
      <c r="K4159">
        <v>5827.0521499999995</v>
      </c>
    </row>
    <row r="4160" spans="1:19">
      <c r="A4160" t="s">
        <v>525</v>
      </c>
      <c r="B4160">
        <f>VLOOKUP(A4160,Sheet2!$A$2:$C$250,3)</f>
        <v>103</v>
      </c>
      <c r="C4160" t="str">
        <f>VLOOKUP(A4160,Sheet2!$A$2:$C$250,2)</f>
        <v>Lower Yukon-Kuskokwim</v>
      </c>
      <c r="D4160" t="s">
        <v>3181</v>
      </c>
      <c r="E4160" t="s">
        <v>377</v>
      </c>
      <c r="F4160">
        <v>2232</v>
      </c>
      <c r="I4160">
        <v>1069</v>
      </c>
      <c r="K4160">
        <v>10564</v>
      </c>
      <c r="N4160">
        <v>959</v>
      </c>
      <c r="P4160">
        <v>5656</v>
      </c>
      <c r="S4160">
        <v>7595</v>
      </c>
    </row>
    <row r="4161" spans="1:19">
      <c r="A4161" t="s">
        <v>2920</v>
      </c>
      <c r="B4161">
        <f>VLOOKUP(A4161,Sheet2!$A$2:$C$250,3)</f>
        <v>103</v>
      </c>
      <c r="C4161" t="str">
        <f>VLOOKUP(A4161,Sheet2!$A$2:$C$250,2)</f>
        <v>Lower Yukon-Kuskokwim</v>
      </c>
      <c r="D4161" t="s">
        <v>2921</v>
      </c>
      <c r="E4161" t="s">
        <v>1500</v>
      </c>
      <c r="F4161">
        <v>960</v>
      </c>
      <c r="I4161">
        <v>481.75182481751824</v>
      </c>
    </row>
    <row r="4162" spans="1:19">
      <c r="A4162" t="s">
        <v>525</v>
      </c>
      <c r="B4162">
        <f>VLOOKUP(A4162,Sheet2!$A$2:$C$250,3)</f>
        <v>103</v>
      </c>
      <c r="C4162" t="str">
        <f>VLOOKUP(A4162,Sheet2!$A$2:$C$250,2)</f>
        <v>Lower Yukon-Kuskokwim</v>
      </c>
      <c r="D4162" t="s">
        <v>2743</v>
      </c>
      <c r="E4162" t="s">
        <v>1500</v>
      </c>
    </row>
    <row r="4163" spans="1:19">
      <c r="A4163" t="s">
        <v>525</v>
      </c>
      <c r="B4163">
        <f>VLOOKUP(A4163,Sheet2!$A$2:$C$250,3)</f>
        <v>103</v>
      </c>
      <c r="C4163" t="str">
        <f>VLOOKUP(A4163,Sheet2!$A$2:$C$250,2)</f>
        <v>Lower Yukon-Kuskokwim</v>
      </c>
      <c r="E4163" t="s">
        <v>2424</v>
      </c>
      <c r="F4163">
        <v>2704</v>
      </c>
      <c r="I4163">
        <v>1077</v>
      </c>
      <c r="K4163">
        <v>2295</v>
      </c>
      <c r="N4163">
        <v>840</v>
      </c>
      <c r="P4163">
        <v>1704</v>
      </c>
      <c r="S4163">
        <v>3860</v>
      </c>
    </row>
    <row r="4164" spans="1:19">
      <c r="A4164" t="s">
        <v>525</v>
      </c>
      <c r="B4164">
        <f>VLOOKUP(A4164,Sheet2!$A$2:$C$250,3)</f>
        <v>103</v>
      </c>
      <c r="C4164" t="str">
        <f>VLOOKUP(A4164,Sheet2!$A$2:$C$250,2)</f>
        <v>Lower Yukon-Kuskokwim</v>
      </c>
      <c r="D4164" t="s">
        <v>66</v>
      </c>
      <c r="E4164" t="s">
        <v>65</v>
      </c>
      <c r="F4164">
        <v>693</v>
      </c>
      <c r="G4164" t="s">
        <v>6</v>
      </c>
    </row>
    <row r="4165" spans="1:19">
      <c r="A4165" t="s">
        <v>1649</v>
      </c>
      <c r="B4165">
        <f>VLOOKUP(A4165,Sheet2!$A$2:$C$250,3)</f>
        <v>75</v>
      </c>
      <c r="C4165" t="str">
        <f>VLOOKUP(A4165,Sheet2!$A$2:$C$250,2)</f>
        <v>Bristol Bay</v>
      </c>
      <c r="D4165" t="s">
        <v>89</v>
      </c>
      <c r="E4165" t="s">
        <v>3335</v>
      </c>
      <c r="F4165">
        <v>6960</v>
      </c>
    </row>
    <row r="4166" spans="1:19">
      <c r="A4166" t="s">
        <v>1649</v>
      </c>
      <c r="B4166">
        <f>VLOOKUP(A4166,Sheet2!$A$2:$C$250,3)</f>
        <v>75</v>
      </c>
      <c r="C4166" t="str">
        <f>VLOOKUP(A4166,Sheet2!$A$2:$C$250,2)</f>
        <v>Bristol Bay</v>
      </c>
      <c r="D4166" t="s">
        <v>1631</v>
      </c>
      <c r="E4166" t="s">
        <v>3315</v>
      </c>
    </row>
    <row r="4167" spans="1:19">
      <c r="A4167" t="s">
        <v>1649</v>
      </c>
      <c r="B4167">
        <f>VLOOKUP(A4167,Sheet2!$A$2:$C$250,3)</f>
        <v>75</v>
      </c>
      <c r="C4167" t="str">
        <f>VLOOKUP(A4167,Sheet2!$A$2:$C$250,2)</f>
        <v>Bristol Bay</v>
      </c>
      <c r="D4167" t="s">
        <v>1640</v>
      </c>
      <c r="E4167" t="s">
        <v>3315</v>
      </c>
    </row>
    <row r="4168" spans="1:19">
      <c r="A4168" t="s">
        <v>1649</v>
      </c>
      <c r="B4168">
        <f>VLOOKUP(A4168,Sheet2!$A$2:$C$250,3)</f>
        <v>75</v>
      </c>
      <c r="C4168" t="str">
        <f>VLOOKUP(A4168,Sheet2!$A$2:$C$250,2)</f>
        <v>Bristol Bay</v>
      </c>
      <c r="D4168" t="s">
        <v>1635</v>
      </c>
      <c r="E4168" t="s">
        <v>3232</v>
      </c>
      <c r="F4168">
        <v>3020</v>
      </c>
      <c r="G4168" t="s">
        <v>6</v>
      </c>
    </row>
    <row r="4169" spans="1:19">
      <c r="A4169" t="s">
        <v>1649</v>
      </c>
      <c r="B4169">
        <f>VLOOKUP(A4169,Sheet2!$A$2:$C$250,3)</f>
        <v>75</v>
      </c>
      <c r="C4169" t="str">
        <f>VLOOKUP(A4169,Sheet2!$A$2:$C$250,2)</f>
        <v>Bristol Bay</v>
      </c>
      <c r="D4169" t="s">
        <v>1645</v>
      </c>
      <c r="E4169" t="s">
        <v>377</v>
      </c>
    </row>
    <row r="4170" spans="1:19">
      <c r="A4170" t="s">
        <v>1649</v>
      </c>
      <c r="B4170">
        <f>VLOOKUP(A4170,Sheet2!$A$2:$C$250,3)</f>
        <v>75</v>
      </c>
      <c r="C4170" t="str">
        <f>VLOOKUP(A4170,Sheet2!$A$2:$C$250,2)</f>
        <v>Bristol Bay</v>
      </c>
      <c r="D4170" t="s">
        <v>1630</v>
      </c>
      <c r="E4170" t="s">
        <v>1500</v>
      </c>
    </row>
    <row r="4171" spans="1:19">
      <c r="A4171" t="s">
        <v>1649</v>
      </c>
      <c r="B4171">
        <f>VLOOKUP(A4171,Sheet2!$A$2:$C$250,3)</f>
        <v>75</v>
      </c>
      <c r="C4171" t="str">
        <f>VLOOKUP(A4171,Sheet2!$A$2:$C$250,2)</f>
        <v>Bristol Bay</v>
      </c>
      <c r="D4171" t="s">
        <v>1632</v>
      </c>
      <c r="E4171" t="s">
        <v>1500</v>
      </c>
    </row>
    <row r="4172" spans="1:19">
      <c r="A4172" t="s">
        <v>1649</v>
      </c>
      <c r="B4172">
        <f>VLOOKUP(A4172,Sheet2!$A$2:$C$250,3)</f>
        <v>75</v>
      </c>
      <c r="C4172" t="str">
        <f>VLOOKUP(A4172,Sheet2!$A$2:$C$250,2)</f>
        <v>Bristol Bay</v>
      </c>
      <c r="D4172" t="s">
        <v>1633</v>
      </c>
      <c r="E4172" t="s">
        <v>1500</v>
      </c>
    </row>
    <row r="4173" spans="1:19">
      <c r="A4173" t="s">
        <v>1649</v>
      </c>
      <c r="B4173">
        <f>VLOOKUP(A4173,Sheet2!$A$2:$C$250,3)</f>
        <v>75</v>
      </c>
      <c r="C4173" t="str">
        <f>VLOOKUP(A4173,Sheet2!$A$2:$C$250,2)</f>
        <v>Bristol Bay</v>
      </c>
      <c r="D4173" t="s">
        <v>1636</v>
      </c>
      <c r="E4173" t="s">
        <v>1500</v>
      </c>
    </row>
    <row r="4174" spans="1:19">
      <c r="A4174" t="s">
        <v>1649</v>
      </c>
      <c r="B4174">
        <f>VLOOKUP(A4174,Sheet2!$A$2:$C$250,3)</f>
        <v>75</v>
      </c>
      <c r="C4174" t="str">
        <f>VLOOKUP(A4174,Sheet2!$A$2:$C$250,2)</f>
        <v>Bristol Bay</v>
      </c>
      <c r="D4174" t="s">
        <v>1637</v>
      </c>
      <c r="E4174" t="s">
        <v>1500</v>
      </c>
    </row>
    <row r="4175" spans="1:19">
      <c r="A4175" t="s">
        <v>1649</v>
      </c>
      <c r="B4175">
        <f>VLOOKUP(A4175,Sheet2!$A$2:$C$250,3)</f>
        <v>75</v>
      </c>
      <c r="C4175" t="str">
        <f>VLOOKUP(A4175,Sheet2!$A$2:$C$250,2)</f>
        <v>Bristol Bay</v>
      </c>
      <c r="D4175" t="s">
        <v>1638</v>
      </c>
      <c r="E4175" t="s">
        <v>1500</v>
      </c>
    </row>
    <row r="4176" spans="1:19">
      <c r="A4176" t="s">
        <v>1649</v>
      </c>
      <c r="B4176">
        <f>VLOOKUP(A4176,Sheet2!$A$2:$C$250,3)</f>
        <v>75</v>
      </c>
      <c r="C4176" t="str">
        <f>VLOOKUP(A4176,Sheet2!$A$2:$C$250,2)</f>
        <v>Bristol Bay</v>
      </c>
      <c r="D4176" t="s">
        <v>1639</v>
      </c>
      <c r="E4176" t="s">
        <v>1500</v>
      </c>
    </row>
    <row r="4177" spans="1:6">
      <c r="A4177" t="s">
        <v>1649</v>
      </c>
      <c r="B4177">
        <f>VLOOKUP(A4177,Sheet2!$A$2:$C$250,3)</f>
        <v>75</v>
      </c>
      <c r="C4177" t="str">
        <f>VLOOKUP(A4177,Sheet2!$A$2:$C$250,2)</f>
        <v>Bristol Bay</v>
      </c>
      <c r="D4177" t="s">
        <v>1641</v>
      </c>
      <c r="E4177" t="s">
        <v>1500</v>
      </c>
    </row>
    <row r="4178" spans="1:6">
      <c r="A4178" t="s">
        <v>1649</v>
      </c>
      <c r="B4178">
        <f>VLOOKUP(A4178,Sheet2!$A$2:$C$250,3)</f>
        <v>75</v>
      </c>
      <c r="C4178" t="str">
        <f>VLOOKUP(A4178,Sheet2!$A$2:$C$250,2)</f>
        <v>Bristol Bay</v>
      </c>
      <c r="D4178" t="s">
        <v>1642</v>
      </c>
      <c r="E4178" t="s">
        <v>1500</v>
      </c>
    </row>
    <row r="4179" spans="1:6">
      <c r="A4179" t="s">
        <v>1649</v>
      </c>
      <c r="B4179">
        <f>VLOOKUP(A4179,Sheet2!$A$2:$C$250,3)</f>
        <v>75</v>
      </c>
      <c r="C4179" t="str">
        <f>VLOOKUP(A4179,Sheet2!$A$2:$C$250,2)</f>
        <v>Bristol Bay</v>
      </c>
      <c r="D4179" t="s">
        <v>1643</v>
      </c>
      <c r="E4179" t="s">
        <v>1500</v>
      </c>
    </row>
    <row r="4180" spans="1:6">
      <c r="A4180" t="s">
        <v>1649</v>
      </c>
      <c r="B4180">
        <f>VLOOKUP(A4180,Sheet2!$A$2:$C$250,3)</f>
        <v>75</v>
      </c>
      <c r="C4180" t="str">
        <f>VLOOKUP(A4180,Sheet2!$A$2:$C$250,2)</f>
        <v>Bristol Bay</v>
      </c>
      <c r="D4180" t="s">
        <v>1644</v>
      </c>
      <c r="E4180" t="s">
        <v>1500</v>
      </c>
    </row>
    <row r="4181" spans="1:6">
      <c r="A4181" t="s">
        <v>1649</v>
      </c>
      <c r="B4181">
        <f>VLOOKUP(A4181,Sheet2!$A$2:$C$250,3)</f>
        <v>75</v>
      </c>
      <c r="C4181" t="str">
        <f>VLOOKUP(A4181,Sheet2!$A$2:$C$250,2)</f>
        <v>Bristol Bay</v>
      </c>
      <c r="D4181" t="s">
        <v>1647</v>
      </c>
      <c r="E4181" t="s">
        <v>1500</v>
      </c>
    </row>
    <row r="4182" spans="1:6">
      <c r="A4182" t="s">
        <v>1649</v>
      </c>
      <c r="B4182">
        <f>VLOOKUP(A4182,Sheet2!$A$2:$C$250,3)</f>
        <v>75</v>
      </c>
      <c r="C4182" t="str">
        <f>VLOOKUP(A4182,Sheet2!$A$2:$C$250,2)</f>
        <v>Bristol Bay</v>
      </c>
      <c r="D4182" t="s">
        <v>2922</v>
      </c>
      <c r="E4182" t="s">
        <v>1500</v>
      </c>
    </row>
    <row r="4183" spans="1:6">
      <c r="A4183" t="s">
        <v>1649</v>
      </c>
      <c r="B4183">
        <f>VLOOKUP(A4183,Sheet2!$A$2:$C$250,3)</f>
        <v>75</v>
      </c>
      <c r="C4183" t="str">
        <f>VLOOKUP(A4183,Sheet2!$A$2:$C$250,2)</f>
        <v>Bristol Bay</v>
      </c>
      <c r="D4183" t="s">
        <v>2544</v>
      </c>
      <c r="E4183" t="s">
        <v>2424</v>
      </c>
    </row>
    <row r="4184" spans="1:6">
      <c r="A4184" t="s">
        <v>1649</v>
      </c>
      <c r="B4184">
        <f>VLOOKUP(A4184,Sheet2!$A$2:$C$250,3)</f>
        <v>75</v>
      </c>
      <c r="C4184" t="str">
        <f>VLOOKUP(A4184,Sheet2!$A$2:$C$250,2)</f>
        <v>Bristol Bay</v>
      </c>
      <c r="D4184" t="s">
        <v>1511</v>
      </c>
      <c r="E4184" t="s">
        <v>2424</v>
      </c>
    </row>
    <row r="4185" spans="1:6">
      <c r="A4185" t="s">
        <v>1649</v>
      </c>
      <c r="B4185">
        <f>VLOOKUP(A4185,Sheet2!$A$2:$C$250,3)</f>
        <v>75</v>
      </c>
      <c r="C4185" t="str">
        <f>VLOOKUP(A4185,Sheet2!$A$2:$C$250,2)</f>
        <v>Bristol Bay</v>
      </c>
      <c r="D4185" t="s">
        <v>2545</v>
      </c>
      <c r="E4185" t="s">
        <v>2424</v>
      </c>
    </row>
    <row r="4186" spans="1:6">
      <c r="A4186" t="s">
        <v>1649</v>
      </c>
      <c r="B4186">
        <f>VLOOKUP(A4186,Sheet2!$A$2:$C$250,3)</f>
        <v>75</v>
      </c>
      <c r="C4186" t="str">
        <f>VLOOKUP(A4186,Sheet2!$A$2:$C$250,2)</f>
        <v>Bristol Bay</v>
      </c>
      <c r="D4186" t="s">
        <v>2543</v>
      </c>
      <c r="E4186" t="s">
        <v>2424</v>
      </c>
    </row>
    <row r="4187" spans="1:6">
      <c r="A4187" t="s">
        <v>1649</v>
      </c>
      <c r="B4187">
        <f>VLOOKUP(A4187,Sheet2!$A$2:$C$250,3)</f>
        <v>75</v>
      </c>
      <c r="C4187" t="str">
        <f>VLOOKUP(A4187,Sheet2!$A$2:$C$250,2)</f>
        <v>Bristol Bay</v>
      </c>
      <c r="D4187" t="s">
        <v>849</v>
      </c>
      <c r="E4187" t="s">
        <v>2424</v>
      </c>
    </row>
    <row r="4188" spans="1:6">
      <c r="A4188" t="s">
        <v>1649</v>
      </c>
      <c r="B4188">
        <f>VLOOKUP(A4188,Sheet2!$A$2:$C$250,3)</f>
        <v>75</v>
      </c>
      <c r="C4188" t="str">
        <f>VLOOKUP(A4188,Sheet2!$A$2:$C$250,2)</f>
        <v>Bristol Bay</v>
      </c>
      <c r="D4188" t="s">
        <v>7</v>
      </c>
      <c r="E4188" t="s">
        <v>213</v>
      </c>
    </row>
    <row r="4189" spans="1:6">
      <c r="A4189" t="s">
        <v>1649</v>
      </c>
      <c r="B4189">
        <f>VLOOKUP(A4189,Sheet2!$A$2:$C$250,3)</f>
        <v>75</v>
      </c>
      <c r="C4189" t="str">
        <f>VLOOKUP(A4189,Sheet2!$A$2:$C$250,2)</f>
        <v>Bristol Bay</v>
      </c>
      <c r="D4189" t="s">
        <v>1646</v>
      </c>
      <c r="E4189" t="s">
        <v>1980</v>
      </c>
    </row>
    <row r="4190" spans="1:6">
      <c r="A4190" t="s">
        <v>1649</v>
      </c>
      <c r="B4190">
        <f>VLOOKUP(A4190,Sheet2!$A$2:$C$250,3)</f>
        <v>75</v>
      </c>
      <c r="C4190" t="str">
        <f>VLOOKUP(A4190,Sheet2!$A$2:$C$250,2)</f>
        <v>Bristol Bay</v>
      </c>
      <c r="D4190" t="s">
        <v>1648</v>
      </c>
      <c r="E4190" t="s">
        <v>65</v>
      </c>
    </row>
    <row r="4191" spans="1:6">
      <c r="A4191" t="s">
        <v>2156</v>
      </c>
      <c r="B4191">
        <f>VLOOKUP(A4191,Sheet2!$A$2:$C$250,3)</f>
        <v>593</v>
      </c>
      <c r="C4191" t="str">
        <f>VLOOKUP(A4191,Sheet2!$A$2:$C$250,2)</f>
        <v>Bering Straits</v>
      </c>
      <c r="D4191" t="s">
        <v>1122</v>
      </c>
      <c r="E4191" t="s">
        <v>3335</v>
      </c>
      <c r="F4191">
        <v>800</v>
      </c>
    </row>
    <row r="4192" spans="1:6">
      <c r="A4192" t="s">
        <v>2156</v>
      </c>
      <c r="B4192">
        <f>VLOOKUP(A4192,Sheet2!$A$2:$C$250,3)</f>
        <v>593</v>
      </c>
      <c r="C4192" t="str">
        <f>VLOOKUP(A4192,Sheet2!$A$2:$C$250,2)</f>
        <v>Bering Straits</v>
      </c>
      <c r="D4192" t="s">
        <v>94</v>
      </c>
      <c r="E4192" t="s">
        <v>3335</v>
      </c>
      <c r="F4192">
        <v>944</v>
      </c>
    </row>
    <row r="4193" spans="1:13">
      <c r="A4193" t="s">
        <v>2156</v>
      </c>
      <c r="B4193">
        <f>VLOOKUP(A4193,Sheet2!$A$2:$C$250,3)</f>
        <v>593</v>
      </c>
      <c r="C4193" t="str">
        <f>VLOOKUP(A4193,Sheet2!$A$2:$C$250,2)</f>
        <v>Bering Straits</v>
      </c>
      <c r="D4193" t="s">
        <v>95</v>
      </c>
      <c r="E4193" t="s">
        <v>3335</v>
      </c>
      <c r="F4193">
        <v>944</v>
      </c>
    </row>
    <row r="4194" spans="1:13">
      <c r="A4194" t="s">
        <v>2156</v>
      </c>
      <c r="B4194">
        <f>VLOOKUP(A4194,Sheet2!$A$2:$C$250,3)</f>
        <v>593</v>
      </c>
      <c r="C4194" t="str">
        <f>VLOOKUP(A4194,Sheet2!$A$2:$C$250,2)</f>
        <v>Bering Straits</v>
      </c>
      <c r="D4194" t="s">
        <v>544</v>
      </c>
      <c r="E4194" t="s">
        <v>3335</v>
      </c>
      <c r="F4194">
        <v>35061</v>
      </c>
      <c r="I4194">
        <v>47288</v>
      </c>
      <c r="K4194">
        <v>309971</v>
      </c>
    </row>
    <row r="4195" spans="1:13">
      <c r="A4195" t="s">
        <v>2156</v>
      </c>
      <c r="B4195">
        <f>VLOOKUP(A4195,Sheet2!$A$2:$C$250,3)</f>
        <v>593</v>
      </c>
      <c r="C4195" t="str">
        <f>VLOOKUP(A4195,Sheet2!$A$2:$C$250,2)</f>
        <v>Bering Straits</v>
      </c>
      <c r="D4195" t="s">
        <v>3299</v>
      </c>
      <c r="E4195" t="s">
        <v>3232</v>
      </c>
    </row>
    <row r="4196" spans="1:13">
      <c r="A4196" t="s">
        <v>2156</v>
      </c>
      <c r="B4196">
        <f>VLOOKUP(A4196,Sheet2!$A$2:$C$250,3)</f>
        <v>593</v>
      </c>
      <c r="C4196" t="str">
        <f>VLOOKUP(A4196,Sheet2!$A$2:$C$250,2)</f>
        <v>Bering Straits</v>
      </c>
      <c r="D4196" t="s">
        <v>3185</v>
      </c>
      <c r="E4196" t="s">
        <v>377</v>
      </c>
      <c r="F4196">
        <v>3000</v>
      </c>
      <c r="I4196">
        <v>500</v>
      </c>
    </row>
    <row r="4197" spans="1:13">
      <c r="A4197" t="s">
        <v>2156</v>
      </c>
      <c r="B4197">
        <f>VLOOKUP(A4197,Sheet2!$A$2:$C$250,3)</f>
        <v>593</v>
      </c>
      <c r="C4197" t="str">
        <f>VLOOKUP(A4197,Sheet2!$A$2:$C$250,2)</f>
        <v>Bering Straits</v>
      </c>
      <c r="D4197" t="s">
        <v>3186</v>
      </c>
      <c r="E4197" t="s">
        <v>377</v>
      </c>
      <c r="F4197">
        <v>3750</v>
      </c>
    </row>
    <row r="4198" spans="1:13">
      <c r="A4198" t="s">
        <v>2156</v>
      </c>
      <c r="B4198">
        <f>VLOOKUP(A4198,Sheet2!$A$2:$C$250,3)</f>
        <v>593</v>
      </c>
      <c r="C4198" t="str">
        <f>VLOOKUP(A4198,Sheet2!$A$2:$C$250,2)</f>
        <v>Bering Straits</v>
      </c>
      <c r="D4198" t="s">
        <v>3187</v>
      </c>
      <c r="E4198" t="s">
        <v>377</v>
      </c>
    </row>
    <row r="4199" spans="1:13">
      <c r="A4199" t="s">
        <v>2156</v>
      </c>
      <c r="B4199">
        <f>VLOOKUP(A4199,Sheet2!$A$2:$C$250,3)</f>
        <v>593</v>
      </c>
      <c r="C4199" t="str">
        <f>VLOOKUP(A4199,Sheet2!$A$2:$C$250,2)</f>
        <v>Bering Straits</v>
      </c>
      <c r="D4199" t="s">
        <v>3188</v>
      </c>
      <c r="E4199" t="s">
        <v>377</v>
      </c>
    </row>
    <row r="4200" spans="1:13">
      <c r="A4200" t="s">
        <v>2156</v>
      </c>
      <c r="B4200">
        <f>VLOOKUP(A4200,Sheet2!$A$2:$C$250,3)</f>
        <v>593</v>
      </c>
      <c r="C4200" t="str">
        <f>VLOOKUP(A4200,Sheet2!$A$2:$C$250,2)</f>
        <v>Bering Straits</v>
      </c>
      <c r="D4200" t="s">
        <v>2935</v>
      </c>
      <c r="E4200" t="s">
        <v>1500</v>
      </c>
      <c r="F4200">
        <v>96</v>
      </c>
    </row>
    <row r="4201" spans="1:13">
      <c r="A4201" t="s">
        <v>2156</v>
      </c>
      <c r="B4201">
        <f>VLOOKUP(A4201,Sheet2!$A$2:$C$250,3)</f>
        <v>593</v>
      </c>
      <c r="C4201" t="str">
        <f>VLOOKUP(A4201,Sheet2!$A$2:$C$250,2)</f>
        <v>Bering Straits</v>
      </c>
      <c r="D4201" t="s">
        <v>890</v>
      </c>
      <c r="E4201" t="s">
        <v>2424</v>
      </c>
    </row>
    <row r="4202" spans="1:13">
      <c r="A4202" t="s">
        <v>2156</v>
      </c>
      <c r="B4202">
        <f>VLOOKUP(A4202,Sheet2!$A$2:$C$250,3)</f>
        <v>593</v>
      </c>
      <c r="C4202" t="str">
        <f>VLOOKUP(A4202,Sheet2!$A$2:$C$250,2)</f>
        <v>Bering Straits</v>
      </c>
      <c r="D4202" t="s">
        <v>2225</v>
      </c>
      <c r="E4202" t="s">
        <v>2194</v>
      </c>
      <c r="F4202">
        <v>6100</v>
      </c>
    </row>
    <row r="4203" spans="1:13">
      <c r="A4203" t="s">
        <v>2156</v>
      </c>
      <c r="B4203">
        <f>VLOOKUP(A4203,Sheet2!$A$2:$C$250,3)</f>
        <v>593</v>
      </c>
      <c r="C4203" t="str">
        <f>VLOOKUP(A4203,Sheet2!$A$2:$C$250,2)</f>
        <v>Bering Straits</v>
      </c>
      <c r="D4203" t="s">
        <v>61</v>
      </c>
      <c r="E4203" t="s">
        <v>1980</v>
      </c>
      <c r="F4203">
        <v>1500</v>
      </c>
    </row>
    <row r="4204" spans="1:13">
      <c r="A4204" t="s">
        <v>2156</v>
      </c>
      <c r="B4204">
        <f>VLOOKUP(A4204,Sheet2!$A$2:$C$250,3)</f>
        <v>593</v>
      </c>
      <c r="C4204" t="str">
        <f>VLOOKUP(A4204,Sheet2!$A$2:$C$250,2)</f>
        <v>Bering Straits</v>
      </c>
      <c r="D4204" t="s">
        <v>2138</v>
      </c>
      <c r="E4204" t="s">
        <v>1980</v>
      </c>
      <c r="F4204">
        <v>2000</v>
      </c>
    </row>
    <row r="4205" spans="1:13">
      <c r="A4205" t="s">
        <v>2156</v>
      </c>
      <c r="B4205">
        <f>VLOOKUP(A4205,Sheet2!$A$2:$C$250,3)</f>
        <v>593</v>
      </c>
      <c r="C4205" t="str">
        <f>VLOOKUP(A4205,Sheet2!$A$2:$C$250,2)</f>
        <v>Bering Straits</v>
      </c>
      <c r="D4205" t="s">
        <v>2157</v>
      </c>
      <c r="E4205" t="s">
        <v>1980</v>
      </c>
      <c r="F4205">
        <v>6000</v>
      </c>
    </row>
    <row r="4206" spans="1:13">
      <c r="A4206" t="s">
        <v>1161</v>
      </c>
      <c r="B4206">
        <f>VLOOKUP(A4206,Sheet2!$A$2:$C$250,3)</f>
        <v>65</v>
      </c>
      <c r="C4206" t="str">
        <f>VLOOKUP(A4206,Sheet2!$A$2:$C$250,2)</f>
        <v>Yukon-Koyukuk/Upper Tanana</v>
      </c>
      <c r="D4206" t="s">
        <v>3564</v>
      </c>
      <c r="E4206" t="s">
        <v>3335</v>
      </c>
      <c r="F4206">
        <v>9200</v>
      </c>
      <c r="I4206">
        <v>40916</v>
      </c>
      <c r="K4206">
        <v>40916</v>
      </c>
      <c r="M4206" t="s">
        <v>3565</v>
      </c>
    </row>
    <row r="4207" spans="1:13">
      <c r="A4207" t="s">
        <v>1161</v>
      </c>
      <c r="B4207">
        <f>VLOOKUP(A4207,Sheet2!$A$2:$C$250,3)</f>
        <v>65</v>
      </c>
      <c r="C4207" t="str">
        <f>VLOOKUP(A4207,Sheet2!$A$2:$C$250,2)</f>
        <v>Yukon-Koyukuk/Upper Tanana</v>
      </c>
      <c r="D4207" t="s">
        <v>1166</v>
      </c>
      <c r="E4207" t="s">
        <v>3335</v>
      </c>
      <c r="H4207" t="s">
        <v>795</v>
      </c>
    </row>
    <row r="4208" spans="1:13">
      <c r="A4208" t="s">
        <v>1161</v>
      </c>
      <c r="B4208">
        <f>VLOOKUP(A4208,Sheet2!$A$2:$C$250,3)</f>
        <v>65</v>
      </c>
      <c r="C4208" t="str">
        <f>VLOOKUP(A4208,Sheet2!$A$2:$C$250,2)</f>
        <v>Yukon-Koyukuk/Upper Tanana</v>
      </c>
      <c r="D4208" t="s">
        <v>1162</v>
      </c>
      <c r="E4208" t="s">
        <v>3315</v>
      </c>
      <c r="F4208">
        <v>768</v>
      </c>
    </row>
    <row r="4209" spans="1:11">
      <c r="A4209" t="s">
        <v>1161</v>
      </c>
      <c r="B4209">
        <f>VLOOKUP(A4209,Sheet2!$A$2:$C$250,3)</f>
        <v>65</v>
      </c>
      <c r="C4209" t="str">
        <f>VLOOKUP(A4209,Sheet2!$A$2:$C$250,2)</f>
        <v>Yukon-Koyukuk/Upper Tanana</v>
      </c>
      <c r="D4209" t="s">
        <v>1163</v>
      </c>
      <c r="E4209" t="s">
        <v>3232</v>
      </c>
      <c r="H4209" t="s">
        <v>795</v>
      </c>
    </row>
    <row r="4210" spans="1:11">
      <c r="A4210" t="s">
        <v>1161</v>
      </c>
      <c r="B4210">
        <f>VLOOKUP(A4210,Sheet2!$A$2:$C$250,3)</f>
        <v>65</v>
      </c>
      <c r="C4210" t="str">
        <f>VLOOKUP(A4210,Sheet2!$A$2:$C$250,2)</f>
        <v>Yukon-Koyukuk/Upper Tanana</v>
      </c>
      <c r="D4210" t="s">
        <v>2936</v>
      </c>
      <c r="E4210" t="s">
        <v>1500</v>
      </c>
      <c r="F4210">
        <v>144</v>
      </c>
    </row>
    <row r="4211" spans="1:11">
      <c r="A4211" t="s">
        <v>2937</v>
      </c>
      <c r="B4211">
        <f>VLOOKUP(A4211,Sheet2!$A$2:$C$250,3)</f>
        <v>65</v>
      </c>
      <c r="C4211" t="str">
        <f>VLOOKUP(A4211,Sheet2!$A$2:$C$250,2)</f>
        <v>Yukon-Koyukuk/Upper Tanana</v>
      </c>
      <c r="D4211" t="s">
        <v>2938</v>
      </c>
      <c r="E4211" t="s">
        <v>1500</v>
      </c>
      <c r="F4211">
        <v>2000</v>
      </c>
      <c r="K4211">
        <v>9289.0836010000003</v>
      </c>
    </row>
    <row r="4212" spans="1:11">
      <c r="A4212" t="s">
        <v>1161</v>
      </c>
      <c r="B4212">
        <f>VLOOKUP(A4212,Sheet2!$A$2:$C$250,3)</f>
        <v>65</v>
      </c>
      <c r="C4212" t="str">
        <f>VLOOKUP(A4212,Sheet2!$A$2:$C$250,2)</f>
        <v>Yukon-Koyukuk/Upper Tanana</v>
      </c>
      <c r="D4212" t="s">
        <v>286</v>
      </c>
      <c r="E4212" t="s">
        <v>2424</v>
      </c>
      <c r="H4212" t="s">
        <v>795</v>
      </c>
    </row>
    <row r="4213" spans="1:11">
      <c r="A4213" t="s">
        <v>1161</v>
      </c>
      <c r="B4213">
        <f>VLOOKUP(A4213,Sheet2!$A$2:$C$250,3)</f>
        <v>65</v>
      </c>
      <c r="C4213" t="str">
        <f>VLOOKUP(A4213,Sheet2!$A$2:$C$250,2)</f>
        <v>Yukon-Koyukuk/Upper Tanana</v>
      </c>
      <c r="D4213" t="s">
        <v>1168</v>
      </c>
      <c r="E4213" t="s">
        <v>213</v>
      </c>
      <c r="H4213" t="s">
        <v>795</v>
      </c>
    </row>
    <row r="4214" spans="1:11">
      <c r="A4214" t="s">
        <v>1161</v>
      </c>
      <c r="B4214">
        <f>VLOOKUP(A4214,Sheet2!$A$2:$C$250,3)</f>
        <v>65</v>
      </c>
      <c r="C4214" t="str">
        <f>VLOOKUP(A4214,Sheet2!$A$2:$C$250,2)</f>
        <v>Yukon-Koyukuk/Upper Tanana</v>
      </c>
      <c r="D4214" t="s">
        <v>2158</v>
      </c>
      <c r="E4214" t="s">
        <v>1980</v>
      </c>
      <c r="F4214">
        <v>1040</v>
      </c>
    </row>
    <row r="4215" spans="1:11">
      <c r="A4215" t="s">
        <v>1161</v>
      </c>
      <c r="B4215">
        <f>VLOOKUP(A4215,Sheet2!$A$2:$C$250,3)</f>
        <v>65</v>
      </c>
      <c r="C4215" t="str">
        <f>VLOOKUP(A4215,Sheet2!$A$2:$C$250,2)</f>
        <v>Yukon-Koyukuk/Upper Tanana</v>
      </c>
      <c r="D4215" t="s">
        <v>1165</v>
      </c>
      <c r="E4215" t="s">
        <v>65</v>
      </c>
      <c r="H4215" t="s">
        <v>795</v>
      </c>
    </row>
    <row r="4216" spans="1:11">
      <c r="A4216" t="s">
        <v>1161</v>
      </c>
      <c r="B4216">
        <f>VLOOKUP(A4216,Sheet2!$A$2:$C$250,3)</f>
        <v>65</v>
      </c>
      <c r="C4216" t="str">
        <f>VLOOKUP(A4216,Sheet2!$A$2:$C$250,2)</f>
        <v>Yukon-Koyukuk/Upper Tanana</v>
      </c>
      <c r="D4216" t="s">
        <v>1051</v>
      </c>
      <c r="E4216" t="s">
        <v>65</v>
      </c>
      <c r="H4216" t="s">
        <v>795</v>
      </c>
    </row>
    <row r="4217" spans="1:11">
      <c r="A4217" t="s">
        <v>527</v>
      </c>
      <c r="B4217">
        <f>VLOOKUP(A4217,Sheet2!$A$2:$C$250,3)</f>
        <v>40</v>
      </c>
      <c r="C4217" t="str">
        <f>VLOOKUP(A4217,Sheet2!$A$2:$C$250,2)</f>
        <v>Lower Yukon-Kuskokwim</v>
      </c>
      <c r="D4217" t="s">
        <v>3566</v>
      </c>
      <c r="E4217" t="s">
        <v>3335</v>
      </c>
      <c r="F4217">
        <v>7771</v>
      </c>
      <c r="I4217">
        <v>3706.9839416058394</v>
      </c>
      <c r="K4217">
        <v>16775.951216600002</v>
      </c>
    </row>
    <row r="4218" spans="1:11">
      <c r="A4218" t="s">
        <v>527</v>
      </c>
      <c r="B4218">
        <f>VLOOKUP(A4218,Sheet2!$A$2:$C$250,3)</f>
        <v>40</v>
      </c>
      <c r="C4218" t="str">
        <f>VLOOKUP(A4218,Sheet2!$A$2:$C$250,2)</f>
        <v>Lower Yukon-Kuskokwim</v>
      </c>
      <c r="D4218" t="s">
        <v>532</v>
      </c>
      <c r="E4218" t="s">
        <v>3335</v>
      </c>
    </row>
    <row r="4219" spans="1:11">
      <c r="A4219" t="s">
        <v>527</v>
      </c>
      <c r="B4219">
        <f>VLOOKUP(A4219,Sheet2!$A$2:$C$250,3)</f>
        <v>40</v>
      </c>
      <c r="C4219" t="str">
        <f>VLOOKUP(A4219,Sheet2!$A$2:$C$250,2)</f>
        <v>Lower Yukon-Kuskokwim</v>
      </c>
      <c r="D4219" t="s">
        <v>58</v>
      </c>
      <c r="E4219" t="s">
        <v>3335</v>
      </c>
    </row>
    <row r="4220" spans="1:11">
      <c r="A4220" t="s">
        <v>527</v>
      </c>
      <c r="B4220">
        <f>VLOOKUP(A4220,Sheet2!$A$2:$C$250,3)</f>
        <v>40</v>
      </c>
      <c r="C4220" t="str">
        <f>VLOOKUP(A4220,Sheet2!$A$2:$C$250,2)</f>
        <v>Lower Yukon-Kuskokwim</v>
      </c>
      <c r="D4220" t="s">
        <v>476</v>
      </c>
      <c r="E4220" t="s">
        <v>3335</v>
      </c>
    </row>
    <row r="4221" spans="1:11">
      <c r="A4221" t="s">
        <v>527</v>
      </c>
      <c r="B4221">
        <f>VLOOKUP(A4221,Sheet2!$A$2:$C$250,3)</f>
        <v>40</v>
      </c>
      <c r="C4221" t="str">
        <f>VLOOKUP(A4221,Sheet2!$A$2:$C$250,2)</f>
        <v>Lower Yukon-Kuskokwim</v>
      </c>
      <c r="D4221" t="s">
        <v>147</v>
      </c>
      <c r="E4221" t="s">
        <v>3232</v>
      </c>
    </row>
    <row r="4222" spans="1:11">
      <c r="A4222" t="s">
        <v>527</v>
      </c>
      <c r="B4222">
        <f>VLOOKUP(A4222,Sheet2!$A$2:$C$250,3)</f>
        <v>40</v>
      </c>
      <c r="C4222" t="str">
        <f>VLOOKUP(A4222,Sheet2!$A$2:$C$250,2)</f>
        <v>Lower Yukon-Kuskokwim</v>
      </c>
      <c r="D4222" t="s">
        <v>528</v>
      </c>
      <c r="E4222" t="s">
        <v>1500</v>
      </c>
    </row>
    <row r="4223" spans="1:11">
      <c r="A4223" t="s">
        <v>527</v>
      </c>
      <c r="B4223">
        <f>VLOOKUP(A4223,Sheet2!$A$2:$C$250,3)</f>
        <v>40</v>
      </c>
      <c r="C4223" t="str">
        <f>VLOOKUP(A4223,Sheet2!$A$2:$C$250,2)</f>
        <v>Lower Yukon-Kuskokwim</v>
      </c>
      <c r="D4223" t="s">
        <v>529</v>
      </c>
      <c r="E4223" t="s">
        <v>1500</v>
      </c>
    </row>
    <row r="4224" spans="1:11">
      <c r="A4224" t="s">
        <v>527</v>
      </c>
      <c r="B4224">
        <f>VLOOKUP(A4224,Sheet2!$A$2:$C$250,3)</f>
        <v>40</v>
      </c>
      <c r="C4224" t="str">
        <f>VLOOKUP(A4224,Sheet2!$A$2:$C$250,2)</f>
        <v>Lower Yukon-Kuskokwim</v>
      </c>
      <c r="D4224" t="s">
        <v>531</v>
      </c>
      <c r="E4224" t="s">
        <v>1500</v>
      </c>
    </row>
    <row r="4225" spans="1:8">
      <c r="A4225" t="s">
        <v>527</v>
      </c>
      <c r="B4225">
        <f>VLOOKUP(A4225,Sheet2!$A$2:$C$250,3)</f>
        <v>40</v>
      </c>
      <c r="C4225" t="str">
        <f>VLOOKUP(A4225,Sheet2!$A$2:$C$250,2)</f>
        <v>Lower Yukon-Kuskokwim</v>
      </c>
      <c r="D4225" t="s">
        <v>2743</v>
      </c>
      <c r="E4225" t="s">
        <v>1500</v>
      </c>
    </row>
    <row r="4226" spans="1:8">
      <c r="A4226" t="s">
        <v>527</v>
      </c>
      <c r="B4226">
        <f>VLOOKUP(A4226,Sheet2!$A$2:$C$250,3)</f>
        <v>40</v>
      </c>
      <c r="C4226" t="str">
        <f>VLOOKUP(A4226,Sheet2!$A$2:$C$250,2)</f>
        <v>Lower Yukon-Kuskokwim</v>
      </c>
      <c r="D4226" t="s">
        <v>162</v>
      </c>
      <c r="E4226" t="s">
        <v>2424</v>
      </c>
    </row>
    <row r="4227" spans="1:8">
      <c r="A4227" t="s">
        <v>527</v>
      </c>
      <c r="B4227">
        <f>VLOOKUP(A4227,Sheet2!$A$2:$C$250,3)</f>
        <v>40</v>
      </c>
      <c r="C4227" t="str">
        <f>VLOOKUP(A4227,Sheet2!$A$2:$C$250,2)</f>
        <v>Lower Yukon-Kuskokwim</v>
      </c>
      <c r="D4227" t="s">
        <v>533</v>
      </c>
      <c r="E4227" t="s">
        <v>1980</v>
      </c>
    </row>
    <row r="4228" spans="1:8">
      <c r="A4228" t="s">
        <v>527</v>
      </c>
      <c r="B4228">
        <f>VLOOKUP(A4228,Sheet2!$A$2:$C$250,3)</f>
        <v>40</v>
      </c>
      <c r="C4228" t="str">
        <f>VLOOKUP(A4228,Sheet2!$A$2:$C$250,2)</f>
        <v>Lower Yukon-Kuskokwim</v>
      </c>
      <c r="D4228" t="s">
        <v>64</v>
      </c>
      <c r="E4228" t="s">
        <v>65</v>
      </c>
    </row>
    <row r="4229" spans="1:8">
      <c r="A4229" t="s">
        <v>3567</v>
      </c>
      <c r="B4229">
        <f>VLOOKUP(A4229,Sheet2!$A$2:$C$250,3)</f>
        <v>40</v>
      </c>
      <c r="C4229" t="str">
        <f>VLOOKUP(A4229,Sheet2!$A$2:$C$250,2)</f>
        <v>Lower Yukon-Kuskokwim</v>
      </c>
      <c r="E4229" t="s">
        <v>3335</v>
      </c>
      <c r="F4229">
        <v>25414</v>
      </c>
    </row>
    <row r="4230" spans="1:8">
      <c r="A4230" t="s">
        <v>1178</v>
      </c>
      <c r="B4230">
        <f>VLOOKUP(A4230,Sheet2!$A$2:$C$250,3)</f>
        <v>56</v>
      </c>
      <c r="C4230" t="str">
        <f>VLOOKUP(A4230,Sheet2!$A$2:$C$250,2)</f>
        <v>Yukon-Koyukuk/Upper Tanana</v>
      </c>
      <c r="D4230" t="s">
        <v>1173</v>
      </c>
      <c r="E4230" t="s">
        <v>3615</v>
      </c>
      <c r="H4230" t="s">
        <v>795</v>
      </c>
    </row>
    <row r="4231" spans="1:8">
      <c r="A4231" t="s">
        <v>1178</v>
      </c>
      <c r="B4231">
        <f>VLOOKUP(A4231,Sheet2!$A$2:$C$250,3)</f>
        <v>56</v>
      </c>
      <c r="C4231" t="str">
        <f>VLOOKUP(A4231,Sheet2!$A$2:$C$250,2)</f>
        <v>Yukon-Koyukuk/Upper Tanana</v>
      </c>
      <c r="D4231" t="s">
        <v>159</v>
      </c>
      <c r="E4231" t="s">
        <v>3335</v>
      </c>
      <c r="F4231">
        <v>540</v>
      </c>
    </row>
    <row r="4232" spans="1:8">
      <c r="A4232" t="s">
        <v>1178</v>
      </c>
      <c r="B4232">
        <f>VLOOKUP(A4232,Sheet2!$A$2:$C$250,3)</f>
        <v>56</v>
      </c>
      <c r="C4232" t="str">
        <f>VLOOKUP(A4232,Sheet2!$A$2:$C$250,2)</f>
        <v>Yukon-Koyukuk/Upper Tanana</v>
      </c>
      <c r="D4232" t="s">
        <v>1172</v>
      </c>
      <c r="E4232" t="s">
        <v>3335</v>
      </c>
      <c r="F4232">
        <v>768</v>
      </c>
    </row>
    <row r="4233" spans="1:8">
      <c r="A4233" t="s">
        <v>1178</v>
      </c>
      <c r="B4233">
        <f>VLOOKUP(A4233,Sheet2!$A$2:$C$250,3)</f>
        <v>56</v>
      </c>
      <c r="C4233" t="str">
        <f>VLOOKUP(A4233,Sheet2!$A$2:$C$250,2)</f>
        <v>Yukon-Koyukuk/Upper Tanana</v>
      </c>
      <c r="D4233" t="s">
        <v>1553</v>
      </c>
      <c r="E4233" t="s">
        <v>3335</v>
      </c>
      <c r="F4233">
        <v>864</v>
      </c>
    </row>
    <row r="4234" spans="1:8">
      <c r="A4234" t="s">
        <v>1178</v>
      </c>
      <c r="B4234">
        <f>VLOOKUP(A4234,Sheet2!$A$2:$C$250,3)</f>
        <v>56</v>
      </c>
      <c r="C4234" t="str">
        <f>VLOOKUP(A4234,Sheet2!$A$2:$C$250,2)</f>
        <v>Yukon-Koyukuk/Upper Tanana</v>
      </c>
      <c r="D4234" t="s">
        <v>3568</v>
      </c>
      <c r="E4234" t="s">
        <v>3335</v>
      </c>
      <c r="F4234">
        <v>950</v>
      </c>
    </row>
    <row r="4235" spans="1:8">
      <c r="A4235" t="s">
        <v>1178</v>
      </c>
      <c r="B4235">
        <f>VLOOKUP(A4235,Sheet2!$A$2:$C$250,3)</f>
        <v>56</v>
      </c>
      <c r="C4235" t="str">
        <f>VLOOKUP(A4235,Sheet2!$A$2:$C$250,2)</f>
        <v>Yukon-Koyukuk/Upper Tanana</v>
      </c>
      <c r="D4235" t="s">
        <v>3569</v>
      </c>
      <c r="E4235" t="s">
        <v>3335</v>
      </c>
      <c r="F4235">
        <v>4500</v>
      </c>
    </row>
    <row r="4236" spans="1:8">
      <c r="A4236" t="s">
        <v>1178</v>
      </c>
      <c r="B4236">
        <f>VLOOKUP(A4236,Sheet2!$A$2:$C$250,3)</f>
        <v>56</v>
      </c>
      <c r="C4236" t="str">
        <f>VLOOKUP(A4236,Sheet2!$A$2:$C$250,2)</f>
        <v>Yukon-Koyukuk/Upper Tanana</v>
      </c>
      <c r="D4236" t="s">
        <v>147</v>
      </c>
      <c r="E4236" t="s">
        <v>3232</v>
      </c>
    </row>
    <row r="4237" spans="1:8">
      <c r="A4237" t="s">
        <v>1178</v>
      </c>
      <c r="B4237">
        <f>VLOOKUP(A4237,Sheet2!$A$2:$C$250,3)</f>
        <v>56</v>
      </c>
      <c r="C4237" t="str">
        <f>VLOOKUP(A4237,Sheet2!$A$2:$C$250,2)</f>
        <v>Yukon-Koyukuk/Upper Tanana</v>
      </c>
      <c r="D4237" t="s">
        <v>1175</v>
      </c>
      <c r="E4237" t="s">
        <v>377</v>
      </c>
      <c r="H4237" t="s">
        <v>795</v>
      </c>
    </row>
    <row r="4238" spans="1:8">
      <c r="A4238" t="s">
        <v>1178</v>
      </c>
      <c r="B4238">
        <f>VLOOKUP(A4238,Sheet2!$A$2:$C$250,3)</f>
        <v>56</v>
      </c>
      <c r="C4238" t="str">
        <f>VLOOKUP(A4238,Sheet2!$A$2:$C$250,2)</f>
        <v>Yukon-Koyukuk/Upper Tanana</v>
      </c>
      <c r="D4238" t="s">
        <v>164</v>
      </c>
      <c r="E4238" t="s">
        <v>1500</v>
      </c>
      <c r="F4238">
        <v>54</v>
      </c>
    </row>
    <row r="4239" spans="1:8">
      <c r="A4239" t="s">
        <v>1178</v>
      </c>
      <c r="B4239">
        <f>VLOOKUP(A4239,Sheet2!$A$2:$C$250,3)</f>
        <v>56</v>
      </c>
      <c r="C4239" t="str">
        <f>VLOOKUP(A4239,Sheet2!$A$2:$C$250,2)</f>
        <v>Yukon-Koyukuk/Upper Tanana</v>
      </c>
      <c r="D4239" t="s">
        <v>840</v>
      </c>
      <c r="E4239" t="s">
        <v>1500</v>
      </c>
      <c r="F4239">
        <v>540</v>
      </c>
    </row>
    <row r="4240" spans="1:8">
      <c r="A4240" t="s">
        <v>1178</v>
      </c>
      <c r="B4240">
        <f>VLOOKUP(A4240,Sheet2!$A$2:$C$250,3)</f>
        <v>56</v>
      </c>
      <c r="C4240" t="str">
        <f>VLOOKUP(A4240,Sheet2!$A$2:$C$250,2)</f>
        <v>Yukon-Koyukuk/Upper Tanana</v>
      </c>
      <c r="D4240" t="s">
        <v>1172</v>
      </c>
      <c r="E4240" t="s">
        <v>1500</v>
      </c>
      <c r="F4240">
        <v>768</v>
      </c>
    </row>
    <row r="4241" spans="1:11">
      <c r="A4241" t="s">
        <v>1178</v>
      </c>
      <c r="B4241">
        <f>VLOOKUP(A4241,Sheet2!$A$2:$C$250,3)</f>
        <v>56</v>
      </c>
      <c r="C4241" t="str">
        <f>VLOOKUP(A4241,Sheet2!$A$2:$C$250,2)</f>
        <v>Yukon-Koyukuk/Upper Tanana</v>
      </c>
      <c r="D4241" t="s">
        <v>966</v>
      </c>
      <c r="E4241" t="s">
        <v>1500</v>
      </c>
      <c r="F4241">
        <v>1200</v>
      </c>
    </row>
    <row r="4242" spans="1:11">
      <c r="A4242" t="s">
        <v>2939</v>
      </c>
      <c r="B4242">
        <f>VLOOKUP(A4242,Sheet2!$A$2:$C$250,3)</f>
        <v>56</v>
      </c>
      <c r="C4242" t="str">
        <f>VLOOKUP(A4242,Sheet2!$A$2:$C$250,2)</f>
        <v>Yukon-Koyukuk/Upper Tanana</v>
      </c>
      <c r="D4242" t="s">
        <v>2940</v>
      </c>
      <c r="E4242" t="s">
        <v>1500</v>
      </c>
      <c r="F4242">
        <v>2200</v>
      </c>
      <c r="I4242">
        <v>1461.6350364963503</v>
      </c>
    </row>
    <row r="4243" spans="1:11">
      <c r="A4243" t="s">
        <v>1178</v>
      </c>
      <c r="B4243">
        <f>VLOOKUP(A4243,Sheet2!$A$2:$C$250,3)</f>
        <v>56</v>
      </c>
      <c r="C4243" t="str">
        <f>VLOOKUP(A4243,Sheet2!$A$2:$C$250,2)</f>
        <v>Yukon-Koyukuk/Upper Tanana</v>
      </c>
      <c r="D4243" t="s">
        <v>498</v>
      </c>
      <c r="E4243" t="s">
        <v>1500</v>
      </c>
    </row>
    <row r="4244" spans="1:11">
      <c r="A4244" t="s">
        <v>1178</v>
      </c>
      <c r="B4244">
        <f>VLOOKUP(A4244,Sheet2!$A$2:$C$250,3)</f>
        <v>56</v>
      </c>
      <c r="C4244" t="str">
        <f>VLOOKUP(A4244,Sheet2!$A$2:$C$250,2)</f>
        <v>Yukon-Koyukuk/Upper Tanana</v>
      </c>
      <c r="D4244" t="s">
        <v>1169</v>
      </c>
      <c r="E4244" t="s">
        <v>1500</v>
      </c>
      <c r="H4244" t="s">
        <v>795</v>
      </c>
    </row>
    <row r="4245" spans="1:11">
      <c r="A4245" t="s">
        <v>1178</v>
      </c>
      <c r="B4245">
        <f>VLOOKUP(A4245,Sheet2!$A$2:$C$250,3)</f>
        <v>56</v>
      </c>
      <c r="C4245" t="str">
        <f>VLOOKUP(A4245,Sheet2!$A$2:$C$250,2)</f>
        <v>Yukon-Koyukuk/Upper Tanana</v>
      </c>
      <c r="D4245" t="s">
        <v>1176</v>
      </c>
      <c r="E4245" t="s">
        <v>1500</v>
      </c>
      <c r="H4245" t="s">
        <v>795</v>
      </c>
    </row>
    <row r="4246" spans="1:11">
      <c r="A4246" t="s">
        <v>1178</v>
      </c>
      <c r="B4246">
        <f>VLOOKUP(A4246,Sheet2!$A$2:$C$250,3)</f>
        <v>56</v>
      </c>
      <c r="C4246" t="str">
        <f>VLOOKUP(A4246,Sheet2!$A$2:$C$250,2)</f>
        <v>Yukon-Koyukuk/Upper Tanana</v>
      </c>
      <c r="D4246" t="s">
        <v>1177</v>
      </c>
      <c r="E4246" t="s">
        <v>1500</v>
      </c>
      <c r="H4246" t="s">
        <v>795</v>
      </c>
    </row>
    <row r="4247" spans="1:11">
      <c r="A4247" t="s">
        <v>1178</v>
      </c>
      <c r="B4247">
        <f>VLOOKUP(A4247,Sheet2!$A$2:$C$250,3)</f>
        <v>56</v>
      </c>
      <c r="C4247" t="str">
        <f>VLOOKUP(A4247,Sheet2!$A$2:$C$250,2)</f>
        <v>Yukon-Koyukuk/Upper Tanana</v>
      </c>
      <c r="D4247" t="s">
        <v>473</v>
      </c>
      <c r="E4247" t="s">
        <v>2424</v>
      </c>
      <c r="H4247" t="s">
        <v>795</v>
      </c>
    </row>
    <row r="4248" spans="1:11">
      <c r="A4248" t="s">
        <v>1178</v>
      </c>
      <c r="B4248">
        <f>VLOOKUP(A4248,Sheet2!$A$2:$C$250,3)</f>
        <v>56</v>
      </c>
      <c r="C4248" t="str">
        <f>VLOOKUP(A4248,Sheet2!$A$2:$C$250,2)</f>
        <v>Yukon-Koyukuk/Upper Tanana</v>
      </c>
      <c r="D4248" t="s">
        <v>190</v>
      </c>
      <c r="E4248" t="s">
        <v>2424</v>
      </c>
      <c r="H4248" t="s">
        <v>795</v>
      </c>
    </row>
    <row r="4249" spans="1:11">
      <c r="A4249" t="s">
        <v>1178</v>
      </c>
      <c r="B4249">
        <f>VLOOKUP(A4249,Sheet2!$A$2:$C$250,3)</f>
        <v>56</v>
      </c>
      <c r="C4249" t="str">
        <f>VLOOKUP(A4249,Sheet2!$A$2:$C$250,2)</f>
        <v>Yukon-Koyukuk/Upper Tanana</v>
      </c>
      <c r="D4249" t="s">
        <v>595</v>
      </c>
      <c r="E4249" t="s">
        <v>2424</v>
      </c>
      <c r="H4249" t="s">
        <v>795</v>
      </c>
    </row>
    <row r="4250" spans="1:11">
      <c r="A4250" t="s">
        <v>1178</v>
      </c>
      <c r="B4250">
        <f>VLOOKUP(A4250,Sheet2!$A$2:$C$250,3)</f>
        <v>56</v>
      </c>
      <c r="C4250" t="str">
        <f>VLOOKUP(A4250,Sheet2!$A$2:$C$250,2)</f>
        <v>Yukon-Koyukuk/Upper Tanana</v>
      </c>
      <c r="D4250" t="s">
        <v>678</v>
      </c>
      <c r="E4250" t="s">
        <v>2424</v>
      </c>
      <c r="H4250" t="s">
        <v>795</v>
      </c>
    </row>
    <row r="4251" spans="1:11">
      <c r="A4251" t="s">
        <v>1178</v>
      </c>
      <c r="B4251">
        <f>VLOOKUP(A4251,Sheet2!$A$2:$C$250,3)</f>
        <v>56</v>
      </c>
      <c r="C4251" t="str">
        <f>VLOOKUP(A4251,Sheet2!$A$2:$C$250,2)</f>
        <v>Yukon-Koyukuk/Upper Tanana</v>
      </c>
      <c r="D4251" t="s">
        <v>254</v>
      </c>
      <c r="E4251" t="s">
        <v>2194</v>
      </c>
      <c r="H4251" t="s">
        <v>795</v>
      </c>
    </row>
    <row r="4252" spans="1:11">
      <c r="A4252" t="s">
        <v>1178</v>
      </c>
      <c r="B4252">
        <f>VLOOKUP(A4252,Sheet2!$A$2:$C$250,3)</f>
        <v>56</v>
      </c>
      <c r="C4252" t="str">
        <f>VLOOKUP(A4252,Sheet2!$A$2:$C$250,2)</f>
        <v>Yukon-Koyukuk/Upper Tanana</v>
      </c>
      <c r="D4252" t="s">
        <v>2159</v>
      </c>
      <c r="E4252" t="s">
        <v>1980</v>
      </c>
      <c r="F4252">
        <v>1200</v>
      </c>
    </row>
    <row r="4253" spans="1:11">
      <c r="A4253" t="s">
        <v>1178</v>
      </c>
      <c r="B4253">
        <f>VLOOKUP(A4253,Sheet2!$A$2:$C$250,3)</f>
        <v>56</v>
      </c>
      <c r="C4253" t="str">
        <f>VLOOKUP(A4253,Sheet2!$A$2:$C$250,2)</f>
        <v>Yukon-Koyukuk/Upper Tanana</v>
      </c>
      <c r="D4253" t="s">
        <v>1051</v>
      </c>
      <c r="E4253" t="s">
        <v>65</v>
      </c>
      <c r="H4253" t="s">
        <v>795</v>
      </c>
    </row>
    <row r="4254" spans="1:11">
      <c r="A4254" t="s">
        <v>3570</v>
      </c>
      <c r="B4254">
        <f>VLOOKUP(A4254,Sheet2!$A$2:$C$250,3)</f>
        <v>56</v>
      </c>
      <c r="C4254" t="str">
        <f>VLOOKUP(A4254,Sheet2!$A$2:$C$250,2)</f>
        <v>Yukon-Koyukuk/Upper Tanana</v>
      </c>
      <c r="E4254" t="s">
        <v>3335</v>
      </c>
      <c r="F4254">
        <v>28595</v>
      </c>
    </row>
    <row r="4255" spans="1:11">
      <c r="A4255" t="s">
        <v>1183</v>
      </c>
      <c r="B4255">
        <f>VLOOKUP(A4255,Sheet2!$A$2:$C$250,3)</f>
        <v>137</v>
      </c>
      <c r="C4255" t="str">
        <f>VLOOKUP(A4255,Sheet2!$A$2:$C$250,2)</f>
        <v>Yukon-Koyukuk/Upper Tanana</v>
      </c>
      <c r="D4255" t="s">
        <v>1182</v>
      </c>
      <c r="E4255" t="s">
        <v>3335</v>
      </c>
      <c r="F4255">
        <v>7538</v>
      </c>
      <c r="I4255">
        <v>4251</v>
      </c>
      <c r="K4255">
        <v>44475.398809999999</v>
      </c>
    </row>
    <row r="4256" spans="1:11">
      <c r="A4256" t="s">
        <v>1183</v>
      </c>
      <c r="B4256">
        <f>VLOOKUP(A4256,Sheet2!$A$2:$C$250,3)</f>
        <v>137</v>
      </c>
      <c r="C4256" t="str">
        <f>VLOOKUP(A4256,Sheet2!$A$2:$C$250,2)</f>
        <v>Yukon-Koyukuk/Upper Tanana</v>
      </c>
      <c r="D4256" t="s">
        <v>37</v>
      </c>
      <c r="E4256" t="s">
        <v>377</v>
      </c>
    </row>
    <row r="4257" spans="1:11">
      <c r="A4257" t="s">
        <v>1183</v>
      </c>
      <c r="B4257">
        <f>VLOOKUP(A4257,Sheet2!$A$2:$C$250,3)</f>
        <v>137</v>
      </c>
      <c r="C4257" t="str">
        <f>VLOOKUP(A4257,Sheet2!$A$2:$C$250,2)</f>
        <v>Yukon-Koyukuk/Upper Tanana</v>
      </c>
      <c r="D4257" t="s">
        <v>372</v>
      </c>
      <c r="E4257" t="s">
        <v>1500</v>
      </c>
    </row>
    <row r="4258" spans="1:11">
      <c r="A4258" t="s">
        <v>1183</v>
      </c>
      <c r="B4258">
        <f>VLOOKUP(A4258,Sheet2!$A$2:$C$250,3)</f>
        <v>137</v>
      </c>
      <c r="C4258" t="str">
        <f>VLOOKUP(A4258,Sheet2!$A$2:$C$250,2)</f>
        <v>Yukon-Koyukuk/Upper Tanana</v>
      </c>
      <c r="D4258" t="s">
        <v>1180</v>
      </c>
      <c r="E4258" t="s">
        <v>1500</v>
      </c>
    </row>
    <row r="4259" spans="1:11">
      <c r="A4259" t="s">
        <v>1183</v>
      </c>
      <c r="B4259">
        <f>VLOOKUP(A4259,Sheet2!$A$2:$C$250,3)</f>
        <v>137</v>
      </c>
      <c r="C4259" t="str">
        <f>VLOOKUP(A4259,Sheet2!$A$2:$C$250,2)</f>
        <v>Yukon-Koyukuk/Upper Tanana</v>
      </c>
      <c r="D4259" t="s">
        <v>794</v>
      </c>
      <c r="E4259" t="s">
        <v>1500</v>
      </c>
    </row>
    <row r="4260" spans="1:11">
      <c r="A4260" t="s">
        <v>1183</v>
      </c>
      <c r="B4260">
        <f>VLOOKUP(A4260,Sheet2!$A$2:$C$250,3)</f>
        <v>137</v>
      </c>
      <c r="C4260" t="str">
        <f>VLOOKUP(A4260,Sheet2!$A$2:$C$250,2)</f>
        <v>Yukon-Koyukuk/Upper Tanana</v>
      </c>
      <c r="D4260" t="s">
        <v>1181</v>
      </c>
      <c r="E4260" t="s">
        <v>1500</v>
      </c>
    </row>
    <row r="4261" spans="1:11">
      <c r="A4261" t="s">
        <v>1183</v>
      </c>
      <c r="B4261">
        <f>VLOOKUP(A4261,Sheet2!$A$2:$C$250,3)</f>
        <v>137</v>
      </c>
      <c r="C4261" t="str">
        <f>VLOOKUP(A4261,Sheet2!$A$2:$C$250,2)</f>
        <v>Yukon-Koyukuk/Upper Tanana</v>
      </c>
      <c r="D4261" t="s">
        <v>473</v>
      </c>
      <c r="E4261" t="s">
        <v>2424</v>
      </c>
    </row>
    <row r="4262" spans="1:11">
      <c r="A4262" t="s">
        <v>1183</v>
      </c>
      <c r="B4262">
        <f>VLOOKUP(A4262,Sheet2!$A$2:$C$250,3)</f>
        <v>137</v>
      </c>
      <c r="C4262" t="str">
        <f>VLOOKUP(A4262,Sheet2!$A$2:$C$250,2)</f>
        <v>Yukon-Koyukuk/Upper Tanana</v>
      </c>
      <c r="D4262" t="s">
        <v>63</v>
      </c>
      <c r="E4262" t="s">
        <v>2424</v>
      </c>
    </row>
    <row r="4263" spans="1:11">
      <c r="A4263" t="s">
        <v>1183</v>
      </c>
      <c r="B4263">
        <f>VLOOKUP(A4263,Sheet2!$A$2:$C$250,3)</f>
        <v>137</v>
      </c>
      <c r="C4263" t="str">
        <f>VLOOKUP(A4263,Sheet2!$A$2:$C$250,2)</f>
        <v>Yukon-Koyukuk/Upper Tanana</v>
      </c>
      <c r="D4263" t="s">
        <v>1179</v>
      </c>
      <c r="E4263" t="s">
        <v>213</v>
      </c>
    </row>
    <row r="4264" spans="1:11">
      <c r="A4264" t="s">
        <v>1183</v>
      </c>
      <c r="B4264">
        <f>VLOOKUP(A4264,Sheet2!$A$2:$C$250,3)</f>
        <v>137</v>
      </c>
      <c r="C4264" t="str">
        <f>VLOOKUP(A4264,Sheet2!$A$2:$C$250,2)</f>
        <v>Yukon-Koyukuk/Upper Tanana</v>
      </c>
      <c r="D4264" t="s">
        <v>64</v>
      </c>
      <c r="E4264" t="s">
        <v>65</v>
      </c>
    </row>
    <row r="4265" spans="1:11">
      <c r="A4265" t="s">
        <v>2287</v>
      </c>
      <c r="B4265">
        <f>VLOOKUP(A4265,Sheet2!$A$2:$C$250,3)</f>
        <v>238</v>
      </c>
      <c r="C4265" t="str">
        <f>VLOOKUP(A4265,Sheet2!$A$2:$C$250,2)</f>
        <v>Yukon-Koyukuk/Upper Tanana</v>
      </c>
      <c r="D4265" t="s">
        <v>3571</v>
      </c>
      <c r="E4265" t="s">
        <v>3335</v>
      </c>
      <c r="F4265">
        <v>1500</v>
      </c>
      <c r="K4265">
        <v>503.50453149999998</v>
      </c>
    </row>
    <row r="4266" spans="1:11">
      <c r="A4266" t="s">
        <v>1199</v>
      </c>
      <c r="B4266">
        <f>VLOOKUP(A4266,Sheet2!$A$2:$C$250,3)</f>
        <v>238</v>
      </c>
      <c r="C4266" t="str">
        <f>VLOOKUP(A4266,Sheet2!$A$2:$C$250,2)</f>
        <v>Yukon-Koyukuk/Upper Tanana</v>
      </c>
      <c r="D4266" t="s">
        <v>3573</v>
      </c>
      <c r="E4266" t="s">
        <v>3335</v>
      </c>
      <c r="F4266">
        <v>2610</v>
      </c>
    </row>
    <row r="4267" spans="1:11">
      <c r="A4267" t="s">
        <v>1199</v>
      </c>
      <c r="B4267">
        <f>VLOOKUP(A4267,Sheet2!$A$2:$C$250,3)</f>
        <v>238</v>
      </c>
      <c r="C4267" t="str">
        <f>VLOOKUP(A4267,Sheet2!$A$2:$C$250,2)</f>
        <v>Yukon-Koyukuk/Upper Tanana</v>
      </c>
      <c r="D4267" t="s">
        <v>3572</v>
      </c>
      <c r="E4267" t="s">
        <v>3335</v>
      </c>
      <c r="F4267">
        <v>24700</v>
      </c>
      <c r="I4267">
        <v>15000</v>
      </c>
      <c r="K4267">
        <v>118000</v>
      </c>
    </row>
    <row r="4268" spans="1:11">
      <c r="A4268" t="s">
        <v>2287</v>
      </c>
      <c r="B4268">
        <f>VLOOKUP(A4268,Sheet2!$A$2:$C$250,3)</f>
        <v>238</v>
      </c>
      <c r="C4268" t="str">
        <f>VLOOKUP(A4268,Sheet2!$A$2:$C$250,2)</f>
        <v>Yukon-Koyukuk/Upper Tanana</v>
      </c>
      <c r="D4268" t="s">
        <v>3323</v>
      </c>
      <c r="E4268" t="s">
        <v>3315</v>
      </c>
      <c r="F4268">
        <v>714</v>
      </c>
      <c r="K4268">
        <v>1341.0120689999999</v>
      </c>
    </row>
    <row r="4269" spans="1:11">
      <c r="A4269" t="s">
        <v>1199</v>
      </c>
      <c r="B4269">
        <f>VLOOKUP(A4269,Sheet2!$A$2:$C$250,3)</f>
        <v>238</v>
      </c>
      <c r="C4269" t="str">
        <f>VLOOKUP(A4269,Sheet2!$A$2:$C$250,2)</f>
        <v>Yukon-Koyukuk/Upper Tanana</v>
      </c>
      <c r="D4269" t="s">
        <v>1196</v>
      </c>
      <c r="E4269" t="s">
        <v>3232</v>
      </c>
    </row>
    <row r="4270" spans="1:11">
      <c r="A4270" t="s">
        <v>1199</v>
      </c>
      <c r="B4270">
        <f>VLOOKUP(A4270,Sheet2!$A$2:$C$250,3)</f>
        <v>238</v>
      </c>
      <c r="C4270" t="str">
        <f>VLOOKUP(A4270,Sheet2!$A$2:$C$250,2)</f>
        <v>Yukon-Koyukuk/Upper Tanana</v>
      </c>
      <c r="D4270" t="s">
        <v>5</v>
      </c>
      <c r="E4270" t="s">
        <v>377</v>
      </c>
      <c r="F4270">
        <v>1300</v>
      </c>
    </row>
    <row r="4271" spans="1:11">
      <c r="A4271" t="s">
        <v>1199</v>
      </c>
      <c r="B4271">
        <f>VLOOKUP(A4271,Sheet2!$A$2:$C$250,3)</f>
        <v>238</v>
      </c>
      <c r="C4271" t="str">
        <f>VLOOKUP(A4271,Sheet2!$A$2:$C$250,2)</f>
        <v>Yukon-Koyukuk/Upper Tanana</v>
      </c>
      <c r="D4271" t="s">
        <v>1190</v>
      </c>
      <c r="E4271" t="s">
        <v>377</v>
      </c>
    </row>
    <row r="4272" spans="1:11">
      <c r="A4272" t="s">
        <v>1199</v>
      </c>
      <c r="B4272">
        <f>VLOOKUP(A4272,Sheet2!$A$2:$C$250,3)</f>
        <v>238</v>
      </c>
      <c r="C4272" t="str">
        <f>VLOOKUP(A4272,Sheet2!$A$2:$C$250,2)</f>
        <v>Yukon-Koyukuk/Upper Tanana</v>
      </c>
      <c r="D4272" t="s">
        <v>153</v>
      </c>
      <c r="E4272" t="s">
        <v>377</v>
      </c>
    </row>
    <row r="4273" spans="1:13">
      <c r="A4273" t="s">
        <v>1199</v>
      </c>
      <c r="B4273">
        <f>VLOOKUP(A4273,Sheet2!$A$2:$C$250,3)</f>
        <v>238</v>
      </c>
      <c r="C4273" t="str">
        <f>VLOOKUP(A4273,Sheet2!$A$2:$C$250,2)</f>
        <v>Yukon-Koyukuk/Upper Tanana</v>
      </c>
      <c r="D4273" t="s">
        <v>44</v>
      </c>
      <c r="E4273" t="s">
        <v>1500</v>
      </c>
      <c r="F4273">
        <v>144</v>
      </c>
    </row>
    <row r="4274" spans="1:13">
      <c r="A4274" t="s">
        <v>1199</v>
      </c>
      <c r="B4274">
        <f>VLOOKUP(A4274,Sheet2!$A$2:$C$250,3)</f>
        <v>238</v>
      </c>
      <c r="C4274" t="str">
        <f>VLOOKUP(A4274,Sheet2!$A$2:$C$250,2)</f>
        <v>Yukon-Koyukuk/Upper Tanana</v>
      </c>
      <c r="D4274" t="s">
        <v>1191</v>
      </c>
      <c r="E4274" t="s">
        <v>1500</v>
      </c>
      <c r="F4274">
        <v>310</v>
      </c>
    </row>
    <row r="4275" spans="1:13">
      <c r="A4275" t="s">
        <v>2287</v>
      </c>
      <c r="B4275">
        <f>VLOOKUP(A4275,Sheet2!$A$2:$C$250,3)</f>
        <v>238</v>
      </c>
      <c r="C4275" t="str">
        <f>VLOOKUP(A4275,Sheet2!$A$2:$C$250,2)</f>
        <v>Yukon-Koyukuk/Upper Tanana</v>
      </c>
      <c r="D4275" t="s">
        <v>2941</v>
      </c>
      <c r="E4275" t="s">
        <v>1500</v>
      </c>
      <c r="F4275">
        <v>320</v>
      </c>
      <c r="K4275">
        <v>4420.0397799999992</v>
      </c>
    </row>
    <row r="4276" spans="1:13">
      <c r="A4276" t="s">
        <v>1199</v>
      </c>
      <c r="B4276">
        <f>VLOOKUP(A4276,Sheet2!$A$2:$C$250,3)</f>
        <v>238</v>
      </c>
      <c r="C4276" t="str">
        <f>VLOOKUP(A4276,Sheet2!$A$2:$C$250,2)</f>
        <v>Yukon-Koyukuk/Upper Tanana</v>
      </c>
      <c r="D4276" t="s">
        <v>1198</v>
      </c>
      <c r="E4276" t="s">
        <v>1500</v>
      </c>
      <c r="F4276">
        <v>1500</v>
      </c>
    </row>
    <row r="4277" spans="1:13">
      <c r="A4277" t="s">
        <v>2287</v>
      </c>
      <c r="B4277">
        <f>VLOOKUP(A4277,Sheet2!$A$2:$C$250,3)</f>
        <v>238</v>
      </c>
      <c r="C4277" t="str">
        <f>VLOOKUP(A4277,Sheet2!$A$2:$C$250,2)</f>
        <v>Yukon-Koyukuk/Upper Tanana</v>
      </c>
      <c r="D4277" t="s">
        <v>2942</v>
      </c>
      <c r="E4277" t="s">
        <v>1500</v>
      </c>
      <c r="F4277">
        <v>2000</v>
      </c>
      <c r="K4277">
        <v>2749.0247409999997</v>
      </c>
    </row>
    <row r="4278" spans="1:13">
      <c r="A4278" t="s">
        <v>1199</v>
      </c>
      <c r="B4278">
        <f>VLOOKUP(A4278,Sheet2!$A$2:$C$250,3)</f>
        <v>238</v>
      </c>
      <c r="C4278" t="str">
        <f>VLOOKUP(A4278,Sheet2!$A$2:$C$250,2)</f>
        <v>Yukon-Koyukuk/Upper Tanana</v>
      </c>
      <c r="D4278" t="s">
        <v>112</v>
      </c>
      <c r="E4278" t="s">
        <v>1500</v>
      </c>
      <c r="F4278">
        <v>2400</v>
      </c>
    </row>
    <row r="4279" spans="1:13">
      <c r="A4279" t="s">
        <v>1199</v>
      </c>
      <c r="B4279">
        <f>VLOOKUP(A4279,Sheet2!$A$2:$C$250,3)</f>
        <v>238</v>
      </c>
      <c r="C4279" t="str">
        <f>VLOOKUP(A4279,Sheet2!$A$2:$C$250,2)</f>
        <v>Yukon-Koyukuk/Upper Tanana</v>
      </c>
      <c r="D4279" t="s">
        <v>1184</v>
      </c>
      <c r="E4279" t="s">
        <v>1500</v>
      </c>
    </row>
    <row r="4280" spans="1:13">
      <c r="A4280" t="s">
        <v>1199</v>
      </c>
      <c r="B4280">
        <f>VLOOKUP(A4280,Sheet2!$A$2:$C$250,3)</f>
        <v>238</v>
      </c>
      <c r="C4280" t="str">
        <f>VLOOKUP(A4280,Sheet2!$A$2:$C$250,2)</f>
        <v>Yukon-Koyukuk/Upper Tanana</v>
      </c>
      <c r="D4280" t="s">
        <v>1197</v>
      </c>
      <c r="E4280" t="s">
        <v>1500</v>
      </c>
    </row>
    <row r="4281" spans="1:13">
      <c r="A4281" t="s">
        <v>1199</v>
      </c>
      <c r="B4281">
        <f>VLOOKUP(A4281,Sheet2!$A$2:$C$250,3)</f>
        <v>238</v>
      </c>
      <c r="C4281" t="str">
        <f>VLOOKUP(A4281,Sheet2!$A$2:$C$250,2)</f>
        <v>Yukon-Koyukuk/Upper Tanana</v>
      </c>
      <c r="D4281" t="s">
        <v>1193</v>
      </c>
      <c r="E4281" t="s">
        <v>2424</v>
      </c>
      <c r="F4281">
        <v>954</v>
      </c>
      <c r="I4281">
        <v>250</v>
      </c>
    </row>
    <row r="4282" spans="1:13">
      <c r="A4282" t="s">
        <v>1199</v>
      </c>
      <c r="B4282">
        <f>VLOOKUP(A4282,Sheet2!$A$2:$C$250,3)</f>
        <v>238</v>
      </c>
      <c r="C4282" t="str">
        <f>VLOOKUP(A4282,Sheet2!$A$2:$C$250,2)</f>
        <v>Yukon-Koyukuk/Upper Tanana</v>
      </c>
      <c r="D4282" t="s">
        <v>1185</v>
      </c>
      <c r="E4282" t="s">
        <v>2424</v>
      </c>
      <c r="F4282">
        <v>1536</v>
      </c>
    </row>
    <row r="4283" spans="1:13">
      <c r="A4283" t="s">
        <v>1199</v>
      </c>
      <c r="B4283">
        <f>VLOOKUP(A4283,Sheet2!$A$2:$C$250,3)</f>
        <v>238</v>
      </c>
      <c r="C4283" t="str">
        <f>VLOOKUP(A4283,Sheet2!$A$2:$C$250,2)</f>
        <v>Yukon-Koyukuk/Upper Tanana</v>
      </c>
      <c r="D4283" t="s">
        <v>48</v>
      </c>
      <c r="E4283" t="s">
        <v>2424</v>
      </c>
      <c r="F4283">
        <v>1600</v>
      </c>
      <c r="I4283">
        <v>1700</v>
      </c>
      <c r="K4283">
        <v>1900</v>
      </c>
    </row>
    <row r="4284" spans="1:13">
      <c r="A4284" t="s">
        <v>1199</v>
      </c>
      <c r="B4284">
        <f>VLOOKUP(A4284,Sheet2!$A$2:$C$250,3)</f>
        <v>238</v>
      </c>
      <c r="C4284" t="str">
        <f>VLOOKUP(A4284,Sheet2!$A$2:$C$250,2)</f>
        <v>Yukon-Koyukuk/Upper Tanana</v>
      </c>
      <c r="D4284" t="s">
        <v>158</v>
      </c>
      <c r="E4284" t="s">
        <v>2424</v>
      </c>
      <c r="F4284">
        <v>2000</v>
      </c>
    </row>
    <row r="4285" spans="1:13">
      <c r="A4285" t="s">
        <v>2287</v>
      </c>
      <c r="B4285">
        <f>VLOOKUP(A4285,Sheet2!$A$2:$C$250,3)</f>
        <v>238</v>
      </c>
      <c r="C4285" t="str">
        <f>VLOOKUP(A4285,Sheet2!$A$2:$C$250,2)</f>
        <v>Yukon-Koyukuk/Upper Tanana</v>
      </c>
      <c r="D4285" t="s">
        <v>2407</v>
      </c>
      <c r="E4285" t="s">
        <v>213</v>
      </c>
      <c r="F4285">
        <v>900</v>
      </c>
    </row>
    <row r="4286" spans="1:13">
      <c r="A4286" t="s">
        <v>1199</v>
      </c>
      <c r="B4286">
        <f>VLOOKUP(A4286,Sheet2!$A$2:$C$250,3)</f>
        <v>238</v>
      </c>
      <c r="C4286" t="str">
        <f>VLOOKUP(A4286,Sheet2!$A$2:$C$250,2)</f>
        <v>Yukon-Koyukuk/Upper Tanana</v>
      </c>
      <c r="D4286" t="s">
        <v>183</v>
      </c>
      <c r="E4286" t="s">
        <v>213</v>
      </c>
      <c r="F4286">
        <v>1100</v>
      </c>
    </row>
    <row r="4287" spans="1:13">
      <c r="A4287" t="s">
        <v>1199</v>
      </c>
      <c r="B4287">
        <f>VLOOKUP(A4287,Sheet2!$A$2:$C$250,3)</f>
        <v>238</v>
      </c>
      <c r="C4287" t="str">
        <f>VLOOKUP(A4287,Sheet2!$A$2:$C$250,2)</f>
        <v>Yukon-Koyukuk/Upper Tanana</v>
      </c>
      <c r="D4287" t="s">
        <v>3189</v>
      </c>
      <c r="E4287" t="s">
        <v>213</v>
      </c>
      <c r="F4287">
        <v>1800</v>
      </c>
      <c r="I4287">
        <v>1500</v>
      </c>
      <c r="K4287">
        <v>3800</v>
      </c>
      <c r="M4287" t="s">
        <v>3190</v>
      </c>
    </row>
    <row r="4288" spans="1:13">
      <c r="A4288" t="s">
        <v>2287</v>
      </c>
      <c r="B4288">
        <f>VLOOKUP(A4288,Sheet2!$A$2:$C$250,3)</f>
        <v>238</v>
      </c>
      <c r="C4288" t="str">
        <f>VLOOKUP(A4288,Sheet2!$A$2:$C$250,2)</f>
        <v>Yukon-Koyukuk/Upper Tanana</v>
      </c>
      <c r="D4288" t="s">
        <v>2288</v>
      </c>
      <c r="E4288" t="s">
        <v>2233</v>
      </c>
      <c r="F4288">
        <v>2575</v>
      </c>
    </row>
    <row r="4289" spans="1:6">
      <c r="A4289" t="s">
        <v>1199</v>
      </c>
      <c r="B4289">
        <f>VLOOKUP(A4289,Sheet2!$A$2:$C$250,3)</f>
        <v>238</v>
      </c>
      <c r="C4289" t="str">
        <f>VLOOKUP(A4289,Sheet2!$A$2:$C$250,2)</f>
        <v>Yukon-Koyukuk/Upper Tanana</v>
      </c>
      <c r="D4289" t="s">
        <v>904</v>
      </c>
      <c r="E4289" t="s">
        <v>2194</v>
      </c>
      <c r="F4289">
        <v>932</v>
      </c>
    </row>
    <row r="4290" spans="1:6">
      <c r="A4290" t="s">
        <v>1199</v>
      </c>
      <c r="B4290">
        <f>VLOOKUP(A4290,Sheet2!$A$2:$C$250,3)</f>
        <v>238</v>
      </c>
      <c r="C4290" t="str">
        <f>VLOOKUP(A4290,Sheet2!$A$2:$C$250,2)</f>
        <v>Yukon-Koyukuk/Upper Tanana</v>
      </c>
      <c r="D4290" t="s">
        <v>254</v>
      </c>
      <c r="E4290" t="s">
        <v>2194</v>
      </c>
    </row>
    <row r="4291" spans="1:6">
      <c r="A4291" t="s">
        <v>1199</v>
      </c>
      <c r="B4291">
        <f>VLOOKUP(A4291,Sheet2!$A$2:$C$250,3)</f>
        <v>238</v>
      </c>
      <c r="C4291" t="str">
        <f>VLOOKUP(A4291,Sheet2!$A$2:$C$250,2)</f>
        <v>Yukon-Koyukuk/Upper Tanana</v>
      </c>
      <c r="D4291" t="s">
        <v>2160</v>
      </c>
      <c r="E4291" t="s">
        <v>1980</v>
      </c>
      <c r="F4291">
        <v>720</v>
      </c>
    </row>
    <row r="4292" spans="1:6">
      <c r="A4292" t="s">
        <v>1199</v>
      </c>
      <c r="B4292">
        <f>VLOOKUP(A4292,Sheet2!$A$2:$C$250,3)</f>
        <v>238</v>
      </c>
      <c r="C4292" t="str">
        <f>VLOOKUP(A4292,Sheet2!$A$2:$C$250,2)</f>
        <v>Yukon-Koyukuk/Upper Tanana</v>
      </c>
      <c r="D4292" t="s">
        <v>2161</v>
      </c>
      <c r="E4292" t="s">
        <v>1980</v>
      </c>
      <c r="F4292">
        <v>720</v>
      </c>
    </row>
    <row r="4293" spans="1:6">
      <c r="A4293" t="s">
        <v>1199</v>
      </c>
      <c r="B4293">
        <f>VLOOKUP(A4293,Sheet2!$A$2:$C$250,3)</f>
        <v>238</v>
      </c>
      <c r="C4293" t="str">
        <f>VLOOKUP(A4293,Sheet2!$A$2:$C$250,2)</f>
        <v>Yukon-Koyukuk/Upper Tanana</v>
      </c>
      <c r="D4293" t="s">
        <v>399</v>
      </c>
      <c r="E4293" t="s">
        <v>1980</v>
      </c>
      <c r="F4293">
        <v>2000</v>
      </c>
    </row>
    <row r="4294" spans="1:6">
      <c r="A4294" t="s">
        <v>1199</v>
      </c>
      <c r="B4294">
        <f>VLOOKUP(A4294,Sheet2!$A$2:$C$250,3)</f>
        <v>238</v>
      </c>
      <c r="C4294" t="str">
        <f>VLOOKUP(A4294,Sheet2!$A$2:$C$250,2)</f>
        <v>Yukon-Koyukuk/Upper Tanana</v>
      </c>
      <c r="D4294" t="s">
        <v>1186</v>
      </c>
      <c r="E4294" t="s">
        <v>65</v>
      </c>
      <c r="F4294">
        <v>3000</v>
      </c>
    </row>
    <row r="4295" spans="1:6">
      <c r="A4295" t="s">
        <v>589</v>
      </c>
      <c r="B4295">
        <f>VLOOKUP(A4295,Sheet2!$A$2:$C$250,3)</f>
        <v>87</v>
      </c>
      <c r="C4295" t="str">
        <f>VLOOKUP(A4295,Sheet2!$A$2:$C$250,2)</f>
        <v>Copper River/Chugach</v>
      </c>
      <c r="D4295" t="s">
        <v>58</v>
      </c>
      <c r="E4295" t="s">
        <v>3335</v>
      </c>
      <c r="F4295">
        <v>14972</v>
      </c>
    </row>
    <row r="4296" spans="1:6">
      <c r="A4296" t="s">
        <v>589</v>
      </c>
      <c r="B4296">
        <f>VLOOKUP(A4296,Sheet2!$A$2:$C$250,3)</f>
        <v>87</v>
      </c>
      <c r="C4296" t="str">
        <f>VLOOKUP(A4296,Sheet2!$A$2:$C$250,2)</f>
        <v>Copper River/Chugach</v>
      </c>
      <c r="D4296" t="s">
        <v>593</v>
      </c>
      <c r="E4296" t="s">
        <v>3335</v>
      </c>
    </row>
    <row r="4297" spans="1:6">
      <c r="A4297" t="s">
        <v>589</v>
      </c>
      <c r="B4297">
        <f>VLOOKUP(A4297,Sheet2!$A$2:$C$250,3)</f>
        <v>87</v>
      </c>
      <c r="C4297" t="str">
        <f>VLOOKUP(A4297,Sheet2!$A$2:$C$250,2)</f>
        <v>Copper River/Chugach</v>
      </c>
      <c r="D4297" t="s">
        <v>598</v>
      </c>
      <c r="E4297" t="s">
        <v>377</v>
      </c>
    </row>
    <row r="4298" spans="1:6">
      <c r="A4298" t="s">
        <v>589</v>
      </c>
      <c r="B4298">
        <f>VLOOKUP(A4298,Sheet2!$A$2:$C$250,3)</f>
        <v>87</v>
      </c>
      <c r="C4298" t="str">
        <f>VLOOKUP(A4298,Sheet2!$A$2:$C$250,2)</f>
        <v>Copper River/Chugach</v>
      </c>
      <c r="D4298" t="s">
        <v>600</v>
      </c>
      <c r="E4298" t="s">
        <v>377</v>
      </c>
    </row>
    <row r="4299" spans="1:6">
      <c r="A4299" t="s">
        <v>589</v>
      </c>
      <c r="B4299">
        <f>VLOOKUP(A4299,Sheet2!$A$2:$C$250,3)</f>
        <v>87</v>
      </c>
      <c r="C4299" t="str">
        <f>VLOOKUP(A4299,Sheet2!$A$2:$C$250,2)</f>
        <v>Copper River/Chugach</v>
      </c>
      <c r="D4299" t="s">
        <v>44</v>
      </c>
      <c r="E4299" t="s">
        <v>1500</v>
      </c>
      <c r="F4299">
        <v>80</v>
      </c>
    </row>
    <row r="4300" spans="1:6">
      <c r="A4300" t="s">
        <v>589</v>
      </c>
      <c r="B4300">
        <f>VLOOKUP(A4300,Sheet2!$A$2:$C$250,3)</f>
        <v>87</v>
      </c>
      <c r="C4300" t="str">
        <f>VLOOKUP(A4300,Sheet2!$A$2:$C$250,2)</f>
        <v>Copper River/Chugach</v>
      </c>
      <c r="D4300" t="s">
        <v>399</v>
      </c>
      <c r="E4300" t="s">
        <v>1500</v>
      </c>
      <c r="F4300">
        <v>3250</v>
      </c>
    </row>
    <row r="4301" spans="1:6">
      <c r="A4301" t="s">
        <v>589</v>
      </c>
      <c r="B4301">
        <f>VLOOKUP(A4301,Sheet2!$A$2:$C$250,3)</f>
        <v>87</v>
      </c>
      <c r="C4301" t="str">
        <f>VLOOKUP(A4301,Sheet2!$A$2:$C$250,2)</f>
        <v>Copper River/Chugach</v>
      </c>
      <c r="D4301" t="s">
        <v>590</v>
      </c>
      <c r="E4301" t="s">
        <v>1500</v>
      </c>
    </row>
    <row r="4302" spans="1:6">
      <c r="A4302" t="s">
        <v>589</v>
      </c>
      <c r="B4302">
        <f>VLOOKUP(A4302,Sheet2!$A$2:$C$250,3)</f>
        <v>87</v>
      </c>
      <c r="C4302" t="str">
        <f>VLOOKUP(A4302,Sheet2!$A$2:$C$250,2)</f>
        <v>Copper River/Chugach</v>
      </c>
      <c r="D4302" t="s">
        <v>591</v>
      </c>
      <c r="E4302" t="s">
        <v>1500</v>
      </c>
    </row>
    <row r="4303" spans="1:6">
      <c r="A4303" t="s">
        <v>589</v>
      </c>
      <c r="B4303">
        <f>VLOOKUP(A4303,Sheet2!$A$2:$C$250,3)</f>
        <v>87</v>
      </c>
      <c r="C4303" t="str">
        <f>VLOOKUP(A4303,Sheet2!$A$2:$C$250,2)</f>
        <v>Copper River/Chugach</v>
      </c>
      <c r="D4303" t="s">
        <v>594</v>
      </c>
      <c r="E4303" t="s">
        <v>1500</v>
      </c>
    </row>
    <row r="4304" spans="1:6">
      <c r="A4304" t="s">
        <v>589</v>
      </c>
      <c r="B4304">
        <f>VLOOKUP(A4304,Sheet2!$A$2:$C$250,3)</f>
        <v>87</v>
      </c>
      <c r="C4304" t="str">
        <f>VLOOKUP(A4304,Sheet2!$A$2:$C$250,2)</f>
        <v>Copper River/Chugach</v>
      </c>
      <c r="D4304" t="s">
        <v>597</v>
      </c>
      <c r="E4304" t="s">
        <v>1500</v>
      </c>
    </row>
    <row r="4305" spans="1:6">
      <c r="A4305" t="s">
        <v>589</v>
      </c>
      <c r="B4305">
        <f>VLOOKUP(A4305,Sheet2!$A$2:$C$250,3)</f>
        <v>87</v>
      </c>
      <c r="C4305" t="str">
        <f>VLOOKUP(A4305,Sheet2!$A$2:$C$250,2)</f>
        <v>Copper River/Chugach</v>
      </c>
      <c r="D4305" t="s">
        <v>595</v>
      </c>
      <c r="E4305" t="s">
        <v>2424</v>
      </c>
    </row>
    <row r="4306" spans="1:6">
      <c r="A4306" t="s">
        <v>589</v>
      </c>
      <c r="B4306">
        <f>VLOOKUP(A4306,Sheet2!$A$2:$C$250,3)</f>
        <v>87</v>
      </c>
      <c r="C4306" t="str">
        <f>VLOOKUP(A4306,Sheet2!$A$2:$C$250,2)</f>
        <v>Copper River/Chugach</v>
      </c>
      <c r="D4306" t="s">
        <v>162</v>
      </c>
      <c r="E4306" t="s">
        <v>2424</v>
      </c>
    </row>
    <row r="4307" spans="1:6">
      <c r="A4307" t="s">
        <v>589</v>
      </c>
      <c r="B4307">
        <f>VLOOKUP(A4307,Sheet2!$A$2:$C$250,3)</f>
        <v>87</v>
      </c>
      <c r="C4307" t="str">
        <f>VLOOKUP(A4307,Sheet2!$A$2:$C$250,2)</f>
        <v>Copper River/Chugach</v>
      </c>
      <c r="D4307" t="s">
        <v>601</v>
      </c>
      <c r="E4307" t="s">
        <v>2424</v>
      </c>
    </row>
    <row r="4308" spans="1:6">
      <c r="A4308" t="s">
        <v>589</v>
      </c>
      <c r="B4308">
        <f>VLOOKUP(A4308,Sheet2!$A$2:$C$250,3)</f>
        <v>87</v>
      </c>
      <c r="C4308" t="str">
        <f>VLOOKUP(A4308,Sheet2!$A$2:$C$250,2)</f>
        <v>Copper River/Chugach</v>
      </c>
      <c r="D4308" t="s">
        <v>602</v>
      </c>
      <c r="E4308" t="s">
        <v>2424</v>
      </c>
    </row>
    <row r="4309" spans="1:6">
      <c r="A4309" t="s">
        <v>589</v>
      </c>
      <c r="B4309">
        <f>VLOOKUP(A4309,Sheet2!$A$2:$C$250,3)</f>
        <v>87</v>
      </c>
      <c r="C4309" t="str">
        <f>VLOOKUP(A4309,Sheet2!$A$2:$C$250,2)</f>
        <v>Copper River/Chugach</v>
      </c>
      <c r="D4309" t="s">
        <v>599</v>
      </c>
      <c r="E4309" t="s">
        <v>1980</v>
      </c>
    </row>
    <row r="4310" spans="1:6">
      <c r="A4310" t="s">
        <v>589</v>
      </c>
      <c r="B4310">
        <f>VLOOKUP(A4310,Sheet2!$A$2:$C$250,3)</f>
        <v>87</v>
      </c>
      <c r="C4310" t="str">
        <f>VLOOKUP(A4310,Sheet2!$A$2:$C$250,2)</f>
        <v>Copper River/Chugach</v>
      </c>
      <c r="D4310" t="s">
        <v>66</v>
      </c>
      <c r="E4310" t="s">
        <v>65</v>
      </c>
    </row>
    <row r="4311" spans="1:6">
      <c r="A4311" t="s">
        <v>1849</v>
      </c>
      <c r="B4311">
        <f>VLOOKUP(A4311,Sheet2!$A$2:$C$250,3)</f>
        <v>295</v>
      </c>
      <c r="C4311" t="str">
        <f>VLOOKUP(A4311,Sheet2!$A$2:$C$250,2)</f>
        <v>Copper River/Chugach</v>
      </c>
      <c r="D4311" t="s">
        <v>28</v>
      </c>
      <c r="E4311" t="s">
        <v>3232</v>
      </c>
      <c r="F4311">
        <v>1176</v>
      </c>
    </row>
    <row r="4312" spans="1:6">
      <c r="A4312" t="s">
        <v>1849</v>
      </c>
      <c r="B4312">
        <f>VLOOKUP(A4312,Sheet2!$A$2:$C$250,3)</f>
        <v>295</v>
      </c>
      <c r="C4312" t="str">
        <f>VLOOKUP(A4312,Sheet2!$A$2:$C$250,2)</f>
        <v>Copper River/Chugach</v>
      </c>
      <c r="D4312" t="s">
        <v>153</v>
      </c>
      <c r="E4312" t="s">
        <v>377</v>
      </c>
      <c r="F4312">
        <v>840</v>
      </c>
    </row>
    <row r="4313" spans="1:6">
      <c r="A4313" t="s">
        <v>1849</v>
      </c>
      <c r="B4313">
        <f>VLOOKUP(A4313,Sheet2!$A$2:$C$250,3)</f>
        <v>295</v>
      </c>
      <c r="C4313" t="str">
        <f>VLOOKUP(A4313,Sheet2!$A$2:$C$250,2)</f>
        <v>Copper River/Chugach</v>
      </c>
      <c r="D4313" t="s">
        <v>1960</v>
      </c>
      <c r="E4313" t="s">
        <v>377</v>
      </c>
      <c r="F4313">
        <v>2000</v>
      </c>
    </row>
    <row r="4314" spans="1:6">
      <c r="A4314" t="s">
        <v>1849</v>
      </c>
      <c r="B4314">
        <f>VLOOKUP(A4314,Sheet2!$A$2:$C$250,3)</f>
        <v>295</v>
      </c>
      <c r="C4314" t="str">
        <f>VLOOKUP(A4314,Sheet2!$A$2:$C$250,2)</f>
        <v>Copper River/Chugach</v>
      </c>
      <c r="D4314" t="s">
        <v>1959</v>
      </c>
      <c r="E4314" t="s">
        <v>1500</v>
      </c>
      <c r="F4314">
        <v>96</v>
      </c>
    </row>
    <row r="4315" spans="1:6">
      <c r="A4315" t="s">
        <v>1849</v>
      </c>
      <c r="B4315">
        <f>VLOOKUP(A4315,Sheet2!$A$2:$C$250,3)</f>
        <v>295</v>
      </c>
      <c r="C4315" t="str">
        <f>VLOOKUP(A4315,Sheet2!$A$2:$C$250,2)</f>
        <v>Copper River/Chugach</v>
      </c>
      <c r="D4315" t="s">
        <v>1962</v>
      </c>
      <c r="E4315" t="s">
        <v>1500</v>
      </c>
      <c r="F4315">
        <v>320</v>
      </c>
    </row>
    <row r="4316" spans="1:6">
      <c r="A4316" t="s">
        <v>1849</v>
      </c>
      <c r="B4316">
        <f>VLOOKUP(A4316,Sheet2!$A$2:$C$250,3)</f>
        <v>295</v>
      </c>
      <c r="C4316" t="str">
        <f>VLOOKUP(A4316,Sheet2!$A$2:$C$250,2)</f>
        <v>Copper River/Chugach</v>
      </c>
      <c r="D4316" t="s">
        <v>1964</v>
      </c>
      <c r="E4316" t="s">
        <v>1500</v>
      </c>
      <c r="F4316">
        <v>320</v>
      </c>
    </row>
    <row r="4317" spans="1:6">
      <c r="A4317" t="s">
        <v>1849</v>
      </c>
      <c r="B4317">
        <f>VLOOKUP(A4317,Sheet2!$A$2:$C$250,3)</f>
        <v>295</v>
      </c>
      <c r="C4317" t="str">
        <f>VLOOKUP(A4317,Sheet2!$A$2:$C$250,2)</f>
        <v>Copper River/Chugach</v>
      </c>
      <c r="D4317" t="s">
        <v>1963</v>
      </c>
      <c r="E4317" t="s">
        <v>1500</v>
      </c>
      <c r="F4317">
        <v>500</v>
      </c>
    </row>
    <row r="4318" spans="1:6">
      <c r="A4318" t="s">
        <v>1849</v>
      </c>
      <c r="B4318">
        <f>VLOOKUP(A4318,Sheet2!$A$2:$C$250,3)</f>
        <v>295</v>
      </c>
      <c r="C4318" t="str">
        <f>VLOOKUP(A4318,Sheet2!$A$2:$C$250,2)</f>
        <v>Copper River/Chugach</v>
      </c>
      <c r="D4318" t="s">
        <v>1966</v>
      </c>
      <c r="E4318" t="s">
        <v>1500</v>
      </c>
      <c r="F4318">
        <v>672</v>
      </c>
    </row>
    <row r="4319" spans="1:6">
      <c r="A4319" t="s">
        <v>1849</v>
      </c>
      <c r="B4319">
        <f>VLOOKUP(A4319,Sheet2!$A$2:$C$250,3)</f>
        <v>295</v>
      </c>
      <c r="C4319" t="str">
        <f>VLOOKUP(A4319,Sheet2!$A$2:$C$250,2)</f>
        <v>Copper River/Chugach</v>
      </c>
      <c r="D4319" t="s">
        <v>1264</v>
      </c>
      <c r="E4319" t="s">
        <v>1500</v>
      </c>
      <c r="F4319">
        <v>960</v>
      </c>
    </row>
    <row r="4320" spans="1:6">
      <c r="A4320" t="s">
        <v>1849</v>
      </c>
      <c r="B4320">
        <f>VLOOKUP(A4320,Sheet2!$A$2:$C$250,3)</f>
        <v>295</v>
      </c>
      <c r="C4320" t="str">
        <f>VLOOKUP(A4320,Sheet2!$A$2:$C$250,2)</f>
        <v>Copper River/Chugach</v>
      </c>
      <c r="D4320" t="s">
        <v>1967</v>
      </c>
      <c r="E4320" t="s">
        <v>1500</v>
      </c>
      <c r="F4320">
        <v>3790</v>
      </c>
    </row>
    <row r="4321" spans="1:19">
      <c r="A4321" t="s">
        <v>1849</v>
      </c>
      <c r="B4321">
        <f>VLOOKUP(A4321,Sheet2!$A$2:$C$250,3)</f>
        <v>295</v>
      </c>
      <c r="C4321" t="str">
        <f>VLOOKUP(A4321,Sheet2!$A$2:$C$250,2)</f>
        <v>Copper River/Chugach</v>
      </c>
      <c r="D4321" t="s">
        <v>1961</v>
      </c>
      <c r="E4321" t="s">
        <v>1500</v>
      </c>
      <c r="F4321">
        <v>5000</v>
      </c>
    </row>
    <row r="4322" spans="1:19">
      <c r="A4322" t="s">
        <v>2163</v>
      </c>
      <c r="B4322">
        <f>VLOOKUP(A4322,Sheet2!$A$2:$C$250,3)</f>
        <v>295</v>
      </c>
      <c r="C4322" t="str">
        <f>VLOOKUP(A4322,Sheet2!$A$2:$C$250,2)</f>
        <v>Copper River/Chugach</v>
      </c>
      <c r="D4322" t="s">
        <v>2943</v>
      </c>
      <c r="E4322" t="s">
        <v>1500</v>
      </c>
      <c r="F4322">
        <v>11200</v>
      </c>
      <c r="I4322">
        <v>8017.2817518248166</v>
      </c>
      <c r="K4322">
        <v>127356.31286316668</v>
      </c>
    </row>
    <row r="4323" spans="1:19">
      <c r="A4323" t="s">
        <v>1849</v>
      </c>
      <c r="B4323">
        <f>VLOOKUP(A4323,Sheet2!$A$2:$C$250,3)</f>
        <v>295</v>
      </c>
      <c r="C4323" t="str">
        <f>VLOOKUP(A4323,Sheet2!$A$2:$C$250,2)</f>
        <v>Copper River/Chugach</v>
      </c>
      <c r="D4323" t="s">
        <v>1965</v>
      </c>
      <c r="E4323" t="s">
        <v>2424</v>
      </c>
      <c r="F4323">
        <v>2184</v>
      </c>
      <c r="I4323">
        <v>2440</v>
      </c>
      <c r="K4323">
        <v>14500</v>
      </c>
    </row>
    <row r="4324" spans="1:19">
      <c r="A4324" t="s">
        <v>1849</v>
      </c>
      <c r="B4324">
        <f>VLOOKUP(A4324,Sheet2!$A$2:$C$250,3)</f>
        <v>295</v>
      </c>
      <c r="C4324" t="str">
        <f>VLOOKUP(A4324,Sheet2!$A$2:$C$250,2)</f>
        <v>Copper River/Chugach</v>
      </c>
      <c r="D4324" t="s">
        <v>890</v>
      </c>
      <c r="E4324" t="s">
        <v>2424</v>
      </c>
    </row>
    <row r="4325" spans="1:19">
      <c r="A4325" t="s">
        <v>1849</v>
      </c>
      <c r="B4325">
        <f>VLOOKUP(A4325,Sheet2!$A$2:$C$250,3)</f>
        <v>295</v>
      </c>
      <c r="C4325" t="str">
        <f>VLOOKUP(A4325,Sheet2!$A$2:$C$250,2)</f>
        <v>Copper River/Chugach</v>
      </c>
      <c r="D4325" t="s">
        <v>1870</v>
      </c>
      <c r="E4325" t="s">
        <v>213</v>
      </c>
      <c r="F4325">
        <v>2400</v>
      </c>
    </row>
    <row r="4326" spans="1:19">
      <c r="A4326" t="s">
        <v>1849</v>
      </c>
      <c r="B4326">
        <f>VLOOKUP(A4326,Sheet2!$A$2:$C$250,3)</f>
        <v>295</v>
      </c>
      <c r="C4326" t="str">
        <f>VLOOKUP(A4326,Sheet2!$A$2:$C$250,2)</f>
        <v>Copper River/Chugach</v>
      </c>
      <c r="D4326" t="s">
        <v>1967</v>
      </c>
      <c r="E4326" t="s">
        <v>2194</v>
      </c>
      <c r="F4326">
        <v>3790</v>
      </c>
    </row>
    <row r="4327" spans="1:19">
      <c r="A4327" t="s">
        <v>1849</v>
      </c>
      <c r="B4327">
        <f>VLOOKUP(A4327,Sheet2!$A$2:$C$250,3)</f>
        <v>295</v>
      </c>
      <c r="C4327" t="str">
        <f>VLOOKUP(A4327,Sheet2!$A$2:$C$250,2)</f>
        <v>Copper River/Chugach</v>
      </c>
      <c r="D4327" t="s">
        <v>2162</v>
      </c>
      <c r="E4327" t="s">
        <v>1980</v>
      </c>
      <c r="F4327">
        <v>500</v>
      </c>
    </row>
    <row r="4328" spans="1:19">
      <c r="A4328" t="s">
        <v>1849</v>
      </c>
      <c r="B4328">
        <f>VLOOKUP(A4328,Sheet2!$A$2:$C$250,3)</f>
        <v>295</v>
      </c>
      <c r="C4328" t="str">
        <f>VLOOKUP(A4328,Sheet2!$A$2:$C$250,2)</f>
        <v>Copper River/Chugach</v>
      </c>
      <c r="D4328" t="s">
        <v>2013</v>
      </c>
      <c r="E4328" t="s">
        <v>1980</v>
      </c>
      <c r="F4328">
        <v>768</v>
      </c>
    </row>
    <row r="4329" spans="1:19">
      <c r="A4329" t="s">
        <v>1849</v>
      </c>
      <c r="B4329">
        <f>VLOOKUP(A4329,Sheet2!$A$2:$C$250,3)</f>
        <v>295</v>
      </c>
      <c r="C4329" t="str">
        <f>VLOOKUP(A4329,Sheet2!$A$2:$C$250,2)</f>
        <v>Copper River/Chugach</v>
      </c>
      <c r="D4329" t="s">
        <v>1995</v>
      </c>
      <c r="E4329" t="s">
        <v>1980</v>
      </c>
      <c r="F4329">
        <v>1000</v>
      </c>
    </row>
    <row r="4330" spans="1:19">
      <c r="A4330" t="s">
        <v>1849</v>
      </c>
      <c r="B4330">
        <f>VLOOKUP(A4330,Sheet2!$A$2:$C$250,3)</f>
        <v>295</v>
      </c>
      <c r="C4330" t="str">
        <f>VLOOKUP(A4330,Sheet2!$A$2:$C$250,2)</f>
        <v>Copper River/Chugach</v>
      </c>
      <c r="D4330" t="s">
        <v>2021</v>
      </c>
      <c r="E4330" t="s">
        <v>1980</v>
      </c>
      <c r="F4330">
        <v>5000</v>
      </c>
    </row>
    <row r="4331" spans="1:19">
      <c r="A4331" t="s">
        <v>2164</v>
      </c>
      <c r="B4331">
        <f>VLOOKUP(A4331,Sheet2!$A$2:$C$250,3)</f>
        <v>241</v>
      </c>
      <c r="C4331" t="str">
        <f>VLOOKUP(A4331,Sheet2!$A$2:$C$250,2)</f>
        <v>Bering Straits</v>
      </c>
      <c r="D4331" t="s">
        <v>544</v>
      </c>
      <c r="E4331" t="s">
        <v>3335</v>
      </c>
      <c r="F4331">
        <v>22045</v>
      </c>
      <c r="I4331">
        <v>37792</v>
      </c>
      <c r="K4331">
        <v>226075</v>
      </c>
    </row>
    <row r="4332" spans="1:19">
      <c r="A4332" t="s">
        <v>2164</v>
      </c>
      <c r="B4332">
        <f>VLOOKUP(A4332,Sheet2!$A$2:$C$250,3)</f>
        <v>241</v>
      </c>
      <c r="C4332" t="str">
        <f>VLOOKUP(A4332,Sheet2!$A$2:$C$250,2)</f>
        <v>Bering Straits</v>
      </c>
      <c r="D4332" t="s">
        <v>3300</v>
      </c>
      <c r="E4332" t="s">
        <v>3232</v>
      </c>
      <c r="F4332">
        <v>2000</v>
      </c>
      <c r="I4332">
        <v>3000</v>
      </c>
      <c r="K4332">
        <v>20400</v>
      </c>
    </row>
    <row r="4333" spans="1:19">
      <c r="A4333" t="s">
        <v>2164</v>
      </c>
      <c r="B4333">
        <f>VLOOKUP(A4333,Sheet2!$A$2:$C$250,3)</f>
        <v>241</v>
      </c>
      <c r="C4333" t="str">
        <f>VLOOKUP(A4333,Sheet2!$A$2:$C$250,2)</f>
        <v>Bering Straits</v>
      </c>
      <c r="D4333" t="s">
        <v>3301</v>
      </c>
      <c r="E4333" t="s">
        <v>3232</v>
      </c>
      <c r="F4333">
        <v>2615</v>
      </c>
      <c r="I4333">
        <v>1603</v>
      </c>
      <c r="K4333">
        <v>18113</v>
      </c>
      <c r="N4333">
        <v>1022</v>
      </c>
      <c r="P4333">
        <v>16879</v>
      </c>
      <c r="S4333">
        <v>12260</v>
      </c>
    </row>
    <row r="4334" spans="1:19">
      <c r="A4334" t="s">
        <v>2164</v>
      </c>
      <c r="B4334">
        <f>VLOOKUP(A4334,Sheet2!$A$2:$C$250,3)</f>
        <v>241</v>
      </c>
      <c r="C4334" t="str">
        <f>VLOOKUP(A4334,Sheet2!$A$2:$C$250,2)</f>
        <v>Bering Straits</v>
      </c>
      <c r="D4334" t="s">
        <v>3193</v>
      </c>
      <c r="E4334" t="s">
        <v>377</v>
      </c>
      <c r="F4334">
        <v>500</v>
      </c>
      <c r="I4334">
        <v>1320</v>
      </c>
    </row>
    <row r="4335" spans="1:19">
      <c r="A4335" t="s">
        <v>2164</v>
      </c>
      <c r="B4335">
        <f>VLOOKUP(A4335,Sheet2!$A$2:$C$250,3)</f>
        <v>241</v>
      </c>
      <c r="C4335" t="str">
        <f>VLOOKUP(A4335,Sheet2!$A$2:$C$250,2)</f>
        <v>Bering Straits</v>
      </c>
      <c r="D4335" t="s">
        <v>3191</v>
      </c>
      <c r="E4335" t="s">
        <v>377</v>
      </c>
      <c r="F4335">
        <v>1000</v>
      </c>
      <c r="I4335">
        <v>3600</v>
      </c>
      <c r="K4335">
        <v>5920</v>
      </c>
    </row>
    <row r="4336" spans="1:19">
      <c r="A4336" t="s">
        <v>2164</v>
      </c>
      <c r="B4336">
        <f>VLOOKUP(A4336,Sheet2!$A$2:$C$250,3)</f>
        <v>241</v>
      </c>
      <c r="C4336" t="str">
        <f>VLOOKUP(A4336,Sheet2!$A$2:$C$250,2)</f>
        <v>Bering Straits</v>
      </c>
      <c r="D4336" t="s">
        <v>3192</v>
      </c>
      <c r="E4336" t="s">
        <v>377</v>
      </c>
      <c r="F4336">
        <v>1000</v>
      </c>
      <c r="I4336">
        <v>12000</v>
      </c>
      <c r="K4336">
        <v>6000</v>
      </c>
    </row>
    <row r="4337" spans="1:11">
      <c r="A4337" t="s">
        <v>2164</v>
      </c>
      <c r="B4337">
        <f>VLOOKUP(A4337,Sheet2!$A$2:$C$250,3)</f>
        <v>241</v>
      </c>
      <c r="C4337" t="str">
        <f>VLOOKUP(A4337,Sheet2!$A$2:$C$250,2)</f>
        <v>Bering Straits</v>
      </c>
      <c r="D4337" t="s">
        <v>1582</v>
      </c>
      <c r="E4337" t="s">
        <v>377</v>
      </c>
    </row>
    <row r="4338" spans="1:11">
      <c r="A4338" t="s">
        <v>2164</v>
      </c>
      <c r="B4338">
        <f>VLOOKUP(A4338,Sheet2!$A$2:$C$250,3)</f>
        <v>241</v>
      </c>
      <c r="C4338" t="str">
        <f>VLOOKUP(A4338,Sheet2!$A$2:$C$250,2)</f>
        <v>Bering Straits</v>
      </c>
      <c r="D4338" t="s">
        <v>2575</v>
      </c>
      <c r="E4338" t="s">
        <v>1500</v>
      </c>
      <c r="F4338">
        <v>96</v>
      </c>
    </row>
    <row r="4339" spans="1:11">
      <c r="A4339" t="s">
        <v>2164</v>
      </c>
      <c r="B4339">
        <f>VLOOKUP(A4339,Sheet2!$A$2:$C$250,3)</f>
        <v>241</v>
      </c>
      <c r="C4339" t="str">
        <f>VLOOKUP(A4339,Sheet2!$A$2:$C$250,2)</f>
        <v>Bering Straits</v>
      </c>
      <c r="D4339" t="s">
        <v>2636</v>
      </c>
      <c r="E4339" t="s">
        <v>1500</v>
      </c>
      <c r="F4339">
        <v>560</v>
      </c>
    </row>
    <row r="4340" spans="1:11">
      <c r="A4340" t="s">
        <v>2944</v>
      </c>
      <c r="B4340">
        <f>VLOOKUP(A4340,Sheet2!$A$2:$C$250,3)</f>
        <v>241</v>
      </c>
      <c r="C4340" t="str">
        <f>VLOOKUP(A4340,Sheet2!$A$2:$C$250,2)</f>
        <v>Bering Straits</v>
      </c>
      <c r="D4340" t="s">
        <v>2945</v>
      </c>
      <c r="E4340" t="s">
        <v>1500</v>
      </c>
      <c r="F4340">
        <v>1258</v>
      </c>
      <c r="I4340">
        <v>963.50364963503648</v>
      </c>
      <c r="K4340">
        <v>24782.723042499998</v>
      </c>
    </row>
    <row r="4341" spans="1:11">
      <c r="A4341" t="s">
        <v>2164</v>
      </c>
      <c r="B4341">
        <f>VLOOKUP(A4341,Sheet2!$A$2:$C$250,3)</f>
        <v>241</v>
      </c>
      <c r="C4341" t="str">
        <f>VLOOKUP(A4341,Sheet2!$A$2:$C$250,2)</f>
        <v>Bering Straits</v>
      </c>
      <c r="D4341" t="s">
        <v>366</v>
      </c>
      <c r="E4341" t="s">
        <v>1500</v>
      </c>
    </row>
    <row r="4342" spans="1:11">
      <c r="A4342" t="s">
        <v>2164</v>
      </c>
      <c r="B4342">
        <f>VLOOKUP(A4342,Sheet2!$A$2:$C$250,3)</f>
        <v>241</v>
      </c>
      <c r="C4342" t="str">
        <f>VLOOKUP(A4342,Sheet2!$A$2:$C$250,2)</f>
        <v>Bering Straits</v>
      </c>
      <c r="D4342" t="s">
        <v>286</v>
      </c>
      <c r="E4342" t="s">
        <v>2424</v>
      </c>
    </row>
    <row r="4343" spans="1:11">
      <c r="A4343" t="s">
        <v>2164</v>
      </c>
      <c r="B4343">
        <f>VLOOKUP(A4343,Sheet2!$A$2:$C$250,3)</f>
        <v>241</v>
      </c>
      <c r="C4343" t="str">
        <f>VLOOKUP(A4343,Sheet2!$A$2:$C$250,2)</f>
        <v>Bering Straits</v>
      </c>
      <c r="D4343" t="s">
        <v>2547</v>
      </c>
      <c r="E4343" t="s">
        <v>2424</v>
      </c>
    </row>
    <row r="4344" spans="1:11">
      <c r="A4344" t="s">
        <v>2164</v>
      </c>
      <c r="B4344">
        <f>VLOOKUP(A4344,Sheet2!$A$2:$C$250,3)</f>
        <v>241</v>
      </c>
      <c r="C4344" t="str">
        <f>VLOOKUP(A4344,Sheet2!$A$2:$C$250,2)</f>
        <v>Bering Straits</v>
      </c>
      <c r="D4344" t="s">
        <v>2226</v>
      </c>
      <c r="E4344" t="s">
        <v>2194</v>
      </c>
    </row>
    <row r="4345" spans="1:11">
      <c r="A4345" t="s">
        <v>2164</v>
      </c>
      <c r="B4345">
        <f>VLOOKUP(A4345,Sheet2!$A$2:$C$250,3)</f>
        <v>241</v>
      </c>
      <c r="C4345" t="str">
        <f>VLOOKUP(A4345,Sheet2!$A$2:$C$250,2)</f>
        <v>Bering Straits</v>
      </c>
      <c r="D4345" t="s">
        <v>233</v>
      </c>
      <c r="E4345" t="s">
        <v>1980</v>
      </c>
      <c r="F4345">
        <v>192</v>
      </c>
    </row>
    <row r="4346" spans="1:11">
      <c r="A4346" t="s">
        <v>2164</v>
      </c>
      <c r="B4346">
        <f>VLOOKUP(A4346,Sheet2!$A$2:$C$250,3)</f>
        <v>241</v>
      </c>
      <c r="C4346" t="str">
        <f>VLOOKUP(A4346,Sheet2!$A$2:$C$250,2)</f>
        <v>Bering Straits</v>
      </c>
      <c r="D4346" t="s">
        <v>1983</v>
      </c>
      <c r="E4346" t="s">
        <v>1980</v>
      </c>
      <c r="F4346">
        <v>1258</v>
      </c>
    </row>
    <row r="4347" spans="1:11">
      <c r="A4347" t="s">
        <v>2408</v>
      </c>
      <c r="B4347">
        <f>VLOOKUP(A4347,Sheet2!$A$2:$C$250,3)</f>
        <v>141</v>
      </c>
      <c r="C4347" t="str">
        <f>VLOOKUP(A4347,Sheet2!$A$2:$C$250,2)</f>
        <v>Southeast</v>
      </c>
      <c r="D4347" t="s">
        <v>3651</v>
      </c>
      <c r="E4347" t="s">
        <v>3615</v>
      </c>
      <c r="F4347">
        <v>3000</v>
      </c>
    </row>
    <row r="4348" spans="1:11">
      <c r="A4348" t="s">
        <v>2408</v>
      </c>
      <c r="B4348">
        <f>VLOOKUP(A4348,Sheet2!$A$2:$C$250,3)</f>
        <v>141</v>
      </c>
      <c r="C4348" t="str">
        <f>VLOOKUP(A4348,Sheet2!$A$2:$C$250,2)</f>
        <v>Southeast</v>
      </c>
      <c r="D4348" t="s">
        <v>3652</v>
      </c>
      <c r="E4348" t="s">
        <v>3615</v>
      </c>
    </row>
    <row r="4349" spans="1:11">
      <c r="A4349" t="s">
        <v>2408</v>
      </c>
      <c r="B4349">
        <f>VLOOKUP(A4349,Sheet2!$A$2:$C$250,3)</f>
        <v>141</v>
      </c>
      <c r="C4349" t="str">
        <f>VLOOKUP(A4349,Sheet2!$A$2:$C$250,2)</f>
        <v>Southeast</v>
      </c>
      <c r="D4349" t="s">
        <v>3574</v>
      </c>
      <c r="E4349" t="s">
        <v>3335</v>
      </c>
      <c r="F4349">
        <v>10520</v>
      </c>
    </row>
    <row r="4350" spans="1:11">
      <c r="A4350" t="s">
        <v>2408</v>
      </c>
      <c r="B4350">
        <f>VLOOKUP(A4350,Sheet2!$A$2:$C$250,3)</f>
        <v>141</v>
      </c>
      <c r="C4350" t="str">
        <f>VLOOKUP(A4350,Sheet2!$A$2:$C$250,2)</f>
        <v>Southeast</v>
      </c>
      <c r="D4350" t="s">
        <v>3302</v>
      </c>
      <c r="E4350" t="s">
        <v>3232</v>
      </c>
      <c r="F4350">
        <v>900</v>
      </c>
      <c r="I4350">
        <v>283</v>
      </c>
      <c r="K4350">
        <v>2200</v>
      </c>
    </row>
    <row r="4351" spans="1:11">
      <c r="A4351" t="s">
        <v>2408</v>
      </c>
      <c r="B4351">
        <f>VLOOKUP(A4351,Sheet2!$A$2:$C$250,3)</f>
        <v>141</v>
      </c>
      <c r="C4351" t="str">
        <f>VLOOKUP(A4351,Sheet2!$A$2:$C$250,2)</f>
        <v>Southeast</v>
      </c>
      <c r="D4351" t="s">
        <v>37</v>
      </c>
      <c r="E4351" t="s">
        <v>377</v>
      </c>
      <c r="F4351">
        <v>600</v>
      </c>
      <c r="I4351">
        <v>275</v>
      </c>
      <c r="K4351">
        <v>2100</v>
      </c>
    </row>
    <row r="4352" spans="1:11">
      <c r="A4352" t="s">
        <v>2408</v>
      </c>
      <c r="B4352">
        <f>VLOOKUP(A4352,Sheet2!$A$2:$C$250,3)</f>
        <v>141</v>
      </c>
      <c r="C4352" t="str">
        <f>VLOOKUP(A4352,Sheet2!$A$2:$C$250,2)</f>
        <v>Southeast</v>
      </c>
      <c r="D4352" t="s">
        <v>2946</v>
      </c>
      <c r="E4352" t="s">
        <v>1500</v>
      </c>
      <c r="F4352">
        <v>400</v>
      </c>
      <c r="I4352">
        <v>100</v>
      </c>
      <c r="K4352">
        <v>180</v>
      </c>
    </row>
    <row r="4353" spans="1:13">
      <c r="A4353" t="s">
        <v>2408</v>
      </c>
      <c r="B4353">
        <f>VLOOKUP(A4353,Sheet2!$A$2:$C$250,3)</f>
        <v>141</v>
      </c>
      <c r="C4353" t="str">
        <f>VLOOKUP(A4353,Sheet2!$A$2:$C$250,2)</f>
        <v>Southeast</v>
      </c>
      <c r="D4353" t="s">
        <v>2548</v>
      </c>
      <c r="E4353" t="s">
        <v>2424</v>
      </c>
      <c r="F4353">
        <v>3000</v>
      </c>
      <c r="I4353">
        <v>848</v>
      </c>
      <c r="K4353">
        <v>5073</v>
      </c>
    </row>
    <row r="4354" spans="1:13">
      <c r="A4354" t="s">
        <v>2408</v>
      </c>
      <c r="B4354">
        <f>VLOOKUP(A4354,Sheet2!$A$2:$C$250,3)</f>
        <v>141</v>
      </c>
      <c r="C4354" t="str">
        <f>VLOOKUP(A4354,Sheet2!$A$2:$C$250,2)</f>
        <v>Southeast</v>
      </c>
      <c r="D4354" t="s">
        <v>1542</v>
      </c>
      <c r="E4354" t="s">
        <v>213</v>
      </c>
      <c r="F4354">
        <v>2500</v>
      </c>
      <c r="I4354">
        <v>610</v>
      </c>
      <c r="K4354">
        <v>2050</v>
      </c>
    </row>
    <row r="4355" spans="1:13">
      <c r="A4355" t="s">
        <v>2409</v>
      </c>
      <c r="B4355">
        <f>VLOOKUP(A4355,Sheet2!$A$2:$C$250,3)</f>
        <v>141</v>
      </c>
      <c r="C4355" t="str">
        <f>VLOOKUP(A4355,Sheet2!$A$2:$C$250,2)</f>
        <v>Southeast</v>
      </c>
      <c r="D4355" t="s">
        <v>2411</v>
      </c>
      <c r="E4355" t="s">
        <v>213</v>
      </c>
      <c r="F4355">
        <v>3000</v>
      </c>
      <c r="I4355">
        <v>716.50948905109487</v>
      </c>
    </row>
    <row r="4356" spans="1:13">
      <c r="A4356" t="s">
        <v>2409</v>
      </c>
      <c r="B4356">
        <f>VLOOKUP(A4356,Sheet2!$A$2:$C$250,3)</f>
        <v>141</v>
      </c>
      <c r="C4356" t="str">
        <f>VLOOKUP(A4356,Sheet2!$A$2:$C$250,2)</f>
        <v>Southeast</v>
      </c>
      <c r="D4356" t="s">
        <v>2410</v>
      </c>
      <c r="E4356" t="s">
        <v>213</v>
      </c>
      <c r="F4356">
        <v>3136</v>
      </c>
      <c r="I4356">
        <v>972.99416058394172</v>
      </c>
    </row>
    <row r="4357" spans="1:13">
      <c r="A4357" t="s">
        <v>2947</v>
      </c>
      <c r="B4357">
        <f>VLOOKUP(A4357,Sheet2!$A$2:$C$250,3)</f>
        <v>112</v>
      </c>
      <c r="C4357" t="str">
        <f>VLOOKUP(A4357,Sheet2!$A$2:$C$250,2)</f>
        <v>Yukon-Koyukuk/Upper Tanana</v>
      </c>
      <c r="D4357" t="s">
        <v>3575</v>
      </c>
      <c r="E4357" t="s">
        <v>3335</v>
      </c>
      <c r="F4357">
        <v>11776</v>
      </c>
      <c r="I4357">
        <v>10545.162043795621</v>
      </c>
      <c r="K4357">
        <v>84983.104835200007</v>
      </c>
      <c r="M4357">
        <v>874.85901639344263</v>
      </c>
    </row>
    <row r="4358" spans="1:13">
      <c r="A4358" t="s">
        <v>1205</v>
      </c>
      <c r="B4358">
        <f>VLOOKUP(A4358,Sheet2!$A$2:$C$250,3)</f>
        <v>112</v>
      </c>
      <c r="C4358" t="str">
        <f>VLOOKUP(A4358,Sheet2!$A$2:$C$250,2)</f>
        <v>Yukon-Koyukuk/Upper Tanana</v>
      </c>
      <c r="D4358" t="s">
        <v>2575</v>
      </c>
      <c r="E4358" t="s">
        <v>1500</v>
      </c>
      <c r="F4358">
        <v>96</v>
      </c>
    </row>
    <row r="4359" spans="1:13">
      <c r="A4359" t="s">
        <v>1205</v>
      </c>
      <c r="B4359">
        <f>VLOOKUP(A4359,Sheet2!$A$2:$C$250,3)</f>
        <v>112</v>
      </c>
      <c r="C4359" t="str">
        <f>VLOOKUP(A4359,Sheet2!$A$2:$C$250,2)</f>
        <v>Yukon-Koyukuk/Upper Tanana</v>
      </c>
      <c r="D4359" t="s">
        <v>1202</v>
      </c>
      <c r="E4359" t="s">
        <v>1500</v>
      </c>
      <c r="G4359" t="s">
        <v>11</v>
      </c>
      <c r="H4359" t="s">
        <v>11</v>
      </c>
    </row>
    <row r="4360" spans="1:13">
      <c r="A4360" t="s">
        <v>1205</v>
      </c>
      <c r="B4360">
        <f>VLOOKUP(A4360,Sheet2!$A$2:$C$250,3)</f>
        <v>112</v>
      </c>
      <c r="C4360" t="str">
        <f>VLOOKUP(A4360,Sheet2!$A$2:$C$250,2)</f>
        <v>Yukon-Koyukuk/Upper Tanana</v>
      </c>
      <c r="D4360" t="s">
        <v>1201</v>
      </c>
      <c r="E4360" t="s">
        <v>2424</v>
      </c>
      <c r="G4360" t="s">
        <v>11</v>
      </c>
      <c r="H4360" t="s">
        <v>11</v>
      </c>
    </row>
    <row r="4361" spans="1:13">
      <c r="A4361" t="s">
        <v>1205</v>
      </c>
      <c r="B4361">
        <f>VLOOKUP(A4361,Sheet2!$A$2:$C$250,3)</f>
        <v>112</v>
      </c>
      <c r="C4361" t="str">
        <f>VLOOKUP(A4361,Sheet2!$A$2:$C$250,2)</f>
        <v>Yukon-Koyukuk/Upper Tanana</v>
      </c>
      <c r="D4361" t="s">
        <v>1204</v>
      </c>
      <c r="E4361" t="s">
        <v>2424</v>
      </c>
      <c r="G4361" t="s">
        <v>11</v>
      </c>
      <c r="H4361" t="s">
        <v>11</v>
      </c>
    </row>
    <row r="4362" spans="1:13">
      <c r="A4362" t="s">
        <v>1205</v>
      </c>
      <c r="B4362">
        <f>VLOOKUP(A4362,Sheet2!$A$2:$C$250,3)</f>
        <v>112</v>
      </c>
      <c r="C4362" t="str">
        <f>VLOOKUP(A4362,Sheet2!$A$2:$C$250,2)</f>
        <v>Yukon-Koyukuk/Upper Tanana</v>
      </c>
      <c r="D4362" t="s">
        <v>2165</v>
      </c>
      <c r="E4362" t="s">
        <v>1980</v>
      </c>
      <c r="F4362">
        <v>2000</v>
      </c>
    </row>
    <row r="4363" spans="1:13">
      <c r="A4363" t="s">
        <v>1205</v>
      </c>
      <c r="B4363">
        <f>VLOOKUP(A4363,Sheet2!$A$2:$C$250,3)</f>
        <v>112</v>
      </c>
      <c r="C4363" t="str">
        <f>VLOOKUP(A4363,Sheet2!$A$2:$C$250,2)</f>
        <v>Yukon-Koyukuk/Upper Tanana</v>
      </c>
      <c r="D4363" t="s">
        <v>64</v>
      </c>
      <c r="E4363" t="s">
        <v>65</v>
      </c>
      <c r="G4363" t="s">
        <v>11</v>
      </c>
      <c r="H4363" t="s">
        <v>11</v>
      </c>
    </row>
    <row r="4364" spans="1:13">
      <c r="A4364" t="s">
        <v>2227</v>
      </c>
      <c r="B4364">
        <f>VLOOKUP(A4364,Sheet2!$A$2:$C$250,3)</f>
        <v>518</v>
      </c>
      <c r="C4364" t="str">
        <f>VLOOKUP(A4364,Sheet2!$A$2:$C$250,2)</f>
        <v>Southeast</v>
      </c>
      <c r="D4364" t="s">
        <v>3653</v>
      </c>
      <c r="E4364" t="s">
        <v>3615</v>
      </c>
      <c r="F4364">
        <v>1600</v>
      </c>
      <c r="I4364">
        <v>660</v>
      </c>
    </row>
    <row r="4365" spans="1:13">
      <c r="A4365" t="s">
        <v>2227</v>
      </c>
      <c r="B4365">
        <f>VLOOKUP(A4365,Sheet2!$A$2:$C$250,3)</f>
        <v>518</v>
      </c>
      <c r="C4365" t="str">
        <f>VLOOKUP(A4365,Sheet2!$A$2:$C$250,2)</f>
        <v>Southeast</v>
      </c>
      <c r="D4365" t="s">
        <v>3578</v>
      </c>
      <c r="E4365" t="s">
        <v>3335</v>
      </c>
      <c r="F4365">
        <v>8227</v>
      </c>
      <c r="I4365">
        <v>357.30569343065696</v>
      </c>
    </row>
    <row r="4366" spans="1:13">
      <c r="A4366" t="s">
        <v>2227</v>
      </c>
      <c r="B4366">
        <f>VLOOKUP(A4366,Sheet2!$A$2:$C$250,3)</f>
        <v>518</v>
      </c>
      <c r="C4366" t="str">
        <f>VLOOKUP(A4366,Sheet2!$A$2:$C$250,2)</f>
        <v>Southeast</v>
      </c>
      <c r="D4366" t="s">
        <v>3577</v>
      </c>
      <c r="E4366" t="s">
        <v>3335</v>
      </c>
      <c r="F4366">
        <v>19902</v>
      </c>
      <c r="I4366">
        <v>5286.8890510948904</v>
      </c>
      <c r="K4366">
        <v>81376.272373999993</v>
      </c>
    </row>
    <row r="4367" spans="1:13">
      <c r="A4367" t="s">
        <v>2227</v>
      </c>
      <c r="B4367">
        <f>VLOOKUP(A4367,Sheet2!$A$2:$C$250,3)</f>
        <v>518</v>
      </c>
      <c r="C4367" t="str">
        <f>VLOOKUP(A4367,Sheet2!$A$2:$C$250,2)</f>
        <v>Southeast</v>
      </c>
      <c r="D4367" t="s">
        <v>3576</v>
      </c>
      <c r="E4367" t="s">
        <v>3335</v>
      </c>
      <c r="F4367">
        <v>21750</v>
      </c>
      <c r="I4367">
        <v>6512.6102189781022</v>
      </c>
      <c r="K4367">
        <v>128607.51245279999</v>
      </c>
    </row>
    <row r="4368" spans="1:13">
      <c r="A4368" t="s">
        <v>2227</v>
      </c>
      <c r="B4368">
        <f>VLOOKUP(A4368,Sheet2!$A$2:$C$250,3)</f>
        <v>518</v>
      </c>
      <c r="C4368" t="str">
        <f>VLOOKUP(A4368,Sheet2!$A$2:$C$250,2)</f>
        <v>Southeast</v>
      </c>
      <c r="D4368" t="s">
        <v>2950</v>
      </c>
      <c r="E4368" t="s">
        <v>1500</v>
      </c>
      <c r="F4368">
        <v>360</v>
      </c>
      <c r="I4368">
        <v>165</v>
      </c>
    </row>
    <row r="4369" spans="1:13">
      <c r="A4369" t="s">
        <v>2227</v>
      </c>
      <c r="B4369">
        <f>VLOOKUP(A4369,Sheet2!$A$2:$C$250,3)</f>
        <v>518</v>
      </c>
      <c r="C4369" t="str">
        <f>VLOOKUP(A4369,Sheet2!$A$2:$C$250,2)</f>
        <v>Southeast</v>
      </c>
      <c r="D4369" t="s">
        <v>2948</v>
      </c>
      <c r="E4369" t="s">
        <v>1500</v>
      </c>
      <c r="F4369">
        <v>400</v>
      </c>
    </row>
    <row r="4370" spans="1:13">
      <c r="A4370" t="s">
        <v>2227</v>
      </c>
      <c r="B4370">
        <f>VLOOKUP(A4370,Sheet2!$A$2:$C$250,3)</f>
        <v>518</v>
      </c>
      <c r="C4370" t="str">
        <f>VLOOKUP(A4370,Sheet2!$A$2:$C$250,2)</f>
        <v>Southeast</v>
      </c>
      <c r="D4370" t="s">
        <v>2949</v>
      </c>
      <c r="E4370" t="s">
        <v>1500</v>
      </c>
    </row>
    <row r="4371" spans="1:13">
      <c r="A4371" t="s">
        <v>2227</v>
      </c>
      <c r="B4371">
        <f>VLOOKUP(A4371,Sheet2!$A$2:$C$250,3)</f>
        <v>518</v>
      </c>
      <c r="C4371" t="str">
        <f>VLOOKUP(A4371,Sheet2!$A$2:$C$250,2)</f>
        <v>Southeast</v>
      </c>
      <c r="D4371" t="s">
        <v>2549</v>
      </c>
      <c r="E4371" t="s">
        <v>2424</v>
      </c>
      <c r="F4371">
        <v>4800</v>
      </c>
      <c r="I4371">
        <v>1200</v>
      </c>
      <c r="K4371">
        <v>5020</v>
      </c>
    </row>
    <row r="4372" spans="1:13">
      <c r="A4372" t="s">
        <v>2227</v>
      </c>
      <c r="B4372">
        <f>VLOOKUP(A4372,Sheet2!$A$2:$C$250,3)</f>
        <v>518</v>
      </c>
      <c r="C4372" t="str">
        <f>VLOOKUP(A4372,Sheet2!$A$2:$C$250,2)</f>
        <v>Southeast</v>
      </c>
      <c r="D4372" t="s">
        <v>2550</v>
      </c>
      <c r="E4372" t="s">
        <v>2424</v>
      </c>
    </row>
    <row r="4373" spans="1:13">
      <c r="A4373" t="s">
        <v>2227</v>
      </c>
      <c r="B4373">
        <f>VLOOKUP(A4373,Sheet2!$A$2:$C$250,3)</f>
        <v>518</v>
      </c>
      <c r="C4373" t="str">
        <f>VLOOKUP(A4373,Sheet2!$A$2:$C$250,2)</f>
        <v>Southeast</v>
      </c>
      <c r="D4373" t="s">
        <v>2551</v>
      </c>
      <c r="E4373" t="s">
        <v>2424</v>
      </c>
    </row>
    <row r="4374" spans="1:13">
      <c r="A4374" t="s">
        <v>2227</v>
      </c>
      <c r="B4374">
        <f>VLOOKUP(A4374,Sheet2!$A$2:$C$250,3)</f>
        <v>518</v>
      </c>
      <c r="C4374" t="str">
        <f>VLOOKUP(A4374,Sheet2!$A$2:$C$250,2)</f>
        <v>Southeast</v>
      </c>
      <c r="D4374" t="s">
        <v>2552</v>
      </c>
      <c r="E4374" t="s">
        <v>2424</v>
      </c>
    </row>
    <row r="4375" spans="1:13">
      <c r="A4375" t="s">
        <v>2227</v>
      </c>
      <c r="B4375">
        <f>VLOOKUP(A4375,Sheet2!$A$2:$C$250,3)</f>
        <v>518</v>
      </c>
      <c r="C4375" t="str">
        <f>VLOOKUP(A4375,Sheet2!$A$2:$C$250,2)</f>
        <v>Southeast</v>
      </c>
      <c r="D4375" t="s">
        <v>2228</v>
      </c>
      <c r="E4375" t="s">
        <v>2194</v>
      </c>
      <c r="F4375">
        <v>6000</v>
      </c>
      <c r="M4375">
        <v>900</v>
      </c>
    </row>
    <row r="4376" spans="1:13">
      <c r="A4376" t="s">
        <v>1681</v>
      </c>
      <c r="B4376">
        <f>VLOOKUP(A4376,Sheet2!$A$2:$C$250,3)</f>
        <v>878</v>
      </c>
      <c r="C4376" t="str">
        <f>VLOOKUP(A4376,Sheet2!$A$2:$C$250,2)</f>
        <v>Bristol Bay</v>
      </c>
      <c r="D4376" t="s">
        <v>3579</v>
      </c>
      <c r="E4376" t="s">
        <v>3335</v>
      </c>
      <c r="F4376">
        <v>7370</v>
      </c>
    </row>
    <row r="4377" spans="1:13">
      <c r="A4377" t="s">
        <v>1681</v>
      </c>
      <c r="B4377">
        <f>VLOOKUP(A4377,Sheet2!$A$2:$C$250,3)</f>
        <v>878</v>
      </c>
      <c r="C4377" t="str">
        <f>VLOOKUP(A4377,Sheet2!$A$2:$C$250,2)</f>
        <v>Bristol Bay</v>
      </c>
      <c r="D4377" t="s">
        <v>1658</v>
      </c>
      <c r="E4377" t="s">
        <v>3335</v>
      </c>
      <c r="F4377">
        <v>17061</v>
      </c>
    </row>
    <row r="4378" spans="1:13">
      <c r="A4378" t="s">
        <v>1681</v>
      </c>
      <c r="B4378">
        <f>VLOOKUP(A4378,Sheet2!$A$2:$C$250,3)</f>
        <v>878</v>
      </c>
      <c r="C4378" t="str">
        <f>VLOOKUP(A4378,Sheet2!$A$2:$C$250,2)</f>
        <v>Bristol Bay</v>
      </c>
      <c r="D4378" t="s">
        <v>3580</v>
      </c>
      <c r="E4378" t="s">
        <v>3335</v>
      </c>
      <c r="F4378">
        <v>70205</v>
      </c>
    </row>
    <row r="4379" spans="1:13">
      <c r="A4379" t="s">
        <v>1681</v>
      </c>
      <c r="B4379">
        <f>VLOOKUP(A4379,Sheet2!$A$2:$C$250,3)</f>
        <v>878</v>
      </c>
      <c r="C4379" t="str">
        <f>VLOOKUP(A4379,Sheet2!$A$2:$C$250,2)</f>
        <v>Bristol Bay</v>
      </c>
      <c r="D4379" t="s">
        <v>1668</v>
      </c>
      <c r="E4379" t="s">
        <v>3335</v>
      </c>
    </row>
    <row r="4380" spans="1:13">
      <c r="A4380" t="s">
        <v>1681</v>
      </c>
      <c r="B4380">
        <f>VLOOKUP(A4380,Sheet2!$A$2:$C$250,3)</f>
        <v>878</v>
      </c>
      <c r="C4380" t="str">
        <f>VLOOKUP(A4380,Sheet2!$A$2:$C$250,2)</f>
        <v>Bristol Bay</v>
      </c>
      <c r="D4380" t="s">
        <v>3581</v>
      </c>
      <c r="E4380" t="s">
        <v>3335</v>
      </c>
    </row>
    <row r="4381" spans="1:13">
      <c r="A4381" t="s">
        <v>1681</v>
      </c>
      <c r="B4381">
        <f>VLOOKUP(A4381,Sheet2!$A$2:$C$250,3)</f>
        <v>878</v>
      </c>
      <c r="C4381" t="str">
        <f>VLOOKUP(A4381,Sheet2!$A$2:$C$250,2)</f>
        <v>Bristol Bay</v>
      </c>
      <c r="D4381" t="s">
        <v>147</v>
      </c>
      <c r="E4381" t="s">
        <v>3232</v>
      </c>
      <c r="F4381">
        <v>1000</v>
      </c>
    </row>
    <row r="4382" spans="1:13">
      <c r="A4382" t="s">
        <v>1681</v>
      </c>
      <c r="B4382">
        <f>VLOOKUP(A4382,Sheet2!$A$2:$C$250,3)</f>
        <v>878</v>
      </c>
      <c r="C4382" t="str">
        <f>VLOOKUP(A4382,Sheet2!$A$2:$C$250,2)</f>
        <v>Bristol Bay</v>
      </c>
      <c r="D4382" t="s">
        <v>3303</v>
      </c>
      <c r="E4382" t="s">
        <v>3232</v>
      </c>
      <c r="I4382">
        <v>3000</v>
      </c>
      <c r="K4382">
        <v>135000</v>
      </c>
    </row>
    <row r="4383" spans="1:13">
      <c r="A4383" t="s">
        <v>1681</v>
      </c>
      <c r="B4383">
        <f>VLOOKUP(A4383,Sheet2!$A$2:$C$250,3)</f>
        <v>878</v>
      </c>
      <c r="C4383" t="str">
        <f>VLOOKUP(A4383,Sheet2!$A$2:$C$250,2)</f>
        <v>Bristol Bay</v>
      </c>
      <c r="D4383" t="s">
        <v>1670</v>
      </c>
      <c r="E4383" t="s">
        <v>3232</v>
      </c>
    </row>
    <row r="4384" spans="1:13">
      <c r="A4384" t="s">
        <v>1681</v>
      </c>
      <c r="B4384">
        <f>VLOOKUP(A4384,Sheet2!$A$2:$C$250,3)</f>
        <v>878</v>
      </c>
      <c r="C4384" t="str">
        <f>VLOOKUP(A4384,Sheet2!$A$2:$C$250,2)</f>
        <v>Bristol Bay</v>
      </c>
      <c r="D4384" t="s">
        <v>3304</v>
      </c>
      <c r="E4384" t="s">
        <v>3232</v>
      </c>
    </row>
    <row r="4385" spans="1:11">
      <c r="A4385" t="s">
        <v>1681</v>
      </c>
      <c r="B4385">
        <f>VLOOKUP(A4385,Sheet2!$A$2:$C$250,3)</f>
        <v>878</v>
      </c>
      <c r="C4385" t="str">
        <f>VLOOKUP(A4385,Sheet2!$A$2:$C$250,2)</f>
        <v>Bristol Bay</v>
      </c>
      <c r="D4385" t="s">
        <v>3194</v>
      </c>
      <c r="E4385" t="s">
        <v>377</v>
      </c>
      <c r="F4385">
        <v>600</v>
      </c>
    </row>
    <row r="4386" spans="1:11">
      <c r="A4386" t="s">
        <v>1681</v>
      </c>
      <c r="B4386">
        <f>VLOOKUP(A4386,Sheet2!$A$2:$C$250,3)</f>
        <v>878</v>
      </c>
      <c r="C4386" t="str">
        <f>VLOOKUP(A4386,Sheet2!$A$2:$C$250,2)</f>
        <v>Bristol Bay</v>
      </c>
      <c r="D4386" t="s">
        <v>3028</v>
      </c>
      <c r="E4386" t="s">
        <v>377</v>
      </c>
      <c r="F4386">
        <v>1800</v>
      </c>
      <c r="I4386">
        <v>1800</v>
      </c>
      <c r="K4386">
        <v>6800</v>
      </c>
    </row>
    <row r="4387" spans="1:11">
      <c r="A4387" t="s">
        <v>1681</v>
      </c>
      <c r="B4387">
        <f>VLOOKUP(A4387,Sheet2!$A$2:$C$250,3)</f>
        <v>878</v>
      </c>
      <c r="C4387" t="str">
        <f>VLOOKUP(A4387,Sheet2!$A$2:$C$250,2)</f>
        <v>Bristol Bay</v>
      </c>
      <c r="D4387" t="s">
        <v>1675</v>
      </c>
      <c r="E4387" t="s">
        <v>377</v>
      </c>
    </row>
    <row r="4388" spans="1:11">
      <c r="A4388" t="s">
        <v>1681</v>
      </c>
      <c r="B4388">
        <f>VLOOKUP(A4388,Sheet2!$A$2:$C$250,3)</f>
        <v>878</v>
      </c>
      <c r="C4388" t="str">
        <f>VLOOKUP(A4388,Sheet2!$A$2:$C$250,2)</f>
        <v>Bristol Bay</v>
      </c>
      <c r="D4388" t="s">
        <v>2951</v>
      </c>
      <c r="E4388" t="s">
        <v>1500</v>
      </c>
      <c r="F4388">
        <v>288</v>
      </c>
    </row>
    <row r="4389" spans="1:11">
      <c r="A4389" t="s">
        <v>1681</v>
      </c>
      <c r="B4389">
        <f>VLOOKUP(A4389,Sheet2!$A$2:$C$250,3)</f>
        <v>878</v>
      </c>
      <c r="C4389" t="str">
        <f>VLOOKUP(A4389,Sheet2!$A$2:$C$250,2)</f>
        <v>Bristol Bay</v>
      </c>
      <c r="D4389" t="s">
        <v>1656</v>
      </c>
      <c r="E4389" t="s">
        <v>1500</v>
      </c>
      <c r="F4389">
        <v>1169</v>
      </c>
    </row>
    <row r="4390" spans="1:11">
      <c r="A4390" t="s">
        <v>1681</v>
      </c>
      <c r="B4390">
        <f>VLOOKUP(A4390,Sheet2!$A$2:$C$250,3)</f>
        <v>878</v>
      </c>
      <c r="C4390" t="str">
        <f>VLOOKUP(A4390,Sheet2!$A$2:$C$250,2)</f>
        <v>Bristol Bay</v>
      </c>
      <c r="D4390" t="s">
        <v>2954</v>
      </c>
      <c r="E4390" t="s">
        <v>1500</v>
      </c>
      <c r="F4390">
        <v>1200</v>
      </c>
      <c r="I4390">
        <v>500</v>
      </c>
      <c r="K4390">
        <v>2800</v>
      </c>
    </row>
    <row r="4391" spans="1:11">
      <c r="A4391" t="s">
        <v>1681</v>
      </c>
      <c r="B4391">
        <f>VLOOKUP(A4391,Sheet2!$A$2:$C$250,3)</f>
        <v>878</v>
      </c>
      <c r="C4391" t="str">
        <f>VLOOKUP(A4391,Sheet2!$A$2:$C$250,2)</f>
        <v>Bristol Bay</v>
      </c>
      <c r="D4391" t="s">
        <v>112</v>
      </c>
      <c r="E4391" t="s">
        <v>1500</v>
      </c>
      <c r="F4391">
        <v>1200</v>
      </c>
    </row>
    <row r="4392" spans="1:11">
      <c r="A4392" t="s">
        <v>1681</v>
      </c>
      <c r="B4392">
        <f>VLOOKUP(A4392,Sheet2!$A$2:$C$250,3)</f>
        <v>878</v>
      </c>
      <c r="C4392" t="str">
        <f>VLOOKUP(A4392,Sheet2!$A$2:$C$250,2)</f>
        <v>Bristol Bay</v>
      </c>
      <c r="D4392" t="s">
        <v>2953</v>
      </c>
      <c r="E4392" t="s">
        <v>1500</v>
      </c>
      <c r="F4392">
        <v>2400</v>
      </c>
      <c r="I4392">
        <v>2000</v>
      </c>
      <c r="K4392">
        <v>2100</v>
      </c>
    </row>
    <row r="4393" spans="1:11">
      <c r="A4393" t="s">
        <v>1681</v>
      </c>
      <c r="B4393">
        <f>VLOOKUP(A4393,Sheet2!$A$2:$C$250,3)</f>
        <v>878</v>
      </c>
      <c r="C4393" t="str">
        <f>VLOOKUP(A4393,Sheet2!$A$2:$C$250,2)</f>
        <v>Bristol Bay</v>
      </c>
      <c r="D4393" t="s">
        <v>2952</v>
      </c>
      <c r="E4393" t="s">
        <v>1500</v>
      </c>
      <c r="F4393">
        <v>6800</v>
      </c>
      <c r="I4393">
        <v>6000</v>
      </c>
      <c r="K4393">
        <v>13500</v>
      </c>
    </row>
    <row r="4394" spans="1:11">
      <c r="A4394" t="s">
        <v>1681</v>
      </c>
      <c r="B4394">
        <f>VLOOKUP(A4394,Sheet2!$A$2:$C$250,3)</f>
        <v>878</v>
      </c>
      <c r="C4394" t="str">
        <f>VLOOKUP(A4394,Sheet2!$A$2:$C$250,2)</f>
        <v>Bristol Bay</v>
      </c>
      <c r="D4394" t="s">
        <v>1654</v>
      </c>
      <c r="E4394" t="s">
        <v>1500</v>
      </c>
    </row>
    <row r="4395" spans="1:11">
      <c r="A4395" t="s">
        <v>1681</v>
      </c>
      <c r="B4395">
        <f>VLOOKUP(A4395,Sheet2!$A$2:$C$250,3)</f>
        <v>878</v>
      </c>
      <c r="C4395" t="str">
        <f>VLOOKUP(A4395,Sheet2!$A$2:$C$250,2)</f>
        <v>Bristol Bay</v>
      </c>
      <c r="D4395" t="s">
        <v>1655</v>
      </c>
      <c r="E4395" t="s">
        <v>1500</v>
      </c>
    </row>
    <row r="4396" spans="1:11">
      <c r="A4396" t="s">
        <v>1681</v>
      </c>
      <c r="B4396">
        <f>VLOOKUP(A4396,Sheet2!$A$2:$C$250,3)</f>
        <v>878</v>
      </c>
      <c r="C4396" t="str">
        <f>VLOOKUP(A4396,Sheet2!$A$2:$C$250,2)</f>
        <v>Bristol Bay</v>
      </c>
      <c r="D4396" t="s">
        <v>366</v>
      </c>
      <c r="E4396" t="s">
        <v>1500</v>
      </c>
    </row>
    <row r="4397" spans="1:11">
      <c r="A4397" t="s">
        <v>1681</v>
      </c>
      <c r="B4397">
        <f>VLOOKUP(A4397,Sheet2!$A$2:$C$250,3)</f>
        <v>878</v>
      </c>
      <c r="C4397" t="str">
        <f>VLOOKUP(A4397,Sheet2!$A$2:$C$250,2)</f>
        <v>Bristol Bay</v>
      </c>
      <c r="D4397" t="s">
        <v>1660</v>
      </c>
      <c r="E4397" t="s">
        <v>1500</v>
      </c>
    </row>
    <row r="4398" spans="1:11">
      <c r="A4398" t="s">
        <v>1681</v>
      </c>
      <c r="B4398">
        <f>VLOOKUP(A4398,Sheet2!$A$2:$C$250,3)</f>
        <v>878</v>
      </c>
      <c r="C4398" t="str">
        <f>VLOOKUP(A4398,Sheet2!$A$2:$C$250,2)</f>
        <v>Bristol Bay</v>
      </c>
      <c r="D4398" t="s">
        <v>1662</v>
      </c>
      <c r="E4398" t="s">
        <v>1500</v>
      </c>
    </row>
    <row r="4399" spans="1:11">
      <c r="A4399" t="s">
        <v>1681</v>
      </c>
      <c r="B4399">
        <f>VLOOKUP(A4399,Sheet2!$A$2:$C$250,3)</f>
        <v>878</v>
      </c>
      <c r="C4399" t="str">
        <f>VLOOKUP(A4399,Sheet2!$A$2:$C$250,2)</f>
        <v>Bristol Bay</v>
      </c>
      <c r="D4399" t="s">
        <v>1663</v>
      </c>
      <c r="E4399" t="s">
        <v>1500</v>
      </c>
    </row>
    <row r="4400" spans="1:11">
      <c r="A4400" t="s">
        <v>1681</v>
      </c>
      <c r="B4400">
        <f>VLOOKUP(A4400,Sheet2!$A$2:$C$250,3)</f>
        <v>878</v>
      </c>
      <c r="C4400" t="str">
        <f>VLOOKUP(A4400,Sheet2!$A$2:$C$250,2)</f>
        <v>Bristol Bay</v>
      </c>
      <c r="D4400" t="s">
        <v>1664</v>
      </c>
      <c r="E4400" t="s">
        <v>1500</v>
      </c>
    </row>
    <row r="4401" spans="1:11">
      <c r="A4401" t="s">
        <v>1681</v>
      </c>
      <c r="B4401">
        <f>VLOOKUP(A4401,Sheet2!$A$2:$C$250,3)</f>
        <v>878</v>
      </c>
      <c r="C4401" t="str">
        <f>VLOOKUP(A4401,Sheet2!$A$2:$C$250,2)</f>
        <v>Bristol Bay</v>
      </c>
      <c r="D4401" t="s">
        <v>1666</v>
      </c>
      <c r="E4401" t="s">
        <v>1500</v>
      </c>
    </row>
    <row r="4402" spans="1:11">
      <c r="A4402" t="s">
        <v>1681</v>
      </c>
      <c r="B4402">
        <f>VLOOKUP(A4402,Sheet2!$A$2:$C$250,3)</f>
        <v>878</v>
      </c>
      <c r="C4402" t="str">
        <f>VLOOKUP(A4402,Sheet2!$A$2:$C$250,2)</f>
        <v>Bristol Bay</v>
      </c>
      <c r="D4402" t="s">
        <v>1673</v>
      </c>
      <c r="E4402" t="s">
        <v>1500</v>
      </c>
    </row>
    <row r="4403" spans="1:11">
      <c r="A4403" t="s">
        <v>1681</v>
      </c>
      <c r="B4403">
        <f>VLOOKUP(A4403,Sheet2!$A$2:$C$250,3)</f>
        <v>878</v>
      </c>
      <c r="C4403" t="str">
        <f>VLOOKUP(A4403,Sheet2!$A$2:$C$250,2)</f>
        <v>Bristol Bay</v>
      </c>
      <c r="D4403" t="s">
        <v>1674</v>
      </c>
      <c r="E4403" t="s">
        <v>1500</v>
      </c>
    </row>
    <row r="4404" spans="1:11">
      <c r="A4404" t="s">
        <v>1681</v>
      </c>
      <c r="B4404">
        <f>VLOOKUP(A4404,Sheet2!$A$2:$C$250,3)</f>
        <v>878</v>
      </c>
      <c r="C4404" t="str">
        <f>VLOOKUP(A4404,Sheet2!$A$2:$C$250,2)</f>
        <v>Bristol Bay</v>
      </c>
      <c r="D4404" t="s">
        <v>1676</v>
      </c>
      <c r="E4404" t="s">
        <v>1500</v>
      </c>
    </row>
    <row r="4405" spans="1:11">
      <c r="A4405" t="s">
        <v>1681</v>
      </c>
      <c r="B4405">
        <f>VLOOKUP(A4405,Sheet2!$A$2:$C$250,3)</f>
        <v>878</v>
      </c>
      <c r="C4405" t="str">
        <f>VLOOKUP(A4405,Sheet2!$A$2:$C$250,2)</f>
        <v>Bristol Bay</v>
      </c>
      <c r="D4405" t="s">
        <v>1221</v>
      </c>
      <c r="E4405" t="s">
        <v>1500</v>
      </c>
    </row>
    <row r="4406" spans="1:11">
      <c r="A4406" t="s">
        <v>1681</v>
      </c>
      <c r="B4406">
        <f>VLOOKUP(A4406,Sheet2!$A$2:$C$250,3)</f>
        <v>878</v>
      </c>
      <c r="C4406" t="str">
        <f>VLOOKUP(A4406,Sheet2!$A$2:$C$250,2)</f>
        <v>Bristol Bay</v>
      </c>
      <c r="D4406" t="s">
        <v>1679</v>
      </c>
      <c r="E4406" t="s">
        <v>1500</v>
      </c>
    </row>
    <row r="4407" spans="1:11">
      <c r="A4407" t="s">
        <v>1681</v>
      </c>
      <c r="B4407">
        <f>VLOOKUP(A4407,Sheet2!$A$2:$C$250,3)</f>
        <v>878</v>
      </c>
      <c r="C4407" t="str">
        <f>VLOOKUP(A4407,Sheet2!$A$2:$C$250,2)</f>
        <v>Bristol Bay</v>
      </c>
      <c r="D4407" t="s">
        <v>1680</v>
      </c>
      <c r="E4407" t="s">
        <v>1500</v>
      </c>
    </row>
    <row r="4408" spans="1:11">
      <c r="A4408" t="s">
        <v>1681</v>
      </c>
      <c r="B4408">
        <f>VLOOKUP(A4408,Sheet2!$A$2:$C$250,3)</f>
        <v>878</v>
      </c>
      <c r="C4408" t="str">
        <f>VLOOKUP(A4408,Sheet2!$A$2:$C$250,2)</f>
        <v>Bristol Bay</v>
      </c>
      <c r="D4408" t="s">
        <v>678</v>
      </c>
      <c r="E4408" t="s">
        <v>2424</v>
      </c>
      <c r="F4408">
        <v>1000</v>
      </c>
    </row>
    <row r="4409" spans="1:11">
      <c r="A4409" t="s">
        <v>1681</v>
      </c>
      <c r="B4409">
        <f>VLOOKUP(A4409,Sheet2!$A$2:$C$250,3)</f>
        <v>878</v>
      </c>
      <c r="C4409" t="str">
        <f>VLOOKUP(A4409,Sheet2!$A$2:$C$250,2)</f>
        <v>Bristol Bay</v>
      </c>
      <c r="D4409" t="s">
        <v>1651</v>
      </c>
      <c r="E4409" t="s">
        <v>2424</v>
      </c>
    </row>
    <row r="4410" spans="1:11">
      <c r="A4410" t="s">
        <v>1681</v>
      </c>
      <c r="B4410">
        <f>VLOOKUP(A4410,Sheet2!$A$2:$C$250,3)</f>
        <v>878</v>
      </c>
      <c r="C4410" t="str">
        <f>VLOOKUP(A4410,Sheet2!$A$2:$C$250,2)</f>
        <v>Bristol Bay</v>
      </c>
      <c r="D4410" t="s">
        <v>93</v>
      </c>
      <c r="E4410" t="s">
        <v>2424</v>
      </c>
    </row>
    <row r="4411" spans="1:11">
      <c r="A4411" t="s">
        <v>1681</v>
      </c>
      <c r="B4411">
        <f>VLOOKUP(A4411,Sheet2!$A$2:$C$250,3)</f>
        <v>878</v>
      </c>
      <c r="C4411" t="str">
        <f>VLOOKUP(A4411,Sheet2!$A$2:$C$250,2)</f>
        <v>Bristol Bay</v>
      </c>
      <c r="D4411" t="s">
        <v>1671</v>
      </c>
      <c r="E4411" t="s">
        <v>2424</v>
      </c>
    </row>
    <row r="4412" spans="1:11">
      <c r="A4412" t="s">
        <v>1681</v>
      </c>
      <c r="B4412">
        <f>VLOOKUP(A4412,Sheet2!$A$2:$C$250,3)</f>
        <v>878</v>
      </c>
      <c r="C4412" t="str">
        <f>VLOOKUP(A4412,Sheet2!$A$2:$C$250,2)</f>
        <v>Bristol Bay</v>
      </c>
      <c r="D4412" t="s">
        <v>1672</v>
      </c>
      <c r="E4412" t="s">
        <v>2424</v>
      </c>
    </row>
    <row r="4413" spans="1:11">
      <c r="A4413" t="s">
        <v>1681</v>
      </c>
      <c r="B4413">
        <f>VLOOKUP(A4413,Sheet2!$A$2:$C$250,3)</f>
        <v>878</v>
      </c>
      <c r="C4413" t="str">
        <f>VLOOKUP(A4413,Sheet2!$A$2:$C$250,2)</f>
        <v>Bristol Bay</v>
      </c>
      <c r="D4413" t="s">
        <v>2412</v>
      </c>
      <c r="E4413" t="s">
        <v>213</v>
      </c>
      <c r="F4413">
        <v>2000</v>
      </c>
      <c r="I4413">
        <v>1800</v>
      </c>
      <c r="K4413">
        <v>6800</v>
      </c>
    </row>
    <row r="4414" spans="1:11">
      <c r="A4414" t="s">
        <v>1681</v>
      </c>
      <c r="B4414">
        <f>VLOOKUP(A4414,Sheet2!$A$2:$C$250,3)</f>
        <v>878</v>
      </c>
      <c r="C4414" t="str">
        <f>VLOOKUP(A4414,Sheet2!$A$2:$C$250,2)</f>
        <v>Bristol Bay</v>
      </c>
      <c r="D4414" t="s">
        <v>1669</v>
      </c>
      <c r="E4414" t="s">
        <v>213</v>
      </c>
      <c r="F4414">
        <v>2287</v>
      </c>
    </row>
    <row r="4415" spans="1:11">
      <c r="A4415" t="s">
        <v>1681</v>
      </c>
      <c r="B4415">
        <f>VLOOKUP(A4415,Sheet2!$A$2:$C$250,3)</f>
        <v>878</v>
      </c>
      <c r="C4415" t="str">
        <f>VLOOKUP(A4415,Sheet2!$A$2:$C$250,2)</f>
        <v>Bristol Bay</v>
      </c>
      <c r="D4415" t="s">
        <v>886</v>
      </c>
      <c r="E4415" t="s">
        <v>2194</v>
      </c>
      <c r="F4415">
        <v>11286</v>
      </c>
    </row>
    <row r="4416" spans="1:11">
      <c r="A4416" t="s">
        <v>1681</v>
      </c>
      <c r="B4416">
        <f>VLOOKUP(A4416,Sheet2!$A$2:$C$250,3)</f>
        <v>878</v>
      </c>
      <c r="C4416" t="str">
        <f>VLOOKUP(A4416,Sheet2!$A$2:$C$250,2)</f>
        <v>Bristol Bay</v>
      </c>
      <c r="D4416" t="s">
        <v>1678</v>
      </c>
      <c r="E4416" t="s">
        <v>2194</v>
      </c>
    </row>
    <row r="4417" spans="1:13">
      <c r="A4417" t="s">
        <v>1681</v>
      </c>
      <c r="B4417">
        <f>VLOOKUP(A4417,Sheet2!$A$2:$C$250,3)</f>
        <v>878</v>
      </c>
      <c r="C4417" t="str">
        <f>VLOOKUP(A4417,Sheet2!$A$2:$C$250,2)</f>
        <v>Bristol Bay</v>
      </c>
      <c r="D4417" t="s">
        <v>82</v>
      </c>
      <c r="E4417" t="s">
        <v>1980</v>
      </c>
      <c r="F4417">
        <v>1600</v>
      </c>
    </row>
    <row r="4418" spans="1:13">
      <c r="A4418" t="s">
        <v>1681</v>
      </c>
      <c r="B4418">
        <f>VLOOKUP(A4418,Sheet2!$A$2:$C$250,3)</f>
        <v>878</v>
      </c>
      <c r="C4418" t="str">
        <f>VLOOKUP(A4418,Sheet2!$A$2:$C$250,2)</f>
        <v>Bristol Bay</v>
      </c>
      <c r="D4418" t="s">
        <v>1661</v>
      </c>
      <c r="E4418" t="s">
        <v>65</v>
      </c>
    </row>
    <row r="4419" spans="1:13">
      <c r="A4419" t="s">
        <v>1681</v>
      </c>
      <c r="B4419">
        <f>VLOOKUP(A4419,Sheet2!$A$2:$C$250,3)</f>
        <v>878</v>
      </c>
      <c r="C4419" t="str">
        <f>VLOOKUP(A4419,Sheet2!$A$2:$C$250,2)</f>
        <v>Bristol Bay</v>
      </c>
      <c r="D4419" t="s">
        <v>1677</v>
      </c>
      <c r="E4419" t="s">
        <v>65</v>
      </c>
    </row>
    <row r="4420" spans="1:13">
      <c r="A4420" t="s">
        <v>2166</v>
      </c>
      <c r="B4420">
        <f>VLOOKUP(A4420,Sheet2!$A$2:$C$250,3)</f>
        <v>1267</v>
      </c>
      <c r="C4420" t="str">
        <f>VLOOKUP(A4420,Sheet2!$A$2:$C$250,2)</f>
        <v>Yukon-Koyukuk/Upper Tanana</v>
      </c>
      <c r="D4420" t="s">
        <v>3582</v>
      </c>
      <c r="E4420" t="s">
        <v>3335</v>
      </c>
      <c r="F4420">
        <v>650</v>
      </c>
      <c r="I4420">
        <v>330.39985401459859</v>
      </c>
      <c r="K4420">
        <v>16418.472772249999</v>
      </c>
      <c r="M4420">
        <v>874.85901639344263</v>
      </c>
    </row>
    <row r="4421" spans="1:13">
      <c r="A4421" t="s">
        <v>2166</v>
      </c>
      <c r="B4421">
        <f>VLOOKUP(A4421,Sheet2!$A$2:$C$250,3)</f>
        <v>1267</v>
      </c>
      <c r="C4421" t="str">
        <f>VLOOKUP(A4421,Sheet2!$A$2:$C$250,2)</f>
        <v>Yukon-Koyukuk/Upper Tanana</v>
      </c>
      <c r="D4421" t="s">
        <v>3588</v>
      </c>
      <c r="E4421" t="s">
        <v>3335</v>
      </c>
      <c r="F4421">
        <v>1408</v>
      </c>
      <c r="I4421">
        <v>1219.4005839416059</v>
      </c>
      <c r="K4421">
        <v>2017.7181592999998</v>
      </c>
      <c r="M4421">
        <v>874.85901639344263</v>
      </c>
    </row>
    <row r="4422" spans="1:13">
      <c r="A4422" t="s">
        <v>2166</v>
      </c>
      <c r="B4422">
        <f>VLOOKUP(A4422,Sheet2!$A$2:$C$250,3)</f>
        <v>1267</v>
      </c>
      <c r="C4422" t="str">
        <f>VLOOKUP(A4422,Sheet2!$A$2:$C$250,2)</f>
        <v>Yukon-Koyukuk/Upper Tanana</v>
      </c>
      <c r="D4422" t="s">
        <v>3583</v>
      </c>
      <c r="E4422" t="s">
        <v>3335</v>
      </c>
      <c r="F4422">
        <v>2400</v>
      </c>
      <c r="I4422">
        <v>523.95810218978113</v>
      </c>
      <c r="K4422">
        <v>30993.988934599998</v>
      </c>
      <c r="M4422">
        <v>874.85901639344263</v>
      </c>
    </row>
    <row r="4423" spans="1:13">
      <c r="A4423" t="s">
        <v>2166</v>
      </c>
      <c r="B4423">
        <f>VLOOKUP(A4423,Sheet2!$A$2:$C$250,3)</f>
        <v>1267</v>
      </c>
      <c r="C4423" t="str">
        <f>VLOOKUP(A4423,Sheet2!$A$2:$C$250,2)</f>
        <v>Yukon-Koyukuk/Upper Tanana</v>
      </c>
      <c r="D4423" t="s">
        <v>3585</v>
      </c>
      <c r="E4423" t="s">
        <v>3335</v>
      </c>
      <c r="F4423">
        <v>2500</v>
      </c>
      <c r="I4423">
        <v>812.41182481751821</v>
      </c>
      <c r="K4423">
        <v>14088.146803899997</v>
      </c>
      <c r="M4423">
        <v>874.85901639344263</v>
      </c>
    </row>
    <row r="4424" spans="1:13">
      <c r="A4424" t="s">
        <v>2166</v>
      </c>
      <c r="B4424">
        <f>VLOOKUP(A4424,Sheet2!$A$2:$C$250,3)</f>
        <v>1267</v>
      </c>
      <c r="C4424" t="str">
        <f>VLOOKUP(A4424,Sheet2!$A$2:$C$250,2)</f>
        <v>Yukon-Koyukuk/Upper Tanana</v>
      </c>
      <c r="D4424" t="s">
        <v>3584</v>
      </c>
      <c r="E4424" t="s">
        <v>3335</v>
      </c>
      <c r="F4424">
        <v>2500</v>
      </c>
      <c r="I4424">
        <v>1238.1214598540148</v>
      </c>
      <c r="K4424">
        <v>32249.755246649998</v>
      </c>
      <c r="M4424">
        <v>874.85901639344263</v>
      </c>
    </row>
    <row r="4425" spans="1:13">
      <c r="A4425" t="s">
        <v>2166</v>
      </c>
      <c r="B4425">
        <f>VLOOKUP(A4425,Sheet2!$A$2:$C$250,3)</f>
        <v>1267</v>
      </c>
      <c r="C4425" t="str">
        <f>VLOOKUP(A4425,Sheet2!$A$2:$C$250,2)</f>
        <v>Yukon-Koyukuk/Upper Tanana</v>
      </c>
      <c r="D4425" t="s">
        <v>3587</v>
      </c>
      <c r="E4425" t="s">
        <v>3335</v>
      </c>
      <c r="F4425">
        <v>29810</v>
      </c>
      <c r="I4425">
        <v>9998.7591240875918</v>
      </c>
      <c r="K4425">
        <v>57058.333532099998</v>
      </c>
      <c r="M4425">
        <v>874.85901639344263</v>
      </c>
    </row>
    <row r="4426" spans="1:13">
      <c r="A4426" t="s">
        <v>1226</v>
      </c>
      <c r="B4426">
        <f>VLOOKUP(A4426,Sheet2!$A$2:$C$250,3)</f>
        <v>1267</v>
      </c>
      <c r="C4426" t="str">
        <f>VLOOKUP(A4426,Sheet2!$A$2:$C$250,2)</f>
        <v>Yukon-Koyukuk/Upper Tanana</v>
      </c>
      <c r="D4426" t="s">
        <v>3586</v>
      </c>
      <c r="E4426" t="s">
        <v>3335</v>
      </c>
      <c r="F4426">
        <v>74618.5</v>
      </c>
      <c r="I4426">
        <v>69287.150364963512</v>
      </c>
      <c r="K4426">
        <v>392283.53051999997</v>
      </c>
    </row>
    <row r="4427" spans="1:13">
      <c r="A4427" t="s">
        <v>1226</v>
      </c>
      <c r="B4427">
        <f>VLOOKUP(A4427,Sheet2!$A$2:$C$250,3)</f>
        <v>1267</v>
      </c>
      <c r="C4427" t="str">
        <f>VLOOKUP(A4427,Sheet2!$A$2:$C$250,2)</f>
        <v>Yukon-Koyukuk/Upper Tanana</v>
      </c>
      <c r="D4427" t="s">
        <v>1220</v>
      </c>
      <c r="E4427" t="s">
        <v>3232</v>
      </c>
    </row>
    <row r="4428" spans="1:13">
      <c r="A4428" t="s">
        <v>2166</v>
      </c>
      <c r="B4428">
        <f>VLOOKUP(A4428,Sheet2!$A$2:$C$250,3)</f>
        <v>1267</v>
      </c>
      <c r="C4428" t="str">
        <f>VLOOKUP(A4428,Sheet2!$A$2:$C$250,2)</f>
        <v>Yukon-Koyukuk/Upper Tanana</v>
      </c>
      <c r="D4428" t="s">
        <v>3195</v>
      </c>
      <c r="E4428" t="s">
        <v>377</v>
      </c>
      <c r="F4428">
        <v>1674</v>
      </c>
      <c r="I4428">
        <v>1357.6248175182482</v>
      </c>
      <c r="K4428">
        <v>8928.6803574000005</v>
      </c>
    </row>
    <row r="4429" spans="1:13">
      <c r="A4429" t="s">
        <v>1226</v>
      </c>
      <c r="B4429">
        <f>VLOOKUP(A4429,Sheet2!$A$2:$C$250,3)</f>
        <v>1267</v>
      </c>
      <c r="C4429" t="str">
        <f>VLOOKUP(A4429,Sheet2!$A$2:$C$250,2)</f>
        <v>Yukon-Koyukuk/Upper Tanana</v>
      </c>
      <c r="D4429" t="s">
        <v>1215</v>
      </c>
      <c r="E4429" t="s">
        <v>377</v>
      </c>
      <c r="F4429">
        <v>2500</v>
      </c>
    </row>
    <row r="4430" spans="1:13">
      <c r="A4430" t="s">
        <v>1226</v>
      </c>
      <c r="B4430">
        <f>VLOOKUP(A4430,Sheet2!$A$2:$C$250,3)</f>
        <v>1267</v>
      </c>
      <c r="C4430" t="str">
        <f>VLOOKUP(A4430,Sheet2!$A$2:$C$250,2)</f>
        <v>Yukon-Koyukuk/Upper Tanana</v>
      </c>
      <c r="D4430" t="s">
        <v>1225</v>
      </c>
      <c r="E4430" t="s">
        <v>377</v>
      </c>
      <c r="F4430">
        <v>2500</v>
      </c>
    </row>
    <row r="4431" spans="1:13">
      <c r="A4431" t="s">
        <v>2166</v>
      </c>
      <c r="B4431">
        <f>VLOOKUP(A4431,Sheet2!$A$2:$C$250,3)</f>
        <v>1267</v>
      </c>
      <c r="C4431" t="str">
        <f>VLOOKUP(A4431,Sheet2!$A$2:$C$250,2)</f>
        <v>Yukon-Koyukuk/Upper Tanana</v>
      </c>
      <c r="D4431" t="s">
        <v>2955</v>
      </c>
      <c r="E4431" t="s">
        <v>1500</v>
      </c>
      <c r="F4431">
        <v>1320</v>
      </c>
    </row>
    <row r="4432" spans="1:13">
      <c r="A4432" t="s">
        <v>1226</v>
      </c>
      <c r="B4432">
        <f>VLOOKUP(A4432,Sheet2!$A$2:$C$250,3)</f>
        <v>1267</v>
      </c>
      <c r="C4432" t="str">
        <f>VLOOKUP(A4432,Sheet2!$A$2:$C$250,2)</f>
        <v>Yukon-Koyukuk/Upper Tanana</v>
      </c>
      <c r="D4432" t="s">
        <v>1206</v>
      </c>
      <c r="E4432" t="s">
        <v>1500</v>
      </c>
      <c r="F4432">
        <v>2240</v>
      </c>
    </row>
    <row r="4433" spans="1:11">
      <c r="A4433" t="s">
        <v>2166</v>
      </c>
      <c r="B4433">
        <f>VLOOKUP(A4433,Sheet2!$A$2:$C$250,3)</f>
        <v>1267</v>
      </c>
      <c r="C4433" t="str">
        <f>VLOOKUP(A4433,Sheet2!$A$2:$C$250,2)</f>
        <v>Yukon-Koyukuk/Upper Tanana</v>
      </c>
      <c r="D4433" t="s">
        <v>2956</v>
      </c>
      <c r="E4433" t="s">
        <v>1500</v>
      </c>
      <c r="F4433">
        <v>4260</v>
      </c>
    </row>
    <row r="4434" spans="1:11">
      <c r="A4434" t="s">
        <v>2166</v>
      </c>
      <c r="B4434">
        <f>VLOOKUP(A4434,Sheet2!$A$2:$C$250,3)</f>
        <v>1267</v>
      </c>
      <c r="C4434" t="str">
        <f>VLOOKUP(A4434,Sheet2!$A$2:$C$250,2)</f>
        <v>Yukon-Koyukuk/Upper Tanana</v>
      </c>
      <c r="D4434" t="s">
        <v>2957</v>
      </c>
      <c r="E4434" t="s">
        <v>1500</v>
      </c>
      <c r="F4434">
        <v>9600</v>
      </c>
    </row>
    <row r="4435" spans="1:11">
      <c r="A4435" t="s">
        <v>1226</v>
      </c>
      <c r="B4435">
        <f>VLOOKUP(A4435,Sheet2!$A$2:$C$250,3)</f>
        <v>1267</v>
      </c>
      <c r="C4435" t="str">
        <f>VLOOKUP(A4435,Sheet2!$A$2:$C$250,2)</f>
        <v>Yukon-Koyukuk/Upper Tanana</v>
      </c>
      <c r="D4435" t="s">
        <v>113</v>
      </c>
      <c r="E4435" t="s">
        <v>1500</v>
      </c>
      <c r="F4435">
        <v>10934</v>
      </c>
    </row>
    <row r="4436" spans="1:11">
      <c r="A4436" t="s">
        <v>1226</v>
      </c>
      <c r="B4436">
        <f>VLOOKUP(A4436,Sheet2!$A$2:$C$250,3)</f>
        <v>1267</v>
      </c>
      <c r="C4436" t="str">
        <f>VLOOKUP(A4436,Sheet2!$A$2:$C$250,2)</f>
        <v>Yukon-Koyukuk/Upper Tanana</v>
      </c>
      <c r="D4436" t="s">
        <v>1208</v>
      </c>
      <c r="E4436" t="s">
        <v>1500</v>
      </c>
    </row>
    <row r="4437" spans="1:11">
      <c r="A4437" t="s">
        <v>1226</v>
      </c>
      <c r="B4437">
        <f>VLOOKUP(A4437,Sheet2!$A$2:$C$250,3)</f>
        <v>1267</v>
      </c>
      <c r="C4437" t="str">
        <f>VLOOKUP(A4437,Sheet2!$A$2:$C$250,2)</f>
        <v>Yukon-Koyukuk/Upper Tanana</v>
      </c>
      <c r="D4437" t="s">
        <v>1209</v>
      </c>
      <c r="E4437" t="s">
        <v>1500</v>
      </c>
    </row>
    <row r="4438" spans="1:11">
      <c r="A4438" t="s">
        <v>1226</v>
      </c>
      <c r="B4438">
        <f>VLOOKUP(A4438,Sheet2!$A$2:$C$250,3)</f>
        <v>1267</v>
      </c>
      <c r="C4438" t="str">
        <f>VLOOKUP(A4438,Sheet2!$A$2:$C$250,2)</f>
        <v>Yukon-Koyukuk/Upper Tanana</v>
      </c>
      <c r="D4438" t="s">
        <v>1210</v>
      </c>
      <c r="E4438" t="s">
        <v>1500</v>
      </c>
    </row>
    <row r="4439" spans="1:11">
      <c r="A4439" t="s">
        <v>1226</v>
      </c>
      <c r="B4439">
        <f>VLOOKUP(A4439,Sheet2!$A$2:$C$250,3)</f>
        <v>1267</v>
      </c>
      <c r="C4439" t="str">
        <f>VLOOKUP(A4439,Sheet2!$A$2:$C$250,2)</f>
        <v>Yukon-Koyukuk/Upper Tanana</v>
      </c>
      <c r="D4439" t="s">
        <v>1218</v>
      </c>
      <c r="E4439" t="s">
        <v>1500</v>
      </c>
    </row>
    <row r="4440" spans="1:11">
      <c r="A4440" t="s">
        <v>1226</v>
      </c>
      <c r="B4440">
        <f>VLOOKUP(A4440,Sheet2!$A$2:$C$250,3)</f>
        <v>1267</v>
      </c>
      <c r="C4440" t="str">
        <f>VLOOKUP(A4440,Sheet2!$A$2:$C$250,2)</f>
        <v>Yukon-Koyukuk/Upper Tanana</v>
      </c>
      <c r="D4440" t="s">
        <v>1221</v>
      </c>
      <c r="E4440" t="s">
        <v>1500</v>
      </c>
    </row>
    <row r="4441" spans="1:11">
      <c r="A4441" t="s">
        <v>1226</v>
      </c>
      <c r="B4441">
        <f>VLOOKUP(A4441,Sheet2!$A$2:$C$250,3)</f>
        <v>1267</v>
      </c>
      <c r="C4441" t="str">
        <f>VLOOKUP(A4441,Sheet2!$A$2:$C$250,2)</f>
        <v>Yukon-Koyukuk/Upper Tanana</v>
      </c>
      <c r="D4441" t="s">
        <v>1214</v>
      </c>
      <c r="E4441" t="s">
        <v>2424</v>
      </c>
    </row>
    <row r="4442" spans="1:11">
      <c r="A4442" t="s">
        <v>1226</v>
      </c>
      <c r="B4442">
        <f>VLOOKUP(A4442,Sheet2!$A$2:$C$250,3)</f>
        <v>1267</v>
      </c>
      <c r="C4442" t="str">
        <f>VLOOKUP(A4442,Sheet2!$A$2:$C$250,2)</f>
        <v>Yukon-Koyukuk/Upper Tanana</v>
      </c>
      <c r="D4442" t="s">
        <v>1211</v>
      </c>
      <c r="E4442" t="s">
        <v>213</v>
      </c>
    </row>
    <row r="4443" spans="1:11">
      <c r="A4443" t="s">
        <v>1226</v>
      </c>
      <c r="B4443">
        <f>VLOOKUP(A4443,Sheet2!$A$2:$C$250,3)</f>
        <v>1267</v>
      </c>
      <c r="C4443" t="str">
        <f>VLOOKUP(A4443,Sheet2!$A$2:$C$250,2)</f>
        <v>Yukon-Koyukuk/Upper Tanana</v>
      </c>
      <c r="D4443" t="s">
        <v>1222</v>
      </c>
      <c r="E4443" t="s">
        <v>1980</v>
      </c>
      <c r="F4443">
        <v>8660</v>
      </c>
    </row>
    <row r="4444" spans="1:11">
      <c r="A4444" t="s">
        <v>534</v>
      </c>
      <c r="B4444">
        <f>VLOOKUP(A4444,Sheet2!$A$2:$C$250,3)</f>
        <v>630</v>
      </c>
      <c r="C4444" t="str">
        <f>VLOOKUP(A4444,Sheet2!$A$2:$C$250,2)</f>
        <v>Lower Yukon-Kuskokwim</v>
      </c>
      <c r="D4444" t="s">
        <v>3589</v>
      </c>
      <c r="E4444" t="s">
        <v>3335</v>
      </c>
      <c r="F4444">
        <v>1440</v>
      </c>
    </row>
    <row r="4445" spans="1:11">
      <c r="A4445" t="s">
        <v>534</v>
      </c>
      <c r="B4445">
        <f>VLOOKUP(A4445,Sheet2!$A$2:$C$250,3)</f>
        <v>630</v>
      </c>
      <c r="C4445" t="str">
        <f>VLOOKUP(A4445,Sheet2!$A$2:$C$250,2)</f>
        <v>Lower Yukon-Kuskokwim</v>
      </c>
      <c r="D4445" t="s">
        <v>3362</v>
      </c>
      <c r="E4445" t="s">
        <v>3335</v>
      </c>
      <c r="F4445">
        <v>5016</v>
      </c>
    </row>
    <row r="4446" spans="1:11">
      <c r="A4446" t="s">
        <v>534</v>
      </c>
      <c r="B4446">
        <f>VLOOKUP(A4446,Sheet2!$A$2:$C$250,3)</f>
        <v>630</v>
      </c>
      <c r="C4446" t="str">
        <f>VLOOKUP(A4446,Sheet2!$A$2:$C$250,2)</f>
        <v>Lower Yukon-Kuskokwim</v>
      </c>
      <c r="D4446" t="s">
        <v>3590</v>
      </c>
      <c r="E4446" t="s">
        <v>3335</v>
      </c>
      <c r="F4446">
        <v>27995</v>
      </c>
    </row>
    <row r="4447" spans="1:11">
      <c r="A4447" t="s">
        <v>2553</v>
      </c>
      <c r="B4447">
        <f>VLOOKUP(A4447,Sheet2!$A$2:$C$250,3)</f>
        <v>630</v>
      </c>
      <c r="C4447" t="str">
        <f>VLOOKUP(A4447,Sheet2!$A$2:$C$250,2)</f>
        <v>Lower Yukon-Kuskokwim</v>
      </c>
      <c r="D4447" t="s">
        <v>3305</v>
      </c>
      <c r="E4447" t="s">
        <v>3232</v>
      </c>
      <c r="F4447">
        <v>10416</v>
      </c>
      <c r="I4447">
        <v>8156.9191240875907</v>
      </c>
      <c r="K4447">
        <v>135593.220328</v>
      </c>
    </row>
    <row r="4448" spans="1:11">
      <c r="A4448" t="s">
        <v>534</v>
      </c>
      <c r="B4448">
        <f>VLOOKUP(A4448,Sheet2!$A$2:$C$250,3)</f>
        <v>630</v>
      </c>
      <c r="C4448" t="str">
        <f>VLOOKUP(A4448,Sheet2!$A$2:$C$250,2)</f>
        <v>Lower Yukon-Kuskokwim</v>
      </c>
      <c r="D4448" t="s">
        <v>62</v>
      </c>
      <c r="E4448" t="s">
        <v>377</v>
      </c>
    </row>
    <row r="4449" spans="1:19">
      <c r="A4449" t="s">
        <v>534</v>
      </c>
      <c r="B4449">
        <f>VLOOKUP(A4449,Sheet2!$A$2:$C$250,3)</f>
        <v>630</v>
      </c>
      <c r="C4449" t="str">
        <f>VLOOKUP(A4449,Sheet2!$A$2:$C$250,2)</f>
        <v>Lower Yukon-Kuskokwim</v>
      </c>
      <c r="D4449" t="s">
        <v>215</v>
      </c>
      <c r="E4449" t="s">
        <v>1500</v>
      </c>
      <c r="F4449">
        <v>1104</v>
      </c>
    </row>
    <row r="4450" spans="1:19">
      <c r="A4450" t="s">
        <v>534</v>
      </c>
      <c r="B4450">
        <f>VLOOKUP(A4450,Sheet2!$A$2:$C$250,3)</f>
        <v>630</v>
      </c>
      <c r="C4450" t="str">
        <f>VLOOKUP(A4450,Sheet2!$A$2:$C$250,2)</f>
        <v>Lower Yukon-Kuskokwim</v>
      </c>
      <c r="D4450" t="s">
        <v>539</v>
      </c>
      <c r="E4450" t="s">
        <v>1500</v>
      </c>
      <c r="F4450">
        <v>1440</v>
      </c>
    </row>
    <row r="4451" spans="1:19">
      <c r="A4451" t="s">
        <v>534</v>
      </c>
      <c r="B4451">
        <f>VLOOKUP(A4451,Sheet2!$A$2:$C$250,3)</f>
        <v>630</v>
      </c>
      <c r="C4451" t="str">
        <f>VLOOKUP(A4451,Sheet2!$A$2:$C$250,2)</f>
        <v>Lower Yukon-Kuskokwim</v>
      </c>
      <c r="D4451" t="s">
        <v>536</v>
      </c>
      <c r="E4451" t="s">
        <v>1500</v>
      </c>
      <c r="F4451">
        <v>2000</v>
      </c>
    </row>
    <row r="4452" spans="1:19">
      <c r="A4452" t="s">
        <v>534</v>
      </c>
      <c r="B4452">
        <f>VLOOKUP(A4452,Sheet2!$A$2:$C$250,3)</f>
        <v>630</v>
      </c>
      <c r="C4452" t="str">
        <f>VLOOKUP(A4452,Sheet2!$A$2:$C$250,2)</f>
        <v>Lower Yukon-Kuskokwim</v>
      </c>
      <c r="D4452" t="s">
        <v>535</v>
      </c>
      <c r="E4452" t="s">
        <v>1500</v>
      </c>
      <c r="F4452">
        <v>120000</v>
      </c>
    </row>
    <row r="4453" spans="1:19">
      <c r="A4453" t="s">
        <v>2553</v>
      </c>
      <c r="B4453">
        <f>VLOOKUP(A4453,Sheet2!$A$2:$C$250,3)</f>
        <v>630</v>
      </c>
      <c r="C4453" t="str">
        <f>VLOOKUP(A4453,Sheet2!$A$2:$C$250,2)</f>
        <v>Lower Yukon-Kuskokwim</v>
      </c>
      <c r="D4453" t="s">
        <v>2554</v>
      </c>
      <c r="E4453" t="s">
        <v>2424</v>
      </c>
      <c r="F4453">
        <v>4530</v>
      </c>
      <c r="G4453" t="s">
        <v>6</v>
      </c>
      <c r="I4453">
        <v>2529.1970802919709</v>
      </c>
      <c r="K4453">
        <v>10118.090476000001</v>
      </c>
    </row>
    <row r="4454" spans="1:19">
      <c r="A4454" t="s">
        <v>534</v>
      </c>
      <c r="B4454">
        <f>VLOOKUP(A4454,Sheet2!$A$2:$C$250,3)</f>
        <v>630</v>
      </c>
      <c r="C4454" t="str">
        <f>VLOOKUP(A4454,Sheet2!$A$2:$C$250,2)</f>
        <v>Lower Yukon-Kuskokwim</v>
      </c>
      <c r="D4454" t="s">
        <v>1995</v>
      </c>
      <c r="E4454" t="s">
        <v>1980</v>
      </c>
      <c r="F4454">
        <v>1000</v>
      </c>
    </row>
    <row r="4455" spans="1:19">
      <c r="A4455" t="s">
        <v>534</v>
      </c>
      <c r="B4455">
        <f>VLOOKUP(A4455,Sheet2!$A$2:$C$250,3)</f>
        <v>630</v>
      </c>
      <c r="C4455" t="str">
        <f>VLOOKUP(A4455,Sheet2!$A$2:$C$250,2)</f>
        <v>Lower Yukon-Kuskokwim</v>
      </c>
      <c r="D4455" t="s">
        <v>537</v>
      </c>
      <c r="E4455" t="s">
        <v>1980</v>
      </c>
      <c r="F4455">
        <v>1560</v>
      </c>
    </row>
    <row r="4456" spans="1:19">
      <c r="A4456" t="s">
        <v>534</v>
      </c>
      <c r="B4456">
        <f>VLOOKUP(A4456,Sheet2!$A$2:$C$250,3)</f>
        <v>630</v>
      </c>
      <c r="C4456" t="str">
        <f>VLOOKUP(A4456,Sheet2!$A$2:$C$250,2)</f>
        <v>Lower Yukon-Kuskokwim</v>
      </c>
      <c r="D4456" t="s">
        <v>66</v>
      </c>
      <c r="E4456" t="s">
        <v>65</v>
      </c>
      <c r="F4456">
        <v>354</v>
      </c>
      <c r="G4456" t="s">
        <v>6</v>
      </c>
    </row>
    <row r="4457" spans="1:19">
      <c r="A4457" t="s">
        <v>3591</v>
      </c>
      <c r="B4457">
        <f>VLOOKUP(A4457,Sheet2!$A$2:$C$250,3)</f>
        <v>86</v>
      </c>
      <c r="C4457" t="str">
        <f>VLOOKUP(A4457,Sheet2!$A$2:$C$250,2)</f>
        <v>Copper River/Chugach</v>
      </c>
      <c r="E4457" t="s">
        <v>3335</v>
      </c>
      <c r="F4457">
        <v>16080</v>
      </c>
    </row>
    <row r="4458" spans="1:19">
      <c r="A4458" t="s">
        <v>542</v>
      </c>
      <c r="B4458">
        <f>VLOOKUP(A4458,Sheet2!$A$2:$C$250,3)</f>
        <v>380</v>
      </c>
      <c r="C4458" t="str">
        <f>VLOOKUP(A4458,Sheet2!$A$2:$C$250,2)</f>
        <v>Lower Yukon-Kuskokwim</v>
      </c>
      <c r="D4458" t="s">
        <v>543</v>
      </c>
      <c r="E4458" t="s">
        <v>3335</v>
      </c>
      <c r="F4458">
        <v>320</v>
      </c>
    </row>
    <row r="4459" spans="1:19">
      <c r="A4459" t="s">
        <v>542</v>
      </c>
      <c r="B4459">
        <f>VLOOKUP(A4459,Sheet2!$A$2:$C$250,3)</f>
        <v>380</v>
      </c>
      <c r="C4459" t="str">
        <f>VLOOKUP(A4459,Sheet2!$A$2:$C$250,2)</f>
        <v>Lower Yukon-Kuskokwim</v>
      </c>
      <c r="D4459" t="s">
        <v>3592</v>
      </c>
      <c r="E4459" t="s">
        <v>3335</v>
      </c>
      <c r="F4459">
        <v>2320</v>
      </c>
    </row>
    <row r="4460" spans="1:19">
      <c r="A4460" t="s">
        <v>542</v>
      </c>
      <c r="B4460">
        <f>VLOOKUP(A4460,Sheet2!$A$2:$C$250,3)</f>
        <v>380</v>
      </c>
      <c r="C4460" t="str">
        <f>VLOOKUP(A4460,Sheet2!$A$2:$C$250,2)</f>
        <v>Lower Yukon-Kuskokwim</v>
      </c>
      <c r="D4460" t="s">
        <v>544</v>
      </c>
      <c r="E4460" t="s">
        <v>3335</v>
      </c>
      <c r="F4460">
        <v>42404</v>
      </c>
    </row>
    <row r="4461" spans="1:19">
      <c r="A4461" t="s">
        <v>542</v>
      </c>
      <c r="B4461">
        <f>VLOOKUP(A4461,Sheet2!$A$2:$C$250,3)</f>
        <v>380</v>
      </c>
      <c r="C4461" t="str">
        <f>VLOOKUP(A4461,Sheet2!$A$2:$C$250,2)</f>
        <v>Lower Yukon-Kuskokwim</v>
      </c>
      <c r="D4461" t="s">
        <v>3231</v>
      </c>
      <c r="E4461" t="s">
        <v>3216</v>
      </c>
      <c r="F4461">
        <v>768</v>
      </c>
      <c r="I4461">
        <v>544.37956204379566</v>
      </c>
      <c r="K4461">
        <v>9010.0810899999997</v>
      </c>
    </row>
    <row r="4462" spans="1:19">
      <c r="A4462" t="s">
        <v>542</v>
      </c>
      <c r="B4462">
        <f>VLOOKUP(A4462,Sheet2!$A$2:$C$250,3)</f>
        <v>380</v>
      </c>
      <c r="C4462" t="str">
        <f>VLOOKUP(A4462,Sheet2!$A$2:$C$250,2)</f>
        <v>Lower Yukon-Kuskokwim</v>
      </c>
      <c r="D4462" t="s">
        <v>62</v>
      </c>
      <c r="E4462" t="s">
        <v>377</v>
      </c>
      <c r="F4462">
        <v>1800</v>
      </c>
      <c r="I4462">
        <v>895</v>
      </c>
      <c r="K4462">
        <v>6570</v>
      </c>
      <c r="N4462">
        <v>725</v>
      </c>
      <c r="P4462">
        <v>6532</v>
      </c>
      <c r="S4462">
        <v>500</v>
      </c>
    </row>
    <row r="4463" spans="1:19">
      <c r="A4463" t="s">
        <v>2555</v>
      </c>
      <c r="B4463">
        <f>VLOOKUP(A4463,Sheet2!$A$2:$C$250,3)</f>
        <v>380</v>
      </c>
      <c r="C4463" t="str">
        <f>VLOOKUP(A4463,Sheet2!$A$2:$C$250,2)</f>
        <v>Lower Yukon-Kuskokwim</v>
      </c>
      <c r="D4463" t="s">
        <v>2958</v>
      </c>
      <c r="E4463" t="s">
        <v>1500</v>
      </c>
      <c r="F4463">
        <v>768</v>
      </c>
      <c r="K4463">
        <v>1884.0166629999999</v>
      </c>
    </row>
    <row r="4464" spans="1:19">
      <c r="A4464" t="s">
        <v>542</v>
      </c>
      <c r="B4464">
        <f>VLOOKUP(A4464,Sheet2!$A$2:$C$250,3)</f>
        <v>380</v>
      </c>
      <c r="C4464" t="str">
        <f>VLOOKUP(A4464,Sheet2!$A$2:$C$250,2)</f>
        <v>Lower Yukon-Kuskokwim</v>
      </c>
      <c r="E4464" t="s">
        <v>1500</v>
      </c>
      <c r="F4464">
        <v>768</v>
      </c>
      <c r="I4464">
        <v>753</v>
      </c>
      <c r="K4464">
        <v>4986</v>
      </c>
      <c r="N4464">
        <v>482</v>
      </c>
      <c r="P4464">
        <v>3885</v>
      </c>
      <c r="S4464">
        <v>5387</v>
      </c>
    </row>
    <row r="4465" spans="1:19">
      <c r="A4465" t="s">
        <v>542</v>
      </c>
      <c r="B4465">
        <f>VLOOKUP(A4465,Sheet2!$A$2:$C$250,3)</f>
        <v>380</v>
      </c>
      <c r="C4465" t="str">
        <f>VLOOKUP(A4465,Sheet2!$A$2:$C$250,2)</f>
        <v>Lower Yukon-Kuskokwim</v>
      </c>
      <c r="D4465" t="s">
        <v>398</v>
      </c>
      <c r="E4465" t="s">
        <v>2424</v>
      </c>
      <c r="F4465">
        <v>1152</v>
      </c>
      <c r="I4465">
        <v>242</v>
      </c>
      <c r="K4465">
        <v>7442</v>
      </c>
      <c r="N4465">
        <v>178</v>
      </c>
      <c r="P4465">
        <v>3877</v>
      </c>
      <c r="S4465">
        <v>12093</v>
      </c>
    </row>
    <row r="4466" spans="1:19">
      <c r="A4466" t="s">
        <v>542</v>
      </c>
      <c r="B4466">
        <f>VLOOKUP(A4466,Sheet2!$A$2:$C$250,3)</f>
        <v>380</v>
      </c>
      <c r="C4466" t="str">
        <f>VLOOKUP(A4466,Sheet2!$A$2:$C$250,2)</f>
        <v>Lower Yukon-Kuskokwim</v>
      </c>
      <c r="D4466" t="s">
        <v>547</v>
      </c>
      <c r="E4466" t="s">
        <v>2424</v>
      </c>
      <c r="F4466">
        <v>1800</v>
      </c>
      <c r="G4466" t="s">
        <v>6</v>
      </c>
      <c r="H4466" t="s">
        <v>11</v>
      </c>
    </row>
    <row r="4467" spans="1:19">
      <c r="A4467" t="s">
        <v>542</v>
      </c>
      <c r="B4467">
        <f>VLOOKUP(A4467,Sheet2!$A$2:$C$250,3)</f>
        <v>380</v>
      </c>
      <c r="C4467" t="str">
        <f>VLOOKUP(A4467,Sheet2!$A$2:$C$250,2)</f>
        <v>Lower Yukon-Kuskokwim</v>
      </c>
      <c r="D4467" t="s">
        <v>63</v>
      </c>
      <c r="E4467" t="s">
        <v>2424</v>
      </c>
    </row>
    <row r="4468" spans="1:19">
      <c r="A4468" t="s">
        <v>542</v>
      </c>
      <c r="B4468">
        <f>VLOOKUP(A4468,Sheet2!$A$2:$C$250,3)</f>
        <v>380</v>
      </c>
      <c r="C4468" t="str">
        <f>VLOOKUP(A4468,Sheet2!$A$2:$C$250,2)</f>
        <v>Lower Yukon-Kuskokwim</v>
      </c>
      <c r="D4468" t="s">
        <v>183</v>
      </c>
      <c r="E4468" t="s">
        <v>213</v>
      </c>
      <c r="F4468">
        <v>360</v>
      </c>
      <c r="I4468">
        <v>386</v>
      </c>
      <c r="K4468">
        <v>405</v>
      </c>
      <c r="N4468">
        <v>309</v>
      </c>
      <c r="P4468">
        <v>385</v>
      </c>
      <c r="S4468">
        <v>500</v>
      </c>
    </row>
    <row r="4469" spans="1:19">
      <c r="A4469" t="s">
        <v>542</v>
      </c>
      <c r="B4469">
        <f>VLOOKUP(A4469,Sheet2!$A$2:$C$250,3)</f>
        <v>380</v>
      </c>
      <c r="C4469" t="str">
        <f>VLOOKUP(A4469,Sheet2!$A$2:$C$250,2)</f>
        <v>Lower Yukon-Kuskokwim</v>
      </c>
      <c r="D4469" t="s">
        <v>549</v>
      </c>
      <c r="E4469" t="s">
        <v>65</v>
      </c>
      <c r="F4469">
        <v>1800</v>
      </c>
    </row>
    <row r="4470" spans="1:19">
      <c r="A4470" t="s">
        <v>2413</v>
      </c>
      <c r="B4470">
        <f>VLOOKUP(A4470,Sheet2!$A$2:$C$250,3)</f>
        <v>380</v>
      </c>
      <c r="C4470" t="str">
        <f>VLOOKUP(A4470,Sheet2!$A$2:$C$250,2)</f>
        <v>Lower Yukon-Kuskokwim</v>
      </c>
      <c r="D4470" t="s">
        <v>3196</v>
      </c>
      <c r="E4470" t="s">
        <v>377</v>
      </c>
      <c r="F4470">
        <v>1947</v>
      </c>
      <c r="I4470">
        <v>1838</v>
      </c>
      <c r="K4470">
        <v>11333</v>
      </c>
      <c r="N4470">
        <v>1265</v>
      </c>
      <c r="P4470">
        <v>10253</v>
      </c>
      <c r="S4470">
        <v>23263</v>
      </c>
    </row>
    <row r="4471" spans="1:19">
      <c r="A4471" t="s">
        <v>2413</v>
      </c>
      <c r="B4471">
        <f>VLOOKUP(A4471,Sheet2!$A$2:$C$250,3)</f>
        <v>380</v>
      </c>
      <c r="C4471" t="str">
        <f>VLOOKUP(A4471,Sheet2!$A$2:$C$250,2)</f>
        <v>Lower Yukon-Kuskokwim</v>
      </c>
      <c r="D4471" t="s">
        <v>2414</v>
      </c>
      <c r="E4471" t="s">
        <v>213</v>
      </c>
      <c r="F4471">
        <v>1365</v>
      </c>
      <c r="I4471">
        <v>799</v>
      </c>
      <c r="K4471">
        <v>5196</v>
      </c>
      <c r="N4471">
        <v>566</v>
      </c>
      <c r="P4471">
        <v>3959</v>
      </c>
      <c r="S4471">
        <v>13830</v>
      </c>
    </row>
    <row r="4472" spans="1:19">
      <c r="A4472" t="s">
        <v>550</v>
      </c>
      <c r="B4472">
        <f>VLOOKUP(A4472,Sheet2!$A$2:$C$250,3)</f>
        <v>417</v>
      </c>
      <c r="C4472" t="str">
        <f>VLOOKUP(A4472,Sheet2!$A$2:$C$250,2)</f>
        <v>Lower Yukon-Kuskokwim</v>
      </c>
      <c r="E4472" t="s">
        <v>3335</v>
      </c>
      <c r="F4472">
        <v>19822</v>
      </c>
    </row>
    <row r="4473" spans="1:19">
      <c r="A4473" t="s">
        <v>550</v>
      </c>
      <c r="B4473">
        <f>VLOOKUP(A4473,Sheet2!$A$2:$C$250,3)</f>
        <v>417</v>
      </c>
      <c r="C4473" t="str">
        <f>VLOOKUP(A4473,Sheet2!$A$2:$C$250,2)</f>
        <v>Lower Yukon-Kuskokwim</v>
      </c>
      <c r="D4473" t="s">
        <v>3306</v>
      </c>
      <c r="E4473" t="s">
        <v>3232</v>
      </c>
      <c r="F4473">
        <v>2214</v>
      </c>
      <c r="K4473">
        <v>21986.19846</v>
      </c>
    </row>
    <row r="4474" spans="1:19">
      <c r="A4474" t="s">
        <v>550</v>
      </c>
      <c r="B4474">
        <f>VLOOKUP(A4474,Sheet2!$A$2:$C$250,3)</f>
        <v>417</v>
      </c>
      <c r="C4474" t="str">
        <f>VLOOKUP(A4474,Sheet2!$A$2:$C$250,2)</f>
        <v>Lower Yukon-Kuskokwim</v>
      </c>
      <c r="D4474" t="s">
        <v>2167</v>
      </c>
      <c r="E4474" t="s">
        <v>1980</v>
      </c>
      <c r="F4474">
        <v>960</v>
      </c>
    </row>
    <row r="4475" spans="1:19">
      <c r="A4475" t="s">
        <v>550</v>
      </c>
      <c r="B4475">
        <f>VLOOKUP(A4475,Sheet2!$A$2:$C$250,3)</f>
        <v>417</v>
      </c>
      <c r="C4475" t="str">
        <f>VLOOKUP(A4475,Sheet2!$A$2:$C$250,2)</f>
        <v>Lower Yukon-Kuskokwim</v>
      </c>
      <c r="D4475" t="s">
        <v>2168</v>
      </c>
      <c r="E4475" t="s">
        <v>1980</v>
      </c>
      <c r="F4475">
        <v>960</v>
      </c>
    </row>
    <row r="4476" spans="1:19">
      <c r="A4476" t="s">
        <v>550</v>
      </c>
      <c r="B4476">
        <f>VLOOKUP(A4476,Sheet2!$A$2:$C$250,3)</f>
        <v>417</v>
      </c>
      <c r="C4476" t="str">
        <f>VLOOKUP(A4476,Sheet2!$A$2:$C$250,2)</f>
        <v>Lower Yukon-Kuskokwim</v>
      </c>
      <c r="D4476" t="s">
        <v>555</v>
      </c>
      <c r="E4476" t="s">
        <v>65</v>
      </c>
      <c r="F4476">
        <v>2240</v>
      </c>
      <c r="G4476" t="s">
        <v>6</v>
      </c>
    </row>
    <row r="4477" spans="1:19">
      <c r="A4477" t="s">
        <v>556</v>
      </c>
      <c r="B4477">
        <f>VLOOKUP(A4477,Sheet2!$A$2:$C$250,3)</f>
        <v>352</v>
      </c>
      <c r="C4477" t="str">
        <f>VLOOKUP(A4477,Sheet2!$A$2:$C$250,2)</f>
        <v>Lower Yukon-Kuskokwim</v>
      </c>
      <c r="D4477" t="s">
        <v>557</v>
      </c>
      <c r="E4477" t="s">
        <v>3335</v>
      </c>
      <c r="F4477">
        <v>19382</v>
      </c>
    </row>
    <row r="4478" spans="1:19">
      <c r="A4478" t="s">
        <v>556</v>
      </c>
      <c r="B4478">
        <f>VLOOKUP(A4478,Sheet2!$A$2:$C$250,3)</f>
        <v>352</v>
      </c>
      <c r="C4478" t="str">
        <f>VLOOKUP(A4478,Sheet2!$A$2:$C$250,2)</f>
        <v>Lower Yukon-Kuskokwim</v>
      </c>
      <c r="D4478" t="s">
        <v>3307</v>
      </c>
      <c r="E4478" t="s">
        <v>3232</v>
      </c>
      <c r="F4478">
        <v>2422</v>
      </c>
      <c r="I4478">
        <v>801</v>
      </c>
      <c r="K4478">
        <v>26391</v>
      </c>
      <c r="N4478">
        <v>938</v>
      </c>
      <c r="P4478">
        <v>13670</v>
      </c>
      <c r="S4478">
        <v>4025</v>
      </c>
    </row>
    <row r="4479" spans="1:19">
      <c r="A4479" t="s">
        <v>556</v>
      </c>
      <c r="B4479">
        <f>VLOOKUP(A4479,Sheet2!$A$2:$C$250,3)</f>
        <v>352</v>
      </c>
      <c r="C4479" t="str">
        <f>VLOOKUP(A4479,Sheet2!$A$2:$C$250,2)</f>
        <v>Lower Yukon-Kuskokwim</v>
      </c>
      <c r="D4479" t="s">
        <v>153</v>
      </c>
      <c r="E4479" t="s">
        <v>377</v>
      </c>
      <c r="F4479">
        <v>1599</v>
      </c>
      <c r="I4479">
        <v>1451</v>
      </c>
      <c r="K4479">
        <v>4838</v>
      </c>
      <c r="N4479">
        <v>595</v>
      </c>
      <c r="P4479">
        <v>4319</v>
      </c>
      <c r="S4479">
        <v>53837</v>
      </c>
    </row>
    <row r="4480" spans="1:19">
      <c r="A4480" t="s">
        <v>556</v>
      </c>
      <c r="B4480">
        <f>VLOOKUP(A4480,Sheet2!$A$2:$C$250,3)</f>
        <v>352</v>
      </c>
      <c r="C4480" t="str">
        <f>VLOOKUP(A4480,Sheet2!$A$2:$C$250,2)</f>
        <v>Lower Yukon-Kuskokwim</v>
      </c>
      <c r="D4480" t="s">
        <v>62</v>
      </c>
      <c r="E4480" t="s">
        <v>377</v>
      </c>
    </row>
    <row r="4481" spans="1:19">
      <c r="A4481" t="s">
        <v>556</v>
      </c>
      <c r="B4481">
        <f>VLOOKUP(A4481,Sheet2!$A$2:$C$250,3)</f>
        <v>352</v>
      </c>
      <c r="C4481" t="str">
        <f>VLOOKUP(A4481,Sheet2!$A$2:$C$250,2)</f>
        <v>Lower Yukon-Kuskokwim</v>
      </c>
      <c r="D4481" t="s">
        <v>90</v>
      </c>
      <c r="E4481" t="s">
        <v>1500</v>
      </c>
      <c r="F4481">
        <v>160</v>
      </c>
    </row>
    <row r="4482" spans="1:19">
      <c r="A4482" t="s">
        <v>556</v>
      </c>
      <c r="B4482">
        <f>VLOOKUP(A4482,Sheet2!$A$2:$C$250,3)</f>
        <v>352</v>
      </c>
      <c r="C4482" t="str">
        <f>VLOOKUP(A4482,Sheet2!$A$2:$C$250,2)</f>
        <v>Lower Yukon-Kuskokwim</v>
      </c>
      <c r="D4482" t="s">
        <v>61</v>
      </c>
      <c r="E4482" t="s">
        <v>1500</v>
      </c>
      <c r="F4482">
        <v>532</v>
      </c>
    </row>
    <row r="4483" spans="1:19">
      <c r="A4483" t="s">
        <v>556</v>
      </c>
      <c r="B4483">
        <f>VLOOKUP(A4483,Sheet2!$A$2:$C$250,3)</f>
        <v>352</v>
      </c>
      <c r="C4483" t="str">
        <f>VLOOKUP(A4483,Sheet2!$A$2:$C$250,2)</f>
        <v>Lower Yukon-Kuskokwim</v>
      </c>
      <c r="D4483" t="s">
        <v>63</v>
      </c>
      <c r="E4483" t="s">
        <v>2424</v>
      </c>
    </row>
    <row r="4484" spans="1:19">
      <c r="A4484" t="s">
        <v>556</v>
      </c>
      <c r="B4484">
        <f>VLOOKUP(A4484,Sheet2!$A$2:$C$250,3)</f>
        <v>352</v>
      </c>
      <c r="C4484" t="str">
        <f>VLOOKUP(A4484,Sheet2!$A$2:$C$250,2)</f>
        <v>Lower Yukon-Kuskokwim</v>
      </c>
      <c r="D4484" t="s">
        <v>3197</v>
      </c>
      <c r="E4484" t="s">
        <v>213</v>
      </c>
      <c r="F4484">
        <v>768</v>
      </c>
      <c r="I4484">
        <v>784</v>
      </c>
      <c r="K4484">
        <v>1792</v>
      </c>
      <c r="N4484">
        <v>318</v>
      </c>
      <c r="P4484">
        <v>1595</v>
      </c>
      <c r="S4484">
        <v>11939</v>
      </c>
    </row>
    <row r="4485" spans="1:19">
      <c r="A4485" t="s">
        <v>556</v>
      </c>
      <c r="B4485">
        <f>VLOOKUP(A4485,Sheet2!$A$2:$C$250,3)</f>
        <v>352</v>
      </c>
      <c r="C4485" t="str">
        <f>VLOOKUP(A4485,Sheet2!$A$2:$C$250,2)</f>
        <v>Lower Yukon-Kuskokwim</v>
      </c>
      <c r="D4485" t="s">
        <v>101</v>
      </c>
      <c r="E4485" t="s">
        <v>1980</v>
      </c>
      <c r="F4485">
        <v>960</v>
      </c>
    </row>
    <row r="4486" spans="1:19">
      <c r="A4486" t="s">
        <v>556</v>
      </c>
      <c r="B4486">
        <f>VLOOKUP(A4486,Sheet2!$A$2:$C$250,3)</f>
        <v>352</v>
      </c>
      <c r="C4486" t="str">
        <f>VLOOKUP(A4486,Sheet2!$A$2:$C$250,2)</f>
        <v>Lower Yukon-Kuskokwim</v>
      </c>
      <c r="D4486" t="s">
        <v>559</v>
      </c>
      <c r="E4486" t="s">
        <v>65</v>
      </c>
      <c r="F4486">
        <v>2048</v>
      </c>
      <c r="G4486" t="s">
        <v>6</v>
      </c>
    </row>
    <row r="4487" spans="1:19">
      <c r="A4487" t="s">
        <v>2959</v>
      </c>
      <c r="B4487">
        <f>VLOOKUP(A4487,Sheet2!$A$2:$C$250,3)</f>
        <v>82</v>
      </c>
      <c r="C4487" t="str">
        <f>VLOOKUP(A4487,Sheet2!$A$2:$C$250,2)</f>
        <v>Bristol Bay</v>
      </c>
      <c r="D4487" t="s">
        <v>3593</v>
      </c>
      <c r="E4487" t="s">
        <v>3335</v>
      </c>
      <c r="F4487">
        <v>6499</v>
      </c>
      <c r="G4487" t="s">
        <v>6</v>
      </c>
      <c r="I4487">
        <v>12116.058394160584</v>
      </c>
      <c r="K4487">
        <v>14970.13473</v>
      </c>
    </row>
    <row r="4488" spans="1:19">
      <c r="A4488" t="s">
        <v>1691</v>
      </c>
      <c r="B4488">
        <f>VLOOKUP(A4488,Sheet2!$A$2:$C$250,3)</f>
        <v>82</v>
      </c>
      <c r="C4488" t="str">
        <f>VLOOKUP(A4488,Sheet2!$A$2:$C$250,2)</f>
        <v>Bristol Bay</v>
      </c>
      <c r="D4488" t="s">
        <v>1685</v>
      </c>
      <c r="E4488" t="s">
        <v>3335</v>
      </c>
    </row>
    <row r="4489" spans="1:19">
      <c r="A4489" t="s">
        <v>1691</v>
      </c>
      <c r="B4489">
        <f>VLOOKUP(A4489,Sheet2!$A$2:$C$250,3)</f>
        <v>82</v>
      </c>
      <c r="C4489" t="str">
        <f>VLOOKUP(A4489,Sheet2!$A$2:$C$250,2)</f>
        <v>Bristol Bay</v>
      </c>
      <c r="D4489" t="s">
        <v>633</v>
      </c>
      <c r="E4489" t="s">
        <v>3335</v>
      </c>
    </row>
    <row r="4490" spans="1:19">
      <c r="A4490" t="s">
        <v>1691</v>
      </c>
      <c r="B4490">
        <f>VLOOKUP(A4490,Sheet2!$A$2:$C$250,3)</f>
        <v>82</v>
      </c>
      <c r="C4490" t="str">
        <f>VLOOKUP(A4490,Sheet2!$A$2:$C$250,2)</f>
        <v>Bristol Bay</v>
      </c>
      <c r="D4490" t="s">
        <v>147</v>
      </c>
      <c r="E4490" t="s">
        <v>3232</v>
      </c>
      <c r="F4490">
        <v>1604</v>
      </c>
    </row>
    <row r="4491" spans="1:19">
      <c r="A4491" t="s">
        <v>1691</v>
      </c>
      <c r="B4491">
        <f>VLOOKUP(A4491,Sheet2!$A$2:$C$250,3)</f>
        <v>82</v>
      </c>
      <c r="C4491" t="str">
        <f>VLOOKUP(A4491,Sheet2!$A$2:$C$250,2)</f>
        <v>Bristol Bay</v>
      </c>
      <c r="D4491" t="s">
        <v>1689</v>
      </c>
      <c r="E4491" t="s">
        <v>377</v>
      </c>
      <c r="F4491">
        <v>2400</v>
      </c>
    </row>
    <row r="4492" spans="1:19">
      <c r="A4492" t="s">
        <v>1691</v>
      </c>
      <c r="B4492">
        <f>VLOOKUP(A4492,Sheet2!$A$2:$C$250,3)</f>
        <v>82</v>
      </c>
      <c r="C4492" t="str">
        <f>VLOOKUP(A4492,Sheet2!$A$2:$C$250,2)</f>
        <v>Bristol Bay</v>
      </c>
      <c r="D4492" t="s">
        <v>1683</v>
      </c>
      <c r="E4492" t="s">
        <v>377</v>
      </c>
    </row>
    <row r="4493" spans="1:19">
      <c r="A4493" t="s">
        <v>1691</v>
      </c>
      <c r="B4493">
        <f>VLOOKUP(A4493,Sheet2!$A$2:$C$250,3)</f>
        <v>82</v>
      </c>
      <c r="C4493" t="str">
        <f>VLOOKUP(A4493,Sheet2!$A$2:$C$250,2)</f>
        <v>Bristol Bay</v>
      </c>
      <c r="D4493" t="s">
        <v>1690</v>
      </c>
      <c r="E4493" t="s">
        <v>1500</v>
      </c>
      <c r="F4493">
        <v>384</v>
      </c>
    </row>
    <row r="4494" spans="1:19">
      <c r="A4494" t="s">
        <v>1691</v>
      </c>
      <c r="B4494">
        <f>VLOOKUP(A4494,Sheet2!$A$2:$C$250,3)</f>
        <v>82</v>
      </c>
      <c r="C4494" t="str">
        <f>VLOOKUP(A4494,Sheet2!$A$2:$C$250,2)</f>
        <v>Bristol Bay</v>
      </c>
      <c r="D4494" t="s">
        <v>876</v>
      </c>
      <c r="E4494" t="s">
        <v>1500</v>
      </c>
      <c r="F4494">
        <v>768</v>
      </c>
    </row>
    <row r="4495" spans="1:19">
      <c r="A4495" t="s">
        <v>2959</v>
      </c>
      <c r="B4495">
        <f>VLOOKUP(A4495,Sheet2!$A$2:$C$250,3)</f>
        <v>82</v>
      </c>
      <c r="C4495" t="str">
        <f>VLOOKUP(A4495,Sheet2!$A$2:$C$250,2)</f>
        <v>Bristol Bay</v>
      </c>
      <c r="D4495" t="s">
        <v>2960</v>
      </c>
      <c r="E4495" t="s">
        <v>1500</v>
      </c>
      <c r="F4495">
        <v>1104</v>
      </c>
      <c r="I4495">
        <v>482.13722627737229</v>
      </c>
    </row>
    <row r="4496" spans="1:19">
      <c r="A4496" t="s">
        <v>1691</v>
      </c>
      <c r="B4496">
        <f>VLOOKUP(A4496,Sheet2!$A$2:$C$250,3)</f>
        <v>82</v>
      </c>
      <c r="C4496" t="str">
        <f>VLOOKUP(A4496,Sheet2!$A$2:$C$250,2)</f>
        <v>Bristol Bay</v>
      </c>
      <c r="D4496" t="s">
        <v>2743</v>
      </c>
      <c r="E4496" t="s">
        <v>1500</v>
      </c>
    </row>
    <row r="4497" spans="1:9">
      <c r="A4497" t="s">
        <v>1691</v>
      </c>
      <c r="B4497">
        <f>VLOOKUP(A4497,Sheet2!$A$2:$C$250,3)</f>
        <v>82</v>
      </c>
      <c r="C4497" t="str">
        <f>VLOOKUP(A4497,Sheet2!$A$2:$C$250,2)</f>
        <v>Bristol Bay</v>
      </c>
      <c r="D4497" t="s">
        <v>2743</v>
      </c>
      <c r="E4497" t="s">
        <v>1500</v>
      </c>
    </row>
    <row r="4498" spans="1:9">
      <c r="A4498" t="s">
        <v>1691</v>
      </c>
      <c r="B4498">
        <f>VLOOKUP(A4498,Sheet2!$A$2:$C$250,3)</f>
        <v>82</v>
      </c>
      <c r="C4498" t="str">
        <f>VLOOKUP(A4498,Sheet2!$A$2:$C$250,2)</f>
        <v>Bristol Bay</v>
      </c>
      <c r="D4498" t="s">
        <v>1684</v>
      </c>
      <c r="E4498" t="s">
        <v>1500</v>
      </c>
    </row>
    <row r="4499" spans="1:9">
      <c r="A4499" t="s">
        <v>1691</v>
      </c>
      <c r="B4499">
        <f>VLOOKUP(A4499,Sheet2!$A$2:$C$250,3)</f>
        <v>82</v>
      </c>
      <c r="C4499" t="str">
        <f>VLOOKUP(A4499,Sheet2!$A$2:$C$250,2)</f>
        <v>Bristol Bay</v>
      </c>
      <c r="D4499" t="s">
        <v>1686</v>
      </c>
      <c r="E4499" t="s">
        <v>1500</v>
      </c>
    </row>
    <row r="4500" spans="1:9">
      <c r="A4500" t="s">
        <v>1691</v>
      </c>
      <c r="B4500">
        <f>VLOOKUP(A4500,Sheet2!$A$2:$C$250,3)</f>
        <v>82</v>
      </c>
      <c r="C4500" t="str">
        <f>VLOOKUP(A4500,Sheet2!$A$2:$C$250,2)</f>
        <v>Bristol Bay</v>
      </c>
      <c r="D4500" t="s">
        <v>1688</v>
      </c>
      <c r="E4500" t="s">
        <v>1500</v>
      </c>
    </row>
    <row r="4501" spans="1:9">
      <c r="A4501" t="s">
        <v>1691</v>
      </c>
      <c r="B4501">
        <f>VLOOKUP(A4501,Sheet2!$A$2:$C$250,3)</f>
        <v>82</v>
      </c>
      <c r="C4501" t="str">
        <f>VLOOKUP(A4501,Sheet2!$A$2:$C$250,2)</f>
        <v>Bristol Bay</v>
      </c>
      <c r="D4501" t="s">
        <v>286</v>
      </c>
      <c r="E4501" t="s">
        <v>2424</v>
      </c>
      <c r="F4501">
        <v>560</v>
      </c>
    </row>
    <row r="4502" spans="1:9">
      <c r="A4502" t="s">
        <v>1691</v>
      </c>
      <c r="B4502">
        <f>VLOOKUP(A4502,Sheet2!$A$2:$C$250,3)</f>
        <v>82</v>
      </c>
      <c r="C4502" t="str">
        <f>VLOOKUP(A4502,Sheet2!$A$2:$C$250,2)</f>
        <v>Bristol Bay</v>
      </c>
      <c r="D4502" t="s">
        <v>473</v>
      </c>
      <c r="E4502" t="s">
        <v>2424</v>
      </c>
    </row>
    <row r="4503" spans="1:9">
      <c r="A4503" t="s">
        <v>1691</v>
      </c>
      <c r="B4503">
        <f>VLOOKUP(A4503,Sheet2!$A$2:$C$250,3)</f>
        <v>82</v>
      </c>
      <c r="C4503" t="str">
        <f>VLOOKUP(A4503,Sheet2!$A$2:$C$250,2)</f>
        <v>Bristol Bay</v>
      </c>
      <c r="D4503" t="s">
        <v>1682</v>
      </c>
      <c r="E4503" t="s">
        <v>1980</v>
      </c>
      <c r="F4503">
        <v>1104</v>
      </c>
    </row>
    <row r="4504" spans="1:9">
      <c r="A4504" t="s">
        <v>1691</v>
      </c>
      <c r="B4504">
        <f>VLOOKUP(A4504,Sheet2!$A$2:$C$250,3)</f>
        <v>82</v>
      </c>
      <c r="C4504" t="str">
        <f>VLOOKUP(A4504,Sheet2!$A$2:$C$250,2)</f>
        <v>Bristol Bay</v>
      </c>
      <c r="D4504" t="s">
        <v>635</v>
      </c>
      <c r="E4504" t="s">
        <v>1980</v>
      </c>
    </row>
    <row r="4505" spans="1:9">
      <c r="A4505" t="s">
        <v>1691</v>
      </c>
      <c r="B4505">
        <f>VLOOKUP(A4505,Sheet2!$A$2:$C$250,3)</f>
        <v>82</v>
      </c>
      <c r="C4505" t="str">
        <f>VLOOKUP(A4505,Sheet2!$A$2:$C$250,2)</f>
        <v>Bristol Bay</v>
      </c>
      <c r="D4505" t="s">
        <v>66</v>
      </c>
      <c r="E4505" t="s">
        <v>65</v>
      </c>
    </row>
    <row r="4506" spans="1:9">
      <c r="A4506" t="s">
        <v>2961</v>
      </c>
      <c r="B4506">
        <f>VLOOKUP(A4506,Sheet2!$A$2:$C$250,3)</f>
        <v>82</v>
      </c>
      <c r="C4506" t="str">
        <f>VLOOKUP(A4506,Sheet2!$A$2:$C$250,2)</f>
        <v>Bristol Bay</v>
      </c>
      <c r="E4506" t="s">
        <v>3335</v>
      </c>
      <c r="F4506">
        <v>25976</v>
      </c>
    </row>
    <row r="4507" spans="1:9">
      <c r="A4507" t="s">
        <v>2961</v>
      </c>
      <c r="B4507">
        <f>VLOOKUP(A4507,Sheet2!$A$2:$C$250,3)</f>
        <v>82</v>
      </c>
      <c r="C4507" t="str">
        <f>VLOOKUP(A4507,Sheet2!$A$2:$C$250,2)</f>
        <v>Bristol Bay</v>
      </c>
      <c r="D4507" t="s">
        <v>3308</v>
      </c>
      <c r="E4507" t="s">
        <v>3232</v>
      </c>
      <c r="F4507">
        <v>1200</v>
      </c>
    </row>
    <row r="4508" spans="1:9">
      <c r="A4508" t="s">
        <v>2961</v>
      </c>
      <c r="B4508">
        <f>VLOOKUP(A4508,Sheet2!$A$2:$C$250,3)</f>
        <v>82</v>
      </c>
      <c r="C4508" t="str">
        <f>VLOOKUP(A4508,Sheet2!$A$2:$C$250,2)</f>
        <v>Bristol Bay</v>
      </c>
      <c r="D4508" t="s">
        <v>1221</v>
      </c>
      <c r="E4508" t="s">
        <v>1500</v>
      </c>
    </row>
    <row r="4509" spans="1:9">
      <c r="A4509" t="s">
        <v>2169</v>
      </c>
      <c r="B4509">
        <f>VLOOKUP(A4509,Sheet2!$A$2:$C$250,3)</f>
        <v>13</v>
      </c>
      <c r="C4509" t="str">
        <f>VLOOKUP(A4509,Sheet2!$A$2:$C$250,2)</f>
        <v>Bristol Bay</v>
      </c>
      <c r="D4509" t="s">
        <v>2962</v>
      </c>
      <c r="E4509" t="s">
        <v>1500</v>
      </c>
      <c r="F4509">
        <v>3000</v>
      </c>
    </row>
    <row r="4510" spans="1:9">
      <c r="A4510" t="s">
        <v>2169</v>
      </c>
      <c r="B4510">
        <f>VLOOKUP(A4510,Sheet2!$A$2:$C$250,3)</f>
        <v>13</v>
      </c>
      <c r="C4510" t="str">
        <f>VLOOKUP(A4510,Sheet2!$A$2:$C$250,2)</f>
        <v>Bristol Bay</v>
      </c>
      <c r="D4510" t="s">
        <v>190</v>
      </c>
      <c r="E4510" t="s">
        <v>2424</v>
      </c>
      <c r="F4510">
        <v>2400</v>
      </c>
      <c r="I4510">
        <v>1400</v>
      </c>
    </row>
    <row r="4511" spans="1:9">
      <c r="A4511" t="s">
        <v>2169</v>
      </c>
      <c r="B4511">
        <f>VLOOKUP(A4511,Sheet2!$A$2:$C$250,3)</f>
        <v>13</v>
      </c>
      <c r="C4511" t="str">
        <f>VLOOKUP(A4511,Sheet2!$A$2:$C$250,2)</f>
        <v>Bristol Bay</v>
      </c>
      <c r="D4511" t="s">
        <v>101</v>
      </c>
      <c r="E4511" t="s">
        <v>1980</v>
      </c>
      <c r="F4511">
        <v>5000</v>
      </c>
      <c r="I4511">
        <v>4000</v>
      </c>
    </row>
    <row r="4512" spans="1:9">
      <c r="A4512" t="s">
        <v>2169</v>
      </c>
      <c r="B4512">
        <f>VLOOKUP(A4512,Sheet2!$A$2:$C$250,3)</f>
        <v>13</v>
      </c>
      <c r="C4512" t="str">
        <f>VLOOKUP(A4512,Sheet2!$A$2:$C$250,2)</f>
        <v>Bristol Bay</v>
      </c>
      <c r="D4512" t="s">
        <v>2170</v>
      </c>
      <c r="E4512" t="s">
        <v>1980</v>
      </c>
      <c r="F4512">
        <v>6000</v>
      </c>
    </row>
    <row r="4513" spans="1:11">
      <c r="A4513" t="s">
        <v>2171</v>
      </c>
      <c r="B4513">
        <f>VLOOKUP(A4513,Sheet2!$A$2:$C$250,3)</f>
        <v>701</v>
      </c>
      <c r="C4513" t="str">
        <f>VLOOKUP(A4513,Sheet2!$A$2:$C$250,2)</f>
        <v>Bering Straits</v>
      </c>
      <c r="D4513" t="s">
        <v>3370</v>
      </c>
      <c r="E4513" t="s">
        <v>3335</v>
      </c>
      <c r="F4513">
        <v>1200</v>
      </c>
    </row>
    <row r="4514" spans="1:11">
      <c r="A4514" t="s">
        <v>2171</v>
      </c>
      <c r="B4514">
        <f>VLOOKUP(A4514,Sheet2!$A$2:$C$250,3)</f>
        <v>701</v>
      </c>
      <c r="C4514" t="str">
        <f>VLOOKUP(A4514,Sheet2!$A$2:$C$250,2)</f>
        <v>Bering Straits</v>
      </c>
      <c r="D4514" t="s">
        <v>3369</v>
      </c>
      <c r="E4514" t="s">
        <v>3335</v>
      </c>
      <c r="F4514">
        <v>2088</v>
      </c>
    </row>
    <row r="4515" spans="1:11">
      <c r="A4515" t="s">
        <v>2171</v>
      </c>
      <c r="B4515">
        <f>VLOOKUP(A4515,Sheet2!$A$2:$C$250,3)</f>
        <v>701</v>
      </c>
      <c r="C4515" t="str">
        <f>VLOOKUP(A4515,Sheet2!$A$2:$C$250,2)</f>
        <v>Bering Straits</v>
      </c>
      <c r="D4515" t="s">
        <v>3595</v>
      </c>
      <c r="E4515" t="s">
        <v>3335</v>
      </c>
      <c r="F4515">
        <v>9000</v>
      </c>
    </row>
    <row r="4516" spans="1:11">
      <c r="A4516" t="s">
        <v>2171</v>
      </c>
      <c r="B4516">
        <f>VLOOKUP(A4516,Sheet2!$A$2:$C$250,3)</f>
        <v>701</v>
      </c>
      <c r="C4516" t="str">
        <f>VLOOKUP(A4516,Sheet2!$A$2:$C$250,2)</f>
        <v>Bering Straits</v>
      </c>
      <c r="D4516" t="s">
        <v>3594</v>
      </c>
      <c r="E4516" t="s">
        <v>3335</v>
      </c>
      <c r="F4516">
        <v>26513</v>
      </c>
      <c r="I4516">
        <v>28910</v>
      </c>
      <c r="K4516">
        <v>289641.60762999998</v>
      </c>
    </row>
    <row r="4517" spans="1:11">
      <c r="A4517" t="s">
        <v>2171</v>
      </c>
      <c r="B4517">
        <f>VLOOKUP(A4517,Sheet2!$A$2:$C$250,3)</f>
        <v>701</v>
      </c>
      <c r="C4517" t="str">
        <f>VLOOKUP(A4517,Sheet2!$A$2:$C$250,2)</f>
        <v>Bering Straits</v>
      </c>
      <c r="D4517" t="s">
        <v>544</v>
      </c>
      <c r="E4517" t="s">
        <v>3335</v>
      </c>
      <c r="F4517">
        <v>46200</v>
      </c>
      <c r="I4517">
        <v>78450</v>
      </c>
    </row>
    <row r="4518" spans="1:11">
      <c r="A4518" t="s">
        <v>2171</v>
      </c>
      <c r="B4518">
        <f>VLOOKUP(A4518,Sheet2!$A$2:$C$250,3)</f>
        <v>701</v>
      </c>
      <c r="C4518" t="str">
        <f>VLOOKUP(A4518,Sheet2!$A$2:$C$250,2)</f>
        <v>Bering Straits</v>
      </c>
      <c r="D4518" t="s">
        <v>3198</v>
      </c>
      <c r="E4518" t="s">
        <v>377</v>
      </c>
      <c r="F4518">
        <v>1500</v>
      </c>
      <c r="I4518">
        <v>2250</v>
      </c>
    </row>
    <row r="4519" spans="1:11">
      <c r="A4519" t="s">
        <v>2171</v>
      </c>
      <c r="B4519">
        <f>VLOOKUP(A4519,Sheet2!$A$2:$C$250,3)</f>
        <v>701</v>
      </c>
      <c r="C4519" t="str">
        <f>VLOOKUP(A4519,Sheet2!$A$2:$C$250,2)</f>
        <v>Bering Straits</v>
      </c>
      <c r="D4519" t="s">
        <v>1582</v>
      </c>
      <c r="E4519" t="s">
        <v>377</v>
      </c>
      <c r="F4519">
        <v>1600</v>
      </c>
      <c r="I4519">
        <v>4000</v>
      </c>
    </row>
    <row r="4520" spans="1:11">
      <c r="A4520" t="s">
        <v>2171</v>
      </c>
      <c r="B4520">
        <f>VLOOKUP(A4520,Sheet2!$A$2:$C$250,3)</f>
        <v>701</v>
      </c>
      <c r="C4520" t="str">
        <f>VLOOKUP(A4520,Sheet2!$A$2:$C$250,2)</f>
        <v>Bering Straits</v>
      </c>
      <c r="D4520" t="s">
        <v>3199</v>
      </c>
      <c r="E4520" t="s">
        <v>377</v>
      </c>
      <c r="F4520">
        <v>2000</v>
      </c>
      <c r="I4520">
        <v>500</v>
      </c>
    </row>
    <row r="4521" spans="1:11">
      <c r="A4521" t="s">
        <v>2171</v>
      </c>
      <c r="B4521">
        <f>VLOOKUP(A4521,Sheet2!$A$2:$C$250,3)</f>
        <v>701</v>
      </c>
      <c r="C4521" t="str">
        <f>VLOOKUP(A4521,Sheet2!$A$2:$C$250,2)</f>
        <v>Bering Straits</v>
      </c>
      <c r="D4521" t="s">
        <v>893</v>
      </c>
      <c r="E4521" t="s">
        <v>377</v>
      </c>
      <c r="F4521">
        <v>17545</v>
      </c>
    </row>
    <row r="4522" spans="1:11">
      <c r="A4522" t="s">
        <v>2171</v>
      </c>
      <c r="B4522">
        <f>VLOOKUP(A4522,Sheet2!$A$2:$C$250,3)</f>
        <v>701</v>
      </c>
      <c r="C4522" t="str">
        <f>VLOOKUP(A4522,Sheet2!$A$2:$C$250,2)</f>
        <v>Bering Straits</v>
      </c>
      <c r="D4522" t="s">
        <v>3200</v>
      </c>
      <c r="E4522" t="s">
        <v>377</v>
      </c>
    </row>
    <row r="4523" spans="1:11">
      <c r="A4523" t="s">
        <v>2171</v>
      </c>
      <c r="B4523">
        <f>VLOOKUP(A4523,Sheet2!$A$2:$C$250,3)</f>
        <v>701</v>
      </c>
      <c r="C4523" t="str">
        <f>VLOOKUP(A4523,Sheet2!$A$2:$C$250,2)</f>
        <v>Bering Straits</v>
      </c>
      <c r="D4523" t="s">
        <v>2903</v>
      </c>
      <c r="E4523" t="s">
        <v>1500</v>
      </c>
      <c r="F4523">
        <v>450</v>
      </c>
    </row>
    <row r="4524" spans="1:11">
      <c r="A4524" t="s">
        <v>2963</v>
      </c>
      <c r="B4524">
        <f>VLOOKUP(A4524,Sheet2!$A$2:$C$250,3)</f>
        <v>701</v>
      </c>
      <c r="C4524" t="str">
        <f>VLOOKUP(A4524,Sheet2!$A$2:$C$250,2)</f>
        <v>Bering Straits</v>
      </c>
      <c r="D4524" t="s">
        <v>2964</v>
      </c>
      <c r="E4524" t="s">
        <v>1500</v>
      </c>
      <c r="F4524">
        <v>2400</v>
      </c>
      <c r="I4524">
        <v>9163.5604379562046</v>
      </c>
      <c r="K4524">
        <v>59621.536588999996</v>
      </c>
    </row>
    <row r="4525" spans="1:11">
      <c r="A4525" t="s">
        <v>2963</v>
      </c>
      <c r="B4525">
        <f>VLOOKUP(A4525,Sheet2!$A$2:$C$250,3)</f>
        <v>701</v>
      </c>
      <c r="C4525" t="str">
        <f>VLOOKUP(A4525,Sheet2!$A$2:$C$250,2)</f>
        <v>Bering Straits</v>
      </c>
      <c r="D4525" t="s">
        <v>2965</v>
      </c>
      <c r="E4525" t="s">
        <v>1500</v>
      </c>
      <c r="F4525">
        <v>10320</v>
      </c>
      <c r="I4525">
        <v>1444.051094890511</v>
      </c>
      <c r="K4525">
        <v>12327.610947499999</v>
      </c>
    </row>
    <row r="4526" spans="1:11">
      <c r="A4526" t="s">
        <v>2171</v>
      </c>
      <c r="B4526">
        <f>VLOOKUP(A4526,Sheet2!$A$2:$C$250,3)</f>
        <v>701</v>
      </c>
      <c r="C4526" t="str">
        <f>VLOOKUP(A4526,Sheet2!$A$2:$C$250,2)</f>
        <v>Bering Straits</v>
      </c>
      <c r="D4526" t="s">
        <v>1756</v>
      </c>
      <c r="E4526" t="s">
        <v>1500</v>
      </c>
      <c r="F4526">
        <v>12000</v>
      </c>
      <c r="I4526">
        <v>1200</v>
      </c>
    </row>
    <row r="4527" spans="1:11">
      <c r="A4527" t="s">
        <v>2171</v>
      </c>
      <c r="B4527">
        <f>VLOOKUP(A4527,Sheet2!$A$2:$C$250,3)</f>
        <v>701</v>
      </c>
      <c r="C4527" t="str">
        <f>VLOOKUP(A4527,Sheet2!$A$2:$C$250,2)</f>
        <v>Bering Straits</v>
      </c>
      <c r="D4527" t="s">
        <v>678</v>
      </c>
      <c r="E4527" t="s">
        <v>2424</v>
      </c>
      <c r="F4527">
        <v>900</v>
      </c>
      <c r="I4527">
        <v>2500</v>
      </c>
    </row>
    <row r="4528" spans="1:11">
      <c r="A4528" t="s">
        <v>2171</v>
      </c>
      <c r="B4528">
        <f>VLOOKUP(A4528,Sheet2!$A$2:$C$250,3)</f>
        <v>701</v>
      </c>
      <c r="C4528" t="str">
        <f>VLOOKUP(A4528,Sheet2!$A$2:$C$250,2)</f>
        <v>Bering Straits</v>
      </c>
      <c r="D4528" t="s">
        <v>2556</v>
      </c>
      <c r="E4528" t="s">
        <v>2424</v>
      </c>
      <c r="F4528">
        <v>2000</v>
      </c>
    </row>
    <row r="4529" spans="1:9">
      <c r="A4529" t="s">
        <v>2171</v>
      </c>
      <c r="B4529">
        <f>VLOOKUP(A4529,Sheet2!$A$2:$C$250,3)</f>
        <v>701</v>
      </c>
      <c r="C4529" t="str">
        <f>VLOOKUP(A4529,Sheet2!$A$2:$C$250,2)</f>
        <v>Bering Straits</v>
      </c>
      <c r="D4529" t="s">
        <v>286</v>
      </c>
      <c r="E4529" t="s">
        <v>2424</v>
      </c>
      <c r="F4529">
        <v>4000</v>
      </c>
      <c r="I4529">
        <v>3000</v>
      </c>
    </row>
    <row r="4530" spans="1:9">
      <c r="A4530" t="s">
        <v>2171</v>
      </c>
      <c r="B4530">
        <f>VLOOKUP(A4530,Sheet2!$A$2:$C$250,3)</f>
        <v>701</v>
      </c>
      <c r="C4530" t="str">
        <f>VLOOKUP(A4530,Sheet2!$A$2:$C$250,2)</f>
        <v>Bering Straits</v>
      </c>
      <c r="D4530" t="s">
        <v>2415</v>
      </c>
      <c r="E4530" t="s">
        <v>213</v>
      </c>
      <c r="F4530">
        <v>200</v>
      </c>
      <c r="I4530">
        <v>500</v>
      </c>
    </row>
    <row r="4531" spans="1:9">
      <c r="A4531" t="s">
        <v>2171</v>
      </c>
      <c r="B4531">
        <f>VLOOKUP(A4531,Sheet2!$A$2:$C$250,3)</f>
        <v>701</v>
      </c>
      <c r="C4531" t="str">
        <f>VLOOKUP(A4531,Sheet2!$A$2:$C$250,2)</f>
        <v>Bering Straits</v>
      </c>
      <c r="D4531" t="s">
        <v>886</v>
      </c>
      <c r="E4531" t="s">
        <v>2194</v>
      </c>
      <c r="F4531">
        <v>10840</v>
      </c>
    </row>
    <row r="4532" spans="1:9">
      <c r="A4532" t="s">
        <v>2171</v>
      </c>
      <c r="B4532">
        <f>VLOOKUP(A4532,Sheet2!$A$2:$C$250,3)</f>
        <v>701</v>
      </c>
      <c r="C4532" t="str">
        <f>VLOOKUP(A4532,Sheet2!$A$2:$C$250,2)</f>
        <v>Bering Straits</v>
      </c>
      <c r="D4532" t="s">
        <v>2172</v>
      </c>
      <c r="E4532" t="s">
        <v>1980</v>
      </c>
      <c r="F4532">
        <v>483</v>
      </c>
    </row>
    <row r="4533" spans="1:9">
      <c r="A4533" t="s">
        <v>2171</v>
      </c>
      <c r="B4533">
        <f>VLOOKUP(A4533,Sheet2!$A$2:$C$250,3)</f>
        <v>701</v>
      </c>
      <c r="C4533" t="str">
        <f>VLOOKUP(A4533,Sheet2!$A$2:$C$250,2)</f>
        <v>Bering Straits</v>
      </c>
      <c r="D4533" t="s">
        <v>2173</v>
      </c>
      <c r="E4533" t="s">
        <v>1980</v>
      </c>
      <c r="F4533">
        <v>800</v>
      </c>
    </row>
    <row r="4534" spans="1:9">
      <c r="A4534" t="s">
        <v>2171</v>
      </c>
      <c r="B4534">
        <f>VLOOKUP(A4534,Sheet2!$A$2:$C$250,3)</f>
        <v>701</v>
      </c>
      <c r="C4534" t="str">
        <f>VLOOKUP(A4534,Sheet2!$A$2:$C$250,2)</f>
        <v>Bering Straits</v>
      </c>
      <c r="D4534" t="s">
        <v>2175</v>
      </c>
      <c r="E4534" t="s">
        <v>1980</v>
      </c>
      <c r="F4534">
        <v>2500</v>
      </c>
    </row>
    <row r="4535" spans="1:9">
      <c r="A4535" t="s">
        <v>2171</v>
      </c>
      <c r="B4535">
        <f>VLOOKUP(A4535,Sheet2!$A$2:$C$250,3)</f>
        <v>701</v>
      </c>
      <c r="C4535" t="str">
        <f>VLOOKUP(A4535,Sheet2!$A$2:$C$250,2)</f>
        <v>Bering Straits</v>
      </c>
      <c r="D4535" t="s">
        <v>2174</v>
      </c>
      <c r="E4535" t="s">
        <v>1980</v>
      </c>
      <c r="F4535">
        <v>3200</v>
      </c>
    </row>
    <row r="4536" spans="1:9">
      <c r="A4536" t="s">
        <v>2171</v>
      </c>
      <c r="B4536">
        <f>VLOOKUP(A4536,Sheet2!$A$2:$C$250,3)</f>
        <v>701</v>
      </c>
      <c r="C4536" t="str">
        <f>VLOOKUP(A4536,Sheet2!$A$2:$C$250,2)</f>
        <v>Bering Straits</v>
      </c>
      <c r="D4536" t="s">
        <v>1058</v>
      </c>
      <c r="E4536" t="s">
        <v>1980</v>
      </c>
      <c r="F4536">
        <v>9700</v>
      </c>
    </row>
    <row r="4537" spans="1:9">
      <c r="A4537" t="s">
        <v>1692</v>
      </c>
      <c r="B4537">
        <f>VLOOKUP(A4537,Sheet2!$A$2:$C$250,3)</f>
        <v>4737</v>
      </c>
      <c r="C4537" t="str">
        <f>VLOOKUP(A4537,Sheet2!$A$2:$C$250,2)</f>
        <v>Aleutians</v>
      </c>
      <c r="D4537" t="s">
        <v>1700</v>
      </c>
      <c r="E4537" t="s">
        <v>3615</v>
      </c>
    </row>
    <row r="4538" spans="1:9">
      <c r="A4538" t="s">
        <v>1692</v>
      </c>
      <c r="B4538">
        <f>VLOOKUP(A4538,Sheet2!$A$2:$C$250,3)</f>
        <v>4737</v>
      </c>
      <c r="C4538" t="str">
        <f>VLOOKUP(A4538,Sheet2!$A$2:$C$250,2)</f>
        <v>Aleutians</v>
      </c>
      <c r="D4538" t="s">
        <v>1732</v>
      </c>
      <c r="E4538" t="s">
        <v>3615</v>
      </c>
    </row>
    <row r="4539" spans="1:9">
      <c r="A4539" t="s">
        <v>1692</v>
      </c>
      <c r="B4539">
        <f>VLOOKUP(A4539,Sheet2!$A$2:$C$250,3)</f>
        <v>4737</v>
      </c>
      <c r="C4539" t="str">
        <f>VLOOKUP(A4539,Sheet2!$A$2:$C$250,2)</f>
        <v>Aleutians</v>
      </c>
      <c r="E4539" t="s">
        <v>3335</v>
      </c>
      <c r="F4539">
        <v>79780</v>
      </c>
    </row>
    <row r="4540" spans="1:9">
      <c r="A4540" t="s">
        <v>1692</v>
      </c>
      <c r="B4540">
        <f>VLOOKUP(A4540,Sheet2!$A$2:$C$250,3)</f>
        <v>4737</v>
      </c>
      <c r="C4540" t="str">
        <f>VLOOKUP(A4540,Sheet2!$A$2:$C$250,2)</f>
        <v>Aleutians</v>
      </c>
      <c r="D4540" t="s">
        <v>1725</v>
      </c>
      <c r="E4540" t="s">
        <v>3335</v>
      </c>
    </row>
    <row r="4541" spans="1:9">
      <c r="A4541" t="s">
        <v>1692</v>
      </c>
      <c r="B4541">
        <f>VLOOKUP(A4541,Sheet2!$A$2:$C$250,3)</f>
        <v>4737</v>
      </c>
      <c r="C4541" t="str">
        <f>VLOOKUP(A4541,Sheet2!$A$2:$C$250,2)</f>
        <v>Aleutians</v>
      </c>
      <c r="D4541" t="s">
        <v>1730</v>
      </c>
      <c r="E4541" t="s">
        <v>3335</v>
      </c>
    </row>
    <row r="4542" spans="1:9">
      <c r="A4542" t="s">
        <v>1692</v>
      </c>
      <c r="B4542">
        <f>VLOOKUP(A4542,Sheet2!$A$2:$C$250,3)</f>
        <v>4737</v>
      </c>
      <c r="C4542" t="str">
        <f>VLOOKUP(A4542,Sheet2!$A$2:$C$250,2)</f>
        <v>Aleutians</v>
      </c>
      <c r="D4542" t="s">
        <v>1731</v>
      </c>
      <c r="E4542" t="s">
        <v>3335</v>
      </c>
    </row>
    <row r="4543" spans="1:9">
      <c r="A4543" t="s">
        <v>1692</v>
      </c>
      <c r="B4543">
        <f>VLOOKUP(A4543,Sheet2!$A$2:$C$250,3)</f>
        <v>4737</v>
      </c>
      <c r="C4543" t="str">
        <f>VLOOKUP(A4543,Sheet2!$A$2:$C$250,2)</f>
        <v>Aleutians</v>
      </c>
      <c r="D4543" t="s">
        <v>1737</v>
      </c>
      <c r="E4543" t="s">
        <v>3335</v>
      </c>
    </row>
    <row r="4544" spans="1:9">
      <c r="A4544" t="s">
        <v>1692</v>
      </c>
      <c r="B4544">
        <f>VLOOKUP(A4544,Sheet2!$A$2:$C$250,3)</f>
        <v>4737</v>
      </c>
      <c r="C4544" t="str">
        <f>VLOOKUP(A4544,Sheet2!$A$2:$C$250,2)</f>
        <v>Aleutians</v>
      </c>
      <c r="D4544" t="s">
        <v>1734</v>
      </c>
      <c r="E4544" t="s">
        <v>3325</v>
      </c>
    </row>
    <row r="4545" spans="1:9">
      <c r="A4545" t="s">
        <v>1692</v>
      </c>
      <c r="B4545">
        <f>VLOOKUP(A4545,Sheet2!$A$2:$C$250,3)</f>
        <v>4737</v>
      </c>
      <c r="C4545" t="str">
        <f>VLOOKUP(A4545,Sheet2!$A$2:$C$250,2)</f>
        <v>Aleutians</v>
      </c>
      <c r="D4545" t="s">
        <v>1703</v>
      </c>
      <c r="E4545" t="s">
        <v>377</v>
      </c>
    </row>
    <row r="4546" spans="1:9">
      <c r="A4546" t="s">
        <v>1692</v>
      </c>
      <c r="B4546">
        <f>VLOOKUP(A4546,Sheet2!$A$2:$C$250,3)</f>
        <v>4737</v>
      </c>
      <c r="C4546" t="str">
        <f>VLOOKUP(A4546,Sheet2!$A$2:$C$250,2)</f>
        <v>Aleutians</v>
      </c>
      <c r="D4546" t="s">
        <v>1710</v>
      </c>
      <c r="E4546" t="s">
        <v>377</v>
      </c>
    </row>
    <row r="4547" spans="1:9">
      <c r="A4547" t="s">
        <v>1692</v>
      </c>
      <c r="B4547">
        <f>VLOOKUP(A4547,Sheet2!$A$2:$C$250,3)</f>
        <v>4737</v>
      </c>
      <c r="C4547" t="str">
        <f>VLOOKUP(A4547,Sheet2!$A$2:$C$250,2)</f>
        <v>Aleutians</v>
      </c>
      <c r="D4547" t="s">
        <v>1713</v>
      </c>
      <c r="E4547" t="s">
        <v>377</v>
      </c>
    </row>
    <row r="4548" spans="1:9">
      <c r="A4548" t="s">
        <v>1692</v>
      </c>
      <c r="B4548">
        <f>VLOOKUP(A4548,Sheet2!$A$2:$C$250,3)</f>
        <v>4737</v>
      </c>
      <c r="C4548" t="str">
        <f>VLOOKUP(A4548,Sheet2!$A$2:$C$250,2)</f>
        <v>Aleutians</v>
      </c>
      <c r="D4548" t="s">
        <v>1714</v>
      </c>
      <c r="E4548" t="s">
        <v>377</v>
      </c>
    </row>
    <row r="4549" spans="1:9">
      <c r="A4549" t="s">
        <v>2966</v>
      </c>
      <c r="B4549">
        <f>VLOOKUP(A4549,Sheet2!$A$2:$C$250,3)</f>
        <v>4737</v>
      </c>
      <c r="C4549" t="str">
        <f>VLOOKUP(A4549,Sheet2!$A$2:$C$250,2)</f>
        <v>Aleutians</v>
      </c>
      <c r="D4549" t="s">
        <v>2967</v>
      </c>
      <c r="E4549" t="s">
        <v>1500</v>
      </c>
      <c r="F4549">
        <v>2925</v>
      </c>
      <c r="I4549">
        <v>6960.0131386861322</v>
      </c>
    </row>
    <row r="4550" spans="1:9">
      <c r="A4550" t="s">
        <v>1692</v>
      </c>
      <c r="B4550">
        <f>VLOOKUP(A4550,Sheet2!$A$2:$C$250,3)</f>
        <v>4737</v>
      </c>
      <c r="C4550" t="str">
        <f>VLOOKUP(A4550,Sheet2!$A$2:$C$250,2)</f>
        <v>Aleutians</v>
      </c>
      <c r="D4550" t="s">
        <v>1693</v>
      </c>
      <c r="E4550" t="s">
        <v>1500</v>
      </c>
      <c r="F4550">
        <v>4236</v>
      </c>
    </row>
    <row r="4551" spans="1:9">
      <c r="A4551" t="s">
        <v>1692</v>
      </c>
      <c r="B4551">
        <f>VLOOKUP(A4551,Sheet2!$A$2:$C$250,3)</f>
        <v>4737</v>
      </c>
      <c r="C4551" t="str">
        <f>VLOOKUP(A4551,Sheet2!$A$2:$C$250,2)</f>
        <v>Aleutians</v>
      </c>
      <c r="D4551" t="s">
        <v>1694</v>
      </c>
      <c r="E4551" t="s">
        <v>1500</v>
      </c>
    </row>
    <row r="4552" spans="1:9">
      <c r="A4552" t="s">
        <v>1692</v>
      </c>
      <c r="B4552">
        <f>VLOOKUP(A4552,Sheet2!$A$2:$C$250,3)</f>
        <v>4737</v>
      </c>
      <c r="C4552" t="str">
        <f>VLOOKUP(A4552,Sheet2!$A$2:$C$250,2)</f>
        <v>Aleutians</v>
      </c>
      <c r="D4552" t="s">
        <v>1696</v>
      </c>
      <c r="E4552" t="s">
        <v>1500</v>
      </c>
    </row>
    <row r="4553" spans="1:9">
      <c r="A4553" t="s">
        <v>1692</v>
      </c>
      <c r="B4553">
        <f>VLOOKUP(A4553,Sheet2!$A$2:$C$250,3)</f>
        <v>4737</v>
      </c>
      <c r="C4553" t="str">
        <f>VLOOKUP(A4553,Sheet2!$A$2:$C$250,2)</f>
        <v>Aleutians</v>
      </c>
      <c r="D4553" t="s">
        <v>1697</v>
      </c>
      <c r="E4553" t="s">
        <v>1500</v>
      </c>
    </row>
    <row r="4554" spans="1:9">
      <c r="A4554" t="s">
        <v>1692</v>
      </c>
      <c r="B4554">
        <f>VLOOKUP(A4554,Sheet2!$A$2:$C$250,3)</f>
        <v>4737</v>
      </c>
      <c r="C4554" t="str">
        <f>VLOOKUP(A4554,Sheet2!$A$2:$C$250,2)</f>
        <v>Aleutians</v>
      </c>
      <c r="D4554" t="s">
        <v>1699</v>
      </c>
      <c r="E4554" t="s">
        <v>1500</v>
      </c>
    </row>
    <row r="4555" spans="1:9">
      <c r="A4555" t="s">
        <v>1692</v>
      </c>
      <c r="B4555">
        <f>VLOOKUP(A4555,Sheet2!$A$2:$C$250,3)</f>
        <v>4737</v>
      </c>
      <c r="C4555" t="str">
        <f>VLOOKUP(A4555,Sheet2!$A$2:$C$250,2)</f>
        <v>Aleutians</v>
      </c>
      <c r="D4555" t="s">
        <v>1704</v>
      </c>
      <c r="E4555" t="s">
        <v>1500</v>
      </c>
    </row>
    <row r="4556" spans="1:9">
      <c r="A4556" t="s">
        <v>1692</v>
      </c>
      <c r="B4556">
        <f>VLOOKUP(A4556,Sheet2!$A$2:$C$250,3)</f>
        <v>4737</v>
      </c>
      <c r="C4556" t="str">
        <f>VLOOKUP(A4556,Sheet2!$A$2:$C$250,2)</f>
        <v>Aleutians</v>
      </c>
      <c r="D4556" t="s">
        <v>1705</v>
      </c>
      <c r="E4556" t="s">
        <v>1500</v>
      </c>
    </row>
    <row r="4557" spans="1:9">
      <c r="A4557" t="s">
        <v>1692</v>
      </c>
      <c r="B4557">
        <f>VLOOKUP(A4557,Sheet2!$A$2:$C$250,3)</f>
        <v>4737</v>
      </c>
      <c r="C4557" t="str">
        <f>VLOOKUP(A4557,Sheet2!$A$2:$C$250,2)</f>
        <v>Aleutians</v>
      </c>
      <c r="D4557" t="s">
        <v>1315</v>
      </c>
      <c r="E4557" t="s">
        <v>1500</v>
      </c>
    </row>
    <row r="4558" spans="1:9">
      <c r="A4558" t="s">
        <v>1692</v>
      </c>
      <c r="B4558">
        <f>VLOOKUP(A4558,Sheet2!$A$2:$C$250,3)</f>
        <v>4737</v>
      </c>
      <c r="C4558" t="str">
        <f>VLOOKUP(A4558,Sheet2!$A$2:$C$250,2)</f>
        <v>Aleutians</v>
      </c>
      <c r="D4558" t="s">
        <v>1707</v>
      </c>
      <c r="E4558" t="s">
        <v>1500</v>
      </c>
    </row>
    <row r="4559" spans="1:9">
      <c r="A4559" t="s">
        <v>1692</v>
      </c>
      <c r="B4559">
        <f>VLOOKUP(A4559,Sheet2!$A$2:$C$250,3)</f>
        <v>4737</v>
      </c>
      <c r="C4559" t="str">
        <f>VLOOKUP(A4559,Sheet2!$A$2:$C$250,2)</f>
        <v>Aleutians</v>
      </c>
      <c r="D4559" t="s">
        <v>1708</v>
      </c>
      <c r="E4559" t="s">
        <v>1500</v>
      </c>
    </row>
    <row r="4560" spans="1:9">
      <c r="A4560" t="s">
        <v>1692</v>
      </c>
      <c r="B4560">
        <f>VLOOKUP(A4560,Sheet2!$A$2:$C$250,3)</f>
        <v>4737</v>
      </c>
      <c r="C4560" t="str">
        <f>VLOOKUP(A4560,Sheet2!$A$2:$C$250,2)</f>
        <v>Aleutians</v>
      </c>
      <c r="D4560" t="s">
        <v>1709</v>
      </c>
      <c r="E4560" t="s">
        <v>1500</v>
      </c>
    </row>
    <row r="4561" spans="1:5">
      <c r="A4561" t="s">
        <v>1692</v>
      </c>
      <c r="B4561">
        <f>VLOOKUP(A4561,Sheet2!$A$2:$C$250,3)</f>
        <v>4737</v>
      </c>
      <c r="C4561" t="str">
        <f>VLOOKUP(A4561,Sheet2!$A$2:$C$250,2)</f>
        <v>Aleutians</v>
      </c>
      <c r="D4561" t="s">
        <v>1711</v>
      </c>
      <c r="E4561" t="s">
        <v>1500</v>
      </c>
    </row>
    <row r="4562" spans="1:5">
      <c r="A4562" t="s">
        <v>1692</v>
      </c>
      <c r="B4562">
        <f>VLOOKUP(A4562,Sheet2!$A$2:$C$250,3)</f>
        <v>4737</v>
      </c>
      <c r="C4562" t="str">
        <f>VLOOKUP(A4562,Sheet2!$A$2:$C$250,2)</f>
        <v>Aleutians</v>
      </c>
      <c r="D4562" t="s">
        <v>1712</v>
      </c>
      <c r="E4562" t="s">
        <v>1500</v>
      </c>
    </row>
    <row r="4563" spans="1:5">
      <c r="A4563" t="s">
        <v>1692</v>
      </c>
      <c r="B4563">
        <f>VLOOKUP(A4563,Sheet2!$A$2:$C$250,3)</f>
        <v>4737</v>
      </c>
      <c r="C4563" t="str">
        <f>VLOOKUP(A4563,Sheet2!$A$2:$C$250,2)</f>
        <v>Aleutians</v>
      </c>
      <c r="D4563" t="s">
        <v>1715</v>
      </c>
      <c r="E4563" t="s">
        <v>1500</v>
      </c>
    </row>
    <row r="4564" spans="1:5">
      <c r="A4564" t="s">
        <v>1692</v>
      </c>
      <c r="B4564">
        <f>VLOOKUP(A4564,Sheet2!$A$2:$C$250,3)</f>
        <v>4737</v>
      </c>
      <c r="C4564" t="str">
        <f>VLOOKUP(A4564,Sheet2!$A$2:$C$250,2)</f>
        <v>Aleutians</v>
      </c>
      <c r="D4564" t="s">
        <v>1716</v>
      </c>
      <c r="E4564" t="s">
        <v>1500</v>
      </c>
    </row>
    <row r="4565" spans="1:5">
      <c r="A4565" t="s">
        <v>1692</v>
      </c>
      <c r="B4565">
        <f>VLOOKUP(A4565,Sheet2!$A$2:$C$250,3)</f>
        <v>4737</v>
      </c>
      <c r="C4565" t="str">
        <f>VLOOKUP(A4565,Sheet2!$A$2:$C$250,2)</f>
        <v>Aleutians</v>
      </c>
      <c r="D4565" t="s">
        <v>1717</v>
      </c>
      <c r="E4565" t="s">
        <v>1500</v>
      </c>
    </row>
    <row r="4566" spans="1:5">
      <c r="A4566" t="s">
        <v>1692</v>
      </c>
      <c r="B4566">
        <f>VLOOKUP(A4566,Sheet2!$A$2:$C$250,3)</f>
        <v>4737</v>
      </c>
      <c r="C4566" t="str">
        <f>VLOOKUP(A4566,Sheet2!$A$2:$C$250,2)</f>
        <v>Aleutians</v>
      </c>
      <c r="D4566" t="s">
        <v>1718</v>
      </c>
      <c r="E4566" t="s">
        <v>1500</v>
      </c>
    </row>
    <row r="4567" spans="1:5">
      <c r="A4567" t="s">
        <v>1692</v>
      </c>
      <c r="B4567">
        <f>VLOOKUP(A4567,Sheet2!$A$2:$C$250,3)</f>
        <v>4737</v>
      </c>
      <c r="C4567" t="str">
        <f>VLOOKUP(A4567,Sheet2!$A$2:$C$250,2)</f>
        <v>Aleutians</v>
      </c>
      <c r="D4567" t="s">
        <v>1719</v>
      </c>
      <c r="E4567" t="s">
        <v>1500</v>
      </c>
    </row>
    <row r="4568" spans="1:5">
      <c r="A4568" t="s">
        <v>1692</v>
      </c>
      <c r="B4568">
        <f>VLOOKUP(A4568,Sheet2!$A$2:$C$250,3)</f>
        <v>4737</v>
      </c>
      <c r="C4568" t="str">
        <f>VLOOKUP(A4568,Sheet2!$A$2:$C$250,2)</f>
        <v>Aleutians</v>
      </c>
      <c r="D4568" t="s">
        <v>1720</v>
      </c>
      <c r="E4568" t="s">
        <v>1500</v>
      </c>
    </row>
    <row r="4569" spans="1:5">
      <c r="A4569" t="s">
        <v>1692</v>
      </c>
      <c r="B4569">
        <f>VLOOKUP(A4569,Sheet2!$A$2:$C$250,3)</f>
        <v>4737</v>
      </c>
      <c r="C4569" t="str">
        <f>VLOOKUP(A4569,Sheet2!$A$2:$C$250,2)</f>
        <v>Aleutians</v>
      </c>
      <c r="D4569" t="s">
        <v>1722</v>
      </c>
      <c r="E4569" t="s">
        <v>1500</v>
      </c>
    </row>
    <row r="4570" spans="1:5">
      <c r="A4570" t="s">
        <v>1692</v>
      </c>
      <c r="B4570">
        <f>VLOOKUP(A4570,Sheet2!$A$2:$C$250,3)</f>
        <v>4737</v>
      </c>
      <c r="C4570" t="str">
        <f>VLOOKUP(A4570,Sheet2!$A$2:$C$250,2)</f>
        <v>Aleutians</v>
      </c>
      <c r="D4570" t="s">
        <v>1723</v>
      </c>
      <c r="E4570" t="s">
        <v>1500</v>
      </c>
    </row>
    <row r="4571" spans="1:5">
      <c r="A4571" t="s">
        <v>1692</v>
      </c>
      <c r="B4571">
        <f>VLOOKUP(A4571,Sheet2!$A$2:$C$250,3)</f>
        <v>4737</v>
      </c>
      <c r="C4571" t="str">
        <f>VLOOKUP(A4571,Sheet2!$A$2:$C$250,2)</f>
        <v>Aleutians</v>
      </c>
      <c r="D4571" t="s">
        <v>1727</v>
      </c>
      <c r="E4571" t="s">
        <v>1500</v>
      </c>
    </row>
    <row r="4572" spans="1:5">
      <c r="A4572" t="s">
        <v>1692</v>
      </c>
      <c r="B4572">
        <f>VLOOKUP(A4572,Sheet2!$A$2:$C$250,3)</f>
        <v>4737</v>
      </c>
      <c r="C4572" t="str">
        <f>VLOOKUP(A4572,Sheet2!$A$2:$C$250,2)</f>
        <v>Aleutians</v>
      </c>
      <c r="D4572" t="s">
        <v>1728</v>
      </c>
      <c r="E4572" t="s">
        <v>1500</v>
      </c>
    </row>
    <row r="4573" spans="1:5">
      <c r="A4573" t="s">
        <v>1692</v>
      </c>
      <c r="B4573">
        <f>VLOOKUP(A4573,Sheet2!$A$2:$C$250,3)</f>
        <v>4737</v>
      </c>
      <c r="C4573" t="str">
        <f>VLOOKUP(A4573,Sheet2!$A$2:$C$250,2)</f>
        <v>Aleutians</v>
      </c>
      <c r="D4573" t="s">
        <v>1733</v>
      </c>
      <c r="E4573" t="s">
        <v>1500</v>
      </c>
    </row>
    <row r="4574" spans="1:5">
      <c r="A4574" t="s">
        <v>1692</v>
      </c>
      <c r="B4574">
        <f>VLOOKUP(A4574,Sheet2!$A$2:$C$250,3)</f>
        <v>4737</v>
      </c>
      <c r="C4574" t="str">
        <f>VLOOKUP(A4574,Sheet2!$A$2:$C$250,2)</f>
        <v>Aleutians</v>
      </c>
      <c r="D4574" t="s">
        <v>1735</v>
      </c>
      <c r="E4574" t="s">
        <v>1500</v>
      </c>
    </row>
    <row r="4575" spans="1:5">
      <c r="A4575" t="s">
        <v>1692</v>
      </c>
      <c r="B4575">
        <f>VLOOKUP(A4575,Sheet2!$A$2:$C$250,3)</f>
        <v>4737</v>
      </c>
      <c r="C4575" t="str">
        <f>VLOOKUP(A4575,Sheet2!$A$2:$C$250,2)</f>
        <v>Aleutians</v>
      </c>
      <c r="D4575" t="s">
        <v>1736</v>
      </c>
      <c r="E4575" t="s">
        <v>1500</v>
      </c>
    </row>
    <row r="4576" spans="1:5">
      <c r="A4576" t="s">
        <v>1692</v>
      </c>
      <c r="B4576">
        <f>VLOOKUP(A4576,Sheet2!$A$2:$C$250,3)</f>
        <v>4737</v>
      </c>
      <c r="C4576" t="str">
        <f>VLOOKUP(A4576,Sheet2!$A$2:$C$250,2)</f>
        <v>Aleutians</v>
      </c>
      <c r="D4576" t="s">
        <v>1740</v>
      </c>
      <c r="E4576" t="s">
        <v>1500</v>
      </c>
    </row>
    <row r="4577" spans="1:19">
      <c r="A4577" t="s">
        <v>1692</v>
      </c>
      <c r="B4577">
        <f>VLOOKUP(A4577,Sheet2!$A$2:$C$250,3)</f>
        <v>4737</v>
      </c>
      <c r="C4577" t="str">
        <f>VLOOKUP(A4577,Sheet2!$A$2:$C$250,2)</f>
        <v>Aleutians</v>
      </c>
      <c r="D4577" t="s">
        <v>1702</v>
      </c>
      <c r="E4577" t="s">
        <v>2424</v>
      </c>
    </row>
    <row r="4578" spans="1:19">
      <c r="A4578" t="s">
        <v>1692</v>
      </c>
      <c r="B4578">
        <f>VLOOKUP(A4578,Sheet2!$A$2:$C$250,3)</f>
        <v>4737</v>
      </c>
      <c r="C4578" t="str">
        <f>VLOOKUP(A4578,Sheet2!$A$2:$C$250,2)</f>
        <v>Aleutians</v>
      </c>
      <c r="D4578" t="s">
        <v>1706</v>
      </c>
      <c r="E4578" t="s">
        <v>2424</v>
      </c>
    </row>
    <row r="4579" spans="1:19">
      <c r="A4579" t="s">
        <v>1692</v>
      </c>
      <c r="B4579">
        <f>VLOOKUP(A4579,Sheet2!$A$2:$C$250,3)</f>
        <v>4737</v>
      </c>
      <c r="C4579" t="str">
        <f>VLOOKUP(A4579,Sheet2!$A$2:$C$250,2)</f>
        <v>Aleutians</v>
      </c>
      <c r="D4579" t="s">
        <v>691</v>
      </c>
      <c r="E4579" t="s">
        <v>2424</v>
      </c>
    </row>
    <row r="4580" spans="1:19">
      <c r="A4580" t="s">
        <v>1692</v>
      </c>
      <c r="B4580">
        <f>VLOOKUP(A4580,Sheet2!$A$2:$C$250,3)</f>
        <v>4737</v>
      </c>
      <c r="C4580" t="str">
        <f>VLOOKUP(A4580,Sheet2!$A$2:$C$250,2)</f>
        <v>Aleutians</v>
      </c>
      <c r="D4580" t="s">
        <v>1724</v>
      </c>
      <c r="E4580" t="s">
        <v>2424</v>
      </c>
    </row>
    <row r="4581" spans="1:19">
      <c r="A4581" t="s">
        <v>1692</v>
      </c>
      <c r="B4581">
        <f>VLOOKUP(A4581,Sheet2!$A$2:$C$250,3)</f>
        <v>4737</v>
      </c>
      <c r="C4581" t="str">
        <f>VLOOKUP(A4581,Sheet2!$A$2:$C$250,2)</f>
        <v>Aleutians</v>
      </c>
      <c r="D4581" t="s">
        <v>1726</v>
      </c>
      <c r="E4581" t="s">
        <v>2424</v>
      </c>
    </row>
    <row r="4582" spans="1:19">
      <c r="A4582" t="s">
        <v>1692</v>
      </c>
      <c r="B4582">
        <f>VLOOKUP(A4582,Sheet2!$A$2:$C$250,3)</f>
        <v>4737</v>
      </c>
      <c r="C4582" t="str">
        <f>VLOOKUP(A4582,Sheet2!$A$2:$C$250,2)</f>
        <v>Aleutians</v>
      </c>
      <c r="D4582" t="s">
        <v>1695</v>
      </c>
      <c r="E4582" t="s">
        <v>213</v>
      </c>
    </row>
    <row r="4583" spans="1:19">
      <c r="A4583" t="s">
        <v>1692</v>
      </c>
      <c r="B4583">
        <f>VLOOKUP(A4583,Sheet2!$A$2:$C$250,3)</f>
        <v>4737</v>
      </c>
      <c r="C4583" t="str">
        <f>VLOOKUP(A4583,Sheet2!$A$2:$C$250,2)</f>
        <v>Aleutians</v>
      </c>
      <c r="D4583" t="s">
        <v>1309</v>
      </c>
      <c r="E4583" t="s">
        <v>213</v>
      </c>
    </row>
    <row r="4584" spans="1:19">
      <c r="A4584" t="s">
        <v>1692</v>
      </c>
      <c r="B4584">
        <f>VLOOKUP(A4584,Sheet2!$A$2:$C$250,3)</f>
        <v>4737</v>
      </c>
      <c r="C4584" t="str">
        <f>VLOOKUP(A4584,Sheet2!$A$2:$C$250,2)</f>
        <v>Aleutians</v>
      </c>
      <c r="D4584" t="s">
        <v>1729</v>
      </c>
      <c r="E4584" t="s">
        <v>213</v>
      </c>
    </row>
    <row r="4585" spans="1:19">
      <c r="A4585" t="s">
        <v>2289</v>
      </c>
      <c r="B4585">
        <f>VLOOKUP(A4585,Sheet2!$A$2:$C$250,3)</f>
        <v>4737</v>
      </c>
      <c r="C4585" t="str">
        <f>VLOOKUP(A4585,Sheet2!$A$2:$C$250,2)</f>
        <v>Aleutians</v>
      </c>
      <c r="D4585" t="s">
        <v>2290</v>
      </c>
      <c r="E4585" t="s">
        <v>2233</v>
      </c>
      <c r="I4585">
        <v>2103.087591240876</v>
      </c>
    </row>
    <row r="4586" spans="1:19">
      <c r="A4586" t="s">
        <v>1692</v>
      </c>
      <c r="B4586">
        <f>VLOOKUP(A4586,Sheet2!$A$2:$C$250,3)</f>
        <v>4737</v>
      </c>
      <c r="C4586" t="str">
        <f>VLOOKUP(A4586,Sheet2!$A$2:$C$250,2)</f>
        <v>Aleutians</v>
      </c>
      <c r="D4586" t="s">
        <v>1721</v>
      </c>
      <c r="E4586" t="s">
        <v>2233</v>
      </c>
    </row>
    <row r="4587" spans="1:19">
      <c r="A4587" t="s">
        <v>1692</v>
      </c>
      <c r="B4587">
        <f>VLOOKUP(A4587,Sheet2!$A$2:$C$250,3)</f>
        <v>4737</v>
      </c>
      <c r="C4587" t="str">
        <f>VLOOKUP(A4587,Sheet2!$A$2:$C$250,2)</f>
        <v>Aleutians</v>
      </c>
      <c r="D4587" t="s">
        <v>1701</v>
      </c>
      <c r="E4587" t="s">
        <v>1980</v>
      </c>
    </row>
    <row r="4588" spans="1:19">
      <c r="A4588" t="s">
        <v>1692</v>
      </c>
      <c r="B4588">
        <f>VLOOKUP(A4588,Sheet2!$A$2:$C$250,3)</f>
        <v>4737</v>
      </c>
      <c r="C4588" t="str">
        <f>VLOOKUP(A4588,Sheet2!$A$2:$C$250,2)</f>
        <v>Aleutians</v>
      </c>
      <c r="D4588" t="s">
        <v>1698</v>
      </c>
      <c r="E4588" t="s">
        <v>65</v>
      </c>
    </row>
    <row r="4589" spans="1:19">
      <c r="A4589" t="s">
        <v>1692</v>
      </c>
      <c r="B4589">
        <f>VLOOKUP(A4589,Sheet2!$A$2:$C$250,3)</f>
        <v>4737</v>
      </c>
      <c r="C4589" t="str">
        <f>VLOOKUP(A4589,Sheet2!$A$2:$C$250,2)</f>
        <v>Aleutians</v>
      </c>
      <c r="D4589" t="s">
        <v>1738</v>
      </c>
      <c r="E4589" t="s">
        <v>65</v>
      </c>
    </row>
    <row r="4590" spans="1:19">
      <c r="A4590" t="s">
        <v>1692</v>
      </c>
      <c r="B4590">
        <f>VLOOKUP(A4590,Sheet2!$A$2:$C$250,3)</f>
        <v>4737</v>
      </c>
      <c r="C4590" t="str">
        <f>VLOOKUP(A4590,Sheet2!$A$2:$C$250,2)</f>
        <v>Aleutians</v>
      </c>
      <c r="D4590" t="s">
        <v>1739</v>
      </c>
      <c r="E4590" t="s">
        <v>65</v>
      </c>
    </row>
    <row r="4591" spans="1:19">
      <c r="A4591" t="s">
        <v>560</v>
      </c>
      <c r="B4591">
        <f>VLOOKUP(A4591,Sheet2!$A$2:$C$250,3)</f>
        <v>222</v>
      </c>
      <c r="C4591" t="str">
        <f>VLOOKUP(A4591,Sheet2!$A$2:$C$250,2)</f>
        <v>Lower Yukon-Kuskokwim</v>
      </c>
      <c r="D4591" t="s">
        <v>3310</v>
      </c>
      <c r="E4591" t="s">
        <v>3232</v>
      </c>
      <c r="F4591">
        <v>2335</v>
      </c>
      <c r="I4591">
        <v>1255</v>
      </c>
      <c r="K4591">
        <v>17050</v>
      </c>
      <c r="N4591">
        <v>1021</v>
      </c>
      <c r="P4591">
        <v>12243</v>
      </c>
      <c r="S4591">
        <v>7150</v>
      </c>
    </row>
    <row r="4592" spans="1:19">
      <c r="A4592" t="s">
        <v>560</v>
      </c>
      <c r="B4592">
        <f>VLOOKUP(A4592,Sheet2!$A$2:$C$250,3)</f>
        <v>222</v>
      </c>
      <c r="C4592" t="str">
        <f>VLOOKUP(A4592,Sheet2!$A$2:$C$250,2)</f>
        <v>Lower Yukon-Kuskokwim</v>
      </c>
      <c r="D4592" t="s">
        <v>3309</v>
      </c>
      <c r="E4592" t="s">
        <v>3232</v>
      </c>
      <c r="F4592">
        <v>2550</v>
      </c>
      <c r="I4592">
        <v>722.30057493917286</v>
      </c>
      <c r="K4592">
        <v>17247.155222999998</v>
      </c>
    </row>
    <row r="4593" spans="1:11">
      <c r="A4593" t="s">
        <v>2416</v>
      </c>
      <c r="B4593">
        <f>VLOOKUP(A4593,Sheet2!$A$2:$C$250,3)</f>
        <v>222</v>
      </c>
      <c r="C4593" t="str">
        <f>VLOOKUP(A4593,Sheet2!$A$2:$C$250,2)</f>
        <v>Lower Yukon-Kuskokwim</v>
      </c>
      <c r="D4593" t="s">
        <v>3202</v>
      </c>
      <c r="E4593" t="s">
        <v>377</v>
      </c>
      <c r="F4593">
        <v>960</v>
      </c>
      <c r="K4593">
        <v>1502.5135224999999</v>
      </c>
    </row>
    <row r="4594" spans="1:11">
      <c r="A4594" t="s">
        <v>560</v>
      </c>
      <c r="B4594">
        <f>VLOOKUP(A4594,Sheet2!$A$2:$C$250,3)</f>
        <v>222</v>
      </c>
      <c r="C4594" t="str">
        <f>VLOOKUP(A4594,Sheet2!$A$2:$C$250,2)</f>
        <v>Lower Yukon-Kuskokwim</v>
      </c>
      <c r="D4594" t="s">
        <v>3201</v>
      </c>
      <c r="E4594" t="s">
        <v>377</v>
      </c>
      <c r="F4594">
        <v>6376</v>
      </c>
      <c r="I4594">
        <v>4170.0437956204378</v>
      </c>
      <c r="K4594">
        <v>10731.0957</v>
      </c>
    </row>
    <row r="4595" spans="1:11">
      <c r="A4595" t="s">
        <v>560</v>
      </c>
      <c r="B4595">
        <f>VLOOKUP(A4595,Sheet2!$A$2:$C$250,3)</f>
        <v>222</v>
      </c>
      <c r="C4595" t="str">
        <f>VLOOKUP(A4595,Sheet2!$A$2:$C$250,2)</f>
        <v>Lower Yukon-Kuskokwim</v>
      </c>
      <c r="D4595" t="s">
        <v>2968</v>
      </c>
      <c r="E4595" t="s">
        <v>1500</v>
      </c>
    </row>
    <row r="4596" spans="1:11">
      <c r="A4596" t="s">
        <v>2416</v>
      </c>
      <c r="B4596">
        <f>VLOOKUP(A4596,Sheet2!$A$2:$C$250,3)</f>
        <v>222</v>
      </c>
      <c r="C4596" t="str">
        <f>VLOOKUP(A4596,Sheet2!$A$2:$C$250,2)</f>
        <v>Lower Yukon-Kuskokwim</v>
      </c>
      <c r="D4596" t="s">
        <v>2557</v>
      </c>
      <c r="E4596" t="s">
        <v>2424</v>
      </c>
      <c r="F4596">
        <v>1158</v>
      </c>
      <c r="I4596">
        <v>1222.6861313868612</v>
      </c>
      <c r="K4596">
        <v>418.00390849999997</v>
      </c>
    </row>
    <row r="4597" spans="1:11">
      <c r="A4597" t="s">
        <v>560</v>
      </c>
      <c r="B4597">
        <f>VLOOKUP(A4597,Sheet2!$A$2:$C$250,3)</f>
        <v>222</v>
      </c>
      <c r="C4597" t="str">
        <f>VLOOKUP(A4597,Sheet2!$A$2:$C$250,2)</f>
        <v>Lower Yukon-Kuskokwim</v>
      </c>
      <c r="D4597" t="s">
        <v>63</v>
      </c>
      <c r="E4597" t="s">
        <v>2424</v>
      </c>
    </row>
    <row r="4598" spans="1:11">
      <c r="A4598" t="s">
        <v>2416</v>
      </c>
      <c r="B4598">
        <f>VLOOKUP(A4598,Sheet2!$A$2:$C$250,3)</f>
        <v>222</v>
      </c>
      <c r="C4598" t="str">
        <f>VLOOKUP(A4598,Sheet2!$A$2:$C$250,2)</f>
        <v>Lower Yukon-Kuskokwim</v>
      </c>
      <c r="D4598" t="s">
        <v>2417</v>
      </c>
      <c r="E4598" t="s">
        <v>213</v>
      </c>
      <c r="F4598">
        <v>576</v>
      </c>
      <c r="K4598">
        <v>1323.0119070000001</v>
      </c>
    </row>
    <row r="4599" spans="1:11">
      <c r="A4599" t="s">
        <v>560</v>
      </c>
      <c r="B4599">
        <f>VLOOKUP(A4599,Sheet2!$A$2:$C$250,3)</f>
        <v>222</v>
      </c>
      <c r="C4599" t="str">
        <f>VLOOKUP(A4599,Sheet2!$A$2:$C$250,2)</f>
        <v>Lower Yukon-Kuskokwim</v>
      </c>
      <c r="D4599" t="s">
        <v>7</v>
      </c>
      <c r="E4599" t="s">
        <v>213</v>
      </c>
      <c r="F4599">
        <v>720</v>
      </c>
    </row>
    <row r="4600" spans="1:11">
      <c r="A4600" t="s">
        <v>560</v>
      </c>
      <c r="B4600">
        <f>VLOOKUP(A4600,Sheet2!$A$2:$C$250,3)</f>
        <v>222</v>
      </c>
      <c r="C4600" t="str">
        <f>VLOOKUP(A4600,Sheet2!$A$2:$C$250,2)</f>
        <v>Lower Yukon-Kuskokwim</v>
      </c>
      <c r="D4600" t="s">
        <v>13</v>
      </c>
      <c r="E4600" t="s">
        <v>65</v>
      </c>
      <c r="F4600">
        <v>30</v>
      </c>
      <c r="G4600" t="s">
        <v>14</v>
      </c>
      <c r="H4600" t="s">
        <v>11</v>
      </c>
    </row>
    <row r="4601" spans="1:11">
      <c r="A4601" t="s">
        <v>603</v>
      </c>
      <c r="B4601">
        <f>VLOOKUP(A4601,Sheet2!$A$2:$C$250,3)</f>
        <v>4101</v>
      </c>
      <c r="C4601" t="str">
        <f>VLOOKUP(A4601,Sheet2!$A$2:$C$250,2)</f>
        <v>Copper River/Chugach</v>
      </c>
      <c r="E4601" t="s">
        <v>3335</v>
      </c>
      <c r="F4601">
        <v>248692</v>
      </c>
    </row>
    <row r="4602" spans="1:11">
      <c r="A4602" t="s">
        <v>603</v>
      </c>
      <c r="B4602">
        <f>VLOOKUP(A4602,Sheet2!$A$2:$C$250,3)</f>
        <v>4101</v>
      </c>
      <c r="C4602" t="str">
        <f>VLOOKUP(A4602,Sheet2!$A$2:$C$250,2)</f>
        <v>Copper River/Chugach</v>
      </c>
      <c r="D4602" t="s">
        <v>3203</v>
      </c>
      <c r="E4602" t="s">
        <v>377</v>
      </c>
      <c r="F4602">
        <v>5888</v>
      </c>
      <c r="I4602">
        <v>4241.2948905109479</v>
      </c>
    </row>
    <row r="4603" spans="1:11">
      <c r="A4603" t="s">
        <v>2176</v>
      </c>
      <c r="B4603">
        <f>VLOOKUP(A4603,Sheet2!$A$2:$C$250,3)</f>
        <v>4101</v>
      </c>
      <c r="C4603" t="str">
        <f>VLOOKUP(A4603,Sheet2!$A$2:$C$250,2)</f>
        <v>Copper River/Chugach</v>
      </c>
      <c r="D4603" t="s">
        <v>2976</v>
      </c>
      <c r="E4603" t="s">
        <v>1500</v>
      </c>
      <c r="F4603">
        <v>3200</v>
      </c>
      <c r="I4603">
        <v>3822.7970802919708</v>
      </c>
    </row>
    <row r="4604" spans="1:11">
      <c r="A4604" t="s">
        <v>2176</v>
      </c>
      <c r="B4604">
        <f>VLOOKUP(A4604,Sheet2!$A$2:$C$250,3)</f>
        <v>4101</v>
      </c>
      <c r="C4604" t="str">
        <f>VLOOKUP(A4604,Sheet2!$A$2:$C$250,2)</f>
        <v>Copper River/Chugach</v>
      </c>
      <c r="D4604" t="s">
        <v>2970</v>
      </c>
      <c r="E4604" t="s">
        <v>1500</v>
      </c>
      <c r="F4604">
        <v>3200</v>
      </c>
      <c r="I4604">
        <v>12401.207299270072</v>
      </c>
    </row>
    <row r="4605" spans="1:11">
      <c r="A4605" t="s">
        <v>603</v>
      </c>
      <c r="B4605">
        <f>VLOOKUP(A4605,Sheet2!$A$2:$C$250,3)</f>
        <v>4101</v>
      </c>
      <c r="C4605" t="str">
        <f>VLOOKUP(A4605,Sheet2!$A$2:$C$250,2)</f>
        <v>Copper River/Chugach</v>
      </c>
      <c r="D4605" t="s">
        <v>2974</v>
      </c>
      <c r="E4605" t="s">
        <v>1500</v>
      </c>
      <c r="F4605">
        <v>3721</v>
      </c>
      <c r="I4605">
        <v>13856.772262773722</v>
      </c>
    </row>
    <row r="4606" spans="1:11">
      <c r="A4606" t="s">
        <v>2176</v>
      </c>
      <c r="B4606">
        <f>VLOOKUP(A4606,Sheet2!$A$2:$C$250,3)</f>
        <v>4101</v>
      </c>
      <c r="C4606" t="str">
        <f>VLOOKUP(A4606,Sheet2!$A$2:$C$250,2)</f>
        <v>Copper River/Chugach</v>
      </c>
      <c r="D4606" t="s">
        <v>2977</v>
      </c>
      <c r="E4606" t="s">
        <v>1500</v>
      </c>
      <c r="F4606">
        <v>4100</v>
      </c>
      <c r="I4606">
        <v>3751.2569343065693</v>
      </c>
    </row>
    <row r="4607" spans="1:11">
      <c r="A4607" t="s">
        <v>2176</v>
      </c>
      <c r="B4607">
        <f>VLOOKUP(A4607,Sheet2!$A$2:$C$250,3)</f>
        <v>4101</v>
      </c>
      <c r="C4607" t="str">
        <f>VLOOKUP(A4607,Sheet2!$A$2:$C$250,2)</f>
        <v>Copper River/Chugach</v>
      </c>
      <c r="D4607" t="s">
        <v>2971</v>
      </c>
      <c r="E4607" t="s">
        <v>1500</v>
      </c>
      <c r="F4607">
        <v>6320</v>
      </c>
      <c r="I4607">
        <v>7402.2613138686138</v>
      </c>
    </row>
    <row r="4608" spans="1:11">
      <c r="A4608" t="s">
        <v>2176</v>
      </c>
      <c r="B4608">
        <f>VLOOKUP(A4608,Sheet2!$A$2:$C$250,3)</f>
        <v>4101</v>
      </c>
      <c r="C4608" t="str">
        <f>VLOOKUP(A4608,Sheet2!$A$2:$C$250,2)</f>
        <v>Copper River/Chugach</v>
      </c>
      <c r="D4608" t="s">
        <v>2978</v>
      </c>
      <c r="E4608" t="s">
        <v>1500</v>
      </c>
      <c r="F4608">
        <v>8080</v>
      </c>
      <c r="I4608">
        <v>5528.7766423357662</v>
      </c>
    </row>
    <row r="4609" spans="1:11">
      <c r="A4609" t="s">
        <v>603</v>
      </c>
      <c r="B4609">
        <f>VLOOKUP(A4609,Sheet2!$A$2:$C$250,3)</f>
        <v>4101</v>
      </c>
      <c r="C4609" t="str">
        <f>VLOOKUP(A4609,Sheet2!$A$2:$C$250,2)</f>
        <v>Copper River/Chugach</v>
      </c>
      <c r="D4609" t="s">
        <v>611</v>
      </c>
      <c r="E4609" t="s">
        <v>1500</v>
      </c>
      <c r="F4609">
        <v>8800</v>
      </c>
    </row>
    <row r="4610" spans="1:11">
      <c r="A4610" t="s">
        <v>2176</v>
      </c>
      <c r="B4610">
        <f>VLOOKUP(A4610,Sheet2!$A$2:$C$250,3)</f>
        <v>4101</v>
      </c>
      <c r="C4610" t="str">
        <f>VLOOKUP(A4610,Sheet2!$A$2:$C$250,2)</f>
        <v>Copper River/Chugach</v>
      </c>
      <c r="D4610" t="s">
        <v>2975</v>
      </c>
      <c r="E4610" t="s">
        <v>1500</v>
      </c>
      <c r="F4610">
        <v>8920</v>
      </c>
      <c r="I4610">
        <v>12401.207299270072</v>
      </c>
    </row>
    <row r="4611" spans="1:11">
      <c r="A4611" t="s">
        <v>2176</v>
      </c>
      <c r="B4611">
        <f>VLOOKUP(A4611,Sheet2!$A$2:$C$250,3)</f>
        <v>4101</v>
      </c>
      <c r="C4611" t="str">
        <f>VLOOKUP(A4611,Sheet2!$A$2:$C$250,2)</f>
        <v>Copper River/Chugach</v>
      </c>
      <c r="D4611" t="s">
        <v>2969</v>
      </c>
      <c r="E4611" t="s">
        <v>1500</v>
      </c>
      <c r="F4611">
        <v>10188</v>
      </c>
      <c r="I4611">
        <v>4817.2773722627735</v>
      </c>
      <c r="K4611">
        <v>262302.36069999996</v>
      </c>
    </row>
    <row r="4612" spans="1:11">
      <c r="A4612" t="s">
        <v>603</v>
      </c>
      <c r="B4612">
        <f>VLOOKUP(A4612,Sheet2!$A$2:$C$250,3)</f>
        <v>4101</v>
      </c>
      <c r="C4612" t="str">
        <f>VLOOKUP(A4612,Sheet2!$A$2:$C$250,2)</f>
        <v>Copper River/Chugach</v>
      </c>
      <c r="D4612" t="s">
        <v>609</v>
      </c>
      <c r="E4612" t="s">
        <v>1500</v>
      </c>
      <c r="F4612">
        <v>30295</v>
      </c>
    </row>
    <row r="4613" spans="1:11">
      <c r="A4613" t="s">
        <v>2176</v>
      </c>
      <c r="B4613">
        <f>VLOOKUP(A4613,Sheet2!$A$2:$C$250,3)</f>
        <v>4101</v>
      </c>
      <c r="C4613" t="str">
        <f>VLOOKUP(A4613,Sheet2!$A$2:$C$250,2)</f>
        <v>Copper River/Chugach</v>
      </c>
      <c r="D4613" t="s">
        <v>2972</v>
      </c>
      <c r="E4613" t="s">
        <v>1500</v>
      </c>
      <c r="I4613">
        <v>10078.199999999999</v>
      </c>
      <c r="K4613">
        <v>144768.302903</v>
      </c>
    </row>
    <row r="4614" spans="1:11">
      <c r="A4614" t="s">
        <v>2176</v>
      </c>
      <c r="B4614">
        <f>VLOOKUP(A4614,Sheet2!$A$2:$C$250,3)</f>
        <v>4101</v>
      </c>
      <c r="C4614" t="str">
        <f>VLOOKUP(A4614,Sheet2!$A$2:$C$250,2)</f>
        <v>Copper River/Chugach</v>
      </c>
      <c r="D4614" t="s">
        <v>2973</v>
      </c>
      <c r="E4614" t="s">
        <v>1500</v>
      </c>
      <c r="K4614">
        <v>15520.139679999998</v>
      </c>
    </row>
    <row r="4615" spans="1:11">
      <c r="A4615" t="s">
        <v>603</v>
      </c>
      <c r="B4615">
        <f>VLOOKUP(A4615,Sheet2!$A$2:$C$250,3)</f>
        <v>4101</v>
      </c>
      <c r="C4615" t="str">
        <f>VLOOKUP(A4615,Sheet2!$A$2:$C$250,2)</f>
        <v>Copper River/Chugach</v>
      </c>
      <c r="D4615" t="s">
        <v>615</v>
      </c>
      <c r="E4615" t="s">
        <v>1500</v>
      </c>
    </row>
    <row r="4616" spans="1:11">
      <c r="A4616" t="s">
        <v>603</v>
      </c>
      <c r="B4616">
        <f>VLOOKUP(A4616,Sheet2!$A$2:$C$250,3)</f>
        <v>4101</v>
      </c>
      <c r="C4616" t="str">
        <f>VLOOKUP(A4616,Sheet2!$A$2:$C$250,2)</f>
        <v>Copper River/Chugach</v>
      </c>
      <c r="D4616" t="s">
        <v>4250</v>
      </c>
      <c r="E4616" t="s">
        <v>1500</v>
      </c>
    </row>
    <row r="4617" spans="1:11">
      <c r="A4617" t="s">
        <v>603</v>
      </c>
      <c r="B4617">
        <f>VLOOKUP(A4617,Sheet2!$A$2:$C$250,3)</f>
        <v>4101</v>
      </c>
      <c r="C4617" t="str">
        <f>VLOOKUP(A4617,Sheet2!$A$2:$C$250,2)</f>
        <v>Copper River/Chugach</v>
      </c>
      <c r="D4617" t="s">
        <v>4251</v>
      </c>
      <c r="E4617" t="s">
        <v>1500</v>
      </c>
    </row>
    <row r="4618" spans="1:11">
      <c r="A4618" t="s">
        <v>603</v>
      </c>
      <c r="B4618">
        <f>VLOOKUP(A4618,Sheet2!$A$2:$C$250,3)</f>
        <v>4101</v>
      </c>
      <c r="C4618" t="str">
        <f>VLOOKUP(A4618,Sheet2!$A$2:$C$250,2)</f>
        <v>Copper River/Chugach</v>
      </c>
      <c r="D4618" t="s">
        <v>4252</v>
      </c>
      <c r="E4618" t="s">
        <v>1500</v>
      </c>
    </row>
    <row r="4619" spans="1:11">
      <c r="A4619" t="s">
        <v>603</v>
      </c>
      <c r="B4619">
        <f>VLOOKUP(A4619,Sheet2!$A$2:$C$250,3)</f>
        <v>4101</v>
      </c>
      <c r="C4619" t="str">
        <f>VLOOKUP(A4619,Sheet2!$A$2:$C$250,2)</f>
        <v>Copper River/Chugach</v>
      </c>
      <c r="D4619" t="s">
        <v>4253</v>
      </c>
      <c r="E4619" t="s">
        <v>1500</v>
      </c>
    </row>
    <row r="4620" spans="1:11">
      <c r="A4620" t="s">
        <v>603</v>
      </c>
      <c r="B4620">
        <f>VLOOKUP(A4620,Sheet2!$A$2:$C$250,3)</f>
        <v>4101</v>
      </c>
      <c r="C4620" t="str">
        <f>VLOOKUP(A4620,Sheet2!$A$2:$C$250,2)</f>
        <v>Copper River/Chugach</v>
      </c>
      <c r="D4620" t="s">
        <v>4254</v>
      </c>
      <c r="E4620" t="s">
        <v>1500</v>
      </c>
    </row>
    <row r="4621" spans="1:11">
      <c r="A4621" t="s">
        <v>603</v>
      </c>
      <c r="B4621">
        <f>VLOOKUP(A4621,Sheet2!$A$2:$C$250,3)</f>
        <v>4101</v>
      </c>
      <c r="C4621" t="str">
        <f>VLOOKUP(A4621,Sheet2!$A$2:$C$250,2)</f>
        <v>Copper River/Chugach</v>
      </c>
      <c r="D4621" t="s">
        <v>4255</v>
      </c>
      <c r="E4621" t="s">
        <v>1500</v>
      </c>
    </row>
    <row r="4622" spans="1:11">
      <c r="A4622" t="s">
        <v>603</v>
      </c>
      <c r="B4622">
        <f>VLOOKUP(A4622,Sheet2!$A$2:$C$250,3)</f>
        <v>4101</v>
      </c>
      <c r="C4622" t="str">
        <f>VLOOKUP(A4622,Sheet2!$A$2:$C$250,2)</f>
        <v>Copper River/Chugach</v>
      </c>
      <c r="D4622" t="s">
        <v>4256</v>
      </c>
      <c r="E4622" t="s">
        <v>1500</v>
      </c>
    </row>
    <row r="4623" spans="1:11">
      <c r="A4623" t="s">
        <v>603</v>
      </c>
      <c r="B4623">
        <f>VLOOKUP(A4623,Sheet2!$A$2:$C$250,3)</f>
        <v>4101</v>
      </c>
      <c r="C4623" t="str">
        <f>VLOOKUP(A4623,Sheet2!$A$2:$C$250,2)</f>
        <v>Copper River/Chugach</v>
      </c>
      <c r="D4623" t="s">
        <v>4257</v>
      </c>
      <c r="E4623" t="s">
        <v>1500</v>
      </c>
    </row>
    <row r="4624" spans="1:11">
      <c r="A4624" t="s">
        <v>603</v>
      </c>
      <c r="B4624">
        <f>VLOOKUP(A4624,Sheet2!$A$2:$C$250,3)</f>
        <v>4101</v>
      </c>
      <c r="C4624" t="str">
        <f>VLOOKUP(A4624,Sheet2!$A$2:$C$250,2)</f>
        <v>Copper River/Chugach</v>
      </c>
      <c r="D4624" t="s">
        <v>4258</v>
      </c>
      <c r="E4624" t="s">
        <v>1500</v>
      </c>
    </row>
    <row r="4625" spans="1:5">
      <c r="A4625" t="s">
        <v>603</v>
      </c>
      <c r="B4625">
        <f>VLOOKUP(A4625,Sheet2!$A$2:$C$250,3)</f>
        <v>4101</v>
      </c>
      <c r="C4625" t="str">
        <f>VLOOKUP(A4625,Sheet2!$A$2:$C$250,2)</f>
        <v>Copper River/Chugach</v>
      </c>
      <c r="D4625" t="s">
        <v>4259</v>
      </c>
      <c r="E4625" t="s">
        <v>1500</v>
      </c>
    </row>
    <row r="4626" spans="1:5">
      <c r="A4626" t="s">
        <v>603</v>
      </c>
      <c r="B4626">
        <f>VLOOKUP(A4626,Sheet2!$A$2:$C$250,3)</f>
        <v>4101</v>
      </c>
      <c r="C4626" t="str">
        <f>VLOOKUP(A4626,Sheet2!$A$2:$C$250,2)</f>
        <v>Copper River/Chugach</v>
      </c>
      <c r="D4626" t="s">
        <v>4260</v>
      </c>
      <c r="E4626" t="s">
        <v>1500</v>
      </c>
    </row>
    <row r="4627" spans="1:5">
      <c r="A4627" t="s">
        <v>603</v>
      </c>
      <c r="B4627">
        <f>VLOOKUP(A4627,Sheet2!$A$2:$C$250,3)</f>
        <v>4101</v>
      </c>
      <c r="C4627" t="str">
        <f>VLOOKUP(A4627,Sheet2!$A$2:$C$250,2)</f>
        <v>Copper River/Chugach</v>
      </c>
      <c r="D4627" t="s">
        <v>4261</v>
      </c>
      <c r="E4627" t="s">
        <v>1500</v>
      </c>
    </row>
    <row r="4628" spans="1:5">
      <c r="A4628" t="s">
        <v>603</v>
      </c>
      <c r="B4628">
        <f>VLOOKUP(A4628,Sheet2!$A$2:$C$250,3)</f>
        <v>4101</v>
      </c>
      <c r="C4628" t="str">
        <f>VLOOKUP(A4628,Sheet2!$A$2:$C$250,2)</f>
        <v>Copper River/Chugach</v>
      </c>
      <c r="D4628" t="s">
        <v>4262</v>
      </c>
      <c r="E4628" t="s">
        <v>1500</v>
      </c>
    </row>
    <row r="4629" spans="1:5">
      <c r="A4629" t="s">
        <v>603</v>
      </c>
      <c r="B4629">
        <f>VLOOKUP(A4629,Sheet2!$A$2:$C$250,3)</f>
        <v>4101</v>
      </c>
      <c r="C4629" t="str">
        <f>VLOOKUP(A4629,Sheet2!$A$2:$C$250,2)</f>
        <v>Copper River/Chugach</v>
      </c>
      <c r="D4629" t="s">
        <v>4263</v>
      </c>
      <c r="E4629" t="s">
        <v>1500</v>
      </c>
    </row>
    <row r="4630" spans="1:5">
      <c r="A4630" t="s">
        <v>603</v>
      </c>
      <c r="B4630">
        <f>VLOOKUP(A4630,Sheet2!$A$2:$C$250,3)</f>
        <v>4101</v>
      </c>
      <c r="C4630" t="str">
        <f>VLOOKUP(A4630,Sheet2!$A$2:$C$250,2)</f>
        <v>Copper River/Chugach</v>
      </c>
      <c r="D4630" t="s">
        <v>4264</v>
      </c>
      <c r="E4630" t="s">
        <v>1500</v>
      </c>
    </row>
    <row r="4631" spans="1:5">
      <c r="A4631" t="s">
        <v>603</v>
      </c>
      <c r="B4631">
        <f>VLOOKUP(A4631,Sheet2!$A$2:$C$250,3)</f>
        <v>4101</v>
      </c>
      <c r="C4631" t="str">
        <f>VLOOKUP(A4631,Sheet2!$A$2:$C$250,2)</f>
        <v>Copper River/Chugach</v>
      </c>
      <c r="D4631" t="s">
        <v>4265</v>
      </c>
      <c r="E4631" t="s">
        <v>1500</v>
      </c>
    </row>
    <row r="4632" spans="1:5">
      <c r="A4632" t="s">
        <v>603</v>
      </c>
      <c r="B4632">
        <f>VLOOKUP(A4632,Sheet2!$A$2:$C$250,3)</f>
        <v>4101</v>
      </c>
      <c r="C4632" t="str">
        <f>VLOOKUP(A4632,Sheet2!$A$2:$C$250,2)</f>
        <v>Copper River/Chugach</v>
      </c>
      <c r="D4632" t="s">
        <v>4266</v>
      </c>
      <c r="E4632" t="s">
        <v>1500</v>
      </c>
    </row>
    <row r="4633" spans="1:5">
      <c r="A4633" t="s">
        <v>603</v>
      </c>
      <c r="B4633">
        <f>VLOOKUP(A4633,Sheet2!$A$2:$C$250,3)</f>
        <v>4101</v>
      </c>
      <c r="C4633" t="str">
        <f>VLOOKUP(A4633,Sheet2!$A$2:$C$250,2)</f>
        <v>Copper River/Chugach</v>
      </c>
      <c r="D4633" t="s">
        <v>4267</v>
      </c>
      <c r="E4633" t="s">
        <v>1500</v>
      </c>
    </row>
    <row r="4634" spans="1:5">
      <c r="A4634" t="s">
        <v>603</v>
      </c>
      <c r="B4634">
        <f>VLOOKUP(A4634,Sheet2!$A$2:$C$250,3)</f>
        <v>4101</v>
      </c>
      <c r="C4634" t="str">
        <f>VLOOKUP(A4634,Sheet2!$A$2:$C$250,2)</f>
        <v>Copper River/Chugach</v>
      </c>
      <c r="D4634" t="s">
        <v>4268</v>
      </c>
      <c r="E4634" t="s">
        <v>1500</v>
      </c>
    </row>
    <row r="4635" spans="1:5">
      <c r="A4635" t="s">
        <v>603</v>
      </c>
      <c r="B4635">
        <f>VLOOKUP(A4635,Sheet2!$A$2:$C$250,3)</f>
        <v>4101</v>
      </c>
      <c r="C4635" t="str">
        <f>VLOOKUP(A4635,Sheet2!$A$2:$C$250,2)</f>
        <v>Copper River/Chugach</v>
      </c>
      <c r="D4635" t="s">
        <v>4269</v>
      </c>
      <c r="E4635" t="s">
        <v>1500</v>
      </c>
    </row>
    <row r="4636" spans="1:5">
      <c r="A4636" t="s">
        <v>603</v>
      </c>
      <c r="B4636">
        <f>VLOOKUP(A4636,Sheet2!$A$2:$C$250,3)</f>
        <v>4101</v>
      </c>
      <c r="C4636" t="str">
        <f>VLOOKUP(A4636,Sheet2!$A$2:$C$250,2)</f>
        <v>Copper River/Chugach</v>
      </c>
      <c r="D4636" t="s">
        <v>4270</v>
      </c>
      <c r="E4636" t="s">
        <v>1500</v>
      </c>
    </row>
    <row r="4637" spans="1:5">
      <c r="A4637" t="s">
        <v>603</v>
      </c>
      <c r="B4637">
        <f>VLOOKUP(A4637,Sheet2!$A$2:$C$250,3)</f>
        <v>4101</v>
      </c>
      <c r="C4637" t="str">
        <f>VLOOKUP(A4637,Sheet2!$A$2:$C$250,2)</f>
        <v>Copper River/Chugach</v>
      </c>
      <c r="D4637" t="s">
        <v>4271</v>
      </c>
      <c r="E4637" t="s">
        <v>1500</v>
      </c>
    </row>
    <row r="4638" spans="1:5">
      <c r="A4638" t="s">
        <v>603</v>
      </c>
      <c r="B4638">
        <f>VLOOKUP(A4638,Sheet2!$A$2:$C$250,3)</f>
        <v>4101</v>
      </c>
      <c r="C4638" t="str">
        <f>VLOOKUP(A4638,Sheet2!$A$2:$C$250,2)</f>
        <v>Copper River/Chugach</v>
      </c>
      <c r="D4638" t="s">
        <v>4272</v>
      </c>
      <c r="E4638" t="s">
        <v>1500</v>
      </c>
    </row>
    <row r="4639" spans="1:5">
      <c r="A4639" t="s">
        <v>603</v>
      </c>
      <c r="B4639">
        <f>VLOOKUP(A4639,Sheet2!$A$2:$C$250,3)</f>
        <v>4101</v>
      </c>
      <c r="C4639" t="str">
        <f>VLOOKUP(A4639,Sheet2!$A$2:$C$250,2)</f>
        <v>Copper River/Chugach</v>
      </c>
      <c r="D4639" t="s">
        <v>4273</v>
      </c>
      <c r="E4639" t="s">
        <v>1500</v>
      </c>
    </row>
    <row r="4640" spans="1:5">
      <c r="A4640" t="s">
        <v>603</v>
      </c>
      <c r="B4640">
        <f>VLOOKUP(A4640,Sheet2!$A$2:$C$250,3)</f>
        <v>4101</v>
      </c>
      <c r="C4640" t="str">
        <f>VLOOKUP(A4640,Sheet2!$A$2:$C$250,2)</f>
        <v>Copper River/Chugach</v>
      </c>
      <c r="D4640" t="s">
        <v>4274</v>
      </c>
      <c r="E4640" t="s">
        <v>1500</v>
      </c>
    </row>
    <row r="4641" spans="1:5">
      <c r="A4641" t="s">
        <v>603</v>
      </c>
      <c r="B4641">
        <f>VLOOKUP(A4641,Sheet2!$A$2:$C$250,3)</f>
        <v>4101</v>
      </c>
      <c r="C4641" t="str">
        <f>VLOOKUP(A4641,Sheet2!$A$2:$C$250,2)</f>
        <v>Copper River/Chugach</v>
      </c>
      <c r="D4641" t="s">
        <v>4275</v>
      </c>
      <c r="E4641" t="s">
        <v>1500</v>
      </c>
    </row>
    <row r="4642" spans="1:5">
      <c r="A4642" t="s">
        <v>603</v>
      </c>
      <c r="B4642">
        <f>VLOOKUP(A4642,Sheet2!$A$2:$C$250,3)</f>
        <v>4101</v>
      </c>
      <c r="C4642" t="str">
        <f>VLOOKUP(A4642,Sheet2!$A$2:$C$250,2)</f>
        <v>Copper River/Chugach</v>
      </c>
      <c r="D4642" t="s">
        <v>4276</v>
      </c>
      <c r="E4642" t="s">
        <v>1500</v>
      </c>
    </row>
    <row r="4643" spans="1:5">
      <c r="A4643" t="s">
        <v>603</v>
      </c>
      <c r="B4643">
        <f>VLOOKUP(A4643,Sheet2!$A$2:$C$250,3)</f>
        <v>4101</v>
      </c>
      <c r="C4643" t="str">
        <f>VLOOKUP(A4643,Sheet2!$A$2:$C$250,2)</f>
        <v>Copper River/Chugach</v>
      </c>
      <c r="D4643" t="s">
        <v>4277</v>
      </c>
      <c r="E4643" t="s">
        <v>1500</v>
      </c>
    </row>
    <row r="4644" spans="1:5">
      <c r="A4644" t="s">
        <v>603</v>
      </c>
      <c r="B4644">
        <f>VLOOKUP(A4644,Sheet2!$A$2:$C$250,3)</f>
        <v>4101</v>
      </c>
      <c r="C4644" t="str">
        <f>VLOOKUP(A4644,Sheet2!$A$2:$C$250,2)</f>
        <v>Copper River/Chugach</v>
      </c>
      <c r="D4644" t="s">
        <v>4278</v>
      </c>
      <c r="E4644" t="s">
        <v>1500</v>
      </c>
    </row>
    <row r="4645" spans="1:5">
      <c r="A4645" t="s">
        <v>603</v>
      </c>
      <c r="B4645">
        <f>VLOOKUP(A4645,Sheet2!$A$2:$C$250,3)</f>
        <v>4101</v>
      </c>
      <c r="C4645" t="str">
        <f>VLOOKUP(A4645,Sheet2!$A$2:$C$250,2)</f>
        <v>Copper River/Chugach</v>
      </c>
      <c r="D4645" t="s">
        <v>4279</v>
      </c>
      <c r="E4645" t="s">
        <v>1500</v>
      </c>
    </row>
    <row r="4646" spans="1:5">
      <c r="A4646" t="s">
        <v>603</v>
      </c>
      <c r="B4646">
        <f>VLOOKUP(A4646,Sheet2!$A$2:$C$250,3)</f>
        <v>4101</v>
      </c>
      <c r="C4646" t="str">
        <f>VLOOKUP(A4646,Sheet2!$A$2:$C$250,2)</f>
        <v>Copper River/Chugach</v>
      </c>
      <c r="D4646" t="s">
        <v>4280</v>
      </c>
      <c r="E4646" t="s">
        <v>1500</v>
      </c>
    </row>
    <row r="4647" spans="1:5">
      <c r="A4647" t="s">
        <v>603</v>
      </c>
      <c r="B4647">
        <f>VLOOKUP(A4647,Sheet2!$A$2:$C$250,3)</f>
        <v>4101</v>
      </c>
      <c r="C4647" t="str">
        <f>VLOOKUP(A4647,Sheet2!$A$2:$C$250,2)</f>
        <v>Copper River/Chugach</v>
      </c>
      <c r="D4647" t="s">
        <v>4281</v>
      </c>
      <c r="E4647" t="s">
        <v>1500</v>
      </c>
    </row>
    <row r="4648" spans="1:5">
      <c r="A4648" t="s">
        <v>603</v>
      </c>
      <c r="B4648">
        <f>VLOOKUP(A4648,Sheet2!$A$2:$C$250,3)</f>
        <v>4101</v>
      </c>
      <c r="C4648" t="str">
        <f>VLOOKUP(A4648,Sheet2!$A$2:$C$250,2)</f>
        <v>Copper River/Chugach</v>
      </c>
      <c r="D4648" t="s">
        <v>4282</v>
      </c>
      <c r="E4648" t="s">
        <v>1500</v>
      </c>
    </row>
    <row r="4649" spans="1:5">
      <c r="A4649" t="s">
        <v>603</v>
      </c>
      <c r="B4649">
        <f>VLOOKUP(A4649,Sheet2!$A$2:$C$250,3)</f>
        <v>4101</v>
      </c>
      <c r="C4649" t="str">
        <f>VLOOKUP(A4649,Sheet2!$A$2:$C$250,2)</f>
        <v>Copper River/Chugach</v>
      </c>
      <c r="D4649" t="s">
        <v>4283</v>
      </c>
      <c r="E4649" t="s">
        <v>1500</v>
      </c>
    </row>
    <row r="4650" spans="1:5">
      <c r="A4650" t="s">
        <v>603</v>
      </c>
      <c r="B4650">
        <f>VLOOKUP(A4650,Sheet2!$A$2:$C$250,3)</f>
        <v>4101</v>
      </c>
      <c r="C4650" t="str">
        <f>VLOOKUP(A4650,Sheet2!$A$2:$C$250,2)</f>
        <v>Copper River/Chugach</v>
      </c>
      <c r="D4650" t="s">
        <v>4284</v>
      </c>
      <c r="E4650" t="s">
        <v>1500</v>
      </c>
    </row>
    <row r="4651" spans="1:5">
      <c r="A4651" t="s">
        <v>603</v>
      </c>
      <c r="B4651">
        <f>VLOOKUP(A4651,Sheet2!$A$2:$C$250,3)</f>
        <v>4101</v>
      </c>
      <c r="C4651" t="str">
        <f>VLOOKUP(A4651,Sheet2!$A$2:$C$250,2)</f>
        <v>Copper River/Chugach</v>
      </c>
      <c r="D4651" t="s">
        <v>4285</v>
      </c>
      <c r="E4651" t="s">
        <v>1500</v>
      </c>
    </row>
    <row r="4652" spans="1:5">
      <c r="A4652" t="s">
        <v>603</v>
      </c>
      <c r="B4652">
        <f>VLOOKUP(A4652,Sheet2!$A$2:$C$250,3)</f>
        <v>4101</v>
      </c>
      <c r="C4652" t="str">
        <f>VLOOKUP(A4652,Sheet2!$A$2:$C$250,2)</f>
        <v>Copper River/Chugach</v>
      </c>
      <c r="D4652" t="s">
        <v>4286</v>
      </c>
      <c r="E4652" t="s">
        <v>1500</v>
      </c>
    </row>
    <row r="4653" spans="1:5">
      <c r="A4653" t="s">
        <v>603</v>
      </c>
      <c r="B4653">
        <f>VLOOKUP(A4653,Sheet2!$A$2:$C$250,3)</f>
        <v>4101</v>
      </c>
      <c r="C4653" t="str">
        <f>VLOOKUP(A4653,Sheet2!$A$2:$C$250,2)</f>
        <v>Copper River/Chugach</v>
      </c>
      <c r="D4653" t="s">
        <v>4287</v>
      </c>
      <c r="E4653" t="s">
        <v>1500</v>
      </c>
    </row>
    <row r="4654" spans="1:5">
      <c r="A4654" t="s">
        <v>603</v>
      </c>
      <c r="B4654">
        <f>VLOOKUP(A4654,Sheet2!$A$2:$C$250,3)</f>
        <v>4101</v>
      </c>
      <c r="C4654" t="str">
        <f>VLOOKUP(A4654,Sheet2!$A$2:$C$250,2)</f>
        <v>Copper River/Chugach</v>
      </c>
      <c r="D4654" t="s">
        <v>4288</v>
      </c>
      <c r="E4654" t="s">
        <v>1500</v>
      </c>
    </row>
    <row r="4655" spans="1:5">
      <c r="A4655" t="s">
        <v>603</v>
      </c>
      <c r="B4655">
        <f>VLOOKUP(A4655,Sheet2!$A$2:$C$250,3)</f>
        <v>4101</v>
      </c>
      <c r="C4655" t="str">
        <f>VLOOKUP(A4655,Sheet2!$A$2:$C$250,2)</f>
        <v>Copper River/Chugach</v>
      </c>
      <c r="D4655" t="s">
        <v>4289</v>
      </c>
      <c r="E4655" t="s">
        <v>1500</v>
      </c>
    </row>
    <row r="4656" spans="1:5">
      <c r="A4656" t="s">
        <v>603</v>
      </c>
      <c r="B4656">
        <f>VLOOKUP(A4656,Sheet2!$A$2:$C$250,3)</f>
        <v>4101</v>
      </c>
      <c r="C4656" t="str">
        <f>VLOOKUP(A4656,Sheet2!$A$2:$C$250,2)</f>
        <v>Copper River/Chugach</v>
      </c>
      <c r="D4656" t="s">
        <v>4290</v>
      </c>
      <c r="E4656" t="s">
        <v>1500</v>
      </c>
    </row>
    <row r="4657" spans="1:5">
      <c r="A4657" t="s">
        <v>603</v>
      </c>
      <c r="B4657">
        <f>VLOOKUP(A4657,Sheet2!$A$2:$C$250,3)</f>
        <v>4101</v>
      </c>
      <c r="C4657" t="str">
        <f>VLOOKUP(A4657,Sheet2!$A$2:$C$250,2)</f>
        <v>Copper River/Chugach</v>
      </c>
      <c r="D4657" t="s">
        <v>4291</v>
      </c>
      <c r="E4657" t="s">
        <v>1500</v>
      </c>
    </row>
    <row r="4658" spans="1:5">
      <c r="A4658" t="s">
        <v>603</v>
      </c>
      <c r="B4658">
        <f>VLOOKUP(A4658,Sheet2!$A$2:$C$250,3)</f>
        <v>4101</v>
      </c>
      <c r="C4658" t="str">
        <f>VLOOKUP(A4658,Sheet2!$A$2:$C$250,2)</f>
        <v>Copper River/Chugach</v>
      </c>
      <c r="D4658" t="s">
        <v>4292</v>
      </c>
      <c r="E4658" t="s">
        <v>1500</v>
      </c>
    </row>
    <row r="4659" spans="1:5">
      <c r="A4659" t="s">
        <v>603</v>
      </c>
      <c r="B4659">
        <f>VLOOKUP(A4659,Sheet2!$A$2:$C$250,3)</f>
        <v>4101</v>
      </c>
      <c r="C4659" t="str">
        <f>VLOOKUP(A4659,Sheet2!$A$2:$C$250,2)</f>
        <v>Copper River/Chugach</v>
      </c>
      <c r="D4659" t="s">
        <v>4293</v>
      </c>
      <c r="E4659" t="s">
        <v>1500</v>
      </c>
    </row>
    <row r="4660" spans="1:5">
      <c r="A4660" t="s">
        <v>603</v>
      </c>
      <c r="B4660">
        <f>VLOOKUP(A4660,Sheet2!$A$2:$C$250,3)</f>
        <v>4101</v>
      </c>
      <c r="C4660" t="str">
        <f>VLOOKUP(A4660,Sheet2!$A$2:$C$250,2)</f>
        <v>Copper River/Chugach</v>
      </c>
      <c r="D4660" t="s">
        <v>4294</v>
      </c>
      <c r="E4660" t="s">
        <v>1500</v>
      </c>
    </row>
    <row r="4661" spans="1:5">
      <c r="A4661" t="s">
        <v>603</v>
      </c>
      <c r="B4661">
        <f>VLOOKUP(A4661,Sheet2!$A$2:$C$250,3)</f>
        <v>4101</v>
      </c>
      <c r="C4661" t="str">
        <f>VLOOKUP(A4661,Sheet2!$A$2:$C$250,2)</f>
        <v>Copper River/Chugach</v>
      </c>
      <c r="D4661" t="s">
        <v>4295</v>
      </c>
      <c r="E4661" t="s">
        <v>1500</v>
      </c>
    </row>
    <row r="4662" spans="1:5">
      <c r="A4662" t="s">
        <v>603</v>
      </c>
      <c r="B4662">
        <f>VLOOKUP(A4662,Sheet2!$A$2:$C$250,3)</f>
        <v>4101</v>
      </c>
      <c r="C4662" t="str">
        <f>VLOOKUP(A4662,Sheet2!$A$2:$C$250,2)</f>
        <v>Copper River/Chugach</v>
      </c>
      <c r="D4662" t="s">
        <v>4296</v>
      </c>
      <c r="E4662" t="s">
        <v>1500</v>
      </c>
    </row>
    <row r="4663" spans="1:5">
      <c r="A4663" t="s">
        <v>603</v>
      </c>
      <c r="B4663">
        <f>VLOOKUP(A4663,Sheet2!$A$2:$C$250,3)</f>
        <v>4101</v>
      </c>
      <c r="C4663" t="str">
        <f>VLOOKUP(A4663,Sheet2!$A$2:$C$250,2)</f>
        <v>Copper River/Chugach</v>
      </c>
      <c r="D4663" t="s">
        <v>4297</v>
      </c>
      <c r="E4663" t="s">
        <v>1500</v>
      </c>
    </row>
    <row r="4664" spans="1:5">
      <c r="A4664" t="s">
        <v>603</v>
      </c>
      <c r="B4664">
        <f>VLOOKUP(A4664,Sheet2!$A$2:$C$250,3)</f>
        <v>4101</v>
      </c>
      <c r="C4664" t="str">
        <f>VLOOKUP(A4664,Sheet2!$A$2:$C$250,2)</f>
        <v>Copper River/Chugach</v>
      </c>
      <c r="D4664" t="s">
        <v>4298</v>
      </c>
      <c r="E4664" t="s">
        <v>1500</v>
      </c>
    </row>
    <row r="4665" spans="1:5">
      <c r="A4665" t="s">
        <v>603</v>
      </c>
      <c r="B4665">
        <f>VLOOKUP(A4665,Sheet2!$A$2:$C$250,3)</f>
        <v>4101</v>
      </c>
      <c r="C4665" t="str">
        <f>VLOOKUP(A4665,Sheet2!$A$2:$C$250,2)</f>
        <v>Copper River/Chugach</v>
      </c>
      <c r="D4665" t="s">
        <v>4299</v>
      </c>
      <c r="E4665" t="s">
        <v>1500</v>
      </c>
    </row>
    <row r="4666" spans="1:5">
      <c r="A4666" t="s">
        <v>603</v>
      </c>
      <c r="B4666">
        <f>VLOOKUP(A4666,Sheet2!$A$2:$C$250,3)</f>
        <v>4101</v>
      </c>
      <c r="C4666" t="str">
        <f>VLOOKUP(A4666,Sheet2!$A$2:$C$250,2)</f>
        <v>Copper River/Chugach</v>
      </c>
      <c r="D4666" t="s">
        <v>4300</v>
      </c>
      <c r="E4666" t="s">
        <v>1500</v>
      </c>
    </row>
    <row r="4667" spans="1:5">
      <c r="A4667" t="s">
        <v>603</v>
      </c>
      <c r="B4667">
        <f>VLOOKUP(A4667,Sheet2!$A$2:$C$250,3)</f>
        <v>4101</v>
      </c>
      <c r="C4667" t="str">
        <f>VLOOKUP(A4667,Sheet2!$A$2:$C$250,2)</f>
        <v>Copper River/Chugach</v>
      </c>
      <c r="D4667" t="s">
        <v>4301</v>
      </c>
      <c r="E4667" t="s">
        <v>1500</v>
      </c>
    </row>
    <row r="4668" spans="1:5">
      <c r="A4668" t="s">
        <v>603</v>
      </c>
      <c r="B4668">
        <f>VLOOKUP(A4668,Sheet2!$A$2:$C$250,3)</f>
        <v>4101</v>
      </c>
      <c r="C4668" t="str">
        <f>VLOOKUP(A4668,Sheet2!$A$2:$C$250,2)</f>
        <v>Copper River/Chugach</v>
      </c>
      <c r="D4668" t="s">
        <v>4302</v>
      </c>
      <c r="E4668" t="s">
        <v>1500</v>
      </c>
    </row>
    <row r="4669" spans="1:5">
      <c r="A4669" t="s">
        <v>603</v>
      </c>
      <c r="B4669">
        <f>VLOOKUP(A4669,Sheet2!$A$2:$C$250,3)</f>
        <v>4101</v>
      </c>
      <c r="C4669" t="str">
        <f>VLOOKUP(A4669,Sheet2!$A$2:$C$250,2)</f>
        <v>Copper River/Chugach</v>
      </c>
      <c r="D4669" t="s">
        <v>4303</v>
      </c>
      <c r="E4669" t="s">
        <v>1500</v>
      </c>
    </row>
    <row r="4670" spans="1:5">
      <c r="A4670" t="s">
        <v>603</v>
      </c>
      <c r="B4670">
        <f>VLOOKUP(A4670,Sheet2!$A$2:$C$250,3)</f>
        <v>4101</v>
      </c>
      <c r="C4670" t="str">
        <f>VLOOKUP(A4670,Sheet2!$A$2:$C$250,2)</f>
        <v>Copper River/Chugach</v>
      </c>
      <c r="D4670" t="s">
        <v>4304</v>
      </c>
      <c r="E4670" t="s">
        <v>1500</v>
      </c>
    </row>
    <row r="4671" spans="1:5">
      <c r="A4671" t="s">
        <v>603</v>
      </c>
      <c r="B4671">
        <f>VLOOKUP(A4671,Sheet2!$A$2:$C$250,3)</f>
        <v>4101</v>
      </c>
      <c r="C4671" t="str">
        <f>VLOOKUP(A4671,Sheet2!$A$2:$C$250,2)</f>
        <v>Copper River/Chugach</v>
      </c>
      <c r="D4671" t="s">
        <v>4305</v>
      </c>
      <c r="E4671" t="s">
        <v>1500</v>
      </c>
    </row>
    <row r="4672" spans="1:5">
      <c r="A4672" t="s">
        <v>603</v>
      </c>
      <c r="B4672">
        <f>VLOOKUP(A4672,Sheet2!$A$2:$C$250,3)</f>
        <v>4101</v>
      </c>
      <c r="C4672" t="str">
        <f>VLOOKUP(A4672,Sheet2!$A$2:$C$250,2)</f>
        <v>Copper River/Chugach</v>
      </c>
      <c r="D4672" t="s">
        <v>4306</v>
      </c>
      <c r="E4672" t="s">
        <v>1500</v>
      </c>
    </row>
    <row r="4673" spans="1:5">
      <c r="A4673" t="s">
        <v>603</v>
      </c>
      <c r="B4673">
        <f>VLOOKUP(A4673,Sheet2!$A$2:$C$250,3)</f>
        <v>4101</v>
      </c>
      <c r="C4673" t="str">
        <f>VLOOKUP(A4673,Sheet2!$A$2:$C$250,2)</f>
        <v>Copper River/Chugach</v>
      </c>
      <c r="D4673" t="s">
        <v>4307</v>
      </c>
      <c r="E4673" t="s">
        <v>1500</v>
      </c>
    </row>
    <row r="4674" spans="1:5">
      <c r="A4674" t="s">
        <v>603</v>
      </c>
      <c r="B4674">
        <f>VLOOKUP(A4674,Sheet2!$A$2:$C$250,3)</f>
        <v>4101</v>
      </c>
      <c r="C4674" t="str">
        <f>VLOOKUP(A4674,Sheet2!$A$2:$C$250,2)</f>
        <v>Copper River/Chugach</v>
      </c>
      <c r="D4674" t="s">
        <v>4308</v>
      </c>
      <c r="E4674" t="s">
        <v>1500</v>
      </c>
    </row>
    <row r="4675" spans="1:5">
      <c r="A4675" t="s">
        <v>603</v>
      </c>
      <c r="B4675">
        <f>VLOOKUP(A4675,Sheet2!$A$2:$C$250,3)</f>
        <v>4101</v>
      </c>
      <c r="C4675" t="str">
        <f>VLOOKUP(A4675,Sheet2!$A$2:$C$250,2)</f>
        <v>Copper River/Chugach</v>
      </c>
      <c r="D4675" t="s">
        <v>4309</v>
      </c>
      <c r="E4675" t="s">
        <v>1500</v>
      </c>
    </row>
    <row r="4676" spans="1:5">
      <c r="A4676" t="s">
        <v>603</v>
      </c>
      <c r="B4676">
        <f>VLOOKUP(A4676,Sheet2!$A$2:$C$250,3)</f>
        <v>4101</v>
      </c>
      <c r="C4676" t="str">
        <f>VLOOKUP(A4676,Sheet2!$A$2:$C$250,2)</f>
        <v>Copper River/Chugach</v>
      </c>
      <c r="D4676" t="s">
        <v>4310</v>
      </c>
      <c r="E4676" t="s">
        <v>1500</v>
      </c>
    </row>
    <row r="4677" spans="1:5">
      <c r="A4677" t="s">
        <v>603</v>
      </c>
      <c r="B4677">
        <f>VLOOKUP(A4677,Sheet2!$A$2:$C$250,3)</f>
        <v>4101</v>
      </c>
      <c r="C4677" t="str">
        <f>VLOOKUP(A4677,Sheet2!$A$2:$C$250,2)</f>
        <v>Copper River/Chugach</v>
      </c>
      <c r="D4677" t="s">
        <v>4311</v>
      </c>
      <c r="E4677" t="s">
        <v>1500</v>
      </c>
    </row>
    <row r="4678" spans="1:5">
      <c r="A4678" t="s">
        <v>603</v>
      </c>
      <c r="B4678">
        <f>VLOOKUP(A4678,Sheet2!$A$2:$C$250,3)</f>
        <v>4101</v>
      </c>
      <c r="C4678" t="str">
        <f>VLOOKUP(A4678,Sheet2!$A$2:$C$250,2)</f>
        <v>Copper River/Chugach</v>
      </c>
      <c r="D4678" t="s">
        <v>4312</v>
      </c>
      <c r="E4678" t="s">
        <v>1500</v>
      </c>
    </row>
    <row r="4679" spans="1:5">
      <c r="A4679" t="s">
        <v>603</v>
      </c>
      <c r="B4679">
        <f>VLOOKUP(A4679,Sheet2!$A$2:$C$250,3)</f>
        <v>4101</v>
      </c>
      <c r="C4679" t="str">
        <f>VLOOKUP(A4679,Sheet2!$A$2:$C$250,2)</f>
        <v>Copper River/Chugach</v>
      </c>
      <c r="D4679" t="s">
        <v>4313</v>
      </c>
      <c r="E4679" t="s">
        <v>1500</v>
      </c>
    </row>
    <row r="4680" spans="1:5">
      <c r="A4680" t="s">
        <v>603</v>
      </c>
      <c r="B4680">
        <f>VLOOKUP(A4680,Sheet2!$A$2:$C$250,3)</f>
        <v>4101</v>
      </c>
      <c r="C4680" t="str">
        <f>VLOOKUP(A4680,Sheet2!$A$2:$C$250,2)</f>
        <v>Copper River/Chugach</v>
      </c>
      <c r="D4680" t="s">
        <v>4314</v>
      </c>
      <c r="E4680" t="s">
        <v>1500</v>
      </c>
    </row>
    <row r="4681" spans="1:5">
      <c r="A4681" t="s">
        <v>603</v>
      </c>
      <c r="B4681">
        <f>VLOOKUP(A4681,Sheet2!$A$2:$C$250,3)</f>
        <v>4101</v>
      </c>
      <c r="C4681" t="str">
        <f>VLOOKUP(A4681,Sheet2!$A$2:$C$250,2)</f>
        <v>Copper River/Chugach</v>
      </c>
      <c r="D4681" t="s">
        <v>4315</v>
      </c>
      <c r="E4681" t="s">
        <v>1500</v>
      </c>
    </row>
    <row r="4682" spans="1:5">
      <c r="A4682" t="s">
        <v>603</v>
      </c>
      <c r="B4682">
        <f>VLOOKUP(A4682,Sheet2!$A$2:$C$250,3)</f>
        <v>4101</v>
      </c>
      <c r="C4682" t="str">
        <f>VLOOKUP(A4682,Sheet2!$A$2:$C$250,2)</f>
        <v>Copper River/Chugach</v>
      </c>
      <c r="D4682" t="s">
        <v>4316</v>
      </c>
      <c r="E4682" t="s">
        <v>1500</v>
      </c>
    </row>
    <row r="4683" spans="1:5">
      <c r="A4683" t="s">
        <v>603</v>
      </c>
      <c r="B4683">
        <f>VLOOKUP(A4683,Sheet2!$A$2:$C$250,3)</f>
        <v>4101</v>
      </c>
      <c r="C4683" t="str">
        <f>VLOOKUP(A4683,Sheet2!$A$2:$C$250,2)</f>
        <v>Copper River/Chugach</v>
      </c>
      <c r="D4683" t="s">
        <v>4317</v>
      </c>
      <c r="E4683" t="s">
        <v>1500</v>
      </c>
    </row>
    <row r="4684" spans="1:5">
      <c r="A4684" t="s">
        <v>603</v>
      </c>
      <c r="B4684">
        <f>VLOOKUP(A4684,Sheet2!$A$2:$C$250,3)</f>
        <v>4101</v>
      </c>
      <c r="C4684" t="str">
        <f>VLOOKUP(A4684,Sheet2!$A$2:$C$250,2)</f>
        <v>Copper River/Chugach</v>
      </c>
      <c r="D4684" t="s">
        <v>4318</v>
      </c>
      <c r="E4684" t="s">
        <v>1500</v>
      </c>
    </row>
    <row r="4685" spans="1:5">
      <c r="A4685" t="s">
        <v>603</v>
      </c>
      <c r="B4685">
        <f>VLOOKUP(A4685,Sheet2!$A$2:$C$250,3)</f>
        <v>4101</v>
      </c>
      <c r="C4685" t="str">
        <f>VLOOKUP(A4685,Sheet2!$A$2:$C$250,2)</f>
        <v>Copper River/Chugach</v>
      </c>
      <c r="D4685" t="s">
        <v>4319</v>
      </c>
      <c r="E4685" t="s">
        <v>1500</v>
      </c>
    </row>
    <row r="4686" spans="1:5">
      <c r="A4686" t="s">
        <v>603</v>
      </c>
      <c r="B4686">
        <f>VLOOKUP(A4686,Sheet2!$A$2:$C$250,3)</f>
        <v>4101</v>
      </c>
      <c r="C4686" t="str">
        <f>VLOOKUP(A4686,Sheet2!$A$2:$C$250,2)</f>
        <v>Copper River/Chugach</v>
      </c>
      <c r="D4686" t="s">
        <v>4320</v>
      </c>
      <c r="E4686" t="s">
        <v>1500</v>
      </c>
    </row>
    <row r="4687" spans="1:5">
      <c r="A4687" t="s">
        <v>603</v>
      </c>
      <c r="B4687">
        <f>VLOOKUP(A4687,Sheet2!$A$2:$C$250,3)</f>
        <v>4101</v>
      </c>
      <c r="C4687" t="str">
        <f>VLOOKUP(A4687,Sheet2!$A$2:$C$250,2)</f>
        <v>Copper River/Chugach</v>
      </c>
      <c r="D4687" t="s">
        <v>4321</v>
      </c>
      <c r="E4687" t="s">
        <v>1500</v>
      </c>
    </row>
    <row r="4688" spans="1:5">
      <c r="A4688" t="s">
        <v>603</v>
      </c>
      <c r="B4688">
        <f>VLOOKUP(A4688,Sheet2!$A$2:$C$250,3)</f>
        <v>4101</v>
      </c>
      <c r="C4688" t="str">
        <f>VLOOKUP(A4688,Sheet2!$A$2:$C$250,2)</f>
        <v>Copper River/Chugach</v>
      </c>
      <c r="D4688" t="s">
        <v>4322</v>
      </c>
      <c r="E4688" t="s">
        <v>1500</v>
      </c>
    </row>
    <row r="4689" spans="1:5">
      <c r="A4689" t="s">
        <v>603</v>
      </c>
      <c r="B4689">
        <f>VLOOKUP(A4689,Sheet2!$A$2:$C$250,3)</f>
        <v>4101</v>
      </c>
      <c r="C4689" t="str">
        <f>VLOOKUP(A4689,Sheet2!$A$2:$C$250,2)</f>
        <v>Copper River/Chugach</v>
      </c>
      <c r="D4689" t="s">
        <v>4323</v>
      </c>
      <c r="E4689" t="s">
        <v>1500</v>
      </c>
    </row>
    <row r="4690" spans="1:5">
      <c r="A4690" t="s">
        <v>603</v>
      </c>
      <c r="B4690">
        <f>VLOOKUP(A4690,Sheet2!$A$2:$C$250,3)</f>
        <v>4101</v>
      </c>
      <c r="C4690" t="str">
        <f>VLOOKUP(A4690,Sheet2!$A$2:$C$250,2)</f>
        <v>Copper River/Chugach</v>
      </c>
      <c r="D4690" t="s">
        <v>4324</v>
      </c>
      <c r="E4690" t="s">
        <v>1500</v>
      </c>
    </row>
    <row r="4691" spans="1:5">
      <c r="A4691" t="s">
        <v>603</v>
      </c>
      <c r="B4691">
        <f>VLOOKUP(A4691,Sheet2!$A$2:$C$250,3)</f>
        <v>4101</v>
      </c>
      <c r="C4691" t="str">
        <f>VLOOKUP(A4691,Sheet2!$A$2:$C$250,2)</f>
        <v>Copper River/Chugach</v>
      </c>
      <c r="D4691" t="s">
        <v>4325</v>
      </c>
      <c r="E4691" t="s">
        <v>1500</v>
      </c>
    </row>
    <row r="4692" spans="1:5">
      <c r="A4692" t="s">
        <v>603</v>
      </c>
      <c r="B4692">
        <f>VLOOKUP(A4692,Sheet2!$A$2:$C$250,3)</f>
        <v>4101</v>
      </c>
      <c r="C4692" t="str">
        <f>VLOOKUP(A4692,Sheet2!$A$2:$C$250,2)</f>
        <v>Copper River/Chugach</v>
      </c>
      <c r="D4692" t="s">
        <v>4326</v>
      </c>
      <c r="E4692" t="s">
        <v>1500</v>
      </c>
    </row>
    <row r="4693" spans="1:5">
      <c r="A4693" t="s">
        <v>603</v>
      </c>
      <c r="B4693">
        <f>VLOOKUP(A4693,Sheet2!$A$2:$C$250,3)</f>
        <v>4101</v>
      </c>
      <c r="C4693" t="str">
        <f>VLOOKUP(A4693,Sheet2!$A$2:$C$250,2)</f>
        <v>Copper River/Chugach</v>
      </c>
      <c r="D4693" t="s">
        <v>4327</v>
      </c>
      <c r="E4693" t="s">
        <v>1500</v>
      </c>
    </row>
    <row r="4694" spans="1:5">
      <c r="A4694" t="s">
        <v>603</v>
      </c>
      <c r="B4694">
        <f>VLOOKUP(A4694,Sheet2!$A$2:$C$250,3)</f>
        <v>4101</v>
      </c>
      <c r="C4694" t="str">
        <f>VLOOKUP(A4694,Sheet2!$A$2:$C$250,2)</f>
        <v>Copper River/Chugach</v>
      </c>
      <c r="D4694" t="s">
        <v>4328</v>
      </c>
      <c r="E4694" t="s">
        <v>1500</v>
      </c>
    </row>
    <row r="4695" spans="1:5">
      <c r="A4695" t="s">
        <v>603</v>
      </c>
      <c r="B4695">
        <f>VLOOKUP(A4695,Sheet2!$A$2:$C$250,3)</f>
        <v>4101</v>
      </c>
      <c r="C4695" t="str">
        <f>VLOOKUP(A4695,Sheet2!$A$2:$C$250,2)</f>
        <v>Copper River/Chugach</v>
      </c>
      <c r="D4695" t="s">
        <v>4329</v>
      </c>
      <c r="E4695" t="s">
        <v>1500</v>
      </c>
    </row>
    <row r="4696" spans="1:5">
      <c r="A4696" t="s">
        <v>603</v>
      </c>
      <c r="B4696">
        <f>VLOOKUP(A4696,Sheet2!$A$2:$C$250,3)</f>
        <v>4101</v>
      </c>
      <c r="C4696" t="str">
        <f>VLOOKUP(A4696,Sheet2!$A$2:$C$250,2)</f>
        <v>Copper River/Chugach</v>
      </c>
      <c r="D4696" t="s">
        <v>4330</v>
      </c>
      <c r="E4696" t="s">
        <v>1500</v>
      </c>
    </row>
    <row r="4697" spans="1:5">
      <c r="A4697" t="s">
        <v>603</v>
      </c>
      <c r="B4697">
        <f>VLOOKUP(A4697,Sheet2!$A$2:$C$250,3)</f>
        <v>4101</v>
      </c>
      <c r="C4697" t="str">
        <f>VLOOKUP(A4697,Sheet2!$A$2:$C$250,2)</f>
        <v>Copper River/Chugach</v>
      </c>
      <c r="D4697" t="s">
        <v>4331</v>
      </c>
      <c r="E4697" t="s">
        <v>1500</v>
      </c>
    </row>
    <row r="4698" spans="1:5">
      <c r="A4698" t="s">
        <v>603</v>
      </c>
      <c r="B4698">
        <f>VLOOKUP(A4698,Sheet2!$A$2:$C$250,3)</f>
        <v>4101</v>
      </c>
      <c r="C4698" t="str">
        <f>VLOOKUP(A4698,Sheet2!$A$2:$C$250,2)</f>
        <v>Copper River/Chugach</v>
      </c>
      <c r="D4698" t="s">
        <v>4332</v>
      </c>
      <c r="E4698" t="s">
        <v>1500</v>
      </c>
    </row>
    <row r="4699" spans="1:5">
      <c r="A4699" t="s">
        <v>603</v>
      </c>
      <c r="B4699">
        <f>VLOOKUP(A4699,Sheet2!$A$2:$C$250,3)</f>
        <v>4101</v>
      </c>
      <c r="C4699" t="str">
        <f>VLOOKUP(A4699,Sheet2!$A$2:$C$250,2)</f>
        <v>Copper River/Chugach</v>
      </c>
      <c r="D4699" t="s">
        <v>4333</v>
      </c>
      <c r="E4699" t="s">
        <v>1500</v>
      </c>
    </row>
    <row r="4700" spans="1:5">
      <c r="A4700" t="s">
        <v>603</v>
      </c>
      <c r="B4700">
        <f>VLOOKUP(A4700,Sheet2!$A$2:$C$250,3)</f>
        <v>4101</v>
      </c>
      <c r="C4700" t="str">
        <f>VLOOKUP(A4700,Sheet2!$A$2:$C$250,2)</f>
        <v>Copper River/Chugach</v>
      </c>
      <c r="D4700" t="s">
        <v>4334</v>
      </c>
      <c r="E4700" t="s">
        <v>1500</v>
      </c>
    </row>
    <row r="4701" spans="1:5">
      <c r="A4701" t="s">
        <v>603</v>
      </c>
      <c r="B4701">
        <f>VLOOKUP(A4701,Sheet2!$A$2:$C$250,3)</f>
        <v>4101</v>
      </c>
      <c r="C4701" t="str">
        <f>VLOOKUP(A4701,Sheet2!$A$2:$C$250,2)</f>
        <v>Copper River/Chugach</v>
      </c>
      <c r="D4701" t="s">
        <v>4335</v>
      </c>
      <c r="E4701" t="s">
        <v>1500</v>
      </c>
    </row>
    <row r="4702" spans="1:5">
      <c r="A4702" t="s">
        <v>603</v>
      </c>
      <c r="B4702">
        <f>VLOOKUP(A4702,Sheet2!$A$2:$C$250,3)</f>
        <v>4101</v>
      </c>
      <c r="C4702" t="str">
        <f>VLOOKUP(A4702,Sheet2!$A$2:$C$250,2)</f>
        <v>Copper River/Chugach</v>
      </c>
      <c r="D4702" t="s">
        <v>4336</v>
      </c>
      <c r="E4702" t="s">
        <v>1500</v>
      </c>
    </row>
    <row r="4703" spans="1:5">
      <c r="A4703" t="s">
        <v>603</v>
      </c>
      <c r="B4703">
        <f>VLOOKUP(A4703,Sheet2!$A$2:$C$250,3)</f>
        <v>4101</v>
      </c>
      <c r="C4703" t="str">
        <f>VLOOKUP(A4703,Sheet2!$A$2:$C$250,2)</f>
        <v>Copper River/Chugach</v>
      </c>
      <c r="D4703" t="s">
        <v>4337</v>
      </c>
      <c r="E4703" t="s">
        <v>1500</v>
      </c>
    </row>
    <row r="4704" spans="1:5">
      <c r="A4704" t="s">
        <v>603</v>
      </c>
      <c r="B4704">
        <f>VLOOKUP(A4704,Sheet2!$A$2:$C$250,3)</f>
        <v>4101</v>
      </c>
      <c r="C4704" t="str">
        <f>VLOOKUP(A4704,Sheet2!$A$2:$C$250,2)</f>
        <v>Copper River/Chugach</v>
      </c>
      <c r="D4704" t="s">
        <v>4338</v>
      </c>
      <c r="E4704" t="s">
        <v>1500</v>
      </c>
    </row>
    <row r="4705" spans="1:5">
      <c r="A4705" t="s">
        <v>603</v>
      </c>
      <c r="B4705">
        <f>VLOOKUP(A4705,Sheet2!$A$2:$C$250,3)</f>
        <v>4101</v>
      </c>
      <c r="C4705" t="str">
        <f>VLOOKUP(A4705,Sheet2!$A$2:$C$250,2)</f>
        <v>Copper River/Chugach</v>
      </c>
      <c r="D4705" t="s">
        <v>4339</v>
      </c>
      <c r="E4705" t="s">
        <v>1500</v>
      </c>
    </row>
    <row r="4706" spans="1:5">
      <c r="A4706" t="s">
        <v>603</v>
      </c>
      <c r="B4706">
        <f>VLOOKUP(A4706,Sheet2!$A$2:$C$250,3)</f>
        <v>4101</v>
      </c>
      <c r="C4706" t="str">
        <f>VLOOKUP(A4706,Sheet2!$A$2:$C$250,2)</f>
        <v>Copper River/Chugach</v>
      </c>
      <c r="D4706" t="s">
        <v>4340</v>
      </c>
      <c r="E4706" t="s">
        <v>1500</v>
      </c>
    </row>
    <row r="4707" spans="1:5">
      <c r="A4707" t="s">
        <v>603</v>
      </c>
      <c r="B4707">
        <f>VLOOKUP(A4707,Sheet2!$A$2:$C$250,3)</f>
        <v>4101</v>
      </c>
      <c r="C4707" t="str">
        <f>VLOOKUP(A4707,Sheet2!$A$2:$C$250,2)</f>
        <v>Copper River/Chugach</v>
      </c>
      <c r="D4707" t="s">
        <v>4341</v>
      </c>
      <c r="E4707" t="s">
        <v>1500</v>
      </c>
    </row>
    <row r="4708" spans="1:5">
      <c r="A4708" t="s">
        <v>603</v>
      </c>
      <c r="B4708">
        <f>VLOOKUP(A4708,Sheet2!$A$2:$C$250,3)</f>
        <v>4101</v>
      </c>
      <c r="C4708" t="str">
        <f>VLOOKUP(A4708,Sheet2!$A$2:$C$250,2)</f>
        <v>Copper River/Chugach</v>
      </c>
      <c r="D4708" t="s">
        <v>4342</v>
      </c>
      <c r="E4708" t="s">
        <v>1500</v>
      </c>
    </row>
    <row r="4709" spans="1:5">
      <c r="A4709" t="s">
        <v>603</v>
      </c>
      <c r="B4709">
        <f>VLOOKUP(A4709,Sheet2!$A$2:$C$250,3)</f>
        <v>4101</v>
      </c>
      <c r="C4709" t="str">
        <f>VLOOKUP(A4709,Sheet2!$A$2:$C$250,2)</f>
        <v>Copper River/Chugach</v>
      </c>
      <c r="D4709" t="s">
        <v>4343</v>
      </c>
      <c r="E4709" t="s">
        <v>1500</v>
      </c>
    </row>
    <row r="4710" spans="1:5">
      <c r="A4710" t="s">
        <v>603</v>
      </c>
      <c r="B4710">
        <f>VLOOKUP(A4710,Sheet2!$A$2:$C$250,3)</f>
        <v>4101</v>
      </c>
      <c r="C4710" t="str">
        <f>VLOOKUP(A4710,Sheet2!$A$2:$C$250,2)</f>
        <v>Copper River/Chugach</v>
      </c>
      <c r="D4710" t="s">
        <v>4344</v>
      </c>
      <c r="E4710" t="s">
        <v>1500</v>
      </c>
    </row>
    <row r="4711" spans="1:5">
      <c r="A4711" t="s">
        <v>603</v>
      </c>
      <c r="B4711">
        <f>VLOOKUP(A4711,Sheet2!$A$2:$C$250,3)</f>
        <v>4101</v>
      </c>
      <c r="C4711" t="str">
        <f>VLOOKUP(A4711,Sheet2!$A$2:$C$250,2)</f>
        <v>Copper River/Chugach</v>
      </c>
      <c r="D4711" t="s">
        <v>4345</v>
      </c>
      <c r="E4711" t="s">
        <v>1500</v>
      </c>
    </row>
    <row r="4712" spans="1:5">
      <c r="A4712" t="s">
        <v>603</v>
      </c>
      <c r="B4712">
        <f>VLOOKUP(A4712,Sheet2!$A$2:$C$250,3)</f>
        <v>4101</v>
      </c>
      <c r="C4712" t="str">
        <f>VLOOKUP(A4712,Sheet2!$A$2:$C$250,2)</f>
        <v>Copper River/Chugach</v>
      </c>
      <c r="D4712" t="s">
        <v>4346</v>
      </c>
      <c r="E4712" t="s">
        <v>1500</v>
      </c>
    </row>
    <row r="4713" spans="1:5">
      <c r="A4713" t="s">
        <v>603</v>
      </c>
      <c r="B4713">
        <f>VLOOKUP(A4713,Sheet2!$A$2:$C$250,3)</f>
        <v>4101</v>
      </c>
      <c r="C4713" t="str">
        <f>VLOOKUP(A4713,Sheet2!$A$2:$C$250,2)</f>
        <v>Copper River/Chugach</v>
      </c>
      <c r="D4713" t="s">
        <v>4347</v>
      </c>
      <c r="E4713" t="s">
        <v>1500</v>
      </c>
    </row>
    <row r="4714" spans="1:5">
      <c r="A4714" t="s">
        <v>603</v>
      </c>
      <c r="B4714">
        <f>VLOOKUP(A4714,Sheet2!$A$2:$C$250,3)</f>
        <v>4101</v>
      </c>
      <c r="C4714" t="str">
        <f>VLOOKUP(A4714,Sheet2!$A$2:$C$250,2)</f>
        <v>Copper River/Chugach</v>
      </c>
      <c r="D4714" t="s">
        <v>4348</v>
      </c>
      <c r="E4714" t="s">
        <v>1500</v>
      </c>
    </row>
    <row r="4715" spans="1:5">
      <c r="A4715" t="s">
        <v>603</v>
      </c>
      <c r="B4715">
        <f>VLOOKUP(A4715,Sheet2!$A$2:$C$250,3)</f>
        <v>4101</v>
      </c>
      <c r="C4715" t="str">
        <f>VLOOKUP(A4715,Sheet2!$A$2:$C$250,2)</f>
        <v>Copper River/Chugach</v>
      </c>
      <c r="D4715" t="s">
        <v>4349</v>
      </c>
      <c r="E4715" t="s">
        <v>1500</v>
      </c>
    </row>
    <row r="4716" spans="1:5">
      <c r="A4716" t="s">
        <v>603</v>
      </c>
      <c r="B4716">
        <f>VLOOKUP(A4716,Sheet2!$A$2:$C$250,3)</f>
        <v>4101</v>
      </c>
      <c r="C4716" t="str">
        <f>VLOOKUP(A4716,Sheet2!$A$2:$C$250,2)</f>
        <v>Copper River/Chugach</v>
      </c>
      <c r="D4716" t="s">
        <v>4350</v>
      </c>
      <c r="E4716" t="s">
        <v>1500</v>
      </c>
    </row>
    <row r="4717" spans="1:5">
      <c r="A4717" t="s">
        <v>603</v>
      </c>
      <c r="B4717">
        <f>VLOOKUP(A4717,Sheet2!$A$2:$C$250,3)</f>
        <v>4101</v>
      </c>
      <c r="C4717" t="str">
        <f>VLOOKUP(A4717,Sheet2!$A$2:$C$250,2)</f>
        <v>Copper River/Chugach</v>
      </c>
      <c r="D4717" t="s">
        <v>4351</v>
      </c>
      <c r="E4717" t="s">
        <v>1500</v>
      </c>
    </row>
    <row r="4718" spans="1:5">
      <c r="A4718" t="s">
        <v>603</v>
      </c>
      <c r="B4718">
        <f>VLOOKUP(A4718,Sheet2!$A$2:$C$250,3)</f>
        <v>4101</v>
      </c>
      <c r="C4718" t="str">
        <f>VLOOKUP(A4718,Sheet2!$A$2:$C$250,2)</f>
        <v>Copper River/Chugach</v>
      </c>
      <c r="D4718" t="s">
        <v>4352</v>
      </c>
      <c r="E4718" t="s">
        <v>1500</v>
      </c>
    </row>
    <row r="4719" spans="1:5">
      <c r="A4719" t="s">
        <v>603</v>
      </c>
      <c r="B4719">
        <f>VLOOKUP(A4719,Sheet2!$A$2:$C$250,3)</f>
        <v>4101</v>
      </c>
      <c r="C4719" t="str">
        <f>VLOOKUP(A4719,Sheet2!$A$2:$C$250,2)</f>
        <v>Copper River/Chugach</v>
      </c>
      <c r="D4719" t="s">
        <v>4353</v>
      </c>
      <c r="E4719" t="s">
        <v>1500</v>
      </c>
    </row>
    <row r="4720" spans="1:5">
      <c r="A4720" t="s">
        <v>603</v>
      </c>
      <c r="B4720">
        <f>VLOOKUP(A4720,Sheet2!$A$2:$C$250,3)</f>
        <v>4101</v>
      </c>
      <c r="C4720" t="str">
        <f>VLOOKUP(A4720,Sheet2!$A$2:$C$250,2)</f>
        <v>Copper River/Chugach</v>
      </c>
      <c r="D4720" t="s">
        <v>4354</v>
      </c>
      <c r="E4720" t="s">
        <v>1500</v>
      </c>
    </row>
    <row r="4721" spans="1:5">
      <c r="A4721" t="s">
        <v>603</v>
      </c>
      <c r="B4721">
        <f>VLOOKUP(A4721,Sheet2!$A$2:$C$250,3)</f>
        <v>4101</v>
      </c>
      <c r="C4721" t="str">
        <f>VLOOKUP(A4721,Sheet2!$A$2:$C$250,2)</f>
        <v>Copper River/Chugach</v>
      </c>
      <c r="D4721" t="s">
        <v>4355</v>
      </c>
      <c r="E4721" t="s">
        <v>1500</v>
      </c>
    </row>
    <row r="4722" spans="1:5">
      <c r="A4722" t="s">
        <v>603</v>
      </c>
      <c r="B4722">
        <f>VLOOKUP(A4722,Sheet2!$A$2:$C$250,3)</f>
        <v>4101</v>
      </c>
      <c r="C4722" t="str">
        <f>VLOOKUP(A4722,Sheet2!$A$2:$C$250,2)</f>
        <v>Copper River/Chugach</v>
      </c>
      <c r="D4722" t="s">
        <v>4356</v>
      </c>
      <c r="E4722" t="s">
        <v>1500</v>
      </c>
    </row>
    <row r="4723" spans="1:5">
      <c r="A4723" t="s">
        <v>603</v>
      </c>
      <c r="B4723">
        <f>VLOOKUP(A4723,Sheet2!$A$2:$C$250,3)</f>
        <v>4101</v>
      </c>
      <c r="C4723" t="str">
        <f>VLOOKUP(A4723,Sheet2!$A$2:$C$250,2)</f>
        <v>Copper River/Chugach</v>
      </c>
      <c r="D4723" t="s">
        <v>4357</v>
      </c>
      <c r="E4723" t="s">
        <v>1500</v>
      </c>
    </row>
    <row r="4724" spans="1:5">
      <c r="A4724" t="s">
        <v>603</v>
      </c>
      <c r="B4724">
        <f>VLOOKUP(A4724,Sheet2!$A$2:$C$250,3)</f>
        <v>4101</v>
      </c>
      <c r="C4724" t="str">
        <f>VLOOKUP(A4724,Sheet2!$A$2:$C$250,2)</f>
        <v>Copper River/Chugach</v>
      </c>
      <c r="D4724" t="s">
        <v>4358</v>
      </c>
      <c r="E4724" t="s">
        <v>1500</v>
      </c>
    </row>
    <row r="4725" spans="1:5">
      <c r="A4725" t="s">
        <v>603</v>
      </c>
      <c r="B4725">
        <f>VLOOKUP(A4725,Sheet2!$A$2:$C$250,3)</f>
        <v>4101</v>
      </c>
      <c r="C4725" t="str">
        <f>VLOOKUP(A4725,Sheet2!$A$2:$C$250,2)</f>
        <v>Copper River/Chugach</v>
      </c>
      <c r="D4725" t="s">
        <v>4359</v>
      </c>
      <c r="E4725" t="s">
        <v>1500</v>
      </c>
    </row>
    <row r="4726" spans="1:5">
      <c r="A4726" t="s">
        <v>603</v>
      </c>
      <c r="B4726">
        <f>VLOOKUP(A4726,Sheet2!$A$2:$C$250,3)</f>
        <v>4101</v>
      </c>
      <c r="C4726" t="str">
        <f>VLOOKUP(A4726,Sheet2!$A$2:$C$250,2)</f>
        <v>Copper River/Chugach</v>
      </c>
      <c r="D4726" t="s">
        <v>4360</v>
      </c>
      <c r="E4726" t="s">
        <v>1500</v>
      </c>
    </row>
    <row r="4727" spans="1:5">
      <c r="A4727" t="s">
        <v>603</v>
      </c>
      <c r="B4727">
        <f>VLOOKUP(A4727,Sheet2!$A$2:$C$250,3)</f>
        <v>4101</v>
      </c>
      <c r="C4727" t="str">
        <f>VLOOKUP(A4727,Sheet2!$A$2:$C$250,2)</f>
        <v>Copper River/Chugach</v>
      </c>
      <c r="D4727" t="s">
        <v>4361</v>
      </c>
      <c r="E4727" t="s">
        <v>1500</v>
      </c>
    </row>
    <row r="4728" spans="1:5">
      <c r="A4728" t="s">
        <v>603</v>
      </c>
      <c r="B4728">
        <f>VLOOKUP(A4728,Sheet2!$A$2:$C$250,3)</f>
        <v>4101</v>
      </c>
      <c r="C4728" t="str">
        <f>VLOOKUP(A4728,Sheet2!$A$2:$C$250,2)</f>
        <v>Copper River/Chugach</v>
      </c>
      <c r="D4728" t="s">
        <v>4362</v>
      </c>
      <c r="E4728" t="s">
        <v>1500</v>
      </c>
    </row>
    <row r="4729" spans="1:5">
      <c r="A4729" t="s">
        <v>603</v>
      </c>
      <c r="B4729">
        <f>VLOOKUP(A4729,Sheet2!$A$2:$C$250,3)</f>
        <v>4101</v>
      </c>
      <c r="C4729" t="str">
        <f>VLOOKUP(A4729,Sheet2!$A$2:$C$250,2)</f>
        <v>Copper River/Chugach</v>
      </c>
      <c r="D4729" t="s">
        <v>4363</v>
      </c>
      <c r="E4729" t="s">
        <v>1500</v>
      </c>
    </row>
    <row r="4730" spans="1:5">
      <c r="A4730" t="s">
        <v>603</v>
      </c>
      <c r="B4730">
        <f>VLOOKUP(A4730,Sheet2!$A$2:$C$250,3)</f>
        <v>4101</v>
      </c>
      <c r="C4730" t="str">
        <f>VLOOKUP(A4730,Sheet2!$A$2:$C$250,2)</f>
        <v>Copper River/Chugach</v>
      </c>
      <c r="D4730" t="s">
        <v>4364</v>
      </c>
      <c r="E4730" t="s">
        <v>1500</v>
      </c>
    </row>
    <row r="4731" spans="1:5">
      <c r="A4731" t="s">
        <v>603</v>
      </c>
      <c r="B4731">
        <f>VLOOKUP(A4731,Sheet2!$A$2:$C$250,3)</f>
        <v>4101</v>
      </c>
      <c r="C4731" t="str">
        <f>VLOOKUP(A4731,Sheet2!$A$2:$C$250,2)</f>
        <v>Copper River/Chugach</v>
      </c>
      <c r="D4731" t="s">
        <v>4365</v>
      </c>
      <c r="E4731" t="s">
        <v>1500</v>
      </c>
    </row>
    <row r="4732" spans="1:5">
      <c r="A4732" t="s">
        <v>603</v>
      </c>
      <c r="B4732">
        <f>VLOOKUP(A4732,Sheet2!$A$2:$C$250,3)</f>
        <v>4101</v>
      </c>
      <c r="C4732" t="str">
        <f>VLOOKUP(A4732,Sheet2!$A$2:$C$250,2)</f>
        <v>Copper River/Chugach</v>
      </c>
      <c r="D4732" t="s">
        <v>4366</v>
      </c>
      <c r="E4732" t="s">
        <v>1500</v>
      </c>
    </row>
    <row r="4733" spans="1:5">
      <c r="A4733" t="s">
        <v>603</v>
      </c>
      <c r="B4733">
        <f>VLOOKUP(A4733,Sheet2!$A$2:$C$250,3)</f>
        <v>4101</v>
      </c>
      <c r="C4733" t="str">
        <f>VLOOKUP(A4733,Sheet2!$A$2:$C$250,2)</f>
        <v>Copper River/Chugach</v>
      </c>
      <c r="D4733" t="s">
        <v>4367</v>
      </c>
      <c r="E4733" t="s">
        <v>1500</v>
      </c>
    </row>
    <row r="4734" spans="1:5">
      <c r="A4734" t="s">
        <v>603</v>
      </c>
      <c r="B4734">
        <f>VLOOKUP(A4734,Sheet2!$A$2:$C$250,3)</f>
        <v>4101</v>
      </c>
      <c r="C4734" t="str">
        <f>VLOOKUP(A4734,Sheet2!$A$2:$C$250,2)</f>
        <v>Copper River/Chugach</v>
      </c>
      <c r="D4734" t="s">
        <v>4368</v>
      </c>
      <c r="E4734" t="s">
        <v>1500</v>
      </c>
    </row>
    <row r="4735" spans="1:5">
      <c r="A4735" t="s">
        <v>603</v>
      </c>
      <c r="B4735">
        <f>VLOOKUP(A4735,Sheet2!$A$2:$C$250,3)</f>
        <v>4101</v>
      </c>
      <c r="C4735" t="str">
        <f>VLOOKUP(A4735,Sheet2!$A$2:$C$250,2)</f>
        <v>Copper River/Chugach</v>
      </c>
      <c r="D4735" t="s">
        <v>4369</v>
      </c>
      <c r="E4735" t="s">
        <v>1500</v>
      </c>
    </row>
    <row r="4736" spans="1:5">
      <c r="A4736" t="s">
        <v>603</v>
      </c>
      <c r="B4736">
        <f>VLOOKUP(A4736,Sheet2!$A$2:$C$250,3)</f>
        <v>4101</v>
      </c>
      <c r="C4736" t="str">
        <f>VLOOKUP(A4736,Sheet2!$A$2:$C$250,2)</f>
        <v>Copper River/Chugach</v>
      </c>
      <c r="D4736" t="s">
        <v>4370</v>
      </c>
      <c r="E4736" t="s">
        <v>1500</v>
      </c>
    </row>
    <row r="4737" spans="1:5">
      <c r="A4737" t="s">
        <v>603</v>
      </c>
      <c r="B4737">
        <f>VLOOKUP(A4737,Sheet2!$A$2:$C$250,3)</f>
        <v>4101</v>
      </c>
      <c r="C4737" t="str">
        <f>VLOOKUP(A4737,Sheet2!$A$2:$C$250,2)</f>
        <v>Copper River/Chugach</v>
      </c>
      <c r="D4737" t="s">
        <v>4371</v>
      </c>
      <c r="E4737" t="s">
        <v>1500</v>
      </c>
    </row>
    <row r="4738" spans="1:5">
      <c r="A4738" t="s">
        <v>603</v>
      </c>
      <c r="B4738">
        <f>VLOOKUP(A4738,Sheet2!$A$2:$C$250,3)</f>
        <v>4101</v>
      </c>
      <c r="C4738" t="str">
        <f>VLOOKUP(A4738,Sheet2!$A$2:$C$250,2)</f>
        <v>Copper River/Chugach</v>
      </c>
      <c r="D4738" t="s">
        <v>4372</v>
      </c>
      <c r="E4738" t="s">
        <v>1500</v>
      </c>
    </row>
    <row r="4739" spans="1:5">
      <c r="A4739" t="s">
        <v>603</v>
      </c>
      <c r="B4739">
        <f>VLOOKUP(A4739,Sheet2!$A$2:$C$250,3)</f>
        <v>4101</v>
      </c>
      <c r="C4739" t="str">
        <f>VLOOKUP(A4739,Sheet2!$A$2:$C$250,2)</f>
        <v>Copper River/Chugach</v>
      </c>
      <c r="D4739" t="s">
        <v>4373</v>
      </c>
      <c r="E4739" t="s">
        <v>1500</v>
      </c>
    </row>
    <row r="4740" spans="1:5">
      <c r="A4740" t="s">
        <v>603</v>
      </c>
      <c r="B4740">
        <f>VLOOKUP(A4740,Sheet2!$A$2:$C$250,3)</f>
        <v>4101</v>
      </c>
      <c r="C4740" t="str">
        <f>VLOOKUP(A4740,Sheet2!$A$2:$C$250,2)</f>
        <v>Copper River/Chugach</v>
      </c>
      <c r="D4740" t="s">
        <v>4374</v>
      </c>
      <c r="E4740" t="s">
        <v>1500</v>
      </c>
    </row>
    <row r="4741" spans="1:5">
      <c r="A4741" t="s">
        <v>603</v>
      </c>
      <c r="B4741">
        <f>VLOOKUP(A4741,Sheet2!$A$2:$C$250,3)</f>
        <v>4101</v>
      </c>
      <c r="C4741" t="str">
        <f>VLOOKUP(A4741,Sheet2!$A$2:$C$250,2)</f>
        <v>Copper River/Chugach</v>
      </c>
      <c r="D4741" t="s">
        <v>4375</v>
      </c>
      <c r="E4741" t="s">
        <v>1500</v>
      </c>
    </row>
    <row r="4742" spans="1:5">
      <c r="A4742" t="s">
        <v>603</v>
      </c>
      <c r="B4742">
        <f>VLOOKUP(A4742,Sheet2!$A$2:$C$250,3)</f>
        <v>4101</v>
      </c>
      <c r="C4742" t="str">
        <f>VLOOKUP(A4742,Sheet2!$A$2:$C$250,2)</f>
        <v>Copper River/Chugach</v>
      </c>
      <c r="D4742" t="s">
        <v>4376</v>
      </c>
      <c r="E4742" t="s">
        <v>1500</v>
      </c>
    </row>
    <row r="4743" spans="1:5">
      <c r="A4743" t="s">
        <v>603</v>
      </c>
      <c r="B4743">
        <f>VLOOKUP(A4743,Sheet2!$A$2:$C$250,3)</f>
        <v>4101</v>
      </c>
      <c r="C4743" t="str">
        <f>VLOOKUP(A4743,Sheet2!$A$2:$C$250,2)</f>
        <v>Copper River/Chugach</v>
      </c>
      <c r="D4743" t="s">
        <v>4377</v>
      </c>
      <c r="E4743" t="s">
        <v>1500</v>
      </c>
    </row>
    <row r="4744" spans="1:5">
      <c r="A4744" t="s">
        <v>603</v>
      </c>
      <c r="B4744">
        <f>VLOOKUP(A4744,Sheet2!$A$2:$C$250,3)</f>
        <v>4101</v>
      </c>
      <c r="C4744" t="str">
        <f>VLOOKUP(A4744,Sheet2!$A$2:$C$250,2)</f>
        <v>Copper River/Chugach</v>
      </c>
      <c r="D4744" t="s">
        <v>4378</v>
      </c>
      <c r="E4744" t="s">
        <v>1500</v>
      </c>
    </row>
    <row r="4745" spans="1:5">
      <c r="A4745" t="s">
        <v>603</v>
      </c>
      <c r="B4745">
        <f>VLOOKUP(A4745,Sheet2!$A$2:$C$250,3)</f>
        <v>4101</v>
      </c>
      <c r="C4745" t="str">
        <f>VLOOKUP(A4745,Sheet2!$A$2:$C$250,2)</f>
        <v>Copper River/Chugach</v>
      </c>
      <c r="D4745" t="s">
        <v>4379</v>
      </c>
      <c r="E4745" t="s">
        <v>1500</v>
      </c>
    </row>
    <row r="4746" spans="1:5">
      <c r="A4746" t="s">
        <v>603</v>
      </c>
      <c r="B4746">
        <f>VLOOKUP(A4746,Sheet2!$A$2:$C$250,3)</f>
        <v>4101</v>
      </c>
      <c r="C4746" t="str">
        <f>VLOOKUP(A4746,Sheet2!$A$2:$C$250,2)</f>
        <v>Copper River/Chugach</v>
      </c>
      <c r="D4746" t="s">
        <v>4380</v>
      </c>
      <c r="E4746" t="s">
        <v>1500</v>
      </c>
    </row>
    <row r="4747" spans="1:5">
      <c r="A4747" t="s">
        <v>603</v>
      </c>
      <c r="B4747">
        <f>VLOOKUP(A4747,Sheet2!$A$2:$C$250,3)</f>
        <v>4101</v>
      </c>
      <c r="C4747" t="str">
        <f>VLOOKUP(A4747,Sheet2!$A$2:$C$250,2)</f>
        <v>Copper River/Chugach</v>
      </c>
      <c r="D4747" t="s">
        <v>4381</v>
      </c>
      <c r="E4747" t="s">
        <v>1500</v>
      </c>
    </row>
    <row r="4748" spans="1:5">
      <c r="A4748" t="s">
        <v>603</v>
      </c>
      <c r="B4748">
        <f>VLOOKUP(A4748,Sheet2!$A$2:$C$250,3)</f>
        <v>4101</v>
      </c>
      <c r="C4748" t="str">
        <f>VLOOKUP(A4748,Sheet2!$A$2:$C$250,2)</f>
        <v>Copper River/Chugach</v>
      </c>
      <c r="D4748" t="s">
        <v>4382</v>
      </c>
      <c r="E4748" t="s">
        <v>1500</v>
      </c>
    </row>
    <row r="4749" spans="1:5">
      <c r="A4749" t="s">
        <v>603</v>
      </c>
      <c r="B4749">
        <f>VLOOKUP(A4749,Sheet2!$A$2:$C$250,3)</f>
        <v>4101</v>
      </c>
      <c r="C4749" t="str">
        <f>VLOOKUP(A4749,Sheet2!$A$2:$C$250,2)</f>
        <v>Copper River/Chugach</v>
      </c>
      <c r="D4749" t="s">
        <v>4383</v>
      </c>
      <c r="E4749" t="s">
        <v>1500</v>
      </c>
    </row>
    <row r="4750" spans="1:5">
      <c r="A4750" t="s">
        <v>603</v>
      </c>
      <c r="B4750">
        <f>VLOOKUP(A4750,Sheet2!$A$2:$C$250,3)</f>
        <v>4101</v>
      </c>
      <c r="C4750" t="str">
        <f>VLOOKUP(A4750,Sheet2!$A$2:$C$250,2)</f>
        <v>Copper River/Chugach</v>
      </c>
      <c r="D4750" t="s">
        <v>4384</v>
      </c>
      <c r="E4750" t="s">
        <v>1500</v>
      </c>
    </row>
    <row r="4751" spans="1:5">
      <c r="A4751" t="s">
        <v>603</v>
      </c>
      <c r="B4751">
        <f>VLOOKUP(A4751,Sheet2!$A$2:$C$250,3)</f>
        <v>4101</v>
      </c>
      <c r="C4751" t="str">
        <f>VLOOKUP(A4751,Sheet2!$A$2:$C$250,2)</f>
        <v>Copper River/Chugach</v>
      </c>
      <c r="D4751" t="s">
        <v>4385</v>
      </c>
      <c r="E4751" t="s">
        <v>1500</v>
      </c>
    </row>
    <row r="4752" spans="1:5">
      <c r="A4752" t="s">
        <v>603</v>
      </c>
      <c r="B4752">
        <f>VLOOKUP(A4752,Sheet2!$A$2:$C$250,3)</f>
        <v>4101</v>
      </c>
      <c r="C4752" t="str">
        <f>VLOOKUP(A4752,Sheet2!$A$2:$C$250,2)</f>
        <v>Copper River/Chugach</v>
      </c>
      <c r="D4752" t="s">
        <v>4386</v>
      </c>
      <c r="E4752" t="s">
        <v>1500</v>
      </c>
    </row>
    <row r="4753" spans="1:5">
      <c r="A4753" t="s">
        <v>603</v>
      </c>
      <c r="B4753">
        <f>VLOOKUP(A4753,Sheet2!$A$2:$C$250,3)</f>
        <v>4101</v>
      </c>
      <c r="C4753" t="str">
        <f>VLOOKUP(A4753,Sheet2!$A$2:$C$250,2)</f>
        <v>Copper River/Chugach</v>
      </c>
      <c r="D4753" t="s">
        <v>4387</v>
      </c>
      <c r="E4753" t="s">
        <v>1500</v>
      </c>
    </row>
    <row r="4754" spans="1:5">
      <c r="A4754" t="s">
        <v>603</v>
      </c>
      <c r="B4754">
        <f>VLOOKUP(A4754,Sheet2!$A$2:$C$250,3)</f>
        <v>4101</v>
      </c>
      <c r="C4754" t="str">
        <f>VLOOKUP(A4754,Sheet2!$A$2:$C$250,2)</f>
        <v>Copper River/Chugach</v>
      </c>
      <c r="D4754" t="s">
        <v>4388</v>
      </c>
      <c r="E4754" t="s">
        <v>1500</v>
      </c>
    </row>
    <row r="4755" spans="1:5">
      <c r="A4755" t="s">
        <v>603</v>
      </c>
      <c r="B4755">
        <f>VLOOKUP(A4755,Sheet2!$A$2:$C$250,3)</f>
        <v>4101</v>
      </c>
      <c r="C4755" t="str">
        <f>VLOOKUP(A4755,Sheet2!$A$2:$C$250,2)</f>
        <v>Copper River/Chugach</v>
      </c>
      <c r="D4755" t="s">
        <v>4389</v>
      </c>
      <c r="E4755" t="s">
        <v>1500</v>
      </c>
    </row>
    <row r="4756" spans="1:5">
      <c r="A4756" t="s">
        <v>603</v>
      </c>
      <c r="B4756">
        <f>VLOOKUP(A4756,Sheet2!$A$2:$C$250,3)</f>
        <v>4101</v>
      </c>
      <c r="C4756" t="str">
        <f>VLOOKUP(A4756,Sheet2!$A$2:$C$250,2)</f>
        <v>Copper River/Chugach</v>
      </c>
      <c r="D4756" t="s">
        <v>4390</v>
      </c>
      <c r="E4756" t="s">
        <v>1500</v>
      </c>
    </row>
    <row r="4757" spans="1:5">
      <c r="A4757" t="s">
        <v>603</v>
      </c>
      <c r="B4757">
        <f>VLOOKUP(A4757,Sheet2!$A$2:$C$250,3)</f>
        <v>4101</v>
      </c>
      <c r="C4757" t="str">
        <f>VLOOKUP(A4757,Sheet2!$A$2:$C$250,2)</f>
        <v>Copper River/Chugach</v>
      </c>
      <c r="D4757" t="s">
        <v>4391</v>
      </c>
      <c r="E4757" t="s">
        <v>1500</v>
      </c>
    </row>
    <row r="4758" spans="1:5">
      <c r="A4758" t="s">
        <v>603</v>
      </c>
      <c r="B4758">
        <f>VLOOKUP(A4758,Sheet2!$A$2:$C$250,3)</f>
        <v>4101</v>
      </c>
      <c r="C4758" t="str">
        <f>VLOOKUP(A4758,Sheet2!$A$2:$C$250,2)</f>
        <v>Copper River/Chugach</v>
      </c>
      <c r="D4758" t="s">
        <v>4392</v>
      </c>
      <c r="E4758" t="s">
        <v>1500</v>
      </c>
    </row>
    <row r="4759" spans="1:5">
      <c r="A4759" t="s">
        <v>603</v>
      </c>
      <c r="B4759">
        <f>VLOOKUP(A4759,Sheet2!$A$2:$C$250,3)</f>
        <v>4101</v>
      </c>
      <c r="C4759" t="str">
        <f>VLOOKUP(A4759,Sheet2!$A$2:$C$250,2)</f>
        <v>Copper River/Chugach</v>
      </c>
      <c r="D4759" t="s">
        <v>4393</v>
      </c>
      <c r="E4759" t="s">
        <v>1500</v>
      </c>
    </row>
    <row r="4760" spans="1:5">
      <c r="A4760" t="s">
        <v>603</v>
      </c>
      <c r="B4760">
        <f>VLOOKUP(A4760,Sheet2!$A$2:$C$250,3)</f>
        <v>4101</v>
      </c>
      <c r="C4760" t="str">
        <f>VLOOKUP(A4760,Sheet2!$A$2:$C$250,2)</f>
        <v>Copper River/Chugach</v>
      </c>
      <c r="D4760" t="s">
        <v>4394</v>
      </c>
      <c r="E4760" t="s">
        <v>1500</v>
      </c>
    </row>
    <row r="4761" spans="1:5">
      <c r="A4761" t="s">
        <v>603</v>
      </c>
      <c r="B4761">
        <f>VLOOKUP(A4761,Sheet2!$A$2:$C$250,3)</f>
        <v>4101</v>
      </c>
      <c r="C4761" t="str">
        <f>VLOOKUP(A4761,Sheet2!$A$2:$C$250,2)</f>
        <v>Copper River/Chugach</v>
      </c>
      <c r="D4761" t="s">
        <v>4395</v>
      </c>
      <c r="E4761" t="s">
        <v>1500</v>
      </c>
    </row>
    <row r="4762" spans="1:5">
      <c r="A4762" t="s">
        <v>603</v>
      </c>
      <c r="B4762">
        <f>VLOOKUP(A4762,Sheet2!$A$2:$C$250,3)</f>
        <v>4101</v>
      </c>
      <c r="C4762" t="str">
        <f>VLOOKUP(A4762,Sheet2!$A$2:$C$250,2)</f>
        <v>Copper River/Chugach</v>
      </c>
      <c r="D4762" t="s">
        <v>4396</v>
      </c>
      <c r="E4762" t="s">
        <v>1500</v>
      </c>
    </row>
    <row r="4763" spans="1:5">
      <c r="A4763" t="s">
        <v>603</v>
      </c>
      <c r="B4763">
        <f>VLOOKUP(A4763,Sheet2!$A$2:$C$250,3)</f>
        <v>4101</v>
      </c>
      <c r="C4763" t="str">
        <f>VLOOKUP(A4763,Sheet2!$A$2:$C$250,2)</f>
        <v>Copper River/Chugach</v>
      </c>
      <c r="D4763" t="s">
        <v>4397</v>
      </c>
      <c r="E4763" t="s">
        <v>1500</v>
      </c>
    </row>
    <row r="4764" spans="1:5">
      <c r="A4764" t="s">
        <v>603</v>
      </c>
      <c r="B4764">
        <f>VLOOKUP(A4764,Sheet2!$A$2:$C$250,3)</f>
        <v>4101</v>
      </c>
      <c r="C4764" t="str">
        <f>VLOOKUP(A4764,Sheet2!$A$2:$C$250,2)</f>
        <v>Copper River/Chugach</v>
      </c>
      <c r="D4764" t="s">
        <v>4398</v>
      </c>
      <c r="E4764" t="s">
        <v>1500</v>
      </c>
    </row>
    <row r="4765" spans="1:5">
      <c r="A4765" t="s">
        <v>603</v>
      </c>
      <c r="B4765">
        <f>VLOOKUP(A4765,Sheet2!$A$2:$C$250,3)</f>
        <v>4101</v>
      </c>
      <c r="C4765" t="str">
        <f>VLOOKUP(A4765,Sheet2!$A$2:$C$250,2)</f>
        <v>Copper River/Chugach</v>
      </c>
      <c r="D4765" t="s">
        <v>4399</v>
      </c>
      <c r="E4765" t="s">
        <v>1500</v>
      </c>
    </row>
    <row r="4766" spans="1:5">
      <c r="A4766" t="s">
        <v>603</v>
      </c>
      <c r="B4766">
        <f>VLOOKUP(A4766,Sheet2!$A$2:$C$250,3)</f>
        <v>4101</v>
      </c>
      <c r="C4766" t="str">
        <f>VLOOKUP(A4766,Sheet2!$A$2:$C$250,2)</f>
        <v>Copper River/Chugach</v>
      </c>
      <c r="D4766" t="s">
        <v>4400</v>
      </c>
      <c r="E4766" t="s">
        <v>1500</v>
      </c>
    </row>
    <row r="4767" spans="1:5">
      <c r="A4767" t="s">
        <v>603</v>
      </c>
      <c r="B4767">
        <f>VLOOKUP(A4767,Sheet2!$A$2:$C$250,3)</f>
        <v>4101</v>
      </c>
      <c r="C4767" t="str">
        <f>VLOOKUP(A4767,Sheet2!$A$2:$C$250,2)</f>
        <v>Copper River/Chugach</v>
      </c>
      <c r="D4767" t="s">
        <v>4401</v>
      </c>
      <c r="E4767" t="s">
        <v>1500</v>
      </c>
    </row>
    <row r="4768" spans="1:5">
      <c r="A4768" t="s">
        <v>603</v>
      </c>
      <c r="B4768">
        <f>VLOOKUP(A4768,Sheet2!$A$2:$C$250,3)</f>
        <v>4101</v>
      </c>
      <c r="C4768" t="str">
        <f>VLOOKUP(A4768,Sheet2!$A$2:$C$250,2)</f>
        <v>Copper River/Chugach</v>
      </c>
      <c r="D4768" t="s">
        <v>4402</v>
      </c>
      <c r="E4768" t="s">
        <v>1500</v>
      </c>
    </row>
    <row r="4769" spans="1:5">
      <c r="A4769" t="s">
        <v>603</v>
      </c>
      <c r="B4769">
        <f>VLOOKUP(A4769,Sheet2!$A$2:$C$250,3)</f>
        <v>4101</v>
      </c>
      <c r="C4769" t="str">
        <f>VLOOKUP(A4769,Sheet2!$A$2:$C$250,2)</f>
        <v>Copper River/Chugach</v>
      </c>
      <c r="D4769" t="s">
        <v>4403</v>
      </c>
      <c r="E4769" t="s">
        <v>1500</v>
      </c>
    </row>
    <row r="4770" spans="1:5">
      <c r="A4770" t="s">
        <v>603</v>
      </c>
      <c r="B4770">
        <f>VLOOKUP(A4770,Sheet2!$A$2:$C$250,3)</f>
        <v>4101</v>
      </c>
      <c r="C4770" t="str">
        <f>VLOOKUP(A4770,Sheet2!$A$2:$C$250,2)</f>
        <v>Copper River/Chugach</v>
      </c>
      <c r="D4770" t="s">
        <v>4404</v>
      </c>
      <c r="E4770" t="s">
        <v>1500</v>
      </c>
    </row>
    <row r="4771" spans="1:5">
      <c r="A4771" t="s">
        <v>603</v>
      </c>
      <c r="B4771">
        <f>VLOOKUP(A4771,Sheet2!$A$2:$C$250,3)</f>
        <v>4101</v>
      </c>
      <c r="C4771" t="str">
        <f>VLOOKUP(A4771,Sheet2!$A$2:$C$250,2)</f>
        <v>Copper River/Chugach</v>
      </c>
      <c r="D4771" t="s">
        <v>4405</v>
      </c>
      <c r="E4771" t="s">
        <v>1500</v>
      </c>
    </row>
    <row r="4772" spans="1:5">
      <c r="A4772" t="s">
        <v>603</v>
      </c>
      <c r="B4772">
        <f>VLOOKUP(A4772,Sheet2!$A$2:$C$250,3)</f>
        <v>4101</v>
      </c>
      <c r="C4772" t="str">
        <f>VLOOKUP(A4772,Sheet2!$A$2:$C$250,2)</f>
        <v>Copper River/Chugach</v>
      </c>
      <c r="D4772" t="s">
        <v>4406</v>
      </c>
      <c r="E4772" t="s">
        <v>1500</v>
      </c>
    </row>
    <row r="4773" spans="1:5">
      <c r="A4773" t="s">
        <v>603</v>
      </c>
      <c r="B4773">
        <f>VLOOKUP(A4773,Sheet2!$A$2:$C$250,3)</f>
        <v>4101</v>
      </c>
      <c r="C4773" t="str">
        <f>VLOOKUP(A4773,Sheet2!$A$2:$C$250,2)</f>
        <v>Copper River/Chugach</v>
      </c>
      <c r="D4773" t="s">
        <v>4407</v>
      </c>
      <c r="E4773" t="s">
        <v>1500</v>
      </c>
    </row>
    <row r="4774" spans="1:5">
      <c r="A4774" t="s">
        <v>603</v>
      </c>
      <c r="B4774">
        <f>VLOOKUP(A4774,Sheet2!$A$2:$C$250,3)</f>
        <v>4101</v>
      </c>
      <c r="C4774" t="str">
        <f>VLOOKUP(A4774,Sheet2!$A$2:$C$250,2)</f>
        <v>Copper River/Chugach</v>
      </c>
      <c r="D4774" t="s">
        <v>4408</v>
      </c>
      <c r="E4774" t="s">
        <v>1500</v>
      </c>
    </row>
    <row r="4775" spans="1:5">
      <c r="A4775" t="s">
        <v>603</v>
      </c>
      <c r="B4775">
        <f>VLOOKUP(A4775,Sheet2!$A$2:$C$250,3)</f>
        <v>4101</v>
      </c>
      <c r="C4775" t="str">
        <f>VLOOKUP(A4775,Sheet2!$A$2:$C$250,2)</f>
        <v>Copper River/Chugach</v>
      </c>
      <c r="D4775" t="s">
        <v>4409</v>
      </c>
      <c r="E4775" t="s">
        <v>1500</v>
      </c>
    </row>
    <row r="4776" spans="1:5">
      <c r="A4776" t="s">
        <v>603</v>
      </c>
      <c r="B4776">
        <f>VLOOKUP(A4776,Sheet2!$A$2:$C$250,3)</f>
        <v>4101</v>
      </c>
      <c r="C4776" t="str">
        <f>VLOOKUP(A4776,Sheet2!$A$2:$C$250,2)</f>
        <v>Copper River/Chugach</v>
      </c>
      <c r="D4776" t="s">
        <v>4410</v>
      </c>
      <c r="E4776" t="s">
        <v>1500</v>
      </c>
    </row>
    <row r="4777" spans="1:5">
      <c r="A4777" t="s">
        <v>603</v>
      </c>
      <c r="B4777">
        <f>VLOOKUP(A4777,Sheet2!$A$2:$C$250,3)</f>
        <v>4101</v>
      </c>
      <c r="C4777" t="str">
        <f>VLOOKUP(A4777,Sheet2!$A$2:$C$250,2)</f>
        <v>Copper River/Chugach</v>
      </c>
      <c r="D4777" t="s">
        <v>4411</v>
      </c>
      <c r="E4777" t="s">
        <v>1500</v>
      </c>
    </row>
    <row r="4778" spans="1:5">
      <c r="A4778" t="s">
        <v>603</v>
      </c>
      <c r="B4778">
        <f>VLOOKUP(A4778,Sheet2!$A$2:$C$250,3)</f>
        <v>4101</v>
      </c>
      <c r="C4778" t="str">
        <f>VLOOKUP(A4778,Sheet2!$A$2:$C$250,2)</f>
        <v>Copper River/Chugach</v>
      </c>
      <c r="D4778" t="s">
        <v>4412</v>
      </c>
      <c r="E4778" t="s">
        <v>1500</v>
      </c>
    </row>
    <row r="4779" spans="1:5">
      <c r="A4779" t="s">
        <v>603</v>
      </c>
      <c r="B4779">
        <f>VLOOKUP(A4779,Sheet2!$A$2:$C$250,3)</f>
        <v>4101</v>
      </c>
      <c r="C4779" t="str">
        <f>VLOOKUP(A4779,Sheet2!$A$2:$C$250,2)</f>
        <v>Copper River/Chugach</v>
      </c>
      <c r="D4779" t="s">
        <v>4413</v>
      </c>
      <c r="E4779" t="s">
        <v>1500</v>
      </c>
    </row>
    <row r="4780" spans="1:5">
      <c r="A4780" t="s">
        <v>603</v>
      </c>
      <c r="B4780">
        <f>VLOOKUP(A4780,Sheet2!$A$2:$C$250,3)</f>
        <v>4101</v>
      </c>
      <c r="C4780" t="str">
        <f>VLOOKUP(A4780,Sheet2!$A$2:$C$250,2)</f>
        <v>Copper River/Chugach</v>
      </c>
      <c r="D4780" t="s">
        <v>4414</v>
      </c>
      <c r="E4780" t="s">
        <v>1500</v>
      </c>
    </row>
    <row r="4781" spans="1:5">
      <c r="A4781" t="s">
        <v>603</v>
      </c>
      <c r="B4781">
        <f>VLOOKUP(A4781,Sheet2!$A$2:$C$250,3)</f>
        <v>4101</v>
      </c>
      <c r="C4781" t="str">
        <f>VLOOKUP(A4781,Sheet2!$A$2:$C$250,2)</f>
        <v>Copper River/Chugach</v>
      </c>
      <c r="D4781" t="s">
        <v>4415</v>
      </c>
      <c r="E4781" t="s">
        <v>1500</v>
      </c>
    </row>
    <row r="4782" spans="1:5">
      <c r="A4782" t="s">
        <v>603</v>
      </c>
      <c r="B4782">
        <f>VLOOKUP(A4782,Sheet2!$A$2:$C$250,3)</f>
        <v>4101</v>
      </c>
      <c r="C4782" t="str">
        <f>VLOOKUP(A4782,Sheet2!$A$2:$C$250,2)</f>
        <v>Copper River/Chugach</v>
      </c>
      <c r="D4782" t="s">
        <v>4416</v>
      </c>
      <c r="E4782" t="s">
        <v>1500</v>
      </c>
    </row>
    <row r="4783" spans="1:5">
      <c r="A4783" t="s">
        <v>603</v>
      </c>
      <c r="B4783">
        <f>VLOOKUP(A4783,Sheet2!$A$2:$C$250,3)</f>
        <v>4101</v>
      </c>
      <c r="C4783" t="str">
        <f>VLOOKUP(A4783,Sheet2!$A$2:$C$250,2)</f>
        <v>Copper River/Chugach</v>
      </c>
      <c r="D4783" t="s">
        <v>4417</v>
      </c>
      <c r="E4783" t="s">
        <v>1500</v>
      </c>
    </row>
    <row r="4784" spans="1:5">
      <c r="A4784" t="s">
        <v>603</v>
      </c>
      <c r="B4784">
        <f>VLOOKUP(A4784,Sheet2!$A$2:$C$250,3)</f>
        <v>4101</v>
      </c>
      <c r="C4784" t="str">
        <f>VLOOKUP(A4784,Sheet2!$A$2:$C$250,2)</f>
        <v>Copper River/Chugach</v>
      </c>
      <c r="D4784" t="s">
        <v>4418</v>
      </c>
      <c r="E4784" t="s">
        <v>1500</v>
      </c>
    </row>
    <row r="4785" spans="1:5">
      <c r="A4785" t="s">
        <v>603</v>
      </c>
      <c r="B4785">
        <f>VLOOKUP(A4785,Sheet2!$A$2:$C$250,3)</f>
        <v>4101</v>
      </c>
      <c r="C4785" t="str">
        <f>VLOOKUP(A4785,Sheet2!$A$2:$C$250,2)</f>
        <v>Copper River/Chugach</v>
      </c>
      <c r="D4785" t="s">
        <v>4419</v>
      </c>
      <c r="E4785" t="s">
        <v>1500</v>
      </c>
    </row>
    <row r="4786" spans="1:5">
      <c r="A4786" t="s">
        <v>603</v>
      </c>
      <c r="B4786">
        <f>VLOOKUP(A4786,Sheet2!$A$2:$C$250,3)</f>
        <v>4101</v>
      </c>
      <c r="C4786" t="str">
        <f>VLOOKUP(A4786,Sheet2!$A$2:$C$250,2)</f>
        <v>Copper River/Chugach</v>
      </c>
      <c r="D4786" t="s">
        <v>4420</v>
      </c>
      <c r="E4786" t="s">
        <v>1500</v>
      </c>
    </row>
    <row r="4787" spans="1:5">
      <c r="A4787" t="s">
        <v>603</v>
      </c>
      <c r="B4787">
        <f>VLOOKUP(A4787,Sheet2!$A$2:$C$250,3)</f>
        <v>4101</v>
      </c>
      <c r="C4787" t="str">
        <f>VLOOKUP(A4787,Sheet2!$A$2:$C$250,2)</f>
        <v>Copper River/Chugach</v>
      </c>
      <c r="D4787" t="s">
        <v>4421</v>
      </c>
      <c r="E4787" t="s">
        <v>1500</v>
      </c>
    </row>
    <row r="4788" spans="1:5">
      <c r="A4788" t="s">
        <v>603</v>
      </c>
      <c r="B4788">
        <f>VLOOKUP(A4788,Sheet2!$A$2:$C$250,3)</f>
        <v>4101</v>
      </c>
      <c r="C4788" t="str">
        <f>VLOOKUP(A4788,Sheet2!$A$2:$C$250,2)</f>
        <v>Copper River/Chugach</v>
      </c>
      <c r="D4788" t="s">
        <v>4422</v>
      </c>
      <c r="E4788" t="s">
        <v>1500</v>
      </c>
    </row>
    <row r="4789" spans="1:5">
      <c r="A4789" t="s">
        <v>603</v>
      </c>
      <c r="B4789">
        <f>VLOOKUP(A4789,Sheet2!$A$2:$C$250,3)</f>
        <v>4101</v>
      </c>
      <c r="C4789" t="str">
        <f>VLOOKUP(A4789,Sheet2!$A$2:$C$250,2)</f>
        <v>Copper River/Chugach</v>
      </c>
      <c r="D4789" t="s">
        <v>4423</v>
      </c>
      <c r="E4789" t="s">
        <v>1500</v>
      </c>
    </row>
    <row r="4790" spans="1:5">
      <c r="A4790" t="s">
        <v>603</v>
      </c>
      <c r="B4790">
        <f>VLOOKUP(A4790,Sheet2!$A$2:$C$250,3)</f>
        <v>4101</v>
      </c>
      <c r="C4790" t="str">
        <f>VLOOKUP(A4790,Sheet2!$A$2:$C$250,2)</f>
        <v>Copper River/Chugach</v>
      </c>
      <c r="D4790" t="s">
        <v>4424</v>
      </c>
      <c r="E4790" t="s">
        <v>1500</v>
      </c>
    </row>
    <row r="4791" spans="1:5">
      <c r="A4791" t="s">
        <v>603</v>
      </c>
      <c r="B4791">
        <f>VLOOKUP(A4791,Sheet2!$A$2:$C$250,3)</f>
        <v>4101</v>
      </c>
      <c r="C4791" t="str">
        <f>VLOOKUP(A4791,Sheet2!$A$2:$C$250,2)</f>
        <v>Copper River/Chugach</v>
      </c>
      <c r="D4791" t="s">
        <v>4425</v>
      </c>
      <c r="E4791" t="s">
        <v>1500</v>
      </c>
    </row>
    <row r="4792" spans="1:5">
      <c r="A4792" t="s">
        <v>603</v>
      </c>
      <c r="B4792">
        <f>VLOOKUP(A4792,Sheet2!$A$2:$C$250,3)</f>
        <v>4101</v>
      </c>
      <c r="C4792" t="str">
        <f>VLOOKUP(A4792,Sheet2!$A$2:$C$250,2)</f>
        <v>Copper River/Chugach</v>
      </c>
      <c r="D4792" t="s">
        <v>4426</v>
      </c>
      <c r="E4792" t="s">
        <v>1500</v>
      </c>
    </row>
    <row r="4793" spans="1:5">
      <c r="A4793" t="s">
        <v>603</v>
      </c>
      <c r="B4793">
        <f>VLOOKUP(A4793,Sheet2!$A$2:$C$250,3)</f>
        <v>4101</v>
      </c>
      <c r="C4793" t="str">
        <f>VLOOKUP(A4793,Sheet2!$A$2:$C$250,2)</f>
        <v>Copper River/Chugach</v>
      </c>
      <c r="D4793" t="s">
        <v>4427</v>
      </c>
      <c r="E4793" t="s">
        <v>1500</v>
      </c>
    </row>
    <row r="4794" spans="1:5">
      <c r="A4794" t="s">
        <v>603</v>
      </c>
      <c r="B4794">
        <f>VLOOKUP(A4794,Sheet2!$A$2:$C$250,3)</f>
        <v>4101</v>
      </c>
      <c r="C4794" t="str">
        <f>VLOOKUP(A4794,Sheet2!$A$2:$C$250,2)</f>
        <v>Copper River/Chugach</v>
      </c>
      <c r="D4794" t="s">
        <v>4428</v>
      </c>
      <c r="E4794" t="s">
        <v>1500</v>
      </c>
    </row>
    <row r="4795" spans="1:5">
      <c r="A4795" t="s">
        <v>603</v>
      </c>
      <c r="B4795">
        <f>VLOOKUP(A4795,Sheet2!$A$2:$C$250,3)</f>
        <v>4101</v>
      </c>
      <c r="C4795" t="str">
        <f>VLOOKUP(A4795,Sheet2!$A$2:$C$250,2)</f>
        <v>Copper River/Chugach</v>
      </c>
      <c r="D4795" t="s">
        <v>4429</v>
      </c>
      <c r="E4795" t="s">
        <v>1500</v>
      </c>
    </row>
    <row r="4796" spans="1:5">
      <c r="A4796" t="s">
        <v>603</v>
      </c>
      <c r="B4796">
        <f>VLOOKUP(A4796,Sheet2!$A$2:$C$250,3)</f>
        <v>4101</v>
      </c>
      <c r="C4796" t="str">
        <f>VLOOKUP(A4796,Sheet2!$A$2:$C$250,2)</f>
        <v>Copper River/Chugach</v>
      </c>
      <c r="D4796" t="s">
        <v>4430</v>
      </c>
      <c r="E4796" t="s">
        <v>1500</v>
      </c>
    </row>
    <row r="4797" spans="1:5">
      <c r="A4797" t="s">
        <v>603</v>
      </c>
      <c r="B4797">
        <f>VLOOKUP(A4797,Sheet2!$A$2:$C$250,3)</f>
        <v>4101</v>
      </c>
      <c r="C4797" t="str">
        <f>VLOOKUP(A4797,Sheet2!$A$2:$C$250,2)</f>
        <v>Copper River/Chugach</v>
      </c>
      <c r="D4797" t="s">
        <v>4431</v>
      </c>
      <c r="E4797" t="s">
        <v>1500</v>
      </c>
    </row>
    <row r="4798" spans="1:5">
      <c r="A4798" t="s">
        <v>603</v>
      </c>
      <c r="B4798">
        <f>VLOOKUP(A4798,Sheet2!$A$2:$C$250,3)</f>
        <v>4101</v>
      </c>
      <c r="C4798" t="str">
        <f>VLOOKUP(A4798,Sheet2!$A$2:$C$250,2)</f>
        <v>Copper River/Chugach</v>
      </c>
      <c r="D4798" t="s">
        <v>4432</v>
      </c>
      <c r="E4798" t="s">
        <v>1500</v>
      </c>
    </row>
    <row r="4799" spans="1:5">
      <c r="A4799" t="s">
        <v>603</v>
      </c>
      <c r="B4799">
        <f>VLOOKUP(A4799,Sheet2!$A$2:$C$250,3)</f>
        <v>4101</v>
      </c>
      <c r="C4799" t="str">
        <f>VLOOKUP(A4799,Sheet2!$A$2:$C$250,2)</f>
        <v>Copper River/Chugach</v>
      </c>
      <c r="D4799" t="s">
        <v>4433</v>
      </c>
      <c r="E4799" t="s">
        <v>1500</v>
      </c>
    </row>
    <row r="4800" spans="1:5">
      <c r="A4800" t="s">
        <v>603</v>
      </c>
      <c r="B4800">
        <f>VLOOKUP(A4800,Sheet2!$A$2:$C$250,3)</f>
        <v>4101</v>
      </c>
      <c r="C4800" t="str">
        <f>VLOOKUP(A4800,Sheet2!$A$2:$C$250,2)</f>
        <v>Copper River/Chugach</v>
      </c>
      <c r="D4800" t="s">
        <v>4434</v>
      </c>
      <c r="E4800" t="s">
        <v>1500</v>
      </c>
    </row>
    <row r="4801" spans="1:5">
      <c r="A4801" t="s">
        <v>603</v>
      </c>
      <c r="B4801">
        <f>VLOOKUP(A4801,Sheet2!$A$2:$C$250,3)</f>
        <v>4101</v>
      </c>
      <c r="C4801" t="str">
        <f>VLOOKUP(A4801,Sheet2!$A$2:$C$250,2)</f>
        <v>Copper River/Chugach</v>
      </c>
      <c r="D4801" t="s">
        <v>4435</v>
      </c>
      <c r="E4801" t="s">
        <v>1500</v>
      </c>
    </row>
    <row r="4802" spans="1:5">
      <c r="A4802" t="s">
        <v>603</v>
      </c>
      <c r="B4802">
        <f>VLOOKUP(A4802,Sheet2!$A$2:$C$250,3)</f>
        <v>4101</v>
      </c>
      <c r="C4802" t="str">
        <f>VLOOKUP(A4802,Sheet2!$A$2:$C$250,2)</f>
        <v>Copper River/Chugach</v>
      </c>
      <c r="D4802" t="s">
        <v>4436</v>
      </c>
      <c r="E4802" t="s">
        <v>1500</v>
      </c>
    </row>
    <row r="4803" spans="1:5">
      <c r="A4803" t="s">
        <v>603</v>
      </c>
      <c r="B4803">
        <f>VLOOKUP(A4803,Sheet2!$A$2:$C$250,3)</f>
        <v>4101</v>
      </c>
      <c r="C4803" t="str">
        <f>VLOOKUP(A4803,Sheet2!$A$2:$C$250,2)</f>
        <v>Copper River/Chugach</v>
      </c>
      <c r="D4803" t="s">
        <v>4437</v>
      </c>
      <c r="E4803" t="s">
        <v>1500</v>
      </c>
    </row>
    <row r="4804" spans="1:5">
      <c r="A4804" t="s">
        <v>603</v>
      </c>
      <c r="B4804">
        <f>VLOOKUP(A4804,Sheet2!$A$2:$C$250,3)</f>
        <v>4101</v>
      </c>
      <c r="C4804" t="str">
        <f>VLOOKUP(A4804,Sheet2!$A$2:$C$250,2)</f>
        <v>Copper River/Chugach</v>
      </c>
      <c r="D4804" t="s">
        <v>4438</v>
      </c>
      <c r="E4804" t="s">
        <v>1500</v>
      </c>
    </row>
    <row r="4805" spans="1:5">
      <c r="A4805" t="s">
        <v>603</v>
      </c>
      <c r="B4805">
        <f>VLOOKUP(A4805,Sheet2!$A$2:$C$250,3)</f>
        <v>4101</v>
      </c>
      <c r="C4805" t="str">
        <f>VLOOKUP(A4805,Sheet2!$A$2:$C$250,2)</f>
        <v>Copper River/Chugach</v>
      </c>
      <c r="D4805" t="s">
        <v>4439</v>
      </c>
      <c r="E4805" t="s">
        <v>1500</v>
      </c>
    </row>
    <row r="4806" spans="1:5">
      <c r="A4806" t="s">
        <v>603</v>
      </c>
      <c r="B4806">
        <f>VLOOKUP(A4806,Sheet2!$A$2:$C$250,3)</f>
        <v>4101</v>
      </c>
      <c r="C4806" t="str">
        <f>VLOOKUP(A4806,Sheet2!$A$2:$C$250,2)</f>
        <v>Copper River/Chugach</v>
      </c>
      <c r="D4806" t="s">
        <v>4440</v>
      </c>
      <c r="E4806" t="s">
        <v>1500</v>
      </c>
    </row>
    <row r="4807" spans="1:5">
      <c r="A4807" t="s">
        <v>603</v>
      </c>
      <c r="B4807">
        <f>VLOOKUP(A4807,Sheet2!$A$2:$C$250,3)</f>
        <v>4101</v>
      </c>
      <c r="C4807" t="str">
        <f>VLOOKUP(A4807,Sheet2!$A$2:$C$250,2)</f>
        <v>Copper River/Chugach</v>
      </c>
      <c r="D4807" t="s">
        <v>4441</v>
      </c>
      <c r="E4807" t="s">
        <v>1500</v>
      </c>
    </row>
    <row r="4808" spans="1:5">
      <c r="A4808" t="s">
        <v>603</v>
      </c>
      <c r="B4808">
        <f>VLOOKUP(A4808,Sheet2!$A$2:$C$250,3)</f>
        <v>4101</v>
      </c>
      <c r="C4808" t="str">
        <f>VLOOKUP(A4808,Sheet2!$A$2:$C$250,2)</f>
        <v>Copper River/Chugach</v>
      </c>
      <c r="D4808" t="s">
        <v>4442</v>
      </c>
      <c r="E4808" t="s">
        <v>1500</v>
      </c>
    </row>
    <row r="4809" spans="1:5">
      <c r="A4809" t="s">
        <v>603</v>
      </c>
      <c r="B4809">
        <f>VLOOKUP(A4809,Sheet2!$A$2:$C$250,3)</f>
        <v>4101</v>
      </c>
      <c r="C4809" t="str">
        <f>VLOOKUP(A4809,Sheet2!$A$2:$C$250,2)</f>
        <v>Copper River/Chugach</v>
      </c>
      <c r="D4809" t="s">
        <v>4443</v>
      </c>
      <c r="E4809" t="s">
        <v>1500</v>
      </c>
    </row>
    <row r="4810" spans="1:5">
      <c r="A4810" t="s">
        <v>603</v>
      </c>
      <c r="B4810">
        <f>VLOOKUP(A4810,Sheet2!$A$2:$C$250,3)</f>
        <v>4101</v>
      </c>
      <c r="C4810" t="str">
        <f>VLOOKUP(A4810,Sheet2!$A$2:$C$250,2)</f>
        <v>Copper River/Chugach</v>
      </c>
      <c r="D4810" t="s">
        <v>4444</v>
      </c>
      <c r="E4810" t="s">
        <v>1500</v>
      </c>
    </row>
    <row r="4811" spans="1:5">
      <c r="A4811" t="s">
        <v>603</v>
      </c>
      <c r="B4811">
        <f>VLOOKUP(A4811,Sheet2!$A$2:$C$250,3)</f>
        <v>4101</v>
      </c>
      <c r="C4811" t="str">
        <f>VLOOKUP(A4811,Sheet2!$A$2:$C$250,2)</f>
        <v>Copper River/Chugach</v>
      </c>
      <c r="D4811" t="s">
        <v>4445</v>
      </c>
      <c r="E4811" t="s">
        <v>1500</v>
      </c>
    </row>
    <row r="4812" spans="1:5">
      <c r="A4812" t="s">
        <v>603</v>
      </c>
      <c r="B4812">
        <f>VLOOKUP(A4812,Sheet2!$A$2:$C$250,3)</f>
        <v>4101</v>
      </c>
      <c r="C4812" t="str">
        <f>VLOOKUP(A4812,Sheet2!$A$2:$C$250,2)</f>
        <v>Copper River/Chugach</v>
      </c>
      <c r="D4812" t="s">
        <v>4446</v>
      </c>
      <c r="E4812" t="s">
        <v>1500</v>
      </c>
    </row>
    <row r="4813" spans="1:5">
      <c r="A4813" t="s">
        <v>603</v>
      </c>
      <c r="B4813">
        <f>VLOOKUP(A4813,Sheet2!$A$2:$C$250,3)</f>
        <v>4101</v>
      </c>
      <c r="C4813" t="str">
        <f>VLOOKUP(A4813,Sheet2!$A$2:$C$250,2)</f>
        <v>Copper River/Chugach</v>
      </c>
      <c r="D4813" t="s">
        <v>4447</v>
      </c>
      <c r="E4813" t="s">
        <v>1500</v>
      </c>
    </row>
    <row r="4814" spans="1:5">
      <c r="A4814" t="s">
        <v>603</v>
      </c>
      <c r="B4814">
        <f>VLOOKUP(A4814,Sheet2!$A$2:$C$250,3)</f>
        <v>4101</v>
      </c>
      <c r="C4814" t="str">
        <f>VLOOKUP(A4814,Sheet2!$A$2:$C$250,2)</f>
        <v>Copper River/Chugach</v>
      </c>
      <c r="D4814" t="s">
        <v>4448</v>
      </c>
      <c r="E4814" t="s">
        <v>1500</v>
      </c>
    </row>
    <row r="4815" spans="1:5">
      <c r="A4815" t="s">
        <v>603</v>
      </c>
      <c r="B4815">
        <f>VLOOKUP(A4815,Sheet2!$A$2:$C$250,3)</f>
        <v>4101</v>
      </c>
      <c r="C4815" t="str">
        <f>VLOOKUP(A4815,Sheet2!$A$2:$C$250,2)</f>
        <v>Copper River/Chugach</v>
      </c>
      <c r="D4815" t="s">
        <v>4449</v>
      </c>
      <c r="E4815" t="s">
        <v>1500</v>
      </c>
    </row>
    <row r="4816" spans="1:5">
      <c r="A4816" t="s">
        <v>603</v>
      </c>
      <c r="B4816">
        <f>VLOOKUP(A4816,Sheet2!$A$2:$C$250,3)</f>
        <v>4101</v>
      </c>
      <c r="C4816" t="str">
        <f>VLOOKUP(A4816,Sheet2!$A$2:$C$250,2)</f>
        <v>Copper River/Chugach</v>
      </c>
      <c r="D4816" t="s">
        <v>4450</v>
      </c>
      <c r="E4816" t="s">
        <v>1500</v>
      </c>
    </row>
    <row r="4817" spans="1:13">
      <c r="A4817" t="s">
        <v>603</v>
      </c>
      <c r="B4817">
        <f>VLOOKUP(A4817,Sheet2!$A$2:$C$250,3)</f>
        <v>4101</v>
      </c>
      <c r="C4817" t="str">
        <f>VLOOKUP(A4817,Sheet2!$A$2:$C$250,2)</f>
        <v>Copper River/Chugach</v>
      </c>
      <c r="D4817" t="s">
        <v>4451</v>
      </c>
      <c r="E4817" t="s">
        <v>1500</v>
      </c>
    </row>
    <row r="4818" spans="1:13">
      <c r="A4818" t="s">
        <v>603</v>
      </c>
      <c r="B4818">
        <f>VLOOKUP(A4818,Sheet2!$A$2:$C$250,3)</f>
        <v>4101</v>
      </c>
      <c r="C4818" t="str">
        <f>VLOOKUP(A4818,Sheet2!$A$2:$C$250,2)</f>
        <v>Copper River/Chugach</v>
      </c>
      <c r="D4818" t="s">
        <v>4452</v>
      </c>
      <c r="E4818" t="s">
        <v>1500</v>
      </c>
    </row>
    <row r="4819" spans="1:13">
      <c r="A4819" t="s">
        <v>603</v>
      </c>
      <c r="B4819">
        <f>VLOOKUP(A4819,Sheet2!$A$2:$C$250,3)</f>
        <v>4101</v>
      </c>
      <c r="C4819" t="str">
        <f>VLOOKUP(A4819,Sheet2!$A$2:$C$250,2)</f>
        <v>Copper River/Chugach</v>
      </c>
      <c r="D4819" t="s">
        <v>4453</v>
      </c>
      <c r="E4819" t="s">
        <v>1500</v>
      </c>
    </row>
    <row r="4820" spans="1:13">
      <c r="A4820" t="s">
        <v>603</v>
      </c>
      <c r="B4820">
        <f>VLOOKUP(A4820,Sheet2!$A$2:$C$250,3)</f>
        <v>4101</v>
      </c>
      <c r="C4820" t="str">
        <f>VLOOKUP(A4820,Sheet2!$A$2:$C$250,2)</f>
        <v>Copper River/Chugach</v>
      </c>
      <c r="D4820" t="s">
        <v>4454</v>
      </c>
      <c r="E4820" t="s">
        <v>1500</v>
      </c>
    </row>
    <row r="4821" spans="1:13">
      <c r="A4821" t="s">
        <v>603</v>
      </c>
      <c r="B4821">
        <f>VLOOKUP(A4821,Sheet2!$A$2:$C$250,3)</f>
        <v>4101</v>
      </c>
      <c r="C4821" t="str">
        <f>VLOOKUP(A4821,Sheet2!$A$2:$C$250,2)</f>
        <v>Copper River/Chugach</v>
      </c>
      <c r="D4821" t="s">
        <v>608</v>
      </c>
      <c r="E4821" t="s">
        <v>2424</v>
      </c>
      <c r="F4821">
        <v>4000</v>
      </c>
    </row>
    <row r="4822" spans="1:13">
      <c r="A4822" t="s">
        <v>2176</v>
      </c>
      <c r="B4822">
        <f>VLOOKUP(A4822,Sheet2!$A$2:$C$250,3)</f>
        <v>4101</v>
      </c>
      <c r="C4822" t="str">
        <f>VLOOKUP(A4822,Sheet2!$A$2:$C$250,2)</f>
        <v>Copper River/Chugach</v>
      </c>
      <c r="D4822" t="s">
        <v>2179</v>
      </c>
      <c r="E4822" t="s">
        <v>1980</v>
      </c>
      <c r="F4822">
        <v>800</v>
      </c>
      <c r="I4822">
        <v>2356.7299270072995</v>
      </c>
    </row>
    <row r="4823" spans="1:13">
      <c r="A4823" t="s">
        <v>2176</v>
      </c>
      <c r="B4823">
        <f>VLOOKUP(A4823,Sheet2!$A$2:$C$250,3)</f>
        <v>4101</v>
      </c>
      <c r="C4823" t="str">
        <f>VLOOKUP(A4823,Sheet2!$A$2:$C$250,2)</f>
        <v>Copper River/Chugach</v>
      </c>
      <c r="D4823" t="s">
        <v>2177</v>
      </c>
      <c r="E4823" t="s">
        <v>1980</v>
      </c>
      <c r="F4823">
        <v>1744</v>
      </c>
      <c r="K4823">
        <v>6685.5601694999996</v>
      </c>
    </row>
    <row r="4824" spans="1:13">
      <c r="A4824" t="s">
        <v>2176</v>
      </c>
      <c r="B4824">
        <f>VLOOKUP(A4824,Sheet2!$A$2:$C$250,3)</f>
        <v>4101</v>
      </c>
      <c r="C4824" t="str">
        <f>VLOOKUP(A4824,Sheet2!$A$2:$C$250,2)</f>
        <v>Copper River/Chugach</v>
      </c>
      <c r="D4824" t="s">
        <v>2178</v>
      </c>
      <c r="E4824" t="s">
        <v>1980</v>
      </c>
      <c r="F4824">
        <v>3920</v>
      </c>
      <c r="K4824">
        <v>5065.0455849999998</v>
      </c>
    </row>
    <row r="4825" spans="1:13">
      <c r="A4825" t="s">
        <v>3596</v>
      </c>
      <c r="B4825">
        <f>VLOOKUP(A4825,Sheet2!$A$2:$C$250,3)</f>
        <v>197</v>
      </c>
      <c r="C4825" t="str">
        <f>VLOOKUP(A4825,Sheet2!$A$2:$C$250,2)</f>
        <v>Yukon-Koyukuk/Upper Tanana</v>
      </c>
      <c r="D4825" t="s">
        <v>3597</v>
      </c>
      <c r="E4825" t="s">
        <v>3335</v>
      </c>
      <c r="F4825">
        <v>21920</v>
      </c>
      <c r="G4825" t="s">
        <v>798</v>
      </c>
      <c r="I4825">
        <v>25055.17372262774</v>
      </c>
      <c r="K4825">
        <v>54900.494100000004</v>
      </c>
      <c r="M4825">
        <v>401.31147540983608</v>
      </c>
    </row>
    <row r="4826" spans="1:13">
      <c r="A4826" t="s">
        <v>1229</v>
      </c>
      <c r="B4826">
        <f>VLOOKUP(A4826,Sheet2!$A$2:$C$250,3)</f>
        <v>197</v>
      </c>
      <c r="C4826" t="str">
        <f>VLOOKUP(A4826,Sheet2!$A$2:$C$250,2)</f>
        <v>Yukon-Koyukuk/Upper Tanana</v>
      </c>
      <c r="D4826" t="s">
        <v>1228</v>
      </c>
      <c r="E4826" t="s">
        <v>3232</v>
      </c>
    </row>
    <row r="4827" spans="1:13">
      <c r="A4827" t="s">
        <v>1229</v>
      </c>
      <c r="B4827">
        <f>VLOOKUP(A4827,Sheet2!$A$2:$C$250,3)</f>
        <v>197</v>
      </c>
      <c r="C4827" t="str">
        <f>VLOOKUP(A4827,Sheet2!$A$2:$C$250,2)</f>
        <v>Yukon-Koyukuk/Upper Tanana</v>
      </c>
      <c r="D4827" t="s">
        <v>286</v>
      </c>
      <c r="E4827" t="s">
        <v>2424</v>
      </c>
    </row>
    <row r="4828" spans="1:13">
      <c r="A4828" t="s">
        <v>1229</v>
      </c>
      <c r="B4828">
        <f>VLOOKUP(A4828,Sheet2!$A$2:$C$250,3)</f>
        <v>197</v>
      </c>
      <c r="C4828" t="str">
        <f>VLOOKUP(A4828,Sheet2!$A$2:$C$250,2)</f>
        <v>Yukon-Koyukuk/Upper Tanana</v>
      </c>
      <c r="D4828" t="s">
        <v>302</v>
      </c>
      <c r="E4828" t="s">
        <v>2194</v>
      </c>
      <c r="F4828">
        <v>1500</v>
      </c>
    </row>
    <row r="4829" spans="1:13">
      <c r="A4829" t="s">
        <v>1229</v>
      </c>
      <c r="B4829">
        <f>VLOOKUP(A4829,Sheet2!$A$2:$C$250,3)</f>
        <v>197</v>
      </c>
      <c r="C4829" t="str">
        <f>VLOOKUP(A4829,Sheet2!$A$2:$C$250,2)</f>
        <v>Yukon-Koyukuk/Upper Tanana</v>
      </c>
      <c r="D4829" t="s">
        <v>64</v>
      </c>
      <c r="E4829" t="s">
        <v>65</v>
      </c>
    </row>
    <row r="4830" spans="1:13">
      <c r="A4830" t="s">
        <v>2291</v>
      </c>
      <c r="B4830">
        <f>VLOOKUP(A4830,Sheet2!$A$2:$C$250,3)</f>
        <v>543</v>
      </c>
      <c r="C4830" t="str">
        <f>VLOOKUP(A4830,Sheet2!$A$2:$C$250,2)</f>
        <v>North Slope</v>
      </c>
      <c r="D4830" t="s">
        <v>3599</v>
      </c>
      <c r="E4830" t="s">
        <v>3335</v>
      </c>
      <c r="F4830">
        <v>1200</v>
      </c>
    </row>
    <row r="4831" spans="1:13">
      <c r="A4831" t="s">
        <v>2419</v>
      </c>
      <c r="B4831">
        <f>VLOOKUP(A4831,Sheet2!$A$2:$C$250,3)</f>
        <v>543</v>
      </c>
      <c r="C4831" t="str">
        <f>VLOOKUP(A4831,Sheet2!$A$2:$C$250,2)</f>
        <v>North Slope</v>
      </c>
      <c r="D4831" t="s">
        <v>3364</v>
      </c>
      <c r="E4831" t="s">
        <v>3335</v>
      </c>
      <c r="F4831">
        <v>2160</v>
      </c>
    </row>
    <row r="4832" spans="1:13">
      <c r="A4832" t="s">
        <v>2291</v>
      </c>
      <c r="B4832">
        <f>VLOOKUP(A4832,Sheet2!$A$2:$C$250,3)</f>
        <v>543</v>
      </c>
      <c r="C4832" t="str">
        <f>VLOOKUP(A4832,Sheet2!$A$2:$C$250,2)</f>
        <v>North Slope</v>
      </c>
      <c r="D4832" t="s">
        <v>3600</v>
      </c>
      <c r="E4832" t="s">
        <v>3335</v>
      </c>
      <c r="F4832">
        <v>35558</v>
      </c>
      <c r="I4832">
        <v>12714.875912408759</v>
      </c>
      <c r="K4832">
        <v>549444.94495999999</v>
      </c>
    </row>
    <row r="4833" spans="1:11">
      <c r="A4833" t="s">
        <v>2291</v>
      </c>
      <c r="B4833">
        <f>VLOOKUP(A4833,Sheet2!$A$2:$C$250,3)</f>
        <v>543</v>
      </c>
      <c r="C4833" t="str">
        <f>VLOOKUP(A4833,Sheet2!$A$2:$C$250,2)</f>
        <v>North Slope</v>
      </c>
      <c r="D4833" t="s">
        <v>3598</v>
      </c>
      <c r="E4833" t="s">
        <v>3335</v>
      </c>
      <c r="F4833">
        <v>55545</v>
      </c>
      <c r="I4833">
        <v>33317.956204379559</v>
      </c>
      <c r="K4833">
        <v>6178.5556064999992</v>
      </c>
    </row>
    <row r="4834" spans="1:11">
      <c r="A4834" t="s">
        <v>2291</v>
      </c>
      <c r="B4834">
        <f>VLOOKUP(A4834,Sheet2!$A$2:$C$250,3)</f>
        <v>543</v>
      </c>
      <c r="C4834" t="str">
        <f>VLOOKUP(A4834,Sheet2!$A$2:$C$250,2)</f>
        <v>North Slope</v>
      </c>
      <c r="D4834" t="s">
        <v>3601</v>
      </c>
      <c r="E4834" t="s">
        <v>3335</v>
      </c>
      <c r="F4834">
        <v>64895</v>
      </c>
      <c r="K4834">
        <v>728406.55559999996</v>
      </c>
    </row>
    <row r="4835" spans="1:11">
      <c r="A4835" t="s">
        <v>2419</v>
      </c>
      <c r="B4835">
        <f>VLOOKUP(A4835,Sheet2!$A$2:$C$250,3)</f>
        <v>543</v>
      </c>
      <c r="C4835" t="str">
        <f>VLOOKUP(A4835,Sheet2!$A$2:$C$250,2)</f>
        <v>North Slope</v>
      </c>
      <c r="D4835" t="s">
        <v>28</v>
      </c>
      <c r="E4835" t="s">
        <v>3232</v>
      </c>
      <c r="F4835">
        <v>6430</v>
      </c>
      <c r="K4835">
        <v>4940</v>
      </c>
    </row>
    <row r="4836" spans="1:11">
      <c r="A4836" t="s">
        <v>2419</v>
      </c>
      <c r="B4836">
        <f>VLOOKUP(A4836,Sheet2!$A$2:$C$250,3)</f>
        <v>543</v>
      </c>
      <c r="C4836" t="str">
        <f>VLOOKUP(A4836,Sheet2!$A$2:$C$250,2)</f>
        <v>North Slope</v>
      </c>
      <c r="D4836" t="s">
        <v>3206</v>
      </c>
      <c r="E4836" t="s">
        <v>377</v>
      </c>
      <c r="F4836">
        <v>800</v>
      </c>
      <c r="I4836">
        <v>1200</v>
      </c>
    </row>
    <row r="4837" spans="1:11">
      <c r="A4837" t="s">
        <v>2291</v>
      </c>
      <c r="B4837">
        <f>VLOOKUP(A4837,Sheet2!$A$2:$C$250,3)</f>
        <v>543</v>
      </c>
      <c r="C4837" t="str">
        <f>VLOOKUP(A4837,Sheet2!$A$2:$C$250,2)</f>
        <v>North Slope</v>
      </c>
      <c r="D4837" t="s">
        <v>3204</v>
      </c>
      <c r="E4837" t="s">
        <v>377</v>
      </c>
      <c r="F4837">
        <v>2632</v>
      </c>
      <c r="K4837">
        <v>15919.143270999999</v>
      </c>
    </row>
    <row r="4838" spans="1:11">
      <c r="A4838" t="s">
        <v>2291</v>
      </c>
      <c r="B4838">
        <f>VLOOKUP(A4838,Sheet2!$A$2:$C$250,3)</f>
        <v>543</v>
      </c>
      <c r="C4838" t="str">
        <f>VLOOKUP(A4838,Sheet2!$A$2:$C$250,2)</f>
        <v>North Slope</v>
      </c>
      <c r="D4838" t="s">
        <v>3205</v>
      </c>
      <c r="E4838" t="s">
        <v>377</v>
      </c>
      <c r="F4838">
        <v>3696</v>
      </c>
      <c r="K4838">
        <v>10392.093527999999</v>
      </c>
    </row>
    <row r="4839" spans="1:11">
      <c r="A4839" t="s">
        <v>2419</v>
      </c>
      <c r="B4839">
        <f>VLOOKUP(A4839,Sheet2!$A$2:$C$250,3)</f>
        <v>543</v>
      </c>
      <c r="C4839" t="str">
        <f>VLOOKUP(A4839,Sheet2!$A$2:$C$250,2)</f>
        <v>North Slope</v>
      </c>
      <c r="D4839" t="s">
        <v>2980</v>
      </c>
      <c r="E4839" t="s">
        <v>1500</v>
      </c>
      <c r="F4839">
        <v>1800</v>
      </c>
    </row>
    <row r="4840" spans="1:11">
      <c r="A4840" t="s">
        <v>2291</v>
      </c>
      <c r="B4840">
        <f>VLOOKUP(A4840,Sheet2!$A$2:$C$250,3)</f>
        <v>543</v>
      </c>
      <c r="C4840" t="str">
        <f>VLOOKUP(A4840,Sheet2!$A$2:$C$250,2)</f>
        <v>North Slope</v>
      </c>
      <c r="D4840" t="s">
        <v>2979</v>
      </c>
      <c r="E4840" t="s">
        <v>1500</v>
      </c>
      <c r="F4840">
        <v>3072</v>
      </c>
      <c r="K4840">
        <v>37195.834759500001</v>
      </c>
    </row>
    <row r="4841" spans="1:11">
      <c r="A4841" t="s">
        <v>2419</v>
      </c>
      <c r="B4841">
        <f>VLOOKUP(A4841,Sheet2!$A$2:$C$250,3)</f>
        <v>543</v>
      </c>
      <c r="C4841" t="str">
        <f>VLOOKUP(A4841,Sheet2!$A$2:$C$250,2)</f>
        <v>North Slope</v>
      </c>
      <c r="D4841" t="s">
        <v>2855</v>
      </c>
      <c r="E4841" t="s">
        <v>1500</v>
      </c>
      <c r="F4841">
        <v>3072</v>
      </c>
    </row>
    <row r="4842" spans="1:11">
      <c r="A4842" t="s">
        <v>2419</v>
      </c>
      <c r="B4842">
        <f>VLOOKUP(A4842,Sheet2!$A$2:$C$250,3)</f>
        <v>543</v>
      </c>
      <c r="C4842" t="str">
        <f>VLOOKUP(A4842,Sheet2!$A$2:$C$250,2)</f>
        <v>North Slope</v>
      </c>
      <c r="D4842" t="s">
        <v>159</v>
      </c>
      <c r="E4842" t="s">
        <v>1500</v>
      </c>
      <c r="F4842">
        <v>3376</v>
      </c>
    </row>
    <row r="4843" spans="1:11">
      <c r="A4843" t="s">
        <v>2419</v>
      </c>
      <c r="B4843">
        <f>VLOOKUP(A4843,Sheet2!$A$2:$C$250,3)</f>
        <v>543</v>
      </c>
      <c r="C4843" t="str">
        <f>VLOOKUP(A4843,Sheet2!$A$2:$C$250,2)</f>
        <v>North Slope</v>
      </c>
      <c r="D4843" t="s">
        <v>2983</v>
      </c>
      <c r="E4843" t="s">
        <v>1500</v>
      </c>
      <c r="F4843">
        <v>22440</v>
      </c>
    </row>
    <row r="4844" spans="1:11">
      <c r="A4844" t="s">
        <v>2291</v>
      </c>
      <c r="B4844">
        <f>VLOOKUP(A4844,Sheet2!$A$2:$C$250,3)</f>
        <v>543</v>
      </c>
      <c r="C4844" t="str">
        <f>VLOOKUP(A4844,Sheet2!$A$2:$C$250,2)</f>
        <v>North Slope</v>
      </c>
      <c r="D4844" t="s">
        <v>2982</v>
      </c>
      <c r="E4844" t="s">
        <v>1500</v>
      </c>
      <c r="F4844">
        <v>24404</v>
      </c>
    </row>
    <row r="4845" spans="1:11">
      <c r="A4845" t="s">
        <v>2291</v>
      </c>
      <c r="B4845">
        <f>VLOOKUP(A4845,Sheet2!$A$2:$C$250,3)</f>
        <v>543</v>
      </c>
      <c r="C4845" t="str">
        <f>VLOOKUP(A4845,Sheet2!$A$2:$C$250,2)</f>
        <v>North Slope</v>
      </c>
      <c r="D4845" t="s">
        <v>2558</v>
      </c>
      <c r="E4845" t="s">
        <v>2424</v>
      </c>
      <c r="F4845">
        <v>2748</v>
      </c>
      <c r="K4845">
        <v>26122.235097999997</v>
      </c>
    </row>
    <row r="4846" spans="1:11">
      <c r="A4846" t="s">
        <v>2419</v>
      </c>
      <c r="B4846">
        <f>VLOOKUP(A4846,Sheet2!$A$2:$C$250,3)</f>
        <v>543</v>
      </c>
      <c r="C4846" t="str">
        <f>VLOOKUP(A4846,Sheet2!$A$2:$C$250,2)</f>
        <v>North Slope</v>
      </c>
      <c r="D4846" t="s">
        <v>190</v>
      </c>
      <c r="E4846" t="s">
        <v>2424</v>
      </c>
      <c r="F4846">
        <v>4000</v>
      </c>
    </row>
    <row r="4847" spans="1:11">
      <c r="A4847" t="s">
        <v>2419</v>
      </c>
      <c r="B4847">
        <f>VLOOKUP(A4847,Sheet2!$A$2:$C$250,3)</f>
        <v>543</v>
      </c>
      <c r="C4847" t="str">
        <f>VLOOKUP(A4847,Sheet2!$A$2:$C$250,2)</f>
        <v>North Slope</v>
      </c>
      <c r="D4847" t="s">
        <v>2311</v>
      </c>
      <c r="E4847" t="s">
        <v>213</v>
      </c>
      <c r="F4847">
        <v>840</v>
      </c>
      <c r="K4847">
        <v>3179</v>
      </c>
    </row>
    <row r="4848" spans="1:11">
      <c r="A4848" t="s">
        <v>2291</v>
      </c>
      <c r="B4848">
        <f>VLOOKUP(A4848,Sheet2!$A$2:$C$250,3)</f>
        <v>543</v>
      </c>
      <c r="C4848" t="str">
        <f>VLOOKUP(A4848,Sheet2!$A$2:$C$250,2)</f>
        <v>North Slope</v>
      </c>
      <c r="D4848" t="s">
        <v>2418</v>
      </c>
      <c r="E4848" t="s">
        <v>213</v>
      </c>
      <c r="F4848">
        <v>2560</v>
      </c>
      <c r="K4848">
        <v>26899.742095499998</v>
      </c>
    </row>
    <row r="4849" spans="1:11">
      <c r="A4849" t="s">
        <v>2419</v>
      </c>
      <c r="B4849">
        <f>VLOOKUP(A4849,Sheet2!$A$2:$C$250,3)</f>
        <v>543</v>
      </c>
      <c r="C4849" t="str">
        <f>VLOOKUP(A4849,Sheet2!$A$2:$C$250,2)</f>
        <v>North Slope</v>
      </c>
      <c r="D4849" t="s">
        <v>2303</v>
      </c>
      <c r="E4849" t="s">
        <v>213</v>
      </c>
      <c r="F4849">
        <v>4680</v>
      </c>
      <c r="K4849">
        <v>34722</v>
      </c>
    </row>
    <row r="4850" spans="1:11">
      <c r="A4850" t="s">
        <v>2291</v>
      </c>
      <c r="B4850">
        <f>VLOOKUP(A4850,Sheet2!$A$2:$C$250,3)</f>
        <v>543</v>
      </c>
      <c r="C4850" t="str">
        <f>VLOOKUP(A4850,Sheet2!$A$2:$C$250,2)</f>
        <v>North Slope</v>
      </c>
      <c r="D4850" t="s">
        <v>2292</v>
      </c>
      <c r="E4850" t="s">
        <v>2233</v>
      </c>
      <c r="F4850">
        <v>5184</v>
      </c>
      <c r="K4850">
        <v>46165.915489499996</v>
      </c>
    </row>
    <row r="4851" spans="1:11">
      <c r="A4851" t="s">
        <v>2419</v>
      </c>
      <c r="B4851">
        <f>VLOOKUP(A4851,Sheet2!$A$2:$C$250,3)</f>
        <v>543</v>
      </c>
      <c r="C4851" t="str">
        <f>VLOOKUP(A4851,Sheet2!$A$2:$C$250,2)</f>
        <v>North Slope</v>
      </c>
      <c r="D4851" t="s">
        <v>2981</v>
      </c>
      <c r="E4851" t="s">
        <v>2194</v>
      </c>
    </row>
    <row r="4852" spans="1:11">
      <c r="A4852" t="s">
        <v>2180</v>
      </c>
      <c r="B4852">
        <f>VLOOKUP(A4852,Sheet2!$A$2:$C$250,3)</f>
        <v>150</v>
      </c>
      <c r="C4852" t="str">
        <f>VLOOKUP(A4852,Sheet2!$A$2:$C$250,2)</f>
        <v>Bering Straits</v>
      </c>
      <c r="D4852" t="s">
        <v>544</v>
      </c>
      <c r="E4852" t="s">
        <v>3335</v>
      </c>
      <c r="F4852">
        <v>13182</v>
      </c>
      <c r="I4852">
        <v>16847</v>
      </c>
      <c r="K4852">
        <v>104408</v>
      </c>
    </row>
    <row r="4853" spans="1:11">
      <c r="A4853" t="s">
        <v>2180</v>
      </c>
      <c r="B4853">
        <f>VLOOKUP(A4853,Sheet2!$A$2:$C$250,3)</f>
        <v>150</v>
      </c>
      <c r="C4853" t="str">
        <f>VLOOKUP(A4853,Sheet2!$A$2:$C$250,2)</f>
        <v>Bering Straits</v>
      </c>
      <c r="D4853" t="s">
        <v>3311</v>
      </c>
      <c r="E4853" t="s">
        <v>3232</v>
      </c>
    </row>
    <row r="4854" spans="1:11">
      <c r="A4854" t="s">
        <v>2180</v>
      </c>
      <c r="B4854">
        <f>VLOOKUP(A4854,Sheet2!$A$2:$C$250,3)</f>
        <v>150</v>
      </c>
      <c r="C4854" t="str">
        <f>VLOOKUP(A4854,Sheet2!$A$2:$C$250,2)</f>
        <v>Bering Straits</v>
      </c>
      <c r="D4854" t="s">
        <v>3207</v>
      </c>
      <c r="E4854" t="s">
        <v>377</v>
      </c>
      <c r="F4854">
        <v>900</v>
      </c>
      <c r="I4854">
        <v>700</v>
      </c>
      <c r="K4854">
        <v>5640</v>
      </c>
    </row>
    <row r="4855" spans="1:11">
      <c r="A4855" t="s">
        <v>2180</v>
      </c>
      <c r="B4855">
        <f>VLOOKUP(A4855,Sheet2!$A$2:$C$250,3)</f>
        <v>150</v>
      </c>
      <c r="C4855" t="str">
        <f>VLOOKUP(A4855,Sheet2!$A$2:$C$250,2)</f>
        <v>Bering Straits</v>
      </c>
      <c r="D4855" t="s">
        <v>3209</v>
      </c>
      <c r="E4855" t="s">
        <v>377</v>
      </c>
      <c r="F4855">
        <v>1000</v>
      </c>
      <c r="I4855">
        <v>400</v>
      </c>
    </row>
    <row r="4856" spans="1:11">
      <c r="A4856" t="s">
        <v>2180</v>
      </c>
      <c r="B4856">
        <f>VLOOKUP(A4856,Sheet2!$A$2:$C$250,3)</f>
        <v>150</v>
      </c>
      <c r="C4856" t="str">
        <f>VLOOKUP(A4856,Sheet2!$A$2:$C$250,2)</f>
        <v>Bering Straits</v>
      </c>
      <c r="D4856" t="s">
        <v>3208</v>
      </c>
      <c r="E4856" t="s">
        <v>377</v>
      </c>
      <c r="F4856">
        <v>3600</v>
      </c>
      <c r="I4856">
        <v>10000</v>
      </c>
    </row>
    <row r="4857" spans="1:11">
      <c r="A4857" t="s">
        <v>2180</v>
      </c>
      <c r="B4857">
        <f>VLOOKUP(A4857,Sheet2!$A$2:$C$250,3)</f>
        <v>150</v>
      </c>
      <c r="C4857" t="str">
        <f>VLOOKUP(A4857,Sheet2!$A$2:$C$250,2)</f>
        <v>Bering Straits</v>
      </c>
      <c r="D4857" t="s">
        <v>3210</v>
      </c>
      <c r="E4857" t="s">
        <v>377</v>
      </c>
    </row>
    <row r="4858" spans="1:11">
      <c r="A4858" t="s">
        <v>2180</v>
      </c>
      <c r="B4858">
        <f>VLOOKUP(A4858,Sheet2!$A$2:$C$250,3)</f>
        <v>150</v>
      </c>
      <c r="C4858" t="str">
        <f>VLOOKUP(A4858,Sheet2!$A$2:$C$250,2)</f>
        <v>Bering Straits</v>
      </c>
      <c r="D4858" t="s">
        <v>2984</v>
      </c>
      <c r="E4858" t="s">
        <v>1500</v>
      </c>
      <c r="F4858">
        <v>700</v>
      </c>
      <c r="I4858">
        <v>120</v>
      </c>
    </row>
    <row r="4859" spans="1:11">
      <c r="A4859" t="s">
        <v>2985</v>
      </c>
      <c r="B4859">
        <f>VLOOKUP(A4859,Sheet2!$A$2:$C$250,3)</f>
        <v>150</v>
      </c>
      <c r="C4859" t="str">
        <f>VLOOKUP(A4859,Sheet2!$A$2:$C$250,2)</f>
        <v>Bering Straits</v>
      </c>
      <c r="D4859" t="s">
        <v>2986</v>
      </c>
      <c r="E4859" t="s">
        <v>1500</v>
      </c>
      <c r="F4859">
        <v>1760</v>
      </c>
      <c r="I4859">
        <v>963.50364963503648</v>
      </c>
      <c r="K4859">
        <v>2720.5244845000002</v>
      </c>
    </row>
    <row r="4860" spans="1:11">
      <c r="A4860" t="s">
        <v>2180</v>
      </c>
      <c r="B4860">
        <f>VLOOKUP(A4860,Sheet2!$A$2:$C$250,3)</f>
        <v>150</v>
      </c>
      <c r="C4860" t="str">
        <f>VLOOKUP(A4860,Sheet2!$A$2:$C$250,2)</f>
        <v>Bering Straits</v>
      </c>
      <c r="D4860" t="s">
        <v>2559</v>
      </c>
      <c r="E4860" t="s">
        <v>2424</v>
      </c>
    </row>
    <row r="4861" spans="1:11">
      <c r="A4861" t="s">
        <v>2180</v>
      </c>
      <c r="B4861">
        <f>VLOOKUP(A4861,Sheet2!$A$2:$C$250,3)</f>
        <v>150</v>
      </c>
      <c r="C4861" t="str">
        <f>VLOOKUP(A4861,Sheet2!$A$2:$C$250,2)</f>
        <v>Bering Straits</v>
      </c>
      <c r="D4861" t="s">
        <v>2229</v>
      </c>
      <c r="E4861" t="s">
        <v>2194</v>
      </c>
    </row>
    <row r="4862" spans="1:11">
      <c r="A4862" t="s">
        <v>2180</v>
      </c>
      <c r="B4862">
        <f>VLOOKUP(A4862,Sheet2!$A$2:$C$250,3)</f>
        <v>150</v>
      </c>
      <c r="C4862" t="str">
        <f>VLOOKUP(A4862,Sheet2!$A$2:$C$250,2)</f>
        <v>Bering Straits</v>
      </c>
      <c r="D4862" t="s">
        <v>233</v>
      </c>
      <c r="E4862" t="s">
        <v>1980</v>
      </c>
      <c r="F4862">
        <v>96</v>
      </c>
    </row>
    <row r="4863" spans="1:11">
      <c r="A4863" t="s">
        <v>2180</v>
      </c>
      <c r="B4863">
        <f>VLOOKUP(A4863,Sheet2!$A$2:$C$250,3)</f>
        <v>150</v>
      </c>
      <c r="C4863" t="str">
        <f>VLOOKUP(A4863,Sheet2!$A$2:$C$250,2)</f>
        <v>Bering Straits</v>
      </c>
      <c r="D4863" t="s">
        <v>2181</v>
      </c>
      <c r="E4863" t="s">
        <v>1980</v>
      </c>
      <c r="F4863">
        <v>1714</v>
      </c>
    </row>
    <row r="4864" spans="1:11">
      <c r="A4864" t="s">
        <v>3602</v>
      </c>
      <c r="B4864">
        <f>VLOOKUP(A4864,Sheet2!$A$2:$C$250,3)</f>
        <v>39</v>
      </c>
      <c r="C4864" t="str">
        <f>VLOOKUP(A4864,Sheet2!$A$2:$C$250,2)</f>
        <v>Southeast</v>
      </c>
      <c r="D4864" t="s">
        <v>3603</v>
      </c>
      <c r="E4864" t="s">
        <v>3335</v>
      </c>
      <c r="F4864">
        <v>4360</v>
      </c>
      <c r="K4864">
        <v>2245.0702054499998</v>
      </c>
    </row>
    <row r="4865" spans="1:11">
      <c r="A4865" t="s">
        <v>2560</v>
      </c>
      <c r="B4865">
        <f>VLOOKUP(A4865,Sheet2!$A$2:$C$250,3)</f>
        <v>39</v>
      </c>
      <c r="C4865" t="str">
        <f>VLOOKUP(A4865,Sheet2!$A$2:$C$250,2)</f>
        <v>Southeast</v>
      </c>
      <c r="D4865" t="s">
        <v>2561</v>
      </c>
      <c r="E4865" t="s">
        <v>2424</v>
      </c>
      <c r="F4865">
        <v>600</v>
      </c>
      <c r="I4865">
        <v>300</v>
      </c>
    </row>
    <row r="4866" spans="1:11">
      <c r="A4866" t="s">
        <v>2560</v>
      </c>
      <c r="B4866">
        <f>VLOOKUP(A4866,Sheet2!$A$2:$C$250,3)</f>
        <v>39</v>
      </c>
      <c r="C4866" t="str">
        <f>VLOOKUP(A4866,Sheet2!$A$2:$C$250,2)</f>
        <v>Southeast</v>
      </c>
      <c r="D4866" t="s">
        <v>2449</v>
      </c>
      <c r="E4866" t="s">
        <v>2424</v>
      </c>
      <c r="F4866">
        <v>650</v>
      </c>
      <c r="I4866">
        <v>375</v>
      </c>
    </row>
    <row r="4867" spans="1:11">
      <c r="A4867" t="s">
        <v>2182</v>
      </c>
      <c r="B4867">
        <f>VLOOKUP(A4867,Sheet2!$A$2:$C$250,3)</f>
        <v>197</v>
      </c>
      <c r="C4867" t="str">
        <f>VLOOKUP(A4867,Sheet2!$A$2:$C$250,2)</f>
        <v>Bering Straits</v>
      </c>
      <c r="D4867" t="s">
        <v>548</v>
      </c>
      <c r="E4867" t="s">
        <v>3335</v>
      </c>
      <c r="F4867">
        <v>1152</v>
      </c>
    </row>
    <row r="4868" spans="1:11">
      <c r="A4868" t="s">
        <v>2182</v>
      </c>
      <c r="B4868">
        <f>VLOOKUP(A4868,Sheet2!$A$2:$C$250,3)</f>
        <v>197</v>
      </c>
      <c r="C4868" t="str">
        <f>VLOOKUP(A4868,Sheet2!$A$2:$C$250,2)</f>
        <v>Bering Straits</v>
      </c>
      <c r="D4868" t="s">
        <v>544</v>
      </c>
      <c r="E4868" t="s">
        <v>3335</v>
      </c>
      <c r="F4868">
        <v>17485</v>
      </c>
      <c r="I4868">
        <v>32535</v>
      </c>
    </row>
    <row r="4869" spans="1:11">
      <c r="A4869" t="s">
        <v>2182</v>
      </c>
      <c r="B4869">
        <f>VLOOKUP(A4869,Sheet2!$A$2:$C$250,3)</f>
        <v>197</v>
      </c>
      <c r="C4869" t="str">
        <f>VLOOKUP(A4869,Sheet2!$A$2:$C$250,2)</f>
        <v>Bering Straits</v>
      </c>
      <c r="D4869" t="s">
        <v>375</v>
      </c>
      <c r="E4869" t="s">
        <v>3232</v>
      </c>
      <c r="F4869">
        <v>2570</v>
      </c>
      <c r="I4869">
        <v>1311</v>
      </c>
      <c r="K4869">
        <v>16464</v>
      </c>
    </row>
    <row r="4870" spans="1:11">
      <c r="A4870" t="s">
        <v>2182</v>
      </c>
      <c r="B4870">
        <f>VLOOKUP(A4870,Sheet2!$A$2:$C$250,3)</f>
        <v>197</v>
      </c>
      <c r="C4870" t="str">
        <f>VLOOKUP(A4870,Sheet2!$A$2:$C$250,2)</f>
        <v>Bering Straits</v>
      </c>
      <c r="D4870" t="s">
        <v>3211</v>
      </c>
      <c r="E4870" t="s">
        <v>377</v>
      </c>
      <c r="F4870">
        <v>600</v>
      </c>
      <c r="I4870">
        <v>300</v>
      </c>
    </row>
    <row r="4871" spans="1:11">
      <c r="A4871" t="s">
        <v>2182</v>
      </c>
      <c r="B4871">
        <f>VLOOKUP(A4871,Sheet2!$A$2:$C$250,3)</f>
        <v>197</v>
      </c>
      <c r="C4871" t="str">
        <f>VLOOKUP(A4871,Sheet2!$A$2:$C$250,2)</f>
        <v>Bering Straits</v>
      </c>
      <c r="D4871" t="s">
        <v>1582</v>
      </c>
      <c r="E4871" t="s">
        <v>377</v>
      </c>
      <c r="F4871">
        <v>2440</v>
      </c>
      <c r="I4871">
        <v>1370</v>
      </c>
      <c r="K4871">
        <v>10982</v>
      </c>
    </row>
    <row r="4872" spans="1:11">
      <c r="A4872" t="s">
        <v>2182</v>
      </c>
      <c r="B4872">
        <f>VLOOKUP(A4872,Sheet2!$A$2:$C$250,3)</f>
        <v>197</v>
      </c>
      <c r="C4872" t="str">
        <f>VLOOKUP(A4872,Sheet2!$A$2:$C$250,2)</f>
        <v>Bering Straits</v>
      </c>
      <c r="D4872" t="s">
        <v>3212</v>
      </c>
      <c r="E4872" t="s">
        <v>377</v>
      </c>
      <c r="F4872">
        <v>3444</v>
      </c>
      <c r="I4872">
        <v>1885</v>
      </c>
      <c r="K4872">
        <v>15670</v>
      </c>
    </row>
    <row r="4873" spans="1:11">
      <c r="A4873" t="s">
        <v>2182</v>
      </c>
      <c r="B4873">
        <f>VLOOKUP(A4873,Sheet2!$A$2:$C$250,3)</f>
        <v>197</v>
      </c>
      <c r="C4873" t="str">
        <f>VLOOKUP(A4873,Sheet2!$A$2:$C$250,2)</f>
        <v>Bering Straits</v>
      </c>
      <c r="D4873" t="s">
        <v>2575</v>
      </c>
      <c r="E4873" t="s">
        <v>1500</v>
      </c>
      <c r="F4873">
        <v>96</v>
      </c>
    </row>
    <row r="4874" spans="1:11">
      <c r="A4874" t="s">
        <v>2182</v>
      </c>
      <c r="B4874">
        <f>VLOOKUP(A4874,Sheet2!$A$2:$C$250,3)</f>
        <v>197</v>
      </c>
      <c r="C4874" t="str">
        <f>VLOOKUP(A4874,Sheet2!$A$2:$C$250,2)</f>
        <v>Bering Straits</v>
      </c>
      <c r="D4874" t="s">
        <v>2636</v>
      </c>
      <c r="E4874" t="s">
        <v>1500</v>
      </c>
      <c r="F4874">
        <v>480</v>
      </c>
    </row>
    <row r="4875" spans="1:11">
      <c r="A4875" t="s">
        <v>2987</v>
      </c>
      <c r="B4875">
        <f>VLOOKUP(A4875,Sheet2!$A$2:$C$250,3)</f>
        <v>197</v>
      </c>
      <c r="C4875" t="str">
        <f>VLOOKUP(A4875,Sheet2!$A$2:$C$250,2)</f>
        <v>Bering Straits</v>
      </c>
      <c r="D4875" t="s">
        <v>2988</v>
      </c>
      <c r="E4875" t="s">
        <v>1500</v>
      </c>
      <c r="F4875">
        <v>2000</v>
      </c>
      <c r="I4875">
        <v>963.50364963503648</v>
      </c>
      <c r="K4875">
        <v>2141.0192689999999</v>
      </c>
    </row>
    <row r="4876" spans="1:11">
      <c r="A4876" t="s">
        <v>2182</v>
      </c>
      <c r="B4876">
        <f>VLOOKUP(A4876,Sheet2!$A$2:$C$250,3)</f>
        <v>197</v>
      </c>
      <c r="C4876" t="str">
        <f>VLOOKUP(A4876,Sheet2!$A$2:$C$250,2)</f>
        <v>Bering Straits</v>
      </c>
      <c r="D4876" t="s">
        <v>2562</v>
      </c>
      <c r="E4876" t="s">
        <v>2424</v>
      </c>
      <c r="F4876">
        <v>900</v>
      </c>
      <c r="I4876">
        <v>500</v>
      </c>
    </row>
    <row r="4877" spans="1:11">
      <c r="A4877" t="s">
        <v>2182</v>
      </c>
      <c r="B4877">
        <f>VLOOKUP(A4877,Sheet2!$A$2:$C$250,3)</f>
        <v>197</v>
      </c>
      <c r="C4877" t="str">
        <f>VLOOKUP(A4877,Sheet2!$A$2:$C$250,2)</f>
        <v>Bering Straits</v>
      </c>
      <c r="D4877" t="s">
        <v>2420</v>
      </c>
      <c r="E4877" t="s">
        <v>213</v>
      </c>
      <c r="F4877">
        <v>1269</v>
      </c>
      <c r="I4877">
        <v>550</v>
      </c>
      <c r="K4877">
        <v>2784</v>
      </c>
    </row>
    <row r="4878" spans="1:11">
      <c r="A4878" t="s">
        <v>2182</v>
      </c>
      <c r="B4878">
        <f>VLOOKUP(A4878,Sheet2!$A$2:$C$250,3)</f>
        <v>197</v>
      </c>
      <c r="C4878" t="str">
        <f>VLOOKUP(A4878,Sheet2!$A$2:$C$250,2)</f>
        <v>Bering Straits</v>
      </c>
      <c r="D4878" t="s">
        <v>2230</v>
      </c>
      <c r="E4878" t="s">
        <v>2194</v>
      </c>
      <c r="F4878">
        <v>3400</v>
      </c>
      <c r="I4878">
        <v>1000</v>
      </c>
    </row>
    <row r="4879" spans="1:11">
      <c r="A4879" t="s">
        <v>2182</v>
      </c>
      <c r="B4879">
        <f>VLOOKUP(A4879,Sheet2!$A$2:$C$250,3)</f>
        <v>197</v>
      </c>
      <c r="C4879" t="str">
        <f>VLOOKUP(A4879,Sheet2!$A$2:$C$250,2)</f>
        <v>Bering Straits</v>
      </c>
      <c r="D4879" t="s">
        <v>233</v>
      </c>
      <c r="E4879" t="s">
        <v>1980</v>
      </c>
      <c r="F4879">
        <v>960</v>
      </c>
    </row>
    <row r="4880" spans="1:11">
      <c r="A4880" t="s">
        <v>2182</v>
      </c>
      <c r="B4880">
        <f>VLOOKUP(A4880,Sheet2!$A$2:$C$250,3)</f>
        <v>197</v>
      </c>
      <c r="C4880" t="str">
        <f>VLOOKUP(A4880,Sheet2!$A$2:$C$250,2)</f>
        <v>Bering Straits</v>
      </c>
      <c r="D4880" t="s">
        <v>2138</v>
      </c>
      <c r="E4880" t="s">
        <v>1980</v>
      </c>
      <c r="F4880">
        <v>2000</v>
      </c>
    </row>
    <row r="4881" spans="1:11">
      <c r="A4881" t="s">
        <v>3604</v>
      </c>
      <c r="B4881">
        <f>VLOOKUP(A4881,Sheet2!$A$2:$C$250,3)</f>
        <v>197</v>
      </c>
      <c r="C4881" t="str">
        <f>VLOOKUP(A4881,Sheet2!$A$2:$C$250,2)</f>
        <v>Bering Straits</v>
      </c>
      <c r="E4881" t="s">
        <v>3335</v>
      </c>
      <c r="F4881">
        <v>22793</v>
      </c>
    </row>
    <row r="4882" spans="1:11">
      <c r="A4882" t="s">
        <v>3605</v>
      </c>
      <c r="B4882">
        <f>VLOOKUP(A4882,Sheet2!$A$2:$C$250,3)</f>
        <v>197</v>
      </c>
      <c r="C4882" t="str">
        <f>VLOOKUP(A4882,Sheet2!$A$2:$C$250,2)</f>
        <v>Bering Straits</v>
      </c>
      <c r="E4882" t="s">
        <v>3335</v>
      </c>
      <c r="F4882">
        <v>33797</v>
      </c>
    </row>
    <row r="4883" spans="1:11">
      <c r="A4883" t="s">
        <v>2231</v>
      </c>
      <c r="B4883">
        <f>VLOOKUP(A4883,Sheet2!$A$2:$C$250,3)</f>
        <v>197</v>
      </c>
      <c r="C4883" t="str">
        <f>VLOOKUP(A4883,Sheet2!$A$2:$C$250,2)</f>
        <v>Bering Straits</v>
      </c>
      <c r="D4883" t="s">
        <v>886</v>
      </c>
      <c r="E4883" t="s">
        <v>2194</v>
      </c>
    </row>
    <row r="4884" spans="1:11">
      <c r="A4884" t="s">
        <v>2563</v>
      </c>
      <c r="B4884">
        <f>VLOOKUP(A4884,Sheet2!$A$2:$C$250,3)</f>
        <v>15</v>
      </c>
      <c r="C4884" t="str">
        <f>VLOOKUP(A4884,Sheet2!$A$2:$C$250,2)</f>
        <v>Yukon-Koyukuk/Upper Tanana</v>
      </c>
      <c r="D4884" t="s">
        <v>2564</v>
      </c>
      <c r="E4884" t="s">
        <v>2424</v>
      </c>
    </row>
    <row r="4885" spans="1:11">
      <c r="A4885" t="s">
        <v>2421</v>
      </c>
      <c r="B4885">
        <f>VLOOKUP(A4885,Sheet2!$A$2:$C$250,3)</f>
        <v>784</v>
      </c>
      <c r="C4885" t="str">
        <f>VLOOKUP(A4885,Sheet2!$A$2:$C$250,2)</f>
        <v>Kodiak</v>
      </c>
      <c r="D4885" t="s">
        <v>2422</v>
      </c>
      <c r="E4885" t="s">
        <v>213</v>
      </c>
      <c r="F4885">
        <v>3204</v>
      </c>
      <c r="I4885">
        <v>2161.6204379562046</v>
      </c>
      <c r="K4885">
        <v>14214.794598666667</v>
      </c>
    </row>
    <row r="4886" spans="1:11">
      <c r="A4886" t="s">
        <v>2183</v>
      </c>
      <c r="B4886">
        <f>VLOOKUP(A4886,Sheet2!$A$2:$C$250,3)</f>
        <v>2456</v>
      </c>
      <c r="C4886" t="str">
        <f>VLOOKUP(A4886,Sheet2!$A$2:$C$250,2)</f>
        <v>Southeast</v>
      </c>
      <c r="D4886" t="s">
        <v>3609</v>
      </c>
      <c r="E4886" t="s">
        <v>3335</v>
      </c>
      <c r="F4886">
        <v>20967</v>
      </c>
      <c r="I4886">
        <v>7338.0437956204378</v>
      </c>
      <c r="K4886">
        <v>119487.07537399999</v>
      </c>
    </row>
    <row r="4887" spans="1:11">
      <c r="A4887" t="s">
        <v>2183</v>
      </c>
      <c r="B4887">
        <f>VLOOKUP(A4887,Sheet2!$A$2:$C$250,3)</f>
        <v>2456</v>
      </c>
      <c r="C4887" t="str">
        <f>VLOOKUP(A4887,Sheet2!$A$2:$C$250,2)</f>
        <v>Southeast</v>
      </c>
      <c r="D4887" t="s">
        <v>3606</v>
      </c>
      <c r="E4887" t="s">
        <v>3335</v>
      </c>
      <c r="F4887">
        <v>21000</v>
      </c>
      <c r="I4887">
        <v>23924.277372262775</v>
      </c>
      <c r="K4887">
        <v>257102.31390000001</v>
      </c>
    </row>
    <row r="4888" spans="1:11">
      <c r="A4888" t="s">
        <v>2183</v>
      </c>
      <c r="B4888">
        <f>VLOOKUP(A4888,Sheet2!$A$2:$C$250,3)</f>
        <v>2456</v>
      </c>
      <c r="C4888" t="str">
        <f>VLOOKUP(A4888,Sheet2!$A$2:$C$250,2)</f>
        <v>Southeast</v>
      </c>
      <c r="D4888" t="s">
        <v>3607</v>
      </c>
      <c r="E4888" t="s">
        <v>3335</v>
      </c>
      <c r="F4888">
        <v>24533</v>
      </c>
      <c r="I4888">
        <v>11635.2700729927</v>
      </c>
      <c r="K4888">
        <v>153661.38293999998</v>
      </c>
    </row>
    <row r="4889" spans="1:11">
      <c r="A4889" t="s">
        <v>2183</v>
      </c>
      <c r="B4889">
        <f>VLOOKUP(A4889,Sheet2!$A$2:$C$250,3)</f>
        <v>2456</v>
      </c>
      <c r="C4889" t="str">
        <f>VLOOKUP(A4889,Sheet2!$A$2:$C$250,2)</f>
        <v>Southeast</v>
      </c>
      <c r="D4889" t="s">
        <v>3608</v>
      </c>
      <c r="E4889" t="s">
        <v>3335</v>
      </c>
      <c r="F4889">
        <v>58096</v>
      </c>
      <c r="I4889">
        <v>47903.817518248179</v>
      </c>
      <c r="K4889">
        <v>362433.59491333336</v>
      </c>
    </row>
    <row r="4890" spans="1:11">
      <c r="A4890" t="s">
        <v>2183</v>
      </c>
      <c r="B4890">
        <f>VLOOKUP(A4890,Sheet2!$A$2:$C$250,3)</f>
        <v>2456</v>
      </c>
      <c r="C4890" t="str">
        <f>VLOOKUP(A4890,Sheet2!$A$2:$C$250,2)</f>
        <v>Southeast</v>
      </c>
      <c r="D4890" t="s">
        <v>2989</v>
      </c>
      <c r="E4890" t="s">
        <v>1500</v>
      </c>
      <c r="F4890">
        <v>480</v>
      </c>
      <c r="K4890">
        <v>26400.237599999997</v>
      </c>
    </row>
    <row r="4891" spans="1:11">
      <c r="A4891" t="s">
        <v>2183</v>
      </c>
      <c r="B4891">
        <f>VLOOKUP(A4891,Sheet2!$A$2:$C$250,3)</f>
        <v>2456</v>
      </c>
      <c r="C4891" t="str">
        <f>VLOOKUP(A4891,Sheet2!$A$2:$C$250,2)</f>
        <v>Southeast</v>
      </c>
      <c r="D4891" t="s">
        <v>2990</v>
      </c>
      <c r="E4891" t="s">
        <v>1500</v>
      </c>
      <c r="F4891">
        <v>3500</v>
      </c>
      <c r="I4891">
        <v>5096.0411192214115</v>
      </c>
      <c r="K4891">
        <v>56467.0081985</v>
      </c>
    </row>
    <row r="4892" spans="1:11">
      <c r="A4892" t="s">
        <v>2183</v>
      </c>
      <c r="B4892">
        <f>VLOOKUP(A4892,Sheet2!$A$2:$C$250,3)</f>
        <v>2456</v>
      </c>
      <c r="C4892" t="str">
        <f>VLOOKUP(A4892,Sheet2!$A$2:$C$250,2)</f>
        <v>Southeast</v>
      </c>
      <c r="D4892" t="s">
        <v>2991</v>
      </c>
      <c r="E4892" t="s">
        <v>1500</v>
      </c>
      <c r="F4892">
        <v>3600</v>
      </c>
      <c r="I4892">
        <v>7188.3</v>
      </c>
      <c r="K4892">
        <v>44185.731001333326</v>
      </c>
    </row>
    <row r="4893" spans="1:11">
      <c r="A4893" t="s">
        <v>2183</v>
      </c>
      <c r="B4893">
        <f>VLOOKUP(A4893,Sheet2!$A$2:$C$250,3)</f>
        <v>2456</v>
      </c>
      <c r="C4893" t="str">
        <f>VLOOKUP(A4893,Sheet2!$A$2:$C$250,2)</f>
        <v>Southeast</v>
      </c>
      <c r="D4893" t="s">
        <v>2184</v>
      </c>
      <c r="E4893" t="s">
        <v>1980</v>
      </c>
      <c r="F4893">
        <v>6000</v>
      </c>
      <c r="I4893">
        <v>7045.1810218978098</v>
      </c>
      <c r="K4893">
        <v>78780.709019999995</v>
      </c>
    </row>
    <row r="4894" spans="1:11">
      <c r="A4894" t="s">
        <v>2992</v>
      </c>
      <c r="B4894">
        <f>VLOOKUP(A4894,Sheet2!$A$2:$C$250,3)</f>
        <v>622</v>
      </c>
      <c r="C4894" t="str">
        <f>VLOOKUP(A4894,Sheet2!$A$2:$C$250,2)</f>
        <v>Southeast</v>
      </c>
      <c r="D4894" t="s">
        <v>3610</v>
      </c>
      <c r="E4894" t="s">
        <v>3335</v>
      </c>
      <c r="F4894">
        <v>1540</v>
      </c>
      <c r="I4894">
        <v>240.05693430656936</v>
      </c>
      <c r="K4894">
        <v>22148.9793273</v>
      </c>
    </row>
    <row r="4895" spans="1:11">
      <c r="A4895" t="s">
        <v>2992</v>
      </c>
      <c r="B4895">
        <f>VLOOKUP(A4895,Sheet2!$A$2:$C$250,3)</f>
        <v>622</v>
      </c>
      <c r="C4895" t="str">
        <f>VLOOKUP(A4895,Sheet2!$A$2:$C$250,2)</f>
        <v>Southeast</v>
      </c>
      <c r="D4895" t="s">
        <v>3613</v>
      </c>
      <c r="E4895" t="s">
        <v>3335</v>
      </c>
      <c r="F4895">
        <v>20381</v>
      </c>
      <c r="K4895">
        <v>17920.16128</v>
      </c>
    </row>
    <row r="4896" spans="1:11">
      <c r="A4896" t="s">
        <v>2992</v>
      </c>
      <c r="B4896">
        <f>VLOOKUP(A4896,Sheet2!$A$2:$C$250,3)</f>
        <v>622</v>
      </c>
      <c r="C4896" t="str">
        <f>VLOOKUP(A4896,Sheet2!$A$2:$C$250,2)</f>
        <v>Southeast</v>
      </c>
      <c r="D4896" t="s">
        <v>3612</v>
      </c>
      <c r="E4896" t="s">
        <v>3335</v>
      </c>
      <c r="F4896">
        <v>23051</v>
      </c>
      <c r="I4896">
        <v>1820.0583941605839</v>
      </c>
      <c r="J4896" t="s">
        <v>653</v>
      </c>
      <c r="K4896">
        <v>138961.25063999998</v>
      </c>
    </row>
    <row r="4897" spans="1:11">
      <c r="A4897" t="s">
        <v>2423</v>
      </c>
      <c r="B4897">
        <f>VLOOKUP(A4897,Sheet2!$A$2:$C$250,3)</f>
        <v>622</v>
      </c>
      <c r="C4897" t="str">
        <f>VLOOKUP(A4897,Sheet2!$A$2:$C$250,2)</f>
        <v>Southeast</v>
      </c>
      <c r="D4897" t="s">
        <v>3611</v>
      </c>
      <c r="E4897" t="s">
        <v>3335</v>
      </c>
      <c r="F4897">
        <v>29853</v>
      </c>
      <c r="K4897">
        <v>252393.02837783331</v>
      </c>
    </row>
    <row r="4898" spans="1:11">
      <c r="A4898" t="s">
        <v>2992</v>
      </c>
      <c r="B4898">
        <f>VLOOKUP(A4898,Sheet2!$A$2:$C$250,3)</f>
        <v>622</v>
      </c>
      <c r="C4898" t="str">
        <f>VLOOKUP(A4898,Sheet2!$A$2:$C$250,2)</f>
        <v>Southeast</v>
      </c>
      <c r="D4898" t="s">
        <v>3213</v>
      </c>
      <c r="E4898" t="s">
        <v>377</v>
      </c>
      <c r="F4898">
        <v>1610</v>
      </c>
      <c r="I4898">
        <v>1894.04</v>
      </c>
      <c r="K4898">
        <v>11829.606465499999</v>
      </c>
    </row>
    <row r="4899" spans="1:11">
      <c r="A4899" t="s">
        <v>2992</v>
      </c>
      <c r="B4899">
        <f>VLOOKUP(A4899,Sheet2!$A$2:$C$250,3)</f>
        <v>622</v>
      </c>
      <c r="C4899" t="str">
        <f>VLOOKUP(A4899,Sheet2!$A$2:$C$250,2)</f>
        <v>Southeast</v>
      </c>
      <c r="D4899" t="s">
        <v>3214</v>
      </c>
      <c r="E4899" t="s">
        <v>377</v>
      </c>
      <c r="F4899">
        <v>5508</v>
      </c>
      <c r="I4899">
        <v>2116</v>
      </c>
      <c r="K4899">
        <v>27285.745569499999</v>
      </c>
    </row>
    <row r="4900" spans="1:11">
      <c r="A4900" t="s">
        <v>2992</v>
      </c>
      <c r="B4900">
        <f>VLOOKUP(A4900,Sheet2!$A$2:$C$250,3)</f>
        <v>622</v>
      </c>
      <c r="C4900" t="str">
        <f>VLOOKUP(A4900,Sheet2!$A$2:$C$250,2)</f>
        <v>Southeast</v>
      </c>
      <c r="D4900" t="s">
        <v>2993</v>
      </c>
      <c r="E4900" t="s">
        <v>1500</v>
      </c>
      <c r="F4900">
        <v>3500</v>
      </c>
      <c r="I4900">
        <v>2281.65</v>
      </c>
    </row>
    <row r="4901" spans="1:11">
      <c r="A4901" t="s">
        <v>2992</v>
      </c>
      <c r="B4901">
        <f>VLOOKUP(A4901,Sheet2!$A$2:$C$250,3)</f>
        <v>622</v>
      </c>
      <c r="C4901" t="str">
        <f>VLOOKUP(A4901,Sheet2!$A$2:$C$250,2)</f>
        <v>Southeast</v>
      </c>
      <c r="D4901" t="s">
        <v>2995</v>
      </c>
      <c r="E4901" t="s">
        <v>1500</v>
      </c>
      <c r="F4901">
        <v>14960</v>
      </c>
      <c r="I4901">
        <v>12634.519708029196</v>
      </c>
    </row>
    <row r="4902" spans="1:11">
      <c r="A4902" t="s">
        <v>2992</v>
      </c>
      <c r="B4902">
        <f>VLOOKUP(A4902,Sheet2!$A$2:$C$250,3)</f>
        <v>622</v>
      </c>
      <c r="C4902" t="str">
        <f>VLOOKUP(A4902,Sheet2!$A$2:$C$250,2)</f>
        <v>Southeast</v>
      </c>
      <c r="D4902" t="s">
        <v>2994</v>
      </c>
      <c r="E4902" t="s">
        <v>1500</v>
      </c>
      <c r="I4902">
        <v>8024.2299270072999</v>
      </c>
    </row>
  </sheetData>
  <sortState ref="A2:S4903">
    <sortCondition ref="A2:A490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"/>
  <sheetViews>
    <sheetView topLeftCell="A215" workbookViewId="0">
      <selection activeCell="C1" sqref="C1"/>
    </sheetView>
  </sheetViews>
  <sheetFormatPr defaultRowHeight="15"/>
  <sheetData>
    <row r="1" spans="1:3">
      <c r="A1" t="s">
        <v>1970</v>
      </c>
      <c r="B1" t="s">
        <v>4459</v>
      </c>
      <c r="C1" t="s">
        <v>4460</v>
      </c>
    </row>
    <row r="2" spans="1:3">
      <c r="A2" t="s">
        <v>1837</v>
      </c>
      <c r="B2" t="s">
        <v>4461</v>
      </c>
      <c r="C2">
        <v>283</v>
      </c>
    </row>
    <row r="3" spans="1:3">
      <c r="A3" t="s">
        <v>617</v>
      </c>
      <c r="B3" t="s">
        <v>616</v>
      </c>
      <c r="C3">
        <v>85</v>
      </c>
    </row>
    <row r="4" spans="1:3">
      <c r="A4" t="s">
        <v>0</v>
      </c>
      <c r="B4" t="s">
        <v>4462</v>
      </c>
      <c r="C4">
        <v>675</v>
      </c>
    </row>
    <row r="5" spans="1:3">
      <c r="A5" t="s">
        <v>16</v>
      </c>
      <c r="B5" t="s">
        <v>4462</v>
      </c>
      <c r="C5">
        <v>355</v>
      </c>
    </row>
    <row r="6" spans="1:3">
      <c r="A6" t="s">
        <v>1826</v>
      </c>
      <c r="B6" t="s">
        <v>4461</v>
      </c>
      <c r="C6">
        <v>1154</v>
      </c>
    </row>
    <row r="7" spans="1:3">
      <c r="A7" t="s">
        <v>43</v>
      </c>
      <c r="B7" t="s">
        <v>4462</v>
      </c>
      <c r="C7">
        <v>704</v>
      </c>
    </row>
    <row r="8" spans="1:3">
      <c r="A8" t="s">
        <v>792</v>
      </c>
      <c r="B8" t="s">
        <v>4463</v>
      </c>
      <c r="C8">
        <v>26</v>
      </c>
    </row>
    <row r="9" spans="1:3">
      <c r="A9" t="s">
        <v>4464</v>
      </c>
      <c r="B9" t="s">
        <v>4463</v>
      </c>
      <c r="C9">
        <v>27</v>
      </c>
    </row>
    <row r="10" spans="1:3">
      <c r="A10" t="s">
        <v>1984</v>
      </c>
      <c r="B10" t="s">
        <v>4465</v>
      </c>
      <c r="C10">
        <v>211</v>
      </c>
    </row>
    <row r="11" spans="1:3">
      <c r="A11" t="s">
        <v>4466</v>
      </c>
      <c r="B11" t="s">
        <v>616</v>
      </c>
      <c r="C11">
        <v>44</v>
      </c>
    </row>
    <row r="12" spans="1:3">
      <c r="A12" t="s">
        <v>807</v>
      </c>
      <c r="B12" t="s">
        <v>4463</v>
      </c>
      <c r="C12">
        <v>108</v>
      </c>
    </row>
    <row r="13" spans="1:3">
      <c r="A13" t="s">
        <v>1987</v>
      </c>
      <c r="B13" t="s">
        <v>4467</v>
      </c>
      <c r="C13">
        <v>264</v>
      </c>
    </row>
    <row r="14" spans="1:3">
      <c r="A14" t="s">
        <v>2302</v>
      </c>
      <c r="B14" t="s">
        <v>4468</v>
      </c>
      <c r="C14">
        <v>358</v>
      </c>
    </row>
    <row r="15" spans="1:3">
      <c r="A15" t="s">
        <v>2306</v>
      </c>
      <c r="B15" t="s">
        <v>4469</v>
      </c>
      <c r="C15">
        <v>438</v>
      </c>
    </row>
    <row r="16" spans="1:3">
      <c r="A16" t="s">
        <v>67</v>
      </c>
      <c r="B16" t="s">
        <v>4462</v>
      </c>
      <c r="C16">
        <v>546</v>
      </c>
    </row>
    <row r="17" spans="1:3">
      <c r="A17" t="s">
        <v>808</v>
      </c>
      <c r="B17" t="s">
        <v>4463</v>
      </c>
      <c r="C17">
        <v>80</v>
      </c>
    </row>
    <row r="18" spans="1:3">
      <c r="A18" t="s">
        <v>815</v>
      </c>
      <c r="B18" t="s">
        <v>4463</v>
      </c>
      <c r="C18">
        <v>175</v>
      </c>
    </row>
    <row r="19" spans="1:3">
      <c r="A19" t="s">
        <v>1819</v>
      </c>
      <c r="B19" t="s">
        <v>4461</v>
      </c>
      <c r="C19">
        <v>67</v>
      </c>
    </row>
    <row r="20" spans="1:3">
      <c r="A20" t="s">
        <v>83</v>
      </c>
      <c r="B20" t="s">
        <v>4462</v>
      </c>
      <c r="C20">
        <v>305</v>
      </c>
    </row>
    <row r="21" spans="1:3">
      <c r="A21" t="s">
        <v>1996</v>
      </c>
      <c r="B21" t="s">
        <v>4468</v>
      </c>
      <c r="C21">
        <v>248</v>
      </c>
    </row>
    <row r="22" spans="1:3">
      <c r="A22" t="s">
        <v>2001</v>
      </c>
      <c r="B22" t="s">
        <v>4468</v>
      </c>
      <c r="C22">
        <v>4514</v>
      </c>
    </row>
    <row r="23" spans="1:3">
      <c r="A23" t="s">
        <v>824</v>
      </c>
      <c r="B23" t="s">
        <v>4463</v>
      </c>
      <c r="C23">
        <v>77</v>
      </c>
    </row>
    <row r="24" spans="1:3">
      <c r="A24" t="s">
        <v>102</v>
      </c>
      <c r="B24" t="s">
        <v>4462</v>
      </c>
      <c r="C24">
        <v>6278</v>
      </c>
    </row>
    <row r="25" spans="1:3">
      <c r="A25" t="s">
        <v>2442</v>
      </c>
      <c r="B25" t="s">
        <v>4463</v>
      </c>
      <c r="C25">
        <v>14</v>
      </c>
    </row>
    <row r="26" spans="1:3">
      <c r="A26" t="s">
        <v>835</v>
      </c>
      <c r="B26" t="s">
        <v>4463</v>
      </c>
      <c r="C26">
        <v>23</v>
      </c>
    </row>
    <row r="27" spans="1:3">
      <c r="A27" t="s">
        <v>2007</v>
      </c>
      <c r="B27" t="s">
        <v>4470</v>
      </c>
      <c r="C27">
        <v>445</v>
      </c>
    </row>
    <row r="28" spans="1:3">
      <c r="A28" t="s">
        <v>2010</v>
      </c>
      <c r="B28" t="s">
        <v>4467</v>
      </c>
      <c r="C28">
        <v>487</v>
      </c>
    </row>
    <row r="29" spans="1:3">
      <c r="A29" t="s">
        <v>842</v>
      </c>
      <c r="B29" t="s">
        <v>4463</v>
      </c>
      <c r="C29">
        <v>91</v>
      </c>
    </row>
    <row r="30" spans="1:3">
      <c r="A30" t="s">
        <v>850</v>
      </c>
      <c r="B30" t="s">
        <v>4463</v>
      </c>
      <c r="C30">
        <v>72</v>
      </c>
    </row>
    <row r="31" spans="1:3">
      <c r="A31" t="s">
        <v>131</v>
      </c>
      <c r="B31" t="s">
        <v>4462</v>
      </c>
      <c r="C31">
        <v>436</v>
      </c>
    </row>
    <row r="32" spans="1:3">
      <c r="A32" t="s">
        <v>4471</v>
      </c>
      <c r="B32" t="s">
        <v>4472</v>
      </c>
      <c r="C32">
        <v>63</v>
      </c>
    </row>
    <row r="33" spans="1:3">
      <c r="A33" t="s">
        <v>138</v>
      </c>
      <c r="B33" t="s">
        <v>4462</v>
      </c>
      <c r="C33">
        <v>984</v>
      </c>
    </row>
    <row r="34" spans="1:3">
      <c r="A34" t="s">
        <v>2017</v>
      </c>
      <c r="B34" t="s">
        <v>4463</v>
      </c>
      <c r="C34">
        <v>7</v>
      </c>
    </row>
    <row r="35" spans="1:3">
      <c r="A35" t="s">
        <v>3027</v>
      </c>
      <c r="B35" t="s">
        <v>4465</v>
      </c>
      <c r="C35">
        <v>92</v>
      </c>
    </row>
    <row r="36" spans="1:3">
      <c r="A36" t="s">
        <v>1249</v>
      </c>
      <c r="B36" t="s">
        <v>4465</v>
      </c>
      <c r="C36">
        <v>78</v>
      </c>
    </row>
    <row r="37" spans="1:3">
      <c r="A37" t="s">
        <v>1263</v>
      </c>
      <c r="B37" t="s">
        <v>4465</v>
      </c>
      <c r="C37">
        <v>76</v>
      </c>
    </row>
    <row r="38" spans="1:3">
      <c r="A38" t="s">
        <v>2019</v>
      </c>
      <c r="B38" t="s">
        <v>616</v>
      </c>
      <c r="C38">
        <v>48</v>
      </c>
    </row>
    <row r="39" spans="1:3">
      <c r="A39" t="s">
        <v>1838</v>
      </c>
      <c r="B39" t="s">
        <v>4472</v>
      </c>
      <c r="C39">
        <v>95</v>
      </c>
    </row>
    <row r="40" spans="1:3">
      <c r="A40" t="s">
        <v>1839</v>
      </c>
      <c r="B40" t="s">
        <v>4472</v>
      </c>
      <c r="C40">
        <v>132</v>
      </c>
    </row>
    <row r="41" spans="1:3">
      <c r="A41" t="s">
        <v>145</v>
      </c>
      <c r="B41" t="s">
        <v>4462</v>
      </c>
      <c r="C41">
        <v>127</v>
      </c>
    </row>
    <row r="42" spans="1:3">
      <c r="A42" t="s">
        <v>855</v>
      </c>
      <c r="B42" t="s">
        <v>4463</v>
      </c>
      <c r="C42">
        <v>107</v>
      </c>
    </row>
    <row r="43" spans="1:3">
      <c r="A43" t="s">
        <v>1295</v>
      </c>
      <c r="B43" t="s">
        <v>4465</v>
      </c>
      <c r="C43">
        <v>54</v>
      </c>
    </row>
    <row r="44" spans="1:3">
      <c r="A44" t="s">
        <v>2022</v>
      </c>
      <c r="B44" t="s">
        <v>4469</v>
      </c>
      <c r="C44">
        <v>163</v>
      </c>
    </row>
    <row r="45" spans="1:3">
      <c r="A45" t="s">
        <v>1814</v>
      </c>
      <c r="B45" t="s">
        <v>4461</v>
      </c>
      <c r="C45">
        <v>85</v>
      </c>
    </row>
    <row r="46" spans="1:3">
      <c r="A46" t="s">
        <v>2028</v>
      </c>
      <c r="B46" t="s">
        <v>4463</v>
      </c>
      <c r="C46">
        <v>11</v>
      </c>
    </row>
    <row r="47" spans="1:3">
      <c r="A47" t="s">
        <v>1840</v>
      </c>
      <c r="B47" t="s">
        <v>4472</v>
      </c>
      <c r="C47">
        <v>315</v>
      </c>
    </row>
    <row r="48" spans="1:3">
      <c r="A48" t="s">
        <v>574</v>
      </c>
      <c r="B48" t="s">
        <v>4472</v>
      </c>
      <c r="C48">
        <v>2302</v>
      </c>
    </row>
    <row r="49" spans="1:3">
      <c r="A49" t="s">
        <v>4473</v>
      </c>
      <c r="B49" t="s">
        <v>4469</v>
      </c>
      <c r="C49">
        <v>65</v>
      </c>
    </row>
    <row r="50" spans="1:3">
      <c r="A50" t="s">
        <v>4474</v>
      </c>
      <c r="B50" t="s">
        <v>4469</v>
      </c>
      <c r="C50">
        <v>1195</v>
      </c>
    </row>
    <row r="51" spans="1:3">
      <c r="A51" t="s">
        <v>154</v>
      </c>
      <c r="B51" t="s">
        <v>4462</v>
      </c>
      <c r="C51">
        <v>93</v>
      </c>
    </row>
    <row r="52" spans="1:3">
      <c r="A52" t="s">
        <v>2032</v>
      </c>
      <c r="B52" t="s">
        <v>4467</v>
      </c>
      <c r="C52">
        <v>139</v>
      </c>
    </row>
    <row r="53" spans="1:3">
      <c r="A53" t="s">
        <v>1321</v>
      </c>
      <c r="B53" t="s">
        <v>4465</v>
      </c>
      <c r="C53">
        <v>2395</v>
      </c>
    </row>
    <row r="54" spans="1:3">
      <c r="A54" t="s">
        <v>2040</v>
      </c>
      <c r="B54" t="s">
        <v>4470</v>
      </c>
      <c r="C54">
        <v>119</v>
      </c>
    </row>
    <row r="55" spans="1:3">
      <c r="A55" t="s">
        <v>863</v>
      </c>
      <c r="B55" t="s">
        <v>4463</v>
      </c>
      <c r="C55">
        <v>19</v>
      </c>
    </row>
    <row r="56" spans="1:3">
      <c r="A56" t="s">
        <v>2459</v>
      </c>
      <c r="B56" t="s">
        <v>4463</v>
      </c>
      <c r="C56">
        <v>50</v>
      </c>
    </row>
    <row r="57" spans="1:3">
      <c r="A57" t="s">
        <v>2461</v>
      </c>
      <c r="B57" t="s">
        <v>4463</v>
      </c>
      <c r="C57">
        <v>104</v>
      </c>
    </row>
    <row r="58" spans="1:3">
      <c r="A58" t="s">
        <v>881</v>
      </c>
      <c r="B58" t="s">
        <v>4463</v>
      </c>
      <c r="C58">
        <v>93</v>
      </c>
    </row>
    <row r="59" spans="1:3">
      <c r="A59" t="s">
        <v>2464</v>
      </c>
      <c r="B59" t="s">
        <v>4463</v>
      </c>
      <c r="C59">
        <v>53</v>
      </c>
    </row>
    <row r="60" spans="1:3">
      <c r="A60" t="s">
        <v>2465</v>
      </c>
      <c r="B60" t="s">
        <v>4469</v>
      </c>
      <c r="C60">
        <v>49</v>
      </c>
    </row>
    <row r="61" spans="1:3">
      <c r="A61" t="s">
        <v>171</v>
      </c>
      <c r="B61" t="s">
        <v>4462</v>
      </c>
      <c r="C61">
        <v>356</v>
      </c>
    </row>
    <row r="62" spans="1:3">
      <c r="A62" t="s">
        <v>1356</v>
      </c>
      <c r="B62" t="s">
        <v>4465</v>
      </c>
      <c r="C62">
        <v>112</v>
      </c>
    </row>
    <row r="63" spans="1:3">
      <c r="A63" t="s">
        <v>1369</v>
      </c>
      <c r="B63" t="s">
        <v>4465</v>
      </c>
      <c r="C63">
        <v>115</v>
      </c>
    </row>
    <row r="64" spans="1:3">
      <c r="A64" t="s">
        <v>4475</v>
      </c>
      <c r="B64" t="s">
        <v>4469</v>
      </c>
      <c r="C64">
        <v>16</v>
      </c>
    </row>
    <row r="65" spans="1:3">
      <c r="A65" t="s">
        <v>2042</v>
      </c>
      <c r="B65" t="s">
        <v>4470</v>
      </c>
      <c r="C65">
        <v>352</v>
      </c>
    </row>
    <row r="66" spans="1:3">
      <c r="A66" t="s">
        <v>188</v>
      </c>
      <c r="B66" t="s">
        <v>4462</v>
      </c>
      <c r="C66">
        <v>811</v>
      </c>
    </row>
    <row r="67" spans="1:3">
      <c r="A67" t="s">
        <v>4476</v>
      </c>
      <c r="B67" t="s">
        <v>4463</v>
      </c>
      <c r="C67">
        <v>2</v>
      </c>
    </row>
    <row r="68" spans="1:3">
      <c r="A68" t="s">
        <v>2699</v>
      </c>
      <c r="B68" t="s">
        <v>4469</v>
      </c>
      <c r="C68">
        <v>8</v>
      </c>
    </row>
    <row r="69" spans="1:3">
      <c r="A69" t="s">
        <v>1805</v>
      </c>
      <c r="B69" t="s">
        <v>4461</v>
      </c>
      <c r="C69">
        <v>40</v>
      </c>
    </row>
    <row r="70" spans="1:3">
      <c r="A70" t="s">
        <v>908</v>
      </c>
      <c r="B70" t="s">
        <v>4463</v>
      </c>
      <c r="C70">
        <v>590</v>
      </c>
    </row>
    <row r="71" spans="1:3">
      <c r="A71" t="s">
        <v>1841</v>
      </c>
      <c r="B71" t="s">
        <v>4472</v>
      </c>
      <c r="C71">
        <v>217</v>
      </c>
    </row>
    <row r="72" spans="1:3">
      <c r="A72" t="s">
        <v>952</v>
      </c>
      <c r="B72" t="s">
        <v>4463</v>
      </c>
      <c r="C72">
        <v>483</v>
      </c>
    </row>
    <row r="73" spans="1:3">
      <c r="A73" t="s">
        <v>2049</v>
      </c>
      <c r="B73" t="s">
        <v>4470</v>
      </c>
      <c r="C73">
        <v>722</v>
      </c>
    </row>
    <row r="74" spans="1:3">
      <c r="A74" t="s">
        <v>2709</v>
      </c>
      <c r="B74" t="s">
        <v>4469</v>
      </c>
      <c r="C74">
        <v>27</v>
      </c>
    </row>
    <row r="75" spans="1:3">
      <c r="A75" t="s">
        <v>1842</v>
      </c>
      <c r="B75" t="s">
        <v>4472</v>
      </c>
      <c r="C75">
        <v>514</v>
      </c>
    </row>
    <row r="76" spans="1:3">
      <c r="A76" t="s">
        <v>2050</v>
      </c>
      <c r="B76" t="s">
        <v>4470</v>
      </c>
      <c r="C76">
        <v>181</v>
      </c>
    </row>
    <row r="77" spans="1:3">
      <c r="A77" t="s">
        <v>208</v>
      </c>
      <c r="B77" t="s">
        <v>4462</v>
      </c>
      <c r="C77">
        <v>268</v>
      </c>
    </row>
    <row r="78" spans="1:3">
      <c r="A78" t="s">
        <v>995</v>
      </c>
      <c r="B78" t="s">
        <v>4463</v>
      </c>
      <c r="C78">
        <v>188</v>
      </c>
    </row>
    <row r="79" spans="1:3">
      <c r="A79" t="s">
        <v>1843</v>
      </c>
      <c r="B79" t="s">
        <v>4472</v>
      </c>
      <c r="C79">
        <v>117</v>
      </c>
    </row>
    <row r="80" spans="1:3">
      <c r="A80" t="s">
        <v>2053</v>
      </c>
      <c r="B80" t="s">
        <v>4469</v>
      </c>
      <c r="C80">
        <v>502</v>
      </c>
    </row>
    <row r="81" spans="1:3">
      <c r="A81" t="s">
        <v>4477</v>
      </c>
      <c r="B81" t="s">
        <v>4469</v>
      </c>
      <c r="C81">
        <v>1809</v>
      </c>
    </row>
    <row r="82" spans="1:3">
      <c r="A82" t="s">
        <v>998</v>
      </c>
      <c r="B82" t="s">
        <v>4463</v>
      </c>
      <c r="C82">
        <v>13</v>
      </c>
    </row>
    <row r="83" spans="1:3">
      <c r="A83" t="s">
        <v>4478</v>
      </c>
      <c r="B83" t="s">
        <v>4469</v>
      </c>
      <c r="C83">
        <v>1</v>
      </c>
    </row>
    <row r="84" spans="1:3">
      <c r="A84" t="s">
        <v>2477</v>
      </c>
      <c r="B84" t="s">
        <v>4469</v>
      </c>
      <c r="C84">
        <v>120</v>
      </c>
    </row>
    <row r="85" spans="1:3">
      <c r="A85" t="s">
        <v>1005</v>
      </c>
      <c r="B85" t="s">
        <v>4463</v>
      </c>
      <c r="C85">
        <v>167</v>
      </c>
    </row>
    <row r="86" spans="1:3">
      <c r="A86" t="s">
        <v>2338</v>
      </c>
      <c r="B86" t="s">
        <v>4469</v>
      </c>
      <c r="C86">
        <v>798</v>
      </c>
    </row>
    <row r="87" spans="1:3">
      <c r="A87" t="s">
        <v>216</v>
      </c>
      <c r="B87" t="s">
        <v>4462</v>
      </c>
      <c r="C87">
        <v>1134</v>
      </c>
    </row>
    <row r="88" spans="1:3">
      <c r="A88" t="s">
        <v>1010</v>
      </c>
      <c r="B88" t="s">
        <v>4463</v>
      </c>
      <c r="C88">
        <v>88</v>
      </c>
    </row>
    <row r="89" spans="1:3">
      <c r="A89" t="s">
        <v>1033</v>
      </c>
      <c r="B89" t="s">
        <v>4463</v>
      </c>
      <c r="C89">
        <v>322</v>
      </c>
    </row>
    <row r="90" spans="1:3">
      <c r="A90" t="s">
        <v>2738</v>
      </c>
      <c r="B90" t="s">
        <v>4469</v>
      </c>
      <c r="C90">
        <v>405</v>
      </c>
    </row>
    <row r="91" spans="1:3">
      <c r="A91" t="s">
        <v>4479</v>
      </c>
      <c r="B91" t="s">
        <v>4469</v>
      </c>
      <c r="C91">
        <v>94</v>
      </c>
    </row>
    <row r="92" spans="1:3">
      <c r="A92" t="s">
        <v>1390</v>
      </c>
      <c r="B92" t="s">
        <v>4465</v>
      </c>
      <c r="C92">
        <v>44</v>
      </c>
    </row>
    <row r="93" spans="1:3">
      <c r="A93" t="s">
        <v>1414</v>
      </c>
      <c r="B93" t="s">
        <v>4465</v>
      </c>
      <c r="C93">
        <v>97</v>
      </c>
    </row>
    <row r="94" spans="1:3">
      <c r="A94" t="s">
        <v>2742</v>
      </c>
      <c r="B94" t="s">
        <v>4465</v>
      </c>
      <c r="C94">
        <v>7</v>
      </c>
    </row>
    <row r="95" spans="1:3">
      <c r="A95" t="s">
        <v>3452</v>
      </c>
      <c r="B95" t="s">
        <v>4469</v>
      </c>
      <c r="C95">
        <v>33064</v>
      </c>
    </row>
    <row r="96" spans="1:3">
      <c r="A96" t="s">
        <v>2356</v>
      </c>
      <c r="B96" t="s">
        <v>4469</v>
      </c>
      <c r="C96">
        <v>598</v>
      </c>
    </row>
    <row r="97" spans="1:3">
      <c r="A97" t="s">
        <v>2073</v>
      </c>
      <c r="B97" t="s">
        <v>4468</v>
      </c>
      <c r="C97">
        <v>262</v>
      </c>
    </row>
    <row r="98" spans="1:3">
      <c r="A98" t="s">
        <v>1041</v>
      </c>
      <c r="B98" t="s">
        <v>4463</v>
      </c>
      <c r="C98">
        <v>184</v>
      </c>
    </row>
    <row r="99" spans="1:3">
      <c r="A99" t="s">
        <v>627</v>
      </c>
      <c r="B99" t="s">
        <v>616</v>
      </c>
      <c r="C99">
        <v>43</v>
      </c>
    </row>
    <row r="100" spans="1:3">
      <c r="A100" t="s">
        <v>2078</v>
      </c>
      <c r="B100" t="s">
        <v>4469</v>
      </c>
      <c r="C100">
        <v>75</v>
      </c>
    </row>
    <row r="101" spans="1:3">
      <c r="A101" t="s">
        <v>225</v>
      </c>
      <c r="B101" t="s">
        <v>4462</v>
      </c>
      <c r="C101">
        <v>599</v>
      </c>
    </row>
    <row r="102" spans="1:3">
      <c r="A102" t="s">
        <v>1844</v>
      </c>
      <c r="B102" t="s">
        <v>4472</v>
      </c>
      <c r="C102">
        <v>341</v>
      </c>
    </row>
    <row r="103" spans="1:3">
      <c r="A103" t="s">
        <v>4480</v>
      </c>
      <c r="B103" t="s">
        <v>4469</v>
      </c>
      <c r="C103">
        <v>8313</v>
      </c>
    </row>
    <row r="104" spans="1:3">
      <c r="A104" t="s">
        <v>2081</v>
      </c>
      <c r="B104" t="s">
        <v>4467</v>
      </c>
      <c r="C104">
        <v>406</v>
      </c>
    </row>
    <row r="105" spans="1:3">
      <c r="A105" t="s">
        <v>1788</v>
      </c>
      <c r="B105" t="s">
        <v>4461</v>
      </c>
      <c r="C105">
        <v>934</v>
      </c>
    </row>
    <row r="106" spans="1:3">
      <c r="A106" t="s">
        <v>1441</v>
      </c>
      <c r="B106" t="s">
        <v>4465</v>
      </c>
      <c r="C106">
        <v>337</v>
      </c>
    </row>
    <row r="107" spans="1:3">
      <c r="A107" t="s">
        <v>236</v>
      </c>
      <c r="B107" t="s">
        <v>4462</v>
      </c>
      <c r="C107">
        <v>656</v>
      </c>
    </row>
    <row r="108" spans="1:3">
      <c r="A108" t="s">
        <v>2083</v>
      </c>
      <c r="B108" t="s">
        <v>4467</v>
      </c>
      <c r="C108">
        <v>402</v>
      </c>
    </row>
    <row r="109" spans="1:3">
      <c r="A109" t="s">
        <v>2368</v>
      </c>
      <c r="B109" t="s">
        <v>4469</v>
      </c>
      <c r="C109">
        <v>786</v>
      </c>
    </row>
    <row r="110" spans="1:3">
      <c r="A110" t="s">
        <v>3099</v>
      </c>
      <c r="B110" t="s">
        <v>4469</v>
      </c>
      <c r="C110">
        <v>93</v>
      </c>
    </row>
    <row r="111" spans="1:3">
      <c r="A111" t="s">
        <v>2087</v>
      </c>
      <c r="B111" t="s">
        <v>4467</v>
      </c>
      <c r="C111">
        <v>159</v>
      </c>
    </row>
    <row r="112" spans="1:3">
      <c r="A112" t="s">
        <v>616</v>
      </c>
      <c r="B112" t="s">
        <v>616</v>
      </c>
      <c r="C112">
        <v>6338</v>
      </c>
    </row>
    <row r="113" spans="1:3">
      <c r="A113" t="s">
        <v>4481</v>
      </c>
      <c r="B113" t="s">
        <v>616</v>
      </c>
      <c r="C113">
        <v>1193</v>
      </c>
    </row>
    <row r="114" spans="1:3">
      <c r="A114" t="s">
        <v>1451</v>
      </c>
      <c r="B114" t="s">
        <v>4465</v>
      </c>
      <c r="C114">
        <v>174</v>
      </c>
    </row>
    <row r="115" spans="1:3">
      <c r="A115" t="s">
        <v>1466</v>
      </c>
      <c r="B115" t="s">
        <v>4465</v>
      </c>
      <c r="C115">
        <v>229</v>
      </c>
    </row>
    <row r="116" spans="1:3">
      <c r="A116" t="s">
        <v>260</v>
      </c>
      <c r="B116" t="s">
        <v>4462</v>
      </c>
      <c r="C116">
        <v>456</v>
      </c>
    </row>
    <row r="117" spans="1:3">
      <c r="A117" t="s">
        <v>280</v>
      </c>
      <c r="B117" t="s">
        <v>4462</v>
      </c>
      <c r="C117">
        <v>644</v>
      </c>
    </row>
    <row r="118" spans="1:3">
      <c r="A118" t="s">
        <v>2264</v>
      </c>
      <c r="B118" t="s">
        <v>4467</v>
      </c>
      <c r="C118">
        <v>3202</v>
      </c>
    </row>
    <row r="119" spans="1:3">
      <c r="A119" t="s">
        <v>2096</v>
      </c>
      <c r="B119" t="s">
        <v>4470</v>
      </c>
      <c r="C119">
        <v>342</v>
      </c>
    </row>
    <row r="120" spans="1:3">
      <c r="A120" t="s">
        <v>1052</v>
      </c>
      <c r="B120" t="s">
        <v>4463</v>
      </c>
      <c r="C120">
        <v>89</v>
      </c>
    </row>
    <row r="121" spans="1:3">
      <c r="A121" t="s">
        <v>4482</v>
      </c>
      <c r="B121" t="s">
        <v>4469</v>
      </c>
      <c r="C121">
        <v>25</v>
      </c>
    </row>
    <row r="122" spans="1:3">
      <c r="A122" t="s">
        <v>301</v>
      </c>
      <c r="B122" t="s">
        <v>4462</v>
      </c>
      <c r="C122">
        <v>783</v>
      </c>
    </row>
    <row r="123" spans="1:3">
      <c r="A123" t="s">
        <v>318</v>
      </c>
      <c r="B123" t="s">
        <v>4462</v>
      </c>
      <c r="C123">
        <v>349</v>
      </c>
    </row>
    <row r="124" spans="1:3">
      <c r="A124" t="s">
        <v>4483</v>
      </c>
      <c r="B124" t="s">
        <v>4463</v>
      </c>
      <c r="C124">
        <v>13</v>
      </c>
    </row>
    <row r="125" spans="1:3">
      <c r="A125" t="s">
        <v>707</v>
      </c>
      <c r="B125" t="s">
        <v>616</v>
      </c>
      <c r="C125">
        <v>88</v>
      </c>
    </row>
    <row r="126" spans="1:3">
      <c r="A126" t="s">
        <v>1479</v>
      </c>
      <c r="B126" t="s">
        <v>4465</v>
      </c>
      <c r="C126">
        <v>79</v>
      </c>
    </row>
    <row r="127" spans="1:3">
      <c r="A127" t="s">
        <v>334</v>
      </c>
      <c r="B127" t="s">
        <v>4462</v>
      </c>
      <c r="C127">
        <v>25</v>
      </c>
    </row>
    <row r="128" spans="1:3">
      <c r="A128" t="s">
        <v>4484</v>
      </c>
      <c r="B128" t="s">
        <v>4463</v>
      </c>
      <c r="C128">
        <v>14</v>
      </c>
    </row>
    <row r="129" spans="1:3">
      <c r="A129" t="s">
        <v>341</v>
      </c>
      <c r="B129" t="s">
        <v>4462</v>
      </c>
      <c r="C129">
        <v>302</v>
      </c>
    </row>
    <row r="130" spans="1:3">
      <c r="A130" t="s">
        <v>4485</v>
      </c>
      <c r="B130" t="s">
        <v>4469</v>
      </c>
      <c r="C130">
        <v>67</v>
      </c>
    </row>
    <row r="131" spans="1:3">
      <c r="A131" t="s">
        <v>1060</v>
      </c>
      <c r="B131" t="s">
        <v>4463</v>
      </c>
      <c r="C131">
        <v>127</v>
      </c>
    </row>
    <row r="132" spans="1:3">
      <c r="A132" t="s">
        <v>1504</v>
      </c>
      <c r="B132" t="s">
        <v>4465</v>
      </c>
      <c r="C132">
        <v>492</v>
      </c>
    </row>
    <row r="133" spans="1:3">
      <c r="A133" t="s">
        <v>357</v>
      </c>
      <c r="B133" t="s">
        <v>4462</v>
      </c>
      <c r="C133">
        <v>473</v>
      </c>
    </row>
    <row r="134" spans="1:3">
      <c r="A134" t="s">
        <v>1845</v>
      </c>
      <c r="B134" t="s">
        <v>4472</v>
      </c>
      <c r="C134">
        <v>36</v>
      </c>
    </row>
    <row r="135" spans="1:3">
      <c r="A135" t="s">
        <v>1061</v>
      </c>
      <c r="B135" t="s">
        <v>4463</v>
      </c>
      <c r="C135">
        <v>320</v>
      </c>
    </row>
    <row r="136" spans="1:3">
      <c r="A136" t="s">
        <v>386</v>
      </c>
      <c r="B136" t="s">
        <v>4462</v>
      </c>
      <c r="C136">
        <v>201</v>
      </c>
    </row>
    <row r="137" spans="1:3">
      <c r="A137" t="s">
        <v>4486</v>
      </c>
      <c r="B137" t="s">
        <v>4472</v>
      </c>
      <c r="C137">
        <v>39</v>
      </c>
    </row>
    <row r="138" spans="1:3">
      <c r="A138" t="s">
        <v>4487</v>
      </c>
      <c r="B138" t="s">
        <v>4472</v>
      </c>
      <c r="C138">
        <v>127</v>
      </c>
    </row>
    <row r="139" spans="1:3">
      <c r="A139" t="s">
        <v>4488</v>
      </c>
      <c r="B139" t="s">
        <v>4469</v>
      </c>
      <c r="C139">
        <v>1471</v>
      </c>
    </row>
    <row r="140" spans="1:3">
      <c r="A140" t="s">
        <v>1090</v>
      </c>
      <c r="B140" t="s">
        <v>4463</v>
      </c>
      <c r="C140">
        <v>214</v>
      </c>
    </row>
    <row r="141" spans="1:3">
      <c r="A141" t="s">
        <v>4489</v>
      </c>
      <c r="B141" t="s">
        <v>4469</v>
      </c>
      <c r="C141">
        <v>266</v>
      </c>
    </row>
    <row r="142" spans="1:3">
      <c r="A142" t="s">
        <v>389</v>
      </c>
      <c r="B142" t="s">
        <v>4462</v>
      </c>
      <c r="C142">
        <v>862</v>
      </c>
    </row>
    <row r="143" spans="1:3">
      <c r="A143" t="s">
        <v>2818</v>
      </c>
      <c r="B143" t="s">
        <v>4469</v>
      </c>
      <c r="C143">
        <v>198</v>
      </c>
    </row>
    <row r="144" spans="1:3">
      <c r="A144" t="s">
        <v>1532</v>
      </c>
      <c r="B144" t="s">
        <v>4465</v>
      </c>
      <c r="C144">
        <v>521</v>
      </c>
    </row>
    <row r="145" spans="1:3">
      <c r="A145" t="s">
        <v>400</v>
      </c>
      <c r="B145" t="s">
        <v>4462</v>
      </c>
      <c r="C145">
        <v>362</v>
      </c>
    </row>
    <row r="146" spans="1:3">
      <c r="A146" t="s">
        <v>404</v>
      </c>
      <c r="B146" t="s">
        <v>4462</v>
      </c>
      <c r="C146">
        <v>442</v>
      </c>
    </row>
    <row r="147" spans="1:3">
      <c r="A147" t="s">
        <v>2507</v>
      </c>
      <c r="B147" t="s">
        <v>4469</v>
      </c>
      <c r="C147">
        <v>123</v>
      </c>
    </row>
    <row r="148" spans="1:3">
      <c r="A148" t="s">
        <v>3508</v>
      </c>
      <c r="B148" t="s">
        <v>4472</v>
      </c>
      <c r="C148">
        <v>71</v>
      </c>
    </row>
    <row r="149" spans="1:3">
      <c r="A149" t="s">
        <v>1783</v>
      </c>
      <c r="B149" t="s">
        <v>4461</v>
      </c>
      <c r="C149">
        <v>45</v>
      </c>
    </row>
    <row r="150" spans="1:3">
      <c r="A150" t="s">
        <v>4490</v>
      </c>
      <c r="B150" t="s">
        <v>4463</v>
      </c>
      <c r="C150">
        <v>68</v>
      </c>
    </row>
    <row r="151" spans="1:3">
      <c r="A151" t="s">
        <v>1564</v>
      </c>
      <c r="B151" t="s">
        <v>4465</v>
      </c>
      <c r="C151">
        <v>500</v>
      </c>
    </row>
    <row r="152" spans="1:3">
      <c r="A152" t="s">
        <v>1547</v>
      </c>
      <c r="B152" t="s">
        <v>4465</v>
      </c>
      <c r="C152">
        <v>214</v>
      </c>
    </row>
    <row r="153" spans="1:3">
      <c r="A153" t="s">
        <v>413</v>
      </c>
      <c r="B153" t="s">
        <v>4462</v>
      </c>
      <c r="C153">
        <v>400</v>
      </c>
    </row>
    <row r="154" spans="1:3">
      <c r="A154" t="s">
        <v>428</v>
      </c>
      <c r="B154" t="s">
        <v>4462</v>
      </c>
      <c r="C154">
        <v>281</v>
      </c>
    </row>
    <row r="155" spans="1:3">
      <c r="A155" t="s">
        <v>1115</v>
      </c>
      <c r="B155" t="s">
        <v>4463</v>
      </c>
      <c r="C155">
        <v>108</v>
      </c>
    </row>
    <row r="156" spans="1:3">
      <c r="A156" t="s">
        <v>1778</v>
      </c>
      <c r="B156" t="s">
        <v>4461</v>
      </c>
      <c r="C156">
        <v>18</v>
      </c>
    </row>
    <row r="157" spans="1:3">
      <c r="A157" t="s">
        <v>2113</v>
      </c>
      <c r="B157" t="s">
        <v>4467</v>
      </c>
      <c r="C157">
        <v>562</v>
      </c>
    </row>
    <row r="158" spans="1:3">
      <c r="A158" t="s">
        <v>2388</v>
      </c>
      <c r="B158" t="s">
        <v>4470</v>
      </c>
      <c r="C158">
        <v>3659</v>
      </c>
    </row>
    <row r="159" spans="1:3">
      <c r="A159" t="s">
        <v>1571</v>
      </c>
      <c r="B159" t="s">
        <v>4465</v>
      </c>
      <c r="C159">
        <v>165</v>
      </c>
    </row>
    <row r="160" spans="1:3">
      <c r="A160" t="s">
        <v>2117</v>
      </c>
      <c r="B160" t="s">
        <v>4467</v>
      </c>
      <c r="C160">
        <v>641</v>
      </c>
    </row>
    <row r="161" spans="1:3">
      <c r="A161" t="s">
        <v>1127</v>
      </c>
      <c r="B161" t="s">
        <v>4463</v>
      </c>
      <c r="C161">
        <v>80</v>
      </c>
    </row>
    <row r="162" spans="1:3">
      <c r="A162" t="s">
        <v>4491</v>
      </c>
      <c r="B162" t="s">
        <v>4463</v>
      </c>
      <c r="C162">
        <v>64</v>
      </c>
    </row>
    <row r="163" spans="1:3">
      <c r="A163" t="s">
        <v>2515</v>
      </c>
      <c r="B163" t="s">
        <v>4463</v>
      </c>
      <c r="C163">
        <v>90</v>
      </c>
    </row>
    <row r="164" spans="1:3">
      <c r="A164" t="s">
        <v>2122</v>
      </c>
      <c r="B164" t="s">
        <v>4468</v>
      </c>
      <c r="C164">
        <v>452</v>
      </c>
    </row>
    <row r="165" spans="1:3">
      <c r="A165" t="s">
        <v>1143</v>
      </c>
      <c r="B165" t="s">
        <v>4463</v>
      </c>
      <c r="C165">
        <v>262</v>
      </c>
    </row>
    <row r="166" spans="1:3">
      <c r="A166" t="s">
        <v>445</v>
      </c>
      <c r="B166" t="s">
        <v>4462</v>
      </c>
      <c r="C166">
        <v>211</v>
      </c>
    </row>
    <row r="167" spans="1:3">
      <c r="A167" t="s">
        <v>450</v>
      </c>
      <c r="B167" t="s">
        <v>4462</v>
      </c>
      <c r="C167">
        <v>551</v>
      </c>
    </row>
    <row r="168" spans="1:3">
      <c r="A168" t="s">
        <v>727</v>
      </c>
      <c r="B168" t="s">
        <v>616</v>
      </c>
      <c r="C168">
        <v>225</v>
      </c>
    </row>
    <row r="169" spans="1:3">
      <c r="A169" t="s">
        <v>457</v>
      </c>
      <c r="B169" t="s">
        <v>4462</v>
      </c>
      <c r="C169">
        <v>61</v>
      </c>
    </row>
    <row r="170" spans="1:3">
      <c r="A170" t="s">
        <v>749</v>
      </c>
      <c r="B170" t="s">
        <v>616</v>
      </c>
      <c r="C170">
        <v>185</v>
      </c>
    </row>
    <row r="171" spans="1:3">
      <c r="A171" t="s">
        <v>4492</v>
      </c>
      <c r="B171" t="s">
        <v>4472</v>
      </c>
      <c r="C171">
        <v>33</v>
      </c>
    </row>
    <row r="172" spans="1:3">
      <c r="A172" t="s">
        <v>1579</v>
      </c>
      <c r="B172" t="s">
        <v>4465</v>
      </c>
      <c r="C172">
        <v>42</v>
      </c>
    </row>
    <row r="173" spans="1:3">
      <c r="A173" t="s">
        <v>2866</v>
      </c>
      <c r="B173" t="s">
        <v>4469</v>
      </c>
      <c r="C173">
        <v>79</v>
      </c>
    </row>
    <row r="174" spans="1:3">
      <c r="A174" t="s">
        <v>1595</v>
      </c>
      <c r="B174" t="s">
        <v>4465</v>
      </c>
      <c r="C174">
        <v>120</v>
      </c>
    </row>
    <row r="175" spans="1:3">
      <c r="A175" t="s">
        <v>4493</v>
      </c>
      <c r="B175" t="s">
        <v>4469</v>
      </c>
      <c r="C175">
        <v>2957</v>
      </c>
    </row>
    <row r="176" spans="1:3">
      <c r="A176" t="s">
        <v>1604</v>
      </c>
      <c r="B176" t="s">
        <v>4465</v>
      </c>
      <c r="C176">
        <v>70</v>
      </c>
    </row>
    <row r="177" spans="1:3">
      <c r="A177" t="s">
        <v>462</v>
      </c>
      <c r="B177" t="s">
        <v>4462</v>
      </c>
      <c r="C177">
        <v>628</v>
      </c>
    </row>
    <row r="178" spans="1:3">
      <c r="A178" t="s">
        <v>472</v>
      </c>
      <c r="B178" t="s">
        <v>4462</v>
      </c>
      <c r="C178">
        <v>96</v>
      </c>
    </row>
    <row r="179" spans="1:3">
      <c r="A179" t="s">
        <v>477</v>
      </c>
      <c r="B179" t="s">
        <v>4462</v>
      </c>
      <c r="C179">
        <v>63</v>
      </c>
    </row>
    <row r="180" spans="1:3">
      <c r="A180" t="s">
        <v>2522</v>
      </c>
      <c r="B180" t="s">
        <v>4469</v>
      </c>
      <c r="C180">
        <v>15</v>
      </c>
    </row>
    <row r="181" spans="1:3">
      <c r="A181" t="s">
        <v>2126</v>
      </c>
      <c r="B181" t="s">
        <v>4468</v>
      </c>
      <c r="C181">
        <v>683</v>
      </c>
    </row>
    <row r="182" spans="1:3">
      <c r="A182" t="s">
        <v>2128</v>
      </c>
      <c r="B182" t="s">
        <v>4468</v>
      </c>
      <c r="C182">
        <v>215</v>
      </c>
    </row>
    <row r="183" spans="1:3">
      <c r="A183" t="s">
        <v>4494</v>
      </c>
      <c r="B183" t="s">
        <v>4465</v>
      </c>
      <c r="C183">
        <v>4</v>
      </c>
    </row>
    <row r="184" spans="1:3">
      <c r="A184" t="s">
        <v>3152</v>
      </c>
      <c r="B184" t="s">
        <v>4469</v>
      </c>
      <c r="C184">
        <v>66</v>
      </c>
    </row>
    <row r="185" spans="1:3">
      <c r="A185" t="s">
        <v>1620</v>
      </c>
      <c r="B185" t="s">
        <v>4465</v>
      </c>
      <c r="C185">
        <v>168</v>
      </c>
    </row>
    <row r="186" spans="1:3">
      <c r="A186" t="s">
        <v>1629</v>
      </c>
      <c r="B186" t="s">
        <v>4465</v>
      </c>
      <c r="C186">
        <v>118</v>
      </c>
    </row>
    <row r="187" spans="1:3">
      <c r="A187" t="s">
        <v>772</v>
      </c>
      <c r="B187" t="s">
        <v>616</v>
      </c>
      <c r="C187">
        <v>188</v>
      </c>
    </row>
    <row r="188" spans="1:3">
      <c r="A188" t="s">
        <v>2216</v>
      </c>
      <c r="B188" t="s">
        <v>4469</v>
      </c>
      <c r="C188">
        <v>57</v>
      </c>
    </row>
    <row r="189" spans="1:3">
      <c r="A189" t="s">
        <v>2133</v>
      </c>
      <c r="B189" t="s">
        <v>4465</v>
      </c>
      <c r="C189">
        <v>2</v>
      </c>
    </row>
    <row r="190" spans="1:3">
      <c r="A190" t="s">
        <v>4495</v>
      </c>
      <c r="B190" t="s">
        <v>4468</v>
      </c>
      <c r="C190">
        <v>2174</v>
      </c>
    </row>
    <row r="191" spans="1:3">
      <c r="A191" t="s">
        <v>479</v>
      </c>
      <c r="B191" t="s">
        <v>4462</v>
      </c>
      <c r="C191">
        <v>690</v>
      </c>
    </row>
    <row r="192" spans="1:3">
      <c r="A192" t="s">
        <v>1146</v>
      </c>
      <c r="B192" t="s">
        <v>4463</v>
      </c>
      <c r="C192">
        <v>32</v>
      </c>
    </row>
    <row r="193" spans="1:3">
      <c r="A193" t="s">
        <v>488</v>
      </c>
      <c r="B193" t="s">
        <v>4462</v>
      </c>
      <c r="C193">
        <v>18</v>
      </c>
    </row>
    <row r="194" spans="1:3">
      <c r="A194" t="s">
        <v>4496</v>
      </c>
      <c r="B194" t="s">
        <v>4467</v>
      </c>
      <c r="C194">
        <v>309</v>
      </c>
    </row>
    <row r="195" spans="1:3">
      <c r="A195" t="s">
        <v>1156</v>
      </c>
      <c r="B195" t="s">
        <v>4463</v>
      </c>
      <c r="C195">
        <v>202</v>
      </c>
    </row>
    <row r="196" spans="1:3">
      <c r="A196" t="s">
        <v>496</v>
      </c>
      <c r="B196" t="s">
        <v>4462</v>
      </c>
      <c r="C196">
        <v>312</v>
      </c>
    </row>
    <row r="197" spans="1:3">
      <c r="A197" t="s">
        <v>1776</v>
      </c>
      <c r="B197" t="s">
        <v>4461</v>
      </c>
      <c r="C197">
        <v>1018</v>
      </c>
    </row>
    <row r="198" spans="1:3">
      <c r="A198" t="s">
        <v>2143</v>
      </c>
      <c r="B198" t="s">
        <v>4470</v>
      </c>
      <c r="C198">
        <v>718</v>
      </c>
    </row>
    <row r="199" spans="1:3">
      <c r="A199" t="s">
        <v>3656</v>
      </c>
      <c r="B199" t="s">
        <v>4469</v>
      </c>
      <c r="C199">
        <v>411</v>
      </c>
    </row>
    <row r="200" spans="1:3">
      <c r="A200" t="s">
        <v>522</v>
      </c>
      <c r="B200" t="s">
        <v>4462</v>
      </c>
      <c r="C200">
        <v>518</v>
      </c>
    </row>
    <row r="201" spans="1:3">
      <c r="A201" t="s">
        <v>2145</v>
      </c>
      <c r="B201" t="s">
        <v>4467</v>
      </c>
      <c r="C201">
        <v>872</v>
      </c>
    </row>
    <row r="202" spans="1:3">
      <c r="A202" t="s">
        <v>1160</v>
      </c>
      <c r="B202" t="s">
        <v>4463</v>
      </c>
      <c r="C202">
        <v>76</v>
      </c>
    </row>
    <row r="203" spans="1:3">
      <c r="A203" t="s">
        <v>2148</v>
      </c>
      <c r="B203" t="s">
        <v>4470</v>
      </c>
      <c r="C203">
        <v>272</v>
      </c>
    </row>
    <row r="204" spans="1:3">
      <c r="A204" t="s">
        <v>2150</v>
      </c>
      <c r="B204" t="s">
        <v>4470</v>
      </c>
      <c r="C204">
        <v>598</v>
      </c>
    </row>
    <row r="205" spans="1:3">
      <c r="A205" t="s">
        <v>2151</v>
      </c>
      <c r="B205" t="s">
        <v>4467</v>
      </c>
      <c r="C205">
        <v>294</v>
      </c>
    </row>
    <row r="206" spans="1:3">
      <c r="A206" t="s">
        <v>1847</v>
      </c>
      <c r="B206" t="s">
        <v>4472</v>
      </c>
      <c r="C206">
        <v>114</v>
      </c>
    </row>
    <row r="207" spans="1:3">
      <c r="A207" t="s">
        <v>3557</v>
      </c>
      <c r="B207" t="s">
        <v>4469</v>
      </c>
      <c r="C207">
        <v>9039</v>
      </c>
    </row>
    <row r="208" spans="1:3">
      <c r="A208" t="s">
        <v>4497</v>
      </c>
      <c r="B208" t="s">
        <v>4469</v>
      </c>
      <c r="C208">
        <v>927</v>
      </c>
    </row>
    <row r="209" spans="1:3">
      <c r="A209" t="s">
        <v>1848</v>
      </c>
      <c r="B209" t="s">
        <v>4472</v>
      </c>
      <c r="C209">
        <v>139</v>
      </c>
    </row>
    <row r="210" spans="1:3">
      <c r="A210" t="s">
        <v>525</v>
      </c>
      <c r="B210" t="s">
        <v>4462</v>
      </c>
      <c r="C210">
        <v>103</v>
      </c>
    </row>
    <row r="211" spans="1:3">
      <c r="A211" t="s">
        <v>1649</v>
      </c>
      <c r="B211" t="s">
        <v>4465</v>
      </c>
      <c r="C211">
        <v>75</v>
      </c>
    </row>
    <row r="212" spans="1:3">
      <c r="A212" t="s">
        <v>4498</v>
      </c>
      <c r="B212" t="s">
        <v>4461</v>
      </c>
      <c r="C212">
        <v>97</v>
      </c>
    </row>
    <row r="213" spans="1:3">
      <c r="A213" t="s">
        <v>4499</v>
      </c>
      <c r="B213" t="s">
        <v>4462</v>
      </c>
      <c r="C213">
        <v>544</v>
      </c>
    </row>
    <row r="214" spans="1:3">
      <c r="A214" t="s">
        <v>4500</v>
      </c>
      <c r="B214" t="s">
        <v>4470</v>
      </c>
      <c r="C214">
        <v>412</v>
      </c>
    </row>
    <row r="215" spans="1:3">
      <c r="A215" t="s">
        <v>4501</v>
      </c>
      <c r="B215" t="s">
        <v>4461</v>
      </c>
      <c r="C215">
        <v>453</v>
      </c>
    </row>
    <row r="216" spans="1:3">
      <c r="A216" t="s">
        <v>2156</v>
      </c>
      <c r="B216" t="s">
        <v>4470</v>
      </c>
      <c r="C216">
        <v>593</v>
      </c>
    </row>
    <row r="217" spans="1:3">
      <c r="A217" t="s">
        <v>1161</v>
      </c>
      <c r="B217" t="s">
        <v>4463</v>
      </c>
      <c r="C217">
        <v>65</v>
      </c>
    </row>
    <row r="218" spans="1:3">
      <c r="A218" t="s">
        <v>527</v>
      </c>
      <c r="B218" t="s">
        <v>4462</v>
      </c>
      <c r="C218">
        <v>40</v>
      </c>
    </row>
    <row r="219" spans="1:3">
      <c r="A219" t="s">
        <v>1178</v>
      </c>
      <c r="B219" t="s">
        <v>4463</v>
      </c>
      <c r="C219">
        <v>56</v>
      </c>
    </row>
    <row r="220" spans="1:3">
      <c r="A220" t="s">
        <v>1183</v>
      </c>
      <c r="B220" t="s">
        <v>4463</v>
      </c>
      <c r="C220">
        <v>137</v>
      </c>
    </row>
    <row r="221" spans="1:3">
      <c r="A221" t="s">
        <v>1199</v>
      </c>
      <c r="B221" t="s">
        <v>4463</v>
      </c>
      <c r="C221">
        <v>238</v>
      </c>
    </row>
    <row r="222" spans="1:3">
      <c r="A222" t="s">
        <v>589</v>
      </c>
      <c r="B222" t="s">
        <v>4472</v>
      </c>
      <c r="C222">
        <v>87</v>
      </c>
    </row>
    <row r="223" spans="1:3">
      <c r="A223" t="s">
        <v>1849</v>
      </c>
      <c r="B223" t="s">
        <v>4472</v>
      </c>
      <c r="C223">
        <v>295</v>
      </c>
    </row>
    <row r="224" spans="1:3">
      <c r="A224" t="s">
        <v>2164</v>
      </c>
      <c r="B224" t="s">
        <v>4470</v>
      </c>
      <c r="C224">
        <v>241</v>
      </c>
    </row>
    <row r="225" spans="1:3">
      <c r="A225" t="s">
        <v>2408</v>
      </c>
      <c r="B225" t="s">
        <v>4469</v>
      </c>
      <c r="C225">
        <v>141</v>
      </c>
    </row>
    <row r="226" spans="1:3">
      <c r="A226" t="s">
        <v>1205</v>
      </c>
      <c r="B226" t="s">
        <v>4463</v>
      </c>
      <c r="C226">
        <v>112</v>
      </c>
    </row>
    <row r="227" spans="1:3">
      <c r="A227" t="s">
        <v>2227</v>
      </c>
      <c r="B227" t="s">
        <v>4469</v>
      </c>
      <c r="C227">
        <v>518</v>
      </c>
    </row>
    <row r="228" spans="1:3">
      <c r="A228" t="s">
        <v>1681</v>
      </c>
      <c r="B228" t="s">
        <v>4465</v>
      </c>
      <c r="C228">
        <v>878</v>
      </c>
    </row>
    <row r="229" spans="1:3">
      <c r="A229" t="s">
        <v>1226</v>
      </c>
      <c r="B229" t="s">
        <v>4463</v>
      </c>
      <c r="C229">
        <v>1267</v>
      </c>
    </row>
    <row r="230" spans="1:3">
      <c r="A230" t="s">
        <v>534</v>
      </c>
      <c r="B230" t="s">
        <v>4462</v>
      </c>
      <c r="C230">
        <v>630</v>
      </c>
    </row>
    <row r="231" spans="1:3">
      <c r="A231" t="s">
        <v>4502</v>
      </c>
      <c r="B231" t="s">
        <v>4472</v>
      </c>
      <c r="C231">
        <v>33</v>
      </c>
    </row>
    <row r="232" spans="1:3">
      <c r="A232" t="s">
        <v>4503</v>
      </c>
      <c r="B232" t="s">
        <v>4472</v>
      </c>
      <c r="C232">
        <v>86</v>
      </c>
    </row>
    <row r="233" spans="1:3">
      <c r="A233" t="s">
        <v>542</v>
      </c>
      <c r="B233" t="s">
        <v>4462</v>
      </c>
      <c r="C233">
        <v>380</v>
      </c>
    </row>
    <row r="234" spans="1:3">
      <c r="A234" t="s">
        <v>550</v>
      </c>
      <c r="B234" t="s">
        <v>4462</v>
      </c>
      <c r="C234">
        <v>417</v>
      </c>
    </row>
    <row r="235" spans="1:3">
      <c r="A235" t="s">
        <v>556</v>
      </c>
      <c r="B235" t="s">
        <v>4462</v>
      </c>
      <c r="C235">
        <v>352</v>
      </c>
    </row>
    <row r="236" spans="1:3">
      <c r="A236" t="s">
        <v>1691</v>
      </c>
      <c r="B236" t="s">
        <v>4465</v>
      </c>
      <c r="C236">
        <v>82</v>
      </c>
    </row>
    <row r="237" spans="1:3">
      <c r="A237" t="s">
        <v>2169</v>
      </c>
      <c r="B237" t="s">
        <v>4465</v>
      </c>
      <c r="C237">
        <v>13</v>
      </c>
    </row>
    <row r="238" spans="1:3">
      <c r="A238" t="s">
        <v>2171</v>
      </c>
      <c r="B238" t="s">
        <v>4470</v>
      </c>
      <c r="C238">
        <v>701</v>
      </c>
    </row>
    <row r="239" spans="1:3">
      <c r="A239" t="s">
        <v>1692</v>
      </c>
      <c r="B239" t="s">
        <v>4461</v>
      </c>
      <c r="C239">
        <v>4737</v>
      </c>
    </row>
    <row r="240" spans="1:3">
      <c r="A240" t="s">
        <v>560</v>
      </c>
      <c r="B240" t="s">
        <v>4462</v>
      </c>
      <c r="C240">
        <v>222</v>
      </c>
    </row>
    <row r="241" spans="1:3">
      <c r="A241" t="s">
        <v>603</v>
      </c>
      <c r="B241" t="s">
        <v>4472</v>
      </c>
      <c r="C241">
        <v>4101</v>
      </c>
    </row>
    <row r="242" spans="1:3">
      <c r="A242" t="s">
        <v>1229</v>
      </c>
      <c r="B242" t="s">
        <v>4463</v>
      </c>
      <c r="C242">
        <v>197</v>
      </c>
    </row>
    <row r="243" spans="1:3">
      <c r="A243" t="s">
        <v>2419</v>
      </c>
      <c r="B243" t="s">
        <v>4468</v>
      </c>
      <c r="C243">
        <v>543</v>
      </c>
    </row>
    <row r="244" spans="1:3">
      <c r="A244" t="s">
        <v>2180</v>
      </c>
      <c r="B244" t="s">
        <v>4470</v>
      </c>
      <c r="C244">
        <v>150</v>
      </c>
    </row>
    <row r="245" spans="1:3">
      <c r="A245" t="s">
        <v>2560</v>
      </c>
      <c r="B245" t="s">
        <v>4469</v>
      </c>
      <c r="C245">
        <v>39</v>
      </c>
    </row>
    <row r="246" spans="1:3">
      <c r="A246" t="s">
        <v>2182</v>
      </c>
      <c r="B246" t="s">
        <v>4470</v>
      </c>
      <c r="C246">
        <v>197</v>
      </c>
    </row>
    <row r="247" spans="1:3">
      <c r="A247" t="s">
        <v>2563</v>
      </c>
      <c r="B247" t="s">
        <v>4463</v>
      </c>
      <c r="C247">
        <v>15</v>
      </c>
    </row>
    <row r="248" spans="1:3">
      <c r="A248" t="s">
        <v>4504</v>
      </c>
      <c r="B248" t="s">
        <v>616</v>
      </c>
      <c r="C248">
        <v>784</v>
      </c>
    </row>
    <row r="249" spans="1:3">
      <c r="A249" t="s">
        <v>4505</v>
      </c>
      <c r="B249" t="s">
        <v>4469</v>
      </c>
      <c r="C249">
        <v>2456</v>
      </c>
    </row>
    <row r="250" spans="1:3">
      <c r="A250" t="s">
        <v>2423</v>
      </c>
      <c r="B250" t="s">
        <v>4469</v>
      </c>
      <c r="C250">
        <v>622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76"/>
  <sheetViews>
    <sheetView workbookViewId="0">
      <pane ySplit="1" topLeftCell="A2542" activePane="bottomLeft" state="frozen"/>
      <selection pane="bottomLeft" activeCell="A2557" sqref="A2557:XFD2563"/>
    </sheetView>
  </sheetViews>
  <sheetFormatPr defaultRowHeight="15"/>
  <cols>
    <col min="1" max="1" width="18.28515625" style="2" bestFit="1" customWidth="1"/>
    <col min="2" max="3" width="30.140625" customWidth="1"/>
    <col min="5" max="5" width="16" customWidth="1"/>
  </cols>
  <sheetData>
    <row r="1" spans="1:6" s="4" customFormat="1" ht="24" customHeight="1">
      <c r="A1" s="3" t="s">
        <v>1970</v>
      </c>
      <c r="B1" s="1" t="s">
        <v>1</v>
      </c>
      <c r="C1" s="1"/>
      <c r="D1" s="1" t="s">
        <v>2</v>
      </c>
      <c r="E1" s="1" t="s">
        <v>3</v>
      </c>
      <c r="F1" s="5" t="s">
        <v>4</v>
      </c>
    </row>
    <row r="2" spans="1:6">
      <c r="A2" s="16" t="s">
        <v>1837</v>
      </c>
      <c r="B2" s="17" t="s">
        <v>1827</v>
      </c>
      <c r="C2" s="133" t="str">
        <f>IF(OR(ISNUMBER(SEARCH('[1]Lookup for use classification'!$B$1,B2)),ISNUMBER(SEARCH('[1]Lookup for use classification'!$C$1,B2)),ISNUMBER(SEARCH('[1]Lookup for use classification'!$D$1,B2)),ISNUMBER(SEARCH('[1]Lookup for use classification'!$E$1,B2))),'[1]Lookup for use classification'!$A$1,IF(ISNUMBER(SEARCH('[1]Lookup for use classification'!$B$2,B2)),'[1]Lookup for use classification'!$A$2,IF(ISNUMBER(SEARCH('[1]Lookup for use classification'!$B$3,B2)),'[1]Lookup for use classification'!$A$3,IF(OR(ISNUMBER(SEARCH('[1]Lookup for use classification'!$B$4,B2)),ISNUMBER(SEARCH('[1]Lookup for use classification'!$C$4,B2)),ISNUMBER(SEARCH('[1]Lookup for use classification'!$D$4,B2)),ISNUMBER(SEARCH('[1]Lookup for use classification'!$E$4,B2))),'[1]Lookup for use classification'!$A$4,IF(OR(ISNUMBER(SEARCH('[1]Lookup for use classification'!$B$5,B2)),ISNUMBER(SEARCH('[1]Lookup for use classification'!$C$5,B2)),ISNUMBER(SEARCH('[1]Lookup for use classification'!$D$5,B2))),'[1]Lookup for use classification'!$A$5,IF(OR(ISNUMBER(SEARCH('[1]Lookup for use classification'!$B$7,B2)),ISNUMBER(SEARCH('[1]Lookup for use classification'!$C$7,B2)),ISNUMBER(SEARCH('[1]Lookup for use classification'!$D$7,B2))),'[1]Lookup for use classification'!$A$7,IF(OR(ISNUMBER(SEARCH('[1]Lookup for use classification'!$B$9,B2)),ISNUMBER(SEARCH('[1]Lookup for use classification'!$C$9,B2)),ISNUMBER(SEARCH('[1]Lookup for use classification'!$D$9,B2)),ISNUMBER(SEARCH('[1]Lookup for use classification'!$E$9,B2)),ISNUMBER(SEARCH('[1]Lookup for use classification'!$F$9,B2)),ISNUMBER(SEARCH('[1]Lookup for use classification'!$G$9,B2)),ISNUMBER(SEARCH('[1]Lookup for use classification'!$H$9,B2)),ISNUMBER(SEARCH('[1]Lookup for use classification'!$I$9,B2)),ISNUMBER(SEARCH('[1]Lookup for use classification'!$J$9,B2)),ISNUMBER(SEARCH('[1]Lookup for use classification'!$K$9,B2))),'[1]Lookup for use classification'!$A$9,IF(OR(ISNUMBER(SEARCH('[1]Lookup for use classification'!$B$10,B2)),ISNUMBER(SEARCH('[1]Lookup for use classification'!$C$10,B2)),ISNUMBER(SEARCH('[1]Lookup for use classification'!$D$10,B2)),ISNUMBER(SEARCH('[1]Lookup for use classification'!$E$10,B2)),ISNUMBER(SEARCH('[1]Lookup for use classification'!$F$10,B2)),ISNUMBER(SEARCH('[1]Lookup for use classification'!$G$10,B2))),'[1]Lookup for use classification'!$A$10,IF(OR(ISNUMBER(SEARCH('[1]Lookup for use classification'!$B$11,B2)),ISNUMBER(SEARCH('[1]Lookup for use classification'!$C$11,B2))),'[1]Lookup for use classification'!$A$11,IF(OR(ISNUMBER(SEARCH('[1]Lookup for use classification'!$B$12,B2)),ISNUMBER(SEARCH('[1]Lookup for use classification'!$C$12,B2))),'[1]Lookup for use classification'!$A$12,IF(OR(ISNUMBER(SEARCH('[1]Lookup for use classification'!$B$13,B2)),ISNUMBER(SEARCH('[1]Lookup for use classification'!$C$13,B2)),ISNUMBER(SEARCH('[1]Lookup for use classification'!$D$13,B2)),,ISNUMBER(SEARCH('[1]Lookup for use classification'!$C$13,B2)),ISNUMBER(SEARCH('[1]Lookup for use classification'!$E$13,B2))),'[1]Lookup for use classification'!$A$13,IF(OR(ISNUMBER(SEARCH('[1]Lookup for use classification'!$B$14,B2)),ISNUMBER(SEARCH('[1]Lookup for use classification'!$C$14,B2))),'[1]Lookup for use classification'!$A$14,"Other"))))))))))))</f>
        <v>Public Assembly</v>
      </c>
      <c r="D2" s="18">
        <v>15000</v>
      </c>
      <c r="E2" s="19"/>
      <c r="F2" s="19"/>
    </row>
    <row r="3" spans="1:6">
      <c r="A3" s="16" t="s">
        <v>1837</v>
      </c>
      <c r="B3" s="17" t="s">
        <v>48</v>
      </c>
      <c r="C3" s="133" t="str">
        <f>IF(OR(ISNUMBER(SEARCH('[1]Lookup for use classification'!$B$1,B3)),ISNUMBER(SEARCH('[1]Lookup for use classification'!$C$1,B3)),ISNUMBER(SEARCH('[1]Lookup for use classification'!$D$1,B3)),ISNUMBER(SEARCH('[1]Lookup for use classification'!$E$1,B3))),'[1]Lookup for use classification'!$A$1,IF(ISNUMBER(SEARCH('[1]Lookup for use classification'!$B$2,B3)),'[1]Lookup for use classification'!$A$2,IF(ISNUMBER(SEARCH('[1]Lookup for use classification'!$B$3,B3)),'[1]Lookup for use classification'!$A$3,IF(OR(ISNUMBER(SEARCH('[1]Lookup for use classification'!$B$4,B3)),ISNUMBER(SEARCH('[1]Lookup for use classification'!$C$4,B3)),ISNUMBER(SEARCH('[1]Lookup for use classification'!$D$4,B3)),ISNUMBER(SEARCH('[1]Lookup for use classification'!$E$4,B3))),'[1]Lookup for use classification'!$A$4,IF(OR(ISNUMBER(SEARCH('[1]Lookup for use classification'!$B$5,B3)),ISNUMBER(SEARCH('[1]Lookup for use classification'!$C$5,B3)),ISNUMBER(SEARCH('[1]Lookup for use classification'!$D$5,B3))),'[1]Lookup for use classification'!$A$5,IF(OR(ISNUMBER(SEARCH('[1]Lookup for use classification'!$B$7,B3)),ISNUMBER(SEARCH('[1]Lookup for use classification'!$C$7,B3)),ISNUMBER(SEARCH('[1]Lookup for use classification'!$D$7,B3))),'[1]Lookup for use classification'!$A$7,IF(OR(ISNUMBER(SEARCH('[1]Lookup for use classification'!$B$9,B3)),ISNUMBER(SEARCH('[1]Lookup for use classification'!$C$9,B3)),ISNUMBER(SEARCH('[1]Lookup for use classification'!$D$9,B3)),ISNUMBER(SEARCH('[1]Lookup for use classification'!$E$9,B3)),ISNUMBER(SEARCH('[1]Lookup for use classification'!$F$9,B3)),ISNUMBER(SEARCH('[1]Lookup for use classification'!$G$9,B3)),ISNUMBER(SEARCH('[1]Lookup for use classification'!$H$9,B3)),ISNUMBER(SEARCH('[1]Lookup for use classification'!$I$9,B3)),ISNUMBER(SEARCH('[1]Lookup for use classification'!$J$9,B3)),ISNUMBER(SEARCH('[1]Lookup for use classification'!$K$9,B3))),'[1]Lookup for use classification'!$A$9,IF(OR(ISNUMBER(SEARCH('[1]Lookup for use classification'!$B$10,B3)),ISNUMBER(SEARCH('[1]Lookup for use classification'!$C$10,B3)),ISNUMBER(SEARCH('[1]Lookup for use classification'!$D$10,B3)),ISNUMBER(SEARCH('[1]Lookup for use classification'!$E$10,B3)),ISNUMBER(SEARCH('[1]Lookup for use classification'!$F$10,B3)),ISNUMBER(SEARCH('[1]Lookup for use classification'!$G$10,B3))),'[1]Lookup for use classification'!$A$10,IF(OR(ISNUMBER(SEARCH('[1]Lookup for use classification'!$B$11,B3)),ISNUMBER(SEARCH('[1]Lookup for use classification'!$C$11,B3))),'[1]Lookup for use classification'!$A$11,IF(OR(ISNUMBER(SEARCH('[1]Lookup for use classification'!$B$12,B3)),ISNUMBER(SEARCH('[1]Lookup for use classification'!$C$12,B3))),'[1]Lookup for use classification'!$A$12,IF(OR(ISNUMBER(SEARCH('[1]Lookup for use classification'!$B$13,B3)),ISNUMBER(SEARCH('[1]Lookup for use classification'!$C$13,B3)),ISNUMBER(SEARCH('[1]Lookup for use classification'!$D$13,B3)),,ISNUMBER(SEARCH('[1]Lookup for use classification'!$C$13,B3)),ISNUMBER(SEARCH('[1]Lookup for use classification'!$E$13,B3))),'[1]Lookup for use classification'!$A$13,IF(OR(ISNUMBER(SEARCH('[1]Lookup for use classification'!$B$14,B3)),ISNUMBER(SEARCH('[1]Lookup for use classification'!$C$14,B3))),'[1]Lookup for use classification'!$A$14,"Other"))))))))))))</f>
        <v>Public Assembly</v>
      </c>
      <c r="D3" s="18">
        <v>77100</v>
      </c>
      <c r="E3" s="19"/>
      <c r="F3" s="19"/>
    </row>
    <row r="4" spans="1:6">
      <c r="A4" s="16" t="s">
        <v>1837</v>
      </c>
      <c r="B4" s="17" t="s">
        <v>112</v>
      </c>
      <c r="C4" s="133" t="str">
        <f>IF(OR(ISNUMBER(SEARCH('[1]Lookup for use classification'!$B$1,B4)),ISNUMBER(SEARCH('[1]Lookup for use classification'!$C$1,B4)),ISNUMBER(SEARCH('[1]Lookup for use classification'!$D$1,B4)),ISNUMBER(SEARCH('[1]Lookup for use classification'!$E$1,B4))),'[1]Lookup for use classification'!$A$1,IF(ISNUMBER(SEARCH('[1]Lookup for use classification'!$B$2,B4)),'[1]Lookup for use classification'!$A$2,IF(ISNUMBER(SEARCH('[1]Lookup for use classification'!$B$3,B4)),'[1]Lookup for use classification'!$A$3,IF(OR(ISNUMBER(SEARCH('[1]Lookup for use classification'!$B$4,B4)),ISNUMBER(SEARCH('[1]Lookup for use classification'!$C$4,B4)),ISNUMBER(SEARCH('[1]Lookup for use classification'!$D$4,B4)),ISNUMBER(SEARCH('[1]Lookup for use classification'!$E$4,B4))),'[1]Lookup for use classification'!$A$4,IF(OR(ISNUMBER(SEARCH('[1]Lookup for use classification'!$B$5,B4)),ISNUMBER(SEARCH('[1]Lookup for use classification'!$C$5,B4)),ISNUMBER(SEARCH('[1]Lookup for use classification'!$D$5,B4))),'[1]Lookup for use classification'!$A$5,IF(OR(ISNUMBER(SEARCH('[1]Lookup for use classification'!$B$7,B4)),ISNUMBER(SEARCH('[1]Lookup for use classification'!$C$7,B4)),ISNUMBER(SEARCH('[1]Lookup for use classification'!$D$7,B4))),'[1]Lookup for use classification'!$A$7,IF(OR(ISNUMBER(SEARCH('[1]Lookup for use classification'!$B$9,B4)),ISNUMBER(SEARCH('[1]Lookup for use classification'!$C$9,B4)),ISNUMBER(SEARCH('[1]Lookup for use classification'!$D$9,B4)),ISNUMBER(SEARCH('[1]Lookup for use classification'!$E$9,B4)),ISNUMBER(SEARCH('[1]Lookup for use classification'!$F$9,B4)),ISNUMBER(SEARCH('[1]Lookup for use classification'!$G$9,B4)),ISNUMBER(SEARCH('[1]Lookup for use classification'!$H$9,B4)),ISNUMBER(SEARCH('[1]Lookup for use classification'!$I$9,B4)),ISNUMBER(SEARCH('[1]Lookup for use classification'!$J$9,B4)),ISNUMBER(SEARCH('[1]Lookup for use classification'!$K$9,B4))),'[1]Lookup for use classification'!$A$9,IF(OR(ISNUMBER(SEARCH('[1]Lookup for use classification'!$B$10,B4)),ISNUMBER(SEARCH('[1]Lookup for use classification'!$C$10,B4)),ISNUMBER(SEARCH('[1]Lookup for use classification'!$D$10,B4)),ISNUMBER(SEARCH('[1]Lookup for use classification'!$E$10,B4)),ISNUMBER(SEARCH('[1]Lookup for use classification'!$F$10,B4)),ISNUMBER(SEARCH('[1]Lookup for use classification'!$G$10,B4))),'[1]Lookup for use classification'!$A$10,IF(OR(ISNUMBER(SEARCH('[1]Lookup for use classification'!$B$11,B4)),ISNUMBER(SEARCH('[1]Lookup for use classification'!$C$11,B4))),'[1]Lookup for use classification'!$A$11,IF(OR(ISNUMBER(SEARCH('[1]Lookup for use classification'!$B$12,B4)),ISNUMBER(SEARCH('[1]Lookup for use classification'!$C$12,B4))),'[1]Lookup for use classification'!$A$12,IF(OR(ISNUMBER(SEARCH('[1]Lookup for use classification'!$B$13,B4)),ISNUMBER(SEARCH('[1]Lookup for use classification'!$C$13,B4)),ISNUMBER(SEARCH('[1]Lookup for use classification'!$D$13,B4)),,ISNUMBER(SEARCH('[1]Lookup for use classification'!$C$13,B4)),ISNUMBER(SEARCH('[1]Lookup for use classification'!$E$13,B4))),'[1]Lookup for use classification'!$A$13,IF(OR(ISNUMBER(SEARCH('[1]Lookup for use classification'!$B$14,B4)),ISNUMBER(SEARCH('[1]Lookup for use classification'!$C$14,B4))),'[1]Lookup for use classification'!$A$14,"Other"))))))))))))</f>
        <v>Other</v>
      </c>
      <c r="D4" s="18">
        <v>8081</v>
      </c>
      <c r="E4" s="19"/>
      <c r="F4" s="19"/>
    </row>
    <row r="5" spans="1:6">
      <c r="A5" s="16" t="s">
        <v>1837</v>
      </c>
      <c r="B5" s="17" t="s">
        <v>1828</v>
      </c>
      <c r="C5" s="133" t="str">
        <f>IF(OR(ISNUMBER(SEARCH('[1]Lookup for use classification'!$B$1,B5)),ISNUMBER(SEARCH('[1]Lookup for use classification'!$C$1,B5)),ISNUMBER(SEARCH('[1]Lookup for use classification'!$D$1,B5)),ISNUMBER(SEARCH('[1]Lookup for use classification'!$E$1,B5))),'[1]Lookup for use classification'!$A$1,IF(ISNUMBER(SEARCH('[1]Lookup for use classification'!$B$2,B5)),'[1]Lookup for use classification'!$A$2,IF(ISNUMBER(SEARCH('[1]Lookup for use classification'!$B$3,B5)),'[1]Lookup for use classification'!$A$3,IF(OR(ISNUMBER(SEARCH('[1]Lookup for use classification'!$B$4,B5)),ISNUMBER(SEARCH('[1]Lookup for use classification'!$C$4,B5)),ISNUMBER(SEARCH('[1]Lookup for use classification'!$D$4,B5)),ISNUMBER(SEARCH('[1]Lookup for use classification'!$E$4,B5))),'[1]Lookup for use classification'!$A$4,IF(OR(ISNUMBER(SEARCH('[1]Lookup for use classification'!$B$5,B5)),ISNUMBER(SEARCH('[1]Lookup for use classification'!$C$5,B5)),ISNUMBER(SEARCH('[1]Lookup for use classification'!$D$5,B5))),'[1]Lookup for use classification'!$A$5,IF(OR(ISNUMBER(SEARCH('[1]Lookup for use classification'!$B$7,B5)),ISNUMBER(SEARCH('[1]Lookup for use classification'!$C$7,B5)),ISNUMBER(SEARCH('[1]Lookup for use classification'!$D$7,B5))),'[1]Lookup for use classification'!$A$7,IF(OR(ISNUMBER(SEARCH('[1]Lookup for use classification'!$B$9,B5)),ISNUMBER(SEARCH('[1]Lookup for use classification'!$C$9,B5)),ISNUMBER(SEARCH('[1]Lookup for use classification'!$D$9,B5)),ISNUMBER(SEARCH('[1]Lookup for use classification'!$E$9,B5)),ISNUMBER(SEARCH('[1]Lookup for use classification'!$F$9,B5)),ISNUMBER(SEARCH('[1]Lookup for use classification'!$G$9,B5)),ISNUMBER(SEARCH('[1]Lookup for use classification'!$H$9,B5)),ISNUMBER(SEARCH('[1]Lookup for use classification'!$I$9,B5)),ISNUMBER(SEARCH('[1]Lookup for use classification'!$J$9,B5)),ISNUMBER(SEARCH('[1]Lookup for use classification'!$K$9,B5))),'[1]Lookup for use classification'!$A$9,IF(OR(ISNUMBER(SEARCH('[1]Lookup for use classification'!$B$10,B5)),ISNUMBER(SEARCH('[1]Lookup for use classification'!$C$10,B5)),ISNUMBER(SEARCH('[1]Lookup for use classification'!$D$10,B5)),ISNUMBER(SEARCH('[1]Lookup for use classification'!$E$10,B5)),ISNUMBER(SEARCH('[1]Lookup for use classification'!$F$10,B5)),ISNUMBER(SEARCH('[1]Lookup for use classification'!$G$10,B5))),'[1]Lookup for use classification'!$A$10,IF(OR(ISNUMBER(SEARCH('[1]Lookup for use classification'!$B$11,B5)),ISNUMBER(SEARCH('[1]Lookup for use classification'!$C$11,B5))),'[1]Lookup for use classification'!$A$11,IF(OR(ISNUMBER(SEARCH('[1]Lookup for use classification'!$B$12,B5)),ISNUMBER(SEARCH('[1]Lookup for use classification'!$C$12,B5))),'[1]Lookup for use classification'!$A$12,IF(OR(ISNUMBER(SEARCH('[1]Lookup for use classification'!$B$13,B5)),ISNUMBER(SEARCH('[1]Lookup for use classification'!$C$13,B5)),ISNUMBER(SEARCH('[1]Lookup for use classification'!$D$13,B5)),,ISNUMBER(SEARCH('[1]Lookup for use classification'!$C$13,B5)),ISNUMBER(SEARCH('[1]Lookup for use classification'!$E$13,B5))),'[1]Lookup for use classification'!$A$13,IF(OR(ISNUMBER(SEARCH('[1]Lookup for use classification'!$B$14,B5)),ISNUMBER(SEARCH('[1]Lookup for use classification'!$C$14,B5))),'[1]Lookup for use classification'!$A$14,"Other"))))))))))))</f>
        <v>Other</v>
      </c>
      <c r="D5" s="18">
        <v>16800</v>
      </c>
      <c r="E5" s="19"/>
      <c r="F5" s="19"/>
    </row>
    <row r="6" spans="1:6">
      <c r="A6" s="16" t="s">
        <v>1837</v>
      </c>
      <c r="B6" s="17" t="s">
        <v>1829</v>
      </c>
      <c r="C6" s="133" t="str">
        <f>IF(OR(ISNUMBER(SEARCH('[1]Lookup for use classification'!$B$1,B6)),ISNUMBER(SEARCH('[1]Lookup for use classification'!$C$1,B6)),ISNUMBER(SEARCH('[1]Lookup for use classification'!$D$1,B6)),ISNUMBER(SEARCH('[1]Lookup for use classification'!$E$1,B6))),'[1]Lookup for use classification'!$A$1,IF(ISNUMBER(SEARCH('[1]Lookup for use classification'!$B$2,B6)),'[1]Lookup for use classification'!$A$2,IF(ISNUMBER(SEARCH('[1]Lookup for use classification'!$B$3,B6)),'[1]Lookup for use classification'!$A$3,IF(OR(ISNUMBER(SEARCH('[1]Lookup for use classification'!$B$4,B6)),ISNUMBER(SEARCH('[1]Lookup for use classification'!$C$4,B6)),ISNUMBER(SEARCH('[1]Lookup for use classification'!$D$4,B6)),ISNUMBER(SEARCH('[1]Lookup for use classification'!$E$4,B6))),'[1]Lookup for use classification'!$A$4,IF(OR(ISNUMBER(SEARCH('[1]Lookup for use classification'!$B$5,B6)),ISNUMBER(SEARCH('[1]Lookup for use classification'!$C$5,B6)),ISNUMBER(SEARCH('[1]Lookup for use classification'!$D$5,B6))),'[1]Lookup for use classification'!$A$5,IF(OR(ISNUMBER(SEARCH('[1]Lookup for use classification'!$B$7,B6)),ISNUMBER(SEARCH('[1]Lookup for use classification'!$C$7,B6)),ISNUMBER(SEARCH('[1]Lookup for use classification'!$D$7,B6))),'[1]Lookup for use classification'!$A$7,IF(OR(ISNUMBER(SEARCH('[1]Lookup for use classification'!$B$9,B6)),ISNUMBER(SEARCH('[1]Lookup for use classification'!$C$9,B6)),ISNUMBER(SEARCH('[1]Lookup for use classification'!$D$9,B6)),ISNUMBER(SEARCH('[1]Lookup for use classification'!$E$9,B6)),ISNUMBER(SEARCH('[1]Lookup for use classification'!$F$9,B6)),ISNUMBER(SEARCH('[1]Lookup for use classification'!$G$9,B6)),ISNUMBER(SEARCH('[1]Lookup for use classification'!$H$9,B6)),ISNUMBER(SEARCH('[1]Lookup for use classification'!$I$9,B6)),ISNUMBER(SEARCH('[1]Lookup for use classification'!$J$9,B6)),ISNUMBER(SEARCH('[1]Lookup for use classification'!$K$9,B6))),'[1]Lookup for use classification'!$A$9,IF(OR(ISNUMBER(SEARCH('[1]Lookup for use classification'!$B$10,B6)),ISNUMBER(SEARCH('[1]Lookup for use classification'!$C$10,B6)),ISNUMBER(SEARCH('[1]Lookup for use classification'!$D$10,B6)),ISNUMBER(SEARCH('[1]Lookup for use classification'!$E$10,B6)),ISNUMBER(SEARCH('[1]Lookup for use classification'!$F$10,B6)),ISNUMBER(SEARCH('[1]Lookup for use classification'!$G$10,B6))),'[1]Lookup for use classification'!$A$10,IF(OR(ISNUMBER(SEARCH('[1]Lookup for use classification'!$B$11,B6)),ISNUMBER(SEARCH('[1]Lookup for use classification'!$C$11,B6))),'[1]Lookup for use classification'!$A$11,IF(OR(ISNUMBER(SEARCH('[1]Lookup for use classification'!$B$12,B6)),ISNUMBER(SEARCH('[1]Lookup for use classification'!$C$12,B6))),'[1]Lookup for use classification'!$A$12,IF(OR(ISNUMBER(SEARCH('[1]Lookup for use classification'!$B$13,B6)),ISNUMBER(SEARCH('[1]Lookup for use classification'!$C$13,B6)),ISNUMBER(SEARCH('[1]Lookup for use classification'!$D$13,B6)),,ISNUMBER(SEARCH('[1]Lookup for use classification'!$C$13,B6)),ISNUMBER(SEARCH('[1]Lookup for use classification'!$E$13,B6))),'[1]Lookup for use classification'!$A$13,IF(OR(ISNUMBER(SEARCH('[1]Lookup for use classification'!$B$14,B6)),ISNUMBER(SEARCH('[1]Lookup for use classification'!$C$14,B6))),'[1]Lookup for use classification'!$A$14,"Other"))))))))))))</f>
        <v>Other</v>
      </c>
      <c r="D6" s="18">
        <v>168</v>
      </c>
      <c r="E6" s="19"/>
      <c r="F6" s="19"/>
    </row>
    <row r="7" spans="1:6">
      <c r="A7" s="16" t="s">
        <v>1837</v>
      </c>
      <c r="B7" s="17" t="s">
        <v>1830</v>
      </c>
      <c r="C7" s="133" t="str">
        <f>IF(OR(ISNUMBER(SEARCH('[1]Lookup for use classification'!$B$1,B7)),ISNUMBER(SEARCH('[1]Lookup for use classification'!$C$1,B7)),ISNUMBER(SEARCH('[1]Lookup for use classification'!$D$1,B7)),ISNUMBER(SEARCH('[1]Lookup for use classification'!$E$1,B7))),'[1]Lookup for use classification'!$A$1,IF(ISNUMBER(SEARCH('[1]Lookup for use classification'!$B$2,B7)),'[1]Lookup for use classification'!$A$2,IF(ISNUMBER(SEARCH('[1]Lookup for use classification'!$B$3,B7)),'[1]Lookup for use classification'!$A$3,IF(OR(ISNUMBER(SEARCH('[1]Lookup for use classification'!$B$4,B7)),ISNUMBER(SEARCH('[1]Lookup for use classification'!$C$4,B7)),ISNUMBER(SEARCH('[1]Lookup for use classification'!$D$4,B7)),ISNUMBER(SEARCH('[1]Lookup for use classification'!$E$4,B7))),'[1]Lookup for use classification'!$A$4,IF(OR(ISNUMBER(SEARCH('[1]Lookup for use classification'!$B$5,B7)),ISNUMBER(SEARCH('[1]Lookup for use classification'!$C$5,B7)),ISNUMBER(SEARCH('[1]Lookup for use classification'!$D$5,B7))),'[1]Lookup for use classification'!$A$5,IF(OR(ISNUMBER(SEARCH('[1]Lookup for use classification'!$B$7,B7)),ISNUMBER(SEARCH('[1]Lookup for use classification'!$C$7,B7)),ISNUMBER(SEARCH('[1]Lookup for use classification'!$D$7,B7))),'[1]Lookup for use classification'!$A$7,IF(OR(ISNUMBER(SEARCH('[1]Lookup for use classification'!$B$9,B7)),ISNUMBER(SEARCH('[1]Lookup for use classification'!$C$9,B7)),ISNUMBER(SEARCH('[1]Lookup for use classification'!$D$9,B7)),ISNUMBER(SEARCH('[1]Lookup for use classification'!$E$9,B7)),ISNUMBER(SEARCH('[1]Lookup for use classification'!$F$9,B7)),ISNUMBER(SEARCH('[1]Lookup for use classification'!$G$9,B7)),ISNUMBER(SEARCH('[1]Lookup for use classification'!$H$9,B7)),ISNUMBER(SEARCH('[1]Lookup for use classification'!$I$9,B7)),ISNUMBER(SEARCH('[1]Lookup for use classification'!$J$9,B7)),ISNUMBER(SEARCH('[1]Lookup for use classification'!$K$9,B7))),'[1]Lookup for use classification'!$A$9,IF(OR(ISNUMBER(SEARCH('[1]Lookup for use classification'!$B$10,B7)),ISNUMBER(SEARCH('[1]Lookup for use classification'!$C$10,B7)),ISNUMBER(SEARCH('[1]Lookup for use classification'!$D$10,B7)),ISNUMBER(SEARCH('[1]Lookup for use classification'!$E$10,B7)),ISNUMBER(SEARCH('[1]Lookup for use classification'!$F$10,B7)),ISNUMBER(SEARCH('[1]Lookup for use classification'!$G$10,B7))),'[1]Lookup for use classification'!$A$10,IF(OR(ISNUMBER(SEARCH('[1]Lookup for use classification'!$B$11,B7)),ISNUMBER(SEARCH('[1]Lookup for use classification'!$C$11,B7))),'[1]Lookup for use classification'!$A$11,IF(OR(ISNUMBER(SEARCH('[1]Lookup for use classification'!$B$12,B7)),ISNUMBER(SEARCH('[1]Lookup for use classification'!$C$12,B7))),'[1]Lookup for use classification'!$A$12,IF(OR(ISNUMBER(SEARCH('[1]Lookup for use classification'!$B$13,B7)),ISNUMBER(SEARCH('[1]Lookup for use classification'!$C$13,B7)),ISNUMBER(SEARCH('[1]Lookup for use classification'!$D$13,B7)),,ISNUMBER(SEARCH('[1]Lookup for use classification'!$C$13,B7)),ISNUMBER(SEARCH('[1]Lookup for use classification'!$E$13,B7))),'[1]Lookup for use classification'!$A$13,IF(OR(ISNUMBER(SEARCH('[1]Lookup for use classification'!$B$14,B7)),ISNUMBER(SEARCH('[1]Lookup for use classification'!$C$14,B7))),'[1]Lookup for use classification'!$A$14,"Other"))))))))))))</f>
        <v>Other</v>
      </c>
      <c r="D7" s="18">
        <v>180</v>
      </c>
      <c r="E7" s="19"/>
      <c r="F7" s="19"/>
    </row>
    <row r="8" spans="1:6">
      <c r="A8" s="16" t="s">
        <v>1837</v>
      </c>
      <c r="B8" s="17" t="s">
        <v>1831</v>
      </c>
      <c r="C8" s="133" t="str">
        <f>IF(OR(ISNUMBER(SEARCH('[1]Lookup for use classification'!$B$1,B8)),ISNUMBER(SEARCH('[1]Lookup for use classification'!$C$1,B8)),ISNUMBER(SEARCH('[1]Lookup for use classification'!$D$1,B8)),ISNUMBER(SEARCH('[1]Lookup for use classification'!$E$1,B8))),'[1]Lookup for use classification'!$A$1,IF(ISNUMBER(SEARCH('[1]Lookup for use classification'!$B$2,B8)),'[1]Lookup for use classification'!$A$2,IF(ISNUMBER(SEARCH('[1]Lookup for use classification'!$B$3,B8)),'[1]Lookup for use classification'!$A$3,IF(OR(ISNUMBER(SEARCH('[1]Lookup for use classification'!$B$4,B8)),ISNUMBER(SEARCH('[1]Lookup for use classification'!$C$4,B8)),ISNUMBER(SEARCH('[1]Lookup for use classification'!$D$4,B8)),ISNUMBER(SEARCH('[1]Lookup for use classification'!$E$4,B8))),'[1]Lookup for use classification'!$A$4,IF(OR(ISNUMBER(SEARCH('[1]Lookup for use classification'!$B$5,B8)),ISNUMBER(SEARCH('[1]Lookup for use classification'!$C$5,B8)),ISNUMBER(SEARCH('[1]Lookup for use classification'!$D$5,B8))),'[1]Lookup for use classification'!$A$5,IF(OR(ISNUMBER(SEARCH('[1]Lookup for use classification'!$B$7,B8)),ISNUMBER(SEARCH('[1]Lookup for use classification'!$C$7,B8)),ISNUMBER(SEARCH('[1]Lookup for use classification'!$D$7,B8))),'[1]Lookup for use classification'!$A$7,IF(OR(ISNUMBER(SEARCH('[1]Lookup for use classification'!$B$9,B8)),ISNUMBER(SEARCH('[1]Lookup for use classification'!$C$9,B8)),ISNUMBER(SEARCH('[1]Lookup for use classification'!$D$9,B8)),ISNUMBER(SEARCH('[1]Lookup for use classification'!$E$9,B8)),ISNUMBER(SEARCH('[1]Lookup for use classification'!$F$9,B8)),ISNUMBER(SEARCH('[1]Lookup for use classification'!$G$9,B8)),ISNUMBER(SEARCH('[1]Lookup for use classification'!$H$9,B8)),ISNUMBER(SEARCH('[1]Lookup for use classification'!$I$9,B8)),ISNUMBER(SEARCH('[1]Lookup for use classification'!$J$9,B8)),ISNUMBER(SEARCH('[1]Lookup for use classification'!$K$9,B8))),'[1]Lookup for use classification'!$A$9,IF(OR(ISNUMBER(SEARCH('[1]Lookup for use classification'!$B$10,B8)),ISNUMBER(SEARCH('[1]Lookup for use classification'!$C$10,B8)),ISNUMBER(SEARCH('[1]Lookup for use classification'!$D$10,B8)),ISNUMBER(SEARCH('[1]Lookup for use classification'!$E$10,B8)),ISNUMBER(SEARCH('[1]Lookup for use classification'!$F$10,B8)),ISNUMBER(SEARCH('[1]Lookup for use classification'!$G$10,B8))),'[1]Lookup for use classification'!$A$10,IF(OR(ISNUMBER(SEARCH('[1]Lookup for use classification'!$B$11,B8)),ISNUMBER(SEARCH('[1]Lookup for use classification'!$C$11,B8))),'[1]Lookup for use classification'!$A$11,IF(OR(ISNUMBER(SEARCH('[1]Lookup for use classification'!$B$12,B8)),ISNUMBER(SEARCH('[1]Lookup for use classification'!$C$12,B8))),'[1]Lookup for use classification'!$A$12,IF(OR(ISNUMBER(SEARCH('[1]Lookup for use classification'!$B$13,B8)),ISNUMBER(SEARCH('[1]Lookup for use classification'!$C$13,B8)),ISNUMBER(SEARCH('[1]Lookup for use classification'!$D$13,B8)),,ISNUMBER(SEARCH('[1]Lookup for use classification'!$C$13,B8)),ISNUMBER(SEARCH('[1]Lookup for use classification'!$E$13,B8))),'[1]Lookup for use classification'!$A$13,IF(OR(ISNUMBER(SEARCH('[1]Lookup for use classification'!$B$14,B8)),ISNUMBER(SEARCH('[1]Lookup for use classification'!$C$14,B8))),'[1]Lookup for use classification'!$A$14,"Other"))))))))))))</f>
        <v>Other</v>
      </c>
      <c r="D8" s="18">
        <v>288</v>
      </c>
      <c r="E8" s="19"/>
      <c r="F8" s="19"/>
    </row>
    <row r="9" spans="1:6">
      <c r="A9" s="16" t="s">
        <v>1837</v>
      </c>
      <c r="B9" s="20" t="s">
        <v>1832</v>
      </c>
      <c r="C9" s="133" t="str">
        <f>IF(OR(ISNUMBER(SEARCH('[1]Lookup for use classification'!$B$1,B9)),ISNUMBER(SEARCH('[1]Lookup for use classification'!$C$1,B9)),ISNUMBER(SEARCH('[1]Lookup for use classification'!$D$1,B9)),ISNUMBER(SEARCH('[1]Lookup for use classification'!$E$1,B9))),'[1]Lookup for use classification'!$A$1,IF(ISNUMBER(SEARCH('[1]Lookup for use classification'!$B$2,B9)),'[1]Lookup for use classification'!$A$2,IF(ISNUMBER(SEARCH('[1]Lookup for use classification'!$B$3,B9)),'[1]Lookup for use classification'!$A$3,IF(OR(ISNUMBER(SEARCH('[1]Lookup for use classification'!$B$4,B9)),ISNUMBER(SEARCH('[1]Lookup for use classification'!$C$4,B9)),ISNUMBER(SEARCH('[1]Lookup for use classification'!$D$4,B9)),ISNUMBER(SEARCH('[1]Lookup for use classification'!$E$4,B9))),'[1]Lookup for use classification'!$A$4,IF(OR(ISNUMBER(SEARCH('[1]Lookup for use classification'!$B$5,B9)),ISNUMBER(SEARCH('[1]Lookup for use classification'!$C$5,B9)),ISNUMBER(SEARCH('[1]Lookup for use classification'!$D$5,B9))),'[1]Lookup for use classification'!$A$5,IF(OR(ISNUMBER(SEARCH('[1]Lookup for use classification'!$B$7,B9)),ISNUMBER(SEARCH('[1]Lookup for use classification'!$C$7,B9)),ISNUMBER(SEARCH('[1]Lookup for use classification'!$D$7,B9))),'[1]Lookup for use classification'!$A$7,IF(OR(ISNUMBER(SEARCH('[1]Lookup for use classification'!$B$9,B9)),ISNUMBER(SEARCH('[1]Lookup for use classification'!$C$9,B9)),ISNUMBER(SEARCH('[1]Lookup for use classification'!$D$9,B9)),ISNUMBER(SEARCH('[1]Lookup for use classification'!$E$9,B9)),ISNUMBER(SEARCH('[1]Lookup for use classification'!$F$9,B9)),ISNUMBER(SEARCH('[1]Lookup for use classification'!$G$9,B9)),ISNUMBER(SEARCH('[1]Lookup for use classification'!$H$9,B9)),ISNUMBER(SEARCH('[1]Lookup for use classification'!$I$9,B9)),ISNUMBER(SEARCH('[1]Lookup for use classification'!$J$9,B9)),ISNUMBER(SEARCH('[1]Lookup for use classification'!$K$9,B9))),'[1]Lookup for use classification'!$A$9,IF(OR(ISNUMBER(SEARCH('[1]Lookup for use classification'!$B$10,B9)),ISNUMBER(SEARCH('[1]Lookup for use classification'!$C$10,B9)),ISNUMBER(SEARCH('[1]Lookup for use classification'!$D$10,B9)),ISNUMBER(SEARCH('[1]Lookup for use classification'!$E$10,B9)),ISNUMBER(SEARCH('[1]Lookup for use classification'!$F$10,B9)),ISNUMBER(SEARCH('[1]Lookup for use classification'!$G$10,B9))),'[1]Lookup for use classification'!$A$10,IF(OR(ISNUMBER(SEARCH('[1]Lookup for use classification'!$B$11,B9)),ISNUMBER(SEARCH('[1]Lookup for use classification'!$C$11,B9))),'[1]Lookup for use classification'!$A$11,IF(OR(ISNUMBER(SEARCH('[1]Lookup for use classification'!$B$12,B9)),ISNUMBER(SEARCH('[1]Lookup for use classification'!$C$12,B9))),'[1]Lookup for use classification'!$A$12,IF(OR(ISNUMBER(SEARCH('[1]Lookup for use classification'!$B$13,B9)),ISNUMBER(SEARCH('[1]Lookup for use classification'!$C$13,B9)),ISNUMBER(SEARCH('[1]Lookup for use classification'!$D$13,B9)),,ISNUMBER(SEARCH('[1]Lookup for use classification'!$C$13,B9)),ISNUMBER(SEARCH('[1]Lookup for use classification'!$E$13,B9))),'[1]Lookup for use classification'!$A$13,IF(OR(ISNUMBER(SEARCH('[1]Lookup for use classification'!$B$14,B9)),ISNUMBER(SEARCH('[1]Lookup for use classification'!$C$14,B9))),'[1]Lookup for use classification'!$A$14,"Other"))))))))))))</f>
        <v>Other</v>
      </c>
      <c r="D9" s="21">
        <v>100</v>
      </c>
      <c r="E9" s="22"/>
      <c r="F9" s="22"/>
    </row>
    <row r="10" spans="1:6">
      <c r="A10" s="16" t="s">
        <v>1837</v>
      </c>
      <c r="B10" s="17" t="s">
        <v>1833</v>
      </c>
      <c r="C10" s="133" t="str">
        <f>IF(OR(ISNUMBER(SEARCH('[1]Lookup for use classification'!$B$1,B10)),ISNUMBER(SEARCH('[1]Lookup for use classification'!$C$1,B10)),ISNUMBER(SEARCH('[1]Lookup for use classification'!$D$1,B10)),ISNUMBER(SEARCH('[1]Lookup for use classification'!$E$1,B10))),'[1]Lookup for use classification'!$A$1,IF(ISNUMBER(SEARCH('[1]Lookup for use classification'!$B$2,B10)),'[1]Lookup for use classification'!$A$2,IF(ISNUMBER(SEARCH('[1]Lookup for use classification'!$B$3,B10)),'[1]Lookup for use classification'!$A$3,IF(OR(ISNUMBER(SEARCH('[1]Lookup for use classification'!$B$4,B10)),ISNUMBER(SEARCH('[1]Lookup for use classification'!$C$4,B10)),ISNUMBER(SEARCH('[1]Lookup for use classification'!$D$4,B10)),ISNUMBER(SEARCH('[1]Lookup for use classification'!$E$4,B10))),'[1]Lookup for use classification'!$A$4,IF(OR(ISNUMBER(SEARCH('[1]Lookup for use classification'!$B$5,B10)),ISNUMBER(SEARCH('[1]Lookup for use classification'!$C$5,B10)),ISNUMBER(SEARCH('[1]Lookup for use classification'!$D$5,B10))),'[1]Lookup for use classification'!$A$5,IF(OR(ISNUMBER(SEARCH('[1]Lookup for use classification'!$B$7,B10)),ISNUMBER(SEARCH('[1]Lookup for use classification'!$C$7,B10)),ISNUMBER(SEARCH('[1]Lookup for use classification'!$D$7,B10))),'[1]Lookup for use classification'!$A$7,IF(OR(ISNUMBER(SEARCH('[1]Lookup for use classification'!$B$9,B10)),ISNUMBER(SEARCH('[1]Lookup for use classification'!$C$9,B10)),ISNUMBER(SEARCH('[1]Lookup for use classification'!$D$9,B10)),ISNUMBER(SEARCH('[1]Lookup for use classification'!$E$9,B10)),ISNUMBER(SEARCH('[1]Lookup for use classification'!$F$9,B10)),ISNUMBER(SEARCH('[1]Lookup for use classification'!$G$9,B10)),ISNUMBER(SEARCH('[1]Lookup for use classification'!$H$9,B10)),ISNUMBER(SEARCH('[1]Lookup for use classification'!$I$9,B10)),ISNUMBER(SEARCH('[1]Lookup for use classification'!$J$9,B10)),ISNUMBER(SEARCH('[1]Lookup for use classification'!$K$9,B10))),'[1]Lookup for use classification'!$A$9,IF(OR(ISNUMBER(SEARCH('[1]Lookup for use classification'!$B$10,B10)),ISNUMBER(SEARCH('[1]Lookup for use classification'!$C$10,B10)),ISNUMBER(SEARCH('[1]Lookup for use classification'!$D$10,B10)),ISNUMBER(SEARCH('[1]Lookup for use classification'!$E$10,B10)),ISNUMBER(SEARCH('[1]Lookup for use classification'!$F$10,B10)),ISNUMBER(SEARCH('[1]Lookup for use classification'!$G$10,B10))),'[1]Lookup for use classification'!$A$10,IF(OR(ISNUMBER(SEARCH('[1]Lookup for use classification'!$B$11,B10)),ISNUMBER(SEARCH('[1]Lookup for use classification'!$C$11,B10))),'[1]Lookup for use classification'!$A$11,IF(OR(ISNUMBER(SEARCH('[1]Lookup for use classification'!$B$12,B10)),ISNUMBER(SEARCH('[1]Lookup for use classification'!$C$12,B10))),'[1]Lookup for use classification'!$A$12,IF(OR(ISNUMBER(SEARCH('[1]Lookup for use classification'!$B$13,B10)),ISNUMBER(SEARCH('[1]Lookup for use classification'!$C$13,B10)),ISNUMBER(SEARCH('[1]Lookup for use classification'!$D$13,B10)),,ISNUMBER(SEARCH('[1]Lookup for use classification'!$C$13,B10)),ISNUMBER(SEARCH('[1]Lookup for use classification'!$E$13,B10))),'[1]Lookup for use classification'!$A$13,IF(OR(ISNUMBER(SEARCH('[1]Lookup for use classification'!$B$14,B10)),ISNUMBER(SEARCH('[1]Lookup for use classification'!$C$14,B10))),'[1]Lookup for use classification'!$A$14,"Other"))))))))))))</f>
        <v>Office</v>
      </c>
      <c r="D10" s="18" t="s">
        <v>1834</v>
      </c>
      <c r="E10" s="22"/>
      <c r="F10" s="19"/>
    </row>
    <row r="11" spans="1:6">
      <c r="A11" s="16" t="s">
        <v>1837</v>
      </c>
      <c r="B11" s="17" t="s">
        <v>1835</v>
      </c>
      <c r="C11" s="133" t="str">
        <f>IF(OR(ISNUMBER(SEARCH('[1]Lookup for use classification'!$B$1,B11)),ISNUMBER(SEARCH('[1]Lookup for use classification'!$C$1,B11)),ISNUMBER(SEARCH('[1]Lookup for use classification'!$D$1,B11)),ISNUMBER(SEARCH('[1]Lookup for use classification'!$E$1,B11))),'[1]Lookup for use classification'!$A$1,IF(ISNUMBER(SEARCH('[1]Lookup for use classification'!$B$2,B11)),'[1]Lookup for use classification'!$A$2,IF(ISNUMBER(SEARCH('[1]Lookup for use classification'!$B$3,B11)),'[1]Lookup for use classification'!$A$3,IF(OR(ISNUMBER(SEARCH('[1]Lookup for use classification'!$B$4,B11)),ISNUMBER(SEARCH('[1]Lookup for use classification'!$C$4,B11)),ISNUMBER(SEARCH('[1]Lookup for use classification'!$D$4,B11)),ISNUMBER(SEARCH('[1]Lookup for use classification'!$E$4,B11))),'[1]Lookup for use classification'!$A$4,IF(OR(ISNUMBER(SEARCH('[1]Lookup for use classification'!$B$5,B11)),ISNUMBER(SEARCH('[1]Lookup for use classification'!$C$5,B11)),ISNUMBER(SEARCH('[1]Lookup for use classification'!$D$5,B11))),'[1]Lookup for use classification'!$A$5,IF(OR(ISNUMBER(SEARCH('[1]Lookup for use classification'!$B$7,B11)),ISNUMBER(SEARCH('[1]Lookup for use classification'!$C$7,B11)),ISNUMBER(SEARCH('[1]Lookup for use classification'!$D$7,B11))),'[1]Lookup for use classification'!$A$7,IF(OR(ISNUMBER(SEARCH('[1]Lookup for use classification'!$B$9,B11)),ISNUMBER(SEARCH('[1]Lookup for use classification'!$C$9,B11)),ISNUMBER(SEARCH('[1]Lookup for use classification'!$D$9,B11)),ISNUMBER(SEARCH('[1]Lookup for use classification'!$E$9,B11)),ISNUMBER(SEARCH('[1]Lookup for use classification'!$F$9,B11)),ISNUMBER(SEARCH('[1]Lookup for use classification'!$G$9,B11)),ISNUMBER(SEARCH('[1]Lookup for use classification'!$H$9,B11)),ISNUMBER(SEARCH('[1]Lookup for use classification'!$I$9,B11)),ISNUMBER(SEARCH('[1]Lookup for use classification'!$J$9,B11)),ISNUMBER(SEARCH('[1]Lookup for use classification'!$K$9,B11))),'[1]Lookup for use classification'!$A$9,IF(OR(ISNUMBER(SEARCH('[1]Lookup for use classification'!$B$10,B11)),ISNUMBER(SEARCH('[1]Lookup for use classification'!$C$10,B11)),ISNUMBER(SEARCH('[1]Lookup for use classification'!$D$10,B11)),ISNUMBER(SEARCH('[1]Lookup for use classification'!$E$10,B11)),ISNUMBER(SEARCH('[1]Lookup for use classification'!$F$10,B11)),ISNUMBER(SEARCH('[1]Lookup for use classification'!$G$10,B11))),'[1]Lookup for use classification'!$A$10,IF(OR(ISNUMBER(SEARCH('[1]Lookup for use classification'!$B$11,B11)),ISNUMBER(SEARCH('[1]Lookup for use classification'!$C$11,B11))),'[1]Lookup for use classification'!$A$11,IF(OR(ISNUMBER(SEARCH('[1]Lookup for use classification'!$B$12,B11)),ISNUMBER(SEARCH('[1]Lookup for use classification'!$C$12,B11))),'[1]Lookup for use classification'!$A$12,IF(OR(ISNUMBER(SEARCH('[1]Lookup for use classification'!$B$13,B11)),ISNUMBER(SEARCH('[1]Lookup for use classification'!$C$13,B11)),ISNUMBER(SEARCH('[1]Lookup for use classification'!$D$13,B11)),,ISNUMBER(SEARCH('[1]Lookup for use classification'!$C$13,B11)),ISNUMBER(SEARCH('[1]Lookup for use classification'!$E$13,B11))),'[1]Lookup for use classification'!$A$13,IF(OR(ISNUMBER(SEARCH('[1]Lookup for use classification'!$B$14,B11)),ISNUMBER(SEARCH('[1]Lookup for use classification'!$C$14,B11))),'[1]Lookup for use classification'!$A$14,"Other"))))))))))))</f>
        <v>Other</v>
      </c>
      <c r="D11" s="18">
        <v>15000</v>
      </c>
      <c r="E11" s="22"/>
      <c r="F11" s="19"/>
    </row>
    <row r="12" spans="1:6">
      <c r="A12" s="16" t="s">
        <v>1837</v>
      </c>
      <c r="B12" s="17" t="s">
        <v>1836</v>
      </c>
      <c r="C12" s="133" t="str">
        <f>IF(OR(ISNUMBER(SEARCH('[1]Lookup for use classification'!$B$1,B12)),ISNUMBER(SEARCH('[1]Lookup for use classification'!$C$1,B12)),ISNUMBER(SEARCH('[1]Lookup for use classification'!$D$1,B12)),ISNUMBER(SEARCH('[1]Lookup for use classification'!$E$1,B12))),'[1]Lookup for use classification'!$A$1,IF(ISNUMBER(SEARCH('[1]Lookup for use classification'!$B$2,B12)),'[1]Lookup for use classification'!$A$2,IF(ISNUMBER(SEARCH('[1]Lookup for use classification'!$B$3,B12)),'[1]Lookup for use classification'!$A$3,IF(OR(ISNUMBER(SEARCH('[1]Lookup for use classification'!$B$4,B12)),ISNUMBER(SEARCH('[1]Lookup for use classification'!$C$4,B12)),ISNUMBER(SEARCH('[1]Lookup for use classification'!$D$4,B12)),ISNUMBER(SEARCH('[1]Lookup for use classification'!$E$4,B12))),'[1]Lookup for use classification'!$A$4,IF(OR(ISNUMBER(SEARCH('[1]Lookup for use classification'!$B$5,B12)),ISNUMBER(SEARCH('[1]Lookup for use classification'!$C$5,B12)),ISNUMBER(SEARCH('[1]Lookup for use classification'!$D$5,B12))),'[1]Lookup for use classification'!$A$5,IF(OR(ISNUMBER(SEARCH('[1]Lookup for use classification'!$B$7,B12)),ISNUMBER(SEARCH('[1]Lookup for use classification'!$C$7,B12)),ISNUMBER(SEARCH('[1]Lookup for use classification'!$D$7,B12))),'[1]Lookup for use classification'!$A$7,IF(OR(ISNUMBER(SEARCH('[1]Lookup for use classification'!$B$9,B12)),ISNUMBER(SEARCH('[1]Lookup for use classification'!$C$9,B12)),ISNUMBER(SEARCH('[1]Lookup for use classification'!$D$9,B12)),ISNUMBER(SEARCH('[1]Lookup for use classification'!$E$9,B12)),ISNUMBER(SEARCH('[1]Lookup for use classification'!$F$9,B12)),ISNUMBER(SEARCH('[1]Lookup for use classification'!$G$9,B12)),ISNUMBER(SEARCH('[1]Lookup for use classification'!$H$9,B12)),ISNUMBER(SEARCH('[1]Lookup for use classification'!$I$9,B12)),ISNUMBER(SEARCH('[1]Lookup for use classification'!$J$9,B12)),ISNUMBER(SEARCH('[1]Lookup for use classification'!$K$9,B12))),'[1]Lookup for use classification'!$A$9,IF(OR(ISNUMBER(SEARCH('[1]Lookup for use classification'!$B$10,B12)),ISNUMBER(SEARCH('[1]Lookup for use classification'!$C$10,B12)),ISNUMBER(SEARCH('[1]Lookup for use classification'!$D$10,B12)),ISNUMBER(SEARCH('[1]Lookup for use classification'!$E$10,B12)),ISNUMBER(SEARCH('[1]Lookup for use classification'!$F$10,B12)),ISNUMBER(SEARCH('[1]Lookup for use classification'!$G$10,B12))),'[1]Lookup for use classification'!$A$10,IF(OR(ISNUMBER(SEARCH('[1]Lookup for use classification'!$B$11,B12)),ISNUMBER(SEARCH('[1]Lookup for use classification'!$C$11,B12))),'[1]Lookup for use classification'!$A$11,IF(OR(ISNUMBER(SEARCH('[1]Lookup for use classification'!$B$12,B12)),ISNUMBER(SEARCH('[1]Lookup for use classification'!$C$12,B12))),'[1]Lookup for use classification'!$A$12,IF(OR(ISNUMBER(SEARCH('[1]Lookup for use classification'!$B$13,B12)),ISNUMBER(SEARCH('[1]Lookup for use classification'!$C$13,B12)),ISNUMBER(SEARCH('[1]Lookup for use classification'!$D$13,B12)),,ISNUMBER(SEARCH('[1]Lookup for use classification'!$C$13,B12)),ISNUMBER(SEARCH('[1]Lookup for use classification'!$E$13,B12))),'[1]Lookup for use classification'!$A$13,IF(OR(ISNUMBER(SEARCH('[1]Lookup for use classification'!$B$14,B12)),ISNUMBER(SEARCH('[1]Lookup for use classification'!$C$14,B12))),'[1]Lookup for use classification'!$A$14,"Other"))))))))))))</f>
        <v>Other</v>
      </c>
      <c r="D12" s="18">
        <v>912</v>
      </c>
      <c r="E12" s="22"/>
      <c r="F12" s="19"/>
    </row>
    <row r="13" spans="1:6">
      <c r="A13" s="16" t="s">
        <v>1837</v>
      </c>
      <c r="B13" s="17" t="s">
        <v>1106</v>
      </c>
      <c r="C13" s="133" t="str">
        <f>IF(OR(ISNUMBER(SEARCH('[1]Lookup for use classification'!$B$1,B13)),ISNUMBER(SEARCH('[1]Lookup for use classification'!$C$1,B13)),ISNUMBER(SEARCH('[1]Lookup for use classification'!$D$1,B13)),ISNUMBER(SEARCH('[1]Lookup for use classification'!$E$1,B13))),'[1]Lookup for use classification'!$A$1,IF(ISNUMBER(SEARCH('[1]Lookup for use classification'!$B$2,B13)),'[1]Lookup for use classification'!$A$2,IF(ISNUMBER(SEARCH('[1]Lookup for use classification'!$B$3,B13)),'[1]Lookup for use classification'!$A$3,IF(OR(ISNUMBER(SEARCH('[1]Lookup for use classification'!$B$4,B13)),ISNUMBER(SEARCH('[1]Lookup for use classification'!$C$4,B13)),ISNUMBER(SEARCH('[1]Lookup for use classification'!$D$4,B13)),ISNUMBER(SEARCH('[1]Lookup for use classification'!$E$4,B13))),'[1]Lookup for use classification'!$A$4,IF(OR(ISNUMBER(SEARCH('[1]Lookup for use classification'!$B$5,B13)),ISNUMBER(SEARCH('[1]Lookup for use classification'!$C$5,B13)),ISNUMBER(SEARCH('[1]Lookup for use classification'!$D$5,B13))),'[1]Lookup for use classification'!$A$5,IF(OR(ISNUMBER(SEARCH('[1]Lookup for use classification'!$B$7,B13)),ISNUMBER(SEARCH('[1]Lookup for use classification'!$C$7,B13)),ISNUMBER(SEARCH('[1]Lookup for use classification'!$D$7,B13))),'[1]Lookup for use classification'!$A$7,IF(OR(ISNUMBER(SEARCH('[1]Lookup for use classification'!$B$9,B13)),ISNUMBER(SEARCH('[1]Lookup for use classification'!$C$9,B13)),ISNUMBER(SEARCH('[1]Lookup for use classification'!$D$9,B13)),ISNUMBER(SEARCH('[1]Lookup for use classification'!$E$9,B13)),ISNUMBER(SEARCH('[1]Lookup for use classification'!$F$9,B13)),ISNUMBER(SEARCH('[1]Lookup for use classification'!$G$9,B13)),ISNUMBER(SEARCH('[1]Lookup for use classification'!$H$9,B13)),ISNUMBER(SEARCH('[1]Lookup for use classification'!$I$9,B13)),ISNUMBER(SEARCH('[1]Lookup for use classification'!$J$9,B13)),ISNUMBER(SEARCH('[1]Lookup for use classification'!$K$9,B13))),'[1]Lookup for use classification'!$A$9,IF(OR(ISNUMBER(SEARCH('[1]Lookup for use classification'!$B$10,B13)),ISNUMBER(SEARCH('[1]Lookup for use classification'!$C$10,B13)),ISNUMBER(SEARCH('[1]Lookup for use classification'!$D$10,B13)),ISNUMBER(SEARCH('[1]Lookup for use classification'!$E$10,B13)),ISNUMBER(SEARCH('[1]Lookup for use classification'!$F$10,B13)),ISNUMBER(SEARCH('[1]Lookup for use classification'!$G$10,B13))),'[1]Lookup for use classification'!$A$10,IF(OR(ISNUMBER(SEARCH('[1]Lookup for use classification'!$B$11,B13)),ISNUMBER(SEARCH('[1]Lookup for use classification'!$C$11,B13))),'[1]Lookup for use classification'!$A$11,IF(OR(ISNUMBER(SEARCH('[1]Lookup for use classification'!$B$12,B13)),ISNUMBER(SEARCH('[1]Lookup for use classification'!$C$12,B13))),'[1]Lookup for use classification'!$A$12,IF(OR(ISNUMBER(SEARCH('[1]Lookup for use classification'!$B$13,B13)),ISNUMBER(SEARCH('[1]Lookup for use classification'!$C$13,B13)),ISNUMBER(SEARCH('[1]Lookup for use classification'!$D$13,B13)),,ISNUMBER(SEARCH('[1]Lookup for use classification'!$C$13,B13)),ISNUMBER(SEARCH('[1]Lookup for use classification'!$E$13,B13))),'[1]Lookup for use classification'!$A$13,IF(OR(ISNUMBER(SEARCH('[1]Lookup for use classification'!$B$14,B13)),ISNUMBER(SEARCH('[1]Lookup for use classification'!$C$14,B13))),'[1]Lookup for use classification'!$A$14,"Other"))))))))))))</f>
        <v>Water &amp; Sewer</v>
      </c>
      <c r="D13" s="18">
        <v>2500</v>
      </c>
      <c r="E13" s="22"/>
      <c r="F13" s="19"/>
    </row>
    <row r="14" spans="1:6">
      <c r="A14" s="16" t="s">
        <v>1837</v>
      </c>
      <c r="B14" s="17" t="s">
        <v>410</v>
      </c>
      <c r="C14" s="133" t="str">
        <f>IF(OR(ISNUMBER(SEARCH('[1]Lookup for use classification'!$B$1,B14)),ISNUMBER(SEARCH('[1]Lookup for use classification'!$C$1,B14)),ISNUMBER(SEARCH('[1]Lookup for use classification'!$D$1,B14)),ISNUMBER(SEARCH('[1]Lookup for use classification'!$E$1,B14))),'[1]Lookup for use classification'!$A$1,IF(ISNUMBER(SEARCH('[1]Lookup for use classification'!$B$2,B14)),'[1]Lookup for use classification'!$A$2,IF(ISNUMBER(SEARCH('[1]Lookup for use classification'!$B$3,B14)),'[1]Lookup for use classification'!$A$3,IF(OR(ISNUMBER(SEARCH('[1]Lookup for use classification'!$B$4,B14)),ISNUMBER(SEARCH('[1]Lookup for use classification'!$C$4,B14)),ISNUMBER(SEARCH('[1]Lookup for use classification'!$D$4,B14)),ISNUMBER(SEARCH('[1]Lookup for use classification'!$E$4,B14))),'[1]Lookup for use classification'!$A$4,IF(OR(ISNUMBER(SEARCH('[1]Lookup for use classification'!$B$5,B14)),ISNUMBER(SEARCH('[1]Lookup for use classification'!$C$5,B14)),ISNUMBER(SEARCH('[1]Lookup for use classification'!$D$5,B14))),'[1]Lookup for use classification'!$A$5,IF(OR(ISNUMBER(SEARCH('[1]Lookup for use classification'!$B$7,B14)),ISNUMBER(SEARCH('[1]Lookup for use classification'!$C$7,B14)),ISNUMBER(SEARCH('[1]Lookup for use classification'!$D$7,B14))),'[1]Lookup for use classification'!$A$7,IF(OR(ISNUMBER(SEARCH('[1]Lookup for use classification'!$B$9,B14)),ISNUMBER(SEARCH('[1]Lookup for use classification'!$C$9,B14)),ISNUMBER(SEARCH('[1]Lookup for use classification'!$D$9,B14)),ISNUMBER(SEARCH('[1]Lookup for use classification'!$E$9,B14)),ISNUMBER(SEARCH('[1]Lookup for use classification'!$F$9,B14)),ISNUMBER(SEARCH('[1]Lookup for use classification'!$G$9,B14)),ISNUMBER(SEARCH('[1]Lookup for use classification'!$H$9,B14)),ISNUMBER(SEARCH('[1]Lookup for use classification'!$I$9,B14)),ISNUMBER(SEARCH('[1]Lookup for use classification'!$J$9,B14)),ISNUMBER(SEARCH('[1]Lookup for use classification'!$K$9,B14))),'[1]Lookup for use classification'!$A$9,IF(OR(ISNUMBER(SEARCH('[1]Lookup for use classification'!$B$10,B14)),ISNUMBER(SEARCH('[1]Lookup for use classification'!$C$10,B14)),ISNUMBER(SEARCH('[1]Lookup for use classification'!$D$10,B14)),ISNUMBER(SEARCH('[1]Lookup for use classification'!$E$10,B14)),ISNUMBER(SEARCH('[1]Lookup for use classification'!$F$10,B14)),ISNUMBER(SEARCH('[1]Lookup for use classification'!$G$10,B14))),'[1]Lookup for use classification'!$A$10,IF(OR(ISNUMBER(SEARCH('[1]Lookup for use classification'!$B$11,B14)),ISNUMBER(SEARCH('[1]Lookup for use classification'!$C$11,B14))),'[1]Lookup for use classification'!$A$11,IF(OR(ISNUMBER(SEARCH('[1]Lookup for use classification'!$B$12,B14)),ISNUMBER(SEARCH('[1]Lookup for use classification'!$C$12,B14))),'[1]Lookup for use classification'!$A$12,IF(OR(ISNUMBER(SEARCH('[1]Lookup for use classification'!$B$13,B14)),ISNUMBER(SEARCH('[1]Lookup for use classification'!$C$13,B14)),ISNUMBER(SEARCH('[1]Lookup for use classification'!$D$13,B14)),,ISNUMBER(SEARCH('[1]Lookup for use classification'!$C$13,B14)),ISNUMBER(SEARCH('[1]Lookup for use classification'!$E$13,B14))),'[1]Lookup for use classification'!$A$13,IF(OR(ISNUMBER(SEARCH('[1]Lookup for use classification'!$B$14,B14)),ISNUMBER(SEARCH('[1]Lookup for use classification'!$C$14,B14))),'[1]Lookup for use classification'!$A$14,"Other"))))))))))))</f>
        <v>Other</v>
      </c>
      <c r="D14" s="18">
        <v>5000</v>
      </c>
      <c r="E14" s="22"/>
      <c r="F14" s="19"/>
    </row>
    <row r="15" spans="1:6">
      <c r="A15" s="16" t="s">
        <v>617</v>
      </c>
      <c r="B15" s="17" t="s">
        <v>473</v>
      </c>
      <c r="C15" s="133" t="str">
        <f>IF(OR(ISNUMBER(SEARCH('[1]Lookup for use classification'!$B$1,B15)),ISNUMBER(SEARCH('[1]Lookup for use classification'!$C$1,B15)),ISNUMBER(SEARCH('[1]Lookup for use classification'!$D$1,B15)),ISNUMBER(SEARCH('[1]Lookup for use classification'!$E$1,B15))),'[1]Lookup for use classification'!$A$1,IF(ISNUMBER(SEARCH('[1]Lookup for use classification'!$B$2,B15)),'[1]Lookup for use classification'!$A$2,IF(ISNUMBER(SEARCH('[1]Lookup for use classification'!$B$3,B15)),'[1]Lookup for use classification'!$A$3,IF(OR(ISNUMBER(SEARCH('[1]Lookup for use classification'!$B$4,B15)),ISNUMBER(SEARCH('[1]Lookup for use classification'!$C$4,B15)),ISNUMBER(SEARCH('[1]Lookup for use classification'!$D$4,B15)),ISNUMBER(SEARCH('[1]Lookup for use classification'!$E$4,B15))),'[1]Lookup for use classification'!$A$4,IF(OR(ISNUMBER(SEARCH('[1]Lookup for use classification'!$B$5,B15)),ISNUMBER(SEARCH('[1]Lookup for use classification'!$C$5,B15)),ISNUMBER(SEARCH('[1]Lookup for use classification'!$D$5,B15))),'[1]Lookup for use classification'!$A$5,IF(OR(ISNUMBER(SEARCH('[1]Lookup for use classification'!$B$7,B15)),ISNUMBER(SEARCH('[1]Lookup for use classification'!$C$7,B15)),ISNUMBER(SEARCH('[1]Lookup for use classification'!$D$7,B15))),'[1]Lookup for use classification'!$A$7,IF(OR(ISNUMBER(SEARCH('[1]Lookup for use classification'!$B$9,B15)),ISNUMBER(SEARCH('[1]Lookup for use classification'!$C$9,B15)),ISNUMBER(SEARCH('[1]Lookup for use classification'!$D$9,B15)),ISNUMBER(SEARCH('[1]Lookup for use classification'!$E$9,B15)),ISNUMBER(SEARCH('[1]Lookup for use classification'!$F$9,B15)),ISNUMBER(SEARCH('[1]Lookup for use classification'!$G$9,B15)),ISNUMBER(SEARCH('[1]Lookup for use classification'!$H$9,B15)),ISNUMBER(SEARCH('[1]Lookup for use classification'!$I$9,B15)),ISNUMBER(SEARCH('[1]Lookup for use classification'!$J$9,B15)),ISNUMBER(SEARCH('[1]Lookup for use classification'!$K$9,B15))),'[1]Lookup for use classification'!$A$9,IF(OR(ISNUMBER(SEARCH('[1]Lookup for use classification'!$B$10,B15)),ISNUMBER(SEARCH('[1]Lookup for use classification'!$C$10,B15)),ISNUMBER(SEARCH('[1]Lookup for use classification'!$D$10,B15)),ISNUMBER(SEARCH('[1]Lookup for use classification'!$E$10,B15)),ISNUMBER(SEARCH('[1]Lookup for use classification'!$F$10,B15)),ISNUMBER(SEARCH('[1]Lookup for use classification'!$G$10,B15))),'[1]Lookup for use classification'!$A$10,IF(OR(ISNUMBER(SEARCH('[1]Lookup for use classification'!$B$11,B15)),ISNUMBER(SEARCH('[1]Lookup for use classification'!$C$11,B15))),'[1]Lookup for use classification'!$A$11,IF(OR(ISNUMBER(SEARCH('[1]Lookup for use classification'!$B$12,B15)),ISNUMBER(SEARCH('[1]Lookup for use classification'!$C$12,B15))),'[1]Lookup for use classification'!$A$12,IF(OR(ISNUMBER(SEARCH('[1]Lookup for use classification'!$B$13,B15)),ISNUMBER(SEARCH('[1]Lookup for use classification'!$C$13,B15)),ISNUMBER(SEARCH('[1]Lookup for use classification'!$D$13,B15)),,ISNUMBER(SEARCH('[1]Lookup for use classification'!$C$13,B15)),ISNUMBER(SEARCH('[1]Lookup for use classification'!$E$13,B15))),'[1]Lookup for use classification'!$A$13,IF(OR(ISNUMBER(SEARCH('[1]Lookup for use classification'!$B$14,B15)),ISNUMBER(SEARCH('[1]Lookup for use classification'!$C$14,B15))),'[1]Lookup for use classification'!$A$14,"Other"))))))))))))</f>
        <v>Public Assembly</v>
      </c>
      <c r="D15" s="23">
        <v>1400</v>
      </c>
      <c r="E15" s="22"/>
      <c r="F15" s="19"/>
    </row>
    <row r="16" spans="1:6">
      <c r="A16" s="16" t="s">
        <v>617</v>
      </c>
      <c r="B16" s="17" t="s">
        <v>595</v>
      </c>
      <c r="C16" s="133" t="str">
        <f>IF(OR(ISNUMBER(SEARCH('[1]Lookup for use classification'!$B$1,B16)),ISNUMBER(SEARCH('[1]Lookup for use classification'!$C$1,B16)),ISNUMBER(SEARCH('[1]Lookup for use classification'!$D$1,B16)),ISNUMBER(SEARCH('[1]Lookup for use classification'!$E$1,B16))),'[1]Lookup for use classification'!$A$1,IF(ISNUMBER(SEARCH('[1]Lookup for use classification'!$B$2,B16)),'[1]Lookup for use classification'!$A$2,IF(ISNUMBER(SEARCH('[1]Lookup for use classification'!$B$3,B16)),'[1]Lookup for use classification'!$A$3,IF(OR(ISNUMBER(SEARCH('[1]Lookup for use classification'!$B$4,B16)),ISNUMBER(SEARCH('[1]Lookup for use classification'!$C$4,B16)),ISNUMBER(SEARCH('[1]Lookup for use classification'!$D$4,B16)),ISNUMBER(SEARCH('[1]Lookup for use classification'!$E$4,B16))),'[1]Lookup for use classification'!$A$4,IF(OR(ISNUMBER(SEARCH('[1]Lookup for use classification'!$B$5,B16)),ISNUMBER(SEARCH('[1]Lookup for use classification'!$C$5,B16)),ISNUMBER(SEARCH('[1]Lookup for use classification'!$D$5,B16))),'[1]Lookup for use classification'!$A$5,IF(OR(ISNUMBER(SEARCH('[1]Lookup for use classification'!$B$7,B16)),ISNUMBER(SEARCH('[1]Lookup for use classification'!$C$7,B16)),ISNUMBER(SEARCH('[1]Lookup for use classification'!$D$7,B16))),'[1]Lookup for use classification'!$A$7,IF(OR(ISNUMBER(SEARCH('[1]Lookup for use classification'!$B$9,B16)),ISNUMBER(SEARCH('[1]Lookup for use classification'!$C$9,B16)),ISNUMBER(SEARCH('[1]Lookup for use classification'!$D$9,B16)),ISNUMBER(SEARCH('[1]Lookup for use classification'!$E$9,B16)),ISNUMBER(SEARCH('[1]Lookup for use classification'!$F$9,B16)),ISNUMBER(SEARCH('[1]Lookup for use classification'!$G$9,B16)),ISNUMBER(SEARCH('[1]Lookup for use classification'!$H$9,B16)),ISNUMBER(SEARCH('[1]Lookup for use classification'!$I$9,B16)),ISNUMBER(SEARCH('[1]Lookup for use classification'!$J$9,B16)),ISNUMBER(SEARCH('[1]Lookup for use classification'!$K$9,B16))),'[1]Lookup for use classification'!$A$9,IF(OR(ISNUMBER(SEARCH('[1]Lookup for use classification'!$B$10,B16)),ISNUMBER(SEARCH('[1]Lookup for use classification'!$C$10,B16)),ISNUMBER(SEARCH('[1]Lookup for use classification'!$D$10,B16)),ISNUMBER(SEARCH('[1]Lookup for use classification'!$E$10,B16)),ISNUMBER(SEARCH('[1]Lookup for use classification'!$F$10,B16)),ISNUMBER(SEARCH('[1]Lookup for use classification'!$G$10,B16))),'[1]Lookup for use classification'!$A$10,IF(OR(ISNUMBER(SEARCH('[1]Lookup for use classification'!$B$11,B16)),ISNUMBER(SEARCH('[1]Lookup for use classification'!$C$11,B16))),'[1]Lookup for use classification'!$A$11,IF(OR(ISNUMBER(SEARCH('[1]Lookup for use classification'!$B$12,B16)),ISNUMBER(SEARCH('[1]Lookup for use classification'!$C$12,B16))),'[1]Lookup for use classification'!$A$12,IF(OR(ISNUMBER(SEARCH('[1]Lookup for use classification'!$B$13,B16)),ISNUMBER(SEARCH('[1]Lookup for use classification'!$C$13,B16)),ISNUMBER(SEARCH('[1]Lookup for use classification'!$D$13,B16)),,ISNUMBER(SEARCH('[1]Lookup for use classification'!$C$13,B16)),ISNUMBER(SEARCH('[1]Lookup for use classification'!$E$13,B16))),'[1]Lookup for use classification'!$A$13,IF(OR(ISNUMBER(SEARCH('[1]Lookup for use classification'!$B$14,B16)),ISNUMBER(SEARCH('[1]Lookup for use classification'!$C$14,B16))),'[1]Lookup for use classification'!$A$14,"Other"))))))))))))</f>
        <v>Public Assembly</v>
      </c>
      <c r="D16" s="23"/>
      <c r="E16" s="22"/>
      <c r="F16" s="19"/>
    </row>
    <row r="17" spans="1:6">
      <c r="A17" s="16" t="s">
        <v>617</v>
      </c>
      <c r="B17" s="17" t="s">
        <v>372</v>
      </c>
      <c r="C17" s="133" t="str">
        <f>IF(OR(ISNUMBER(SEARCH('[1]Lookup for use classification'!$B$1,B17)),ISNUMBER(SEARCH('[1]Lookup for use classification'!$C$1,B17)),ISNUMBER(SEARCH('[1]Lookup for use classification'!$D$1,B17)),ISNUMBER(SEARCH('[1]Lookup for use classification'!$E$1,B17))),'[1]Lookup for use classification'!$A$1,IF(ISNUMBER(SEARCH('[1]Lookup for use classification'!$B$2,B17)),'[1]Lookup for use classification'!$A$2,IF(ISNUMBER(SEARCH('[1]Lookup for use classification'!$B$3,B17)),'[1]Lookup for use classification'!$A$3,IF(OR(ISNUMBER(SEARCH('[1]Lookup for use classification'!$B$4,B17)),ISNUMBER(SEARCH('[1]Lookup for use classification'!$C$4,B17)),ISNUMBER(SEARCH('[1]Lookup for use classification'!$D$4,B17)),ISNUMBER(SEARCH('[1]Lookup for use classification'!$E$4,B17))),'[1]Lookup for use classification'!$A$4,IF(OR(ISNUMBER(SEARCH('[1]Lookup for use classification'!$B$5,B17)),ISNUMBER(SEARCH('[1]Lookup for use classification'!$C$5,B17)),ISNUMBER(SEARCH('[1]Lookup for use classification'!$D$5,B17))),'[1]Lookup for use classification'!$A$5,IF(OR(ISNUMBER(SEARCH('[1]Lookup for use classification'!$B$7,B17)),ISNUMBER(SEARCH('[1]Lookup for use classification'!$C$7,B17)),ISNUMBER(SEARCH('[1]Lookup for use classification'!$D$7,B17))),'[1]Lookup for use classification'!$A$7,IF(OR(ISNUMBER(SEARCH('[1]Lookup for use classification'!$B$9,B17)),ISNUMBER(SEARCH('[1]Lookup for use classification'!$C$9,B17)),ISNUMBER(SEARCH('[1]Lookup for use classification'!$D$9,B17)),ISNUMBER(SEARCH('[1]Lookup for use classification'!$E$9,B17)),ISNUMBER(SEARCH('[1]Lookup for use classification'!$F$9,B17)),ISNUMBER(SEARCH('[1]Lookup for use classification'!$G$9,B17)),ISNUMBER(SEARCH('[1]Lookup for use classification'!$H$9,B17)),ISNUMBER(SEARCH('[1]Lookup for use classification'!$I$9,B17)),ISNUMBER(SEARCH('[1]Lookup for use classification'!$J$9,B17)),ISNUMBER(SEARCH('[1]Lookup for use classification'!$K$9,B17))),'[1]Lookup for use classification'!$A$9,IF(OR(ISNUMBER(SEARCH('[1]Lookup for use classification'!$B$10,B17)),ISNUMBER(SEARCH('[1]Lookup for use classification'!$C$10,B17)),ISNUMBER(SEARCH('[1]Lookup for use classification'!$D$10,B17)),ISNUMBER(SEARCH('[1]Lookup for use classification'!$E$10,B17)),ISNUMBER(SEARCH('[1]Lookup for use classification'!$F$10,B17)),ISNUMBER(SEARCH('[1]Lookup for use classification'!$G$10,B17))),'[1]Lookup for use classification'!$A$10,IF(OR(ISNUMBER(SEARCH('[1]Lookup for use classification'!$B$11,B17)),ISNUMBER(SEARCH('[1]Lookup for use classification'!$C$11,B17))),'[1]Lookup for use classification'!$A$11,IF(OR(ISNUMBER(SEARCH('[1]Lookup for use classification'!$B$12,B17)),ISNUMBER(SEARCH('[1]Lookup for use classification'!$C$12,B17))),'[1]Lookup for use classification'!$A$12,IF(OR(ISNUMBER(SEARCH('[1]Lookup for use classification'!$B$13,B17)),ISNUMBER(SEARCH('[1]Lookup for use classification'!$C$13,B17)),ISNUMBER(SEARCH('[1]Lookup for use classification'!$D$13,B17)),,ISNUMBER(SEARCH('[1]Lookup for use classification'!$C$13,B17)),ISNUMBER(SEARCH('[1]Lookup for use classification'!$E$13,B17))),'[1]Lookup for use classification'!$A$13,IF(OR(ISNUMBER(SEARCH('[1]Lookup for use classification'!$B$14,B17)),ISNUMBER(SEARCH('[1]Lookup for use classification'!$C$14,B17))),'[1]Lookup for use classification'!$A$14,"Other"))))))))))))</f>
        <v>Other</v>
      </c>
      <c r="D17" s="23"/>
      <c r="E17" s="22"/>
      <c r="F17" s="19"/>
    </row>
    <row r="18" spans="1:6">
      <c r="A18" s="16" t="s">
        <v>617</v>
      </c>
      <c r="B18" s="17" t="s">
        <v>618</v>
      </c>
      <c r="C18" s="133" t="str">
        <f>IF(OR(ISNUMBER(SEARCH('[1]Lookup for use classification'!$B$1,B18)),ISNUMBER(SEARCH('[1]Lookup for use classification'!$C$1,B18)),ISNUMBER(SEARCH('[1]Lookup for use classification'!$D$1,B18)),ISNUMBER(SEARCH('[1]Lookup for use classification'!$E$1,B18))),'[1]Lookup for use classification'!$A$1,IF(ISNUMBER(SEARCH('[1]Lookup for use classification'!$B$2,B18)),'[1]Lookup for use classification'!$A$2,IF(ISNUMBER(SEARCH('[1]Lookup for use classification'!$B$3,B18)),'[1]Lookup for use classification'!$A$3,IF(OR(ISNUMBER(SEARCH('[1]Lookup for use classification'!$B$4,B18)),ISNUMBER(SEARCH('[1]Lookup for use classification'!$C$4,B18)),ISNUMBER(SEARCH('[1]Lookup for use classification'!$D$4,B18)),ISNUMBER(SEARCH('[1]Lookup for use classification'!$E$4,B18))),'[1]Lookup for use classification'!$A$4,IF(OR(ISNUMBER(SEARCH('[1]Lookup for use classification'!$B$5,B18)),ISNUMBER(SEARCH('[1]Lookup for use classification'!$C$5,B18)),ISNUMBER(SEARCH('[1]Lookup for use classification'!$D$5,B18))),'[1]Lookup for use classification'!$A$5,IF(OR(ISNUMBER(SEARCH('[1]Lookup for use classification'!$B$7,B18)),ISNUMBER(SEARCH('[1]Lookup for use classification'!$C$7,B18)),ISNUMBER(SEARCH('[1]Lookup for use classification'!$D$7,B18))),'[1]Lookup for use classification'!$A$7,IF(OR(ISNUMBER(SEARCH('[1]Lookup for use classification'!$B$9,B18)),ISNUMBER(SEARCH('[1]Lookup for use classification'!$C$9,B18)),ISNUMBER(SEARCH('[1]Lookup for use classification'!$D$9,B18)),ISNUMBER(SEARCH('[1]Lookup for use classification'!$E$9,B18)),ISNUMBER(SEARCH('[1]Lookup for use classification'!$F$9,B18)),ISNUMBER(SEARCH('[1]Lookup for use classification'!$G$9,B18)),ISNUMBER(SEARCH('[1]Lookup for use classification'!$H$9,B18)),ISNUMBER(SEARCH('[1]Lookup for use classification'!$I$9,B18)),ISNUMBER(SEARCH('[1]Lookup for use classification'!$J$9,B18)),ISNUMBER(SEARCH('[1]Lookup for use classification'!$K$9,B18))),'[1]Lookup for use classification'!$A$9,IF(OR(ISNUMBER(SEARCH('[1]Lookup for use classification'!$B$10,B18)),ISNUMBER(SEARCH('[1]Lookup for use classification'!$C$10,B18)),ISNUMBER(SEARCH('[1]Lookup for use classification'!$D$10,B18)),ISNUMBER(SEARCH('[1]Lookup for use classification'!$E$10,B18)),ISNUMBER(SEARCH('[1]Lookup for use classification'!$F$10,B18)),ISNUMBER(SEARCH('[1]Lookup for use classification'!$G$10,B18))),'[1]Lookup for use classification'!$A$10,IF(OR(ISNUMBER(SEARCH('[1]Lookup for use classification'!$B$11,B18)),ISNUMBER(SEARCH('[1]Lookup for use classification'!$C$11,B18))),'[1]Lookup for use classification'!$A$11,IF(OR(ISNUMBER(SEARCH('[1]Lookup for use classification'!$B$12,B18)),ISNUMBER(SEARCH('[1]Lookup for use classification'!$C$12,B18))),'[1]Lookup for use classification'!$A$12,IF(OR(ISNUMBER(SEARCH('[1]Lookup for use classification'!$B$13,B18)),ISNUMBER(SEARCH('[1]Lookup for use classification'!$C$13,B18)),ISNUMBER(SEARCH('[1]Lookup for use classification'!$D$13,B18)),,ISNUMBER(SEARCH('[1]Lookup for use classification'!$C$13,B18)),ISNUMBER(SEARCH('[1]Lookup for use classification'!$E$13,B18))),'[1]Lookup for use classification'!$A$13,IF(OR(ISNUMBER(SEARCH('[1]Lookup for use classification'!$B$14,B18)),ISNUMBER(SEARCH('[1]Lookup for use classification'!$C$14,B18))),'[1]Lookup for use classification'!$A$14,"Other"))))))))))))</f>
        <v>Other</v>
      </c>
      <c r="D18" s="23"/>
      <c r="E18" s="22"/>
      <c r="F18" s="19"/>
    </row>
    <row r="19" spans="1:6">
      <c r="A19" s="16" t="s">
        <v>617</v>
      </c>
      <c r="B19" s="17" t="s">
        <v>619</v>
      </c>
      <c r="C19" s="133" t="str">
        <f>IF(OR(ISNUMBER(SEARCH('[1]Lookup for use classification'!$B$1,B19)),ISNUMBER(SEARCH('[1]Lookup for use classification'!$C$1,B19)),ISNUMBER(SEARCH('[1]Lookup for use classification'!$D$1,B19)),ISNUMBER(SEARCH('[1]Lookup for use classification'!$E$1,B19))),'[1]Lookup for use classification'!$A$1,IF(ISNUMBER(SEARCH('[1]Lookup for use classification'!$B$2,B19)),'[1]Lookup for use classification'!$A$2,IF(ISNUMBER(SEARCH('[1]Lookup for use classification'!$B$3,B19)),'[1]Lookup for use classification'!$A$3,IF(OR(ISNUMBER(SEARCH('[1]Lookup for use classification'!$B$4,B19)),ISNUMBER(SEARCH('[1]Lookup for use classification'!$C$4,B19)),ISNUMBER(SEARCH('[1]Lookup for use classification'!$D$4,B19)),ISNUMBER(SEARCH('[1]Lookup for use classification'!$E$4,B19))),'[1]Lookup for use classification'!$A$4,IF(OR(ISNUMBER(SEARCH('[1]Lookup for use classification'!$B$5,B19)),ISNUMBER(SEARCH('[1]Lookup for use classification'!$C$5,B19)),ISNUMBER(SEARCH('[1]Lookup for use classification'!$D$5,B19))),'[1]Lookup for use classification'!$A$5,IF(OR(ISNUMBER(SEARCH('[1]Lookup for use classification'!$B$7,B19)),ISNUMBER(SEARCH('[1]Lookup for use classification'!$C$7,B19)),ISNUMBER(SEARCH('[1]Lookup for use classification'!$D$7,B19))),'[1]Lookup for use classification'!$A$7,IF(OR(ISNUMBER(SEARCH('[1]Lookup for use classification'!$B$9,B19)),ISNUMBER(SEARCH('[1]Lookup for use classification'!$C$9,B19)),ISNUMBER(SEARCH('[1]Lookup for use classification'!$D$9,B19)),ISNUMBER(SEARCH('[1]Lookup for use classification'!$E$9,B19)),ISNUMBER(SEARCH('[1]Lookup for use classification'!$F$9,B19)),ISNUMBER(SEARCH('[1]Lookup for use classification'!$G$9,B19)),ISNUMBER(SEARCH('[1]Lookup for use classification'!$H$9,B19)),ISNUMBER(SEARCH('[1]Lookup for use classification'!$I$9,B19)),ISNUMBER(SEARCH('[1]Lookup for use classification'!$J$9,B19)),ISNUMBER(SEARCH('[1]Lookup for use classification'!$K$9,B19))),'[1]Lookup for use classification'!$A$9,IF(OR(ISNUMBER(SEARCH('[1]Lookup for use classification'!$B$10,B19)),ISNUMBER(SEARCH('[1]Lookup for use classification'!$C$10,B19)),ISNUMBER(SEARCH('[1]Lookup for use classification'!$D$10,B19)),ISNUMBER(SEARCH('[1]Lookup for use classification'!$E$10,B19)),ISNUMBER(SEARCH('[1]Lookup for use classification'!$F$10,B19)),ISNUMBER(SEARCH('[1]Lookup for use classification'!$G$10,B19))),'[1]Lookup for use classification'!$A$10,IF(OR(ISNUMBER(SEARCH('[1]Lookup for use classification'!$B$11,B19)),ISNUMBER(SEARCH('[1]Lookup for use classification'!$C$11,B19))),'[1]Lookup for use classification'!$A$11,IF(OR(ISNUMBER(SEARCH('[1]Lookup for use classification'!$B$12,B19)),ISNUMBER(SEARCH('[1]Lookup for use classification'!$C$12,B19))),'[1]Lookup for use classification'!$A$12,IF(OR(ISNUMBER(SEARCH('[1]Lookup for use classification'!$B$13,B19)),ISNUMBER(SEARCH('[1]Lookup for use classification'!$C$13,B19)),ISNUMBER(SEARCH('[1]Lookup for use classification'!$D$13,B19)),,ISNUMBER(SEARCH('[1]Lookup for use classification'!$C$13,B19)),ISNUMBER(SEARCH('[1]Lookup for use classification'!$E$13,B19))),'[1]Lookup for use classification'!$A$13,IF(OR(ISNUMBER(SEARCH('[1]Lookup for use classification'!$B$14,B19)),ISNUMBER(SEARCH('[1]Lookup for use classification'!$C$14,B19))),'[1]Lookup for use classification'!$A$14,"Other"))))))))))))</f>
        <v>Office</v>
      </c>
      <c r="D19" s="23">
        <v>1000</v>
      </c>
      <c r="E19" s="22"/>
      <c r="F19" s="19"/>
    </row>
    <row r="20" spans="1:6">
      <c r="A20" s="16" t="s">
        <v>617</v>
      </c>
      <c r="B20" s="17" t="s">
        <v>620</v>
      </c>
      <c r="C20" s="133" t="str">
        <f>IF(OR(ISNUMBER(SEARCH('[1]Lookup for use classification'!$B$1,B20)),ISNUMBER(SEARCH('[1]Lookup for use classification'!$C$1,B20)),ISNUMBER(SEARCH('[1]Lookup for use classification'!$D$1,B20)),ISNUMBER(SEARCH('[1]Lookup for use classification'!$E$1,B20))),'[1]Lookup for use classification'!$A$1,IF(ISNUMBER(SEARCH('[1]Lookup for use classification'!$B$2,B20)),'[1]Lookup for use classification'!$A$2,IF(ISNUMBER(SEARCH('[1]Lookup for use classification'!$B$3,B20)),'[1]Lookup for use classification'!$A$3,IF(OR(ISNUMBER(SEARCH('[1]Lookup for use classification'!$B$4,B20)),ISNUMBER(SEARCH('[1]Lookup for use classification'!$C$4,B20)),ISNUMBER(SEARCH('[1]Lookup for use classification'!$D$4,B20)),ISNUMBER(SEARCH('[1]Lookup for use classification'!$E$4,B20))),'[1]Lookup for use classification'!$A$4,IF(OR(ISNUMBER(SEARCH('[1]Lookup for use classification'!$B$5,B20)),ISNUMBER(SEARCH('[1]Lookup for use classification'!$C$5,B20)),ISNUMBER(SEARCH('[1]Lookup for use classification'!$D$5,B20))),'[1]Lookup for use classification'!$A$5,IF(OR(ISNUMBER(SEARCH('[1]Lookup for use classification'!$B$7,B20)),ISNUMBER(SEARCH('[1]Lookup for use classification'!$C$7,B20)),ISNUMBER(SEARCH('[1]Lookup for use classification'!$D$7,B20))),'[1]Lookup for use classification'!$A$7,IF(OR(ISNUMBER(SEARCH('[1]Lookup for use classification'!$B$9,B20)),ISNUMBER(SEARCH('[1]Lookup for use classification'!$C$9,B20)),ISNUMBER(SEARCH('[1]Lookup for use classification'!$D$9,B20)),ISNUMBER(SEARCH('[1]Lookup for use classification'!$E$9,B20)),ISNUMBER(SEARCH('[1]Lookup for use classification'!$F$9,B20)),ISNUMBER(SEARCH('[1]Lookup for use classification'!$G$9,B20)),ISNUMBER(SEARCH('[1]Lookup for use classification'!$H$9,B20)),ISNUMBER(SEARCH('[1]Lookup for use classification'!$I$9,B20)),ISNUMBER(SEARCH('[1]Lookup for use classification'!$J$9,B20)),ISNUMBER(SEARCH('[1]Lookup for use classification'!$K$9,B20))),'[1]Lookup for use classification'!$A$9,IF(OR(ISNUMBER(SEARCH('[1]Lookup for use classification'!$B$10,B20)),ISNUMBER(SEARCH('[1]Lookup for use classification'!$C$10,B20)),ISNUMBER(SEARCH('[1]Lookup for use classification'!$D$10,B20)),ISNUMBER(SEARCH('[1]Lookup for use classification'!$E$10,B20)),ISNUMBER(SEARCH('[1]Lookup for use classification'!$F$10,B20)),ISNUMBER(SEARCH('[1]Lookup for use classification'!$G$10,B20))),'[1]Lookup for use classification'!$A$10,IF(OR(ISNUMBER(SEARCH('[1]Lookup for use classification'!$B$11,B20)),ISNUMBER(SEARCH('[1]Lookup for use classification'!$C$11,B20))),'[1]Lookup for use classification'!$A$11,IF(OR(ISNUMBER(SEARCH('[1]Lookup for use classification'!$B$12,B20)),ISNUMBER(SEARCH('[1]Lookup for use classification'!$C$12,B20))),'[1]Lookup for use classification'!$A$12,IF(OR(ISNUMBER(SEARCH('[1]Lookup for use classification'!$B$13,B20)),ISNUMBER(SEARCH('[1]Lookup for use classification'!$C$13,B20)),ISNUMBER(SEARCH('[1]Lookup for use classification'!$D$13,B20)),,ISNUMBER(SEARCH('[1]Lookup for use classification'!$C$13,B20)),ISNUMBER(SEARCH('[1]Lookup for use classification'!$E$13,B20))),'[1]Lookup for use classification'!$A$13,IF(OR(ISNUMBER(SEARCH('[1]Lookup for use classification'!$B$14,B20)),ISNUMBER(SEARCH('[1]Lookup for use classification'!$C$14,B20))),'[1]Lookup for use classification'!$A$14,"Other"))))))))))))</f>
        <v>Health Care - Hospitals</v>
      </c>
      <c r="D20" s="23">
        <v>2400</v>
      </c>
      <c r="E20" s="22"/>
      <c r="F20" s="19"/>
    </row>
    <row r="21" spans="1:6">
      <c r="A21" s="16" t="s">
        <v>617</v>
      </c>
      <c r="B21" s="17" t="s">
        <v>621</v>
      </c>
      <c r="C21" s="133" t="str">
        <f>IF(OR(ISNUMBER(SEARCH('[1]Lookup for use classification'!$B$1,B21)),ISNUMBER(SEARCH('[1]Lookup for use classification'!$C$1,B21)),ISNUMBER(SEARCH('[1]Lookup for use classification'!$D$1,B21)),ISNUMBER(SEARCH('[1]Lookup for use classification'!$E$1,B21))),'[1]Lookup for use classification'!$A$1,IF(ISNUMBER(SEARCH('[1]Lookup for use classification'!$B$2,B21)),'[1]Lookup for use classification'!$A$2,IF(ISNUMBER(SEARCH('[1]Lookup for use classification'!$B$3,B21)),'[1]Lookup for use classification'!$A$3,IF(OR(ISNUMBER(SEARCH('[1]Lookup for use classification'!$B$4,B21)),ISNUMBER(SEARCH('[1]Lookup for use classification'!$C$4,B21)),ISNUMBER(SEARCH('[1]Lookup for use classification'!$D$4,B21)),ISNUMBER(SEARCH('[1]Lookup for use classification'!$E$4,B21))),'[1]Lookup for use classification'!$A$4,IF(OR(ISNUMBER(SEARCH('[1]Lookup for use classification'!$B$5,B21)),ISNUMBER(SEARCH('[1]Lookup for use classification'!$C$5,B21)),ISNUMBER(SEARCH('[1]Lookup for use classification'!$D$5,B21))),'[1]Lookup for use classification'!$A$5,IF(OR(ISNUMBER(SEARCH('[1]Lookup for use classification'!$B$7,B21)),ISNUMBER(SEARCH('[1]Lookup for use classification'!$C$7,B21)),ISNUMBER(SEARCH('[1]Lookup for use classification'!$D$7,B21))),'[1]Lookup for use classification'!$A$7,IF(OR(ISNUMBER(SEARCH('[1]Lookup for use classification'!$B$9,B21)),ISNUMBER(SEARCH('[1]Lookup for use classification'!$C$9,B21)),ISNUMBER(SEARCH('[1]Lookup for use classification'!$D$9,B21)),ISNUMBER(SEARCH('[1]Lookup for use classification'!$E$9,B21)),ISNUMBER(SEARCH('[1]Lookup for use classification'!$F$9,B21)),ISNUMBER(SEARCH('[1]Lookup for use classification'!$G$9,B21)),ISNUMBER(SEARCH('[1]Lookup for use classification'!$H$9,B21)),ISNUMBER(SEARCH('[1]Lookup for use classification'!$I$9,B21)),ISNUMBER(SEARCH('[1]Lookup for use classification'!$J$9,B21)),ISNUMBER(SEARCH('[1]Lookup for use classification'!$K$9,B21))),'[1]Lookup for use classification'!$A$9,IF(OR(ISNUMBER(SEARCH('[1]Lookup for use classification'!$B$10,B21)),ISNUMBER(SEARCH('[1]Lookup for use classification'!$C$10,B21)),ISNUMBER(SEARCH('[1]Lookup for use classification'!$D$10,B21)),ISNUMBER(SEARCH('[1]Lookup for use classification'!$E$10,B21)),ISNUMBER(SEARCH('[1]Lookup for use classification'!$F$10,B21)),ISNUMBER(SEARCH('[1]Lookup for use classification'!$G$10,B21))),'[1]Lookup for use classification'!$A$10,IF(OR(ISNUMBER(SEARCH('[1]Lookup for use classification'!$B$11,B21)),ISNUMBER(SEARCH('[1]Lookup for use classification'!$C$11,B21))),'[1]Lookup for use classification'!$A$11,IF(OR(ISNUMBER(SEARCH('[1]Lookup for use classification'!$B$12,B21)),ISNUMBER(SEARCH('[1]Lookup for use classification'!$C$12,B21))),'[1]Lookup for use classification'!$A$12,IF(OR(ISNUMBER(SEARCH('[1]Lookup for use classification'!$B$13,B21)),ISNUMBER(SEARCH('[1]Lookup for use classification'!$C$13,B21)),ISNUMBER(SEARCH('[1]Lookup for use classification'!$D$13,B21)),,ISNUMBER(SEARCH('[1]Lookup for use classification'!$C$13,B21)),ISNUMBER(SEARCH('[1]Lookup for use classification'!$E$13,B21))),'[1]Lookup for use classification'!$A$13,IF(OR(ISNUMBER(SEARCH('[1]Lookup for use classification'!$B$14,B21)),ISNUMBER(SEARCH('[1]Lookup for use classification'!$C$14,B21))),'[1]Lookup for use classification'!$A$14,"Other"))))))))))))</f>
        <v>Health Care - Hospitals</v>
      </c>
      <c r="D21" s="23">
        <v>1750</v>
      </c>
      <c r="E21" s="22"/>
      <c r="F21" s="19"/>
    </row>
    <row r="22" spans="1:6">
      <c r="A22" s="16" t="s">
        <v>617</v>
      </c>
      <c r="B22" s="17" t="s">
        <v>622</v>
      </c>
      <c r="C22" s="133" t="str">
        <f>IF(OR(ISNUMBER(SEARCH('[1]Lookup for use classification'!$B$1,B22)),ISNUMBER(SEARCH('[1]Lookup for use classification'!$C$1,B22)),ISNUMBER(SEARCH('[1]Lookup for use classification'!$D$1,B22)),ISNUMBER(SEARCH('[1]Lookup for use classification'!$E$1,B22))),'[1]Lookup for use classification'!$A$1,IF(ISNUMBER(SEARCH('[1]Lookup for use classification'!$B$2,B22)),'[1]Lookup for use classification'!$A$2,IF(ISNUMBER(SEARCH('[1]Lookup for use classification'!$B$3,B22)),'[1]Lookup for use classification'!$A$3,IF(OR(ISNUMBER(SEARCH('[1]Lookup for use classification'!$B$4,B22)),ISNUMBER(SEARCH('[1]Lookup for use classification'!$C$4,B22)),ISNUMBER(SEARCH('[1]Lookup for use classification'!$D$4,B22)),ISNUMBER(SEARCH('[1]Lookup for use classification'!$E$4,B22))),'[1]Lookup for use classification'!$A$4,IF(OR(ISNUMBER(SEARCH('[1]Lookup for use classification'!$B$5,B22)),ISNUMBER(SEARCH('[1]Lookup for use classification'!$C$5,B22)),ISNUMBER(SEARCH('[1]Lookup for use classification'!$D$5,B22))),'[1]Lookup for use classification'!$A$5,IF(OR(ISNUMBER(SEARCH('[1]Lookup for use classification'!$B$7,B22)),ISNUMBER(SEARCH('[1]Lookup for use classification'!$C$7,B22)),ISNUMBER(SEARCH('[1]Lookup for use classification'!$D$7,B22))),'[1]Lookup for use classification'!$A$7,IF(OR(ISNUMBER(SEARCH('[1]Lookup for use classification'!$B$9,B22)),ISNUMBER(SEARCH('[1]Lookup for use classification'!$C$9,B22)),ISNUMBER(SEARCH('[1]Lookup for use classification'!$D$9,B22)),ISNUMBER(SEARCH('[1]Lookup for use classification'!$E$9,B22)),ISNUMBER(SEARCH('[1]Lookup for use classification'!$F$9,B22)),ISNUMBER(SEARCH('[1]Lookup for use classification'!$G$9,B22)),ISNUMBER(SEARCH('[1]Lookup for use classification'!$H$9,B22)),ISNUMBER(SEARCH('[1]Lookup for use classification'!$I$9,B22)),ISNUMBER(SEARCH('[1]Lookup for use classification'!$J$9,B22)),ISNUMBER(SEARCH('[1]Lookup for use classification'!$K$9,B22))),'[1]Lookup for use classification'!$A$9,IF(OR(ISNUMBER(SEARCH('[1]Lookup for use classification'!$B$10,B22)),ISNUMBER(SEARCH('[1]Lookup for use classification'!$C$10,B22)),ISNUMBER(SEARCH('[1]Lookup for use classification'!$D$10,B22)),ISNUMBER(SEARCH('[1]Lookup for use classification'!$E$10,B22)),ISNUMBER(SEARCH('[1]Lookup for use classification'!$F$10,B22)),ISNUMBER(SEARCH('[1]Lookup for use classification'!$G$10,B22))),'[1]Lookup for use classification'!$A$10,IF(OR(ISNUMBER(SEARCH('[1]Lookup for use classification'!$B$11,B22)),ISNUMBER(SEARCH('[1]Lookup for use classification'!$C$11,B22))),'[1]Lookup for use classification'!$A$11,IF(OR(ISNUMBER(SEARCH('[1]Lookup for use classification'!$B$12,B22)),ISNUMBER(SEARCH('[1]Lookup for use classification'!$C$12,B22))),'[1]Lookup for use classification'!$A$12,IF(OR(ISNUMBER(SEARCH('[1]Lookup for use classification'!$B$13,B22)),ISNUMBER(SEARCH('[1]Lookup for use classification'!$C$13,B22)),ISNUMBER(SEARCH('[1]Lookup for use classification'!$D$13,B22)),,ISNUMBER(SEARCH('[1]Lookup for use classification'!$C$13,B22)),ISNUMBER(SEARCH('[1]Lookup for use classification'!$E$13,B22))),'[1]Lookup for use classification'!$A$13,IF(OR(ISNUMBER(SEARCH('[1]Lookup for use classification'!$B$14,B22)),ISNUMBER(SEARCH('[1]Lookup for use classification'!$C$14,B22))),'[1]Lookup for use classification'!$A$14,"Other"))))))))))))</f>
        <v>Water &amp; Sewer</v>
      </c>
      <c r="D22" s="23">
        <v>620</v>
      </c>
      <c r="E22" s="22"/>
      <c r="F22" s="19"/>
    </row>
    <row r="23" spans="1:6">
      <c r="A23" s="16" t="s">
        <v>617</v>
      </c>
      <c r="B23" s="17" t="s">
        <v>58</v>
      </c>
      <c r="C23" s="133" t="str">
        <f>IF(OR(ISNUMBER(SEARCH('[1]Lookup for use classification'!$B$1,B23)),ISNUMBER(SEARCH('[1]Lookup for use classification'!$C$1,B23)),ISNUMBER(SEARCH('[1]Lookup for use classification'!$D$1,B23)),ISNUMBER(SEARCH('[1]Lookup for use classification'!$E$1,B23))),'[1]Lookup for use classification'!$A$1,IF(ISNUMBER(SEARCH('[1]Lookup for use classification'!$B$2,B23)),'[1]Lookup for use classification'!$A$2,IF(ISNUMBER(SEARCH('[1]Lookup for use classification'!$B$3,B23)),'[1]Lookup for use classification'!$A$3,IF(OR(ISNUMBER(SEARCH('[1]Lookup for use classification'!$B$4,B23)),ISNUMBER(SEARCH('[1]Lookup for use classification'!$C$4,B23)),ISNUMBER(SEARCH('[1]Lookup for use classification'!$D$4,B23)),ISNUMBER(SEARCH('[1]Lookup for use classification'!$E$4,B23))),'[1]Lookup for use classification'!$A$4,IF(OR(ISNUMBER(SEARCH('[1]Lookup for use classification'!$B$5,B23)),ISNUMBER(SEARCH('[1]Lookup for use classification'!$C$5,B23)),ISNUMBER(SEARCH('[1]Lookup for use classification'!$D$5,B23))),'[1]Lookup for use classification'!$A$5,IF(OR(ISNUMBER(SEARCH('[1]Lookup for use classification'!$B$7,B23)),ISNUMBER(SEARCH('[1]Lookup for use classification'!$C$7,B23)),ISNUMBER(SEARCH('[1]Lookup for use classification'!$D$7,B23))),'[1]Lookup for use classification'!$A$7,IF(OR(ISNUMBER(SEARCH('[1]Lookup for use classification'!$B$9,B23)),ISNUMBER(SEARCH('[1]Lookup for use classification'!$C$9,B23)),ISNUMBER(SEARCH('[1]Lookup for use classification'!$D$9,B23)),ISNUMBER(SEARCH('[1]Lookup for use classification'!$E$9,B23)),ISNUMBER(SEARCH('[1]Lookup for use classification'!$F$9,B23)),ISNUMBER(SEARCH('[1]Lookup for use classification'!$G$9,B23)),ISNUMBER(SEARCH('[1]Lookup for use classification'!$H$9,B23)),ISNUMBER(SEARCH('[1]Lookup for use classification'!$I$9,B23)),ISNUMBER(SEARCH('[1]Lookup for use classification'!$J$9,B23)),ISNUMBER(SEARCH('[1]Lookup for use classification'!$K$9,B23))),'[1]Lookup for use classification'!$A$9,IF(OR(ISNUMBER(SEARCH('[1]Lookup for use classification'!$B$10,B23)),ISNUMBER(SEARCH('[1]Lookup for use classification'!$C$10,B23)),ISNUMBER(SEARCH('[1]Lookup for use classification'!$D$10,B23)),ISNUMBER(SEARCH('[1]Lookup for use classification'!$E$10,B23)),ISNUMBER(SEARCH('[1]Lookup for use classification'!$F$10,B23)),ISNUMBER(SEARCH('[1]Lookup for use classification'!$G$10,B23))),'[1]Lookup for use classification'!$A$10,IF(OR(ISNUMBER(SEARCH('[1]Lookup for use classification'!$B$11,B23)),ISNUMBER(SEARCH('[1]Lookup for use classification'!$C$11,B23))),'[1]Lookup for use classification'!$A$11,IF(OR(ISNUMBER(SEARCH('[1]Lookup for use classification'!$B$12,B23)),ISNUMBER(SEARCH('[1]Lookup for use classification'!$C$12,B23))),'[1]Lookup for use classification'!$A$12,IF(OR(ISNUMBER(SEARCH('[1]Lookup for use classification'!$B$13,B23)),ISNUMBER(SEARCH('[1]Lookup for use classification'!$C$13,B23)),ISNUMBER(SEARCH('[1]Lookup for use classification'!$D$13,B23)),,ISNUMBER(SEARCH('[1]Lookup for use classification'!$C$13,B23)),ISNUMBER(SEARCH('[1]Lookup for use classification'!$E$13,B23))),'[1]Lookup for use classification'!$A$13,IF(OR(ISNUMBER(SEARCH('[1]Lookup for use classification'!$B$14,B23)),ISNUMBER(SEARCH('[1]Lookup for use classification'!$C$14,B23))),'[1]Lookup for use classification'!$A$14,"Other"))))))))))))</f>
        <v>Education - K - 12</v>
      </c>
      <c r="D23" s="23">
        <v>3500</v>
      </c>
      <c r="E23" s="22"/>
      <c r="F23" s="19"/>
    </row>
    <row r="24" spans="1:6">
      <c r="A24" s="16" t="s">
        <v>617</v>
      </c>
      <c r="B24" s="17" t="s">
        <v>623</v>
      </c>
      <c r="C24" s="133" t="str">
        <f>IF(OR(ISNUMBER(SEARCH('[1]Lookup for use classification'!$B$1,B24)),ISNUMBER(SEARCH('[1]Lookup for use classification'!$C$1,B24)),ISNUMBER(SEARCH('[1]Lookup for use classification'!$D$1,B24)),ISNUMBER(SEARCH('[1]Lookup for use classification'!$E$1,B24))),'[1]Lookup for use classification'!$A$1,IF(ISNUMBER(SEARCH('[1]Lookup for use classification'!$B$2,B24)),'[1]Lookup for use classification'!$A$2,IF(ISNUMBER(SEARCH('[1]Lookup for use classification'!$B$3,B24)),'[1]Lookup for use classification'!$A$3,IF(OR(ISNUMBER(SEARCH('[1]Lookup for use classification'!$B$4,B24)),ISNUMBER(SEARCH('[1]Lookup for use classification'!$C$4,B24)),ISNUMBER(SEARCH('[1]Lookup for use classification'!$D$4,B24)),ISNUMBER(SEARCH('[1]Lookup for use classification'!$E$4,B24))),'[1]Lookup for use classification'!$A$4,IF(OR(ISNUMBER(SEARCH('[1]Lookup for use classification'!$B$5,B24)),ISNUMBER(SEARCH('[1]Lookup for use classification'!$C$5,B24)),ISNUMBER(SEARCH('[1]Lookup for use classification'!$D$5,B24))),'[1]Lookup for use classification'!$A$5,IF(OR(ISNUMBER(SEARCH('[1]Lookup for use classification'!$B$7,B24)),ISNUMBER(SEARCH('[1]Lookup for use classification'!$C$7,B24)),ISNUMBER(SEARCH('[1]Lookup for use classification'!$D$7,B24))),'[1]Lookup for use classification'!$A$7,IF(OR(ISNUMBER(SEARCH('[1]Lookup for use classification'!$B$9,B24)),ISNUMBER(SEARCH('[1]Lookup for use classification'!$C$9,B24)),ISNUMBER(SEARCH('[1]Lookup for use classification'!$D$9,B24)),ISNUMBER(SEARCH('[1]Lookup for use classification'!$E$9,B24)),ISNUMBER(SEARCH('[1]Lookup for use classification'!$F$9,B24)),ISNUMBER(SEARCH('[1]Lookup for use classification'!$G$9,B24)),ISNUMBER(SEARCH('[1]Lookup for use classification'!$H$9,B24)),ISNUMBER(SEARCH('[1]Lookup for use classification'!$I$9,B24)),ISNUMBER(SEARCH('[1]Lookup for use classification'!$J$9,B24)),ISNUMBER(SEARCH('[1]Lookup for use classification'!$K$9,B24))),'[1]Lookup for use classification'!$A$9,IF(OR(ISNUMBER(SEARCH('[1]Lookup for use classification'!$B$10,B24)),ISNUMBER(SEARCH('[1]Lookup for use classification'!$C$10,B24)),ISNUMBER(SEARCH('[1]Lookup for use classification'!$D$10,B24)),ISNUMBER(SEARCH('[1]Lookup for use classification'!$E$10,B24)),ISNUMBER(SEARCH('[1]Lookup for use classification'!$F$10,B24)),ISNUMBER(SEARCH('[1]Lookup for use classification'!$G$10,B24))),'[1]Lookup for use classification'!$A$10,IF(OR(ISNUMBER(SEARCH('[1]Lookup for use classification'!$B$11,B24)),ISNUMBER(SEARCH('[1]Lookup for use classification'!$C$11,B24))),'[1]Lookup for use classification'!$A$11,IF(OR(ISNUMBER(SEARCH('[1]Lookup for use classification'!$B$12,B24)),ISNUMBER(SEARCH('[1]Lookup for use classification'!$C$12,B24))),'[1]Lookup for use classification'!$A$12,IF(OR(ISNUMBER(SEARCH('[1]Lookup for use classification'!$B$13,B24)),ISNUMBER(SEARCH('[1]Lookup for use classification'!$C$13,B24)),ISNUMBER(SEARCH('[1]Lookup for use classification'!$D$13,B24)),,ISNUMBER(SEARCH('[1]Lookup for use classification'!$C$13,B24)),ISNUMBER(SEARCH('[1]Lookup for use classification'!$E$13,B24))),'[1]Lookup for use classification'!$A$13,IF(OR(ISNUMBER(SEARCH('[1]Lookup for use classification'!$B$14,B24)),ISNUMBER(SEARCH('[1]Lookup for use classification'!$C$14,B24))),'[1]Lookup for use classification'!$A$14,"Other"))))))))))))</f>
        <v>Education - K - 12</v>
      </c>
      <c r="D24" s="23"/>
      <c r="E24" s="22"/>
      <c r="F24" s="19"/>
    </row>
    <row r="25" spans="1:6">
      <c r="A25" s="16" t="s">
        <v>617</v>
      </c>
      <c r="B25" s="17" t="s">
        <v>254</v>
      </c>
      <c r="C25" s="133" t="str">
        <f>IF(OR(ISNUMBER(SEARCH('[1]Lookup for use classification'!$B$1,B25)),ISNUMBER(SEARCH('[1]Lookup for use classification'!$C$1,B25)),ISNUMBER(SEARCH('[1]Lookup for use classification'!$D$1,B25)),ISNUMBER(SEARCH('[1]Lookup for use classification'!$E$1,B25))),'[1]Lookup for use classification'!$A$1,IF(ISNUMBER(SEARCH('[1]Lookup for use classification'!$B$2,B25)),'[1]Lookup for use classification'!$A$2,IF(ISNUMBER(SEARCH('[1]Lookup for use classification'!$B$3,B25)),'[1]Lookup for use classification'!$A$3,IF(OR(ISNUMBER(SEARCH('[1]Lookup for use classification'!$B$4,B25)),ISNUMBER(SEARCH('[1]Lookup for use classification'!$C$4,B25)),ISNUMBER(SEARCH('[1]Lookup for use classification'!$D$4,B25)),ISNUMBER(SEARCH('[1]Lookup for use classification'!$E$4,B25))),'[1]Lookup for use classification'!$A$4,IF(OR(ISNUMBER(SEARCH('[1]Lookup for use classification'!$B$5,B25)),ISNUMBER(SEARCH('[1]Lookup for use classification'!$C$5,B25)),ISNUMBER(SEARCH('[1]Lookup for use classification'!$D$5,B25))),'[1]Lookup for use classification'!$A$5,IF(OR(ISNUMBER(SEARCH('[1]Lookup for use classification'!$B$7,B25)),ISNUMBER(SEARCH('[1]Lookup for use classification'!$C$7,B25)),ISNUMBER(SEARCH('[1]Lookup for use classification'!$D$7,B25))),'[1]Lookup for use classification'!$A$7,IF(OR(ISNUMBER(SEARCH('[1]Lookup for use classification'!$B$9,B25)),ISNUMBER(SEARCH('[1]Lookup for use classification'!$C$9,B25)),ISNUMBER(SEARCH('[1]Lookup for use classification'!$D$9,B25)),ISNUMBER(SEARCH('[1]Lookup for use classification'!$E$9,B25)),ISNUMBER(SEARCH('[1]Lookup for use classification'!$F$9,B25)),ISNUMBER(SEARCH('[1]Lookup for use classification'!$G$9,B25)),ISNUMBER(SEARCH('[1]Lookup for use classification'!$H$9,B25)),ISNUMBER(SEARCH('[1]Lookup for use classification'!$I$9,B25)),ISNUMBER(SEARCH('[1]Lookup for use classification'!$J$9,B25)),ISNUMBER(SEARCH('[1]Lookup for use classification'!$K$9,B25))),'[1]Lookup for use classification'!$A$9,IF(OR(ISNUMBER(SEARCH('[1]Lookup for use classification'!$B$10,B25)),ISNUMBER(SEARCH('[1]Lookup for use classification'!$C$10,B25)),ISNUMBER(SEARCH('[1]Lookup for use classification'!$D$10,B25)),ISNUMBER(SEARCH('[1]Lookup for use classification'!$E$10,B25)),ISNUMBER(SEARCH('[1]Lookup for use classification'!$F$10,B25)),ISNUMBER(SEARCH('[1]Lookup for use classification'!$G$10,B25))),'[1]Lookup for use classification'!$A$10,IF(OR(ISNUMBER(SEARCH('[1]Lookup for use classification'!$B$11,B25)),ISNUMBER(SEARCH('[1]Lookup for use classification'!$C$11,B25))),'[1]Lookup for use classification'!$A$11,IF(OR(ISNUMBER(SEARCH('[1]Lookup for use classification'!$B$12,B25)),ISNUMBER(SEARCH('[1]Lookup for use classification'!$C$12,B25))),'[1]Lookup for use classification'!$A$12,IF(OR(ISNUMBER(SEARCH('[1]Lookup for use classification'!$B$13,B25)),ISNUMBER(SEARCH('[1]Lookup for use classification'!$C$13,B25)),ISNUMBER(SEARCH('[1]Lookup for use classification'!$D$13,B25)),,ISNUMBER(SEARCH('[1]Lookup for use classification'!$C$13,B25)),ISNUMBER(SEARCH('[1]Lookup for use classification'!$E$13,B25))),'[1]Lookup for use classification'!$A$13,IF(OR(ISNUMBER(SEARCH('[1]Lookup for use classification'!$B$14,B25)),ISNUMBER(SEARCH('[1]Lookup for use classification'!$C$14,B25))),'[1]Lookup for use classification'!$A$14,"Other"))))))))))))</f>
        <v>Retail - Other</v>
      </c>
      <c r="D25" s="23"/>
      <c r="E25" s="22"/>
      <c r="F25" s="19"/>
    </row>
    <row r="26" spans="1:6">
      <c r="A26" s="16" t="s">
        <v>617</v>
      </c>
      <c r="B26" s="17" t="s">
        <v>298</v>
      </c>
      <c r="C26" s="133" t="str">
        <f>IF(OR(ISNUMBER(SEARCH('[1]Lookup for use classification'!$B$1,B26)),ISNUMBER(SEARCH('[1]Lookup for use classification'!$C$1,B26)),ISNUMBER(SEARCH('[1]Lookup for use classification'!$D$1,B26)),ISNUMBER(SEARCH('[1]Lookup for use classification'!$E$1,B26))),'[1]Lookup for use classification'!$A$1,IF(ISNUMBER(SEARCH('[1]Lookup for use classification'!$B$2,B26)),'[1]Lookup for use classification'!$A$2,IF(ISNUMBER(SEARCH('[1]Lookup for use classification'!$B$3,B26)),'[1]Lookup for use classification'!$A$3,IF(OR(ISNUMBER(SEARCH('[1]Lookup for use classification'!$B$4,B26)),ISNUMBER(SEARCH('[1]Lookup for use classification'!$C$4,B26)),ISNUMBER(SEARCH('[1]Lookup for use classification'!$D$4,B26)),ISNUMBER(SEARCH('[1]Lookup for use classification'!$E$4,B26))),'[1]Lookup for use classification'!$A$4,IF(OR(ISNUMBER(SEARCH('[1]Lookup for use classification'!$B$5,B26)),ISNUMBER(SEARCH('[1]Lookup for use classification'!$C$5,B26)),ISNUMBER(SEARCH('[1]Lookup for use classification'!$D$5,B26))),'[1]Lookup for use classification'!$A$5,IF(OR(ISNUMBER(SEARCH('[1]Lookup for use classification'!$B$7,B26)),ISNUMBER(SEARCH('[1]Lookup for use classification'!$C$7,B26)),ISNUMBER(SEARCH('[1]Lookup for use classification'!$D$7,B26))),'[1]Lookup for use classification'!$A$7,IF(OR(ISNUMBER(SEARCH('[1]Lookup for use classification'!$B$9,B26)),ISNUMBER(SEARCH('[1]Lookup for use classification'!$C$9,B26)),ISNUMBER(SEARCH('[1]Lookup for use classification'!$D$9,B26)),ISNUMBER(SEARCH('[1]Lookup for use classification'!$E$9,B26)),ISNUMBER(SEARCH('[1]Lookup for use classification'!$F$9,B26)),ISNUMBER(SEARCH('[1]Lookup for use classification'!$G$9,B26)),ISNUMBER(SEARCH('[1]Lookup for use classification'!$H$9,B26)),ISNUMBER(SEARCH('[1]Lookup for use classification'!$I$9,B26)),ISNUMBER(SEARCH('[1]Lookup for use classification'!$J$9,B26)),ISNUMBER(SEARCH('[1]Lookup for use classification'!$K$9,B26))),'[1]Lookup for use classification'!$A$9,IF(OR(ISNUMBER(SEARCH('[1]Lookup for use classification'!$B$10,B26)),ISNUMBER(SEARCH('[1]Lookup for use classification'!$C$10,B26)),ISNUMBER(SEARCH('[1]Lookup for use classification'!$D$10,B26)),ISNUMBER(SEARCH('[1]Lookup for use classification'!$E$10,B26)),ISNUMBER(SEARCH('[1]Lookup for use classification'!$F$10,B26)),ISNUMBER(SEARCH('[1]Lookup for use classification'!$G$10,B26))),'[1]Lookup for use classification'!$A$10,IF(OR(ISNUMBER(SEARCH('[1]Lookup for use classification'!$B$11,B26)),ISNUMBER(SEARCH('[1]Lookup for use classification'!$C$11,B26))),'[1]Lookup for use classification'!$A$11,IF(OR(ISNUMBER(SEARCH('[1]Lookup for use classification'!$B$12,B26)),ISNUMBER(SEARCH('[1]Lookup for use classification'!$C$12,B26))),'[1]Lookup for use classification'!$A$12,IF(OR(ISNUMBER(SEARCH('[1]Lookup for use classification'!$B$13,B26)),ISNUMBER(SEARCH('[1]Lookup for use classification'!$C$13,B26)),ISNUMBER(SEARCH('[1]Lookup for use classification'!$D$13,B26)),,ISNUMBER(SEARCH('[1]Lookup for use classification'!$C$13,B26)),ISNUMBER(SEARCH('[1]Lookup for use classification'!$E$13,B26))),'[1]Lookup for use classification'!$A$13,IF(OR(ISNUMBER(SEARCH('[1]Lookup for use classification'!$B$14,B26)),ISNUMBER(SEARCH('[1]Lookup for use classification'!$C$14,B26))),'[1]Lookup for use classification'!$A$14,"Other"))))))))))))</f>
        <v>Public Assembly</v>
      </c>
      <c r="D26" s="23">
        <v>640</v>
      </c>
      <c r="E26" s="22"/>
      <c r="F26" s="19"/>
    </row>
    <row r="27" spans="1:6" ht="24">
      <c r="A27" s="16" t="s">
        <v>617</v>
      </c>
      <c r="B27" s="24" t="s">
        <v>624</v>
      </c>
      <c r="C27" s="133" t="str">
        <f>IF(OR(ISNUMBER(SEARCH('[1]Lookup for use classification'!$B$1,B27)),ISNUMBER(SEARCH('[1]Lookup for use classification'!$C$1,B27)),ISNUMBER(SEARCH('[1]Lookup for use classification'!$D$1,B27)),ISNUMBER(SEARCH('[1]Lookup for use classification'!$E$1,B27))),'[1]Lookup for use classification'!$A$1,IF(ISNUMBER(SEARCH('[1]Lookup for use classification'!$B$2,B27)),'[1]Lookup for use classification'!$A$2,IF(ISNUMBER(SEARCH('[1]Lookup for use classification'!$B$3,B27)),'[1]Lookup for use classification'!$A$3,IF(OR(ISNUMBER(SEARCH('[1]Lookup for use classification'!$B$4,B27)),ISNUMBER(SEARCH('[1]Lookup for use classification'!$C$4,B27)),ISNUMBER(SEARCH('[1]Lookup for use classification'!$D$4,B27)),ISNUMBER(SEARCH('[1]Lookup for use classification'!$E$4,B27))),'[1]Lookup for use classification'!$A$4,IF(OR(ISNUMBER(SEARCH('[1]Lookup for use classification'!$B$5,B27)),ISNUMBER(SEARCH('[1]Lookup for use classification'!$C$5,B27)),ISNUMBER(SEARCH('[1]Lookup for use classification'!$D$5,B27))),'[1]Lookup for use classification'!$A$5,IF(OR(ISNUMBER(SEARCH('[1]Lookup for use classification'!$B$7,B27)),ISNUMBER(SEARCH('[1]Lookup for use classification'!$C$7,B27)),ISNUMBER(SEARCH('[1]Lookup for use classification'!$D$7,B27))),'[1]Lookup for use classification'!$A$7,IF(OR(ISNUMBER(SEARCH('[1]Lookup for use classification'!$B$9,B27)),ISNUMBER(SEARCH('[1]Lookup for use classification'!$C$9,B27)),ISNUMBER(SEARCH('[1]Lookup for use classification'!$D$9,B27)),ISNUMBER(SEARCH('[1]Lookup for use classification'!$E$9,B27)),ISNUMBER(SEARCH('[1]Lookup for use classification'!$F$9,B27)),ISNUMBER(SEARCH('[1]Lookup for use classification'!$G$9,B27)),ISNUMBER(SEARCH('[1]Lookup for use classification'!$H$9,B27)),ISNUMBER(SEARCH('[1]Lookup for use classification'!$I$9,B27)),ISNUMBER(SEARCH('[1]Lookup for use classification'!$J$9,B27)),ISNUMBER(SEARCH('[1]Lookup for use classification'!$K$9,B27))),'[1]Lookup for use classification'!$A$9,IF(OR(ISNUMBER(SEARCH('[1]Lookup for use classification'!$B$10,B27)),ISNUMBER(SEARCH('[1]Lookup for use classification'!$C$10,B27)),ISNUMBER(SEARCH('[1]Lookup for use classification'!$D$10,B27)),ISNUMBER(SEARCH('[1]Lookup for use classification'!$E$10,B27)),ISNUMBER(SEARCH('[1]Lookup for use classification'!$F$10,B27)),ISNUMBER(SEARCH('[1]Lookup for use classification'!$G$10,B27))),'[1]Lookup for use classification'!$A$10,IF(OR(ISNUMBER(SEARCH('[1]Lookup for use classification'!$B$11,B27)),ISNUMBER(SEARCH('[1]Lookup for use classification'!$C$11,B27))),'[1]Lookup for use classification'!$A$11,IF(OR(ISNUMBER(SEARCH('[1]Lookup for use classification'!$B$12,B27)),ISNUMBER(SEARCH('[1]Lookup for use classification'!$C$12,B27))),'[1]Lookup for use classification'!$A$12,IF(OR(ISNUMBER(SEARCH('[1]Lookup for use classification'!$B$13,B27)),ISNUMBER(SEARCH('[1]Lookup for use classification'!$C$13,B27)),ISNUMBER(SEARCH('[1]Lookup for use classification'!$D$13,B27)),,ISNUMBER(SEARCH('[1]Lookup for use classification'!$C$13,B27)),ISNUMBER(SEARCH('[1]Lookup for use classification'!$E$13,B27))),'[1]Lookup for use classification'!$A$13,IF(OR(ISNUMBER(SEARCH('[1]Lookup for use classification'!$B$14,B27)),ISNUMBER(SEARCH('[1]Lookup for use classification'!$C$14,B27))),'[1]Lookup for use classification'!$A$14,"Other"))))))))))))</f>
        <v>Office</v>
      </c>
      <c r="D27" s="23">
        <v>1152</v>
      </c>
      <c r="E27" s="22"/>
      <c r="F27" s="19"/>
    </row>
    <row r="28" spans="1:6">
      <c r="A28" s="16" t="s">
        <v>617</v>
      </c>
      <c r="B28" s="17" t="s">
        <v>625</v>
      </c>
      <c r="C28" s="133" t="str">
        <f>IF(OR(ISNUMBER(SEARCH('[1]Lookup for use classification'!$B$1,B28)),ISNUMBER(SEARCH('[1]Lookup for use classification'!$C$1,B28)),ISNUMBER(SEARCH('[1]Lookup for use classification'!$D$1,B28)),ISNUMBER(SEARCH('[1]Lookup for use classification'!$E$1,B28))),'[1]Lookup for use classification'!$A$1,IF(ISNUMBER(SEARCH('[1]Lookup for use classification'!$B$2,B28)),'[1]Lookup for use classification'!$A$2,IF(ISNUMBER(SEARCH('[1]Lookup for use classification'!$B$3,B28)),'[1]Lookup for use classification'!$A$3,IF(OR(ISNUMBER(SEARCH('[1]Lookup for use classification'!$B$4,B28)),ISNUMBER(SEARCH('[1]Lookup for use classification'!$C$4,B28)),ISNUMBER(SEARCH('[1]Lookup for use classification'!$D$4,B28)),ISNUMBER(SEARCH('[1]Lookup for use classification'!$E$4,B28))),'[1]Lookup for use classification'!$A$4,IF(OR(ISNUMBER(SEARCH('[1]Lookup for use classification'!$B$5,B28)),ISNUMBER(SEARCH('[1]Lookup for use classification'!$C$5,B28)),ISNUMBER(SEARCH('[1]Lookup for use classification'!$D$5,B28))),'[1]Lookup for use classification'!$A$5,IF(OR(ISNUMBER(SEARCH('[1]Lookup for use classification'!$B$7,B28)),ISNUMBER(SEARCH('[1]Lookup for use classification'!$C$7,B28)),ISNUMBER(SEARCH('[1]Lookup for use classification'!$D$7,B28))),'[1]Lookup for use classification'!$A$7,IF(OR(ISNUMBER(SEARCH('[1]Lookup for use classification'!$B$9,B28)),ISNUMBER(SEARCH('[1]Lookup for use classification'!$C$9,B28)),ISNUMBER(SEARCH('[1]Lookup for use classification'!$D$9,B28)),ISNUMBER(SEARCH('[1]Lookup for use classification'!$E$9,B28)),ISNUMBER(SEARCH('[1]Lookup for use classification'!$F$9,B28)),ISNUMBER(SEARCH('[1]Lookup for use classification'!$G$9,B28)),ISNUMBER(SEARCH('[1]Lookup for use classification'!$H$9,B28)),ISNUMBER(SEARCH('[1]Lookup for use classification'!$I$9,B28)),ISNUMBER(SEARCH('[1]Lookup for use classification'!$J$9,B28)),ISNUMBER(SEARCH('[1]Lookup for use classification'!$K$9,B28))),'[1]Lookup for use classification'!$A$9,IF(OR(ISNUMBER(SEARCH('[1]Lookup for use classification'!$B$10,B28)),ISNUMBER(SEARCH('[1]Lookup for use classification'!$C$10,B28)),ISNUMBER(SEARCH('[1]Lookup for use classification'!$D$10,B28)),ISNUMBER(SEARCH('[1]Lookup for use classification'!$E$10,B28)),ISNUMBER(SEARCH('[1]Lookup for use classification'!$F$10,B28)),ISNUMBER(SEARCH('[1]Lookup for use classification'!$G$10,B28))),'[1]Lookup for use classification'!$A$10,IF(OR(ISNUMBER(SEARCH('[1]Lookup for use classification'!$B$11,B28)),ISNUMBER(SEARCH('[1]Lookup for use classification'!$C$11,B28))),'[1]Lookup for use classification'!$A$11,IF(OR(ISNUMBER(SEARCH('[1]Lookup for use classification'!$B$12,B28)),ISNUMBER(SEARCH('[1]Lookup for use classification'!$C$12,B28))),'[1]Lookup for use classification'!$A$12,IF(OR(ISNUMBER(SEARCH('[1]Lookup for use classification'!$B$13,B28)),ISNUMBER(SEARCH('[1]Lookup for use classification'!$C$13,B28)),ISNUMBER(SEARCH('[1]Lookup for use classification'!$D$13,B28)),,ISNUMBER(SEARCH('[1]Lookup for use classification'!$C$13,B28)),ISNUMBER(SEARCH('[1]Lookup for use classification'!$E$13,B28))),'[1]Lookup for use classification'!$A$13,IF(OR(ISNUMBER(SEARCH('[1]Lookup for use classification'!$B$14,B28)),ISNUMBER(SEARCH('[1]Lookup for use classification'!$C$14,B28))),'[1]Lookup for use classification'!$A$14,"Other"))))))))))))</f>
        <v>Other</v>
      </c>
      <c r="D28" s="25">
        <v>1152</v>
      </c>
      <c r="E28" s="22"/>
      <c r="F28" s="19"/>
    </row>
    <row r="29" spans="1:6">
      <c r="A29" s="16" t="s">
        <v>617</v>
      </c>
      <c r="B29" s="17" t="s">
        <v>626</v>
      </c>
      <c r="C29" s="133" t="str">
        <f>IF(OR(ISNUMBER(SEARCH('[1]Lookup for use classification'!$B$1,B29)),ISNUMBER(SEARCH('[1]Lookup for use classification'!$C$1,B29)),ISNUMBER(SEARCH('[1]Lookup for use classification'!$D$1,B29)),ISNUMBER(SEARCH('[1]Lookup for use classification'!$E$1,B29))),'[1]Lookup for use classification'!$A$1,IF(ISNUMBER(SEARCH('[1]Lookup for use classification'!$B$2,B29)),'[1]Lookup for use classification'!$A$2,IF(ISNUMBER(SEARCH('[1]Lookup for use classification'!$B$3,B29)),'[1]Lookup for use classification'!$A$3,IF(OR(ISNUMBER(SEARCH('[1]Lookup for use classification'!$B$4,B29)),ISNUMBER(SEARCH('[1]Lookup for use classification'!$C$4,B29)),ISNUMBER(SEARCH('[1]Lookup for use classification'!$D$4,B29)),ISNUMBER(SEARCH('[1]Lookup for use classification'!$E$4,B29))),'[1]Lookup for use classification'!$A$4,IF(OR(ISNUMBER(SEARCH('[1]Lookup for use classification'!$B$5,B29)),ISNUMBER(SEARCH('[1]Lookup for use classification'!$C$5,B29)),ISNUMBER(SEARCH('[1]Lookup for use classification'!$D$5,B29))),'[1]Lookup for use classification'!$A$5,IF(OR(ISNUMBER(SEARCH('[1]Lookup for use classification'!$B$7,B29)),ISNUMBER(SEARCH('[1]Lookup for use classification'!$C$7,B29)),ISNUMBER(SEARCH('[1]Lookup for use classification'!$D$7,B29))),'[1]Lookup for use classification'!$A$7,IF(OR(ISNUMBER(SEARCH('[1]Lookup for use classification'!$B$9,B29)),ISNUMBER(SEARCH('[1]Lookup for use classification'!$C$9,B29)),ISNUMBER(SEARCH('[1]Lookup for use classification'!$D$9,B29)),ISNUMBER(SEARCH('[1]Lookup for use classification'!$E$9,B29)),ISNUMBER(SEARCH('[1]Lookup for use classification'!$F$9,B29)),ISNUMBER(SEARCH('[1]Lookup for use classification'!$G$9,B29)),ISNUMBER(SEARCH('[1]Lookup for use classification'!$H$9,B29)),ISNUMBER(SEARCH('[1]Lookup for use classification'!$I$9,B29)),ISNUMBER(SEARCH('[1]Lookup for use classification'!$J$9,B29)),ISNUMBER(SEARCH('[1]Lookup for use classification'!$K$9,B29))),'[1]Lookup for use classification'!$A$9,IF(OR(ISNUMBER(SEARCH('[1]Lookup for use classification'!$B$10,B29)),ISNUMBER(SEARCH('[1]Lookup for use classification'!$C$10,B29)),ISNUMBER(SEARCH('[1]Lookup for use classification'!$D$10,B29)),ISNUMBER(SEARCH('[1]Lookup for use classification'!$E$10,B29)),ISNUMBER(SEARCH('[1]Lookup for use classification'!$F$10,B29)),ISNUMBER(SEARCH('[1]Lookup for use classification'!$G$10,B29))),'[1]Lookup for use classification'!$A$10,IF(OR(ISNUMBER(SEARCH('[1]Lookup for use classification'!$B$11,B29)),ISNUMBER(SEARCH('[1]Lookup for use classification'!$C$11,B29))),'[1]Lookup for use classification'!$A$11,IF(OR(ISNUMBER(SEARCH('[1]Lookup for use classification'!$B$12,B29)),ISNUMBER(SEARCH('[1]Lookup for use classification'!$C$12,B29))),'[1]Lookup for use classification'!$A$12,IF(OR(ISNUMBER(SEARCH('[1]Lookup for use classification'!$B$13,B29)),ISNUMBER(SEARCH('[1]Lookup for use classification'!$C$13,B29)),ISNUMBER(SEARCH('[1]Lookup for use classification'!$D$13,B29)),,ISNUMBER(SEARCH('[1]Lookup for use classification'!$C$13,B29)),ISNUMBER(SEARCH('[1]Lookup for use classification'!$E$13,B29))),'[1]Lookup for use classification'!$A$13,IF(OR(ISNUMBER(SEARCH('[1]Lookup for use classification'!$B$14,B29)),ISNUMBER(SEARCH('[1]Lookup for use classification'!$C$14,B29))),'[1]Lookup for use classification'!$A$14,"Other"))))))))))))</f>
        <v>Water &amp; Sewer</v>
      </c>
      <c r="D29" s="18"/>
      <c r="E29" s="22"/>
      <c r="F29" s="19"/>
    </row>
    <row r="30" spans="1:6">
      <c r="A30" s="16" t="s">
        <v>0</v>
      </c>
      <c r="B30" s="26" t="s">
        <v>5</v>
      </c>
      <c r="C30" s="133" t="str">
        <f>IF(OR(ISNUMBER(SEARCH('[1]Lookup for use classification'!$B$1,B30)),ISNUMBER(SEARCH('[1]Lookup for use classification'!$C$1,B30)),ISNUMBER(SEARCH('[1]Lookup for use classification'!$D$1,B30)),ISNUMBER(SEARCH('[1]Lookup for use classification'!$E$1,B30))),'[1]Lookup for use classification'!$A$1,IF(ISNUMBER(SEARCH('[1]Lookup for use classification'!$B$2,B30)),'[1]Lookup for use classification'!$A$2,IF(ISNUMBER(SEARCH('[1]Lookup for use classification'!$B$3,B30)),'[1]Lookup for use classification'!$A$3,IF(OR(ISNUMBER(SEARCH('[1]Lookup for use classification'!$B$4,B30)),ISNUMBER(SEARCH('[1]Lookup for use classification'!$C$4,B30)),ISNUMBER(SEARCH('[1]Lookup for use classification'!$D$4,B30)),ISNUMBER(SEARCH('[1]Lookup for use classification'!$E$4,B30))),'[1]Lookup for use classification'!$A$4,IF(OR(ISNUMBER(SEARCH('[1]Lookup for use classification'!$B$5,B30)),ISNUMBER(SEARCH('[1]Lookup for use classification'!$C$5,B30)),ISNUMBER(SEARCH('[1]Lookup for use classification'!$D$5,B30))),'[1]Lookup for use classification'!$A$5,IF(OR(ISNUMBER(SEARCH('[1]Lookup for use classification'!$B$7,B30)),ISNUMBER(SEARCH('[1]Lookup for use classification'!$C$7,B30)),ISNUMBER(SEARCH('[1]Lookup for use classification'!$D$7,B30))),'[1]Lookup for use classification'!$A$7,IF(OR(ISNUMBER(SEARCH('[1]Lookup for use classification'!$B$9,B30)),ISNUMBER(SEARCH('[1]Lookup for use classification'!$C$9,B30)),ISNUMBER(SEARCH('[1]Lookup for use classification'!$D$9,B30)),ISNUMBER(SEARCH('[1]Lookup for use classification'!$E$9,B30)),ISNUMBER(SEARCH('[1]Lookup for use classification'!$F$9,B30)),ISNUMBER(SEARCH('[1]Lookup for use classification'!$G$9,B30)),ISNUMBER(SEARCH('[1]Lookup for use classification'!$H$9,B30)),ISNUMBER(SEARCH('[1]Lookup for use classification'!$I$9,B30)),ISNUMBER(SEARCH('[1]Lookup for use classification'!$J$9,B30)),ISNUMBER(SEARCH('[1]Lookup for use classification'!$K$9,B30))),'[1]Lookup for use classification'!$A$9,IF(OR(ISNUMBER(SEARCH('[1]Lookup for use classification'!$B$10,B30)),ISNUMBER(SEARCH('[1]Lookup for use classification'!$C$10,B30)),ISNUMBER(SEARCH('[1]Lookup for use classification'!$D$10,B30)),ISNUMBER(SEARCH('[1]Lookup for use classification'!$E$10,B30)),ISNUMBER(SEARCH('[1]Lookup for use classification'!$F$10,B30)),ISNUMBER(SEARCH('[1]Lookup for use classification'!$G$10,B30))),'[1]Lookup for use classification'!$A$10,IF(OR(ISNUMBER(SEARCH('[1]Lookup for use classification'!$B$11,B30)),ISNUMBER(SEARCH('[1]Lookup for use classification'!$C$11,B30))),'[1]Lookup for use classification'!$A$11,IF(OR(ISNUMBER(SEARCH('[1]Lookup for use classification'!$B$12,B30)),ISNUMBER(SEARCH('[1]Lookup for use classification'!$C$12,B30))),'[1]Lookup for use classification'!$A$12,IF(OR(ISNUMBER(SEARCH('[1]Lookup for use classification'!$B$13,B30)),ISNUMBER(SEARCH('[1]Lookup for use classification'!$C$13,B30)),ISNUMBER(SEARCH('[1]Lookup for use classification'!$D$13,B30)),,ISNUMBER(SEARCH('[1]Lookup for use classification'!$C$13,B30)),ISNUMBER(SEARCH('[1]Lookup for use classification'!$E$13,B30))),'[1]Lookup for use classification'!$A$13,IF(OR(ISNUMBER(SEARCH('[1]Lookup for use classification'!$B$14,B30)),ISNUMBER(SEARCH('[1]Lookup for use classification'!$C$14,B30))),'[1]Lookup for use classification'!$A$14,"Other"))))))))))))</f>
        <v>Office</v>
      </c>
      <c r="D30" s="27">
        <v>960</v>
      </c>
      <c r="E30" s="28"/>
      <c r="F30" s="29"/>
    </row>
    <row r="31" spans="1:6">
      <c r="A31" s="16" t="s">
        <v>0</v>
      </c>
      <c r="B31" s="26" t="s">
        <v>7</v>
      </c>
      <c r="C31" s="133" t="str">
        <f>IF(OR(ISNUMBER(SEARCH('[1]Lookup for use classification'!$B$1,B31)),ISNUMBER(SEARCH('[1]Lookup for use classification'!$C$1,B31)),ISNUMBER(SEARCH('[1]Lookup for use classification'!$D$1,B31)),ISNUMBER(SEARCH('[1]Lookup for use classification'!$E$1,B31))),'[1]Lookup for use classification'!$A$1,IF(ISNUMBER(SEARCH('[1]Lookup for use classification'!$B$2,B31)),'[1]Lookup for use classification'!$A$2,IF(ISNUMBER(SEARCH('[1]Lookup for use classification'!$B$3,B31)),'[1]Lookup for use classification'!$A$3,IF(OR(ISNUMBER(SEARCH('[1]Lookup for use classification'!$B$4,B31)),ISNUMBER(SEARCH('[1]Lookup for use classification'!$C$4,B31)),ISNUMBER(SEARCH('[1]Lookup for use classification'!$D$4,B31)),ISNUMBER(SEARCH('[1]Lookup for use classification'!$E$4,B31))),'[1]Lookup for use classification'!$A$4,IF(OR(ISNUMBER(SEARCH('[1]Lookup for use classification'!$B$5,B31)),ISNUMBER(SEARCH('[1]Lookup for use classification'!$C$5,B31)),ISNUMBER(SEARCH('[1]Lookup for use classification'!$D$5,B31))),'[1]Lookup for use classification'!$A$5,IF(OR(ISNUMBER(SEARCH('[1]Lookup for use classification'!$B$7,B31)),ISNUMBER(SEARCH('[1]Lookup for use classification'!$C$7,B31)),ISNUMBER(SEARCH('[1]Lookup for use classification'!$D$7,B31))),'[1]Lookup for use classification'!$A$7,IF(OR(ISNUMBER(SEARCH('[1]Lookup for use classification'!$B$9,B31)),ISNUMBER(SEARCH('[1]Lookup for use classification'!$C$9,B31)),ISNUMBER(SEARCH('[1]Lookup for use classification'!$D$9,B31)),ISNUMBER(SEARCH('[1]Lookup for use classification'!$E$9,B31)),ISNUMBER(SEARCH('[1]Lookup for use classification'!$F$9,B31)),ISNUMBER(SEARCH('[1]Lookup for use classification'!$G$9,B31)),ISNUMBER(SEARCH('[1]Lookup for use classification'!$H$9,B31)),ISNUMBER(SEARCH('[1]Lookup for use classification'!$I$9,B31)),ISNUMBER(SEARCH('[1]Lookup for use classification'!$J$9,B31)),ISNUMBER(SEARCH('[1]Lookup for use classification'!$K$9,B31))),'[1]Lookup for use classification'!$A$9,IF(OR(ISNUMBER(SEARCH('[1]Lookup for use classification'!$B$10,B31)),ISNUMBER(SEARCH('[1]Lookup for use classification'!$C$10,B31)),ISNUMBER(SEARCH('[1]Lookup for use classification'!$D$10,B31)),ISNUMBER(SEARCH('[1]Lookup for use classification'!$E$10,B31)),ISNUMBER(SEARCH('[1]Lookup for use classification'!$F$10,B31)),ISNUMBER(SEARCH('[1]Lookup for use classification'!$G$10,B31))),'[1]Lookup for use classification'!$A$10,IF(OR(ISNUMBER(SEARCH('[1]Lookup for use classification'!$B$11,B31)),ISNUMBER(SEARCH('[1]Lookup for use classification'!$C$11,B31))),'[1]Lookup for use classification'!$A$11,IF(OR(ISNUMBER(SEARCH('[1]Lookup for use classification'!$B$12,B31)),ISNUMBER(SEARCH('[1]Lookup for use classification'!$C$12,B31))),'[1]Lookup for use classification'!$A$12,IF(OR(ISNUMBER(SEARCH('[1]Lookup for use classification'!$B$13,B31)),ISNUMBER(SEARCH('[1]Lookup for use classification'!$C$13,B31)),ISNUMBER(SEARCH('[1]Lookup for use classification'!$D$13,B31)),,ISNUMBER(SEARCH('[1]Lookup for use classification'!$C$13,B31)),ISNUMBER(SEARCH('[1]Lookup for use classification'!$E$13,B31))),'[1]Lookup for use classification'!$A$13,IF(OR(ISNUMBER(SEARCH('[1]Lookup for use classification'!$B$14,B31)),ISNUMBER(SEARCH('[1]Lookup for use classification'!$C$14,B31))),'[1]Lookup for use classification'!$A$14,"Other"))))))))))))</f>
        <v>Public Safety</v>
      </c>
      <c r="D31" s="27">
        <v>720</v>
      </c>
      <c r="E31" s="28"/>
      <c r="F31" s="29"/>
    </row>
    <row r="32" spans="1:6">
      <c r="A32" s="16" t="s">
        <v>0</v>
      </c>
      <c r="B32" s="26" t="s">
        <v>8</v>
      </c>
      <c r="C32" s="133" t="str">
        <f>IF(OR(ISNUMBER(SEARCH('[1]Lookup for use classification'!$B$1,B32)),ISNUMBER(SEARCH('[1]Lookup for use classification'!$C$1,B32)),ISNUMBER(SEARCH('[1]Lookup for use classification'!$D$1,B32)),ISNUMBER(SEARCH('[1]Lookup for use classification'!$E$1,B32))),'[1]Lookup for use classification'!$A$1,IF(ISNUMBER(SEARCH('[1]Lookup for use classification'!$B$2,B32)),'[1]Lookup for use classification'!$A$2,IF(ISNUMBER(SEARCH('[1]Lookup for use classification'!$B$3,B32)),'[1]Lookup for use classification'!$A$3,IF(OR(ISNUMBER(SEARCH('[1]Lookup for use classification'!$B$4,B32)),ISNUMBER(SEARCH('[1]Lookup for use classification'!$C$4,B32)),ISNUMBER(SEARCH('[1]Lookup for use classification'!$D$4,B32)),ISNUMBER(SEARCH('[1]Lookup for use classification'!$E$4,B32))),'[1]Lookup for use classification'!$A$4,IF(OR(ISNUMBER(SEARCH('[1]Lookup for use classification'!$B$5,B32)),ISNUMBER(SEARCH('[1]Lookup for use classification'!$C$5,B32)),ISNUMBER(SEARCH('[1]Lookup for use classification'!$D$5,B32))),'[1]Lookup for use classification'!$A$5,IF(OR(ISNUMBER(SEARCH('[1]Lookup for use classification'!$B$7,B32)),ISNUMBER(SEARCH('[1]Lookup for use classification'!$C$7,B32)),ISNUMBER(SEARCH('[1]Lookup for use classification'!$D$7,B32))),'[1]Lookup for use classification'!$A$7,IF(OR(ISNUMBER(SEARCH('[1]Lookup for use classification'!$B$9,B32)),ISNUMBER(SEARCH('[1]Lookup for use classification'!$C$9,B32)),ISNUMBER(SEARCH('[1]Lookup for use classification'!$D$9,B32)),ISNUMBER(SEARCH('[1]Lookup for use classification'!$E$9,B32)),ISNUMBER(SEARCH('[1]Lookup for use classification'!$F$9,B32)),ISNUMBER(SEARCH('[1]Lookup for use classification'!$G$9,B32)),ISNUMBER(SEARCH('[1]Lookup for use classification'!$H$9,B32)),ISNUMBER(SEARCH('[1]Lookup for use classification'!$I$9,B32)),ISNUMBER(SEARCH('[1]Lookup for use classification'!$J$9,B32)),ISNUMBER(SEARCH('[1]Lookup for use classification'!$K$9,B32))),'[1]Lookup for use classification'!$A$9,IF(OR(ISNUMBER(SEARCH('[1]Lookup for use classification'!$B$10,B32)),ISNUMBER(SEARCH('[1]Lookup for use classification'!$C$10,B32)),ISNUMBER(SEARCH('[1]Lookup for use classification'!$D$10,B32)),ISNUMBER(SEARCH('[1]Lookup for use classification'!$E$10,B32)),ISNUMBER(SEARCH('[1]Lookup for use classification'!$F$10,B32)),ISNUMBER(SEARCH('[1]Lookup for use classification'!$G$10,B32))),'[1]Lookup for use classification'!$A$10,IF(OR(ISNUMBER(SEARCH('[1]Lookup for use classification'!$B$11,B32)),ISNUMBER(SEARCH('[1]Lookup for use classification'!$C$11,B32))),'[1]Lookup for use classification'!$A$11,IF(OR(ISNUMBER(SEARCH('[1]Lookup for use classification'!$B$12,B32)),ISNUMBER(SEARCH('[1]Lookup for use classification'!$C$12,B32))),'[1]Lookup for use classification'!$A$12,IF(OR(ISNUMBER(SEARCH('[1]Lookup for use classification'!$B$13,B32)),ISNUMBER(SEARCH('[1]Lookup for use classification'!$C$13,B32)),ISNUMBER(SEARCH('[1]Lookup for use classification'!$D$13,B32)),,ISNUMBER(SEARCH('[1]Lookup for use classification'!$C$13,B32)),ISNUMBER(SEARCH('[1]Lookup for use classification'!$E$13,B32))),'[1]Lookup for use classification'!$A$13,IF(OR(ISNUMBER(SEARCH('[1]Lookup for use classification'!$B$14,B32)),ISNUMBER(SEARCH('[1]Lookup for use classification'!$C$14,B32))),'[1]Lookup for use classification'!$A$14,"Other"))))))))))))</f>
        <v>Other</v>
      </c>
      <c r="D32" s="27">
        <v>576</v>
      </c>
      <c r="E32" s="29"/>
      <c r="F32" s="29"/>
    </row>
    <row r="33" spans="1:6">
      <c r="A33" s="16" t="s">
        <v>0</v>
      </c>
      <c r="B33" s="26" t="s">
        <v>9</v>
      </c>
      <c r="C33" s="133" t="str">
        <f>IF(OR(ISNUMBER(SEARCH('[1]Lookup for use classification'!$B$1,B33)),ISNUMBER(SEARCH('[1]Lookup for use classification'!$C$1,B33)),ISNUMBER(SEARCH('[1]Lookup for use classification'!$D$1,B33)),ISNUMBER(SEARCH('[1]Lookup for use classification'!$E$1,B33))),'[1]Lookup for use classification'!$A$1,IF(ISNUMBER(SEARCH('[1]Lookup for use classification'!$B$2,B33)),'[1]Lookup for use classification'!$A$2,IF(ISNUMBER(SEARCH('[1]Lookup for use classification'!$B$3,B33)),'[1]Lookup for use classification'!$A$3,IF(OR(ISNUMBER(SEARCH('[1]Lookup for use classification'!$B$4,B33)),ISNUMBER(SEARCH('[1]Lookup for use classification'!$C$4,B33)),ISNUMBER(SEARCH('[1]Lookup for use classification'!$D$4,B33)),ISNUMBER(SEARCH('[1]Lookup for use classification'!$E$4,B33))),'[1]Lookup for use classification'!$A$4,IF(OR(ISNUMBER(SEARCH('[1]Lookup for use classification'!$B$5,B33)),ISNUMBER(SEARCH('[1]Lookup for use classification'!$C$5,B33)),ISNUMBER(SEARCH('[1]Lookup for use classification'!$D$5,B33))),'[1]Lookup for use classification'!$A$5,IF(OR(ISNUMBER(SEARCH('[1]Lookup for use classification'!$B$7,B33)),ISNUMBER(SEARCH('[1]Lookup for use classification'!$C$7,B33)),ISNUMBER(SEARCH('[1]Lookup for use classification'!$D$7,B33))),'[1]Lookup for use classification'!$A$7,IF(OR(ISNUMBER(SEARCH('[1]Lookup for use classification'!$B$9,B33)),ISNUMBER(SEARCH('[1]Lookup for use classification'!$C$9,B33)),ISNUMBER(SEARCH('[1]Lookup for use classification'!$D$9,B33)),ISNUMBER(SEARCH('[1]Lookup for use classification'!$E$9,B33)),ISNUMBER(SEARCH('[1]Lookup for use classification'!$F$9,B33)),ISNUMBER(SEARCH('[1]Lookup for use classification'!$G$9,B33)),ISNUMBER(SEARCH('[1]Lookup for use classification'!$H$9,B33)),ISNUMBER(SEARCH('[1]Lookup for use classification'!$I$9,B33)),ISNUMBER(SEARCH('[1]Lookup for use classification'!$J$9,B33)),ISNUMBER(SEARCH('[1]Lookup for use classification'!$K$9,B33))),'[1]Lookup for use classification'!$A$9,IF(OR(ISNUMBER(SEARCH('[1]Lookup for use classification'!$B$10,B33)),ISNUMBER(SEARCH('[1]Lookup for use classification'!$C$10,B33)),ISNUMBER(SEARCH('[1]Lookup for use classification'!$D$10,B33)),ISNUMBER(SEARCH('[1]Lookup for use classification'!$E$10,B33)),ISNUMBER(SEARCH('[1]Lookup for use classification'!$F$10,B33)),ISNUMBER(SEARCH('[1]Lookup for use classification'!$G$10,B33))),'[1]Lookup for use classification'!$A$10,IF(OR(ISNUMBER(SEARCH('[1]Lookup for use classification'!$B$11,B33)),ISNUMBER(SEARCH('[1]Lookup for use classification'!$C$11,B33))),'[1]Lookup for use classification'!$A$11,IF(OR(ISNUMBER(SEARCH('[1]Lookup for use classification'!$B$12,B33)),ISNUMBER(SEARCH('[1]Lookup for use classification'!$C$12,B33))),'[1]Lookup for use classification'!$A$12,IF(OR(ISNUMBER(SEARCH('[1]Lookup for use classification'!$B$13,B33)),ISNUMBER(SEARCH('[1]Lookup for use classification'!$C$13,B33)),ISNUMBER(SEARCH('[1]Lookup for use classification'!$D$13,B33)),,ISNUMBER(SEARCH('[1]Lookup for use classification'!$C$13,B33)),ISNUMBER(SEARCH('[1]Lookup for use classification'!$E$13,B33))),'[1]Lookup for use classification'!$A$13,IF(OR(ISNUMBER(SEARCH('[1]Lookup for use classification'!$B$14,B33)),ISNUMBER(SEARCH('[1]Lookup for use classification'!$C$14,B33))),'[1]Lookup for use classification'!$A$14,"Other"))))))))))))</f>
        <v>Public Assembly</v>
      </c>
      <c r="D33" s="27">
        <v>1158</v>
      </c>
      <c r="E33" s="29" t="s">
        <v>10</v>
      </c>
      <c r="F33" s="29" t="s">
        <v>11</v>
      </c>
    </row>
    <row r="34" spans="1:6">
      <c r="A34" s="16" t="s">
        <v>0</v>
      </c>
      <c r="B34" s="26" t="s">
        <v>12</v>
      </c>
      <c r="C34" s="133" t="str">
        <f>IF(OR(ISNUMBER(SEARCH('[1]Lookup for use classification'!$B$1,B34)),ISNUMBER(SEARCH('[1]Lookup for use classification'!$C$1,B34)),ISNUMBER(SEARCH('[1]Lookup for use classification'!$D$1,B34)),ISNUMBER(SEARCH('[1]Lookup for use classification'!$E$1,B34))),'[1]Lookup for use classification'!$A$1,IF(ISNUMBER(SEARCH('[1]Lookup for use classification'!$B$2,B34)),'[1]Lookup for use classification'!$A$2,IF(ISNUMBER(SEARCH('[1]Lookup for use classification'!$B$3,B34)),'[1]Lookup for use classification'!$A$3,IF(OR(ISNUMBER(SEARCH('[1]Lookup for use classification'!$B$4,B34)),ISNUMBER(SEARCH('[1]Lookup for use classification'!$C$4,B34)),ISNUMBER(SEARCH('[1]Lookup for use classification'!$D$4,B34)),ISNUMBER(SEARCH('[1]Lookup for use classification'!$E$4,B34))),'[1]Lookup for use classification'!$A$4,IF(OR(ISNUMBER(SEARCH('[1]Lookup for use classification'!$B$5,B34)),ISNUMBER(SEARCH('[1]Lookup for use classification'!$C$5,B34)),ISNUMBER(SEARCH('[1]Lookup for use classification'!$D$5,B34))),'[1]Lookup for use classification'!$A$5,IF(OR(ISNUMBER(SEARCH('[1]Lookup for use classification'!$B$7,B34)),ISNUMBER(SEARCH('[1]Lookup for use classification'!$C$7,B34)),ISNUMBER(SEARCH('[1]Lookup for use classification'!$D$7,B34))),'[1]Lookup for use classification'!$A$7,IF(OR(ISNUMBER(SEARCH('[1]Lookup for use classification'!$B$9,B34)),ISNUMBER(SEARCH('[1]Lookup for use classification'!$C$9,B34)),ISNUMBER(SEARCH('[1]Lookup for use classification'!$D$9,B34)),ISNUMBER(SEARCH('[1]Lookup for use classification'!$E$9,B34)),ISNUMBER(SEARCH('[1]Lookup for use classification'!$F$9,B34)),ISNUMBER(SEARCH('[1]Lookup for use classification'!$G$9,B34)),ISNUMBER(SEARCH('[1]Lookup for use classification'!$H$9,B34)),ISNUMBER(SEARCH('[1]Lookup for use classification'!$I$9,B34)),ISNUMBER(SEARCH('[1]Lookup for use classification'!$J$9,B34)),ISNUMBER(SEARCH('[1]Lookup for use classification'!$K$9,B34))),'[1]Lookup for use classification'!$A$9,IF(OR(ISNUMBER(SEARCH('[1]Lookup for use classification'!$B$10,B34)),ISNUMBER(SEARCH('[1]Lookup for use classification'!$C$10,B34)),ISNUMBER(SEARCH('[1]Lookup for use classification'!$D$10,B34)),ISNUMBER(SEARCH('[1]Lookup for use classification'!$E$10,B34)),ISNUMBER(SEARCH('[1]Lookup for use classification'!$F$10,B34)),ISNUMBER(SEARCH('[1]Lookup for use classification'!$G$10,B34))),'[1]Lookup for use classification'!$A$10,IF(OR(ISNUMBER(SEARCH('[1]Lookup for use classification'!$B$11,B34)),ISNUMBER(SEARCH('[1]Lookup for use classification'!$C$11,B34))),'[1]Lookup for use classification'!$A$11,IF(OR(ISNUMBER(SEARCH('[1]Lookup for use classification'!$B$12,B34)),ISNUMBER(SEARCH('[1]Lookup for use classification'!$C$12,B34))),'[1]Lookup for use classification'!$A$12,IF(OR(ISNUMBER(SEARCH('[1]Lookup for use classification'!$B$13,B34)),ISNUMBER(SEARCH('[1]Lookup for use classification'!$C$13,B34)),ISNUMBER(SEARCH('[1]Lookup for use classification'!$D$13,B34)),,ISNUMBER(SEARCH('[1]Lookup for use classification'!$C$13,B34)),ISNUMBER(SEARCH('[1]Lookup for use classification'!$E$13,B34))),'[1]Lookup for use classification'!$A$13,IF(OR(ISNUMBER(SEARCH('[1]Lookup for use classification'!$B$14,B34)),ISNUMBER(SEARCH('[1]Lookup for use classification'!$C$14,B34))),'[1]Lookup for use classification'!$A$14,"Other"))))))))))))</f>
        <v>Health Care - Hospitals</v>
      </c>
      <c r="D34" s="27">
        <v>2335</v>
      </c>
      <c r="E34" s="29" t="s">
        <v>10</v>
      </c>
      <c r="F34" s="29" t="s">
        <v>11</v>
      </c>
    </row>
    <row r="35" spans="1:6">
      <c r="A35" s="16" t="s">
        <v>0</v>
      </c>
      <c r="B35" s="30" t="s">
        <v>13</v>
      </c>
      <c r="C35" s="133" t="str">
        <f>IF(OR(ISNUMBER(SEARCH('[1]Lookup for use classification'!$B$1,B35)),ISNUMBER(SEARCH('[1]Lookup for use classification'!$C$1,B35)),ISNUMBER(SEARCH('[1]Lookup for use classification'!$D$1,B35)),ISNUMBER(SEARCH('[1]Lookup for use classification'!$E$1,B35))),'[1]Lookup for use classification'!$A$1,IF(ISNUMBER(SEARCH('[1]Lookup for use classification'!$B$2,B35)),'[1]Lookup for use classification'!$A$2,IF(ISNUMBER(SEARCH('[1]Lookup for use classification'!$B$3,B35)),'[1]Lookup for use classification'!$A$3,IF(OR(ISNUMBER(SEARCH('[1]Lookup for use classification'!$B$4,B35)),ISNUMBER(SEARCH('[1]Lookup for use classification'!$C$4,B35)),ISNUMBER(SEARCH('[1]Lookup for use classification'!$D$4,B35)),ISNUMBER(SEARCH('[1]Lookup for use classification'!$E$4,B35))),'[1]Lookup for use classification'!$A$4,IF(OR(ISNUMBER(SEARCH('[1]Lookup for use classification'!$B$5,B35)),ISNUMBER(SEARCH('[1]Lookup for use classification'!$C$5,B35)),ISNUMBER(SEARCH('[1]Lookup for use classification'!$D$5,B35))),'[1]Lookup for use classification'!$A$5,IF(OR(ISNUMBER(SEARCH('[1]Lookup for use classification'!$B$7,B35)),ISNUMBER(SEARCH('[1]Lookup for use classification'!$C$7,B35)),ISNUMBER(SEARCH('[1]Lookup for use classification'!$D$7,B35))),'[1]Lookup for use classification'!$A$7,IF(OR(ISNUMBER(SEARCH('[1]Lookup for use classification'!$B$9,B35)),ISNUMBER(SEARCH('[1]Lookup for use classification'!$C$9,B35)),ISNUMBER(SEARCH('[1]Lookup for use classification'!$D$9,B35)),ISNUMBER(SEARCH('[1]Lookup for use classification'!$E$9,B35)),ISNUMBER(SEARCH('[1]Lookup for use classification'!$F$9,B35)),ISNUMBER(SEARCH('[1]Lookup for use classification'!$G$9,B35)),ISNUMBER(SEARCH('[1]Lookup for use classification'!$H$9,B35)),ISNUMBER(SEARCH('[1]Lookup for use classification'!$I$9,B35)),ISNUMBER(SEARCH('[1]Lookup for use classification'!$J$9,B35)),ISNUMBER(SEARCH('[1]Lookup for use classification'!$K$9,B35))),'[1]Lookup for use classification'!$A$9,IF(OR(ISNUMBER(SEARCH('[1]Lookup for use classification'!$B$10,B35)),ISNUMBER(SEARCH('[1]Lookup for use classification'!$C$10,B35)),ISNUMBER(SEARCH('[1]Lookup for use classification'!$D$10,B35)),ISNUMBER(SEARCH('[1]Lookup for use classification'!$E$10,B35)),ISNUMBER(SEARCH('[1]Lookup for use classification'!$F$10,B35)),ISNUMBER(SEARCH('[1]Lookup for use classification'!$G$10,B35))),'[1]Lookup for use classification'!$A$10,IF(OR(ISNUMBER(SEARCH('[1]Lookup for use classification'!$B$11,B35)),ISNUMBER(SEARCH('[1]Lookup for use classification'!$C$11,B35))),'[1]Lookup for use classification'!$A$11,IF(OR(ISNUMBER(SEARCH('[1]Lookup for use classification'!$B$12,B35)),ISNUMBER(SEARCH('[1]Lookup for use classification'!$C$12,B35))),'[1]Lookup for use classification'!$A$12,IF(OR(ISNUMBER(SEARCH('[1]Lookup for use classification'!$B$13,B35)),ISNUMBER(SEARCH('[1]Lookup for use classification'!$C$13,B35)),ISNUMBER(SEARCH('[1]Lookup for use classification'!$D$13,B35)),,ISNUMBER(SEARCH('[1]Lookup for use classification'!$C$13,B35)),ISNUMBER(SEARCH('[1]Lookup for use classification'!$E$13,B35))),'[1]Lookup for use classification'!$A$13,IF(OR(ISNUMBER(SEARCH('[1]Lookup for use classification'!$B$14,B35)),ISNUMBER(SEARCH('[1]Lookup for use classification'!$C$14,B35))),'[1]Lookup for use classification'!$A$14,"Other"))))))))))))</f>
        <v>Other</v>
      </c>
      <c r="D35" s="31">
        <v>30</v>
      </c>
      <c r="E35" s="28" t="s">
        <v>14</v>
      </c>
      <c r="F35" s="28" t="s">
        <v>11</v>
      </c>
    </row>
    <row r="36" spans="1:6">
      <c r="A36" s="16" t="s">
        <v>0</v>
      </c>
      <c r="B36" s="26" t="s">
        <v>15</v>
      </c>
      <c r="C36" s="133" t="str">
        <f>IF(OR(ISNUMBER(SEARCH('[1]Lookup for use classification'!$B$1,B36)),ISNUMBER(SEARCH('[1]Lookup for use classification'!$C$1,B36)),ISNUMBER(SEARCH('[1]Lookup for use classification'!$D$1,B36)),ISNUMBER(SEARCH('[1]Lookup for use classification'!$E$1,B36))),'[1]Lookup for use classification'!$A$1,IF(ISNUMBER(SEARCH('[1]Lookup for use classification'!$B$2,B36)),'[1]Lookup for use classification'!$A$2,IF(ISNUMBER(SEARCH('[1]Lookup for use classification'!$B$3,B36)),'[1]Lookup for use classification'!$A$3,IF(OR(ISNUMBER(SEARCH('[1]Lookup for use classification'!$B$4,B36)),ISNUMBER(SEARCH('[1]Lookup for use classification'!$C$4,B36)),ISNUMBER(SEARCH('[1]Lookup for use classification'!$D$4,B36)),ISNUMBER(SEARCH('[1]Lookup for use classification'!$E$4,B36))),'[1]Lookup for use classification'!$A$4,IF(OR(ISNUMBER(SEARCH('[1]Lookup for use classification'!$B$5,B36)),ISNUMBER(SEARCH('[1]Lookup for use classification'!$C$5,B36)),ISNUMBER(SEARCH('[1]Lookup for use classification'!$D$5,B36))),'[1]Lookup for use classification'!$A$5,IF(OR(ISNUMBER(SEARCH('[1]Lookup for use classification'!$B$7,B36)),ISNUMBER(SEARCH('[1]Lookup for use classification'!$C$7,B36)),ISNUMBER(SEARCH('[1]Lookup for use classification'!$D$7,B36))),'[1]Lookup for use classification'!$A$7,IF(OR(ISNUMBER(SEARCH('[1]Lookup for use classification'!$B$9,B36)),ISNUMBER(SEARCH('[1]Lookup for use classification'!$C$9,B36)),ISNUMBER(SEARCH('[1]Lookup for use classification'!$D$9,B36)),ISNUMBER(SEARCH('[1]Lookup for use classification'!$E$9,B36)),ISNUMBER(SEARCH('[1]Lookup for use classification'!$F$9,B36)),ISNUMBER(SEARCH('[1]Lookup for use classification'!$G$9,B36)),ISNUMBER(SEARCH('[1]Lookup for use classification'!$H$9,B36)),ISNUMBER(SEARCH('[1]Lookup for use classification'!$I$9,B36)),ISNUMBER(SEARCH('[1]Lookup for use classification'!$J$9,B36)),ISNUMBER(SEARCH('[1]Lookup for use classification'!$K$9,B36))),'[1]Lookup for use classification'!$A$9,IF(OR(ISNUMBER(SEARCH('[1]Lookup for use classification'!$B$10,B36)),ISNUMBER(SEARCH('[1]Lookup for use classification'!$C$10,B36)),ISNUMBER(SEARCH('[1]Lookup for use classification'!$D$10,B36)),ISNUMBER(SEARCH('[1]Lookup for use classification'!$E$10,B36)),ISNUMBER(SEARCH('[1]Lookup for use classification'!$F$10,B36)),ISNUMBER(SEARCH('[1]Lookup for use classification'!$G$10,B36))),'[1]Lookup for use classification'!$A$10,IF(OR(ISNUMBER(SEARCH('[1]Lookup for use classification'!$B$11,B36)),ISNUMBER(SEARCH('[1]Lookup for use classification'!$C$11,B36))),'[1]Lookup for use classification'!$A$11,IF(OR(ISNUMBER(SEARCH('[1]Lookup for use classification'!$B$12,B36)),ISNUMBER(SEARCH('[1]Lookup for use classification'!$C$12,B36))),'[1]Lookup for use classification'!$A$12,IF(OR(ISNUMBER(SEARCH('[1]Lookup for use classification'!$B$13,B36)),ISNUMBER(SEARCH('[1]Lookup for use classification'!$C$13,B36)),ISNUMBER(SEARCH('[1]Lookup for use classification'!$D$13,B36)),,ISNUMBER(SEARCH('[1]Lookup for use classification'!$C$13,B36)),ISNUMBER(SEARCH('[1]Lookup for use classification'!$E$13,B36))),'[1]Lookup for use classification'!$A$13,IF(OR(ISNUMBER(SEARCH('[1]Lookup for use classification'!$B$14,B36)),ISNUMBER(SEARCH('[1]Lookup for use classification'!$C$14,B36))),'[1]Lookup for use classification'!$A$14,"Other"))))))))))))</f>
        <v>Office</v>
      </c>
      <c r="D36" s="27">
        <v>6376</v>
      </c>
      <c r="E36" s="29" t="s">
        <v>10</v>
      </c>
      <c r="F36" s="29" t="s">
        <v>11</v>
      </c>
    </row>
    <row r="37" spans="1:6">
      <c r="A37" s="16" t="s">
        <v>16</v>
      </c>
      <c r="B37" s="26" t="s">
        <v>17</v>
      </c>
      <c r="C37" s="133" t="str">
        <f>IF(OR(ISNUMBER(SEARCH('[1]Lookup for use classification'!$B$1,B37)),ISNUMBER(SEARCH('[1]Lookup for use classification'!$C$1,B37)),ISNUMBER(SEARCH('[1]Lookup for use classification'!$D$1,B37)),ISNUMBER(SEARCH('[1]Lookup for use classification'!$E$1,B37))),'[1]Lookup for use classification'!$A$1,IF(ISNUMBER(SEARCH('[1]Lookup for use classification'!$B$2,B37)),'[1]Lookup for use classification'!$A$2,IF(ISNUMBER(SEARCH('[1]Lookup for use classification'!$B$3,B37)),'[1]Lookup for use classification'!$A$3,IF(OR(ISNUMBER(SEARCH('[1]Lookup for use classification'!$B$4,B37)),ISNUMBER(SEARCH('[1]Lookup for use classification'!$C$4,B37)),ISNUMBER(SEARCH('[1]Lookup for use classification'!$D$4,B37)),ISNUMBER(SEARCH('[1]Lookup for use classification'!$E$4,B37))),'[1]Lookup for use classification'!$A$4,IF(OR(ISNUMBER(SEARCH('[1]Lookup for use classification'!$B$5,B37)),ISNUMBER(SEARCH('[1]Lookup for use classification'!$C$5,B37)),ISNUMBER(SEARCH('[1]Lookup for use classification'!$D$5,B37))),'[1]Lookup for use classification'!$A$5,IF(OR(ISNUMBER(SEARCH('[1]Lookup for use classification'!$B$7,B37)),ISNUMBER(SEARCH('[1]Lookup for use classification'!$C$7,B37)),ISNUMBER(SEARCH('[1]Lookup for use classification'!$D$7,B37))),'[1]Lookup for use classification'!$A$7,IF(OR(ISNUMBER(SEARCH('[1]Lookup for use classification'!$B$9,B37)),ISNUMBER(SEARCH('[1]Lookup for use classification'!$C$9,B37)),ISNUMBER(SEARCH('[1]Lookup for use classification'!$D$9,B37)),ISNUMBER(SEARCH('[1]Lookup for use classification'!$E$9,B37)),ISNUMBER(SEARCH('[1]Lookup for use classification'!$F$9,B37)),ISNUMBER(SEARCH('[1]Lookup for use classification'!$G$9,B37)),ISNUMBER(SEARCH('[1]Lookup for use classification'!$H$9,B37)),ISNUMBER(SEARCH('[1]Lookup for use classification'!$I$9,B37)),ISNUMBER(SEARCH('[1]Lookup for use classification'!$J$9,B37)),ISNUMBER(SEARCH('[1]Lookup for use classification'!$K$9,B37))),'[1]Lookup for use classification'!$A$9,IF(OR(ISNUMBER(SEARCH('[1]Lookup for use classification'!$B$10,B37)),ISNUMBER(SEARCH('[1]Lookup for use classification'!$C$10,B37)),ISNUMBER(SEARCH('[1]Lookup for use classification'!$D$10,B37)),ISNUMBER(SEARCH('[1]Lookup for use classification'!$E$10,B37)),ISNUMBER(SEARCH('[1]Lookup for use classification'!$F$10,B37)),ISNUMBER(SEARCH('[1]Lookup for use classification'!$G$10,B37))),'[1]Lookup for use classification'!$A$10,IF(OR(ISNUMBER(SEARCH('[1]Lookup for use classification'!$B$11,B37)),ISNUMBER(SEARCH('[1]Lookup for use classification'!$C$11,B37))),'[1]Lookup for use classification'!$A$11,IF(OR(ISNUMBER(SEARCH('[1]Lookup for use classification'!$B$12,B37)),ISNUMBER(SEARCH('[1]Lookup for use classification'!$C$12,B37))),'[1]Lookup for use classification'!$A$12,IF(OR(ISNUMBER(SEARCH('[1]Lookup for use classification'!$B$13,B37)),ISNUMBER(SEARCH('[1]Lookup for use classification'!$C$13,B37)),ISNUMBER(SEARCH('[1]Lookup for use classification'!$D$13,B37)),,ISNUMBER(SEARCH('[1]Lookup for use classification'!$C$13,B37)),ISNUMBER(SEARCH('[1]Lookup for use classification'!$E$13,B37))),'[1]Lookup for use classification'!$A$13,IF(OR(ISNUMBER(SEARCH('[1]Lookup for use classification'!$B$14,B37)),ISNUMBER(SEARCH('[1]Lookup for use classification'!$C$14,B37))),'[1]Lookup for use classification'!$A$14,"Other"))))))))))))</f>
        <v>Education - K - 12</v>
      </c>
      <c r="D37" s="27">
        <v>29659</v>
      </c>
      <c r="E37" s="29"/>
      <c r="F37" s="29"/>
    </row>
    <row r="38" spans="1:6">
      <c r="A38" s="16" t="s">
        <v>16</v>
      </c>
      <c r="B38" s="26" t="s">
        <v>18</v>
      </c>
      <c r="C38" s="133" t="str">
        <f>IF(OR(ISNUMBER(SEARCH('[1]Lookup for use classification'!$B$1,B38)),ISNUMBER(SEARCH('[1]Lookup for use classification'!$C$1,B38)),ISNUMBER(SEARCH('[1]Lookup for use classification'!$D$1,B38)),ISNUMBER(SEARCH('[1]Lookup for use classification'!$E$1,B38))),'[1]Lookup for use classification'!$A$1,IF(ISNUMBER(SEARCH('[1]Lookup for use classification'!$B$2,B38)),'[1]Lookup for use classification'!$A$2,IF(ISNUMBER(SEARCH('[1]Lookup for use classification'!$B$3,B38)),'[1]Lookup for use classification'!$A$3,IF(OR(ISNUMBER(SEARCH('[1]Lookup for use classification'!$B$4,B38)),ISNUMBER(SEARCH('[1]Lookup for use classification'!$C$4,B38)),ISNUMBER(SEARCH('[1]Lookup for use classification'!$D$4,B38)),ISNUMBER(SEARCH('[1]Lookup for use classification'!$E$4,B38))),'[1]Lookup for use classification'!$A$4,IF(OR(ISNUMBER(SEARCH('[1]Lookup for use classification'!$B$5,B38)),ISNUMBER(SEARCH('[1]Lookup for use classification'!$C$5,B38)),ISNUMBER(SEARCH('[1]Lookup for use classification'!$D$5,B38))),'[1]Lookup for use classification'!$A$5,IF(OR(ISNUMBER(SEARCH('[1]Lookup for use classification'!$B$7,B38)),ISNUMBER(SEARCH('[1]Lookup for use classification'!$C$7,B38)),ISNUMBER(SEARCH('[1]Lookup for use classification'!$D$7,B38))),'[1]Lookup for use classification'!$A$7,IF(OR(ISNUMBER(SEARCH('[1]Lookup for use classification'!$B$9,B38)),ISNUMBER(SEARCH('[1]Lookup for use classification'!$C$9,B38)),ISNUMBER(SEARCH('[1]Lookup for use classification'!$D$9,B38)),ISNUMBER(SEARCH('[1]Lookup for use classification'!$E$9,B38)),ISNUMBER(SEARCH('[1]Lookup for use classification'!$F$9,B38)),ISNUMBER(SEARCH('[1]Lookup for use classification'!$G$9,B38)),ISNUMBER(SEARCH('[1]Lookup for use classification'!$H$9,B38)),ISNUMBER(SEARCH('[1]Lookup for use classification'!$I$9,B38)),ISNUMBER(SEARCH('[1]Lookup for use classification'!$J$9,B38)),ISNUMBER(SEARCH('[1]Lookup for use classification'!$K$9,B38))),'[1]Lookup for use classification'!$A$9,IF(OR(ISNUMBER(SEARCH('[1]Lookup for use classification'!$B$10,B38)),ISNUMBER(SEARCH('[1]Lookup for use classification'!$C$10,B38)),ISNUMBER(SEARCH('[1]Lookup for use classification'!$D$10,B38)),ISNUMBER(SEARCH('[1]Lookup for use classification'!$E$10,B38)),ISNUMBER(SEARCH('[1]Lookup for use classification'!$F$10,B38)),ISNUMBER(SEARCH('[1]Lookup for use classification'!$G$10,B38))),'[1]Lookup for use classification'!$A$10,IF(OR(ISNUMBER(SEARCH('[1]Lookup for use classification'!$B$11,B38)),ISNUMBER(SEARCH('[1]Lookup for use classification'!$C$11,B38))),'[1]Lookup for use classification'!$A$11,IF(OR(ISNUMBER(SEARCH('[1]Lookup for use classification'!$B$12,B38)),ISNUMBER(SEARCH('[1]Lookup for use classification'!$C$12,B38))),'[1]Lookup for use classification'!$A$12,IF(OR(ISNUMBER(SEARCH('[1]Lookup for use classification'!$B$13,B38)),ISNUMBER(SEARCH('[1]Lookup for use classification'!$C$13,B38)),ISNUMBER(SEARCH('[1]Lookup for use classification'!$D$13,B38)),,ISNUMBER(SEARCH('[1]Lookup for use classification'!$C$13,B38)),ISNUMBER(SEARCH('[1]Lookup for use classification'!$E$13,B38))),'[1]Lookup for use classification'!$A$13,IF(OR(ISNUMBER(SEARCH('[1]Lookup for use classification'!$B$14,B38)),ISNUMBER(SEARCH('[1]Lookup for use classification'!$C$14,B38))),'[1]Lookup for use classification'!$A$14,"Other"))))))))))))</f>
        <v>Public Assembly</v>
      </c>
      <c r="D38" s="27">
        <v>7900</v>
      </c>
      <c r="E38" s="29" t="s">
        <v>6</v>
      </c>
      <c r="F38" s="29" t="s">
        <v>11</v>
      </c>
    </row>
    <row r="39" spans="1:6">
      <c r="A39" s="16" t="s">
        <v>16</v>
      </c>
      <c r="B39" s="26" t="s">
        <v>19</v>
      </c>
      <c r="C39" s="133" t="str">
        <f>IF(OR(ISNUMBER(SEARCH('[1]Lookup for use classification'!$B$1,B39)),ISNUMBER(SEARCH('[1]Lookup for use classification'!$C$1,B39)),ISNUMBER(SEARCH('[1]Lookup for use classification'!$D$1,B39)),ISNUMBER(SEARCH('[1]Lookup for use classification'!$E$1,B39))),'[1]Lookup for use classification'!$A$1,IF(ISNUMBER(SEARCH('[1]Lookup for use classification'!$B$2,B39)),'[1]Lookup for use classification'!$A$2,IF(ISNUMBER(SEARCH('[1]Lookup for use classification'!$B$3,B39)),'[1]Lookup for use classification'!$A$3,IF(OR(ISNUMBER(SEARCH('[1]Lookup for use classification'!$B$4,B39)),ISNUMBER(SEARCH('[1]Lookup for use classification'!$C$4,B39)),ISNUMBER(SEARCH('[1]Lookup for use classification'!$D$4,B39)),ISNUMBER(SEARCH('[1]Lookup for use classification'!$E$4,B39))),'[1]Lookup for use classification'!$A$4,IF(OR(ISNUMBER(SEARCH('[1]Lookup for use classification'!$B$5,B39)),ISNUMBER(SEARCH('[1]Lookup for use classification'!$C$5,B39)),ISNUMBER(SEARCH('[1]Lookup for use classification'!$D$5,B39))),'[1]Lookup for use classification'!$A$5,IF(OR(ISNUMBER(SEARCH('[1]Lookup for use classification'!$B$7,B39)),ISNUMBER(SEARCH('[1]Lookup for use classification'!$C$7,B39)),ISNUMBER(SEARCH('[1]Lookup for use classification'!$D$7,B39))),'[1]Lookup for use classification'!$A$7,IF(OR(ISNUMBER(SEARCH('[1]Lookup for use classification'!$B$9,B39)),ISNUMBER(SEARCH('[1]Lookup for use classification'!$C$9,B39)),ISNUMBER(SEARCH('[1]Lookup for use classification'!$D$9,B39)),ISNUMBER(SEARCH('[1]Lookup for use classification'!$E$9,B39)),ISNUMBER(SEARCH('[1]Lookup for use classification'!$F$9,B39)),ISNUMBER(SEARCH('[1]Lookup for use classification'!$G$9,B39)),ISNUMBER(SEARCH('[1]Lookup for use classification'!$H$9,B39)),ISNUMBER(SEARCH('[1]Lookup for use classification'!$I$9,B39)),ISNUMBER(SEARCH('[1]Lookup for use classification'!$J$9,B39)),ISNUMBER(SEARCH('[1]Lookup for use classification'!$K$9,B39))),'[1]Lookup for use classification'!$A$9,IF(OR(ISNUMBER(SEARCH('[1]Lookup for use classification'!$B$10,B39)),ISNUMBER(SEARCH('[1]Lookup for use classification'!$C$10,B39)),ISNUMBER(SEARCH('[1]Lookup for use classification'!$D$10,B39)),ISNUMBER(SEARCH('[1]Lookup for use classification'!$E$10,B39)),ISNUMBER(SEARCH('[1]Lookup for use classification'!$F$10,B39)),ISNUMBER(SEARCH('[1]Lookup for use classification'!$G$10,B39))),'[1]Lookup for use classification'!$A$10,IF(OR(ISNUMBER(SEARCH('[1]Lookup for use classification'!$B$11,B39)),ISNUMBER(SEARCH('[1]Lookup for use classification'!$C$11,B39))),'[1]Lookup for use classification'!$A$11,IF(OR(ISNUMBER(SEARCH('[1]Lookup for use classification'!$B$12,B39)),ISNUMBER(SEARCH('[1]Lookup for use classification'!$C$12,B39))),'[1]Lookup for use classification'!$A$12,IF(OR(ISNUMBER(SEARCH('[1]Lookup for use classification'!$B$13,B39)),ISNUMBER(SEARCH('[1]Lookup for use classification'!$C$13,B39)),ISNUMBER(SEARCH('[1]Lookup for use classification'!$D$13,B39)),,ISNUMBER(SEARCH('[1]Lookup for use classification'!$C$13,B39)),ISNUMBER(SEARCH('[1]Lookup for use classification'!$E$13,B39))),'[1]Lookup for use classification'!$A$13,IF(OR(ISNUMBER(SEARCH('[1]Lookup for use classification'!$B$14,B39)),ISNUMBER(SEARCH('[1]Lookup for use classification'!$C$14,B39))),'[1]Lookup for use classification'!$A$14,"Other"))))))))))))</f>
        <v>Public Assembly</v>
      </c>
      <c r="D39" s="27"/>
      <c r="E39" s="29"/>
      <c r="F39" s="29"/>
    </row>
    <row r="40" spans="1:6">
      <c r="A40" s="16" t="s">
        <v>16</v>
      </c>
      <c r="B40" s="26" t="s">
        <v>20</v>
      </c>
      <c r="C40" s="133" t="str">
        <f>IF(OR(ISNUMBER(SEARCH('[1]Lookup for use classification'!$B$1,B40)),ISNUMBER(SEARCH('[1]Lookup for use classification'!$C$1,B40)),ISNUMBER(SEARCH('[1]Lookup for use classification'!$D$1,B40)),ISNUMBER(SEARCH('[1]Lookup for use classification'!$E$1,B40))),'[1]Lookup for use classification'!$A$1,IF(ISNUMBER(SEARCH('[1]Lookup for use classification'!$B$2,B40)),'[1]Lookup for use classification'!$A$2,IF(ISNUMBER(SEARCH('[1]Lookup for use classification'!$B$3,B40)),'[1]Lookup for use classification'!$A$3,IF(OR(ISNUMBER(SEARCH('[1]Lookup for use classification'!$B$4,B40)),ISNUMBER(SEARCH('[1]Lookup for use classification'!$C$4,B40)),ISNUMBER(SEARCH('[1]Lookup for use classification'!$D$4,B40)),ISNUMBER(SEARCH('[1]Lookup for use classification'!$E$4,B40))),'[1]Lookup for use classification'!$A$4,IF(OR(ISNUMBER(SEARCH('[1]Lookup for use classification'!$B$5,B40)),ISNUMBER(SEARCH('[1]Lookup for use classification'!$C$5,B40)),ISNUMBER(SEARCH('[1]Lookup for use classification'!$D$5,B40))),'[1]Lookup for use classification'!$A$5,IF(OR(ISNUMBER(SEARCH('[1]Lookup for use classification'!$B$7,B40)),ISNUMBER(SEARCH('[1]Lookup for use classification'!$C$7,B40)),ISNUMBER(SEARCH('[1]Lookup for use classification'!$D$7,B40))),'[1]Lookup for use classification'!$A$7,IF(OR(ISNUMBER(SEARCH('[1]Lookup for use classification'!$B$9,B40)),ISNUMBER(SEARCH('[1]Lookup for use classification'!$C$9,B40)),ISNUMBER(SEARCH('[1]Lookup for use classification'!$D$9,B40)),ISNUMBER(SEARCH('[1]Lookup for use classification'!$E$9,B40)),ISNUMBER(SEARCH('[1]Lookup for use classification'!$F$9,B40)),ISNUMBER(SEARCH('[1]Lookup for use classification'!$G$9,B40)),ISNUMBER(SEARCH('[1]Lookup for use classification'!$H$9,B40)),ISNUMBER(SEARCH('[1]Lookup for use classification'!$I$9,B40)),ISNUMBER(SEARCH('[1]Lookup for use classification'!$J$9,B40)),ISNUMBER(SEARCH('[1]Lookup for use classification'!$K$9,B40))),'[1]Lookup for use classification'!$A$9,IF(OR(ISNUMBER(SEARCH('[1]Lookup for use classification'!$B$10,B40)),ISNUMBER(SEARCH('[1]Lookup for use classification'!$C$10,B40)),ISNUMBER(SEARCH('[1]Lookup for use classification'!$D$10,B40)),ISNUMBER(SEARCH('[1]Lookup for use classification'!$E$10,B40)),ISNUMBER(SEARCH('[1]Lookup for use classification'!$F$10,B40)),ISNUMBER(SEARCH('[1]Lookup for use classification'!$G$10,B40))),'[1]Lookup for use classification'!$A$10,IF(OR(ISNUMBER(SEARCH('[1]Lookup for use classification'!$B$11,B40)),ISNUMBER(SEARCH('[1]Lookup for use classification'!$C$11,B40))),'[1]Lookup for use classification'!$A$11,IF(OR(ISNUMBER(SEARCH('[1]Lookup for use classification'!$B$12,B40)),ISNUMBER(SEARCH('[1]Lookup for use classification'!$C$12,B40))),'[1]Lookup for use classification'!$A$12,IF(OR(ISNUMBER(SEARCH('[1]Lookup for use classification'!$B$13,B40)),ISNUMBER(SEARCH('[1]Lookup for use classification'!$C$13,B40)),ISNUMBER(SEARCH('[1]Lookup for use classification'!$D$13,B40)),,ISNUMBER(SEARCH('[1]Lookup for use classification'!$C$13,B40)),ISNUMBER(SEARCH('[1]Lookup for use classification'!$E$13,B40))),'[1]Lookup for use classification'!$A$13,IF(OR(ISNUMBER(SEARCH('[1]Lookup for use classification'!$B$14,B40)),ISNUMBER(SEARCH('[1]Lookup for use classification'!$C$14,B40))),'[1]Lookup for use classification'!$A$14,"Other"))))))))))))</f>
        <v>Water &amp; Sewer</v>
      </c>
      <c r="D40" s="27">
        <v>1280</v>
      </c>
      <c r="E40" s="29" t="s">
        <v>6</v>
      </c>
      <c r="F40" s="29" t="s">
        <v>11</v>
      </c>
    </row>
    <row r="41" spans="1:6">
      <c r="A41" s="16" t="s">
        <v>16</v>
      </c>
      <c r="B41" s="26" t="s">
        <v>21</v>
      </c>
      <c r="C41" s="133" t="str">
        <f>IF(OR(ISNUMBER(SEARCH('[1]Lookup for use classification'!$B$1,B41)),ISNUMBER(SEARCH('[1]Lookup for use classification'!$C$1,B41)),ISNUMBER(SEARCH('[1]Lookup for use classification'!$D$1,B41)),ISNUMBER(SEARCH('[1]Lookup for use classification'!$E$1,B41))),'[1]Lookup for use classification'!$A$1,IF(ISNUMBER(SEARCH('[1]Lookup for use classification'!$B$2,B41)),'[1]Lookup for use classification'!$A$2,IF(ISNUMBER(SEARCH('[1]Lookup for use classification'!$B$3,B41)),'[1]Lookup for use classification'!$A$3,IF(OR(ISNUMBER(SEARCH('[1]Lookup for use classification'!$B$4,B41)),ISNUMBER(SEARCH('[1]Lookup for use classification'!$C$4,B41)),ISNUMBER(SEARCH('[1]Lookup for use classification'!$D$4,B41)),ISNUMBER(SEARCH('[1]Lookup for use classification'!$E$4,B41))),'[1]Lookup for use classification'!$A$4,IF(OR(ISNUMBER(SEARCH('[1]Lookup for use classification'!$B$5,B41)),ISNUMBER(SEARCH('[1]Lookup for use classification'!$C$5,B41)),ISNUMBER(SEARCH('[1]Lookup for use classification'!$D$5,B41))),'[1]Lookup for use classification'!$A$5,IF(OR(ISNUMBER(SEARCH('[1]Lookup for use classification'!$B$7,B41)),ISNUMBER(SEARCH('[1]Lookup for use classification'!$C$7,B41)),ISNUMBER(SEARCH('[1]Lookup for use classification'!$D$7,B41))),'[1]Lookup for use classification'!$A$7,IF(OR(ISNUMBER(SEARCH('[1]Lookup for use classification'!$B$9,B41)),ISNUMBER(SEARCH('[1]Lookup for use classification'!$C$9,B41)),ISNUMBER(SEARCH('[1]Lookup for use classification'!$D$9,B41)),ISNUMBER(SEARCH('[1]Lookup for use classification'!$E$9,B41)),ISNUMBER(SEARCH('[1]Lookup for use classification'!$F$9,B41)),ISNUMBER(SEARCH('[1]Lookup for use classification'!$G$9,B41)),ISNUMBER(SEARCH('[1]Lookup for use classification'!$H$9,B41)),ISNUMBER(SEARCH('[1]Lookup for use classification'!$I$9,B41)),ISNUMBER(SEARCH('[1]Lookup for use classification'!$J$9,B41)),ISNUMBER(SEARCH('[1]Lookup for use classification'!$K$9,B41))),'[1]Lookup for use classification'!$A$9,IF(OR(ISNUMBER(SEARCH('[1]Lookup for use classification'!$B$10,B41)),ISNUMBER(SEARCH('[1]Lookup for use classification'!$C$10,B41)),ISNUMBER(SEARCH('[1]Lookup for use classification'!$D$10,B41)),ISNUMBER(SEARCH('[1]Lookup for use classification'!$E$10,B41)),ISNUMBER(SEARCH('[1]Lookup for use classification'!$F$10,B41)),ISNUMBER(SEARCH('[1]Lookup for use classification'!$G$10,B41))),'[1]Lookup for use classification'!$A$10,IF(OR(ISNUMBER(SEARCH('[1]Lookup for use classification'!$B$11,B41)),ISNUMBER(SEARCH('[1]Lookup for use classification'!$C$11,B41))),'[1]Lookup for use classification'!$A$11,IF(OR(ISNUMBER(SEARCH('[1]Lookup for use classification'!$B$12,B41)),ISNUMBER(SEARCH('[1]Lookup for use classification'!$C$12,B41))),'[1]Lookup for use classification'!$A$12,IF(OR(ISNUMBER(SEARCH('[1]Lookup for use classification'!$B$13,B41)),ISNUMBER(SEARCH('[1]Lookup for use classification'!$C$13,B41)),ISNUMBER(SEARCH('[1]Lookup for use classification'!$D$13,B41)),,ISNUMBER(SEARCH('[1]Lookup for use classification'!$C$13,B41)),ISNUMBER(SEARCH('[1]Lookup for use classification'!$E$13,B41))),'[1]Lookup for use classification'!$A$13,IF(OR(ISNUMBER(SEARCH('[1]Lookup for use classification'!$B$14,B41)),ISNUMBER(SEARCH('[1]Lookup for use classification'!$C$14,B41))),'[1]Lookup for use classification'!$A$14,"Other"))))))))))))</f>
        <v>Warehousing</v>
      </c>
      <c r="D41" s="27"/>
      <c r="E41" s="29"/>
      <c r="F41" s="29"/>
    </row>
    <row r="42" spans="1:6">
      <c r="A42" s="16" t="s">
        <v>16</v>
      </c>
      <c r="B42" s="26" t="s">
        <v>22</v>
      </c>
      <c r="C42" s="133" t="str">
        <f>IF(OR(ISNUMBER(SEARCH('[1]Lookup for use classification'!$B$1,B42)),ISNUMBER(SEARCH('[1]Lookup for use classification'!$C$1,B42)),ISNUMBER(SEARCH('[1]Lookup for use classification'!$D$1,B42)),ISNUMBER(SEARCH('[1]Lookup for use classification'!$E$1,B42))),'[1]Lookup for use classification'!$A$1,IF(ISNUMBER(SEARCH('[1]Lookup for use classification'!$B$2,B42)),'[1]Lookup for use classification'!$A$2,IF(ISNUMBER(SEARCH('[1]Lookup for use classification'!$B$3,B42)),'[1]Lookup for use classification'!$A$3,IF(OR(ISNUMBER(SEARCH('[1]Lookup for use classification'!$B$4,B42)),ISNUMBER(SEARCH('[1]Lookup for use classification'!$C$4,B42)),ISNUMBER(SEARCH('[1]Lookup for use classification'!$D$4,B42)),ISNUMBER(SEARCH('[1]Lookup for use classification'!$E$4,B42))),'[1]Lookup for use classification'!$A$4,IF(OR(ISNUMBER(SEARCH('[1]Lookup for use classification'!$B$5,B42)),ISNUMBER(SEARCH('[1]Lookup for use classification'!$C$5,B42)),ISNUMBER(SEARCH('[1]Lookup for use classification'!$D$5,B42))),'[1]Lookup for use classification'!$A$5,IF(OR(ISNUMBER(SEARCH('[1]Lookup for use classification'!$B$7,B42)),ISNUMBER(SEARCH('[1]Lookup for use classification'!$C$7,B42)),ISNUMBER(SEARCH('[1]Lookup for use classification'!$D$7,B42))),'[1]Lookup for use classification'!$A$7,IF(OR(ISNUMBER(SEARCH('[1]Lookup for use classification'!$B$9,B42)),ISNUMBER(SEARCH('[1]Lookup for use classification'!$C$9,B42)),ISNUMBER(SEARCH('[1]Lookup for use classification'!$D$9,B42)),ISNUMBER(SEARCH('[1]Lookup for use classification'!$E$9,B42)),ISNUMBER(SEARCH('[1]Lookup for use classification'!$F$9,B42)),ISNUMBER(SEARCH('[1]Lookup for use classification'!$G$9,B42)),ISNUMBER(SEARCH('[1]Lookup for use classification'!$H$9,B42)),ISNUMBER(SEARCH('[1]Lookup for use classification'!$I$9,B42)),ISNUMBER(SEARCH('[1]Lookup for use classification'!$J$9,B42)),ISNUMBER(SEARCH('[1]Lookup for use classification'!$K$9,B42))),'[1]Lookup for use classification'!$A$9,IF(OR(ISNUMBER(SEARCH('[1]Lookup for use classification'!$B$10,B42)),ISNUMBER(SEARCH('[1]Lookup for use classification'!$C$10,B42)),ISNUMBER(SEARCH('[1]Lookup for use classification'!$D$10,B42)),ISNUMBER(SEARCH('[1]Lookup for use classification'!$E$10,B42)),ISNUMBER(SEARCH('[1]Lookup for use classification'!$F$10,B42)),ISNUMBER(SEARCH('[1]Lookup for use classification'!$G$10,B42))),'[1]Lookup for use classification'!$A$10,IF(OR(ISNUMBER(SEARCH('[1]Lookup for use classification'!$B$11,B42)),ISNUMBER(SEARCH('[1]Lookup for use classification'!$C$11,B42))),'[1]Lookup for use classification'!$A$11,IF(OR(ISNUMBER(SEARCH('[1]Lookup for use classification'!$B$12,B42)),ISNUMBER(SEARCH('[1]Lookup for use classification'!$C$12,B42))),'[1]Lookup for use classification'!$A$12,IF(OR(ISNUMBER(SEARCH('[1]Lookup for use classification'!$B$13,B42)),ISNUMBER(SEARCH('[1]Lookup for use classification'!$C$13,B42)),ISNUMBER(SEARCH('[1]Lookup for use classification'!$D$13,B42)),,ISNUMBER(SEARCH('[1]Lookup for use classification'!$C$13,B42)),ISNUMBER(SEARCH('[1]Lookup for use classification'!$E$13,B42))),'[1]Lookup for use classification'!$A$13,IF(OR(ISNUMBER(SEARCH('[1]Lookup for use classification'!$B$14,B42)),ISNUMBER(SEARCH('[1]Lookup for use classification'!$C$14,B42))),'[1]Lookup for use classification'!$A$14,"Other"))))))))))))</f>
        <v>Public Safety</v>
      </c>
      <c r="D42" s="27"/>
      <c r="E42" s="29"/>
      <c r="F42" s="29"/>
    </row>
    <row r="43" spans="1:6">
      <c r="A43" s="16" t="s">
        <v>16</v>
      </c>
      <c r="B43" s="26" t="s">
        <v>23</v>
      </c>
      <c r="C43" s="133" t="str">
        <f>IF(OR(ISNUMBER(SEARCH('[1]Lookup for use classification'!$B$1,B43)),ISNUMBER(SEARCH('[1]Lookup for use classification'!$C$1,B43)),ISNUMBER(SEARCH('[1]Lookup for use classification'!$D$1,B43)),ISNUMBER(SEARCH('[1]Lookup for use classification'!$E$1,B43))),'[1]Lookup for use classification'!$A$1,IF(ISNUMBER(SEARCH('[1]Lookup for use classification'!$B$2,B43)),'[1]Lookup for use classification'!$A$2,IF(ISNUMBER(SEARCH('[1]Lookup for use classification'!$B$3,B43)),'[1]Lookup for use classification'!$A$3,IF(OR(ISNUMBER(SEARCH('[1]Lookup for use classification'!$B$4,B43)),ISNUMBER(SEARCH('[1]Lookup for use classification'!$C$4,B43)),ISNUMBER(SEARCH('[1]Lookup for use classification'!$D$4,B43)),ISNUMBER(SEARCH('[1]Lookup for use classification'!$E$4,B43))),'[1]Lookup for use classification'!$A$4,IF(OR(ISNUMBER(SEARCH('[1]Lookup for use classification'!$B$5,B43)),ISNUMBER(SEARCH('[1]Lookup for use classification'!$C$5,B43)),ISNUMBER(SEARCH('[1]Lookup for use classification'!$D$5,B43))),'[1]Lookup for use classification'!$A$5,IF(OR(ISNUMBER(SEARCH('[1]Lookup for use classification'!$B$7,B43)),ISNUMBER(SEARCH('[1]Lookup for use classification'!$C$7,B43)),ISNUMBER(SEARCH('[1]Lookup for use classification'!$D$7,B43))),'[1]Lookup for use classification'!$A$7,IF(OR(ISNUMBER(SEARCH('[1]Lookup for use classification'!$B$9,B43)),ISNUMBER(SEARCH('[1]Lookup for use classification'!$C$9,B43)),ISNUMBER(SEARCH('[1]Lookup for use classification'!$D$9,B43)),ISNUMBER(SEARCH('[1]Lookup for use classification'!$E$9,B43)),ISNUMBER(SEARCH('[1]Lookup for use classification'!$F$9,B43)),ISNUMBER(SEARCH('[1]Lookup for use classification'!$G$9,B43)),ISNUMBER(SEARCH('[1]Lookup for use classification'!$H$9,B43)),ISNUMBER(SEARCH('[1]Lookup for use classification'!$I$9,B43)),ISNUMBER(SEARCH('[1]Lookup for use classification'!$J$9,B43)),ISNUMBER(SEARCH('[1]Lookup for use classification'!$K$9,B43))),'[1]Lookup for use classification'!$A$9,IF(OR(ISNUMBER(SEARCH('[1]Lookup for use classification'!$B$10,B43)),ISNUMBER(SEARCH('[1]Lookup for use classification'!$C$10,B43)),ISNUMBER(SEARCH('[1]Lookup for use classification'!$D$10,B43)),ISNUMBER(SEARCH('[1]Lookup for use classification'!$E$10,B43)),ISNUMBER(SEARCH('[1]Lookup for use classification'!$F$10,B43)),ISNUMBER(SEARCH('[1]Lookup for use classification'!$G$10,B43))),'[1]Lookup for use classification'!$A$10,IF(OR(ISNUMBER(SEARCH('[1]Lookup for use classification'!$B$11,B43)),ISNUMBER(SEARCH('[1]Lookup for use classification'!$C$11,B43))),'[1]Lookup for use classification'!$A$11,IF(OR(ISNUMBER(SEARCH('[1]Lookup for use classification'!$B$12,B43)),ISNUMBER(SEARCH('[1]Lookup for use classification'!$C$12,B43))),'[1]Lookup for use classification'!$A$12,IF(OR(ISNUMBER(SEARCH('[1]Lookup for use classification'!$B$13,B43)),ISNUMBER(SEARCH('[1]Lookup for use classification'!$C$13,B43)),ISNUMBER(SEARCH('[1]Lookup for use classification'!$D$13,B43)),,ISNUMBER(SEARCH('[1]Lookup for use classification'!$C$13,B43)),ISNUMBER(SEARCH('[1]Lookup for use classification'!$E$13,B43))),'[1]Lookup for use classification'!$A$13,IF(OR(ISNUMBER(SEARCH('[1]Lookup for use classification'!$B$14,B43)),ISNUMBER(SEARCH('[1]Lookup for use classification'!$C$14,B43))),'[1]Lookup for use classification'!$A$14,"Other"))))))))))))</f>
        <v>Other</v>
      </c>
      <c r="D43" s="27">
        <v>1920</v>
      </c>
      <c r="E43" s="29"/>
      <c r="F43" s="29"/>
    </row>
    <row r="44" spans="1:6">
      <c r="A44" s="16" t="s">
        <v>16</v>
      </c>
      <c r="B44" s="26" t="s">
        <v>24</v>
      </c>
      <c r="C44" s="133" t="str">
        <f>IF(OR(ISNUMBER(SEARCH('[1]Lookup for use classification'!$B$1,B44)),ISNUMBER(SEARCH('[1]Lookup for use classification'!$C$1,B44)),ISNUMBER(SEARCH('[1]Lookup for use classification'!$D$1,B44)),ISNUMBER(SEARCH('[1]Lookup for use classification'!$E$1,B44))),'[1]Lookup for use classification'!$A$1,IF(ISNUMBER(SEARCH('[1]Lookup for use classification'!$B$2,B44)),'[1]Lookup for use classification'!$A$2,IF(ISNUMBER(SEARCH('[1]Lookup for use classification'!$B$3,B44)),'[1]Lookup for use classification'!$A$3,IF(OR(ISNUMBER(SEARCH('[1]Lookup for use classification'!$B$4,B44)),ISNUMBER(SEARCH('[1]Lookup for use classification'!$C$4,B44)),ISNUMBER(SEARCH('[1]Lookup for use classification'!$D$4,B44)),ISNUMBER(SEARCH('[1]Lookup for use classification'!$E$4,B44))),'[1]Lookup for use classification'!$A$4,IF(OR(ISNUMBER(SEARCH('[1]Lookup for use classification'!$B$5,B44)),ISNUMBER(SEARCH('[1]Lookup for use classification'!$C$5,B44)),ISNUMBER(SEARCH('[1]Lookup for use classification'!$D$5,B44))),'[1]Lookup for use classification'!$A$5,IF(OR(ISNUMBER(SEARCH('[1]Lookup for use classification'!$B$7,B44)),ISNUMBER(SEARCH('[1]Lookup for use classification'!$C$7,B44)),ISNUMBER(SEARCH('[1]Lookup for use classification'!$D$7,B44))),'[1]Lookup for use classification'!$A$7,IF(OR(ISNUMBER(SEARCH('[1]Lookup for use classification'!$B$9,B44)),ISNUMBER(SEARCH('[1]Lookup for use classification'!$C$9,B44)),ISNUMBER(SEARCH('[1]Lookup for use classification'!$D$9,B44)),ISNUMBER(SEARCH('[1]Lookup for use classification'!$E$9,B44)),ISNUMBER(SEARCH('[1]Lookup for use classification'!$F$9,B44)),ISNUMBER(SEARCH('[1]Lookup for use classification'!$G$9,B44)),ISNUMBER(SEARCH('[1]Lookup for use classification'!$H$9,B44)),ISNUMBER(SEARCH('[1]Lookup for use classification'!$I$9,B44)),ISNUMBER(SEARCH('[1]Lookup for use classification'!$J$9,B44)),ISNUMBER(SEARCH('[1]Lookup for use classification'!$K$9,B44))),'[1]Lookup for use classification'!$A$9,IF(OR(ISNUMBER(SEARCH('[1]Lookup for use classification'!$B$10,B44)),ISNUMBER(SEARCH('[1]Lookup for use classification'!$C$10,B44)),ISNUMBER(SEARCH('[1]Lookup for use classification'!$D$10,B44)),ISNUMBER(SEARCH('[1]Lookup for use classification'!$E$10,B44)),ISNUMBER(SEARCH('[1]Lookup for use classification'!$F$10,B44)),ISNUMBER(SEARCH('[1]Lookup for use classification'!$G$10,B44))),'[1]Lookup for use classification'!$A$10,IF(OR(ISNUMBER(SEARCH('[1]Lookup for use classification'!$B$11,B44)),ISNUMBER(SEARCH('[1]Lookup for use classification'!$C$11,B44))),'[1]Lookup for use classification'!$A$11,IF(OR(ISNUMBER(SEARCH('[1]Lookup for use classification'!$B$12,B44)),ISNUMBER(SEARCH('[1]Lookup for use classification'!$C$12,B44))),'[1]Lookup for use classification'!$A$12,IF(OR(ISNUMBER(SEARCH('[1]Lookup for use classification'!$B$13,B44)),ISNUMBER(SEARCH('[1]Lookup for use classification'!$C$13,B44)),ISNUMBER(SEARCH('[1]Lookup for use classification'!$D$13,B44)),,ISNUMBER(SEARCH('[1]Lookup for use classification'!$C$13,B44)),ISNUMBER(SEARCH('[1]Lookup for use classification'!$E$13,B44))),'[1]Lookup for use classification'!$A$13,IF(OR(ISNUMBER(SEARCH('[1]Lookup for use classification'!$B$14,B44)),ISNUMBER(SEARCH('[1]Lookup for use classification'!$C$14,B44))),'[1]Lookup for use classification'!$A$14,"Other"))))))))))))</f>
        <v>Public Assembly</v>
      </c>
      <c r="D44" s="27">
        <v>2492</v>
      </c>
      <c r="E44" s="29"/>
      <c r="F44" s="29"/>
    </row>
    <row r="45" spans="1:6">
      <c r="A45" s="16" t="s">
        <v>16</v>
      </c>
      <c r="B45" s="26" t="s">
        <v>25</v>
      </c>
      <c r="C45" s="133" t="str">
        <f>IF(OR(ISNUMBER(SEARCH('[1]Lookup for use classification'!$B$1,B45)),ISNUMBER(SEARCH('[1]Lookup for use classification'!$C$1,B45)),ISNUMBER(SEARCH('[1]Lookup for use classification'!$D$1,B45)),ISNUMBER(SEARCH('[1]Lookup for use classification'!$E$1,B45))),'[1]Lookup for use classification'!$A$1,IF(ISNUMBER(SEARCH('[1]Lookup for use classification'!$B$2,B45)),'[1]Lookup for use classification'!$A$2,IF(ISNUMBER(SEARCH('[1]Lookup for use classification'!$B$3,B45)),'[1]Lookup for use classification'!$A$3,IF(OR(ISNUMBER(SEARCH('[1]Lookup for use classification'!$B$4,B45)),ISNUMBER(SEARCH('[1]Lookup for use classification'!$C$4,B45)),ISNUMBER(SEARCH('[1]Lookup for use classification'!$D$4,B45)),ISNUMBER(SEARCH('[1]Lookup for use classification'!$E$4,B45))),'[1]Lookup for use classification'!$A$4,IF(OR(ISNUMBER(SEARCH('[1]Lookup for use classification'!$B$5,B45)),ISNUMBER(SEARCH('[1]Lookup for use classification'!$C$5,B45)),ISNUMBER(SEARCH('[1]Lookup for use classification'!$D$5,B45))),'[1]Lookup for use classification'!$A$5,IF(OR(ISNUMBER(SEARCH('[1]Lookup for use classification'!$B$7,B45)),ISNUMBER(SEARCH('[1]Lookup for use classification'!$C$7,B45)),ISNUMBER(SEARCH('[1]Lookup for use classification'!$D$7,B45))),'[1]Lookup for use classification'!$A$7,IF(OR(ISNUMBER(SEARCH('[1]Lookup for use classification'!$B$9,B45)),ISNUMBER(SEARCH('[1]Lookup for use classification'!$C$9,B45)),ISNUMBER(SEARCH('[1]Lookup for use classification'!$D$9,B45)),ISNUMBER(SEARCH('[1]Lookup for use classification'!$E$9,B45)),ISNUMBER(SEARCH('[1]Lookup for use classification'!$F$9,B45)),ISNUMBER(SEARCH('[1]Lookup for use classification'!$G$9,B45)),ISNUMBER(SEARCH('[1]Lookup for use classification'!$H$9,B45)),ISNUMBER(SEARCH('[1]Lookup for use classification'!$I$9,B45)),ISNUMBER(SEARCH('[1]Lookup for use classification'!$J$9,B45)),ISNUMBER(SEARCH('[1]Lookup for use classification'!$K$9,B45))),'[1]Lookup for use classification'!$A$9,IF(OR(ISNUMBER(SEARCH('[1]Lookup for use classification'!$B$10,B45)),ISNUMBER(SEARCH('[1]Lookup for use classification'!$C$10,B45)),ISNUMBER(SEARCH('[1]Lookup for use classification'!$D$10,B45)),ISNUMBER(SEARCH('[1]Lookup for use classification'!$E$10,B45)),ISNUMBER(SEARCH('[1]Lookup for use classification'!$F$10,B45)),ISNUMBER(SEARCH('[1]Lookup for use classification'!$G$10,B45))),'[1]Lookup for use classification'!$A$10,IF(OR(ISNUMBER(SEARCH('[1]Lookup for use classification'!$B$11,B45)),ISNUMBER(SEARCH('[1]Lookup for use classification'!$C$11,B45))),'[1]Lookup for use classification'!$A$11,IF(OR(ISNUMBER(SEARCH('[1]Lookup for use classification'!$B$12,B45)),ISNUMBER(SEARCH('[1]Lookup for use classification'!$C$12,B45))),'[1]Lookup for use classification'!$A$12,IF(OR(ISNUMBER(SEARCH('[1]Lookup for use classification'!$B$13,B45)),ISNUMBER(SEARCH('[1]Lookup for use classification'!$C$13,B45)),ISNUMBER(SEARCH('[1]Lookup for use classification'!$D$13,B45)),,ISNUMBER(SEARCH('[1]Lookup for use classification'!$C$13,B45)),ISNUMBER(SEARCH('[1]Lookup for use classification'!$E$13,B45))),'[1]Lookup for use classification'!$A$13,IF(OR(ISNUMBER(SEARCH('[1]Lookup for use classification'!$B$14,B45)),ISNUMBER(SEARCH('[1]Lookup for use classification'!$C$14,B45))),'[1]Lookup for use classification'!$A$14,"Other"))))))))))))</f>
        <v>Office</v>
      </c>
      <c r="D45" s="27"/>
      <c r="E45" s="29"/>
      <c r="F45" s="29"/>
    </row>
    <row r="46" spans="1:6">
      <c r="A46" s="16" t="s">
        <v>16</v>
      </c>
      <c r="B46" s="26" t="s">
        <v>26</v>
      </c>
      <c r="C46" s="133" t="str">
        <f>IF(OR(ISNUMBER(SEARCH('[1]Lookup for use classification'!$B$1,B46)),ISNUMBER(SEARCH('[1]Lookup for use classification'!$C$1,B46)),ISNUMBER(SEARCH('[1]Lookup for use classification'!$D$1,B46)),ISNUMBER(SEARCH('[1]Lookup for use classification'!$E$1,B46))),'[1]Lookup for use classification'!$A$1,IF(ISNUMBER(SEARCH('[1]Lookup for use classification'!$B$2,B46)),'[1]Lookup for use classification'!$A$2,IF(ISNUMBER(SEARCH('[1]Lookup for use classification'!$B$3,B46)),'[1]Lookup for use classification'!$A$3,IF(OR(ISNUMBER(SEARCH('[1]Lookup for use classification'!$B$4,B46)),ISNUMBER(SEARCH('[1]Lookup for use classification'!$C$4,B46)),ISNUMBER(SEARCH('[1]Lookup for use classification'!$D$4,B46)),ISNUMBER(SEARCH('[1]Lookup for use classification'!$E$4,B46))),'[1]Lookup for use classification'!$A$4,IF(OR(ISNUMBER(SEARCH('[1]Lookup for use classification'!$B$5,B46)),ISNUMBER(SEARCH('[1]Lookup for use classification'!$C$5,B46)),ISNUMBER(SEARCH('[1]Lookup for use classification'!$D$5,B46))),'[1]Lookup for use classification'!$A$5,IF(OR(ISNUMBER(SEARCH('[1]Lookup for use classification'!$B$7,B46)),ISNUMBER(SEARCH('[1]Lookup for use classification'!$C$7,B46)),ISNUMBER(SEARCH('[1]Lookup for use classification'!$D$7,B46))),'[1]Lookup for use classification'!$A$7,IF(OR(ISNUMBER(SEARCH('[1]Lookup for use classification'!$B$9,B46)),ISNUMBER(SEARCH('[1]Lookup for use classification'!$C$9,B46)),ISNUMBER(SEARCH('[1]Lookup for use classification'!$D$9,B46)),ISNUMBER(SEARCH('[1]Lookup for use classification'!$E$9,B46)),ISNUMBER(SEARCH('[1]Lookup for use classification'!$F$9,B46)),ISNUMBER(SEARCH('[1]Lookup for use classification'!$G$9,B46)),ISNUMBER(SEARCH('[1]Lookup for use classification'!$H$9,B46)),ISNUMBER(SEARCH('[1]Lookup for use classification'!$I$9,B46)),ISNUMBER(SEARCH('[1]Lookup for use classification'!$J$9,B46)),ISNUMBER(SEARCH('[1]Lookup for use classification'!$K$9,B46))),'[1]Lookup for use classification'!$A$9,IF(OR(ISNUMBER(SEARCH('[1]Lookup for use classification'!$B$10,B46)),ISNUMBER(SEARCH('[1]Lookup for use classification'!$C$10,B46)),ISNUMBER(SEARCH('[1]Lookup for use classification'!$D$10,B46)),ISNUMBER(SEARCH('[1]Lookup for use classification'!$E$10,B46)),ISNUMBER(SEARCH('[1]Lookup for use classification'!$F$10,B46)),ISNUMBER(SEARCH('[1]Lookup for use classification'!$G$10,B46))),'[1]Lookup for use classification'!$A$10,IF(OR(ISNUMBER(SEARCH('[1]Lookup for use classification'!$B$11,B46)),ISNUMBER(SEARCH('[1]Lookup for use classification'!$C$11,B46))),'[1]Lookup for use classification'!$A$11,IF(OR(ISNUMBER(SEARCH('[1]Lookup for use classification'!$B$12,B46)),ISNUMBER(SEARCH('[1]Lookup for use classification'!$C$12,B46))),'[1]Lookup for use classification'!$A$12,IF(OR(ISNUMBER(SEARCH('[1]Lookup for use classification'!$B$13,B46)),ISNUMBER(SEARCH('[1]Lookup for use classification'!$C$13,B46)),ISNUMBER(SEARCH('[1]Lookup for use classification'!$D$13,B46)),,ISNUMBER(SEARCH('[1]Lookup for use classification'!$C$13,B46)),ISNUMBER(SEARCH('[1]Lookup for use classification'!$E$13,B46))),'[1]Lookup for use classification'!$A$13,IF(OR(ISNUMBER(SEARCH('[1]Lookup for use classification'!$B$14,B46)),ISNUMBER(SEARCH('[1]Lookup for use classification'!$C$14,B46))),'[1]Lookup for use classification'!$A$14,"Other"))))))))))))</f>
        <v>Other</v>
      </c>
      <c r="D46" s="27">
        <v>320</v>
      </c>
      <c r="E46" s="29"/>
      <c r="F46" s="29"/>
    </row>
    <row r="47" spans="1:6">
      <c r="A47" s="16" t="s">
        <v>16</v>
      </c>
      <c r="B47" s="26" t="s">
        <v>27</v>
      </c>
      <c r="C47" s="133" t="str">
        <f>IF(OR(ISNUMBER(SEARCH('[1]Lookup for use classification'!$B$1,B47)),ISNUMBER(SEARCH('[1]Lookup for use classification'!$C$1,B47)),ISNUMBER(SEARCH('[1]Lookup for use classification'!$D$1,B47)),ISNUMBER(SEARCH('[1]Lookup for use classification'!$E$1,B47))),'[1]Lookup for use classification'!$A$1,IF(ISNUMBER(SEARCH('[1]Lookup for use classification'!$B$2,B47)),'[1]Lookup for use classification'!$A$2,IF(ISNUMBER(SEARCH('[1]Lookup for use classification'!$B$3,B47)),'[1]Lookup for use classification'!$A$3,IF(OR(ISNUMBER(SEARCH('[1]Lookup for use classification'!$B$4,B47)),ISNUMBER(SEARCH('[1]Lookup for use classification'!$C$4,B47)),ISNUMBER(SEARCH('[1]Lookup for use classification'!$D$4,B47)),ISNUMBER(SEARCH('[1]Lookup for use classification'!$E$4,B47))),'[1]Lookup for use classification'!$A$4,IF(OR(ISNUMBER(SEARCH('[1]Lookup for use classification'!$B$5,B47)),ISNUMBER(SEARCH('[1]Lookup for use classification'!$C$5,B47)),ISNUMBER(SEARCH('[1]Lookup for use classification'!$D$5,B47))),'[1]Lookup for use classification'!$A$5,IF(OR(ISNUMBER(SEARCH('[1]Lookup for use classification'!$B$7,B47)),ISNUMBER(SEARCH('[1]Lookup for use classification'!$C$7,B47)),ISNUMBER(SEARCH('[1]Lookup for use classification'!$D$7,B47))),'[1]Lookup for use classification'!$A$7,IF(OR(ISNUMBER(SEARCH('[1]Lookup for use classification'!$B$9,B47)),ISNUMBER(SEARCH('[1]Lookup for use classification'!$C$9,B47)),ISNUMBER(SEARCH('[1]Lookup for use classification'!$D$9,B47)),ISNUMBER(SEARCH('[1]Lookup for use classification'!$E$9,B47)),ISNUMBER(SEARCH('[1]Lookup for use classification'!$F$9,B47)),ISNUMBER(SEARCH('[1]Lookup for use classification'!$G$9,B47)),ISNUMBER(SEARCH('[1]Lookup for use classification'!$H$9,B47)),ISNUMBER(SEARCH('[1]Lookup for use classification'!$I$9,B47)),ISNUMBER(SEARCH('[1]Lookup for use classification'!$J$9,B47)),ISNUMBER(SEARCH('[1]Lookup for use classification'!$K$9,B47))),'[1]Lookup for use classification'!$A$9,IF(OR(ISNUMBER(SEARCH('[1]Lookup for use classification'!$B$10,B47)),ISNUMBER(SEARCH('[1]Lookup for use classification'!$C$10,B47)),ISNUMBER(SEARCH('[1]Lookup for use classification'!$D$10,B47)),ISNUMBER(SEARCH('[1]Lookup for use classification'!$E$10,B47)),ISNUMBER(SEARCH('[1]Lookup for use classification'!$F$10,B47)),ISNUMBER(SEARCH('[1]Lookup for use classification'!$G$10,B47))),'[1]Lookup for use classification'!$A$10,IF(OR(ISNUMBER(SEARCH('[1]Lookup for use classification'!$B$11,B47)),ISNUMBER(SEARCH('[1]Lookup for use classification'!$C$11,B47))),'[1]Lookup for use classification'!$A$11,IF(OR(ISNUMBER(SEARCH('[1]Lookup for use classification'!$B$12,B47)),ISNUMBER(SEARCH('[1]Lookup for use classification'!$C$12,B47))),'[1]Lookup for use classification'!$A$12,IF(OR(ISNUMBER(SEARCH('[1]Lookup for use classification'!$B$13,B47)),ISNUMBER(SEARCH('[1]Lookup for use classification'!$C$13,B47)),ISNUMBER(SEARCH('[1]Lookup for use classification'!$D$13,B47)),,ISNUMBER(SEARCH('[1]Lookup for use classification'!$C$13,B47)),ISNUMBER(SEARCH('[1]Lookup for use classification'!$E$13,B47))),'[1]Lookup for use classification'!$A$13,IF(OR(ISNUMBER(SEARCH('[1]Lookup for use classification'!$B$14,B47)),ISNUMBER(SEARCH('[1]Lookup for use classification'!$C$14,B47))),'[1]Lookup for use classification'!$A$14,"Other"))))))))))))</f>
        <v>Other</v>
      </c>
      <c r="D47" s="27"/>
      <c r="E47" s="29"/>
      <c r="F47" s="29"/>
    </row>
    <row r="48" spans="1:6">
      <c r="A48" s="16" t="s">
        <v>16</v>
      </c>
      <c r="B48" s="26" t="s">
        <v>28</v>
      </c>
      <c r="C48" s="133" t="str">
        <f>IF(OR(ISNUMBER(SEARCH('[1]Lookup for use classification'!$B$1,B48)),ISNUMBER(SEARCH('[1]Lookup for use classification'!$C$1,B48)),ISNUMBER(SEARCH('[1]Lookup for use classification'!$D$1,B48)),ISNUMBER(SEARCH('[1]Lookup for use classification'!$E$1,B48))),'[1]Lookup for use classification'!$A$1,IF(ISNUMBER(SEARCH('[1]Lookup for use classification'!$B$2,B48)),'[1]Lookup for use classification'!$A$2,IF(ISNUMBER(SEARCH('[1]Lookup for use classification'!$B$3,B48)),'[1]Lookup for use classification'!$A$3,IF(OR(ISNUMBER(SEARCH('[1]Lookup for use classification'!$B$4,B48)),ISNUMBER(SEARCH('[1]Lookup for use classification'!$C$4,B48)),ISNUMBER(SEARCH('[1]Lookup for use classification'!$D$4,B48)),ISNUMBER(SEARCH('[1]Lookup for use classification'!$E$4,B48))),'[1]Lookup for use classification'!$A$4,IF(OR(ISNUMBER(SEARCH('[1]Lookup for use classification'!$B$5,B48)),ISNUMBER(SEARCH('[1]Lookup for use classification'!$C$5,B48)),ISNUMBER(SEARCH('[1]Lookup for use classification'!$D$5,B48))),'[1]Lookup for use classification'!$A$5,IF(OR(ISNUMBER(SEARCH('[1]Lookup for use classification'!$B$7,B48)),ISNUMBER(SEARCH('[1]Lookup for use classification'!$C$7,B48)),ISNUMBER(SEARCH('[1]Lookup for use classification'!$D$7,B48))),'[1]Lookup for use classification'!$A$7,IF(OR(ISNUMBER(SEARCH('[1]Lookup for use classification'!$B$9,B48)),ISNUMBER(SEARCH('[1]Lookup for use classification'!$C$9,B48)),ISNUMBER(SEARCH('[1]Lookup for use classification'!$D$9,B48)),ISNUMBER(SEARCH('[1]Lookup for use classification'!$E$9,B48)),ISNUMBER(SEARCH('[1]Lookup for use classification'!$F$9,B48)),ISNUMBER(SEARCH('[1]Lookup for use classification'!$G$9,B48)),ISNUMBER(SEARCH('[1]Lookup for use classification'!$H$9,B48)),ISNUMBER(SEARCH('[1]Lookup for use classification'!$I$9,B48)),ISNUMBER(SEARCH('[1]Lookup for use classification'!$J$9,B48)),ISNUMBER(SEARCH('[1]Lookup for use classification'!$K$9,B48))),'[1]Lookup for use classification'!$A$9,IF(OR(ISNUMBER(SEARCH('[1]Lookup for use classification'!$B$10,B48)),ISNUMBER(SEARCH('[1]Lookup for use classification'!$C$10,B48)),ISNUMBER(SEARCH('[1]Lookup for use classification'!$D$10,B48)),ISNUMBER(SEARCH('[1]Lookup for use classification'!$E$10,B48)),ISNUMBER(SEARCH('[1]Lookup for use classification'!$F$10,B48)),ISNUMBER(SEARCH('[1]Lookup for use classification'!$G$10,B48))),'[1]Lookup for use classification'!$A$10,IF(OR(ISNUMBER(SEARCH('[1]Lookup for use classification'!$B$11,B48)),ISNUMBER(SEARCH('[1]Lookup for use classification'!$C$11,B48))),'[1]Lookup for use classification'!$A$11,IF(OR(ISNUMBER(SEARCH('[1]Lookup for use classification'!$B$12,B48)),ISNUMBER(SEARCH('[1]Lookup for use classification'!$C$12,B48))),'[1]Lookup for use classification'!$A$12,IF(OR(ISNUMBER(SEARCH('[1]Lookup for use classification'!$B$13,B48)),ISNUMBER(SEARCH('[1]Lookup for use classification'!$C$13,B48)),ISNUMBER(SEARCH('[1]Lookup for use classification'!$D$13,B48)),,ISNUMBER(SEARCH('[1]Lookup for use classification'!$C$13,B48)),ISNUMBER(SEARCH('[1]Lookup for use classification'!$E$13,B48))),'[1]Lookup for use classification'!$A$13,IF(OR(ISNUMBER(SEARCH('[1]Lookup for use classification'!$B$14,B48)),ISNUMBER(SEARCH('[1]Lookup for use classification'!$C$14,B48))),'[1]Lookup for use classification'!$A$14,"Other"))))))))))))</f>
        <v>Health Care - Hospitals</v>
      </c>
      <c r="D48" s="27">
        <v>2350</v>
      </c>
      <c r="E48" s="29"/>
      <c r="F48" s="29"/>
    </row>
    <row r="49" spans="1:6">
      <c r="A49" s="16" t="s">
        <v>16</v>
      </c>
      <c r="B49" s="26" t="s">
        <v>29</v>
      </c>
      <c r="C49" s="133" t="str">
        <f>IF(OR(ISNUMBER(SEARCH('[1]Lookup for use classification'!$B$1,B49)),ISNUMBER(SEARCH('[1]Lookup for use classification'!$C$1,B49)),ISNUMBER(SEARCH('[1]Lookup for use classification'!$D$1,B49)),ISNUMBER(SEARCH('[1]Lookup for use classification'!$E$1,B49))),'[1]Lookup for use classification'!$A$1,IF(ISNUMBER(SEARCH('[1]Lookup for use classification'!$B$2,B49)),'[1]Lookup for use classification'!$A$2,IF(ISNUMBER(SEARCH('[1]Lookup for use classification'!$B$3,B49)),'[1]Lookup for use classification'!$A$3,IF(OR(ISNUMBER(SEARCH('[1]Lookup for use classification'!$B$4,B49)),ISNUMBER(SEARCH('[1]Lookup for use classification'!$C$4,B49)),ISNUMBER(SEARCH('[1]Lookup for use classification'!$D$4,B49)),ISNUMBER(SEARCH('[1]Lookup for use classification'!$E$4,B49))),'[1]Lookup for use classification'!$A$4,IF(OR(ISNUMBER(SEARCH('[1]Lookup for use classification'!$B$5,B49)),ISNUMBER(SEARCH('[1]Lookup for use classification'!$C$5,B49)),ISNUMBER(SEARCH('[1]Lookup for use classification'!$D$5,B49))),'[1]Lookup for use classification'!$A$5,IF(OR(ISNUMBER(SEARCH('[1]Lookup for use classification'!$B$7,B49)),ISNUMBER(SEARCH('[1]Lookup for use classification'!$C$7,B49)),ISNUMBER(SEARCH('[1]Lookup for use classification'!$D$7,B49))),'[1]Lookup for use classification'!$A$7,IF(OR(ISNUMBER(SEARCH('[1]Lookup for use classification'!$B$9,B49)),ISNUMBER(SEARCH('[1]Lookup for use classification'!$C$9,B49)),ISNUMBER(SEARCH('[1]Lookup for use classification'!$D$9,B49)),ISNUMBER(SEARCH('[1]Lookup for use classification'!$E$9,B49)),ISNUMBER(SEARCH('[1]Lookup for use classification'!$F$9,B49)),ISNUMBER(SEARCH('[1]Lookup for use classification'!$G$9,B49)),ISNUMBER(SEARCH('[1]Lookup for use classification'!$H$9,B49)),ISNUMBER(SEARCH('[1]Lookup for use classification'!$I$9,B49)),ISNUMBER(SEARCH('[1]Lookup for use classification'!$J$9,B49)),ISNUMBER(SEARCH('[1]Lookup for use classification'!$K$9,B49))),'[1]Lookup for use classification'!$A$9,IF(OR(ISNUMBER(SEARCH('[1]Lookup for use classification'!$B$10,B49)),ISNUMBER(SEARCH('[1]Lookup for use classification'!$C$10,B49)),ISNUMBER(SEARCH('[1]Lookup for use classification'!$D$10,B49)),ISNUMBER(SEARCH('[1]Lookup for use classification'!$E$10,B49)),ISNUMBER(SEARCH('[1]Lookup for use classification'!$F$10,B49)),ISNUMBER(SEARCH('[1]Lookup for use classification'!$G$10,B49))),'[1]Lookup for use classification'!$A$10,IF(OR(ISNUMBER(SEARCH('[1]Lookup for use classification'!$B$11,B49)),ISNUMBER(SEARCH('[1]Lookup for use classification'!$C$11,B49))),'[1]Lookup for use classification'!$A$11,IF(OR(ISNUMBER(SEARCH('[1]Lookup for use classification'!$B$12,B49)),ISNUMBER(SEARCH('[1]Lookup for use classification'!$C$12,B49))),'[1]Lookup for use classification'!$A$12,IF(OR(ISNUMBER(SEARCH('[1]Lookup for use classification'!$B$13,B49)),ISNUMBER(SEARCH('[1]Lookup for use classification'!$C$13,B49)),ISNUMBER(SEARCH('[1]Lookup for use classification'!$D$13,B49)),,ISNUMBER(SEARCH('[1]Lookup for use classification'!$C$13,B49)),ISNUMBER(SEARCH('[1]Lookup for use classification'!$E$13,B49))),'[1]Lookup for use classification'!$A$13,IF(OR(ISNUMBER(SEARCH('[1]Lookup for use classification'!$B$14,B49)),ISNUMBER(SEARCH('[1]Lookup for use classification'!$C$14,B49))),'[1]Lookup for use classification'!$A$14,"Other"))))))))))))</f>
        <v>Office</v>
      </c>
      <c r="D49" s="27"/>
      <c r="E49" s="29"/>
      <c r="F49" s="29"/>
    </row>
    <row r="50" spans="1:6">
      <c r="A50" s="16" t="s">
        <v>16</v>
      </c>
      <c r="B50" s="26" t="s">
        <v>30</v>
      </c>
      <c r="C50" s="133" t="str">
        <f>IF(OR(ISNUMBER(SEARCH('[1]Lookup for use classification'!$B$1,B50)),ISNUMBER(SEARCH('[1]Lookup for use classification'!$C$1,B50)),ISNUMBER(SEARCH('[1]Lookup for use classification'!$D$1,B50)),ISNUMBER(SEARCH('[1]Lookup for use classification'!$E$1,B50))),'[1]Lookup for use classification'!$A$1,IF(ISNUMBER(SEARCH('[1]Lookup for use classification'!$B$2,B50)),'[1]Lookup for use classification'!$A$2,IF(ISNUMBER(SEARCH('[1]Lookup for use classification'!$B$3,B50)),'[1]Lookup for use classification'!$A$3,IF(OR(ISNUMBER(SEARCH('[1]Lookup for use classification'!$B$4,B50)),ISNUMBER(SEARCH('[1]Lookup for use classification'!$C$4,B50)),ISNUMBER(SEARCH('[1]Lookup for use classification'!$D$4,B50)),ISNUMBER(SEARCH('[1]Lookup for use classification'!$E$4,B50))),'[1]Lookup for use classification'!$A$4,IF(OR(ISNUMBER(SEARCH('[1]Lookup for use classification'!$B$5,B50)),ISNUMBER(SEARCH('[1]Lookup for use classification'!$C$5,B50)),ISNUMBER(SEARCH('[1]Lookup for use classification'!$D$5,B50))),'[1]Lookup for use classification'!$A$5,IF(OR(ISNUMBER(SEARCH('[1]Lookup for use classification'!$B$7,B50)),ISNUMBER(SEARCH('[1]Lookup for use classification'!$C$7,B50)),ISNUMBER(SEARCH('[1]Lookup for use classification'!$D$7,B50))),'[1]Lookup for use classification'!$A$7,IF(OR(ISNUMBER(SEARCH('[1]Lookup for use classification'!$B$9,B50)),ISNUMBER(SEARCH('[1]Lookup for use classification'!$C$9,B50)),ISNUMBER(SEARCH('[1]Lookup for use classification'!$D$9,B50)),ISNUMBER(SEARCH('[1]Lookup for use classification'!$E$9,B50)),ISNUMBER(SEARCH('[1]Lookup for use classification'!$F$9,B50)),ISNUMBER(SEARCH('[1]Lookup for use classification'!$G$9,B50)),ISNUMBER(SEARCH('[1]Lookup for use classification'!$H$9,B50)),ISNUMBER(SEARCH('[1]Lookup for use classification'!$I$9,B50)),ISNUMBER(SEARCH('[1]Lookup for use classification'!$J$9,B50)),ISNUMBER(SEARCH('[1]Lookup for use classification'!$K$9,B50))),'[1]Lookup for use classification'!$A$9,IF(OR(ISNUMBER(SEARCH('[1]Lookup for use classification'!$B$10,B50)),ISNUMBER(SEARCH('[1]Lookup for use classification'!$C$10,B50)),ISNUMBER(SEARCH('[1]Lookup for use classification'!$D$10,B50)),ISNUMBER(SEARCH('[1]Lookup for use classification'!$E$10,B50)),ISNUMBER(SEARCH('[1]Lookup for use classification'!$F$10,B50)),ISNUMBER(SEARCH('[1]Lookup for use classification'!$G$10,B50))),'[1]Lookup for use classification'!$A$10,IF(OR(ISNUMBER(SEARCH('[1]Lookup for use classification'!$B$11,B50)),ISNUMBER(SEARCH('[1]Lookup for use classification'!$C$11,B50))),'[1]Lookup for use classification'!$A$11,IF(OR(ISNUMBER(SEARCH('[1]Lookup for use classification'!$B$12,B50)),ISNUMBER(SEARCH('[1]Lookup for use classification'!$C$12,B50))),'[1]Lookup for use classification'!$A$12,IF(OR(ISNUMBER(SEARCH('[1]Lookup for use classification'!$B$13,B50)),ISNUMBER(SEARCH('[1]Lookup for use classification'!$C$13,B50)),ISNUMBER(SEARCH('[1]Lookup for use classification'!$D$13,B50)),,ISNUMBER(SEARCH('[1]Lookup for use classification'!$C$13,B50)),ISNUMBER(SEARCH('[1]Lookup for use classification'!$E$13,B50))),'[1]Lookup for use classification'!$A$13,IF(OR(ISNUMBER(SEARCH('[1]Lookup for use classification'!$B$14,B50)),ISNUMBER(SEARCH('[1]Lookup for use classification'!$C$14,B50))),'[1]Lookup for use classification'!$A$14,"Other"))))))))))))</f>
        <v>Public Assembly</v>
      </c>
      <c r="D50" s="27"/>
      <c r="E50" s="29"/>
      <c r="F50" s="29"/>
    </row>
    <row r="51" spans="1:6">
      <c r="A51" s="16" t="s">
        <v>16</v>
      </c>
      <c r="B51" s="26" t="s">
        <v>31</v>
      </c>
      <c r="C51" s="133" t="str">
        <f>IF(OR(ISNUMBER(SEARCH('[1]Lookup for use classification'!$B$1,B51)),ISNUMBER(SEARCH('[1]Lookup for use classification'!$C$1,B51)),ISNUMBER(SEARCH('[1]Lookup for use classification'!$D$1,B51)),ISNUMBER(SEARCH('[1]Lookup for use classification'!$E$1,B51))),'[1]Lookup for use classification'!$A$1,IF(ISNUMBER(SEARCH('[1]Lookup for use classification'!$B$2,B51)),'[1]Lookup for use classification'!$A$2,IF(ISNUMBER(SEARCH('[1]Lookup for use classification'!$B$3,B51)),'[1]Lookup for use classification'!$A$3,IF(OR(ISNUMBER(SEARCH('[1]Lookup for use classification'!$B$4,B51)),ISNUMBER(SEARCH('[1]Lookup for use classification'!$C$4,B51)),ISNUMBER(SEARCH('[1]Lookup for use classification'!$D$4,B51)),ISNUMBER(SEARCH('[1]Lookup for use classification'!$E$4,B51))),'[1]Lookup for use classification'!$A$4,IF(OR(ISNUMBER(SEARCH('[1]Lookup for use classification'!$B$5,B51)),ISNUMBER(SEARCH('[1]Lookup for use classification'!$C$5,B51)),ISNUMBER(SEARCH('[1]Lookup for use classification'!$D$5,B51))),'[1]Lookup for use classification'!$A$5,IF(OR(ISNUMBER(SEARCH('[1]Lookup for use classification'!$B$7,B51)),ISNUMBER(SEARCH('[1]Lookup for use classification'!$C$7,B51)),ISNUMBER(SEARCH('[1]Lookup for use classification'!$D$7,B51))),'[1]Lookup for use classification'!$A$7,IF(OR(ISNUMBER(SEARCH('[1]Lookup for use classification'!$B$9,B51)),ISNUMBER(SEARCH('[1]Lookup for use classification'!$C$9,B51)),ISNUMBER(SEARCH('[1]Lookup for use classification'!$D$9,B51)),ISNUMBER(SEARCH('[1]Lookup for use classification'!$E$9,B51)),ISNUMBER(SEARCH('[1]Lookup for use classification'!$F$9,B51)),ISNUMBER(SEARCH('[1]Lookup for use classification'!$G$9,B51)),ISNUMBER(SEARCH('[1]Lookup for use classification'!$H$9,B51)),ISNUMBER(SEARCH('[1]Lookup for use classification'!$I$9,B51)),ISNUMBER(SEARCH('[1]Lookup for use classification'!$J$9,B51)),ISNUMBER(SEARCH('[1]Lookup for use classification'!$K$9,B51))),'[1]Lookup for use classification'!$A$9,IF(OR(ISNUMBER(SEARCH('[1]Lookup for use classification'!$B$10,B51)),ISNUMBER(SEARCH('[1]Lookup for use classification'!$C$10,B51)),ISNUMBER(SEARCH('[1]Lookup for use classification'!$D$10,B51)),ISNUMBER(SEARCH('[1]Lookup for use classification'!$E$10,B51)),ISNUMBER(SEARCH('[1]Lookup for use classification'!$F$10,B51)),ISNUMBER(SEARCH('[1]Lookup for use classification'!$G$10,B51))),'[1]Lookup for use classification'!$A$10,IF(OR(ISNUMBER(SEARCH('[1]Lookup for use classification'!$B$11,B51)),ISNUMBER(SEARCH('[1]Lookup for use classification'!$C$11,B51))),'[1]Lookup for use classification'!$A$11,IF(OR(ISNUMBER(SEARCH('[1]Lookup for use classification'!$B$12,B51)),ISNUMBER(SEARCH('[1]Lookup for use classification'!$C$12,B51))),'[1]Lookup for use classification'!$A$12,IF(OR(ISNUMBER(SEARCH('[1]Lookup for use classification'!$B$13,B51)),ISNUMBER(SEARCH('[1]Lookup for use classification'!$C$13,B51)),ISNUMBER(SEARCH('[1]Lookup for use classification'!$D$13,B51)),,ISNUMBER(SEARCH('[1]Lookup for use classification'!$C$13,B51)),ISNUMBER(SEARCH('[1]Lookup for use classification'!$E$13,B51))),'[1]Lookup for use classification'!$A$13,IF(OR(ISNUMBER(SEARCH('[1]Lookup for use classification'!$B$14,B51)),ISNUMBER(SEARCH('[1]Lookup for use classification'!$C$14,B51))),'[1]Lookup for use classification'!$A$14,"Other"))))))))))))</f>
        <v>Public Assembly</v>
      </c>
      <c r="D51" s="27"/>
      <c r="E51" s="29"/>
      <c r="F51" s="29"/>
    </row>
    <row r="52" spans="1:6">
      <c r="A52" s="16" t="s">
        <v>16</v>
      </c>
      <c r="B52" s="26" t="s">
        <v>32</v>
      </c>
      <c r="C52" s="133" t="str">
        <f>IF(OR(ISNUMBER(SEARCH('[1]Lookup for use classification'!$B$1,B52)),ISNUMBER(SEARCH('[1]Lookup for use classification'!$C$1,B52)),ISNUMBER(SEARCH('[1]Lookup for use classification'!$D$1,B52)),ISNUMBER(SEARCH('[1]Lookup for use classification'!$E$1,B52))),'[1]Lookup for use classification'!$A$1,IF(ISNUMBER(SEARCH('[1]Lookup for use classification'!$B$2,B52)),'[1]Lookup for use classification'!$A$2,IF(ISNUMBER(SEARCH('[1]Lookup for use classification'!$B$3,B52)),'[1]Lookup for use classification'!$A$3,IF(OR(ISNUMBER(SEARCH('[1]Lookup for use classification'!$B$4,B52)),ISNUMBER(SEARCH('[1]Lookup for use classification'!$C$4,B52)),ISNUMBER(SEARCH('[1]Lookup for use classification'!$D$4,B52)),ISNUMBER(SEARCH('[1]Lookup for use classification'!$E$4,B52))),'[1]Lookup for use classification'!$A$4,IF(OR(ISNUMBER(SEARCH('[1]Lookup for use classification'!$B$5,B52)),ISNUMBER(SEARCH('[1]Lookup for use classification'!$C$5,B52)),ISNUMBER(SEARCH('[1]Lookup for use classification'!$D$5,B52))),'[1]Lookup for use classification'!$A$5,IF(OR(ISNUMBER(SEARCH('[1]Lookup for use classification'!$B$7,B52)),ISNUMBER(SEARCH('[1]Lookup for use classification'!$C$7,B52)),ISNUMBER(SEARCH('[1]Lookup for use classification'!$D$7,B52))),'[1]Lookup for use classification'!$A$7,IF(OR(ISNUMBER(SEARCH('[1]Lookup for use classification'!$B$9,B52)),ISNUMBER(SEARCH('[1]Lookup for use classification'!$C$9,B52)),ISNUMBER(SEARCH('[1]Lookup for use classification'!$D$9,B52)),ISNUMBER(SEARCH('[1]Lookup for use classification'!$E$9,B52)),ISNUMBER(SEARCH('[1]Lookup for use classification'!$F$9,B52)),ISNUMBER(SEARCH('[1]Lookup for use classification'!$G$9,B52)),ISNUMBER(SEARCH('[1]Lookup for use classification'!$H$9,B52)),ISNUMBER(SEARCH('[1]Lookup for use classification'!$I$9,B52)),ISNUMBER(SEARCH('[1]Lookup for use classification'!$J$9,B52)),ISNUMBER(SEARCH('[1]Lookup for use classification'!$K$9,B52))),'[1]Lookup for use classification'!$A$9,IF(OR(ISNUMBER(SEARCH('[1]Lookup for use classification'!$B$10,B52)),ISNUMBER(SEARCH('[1]Lookup for use classification'!$C$10,B52)),ISNUMBER(SEARCH('[1]Lookup for use classification'!$D$10,B52)),ISNUMBER(SEARCH('[1]Lookup for use classification'!$E$10,B52)),ISNUMBER(SEARCH('[1]Lookup for use classification'!$F$10,B52)),ISNUMBER(SEARCH('[1]Lookup for use classification'!$G$10,B52))),'[1]Lookup for use classification'!$A$10,IF(OR(ISNUMBER(SEARCH('[1]Lookup for use classification'!$B$11,B52)),ISNUMBER(SEARCH('[1]Lookup for use classification'!$C$11,B52))),'[1]Lookup for use classification'!$A$11,IF(OR(ISNUMBER(SEARCH('[1]Lookup for use classification'!$B$12,B52)),ISNUMBER(SEARCH('[1]Lookup for use classification'!$C$12,B52))),'[1]Lookup for use classification'!$A$12,IF(OR(ISNUMBER(SEARCH('[1]Lookup for use classification'!$B$13,B52)),ISNUMBER(SEARCH('[1]Lookup for use classification'!$C$13,B52)),ISNUMBER(SEARCH('[1]Lookup for use classification'!$D$13,B52)),,ISNUMBER(SEARCH('[1]Lookup for use classification'!$C$13,B52)),ISNUMBER(SEARCH('[1]Lookup for use classification'!$E$13,B52))),'[1]Lookup for use classification'!$A$13,IF(OR(ISNUMBER(SEARCH('[1]Lookup for use classification'!$B$14,B52)),ISNUMBER(SEARCH('[1]Lookup for use classification'!$C$14,B52))),'[1]Lookup for use classification'!$A$14,"Other"))))))))))))</f>
        <v>Education - K - 12</v>
      </c>
      <c r="D52" s="27"/>
      <c r="E52" s="29"/>
      <c r="F52" s="29"/>
    </row>
    <row r="53" spans="1:6">
      <c r="A53" s="16" t="s">
        <v>16</v>
      </c>
      <c r="B53" s="26" t="s">
        <v>33</v>
      </c>
      <c r="C53" s="133" t="str">
        <f>IF(OR(ISNUMBER(SEARCH('[1]Lookup for use classification'!$B$1,B53)),ISNUMBER(SEARCH('[1]Lookup for use classification'!$C$1,B53)),ISNUMBER(SEARCH('[1]Lookup for use classification'!$D$1,B53)),ISNUMBER(SEARCH('[1]Lookup for use classification'!$E$1,B53))),'[1]Lookup for use classification'!$A$1,IF(ISNUMBER(SEARCH('[1]Lookup for use classification'!$B$2,B53)),'[1]Lookup for use classification'!$A$2,IF(ISNUMBER(SEARCH('[1]Lookup for use classification'!$B$3,B53)),'[1]Lookup for use classification'!$A$3,IF(OR(ISNUMBER(SEARCH('[1]Lookup for use classification'!$B$4,B53)),ISNUMBER(SEARCH('[1]Lookup for use classification'!$C$4,B53)),ISNUMBER(SEARCH('[1]Lookup for use classification'!$D$4,B53)),ISNUMBER(SEARCH('[1]Lookup for use classification'!$E$4,B53))),'[1]Lookup for use classification'!$A$4,IF(OR(ISNUMBER(SEARCH('[1]Lookup for use classification'!$B$5,B53)),ISNUMBER(SEARCH('[1]Lookup for use classification'!$C$5,B53)),ISNUMBER(SEARCH('[1]Lookup for use classification'!$D$5,B53))),'[1]Lookup for use classification'!$A$5,IF(OR(ISNUMBER(SEARCH('[1]Lookup for use classification'!$B$7,B53)),ISNUMBER(SEARCH('[1]Lookup for use classification'!$C$7,B53)),ISNUMBER(SEARCH('[1]Lookup for use classification'!$D$7,B53))),'[1]Lookup for use classification'!$A$7,IF(OR(ISNUMBER(SEARCH('[1]Lookup for use classification'!$B$9,B53)),ISNUMBER(SEARCH('[1]Lookup for use classification'!$C$9,B53)),ISNUMBER(SEARCH('[1]Lookup for use classification'!$D$9,B53)),ISNUMBER(SEARCH('[1]Lookup for use classification'!$E$9,B53)),ISNUMBER(SEARCH('[1]Lookup for use classification'!$F$9,B53)),ISNUMBER(SEARCH('[1]Lookup for use classification'!$G$9,B53)),ISNUMBER(SEARCH('[1]Lookup for use classification'!$H$9,B53)),ISNUMBER(SEARCH('[1]Lookup for use classification'!$I$9,B53)),ISNUMBER(SEARCH('[1]Lookup for use classification'!$J$9,B53)),ISNUMBER(SEARCH('[1]Lookup for use classification'!$K$9,B53))),'[1]Lookup for use classification'!$A$9,IF(OR(ISNUMBER(SEARCH('[1]Lookup for use classification'!$B$10,B53)),ISNUMBER(SEARCH('[1]Lookup for use classification'!$C$10,B53)),ISNUMBER(SEARCH('[1]Lookup for use classification'!$D$10,B53)),ISNUMBER(SEARCH('[1]Lookup for use classification'!$E$10,B53)),ISNUMBER(SEARCH('[1]Lookup for use classification'!$F$10,B53)),ISNUMBER(SEARCH('[1]Lookup for use classification'!$G$10,B53))),'[1]Lookup for use classification'!$A$10,IF(OR(ISNUMBER(SEARCH('[1]Lookup for use classification'!$B$11,B53)),ISNUMBER(SEARCH('[1]Lookup for use classification'!$C$11,B53))),'[1]Lookup for use classification'!$A$11,IF(OR(ISNUMBER(SEARCH('[1]Lookup for use classification'!$B$12,B53)),ISNUMBER(SEARCH('[1]Lookup for use classification'!$C$12,B53))),'[1]Lookup for use classification'!$A$12,IF(OR(ISNUMBER(SEARCH('[1]Lookup for use classification'!$B$13,B53)),ISNUMBER(SEARCH('[1]Lookup for use classification'!$C$13,B53)),ISNUMBER(SEARCH('[1]Lookup for use classification'!$D$13,B53)),,ISNUMBER(SEARCH('[1]Lookup for use classification'!$C$13,B53)),ISNUMBER(SEARCH('[1]Lookup for use classification'!$E$13,B53))),'[1]Lookup for use classification'!$A$13,IF(OR(ISNUMBER(SEARCH('[1]Lookup for use classification'!$B$14,B53)),ISNUMBER(SEARCH('[1]Lookup for use classification'!$C$14,B53))),'[1]Lookup for use classification'!$A$14,"Other"))))))))))))</f>
        <v>Warehousing</v>
      </c>
      <c r="D53" s="27"/>
      <c r="E53" s="29"/>
      <c r="F53" s="29"/>
    </row>
    <row r="54" spans="1:6">
      <c r="A54" s="16" t="s">
        <v>16</v>
      </c>
      <c r="B54" s="26" t="s">
        <v>34</v>
      </c>
      <c r="C54" s="133" t="str">
        <f>IF(OR(ISNUMBER(SEARCH('[1]Lookup for use classification'!$B$1,B54)),ISNUMBER(SEARCH('[1]Lookup for use classification'!$C$1,B54)),ISNUMBER(SEARCH('[1]Lookup for use classification'!$D$1,B54)),ISNUMBER(SEARCH('[1]Lookup for use classification'!$E$1,B54))),'[1]Lookup for use classification'!$A$1,IF(ISNUMBER(SEARCH('[1]Lookup for use classification'!$B$2,B54)),'[1]Lookup for use classification'!$A$2,IF(ISNUMBER(SEARCH('[1]Lookup for use classification'!$B$3,B54)),'[1]Lookup for use classification'!$A$3,IF(OR(ISNUMBER(SEARCH('[1]Lookup for use classification'!$B$4,B54)),ISNUMBER(SEARCH('[1]Lookup for use classification'!$C$4,B54)),ISNUMBER(SEARCH('[1]Lookup for use classification'!$D$4,B54)),ISNUMBER(SEARCH('[1]Lookup for use classification'!$E$4,B54))),'[1]Lookup for use classification'!$A$4,IF(OR(ISNUMBER(SEARCH('[1]Lookup for use classification'!$B$5,B54)),ISNUMBER(SEARCH('[1]Lookup for use classification'!$C$5,B54)),ISNUMBER(SEARCH('[1]Lookup for use classification'!$D$5,B54))),'[1]Lookup for use classification'!$A$5,IF(OR(ISNUMBER(SEARCH('[1]Lookup for use classification'!$B$7,B54)),ISNUMBER(SEARCH('[1]Lookup for use classification'!$C$7,B54)),ISNUMBER(SEARCH('[1]Lookup for use classification'!$D$7,B54))),'[1]Lookup for use classification'!$A$7,IF(OR(ISNUMBER(SEARCH('[1]Lookup for use classification'!$B$9,B54)),ISNUMBER(SEARCH('[1]Lookup for use classification'!$C$9,B54)),ISNUMBER(SEARCH('[1]Lookup for use classification'!$D$9,B54)),ISNUMBER(SEARCH('[1]Lookup for use classification'!$E$9,B54)),ISNUMBER(SEARCH('[1]Lookup for use classification'!$F$9,B54)),ISNUMBER(SEARCH('[1]Lookup for use classification'!$G$9,B54)),ISNUMBER(SEARCH('[1]Lookup for use classification'!$H$9,B54)),ISNUMBER(SEARCH('[1]Lookup for use classification'!$I$9,B54)),ISNUMBER(SEARCH('[1]Lookup for use classification'!$J$9,B54)),ISNUMBER(SEARCH('[1]Lookup for use classification'!$K$9,B54))),'[1]Lookup for use classification'!$A$9,IF(OR(ISNUMBER(SEARCH('[1]Lookup for use classification'!$B$10,B54)),ISNUMBER(SEARCH('[1]Lookup for use classification'!$C$10,B54)),ISNUMBER(SEARCH('[1]Lookup for use classification'!$D$10,B54)),ISNUMBER(SEARCH('[1]Lookup for use classification'!$E$10,B54)),ISNUMBER(SEARCH('[1]Lookup for use classification'!$F$10,B54)),ISNUMBER(SEARCH('[1]Lookup for use classification'!$G$10,B54))),'[1]Lookup for use classification'!$A$10,IF(OR(ISNUMBER(SEARCH('[1]Lookup for use classification'!$B$11,B54)),ISNUMBER(SEARCH('[1]Lookup for use classification'!$C$11,B54))),'[1]Lookup for use classification'!$A$11,IF(OR(ISNUMBER(SEARCH('[1]Lookup for use classification'!$B$12,B54)),ISNUMBER(SEARCH('[1]Lookup for use classification'!$C$12,B54))),'[1]Lookup for use classification'!$A$12,IF(OR(ISNUMBER(SEARCH('[1]Lookup for use classification'!$B$13,B54)),ISNUMBER(SEARCH('[1]Lookup for use classification'!$C$13,B54)),ISNUMBER(SEARCH('[1]Lookup for use classification'!$D$13,B54)),,ISNUMBER(SEARCH('[1]Lookup for use classification'!$C$13,B54)),ISNUMBER(SEARCH('[1]Lookup for use classification'!$E$13,B54))),'[1]Lookup for use classification'!$A$13,IF(OR(ISNUMBER(SEARCH('[1]Lookup for use classification'!$B$14,B54)),ISNUMBER(SEARCH('[1]Lookup for use classification'!$C$14,B54))),'[1]Lookup for use classification'!$A$14,"Other"))))))))))))</f>
        <v>Office</v>
      </c>
      <c r="D54" s="27"/>
      <c r="E54" s="29"/>
      <c r="F54" s="29"/>
    </row>
    <row r="55" spans="1:6">
      <c r="A55" s="16" t="s">
        <v>16</v>
      </c>
      <c r="B55" s="26" t="s">
        <v>35</v>
      </c>
      <c r="C55" s="133" t="str">
        <f>IF(OR(ISNUMBER(SEARCH('[1]Lookup for use classification'!$B$1,B55)),ISNUMBER(SEARCH('[1]Lookup for use classification'!$C$1,B55)),ISNUMBER(SEARCH('[1]Lookup for use classification'!$D$1,B55)),ISNUMBER(SEARCH('[1]Lookup for use classification'!$E$1,B55))),'[1]Lookup for use classification'!$A$1,IF(ISNUMBER(SEARCH('[1]Lookup for use classification'!$B$2,B55)),'[1]Lookup for use classification'!$A$2,IF(ISNUMBER(SEARCH('[1]Lookup for use classification'!$B$3,B55)),'[1]Lookup for use classification'!$A$3,IF(OR(ISNUMBER(SEARCH('[1]Lookup for use classification'!$B$4,B55)),ISNUMBER(SEARCH('[1]Lookup for use classification'!$C$4,B55)),ISNUMBER(SEARCH('[1]Lookup for use classification'!$D$4,B55)),ISNUMBER(SEARCH('[1]Lookup for use classification'!$E$4,B55))),'[1]Lookup for use classification'!$A$4,IF(OR(ISNUMBER(SEARCH('[1]Lookup for use classification'!$B$5,B55)),ISNUMBER(SEARCH('[1]Lookup for use classification'!$C$5,B55)),ISNUMBER(SEARCH('[1]Lookup for use classification'!$D$5,B55))),'[1]Lookup for use classification'!$A$5,IF(OR(ISNUMBER(SEARCH('[1]Lookup for use classification'!$B$7,B55)),ISNUMBER(SEARCH('[1]Lookup for use classification'!$C$7,B55)),ISNUMBER(SEARCH('[1]Lookup for use classification'!$D$7,B55))),'[1]Lookup for use classification'!$A$7,IF(OR(ISNUMBER(SEARCH('[1]Lookup for use classification'!$B$9,B55)),ISNUMBER(SEARCH('[1]Lookup for use classification'!$C$9,B55)),ISNUMBER(SEARCH('[1]Lookup for use classification'!$D$9,B55)),ISNUMBER(SEARCH('[1]Lookup for use classification'!$E$9,B55)),ISNUMBER(SEARCH('[1]Lookup for use classification'!$F$9,B55)),ISNUMBER(SEARCH('[1]Lookup for use classification'!$G$9,B55)),ISNUMBER(SEARCH('[1]Lookup for use classification'!$H$9,B55)),ISNUMBER(SEARCH('[1]Lookup for use classification'!$I$9,B55)),ISNUMBER(SEARCH('[1]Lookup for use classification'!$J$9,B55)),ISNUMBER(SEARCH('[1]Lookup for use classification'!$K$9,B55))),'[1]Lookup for use classification'!$A$9,IF(OR(ISNUMBER(SEARCH('[1]Lookup for use classification'!$B$10,B55)),ISNUMBER(SEARCH('[1]Lookup for use classification'!$C$10,B55)),ISNUMBER(SEARCH('[1]Lookup for use classification'!$D$10,B55)),ISNUMBER(SEARCH('[1]Lookup for use classification'!$E$10,B55)),ISNUMBER(SEARCH('[1]Lookup for use classification'!$F$10,B55)),ISNUMBER(SEARCH('[1]Lookup for use classification'!$G$10,B55))),'[1]Lookup for use classification'!$A$10,IF(OR(ISNUMBER(SEARCH('[1]Lookup for use classification'!$B$11,B55)),ISNUMBER(SEARCH('[1]Lookup for use classification'!$C$11,B55))),'[1]Lookup for use classification'!$A$11,IF(OR(ISNUMBER(SEARCH('[1]Lookup for use classification'!$B$12,B55)),ISNUMBER(SEARCH('[1]Lookup for use classification'!$C$12,B55))),'[1]Lookup for use classification'!$A$12,IF(OR(ISNUMBER(SEARCH('[1]Lookup for use classification'!$B$13,B55)),ISNUMBER(SEARCH('[1]Lookup for use classification'!$C$13,B55)),ISNUMBER(SEARCH('[1]Lookup for use classification'!$D$13,B55)),,ISNUMBER(SEARCH('[1]Lookup for use classification'!$C$13,B55)),ISNUMBER(SEARCH('[1]Lookup for use classification'!$E$13,B55))),'[1]Lookup for use classification'!$A$13,IF(OR(ISNUMBER(SEARCH('[1]Lookup for use classification'!$B$14,B55)),ISNUMBER(SEARCH('[1]Lookup for use classification'!$C$14,B55))),'[1]Lookup for use classification'!$A$14,"Other"))))))))))))</f>
        <v>Other</v>
      </c>
      <c r="D55" s="27"/>
      <c r="E55" s="29"/>
      <c r="F55" s="29"/>
    </row>
    <row r="56" spans="1:6">
      <c r="A56" s="16" t="s">
        <v>16</v>
      </c>
      <c r="B56" s="26" t="s">
        <v>36</v>
      </c>
      <c r="C56" s="133" t="str">
        <f>IF(OR(ISNUMBER(SEARCH('[1]Lookup for use classification'!$B$1,B56)),ISNUMBER(SEARCH('[1]Lookup for use classification'!$C$1,B56)),ISNUMBER(SEARCH('[1]Lookup for use classification'!$D$1,B56)),ISNUMBER(SEARCH('[1]Lookup for use classification'!$E$1,B56))),'[1]Lookup for use classification'!$A$1,IF(ISNUMBER(SEARCH('[1]Lookup for use classification'!$B$2,B56)),'[1]Lookup for use classification'!$A$2,IF(ISNUMBER(SEARCH('[1]Lookup for use classification'!$B$3,B56)),'[1]Lookup for use classification'!$A$3,IF(OR(ISNUMBER(SEARCH('[1]Lookup for use classification'!$B$4,B56)),ISNUMBER(SEARCH('[1]Lookup for use classification'!$C$4,B56)),ISNUMBER(SEARCH('[1]Lookup for use classification'!$D$4,B56)),ISNUMBER(SEARCH('[1]Lookup for use classification'!$E$4,B56))),'[1]Lookup for use classification'!$A$4,IF(OR(ISNUMBER(SEARCH('[1]Lookup for use classification'!$B$5,B56)),ISNUMBER(SEARCH('[1]Lookup for use classification'!$C$5,B56)),ISNUMBER(SEARCH('[1]Lookup for use classification'!$D$5,B56))),'[1]Lookup for use classification'!$A$5,IF(OR(ISNUMBER(SEARCH('[1]Lookup for use classification'!$B$7,B56)),ISNUMBER(SEARCH('[1]Lookup for use classification'!$C$7,B56)),ISNUMBER(SEARCH('[1]Lookup for use classification'!$D$7,B56))),'[1]Lookup for use classification'!$A$7,IF(OR(ISNUMBER(SEARCH('[1]Lookup for use classification'!$B$9,B56)),ISNUMBER(SEARCH('[1]Lookup for use classification'!$C$9,B56)),ISNUMBER(SEARCH('[1]Lookup for use classification'!$D$9,B56)),ISNUMBER(SEARCH('[1]Lookup for use classification'!$E$9,B56)),ISNUMBER(SEARCH('[1]Lookup for use classification'!$F$9,B56)),ISNUMBER(SEARCH('[1]Lookup for use classification'!$G$9,B56)),ISNUMBER(SEARCH('[1]Lookup for use classification'!$H$9,B56)),ISNUMBER(SEARCH('[1]Lookup for use classification'!$I$9,B56)),ISNUMBER(SEARCH('[1]Lookup for use classification'!$J$9,B56)),ISNUMBER(SEARCH('[1]Lookup for use classification'!$K$9,B56))),'[1]Lookup for use classification'!$A$9,IF(OR(ISNUMBER(SEARCH('[1]Lookup for use classification'!$B$10,B56)),ISNUMBER(SEARCH('[1]Lookup for use classification'!$C$10,B56)),ISNUMBER(SEARCH('[1]Lookup for use classification'!$D$10,B56)),ISNUMBER(SEARCH('[1]Lookup for use classification'!$E$10,B56)),ISNUMBER(SEARCH('[1]Lookup for use classification'!$F$10,B56)),ISNUMBER(SEARCH('[1]Lookup for use classification'!$G$10,B56))),'[1]Lookup for use classification'!$A$10,IF(OR(ISNUMBER(SEARCH('[1]Lookup for use classification'!$B$11,B56)),ISNUMBER(SEARCH('[1]Lookup for use classification'!$C$11,B56))),'[1]Lookup for use classification'!$A$11,IF(OR(ISNUMBER(SEARCH('[1]Lookup for use classification'!$B$12,B56)),ISNUMBER(SEARCH('[1]Lookup for use classification'!$C$12,B56))),'[1]Lookup for use classification'!$A$12,IF(OR(ISNUMBER(SEARCH('[1]Lookup for use classification'!$B$13,B56)),ISNUMBER(SEARCH('[1]Lookup for use classification'!$C$13,B56)),ISNUMBER(SEARCH('[1]Lookup for use classification'!$D$13,B56)),,ISNUMBER(SEARCH('[1]Lookup for use classification'!$C$13,B56)),ISNUMBER(SEARCH('[1]Lookup for use classification'!$E$13,B56))),'[1]Lookup for use classification'!$A$13,IF(OR(ISNUMBER(SEARCH('[1]Lookup for use classification'!$B$14,B56)),ISNUMBER(SEARCH('[1]Lookup for use classification'!$C$14,B56))),'[1]Lookup for use classification'!$A$14,"Other"))))))))))))</f>
        <v>Public Assembly</v>
      </c>
      <c r="D56" s="27"/>
      <c r="E56" s="29"/>
      <c r="F56" s="29"/>
    </row>
    <row r="57" spans="1:6">
      <c r="A57" s="16" t="s">
        <v>16</v>
      </c>
      <c r="B57" s="26" t="s">
        <v>37</v>
      </c>
      <c r="C57" s="133" t="str">
        <f>IF(OR(ISNUMBER(SEARCH('[1]Lookup for use classification'!$B$1,B57)),ISNUMBER(SEARCH('[1]Lookup for use classification'!$C$1,B57)),ISNUMBER(SEARCH('[1]Lookup for use classification'!$D$1,B57)),ISNUMBER(SEARCH('[1]Lookup for use classification'!$E$1,B57))),'[1]Lookup for use classification'!$A$1,IF(ISNUMBER(SEARCH('[1]Lookup for use classification'!$B$2,B57)),'[1]Lookup for use classification'!$A$2,IF(ISNUMBER(SEARCH('[1]Lookup for use classification'!$B$3,B57)),'[1]Lookup for use classification'!$A$3,IF(OR(ISNUMBER(SEARCH('[1]Lookup for use classification'!$B$4,B57)),ISNUMBER(SEARCH('[1]Lookup for use classification'!$C$4,B57)),ISNUMBER(SEARCH('[1]Lookup for use classification'!$D$4,B57)),ISNUMBER(SEARCH('[1]Lookup for use classification'!$E$4,B57))),'[1]Lookup for use classification'!$A$4,IF(OR(ISNUMBER(SEARCH('[1]Lookup for use classification'!$B$5,B57)),ISNUMBER(SEARCH('[1]Lookup for use classification'!$C$5,B57)),ISNUMBER(SEARCH('[1]Lookup for use classification'!$D$5,B57))),'[1]Lookup for use classification'!$A$5,IF(OR(ISNUMBER(SEARCH('[1]Lookup for use classification'!$B$7,B57)),ISNUMBER(SEARCH('[1]Lookup for use classification'!$C$7,B57)),ISNUMBER(SEARCH('[1]Lookup for use classification'!$D$7,B57))),'[1]Lookup for use classification'!$A$7,IF(OR(ISNUMBER(SEARCH('[1]Lookup for use classification'!$B$9,B57)),ISNUMBER(SEARCH('[1]Lookup for use classification'!$C$9,B57)),ISNUMBER(SEARCH('[1]Lookup for use classification'!$D$9,B57)),ISNUMBER(SEARCH('[1]Lookup for use classification'!$E$9,B57)),ISNUMBER(SEARCH('[1]Lookup for use classification'!$F$9,B57)),ISNUMBER(SEARCH('[1]Lookup for use classification'!$G$9,B57)),ISNUMBER(SEARCH('[1]Lookup for use classification'!$H$9,B57)),ISNUMBER(SEARCH('[1]Lookup for use classification'!$I$9,B57)),ISNUMBER(SEARCH('[1]Lookup for use classification'!$J$9,B57)),ISNUMBER(SEARCH('[1]Lookup for use classification'!$K$9,B57))),'[1]Lookup for use classification'!$A$9,IF(OR(ISNUMBER(SEARCH('[1]Lookup for use classification'!$B$10,B57)),ISNUMBER(SEARCH('[1]Lookup for use classification'!$C$10,B57)),ISNUMBER(SEARCH('[1]Lookup for use classification'!$D$10,B57)),ISNUMBER(SEARCH('[1]Lookup for use classification'!$E$10,B57)),ISNUMBER(SEARCH('[1]Lookup for use classification'!$F$10,B57)),ISNUMBER(SEARCH('[1]Lookup for use classification'!$G$10,B57))),'[1]Lookup for use classification'!$A$10,IF(OR(ISNUMBER(SEARCH('[1]Lookup for use classification'!$B$11,B57)),ISNUMBER(SEARCH('[1]Lookup for use classification'!$C$11,B57))),'[1]Lookup for use classification'!$A$11,IF(OR(ISNUMBER(SEARCH('[1]Lookup for use classification'!$B$12,B57)),ISNUMBER(SEARCH('[1]Lookup for use classification'!$C$12,B57))),'[1]Lookup for use classification'!$A$12,IF(OR(ISNUMBER(SEARCH('[1]Lookup for use classification'!$B$13,B57)),ISNUMBER(SEARCH('[1]Lookup for use classification'!$C$13,B57)),ISNUMBER(SEARCH('[1]Lookup for use classification'!$D$13,B57)),,ISNUMBER(SEARCH('[1]Lookup for use classification'!$C$13,B57)),ISNUMBER(SEARCH('[1]Lookup for use classification'!$E$13,B57))),'[1]Lookup for use classification'!$A$13,IF(OR(ISNUMBER(SEARCH('[1]Lookup for use classification'!$B$14,B57)),ISNUMBER(SEARCH('[1]Lookup for use classification'!$C$14,B57))),'[1]Lookup for use classification'!$A$14,"Other"))))))))))))</f>
        <v>Office</v>
      </c>
      <c r="D57" s="27"/>
      <c r="E57" s="29"/>
      <c r="F57" s="29"/>
    </row>
    <row r="58" spans="1:6">
      <c r="A58" s="16" t="s">
        <v>16</v>
      </c>
      <c r="B58" s="26" t="s">
        <v>38</v>
      </c>
      <c r="C58" s="133" t="str">
        <f>IF(OR(ISNUMBER(SEARCH('[1]Lookup for use classification'!$B$1,B58)),ISNUMBER(SEARCH('[1]Lookup for use classification'!$C$1,B58)),ISNUMBER(SEARCH('[1]Lookup for use classification'!$D$1,B58)),ISNUMBER(SEARCH('[1]Lookup for use classification'!$E$1,B58))),'[1]Lookup for use classification'!$A$1,IF(ISNUMBER(SEARCH('[1]Lookup for use classification'!$B$2,B58)),'[1]Lookup for use classification'!$A$2,IF(ISNUMBER(SEARCH('[1]Lookup for use classification'!$B$3,B58)),'[1]Lookup for use classification'!$A$3,IF(OR(ISNUMBER(SEARCH('[1]Lookup for use classification'!$B$4,B58)),ISNUMBER(SEARCH('[1]Lookup for use classification'!$C$4,B58)),ISNUMBER(SEARCH('[1]Lookup for use classification'!$D$4,B58)),ISNUMBER(SEARCH('[1]Lookup for use classification'!$E$4,B58))),'[1]Lookup for use classification'!$A$4,IF(OR(ISNUMBER(SEARCH('[1]Lookup for use classification'!$B$5,B58)),ISNUMBER(SEARCH('[1]Lookup for use classification'!$C$5,B58)),ISNUMBER(SEARCH('[1]Lookup for use classification'!$D$5,B58))),'[1]Lookup for use classification'!$A$5,IF(OR(ISNUMBER(SEARCH('[1]Lookup for use classification'!$B$7,B58)),ISNUMBER(SEARCH('[1]Lookup for use classification'!$C$7,B58)),ISNUMBER(SEARCH('[1]Lookup for use classification'!$D$7,B58))),'[1]Lookup for use classification'!$A$7,IF(OR(ISNUMBER(SEARCH('[1]Lookup for use classification'!$B$9,B58)),ISNUMBER(SEARCH('[1]Lookup for use classification'!$C$9,B58)),ISNUMBER(SEARCH('[1]Lookup for use classification'!$D$9,B58)),ISNUMBER(SEARCH('[1]Lookup for use classification'!$E$9,B58)),ISNUMBER(SEARCH('[1]Lookup for use classification'!$F$9,B58)),ISNUMBER(SEARCH('[1]Lookup for use classification'!$G$9,B58)),ISNUMBER(SEARCH('[1]Lookup for use classification'!$H$9,B58)),ISNUMBER(SEARCH('[1]Lookup for use classification'!$I$9,B58)),ISNUMBER(SEARCH('[1]Lookup for use classification'!$J$9,B58)),ISNUMBER(SEARCH('[1]Lookup for use classification'!$K$9,B58))),'[1]Lookup for use classification'!$A$9,IF(OR(ISNUMBER(SEARCH('[1]Lookup for use classification'!$B$10,B58)),ISNUMBER(SEARCH('[1]Lookup for use classification'!$C$10,B58)),ISNUMBER(SEARCH('[1]Lookup for use classification'!$D$10,B58)),ISNUMBER(SEARCH('[1]Lookup for use classification'!$E$10,B58)),ISNUMBER(SEARCH('[1]Lookup for use classification'!$F$10,B58)),ISNUMBER(SEARCH('[1]Lookup for use classification'!$G$10,B58))),'[1]Lookup for use classification'!$A$10,IF(OR(ISNUMBER(SEARCH('[1]Lookup for use classification'!$B$11,B58)),ISNUMBER(SEARCH('[1]Lookup for use classification'!$C$11,B58))),'[1]Lookup for use classification'!$A$11,IF(OR(ISNUMBER(SEARCH('[1]Lookup for use classification'!$B$12,B58)),ISNUMBER(SEARCH('[1]Lookup for use classification'!$C$12,B58))),'[1]Lookup for use classification'!$A$12,IF(OR(ISNUMBER(SEARCH('[1]Lookup for use classification'!$B$13,B58)),ISNUMBER(SEARCH('[1]Lookup for use classification'!$C$13,B58)),ISNUMBER(SEARCH('[1]Lookup for use classification'!$D$13,B58)),,ISNUMBER(SEARCH('[1]Lookup for use classification'!$C$13,B58)),ISNUMBER(SEARCH('[1]Lookup for use classification'!$E$13,B58))),'[1]Lookup for use classification'!$A$13,IF(OR(ISNUMBER(SEARCH('[1]Lookup for use classification'!$B$14,B58)),ISNUMBER(SEARCH('[1]Lookup for use classification'!$C$14,B58))),'[1]Lookup for use classification'!$A$14,"Other"))))))))))))</f>
        <v>Other</v>
      </c>
      <c r="D58" s="27">
        <v>1104</v>
      </c>
      <c r="E58" s="29"/>
      <c r="F58" s="29"/>
    </row>
    <row r="59" spans="1:6">
      <c r="A59" s="16" t="s">
        <v>16</v>
      </c>
      <c r="B59" s="26" t="s">
        <v>39</v>
      </c>
      <c r="C59" s="133" t="str">
        <f>IF(OR(ISNUMBER(SEARCH('[1]Lookup for use classification'!$B$1,B59)),ISNUMBER(SEARCH('[1]Lookup for use classification'!$C$1,B59)),ISNUMBER(SEARCH('[1]Lookup for use classification'!$D$1,B59)),ISNUMBER(SEARCH('[1]Lookup for use classification'!$E$1,B59))),'[1]Lookup for use classification'!$A$1,IF(ISNUMBER(SEARCH('[1]Lookup for use classification'!$B$2,B59)),'[1]Lookup for use classification'!$A$2,IF(ISNUMBER(SEARCH('[1]Lookup for use classification'!$B$3,B59)),'[1]Lookup for use classification'!$A$3,IF(OR(ISNUMBER(SEARCH('[1]Lookup for use classification'!$B$4,B59)),ISNUMBER(SEARCH('[1]Lookup for use classification'!$C$4,B59)),ISNUMBER(SEARCH('[1]Lookup for use classification'!$D$4,B59)),ISNUMBER(SEARCH('[1]Lookup for use classification'!$E$4,B59))),'[1]Lookup for use classification'!$A$4,IF(OR(ISNUMBER(SEARCH('[1]Lookup for use classification'!$B$5,B59)),ISNUMBER(SEARCH('[1]Lookup for use classification'!$C$5,B59)),ISNUMBER(SEARCH('[1]Lookup for use classification'!$D$5,B59))),'[1]Lookup for use classification'!$A$5,IF(OR(ISNUMBER(SEARCH('[1]Lookup for use classification'!$B$7,B59)),ISNUMBER(SEARCH('[1]Lookup for use classification'!$C$7,B59)),ISNUMBER(SEARCH('[1]Lookup for use classification'!$D$7,B59))),'[1]Lookup for use classification'!$A$7,IF(OR(ISNUMBER(SEARCH('[1]Lookup for use classification'!$B$9,B59)),ISNUMBER(SEARCH('[1]Lookup for use classification'!$C$9,B59)),ISNUMBER(SEARCH('[1]Lookup for use classification'!$D$9,B59)),ISNUMBER(SEARCH('[1]Lookup for use classification'!$E$9,B59)),ISNUMBER(SEARCH('[1]Lookup for use classification'!$F$9,B59)),ISNUMBER(SEARCH('[1]Lookup for use classification'!$G$9,B59)),ISNUMBER(SEARCH('[1]Lookup for use classification'!$H$9,B59)),ISNUMBER(SEARCH('[1]Lookup for use classification'!$I$9,B59)),ISNUMBER(SEARCH('[1]Lookup for use classification'!$J$9,B59)),ISNUMBER(SEARCH('[1]Lookup for use classification'!$K$9,B59))),'[1]Lookup for use classification'!$A$9,IF(OR(ISNUMBER(SEARCH('[1]Lookup for use classification'!$B$10,B59)),ISNUMBER(SEARCH('[1]Lookup for use classification'!$C$10,B59)),ISNUMBER(SEARCH('[1]Lookup for use classification'!$D$10,B59)),ISNUMBER(SEARCH('[1]Lookup for use classification'!$E$10,B59)),ISNUMBER(SEARCH('[1]Lookup for use classification'!$F$10,B59)),ISNUMBER(SEARCH('[1]Lookup for use classification'!$G$10,B59))),'[1]Lookup for use classification'!$A$10,IF(OR(ISNUMBER(SEARCH('[1]Lookup for use classification'!$B$11,B59)),ISNUMBER(SEARCH('[1]Lookup for use classification'!$C$11,B59))),'[1]Lookup for use classification'!$A$11,IF(OR(ISNUMBER(SEARCH('[1]Lookup for use classification'!$B$12,B59)),ISNUMBER(SEARCH('[1]Lookup for use classification'!$C$12,B59))),'[1]Lookup for use classification'!$A$12,IF(OR(ISNUMBER(SEARCH('[1]Lookup for use classification'!$B$13,B59)),ISNUMBER(SEARCH('[1]Lookup for use classification'!$C$13,B59)),ISNUMBER(SEARCH('[1]Lookup for use classification'!$D$13,B59)),,ISNUMBER(SEARCH('[1]Lookup for use classification'!$C$13,B59)),ISNUMBER(SEARCH('[1]Lookup for use classification'!$E$13,B59))),'[1]Lookup for use classification'!$A$13,IF(OR(ISNUMBER(SEARCH('[1]Lookup for use classification'!$B$14,B59)),ISNUMBER(SEARCH('[1]Lookup for use classification'!$C$14,B59))),'[1]Lookup for use classification'!$A$14,"Other"))))))))))))</f>
        <v>Other</v>
      </c>
      <c r="D59" s="27">
        <v>1104</v>
      </c>
      <c r="E59" s="29"/>
      <c r="F59" s="29"/>
    </row>
    <row r="60" spans="1:6">
      <c r="A60" s="16" t="s">
        <v>16</v>
      </c>
      <c r="B60" s="26" t="s">
        <v>40</v>
      </c>
      <c r="C60" s="133" t="str">
        <f>IF(OR(ISNUMBER(SEARCH('[1]Lookup for use classification'!$B$1,B60)),ISNUMBER(SEARCH('[1]Lookup for use classification'!$C$1,B60)),ISNUMBER(SEARCH('[1]Lookup for use classification'!$D$1,B60)),ISNUMBER(SEARCH('[1]Lookup for use classification'!$E$1,B60))),'[1]Lookup for use classification'!$A$1,IF(ISNUMBER(SEARCH('[1]Lookup for use classification'!$B$2,B60)),'[1]Lookup for use classification'!$A$2,IF(ISNUMBER(SEARCH('[1]Lookup for use classification'!$B$3,B60)),'[1]Lookup for use classification'!$A$3,IF(OR(ISNUMBER(SEARCH('[1]Lookup for use classification'!$B$4,B60)),ISNUMBER(SEARCH('[1]Lookup for use classification'!$C$4,B60)),ISNUMBER(SEARCH('[1]Lookup for use classification'!$D$4,B60)),ISNUMBER(SEARCH('[1]Lookup for use classification'!$E$4,B60))),'[1]Lookup for use classification'!$A$4,IF(OR(ISNUMBER(SEARCH('[1]Lookup for use classification'!$B$5,B60)),ISNUMBER(SEARCH('[1]Lookup for use classification'!$C$5,B60)),ISNUMBER(SEARCH('[1]Lookup for use classification'!$D$5,B60))),'[1]Lookup for use classification'!$A$5,IF(OR(ISNUMBER(SEARCH('[1]Lookup for use classification'!$B$7,B60)),ISNUMBER(SEARCH('[1]Lookup for use classification'!$C$7,B60)),ISNUMBER(SEARCH('[1]Lookup for use classification'!$D$7,B60))),'[1]Lookup for use classification'!$A$7,IF(OR(ISNUMBER(SEARCH('[1]Lookup for use classification'!$B$9,B60)),ISNUMBER(SEARCH('[1]Lookup for use classification'!$C$9,B60)),ISNUMBER(SEARCH('[1]Lookup for use classification'!$D$9,B60)),ISNUMBER(SEARCH('[1]Lookup for use classification'!$E$9,B60)),ISNUMBER(SEARCH('[1]Lookup for use classification'!$F$9,B60)),ISNUMBER(SEARCH('[1]Lookup for use classification'!$G$9,B60)),ISNUMBER(SEARCH('[1]Lookup for use classification'!$H$9,B60)),ISNUMBER(SEARCH('[1]Lookup for use classification'!$I$9,B60)),ISNUMBER(SEARCH('[1]Lookup for use classification'!$J$9,B60)),ISNUMBER(SEARCH('[1]Lookup for use classification'!$K$9,B60))),'[1]Lookup for use classification'!$A$9,IF(OR(ISNUMBER(SEARCH('[1]Lookup for use classification'!$B$10,B60)),ISNUMBER(SEARCH('[1]Lookup for use classification'!$C$10,B60)),ISNUMBER(SEARCH('[1]Lookup for use classification'!$D$10,B60)),ISNUMBER(SEARCH('[1]Lookup for use classification'!$E$10,B60)),ISNUMBER(SEARCH('[1]Lookup for use classification'!$F$10,B60)),ISNUMBER(SEARCH('[1]Lookup for use classification'!$G$10,B60))),'[1]Lookup for use classification'!$A$10,IF(OR(ISNUMBER(SEARCH('[1]Lookup for use classification'!$B$11,B60)),ISNUMBER(SEARCH('[1]Lookup for use classification'!$C$11,B60))),'[1]Lookup for use classification'!$A$11,IF(OR(ISNUMBER(SEARCH('[1]Lookup for use classification'!$B$12,B60)),ISNUMBER(SEARCH('[1]Lookup for use classification'!$C$12,B60))),'[1]Lookup for use classification'!$A$12,IF(OR(ISNUMBER(SEARCH('[1]Lookup for use classification'!$B$13,B60)),ISNUMBER(SEARCH('[1]Lookup for use classification'!$C$13,B60)),ISNUMBER(SEARCH('[1]Lookup for use classification'!$D$13,B60)),,ISNUMBER(SEARCH('[1]Lookup for use classification'!$C$13,B60)),ISNUMBER(SEARCH('[1]Lookup for use classification'!$E$13,B60))),'[1]Lookup for use classification'!$A$13,IF(OR(ISNUMBER(SEARCH('[1]Lookup for use classification'!$B$14,B60)),ISNUMBER(SEARCH('[1]Lookup for use classification'!$C$14,B60))),'[1]Lookup for use classification'!$A$14,"Other"))))))))))))</f>
        <v>Retail - Other</v>
      </c>
      <c r="D60" s="27"/>
      <c r="E60" s="29"/>
      <c r="F60" s="29"/>
    </row>
    <row r="61" spans="1:6">
      <c r="A61" s="16" t="s">
        <v>16</v>
      </c>
      <c r="B61" s="26" t="s">
        <v>41</v>
      </c>
      <c r="C61" s="133" t="str">
        <f>IF(OR(ISNUMBER(SEARCH('[1]Lookup for use classification'!$B$1,B61)),ISNUMBER(SEARCH('[1]Lookup for use classification'!$C$1,B61)),ISNUMBER(SEARCH('[1]Lookup for use classification'!$D$1,B61)),ISNUMBER(SEARCH('[1]Lookup for use classification'!$E$1,B61))),'[1]Lookup for use classification'!$A$1,IF(ISNUMBER(SEARCH('[1]Lookup for use classification'!$B$2,B61)),'[1]Lookup for use classification'!$A$2,IF(ISNUMBER(SEARCH('[1]Lookup for use classification'!$B$3,B61)),'[1]Lookup for use classification'!$A$3,IF(OR(ISNUMBER(SEARCH('[1]Lookup for use classification'!$B$4,B61)),ISNUMBER(SEARCH('[1]Lookup for use classification'!$C$4,B61)),ISNUMBER(SEARCH('[1]Lookup for use classification'!$D$4,B61)),ISNUMBER(SEARCH('[1]Lookup for use classification'!$E$4,B61))),'[1]Lookup for use classification'!$A$4,IF(OR(ISNUMBER(SEARCH('[1]Lookup for use classification'!$B$5,B61)),ISNUMBER(SEARCH('[1]Lookup for use classification'!$C$5,B61)),ISNUMBER(SEARCH('[1]Lookup for use classification'!$D$5,B61))),'[1]Lookup for use classification'!$A$5,IF(OR(ISNUMBER(SEARCH('[1]Lookup for use classification'!$B$7,B61)),ISNUMBER(SEARCH('[1]Lookup for use classification'!$C$7,B61)),ISNUMBER(SEARCH('[1]Lookup for use classification'!$D$7,B61))),'[1]Lookup for use classification'!$A$7,IF(OR(ISNUMBER(SEARCH('[1]Lookup for use classification'!$B$9,B61)),ISNUMBER(SEARCH('[1]Lookup for use classification'!$C$9,B61)),ISNUMBER(SEARCH('[1]Lookup for use classification'!$D$9,B61)),ISNUMBER(SEARCH('[1]Lookup for use classification'!$E$9,B61)),ISNUMBER(SEARCH('[1]Lookup for use classification'!$F$9,B61)),ISNUMBER(SEARCH('[1]Lookup for use classification'!$G$9,B61)),ISNUMBER(SEARCH('[1]Lookup for use classification'!$H$9,B61)),ISNUMBER(SEARCH('[1]Lookup for use classification'!$I$9,B61)),ISNUMBER(SEARCH('[1]Lookup for use classification'!$J$9,B61)),ISNUMBER(SEARCH('[1]Lookup for use classification'!$K$9,B61))),'[1]Lookup for use classification'!$A$9,IF(OR(ISNUMBER(SEARCH('[1]Lookup for use classification'!$B$10,B61)),ISNUMBER(SEARCH('[1]Lookup for use classification'!$C$10,B61)),ISNUMBER(SEARCH('[1]Lookup for use classification'!$D$10,B61)),ISNUMBER(SEARCH('[1]Lookup for use classification'!$E$10,B61)),ISNUMBER(SEARCH('[1]Lookup for use classification'!$F$10,B61)),ISNUMBER(SEARCH('[1]Lookup for use classification'!$G$10,B61))),'[1]Lookup for use classification'!$A$10,IF(OR(ISNUMBER(SEARCH('[1]Lookup for use classification'!$B$11,B61)),ISNUMBER(SEARCH('[1]Lookup for use classification'!$C$11,B61))),'[1]Lookup for use classification'!$A$11,IF(OR(ISNUMBER(SEARCH('[1]Lookup for use classification'!$B$12,B61)),ISNUMBER(SEARCH('[1]Lookup for use classification'!$C$12,B61))),'[1]Lookup for use classification'!$A$12,IF(OR(ISNUMBER(SEARCH('[1]Lookup for use classification'!$B$13,B61)),ISNUMBER(SEARCH('[1]Lookup for use classification'!$C$13,B61)),ISNUMBER(SEARCH('[1]Lookup for use classification'!$D$13,B61)),,ISNUMBER(SEARCH('[1]Lookup for use classification'!$C$13,B61)),ISNUMBER(SEARCH('[1]Lookup for use classification'!$E$13,B61))),'[1]Lookup for use classification'!$A$13,IF(OR(ISNUMBER(SEARCH('[1]Lookup for use classification'!$B$14,B61)),ISNUMBER(SEARCH('[1]Lookup for use classification'!$C$14,B61))),'[1]Lookup for use classification'!$A$14,"Other"))))))))))))</f>
        <v>Warehousing</v>
      </c>
      <c r="D61" s="27">
        <v>320</v>
      </c>
      <c r="E61" s="29"/>
      <c r="F61" s="29"/>
    </row>
    <row r="62" spans="1:6">
      <c r="A62" s="16" t="s">
        <v>16</v>
      </c>
      <c r="B62" s="26" t="s">
        <v>42</v>
      </c>
      <c r="C62" s="133" t="str">
        <f>IF(OR(ISNUMBER(SEARCH('[1]Lookup for use classification'!$B$1,B62)),ISNUMBER(SEARCH('[1]Lookup for use classification'!$C$1,B62)),ISNUMBER(SEARCH('[1]Lookup for use classification'!$D$1,B62)),ISNUMBER(SEARCH('[1]Lookup for use classification'!$E$1,B62))),'[1]Lookup for use classification'!$A$1,IF(ISNUMBER(SEARCH('[1]Lookup for use classification'!$B$2,B62)),'[1]Lookup for use classification'!$A$2,IF(ISNUMBER(SEARCH('[1]Lookup for use classification'!$B$3,B62)),'[1]Lookup for use classification'!$A$3,IF(OR(ISNUMBER(SEARCH('[1]Lookup for use classification'!$B$4,B62)),ISNUMBER(SEARCH('[1]Lookup for use classification'!$C$4,B62)),ISNUMBER(SEARCH('[1]Lookup for use classification'!$D$4,B62)),ISNUMBER(SEARCH('[1]Lookup for use classification'!$E$4,B62))),'[1]Lookup for use classification'!$A$4,IF(OR(ISNUMBER(SEARCH('[1]Lookup for use classification'!$B$5,B62)),ISNUMBER(SEARCH('[1]Lookup for use classification'!$C$5,B62)),ISNUMBER(SEARCH('[1]Lookup for use classification'!$D$5,B62))),'[1]Lookup for use classification'!$A$5,IF(OR(ISNUMBER(SEARCH('[1]Lookup for use classification'!$B$7,B62)),ISNUMBER(SEARCH('[1]Lookup for use classification'!$C$7,B62)),ISNUMBER(SEARCH('[1]Lookup for use classification'!$D$7,B62))),'[1]Lookup for use classification'!$A$7,IF(OR(ISNUMBER(SEARCH('[1]Lookup for use classification'!$B$9,B62)),ISNUMBER(SEARCH('[1]Lookup for use classification'!$C$9,B62)),ISNUMBER(SEARCH('[1]Lookup for use classification'!$D$9,B62)),ISNUMBER(SEARCH('[1]Lookup for use classification'!$E$9,B62)),ISNUMBER(SEARCH('[1]Lookup for use classification'!$F$9,B62)),ISNUMBER(SEARCH('[1]Lookup for use classification'!$G$9,B62)),ISNUMBER(SEARCH('[1]Lookup for use classification'!$H$9,B62)),ISNUMBER(SEARCH('[1]Lookup for use classification'!$I$9,B62)),ISNUMBER(SEARCH('[1]Lookup for use classification'!$J$9,B62)),ISNUMBER(SEARCH('[1]Lookup for use classification'!$K$9,B62))),'[1]Lookup for use classification'!$A$9,IF(OR(ISNUMBER(SEARCH('[1]Lookup for use classification'!$B$10,B62)),ISNUMBER(SEARCH('[1]Lookup for use classification'!$C$10,B62)),ISNUMBER(SEARCH('[1]Lookup for use classification'!$D$10,B62)),ISNUMBER(SEARCH('[1]Lookup for use classification'!$E$10,B62)),ISNUMBER(SEARCH('[1]Lookup for use classification'!$F$10,B62)),ISNUMBER(SEARCH('[1]Lookup for use classification'!$G$10,B62))),'[1]Lookup for use classification'!$A$10,IF(OR(ISNUMBER(SEARCH('[1]Lookup for use classification'!$B$11,B62)),ISNUMBER(SEARCH('[1]Lookup for use classification'!$C$11,B62))),'[1]Lookup for use classification'!$A$11,IF(OR(ISNUMBER(SEARCH('[1]Lookup for use classification'!$B$12,B62)),ISNUMBER(SEARCH('[1]Lookup for use classification'!$C$12,B62))),'[1]Lookup for use classification'!$A$12,IF(OR(ISNUMBER(SEARCH('[1]Lookup for use classification'!$B$13,B62)),ISNUMBER(SEARCH('[1]Lookup for use classification'!$C$13,B62)),ISNUMBER(SEARCH('[1]Lookup for use classification'!$D$13,B62)),,ISNUMBER(SEARCH('[1]Lookup for use classification'!$C$13,B62)),ISNUMBER(SEARCH('[1]Lookup for use classification'!$E$13,B62))),'[1]Lookup for use classification'!$A$13,IF(OR(ISNUMBER(SEARCH('[1]Lookup for use classification'!$B$14,B62)),ISNUMBER(SEARCH('[1]Lookup for use classification'!$C$14,B62))),'[1]Lookup for use classification'!$A$14,"Other"))))))))))))</f>
        <v>Other</v>
      </c>
      <c r="D62" s="27"/>
      <c r="E62" s="29"/>
      <c r="F62" s="29"/>
    </row>
    <row r="63" spans="1:6">
      <c r="A63" s="16" t="s">
        <v>1826</v>
      </c>
      <c r="B63" s="17" t="s">
        <v>1820</v>
      </c>
      <c r="C63" s="133" t="str">
        <f>IF(OR(ISNUMBER(SEARCH('[1]Lookup for use classification'!$B$1,B63)),ISNUMBER(SEARCH('[1]Lookup for use classification'!$C$1,B63)),ISNUMBER(SEARCH('[1]Lookup for use classification'!$D$1,B63)),ISNUMBER(SEARCH('[1]Lookup for use classification'!$E$1,B63))),'[1]Lookup for use classification'!$A$1,IF(ISNUMBER(SEARCH('[1]Lookup for use classification'!$B$2,B63)),'[1]Lookup for use classification'!$A$2,IF(ISNUMBER(SEARCH('[1]Lookup for use classification'!$B$3,B63)),'[1]Lookup for use classification'!$A$3,IF(OR(ISNUMBER(SEARCH('[1]Lookup for use classification'!$B$4,B63)),ISNUMBER(SEARCH('[1]Lookup for use classification'!$C$4,B63)),ISNUMBER(SEARCH('[1]Lookup for use classification'!$D$4,B63)),ISNUMBER(SEARCH('[1]Lookup for use classification'!$E$4,B63))),'[1]Lookup for use classification'!$A$4,IF(OR(ISNUMBER(SEARCH('[1]Lookup for use classification'!$B$5,B63)),ISNUMBER(SEARCH('[1]Lookup for use classification'!$C$5,B63)),ISNUMBER(SEARCH('[1]Lookup for use classification'!$D$5,B63))),'[1]Lookup for use classification'!$A$5,IF(OR(ISNUMBER(SEARCH('[1]Lookup for use classification'!$B$7,B63)),ISNUMBER(SEARCH('[1]Lookup for use classification'!$C$7,B63)),ISNUMBER(SEARCH('[1]Lookup for use classification'!$D$7,B63))),'[1]Lookup for use classification'!$A$7,IF(OR(ISNUMBER(SEARCH('[1]Lookup for use classification'!$B$9,B63)),ISNUMBER(SEARCH('[1]Lookup for use classification'!$C$9,B63)),ISNUMBER(SEARCH('[1]Lookup for use classification'!$D$9,B63)),ISNUMBER(SEARCH('[1]Lookup for use classification'!$E$9,B63)),ISNUMBER(SEARCH('[1]Lookup for use classification'!$F$9,B63)),ISNUMBER(SEARCH('[1]Lookup for use classification'!$G$9,B63)),ISNUMBER(SEARCH('[1]Lookup for use classification'!$H$9,B63)),ISNUMBER(SEARCH('[1]Lookup for use classification'!$I$9,B63)),ISNUMBER(SEARCH('[1]Lookup for use classification'!$J$9,B63)),ISNUMBER(SEARCH('[1]Lookup for use classification'!$K$9,B63))),'[1]Lookup for use classification'!$A$9,IF(OR(ISNUMBER(SEARCH('[1]Lookup for use classification'!$B$10,B63)),ISNUMBER(SEARCH('[1]Lookup for use classification'!$C$10,B63)),ISNUMBER(SEARCH('[1]Lookup for use classification'!$D$10,B63)),ISNUMBER(SEARCH('[1]Lookup for use classification'!$E$10,B63)),ISNUMBER(SEARCH('[1]Lookup for use classification'!$F$10,B63)),ISNUMBER(SEARCH('[1]Lookup for use classification'!$G$10,B63))),'[1]Lookup for use classification'!$A$10,IF(OR(ISNUMBER(SEARCH('[1]Lookup for use classification'!$B$11,B63)),ISNUMBER(SEARCH('[1]Lookup for use classification'!$C$11,B63))),'[1]Lookup for use classification'!$A$11,IF(OR(ISNUMBER(SEARCH('[1]Lookup for use classification'!$B$12,B63)),ISNUMBER(SEARCH('[1]Lookup for use classification'!$C$12,B63))),'[1]Lookup for use classification'!$A$12,IF(OR(ISNUMBER(SEARCH('[1]Lookup for use classification'!$B$13,B63)),ISNUMBER(SEARCH('[1]Lookup for use classification'!$C$13,B63)),ISNUMBER(SEARCH('[1]Lookup for use classification'!$D$13,B63)),,ISNUMBER(SEARCH('[1]Lookup for use classification'!$C$13,B63)),ISNUMBER(SEARCH('[1]Lookup for use classification'!$E$13,B63))),'[1]Lookup for use classification'!$A$13,IF(OR(ISNUMBER(SEARCH('[1]Lookup for use classification'!$B$14,B63)),ISNUMBER(SEARCH('[1]Lookup for use classification'!$C$14,B63))),'[1]Lookup for use classification'!$A$14,"Other"))))))))))))</f>
        <v>Education - K - 12</v>
      </c>
      <c r="D63" s="18">
        <v>11425</v>
      </c>
      <c r="E63" s="19"/>
      <c r="F63" s="19"/>
    </row>
    <row r="64" spans="1:6">
      <c r="A64" s="16" t="s">
        <v>1826</v>
      </c>
      <c r="B64" s="17" t="s">
        <v>147</v>
      </c>
      <c r="C64" s="133" t="str">
        <f>IF(OR(ISNUMBER(SEARCH('[1]Lookup for use classification'!$B$1,B64)),ISNUMBER(SEARCH('[1]Lookup for use classification'!$C$1,B64)),ISNUMBER(SEARCH('[1]Lookup for use classification'!$D$1,B64)),ISNUMBER(SEARCH('[1]Lookup for use classification'!$E$1,B64))),'[1]Lookup for use classification'!$A$1,IF(ISNUMBER(SEARCH('[1]Lookup for use classification'!$B$2,B64)),'[1]Lookup for use classification'!$A$2,IF(ISNUMBER(SEARCH('[1]Lookup for use classification'!$B$3,B64)),'[1]Lookup for use classification'!$A$3,IF(OR(ISNUMBER(SEARCH('[1]Lookup for use classification'!$B$4,B64)),ISNUMBER(SEARCH('[1]Lookup for use classification'!$C$4,B64)),ISNUMBER(SEARCH('[1]Lookup for use classification'!$D$4,B64)),ISNUMBER(SEARCH('[1]Lookup for use classification'!$E$4,B64))),'[1]Lookup for use classification'!$A$4,IF(OR(ISNUMBER(SEARCH('[1]Lookup for use classification'!$B$5,B64)),ISNUMBER(SEARCH('[1]Lookup for use classification'!$C$5,B64)),ISNUMBER(SEARCH('[1]Lookup for use classification'!$D$5,B64))),'[1]Lookup for use classification'!$A$5,IF(OR(ISNUMBER(SEARCH('[1]Lookup for use classification'!$B$7,B64)),ISNUMBER(SEARCH('[1]Lookup for use classification'!$C$7,B64)),ISNUMBER(SEARCH('[1]Lookup for use classification'!$D$7,B64))),'[1]Lookup for use classification'!$A$7,IF(OR(ISNUMBER(SEARCH('[1]Lookup for use classification'!$B$9,B64)),ISNUMBER(SEARCH('[1]Lookup for use classification'!$C$9,B64)),ISNUMBER(SEARCH('[1]Lookup for use classification'!$D$9,B64)),ISNUMBER(SEARCH('[1]Lookup for use classification'!$E$9,B64)),ISNUMBER(SEARCH('[1]Lookup for use classification'!$F$9,B64)),ISNUMBER(SEARCH('[1]Lookup for use classification'!$G$9,B64)),ISNUMBER(SEARCH('[1]Lookup for use classification'!$H$9,B64)),ISNUMBER(SEARCH('[1]Lookup for use classification'!$I$9,B64)),ISNUMBER(SEARCH('[1]Lookup for use classification'!$J$9,B64)),ISNUMBER(SEARCH('[1]Lookup for use classification'!$K$9,B64))),'[1]Lookup for use classification'!$A$9,IF(OR(ISNUMBER(SEARCH('[1]Lookup for use classification'!$B$10,B64)),ISNUMBER(SEARCH('[1]Lookup for use classification'!$C$10,B64)),ISNUMBER(SEARCH('[1]Lookup for use classification'!$D$10,B64)),ISNUMBER(SEARCH('[1]Lookup for use classification'!$E$10,B64)),ISNUMBER(SEARCH('[1]Lookup for use classification'!$F$10,B64)),ISNUMBER(SEARCH('[1]Lookup for use classification'!$G$10,B64))),'[1]Lookup for use classification'!$A$10,IF(OR(ISNUMBER(SEARCH('[1]Lookup for use classification'!$B$11,B64)),ISNUMBER(SEARCH('[1]Lookup for use classification'!$C$11,B64))),'[1]Lookup for use classification'!$A$11,IF(OR(ISNUMBER(SEARCH('[1]Lookup for use classification'!$B$12,B64)),ISNUMBER(SEARCH('[1]Lookup for use classification'!$C$12,B64))),'[1]Lookup for use classification'!$A$12,IF(OR(ISNUMBER(SEARCH('[1]Lookup for use classification'!$B$13,B64)),ISNUMBER(SEARCH('[1]Lookup for use classification'!$C$13,B64)),ISNUMBER(SEARCH('[1]Lookup for use classification'!$D$13,B64)),,ISNUMBER(SEARCH('[1]Lookup for use classification'!$C$13,B64)),ISNUMBER(SEARCH('[1]Lookup for use classification'!$E$13,B64))),'[1]Lookup for use classification'!$A$13,IF(OR(ISNUMBER(SEARCH('[1]Lookup for use classification'!$B$14,B64)),ISNUMBER(SEARCH('[1]Lookup for use classification'!$C$14,B64))),'[1]Lookup for use classification'!$A$14,"Other"))))))))))))</f>
        <v>Health Care - Hospitals</v>
      </c>
      <c r="D64" s="18">
        <v>1448</v>
      </c>
      <c r="E64" s="19"/>
      <c r="F64" s="19"/>
    </row>
    <row r="65" spans="1:6">
      <c r="A65" s="16" t="s">
        <v>1826</v>
      </c>
      <c r="B65" s="17" t="s">
        <v>1821</v>
      </c>
      <c r="C65" s="133" t="str">
        <f>IF(OR(ISNUMBER(SEARCH('[1]Lookup for use classification'!$B$1,B65)),ISNUMBER(SEARCH('[1]Lookup for use classification'!$C$1,B65)),ISNUMBER(SEARCH('[1]Lookup for use classification'!$D$1,B65)),ISNUMBER(SEARCH('[1]Lookup for use classification'!$E$1,B65))),'[1]Lookup for use classification'!$A$1,IF(ISNUMBER(SEARCH('[1]Lookup for use classification'!$B$2,B65)),'[1]Lookup for use classification'!$A$2,IF(ISNUMBER(SEARCH('[1]Lookup for use classification'!$B$3,B65)),'[1]Lookup for use classification'!$A$3,IF(OR(ISNUMBER(SEARCH('[1]Lookup for use classification'!$B$4,B65)),ISNUMBER(SEARCH('[1]Lookup for use classification'!$C$4,B65)),ISNUMBER(SEARCH('[1]Lookup for use classification'!$D$4,B65)),ISNUMBER(SEARCH('[1]Lookup for use classification'!$E$4,B65))),'[1]Lookup for use classification'!$A$4,IF(OR(ISNUMBER(SEARCH('[1]Lookup for use classification'!$B$5,B65)),ISNUMBER(SEARCH('[1]Lookup for use classification'!$C$5,B65)),ISNUMBER(SEARCH('[1]Lookup for use classification'!$D$5,B65))),'[1]Lookup for use classification'!$A$5,IF(OR(ISNUMBER(SEARCH('[1]Lookup for use classification'!$B$7,B65)),ISNUMBER(SEARCH('[1]Lookup for use classification'!$C$7,B65)),ISNUMBER(SEARCH('[1]Lookup for use classification'!$D$7,B65))),'[1]Lookup for use classification'!$A$7,IF(OR(ISNUMBER(SEARCH('[1]Lookup for use classification'!$B$9,B65)),ISNUMBER(SEARCH('[1]Lookup for use classification'!$C$9,B65)),ISNUMBER(SEARCH('[1]Lookup for use classification'!$D$9,B65)),ISNUMBER(SEARCH('[1]Lookup for use classification'!$E$9,B65)),ISNUMBER(SEARCH('[1]Lookup for use classification'!$F$9,B65)),ISNUMBER(SEARCH('[1]Lookup for use classification'!$G$9,B65)),ISNUMBER(SEARCH('[1]Lookup for use classification'!$H$9,B65)),ISNUMBER(SEARCH('[1]Lookup for use classification'!$I$9,B65)),ISNUMBER(SEARCH('[1]Lookup for use classification'!$J$9,B65)),ISNUMBER(SEARCH('[1]Lookup for use classification'!$K$9,B65))),'[1]Lookup for use classification'!$A$9,IF(OR(ISNUMBER(SEARCH('[1]Lookup for use classification'!$B$10,B65)),ISNUMBER(SEARCH('[1]Lookup for use classification'!$C$10,B65)),ISNUMBER(SEARCH('[1]Lookup for use classification'!$D$10,B65)),ISNUMBER(SEARCH('[1]Lookup for use classification'!$E$10,B65)),ISNUMBER(SEARCH('[1]Lookup for use classification'!$F$10,B65)),ISNUMBER(SEARCH('[1]Lookup for use classification'!$G$10,B65))),'[1]Lookup for use classification'!$A$10,IF(OR(ISNUMBER(SEARCH('[1]Lookup for use classification'!$B$11,B65)),ISNUMBER(SEARCH('[1]Lookup for use classification'!$C$11,B65))),'[1]Lookup for use classification'!$A$11,IF(OR(ISNUMBER(SEARCH('[1]Lookup for use classification'!$B$12,B65)),ISNUMBER(SEARCH('[1]Lookup for use classification'!$C$12,B65))),'[1]Lookup for use classification'!$A$12,IF(OR(ISNUMBER(SEARCH('[1]Lookup for use classification'!$B$13,B65)),ISNUMBER(SEARCH('[1]Lookup for use classification'!$C$13,B65)),ISNUMBER(SEARCH('[1]Lookup for use classification'!$D$13,B65)),,ISNUMBER(SEARCH('[1]Lookup for use classification'!$C$13,B65)),ISNUMBER(SEARCH('[1]Lookup for use classification'!$E$13,B65))),'[1]Lookup for use classification'!$A$13,IF(OR(ISNUMBER(SEARCH('[1]Lookup for use classification'!$B$14,B65)),ISNUMBER(SEARCH('[1]Lookup for use classification'!$C$14,B65))),'[1]Lookup for use classification'!$A$14,"Other"))))))))))))</f>
        <v>Other</v>
      </c>
      <c r="D65" s="18">
        <v>941</v>
      </c>
      <c r="E65" s="19"/>
      <c r="F65" s="19"/>
    </row>
    <row r="66" spans="1:6">
      <c r="A66" s="16" t="s">
        <v>1826</v>
      </c>
      <c r="B66" s="17" t="s">
        <v>1822</v>
      </c>
      <c r="C66" s="133" t="str">
        <f>IF(OR(ISNUMBER(SEARCH('[1]Lookup for use classification'!$B$1,B66)),ISNUMBER(SEARCH('[1]Lookup for use classification'!$C$1,B66)),ISNUMBER(SEARCH('[1]Lookup for use classification'!$D$1,B66)),ISNUMBER(SEARCH('[1]Lookup for use classification'!$E$1,B66))),'[1]Lookup for use classification'!$A$1,IF(ISNUMBER(SEARCH('[1]Lookup for use classification'!$B$2,B66)),'[1]Lookup for use classification'!$A$2,IF(ISNUMBER(SEARCH('[1]Lookup for use classification'!$B$3,B66)),'[1]Lookup for use classification'!$A$3,IF(OR(ISNUMBER(SEARCH('[1]Lookup for use classification'!$B$4,B66)),ISNUMBER(SEARCH('[1]Lookup for use classification'!$C$4,B66)),ISNUMBER(SEARCH('[1]Lookup for use classification'!$D$4,B66)),ISNUMBER(SEARCH('[1]Lookup for use classification'!$E$4,B66))),'[1]Lookup for use classification'!$A$4,IF(OR(ISNUMBER(SEARCH('[1]Lookup for use classification'!$B$5,B66)),ISNUMBER(SEARCH('[1]Lookup for use classification'!$C$5,B66)),ISNUMBER(SEARCH('[1]Lookup for use classification'!$D$5,B66))),'[1]Lookup for use classification'!$A$5,IF(OR(ISNUMBER(SEARCH('[1]Lookup for use classification'!$B$7,B66)),ISNUMBER(SEARCH('[1]Lookup for use classification'!$C$7,B66)),ISNUMBER(SEARCH('[1]Lookup for use classification'!$D$7,B66))),'[1]Lookup for use classification'!$A$7,IF(OR(ISNUMBER(SEARCH('[1]Lookup for use classification'!$B$9,B66)),ISNUMBER(SEARCH('[1]Lookup for use classification'!$C$9,B66)),ISNUMBER(SEARCH('[1]Lookup for use classification'!$D$9,B66)),ISNUMBER(SEARCH('[1]Lookup for use classification'!$E$9,B66)),ISNUMBER(SEARCH('[1]Lookup for use classification'!$F$9,B66)),ISNUMBER(SEARCH('[1]Lookup for use classification'!$G$9,B66)),ISNUMBER(SEARCH('[1]Lookup for use classification'!$H$9,B66)),ISNUMBER(SEARCH('[1]Lookup for use classification'!$I$9,B66)),ISNUMBER(SEARCH('[1]Lookup for use classification'!$J$9,B66)),ISNUMBER(SEARCH('[1]Lookup for use classification'!$K$9,B66))),'[1]Lookup for use classification'!$A$9,IF(OR(ISNUMBER(SEARCH('[1]Lookup for use classification'!$B$10,B66)),ISNUMBER(SEARCH('[1]Lookup for use classification'!$C$10,B66)),ISNUMBER(SEARCH('[1]Lookup for use classification'!$D$10,B66)),ISNUMBER(SEARCH('[1]Lookup for use classification'!$E$10,B66)),ISNUMBER(SEARCH('[1]Lookup for use classification'!$F$10,B66)),ISNUMBER(SEARCH('[1]Lookup for use classification'!$G$10,B66))),'[1]Lookup for use classification'!$A$10,IF(OR(ISNUMBER(SEARCH('[1]Lookup for use classification'!$B$11,B66)),ISNUMBER(SEARCH('[1]Lookup for use classification'!$C$11,B66))),'[1]Lookup for use classification'!$A$11,IF(OR(ISNUMBER(SEARCH('[1]Lookup for use classification'!$B$12,B66)),ISNUMBER(SEARCH('[1]Lookup for use classification'!$C$12,B66))),'[1]Lookup for use classification'!$A$12,IF(OR(ISNUMBER(SEARCH('[1]Lookup for use classification'!$B$13,B66)),ISNUMBER(SEARCH('[1]Lookup for use classification'!$C$13,B66)),ISNUMBER(SEARCH('[1]Lookup for use classification'!$D$13,B66)),,ISNUMBER(SEARCH('[1]Lookup for use classification'!$C$13,B66)),ISNUMBER(SEARCH('[1]Lookup for use classification'!$E$13,B66))),'[1]Lookup for use classification'!$A$13,IF(OR(ISNUMBER(SEARCH('[1]Lookup for use classification'!$B$14,B66)),ISNUMBER(SEARCH('[1]Lookup for use classification'!$C$14,B66))),'[1]Lookup for use classification'!$A$14,"Other"))))))))))))</f>
        <v>Public Assembly</v>
      </c>
      <c r="D66" s="18">
        <v>2860</v>
      </c>
      <c r="E66" s="19"/>
      <c r="F66" s="19"/>
    </row>
    <row r="67" spans="1:6">
      <c r="A67" s="16" t="s">
        <v>1826</v>
      </c>
      <c r="B67" s="17" t="s">
        <v>1823</v>
      </c>
      <c r="C67" s="133" t="str">
        <f>IF(OR(ISNUMBER(SEARCH('[1]Lookup for use classification'!$B$1,B67)),ISNUMBER(SEARCH('[1]Lookup for use classification'!$C$1,B67)),ISNUMBER(SEARCH('[1]Lookup for use classification'!$D$1,B67)),ISNUMBER(SEARCH('[1]Lookup for use classification'!$E$1,B67))),'[1]Lookup for use classification'!$A$1,IF(ISNUMBER(SEARCH('[1]Lookup for use classification'!$B$2,B67)),'[1]Lookup for use classification'!$A$2,IF(ISNUMBER(SEARCH('[1]Lookup for use classification'!$B$3,B67)),'[1]Lookup for use classification'!$A$3,IF(OR(ISNUMBER(SEARCH('[1]Lookup for use classification'!$B$4,B67)),ISNUMBER(SEARCH('[1]Lookup for use classification'!$C$4,B67)),ISNUMBER(SEARCH('[1]Lookup for use classification'!$D$4,B67)),ISNUMBER(SEARCH('[1]Lookup for use classification'!$E$4,B67))),'[1]Lookup for use classification'!$A$4,IF(OR(ISNUMBER(SEARCH('[1]Lookup for use classification'!$B$5,B67)),ISNUMBER(SEARCH('[1]Lookup for use classification'!$C$5,B67)),ISNUMBER(SEARCH('[1]Lookup for use classification'!$D$5,B67))),'[1]Lookup for use classification'!$A$5,IF(OR(ISNUMBER(SEARCH('[1]Lookup for use classification'!$B$7,B67)),ISNUMBER(SEARCH('[1]Lookup for use classification'!$C$7,B67)),ISNUMBER(SEARCH('[1]Lookup for use classification'!$D$7,B67))),'[1]Lookup for use classification'!$A$7,IF(OR(ISNUMBER(SEARCH('[1]Lookup for use classification'!$B$9,B67)),ISNUMBER(SEARCH('[1]Lookup for use classification'!$C$9,B67)),ISNUMBER(SEARCH('[1]Lookup for use classification'!$D$9,B67)),ISNUMBER(SEARCH('[1]Lookup for use classification'!$E$9,B67)),ISNUMBER(SEARCH('[1]Lookup for use classification'!$F$9,B67)),ISNUMBER(SEARCH('[1]Lookup for use classification'!$G$9,B67)),ISNUMBER(SEARCH('[1]Lookup for use classification'!$H$9,B67)),ISNUMBER(SEARCH('[1]Lookup for use classification'!$I$9,B67)),ISNUMBER(SEARCH('[1]Lookup for use classification'!$J$9,B67)),ISNUMBER(SEARCH('[1]Lookup for use classification'!$K$9,B67))),'[1]Lookup for use classification'!$A$9,IF(OR(ISNUMBER(SEARCH('[1]Lookup for use classification'!$B$10,B67)),ISNUMBER(SEARCH('[1]Lookup for use classification'!$C$10,B67)),ISNUMBER(SEARCH('[1]Lookup for use classification'!$D$10,B67)),ISNUMBER(SEARCH('[1]Lookup for use classification'!$E$10,B67)),ISNUMBER(SEARCH('[1]Lookup for use classification'!$F$10,B67)),ISNUMBER(SEARCH('[1]Lookup for use classification'!$G$10,B67))),'[1]Lookup for use classification'!$A$10,IF(OR(ISNUMBER(SEARCH('[1]Lookup for use classification'!$B$11,B67)),ISNUMBER(SEARCH('[1]Lookup for use classification'!$C$11,B67))),'[1]Lookup for use classification'!$A$11,IF(OR(ISNUMBER(SEARCH('[1]Lookup for use classification'!$B$12,B67)),ISNUMBER(SEARCH('[1]Lookup for use classification'!$C$12,B67))),'[1]Lookup for use classification'!$A$12,IF(OR(ISNUMBER(SEARCH('[1]Lookup for use classification'!$B$13,B67)),ISNUMBER(SEARCH('[1]Lookup for use classification'!$C$13,B67)),ISNUMBER(SEARCH('[1]Lookup for use classification'!$D$13,B67)),,ISNUMBER(SEARCH('[1]Lookup for use classification'!$C$13,B67)),ISNUMBER(SEARCH('[1]Lookup for use classification'!$E$13,B67))),'[1]Lookup for use classification'!$A$13,IF(OR(ISNUMBER(SEARCH('[1]Lookup for use classification'!$B$14,B67)),ISNUMBER(SEARCH('[1]Lookup for use classification'!$C$14,B67))),'[1]Lookup for use classification'!$A$14,"Other"))))))))))))</f>
        <v>Warehousing</v>
      </c>
      <c r="D67" s="18">
        <v>7150</v>
      </c>
      <c r="E67" s="19"/>
      <c r="F67" s="19"/>
    </row>
    <row r="68" spans="1:6">
      <c r="A68" s="16" t="s">
        <v>1826</v>
      </c>
      <c r="B68" s="17" t="s">
        <v>1824</v>
      </c>
      <c r="C68" s="133" t="str">
        <f>IF(OR(ISNUMBER(SEARCH('[1]Lookup for use classification'!$B$1,B68)),ISNUMBER(SEARCH('[1]Lookup for use classification'!$C$1,B68)),ISNUMBER(SEARCH('[1]Lookup for use classification'!$D$1,B68)),ISNUMBER(SEARCH('[1]Lookup for use classification'!$E$1,B68))),'[1]Lookup for use classification'!$A$1,IF(ISNUMBER(SEARCH('[1]Lookup for use classification'!$B$2,B68)),'[1]Lookup for use classification'!$A$2,IF(ISNUMBER(SEARCH('[1]Lookup for use classification'!$B$3,B68)),'[1]Lookup for use classification'!$A$3,IF(OR(ISNUMBER(SEARCH('[1]Lookup for use classification'!$B$4,B68)),ISNUMBER(SEARCH('[1]Lookup for use classification'!$C$4,B68)),ISNUMBER(SEARCH('[1]Lookup for use classification'!$D$4,B68)),ISNUMBER(SEARCH('[1]Lookup for use classification'!$E$4,B68))),'[1]Lookup for use classification'!$A$4,IF(OR(ISNUMBER(SEARCH('[1]Lookup for use classification'!$B$5,B68)),ISNUMBER(SEARCH('[1]Lookup for use classification'!$C$5,B68)),ISNUMBER(SEARCH('[1]Lookup for use classification'!$D$5,B68))),'[1]Lookup for use classification'!$A$5,IF(OR(ISNUMBER(SEARCH('[1]Lookup for use classification'!$B$7,B68)),ISNUMBER(SEARCH('[1]Lookup for use classification'!$C$7,B68)),ISNUMBER(SEARCH('[1]Lookup for use classification'!$D$7,B68))),'[1]Lookup for use classification'!$A$7,IF(OR(ISNUMBER(SEARCH('[1]Lookup for use classification'!$B$9,B68)),ISNUMBER(SEARCH('[1]Lookup for use classification'!$C$9,B68)),ISNUMBER(SEARCH('[1]Lookup for use classification'!$D$9,B68)),ISNUMBER(SEARCH('[1]Lookup for use classification'!$E$9,B68)),ISNUMBER(SEARCH('[1]Lookup for use classification'!$F$9,B68)),ISNUMBER(SEARCH('[1]Lookup for use classification'!$G$9,B68)),ISNUMBER(SEARCH('[1]Lookup for use classification'!$H$9,B68)),ISNUMBER(SEARCH('[1]Lookup for use classification'!$I$9,B68)),ISNUMBER(SEARCH('[1]Lookup for use classification'!$J$9,B68)),ISNUMBER(SEARCH('[1]Lookup for use classification'!$K$9,B68))),'[1]Lookup for use classification'!$A$9,IF(OR(ISNUMBER(SEARCH('[1]Lookup for use classification'!$B$10,B68)),ISNUMBER(SEARCH('[1]Lookup for use classification'!$C$10,B68)),ISNUMBER(SEARCH('[1]Lookup for use classification'!$D$10,B68)),ISNUMBER(SEARCH('[1]Lookup for use classification'!$E$10,B68)),ISNUMBER(SEARCH('[1]Lookup for use classification'!$F$10,B68)),ISNUMBER(SEARCH('[1]Lookup for use classification'!$G$10,B68))),'[1]Lookup for use classification'!$A$10,IF(OR(ISNUMBER(SEARCH('[1]Lookup for use classification'!$B$11,B68)),ISNUMBER(SEARCH('[1]Lookup for use classification'!$C$11,B68))),'[1]Lookup for use classification'!$A$11,IF(OR(ISNUMBER(SEARCH('[1]Lookup for use classification'!$B$12,B68)),ISNUMBER(SEARCH('[1]Lookup for use classification'!$C$12,B68))),'[1]Lookup for use classification'!$A$12,IF(OR(ISNUMBER(SEARCH('[1]Lookup for use classification'!$B$13,B68)),ISNUMBER(SEARCH('[1]Lookup for use classification'!$C$13,B68)),ISNUMBER(SEARCH('[1]Lookup for use classification'!$D$13,B68)),,ISNUMBER(SEARCH('[1]Lookup for use classification'!$C$13,B68)),ISNUMBER(SEARCH('[1]Lookup for use classification'!$E$13,B68))),'[1]Lookup for use classification'!$A$13,IF(OR(ISNUMBER(SEARCH('[1]Lookup for use classification'!$B$14,B68)),ISNUMBER(SEARCH('[1]Lookup for use classification'!$C$14,B68))),'[1]Lookup for use classification'!$A$14,"Other"))))))))))))</f>
        <v>Public Safety</v>
      </c>
      <c r="D68" s="18">
        <v>941</v>
      </c>
      <c r="E68" s="19"/>
      <c r="F68" s="19"/>
    </row>
    <row r="69" spans="1:6">
      <c r="A69" s="16" t="s">
        <v>1826</v>
      </c>
      <c r="B69" s="17" t="s">
        <v>1825</v>
      </c>
      <c r="C69" s="133" t="str">
        <f>IF(OR(ISNUMBER(SEARCH('[1]Lookup for use classification'!$B$1,B69)),ISNUMBER(SEARCH('[1]Lookup for use classification'!$C$1,B69)),ISNUMBER(SEARCH('[1]Lookup for use classification'!$D$1,B69)),ISNUMBER(SEARCH('[1]Lookup for use classification'!$E$1,B69))),'[1]Lookup for use classification'!$A$1,IF(ISNUMBER(SEARCH('[1]Lookup for use classification'!$B$2,B69)),'[1]Lookup for use classification'!$A$2,IF(ISNUMBER(SEARCH('[1]Lookup for use classification'!$B$3,B69)),'[1]Lookup for use classification'!$A$3,IF(OR(ISNUMBER(SEARCH('[1]Lookup for use classification'!$B$4,B69)),ISNUMBER(SEARCH('[1]Lookup for use classification'!$C$4,B69)),ISNUMBER(SEARCH('[1]Lookup for use classification'!$D$4,B69)),ISNUMBER(SEARCH('[1]Lookup for use classification'!$E$4,B69))),'[1]Lookup for use classification'!$A$4,IF(OR(ISNUMBER(SEARCH('[1]Lookup for use classification'!$B$5,B69)),ISNUMBER(SEARCH('[1]Lookup for use classification'!$C$5,B69)),ISNUMBER(SEARCH('[1]Lookup for use classification'!$D$5,B69))),'[1]Lookup for use classification'!$A$5,IF(OR(ISNUMBER(SEARCH('[1]Lookup for use classification'!$B$7,B69)),ISNUMBER(SEARCH('[1]Lookup for use classification'!$C$7,B69)),ISNUMBER(SEARCH('[1]Lookup for use classification'!$D$7,B69))),'[1]Lookup for use classification'!$A$7,IF(OR(ISNUMBER(SEARCH('[1]Lookup for use classification'!$B$9,B69)),ISNUMBER(SEARCH('[1]Lookup for use classification'!$C$9,B69)),ISNUMBER(SEARCH('[1]Lookup for use classification'!$D$9,B69)),ISNUMBER(SEARCH('[1]Lookup for use classification'!$E$9,B69)),ISNUMBER(SEARCH('[1]Lookup for use classification'!$F$9,B69)),ISNUMBER(SEARCH('[1]Lookup for use classification'!$G$9,B69)),ISNUMBER(SEARCH('[1]Lookup for use classification'!$H$9,B69)),ISNUMBER(SEARCH('[1]Lookup for use classification'!$I$9,B69)),ISNUMBER(SEARCH('[1]Lookup for use classification'!$J$9,B69)),ISNUMBER(SEARCH('[1]Lookup for use classification'!$K$9,B69))),'[1]Lookup for use classification'!$A$9,IF(OR(ISNUMBER(SEARCH('[1]Lookup for use classification'!$B$10,B69)),ISNUMBER(SEARCH('[1]Lookup for use classification'!$C$10,B69)),ISNUMBER(SEARCH('[1]Lookup for use classification'!$D$10,B69)),ISNUMBER(SEARCH('[1]Lookup for use classification'!$E$10,B69)),ISNUMBER(SEARCH('[1]Lookup for use classification'!$F$10,B69)),ISNUMBER(SEARCH('[1]Lookup for use classification'!$G$10,B69))),'[1]Lookup for use classification'!$A$10,IF(OR(ISNUMBER(SEARCH('[1]Lookup for use classification'!$B$11,B69)),ISNUMBER(SEARCH('[1]Lookup for use classification'!$C$11,B69))),'[1]Lookup for use classification'!$A$11,IF(OR(ISNUMBER(SEARCH('[1]Lookup for use classification'!$B$12,B69)),ISNUMBER(SEARCH('[1]Lookup for use classification'!$C$12,B69))),'[1]Lookup for use classification'!$A$12,IF(OR(ISNUMBER(SEARCH('[1]Lookup for use classification'!$B$13,B69)),ISNUMBER(SEARCH('[1]Lookup for use classification'!$C$13,B69)),ISNUMBER(SEARCH('[1]Lookup for use classification'!$D$13,B69)),,ISNUMBER(SEARCH('[1]Lookup for use classification'!$C$13,B69)),ISNUMBER(SEARCH('[1]Lookup for use classification'!$E$13,B69))),'[1]Lookup for use classification'!$A$13,IF(OR(ISNUMBER(SEARCH('[1]Lookup for use classification'!$B$14,B69)),ISNUMBER(SEARCH('[1]Lookup for use classification'!$C$14,B69))),'[1]Lookup for use classification'!$A$14,"Other"))))))))))))</f>
        <v>Office</v>
      </c>
      <c r="D69" s="18">
        <v>1021</v>
      </c>
      <c r="E69" s="19"/>
      <c r="F69" s="19"/>
    </row>
    <row r="70" spans="1:6">
      <c r="A70" s="16" t="s">
        <v>43</v>
      </c>
      <c r="B70" s="32" t="s">
        <v>44</v>
      </c>
      <c r="C70" s="133" t="str">
        <f>IF(OR(ISNUMBER(SEARCH('[1]Lookup for use classification'!$B$1,B70)),ISNUMBER(SEARCH('[1]Lookup for use classification'!$C$1,B70)),ISNUMBER(SEARCH('[1]Lookup for use classification'!$D$1,B70)),ISNUMBER(SEARCH('[1]Lookup for use classification'!$E$1,B70))),'[1]Lookup for use classification'!$A$1,IF(ISNUMBER(SEARCH('[1]Lookup for use classification'!$B$2,B70)),'[1]Lookup for use classification'!$A$2,IF(ISNUMBER(SEARCH('[1]Lookup for use classification'!$B$3,B70)),'[1]Lookup for use classification'!$A$3,IF(OR(ISNUMBER(SEARCH('[1]Lookup for use classification'!$B$4,B70)),ISNUMBER(SEARCH('[1]Lookup for use classification'!$C$4,B70)),ISNUMBER(SEARCH('[1]Lookup for use classification'!$D$4,B70)),ISNUMBER(SEARCH('[1]Lookup for use classification'!$E$4,B70))),'[1]Lookup for use classification'!$A$4,IF(OR(ISNUMBER(SEARCH('[1]Lookup for use classification'!$B$5,B70)),ISNUMBER(SEARCH('[1]Lookup for use classification'!$C$5,B70)),ISNUMBER(SEARCH('[1]Lookup for use classification'!$D$5,B70))),'[1]Lookup for use classification'!$A$5,IF(OR(ISNUMBER(SEARCH('[1]Lookup for use classification'!$B$7,B70)),ISNUMBER(SEARCH('[1]Lookup for use classification'!$C$7,B70)),ISNUMBER(SEARCH('[1]Lookup for use classification'!$D$7,B70))),'[1]Lookup for use classification'!$A$7,IF(OR(ISNUMBER(SEARCH('[1]Lookup for use classification'!$B$9,B70)),ISNUMBER(SEARCH('[1]Lookup for use classification'!$C$9,B70)),ISNUMBER(SEARCH('[1]Lookup for use classification'!$D$9,B70)),ISNUMBER(SEARCH('[1]Lookup for use classification'!$E$9,B70)),ISNUMBER(SEARCH('[1]Lookup for use classification'!$F$9,B70)),ISNUMBER(SEARCH('[1]Lookup for use classification'!$G$9,B70)),ISNUMBER(SEARCH('[1]Lookup for use classification'!$H$9,B70)),ISNUMBER(SEARCH('[1]Lookup for use classification'!$I$9,B70)),ISNUMBER(SEARCH('[1]Lookup for use classification'!$J$9,B70)),ISNUMBER(SEARCH('[1]Lookup for use classification'!$K$9,B70))),'[1]Lookup for use classification'!$A$9,IF(OR(ISNUMBER(SEARCH('[1]Lookup for use classification'!$B$10,B70)),ISNUMBER(SEARCH('[1]Lookup for use classification'!$C$10,B70)),ISNUMBER(SEARCH('[1]Lookup for use classification'!$D$10,B70)),ISNUMBER(SEARCH('[1]Lookup for use classification'!$E$10,B70)),ISNUMBER(SEARCH('[1]Lookup for use classification'!$F$10,B70)),ISNUMBER(SEARCH('[1]Lookup for use classification'!$G$10,B70))),'[1]Lookup for use classification'!$A$10,IF(OR(ISNUMBER(SEARCH('[1]Lookup for use classification'!$B$11,B70)),ISNUMBER(SEARCH('[1]Lookup for use classification'!$C$11,B70))),'[1]Lookup for use classification'!$A$11,IF(OR(ISNUMBER(SEARCH('[1]Lookup for use classification'!$B$12,B70)),ISNUMBER(SEARCH('[1]Lookup for use classification'!$C$12,B70))),'[1]Lookup for use classification'!$A$12,IF(OR(ISNUMBER(SEARCH('[1]Lookup for use classification'!$B$13,B70)),ISNUMBER(SEARCH('[1]Lookup for use classification'!$C$13,B70)),ISNUMBER(SEARCH('[1]Lookup for use classification'!$D$13,B70)),,ISNUMBER(SEARCH('[1]Lookup for use classification'!$C$13,B70)),ISNUMBER(SEARCH('[1]Lookup for use classification'!$E$13,B70))),'[1]Lookup for use classification'!$A$13,IF(OR(ISNUMBER(SEARCH('[1]Lookup for use classification'!$B$14,B70)),ISNUMBER(SEARCH('[1]Lookup for use classification'!$C$14,B70))),'[1]Lookup for use classification'!$A$14,"Other"))))))))))))</f>
        <v>Other</v>
      </c>
      <c r="D70" s="33">
        <v>96</v>
      </c>
      <c r="E70" s="34"/>
      <c r="F70" s="35"/>
    </row>
    <row r="71" spans="1:6">
      <c r="A71" s="16" t="s">
        <v>43</v>
      </c>
      <c r="B71" s="26" t="s">
        <v>45</v>
      </c>
      <c r="C71" s="133" t="str">
        <f>IF(OR(ISNUMBER(SEARCH('[1]Lookup for use classification'!$B$1,B71)),ISNUMBER(SEARCH('[1]Lookup for use classification'!$C$1,B71)),ISNUMBER(SEARCH('[1]Lookup for use classification'!$D$1,B71)),ISNUMBER(SEARCH('[1]Lookup for use classification'!$E$1,B71))),'[1]Lookup for use classification'!$A$1,IF(ISNUMBER(SEARCH('[1]Lookup for use classification'!$B$2,B71)),'[1]Lookup for use classification'!$A$2,IF(ISNUMBER(SEARCH('[1]Lookup for use classification'!$B$3,B71)),'[1]Lookup for use classification'!$A$3,IF(OR(ISNUMBER(SEARCH('[1]Lookup for use classification'!$B$4,B71)),ISNUMBER(SEARCH('[1]Lookup for use classification'!$C$4,B71)),ISNUMBER(SEARCH('[1]Lookup for use classification'!$D$4,B71)),ISNUMBER(SEARCH('[1]Lookup for use classification'!$E$4,B71))),'[1]Lookup for use classification'!$A$4,IF(OR(ISNUMBER(SEARCH('[1]Lookup for use classification'!$B$5,B71)),ISNUMBER(SEARCH('[1]Lookup for use classification'!$C$5,B71)),ISNUMBER(SEARCH('[1]Lookup for use classification'!$D$5,B71))),'[1]Lookup for use classification'!$A$5,IF(OR(ISNUMBER(SEARCH('[1]Lookup for use classification'!$B$7,B71)),ISNUMBER(SEARCH('[1]Lookup for use classification'!$C$7,B71)),ISNUMBER(SEARCH('[1]Lookup for use classification'!$D$7,B71))),'[1]Lookup for use classification'!$A$7,IF(OR(ISNUMBER(SEARCH('[1]Lookup for use classification'!$B$9,B71)),ISNUMBER(SEARCH('[1]Lookup for use classification'!$C$9,B71)),ISNUMBER(SEARCH('[1]Lookup for use classification'!$D$9,B71)),ISNUMBER(SEARCH('[1]Lookup for use classification'!$E$9,B71)),ISNUMBER(SEARCH('[1]Lookup for use classification'!$F$9,B71)),ISNUMBER(SEARCH('[1]Lookup for use classification'!$G$9,B71)),ISNUMBER(SEARCH('[1]Lookup for use classification'!$H$9,B71)),ISNUMBER(SEARCH('[1]Lookup for use classification'!$I$9,B71)),ISNUMBER(SEARCH('[1]Lookup for use classification'!$J$9,B71)),ISNUMBER(SEARCH('[1]Lookup for use classification'!$K$9,B71))),'[1]Lookup for use classification'!$A$9,IF(OR(ISNUMBER(SEARCH('[1]Lookup for use classification'!$B$10,B71)),ISNUMBER(SEARCH('[1]Lookup for use classification'!$C$10,B71)),ISNUMBER(SEARCH('[1]Lookup for use classification'!$D$10,B71)),ISNUMBER(SEARCH('[1]Lookup for use classification'!$E$10,B71)),ISNUMBER(SEARCH('[1]Lookup for use classification'!$F$10,B71)),ISNUMBER(SEARCH('[1]Lookup for use classification'!$G$10,B71))),'[1]Lookup for use classification'!$A$10,IF(OR(ISNUMBER(SEARCH('[1]Lookup for use classification'!$B$11,B71)),ISNUMBER(SEARCH('[1]Lookup for use classification'!$C$11,B71))),'[1]Lookup for use classification'!$A$11,IF(OR(ISNUMBER(SEARCH('[1]Lookup for use classification'!$B$12,B71)),ISNUMBER(SEARCH('[1]Lookup for use classification'!$C$12,B71))),'[1]Lookup for use classification'!$A$12,IF(OR(ISNUMBER(SEARCH('[1]Lookup for use classification'!$B$13,B71)),ISNUMBER(SEARCH('[1]Lookup for use classification'!$C$13,B71)),ISNUMBER(SEARCH('[1]Lookup for use classification'!$D$13,B71)),,ISNUMBER(SEARCH('[1]Lookup for use classification'!$C$13,B71)),ISNUMBER(SEARCH('[1]Lookup for use classification'!$E$13,B71))),'[1]Lookup for use classification'!$A$13,IF(OR(ISNUMBER(SEARCH('[1]Lookup for use classification'!$B$14,B71)),ISNUMBER(SEARCH('[1]Lookup for use classification'!$C$14,B71))),'[1]Lookup for use classification'!$A$14,"Other"))))))))))))</f>
        <v>Retail - Other</v>
      </c>
      <c r="D71" s="36">
        <v>1600</v>
      </c>
      <c r="E71" s="29"/>
      <c r="F71" s="29"/>
    </row>
    <row r="72" spans="1:6">
      <c r="A72" s="16" t="s">
        <v>43</v>
      </c>
      <c r="B72" s="26" t="s">
        <v>46</v>
      </c>
      <c r="C72" s="133" t="str">
        <f>IF(OR(ISNUMBER(SEARCH('[1]Lookup for use classification'!$B$1,B72)),ISNUMBER(SEARCH('[1]Lookup for use classification'!$C$1,B72)),ISNUMBER(SEARCH('[1]Lookup for use classification'!$D$1,B72)),ISNUMBER(SEARCH('[1]Lookup for use classification'!$E$1,B72))),'[1]Lookup for use classification'!$A$1,IF(ISNUMBER(SEARCH('[1]Lookup for use classification'!$B$2,B72)),'[1]Lookup for use classification'!$A$2,IF(ISNUMBER(SEARCH('[1]Lookup for use classification'!$B$3,B72)),'[1]Lookup for use classification'!$A$3,IF(OR(ISNUMBER(SEARCH('[1]Lookup for use classification'!$B$4,B72)),ISNUMBER(SEARCH('[1]Lookup for use classification'!$C$4,B72)),ISNUMBER(SEARCH('[1]Lookup for use classification'!$D$4,B72)),ISNUMBER(SEARCH('[1]Lookup for use classification'!$E$4,B72))),'[1]Lookup for use classification'!$A$4,IF(OR(ISNUMBER(SEARCH('[1]Lookup for use classification'!$B$5,B72)),ISNUMBER(SEARCH('[1]Lookup for use classification'!$C$5,B72)),ISNUMBER(SEARCH('[1]Lookup for use classification'!$D$5,B72))),'[1]Lookup for use classification'!$A$5,IF(OR(ISNUMBER(SEARCH('[1]Lookup for use classification'!$B$7,B72)),ISNUMBER(SEARCH('[1]Lookup for use classification'!$C$7,B72)),ISNUMBER(SEARCH('[1]Lookup for use classification'!$D$7,B72))),'[1]Lookup for use classification'!$A$7,IF(OR(ISNUMBER(SEARCH('[1]Lookup for use classification'!$B$9,B72)),ISNUMBER(SEARCH('[1]Lookup for use classification'!$C$9,B72)),ISNUMBER(SEARCH('[1]Lookup for use classification'!$D$9,B72)),ISNUMBER(SEARCH('[1]Lookup for use classification'!$E$9,B72)),ISNUMBER(SEARCH('[1]Lookup for use classification'!$F$9,B72)),ISNUMBER(SEARCH('[1]Lookup for use classification'!$G$9,B72)),ISNUMBER(SEARCH('[1]Lookup for use classification'!$H$9,B72)),ISNUMBER(SEARCH('[1]Lookup for use classification'!$I$9,B72)),ISNUMBER(SEARCH('[1]Lookup for use classification'!$J$9,B72)),ISNUMBER(SEARCH('[1]Lookup for use classification'!$K$9,B72))),'[1]Lookup for use classification'!$A$9,IF(OR(ISNUMBER(SEARCH('[1]Lookup for use classification'!$B$10,B72)),ISNUMBER(SEARCH('[1]Lookup for use classification'!$C$10,B72)),ISNUMBER(SEARCH('[1]Lookup for use classification'!$D$10,B72)),ISNUMBER(SEARCH('[1]Lookup for use classification'!$E$10,B72)),ISNUMBER(SEARCH('[1]Lookup for use classification'!$F$10,B72)),ISNUMBER(SEARCH('[1]Lookup for use classification'!$G$10,B72))),'[1]Lookup for use classification'!$A$10,IF(OR(ISNUMBER(SEARCH('[1]Lookup for use classification'!$B$11,B72)),ISNUMBER(SEARCH('[1]Lookup for use classification'!$C$11,B72))),'[1]Lookup for use classification'!$A$11,IF(OR(ISNUMBER(SEARCH('[1]Lookup for use classification'!$B$12,B72)),ISNUMBER(SEARCH('[1]Lookup for use classification'!$C$12,B72))),'[1]Lookup for use classification'!$A$12,IF(OR(ISNUMBER(SEARCH('[1]Lookup for use classification'!$B$13,B72)),ISNUMBER(SEARCH('[1]Lookup for use classification'!$C$13,B72)),ISNUMBER(SEARCH('[1]Lookup for use classification'!$D$13,B72)),,ISNUMBER(SEARCH('[1]Lookup for use classification'!$C$13,B72)),ISNUMBER(SEARCH('[1]Lookup for use classification'!$E$13,B72))),'[1]Lookup for use classification'!$A$13,IF(OR(ISNUMBER(SEARCH('[1]Lookup for use classification'!$B$14,B72)),ISNUMBER(SEARCH('[1]Lookup for use classification'!$C$14,B72))),'[1]Lookup for use classification'!$A$14,"Other"))))))))))))</f>
        <v>Retail - Other</v>
      </c>
      <c r="D72" s="36">
        <v>600</v>
      </c>
      <c r="E72" s="29"/>
      <c r="F72" s="29"/>
    </row>
    <row r="73" spans="1:6">
      <c r="A73" s="16" t="s">
        <v>43</v>
      </c>
      <c r="B73" s="26" t="s">
        <v>47</v>
      </c>
      <c r="C73" s="133" t="str">
        <f>IF(OR(ISNUMBER(SEARCH('[1]Lookup for use classification'!$B$1,B73)),ISNUMBER(SEARCH('[1]Lookup for use classification'!$C$1,B73)),ISNUMBER(SEARCH('[1]Lookup for use classification'!$D$1,B73)),ISNUMBER(SEARCH('[1]Lookup for use classification'!$E$1,B73))),'[1]Lookup for use classification'!$A$1,IF(ISNUMBER(SEARCH('[1]Lookup for use classification'!$B$2,B73)),'[1]Lookup for use classification'!$A$2,IF(ISNUMBER(SEARCH('[1]Lookup for use classification'!$B$3,B73)),'[1]Lookup for use classification'!$A$3,IF(OR(ISNUMBER(SEARCH('[1]Lookup for use classification'!$B$4,B73)),ISNUMBER(SEARCH('[1]Lookup for use classification'!$C$4,B73)),ISNUMBER(SEARCH('[1]Lookup for use classification'!$D$4,B73)),ISNUMBER(SEARCH('[1]Lookup for use classification'!$E$4,B73))),'[1]Lookup for use classification'!$A$4,IF(OR(ISNUMBER(SEARCH('[1]Lookup for use classification'!$B$5,B73)),ISNUMBER(SEARCH('[1]Lookup for use classification'!$C$5,B73)),ISNUMBER(SEARCH('[1]Lookup for use classification'!$D$5,B73))),'[1]Lookup for use classification'!$A$5,IF(OR(ISNUMBER(SEARCH('[1]Lookup for use classification'!$B$7,B73)),ISNUMBER(SEARCH('[1]Lookup for use classification'!$C$7,B73)),ISNUMBER(SEARCH('[1]Lookup for use classification'!$D$7,B73))),'[1]Lookup for use classification'!$A$7,IF(OR(ISNUMBER(SEARCH('[1]Lookup for use classification'!$B$9,B73)),ISNUMBER(SEARCH('[1]Lookup for use classification'!$C$9,B73)),ISNUMBER(SEARCH('[1]Lookup for use classification'!$D$9,B73)),ISNUMBER(SEARCH('[1]Lookup for use classification'!$E$9,B73)),ISNUMBER(SEARCH('[1]Lookup for use classification'!$F$9,B73)),ISNUMBER(SEARCH('[1]Lookup for use classification'!$G$9,B73)),ISNUMBER(SEARCH('[1]Lookup for use classification'!$H$9,B73)),ISNUMBER(SEARCH('[1]Lookup for use classification'!$I$9,B73)),ISNUMBER(SEARCH('[1]Lookup for use classification'!$J$9,B73)),ISNUMBER(SEARCH('[1]Lookup for use classification'!$K$9,B73))),'[1]Lookup for use classification'!$A$9,IF(OR(ISNUMBER(SEARCH('[1]Lookup for use classification'!$B$10,B73)),ISNUMBER(SEARCH('[1]Lookup for use classification'!$C$10,B73)),ISNUMBER(SEARCH('[1]Lookup for use classification'!$D$10,B73)),ISNUMBER(SEARCH('[1]Lookup for use classification'!$E$10,B73)),ISNUMBER(SEARCH('[1]Lookup for use classification'!$F$10,B73)),ISNUMBER(SEARCH('[1]Lookup for use classification'!$G$10,B73))),'[1]Lookup for use classification'!$A$10,IF(OR(ISNUMBER(SEARCH('[1]Lookup for use classification'!$B$11,B73)),ISNUMBER(SEARCH('[1]Lookup for use classification'!$C$11,B73))),'[1]Lookup for use classification'!$A$11,IF(OR(ISNUMBER(SEARCH('[1]Lookup for use classification'!$B$12,B73)),ISNUMBER(SEARCH('[1]Lookup for use classification'!$C$12,B73))),'[1]Lookup for use classification'!$A$12,IF(OR(ISNUMBER(SEARCH('[1]Lookup for use classification'!$B$13,B73)),ISNUMBER(SEARCH('[1]Lookup for use classification'!$C$13,B73)),ISNUMBER(SEARCH('[1]Lookup for use classification'!$D$13,B73)),,ISNUMBER(SEARCH('[1]Lookup for use classification'!$C$13,B73)),ISNUMBER(SEARCH('[1]Lookup for use classification'!$E$13,B73))),'[1]Lookup for use classification'!$A$13,IF(OR(ISNUMBER(SEARCH('[1]Lookup for use classification'!$B$14,B73)),ISNUMBER(SEARCH('[1]Lookup for use classification'!$C$14,B73))),'[1]Lookup for use classification'!$A$14,"Other"))))))))))))</f>
        <v>Warehousing</v>
      </c>
      <c r="D73" s="36">
        <v>720</v>
      </c>
      <c r="E73" s="29"/>
      <c r="F73" s="29"/>
    </row>
    <row r="74" spans="1:6">
      <c r="A74" s="16" t="s">
        <v>43</v>
      </c>
      <c r="B74" s="30" t="s">
        <v>48</v>
      </c>
      <c r="C74" s="133" t="str">
        <f>IF(OR(ISNUMBER(SEARCH('[1]Lookup for use classification'!$B$1,B74)),ISNUMBER(SEARCH('[1]Lookup for use classification'!$C$1,B74)),ISNUMBER(SEARCH('[1]Lookup for use classification'!$D$1,B74)),ISNUMBER(SEARCH('[1]Lookup for use classification'!$E$1,B74))),'[1]Lookup for use classification'!$A$1,IF(ISNUMBER(SEARCH('[1]Lookup for use classification'!$B$2,B74)),'[1]Lookup for use classification'!$A$2,IF(ISNUMBER(SEARCH('[1]Lookup for use classification'!$B$3,B74)),'[1]Lookup for use classification'!$A$3,IF(OR(ISNUMBER(SEARCH('[1]Lookup for use classification'!$B$4,B74)),ISNUMBER(SEARCH('[1]Lookup for use classification'!$C$4,B74)),ISNUMBER(SEARCH('[1]Lookup for use classification'!$D$4,B74)),ISNUMBER(SEARCH('[1]Lookup for use classification'!$E$4,B74))),'[1]Lookup for use classification'!$A$4,IF(OR(ISNUMBER(SEARCH('[1]Lookup for use classification'!$B$5,B74)),ISNUMBER(SEARCH('[1]Lookup for use classification'!$C$5,B74)),ISNUMBER(SEARCH('[1]Lookup for use classification'!$D$5,B74))),'[1]Lookup for use classification'!$A$5,IF(OR(ISNUMBER(SEARCH('[1]Lookup for use classification'!$B$7,B74)),ISNUMBER(SEARCH('[1]Lookup for use classification'!$C$7,B74)),ISNUMBER(SEARCH('[1]Lookup for use classification'!$D$7,B74))),'[1]Lookup for use classification'!$A$7,IF(OR(ISNUMBER(SEARCH('[1]Lookup for use classification'!$B$9,B74)),ISNUMBER(SEARCH('[1]Lookup for use classification'!$C$9,B74)),ISNUMBER(SEARCH('[1]Lookup for use classification'!$D$9,B74)),ISNUMBER(SEARCH('[1]Lookup for use classification'!$E$9,B74)),ISNUMBER(SEARCH('[1]Lookup for use classification'!$F$9,B74)),ISNUMBER(SEARCH('[1]Lookup for use classification'!$G$9,B74)),ISNUMBER(SEARCH('[1]Lookup for use classification'!$H$9,B74)),ISNUMBER(SEARCH('[1]Lookup for use classification'!$I$9,B74)),ISNUMBER(SEARCH('[1]Lookup for use classification'!$J$9,B74)),ISNUMBER(SEARCH('[1]Lookup for use classification'!$K$9,B74))),'[1]Lookup for use classification'!$A$9,IF(OR(ISNUMBER(SEARCH('[1]Lookup for use classification'!$B$10,B74)),ISNUMBER(SEARCH('[1]Lookup for use classification'!$C$10,B74)),ISNUMBER(SEARCH('[1]Lookup for use classification'!$D$10,B74)),ISNUMBER(SEARCH('[1]Lookup for use classification'!$E$10,B74)),ISNUMBER(SEARCH('[1]Lookup for use classification'!$F$10,B74)),ISNUMBER(SEARCH('[1]Lookup for use classification'!$G$10,B74))),'[1]Lookup for use classification'!$A$10,IF(OR(ISNUMBER(SEARCH('[1]Lookup for use classification'!$B$11,B74)),ISNUMBER(SEARCH('[1]Lookup for use classification'!$C$11,B74))),'[1]Lookup for use classification'!$A$11,IF(OR(ISNUMBER(SEARCH('[1]Lookup for use classification'!$B$12,B74)),ISNUMBER(SEARCH('[1]Lookup for use classification'!$C$12,B74))),'[1]Lookup for use classification'!$A$12,IF(OR(ISNUMBER(SEARCH('[1]Lookup for use classification'!$B$13,B74)),ISNUMBER(SEARCH('[1]Lookup for use classification'!$C$13,B74)),ISNUMBER(SEARCH('[1]Lookup for use classification'!$D$13,B74)),,ISNUMBER(SEARCH('[1]Lookup for use classification'!$C$13,B74)),ISNUMBER(SEARCH('[1]Lookup for use classification'!$E$13,B74))),'[1]Lookup for use classification'!$A$13,IF(OR(ISNUMBER(SEARCH('[1]Lookup for use classification'!$B$14,B74)),ISNUMBER(SEARCH('[1]Lookup for use classification'!$C$14,B74))),'[1]Lookup for use classification'!$A$14,"Other"))))))))))))</f>
        <v>Public Assembly</v>
      </c>
      <c r="D74" s="37">
        <v>1250</v>
      </c>
      <c r="E74" s="28" t="s">
        <v>6</v>
      </c>
      <c r="F74" s="28"/>
    </row>
    <row r="75" spans="1:6">
      <c r="A75" s="16" t="s">
        <v>43</v>
      </c>
      <c r="B75" s="26" t="s">
        <v>49</v>
      </c>
      <c r="C75" s="133" t="str">
        <f>IF(OR(ISNUMBER(SEARCH('[1]Lookup for use classification'!$B$1,B75)),ISNUMBER(SEARCH('[1]Lookup for use classification'!$C$1,B75)),ISNUMBER(SEARCH('[1]Lookup for use classification'!$D$1,B75)),ISNUMBER(SEARCH('[1]Lookup for use classification'!$E$1,B75))),'[1]Lookup for use classification'!$A$1,IF(ISNUMBER(SEARCH('[1]Lookup for use classification'!$B$2,B75)),'[1]Lookup for use classification'!$A$2,IF(ISNUMBER(SEARCH('[1]Lookup for use classification'!$B$3,B75)),'[1]Lookup for use classification'!$A$3,IF(OR(ISNUMBER(SEARCH('[1]Lookup for use classification'!$B$4,B75)),ISNUMBER(SEARCH('[1]Lookup for use classification'!$C$4,B75)),ISNUMBER(SEARCH('[1]Lookup for use classification'!$D$4,B75)),ISNUMBER(SEARCH('[1]Lookup for use classification'!$E$4,B75))),'[1]Lookup for use classification'!$A$4,IF(OR(ISNUMBER(SEARCH('[1]Lookup for use classification'!$B$5,B75)),ISNUMBER(SEARCH('[1]Lookup for use classification'!$C$5,B75)),ISNUMBER(SEARCH('[1]Lookup for use classification'!$D$5,B75))),'[1]Lookup for use classification'!$A$5,IF(OR(ISNUMBER(SEARCH('[1]Lookup for use classification'!$B$7,B75)),ISNUMBER(SEARCH('[1]Lookup for use classification'!$C$7,B75)),ISNUMBER(SEARCH('[1]Lookup for use classification'!$D$7,B75))),'[1]Lookup for use classification'!$A$7,IF(OR(ISNUMBER(SEARCH('[1]Lookup for use classification'!$B$9,B75)),ISNUMBER(SEARCH('[1]Lookup for use classification'!$C$9,B75)),ISNUMBER(SEARCH('[1]Lookup for use classification'!$D$9,B75)),ISNUMBER(SEARCH('[1]Lookup for use classification'!$E$9,B75)),ISNUMBER(SEARCH('[1]Lookup for use classification'!$F$9,B75)),ISNUMBER(SEARCH('[1]Lookup for use classification'!$G$9,B75)),ISNUMBER(SEARCH('[1]Lookup for use classification'!$H$9,B75)),ISNUMBER(SEARCH('[1]Lookup for use classification'!$I$9,B75)),ISNUMBER(SEARCH('[1]Lookup for use classification'!$J$9,B75)),ISNUMBER(SEARCH('[1]Lookup for use classification'!$K$9,B75))),'[1]Lookup for use classification'!$A$9,IF(OR(ISNUMBER(SEARCH('[1]Lookup for use classification'!$B$10,B75)),ISNUMBER(SEARCH('[1]Lookup for use classification'!$C$10,B75)),ISNUMBER(SEARCH('[1]Lookup for use classification'!$D$10,B75)),ISNUMBER(SEARCH('[1]Lookup for use classification'!$E$10,B75)),ISNUMBER(SEARCH('[1]Lookup for use classification'!$F$10,B75)),ISNUMBER(SEARCH('[1]Lookup for use classification'!$G$10,B75))),'[1]Lookup for use classification'!$A$10,IF(OR(ISNUMBER(SEARCH('[1]Lookup for use classification'!$B$11,B75)),ISNUMBER(SEARCH('[1]Lookup for use classification'!$C$11,B75))),'[1]Lookup for use classification'!$A$11,IF(OR(ISNUMBER(SEARCH('[1]Lookup for use classification'!$B$12,B75)),ISNUMBER(SEARCH('[1]Lookup for use classification'!$C$12,B75))),'[1]Lookup for use classification'!$A$12,IF(OR(ISNUMBER(SEARCH('[1]Lookup for use classification'!$B$13,B75)),ISNUMBER(SEARCH('[1]Lookup for use classification'!$C$13,B75)),ISNUMBER(SEARCH('[1]Lookup for use classification'!$D$13,B75)),,ISNUMBER(SEARCH('[1]Lookup for use classification'!$C$13,B75)),ISNUMBER(SEARCH('[1]Lookup for use classification'!$E$13,B75))),'[1]Lookup for use classification'!$A$13,IF(OR(ISNUMBER(SEARCH('[1]Lookup for use classification'!$B$14,B75)),ISNUMBER(SEARCH('[1]Lookup for use classification'!$C$14,B75))),'[1]Lookup for use classification'!$A$14,"Other"))))))))))))</f>
        <v>Office</v>
      </c>
      <c r="D75" s="36">
        <v>960</v>
      </c>
      <c r="E75" s="28"/>
      <c r="F75" s="29"/>
    </row>
    <row r="76" spans="1:6">
      <c r="A76" s="16" t="s">
        <v>43</v>
      </c>
      <c r="B76" s="26" t="s">
        <v>50</v>
      </c>
      <c r="C76" s="133" t="str">
        <f>IF(OR(ISNUMBER(SEARCH('[1]Lookup for use classification'!$B$1,B76)),ISNUMBER(SEARCH('[1]Lookup for use classification'!$C$1,B76)),ISNUMBER(SEARCH('[1]Lookup for use classification'!$D$1,B76)),ISNUMBER(SEARCH('[1]Lookup for use classification'!$E$1,B76))),'[1]Lookup for use classification'!$A$1,IF(ISNUMBER(SEARCH('[1]Lookup for use classification'!$B$2,B76)),'[1]Lookup for use classification'!$A$2,IF(ISNUMBER(SEARCH('[1]Lookup for use classification'!$B$3,B76)),'[1]Lookup for use classification'!$A$3,IF(OR(ISNUMBER(SEARCH('[1]Lookup for use classification'!$B$4,B76)),ISNUMBER(SEARCH('[1]Lookup for use classification'!$C$4,B76)),ISNUMBER(SEARCH('[1]Lookup for use classification'!$D$4,B76)),ISNUMBER(SEARCH('[1]Lookup for use classification'!$E$4,B76))),'[1]Lookup for use classification'!$A$4,IF(OR(ISNUMBER(SEARCH('[1]Lookup for use classification'!$B$5,B76)),ISNUMBER(SEARCH('[1]Lookup for use classification'!$C$5,B76)),ISNUMBER(SEARCH('[1]Lookup for use classification'!$D$5,B76))),'[1]Lookup for use classification'!$A$5,IF(OR(ISNUMBER(SEARCH('[1]Lookup for use classification'!$B$7,B76)),ISNUMBER(SEARCH('[1]Lookup for use classification'!$C$7,B76)),ISNUMBER(SEARCH('[1]Lookup for use classification'!$D$7,B76))),'[1]Lookup for use classification'!$A$7,IF(OR(ISNUMBER(SEARCH('[1]Lookup for use classification'!$B$9,B76)),ISNUMBER(SEARCH('[1]Lookup for use classification'!$C$9,B76)),ISNUMBER(SEARCH('[1]Lookup for use classification'!$D$9,B76)),ISNUMBER(SEARCH('[1]Lookup for use classification'!$E$9,B76)),ISNUMBER(SEARCH('[1]Lookup for use classification'!$F$9,B76)),ISNUMBER(SEARCH('[1]Lookup for use classification'!$G$9,B76)),ISNUMBER(SEARCH('[1]Lookup for use classification'!$H$9,B76)),ISNUMBER(SEARCH('[1]Lookup for use classification'!$I$9,B76)),ISNUMBER(SEARCH('[1]Lookup for use classification'!$J$9,B76)),ISNUMBER(SEARCH('[1]Lookup for use classification'!$K$9,B76))),'[1]Lookup for use classification'!$A$9,IF(OR(ISNUMBER(SEARCH('[1]Lookup for use classification'!$B$10,B76)),ISNUMBER(SEARCH('[1]Lookup for use classification'!$C$10,B76)),ISNUMBER(SEARCH('[1]Lookup for use classification'!$D$10,B76)),ISNUMBER(SEARCH('[1]Lookup for use classification'!$E$10,B76)),ISNUMBER(SEARCH('[1]Lookup for use classification'!$F$10,B76)),ISNUMBER(SEARCH('[1]Lookup for use classification'!$G$10,B76))),'[1]Lookup for use classification'!$A$10,IF(OR(ISNUMBER(SEARCH('[1]Lookup for use classification'!$B$11,B76)),ISNUMBER(SEARCH('[1]Lookup for use classification'!$C$11,B76))),'[1]Lookup for use classification'!$A$11,IF(OR(ISNUMBER(SEARCH('[1]Lookup for use classification'!$B$12,B76)),ISNUMBER(SEARCH('[1]Lookup for use classification'!$C$12,B76))),'[1]Lookup for use classification'!$A$12,IF(OR(ISNUMBER(SEARCH('[1]Lookup for use classification'!$B$13,B76)),ISNUMBER(SEARCH('[1]Lookup for use classification'!$C$13,B76)),ISNUMBER(SEARCH('[1]Lookup for use classification'!$D$13,B76)),,ISNUMBER(SEARCH('[1]Lookup for use classification'!$C$13,B76)),ISNUMBER(SEARCH('[1]Lookup for use classification'!$E$13,B76))),'[1]Lookup for use classification'!$A$13,IF(OR(ISNUMBER(SEARCH('[1]Lookup for use classification'!$B$14,B76)),ISNUMBER(SEARCH('[1]Lookup for use classification'!$C$14,B76))),'[1]Lookup for use classification'!$A$14,"Other"))))))))))))</f>
        <v>Other</v>
      </c>
      <c r="D76" s="36">
        <v>9000</v>
      </c>
      <c r="E76" s="28" t="s">
        <v>6</v>
      </c>
      <c r="F76" s="29"/>
    </row>
    <row r="77" spans="1:6">
      <c r="A77" s="16" t="s">
        <v>43</v>
      </c>
      <c r="B77" s="26" t="s">
        <v>51</v>
      </c>
      <c r="C77" s="133" t="str">
        <f>IF(OR(ISNUMBER(SEARCH('[1]Lookup for use classification'!$B$1,B77)),ISNUMBER(SEARCH('[1]Lookup for use classification'!$C$1,B77)),ISNUMBER(SEARCH('[1]Lookup for use classification'!$D$1,B77)),ISNUMBER(SEARCH('[1]Lookup for use classification'!$E$1,B77))),'[1]Lookup for use classification'!$A$1,IF(ISNUMBER(SEARCH('[1]Lookup for use classification'!$B$2,B77)),'[1]Lookup for use classification'!$A$2,IF(ISNUMBER(SEARCH('[1]Lookup for use classification'!$B$3,B77)),'[1]Lookup for use classification'!$A$3,IF(OR(ISNUMBER(SEARCH('[1]Lookup for use classification'!$B$4,B77)),ISNUMBER(SEARCH('[1]Lookup for use classification'!$C$4,B77)),ISNUMBER(SEARCH('[1]Lookup for use classification'!$D$4,B77)),ISNUMBER(SEARCH('[1]Lookup for use classification'!$E$4,B77))),'[1]Lookup for use classification'!$A$4,IF(OR(ISNUMBER(SEARCH('[1]Lookup for use classification'!$B$5,B77)),ISNUMBER(SEARCH('[1]Lookup for use classification'!$C$5,B77)),ISNUMBER(SEARCH('[1]Lookup for use classification'!$D$5,B77))),'[1]Lookup for use classification'!$A$5,IF(OR(ISNUMBER(SEARCH('[1]Lookup for use classification'!$B$7,B77)),ISNUMBER(SEARCH('[1]Lookup for use classification'!$C$7,B77)),ISNUMBER(SEARCH('[1]Lookup for use classification'!$D$7,B77))),'[1]Lookup for use classification'!$A$7,IF(OR(ISNUMBER(SEARCH('[1]Lookup for use classification'!$B$9,B77)),ISNUMBER(SEARCH('[1]Lookup for use classification'!$C$9,B77)),ISNUMBER(SEARCH('[1]Lookup for use classification'!$D$9,B77)),ISNUMBER(SEARCH('[1]Lookup for use classification'!$E$9,B77)),ISNUMBER(SEARCH('[1]Lookup for use classification'!$F$9,B77)),ISNUMBER(SEARCH('[1]Lookup for use classification'!$G$9,B77)),ISNUMBER(SEARCH('[1]Lookup for use classification'!$H$9,B77)),ISNUMBER(SEARCH('[1]Lookup for use classification'!$I$9,B77)),ISNUMBER(SEARCH('[1]Lookup for use classification'!$J$9,B77)),ISNUMBER(SEARCH('[1]Lookup for use classification'!$K$9,B77))),'[1]Lookup for use classification'!$A$9,IF(OR(ISNUMBER(SEARCH('[1]Lookup for use classification'!$B$10,B77)),ISNUMBER(SEARCH('[1]Lookup for use classification'!$C$10,B77)),ISNUMBER(SEARCH('[1]Lookup for use classification'!$D$10,B77)),ISNUMBER(SEARCH('[1]Lookup for use classification'!$E$10,B77)),ISNUMBER(SEARCH('[1]Lookup for use classification'!$F$10,B77)),ISNUMBER(SEARCH('[1]Lookup for use classification'!$G$10,B77))),'[1]Lookup for use classification'!$A$10,IF(OR(ISNUMBER(SEARCH('[1]Lookup for use classification'!$B$11,B77)),ISNUMBER(SEARCH('[1]Lookup for use classification'!$C$11,B77))),'[1]Lookup for use classification'!$A$11,IF(OR(ISNUMBER(SEARCH('[1]Lookup for use classification'!$B$12,B77)),ISNUMBER(SEARCH('[1]Lookup for use classification'!$C$12,B77))),'[1]Lookup for use classification'!$A$12,IF(OR(ISNUMBER(SEARCH('[1]Lookup for use classification'!$B$13,B77)),ISNUMBER(SEARCH('[1]Lookup for use classification'!$C$13,B77)),ISNUMBER(SEARCH('[1]Lookup for use classification'!$D$13,B77)),,ISNUMBER(SEARCH('[1]Lookup for use classification'!$C$13,B77)),ISNUMBER(SEARCH('[1]Lookup for use classification'!$E$13,B77))),'[1]Lookup for use classification'!$A$13,IF(OR(ISNUMBER(SEARCH('[1]Lookup for use classification'!$B$14,B77)),ISNUMBER(SEARCH('[1]Lookup for use classification'!$C$14,B77))),'[1]Lookup for use classification'!$A$14,"Other"))))))))))))</f>
        <v>Other</v>
      </c>
      <c r="D77" s="36">
        <v>2300</v>
      </c>
      <c r="E77" s="28" t="s">
        <v>6</v>
      </c>
      <c r="F77" s="29"/>
    </row>
    <row r="78" spans="1:6">
      <c r="A78" s="16" t="s">
        <v>43</v>
      </c>
      <c r="B78" s="26" t="s">
        <v>52</v>
      </c>
      <c r="C78" s="133" t="str">
        <f>IF(OR(ISNUMBER(SEARCH('[1]Lookup for use classification'!$B$1,B78)),ISNUMBER(SEARCH('[1]Lookup for use classification'!$C$1,B78)),ISNUMBER(SEARCH('[1]Lookup for use classification'!$D$1,B78)),ISNUMBER(SEARCH('[1]Lookup for use classification'!$E$1,B78))),'[1]Lookup for use classification'!$A$1,IF(ISNUMBER(SEARCH('[1]Lookup for use classification'!$B$2,B78)),'[1]Lookup for use classification'!$A$2,IF(ISNUMBER(SEARCH('[1]Lookup for use classification'!$B$3,B78)),'[1]Lookup for use classification'!$A$3,IF(OR(ISNUMBER(SEARCH('[1]Lookup for use classification'!$B$4,B78)),ISNUMBER(SEARCH('[1]Lookup for use classification'!$C$4,B78)),ISNUMBER(SEARCH('[1]Lookup for use classification'!$D$4,B78)),ISNUMBER(SEARCH('[1]Lookup for use classification'!$E$4,B78))),'[1]Lookup for use classification'!$A$4,IF(OR(ISNUMBER(SEARCH('[1]Lookup for use classification'!$B$5,B78)),ISNUMBER(SEARCH('[1]Lookup for use classification'!$C$5,B78)),ISNUMBER(SEARCH('[1]Lookup for use classification'!$D$5,B78))),'[1]Lookup for use classification'!$A$5,IF(OR(ISNUMBER(SEARCH('[1]Lookup for use classification'!$B$7,B78)),ISNUMBER(SEARCH('[1]Lookup for use classification'!$C$7,B78)),ISNUMBER(SEARCH('[1]Lookup for use classification'!$D$7,B78))),'[1]Lookup for use classification'!$A$7,IF(OR(ISNUMBER(SEARCH('[1]Lookup for use classification'!$B$9,B78)),ISNUMBER(SEARCH('[1]Lookup for use classification'!$C$9,B78)),ISNUMBER(SEARCH('[1]Lookup for use classification'!$D$9,B78)),ISNUMBER(SEARCH('[1]Lookup for use classification'!$E$9,B78)),ISNUMBER(SEARCH('[1]Lookup for use classification'!$F$9,B78)),ISNUMBER(SEARCH('[1]Lookup for use classification'!$G$9,B78)),ISNUMBER(SEARCH('[1]Lookup for use classification'!$H$9,B78)),ISNUMBER(SEARCH('[1]Lookup for use classification'!$I$9,B78)),ISNUMBER(SEARCH('[1]Lookup for use classification'!$J$9,B78)),ISNUMBER(SEARCH('[1]Lookup for use classification'!$K$9,B78))),'[1]Lookup for use classification'!$A$9,IF(OR(ISNUMBER(SEARCH('[1]Lookup for use classification'!$B$10,B78)),ISNUMBER(SEARCH('[1]Lookup for use classification'!$C$10,B78)),ISNUMBER(SEARCH('[1]Lookup for use classification'!$D$10,B78)),ISNUMBER(SEARCH('[1]Lookup for use classification'!$E$10,B78)),ISNUMBER(SEARCH('[1]Lookup for use classification'!$F$10,B78)),ISNUMBER(SEARCH('[1]Lookup for use classification'!$G$10,B78))),'[1]Lookup for use classification'!$A$10,IF(OR(ISNUMBER(SEARCH('[1]Lookup for use classification'!$B$11,B78)),ISNUMBER(SEARCH('[1]Lookup for use classification'!$C$11,B78))),'[1]Lookup for use classification'!$A$11,IF(OR(ISNUMBER(SEARCH('[1]Lookup for use classification'!$B$12,B78)),ISNUMBER(SEARCH('[1]Lookup for use classification'!$C$12,B78))),'[1]Lookup for use classification'!$A$12,IF(OR(ISNUMBER(SEARCH('[1]Lookup for use classification'!$B$13,B78)),ISNUMBER(SEARCH('[1]Lookup for use classification'!$C$13,B78)),ISNUMBER(SEARCH('[1]Lookup for use classification'!$D$13,B78)),,ISNUMBER(SEARCH('[1]Lookup for use classification'!$C$13,B78)),ISNUMBER(SEARCH('[1]Lookup for use classification'!$E$13,B78))),'[1]Lookup for use classification'!$A$13,IF(OR(ISNUMBER(SEARCH('[1]Lookup for use classification'!$B$14,B78)),ISNUMBER(SEARCH('[1]Lookup for use classification'!$C$14,B78))),'[1]Lookup for use classification'!$A$14,"Other"))))))))))))</f>
        <v>Other</v>
      </c>
      <c r="D78" s="36">
        <v>410</v>
      </c>
      <c r="E78" s="28"/>
      <c r="F78" s="29"/>
    </row>
    <row r="79" spans="1:6">
      <c r="A79" s="16" t="s">
        <v>43</v>
      </c>
      <c r="B79" s="26" t="s">
        <v>28</v>
      </c>
      <c r="C79" s="133" t="str">
        <f>IF(OR(ISNUMBER(SEARCH('[1]Lookup for use classification'!$B$1,B79)),ISNUMBER(SEARCH('[1]Lookup for use classification'!$C$1,B79)),ISNUMBER(SEARCH('[1]Lookup for use classification'!$D$1,B79)),ISNUMBER(SEARCH('[1]Lookup for use classification'!$E$1,B79))),'[1]Lookup for use classification'!$A$1,IF(ISNUMBER(SEARCH('[1]Lookup for use classification'!$B$2,B79)),'[1]Lookup for use classification'!$A$2,IF(ISNUMBER(SEARCH('[1]Lookup for use classification'!$B$3,B79)),'[1]Lookup for use classification'!$A$3,IF(OR(ISNUMBER(SEARCH('[1]Lookup for use classification'!$B$4,B79)),ISNUMBER(SEARCH('[1]Lookup for use classification'!$C$4,B79)),ISNUMBER(SEARCH('[1]Lookup for use classification'!$D$4,B79)),ISNUMBER(SEARCH('[1]Lookup for use classification'!$E$4,B79))),'[1]Lookup for use classification'!$A$4,IF(OR(ISNUMBER(SEARCH('[1]Lookup for use classification'!$B$5,B79)),ISNUMBER(SEARCH('[1]Lookup for use classification'!$C$5,B79)),ISNUMBER(SEARCH('[1]Lookup for use classification'!$D$5,B79))),'[1]Lookup for use classification'!$A$5,IF(OR(ISNUMBER(SEARCH('[1]Lookup for use classification'!$B$7,B79)),ISNUMBER(SEARCH('[1]Lookup for use classification'!$C$7,B79)),ISNUMBER(SEARCH('[1]Lookup for use classification'!$D$7,B79))),'[1]Lookup for use classification'!$A$7,IF(OR(ISNUMBER(SEARCH('[1]Lookup for use classification'!$B$9,B79)),ISNUMBER(SEARCH('[1]Lookup for use classification'!$C$9,B79)),ISNUMBER(SEARCH('[1]Lookup for use classification'!$D$9,B79)),ISNUMBER(SEARCH('[1]Lookup for use classification'!$E$9,B79)),ISNUMBER(SEARCH('[1]Lookup for use classification'!$F$9,B79)),ISNUMBER(SEARCH('[1]Lookup for use classification'!$G$9,B79)),ISNUMBER(SEARCH('[1]Lookup for use classification'!$H$9,B79)),ISNUMBER(SEARCH('[1]Lookup for use classification'!$I$9,B79)),ISNUMBER(SEARCH('[1]Lookup for use classification'!$J$9,B79)),ISNUMBER(SEARCH('[1]Lookup for use classification'!$K$9,B79))),'[1]Lookup for use classification'!$A$9,IF(OR(ISNUMBER(SEARCH('[1]Lookup for use classification'!$B$10,B79)),ISNUMBER(SEARCH('[1]Lookup for use classification'!$C$10,B79)),ISNUMBER(SEARCH('[1]Lookup for use classification'!$D$10,B79)),ISNUMBER(SEARCH('[1]Lookup for use classification'!$E$10,B79)),ISNUMBER(SEARCH('[1]Lookup for use classification'!$F$10,B79)),ISNUMBER(SEARCH('[1]Lookup for use classification'!$G$10,B79))),'[1]Lookup for use classification'!$A$10,IF(OR(ISNUMBER(SEARCH('[1]Lookup for use classification'!$B$11,B79)),ISNUMBER(SEARCH('[1]Lookup for use classification'!$C$11,B79))),'[1]Lookup for use classification'!$A$11,IF(OR(ISNUMBER(SEARCH('[1]Lookup for use classification'!$B$12,B79)),ISNUMBER(SEARCH('[1]Lookup for use classification'!$C$12,B79))),'[1]Lookup for use classification'!$A$12,IF(OR(ISNUMBER(SEARCH('[1]Lookup for use classification'!$B$13,B79)),ISNUMBER(SEARCH('[1]Lookup for use classification'!$C$13,B79)),ISNUMBER(SEARCH('[1]Lookup for use classification'!$D$13,B79)),,ISNUMBER(SEARCH('[1]Lookup for use classification'!$C$13,B79)),ISNUMBER(SEARCH('[1]Lookup for use classification'!$E$13,B79))),'[1]Lookup for use classification'!$A$13,IF(OR(ISNUMBER(SEARCH('[1]Lookup for use classification'!$B$14,B79)),ISNUMBER(SEARCH('[1]Lookup for use classification'!$C$14,B79))),'[1]Lookup for use classification'!$A$14,"Other"))))))))))))</f>
        <v>Health Care - Hospitals</v>
      </c>
      <c r="D79" s="36">
        <v>1737</v>
      </c>
      <c r="E79" s="28" t="s">
        <v>6</v>
      </c>
      <c r="F79" s="29"/>
    </row>
    <row r="80" spans="1:6">
      <c r="A80" s="16" t="s">
        <v>43</v>
      </c>
      <c r="B80" s="26" t="s">
        <v>53</v>
      </c>
      <c r="C80" s="133" t="str">
        <f>IF(OR(ISNUMBER(SEARCH('[1]Lookup for use classification'!$B$1,B80)),ISNUMBER(SEARCH('[1]Lookup for use classification'!$C$1,B80)),ISNUMBER(SEARCH('[1]Lookup for use classification'!$D$1,B80)),ISNUMBER(SEARCH('[1]Lookup for use classification'!$E$1,B80))),'[1]Lookup for use classification'!$A$1,IF(ISNUMBER(SEARCH('[1]Lookup for use classification'!$B$2,B80)),'[1]Lookup for use classification'!$A$2,IF(ISNUMBER(SEARCH('[1]Lookup for use classification'!$B$3,B80)),'[1]Lookup for use classification'!$A$3,IF(OR(ISNUMBER(SEARCH('[1]Lookup for use classification'!$B$4,B80)),ISNUMBER(SEARCH('[1]Lookup for use classification'!$C$4,B80)),ISNUMBER(SEARCH('[1]Lookup for use classification'!$D$4,B80)),ISNUMBER(SEARCH('[1]Lookup for use classification'!$E$4,B80))),'[1]Lookup for use classification'!$A$4,IF(OR(ISNUMBER(SEARCH('[1]Lookup for use classification'!$B$5,B80)),ISNUMBER(SEARCH('[1]Lookup for use classification'!$C$5,B80)),ISNUMBER(SEARCH('[1]Lookup for use classification'!$D$5,B80))),'[1]Lookup for use classification'!$A$5,IF(OR(ISNUMBER(SEARCH('[1]Lookup for use classification'!$B$7,B80)),ISNUMBER(SEARCH('[1]Lookup for use classification'!$C$7,B80)),ISNUMBER(SEARCH('[1]Lookup for use classification'!$D$7,B80))),'[1]Lookup for use classification'!$A$7,IF(OR(ISNUMBER(SEARCH('[1]Lookup for use classification'!$B$9,B80)),ISNUMBER(SEARCH('[1]Lookup for use classification'!$C$9,B80)),ISNUMBER(SEARCH('[1]Lookup for use classification'!$D$9,B80)),ISNUMBER(SEARCH('[1]Lookup for use classification'!$E$9,B80)),ISNUMBER(SEARCH('[1]Lookup for use classification'!$F$9,B80)),ISNUMBER(SEARCH('[1]Lookup for use classification'!$G$9,B80)),ISNUMBER(SEARCH('[1]Lookup for use classification'!$H$9,B80)),ISNUMBER(SEARCH('[1]Lookup for use classification'!$I$9,B80)),ISNUMBER(SEARCH('[1]Lookup for use classification'!$J$9,B80)),ISNUMBER(SEARCH('[1]Lookup for use classification'!$K$9,B80))),'[1]Lookup for use classification'!$A$9,IF(OR(ISNUMBER(SEARCH('[1]Lookup for use classification'!$B$10,B80)),ISNUMBER(SEARCH('[1]Lookup for use classification'!$C$10,B80)),ISNUMBER(SEARCH('[1]Lookup for use classification'!$D$10,B80)),ISNUMBER(SEARCH('[1]Lookup for use classification'!$E$10,B80)),ISNUMBER(SEARCH('[1]Lookup for use classification'!$F$10,B80)),ISNUMBER(SEARCH('[1]Lookup for use classification'!$G$10,B80))),'[1]Lookup for use classification'!$A$10,IF(OR(ISNUMBER(SEARCH('[1]Lookup for use classification'!$B$11,B80)),ISNUMBER(SEARCH('[1]Lookup for use classification'!$C$11,B80))),'[1]Lookup for use classification'!$A$11,IF(OR(ISNUMBER(SEARCH('[1]Lookup for use classification'!$B$12,B80)),ISNUMBER(SEARCH('[1]Lookup for use classification'!$C$12,B80))),'[1]Lookup for use classification'!$A$12,IF(OR(ISNUMBER(SEARCH('[1]Lookup for use classification'!$B$13,B80)),ISNUMBER(SEARCH('[1]Lookup for use classification'!$C$13,B80)),ISNUMBER(SEARCH('[1]Lookup for use classification'!$D$13,B80)),,ISNUMBER(SEARCH('[1]Lookup for use classification'!$C$13,B80)),ISNUMBER(SEARCH('[1]Lookup for use classification'!$E$13,B80))),'[1]Lookup for use classification'!$A$13,IF(OR(ISNUMBER(SEARCH('[1]Lookup for use classification'!$B$14,B80)),ISNUMBER(SEARCH('[1]Lookup for use classification'!$C$14,B80))),'[1]Lookup for use classification'!$A$14,"Other"))))))))))))</f>
        <v>Retail - Other</v>
      </c>
      <c r="D80" s="36">
        <v>3128</v>
      </c>
      <c r="E80" s="28"/>
      <c r="F80" s="29"/>
    </row>
    <row r="81" spans="1:6">
      <c r="A81" s="16" t="s">
        <v>43</v>
      </c>
      <c r="B81" s="26" t="s">
        <v>54</v>
      </c>
      <c r="C81" s="133" t="str">
        <f>IF(OR(ISNUMBER(SEARCH('[1]Lookup for use classification'!$B$1,B81)),ISNUMBER(SEARCH('[1]Lookup for use classification'!$C$1,B81)),ISNUMBER(SEARCH('[1]Lookup for use classification'!$D$1,B81)),ISNUMBER(SEARCH('[1]Lookup for use classification'!$E$1,B81))),'[1]Lookup for use classification'!$A$1,IF(ISNUMBER(SEARCH('[1]Lookup for use classification'!$B$2,B81)),'[1]Lookup for use classification'!$A$2,IF(ISNUMBER(SEARCH('[1]Lookup for use classification'!$B$3,B81)),'[1]Lookup for use classification'!$A$3,IF(OR(ISNUMBER(SEARCH('[1]Lookup for use classification'!$B$4,B81)),ISNUMBER(SEARCH('[1]Lookup for use classification'!$C$4,B81)),ISNUMBER(SEARCH('[1]Lookup for use classification'!$D$4,B81)),ISNUMBER(SEARCH('[1]Lookup for use classification'!$E$4,B81))),'[1]Lookup for use classification'!$A$4,IF(OR(ISNUMBER(SEARCH('[1]Lookup for use classification'!$B$5,B81)),ISNUMBER(SEARCH('[1]Lookup for use classification'!$C$5,B81)),ISNUMBER(SEARCH('[1]Lookup for use classification'!$D$5,B81))),'[1]Lookup for use classification'!$A$5,IF(OR(ISNUMBER(SEARCH('[1]Lookup for use classification'!$B$7,B81)),ISNUMBER(SEARCH('[1]Lookup for use classification'!$C$7,B81)),ISNUMBER(SEARCH('[1]Lookup for use classification'!$D$7,B81))),'[1]Lookup for use classification'!$A$7,IF(OR(ISNUMBER(SEARCH('[1]Lookup for use classification'!$B$9,B81)),ISNUMBER(SEARCH('[1]Lookup for use classification'!$C$9,B81)),ISNUMBER(SEARCH('[1]Lookup for use classification'!$D$9,B81)),ISNUMBER(SEARCH('[1]Lookup for use classification'!$E$9,B81)),ISNUMBER(SEARCH('[1]Lookup for use classification'!$F$9,B81)),ISNUMBER(SEARCH('[1]Lookup for use classification'!$G$9,B81)),ISNUMBER(SEARCH('[1]Lookup for use classification'!$H$9,B81)),ISNUMBER(SEARCH('[1]Lookup for use classification'!$I$9,B81)),ISNUMBER(SEARCH('[1]Lookup for use classification'!$J$9,B81)),ISNUMBER(SEARCH('[1]Lookup for use classification'!$K$9,B81))),'[1]Lookup for use classification'!$A$9,IF(OR(ISNUMBER(SEARCH('[1]Lookup for use classification'!$B$10,B81)),ISNUMBER(SEARCH('[1]Lookup for use classification'!$C$10,B81)),ISNUMBER(SEARCH('[1]Lookup for use classification'!$D$10,B81)),ISNUMBER(SEARCH('[1]Lookup for use classification'!$E$10,B81)),ISNUMBER(SEARCH('[1]Lookup for use classification'!$F$10,B81)),ISNUMBER(SEARCH('[1]Lookup for use classification'!$G$10,B81))),'[1]Lookup for use classification'!$A$10,IF(OR(ISNUMBER(SEARCH('[1]Lookup for use classification'!$B$11,B81)),ISNUMBER(SEARCH('[1]Lookup for use classification'!$C$11,B81))),'[1]Lookup for use classification'!$A$11,IF(OR(ISNUMBER(SEARCH('[1]Lookup for use classification'!$B$12,B81)),ISNUMBER(SEARCH('[1]Lookup for use classification'!$C$12,B81))),'[1]Lookup for use classification'!$A$12,IF(OR(ISNUMBER(SEARCH('[1]Lookup for use classification'!$B$13,B81)),ISNUMBER(SEARCH('[1]Lookup for use classification'!$C$13,B81)),ISNUMBER(SEARCH('[1]Lookup for use classification'!$D$13,B81)),,ISNUMBER(SEARCH('[1]Lookup for use classification'!$C$13,B81)),ISNUMBER(SEARCH('[1]Lookup for use classification'!$E$13,B81))),'[1]Lookup for use classification'!$A$13,IF(OR(ISNUMBER(SEARCH('[1]Lookup for use classification'!$B$14,B81)),ISNUMBER(SEARCH('[1]Lookup for use classification'!$C$14,B81))),'[1]Lookup for use classification'!$A$14,"Other"))))))))))))</f>
        <v>Warehousing</v>
      </c>
      <c r="D81" s="36">
        <v>720</v>
      </c>
      <c r="E81" s="28"/>
      <c r="F81" s="29"/>
    </row>
    <row r="82" spans="1:6">
      <c r="A82" s="16" t="s">
        <v>43</v>
      </c>
      <c r="B82" s="26" t="s">
        <v>55</v>
      </c>
      <c r="C82" s="133" t="str">
        <f>IF(OR(ISNUMBER(SEARCH('[1]Lookup for use classification'!$B$1,B82)),ISNUMBER(SEARCH('[1]Lookup for use classification'!$C$1,B82)),ISNUMBER(SEARCH('[1]Lookup for use classification'!$D$1,B82)),ISNUMBER(SEARCH('[1]Lookup for use classification'!$E$1,B82))),'[1]Lookup for use classification'!$A$1,IF(ISNUMBER(SEARCH('[1]Lookup for use classification'!$B$2,B82)),'[1]Lookup for use classification'!$A$2,IF(ISNUMBER(SEARCH('[1]Lookup for use classification'!$B$3,B82)),'[1]Lookup for use classification'!$A$3,IF(OR(ISNUMBER(SEARCH('[1]Lookup for use classification'!$B$4,B82)),ISNUMBER(SEARCH('[1]Lookup for use classification'!$C$4,B82)),ISNUMBER(SEARCH('[1]Lookup for use classification'!$D$4,B82)),ISNUMBER(SEARCH('[1]Lookup for use classification'!$E$4,B82))),'[1]Lookup for use classification'!$A$4,IF(OR(ISNUMBER(SEARCH('[1]Lookup for use classification'!$B$5,B82)),ISNUMBER(SEARCH('[1]Lookup for use classification'!$C$5,B82)),ISNUMBER(SEARCH('[1]Lookup for use classification'!$D$5,B82))),'[1]Lookup for use classification'!$A$5,IF(OR(ISNUMBER(SEARCH('[1]Lookup for use classification'!$B$7,B82)),ISNUMBER(SEARCH('[1]Lookup for use classification'!$C$7,B82)),ISNUMBER(SEARCH('[1]Lookup for use classification'!$D$7,B82))),'[1]Lookup for use classification'!$A$7,IF(OR(ISNUMBER(SEARCH('[1]Lookup for use classification'!$B$9,B82)),ISNUMBER(SEARCH('[1]Lookup for use classification'!$C$9,B82)),ISNUMBER(SEARCH('[1]Lookup for use classification'!$D$9,B82)),ISNUMBER(SEARCH('[1]Lookup for use classification'!$E$9,B82)),ISNUMBER(SEARCH('[1]Lookup for use classification'!$F$9,B82)),ISNUMBER(SEARCH('[1]Lookup for use classification'!$G$9,B82)),ISNUMBER(SEARCH('[1]Lookup for use classification'!$H$9,B82)),ISNUMBER(SEARCH('[1]Lookup for use classification'!$I$9,B82)),ISNUMBER(SEARCH('[1]Lookup for use classification'!$J$9,B82)),ISNUMBER(SEARCH('[1]Lookup for use classification'!$K$9,B82))),'[1]Lookup for use classification'!$A$9,IF(OR(ISNUMBER(SEARCH('[1]Lookup for use classification'!$B$10,B82)),ISNUMBER(SEARCH('[1]Lookup for use classification'!$C$10,B82)),ISNUMBER(SEARCH('[1]Lookup for use classification'!$D$10,B82)),ISNUMBER(SEARCH('[1]Lookup for use classification'!$E$10,B82)),ISNUMBER(SEARCH('[1]Lookup for use classification'!$F$10,B82)),ISNUMBER(SEARCH('[1]Lookup for use classification'!$G$10,B82))),'[1]Lookup for use classification'!$A$10,IF(OR(ISNUMBER(SEARCH('[1]Lookup for use classification'!$B$11,B82)),ISNUMBER(SEARCH('[1]Lookup for use classification'!$C$11,B82))),'[1]Lookup for use classification'!$A$11,IF(OR(ISNUMBER(SEARCH('[1]Lookup for use classification'!$B$12,B82)),ISNUMBER(SEARCH('[1]Lookup for use classification'!$C$12,B82))),'[1]Lookup for use classification'!$A$12,IF(OR(ISNUMBER(SEARCH('[1]Lookup for use classification'!$B$13,B82)),ISNUMBER(SEARCH('[1]Lookup for use classification'!$C$13,B82)),ISNUMBER(SEARCH('[1]Lookup for use classification'!$D$13,B82)),,ISNUMBER(SEARCH('[1]Lookup for use classification'!$C$13,B82)),ISNUMBER(SEARCH('[1]Lookup for use classification'!$E$13,B82))),'[1]Lookup for use classification'!$A$13,IF(OR(ISNUMBER(SEARCH('[1]Lookup for use classification'!$B$14,B82)),ISNUMBER(SEARCH('[1]Lookup for use classification'!$C$14,B82))),'[1]Lookup for use classification'!$A$14,"Other"))))))))))))</f>
        <v>Public Safety</v>
      </c>
      <c r="D82" s="36">
        <v>1200</v>
      </c>
      <c r="E82" s="28" t="s">
        <v>6</v>
      </c>
      <c r="F82" s="29"/>
    </row>
    <row r="83" spans="1:6">
      <c r="A83" s="16" t="s">
        <v>43</v>
      </c>
      <c r="B83" s="26" t="s">
        <v>56</v>
      </c>
      <c r="C83" s="133" t="str">
        <f>IF(OR(ISNUMBER(SEARCH('[1]Lookup for use classification'!$B$1,B83)),ISNUMBER(SEARCH('[1]Lookup for use classification'!$C$1,B83)),ISNUMBER(SEARCH('[1]Lookup for use classification'!$D$1,B83)),ISNUMBER(SEARCH('[1]Lookup for use classification'!$E$1,B83))),'[1]Lookup for use classification'!$A$1,IF(ISNUMBER(SEARCH('[1]Lookup for use classification'!$B$2,B83)),'[1]Lookup for use classification'!$A$2,IF(ISNUMBER(SEARCH('[1]Lookup for use classification'!$B$3,B83)),'[1]Lookup for use classification'!$A$3,IF(OR(ISNUMBER(SEARCH('[1]Lookup for use classification'!$B$4,B83)),ISNUMBER(SEARCH('[1]Lookup for use classification'!$C$4,B83)),ISNUMBER(SEARCH('[1]Lookup for use classification'!$D$4,B83)),ISNUMBER(SEARCH('[1]Lookup for use classification'!$E$4,B83))),'[1]Lookup for use classification'!$A$4,IF(OR(ISNUMBER(SEARCH('[1]Lookup for use classification'!$B$5,B83)),ISNUMBER(SEARCH('[1]Lookup for use classification'!$C$5,B83)),ISNUMBER(SEARCH('[1]Lookup for use classification'!$D$5,B83))),'[1]Lookup for use classification'!$A$5,IF(OR(ISNUMBER(SEARCH('[1]Lookup for use classification'!$B$7,B83)),ISNUMBER(SEARCH('[1]Lookup for use classification'!$C$7,B83)),ISNUMBER(SEARCH('[1]Lookup for use classification'!$D$7,B83))),'[1]Lookup for use classification'!$A$7,IF(OR(ISNUMBER(SEARCH('[1]Lookup for use classification'!$B$9,B83)),ISNUMBER(SEARCH('[1]Lookup for use classification'!$C$9,B83)),ISNUMBER(SEARCH('[1]Lookup for use classification'!$D$9,B83)),ISNUMBER(SEARCH('[1]Lookup for use classification'!$E$9,B83)),ISNUMBER(SEARCH('[1]Lookup for use classification'!$F$9,B83)),ISNUMBER(SEARCH('[1]Lookup for use classification'!$G$9,B83)),ISNUMBER(SEARCH('[1]Lookup for use classification'!$H$9,B83)),ISNUMBER(SEARCH('[1]Lookup for use classification'!$I$9,B83)),ISNUMBER(SEARCH('[1]Lookup for use classification'!$J$9,B83)),ISNUMBER(SEARCH('[1]Lookup for use classification'!$K$9,B83))),'[1]Lookup for use classification'!$A$9,IF(OR(ISNUMBER(SEARCH('[1]Lookup for use classification'!$B$10,B83)),ISNUMBER(SEARCH('[1]Lookup for use classification'!$C$10,B83)),ISNUMBER(SEARCH('[1]Lookup for use classification'!$D$10,B83)),ISNUMBER(SEARCH('[1]Lookup for use classification'!$E$10,B83)),ISNUMBER(SEARCH('[1]Lookup for use classification'!$F$10,B83)),ISNUMBER(SEARCH('[1]Lookup for use classification'!$G$10,B83))),'[1]Lookup for use classification'!$A$10,IF(OR(ISNUMBER(SEARCH('[1]Lookup for use classification'!$B$11,B83)),ISNUMBER(SEARCH('[1]Lookup for use classification'!$C$11,B83))),'[1]Lookup for use classification'!$A$11,IF(OR(ISNUMBER(SEARCH('[1]Lookup for use classification'!$B$12,B83)),ISNUMBER(SEARCH('[1]Lookup for use classification'!$C$12,B83))),'[1]Lookup for use classification'!$A$12,IF(OR(ISNUMBER(SEARCH('[1]Lookup for use classification'!$B$13,B83)),ISNUMBER(SEARCH('[1]Lookup for use classification'!$C$13,B83)),ISNUMBER(SEARCH('[1]Lookup for use classification'!$D$13,B83)),,ISNUMBER(SEARCH('[1]Lookup for use classification'!$C$13,B83)),ISNUMBER(SEARCH('[1]Lookup for use classification'!$E$13,B83))),'[1]Lookup for use classification'!$A$13,IF(OR(ISNUMBER(SEARCH('[1]Lookup for use classification'!$B$14,B83)),ISNUMBER(SEARCH('[1]Lookup for use classification'!$C$14,B83))),'[1]Lookup for use classification'!$A$14,"Other"))))))))))))</f>
        <v>Other</v>
      </c>
      <c r="D83" s="36">
        <v>1120</v>
      </c>
      <c r="E83" s="28"/>
      <c r="F83" s="29"/>
    </row>
    <row r="84" spans="1:6">
      <c r="A84" s="16" t="s">
        <v>43</v>
      </c>
      <c r="B84" s="26" t="s">
        <v>57</v>
      </c>
      <c r="C84" s="133" t="str">
        <f>IF(OR(ISNUMBER(SEARCH('[1]Lookup for use classification'!$B$1,B84)),ISNUMBER(SEARCH('[1]Lookup for use classification'!$C$1,B84)),ISNUMBER(SEARCH('[1]Lookup for use classification'!$D$1,B84)),ISNUMBER(SEARCH('[1]Lookup for use classification'!$E$1,B84))),'[1]Lookup for use classification'!$A$1,IF(ISNUMBER(SEARCH('[1]Lookup for use classification'!$B$2,B84)),'[1]Lookup for use classification'!$A$2,IF(ISNUMBER(SEARCH('[1]Lookup for use classification'!$B$3,B84)),'[1]Lookup for use classification'!$A$3,IF(OR(ISNUMBER(SEARCH('[1]Lookup for use classification'!$B$4,B84)),ISNUMBER(SEARCH('[1]Lookup for use classification'!$C$4,B84)),ISNUMBER(SEARCH('[1]Lookup for use classification'!$D$4,B84)),ISNUMBER(SEARCH('[1]Lookup for use classification'!$E$4,B84))),'[1]Lookup for use classification'!$A$4,IF(OR(ISNUMBER(SEARCH('[1]Lookup for use classification'!$B$5,B84)),ISNUMBER(SEARCH('[1]Lookup for use classification'!$C$5,B84)),ISNUMBER(SEARCH('[1]Lookup for use classification'!$D$5,B84))),'[1]Lookup for use classification'!$A$5,IF(OR(ISNUMBER(SEARCH('[1]Lookup for use classification'!$B$7,B84)),ISNUMBER(SEARCH('[1]Lookup for use classification'!$C$7,B84)),ISNUMBER(SEARCH('[1]Lookup for use classification'!$D$7,B84))),'[1]Lookup for use classification'!$A$7,IF(OR(ISNUMBER(SEARCH('[1]Lookup for use classification'!$B$9,B84)),ISNUMBER(SEARCH('[1]Lookup for use classification'!$C$9,B84)),ISNUMBER(SEARCH('[1]Lookup for use classification'!$D$9,B84)),ISNUMBER(SEARCH('[1]Lookup for use classification'!$E$9,B84)),ISNUMBER(SEARCH('[1]Lookup for use classification'!$F$9,B84)),ISNUMBER(SEARCH('[1]Lookup for use classification'!$G$9,B84)),ISNUMBER(SEARCH('[1]Lookup for use classification'!$H$9,B84)),ISNUMBER(SEARCH('[1]Lookup for use classification'!$I$9,B84)),ISNUMBER(SEARCH('[1]Lookup for use classification'!$J$9,B84)),ISNUMBER(SEARCH('[1]Lookup for use classification'!$K$9,B84))),'[1]Lookup for use classification'!$A$9,IF(OR(ISNUMBER(SEARCH('[1]Lookup for use classification'!$B$10,B84)),ISNUMBER(SEARCH('[1]Lookup for use classification'!$C$10,B84)),ISNUMBER(SEARCH('[1]Lookup for use classification'!$D$10,B84)),ISNUMBER(SEARCH('[1]Lookup for use classification'!$E$10,B84)),ISNUMBER(SEARCH('[1]Lookup for use classification'!$F$10,B84)),ISNUMBER(SEARCH('[1]Lookup for use classification'!$G$10,B84))),'[1]Lookup for use classification'!$A$10,IF(OR(ISNUMBER(SEARCH('[1]Lookup for use classification'!$B$11,B84)),ISNUMBER(SEARCH('[1]Lookup for use classification'!$C$11,B84))),'[1]Lookup for use classification'!$A$11,IF(OR(ISNUMBER(SEARCH('[1]Lookup for use classification'!$B$12,B84)),ISNUMBER(SEARCH('[1]Lookup for use classification'!$C$12,B84))),'[1]Lookup for use classification'!$A$12,IF(OR(ISNUMBER(SEARCH('[1]Lookup for use classification'!$B$13,B84)),ISNUMBER(SEARCH('[1]Lookup for use classification'!$C$13,B84)),ISNUMBER(SEARCH('[1]Lookup for use classification'!$D$13,B84)),,ISNUMBER(SEARCH('[1]Lookup for use classification'!$C$13,B84)),ISNUMBER(SEARCH('[1]Lookup for use classification'!$E$13,B84))),'[1]Lookup for use classification'!$A$13,IF(OR(ISNUMBER(SEARCH('[1]Lookup for use classification'!$B$14,B84)),ISNUMBER(SEARCH('[1]Lookup for use classification'!$C$14,B84))),'[1]Lookup for use classification'!$A$14,"Other"))))))))))))</f>
        <v>Other</v>
      </c>
      <c r="D84" s="36">
        <v>4800</v>
      </c>
      <c r="E84" s="28"/>
      <c r="F84" s="29"/>
    </row>
    <row r="85" spans="1:6">
      <c r="A85" s="16" t="s">
        <v>43</v>
      </c>
      <c r="B85" s="26" t="s">
        <v>58</v>
      </c>
      <c r="C85" s="133" t="str">
        <f>IF(OR(ISNUMBER(SEARCH('[1]Lookup for use classification'!$B$1,B85)),ISNUMBER(SEARCH('[1]Lookup for use classification'!$C$1,B85)),ISNUMBER(SEARCH('[1]Lookup for use classification'!$D$1,B85)),ISNUMBER(SEARCH('[1]Lookup for use classification'!$E$1,B85))),'[1]Lookup for use classification'!$A$1,IF(ISNUMBER(SEARCH('[1]Lookup for use classification'!$B$2,B85)),'[1]Lookup for use classification'!$A$2,IF(ISNUMBER(SEARCH('[1]Lookup for use classification'!$B$3,B85)),'[1]Lookup for use classification'!$A$3,IF(OR(ISNUMBER(SEARCH('[1]Lookup for use classification'!$B$4,B85)),ISNUMBER(SEARCH('[1]Lookup for use classification'!$C$4,B85)),ISNUMBER(SEARCH('[1]Lookup for use classification'!$D$4,B85)),ISNUMBER(SEARCH('[1]Lookup for use classification'!$E$4,B85))),'[1]Lookup for use classification'!$A$4,IF(OR(ISNUMBER(SEARCH('[1]Lookup for use classification'!$B$5,B85)),ISNUMBER(SEARCH('[1]Lookup for use classification'!$C$5,B85)),ISNUMBER(SEARCH('[1]Lookup for use classification'!$D$5,B85))),'[1]Lookup for use classification'!$A$5,IF(OR(ISNUMBER(SEARCH('[1]Lookup for use classification'!$B$7,B85)),ISNUMBER(SEARCH('[1]Lookup for use classification'!$C$7,B85)),ISNUMBER(SEARCH('[1]Lookup for use classification'!$D$7,B85))),'[1]Lookup for use classification'!$A$7,IF(OR(ISNUMBER(SEARCH('[1]Lookup for use classification'!$B$9,B85)),ISNUMBER(SEARCH('[1]Lookup for use classification'!$C$9,B85)),ISNUMBER(SEARCH('[1]Lookup for use classification'!$D$9,B85)),ISNUMBER(SEARCH('[1]Lookup for use classification'!$E$9,B85)),ISNUMBER(SEARCH('[1]Lookup for use classification'!$F$9,B85)),ISNUMBER(SEARCH('[1]Lookup for use classification'!$G$9,B85)),ISNUMBER(SEARCH('[1]Lookup for use classification'!$H$9,B85)),ISNUMBER(SEARCH('[1]Lookup for use classification'!$I$9,B85)),ISNUMBER(SEARCH('[1]Lookup for use classification'!$J$9,B85)),ISNUMBER(SEARCH('[1]Lookup for use classification'!$K$9,B85))),'[1]Lookup for use classification'!$A$9,IF(OR(ISNUMBER(SEARCH('[1]Lookup for use classification'!$B$10,B85)),ISNUMBER(SEARCH('[1]Lookup for use classification'!$C$10,B85)),ISNUMBER(SEARCH('[1]Lookup for use classification'!$D$10,B85)),ISNUMBER(SEARCH('[1]Lookup for use classification'!$E$10,B85)),ISNUMBER(SEARCH('[1]Lookup for use classification'!$F$10,B85)),ISNUMBER(SEARCH('[1]Lookup for use classification'!$G$10,B85))),'[1]Lookup for use classification'!$A$10,IF(OR(ISNUMBER(SEARCH('[1]Lookup for use classification'!$B$11,B85)),ISNUMBER(SEARCH('[1]Lookup for use classification'!$C$11,B85))),'[1]Lookup for use classification'!$A$11,IF(OR(ISNUMBER(SEARCH('[1]Lookup for use classification'!$B$12,B85)),ISNUMBER(SEARCH('[1]Lookup for use classification'!$C$12,B85))),'[1]Lookup for use classification'!$A$12,IF(OR(ISNUMBER(SEARCH('[1]Lookup for use classification'!$B$13,B85)),ISNUMBER(SEARCH('[1]Lookup for use classification'!$C$13,B85)),ISNUMBER(SEARCH('[1]Lookup for use classification'!$D$13,B85)),,ISNUMBER(SEARCH('[1]Lookup for use classification'!$C$13,B85)),ISNUMBER(SEARCH('[1]Lookup for use classification'!$E$13,B85))),'[1]Lookup for use classification'!$A$13,IF(OR(ISNUMBER(SEARCH('[1]Lookup for use classification'!$B$14,B85)),ISNUMBER(SEARCH('[1]Lookup for use classification'!$C$14,B85))),'[1]Lookup for use classification'!$A$14,"Other"))))))))))))</f>
        <v>Education - K - 12</v>
      </c>
      <c r="D85" s="36">
        <v>20000</v>
      </c>
      <c r="E85" s="28" t="s">
        <v>6</v>
      </c>
      <c r="F85" s="29"/>
    </row>
    <row r="86" spans="1:6">
      <c r="A86" s="16" t="s">
        <v>43</v>
      </c>
      <c r="B86" s="26" t="s">
        <v>59</v>
      </c>
      <c r="C86" s="133" t="str">
        <f>IF(OR(ISNUMBER(SEARCH('[1]Lookup for use classification'!$B$1,B86)),ISNUMBER(SEARCH('[1]Lookup for use classification'!$C$1,B86)),ISNUMBER(SEARCH('[1]Lookup for use classification'!$D$1,B86)),ISNUMBER(SEARCH('[1]Lookup for use classification'!$E$1,B86))),'[1]Lookup for use classification'!$A$1,IF(ISNUMBER(SEARCH('[1]Lookup for use classification'!$B$2,B86)),'[1]Lookup for use classification'!$A$2,IF(ISNUMBER(SEARCH('[1]Lookup for use classification'!$B$3,B86)),'[1]Lookup for use classification'!$A$3,IF(OR(ISNUMBER(SEARCH('[1]Lookup for use classification'!$B$4,B86)),ISNUMBER(SEARCH('[1]Lookup for use classification'!$C$4,B86)),ISNUMBER(SEARCH('[1]Lookup for use classification'!$D$4,B86)),ISNUMBER(SEARCH('[1]Lookup for use classification'!$E$4,B86))),'[1]Lookup for use classification'!$A$4,IF(OR(ISNUMBER(SEARCH('[1]Lookup for use classification'!$B$5,B86)),ISNUMBER(SEARCH('[1]Lookup for use classification'!$C$5,B86)),ISNUMBER(SEARCH('[1]Lookup for use classification'!$D$5,B86))),'[1]Lookup for use classification'!$A$5,IF(OR(ISNUMBER(SEARCH('[1]Lookup for use classification'!$B$7,B86)),ISNUMBER(SEARCH('[1]Lookup for use classification'!$C$7,B86)),ISNUMBER(SEARCH('[1]Lookup for use classification'!$D$7,B86))),'[1]Lookup for use classification'!$A$7,IF(OR(ISNUMBER(SEARCH('[1]Lookup for use classification'!$B$9,B86)),ISNUMBER(SEARCH('[1]Lookup for use classification'!$C$9,B86)),ISNUMBER(SEARCH('[1]Lookup for use classification'!$D$9,B86)),ISNUMBER(SEARCH('[1]Lookup for use classification'!$E$9,B86)),ISNUMBER(SEARCH('[1]Lookup for use classification'!$F$9,B86)),ISNUMBER(SEARCH('[1]Lookup for use classification'!$G$9,B86)),ISNUMBER(SEARCH('[1]Lookup for use classification'!$H$9,B86)),ISNUMBER(SEARCH('[1]Lookup for use classification'!$I$9,B86)),ISNUMBER(SEARCH('[1]Lookup for use classification'!$J$9,B86)),ISNUMBER(SEARCH('[1]Lookup for use classification'!$K$9,B86))),'[1]Lookup for use classification'!$A$9,IF(OR(ISNUMBER(SEARCH('[1]Lookup for use classification'!$B$10,B86)),ISNUMBER(SEARCH('[1]Lookup for use classification'!$C$10,B86)),ISNUMBER(SEARCH('[1]Lookup for use classification'!$D$10,B86)),ISNUMBER(SEARCH('[1]Lookup for use classification'!$E$10,B86)),ISNUMBER(SEARCH('[1]Lookup for use classification'!$F$10,B86)),ISNUMBER(SEARCH('[1]Lookup for use classification'!$G$10,B86))),'[1]Lookup for use classification'!$A$10,IF(OR(ISNUMBER(SEARCH('[1]Lookup for use classification'!$B$11,B86)),ISNUMBER(SEARCH('[1]Lookup for use classification'!$C$11,B86))),'[1]Lookup for use classification'!$A$11,IF(OR(ISNUMBER(SEARCH('[1]Lookup for use classification'!$B$12,B86)),ISNUMBER(SEARCH('[1]Lookup for use classification'!$C$12,B86))),'[1]Lookup for use classification'!$A$12,IF(OR(ISNUMBER(SEARCH('[1]Lookup for use classification'!$B$13,B86)),ISNUMBER(SEARCH('[1]Lookup for use classification'!$C$13,B86)),ISNUMBER(SEARCH('[1]Lookup for use classification'!$D$13,B86)),,ISNUMBER(SEARCH('[1]Lookup for use classification'!$C$13,B86)),ISNUMBER(SEARCH('[1]Lookup for use classification'!$E$13,B86))),'[1]Lookup for use classification'!$A$13,IF(OR(ISNUMBER(SEARCH('[1]Lookup for use classification'!$B$14,B86)),ISNUMBER(SEARCH('[1]Lookup for use classification'!$C$14,B86))),'[1]Lookup for use classification'!$A$14,"Other"))))))))))))</f>
        <v>Other</v>
      </c>
      <c r="D86" s="36">
        <v>1104</v>
      </c>
      <c r="E86" s="28"/>
      <c r="F86" s="29"/>
    </row>
    <row r="87" spans="1:6">
      <c r="A87" s="16" t="s">
        <v>43</v>
      </c>
      <c r="B87" s="26" t="s">
        <v>60</v>
      </c>
      <c r="C87" s="133" t="str">
        <f>IF(OR(ISNUMBER(SEARCH('[1]Lookup for use classification'!$B$1,B87)),ISNUMBER(SEARCH('[1]Lookup for use classification'!$C$1,B87)),ISNUMBER(SEARCH('[1]Lookup for use classification'!$D$1,B87)),ISNUMBER(SEARCH('[1]Lookup for use classification'!$E$1,B87))),'[1]Lookup for use classification'!$A$1,IF(ISNUMBER(SEARCH('[1]Lookup for use classification'!$B$2,B87)),'[1]Lookup for use classification'!$A$2,IF(ISNUMBER(SEARCH('[1]Lookup for use classification'!$B$3,B87)),'[1]Lookup for use classification'!$A$3,IF(OR(ISNUMBER(SEARCH('[1]Lookup for use classification'!$B$4,B87)),ISNUMBER(SEARCH('[1]Lookup for use classification'!$C$4,B87)),ISNUMBER(SEARCH('[1]Lookup for use classification'!$D$4,B87)),ISNUMBER(SEARCH('[1]Lookup for use classification'!$E$4,B87))),'[1]Lookup for use classification'!$A$4,IF(OR(ISNUMBER(SEARCH('[1]Lookup for use classification'!$B$5,B87)),ISNUMBER(SEARCH('[1]Lookup for use classification'!$C$5,B87)),ISNUMBER(SEARCH('[1]Lookup for use classification'!$D$5,B87))),'[1]Lookup for use classification'!$A$5,IF(OR(ISNUMBER(SEARCH('[1]Lookup for use classification'!$B$7,B87)),ISNUMBER(SEARCH('[1]Lookup for use classification'!$C$7,B87)),ISNUMBER(SEARCH('[1]Lookup for use classification'!$D$7,B87))),'[1]Lookup for use classification'!$A$7,IF(OR(ISNUMBER(SEARCH('[1]Lookup for use classification'!$B$9,B87)),ISNUMBER(SEARCH('[1]Lookup for use classification'!$C$9,B87)),ISNUMBER(SEARCH('[1]Lookup for use classification'!$D$9,B87)),ISNUMBER(SEARCH('[1]Lookup for use classification'!$E$9,B87)),ISNUMBER(SEARCH('[1]Lookup for use classification'!$F$9,B87)),ISNUMBER(SEARCH('[1]Lookup for use classification'!$G$9,B87)),ISNUMBER(SEARCH('[1]Lookup for use classification'!$H$9,B87)),ISNUMBER(SEARCH('[1]Lookup for use classification'!$I$9,B87)),ISNUMBER(SEARCH('[1]Lookup for use classification'!$J$9,B87)),ISNUMBER(SEARCH('[1]Lookup for use classification'!$K$9,B87))),'[1]Lookup for use classification'!$A$9,IF(OR(ISNUMBER(SEARCH('[1]Lookup for use classification'!$B$10,B87)),ISNUMBER(SEARCH('[1]Lookup for use classification'!$C$10,B87)),ISNUMBER(SEARCH('[1]Lookup for use classification'!$D$10,B87)),ISNUMBER(SEARCH('[1]Lookup for use classification'!$E$10,B87)),ISNUMBER(SEARCH('[1]Lookup for use classification'!$F$10,B87)),ISNUMBER(SEARCH('[1]Lookup for use classification'!$G$10,B87))),'[1]Lookup for use classification'!$A$10,IF(OR(ISNUMBER(SEARCH('[1]Lookup for use classification'!$B$11,B87)),ISNUMBER(SEARCH('[1]Lookup for use classification'!$C$11,B87))),'[1]Lookup for use classification'!$A$11,IF(OR(ISNUMBER(SEARCH('[1]Lookup for use classification'!$B$12,B87)),ISNUMBER(SEARCH('[1]Lookup for use classification'!$C$12,B87))),'[1]Lookup for use classification'!$A$12,IF(OR(ISNUMBER(SEARCH('[1]Lookup for use classification'!$B$13,B87)),ISNUMBER(SEARCH('[1]Lookup for use classification'!$C$13,B87)),ISNUMBER(SEARCH('[1]Lookup for use classification'!$D$13,B87)),,ISNUMBER(SEARCH('[1]Lookup for use classification'!$C$13,B87)),ISNUMBER(SEARCH('[1]Lookup for use classification'!$E$13,B87))),'[1]Lookup for use classification'!$A$13,IF(OR(ISNUMBER(SEARCH('[1]Lookup for use classification'!$B$14,B87)),ISNUMBER(SEARCH('[1]Lookup for use classification'!$C$14,B87))),'[1]Lookup for use classification'!$A$14,"Other"))))))))))))</f>
        <v>Office</v>
      </c>
      <c r="D87" s="36">
        <v>4092</v>
      </c>
      <c r="E87" s="28" t="s">
        <v>6</v>
      </c>
      <c r="F87" s="29"/>
    </row>
    <row r="88" spans="1:6">
      <c r="A88" s="16" t="s">
        <v>43</v>
      </c>
      <c r="B88" s="26" t="s">
        <v>61</v>
      </c>
      <c r="C88" s="133" t="str">
        <f>IF(OR(ISNUMBER(SEARCH('[1]Lookup for use classification'!$B$1,B88)),ISNUMBER(SEARCH('[1]Lookup for use classification'!$C$1,B88)),ISNUMBER(SEARCH('[1]Lookup for use classification'!$D$1,B88)),ISNUMBER(SEARCH('[1]Lookup for use classification'!$E$1,B88))),'[1]Lookup for use classification'!$A$1,IF(ISNUMBER(SEARCH('[1]Lookup for use classification'!$B$2,B88)),'[1]Lookup for use classification'!$A$2,IF(ISNUMBER(SEARCH('[1]Lookup for use classification'!$B$3,B88)),'[1]Lookup for use classification'!$A$3,IF(OR(ISNUMBER(SEARCH('[1]Lookup for use classification'!$B$4,B88)),ISNUMBER(SEARCH('[1]Lookup for use classification'!$C$4,B88)),ISNUMBER(SEARCH('[1]Lookup for use classification'!$D$4,B88)),ISNUMBER(SEARCH('[1]Lookup for use classification'!$E$4,B88))),'[1]Lookup for use classification'!$A$4,IF(OR(ISNUMBER(SEARCH('[1]Lookup for use classification'!$B$5,B88)),ISNUMBER(SEARCH('[1]Lookup for use classification'!$C$5,B88)),ISNUMBER(SEARCH('[1]Lookup for use classification'!$D$5,B88))),'[1]Lookup for use classification'!$A$5,IF(OR(ISNUMBER(SEARCH('[1]Lookup for use classification'!$B$7,B88)),ISNUMBER(SEARCH('[1]Lookup for use classification'!$C$7,B88)),ISNUMBER(SEARCH('[1]Lookup for use classification'!$D$7,B88))),'[1]Lookup for use classification'!$A$7,IF(OR(ISNUMBER(SEARCH('[1]Lookup for use classification'!$B$9,B88)),ISNUMBER(SEARCH('[1]Lookup for use classification'!$C$9,B88)),ISNUMBER(SEARCH('[1]Lookup for use classification'!$D$9,B88)),ISNUMBER(SEARCH('[1]Lookup for use classification'!$E$9,B88)),ISNUMBER(SEARCH('[1]Lookup for use classification'!$F$9,B88)),ISNUMBER(SEARCH('[1]Lookup for use classification'!$G$9,B88)),ISNUMBER(SEARCH('[1]Lookup for use classification'!$H$9,B88)),ISNUMBER(SEARCH('[1]Lookup for use classification'!$I$9,B88)),ISNUMBER(SEARCH('[1]Lookup for use classification'!$J$9,B88)),ISNUMBER(SEARCH('[1]Lookup for use classification'!$K$9,B88))),'[1]Lookup for use classification'!$A$9,IF(OR(ISNUMBER(SEARCH('[1]Lookup for use classification'!$B$10,B88)),ISNUMBER(SEARCH('[1]Lookup for use classification'!$C$10,B88)),ISNUMBER(SEARCH('[1]Lookup for use classification'!$D$10,B88)),ISNUMBER(SEARCH('[1]Lookup for use classification'!$E$10,B88)),ISNUMBER(SEARCH('[1]Lookup for use classification'!$F$10,B88)),ISNUMBER(SEARCH('[1]Lookup for use classification'!$G$10,B88))),'[1]Lookup for use classification'!$A$10,IF(OR(ISNUMBER(SEARCH('[1]Lookup for use classification'!$B$11,B88)),ISNUMBER(SEARCH('[1]Lookup for use classification'!$C$11,B88))),'[1]Lookup for use classification'!$A$11,IF(OR(ISNUMBER(SEARCH('[1]Lookup for use classification'!$B$12,B88)),ISNUMBER(SEARCH('[1]Lookup for use classification'!$C$12,B88))),'[1]Lookup for use classification'!$A$12,IF(OR(ISNUMBER(SEARCH('[1]Lookup for use classification'!$B$13,B88)),ISNUMBER(SEARCH('[1]Lookup for use classification'!$C$13,B88)),ISNUMBER(SEARCH('[1]Lookup for use classification'!$D$13,B88)),,ISNUMBER(SEARCH('[1]Lookup for use classification'!$C$13,B88)),ISNUMBER(SEARCH('[1]Lookup for use classification'!$E$13,B88))),'[1]Lookup for use classification'!$A$13,IF(OR(ISNUMBER(SEARCH('[1]Lookup for use classification'!$B$14,B88)),ISNUMBER(SEARCH('[1]Lookup for use classification'!$C$14,B88))),'[1]Lookup for use classification'!$A$14,"Other"))))))))))))</f>
        <v>Other</v>
      </c>
      <c r="D88" s="36">
        <v>1440</v>
      </c>
      <c r="E88" s="28"/>
      <c r="F88" s="29"/>
    </row>
    <row r="89" spans="1:6">
      <c r="A89" s="16" t="s">
        <v>43</v>
      </c>
      <c r="B89" s="26" t="s">
        <v>62</v>
      </c>
      <c r="C89" s="133" t="str">
        <f>IF(OR(ISNUMBER(SEARCH('[1]Lookup for use classification'!$B$1,B89)),ISNUMBER(SEARCH('[1]Lookup for use classification'!$C$1,B89)),ISNUMBER(SEARCH('[1]Lookup for use classification'!$D$1,B89)),ISNUMBER(SEARCH('[1]Lookup for use classification'!$E$1,B89))),'[1]Lookup for use classification'!$A$1,IF(ISNUMBER(SEARCH('[1]Lookup for use classification'!$B$2,B89)),'[1]Lookup for use classification'!$A$2,IF(ISNUMBER(SEARCH('[1]Lookup for use classification'!$B$3,B89)),'[1]Lookup for use classification'!$A$3,IF(OR(ISNUMBER(SEARCH('[1]Lookup for use classification'!$B$4,B89)),ISNUMBER(SEARCH('[1]Lookup for use classification'!$C$4,B89)),ISNUMBER(SEARCH('[1]Lookup for use classification'!$D$4,B89)),ISNUMBER(SEARCH('[1]Lookup for use classification'!$E$4,B89))),'[1]Lookup for use classification'!$A$4,IF(OR(ISNUMBER(SEARCH('[1]Lookup for use classification'!$B$5,B89)),ISNUMBER(SEARCH('[1]Lookup for use classification'!$C$5,B89)),ISNUMBER(SEARCH('[1]Lookup for use classification'!$D$5,B89))),'[1]Lookup for use classification'!$A$5,IF(OR(ISNUMBER(SEARCH('[1]Lookup for use classification'!$B$7,B89)),ISNUMBER(SEARCH('[1]Lookup for use classification'!$C$7,B89)),ISNUMBER(SEARCH('[1]Lookup for use classification'!$D$7,B89))),'[1]Lookup for use classification'!$A$7,IF(OR(ISNUMBER(SEARCH('[1]Lookup for use classification'!$B$9,B89)),ISNUMBER(SEARCH('[1]Lookup for use classification'!$C$9,B89)),ISNUMBER(SEARCH('[1]Lookup for use classification'!$D$9,B89)),ISNUMBER(SEARCH('[1]Lookup for use classification'!$E$9,B89)),ISNUMBER(SEARCH('[1]Lookup for use classification'!$F$9,B89)),ISNUMBER(SEARCH('[1]Lookup for use classification'!$G$9,B89)),ISNUMBER(SEARCH('[1]Lookup for use classification'!$H$9,B89)),ISNUMBER(SEARCH('[1]Lookup for use classification'!$I$9,B89)),ISNUMBER(SEARCH('[1]Lookup for use classification'!$J$9,B89)),ISNUMBER(SEARCH('[1]Lookup for use classification'!$K$9,B89))),'[1]Lookup for use classification'!$A$9,IF(OR(ISNUMBER(SEARCH('[1]Lookup for use classification'!$B$10,B89)),ISNUMBER(SEARCH('[1]Lookup for use classification'!$C$10,B89)),ISNUMBER(SEARCH('[1]Lookup for use classification'!$D$10,B89)),ISNUMBER(SEARCH('[1]Lookup for use classification'!$E$10,B89)),ISNUMBER(SEARCH('[1]Lookup for use classification'!$F$10,B89)),ISNUMBER(SEARCH('[1]Lookup for use classification'!$G$10,B89))),'[1]Lookup for use classification'!$A$10,IF(OR(ISNUMBER(SEARCH('[1]Lookup for use classification'!$B$11,B89)),ISNUMBER(SEARCH('[1]Lookup for use classification'!$C$11,B89))),'[1]Lookup for use classification'!$A$11,IF(OR(ISNUMBER(SEARCH('[1]Lookup for use classification'!$B$12,B89)),ISNUMBER(SEARCH('[1]Lookup for use classification'!$C$12,B89))),'[1]Lookup for use classification'!$A$12,IF(OR(ISNUMBER(SEARCH('[1]Lookup for use classification'!$B$13,B89)),ISNUMBER(SEARCH('[1]Lookup for use classification'!$C$13,B89)),ISNUMBER(SEARCH('[1]Lookup for use classification'!$D$13,B89)),,ISNUMBER(SEARCH('[1]Lookup for use classification'!$C$13,B89)),ISNUMBER(SEARCH('[1]Lookup for use classification'!$E$13,B89))),'[1]Lookup for use classification'!$A$13,IF(OR(ISNUMBER(SEARCH('[1]Lookup for use classification'!$B$14,B89)),ISNUMBER(SEARCH('[1]Lookup for use classification'!$C$14,B89))),'[1]Lookup for use classification'!$A$14,"Other"))))))))))))</f>
        <v>Office</v>
      </c>
      <c r="D89" s="36"/>
      <c r="E89" s="28"/>
      <c r="F89" s="29"/>
    </row>
    <row r="90" spans="1:6">
      <c r="A90" s="16" t="s">
        <v>43</v>
      </c>
      <c r="B90" s="26" t="s">
        <v>63</v>
      </c>
      <c r="C90" s="133" t="str">
        <f>IF(OR(ISNUMBER(SEARCH('[1]Lookup for use classification'!$B$1,B90)),ISNUMBER(SEARCH('[1]Lookup for use classification'!$C$1,B90)),ISNUMBER(SEARCH('[1]Lookup for use classification'!$D$1,B90)),ISNUMBER(SEARCH('[1]Lookup for use classification'!$E$1,B90))),'[1]Lookup for use classification'!$A$1,IF(ISNUMBER(SEARCH('[1]Lookup for use classification'!$B$2,B90)),'[1]Lookup for use classification'!$A$2,IF(ISNUMBER(SEARCH('[1]Lookup for use classification'!$B$3,B90)),'[1]Lookup for use classification'!$A$3,IF(OR(ISNUMBER(SEARCH('[1]Lookup for use classification'!$B$4,B90)),ISNUMBER(SEARCH('[1]Lookup for use classification'!$C$4,B90)),ISNUMBER(SEARCH('[1]Lookup for use classification'!$D$4,B90)),ISNUMBER(SEARCH('[1]Lookup for use classification'!$E$4,B90))),'[1]Lookup for use classification'!$A$4,IF(OR(ISNUMBER(SEARCH('[1]Lookup for use classification'!$B$5,B90)),ISNUMBER(SEARCH('[1]Lookup for use classification'!$C$5,B90)),ISNUMBER(SEARCH('[1]Lookup for use classification'!$D$5,B90))),'[1]Lookup for use classification'!$A$5,IF(OR(ISNUMBER(SEARCH('[1]Lookup for use classification'!$B$7,B90)),ISNUMBER(SEARCH('[1]Lookup for use classification'!$C$7,B90)),ISNUMBER(SEARCH('[1]Lookup for use classification'!$D$7,B90))),'[1]Lookup for use classification'!$A$7,IF(OR(ISNUMBER(SEARCH('[1]Lookup for use classification'!$B$9,B90)),ISNUMBER(SEARCH('[1]Lookup for use classification'!$C$9,B90)),ISNUMBER(SEARCH('[1]Lookup for use classification'!$D$9,B90)),ISNUMBER(SEARCH('[1]Lookup for use classification'!$E$9,B90)),ISNUMBER(SEARCH('[1]Lookup for use classification'!$F$9,B90)),ISNUMBER(SEARCH('[1]Lookup for use classification'!$G$9,B90)),ISNUMBER(SEARCH('[1]Lookup for use classification'!$H$9,B90)),ISNUMBER(SEARCH('[1]Lookup for use classification'!$I$9,B90)),ISNUMBER(SEARCH('[1]Lookup for use classification'!$J$9,B90)),ISNUMBER(SEARCH('[1]Lookup for use classification'!$K$9,B90))),'[1]Lookup for use classification'!$A$9,IF(OR(ISNUMBER(SEARCH('[1]Lookup for use classification'!$B$10,B90)),ISNUMBER(SEARCH('[1]Lookup for use classification'!$C$10,B90)),ISNUMBER(SEARCH('[1]Lookup for use classification'!$D$10,B90)),ISNUMBER(SEARCH('[1]Lookup for use classification'!$E$10,B90)),ISNUMBER(SEARCH('[1]Lookup for use classification'!$F$10,B90)),ISNUMBER(SEARCH('[1]Lookup for use classification'!$G$10,B90))),'[1]Lookup for use classification'!$A$10,IF(OR(ISNUMBER(SEARCH('[1]Lookup for use classification'!$B$11,B90)),ISNUMBER(SEARCH('[1]Lookup for use classification'!$C$11,B90))),'[1]Lookup for use classification'!$A$11,IF(OR(ISNUMBER(SEARCH('[1]Lookup for use classification'!$B$12,B90)),ISNUMBER(SEARCH('[1]Lookup for use classification'!$C$12,B90))),'[1]Lookup for use classification'!$A$12,IF(OR(ISNUMBER(SEARCH('[1]Lookup for use classification'!$B$13,B90)),ISNUMBER(SEARCH('[1]Lookup for use classification'!$C$13,B90)),ISNUMBER(SEARCH('[1]Lookup for use classification'!$D$13,B90)),,ISNUMBER(SEARCH('[1]Lookup for use classification'!$C$13,B90)),ISNUMBER(SEARCH('[1]Lookup for use classification'!$E$13,B90))),'[1]Lookup for use classification'!$A$13,IF(OR(ISNUMBER(SEARCH('[1]Lookup for use classification'!$B$14,B90)),ISNUMBER(SEARCH('[1]Lookup for use classification'!$C$14,B90))),'[1]Lookup for use classification'!$A$14,"Other"))))))))))))</f>
        <v>Public Assembly</v>
      </c>
      <c r="D90" s="36"/>
      <c r="E90" s="28"/>
      <c r="F90" s="29"/>
    </row>
    <row r="91" spans="1:6">
      <c r="A91" s="16" t="s">
        <v>43</v>
      </c>
      <c r="B91" s="26" t="s">
        <v>64</v>
      </c>
      <c r="C91" s="133" t="str">
        <f>IF(OR(ISNUMBER(SEARCH('[1]Lookup for use classification'!$B$1,B91)),ISNUMBER(SEARCH('[1]Lookup for use classification'!$C$1,B91)),ISNUMBER(SEARCH('[1]Lookup for use classification'!$D$1,B91)),ISNUMBER(SEARCH('[1]Lookup for use classification'!$E$1,B91))),'[1]Lookup for use classification'!$A$1,IF(ISNUMBER(SEARCH('[1]Lookup for use classification'!$B$2,B91)),'[1]Lookup for use classification'!$A$2,IF(ISNUMBER(SEARCH('[1]Lookup for use classification'!$B$3,B91)),'[1]Lookup for use classification'!$A$3,IF(OR(ISNUMBER(SEARCH('[1]Lookup for use classification'!$B$4,B91)),ISNUMBER(SEARCH('[1]Lookup for use classification'!$C$4,B91)),ISNUMBER(SEARCH('[1]Lookup for use classification'!$D$4,B91)),ISNUMBER(SEARCH('[1]Lookup for use classification'!$E$4,B91))),'[1]Lookup for use classification'!$A$4,IF(OR(ISNUMBER(SEARCH('[1]Lookup for use classification'!$B$5,B91)),ISNUMBER(SEARCH('[1]Lookup for use classification'!$C$5,B91)),ISNUMBER(SEARCH('[1]Lookup for use classification'!$D$5,B91))),'[1]Lookup for use classification'!$A$5,IF(OR(ISNUMBER(SEARCH('[1]Lookup for use classification'!$B$7,B91)),ISNUMBER(SEARCH('[1]Lookup for use classification'!$C$7,B91)),ISNUMBER(SEARCH('[1]Lookup for use classification'!$D$7,B91))),'[1]Lookup for use classification'!$A$7,IF(OR(ISNUMBER(SEARCH('[1]Lookup for use classification'!$B$9,B91)),ISNUMBER(SEARCH('[1]Lookup for use classification'!$C$9,B91)),ISNUMBER(SEARCH('[1]Lookup for use classification'!$D$9,B91)),ISNUMBER(SEARCH('[1]Lookup for use classification'!$E$9,B91)),ISNUMBER(SEARCH('[1]Lookup for use classification'!$F$9,B91)),ISNUMBER(SEARCH('[1]Lookup for use classification'!$G$9,B91)),ISNUMBER(SEARCH('[1]Lookup for use classification'!$H$9,B91)),ISNUMBER(SEARCH('[1]Lookup for use classification'!$I$9,B91)),ISNUMBER(SEARCH('[1]Lookup for use classification'!$J$9,B91)),ISNUMBER(SEARCH('[1]Lookup for use classification'!$K$9,B91))),'[1]Lookup for use classification'!$A$9,IF(OR(ISNUMBER(SEARCH('[1]Lookup for use classification'!$B$10,B91)),ISNUMBER(SEARCH('[1]Lookup for use classification'!$C$10,B91)),ISNUMBER(SEARCH('[1]Lookup for use classification'!$D$10,B91)),ISNUMBER(SEARCH('[1]Lookup for use classification'!$E$10,B91)),ISNUMBER(SEARCH('[1]Lookup for use classification'!$F$10,B91)),ISNUMBER(SEARCH('[1]Lookup for use classification'!$G$10,B91))),'[1]Lookup for use classification'!$A$10,IF(OR(ISNUMBER(SEARCH('[1]Lookup for use classification'!$B$11,B91)),ISNUMBER(SEARCH('[1]Lookup for use classification'!$C$11,B91))),'[1]Lookup for use classification'!$A$11,IF(OR(ISNUMBER(SEARCH('[1]Lookup for use classification'!$B$12,B91)),ISNUMBER(SEARCH('[1]Lookup for use classification'!$C$12,B91))),'[1]Lookup for use classification'!$A$12,IF(OR(ISNUMBER(SEARCH('[1]Lookup for use classification'!$B$13,B91)),ISNUMBER(SEARCH('[1]Lookup for use classification'!$C$13,B91)),ISNUMBER(SEARCH('[1]Lookup for use classification'!$D$13,B91)),,ISNUMBER(SEARCH('[1]Lookup for use classification'!$C$13,B91)),ISNUMBER(SEARCH('[1]Lookup for use classification'!$E$13,B91))),'[1]Lookup for use classification'!$A$13,IF(OR(ISNUMBER(SEARCH('[1]Lookup for use classification'!$B$14,B91)),ISNUMBER(SEARCH('[1]Lookup for use classification'!$C$14,B91))),'[1]Lookup for use classification'!$A$14,"Other"))))))))))))</f>
        <v>Water &amp; Sewer</v>
      </c>
      <c r="D91" s="36">
        <v>9000</v>
      </c>
      <c r="E91" s="28" t="s">
        <v>6</v>
      </c>
      <c r="F91" s="29"/>
    </row>
    <row r="92" spans="1:6">
      <c r="A92" s="16" t="s">
        <v>43</v>
      </c>
      <c r="B92" s="26" t="s">
        <v>65</v>
      </c>
      <c r="C92" s="133" t="str">
        <f>IF(OR(ISNUMBER(SEARCH('[1]Lookup for use classification'!$B$1,B92)),ISNUMBER(SEARCH('[1]Lookup for use classification'!$C$1,B92)),ISNUMBER(SEARCH('[1]Lookup for use classification'!$D$1,B92)),ISNUMBER(SEARCH('[1]Lookup for use classification'!$E$1,B92))),'[1]Lookup for use classification'!$A$1,IF(ISNUMBER(SEARCH('[1]Lookup for use classification'!$B$2,B92)),'[1]Lookup for use classification'!$A$2,IF(ISNUMBER(SEARCH('[1]Lookup for use classification'!$B$3,B92)),'[1]Lookup for use classification'!$A$3,IF(OR(ISNUMBER(SEARCH('[1]Lookup for use classification'!$B$4,B92)),ISNUMBER(SEARCH('[1]Lookup for use classification'!$C$4,B92)),ISNUMBER(SEARCH('[1]Lookup for use classification'!$D$4,B92)),ISNUMBER(SEARCH('[1]Lookup for use classification'!$E$4,B92))),'[1]Lookup for use classification'!$A$4,IF(OR(ISNUMBER(SEARCH('[1]Lookup for use classification'!$B$5,B92)),ISNUMBER(SEARCH('[1]Lookup for use classification'!$C$5,B92)),ISNUMBER(SEARCH('[1]Lookup for use classification'!$D$5,B92))),'[1]Lookup for use classification'!$A$5,IF(OR(ISNUMBER(SEARCH('[1]Lookup for use classification'!$B$7,B92)),ISNUMBER(SEARCH('[1]Lookup for use classification'!$C$7,B92)),ISNUMBER(SEARCH('[1]Lookup for use classification'!$D$7,B92))),'[1]Lookup for use classification'!$A$7,IF(OR(ISNUMBER(SEARCH('[1]Lookup for use classification'!$B$9,B92)),ISNUMBER(SEARCH('[1]Lookup for use classification'!$C$9,B92)),ISNUMBER(SEARCH('[1]Lookup for use classification'!$D$9,B92)),ISNUMBER(SEARCH('[1]Lookup for use classification'!$E$9,B92)),ISNUMBER(SEARCH('[1]Lookup for use classification'!$F$9,B92)),ISNUMBER(SEARCH('[1]Lookup for use classification'!$G$9,B92)),ISNUMBER(SEARCH('[1]Lookup for use classification'!$H$9,B92)),ISNUMBER(SEARCH('[1]Lookup for use classification'!$I$9,B92)),ISNUMBER(SEARCH('[1]Lookup for use classification'!$J$9,B92)),ISNUMBER(SEARCH('[1]Lookup for use classification'!$K$9,B92))),'[1]Lookup for use classification'!$A$9,IF(OR(ISNUMBER(SEARCH('[1]Lookup for use classification'!$B$10,B92)),ISNUMBER(SEARCH('[1]Lookup for use classification'!$C$10,B92)),ISNUMBER(SEARCH('[1]Lookup for use classification'!$D$10,B92)),ISNUMBER(SEARCH('[1]Lookup for use classification'!$E$10,B92)),ISNUMBER(SEARCH('[1]Lookup for use classification'!$F$10,B92)),ISNUMBER(SEARCH('[1]Lookup for use classification'!$G$10,B92))),'[1]Lookup for use classification'!$A$10,IF(OR(ISNUMBER(SEARCH('[1]Lookup for use classification'!$B$11,B92)),ISNUMBER(SEARCH('[1]Lookup for use classification'!$C$11,B92))),'[1]Lookup for use classification'!$A$11,IF(OR(ISNUMBER(SEARCH('[1]Lookup for use classification'!$B$12,B92)),ISNUMBER(SEARCH('[1]Lookup for use classification'!$C$12,B92))),'[1]Lookup for use classification'!$A$12,IF(OR(ISNUMBER(SEARCH('[1]Lookup for use classification'!$B$13,B92)),ISNUMBER(SEARCH('[1]Lookup for use classification'!$C$13,B92)),ISNUMBER(SEARCH('[1]Lookup for use classification'!$D$13,B92)),,ISNUMBER(SEARCH('[1]Lookup for use classification'!$C$13,B92)),ISNUMBER(SEARCH('[1]Lookup for use classification'!$E$13,B92))),'[1]Lookup for use classification'!$A$13,IF(OR(ISNUMBER(SEARCH('[1]Lookup for use classification'!$B$14,B92)),ISNUMBER(SEARCH('[1]Lookup for use classification'!$C$14,B92))),'[1]Lookup for use classification'!$A$14,"Other"))))))))))))</f>
        <v>Water &amp; Sewer</v>
      </c>
      <c r="D92" s="36">
        <v>6500</v>
      </c>
      <c r="E92" s="28"/>
      <c r="F92" s="29"/>
    </row>
    <row r="93" spans="1:6">
      <c r="A93" s="16" t="s">
        <v>43</v>
      </c>
      <c r="B93" s="26" t="s">
        <v>66</v>
      </c>
      <c r="C93" s="133" t="str">
        <f>IF(OR(ISNUMBER(SEARCH('[1]Lookup for use classification'!$B$1,B93)),ISNUMBER(SEARCH('[1]Lookup for use classification'!$C$1,B93)),ISNUMBER(SEARCH('[1]Lookup for use classification'!$D$1,B93)),ISNUMBER(SEARCH('[1]Lookup for use classification'!$E$1,B93))),'[1]Lookup for use classification'!$A$1,IF(ISNUMBER(SEARCH('[1]Lookup for use classification'!$B$2,B93)),'[1]Lookup for use classification'!$A$2,IF(ISNUMBER(SEARCH('[1]Lookup for use classification'!$B$3,B93)),'[1]Lookup for use classification'!$A$3,IF(OR(ISNUMBER(SEARCH('[1]Lookup for use classification'!$B$4,B93)),ISNUMBER(SEARCH('[1]Lookup for use classification'!$C$4,B93)),ISNUMBER(SEARCH('[1]Lookup for use classification'!$D$4,B93)),ISNUMBER(SEARCH('[1]Lookup for use classification'!$E$4,B93))),'[1]Lookup for use classification'!$A$4,IF(OR(ISNUMBER(SEARCH('[1]Lookup for use classification'!$B$5,B93)),ISNUMBER(SEARCH('[1]Lookup for use classification'!$C$5,B93)),ISNUMBER(SEARCH('[1]Lookup for use classification'!$D$5,B93))),'[1]Lookup for use classification'!$A$5,IF(OR(ISNUMBER(SEARCH('[1]Lookup for use classification'!$B$7,B93)),ISNUMBER(SEARCH('[1]Lookup for use classification'!$C$7,B93)),ISNUMBER(SEARCH('[1]Lookup for use classification'!$D$7,B93))),'[1]Lookup for use classification'!$A$7,IF(OR(ISNUMBER(SEARCH('[1]Lookup for use classification'!$B$9,B93)),ISNUMBER(SEARCH('[1]Lookup for use classification'!$C$9,B93)),ISNUMBER(SEARCH('[1]Lookup for use classification'!$D$9,B93)),ISNUMBER(SEARCH('[1]Lookup for use classification'!$E$9,B93)),ISNUMBER(SEARCH('[1]Lookup for use classification'!$F$9,B93)),ISNUMBER(SEARCH('[1]Lookup for use classification'!$G$9,B93)),ISNUMBER(SEARCH('[1]Lookup for use classification'!$H$9,B93)),ISNUMBER(SEARCH('[1]Lookup for use classification'!$I$9,B93)),ISNUMBER(SEARCH('[1]Lookup for use classification'!$J$9,B93)),ISNUMBER(SEARCH('[1]Lookup for use classification'!$K$9,B93))),'[1]Lookup for use classification'!$A$9,IF(OR(ISNUMBER(SEARCH('[1]Lookup for use classification'!$B$10,B93)),ISNUMBER(SEARCH('[1]Lookup for use classification'!$C$10,B93)),ISNUMBER(SEARCH('[1]Lookup for use classification'!$D$10,B93)),ISNUMBER(SEARCH('[1]Lookup for use classification'!$E$10,B93)),ISNUMBER(SEARCH('[1]Lookup for use classification'!$F$10,B93)),ISNUMBER(SEARCH('[1]Lookup for use classification'!$G$10,B93))),'[1]Lookup for use classification'!$A$10,IF(OR(ISNUMBER(SEARCH('[1]Lookup for use classification'!$B$11,B93)),ISNUMBER(SEARCH('[1]Lookup for use classification'!$C$11,B93))),'[1]Lookup for use classification'!$A$11,IF(OR(ISNUMBER(SEARCH('[1]Lookup for use classification'!$B$12,B93)),ISNUMBER(SEARCH('[1]Lookup for use classification'!$C$12,B93))),'[1]Lookup for use classification'!$A$12,IF(OR(ISNUMBER(SEARCH('[1]Lookup for use classification'!$B$13,B93)),ISNUMBER(SEARCH('[1]Lookup for use classification'!$C$13,B93)),ISNUMBER(SEARCH('[1]Lookup for use classification'!$D$13,B93)),,ISNUMBER(SEARCH('[1]Lookup for use classification'!$C$13,B93)),ISNUMBER(SEARCH('[1]Lookup for use classification'!$E$13,B93))),'[1]Lookup for use classification'!$A$13,IF(OR(ISNUMBER(SEARCH('[1]Lookup for use classification'!$B$14,B93)),ISNUMBER(SEARCH('[1]Lookup for use classification'!$C$14,B93))),'[1]Lookup for use classification'!$A$14,"Other"))))))))))))</f>
        <v>Water &amp; Sewer</v>
      </c>
      <c r="D93" s="36">
        <v>4200</v>
      </c>
      <c r="E93" s="28" t="s">
        <v>6</v>
      </c>
      <c r="F93" s="29"/>
    </row>
    <row r="94" spans="1:6">
      <c r="A94" s="16" t="s">
        <v>792</v>
      </c>
      <c r="B94" s="38" t="s">
        <v>793</v>
      </c>
      <c r="C94" s="133" t="str">
        <f>IF(OR(ISNUMBER(SEARCH('[1]Lookup for use classification'!$B$1,B94)),ISNUMBER(SEARCH('[1]Lookup for use classification'!$C$1,B94)),ISNUMBER(SEARCH('[1]Lookup for use classification'!$D$1,B94)),ISNUMBER(SEARCH('[1]Lookup for use classification'!$E$1,B94))),'[1]Lookup for use classification'!$A$1,IF(ISNUMBER(SEARCH('[1]Lookup for use classification'!$B$2,B94)),'[1]Lookup for use classification'!$A$2,IF(ISNUMBER(SEARCH('[1]Lookup for use classification'!$B$3,B94)),'[1]Lookup for use classification'!$A$3,IF(OR(ISNUMBER(SEARCH('[1]Lookup for use classification'!$B$4,B94)),ISNUMBER(SEARCH('[1]Lookup for use classification'!$C$4,B94)),ISNUMBER(SEARCH('[1]Lookup for use classification'!$D$4,B94)),ISNUMBER(SEARCH('[1]Lookup for use classification'!$E$4,B94))),'[1]Lookup for use classification'!$A$4,IF(OR(ISNUMBER(SEARCH('[1]Lookup for use classification'!$B$5,B94)),ISNUMBER(SEARCH('[1]Lookup for use classification'!$C$5,B94)),ISNUMBER(SEARCH('[1]Lookup for use classification'!$D$5,B94))),'[1]Lookup for use classification'!$A$5,IF(OR(ISNUMBER(SEARCH('[1]Lookup for use classification'!$B$7,B94)),ISNUMBER(SEARCH('[1]Lookup for use classification'!$C$7,B94)),ISNUMBER(SEARCH('[1]Lookup for use classification'!$D$7,B94))),'[1]Lookup for use classification'!$A$7,IF(OR(ISNUMBER(SEARCH('[1]Lookup for use classification'!$B$9,B94)),ISNUMBER(SEARCH('[1]Lookup for use classification'!$C$9,B94)),ISNUMBER(SEARCH('[1]Lookup for use classification'!$D$9,B94)),ISNUMBER(SEARCH('[1]Lookup for use classification'!$E$9,B94)),ISNUMBER(SEARCH('[1]Lookup for use classification'!$F$9,B94)),ISNUMBER(SEARCH('[1]Lookup for use classification'!$G$9,B94)),ISNUMBER(SEARCH('[1]Lookup for use classification'!$H$9,B94)),ISNUMBER(SEARCH('[1]Lookup for use classification'!$I$9,B94)),ISNUMBER(SEARCH('[1]Lookup for use classification'!$J$9,B94)),ISNUMBER(SEARCH('[1]Lookup for use classification'!$K$9,B94))),'[1]Lookup for use classification'!$A$9,IF(OR(ISNUMBER(SEARCH('[1]Lookup for use classification'!$B$10,B94)),ISNUMBER(SEARCH('[1]Lookup for use classification'!$C$10,B94)),ISNUMBER(SEARCH('[1]Lookup for use classification'!$D$10,B94)),ISNUMBER(SEARCH('[1]Lookup for use classification'!$E$10,B94)),ISNUMBER(SEARCH('[1]Lookup for use classification'!$F$10,B94)),ISNUMBER(SEARCH('[1]Lookup for use classification'!$G$10,B94))),'[1]Lookup for use classification'!$A$10,IF(OR(ISNUMBER(SEARCH('[1]Lookup for use classification'!$B$11,B94)),ISNUMBER(SEARCH('[1]Lookup for use classification'!$C$11,B94))),'[1]Lookup for use classification'!$A$11,IF(OR(ISNUMBER(SEARCH('[1]Lookup for use classification'!$B$12,B94)),ISNUMBER(SEARCH('[1]Lookup for use classification'!$C$12,B94))),'[1]Lookup for use classification'!$A$12,IF(OR(ISNUMBER(SEARCH('[1]Lookup for use classification'!$B$13,B94)),ISNUMBER(SEARCH('[1]Lookup for use classification'!$C$13,B94)),ISNUMBER(SEARCH('[1]Lookup for use classification'!$D$13,B94)),,ISNUMBER(SEARCH('[1]Lookup for use classification'!$C$13,B94)),ISNUMBER(SEARCH('[1]Lookup for use classification'!$E$13,B94))),'[1]Lookup for use classification'!$A$13,IF(OR(ISNUMBER(SEARCH('[1]Lookup for use classification'!$B$14,B94)),ISNUMBER(SEARCH('[1]Lookup for use classification'!$C$14,B94))),'[1]Lookup for use classification'!$A$14,"Other"))))))))))))</f>
        <v>Other</v>
      </c>
      <c r="D94" s="39"/>
      <c r="E94" s="40"/>
      <c r="F94" s="41"/>
    </row>
    <row r="95" spans="1:6">
      <c r="A95" s="16" t="s">
        <v>792</v>
      </c>
      <c r="B95" s="38" t="s">
        <v>794</v>
      </c>
      <c r="C95" s="133" t="str">
        <f>IF(OR(ISNUMBER(SEARCH('[1]Lookup for use classification'!$B$1,B95)),ISNUMBER(SEARCH('[1]Lookup for use classification'!$C$1,B95)),ISNUMBER(SEARCH('[1]Lookup for use classification'!$D$1,B95)),ISNUMBER(SEARCH('[1]Lookup for use classification'!$E$1,B95))),'[1]Lookup for use classification'!$A$1,IF(ISNUMBER(SEARCH('[1]Lookup for use classification'!$B$2,B95)),'[1]Lookup for use classification'!$A$2,IF(ISNUMBER(SEARCH('[1]Lookup for use classification'!$B$3,B95)),'[1]Lookup for use classification'!$A$3,IF(OR(ISNUMBER(SEARCH('[1]Lookup for use classification'!$B$4,B95)),ISNUMBER(SEARCH('[1]Lookup for use classification'!$C$4,B95)),ISNUMBER(SEARCH('[1]Lookup for use classification'!$D$4,B95)),ISNUMBER(SEARCH('[1]Lookup for use classification'!$E$4,B95))),'[1]Lookup for use classification'!$A$4,IF(OR(ISNUMBER(SEARCH('[1]Lookup for use classification'!$B$5,B95)),ISNUMBER(SEARCH('[1]Lookup for use classification'!$C$5,B95)),ISNUMBER(SEARCH('[1]Lookup for use classification'!$D$5,B95))),'[1]Lookup for use classification'!$A$5,IF(OR(ISNUMBER(SEARCH('[1]Lookup for use classification'!$B$7,B95)),ISNUMBER(SEARCH('[1]Lookup for use classification'!$C$7,B95)),ISNUMBER(SEARCH('[1]Lookup for use classification'!$D$7,B95))),'[1]Lookup for use classification'!$A$7,IF(OR(ISNUMBER(SEARCH('[1]Lookup for use classification'!$B$9,B95)),ISNUMBER(SEARCH('[1]Lookup for use classification'!$C$9,B95)),ISNUMBER(SEARCH('[1]Lookup for use classification'!$D$9,B95)),ISNUMBER(SEARCH('[1]Lookup for use classification'!$E$9,B95)),ISNUMBER(SEARCH('[1]Lookup for use classification'!$F$9,B95)),ISNUMBER(SEARCH('[1]Lookup for use classification'!$G$9,B95)),ISNUMBER(SEARCH('[1]Lookup for use classification'!$H$9,B95)),ISNUMBER(SEARCH('[1]Lookup for use classification'!$I$9,B95)),ISNUMBER(SEARCH('[1]Lookup for use classification'!$J$9,B95)),ISNUMBER(SEARCH('[1]Lookup for use classification'!$K$9,B95))),'[1]Lookup for use classification'!$A$9,IF(OR(ISNUMBER(SEARCH('[1]Lookup for use classification'!$B$10,B95)),ISNUMBER(SEARCH('[1]Lookup for use classification'!$C$10,B95)),ISNUMBER(SEARCH('[1]Lookup for use classification'!$D$10,B95)),ISNUMBER(SEARCH('[1]Lookup for use classification'!$E$10,B95)),ISNUMBER(SEARCH('[1]Lookup for use classification'!$F$10,B95)),ISNUMBER(SEARCH('[1]Lookup for use classification'!$G$10,B95))),'[1]Lookup for use classification'!$A$10,IF(OR(ISNUMBER(SEARCH('[1]Lookup for use classification'!$B$11,B95)),ISNUMBER(SEARCH('[1]Lookup for use classification'!$C$11,B95))),'[1]Lookup for use classification'!$A$11,IF(OR(ISNUMBER(SEARCH('[1]Lookup for use classification'!$B$12,B95)),ISNUMBER(SEARCH('[1]Lookup for use classification'!$C$12,B95))),'[1]Lookup for use classification'!$A$12,IF(OR(ISNUMBER(SEARCH('[1]Lookup for use classification'!$B$13,B95)),ISNUMBER(SEARCH('[1]Lookup for use classification'!$C$13,B95)),ISNUMBER(SEARCH('[1]Lookup for use classification'!$D$13,B95)),,ISNUMBER(SEARCH('[1]Lookup for use classification'!$C$13,B95)),ISNUMBER(SEARCH('[1]Lookup for use classification'!$E$13,B95))),'[1]Lookup for use classification'!$A$13,IF(OR(ISNUMBER(SEARCH('[1]Lookup for use classification'!$B$14,B95)),ISNUMBER(SEARCH('[1]Lookup for use classification'!$C$14,B95))),'[1]Lookup for use classification'!$A$14,"Other"))))))))))))</f>
        <v>Other</v>
      </c>
      <c r="D95" s="39"/>
      <c r="E95" s="40"/>
      <c r="F95" s="41" t="s">
        <v>795</v>
      </c>
    </row>
    <row r="96" spans="1:6">
      <c r="A96" s="16" t="s">
        <v>792</v>
      </c>
      <c r="B96" s="38" t="s">
        <v>424</v>
      </c>
      <c r="C96" s="133" t="str">
        <f>IF(OR(ISNUMBER(SEARCH('[1]Lookup for use classification'!$B$1,B96)),ISNUMBER(SEARCH('[1]Lookup for use classification'!$C$1,B96)),ISNUMBER(SEARCH('[1]Lookup for use classification'!$D$1,B96)),ISNUMBER(SEARCH('[1]Lookup for use classification'!$E$1,B96))),'[1]Lookup for use classification'!$A$1,IF(ISNUMBER(SEARCH('[1]Lookup for use classification'!$B$2,B96)),'[1]Lookup for use classification'!$A$2,IF(ISNUMBER(SEARCH('[1]Lookup for use classification'!$B$3,B96)),'[1]Lookup for use classification'!$A$3,IF(OR(ISNUMBER(SEARCH('[1]Lookup for use classification'!$B$4,B96)),ISNUMBER(SEARCH('[1]Lookup for use classification'!$C$4,B96)),ISNUMBER(SEARCH('[1]Lookup for use classification'!$D$4,B96)),ISNUMBER(SEARCH('[1]Lookup for use classification'!$E$4,B96))),'[1]Lookup for use classification'!$A$4,IF(OR(ISNUMBER(SEARCH('[1]Lookup for use classification'!$B$5,B96)),ISNUMBER(SEARCH('[1]Lookup for use classification'!$C$5,B96)),ISNUMBER(SEARCH('[1]Lookup for use classification'!$D$5,B96))),'[1]Lookup for use classification'!$A$5,IF(OR(ISNUMBER(SEARCH('[1]Lookup for use classification'!$B$7,B96)),ISNUMBER(SEARCH('[1]Lookup for use classification'!$C$7,B96)),ISNUMBER(SEARCH('[1]Lookup for use classification'!$D$7,B96))),'[1]Lookup for use classification'!$A$7,IF(OR(ISNUMBER(SEARCH('[1]Lookup for use classification'!$B$9,B96)),ISNUMBER(SEARCH('[1]Lookup for use classification'!$C$9,B96)),ISNUMBER(SEARCH('[1]Lookup for use classification'!$D$9,B96)),ISNUMBER(SEARCH('[1]Lookup for use classification'!$E$9,B96)),ISNUMBER(SEARCH('[1]Lookup for use classification'!$F$9,B96)),ISNUMBER(SEARCH('[1]Lookup for use classification'!$G$9,B96)),ISNUMBER(SEARCH('[1]Lookup for use classification'!$H$9,B96)),ISNUMBER(SEARCH('[1]Lookup for use classification'!$I$9,B96)),ISNUMBER(SEARCH('[1]Lookup for use classification'!$J$9,B96)),ISNUMBER(SEARCH('[1]Lookup for use classification'!$K$9,B96))),'[1]Lookup for use classification'!$A$9,IF(OR(ISNUMBER(SEARCH('[1]Lookup for use classification'!$B$10,B96)),ISNUMBER(SEARCH('[1]Lookup for use classification'!$C$10,B96)),ISNUMBER(SEARCH('[1]Lookup for use classification'!$D$10,B96)),ISNUMBER(SEARCH('[1]Lookup for use classification'!$E$10,B96)),ISNUMBER(SEARCH('[1]Lookup for use classification'!$F$10,B96)),ISNUMBER(SEARCH('[1]Lookup for use classification'!$G$10,B96))),'[1]Lookup for use classification'!$A$10,IF(OR(ISNUMBER(SEARCH('[1]Lookup for use classification'!$B$11,B96)),ISNUMBER(SEARCH('[1]Lookup for use classification'!$C$11,B96))),'[1]Lookup for use classification'!$A$11,IF(OR(ISNUMBER(SEARCH('[1]Lookup for use classification'!$B$12,B96)),ISNUMBER(SEARCH('[1]Lookup for use classification'!$C$12,B96))),'[1]Lookup for use classification'!$A$12,IF(OR(ISNUMBER(SEARCH('[1]Lookup for use classification'!$B$13,B96)),ISNUMBER(SEARCH('[1]Lookup for use classification'!$C$13,B96)),ISNUMBER(SEARCH('[1]Lookup for use classification'!$D$13,B96)),,ISNUMBER(SEARCH('[1]Lookup for use classification'!$C$13,B96)),ISNUMBER(SEARCH('[1]Lookup for use classification'!$E$13,B96))),'[1]Lookup for use classification'!$A$13,IF(OR(ISNUMBER(SEARCH('[1]Lookup for use classification'!$B$14,B96)),ISNUMBER(SEARCH('[1]Lookup for use classification'!$C$14,B96))),'[1]Lookup for use classification'!$A$14,"Other"))))))))))))</f>
        <v>Office</v>
      </c>
      <c r="D96" s="39"/>
      <c r="E96" s="40"/>
      <c r="F96" s="41" t="s">
        <v>795</v>
      </c>
    </row>
    <row r="97" spans="1:6">
      <c r="A97" s="16" t="s">
        <v>792</v>
      </c>
      <c r="B97" s="38" t="s">
        <v>796</v>
      </c>
      <c r="C97" s="133" t="str">
        <f>IF(OR(ISNUMBER(SEARCH('[1]Lookup for use classification'!$B$1,B97)),ISNUMBER(SEARCH('[1]Lookup for use classification'!$C$1,B97)),ISNUMBER(SEARCH('[1]Lookup for use classification'!$D$1,B97)),ISNUMBER(SEARCH('[1]Lookup for use classification'!$E$1,B97))),'[1]Lookup for use classification'!$A$1,IF(ISNUMBER(SEARCH('[1]Lookup for use classification'!$B$2,B97)),'[1]Lookup for use classification'!$A$2,IF(ISNUMBER(SEARCH('[1]Lookup for use classification'!$B$3,B97)),'[1]Lookup for use classification'!$A$3,IF(OR(ISNUMBER(SEARCH('[1]Lookup for use classification'!$B$4,B97)),ISNUMBER(SEARCH('[1]Lookup for use classification'!$C$4,B97)),ISNUMBER(SEARCH('[1]Lookup for use classification'!$D$4,B97)),ISNUMBER(SEARCH('[1]Lookup for use classification'!$E$4,B97))),'[1]Lookup for use classification'!$A$4,IF(OR(ISNUMBER(SEARCH('[1]Lookup for use classification'!$B$5,B97)),ISNUMBER(SEARCH('[1]Lookup for use classification'!$C$5,B97)),ISNUMBER(SEARCH('[1]Lookup for use classification'!$D$5,B97))),'[1]Lookup for use classification'!$A$5,IF(OR(ISNUMBER(SEARCH('[1]Lookup for use classification'!$B$7,B97)),ISNUMBER(SEARCH('[1]Lookup for use classification'!$C$7,B97)),ISNUMBER(SEARCH('[1]Lookup for use classification'!$D$7,B97))),'[1]Lookup for use classification'!$A$7,IF(OR(ISNUMBER(SEARCH('[1]Lookup for use classification'!$B$9,B97)),ISNUMBER(SEARCH('[1]Lookup for use classification'!$C$9,B97)),ISNUMBER(SEARCH('[1]Lookup for use classification'!$D$9,B97)),ISNUMBER(SEARCH('[1]Lookup for use classification'!$E$9,B97)),ISNUMBER(SEARCH('[1]Lookup for use classification'!$F$9,B97)),ISNUMBER(SEARCH('[1]Lookup for use classification'!$G$9,B97)),ISNUMBER(SEARCH('[1]Lookup for use classification'!$H$9,B97)),ISNUMBER(SEARCH('[1]Lookup for use classification'!$I$9,B97)),ISNUMBER(SEARCH('[1]Lookup for use classification'!$J$9,B97)),ISNUMBER(SEARCH('[1]Lookup for use classification'!$K$9,B97))),'[1]Lookup for use classification'!$A$9,IF(OR(ISNUMBER(SEARCH('[1]Lookup for use classification'!$B$10,B97)),ISNUMBER(SEARCH('[1]Lookup for use classification'!$C$10,B97)),ISNUMBER(SEARCH('[1]Lookup for use classification'!$D$10,B97)),ISNUMBER(SEARCH('[1]Lookup for use classification'!$E$10,B97)),ISNUMBER(SEARCH('[1]Lookup for use classification'!$F$10,B97)),ISNUMBER(SEARCH('[1]Lookup for use classification'!$G$10,B97))),'[1]Lookup for use classification'!$A$10,IF(OR(ISNUMBER(SEARCH('[1]Lookup for use classification'!$B$11,B97)),ISNUMBER(SEARCH('[1]Lookup for use classification'!$C$11,B97))),'[1]Lookup for use classification'!$A$11,IF(OR(ISNUMBER(SEARCH('[1]Lookup for use classification'!$B$12,B97)),ISNUMBER(SEARCH('[1]Lookup for use classification'!$C$12,B97))),'[1]Lookup for use classification'!$A$12,IF(OR(ISNUMBER(SEARCH('[1]Lookup for use classification'!$B$13,B97)),ISNUMBER(SEARCH('[1]Lookup for use classification'!$C$13,B97)),ISNUMBER(SEARCH('[1]Lookup for use classification'!$D$13,B97)),,ISNUMBER(SEARCH('[1]Lookup for use classification'!$C$13,B97)),ISNUMBER(SEARCH('[1]Lookup for use classification'!$E$13,B97))),'[1]Lookup for use classification'!$A$13,IF(OR(ISNUMBER(SEARCH('[1]Lookup for use classification'!$B$14,B97)),ISNUMBER(SEARCH('[1]Lookup for use classification'!$C$14,B97))),'[1]Lookup for use classification'!$A$14,"Other"))))))))))))</f>
        <v>Health Care - Hospitals</v>
      </c>
      <c r="D97" s="39"/>
      <c r="E97" s="41"/>
      <c r="F97" s="41" t="s">
        <v>795</v>
      </c>
    </row>
    <row r="98" spans="1:6">
      <c r="A98" s="16" t="s">
        <v>807</v>
      </c>
      <c r="B98" s="42" t="s">
        <v>44</v>
      </c>
      <c r="C98" s="133" t="str">
        <f>IF(OR(ISNUMBER(SEARCH('[1]Lookup for use classification'!$B$1,B98)),ISNUMBER(SEARCH('[1]Lookup for use classification'!$C$1,B98)),ISNUMBER(SEARCH('[1]Lookup for use classification'!$D$1,B98)),ISNUMBER(SEARCH('[1]Lookup for use classification'!$E$1,B98))),'[1]Lookup for use classification'!$A$1,IF(ISNUMBER(SEARCH('[1]Lookup for use classification'!$B$2,B98)),'[1]Lookup for use classification'!$A$2,IF(ISNUMBER(SEARCH('[1]Lookup for use classification'!$B$3,B98)),'[1]Lookup for use classification'!$A$3,IF(OR(ISNUMBER(SEARCH('[1]Lookup for use classification'!$B$4,B98)),ISNUMBER(SEARCH('[1]Lookup for use classification'!$C$4,B98)),ISNUMBER(SEARCH('[1]Lookup for use classification'!$D$4,B98)),ISNUMBER(SEARCH('[1]Lookup for use classification'!$E$4,B98))),'[1]Lookup for use classification'!$A$4,IF(OR(ISNUMBER(SEARCH('[1]Lookup for use classification'!$B$5,B98)),ISNUMBER(SEARCH('[1]Lookup for use classification'!$C$5,B98)),ISNUMBER(SEARCH('[1]Lookup for use classification'!$D$5,B98))),'[1]Lookup for use classification'!$A$5,IF(OR(ISNUMBER(SEARCH('[1]Lookup for use classification'!$B$7,B98)),ISNUMBER(SEARCH('[1]Lookup for use classification'!$C$7,B98)),ISNUMBER(SEARCH('[1]Lookup for use classification'!$D$7,B98))),'[1]Lookup for use classification'!$A$7,IF(OR(ISNUMBER(SEARCH('[1]Lookup for use classification'!$B$9,B98)),ISNUMBER(SEARCH('[1]Lookup for use classification'!$C$9,B98)),ISNUMBER(SEARCH('[1]Lookup for use classification'!$D$9,B98)),ISNUMBER(SEARCH('[1]Lookup for use classification'!$E$9,B98)),ISNUMBER(SEARCH('[1]Lookup for use classification'!$F$9,B98)),ISNUMBER(SEARCH('[1]Lookup for use classification'!$G$9,B98)),ISNUMBER(SEARCH('[1]Lookup for use classification'!$H$9,B98)),ISNUMBER(SEARCH('[1]Lookup for use classification'!$I$9,B98)),ISNUMBER(SEARCH('[1]Lookup for use classification'!$J$9,B98)),ISNUMBER(SEARCH('[1]Lookup for use classification'!$K$9,B98))),'[1]Lookup for use classification'!$A$9,IF(OR(ISNUMBER(SEARCH('[1]Lookup for use classification'!$B$10,B98)),ISNUMBER(SEARCH('[1]Lookup for use classification'!$C$10,B98)),ISNUMBER(SEARCH('[1]Lookup for use classification'!$D$10,B98)),ISNUMBER(SEARCH('[1]Lookup for use classification'!$E$10,B98)),ISNUMBER(SEARCH('[1]Lookup for use classification'!$F$10,B98)),ISNUMBER(SEARCH('[1]Lookup for use classification'!$G$10,B98))),'[1]Lookup for use classification'!$A$10,IF(OR(ISNUMBER(SEARCH('[1]Lookup for use classification'!$B$11,B98)),ISNUMBER(SEARCH('[1]Lookup for use classification'!$C$11,B98))),'[1]Lookup for use classification'!$A$11,IF(OR(ISNUMBER(SEARCH('[1]Lookup for use classification'!$B$12,B98)),ISNUMBER(SEARCH('[1]Lookup for use classification'!$C$12,B98))),'[1]Lookup for use classification'!$A$12,IF(OR(ISNUMBER(SEARCH('[1]Lookup for use classification'!$B$13,B98)),ISNUMBER(SEARCH('[1]Lookup for use classification'!$C$13,B98)),ISNUMBER(SEARCH('[1]Lookup for use classification'!$D$13,B98)),,ISNUMBER(SEARCH('[1]Lookup for use classification'!$C$13,B98)),ISNUMBER(SEARCH('[1]Lookup for use classification'!$E$13,B98))),'[1]Lookup for use classification'!$A$13,IF(OR(ISNUMBER(SEARCH('[1]Lookup for use classification'!$B$14,B98)),ISNUMBER(SEARCH('[1]Lookup for use classification'!$C$14,B98))),'[1]Lookup for use classification'!$A$14,"Other"))))))))))))</f>
        <v>Other</v>
      </c>
      <c r="D98" s="43">
        <v>96</v>
      </c>
      <c r="E98" s="40"/>
      <c r="F98" s="40"/>
    </row>
    <row r="99" spans="1:6">
      <c r="A99" s="16" t="s">
        <v>807</v>
      </c>
      <c r="B99" s="38" t="s">
        <v>797</v>
      </c>
      <c r="C99" s="133" t="str">
        <f>IF(OR(ISNUMBER(SEARCH('[1]Lookup for use classification'!$B$1,B99)),ISNUMBER(SEARCH('[1]Lookup for use classification'!$C$1,B99)),ISNUMBER(SEARCH('[1]Lookup for use classification'!$D$1,B99)),ISNUMBER(SEARCH('[1]Lookup for use classification'!$E$1,B99))),'[1]Lookup for use classification'!$A$1,IF(ISNUMBER(SEARCH('[1]Lookup for use classification'!$B$2,B99)),'[1]Lookup for use classification'!$A$2,IF(ISNUMBER(SEARCH('[1]Lookup for use classification'!$B$3,B99)),'[1]Lookup for use classification'!$A$3,IF(OR(ISNUMBER(SEARCH('[1]Lookup for use classification'!$B$4,B99)),ISNUMBER(SEARCH('[1]Lookup for use classification'!$C$4,B99)),ISNUMBER(SEARCH('[1]Lookup for use classification'!$D$4,B99)),ISNUMBER(SEARCH('[1]Lookup for use classification'!$E$4,B99))),'[1]Lookup for use classification'!$A$4,IF(OR(ISNUMBER(SEARCH('[1]Lookup for use classification'!$B$5,B99)),ISNUMBER(SEARCH('[1]Lookup for use classification'!$C$5,B99)),ISNUMBER(SEARCH('[1]Lookup for use classification'!$D$5,B99))),'[1]Lookup for use classification'!$A$5,IF(OR(ISNUMBER(SEARCH('[1]Lookup for use classification'!$B$7,B99)),ISNUMBER(SEARCH('[1]Lookup for use classification'!$C$7,B99)),ISNUMBER(SEARCH('[1]Lookup for use classification'!$D$7,B99))),'[1]Lookup for use classification'!$A$7,IF(OR(ISNUMBER(SEARCH('[1]Lookup for use classification'!$B$9,B99)),ISNUMBER(SEARCH('[1]Lookup for use classification'!$C$9,B99)),ISNUMBER(SEARCH('[1]Lookup for use classification'!$D$9,B99)),ISNUMBER(SEARCH('[1]Lookup for use classification'!$E$9,B99)),ISNUMBER(SEARCH('[1]Lookup for use classification'!$F$9,B99)),ISNUMBER(SEARCH('[1]Lookup for use classification'!$G$9,B99)),ISNUMBER(SEARCH('[1]Lookup for use classification'!$H$9,B99)),ISNUMBER(SEARCH('[1]Lookup for use classification'!$I$9,B99)),ISNUMBER(SEARCH('[1]Lookup for use classification'!$J$9,B99)),ISNUMBER(SEARCH('[1]Lookup for use classification'!$K$9,B99))),'[1]Lookup for use classification'!$A$9,IF(OR(ISNUMBER(SEARCH('[1]Lookup for use classification'!$B$10,B99)),ISNUMBER(SEARCH('[1]Lookup for use classification'!$C$10,B99)),ISNUMBER(SEARCH('[1]Lookup for use classification'!$D$10,B99)),ISNUMBER(SEARCH('[1]Lookup for use classification'!$E$10,B99)),ISNUMBER(SEARCH('[1]Lookup for use classification'!$F$10,B99)),ISNUMBER(SEARCH('[1]Lookup for use classification'!$G$10,B99))),'[1]Lookup for use classification'!$A$10,IF(OR(ISNUMBER(SEARCH('[1]Lookup for use classification'!$B$11,B99)),ISNUMBER(SEARCH('[1]Lookup for use classification'!$C$11,B99))),'[1]Lookup for use classification'!$A$11,IF(OR(ISNUMBER(SEARCH('[1]Lookup for use classification'!$B$12,B99)),ISNUMBER(SEARCH('[1]Lookup for use classification'!$C$12,B99))),'[1]Lookup for use classification'!$A$12,IF(OR(ISNUMBER(SEARCH('[1]Lookup for use classification'!$B$13,B99)),ISNUMBER(SEARCH('[1]Lookup for use classification'!$C$13,B99)),ISNUMBER(SEARCH('[1]Lookup for use classification'!$D$13,B99)),,ISNUMBER(SEARCH('[1]Lookup for use classification'!$C$13,B99)),ISNUMBER(SEARCH('[1]Lookup for use classification'!$E$13,B99))),'[1]Lookup for use classification'!$A$13,IF(OR(ISNUMBER(SEARCH('[1]Lookup for use classification'!$B$14,B99)),ISNUMBER(SEARCH('[1]Lookup for use classification'!$C$14,B99))),'[1]Lookup for use classification'!$A$14,"Other"))))))))))))</f>
        <v>Education - K - 12</v>
      </c>
      <c r="D99" s="39">
        <v>414</v>
      </c>
      <c r="E99" s="41" t="s">
        <v>798</v>
      </c>
      <c r="F99" s="41" t="s">
        <v>795</v>
      </c>
    </row>
    <row r="100" spans="1:6">
      <c r="A100" s="16" t="s">
        <v>807</v>
      </c>
      <c r="B100" s="38" t="s">
        <v>799</v>
      </c>
      <c r="C100" s="133" t="str">
        <f>IF(OR(ISNUMBER(SEARCH('[1]Lookup for use classification'!$B$1,B100)),ISNUMBER(SEARCH('[1]Lookup for use classification'!$C$1,B100)),ISNUMBER(SEARCH('[1]Lookup for use classification'!$D$1,B100)),ISNUMBER(SEARCH('[1]Lookup for use classification'!$E$1,B100))),'[1]Lookup for use classification'!$A$1,IF(ISNUMBER(SEARCH('[1]Lookup for use classification'!$B$2,B100)),'[1]Lookup for use classification'!$A$2,IF(ISNUMBER(SEARCH('[1]Lookup for use classification'!$B$3,B100)),'[1]Lookup for use classification'!$A$3,IF(OR(ISNUMBER(SEARCH('[1]Lookup for use classification'!$B$4,B100)),ISNUMBER(SEARCH('[1]Lookup for use classification'!$C$4,B100)),ISNUMBER(SEARCH('[1]Lookup for use classification'!$D$4,B100)),ISNUMBER(SEARCH('[1]Lookup for use classification'!$E$4,B100))),'[1]Lookup for use classification'!$A$4,IF(OR(ISNUMBER(SEARCH('[1]Lookup for use classification'!$B$5,B100)),ISNUMBER(SEARCH('[1]Lookup for use classification'!$C$5,B100)),ISNUMBER(SEARCH('[1]Lookup for use classification'!$D$5,B100))),'[1]Lookup for use classification'!$A$5,IF(OR(ISNUMBER(SEARCH('[1]Lookup for use classification'!$B$7,B100)),ISNUMBER(SEARCH('[1]Lookup for use classification'!$C$7,B100)),ISNUMBER(SEARCH('[1]Lookup for use classification'!$D$7,B100))),'[1]Lookup for use classification'!$A$7,IF(OR(ISNUMBER(SEARCH('[1]Lookup for use classification'!$B$9,B100)),ISNUMBER(SEARCH('[1]Lookup for use classification'!$C$9,B100)),ISNUMBER(SEARCH('[1]Lookup for use classification'!$D$9,B100)),ISNUMBER(SEARCH('[1]Lookup for use classification'!$E$9,B100)),ISNUMBER(SEARCH('[1]Lookup for use classification'!$F$9,B100)),ISNUMBER(SEARCH('[1]Lookup for use classification'!$G$9,B100)),ISNUMBER(SEARCH('[1]Lookup for use classification'!$H$9,B100)),ISNUMBER(SEARCH('[1]Lookup for use classification'!$I$9,B100)),ISNUMBER(SEARCH('[1]Lookup for use classification'!$J$9,B100)),ISNUMBER(SEARCH('[1]Lookup for use classification'!$K$9,B100))),'[1]Lookup for use classification'!$A$9,IF(OR(ISNUMBER(SEARCH('[1]Lookup for use classification'!$B$10,B100)),ISNUMBER(SEARCH('[1]Lookup for use classification'!$C$10,B100)),ISNUMBER(SEARCH('[1]Lookup for use classification'!$D$10,B100)),ISNUMBER(SEARCH('[1]Lookup for use classification'!$E$10,B100)),ISNUMBER(SEARCH('[1]Lookup for use classification'!$F$10,B100)),ISNUMBER(SEARCH('[1]Lookup for use classification'!$G$10,B100))),'[1]Lookup for use classification'!$A$10,IF(OR(ISNUMBER(SEARCH('[1]Lookup for use classification'!$B$11,B100)),ISNUMBER(SEARCH('[1]Lookup for use classification'!$C$11,B100))),'[1]Lookup for use classification'!$A$11,IF(OR(ISNUMBER(SEARCH('[1]Lookup for use classification'!$B$12,B100)),ISNUMBER(SEARCH('[1]Lookup for use classification'!$C$12,B100))),'[1]Lookup for use classification'!$A$12,IF(OR(ISNUMBER(SEARCH('[1]Lookup for use classification'!$B$13,B100)),ISNUMBER(SEARCH('[1]Lookup for use classification'!$C$13,B100)),ISNUMBER(SEARCH('[1]Lookup for use classification'!$D$13,B100)),,ISNUMBER(SEARCH('[1]Lookup for use classification'!$C$13,B100)),ISNUMBER(SEARCH('[1]Lookup for use classification'!$E$13,B100))),'[1]Lookup for use classification'!$A$13,IF(OR(ISNUMBER(SEARCH('[1]Lookup for use classification'!$B$14,B100)),ISNUMBER(SEARCH('[1]Lookup for use classification'!$C$14,B100))),'[1]Lookup for use classification'!$A$14,"Other"))))))))))))</f>
        <v>Education - K - 12</v>
      </c>
      <c r="D100" s="39"/>
      <c r="E100" s="41"/>
      <c r="F100" s="41" t="s">
        <v>795</v>
      </c>
    </row>
    <row r="101" spans="1:6">
      <c r="A101" s="16" t="s">
        <v>807</v>
      </c>
      <c r="B101" s="38" t="s">
        <v>800</v>
      </c>
      <c r="C101" s="133" t="str">
        <f>IF(OR(ISNUMBER(SEARCH('[1]Lookup for use classification'!$B$1,B101)),ISNUMBER(SEARCH('[1]Lookup for use classification'!$C$1,B101)),ISNUMBER(SEARCH('[1]Lookup for use classification'!$D$1,B101)),ISNUMBER(SEARCH('[1]Lookup for use classification'!$E$1,B101))),'[1]Lookup for use classification'!$A$1,IF(ISNUMBER(SEARCH('[1]Lookup for use classification'!$B$2,B101)),'[1]Lookup for use classification'!$A$2,IF(ISNUMBER(SEARCH('[1]Lookup for use classification'!$B$3,B101)),'[1]Lookup for use classification'!$A$3,IF(OR(ISNUMBER(SEARCH('[1]Lookup for use classification'!$B$4,B101)),ISNUMBER(SEARCH('[1]Lookup for use classification'!$C$4,B101)),ISNUMBER(SEARCH('[1]Lookup for use classification'!$D$4,B101)),ISNUMBER(SEARCH('[1]Lookup for use classification'!$E$4,B101))),'[1]Lookup for use classification'!$A$4,IF(OR(ISNUMBER(SEARCH('[1]Lookup for use classification'!$B$5,B101)),ISNUMBER(SEARCH('[1]Lookup for use classification'!$C$5,B101)),ISNUMBER(SEARCH('[1]Lookup for use classification'!$D$5,B101))),'[1]Lookup for use classification'!$A$5,IF(OR(ISNUMBER(SEARCH('[1]Lookup for use classification'!$B$7,B101)),ISNUMBER(SEARCH('[1]Lookup for use classification'!$C$7,B101)),ISNUMBER(SEARCH('[1]Lookup for use classification'!$D$7,B101))),'[1]Lookup for use classification'!$A$7,IF(OR(ISNUMBER(SEARCH('[1]Lookup for use classification'!$B$9,B101)),ISNUMBER(SEARCH('[1]Lookup for use classification'!$C$9,B101)),ISNUMBER(SEARCH('[1]Lookup for use classification'!$D$9,B101)),ISNUMBER(SEARCH('[1]Lookup for use classification'!$E$9,B101)),ISNUMBER(SEARCH('[1]Lookup for use classification'!$F$9,B101)),ISNUMBER(SEARCH('[1]Lookup for use classification'!$G$9,B101)),ISNUMBER(SEARCH('[1]Lookup for use classification'!$H$9,B101)),ISNUMBER(SEARCH('[1]Lookup for use classification'!$I$9,B101)),ISNUMBER(SEARCH('[1]Lookup for use classification'!$J$9,B101)),ISNUMBER(SEARCH('[1]Lookup for use classification'!$K$9,B101))),'[1]Lookup for use classification'!$A$9,IF(OR(ISNUMBER(SEARCH('[1]Lookup for use classification'!$B$10,B101)),ISNUMBER(SEARCH('[1]Lookup for use classification'!$C$10,B101)),ISNUMBER(SEARCH('[1]Lookup for use classification'!$D$10,B101)),ISNUMBER(SEARCH('[1]Lookup for use classification'!$E$10,B101)),ISNUMBER(SEARCH('[1]Lookup for use classification'!$F$10,B101)),ISNUMBER(SEARCH('[1]Lookup for use classification'!$G$10,B101))),'[1]Lookup for use classification'!$A$10,IF(OR(ISNUMBER(SEARCH('[1]Lookup for use classification'!$B$11,B101)),ISNUMBER(SEARCH('[1]Lookup for use classification'!$C$11,B101))),'[1]Lookup for use classification'!$A$11,IF(OR(ISNUMBER(SEARCH('[1]Lookup for use classification'!$B$12,B101)),ISNUMBER(SEARCH('[1]Lookup for use classification'!$C$12,B101))),'[1]Lookup for use classification'!$A$12,IF(OR(ISNUMBER(SEARCH('[1]Lookup for use classification'!$B$13,B101)),ISNUMBER(SEARCH('[1]Lookup for use classification'!$C$13,B101)),ISNUMBER(SEARCH('[1]Lookup for use classification'!$D$13,B101)),,ISNUMBER(SEARCH('[1]Lookup for use classification'!$C$13,B101)),ISNUMBER(SEARCH('[1]Lookup for use classification'!$E$13,B101))),'[1]Lookup for use classification'!$A$13,IF(OR(ISNUMBER(SEARCH('[1]Lookup for use classification'!$B$14,B101)),ISNUMBER(SEARCH('[1]Lookup for use classification'!$C$14,B101))),'[1]Lookup for use classification'!$A$14,"Other"))))))))))))</f>
        <v>Education - K - 12</v>
      </c>
      <c r="D101" s="39">
        <v>2090</v>
      </c>
      <c r="E101" s="41" t="s">
        <v>798</v>
      </c>
      <c r="F101" s="41" t="s">
        <v>795</v>
      </c>
    </row>
    <row r="102" spans="1:6">
      <c r="A102" s="16" t="s">
        <v>807</v>
      </c>
      <c r="B102" s="38" t="s">
        <v>801</v>
      </c>
      <c r="C102" s="133" t="str">
        <f>IF(OR(ISNUMBER(SEARCH('[1]Lookup for use classification'!$B$1,B102)),ISNUMBER(SEARCH('[1]Lookup for use classification'!$C$1,B102)),ISNUMBER(SEARCH('[1]Lookup for use classification'!$D$1,B102)),ISNUMBER(SEARCH('[1]Lookup for use classification'!$E$1,B102))),'[1]Lookup for use classification'!$A$1,IF(ISNUMBER(SEARCH('[1]Lookup for use classification'!$B$2,B102)),'[1]Lookup for use classification'!$A$2,IF(ISNUMBER(SEARCH('[1]Lookup for use classification'!$B$3,B102)),'[1]Lookup for use classification'!$A$3,IF(OR(ISNUMBER(SEARCH('[1]Lookup for use classification'!$B$4,B102)),ISNUMBER(SEARCH('[1]Lookup for use classification'!$C$4,B102)),ISNUMBER(SEARCH('[1]Lookup for use classification'!$D$4,B102)),ISNUMBER(SEARCH('[1]Lookup for use classification'!$E$4,B102))),'[1]Lookup for use classification'!$A$4,IF(OR(ISNUMBER(SEARCH('[1]Lookup for use classification'!$B$5,B102)),ISNUMBER(SEARCH('[1]Lookup for use classification'!$C$5,B102)),ISNUMBER(SEARCH('[1]Lookup for use classification'!$D$5,B102))),'[1]Lookup for use classification'!$A$5,IF(OR(ISNUMBER(SEARCH('[1]Lookup for use classification'!$B$7,B102)),ISNUMBER(SEARCH('[1]Lookup for use classification'!$C$7,B102)),ISNUMBER(SEARCH('[1]Lookup for use classification'!$D$7,B102))),'[1]Lookup for use classification'!$A$7,IF(OR(ISNUMBER(SEARCH('[1]Lookup for use classification'!$B$9,B102)),ISNUMBER(SEARCH('[1]Lookup for use classification'!$C$9,B102)),ISNUMBER(SEARCH('[1]Lookup for use classification'!$D$9,B102)),ISNUMBER(SEARCH('[1]Lookup for use classification'!$E$9,B102)),ISNUMBER(SEARCH('[1]Lookup for use classification'!$F$9,B102)),ISNUMBER(SEARCH('[1]Lookup for use classification'!$G$9,B102)),ISNUMBER(SEARCH('[1]Lookup for use classification'!$H$9,B102)),ISNUMBER(SEARCH('[1]Lookup for use classification'!$I$9,B102)),ISNUMBER(SEARCH('[1]Lookup for use classification'!$J$9,B102)),ISNUMBER(SEARCH('[1]Lookup for use classification'!$K$9,B102))),'[1]Lookup for use classification'!$A$9,IF(OR(ISNUMBER(SEARCH('[1]Lookup for use classification'!$B$10,B102)),ISNUMBER(SEARCH('[1]Lookup for use classification'!$C$10,B102)),ISNUMBER(SEARCH('[1]Lookup for use classification'!$D$10,B102)),ISNUMBER(SEARCH('[1]Lookup for use classification'!$E$10,B102)),ISNUMBER(SEARCH('[1]Lookup for use classification'!$F$10,B102)),ISNUMBER(SEARCH('[1]Lookup for use classification'!$G$10,B102))),'[1]Lookup for use classification'!$A$10,IF(OR(ISNUMBER(SEARCH('[1]Lookup for use classification'!$B$11,B102)),ISNUMBER(SEARCH('[1]Lookup for use classification'!$C$11,B102))),'[1]Lookup for use classification'!$A$11,IF(OR(ISNUMBER(SEARCH('[1]Lookup for use classification'!$B$12,B102)),ISNUMBER(SEARCH('[1]Lookup for use classification'!$C$12,B102))),'[1]Lookup for use classification'!$A$12,IF(OR(ISNUMBER(SEARCH('[1]Lookup for use classification'!$B$13,B102)),ISNUMBER(SEARCH('[1]Lookup for use classification'!$C$13,B102)),ISNUMBER(SEARCH('[1]Lookup for use classification'!$D$13,B102)),,ISNUMBER(SEARCH('[1]Lookup for use classification'!$C$13,B102)),ISNUMBER(SEARCH('[1]Lookup for use classification'!$E$13,B102))),'[1]Lookup for use classification'!$A$13,IF(OR(ISNUMBER(SEARCH('[1]Lookup for use classification'!$B$14,B102)),ISNUMBER(SEARCH('[1]Lookup for use classification'!$C$14,B102))),'[1]Lookup for use classification'!$A$14,"Other"))))))))))))</f>
        <v>Education - K - 12</v>
      </c>
      <c r="D102" s="39">
        <v>10960</v>
      </c>
      <c r="E102" s="41" t="s">
        <v>798</v>
      </c>
      <c r="F102" s="41" t="s">
        <v>795</v>
      </c>
    </row>
    <row r="103" spans="1:6">
      <c r="A103" s="16" t="s">
        <v>807</v>
      </c>
      <c r="B103" s="38" t="s">
        <v>302</v>
      </c>
      <c r="C103" s="133" t="str">
        <f>IF(OR(ISNUMBER(SEARCH('[1]Lookup for use classification'!$B$1,B103)),ISNUMBER(SEARCH('[1]Lookup for use classification'!$C$1,B103)),ISNUMBER(SEARCH('[1]Lookup for use classification'!$D$1,B103)),ISNUMBER(SEARCH('[1]Lookup for use classification'!$E$1,B103))),'[1]Lookup for use classification'!$A$1,IF(ISNUMBER(SEARCH('[1]Lookup for use classification'!$B$2,B103)),'[1]Lookup for use classification'!$A$2,IF(ISNUMBER(SEARCH('[1]Lookup for use classification'!$B$3,B103)),'[1]Lookup for use classification'!$A$3,IF(OR(ISNUMBER(SEARCH('[1]Lookup for use classification'!$B$4,B103)),ISNUMBER(SEARCH('[1]Lookup for use classification'!$C$4,B103)),ISNUMBER(SEARCH('[1]Lookup for use classification'!$D$4,B103)),ISNUMBER(SEARCH('[1]Lookup for use classification'!$E$4,B103))),'[1]Lookup for use classification'!$A$4,IF(OR(ISNUMBER(SEARCH('[1]Lookup for use classification'!$B$5,B103)),ISNUMBER(SEARCH('[1]Lookup for use classification'!$C$5,B103)),ISNUMBER(SEARCH('[1]Lookup for use classification'!$D$5,B103))),'[1]Lookup for use classification'!$A$5,IF(OR(ISNUMBER(SEARCH('[1]Lookup for use classification'!$B$7,B103)),ISNUMBER(SEARCH('[1]Lookup for use classification'!$C$7,B103)),ISNUMBER(SEARCH('[1]Lookup for use classification'!$D$7,B103))),'[1]Lookup for use classification'!$A$7,IF(OR(ISNUMBER(SEARCH('[1]Lookup for use classification'!$B$9,B103)),ISNUMBER(SEARCH('[1]Lookup for use classification'!$C$9,B103)),ISNUMBER(SEARCH('[1]Lookup for use classification'!$D$9,B103)),ISNUMBER(SEARCH('[1]Lookup for use classification'!$E$9,B103)),ISNUMBER(SEARCH('[1]Lookup for use classification'!$F$9,B103)),ISNUMBER(SEARCH('[1]Lookup for use classification'!$G$9,B103)),ISNUMBER(SEARCH('[1]Lookup for use classification'!$H$9,B103)),ISNUMBER(SEARCH('[1]Lookup for use classification'!$I$9,B103)),ISNUMBER(SEARCH('[1]Lookup for use classification'!$J$9,B103)),ISNUMBER(SEARCH('[1]Lookup for use classification'!$K$9,B103))),'[1]Lookup for use classification'!$A$9,IF(OR(ISNUMBER(SEARCH('[1]Lookup for use classification'!$B$10,B103)),ISNUMBER(SEARCH('[1]Lookup for use classification'!$C$10,B103)),ISNUMBER(SEARCH('[1]Lookup for use classification'!$D$10,B103)),ISNUMBER(SEARCH('[1]Lookup for use classification'!$E$10,B103)),ISNUMBER(SEARCH('[1]Lookup for use classification'!$F$10,B103)),ISNUMBER(SEARCH('[1]Lookup for use classification'!$G$10,B103))),'[1]Lookup for use classification'!$A$10,IF(OR(ISNUMBER(SEARCH('[1]Lookup for use classification'!$B$11,B103)),ISNUMBER(SEARCH('[1]Lookup for use classification'!$C$11,B103))),'[1]Lookup for use classification'!$A$11,IF(OR(ISNUMBER(SEARCH('[1]Lookup for use classification'!$B$12,B103)),ISNUMBER(SEARCH('[1]Lookup for use classification'!$C$12,B103))),'[1]Lookup for use classification'!$A$12,IF(OR(ISNUMBER(SEARCH('[1]Lookup for use classification'!$B$13,B103)),ISNUMBER(SEARCH('[1]Lookup for use classification'!$C$13,B103)),ISNUMBER(SEARCH('[1]Lookup for use classification'!$D$13,B103)),,ISNUMBER(SEARCH('[1]Lookup for use classification'!$C$13,B103)),ISNUMBER(SEARCH('[1]Lookup for use classification'!$E$13,B103))),'[1]Lookup for use classification'!$A$13,IF(OR(ISNUMBER(SEARCH('[1]Lookup for use classification'!$B$14,B103)),ISNUMBER(SEARCH('[1]Lookup for use classification'!$C$14,B103))),'[1]Lookup for use classification'!$A$14,"Other"))))))))))))</f>
        <v>Retail - Other</v>
      </c>
      <c r="D103" s="39">
        <v>1000</v>
      </c>
      <c r="E103" s="41"/>
      <c r="F103" s="41"/>
    </row>
    <row r="104" spans="1:6">
      <c r="A104" s="16" t="s">
        <v>807</v>
      </c>
      <c r="B104" s="38" t="s">
        <v>111</v>
      </c>
      <c r="C104" s="133" t="str">
        <f>IF(OR(ISNUMBER(SEARCH('[1]Lookup for use classification'!$B$1,B104)),ISNUMBER(SEARCH('[1]Lookup for use classification'!$C$1,B104)),ISNUMBER(SEARCH('[1]Lookup for use classification'!$D$1,B104)),ISNUMBER(SEARCH('[1]Lookup for use classification'!$E$1,B104))),'[1]Lookup for use classification'!$A$1,IF(ISNUMBER(SEARCH('[1]Lookup for use classification'!$B$2,B104)),'[1]Lookup for use classification'!$A$2,IF(ISNUMBER(SEARCH('[1]Lookup for use classification'!$B$3,B104)),'[1]Lookup for use classification'!$A$3,IF(OR(ISNUMBER(SEARCH('[1]Lookup for use classification'!$B$4,B104)),ISNUMBER(SEARCH('[1]Lookup for use classification'!$C$4,B104)),ISNUMBER(SEARCH('[1]Lookup for use classification'!$D$4,B104)),ISNUMBER(SEARCH('[1]Lookup for use classification'!$E$4,B104))),'[1]Lookup for use classification'!$A$4,IF(OR(ISNUMBER(SEARCH('[1]Lookup for use classification'!$B$5,B104)),ISNUMBER(SEARCH('[1]Lookup for use classification'!$C$5,B104)),ISNUMBER(SEARCH('[1]Lookup for use classification'!$D$5,B104))),'[1]Lookup for use classification'!$A$5,IF(OR(ISNUMBER(SEARCH('[1]Lookup for use classification'!$B$7,B104)),ISNUMBER(SEARCH('[1]Lookup for use classification'!$C$7,B104)),ISNUMBER(SEARCH('[1]Lookup for use classification'!$D$7,B104))),'[1]Lookup for use classification'!$A$7,IF(OR(ISNUMBER(SEARCH('[1]Lookup for use classification'!$B$9,B104)),ISNUMBER(SEARCH('[1]Lookup for use classification'!$C$9,B104)),ISNUMBER(SEARCH('[1]Lookup for use classification'!$D$9,B104)),ISNUMBER(SEARCH('[1]Lookup for use classification'!$E$9,B104)),ISNUMBER(SEARCH('[1]Lookup for use classification'!$F$9,B104)),ISNUMBER(SEARCH('[1]Lookup for use classification'!$G$9,B104)),ISNUMBER(SEARCH('[1]Lookup for use classification'!$H$9,B104)),ISNUMBER(SEARCH('[1]Lookup for use classification'!$I$9,B104)),ISNUMBER(SEARCH('[1]Lookup for use classification'!$J$9,B104)),ISNUMBER(SEARCH('[1]Lookup for use classification'!$K$9,B104))),'[1]Lookup for use classification'!$A$9,IF(OR(ISNUMBER(SEARCH('[1]Lookup for use classification'!$B$10,B104)),ISNUMBER(SEARCH('[1]Lookup for use classification'!$C$10,B104)),ISNUMBER(SEARCH('[1]Lookup for use classification'!$D$10,B104)),ISNUMBER(SEARCH('[1]Lookup for use classification'!$E$10,B104)),ISNUMBER(SEARCH('[1]Lookup for use classification'!$F$10,B104)),ISNUMBER(SEARCH('[1]Lookup for use classification'!$G$10,B104))),'[1]Lookup for use classification'!$A$10,IF(OR(ISNUMBER(SEARCH('[1]Lookup for use classification'!$B$11,B104)),ISNUMBER(SEARCH('[1]Lookup for use classification'!$C$11,B104))),'[1]Lookup for use classification'!$A$11,IF(OR(ISNUMBER(SEARCH('[1]Lookup for use classification'!$B$12,B104)),ISNUMBER(SEARCH('[1]Lookup for use classification'!$C$12,B104))),'[1]Lookup for use classification'!$A$12,IF(OR(ISNUMBER(SEARCH('[1]Lookup for use classification'!$B$13,B104)),ISNUMBER(SEARCH('[1]Lookup for use classification'!$C$13,B104)),ISNUMBER(SEARCH('[1]Lookup for use classification'!$D$13,B104)),,ISNUMBER(SEARCH('[1]Lookup for use classification'!$C$13,B104)),ISNUMBER(SEARCH('[1]Lookup for use classification'!$E$13,B104))),'[1]Lookup for use classification'!$A$13,IF(OR(ISNUMBER(SEARCH('[1]Lookup for use classification'!$B$14,B104)),ISNUMBER(SEARCH('[1]Lookup for use classification'!$C$14,B104))),'[1]Lookup for use classification'!$A$14,"Other"))))))))))))</f>
        <v>Food Service and Drinking Places</v>
      </c>
      <c r="D104" s="39">
        <v>960</v>
      </c>
      <c r="E104" s="41"/>
      <c r="F104" s="41"/>
    </row>
    <row r="105" spans="1:6">
      <c r="A105" s="16" t="s">
        <v>807</v>
      </c>
      <c r="B105" s="38" t="s">
        <v>5</v>
      </c>
      <c r="C105" s="133" t="str">
        <f>IF(OR(ISNUMBER(SEARCH('[1]Lookup for use classification'!$B$1,B105)),ISNUMBER(SEARCH('[1]Lookup for use classification'!$C$1,B105)),ISNUMBER(SEARCH('[1]Lookup for use classification'!$D$1,B105)),ISNUMBER(SEARCH('[1]Lookup for use classification'!$E$1,B105))),'[1]Lookup for use classification'!$A$1,IF(ISNUMBER(SEARCH('[1]Lookup for use classification'!$B$2,B105)),'[1]Lookup for use classification'!$A$2,IF(ISNUMBER(SEARCH('[1]Lookup for use classification'!$B$3,B105)),'[1]Lookup for use classification'!$A$3,IF(OR(ISNUMBER(SEARCH('[1]Lookup for use classification'!$B$4,B105)),ISNUMBER(SEARCH('[1]Lookup for use classification'!$C$4,B105)),ISNUMBER(SEARCH('[1]Lookup for use classification'!$D$4,B105)),ISNUMBER(SEARCH('[1]Lookup for use classification'!$E$4,B105))),'[1]Lookup for use classification'!$A$4,IF(OR(ISNUMBER(SEARCH('[1]Lookup for use classification'!$B$5,B105)),ISNUMBER(SEARCH('[1]Lookup for use classification'!$C$5,B105)),ISNUMBER(SEARCH('[1]Lookup for use classification'!$D$5,B105))),'[1]Lookup for use classification'!$A$5,IF(OR(ISNUMBER(SEARCH('[1]Lookup for use classification'!$B$7,B105)),ISNUMBER(SEARCH('[1]Lookup for use classification'!$C$7,B105)),ISNUMBER(SEARCH('[1]Lookup for use classification'!$D$7,B105))),'[1]Lookup for use classification'!$A$7,IF(OR(ISNUMBER(SEARCH('[1]Lookup for use classification'!$B$9,B105)),ISNUMBER(SEARCH('[1]Lookup for use classification'!$C$9,B105)),ISNUMBER(SEARCH('[1]Lookup for use classification'!$D$9,B105)),ISNUMBER(SEARCH('[1]Lookup for use classification'!$E$9,B105)),ISNUMBER(SEARCH('[1]Lookup for use classification'!$F$9,B105)),ISNUMBER(SEARCH('[1]Lookup for use classification'!$G$9,B105)),ISNUMBER(SEARCH('[1]Lookup for use classification'!$H$9,B105)),ISNUMBER(SEARCH('[1]Lookup for use classification'!$I$9,B105)),ISNUMBER(SEARCH('[1]Lookup for use classification'!$J$9,B105)),ISNUMBER(SEARCH('[1]Lookup for use classification'!$K$9,B105))),'[1]Lookup for use classification'!$A$9,IF(OR(ISNUMBER(SEARCH('[1]Lookup for use classification'!$B$10,B105)),ISNUMBER(SEARCH('[1]Lookup for use classification'!$C$10,B105)),ISNUMBER(SEARCH('[1]Lookup for use classification'!$D$10,B105)),ISNUMBER(SEARCH('[1]Lookup for use classification'!$E$10,B105)),ISNUMBER(SEARCH('[1]Lookup for use classification'!$F$10,B105)),ISNUMBER(SEARCH('[1]Lookup for use classification'!$G$10,B105))),'[1]Lookup for use classification'!$A$10,IF(OR(ISNUMBER(SEARCH('[1]Lookup for use classification'!$B$11,B105)),ISNUMBER(SEARCH('[1]Lookup for use classification'!$C$11,B105))),'[1]Lookup for use classification'!$A$11,IF(OR(ISNUMBER(SEARCH('[1]Lookup for use classification'!$B$12,B105)),ISNUMBER(SEARCH('[1]Lookup for use classification'!$C$12,B105))),'[1]Lookup for use classification'!$A$12,IF(OR(ISNUMBER(SEARCH('[1]Lookup for use classification'!$B$13,B105)),ISNUMBER(SEARCH('[1]Lookup for use classification'!$C$13,B105)),ISNUMBER(SEARCH('[1]Lookup for use classification'!$D$13,B105)),,ISNUMBER(SEARCH('[1]Lookup for use classification'!$C$13,B105)),ISNUMBER(SEARCH('[1]Lookup for use classification'!$E$13,B105))),'[1]Lookup for use classification'!$A$13,IF(OR(ISNUMBER(SEARCH('[1]Lookup for use classification'!$B$14,B105)),ISNUMBER(SEARCH('[1]Lookup for use classification'!$C$14,B105))),'[1]Lookup for use classification'!$A$14,"Other"))))))))))))</f>
        <v>Office</v>
      </c>
      <c r="D105" s="39"/>
      <c r="E105" s="41"/>
      <c r="F105" s="41" t="s">
        <v>795</v>
      </c>
    </row>
    <row r="106" spans="1:6">
      <c r="A106" s="16" t="s">
        <v>807</v>
      </c>
      <c r="B106" s="38" t="s">
        <v>147</v>
      </c>
      <c r="C106" s="133" t="str">
        <f>IF(OR(ISNUMBER(SEARCH('[1]Lookup for use classification'!$B$1,B106)),ISNUMBER(SEARCH('[1]Lookup for use classification'!$C$1,B106)),ISNUMBER(SEARCH('[1]Lookup for use classification'!$D$1,B106)),ISNUMBER(SEARCH('[1]Lookup for use classification'!$E$1,B106))),'[1]Lookup for use classification'!$A$1,IF(ISNUMBER(SEARCH('[1]Lookup for use classification'!$B$2,B106)),'[1]Lookup for use classification'!$A$2,IF(ISNUMBER(SEARCH('[1]Lookup for use classification'!$B$3,B106)),'[1]Lookup for use classification'!$A$3,IF(OR(ISNUMBER(SEARCH('[1]Lookup for use classification'!$B$4,B106)),ISNUMBER(SEARCH('[1]Lookup for use classification'!$C$4,B106)),ISNUMBER(SEARCH('[1]Lookup for use classification'!$D$4,B106)),ISNUMBER(SEARCH('[1]Lookup for use classification'!$E$4,B106))),'[1]Lookup for use classification'!$A$4,IF(OR(ISNUMBER(SEARCH('[1]Lookup for use classification'!$B$5,B106)),ISNUMBER(SEARCH('[1]Lookup for use classification'!$C$5,B106)),ISNUMBER(SEARCH('[1]Lookup for use classification'!$D$5,B106))),'[1]Lookup for use classification'!$A$5,IF(OR(ISNUMBER(SEARCH('[1]Lookup for use classification'!$B$7,B106)),ISNUMBER(SEARCH('[1]Lookup for use classification'!$C$7,B106)),ISNUMBER(SEARCH('[1]Lookup for use classification'!$D$7,B106))),'[1]Lookup for use classification'!$A$7,IF(OR(ISNUMBER(SEARCH('[1]Lookup for use classification'!$B$9,B106)),ISNUMBER(SEARCH('[1]Lookup for use classification'!$C$9,B106)),ISNUMBER(SEARCH('[1]Lookup for use classification'!$D$9,B106)),ISNUMBER(SEARCH('[1]Lookup for use classification'!$E$9,B106)),ISNUMBER(SEARCH('[1]Lookup for use classification'!$F$9,B106)),ISNUMBER(SEARCH('[1]Lookup for use classification'!$G$9,B106)),ISNUMBER(SEARCH('[1]Lookup for use classification'!$H$9,B106)),ISNUMBER(SEARCH('[1]Lookup for use classification'!$I$9,B106)),ISNUMBER(SEARCH('[1]Lookup for use classification'!$J$9,B106)),ISNUMBER(SEARCH('[1]Lookup for use classification'!$K$9,B106))),'[1]Lookup for use classification'!$A$9,IF(OR(ISNUMBER(SEARCH('[1]Lookup for use classification'!$B$10,B106)),ISNUMBER(SEARCH('[1]Lookup for use classification'!$C$10,B106)),ISNUMBER(SEARCH('[1]Lookup for use classification'!$D$10,B106)),ISNUMBER(SEARCH('[1]Lookup for use classification'!$E$10,B106)),ISNUMBER(SEARCH('[1]Lookup for use classification'!$F$10,B106)),ISNUMBER(SEARCH('[1]Lookup for use classification'!$G$10,B106))),'[1]Lookup for use classification'!$A$10,IF(OR(ISNUMBER(SEARCH('[1]Lookup for use classification'!$B$11,B106)),ISNUMBER(SEARCH('[1]Lookup for use classification'!$C$11,B106))),'[1]Lookup for use classification'!$A$11,IF(OR(ISNUMBER(SEARCH('[1]Lookup for use classification'!$B$12,B106)),ISNUMBER(SEARCH('[1]Lookup for use classification'!$C$12,B106))),'[1]Lookup for use classification'!$A$12,IF(OR(ISNUMBER(SEARCH('[1]Lookup for use classification'!$B$13,B106)),ISNUMBER(SEARCH('[1]Lookup for use classification'!$C$13,B106)),ISNUMBER(SEARCH('[1]Lookup for use classification'!$D$13,B106)),,ISNUMBER(SEARCH('[1]Lookup for use classification'!$C$13,B106)),ISNUMBER(SEARCH('[1]Lookup for use classification'!$E$13,B106))),'[1]Lookup for use classification'!$A$13,IF(OR(ISNUMBER(SEARCH('[1]Lookup for use classification'!$B$14,B106)),ISNUMBER(SEARCH('[1]Lookup for use classification'!$C$14,B106))),'[1]Lookup for use classification'!$A$14,"Other"))))))))))))</f>
        <v>Health Care - Hospitals</v>
      </c>
      <c r="D106" s="39"/>
      <c r="E106" s="41"/>
      <c r="F106" s="41"/>
    </row>
    <row r="107" spans="1:6">
      <c r="A107" s="16" t="s">
        <v>807</v>
      </c>
      <c r="B107" s="38" t="s">
        <v>286</v>
      </c>
      <c r="C107" s="133" t="str">
        <f>IF(OR(ISNUMBER(SEARCH('[1]Lookup for use classification'!$B$1,B107)),ISNUMBER(SEARCH('[1]Lookup for use classification'!$C$1,B107)),ISNUMBER(SEARCH('[1]Lookup for use classification'!$D$1,B107)),ISNUMBER(SEARCH('[1]Lookup for use classification'!$E$1,B107))),'[1]Lookup for use classification'!$A$1,IF(ISNUMBER(SEARCH('[1]Lookup for use classification'!$B$2,B107)),'[1]Lookup for use classification'!$A$2,IF(ISNUMBER(SEARCH('[1]Lookup for use classification'!$B$3,B107)),'[1]Lookup for use classification'!$A$3,IF(OR(ISNUMBER(SEARCH('[1]Lookup for use classification'!$B$4,B107)),ISNUMBER(SEARCH('[1]Lookup for use classification'!$C$4,B107)),ISNUMBER(SEARCH('[1]Lookup for use classification'!$D$4,B107)),ISNUMBER(SEARCH('[1]Lookup for use classification'!$E$4,B107))),'[1]Lookup for use classification'!$A$4,IF(OR(ISNUMBER(SEARCH('[1]Lookup for use classification'!$B$5,B107)),ISNUMBER(SEARCH('[1]Lookup for use classification'!$C$5,B107)),ISNUMBER(SEARCH('[1]Lookup for use classification'!$D$5,B107))),'[1]Lookup for use classification'!$A$5,IF(OR(ISNUMBER(SEARCH('[1]Lookup for use classification'!$B$7,B107)),ISNUMBER(SEARCH('[1]Lookup for use classification'!$C$7,B107)),ISNUMBER(SEARCH('[1]Lookup for use classification'!$D$7,B107))),'[1]Lookup for use classification'!$A$7,IF(OR(ISNUMBER(SEARCH('[1]Lookup for use classification'!$B$9,B107)),ISNUMBER(SEARCH('[1]Lookup for use classification'!$C$9,B107)),ISNUMBER(SEARCH('[1]Lookup for use classification'!$D$9,B107)),ISNUMBER(SEARCH('[1]Lookup for use classification'!$E$9,B107)),ISNUMBER(SEARCH('[1]Lookup for use classification'!$F$9,B107)),ISNUMBER(SEARCH('[1]Lookup for use classification'!$G$9,B107)),ISNUMBER(SEARCH('[1]Lookup for use classification'!$H$9,B107)),ISNUMBER(SEARCH('[1]Lookup for use classification'!$I$9,B107)),ISNUMBER(SEARCH('[1]Lookup for use classification'!$J$9,B107)),ISNUMBER(SEARCH('[1]Lookup for use classification'!$K$9,B107))),'[1]Lookup for use classification'!$A$9,IF(OR(ISNUMBER(SEARCH('[1]Lookup for use classification'!$B$10,B107)),ISNUMBER(SEARCH('[1]Lookup for use classification'!$C$10,B107)),ISNUMBER(SEARCH('[1]Lookup for use classification'!$D$10,B107)),ISNUMBER(SEARCH('[1]Lookup for use classification'!$E$10,B107)),ISNUMBER(SEARCH('[1]Lookup for use classification'!$F$10,B107)),ISNUMBER(SEARCH('[1]Lookup for use classification'!$G$10,B107))),'[1]Lookup for use classification'!$A$10,IF(OR(ISNUMBER(SEARCH('[1]Lookup for use classification'!$B$11,B107)),ISNUMBER(SEARCH('[1]Lookup for use classification'!$C$11,B107))),'[1]Lookup for use classification'!$A$11,IF(OR(ISNUMBER(SEARCH('[1]Lookup for use classification'!$B$12,B107)),ISNUMBER(SEARCH('[1]Lookup for use classification'!$C$12,B107))),'[1]Lookup for use classification'!$A$12,IF(OR(ISNUMBER(SEARCH('[1]Lookup for use classification'!$B$13,B107)),ISNUMBER(SEARCH('[1]Lookup for use classification'!$C$13,B107)),ISNUMBER(SEARCH('[1]Lookup for use classification'!$D$13,B107)),,ISNUMBER(SEARCH('[1]Lookup for use classification'!$C$13,B107)),ISNUMBER(SEARCH('[1]Lookup for use classification'!$E$13,B107))),'[1]Lookup for use classification'!$A$13,IF(OR(ISNUMBER(SEARCH('[1]Lookup for use classification'!$B$14,B107)),ISNUMBER(SEARCH('[1]Lookup for use classification'!$C$14,B107))),'[1]Lookup for use classification'!$A$14,"Other"))))))))))))</f>
        <v>Public Assembly</v>
      </c>
      <c r="D107" s="39"/>
      <c r="E107" s="41"/>
      <c r="F107" s="41" t="s">
        <v>795</v>
      </c>
    </row>
    <row r="108" spans="1:6">
      <c r="A108" s="16" t="s">
        <v>807</v>
      </c>
      <c r="B108" s="38" t="s">
        <v>802</v>
      </c>
      <c r="C108" s="133" t="str">
        <f>IF(OR(ISNUMBER(SEARCH('[1]Lookup for use classification'!$B$1,B108)),ISNUMBER(SEARCH('[1]Lookup for use classification'!$C$1,B108)),ISNUMBER(SEARCH('[1]Lookup for use classification'!$D$1,B108)),ISNUMBER(SEARCH('[1]Lookup for use classification'!$E$1,B108))),'[1]Lookup for use classification'!$A$1,IF(ISNUMBER(SEARCH('[1]Lookup for use classification'!$B$2,B108)),'[1]Lookup for use classification'!$A$2,IF(ISNUMBER(SEARCH('[1]Lookup for use classification'!$B$3,B108)),'[1]Lookup for use classification'!$A$3,IF(OR(ISNUMBER(SEARCH('[1]Lookup for use classification'!$B$4,B108)),ISNUMBER(SEARCH('[1]Lookup for use classification'!$C$4,B108)),ISNUMBER(SEARCH('[1]Lookup for use classification'!$D$4,B108)),ISNUMBER(SEARCH('[1]Lookup for use classification'!$E$4,B108))),'[1]Lookup for use classification'!$A$4,IF(OR(ISNUMBER(SEARCH('[1]Lookup for use classification'!$B$5,B108)),ISNUMBER(SEARCH('[1]Lookup for use classification'!$C$5,B108)),ISNUMBER(SEARCH('[1]Lookup for use classification'!$D$5,B108))),'[1]Lookup for use classification'!$A$5,IF(OR(ISNUMBER(SEARCH('[1]Lookup for use classification'!$B$7,B108)),ISNUMBER(SEARCH('[1]Lookup for use classification'!$C$7,B108)),ISNUMBER(SEARCH('[1]Lookup for use classification'!$D$7,B108))),'[1]Lookup for use classification'!$A$7,IF(OR(ISNUMBER(SEARCH('[1]Lookup for use classification'!$B$9,B108)),ISNUMBER(SEARCH('[1]Lookup for use classification'!$C$9,B108)),ISNUMBER(SEARCH('[1]Lookup for use classification'!$D$9,B108)),ISNUMBER(SEARCH('[1]Lookup for use classification'!$E$9,B108)),ISNUMBER(SEARCH('[1]Lookup for use classification'!$F$9,B108)),ISNUMBER(SEARCH('[1]Lookup for use classification'!$G$9,B108)),ISNUMBER(SEARCH('[1]Lookup for use classification'!$H$9,B108)),ISNUMBER(SEARCH('[1]Lookup for use classification'!$I$9,B108)),ISNUMBER(SEARCH('[1]Lookup for use classification'!$J$9,B108)),ISNUMBER(SEARCH('[1]Lookup for use classification'!$K$9,B108))),'[1]Lookup for use classification'!$A$9,IF(OR(ISNUMBER(SEARCH('[1]Lookup for use classification'!$B$10,B108)),ISNUMBER(SEARCH('[1]Lookup for use classification'!$C$10,B108)),ISNUMBER(SEARCH('[1]Lookup for use classification'!$D$10,B108)),ISNUMBER(SEARCH('[1]Lookup for use classification'!$E$10,B108)),ISNUMBER(SEARCH('[1]Lookup for use classification'!$F$10,B108)),ISNUMBER(SEARCH('[1]Lookup for use classification'!$G$10,B108))),'[1]Lookup for use classification'!$A$10,IF(OR(ISNUMBER(SEARCH('[1]Lookup for use classification'!$B$11,B108)),ISNUMBER(SEARCH('[1]Lookup for use classification'!$C$11,B108))),'[1]Lookup for use classification'!$A$11,IF(OR(ISNUMBER(SEARCH('[1]Lookup for use classification'!$B$12,B108)),ISNUMBER(SEARCH('[1]Lookup for use classification'!$C$12,B108))),'[1]Lookup for use classification'!$A$12,IF(OR(ISNUMBER(SEARCH('[1]Lookup for use classification'!$B$13,B108)),ISNUMBER(SEARCH('[1]Lookup for use classification'!$C$13,B108)),ISNUMBER(SEARCH('[1]Lookup for use classification'!$D$13,B108)),,ISNUMBER(SEARCH('[1]Lookup for use classification'!$C$13,B108)),ISNUMBER(SEARCH('[1]Lookup for use classification'!$E$13,B108))),'[1]Lookup for use classification'!$A$13,IF(OR(ISNUMBER(SEARCH('[1]Lookup for use classification'!$B$14,B108)),ISNUMBER(SEARCH('[1]Lookup for use classification'!$C$14,B108))),'[1]Lookup for use classification'!$A$14,"Other"))))))))))))</f>
        <v>Retail - Other</v>
      </c>
      <c r="D108" s="39"/>
      <c r="E108" s="41"/>
      <c r="F108" s="41"/>
    </row>
    <row r="109" spans="1:6">
      <c r="A109" s="16" t="s">
        <v>807</v>
      </c>
      <c r="B109" s="38" t="s">
        <v>803</v>
      </c>
      <c r="C109" s="133" t="str">
        <f>IF(OR(ISNUMBER(SEARCH('[1]Lookup for use classification'!$B$1,B109)),ISNUMBER(SEARCH('[1]Lookup for use classification'!$C$1,B109)),ISNUMBER(SEARCH('[1]Lookup for use classification'!$D$1,B109)),ISNUMBER(SEARCH('[1]Lookup for use classification'!$E$1,B109))),'[1]Lookup for use classification'!$A$1,IF(ISNUMBER(SEARCH('[1]Lookup for use classification'!$B$2,B109)),'[1]Lookup for use classification'!$A$2,IF(ISNUMBER(SEARCH('[1]Lookup for use classification'!$B$3,B109)),'[1]Lookup for use classification'!$A$3,IF(OR(ISNUMBER(SEARCH('[1]Lookup for use classification'!$B$4,B109)),ISNUMBER(SEARCH('[1]Lookup for use classification'!$C$4,B109)),ISNUMBER(SEARCH('[1]Lookup for use classification'!$D$4,B109)),ISNUMBER(SEARCH('[1]Lookup for use classification'!$E$4,B109))),'[1]Lookup for use classification'!$A$4,IF(OR(ISNUMBER(SEARCH('[1]Lookup for use classification'!$B$5,B109)),ISNUMBER(SEARCH('[1]Lookup for use classification'!$C$5,B109)),ISNUMBER(SEARCH('[1]Lookup for use classification'!$D$5,B109))),'[1]Lookup for use classification'!$A$5,IF(OR(ISNUMBER(SEARCH('[1]Lookup for use classification'!$B$7,B109)),ISNUMBER(SEARCH('[1]Lookup for use classification'!$C$7,B109)),ISNUMBER(SEARCH('[1]Lookup for use classification'!$D$7,B109))),'[1]Lookup for use classification'!$A$7,IF(OR(ISNUMBER(SEARCH('[1]Lookup for use classification'!$B$9,B109)),ISNUMBER(SEARCH('[1]Lookup for use classification'!$C$9,B109)),ISNUMBER(SEARCH('[1]Lookup for use classification'!$D$9,B109)),ISNUMBER(SEARCH('[1]Lookup for use classification'!$E$9,B109)),ISNUMBER(SEARCH('[1]Lookup for use classification'!$F$9,B109)),ISNUMBER(SEARCH('[1]Lookup for use classification'!$G$9,B109)),ISNUMBER(SEARCH('[1]Lookup for use classification'!$H$9,B109)),ISNUMBER(SEARCH('[1]Lookup for use classification'!$I$9,B109)),ISNUMBER(SEARCH('[1]Lookup for use classification'!$J$9,B109)),ISNUMBER(SEARCH('[1]Lookup for use classification'!$K$9,B109))),'[1]Lookup for use classification'!$A$9,IF(OR(ISNUMBER(SEARCH('[1]Lookup for use classification'!$B$10,B109)),ISNUMBER(SEARCH('[1]Lookup for use classification'!$C$10,B109)),ISNUMBER(SEARCH('[1]Lookup for use classification'!$D$10,B109)),ISNUMBER(SEARCH('[1]Lookup for use classification'!$E$10,B109)),ISNUMBER(SEARCH('[1]Lookup for use classification'!$F$10,B109)),ISNUMBER(SEARCH('[1]Lookup for use classification'!$G$10,B109))),'[1]Lookup for use classification'!$A$10,IF(OR(ISNUMBER(SEARCH('[1]Lookup for use classification'!$B$11,B109)),ISNUMBER(SEARCH('[1]Lookup for use classification'!$C$11,B109))),'[1]Lookup for use classification'!$A$11,IF(OR(ISNUMBER(SEARCH('[1]Lookup for use classification'!$B$12,B109)),ISNUMBER(SEARCH('[1]Lookup for use classification'!$C$12,B109))),'[1]Lookup for use classification'!$A$12,IF(OR(ISNUMBER(SEARCH('[1]Lookup for use classification'!$B$13,B109)),ISNUMBER(SEARCH('[1]Lookup for use classification'!$C$13,B109)),ISNUMBER(SEARCH('[1]Lookup for use classification'!$D$13,B109)),,ISNUMBER(SEARCH('[1]Lookup for use classification'!$C$13,B109)),ISNUMBER(SEARCH('[1]Lookup for use classification'!$E$13,B109))),'[1]Lookup for use classification'!$A$13,IF(OR(ISNUMBER(SEARCH('[1]Lookup for use classification'!$B$14,B109)),ISNUMBER(SEARCH('[1]Lookup for use classification'!$C$14,B109))),'[1]Lookup for use classification'!$A$14,"Other"))))))))))))</f>
        <v>Health Care - Hospitals</v>
      </c>
      <c r="D109" s="39"/>
      <c r="E109" s="41"/>
      <c r="F109" s="41" t="s">
        <v>795</v>
      </c>
    </row>
    <row r="110" spans="1:6">
      <c r="A110" s="16" t="s">
        <v>807</v>
      </c>
      <c r="B110" s="38" t="s">
        <v>37</v>
      </c>
      <c r="C110" s="133" t="str">
        <f>IF(OR(ISNUMBER(SEARCH('[1]Lookup for use classification'!$B$1,B110)),ISNUMBER(SEARCH('[1]Lookup for use classification'!$C$1,B110)),ISNUMBER(SEARCH('[1]Lookup for use classification'!$D$1,B110)),ISNUMBER(SEARCH('[1]Lookup for use classification'!$E$1,B110))),'[1]Lookup for use classification'!$A$1,IF(ISNUMBER(SEARCH('[1]Lookup for use classification'!$B$2,B110)),'[1]Lookup for use classification'!$A$2,IF(ISNUMBER(SEARCH('[1]Lookup for use classification'!$B$3,B110)),'[1]Lookup for use classification'!$A$3,IF(OR(ISNUMBER(SEARCH('[1]Lookup for use classification'!$B$4,B110)),ISNUMBER(SEARCH('[1]Lookup for use classification'!$C$4,B110)),ISNUMBER(SEARCH('[1]Lookup for use classification'!$D$4,B110)),ISNUMBER(SEARCH('[1]Lookup for use classification'!$E$4,B110))),'[1]Lookup for use classification'!$A$4,IF(OR(ISNUMBER(SEARCH('[1]Lookup for use classification'!$B$5,B110)),ISNUMBER(SEARCH('[1]Lookup for use classification'!$C$5,B110)),ISNUMBER(SEARCH('[1]Lookup for use classification'!$D$5,B110))),'[1]Lookup for use classification'!$A$5,IF(OR(ISNUMBER(SEARCH('[1]Lookup for use classification'!$B$7,B110)),ISNUMBER(SEARCH('[1]Lookup for use classification'!$C$7,B110)),ISNUMBER(SEARCH('[1]Lookup for use classification'!$D$7,B110))),'[1]Lookup for use classification'!$A$7,IF(OR(ISNUMBER(SEARCH('[1]Lookup for use classification'!$B$9,B110)),ISNUMBER(SEARCH('[1]Lookup for use classification'!$C$9,B110)),ISNUMBER(SEARCH('[1]Lookup for use classification'!$D$9,B110)),ISNUMBER(SEARCH('[1]Lookup for use classification'!$E$9,B110)),ISNUMBER(SEARCH('[1]Lookup for use classification'!$F$9,B110)),ISNUMBER(SEARCH('[1]Lookup for use classification'!$G$9,B110)),ISNUMBER(SEARCH('[1]Lookup for use classification'!$H$9,B110)),ISNUMBER(SEARCH('[1]Lookup for use classification'!$I$9,B110)),ISNUMBER(SEARCH('[1]Lookup for use classification'!$J$9,B110)),ISNUMBER(SEARCH('[1]Lookup for use classification'!$K$9,B110))),'[1]Lookup for use classification'!$A$9,IF(OR(ISNUMBER(SEARCH('[1]Lookup for use classification'!$B$10,B110)),ISNUMBER(SEARCH('[1]Lookup for use classification'!$C$10,B110)),ISNUMBER(SEARCH('[1]Lookup for use classification'!$D$10,B110)),ISNUMBER(SEARCH('[1]Lookup for use classification'!$E$10,B110)),ISNUMBER(SEARCH('[1]Lookup for use classification'!$F$10,B110)),ISNUMBER(SEARCH('[1]Lookup for use classification'!$G$10,B110))),'[1]Lookup for use classification'!$A$10,IF(OR(ISNUMBER(SEARCH('[1]Lookup for use classification'!$B$11,B110)),ISNUMBER(SEARCH('[1]Lookup for use classification'!$C$11,B110))),'[1]Lookup for use classification'!$A$11,IF(OR(ISNUMBER(SEARCH('[1]Lookup for use classification'!$B$12,B110)),ISNUMBER(SEARCH('[1]Lookup for use classification'!$C$12,B110))),'[1]Lookup for use classification'!$A$12,IF(OR(ISNUMBER(SEARCH('[1]Lookup for use classification'!$B$13,B110)),ISNUMBER(SEARCH('[1]Lookup for use classification'!$C$13,B110)),ISNUMBER(SEARCH('[1]Lookup for use classification'!$D$13,B110)),,ISNUMBER(SEARCH('[1]Lookup for use classification'!$C$13,B110)),ISNUMBER(SEARCH('[1]Lookup for use classification'!$E$13,B110))),'[1]Lookup for use classification'!$A$13,IF(OR(ISNUMBER(SEARCH('[1]Lookup for use classification'!$B$14,B110)),ISNUMBER(SEARCH('[1]Lookup for use classification'!$C$14,B110))),'[1]Lookup for use classification'!$A$14,"Other"))))))))))))</f>
        <v>Office</v>
      </c>
      <c r="D110" s="39"/>
      <c r="E110" s="41"/>
      <c r="F110" s="41" t="s">
        <v>795</v>
      </c>
    </row>
    <row r="111" spans="1:6">
      <c r="A111" s="16" t="s">
        <v>807</v>
      </c>
      <c r="B111" s="38" t="s">
        <v>309</v>
      </c>
      <c r="C111" s="133" t="str">
        <f>IF(OR(ISNUMBER(SEARCH('[1]Lookup for use classification'!$B$1,B111)),ISNUMBER(SEARCH('[1]Lookup for use classification'!$C$1,B111)),ISNUMBER(SEARCH('[1]Lookup for use classification'!$D$1,B111)),ISNUMBER(SEARCH('[1]Lookup for use classification'!$E$1,B111))),'[1]Lookup for use classification'!$A$1,IF(ISNUMBER(SEARCH('[1]Lookup for use classification'!$B$2,B111)),'[1]Lookup for use classification'!$A$2,IF(ISNUMBER(SEARCH('[1]Lookup for use classification'!$B$3,B111)),'[1]Lookup for use classification'!$A$3,IF(OR(ISNUMBER(SEARCH('[1]Lookup for use classification'!$B$4,B111)),ISNUMBER(SEARCH('[1]Lookup for use classification'!$C$4,B111)),ISNUMBER(SEARCH('[1]Lookup for use classification'!$D$4,B111)),ISNUMBER(SEARCH('[1]Lookup for use classification'!$E$4,B111))),'[1]Lookup for use classification'!$A$4,IF(OR(ISNUMBER(SEARCH('[1]Lookup for use classification'!$B$5,B111)),ISNUMBER(SEARCH('[1]Lookup for use classification'!$C$5,B111)),ISNUMBER(SEARCH('[1]Lookup for use classification'!$D$5,B111))),'[1]Lookup for use classification'!$A$5,IF(OR(ISNUMBER(SEARCH('[1]Lookup for use classification'!$B$7,B111)),ISNUMBER(SEARCH('[1]Lookup for use classification'!$C$7,B111)),ISNUMBER(SEARCH('[1]Lookup for use classification'!$D$7,B111))),'[1]Lookup for use classification'!$A$7,IF(OR(ISNUMBER(SEARCH('[1]Lookup for use classification'!$B$9,B111)),ISNUMBER(SEARCH('[1]Lookup for use classification'!$C$9,B111)),ISNUMBER(SEARCH('[1]Lookup for use classification'!$D$9,B111)),ISNUMBER(SEARCH('[1]Lookup for use classification'!$E$9,B111)),ISNUMBER(SEARCH('[1]Lookup for use classification'!$F$9,B111)),ISNUMBER(SEARCH('[1]Lookup for use classification'!$G$9,B111)),ISNUMBER(SEARCH('[1]Lookup for use classification'!$H$9,B111)),ISNUMBER(SEARCH('[1]Lookup for use classification'!$I$9,B111)),ISNUMBER(SEARCH('[1]Lookup for use classification'!$J$9,B111)),ISNUMBER(SEARCH('[1]Lookup for use classification'!$K$9,B111))),'[1]Lookup for use classification'!$A$9,IF(OR(ISNUMBER(SEARCH('[1]Lookup for use classification'!$B$10,B111)),ISNUMBER(SEARCH('[1]Lookup for use classification'!$C$10,B111)),ISNUMBER(SEARCH('[1]Lookup for use classification'!$D$10,B111)),ISNUMBER(SEARCH('[1]Lookup for use classification'!$E$10,B111)),ISNUMBER(SEARCH('[1]Lookup for use classification'!$F$10,B111)),ISNUMBER(SEARCH('[1]Lookup for use classification'!$G$10,B111))),'[1]Lookup for use classification'!$A$10,IF(OR(ISNUMBER(SEARCH('[1]Lookup for use classification'!$B$11,B111)),ISNUMBER(SEARCH('[1]Lookup for use classification'!$C$11,B111))),'[1]Lookup for use classification'!$A$11,IF(OR(ISNUMBER(SEARCH('[1]Lookup for use classification'!$B$12,B111)),ISNUMBER(SEARCH('[1]Lookup for use classification'!$C$12,B111))),'[1]Lookup for use classification'!$A$12,IF(OR(ISNUMBER(SEARCH('[1]Lookup for use classification'!$B$13,B111)),ISNUMBER(SEARCH('[1]Lookup for use classification'!$C$13,B111)),ISNUMBER(SEARCH('[1]Lookup for use classification'!$D$13,B111)),,ISNUMBER(SEARCH('[1]Lookup for use classification'!$C$13,B111)),ISNUMBER(SEARCH('[1]Lookup for use classification'!$E$13,B111))),'[1]Lookup for use classification'!$A$13,IF(OR(ISNUMBER(SEARCH('[1]Lookup for use classification'!$B$14,B111)),ISNUMBER(SEARCH('[1]Lookup for use classification'!$C$14,B111))),'[1]Lookup for use classification'!$A$14,"Other"))))))))))))</f>
        <v>Other</v>
      </c>
      <c r="D111" s="39">
        <v>450</v>
      </c>
      <c r="E111" s="41"/>
      <c r="F111" s="41"/>
    </row>
    <row r="112" spans="1:6">
      <c r="A112" s="16" t="s">
        <v>807</v>
      </c>
      <c r="B112" s="38" t="s">
        <v>804</v>
      </c>
      <c r="C112" s="133" t="str">
        <f>IF(OR(ISNUMBER(SEARCH('[1]Lookup for use classification'!$B$1,B112)),ISNUMBER(SEARCH('[1]Lookup for use classification'!$C$1,B112)),ISNUMBER(SEARCH('[1]Lookup for use classification'!$D$1,B112)),ISNUMBER(SEARCH('[1]Lookup for use classification'!$E$1,B112))),'[1]Lookup for use classification'!$A$1,IF(ISNUMBER(SEARCH('[1]Lookup for use classification'!$B$2,B112)),'[1]Lookup for use classification'!$A$2,IF(ISNUMBER(SEARCH('[1]Lookup for use classification'!$B$3,B112)),'[1]Lookup for use classification'!$A$3,IF(OR(ISNUMBER(SEARCH('[1]Lookup for use classification'!$B$4,B112)),ISNUMBER(SEARCH('[1]Lookup for use classification'!$C$4,B112)),ISNUMBER(SEARCH('[1]Lookup for use classification'!$D$4,B112)),ISNUMBER(SEARCH('[1]Lookup for use classification'!$E$4,B112))),'[1]Lookup for use classification'!$A$4,IF(OR(ISNUMBER(SEARCH('[1]Lookup for use classification'!$B$5,B112)),ISNUMBER(SEARCH('[1]Lookup for use classification'!$C$5,B112)),ISNUMBER(SEARCH('[1]Lookup for use classification'!$D$5,B112))),'[1]Lookup for use classification'!$A$5,IF(OR(ISNUMBER(SEARCH('[1]Lookup for use classification'!$B$7,B112)),ISNUMBER(SEARCH('[1]Lookup for use classification'!$C$7,B112)),ISNUMBER(SEARCH('[1]Lookup for use classification'!$D$7,B112))),'[1]Lookup for use classification'!$A$7,IF(OR(ISNUMBER(SEARCH('[1]Lookup for use classification'!$B$9,B112)),ISNUMBER(SEARCH('[1]Lookup for use classification'!$C$9,B112)),ISNUMBER(SEARCH('[1]Lookup for use classification'!$D$9,B112)),ISNUMBER(SEARCH('[1]Lookup for use classification'!$E$9,B112)),ISNUMBER(SEARCH('[1]Lookup for use classification'!$F$9,B112)),ISNUMBER(SEARCH('[1]Lookup for use classification'!$G$9,B112)),ISNUMBER(SEARCH('[1]Lookup for use classification'!$H$9,B112)),ISNUMBER(SEARCH('[1]Lookup for use classification'!$I$9,B112)),ISNUMBER(SEARCH('[1]Lookup for use classification'!$J$9,B112)),ISNUMBER(SEARCH('[1]Lookup for use classification'!$K$9,B112))),'[1]Lookup for use classification'!$A$9,IF(OR(ISNUMBER(SEARCH('[1]Lookup for use classification'!$B$10,B112)),ISNUMBER(SEARCH('[1]Lookup for use classification'!$C$10,B112)),ISNUMBER(SEARCH('[1]Lookup for use classification'!$D$10,B112)),ISNUMBER(SEARCH('[1]Lookup for use classification'!$E$10,B112)),ISNUMBER(SEARCH('[1]Lookup for use classification'!$F$10,B112)),ISNUMBER(SEARCH('[1]Lookup for use classification'!$G$10,B112))),'[1]Lookup for use classification'!$A$10,IF(OR(ISNUMBER(SEARCH('[1]Lookup for use classification'!$B$11,B112)),ISNUMBER(SEARCH('[1]Lookup for use classification'!$C$11,B112))),'[1]Lookup for use classification'!$A$11,IF(OR(ISNUMBER(SEARCH('[1]Lookup for use classification'!$B$12,B112)),ISNUMBER(SEARCH('[1]Lookup for use classification'!$C$12,B112))),'[1]Lookup for use classification'!$A$12,IF(OR(ISNUMBER(SEARCH('[1]Lookup for use classification'!$B$13,B112)),ISNUMBER(SEARCH('[1]Lookup for use classification'!$C$13,B112)),ISNUMBER(SEARCH('[1]Lookup for use classification'!$D$13,B112)),,ISNUMBER(SEARCH('[1]Lookup for use classification'!$C$13,B112)),ISNUMBER(SEARCH('[1]Lookup for use classification'!$E$13,B112))),'[1]Lookup for use classification'!$A$13,IF(OR(ISNUMBER(SEARCH('[1]Lookup for use classification'!$B$14,B112)),ISNUMBER(SEARCH('[1]Lookup for use classification'!$C$14,B112))),'[1]Lookup for use classification'!$A$14,"Other"))))))))))))</f>
        <v>Other</v>
      </c>
      <c r="D112" s="39">
        <v>192</v>
      </c>
      <c r="E112" s="41"/>
      <c r="F112" s="41"/>
    </row>
    <row r="113" spans="1:6">
      <c r="A113" s="16" t="s">
        <v>807</v>
      </c>
      <c r="B113" s="38" t="s">
        <v>337</v>
      </c>
      <c r="C113" s="133" t="str">
        <f>IF(OR(ISNUMBER(SEARCH('[1]Lookup for use classification'!$B$1,B113)),ISNUMBER(SEARCH('[1]Lookup for use classification'!$C$1,B113)),ISNUMBER(SEARCH('[1]Lookup for use classification'!$D$1,B113)),ISNUMBER(SEARCH('[1]Lookup for use classification'!$E$1,B113))),'[1]Lookup for use classification'!$A$1,IF(ISNUMBER(SEARCH('[1]Lookup for use classification'!$B$2,B113)),'[1]Lookup for use classification'!$A$2,IF(ISNUMBER(SEARCH('[1]Lookup for use classification'!$B$3,B113)),'[1]Lookup for use classification'!$A$3,IF(OR(ISNUMBER(SEARCH('[1]Lookup for use classification'!$B$4,B113)),ISNUMBER(SEARCH('[1]Lookup for use classification'!$C$4,B113)),ISNUMBER(SEARCH('[1]Lookup for use classification'!$D$4,B113)),ISNUMBER(SEARCH('[1]Lookup for use classification'!$E$4,B113))),'[1]Lookup for use classification'!$A$4,IF(OR(ISNUMBER(SEARCH('[1]Lookup for use classification'!$B$5,B113)),ISNUMBER(SEARCH('[1]Lookup for use classification'!$C$5,B113)),ISNUMBER(SEARCH('[1]Lookup for use classification'!$D$5,B113))),'[1]Lookup for use classification'!$A$5,IF(OR(ISNUMBER(SEARCH('[1]Lookup for use classification'!$B$7,B113)),ISNUMBER(SEARCH('[1]Lookup for use classification'!$C$7,B113)),ISNUMBER(SEARCH('[1]Lookup for use classification'!$D$7,B113))),'[1]Lookup for use classification'!$A$7,IF(OR(ISNUMBER(SEARCH('[1]Lookup for use classification'!$B$9,B113)),ISNUMBER(SEARCH('[1]Lookup for use classification'!$C$9,B113)),ISNUMBER(SEARCH('[1]Lookup for use classification'!$D$9,B113)),ISNUMBER(SEARCH('[1]Lookup for use classification'!$E$9,B113)),ISNUMBER(SEARCH('[1]Lookup for use classification'!$F$9,B113)),ISNUMBER(SEARCH('[1]Lookup for use classification'!$G$9,B113)),ISNUMBER(SEARCH('[1]Lookup for use classification'!$H$9,B113)),ISNUMBER(SEARCH('[1]Lookup for use classification'!$I$9,B113)),ISNUMBER(SEARCH('[1]Lookup for use classification'!$J$9,B113)),ISNUMBER(SEARCH('[1]Lookup for use classification'!$K$9,B113))),'[1]Lookup for use classification'!$A$9,IF(OR(ISNUMBER(SEARCH('[1]Lookup for use classification'!$B$10,B113)),ISNUMBER(SEARCH('[1]Lookup for use classification'!$C$10,B113)),ISNUMBER(SEARCH('[1]Lookup for use classification'!$D$10,B113)),ISNUMBER(SEARCH('[1]Lookup for use classification'!$E$10,B113)),ISNUMBER(SEARCH('[1]Lookup for use classification'!$F$10,B113)),ISNUMBER(SEARCH('[1]Lookup for use classification'!$G$10,B113))),'[1]Lookup for use classification'!$A$10,IF(OR(ISNUMBER(SEARCH('[1]Lookup for use classification'!$B$11,B113)),ISNUMBER(SEARCH('[1]Lookup for use classification'!$C$11,B113))),'[1]Lookup for use classification'!$A$11,IF(OR(ISNUMBER(SEARCH('[1]Lookup for use classification'!$B$12,B113)),ISNUMBER(SEARCH('[1]Lookup for use classification'!$C$12,B113))),'[1]Lookup for use classification'!$A$12,IF(OR(ISNUMBER(SEARCH('[1]Lookup for use classification'!$B$13,B113)),ISNUMBER(SEARCH('[1]Lookup for use classification'!$C$13,B113)),ISNUMBER(SEARCH('[1]Lookup for use classification'!$D$13,B113)),,ISNUMBER(SEARCH('[1]Lookup for use classification'!$C$13,B113)),ISNUMBER(SEARCH('[1]Lookup for use classification'!$E$13,B113))),'[1]Lookup for use classification'!$A$13,IF(OR(ISNUMBER(SEARCH('[1]Lookup for use classification'!$B$14,B113)),ISNUMBER(SEARCH('[1]Lookup for use classification'!$C$14,B113))),'[1]Lookup for use classification'!$A$14,"Other"))))))))))))</f>
        <v>Other</v>
      </c>
      <c r="D113" s="39">
        <v>510</v>
      </c>
      <c r="E113" s="41"/>
      <c r="F113" s="41"/>
    </row>
    <row r="114" spans="1:6">
      <c r="A114" s="16" t="s">
        <v>807</v>
      </c>
      <c r="B114" s="38" t="s">
        <v>410</v>
      </c>
      <c r="C114" s="133" t="str">
        <f>IF(OR(ISNUMBER(SEARCH('[1]Lookup for use classification'!$B$1,B114)),ISNUMBER(SEARCH('[1]Lookup for use classification'!$C$1,B114)),ISNUMBER(SEARCH('[1]Lookup for use classification'!$D$1,B114)),ISNUMBER(SEARCH('[1]Lookup for use classification'!$E$1,B114))),'[1]Lookup for use classification'!$A$1,IF(ISNUMBER(SEARCH('[1]Lookup for use classification'!$B$2,B114)),'[1]Lookup for use classification'!$A$2,IF(ISNUMBER(SEARCH('[1]Lookup for use classification'!$B$3,B114)),'[1]Lookup for use classification'!$A$3,IF(OR(ISNUMBER(SEARCH('[1]Lookup for use classification'!$B$4,B114)),ISNUMBER(SEARCH('[1]Lookup for use classification'!$C$4,B114)),ISNUMBER(SEARCH('[1]Lookup for use classification'!$D$4,B114)),ISNUMBER(SEARCH('[1]Lookup for use classification'!$E$4,B114))),'[1]Lookup for use classification'!$A$4,IF(OR(ISNUMBER(SEARCH('[1]Lookup for use classification'!$B$5,B114)),ISNUMBER(SEARCH('[1]Lookup for use classification'!$C$5,B114)),ISNUMBER(SEARCH('[1]Lookup for use classification'!$D$5,B114))),'[1]Lookup for use classification'!$A$5,IF(OR(ISNUMBER(SEARCH('[1]Lookup for use classification'!$B$7,B114)),ISNUMBER(SEARCH('[1]Lookup for use classification'!$C$7,B114)),ISNUMBER(SEARCH('[1]Lookup for use classification'!$D$7,B114))),'[1]Lookup for use classification'!$A$7,IF(OR(ISNUMBER(SEARCH('[1]Lookup for use classification'!$B$9,B114)),ISNUMBER(SEARCH('[1]Lookup for use classification'!$C$9,B114)),ISNUMBER(SEARCH('[1]Lookup for use classification'!$D$9,B114)),ISNUMBER(SEARCH('[1]Lookup for use classification'!$E$9,B114)),ISNUMBER(SEARCH('[1]Lookup for use classification'!$F$9,B114)),ISNUMBER(SEARCH('[1]Lookup for use classification'!$G$9,B114)),ISNUMBER(SEARCH('[1]Lookup for use classification'!$H$9,B114)),ISNUMBER(SEARCH('[1]Lookup for use classification'!$I$9,B114)),ISNUMBER(SEARCH('[1]Lookup for use classification'!$J$9,B114)),ISNUMBER(SEARCH('[1]Lookup for use classification'!$K$9,B114))),'[1]Lookup for use classification'!$A$9,IF(OR(ISNUMBER(SEARCH('[1]Lookup for use classification'!$B$10,B114)),ISNUMBER(SEARCH('[1]Lookup for use classification'!$C$10,B114)),ISNUMBER(SEARCH('[1]Lookup for use classification'!$D$10,B114)),ISNUMBER(SEARCH('[1]Lookup for use classification'!$E$10,B114)),ISNUMBER(SEARCH('[1]Lookup for use classification'!$F$10,B114)),ISNUMBER(SEARCH('[1]Lookup for use classification'!$G$10,B114))),'[1]Lookup for use classification'!$A$10,IF(OR(ISNUMBER(SEARCH('[1]Lookup for use classification'!$B$11,B114)),ISNUMBER(SEARCH('[1]Lookup for use classification'!$C$11,B114))),'[1]Lookup for use classification'!$A$11,IF(OR(ISNUMBER(SEARCH('[1]Lookup for use classification'!$B$12,B114)),ISNUMBER(SEARCH('[1]Lookup for use classification'!$C$12,B114))),'[1]Lookup for use classification'!$A$12,IF(OR(ISNUMBER(SEARCH('[1]Lookup for use classification'!$B$13,B114)),ISNUMBER(SEARCH('[1]Lookup for use classification'!$C$13,B114)),ISNUMBER(SEARCH('[1]Lookup for use classification'!$D$13,B114)),,ISNUMBER(SEARCH('[1]Lookup for use classification'!$C$13,B114)),ISNUMBER(SEARCH('[1]Lookup for use classification'!$E$13,B114))),'[1]Lookup for use classification'!$A$13,IF(OR(ISNUMBER(SEARCH('[1]Lookup for use classification'!$B$14,B114)),ISNUMBER(SEARCH('[1]Lookup for use classification'!$C$14,B114))),'[1]Lookup for use classification'!$A$14,"Other"))))))))))))</f>
        <v>Other</v>
      </c>
      <c r="D114" s="39">
        <v>2852</v>
      </c>
      <c r="E114" s="41"/>
      <c r="F114" s="41"/>
    </row>
    <row r="115" spans="1:6">
      <c r="A115" s="16" t="s">
        <v>807</v>
      </c>
      <c r="B115" s="38" t="s">
        <v>153</v>
      </c>
      <c r="C115" s="133" t="str">
        <f>IF(OR(ISNUMBER(SEARCH('[1]Lookup for use classification'!$B$1,B115)),ISNUMBER(SEARCH('[1]Lookup for use classification'!$C$1,B115)),ISNUMBER(SEARCH('[1]Lookup for use classification'!$D$1,B115)),ISNUMBER(SEARCH('[1]Lookup for use classification'!$E$1,B115))),'[1]Lookup for use classification'!$A$1,IF(ISNUMBER(SEARCH('[1]Lookup for use classification'!$B$2,B115)),'[1]Lookup for use classification'!$A$2,IF(ISNUMBER(SEARCH('[1]Lookup for use classification'!$B$3,B115)),'[1]Lookup for use classification'!$A$3,IF(OR(ISNUMBER(SEARCH('[1]Lookup for use classification'!$B$4,B115)),ISNUMBER(SEARCH('[1]Lookup for use classification'!$C$4,B115)),ISNUMBER(SEARCH('[1]Lookup for use classification'!$D$4,B115)),ISNUMBER(SEARCH('[1]Lookup for use classification'!$E$4,B115))),'[1]Lookup for use classification'!$A$4,IF(OR(ISNUMBER(SEARCH('[1]Lookup for use classification'!$B$5,B115)),ISNUMBER(SEARCH('[1]Lookup for use classification'!$C$5,B115)),ISNUMBER(SEARCH('[1]Lookup for use classification'!$D$5,B115))),'[1]Lookup for use classification'!$A$5,IF(OR(ISNUMBER(SEARCH('[1]Lookup for use classification'!$B$7,B115)),ISNUMBER(SEARCH('[1]Lookup for use classification'!$C$7,B115)),ISNUMBER(SEARCH('[1]Lookup for use classification'!$D$7,B115))),'[1]Lookup for use classification'!$A$7,IF(OR(ISNUMBER(SEARCH('[1]Lookup for use classification'!$B$9,B115)),ISNUMBER(SEARCH('[1]Lookup for use classification'!$C$9,B115)),ISNUMBER(SEARCH('[1]Lookup for use classification'!$D$9,B115)),ISNUMBER(SEARCH('[1]Lookup for use classification'!$E$9,B115)),ISNUMBER(SEARCH('[1]Lookup for use classification'!$F$9,B115)),ISNUMBER(SEARCH('[1]Lookup for use classification'!$G$9,B115)),ISNUMBER(SEARCH('[1]Lookup for use classification'!$H$9,B115)),ISNUMBER(SEARCH('[1]Lookup for use classification'!$I$9,B115)),ISNUMBER(SEARCH('[1]Lookup for use classification'!$J$9,B115)),ISNUMBER(SEARCH('[1]Lookup for use classification'!$K$9,B115))),'[1]Lookup for use classification'!$A$9,IF(OR(ISNUMBER(SEARCH('[1]Lookup for use classification'!$B$10,B115)),ISNUMBER(SEARCH('[1]Lookup for use classification'!$C$10,B115)),ISNUMBER(SEARCH('[1]Lookup for use classification'!$D$10,B115)),ISNUMBER(SEARCH('[1]Lookup for use classification'!$E$10,B115)),ISNUMBER(SEARCH('[1]Lookup for use classification'!$F$10,B115)),ISNUMBER(SEARCH('[1]Lookup for use classification'!$G$10,B115))),'[1]Lookup for use classification'!$A$10,IF(OR(ISNUMBER(SEARCH('[1]Lookup for use classification'!$B$11,B115)),ISNUMBER(SEARCH('[1]Lookup for use classification'!$C$11,B115))),'[1]Lookup for use classification'!$A$11,IF(OR(ISNUMBER(SEARCH('[1]Lookup for use classification'!$B$12,B115)),ISNUMBER(SEARCH('[1]Lookup for use classification'!$C$12,B115))),'[1]Lookup for use classification'!$A$12,IF(OR(ISNUMBER(SEARCH('[1]Lookup for use classification'!$B$13,B115)),ISNUMBER(SEARCH('[1]Lookup for use classification'!$C$13,B115)),ISNUMBER(SEARCH('[1]Lookup for use classification'!$D$13,B115)),,ISNUMBER(SEARCH('[1]Lookup for use classification'!$C$13,B115)),ISNUMBER(SEARCH('[1]Lookup for use classification'!$E$13,B115))),'[1]Lookup for use classification'!$A$13,IF(OR(ISNUMBER(SEARCH('[1]Lookup for use classification'!$B$14,B115)),ISNUMBER(SEARCH('[1]Lookup for use classification'!$C$14,B115))),'[1]Lookup for use classification'!$A$14,"Other"))))))))))))</f>
        <v>Office</v>
      </c>
      <c r="D115" s="39"/>
      <c r="E115" s="41"/>
      <c r="F115" s="41" t="s">
        <v>795</v>
      </c>
    </row>
    <row r="116" spans="1:6">
      <c r="A116" s="16" t="s">
        <v>807</v>
      </c>
      <c r="B116" s="38" t="s">
        <v>64</v>
      </c>
      <c r="C116" s="133" t="str">
        <f>IF(OR(ISNUMBER(SEARCH('[1]Lookup for use classification'!$B$1,B116)),ISNUMBER(SEARCH('[1]Lookup for use classification'!$C$1,B116)),ISNUMBER(SEARCH('[1]Lookup for use classification'!$D$1,B116)),ISNUMBER(SEARCH('[1]Lookup for use classification'!$E$1,B116))),'[1]Lookup for use classification'!$A$1,IF(ISNUMBER(SEARCH('[1]Lookup for use classification'!$B$2,B116)),'[1]Lookup for use classification'!$A$2,IF(ISNUMBER(SEARCH('[1]Lookup for use classification'!$B$3,B116)),'[1]Lookup for use classification'!$A$3,IF(OR(ISNUMBER(SEARCH('[1]Lookup for use classification'!$B$4,B116)),ISNUMBER(SEARCH('[1]Lookup for use classification'!$C$4,B116)),ISNUMBER(SEARCH('[1]Lookup for use classification'!$D$4,B116)),ISNUMBER(SEARCH('[1]Lookup for use classification'!$E$4,B116))),'[1]Lookup for use classification'!$A$4,IF(OR(ISNUMBER(SEARCH('[1]Lookup for use classification'!$B$5,B116)),ISNUMBER(SEARCH('[1]Lookup for use classification'!$C$5,B116)),ISNUMBER(SEARCH('[1]Lookup for use classification'!$D$5,B116))),'[1]Lookup for use classification'!$A$5,IF(OR(ISNUMBER(SEARCH('[1]Lookup for use classification'!$B$7,B116)),ISNUMBER(SEARCH('[1]Lookup for use classification'!$C$7,B116)),ISNUMBER(SEARCH('[1]Lookup for use classification'!$D$7,B116))),'[1]Lookup for use classification'!$A$7,IF(OR(ISNUMBER(SEARCH('[1]Lookup for use classification'!$B$9,B116)),ISNUMBER(SEARCH('[1]Lookup for use classification'!$C$9,B116)),ISNUMBER(SEARCH('[1]Lookup for use classification'!$D$9,B116)),ISNUMBER(SEARCH('[1]Lookup for use classification'!$E$9,B116)),ISNUMBER(SEARCH('[1]Lookup for use classification'!$F$9,B116)),ISNUMBER(SEARCH('[1]Lookup for use classification'!$G$9,B116)),ISNUMBER(SEARCH('[1]Lookup for use classification'!$H$9,B116)),ISNUMBER(SEARCH('[1]Lookup for use classification'!$I$9,B116)),ISNUMBER(SEARCH('[1]Lookup for use classification'!$J$9,B116)),ISNUMBER(SEARCH('[1]Lookup for use classification'!$K$9,B116))),'[1]Lookup for use classification'!$A$9,IF(OR(ISNUMBER(SEARCH('[1]Lookup for use classification'!$B$10,B116)),ISNUMBER(SEARCH('[1]Lookup for use classification'!$C$10,B116)),ISNUMBER(SEARCH('[1]Lookup for use classification'!$D$10,B116)),ISNUMBER(SEARCH('[1]Lookup for use classification'!$E$10,B116)),ISNUMBER(SEARCH('[1]Lookup for use classification'!$F$10,B116)),ISNUMBER(SEARCH('[1]Lookup for use classification'!$G$10,B116))),'[1]Lookup for use classification'!$A$10,IF(OR(ISNUMBER(SEARCH('[1]Lookup for use classification'!$B$11,B116)),ISNUMBER(SEARCH('[1]Lookup for use classification'!$C$11,B116))),'[1]Lookup for use classification'!$A$11,IF(OR(ISNUMBER(SEARCH('[1]Lookup for use classification'!$B$12,B116)),ISNUMBER(SEARCH('[1]Lookup for use classification'!$C$12,B116))),'[1]Lookup for use classification'!$A$12,IF(OR(ISNUMBER(SEARCH('[1]Lookup for use classification'!$B$13,B116)),ISNUMBER(SEARCH('[1]Lookup for use classification'!$C$13,B116)),ISNUMBER(SEARCH('[1]Lookup for use classification'!$D$13,B116)),,ISNUMBER(SEARCH('[1]Lookup for use classification'!$C$13,B116)),ISNUMBER(SEARCH('[1]Lookup for use classification'!$E$13,B116))),'[1]Lookup for use classification'!$A$13,IF(OR(ISNUMBER(SEARCH('[1]Lookup for use classification'!$B$14,B116)),ISNUMBER(SEARCH('[1]Lookup for use classification'!$C$14,B116))),'[1]Lookup for use classification'!$A$14,"Other"))))))))))))</f>
        <v>Water &amp; Sewer</v>
      </c>
      <c r="D116" s="39"/>
      <c r="E116" s="41" t="s">
        <v>805</v>
      </c>
      <c r="F116" s="41" t="s">
        <v>806</v>
      </c>
    </row>
    <row r="117" spans="1:6">
      <c r="A117" s="16" t="s">
        <v>67</v>
      </c>
      <c r="B117" s="26" t="s">
        <v>68</v>
      </c>
      <c r="C117" s="133" t="str">
        <f>IF(OR(ISNUMBER(SEARCH('[1]Lookup for use classification'!$B$1,B117)),ISNUMBER(SEARCH('[1]Lookup for use classification'!$C$1,B117)),ISNUMBER(SEARCH('[1]Lookup for use classification'!$D$1,B117)),ISNUMBER(SEARCH('[1]Lookup for use classification'!$E$1,B117))),'[1]Lookup for use classification'!$A$1,IF(ISNUMBER(SEARCH('[1]Lookup for use classification'!$B$2,B117)),'[1]Lookup for use classification'!$A$2,IF(ISNUMBER(SEARCH('[1]Lookup for use classification'!$B$3,B117)),'[1]Lookup for use classification'!$A$3,IF(OR(ISNUMBER(SEARCH('[1]Lookup for use classification'!$B$4,B117)),ISNUMBER(SEARCH('[1]Lookup for use classification'!$C$4,B117)),ISNUMBER(SEARCH('[1]Lookup for use classification'!$D$4,B117)),ISNUMBER(SEARCH('[1]Lookup for use classification'!$E$4,B117))),'[1]Lookup for use classification'!$A$4,IF(OR(ISNUMBER(SEARCH('[1]Lookup for use classification'!$B$5,B117)),ISNUMBER(SEARCH('[1]Lookup for use classification'!$C$5,B117)),ISNUMBER(SEARCH('[1]Lookup for use classification'!$D$5,B117))),'[1]Lookup for use classification'!$A$5,IF(OR(ISNUMBER(SEARCH('[1]Lookup for use classification'!$B$7,B117)),ISNUMBER(SEARCH('[1]Lookup for use classification'!$C$7,B117)),ISNUMBER(SEARCH('[1]Lookup for use classification'!$D$7,B117))),'[1]Lookup for use classification'!$A$7,IF(OR(ISNUMBER(SEARCH('[1]Lookup for use classification'!$B$9,B117)),ISNUMBER(SEARCH('[1]Lookup for use classification'!$C$9,B117)),ISNUMBER(SEARCH('[1]Lookup for use classification'!$D$9,B117)),ISNUMBER(SEARCH('[1]Lookup for use classification'!$E$9,B117)),ISNUMBER(SEARCH('[1]Lookup for use classification'!$F$9,B117)),ISNUMBER(SEARCH('[1]Lookup for use classification'!$G$9,B117)),ISNUMBER(SEARCH('[1]Lookup for use classification'!$H$9,B117)),ISNUMBER(SEARCH('[1]Lookup for use classification'!$I$9,B117)),ISNUMBER(SEARCH('[1]Lookup for use classification'!$J$9,B117)),ISNUMBER(SEARCH('[1]Lookup for use classification'!$K$9,B117))),'[1]Lookup for use classification'!$A$9,IF(OR(ISNUMBER(SEARCH('[1]Lookup for use classification'!$B$10,B117)),ISNUMBER(SEARCH('[1]Lookup for use classification'!$C$10,B117)),ISNUMBER(SEARCH('[1]Lookup for use classification'!$D$10,B117)),ISNUMBER(SEARCH('[1]Lookup for use classification'!$E$10,B117)),ISNUMBER(SEARCH('[1]Lookup for use classification'!$F$10,B117)),ISNUMBER(SEARCH('[1]Lookup for use classification'!$G$10,B117))),'[1]Lookup for use classification'!$A$10,IF(OR(ISNUMBER(SEARCH('[1]Lookup for use classification'!$B$11,B117)),ISNUMBER(SEARCH('[1]Lookup for use classification'!$C$11,B117))),'[1]Lookup for use classification'!$A$11,IF(OR(ISNUMBER(SEARCH('[1]Lookup for use classification'!$B$12,B117)),ISNUMBER(SEARCH('[1]Lookup for use classification'!$C$12,B117))),'[1]Lookup for use classification'!$A$12,IF(OR(ISNUMBER(SEARCH('[1]Lookup for use classification'!$B$13,B117)),ISNUMBER(SEARCH('[1]Lookup for use classification'!$C$13,B117)),ISNUMBER(SEARCH('[1]Lookup for use classification'!$D$13,B117)),,ISNUMBER(SEARCH('[1]Lookup for use classification'!$C$13,B117)),ISNUMBER(SEARCH('[1]Lookup for use classification'!$E$13,B117))),'[1]Lookup for use classification'!$A$13,IF(OR(ISNUMBER(SEARCH('[1]Lookup for use classification'!$B$14,B117)),ISNUMBER(SEARCH('[1]Lookup for use classification'!$C$14,B117))),'[1]Lookup for use classification'!$A$14,"Other"))))))))))))</f>
        <v>Other</v>
      </c>
      <c r="D117" s="27">
        <v>11500</v>
      </c>
      <c r="E117" s="29"/>
      <c r="F117" s="29"/>
    </row>
    <row r="118" spans="1:6">
      <c r="A118" s="16" t="s">
        <v>67</v>
      </c>
      <c r="B118" s="26" t="s">
        <v>69</v>
      </c>
      <c r="C118" s="133" t="str">
        <f>IF(OR(ISNUMBER(SEARCH('[1]Lookup for use classification'!$B$1,B118)),ISNUMBER(SEARCH('[1]Lookup for use classification'!$C$1,B118)),ISNUMBER(SEARCH('[1]Lookup for use classification'!$D$1,B118)),ISNUMBER(SEARCH('[1]Lookup for use classification'!$E$1,B118))),'[1]Lookup for use classification'!$A$1,IF(ISNUMBER(SEARCH('[1]Lookup for use classification'!$B$2,B118)),'[1]Lookup for use classification'!$A$2,IF(ISNUMBER(SEARCH('[1]Lookup for use classification'!$B$3,B118)),'[1]Lookup for use classification'!$A$3,IF(OR(ISNUMBER(SEARCH('[1]Lookup for use classification'!$B$4,B118)),ISNUMBER(SEARCH('[1]Lookup for use classification'!$C$4,B118)),ISNUMBER(SEARCH('[1]Lookup for use classification'!$D$4,B118)),ISNUMBER(SEARCH('[1]Lookup for use classification'!$E$4,B118))),'[1]Lookup for use classification'!$A$4,IF(OR(ISNUMBER(SEARCH('[1]Lookup for use classification'!$B$5,B118)),ISNUMBER(SEARCH('[1]Lookup for use classification'!$C$5,B118)),ISNUMBER(SEARCH('[1]Lookup for use classification'!$D$5,B118))),'[1]Lookup for use classification'!$A$5,IF(OR(ISNUMBER(SEARCH('[1]Lookup for use classification'!$B$7,B118)),ISNUMBER(SEARCH('[1]Lookup for use classification'!$C$7,B118)),ISNUMBER(SEARCH('[1]Lookup for use classification'!$D$7,B118))),'[1]Lookup for use classification'!$A$7,IF(OR(ISNUMBER(SEARCH('[1]Lookup for use classification'!$B$9,B118)),ISNUMBER(SEARCH('[1]Lookup for use classification'!$C$9,B118)),ISNUMBER(SEARCH('[1]Lookup for use classification'!$D$9,B118)),ISNUMBER(SEARCH('[1]Lookup for use classification'!$E$9,B118)),ISNUMBER(SEARCH('[1]Lookup for use classification'!$F$9,B118)),ISNUMBER(SEARCH('[1]Lookup for use classification'!$G$9,B118)),ISNUMBER(SEARCH('[1]Lookup for use classification'!$H$9,B118)),ISNUMBER(SEARCH('[1]Lookup for use classification'!$I$9,B118)),ISNUMBER(SEARCH('[1]Lookup for use classification'!$J$9,B118)),ISNUMBER(SEARCH('[1]Lookup for use classification'!$K$9,B118))),'[1]Lookup for use classification'!$A$9,IF(OR(ISNUMBER(SEARCH('[1]Lookup for use classification'!$B$10,B118)),ISNUMBER(SEARCH('[1]Lookup for use classification'!$C$10,B118)),ISNUMBER(SEARCH('[1]Lookup for use classification'!$D$10,B118)),ISNUMBER(SEARCH('[1]Lookup for use classification'!$E$10,B118)),ISNUMBER(SEARCH('[1]Lookup for use classification'!$F$10,B118)),ISNUMBER(SEARCH('[1]Lookup for use classification'!$G$10,B118))),'[1]Lookup for use classification'!$A$10,IF(OR(ISNUMBER(SEARCH('[1]Lookup for use classification'!$B$11,B118)),ISNUMBER(SEARCH('[1]Lookup for use classification'!$C$11,B118))),'[1]Lookup for use classification'!$A$11,IF(OR(ISNUMBER(SEARCH('[1]Lookup for use classification'!$B$12,B118)),ISNUMBER(SEARCH('[1]Lookup for use classification'!$C$12,B118))),'[1]Lookup for use classification'!$A$12,IF(OR(ISNUMBER(SEARCH('[1]Lookup for use classification'!$B$13,B118)),ISNUMBER(SEARCH('[1]Lookup for use classification'!$C$13,B118)),ISNUMBER(SEARCH('[1]Lookup for use classification'!$D$13,B118)),,ISNUMBER(SEARCH('[1]Lookup for use classification'!$C$13,B118)),ISNUMBER(SEARCH('[1]Lookup for use classification'!$E$13,B118))),'[1]Lookup for use classification'!$A$13,IF(OR(ISNUMBER(SEARCH('[1]Lookup for use classification'!$B$14,B118)),ISNUMBER(SEARCH('[1]Lookup for use classification'!$C$14,B118))),'[1]Lookup for use classification'!$A$14,"Other"))))))))))))</f>
        <v>Other</v>
      </c>
      <c r="D118" s="27">
        <v>7400</v>
      </c>
      <c r="E118" s="29"/>
      <c r="F118" s="29"/>
    </row>
    <row r="119" spans="1:6">
      <c r="A119" s="16" t="s">
        <v>67</v>
      </c>
      <c r="B119" s="26" t="s">
        <v>70</v>
      </c>
      <c r="C119" s="133" t="str">
        <f>IF(OR(ISNUMBER(SEARCH('[1]Lookup for use classification'!$B$1,B119)),ISNUMBER(SEARCH('[1]Lookup for use classification'!$C$1,B119)),ISNUMBER(SEARCH('[1]Lookup for use classification'!$D$1,B119)),ISNUMBER(SEARCH('[1]Lookup for use classification'!$E$1,B119))),'[1]Lookup for use classification'!$A$1,IF(ISNUMBER(SEARCH('[1]Lookup for use classification'!$B$2,B119)),'[1]Lookup for use classification'!$A$2,IF(ISNUMBER(SEARCH('[1]Lookup for use classification'!$B$3,B119)),'[1]Lookup for use classification'!$A$3,IF(OR(ISNUMBER(SEARCH('[1]Lookup for use classification'!$B$4,B119)),ISNUMBER(SEARCH('[1]Lookup for use classification'!$C$4,B119)),ISNUMBER(SEARCH('[1]Lookup for use classification'!$D$4,B119)),ISNUMBER(SEARCH('[1]Lookup for use classification'!$E$4,B119))),'[1]Lookup for use classification'!$A$4,IF(OR(ISNUMBER(SEARCH('[1]Lookup for use classification'!$B$5,B119)),ISNUMBER(SEARCH('[1]Lookup for use classification'!$C$5,B119)),ISNUMBER(SEARCH('[1]Lookup for use classification'!$D$5,B119))),'[1]Lookup for use classification'!$A$5,IF(OR(ISNUMBER(SEARCH('[1]Lookup for use classification'!$B$7,B119)),ISNUMBER(SEARCH('[1]Lookup for use classification'!$C$7,B119)),ISNUMBER(SEARCH('[1]Lookup for use classification'!$D$7,B119))),'[1]Lookup for use classification'!$A$7,IF(OR(ISNUMBER(SEARCH('[1]Lookup for use classification'!$B$9,B119)),ISNUMBER(SEARCH('[1]Lookup for use classification'!$C$9,B119)),ISNUMBER(SEARCH('[1]Lookup for use classification'!$D$9,B119)),ISNUMBER(SEARCH('[1]Lookup for use classification'!$E$9,B119)),ISNUMBER(SEARCH('[1]Lookup for use classification'!$F$9,B119)),ISNUMBER(SEARCH('[1]Lookup for use classification'!$G$9,B119)),ISNUMBER(SEARCH('[1]Lookup for use classification'!$H$9,B119)),ISNUMBER(SEARCH('[1]Lookup for use classification'!$I$9,B119)),ISNUMBER(SEARCH('[1]Lookup for use classification'!$J$9,B119)),ISNUMBER(SEARCH('[1]Lookup for use classification'!$K$9,B119))),'[1]Lookup for use classification'!$A$9,IF(OR(ISNUMBER(SEARCH('[1]Lookup for use classification'!$B$10,B119)),ISNUMBER(SEARCH('[1]Lookup for use classification'!$C$10,B119)),ISNUMBER(SEARCH('[1]Lookup for use classification'!$D$10,B119)),ISNUMBER(SEARCH('[1]Lookup for use classification'!$E$10,B119)),ISNUMBER(SEARCH('[1]Lookup for use classification'!$F$10,B119)),ISNUMBER(SEARCH('[1]Lookup for use classification'!$G$10,B119))),'[1]Lookup for use classification'!$A$10,IF(OR(ISNUMBER(SEARCH('[1]Lookup for use classification'!$B$11,B119)),ISNUMBER(SEARCH('[1]Lookup for use classification'!$C$11,B119))),'[1]Lookup for use classification'!$A$11,IF(OR(ISNUMBER(SEARCH('[1]Lookup for use classification'!$B$12,B119)),ISNUMBER(SEARCH('[1]Lookup for use classification'!$C$12,B119))),'[1]Lookup for use classification'!$A$12,IF(OR(ISNUMBER(SEARCH('[1]Lookup for use classification'!$B$13,B119)),ISNUMBER(SEARCH('[1]Lookup for use classification'!$C$13,B119)),ISNUMBER(SEARCH('[1]Lookup for use classification'!$D$13,B119)),,ISNUMBER(SEARCH('[1]Lookup for use classification'!$C$13,B119)),ISNUMBER(SEARCH('[1]Lookup for use classification'!$E$13,B119))),'[1]Lookup for use classification'!$A$13,IF(OR(ISNUMBER(SEARCH('[1]Lookup for use classification'!$B$14,B119)),ISNUMBER(SEARCH('[1]Lookup for use classification'!$C$14,B119))),'[1]Lookup for use classification'!$A$14,"Other"))))))))))))</f>
        <v>Other</v>
      </c>
      <c r="D119" s="27">
        <v>1440</v>
      </c>
      <c r="E119" s="29"/>
      <c r="F119" s="29"/>
    </row>
    <row r="120" spans="1:6">
      <c r="A120" s="16" t="s">
        <v>67</v>
      </c>
      <c r="B120" s="26" t="s">
        <v>71</v>
      </c>
      <c r="C120" s="133" t="str">
        <f>IF(OR(ISNUMBER(SEARCH('[1]Lookup for use classification'!$B$1,B120)),ISNUMBER(SEARCH('[1]Lookup for use classification'!$C$1,B120)),ISNUMBER(SEARCH('[1]Lookup for use classification'!$D$1,B120)),ISNUMBER(SEARCH('[1]Lookup for use classification'!$E$1,B120))),'[1]Lookup for use classification'!$A$1,IF(ISNUMBER(SEARCH('[1]Lookup for use classification'!$B$2,B120)),'[1]Lookup for use classification'!$A$2,IF(ISNUMBER(SEARCH('[1]Lookup for use classification'!$B$3,B120)),'[1]Lookup for use classification'!$A$3,IF(OR(ISNUMBER(SEARCH('[1]Lookup for use classification'!$B$4,B120)),ISNUMBER(SEARCH('[1]Lookup for use classification'!$C$4,B120)),ISNUMBER(SEARCH('[1]Lookup for use classification'!$D$4,B120)),ISNUMBER(SEARCH('[1]Lookup for use classification'!$E$4,B120))),'[1]Lookup for use classification'!$A$4,IF(OR(ISNUMBER(SEARCH('[1]Lookup for use classification'!$B$5,B120)),ISNUMBER(SEARCH('[1]Lookup for use classification'!$C$5,B120)),ISNUMBER(SEARCH('[1]Lookup for use classification'!$D$5,B120))),'[1]Lookup for use classification'!$A$5,IF(OR(ISNUMBER(SEARCH('[1]Lookup for use classification'!$B$7,B120)),ISNUMBER(SEARCH('[1]Lookup for use classification'!$C$7,B120)),ISNUMBER(SEARCH('[1]Lookup for use classification'!$D$7,B120))),'[1]Lookup for use classification'!$A$7,IF(OR(ISNUMBER(SEARCH('[1]Lookup for use classification'!$B$9,B120)),ISNUMBER(SEARCH('[1]Lookup for use classification'!$C$9,B120)),ISNUMBER(SEARCH('[1]Lookup for use classification'!$D$9,B120)),ISNUMBER(SEARCH('[1]Lookup for use classification'!$E$9,B120)),ISNUMBER(SEARCH('[1]Lookup for use classification'!$F$9,B120)),ISNUMBER(SEARCH('[1]Lookup for use classification'!$G$9,B120)),ISNUMBER(SEARCH('[1]Lookup for use classification'!$H$9,B120)),ISNUMBER(SEARCH('[1]Lookup for use classification'!$I$9,B120)),ISNUMBER(SEARCH('[1]Lookup for use classification'!$J$9,B120)),ISNUMBER(SEARCH('[1]Lookup for use classification'!$K$9,B120))),'[1]Lookup for use classification'!$A$9,IF(OR(ISNUMBER(SEARCH('[1]Lookup for use classification'!$B$10,B120)),ISNUMBER(SEARCH('[1]Lookup for use classification'!$C$10,B120)),ISNUMBER(SEARCH('[1]Lookup for use classification'!$D$10,B120)),ISNUMBER(SEARCH('[1]Lookup for use classification'!$E$10,B120)),ISNUMBER(SEARCH('[1]Lookup for use classification'!$F$10,B120)),ISNUMBER(SEARCH('[1]Lookup for use classification'!$G$10,B120))),'[1]Lookup for use classification'!$A$10,IF(OR(ISNUMBER(SEARCH('[1]Lookup for use classification'!$B$11,B120)),ISNUMBER(SEARCH('[1]Lookup for use classification'!$C$11,B120))),'[1]Lookup for use classification'!$A$11,IF(OR(ISNUMBER(SEARCH('[1]Lookup for use classification'!$B$12,B120)),ISNUMBER(SEARCH('[1]Lookup for use classification'!$C$12,B120))),'[1]Lookup for use classification'!$A$12,IF(OR(ISNUMBER(SEARCH('[1]Lookup for use classification'!$B$13,B120)),ISNUMBER(SEARCH('[1]Lookup for use classification'!$C$13,B120)),ISNUMBER(SEARCH('[1]Lookup for use classification'!$D$13,B120)),,ISNUMBER(SEARCH('[1]Lookup for use classification'!$C$13,B120)),ISNUMBER(SEARCH('[1]Lookup for use classification'!$E$13,B120))),'[1]Lookup for use classification'!$A$13,IF(OR(ISNUMBER(SEARCH('[1]Lookup for use classification'!$B$14,B120)),ISNUMBER(SEARCH('[1]Lookup for use classification'!$C$14,B120))),'[1]Lookup for use classification'!$A$14,"Other"))))))))))))</f>
        <v>Education - K - 12</v>
      </c>
      <c r="D120" s="27">
        <v>20916</v>
      </c>
      <c r="E120" s="29" t="s">
        <v>14</v>
      </c>
      <c r="F120" s="29"/>
    </row>
    <row r="121" spans="1:6">
      <c r="A121" s="16" t="s">
        <v>67</v>
      </c>
      <c r="B121" s="26" t="s">
        <v>72</v>
      </c>
      <c r="C121" s="133" t="str">
        <f>IF(OR(ISNUMBER(SEARCH('[1]Lookup for use classification'!$B$1,B121)),ISNUMBER(SEARCH('[1]Lookup for use classification'!$C$1,B121)),ISNUMBER(SEARCH('[1]Lookup for use classification'!$D$1,B121)),ISNUMBER(SEARCH('[1]Lookup for use classification'!$E$1,B121))),'[1]Lookup for use classification'!$A$1,IF(ISNUMBER(SEARCH('[1]Lookup for use classification'!$B$2,B121)),'[1]Lookup for use classification'!$A$2,IF(ISNUMBER(SEARCH('[1]Lookup for use classification'!$B$3,B121)),'[1]Lookup for use classification'!$A$3,IF(OR(ISNUMBER(SEARCH('[1]Lookup for use classification'!$B$4,B121)),ISNUMBER(SEARCH('[1]Lookup for use classification'!$C$4,B121)),ISNUMBER(SEARCH('[1]Lookup for use classification'!$D$4,B121)),ISNUMBER(SEARCH('[1]Lookup for use classification'!$E$4,B121))),'[1]Lookup for use classification'!$A$4,IF(OR(ISNUMBER(SEARCH('[1]Lookup for use classification'!$B$5,B121)),ISNUMBER(SEARCH('[1]Lookup for use classification'!$C$5,B121)),ISNUMBER(SEARCH('[1]Lookup for use classification'!$D$5,B121))),'[1]Lookup for use classification'!$A$5,IF(OR(ISNUMBER(SEARCH('[1]Lookup for use classification'!$B$7,B121)),ISNUMBER(SEARCH('[1]Lookup for use classification'!$C$7,B121)),ISNUMBER(SEARCH('[1]Lookup for use classification'!$D$7,B121))),'[1]Lookup for use classification'!$A$7,IF(OR(ISNUMBER(SEARCH('[1]Lookup for use classification'!$B$9,B121)),ISNUMBER(SEARCH('[1]Lookup for use classification'!$C$9,B121)),ISNUMBER(SEARCH('[1]Lookup for use classification'!$D$9,B121)),ISNUMBER(SEARCH('[1]Lookup for use classification'!$E$9,B121)),ISNUMBER(SEARCH('[1]Lookup for use classification'!$F$9,B121)),ISNUMBER(SEARCH('[1]Lookup for use classification'!$G$9,B121)),ISNUMBER(SEARCH('[1]Lookup for use classification'!$H$9,B121)),ISNUMBER(SEARCH('[1]Lookup for use classification'!$I$9,B121)),ISNUMBER(SEARCH('[1]Lookup for use classification'!$J$9,B121)),ISNUMBER(SEARCH('[1]Lookup for use classification'!$K$9,B121))),'[1]Lookup for use classification'!$A$9,IF(OR(ISNUMBER(SEARCH('[1]Lookup for use classification'!$B$10,B121)),ISNUMBER(SEARCH('[1]Lookup for use classification'!$C$10,B121)),ISNUMBER(SEARCH('[1]Lookup for use classification'!$D$10,B121)),ISNUMBER(SEARCH('[1]Lookup for use classification'!$E$10,B121)),ISNUMBER(SEARCH('[1]Lookup for use classification'!$F$10,B121)),ISNUMBER(SEARCH('[1]Lookup for use classification'!$G$10,B121))),'[1]Lookup for use classification'!$A$10,IF(OR(ISNUMBER(SEARCH('[1]Lookup for use classification'!$B$11,B121)),ISNUMBER(SEARCH('[1]Lookup for use classification'!$C$11,B121))),'[1]Lookup for use classification'!$A$11,IF(OR(ISNUMBER(SEARCH('[1]Lookup for use classification'!$B$12,B121)),ISNUMBER(SEARCH('[1]Lookup for use classification'!$C$12,B121))),'[1]Lookup for use classification'!$A$12,IF(OR(ISNUMBER(SEARCH('[1]Lookup for use classification'!$B$13,B121)),ISNUMBER(SEARCH('[1]Lookup for use classification'!$C$13,B121)),ISNUMBER(SEARCH('[1]Lookup for use classification'!$D$13,B121)),,ISNUMBER(SEARCH('[1]Lookup for use classification'!$C$13,B121)),ISNUMBER(SEARCH('[1]Lookup for use classification'!$E$13,B121))),'[1]Lookup for use classification'!$A$13,IF(OR(ISNUMBER(SEARCH('[1]Lookup for use classification'!$B$14,B121)),ISNUMBER(SEARCH('[1]Lookup for use classification'!$C$14,B121))),'[1]Lookup for use classification'!$A$14,"Other"))))))))))))</f>
        <v>Education - K - 12</v>
      </c>
      <c r="D121" s="27">
        <v>19471</v>
      </c>
      <c r="E121" s="29" t="s">
        <v>14</v>
      </c>
      <c r="F121" s="29"/>
    </row>
    <row r="122" spans="1:6">
      <c r="A122" s="16" t="s">
        <v>67</v>
      </c>
      <c r="B122" s="26" t="s">
        <v>73</v>
      </c>
      <c r="C122" s="133" t="str">
        <f>IF(OR(ISNUMBER(SEARCH('[1]Lookup for use classification'!$B$1,B122)),ISNUMBER(SEARCH('[1]Lookup for use classification'!$C$1,B122)),ISNUMBER(SEARCH('[1]Lookup for use classification'!$D$1,B122)),ISNUMBER(SEARCH('[1]Lookup for use classification'!$E$1,B122))),'[1]Lookup for use classification'!$A$1,IF(ISNUMBER(SEARCH('[1]Lookup for use classification'!$B$2,B122)),'[1]Lookup for use classification'!$A$2,IF(ISNUMBER(SEARCH('[1]Lookup for use classification'!$B$3,B122)),'[1]Lookup for use classification'!$A$3,IF(OR(ISNUMBER(SEARCH('[1]Lookup for use classification'!$B$4,B122)),ISNUMBER(SEARCH('[1]Lookup for use classification'!$C$4,B122)),ISNUMBER(SEARCH('[1]Lookup for use classification'!$D$4,B122)),ISNUMBER(SEARCH('[1]Lookup for use classification'!$E$4,B122))),'[1]Lookup for use classification'!$A$4,IF(OR(ISNUMBER(SEARCH('[1]Lookup for use classification'!$B$5,B122)),ISNUMBER(SEARCH('[1]Lookup for use classification'!$C$5,B122)),ISNUMBER(SEARCH('[1]Lookup for use classification'!$D$5,B122))),'[1]Lookup for use classification'!$A$5,IF(OR(ISNUMBER(SEARCH('[1]Lookup for use classification'!$B$7,B122)),ISNUMBER(SEARCH('[1]Lookup for use classification'!$C$7,B122)),ISNUMBER(SEARCH('[1]Lookup for use classification'!$D$7,B122))),'[1]Lookup for use classification'!$A$7,IF(OR(ISNUMBER(SEARCH('[1]Lookup for use classification'!$B$9,B122)),ISNUMBER(SEARCH('[1]Lookup for use classification'!$C$9,B122)),ISNUMBER(SEARCH('[1]Lookup for use classification'!$D$9,B122)),ISNUMBER(SEARCH('[1]Lookup for use classification'!$E$9,B122)),ISNUMBER(SEARCH('[1]Lookup for use classification'!$F$9,B122)),ISNUMBER(SEARCH('[1]Lookup for use classification'!$G$9,B122)),ISNUMBER(SEARCH('[1]Lookup for use classification'!$H$9,B122)),ISNUMBER(SEARCH('[1]Lookup for use classification'!$I$9,B122)),ISNUMBER(SEARCH('[1]Lookup for use classification'!$J$9,B122)),ISNUMBER(SEARCH('[1]Lookup for use classification'!$K$9,B122))),'[1]Lookup for use classification'!$A$9,IF(OR(ISNUMBER(SEARCH('[1]Lookup for use classification'!$B$10,B122)),ISNUMBER(SEARCH('[1]Lookup for use classification'!$C$10,B122)),ISNUMBER(SEARCH('[1]Lookup for use classification'!$D$10,B122)),ISNUMBER(SEARCH('[1]Lookup for use classification'!$E$10,B122)),ISNUMBER(SEARCH('[1]Lookup for use classification'!$F$10,B122)),ISNUMBER(SEARCH('[1]Lookup for use classification'!$G$10,B122))),'[1]Lookup for use classification'!$A$10,IF(OR(ISNUMBER(SEARCH('[1]Lookup for use classification'!$B$11,B122)),ISNUMBER(SEARCH('[1]Lookup for use classification'!$C$11,B122))),'[1]Lookup for use classification'!$A$11,IF(OR(ISNUMBER(SEARCH('[1]Lookup for use classification'!$B$12,B122)),ISNUMBER(SEARCH('[1]Lookup for use classification'!$C$12,B122))),'[1]Lookup for use classification'!$A$12,IF(OR(ISNUMBER(SEARCH('[1]Lookup for use classification'!$B$13,B122)),ISNUMBER(SEARCH('[1]Lookup for use classification'!$C$13,B122)),ISNUMBER(SEARCH('[1]Lookup for use classification'!$D$13,B122)),,ISNUMBER(SEARCH('[1]Lookup for use classification'!$C$13,B122)),ISNUMBER(SEARCH('[1]Lookup for use classification'!$E$13,B122))),'[1]Lookup for use classification'!$A$13,IF(OR(ISNUMBER(SEARCH('[1]Lookup for use classification'!$B$14,B122)),ISNUMBER(SEARCH('[1]Lookup for use classification'!$C$14,B122))),'[1]Lookup for use classification'!$A$14,"Other"))))))))))))</f>
        <v>Health Care - Hospitals</v>
      </c>
      <c r="D122" s="27"/>
      <c r="E122" s="29"/>
      <c r="F122" s="29"/>
    </row>
    <row r="123" spans="1:6">
      <c r="A123" s="16" t="s">
        <v>67</v>
      </c>
      <c r="B123" s="26" t="s">
        <v>74</v>
      </c>
      <c r="C123" s="133" t="str">
        <f>IF(OR(ISNUMBER(SEARCH('[1]Lookup for use classification'!$B$1,B123)),ISNUMBER(SEARCH('[1]Lookup for use classification'!$C$1,B123)),ISNUMBER(SEARCH('[1]Lookup for use classification'!$D$1,B123)),ISNUMBER(SEARCH('[1]Lookup for use classification'!$E$1,B123))),'[1]Lookup for use classification'!$A$1,IF(ISNUMBER(SEARCH('[1]Lookup for use classification'!$B$2,B123)),'[1]Lookup for use classification'!$A$2,IF(ISNUMBER(SEARCH('[1]Lookup for use classification'!$B$3,B123)),'[1]Lookup for use classification'!$A$3,IF(OR(ISNUMBER(SEARCH('[1]Lookup for use classification'!$B$4,B123)),ISNUMBER(SEARCH('[1]Lookup for use classification'!$C$4,B123)),ISNUMBER(SEARCH('[1]Lookup for use classification'!$D$4,B123)),ISNUMBER(SEARCH('[1]Lookup for use classification'!$E$4,B123))),'[1]Lookup for use classification'!$A$4,IF(OR(ISNUMBER(SEARCH('[1]Lookup for use classification'!$B$5,B123)),ISNUMBER(SEARCH('[1]Lookup for use classification'!$C$5,B123)),ISNUMBER(SEARCH('[1]Lookup for use classification'!$D$5,B123))),'[1]Lookup for use classification'!$A$5,IF(OR(ISNUMBER(SEARCH('[1]Lookup for use classification'!$B$7,B123)),ISNUMBER(SEARCH('[1]Lookup for use classification'!$C$7,B123)),ISNUMBER(SEARCH('[1]Lookup for use classification'!$D$7,B123))),'[1]Lookup for use classification'!$A$7,IF(OR(ISNUMBER(SEARCH('[1]Lookup for use classification'!$B$9,B123)),ISNUMBER(SEARCH('[1]Lookup for use classification'!$C$9,B123)),ISNUMBER(SEARCH('[1]Lookup for use classification'!$D$9,B123)),ISNUMBER(SEARCH('[1]Lookup for use classification'!$E$9,B123)),ISNUMBER(SEARCH('[1]Lookup for use classification'!$F$9,B123)),ISNUMBER(SEARCH('[1]Lookup for use classification'!$G$9,B123)),ISNUMBER(SEARCH('[1]Lookup for use classification'!$H$9,B123)),ISNUMBER(SEARCH('[1]Lookup for use classification'!$I$9,B123)),ISNUMBER(SEARCH('[1]Lookup for use classification'!$J$9,B123)),ISNUMBER(SEARCH('[1]Lookup for use classification'!$K$9,B123))),'[1]Lookup for use classification'!$A$9,IF(OR(ISNUMBER(SEARCH('[1]Lookup for use classification'!$B$10,B123)),ISNUMBER(SEARCH('[1]Lookup for use classification'!$C$10,B123)),ISNUMBER(SEARCH('[1]Lookup for use classification'!$D$10,B123)),ISNUMBER(SEARCH('[1]Lookup for use classification'!$E$10,B123)),ISNUMBER(SEARCH('[1]Lookup for use classification'!$F$10,B123)),ISNUMBER(SEARCH('[1]Lookup for use classification'!$G$10,B123))),'[1]Lookup for use classification'!$A$10,IF(OR(ISNUMBER(SEARCH('[1]Lookup for use classification'!$B$11,B123)),ISNUMBER(SEARCH('[1]Lookup for use classification'!$C$11,B123))),'[1]Lookup for use classification'!$A$11,IF(OR(ISNUMBER(SEARCH('[1]Lookup for use classification'!$B$12,B123)),ISNUMBER(SEARCH('[1]Lookup for use classification'!$C$12,B123))),'[1]Lookup for use classification'!$A$12,IF(OR(ISNUMBER(SEARCH('[1]Lookup for use classification'!$B$13,B123)),ISNUMBER(SEARCH('[1]Lookup for use classification'!$C$13,B123)),ISNUMBER(SEARCH('[1]Lookup for use classification'!$D$13,B123)),,ISNUMBER(SEARCH('[1]Lookup for use classification'!$C$13,B123)),ISNUMBER(SEARCH('[1]Lookup for use classification'!$E$13,B123))),'[1]Lookup for use classification'!$A$13,IF(OR(ISNUMBER(SEARCH('[1]Lookup for use classification'!$B$14,B123)),ISNUMBER(SEARCH('[1]Lookup for use classification'!$C$14,B123))),'[1]Lookup for use classification'!$A$14,"Other"))))))))))))</f>
        <v>Warehousing</v>
      </c>
      <c r="D123" s="27">
        <v>1920</v>
      </c>
      <c r="E123" s="29"/>
      <c r="F123" s="29"/>
    </row>
    <row r="124" spans="1:6">
      <c r="A124" s="16" t="s">
        <v>67</v>
      </c>
      <c r="B124" s="26" t="s">
        <v>75</v>
      </c>
      <c r="C124" s="133" t="str">
        <f>IF(OR(ISNUMBER(SEARCH('[1]Lookup for use classification'!$B$1,B124)),ISNUMBER(SEARCH('[1]Lookup for use classification'!$C$1,B124)),ISNUMBER(SEARCH('[1]Lookup for use classification'!$D$1,B124)),ISNUMBER(SEARCH('[1]Lookup for use classification'!$E$1,B124))),'[1]Lookup for use classification'!$A$1,IF(ISNUMBER(SEARCH('[1]Lookup for use classification'!$B$2,B124)),'[1]Lookup for use classification'!$A$2,IF(ISNUMBER(SEARCH('[1]Lookup for use classification'!$B$3,B124)),'[1]Lookup for use classification'!$A$3,IF(OR(ISNUMBER(SEARCH('[1]Lookup for use classification'!$B$4,B124)),ISNUMBER(SEARCH('[1]Lookup for use classification'!$C$4,B124)),ISNUMBER(SEARCH('[1]Lookup for use classification'!$D$4,B124)),ISNUMBER(SEARCH('[1]Lookup for use classification'!$E$4,B124))),'[1]Lookup for use classification'!$A$4,IF(OR(ISNUMBER(SEARCH('[1]Lookup for use classification'!$B$5,B124)),ISNUMBER(SEARCH('[1]Lookup for use classification'!$C$5,B124)),ISNUMBER(SEARCH('[1]Lookup for use classification'!$D$5,B124))),'[1]Lookup for use classification'!$A$5,IF(OR(ISNUMBER(SEARCH('[1]Lookup for use classification'!$B$7,B124)),ISNUMBER(SEARCH('[1]Lookup for use classification'!$C$7,B124)),ISNUMBER(SEARCH('[1]Lookup for use classification'!$D$7,B124))),'[1]Lookup for use classification'!$A$7,IF(OR(ISNUMBER(SEARCH('[1]Lookup for use classification'!$B$9,B124)),ISNUMBER(SEARCH('[1]Lookup for use classification'!$C$9,B124)),ISNUMBER(SEARCH('[1]Lookup for use classification'!$D$9,B124)),ISNUMBER(SEARCH('[1]Lookup for use classification'!$E$9,B124)),ISNUMBER(SEARCH('[1]Lookup for use classification'!$F$9,B124)),ISNUMBER(SEARCH('[1]Lookup for use classification'!$G$9,B124)),ISNUMBER(SEARCH('[1]Lookup for use classification'!$H$9,B124)),ISNUMBER(SEARCH('[1]Lookup for use classification'!$I$9,B124)),ISNUMBER(SEARCH('[1]Lookup for use classification'!$J$9,B124)),ISNUMBER(SEARCH('[1]Lookup for use classification'!$K$9,B124))),'[1]Lookup for use classification'!$A$9,IF(OR(ISNUMBER(SEARCH('[1]Lookup for use classification'!$B$10,B124)),ISNUMBER(SEARCH('[1]Lookup for use classification'!$C$10,B124)),ISNUMBER(SEARCH('[1]Lookup for use classification'!$D$10,B124)),ISNUMBER(SEARCH('[1]Lookup for use classification'!$E$10,B124)),ISNUMBER(SEARCH('[1]Lookup for use classification'!$F$10,B124)),ISNUMBER(SEARCH('[1]Lookup for use classification'!$G$10,B124))),'[1]Lookup for use classification'!$A$10,IF(OR(ISNUMBER(SEARCH('[1]Lookup for use classification'!$B$11,B124)),ISNUMBER(SEARCH('[1]Lookup for use classification'!$C$11,B124))),'[1]Lookup for use classification'!$A$11,IF(OR(ISNUMBER(SEARCH('[1]Lookup for use classification'!$B$12,B124)),ISNUMBER(SEARCH('[1]Lookup for use classification'!$C$12,B124))),'[1]Lookup for use classification'!$A$12,IF(OR(ISNUMBER(SEARCH('[1]Lookup for use classification'!$B$13,B124)),ISNUMBER(SEARCH('[1]Lookup for use classification'!$C$13,B124)),ISNUMBER(SEARCH('[1]Lookup for use classification'!$D$13,B124)),,ISNUMBER(SEARCH('[1]Lookup for use classification'!$C$13,B124)),ISNUMBER(SEARCH('[1]Lookup for use classification'!$E$13,B124))),'[1]Lookup for use classification'!$A$13,IF(OR(ISNUMBER(SEARCH('[1]Lookup for use classification'!$B$14,B124)),ISNUMBER(SEARCH('[1]Lookup for use classification'!$C$14,B124))),'[1]Lookup for use classification'!$A$14,"Other"))))))))))))</f>
        <v>Public Assembly</v>
      </c>
      <c r="D124" s="27">
        <v>2699</v>
      </c>
      <c r="E124" s="29"/>
      <c r="F124" s="29"/>
    </row>
    <row r="125" spans="1:6">
      <c r="A125" s="16" t="s">
        <v>67</v>
      </c>
      <c r="B125" s="26" t="s">
        <v>76</v>
      </c>
      <c r="C125" s="133" t="str">
        <f>IF(OR(ISNUMBER(SEARCH('[1]Lookup for use classification'!$B$1,B125)),ISNUMBER(SEARCH('[1]Lookup for use classification'!$C$1,B125)),ISNUMBER(SEARCH('[1]Lookup for use classification'!$D$1,B125)),ISNUMBER(SEARCH('[1]Lookup for use classification'!$E$1,B125))),'[1]Lookup for use classification'!$A$1,IF(ISNUMBER(SEARCH('[1]Lookup for use classification'!$B$2,B125)),'[1]Lookup for use classification'!$A$2,IF(ISNUMBER(SEARCH('[1]Lookup for use classification'!$B$3,B125)),'[1]Lookup for use classification'!$A$3,IF(OR(ISNUMBER(SEARCH('[1]Lookup for use classification'!$B$4,B125)),ISNUMBER(SEARCH('[1]Lookup for use classification'!$C$4,B125)),ISNUMBER(SEARCH('[1]Lookup for use classification'!$D$4,B125)),ISNUMBER(SEARCH('[1]Lookup for use classification'!$E$4,B125))),'[1]Lookup for use classification'!$A$4,IF(OR(ISNUMBER(SEARCH('[1]Lookup for use classification'!$B$5,B125)),ISNUMBER(SEARCH('[1]Lookup for use classification'!$C$5,B125)),ISNUMBER(SEARCH('[1]Lookup for use classification'!$D$5,B125))),'[1]Lookup for use classification'!$A$5,IF(OR(ISNUMBER(SEARCH('[1]Lookup for use classification'!$B$7,B125)),ISNUMBER(SEARCH('[1]Lookup for use classification'!$C$7,B125)),ISNUMBER(SEARCH('[1]Lookup for use classification'!$D$7,B125))),'[1]Lookup for use classification'!$A$7,IF(OR(ISNUMBER(SEARCH('[1]Lookup for use classification'!$B$9,B125)),ISNUMBER(SEARCH('[1]Lookup for use classification'!$C$9,B125)),ISNUMBER(SEARCH('[1]Lookup for use classification'!$D$9,B125)),ISNUMBER(SEARCH('[1]Lookup for use classification'!$E$9,B125)),ISNUMBER(SEARCH('[1]Lookup for use classification'!$F$9,B125)),ISNUMBER(SEARCH('[1]Lookup for use classification'!$G$9,B125)),ISNUMBER(SEARCH('[1]Lookup for use classification'!$H$9,B125)),ISNUMBER(SEARCH('[1]Lookup for use classification'!$I$9,B125)),ISNUMBER(SEARCH('[1]Lookup for use classification'!$J$9,B125)),ISNUMBER(SEARCH('[1]Lookup for use classification'!$K$9,B125))),'[1]Lookup for use classification'!$A$9,IF(OR(ISNUMBER(SEARCH('[1]Lookup for use classification'!$B$10,B125)),ISNUMBER(SEARCH('[1]Lookup for use classification'!$C$10,B125)),ISNUMBER(SEARCH('[1]Lookup for use classification'!$D$10,B125)),ISNUMBER(SEARCH('[1]Lookup for use classification'!$E$10,B125)),ISNUMBER(SEARCH('[1]Lookup for use classification'!$F$10,B125)),ISNUMBER(SEARCH('[1]Lookup for use classification'!$G$10,B125))),'[1]Lookup for use classification'!$A$10,IF(OR(ISNUMBER(SEARCH('[1]Lookup for use classification'!$B$11,B125)),ISNUMBER(SEARCH('[1]Lookup for use classification'!$C$11,B125))),'[1]Lookup for use classification'!$A$11,IF(OR(ISNUMBER(SEARCH('[1]Lookup for use classification'!$B$12,B125)),ISNUMBER(SEARCH('[1]Lookup for use classification'!$C$12,B125))),'[1]Lookup for use classification'!$A$12,IF(OR(ISNUMBER(SEARCH('[1]Lookup for use classification'!$B$13,B125)),ISNUMBER(SEARCH('[1]Lookup for use classification'!$C$13,B125)),ISNUMBER(SEARCH('[1]Lookup for use classification'!$D$13,B125)),,ISNUMBER(SEARCH('[1]Lookup for use classification'!$C$13,B125)),ISNUMBER(SEARCH('[1]Lookup for use classification'!$E$13,B125))),'[1]Lookup for use classification'!$A$13,IF(OR(ISNUMBER(SEARCH('[1]Lookup for use classification'!$B$14,B125)),ISNUMBER(SEARCH('[1]Lookup for use classification'!$C$14,B125))),'[1]Lookup for use classification'!$A$14,"Other"))))))))))))</f>
        <v>Office</v>
      </c>
      <c r="D125" s="27">
        <v>12576</v>
      </c>
      <c r="E125" s="29" t="s">
        <v>14</v>
      </c>
      <c r="F125" s="29"/>
    </row>
    <row r="126" spans="1:6">
      <c r="A126" s="16" t="s">
        <v>67</v>
      </c>
      <c r="B126" s="26" t="s">
        <v>77</v>
      </c>
      <c r="C126" s="133" t="str">
        <f>IF(OR(ISNUMBER(SEARCH('[1]Lookup for use classification'!$B$1,B126)),ISNUMBER(SEARCH('[1]Lookup for use classification'!$C$1,B126)),ISNUMBER(SEARCH('[1]Lookup for use classification'!$D$1,B126)),ISNUMBER(SEARCH('[1]Lookup for use classification'!$E$1,B126))),'[1]Lookup for use classification'!$A$1,IF(ISNUMBER(SEARCH('[1]Lookup for use classification'!$B$2,B126)),'[1]Lookup for use classification'!$A$2,IF(ISNUMBER(SEARCH('[1]Lookup for use classification'!$B$3,B126)),'[1]Lookup for use classification'!$A$3,IF(OR(ISNUMBER(SEARCH('[1]Lookup for use classification'!$B$4,B126)),ISNUMBER(SEARCH('[1]Lookup for use classification'!$C$4,B126)),ISNUMBER(SEARCH('[1]Lookup for use classification'!$D$4,B126)),ISNUMBER(SEARCH('[1]Lookup for use classification'!$E$4,B126))),'[1]Lookup for use classification'!$A$4,IF(OR(ISNUMBER(SEARCH('[1]Lookup for use classification'!$B$5,B126)),ISNUMBER(SEARCH('[1]Lookup for use classification'!$C$5,B126)),ISNUMBER(SEARCH('[1]Lookup for use classification'!$D$5,B126))),'[1]Lookup for use classification'!$A$5,IF(OR(ISNUMBER(SEARCH('[1]Lookup for use classification'!$B$7,B126)),ISNUMBER(SEARCH('[1]Lookup for use classification'!$C$7,B126)),ISNUMBER(SEARCH('[1]Lookup for use classification'!$D$7,B126))),'[1]Lookup for use classification'!$A$7,IF(OR(ISNUMBER(SEARCH('[1]Lookup for use classification'!$B$9,B126)),ISNUMBER(SEARCH('[1]Lookup for use classification'!$C$9,B126)),ISNUMBER(SEARCH('[1]Lookup for use classification'!$D$9,B126)),ISNUMBER(SEARCH('[1]Lookup for use classification'!$E$9,B126)),ISNUMBER(SEARCH('[1]Lookup for use classification'!$F$9,B126)),ISNUMBER(SEARCH('[1]Lookup for use classification'!$G$9,B126)),ISNUMBER(SEARCH('[1]Lookup for use classification'!$H$9,B126)),ISNUMBER(SEARCH('[1]Lookup for use classification'!$I$9,B126)),ISNUMBER(SEARCH('[1]Lookup for use classification'!$J$9,B126)),ISNUMBER(SEARCH('[1]Lookup for use classification'!$K$9,B126))),'[1]Lookup for use classification'!$A$9,IF(OR(ISNUMBER(SEARCH('[1]Lookup for use classification'!$B$10,B126)),ISNUMBER(SEARCH('[1]Lookup for use classification'!$C$10,B126)),ISNUMBER(SEARCH('[1]Lookup for use classification'!$D$10,B126)),ISNUMBER(SEARCH('[1]Lookup for use classification'!$E$10,B126)),ISNUMBER(SEARCH('[1]Lookup for use classification'!$F$10,B126)),ISNUMBER(SEARCH('[1]Lookup for use classification'!$G$10,B126))),'[1]Lookup for use classification'!$A$10,IF(OR(ISNUMBER(SEARCH('[1]Lookup for use classification'!$B$11,B126)),ISNUMBER(SEARCH('[1]Lookup for use classification'!$C$11,B126))),'[1]Lookup for use classification'!$A$11,IF(OR(ISNUMBER(SEARCH('[1]Lookup for use classification'!$B$12,B126)),ISNUMBER(SEARCH('[1]Lookup for use classification'!$C$12,B126))),'[1]Lookup for use classification'!$A$12,IF(OR(ISNUMBER(SEARCH('[1]Lookup for use classification'!$B$13,B126)),ISNUMBER(SEARCH('[1]Lookup for use classification'!$C$13,B126)),ISNUMBER(SEARCH('[1]Lookup for use classification'!$D$13,B126)),,ISNUMBER(SEARCH('[1]Lookup for use classification'!$C$13,B126)),ISNUMBER(SEARCH('[1]Lookup for use classification'!$E$13,B126))),'[1]Lookup for use classification'!$A$13,IF(OR(ISNUMBER(SEARCH('[1]Lookup for use classification'!$B$14,B126)),ISNUMBER(SEARCH('[1]Lookup for use classification'!$C$14,B126))),'[1]Lookup for use classification'!$A$14,"Other"))))))))))))</f>
        <v>Food Service and Drinking Places</v>
      </c>
      <c r="D126" s="27">
        <v>7400</v>
      </c>
      <c r="E126" s="29"/>
      <c r="F126" s="29"/>
    </row>
    <row r="127" spans="1:6">
      <c r="A127" s="16" t="s">
        <v>67</v>
      </c>
      <c r="B127" s="26" t="s">
        <v>78</v>
      </c>
      <c r="C127" s="133" t="str">
        <f>IF(OR(ISNUMBER(SEARCH('[1]Lookup for use classification'!$B$1,B127)),ISNUMBER(SEARCH('[1]Lookup for use classification'!$C$1,B127)),ISNUMBER(SEARCH('[1]Lookup for use classification'!$D$1,B127)),ISNUMBER(SEARCH('[1]Lookup for use classification'!$E$1,B127))),'[1]Lookup for use classification'!$A$1,IF(ISNUMBER(SEARCH('[1]Lookup for use classification'!$B$2,B127)),'[1]Lookup for use classification'!$A$2,IF(ISNUMBER(SEARCH('[1]Lookup for use classification'!$B$3,B127)),'[1]Lookup for use classification'!$A$3,IF(OR(ISNUMBER(SEARCH('[1]Lookup for use classification'!$B$4,B127)),ISNUMBER(SEARCH('[1]Lookup for use classification'!$C$4,B127)),ISNUMBER(SEARCH('[1]Lookup for use classification'!$D$4,B127)),ISNUMBER(SEARCH('[1]Lookup for use classification'!$E$4,B127))),'[1]Lookup for use classification'!$A$4,IF(OR(ISNUMBER(SEARCH('[1]Lookup for use classification'!$B$5,B127)),ISNUMBER(SEARCH('[1]Lookup for use classification'!$C$5,B127)),ISNUMBER(SEARCH('[1]Lookup for use classification'!$D$5,B127))),'[1]Lookup for use classification'!$A$5,IF(OR(ISNUMBER(SEARCH('[1]Lookup for use classification'!$B$7,B127)),ISNUMBER(SEARCH('[1]Lookup for use classification'!$C$7,B127)),ISNUMBER(SEARCH('[1]Lookup for use classification'!$D$7,B127))),'[1]Lookup for use classification'!$A$7,IF(OR(ISNUMBER(SEARCH('[1]Lookup for use classification'!$B$9,B127)),ISNUMBER(SEARCH('[1]Lookup for use classification'!$C$9,B127)),ISNUMBER(SEARCH('[1]Lookup for use classification'!$D$9,B127)),ISNUMBER(SEARCH('[1]Lookup for use classification'!$E$9,B127)),ISNUMBER(SEARCH('[1]Lookup for use classification'!$F$9,B127)),ISNUMBER(SEARCH('[1]Lookup for use classification'!$G$9,B127)),ISNUMBER(SEARCH('[1]Lookup for use classification'!$H$9,B127)),ISNUMBER(SEARCH('[1]Lookup for use classification'!$I$9,B127)),ISNUMBER(SEARCH('[1]Lookup for use classification'!$J$9,B127)),ISNUMBER(SEARCH('[1]Lookup for use classification'!$K$9,B127))),'[1]Lookup for use classification'!$A$9,IF(OR(ISNUMBER(SEARCH('[1]Lookup for use classification'!$B$10,B127)),ISNUMBER(SEARCH('[1]Lookup for use classification'!$C$10,B127)),ISNUMBER(SEARCH('[1]Lookup for use classification'!$D$10,B127)),ISNUMBER(SEARCH('[1]Lookup for use classification'!$E$10,B127)),ISNUMBER(SEARCH('[1]Lookup for use classification'!$F$10,B127)),ISNUMBER(SEARCH('[1]Lookup for use classification'!$G$10,B127))),'[1]Lookup for use classification'!$A$10,IF(OR(ISNUMBER(SEARCH('[1]Lookup for use classification'!$B$11,B127)),ISNUMBER(SEARCH('[1]Lookup for use classification'!$C$11,B127))),'[1]Lookup for use classification'!$A$11,IF(OR(ISNUMBER(SEARCH('[1]Lookup for use classification'!$B$12,B127)),ISNUMBER(SEARCH('[1]Lookup for use classification'!$C$12,B127))),'[1]Lookup for use classification'!$A$12,IF(OR(ISNUMBER(SEARCH('[1]Lookup for use classification'!$B$13,B127)),ISNUMBER(SEARCH('[1]Lookup for use classification'!$C$13,B127)),ISNUMBER(SEARCH('[1]Lookup for use classification'!$D$13,B127)),,ISNUMBER(SEARCH('[1]Lookup for use classification'!$C$13,B127)),ISNUMBER(SEARCH('[1]Lookup for use classification'!$E$13,B127))),'[1]Lookup for use classification'!$A$13,IF(OR(ISNUMBER(SEARCH('[1]Lookup for use classification'!$B$14,B127)),ISNUMBER(SEARCH('[1]Lookup for use classification'!$C$14,B127))),'[1]Lookup for use classification'!$A$14,"Other"))))))))))))</f>
        <v>Warehousing</v>
      </c>
      <c r="D127" s="27">
        <v>4000</v>
      </c>
      <c r="E127" s="29"/>
      <c r="F127" s="29"/>
    </row>
    <row r="128" spans="1:6">
      <c r="A128" s="16" t="s">
        <v>67</v>
      </c>
      <c r="B128" s="26" t="s">
        <v>79</v>
      </c>
      <c r="C128" s="133" t="str">
        <f>IF(OR(ISNUMBER(SEARCH('[1]Lookup for use classification'!$B$1,B128)),ISNUMBER(SEARCH('[1]Lookup for use classification'!$C$1,B128)),ISNUMBER(SEARCH('[1]Lookup for use classification'!$D$1,B128)),ISNUMBER(SEARCH('[1]Lookup for use classification'!$E$1,B128))),'[1]Lookup for use classification'!$A$1,IF(ISNUMBER(SEARCH('[1]Lookup for use classification'!$B$2,B128)),'[1]Lookup for use classification'!$A$2,IF(ISNUMBER(SEARCH('[1]Lookup for use classification'!$B$3,B128)),'[1]Lookup for use classification'!$A$3,IF(OR(ISNUMBER(SEARCH('[1]Lookup for use classification'!$B$4,B128)),ISNUMBER(SEARCH('[1]Lookup for use classification'!$C$4,B128)),ISNUMBER(SEARCH('[1]Lookup for use classification'!$D$4,B128)),ISNUMBER(SEARCH('[1]Lookup for use classification'!$E$4,B128))),'[1]Lookup for use classification'!$A$4,IF(OR(ISNUMBER(SEARCH('[1]Lookup for use classification'!$B$5,B128)),ISNUMBER(SEARCH('[1]Lookup for use classification'!$C$5,B128)),ISNUMBER(SEARCH('[1]Lookup for use classification'!$D$5,B128))),'[1]Lookup for use classification'!$A$5,IF(OR(ISNUMBER(SEARCH('[1]Lookup for use classification'!$B$7,B128)),ISNUMBER(SEARCH('[1]Lookup for use classification'!$C$7,B128)),ISNUMBER(SEARCH('[1]Lookup for use classification'!$D$7,B128))),'[1]Lookup for use classification'!$A$7,IF(OR(ISNUMBER(SEARCH('[1]Lookup for use classification'!$B$9,B128)),ISNUMBER(SEARCH('[1]Lookup for use classification'!$C$9,B128)),ISNUMBER(SEARCH('[1]Lookup for use classification'!$D$9,B128)),ISNUMBER(SEARCH('[1]Lookup for use classification'!$E$9,B128)),ISNUMBER(SEARCH('[1]Lookup for use classification'!$F$9,B128)),ISNUMBER(SEARCH('[1]Lookup for use classification'!$G$9,B128)),ISNUMBER(SEARCH('[1]Lookup for use classification'!$H$9,B128)),ISNUMBER(SEARCH('[1]Lookup for use classification'!$I$9,B128)),ISNUMBER(SEARCH('[1]Lookup for use classification'!$J$9,B128)),ISNUMBER(SEARCH('[1]Lookup for use classification'!$K$9,B128))),'[1]Lookup for use classification'!$A$9,IF(OR(ISNUMBER(SEARCH('[1]Lookup for use classification'!$B$10,B128)),ISNUMBER(SEARCH('[1]Lookup for use classification'!$C$10,B128)),ISNUMBER(SEARCH('[1]Lookup for use classification'!$D$10,B128)),ISNUMBER(SEARCH('[1]Lookup for use classification'!$E$10,B128)),ISNUMBER(SEARCH('[1]Lookup for use classification'!$F$10,B128)),ISNUMBER(SEARCH('[1]Lookup for use classification'!$G$10,B128))),'[1]Lookup for use classification'!$A$10,IF(OR(ISNUMBER(SEARCH('[1]Lookup for use classification'!$B$11,B128)),ISNUMBER(SEARCH('[1]Lookup for use classification'!$C$11,B128))),'[1]Lookup for use classification'!$A$11,IF(OR(ISNUMBER(SEARCH('[1]Lookup for use classification'!$B$12,B128)),ISNUMBER(SEARCH('[1]Lookup for use classification'!$C$12,B128))),'[1]Lookup for use classification'!$A$12,IF(OR(ISNUMBER(SEARCH('[1]Lookup for use classification'!$B$13,B128)),ISNUMBER(SEARCH('[1]Lookup for use classification'!$C$13,B128)),ISNUMBER(SEARCH('[1]Lookup for use classification'!$D$13,B128)),,ISNUMBER(SEARCH('[1]Lookup for use classification'!$C$13,B128)),ISNUMBER(SEARCH('[1]Lookup for use classification'!$E$13,B128))),'[1]Lookup for use classification'!$A$13,IF(OR(ISNUMBER(SEARCH('[1]Lookup for use classification'!$B$14,B128)),ISNUMBER(SEARCH('[1]Lookup for use classification'!$C$14,B128))),'[1]Lookup for use classification'!$A$14,"Other"))))))))))))</f>
        <v>Other</v>
      </c>
      <c r="D128" s="27">
        <v>336</v>
      </c>
      <c r="E128" s="29"/>
      <c r="F128" s="29"/>
    </row>
    <row r="129" spans="1:6">
      <c r="A129" s="16" t="s">
        <v>67</v>
      </c>
      <c r="B129" s="44" t="s">
        <v>80</v>
      </c>
      <c r="C129" s="133" t="str">
        <f>IF(OR(ISNUMBER(SEARCH('[1]Lookup for use classification'!$B$1,B129)),ISNUMBER(SEARCH('[1]Lookup for use classification'!$C$1,B129)),ISNUMBER(SEARCH('[1]Lookup for use classification'!$D$1,B129)),ISNUMBER(SEARCH('[1]Lookup for use classification'!$E$1,B129))),'[1]Lookup for use classification'!$A$1,IF(ISNUMBER(SEARCH('[1]Lookup for use classification'!$B$2,B129)),'[1]Lookup for use classification'!$A$2,IF(ISNUMBER(SEARCH('[1]Lookup for use classification'!$B$3,B129)),'[1]Lookup for use classification'!$A$3,IF(OR(ISNUMBER(SEARCH('[1]Lookup for use classification'!$B$4,B129)),ISNUMBER(SEARCH('[1]Lookup for use classification'!$C$4,B129)),ISNUMBER(SEARCH('[1]Lookup for use classification'!$D$4,B129)),ISNUMBER(SEARCH('[1]Lookup for use classification'!$E$4,B129))),'[1]Lookup for use classification'!$A$4,IF(OR(ISNUMBER(SEARCH('[1]Lookup for use classification'!$B$5,B129)),ISNUMBER(SEARCH('[1]Lookup for use classification'!$C$5,B129)),ISNUMBER(SEARCH('[1]Lookup for use classification'!$D$5,B129))),'[1]Lookup for use classification'!$A$5,IF(OR(ISNUMBER(SEARCH('[1]Lookup for use classification'!$B$7,B129)),ISNUMBER(SEARCH('[1]Lookup for use classification'!$C$7,B129)),ISNUMBER(SEARCH('[1]Lookup for use classification'!$D$7,B129))),'[1]Lookup for use classification'!$A$7,IF(OR(ISNUMBER(SEARCH('[1]Lookup for use classification'!$B$9,B129)),ISNUMBER(SEARCH('[1]Lookup for use classification'!$C$9,B129)),ISNUMBER(SEARCH('[1]Lookup for use classification'!$D$9,B129)),ISNUMBER(SEARCH('[1]Lookup for use classification'!$E$9,B129)),ISNUMBER(SEARCH('[1]Lookup for use classification'!$F$9,B129)),ISNUMBER(SEARCH('[1]Lookup for use classification'!$G$9,B129)),ISNUMBER(SEARCH('[1]Lookup for use classification'!$H$9,B129)),ISNUMBER(SEARCH('[1]Lookup for use classification'!$I$9,B129)),ISNUMBER(SEARCH('[1]Lookup for use classification'!$J$9,B129)),ISNUMBER(SEARCH('[1]Lookup for use classification'!$K$9,B129))),'[1]Lookup for use classification'!$A$9,IF(OR(ISNUMBER(SEARCH('[1]Lookup for use classification'!$B$10,B129)),ISNUMBER(SEARCH('[1]Lookup for use classification'!$C$10,B129)),ISNUMBER(SEARCH('[1]Lookup for use classification'!$D$10,B129)),ISNUMBER(SEARCH('[1]Lookup for use classification'!$E$10,B129)),ISNUMBER(SEARCH('[1]Lookup for use classification'!$F$10,B129)),ISNUMBER(SEARCH('[1]Lookup for use classification'!$G$10,B129))),'[1]Lookup for use classification'!$A$10,IF(OR(ISNUMBER(SEARCH('[1]Lookup for use classification'!$B$11,B129)),ISNUMBER(SEARCH('[1]Lookup for use classification'!$C$11,B129))),'[1]Lookup for use classification'!$A$11,IF(OR(ISNUMBER(SEARCH('[1]Lookup for use classification'!$B$12,B129)),ISNUMBER(SEARCH('[1]Lookup for use classification'!$C$12,B129))),'[1]Lookup for use classification'!$A$12,IF(OR(ISNUMBER(SEARCH('[1]Lookup for use classification'!$B$13,B129)),ISNUMBER(SEARCH('[1]Lookup for use classification'!$C$13,B129)),ISNUMBER(SEARCH('[1]Lookup for use classification'!$D$13,B129)),,ISNUMBER(SEARCH('[1]Lookup for use classification'!$C$13,B129)),ISNUMBER(SEARCH('[1]Lookup for use classification'!$E$13,B129))),'[1]Lookup for use classification'!$A$13,IF(OR(ISNUMBER(SEARCH('[1]Lookup for use classification'!$B$14,B129)),ISNUMBER(SEARCH('[1]Lookup for use classification'!$C$14,B129))),'[1]Lookup for use classification'!$A$14,"Other"))))))))))))</f>
        <v>Education - K - 12</v>
      </c>
      <c r="D129" s="31">
        <v>31900</v>
      </c>
      <c r="E129" s="45"/>
      <c r="F129" s="45"/>
    </row>
    <row r="130" spans="1:6">
      <c r="A130" s="16" t="s">
        <v>67</v>
      </c>
      <c r="B130" s="26" t="s">
        <v>81</v>
      </c>
      <c r="C130" s="133" t="str">
        <f>IF(OR(ISNUMBER(SEARCH('[1]Lookup for use classification'!$B$1,B130)),ISNUMBER(SEARCH('[1]Lookup for use classification'!$C$1,B130)),ISNUMBER(SEARCH('[1]Lookup for use classification'!$D$1,B130)),ISNUMBER(SEARCH('[1]Lookup for use classification'!$E$1,B130))),'[1]Lookup for use classification'!$A$1,IF(ISNUMBER(SEARCH('[1]Lookup for use classification'!$B$2,B130)),'[1]Lookup for use classification'!$A$2,IF(ISNUMBER(SEARCH('[1]Lookup for use classification'!$B$3,B130)),'[1]Lookup for use classification'!$A$3,IF(OR(ISNUMBER(SEARCH('[1]Lookup for use classification'!$B$4,B130)),ISNUMBER(SEARCH('[1]Lookup for use classification'!$C$4,B130)),ISNUMBER(SEARCH('[1]Lookup for use classification'!$D$4,B130)),ISNUMBER(SEARCH('[1]Lookup for use classification'!$E$4,B130))),'[1]Lookup for use classification'!$A$4,IF(OR(ISNUMBER(SEARCH('[1]Lookup for use classification'!$B$5,B130)),ISNUMBER(SEARCH('[1]Lookup for use classification'!$C$5,B130)),ISNUMBER(SEARCH('[1]Lookup for use classification'!$D$5,B130))),'[1]Lookup for use classification'!$A$5,IF(OR(ISNUMBER(SEARCH('[1]Lookup for use classification'!$B$7,B130)),ISNUMBER(SEARCH('[1]Lookup for use classification'!$C$7,B130)),ISNUMBER(SEARCH('[1]Lookup for use classification'!$D$7,B130))),'[1]Lookup for use classification'!$A$7,IF(OR(ISNUMBER(SEARCH('[1]Lookup for use classification'!$B$9,B130)),ISNUMBER(SEARCH('[1]Lookup for use classification'!$C$9,B130)),ISNUMBER(SEARCH('[1]Lookup for use classification'!$D$9,B130)),ISNUMBER(SEARCH('[1]Lookup for use classification'!$E$9,B130)),ISNUMBER(SEARCH('[1]Lookup for use classification'!$F$9,B130)),ISNUMBER(SEARCH('[1]Lookup for use classification'!$G$9,B130)),ISNUMBER(SEARCH('[1]Lookup for use classification'!$H$9,B130)),ISNUMBER(SEARCH('[1]Lookup for use classification'!$I$9,B130)),ISNUMBER(SEARCH('[1]Lookup for use classification'!$J$9,B130)),ISNUMBER(SEARCH('[1]Lookup for use classification'!$K$9,B130))),'[1]Lookup for use classification'!$A$9,IF(OR(ISNUMBER(SEARCH('[1]Lookup for use classification'!$B$10,B130)),ISNUMBER(SEARCH('[1]Lookup for use classification'!$C$10,B130)),ISNUMBER(SEARCH('[1]Lookup for use classification'!$D$10,B130)),ISNUMBER(SEARCH('[1]Lookup for use classification'!$E$10,B130)),ISNUMBER(SEARCH('[1]Lookup for use classification'!$F$10,B130)),ISNUMBER(SEARCH('[1]Lookup for use classification'!$G$10,B130))),'[1]Lookup for use classification'!$A$10,IF(OR(ISNUMBER(SEARCH('[1]Lookup for use classification'!$B$11,B130)),ISNUMBER(SEARCH('[1]Lookup for use classification'!$C$11,B130))),'[1]Lookup for use classification'!$A$11,IF(OR(ISNUMBER(SEARCH('[1]Lookup for use classification'!$B$12,B130)),ISNUMBER(SEARCH('[1]Lookup for use classification'!$C$12,B130))),'[1]Lookup for use classification'!$A$12,IF(OR(ISNUMBER(SEARCH('[1]Lookup for use classification'!$B$13,B130)),ISNUMBER(SEARCH('[1]Lookup for use classification'!$C$13,B130)),ISNUMBER(SEARCH('[1]Lookup for use classification'!$D$13,B130)),,ISNUMBER(SEARCH('[1]Lookup for use classification'!$C$13,B130)),ISNUMBER(SEARCH('[1]Lookup for use classification'!$E$13,B130))),'[1]Lookup for use classification'!$A$13,IF(OR(ISNUMBER(SEARCH('[1]Lookup for use classification'!$B$14,B130)),ISNUMBER(SEARCH('[1]Lookup for use classification'!$C$14,B130))),'[1]Lookup for use classification'!$A$14,"Other"))))))))))))</f>
        <v>Warehousing</v>
      </c>
      <c r="D130" s="27">
        <v>2800</v>
      </c>
      <c r="E130" s="29"/>
      <c r="F130" s="29"/>
    </row>
    <row r="131" spans="1:6">
      <c r="A131" s="16" t="s">
        <v>67</v>
      </c>
      <c r="B131" s="26" t="s">
        <v>82</v>
      </c>
      <c r="C131" s="133" t="str">
        <f>IF(OR(ISNUMBER(SEARCH('[1]Lookup for use classification'!$B$1,B131)),ISNUMBER(SEARCH('[1]Lookup for use classification'!$C$1,B131)),ISNUMBER(SEARCH('[1]Lookup for use classification'!$D$1,B131)),ISNUMBER(SEARCH('[1]Lookup for use classification'!$E$1,B131))),'[1]Lookup for use classification'!$A$1,IF(ISNUMBER(SEARCH('[1]Lookup for use classification'!$B$2,B131)),'[1]Lookup for use classification'!$A$2,IF(ISNUMBER(SEARCH('[1]Lookup for use classification'!$B$3,B131)),'[1]Lookup for use classification'!$A$3,IF(OR(ISNUMBER(SEARCH('[1]Lookup for use classification'!$B$4,B131)),ISNUMBER(SEARCH('[1]Lookup for use classification'!$C$4,B131)),ISNUMBER(SEARCH('[1]Lookup for use classification'!$D$4,B131)),ISNUMBER(SEARCH('[1]Lookup for use classification'!$E$4,B131))),'[1]Lookup for use classification'!$A$4,IF(OR(ISNUMBER(SEARCH('[1]Lookup for use classification'!$B$5,B131)),ISNUMBER(SEARCH('[1]Lookup for use classification'!$C$5,B131)),ISNUMBER(SEARCH('[1]Lookup for use classification'!$D$5,B131))),'[1]Lookup for use classification'!$A$5,IF(OR(ISNUMBER(SEARCH('[1]Lookup for use classification'!$B$7,B131)),ISNUMBER(SEARCH('[1]Lookup for use classification'!$C$7,B131)),ISNUMBER(SEARCH('[1]Lookup for use classification'!$D$7,B131))),'[1]Lookup for use classification'!$A$7,IF(OR(ISNUMBER(SEARCH('[1]Lookup for use classification'!$B$9,B131)),ISNUMBER(SEARCH('[1]Lookup for use classification'!$C$9,B131)),ISNUMBER(SEARCH('[1]Lookup for use classification'!$D$9,B131)),ISNUMBER(SEARCH('[1]Lookup for use classification'!$E$9,B131)),ISNUMBER(SEARCH('[1]Lookup for use classification'!$F$9,B131)),ISNUMBER(SEARCH('[1]Lookup for use classification'!$G$9,B131)),ISNUMBER(SEARCH('[1]Lookup for use classification'!$H$9,B131)),ISNUMBER(SEARCH('[1]Lookup for use classification'!$I$9,B131)),ISNUMBER(SEARCH('[1]Lookup for use classification'!$J$9,B131)),ISNUMBER(SEARCH('[1]Lookup for use classification'!$K$9,B131))),'[1]Lookup for use classification'!$A$9,IF(OR(ISNUMBER(SEARCH('[1]Lookup for use classification'!$B$10,B131)),ISNUMBER(SEARCH('[1]Lookup for use classification'!$C$10,B131)),ISNUMBER(SEARCH('[1]Lookup for use classification'!$D$10,B131)),ISNUMBER(SEARCH('[1]Lookup for use classification'!$E$10,B131)),ISNUMBER(SEARCH('[1]Lookup for use classification'!$F$10,B131)),ISNUMBER(SEARCH('[1]Lookup for use classification'!$G$10,B131))),'[1]Lookup for use classification'!$A$10,IF(OR(ISNUMBER(SEARCH('[1]Lookup for use classification'!$B$11,B131)),ISNUMBER(SEARCH('[1]Lookup for use classification'!$C$11,B131))),'[1]Lookup for use classification'!$A$11,IF(OR(ISNUMBER(SEARCH('[1]Lookup for use classification'!$B$12,B131)),ISNUMBER(SEARCH('[1]Lookup for use classification'!$C$12,B131))),'[1]Lookup for use classification'!$A$12,IF(OR(ISNUMBER(SEARCH('[1]Lookup for use classification'!$B$13,B131)),ISNUMBER(SEARCH('[1]Lookup for use classification'!$C$13,B131)),ISNUMBER(SEARCH('[1]Lookup for use classification'!$D$13,B131)),,ISNUMBER(SEARCH('[1]Lookup for use classification'!$C$13,B131)),ISNUMBER(SEARCH('[1]Lookup for use classification'!$E$13,B131))),'[1]Lookup for use classification'!$A$13,IF(OR(ISNUMBER(SEARCH('[1]Lookup for use classification'!$B$14,B131)),ISNUMBER(SEARCH('[1]Lookup for use classification'!$C$14,B131))),'[1]Lookup for use classification'!$A$14,"Other"))))))))))))</f>
        <v>Other</v>
      </c>
      <c r="D131" s="27">
        <v>3200</v>
      </c>
      <c r="E131" s="29"/>
      <c r="F131" s="29"/>
    </row>
    <row r="132" spans="1:6">
      <c r="A132" s="16" t="s">
        <v>808</v>
      </c>
      <c r="B132" s="38" t="s">
        <v>809</v>
      </c>
      <c r="C132" s="133" t="str">
        <f>IF(OR(ISNUMBER(SEARCH('[1]Lookup for use classification'!$B$1,B132)),ISNUMBER(SEARCH('[1]Lookup for use classification'!$C$1,B132)),ISNUMBER(SEARCH('[1]Lookup for use classification'!$D$1,B132)),ISNUMBER(SEARCH('[1]Lookup for use classification'!$E$1,B132))),'[1]Lookup for use classification'!$A$1,IF(ISNUMBER(SEARCH('[1]Lookup for use classification'!$B$2,B132)),'[1]Lookup for use classification'!$A$2,IF(ISNUMBER(SEARCH('[1]Lookup for use classification'!$B$3,B132)),'[1]Lookup for use classification'!$A$3,IF(OR(ISNUMBER(SEARCH('[1]Lookup for use classification'!$B$4,B132)),ISNUMBER(SEARCH('[1]Lookup for use classification'!$C$4,B132)),ISNUMBER(SEARCH('[1]Lookup for use classification'!$D$4,B132)),ISNUMBER(SEARCH('[1]Lookup for use classification'!$E$4,B132))),'[1]Lookup for use classification'!$A$4,IF(OR(ISNUMBER(SEARCH('[1]Lookup for use classification'!$B$5,B132)),ISNUMBER(SEARCH('[1]Lookup for use classification'!$C$5,B132)),ISNUMBER(SEARCH('[1]Lookup for use classification'!$D$5,B132))),'[1]Lookup for use classification'!$A$5,IF(OR(ISNUMBER(SEARCH('[1]Lookup for use classification'!$B$7,B132)),ISNUMBER(SEARCH('[1]Lookup for use classification'!$C$7,B132)),ISNUMBER(SEARCH('[1]Lookup for use classification'!$D$7,B132))),'[1]Lookup for use classification'!$A$7,IF(OR(ISNUMBER(SEARCH('[1]Lookup for use classification'!$B$9,B132)),ISNUMBER(SEARCH('[1]Lookup for use classification'!$C$9,B132)),ISNUMBER(SEARCH('[1]Lookup for use classification'!$D$9,B132)),ISNUMBER(SEARCH('[1]Lookup for use classification'!$E$9,B132)),ISNUMBER(SEARCH('[1]Lookup for use classification'!$F$9,B132)),ISNUMBER(SEARCH('[1]Lookup for use classification'!$G$9,B132)),ISNUMBER(SEARCH('[1]Lookup for use classification'!$H$9,B132)),ISNUMBER(SEARCH('[1]Lookup for use classification'!$I$9,B132)),ISNUMBER(SEARCH('[1]Lookup for use classification'!$J$9,B132)),ISNUMBER(SEARCH('[1]Lookup for use classification'!$K$9,B132))),'[1]Lookup for use classification'!$A$9,IF(OR(ISNUMBER(SEARCH('[1]Lookup for use classification'!$B$10,B132)),ISNUMBER(SEARCH('[1]Lookup for use classification'!$C$10,B132)),ISNUMBER(SEARCH('[1]Lookup for use classification'!$D$10,B132)),ISNUMBER(SEARCH('[1]Lookup for use classification'!$E$10,B132)),ISNUMBER(SEARCH('[1]Lookup for use classification'!$F$10,B132)),ISNUMBER(SEARCH('[1]Lookup for use classification'!$G$10,B132))),'[1]Lookup for use classification'!$A$10,IF(OR(ISNUMBER(SEARCH('[1]Lookup for use classification'!$B$11,B132)),ISNUMBER(SEARCH('[1]Lookup for use classification'!$C$11,B132))),'[1]Lookup for use classification'!$A$11,IF(OR(ISNUMBER(SEARCH('[1]Lookup for use classification'!$B$12,B132)),ISNUMBER(SEARCH('[1]Lookup for use classification'!$C$12,B132))),'[1]Lookup for use classification'!$A$12,IF(OR(ISNUMBER(SEARCH('[1]Lookup for use classification'!$B$13,B132)),ISNUMBER(SEARCH('[1]Lookup for use classification'!$C$13,B132)),ISNUMBER(SEARCH('[1]Lookup for use classification'!$D$13,B132)),,ISNUMBER(SEARCH('[1]Lookup for use classification'!$C$13,B132)),ISNUMBER(SEARCH('[1]Lookup for use classification'!$E$13,B132))),'[1]Lookup for use classification'!$A$13,IF(OR(ISNUMBER(SEARCH('[1]Lookup for use classification'!$B$14,B132)),ISNUMBER(SEARCH('[1]Lookup for use classification'!$C$14,B132))),'[1]Lookup for use classification'!$A$14,"Other"))))))))))))</f>
        <v>Education - K - 12</v>
      </c>
      <c r="D132" s="39">
        <v>10298</v>
      </c>
      <c r="E132" s="41" t="s">
        <v>798</v>
      </c>
      <c r="F132" s="41"/>
    </row>
    <row r="133" spans="1:6">
      <c r="A133" s="16" t="s">
        <v>808</v>
      </c>
      <c r="B133" s="38" t="s">
        <v>810</v>
      </c>
      <c r="C133" s="133" t="str">
        <f>IF(OR(ISNUMBER(SEARCH('[1]Lookup for use classification'!$B$1,B133)),ISNUMBER(SEARCH('[1]Lookup for use classification'!$C$1,B133)),ISNUMBER(SEARCH('[1]Lookup for use classification'!$D$1,B133)),ISNUMBER(SEARCH('[1]Lookup for use classification'!$E$1,B133))),'[1]Lookup for use classification'!$A$1,IF(ISNUMBER(SEARCH('[1]Lookup for use classification'!$B$2,B133)),'[1]Lookup for use classification'!$A$2,IF(ISNUMBER(SEARCH('[1]Lookup for use classification'!$B$3,B133)),'[1]Lookup for use classification'!$A$3,IF(OR(ISNUMBER(SEARCH('[1]Lookup for use classification'!$B$4,B133)),ISNUMBER(SEARCH('[1]Lookup for use classification'!$C$4,B133)),ISNUMBER(SEARCH('[1]Lookup for use classification'!$D$4,B133)),ISNUMBER(SEARCH('[1]Lookup for use classification'!$E$4,B133))),'[1]Lookup for use classification'!$A$4,IF(OR(ISNUMBER(SEARCH('[1]Lookup for use classification'!$B$5,B133)),ISNUMBER(SEARCH('[1]Lookup for use classification'!$C$5,B133)),ISNUMBER(SEARCH('[1]Lookup for use classification'!$D$5,B133))),'[1]Lookup for use classification'!$A$5,IF(OR(ISNUMBER(SEARCH('[1]Lookup for use classification'!$B$7,B133)),ISNUMBER(SEARCH('[1]Lookup for use classification'!$C$7,B133)),ISNUMBER(SEARCH('[1]Lookup for use classification'!$D$7,B133))),'[1]Lookup for use classification'!$A$7,IF(OR(ISNUMBER(SEARCH('[1]Lookup for use classification'!$B$9,B133)),ISNUMBER(SEARCH('[1]Lookup for use classification'!$C$9,B133)),ISNUMBER(SEARCH('[1]Lookup for use classification'!$D$9,B133)),ISNUMBER(SEARCH('[1]Lookup for use classification'!$E$9,B133)),ISNUMBER(SEARCH('[1]Lookup for use classification'!$F$9,B133)),ISNUMBER(SEARCH('[1]Lookup for use classification'!$G$9,B133)),ISNUMBER(SEARCH('[1]Lookup for use classification'!$H$9,B133)),ISNUMBER(SEARCH('[1]Lookup for use classification'!$I$9,B133)),ISNUMBER(SEARCH('[1]Lookup for use classification'!$J$9,B133)),ISNUMBER(SEARCH('[1]Lookup for use classification'!$K$9,B133))),'[1]Lookup for use classification'!$A$9,IF(OR(ISNUMBER(SEARCH('[1]Lookup for use classification'!$B$10,B133)),ISNUMBER(SEARCH('[1]Lookup for use classification'!$C$10,B133)),ISNUMBER(SEARCH('[1]Lookup for use classification'!$D$10,B133)),ISNUMBER(SEARCH('[1]Lookup for use classification'!$E$10,B133)),ISNUMBER(SEARCH('[1]Lookup for use classification'!$F$10,B133)),ISNUMBER(SEARCH('[1]Lookup for use classification'!$G$10,B133))),'[1]Lookup for use classification'!$A$10,IF(OR(ISNUMBER(SEARCH('[1]Lookup for use classification'!$B$11,B133)),ISNUMBER(SEARCH('[1]Lookup for use classification'!$C$11,B133))),'[1]Lookup for use classification'!$A$11,IF(OR(ISNUMBER(SEARCH('[1]Lookup for use classification'!$B$12,B133)),ISNUMBER(SEARCH('[1]Lookup for use classification'!$C$12,B133))),'[1]Lookup for use classification'!$A$12,IF(OR(ISNUMBER(SEARCH('[1]Lookup for use classification'!$B$13,B133)),ISNUMBER(SEARCH('[1]Lookup for use classification'!$C$13,B133)),ISNUMBER(SEARCH('[1]Lookup for use classification'!$D$13,B133)),,ISNUMBER(SEARCH('[1]Lookup for use classification'!$C$13,B133)),ISNUMBER(SEARCH('[1]Lookup for use classification'!$E$13,B133))),'[1]Lookup for use classification'!$A$13,IF(OR(ISNUMBER(SEARCH('[1]Lookup for use classification'!$B$14,B133)),ISNUMBER(SEARCH('[1]Lookup for use classification'!$C$14,B133))),'[1]Lookup for use classification'!$A$14,"Other"))))))))))))</f>
        <v>Public Assembly</v>
      </c>
      <c r="D133" s="39">
        <v>1500</v>
      </c>
      <c r="E133" s="41"/>
      <c r="F133" s="41"/>
    </row>
    <row r="134" spans="1:6">
      <c r="A134" s="16" t="s">
        <v>808</v>
      </c>
      <c r="B134" s="38" t="s">
        <v>5</v>
      </c>
      <c r="C134" s="133" t="str">
        <f>IF(OR(ISNUMBER(SEARCH('[1]Lookup for use classification'!$B$1,B134)),ISNUMBER(SEARCH('[1]Lookup for use classification'!$C$1,B134)),ISNUMBER(SEARCH('[1]Lookup for use classification'!$D$1,B134)),ISNUMBER(SEARCH('[1]Lookup for use classification'!$E$1,B134))),'[1]Lookup for use classification'!$A$1,IF(ISNUMBER(SEARCH('[1]Lookup for use classification'!$B$2,B134)),'[1]Lookup for use classification'!$A$2,IF(ISNUMBER(SEARCH('[1]Lookup for use classification'!$B$3,B134)),'[1]Lookup for use classification'!$A$3,IF(OR(ISNUMBER(SEARCH('[1]Lookup for use classification'!$B$4,B134)),ISNUMBER(SEARCH('[1]Lookup for use classification'!$C$4,B134)),ISNUMBER(SEARCH('[1]Lookup for use classification'!$D$4,B134)),ISNUMBER(SEARCH('[1]Lookup for use classification'!$E$4,B134))),'[1]Lookup for use classification'!$A$4,IF(OR(ISNUMBER(SEARCH('[1]Lookup for use classification'!$B$5,B134)),ISNUMBER(SEARCH('[1]Lookup for use classification'!$C$5,B134)),ISNUMBER(SEARCH('[1]Lookup for use classification'!$D$5,B134))),'[1]Lookup for use classification'!$A$5,IF(OR(ISNUMBER(SEARCH('[1]Lookup for use classification'!$B$7,B134)),ISNUMBER(SEARCH('[1]Lookup for use classification'!$C$7,B134)),ISNUMBER(SEARCH('[1]Lookup for use classification'!$D$7,B134))),'[1]Lookup for use classification'!$A$7,IF(OR(ISNUMBER(SEARCH('[1]Lookup for use classification'!$B$9,B134)),ISNUMBER(SEARCH('[1]Lookup for use classification'!$C$9,B134)),ISNUMBER(SEARCH('[1]Lookup for use classification'!$D$9,B134)),ISNUMBER(SEARCH('[1]Lookup for use classification'!$E$9,B134)),ISNUMBER(SEARCH('[1]Lookup for use classification'!$F$9,B134)),ISNUMBER(SEARCH('[1]Lookup for use classification'!$G$9,B134)),ISNUMBER(SEARCH('[1]Lookup for use classification'!$H$9,B134)),ISNUMBER(SEARCH('[1]Lookup for use classification'!$I$9,B134)),ISNUMBER(SEARCH('[1]Lookup for use classification'!$J$9,B134)),ISNUMBER(SEARCH('[1]Lookup for use classification'!$K$9,B134))),'[1]Lookup for use classification'!$A$9,IF(OR(ISNUMBER(SEARCH('[1]Lookup for use classification'!$B$10,B134)),ISNUMBER(SEARCH('[1]Lookup for use classification'!$C$10,B134)),ISNUMBER(SEARCH('[1]Lookup for use classification'!$D$10,B134)),ISNUMBER(SEARCH('[1]Lookup for use classification'!$E$10,B134)),ISNUMBER(SEARCH('[1]Lookup for use classification'!$F$10,B134)),ISNUMBER(SEARCH('[1]Lookup for use classification'!$G$10,B134))),'[1]Lookup for use classification'!$A$10,IF(OR(ISNUMBER(SEARCH('[1]Lookup for use classification'!$B$11,B134)),ISNUMBER(SEARCH('[1]Lookup for use classification'!$C$11,B134))),'[1]Lookup for use classification'!$A$11,IF(OR(ISNUMBER(SEARCH('[1]Lookup for use classification'!$B$12,B134)),ISNUMBER(SEARCH('[1]Lookup for use classification'!$C$12,B134))),'[1]Lookup for use classification'!$A$12,IF(OR(ISNUMBER(SEARCH('[1]Lookup for use classification'!$B$13,B134)),ISNUMBER(SEARCH('[1]Lookup for use classification'!$C$13,B134)),ISNUMBER(SEARCH('[1]Lookup for use classification'!$D$13,B134)),,ISNUMBER(SEARCH('[1]Lookup for use classification'!$C$13,B134)),ISNUMBER(SEARCH('[1]Lookup for use classification'!$E$13,B134))),'[1]Lookup for use classification'!$A$13,IF(OR(ISNUMBER(SEARCH('[1]Lookup for use classification'!$B$14,B134)),ISNUMBER(SEARCH('[1]Lookup for use classification'!$C$14,B134))),'[1]Lookup for use classification'!$A$14,"Other"))))))))))))</f>
        <v>Office</v>
      </c>
      <c r="D134" s="39">
        <v>3856</v>
      </c>
      <c r="E134" s="41" t="s">
        <v>811</v>
      </c>
      <c r="F134" s="41"/>
    </row>
    <row r="135" spans="1:6">
      <c r="A135" s="16" t="s">
        <v>808</v>
      </c>
      <c r="B135" s="38" t="s">
        <v>147</v>
      </c>
      <c r="C135" s="133" t="str">
        <f>IF(OR(ISNUMBER(SEARCH('[1]Lookup for use classification'!$B$1,B135)),ISNUMBER(SEARCH('[1]Lookup for use classification'!$C$1,B135)),ISNUMBER(SEARCH('[1]Lookup for use classification'!$D$1,B135)),ISNUMBER(SEARCH('[1]Lookup for use classification'!$E$1,B135))),'[1]Lookup for use classification'!$A$1,IF(ISNUMBER(SEARCH('[1]Lookup for use classification'!$B$2,B135)),'[1]Lookup for use classification'!$A$2,IF(ISNUMBER(SEARCH('[1]Lookup for use classification'!$B$3,B135)),'[1]Lookup for use classification'!$A$3,IF(OR(ISNUMBER(SEARCH('[1]Lookup for use classification'!$B$4,B135)),ISNUMBER(SEARCH('[1]Lookup for use classification'!$C$4,B135)),ISNUMBER(SEARCH('[1]Lookup for use classification'!$D$4,B135)),ISNUMBER(SEARCH('[1]Lookup for use classification'!$E$4,B135))),'[1]Lookup for use classification'!$A$4,IF(OR(ISNUMBER(SEARCH('[1]Lookup for use classification'!$B$5,B135)),ISNUMBER(SEARCH('[1]Lookup for use classification'!$C$5,B135)),ISNUMBER(SEARCH('[1]Lookup for use classification'!$D$5,B135))),'[1]Lookup for use classification'!$A$5,IF(OR(ISNUMBER(SEARCH('[1]Lookup for use classification'!$B$7,B135)),ISNUMBER(SEARCH('[1]Lookup for use classification'!$C$7,B135)),ISNUMBER(SEARCH('[1]Lookup for use classification'!$D$7,B135))),'[1]Lookup for use classification'!$A$7,IF(OR(ISNUMBER(SEARCH('[1]Lookup for use classification'!$B$9,B135)),ISNUMBER(SEARCH('[1]Lookup for use classification'!$C$9,B135)),ISNUMBER(SEARCH('[1]Lookup for use classification'!$D$9,B135)),ISNUMBER(SEARCH('[1]Lookup for use classification'!$E$9,B135)),ISNUMBER(SEARCH('[1]Lookup for use classification'!$F$9,B135)),ISNUMBER(SEARCH('[1]Lookup for use classification'!$G$9,B135)),ISNUMBER(SEARCH('[1]Lookup for use classification'!$H$9,B135)),ISNUMBER(SEARCH('[1]Lookup for use classification'!$I$9,B135)),ISNUMBER(SEARCH('[1]Lookup for use classification'!$J$9,B135)),ISNUMBER(SEARCH('[1]Lookup for use classification'!$K$9,B135))),'[1]Lookup for use classification'!$A$9,IF(OR(ISNUMBER(SEARCH('[1]Lookup for use classification'!$B$10,B135)),ISNUMBER(SEARCH('[1]Lookup for use classification'!$C$10,B135)),ISNUMBER(SEARCH('[1]Lookup for use classification'!$D$10,B135)),ISNUMBER(SEARCH('[1]Lookup for use classification'!$E$10,B135)),ISNUMBER(SEARCH('[1]Lookup for use classification'!$F$10,B135)),ISNUMBER(SEARCH('[1]Lookup for use classification'!$G$10,B135))),'[1]Lookup for use classification'!$A$10,IF(OR(ISNUMBER(SEARCH('[1]Lookup for use classification'!$B$11,B135)),ISNUMBER(SEARCH('[1]Lookup for use classification'!$C$11,B135))),'[1]Lookup for use classification'!$A$11,IF(OR(ISNUMBER(SEARCH('[1]Lookup for use classification'!$B$12,B135)),ISNUMBER(SEARCH('[1]Lookup for use classification'!$C$12,B135))),'[1]Lookup for use classification'!$A$12,IF(OR(ISNUMBER(SEARCH('[1]Lookup for use classification'!$B$13,B135)),ISNUMBER(SEARCH('[1]Lookup for use classification'!$C$13,B135)),ISNUMBER(SEARCH('[1]Lookup for use classification'!$D$13,B135)),,ISNUMBER(SEARCH('[1]Lookup for use classification'!$C$13,B135)),ISNUMBER(SEARCH('[1]Lookup for use classification'!$E$13,B135))),'[1]Lookup for use classification'!$A$13,IF(OR(ISNUMBER(SEARCH('[1]Lookup for use classification'!$B$14,B135)),ISNUMBER(SEARCH('[1]Lookup for use classification'!$C$14,B135))),'[1]Lookup for use classification'!$A$14,"Other"))))))))))))</f>
        <v>Health Care - Hospitals</v>
      </c>
      <c r="D135" s="39">
        <v>1056</v>
      </c>
      <c r="E135" s="41" t="s">
        <v>811</v>
      </c>
      <c r="F135" s="41"/>
    </row>
    <row r="136" spans="1:6">
      <c r="A136" s="16" t="s">
        <v>808</v>
      </c>
      <c r="B136" s="38" t="s">
        <v>812</v>
      </c>
      <c r="C136" s="133" t="str">
        <f>IF(OR(ISNUMBER(SEARCH('[1]Lookup for use classification'!$B$1,B136)),ISNUMBER(SEARCH('[1]Lookup for use classification'!$C$1,B136)),ISNUMBER(SEARCH('[1]Lookup for use classification'!$D$1,B136)),ISNUMBER(SEARCH('[1]Lookup for use classification'!$E$1,B136))),'[1]Lookup for use classification'!$A$1,IF(ISNUMBER(SEARCH('[1]Lookup for use classification'!$B$2,B136)),'[1]Lookup for use classification'!$A$2,IF(ISNUMBER(SEARCH('[1]Lookup for use classification'!$B$3,B136)),'[1]Lookup for use classification'!$A$3,IF(OR(ISNUMBER(SEARCH('[1]Lookup for use classification'!$B$4,B136)),ISNUMBER(SEARCH('[1]Lookup for use classification'!$C$4,B136)),ISNUMBER(SEARCH('[1]Lookup for use classification'!$D$4,B136)),ISNUMBER(SEARCH('[1]Lookup for use classification'!$E$4,B136))),'[1]Lookup for use classification'!$A$4,IF(OR(ISNUMBER(SEARCH('[1]Lookup for use classification'!$B$5,B136)),ISNUMBER(SEARCH('[1]Lookup for use classification'!$C$5,B136)),ISNUMBER(SEARCH('[1]Lookup for use classification'!$D$5,B136))),'[1]Lookup for use classification'!$A$5,IF(OR(ISNUMBER(SEARCH('[1]Lookup for use classification'!$B$7,B136)),ISNUMBER(SEARCH('[1]Lookup for use classification'!$C$7,B136)),ISNUMBER(SEARCH('[1]Lookup for use classification'!$D$7,B136))),'[1]Lookup for use classification'!$A$7,IF(OR(ISNUMBER(SEARCH('[1]Lookup for use classification'!$B$9,B136)),ISNUMBER(SEARCH('[1]Lookup for use classification'!$C$9,B136)),ISNUMBER(SEARCH('[1]Lookup for use classification'!$D$9,B136)),ISNUMBER(SEARCH('[1]Lookup for use classification'!$E$9,B136)),ISNUMBER(SEARCH('[1]Lookup for use classification'!$F$9,B136)),ISNUMBER(SEARCH('[1]Lookup for use classification'!$G$9,B136)),ISNUMBER(SEARCH('[1]Lookup for use classification'!$H$9,B136)),ISNUMBER(SEARCH('[1]Lookup for use classification'!$I$9,B136)),ISNUMBER(SEARCH('[1]Lookup for use classification'!$J$9,B136)),ISNUMBER(SEARCH('[1]Lookup for use classification'!$K$9,B136))),'[1]Lookup for use classification'!$A$9,IF(OR(ISNUMBER(SEARCH('[1]Lookup for use classification'!$B$10,B136)),ISNUMBER(SEARCH('[1]Lookup for use classification'!$C$10,B136)),ISNUMBER(SEARCH('[1]Lookup for use classification'!$D$10,B136)),ISNUMBER(SEARCH('[1]Lookup for use classification'!$E$10,B136)),ISNUMBER(SEARCH('[1]Lookup for use classification'!$F$10,B136)),ISNUMBER(SEARCH('[1]Lookup for use classification'!$G$10,B136))),'[1]Lookup for use classification'!$A$10,IF(OR(ISNUMBER(SEARCH('[1]Lookup for use classification'!$B$11,B136)),ISNUMBER(SEARCH('[1]Lookup for use classification'!$C$11,B136))),'[1]Lookup for use classification'!$A$11,IF(OR(ISNUMBER(SEARCH('[1]Lookup for use classification'!$B$12,B136)),ISNUMBER(SEARCH('[1]Lookup for use classification'!$C$12,B136))),'[1]Lookup for use classification'!$A$12,IF(OR(ISNUMBER(SEARCH('[1]Lookup for use classification'!$B$13,B136)),ISNUMBER(SEARCH('[1]Lookup for use classification'!$C$13,B136)),ISNUMBER(SEARCH('[1]Lookup for use classification'!$D$13,B136)),,ISNUMBER(SEARCH('[1]Lookup for use classification'!$C$13,B136)),ISNUMBER(SEARCH('[1]Lookup for use classification'!$E$13,B136))),'[1]Lookup for use classification'!$A$13,IF(OR(ISNUMBER(SEARCH('[1]Lookup for use classification'!$B$14,B136)),ISNUMBER(SEARCH('[1]Lookup for use classification'!$C$14,B136))),'[1]Lookup for use classification'!$A$14,"Other"))))))))))))</f>
        <v>Office</v>
      </c>
      <c r="D136" s="39">
        <v>1500</v>
      </c>
      <c r="E136" s="41" t="s">
        <v>811</v>
      </c>
      <c r="F136" s="41"/>
    </row>
    <row r="137" spans="1:6">
      <c r="A137" s="16" t="s">
        <v>808</v>
      </c>
      <c r="B137" s="38" t="s">
        <v>37</v>
      </c>
      <c r="C137" s="133" t="str">
        <f>IF(OR(ISNUMBER(SEARCH('[1]Lookup for use classification'!$B$1,B137)),ISNUMBER(SEARCH('[1]Lookup for use classification'!$C$1,B137)),ISNUMBER(SEARCH('[1]Lookup for use classification'!$D$1,B137)),ISNUMBER(SEARCH('[1]Lookup for use classification'!$E$1,B137))),'[1]Lookup for use classification'!$A$1,IF(ISNUMBER(SEARCH('[1]Lookup for use classification'!$B$2,B137)),'[1]Lookup for use classification'!$A$2,IF(ISNUMBER(SEARCH('[1]Lookup for use classification'!$B$3,B137)),'[1]Lookup for use classification'!$A$3,IF(OR(ISNUMBER(SEARCH('[1]Lookup for use classification'!$B$4,B137)),ISNUMBER(SEARCH('[1]Lookup for use classification'!$C$4,B137)),ISNUMBER(SEARCH('[1]Lookup for use classification'!$D$4,B137)),ISNUMBER(SEARCH('[1]Lookup for use classification'!$E$4,B137))),'[1]Lookup for use classification'!$A$4,IF(OR(ISNUMBER(SEARCH('[1]Lookup for use classification'!$B$5,B137)),ISNUMBER(SEARCH('[1]Lookup for use classification'!$C$5,B137)),ISNUMBER(SEARCH('[1]Lookup for use classification'!$D$5,B137))),'[1]Lookup for use classification'!$A$5,IF(OR(ISNUMBER(SEARCH('[1]Lookup for use classification'!$B$7,B137)),ISNUMBER(SEARCH('[1]Lookup for use classification'!$C$7,B137)),ISNUMBER(SEARCH('[1]Lookup for use classification'!$D$7,B137))),'[1]Lookup for use classification'!$A$7,IF(OR(ISNUMBER(SEARCH('[1]Lookup for use classification'!$B$9,B137)),ISNUMBER(SEARCH('[1]Lookup for use classification'!$C$9,B137)),ISNUMBER(SEARCH('[1]Lookup for use classification'!$D$9,B137)),ISNUMBER(SEARCH('[1]Lookup for use classification'!$E$9,B137)),ISNUMBER(SEARCH('[1]Lookup for use classification'!$F$9,B137)),ISNUMBER(SEARCH('[1]Lookup for use classification'!$G$9,B137)),ISNUMBER(SEARCH('[1]Lookup for use classification'!$H$9,B137)),ISNUMBER(SEARCH('[1]Lookup for use classification'!$I$9,B137)),ISNUMBER(SEARCH('[1]Lookup for use classification'!$J$9,B137)),ISNUMBER(SEARCH('[1]Lookup for use classification'!$K$9,B137))),'[1]Lookup for use classification'!$A$9,IF(OR(ISNUMBER(SEARCH('[1]Lookup for use classification'!$B$10,B137)),ISNUMBER(SEARCH('[1]Lookup for use classification'!$C$10,B137)),ISNUMBER(SEARCH('[1]Lookup for use classification'!$D$10,B137)),ISNUMBER(SEARCH('[1]Lookup for use classification'!$E$10,B137)),ISNUMBER(SEARCH('[1]Lookup for use classification'!$F$10,B137)),ISNUMBER(SEARCH('[1]Lookup for use classification'!$G$10,B137))),'[1]Lookup for use classification'!$A$10,IF(OR(ISNUMBER(SEARCH('[1]Lookup for use classification'!$B$11,B137)),ISNUMBER(SEARCH('[1]Lookup for use classification'!$C$11,B137))),'[1]Lookup for use classification'!$A$11,IF(OR(ISNUMBER(SEARCH('[1]Lookup for use classification'!$B$12,B137)),ISNUMBER(SEARCH('[1]Lookup for use classification'!$C$12,B137))),'[1]Lookup for use classification'!$A$12,IF(OR(ISNUMBER(SEARCH('[1]Lookup for use classification'!$B$13,B137)),ISNUMBER(SEARCH('[1]Lookup for use classification'!$C$13,B137)),ISNUMBER(SEARCH('[1]Lookup for use classification'!$D$13,B137)),,ISNUMBER(SEARCH('[1]Lookup for use classification'!$C$13,B137)),ISNUMBER(SEARCH('[1]Lookup for use classification'!$E$13,B137))),'[1]Lookup for use classification'!$A$13,IF(OR(ISNUMBER(SEARCH('[1]Lookup for use classification'!$B$14,B137)),ISNUMBER(SEARCH('[1]Lookup for use classification'!$C$14,B137))),'[1]Lookup for use classification'!$A$14,"Other"))))))))))))</f>
        <v>Office</v>
      </c>
      <c r="D137" s="39">
        <v>560</v>
      </c>
      <c r="E137" s="41"/>
      <c r="F137" s="41"/>
    </row>
    <row r="138" spans="1:6">
      <c r="A138" s="16" t="s">
        <v>808</v>
      </c>
      <c r="B138" s="38" t="s">
        <v>410</v>
      </c>
      <c r="C138" s="133" t="str">
        <f>IF(OR(ISNUMBER(SEARCH('[1]Lookup for use classification'!$B$1,B138)),ISNUMBER(SEARCH('[1]Lookup for use classification'!$C$1,B138)),ISNUMBER(SEARCH('[1]Lookup for use classification'!$D$1,B138)),ISNUMBER(SEARCH('[1]Lookup for use classification'!$E$1,B138))),'[1]Lookup for use classification'!$A$1,IF(ISNUMBER(SEARCH('[1]Lookup for use classification'!$B$2,B138)),'[1]Lookup for use classification'!$A$2,IF(ISNUMBER(SEARCH('[1]Lookup for use classification'!$B$3,B138)),'[1]Lookup for use classification'!$A$3,IF(OR(ISNUMBER(SEARCH('[1]Lookup for use classification'!$B$4,B138)),ISNUMBER(SEARCH('[1]Lookup for use classification'!$C$4,B138)),ISNUMBER(SEARCH('[1]Lookup for use classification'!$D$4,B138)),ISNUMBER(SEARCH('[1]Lookup for use classification'!$E$4,B138))),'[1]Lookup for use classification'!$A$4,IF(OR(ISNUMBER(SEARCH('[1]Lookup for use classification'!$B$5,B138)),ISNUMBER(SEARCH('[1]Lookup for use classification'!$C$5,B138)),ISNUMBER(SEARCH('[1]Lookup for use classification'!$D$5,B138))),'[1]Lookup for use classification'!$A$5,IF(OR(ISNUMBER(SEARCH('[1]Lookup for use classification'!$B$7,B138)),ISNUMBER(SEARCH('[1]Lookup for use classification'!$C$7,B138)),ISNUMBER(SEARCH('[1]Lookup for use classification'!$D$7,B138))),'[1]Lookup for use classification'!$A$7,IF(OR(ISNUMBER(SEARCH('[1]Lookup for use classification'!$B$9,B138)),ISNUMBER(SEARCH('[1]Lookup for use classification'!$C$9,B138)),ISNUMBER(SEARCH('[1]Lookup for use classification'!$D$9,B138)),ISNUMBER(SEARCH('[1]Lookup for use classification'!$E$9,B138)),ISNUMBER(SEARCH('[1]Lookup for use classification'!$F$9,B138)),ISNUMBER(SEARCH('[1]Lookup for use classification'!$G$9,B138)),ISNUMBER(SEARCH('[1]Lookup for use classification'!$H$9,B138)),ISNUMBER(SEARCH('[1]Lookup for use classification'!$I$9,B138)),ISNUMBER(SEARCH('[1]Lookup for use classification'!$J$9,B138)),ISNUMBER(SEARCH('[1]Lookup for use classification'!$K$9,B138))),'[1]Lookup for use classification'!$A$9,IF(OR(ISNUMBER(SEARCH('[1]Lookup for use classification'!$B$10,B138)),ISNUMBER(SEARCH('[1]Lookup for use classification'!$C$10,B138)),ISNUMBER(SEARCH('[1]Lookup for use classification'!$D$10,B138)),ISNUMBER(SEARCH('[1]Lookup for use classification'!$E$10,B138)),ISNUMBER(SEARCH('[1]Lookup for use classification'!$F$10,B138)),ISNUMBER(SEARCH('[1]Lookup for use classification'!$G$10,B138))),'[1]Lookup for use classification'!$A$10,IF(OR(ISNUMBER(SEARCH('[1]Lookup for use classification'!$B$11,B138)),ISNUMBER(SEARCH('[1]Lookup for use classification'!$C$11,B138))),'[1]Lookup for use classification'!$A$11,IF(OR(ISNUMBER(SEARCH('[1]Lookup for use classification'!$B$12,B138)),ISNUMBER(SEARCH('[1]Lookup for use classification'!$C$12,B138))),'[1]Lookup for use classification'!$A$12,IF(OR(ISNUMBER(SEARCH('[1]Lookup for use classification'!$B$13,B138)),ISNUMBER(SEARCH('[1]Lookup for use classification'!$C$13,B138)),ISNUMBER(SEARCH('[1]Lookup for use classification'!$D$13,B138)),,ISNUMBER(SEARCH('[1]Lookup for use classification'!$C$13,B138)),ISNUMBER(SEARCH('[1]Lookup for use classification'!$E$13,B138))),'[1]Lookup for use classification'!$A$13,IF(OR(ISNUMBER(SEARCH('[1]Lookup for use classification'!$B$14,B138)),ISNUMBER(SEARCH('[1]Lookup for use classification'!$C$14,B138))),'[1]Lookup for use classification'!$A$14,"Other"))))))))))))</f>
        <v>Other</v>
      </c>
      <c r="D138" s="39">
        <v>2000</v>
      </c>
      <c r="E138" s="41"/>
      <c r="F138" s="41"/>
    </row>
    <row r="139" spans="1:6">
      <c r="A139" s="16" t="s">
        <v>808</v>
      </c>
      <c r="B139" s="38" t="s">
        <v>813</v>
      </c>
      <c r="C139" s="133" t="str">
        <f>IF(OR(ISNUMBER(SEARCH('[1]Lookup for use classification'!$B$1,B139)),ISNUMBER(SEARCH('[1]Lookup for use classification'!$C$1,B139)),ISNUMBER(SEARCH('[1]Lookup for use classification'!$D$1,B139)),ISNUMBER(SEARCH('[1]Lookup for use classification'!$E$1,B139))),'[1]Lookup for use classification'!$A$1,IF(ISNUMBER(SEARCH('[1]Lookup for use classification'!$B$2,B139)),'[1]Lookup for use classification'!$A$2,IF(ISNUMBER(SEARCH('[1]Lookup for use classification'!$B$3,B139)),'[1]Lookup for use classification'!$A$3,IF(OR(ISNUMBER(SEARCH('[1]Lookup for use classification'!$B$4,B139)),ISNUMBER(SEARCH('[1]Lookup for use classification'!$C$4,B139)),ISNUMBER(SEARCH('[1]Lookup for use classification'!$D$4,B139)),ISNUMBER(SEARCH('[1]Lookup for use classification'!$E$4,B139))),'[1]Lookup for use classification'!$A$4,IF(OR(ISNUMBER(SEARCH('[1]Lookup for use classification'!$B$5,B139)),ISNUMBER(SEARCH('[1]Lookup for use classification'!$C$5,B139)),ISNUMBER(SEARCH('[1]Lookup for use classification'!$D$5,B139))),'[1]Lookup for use classification'!$A$5,IF(OR(ISNUMBER(SEARCH('[1]Lookup for use classification'!$B$7,B139)),ISNUMBER(SEARCH('[1]Lookup for use classification'!$C$7,B139)),ISNUMBER(SEARCH('[1]Lookup for use classification'!$D$7,B139))),'[1]Lookup for use classification'!$A$7,IF(OR(ISNUMBER(SEARCH('[1]Lookup for use classification'!$B$9,B139)),ISNUMBER(SEARCH('[1]Lookup for use classification'!$C$9,B139)),ISNUMBER(SEARCH('[1]Lookup for use classification'!$D$9,B139)),ISNUMBER(SEARCH('[1]Lookup for use classification'!$E$9,B139)),ISNUMBER(SEARCH('[1]Lookup for use classification'!$F$9,B139)),ISNUMBER(SEARCH('[1]Lookup for use classification'!$G$9,B139)),ISNUMBER(SEARCH('[1]Lookup for use classification'!$H$9,B139)),ISNUMBER(SEARCH('[1]Lookup for use classification'!$I$9,B139)),ISNUMBER(SEARCH('[1]Lookup for use classification'!$J$9,B139)),ISNUMBER(SEARCH('[1]Lookup for use classification'!$K$9,B139))),'[1]Lookup for use classification'!$A$9,IF(OR(ISNUMBER(SEARCH('[1]Lookup for use classification'!$B$10,B139)),ISNUMBER(SEARCH('[1]Lookup for use classification'!$C$10,B139)),ISNUMBER(SEARCH('[1]Lookup for use classification'!$D$10,B139)),ISNUMBER(SEARCH('[1]Lookup for use classification'!$E$10,B139)),ISNUMBER(SEARCH('[1]Lookup for use classification'!$F$10,B139)),ISNUMBER(SEARCH('[1]Lookup for use classification'!$G$10,B139))),'[1]Lookup for use classification'!$A$10,IF(OR(ISNUMBER(SEARCH('[1]Lookup for use classification'!$B$11,B139)),ISNUMBER(SEARCH('[1]Lookup for use classification'!$C$11,B139))),'[1]Lookup for use classification'!$A$11,IF(OR(ISNUMBER(SEARCH('[1]Lookup for use classification'!$B$12,B139)),ISNUMBER(SEARCH('[1]Lookup for use classification'!$C$12,B139))),'[1]Lookup for use classification'!$A$12,IF(OR(ISNUMBER(SEARCH('[1]Lookup for use classification'!$B$13,B139)),ISNUMBER(SEARCH('[1]Lookup for use classification'!$C$13,B139)),ISNUMBER(SEARCH('[1]Lookup for use classification'!$D$13,B139)),,ISNUMBER(SEARCH('[1]Lookup for use classification'!$C$13,B139)),ISNUMBER(SEARCH('[1]Lookup for use classification'!$E$13,B139))),'[1]Lookup for use classification'!$A$13,IF(OR(ISNUMBER(SEARCH('[1]Lookup for use classification'!$B$14,B139)),ISNUMBER(SEARCH('[1]Lookup for use classification'!$C$14,B139))),'[1]Lookup for use classification'!$A$14,"Other"))))))))))))</f>
        <v>Public Assembly</v>
      </c>
      <c r="D139" s="39">
        <v>3888</v>
      </c>
      <c r="E139" s="41" t="s">
        <v>811</v>
      </c>
      <c r="F139" s="41"/>
    </row>
    <row r="140" spans="1:6">
      <c r="A140" s="16" t="s">
        <v>808</v>
      </c>
      <c r="B140" s="38" t="s">
        <v>153</v>
      </c>
      <c r="C140" s="133" t="str">
        <f>IF(OR(ISNUMBER(SEARCH('[1]Lookup for use classification'!$B$1,B140)),ISNUMBER(SEARCH('[1]Lookup for use classification'!$C$1,B140)),ISNUMBER(SEARCH('[1]Lookup for use classification'!$D$1,B140)),ISNUMBER(SEARCH('[1]Lookup for use classification'!$E$1,B140))),'[1]Lookup for use classification'!$A$1,IF(ISNUMBER(SEARCH('[1]Lookup for use classification'!$B$2,B140)),'[1]Lookup for use classification'!$A$2,IF(ISNUMBER(SEARCH('[1]Lookup for use classification'!$B$3,B140)),'[1]Lookup for use classification'!$A$3,IF(OR(ISNUMBER(SEARCH('[1]Lookup for use classification'!$B$4,B140)),ISNUMBER(SEARCH('[1]Lookup for use classification'!$C$4,B140)),ISNUMBER(SEARCH('[1]Lookup for use classification'!$D$4,B140)),ISNUMBER(SEARCH('[1]Lookup for use classification'!$E$4,B140))),'[1]Lookup for use classification'!$A$4,IF(OR(ISNUMBER(SEARCH('[1]Lookup for use classification'!$B$5,B140)),ISNUMBER(SEARCH('[1]Lookup for use classification'!$C$5,B140)),ISNUMBER(SEARCH('[1]Lookup for use classification'!$D$5,B140))),'[1]Lookup for use classification'!$A$5,IF(OR(ISNUMBER(SEARCH('[1]Lookup for use classification'!$B$7,B140)),ISNUMBER(SEARCH('[1]Lookup for use classification'!$C$7,B140)),ISNUMBER(SEARCH('[1]Lookup for use classification'!$D$7,B140))),'[1]Lookup for use classification'!$A$7,IF(OR(ISNUMBER(SEARCH('[1]Lookup for use classification'!$B$9,B140)),ISNUMBER(SEARCH('[1]Lookup for use classification'!$C$9,B140)),ISNUMBER(SEARCH('[1]Lookup for use classification'!$D$9,B140)),ISNUMBER(SEARCH('[1]Lookup for use classification'!$E$9,B140)),ISNUMBER(SEARCH('[1]Lookup for use classification'!$F$9,B140)),ISNUMBER(SEARCH('[1]Lookup for use classification'!$G$9,B140)),ISNUMBER(SEARCH('[1]Lookup for use classification'!$H$9,B140)),ISNUMBER(SEARCH('[1]Lookup for use classification'!$I$9,B140)),ISNUMBER(SEARCH('[1]Lookup for use classification'!$J$9,B140)),ISNUMBER(SEARCH('[1]Lookup for use classification'!$K$9,B140))),'[1]Lookup for use classification'!$A$9,IF(OR(ISNUMBER(SEARCH('[1]Lookup for use classification'!$B$10,B140)),ISNUMBER(SEARCH('[1]Lookup for use classification'!$C$10,B140)),ISNUMBER(SEARCH('[1]Lookup for use classification'!$D$10,B140)),ISNUMBER(SEARCH('[1]Lookup for use classification'!$E$10,B140)),ISNUMBER(SEARCH('[1]Lookup for use classification'!$F$10,B140)),ISNUMBER(SEARCH('[1]Lookup for use classification'!$G$10,B140))),'[1]Lookup for use classification'!$A$10,IF(OR(ISNUMBER(SEARCH('[1]Lookup for use classification'!$B$11,B140)),ISNUMBER(SEARCH('[1]Lookup for use classification'!$C$11,B140))),'[1]Lookup for use classification'!$A$11,IF(OR(ISNUMBER(SEARCH('[1]Lookup for use classification'!$B$12,B140)),ISNUMBER(SEARCH('[1]Lookup for use classification'!$C$12,B140))),'[1]Lookup for use classification'!$A$12,IF(OR(ISNUMBER(SEARCH('[1]Lookup for use classification'!$B$13,B140)),ISNUMBER(SEARCH('[1]Lookup for use classification'!$C$13,B140)),ISNUMBER(SEARCH('[1]Lookup for use classification'!$D$13,B140)),,ISNUMBER(SEARCH('[1]Lookup for use classification'!$C$13,B140)),ISNUMBER(SEARCH('[1]Lookup for use classification'!$E$13,B140))),'[1]Lookup for use classification'!$A$13,IF(OR(ISNUMBER(SEARCH('[1]Lookup for use classification'!$B$14,B140)),ISNUMBER(SEARCH('[1]Lookup for use classification'!$C$14,B140))),'[1]Lookup for use classification'!$A$14,"Other"))))))))))))</f>
        <v>Office</v>
      </c>
      <c r="D140" s="39">
        <v>1338</v>
      </c>
      <c r="E140" s="41" t="s">
        <v>811</v>
      </c>
      <c r="F140" s="41"/>
    </row>
    <row r="141" spans="1:6">
      <c r="A141" s="16" t="s">
        <v>808</v>
      </c>
      <c r="B141" s="38" t="s">
        <v>64</v>
      </c>
      <c r="C141" s="133" t="str">
        <f>IF(OR(ISNUMBER(SEARCH('[1]Lookup for use classification'!$B$1,B141)),ISNUMBER(SEARCH('[1]Lookup for use classification'!$C$1,B141)),ISNUMBER(SEARCH('[1]Lookup for use classification'!$D$1,B141)),ISNUMBER(SEARCH('[1]Lookup for use classification'!$E$1,B141))),'[1]Lookup for use classification'!$A$1,IF(ISNUMBER(SEARCH('[1]Lookup for use classification'!$B$2,B141)),'[1]Lookup for use classification'!$A$2,IF(ISNUMBER(SEARCH('[1]Lookup for use classification'!$B$3,B141)),'[1]Lookup for use classification'!$A$3,IF(OR(ISNUMBER(SEARCH('[1]Lookup for use classification'!$B$4,B141)),ISNUMBER(SEARCH('[1]Lookup for use classification'!$C$4,B141)),ISNUMBER(SEARCH('[1]Lookup for use classification'!$D$4,B141)),ISNUMBER(SEARCH('[1]Lookup for use classification'!$E$4,B141))),'[1]Lookup for use classification'!$A$4,IF(OR(ISNUMBER(SEARCH('[1]Lookup for use classification'!$B$5,B141)),ISNUMBER(SEARCH('[1]Lookup for use classification'!$C$5,B141)),ISNUMBER(SEARCH('[1]Lookup for use classification'!$D$5,B141))),'[1]Lookup for use classification'!$A$5,IF(OR(ISNUMBER(SEARCH('[1]Lookup for use classification'!$B$7,B141)),ISNUMBER(SEARCH('[1]Lookup for use classification'!$C$7,B141)),ISNUMBER(SEARCH('[1]Lookup for use classification'!$D$7,B141))),'[1]Lookup for use classification'!$A$7,IF(OR(ISNUMBER(SEARCH('[1]Lookup for use classification'!$B$9,B141)),ISNUMBER(SEARCH('[1]Lookup for use classification'!$C$9,B141)),ISNUMBER(SEARCH('[1]Lookup for use classification'!$D$9,B141)),ISNUMBER(SEARCH('[1]Lookup for use classification'!$E$9,B141)),ISNUMBER(SEARCH('[1]Lookup for use classification'!$F$9,B141)),ISNUMBER(SEARCH('[1]Lookup for use classification'!$G$9,B141)),ISNUMBER(SEARCH('[1]Lookup for use classification'!$H$9,B141)),ISNUMBER(SEARCH('[1]Lookup for use classification'!$I$9,B141)),ISNUMBER(SEARCH('[1]Lookup for use classification'!$J$9,B141)),ISNUMBER(SEARCH('[1]Lookup for use classification'!$K$9,B141))),'[1]Lookup for use classification'!$A$9,IF(OR(ISNUMBER(SEARCH('[1]Lookup for use classification'!$B$10,B141)),ISNUMBER(SEARCH('[1]Lookup for use classification'!$C$10,B141)),ISNUMBER(SEARCH('[1]Lookup for use classification'!$D$10,B141)),ISNUMBER(SEARCH('[1]Lookup for use classification'!$E$10,B141)),ISNUMBER(SEARCH('[1]Lookup for use classification'!$F$10,B141)),ISNUMBER(SEARCH('[1]Lookup for use classification'!$G$10,B141))),'[1]Lookup for use classification'!$A$10,IF(OR(ISNUMBER(SEARCH('[1]Lookup for use classification'!$B$11,B141)),ISNUMBER(SEARCH('[1]Lookup for use classification'!$C$11,B141))),'[1]Lookup for use classification'!$A$11,IF(OR(ISNUMBER(SEARCH('[1]Lookup for use classification'!$B$12,B141)),ISNUMBER(SEARCH('[1]Lookup for use classification'!$C$12,B141))),'[1]Lookup for use classification'!$A$12,IF(OR(ISNUMBER(SEARCH('[1]Lookup for use classification'!$B$13,B141)),ISNUMBER(SEARCH('[1]Lookup for use classification'!$C$13,B141)),ISNUMBER(SEARCH('[1]Lookup for use classification'!$D$13,B141)),,ISNUMBER(SEARCH('[1]Lookup for use classification'!$C$13,B141)),ISNUMBER(SEARCH('[1]Lookup for use classification'!$E$13,B141))),'[1]Lookup for use classification'!$A$13,IF(OR(ISNUMBER(SEARCH('[1]Lookup for use classification'!$B$14,B141)),ISNUMBER(SEARCH('[1]Lookup for use classification'!$C$14,B141))),'[1]Lookup for use classification'!$A$14,"Other"))))))))))))</f>
        <v>Water &amp; Sewer</v>
      </c>
      <c r="D141" s="39">
        <v>1427</v>
      </c>
      <c r="E141" s="41" t="s">
        <v>811</v>
      </c>
      <c r="F141" s="41"/>
    </row>
    <row r="142" spans="1:6">
      <c r="A142" s="16" t="s">
        <v>808</v>
      </c>
      <c r="B142" s="42" t="s">
        <v>814</v>
      </c>
      <c r="C142" s="133" t="str">
        <f>IF(OR(ISNUMBER(SEARCH('[1]Lookup for use classification'!$B$1,B142)),ISNUMBER(SEARCH('[1]Lookup for use classification'!$C$1,B142)),ISNUMBER(SEARCH('[1]Lookup for use classification'!$D$1,B142)),ISNUMBER(SEARCH('[1]Lookup for use classification'!$E$1,B142))),'[1]Lookup for use classification'!$A$1,IF(ISNUMBER(SEARCH('[1]Lookup for use classification'!$B$2,B142)),'[1]Lookup for use classification'!$A$2,IF(ISNUMBER(SEARCH('[1]Lookup for use classification'!$B$3,B142)),'[1]Lookup for use classification'!$A$3,IF(OR(ISNUMBER(SEARCH('[1]Lookup for use classification'!$B$4,B142)),ISNUMBER(SEARCH('[1]Lookup for use classification'!$C$4,B142)),ISNUMBER(SEARCH('[1]Lookup for use classification'!$D$4,B142)),ISNUMBER(SEARCH('[1]Lookup for use classification'!$E$4,B142))),'[1]Lookup for use classification'!$A$4,IF(OR(ISNUMBER(SEARCH('[1]Lookup for use classification'!$B$5,B142)),ISNUMBER(SEARCH('[1]Lookup for use classification'!$C$5,B142)),ISNUMBER(SEARCH('[1]Lookup for use classification'!$D$5,B142))),'[1]Lookup for use classification'!$A$5,IF(OR(ISNUMBER(SEARCH('[1]Lookup for use classification'!$B$7,B142)),ISNUMBER(SEARCH('[1]Lookup for use classification'!$C$7,B142)),ISNUMBER(SEARCH('[1]Lookup for use classification'!$D$7,B142))),'[1]Lookup for use classification'!$A$7,IF(OR(ISNUMBER(SEARCH('[1]Lookup for use classification'!$B$9,B142)),ISNUMBER(SEARCH('[1]Lookup for use classification'!$C$9,B142)),ISNUMBER(SEARCH('[1]Lookup for use classification'!$D$9,B142)),ISNUMBER(SEARCH('[1]Lookup for use classification'!$E$9,B142)),ISNUMBER(SEARCH('[1]Lookup for use classification'!$F$9,B142)),ISNUMBER(SEARCH('[1]Lookup for use classification'!$G$9,B142)),ISNUMBER(SEARCH('[1]Lookup for use classification'!$H$9,B142)),ISNUMBER(SEARCH('[1]Lookup for use classification'!$I$9,B142)),ISNUMBER(SEARCH('[1]Lookup for use classification'!$J$9,B142)),ISNUMBER(SEARCH('[1]Lookup for use classification'!$K$9,B142))),'[1]Lookup for use classification'!$A$9,IF(OR(ISNUMBER(SEARCH('[1]Lookup for use classification'!$B$10,B142)),ISNUMBER(SEARCH('[1]Lookup for use classification'!$C$10,B142)),ISNUMBER(SEARCH('[1]Lookup for use classification'!$D$10,B142)),ISNUMBER(SEARCH('[1]Lookup for use classification'!$E$10,B142)),ISNUMBER(SEARCH('[1]Lookup for use classification'!$F$10,B142)),ISNUMBER(SEARCH('[1]Lookup for use classification'!$G$10,B142))),'[1]Lookup for use classification'!$A$10,IF(OR(ISNUMBER(SEARCH('[1]Lookup for use classification'!$B$11,B142)),ISNUMBER(SEARCH('[1]Lookup for use classification'!$C$11,B142))),'[1]Lookup for use classification'!$A$11,IF(OR(ISNUMBER(SEARCH('[1]Lookup for use classification'!$B$12,B142)),ISNUMBER(SEARCH('[1]Lookup for use classification'!$C$12,B142))),'[1]Lookup for use classification'!$A$12,IF(OR(ISNUMBER(SEARCH('[1]Lookup for use classification'!$B$13,B142)),ISNUMBER(SEARCH('[1]Lookup for use classification'!$C$13,B142)),ISNUMBER(SEARCH('[1]Lookup for use classification'!$D$13,B142)),,ISNUMBER(SEARCH('[1]Lookup for use classification'!$C$13,B142)),ISNUMBER(SEARCH('[1]Lookup for use classification'!$E$13,B142))),'[1]Lookup for use classification'!$A$13,IF(OR(ISNUMBER(SEARCH('[1]Lookup for use classification'!$B$14,B142)),ISNUMBER(SEARCH('[1]Lookup for use classification'!$C$14,B142))),'[1]Lookup for use classification'!$A$14,"Other"))))))))))))</f>
        <v>Other</v>
      </c>
      <c r="D142" s="43">
        <v>256</v>
      </c>
      <c r="E142" s="40" t="s">
        <v>811</v>
      </c>
      <c r="F142" s="40"/>
    </row>
    <row r="143" spans="1:6">
      <c r="A143" s="16" t="s">
        <v>815</v>
      </c>
      <c r="B143" s="17" t="s">
        <v>816</v>
      </c>
      <c r="C143" s="133" t="str">
        <f>IF(OR(ISNUMBER(SEARCH('[1]Lookup for use classification'!$B$1,B143)),ISNUMBER(SEARCH('[1]Lookup for use classification'!$C$1,B143)),ISNUMBER(SEARCH('[1]Lookup for use classification'!$D$1,B143)),ISNUMBER(SEARCH('[1]Lookup for use classification'!$E$1,B143))),'[1]Lookup for use classification'!$A$1,IF(ISNUMBER(SEARCH('[1]Lookup for use classification'!$B$2,B143)),'[1]Lookup for use classification'!$A$2,IF(ISNUMBER(SEARCH('[1]Lookup for use classification'!$B$3,B143)),'[1]Lookup for use classification'!$A$3,IF(OR(ISNUMBER(SEARCH('[1]Lookup for use classification'!$B$4,B143)),ISNUMBER(SEARCH('[1]Lookup for use classification'!$C$4,B143)),ISNUMBER(SEARCH('[1]Lookup for use classification'!$D$4,B143)),ISNUMBER(SEARCH('[1]Lookup for use classification'!$E$4,B143))),'[1]Lookup for use classification'!$A$4,IF(OR(ISNUMBER(SEARCH('[1]Lookup for use classification'!$B$5,B143)),ISNUMBER(SEARCH('[1]Lookup for use classification'!$C$5,B143)),ISNUMBER(SEARCH('[1]Lookup for use classification'!$D$5,B143))),'[1]Lookup for use classification'!$A$5,IF(OR(ISNUMBER(SEARCH('[1]Lookup for use classification'!$B$7,B143)),ISNUMBER(SEARCH('[1]Lookup for use classification'!$C$7,B143)),ISNUMBER(SEARCH('[1]Lookup for use classification'!$D$7,B143))),'[1]Lookup for use classification'!$A$7,IF(OR(ISNUMBER(SEARCH('[1]Lookup for use classification'!$B$9,B143)),ISNUMBER(SEARCH('[1]Lookup for use classification'!$C$9,B143)),ISNUMBER(SEARCH('[1]Lookup for use classification'!$D$9,B143)),ISNUMBER(SEARCH('[1]Lookup for use classification'!$E$9,B143)),ISNUMBER(SEARCH('[1]Lookup for use classification'!$F$9,B143)),ISNUMBER(SEARCH('[1]Lookup for use classification'!$G$9,B143)),ISNUMBER(SEARCH('[1]Lookup for use classification'!$H$9,B143)),ISNUMBER(SEARCH('[1]Lookup for use classification'!$I$9,B143)),ISNUMBER(SEARCH('[1]Lookup for use classification'!$J$9,B143)),ISNUMBER(SEARCH('[1]Lookup for use classification'!$K$9,B143))),'[1]Lookup for use classification'!$A$9,IF(OR(ISNUMBER(SEARCH('[1]Lookup for use classification'!$B$10,B143)),ISNUMBER(SEARCH('[1]Lookup for use classification'!$C$10,B143)),ISNUMBER(SEARCH('[1]Lookup for use classification'!$D$10,B143)),ISNUMBER(SEARCH('[1]Lookup for use classification'!$E$10,B143)),ISNUMBER(SEARCH('[1]Lookup for use classification'!$F$10,B143)),ISNUMBER(SEARCH('[1]Lookup for use classification'!$G$10,B143))),'[1]Lookup for use classification'!$A$10,IF(OR(ISNUMBER(SEARCH('[1]Lookup for use classification'!$B$11,B143)),ISNUMBER(SEARCH('[1]Lookup for use classification'!$C$11,B143))),'[1]Lookup for use classification'!$A$11,IF(OR(ISNUMBER(SEARCH('[1]Lookup for use classification'!$B$12,B143)),ISNUMBER(SEARCH('[1]Lookup for use classification'!$C$12,B143))),'[1]Lookup for use classification'!$A$12,IF(OR(ISNUMBER(SEARCH('[1]Lookup for use classification'!$B$13,B143)),ISNUMBER(SEARCH('[1]Lookup for use classification'!$C$13,B143)),ISNUMBER(SEARCH('[1]Lookup for use classification'!$D$13,B143)),,ISNUMBER(SEARCH('[1]Lookup for use classification'!$C$13,B143)),ISNUMBER(SEARCH('[1]Lookup for use classification'!$E$13,B143))),'[1]Lookup for use classification'!$A$13,IF(OR(ISNUMBER(SEARCH('[1]Lookup for use classification'!$B$14,B143)),ISNUMBER(SEARCH('[1]Lookup for use classification'!$C$14,B143))),'[1]Lookup for use classification'!$A$14,"Other"))))))))))))</f>
        <v>Other</v>
      </c>
      <c r="D143" s="18"/>
      <c r="E143" s="22"/>
      <c r="F143" s="19"/>
    </row>
    <row r="144" spans="1:6">
      <c r="A144" s="16" t="s">
        <v>815</v>
      </c>
      <c r="B144" s="17" t="s">
        <v>817</v>
      </c>
      <c r="C144" s="133" t="str">
        <f>IF(OR(ISNUMBER(SEARCH('[1]Lookup for use classification'!$B$1,B144)),ISNUMBER(SEARCH('[1]Lookup for use classification'!$C$1,B144)),ISNUMBER(SEARCH('[1]Lookup for use classification'!$D$1,B144)),ISNUMBER(SEARCH('[1]Lookup for use classification'!$E$1,B144))),'[1]Lookup for use classification'!$A$1,IF(ISNUMBER(SEARCH('[1]Lookup for use classification'!$B$2,B144)),'[1]Lookup for use classification'!$A$2,IF(ISNUMBER(SEARCH('[1]Lookup for use classification'!$B$3,B144)),'[1]Lookup for use classification'!$A$3,IF(OR(ISNUMBER(SEARCH('[1]Lookup for use classification'!$B$4,B144)),ISNUMBER(SEARCH('[1]Lookup for use classification'!$C$4,B144)),ISNUMBER(SEARCH('[1]Lookup for use classification'!$D$4,B144)),ISNUMBER(SEARCH('[1]Lookup for use classification'!$E$4,B144))),'[1]Lookup for use classification'!$A$4,IF(OR(ISNUMBER(SEARCH('[1]Lookup for use classification'!$B$5,B144)),ISNUMBER(SEARCH('[1]Lookup for use classification'!$C$5,B144)),ISNUMBER(SEARCH('[1]Lookup for use classification'!$D$5,B144))),'[1]Lookup for use classification'!$A$5,IF(OR(ISNUMBER(SEARCH('[1]Lookup for use classification'!$B$7,B144)),ISNUMBER(SEARCH('[1]Lookup for use classification'!$C$7,B144)),ISNUMBER(SEARCH('[1]Lookup for use classification'!$D$7,B144))),'[1]Lookup for use classification'!$A$7,IF(OR(ISNUMBER(SEARCH('[1]Lookup for use classification'!$B$9,B144)),ISNUMBER(SEARCH('[1]Lookup for use classification'!$C$9,B144)),ISNUMBER(SEARCH('[1]Lookup for use classification'!$D$9,B144)),ISNUMBER(SEARCH('[1]Lookup for use classification'!$E$9,B144)),ISNUMBER(SEARCH('[1]Lookup for use classification'!$F$9,B144)),ISNUMBER(SEARCH('[1]Lookup for use classification'!$G$9,B144)),ISNUMBER(SEARCH('[1]Lookup for use classification'!$H$9,B144)),ISNUMBER(SEARCH('[1]Lookup for use classification'!$I$9,B144)),ISNUMBER(SEARCH('[1]Lookup for use classification'!$J$9,B144)),ISNUMBER(SEARCH('[1]Lookup for use classification'!$K$9,B144))),'[1]Lookup for use classification'!$A$9,IF(OR(ISNUMBER(SEARCH('[1]Lookup for use classification'!$B$10,B144)),ISNUMBER(SEARCH('[1]Lookup for use classification'!$C$10,B144)),ISNUMBER(SEARCH('[1]Lookup for use classification'!$D$10,B144)),ISNUMBER(SEARCH('[1]Lookup for use classification'!$E$10,B144)),ISNUMBER(SEARCH('[1]Lookup for use classification'!$F$10,B144)),ISNUMBER(SEARCH('[1]Lookup for use classification'!$G$10,B144))),'[1]Lookup for use classification'!$A$10,IF(OR(ISNUMBER(SEARCH('[1]Lookup for use classification'!$B$11,B144)),ISNUMBER(SEARCH('[1]Lookup for use classification'!$C$11,B144))),'[1]Lookup for use classification'!$A$11,IF(OR(ISNUMBER(SEARCH('[1]Lookup for use classification'!$B$12,B144)),ISNUMBER(SEARCH('[1]Lookup for use classification'!$C$12,B144))),'[1]Lookup for use classification'!$A$12,IF(OR(ISNUMBER(SEARCH('[1]Lookup for use classification'!$B$13,B144)),ISNUMBER(SEARCH('[1]Lookup for use classification'!$C$13,B144)),ISNUMBER(SEARCH('[1]Lookup for use classification'!$D$13,B144)),,ISNUMBER(SEARCH('[1]Lookup for use classification'!$C$13,B144)),ISNUMBER(SEARCH('[1]Lookup for use classification'!$E$13,B144))),'[1]Lookup for use classification'!$A$13,IF(OR(ISNUMBER(SEARCH('[1]Lookup for use classification'!$B$14,B144)),ISNUMBER(SEARCH('[1]Lookup for use classification'!$C$14,B144))),'[1]Lookup for use classification'!$A$14,"Other"))))))))))))</f>
        <v>Education - K - 12</v>
      </c>
      <c r="D144" s="18">
        <v>14400</v>
      </c>
      <c r="E144" s="22" t="s">
        <v>798</v>
      </c>
      <c r="F144" s="19"/>
    </row>
    <row r="145" spans="1:6">
      <c r="A145" s="16" t="s">
        <v>815</v>
      </c>
      <c r="B145" s="17" t="s">
        <v>147</v>
      </c>
      <c r="C145" s="133" t="str">
        <f>IF(OR(ISNUMBER(SEARCH('[1]Lookup for use classification'!$B$1,B145)),ISNUMBER(SEARCH('[1]Lookup for use classification'!$C$1,B145)),ISNUMBER(SEARCH('[1]Lookup for use classification'!$D$1,B145)),ISNUMBER(SEARCH('[1]Lookup for use classification'!$E$1,B145))),'[1]Lookup for use classification'!$A$1,IF(ISNUMBER(SEARCH('[1]Lookup for use classification'!$B$2,B145)),'[1]Lookup for use classification'!$A$2,IF(ISNUMBER(SEARCH('[1]Lookup for use classification'!$B$3,B145)),'[1]Lookup for use classification'!$A$3,IF(OR(ISNUMBER(SEARCH('[1]Lookup for use classification'!$B$4,B145)),ISNUMBER(SEARCH('[1]Lookup for use classification'!$C$4,B145)),ISNUMBER(SEARCH('[1]Lookup for use classification'!$D$4,B145)),ISNUMBER(SEARCH('[1]Lookup for use classification'!$E$4,B145))),'[1]Lookup for use classification'!$A$4,IF(OR(ISNUMBER(SEARCH('[1]Lookup for use classification'!$B$5,B145)),ISNUMBER(SEARCH('[1]Lookup for use classification'!$C$5,B145)),ISNUMBER(SEARCH('[1]Lookup for use classification'!$D$5,B145))),'[1]Lookup for use classification'!$A$5,IF(OR(ISNUMBER(SEARCH('[1]Lookup for use classification'!$B$7,B145)),ISNUMBER(SEARCH('[1]Lookup for use classification'!$C$7,B145)),ISNUMBER(SEARCH('[1]Lookup for use classification'!$D$7,B145))),'[1]Lookup for use classification'!$A$7,IF(OR(ISNUMBER(SEARCH('[1]Lookup for use classification'!$B$9,B145)),ISNUMBER(SEARCH('[1]Lookup for use classification'!$C$9,B145)),ISNUMBER(SEARCH('[1]Lookup for use classification'!$D$9,B145)),ISNUMBER(SEARCH('[1]Lookup for use classification'!$E$9,B145)),ISNUMBER(SEARCH('[1]Lookup for use classification'!$F$9,B145)),ISNUMBER(SEARCH('[1]Lookup for use classification'!$G$9,B145)),ISNUMBER(SEARCH('[1]Lookup for use classification'!$H$9,B145)),ISNUMBER(SEARCH('[1]Lookup for use classification'!$I$9,B145)),ISNUMBER(SEARCH('[1]Lookup for use classification'!$J$9,B145)),ISNUMBER(SEARCH('[1]Lookup for use classification'!$K$9,B145))),'[1]Lookup for use classification'!$A$9,IF(OR(ISNUMBER(SEARCH('[1]Lookup for use classification'!$B$10,B145)),ISNUMBER(SEARCH('[1]Lookup for use classification'!$C$10,B145)),ISNUMBER(SEARCH('[1]Lookup for use classification'!$D$10,B145)),ISNUMBER(SEARCH('[1]Lookup for use classification'!$E$10,B145)),ISNUMBER(SEARCH('[1]Lookup for use classification'!$F$10,B145)),ISNUMBER(SEARCH('[1]Lookup for use classification'!$G$10,B145))),'[1]Lookup for use classification'!$A$10,IF(OR(ISNUMBER(SEARCH('[1]Lookup for use classification'!$B$11,B145)),ISNUMBER(SEARCH('[1]Lookup for use classification'!$C$11,B145))),'[1]Lookup for use classification'!$A$11,IF(OR(ISNUMBER(SEARCH('[1]Lookup for use classification'!$B$12,B145)),ISNUMBER(SEARCH('[1]Lookup for use classification'!$C$12,B145))),'[1]Lookup for use classification'!$A$12,IF(OR(ISNUMBER(SEARCH('[1]Lookup for use classification'!$B$13,B145)),ISNUMBER(SEARCH('[1]Lookup for use classification'!$C$13,B145)),ISNUMBER(SEARCH('[1]Lookup for use classification'!$D$13,B145)),,ISNUMBER(SEARCH('[1]Lookup for use classification'!$C$13,B145)),ISNUMBER(SEARCH('[1]Lookup for use classification'!$E$13,B145))),'[1]Lookup for use classification'!$A$13,IF(OR(ISNUMBER(SEARCH('[1]Lookup for use classification'!$B$14,B145)),ISNUMBER(SEARCH('[1]Lookup for use classification'!$C$14,B145))),'[1]Lookup for use classification'!$A$14,"Other"))))))))))))</f>
        <v>Health Care - Hospitals</v>
      </c>
      <c r="D145" s="18"/>
      <c r="E145" s="22"/>
      <c r="F145" s="19" t="s">
        <v>795</v>
      </c>
    </row>
    <row r="146" spans="1:6">
      <c r="A146" s="16" t="s">
        <v>815</v>
      </c>
      <c r="B146" s="17" t="s">
        <v>286</v>
      </c>
      <c r="C146" s="133" t="str">
        <f>IF(OR(ISNUMBER(SEARCH('[1]Lookup for use classification'!$B$1,B146)),ISNUMBER(SEARCH('[1]Lookup for use classification'!$C$1,B146)),ISNUMBER(SEARCH('[1]Lookup for use classification'!$D$1,B146)),ISNUMBER(SEARCH('[1]Lookup for use classification'!$E$1,B146))),'[1]Lookup for use classification'!$A$1,IF(ISNUMBER(SEARCH('[1]Lookup for use classification'!$B$2,B146)),'[1]Lookup for use classification'!$A$2,IF(ISNUMBER(SEARCH('[1]Lookup for use classification'!$B$3,B146)),'[1]Lookup for use classification'!$A$3,IF(OR(ISNUMBER(SEARCH('[1]Lookup for use classification'!$B$4,B146)),ISNUMBER(SEARCH('[1]Lookup for use classification'!$C$4,B146)),ISNUMBER(SEARCH('[1]Lookup for use classification'!$D$4,B146)),ISNUMBER(SEARCH('[1]Lookup for use classification'!$E$4,B146))),'[1]Lookup for use classification'!$A$4,IF(OR(ISNUMBER(SEARCH('[1]Lookup for use classification'!$B$5,B146)),ISNUMBER(SEARCH('[1]Lookup for use classification'!$C$5,B146)),ISNUMBER(SEARCH('[1]Lookup for use classification'!$D$5,B146))),'[1]Lookup for use classification'!$A$5,IF(OR(ISNUMBER(SEARCH('[1]Lookup for use classification'!$B$7,B146)),ISNUMBER(SEARCH('[1]Lookup for use classification'!$C$7,B146)),ISNUMBER(SEARCH('[1]Lookup for use classification'!$D$7,B146))),'[1]Lookup for use classification'!$A$7,IF(OR(ISNUMBER(SEARCH('[1]Lookup for use classification'!$B$9,B146)),ISNUMBER(SEARCH('[1]Lookup for use classification'!$C$9,B146)),ISNUMBER(SEARCH('[1]Lookup for use classification'!$D$9,B146)),ISNUMBER(SEARCH('[1]Lookup for use classification'!$E$9,B146)),ISNUMBER(SEARCH('[1]Lookup for use classification'!$F$9,B146)),ISNUMBER(SEARCH('[1]Lookup for use classification'!$G$9,B146)),ISNUMBER(SEARCH('[1]Lookup for use classification'!$H$9,B146)),ISNUMBER(SEARCH('[1]Lookup for use classification'!$I$9,B146)),ISNUMBER(SEARCH('[1]Lookup for use classification'!$J$9,B146)),ISNUMBER(SEARCH('[1]Lookup for use classification'!$K$9,B146))),'[1]Lookup for use classification'!$A$9,IF(OR(ISNUMBER(SEARCH('[1]Lookup for use classification'!$B$10,B146)),ISNUMBER(SEARCH('[1]Lookup for use classification'!$C$10,B146)),ISNUMBER(SEARCH('[1]Lookup for use classification'!$D$10,B146)),ISNUMBER(SEARCH('[1]Lookup for use classification'!$E$10,B146)),ISNUMBER(SEARCH('[1]Lookup for use classification'!$F$10,B146)),ISNUMBER(SEARCH('[1]Lookup for use classification'!$G$10,B146))),'[1]Lookup for use classification'!$A$10,IF(OR(ISNUMBER(SEARCH('[1]Lookup for use classification'!$B$11,B146)),ISNUMBER(SEARCH('[1]Lookup for use classification'!$C$11,B146))),'[1]Lookup for use classification'!$A$11,IF(OR(ISNUMBER(SEARCH('[1]Lookup for use classification'!$B$12,B146)),ISNUMBER(SEARCH('[1]Lookup for use classification'!$C$12,B146))),'[1]Lookup for use classification'!$A$12,IF(OR(ISNUMBER(SEARCH('[1]Lookup for use classification'!$B$13,B146)),ISNUMBER(SEARCH('[1]Lookup for use classification'!$C$13,B146)),ISNUMBER(SEARCH('[1]Lookup for use classification'!$D$13,B146)),,ISNUMBER(SEARCH('[1]Lookup for use classification'!$C$13,B146)),ISNUMBER(SEARCH('[1]Lookup for use classification'!$E$13,B146))),'[1]Lookup for use classification'!$A$13,IF(OR(ISNUMBER(SEARCH('[1]Lookup for use classification'!$B$14,B146)),ISNUMBER(SEARCH('[1]Lookup for use classification'!$C$14,B146))),'[1]Lookup for use classification'!$A$14,"Other"))))))))))))</f>
        <v>Public Assembly</v>
      </c>
      <c r="D146" s="18"/>
      <c r="E146" s="22"/>
      <c r="F146" s="19" t="s">
        <v>795</v>
      </c>
    </row>
    <row r="147" spans="1:6">
      <c r="A147" s="16" t="s">
        <v>815</v>
      </c>
      <c r="B147" s="17" t="s">
        <v>818</v>
      </c>
      <c r="C147" s="133" t="str">
        <f>IF(OR(ISNUMBER(SEARCH('[1]Lookup for use classification'!$B$1,B147)),ISNUMBER(SEARCH('[1]Lookup for use classification'!$C$1,B147)),ISNUMBER(SEARCH('[1]Lookup for use classification'!$D$1,B147)),ISNUMBER(SEARCH('[1]Lookup for use classification'!$E$1,B147))),'[1]Lookup for use classification'!$A$1,IF(ISNUMBER(SEARCH('[1]Lookup for use classification'!$B$2,B147)),'[1]Lookup for use classification'!$A$2,IF(ISNUMBER(SEARCH('[1]Lookup for use classification'!$B$3,B147)),'[1]Lookup for use classification'!$A$3,IF(OR(ISNUMBER(SEARCH('[1]Lookup for use classification'!$B$4,B147)),ISNUMBER(SEARCH('[1]Lookup for use classification'!$C$4,B147)),ISNUMBER(SEARCH('[1]Lookup for use classification'!$D$4,B147)),ISNUMBER(SEARCH('[1]Lookup for use classification'!$E$4,B147))),'[1]Lookup for use classification'!$A$4,IF(OR(ISNUMBER(SEARCH('[1]Lookup for use classification'!$B$5,B147)),ISNUMBER(SEARCH('[1]Lookup for use classification'!$C$5,B147)),ISNUMBER(SEARCH('[1]Lookup for use classification'!$D$5,B147))),'[1]Lookup for use classification'!$A$5,IF(OR(ISNUMBER(SEARCH('[1]Lookup for use classification'!$B$7,B147)),ISNUMBER(SEARCH('[1]Lookup for use classification'!$C$7,B147)),ISNUMBER(SEARCH('[1]Lookup for use classification'!$D$7,B147))),'[1]Lookup for use classification'!$A$7,IF(OR(ISNUMBER(SEARCH('[1]Lookup for use classification'!$B$9,B147)),ISNUMBER(SEARCH('[1]Lookup for use classification'!$C$9,B147)),ISNUMBER(SEARCH('[1]Lookup for use classification'!$D$9,B147)),ISNUMBER(SEARCH('[1]Lookup for use classification'!$E$9,B147)),ISNUMBER(SEARCH('[1]Lookup for use classification'!$F$9,B147)),ISNUMBER(SEARCH('[1]Lookup for use classification'!$G$9,B147)),ISNUMBER(SEARCH('[1]Lookup for use classification'!$H$9,B147)),ISNUMBER(SEARCH('[1]Lookup for use classification'!$I$9,B147)),ISNUMBER(SEARCH('[1]Lookup for use classification'!$J$9,B147)),ISNUMBER(SEARCH('[1]Lookup for use classification'!$K$9,B147))),'[1]Lookup for use classification'!$A$9,IF(OR(ISNUMBER(SEARCH('[1]Lookup for use classification'!$B$10,B147)),ISNUMBER(SEARCH('[1]Lookup for use classification'!$C$10,B147)),ISNUMBER(SEARCH('[1]Lookup for use classification'!$D$10,B147)),ISNUMBER(SEARCH('[1]Lookup for use classification'!$E$10,B147)),ISNUMBER(SEARCH('[1]Lookup for use classification'!$F$10,B147)),ISNUMBER(SEARCH('[1]Lookup for use classification'!$G$10,B147))),'[1]Lookup for use classification'!$A$10,IF(OR(ISNUMBER(SEARCH('[1]Lookup for use classification'!$B$11,B147)),ISNUMBER(SEARCH('[1]Lookup for use classification'!$C$11,B147))),'[1]Lookup for use classification'!$A$11,IF(OR(ISNUMBER(SEARCH('[1]Lookup for use classification'!$B$12,B147)),ISNUMBER(SEARCH('[1]Lookup for use classification'!$C$12,B147))),'[1]Lookup for use classification'!$A$12,IF(OR(ISNUMBER(SEARCH('[1]Lookup for use classification'!$B$13,B147)),ISNUMBER(SEARCH('[1]Lookup for use classification'!$C$13,B147)),ISNUMBER(SEARCH('[1]Lookup for use classification'!$D$13,B147)),,ISNUMBER(SEARCH('[1]Lookup for use classification'!$C$13,B147)),ISNUMBER(SEARCH('[1]Lookup for use classification'!$E$13,B147))),'[1]Lookup for use classification'!$A$13,IF(OR(ISNUMBER(SEARCH('[1]Lookup for use classification'!$B$14,B147)),ISNUMBER(SEARCH('[1]Lookup for use classification'!$C$14,B147))),'[1]Lookup for use classification'!$A$14,"Other"))))))))))))</f>
        <v>Public Assembly</v>
      </c>
      <c r="D147" s="18">
        <v>1200</v>
      </c>
      <c r="E147" s="22"/>
      <c r="F147" s="19" t="s">
        <v>795</v>
      </c>
    </row>
    <row r="148" spans="1:6">
      <c r="A148" s="16" t="s">
        <v>815</v>
      </c>
      <c r="B148" s="17" t="s">
        <v>372</v>
      </c>
      <c r="C148" s="133" t="str">
        <f>IF(OR(ISNUMBER(SEARCH('[1]Lookup for use classification'!$B$1,B148)),ISNUMBER(SEARCH('[1]Lookup for use classification'!$C$1,B148)),ISNUMBER(SEARCH('[1]Lookup for use classification'!$D$1,B148)),ISNUMBER(SEARCH('[1]Lookup for use classification'!$E$1,B148))),'[1]Lookup for use classification'!$A$1,IF(ISNUMBER(SEARCH('[1]Lookup for use classification'!$B$2,B148)),'[1]Lookup for use classification'!$A$2,IF(ISNUMBER(SEARCH('[1]Lookup for use classification'!$B$3,B148)),'[1]Lookup for use classification'!$A$3,IF(OR(ISNUMBER(SEARCH('[1]Lookup for use classification'!$B$4,B148)),ISNUMBER(SEARCH('[1]Lookup for use classification'!$C$4,B148)),ISNUMBER(SEARCH('[1]Lookup for use classification'!$D$4,B148)),ISNUMBER(SEARCH('[1]Lookup for use classification'!$E$4,B148))),'[1]Lookup for use classification'!$A$4,IF(OR(ISNUMBER(SEARCH('[1]Lookup for use classification'!$B$5,B148)),ISNUMBER(SEARCH('[1]Lookup for use classification'!$C$5,B148)),ISNUMBER(SEARCH('[1]Lookup for use classification'!$D$5,B148))),'[1]Lookup for use classification'!$A$5,IF(OR(ISNUMBER(SEARCH('[1]Lookup for use classification'!$B$7,B148)),ISNUMBER(SEARCH('[1]Lookup for use classification'!$C$7,B148)),ISNUMBER(SEARCH('[1]Lookup for use classification'!$D$7,B148))),'[1]Lookup for use classification'!$A$7,IF(OR(ISNUMBER(SEARCH('[1]Lookup for use classification'!$B$9,B148)),ISNUMBER(SEARCH('[1]Lookup for use classification'!$C$9,B148)),ISNUMBER(SEARCH('[1]Lookup for use classification'!$D$9,B148)),ISNUMBER(SEARCH('[1]Lookup for use classification'!$E$9,B148)),ISNUMBER(SEARCH('[1]Lookup for use classification'!$F$9,B148)),ISNUMBER(SEARCH('[1]Lookup for use classification'!$G$9,B148)),ISNUMBER(SEARCH('[1]Lookup for use classification'!$H$9,B148)),ISNUMBER(SEARCH('[1]Lookup for use classification'!$I$9,B148)),ISNUMBER(SEARCH('[1]Lookup for use classification'!$J$9,B148)),ISNUMBER(SEARCH('[1]Lookup for use classification'!$K$9,B148))),'[1]Lookup for use classification'!$A$9,IF(OR(ISNUMBER(SEARCH('[1]Lookup for use classification'!$B$10,B148)),ISNUMBER(SEARCH('[1]Lookup for use classification'!$C$10,B148)),ISNUMBER(SEARCH('[1]Lookup for use classification'!$D$10,B148)),ISNUMBER(SEARCH('[1]Lookup for use classification'!$E$10,B148)),ISNUMBER(SEARCH('[1]Lookup for use classification'!$F$10,B148)),ISNUMBER(SEARCH('[1]Lookup for use classification'!$G$10,B148))),'[1]Lookup for use classification'!$A$10,IF(OR(ISNUMBER(SEARCH('[1]Lookup for use classification'!$B$11,B148)),ISNUMBER(SEARCH('[1]Lookup for use classification'!$C$11,B148))),'[1]Lookup for use classification'!$A$11,IF(OR(ISNUMBER(SEARCH('[1]Lookup for use classification'!$B$12,B148)),ISNUMBER(SEARCH('[1]Lookup for use classification'!$C$12,B148))),'[1]Lookup for use classification'!$A$12,IF(OR(ISNUMBER(SEARCH('[1]Lookup for use classification'!$B$13,B148)),ISNUMBER(SEARCH('[1]Lookup for use classification'!$C$13,B148)),ISNUMBER(SEARCH('[1]Lookup for use classification'!$D$13,B148)),,ISNUMBER(SEARCH('[1]Lookup for use classification'!$C$13,B148)),ISNUMBER(SEARCH('[1]Lookup for use classification'!$E$13,B148))),'[1]Lookup for use classification'!$A$13,IF(OR(ISNUMBER(SEARCH('[1]Lookup for use classification'!$B$14,B148)),ISNUMBER(SEARCH('[1]Lookup for use classification'!$C$14,B148))),'[1]Lookup for use classification'!$A$14,"Other"))))))))))))</f>
        <v>Other</v>
      </c>
      <c r="D148" s="18">
        <v>992</v>
      </c>
      <c r="E148" s="22"/>
      <c r="F148" s="19"/>
    </row>
    <row r="149" spans="1:6">
      <c r="A149" s="16" t="s">
        <v>815</v>
      </c>
      <c r="B149" s="20" t="s">
        <v>819</v>
      </c>
      <c r="C149" s="133" t="str">
        <f>IF(OR(ISNUMBER(SEARCH('[1]Lookup for use classification'!$B$1,B149)),ISNUMBER(SEARCH('[1]Lookup for use classification'!$C$1,B149)),ISNUMBER(SEARCH('[1]Lookup for use classification'!$D$1,B149)),ISNUMBER(SEARCH('[1]Lookup for use classification'!$E$1,B149))),'[1]Lookup for use classification'!$A$1,IF(ISNUMBER(SEARCH('[1]Lookup for use classification'!$B$2,B149)),'[1]Lookup for use classification'!$A$2,IF(ISNUMBER(SEARCH('[1]Lookup for use classification'!$B$3,B149)),'[1]Lookup for use classification'!$A$3,IF(OR(ISNUMBER(SEARCH('[1]Lookup for use classification'!$B$4,B149)),ISNUMBER(SEARCH('[1]Lookup for use classification'!$C$4,B149)),ISNUMBER(SEARCH('[1]Lookup for use classification'!$D$4,B149)),ISNUMBER(SEARCH('[1]Lookup for use classification'!$E$4,B149))),'[1]Lookup for use classification'!$A$4,IF(OR(ISNUMBER(SEARCH('[1]Lookup for use classification'!$B$5,B149)),ISNUMBER(SEARCH('[1]Lookup for use classification'!$C$5,B149)),ISNUMBER(SEARCH('[1]Lookup for use classification'!$D$5,B149))),'[1]Lookup for use classification'!$A$5,IF(OR(ISNUMBER(SEARCH('[1]Lookup for use classification'!$B$7,B149)),ISNUMBER(SEARCH('[1]Lookup for use classification'!$C$7,B149)),ISNUMBER(SEARCH('[1]Lookup for use classification'!$D$7,B149))),'[1]Lookup for use classification'!$A$7,IF(OR(ISNUMBER(SEARCH('[1]Lookup for use classification'!$B$9,B149)),ISNUMBER(SEARCH('[1]Lookup for use classification'!$C$9,B149)),ISNUMBER(SEARCH('[1]Lookup for use classification'!$D$9,B149)),ISNUMBER(SEARCH('[1]Lookup for use classification'!$E$9,B149)),ISNUMBER(SEARCH('[1]Lookup for use classification'!$F$9,B149)),ISNUMBER(SEARCH('[1]Lookup for use classification'!$G$9,B149)),ISNUMBER(SEARCH('[1]Lookup for use classification'!$H$9,B149)),ISNUMBER(SEARCH('[1]Lookup for use classification'!$I$9,B149)),ISNUMBER(SEARCH('[1]Lookup for use classification'!$J$9,B149)),ISNUMBER(SEARCH('[1]Lookup for use classification'!$K$9,B149))),'[1]Lookup for use classification'!$A$9,IF(OR(ISNUMBER(SEARCH('[1]Lookup for use classification'!$B$10,B149)),ISNUMBER(SEARCH('[1]Lookup for use classification'!$C$10,B149)),ISNUMBER(SEARCH('[1]Lookup for use classification'!$D$10,B149)),ISNUMBER(SEARCH('[1]Lookup for use classification'!$E$10,B149)),ISNUMBER(SEARCH('[1]Lookup for use classification'!$F$10,B149)),ISNUMBER(SEARCH('[1]Lookup for use classification'!$G$10,B149))),'[1]Lookup for use classification'!$A$10,IF(OR(ISNUMBER(SEARCH('[1]Lookup for use classification'!$B$11,B149)),ISNUMBER(SEARCH('[1]Lookup for use classification'!$C$11,B149))),'[1]Lookup for use classification'!$A$11,IF(OR(ISNUMBER(SEARCH('[1]Lookup for use classification'!$B$12,B149)),ISNUMBER(SEARCH('[1]Lookup for use classification'!$C$12,B149))),'[1]Lookup for use classification'!$A$12,IF(OR(ISNUMBER(SEARCH('[1]Lookup for use classification'!$B$13,B149)),ISNUMBER(SEARCH('[1]Lookup for use classification'!$C$13,B149)),ISNUMBER(SEARCH('[1]Lookup for use classification'!$D$13,B149)),,ISNUMBER(SEARCH('[1]Lookup for use classification'!$C$13,B149)),ISNUMBER(SEARCH('[1]Lookup for use classification'!$E$13,B149))),'[1]Lookup for use classification'!$A$13,IF(OR(ISNUMBER(SEARCH('[1]Lookup for use classification'!$B$14,B149)),ISNUMBER(SEARCH('[1]Lookup for use classification'!$C$14,B149))),'[1]Lookup for use classification'!$A$14,"Other"))))))))))))</f>
        <v>Retail - Other</v>
      </c>
      <c r="D149" s="21"/>
      <c r="E149" s="22"/>
      <c r="F149" s="22"/>
    </row>
    <row r="150" spans="1:6">
      <c r="A150" s="16" t="s">
        <v>815</v>
      </c>
      <c r="B150" s="17" t="s">
        <v>820</v>
      </c>
      <c r="C150" s="133" t="str">
        <f>IF(OR(ISNUMBER(SEARCH('[1]Lookup for use classification'!$B$1,B150)),ISNUMBER(SEARCH('[1]Lookup for use classification'!$C$1,B150)),ISNUMBER(SEARCH('[1]Lookup for use classification'!$D$1,B150)),ISNUMBER(SEARCH('[1]Lookup for use classification'!$E$1,B150))),'[1]Lookup for use classification'!$A$1,IF(ISNUMBER(SEARCH('[1]Lookup for use classification'!$B$2,B150)),'[1]Lookup for use classification'!$A$2,IF(ISNUMBER(SEARCH('[1]Lookup for use classification'!$B$3,B150)),'[1]Lookup for use classification'!$A$3,IF(OR(ISNUMBER(SEARCH('[1]Lookup for use classification'!$B$4,B150)),ISNUMBER(SEARCH('[1]Lookup for use classification'!$C$4,B150)),ISNUMBER(SEARCH('[1]Lookup for use classification'!$D$4,B150)),ISNUMBER(SEARCH('[1]Lookup for use classification'!$E$4,B150))),'[1]Lookup for use classification'!$A$4,IF(OR(ISNUMBER(SEARCH('[1]Lookup for use classification'!$B$5,B150)),ISNUMBER(SEARCH('[1]Lookup for use classification'!$C$5,B150)),ISNUMBER(SEARCH('[1]Lookup for use classification'!$D$5,B150))),'[1]Lookup for use classification'!$A$5,IF(OR(ISNUMBER(SEARCH('[1]Lookup for use classification'!$B$7,B150)),ISNUMBER(SEARCH('[1]Lookup for use classification'!$C$7,B150)),ISNUMBER(SEARCH('[1]Lookup for use classification'!$D$7,B150))),'[1]Lookup for use classification'!$A$7,IF(OR(ISNUMBER(SEARCH('[1]Lookup for use classification'!$B$9,B150)),ISNUMBER(SEARCH('[1]Lookup for use classification'!$C$9,B150)),ISNUMBER(SEARCH('[1]Lookup for use classification'!$D$9,B150)),ISNUMBER(SEARCH('[1]Lookup for use classification'!$E$9,B150)),ISNUMBER(SEARCH('[1]Lookup for use classification'!$F$9,B150)),ISNUMBER(SEARCH('[1]Lookup for use classification'!$G$9,B150)),ISNUMBER(SEARCH('[1]Lookup for use classification'!$H$9,B150)),ISNUMBER(SEARCH('[1]Lookup for use classification'!$I$9,B150)),ISNUMBER(SEARCH('[1]Lookup for use classification'!$J$9,B150)),ISNUMBER(SEARCH('[1]Lookup for use classification'!$K$9,B150))),'[1]Lookup for use classification'!$A$9,IF(OR(ISNUMBER(SEARCH('[1]Lookup for use classification'!$B$10,B150)),ISNUMBER(SEARCH('[1]Lookup for use classification'!$C$10,B150)),ISNUMBER(SEARCH('[1]Lookup for use classification'!$D$10,B150)),ISNUMBER(SEARCH('[1]Lookup for use classification'!$E$10,B150)),ISNUMBER(SEARCH('[1]Lookup for use classification'!$F$10,B150)),ISNUMBER(SEARCH('[1]Lookup for use classification'!$G$10,B150))),'[1]Lookup for use classification'!$A$10,IF(OR(ISNUMBER(SEARCH('[1]Lookup for use classification'!$B$11,B150)),ISNUMBER(SEARCH('[1]Lookup for use classification'!$C$11,B150))),'[1]Lookup for use classification'!$A$11,IF(OR(ISNUMBER(SEARCH('[1]Lookup for use classification'!$B$12,B150)),ISNUMBER(SEARCH('[1]Lookup for use classification'!$C$12,B150))),'[1]Lookup for use classification'!$A$12,IF(OR(ISNUMBER(SEARCH('[1]Lookup for use classification'!$B$13,B150)),ISNUMBER(SEARCH('[1]Lookup for use classification'!$C$13,B150)),ISNUMBER(SEARCH('[1]Lookup for use classification'!$D$13,B150)),,ISNUMBER(SEARCH('[1]Lookup for use classification'!$C$13,B150)),ISNUMBER(SEARCH('[1]Lookup for use classification'!$E$13,B150))),'[1]Lookup for use classification'!$A$13,IF(OR(ISNUMBER(SEARCH('[1]Lookup for use classification'!$B$14,B150)),ISNUMBER(SEARCH('[1]Lookup for use classification'!$C$14,B150))),'[1]Lookup for use classification'!$A$14,"Other"))))))))))))</f>
        <v>Public Assembly</v>
      </c>
      <c r="D150" s="18"/>
      <c r="E150" s="19"/>
      <c r="F150" s="19" t="s">
        <v>795</v>
      </c>
    </row>
    <row r="151" spans="1:6">
      <c r="A151" s="16" t="s">
        <v>815</v>
      </c>
      <c r="B151" s="17" t="s">
        <v>821</v>
      </c>
      <c r="C151" s="133" t="str">
        <f>IF(OR(ISNUMBER(SEARCH('[1]Lookup for use classification'!$B$1,B151)),ISNUMBER(SEARCH('[1]Lookup for use classification'!$C$1,B151)),ISNUMBER(SEARCH('[1]Lookup for use classification'!$D$1,B151)),ISNUMBER(SEARCH('[1]Lookup for use classification'!$E$1,B151))),'[1]Lookup for use classification'!$A$1,IF(ISNUMBER(SEARCH('[1]Lookup for use classification'!$B$2,B151)),'[1]Lookup for use classification'!$A$2,IF(ISNUMBER(SEARCH('[1]Lookup for use classification'!$B$3,B151)),'[1]Lookup for use classification'!$A$3,IF(OR(ISNUMBER(SEARCH('[1]Lookup for use classification'!$B$4,B151)),ISNUMBER(SEARCH('[1]Lookup for use classification'!$C$4,B151)),ISNUMBER(SEARCH('[1]Lookup for use classification'!$D$4,B151)),ISNUMBER(SEARCH('[1]Lookup for use classification'!$E$4,B151))),'[1]Lookup for use classification'!$A$4,IF(OR(ISNUMBER(SEARCH('[1]Lookup for use classification'!$B$5,B151)),ISNUMBER(SEARCH('[1]Lookup for use classification'!$C$5,B151)),ISNUMBER(SEARCH('[1]Lookup for use classification'!$D$5,B151))),'[1]Lookup for use classification'!$A$5,IF(OR(ISNUMBER(SEARCH('[1]Lookup for use classification'!$B$7,B151)),ISNUMBER(SEARCH('[1]Lookup for use classification'!$C$7,B151)),ISNUMBER(SEARCH('[1]Lookup for use classification'!$D$7,B151))),'[1]Lookup for use classification'!$A$7,IF(OR(ISNUMBER(SEARCH('[1]Lookup for use classification'!$B$9,B151)),ISNUMBER(SEARCH('[1]Lookup for use classification'!$C$9,B151)),ISNUMBER(SEARCH('[1]Lookup for use classification'!$D$9,B151)),ISNUMBER(SEARCH('[1]Lookup for use classification'!$E$9,B151)),ISNUMBER(SEARCH('[1]Lookup for use classification'!$F$9,B151)),ISNUMBER(SEARCH('[1]Lookup for use classification'!$G$9,B151)),ISNUMBER(SEARCH('[1]Lookup for use classification'!$H$9,B151)),ISNUMBER(SEARCH('[1]Lookup for use classification'!$I$9,B151)),ISNUMBER(SEARCH('[1]Lookup for use classification'!$J$9,B151)),ISNUMBER(SEARCH('[1]Lookup for use classification'!$K$9,B151))),'[1]Lookup for use classification'!$A$9,IF(OR(ISNUMBER(SEARCH('[1]Lookup for use classification'!$B$10,B151)),ISNUMBER(SEARCH('[1]Lookup for use classification'!$C$10,B151)),ISNUMBER(SEARCH('[1]Lookup for use classification'!$D$10,B151)),ISNUMBER(SEARCH('[1]Lookup for use classification'!$E$10,B151)),ISNUMBER(SEARCH('[1]Lookup for use classification'!$F$10,B151)),ISNUMBER(SEARCH('[1]Lookup for use classification'!$G$10,B151))),'[1]Lookup for use classification'!$A$10,IF(OR(ISNUMBER(SEARCH('[1]Lookup for use classification'!$B$11,B151)),ISNUMBER(SEARCH('[1]Lookup for use classification'!$C$11,B151))),'[1]Lookup for use classification'!$A$11,IF(OR(ISNUMBER(SEARCH('[1]Lookup for use classification'!$B$12,B151)),ISNUMBER(SEARCH('[1]Lookup for use classification'!$C$12,B151))),'[1]Lookup for use classification'!$A$12,IF(OR(ISNUMBER(SEARCH('[1]Lookup for use classification'!$B$13,B151)),ISNUMBER(SEARCH('[1]Lookup for use classification'!$C$13,B151)),ISNUMBER(SEARCH('[1]Lookup for use classification'!$D$13,B151)),,ISNUMBER(SEARCH('[1]Lookup for use classification'!$C$13,B151)),ISNUMBER(SEARCH('[1]Lookup for use classification'!$E$13,B151))),'[1]Lookup for use classification'!$A$13,IF(OR(ISNUMBER(SEARCH('[1]Lookup for use classification'!$B$14,B151)),ISNUMBER(SEARCH('[1]Lookup for use classification'!$C$14,B151))),'[1]Lookup for use classification'!$A$14,"Other"))))))))))))</f>
        <v>Public Assembly</v>
      </c>
      <c r="D151" s="18"/>
      <c r="E151" s="19"/>
      <c r="F151" s="19" t="s">
        <v>795</v>
      </c>
    </row>
    <row r="152" spans="1:6">
      <c r="A152" s="16" t="s">
        <v>815</v>
      </c>
      <c r="B152" s="17" t="s">
        <v>294</v>
      </c>
      <c r="C152" s="133" t="str">
        <f>IF(OR(ISNUMBER(SEARCH('[1]Lookup for use classification'!$B$1,B152)),ISNUMBER(SEARCH('[1]Lookup for use classification'!$C$1,B152)),ISNUMBER(SEARCH('[1]Lookup for use classification'!$D$1,B152)),ISNUMBER(SEARCH('[1]Lookup for use classification'!$E$1,B152))),'[1]Lookup for use classification'!$A$1,IF(ISNUMBER(SEARCH('[1]Lookup for use classification'!$B$2,B152)),'[1]Lookup for use classification'!$A$2,IF(ISNUMBER(SEARCH('[1]Lookup for use classification'!$B$3,B152)),'[1]Lookup for use classification'!$A$3,IF(OR(ISNUMBER(SEARCH('[1]Lookup for use classification'!$B$4,B152)),ISNUMBER(SEARCH('[1]Lookup for use classification'!$C$4,B152)),ISNUMBER(SEARCH('[1]Lookup for use classification'!$D$4,B152)),ISNUMBER(SEARCH('[1]Lookup for use classification'!$E$4,B152))),'[1]Lookup for use classification'!$A$4,IF(OR(ISNUMBER(SEARCH('[1]Lookup for use classification'!$B$5,B152)),ISNUMBER(SEARCH('[1]Lookup for use classification'!$C$5,B152)),ISNUMBER(SEARCH('[1]Lookup for use classification'!$D$5,B152))),'[1]Lookup for use classification'!$A$5,IF(OR(ISNUMBER(SEARCH('[1]Lookup for use classification'!$B$7,B152)),ISNUMBER(SEARCH('[1]Lookup for use classification'!$C$7,B152)),ISNUMBER(SEARCH('[1]Lookup for use classification'!$D$7,B152))),'[1]Lookup for use classification'!$A$7,IF(OR(ISNUMBER(SEARCH('[1]Lookup for use classification'!$B$9,B152)),ISNUMBER(SEARCH('[1]Lookup for use classification'!$C$9,B152)),ISNUMBER(SEARCH('[1]Lookup for use classification'!$D$9,B152)),ISNUMBER(SEARCH('[1]Lookup for use classification'!$E$9,B152)),ISNUMBER(SEARCH('[1]Lookup for use classification'!$F$9,B152)),ISNUMBER(SEARCH('[1]Lookup for use classification'!$G$9,B152)),ISNUMBER(SEARCH('[1]Lookup for use classification'!$H$9,B152)),ISNUMBER(SEARCH('[1]Lookup for use classification'!$I$9,B152)),ISNUMBER(SEARCH('[1]Lookup for use classification'!$J$9,B152)),ISNUMBER(SEARCH('[1]Lookup for use classification'!$K$9,B152))),'[1]Lookup for use classification'!$A$9,IF(OR(ISNUMBER(SEARCH('[1]Lookup for use classification'!$B$10,B152)),ISNUMBER(SEARCH('[1]Lookup for use classification'!$C$10,B152)),ISNUMBER(SEARCH('[1]Lookup for use classification'!$D$10,B152)),ISNUMBER(SEARCH('[1]Lookup for use classification'!$E$10,B152)),ISNUMBER(SEARCH('[1]Lookup for use classification'!$F$10,B152)),ISNUMBER(SEARCH('[1]Lookup for use classification'!$G$10,B152))),'[1]Lookup for use classification'!$A$10,IF(OR(ISNUMBER(SEARCH('[1]Lookup for use classification'!$B$11,B152)),ISNUMBER(SEARCH('[1]Lookup for use classification'!$C$11,B152))),'[1]Lookup for use classification'!$A$11,IF(OR(ISNUMBER(SEARCH('[1]Lookup for use classification'!$B$12,B152)),ISNUMBER(SEARCH('[1]Lookup for use classification'!$C$12,B152))),'[1]Lookup for use classification'!$A$12,IF(OR(ISNUMBER(SEARCH('[1]Lookup for use classification'!$B$13,B152)),ISNUMBER(SEARCH('[1]Lookup for use classification'!$C$13,B152)),ISNUMBER(SEARCH('[1]Lookup for use classification'!$D$13,B152)),,ISNUMBER(SEARCH('[1]Lookup for use classification'!$C$13,B152)),ISNUMBER(SEARCH('[1]Lookup for use classification'!$E$13,B152))),'[1]Lookup for use classification'!$A$13,IF(OR(ISNUMBER(SEARCH('[1]Lookup for use classification'!$B$14,B152)),ISNUMBER(SEARCH('[1]Lookup for use classification'!$C$14,B152))),'[1]Lookup for use classification'!$A$14,"Other"))))))))))))</f>
        <v>Education - K - 12</v>
      </c>
      <c r="D152" s="18"/>
      <c r="E152" s="19"/>
      <c r="F152" s="19" t="s">
        <v>795</v>
      </c>
    </row>
    <row r="153" spans="1:6">
      <c r="A153" s="16" t="s">
        <v>815</v>
      </c>
      <c r="B153" s="17" t="s">
        <v>822</v>
      </c>
      <c r="C153" s="133" t="str">
        <f>IF(OR(ISNUMBER(SEARCH('[1]Lookup for use classification'!$B$1,B153)),ISNUMBER(SEARCH('[1]Lookup for use classification'!$C$1,B153)),ISNUMBER(SEARCH('[1]Lookup for use classification'!$D$1,B153)),ISNUMBER(SEARCH('[1]Lookup for use classification'!$E$1,B153))),'[1]Lookup for use classification'!$A$1,IF(ISNUMBER(SEARCH('[1]Lookup for use classification'!$B$2,B153)),'[1]Lookup for use classification'!$A$2,IF(ISNUMBER(SEARCH('[1]Lookup for use classification'!$B$3,B153)),'[1]Lookup for use classification'!$A$3,IF(OR(ISNUMBER(SEARCH('[1]Lookup for use classification'!$B$4,B153)),ISNUMBER(SEARCH('[1]Lookup for use classification'!$C$4,B153)),ISNUMBER(SEARCH('[1]Lookup for use classification'!$D$4,B153)),ISNUMBER(SEARCH('[1]Lookup for use classification'!$E$4,B153))),'[1]Lookup for use classification'!$A$4,IF(OR(ISNUMBER(SEARCH('[1]Lookup for use classification'!$B$5,B153)),ISNUMBER(SEARCH('[1]Lookup for use classification'!$C$5,B153)),ISNUMBER(SEARCH('[1]Lookup for use classification'!$D$5,B153))),'[1]Lookup for use classification'!$A$5,IF(OR(ISNUMBER(SEARCH('[1]Lookup for use classification'!$B$7,B153)),ISNUMBER(SEARCH('[1]Lookup for use classification'!$C$7,B153)),ISNUMBER(SEARCH('[1]Lookup for use classification'!$D$7,B153))),'[1]Lookup for use classification'!$A$7,IF(OR(ISNUMBER(SEARCH('[1]Lookup for use classification'!$B$9,B153)),ISNUMBER(SEARCH('[1]Lookup for use classification'!$C$9,B153)),ISNUMBER(SEARCH('[1]Lookup for use classification'!$D$9,B153)),ISNUMBER(SEARCH('[1]Lookup for use classification'!$E$9,B153)),ISNUMBER(SEARCH('[1]Lookup for use classification'!$F$9,B153)),ISNUMBER(SEARCH('[1]Lookup for use classification'!$G$9,B153)),ISNUMBER(SEARCH('[1]Lookup for use classification'!$H$9,B153)),ISNUMBER(SEARCH('[1]Lookup for use classification'!$I$9,B153)),ISNUMBER(SEARCH('[1]Lookup for use classification'!$J$9,B153)),ISNUMBER(SEARCH('[1]Lookup for use classification'!$K$9,B153))),'[1]Lookup for use classification'!$A$9,IF(OR(ISNUMBER(SEARCH('[1]Lookup for use classification'!$B$10,B153)),ISNUMBER(SEARCH('[1]Lookup for use classification'!$C$10,B153)),ISNUMBER(SEARCH('[1]Lookup for use classification'!$D$10,B153)),ISNUMBER(SEARCH('[1]Lookup for use classification'!$E$10,B153)),ISNUMBER(SEARCH('[1]Lookup for use classification'!$F$10,B153)),ISNUMBER(SEARCH('[1]Lookup for use classification'!$G$10,B153))),'[1]Lookup for use classification'!$A$10,IF(OR(ISNUMBER(SEARCH('[1]Lookup for use classification'!$B$11,B153)),ISNUMBER(SEARCH('[1]Lookup for use classification'!$C$11,B153))),'[1]Lookup for use classification'!$A$11,IF(OR(ISNUMBER(SEARCH('[1]Lookup for use classification'!$B$12,B153)),ISNUMBER(SEARCH('[1]Lookup for use classification'!$C$12,B153))),'[1]Lookup for use classification'!$A$12,IF(OR(ISNUMBER(SEARCH('[1]Lookup for use classification'!$B$13,B153)),ISNUMBER(SEARCH('[1]Lookup for use classification'!$C$13,B153)),ISNUMBER(SEARCH('[1]Lookup for use classification'!$D$13,B153)),,ISNUMBER(SEARCH('[1]Lookup for use classification'!$C$13,B153)),ISNUMBER(SEARCH('[1]Lookup for use classification'!$E$13,B153))),'[1]Lookup for use classification'!$A$13,IF(OR(ISNUMBER(SEARCH('[1]Lookup for use classification'!$B$14,B153)),ISNUMBER(SEARCH('[1]Lookup for use classification'!$C$14,B153))),'[1]Lookup for use classification'!$A$14,"Other"))))))))))))</f>
        <v>Education - K - 12</v>
      </c>
      <c r="D153" s="18"/>
      <c r="E153" s="19"/>
      <c r="F153" s="19" t="s">
        <v>795</v>
      </c>
    </row>
    <row r="154" spans="1:6">
      <c r="A154" s="16" t="s">
        <v>815</v>
      </c>
      <c r="B154" s="17" t="s">
        <v>37</v>
      </c>
      <c r="C154" s="133" t="str">
        <f>IF(OR(ISNUMBER(SEARCH('[1]Lookup for use classification'!$B$1,B154)),ISNUMBER(SEARCH('[1]Lookup for use classification'!$C$1,B154)),ISNUMBER(SEARCH('[1]Lookup for use classification'!$D$1,B154)),ISNUMBER(SEARCH('[1]Lookup for use classification'!$E$1,B154))),'[1]Lookup for use classification'!$A$1,IF(ISNUMBER(SEARCH('[1]Lookup for use classification'!$B$2,B154)),'[1]Lookup for use classification'!$A$2,IF(ISNUMBER(SEARCH('[1]Lookup for use classification'!$B$3,B154)),'[1]Lookup for use classification'!$A$3,IF(OR(ISNUMBER(SEARCH('[1]Lookup for use classification'!$B$4,B154)),ISNUMBER(SEARCH('[1]Lookup for use classification'!$C$4,B154)),ISNUMBER(SEARCH('[1]Lookup for use classification'!$D$4,B154)),ISNUMBER(SEARCH('[1]Lookup for use classification'!$E$4,B154))),'[1]Lookup for use classification'!$A$4,IF(OR(ISNUMBER(SEARCH('[1]Lookup for use classification'!$B$5,B154)),ISNUMBER(SEARCH('[1]Lookup for use classification'!$C$5,B154)),ISNUMBER(SEARCH('[1]Lookup for use classification'!$D$5,B154))),'[1]Lookup for use classification'!$A$5,IF(OR(ISNUMBER(SEARCH('[1]Lookup for use classification'!$B$7,B154)),ISNUMBER(SEARCH('[1]Lookup for use classification'!$C$7,B154)),ISNUMBER(SEARCH('[1]Lookup for use classification'!$D$7,B154))),'[1]Lookup for use classification'!$A$7,IF(OR(ISNUMBER(SEARCH('[1]Lookup for use classification'!$B$9,B154)),ISNUMBER(SEARCH('[1]Lookup for use classification'!$C$9,B154)),ISNUMBER(SEARCH('[1]Lookup for use classification'!$D$9,B154)),ISNUMBER(SEARCH('[1]Lookup for use classification'!$E$9,B154)),ISNUMBER(SEARCH('[1]Lookup for use classification'!$F$9,B154)),ISNUMBER(SEARCH('[1]Lookup for use classification'!$G$9,B154)),ISNUMBER(SEARCH('[1]Lookup for use classification'!$H$9,B154)),ISNUMBER(SEARCH('[1]Lookup for use classification'!$I$9,B154)),ISNUMBER(SEARCH('[1]Lookup for use classification'!$J$9,B154)),ISNUMBER(SEARCH('[1]Lookup for use classification'!$K$9,B154))),'[1]Lookup for use classification'!$A$9,IF(OR(ISNUMBER(SEARCH('[1]Lookup for use classification'!$B$10,B154)),ISNUMBER(SEARCH('[1]Lookup for use classification'!$C$10,B154)),ISNUMBER(SEARCH('[1]Lookup for use classification'!$D$10,B154)),ISNUMBER(SEARCH('[1]Lookup for use classification'!$E$10,B154)),ISNUMBER(SEARCH('[1]Lookup for use classification'!$F$10,B154)),ISNUMBER(SEARCH('[1]Lookup for use classification'!$G$10,B154))),'[1]Lookup for use classification'!$A$10,IF(OR(ISNUMBER(SEARCH('[1]Lookup for use classification'!$B$11,B154)),ISNUMBER(SEARCH('[1]Lookup for use classification'!$C$11,B154))),'[1]Lookup for use classification'!$A$11,IF(OR(ISNUMBER(SEARCH('[1]Lookup for use classification'!$B$12,B154)),ISNUMBER(SEARCH('[1]Lookup for use classification'!$C$12,B154))),'[1]Lookup for use classification'!$A$12,IF(OR(ISNUMBER(SEARCH('[1]Lookup for use classification'!$B$13,B154)),ISNUMBER(SEARCH('[1]Lookup for use classification'!$C$13,B154)),ISNUMBER(SEARCH('[1]Lookup for use classification'!$D$13,B154)),,ISNUMBER(SEARCH('[1]Lookup for use classification'!$C$13,B154)),ISNUMBER(SEARCH('[1]Lookup for use classification'!$E$13,B154))),'[1]Lookup for use classification'!$A$13,IF(OR(ISNUMBER(SEARCH('[1]Lookup for use classification'!$B$14,B154)),ISNUMBER(SEARCH('[1]Lookup for use classification'!$C$14,B154))),'[1]Lookup for use classification'!$A$14,"Other"))))))))))))</f>
        <v>Office</v>
      </c>
      <c r="D154" s="18">
        <v>920</v>
      </c>
      <c r="E154" s="19"/>
      <c r="F154" s="19"/>
    </row>
    <row r="155" spans="1:6">
      <c r="A155" s="16" t="s">
        <v>815</v>
      </c>
      <c r="B155" s="17" t="s">
        <v>64</v>
      </c>
      <c r="C155" s="133" t="str">
        <f>IF(OR(ISNUMBER(SEARCH('[1]Lookup for use classification'!$B$1,B155)),ISNUMBER(SEARCH('[1]Lookup for use classification'!$C$1,B155)),ISNUMBER(SEARCH('[1]Lookup for use classification'!$D$1,B155)),ISNUMBER(SEARCH('[1]Lookup for use classification'!$E$1,B155))),'[1]Lookup for use classification'!$A$1,IF(ISNUMBER(SEARCH('[1]Lookup for use classification'!$B$2,B155)),'[1]Lookup for use classification'!$A$2,IF(ISNUMBER(SEARCH('[1]Lookup for use classification'!$B$3,B155)),'[1]Lookup for use classification'!$A$3,IF(OR(ISNUMBER(SEARCH('[1]Lookup for use classification'!$B$4,B155)),ISNUMBER(SEARCH('[1]Lookup for use classification'!$C$4,B155)),ISNUMBER(SEARCH('[1]Lookup for use classification'!$D$4,B155)),ISNUMBER(SEARCH('[1]Lookup for use classification'!$E$4,B155))),'[1]Lookup for use classification'!$A$4,IF(OR(ISNUMBER(SEARCH('[1]Lookup for use classification'!$B$5,B155)),ISNUMBER(SEARCH('[1]Lookup for use classification'!$C$5,B155)),ISNUMBER(SEARCH('[1]Lookup for use classification'!$D$5,B155))),'[1]Lookup for use classification'!$A$5,IF(OR(ISNUMBER(SEARCH('[1]Lookup for use classification'!$B$7,B155)),ISNUMBER(SEARCH('[1]Lookup for use classification'!$C$7,B155)),ISNUMBER(SEARCH('[1]Lookup for use classification'!$D$7,B155))),'[1]Lookup for use classification'!$A$7,IF(OR(ISNUMBER(SEARCH('[1]Lookup for use classification'!$B$9,B155)),ISNUMBER(SEARCH('[1]Lookup for use classification'!$C$9,B155)),ISNUMBER(SEARCH('[1]Lookup for use classification'!$D$9,B155)),ISNUMBER(SEARCH('[1]Lookup for use classification'!$E$9,B155)),ISNUMBER(SEARCH('[1]Lookup for use classification'!$F$9,B155)),ISNUMBER(SEARCH('[1]Lookup for use classification'!$G$9,B155)),ISNUMBER(SEARCH('[1]Lookup for use classification'!$H$9,B155)),ISNUMBER(SEARCH('[1]Lookup for use classification'!$I$9,B155)),ISNUMBER(SEARCH('[1]Lookup for use classification'!$J$9,B155)),ISNUMBER(SEARCH('[1]Lookup for use classification'!$K$9,B155))),'[1]Lookup for use classification'!$A$9,IF(OR(ISNUMBER(SEARCH('[1]Lookup for use classification'!$B$10,B155)),ISNUMBER(SEARCH('[1]Lookup for use classification'!$C$10,B155)),ISNUMBER(SEARCH('[1]Lookup for use classification'!$D$10,B155)),ISNUMBER(SEARCH('[1]Lookup for use classification'!$E$10,B155)),ISNUMBER(SEARCH('[1]Lookup for use classification'!$F$10,B155)),ISNUMBER(SEARCH('[1]Lookup for use classification'!$G$10,B155))),'[1]Lookup for use classification'!$A$10,IF(OR(ISNUMBER(SEARCH('[1]Lookup for use classification'!$B$11,B155)),ISNUMBER(SEARCH('[1]Lookup for use classification'!$C$11,B155))),'[1]Lookup for use classification'!$A$11,IF(OR(ISNUMBER(SEARCH('[1]Lookup for use classification'!$B$12,B155)),ISNUMBER(SEARCH('[1]Lookup for use classification'!$C$12,B155))),'[1]Lookup for use classification'!$A$12,IF(OR(ISNUMBER(SEARCH('[1]Lookup for use classification'!$B$13,B155)),ISNUMBER(SEARCH('[1]Lookup for use classification'!$C$13,B155)),ISNUMBER(SEARCH('[1]Lookup for use classification'!$D$13,B155)),,ISNUMBER(SEARCH('[1]Lookup for use classification'!$C$13,B155)),ISNUMBER(SEARCH('[1]Lookup for use classification'!$E$13,B155))),'[1]Lookup for use classification'!$A$13,IF(OR(ISNUMBER(SEARCH('[1]Lookup for use classification'!$B$14,B155)),ISNUMBER(SEARCH('[1]Lookup for use classification'!$C$14,B155))),'[1]Lookup for use classification'!$A$14,"Other"))))))))))))</f>
        <v>Water &amp; Sewer</v>
      </c>
      <c r="D155" s="18"/>
      <c r="E155" s="19"/>
      <c r="F155" s="19" t="s">
        <v>795</v>
      </c>
    </row>
    <row r="156" spans="1:6">
      <c r="A156" s="16" t="s">
        <v>815</v>
      </c>
      <c r="B156" s="17" t="s">
        <v>823</v>
      </c>
      <c r="C156" s="133" t="str">
        <f>IF(OR(ISNUMBER(SEARCH('[1]Lookup for use classification'!$B$1,B156)),ISNUMBER(SEARCH('[1]Lookup for use classification'!$C$1,B156)),ISNUMBER(SEARCH('[1]Lookup for use classification'!$D$1,B156)),ISNUMBER(SEARCH('[1]Lookup for use classification'!$E$1,B156))),'[1]Lookup for use classification'!$A$1,IF(ISNUMBER(SEARCH('[1]Lookup for use classification'!$B$2,B156)),'[1]Lookup for use classification'!$A$2,IF(ISNUMBER(SEARCH('[1]Lookup for use classification'!$B$3,B156)),'[1]Lookup for use classification'!$A$3,IF(OR(ISNUMBER(SEARCH('[1]Lookup for use classification'!$B$4,B156)),ISNUMBER(SEARCH('[1]Lookup for use classification'!$C$4,B156)),ISNUMBER(SEARCH('[1]Lookup for use classification'!$D$4,B156)),ISNUMBER(SEARCH('[1]Lookup for use classification'!$E$4,B156))),'[1]Lookup for use classification'!$A$4,IF(OR(ISNUMBER(SEARCH('[1]Lookup for use classification'!$B$5,B156)),ISNUMBER(SEARCH('[1]Lookup for use classification'!$C$5,B156)),ISNUMBER(SEARCH('[1]Lookup for use classification'!$D$5,B156))),'[1]Lookup for use classification'!$A$5,IF(OR(ISNUMBER(SEARCH('[1]Lookup for use classification'!$B$7,B156)),ISNUMBER(SEARCH('[1]Lookup for use classification'!$C$7,B156)),ISNUMBER(SEARCH('[1]Lookup for use classification'!$D$7,B156))),'[1]Lookup for use classification'!$A$7,IF(OR(ISNUMBER(SEARCH('[1]Lookup for use classification'!$B$9,B156)),ISNUMBER(SEARCH('[1]Lookup for use classification'!$C$9,B156)),ISNUMBER(SEARCH('[1]Lookup for use classification'!$D$9,B156)),ISNUMBER(SEARCH('[1]Lookup for use classification'!$E$9,B156)),ISNUMBER(SEARCH('[1]Lookup for use classification'!$F$9,B156)),ISNUMBER(SEARCH('[1]Lookup for use classification'!$G$9,B156)),ISNUMBER(SEARCH('[1]Lookup for use classification'!$H$9,B156)),ISNUMBER(SEARCH('[1]Lookup for use classification'!$I$9,B156)),ISNUMBER(SEARCH('[1]Lookup for use classification'!$J$9,B156)),ISNUMBER(SEARCH('[1]Lookup for use classification'!$K$9,B156))),'[1]Lookup for use classification'!$A$9,IF(OR(ISNUMBER(SEARCH('[1]Lookup for use classification'!$B$10,B156)),ISNUMBER(SEARCH('[1]Lookup for use classification'!$C$10,B156)),ISNUMBER(SEARCH('[1]Lookup for use classification'!$D$10,B156)),ISNUMBER(SEARCH('[1]Lookup for use classification'!$E$10,B156)),ISNUMBER(SEARCH('[1]Lookup for use classification'!$F$10,B156)),ISNUMBER(SEARCH('[1]Lookup for use classification'!$G$10,B156))),'[1]Lookup for use classification'!$A$10,IF(OR(ISNUMBER(SEARCH('[1]Lookup for use classification'!$B$11,B156)),ISNUMBER(SEARCH('[1]Lookup for use classification'!$C$11,B156))),'[1]Lookup for use classification'!$A$11,IF(OR(ISNUMBER(SEARCH('[1]Lookup for use classification'!$B$12,B156)),ISNUMBER(SEARCH('[1]Lookup for use classification'!$C$12,B156))),'[1]Lookup for use classification'!$A$12,IF(OR(ISNUMBER(SEARCH('[1]Lookup for use classification'!$B$13,B156)),ISNUMBER(SEARCH('[1]Lookup for use classification'!$C$13,B156)),ISNUMBER(SEARCH('[1]Lookup for use classification'!$D$13,B156)),,ISNUMBER(SEARCH('[1]Lookup for use classification'!$C$13,B156)),ISNUMBER(SEARCH('[1]Lookup for use classification'!$E$13,B156))),'[1]Lookup for use classification'!$A$13,IF(OR(ISNUMBER(SEARCH('[1]Lookup for use classification'!$B$14,B156)),ISNUMBER(SEARCH('[1]Lookup for use classification'!$C$14,B156))),'[1]Lookup for use classification'!$A$14,"Other"))))))))))))</f>
        <v>Warehousing</v>
      </c>
      <c r="D156" s="18">
        <v>1680</v>
      </c>
      <c r="E156" s="19"/>
      <c r="F156" s="19"/>
    </row>
    <row r="157" spans="1:6">
      <c r="A157" s="16" t="s">
        <v>815</v>
      </c>
      <c r="B157" s="17" t="s">
        <v>66</v>
      </c>
      <c r="C157" s="133" t="str">
        <f>IF(OR(ISNUMBER(SEARCH('[1]Lookup for use classification'!$B$1,B157)),ISNUMBER(SEARCH('[1]Lookup for use classification'!$C$1,B157)),ISNUMBER(SEARCH('[1]Lookup for use classification'!$D$1,B157)),ISNUMBER(SEARCH('[1]Lookup for use classification'!$E$1,B157))),'[1]Lookup for use classification'!$A$1,IF(ISNUMBER(SEARCH('[1]Lookup for use classification'!$B$2,B157)),'[1]Lookup for use classification'!$A$2,IF(ISNUMBER(SEARCH('[1]Lookup for use classification'!$B$3,B157)),'[1]Lookup for use classification'!$A$3,IF(OR(ISNUMBER(SEARCH('[1]Lookup for use classification'!$B$4,B157)),ISNUMBER(SEARCH('[1]Lookup for use classification'!$C$4,B157)),ISNUMBER(SEARCH('[1]Lookup for use classification'!$D$4,B157)),ISNUMBER(SEARCH('[1]Lookup for use classification'!$E$4,B157))),'[1]Lookup for use classification'!$A$4,IF(OR(ISNUMBER(SEARCH('[1]Lookup for use classification'!$B$5,B157)),ISNUMBER(SEARCH('[1]Lookup for use classification'!$C$5,B157)),ISNUMBER(SEARCH('[1]Lookup for use classification'!$D$5,B157))),'[1]Lookup for use classification'!$A$5,IF(OR(ISNUMBER(SEARCH('[1]Lookup for use classification'!$B$7,B157)),ISNUMBER(SEARCH('[1]Lookup for use classification'!$C$7,B157)),ISNUMBER(SEARCH('[1]Lookup for use classification'!$D$7,B157))),'[1]Lookup for use classification'!$A$7,IF(OR(ISNUMBER(SEARCH('[1]Lookup for use classification'!$B$9,B157)),ISNUMBER(SEARCH('[1]Lookup for use classification'!$C$9,B157)),ISNUMBER(SEARCH('[1]Lookup for use classification'!$D$9,B157)),ISNUMBER(SEARCH('[1]Lookup for use classification'!$E$9,B157)),ISNUMBER(SEARCH('[1]Lookup for use classification'!$F$9,B157)),ISNUMBER(SEARCH('[1]Lookup for use classification'!$G$9,B157)),ISNUMBER(SEARCH('[1]Lookup for use classification'!$H$9,B157)),ISNUMBER(SEARCH('[1]Lookup for use classification'!$I$9,B157)),ISNUMBER(SEARCH('[1]Lookup for use classification'!$J$9,B157)),ISNUMBER(SEARCH('[1]Lookup for use classification'!$K$9,B157))),'[1]Lookup for use classification'!$A$9,IF(OR(ISNUMBER(SEARCH('[1]Lookup for use classification'!$B$10,B157)),ISNUMBER(SEARCH('[1]Lookup for use classification'!$C$10,B157)),ISNUMBER(SEARCH('[1]Lookup for use classification'!$D$10,B157)),ISNUMBER(SEARCH('[1]Lookup for use classification'!$E$10,B157)),ISNUMBER(SEARCH('[1]Lookup for use classification'!$F$10,B157)),ISNUMBER(SEARCH('[1]Lookup for use classification'!$G$10,B157))),'[1]Lookup for use classification'!$A$10,IF(OR(ISNUMBER(SEARCH('[1]Lookup for use classification'!$B$11,B157)),ISNUMBER(SEARCH('[1]Lookup for use classification'!$C$11,B157))),'[1]Lookup for use classification'!$A$11,IF(OR(ISNUMBER(SEARCH('[1]Lookup for use classification'!$B$12,B157)),ISNUMBER(SEARCH('[1]Lookup for use classification'!$C$12,B157))),'[1]Lookup for use classification'!$A$12,IF(OR(ISNUMBER(SEARCH('[1]Lookup for use classification'!$B$13,B157)),ISNUMBER(SEARCH('[1]Lookup for use classification'!$C$13,B157)),ISNUMBER(SEARCH('[1]Lookup for use classification'!$D$13,B157)),,ISNUMBER(SEARCH('[1]Lookup for use classification'!$C$13,B157)),ISNUMBER(SEARCH('[1]Lookup for use classification'!$E$13,B157))),'[1]Lookup for use classification'!$A$13,IF(OR(ISNUMBER(SEARCH('[1]Lookup for use classification'!$B$14,B157)),ISNUMBER(SEARCH('[1]Lookup for use classification'!$C$14,B157))),'[1]Lookup for use classification'!$A$14,"Other"))))))))))))</f>
        <v>Water &amp; Sewer</v>
      </c>
      <c r="D157" s="18"/>
      <c r="E157" s="19"/>
      <c r="F157" s="19" t="s">
        <v>795</v>
      </c>
    </row>
    <row r="158" spans="1:6">
      <c r="A158" s="16" t="s">
        <v>1819</v>
      </c>
      <c r="B158" s="17" t="s">
        <v>1815</v>
      </c>
      <c r="C158" s="133" t="str">
        <f>IF(OR(ISNUMBER(SEARCH('[1]Lookup for use classification'!$B$1,B158)),ISNUMBER(SEARCH('[1]Lookup for use classification'!$C$1,B158)),ISNUMBER(SEARCH('[1]Lookup for use classification'!$D$1,B158)),ISNUMBER(SEARCH('[1]Lookup for use classification'!$E$1,B158))),'[1]Lookup for use classification'!$A$1,IF(ISNUMBER(SEARCH('[1]Lookup for use classification'!$B$2,B158)),'[1]Lookup for use classification'!$A$2,IF(ISNUMBER(SEARCH('[1]Lookup for use classification'!$B$3,B158)),'[1]Lookup for use classification'!$A$3,IF(OR(ISNUMBER(SEARCH('[1]Lookup for use classification'!$B$4,B158)),ISNUMBER(SEARCH('[1]Lookup for use classification'!$C$4,B158)),ISNUMBER(SEARCH('[1]Lookup for use classification'!$D$4,B158)),ISNUMBER(SEARCH('[1]Lookup for use classification'!$E$4,B158))),'[1]Lookup for use classification'!$A$4,IF(OR(ISNUMBER(SEARCH('[1]Lookup for use classification'!$B$5,B158)),ISNUMBER(SEARCH('[1]Lookup for use classification'!$C$5,B158)),ISNUMBER(SEARCH('[1]Lookup for use classification'!$D$5,B158))),'[1]Lookup for use classification'!$A$5,IF(OR(ISNUMBER(SEARCH('[1]Lookup for use classification'!$B$7,B158)),ISNUMBER(SEARCH('[1]Lookup for use classification'!$C$7,B158)),ISNUMBER(SEARCH('[1]Lookup for use classification'!$D$7,B158))),'[1]Lookup for use classification'!$A$7,IF(OR(ISNUMBER(SEARCH('[1]Lookup for use classification'!$B$9,B158)),ISNUMBER(SEARCH('[1]Lookup for use classification'!$C$9,B158)),ISNUMBER(SEARCH('[1]Lookup for use classification'!$D$9,B158)),ISNUMBER(SEARCH('[1]Lookup for use classification'!$E$9,B158)),ISNUMBER(SEARCH('[1]Lookup for use classification'!$F$9,B158)),ISNUMBER(SEARCH('[1]Lookup for use classification'!$G$9,B158)),ISNUMBER(SEARCH('[1]Lookup for use classification'!$H$9,B158)),ISNUMBER(SEARCH('[1]Lookup for use classification'!$I$9,B158)),ISNUMBER(SEARCH('[1]Lookup for use classification'!$J$9,B158)),ISNUMBER(SEARCH('[1]Lookup for use classification'!$K$9,B158))),'[1]Lookup for use classification'!$A$9,IF(OR(ISNUMBER(SEARCH('[1]Lookup for use classification'!$B$10,B158)),ISNUMBER(SEARCH('[1]Lookup for use classification'!$C$10,B158)),ISNUMBER(SEARCH('[1]Lookup for use classification'!$D$10,B158)),ISNUMBER(SEARCH('[1]Lookup for use classification'!$E$10,B158)),ISNUMBER(SEARCH('[1]Lookup for use classification'!$F$10,B158)),ISNUMBER(SEARCH('[1]Lookup for use classification'!$G$10,B158))),'[1]Lookup for use classification'!$A$10,IF(OR(ISNUMBER(SEARCH('[1]Lookup for use classification'!$B$11,B158)),ISNUMBER(SEARCH('[1]Lookup for use classification'!$C$11,B158))),'[1]Lookup for use classification'!$A$11,IF(OR(ISNUMBER(SEARCH('[1]Lookup for use classification'!$B$12,B158)),ISNUMBER(SEARCH('[1]Lookup for use classification'!$C$12,B158))),'[1]Lookup for use classification'!$A$12,IF(OR(ISNUMBER(SEARCH('[1]Lookup for use classification'!$B$13,B158)),ISNUMBER(SEARCH('[1]Lookup for use classification'!$C$13,B158)),ISNUMBER(SEARCH('[1]Lookup for use classification'!$D$13,B158)),,ISNUMBER(SEARCH('[1]Lookup for use classification'!$C$13,B158)),ISNUMBER(SEARCH('[1]Lookup for use classification'!$E$13,B158))),'[1]Lookup for use classification'!$A$13,IF(OR(ISNUMBER(SEARCH('[1]Lookup for use classification'!$B$14,B158)),ISNUMBER(SEARCH('[1]Lookup for use classification'!$C$14,B158))),'[1]Lookup for use classification'!$A$14,"Other"))))))))))))</f>
        <v>Other</v>
      </c>
      <c r="D158" s="18">
        <v>200</v>
      </c>
      <c r="E158" s="19"/>
      <c r="F158" s="19"/>
    </row>
    <row r="159" spans="1:6">
      <c r="A159" s="16" t="s">
        <v>1819</v>
      </c>
      <c r="B159" s="20" t="s">
        <v>1816</v>
      </c>
      <c r="C159" s="133" t="str">
        <f>IF(OR(ISNUMBER(SEARCH('[1]Lookup for use classification'!$B$1,B159)),ISNUMBER(SEARCH('[1]Lookup for use classification'!$C$1,B159)),ISNUMBER(SEARCH('[1]Lookup for use classification'!$D$1,B159)),ISNUMBER(SEARCH('[1]Lookup for use classification'!$E$1,B159))),'[1]Lookup for use classification'!$A$1,IF(ISNUMBER(SEARCH('[1]Lookup for use classification'!$B$2,B159)),'[1]Lookup for use classification'!$A$2,IF(ISNUMBER(SEARCH('[1]Lookup for use classification'!$B$3,B159)),'[1]Lookup for use classification'!$A$3,IF(OR(ISNUMBER(SEARCH('[1]Lookup for use classification'!$B$4,B159)),ISNUMBER(SEARCH('[1]Lookup for use classification'!$C$4,B159)),ISNUMBER(SEARCH('[1]Lookup for use classification'!$D$4,B159)),ISNUMBER(SEARCH('[1]Lookup for use classification'!$E$4,B159))),'[1]Lookup for use classification'!$A$4,IF(OR(ISNUMBER(SEARCH('[1]Lookup for use classification'!$B$5,B159)),ISNUMBER(SEARCH('[1]Lookup for use classification'!$C$5,B159)),ISNUMBER(SEARCH('[1]Lookup for use classification'!$D$5,B159))),'[1]Lookup for use classification'!$A$5,IF(OR(ISNUMBER(SEARCH('[1]Lookup for use classification'!$B$7,B159)),ISNUMBER(SEARCH('[1]Lookup for use classification'!$C$7,B159)),ISNUMBER(SEARCH('[1]Lookup for use classification'!$D$7,B159))),'[1]Lookup for use classification'!$A$7,IF(OR(ISNUMBER(SEARCH('[1]Lookup for use classification'!$B$9,B159)),ISNUMBER(SEARCH('[1]Lookup for use classification'!$C$9,B159)),ISNUMBER(SEARCH('[1]Lookup for use classification'!$D$9,B159)),ISNUMBER(SEARCH('[1]Lookup for use classification'!$E$9,B159)),ISNUMBER(SEARCH('[1]Lookup for use classification'!$F$9,B159)),ISNUMBER(SEARCH('[1]Lookup for use classification'!$G$9,B159)),ISNUMBER(SEARCH('[1]Lookup for use classification'!$H$9,B159)),ISNUMBER(SEARCH('[1]Lookup for use classification'!$I$9,B159)),ISNUMBER(SEARCH('[1]Lookup for use classification'!$J$9,B159)),ISNUMBER(SEARCH('[1]Lookup for use classification'!$K$9,B159))),'[1]Lookup for use classification'!$A$9,IF(OR(ISNUMBER(SEARCH('[1]Lookup for use classification'!$B$10,B159)),ISNUMBER(SEARCH('[1]Lookup for use classification'!$C$10,B159)),ISNUMBER(SEARCH('[1]Lookup for use classification'!$D$10,B159)),ISNUMBER(SEARCH('[1]Lookup for use classification'!$E$10,B159)),ISNUMBER(SEARCH('[1]Lookup for use classification'!$F$10,B159)),ISNUMBER(SEARCH('[1]Lookup for use classification'!$G$10,B159))),'[1]Lookup for use classification'!$A$10,IF(OR(ISNUMBER(SEARCH('[1]Lookup for use classification'!$B$11,B159)),ISNUMBER(SEARCH('[1]Lookup for use classification'!$C$11,B159))),'[1]Lookup for use classification'!$A$11,IF(OR(ISNUMBER(SEARCH('[1]Lookup for use classification'!$B$12,B159)),ISNUMBER(SEARCH('[1]Lookup for use classification'!$C$12,B159))),'[1]Lookup for use classification'!$A$12,IF(OR(ISNUMBER(SEARCH('[1]Lookup for use classification'!$B$13,B159)),ISNUMBER(SEARCH('[1]Lookup for use classification'!$C$13,B159)),ISNUMBER(SEARCH('[1]Lookup for use classification'!$D$13,B159)),,ISNUMBER(SEARCH('[1]Lookup for use classification'!$C$13,B159)),ISNUMBER(SEARCH('[1]Lookup for use classification'!$E$13,B159))),'[1]Lookup for use classification'!$A$13,IF(OR(ISNUMBER(SEARCH('[1]Lookup for use classification'!$B$14,B159)),ISNUMBER(SEARCH('[1]Lookup for use classification'!$C$14,B159))),'[1]Lookup for use classification'!$A$14,"Other"))))))))))))</f>
        <v>Other</v>
      </c>
      <c r="D159" s="21">
        <v>1400</v>
      </c>
      <c r="E159" s="22"/>
      <c r="F159" s="22"/>
    </row>
    <row r="160" spans="1:6">
      <c r="A160" s="16" t="s">
        <v>1819</v>
      </c>
      <c r="B160" s="17" t="s">
        <v>1817</v>
      </c>
      <c r="C160" s="133" t="str">
        <f>IF(OR(ISNUMBER(SEARCH('[1]Lookup for use classification'!$B$1,B160)),ISNUMBER(SEARCH('[1]Lookup for use classification'!$C$1,B160)),ISNUMBER(SEARCH('[1]Lookup for use classification'!$D$1,B160)),ISNUMBER(SEARCH('[1]Lookup for use classification'!$E$1,B160))),'[1]Lookup for use classification'!$A$1,IF(ISNUMBER(SEARCH('[1]Lookup for use classification'!$B$2,B160)),'[1]Lookup for use classification'!$A$2,IF(ISNUMBER(SEARCH('[1]Lookup for use classification'!$B$3,B160)),'[1]Lookup for use classification'!$A$3,IF(OR(ISNUMBER(SEARCH('[1]Lookup for use classification'!$B$4,B160)),ISNUMBER(SEARCH('[1]Lookup for use classification'!$C$4,B160)),ISNUMBER(SEARCH('[1]Lookup for use classification'!$D$4,B160)),ISNUMBER(SEARCH('[1]Lookup for use classification'!$E$4,B160))),'[1]Lookup for use classification'!$A$4,IF(OR(ISNUMBER(SEARCH('[1]Lookup for use classification'!$B$5,B160)),ISNUMBER(SEARCH('[1]Lookup for use classification'!$C$5,B160)),ISNUMBER(SEARCH('[1]Lookup for use classification'!$D$5,B160))),'[1]Lookup for use classification'!$A$5,IF(OR(ISNUMBER(SEARCH('[1]Lookup for use classification'!$B$7,B160)),ISNUMBER(SEARCH('[1]Lookup for use classification'!$C$7,B160)),ISNUMBER(SEARCH('[1]Lookup for use classification'!$D$7,B160))),'[1]Lookup for use classification'!$A$7,IF(OR(ISNUMBER(SEARCH('[1]Lookup for use classification'!$B$9,B160)),ISNUMBER(SEARCH('[1]Lookup for use classification'!$C$9,B160)),ISNUMBER(SEARCH('[1]Lookup for use classification'!$D$9,B160)),ISNUMBER(SEARCH('[1]Lookup for use classification'!$E$9,B160)),ISNUMBER(SEARCH('[1]Lookup for use classification'!$F$9,B160)),ISNUMBER(SEARCH('[1]Lookup for use classification'!$G$9,B160)),ISNUMBER(SEARCH('[1]Lookup for use classification'!$H$9,B160)),ISNUMBER(SEARCH('[1]Lookup for use classification'!$I$9,B160)),ISNUMBER(SEARCH('[1]Lookup for use classification'!$J$9,B160)),ISNUMBER(SEARCH('[1]Lookup for use classification'!$K$9,B160))),'[1]Lookup for use classification'!$A$9,IF(OR(ISNUMBER(SEARCH('[1]Lookup for use classification'!$B$10,B160)),ISNUMBER(SEARCH('[1]Lookup for use classification'!$C$10,B160)),ISNUMBER(SEARCH('[1]Lookup for use classification'!$D$10,B160)),ISNUMBER(SEARCH('[1]Lookup for use classification'!$E$10,B160)),ISNUMBER(SEARCH('[1]Lookup for use classification'!$F$10,B160)),ISNUMBER(SEARCH('[1]Lookup for use classification'!$G$10,B160))),'[1]Lookup for use classification'!$A$10,IF(OR(ISNUMBER(SEARCH('[1]Lookup for use classification'!$B$11,B160)),ISNUMBER(SEARCH('[1]Lookup for use classification'!$C$11,B160))),'[1]Lookup for use classification'!$A$11,IF(OR(ISNUMBER(SEARCH('[1]Lookup for use classification'!$B$12,B160)),ISNUMBER(SEARCH('[1]Lookup for use classification'!$C$12,B160))),'[1]Lookup for use classification'!$A$12,IF(OR(ISNUMBER(SEARCH('[1]Lookup for use classification'!$B$13,B160)),ISNUMBER(SEARCH('[1]Lookup for use classification'!$C$13,B160)),ISNUMBER(SEARCH('[1]Lookup for use classification'!$D$13,B160)),,ISNUMBER(SEARCH('[1]Lookup for use classification'!$C$13,B160)),ISNUMBER(SEARCH('[1]Lookup for use classification'!$E$13,B160))),'[1]Lookup for use classification'!$A$13,IF(OR(ISNUMBER(SEARCH('[1]Lookup for use classification'!$B$14,B160)),ISNUMBER(SEARCH('[1]Lookup for use classification'!$C$14,B160))),'[1]Lookup for use classification'!$A$14,"Other"))))))))))))</f>
        <v>Office</v>
      </c>
      <c r="D160" s="18">
        <v>1920</v>
      </c>
      <c r="E160" s="19"/>
      <c r="F160" s="19"/>
    </row>
    <row r="161" spans="1:6">
      <c r="A161" s="16" t="s">
        <v>1819</v>
      </c>
      <c r="B161" s="17" t="s">
        <v>147</v>
      </c>
      <c r="C161" s="133" t="str">
        <f>IF(OR(ISNUMBER(SEARCH('[1]Lookup for use classification'!$B$1,B161)),ISNUMBER(SEARCH('[1]Lookup for use classification'!$C$1,B161)),ISNUMBER(SEARCH('[1]Lookup for use classification'!$D$1,B161)),ISNUMBER(SEARCH('[1]Lookup for use classification'!$E$1,B161))),'[1]Lookup for use classification'!$A$1,IF(ISNUMBER(SEARCH('[1]Lookup for use classification'!$B$2,B161)),'[1]Lookup for use classification'!$A$2,IF(ISNUMBER(SEARCH('[1]Lookup for use classification'!$B$3,B161)),'[1]Lookup for use classification'!$A$3,IF(OR(ISNUMBER(SEARCH('[1]Lookup for use classification'!$B$4,B161)),ISNUMBER(SEARCH('[1]Lookup for use classification'!$C$4,B161)),ISNUMBER(SEARCH('[1]Lookup for use classification'!$D$4,B161)),ISNUMBER(SEARCH('[1]Lookup for use classification'!$E$4,B161))),'[1]Lookup for use classification'!$A$4,IF(OR(ISNUMBER(SEARCH('[1]Lookup for use classification'!$B$5,B161)),ISNUMBER(SEARCH('[1]Lookup for use classification'!$C$5,B161)),ISNUMBER(SEARCH('[1]Lookup for use classification'!$D$5,B161))),'[1]Lookup for use classification'!$A$5,IF(OR(ISNUMBER(SEARCH('[1]Lookup for use classification'!$B$7,B161)),ISNUMBER(SEARCH('[1]Lookup for use classification'!$C$7,B161)),ISNUMBER(SEARCH('[1]Lookup for use classification'!$D$7,B161))),'[1]Lookup for use classification'!$A$7,IF(OR(ISNUMBER(SEARCH('[1]Lookup for use classification'!$B$9,B161)),ISNUMBER(SEARCH('[1]Lookup for use classification'!$C$9,B161)),ISNUMBER(SEARCH('[1]Lookup for use classification'!$D$9,B161)),ISNUMBER(SEARCH('[1]Lookup for use classification'!$E$9,B161)),ISNUMBER(SEARCH('[1]Lookup for use classification'!$F$9,B161)),ISNUMBER(SEARCH('[1]Lookup for use classification'!$G$9,B161)),ISNUMBER(SEARCH('[1]Lookup for use classification'!$H$9,B161)),ISNUMBER(SEARCH('[1]Lookup for use classification'!$I$9,B161)),ISNUMBER(SEARCH('[1]Lookup for use classification'!$J$9,B161)),ISNUMBER(SEARCH('[1]Lookup for use classification'!$K$9,B161))),'[1]Lookup for use classification'!$A$9,IF(OR(ISNUMBER(SEARCH('[1]Lookup for use classification'!$B$10,B161)),ISNUMBER(SEARCH('[1]Lookup for use classification'!$C$10,B161)),ISNUMBER(SEARCH('[1]Lookup for use classification'!$D$10,B161)),ISNUMBER(SEARCH('[1]Lookup for use classification'!$E$10,B161)),ISNUMBER(SEARCH('[1]Lookup for use classification'!$F$10,B161)),ISNUMBER(SEARCH('[1]Lookup for use classification'!$G$10,B161))),'[1]Lookup for use classification'!$A$10,IF(OR(ISNUMBER(SEARCH('[1]Lookup for use classification'!$B$11,B161)),ISNUMBER(SEARCH('[1]Lookup for use classification'!$C$11,B161))),'[1]Lookup for use classification'!$A$11,IF(OR(ISNUMBER(SEARCH('[1]Lookup for use classification'!$B$12,B161)),ISNUMBER(SEARCH('[1]Lookup for use classification'!$C$12,B161))),'[1]Lookup for use classification'!$A$12,IF(OR(ISNUMBER(SEARCH('[1]Lookup for use classification'!$B$13,B161)),ISNUMBER(SEARCH('[1]Lookup for use classification'!$C$13,B161)),ISNUMBER(SEARCH('[1]Lookup for use classification'!$D$13,B161)),,ISNUMBER(SEARCH('[1]Lookup for use classification'!$C$13,B161)),ISNUMBER(SEARCH('[1]Lookup for use classification'!$E$13,B161))),'[1]Lookup for use classification'!$A$13,IF(OR(ISNUMBER(SEARCH('[1]Lookup for use classification'!$B$14,B161)),ISNUMBER(SEARCH('[1]Lookup for use classification'!$C$14,B161))),'[1]Lookup for use classification'!$A$14,"Other"))))))))))))</f>
        <v>Health Care - Hospitals</v>
      </c>
      <c r="D161" s="18">
        <v>1980</v>
      </c>
      <c r="E161" s="19"/>
      <c r="F161" s="19"/>
    </row>
    <row r="162" spans="1:6">
      <c r="A162" s="16" t="s">
        <v>1819</v>
      </c>
      <c r="B162" s="17" t="s">
        <v>37</v>
      </c>
      <c r="C162" s="133" t="str">
        <f>IF(OR(ISNUMBER(SEARCH('[1]Lookup for use classification'!$B$1,B162)),ISNUMBER(SEARCH('[1]Lookup for use classification'!$C$1,B162)),ISNUMBER(SEARCH('[1]Lookup for use classification'!$D$1,B162)),ISNUMBER(SEARCH('[1]Lookup for use classification'!$E$1,B162))),'[1]Lookup for use classification'!$A$1,IF(ISNUMBER(SEARCH('[1]Lookup for use classification'!$B$2,B162)),'[1]Lookup for use classification'!$A$2,IF(ISNUMBER(SEARCH('[1]Lookup for use classification'!$B$3,B162)),'[1]Lookup for use classification'!$A$3,IF(OR(ISNUMBER(SEARCH('[1]Lookup for use classification'!$B$4,B162)),ISNUMBER(SEARCH('[1]Lookup for use classification'!$C$4,B162)),ISNUMBER(SEARCH('[1]Lookup for use classification'!$D$4,B162)),ISNUMBER(SEARCH('[1]Lookup for use classification'!$E$4,B162))),'[1]Lookup for use classification'!$A$4,IF(OR(ISNUMBER(SEARCH('[1]Lookup for use classification'!$B$5,B162)),ISNUMBER(SEARCH('[1]Lookup for use classification'!$C$5,B162)),ISNUMBER(SEARCH('[1]Lookup for use classification'!$D$5,B162))),'[1]Lookup for use classification'!$A$5,IF(OR(ISNUMBER(SEARCH('[1]Lookup for use classification'!$B$7,B162)),ISNUMBER(SEARCH('[1]Lookup for use classification'!$C$7,B162)),ISNUMBER(SEARCH('[1]Lookup for use classification'!$D$7,B162))),'[1]Lookup for use classification'!$A$7,IF(OR(ISNUMBER(SEARCH('[1]Lookup for use classification'!$B$9,B162)),ISNUMBER(SEARCH('[1]Lookup for use classification'!$C$9,B162)),ISNUMBER(SEARCH('[1]Lookup for use classification'!$D$9,B162)),ISNUMBER(SEARCH('[1]Lookup for use classification'!$E$9,B162)),ISNUMBER(SEARCH('[1]Lookup for use classification'!$F$9,B162)),ISNUMBER(SEARCH('[1]Lookup for use classification'!$G$9,B162)),ISNUMBER(SEARCH('[1]Lookup for use classification'!$H$9,B162)),ISNUMBER(SEARCH('[1]Lookup for use classification'!$I$9,B162)),ISNUMBER(SEARCH('[1]Lookup for use classification'!$J$9,B162)),ISNUMBER(SEARCH('[1]Lookup for use classification'!$K$9,B162))),'[1]Lookup for use classification'!$A$9,IF(OR(ISNUMBER(SEARCH('[1]Lookup for use classification'!$B$10,B162)),ISNUMBER(SEARCH('[1]Lookup for use classification'!$C$10,B162)),ISNUMBER(SEARCH('[1]Lookup for use classification'!$D$10,B162)),ISNUMBER(SEARCH('[1]Lookup for use classification'!$E$10,B162)),ISNUMBER(SEARCH('[1]Lookup for use classification'!$F$10,B162)),ISNUMBER(SEARCH('[1]Lookup for use classification'!$G$10,B162))),'[1]Lookup for use classification'!$A$10,IF(OR(ISNUMBER(SEARCH('[1]Lookup for use classification'!$B$11,B162)),ISNUMBER(SEARCH('[1]Lookup for use classification'!$C$11,B162))),'[1]Lookup for use classification'!$A$11,IF(OR(ISNUMBER(SEARCH('[1]Lookup for use classification'!$B$12,B162)),ISNUMBER(SEARCH('[1]Lookup for use classification'!$C$12,B162))),'[1]Lookup for use classification'!$A$12,IF(OR(ISNUMBER(SEARCH('[1]Lookup for use classification'!$B$13,B162)),ISNUMBER(SEARCH('[1]Lookup for use classification'!$C$13,B162)),ISNUMBER(SEARCH('[1]Lookup for use classification'!$D$13,B162)),,ISNUMBER(SEARCH('[1]Lookup for use classification'!$C$13,B162)),ISNUMBER(SEARCH('[1]Lookup for use classification'!$E$13,B162))),'[1]Lookup for use classification'!$A$13,IF(OR(ISNUMBER(SEARCH('[1]Lookup for use classification'!$B$14,B162)),ISNUMBER(SEARCH('[1]Lookup for use classification'!$C$14,B162))),'[1]Lookup for use classification'!$A$14,"Other"))))))))))))</f>
        <v>Office</v>
      </c>
      <c r="D162" s="18">
        <v>600</v>
      </c>
      <c r="E162" s="19"/>
      <c r="F162" s="19"/>
    </row>
    <row r="163" spans="1:6">
      <c r="A163" s="16" t="s">
        <v>1819</v>
      </c>
      <c r="B163" s="17" t="s">
        <v>201</v>
      </c>
      <c r="C163" s="133" t="str">
        <f>IF(OR(ISNUMBER(SEARCH('[1]Lookup for use classification'!$B$1,B163)),ISNUMBER(SEARCH('[1]Lookup for use classification'!$C$1,B163)),ISNUMBER(SEARCH('[1]Lookup for use classification'!$D$1,B163)),ISNUMBER(SEARCH('[1]Lookup for use classification'!$E$1,B163))),'[1]Lookup for use classification'!$A$1,IF(ISNUMBER(SEARCH('[1]Lookup for use classification'!$B$2,B163)),'[1]Lookup for use classification'!$A$2,IF(ISNUMBER(SEARCH('[1]Lookup for use classification'!$B$3,B163)),'[1]Lookup for use classification'!$A$3,IF(OR(ISNUMBER(SEARCH('[1]Lookup for use classification'!$B$4,B163)),ISNUMBER(SEARCH('[1]Lookup for use classification'!$C$4,B163)),ISNUMBER(SEARCH('[1]Lookup for use classification'!$D$4,B163)),ISNUMBER(SEARCH('[1]Lookup for use classification'!$E$4,B163))),'[1]Lookup for use classification'!$A$4,IF(OR(ISNUMBER(SEARCH('[1]Lookup for use classification'!$B$5,B163)),ISNUMBER(SEARCH('[1]Lookup for use classification'!$C$5,B163)),ISNUMBER(SEARCH('[1]Lookup for use classification'!$D$5,B163))),'[1]Lookup for use classification'!$A$5,IF(OR(ISNUMBER(SEARCH('[1]Lookup for use classification'!$B$7,B163)),ISNUMBER(SEARCH('[1]Lookup for use classification'!$C$7,B163)),ISNUMBER(SEARCH('[1]Lookup for use classification'!$D$7,B163))),'[1]Lookup for use classification'!$A$7,IF(OR(ISNUMBER(SEARCH('[1]Lookup for use classification'!$B$9,B163)),ISNUMBER(SEARCH('[1]Lookup for use classification'!$C$9,B163)),ISNUMBER(SEARCH('[1]Lookup for use classification'!$D$9,B163)),ISNUMBER(SEARCH('[1]Lookup for use classification'!$E$9,B163)),ISNUMBER(SEARCH('[1]Lookup for use classification'!$F$9,B163)),ISNUMBER(SEARCH('[1]Lookup for use classification'!$G$9,B163)),ISNUMBER(SEARCH('[1]Lookup for use classification'!$H$9,B163)),ISNUMBER(SEARCH('[1]Lookup for use classification'!$I$9,B163)),ISNUMBER(SEARCH('[1]Lookup for use classification'!$J$9,B163)),ISNUMBER(SEARCH('[1]Lookup for use classification'!$K$9,B163))),'[1]Lookup for use classification'!$A$9,IF(OR(ISNUMBER(SEARCH('[1]Lookup for use classification'!$B$10,B163)),ISNUMBER(SEARCH('[1]Lookup for use classification'!$C$10,B163)),ISNUMBER(SEARCH('[1]Lookup for use classification'!$D$10,B163)),ISNUMBER(SEARCH('[1]Lookup for use classification'!$E$10,B163)),ISNUMBER(SEARCH('[1]Lookup for use classification'!$F$10,B163)),ISNUMBER(SEARCH('[1]Lookup for use classification'!$G$10,B163))),'[1]Lookup for use classification'!$A$10,IF(OR(ISNUMBER(SEARCH('[1]Lookup for use classification'!$B$11,B163)),ISNUMBER(SEARCH('[1]Lookup for use classification'!$C$11,B163))),'[1]Lookup for use classification'!$A$11,IF(OR(ISNUMBER(SEARCH('[1]Lookup for use classification'!$B$12,B163)),ISNUMBER(SEARCH('[1]Lookup for use classification'!$C$12,B163))),'[1]Lookup for use classification'!$A$12,IF(OR(ISNUMBER(SEARCH('[1]Lookup for use classification'!$B$13,B163)),ISNUMBER(SEARCH('[1]Lookup for use classification'!$C$13,B163)),ISNUMBER(SEARCH('[1]Lookup for use classification'!$D$13,B163)),,ISNUMBER(SEARCH('[1]Lookup for use classification'!$C$13,B163)),ISNUMBER(SEARCH('[1]Lookup for use classification'!$E$13,B163))),'[1]Lookup for use classification'!$A$13,IF(OR(ISNUMBER(SEARCH('[1]Lookup for use classification'!$B$14,B163)),ISNUMBER(SEARCH('[1]Lookup for use classification'!$C$14,B163))),'[1]Lookup for use classification'!$A$14,"Other"))))))))))))</f>
        <v>Public Safety</v>
      </c>
      <c r="D163" s="18">
        <v>600</v>
      </c>
      <c r="E163" s="19"/>
      <c r="F163" s="19"/>
    </row>
    <row r="164" spans="1:6">
      <c r="A164" s="16" t="s">
        <v>1819</v>
      </c>
      <c r="B164" s="17" t="s">
        <v>1172</v>
      </c>
      <c r="C164" s="133" t="str">
        <f>IF(OR(ISNUMBER(SEARCH('[1]Lookup for use classification'!$B$1,B164)),ISNUMBER(SEARCH('[1]Lookup for use classification'!$C$1,B164)),ISNUMBER(SEARCH('[1]Lookup for use classification'!$D$1,B164)),ISNUMBER(SEARCH('[1]Lookup for use classification'!$E$1,B164))),'[1]Lookup for use classification'!$A$1,IF(ISNUMBER(SEARCH('[1]Lookup for use classification'!$B$2,B164)),'[1]Lookup for use classification'!$A$2,IF(ISNUMBER(SEARCH('[1]Lookup for use classification'!$B$3,B164)),'[1]Lookup for use classification'!$A$3,IF(OR(ISNUMBER(SEARCH('[1]Lookup for use classification'!$B$4,B164)),ISNUMBER(SEARCH('[1]Lookup for use classification'!$C$4,B164)),ISNUMBER(SEARCH('[1]Lookup for use classification'!$D$4,B164)),ISNUMBER(SEARCH('[1]Lookup for use classification'!$E$4,B164))),'[1]Lookup for use classification'!$A$4,IF(OR(ISNUMBER(SEARCH('[1]Lookup for use classification'!$B$5,B164)),ISNUMBER(SEARCH('[1]Lookup for use classification'!$C$5,B164)),ISNUMBER(SEARCH('[1]Lookup for use classification'!$D$5,B164))),'[1]Lookup for use classification'!$A$5,IF(OR(ISNUMBER(SEARCH('[1]Lookup for use classification'!$B$7,B164)),ISNUMBER(SEARCH('[1]Lookup for use classification'!$C$7,B164)),ISNUMBER(SEARCH('[1]Lookup for use classification'!$D$7,B164))),'[1]Lookup for use classification'!$A$7,IF(OR(ISNUMBER(SEARCH('[1]Lookup for use classification'!$B$9,B164)),ISNUMBER(SEARCH('[1]Lookup for use classification'!$C$9,B164)),ISNUMBER(SEARCH('[1]Lookup for use classification'!$D$9,B164)),ISNUMBER(SEARCH('[1]Lookup for use classification'!$E$9,B164)),ISNUMBER(SEARCH('[1]Lookup for use classification'!$F$9,B164)),ISNUMBER(SEARCH('[1]Lookup for use classification'!$G$9,B164)),ISNUMBER(SEARCH('[1]Lookup for use classification'!$H$9,B164)),ISNUMBER(SEARCH('[1]Lookup for use classification'!$I$9,B164)),ISNUMBER(SEARCH('[1]Lookup for use classification'!$J$9,B164)),ISNUMBER(SEARCH('[1]Lookup for use classification'!$K$9,B164))),'[1]Lookup for use classification'!$A$9,IF(OR(ISNUMBER(SEARCH('[1]Lookup for use classification'!$B$10,B164)),ISNUMBER(SEARCH('[1]Lookup for use classification'!$C$10,B164)),ISNUMBER(SEARCH('[1]Lookup for use classification'!$D$10,B164)),ISNUMBER(SEARCH('[1]Lookup for use classification'!$E$10,B164)),ISNUMBER(SEARCH('[1]Lookup for use classification'!$F$10,B164)),ISNUMBER(SEARCH('[1]Lookup for use classification'!$G$10,B164))),'[1]Lookup for use classification'!$A$10,IF(OR(ISNUMBER(SEARCH('[1]Lookup for use classification'!$B$11,B164)),ISNUMBER(SEARCH('[1]Lookup for use classification'!$C$11,B164))),'[1]Lookup for use classification'!$A$11,IF(OR(ISNUMBER(SEARCH('[1]Lookup for use classification'!$B$12,B164)),ISNUMBER(SEARCH('[1]Lookup for use classification'!$C$12,B164))),'[1]Lookup for use classification'!$A$12,IF(OR(ISNUMBER(SEARCH('[1]Lookup for use classification'!$B$13,B164)),ISNUMBER(SEARCH('[1]Lookup for use classification'!$C$13,B164)),ISNUMBER(SEARCH('[1]Lookup for use classification'!$D$13,B164)),,ISNUMBER(SEARCH('[1]Lookup for use classification'!$C$13,B164)),ISNUMBER(SEARCH('[1]Lookup for use classification'!$E$13,B164))),'[1]Lookup for use classification'!$A$13,IF(OR(ISNUMBER(SEARCH('[1]Lookup for use classification'!$B$14,B164)),ISNUMBER(SEARCH('[1]Lookup for use classification'!$C$14,B164))),'[1]Lookup for use classification'!$A$14,"Other"))))))))))))</f>
        <v>Other</v>
      </c>
      <c r="D164" s="18">
        <v>2400</v>
      </c>
      <c r="E164" s="19"/>
      <c r="F164" s="19"/>
    </row>
    <row r="165" spans="1:6">
      <c r="A165" s="16" t="s">
        <v>1819</v>
      </c>
      <c r="B165" s="17" t="s">
        <v>410</v>
      </c>
      <c r="C165" s="133" t="str">
        <f>IF(OR(ISNUMBER(SEARCH('[1]Lookup for use classification'!$B$1,B165)),ISNUMBER(SEARCH('[1]Lookup for use classification'!$C$1,B165)),ISNUMBER(SEARCH('[1]Lookup for use classification'!$D$1,B165)),ISNUMBER(SEARCH('[1]Lookup for use classification'!$E$1,B165))),'[1]Lookup for use classification'!$A$1,IF(ISNUMBER(SEARCH('[1]Lookup for use classification'!$B$2,B165)),'[1]Lookup for use classification'!$A$2,IF(ISNUMBER(SEARCH('[1]Lookup for use classification'!$B$3,B165)),'[1]Lookup for use classification'!$A$3,IF(OR(ISNUMBER(SEARCH('[1]Lookup for use classification'!$B$4,B165)),ISNUMBER(SEARCH('[1]Lookup for use classification'!$C$4,B165)),ISNUMBER(SEARCH('[1]Lookup for use classification'!$D$4,B165)),ISNUMBER(SEARCH('[1]Lookup for use classification'!$E$4,B165))),'[1]Lookup for use classification'!$A$4,IF(OR(ISNUMBER(SEARCH('[1]Lookup for use classification'!$B$5,B165)),ISNUMBER(SEARCH('[1]Lookup for use classification'!$C$5,B165)),ISNUMBER(SEARCH('[1]Lookup for use classification'!$D$5,B165))),'[1]Lookup for use classification'!$A$5,IF(OR(ISNUMBER(SEARCH('[1]Lookup for use classification'!$B$7,B165)),ISNUMBER(SEARCH('[1]Lookup for use classification'!$C$7,B165)),ISNUMBER(SEARCH('[1]Lookup for use classification'!$D$7,B165))),'[1]Lookup for use classification'!$A$7,IF(OR(ISNUMBER(SEARCH('[1]Lookup for use classification'!$B$9,B165)),ISNUMBER(SEARCH('[1]Lookup for use classification'!$C$9,B165)),ISNUMBER(SEARCH('[1]Lookup for use classification'!$D$9,B165)),ISNUMBER(SEARCH('[1]Lookup for use classification'!$E$9,B165)),ISNUMBER(SEARCH('[1]Lookup for use classification'!$F$9,B165)),ISNUMBER(SEARCH('[1]Lookup for use classification'!$G$9,B165)),ISNUMBER(SEARCH('[1]Lookup for use classification'!$H$9,B165)),ISNUMBER(SEARCH('[1]Lookup for use classification'!$I$9,B165)),ISNUMBER(SEARCH('[1]Lookup for use classification'!$J$9,B165)),ISNUMBER(SEARCH('[1]Lookup for use classification'!$K$9,B165))),'[1]Lookup for use classification'!$A$9,IF(OR(ISNUMBER(SEARCH('[1]Lookup for use classification'!$B$10,B165)),ISNUMBER(SEARCH('[1]Lookup for use classification'!$C$10,B165)),ISNUMBER(SEARCH('[1]Lookup for use classification'!$D$10,B165)),ISNUMBER(SEARCH('[1]Lookup for use classification'!$E$10,B165)),ISNUMBER(SEARCH('[1]Lookup for use classification'!$F$10,B165)),ISNUMBER(SEARCH('[1]Lookup for use classification'!$G$10,B165))),'[1]Lookup for use classification'!$A$10,IF(OR(ISNUMBER(SEARCH('[1]Lookup for use classification'!$B$11,B165)),ISNUMBER(SEARCH('[1]Lookup for use classification'!$C$11,B165))),'[1]Lookup for use classification'!$A$11,IF(OR(ISNUMBER(SEARCH('[1]Lookup for use classification'!$B$12,B165)),ISNUMBER(SEARCH('[1]Lookup for use classification'!$C$12,B165))),'[1]Lookup for use classification'!$A$12,IF(OR(ISNUMBER(SEARCH('[1]Lookup for use classification'!$B$13,B165)),ISNUMBER(SEARCH('[1]Lookup for use classification'!$C$13,B165)),ISNUMBER(SEARCH('[1]Lookup for use classification'!$D$13,B165)),,ISNUMBER(SEARCH('[1]Lookup for use classification'!$C$13,B165)),ISNUMBER(SEARCH('[1]Lookup for use classification'!$E$13,B165))),'[1]Lookup for use classification'!$A$13,IF(OR(ISNUMBER(SEARCH('[1]Lookup for use classification'!$B$14,B165)),ISNUMBER(SEARCH('[1]Lookup for use classification'!$C$14,B165))),'[1]Lookup for use classification'!$A$14,"Other"))))))))))))</f>
        <v>Other</v>
      </c>
      <c r="D165" s="18">
        <v>4250</v>
      </c>
      <c r="E165" s="19"/>
      <c r="F165" s="19"/>
    </row>
    <row r="166" spans="1:6">
      <c r="A166" s="16" t="s">
        <v>1819</v>
      </c>
      <c r="B166" s="17" t="s">
        <v>66</v>
      </c>
      <c r="C166" s="133" t="str">
        <f>IF(OR(ISNUMBER(SEARCH('[1]Lookup for use classification'!$B$1,B166)),ISNUMBER(SEARCH('[1]Lookup for use classification'!$C$1,B166)),ISNUMBER(SEARCH('[1]Lookup for use classification'!$D$1,B166)),ISNUMBER(SEARCH('[1]Lookup for use classification'!$E$1,B166))),'[1]Lookup for use classification'!$A$1,IF(ISNUMBER(SEARCH('[1]Lookup for use classification'!$B$2,B166)),'[1]Lookup for use classification'!$A$2,IF(ISNUMBER(SEARCH('[1]Lookup for use classification'!$B$3,B166)),'[1]Lookup for use classification'!$A$3,IF(OR(ISNUMBER(SEARCH('[1]Lookup for use classification'!$B$4,B166)),ISNUMBER(SEARCH('[1]Lookup for use classification'!$C$4,B166)),ISNUMBER(SEARCH('[1]Lookup for use classification'!$D$4,B166)),ISNUMBER(SEARCH('[1]Lookup for use classification'!$E$4,B166))),'[1]Lookup for use classification'!$A$4,IF(OR(ISNUMBER(SEARCH('[1]Lookup for use classification'!$B$5,B166)),ISNUMBER(SEARCH('[1]Lookup for use classification'!$C$5,B166)),ISNUMBER(SEARCH('[1]Lookup for use classification'!$D$5,B166))),'[1]Lookup for use classification'!$A$5,IF(OR(ISNUMBER(SEARCH('[1]Lookup for use classification'!$B$7,B166)),ISNUMBER(SEARCH('[1]Lookup for use classification'!$C$7,B166)),ISNUMBER(SEARCH('[1]Lookup for use classification'!$D$7,B166))),'[1]Lookup for use classification'!$A$7,IF(OR(ISNUMBER(SEARCH('[1]Lookup for use classification'!$B$9,B166)),ISNUMBER(SEARCH('[1]Lookup for use classification'!$C$9,B166)),ISNUMBER(SEARCH('[1]Lookup for use classification'!$D$9,B166)),ISNUMBER(SEARCH('[1]Lookup for use classification'!$E$9,B166)),ISNUMBER(SEARCH('[1]Lookup for use classification'!$F$9,B166)),ISNUMBER(SEARCH('[1]Lookup for use classification'!$G$9,B166)),ISNUMBER(SEARCH('[1]Lookup for use classification'!$H$9,B166)),ISNUMBER(SEARCH('[1]Lookup for use classification'!$I$9,B166)),ISNUMBER(SEARCH('[1]Lookup for use classification'!$J$9,B166)),ISNUMBER(SEARCH('[1]Lookup for use classification'!$K$9,B166))),'[1]Lookup for use classification'!$A$9,IF(OR(ISNUMBER(SEARCH('[1]Lookup for use classification'!$B$10,B166)),ISNUMBER(SEARCH('[1]Lookup for use classification'!$C$10,B166)),ISNUMBER(SEARCH('[1]Lookup for use classification'!$D$10,B166)),ISNUMBER(SEARCH('[1]Lookup for use classification'!$E$10,B166)),ISNUMBER(SEARCH('[1]Lookup for use classification'!$F$10,B166)),ISNUMBER(SEARCH('[1]Lookup for use classification'!$G$10,B166))),'[1]Lookup for use classification'!$A$10,IF(OR(ISNUMBER(SEARCH('[1]Lookup for use classification'!$B$11,B166)),ISNUMBER(SEARCH('[1]Lookup for use classification'!$C$11,B166))),'[1]Lookup for use classification'!$A$11,IF(OR(ISNUMBER(SEARCH('[1]Lookup for use classification'!$B$12,B166)),ISNUMBER(SEARCH('[1]Lookup for use classification'!$C$12,B166))),'[1]Lookup for use classification'!$A$12,IF(OR(ISNUMBER(SEARCH('[1]Lookup for use classification'!$B$13,B166)),ISNUMBER(SEARCH('[1]Lookup for use classification'!$C$13,B166)),ISNUMBER(SEARCH('[1]Lookup for use classification'!$D$13,B166)),,ISNUMBER(SEARCH('[1]Lookup for use classification'!$C$13,B166)),ISNUMBER(SEARCH('[1]Lookup for use classification'!$E$13,B166))),'[1]Lookup for use classification'!$A$13,IF(OR(ISNUMBER(SEARCH('[1]Lookup for use classification'!$B$14,B166)),ISNUMBER(SEARCH('[1]Lookup for use classification'!$C$14,B166))),'[1]Lookup for use classification'!$A$14,"Other"))))))))))))</f>
        <v>Water &amp; Sewer</v>
      </c>
      <c r="D166" s="18">
        <v>900</v>
      </c>
      <c r="E166" s="19"/>
      <c r="F166" s="19"/>
    </row>
    <row r="167" spans="1:6">
      <c r="A167" s="16" t="s">
        <v>1819</v>
      </c>
      <c r="B167" s="17" t="s">
        <v>1818</v>
      </c>
      <c r="C167" s="133" t="str">
        <f>IF(OR(ISNUMBER(SEARCH('[1]Lookup for use classification'!$B$1,B167)),ISNUMBER(SEARCH('[1]Lookup for use classification'!$C$1,B167)),ISNUMBER(SEARCH('[1]Lookup for use classification'!$D$1,B167)),ISNUMBER(SEARCH('[1]Lookup for use classification'!$E$1,B167))),'[1]Lookup for use classification'!$A$1,IF(ISNUMBER(SEARCH('[1]Lookup for use classification'!$B$2,B167)),'[1]Lookup for use classification'!$A$2,IF(ISNUMBER(SEARCH('[1]Lookup for use classification'!$B$3,B167)),'[1]Lookup for use classification'!$A$3,IF(OR(ISNUMBER(SEARCH('[1]Lookup for use classification'!$B$4,B167)),ISNUMBER(SEARCH('[1]Lookup for use classification'!$C$4,B167)),ISNUMBER(SEARCH('[1]Lookup for use classification'!$D$4,B167)),ISNUMBER(SEARCH('[1]Lookup for use classification'!$E$4,B167))),'[1]Lookup for use classification'!$A$4,IF(OR(ISNUMBER(SEARCH('[1]Lookup for use classification'!$B$5,B167)),ISNUMBER(SEARCH('[1]Lookup for use classification'!$C$5,B167)),ISNUMBER(SEARCH('[1]Lookup for use classification'!$D$5,B167))),'[1]Lookup for use classification'!$A$5,IF(OR(ISNUMBER(SEARCH('[1]Lookup for use classification'!$B$7,B167)),ISNUMBER(SEARCH('[1]Lookup for use classification'!$C$7,B167)),ISNUMBER(SEARCH('[1]Lookup for use classification'!$D$7,B167))),'[1]Lookup for use classification'!$A$7,IF(OR(ISNUMBER(SEARCH('[1]Lookup for use classification'!$B$9,B167)),ISNUMBER(SEARCH('[1]Lookup for use classification'!$C$9,B167)),ISNUMBER(SEARCH('[1]Lookup for use classification'!$D$9,B167)),ISNUMBER(SEARCH('[1]Lookup for use classification'!$E$9,B167)),ISNUMBER(SEARCH('[1]Lookup for use classification'!$F$9,B167)),ISNUMBER(SEARCH('[1]Lookup for use classification'!$G$9,B167)),ISNUMBER(SEARCH('[1]Lookup for use classification'!$H$9,B167)),ISNUMBER(SEARCH('[1]Lookup for use classification'!$I$9,B167)),ISNUMBER(SEARCH('[1]Lookup for use classification'!$J$9,B167)),ISNUMBER(SEARCH('[1]Lookup for use classification'!$K$9,B167))),'[1]Lookup for use classification'!$A$9,IF(OR(ISNUMBER(SEARCH('[1]Lookup for use classification'!$B$10,B167)),ISNUMBER(SEARCH('[1]Lookup for use classification'!$C$10,B167)),ISNUMBER(SEARCH('[1]Lookup for use classification'!$D$10,B167)),ISNUMBER(SEARCH('[1]Lookup for use classification'!$E$10,B167)),ISNUMBER(SEARCH('[1]Lookup for use classification'!$F$10,B167)),ISNUMBER(SEARCH('[1]Lookup for use classification'!$G$10,B167))),'[1]Lookup for use classification'!$A$10,IF(OR(ISNUMBER(SEARCH('[1]Lookup for use classification'!$B$11,B167)),ISNUMBER(SEARCH('[1]Lookup for use classification'!$C$11,B167))),'[1]Lookup for use classification'!$A$11,IF(OR(ISNUMBER(SEARCH('[1]Lookup for use classification'!$B$12,B167)),ISNUMBER(SEARCH('[1]Lookup for use classification'!$C$12,B167))),'[1]Lookup for use classification'!$A$12,IF(OR(ISNUMBER(SEARCH('[1]Lookup for use classification'!$B$13,B167)),ISNUMBER(SEARCH('[1]Lookup for use classification'!$C$13,B167)),ISNUMBER(SEARCH('[1]Lookup for use classification'!$D$13,B167)),,ISNUMBER(SEARCH('[1]Lookup for use classification'!$C$13,B167)),ISNUMBER(SEARCH('[1]Lookup for use classification'!$E$13,B167))),'[1]Lookup for use classification'!$A$13,IF(OR(ISNUMBER(SEARCH('[1]Lookup for use classification'!$B$14,B167)),ISNUMBER(SEARCH('[1]Lookup for use classification'!$C$14,B167))),'[1]Lookup for use classification'!$A$14,"Other"))))))))))))</f>
        <v>Education - K - 12</v>
      </c>
      <c r="D167" s="18">
        <v>8130</v>
      </c>
      <c r="E167" s="19"/>
      <c r="F167" s="19"/>
    </row>
    <row r="168" spans="1:6">
      <c r="A168" s="16" t="s">
        <v>83</v>
      </c>
      <c r="B168" s="26" t="s">
        <v>84</v>
      </c>
      <c r="C168" s="133" t="str">
        <f>IF(OR(ISNUMBER(SEARCH('[1]Lookup for use classification'!$B$1,B168)),ISNUMBER(SEARCH('[1]Lookup for use classification'!$C$1,B168)),ISNUMBER(SEARCH('[1]Lookup for use classification'!$D$1,B168)),ISNUMBER(SEARCH('[1]Lookup for use classification'!$E$1,B168))),'[1]Lookup for use classification'!$A$1,IF(ISNUMBER(SEARCH('[1]Lookup for use classification'!$B$2,B168)),'[1]Lookup for use classification'!$A$2,IF(ISNUMBER(SEARCH('[1]Lookup for use classification'!$B$3,B168)),'[1]Lookup for use classification'!$A$3,IF(OR(ISNUMBER(SEARCH('[1]Lookup for use classification'!$B$4,B168)),ISNUMBER(SEARCH('[1]Lookup for use classification'!$C$4,B168)),ISNUMBER(SEARCH('[1]Lookup for use classification'!$D$4,B168)),ISNUMBER(SEARCH('[1]Lookup for use classification'!$E$4,B168))),'[1]Lookup for use classification'!$A$4,IF(OR(ISNUMBER(SEARCH('[1]Lookup for use classification'!$B$5,B168)),ISNUMBER(SEARCH('[1]Lookup for use classification'!$C$5,B168)),ISNUMBER(SEARCH('[1]Lookup for use classification'!$D$5,B168))),'[1]Lookup for use classification'!$A$5,IF(OR(ISNUMBER(SEARCH('[1]Lookup for use classification'!$B$7,B168)),ISNUMBER(SEARCH('[1]Lookup for use classification'!$C$7,B168)),ISNUMBER(SEARCH('[1]Lookup for use classification'!$D$7,B168))),'[1]Lookup for use classification'!$A$7,IF(OR(ISNUMBER(SEARCH('[1]Lookup for use classification'!$B$9,B168)),ISNUMBER(SEARCH('[1]Lookup for use classification'!$C$9,B168)),ISNUMBER(SEARCH('[1]Lookup for use classification'!$D$9,B168)),ISNUMBER(SEARCH('[1]Lookup for use classification'!$E$9,B168)),ISNUMBER(SEARCH('[1]Lookup for use classification'!$F$9,B168)),ISNUMBER(SEARCH('[1]Lookup for use classification'!$G$9,B168)),ISNUMBER(SEARCH('[1]Lookup for use classification'!$H$9,B168)),ISNUMBER(SEARCH('[1]Lookup for use classification'!$I$9,B168)),ISNUMBER(SEARCH('[1]Lookup for use classification'!$J$9,B168)),ISNUMBER(SEARCH('[1]Lookup for use classification'!$K$9,B168))),'[1]Lookup for use classification'!$A$9,IF(OR(ISNUMBER(SEARCH('[1]Lookup for use classification'!$B$10,B168)),ISNUMBER(SEARCH('[1]Lookup for use classification'!$C$10,B168)),ISNUMBER(SEARCH('[1]Lookup for use classification'!$D$10,B168)),ISNUMBER(SEARCH('[1]Lookup for use classification'!$E$10,B168)),ISNUMBER(SEARCH('[1]Lookup for use classification'!$F$10,B168)),ISNUMBER(SEARCH('[1]Lookup for use classification'!$G$10,B168))),'[1]Lookup for use classification'!$A$10,IF(OR(ISNUMBER(SEARCH('[1]Lookup for use classification'!$B$11,B168)),ISNUMBER(SEARCH('[1]Lookup for use classification'!$C$11,B168))),'[1]Lookup for use classification'!$A$11,IF(OR(ISNUMBER(SEARCH('[1]Lookup for use classification'!$B$12,B168)),ISNUMBER(SEARCH('[1]Lookup for use classification'!$C$12,B168))),'[1]Lookup for use classification'!$A$12,IF(OR(ISNUMBER(SEARCH('[1]Lookup for use classification'!$B$13,B168)),ISNUMBER(SEARCH('[1]Lookup for use classification'!$C$13,B168)),ISNUMBER(SEARCH('[1]Lookup for use classification'!$D$13,B168)),,ISNUMBER(SEARCH('[1]Lookup for use classification'!$C$13,B168)),ISNUMBER(SEARCH('[1]Lookup for use classification'!$E$13,B168))),'[1]Lookup for use classification'!$A$13,IF(OR(ISNUMBER(SEARCH('[1]Lookup for use classification'!$B$14,B168)),ISNUMBER(SEARCH('[1]Lookup for use classification'!$C$14,B168))),'[1]Lookup for use classification'!$A$14,"Other"))))))))))))</f>
        <v>Other</v>
      </c>
      <c r="D168" s="27">
        <v>20195</v>
      </c>
      <c r="E168" s="29"/>
      <c r="F168" s="29"/>
    </row>
    <row r="169" spans="1:6">
      <c r="A169" s="16" t="s">
        <v>83</v>
      </c>
      <c r="B169" s="26" t="s">
        <v>85</v>
      </c>
      <c r="C169" s="133" t="str">
        <f>IF(OR(ISNUMBER(SEARCH('[1]Lookup for use classification'!$B$1,B169)),ISNUMBER(SEARCH('[1]Lookup for use classification'!$C$1,B169)),ISNUMBER(SEARCH('[1]Lookup for use classification'!$D$1,B169)),ISNUMBER(SEARCH('[1]Lookup for use classification'!$E$1,B169))),'[1]Lookup for use classification'!$A$1,IF(ISNUMBER(SEARCH('[1]Lookup for use classification'!$B$2,B169)),'[1]Lookup for use classification'!$A$2,IF(ISNUMBER(SEARCH('[1]Lookup for use classification'!$B$3,B169)),'[1]Lookup for use classification'!$A$3,IF(OR(ISNUMBER(SEARCH('[1]Lookup for use classification'!$B$4,B169)),ISNUMBER(SEARCH('[1]Lookup for use classification'!$C$4,B169)),ISNUMBER(SEARCH('[1]Lookup for use classification'!$D$4,B169)),ISNUMBER(SEARCH('[1]Lookup for use classification'!$E$4,B169))),'[1]Lookup for use classification'!$A$4,IF(OR(ISNUMBER(SEARCH('[1]Lookup for use classification'!$B$5,B169)),ISNUMBER(SEARCH('[1]Lookup for use classification'!$C$5,B169)),ISNUMBER(SEARCH('[1]Lookup for use classification'!$D$5,B169))),'[1]Lookup for use classification'!$A$5,IF(OR(ISNUMBER(SEARCH('[1]Lookup for use classification'!$B$7,B169)),ISNUMBER(SEARCH('[1]Lookup for use classification'!$C$7,B169)),ISNUMBER(SEARCH('[1]Lookup for use classification'!$D$7,B169))),'[1]Lookup for use classification'!$A$7,IF(OR(ISNUMBER(SEARCH('[1]Lookup for use classification'!$B$9,B169)),ISNUMBER(SEARCH('[1]Lookup for use classification'!$C$9,B169)),ISNUMBER(SEARCH('[1]Lookup for use classification'!$D$9,B169)),ISNUMBER(SEARCH('[1]Lookup for use classification'!$E$9,B169)),ISNUMBER(SEARCH('[1]Lookup for use classification'!$F$9,B169)),ISNUMBER(SEARCH('[1]Lookup for use classification'!$G$9,B169)),ISNUMBER(SEARCH('[1]Lookup for use classification'!$H$9,B169)),ISNUMBER(SEARCH('[1]Lookup for use classification'!$I$9,B169)),ISNUMBER(SEARCH('[1]Lookup for use classification'!$J$9,B169)),ISNUMBER(SEARCH('[1]Lookup for use classification'!$K$9,B169))),'[1]Lookup for use classification'!$A$9,IF(OR(ISNUMBER(SEARCH('[1]Lookup for use classification'!$B$10,B169)),ISNUMBER(SEARCH('[1]Lookup for use classification'!$C$10,B169)),ISNUMBER(SEARCH('[1]Lookup for use classification'!$D$10,B169)),ISNUMBER(SEARCH('[1]Lookup for use classification'!$E$10,B169)),ISNUMBER(SEARCH('[1]Lookup for use classification'!$F$10,B169)),ISNUMBER(SEARCH('[1]Lookup for use classification'!$G$10,B169))),'[1]Lookup for use classification'!$A$10,IF(OR(ISNUMBER(SEARCH('[1]Lookup for use classification'!$B$11,B169)),ISNUMBER(SEARCH('[1]Lookup for use classification'!$C$11,B169))),'[1]Lookup for use classification'!$A$11,IF(OR(ISNUMBER(SEARCH('[1]Lookup for use classification'!$B$12,B169)),ISNUMBER(SEARCH('[1]Lookup for use classification'!$C$12,B169))),'[1]Lookup for use classification'!$A$12,IF(OR(ISNUMBER(SEARCH('[1]Lookup for use classification'!$B$13,B169)),ISNUMBER(SEARCH('[1]Lookup for use classification'!$C$13,B169)),ISNUMBER(SEARCH('[1]Lookup for use classification'!$D$13,B169)),,ISNUMBER(SEARCH('[1]Lookup for use classification'!$C$13,B169)),ISNUMBER(SEARCH('[1]Lookup for use classification'!$E$13,B169))),'[1]Lookup for use classification'!$A$13,IF(OR(ISNUMBER(SEARCH('[1]Lookup for use classification'!$B$14,B169)),ISNUMBER(SEARCH('[1]Lookup for use classification'!$C$14,B169))),'[1]Lookup for use classification'!$A$14,"Other"))))))))))))</f>
        <v>Other</v>
      </c>
      <c r="D169" s="27"/>
      <c r="E169" s="26"/>
      <c r="F169" s="26"/>
    </row>
    <row r="170" spans="1:6">
      <c r="A170" s="16" t="s">
        <v>83</v>
      </c>
      <c r="B170" s="26" t="s">
        <v>86</v>
      </c>
      <c r="C170" s="133" t="str">
        <f>IF(OR(ISNUMBER(SEARCH('[1]Lookup for use classification'!$B$1,B170)),ISNUMBER(SEARCH('[1]Lookup for use classification'!$C$1,B170)),ISNUMBER(SEARCH('[1]Lookup for use classification'!$D$1,B170)),ISNUMBER(SEARCH('[1]Lookup for use classification'!$E$1,B170))),'[1]Lookup for use classification'!$A$1,IF(ISNUMBER(SEARCH('[1]Lookup for use classification'!$B$2,B170)),'[1]Lookup for use classification'!$A$2,IF(ISNUMBER(SEARCH('[1]Lookup for use classification'!$B$3,B170)),'[1]Lookup for use classification'!$A$3,IF(OR(ISNUMBER(SEARCH('[1]Lookup for use classification'!$B$4,B170)),ISNUMBER(SEARCH('[1]Lookup for use classification'!$C$4,B170)),ISNUMBER(SEARCH('[1]Lookup for use classification'!$D$4,B170)),ISNUMBER(SEARCH('[1]Lookup for use classification'!$E$4,B170))),'[1]Lookup for use classification'!$A$4,IF(OR(ISNUMBER(SEARCH('[1]Lookup for use classification'!$B$5,B170)),ISNUMBER(SEARCH('[1]Lookup for use classification'!$C$5,B170)),ISNUMBER(SEARCH('[1]Lookup for use classification'!$D$5,B170))),'[1]Lookup for use classification'!$A$5,IF(OR(ISNUMBER(SEARCH('[1]Lookup for use classification'!$B$7,B170)),ISNUMBER(SEARCH('[1]Lookup for use classification'!$C$7,B170)),ISNUMBER(SEARCH('[1]Lookup for use classification'!$D$7,B170))),'[1]Lookup for use classification'!$A$7,IF(OR(ISNUMBER(SEARCH('[1]Lookup for use classification'!$B$9,B170)),ISNUMBER(SEARCH('[1]Lookup for use classification'!$C$9,B170)),ISNUMBER(SEARCH('[1]Lookup for use classification'!$D$9,B170)),ISNUMBER(SEARCH('[1]Lookup for use classification'!$E$9,B170)),ISNUMBER(SEARCH('[1]Lookup for use classification'!$F$9,B170)),ISNUMBER(SEARCH('[1]Lookup for use classification'!$G$9,B170)),ISNUMBER(SEARCH('[1]Lookup for use classification'!$H$9,B170)),ISNUMBER(SEARCH('[1]Lookup for use classification'!$I$9,B170)),ISNUMBER(SEARCH('[1]Lookup for use classification'!$J$9,B170)),ISNUMBER(SEARCH('[1]Lookup for use classification'!$K$9,B170))),'[1]Lookup for use classification'!$A$9,IF(OR(ISNUMBER(SEARCH('[1]Lookup for use classification'!$B$10,B170)),ISNUMBER(SEARCH('[1]Lookup for use classification'!$C$10,B170)),ISNUMBER(SEARCH('[1]Lookup for use classification'!$D$10,B170)),ISNUMBER(SEARCH('[1]Lookup for use classification'!$E$10,B170)),ISNUMBER(SEARCH('[1]Lookup for use classification'!$F$10,B170)),ISNUMBER(SEARCH('[1]Lookup for use classification'!$G$10,B170))),'[1]Lookup for use classification'!$A$10,IF(OR(ISNUMBER(SEARCH('[1]Lookup for use classification'!$B$11,B170)),ISNUMBER(SEARCH('[1]Lookup for use classification'!$C$11,B170))),'[1]Lookup for use classification'!$A$11,IF(OR(ISNUMBER(SEARCH('[1]Lookup for use classification'!$B$12,B170)),ISNUMBER(SEARCH('[1]Lookup for use classification'!$C$12,B170))),'[1]Lookup for use classification'!$A$12,IF(OR(ISNUMBER(SEARCH('[1]Lookup for use classification'!$B$13,B170)),ISNUMBER(SEARCH('[1]Lookup for use classification'!$C$13,B170)),ISNUMBER(SEARCH('[1]Lookup for use classification'!$D$13,B170)),,ISNUMBER(SEARCH('[1]Lookup for use classification'!$C$13,B170)),ISNUMBER(SEARCH('[1]Lookup for use classification'!$E$13,B170))),'[1]Lookup for use classification'!$A$13,IF(OR(ISNUMBER(SEARCH('[1]Lookup for use classification'!$B$14,B170)),ISNUMBER(SEARCH('[1]Lookup for use classification'!$C$14,B170))),'[1]Lookup for use classification'!$A$14,"Other"))))))))))))</f>
        <v>Other</v>
      </c>
      <c r="D170" s="27"/>
      <c r="E170" s="29"/>
      <c r="F170" s="29"/>
    </row>
    <row r="171" spans="1:6">
      <c r="A171" s="16" t="s">
        <v>83</v>
      </c>
      <c r="B171" s="26" t="s">
        <v>87</v>
      </c>
      <c r="C171" s="133" t="str">
        <f>IF(OR(ISNUMBER(SEARCH('[1]Lookup for use classification'!$B$1,B171)),ISNUMBER(SEARCH('[1]Lookup for use classification'!$C$1,B171)),ISNUMBER(SEARCH('[1]Lookup for use classification'!$D$1,B171)),ISNUMBER(SEARCH('[1]Lookup for use classification'!$E$1,B171))),'[1]Lookup for use classification'!$A$1,IF(ISNUMBER(SEARCH('[1]Lookup for use classification'!$B$2,B171)),'[1]Lookup for use classification'!$A$2,IF(ISNUMBER(SEARCH('[1]Lookup for use classification'!$B$3,B171)),'[1]Lookup for use classification'!$A$3,IF(OR(ISNUMBER(SEARCH('[1]Lookup for use classification'!$B$4,B171)),ISNUMBER(SEARCH('[1]Lookup for use classification'!$C$4,B171)),ISNUMBER(SEARCH('[1]Lookup for use classification'!$D$4,B171)),ISNUMBER(SEARCH('[1]Lookup for use classification'!$E$4,B171))),'[1]Lookup for use classification'!$A$4,IF(OR(ISNUMBER(SEARCH('[1]Lookup for use classification'!$B$5,B171)),ISNUMBER(SEARCH('[1]Lookup for use classification'!$C$5,B171)),ISNUMBER(SEARCH('[1]Lookup for use classification'!$D$5,B171))),'[1]Lookup for use classification'!$A$5,IF(OR(ISNUMBER(SEARCH('[1]Lookup for use classification'!$B$7,B171)),ISNUMBER(SEARCH('[1]Lookup for use classification'!$C$7,B171)),ISNUMBER(SEARCH('[1]Lookup for use classification'!$D$7,B171))),'[1]Lookup for use classification'!$A$7,IF(OR(ISNUMBER(SEARCH('[1]Lookup for use classification'!$B$9,B171)),ISNUMBER(SEARCH('[1]Lookup for use classification'!$C$9,B171)),ISNUMBER(SEARCH('[1]Lookup for use classification'!$D$9,B171)),ISNUMBER(SEARCH('[1]Lookup for use classification'!$E$9,B171)),ISNUMBER(SEARCH('[1]Lookup for use classification'!$F$9,B171)),ISNUMBER(SEARCH('[1]Lookup for use classification'!$G$9,B171)),ISNUMBER(SEARCH('[1]Lookup for use classification'!$H$9,B171)),ISNUMBER(SEARCH('[1]Lookup for use classification'!$I$9,B171)),ISNUMBER(SEARCH('[1]Lookup for use classification'!$J$9,B171)),ISNUMBER(SEARCH('[1]Lookup for use classification'!$K$9,B171))),'[1]Lookup for use classification'!$A$9,IF(OR(ISNUMBER(SEARCH('[1]Lookup for use classification'!$B$10,B171)),ISNUMBER(SEARCH('[1]Lookup for use classification'!$C$10,B171)),ISNUMBER(SEARCH('[1]Lookup for use classification'!$D$10,B171)),ISNUMBER(SEARCH('[1]Lookup for use classification'!$E$10,B171)),ISNUMBER(SEARCH('[1]Lookup for use classification'!$F$10,B171)),ISNUMBER(SEARCH('[1]Lookup for use classification'!$G$10,B171))),'[1]Lookup for use classification'!$A$10,IF(OR(ISNUMBER(SEARCH('[1]Lookup for use classification'!$B$11,B171)),ISNUMBER(SEARCH('[1]Lookup for use classification'!$C$11,B171))),'[1]Lookup for use classification'!$A$11,IF(OR(ISNUMBER(SEARCH('[1]Lookup for use classification'!$B$12,B171)),ISNUMBER(SEARCH('[1]Lookup for use classification'!$C$12,B171))),'[1]Lookup for use classification'!$A$12,IF(OR(ISNUMBER(SEARCH('[1]Lookup for use classification'!$B$13,B171)),ISNUMBER(SEARCH('[1]Lookup for use classification'!$C$13,B171)),ISNUMBER(SEARCH('[1]Lookup for use classification'!$D$13,B171)),,ISNUMBER(SEARCH('[1]Lookup for use classification'!$C$13,B171)),ISNUMBER(SEARCH('[1]Lookup for use classification'!$E$13,B171))),'[1]Lookup for use classification'!$A$13,IF(OR(ISNUMBER(SEARCH('[1]Lookup for use classification'!$B$14,B171)),ISNUMBER(SEARCH('[1]Lookup for use classification'!$C$14,B171))),'[1]Lookup for use classification'!$A$14,"Other"))))))))))))</f>
        <v>Health Care - Hospitals</v>
      </c>
      <c r="D171" s="27"/>
      <c r="E171" s="29"/>
      <c r="F171" s="29"/>
    </row>
    <row r="172" spans="1:6">
      <c r="A172" s="16" t="s">
        <v>83</v>
      </c>
      <c r="B172" s="26" t="s">
        <v>88</v>
      </c>
      <c r="C172" s="133" t="str">
        <f>IF(OR(ISNUMBER(SEARCH('[1]Lookup for use classification'!$B$1,B172)),ISNUMBER(SEARCH('[1]Lookup for use classification'!$C$1,B172)),ISNUMBER(SEARCH('[1]Lookup for use classification'!$D$1,B172)),ISNUMBER(SEARCH('[1]Lookup for use classification'!$E$1,B172))),'[1]Lookup for use classification'!$A$1,IF(ISNUMBER(SEARCH('[1]Lookup for use classification'!$B$2,B172)),'[1]Lookup for use classification'!$A$2,IF(ISNUMBER(SEARCH('[1]Lookup for use classification'!$B$3,B172)),'[1]Lookup for use classification'!$A$3,IF(OR(ISNUMBER(SEARCH('[1]Lookup for use classification'!$B$4,B172)),ISNUMBER(SEARCH('[1]Lookup for use classification'!$C$4,B172)),ISNUMBER(SEARCH('[1]Lookup for use classification'!$D$4,B172)),ISNUMBER(SEARCH('[1]Lookup for use classification'!$E$4,B172))),'[1]Lookup for use classification'!$A$4,IF(OR(ISNUMBER(SEARCH('[1]Lookup for use classification'!$B$5,B172)),ISNUMBER(SEARCH('[1]Lookup for use classification'!$C$5,B172)),ISNUMBER(SEARCH('[1]Lookup for use classification'!$D$5,B172))),'[1]Lookup for use classification'!$A$5,IF(OR(ISNUMBER(SEARCH('[1]Lookup for use classification'!$B$7,B172)),ISNUMBER(SEARCH('[1]Lookup for use classification'!$C$7,B172)),ISNUMBER(SEARCH('[1]Lookup for use classification'!$D$7,B172))),'[1]Lookup for use classification'!$A$7,IF(OR(ISNUMBER(SEARCH('[1]Lookup for use classification'!$B$9,B172)),ISNUMBER(SEARCH('[1]Lookup for use classification'!$C$9,B172)),ISNUMBER(SEARCH('[1]Lookup for use classification'!$D$9,B172)),ISNUMBER(SEARCH('[1]Lookup for use classification'!$E$9,B172)),ISNUMBER(SEARCH('[1]Lookup for use classification'!$F$9,B172)),ISNUMBER(SEARCH('[1]Lookup for use classification'!$G$9,B172)),ISNUMBER(SEARCH('[1]Lookup for use classification'!$H$9,B172)),ISNUMBER(SEARCH('[1]Lookup for use classification'!$I$9,B172)),ISNUMBER(SEARCH('[1]Lookup for use classification'!$J$9,B172)),ISNUMBER(SEARCH('[1]Lookup for use classification'!$K$9,B172))),'[1]Lookup for use classification'!$A$9,IF(OR(ISNUMBER(SEARCH('[1]Lookup for use classification'!$B$10,B172)),ISNUMBER(SEARCH('[1]Lookup for use classification'!$C$10,B172)),ISNUMBER(SEARCH('[1]Lookup for use classification'!$D$10,B172)),ISNUMBER(SEARCH('[1]Lookup for use classification'!$E$10,B172)),ISNUMBER(SEARCH('[1]Lookup for use classification'!$F$10,B172)),ISNUMBER(SEARCH('[1]Lookup for use classification'!$G$10,B172))),'[1]Lookup for use classification'!$A$10,IF(OR(ISNUMBER(SEARCH('[1]Lookup for use classification'!$B$11,B172)),ISNUMBER(SEARCH('[1]Lookup for use classification'!$C$11,B172))),'[1]Lookup for use classification'!$A$11,IF(OR(ISNUMBER(SEARCH('[1]Lookup for use classification'!$B$12,B172)),ISNUMBER(SEARCH('[1]Lookup for use classification'!$C$12,B172))),'[1]Lookup for use classification'!$A$12,IF(OR(ISNUMBER(SEARCH('[1]Lookup for use classification'!$B$13,B172)),ISNUMBER(SEARCH('[1]Lookup for use classification'!$C$13,B172)),ISNUMBER(SEARCH('[1]Lookup for use classification'!$D$13,B172)),,ISNUMBER(SEARCH('[1]Lookup for use classification'!$C$13,B172)),ISNUMBER(SEARCH('[1]Lookup for use classification'!$E$13,B172))),'[1]Lookup for use classification'!$A$13,IF(OR(ISNUMBER(SEARCH('[1]Lookup for use classification'!$B$14,B172)),ISNUMBER(SEARCH('[1]Lookup for use classification'!$C$14,B172))),'[1]Lookup for use classification'!$A$14,"Other"))))))))))))</f>
        <v>Public Assembly</v>
      </c>
      <c r="D172" s="27"/>
      <c r="E172" s="29"/>
      <c r="F172" s="29"/>
    </row>
    <row r="173" spans="1:6">
      <c r="A173" s="16" t="s">
        <v>83</v>
      </c>
      <c r="B173" s="26" t="s">
        <v>89</v>
      </c>
      <c r="C173" s="133" t="str">
        <f>IF(OR(ISNUMBER(SEARCH('[1]Lookup for use classification'!$B$1,B173)),ISNUMBER(SEARCH('[1]Lookup for use classification'!$C$1,B173)),ISNUMBER(SEARCH('[1]Lookup for use classification'!$D$1,B173)),ISNUMBER(SEARCH('[1]Lookup for use classification'!$E$1,B173))),'[1]Lookup for use classification'!$A$1,IF(ISNUMBER(SEARCH('[1]Lookup for use classification'!$B$2,B173)),'[1]Lookup for use classification'!$A$2,IF(ISNUMBER(SEARCH('[1]Lookup for use classification'!$B$3,B173)),'[1]Lookup for use classification'!$A$3,IF(OR(ISNUMBER(SEARCH('[1]Lookup for use classification'!$B$4,B173)),ISNUMBER(SEARCH('[1]Lookup for use classification'!$C$4,B173)),ISNUMBER(SEARCH('[1]Lookup for use classification'!$D$4,B173)),ISNUMBER(SEARCH('[1]Lookup for use classification'!$E$4,B173))),'[1]Lookup for use classification'!$A$4,IF(OR(ISNUMBER(SEARCH('[1]Lookup for use classification'!$B$5,B173)),ISNUMBER(SEARCH('[1]Lookup for use classification'!$C$5,B173)),ISNUMBER(SEARCH('[1]Lookup for use classification'!$D$5,B173))),'[1]Lookup for use classification'!$A$5,IF(OR(ISNUMBER(SEARCH('[1]Lookup for use classification'!$B$7,B173)),ISNUMBER(SEARCH('[1]Lookup for use classification'!$C$7,B173)),ISNUMBER(SEARCH('[1]Lookup for use classification'!$D$7,B173))),'[1]Lookup for use classification'!$A$7,IF(OR(ISNUMBER(SEARCH('[1]Lookup for use classification'!$B$9,B173)),ISNUMBER(SEARCH('[1]Lookup for use classification'!$C$9,B173)),ISNUMBER(SEARCH('[1]Lookup for use classification'!$D$9,B173)),ISNUMBER(SEARCH('[1]Lookup for use classification'!$E$9,B173)),ISNUMBER(SEARCH('[1]Lookup for use classification'!$F$9,B173)),ISNUMBER(SEARCH('[1]Lookup for use classification'!$G$9,B173)),ISNUMBER(SEARCH('[1]Lookup for use classification'!$H$9,B173)),ISNUMBER(SEARCH('[1]Lookup for use classification'!$I$9,B173)),ISNUMBER(SEARCH('[1]Lookup for use classification'!$J$9,B173)),ISNUMBER(SEARCH('[1]Lookup for use classification'!$K$9,B173))),'[1]Lookup for use classification'!$A$9,IF(OR(ISNUMBER(SEARCH('[1]Lookup for use classification'!$B$10,B173)),ISNUMBER(SEARCH('[1]Lookup for use classification'!$C$10,B173)),ISNUMBER(SEARCH('[1]Lookup for use classification'!$D$10,B173)),ISNUMBER(SEARCH('[1]Lookup for use classification'!$E$10,B173)),ISNUMBER(SEARCH('[1]Lookup for use classification'!$F$10,B173)),ISNUMBER(SEARCH('[1]Lookup for use classification'!$G$10,B173))),'[1]Lookup for use classification'!$A$10,IF(OR(ISNUMBER(SEARCH('[1]Lookup for use classification'!$B$11,B173)),ISNUMBER(SEARCH('[1]Lookup for use classification'!$C$11,B173))),'[1]Lookup for use classification'!$A$11,IF(OR(ISNUMBER(SEARCH('[1]Lookup for use classification'!$B$12,B173)),ISNUMBER(SEARCH('[1]Lookup for use classification'!$C$12,B173))),'[1]Lookup for use classification'!$A$12,IF(OR(ISNUMBER(SEARCH('[1]Lookup for use classification'!$B$13,B173)),ISNUMBER(SEARCH('[1]Lookup for use classification'!$C$13,B173)),ISNUMBER(SEARCH('[1]Lookup for use classification'!$D$13,B173)),,ISNUMBER(SEARCH('[1]Lookup for use classification'!$C$13,B173)),ISNUMBER(SEARCH('[1]Lookup for use classification'!$E$13,B173))),'[1]Lookup for use classification'!$A$13,IF(OR(ISNUMBER(SEARCH('[1]Lookup for use classification'!$B$14,B173)),ISNUMBER(SEARCH('[1]Lookup for use classification'!$C$14,B173))),'[1]Lookup for use classification'!$A$14,"Other"))))))))))))</f>
        <v>Education - K - 12</v>
      </c>
      <c r="D173" s="27">
        <v>3406</v>
      </c>
      <c r="E173" s="29"/>
      <c r="F173" s="29"/>
    </row>
    <row r="174" spans="1:6">
      <c r="A174" s="16" t="s">
        <v>83</v>
      </c>
      <c r="B174" s="26" t="s">
        <v>90</v>
      </c>
      <c r="C174" s="133" t="str">
        <f>IF(OR(ISNUMBER(SEARCH('[1]Lookup for use classification'!$B$1,B174)),ISNUMBER(SEARCH('[1]Lookup for use classification'!$C$1,B174)),ISNUMBER(SEARCH('[1]Lookup for use classification'!$D$1,B174)),ISNUMBER(SEARCH('[1]Lookup for use classification'!$E$1,B174))),'[1]Lookup for use classification'!$A$1,IF(ISNUMBER(SEARCH('[1]Lookup for use classification'!$B$2,B174)),'[1]Lookup for use classification'!$A$2,IF(ISNUMBER(SEARCH('[1]Lookup for use classification'!$B$3,B174)),'[1]Lookup for use classification'!$A$3,IF(OR(ISNUMBER(SEARCH('[1]Lookup for use classification'!$B$4,B174)),ISNUMBER(SEARCH('[1]Lookup for use classification'!$C$4,B174)),ISNUMBER(SEARCH('[1]Lookup for use classification'!$D$4,B174)),ISNUMBER(SEARCH('[1]Lookup for use classification'!$E$4,B174))),'[1]Lookup for use classification'!$A$4,IF(OR(ISNUMBER(SEARCH('[1]Lookup for use classification'!$B$5,B174)),ISNUMBER(SEARCH('[1]Lookup for use classification'!$C$5,B174)),ISNUMBER(SEARCH('[1]Lookup for use classification'!$D$5,B174))),'[1]Lookup for use classification'!$A$5,IF(OR(ISNUMBER(SEARCH('[1]Lookup for use classification'!$B$7,B174)),ISNUMBER(SEARCH('[1]Lookup for use classification'!$C$7,B174)),ISNUMBER(SEARCH('[1]Lookup for use classification'!$D$7,B174))),'[1]Lookup for use classification'!$A$7,IF(OR(ISNUMBER(SEARCH('[1]Lookup for use classification'!$B$9,B174)),ISNUMBER(SEARCH('[1]Lookup for use classification'!$C$9,B174)),ISNUMBER(SEARCH('[1]Lookup for use classification'!$D$9,B174)),ISNUMBER(SEARCH('[1]Lookup for use classification'!$E$9,B174)),ISNUMBER(SEARCH('[1]Lookup for use classification'!$F$9,B174)),ISNUMBER(SEARCH('[1]Lookup for use classification'!$G$9,B174)),ISNUMBER(SEARCH('[1]Lookup for use classification'!$H$9,B174)),ISNUMBER(SEARCH('[1]Lookup for use classification'!$I$9,B174)),ISNUMBER(SEARCH('[1]Lookup for use classification'!$J$9,B174)),ISNUMBER(SEARCH('[1]Lookup for use classification'!$K$9,B174))),'[1]Lookup for use classification'!$A$9,IF(OR(ISNUMBER(SEARCH('[1]Lookup for use classification'!$B$10,B174)),ISNUMBER(SEARCH('[1]Lookup for use classification'!$C$10,B174)),ISNUMBER(SEARCH('[1]Lookup for use classification'!$D$10,B174)),ISNUMBER(SEARCH('[1]Lookup for use classification'!$E$10,B174)),ISNUMBER(SEARCH('[1]Lookup for use classification'!$F$10,B174)),ISNUMBER(SEARCH('[1]Lookup for use classification'!$G$10,B174))),'[1]Lookup for use classification'!$A$10,IF(OR(ISNUMBER(SEARCH('[1]Lookup for use classification'!$B$11,B174)),ISNUMBER(SEARCH('[1]Lookup for use classification'!$C$11,B174))),'[1]Lookup for use classification'!$A$11,IF(OR(ISNUMBER(SEARCH('[1]Lookup for use classification'!$B$12,B174)),ISNUMBER(SEARCH('[1]Lookup for use classification'!$C$12,B174))),'[1]Lookup for use classification'!$A$12,IF(OR(ISNUMBER(SEARCH('[1]Lookup for use classification'!$B$13,B174)),ISNUMBER(SEARCH('[1]Lookup for use classification'!$C$13,B174)),ISNUMBER(SEARCH('[1]Lookup for use classification'!$D$13,B174)),,ISNUMBER(SEARCH('[1]Lookup for use classification'!$C$13,B174)),ISNUMBER(SEARCH('[1]Lookup for use classification'!$E$13,B174))),'[1]Lookup for use classification'!$A$13,IF(OR(ISNUMBER(SEARCH('[1]Lookup for use classification'!$B$14,B174)),ISNUMBER(SEARCH('[1]Lookup for use classification'!$C$14,B174))),'[1]Lookup for use classification'!$A$14,"Other"))))))))))))</f>
        <v>Other</v>
      </c>
      <c r="D174" s="27">
        <v>320</v>
      </c>
      <c r="E174" s="29"/>
      <c r="F174" s="29"/>
    </row>
    <row r="175" spans="1:6">
      <c r="A175" s="16" t="s">
        <v>83</v>
      </c>
      <c r="B175" s="26" t="s">
        <v>91</v>
      </c>
      <c r="C175" s="133" t="str">
        <f>IF(OR(ISNUMBER(SEARCH('[1]Lookup for use classification'!$B$1,B175)),ISNUMBER(SEARCH('[1]Lookup for use classification'!$C$1,B175)),ISNUMBER(SEARCH('[1]Lookup for use classification'!$D$1,B175)),ISNUMBER(SEARCH('[1]Lookup for use classification'!$E$1,B175))),'[1]Lookup for use classification'!$A$1,IF(ISNUMBER(SEARCH('[1]Lookup for use classification'!$B$2,B175)),'[1]Lookup for use classification'!$A$2,IF(ISNUMBER(SEARCH('[1]Lookup for use classification'!$B$3,B175)),'[1]Lookup for use classification'!$A$3,IF(OR(ISNUMBER(SEARCH('[1]Lookup for use classification'!$B$4,B175)),ISNUMBER(SEARCH('[1]Lookup for use classification'!$C$4,B175)),ISNUMBER(SEARCH('[1]Lookup for use classification'!$D$4,B175)),ISNUMBER(SEARCH('[1]Lookup for use classification'!$E$4,B175))),'[1]Lookup for use classification'!$A$4,IF(OR(ISNUMBER(SEARCH('[1]Lookup for use classification'!$B$5,B175)),ISNUMBER(SEARCH('[1]Lookup for use classification'!$C$5,B175)),ISNUMBER(SEARCH('[1]Lookup for use classification'!$D$5,B175))),'[1]Lookup for use classification'!$A$5,IF(OR(ISNUMBER(SEARCH('[1]Lookup for use classification'!$B$7,B175)),ISNUMBER(SEARCH('[1]Lookup for use classification'!$C$7,B175)),ISNUMBER(SEARCH('[1]Lookup for use classification'!$D$7,B175))),'[1]Lookup for use classification'!$A$7,IF(OR(ISNUMBER(SEARCH('[1]Lookup for use classification'!$B$9,B175)),ISNUMBER(SEARCH('[1]Lookup for use classification'!$C$9,B175)),ISNUMBER(SEARCH('[1]Lookup for use classification'!$D$9,B175)),ISNUMBER(SEARCH('[1]Lookup for use classification'!$E$9,B175)),ISNUMBER(SEARCH('[1]Lookup for use classification'!$F$9,B175)),ISNUMBER(SEARCH('[1]Lookup for use classification'!$G$9,B175)),ISNUMBER(SEARCH('[1]Lookup for use classification'!$H$9,B175)),ISNUMBER(SEARCH('[1]Lookup for use classification'!$I$9,B175)),ISNUMBER(SEARCH('[1]Lookup for use classification'!$J$9,B175)),ISNUMBER(SEARCH('[1]Lookup for use classification'!$K$9,B175))),'[1]Lookup for use classification'!$A$9,IF(OR(ISNUMBER(SEARCH('[1]Lookup for use classification'!$B$10,B175)),ISNUMBER(SEARCH('[1]Lookup for use classification'!$C$10,B175)),ISNUMBER(SEARCH('[1]Lookup for use classification'!$D$10,B175)),ISNUMBER(SEARCH('[1]Lookup for use classification'!$E$10,B175)),ISNUMBER(SEARCH('[1]Lookup for use classification'!$F$10,B175)),ISNUMBER(SEARCH('[1]Lookup for use classification'!$G$10,B175))),'[1]Lookup for use classification'!$A$10,IF(OR(ISNUMBER(SEARCH('[1]Lookup for use classification'!$B$11,B175)),ISNUMBER(SEARCH('[1]Lookup for use classification'!$C$11,B175))),'[1]Lookup for use classification'!$A$11,IF(OR(ISNUMBER(SEARCH('[1]Lookup for use classification'!$B$12,B175)),ISNUMBER(SEARCH('[1]Lookup for use classification'!$C$12,B175))),'[1]Lookup for use classification'!$A$12,IF(OR(ISNUMBER(SEARCH('[1]Lookup for use classification'!$B$13,B175)),ISNUMBER(SEARCH('[1]Lookup for use classification'!$C$13,B175)),ISNUMBER(SEARCH('[1]Lookup for use classification'!$D$13,B175)),,ISNUMBER(SEARCH('[1]Lookup for use classification'!$C$13,B175)),ISNUMBER(SEARCH('[1]Lookup for use classification'!$E$13,B175))),'[1]Lookup for use classification'!$A$13,IF(OR(ISNUMBER(SEARCH('[1]Lookup for use classification'!$B$14,B175)),ISNUMBER(SEARCH('[1]Lookup for use classification'!$C$14,B175))),'[1]Lookup for use classification'!$A$14,"Other"))))))))))))</f>
        <v>Education - K - 12</v>
      </c>
      <c r="D175" s="27">
        <v>12470</v>
      </c>
      <c r="E175" s="29"/>
      <c r="F175" s="29"/>
    </row>
    <row r="176" spans="1:6">
      <c r="A176" s="16" t="s">
        <v>83</v>
      </c>
      <c r="B176" s="26" t="s">
        <v>92</v>
      </c>
      <c r="C176" s="133" t="str">
        <f>IF(OR(ISNUMBER(SEARCH('[1]Lookup for use classification'!$B$1,B176)),ISNUMBER(SEARCH('[1]Lookup for use classification'!$C$1,B176)),ISNUMBER(SEARCH('[1]Lookup for use classification'!$D$1,B176)),ISNUMBER(SEARCH('[1]Lookup for use classification'!$E$1,B176))),'[1]Lookup for use classification'!$A$1,IF(ISNUMBER(SEARCH('[1]Lookup for use classification'!$B$2,B176)),'[1]Lookup for use classification'!$A$2,IF(ISNUMBER(SEARCH('[1]Lookup for use classification'!$B$3,B176)),'[1]Lookup for use classification'!$A$3,IF(OR(ISNUMBER(SEARCH('[1]Lookup for use classification'!$B$4,B176)),ISNUMBER(SEARCH('[1]Lookup for use classification'!$C$4,B176)),ISNUMBER(SEARCH('[1]Lookup for use classification'!$D$4,B176)),ISNUMBER(SEARCH('[1]Lookup for use classification'!$E$4,B176))),'[1]Lookup for use classification'!$A$4,IF(OR(ISNUMBER(SEARCH('[1]Lookup for use classification'!$B$5,B176)),ISNUMBER(SEARCH('[1]Lookup for use classification'!$C$5,B176)),ISNUMBER(SEARCH('[1]Lookup for use classification'!$D$5,B176))),'[1]Lookup for use classification'!$A$5,IF(OR(ISNUMBER(SEARCH('[1]Lookup for use classification'!$B$7,B176)),ISNUMBER(SEARCH('[1]Lookup for use classification'!$C$7,B176)),ISNUMBER(SEARCH('[1]Lookup for use classification'!$D$7,B176))),'[1]Lookup for use classification'!$A$7,IF(OR(ISNUMBER(SEARCH('[1]Lookup for use classification'!$B$9,B176)),ISNUMBER(SEARCH('[1]Lookup for use classification'!$C$9,B176)),ISNUMBER(SEARCH('[1]Lookup for use classification'!$D$9,B176)),ISNUMBER(SEARCH('[1]Lookup for use classification'!$E$9,B176)),ISNUMBER(SEARCH('[1]Lookup for use classification'!$F$9,B176)),ISNUMBER(SEARCH('[1]Lookup for use classification'!$G$9,B176)),ISNUMBER(SEARCH('[1]Lookup for use classification'!$H$9,B176)),ISNUMBER(SEARCH('[1]Lookup for use classification'!$I$9,B176)),ISNUMBER(SEARCH('[1]Lookup for use classification'!$J$9,B176)),ISNUMBER(SEARCH('[1]Lookup for use classification'!$K$9,B176))),'[1]Lookup for use classification'!$A$9,IF(OR(ISNUMBER(SEARCH('[1]Lookup for use classification'!$B$10,B176)),ISNUMBER(SEARCH('[1]Lookup for use classification'!$C$10,B176)),ISNUMBER(SEARCH('[1]Lookup for use classification'!$D$10,B176)),ISNUMBER(SEARCH('[1]Lookup for use classification'!$E$10,B176)),ISNUMBER(SEARCH('[1]Lookup for use classification'!$F$10,B176)),ISNUMBER(SEARCH('[1]Lookup for use classification'!$G$10,B176))),'[1]Lookup for use classification'!$A$10,IF(OR(ISNUMBER(SEARCH('[1]Lookup for use classification'!$B$11,B176)),ISNUMBER(SEARCH('[1]Lookup for use classification'!$C$11,B176))),'[1]Lookup for use classification'!$A$11,IF(OR(ISNUMBER(SEARCH('[1]Lookup for use classification'!$B$12,B176)),ISNUMBER(SEARCH('[1]Lookup for use classification'!$C$12,B176))),'[1]Lookup for use classification'!$A$12,IF(OR(ISNUMBER(SEARCH('[1]Lookup for use classification'!$B$13,B176)),ISNUMBER(SEARCH('[1]Lookup for use classification'!$C$13,B176)),ISNUMBER(SEARCH('[1]Lookup for use classification'!$D$13,B176)),,ISNUMBER(SEARCH('[1]Lookup for use classification'!$C$13,B176)),ISNUMBER(SEARCH('[1]Lookup for use classification'!$E$13,B176))),'[1]Lookup for use classification'!$A$13,IF(OR(ISNUMBER(SEARCH('[1]Lookup for use classification'!$B$14,B176)),ISNUMBER(SEARCH('[1]Lookup for use classification'!$C$14,B176))),'[1]Lookup for use classification'!$A$14,"Other"))))))))))))</f>
        <v>Other</v>
      </c>
      <c r="D176" s="27"/>
      <c r="E176" s="29"/>
      <c r="F176" s="29"/>
    </row>
    <row r="177" spans="1:6">
      <c r="A177" s="16" t="s">
        <v>83</v>
      </c>
      <c r="B177" s="30" t="s">
        <v>64</v>
      </c>
      <c r="C177" s="133" t="str">
        <f>IF(OR(ISNUMBER(SEARCH('[1]Lookup for use classification'!$B$1,B177)),ISNUMBER(SEARCH('[1]Lookup for use classification'!$C$1,B177)),ISNUMBER(SEARCH('[1]Lookup for use classification'!$D$1,B177)),ISNUMBER(SEARCH('[1]Lookup for use classification'!$E$1,B177))),'[1]Lookup for use classification'!$A$1,IF(ISNUMBER(SEARCH('[1]Lookup for use classification'!$B$2,B177)),'[1]Lookup for use classification'!$A$2,IF(ISNUMBER(SEARCH('[1]Lookup for use classification'!$B$3,B177)),'[1]Lookup for use classification'!$A$3,IF(OR(ISNUMBER(SEARCH('[1]Lookup for use classification'!$B$4,B177)),ISNUMBER(SEARCH('[1]Lookup for use classification'!$C$4,B177)),ISNUMBER(SEARCH('[1]Lookup for use classification'!$D$4,B177)),ISNUMBER(SEARCH('[1]Lookup for use classification'!$E$4,B177))),'[1]Lookup for use classification'!$A$4,IF(OR(ISNUMBER(SEARCH('[1]Lookup for use classification'!$B$5,B177)),ISNUMBER(SEARCH('[1]Lookup for use classification'!$C$5,B177)),ISNUMBER(SEARCH('[1]Lookup for use classification'!$D$5,B177))),'[1]Lookup for use classification'!$A$5,IF(OR(ISNUMBER(SEARCH('[1]Lookup for use classification'!$B$7,B177)),ISNUMBER(SEARCH('[1]Lookup for use classification'!$C$7,B177)),ISNUMBER(SEARCH('[1]Lookup for use classification'!$D$7,B177))),'[1]Lookup for use classification'!$A$7,IF(OR(ISNUMBER(SEARCH('[1]Lookup for use classification'!$B$9,B177)),ISNUMBER(SEARCH('[1]Lookup for use classification'!$C$9,B177)),ISNUMBER(SEARCH('[1]Lookup for use classification'!$D$9,B177)),ISNUMBER(SEARCH('[1]Lookup for use classification'!$E$9,B177)),ISNUMBER(SEARCH('[1]Lookup for use classification'!$F$9,B177)),ISNUMBER(SEARCH('[1]Lookup for use classification'!$G$9,B177)),ISNUMBER(SEARCH('[1]Lookup for use classification'!$H$9,B177)),ISNUMBER(SEARCH('[1]Lookup for use classification'!$I$9,B177)),ISNUMBER(SEARCH('[1]Lookup for use classification'!$J$9,B177)),ISNUMBER(SEARCH('[1]Lookup for use classification'!$K$9,B177))),'[1]Lookup for use classification'!$A$9,IF(OR(ISNUMBER(SEARCH('[1]Lookup for use classification'!$B$10,B177)),ISNUMBER(SEARCH('[1]Lookup for use classification'!$C$10,B177)),ISNUMBER(SEARCH('[1]Lookup for use classification'!$D$10,B177)),ISNUMBER(SEARCH('[1]Lookup for use classification'!$E$10,B177)),ISNUMBER(SEARCH('[1]Lookup for use classification'!$F$10,B177)),ISNUMBER(SEARCH('[1]Lookup for use classification'!$G$10,B177))),'[1]Lookup for use classification'!$A$10,IF(OR(ISNUMBER(SEARCH('[1]Lookup for use classification'!$B$11,B177)),ISNUMBER(SEARCH('[1]Lookup for use classification'!$C$11,B177))),'[1]Lookup for use classification'!$A$11,IF(OR(ISNUMBER(SEARCH('[1]Lookup for use classification'!$B$12,B177)),ISNUMBER(SEARCH('[1]Lookup for use classification'!$C$12,B177))),'[1]Lookup for use classification'!$A$12,IF(OR(ISNUMBER(SEARCH('[1]Lookup for use classification'!$B$13,B177)),ISNUMBER(SEARCH('[1]Lookup for use classification'!$C$13,B177)),ISNUMBER(SEARCH('[1]Lookup for use classification'!$D$13,B177)),,ISNUMBER(SEARCH('[1]Lookup for use classification'!$C$13,B177)),ISNUMBER(SEARCH('[1]Lookup for use classification'!$E$13,B177))),'[1]Lookup for use classification'!$A$13,IF(OR(ISNUMBER(SEARCH('[1]Lookup for use classification'!$B$14,B177)),ISNUMBER(SEARCH('[1]Lookup for use classification'!$C$14,B177))),'[1]Lookup for use classification'!$A$14,"Other"))))))))))))</f>
        <v>Water &amp; Sewer</v>
      </c>
      <c r="D177" s="46"/>
      <c r="E177" s="28"/>
      <c r="F177" s="28"/>
    </row>
    <row r="178" spans="1:6">
      <c r="A178" s="16" t="s">
        <v>83</v>
      </c>
      <c r="B178" s="26" t="s">
        <v>93</v>
      </c>
      <c r="C178" s="133" t="str">
        <f>IF(OR(ISNUMBER(SEARCH('[1]Lookup for use classification'!$B$1,B178)),ISNUMBER(SEARCH('[1]Lookup for use classification'!$C$1,B178)),ISNUMBER(SEARCH('[1]Lookup for use classification'!$D$1,B178)),ISNUMBER(SEARCH('[1]Lookup for use classification'!$E$1,B178))),'[1]Lookup for use classification'!$A$1,IF(ISNUMBER(SEARCH('[1]Lookup for use classification'!$B$2,B178)),'[1]Lookup for use classification'!$A$2,IF(ISNUMBER(SEARCH('[1]Lookup for use classification'!$B$3,B178)),'[1]Lookup for use classification'!$A$3,IF(OR(ISNUMBER(SEARCH('[1]Lookup for use classification'!$B$4,B178)),ISNUMBER(SEARCH('[1]Lookup for use classification'!$C$4,B178)),ISNUMBER(SEARCH('[1]Lookup for use classification'!$D$4,B178)),ISNUMBER(SEARCH('[1]Lookup for use classification'!$E$4,B178))),'[1]Lookup for use classification'!$A$4,IF(OR(ISNUMBER(SEARCH('[1]Lookup for use classification'!$B$5,B178)),ISNUMBER(SEARCH('[1]Lookup for use classification'!$C$5,B178)),ISNUMBER(SEARCH('[1]Lookup for use classification'!$D$5,B178))),'[1]Lookup for use classification'!$A$5,IF(OR(ISNUMBER(SEARCH('[1]Lookup for use classification'!$B$7,B178)),ISNUMBER(SEARCH('[1]Lookup for use classification'!$C$7,B178)),ISNUMBER(SEARCH('[1]Lookup for use classification'!$D$7,B178))),'[1]Lookup for use classification'!$A$7,IF(OR(ISNUMBER(SEARCH('[1]Lookup for use classification'!$B$9,B178)),ISNUMBER(SEARCH('[1]Lookup for use classification'!$C$9,B178)),ISNUMBER(SEARCH('[1]Lookup for use classification'!$D$9,B178)),ISNUMBER(SEARCH('[1]Lookup for use classification'!$E$9,B178)),ISNUMBER(SEARCH('[1]Lookup for use classification'!$F$9,B178)),ISNUMBER(SEARCH('[1]Lookup for use classification'!$G$9,B178)),ISNUMBER(SEARCH('[1]Lookup for use classification'!$H$9,B178)),ISNUMBER(SEARCH('[1]Lookup for use classification'!$I$9,B178)),ISNUMBER(SEARCH('[1]Lookup for use classification'!$J$9,B178)),ISNUMBER(SEARCH('[1]Lookup for use classification'!$K$9,B178))),'[1]Lookup for use classification'!$A$9,IF(OR(ISNUMBER(SEARCH('[1]Lookup for use classification'!$B$10,B178)),ISNUMBER(SEARCH('[1]Lookup for use classification'!$C$10,B178)),ISNUMBER(SEARCH('[1]Lookup for use classification'!$D$10,B178)),ISNUMBER(SEARCH('[1]Lookup for use classification'!$E$10,B178)),ISNUMBER(SEARCH('[1]Lookup for use classification'!$F$10,B178)),ISNUMBER(SEARCH('[1]Lookup for use classification'!$G$10,B178))),'[1]Lookup for use classification'!$A$10,IF(OR(ISNUMBER(SEARCH('[1]Lookup for use classification'!$B$11,B178)),ISNUMBER(SEARCH('[1]Lookup for use classification'!$C$11,B178))),'[1]Lookup for use classification'!$A$11,IF(OR(ISNUMBER(SEARCH('[1]Lookup for use classification'!$B$12,B178)),ISNUMBER(SEARCH('[1]Lookup for use classification'!$C$12,B178))),'[1]Lookup for use classification'!$A$12,IF(OR(ISNUMBER(SEARCH('[1]Lookup for use classification'!$B$13,B178)),ISNUMBER(SEARCH('[1]Lookup for use classification'!$C$13,B178)),ISNUMBER(SEARCH('[1]Lookup for use classification'!$D$13,B178)),,ISNUMBER(SEARCH('[1]Lookup for use classification'!$C$13,B178)),ISNUMBER(SEARCH('[1]Lookup for use classification'!$E$13,B178))),'[1]Lookup for use classification'!$A$13,IF(OR(ISNUMBER(SEARCH('[1]Lookup for use classification'!$B$14,B178)),ISNUMBER(SEARCH('[1]Lookup for use classification'!$C$14,B178))),'[1]Lookup for use classification'!$A$14,"Other"))))))))))))</f>
        <v>Public Assembly</v>
      </c>
      <c r="D178" s="27"/>
      <c r="E178" s="28"/>
      <c r="F178" s="29"/>
    </row>
    <row r="179" spans="1:6">
      <c r="A179" s="16" t="s">
        <v>83</v>
      </c>
      <c r="B179" s="26" t="s">
        <v>31</v>
      </c>
      <c r="C179" s="133" t="str">
        <f>IF(OR(ISNUMBER(SEARCH('[1]Lookup for use classification'!$B$1,B179)),ISNUMBER(SEARCH('[1]Lookup for use classification'!$C$1,B179)),ISNUMBER(SEARCH('[1]Lookup for use classification'!$D$1,B179)),ISNUMBER(SEARCH('[1]Lookup for use classification'!$E$1,B179))),'[1]Lookup for use classification'!$A$1,IF(ISNUMBER(SEARCH('[1]Lookup for use classification'!$B$2,B179)),'[1]Lookup for use classification'!$A$2,IF(ISNUMBER(SEARCH('[1]Lookup for use classification'!$B$3,B179)),'[1]Lookup for use classification'!$A$3,IF(OR(ISNUMBER(SEARCH('[1]Lookup for use classification'!$B$4,B179)),ISNUMBER(SEARCH('[1]Lookup for use classification'!$C$4,B179)),ISNUMBER(SEARCH('[1]Lookup for use classification'!$D$4,B179)),ISNUMBER(SEARCH('[1]Lookup for use classification'!$E$4,B179))),'[1]Lookup for use classification'!$A$4,IF(OR(ISNUMBER(SEARCH('[1]Lookup for use classification'!$B$5,B179)),ISNUMBER(SEARCH('[1]Lookup for use classification'!$C$5,B179)),ISNUMBER(SEARCH('[1]Lookup for use classification'!$D$5,B179))),'[1]Lookup for use classification'!$A$5,IF(OR(ISNUMBER(SEARCH('[1]Lookup for use classification'!$B$7,B179)),ISNUMBER(SEARCH('[1]Lookup for use classification'!$C$7,B179)),ISNUMBER(SEARCH('[1]Lookup for use classification'!$D$7,B179))),'[1]Lookup for use classification'!$A$7,IF(OR(ISNUMBER(SEARCH('[1]Lookup for use classification'!$B$9,B179)),ISNUMBER(SEARCH('[1]Lookup for use classification'!$C$9,B179)),ISNUMBER(SEARCH('[1]Lookup for use classification'!$D$9,B179)),ISNUMBER(SEARCH('[1]Lookup for use classification'!$E$9,B179)),ISNUMBER(SEARCH('[1]Lookup for use classification'!$F$9,B179)),ISNUMBER(SEARCH('[1]Lookup for use classification'!$G$9,B179)),ISNUMBER(SEARCH('[1]Lookup for use classification'!$H$9,B179)),ISNUMBER(SEARCH('[1]Lookup for use classification'!$I$9,B179)),ISNUMBER(SEARCH('[1]Lookup for use classification'!$J$9,B179)),ISNUMBER(SEARCH('[1]Lookup for use classification'!$K$9,B179))),'[1]Lookup for use classification'!$A$9,IF(OR(ISNUMBER(SEARCH('[1]Lookup for use classification'!$B$10,B179)),ISNUMBER(SEARCH('[1]Lookup for use classification'!$C$10,B179)),ISNUMBER(SEARCH('[1]Lookup for use classification'!$D$10,B179)),ISNUMBER(SEARCH('[1]Lookup for use classification'!$E$10,B179)),ISNUMBER(SEARCH('[1]Lookup for use classification'!$F$10,B179)),ISNUMBER(SEARCH('[1]Lookup for use classification'!$G$10,B179))),'[1]Lookup for use classification'!$A$10,IF(OR(ISNUMBER(SEARCH('[1]Lookup for use classification'!$B$11,B179)),ISNUMBER(SEARCH('[1]Lookup for use classification'!$C$11,B179))),'[1]Lookup for use classification'!$A$11,IF(OR(ISNUMBER(SEARCH('[1]Lookup for use classification'!$B$12,B179)),ISNUMBER(SEARCH('[1]Lookup for use classification'!$C$12,B179))),'[1]Lookup for use classification'!$A$12,IF(OR(ISNUMBER(SEARCH('[1]Lookup for use classification'!$B$13,B179)),ISNUMBER(SEARCH('[1]Lookup for use classification'!$C$13,B179)),ISNUMBER(SEARCH('[1]Lookup for use classification'!$D$13,B179)),,ISNUMBER(SEARCH('[1]Lookup for use classification'!$C$13,B179)),ISNUMBER(SEARCH('[1]Lookup for use classification'!$E$13,B179))),'[1]Lookup for use classification'!$A$13,IF(OR(ISNUMBER(SEARCH('[1]Lookup for use classification'!$B$14,B179)),ISNUMBER(SEARCH('[1]Lookup for use classification'!$C$14,B179))),'[1]Lookup for use classification'!$A$14,"Other"))))))))))))</f>
        <v>Public Assembly</v>
      </c>
      <c r="D179" s="27"/>
      <c r="E179" s="28"/>
      <c r="F179" s="29"/>
    </row>
    <row r="180" spans="1:6">
      <c r="A180" s="16" t="s">
        <v>83</v>
      </c>
      <c r="B180" s="26" t="s">
        <v>94</v>
      </c>
      <c r="C180" s="133" t="str">
        <f>IF(OR(ISNUMBER(SEARCH('[1]Lookup for use classification'!$B$1,B180)),ISNUMBER(SEARCH('[1]Lookup for use classification'!$C$1,B180)),ISNUMBER(SEARCH('[1]Lookup for use classification'!$D$1,B180)),ISNUMBER(SEARCH('[1]Lookup for use classification'!$E$1,B180))),'[1]Lookup for use classification'!$A$1,IF(ISNUMBER(SEARCH('[1]Lookup for use classification'!$B$2,B180)),'[1]Lookup for use classification'!$A$2,IF(ISNUMBER(SEARCH('[1]Lookup for use classification'!$B$3,B180)),'[1]Lookup for use classification'!$A$3,IF(OR(ISNUMBER(SEARCH('[1]Lookup for use classification'!$B$4,B180)),ISNUMBER(SEARCH('[1]Lookup for use classification'!$C$4,B180)),ISNUMBER(SEARCH('[1]Lookup for use classification'!$D$4,B180)),ISNUMBER(SEARCH('[1]Lookup for use classification'!$E$4,B180))),'[1]Lookup for use classification'!$A$4,IF(OR(ISNUMBER(SEARCH('[1]Lookup for use classification'!$B$5,B180)),ISNUMBER(SEARCH('[1]Lookup for use classification'!$C$5,B180)),ISNUMBER(SEARCH('[1]Lookup for use classification'!$D$5,B180))),'[1]Lookup for use classification'!$A$5,IF(OR(ISNUMBER(SEARCH('[1]Lookup for use classification'!$B$7,B180)),ISNUMBER(SEARCH('[1]Lookup for use classification'!$C$7,B180)),ISNUMBER(SEARCH('[1]Lookup for use classification'!$D$7,B180))),'[1]Lookup for use classification'!$A$7,IF(OR(ISNUMBER(SEARCH('[1]Lookup for use classification'!$B$9,B180)),ISNUMBER(SEARCH('[1]Lookup for use classification'!$C$9,B180)),ISNUMBER(SEARCH('[1]Lookup for use classification'!$D$9,B180)),ISNUMBER(SEARCH('[1]Lookup for use classification'!$E$9,B180)),ISNUMBER(SEARCH('[1]Lookup for use classification'!$F$9,B180)),ISNUMBER(SEARCH('[1]Lookup for use classification'!$G$9,B180)),ISNUMBER(SEARCH('[1]Lookup for use classification'!$H$9,B180)),ISNUMBER(SEARCH('[1]Lookup for use classification'!$I$9,B180)),ISNUMBER(SEARCH('[1]Lookup for use classification'!$J$9,B180)),ISNUMBER(SEARCH('[1]Lookup for use classification'!$K$9,B180))),'[1]Lookup for use classification'!$A$9,IF(OR(ISNUMBER(SEARCH('[1]Lookup for use classification'!$B$10,B180)),ISNUMBER(SEARCH('[1]Lookup for use classification'!$C$10,B180)),ISNUMBER(SEARCH('[1]Lookup for use classification'!$D$10,B180)),ISNUMBER(SEARCH('[1]Lookup for use classification'!$E$10,B180)),ISNUMBER(SEARCH('[1]Lookup for use classification'!$F$10,B180)),ISNUMBER(SEARCH('[1]Lookup for use classification'!$G$10,B180))),'[1]Lookup for use classification'!$A$10,IF(OR(ISNUMBER(SEARCH('[1]Lookup for use classification'!$B$11,B180)),ISNUMBER(SEARCH('[1]Lookup for use classification'!$C$11,B180))),'[1]Lookup for use classification'!$A$11,IF(OR(ISNUMBER(SEARCH('[1]Lookup for use classification'!$B$12,B180)),ISNUMBER(SEARCH('[1]Lookup for use classification'!$C$12,B180))),'[1]Lookup for use classification'!$A$12,IF(OR(ISNUMBER(SEARCH('[1]Lookup for use classification'!$B$13,B180)),ISNUMBER(SEARCH('[1]Lookup for use classification'!$C$13,B180)),ISNUMBER(SEARCH('[1]Lookup for use classification'!$D$13,B180)),,ISNUMBER(SEARCH('[1]Lookup for use classification'!$C$13,B180)),ISNUMBER(SEARCH('[1]Lookup for use classification'!$E$13,B180))),'[1]Lookup for use classification'!$A$13,IF(OR(ISNUMBER(SEARCH('[1]Lookup for use classification'!$B$14,B180)),ISNUMBER(SEARCH('[1]Lookup for use classification'!$C$14,B180))),'[1]Lookup for use classification'!$A$14,"Other"))))))))))))</f>
        <v>Other</v>
      </c>
      <c r="D180" s="27">
        <v>1200</v>
      </c>
      <c r="E180" s="29"/>
      <c r="F180" s="29"/>
    </row>
    <row r="181" spans="1:6">
      <c r="A181" s="16" t="s">
        <v>83</v>
      </c>
      <c r="B181" s="26" t="s">
        <v>95</v>
      </c>
      <c r="C181" s="133" t="str">
        <f>IF(OR(ISNUMBER(SEARCH('[1]Lookup for use classification'!$B$1,B181)),ISNUMBER(SEARCH('[1]Lookup for use classification'!$C$1,B181)),ISNUMBER(SEARCH('[1]Lookup for use classification'!$D$1,B181)),ISNUMBER(SEARCH('[1]Lookup for use classification'!$E$1,B181))),'[1]Lookup for use classification'!$A$1,IF(ISNUMBER(SEARCH('[1]Lookup for use classification'!$B$2,B181)),'[1]Lookup for use classification'!$A$2,IF(ISNUMBER(SEARCH('[1]Lookup for use classification'!$B$3,B181)),'[1]Lookup for use classification'!$A$3,IF(OR(ISNUMBER(SEARCH('[1]Lookup for use classification'!$B$4,B181)),ISNUMBER(SEARCH('[1]Lookup for use classification'!$C$4,B181)),ISNUMBER(SEARCH('[1]Lookup for use classification'!$D$4,B181)),ISNUMBER(SEARCH('[1]Lookup for use classification'!$E$4,B181))),'[1]Lookup for use classification'!$A$4,IF(OR(ISNUMBER(SEARCH('[1]Lookup for use classification'!$B$5,B181)),ISNUMBER(SEARCH('[1]Lookup for use classification'!$C$5,B181)),ISNUMBER(SEARCH('[1]Lookup for use classification'!$D$5,B181))),'[1]Lookup for use classification'!$A$5,IF(OR(ISNUMBER(SEARCH('[1]Lookup for use classification'!$B$7,B181)),ISNUMBER(SEARCH('[1]Lookup for use classification'!$C$7,B181)),ISNUMBER(SEARCH('[1]Lookup for use classification'!$D$7,B181))),'[1]Lookup for use classification'!$A$7,IF(OR(ISNUMBER(SEARCH('[1]Lookup for use classification'!$B$9,B181)),ISNUMBER(SEARCH('[1]Lookup for use classification'!$C$9,B181)),ISNUMBER(SEARCH('[1]Lookup for use classification'!$D$9,B181)),ISNUMBER(SEARCH('[1]Lookup for use classification'!$E$9,B181)),ISNUMBER(SEARCH('[1]Lookup for use classification'!$F$9,B181)),ISNUMBER(SEARCH('[1]Lookup for use classification'!$G$9,B181)),ISNUMBER(SEARCH('[1]Lookup for use classification'!$H$9,B181)),ISNUMBER(SEARCH('[1]Lookup for use classification'!$I$9,B181)),ISNUMBER(SEARCH('[1]Lookup for use classification'!$J$9,B181)),ISNUMBER(SEARCH('[1]Lookup for use classification'!$K$9,B181))),'[1]Lookup for use classification'!$A$9,IF(OR(ISNUMBER(SEARCH('[1]Lookup for use classification'!$B$10,B181)),ISNUMBER(SEARCH('[1]Lookup for use classification'!$C$10,B181)),ISNUMBER(SEARCH('[1]Lookup for use classification'!$D$10,B181)),ISNUMBER(SEARCH('[1]Lookup for use classification'!$E$10,B181)),ISNUMBER(SEARCH('[1]Lookup for use classification'!$F$10,B181)),ISNUMBER(SEARCH('[1]Lookup for use classification'!$G$10,B181))),'[1]Lookup for use classification'!$A$10,IF(OR(ISNUMBER(SEARCH('[1]Lookup for use classification'!$B$11,B181)),ISNUMBER(SEARCH('[1]Lookup for use classification'!$C$11,B181))),'[1]Lookup for use classification'!$A$11,IF(OR(ISNUMBER(SEARCH('[1]Lookup for use classification'!$B$12,B181)),ISNUMBER(SEARCH('[1]Lookup for use classification'!$C$12,B181))),'[1]Lookup for use classification'!$A$12,IF(OR(ISNUMBER(SEARCH('[1]Lookup for use classification'!$B$13,B181)),ISNUMBER(SEARCH('[1]Lookup for use classification'!$C$13,B181)),ISNUMBER(SEARCH('[1]Lookup for use classification'!$D$13,B181)),,ISNUMBER(SEARCH('[1]Lookup for use classification'!$C$13,B181)),ISNUMBER(SEARCH('[1]Lookup for use classification'!$E$13,B181))),'[1]Lookup for use classification'!$A$13,IF(OR(ISNUMBER(SEARCH('[1]Lookup for use classification'!$B$14,B181)),ISNUMBER(SEARCH('[1]Lookup for use classification'!$C$14,B181))),'[1]Lookup for use classification'!$A$14,"Other"))))))))))))</f>
        <v>Other</v>
      </c>
      <c r="D181" s="27">
        <v>1200</v>
      </c>
      <c r="E181" s="29"/>
      <c r="F181" s="29"/>
    </row>
    <row r="182" spans="1:6">
      <c r="A182" s="16" t="s">
        <v>83</v>
      </c>
      <c r="B182" s="26" t="s">
        <v>37</v>
      </c>
      <c r="C182" s="133" t="str">
        <f>IF(OR(ISNUMBER(SEARCH('[1]Lookup for use classification'!$B$1,B182)),ISNUMBER(SEARCH('[1]Lookup for use classification'!$C$1,B182)),ISNUMBER(SEARCH('[1]Lookup for use classification'!$D$1,B182)),ISNUMBER(SEARCH('[1]Lookup for use classification'!$E$1,B182))),'[1]Lookup for use classification'!$A$1,IF(ISNUMBER(SEARCH('[1]Lookup for use classification'!$B$2,B182)),'[1]Lookup for use classification'!$A$2,IF(ISNUMBER(SEARCH('[1]Lookup for use classification'!$B$3,B182)),'[1]Lookup for use classification'!$A$3,IF(OR(ISNUMBER(SEARCH('[1]Lookup for use classification'!$B$4,B182)),ISNUMBER(SEARCH('[1]Lookup for use classification'!$C$4,B182)),ISNUMBER(SEARCH('[1]Lookup for use classification'!$D$4,B182)),ISNUMBER(SEARCH('[1]Lookup for use classification'!$E$4,B182))),'[1]Lookup for use classification'!$A$4,IF(OR(ISNUMBER(SEARCH('[1]Lookup for use classification'!$B$5,B182)),ISNUMBER(SEARCH('[1]Lookup for use classification'!$C$5,B182)),ISNUMBER(SEARCH('[1]Lookup for use classification'!$D$5,B182))),'[1]Lookup for use classification'!$A$5,IF(OR(ISNUMBER(SEARCH('[1]Lookup for use classification'!$B$7,B182)),ISNUMBER(SEARCH('[1]Lookup for use classification'!$C$7,B182)),ISNUMBER(SEARCH('[1]Lookup for use classification'!$D$7,B182))),'[1]Lookup for use classification'!$A$7,IF(OR(ISNUMBER(SEARCH('[1]Lookup for use classification'!$B$9,B182)),ISNUMBER(SEARCH('[1]Lookup for use classification'!$C$9,B182)),ISNUMBER(SEARCH('[1]Lookup for use classification'!$D$9,B182)),ISNUMBER(SEARCH('[1]Lookup for use classification'!$E$9,B182)),ISNUMBER(SEARCH('[1]Lookup for use classification'!$F$9,B182)),ISNUMBER(SEARCH('[1]Lookup for use classification'!$G$9,B182)),ISNUMBER(SEARCH('[1]Lookup for use classification'!$H$9,B182)),ISNUMBER(SEARCH('[1]Lookup for use classification'!$I$9,B182)),ISNUMBER(SEARCH('[1]Lookup for use classification'!$J$9,B182)),ISNUMBER(SEARCH('[1]Lookup for use classification'!$K$9,B182))),'[1]Lookup for use classification'!$A$9,IF(OR(ISNUMBER(SEARCH('[1]Lookup for use classification'!$B$10,B182)),ISNUMBER(SEARCH('[1]Lookup for use classification'!$C$10,B182)),ISNUMBER(SEARCH('[1]Lookup for use classification'!$D$10,B182)),ISNUMBER(SEARCH('[1]Lookup for use classification'!$E$10,B182)),ISNUMBER(SEARCH('[1]Lookup for use classification'!$F$10,B182)),ISNUMBER(SEARCH('[1]Lookup for use classification'!$G$10,B182))),'[1]Lookup for use classification'!$A$10,IF(OR(ISNUMBER(SEARCH('[1]Lookup for use classification'!$B$11,B182)),ISNUMBER(SEARCH('[1]Lookup for use classification'!$C$11,B182))),'[1]Lookup for use classification'!$A$11,IF(OR(ISNUMBER(SEARCH('[1]Lookup for use classification'!$B$12,B182)),ISNUMBER(SEARCH('[1]Lookup for use classification'!$C$12,B182))),'[1]Lookup for use classification'!$A$12,IF(OR(ISNUMBER(SEARCH('[1]Lookup for use classification'!$B$13,B182)),ISNUMBER(SEARCH('[1]Lookup for use classification'!$C$13,B182)),ISNUMBER(SEARCH('[1]Lookup for use classification'!$D$13,B182)),,ISNUMBER(SEARCH('[1]Lookup for use classification'!$C$13,B182)),ISNUMBER(SEARCH('[1]Lookup for use classification'!$E$13,B182))),'[1]Lookup for use classification'!$A$13,IF(OR(ISNUMBER(SEARCH('[1]Lookup for use classification'!$B$14,B182)),ISNUMBER(SEARCH('[1]Lookup for use classification'!$C$14,B182))),'[1]Lookup for use classification'!$A$14,"Other"))))))))))))</f>
        <v>Office</v>
      </c>
      <c r="D182" s="27"/>
      <c r="E182" s="28"/>
      <c r="F182" s="29"/>
    </row>
    <row r="183" spans="1:6">
      <c r="A183" s="16" t="s">
        <v>83</v>
      </c>
      <c r="B183" s="26" t="s">
        <v>96</v>
      </c>
      <c r="C183" s="133" t="str">
        <f>IF(OR(ISNUMBER(SEARCH('[1]Lookup for use classification'!$B$1,B183)),ISNUMBER(SEARCH('[1]Lookup for use classification'!$C$1,B183)),ISNUMBER(SEARCH('[1]Lookup for use classification'!$D$1,B183)),ISNUMBER(SEARCH('[1]Lookup for use classification'!$E$1,B183))),'[1]Lookup for use classification'!$A$1,IF(ISNUMBER(SEARCH('[1]Lookup for use classification'!$B$2,B183)),'[1]Lookup for use classification'!$A$2,IF(ISNUMBER(SEARCH('[1]Lookup for use classification'!$B$3,B183)),'[1]Lookup for use classification'!$A$3,IF(OR(ISNUMBER(SEARCH('[1]Lookup for use classification'!$B$4,B183)),ISNUMBER(SEARCH('[1]Lookup for use classification'!$C$4,B183)),ISNUMBER(SEARCH('[1]Lookup for use classification'!$D$4,B183)),ISNUMBER(SEARCH('[1]Lookup for use classification'!$E$4,B183))),'[1]Lookup for use classification'!$A$4,IF(OR(ISNUMBER(SEARCH('[1]Lookup for use classification'!$B$5,B183)),ISNUMBER(SEARCH('[1]Lookup for use classification'!$C$5,B183)),ISNUMBER(SEARCH('[1]Lookup for use classification'!$D$5,B183))),'[1]Lookup for use classification'!$A$5,IF(OR(ISNUMBER(SEARCH('[1]Lookup for use classification'!$B$7,B183)),ISNUMBER(SEARCH('[1]Lookup for use classification'!$C$7,B183)),ISNUMBER(SEARCH('[1]Lookup for use classification'!$D$7,B183))),'[1]Lookup for use classification'!$A$7,IF(OR(ISNUMBER(SEARCH('[1]Lookup for use classification'!$B$9,B183)),ISNUMBER(SEARCH('[1]Lookup for use classification'!$C$9,B183)),ISNUMBER(SEARCH('[1]Lookup for use classification'!$D$9,B183)),ISNUMBER(SEARCH('[1]Lookup for use classification'!$E$9,B183)),ISNUMBER(SEARCH('[1]Lookup for use classification'!$F$9,B183)),ISNUMBER(SEARCH('[1]Lookup for use classification'!$G$9,B183)),ISNUMBER(SEARCH('[1]Lookup for use classification'!$H$9,B183)),ISNUMBER(SEARCH('[1]Lookup for use classification'!$I$9,B183)),ISNUMBER(SEARCH('[1]Lookup for use classification'!$J$9,B183)),ISNUMBER(SEARCH('[1]Lookup for use classification'!$K$9,B183))),'[1]Lookup for use classification'!$A$9,IF(OR(ISNUMBER(SEARCH('[1]Lookup for use classification'!$B$10,B183)),ISNUMBER(SEARCH('[1]Lookup for use classification'!$C$10,B183)),ISNUMBER(SEARCH('[1]Lookup for use classification'!$D$10,B183)),ISNUMBER(SEARCH('[1]Lookup for use classification'!$E$10,B183)),ISNUMBER(SEARCH('[1]Lookup for use classification'!$F$10,B183)),ISNUMBER(SEARCH('[1]Lookup for use classification'!$G$10,B183))),'[1]Lookup for use classification'!$A$10,IF(OR(ISNUMBER(SEARCH('[1]Lookup for use classification'!$B$11,B183)),ISNUMBER(SEARCH('[1]Lookup for use classification'!$C$11,B183))),'[1]Lookup for use classification'!$A$11,IF(OR(ISNUMBER(SEARCH('[1]Lookup for use classification'!$B$12,B183)),ISNUMBER(SEARCH('[1]Lookup for use classification'!$C$12,B183))),'[1]Lookup for use classification'!$A$12,IF(OR(ISNUMBER(SEARCH('[1]Lookup for use classification'!$B$13,B183)),ISNUMBER(SEARCH('[1]Lookup for use classification'!$C$13,B183)),ISNUMBER(SEARCH('[1]Lookup for use classification'!$D$13,B183)),,ISNUMBER(SEARCH('[1]Lookup for use classification'!$C$13,B183)),ISNUMBER(SEARCH('[1]Lookup for use classification'!$E$13,B183))),'[1]Lookup for use classification'!$A$13,IF(OR(ISNUMBER(SEARCH('[1]Lookup for use classification'!$B$14,B183)),ISNUMBER(SEARCH('[1]Lookup for use classification'!$C$14,B183))),'[1]Lookup for use classification'!$A$14,"Other"))))))))))))</f>
        <v>Public Safety</v>
      </c>
      <c r="D183" s="27"/>
      <c r="E183" s="29"/>
      <c r="F183" s="29"/>
    </row>
    <row r="184" spans="1:6">
      <c r="A184" s="16" t="s">
        <v>83</v>
      </c>
      <c r="B184" s="26" t="s">
        <v>97</v>
      </c>
      <c r="C184" s="133" t="str">
        <f>IF(OR(ISNUMBER(SEARCH('[1]Lookup for use classification'!$B$1,B184)),ISNUMBER(SEARCH('[1]Lookup for use classification'!$C$1,B184)),ISNUMBER(SEARCH('[1]Lookup for use classification'!$D$1,B184)),ISNUMBER(SEARCH('[1]Lookup for use classification'!$E$1,B184))),'[1]Lookup for use classification'!$A$1,IF(ISNUMBER(SEARCH('[1]Lookup for use classification'!$B$2,B184)),'[1]Lookup for use classification'!$A$2,IF(ISNUMBER(SEARCH('[1]Lookup for use classification'!$B$3,B184)),'[1]Lookup for use classification'!$A$3,IF(OR(ISNUMBER(SEARCH('[1]Lookup for use classification'!$B$4,B184)),ISNUMBER(SEARCH('[1]Lookup for use classification'!$C$4,B184)),ISNUMBER(SEARCH('[1]Lookup for use classification'!$D$4,B184)),ISNUMBER(SEARCH('[1]Lookup for use classification'!$E$4,B184))),'[1]Lookup for use classification'!$A$4,IF(OR(ISNUMBER(SEARCH('[1]Lookup for use classification'!$B$5,B184)),ISNUMBER(SEARCH('[1]Lookup for use classification'!$C$5,B184)),ISNUMBER(SEARCH('[1]Lookup for use classification'!$D$5,B184))),'[1]Lookup for use classification'!$A$5,IF(OR(ISNUMBER(SEARCH('[1]Lookup for use classification'!$B$7,B184)),ISNUMBER(SEARCH('[1]Lookup for use classification'!$C$7,B184)),ISNUMBER(SEARCH('[1]Lookup for use classification'!$D$7,B184))),'[1]Lookup for use classification'!$A$7,IF(OR(ISNUMBER(SEARCH('[1]Lookup for use classification'!$B$9,B184)),ISNUMBER(SEARCH('[1]Lookup for use classification'!$C$9,B184)),ISNUMBER(SEARCH('[1]Lookup for use classification'!$D$9,B184)),ISNUMBER(SEARCH('[1]Lookup for use classification'!$E$9,B184)),ISNUMBER(SEARCH('[1]Lookup for use classification'!$F$9,B184)),ISNUMBER(SEARCH('[1]Lookup for use classification'!$G$9,B184)),ISNUMBER(SEARCH('[1]Lookup for use classification'!$H$9,B184)),ISNUMBER(SEARCH('[1]Lookup for use classification'!$I$9,B184)),ISNUMBER(SEARCH('[1]Lookup for use classification'!$J$9,B184)),ISNUMBER(SEARCH('[1]Lookup for use classification'!$K$9,B184))),'[1]Lookup for use classification'!$A$9,IF(OR(ISNUMBER(SEARCH('[1]Lookup for use classification'!$B$10,B184)),ISNUMBER(SEARCH('[1]Lookup for use classification'!$C$10,B184)),ISNUMBER(SEARCH('[1]Lookup for use classification'!$D$10,B184)),ISNUMBER(SEARCH('[1]Lookup for use classification'!$E$10,B184)),ISNUMBER(SEARCH('[1]Lookup for use classification'!$F$10,B184)),ISNUMBER(SEARCH('[1]Lookup for use classification'!$G$10,B184))),'[1]Lookup for use classification'!$A$10,IF(OR(ISNUMBER(SEARCH('[1]Lookup for use classification'!$B$11,B184)),ISNUMBER(SEARCH('[1]Lookup for use classification'!$C$11,B184))),'[1]Lookup for use classification'!$A$11,IF(OR(ISNUMBER(SEARCH('[1]Lookup for use classification'!$B$12,B184)),ISNUMBER(SEARCH('[1]Lookup for use classification'!$C$12,B184))),'[1]Lookup for use classification'!$A$12,IF(OR(ISNUMBER(SEARCH('[1]Lookup for use classification'!$B$13,B184)),ISNUMBER(SEARCH('[1]Lookup for use classification'!$C$13,B184)),ISNUMBER(SEARCH('[1]Lookup for use classification'!$D$13,B184)),,ISNUMBER(SEARCH('[1]Lookup for use classification'!$C$13,B184)),ISNUMBER(SEARCH('[1]Lookup for use classification'!$E$13,B184))),'[1]Lookup for use classification'!$A$13,IF(OR(ISNUMBER(SEARCH('[1]Lookup for use classification'!$B$14,B184)),ISNUMBER(SEARCH('[1]Lookup for use classification'!$C$14,B184))),'[1]Lookup for use classification'!$A$14,"Other"))))))))))))</f>
        <v>Public Assembly</v>
      </c>
      <c r="D184" s="27"/>
      <c r="E184" s="29"/>
      <c r="F184" s="29"/>
    </row>
    <row r="185" spans="1:6">
      <c r="A185" s="16" t="s">
        <v>83</v>
      </c>
      <c r="B185" s="26" t="s">
        <v>98</v>
      </c>
      <c r="C185" s="133" t="str">
        <f>IF(OR(ISNUMBER(SEARCH('[1]Lookup for use classification'!$B$1,B185)),ISNUMBER(SEARCH('[1]Lookup for use classification'!$C$1,B185)),ISNUMBER(SEARCH('[1]Lookup for use classification'!$D$1,B185)),ISNUMBER(SEARCH('[1]Lookup for use classification'!$E$1,B185))),'[1]Lookup for use classification'!$A$1,IF(ISNUMBER(SEARCH('[1]Lookup for use classification'!$B$2,B185)),'[1]Lookup for use classification'!$A$2,IF(ISNUMBER(SEARCH('[1]Lookup for use classification'!$B$3,B185)),'[1]Lookup for use classification'!$A$3,IF(OR(ISNUMBER(SEARCH('[1]Lookup for use classification'!$B$4,B185)),ISNUMBER(SEARCH('[1]Lookup for use classification'!$C$4,B185)),ISNUMBER(SEARCH('[1]Lookup for use classification'!$D$4,B185)),ISNUMBER(SEARCH('[1]Lookup for use classification'!$E$4,B185))),'[1]Lookup for use classification'!$A$4,IF(OR(ISNUMBER(SEARCH('[1]Lookup for use classification'!$B$5,B185)),ISNUMBER(SEARCH('[1]Lookup for use classification'!$C$5,B185)),ISNUMBER(SEARCH('[1]Lookup for use classification'!$D$5,B185))),'[1]Lookup for use classification'!$A$5,IF(OR(ISNUMBER(SEARCH('[1]Lookup for use classification'!$B$7,B185)),ISNUMBER(SEARCH('[1]Lookup for use classification'!$C$7,B185)),ISNUMBER(SEARCH('[1]Lookup for use classification'!$D$7,B185))),'[1]Lookup for use classification'!$A$7,IF(OR(ISNUMBER(SEARCH('[1]Lookup for use classification'!$B$9,B185)),ISNUMBER(SEARCH('[1]Lookup for use classification'!$C$9,B185)),ISNUMBER(SEARCH('[1]Lookup for use classification'!$D$9,B185)),ISNUMBER(SEARCH('[1]Lookup for use classification'!$E$9,B185)),ISNUMBER(SEARCH('[1]Lookup for use classification'!$F$9,B185)),ISNUMBER(SEARCH('[1]Lookup for use classification'!$G$9,B185)),ISNUMBER(SEARCH('[1]Lookup for use classification'!$H$9,B185)),ISNUMBER(SEARCH('[1]Lookup for use classification'!$I$9,B185)),ISNUMBER(SEARCH('[1]Lookup for use classification'!$J$9,B185)),ISNUMBER(SEARCH('[1]Lookup for use classification'!$K$9,B185))),'[1]Lookup for use classification'!$A$9,IF(OR(ISNUMBER(SEARCH('[1]Lookup for use classification'!$B$10,B185)),ISNUMBER(SEARCH('[1]Lookup for use classification'!$C$10,B185)),ISNUMBER(SEARCH('[1]Lookup for use classification'!$D$10,B185)),ISNUMBER(SEARCH('[1]Lookup for use classification'!$E$10,B185)),ISNUMBER(SEARCH('[1]Lookup for use classification'!$F$10,B185)),ISNUMBER(SEARCH('[1]Lookup for use classification'!$G$10,B185))),'[1]Lookup for use classification'!$A$10,IF(OR(ISNUMBER(SEARCH('[1]Lookup for use classification'!$B$11,B185)),ISNUMBER(SEARCH('[1]Lookup for use classification'!$C$11,B185))),'[1]Lookup for use classification'!$A$11,IF(OR(ISNUMBER(SEARCH('[1]Lookup for use classification'!$B$12,B185)),ISNUMBER(SEARCH('[1]Lookup for use classification'!$C$12,B185))),'[1]Lookup for use classification'!$A$12,IF(OR(ISNUMBER(SEARCH('[1]Lookup for use classification'!$B$13,B185)),ISNUMBER(SEARCH('[1]Lookup for use classification'!$C$13,B185)),ISNUMBER(SEARCH('[1]Lookup for use classification'!$D$13,B185)),,ISNUMBER(SEARCH('[1]Lookup for use classification'!$C$13,B185)),ISNUMBER(SEARCH('[1]Lookup for use classification'!$E$13,B185))),'[1]Lookup for use classification'!$A$13,IF(OR(ISNUMBER(SEARCH('[1]Lookup for use classification'!$B$14,B185)),ISNUMBER(SEARCH('[1]Lookup for use classification'!$C$14,B185))),'[1]Lookup for use classification'!$A$14,"Other"))))))))))))</f>
        <v>Other</v>
      </c>
      <c r="D185" s="27">
        <v>1104</v>
      </c>
      <c r="E185" s="29"/>
      <c r="F185" s="29"/>
    </row>
    <row r="186" spans="1:6">
      <c r="A186" s="16" t="s">
        <v>83</v>
      </c>
      <c r="B186" s="26" t="s">
        <v>99</v>
      </c>
      <c r="C186" s="133" t="str">
        <f>IF(OR(ISNUMBER(SEARCH('[1]Lookup for use classification'!$B$1,B186)),ISNUMBER(SEARCH('[1]Lookup for use classification'!$C$1,B186)),ISNUMBER(SEARCH('[1]Lookup for use classification'!$D$1,B186)),ISNUMBER(SEARCH('[1]Lookup for use classification'!$E$1,B186))),'[1]Lookup for use classification'!$A$1,IF(ISNUMBER(SEARCH('[1]Lookup for use classification'!$B$2,B186)),'[1]Lookup for use classification'!$A$2,IF(ISNUMBER(SEARCH('[1]Lookup for use classification'!$B$3,B186)),'[1]Lookup for use classification'!$A$3,IF(OR(ISNUMBER(SEARCH('[1]Lookup for use classification'!$B$4,B186)),ISNUMBER(SEARCH('[1]Lookup for use classification'!$C$4,B186)),ISNUMBER(SEARCH('[1]Lookup for use classification'!$D$4,B186)),ISNUMBER(SEARCH('[1]Lookup for use classification'!$E$4,B186))),'[1]Lookup for use classification'!$A$4,IF(OR(ISNUMBER(SEARCH('[1]Lookup for use classification'!$B$5,B186)),ISNUMBER(SEARCH('[1]Lookup for use classification'!$C$5,B186)),ISNUMBER(SEARCH('[1]Lookup for use classification'!$D$5,B186))),'[1]Lookup for use classification'!$A$5,IF(OR(ISNUMBER(SEARCH('[1]Lookup for use classification'!$B$7,B186)),ISNUMBER(SEARCH('[1]Lookup for use classification'!$C$7,B186)),ISNUMBER(SEARCH('[1]Lookup for use classification'!$D$7,B186))),'[1]Lookup for use classification'!$A$7,IF(OR(ISNUMBER(SEARCH('[1]Lookup for use classification'!$B$9,B186)),ISNUMBER(SEARCH('[1]Lookup for use classification'!$C$9,B186)),ISNUMBER(SEARCH('[1]Lookup for use classification'!$D$9,B186)),ISNUMBER(SEARCH('[1]Lookup for use classification'!$E$9,B186)),ISNUMBER(SEARCH('[1]Lookup for use classification'!$F$9,B186)),ISNUMBER(SEARCH('[1]Lookup for use classification'!$G$9,B186)),ISNUMBER(SEARCH('[1]Lookup for use classification'!$H$9,B186)),ISNUMBER(SEARCH('[1]Lookup for use classification'!$I$9,B186)),ISNUMBER(SEARCH('[1]Lookup for use classification'!$J$9,B186)),ISNUMBER(SEARCH('[1]Lookup for use classification'!$K$9,B186))),'[1]Lookup for use classification'!$A$9,IF(OR(ISNUMBER(SEARCH('[1]Lookup for use classification'!$B$10,B186)),ISNUMBER(SEARCH('[1]Lookup for use classification'!$C$10,B186)),ISNUMBER(SEARCH('[1]Lookup for use classification'!$D$10,B186)),ISNUMBER(SEARCH('[1]Lookup for use classification'!$E$10,B186)),ISNUMBER(SEARCH('[1]Lookup for use classification'!$F$10,B186)),ISNUMBER(SEARCH('[1]Lookup for use classification'!$G$10,B186))),'[1]Lookup for use classification'!$A$10,IF(OR(ISNUMBER(SEARCH('[1]Lookup for use classification'!$B$11,B186)),ISNUMBER(SEARCH('[1]Lookup for use classification'!$C$11,B186))),'[1]Lookup for use classification'!$A$11,IF(OR(ISNUMBER(SEARCH('[1]Lookup for use classification'!$B$12,B186)),ISNUMBER(SEARCH('[1]Lookup for use classification'!$C$12,B186))),'[1]Lookup for use classification'!$A$12,IF(OR(ISNUMBER(SEARCH('[1]Lookup for use classification'!$B$13,B186)),ISNUMBER(SEARCH('[1]Lookup for use classification'!$C$13,B186)),ISNUMBER(SEARCH('[1]Lookup for use classification'!$D$13,B186)),,ISNUMBER(SEARCH('[1]Lookup for use classification'!$C$13,B186)),ISNUMBER(SEARCH('[1]Lookup for use classification'!$E$13,B186))),'[1]Lookup for use classification'!$A$13,IF(OR(ISNUMBER(SEARCH('[1]Lookup for use classification'!$B$14,B186)),ISNUMBER(SEARCH('[1]Lookup for use classification'!$C$14,B186))),'[1]Lookup for use classification'!$A$14,"Other"))))))))))))</f>
        <v>Warehousing</v>
      </c>
      <c r="D186" s="27">
        <v>768</v>
      </c>
      <c r="E186" s="29"/>
      <c r="F186" s="29"/>
    </row>
    <row r="187" spans="1:6">
      <c r="A187" s="16" t="s">
        <v>83</v>
      </c>
      <c r="B187" s="26" t="s">
        <v>42</v>
      </c>
      <c r="C187" s="133" t="str">
        <f>IF(OR(ISNUMBER(SEARCH('[1]Lookup for use classification'!$B$1,B187)),ISNUMBER(SEARCH('[1]Lookup for use classification'!$C$1,B187)),ISNUMBER(SEARCH('[1]Lookup for use classification'!$D$1,B187)),ISNUMBER(SEARCH('[1]Lookup for use classification'!$E$1,B187))),'[1]Lookup for use classification'!$A$1,IF(ISNUMBER(SEARCH('[1]Lookup for use classification'!$B$2,B187)),'[1]Lookup for use classification'!$A$2,IF(ISNUMBER(SEARCH('[1]Lookup for use classification'!$B$3,B187)),'[1]Lookup for use classification'!$A$3,IF(OR(ISNUMBER(SEARCH('[1]Lookup for use classification'!$B$4,B187)),ISNUMBER(SEARCH('[1]Lookup for use classification'!$C$4,B187)),ISNUMBER(SEARCH('[1]Lookup for use classification'!$D$4,B187)),ISNUMBER(SEARCH('[1]Lookup for use classification'!$E$4,B187))),'[1]Lookup for use classification'!$A$4,IF(OR(ISNUMBER(SEARCH('[1]Lookup for use classification'!$B$5,B187)),ISNUMBER(SEARCH('[1]Lookup for use classification'!$C$5,B187)),ISNUMBER(SEARCH('[1]Lookup for use classification'!$D$5,B187))),'[1]Lookup for use classification'!$A$5,IF(OR(ISNUMBER(SEARCH('[1]Lookup for use classification'!$B$7,B187)),ISNUMBER(SEARCH('[1]Lookup for use classification'!$C$7,B187)),ISNUMBER(SEARCH('[1]Lookup for use classification'!$D$7,B187))),'[1]Lookup for use classification'!$A$7,IF(OR(ISNUMBER(SEARCH('[1]Lookup for use classification'!$B$9,B187)),ISNUMBER(SEARCH('[1]Lookup for use classification'!$C$9,B187)),ISNUMBER(SEARCH('[1]Lookup for use classification'!$D$9,B187)),ISNUMBER(SEARCH('[1]Lookup for use classification'!$E$9,B187)),ISNUMBER(SEARCH('[1]Lookup for use classification'!$F$9,B187)),ISNUMBER(SEARCH('[1]Lookup for use classification'!$G$9,B187)),ISNUMBER(SEARCH('[1]Lookup for use classification'!$H$9,B187)),ISNUMBER(SEARCH('[1]Lookup for use classification'!$I$9,B187)),ISNUMBER(SEARCH('[1]Lookup for use classification'!$J$9,B187)),ISNUMBER(SEARCH('[1]Lookup for use classification'!$K$9,B187))),'[1]Lookup for use classification'!$A$9,IF(OR(ISNUMBER(SEARCH('[1]Lookup for use classification'!$B$10,B187)),ISNUMBER(SEARCH('[1]Lookup for use classification'!$C$10,B187)),ISNUMBER(SEARCH('[1]Lookup for use classification'!$D$10,B187)),ISNUMBER(SEARCH('[1]Lookup for use classification'!$E$10,B187)),ISNUMBER(SEARCH('[1]Lookup for use classification'!$F$10,B187)),ISNUMBER(SEARCH('[1]Lookup for use classification'!$G$10,B187))),'[1]Lookup for use classification'!$A$10,IF(OR(ISNUMBER(SEARCH('[1]Lookup for use classification'!$B$11,B187)),ISNUMBER(SEARCH('[1]Lookup for use classification'!$C$11,B187))),'[1]Lookup for use classification'!$A$11,IF(OR(ISNUMBER(SEARCH('[1]Lookup for use classification'!$B$12,B187)),ISNUMBER(SEARCH('[1]Lookup for use classification'!$C$12,B187))),'[1]Lookup for use classification'!$A$12,IF(OR(ISNUMBER(SEARCH('[1]Lookup for use classification'!$B$13,B187)),ISNUMBER(SEARCH('[1]Lookup for use classification'!$C$13,B187)),ISNUMBER(SEARCH('[1]Lookup for use classification'!$D$13,B187)),,ISNUMBER(SEARCH('[1]Lookup for use classification'!$C$13,B187)),ISNUMBER(SEARCH('[1]Lookup for use classification'!$E$13,B187))),'[1]Lookup for use classification'!$A$13,IF(OR(ISNUMBER(SEARCH('[1]Lookup for use classification'!$B$14,B187)),ISNUMBER(SEARCH('[1]Lookup for use classification'!$C$14,B187))),'[1]Lookup for use classification'!$A$14,"Other"))))))))))))</f>
        <v>Other</v>
      </c>
      <c r="D187" s="27"/>
      <c r="E187" s="29"/>
      <c r="F187" s="29"/>
    </row>
    <row r="188" spans="1:6">
      <c r="A188" s="16" t="s">
        <v>83</v>
      </c>
      <c r="B188" s="26" t="s">
        <v>100</v>
      </c>
      <c r="C188" s="133" t="str">
        <f>IF(OR(ISNUMBER(SEARCH('[1]Lookup for use classification'!$B$1,B188)),ISNUMBER(SEARCH('[1]Lookup for use classification'!$C$1,B188)),ISNUMBER(SEARCH('[1]Lookup for use classification'!$D$1,B188)),ISNUMBER(SEARCH('[1]Lookup for use classification'!$E$1,B188))),'[1]Lookup for use classification'!$A$1,IF(ISNUMBER(SEARCH('[1]Lookup for use classification'!$B$2,B188)),'[1]Lookup for use classification'!$A$2,IF(ISNUMBER(SEARCH('[1]Lookup for use classification'!$B$3,B188)),'[1]Lookup for use classification'!$A$3,IF(OR(ISNUMBER(SEARCH('[1]Lookup for use classification'!$B$4,B188)),ISNUMBER(SEARCH('[1]Lookup for use classification'!$C$4,B188)),ISNUMBER(SEARCH('[1]Lookup for use classification'!$D$4,B188)),ISNUMBER(SEARCH('[1]Lookup for use classification'!$E$4,B188))),'[1]Lookup for use classification'!$A$4,IF(OR(ISNUMBER(SEARCH('[1]Lookup for use classification'!$B$5,B188)),ISNUMBER(SEARCH('[1]Lookup for use classification'!$C$5,B188)),ISNUMBER(SEARCH('[1]Lookup for use classification'!$D$5,B188))),'[1]Lookup for use classification'!$A$5,IF(OR(ISNUMBER(SEARCH('[1]Lookup for use classification'!$B$7,B188)),ISNUMBER(SEARCH('[1]Lookup for use classification'!$C$7,B188)),ISNUMBER(SEARCH('[1]Lookup for use classification'!$D$7,B188))),'[1]Lookup for use classification'!$A$7,IF(OR(ISNUMBER(SEARCH('[1]Lookup for use classification'!$B$9,B188)),ISNUMBER(SEARCH('[1]Lookup for use classification'!$C$9,B188)),ISNUMBER(SEARCH('[1]Lookup for use classification'!$D$9,B188)),ISNUMBER(SEARCH('[1]Lookup for use classification'!$E$9,B188)),ISNUMBER(SEARCH('[1]Lookup for use classification'!$F$9,B188)),ISNUMBER(SEARCH('[1]Lookup for use classification'!$G$9,B188)),ISNUMBER(SEARCH('[1]Lookup for use classification'!$H$9,B188)),ISNUMBER(SEARCH('[1]Lookup for use classification'!$I$9,B188)),ISNUMBER(SEARCH('[1]Lookup for use classification'!$J$9,B188)),ISNUMBER(SEARCH('[1]Lookup for use classification'!$K$9,B188))),'[1]Lookup for use classification'!$A$9,IF(OR(ISNUMBER(SEARCH('[1]Lookup for use classification'!$B$10,B188)),ISNUMBER(SEARCH('[1]Lookup for use classification'!$C$10,B188)),ISNUMBER(SEARCH('[1]Lookup for use classification'!$D$10,B188)),ISNUMBER(SEARCH('[1]Lookup for use classification'!$E$10,B188)),ISNUMBER(SEARCH('[1]Lookup for use classification'!$F$10,B188)),ISNUMBER(SEARCH('[1]Lookup for use classification'!$G$10,B188))),'[1]Lookup for use classification'!$A$10,IF(OR(ISNUMBER(SEARCH('[1]Lookup for use classification'!$B$11,B188)),ISNUMBER(SEARCH('[1]Lookup for use classification'!$C$11,B188))),'[1]Lookup for use classification'!$A$11,IF(OR(ISNUMBER(SEARCH('[1]Lookup for use classification'!$B$12,B188)),ISNUMBER(SEARCH('[1]Lookup for use classification'!$C$12,B188))),'[1]Lookup for use classification'!$A$12,IF(OR(ISNUMBER(SEARCH('[1]Lookup for use classification'!$B$13,B188)),ISNUMBER(SEARCH('[1]Lookup for use classification'!$C$13,B188)),ISNUMBER(SEARCH('[1]Lookup for use classification'!$D$13,B188)),,ISNUMBER(SEARCH('[1]Lookup for use classification'!$C$13,B188)),ISNUMBER(SEARCH('[1]Lookup for use classification'!$E$13,B188))),'[1]Lookup for use classification'!$A$13,IF(OR(ISNUMBER(SEARCH('[1]Lookup for use classification'!$B$14,B188)),ISNUMBER(SEARCH('[1]Lookup for use classification'!$C$14,B188))),'[1]Lookup for use classification'!$A$14,"Other"))))))))))))</f>
        <v>Warehousing</v>
      </c>
      <c r="D188" s="27"/>
      <c r="E188" s="29"/>
      <c r="F188" s="29"/>
    </row>
    <row r="189" spans="1:6">
      <c r="A189" s="16" t="s">
        <v>83</v>
      </c>
      <c r="B189" s="26" t="s">
        <v>62</v>
      </c>
      <c r="C189" s="133" t="str">
        <f>IF(OR(ISNUMBER(SEARCH('[1]Lookup for use classification'!$B$1,B189)),ISNUMBER(SEARCH('[1]Lookup for use classification'!$C$1,B189)),ISNUMBER(SEARCH('[1]Lookup for use classification'!$D$1,B189)),ISNUMBER(SEARCH('[1]Lookup for use classification'!$E$1,B189))),'[1]Lookup for use classification'!$A$1,IF(ISNUMBER(SEARCH('[1]Lookup for use classification'!$B$2,B189)),'[1]Lookup for use classification'!$A$2,IF(ISNUMBER(SEARCH('[1]Lookup for use classification'!$B$3,B189)),'[1]Lookup for use classification'!$A$3,IF(OR(ISNUMBER(SEARCH('[1]Lookup for use classification'!$B$4,B189)),ISNUMBER(SEARCH('[1]Lookup for use classification'!$C$4,B189)),ISNUMBER(SEARCH('[1]Lookup for use classification'!$D$4,B189)),ISNUMBER(SEARCH('[1]Lookup for use classification'!$E$4,B189))),'[1]Lookup for use classification'!$A$4,IF(OR(ISNUMBER(SEARCH('[1]Lookup for use classification'!$B$5,B189)),ISNUMBER(SEARCH('[1]Lookup for use classification'!$C$5,B189)),ISNUMBER(SEARCH('[1]Lookup for use classification'!$D$5,B189))),'[1]Lookup for use classification'!$A$5,IF(OR(ISNUMBER(SEARCH('[1]Lookup for use classification'!$B$7,B189)),ISNUMBER(SEARCH('[1]Lookup for use classification'!$C$7,B189)),ISNUMBER(SEARCH('[1]Lookup for use classification'!$D$7,B189))),'[1]Lookup for use classification'!$A$7,IF(OR(ISNUMBER(SEARCH('[1]Lookup for use classification'!$B$9,B189)),ISNUMBER(SEARCH('[1]Lookup for use classification'!$C$9,B189)),ISNUMBER(SEARCH('[1]Lookup for use classification'!$D$9,B189)),ISNUMBER(SEARCH('[1]Lookup for use classification'!$E$9,B189)),ISNUMBER(SEARCH('[1]Lookup for use classification'!$F$9,B189)),ISNUMBER(SEARCH('[1]Lookup for use classification'!$G$9,B189)),ISNUMBER(SEARCH('[1]Lookup for use classification'!$H$9,B189)),ISNUMBER(SEARCH('[1]Lookup for use classification'!$I$9,B189)),ISNUMBER(SEARCH('[1]Lookup for use classification'!$J$9,B189)),ISNUMBER(SEARCH('[1]Lookup for use classification'!$K$9,B189))),'[1]Lookup for use classification'!$A$9,IF(OR(ISNUMBER(SEARCH('[1]Lookup for use classification'!$B$10,B189)),ISNUMBER(SEARCH('[1]Lookup for use classification'!$C$10,B189)),ISNUMBER(SEARCH('[1]Lookup for use classification'!$D$10,B189)),ISNUMBER(SEARCH('[1]Lookup for use classification'!$E$10,B189)),ISNUMBER(SEARCH('[1]Lookup for use classification'!$F$10,B189)),ISNUMBER(SEARCH('[1]Lookup for use classification'!$G$10,B189))),'[1]Lookup for use classification'!$A$10,IF(OR(ISNUMBER(SEARCH('[1]Lookup for use classification'!$B$11,B189)),ISNUMBER(SEARCH('[1]Lookup for use classification'!$C$11,B189))),'[1]Lookup for use classification'!$A$11,IF(OR(ISNUMBER(SEARCH('[1]Lookup for use classification'!$B$12,B189)),ISNUMBER(SEARCH('[1]Lookup for use classification'!$C$12,B189))),'[1]Lookup for use classification'!$A$12,IF(OR(ISNUMBER(SEARCH('[1]Lookup for use classification'!$B$13,B189)),ISNUMBER(SEARCH('[1]Lookup for use classification'!$C$13,B189)),ISNUMBER(SEARCH('[1]Lookup for use classification'!$D$13,B189)),,ISNUMBER(SEARCH('[1]Lookup for use classification'!$C$13,B189)),ISNUMBER(SEARCH('[1]Lookup for use classification'!$E$13,B189))),'[1]Lookup for use classification'!$A$13,IF(OR(ISNUMBER(SEARCH('[1]Lookup for use classification'!$B$14,B189)),ISNUMBER(SEARCH('[1]Lookup for use classification'!$C$14,B189))),'[1]Lookup for use classification'!$A$14,"Other"))))))))))))</f>
        <v>Office</v>
      </c>
      <c r="D189" s="27"/>
      <c r="E189" s="29"/>
      <c r="F189" s="29"/>
    </row>
    <row r="190" spans="1:6">
      <c r="A190" s="16" t="s">
        <v>83</v>
      </c>
      <c r="B190" s="26" t="s">
        <v>63</v>
      </c>
      <c r="C190" s="133" t="str">
        <f>IF(OR(ISNUMBER(SEARCH('[1]Lookup for use classification'!$B$1,B190)),ISNUMBER(SEARCH('[1]Lookup for use classification'!$C$1,B190)),ISNUMBER(SEARCH('[1]Lookup for use classification'!$D$1,B190)),ISNUMBER(SEARCH('[1]Lookup for use classification'!$E$1,B190))),'[1]Lookup for use classification'!$A$1,IF(ISNUMBER(SEARCH('[1]Lookup for use classification'!$B$2,B190)),'[1]Lookup for use classification'!$A$2,IF(ISNUMBER(SEARCH('[1]Lookup for use classification'!$B$3,B190)),'[1]Lookup for use classification'!$A$3,IF(OR(ISNUMBER(SEARCH('[1]Lookup for use classification'!$B$4,B190)),ISNUMBER(SEARCH('[1]Lookup for use classification'!$C$4,B190)),ISNUMBER(SEARCH('[1]Lookup for use classification'!$D$4,B190)),ISNUMBER(SEARCH('[1]Lookup for use classification'!$E$4,B190))),'[1]Lookup for use classification'!$A$4,IF(OR(ISNUMBER(SEARCH('[1]Lookup for use classification'!$B$5,B190)),ISNUMBER(SEARCH('[1]Lookup for use classification'!$C$5,B190)),ISNUMBER(SEARCH('[1]Lookup for use classification'!$D$5,B190))),'[1]Lookup for use classification'!$A$5,IF(OR(ISNUMBER(SEARCH('[1]Lookup for use classification'!$B$7,B190)),ISNUMBER(SEARCH('[1]Lookup for use classification'!$C$7,B190)),ISNUMBER(SEARCH('[1]Lookup for use classification'!$D$7,B190))),'[1]Lookup for use classification'!$A$7,IF(OR(ISNUMBER(SEARCH('[1]Lookup for use classification'!$B$9,B190)),ISNUMBER(SEARCH('[1]Lookup for use classification'!$C$9,B190)),ISNUMBER(SEARCH('[1]Lookup for use classification'!$D$9,B190)),ISNUMBER(SEARCH('[1]Lookup for use classification'!$E$9,B190)),ISNUMBER(SEARCH('[1]Lookup for use classification'!$F$9,B190)),ISNUMBER(SEARCH('[1]Lookup for use classification'!$G$9,B190)),ISNUMBER(SEARCH('[1]Lookup for use classification'!$H$9,B190)),ISNUMBER(SEARCH('[1]Lookup for use classification'!$I$9,B190)),ISNUMBER(SEARCH('[1]Lookup for use classification'!$J$9,B190)),ISNUMBER(SEARCH('[1]Lookup for use classification'!$K$9,B190))),'[1]Lookup for use classification'!$A$9,IF(OR(ISNUMBER(SEARCH('[1]Lookup for use classification'!$B$10,B190)),ISNUMBER(SEARCH('[1]Lookup for use classification'!$C$10,B190)),ISNUMBER(SEARCH('[1]Lookup for use classification'!$D$10,B190)),ISNUMBER(SEARCH('[1]Lookup for use classification'!$E$10,B190)),ISNUMBER(SEARCH('[1]Lookup for use classification'!$F$10,B190)),ISNUMBER(SEARCH('[1]Lookup for use classification'!$G$10,B190))),'[1]Lookup for use classification'!$A$10,IF(OR(ISNUMBER(SEARCH('[1]Lookup for use classification'!$B$11,B190)),ISNUMBER(SEARCH('[1]Lookup for use classification'!$C$11,B190))),'[1]Lookup for use classification'!$A$11,IF(OR(ISNUMBER(SEARCH('[1]Lookup for use classification'!$B$12,B190)),ISNUMBER(SEARCH('[1]Lookup for use classification'!$C$12,B190))),'[1]Lookup for use classification'!$A$12,IF(OR(ISNUMBER(SEARCH('[1]Lookup for use classification'!$B$13,B190)),ISNUMBER(SEARCH('[1]Lookup for use classification'!$C$13,B190)),ISNUMBER(SEARCH('[1]Lookup for use classification'!$D$13,B190)),,ISNUMBER(SEARCH('[1]Lookup for use classification'!$C$13,B190)),ISNUMBER(SEARCH('[1]Lookup for use classification'!$E$13,B190))),'[1]Lookup for use classification'!$A$13,IF(OR(ISNUMBER(SEARCH('[1]Lookup for use classification'!$B$14,B190)),ISNUMBER(SEARCH('[1]Lookup for use classification'!$C$14,B190))),'[1]Lookup for use classification'!$A$14,"Other"))))))))))))</f>
        <v>Public Assembly</v>
      </c>
      <c r="D190" s="27"/>
      <c r="E190" s="29"/>
      <c r="F190" s="29"/>
    </row>
    <row r="191" spans="1:6">
      <c r="A191" s="16" t="s">
        <v>83</v>
      </c>
      <c r="B191" s="26" t="s">
        <v>101</v>
      </c>
      <c r="C191" s="133" t="str">
        <f>IF(OR(ISNUMBER(SEARCH('[1]Lookup for use classification'!$B$1,B191)),ISNUMBER(SEARCH('[1]Lookup for use classification'!$C$1,B191)),ISNUMBER(SEARCH('[1]Lookup for use classification'!$D$1,B191)),ISNUMBER(SEARCH('[1]Lookup for use classification'!$E$1,B191))),'[1]Lookup for use classification'!$A$1,IF(ISNUMBER(SEARCH('[1]Lookup for use classification'!$B$2,B191)),'[1]Lookup for use classification'!$A$2,IF(ISNUMBER(SEARCH('[1]Lookup for use classification'!$B$3,B191)),'[1]Lookup for use classification'!$A$3,IF(OR(ISNUMBER(SEARCH('[1]Lookup for use classification'!$B$4,B191)),ISNUMBER(SEARCH('[1]Lookup for use classification'!$C$4,B191)),ISNUMBER(SEARCH('[1]Lookup for use classification'!$D$4,B191)),ISNUMBER(SEARCH('[1]Lookup for use classification'!$E$4,B191))),'[1]Lookup for use classification'!$A$4,IF(OR(ISNUMBER(SEARCH('[1]Lookup for use classification'!$B$5,B191)),ISNUMBER(SEARCH('[1]Lookup for use classification'!$C$5,B191)),ISNUMBER(SEARCH('[1]Lookup for use classification'!$D$5,B191))),'[1]Lookup for use classification'!$A$5,IF(OR(ISNUMBER(SEARCH('[1]Lookup for use classification'!$B$7,B191)),ISNUMBER(SEARCH('[1]Lookup for use classification'!$C$7,B191)),ISNUMBER(SEARCH('[1]Lookup for use classification'!$D$7,B191))),'[1]Lookup for use classification'!$A$7,IF(OR(ISNUMBER(SEARCH('[1]Lookup for use classification'!$B$9,B191)),ISNUMBER(SEARCH('[1]Lookup for use classification'!$C$9,B191)),ISNUMBER(SEARCH('[1]Lookup for use classification'!$D$9,B191)),ISNUMBER(SEARCH('[1]Lookup for use classification'!$E$9,B191)),ISNUMBER(SEARCH('[1]Lookup for use classification'!$F$9,B191)),ISNUMBER(SEARCH('[1]Lookup for use classification'!$G$9,B191)),ISNUMBER(SEARCH('[1]Lookup for use classification'!$H$9,B191)),ISNUMBER(SEARCH('[1]Lookup for use classification'!$I$9,B191)),ISNUMBER(SEARCH('[1]Lookup for use classification'!$J$9,B191)),ISNUMBER(SEARCH('[1]Lookup for use classification'!$K$9,B191))),'[1]Lookup for use classification'!$A$9,IF(OR(ISNUMBER(SEARCH('[1]Lookup for use classification'!$B$10,B191)),ISNUMBER(SEARCH('[1]Lookup for use classification'!$C$10,B191)),ISNUMBER(SEARCH('[1]Lookup for use classification'!$D$10,B191)),ISNUMBER(SEARCH('[1]Lookup for use classification'!$E$10,B191)),ISNUMBER(SEARCH('[1]Lookup for use classification'!$F$10,B191)),ISNUMBER(SEARCH('[1]Lookup for use classification'!$G$10,B191))),'[1]Lookup for use classification'!$A$10,IF(OR(ISNUMBER(SEARCH('[1]Lookup for use classification'!$B$11,B191)),ISNUMBER(SEARCH('[1]Lookup for use classification'!$C$11,B191))),'[1]Lookup for use classification'!$A$11,IF(OR(ISNUMBER(SEARCH('[1]Lookup for use classification'!$B$12,B191)),ISNUMBER(SEARCH('[1]Lookup for use classification'!$C$12,B191))),'[1]Lookup for use classification'!$A$12,IF(OR(ISNUMBER(SEARCH('[1]Lookup for use classification'!$B$13,B191)),ISNUMBER(SEARCH('[1]Lookup for use classification'!$C$13,B191)),ISNUMBER(SEARCH('[1]Lookup for use classification'!$D$13,B191)),,ISNUMBER(SEARCH('[1]Lookup for use classification'!$C$13,B191)),ISNUMBER(SEARCH('[1]Lookup for use classification'!$E$13,B191))),'[1]Lookup for use classification'!$A$13,IF(OR(ISNUMBER(SEARCH('[1]Lookup for use classification'!$B$14,B191)),ISNUMBER(SEARCH('[1]Lookup for use classification'!$C$14,B191))),'[1]Lookup for use classification'!$A$14,"Other"))))))))))))</f>
        <v>Warehousing</v>
      </c>
      <c r="D191" s="27">
        <v>768</v>
      </c>
      <c r="E191" s="29"/>
      <c r="F191" s="29"/>
    </row>
    <row r="192" spans="1:6">
      <c r="A192" s="16" t="s">
        <v>824</v>
      </c>
      <c r="B192" s="17" t="s">
        <v>44</v>
      </c>
      <c r="C192" s="133" t="str">
        <f>IF(OR(ISNUMBER(SEARCH('[1]Lookup for use classification'!$B$1,B192)),ISNUMBER(SEARCH('[1]Lookup for use classification'!$C$1,B192)),ISNUMBER(SEARCH('[1]Lookup for use classification'!$D$1,B192)),ISNUMBER(SEARCH('[1]Lookup for use classification'!$E$1,B192))),'[1]Lookup for use classification'!$A$1,IF(ISNUMBER(SEARCH('[1]Lookup for use classification'!$B$2,B192)),'[1]Lookup for use classification'!$A$2,IF(ISNUMBER(SEARCH('[1]Lookup for use classification'!$B$3,B192)),'[1]Lookup for use classification'!$A$3,IF(OR(ISNUMBER(SEARCH('[1]Lookup for use classification'!$B$4,B192)),ISNUMBER(SEARCH('[1]Lookup for use classification'!$C$4,B192)),ISNUMBER(SEARCH('[1]Lookup for use classification'!$D$4,B192)),ISNUMBER(SEARCH('[1]Lookup for use classification'!$E$4,B192))),'[1]Lookup for use classification'!$A$4,IF(OR(ISNUMBER(SEARCH('[1]Lookup for use classification'!$B$5,B192)),ISNUMBER(SEARCH('[1]Lookup for use classification'!$C$5,B192)),ISNUMBER(SEARCH('[1]Lookup for use classification'!$D$5,B192))),'[1]Lookup for use classification'!$A$5,IF(OR(ISNUMBER(SEARCH('[1]Lookup for use classification'!$B$7,B192)),ISNUMBER(SEARCH('[1]Lookup for use classification'!$C$7,B192)),ISNUMBER(SEARCH('[1]Lookup for use classification'!$D$7,B192))),'[1]Lookup for use classification'!$A$7,IF(OR(ISNUMBER(SEARCH('[1]Lookup for use classification'!$B$9,B192)),ISNUMBER(SEARCH('[1]Lookup for use classification'!$C$9,B192)),ISNUMBER(SEARCH('[1]Lookup for use classification'!$D$9,B192)),ISNUMBER(SEARCH('[1]Lookup for use classification'!$E$9,B192)),ISNUMBER(SEARCH('[1]Lookup for use classification'!$F$9,B192)),ISNUMBER(SEARCH('[1]Lookup for use classification'!$G$9,B192)),ISNUMBER(SEARCH('[1]Lookup for use classification'!$H$9,B192)),ISNUMBER(SEARCH('[1]Lookup for use classification'!$I$9,B192)),ISNUMBER(SEARCH('[1]Lookup for use classification'!$J$9,B192)),ISNUMBER(SEARCH('[1]Lookup for use classification'!$K$9,B192))),'[1]Lookup for use classification'!$A$9,IF(OR(ISNUMBER(SEARCH('[1]Lookup for use classification'!$B$10,B192)),ISNUMBER(SEARCH('[1]Lookup for use classification'!$C$10,B192)),ISNUMBER(SEARCH('[1]Lookup for use classification'!$D$10,B192)),ISNUMBER(SEARCH('[1]Lookup for use classification'!$E$10,B192)),ISNUMBER(SEARCH('[1]Lookup for use classification'!$F$10,B192)),ISNUMBER(SEARCH('[1]Lookup for use classification'!$G$10,B192))),'[1]Lookup for use classification'!$A$10,IF(OR(ISNUMBER(SEARCH('[1]Lookup for use classification'!$B$11,B192)),ISNUMBER(SEARCH('[1]Lookup for use classification'!$C$11,B192))),'[1]Lookup for use classification'!$A$11,IF(OR(ISNUMBER(SEARCH('[1]Lookup for use classification'!$B$12,B192)),ISNUMBER(SEARCH('[1]Lookup for use classification'!$C$12,B192))),'[1]Lookup for use classification'!$A$12,IF(OR(ISNUMBER(SEARCH('[1]Lookup for use classification'!$B$13,B192)),ISNUMBER(SEARCH('[1]Lookup for use classification'!$C$13,B192)),ISNUMBER(SEARCH('[1]Lookup for use classification'!$D$13,B192)),,ISNUMBER(SEARCH('[1]Lookup for use classification'!$C$13,B192)),ISNUMBER(SEARCH('[1]Lookup for use classification'!$E$13,B192))),'[1]Lookup for use classification'!$A$13,IF(OR(ISNUMBER(SEARCH('[1]Lookup for use classification'!$B$14,B192)),ISNUMBER(SEARCH('[1]Lookup for use classification'!$C$14,B192))),'[1]Lookup for use classification'!$A$14,"Other"))))))))))))</f>
        <v>Other</v>
      </c>
      <c r="D192" s="18">
        <v>96</v>
      </c>
      <c r="E192" s="19"/>
      <c r="F192" s="19"/>
    </row>
    <row r="193" spans="1:6">
      <c r="A193" s="16" t="s">
        <v>824</v>
      </c>
      <c r="B193" s="17" t="s">
        <v>825</v>
      </c>
      <c r="C193" s="133" t="str">
        <f>IF(OR(ISNUMBER(SEARCH('[1]Lookup for use classification'!$B$1,B193)),ISNUMBER(SEARCH('[1]Lookup for use classification'!$C$1,B193)),ISNUMBER(SEARCH('[1]Lookup for use classification'!$D$1,B193)),ISNUMBER(SEARCH('[1]Lookup for use classification'!$E$1,B193))),'[1]Lookup for use classification'!$A$1,IF(ISNUMBER(SEARCH('[1]Lookup for use classification'!$B$2,B193)),'[1]Lookup for use classification'!$A$2,IF(ISNUMBER(SEARCH('[1]Lookup for use classification'!$B$3,B193)),'[1]Lookup for use classification'!$A$3,IF(OR(ISNUMBER(SEARCH('[1]Lookup for use classification'!$B$4,B193)),ISNUMBER(SEARCH('[1]Lookup for use classification'!$C$4,B193)),ISNUMBER(SEARCH('[1]Lookup for use classification'!$D$4,B193)),ISNUMBER(SEARCH('[1]Lookup for use classification'!$E$4,B193))),'[1]Lookup for use classification'!$A$4,IF(OR(ISNUMBER(SEARCH('[1]Lookup for use classification'!$B$5,B193)),ISNUMBER(SEARCH('[1]Lookup for use classification'!$C$5,B193)),ISNUMBER(SEARCH('[1]Lookup for use classification'!$D$5,B193))),'[1]Lookup for use classification'!$A$5,IF(OR(ISNUMBER(SEARCH('[1]Lookup for use classification'!$B$7,B193)),ISNUMBER(SEARCH('[1]Lookup for use classification'!$C$7,B193)),ISNUMBER(SEARCH('[1]Lookup for use classification'!$D$7,B193))),'[1]Lookup for use classification'!$A$7,IF(OR(ISNUMBER(SEARCH('[1]Lookup for use classification'!$B$9,B193)),ISNUMBER(SEARCH('[1]Lookup for use classification'!$C$9,B193)),ISNUMBER(SEARCH('[1]Lookup for use classification'!$D$9,B193)),ISNUMBER(SEARCH('[1]Lookup for use classification'!$E$9,B193)),ISNUMBER(SEARCH('[1]Lookup for use classification'!$F$9,B193)),ISNUMBER(SEARCH('[1]Lookup for use classification'!$G$9,B193)),ISNUMBER(SEARCH('[1]Lookup for use classification'!$H$9,B193)),ISNUMBER(SEARCH('[1]Lookup for use classification'!$I$9,B193)),ISNUMBER(SEARCH('[1]Lookup for use classification'!$J$9,B193)),ISNUMBER(SEARCH('[1]Lookup for use classification'!$K$9,B193))),'[1]Lookup for use classification'!$A$9,IF(OR(ISNUMBER(SEARCH('[1]Lookup for use classification'!$B$10,B193)),ISNUMBER(SEARCH('[1]Lookup for use classification'!$C$10,B193)),ISNUMBER(SEARCH('[1]Lookup for use classification'!$D$10,B193)),ISNUMBER(SEARCH('[1]Lookup for use classification'!$E$10,B193)),ISNUMBER(SEARCH('[1]Lookup for use classification'!$F$10,B193)),ISNUMBER(SEARCH('[1]Lookup for use classification'!$G$10,B193))),'[1]Lookup for use classification'!$A$10,IF(OR(ISNUMBER(SEARCH('[1]Lookup for use classification'!$B$11,B193)),ISNUMBER(SEARCH('[1]Lookup for use classification'!$C$11,B193))),'[1]Lookup for use classification'!$A$11,IF(OR(ISNUMBER(SEARCH('[1]Lookup for use classification'!$B$12,B193)),ISNUMBER(SEARCH('[1]Lookup for use classification'!$C$12,B193))),'[1]Lookup for use classification'!$A$12,IF(OR(ISNUMBER(SEARCH('[1]Lookup for use classification'!$B$13,B193)),ISNUMBER(SEARCH('[1]Lookup for use classification'!$C$13,B193)),ISNUMBER(SEARCH('[1]Lookup for use classification'!$D$13,B193)),,ISNUMBER(SEARCH('[1]Lookup for use classification'!$C$13,B193)),ISNUMBER(SEARCH('[1]Lookup for use classification'!$E$13,B193))),'[1]Lookup for use classification'!$A$13,IF(OR(ISNUMBER(SEARCH('[1]Lookup for use classification'!$B$14,B193)),ISNUMBER(SEARCH('[1]Lookup for use classification'!$C$14,B193))),'[1]Lookup for use classification'!$A$14,"Other"))))))))))))</f>
        <v>Warehousing</v>
      </c>
      <c r="D193" s="18">
        <v>1200</v>
      </c>
      <c r="E193" s="19"/>
      <c r="F193" s="19"/>
    </row>
    <row r="194" spans="1:6">
      <c r="A194" s="16" t="s">
        <v>824</v>
      </c>
      <c r="B194" s="17" t="s">
        <v>826</v>
      </c>
      <c r="C194" s="133" t="str">
        <f>IF(OR(ISNUMBER(SEARCH('[1]Lookup for use classification'!$B$1,B194)),ISNUMBER(SEARCH('[1]Lookup for use classification'!$C$1,B194)),ISNUMBER(SEARCH('[1]Lookup for use classification'!$D$1,B194)),ISNUMBER(SEARCH('[1]Lookup for use classification'!$E$1,B194))),'[1]Lookup for use classification'!$A$1,IF(ISNUMBER(SEARCH('[1]Lookup for use classification'!$B$2,B194)),'[1]Lookup for use classification'!$A$2,IF(ISNUMBER(SEARCH('[1]Lookup for use classification'!$B$3,B194)),'[1]Lookup for use classification'!$A$3,IF(OR(ISNUMBER(SEARCH('[1]Lookup for use classification'!$B$4,B194)),ISNUMBER(SEARCH('[1]Lookup for use classification'!$C$4,B194)),ISNUMBER(SEARCH('[1]Lookup for use classification'!$D$4,B194)),ISNUMBER(SEARCH('[1]Lookup for use classification'!$E$4,B194))),'[1]Lookup for use classification'!$A$4,IF(OR(ISNUMBER(SEARCH('[1]Lookup for use classification'!$B$5,B194)),ISNUMBER(SEARCH('[1]Lookup for use classification'!$C$5,B194)),ISNUMBER(SEARCH('[1]Lookup for use classification'!$D$5,B194))),'[1]Lookup for use classification'!$A$5,IF(OR(ISNUMBER(SEARCH('[1]Lookup for use classification'!$B$7,B194)),ISNUMBER(SEARCH('[1]Lookup for use classification'!$C$7,B194)),ISNUMBER(SEARCH('[1]Lookup for use classification'!$D$7,B194))),'[1]Lookup for use classification'!$A$7,IF(OR(ISNUMBER(SEARCH('[1]Lookup for use classification'!$B$9,B194)),ISNUMBER(SEARCH('[1]Lookup for use classification'!$C$9,B194)),ISNUMBER(SEARCH('[1]Lookup for use classification'!$D$9,B194)),ISNUMBER(SEARCH('[1]Lookup for use classification'!$E$9,B194)),ISNUMBER(SEARCH('[1]Lookup for use classification'!$F$9,B194)),ISNUMBER(SEARCH('[1]Lookup for use classification'!$G$9,B194)),ISNUMBER(SEARCH('[1]Lookup for use classification'!$H$9,B194)),ISNUMBER(SEARCH('[1]Lookup for use classification'!$I$9,B194)),ISNUMBER(SEARCH('[1]Lookup for use classification'!$J$9,B194)),ISNUMBER(SEARCH('[1]Lookup for use classification'!$K$9,B194))),'[1]Lookup for use classification'!$A$9,IF(OR(ISNUMBER(SEARCH('[1]Lookup for use classification'!$B$10,B194)),ISNUMBER(SEARCH('[1]Lookup for use classification'!$C$10,B194)),ISNUMBER(SEARCH('[1]Lookup for use classification'!$D$10,B194)),ISNUMBER(SEARCH('[1]Lookup for use classification'!$E$10,B194)),ISNUMBER(SEARCH('[1]Lookup for use classification'!$F$10,B194)),ISNUMBER(SEARCH('[1]Lookup for use classification'!$G$10,B194))),'[1]Lookup for use classification'!$A$10,IF(OR(ISNUMBER(SEARCH('[1]Lookup for use classification'!$B$11,B194)),ISNUMBER(SEARCH('[1]Lookup for use classification'!$C$11,B194))),'[1]Lookup for use classification'!$A$11,IF(OR(ISNUMBER(SEARCH('[1]Lookup for use classification'!$B$12,B194)),ISNUMBER(SEARCH('[1]Lookup for use classification'!$C$12,B194))),'[1]Lookup for use classification'!$A$12,IF(OR(ISNUMBER(SEARCH('[1]Lookup for use classification'!$B$13,B194)),ISNUMBER(SEARCH('[1]Lookup for use classification'!$C$13,B194)),ISNUMBER(SEARCH('[1]Lookup for use classification'!$D$13,B194)),,ISNUMBER(SEARCH('[1]Lookup for use classification'!$C$13,B194)),ISNUMBER(SEARCH('[1]Lookup for use classification'!$E$13,B194))),'[1]Lookup for use classification'!$A$13,IF(OR(ISNUMBER(SEARCH('[1]Lookup for use classification'!$B$14,B194)),ISNUMBER(SEARCH('[1]Lookup for use classification'!$C$14,B194))),'[1]Lookup for use classification'!$A$14,"Other"))))))))))))</f>
        <v>Health Care - Hospitals</v>
      </c>
      <c r="D194" s="18">
        <v>5440</v>
      </c>
      <c r="E194" s="17" t="s">
        <v>827</v>
      </c>
      <c r="F194" s="19"/>
    </row>
    <row r="195" spans="1:6">
      <c r="A195" s="16" t="s">
        <v>824</v>
      </c>
      <c r="B195" s="17" t="s">
        <v>190</v>
      </c>
      <c r="C195" s="133" t="str">
        <f>IF(OR(ISNUMBER(SEARCH('[1]Lookup for use classification'!$B$1,B195)),ISNUMBER(SEARCH('[1]Lookup for use classification'!$C$1,B195)),ISNUMBER(SEARCH('[1]Lookup for use classification'!$D$1,B195)),ISNUMBER(SEARCH('[1]Lookup for use classification'!$E$1,B195))),'[1]Lookup for use classification'!$A$1,IF(ISNUMBER(SEARCH('[1]Lookup for use classification'!$B$2,B195)),'[1]Lookup for use classification'!$A$2,IF(ISNUMBER(SEARCH('[1]Lookup for use classification'!$B$3,B195)),'[1]Lookup for use classification'!$A$3,IF(OR(ISNUMBER(SEARCH('[1]Lookup for use classification'!$B$4,B195)),ISNUMBER(SEARCH('[1]Lookup for use classification'!$C$4,B195)),ISNUMBER(SEARCH('[1]Lookup for use classification'!$D$4,B195)),ISNUMBER(SEARCH('[1]Lookup for use classification'!$E$4,B195))),'[1]Lookup for use classification'!$A$4,IF(OR(ISNUMBER(SEARCH('[1]Lookup for use classification'!$B$5,B195)),ISNUMBER(SEARCH('[1]Lookup for use classification'!$C$5,B195)),ISNUMBER(SEARCH('[1]Lookup for use classification'!$D$5,B195))),'[1]Lookup for use classification'!$A$5,IF(OR(ISNUMBER(SEARCH('[1]Lookup for use classification'!$B$7,B195)),ISNUMBER(SEARCH('[1]Lookup for use classification'!$C$7,B195)),ISNUMBER(SEARCH('[1]Lookup for use classification'!$D$7,B195))),'[1]Lookup for use classification'!$A$7,IF(OR(ISNUMBER(SEARCH('[1]Lookup for use classification'!$B$9,B195)),ISNUMBER(SEARCH('[1]Lookup for use classification'!$C$9,B195)),ISNUMBER(SEARCH('[1]Lookup for use classification'!$D$9,B195)),ISNUMBER(SEARCH('[1]Lookup for use classification'!$E$9,B195)),ISNUMBER(SEARCH('[1]Lookup for use classification'!$F$9,B195)),ISNUMBER(SEARCH('[1]Lookup for use classification'!$G$9,B195)),ISNUMBER(SEARCH('[1]Lookup for use classification'!$H$9,B195)),ISNUMBER(SEARCH('[1]Lookup for use classification'!$I$9,B195)),ISNUMBER(SEARCH('[1]Lookup for use classification'!$J$9,B195)),ISNUMBER(SEARCH('[1]Lookup for use classification'!$K$9,B195))),'[1]Lookup for use classification'!$A$9,IF(OR(ISNUMBER(SEARCH('[1]Lookup for use classification'!$B$10,B195)),ISNUMBER(SEARCH('[1]Lookup for use classification'!$C$10,B195)),ISNUMBER(SEARCH('[1]Lookup for use classification'!$D$10,B195)),ISNUMBER(SEARCH('[1]Lookup for use classification'!$E$10,B195)),ISNUMBER(SEARCH('[1]Lookup for use classification'!$F$10,B195)),ISNUMBER(SEARCH('[1]Lookup for use classification'!$G$10,B195))),'[1]Lookup for use classification'!$A$10,IF(OR(ISNUMBER(SEARCH('[1]Lookup for use classification'!$B$11,B195)),ISNUMBER(SEARCH('[1]Lookup for use classification'!$C$11,B195))),'[1]Lookup for use classification'!$A$11,IF(OR(ISNUMBER(SEARCH('[1]Lookup for use classification'!$B$12,B195)),ISNUMBER(SEARCH('[1]Lookup for use classification'!$C$12,B195))),'[1]Lookup for use classification'!$A$12,IF(OR(ISNUMBER(SEARCH('[1]Lookup for use classification'!$B$13,B195)),ISNUMBER(SEARCH('[1]Lookup for use classification'!$C$13,B195)),ISNUMBER(SEARCH('[1]Lookup for use classification'!$D$13,B195)),,ISNUMBER(SEARCH('[1]Lookup for use classification'!$C$13,B195)),ISNUMBER(SEARCH('[1]Lookup for use classification'!$E$13,B195))),'[1]Lookup for use classification'!$A$13,IF(OR(ISNUMBER(SEARCH('[1]Lookup for use classification'!$B$14,B195)),ISNUMBER(SEARCH('[1]Lookup for use classification'!$C$14,B195))),'[1]Lookup for use classification'!$A$14,"Other"))))))))))))</f>
        <v>Public Assembly</v>
      </c>
      <c r="D195" s="18">
        <v>500</v>
      </c>
      <c r="E195" s="17"/>
      <c r="F195" s="19"/>
    </row>
    <row r="196" spans="1:6">
      <c r="A196" s="16" t="s">
        <v>824</v>
      </c>
      <c r="B196" s="17" t="s">
        <v>828</v>
      </c>
      <c r="C196" s="133" t="str">
        <f>IF(OR(ISNUMBER(SEARCH('[1]Lookup for use classification'!$B$1,B196)),ISNUMBER(SEARCH('[1]Lookup for use classification'!$C$1,B196)),ISNUMBER(SEARCH('[1]Lookup for use classification'!$D$1,B196)),ISNUMBER(SEARCH('[1]Lookup for use classification'!$E$1,B196))),'[1]Lookup for use classification'!$A$1,IF(ISNUMBER(SEARCH('[1]Lookup for use classification'!$B$2,B196)),'[1]Lookup for use classification'!$A$2,IF(ISNUMBER(SEARCH('[1]Lookup for use classification'!$B$3,B196)),'[1]Lookup for use classification'!$A$3,IF(OR(ISNUMBER(SEARCH('[1]Lookup for use classification'!$B$4,B196)),ISNUMBER(SEARCH('[1]Lookup for use classification'!$C$4,B196)),ISNUMBER(SEARCH('[1]Lookup for use classification'!$D$4,B196)),ISNUMBER(SEARCH('[1]Lookup for use classification'!$E$4,B196))),'[1]Lookup for use classification'!$A$4,IF(OR(ISNUMBER(SEARCH('[1]Lookup for use classification'!$B$5,B196)),ISNUMBER(SEARCH('[1]Lookup for use classification'!$C$5,B196)),ISNUMBER(SEARCH('[1]Lookup for use classification'!$D$5,B196))),'[1]Lookup for use classification'!$A$5,IF(OR(ISNUMBER(SEARCH('[1]Lookup for use classification'!$B$7,B196)),ISNUMBER(SEARCH('[1]Lookup for use classification'!$C$7,B196)),ISNUMBER(SEARCH('[1]Lookup for use classification'!$D$7,B196))),'[1]Lookup for use classification'!$A$7,IF(OR(ISNUMBER(SEARCH('[1]Lookup for use classification'!$B$9,B196)),ISNUMBER(SEARCH('[1]Lookup for use classification'!$C$9,B196)),ISNUMBER(SEARCH('[1]Lookup for use classification'!$D$9,B196)),ISNUMBER(SEARCH('[1]Lookup for use classification'!$E$9,B196)),ISNUMBER(SEARCH('[1]Lookup for use classification'!$F$9,B196)),ISNUMBER(SEARCH('[1]Lookup for use classification'!$G$9,B196)),ISNUMBER(SEARCH('[1]Lookup for use classification'!$H$9,B196)),ISNUMBER(SEARCH('[1]Lookup for use classification'!$I$9,B196)),ISNUMBER(SEARCH('[1]Lookup for use classification'!$J$9,B196)),ISNUMBER(SEARCH('[1]Lookup for use classification'!$K$9,B196))),'[1]Lookup for use classification'!$A$9,IF(OR(ISNUMBER(SEARCH('[1]Lookup for use classification'!$B$10,B196)),ISNUMBER(SEARCH('[1]Lookup for use classification'!$C$10,B196)),ISNUMBER(SEARCH('[1]Lookup for use classification'!$D$10,B196)),ISNUMBER(SEARCH('[1]Lookup for use classification'!$E$10,B196)),ISNUMBER(SEARCH('[1]Lookup for use classification'!$F$10,B196)),ISNUMBER(SEARCH('[1]Lookup for use classification'!$G$10,B196))),'[1]Lookup for use classification'!$A$10,IF(OR(ISNUMBER(SEARCH('[1]Lookup for use classification'!$B$11,B196)),ISNUMBER(SEARCH('[1]Lookup for use classification'!$C$11,B196))),'[1]Lookup for use classification'!$A$11,IF(OR(ISNUMBER(SEARCH('[1]Lookup for use classification'!$B$12,B196)),ISNUMBER(SEARCH('[1]Lookup for use classification'!$C$12,B196))),'[1]Lookup for use classification'!$A$12,IF(OR(ISNUMBER(SEARCH('[1]Lookup for use classification'!$B$13,B196)),ISNUMBER(SEARCH('[1]Lookup for use classification'!$C$13,B196)),ISNUMBER(SEARCH('[1]Lookup for use classification'!$D$13,B196)),,ISNUMBER(SEARCH('[1]Lookup for use classification'!$C$13,B196)),ISNUMBER(SEARCH('[1]Lookup for use classification'!$E$13,B196))),'[1]Lookup for use classification'!$A$13,IF(OR(ISNUMBER(SEARCH('[1]Lookup for use classification'!$B$14,B196)),ISNUMBER(SEARCH('[1]Lookup for use classification'!$C$14,B196))),'[1]Lookup for use classification'!$A$14,"Other"))))))))))))</f>
        <v>Education - K - 12</v>
      </c>
      <c r="D196" s="18">
        <v>10250</v>
      </c>
      <c r="E196" s="17" t="s">
        <v>798</v>
      </c>
      <c r="F196" s="19"/>
    </row>
    <row r="197" spans="1:6">
      <c r="A197" s="16" t="s">
        <v>824</v>
      </c>
      <c r="B197" s="20" t="s">
        <v>829</v>
      </c>
      <c r="C197" s="133" t="str">
        <f>IF(OR(ISNUMBER(SEARCH('[1]Lookup for use classification'!$B$1,B197)),ISNUMBER(SEARCH('[1]Lookup for use classification'!$C$1,B197)),ISNUMBER(SEARCH('[1]Lookup for use classification'!$D$1,B197)),ISNUMBER(SEARCH('[1]Lookup for use classification'!$E$1,B197))),'[1]Lookup for use classification'!$A$1,IF(ISNUMBER(SEARCH('[1]Lookup for use classification'!$B$2,B197)),'[1]Lookup for use classification'!$A$2,IF(ISNUMBER(SEARCH('[1]Lookup for use classification'!$B$3,B197)),'[1]Lookup for use classification'!$A$3,IF(OR(ISNUMBER(SEARCH('[1]Lookup for use classification'!$B$4,B197)),ISNUMBER(SEARCH('[1]Lookup for use classification'!$C$4,B197)),ISNUMBER(SEARCH('[1]Lookup for use classification'!$D$4,B197)),ISNUMBER(SEARCH('[1]Lookup for use classification'!$E$4,B197))),'[1]Lookup for use classification'!$A$4,IF(OR(ISNUMBER(SEARCH('[1]Lookup for use classification'!$B$5,B197)),ISNUMBER(SEARCH('[1]Lookup for use classification'!$C$5,B197)),ISNUMBER(SEARCH('[1]Lookup for use classification'!$D$5,B197))),'[1]Lookup for use classification'!$A$5,IF(OR(ISNUMBER(SEARCH('[1]Lookup for use classification'!$B$7,B197)),ISNUMBER(SEARCH('[1]Lookup for use classification'!$C$7,B197)),ISNUMBER(SEARCH('[1]Lookup for use classification'!$D$7,B197))),'[1]Lookup for use classification'!$A$7,IF(OR(ISNUMBER(SEARCH('[1]Lookup for use classification'!$B$9,B197)),ISNUMBER(SEARCH('[1]Lookup for use classification'!$C$9,B197)),ISNUMBER(SEARCH('[1]Lookup for use classification'!$D$9,B197)),ISNUMBER(SEARCH('[1]Lookup for use classification'!$E$9,B197)),ISNUMBER(SEARCH('[1]Lookup for use classification'!$F$9,B197)),ISNUMBER(SEARCH('[1]Lookup for use classification'!$G$9,B197)),ISNUMBER(SEARCH('[1]Lookup for use classification'!$H$9,B197)),ISNUMBER(SEARCH('[1]Lookup for use classification'!$I$9,B197)),ISNUMBER(SEARCH('[1]Lookup for use classification'!$J$9,B197)),ISNUMBER(SEARCH('[1]Lookup for use classification'!$K$9,B197))),'[1]Lookup for use classification'!$A$9,IF(OR(ISNUMBER(SEARCH('[1]Lookup for use classification'!$B$10,B197)),ISNUMBER(SEARCH('[1]Lookup for use classification'!$C$10,B197)),ISNUMBER(SEARCH('[1]Lookup for use classification'!$D$10,B197)),ISNUMBER(SEARCH('[1]Lookup for use classification'!$E$10,B197)),ISNUMBER(SEARCH('[1]Lookup for use classification'!$F$10,B197)),ISNUMBER(SEARCH('[1]Lookup for use classification'!$G$10,B197))),'[1]Lookup for use classification'!$A$10,IF(OR(ISNUMBER(SEARCH('[1]Lookup for use classification'!$B$11,B197)),ISNUMBER(SEARCH('[1]Lookup for use classification'!$C$11,B197))),'[1]Lookup for use classification'!$A$11,IF(OR(ISNUMBER(SEARCH('[1]Lookup for use classification'!$B$12,B197)),ISNUMBER(SEARCH('[1]Lookup for use classification'!$C$12,B197))),'[1]Lookup for use classification'!$A$12,IF(OR(ISNUMBER(SEARCH('[1]Lookup for use classification'!$B$13,B197)),ISNUMBER(SEARCH('[1]Lookup for use classification'!$C$13,B197)),ISNUMBER(SEARCH('[1]Lookup for use classification'!$D$13,B197)),,ISNUMBER(SEARCH('[1]Lookup for use classification'!$C$13,B197)),ISNUMBER(SEARCH('[1]Lookup for use classification'!$E$13,B197))),'[1]Lookup for use classification'!$A$13,IF(OR(ISNUMBER(SEARCH('[1]Lookup for use classification'!$B$14,B197)),ISNUMBER(SEARCH('[1]Lookup for use classification'!$C$14,B197))),'[1]Lookup for use classification'!$A$14,"Other"))))))))))))</f>
        <v>Other</v>
      </c>
      <c r="D197" s="21">
        <v>1880</v>
      </c>
      <c r="E197" s="20" t="s">
        <v>827</v>
      </c>
      <c r="F197" s="22"/>
    </row>
    <row r="198" spans="1:6">
      <c r="A198" s="16" t="s">
        <v>824</v>
      </c>
      <c r="B198" s="17" t="s">
        <v>410</v>
      </c>
      <c r="C198" s="133" t="str">
        <f>IF(OR(ISNUMBER(SEARCH('[1]Lookup for use classification'!$B$1,B198)),ISNUMBER(SEARCH('[1]Lookup for use classification'!$C$1,B198)),ISNUMBER(SEARCH('[1]Lookup for use classification'!$D$1,B198)),ISNUMBER(SEARCH('[1]Lookup for use classification'!$E$1,B198))),'[1]Lookup for use classification'!$A$1,IF(ISNUMBER(SEARCH('[1]Lookup for use classification'!$B$2,B198)),'[1]Lookup for use classification'!$A$2,IF(ISNUMBER(SEARCH('[1]Lookup for use classification'!$B$3,B198)),'[1]Lookup for use classification'!$A$3,IF(OR(ISNUMBER(SEARCH('[1]Lookup for use classification'!$B$4,B198)),ISNUMBER(SEARCH('[1]Lookup for use classification'!$C$4,B198)),ISNUMBER(SEARCH('[1]Lookup for use classification'!$D$4,B198)),ISNUMBER(SEARCH('[1]Lookup for use classification'!$E$4,B198))),'[1]Lookup for use classification'!$A$4,IF(OR(ISNUMBER(SEARCH('[1]Lookup for use classification'!$B$5,B198)),ISNUMBER(SEARCH('[1]Lookup for use classification'!$C$5,B198)),ISNUMBER(SEARCH('[1]Lookup for use classification'!$D$5,B198))),'[1]Lookup for use classification'!$A$5,IF(OR(ISNUMBER(SEARCH('[1]Lookup for use classification'!$B$7,B198)),ISNUMBER(SEARCH('[1]Lookup for use classification'!$C$7,B198)),ISNUMBER(SEARCH('[1]Lookup for use classification'!$D$7,B198))),'[1]Lookup for use classification'!$A$7,IF(OR(ISNUMBER(SEARCH('[1]Lookup for use classification'!$B$9,B198)),ISNUMBER(SEARCH('[1]Lookup for use classification'!$C$9,B198)),ISNUMBER(SEARCH('[1]Lookup for use classification'!$D$9,B198)),ISNUMBER(SEARCH('[1]Lookup for use classification'!$E$9,B198)),ISNUMBER(SEARCH('[1]Lookup for use classification'!$F$9,B198)),ISNUMBER(SEARCH('[1]Lookup for use classification'!$G$9,B198)),ISNUMBER(SEARCH('[1]Lookup for use classification'!$H$9,B198)),ISNUMBER(SEARCH('[1]Lookup for use classification'!$I$9,B198)),ISNUMBER(SEARCH('[1]Lookup for use classification'!$J$9,B198)),ISNUMBER(SEARCH('[1]Lookup for use classification'!$K$9,B198))),'[1]Lookup for use classification'!$A$9,IF(OR(ISNUMBER(SEARCH('[1]Lookup for use classification'!$B$10,B198)),ISNUMBER(SEARCH('[1]Lookup for use classification'!$C$10,B198)),ISNUMBER(SEARCH('[1]Lookup for use classification'!$D$10,B198)),ISNUMBER(SEARCH('[1]Lookup for use classification'!$E$10,B198)),ISNUMBER(SEARCH('[1]Lookup for use classification'!$F$10,B198)),ISNUMBER(SEARCH('[1]Lookup for use classification'!$G$10,B198))),'[1]Lookup for use classification'!$A$10,IF(OR(ISNUMBER(SEARCH('[1]Lookup for use classification'!$B$11,B198)),ISNUMBER(SEARCH('[1]Lookup for use classification'!$C$11,B198))),'[1]Lookup for use classification'!$A$11,IF(OR(ISNUMBER(SEARCH('[1]Lookup for use classification'!$B$12,B198)),ISNUMBER(SEARCH('[1]Lookup for use classification'!$C$12,B198))),'[1]Lookup for use classification'!$A$12,IF(OR(ISNUMBER(SEARCH('[1]Lookup for use classification'!$B$13,B198)),ISNUMBER(SEARCH('[1]Lookup for use classification'!$C$13,B198)),ISNUMBER(SEARCH('[1]Lookup for use classification'!$D$13,B198)),,ISNUMBER(SEARCH('[1]Lookup for use classification'!$C$13,B198)),ISNUMBER(SEARCH('[1]Lookup for use classification'!$E$13,B198))),'[1]Lookup for use classification'!$A$13,IF(OR(ISNUMBER(SEARCH('[1]Lookup for use classification'!$B$14,B198)),ISNUMBER(SEARCH('[1]Lookup for use classification'!$C$14,B198))),'[1]Lookup for use classification'!$A$14,"Other"))))))))))))</f>
        <v>Other</v>
      </c>
      <c r="D198" s="18">
        <v>1200</v>
      </c>
      <c r="E198" s="17"/>
      <c r="F198" s="19"/>
    </row>
    <row r="199" spans="1:6">
      <c r="A199" s="16" t="s">
        <v>824</v>
      </c>
      <c r="B199" s="17" t="s">
        <v>830</v>
      </c>
      <c r="C199" s="133" t="str">
        <f>IF(OR(ISNUMBER(SEARCH('[1]Lookup for use classification'!$B$1,B199)),ISNUMBER(SEARCH('[1]Lookup for use classification'!$C$1,B199)),ISNUMBER(SEARCH('[1]Lookup for use classification'!$D$1,B199)),ISNUMBER(SEARCH('[1]Lookup for use classification'!$E$1,B199))),'[1]Lookup for use classification'!$A$1,IF(ISNUMBER(SEARCH('[1]Lookup for use classification'!$B$2,B199)),'[1]Lookup for use classification'!$A$2,IF(ISNUMBER(SEARCH('[1]Lookup for use classification'!$B$3,B199)),'[1]Lookup for use classification'!$A$3,IF(OR(ISNUMBER(SEARCH('[1]Lookup for use classification'!$B$4,B199)),ISNUMBER(SEARCH('[1]Lookup for use classification'!$C$4,B199)),ISNUMBER(SEARCH('[1]Lookup for use classification'!$D$4,B199)),ISNUMBER(SEARCH('[1]Lookup for use classification'!$E$4,B199))),'[1]Lookup for use classification'!$A$4,IF(OR(ISNUMBER(SEARCH('[1]Lookup for use classification'!$B$5,B199)),ISNUMBER(SEARCH('[1]Lookup for use classification'!$C$5,B199)),ISNUMBER(SEARCH('[1]Lookup for use classification'!$D$5,B199))),'[1]Lookup for use classification'!$A$5,IF(OR(ISNUMBER(SEARCH('[1]Lookup for use classification'!$B$7,B199)),ISNUMBER(SEARCH('[1]Lookup for use classification'!$C$7,B199)),ISNUMBER(SEARCH('[1]Lookup for use classification'!$D$7,B199))),'[1]Lookup for use classification'!$A$7,IF(OR(ISNUMBER(SEARCH('[1]Lookup for use classification'!$B$9,B199)),ISNUMBER(SEARCH('[1]Lookup for use classification'!$C$9,B199)),ISNUMBER(SEARCH('[1]Lookup for use classification'!$D$9,B199)),ISNUMBER(SEARCH('[1]Lookup for use classification'!$E$9,B199)),ISNUMBER(SEARCH('[1]Lookup for use classification'!$F$9,B199)),ISNUMBER(SEARCH('[1]Lookup for use classification'!$G$9,B199)),ISNUMBER(SEARCH('[1]Lookup for use classification'!$H$9,B199)),ISNUMBER(SEARCH('[1]Lookup for use classification'!$I$9,B199)),ISNUMBER(SEARCH('[1]Lookup for use classification'!$J$9,B199)),ISNUMBER(SEARCH('[1]Lookup for use classification'!$K$9,B199))),'[1]Lookup for use classification'!$A$9,IF(OR(ISNUMBER(SEARCH('[1]Lookup for use classification'!$B$10,B199)),ISNUMBER(SEARCH('[1]Lookup for use classification'!$C$10,B199)),ISNUMBER(SEARCH('[1]Lookup for use classification'!$D$10,B199)),ISNUMBER(SEARCH('[1]Lookup for use classification'!$E$10,B199)),ISNUMBER(SEARCH('[1]Lookup for use classification'!$F$10,B199)),ISNUMBER(SEARCH('[1]Lookup for use classification'!$G$10,B199))),'[1]Lookup for use classification'!$A$10,IF(OR(ISNUMBER(SEARCH('[1]Lookup for use classification'!$B$11,B199)),ISNUMBER(SEARCH('[1]Lookup for use classification'!$C$11,B199))),'[1]Lookup for use classification'!$A$11,IF(OR(ISNUMBER(SEARCH('[1]Lookup for use classification'!$B$12,B199)),ISNUMBER(SEARCH('[1]Lookup for use classification'!$C$12,B199))),'[1]Lookup for use classification'!$A$12,IF(OR(ISNUMBER(SEARCH('[1]Lookup for use classification'!$B$13,B199)),ISNUMBER(SEARCH('[1]Lookup for use classification'!$C$13,B199)),ISNUMBER(SEARCH('[1]Lookup for use classification'!$D$13,B199)),,ISNUMBER(SEARCH('[1]Lookup for use classification'!$C$13,B199)),ISNUMBER(SEARCH('[1]Lookup for use classification'!$E$13,B199))),'[1]Lookup for use classification'!$A$13,IF(OR(ISNUMBER(SEARCH('[1]Lookup for use classification'!$B$14,B199)),ISNUMBER(SEARCH('[1]Lookup for use classification'!$C$14,B199))),'[1]Lookup for use classification'!$A$14,"Other"))))))))))))</f>
        <v>Other</v>
      </c>
      <c r="D199" s="18">
        <v>800</v>
      </c>
      <c r="E199" s="17"/>
      <c r="F199" s="19"/>
    </row>
    <row r="200" spans="1:6">
      <c r="A200" s="16" t="s">
        <v>824</v>
      </c>
      <c r="B200" s="17" t="s">
        <v>101</v>
      </c>
      <c r="C200" s="133" t="str">
        <f>IF(OR(ISNUMBER(SEARCH('[1]Lookup for use classification'!$B$1,B200)),ISNUMBER(SEARCH('[1]Lookup for use classification'!$C$1,B200)),ISNUMBER(SEARCH('[1]Lookup for use classification'!$D$1,B200)),ISNUMBER(SEARCH('[1]Lookup for use classification'!$E$1,B200))),'[1]Lookup for use classification'!$A$1,IF(ISNUMBER(SEARCH('[1]Lookup for use classification'!$B$2,B200)),'[1]Lookup for use classification'!$A$2,IF(ISNUMBER(SEARCH('[1]Lookup for use classification'!$B$3,B200)),'[1]Lookup for use classification'!$A$3,IF(OR(ISNUMBER(SEARCH('[1]Lookup for use classification'!$B$4,B200)),ISNUMBER(SEARCH('[1]Lookup for use classification'!$C$4,B200)),ISNUMBER(SEARCH('[1]Lookup for use classification'!$D$4,B200)),ISNUMBER(SEARCH('[1]Lookup for use classification'!$E$4,B200))),'[1]Lookup for use classification'!$A$4,IF(OR(ISNUMBER(SEARCH('[1]Lookup for use classification'!$B$5,B200)),ISNUMBER(SEARCH('[1]Lookup for use classification'!$C$5,B200)),ISNUMBER(SEARCH('[1]Lookup for use classification'!$D$5,B200))),'[1]Lookup for use classification'!$A$5,IF(OR(ISNUMBER(SEARCH('[1]Lookup for use classification'!$B$7,B200)),ISNUMBER(SEARCH('[1]Lookup for use classification'!$C$7,B200)),ISNUMBER(SEARCH('[1]Lookup for use classification'!$D$7,B200))),'[1]Lookup for use classification'!$A$7,IF(OR(ISNUMBER(SEARCH('[1]Lookup for use classification'!$B$9,B200)),ISNUMBER(SEARCH('[1]Lookup for use classification'!$C$9,B200)),ISNUMBER(SEARCH('[1]Lookup for use classification'!$D$9,B200)),ISNUMBER(SEARCH('[1]Lookup for use classification'!$E$9,B200)),ISNUMBER(SEARCH('[1]Lookup for use classification'!$F$9,B200)),ISNUMBER(SEARCH('[1]Lookup for use classification'!$G$9,B200)),ISNUMBER(SEARCH('[1]Lookup for use classification'!$H$9,B200)),ISNUMBER(SEARCH('[1]Lookup for use classification'!$I$9,B200)),ISNUMBER(SEARCH('[1]Lookup for use classification'!$J$9,B200)),ISNUMBER(SEARCH('[1]Lookup for use classification'!$K$9,B200))),'[1]Lookup for use classification'!$A$9,IF(OR(ISNUMBER(SEARCH('[1]Lookup for use classification'!$B$10,B200)),ISNUMBER(SEARCH('[1]Lookup for use classification'!$C$10,B200)),ISNUMBER(SEARCH('[1]Lookup for use classification'!$D$10,B200)),ISNUMBER(SEARCH('[1]Lookup for use classification'!$E$10,B200)),ISNUMBER(SEARCH('[1]Lookup for use classification'!$F$10,B200)),ISNUMBER(SEARCH('[1]Lookup for use classification'!$G$10,B200))),'[1]Lookup for use classification'!$A$10,IF(OR(ISNUMBER(SEARCH('[1]Lookup for use classification'!$B$11,B200)),ISNUMBER(SEARCH('[1]Lookup for use classification'!$C$11,B200))),'[1]Lookup for use classification'!$A$11,IF(OR(ISNUMBER(SEARCH('[1]Lookup for use classification'!$B$12,B200)),ISNUMBER(SEARCH('[1]Lookup for use classification'!$C$12,B200))),'[1]Lookup for use classification'!$A$12,IF(OR(ISNUMBER(SEARCH('[1]Lookup for use classification'!$B$13,B200)),ISNUMBER(SEARCH('[1]Lookup for use classification'!$C$13,B200)),ISNUMBER(SEARCH('[1]Lookup for use classification'!$D$13,B200)),,ISNUMBER(SEARCH('[1]Lookup for use classification'!$C$13,B200)),ISNUMBER(SEARCH('[1]Lookup for use classification'!$E$13,B200))),'[1]Lookup for use classification'!$A$13,IF(OR(ISNUMBER(SEARCH('[1]Lookup for use classification'!$B$14,B200)),ISNUMBER(SEARCH('[1]Lookup for use classification'!$C$14,B200))),'[1]Lookup for use classification'!$A$14,"Other"))))))))))))</f>
        <v>Warehousing</v>
      </c>
      <c r="D200" s="18">
        <v>1280</v>
      </c>
      <c r="E200" s="17"/>
      <c r="F200" s="19"/>
    </row>
    <row r="201" spans="1:6">
      <c r="A201" s="16" t="s">
        <v>824</v>
      </c>
      <c r="B201" s="17" t="s">
        <v>64</v>
      </c>
      <c r="C201" s="133" t="str">
        <f>IF(OR(ISNUMBER(SEARCH('[1]Lookup for use classification'!$B$1,B201)),ISNUMBER(SEARCH('[1]Lookup for use classification'!$C$1,B201)),ISNUMBER(SEARCH('[1]Lookup for use classification'!$D$1,B201)),ISNUMBER(SEARCH('[1]Lookup for use classification'!$E$1,B201))),'[1]Lookup for use classification'!$A$1,IF(ISNUMBER(SEARCH('[1]Lookup for use classification'!$B$2,B201)),'[1]Lookup for use classification'!$A$2,IF(ISNUMBER(SEARCH('[1]Lookup for use classification'!$B$3,B201)),'[1]Lookup for use classification'!$A$3,IF(OR(ISNUMBER(SEARCH('[1]Lookup for use classification'!$B$4,B201)),ISNUMBER(SEARCH('[1]Lookup for use classification'!$C$4,B201)),ISNUMBER(SEARCH('[1]Lookup for use classification'!$D$4,B201)),ISNUMBER(SEARCH('[1]Lookup for use classification'!$E$4,B201))),'[1]Lookup for use classification'!$A$4,IF(OR(ISNUMBER(SEARCH('[1]Lookup for use classification'!$B$5,B201)),ISNUMBER(SEARCH('[1]Lookup for use classification'!$C$5,B201)),ISNUMBER(SEARCH('[1]Lookup for use classification'!$D$5,B201))),'[1]Lookup for use classification'!$A$5,IF(OR(ISNUMBER(SEARCH('[1]Lookup for use classification'!$B$7,B201)),ISNUMBER(SEARCH('[1]Lookup for use classification'!$C$7,B201)),ISNUMBER(SEARCH('[1]Lookup for use classification'!$D$7,B201))),'[1]Lookup for use classification'!$A$7,IF(OR(ISNUMBER(SEARCH('[1]Lookup for use classification'!$B$9,B201)),ISNUMBER(SEARCH('[1]Lookup for use classification'!$C$9,B201)),ISNUMBER(SEARCH('[1]Lookup for use classification'!$D$9,B201)),ISNUMBER(SEARCH('[1]Lookup for use classification'!$E$9,B201)),ISNUMBER(SEARCH('[1]Lookup for use classification'!$F$9,B201)),ISNUMBER(SEARCH('[1]Lookup for use classification'!$G$9,B201)),ISNUMBER(SEARCH('[1]Lookup for use classification'!$H$9,B201)),ISNUMBER(SEARCH('[1]Lookup for use classification'!$I$9,B201)),ISNUMBER(SEARCH('[1]Lookup for use classification'!$J$9,B201)),ISNUMBER(SEARCH('[1]Lookup for use classification'!$K$9,B201))),'[1]Lookup for use classification'!$A$9,IF(OR(ISNUMBER(SEARCH('[1]Lookup for use classification'!$B$10,B201)),ISNUMBER(SEARCH('[1]Lookup for use classification'!$C$10,B201)),ISNUMBER(SEARCH('[1]Lookup for use classification'!$D$10,B201)),ISNUMBER(SEARCH('[1]Lookup for use classification'!$E$10,B201)),ISNUMBER(SEARCH('[1]Lookup for use classification'!$F$10,B201)),ISNUMBER(SEARCH('[1]Lookup for use classification'!$G$10,B201))),'[1]Lookup for use classification'!$A$10,IF(OR(ISNUMBER(SEARCH('[1]Lookup for use classification'!$B$11,B201)),ISNUMBER(SEARCH('[1]Lookup for use classification'!$C$11,B201))),'[1]Lookup for use classification'!$A$11,IF(OR(ISNUMBER(SEARCH('[1]Lookup for use classification'!$B$12,B201)),ISNUMBER(SEARCH('[1]Lookup for use classification'!$C$12,B201))),'[1]Lookup for use classification'!$A$12,IF(OR(ISNUMBER(SEARCH('[1]Lookup for use classification'!$B$13,B201)),ISNUMBER(SEARCH('[1]Lookup for use classification'!$C$13,B201)),ISNUMBER(SEARCH('[1]Lookup for use classification'!$D$13,B201)),,ISNUMBER(SEARCH('[1]Lookup for use classification'!$C$13,B201)),ISNUMBER(SEARCH('[1]Lookup for use classification'!$E$13,B201))),'[1]Lookup for use classification'!$A$13,IF(OR(ISNUMBER(SEARCH('[1]Lookup for use classification'!$B$14,B201)),ISNUMBER(SEARCH('[1]Lookup for use classification'!$C$14,B201))),'[1]Lookup for use classification'!$A$14,"Other"))))))))))))</f>
        <v>Water &amp; Sewer</v>
      </c>
      <c r="D201" s="18">
        <v>500</v>
      </c>
      <c r="E201" s="17"/>
      <c r="F201" s="19"/>
    </row>
    <row r="202" spans="1:6">
      <c r="A202" s="16" t="s">
        <v>824</v>
      </c>
      <c r="B202" s="17" t="s">
        <v>831</v>
      </c>
      <c r="C202" s="133" t="str">
        <f>IF(OR(ISNUMBER(SEARCH('[1]Lookup for use classification'!$B$1,B202)),ISNUMBER(SEARCH('[1]Lookup for use classification'!$C$1,B202)),ISNUMBER(SEARCH('[1]Lookup for use classification'!$D$1,B202)),ISNUMBER(SEARCH('[1]Lookup for use classification'!$E$1,B202))),'[1]Lookup for use classification'!$A$1,IF(ISNUMBER(SEARCH('[1]Lookup for use classification'!$B$2,B202)),'[1]Lookup for use classification'!$A$2,IF(ISNUMBER(SEARCH('[1]Lookup for use classification'!$B$3,B202)),'[1]Lookup for use classification'!$A$3,IF(OR(ISNUMBER(SEARCH('[1]Lookup for use classification'!$B$4,B202)),ISNUMBER(SEARCH('[1]Lookup for use classification'!$C$4,B202)),ISNUMBER(SEARCH('[1]Lookup for use classification'!$D$4,B202)),ISNUMBER(SEARCH('[1]Lookup for use classification'!$E$4,B202))),'[1]Lookup for use classification'!$A$4,IF(OR(ISNUMBER(SEARCH('[1]Lookup for use classification'!$B$5,B202)),ISNUMBER(SEARCH('[1]Lookup for use classification'!$C$5,B202)),ISNUMBER(SEARCH('[1]Lookup for use classification'!$D$5,B202))),'[1]Lookup for use classification'!$A$5,IF(OR(ISNUMBER(SEARCH('[1]Lookup for use classification'!$B$7,B202)),ISNUMBER(SEARCH('[1]Lookup for use classification'!$C$7,B202)),ISNUMBER(SEARCH('[1]Lookup for use classification'!$D$7,B202))),'[1]Lookup for use classification'!$A$7,IF(OR(ISNUMBER(SEARCH('[1]Lookup for use classification'!$B$9,B202)),ISNUMBER(SEARCH('[1]Lookup for use classification'!$C$9,B202)),ISNUMBER(SEARCH('[1]Lookup for use classification'!$D$9,B202)),ISNUMBER(SEARCH('[1]Lookup for use classification'!$E$9,B202)),ISNUMBER(SEARCH('[1]Lookup for use classification'!$F$9,B202)),ISNUMBER(SEARCH('[1]Lookup for use classification'!$G$9,B202)),ISNUMBER(SEARCH('[1]Lookup for use classification'!$H$9,B202)),ISNUMBER(SEARCH('[1]Lookup for use classification'!$I$9,B202)),ISNUMBER(SEARCH('[1]Lookup for use classification'!$J$9,B202)),ISNUMBER(SEARCH('[1]Lookup for use classification'!$K$9,B202))),'[1]Lookup for use classification'!$A$9,IF(OR(ISNUMBER(SEARCH('[1]Lookup for use classification'!$B$10,B202)),ISNUMBER(SEARCH('[1]Lookup for use classification'!$C$10,B202)),ISNUMBER(SEARCH('[1]Lookup for use classification'!$D$10,B202)),ISNUMBER(SEARCH('[1]Lookup for use classification'!$E$10,B202)),ISNUMBER(SEARCH('[1]Lookup for use classification'!$F$10,B202)),ISNUMBER(SEARCH('[1]Lookup for use classification'!$G$10,B202))),'[1]Lookup for use classification'!$A$10,IF(OR(ISNUMBER(SEARCH('[1]Lookup for use classification'!$B$11,B202)),ISNUMBER(SEARCH('[1]Lookup for use classification'!$C$11,B202))),'[1]Lookup for use classification'!$A$11,IF(OR(ISNUMBER(SEARCH('[1]Lookup for use classification'!$B$12,B202)),ISNUMBER(SEARCH('[1]Lookup for use classification'!$C$12,B202))),'[1]Lookup for use classification'!$A$12,IF(OR(ISNUMBER(SEARCH('[1]Lookup for use classification'!$B$13,B202)),ISNUMBER(SEARCH('[1]Lookup for use classification'!$C$13,B202)),ISNUMBER(SEARCH('[1]Lookup for use classification'!$D$13,B202)),,ISNUMBER(SEARCH('[1]Lookup for use classification'!$C$13,B202)),ISNUMBER(SEARCH('[1]Lookup for use classification'!$E$13,B202))),'[1]Lookup for use classification'!$A$13,IF(OR(ISNUMBER(SEARCH('[1]Lookup for use classification'!$B$14,B202)),ISNUMBER(SEARCH('[1]Lookup for use classification'!$C$14,B202))),'[1]Lookup for use classification'!$A$14,"Other"))))))))))))</f>
        <v>Water &amp; Sewer</v>
      </c>
      <c r="D202" s="18">
        <v>1620</v>
      </c>
      <c r="E202" s="17" t="s">
        <v>827</v>
      </c>
      <c r="F202" s="19"/>
    </row>
    <row r="203" spans="1:6">
      <c r="A203" s="16" t="s">
        <v>102</v>
      </c>
      <c r="B203" s="26" t="s">
        <v>103</v>
      </c>
      <c r="C203" s="133" t="str">
        <f>IF(OR(ISNUMBER(SEARCH('[1]Lookup for use classification'!$B$1,B203)),ISNUMBER(SEARCH('[1]Lookup for use classification'!$C$1,B203)),ISNUMBER(SEARCH('[1]Lookup for use classification'!$D$1,B203)),ISNUMBER(SEARCH('[1]Lookup for use classification'!$E$1,B203))),'[1]Lookup for use classification'!$A$1,IF(ISNUMBER(SEARCH('[1]Lookup for use classification'!$B$2,B203)),'[1]Lookup for use classification'!$A$2,IF(ISNUMBER(SEARCH('[1]Lookup for use classification'!$B$3,B203)),'[1]Lookup for use classification'!$A$3,IF(OR(ISNUMBER(SEARCH('[1]Lookup for use classification'!$B$4,B203)),ISNUMBER(SEARCH('[1]Lookup for use classification'!$C$4,B203)),ISNUMBER(SEARCH('[1]Lookup for use classification'!$D$4,B203)),ISNUMBER(SEARCH('[1]Lookup for use classification'!$E$4,B203))),'[1]Lookup for use classification'!$A$4,IF(OR(ISNUMBER(SEARCH('[1]Lookup for use classification'!$B$5,B203)),ISNUMBER(SEARCH('[1]Lookup for use classification'!$C$5,B203)),ISNUMBER(SEARCH('[1]Lookup for use classification'!$D$5,B203))),'[1]Lookup for use classification'!$A$5,IF(OR(ISNUMBER(SEARCH('[1]Lookup for use classification'!$B$7,B203)),ISNUMBER(SEARCH('[1]Lookup for use classification'!$C$7,B203)),ISNUMBER(SEARCH('[1]Lookup for use classification'!$D$7,B203))),'[1]Lookup for use classification'!$A$7,IF(OR(ISNUMBER(SEARCH('[1]Lookup for use classification'!$B$9,B203)),ISNUMBER(SEARCH('[1]Lookup for use classification'!$C$9,B203)),ISNUMBER(SEARCH('[1]Lookup for use classification'!$D$9,B203)),ISNUMBER(SEARCH('[1]Lookup for use classification'!$E$9,B203)),ISNUMBER(SEARCH('[1]Lookup for use classification'!$F$9,B203)),ISNUMBER(SEARCH('[1]Lookup for use classification'!$G$9,B203)),ISNUMBER(SEARCH('[1]Lookup for use classification'!$H$9,B203)),ISNUMBER(SEARCH('[1]Lookup for use classification'!$I$9,B203)),ISNUMBER(SEARCH('[1]Lookup for use classification'!$J$9,B203)),ISNUMBER(SEARCH('[1]Lookup for use classification'!$K$9,B203))),'[1]Lookup for use classification'!$A$9,IF(OR(ISNUMBER(SEARCH('[1]Lookup for use classification'!$B$10,B203)),ISNUMBER(SEARCH('[1]Lookup for use classification'!$C$10,B203)),ISNUMBER(SEARCH('[1]Lookup for use classification'!$D$10,B203)),ISNUMBER(SEARCH('[1]Lookup for use classification'!$E$10,B203)),ISNUMBER(SEARCH('[1]Lookup for use classification'!$F$10,B203)),ISNUMBER(SEARCH('[1]Lookup for use classification'!$G$10,B203))),'[1]Lookup for use classification'!$A$10,IF(OR(ISNUMBER(SEARCH('[1]Lookup for use classification'!$B$11,B203)),ISNUMBER(SEARCH('[1]Lookup for use classification'!$C$11,B203))),'[1]Lookup for use classification'!$A$11,IF(OR(ISNUMBER(SEARCH('[1]Lookup for use classification'!$B$12,B203)),ISNUMBER(SEARCH('[1]Lookup for use classification'!$C$12,B203))),'[1]Lookup for use classification'!$A$12,IF(OR(ISNUMBER(SEARCH('[1]Lookup for use classification'!$B$13,B203)),ISNUMBER(SEARCH('[1]Lookup for use classification'!$C$13,B203)),ISNUMBER(SEARCH('[1]Lookup for use classification'!$D$13,B203)),,ISNUMBER(SEARCH('[1]Lookup for use classification'!$C$13,B203)),ISNUMBER(SEARCH('[1]Lookup for use classification'!$E$13,B203))),'[1]Lookup for use classification'!$A$13,IF(OR(ISNUMBER(SEARCH('[1]Lookup for use classification'!$B$14,B203)),ISNUMBER(SEARCH('[1]Lookup for use classification'!$C$14,B203))),'[1]Lookup for use classification'!$A$14,"Other"))))))))))))</f>
        <v>Other</v>
      </c>
      <c r="D203" s="27">
        <v>600</v>
      </c>
      <c r="E203" s="26"/>
      <c r="F203" s="26"/>
    </row>
    <row r="204" spans="1:6">
      <c r="A204" s="16" t="s">
        <v>102</v>
      </c>
      <c r="B204" s="26" t="s">
        <v>104</v>
      </c>
      <c r="C204" s="133" t="str">
        <f>IF(OR(ISNUMBER(SEARCH('[1]Lookup for use classification'!$B$1,B204)),ISNUMBER(SEARCH('[1]Lookup for use classification'!$C$1,B204)),ISNUMBER(SEARCH('[1]Lookup for use classification'!$D$1,B204)),ISNUMBER(SEARCH('[1]Lookup for use classification'!$E$1,B204))),'[1]Lookup for use classification'!$A$1,IF(ISNUMBER(SEARCH('[1]Lookup for use classification'!$B$2,B204)),'[1]Lookup for use classification'!$A$2,IF(ISNUMBER(SEARCH('[1]Lookup for use classification'!$B$3,B204)),'[1]Lookup for use classification'!$A$3,IF(OR(ISNUMBER(SEARCH('[1]Lookup for use classification'!$B$4,B204)),ISNUMBER(SEARCH('[1]Lookup for use classification'!$C$4,B204)),ISNUMBER(SEARCH('[1]Lookup for use classification'!$D$4,B204)),ISNUMBER(SEARCH('[1]Lookup for use classification'!$E$4,B204))),'[1]Lookup for use classification'!$A$4,IF(OR(ISNUMBER(SEARCH('[1]Lookup for use classification'!$B$5,B204)),ISNUMBER(SEARCH('[1]Lookup for use classification'!$C$5,B204)),ISNUMBER(SEARCH('[1]Lookup for use classification'!$D$5,B204))),'[1]Lookup for use classification'!$A$5,IF(OR(ISNUMBER(SEARCH('[1]Lookup for use classification'!$B$7,B204)),ISNUMBER(SEARCH('[1]Lookup for use classification'!$C$7,B204)),ISNUMBER(SEARCH('[1]Lookup for use classification'!$D$7,B204))),'[1]Lookup for use classification'!$A$7,IF(OR(ISNUMBER(SEARCH('[1]Lookup for use classification'!$B$9,B204)),ISNUMBER(SEARCH('[1]Lookup for use classification'!$C$9,B204)),ISNUMBER(SEARCH('[1]Lookup for use classification'!$D$9,B204)),ISNUMBER(SEARCH('[1]Lookup for use classification'!$E$9,B204)),ISNUMBER(SEARCH('[1]Lookup for use classification'!$F$9,B204)),ISNUMBER(SEARCH('[1]Lookup for use classification'!$G$9,B204)),ISNUMBER(SEARCH('[1]Lookup for use classification'!$H$9,B204)),ISNUMBER(SEARCH('[1]Lookup for use classification'!$I$9,B204)),ISNUMBER(SEARCH('[1]Lookup for use classification'!$J$9,B204)),ISNUMBER(SEARCH('[1]Lookup for use classification'!$K$9,B204))),'[1]Lookup for use classification'!$A$9,IF(OR(ISNUMBER(SEARCH('[1]Lookup for use classification'!$B$10,B204)),ISNUMBER(SEARCH('[1]Lookup for use classification'!$C$10,B204)),ISNUMBER(SEARCH('[1]Lookup for use classification'!$D$10,B204)),ISNUMBER(SEARCH('[1]Lookup for use classification'!$E$10,B204)),ISNUMBER(SEARCH('[1]Lookup for use classification'!$F$10,B204)),ISNUMBER(SEARCH('[1]Lookup for use classification'!$G$10,B204))),'[1]Lookup for use classification'!$A$10,IF(OR(ISNUMBER(SEARCH('[1]Lookup for use classification'!$B$11,B204)),ISNUMBER(SEARCH('[1]Lookup for use classification'!$C$11,B204))),'[1]Lookup for use classification'!$A$11,IF(OR(ISNUMBER(SEARCH('[1]Lookup for use classification'!$B$12,B204)),ISNUMBER(SEARCH('[1]Lookup for use classification'!$C$12,B204))),'[1]Lookup for use classification'!$A$12,IF(OR(ISNUMBER(SEARCH('[1]Lookup for use classification'!$B$13,B204)),ISNUMBER(SEARCH('[1]Lookup for use classification'!$C$13,B204)),ISNUMBER(SEARCH('[1]Lookup for use classification'!$D$13,B204)),,ISNUMBER(SEARCH('[1]Lookup for use classification'!$C$13,B204)),ISNUMBER(SEARCH('[1]Lookup for use classification'!$E$13,B204))),'[1]Lookup for use classification'!$A$13,IF(OR(ISNUMBER(SEARCH('[1]Lookup for use classification'!$B$14,B204)),ISNUMBER(SEARCH('[1]Lookup for use classification'!$C$14,B204))),'[1]Lookup for use classification'!$A$14,"Other"))))))))))))</f>
        <v>Other</v>
      </c>
      <c r="D204" s="27">
        <v>3200</v>
      </c>
      <c r="E204" s="26"/>
      <c r="F204" s="26"/>
    </row>
    <row r="205" spans="1:6">
      <c r="A205" s="16" t="s">
        <v>102</v>
      </c>
      <c r="B205" s="26" t="s">
        <v>105</v>
      </c>
      <c r="C205" s="133" t="str">
        <f>IF(OR(ISNUMBER(SEARCH('[1]Lookup for use classification'!$B$1,B205)),ISNUMBER(SEARCH('[1]Lookup for use classification'!$C$1,B205)),ISNUMBER(SEARCH('[1]Lookup for use classification'!$D$1,B205)),ISNUMBER(SEARCH('[1]Lookup for use classification'!$E$1,B205))),'[1]Lookup for use classification'!$A$1,IF(ISNUMBER(SEARCH('[1]Lookup for use classification'!$B$2,B205)),'[1]Lookup for use classification'!$A$2,IF(ISNUMBER(SEARCH('[1]Lookup for use classification'!$B$3,B205)),'[1]Lookup for use classification'!$A$3,IF(OR(ISNUMBER(SEARCH('[1]Lookup for use classification'!$B$4,B205)),ISNUMBER(SEARCH('[1]Lookup for use classification'!$C$4,B205)),ISNUMBER(SEARCH('[1]Lookup for use classification'!$D$4,B205)),ISNUMBER(SEARCH('[1]Lookup for use classification'!$E$4,B205))),'[1]Lookup for use classification'!$A$4,IF(OR(ISNUMBER(SEARCH('[1]Lookup for use classification'!$B$5,B205)),ISNUMBER(SEARCH('[1]Lookup for use classification'!$C$5,B205)),ISNUMBER(SEARCH('[1]Lookup for use classification'!$D$5,B205))),'[1]Lookup for use classification'!$A$5,IF(OR(ISNUMBER(SEARCH('[1]Lookup for use classification'!$B$7,B205)),ISNUMBER(SEARCH('[1]Lookup for use classification'!$C$7,B205)),ISNUMBER(SEARCH('[1]Lookup for use classification'!$D$7,B205))),'[1]Lookup for use classification'!$A$7,IF(OR(ISNUMBER(SEARCH('[1]Lookup for use classification'!$B$9,B205)),ISNUMBER(SEARCH('[1]Lookup for use classification'!$C$9,B205)),ISNUMBER(SEARCH('[1]Lookup for use classification'!$D$9,B205)),ISNUMBER(SEARCH('[1]Lookup for use classification'!$E$9,B205)),ISNUMBER(SEARCH('[1]Lookup for use classification'!$F$9,B205)),ISNUMBER(SEARCH('[1]Lookup for use classification'!$G$9,B205)),ISNUMBER(SEARCH('[1]Lookup for use classification'!$H$9,B205)),ISNUMBER(SEARCH('[1]Lookup for use classification'!$I$9,B205)),ISNUMBER(SEARCH('[1]Lookup for use classification'!$J$9,B205)),ISNUMBER(SEARCH('[1]Lookup for use classification'!$K$9,B205))),'[1]Lookup for use classification'!$A$9,IF(OR(ISNUMBER(SEARCH('[1]Lookup for use classification'!$B$10,B205)),ISNUMBER(SEARCH('[1]Lookup for use classification'!$C$10,B205)),ISNUMBER(SEARCH('[1]Lookup for use classification'!$D$10,B205)),ISNUMBER(SEARCH('[1]Lookup for use classification'!$E$10,B205)),ISNUMBER(SEARCH('[1]Lookup for use classification'!$F$10,B205)),ISNUMBER(SEARCH('[1]Lookup for use classification'!$G$10,B205))),'[1]Lookup for use classification'!$A$10,IF(OR(ISNUMBER(SEARCH('[1]Lookup for use classification'!$B$11,B205)),ISNUMBER(SEARCH('[1]Lookup for use classification'!$C$11,B205))),'[1]Lookup for use classification'!$A$11,IF(OR(ISNUMBER(SEARCH('[1]Lookup for use classification'!$B$12,B205)),ISNUMBER(SEARCH('[1]Lookup for use classification'!$C$12,B205))),'[1]Lookup for use classification'!$A$12,IF(OR(ISNUMBER(SEARCH('[1]Lookup for use classification'!$B$13,B205)),ISNUMBER(SEARCH('[1]Lookup for use classification'!$C$13,B205)),ISNUMBER(SEARCH('[1]Lookup for use classification'!$D$13,B205)),,ISNUMBER(SEARCH('[1]Lookup for use classification'!$C$13,B205)),ISNUMBER(SEARCH('[1]Lookup for use classification'!$E$13,B205))),'[1]Lookup for use classification'!$A$13,IF(OR(ISNUMBER(SEARCH('[1]Lookup for use classification'!$B$14,B205)),ISNUMBER(SEARCH('[1]Lookup for use classification'!$C$14,B205))),'[1]Lookup for use classification'!$A$14,"Other"))))))))))))</f>
        <v>Residential - Multi-Family</v>
      </c>
      <c r="D205" s="27">
        <v>1057</v>
      </c>
      <c r="E205" s="26"/>
      <c r="F205" s="26"/>
    </row>
    <row r="206" spans="1:6">
      <c r="A206" s="16" t="s">
        <v>102</v>
      </c>
      <c r="B206" s="26" t="s">
        <v>106</v>
      </c>
      <c r="C206" s="133" t="str">
        <f>IF(OR(ISNUMBER(SEARCH('[1]Lookup for use classification'!$B$1,B206)),ISNUMBER(SEARCH('[1]Lookup for use classification'!$C$1,B206)),ISNUMBER(SEARCH('[1]Lookup for use classification'!$D$1,B206)),ISNUMBER(SEARCH('[1]Lookup for use classification'!$E$1,B206))),'[1]Lookup for use classification'!$A$1,IF(ISNUMBER(SEARCH('[1]Lookup for use classification'!$B$2,B206)),'[1]Lookup for use classification'!$A$2,IF(ISNUMBER(SEARCH('[1]Lookup for use classification'!$B$3,B206)),'[1]Lookup for use classification'!$A$3,IF(OR(ISNUMBER(SEARCH('[1]Lookup for use classification'!$B$4,B206)),ISNUMBER(SEARCH('[1]Lookup for use classification'!$C$4,B206)),ISNUMBER(SEARCH('[1]Lookup for use classification'!$D$4,B206)),ISNUMBER(SEARCH('[1]Lookup for use classification'!$E$4,B206))),'[1]Lookup for use classification'!$A$4,IF(OR(ISNUMBER(SEARCH('[1]Lookup for use classification'!$B$5,B206)),ISNUMBER(SEARCH('[1]Lookup for use classification'!$C$5,B206)),ISNUMBER(SEARCH('[1]Lookup for use classification'!$D$5,B206))),'[1]Lookup for use classification'!$A$5,IF(OR(ISNUMBER(SEARCH('[1]Lookup for use classification'!$B$7,B206)),ISNUMBER(SEARCH('[1]Lookup for use classification'!$C$7,B206)),ISNUMBER(SEARCH('[1]Lookup for use classification'!$D$7,B206))),'[1]Lookup for use classification'!$A$7,IF(OR(ISNUMBER(SEARCH('[1]Lookup for use classification'!$B$9,B206)),ISNUMBER(SEARCH('[1]Lookup for use classification'!$C$9,B206)),ISNUMBER(SEARCH('[1]Lookup for use classification'!$D$9,B206)),ISNUMBER(SEARCH('[1]Lookup for use classification'!$E$9,B206)),ISNUMBER(SEARCH('[1]Lookup for use classification'!$F$9,B206)),ISNUMBER(SEARCH('[1]Lookup for use classification'!$G$9,B206)),ISNUMBER(SEARCH('[1]Lookup for use classification'!$H$9,B206)),ISNUMBER(SEARCH('[1]Lookup for use classification'!$I$9,B206)),ISNUMBER(SEARCH('[1]Lookup for use classification'!$J$9,B206)),ISNUMBER(SEARCH('[1]Lookup for use classification'!$K$9,B206))),'[1]Lookup for use classification'!$A$9,IF(OR(ISNUMBER(SEARCH('[1]Lookup for use classification'!$B$10,B206)),ISNUMBER(SEARCH('[1]Lookup for use classification'!$C$10,B206)),ISNUMBER(SEARCH('[1]Lookup for use classification'!$D$10,B206)),ISNUMBER(SEARCH('[1]Lookup for use classification'!$E$10,B206)),ISNUMBER(SEARCH('[1]Lookup for use classification'!$F$10,B206)),ISNUMBER(SEARCH('[1]Lookup for use classification'!$G$10,B206))),'[1]Lookup for use classification'!$A$10,IF(OR(ISNUMBER(SEARCH('[1]Lookup for use classification'!$B$11,B206)),ISNUMBER(SEARCH('[1]Lookup for use classification'!$C$11,B206))),'[1]Lookup for use classification'!$A$11,IF(OR(ISNUMBER(SEARCH('[1]Lookup for use classification'!$B$12,B206)),ISNUMBER(SEARCH('[1]Lookup for use classification'!$C$12,B206))),'[1]Lookup for use classification'!$A$12,IF(OR(ISNUMBER(SEARCH('[1]Lookup for use classification'!$B$13,B206)),ISNUMBER(SEARCH('[1]Lookup for use classification'!$C$13,B206)),ISNUMBER(SEARCH('[1]Lookup for use classification'!$D$13,B206)),,ISNUMBER(SEARCH('[1]Lookup for use classification'!$C$13,B206)),ISNUMBER(SEARCH('[1]Lookup for use classification'!$E$13,B206))),'[1]Lookup for use classification'!$A$13,IF(OR(ISNUMBER(SEARCH('[1]Lookup for use classification'!$B$14,B206)),ISNUMBER(SEARCH('[1]Lookup for use classification'!$C$14,B206))),'[1]Lookup for use classification'!$A$14,"Other"))))))))))))</f>
        <v>Residential - Multi-Family</v>
      </c>
      <c r="D206" s="27">
        <v>1057</v>
      </c>
      <c r="E206" s="26"/>
      <c r="F206" s="26"/>
    </row>
    <row r="207" spans="1:6">
      <c r="A207" s="16" t="s">
        <v>102</v>
      </c>
      <c r="B207" s="26" t="s">
        <v>107</v>
      </c>
      <c r="C207" s="133" t="str">
        <f>IF(OR(ISNUMBER(SEARCH('[1]Lookup for use classification'!$B$1,B207)),ISNUMBER(SEARCH('[1]Lookup for use classification'!$C$1,B207)),ISNUMBER(SEARCH('[1]Lookup for use classification'!$D$1,B207)),ISNUMBER(SEARCH('[1]Lookup for use classification'!$E$1,B207))),'[1]Lookup for use classification'!$A$1,IF(ISNUMBER(SEARCH('[1]Lookup for use classification'!$B$2,B207)),'[1]Lookup for use classification'!$A$2,IF(ISNUMBER(SEARCH('[1]Lookup for use classification'!$B$3,B207)),'[1]Lookup for use classification'!$A$3,IF(OR(ISNUMBER(SEARCH('[1]Lookup for use classification'!$B$4,B207)),ISNUMBER(SEARCH('[1]Lookup for use classification'!$C$4,B207)),ISNUMBER(SEARCH('[1]Lookup for use classification'!$D$4,B207)),ISNUMBER(SEARCH('[1]Lookup for use classification'!$E$4,B207))),'[1]Lookup for use classification'!$A$4,IF(OR(ISNUMBER(SEARCH('[1]Lookup for use classification'!$B$5,B207)),ISNUMBER(SEARCH('[1]Lookup for use classification'!$C$5,B207)),ISNUMBER(SEARCH('[1]Lookup for use classification'!$D$5,B207))),'[1]Lookup for use classification'!$A$5,IF(OR(ISNUMBER(SEARCH('[1]Lookup for use classification'!$B$7,B207)),ISNUMBER(SEARCH('[1]Lookup for use classification'!$C$7,B207)),ISNUMBER(SEARCH('[1]Lookup for use classification'!$D$7,B207))),'[1]Lookup for use classification'!$A$7,IF(OR(ISNUMBER(SEARCH('[1]Lookup for use classification'!$B$9,B207)),ISNUMBER(SEARCH('[1]Lookup for use classification'!$C$9,B207)),ISNUMBER(SEARCH('[1]Lookup for use classification'!$D$9,B207)),ISNUMBER(SEARCH('[1]Lookup for use classification'!$E$9,B207)),ISNUMBER(SEARCH('[1]Lookup for use classification'!$F$9,B207)),ISNUMBER(SEARCH('[1]Lookup for use classification'!$G$9,B207)),ISNUMBER(SEARCH('[1]Lookup for use classification'!$H$9,B207)),ISNUMBER(SEARCH('[1]Lookup for use classification'!$I$9,B207)),ISNUMBER(SEARCH('[1]Lookup for use classification'!$J$9,B207)),ISNUMBER(SEARCH('[1]Lookup for use classification'!$K$9,B207))),'[1]Lookup for use classification'!$A$9,IF(OR(ISNUMBER(SEARCH('[1]Lookup for use classification'!$B$10,B207)),ISNUMBER(SEARCH('[1]Lookup for use classification'!$C$10,B207)),ISNUMBER(SEARCH('[1]Lookup for use classification'!$D$10,B207)),ISNUMBER(SEARCH('[1]Lookup for use classification'!$E$10,B207)),ISNUMBER(SEARCH('[1]Lookup for use classification'!$F$10,B207)),ISNUMBER(SEARCH('[1]Lookup for use classification'!$G$10,B207))),'[1]Lookup for use classification'!$A$10,IF(OR(ISNUMBER(SEARCH('[1]Lookup for use classification'!$B$11,B207)),ISNUMBER(SEARCH('[1]Lookup for use classification'!$C$11,B207))),'[1]Lookup for use classification'!$A$11,IF(OR(ISNUMBER(SEARCH('[1]Lookup for use classification'!$B$12,B207)),ISNUMBER(SEARCH('[1]Lookup for use classification'!$C$12,B207))),'[1]Lookup for use classification'!$A$12,IF(OR(ISNUMBER(SEARCH('[1]Lookup for use classification'!$B$13,B207)),ISNUMBER(SEARCH('[1]Lookup for use classification'!$C$13,B207)),ISNUMBER(SEARCH('[1]Lookup for use classification'!$D$13,B207)),,ISNUMBER(SEARCH('[1]Lookup for use classification'!$C$13,B207)),ISNUMBER(SEARCH('[1]Lookup for use classification'!$E$13,B207))),'[1]Lookup for use classification'!$A$13,IF(OR(ISNUMBER(SEARCH('[1]Lookup for use classification'!$B$14,B207)),ISNUMBER(SEARCH('[1]Lookup for use classification'!$C$14,B207))),'[1]Lookup for use classification'!$A$14,"Other"))))))))))))</f>
        <v>Office</v>
      </c>
      <c r="D207" s="27"/>
      <c r="E207" s="26"/>
      <c r="F207" s="26"/>
    </row>
    <row r="208" spans="1:6">
      <c r="A208" s="16" t="s">
        <v>102</v>
      </c>
      <c r="B208" s="26" t="s">
        <v>108</v>
      </c>
      <c r="C208" s="133" t="str">
        <f>IF(OR(ISNUMBER(SEARCH('[1]Lookup for use classification'!$B$1,B208)),ISNUMBER(SEARCH('[1]Lookup for use classification'!$C$1,B208)),ISNUMBER(SEARCH('[1]Lookup for use classification'!$D$1,B208)),ISNUMBER(SEARCH('[1]Lookup for use classification'!$E$1,B208))),'[1]Lookup for use classification'!$A$1,IF(ISNUMBER(SEARCH('[1]Lookup for use classification'!$B$2,B208)),'[1]Lookup for use classification'!$A$2,IF(ISNUMBER(SEARCH('[1]Lookup for use classification'!$B$3,B208)),'[1]Lookup for use classification'!$A$3,IF(OR(ISNUMBER(SEARCH('[1]Lookup for use classification'!$B$4,B208)),ISNUMBER(SEARCH('[1]Lookup for use classification'!$C$4,B208)),ISNUMBER(SEARCH('[1]Lookup for use classification'!$D$4,B208)),ISNUMBER(SEARCH('[1]Lookup for use classification'!$E$4,B208))),'[1]Lookup for use classification'!$A$4,IF(OR(ISNUMBER(SEARCH('[1]Lookup for use classification'!$B$5,B208)),ISNUMBER(SEARCH('[1]Lookup for use classification'!$C$5,B208)),ISNUMBER(SEARCH('[1]Lookup for use classification'!$D$5,B208))),'[1]Lookup for use classification'!$A$5,IF(OR(ISNUMBER(SEARCH('[1]Lookup for use classification'!$B$7,B208)),ISNUMBER(SEARCH('[1]Lookup for use classification'!$C$7,B208)),ISNUMBER(SEARCH('[1]Lookup for use classification'!$D$7,B208))),'[1]Lookup for use classification'!$A$7,IF(OR(ISNUMBER(SEARCH('[1]Lookup for use classification'!$B$9,B208)),ISNUMBER(SEARCH('[1]Lookup for use classification'!$C$9,B208)),ISNUMBER(SEARCH('[1]Lookup for use classification'!$D$9,B208)),ISNUMBER(SEARCH('[1]Lookup for use classification'!$E$9,B208)),ISNUMBER(SEARCH('[1]Lookup for use classification'!$F$9,B208)),ISNUMBER(SEARCH('[1]Lookup for use classification'!$G$9,B208)),ISNUMBER(SEARCH('[1]Lookup for use classification'!$H$9,B208)),ISNUMBER(SEARCH('[1]Lookup for use classification'!$I$9,B208)),ISNUMBER(SEARCH('[1]Lookup for use classification'!$J$9,B208)),ISNUMBER(SEARCH('[1]Lookup for use classification'!$K$9,B208))),'[1]Lookup for use classification'!$A$9,IF(OR(ISNUMBER(SEARCH('[1]Lookup for use classification'!$B$10,B208)),ISNUMBER(SEARCH('[1]Lookup for use classification'!$C$10,B208)),ISNUMBER(SEARCH('[1]Lookup for use classification'!$D$10,B208)),ISNUMBER(SEARCH('[1]Lookup for use classification'!$E$10,B208)),ISNUMBER(SEARCH('[1]Lookup for use classification'!$F$10,B208)),ISNUMBER(SEARCH('[1]Lookup for use classification'!$G$10,B208))),'[1]Lookup for use classification'!$A$10,IF(OR(ISNUMBER(SEARCH('[1]Lookup for use classification'!$B$11,B208)),ISNUMBER(SEARCH('[1]Lookup for use classification'!$C$11,B208))),'[1]Lookup for use classification'!$A$11,IF(OR(ISNUMBER(SEARCH('[1]Lookup for use classification'!$B$12,B208)),ISNUMBER(SEARCH('[1]Lookup for use classification'!$C$12,B208))),'[1]Lookup for use classification'!$A$12,IF(OR(ISNUMBER(SEARCH('[1]Lookup for use classification'!$B$13,B208)),ISNUMBER(SEARCH('[1]Lookup for use classification'!$C$13,B208)),ISNUMBER(SEARCH('[1]Lookup for use classification'!$D$13,B208)),,ISNUMBER(SEARCH('[1]Lookup for use classification'!$C$13,B208)),ISNUMBER(SEARCH('[1]Lookup for use classification'!$E$13,B208))),'[1]Lookup for use classification'!$A$13,IF(OR(ISNUMBER(SEARCH('[1]Lookup for use classification'!$B$14,B208)),ISNUMBER(SEARCH('[1]Lookup for use classification'!$C$14,B208))),'[1]Lookup for use classification'!$A$14,"Other"))))))))))))</f>
        <v>Other</v>
      </c>
      <c r="D208" s="27">
        <v>1296</v>
      </c>
      <c r="E208" s="26"/>
      <c r="F208" s="26"/>
    </row>
    <row r="209" spans="1:6">
      <c r="A209" s="16" t="s">
        <v>102</v>
      </c>
      <c r="B209" s="26" t="s">
        <v>109</v>
      </c>
      <c r="C209" s="133" t="str">
        <f>IF(OR(ISNUMBER(SEARCH('[1]Lookup for use classification'!$B$1,B209)),ISNUMBER(SEARCH('[1]Lookup for use classification'!$C$1,B209)),ISNUMBER(SEARCH('[1]Lookup for use classification'!$D$1,B209)),ISNUMBER(SEARCH('[1]Lookup for use classification'!$E$1,B209))),'[1]Lookup for use classification'!$A$1,IF(ISNUMBER(SEARCH('[1]Lookup for use classification'!$B$2,B209)),'[1]Lookup for use classification'!$A$2,IF(ISNUMBER(SEARCH('[1]Lookup for use classification'!$B$3,B209)),'[1]Lookup for use classification'!$A$3,IF(OR(ISNUMBER(SEARCH('[1]Lookup for use classification'!$B$4,B209)),ISNUMBER(SEARCH('[1]Lookup for use classification'!$C$4,B209)),ISNUMBER(SEARCH('[1]Lookup for use classification'!$D$4,B209)),ISNUMBER(SEARCH('[1]Lookup for use classification'!$E$4,B209))),'[1]Lookup for use classification'!$A$4,IF(OR(ISNUMBER(SEARCH('[1]Lookup for use classification'!$B$5,B209)),ISNUMBER(SEARCH('[1]Lookup for use classification'!$C$5,B209)),ISNUMBER(SEARCH('[1]Lookup for use classification'!$D$5,B209))),'[1]Lookup for use classification'!$A$5,IF(OR(ISNUMBER(SEARCH('[1]Lookup for use classification'!$B$7,B209)),ISNUMBER(SEARCH('[1]Lookup for use classification'!$C$7,B209)),ISNUMBER(SEARCH('[1]Lookup for use classification'!$D$7,B209))),'[1]Lookup for use classification'!$A$7,IF(OR(ISNUMBER(SEARCH('[1]Lookup for use classification'!$B$9,B209)),ISNUMBER(SEARCH('[1]Lookup for use classification'!$C$9,B209)),ISNUMBER(SEARCH('[1]Lookup for use classification'!$D$9,B209)),ISNUMBER(SEARCH('[1]Lookup for use classification'!$E$9,B209)),ISNUMBER(SEARCH('[1]Lookup for use classification'!$F$9,B209)),ISNUMBER(SEARCH('[1]Lookup for use classification'!$G$9,B209)),ISNUMBER(SEARCH('[1]Lookup for use classification'!$H$9,B209)),ISNUMBER(SEARCH('[1]Lookup for use classification'!$I$9,B209)),ISNUMBER(SEARCH('[1]Lookup for use classification'!$J$9,B209)),ISNUMBER(SEARCH('[1]Lookup for use classification'!$K$9,B209))),'[1]Lookup for use classification'!$A$9,IF(OR(ISNUMBER(SEARCH('[1]Lookup for use classification'!$B$10,B209)),ISNUMBER(SEARCH('[1]Lookup for use classification'!$C$10,B209)),ISNUMBER(SEARCH('[1]Lookup for use classification'!$D$10,B209)),ISNUMBER(SEARCH('[1]Lookup for use classification'!$E$10,B209)),ISNUMBER(SEARCH('[1]Lookup for use classification'!$F$10,B209)),ISNUMBER(SEARCH('[1]Lookup for use classification'!$G$10,B209))),'[1]Lookup for use classification'!$A$10,IF(OR(ISNUMBER(SEARCH('[1]Lookup for use classification'!$B$11,B209)),ISNUMBER(SEARCH('[1]Lookup for use classification'!$C$11,B209))),'[1]Lookup for use classification'!$A$11,IF(OR(ISNUMBER(SEARCH('[1]Lookup for use classification'!$B$12,B209)),ISNUMBER(SEARCH('[1]Lookup for use classification'!$C$12,B209))),'[1]Lookup for use classification'!$A$12,IF(OR(ISNUMBER(SEARCH('[1]Lookup for use classification'!$B$13,B209)),ISNUMBER(SEARCH('[1]Lookup for use classification'!$C$13,B209)),ISNUMBER(SEARCH('[1]Lookup for use classification'!$D$13,B209)),,ISNUMBER(SEARCH('[1]Lookup for use classification'!$C$13,B209)),ISNUMBER(SEARCH('[1]Lookup for use classification'!$E$13,B209))),'[1]Lookup for use classification'!$A$13,IF(OR(ISNUMBER(SEARCH('[1]Lookup for use classification'!$B$14,B209)),ISNUMBER(SEARCH('[1]Lookup for use classification'!$C$14,B209))),'[1]Lookup for use classification'!$A$14,"Other"))))))))))))</f>
        <v>Warehousing</v>
      </c>
      <c r="D209" s="27">
        <v>1152</v>
      </c>
      <c r="E209" s="26"/>
      <c r="F209" s="26"/>
    </row>
    <row r="210" spans="1:6">
      <c r="A210" s="16" t="s">
        <v>102</v>
      </c>
      <c r="B210" s="26" t="s">
        <v>110</v>
      </c>
      <c r="C210" s="133" t="str">
        <f>IF(OR(ISNUMBER(SEARCH('[1]Lookup for use classification'!$B$1,B210)),ISNUMBER(SEARCH('[1]Lookup for use classification'!$C$1,B210)),ISNUMBER(SEARCH('[1]Lookup for use classification'!$D$1,B210)),ISNUMBER(SEARCH('[1]Lookup for use classification'!$E$1,B210))),'[1]Lookup for use classification'!$A$1,IF(ISNUMBER(SEARCH('[1]Lookup for use classification'!$B$2,B210)),'[1]Lookup for use classification'!$A$2,IF(ISNUMBER(SEARCH('[1]Lookup for use classification'!$B$3,B210)),'[1]Lookup for use classification'!$A$3,IF(OR(ISNUMBER(SEARCH('[1]Lookup for use classification'!$B$4,B210)),ISNUMBER(SEARCH('[1]Lookup for use classification'!$C$4,B210)),ISNUMBER(SEARCH('[1]Lookup for use classification'!$D$4,B210)),ISNUMBER(SEARCH('[1]Lookup for use classification'!$E$4,B210))),'[1]Lookup for use classification'!$A$4,IF(OR(ISNUMBER(SEARCH('[1]Lookup for use classification'!$B$5,B210)),ISNUMBER(SEARCH('[1]Lookup for use classification'!$C$5,B210)),ISNUMBER(SEARCH('[1]Lookup for use classification'!$D$5,B210))),'[1]Lookup for use classification'!$A$5,IF(OR(ISNUMBER(SEARCH('[1]Lookup for use classification'!$B$7,B210)),ISNUMBER(SEARCH('[1]Lookup for use classification'!$C$7,B210)),ISNUMBER(SEARCH('[1]Lookup for use classification'!$D$7,B210))),'[1]Lookup for use classification'!$A$7,IF(OR(ISNUMBER(SEARCH('[1]Lookup for use classification'!$B$9,B210)),ISNUMBER(SEARCH('[1]Lookup for use classification'!$C$9,B210)),ISNUMBER(SEARCH('[1]Lookup for use classification'!$D$9,B210)),ISNUMBER(SEARCH('[1]Lookup for use classification'!$E$9,B210)),ISNUMBER(SEARCH('[1]Lookup for use classification'!$F$9,B210)),ISNUMBER(SEARCH('[1]Lookup for use classification'!$G$9,B210)),ISNUMBER(SEARCH('[1]Lookup for use classification'!$H$9,B210)),ISNUMBER(SEARCH('[1]Lookup for use classification'!$I$9,B210)),ISNUMBER(SEARCH('[1]Lookup for use classification'!$J$9,B210)),ISNUMBER(SEARCH('[1]Lookup for use classification'!$K$9,B210))),'[1]Lookup for use classification'!$A$9,IF(OR(ISNUMBER(SEARCH('[1]Lookup for use classification'!$B$10,B210)),ISNUMBER(SEARCH('[1]Lookup for use classification'!$C$10,B210)),ISNUMBER(SEARCH('[1]Lookup for use classification'!$D$10,B210)),ISNUMBER(SEARCH('[1]Lookup for use classification'!$E$10,B210)),ISNUMBER(SEARCH('[1]Lookup for use classification'!$F$10,B210)),ISNUMBER(SEARCH('[1]Lookup for use classification'!$G$10,B210))),'[1]Lookup for use classification'!$A$10,IF(OR(ISNUMBER(SEARCH('[1]Lookup for use classification'!$B$11,B210)),ISNUMBER(SEARCH('[1]Lookup for use classification'!$C$11,B210))),'[1]Lookup for use classification'!$A$11,IF(OR(ISNUMBER(SEARCH('[1]Lookup for use classification'!$B$12,B210)),ISNUMBER(SEARCH('[1]Lookup for use classification'!$C$12,B210))),'[1]Lookup for use classification'!$A$12,IF(OR(ISNUMBER(SEARCH('[1]Lookup for use classification'!$B$13,B210)),ISNUMBER(SEARCH('[1]Lookup for use classification'!$C$13,B210)),ISNUMBER(SEARCH('[1]Lookup for use classification'!$D$13,B210)),,ISNUMBER(SEARCH('[1]Lookup for use classification'!$C$13,B210)),ISNUMBER(SEARCH('[1]Lookup for use classification'!$E$13,B210))),'[1]Lookup for use classification'!$A$13,IF(OR(ISNUMBER(SEARCH('[1]Lookup for use classification'!$B$14,B210)),ISNUMBER(SEARCH('[1]Lookup for use classification'!$C$14,B210))),'[1]Lookup for use classification'!$A$14,"Other"))))))))))))</f>
        <v>Public Assembly</v>
      </c>
      <c r="D210" s="27">
        <v>11392</v>
      </c>
      <c r="E210" s="26"/>
      <c r="F210" s="26"/>
    </row>
    <row r="211" spans="1:6">
      <c r="A211" s="16" t="s">
        <v>102</v>
      </c>
      <c r="B211" s="26" t="s">
        <v>111</v>
      </c>
      <c r="C211" s="133" t="str">
        <f>IF(OR(ISNUMBER(SEARCH('[1]Lookup for use classification'!$B$1,B211)),ISNUMBER(SEARCH('[1]Lookup for use classification'!$C$1,B211)),ISNUMBER(SEARCH('[1]Lookup for use classification'!$D$1,B211)),ISNUMBER(SEARCH('[1]Lookup for use classification'!$E$1,B211))),'[1]Lookup for use classification'!$A$1,IF(ISNUMBER(SEARCH('[1]Lookup for use classification'!$B$2,B211)),'[1]Lookup for use classification'!$A$2,IF(ISNUMBER(SEARCH('[1]Lookup for use classification'!$B$3,B211)),'[1]Lookup for use classification'!$A$3,IF(OR(ISNUMBER(SEARCH('[1]Lookup for use classification'!$B$4,B211)),ISNUMBER(SEARCH('[1]Lookup for use classification'!$C$4,B211)),ISNUMBER(SEARCH('[1]Lookup for use classification'!$D$4,B211)),ISNUMBER(SEARCH('[1]Lookup for use classification'!$E$4,B211))),'[1]Lookup for use classification'!$A$4,IF(OR(ISNUMBER(SEARCH('[1]Lookup for use classification'!$B$5,B211)),ISNUMBER(SEARCH('[1]Lookup for use classification'!$C$5,B211)),ISNUMBER(SEARCH('[1]Lookup for use classification'!$D$5,B211))),'[1]Lookup for use classification'!$A$5,IF(OR(ISNUMBER(SEARCH('[1]Lookup for use classification'!$B$7,B211)),ISNUMBER(SEARCH('[1]Lookup for use classification'!$C$7,B211)),ISNUMBER(SEARCH('[1]Lookup for use classification'!$D$7,B211))),'[1]Lookup for use classification'!$A$7,IF(OR(ISNUMBER(SEARCH('[1]Lookup for use classification'!$B$9,B211)),ISNUMBER(SEARCH('[1]Lookup for use classification'!$C$9,B211)),ISNUMBER(SEARCH('[1]Lookup for use classification'!$D$9,B211)),ISNUMBER(SEARCH('[1]Lookup for use classification'!$E$9,B211)),ISNUMBER(SEARCH('[1]Lookup for use classification'!$F$9,B211)),ISNUMBER(SEARCH('[1]Lookup for use classification'!$G$9,B211)),ISNUMBER(SEARCH('[1]Lookup for use classification'!$H$9,B211)),ISNUMBER(SEARCH('[1]Lookup for use classification'!$I$9,B211)),ISNUMBER(SEARCH('[1]Lookup for use classification'!$J$9,B211)),ISNUMBER(SEARCH('[1]Lookup for use classification'!$K$9,B211))),'[1]Lookup for use classification'!$A$9,IF(OR(ISNUMBER(SEARCH('[1]Lookup for use classification'!$B$10,B211)),ISNUMBER(SEARCH('[1]Lookup for use classification'!$C$10,B211)),ISNUMBER(SEARCH('[1]Lookup for use classification'!$D$10,B211)),ISNUMBER(SEARCH('[1]Lookup for use classification'!$E$10,B211)),ISNUMBER(SEARCH('[1]Lookup for use classification'!$F$10,B211)),ISNUMBER(SEARCH('[1]Lookup for use classification'!$G$10,B211))),'[1]Lookup for use classification'!$A$10,IF(OR(ISNUMBER(SEARCH('[1]Lookup for use classification'!$B$11,B211)),ISNUMBER(SEARCH('[1]Lookup for use classification'!$C$11,B211))),'[1]Lookup for use classification'!$A$11,IF(OR(ISNUMBER(SEARCH('[1]Lookup for use classification'!$B$12,B211)),ISNUMBER(SEARCH('[1]Lookup for use classification'!$C$12,B211))),'[1]Lookup for use classification'!$A$12,IF(OR(ISNUMBER(SEARCH('[1]Lookup for use classification'!$B$13,B211)),ISNUMBER(SEARCH('[1]Lookup for use classification'!$C$13,B211)),ISNUMBER(SEARCH('[1]Lookup for use classification'!$D$13,B211)),,ISNUMBER(SEARCH('[1]Lookup for use classification'!$C$13,B211)),ISNUMBER(SEARCH('[1]Lookup for use classification'!$E$13,B211))),'[1]Lookup for use classification'!$A$13,IF(OR(ISNUMBER(SEARCH('[1]Lookup for use classification'!$B$14,B211)),ISNUMBER(SEARCH('[1]Lookup for use classification'!$C$14,B211))),'[1]Lookup for use classification'!$A$14,"Other"))))))))))))</f>
        <v>Food Service and Drinking Places</v>
      </c>
      <c r="D211" s="27">
        <v>4800</v>
      </c>
      <c r="E211" s="29"/>
      <c r="F211" s="29"/>
    </row>
    <row r="212" spans="1:6">
      <c r="A212" s="16" t="s">
        <v>102</v>
      </c>
      <c r="B212" s="26" t="s">
        <v>48</v>
      </c>
      <c r="C212" s="133" t="str">
        <f>IF(OR(ISNUMBER(SEARCH('[1]Lookup for use classification'!$B$1,B212)),ISNUMBER(SEARCH('[1]Lookup for use classification'!$C$1,B212)),ISNUMBER(SEARCH('[1]Lookup for use classification'!$D$1,B212)),ISNUMBER(SEARCH('[1]Lookup for use classification'!$E$1,B212))),'[1]Lookup for use classification'!$A$1,IF(ISNUMBER(SEARCH('[1]Lookup for use classification'!$B$2,B212)),'[1]Lookup for use classification'!$A$2,IF(ISNUMBER(SEARCH('[1]Lookup for use classification'!$B$3,B212)),'[1]Lookup for use classification'!$A$3,IF(OR(ISNUMBER(SEARCH('[1]Lookup for use classification'!$B$4,B212)),ISNUMBER(SEARCH('[1]Lookup for use classification'!$C$4,B212)),ISNUMBER(SEARCH('[1]Lookup for use classification'!$D$4,B212)),ISNUMBER(SEARCH('[1]Lookup for use classification'!$E$4,B212))),'[1]Lookup for use classification'!$A$4,IF(OR(ISNUMBER(SEARCH('[1]Lookup for use classification'!$B$5,B212)),ISNUMBER(SEARCH('[1]Lookup for use classification'!$C$5,B212)),ISNUMBER(SEARCH('[1]Lookup for use classification'!$D$5,B212))),'[1]Lookup for use classification'!$A$5,IF(OR(ISNUMBER(SEARCH('[1]Lookup for use classification'!$B$7,B212)),ISNUMBER(SEARCH('[1]Lookup for use classification'!$C$7,B212)),ISNUMBER(SEARCH('[1]Lookup for use classification'!$D$7,B212))),'[1]Lookup for use classification'!$A$7,IF(OR(ISNUMBER(SEARCH('[1]Lookup for use classification'!$B$9,B212)),ISNUMBER(SEARCH('[1]Lookup for use classification'!$C$9,B212)),ISNUMBER(SEARCH('[1]Lookup for use classification'!$D$9,B212)),ISNUMBER(SEARCH('[1]Lookup for use classification'!$E$9,B212)),ISNUMBER(SEARCH('[1]Lookup for use classification'!$F$9,B212)),ISNUMBER(SEARCH('[1]Lookup for use classification'!$G$9,B212)),ISNUMBER(SEARCH('[1]Lookup for use classification'!$H$9,B212)),ISNUMBER(SEARCH('[1]Lookup for use classification'!$I$9,B212)),ISNUMBER(SEARCH('[1]Lookup for use classification'!$J$9,B212)),ISNUMBER(SEARCH('[1]Lookup for use classification'!$K$9,B212))),'[1]Lookup for use classification'!$A$9,IF(OR(ISNUMBER(SEARCH('[1]Lookup for use classification'!$B$10,B212)),ISNUMBER(SEARCH('[1]Lookup for use classification'!$C$10,B212)),ISNUMBER(SEARCH('[1]Lookup for use classification'!$D$10,B212)),ISNUMBER(SEARCH('[1]Lookup for use classification'!$E$10,B212)),ISNUMBER(SEARCH('[1]Lookup for use classification'!$F$10,B212)),ISNUMBER(SEARCH('[1]Lookup for use classification'!$G$10,B212))),'[1]Lookup for use classification'!$A$10,IF(OR(ISNUMBER(SEARCH('[1]Lookup for use classification'!$B$11,B212)),ISNUMBER(SEARCH('[1]Lookup for use classification'!$C$11,B212))),'[1]Lookup for use classification'!$A$11,IF(OR(ISNUMBER(SEARCH('[1]Lookup for use classification'!$B$12,B212)),ISNUMBER(SEARCH('[1]Lookup for use classification'!$C$12,B212))),'[1]Lookup for use classification'!$A$12,IF(OR(ISNUMBER(SEARCH('[1]Lookup for use classification'!$B$13,B212)),ISNUMBER(SEARCH('[1]Lookup for use classification'!$C$13,B212)),ISNUMBER(SEARCH('[1]Lookup for use classification'!$D$13,B212)),,ISNUMBER(SEARCH('[1]Lookup for use classification'!$C$13,B212)),ISNUMBER(SEARCH('[1]Lookup for use classification'!$E$13,B212))),'[1]Lookup for use classification'!$A$13,IF(OR(ISNUMBER(SEARCH('[1]Lookup for use classification'!$B$14,B212)),ISNUMBER(SEARCH('[1]Lookup for use classification'!$C$14,B212))),'[1]Lookup for use classification'!$A$14,"Other"))))))))))))</f>
        <v>Public Assembly</v>
      </c>
      <c r="D212" s="27">
        <v>7623</v>
      </c>
      <c r="E212" s="35" t="s">
        <v>6</v>
      </c>
      <c r="F212" s="29" t="s">
        <v>11</v>
      </c>
    </row>
    <row r="213" spans="1:6">
      <c r="A213" s="16" t="s">
        <v>102</v>
      </c>
      <c r="B213" s="26" t="s">
        <v>112</v>
      </c>
      <c r="C213" s="133" t="str">
        <f>IF(OR(ISNUMBER(SEARCH('[1]Lookup for use classification'!$B$1,B213)),ISNUMBER(SEARCH('[1]Lookup for use classification'!$C$1,B213)),ISNUMBER(SEARCH('[1]Lookup for use classification'!$D$1,B213)),ISNUMBER(SEARCH('[1]Lookup for use classification'!$E$1,B213))),'[1]Lookup for use classification'!$A$1,IF(ISNUMBER(SEARCH('[1]Lookup for use classification'!$B$2,B213)),'[1]Lookup for use classification'!$A$2,IF(ISNUMBER(SEARCH('[1]Lookup for use classification'!$B$3,B213)),'[1]Lookup for use classification'!$A$3,IF(OR(ISNUMBER(SEARCH('[1]Lookup for use classification'!$B$4,B213)),ISNUMBER(SEARCH('[1]Lookup for use classification'!$C$4,B213)),ISNUMBER(SEARCH('[1]Lookup for use classification'!$D$4,B213)),ISNUMBER(SEARCH('[1]Lookup for use classification'!$E$4,B213))),'[1]Lookup for use classification'!$A$4,IF(OR(ISNUMBER(SEARCH('[1]Lookup for use classification'!$B$5,B213)),ISNUMBER(SEARCH('[1]Lookup for use classification'!$C$5,B213)),ISNUMBER(SEARCH('[1]Lookup for use classification'!$D$5,B213))),'[1]Lookup for use classification'!$A$5,IF(OR(ISNUMBER(SEARCH('[1]Lookup for use classification'!$B$7,B213)),ISNUMBER(SEARCH('[1]Lookup for use classification'!$C$7,B213)),ISNUMBER(SEARCH('[1]Lookup for use classification'!$D$7,B213))),'[1]Lookup for use classification'!$A$7,IF(OR(ISNUMBER(SEARCH('[1]Lookup for use classification'!$B$9,B213)),ISNUMBER(SEARCH('[1]Lookup for use classification'!$C$9,B213)),ISNUMBER(SEARCH('[1]Lookup for use classification'!$D$9,B213)),ISNUMBER(SEARCH('[1]Lookup for use classification'!$E$9,B213)),ISNUMBER(SEARCH('[1]Lookup for use classification'!$F$9,B213)),ISNUMBER(SEARCH('[1]Lookup for use classification'!$G$9,B213)),ISNUMBER(SEARCH('[1]Lookup for use classification'!$H$9,B213)),ISNUMBER(SEARCH('[1]Lookup for use classification'!$I$9,B213)),ISNUMBER(SEARCH('[1]Lookup for use classification'!$J$9,B213)),ISNUMBER(SEARCH('[1]Lookup for use classification'!$K$9,B213))),'[1]Lookup for use classification'!$A$9,IF(OR(ISNUMBER(SEARCH('[1]Lookup for use classification'!$B$10,B213)),ISNUMBER(SEARCH('[1]Lookup for use classification'!$C$10,B213)),ISNUMBER(SEARCH('[1]Lookup for use classification'!$D$10,B213)),ISNUMBER(SEARCH('[1]Lookup for use classification'!$E$10,B213)),ISNUMBER(SEARCH('[1]Lookup for use classification'!$F$10,B213)),ISNUMBER(SEARCH('[1]Lookup for use classification'!$G$10,B213))),'[1]Lookup for use classification'!$A$10,IF(OR(ISNUMBER(SEARCH('[1]Lookup for use classification'!$B$11,B213)),ISNUMBER(SEARCH('[1]Lookup for use classification'!$C$11,B213))),'[1]Lookup for use classification'!$A$11,IF(OR(ISNUMBER(SEARCH('[1]Lookup for use classification'!$B$12,B213)),ISNUMBER(SEARCH('[1]Lookup for use classification'!$C$12,B213))),'[1]Lookup for use classification'!$A$12,IF(OR(ISNUMBER(SEARCH('[1]Lookup for use classification'!$B$13,B213)),ISNUMBER(SEARCH('[1]Lookup for use classification'!$C$13,B213)),ISNUMBER(SEARCH('[1]Lookup for use classification'!$D$13,B213)),,ISNUMBER(SEARCH('[1]Lookup for use classification'!$C$13,B213)),ISNUMBER(SEARCH('[1]Lookup for use classification'!$E$13,B213))),'[1]Lookup for use classification'!$A$13,IF(OR(ISNUMBER(SEARCH('[1]Lookup for use classification'!$B$14,B213)),ISNUMBER(SEARCH('[1]Lookup for use classification'!$C$14,B213))),'[1]Lookup for use classification'!$A$14,"Other"))))))))))))</f>
        <v>Other</v>
      </c>
      <c r="D213" s="27">
        <v>35925</v>
      </c>
      <c r="E213" s="35" t="s">
        <v>6</v>
      </c>
      <c r="F213" s="29" t="s">
        <v>11</v>
      </c>
    </row>
    <row r="214" spans="1:6">
      <c r="A214" s="16" t="s">
        <v>102</v>
      </c>
      <c r="B214" s="26" t="s">
        <v>113</v>
      </c>
      <c r="C214" s="133" t="str">
        <f>IF(OR(ISNUMBER(SEARCH('[1]Lookup for use classification'!$B$1,B214)),ISNUMBER(SEARCH('[1]Lookup for use classification'!$C$1,B214)),ISNUMBER(SEARCH('[1]Lookup for use classification'!$D$1,B214)),ISNUMBER(SEARCH('[1]Lookup for use classification'!$E$1,B214))),'[1]Lookup for use classification'!$A$1,IF(ISNUMBER(SEARCH('[1]Lookup for use classification'!$B$2,B214)),'[1]Lookup for use classification'!$A$2,IF(ISNUMBER(SEARCH('[1]Lookup for use classification'!$B$3,B214)),'[1]Lookup for use classification'!$A$3,IF(OR(ISNUMBER(SEARCH('[1]Lookup for use classification'!$B$4,B214)),ISNUMBER(SEARCH('[1]Lookup for use classification'!$C$4,B214)),ISNUMBER(SEARCH('[1]Lookup for use classification'!$D$4,B214)),ISNUMBER(SEARCH('[1]Lookup for use classification'!$E$4,B214))),'[1]Lookup for use classification'!$A$4,IF(OR(ISNUMBER(SEARCH('[1]Lookup for use classification'!$B$5,B214)),ISNUMBER(SEARCH('[1]Lookup for use classification'!$C$5,B214)),ISNUMBER(SEARCH('[1]Lookup for use classification'!$D$5,B214))),'[1]Lookup for use classification'!$A$5,IF(OR(ISNUMBER(SEARCH('[1]Lookup for use classification'!$B$7,B214)),ISNUMBER(SEARCH('[1]Lookup for use classification'!$C$7,B214)),ISNUMBER(SEARCH('[1]Lookup for use classification'!$D$7,B214))),'[1]Lookup for use classification'!$A$7,IF(OR(ISNUMBER(SEARCH('[1]Lookup for use classification'!$B$9,B214)),ISNUMBER(SEARCH('[1]Lookup for use classification'!$C$9,B214)),ISNUMBER(SEARCH('[1]Lookup for use classification'!$D$9,B214)),ISNUMBER(SEARCH('[1]Lookup for use classification'!$E$9,B214)),ISNUMBER(SEARCH('[1]Lookup for use classification'!$F$9,B214)),ISNUMBER(SEARCH('[1]Lookup for use classification'!$G$9,B214)),ISNUMBER(SEARCH('[1]Lookup for use classification'!$H$9,B214)),ISNUMBER(SEARCH('[1]Lookup for use classification'!$I$9,B214)),ISNUMBER(SEARCH('[1]Lookup for use classification'!$J$9,B214)),ISNUMBER(SEARCH('[1]Lookup for use classification'!$K$9,B214))),'[1]Lookup for use classification'!$A$9,IF(OR(ISNUMBER(SEARCH('[1]Lookup for use classification'!$B$10,B214)),ISNUMBER(SEARCH('[1]Lookup for use classification'!$C$10,B214)),ISNUMBER(SEARCH('[1]Lookup for use classification'!$D$10,B214)),ISNUMBER(SEARCH('[1]Lookup for use classification'!$E$10,B214)),ISNUMBER(SEARCH('[1]Lookup for use classification'!$F$10,B214)),ISNUMBER(SEARCH('[1]Lookup for use classification'!$G$10,B214))),'[1]Lookup for use classification'!$A$10,IF(OR(ISNUMBER(SEARCH('[1]Lookup for use classification'!$B$11,B214)),ISNUMBER(SEARCH('[1]Lookup for use classification'!$C$11,B214))),'[1]Lookup for use classification'!$A$11,IF(OR(ISNUMBER(SEARCH('[1]Lookup for use classification'!$B$12,B214)),ISNUMBER(SEARCH('[1]Lookup for use classification'!$C$12,B214))),'[1]Lookup for use classification'!$A$12,IF(OR(ISNUMBER(SEARCH('[1]Lookup for use classification'!$B$13,B214)),ISNUMBER(SEARCH('[1]Lookup for use classification'!$C$13,B214)),ISNUMBER(SEARCH('[1]Lookup for use classification'!$D$13,B214)),,ISNUMBER(SEARCH('[1]Lookup for use classification'!$C$13,B214)),ISNUMBER(SEARCH('[1]Lookup for use classification'!$E$13,B214))),'[1]Lookup for use classification'!$A$13,IF(OR(ISNUMBER(SEARCH('[1]Lookup for use classification'!$B$14,B214)),ISNUMBER(SEARCH('[1]Lookup for use classification'!$C$14,B214))),'[1]Lookup for use classification'!$A$14,"Other"))))))))))))</f>
        <v>Other</v>
      </c>
      <c r="D214" s="27">
        <v>3627</v>
      </c>
      <c r="E214" s="26"/>
      <c r="F214" s="26"/>
    </row>
    <row r="215" spans="1:6">
      <c r="A215" s="16" t="s">
        <v>102</v>
      </c>
      <c r="B215" s="47" t="s">
        <v>114</v>
      </c>
      <c r="C215" s="133" t="str">
        <f>IF(OR(ISNUMBER(SEARCH('[1]Lookup for use classification'!$B$1,B215)),ISNUMBER(SEARCH('[1]Lookup for use classification'!$C$1,B215)),ISNUMBER(SEARCH('[1]Lookup for use classification'!$D$1,B215)),ISNUMBER(SEARCH('[1]Lookup for use classification'!$E$1,B215))),'[1]Lookup for use classification'!$A$1,IF(ISNUMBER(SEARCH('[1]Lookup for use classification'!$B$2,B215)),'[1]Lookup for use classification'!$A$2,IF(ISNUMBER(SEARCH('[1]Lookup for use classification'!$B$3,B215)),'[1]Lookup for use classification'!$A$3,IF(OR(ISNUMBER(SEARCH('[1]Lookup for use classification'!$B$4,B215)),ISNUMBER(SEARCH('[1]Lookup for use classification'!$C$4,B215)),ISNUMBER(SEARCH('[1]Lookup for use classification'!$D$4,B215)),ISNUMBER(SEARCH('[1]Lookup for use classification'!$E$4,B215))),'[1]Lookup for use classification'!$A$4,IF(OR(ISNUMBER(SEARCH('[1]Lookup for use classification'!$B$5,B215)),ISNUMBER(SEARCH('[1]Lookup for use classification'!$C$5,B215)),ISNUMBER(SEARCH('[1]Lookup for use classification'!$D$5,B215))),'[1]Lookup for use classification'!$A$5,IF(OR(ISNUMBER(SEARCH('[1]Lookup for use classification'!$B$7,B215)),ISNUMBER(SEARCH('[1]Lookup for use classification'!$C$7,B215)),ISNUMBER(SEARCH('[1]Lookup for use classification'!$D$7,B215))),'[1]Lookup for use classification'!$A$7,IF(OR(ISNUMBER(SEARCH('[1]Lookup for use classification'!$B$9,B215)),ISNUMBER(SEARCH('[1]Lookup for use classification'!$C$9,B215)),ISNUMBER(SEARCH('[1]Lookup for use classification'!$D$9,B215)),ISNUMBER(SEARCH('[1]Lookup for use classification'!$E$9,B215)),ISNUMBER(SEARCH('[1]Lookup for use classification'!$F$9,B215)),ISNUMBER(SEARCH('[1]Lookup for use classification'!$G$9,B215)),ISNUMBER(SEARCH('[1]Lookup for use classification'!$H$9,B215)),ISNUMBER(SEARCH('[1]Lookup for use classification'!$I$9,B215)),ISNUMBER(SEARCH('[1]Lookup for use classification'!$J$9,B215)),ISNUMBER(SEARCH('[1]Lookup for use classification'!$K$9,B215))),'[1]Lookup for use classification'!$A$9,IF(OR(ISNUMBER(SEARCH('[1]Lookup for use classification'!$B$10,B215)),ISNUMBER(SEARCH('[1]Lookup for use classification'!$C$10,B215)),ISNUMBER(SEARCH('[1]Lookup for use classification'!$D$10,B215)),ISNUMBER(SEARCH('[1]Lookup for use classification'!$E$10,B215)),ISNUMBER(SEARCH('[1]Lookup for use classification'!$F$10,B215)),ISNUMBER(SEARCH('[1]Lookup for use classification'!$G$10,B215))),'[1]Lookup for use classification'!$A$10,IF(OR(ISNUMBER(SEARCH('[1]Lookup for use classification'!$B$11,B215)),ISNUMBER(SEARCH('[1]Lookup for use classification'!$C$11,B215))),'[1]Lookup for use classification'!$A$11,IF(OR(ISNUMBER(SEARCH('[1]Lookup for use classification'!$B$12,B215)),ISNUMBER(SEARCH('[1]Lookup for use classification'!$C$12,B215))),'[1]Lookup for use classification'!$A$12,IF(OR(ISNUMBER(SEARCH('[1]Lookup for use classification'!$B$13,B215)),ISNUMBER(SEARCH('[1]Lookup for use classification'!$C$13,B215)),ISNUMBER(SEARCH('[1]Lookup for use classification'!$D$13,B215)),,ISNUMBER(SEARCH('[1]Lookup for use classification'!$C$13,B215)),ISNUMBER(SEARCH('[1]Lookup for use classification'!$E$13,B215))),'[1]Lookup for use classification'!$A$13,IF(OR(ISNUMBER(SEARCH('[1]Lookup for use classification'!$B$14,B215)),ISNUMBER(SEARCH('[1]Lookup for use classification'!$C$14,B215))),'[1]Lookup for use classification'!$A$14,"Other"))))))))))))</f>
        <v>Health Care - Hospitals</v>
      </c>
      <c r="D215" s="48">
        <v>67000</v>
      </c>
      <c r="E215" s="49"/>
      <c r="F215" s="49"/>
    </row>
    <row r="216" spans="1:6">
      <c r="A216" s="16" t="s">
        <v>102</v>
      </c>
      <c r="B216" s="26" t="s">
        <v>115</v>
      </c>
      <c r="C216" s="133" t="str">
        <f>IF(OR(ISNUMBER(SEARCH('[1]Lookup for use classification'!$B$1,B216)),ISNUMBER(SEARCH('[1]Lookup for use classification'!$C$1,B216)),ISNUMBER(SEARCH('[1]Lookup for use classification'!$D$1,B216)),ISNUMBER(SEARCH('[1]Lookup for use classification'!$E$1,B216))),'[1]Lookup for use classification'!$A$1,IF(ISNUMBER(SEARCH('[1]Lookup for use classification'!$B$2,B216)),'[1]Lookup for use classification'!$A$2,IF(ISNUMBER(SEARCH('[1]Lookup for use classification'!$B$3,B216)),'[1]Lookup for use classification'!$A$3,IF(OR(ISNUMBER(SEARCH('[1]Lookup for use classification'!$B$4,B216)),ISNUMBER(SEARCH('[1]Lookup for use classification'!$C$4,B216)),ISNUMBER(SEARCH('[1]Lookup for use classification'!$D$4,B216)),ISNUMBER(SEARCH('[1]Lookup for use classification'!$E$4,B216))),'[1]Lookup for use classification'!$A$4,IF(OR(ISNUMBER(SEARCH('[1]Lookup for use classification'!$B$5,B216)),ISNUMBER(SEARCH('[1]Lookup for use classification'!$C$5,B216)),ISNUMBER(SEARCH('[1]Lookup for use classification'!$D$5,B216))),'[1]Lookup for use classification'!$A$5,IF(OR(ISNUMBER(SEARCH('[1]Lookup for use classification'!$B$7,B216)),ISNUMBER(SEARCH('[1]Lookup for use classification'!$C$7,B216)),ISNUMBER(SEARCH('[1]Lookup for use classification'!$D$7,B216))),'[1]Lookup for use classification'!$A$7,IF(OR(ISNUMBER(SEARCH('[1]Lookup for use classification'!$B$9,B216)),ISNUMBER(SEARCH('[1]Lookup for use classification'!$C$9,B216)),ISNUMBER(SEARCH('[1]Lookup for use classification'!$D$9,B216)),ISNUMBER(SEARCH('[1]Lookup for use classification'!$E$9,B216)),ISNUMBER(SEARCH('[1]Lookup for use classification'!$F$9,B216)),ISNUMBER(SEARCH('[1]Lookup for use classification'!$G$9,B216)),ISNUMBER(SEARCH('[1]Lookup for use classification'!$H$9,B216)),ISNUMBER(SEARCH('[1]Lookup for use classification'!$I$9,B216)),ISNUMBER(SEARCH('[1]Lookup for use classification'!$J$9,B216)),ISNUMBER(SEARCH('[1]Lookup for use classification'!$K$9,B216))),'[1]Lookup for use classification'!$A$9,IF(OR(ISNUMBER(SEARCH('[1]Lookup for use classification'!$B$10,B216)),ISNUMBER(SEARCH('[1]Lookup for use classification'!$C$10,B216)),ISNUMBER(SEARCH('[1]Lookup for use classification'!$D$10,B216)),ISNUMBER(SEARCH('[1]Lookup for use classification'!$E$10,B216)),ISNUMBER(SEARCH('[1]Lookup for use classification'!$F$10,B216)),ISNUMBER(SEARCH('[1]Lookup for use classification'!$G$10,B216))),'[1]Lookup for use classification'!$A$10,IF(OR(ISNUMBER(SEARCH('[1]Lookup for use classification'!$B$11,B216)),ISNUMBER(SEARCH('[1]Lookup for use classification'!$C$11,B216))),'[1]Lookup for use classification'!$A$11,IF(OR(ISNUMBER(SEARCH('[1]Lookup for use classification'!$B$12,B216)),ISNUMBER(SEARCH('[1]Lookup for use classification'!$C$12,B216))),'[1]Lookup for use classification'!$A$12,IF(OR(ISNUMBER(SEARCH('[1]Lookup for use classification'!$B$13,B216)),ISNUMBER(SEARCH('[1]Lookup for use classification'!$C$13,B216)),ISNUMBER(SEARCH('[1]Lookup for use classification'!$D$13,B216)),,ISNUMBER(SEARCH('[1]Lookup for use classification'!$C$13,B216)),ISNUMBER(SEARCH('[1]Lookup for use classification'!$E$13,B216))),'[1]Lookup for use classification'!$A$13,IF(OR(ISNUMBER(SEARCH('[1]Lookup for use classification'!$B$14,B216)),ISNUMBER(SEARCH('[1]Lookup for use classification'!$C$14,B216))),'[1]Lookup for use classification'!$A$14,"Other"))))))))))))</f>
        <v>Public Safety</v>
      </c>
      <c r="D216" s="27">
        <v>28820</v>
      </c>
      <c r="E216" s="35" t="s">
        <v>6</v>
      </c>
      <c r="F216" s="29" t="s">
        <v>11</v>
      </c>
    </row>
    <row r="217" spans="1:6">
      <c r="A217" s="16" t="s">
        <v>102</v>
      </c>
      <c r="B217" s="26" t="s">
        <v>116</v>
      </c>
      <c r="C217" s="133" t="str">
        <f>IF(OR(ISNUMBER(SEARCH('[1]Lookup for use classification'!$B$1,B217)),ISNUMBER(SEARCH('[1]Lookup for use classification'!$C$1,B217)),ISNUMBER(SEARCH('[1]Lookup for use classification'!$D$1,B217)),ISNUMBER(SEARCH('[1]Lookup for use classification'!$E$1,B217))),'[1]Lookup for use classification'!$A$1,IF(ISNUMBER(SEARCH('[1]Lookup for use classification'!$B$2,B217)),'[1]Lookup for use classification'!$A$2,IF(ISNUMBER(SEARCH('[1]Lookup for use classification'!$B$3,B217)),'[1]Lookup for use classification'!$A$3,IF(OR(ISNUMBER(SEARCH('[1]Lookup for use classification'!$B$4,B217)),ISNUMBER(SEARCH('[1]Lookup for use classification'!$C$4,B217)),ISNUMBER(SEARCH('[1]Lookup for use classification'!$D$4,B217)),ISNUMBER(SEARCH('[1]Lookup for use classification'!$E$4,B217))),'[1]Lookup for use classification'!$A$4,IF(OR(ISNUMBER(SEARCH('[1]Lookup for use classification'!$B$5,B217)),ISNUMBER(SEARCH('[1]Lookup for use classification'!$C$5,B217)),ISNUMBER(SEARCH('[1]Lookup for use classification'!$D$5,B217))),'[1]Lookup for use classification'!$A$5,IF(OR(ISNUMBER(SEARCH('[1]Lookup for use classification'!$B$7,B217)),ISNUMBER(SEARCH('[1]Lookup for use classification'!$C$7,B217)),ISNUMBER(SEARCH('[1]Lookup for use classification'!$D$7,B217))),'[1]Lookup for use classification'!$A$7,IF(OR(ISNUMBER(SEARCH('[1]Lookup for use classification'!$B$9,B217)),ISNUMBER(SEARCH('[1]Lookup for use classification'!$C$9,B217)),ISNUMBER(SEARCH('[1]Lookup for use classification'!$D$9,B217)),ISNUMBER(SEARCH('[1]Lookup for use classification'!$E$9,B217)),ISNUMBER(SEARCH('[1]Lookup for use classification'!$F$9,B217)),ISNUMBER(SEARCH('[1]Lookup for use classification'!$G$9,B217)),ISNUMBER(SEARCH('[1]Lookup for use classification'!$H$9,B217)),ISNUMBER(SEARCH('[1]Lookup for use classification'!$I$9,B217)),ISNUMBER(SEARCH('[1]Lookup for use classification'!$J$9,B217)),ISNUMBER(SEARCH('[1]Lookup for use classification'!$K$9,B217))),'[1]Lookup for use classification'!$A$9,IF(OR(ISNUMBER(SEARCH('[1]Lookup for use classification'!$B$10,B217)),ISNUMBER(SEARCH('[1]Lookup for use classification'!$C$10,B217)),ISNUMBER(SEARCH('[1]Lookup for use classification'!$D$10,B217)),ISNUMBER(SEARCH('[1]Lookup for use classification'!$E$10,B217)),ISNUMBER(SEARCH('[1]Lookup for use classification'!$F$10,B217)),ISNUMBER(SEARCH('[1]Lookup for use classification'!$G$10,B217))),'[1]Lookup for use classification'!$A$10,IF(OR(ISNUMBER(SEARCH('[1]Lookup for use classification'!$B$11,B217)),ISNUMBER(SEARCH('[1]Lookup for use classification'!$C$11,B217))),'[1]Lookup for use classification'!$A$11,IF(OR(ISNUMBER(SEARCH('[1]Lookup for use classification'!$B$12,B217)),ISNUMBER(SEARCH('[1]Lookup for use classification'!$C$12,B217))),'[1]Lookup for use classification'!$A$12,IF(OR(ISNUMBER(SEARCH('[1]Lookup for use classification'!$B$13,B217)),ISNUMBER(SEARCH('[1]Lookup for use classification'!$C$13,B217)),ISNUMBER(SEARCH('[1]Lookup for use classification'!$D$13,B217)),,ISNUMBER(SEARCH('[1]Lookup for use classification'!$C$13,B217)),ISNUMBER(SEARCH('[1]Lookup for use classification'!$E$13,B217))),'[1]Lookup for use classification'!$A$13,IF(OR(ISNUMBER(SEARCH('[1]Lookup for use classification'!$B$14,B217)),ISNUMBER(SEARCH('[1]Lookup for use classification'!$C$14,B217))),'[1]Lookup for use classification'!$A$14,"Other"))))))))))))</f>
        <v>Other</v>
      </c>
      <c r="D217" s="27">
        <v>1536</v>
      </c>
      <c r="E217" s="29"/>
      <c r="F217" s="29"/>
    </row>
    <row r="218" spans="1:6">
      <c r="A218" s="16" t="s">
        <v>102</v>
      </c>
      <c r="B218" s="26" t="s">
        <v>117</v>
      </c>
      <c r="C218" s="133" t="str">
        <f>IF(OR(ISNUMBER(SEARCH('[1]Lookup for use classification'!$B$1,B218)),ISNUMBER(SEARCH('[1]Lookup for use classification'!$C$1,B218)),ISNUMBER(SEARCH('[1]Lookup for use classification'!$D$1,B218)),ISNUMBER(SEARCH('[1]Lookup for use classification'!$E$1,B218))),'[1]Lookup for use classification'!$A$1,IF(ISNUMBER(SEARCH('[1]Lookup for use classification'!$B$2,B218)),'[1]Lookup for use classification'!$A$2,IF(ISNUMBER(SEARCH('[1]Lookup for use classification'!$B$3,B218)),'[1]Lookup for use classification'!$A$3,IF(OR(ISNUMBER(SEARCH('[1]Lookup for use classification'!$B$4,B218)),ISNUMBER(SEARCH('[1]Lookup for use classification'!$C$4,B218)),ISNUMBER(SEARCH('[1]Lookup for use classification'!$D$4,B218)),ISNUMBER(SEARCH('[1]Lookup for use classification'!$E$4,B218))),'[1]Lookup for use classification'!$A$4,IF(OR(ISNUMBER(SEARCH('[1]Lookup for use classification'!$B$5,B218)),ISNUMBER(SEARCH('[1]Lookup for use classification'!$C$5,B218)),ISNUMBER(SEARCH('[1]Lookup for use classification'!$D$5,B218))),'[1]Lookup for use classification'!$A$5,IF(OR(ISNUMBER(SEARCH('[1]Lookup for use classification'!$B$7,B218)),ISNUMBER(SEARCH('[1]Lookup for use classification'!$C$7,B218)),ISNUMBER(SEARCH('[1]Lookup for use classification'!$D$7,B218))),'[1]Lookup for use classification'!$A$7,IF(OR(ISNUMBER(SEARCH('[1]Lookup for use classification'!$B$9,B218)),ISNUMBER(SEARCH('[1]Lookup for use classification'!$C$9,B218)),ISNUMBER(SEARCH('[1]Lookup for use classification'!$D$9,B218)),ISNUMBER(SEARCH('[1]Lookup for use classification'!$E$9,B218)),ISNUMBER(SEARCH('[1]Lookup for use classification'!$F$9,B218)),ISNUMBER(SEARCH('[1]Lookup for use classification'!$G$9,B218)),ISNUMBER(SEARCH('[1]Lookup for use classification'!$H$9,B218)),ISNUMBER(SEARCH('[1]Lookup for use classification'!$I$9,B218)),ISNUMBER(SEARCH('[1]Lookup for use classification'!$J$9,B218)),ISNUMBER(SEARCH('[1]Lookup for use classification'!$K$9,B218))),'[1]Lookup for use classification'!$A$9,IF(OR(ISNUMBER(SEARCH('[1]Lookup for use classification'!$B$10,B218)),ISNUMBER(SEARCH('[1]Lookup for use classification'!$C$10,B218)),ISNUMBER(SEARCH('[1]Lookup for use classification'!$D$10,B218)),ISNUMBER(SEARCH('[1]Lookup for use classification'!$E$10,B218)),ISNUMBER(SEARCH('[1]Lookup for use classification'!$F$10,B218)),ISNUMBER(SEARCH('[1]Lookup for use classification'!$G$10,B218))),'[1]Lookup for use classification'!$A$10,IF(OR(ISNUMBER(SEARCH('[1]Lookup for use classification'!$B$11,B218)),ISNUMBER(SEARCH('[1]Lookup for use classification'!$C$11,B218))),'[1]Lookup for use classification'!$A$11,IF(OR(ISNUMBER(SEARCH('[1]Lookup for use classification'!$B$12,B218)),ISNUMBER(SEARCH('[1]Lookup for use classification'!$C$12,B218))),'[1]Lookup for use classification'!$A$12,IF(OR(ISNUMBER(SEARCH('[1]Lookup for use classification'!$B$13,B218)),ISNUMBER(SEARCH('[1]Lookup for use classification'!$C$13,B218)),ISNUMBER(SEARCH('[1]Lookup for use classification'!$D$13,B218)),,ISNUMBER(SEARCH('[1]Lookup for use classification'!$C$13,B218)),ISNUMBER(SEARCH('[1]Lookup for use classification'!$E$13,B218))),'[1]Lookup for use classification'!$A$13,IF(OR(ISNUMBER(SEARCH('[1]Lookup for use classification'!$B$14,B218)),ISNUMBER(SEARCH('[1]Lookup for use classification'!$C$14,B218))),'[1]Lookup for use classification'!$A$14,"Other"))))))))))))</f>
        <v>Public Safety</v>
      </c>
      <c r="D218" s="27">
        <v>9912</v>
      </c>
      <c r="E218" s="29"/>
      <c r="F218" s="29"/>
    </row>
    <row r="219" spans="1:6">
      <c r="A219" s="16" t="s">
        <v>102</v>
      </c>
      <c r="B219" s="26" t="s">
        <v>118</v>
      </c>
      <c r="C219" s="133" t="str">
        <f>IF(OR(ISNUMBER(SEARCH('[1]Lookup for use classification'!$B$1,B219)),ISNUMBER(SEARCH('[1]Lookup for use classification'!$C$1,B219)),ISNUMBER(SEARCH('[1]Lookup for use classification'!$D$1,B219)),ISNUMBER(SEARCH('[1]Lookup for use classification'!$E$1,B219))),'[1]Lookup for use classification'!$A$1,IF(ISNUMBER(SEARCH('[1]Lookup for use classification'!$B$2,B219)),'[1]Lookup for use classification'!$A$2,IF(ISNUMBER(SEARCH('[1]Lookup for use classification'!$B$3,B219)),'[1]Lookup for use classification'!$A$3,IF(OR(ISNUMBER(SEARCH('[1]Lookup for use classification'!$B$4,B219)),ISNUMBER(SEARCH('[1]Lookup for use classification'!$C$4,B219)),ISNUMBER(SEARCH('[1]Lookup for use classification'!$D$4,B219)),ISNUMBER(SEARCH('[1]Lookup for use classification'!$E$4,B219))),'[1]Lookup for use classification'!$A$4,IF(OR(ISNUMBER(SEARCH('[1]Lookup for use classification'!$B$5,B219)),ISNUMBER(SEARCH('[1]Lookup for use classification'!$C$5,B219)),ISNUMBER(SEARCH('[1]Lookup for use classification'!$D$5,B219))),'[1]Lookup for use classification'!$A$5,IF(OR(ISNUMBER(SEARCH('[1]Lookup for use classification'!$B$7,B219)),ISNUMBER(SEARCH('[1]Lookup for use classification'!$C$7,B219)),ISNUMBER(SEARCH('[1]Lookup for use classification'!$D$7,B219))),'[1]Lookup for use classification'!$A$7,IF(OR(ISNUMBER(SEARCH('[1]Lookup for use classification'!$B$9,B219)),ISNUMBER(SEARCH('[1]Lookup for use classification'!$C$9,B219)),ISNUMBER(SEARCH('[1]Lookup for use classification'!$D$9,B219)),ISNUMBER(SEARCH('[1]Lookup for use classification'!$E$9,B219)),ISNUMBER(SEARCH('[1]Lookup for use classification'!$F$9,B219)),ISNUMBER(SEARCH('[1]Lookup for use classification'!$G$9,B219)),ISNUMBER(SEARCH('[1]Lookup for use classification'!$H$9,B219)),ISNUMBER(SEARCH('[1]Lookup for use classification'!$I$9,B219)),ISNUMBER(SEARCH('[1]Lookup for use classification'!$J$9,B219)),ISNUMBER(SEARCH('[1]Lookup for use classification'!$K$9,B219))),'[1]Lookup for use classification'!$A$9,IF(OR(ISNUMBER(SEARCH('[1]Lookup for use classification'!$B$10,B219)),ISNUMBER(SEARCH('[1]Lookup for use classification'!$C$10,B219)),ISNUMBER(SEARCH('[1]Lookup for use classification'!$D$10,B219)),ISNUMBER(SEARCH('[1]Lookup for use classification'!$E$10,B219)),ISNUMBER(SEARCH('[1]Lookup for use classification'!$F$10,B219)),ISNUMBER(SEARCH('[1]Lookup for use classification'!$G$10,B219))),'[1]Lookup for use classification'!$A$10,IF(OR(ISNUMBER(SEARCH('[1]Lookup for use classification'!$B$11,B219)),ISNUMBER(SEARCH('[1]Lookup for use classification'!$C$11,B219))),'[1]Lookup for use classification'!$A$11,IF(OR(ISNUMBER(SEARCH('[1]Lookup for use classification'!$B$12,B219)),ISNUMBER(SEARCH('[1]Lookup for use classification'!$C$12,B219))),'[1]Lookup for use classification'!$A$12,IF(OR(ISNUMBER(SEARCH('[1]Lookup for use classification'!$B$13,B219)),ISNUMBER(SEARCH('[1]Lookup for use classification'!$C$13,B219)),ISNUMBER(SEARCH('[1]Lookup for use classification'!$D$13,B219)),,ISNUMBER(SEARCH('[1]Lookup for use classification'!$C$13,B219)),ISNUMBER(SEARCH('[1]Lookup for use classification'!$E$13,B219))),'[1]Lookup for use classification'!$A$13,IF(OR(ISNUMBER(SEARCH('[1]Lookup for use classification'!$B$14,B219)),ISNUMBER(SEARCH('[1]Lookup for use classification'!$C$14,B219))),'[1]Lookup for use classification'!$A$14,"Other"))))))))))))</f>
        <v>Other</v>
      </c>
      <c r="D219" s="27">
        <v>200</v>
      </c>
      <c r="E219" s="29"/>
      <c r="F219" s="29"/>
    </row>
    <row r="220" spans="1:6">
      <c r="A220" s="16" t="s">
        <v>102</v>
      </c>
      <c r="B220" s="26" t="s">
        <v>119</v>
      </c>
      <c r="C220" s="133" t="str">
        <f>IF(OR(ISNUMBER(SEARCH('[1]Lookup for use classification'!$B$1,B220)),ISNUMBER(SEARCH('[1]Lookup for use classification'!$C$1,B220)),ISNUMBER(SEARCH('[1]Lookup for use classification'!$D$1,B220)),ISNUMBER(SEARCH('[1]Lookup for use classification'!$E$1,B220))),'[1]Lookup for use classification'!$A$1,IF(ISNUMBER(SEARCH('[1]Lookup for use classification'!$B$2,B220)),'[1]Lookup for use classification'!$A$2,IF(ISNUMBER(SEARCH('[1]Lookup for use classification'!$B$3,B220)),'[1]Lookup for use classification'!$A$3,IF(OR(ISNUMBER(SEARCH('[1]Lookup for use classification'!$B$4,B220)),ISNUMBER(SEARCH('[1]Lookup for use classification'!$C$4,B220)),ISNUMBER(SEARCH('[1]Lookup for use classification'!$D$4,B220)),ISNUMBER(SEARCH('[1]Lookup for use classification'!$E$4,B220))),'[1]Lookup for use classification'!$A$4,IF(OR(ISNUMBER(SEARCH('[1]Lookup for use classification'!$B$5,B220)),ISNUMBER(SEARCH('[1]Lookup for use classification'!$C$5,B220)),ISNUMBER(SEARCH('[1]Lookup for use classification'!$D$5,B220))),'[1]Lookup for use classification'!$A$5,IF(OR(ISNUMBER(SEARCH('[1]Lookup for use classification'!$B$7,B220)),ISNUMBER(SEARCH('[1]Lookup for use classification'!$C$7,B220)),ISNUMBER(SEARCH('[1]Lookup for use classification'!$D$7,B220))),'[1]Lookup for use classification'!$A$7,IF(OR(ISNUMBER(SEARCH('[1]Lookup for use classification'!$B$9,B220)),ISNUMBER(SEARCH('[1]Lookup for use classification'!$C$9,B220)),ISNUMBER(SEARCH('[1]Lookup for use classification'!$D$9,B220)),ISNUMBER(SEARCH('[1]Lookup for use classification'!$E$9,B220)),ISNUMBER(SEARCH('[1]Lookup for use classification'!$F$9,B220)),ISNUMBER(SEARCH('[1]Lookup for use classification'!$G$9,B220)),ISNUMBER(SEARCH('[1]Lookup for use classification'!$H$9,B220)),ISNUMBER(SEARCH('[1]Lookup for use classification'!$I$9,B220)),ISNUMBER(SEARCH('[1]Lookup for use classification'!$J$9,B220)),ISNUMBER(SEARCH('[1]Lookup for use classification'!$K$9,B220))),'[1]Lookup for use classification'!$A$9,IF(OR(ISNUMBER(SEARCH('[1]Lookup for use classification'!$B$10,B220)),ISNUMBER(SEARCH('[1]Lookup for use classification'!$C$10,B220)),ISNUMBER(SEARCH('[1]Lookup for use classification'!$D$10,B220)),ISNUMBER(SEARCH('[1]Lookup for use classification'!$E$10,B220)),ISNUMBER(SEARCH('[1]Lookup for use classification'!$F$10,B220)),ISNUMBER(SEARCH('[1]Lookup for use classification'!$G$10,B220))),'[1]Lookup for use classification'!$A$10,IF(OR(ISNUMBER(SEARCH('[1]Lookup for use classification'!$B$11,B220)),ISNUMBER(SEARCH('[1]Lookup for use classification'!$C$11,B220))),'[1]Lookup for use classification'!$A$11,IF(OR(ISNUMBER(SEARCH('[1]Lookup for use classification'!$B$12,B220)),ISNUMBER(SEARCH('[1]Lookup for use classification'!$C$12,B220))),'[1]Lookup for use classification'!$A$12,IF(OR(ISNUMBER(SEARCH('[1]Lookup for use classification'!$B$13,B220)),ISNUMBER(SEARCH('[1]Lookup for use classification'!$C$13,B220)),ISNUMBER(SEARCH('[1]Lookup for use classification'!$D$13,B220)),,ISNUMBER(SEARCH('[1]Lookup for use classification'!$C$13,B220)),ISNUMBER(SEARCH('[1]Lookup for use classification'!$E$13,B220))),'[1]Lookup for use classification'!$A$13,IF(OR(ISNUMBER(SEARCH('[1]Lookup for use classification'!$B$14,B220)),ISNUMBER(SEARCH('[1]Lookup for use classification'!$C$14,B220))),'[1]Lookup for use classification'!$A$14,"Other"))))))))))))</f>
        <v>Other</v>
      </c>
      <c r="D220" s="27">
        <v>1941</v>
      </c>
      <c r="E220" s="29"/>
      <c r="F220" s="29"/>
    </row>
    <row r="221" spans="1:6">
      <c r="A221" s="16" t="s">
        <v>102</v>
      </c>
      <c r="B221" s="26" t="s">
        <v>120</v>
      </c>
      <c r="C221" s="133" t="str">
        <f>IF(OR(ISNUMBER(SEARCH('[1]Lookup for use classification'!$B$1,B221)),ISNUMBER(SEARCH('[1]Lookup for use classification'!$C$1,B221)),ISNUMBER(SEARCH('[1]Lookup for use classification'!$D$1,B221)),ISNUMBER(SEARCH('[1]Lookup for use classification'!$E$1,B221))),'[1]Lookup for use classification'!$A$1,IF(ISNUMBER(SEARCH('[1]Lookup for use classification'!$B$2,B221)),'[1]Lookup for use classification'!$A$2,IF(ISNUMBER(SEARCH('[1]Lookup for use classification'!$B$3,B221)),'[1]Lookup for use classification'!$A$3,IF(OR(ISNUMBER(SEARCH('[1]Lookup for use classification'!$B$4,B221)),ISNUMBER(SEARCH('[1]Lookup for use classification'!$C$4,B221)),ISNUMBER(SEARCH('[1]Lookup for use classification'!$D$4,B221)),ISNUMBER(SEARCH('[1]Lookup for use classification'!$E$4,B221))),'[1]Lookup for use classification'!$A$4,IF(OR(ISNUMBER(SEARCH('[1]Lookup for use classification'!$B$5,B221)),ISNUMBER(SEARCH('[1]Lookup for use classification'!$C$5,B221)),ISNUMBER(SEARCH('[1]Lookup for use classification'!$D$5,B221))),'[1]Lookup for use classification'!$A$5,IF(OR(ISNUMBER(SEARCH('[1]Lookup for use classification'!$B$7,B221)),ISNUMBER(SEARCH('[1]Lookup for use classification'!$C$7,B221)),ISNUMBER(SEARCH('[1]Lookup for use classification'!$D$7,B221))),'[1]Lookup for use classification'!$A$7,IF(OR(ISNUMBER(SEARCH('[1]Lookup for use classification'!$B$9,B221)),ISNUMBER(SEARCH('[1]Lookup for use classification'!$C$9,B221)),ISNUMBER(SEARCH('[1]Lookup for use classification'!$D$9,B221)),ISNUMBER(SEARCH('[1]Lookup for use classification'!$E$9,B221)),ISNUMBER(SEARCH('[1]Lookup for use classification'!$F$9,B221)),ISNUMBER(SEARCH('[1]Lookup for use classification'!$G$9,B221)),ISNUMBER(SEARCH('[1]Lookup for use classification'!$H$9,B221)),ISNUMBER(SEARCH('[1]Lookup for use classification'!$I$9,B221)),ISNUMBER(SEARCH('[1]Lookup for use classification'!$J$9,B221)),ISNUMBER(SEARCH('[1]Lookup for use classification'!$K$9,B221))),'[1]Lookup for use classification'!$A$9,IF(OR(ISNUMBER(SEARCH('[1]Lookup for use classification'!$B$10,B221)),ISNUMBER(SEARCH('[1]Lookup for use classification'!$C$10,B221)),ISNUMBER(SEARCH('[1]Lookup for use classification'!$D$10,B221)),ISNUMBER(SEARCH('[1]Lookup for use classification'!$E$10,B221)),ISNUMBER(SEARCH('[1]Lookup for use classification'!$F$10,B221)),ISNUMBER(SEARCH('[1]Lookup for use classification'!$G$10,B221))),'[1]Lookup for use classification'!$A$10,IF(OR(ISNUMBER(SEARCH('[1]Lookup for use classification'!$B$11,B221)),ISNUMBER(SEARCH('[1]Lookup for use classification'!$C$11,B221))),'[1]Lookup for use classification'!$A$11,IF(OR(ISNUMBER(SEARCH('[1]Lookup for use classification'!$B$12,B221)),ISNUMBER(SEARCH('[1]Lookup for use classification'!$C$12,B221))),'[1]Lookup for use classification'!$A$12,IF(OR(ISNUMBER(SEARCH('[1]Lookup for use classification'!$B$13,B221)),ISNUMBER(SEARCH('[1]Lookup for use classification'!$C$13,B221)),ISNUMBER(SEARCH('[1]Lookup for use classification'!$D$13,B221)),,ISNUMBER(SEARCH('[1]Lookup for use classification'!$C$13,B221)),ISNUMBER(SEARCH('[1]Lookup for use classification'!$E$13,B221))),'[1]Lookup for use classification'!$A$13,IF(OR(ISNUMBER(SEARCH('[1]Lookup for use classification'!$B$14,B221)),ISNUMBER(SEARCH('[1]Lookup for use classification'!$C$14,B221))),'[1]Lookup for use classification'!$A$14,"Other"))))))))))))</f>
        <v>Other</v>
      </c>
      <c r="D221" s="27">
        <v>4800</v>
      </c>
      <c r="E221" s="26"/>
      <c r="F221" s="26"/>
    </row>
    <row r="222" spans="1:6">
      <c r="A222" s="16" t="s">
        <v>102</v>
      </c>
      <c r="B222" s="30" t="s">
        <v>121</v>
      </c>
      <c r="C222" s="133" t="str">
        <f>IF(OR(ISNUMBER(SEARCH('[1]Lookup for use classification'!$B$1,B222)),ISNUMBER(SEARCH('[1]Lookup for use classification'!$C$1,B222)),ISNUMBER(SEARCH('[1]Lookup for use classification'!$D$1,B222)),ISNUMBER(SEARCH('[1]Lookup for use classification'!$E$1,B222))),'[1]Lookup for use classification'!$A$1,IF(ISNUMBER(SEARCH('[1]Lookup for use classification'!$B$2,B222)),'[1]Lookup for use classification'!$A$2,IF(ISNUMBER(SEARCH('[1]Lookup for use classification'!$B$3,B222)),'[1]Lookup for use classification'!$A$3,IF(OR(ISNUMBER(SEARCH('[1]Lookup for use classification'!$B$4,B222)),ISNUMBER(SEARCH('[1]Lookup for use classification'!$C$4,B222)),ISNUMBER(SEARCH('[1]Lookup for use classification'!$D$4,B222)),ISNUMBER(SEARCH('[1]Lookup for use classification'!$E$4,B222))),'[1]Lookup for use classification'!$A$4,IF(OR(ISNUMBER(SEARCH('[1]Lookup for use classification'!$B$5,B222)),ISNUMBER(SEARCH('[1]Lookup for use classification'!$C$5,B222)),ISNUMBER(SEARCH('[1]Lookup for use classification'!$D$5,B222))),'[1]Lookup for use classification'!$A$5,IF(OR(ISNUMBER(SEARCH('[1]Lookup for use classification'!$B$7,B222)),ISNUMBER(SEARCH('[1]Lookup for use classification'!$C$7,B222)),ISNUMBER(SEARCH('[1]Lookup for use classification'!$D$7,B222))),'[1]Lookup for use classification'!$A$7,IF(OR(ISNUMBER(SEARCH('[1]Lookup for use classification'!$B$9,B222)),ISNUMBER(SEARCH('[1]Lookup for use classification'!$C$9,B222)),ISNUMBER(SEARCH('[1]Lookup for use classification'!$D$9,B222)),ISNUMBER(SEARCH('[1]Lookup for use classification'!$E$9,B222)),ISNUMBER(SEARCH('[1]Lookup for use classification'!$F$9,B222)),ISNUMBER(SEARCH('[1]Lookup for use classification'!$G$9,B222)),ISNUMBER(SEARCH('[1]Lookup for use classification'!$H$9,B222)),ISNUMBER(SEARCH('[1]Lookup for use classification'!$I$9,B222)),ISNUMBER(SEARCH('[1]Lookup for use classification'!$J$9,B222)),ISNUMBER(SEARCH('[1]Lookup for use classification'!$K$9,B222))),'[1]Lookup for use classification'!$A$9,IF(OR(ISNUMBER(SEARCH('[1]Lookup for use classification'!$B$10,B222)),ISNUMBER(SEARCH('[1]Lookup for use classification'!$C$10,B222)),ISNUMBER(SEARCH('[1]Lookup for use classification'!$D$10,B222)),ISNUMBER(SEARCH('[1]Lookup for use classification'!$E$10,B222)),ISNUMBER(SEARCH('[1]Lookup for use classification'!$F$10,B222)),ISNUMBER(SEARCH('[1]Lookup for use classification'!$G$10,B222))),'[1]Lookup for use classification'!$A$10,IF(OR(ISNUMBER(SEARCH('[1]Lookup for use classification'!$B$11,B222)),ISNUMBER(SEARCH('[1]Lookup for use classification'!$C$11,B222))),'[1]Lookup for use classification'!$A$11,IF(OR(ISNUMBER(SEARCH('[1]Lookup for use classification'!$B$12,B222)),ISNUMBER(SEARCH('[1]Lookup for use classification'!$C$12,B222))),'[1]Lookup for use classification'!$A$12,IF(OR(ISNUMBER(SEARCH('[1]Lookup for use classification'!$B$13,B222)),ISNUMBER(SEARCH('[1]Lookup for use classification'!$C$13,B222)),ISNUMBER(SEARCH('[1]Lookup for use classification'!$D$13,B222)),,ISNUMBER(SEARCH('[1]Lookup for use classification'!$C$13,B222)),ISNUMBER(SEARCH('[1]Lookup for use classification'!$E$13,B222))),'[1]Lookup for use classification'!$A$13,IF(OR(ISNUMBER(SEARCH('[1]Lookup for use classification'!$B$14,B222)),ISNUMBER(SEARCH('[1]Lookup for use classification'!$C$14,B222))),'[1]Lookup for use classification'!$A$14,"Other"))))))))))))</f>
        <v>Public Safety</v>
      </c>
      <c r="D222" s="46">
        <v>5874</v>
      </c>
      <c r="E222" s="28"/>
      <c r="F222" s="28"/>
    </row>
    <row r="223" spans="1:6">
      <c r="A223" s="16" t="s">
        <v>102</v>
      </c>
      <c r="B223" s="26" t="s">
        <v>122</v>
      </c>
      <c r="C223" s="133" t="str">
        <f>IF(OR(ISNUMBER(SEARCH('[1]Lookup for use classification'!$B$1,B223)),ISNUMBER(SEARCH('[1]Lookup for use classification'!$C$1,B223)),ISNUMBER(SEARCH('[1]Lookup for use classification'!$D$1,B223)),ISNUMBER(SEARCH('[1]Lookup for use classification'!$E$1,B223))),'[1]Lookup for use classification'!$A$1,IF(ISNUMBER(SEARCH('[1]Lookup for use classification'!$B$2,B223)),'[1]Lookup for use classification'!$A$2,IF(ISNUMBER(SEARCH('[1]Lookup for use classification'!$B$3,B223)),'[1]Lookup for use classification'!$A$3,IF(OR(ISNUMBER(SEARCH('[1]Lookup for use classification'!$B$4,B223)),ISNUMBER(SEARCH('[1]Lookup for use classification'!$C$4,B223)),ISNUMBER(SEARCH('[1]Lookup for use classification'!$D$4,B223)),ISNUMBER(SEARCH('[1]Lookup for use classification'!$E$4,B223))),'[1]Lookup for use classification'!$A$4,IF(OR(ISNUMBER(SEARCH('[1]Lookup for use classification'!$B$5,B223)),ISNUMBER(SEARCH('[1]Lookup for use classification'!$C$5,B223)),ISNUMBER(SEARCH('[1]Lookup for use classification'!$D$5,B223))),'[1]Lookup for use classification'!$A$5,IF(OR(ISNUMBER(SEARCH('[1]Lookup for use classification'!$B$7,B223)),ISNUMBER(SEARCH('[1]Lookup for use classification'!$C$7,B223)),ISNUMBER(SEARCH('[1]Lookup for use classification'!$D$7,B223))),'[1]Lookup for use classification'!$A$7,IF(OR(ISNUMBER(SEARCH('[1]Lookup for use classification'!$B$9,B223)),ISNUMBER(SEARCH('[1]Lookup for use classification'!$C$9,B223)),ISNUMBER(SEARCH('[1]Lookup for use classification'!$D$9,B223)),ISNUMBER(SEARCH('[1]Lookup for use classification'!$E$9,B223)),ISNUMBER(SEARCH('[1]Lookup for use classification'!$F$9,B223)),ISNUMBER(SEARCH('[1]Lookup for use classification'!$G$9,B223)),ISNUMBER(SEARCH('[1]Lookup for use classification'!$H$9,B223)),ISNUMBER(SEARCH('[1]Lookup for use classification'!$I$9,B223)),ISNUMBER(SEARCH('[1]Lookup for use classification'!$J$9,B223)),ISNUMBER(SEARCH('[1]Lookup for use classification'!$K$9,B223))),'[1]Lookup for use classification'!$A$9,IF(OR(ISNUMBER(SEARCH('[1]Lookup for use classification'!$B$10,B223)),ISNUMBER(SEARCH('[1]Lookup for use classification'!$C$10,B223)),ISNUMBER(SEARCH('[1]Lookup for use classification'!$D$10,B223)),ISNUMBER(SEARCH('[1]Lookup for use classification'!$E$10,B223)),ISNUMBER(SEARCH('[1]Lookup for use classification'!$F$10,B223)),ISNUMBER(SEARCH('[1]Lookup for use classification'!$G$10,B223))),'[1]Lookup for use classification'!$A$10,IF(OR(ISNUMBER(SEARCH('[1]Lookup for use classification'!$B$11,B223)),ISNUMBER(SEARCH('[1]Lookup for use classification'!$C$11,B223))),'[1]Lookup for use classification'!$A$11,IF(OR(ISNUMBER(SEARCH('[1]Lookup for use classification'!$B$12,B223)),ISNUMBER(SEARCH('[1]Lookup for use classification'!$C$12,B223))),'[1]Lookup for use classification'!$A$12,IF(OR(ISNUMBER(SEARCH('[1]Lookup for use classification'!$B$13,B223)),ISNUMBER(SEARCH('[1]Lookup for use classification'!$C$13,B223)),ISNUMBER(SEARCH('[1]Lookup for use classification'!$D$13,B223)),,ISNUMBER(SEARCH('[1]Lookup for use classification'!$C$13,B223)),ISNUMBER(SEARCH('[1]Lookup for use classification'!$E$13,B223))),'[1]Lookup for use classification'!$A$13,IF(OR(ISNUMBER(SEARCH('[1]Lookup for use classification'!$B$14,B223)),ISNUMBER(SEARCH('[1]Lookup for use classification'!$C$14,B223))),'[1]Lookup for use classification'!$A$14,"Other"))))))))))))</f>
        <v>Public Safety</v>
      </c>
      <c r="D223" s="27">
        <v>3500</v>
      </c>
      <c r="E223" s="29"/>
      <c r="F223" s="29"/>
    </row>
    <row r="224" spans="1:6">
      <c r="A224" s="16" t="s">
        <v>102</v>
      </c>
      <c r="B224" s="26" t="s">
        <v>123</v>
      </c>
      <c r="C224" s="133" t="str">
        <f>IF(OR(ISNUMBER(SEARCH('[1]Lookup for use classification'!$B$1,B224)),ISNUMBER(SEARCH('[1]Lookup for use classification'!$C$1,B224)),ISNUMBER(SEARCH('[1]Lookup for use classification'!$D$1,B224)),ISNUMBER(SEARCH('[1]Lookup for use classification'!$E$1,B224))),'[1]Lookup for use classification'!$A$1,IF(ISNUMBER(SEARCH('[1]Lookup for use classification'!$B$2,B224)),'[1]Lookup for use classification'!$A$2,IF(ISNUMBER(SEARCH('[1]Lookup for use classification'!$B$3,B224)),'[1]Lookup for use classification'!$A$3,IF(OR(ISNUMBER(SEARCH('[1]Lookup for use classification'!$B$4,B224)),ISNUMBER(SEARCH('[1]Lookup for use classification'!$C$4,B224)),ISNUMBER(SEARCH('[1]Lookup for use classification'!$D$4,B224)),ISNUMBER(SEARCH('[1]Lookup for use classification'!$E$4,B224))),'[1]Lookup for use classification'!$A$4,IF(OR(ISNUMBER(SEARCH('[1]Lookup for use classification'!$B$5,B224)),ISNUMBER(SEARCH('[1]Lookup for use classification'!$C$5,B224)),ISNUMBER(SEARCH('[1]Lookup for use classification'!$D$5,B224))),'[1]Lookup for use classification'!$A$5,IF(OR(ISNUMBER(SEARCH('[1]Lookup for use classification'!$B$7,B224)),ISNUMBER(SEARCH('[1]Lookup for use classification'!$C$7,B224)),ISNUMBER(SEARCH('[1]Lookup for use classification'!$D$7,B224))),'[1]Lookup for use classification'!$A$7,IF(OR(ISNUMBER(SEARCH('[1]Lookup for use classification'!$B$9,B224)),ISNUMBER(SEARCH('[1]Lookup for use classification'!$C$9,B224)),ISNUMBER(SEARCH('[1]Lookup for use classification'!$D$9,B224)),ISNUMBER(SEARCH('[1]Lookup for use classification'!$E$9,B224)),ISNUMBER(SEARCH('[1]Lookup for use classification'!$F$9,B224)),ISNUMBER(SEARCH('[1]Lookup for use classification'!$G$9,B224)),ISNUMBER(SEARCH('[1]Lookup for use classification'!$H$9,B224)),ISNUMBER(SEARCH('[1]Lookup for use classification'!$I$9,B224)),ISNUMBER(SEARCH('[1]Lookup for use classification'!$J$9,B224)),ISNUMBER(SEARCH('[1]Lookup for use classification'!$K$9,B224))),'[1]Lookup for use classification'!$A$9,IF(OR(ISNUMBER(SEARCH('[1]Lookup for use classification'!$B$10,B224)),ISNUMBER(SEARCH('[1]Lookup for use classification'!$C$10,B224)),ISNUMBER(SEARCH('[1]Lookup for use classification'!$D$10,B224)),ISNUMBER(SEARCH('[1]Lookup for use classification'!$E$10,B224)),ISNUMBER(SEARCH('[1]Lookup for use classification'!$F$10,B224)),ISNUMBER(SEARCH('[1]Lookup for use classification'!$G$10,B224))),'[1]Lookup for use classification'!$A$10,IF(OR(ISNUMBER(SEARCH('[1]Lookup for use classification'!$B$11,B224)),ISNUMBER(SEARCH('[1]Lookup for use classification'!$C$11,B224))),'[1]Lookup for use classification'!$A$11,IF(OR(ISNUMBER(SEARCH('[1]Lookup for use classification'!$B$12,B224)),ISNUMBER(SEARCH('[1]Lookup for use classification'!$C$12,B224))),'[1]Lookup for use classification'!$A$12,IF(OR(ISNUMBER(SEARCH('[1]Lookup for use classification'!$B$13,B224)),ISNUMBER(SEARCH('[1]Lookup for use classification'!$C$13,B224)),ISNUMBER(SEARCH('[1]Lookup for use classification'!$D$13,B224)),,ISNUMBER(SEARCH('[1]Lookup for use classification'!$C$13,B224)),ISNUMBER(SEARCH('[1]Lookup for use classification'!$E$13,B224))),'[1]Lookup for use classification'!$A$13,IF(OR(ISNUMBER(SEARCH('[1]Lookup for use classification'!$B$14,B224)),ISNUMBER(SEARCH('[1]Lookup for use classification'!$C$14,B224))),'[1]Lookup for use classification'!$A$14,"Other"))))))))))))</f>
        <v>Other</v>
      </c>
      <c r="D224" s="27">
        <v>384</v>
      </c>
      <c r="E224" s="29"/>
      <c r="F224" s="29"/>
    </row>
    <row r="225" spans="1:6">
      <c r="A225" s="16" t="s">
        <v>102</v>
      </c>
      <c r="B225" s="26" t="s">
        <v>124</v>
      </c>
      <c r="C225" s="133" t="str">
        <f>IF(OR(ISNUMBER(SEARCH('[1]Lookup for use classification'!$B$1,B225)),ISNUMBER(SEARCH('[1]Lookup for use classification'!$C$1,B225)),ISNUMBER(SEARCH('[1]Lookup for use classification'!$D$1,B225)),ISNUMBER(SEARCH('[1]Lookup for use classification'!$E$1,B225))),'[1]Lookup for use classification'!$A$1,IF(ISNUMBER(SEARCH('[1]Lookup for use classification'!$B$2,B225)),'[1]Lookup for use classification'!$A$2,IF(ISNUMBER(SEARCH('[1]Lookup for use classification'!$B$3,B225)),'[1]Lookup for use classification'!$A$3,IF(OR(ISNUMBER(SEARCH('[1]Lookup for use classification'!$B$4,B225)),ISNUMBER(SEARCH('[1]Lookup for use classification'!$C$4,B225)),ISNUMBER(SEARCH('[1]Lookup for use classification'!$D$4,B225)),ISNUMBER(SEARCH('[1]Lookup for use classification'!$E$4,B225))),'[1]Lookup for use classification'!$A$4,IF(OR(ISNUMBER(SEARCH('[1]Lookup for use classification'!$B$5,B225)),ISNUMBER(SEARCH('[1]Lookup for use classification'!$C$5,B225)),ISNUMBER(SEARCH('[1]Lookup for use classification'!$D$5,B225))),'[1]Lookup for use classification'!$A$5,IF(OR(ISNUMBER(SEARCH('[1]Lookup for use classification'!$B$7,B225)),ISNUMBER(SEARCH('[1]Lookup for use classification'!$C$7,B225)),ISNUMBER(SEARCH('[1]Lookup for use classification'!$D$7,B225))),'[1]Lookup for use classification'!$A$7,IF(OR(ISNUMBER(SEARCH('[1]Lookup for use classification'!$B$9,B225)),ISNUMBER(SEARCH('[1]Lookup for use classification'!$C$9,B225)),ISNUMBER(SEARCH('[1]Lookup for use classification'!$D$9,B225)),ISNUMBER(SEARCH('[1]Lookup for use classification'!$E$9,B225)),ISNUMBER(SEARCH('[1]Lookup for use classification'!$F$9,B225)),ISNUMBER(SEARCH('[1]Lookup for use classification'!$G$9,B225)),ISNUMBER(SEARCH('[1]Lookup for use classification'!$H$9,B225)),ISNUMBER(SEARCH('[1]Lookup for use classification'!$I$9,B225)),ISNUMBER(SEARCH('[1]Lookup for use classification'!$J$9,B225)),ISNUMBER(SEARCH('[1]Lookup for use classification'!$K$9,B225))),'[1]Lookup for use classification'!$A$9,IF(OR(ISNUMBER(SEARCH('[1]Lookup for use classification'!$B$10,B225)),ISNUMBER(SEARCH('[1]Lookup for use classification'!$C$10,B225)),ISNUMBER(SEARCH('[1]Lookup for use classification'!$D$10,B225)),ISNUMBER(SEARCH('[1]Lookup for use classification'!$E$10,B225)),ISNUMBER(SEARCH('[1]Lookup for use classification'!$F$10,B225)),ISNUMBER(SEARCH('[1]Lookup for use classification'!$G$10,B225))),'[1]Lookup for use classification'!$A$10,IF(OR(ISNUMBER(SEARCH('[1]Lookup for use classification'!$B$11,B225)),ISNUMBER(SEARCH('[1]Lookup for use classification'!$C$11,B225))),'[1]Lookup for use classification'!$A$11,IF(OR(ISNUMBER(SEARCH('[1]Lookup for use classification'!$B$12,B225)),ISNUMBER(SEARCH('[1]Lookup for use classification'!$C$12,B225))),'[1]Lookup for use classification'!$A$12,IF(OR(ISNUMBER(SEARCH('[1]Lookup for use classification'!$B$13,B225)),ISNUMBER(SEARCH('[1]Lookup for use classification'!$C$13,B225)),ISNUMBER(SEARCH('[1]Lookup for use classification'!$D$13,B225)),,ISNUMBER(SEARCH('[1]Lookup for use classification'!$C$13,B225)),ISNUMBER(SEARCH('[1]Lookup for use classification'!$E$13,B225))),'[1]Lookup for use classification'!$A$13,IF(OR(ISNUMBER(SEARCH('[1]Lookup for use classification'!$B$14,B225)),ISNUMBER(SEARCH('[1]Lookup for use classification'!$C$14,B225))),'[1]Lookup for use classification'!$A$14,"Other"))))))))))))</f>
        <v>Public Assembly</v>
      </c>
      <c r="D225" s="27">
        <v>10631</v>
      </c>
      <c r="E225" s="26"/>
      <c r="F225" s="26"/>
    </row>
    <row r="226" spans="1:6">
      <c r="A226" s="16" t="s">
        <v>102</v>
      </c>
      <c r="B226" s="26" t="s">
        <v>81</v>
      </c>
      <c r="C226" s="133" t="str">
        <f>IF(OR(ISNUMBER(SEARCH('[1]Lookup for use classification'!$B$1,B226)),ISNUMBER(SEARCH('[1]Lookup for use classification'!$C$1,B226)),ISNUMBER(SEARCH('[1]Lookup for use classification'!$D$1,B226)),ISNUMBER(SEARCH('[1]Lookup for use classification'!$E$1,B226))),'[1]Lookup for use classification'!$A$1,IF(ISNUMBER(SEARCH('[1]Lookup for use classification'!$B$2,B226)),'[1]Lookup for use classification'!$A$2,IF(ISNUMBER(SEARCH('[1]Lookup for use classification'!$B$3,B226)),'[1]Lookup for use classification'!$A$3,IF(OR(ISNUMBER(SEARCH('[1]Lookup for use classification'!$B$4,B226)),ISNUMBER(SEARCH('[1]Lookup for use classification'!$C$4,B226)),ISNUMBER(SEARCH('[1]Lookup for use classification'!$D$4,B226)),ISNUMBER(SEARCH('[1]Lookup for use classification'!$E$4,B226))),'[1]Lookup for use classification'!$A$4,IF(OR(ISNUMBER(SEARCH('[1]Lookup for use classification'!$B$5,B226)),ISNUMBER(SEARCH('[1]Lookup for use classification'!$C$5,B226)),ISNUMBER(SEARCH('[1]Lookup for use classification'!$D$5,B226))),'[1]Lookup for use classification'!$A$5,IF(OR(ISNUMBER(SEARCH('[1]Lookup for use classification'!$B$7,B226)),ISNUMBER(SEARCH('[1]Lookup for use classification'!$C$7,B226)),ISNUMBER(SEARCH('[1]Lookup for use classification'!$D$7,B226))),'[1]Lookup for use classification'!$A$7,IF(OR(ISNUMBER(SEARCH('[1]Lookup for use classification'!$B$9,B226)),ISNUMBER(SEARCH('[1]Lookup for use classification'!$C$9,B226)),ISNUMBER(SEARCH('[1]Lookup for use classification'!$D$9,B226)),ISNUMBER(SEARCH('[1]Lookup for use classification'!$E$9,B226)),ISNUMBER(SEARCH('[1]Lookup for use classification'!$F$9,B226)),ISNUMBER(SEARCH('[1]Lookup for use classification'!$G$9,B226)),ISNUMBER(SEARCH('[1]Lookup for use classification'!$H$9,B226)),ISNUMBER(SEARCH('[1]Lookup for use classification'!$I$9,B226)),ISNUMBER(SEARCH('[1]Lookup for use classification'!$J$9,B226)),ISNUMBER(SEARCH('[1]Lookup for use classification'!$K$9,B226))),'[1]Lookup for use classification'!$A$9,IF(OR(ISNUMBER(SEARCH('[1]Lookup for use classification'!$B$10,B226)),ISNUMBER(SEARCH('[1]Lookup for use classification'!$C$10,B226)),ISNUMBER(SEARCH('[1]Lookup for use classification'!$D$10,B226)),ISNUMBER(SEARCH('[1]Lookup for use classification'!$E$10,B226)),ISNUMBER(SEARCH('[1]Lookup for use classification'!$F$10,B226)),ISNUMBER(SEARCH('[1]Lookup for use classification'!$G$10,B226))),'[1]Lookup for use classification'!$A$10,IF(OR(ISNUMBER(SEARCH('[1]Lookup for use classification'!$B$11,B226)),ISNUMBER(SEARCH('[1]Lookup for use classification'!$C$11,B226))),'[1]Lookup for use classification'!$A$11,IF(OR(ISNUMBER(SEARCH('[1]Lookup for use classification'!$B$12,B226)),ISNUMBER(SEARCH('[1]Lookup for use classification'!$C$12,B226))),'[1]Lookup for use classification'!$A$12,IF(OR(ISNUMBER(SEARCH('[1]Lookup for use classification'!$B$13,B226)),ISNUMBER(SEARCH('[1]Lookup for use classification'!$C$13,B226)),ISNUMBER(SEARCH('[1]Lookup for use classification'!$D$13,B226)),,ISNUMBER(SEARCH('[1]Lookup for use classification'!$C$13,B226)),ISNUMBER(SEARCH('[1]Lookup for use classification'!$E$13,B226))),'[1]Lookup for use classification'!$A$13,IF(OR(ISNUMBER(SEARCH('[1]Lookup for use classification'!$B$14,B226)),ISNUMBER(SEARCH('[1]Lookup for use classification'!$C$14,B226))),'[1]Lookup for use classification'!$A$14,"Other"))))))))))))</f>
        <v>Warehousing</v>
      </c>
      <c r="D226" s="27">
        <v>2800</v>
      </c>
      <c r="E226" s="26"/>
      <c r="F226" s="26"/>
    </row>
    <row r="227" spans="1:6">
      <c r="A227" s="16" t="s">
        <v>102</v>
      </c>
      <c r="B227" s="26" t="s">
        <v>125</v>
      </c>
      <c r="C227" s="133" t="str">
        <f>IF(OR(ISNUMBER(SEARCH('[1]Lookup for use classification'!$B$1,B227)),ISNUMBER(SEARCH('[1]Lookup for use classification'!$C$1,B227)),ISNUMBER(SEARCH('[1]Lookup for use classification'!$D$1,B227)),ISNUMBER(SEARCH('[1]Lookup for use classification'!$E$1,B227))),'[1]Lookup for use classification'!$A$1,IF(ISNUMBER(SEARCH('[1]Lookup for use classification'!$B$2,B227)),'[1]Lookup for use classification'!$A$2,IF(ISNUMBER(SEARCH('[1]Lookup for use classification'!$B$3,B227)),'[1]Lookup for use classification'!$A$3,IF(OR(ISNUMBER(SEARCH('[1]Lookup for use classification'!$B$4,B227)),ISNUMBER(SEARCH('[1]Lookup for use classification'!$C$4,B227)),ISNUMBER(SEARCH('[1]Lookup for use classification'!$D$4,B227)),ISNUMBER(SEARCH('[1]Lookup for use classification'!$E$4,B227))),'[1]Lookup for use classification'!$A$4,IF(OR(ISNUMBER(SEARCH('[1]Lookup for use classification'!$B$5,B227)),ISNUMBER(SEARCH('[1]Lookup for use classification'!$C$5,B227)),ISNUMBER(SEARCH('[1]Lookup for use classification'!$D$5,B227))),'[1]Lookup for use classification'!$A$5,IF(OR(ISNUMBER(SEARCH('[1]Lookup for use classification'!$B$7,B227)),ISNUMBER(SEARCH('[1]Lookup for use classification'!$C$7,B227)),ISNUMBER(SEARCH('[1]Lookup for use classification'!$D$7,B227))),'[1]Lookup for use classification'!$A$7,IF(OR(ISNUMBER(SEARCH('[1]Lookup for use classification'!$B$9,B227)),ISNUMBER(SEARCH('[1]Lookup for use classification'!$C$9,B227)),ISNUMBER(SEARCH('[1]Lookup for use classification'!$D$9,B227)),ISNUMBER(SEARCH('[1]Lookup for use classification'!$E$9,B227)),ISNUMBER(SEARCH('[1]Lookup for use classification'!$F$9,B227)),ISNUMBER(SEARCH('[1]Lookup for use classification'!$G$9,B227)),ISNUMBER(SEARCH('[1]Lookup for use classification'!$H$9,B227)),ISNUMBER(SEARCH('[1]Lookup for use classification'!$I$9,B227)),ISNUMBER(SEARCH('[1]Lookup for use classification'!$J$9,B227)),ISNUMBER(SEARCH('[1]Lookup for use classification'!$K$9,B227))),'[1]Lookup for use classification'!$A$9,IF(OR(ISNUMBER(SEARCH('[1]Lookup for use classification'!$B$10,B227)),ISNUMBER(SEARCH('[1]Lookup for use classification'!$C$10,B227)),ISNUMBER(SEARCH('[1]Lookup for use classification'!$D$10,B227)),ISNUMBER(SEARCH('[1]Lookup for use classification'!$E$10,B227)),ISNUMBER(SEARCH('[1]Lookup for use classification'!$F$10,B227)),ISNUMBER(SEARCH('[1]Lookup for use classification'!$G$10,B227))),'[1]Lookup for use classification'!$A$10,IF(OR(ISNUMBER(SEARCH('[1]Lookup for use classification'!$B$11,B227)),ISNUMBER(SEARCH('[1]Lookup for use classification'!$C$11,B227))),'[1]Lookup for use classification'!$A$11,IF(OR(ISNUMBER(SEARCH('[1]Lookup for use classification'!$B$12,B227)),ISNUMBER(SEARCH('[1]Lookup for use classification'!$C$12,B227))),'[1]Lookup for use classification'!$A$12,IF(OR(ISNUMBER(SEARCH('[1]Lookup for use classification'!$B$13,B227)),ISNUMBER(SEARCH('[1]Lookup for use classification'!$C$13,B227)),ISNUMBER(SEARCH('[1]Lookup for use classification'!$D$13,B227)),,ISNUMBER(SEARCH('[1]Lookup for use classification'!$C$13,B227)),ISNUMBER(SEARCH('[1]Lookup for use classification'!$E$13,B227))),'[1]Lookup for use classification'!$A$13,IF(OR(ISNUMBER(SEARCH('[1]Lookup for use classification'!$B$14,B227)),ISNUMBER(SEARCH('[1]Lookup for use classification'!$C$14,B227))),'[1]Lookup for use classification'!$A$14,"Other"))))))))))))</f>
        <v>Warehousing</v>
      </c>
      <c r="D227" s="27">
        <v>7000</v>
      </c>
      <c r="E227" s="26"/>
      <c r="F227" s="26"/>
    </row>
    <row r="228" spans="1:6">
      <c r="A228" s="16" t="s">
        <v>102</v>
      </c>
      <c r="B228" s="26" t="s">
        <v>126</v>
      </c>
      <c r="C228" s="133" t="str">
        <f>IF(OR(ISNUMBER(SEARCH('[1]Lookup for use classification'!$B$1,B228)),ISNUMBER(SEARCH('[1]Lookup for use classification'!$C$1,B228)),ISNUMBER(SEARCH('[1]Lookup for use classification'!$D$1,B228)),ISNUMBER(SEARCH('[1]Lookup for use classification'!$E$1,B228))),'[1]Lookup for use classification'!$A$1,IF(ISNUMBER(SEARCH('[1]Lookup for use classification'!$B$2,B228)),'[1]Lookup for use classification'!$A$2,IF(ISNUMBER(SEARCH('[1]Lookup for use classification'!$B$3,B228)),'[1]Lookup for use classification'!$A$3,IF(OR(ISNUMBER(SEARCH('[1]Lookup for use classification'!$B$4,B228)),ISNUMBER(SEARCH('[1]Lookup for use classification'!$C$4,B228)),ISNUMBER(SEARCH('[1]Lookup for use classification'!$D$4,B228)),ISNUMBER(SEARCH('[1]Lookup for use classification'!$E$4,B228))),'[1]Lookup for use classification'!$A$4,IF(OR(ISNUMBER(SEARCH('[1]Lookup for use classification'!$B$5,B228)),ISNUMBER(SEARCH('[1]Lookup for use classification'!$C$5,B228)),ISNUMBER(SEARCH('[1]Lookup for use classification'!$D$5,B228))),'[1]Lookup for use classification'!$A$5,IF(OR(ISNUMBER(SEARCH('[1]Lookup for use classification'!$B$7,B228)),ISNUMBER(SEARCH('[1]Lookup for use classification'!$C$7,B228)),ISNUMBER(SEARCH('[1]Lookup for use classification'!$D$7,B228))),'[1]Lookup for use classification'!$A$7,IF(OR(ISNUMBER(SEARCH('[1]Lookup for use classification'!$B$9,B228)),ISNUMBER(SEARCH('[1]Lookup for use classification'!$C$9,B228)),ISNUMBER(SEARCH('[1]Lookup for use classification'!$D$9,B228)),ISNUMBER(SEARCH('[1]Lookup for use classification'!$E$9,B228)),ISNUMBER(SEARCH('[1]Lookup for use classification'!$F$9,B228)),ISNUMBER(SEARCH('[1]Lookup for use classification'!$G$9,B228)),ISNUMBER(SEARCH('[1]Lookup for use classification'!$H$9,B228)),ISNUMBER(SEARCH('[1]Lookup for use classification'!$I$9,B228)),ISNUMBER(SEARCH('[1]Lookup for use classification'!$J$9,B228)),ISNUMBER(SEARCH('[1]Lookup for use classification'!$K$9,B228))),'[1]Lookup for use classification'!$A$9,IF(OR(ISNUMBER(SEARCH('[1]Lookup for use classification'!$B$10,B228)),ISNUMBER(SEARCH('[1]Lookup for use classification'!$C$10,B228)),ISNUMBER(SEARCH('[1]Lookup for use classification'!$D$10,B228)),ISNUMBER(SEARCH('[1]Lookup for use classification'!$E$10,B228)),ISNUMBER(SEARCH('[1]Lookup for use classification'!$F$10,B228)),ISNUMBER(SEARCH('[1]Lookup for use classification'!$G$10,B228))),'[1]Lookup for use classification'!$A$10,IF(OR(ISNUMBER(SEARCH('[1]Lookup for use classification'!$B$11,B228)),ISNUMBER(SEARCH('[1]Lookup for use classification'!$C$11,B228))),'[1]Lookup for use classification'!$A$11,IF(OR(ISNUMBER(SEARCH('[1]Lookup for use classification'!$B$12,B228)),ISNUMBER(SEARCH('[1]Lookup for use classification'!$C$12,B228))),'[1]Lookup for use classification'!$A$12,IF(OR(ISNUMBER(SEARCH('[1]Lookup for use classification'!$B$13,B228)),ISNUMBER(SEARCH('[1]Lookup for use classification'!$C$13,B228)),ISNUMBER(SEARCH('[1]Lookup for use classification'!$D$13,B228)),,ISNUMBER(SEARCH('[1]Lookup for use classification'!$C$13,B228)),ISNUMBER(SEARCH('[1]Lookup for use classification'!$E$13,B228))),'[1]Lookup for use classification'!$A$13,IF(OR(ISNUMBER(SEARCH('[1]Lookup for use classification'!$B$14,B228)),ISNUMBER(SEARCH('[1]Lookup for use classification'!$C$14,B228))),'[1]Lookup for use classification'!$A$14,"Other"))))))))))))</f>
        <v>Other</v>
      </c>
      <c r="D228" s="27">
        <v>2400</v>
      </c>
      <c r="E228" s="26"/>
      <c r="F228" s="26"/>
    </row>
    <row r="229" spans="1:6">
      <c r="A229" s="16" t="s">
        <v>102</v>
      </c>
      <c r="B229" s="26" t="s">
        <v>127</v>
      </c>
      <c r="C229" s="133" t="str">
        <f>IF(OR(ISNUMBER(SEARCH('[1]Lookup for use classification'!$B$1,B229)),ISNUMBER(SEARCH('[1]Lookup for use classification'!$C$1,B229)),ISNUMBER(SEARCH('[1]Lookup for use classification'!$D$1,B229)),ISNUMBER(SEARCH('[1]Lookup for use classification'!$E$1,B229))),'[1]Lookup for use classification'!$A$1,IF(ISNUMBER(SEARCH('[1]Lookup for use classification'!$B$2,B229)),'[1]Lookup for use classification'!$A$2,IF(ISNUMBER(SEARCH('[1]Lookup for use classification'!$B$3,B229)),'[1]Lookup for use classification'!$A$3,IF(OR(ISNUMBER(SEARCH('[1]Lookup for use classification'!$B$4,B229)),ISNUMBER(SEARCH('[1]Lookup for use classification'!$C$4,B229)),ISNUMBER(SEARCH('[1]Lookup for use classification'!$D$4,B229)),ISNUMBER(SEARCH('[1]Lookup for use classification'!$E$4,B229))),'[1]Lookup for use classification'!$A$4,IF(OR(ISNUMBER(SEARCH('[1]Lookup for use classification'!$B$5,B229)),ISNUMBER(SEARCH('[1]Lookup for use classification'!$C$5,B229)),ISNUMBER(SEARCH('[1]Lookup for use classification'!$D$5,B229))),'[1]Lookup for use classification'!$A$5,IF(OR(ISNUMBER(SEARCH('[1]Lookup for use classification'!$B$7,B229)),ISNUMBER(SEARCH('[1]Lookup for use classification'!$C$7,B229)),ISNUMBER(SEARCH('[1]Lookup for use classification'!$D$7,B229))),'[1]Lookup for use classification'!$A$7,IF(OR(ISNUMBER(SEARCH('[1]Lookup for use classification'!$B$9,B229)),ISNUMBER(SEARCH('[1]Lookup for use classification'!$C$9,B229)),ISNUMBER(SEARCH('[1]Lookup for use classification'!$D$9,B229)),ISNUMBER(SEARCH('[1]Lookup for use classification'!$E$9,B229)),ISNUMBER(SEARCH('[1]Lookup for use classification'!$F$9,B229)),ISNUMBER(SEARCH('[1]Lookup for use classification'!$G$9,B229)),ISNUMBER(SEARCH('[1]Lookup for use classification'!$H$9,B229)),ISNUMBER(SEARCH('[1]Lookup for use classification'!$I$9,B229)),ISNUMBER(SEARCH('[1]Lookup for use classification'!$J$9,B229)),ISNUMBER(SEARCH('[1]Lookup for use classification'!$K$9,B229))),'[1]Lookup for use classification'!$A$9,IF(OR(ISNUMBER(SEARCH('[1]Lookup for use classification'!$B$10,B229)),ISNUMBER(SEARCH('[1]Lookup for use classification'!$C$10,B229)),ISNUMBER(SEARCH('[1]Lookup for use classification'!$D$10,B229)),ISNUMBER(SEARCH('[1]Lookup for use classification'!$E$10,B229)),ISNUMBER(SEARCH('[1]Lookup for use classification'!$F$10,B229)),ISNUMBER(SEARCH('[1]Lookup for use classification'!$G$10,B229))),'[1]Lookup for use classification'!$A$10,IF(OR(ISNUMBER(SEARCH('[1]Lookup for use classification'!$B$11,B229)),ISNUMBER(SEARCH('[1]Lookup for use classification'!$C$11,B229))),'[1]Lookup for use classification'!$A$11,IF(OR(ISNUMBER(SEARCH('[1]Lookup for use classification'!$B$12,B229)),ISNUMBER(SEARCH('[1]Lookup for use classification'!$C$12,B229))),'[1]Lookup for use classification'!$A$12,IF(OR(ISNUMBER(SEARCH('[1]Lookup for use classification'!$B$13,B229)),ISNUMBER(SEARCH('[1]Lookup for use classification'!$C$13,B229)),ISNUMBER(SEARCH('[1]Lookup for use classification'!$D$13,B229)),,ISNUMBER(SEARCH('[1]Lookup for use classification'!$C$13,B229)),ISNUMBER(SEARCH('[1]Lookup for use classification'!$E$13,B229))),'[1]Lookup for use classification'!$A$13,IF(OR(ISNUMBER(SEARCH('[1]Lookup for use classification'!$B$14,B229)),ISNUMBER(SEARCH('[1]Lookup for use classification'!$C$14,B229))),'[1]Lookup for use classification'!$A$14,"Other"))))))))))))</f>
        <v>Other</v>
      </c>
      <c r="D229" s="27">
        <v>1600</v>
      </c>
      <c r="E229" s="29"/>
      <c r="F229" s="29"/>
    </row>
    <row r="230" spans="1:6">
      <c r="A230" s="16" t="s">
        <v>102</v>
      </c>
      <c r="B230" s="26" t="s">
        <v>128</v>
      </c>
      <c r="C230" s="133" t="str">
        <f>IF(OR(ISNUMBER(SEARCH('[1]Lookup for use classification'!$B$1,B230)),ISNUMBER(SEARCH('[1]Lookup for use classification'!$C$1,B230)),ISNUMBER(SEARCH('[1]Lookup for use classification'!$D$1,B230)),ISNUMBER(SEARCH('[1]Lookup for use classification'!$E$1,B230))),'[1]Lookup for use classification'!$A$1,IF(ISNUMBER(SEARCH('[1]Lookup for use classification'!$B$2,B230)),'[1]Lookup for use classification'!$A$2,IF(ISNUMBER(SEARCH('[1]Lookup for use classification'!$B$3,B230)),'[1]Lookup for use classification'!$A$3,IF(OR(ISNUMBER(SEARCH('[1]Lookup for use classification'!$B$4,B230)),ISNUMBER(SEARCH('[1]Lookup for use classification'!$C$4,B230)),ISNUMBER(SEARCH('[1]Lookup for use classification'!$D$4,B230)),ISNUMBER(SEARCH('[1]Lookup for use classification'!$E$4,B230))),'[1]Lookup for use classification'!$A$4,IF(OR(ISNUMBER(SEARCH('[1]Lookup for use classification'!$B$5,B230)),ISNUMBER(SEARCH('[1]Lookup for use classification'!$C$5,B230)),ISNUMBER(SEARCH('[1]Lookup for use classification'!$D$5,B230))),'[1]Lookup for use classification'!$A$5,IF(OR(ISNUMBER(SEARCH('[1]Lookup for use classification'!$B$7,B230)),ISNUMBER(SEARCH('[1]Lookup for use classification'!$C$7,B230)),ISNUMBER(SEARCH('[1]Lookup for use classification'!$D$7,B230))),'[1]Lookup for use classification'!$A$7,IF(OR(ISNUMBER(SEARCH('[1]Lookup for use classification'!$B$9,B230)),ISNUMBER(SEARCH('[1]Lookup for use classification'!$C$9,B230)),ISNUMBER(SEARCH('[1]Lookup for use classification'!$D$9,B230)),ISNUMBER(SEARCH('[1]Lookup for use classification'!$E$9,B230)),ISNUMBER(SEARCH('[1]Lookup for use classification'!$F$9,B230)),ISNUMBER(SEARCH('[1]Lookup for use classification'!$G$9,B230)),ISNUMBER(SEARCH('[1]Lookup for use classification'!$H$9,B230)),ISNUMBER(SEARCH('[1]Lookup for use classification'!$I$9,B230)),ISNUMBER(SEARCH('[1]Lookup for use classification'!$J$9,B230)),ISNUMBER(SEARCH('[1]Lookup for use classification'!$K$9,B230))),'[1]Lookup for use classification'!$A$9,IF(OR(ISNUMBER(SEARCH('[1]Lookup for use classification'!$B$10,B230)),ISNUMBER(SEARCH('[1]Lookup for use classification'!$C$10,B230)),ISNUMBER(SEARCH('[1]Lookup for use classification'!$D$10,B230)),ISNUMBER(SEARCH('[1]Lookup for use classification'!$E$10,B230)),ISNUMBER(SEARCH('[1]Lookup for use classification'!$F$10,B230)),ISNUMBER(SEARCH('[1]Lookup for use classification'!$G$10,B230))),'[1]Lookup for use classification'!$A$10,IF(OR(ISNUMBER(SEARCH('[1]Lookup for use classification'!$B$11,B230)),ISNUMBER(SEARCH('[1]Lookup for use classification'!$C$11,B230))),'[1]Lookup for use classification'!$A$11,IF(OR(ISNUMBER(SEARCH('[1]Lookup for use classification'!$B$12,B230)),ISNUMBER(SEARCH('[1]Lookup for use classification'!$C$12,B230))),'[1]Lookup for use classification'!$A$12,IF(OR(ISNUMBER(SEARCH('[1]Lookup for use classification'!$B$13,B230)),ISNUMBER(SEARCH('[1]Lookup for use classification'!$C$13,B230)),ISNUMBER(SEARCH('[1]Lookup for use classification'!$D$13,B230)),,ISNUMBER(SEARCH('[1]Lookup for use classification'!$C$13,B230)),ISNUMBER(SEARCH('[1]Lookup for use classification'!$E$13,B230))),'[1]Lookup for use classification'!$A$13,IF(OR(ISNUMBER(SEARCH('[1]Lookup for use classification'!$B$14,B230)),ISNUMBER(SEARCH('[1]Lookup for use classification'!$C$14,B230))),'[1]Lookup for use classification'!$A$14,"Other"))))))))))))</f>
        <v>Other</v>
      </c>
      <c r="D230" s="27">
        <v>12123</v>
      </c>
      <c r="E230" s="26"/>
      <c r="F230" s="26"/>
    </row>
    <row r="231" spans="1:6">
      <c r="A231" s="16" t="s">
        <v>102</v>
      </c>
      <c r="B231" s="26" t="s">
        <v>66</v>
      </c>
      <c r="C231" s="133" t="str">
        <f>IF(OR(ISNUMBER(SEARCH('[1]Lookup for use classification'!$B$1,B231)),ISNUMBER(SEARCH('[1]Lookup for use classification'!$C$1,B231)),ISNUMBER(SEARCH('[1]Lookup for use classification'!$D$1,B231)),ISNUMBER(SEARCH('[1]Lookup for use classification'!$E$1,B231))),'[1]Lookup for use classification'!$A$1,IF(ISNUMBER(SEARCH('[1]Lookup for use classification'!$B$2,B231)),'[1]Lookup for use classification'!$A$2,IF(ISNUMBER(SEARCH('[1]Lookup for use classification'!$B$3,B231)),'[1]Lookup for use classification'!$A$3,IF(OR(ISNUMBER(SEARCH('[1]Lookup for use classification'!$B$4,B231)),ISNUMBER(SEARCH('[1]Lookup for use classification'!$C$4,B231)),ISNUMBER(SEARCH('[1]Lookup for use classification'!$D$4,B231)),ISNUMBER(SEARCH('[1]Lookup for use classification'!$E$4,B231))),'[1]Lookup for use classification'!$A$4,IF(OR(ISNUMBER(SEARCH('[1]Lookup for use classification'!$B$5,B231)),ISNUMBER(SEARCH('[1]Lookup for use classification'!$C$5,B231)),ISNUMBER(SEARCH('[1]Lookup for use classification'!$D$5,B231))),'[1]Lookup for use classification'!$A$5,IF(OR(ISNUMBER(SEARCH('[1]Lookup for use classification'!$B$7,B231)),ISNUMBER(SEARCH('[1]Lookup for use classification'!$C$7,B231)),ISNUMBER(SEARCH('[1]Lookup for use classification'!$D$7,B231))),'[1]Lookup for use classification'!$A$7,IF(OR(ISNUMBER(SEARCH('[1]Lookup for use classification'!$B$9,B231)),ISNUMBER(SEARCH('[1]Lookup for use classification'!$C$9,B231)),ISNUMBER(SEARCH('[1]Lookup for use classification'!$D$9,B231)),ISNUMBER(SEARCH('[1]Lookup for use classification'!$E$9,B231)),ISNUMBER(SEARCH('[1]Lookup for use classification'!$F$9,B231)),ISNUMBER(SEARCH('[1]Lookup for use classification'!$G$9,B231)),ISNUMBER(SEARCH('[1]Lookup for use classification'!$H$9,B231)),ISNUMBER(SEARCH('[1]Lookup for use classification'!$I$9,B231)),ISNUMBER(SEARCH('[1]Lookup for use classification'!$J$9,B231)),ISNUMBER(SEARCH('[1]Lookup for use classification'!$K$9,B231))),'[1]Lookup for use classification'!$A$9,IF(OR(ISNUMBER(SEARCH('[1]Lookup for use classification'!$B$10,B231)),ISNUMBER(SEARCH('[1]Lookup for use classification'!$C$10,B231)),ISNUMBER(SEARCH('[1]Lookup for use classification'!$D$10,B231)),ISNUMBER(SEARCH('[1]Lookup for use classification'!$E$10,B231)),ISNUMBER(SEARCH('[1]Lookup for use classification'!$F$10,B231)),ISNUMBER(SEARCH('[1]Lookup for use classification'!$G$10,B231))),'[1]Lookup for use classification'!$A$10,IF(OR(ISNUMBER(SEARCH('[1]Lookup for use classification'!$B$11,B231)),ISNUMBER(SEARCH('[1]Lookup for use classification'!$C$11,B231))),'[1]Lookup for use classification'!$A$11,IF(OR(ISNUMBER(SEARCH('[1]Lookup for use classification'!$B$12,B231)),ISNUMBER(SEARCH('[1]Lookup for use classification'!$C$12,B231))),'[1]Lookup for use classification'!$A$12,IF(OR(ISNUMBER(SEARCH('[1]Lookup for use classification'!$B$13,B231)),ISNUMBER(SEARCH('[1]Lookup for use classification'!$C$13,B231)),ISNUMBER(SEARCH('[1]Lookup for use classification'!$D$13,B231)),,ISNUMBER(SEARCH('[1]Lookup for use classification'!$C$13,B231)),ISNUMBER(SEARCH('[1]Lookup for use classification'!$E$13,B231))),'[1]Lookup for use classification'!$A$13,IF(OR(ISNUMBER(SEARCH('[1]Lookup for use classification'!$B$14,B231)),ISNUMBER(SEARCH('[1]Lookup for use classification'!$C$14,B231))),'[1]Lookup for use classification'!$A$14,"Other"))))))))))))</f>
        <v>Water &amp; Sewer</v>
      </c>
      <c r="D231" s="27">
        <v>4800</v>
      </c>
      <c r="E231" s="29"/>
      <c r="F231" s="29"/>
    </row>
    <row r="232" spans="1:6">
      <c r="A232" s="16" t="s">
        <v>102</v>
      </c>
      <c r="B232" s="30" t="s">
        <v>66</v>
      </c>
      <c r="C232" s="133" t="str">
        <f>IF(OR(ISNUMBER(SEARCH('[1]Lookup for use classification'!$B$1,B232)),ISNUMBER(SEARCH('[1]Lookup for use classification'!$C$1,B232)),ISNUMBER(SEARCH('[1]Lookup for use classification'!$D$1,B232)),ISNUMBER(SEARCH('[1]Lookup for use classification'!$E$1,B232))),'[1]Lookup for use classification'!$A$1,IF(ISNUMBER(SEARCH('[1]Lookup for use classification'!$B$2,B232)),'[1]Lookup for use classification'!$A$2,IF(ISNUMBER(SEARCH('[1]Lookup for use classification'!$B$3,B232)),'[1]Lookup for use classification'!$A$3,IF(OR(ISNUMBER(SEARCH('[1]Lookup for use classification'!$B$4,B232)),ISNUMBER(SEARCH('[1]Lookup for use classification'!$C$4,B232)),ISNUMBER(SEARCH('[1]Lookup for use classification'!$D$4,B232)),ISNUMBER(SEARCH('[1]Lookup for use classification'!$E$4,B232))),'[1]Lookup for use classification'!$A$4,IF(OR(ISNUMBER(SEARCH('[1]Lookup for use classification'!$B$5,B232)),ISNUMBER(SEARCH('[1]Lookup for use classification'!$C$5,B232)),ISNUMBER(SEARCH('[1]Lookup for use classification'!$D$5,B232))),'[1]Lookup for use classification'!$A$5,IF(OR(ISNUMBER(SEARCH('[1]Lookup for use classification'!$B$7,B232)),ISNUMBER(SEARCH('[1]Lookup for use classification'!$C$7,B232)),ISNUMBER(SEARCH('[1]Lookup for use classification'!$D$7,B232))),'[1]Lookup for use classification'!$A$7,IF(OR(ISNUMBER(SEARCH('[1]Lookup for use classification'!$B$9,B232)),ISNUMBER(SEARCH('[1]Lookup for use classification'!$C$9,B232)),ISNUMBER(SEARCH('[1]Lookup for use classification'!$D$9,B232)),ISNUMBER(SEARCH('[1]Lookup for use classification'!$E$9,B232)),ISNUMBER(SEARCH('[1]Lookup for use classification'!$F$9,B232)),ISNUMBER(SEARCH('[1]Lookup for use classification'!$G$9,B232)),ISNUMBER(SEARCH('[1]Lookup for use classification'!$H$9,B232)),ISNUMBER(SEARCH('[1]Lookup for use classification'!$I$9,B232)),ISNUMBER(SEARCH('[1]Lookup for use classification'!$J$9,B232)),ISNUMBER(SEARCH('[1]Lookup for use classification'!$K$9,B232))),'[1]Lookup for use classification'!$A$9,IF(OR(ISNUMBER(SEARCH('[1]Lookup for use classification'!$B$10,B232)),ISNUMBER(SEARCH('[1]Lookup for use classification'!$C$10,B232)),ISNUMBER(SEARCH('[1]Lookup for use classification'!$D$10,B232)),ISNUMBER(SEARCH('[1]Lookup for use classification'!$E$10,B232)),ISNUMBER(SEARCH('[1]Lookup for use classification'!$F$10,B232)),ISNUMBER(SEARCH('[1]Lookup for use classification'!$G$10,B232))),'[1]Lookup for use classification'!$A$10,IF(OR(ISNUMBER(SEARCH('[1]Lookup for use classification'!$B$11,B232)),ISNUMBER(SEARCH('[1]Lookup for use classification'!$C$11,B232))),'[1]Lookup for use classification'!$A$11,IF(OR(ISNUMBER(SEARCH('[1]Lookup for use classification'!$B$12,B232)),ISNUMBER(SEARCH('[1]Lookup for use classification'!$C$12,B232))),'[1]Lookup for use classification'!$A$12,IF(OR(ISNUMBER(SEARCH('[1]Lookup for use classification'!$B$13,B232)),ISNUMBER(SEARCH('[1]Lookup for use classification'!$C$13,B232)),ISNUMBER(SEARCH('[1]Lookup for use classification'!$D$13,B232)),,ISNUMBER(SEARCH('[1]Lookup for use classification'!$C$13,B232)),ISNUMBER(SEARCH('[1]Lookup for use classification'!$E$13,B232))),'[1]Lookup for use classification'!$A$13,IF(OR(ISNUMBER(SEARCH('[1]Lookup for use classification'!$B$14,B232)),ISNUMBER(SEARCH('[1]Lookup for use classification'!$C$14,B232))),'[1]Lookup for use classification'!$A$14,"Other"))))))))))))</f>
        <v>Water &amp; Sewer</v>
      </c>
      <c r="D232" s="46">
        <v>35925</v>
      </c>
      <c r="E232" s="28"/>
      <c r="F232" s="28"/>
    </row>
    <row r="233" spans="1:6">
      <c r="A233" s="16" t="s">
        <v>102</v>
      </c>
      <c r="B233" s="26" t="s">
        <v>129</v>
      </c>
      <c r="C233" s="133" t="str">
        <f>IF(OR(ISNUMBER(SEARCH('[1]Lookup for use classification'!$B$1,B233)),ISNUMBER(SEARCH('[1]Lookup for use classification'!$C$1,B233)),ISNUMBER(SEARCH('[1]Lookup for use classification'!$D$1,B233)),ISNUMBER(SEARCH('[1]Lookup for use classification'!$E$1,B233))),'[1]Lookup for use classification'!$A$1,IF(ISNUMBER(SEARCH('[1]Lookup for use classification'!$B$2,B233)),'[1]Lookup for use classification'!$A$2,IF(ISNUMBER(SEARCH('[1]Lookup for use classification'!$B$3,B233)),'[1]Lookup for use classification'!$A$3,IF(OR(ISNUMBER(SEARCH('[1]Lookup for use classification'!$B$4,B233)),ISNUMBER(SEARCH('[1]Lookup for use classification'!$C$4,B233)),ISNUMBER(SEARCH('[1]Lookup for use classification'!$D$4,B233)),ISNUMBER(SEARCH('[1]Lookup for use classification'!$E$4,B233))),'[1]Lookup for use classification'!$A$4,IF(OR(ISNUMBER(SEARCH('[1]Lookup for use classification'!$B$5,B233)),ISNUMBER(SEARCH('[1]Lookup for use classification'!$C$5,B233)),ISNUMBER(SEARCH('[1]Lookup for use classification'!$D$5,B233))),'[1]Lookup for use classification'!$A$5,IF(OR(ISNUMBER(SEARCH('[1]Lookup for use classification'!$B$7,B233)),ISNUMBER(SEARCH('[1]Lookup for use classification'!$C$7,B233)),ISNUMBER(SEARCH('[1]Lookup for use classification'!$D$7,B233))),'[1]Lookup for use classification'!$A$7,IF(OR(ISNUMBER(SEARCH('[1]Lookup for use classification'!$B$9,B233)),ISNUMBER(SEARCH('[1]Lookup for use classification'!$C$9,B233)),ISNUMBER(SEARCH('[1]Lookup for use classification'!$D$9,B233)),ISNUMBER(SEARCH('[1]Lookup for use classification'!$E$9,B233)),ISNUMBER(SEARCH('[1]Lookup for use classification'!$F$9,B233)),ISNUMBER(SEARCH('[1]Lookup for use classification'!$G$9,B233)),ISNUMBER(SEARCH('[1]Lookup for use classification'!$H$9,B233)),ISNUMBER(SEARCH('[1]Lookup for use classification'!$I$9,B233)),ISNUMBER(SEARCH('[1]Lookup for use classification'!$J$9,B233)),ISNUMBER(SEARCH('[1]Lookup for use classification'!$K$9,B233))),'[1]Lookup for use classification'!$A$9,IF(OR(ISNUMBER(SEARCH('[1]Lookup for use classification'!$B$10,B233)),ISNUMBER(SEARCH('[1]Lookup for use classification'!$C$10,B233)),ISNUMBER(SEARCH('[1]Lookup for use classification'!$D$10,B233)),ISNUMBER(SEARCH('[1]Lookup for use classification'!$E$10,B233)),ISNUMBER(SEARCH('[1]Lookup for use classification'!$F$10,B233)),ISNUMBER(SEARCH('[1]Lookup for use classification'!$G$10,B233))),'[1]Lookup for use classification'!$A$10,IF(OR(ISNUMBER(SEARCH('[1]Lookup for use classification'!$B$11,B233)),ISNUMBER(SEARCH('[1]Lookup for use classification'!$C$11,B233))),'[1]Lookup for use classification'!$A$11,IF(OR(ISNUMBER(SEARCH('[1]Lookup for use classification'!$B$12,B233)),ISNUMBER(SEARCH('[1]Lookup for use classification'!$C$12,B233))),'[1]Lookup for use classification'!$A$12,IF(OR(ISNUMBER(SEARCH('[1]Lookup for use classification'!$B$13,B233)),ISNUMBER(SEARCH('[1]Lookup for use classification'!$C$13,B233)),ISNUMBER(SEARCH('[1]Lookup for use classification'!$D$13,B233)),,ISNUMBER(SEARCH('[1]Lookup for use classification'!$C$13,B233)),ISNUMBER(SEARCH('[1]Lookup for use classification'!$E$13,B233))),'[1]Lookup for use classification'!$A$13,IF(OR(ISNUMBER(SEARCH('[1]Lookup for use classification'!$B$14,B233)),ISNUMBER(SEARCH('[1]Lookup for use classification'!$C$14,B233))),'[1]Lookup for use classification'!$A$14,"Other"))))))))))))</f>
        <v>Other</v>
      </c>
      <c r="D233" s="27">
        <v>27240</v>
      </c>
      <c r="E233" s="26"/>
      <c r="F233" s="26"/>
    </row>
    <row r="234" spans="1:6">
      <c r="A234" s="16" t="s">
        <v>102</v>
      </c>
      <c r="B234" s="26" t="s">
        <v>130</v>
      </c>
      <c r="C234" s="133" t="str">
        <f>IF(OR(ISNUMBER(SEARCH('[1]Lookup for use classification'!$B$1,B234)),ISNUMBER(SEARCH('[1]Lookup for use classification'!$C$1,B234)),ISNUMBER(SEARCH('[1]Lookup for use classification'!$D$1,B234)),ISNUMBER(SEARCH('[1]Lookup for use classification'!$E$1,B234))),'[1]Lookup for use classification'!$A$1,IF(ISNUMBER(SEARCH('[1]Lookup for use classification'!$B$2,B234)),'[1]Lookup for use classification'!$A$2,IF(ISNUMBER(SEARCH('[1]Lookup for use classification'!$B$3,B234)),'[1]Lookup for use classification'!$A$3,IF(OR(ISNUMBER(SEARCH('[1]Lookup for use classification'!$B$4,B234)),ISNUMBER(SEARCH('[1]Lookup for use classification'!$C$4,B234)),ISNUMBER(SEARCH('[1]Lookup for use classification'!$D$4,B234)),ISNUMBER(SEARCH('[1]Lookup for use classification'!$E$4,B234))),'[1]Lookup for use classification'!$A$4,IF(OR(ISNUMBER(SEARCH('[1]Lookup for use classification'!$B$5,B234)),ISNUMBER(SEARCH('[1]Lookup for use classification'!$C$5,B234)),ISNUMBER(SEARCH('[1]Lookup for use classification'!$D$5,B234))),'[1]Lookup for use classification'!$A$5,IF(OR(ISNUMBER(SEARCH('[1]Lookup for use classification'!$B$7,B234)),ISNUMBER(SEARCH('[1]Lookup for use classification'!$C$7,B234)),ISNUMBER(SEARCH('[1]Lookup for use classification'!$D$7,B234))),'[1]Lookup for use classification'!$A$7,IF(OR(ISNUMBER(SEARCH('[1]Lookup for use classification'!$B$9,B234)),ISNUMBER(SEARCH('[1]Lookup for use classification'!$C$9,B234)),ISNUMBER(SEARCH('[1]Lookup for use classification'!$D$9,B234)),ISNUMBER(SEARCH('[1]Lookup for use classification'!$E$9,B234)),ISNUMBER(SEARCH('[1]Lookup for use classification'!$F$9,B234)),ISNUMBER(SEARCH('[1]Lookup for use classification'!$G$9,B234)),ISNUMBER(SEARCH('[1]Lookup for use classification'!$H$9,B234)),ISNUMBER(SEARCH('[1]Lookup for use classification'!$I$9,B234)),ISNUMBER(SEARCH('[1]Lookup for use classification'!$J$9,B234)),ISNUMBER(SEARCH('[1]Lookup for use classification'!$K$9,B234))),'[1]Lookup for use classification'!$A$9,IF(OR(ISNUMBER(SEARCH('[1]Lookup for use classification'!$B$10,B234)),ISNUMBER(SEARCH('[1]Lookup for use classification'!$C$10,B234)),ISNUMBER(SEARCH('[1]Lookup for use classification'!$D$10,B234)),ISNUMBER(SEARCH('[1]Lookup for use classification'!$E$10,B234)),ISNUMBER(SEARCH('[1]Lookup for use classification'!$F$10,B234)),ISNUMBER(SEARCH('[1]Lookup for use classification'!$G$10,B234))),'[1]Lookup for use classification'!$A$10,IF(OR(ISNUMBER(SEARCH('[1]Lookup for use classification'!$B$11,B234)),ISNUMBER(SEARCH('[1]Lookup for use classification'!$C$11,B234))),'[1]Lookup for use classification'!$A$11,IF(OR(ISNUMBER(SEARCH('[1]Lookup for use classification'!$B$12,B234)),ISNUMBER(SEARCH('[1]Lookup for use classification'!$C$12,B234))),'[1]Lookup for use classification'!$A$12,IF(OR(ISNUMBER(SEARCH('[1]Lookup for use classification'!$B$13,B234)),ISNUMBER(SEARCH('[1]Lookup for use classification'!$C$13,B234)),ISNUMBER(SEARCH('[1]Lookup for use classification'!$D$13,B234)),,ISNUMBER(SEARCH('[1]Lookup for use classification'!$C$13,B234)),ISNUMBER(SEARCH('[1]Lookup for use classification'!$E$13,B234))),'[1]Lookup for use classification'!$A$13,IF(OR(ISNUMBER(SEARCH('[1]Lookup for use classification'!$B$14,B234)),ISNUMBER(SEARCH('[1]Lookup for use classification'!$C$14,B234))),'[1]Lookup for use classification'!$A$14,"Other"))))))))))))</f>
        <v>Public Assembly</v>
      </c>
      <c r="D234" s="27">
        <v>17711</v>
      </c>
      <c r="E234" s="26"/>
      <c r="F234" s="26"/>
    </row>
    <row r="235" spans="1:6">
      <c r="A235" s="16" t="s">
        <v>835</v>
      </c>
      <c r="B235" s="17" t="s">
        <v>44</v>
      </c>
      <c r="C235" s="133" t="str">
        <f>IF(OR(ISNUMBER(SEARCH('[1]Lookup for use classification'!$B$1,B235)),ISNUMBER(SEARCH('[1]Lookup for use classification'!$C$1,B235)),ISNUMBER(SEARCH('[1]Lookup for use classification'!$D$1,B235)),ISNUMBER(SEARCH('[1]Lookup for use classification'!$E$1,B235))),'[1]Lookup for use classification'!$A$1,IF(ISNUMBER(SEARCH('[1]Lookup for use classification'!$B$2,B235)),'[1]Lookup for use classification'!$A$2,IF(ISNUMBER(SEARCH('[1]Lookup for use classification'!$B$3,B235)),'[1]Lookup for use classification'!$A$3,IF(OR(ISNUMBER(SEARCH('[1]Lookup for use classification'!$B$4,B235)),ISNUMBER(SEARCH('[1]Lookup for use classification'!$C$4,B235)),ISNUMBER(SEARCH('[1]Lookup for use classification'!$D$4,B235)),ISNUMBER(SEARCH('[1]Lookup for use classification'!$E$4,B235))),'[1]Lookup for use classification'!$A$4,IF(OR(ISNUMBER(SEARCH('[1]Lookup for use classification'!$B$5,B235)),ISNUMBER(SEARCH('[1]Lookup for use classification'!$C$5,B235)),ISNUMBER(SEARCH('[1]Lookup for use classification'!$D$5,B235))),'[1]Lookup for use classification'!$A$5,IF(OR(ISNUMBER(SEARCH('[1]Lookup for use classification'!$B$7,B235)),ISNUMBER(SEARCH('[1]Lookup for use classification'!$C$7,B235)),ISNUMBER(SEARCH('[1]Lookup for use classification'!$D$7,B235))),'[1]Lookup for use classification'!$A$7,IF(OR(ISNUMBER(SEARCH('[1]Lookup for use classification'!$B$9,B235)),ISNUMBER(SEARCH('[1]Lookup for use classification'!$C$9,B235)),ISNUMBER(SEARCH('[1]Lookup for use classification'!$D$9,B235)),ISNUMBER(SEARCH('[1]Lookup for use classification'!$E$9,B235)),ISNUMBER(SEARCH('[1]Lookup for use classification'!$F$9,B235)),ISNUMBER(SEARCH('[1]Lookup for use classification'!$G$9,B235)),ISNUMBER(SEARCH('[1]Lookup for use classification'!$H$9,B235)),ISNUMBER(SEARCH('[1]Lookup for use classification'!$I$9,B235)),ISNUMBER(SEARCH('[1]Lookup for use classification'!$J$9,B235)),ISNUMBER(SEARCH('[1]Lookup for use classification'!$K$9,B235))),'[1]Lookup for use classification'!$A$9,IF(OR(ISNUMBER(SEARCH('[1]Lookup for use classification'!$B$10,B235)),ISNUMBER(SEARCH('[1]Lookup for use classification'!$C$10,B235)),ISNUMBER(SEARCH('[1]Lookup for use classification'!$D$10,B235)),ISNUMBER(SEARCH('[1]Lookup for use classification'!$E$10,B235)),ISNUMBER(SEARCH('[1]Lookup for use classification'!$F$10,B235)),ISNUMBER(SEARCH('[1]Lookup for use classification'!$G$10,B235))),'[1]Lookup for use classification'!$A$10,IF(OR(ISNUMBER(SEARCH('[1]Lookup for use classification'!$B$11,B235)),ISNUMBER(SEARCH('[1]Lookup for use classification'!$C$11,B235))),'[1]Lookup for use classification'!$A$11,IF(OR(ISNUMBER(SEARCH('[1]Lookup for use classification'!$B$12,B235)),ISNUMBER(SEARCH('[1]Lookup for use classification'!$C$12,B235))),'[1]Lookup for use classification'!$A$12,IF(OR(ISNUMBER(SEARCH('[1]Lookup for use classification'!$B$13,B235)),ISNUMBER(SEARCH('[1]Lookup for use classification'!$C$13,B235)),ISNUMBER(SEARCH('[1]Lookup for use classification'!$D$13,B235)),,ISNUMBER(SEARCH('[1]Lookup for use classification'!$C$13,B235)),ISNUMBER(SEARCH('[1]Lookup for use classification'!$E$13,B235))),'[1]Lookup for use classification'!$A$13,IF(OR(ISNUMBER(SEARCH('[1]Lookup for use classification'!$B$14,B235)),ISNUMBER(SEARCH('[1]Lookup for use classification'!$C$14,B235))),'[1]Lookup for use classification'!$A$14,"Other"))))))))))))</f>
        <v>Other</v>
      </c>
      <c r="D235" s="18">
        <v>96</v>
      </c>
      <c r="E235" s="19"/>
      <c r="F235" s="19"/>
    </row>
    <row r="236" spans="1:6">
      <c r="A236" s="16" t="s">
        <v>835</v>
      </c>
      <c r="B236" s="17" t="s">
        <v>832</v>
      </c>
      <c r="C236" s="133" t="str">
        <f>IF(OR(ISNUMBER(SEARCH('[1]Lookup for use classification'!$B$1,B236)),ISNUMBER(SEARCH('[1]Lookup for use classification'!$C$1,B236)),ISNUMBER(SEARCH('[1]Lookup for use classification'!$D$1,B236)),ISNUMBER(SEARCH('[1]Lookup for use classification'!$E$1,B236))),'[1]Lookup for use classification'!$A$1,IF(ISNUMBER(SEARCH('[1]Lookup for use classification'!$B$2,B236)),'[1]Lookup for use classification'!$A$2,IF(ISNUMBER(SEARCH('[1]Lookup for use classification'!$B$3,B236)),'[1]Lookup for use classification'!$A$3,IF(OR(ISNUMBER(SEARCH('[1]Lookup for use classification'!$B$4,B236)),ISNUMBER(SEARCH('[1]Lookup for use classification'!$C$4,B236)),ISNUMBER(SEARCH('[1]Lookup for use classification'!$D$4,B236)),ISNUMBER(SEARCH('[1]Lookup for use classification'!$E$4,B236))),'[1]Lookup for use classification'!$A$4,IF(OR(ISNUMBER(SEARCH('[1]Lookup for use classification'!$B$5,B236)),ISNUMBER(SEARCH('[1]Lookup for use classification'!$C$5,B236)),ISNUMBER(SEARCH('[1]Lookup for use classification'!$D$5,B236))),'[1]Lookup for use classification'!$A$5,IF(OR(ISNUMBER(SEARCH('[1]Lookup for use classification'!$B$7,B236)),ISNUMBER(SEARCH('[1]Lookup for use classification'!$C$7,B236)),ISNUMBER(SEARCH('[1]Lookup for use classification'!$D$7,B236))),'[1]Lookup for use classification'!$A$7,IF(OR(ISNUMBER(SEARCH('[1]Lookup for use classification'!$B$9,B236)),ISNUMBER(SEARCH('[1]Lookup for use classification'!$C$9,B236)),ISNUMBER(SEARCH('[1]Lookup for use classification'!$D$9,B236)),ISNUMBER(SEARCH('[1]Lookup for use classification'!$E$9,B236)),ISNUMBER(SEARCH('[1]Lookup for use classification'!$F$9,B236)),ISNUMBER(SEARCH('[1]Lookup for use classification'!$G$9,B236)),ISNUMBER(SEARCH('[1]Lookup for use classification'!$H$9,B236)),ISNUMBER(SEARCH('[1]Lookup for use classification'!$I$9,B236)),ISNUMBER(SEARCH('[1]Lookup for use classification'!$J$9,B236)),ISNUMBER(SEARCH('[1]Lookup for use classification'!$K$9,B236))),'[1]Lookup for use classification'!$A$9,IF(OR(ISNUMBER(SEARCH('[1]Lookup for use classification'!$B$10,B236)),ISNUMBER(SEARCH('[1]Lookup for use classification'!$C$10,B236)),ISNUMBER(SEARCH('[1]Lookup for use classification'!$D$10,B236)),ISNUMBER(SEARCH('[1]Lookup for use classification'!$E$10,B236)),ISNUMBER(SEARCH('[1]Lookup for use classification'!$F$10,B236)),ISNUMBER(SEARCH('[1]Lookup for use classification'!$G$10,B236))),'[1]Lookup for use classification'!$A$10,IF(OR(ISNUMBER(SEARCH('[1]Lookup for use classification'!$B$11,B236)),ISNUMBER(SEARCH('[1]Lookup for use classification'!$C$11,B236))),'[1]Lookup for use classification'!$A$11,IF(OR(ISNUMBER(SEARCH('[1]Lookup for use classification'!$B$12,B236)),ISNUMBER(SEARCH('[1]Lookup for use classification'!$C$12,B236))),'[1]Lookup for use classification'!$A$12,IF(OR(ISNUMBER(SEARCH('[1]Lookup for use classification'!$B$13,B236)),ISNUMBER(SEARCH('[1]Lookup for use classification'!$C$13,B236)),ISNUMBER(SEARCH('[1]Lookup for use classification'!$D$13,B236)),,ISNUMBER(SEARCH('[1]Lookup for use classification'!$C$13,B236)),ISNUMBER(SEARCH('[1]Lookup for use classification'!$E$13,B236))),'[1]Lookup for use classification'!$A$13,IF(OR(ISNUMBER(SEARCH('[1]Lookup for use classification'!$B$14,B236)),ISNUMBER(SEARCH('[1]Lookup for use classification'!$C$14,B236))),'[1]Lookup for use classification'!$A$14,"Other"))))))))))))</f>
        <v>Warehousing</v>
      </c>
      <c r="D236" s="18">
        <v>1600</v>
      </c>
      <c r="E236" s="19"/>
      <c r="F236" s="19"/>
    </row>
    <row r="237" spans="1:6">
      <c r="A237" s="16" t="s">
        <v>835</v>
      </c>
      <c r="B237" s="17" t="s">
        <v>833</v>
      </c>
      <c r="C237" s="133" t="str">
        <f>IF(OR(ISNUMBER(SEARCH('[1]Lookup for use classification'!$B$1,B237)),ISNUMBER(SEARCH('[1]Lookup for use classification'!$C$1,B237)),ISNUMBER(SEARCH('[1]Lookup for use classification'!$D$1,B237)),ISNUMBER(SEARCH('[1]Lookup for use classification'!$E$1,B237))),'[1]Lookup for use classification'!$A$1,IF(ISNUMBER(SEARCH('[1]Lookup for use classification'!$B$2,B237)),'[1]Lookup for use classification'!$A$2,IF(ISNUMBER(SEARCH('[1]Lookup for use classification'!$B$3,B237)),'[1]Lookup for use classification'!$A$3,IF(OR(ISNUMBER(SEARCH('[1]Lookup for use classification'!$B$4,B237)),ISNUMBER(SEARCH('[1]Lookup for use classification'!$C$4,B237)),ISNUMBER(SEARCH('[1]Lookup for use classification'!$D$4,B237)),ISNUMBER(SEARCH('[1]Lookup for use classification'!$E$4,B237))),'[1]Lookup for use classification'!$A$4,IF(OR(ISNUMBER(SEARCH('[1]Lookup for use classification'!$B$5,B237)),ISNUMBER(SEARCH('[1]Lookup for use classification'!$C$5,B237)),ISNUMBER(SEARCH('[1]Lookup for use classification'!$D$5,B237))),'[1]Lookup for use classification'!$A$5,IF(OR(ISNUMBER(SEARCH('[1]Lookup for use classification'!$B$7,B237)),ISNUMBER(SEARCH('[1]Lookup for use classification'!$C$7,B237)),ISNUMBER(SEARCH('[1]Lookup for use classification'!$D$7,B237))),'[1]Lookup for use classification'!$A$7,IF(OR(ISNUMBER(SEARCH('[1]Lookup for use classification'!$B$9,B237)),ISNUMBER(SEARCH('[1]Lookup for use classification'!$C$9,B237)),ISNUMBER(SEARCH('[1]Lookup for use classification'!$D$9,B237)),ISNUMBER(SEARCH('[1]Lookup for use classification'!$E$9,B237)),ISNUMBER(SEARCH('[1]Lookup for use classification'!$F$9,B237)),ISNUMBER(SEARCH('[1]Lookup for use classification'!$G$9,B237)),ISNUMBER(SEARCH('[1]Lookup for use classification'!$H$9,B237)),ISNUMBER(SEARCH('[1]Lookup for use classification'!$I$9,B237)),ISNUMBER(SEARCH('[1]Lookup for use classification'!$J$9,B237)),ISNUMBER(SEARCH('[1]Lookup for use classification'!$K$9,B237))),'[1]Lookup for use classification'!$A$9,IF(OR(ISNUMBER(SEARCH('[1]Lookup for use classification'!$B$10,B237)),ISNUMBER(SEARCH('[1]Lookup for use classification'!$C$10,B237)),ISNUMBER(SEARCH('[1]Lookup for use classification'!$D$10,B237)),ISNUMBER(SEARCH('[1]Lookup for use classification'!$E$10,B237)),ISNUMBER(SEARCH('[1]Lookup for use classification'!$F$10,B237)),ISNUMBER(SEARCH('[1]Lookup for use classification'!$G$10,B237))),'[1]Lookup for use classification'!$A$10,IF(OR(ISNUMBER(SEARCH('[1]Lookup for use classification'!$B$11,B237)),ISNUMBER(SEARCH('[1]Lookup for use classification'!$C$11,B237))),'[1]Lookup for use classification'!$A$11,IF(OR(ISNUMBER(SEARCH('[1]Lookup for use classification'!$B$12,B237)),ISNUMBER(SEARCH('[1]Lookup for use classification'!$C$12,B237))),'[1]Lookup for use classification'!$A$12,IF(OR(ISNUMBER(SEARCH('[1]Lookup for use classification'!$B$13,B237)),ISNUMBER(SEARCH('[1]Lookup for use classification'!$C$13,B237)),ISNUMBER(SEARCH('[1]Lookup for use classification'!$D$13,B237)),,ISNUMBER(SEARCH('[1]Lookup for use classification'!$C$13,B237)),ISNUMBER(SEARCH('[1]Lookup for use classification'!$E$13,B237))),'[1]Lookup for use classification'!$A$13,IF(OR(ISNUMBER(SEARCH('[1]Lookup for use classification'!$B$14,B237)),ISNUMBER(SEARCH('[1]Lookup for use classification'!$C$14,B237))),'[1]Lookup for use classification'!$A$14,"Other"))))))))))))</f>
        <v>Other</v>
      </c>
      <c r="D237" s="18"/>
      <c r="E237" s="19"/>
      <c r="F237" s="19"/>
    </row>
    <row r="238" spans="1:6">
      <c r="A238" s="16" t="s">
        <v>835</v>
      </c>
      <c r="B238" s="17" t="s">
        <v>834</v>
      </c>
      <c r="C238" s="133" t="str">
        <f>IF(OR(ISNUMBER(SEARCH('[1]Lookup for use classification'!$B$1,B238)),ISNUMBER(SEARCH('[1]Lookup for use classification'!$C$1,B238)),ISNUMBER(SEARCH('[1]Lookup for use classification'!$D$1,B238)),ISNUMBER(SEARCH('[1]Lookup for use classification'!$E$1,B238))),'[1]Lookup for use classification'!$A$1,IF(ISNUMBER(SEARCH('[1]Lookup for use classification'!$B$2,B238)),'[1]Lookup for use classification'!$A$2,IF(ISNUMBER(SEARCH('[1]Lookup for use classification'!$B$3,B238)),'[1]Lookup for use classification'!$A$3,IF(OR(ISNUMBER(SEARCH('[1]Lookup for use classification'!$B$4,B238)),ISNUMBER(SEARCH('[1]Lookup for use classification'!$C$4,B238)),ISNUMBER(SEARCH('[1]Lookup for use classification'!$D$4,B238)),ISNUMBER(SEARCH('[1]Lookup for use classification'!$E$4,B238))),'[1]Lookup for use classification'!$A$4,IF(OR(ISNUMBER(SEARCH('[1]Lookup for use classification'!$B$5,B238)),ISNUMBER(SEARCH('[1]Lookup for use classification'!$C$5,B238)),ISNUMBER(SEARCH('[1]Lookup for use classification'!$D$5,B238))),'[1]Lookup for use classification'!$A$5,IF(OR(ISNUMBER(SEARCH('[1]Lookup for use classification'!$B$7,B238)),ISNUMBER(SEARCH('[1]Lookup for use classification'!$C$7,B238)),ISNUMBER(SEARCH('[1]Lookup for use classification'!$D$7,B238))),'[1]Lookup for use classification'!$A$7,IF(OR(ISNUMBER(SEARCH('[1]Lookup for use classification'!$B$9,B238)),ISNUMBER(SEARCH('[1]Lookup for use classification'!$C$9,B238)),ISNUMBER(SEARCH('[1]Lookup for use classification'!$D$9,B238)),ISNUMBER(SEARCH('[1]Lookup for use classification'!$E$9,B238)),ISNUMBER(SEARCH('[1]Lookup for use classification'!$F$9,B238)),ISNUMBER(SEARCH('[1]Lookup for use classification'!$G$9,B238)),ISNUMBER(SEARCH('[1]Lookup for use classification'!$H$9,B238)),ISNUMBER(SEARCH('[1]Lookup for use classification'!$I$9,B238)),ISNUMBER(SEARCH('[1]Lookup for use classification'!$J$9,B238)),ISNUMBER(SEARCH('[1]Lookup for use classification'!$K$9,B238))),'[1]Lookup for use classification'!$A$9,IF(OR(ISNUMBER(SEARCH('[1]Lookup for use classification'!$B$10,B238)),ISNUMBER(SEARCH('[1]Lookup for use classification'!$C$10,B238)),ISNUMBER(SEARCH('[1]Lookup for use classification'!$D$10,B238)),ISNUMBER(SEARCH('[1]Lookup for use classification'!$E$10,B238)),ISNUMBER(SEARCH('[1]Lookup for use classification'!$F$10,B238)),ISNUMBER(SEARCH('[1]Lookup for use classification'!$G$10,B238))),'[1]Lookup for use classification'!$A$10,IF(OR(ISNUMBER(SEARCH('[1]Lookup for use classification'!$B$11,B238)),ISNUMBER(SEARCH('[1]Lookup for use classification'!$C$11,B238))),'[1]Lookup for use classification'!$A$11,IF(OR(ISNUMBER(SEARCH('[1]Lookup for use classification'!$B$12,B238)),ISNUMBER(SEARCH('[1]Lookup for use classification'!$C$12,B238))),'[1]Lookup for use classification'!$A$12,IF(OR(ISNUMBER(SEARCH('[1]Lookup for use classification'!$B$13,B238)),ISNUMBER(SEARCH('[1]Lookup for use classification'!$C$13,B238)),ISNUMBER(SEARCH('[1]Lookup for use classification'!$D$13,B238)),,ISNUMBER(SEARCH('[1]Lookup for use classification'!$C$13,B238)),ISNUMBER(SEARCH('[1]Lookup for use classification'!$E$13,B238))),'[1]Lookup for use classification'!$A$13,IF(OR(ISNUMBER(SEARCH('[1]Lookup for use classification'!$B$14,B238)),ISNUMBER(SEARCH('[1]Lookup for use classification'!$C$14,B238))),'[1]Lookup for use classification'!$A$14,"Other"))))))))))))</f>
        <v>Other</v>
      </c>
      <c r="D238" s="18"/>
      <c r="E238" s="19"/>
      <c r="F238" s="19"/>
    </row>
    <row r="239" spans="1:6">
      <c r="A239" s="16" t="s">
        <v>842</v>
      </c>
      <c r="B239" s="17" t="s">
        <v>836</v>
      </c>
      <c r="C239" s="133" t="str">
        <f>IF(OR(ISNUMBER(SEARCH('[1]Lookup for use classification'!$B$1,B239)),ISNUMBER(SEARCH('[1]Lookup for use classification'!$C$1,B239)),ISNUMBER(SEARCH('[1]Lookup for use classification'!$D$1,B239)),ISNUMBER(SEARCH('[1]Lookup for use classification'!$E$1,B239))),'[1]Lookup for use classification'!$A$1,IF(ISNUMBER(SEARCH('[1]Lookup for use classification'!$B$2,B239)),'[1]Lookup for use classification'!$A$2,IF(ISNUMBER(SEARCH('[1]Lookup for use classification'!$B$3,B239)),'[1]Lookup for use classification'!$A$3,IF(OR(ISNUMBER(SEARCH('[1]Lookup for use classification'!$B$4,B239)),ISNUMBER(SEARCH('[1]Lookup for use classification'!$C$4,B239)),ISNUMBER(SEARCH('[1]Lookup for use classification'!$D$4,B239)),ISNUMBER(SEARCH('[1]Lookup for use classification'!$E$4,B239))),'[1]Lookup for use classification'!$A$4,IF(OR(ISNUMBER(SEARCH('[1]Lookup for use classification'!$B$5,B239)),ISNUMBER(SEARCH('[1]Lookup for use classification'!$C$5,B239)),ISNUMBER(SEARCH('[1]Lookup for use classification'!$D$5,B239))),'[1]Lookup for use classification'!$A$5,IF(OR(ISNUMBER(SEARCH('[1]Lookup for use classification'!$B$7,B239)),ISNUMBER(SEARCH('[1]Lookup for use classification'!$C$7,B239)),ISNUMBER(SEARCH('[1]Lookup for use classification'!$D$7,B239))),'[1]Lookup for use classification'!$A$7,IF(OR(ISNUMBER(SEARCH('[1]Lookup for use classification'!$B$9,B239)),ISNUMBER(SEARCH('[1]Lookup for use classification'!$C$9,B239)),ISNUMBER(SEARCH('[1]Lookup for use classification'!$D$9,B239)),ISNUMBER(SEARCH('[1]Lookup for use classification'!$E$9,B239)),ISNUMBER(SEARCH('[1]Lookup for use classification'!$F$9,B239)),ISNUMBER(SEARCH('[1]Lookup for use classification'!$G$9,B239)),ISNUMBER(SEARCH('[1]Lookup for use classification'!$H$9,B239)),ISNUMBER(SEARCH('[1]Lookup for use classification'!$I$9,B239)),ISNUMBER(SEARCH('[1]Lookup for use classification'!$J$9,B239)),ISNUMBER(SEARCH('[1]Lookup for use classification'!$K$9,B239))),'[1]Lookup for use classification'!$A$9,IF(OR(ISNUMBER(SEARCH('[1]Lookup for use classification'!$B$10,B239)),ISNUMBER(SEARCH('[1]Lookup for use classification'!$C$10,B239)),ISNUMBER(SEARCH('[1]Lookup for use classification'!$D$10,B239)),ISNUMBER(SEARCH('[1]Lookup for use classification'!$E$10,B239)),ISNUMBER(SEARCH('[1]Lookup for use classification'!$F$10,B239)),ISNUMBER(SEARCH('[1]Lookup for use classification'!$G$10,B239))),'[1]Lookup for use classification'!$A$10,IF(OR(ISNUMBER(SEARCH('[1]Lookup for use classification'!$B$11,B239)),ISNUMBER(SEARCH('[1]Lookup for use classification'!$C$11,B239))),'[1]Lookup for use classification'!$A$11,IF(OR(ISNUMBER(SEARCH('[1]Lookup for use classification'!$B$12,B239)),ISNUMBER(SEARCH('[1]Lookup for use classification'!$C$12,B239))),'[1]Lookup for use classification'!$A$12,IF(OR(ISNUMBER(SEARCH('[1]Lookup for use classification'!$B$13,B239)),ISNUMBER(SEARCH('[1]Lookup for use classification'!$C$13,B239)),ISNUMBER(SEARCH('[1]Lookup for use classification'!$D$13,B239)),,ISNUMBER(SEARCH('[1]Lookup for use classification'!$C$13,B239)),ISNUMBER(SEARCH('[1]Lookup for use classification'!$E$13,B239))),'[1]Lookup for use classification'!$A$13,IF(OR(ISNUMBER(SEARCH('[1]Lookup for use classification'!$B$14,B239)),ISNUMBER(SEARCH('[1]Lookup for use classification'!$C$14,B239))),'[1]Lookup for use classification'!$A$14,"Other"))))))))))))</f>
        <v>Other</v>
      </c>
      <c r="D239" s="18">
        <v>2500</v>
      </c>
      <c r="E239" s="19"/>
      <c r="F239" s="19"/>
    </row>
    <row r="240" spans="1:6">
      <c r="A240" s="16" t="s">
        <v>842</v>
      </c>
      <c r="B240" s="17" t="s">
        <v>837</v>
      </c>
      <c r="C240" s="133" t="str">
        <f>IF(OR(ISNUMBER(SEARCH('[1]Lookup for use classification'!$B$1,B240)),ISNUMBER(SEARCH('[1]Lookup for use classification'!$C$1,B240)),ISNUMBER(SEARCH('[1]Lookup for use classification'!$D$1,B240)),ISNUMBER(SEARCH('[1]Lookup for use classification'!$E$1,B240))),'[1]Lookup for use classification'!$A$1,IF(ISNUMBER(SEARCH('[1]Lookup for use classification'!$B$2,B240)),'[1]Lookup for use classification'!$A$2,IF(ISNUMBER(SEARCH('[1]Lookup for use classification'!$B$3,B240)),'[1]Lookup for use classification'!$A$3,IF(OR(ISNUMBER(SEARCH('[1]Lookup for use classification'!$B$4,B240)),ISNUMBER(SEARCH('[1]Lookup for use classification'!$C$4,B240)),ISNUMBER(SEARCH('[1]Lookup for use classification'!$D$4,B240)),ISNUMBER(SEARCH('[1]Lookup for use classification'!$E$4,B240))),'[1]Lookup for use classification'!$A$4,IF(OR(ISNUMBER(SEARCH('[1]Lookup for use classification'!$B$5,B240)),ISNUMBER(SEARCH('[1]Lookup for use classification'!$C$5,B240)),ISNUMBER(SEARCH('[1]Lookup for use classification'!$D$5,B240))),'[1]Lookup for use classification'!$A$5,IF(OR(ISNUMBER(SEARCH('[1]Lookup for use classification'!$B$7,B240)),ISNUMBER(SEARCH('[1]Lookup for use classification'!$C$7,B240)),ISNUMBER(SEARCH('[1]Lookup for use classification'!$D$7,B240))),'[1]Lookup for use classification'!$A$7,IF(OR(ISNUMBER(SEARCH('[1]Lookup for use classification'!$B$9,B240)),ISNUMBER(SEARCH('[1]Lookup for use classification'!$C$9,B240)),ISNUMBER(SEARCH('[1]Lookup for use classification'!$D$9,B240)),ISNUMBER(SEARCH('[1]Lookup for use classification'!$E$9,B240)),ISNUMBER(SEARCH('[1]Lookup for use classification'!$F$9,B240)),ISNUMBER(SEARCH('[1]Lookup for use classification'!$G$9,B240)),ISNUMBER(SEARCH('[1]Lookup for use classification'!$H$9,B240)),ISNUMBER(SEARCH('[1]Lookup for use classification'!$I$9,B240)),ISNUMBER(SEARCH('[1]Lookup for use classification'!$J$9,B240)),ISNUMBER(SEARCH('[1]Lookup for use classification'!$K$9,B240))),'[1]Lookup for use classification'!$A$9,IF(OR(ISNUMBER(SEARCH('[1]Lookup for use classification'!$B$10,B240)),ISNUMBER(SEARCH('[1]Lookup for use classification'!$C$10,B240)),ISNUMBER(SEARCH('[1]Lookup for use classification'!$D$10,B240)),ISNUMBER(SEARCH('[1]Lookup for use classification'!$E$10,B240)),ISNUMBER(SEARCH('[1]Lookup for use classification'!$F$10,B240)),ISNUMBER(SEARCH('[1]Lookup for use classification'!$G$10,B240))),'[1]Lookup for use classification'!$A$10,IF(OR(ISNUMBER(SEARCH('[1]Lookup for use classification'!$B$11,B240)),ISNUMBER(SEARCH('[1]Lookup for use classification'!$C$11,B240))),'[1]Lookup for use classification'!$A$11,IF(OR(ISNUMBER(SEARCH('[1]Lookup for use classification'!$B$12,B240)),ISNUMBER(SEARCH('[1]Lookup for use classification'!$C$12,B240))),'[1]Lookup for use classification'!$A$12,IF(OR(ISNUMBER(SEARCH('[1]Lookup for use classification'!$B$13,B240)),ISNUMBER(SEARCH('[1]Lookup for use classification'!$C$13,B240)),ISNUMBER(SEARCH('[1]Lookup for use classification'!$D$13,B240)),,ISNUMBER(SEARCH('[1]Lookup for use classification'!$C$13,B240)),ISNUMBER(SEARCH('[1]Lookup for use classification'!$E$13,B240))),'[1]Lookup for use classification'!$A$13,IF(OR(ISNUMBER(SEARCH('[1]Lookup for use classification'!$B$14,B240)),ISNUMBER(SEARCH('[1]Lookup for use classification'!$C$14,B240))),'[1]Lookup for use classification'!$A$14,"Other"))))))))))))</f>
        <v>Other</v>
      </c>
      <c r="D240" s="18">
        <v>2544</v>
      </c>
      <c r="E240" s="19"/>
      <c r="F240" s="19"/>
    </row>
    <row r="241" spans="1:6">
      <c r="A241" s="16" t="s">
        <v>842</v>
      </c>
      <c r="B241" s="17" t="s">
        <v>838</v>
      </c>
      <c r="C241" s="133" t="str">
        <f>IF(OR(ISNUMBER(SEARCH('[1]Lookup for use classification'!$B$1,B241)),ISNUMBER(SEARCH('[1]Lookup for use classification'!$C$1,B241)),ISNUMBER(SEARCH('[1]Lookup for use classification'!$D$1,B241)),ISNUMBER(SEARCH('[1]Lookup for use classification'!$E$1,B241))),'[1]Lookup for use classification'!$A$1,IF(ISNUMBER(SEARCH('[1]Lookup for use classification'!$B$2,B241)),'[1]Lookup for use classification'!$A$2,IF(ISNUMBER(SEARCH('[1]Lookup for use classification'!$B$3,B241)),'[1]Lookup for use classification'!$A$3,IF(OR(ISNUMBER(SEARCH('[1]Lookup for use classification'!$B$4,B241)),ISNUMBER(SEARCH('[1]Lookup for use classification'!$C$4,B241)),ISNUMBER(SEARCH('[1]Lookup for use classification'!$D$4,B241)),ISNUMBER(SEARCH('[1]Lookup for use classification'!$E$4,B241))),'[1]Lookup for use classification'!$A$4,IF(OR(ISNUMBER(SEARCH('[1]Lookup for use classification'!$B$5,B241)),ISNUMBER(SEARCH('[1]Lookup for use classification'!$C$5,B241)),ISNUMBER(SEARCH('[1]Lookup for use classification'!$D$5,B241))),'[1]Lookup for use classification'!$A$5,IF(OR(ISNUMBER(SEARCH('[1]Lookup for use classification'!$B$7,B241)),ISNUMBER(SEARCH('[1]Lookup for use classification'!$C$7,B241)),ISNUMBER(SEARCH('[1]Lookup for use classification'!$D$7,B241))),'[1]Lookup for use classification'!$A$7,IF(OR(ISNUMBER(SEARCH('[1]Lookup for use classification'!$B$9,B241)),ISNUMBER(SEARCH('[1]Lookup for use classification'!$C$9,B241)),ISNUMBER(SEARCH('[1]Lookup for use classification'!$D$9,B241)),ISNUMBER(SEARCH('[1]Lookup for use classification'!$E$9,B241)),ISNUMBER(SEARCH('[1]Lookup for use classification'!$F$9,B241)),ISNUMBER(SEARCH('[1]Lookup for use classification'!$G$9,B241)),ISNUMBER(SEARCH('[1]Lookup for use classification'!$H$9,B241)),ISNUMBER(SEARCH('[1]Lookup for use classification'!$I$9,B241)),ISNUMBER(SEARCH('[1]Lookup for use classification'!$J$9,B241)),ISNUMBER(SEARCH('[1]Lookup for use classification'!$K$9,B241))),'[1]Lookup for use classification'!$A$9,IF(OR(ISNUMBER(SEARCH('[1]Lookup for use classification'!$B$10,B241)),ISNUMBER(SEARCH('[1]Lookup for use classification'!$C$10,B241)),ISNUMBER(SEARCH('[1]Lookup for use classification'!$D$10,B241)),ISNUMBER(SEARCH('[1]Lookup for use classification'!$E$10,B241)),ISNUMBER(SEARCH('[1]Lookup for use classification'!$F$10,B241)),ISNUMBER(SEARCH('[1]Lookup for use classification'!$G$10,B241))),'[1]Lookup for use classification'!$A$10,IF(OR(ISNUMBER(SEARCH('[1]Lookup for use classification'!$B$11,B241)),ISNUMBER(SEARCH('[1]Lookup for use classification'!$C$11,B241))),'[1]Lookup for use classification'!$A$11,IF(OR(ISNUMBER(SEARCH('[1]Lookup for use classification'!$B$12,B241)),ISNUMBER(SEARCH('[1]Lookup for use classification'!$C$12,B241))),'[1]Lookup for use classification'!$A$12,IF(OR(ISNUMBER(SEARCH('[1]Lookup for use classification'!$B$13,B241)),ISNUMBER(SEARCH('[1]Lookup for use classification'!$C$13,B241)),ISNUMBER(SEARCH('[1]Lookup for use classification'!$D$13,B241)),,ISNUMBER(SEARCH('[1]Lookup for use classification'!$C$13,B241)),ISNUMBER(SEARCH('[1]Lookup for use classification'!$E$13,B241))),'[1]Lookup for use classification'!$A$13,IF(OR(ISNUMBER(SEARCH('[1]Lookup for use classification'!$B$14,B241)),ISNUMBER(SEARCH('[1]Lookup for use classification'!$C$14,B241))),'[1]Lookup for use classification'!$A$14,"Other"))))))))))))</f>
        <v>Other</v>
      </c>
      <c r="D241" s="18">
        <v>360</v>
      </c>
      <c r="E241" s="19"/>
      <c r="F241" s="19"/>
    </row>
    <row r="242" spans="1:6">
      <c r="A242" s="16" t="s">
        <v>842</v>
      </c>
      <c r="B242" s="20" t="s">
        <v>839</v>
      </c>
      <c r="C242" s="133" t="str">
        <f>IF(OR(ISNUMBER(SEARCH('[1]Lookup for use classification'!$B$1,B242)),ISNUMBER(SEARCH('[1]Lookup for use classification'!$C$1,B242)),ISNUMBER(SEARCH('[1]Lookup for use classification'!$D$1,B242)),ISNUMBER(SEARCH('[1]Lookup for use classification'!$E$1,B242))),'[1]Lookup for use classification'!$A$1,IF(ISNUMBER(SEARCH('[1]Lookup for use classification'!$B$2,B242)),'[1]Lookup for use classification'!$A$2,IF(ISNUMBER(SEARCH('[1]Lookup for use classification'!$B$3,B242)),'[1]Lookup for use classification'!$A$3,IF(OR(ISNUMBER(SEARCH('[1]Lookup for use classification'!$B$4,B242)),ISNUMBER(SEARCH('[1]Lookup for use classification'!$C$4,B242)),ISNUMBER(SEARCH('[1]Lookup for use classification'!$D$4,B242)),ISNUMBER(SEARCH('[1]Lookup for use classification'!$E$4,B242))),'[1]Lookup for use classification'!$A$4,IF(OR(ISNUMBER(SEARCH('[1]Lookup for use classification'!$B$5,B242)),ISNUMBER(SEARCH('[1]Lookup for use classification'!$C$5,B242)),ISNUMBER(SEARCH('[1]Lookup for use classification'!$D$5,B242))),'[1]Lookup for use classification'!$A$5,IF(OR(ISNUMBER(SEARCH('[1]Lookup for use classification'!$B$7,B242)),ISNUMBER(SEARCH('[1]Lookup for use classification'!$C$7,B242)),ISNUMBER(SEARCH('[1]Lookup for use classification'!$D$7,B242))),'[1]Lookup for use classification'!$A$7,IF(OR(ISNUMBER(SEARCH('[1]Lookup for use classification'!$B$9,B242)),ISNUMBER(SEARCH('[1]Lookup for use classification'!$C$9,B242)),ISNUMBER(SEARCH('[1]Lookup for use classification'!$D$9,B242)),ISNUMBER(SEARCH('[1]Lookup for use classification'!$E$9,B242)),ISNUMBER(SEARCH('[1]Lookup for use classification'!$F$9,B242)),ISNUMBER(SEARCH('[1]Lookup for use classification'!$G$9,B242)),ISNUMBER(SEARCH('[1]Lookup for use classification'!$H$9,B242)),ISNUMBER(SEARCH('[1]Lookup for use classification'!$I$9,B242)),ISNUMBER(SEARCH('[1]Lookup for use classification'!$J$9,B242)),ISNUMBER(SEARCH('[1]Lookup for use classification'!$K$9,B242))),'[1]Lookup for use classification'!$A$9,IF(OR(ISNUMBER(SEARCH('[1]Lookup for use classification'!$B$10,B242)),ISNUMBER(SEARCH('[1]Lookup for use classification'!$C$10,B242)),ISNUMBER(SEARCH('[1]Lookup for use classification'!$D$10,B242)),ISNUMBER(SEARCH('[1]Lookup for use classification'!$E$10,B242)),ISNUMBER(SEARCH('[1]Lookup for use classification'!$F$10,B242)),ISNUMBER(SEARCH('[1]Lookup for use classification'!$G$10,B242))),'[1]Lookup for use classification'!$A$10,IF(OR(ISNUMBER(SEARCH('[1]Lookup for use classification'!$B$11,B242)),ISNUMBER(SEARCH('[1]Lookup for use classification'!$C$11,B242))),'[1]Lookup for use classification'!$A$11,IF(OR(ISNUMBER(SEARCH('[1]Lookup for use classification'!$B$12,B242)),ISNUMBER(SEARCH('[1]Lookup for use classification'!$C$12,B242))),'[1]Lookup for use classification'!$A$12,IF(OR(ISNUMBER(SEARCH('[1]Lookup for use classification'!$B$13,B242)),ISNUMBER(SEARCH('[1]Lookup for use classification'!$C$13,B242)),ISNUMBER(SEARCH('[1]Lookup for use classification'!$D$13,B242)),,ISNUMBER(SEARCH('[1]Lookup for use classification'!$C$13,B242)),ISNUMBER(SEARCH('[1]Lookup for use classification'!$E$13,B242))),'[1]Lookup for use classification'!$A$13,IF(OR(ISNUMBER(SEARCH('[1]Lookup for use classification'!$B$14,B242)),ISNUMBER(SEARCH('[1]Lookup for use classification'!$C$14,B242))),'[1]Lookup for use classification'!$A$14,"Other"))))))))))))</f>
        <v>Retail - Other</v>
      </c>
      <c r="D242" s="21">
        <v>2640</v>
      </c>
      <c r="E242" s="22"/>
      <c r="F242" s="22"/>
    </row>
    <row r="243" spans="1:6">
      <c r="A243" s="16" t="s">
        <v>842</v>
      </c>
      <c r="B243" s="17" t="s">
        <v>840</v>
      </c>
      <c r="C243" s="133" t="str">
        <f>IF(OR(ISNUMBER(SEARCH('[1]Lookup for use classification'!$B$1,B243)),ISNUMBER(SEARCH('[1]Lookup for use classification'!$C$1,B243)),ISNUMBER(SEARCH('[1]Lookup for use classification'!$D$1,B243)),ISNUMBER(SEARCH('[1]Lookup for use classification'!$E$1,B243))),'[1]Lookup for use classification'!$A$1,IF(ISNUMBER(SEARCH('[1]Lookup for use classification'!$B$2,B243)),'[1]Lookup for use classification'!$A$2,IF(ISNUMBER(SEARCH('[1]Lookup for use classification'!$B$3,B243)),'[1]Lookup for use classification'!$A$3,IF(OR(ISNUMBER(SEARCH('[1]Lookup for use classification'!$B$4,B243)),ISNUMBER(SEARCH('[1]Lookup for use classification'!$C$4,B243)),ISNUMBER(SEARCH('[1]Lookup for use classification'!$D$4,B243)),ISNUMBER(SEARCH('[1]Lookup for use classification'!$E$4,B243))),'[1]Lookup for use classification'!$A$4,IF(OR(ISNUMBER(SEARCH('[1]Lookup for use classification'!$B$5,B243)),ISNUMBER(SEARCH('[1]Lookup for use classification'!$C$5,B243)),ISNUMBER(SEARCH('[1]Lookup for use classification'!$D$5,B243))),'[1]Lookup for use classification'!$A$5,IF(OR(ISNUMBER(SEARCH('[1]Lookup for use classification'!$B$7,B243)),ISNUMBER(SEARCH('[1]Lookup for use classification'!$C$7,B243)),ISNUMBER(SEARCH('[1]Lookup for use classification'!$D$7,B243))),'[1]Lookup for use classification'!$A$7,IF(OR(ISNUMBER(SEARCH('[1]Lookup for use classification'!$B$9,B243)),ISNUMBER(SEARCH('[1]Lookup for use classification'!$C$9,B243)),ISNUMBER(SEARCH('[1]Lookup for use classification'!$D$9,B243)),ISNUMBER(SEARCH('[1]Lookup for use classification'!$E$9,B243)),ISNUMBER(SEARCH('[1]Lookup for use classification'!$F$9,B243)),ISNUMBER(SEARCH('[1]Lookup for use classification'!$G$9,B243)),ISNUMBER(SEARCH('[1]Lookup for use classification'!$H$9,B243)),ISNUMBER(SEARCH('[1]Lookup for use classification'!$I$9,B243)),ISNUMBER(SEARCH('[1]Lookup for use classification'!$J$9,B243)),ISNUMBER(SEARCH('[1]Lookup for use classification'!$K$9,B243))),'[1]Lookup for use classification'!$A$9,IF(OR(ISNUMBER(SEARCH('[1]Lookup for use classification'!$B$10,B243)),ISNUMBER(SEARCH('[1]Lookup for use classification'!$C$10,B243)),ISNUMBER(SEARCH('[1]Lookup for use classification'!$D$10,B243)),ISNUMBER(SEARCH('[1]Lookup for use classification'!$E$10,B243)),ISNUMBER(SEARCH('[1]Lookup for use classification'!$F$10,B243)),ISNUMBER(SEARCH('[1]Lookup for use classification'!$G$10,B243))),'[1]Lookup for use classification'!$A$10,IF(OR(ISNUMBER(SEARCH('[1]Lookup for use classification'!$B$11,B243)),ISNUMBER(SEARCH('[1]Lookup for use classification'!$C$11,B243))),'[1]Lookup for use classification'!$A$11,IF(OR(ISNUMBER(SEARCH('[1]Lookup for use classification'!$B$12,B243)),ISNUMBER(SEARCH('[1]Lookup for use classification'!$C$12,B243))),'[1]Lookup for use classification'!$A$12,IF(OR(ISNUMBER(SEARCH('[1]Lookup for use classification'!$B$13,B243)),ISNUMBER(SEARCH('[1]Lookup for use classification'!$C$13,B243)),ISNUMBER(SEARCH('[1]Lookup for use classification'!$D$13,B243)),,ISNUMBER(SEARCH('[1]Lookup for use classification'!$C$13,B243)),ISNUMBER(SEARCH('[1]Lookup for use classification'!$E$13,B243))),'[1]Lookup for use classification'!$A$13,IF(OR(ISNUMBER(SEARCH('[1]Lookup for use classification'!$B$14,B243)),ISNUMBER(SEARCH('[1]Lookup for use classification'!$C$14,B243))),'[1]Lookup for use classification'!$A$14,"Other"))))))))))))</f>
        <v>Other</v>
      </c>
      <c r="D243" s="18">
        <v>300</v>
      </c>
      <c r="E243" s="19"/>
      <c r="F243" s="19"/>
    </row>
    <row r="244" spans="1:6">
      <c r="A244" s="16" t="s">
        <v>842</v>
      </c>
      <c r="B244" s="17" t="s">
        <v>37</v>
      </c>
      <c r="C244" s="133" t="str">
        <f>IF(OR(ISNUMBER(SEARCH('[1]Lookup for use classification'!$B$1,B244)),ISNUMBER(SEARCH('[1]Lookup for use classification'!$C$1,B244)),ISNUMBER(SEARCH('[1]Lookup for use classification'!$D$1,B244)),ISNUMBER(SEARCH('[1]Lookup for use classification'!$E$1,B244))),'[1]Lookup for use classification'!$A$1,IF(ISNUMBER(SEARCH('[1]Lookup for use classification'!$B$2,B244)),'[1]Lookup for use classification'!$A$2,IF(ISNUMBER(SEARCH('[1]Lookup for use classification'!$B$3,B244)),'[1]Lookup for use classification'!$A$3,IF(OR(ISNUMBER(SEARCH('[1]Lookup for use classification'!$B$4,B244)),ISNUMBER(SEARCH('[1]Lookup for use classification'!$C$4,B244)),ISNUMBER(SEARCH('[1]Lookup for use classification'!$D$4,B244)),ISNUMBER(SEARCH('[1]Lookup for use classification'!$E$4,B244))),'[1]Lookup for use classification'!$A$4,IF(OR(ISNUMBER(SEARCH('[1]Lookup for use classification'!$B$5,B244)),ISNUMBER(SEARCH('[1]Lookup for use classification'!$C$5,B244)),ISNUMBER(SEARCH('[1]Lookup for use classification'!$D$5,B244))),'[1]Lookup for use classification'!$A$5,IF(OR(ISNUMBER(SEARCH('[1]Lookup for use classification'!$B$7,B244)),ISNUMBER(SEARCH('[1]Lookup for use classification'!$C$7,B244)),ISNUMBER(SEARCH('[1]Lookup for use classification'!$D$7,B244))),'[1]Lookup for use classification'!$A$7,IF(OR(ISNUMBER(SEARCH('[1]Lookup for use classification'!$B$9,B244)),ISNUMBER(SEARCH('[1]Lookup for use classification'!$C$9,B244)),ISNUMBER(SEARCH('[1]Lookup for use classification'!$D$9,B244)),ISNUMBER(SEARCH('[1]Lookup for use classification'!$E$9,B244)),ISNUMBER(SEARCH('[1]Lookup for use classification'!$F$9,B244)),ISNUMBER(SEARCH('[1]Lookup for use classification'!$G$9,B244)),ISNUMBER(SEARCH('[1]Lookup for use classification'!$H$9,B244)),ISNUMBER(SEARCH('[1]Lookup for use classification'!$I$9,B244)),ISNUMBER(SEARCH('[1]Lookup for use classification'!$J$9,B244)),ISNUMBER(SEARCH('[1]Lookup for use classification'!$K$9,B244))),'[1]Lookup for use classification'!$A$9,IF(OR(ISNUMBER(SEARCH('[1]Lookup for use classification'!$B$10,B244)),ISNUMBER(SEARCH('[1]Lookup for use classification'!$C$10,B244)),ISNUMBER(SEARCH('[1]Lookup for use classification'!$D$10,B244)),ISNUMBER(SEARCH('[1]Lookup for use classification'!$E$10,B244)),ISNUMBER(SEARCH('[1]Lookup for use classification'!$F$10,B244)),ISNUMBER(SEARCH('[1]Lookup for use classification'!$G$10,B244))),'[1]Lookup for use classification'!$A$10,IF(OR(ISNUMBER(SEARCH('[1]Lookup for use classification'!$B$11,B244)),ISNUMBER(SEARCH('[1]Lookup for use classification'!$C$11,B244))),'[1]Lookup for use classification'!$A$11,IF(OR(ISNUMBER(SEARCH('[1]Lookup for use classification'!$B$12,B244)),ISNUMBER(SEARCH('[1]Lookup for use classification'!$C$12,B244))),'[1]Lookup for use classification'!$A$12,IF(OR(ISNUMBER(SEARCH('[1]Lookup for use classification'!$B$13,B244)),ISNUMBER(SEARCH('[1]Lookup for use classification'!$C$13,B244)),ISNUMBER(SEARCH('[1]Lookup for use classification'!$D$13,B244)),,ISNUMBER(SEARCH('[1]Lookup for use classification'!$C$13,B244)),ISNUMBER(SEARCH('[1]Lookup for use classification'!$E$13,B244))),'[1]Lookup for use classification'!$A$13,IF(OR(ISNUMBER(SEARCH('[1]Lookup for use classification'!$B$14,B244)),ISNUMBER(SEARCH('[1]Lookup for use classification'!$C$14,B244))),'[1]Lookup for use classification'!$A$14,"Other"))))))))))))</f>
        <v>Office</v>
      </c>
      <c r="D244" s="18">
        <v>1350</v>
      </c>
      <c r="E244" s="19"/>
      <c r="F244" s="19"/>
    </row>
    <row r="245" spans="1:6">
      <c r="A245" s="16" t="s">
        <v>842</v>
      </c>
      <c r="B245" s="17" t="s">
        <v>841</v>
      </c>
      <c r="C245" s="133" t="str">
        <f>IF(OR(ISNUMBER(SEARCH('[1]Lookup for use classification'!$B$1,B245)),ISNUMBER(SEARCH('[1]Lookup for use classification'!$C$1,B245)),ISNUMBER(SEARCH('[1]Lookup for use classification'!$D$1,B245)),ISNUMBER(SEARCH('[1]Lookup for use classification'!$E$1,B245))),'[1]Lookup for use classification'!$A$1,IF(ISNUMBER(SEARCH('[1]Lookup for use classification'!$B$2,B245)),'[1]Lookup for use classification'!$A$2,IF(ISNUMBER(SEARCH('[1]Lookup for use classification'!$B$3,B245)),'[1]Lookup for use classification'!$A$3,IF(OR(ISNUMBER(SEARCH('[1]Lookup for use classification'!$B$4,B245)),ISNUMBER(SEARCH('[1]Lookup for use classification'!$C$4,B245)),ISNUMBER(SEARCH('[1]Lookup for use classification'!$D$4,B245)),ISNUMBER(SEARCH('[1]Lookup for use classification'!$E$4,B245))),'[1]Lookup for use classification'!$A$4,IF(OR(ISNUMBER(SEARCH('[1]Lookup for use classification'!$B$5,B245)),ISNUMBER(SEARCH('[1]Lookup for use classification'!$C$5,B245)),ISNUMBER(SEARCH('[1]Lookup for use classification'!$D$5,B245))),'[1]Lookup for use classification'!$A$5,IF(OR(ISNUMBER(SEARCH('[1]Lookup for use classification'!$B$7,B245)),ISNUMBER(SEARCH('[1]Lookup for use classification'!$C$7,B245)),ISNUMBER(SEARCH('[1]Lookup for use classification'!$D$7,B245))),'[1]Lookup for use classification'!$A$7,IF(OR(ISNUMBER(SEARCH('[1]Lookup for use classification'!$B$9,B245)),ISNUMBER(SEARCH('[1]Lookup for use classification'!$C$9,B245)),ISNUMBER(SEARCH('[1]Lookup for use classification'!$D$9,B245)),ISNUMBER(SEARCH('[1]Lookup for use classification'!$E$9,B245)),ISNUMBER(SEARCH('[1]Lookup for use classification'!$F$9,B245)),ISNUMBER(SEARCH('[1]Lookup for use classification'!$G$9,B245)),ISNUMBER(SEARCH('[1]Lookup for use classification'!$H$9,B245)),ISNUMBER(SEARCH('[1]Lookup for use classification'!$I$9,B245)),ISNUMBER(SEARCH('[1]Lookup for use classification'!$J$9,B245)),ISNUMBER(SEARCH('[1]Lookup for use classification'!$K$9,B245))),'[1]Lookup for use classification'!$A$9,IF(OR(ISNUMBER(SEARCH('[1]Lookup for use classification'!$B$10,B245)),ISNUMBER(SEARCH('[1]Lookup for use classification'!$C$10,B245)),ISNUMBER(SEARCH('[1]Lookup for use classification'!$D$10,B245)),ISNUMBER(SEARCH('[1]Lookup for use classification'!$E$10,B245)),ISNUMBER(SEARCH('[1]Lookup for use classification'!$F$10,B245)),ISNUMBER(SEARCH('[1]Lookup for use classification'!$G$10,B245))),'[1]Lookup for use classification'!$A$10,IF(OR(ISNUMBER(SEARCH('[1]Lookup for use classification'!$B$11,B245)),ISNUMBER(SEARCH('[1]Lookup for use classification'!$C$11,B245))),'[1]Lookup for use classification'!$A$11,IF(OR(ISNUMBER(SEARCH('[1]Lookup for use classification'!$B$12,B245)),ISNUMBER(SEARCH('[1]Lookup for use classification'!$C$12,B245))),'[1]Lookup for use classification'!$A$12,IF(OR(ISNUMBER(SEARCH('[1]Lookup for use classification'!$B$13,B245)),ISNUMBER(SEARCH('[1]Lookup for use classification'!$C$13,B245)),ISNUMBER(SEARCH('[1]Lookup for use classification'!$D$13,B245)),,ISNUMBER(SEARCH('[1]Lookup for use classification'!$C$13,B245)),ISNUMBER(SEARCH('[1]Lookup for use classification'!$E$13,B245))),'[1]Lookup for use classification'!$A$13,IF(OR(ISNUMBER(SEARCH('[1]Lookup for use classification'!$B$14,B245)),ISNUMBER(SEARCH('[1]Lookup for use classification'!$C$14,B245))),'[1]Lookup for use classification'!$A$14,"Other"))))))))))))</f>
        <v>Other</v>
      </c>
      <c r="D245" s="18">
        <v>3840</v>
      </c>
      <c r="E245" s="19"/>
      <c r="F245" s="19"/>
    </row>
    <row r="246" spans="1:6">
      <c r="A246" s="16" t="s">
        <v>842</v>
      </c>
      <c r="B246" s="17" t="s">
        <v>252</v>
      </c>
      <c r="C246" s="133" t="str">
        <f>IF(OR(ISNUMBER(SEARCH('[1]Lookup for use classification'!$B$1,B246)),ISNUMBER(SEARCH('[1]Lookup for use classification'!$C$1,B246)),ISNUMBER(SEARCH('[1]Lookup for use classification'!$D$1,B246)),ISNUMBER(SEARCH('[1]Lookup for use classification'!$E$1,B246))),'[1]Lookup for use classification'!$A$1,IF(ISNUMBER(SEARCH('[1]Lookup for use classification'!$B$2,B246)),'[1]Lookup for use classification'!$A$2,IF(ISNUMBER(SEARCH('[1]Lookup for use classification'!$B$3,B246)),'[1]Lookup for use classification'!$A$3,IF(OR(ISNUMBER(SEARCH('[1]Lookup for use classification'!$B$4,B246)),ISNUMBER(SEARCH('[1]Lookup for use classification'!$C$4,B246)),ISNUMBER(SEARCH('[1]Lookup for use classification'!$D$4,B246)),ISNUMBER(SEARCH('[1]Lookup for use classification'!$E$4,B246))),'[1]Lookup for use classification'!$A$4,IF(OR(ISNUMBER(SEARCH('[1]Lookup for use classification'!$B$5,B246)),ISNUMBER(SEARCH('[1]Lookup for use classification'!$C$5,B246)),ISNUMBER(SEARCH('[1]Lookup for use classification'!$D$5,B246))),'[1]Lookup for use classification'!$A$5,IF(OR(ISNUMBER(SEARCH('[1]Lookup for use classification'!$B$7,B246)),ISNUMBER(SEARCH('[1]Lookup for use classification'!$C$7,B246)),ISNUMBER(SEARCH('[1]Lookup for use classification'!$D$7,B246))),'[1]Lookup for use classification'!$A$7,IF(OR(ISNUMBER(SEARCH('[1]Lookup for use classification'!$B$9,B246)),ISNUMBER(SEARCH('[1]Lookup for use classification'!$C$9,B246)),ISNUMBER(SEARCH('[1]Lookup for use classification'!$D$9,B246)),ISNUMBER(SEARCH('[1]Lookup for use classification'!$E$9,B246)),ISNUMBER(SEARCH('[1]Lookup for use classification'!$F$9,B246)),ISNUMBER(SEARCH('[1]Lookup for use classification'!$G$9,B246)),ISNUMBER(SEARCH('[1]Lookup for use classification'!$H$9,B246)),ISNUMBER(SEARCH('[1]Lookup for use classification'!$I$9,B246)),ISNUMBER(SEARCH('[1]Lookup for use classification'!$J$9,B246)),ISNUMBER(SEARCH('[1]Lookup for use classification'!$K$9,B246))),'[1]Lookup for use classification'!$A$9,IF(OR(ISNUMBER(SEARCH('[1]Lookup for use classification'!$B$10,B246)),ISNUMBER(SEARCH('[1]Lookup for use classification'!$C$10,B246)),ISNUMBER(SEARCH('[1]Lookup for use classification'!$D$10,B246)),ISNUMBER(SEARCH('[1]Lookup for use classification'!$E$10,B246)),ISNUMBER(SEARCH('[1]Lookup for use classification'!$F$10,B246)),ISNUMBER(SEARCH('[1]Lookup for use classification'!$G$10,B246))),'[1]Lookup for use classification'!$A$10,IF(OR(ISNUMBER(SEARCH('[1]Lookup for use classification'!$B$11,B246)),ISNUMBER(SEARCH('[1]Lookup for use classification'!$C$11,B246))),'[1]Lookup for use classification'!$A$11,IF(OR(ISNUMBER(SEARCH('[1]Lookup for use classification'!$B$12,B246)),ISNUMBER(SEARCH('[1]Lookup for use classification'!$C$12,B246))),'[1]Lookup for use classification'!$A$12,IF(OR(ISNUMBER(SEARCH('[1]Lookup for use classification'!$B$13,B246)),ISNUMBER(SEARCH('[1]Lookup for use classification'!$C$13,B246)),ISNUMBER(SEARCH('[1]Lookup for use classification'!$D$13,B246)),,ISNUMBER(SEARCH('[1]Lookup for use classification'!$C$13,B246)),ISNUMBER(SEARCH('[1]Lookup for use classification'!$E$13,B246))),'[1]Lookup for use classification'!$A$13,IF(OR(ISNUMBER(SEARCH('[1]Lookup for use classification'!$B$14,B246)),ISNUMBER(SEARCH('[1]Lookup for use classification'!$C$14,B246))),'[1]Lookup for use classification'!$A$14,"Other"))))))))))))</f>
        <v>Warehousing</v>
      </c>
      <c r="D246" s="18">
        <v>200</v>
      </c>
      <c r="E246" s="19"/>
      <c r="F246" s="19"/>
    </row>
    <row r="247" spans="1:6">
      <c r="A247" s="16" t="s">
        <v>850</v>
      </c>
      <c r="B247" s="17" t="s">
        <v>44</v>
      </c>
      <c r="C247" s="133" t="str">
        <f>IF(OR(ISNUMBER(SEARCH('[1]Lookup for use classification'!$B$1,B247)),ISNUMBER(SEARCH('[1]Lookup for use classification'!$C$1,B247)),ISNUMBER(SEARCH('[1]Lookup for use classification'!$D$1,B247)),ISNUMBER(SEARCH('[1]Lookup for use classification'!$E$1,B247))),'[1]Lookup for use classification'!$A$1,IF(ISNUMBER(SEARCH('[1]Lookup for use classification'!$B$2,B247)),'[1]Lookup for use classification'!$A$2,IF(ISNUMBER(SEARCH('[1]Lookup for use classification'!$B$3,B247)),'[1]Lookup for use classification'!$A$3,IF(OR(ISNUMBER(SEARCH('[1]Lookup for use classification'!$B$4,B247)),ISNUMBER(SEARCH('[1]Lookup for use classification'!$C$4,B247)),ISNUMBER(SEARCH('[1]Lookup for use classification'!$D$4,B247)),ISNUMBER(SEARCH('[1]Lookup for use classification'!$E$4,B247))),'[1]Lookup for use classification'!$A$4,IF(OR(ISNUMBER(SEARCH('[1]Lookup for use classification'!$B$5,B247)),ISNUMBER(SEARCH('[1]Lookup for use classification'!$C$5,B247)),ISNUMBER(SEARCH('[1]Lookup for use classification'!$D$5,B247))),'[1]Lookup for use classification'!$A$5,IF(OR(ISNUMBER(SEARCH('[1]Lookup for use classification'!$B$7,B247)),ISNUMBER(SEARCH('[1]Lookup for use classification'!$C$7,B247)),ISNUMBER(SEARCH('[1]Lookup for use classification'!$D$7,B247))),'[1]Lookup for use classification'!$A$7,IF(OR(ISNUMBER(SEARCH('[1]Lookup for use classification'!$B$9,B247)),ISNUMBER(SEARCH('[1]Lookup for use classification'!$C$9,B247)),ISNUMBER(SEARCH('[1]Lookup for use classification'!$D$9,B247)),ISNUMBER(SEARCH('[1]Lookup for use classification'!$E$9,B247)),ISNUMBER(SEARCH('[1]Lookup for use classification'!$F$9,B247)),ISNUMBER(SEARCH('[1]Lookup for use classification'!$G$9,B247)),ISNUMBER(SEARCH('[1]Lookup for use classification'!$H$9,B247)),ISNUMBER(SEARCH('[1]Lookup for use classification'!$I$9,B247)),ISNUMBER(SEARCH('[1]Lookup for use classification'!$J$9,B247)),ISNUMBER(SEARCH('[1]Lookup for use classification'!$K$9,B247))),'[1]Lookup for use classification'!$A$9,IF(OR(ISNUMBER(SEARCH('[1]Lookup for use classification'!$B$10,B247)),ISNUMBER(SEARCH('[1]Lookup for use classification'!$C$10,B247)),ISNUMBER(SEARCH('[1]Lookup for use classification'!$D$10,B247)),ISNUMBER(SEARCH('[1]Lookup for use classification'!$E$10,B247)),ISNUMBER(SEARCH('[1]Lookup for use classification'!$F$10,B247)),ISNUMBER(SEARCH('[1]Lookup for use classification'!$G$10,B247))),'[1]Lookup for use classification'!$A$10,IF(OR(ISNUMBER(SEARCH('[1]Lookup for use classification'!$B$11,B247)),ISNUMBER(SEARCH('[1]Lookup for use classification'!$C$11,B247))),'[1]Lookup for use classification'!$A$11,IF(OR(ISNUMBER(SEARCH('[1]Lookup for use classification'!$B$12,B247)),ISNUMBER(SEARCH('[1]Lookup for use classification'!$C$12,B247))),'[1]Lookup for use classification'!$A$12,IF(OR(ISNUMBER(SEARCH('[1]Lookup for use classification'!$B$13,B247)),ISNUMBER(SEARCH('[1]Lookup for use classification'!$C$13,B247)),ISNUMBER(SEARCH('[1]Lookup for use classification'!$D$13,B247)),,ISNUMBER(SEARCH('[1]Lookup for use classification'!$C$13,B247)),ISNUMBER(SEARCH('[1]Lookup for use classification'!$E$13,B247))),'[1]Lookup for use classification'!$A$13,IF(OR(ISNUMBER(SEARCH('[1]Lookup for use classification'!$B$14,B247)),ISNUMBER(SEARCH('[1]Lookup for use classification'!$C$14,B247))),'[1]Lookup for use classification'!$A$14,"Other"))))))))))))</f>
        <v>Other</v>
      </c>
      <c r="D247" s="18">
        <v>96</v>
      </c>
      <c r="E247" s="19"/>
      <c r="F247" s="19"/>
    </row>
    <row r="248" spans="1:6">
      <c r="A248" s="16" t="s">
        <v>850</v>
      </c>
      <c r="B248" s="17" t="s">
        <v>843</v>
      </c>
      <c r="C248" s="133" t="str">
        <f>IF(OR(ISNUMBER(SEARCH('[1]Lookup for use classification'!$B$1,B248)),ISNUMBER(SEARCH('[1]Lookup for use classification'!$C$1,B248)),ISNUMBER(SEARCH('[1]Lookup for use classification'!$D$1,B248)),ISNUMBER(SEARCH('[1]Lookup for use classification'!$E$1,B248))),'[1]Lookup for use classification'!$A$1,IF(ISNUMBER(SEARCH('[1]Lookup for use classification'!$B$2,B248)),'[1]Lookup for use classification'!$A$2,IF(ISNUMBER(SEARCH('[1]Lookup for use classification'!$B$3,B248)),'[1]Lookup for use classification'!$A$3,IF(OR(ISNUMBER(SEARCH('[1]Lookup for use classification'!$B$4,B248)),ISNUMBER(SEARCH('[1]Lookup for use classification'!$C$4,B248)),ISNUMBER(SEARCH('[1]Lookup for use classification'!$D$4,B248)),ISNUMBER(SEARCH('[1]Lookup for use classification'!$E$4,B248))),'[1]Lookup for use classification'!$A$4,IF(OR(ISNUMBER(SEARCH('[1]Lookup for use classification'!$B$5,B248)),ISNUMBER(SEARCH('[1]Lookup for use classification'!$C$5,B248)),ISNUMBER(SEARCH('[1]Lookup for use classification'!$D$5,B248))),'[1]Lookup for use classification'!$A$5,IF(OR(ISNUMBER(SEARCH('[1]Lookup for use classification'!$B$7,B248)),ISNUMBER(SEARCH('[1]Lookup for use classification'!$C$7,B248)),ISNUMBER(SEARCH('[1]Lookup for use classification'!$D$7,B248))),'[1]Lookup for use classification'!$A$7,IF(OR(ISNUMBER(SEARCH('[1]Lookup for use classification'!$B$9,B248)),ISNUMBER(SEARCH('[1]Lookup for use classification'!$C$9,B248)),ISNUMBER(SEARCH('[1]Lookup for use classification'!$D$9,B248)),ISNUMBER(SEARCH('[1]Lookup for use classification'!$E$9,B248)),ISNUMBER(SEARCH('[1]Lookup for use classification'!$F$9,B248)),ISNUMBER(SEARCH('[1]Lookup for use classification'!$G$9,B248)),ISNUMBER(SEARCH('[1]Lookup for use classification'!$H$9,B248)),ISNUMBER(SEARCH('[1]Lookup for use classification'!$I$9,B248)),ISNUMBER(SEARCH('[1]Lookup for use classification'!$J$9,B248)),ISNUMBER(SEARCH('[1]Lookup for use classification'!$K$9,B248))),'[1]Lookup for use classification'!$A$9,IF(OR(ISNUMBER(SEARCH('[1]Lookup for use classification'!$B$10,B248)),ISNUMBER(SEARCH('[1]Lookup for use classification'!$C$10,B248)),ISNUMBER(SEARCH('[1]Lookup for use classification'!$D$10,B248)),ISNUMBER(SEARCH('[1]Lookup for use classification'!$E$10,B248)),ISNUMBER(SEARCH('[1]Lookup for use classification'!$F$10,B248)),ISNUMBER(SEARCH('[1]Lookup for use classification'!$G$10,B248))),'[1]Lookup for use classification'!$A$10,IF(OR(ISNUMBER(SEARCH('[1]Lookup for use classification'!$B$11,B248)),ISNUMBER(SEARCH('[1]Lookup for use classification'!$C$11,B248))),'[1]Lookup for use classification'!$A$11,IF(OR(ISNUMBER(SEARCH('[1]Lookup for use classification'!$B$12,B248)),ISNUMBER(SEARCH('[1]Lookup for use classification'!$C$12,B248))),'[1]Lookup for use classification'!$A$12,IF(OR(ISNUMBER(SEARCH('[1]Lookup for use classification'!$B$13,B248)),ISNUMBER(SEARCH('[1]Lookup for use classification'!$C$13,B248)),ISNUMBER(SEARCH('[1]Lookup for use classification'!$D$13,B248)),,ISNUMBER(SEARCH('[1]Lookup for use classification'!$C$13,B248)),ISNUMBER(SEARCH('[1]Lookup for use classification'!$E$13,B248))),'[1]Lookup for use classification'!$A$13,IF(OR(ISNUMBER(SEARCH('[1]Lookup for use classification'!$B$14,B248)),ISNUMBER(SEARCH('[1]Lookup for use classification'!$C$14,B248))),'[1]Lookup for use classification'!$A$14,"Other"))))))))))))</f>
        <v>Warehousing</v>
      </c>
      <c r="D248" s="18">
        <v>1040</v>
      </c>
      <c r="E248" s="19"/>
      <c r="F248" s="19"/>
    </row>
    <row r="249" spans="1:6">
      <c r="A249" s="16" t="s">
        <v>850</v>
      </c>
      <c r="B249" s="17" t="s">
        <v>473</v>
      </c>
      <c r="C249" s="133" t="str">
        <f>IF(OR(ISNUMBER(SEARCH('[1]Lookup for use classification'!$B$1,B249)),ISNUMBER(SEARCH('[1]Lookup for use classification'!$C$1,B249)),ISNUMBER(SEARCH('[1]Lookup for use classification'!$D$1,B249)),ISNUMBER(SEARCH('[1]Lookup for use classification'!$E$1,B249))),'[1]Lookup for use classification'!$A$1,IF(ISNUMBER(SEARCH('[1]Lookup for use classification'!$B$2,B249)),'[1]Lookup for use classification'!$A$2,IF(ISNUMBER(SEARCH('[1]Lookup for use classification'!$B$3,B249)),'[1]Lookup for use classification'!$A$3,IF(OR(ISNUMBER(SEARCH('[1]Lookup for use classification'!$B$4,B249)),ISNUMBER(SEARCH('[1]Lookup for use classification'!$C$4,B249)),ISNUMBER(SEARCH('[1]Lookup for use classification'!$D$4,B249)),ISNUMBER(SEARCH('[1]Lookup for use classification'!$E$4,B249))),'[1]Lookup for use classification'!$A$4,IF(OR(ISNUMBER(SEARCH('[1]Lookup for use classification'!$B$5,B249)),ISNUMBER(SEARCH('[1]Lookup for use classification'!$C$5,B249)),ISNUMBER(SEARCH('[1]Lookup for use classification'!$D$5,B249))),'[1]Lookup for use classification'!$A$5,IF(OR(ISNUMBER(SEARCH('[1]Lookup for use classification'!$B$7,B249)),ISNUMBER(SEARCH('[1]Lookup for use classification'!$C$7,B249)),ISNUMBER(SEARCH('[1]Lookup for use classification'!$D$7,B249))),'[1]Lookup for use classification'!$A$7,IF(OR(ISNUMBER(SEARCH('[1]Lookup for use classification'!$B$9,B249)),ISNUMBER(SEARCH('[1]Lookup for use classification'!$C$9,B249)),ISNUMBER(SEARCH('[1]Lookup for use classification'!$D$9,B249)),ISNUMBER(SEARCH('[1]Lookup for use classification'!$E$9,B249)),ISNUMBER(SEARCH('[1]Lookup for use classification'!$F$9,B249)),ISNUMBER(SEARCH('[1]Lookup for use classification'!$G$9,B249)),ISNUMBER(SEARCH('[1]Lookup for use classification'!$H$9,B249)),ISNUMBER(SEARCH('[1]Lookup for use classification'!$I$9,B249)),ISNUMBER(SEARCH('[1]Lookup for use classification'!$J$9,B249)),ISNUMBER(SEARCH('[1]Lookup for use classification'!$K$9,B249))),'[1]Lookup for use classification'!$A$9,IF(OR(ISNUMBER(SEARCH('[1]Lookup for use classification'!$B$10,B249)),ISNUMBER(SEARCH('[1]Lookup for use classification'!$C$10,B249)),ISNUMBER(SEARCH('[1]Lookup for use classification'!$D$10,B249)),ISNUMBER(SEARCH('[1]Lookup for use classification'!$E$10,B249)),ISNUMBER(SEARCH('[1]Lookup for use classification'!$F$10,B249)),ISNUMBER(SEARCH('[1]Lookup for use classification'!$G$10,B249))),'[1]Lookup for use classification'!$A$10,IF(OR(ISNUMBER(SEARCH('[1]Lookup for use classification'!$B$11,B249)),ISNUMBER(SEARCH('[1]Lookup for use classification'!$C$11,B249))),'[1]Lookup for use classification'!$A$11,IF(OR(ISNUMBER(SEARCH('[1]Lookup for use classification'!$B$12,B249)),ISNUMBER(SEARCH('[1]Lookup for use classification'!$C$12,B249))),'[1]Lookup for use classification'!$A$12,IF(OR(ISNUMBER(SEARCH('[1]Lookup for use classification'!$B$13,B249)),ISNUMBER(SEARCH('[1]Lookup for use classification'!$C$13,B249)),ISNUMBER(SEARCH('[1]Lookup for use classification'!$D$13,B249)),,ISNUMBER(SEARCH('[1]Lookup for use classification'!$C$13,B249)),ISNUMBER(SEARCH('[1]Lookup for use classification'!$E$13,B249))),'[1]Lookup for use classification'!$A$13,IF(OR(ISNUMBER(SEARCH('[1]Lookup for use classification'!$B$14,B249)),ISNUMBER(SEARCH('[1]Lookup for use classification'!$C$14,B249))),'[1]Lookup for use classification'!$A$14,"Other"))))))))))))</f>
        <v>Public Assembly</v>
      </c>
      <c r="D249" s="18"/>
      <c r="E249" s="19"/>
      <c r="F249" s="19"/>
    </row>
    <row r="250" spans="1:6">
      <c r="A250" s="16" t="s">
        <v>850</v>
      </c>
      <c r="B250" s="17" t="s">
        <v>147</v>
      </c>
      <c r="C250" s="133" t="str">
        <f>IF(OR(ISNUMBER(SEARCH('[1]Lookup for use classification'!$B$1,B250)),ISNUMBER(SEARCH('[1]Lookup for use classification'!$C$1,B250)),ISNUMBER(SEARCH('[1]Lookup for use classification'!$D$1,B250)),ISNUMBER(SEARCH('[1]Lookup for use classification'!$E$1,B250))),'[1]Lookup for use classification'!$A$1,IF(ISNUMBER(SEARCH('[1]Lookup for use classification'!$B$2,B250)),'[1]Lookup for use classification'!$A$2,IF(ISNUMBER(SEARCH('[1]Lookup for use classification'!$B$3,B250)),'[1]Lookup for use classification'!$A$3,IF(OR(ISNUMBER(SEARCH('[1]Lookup for use classification'!$B$4,B250)),ISNUMBER(SEARCH('[1]Lookup for use classification'!$C$4,B250)),ISNUMBER(SEARCH('[1]Lookup for use classification'!$D$4,B250)),ISNUMBER(SEARCH('[1]Lookup for use classification'!$E$4,B250))),'[1]Lookup for use classification'!$A$4,IF(OR(ISNUMBER(SEARCH('[1]Lookup for use classification'!$B$5,B250)),ISNUMBER(SEARCH('[1]Lookup for use classification'!$C$5,B250)),ISNUMBER(SEARCH('[1]Lookup for use classification'!$D$5,B250))),'[1]Lookup for use classification'!$A$5,IF(OR(ISNUMBER(SEARCH('[1]Lookup for use classification'!$B$7,B250)),ISNUMBER(SEARCH('[1]Lookup for use classification'!$C$7,B250)),ISNUMBER(SEARCH('[1]Lookup for use classification'!$D$7,B250))),'[1]Lookup for use classification'!$A$7,IF(OR(ISNUMBER(SEARCH('[1]Lookup for use classification'!$B$9,B250)),ISNUMBER(SEARCH('[1]Lookup for use classification'!$C$9,B250)),ISNUMBER(SEARCH('[1]Lookup for use classification'!$D$9,B250)),ISNUMBER(SEARCH('[1]Lookup for use classification'!$E$9,B250)),ISNUMBER(SEARCH('[1]Lookup for use classification'!$F$9,B250)),ISNUMBER(SEARCH('[1]Lookup for use classification'!$G$9,B250)),ISNUMBER(SEARCH('[1]Lookup for use classification'!$H$9,B250)),ISNUMBER(SEARCH('[1]Lookup for use classification'!$I$9,B250)),ISNUMBER(SEARCH('[1]Lookup for use classification'!$J$9,B250)),ISNUMBER(SEARCH('[1]Lookup for use classification'!$K$9,B250))),'[1]Lookup for use classification'!$A$9,IF(OR(ISNUMBER(SEARCH('[1]Lookup for use classification'!$B$10,B250)),ISNUMBER(SEARCH('[1]Lookup for use classification'!$C$10,B250)),ISNUMBER(SEARCH('[1]Lookup for use classification'!$D$10,B250)),ISNUMBER(SEARCH('[1]Lookup for use classification'!$E$10,B250)),ISNUMBER(SEARCH('[1]Lookup for use classification'!$F$10,B250)),ISNUMBER(SEARCH('[1]Lookup for use classification'!$G$10,B250))),'[1]Lookup for use classification'!$A$10,IF(OR(ISNUMBER(SEARCH('[1]Lookup for use classification'!$B$11,B250)),ISNUMBER(SEARCH('[1]Lookup for use classification'!$C$11,B250))),'[1]Lookup for use classification'!$A$11,IF(OR(ISNUMBER(SEARCH('[1]Lookup for use classification'!$B$12,B250)),ISNUMBER(SEARCH('[1]Lookup for use classification'!$C$12,B250))),'[1]Lookup for use classification'!$A$12,IF(OR(ISNUMBER(SEARCH('[1]Lookup for use classification'!$B$13,B250)),ISNUMBER(SEARCH('[1]Lookup for use classification'!$C$13,B250)),ISNUMBER(SEARCH('[1]Lookup for use classification'!$D$13,B250)),,ISNUMBER(SEARCH('[1]Lookup for use classification'!$C$13,B250)),ISNUMBER(SEARCH('[1]Lookup for use classification'!$E$13,B250))),'[1]Lookup for use classification'!$A$13,IF(OR(ISNUMBER(SEARCH('[1]Lookup for use classification'!$B$14,B250)),ISNUMBER(SEARCH('[1]Lookup for use classification'!$C$14,B250))),'[1]Lookup for use classification'!$A$14,"Other"))))))))))))</f>
        <v>Health Care - Hospitals</v>
      </c>
      <c r="D250" s="18"/>
      <c r="E250" s="19"/>
      <c r="F250" s="19"/>
    </row>
    <row r="251" spans="1:6">
      <c r="A251" s="16" t="s">
        <v>850</v>
      </c>
      <c r="B251" s="17" t="s">
        <v>844</v>
      </c>
      <c r="C251" s="133" t="str">
        <f>IF(OR(ISNUMBER(SEARCH('[1]Lookup for use classification'!$B$1,B251)),ISNUMBER(SEARCH('[1]Lookup for use classification'!$C$1,B251)),ISNUMBER(SEARCH('[1]Lookup for use classification'!$D$1,B251)),ISNUMBER(SEARCH('[1]Lookup for use classification'!$E$1,B251))),'[1]Lookup for use classification'!$A$1,IF(ISNUMBER(SEARCH('[1]Lookup for use classification'!$B$2,B251)),'[1]Lookup for use classification'!$A$2,IF(ISNUMBER(SEARCH('[1]Lookup for use classification'!$B$3,B251)),'[1]Lookup for use classification'!$A$3,IF(OR(ISNUMBER(SEARCH('[1]Lookup for use classification'!$B$4,B251)),ISNUMBER(SEARCH('[1]Lookup for use classification'!$C$4,B251)),ISNUMBER(SEARCH('[1]Lookup for use classification'!$D$4,B251)),ISNUMBER(SEARCH('[1]Lookup for use classification'!$E$4,B251))),'[1]Lookup for use classification'!$A$4,IF(OR(ISNUMBER(SEARCH('[1]Lookup for use classification'!$B$5,B251)),ISNUMBER(SEARCH('[1]Lookup for use classification'!$C$5,B251)),ISNUMBER(SEARCH('[1]Lookup for use classification'!$D$5,B251))),'[1]Lookup for use classification'!$A$5,IF(OR(ISNUMBER(SEARCH('[1]Lookup for use classification'!$B$7,B251)),ISNUMBER(SEARCH('[1]Lookup for use classification'!$C$7,B251)),ISNUMBER(SEARCH('[1]Lookup for use classification'!$D$7,B251))),'[1]Lookup for use classification'!$A$7,IF(OR(ISNUMBER(SEARCH('[1]Lookup for use classification'!$B$9,B251)),ISNUMBER(SEARCH('[1]Lookup for use classification'!$C$9,B251)),ISNUMBER(SEARCH('[1]Lookup for use classification'!$D$9,B251)),ISNUMBER(SEARCH('[1]Lookup for use classification'!$E$9,B251)),ISNUMBER(SEARCH('[1]Lookup for use classification'!$F$9,B251)),ISNUMBER(SEARCH('[1]Lookup for use classification'!$G$9,B251)),ISNUMBER(SEARCH('[1]Lookup for use classification'!$H$9,B251)),ISNUMBER(SEARCH('[1]Lookup for use classification'!$I$9,B251)),ISNUMBER(SEARCH('[1]Lookup for use classification'!$J$9,B251)),ISNUMBER(SEARCH('[1]Lookup for use classification'!$K$9,B251))),'[1]Lookup for use classification'!$A$9,IF(OR(ISNUMBER(SEARCH('[1]Lookup for use classification'!$B$10,B251)),ISNUMBER(SEARCH('[1]Lookup for use classification'!$C$10,B251)),ISNUMBER(SEARCH('[1]Lookup for use classification'!$D$10,B251)),ISNUMBER(SEARCH('[1]Lookup for use classification'!$E$10,B251)),ISNUMBER(SEARCH('[1]Lookup for use classification'!$F$10,B251)),ISNUMBER(SEARCH('[1]Lookup for use classification'!$G$10,B251))),'[1]Lookup for use classification'!$A$10,IF(OR(ISNUMBER(SEARCH('[1]Lookup for use classification'!$B$11,B251)),ISNUMBER(SEARCH('[1]Lookup for use classification'!$C$11,B251))),'[1]Lookup for use classification'!$A$11,IF(OR(ISNUMBER(SEARCH('[1]Lookup for use classification'!$B$12,B251)),ISNUMBER(SEARCH('[1]Lookup for use classification'!$C$12,B251))),'[1]Lookup for use classification'!$A$12,IF(OR(ISNUMBER(SEARCH('[1]Lookup for use classification'!$B$13,B251)),ISNUMBER(SEARCH('[1]Lookup for use classification'!$C$13,B251)),ISNUMBER(SEARCH('[1]Lookup for use classification'!$D$13,B251)),,ISNUMBER(SEARCH('[1]Lookup for use classification'!$C$13,B251)),ISNUMBER(SEARCH('[1]Lookup for use classification'!$E$13,B251))),'[1]Lookup for use classification'!$A$13,IF(OR(ISNUMBER(SEARCH('[1]Lookup for use classification'!$B$14,B251)),ISNUMBER(SEARCH('[1]Lookup for use classification'!$C$14,B251))),'[1]Lookup for use classification'!$A$14,"Other"))))))))))))</f>
        <v>Retail - Other</v>
      </c>
      <c r="D251" s="18"/>
      <c r="E251" s="19"/>
      <c r="F251" s="19"/>
    </row>
    <row r="252" spans="1:6">
      <c r="A252" s="16" t="s">
        <v>850</v>
      </c>
      <c r="B252" s="17" t="s">
        <v>286</v>
      </c>
      <c r="C252" s="133" t="str">
        <f>IF(OR(ISNUMBER(SEARCH('[1]Lookup for use classification'!$B$1,B252)),ISNUMBER(SEARCH('[1]Lookup for use classification'!$C$1,B252)),ISNUMBER(SEARCH('[1]Lookup for use classification'!$D$1,B252)),ISNUMBER(SEARCH('[1]Lookup for use classification'!$E$1,B252))),'[1]Lookup for use classification'!$A$1,IF(ISNUMBER(SEARCH('[1]Lookup for use classification'!$B$2,B252)),'[1]Lookup for use classification'!$A$2,IF(ISNUMBER(SEARCH('[1]Lookup for use classification'!$B$3,B252)),'[1]Lookup for use classification'!$A$3,IF(OR(ISNUMBER(SEARCH('[1]Lookup for use classification'!$B$4,B252)),ISNUMBER(SEARCH('[1]Lookup for use classification'!$C$4,B252)),ISNUMBER(SEARCH('[1]Lookup for use classification'!$D$4,B252)),ISNUMBER(SEARCH('[1]Lookup for use classification'!$E$4,B252))),'[1]Lookup for use classification'!$A$4,IF(OR(ISNUMBER(SEARCH('[1]Lookup for use classification'!$B$5,B252)),ISNUMBER(SEARCH('[1]Lookup for use classification'!$C$5,B252)),ISNUMBER(SEARCH('[1]Lookup for use classification'!$D$5,B252))),'[1]Lookup for use classification'!$A$5,IF(OR(ISNUMBER(SEARCH('[1]Lookup for use classification'!$B$7,B252)),ISNUMBER(SEARCH('[1]Lookup for use classification'!$C$7,B252)),ISNUMBER(SEARCH('[1]Lookup for use classification'!$D$7,B252))),'[1]Lookup for use classification'!$A$7,IF(OR(ISNUMBER(SEARCH('[1]Lookup for use classification'!$B$9,B252)),ISNUMBER(SEARCH('[1]Lookup for use classification'!$C$9,B252)),ISNUMBER(SEARCH('[1]Lookup for use classification'!$D$9,B252)),ISNUMBER(SEARCH('[1]Lookup for use classification'!$E$9,B252)),ISNUMBER(SEARCH('[1]Lookup for use classification'!$F$9,B252)),ISNUMBER(SEARCH('[1]Lookup for use classification'!$G$9,B252)),ISNUMBER(SEARCH('[1]Lookup for use classification'!$H$9,B252)),ISNUMBER(SEARCH('[1]Lookup for use classification'!$I$9,B252)),ISNUMBER(SEARCH('[1]Lookup for use classification'!$J$9,B252)),ISNUMBER(SEARCH('[1]Lookup for use classification'!$K$9,B252))),'[1]Lookup for use classification'!$A$9,IF(OR(ISNUMBER(SEARCH('[1]Lookup for use classification'!$B$10,B252)),ISNUMBER(SEARCH('[1]Lookup for use classification'!$C$10,B252)),ISNUMBER(SEARCH('[1]Lookup for use classification'!$D$10,B252)),ISNUMBER(SEARCH('[1]Lookup for use classification'!$E$10,B252)),ISNUMBER(SEARCH('[1]Lookup for use classification'!$F$10,B252)),ISNUMBER(SEARCH('[1]Lookup for use classification'!$G$10,B252))),'[1]Lookup for use classification'!$A$10,IF(OR(ISNUMBER(SEARCH('[1]Lookup for use classification'!$B$11,B252)),ISNUMBER(SEARCH('[1]Lookup for use classification'!$C$11,B252))),'[1]Lookup for use classification'!$A$11,IF(OR(ISNUMBER(SEARCH('[1]Lookup for use classification'!$B$12,B252)),ISNUMBER(SEARCH('[1]Lookup for use classification'!$C$12,B252))),'[1]Lookup for use classification'!$A$12,IF(OR(ISNUMBER(SEARCH('[1]Lookup for use classification'!$B$13,B252)),ISNUMBER(SEARCH('[1]Lookup for use classification'!$C$13,B252)),ISNUMBER(SEARCH('[1]Lookup for use classification'!$D$13,B252)),,ISNUMBER(SEARCH('[1]Lookup for use classification'!$C$13,B252)),ISNUMBER(SEARCH('[1]Lookup for use classification'!$E$13,B252))),'[1]Lookup for use classification'!$A$13,IF(OR(ISNUMBER(SEARCH('[1]Lookup for use classification'!$B$14,B252)),ISNUMBER(SEARCH('[1]Lookup for use classification'!$C$14,B252))),'[1]Lookup for use classification'!$A$14,"Other"))))))))))))</f>
        <v>Public Assembly</v>
      </c>
      <c r="D252" s="18">
        <v>2905</v>
      </c>
      <c r="E252" s="19"/>
      <c r="F252" s="19"/>
    </row>
    <row r="253" spans="1:6">
      <c r="A253" s="16" t="s">
        <v>850</v>
      </c>
      <c r="B253" s="17" t="s">
        <v>372</v>
      </c>
      <c r="C253" s="133" t="str">
        <f>IF(OR(ISNUMBER(SEARCH('[1]Lookup for use classification'!$B$1,B253)),ISNUMBER(SEARCH('[1]Lookup for use classification'!$C$1,B253)),ISNUMBER(SEARCH('[1]Lookup for use classification'!$D$1,B253)),ISNUMBER(SEARCH('[1]Lookup for use classification'!$E$1,B253))),'[1]Lookup for use classification'!$A$1,IF(ISNUMBER(SEARCH('[1]Lookup for use classification'!$B$2,B253)),'[1]Lookup for use classification'!$A$2,IF(ISNUMBER(SEARCH('[1]Lookup for use classification'!$B$3,B253)),'[1]Lookup for use classification'!$A$3,IF(OR(ISNUMBER(SEARCH('[1]Lookup for use classification'!$B$4,B253)),ISNUMBER(SEARCH('[1]Lookup for use classification'!$C$4,B253)),ISNUMBER(SEARCH('[1]Lookup for use classification'!$D$4,B253)),ISNUMBER(SEARCH('[1]Lookup for use classification'!$E$4,B253))),'[1]Lookup for use classification'!$A$4,IF(OR(ISNUMBER(SEARCH('[1]Lookup for use classification'!$B$5,B253)),ISNUMBER(SEARCH('[1]Lookup for use classification'!$C$5,B253)),ISNUMBER(SEARCH('[1]Lookup for use classification'!$D$5,B253))),'[1]Lookup for use classification'!$A$5,IF(OR(ISNUMBER(SEARCH('[1]Lookup for use classification'!$B$7,B253)),ISNUMBER(SEARCH('[1]Lookup for use classification'!$C$7,B253)),ISNUMBER(SEARCH('[1]Lookup for use classification'!$D$7,B253))),'[1]Lookup for use classification'!$A$7,IF(OR(ISNUMBER(SEARCH('[1]Lookup for use classification'!$B$9,B253)),ISNUMBER(SEARCH('[1]Lookup for use classification'!$C$9,B253)),ISNUMBER(SEARCH('[1]Lookup for use classification'!$D$9,B253)),ISNUMBER(SEARCH('[1]Lookup for use classification'!$E$9,B253)),ISNUMBER(SEARCH('[1]Lookup for use classification'!$F$9,B253)),ISNUMBER(SEARCH('[1]Lookup for use classification'!$G$9,B253)),ISNUMBER(SEARCH('[1]Lookup for use classification'!$H$9,B253)),ISNUMBER(SEARCH('[1]Lookup for use classification'!$I$9,B253)),ISNUMBER(SEARCH('[1]Lookup for use classification'!$J$9,B253)),ISNUMBER(SEARCH('[1]Lookup for use classification'!$K$9,B253))),'[1]Lookup for use classification'!$A$9,IF(OR(ISNUMBER(SEARCH('[1]Lookup for use classification'!$B$10,B253)),ISNUMBER(SEARCH('[1]Lookup for use classification'!$C$10,B253)),ISNUMBER(SEARCH('[1]Lookup for use classification'!$D$10,B253)),ISNUMBER(SEARCH('[1]Lookup for use classification'!$E$10,B253)),ISNUMBER(SEARCH('[1]Lookup for use classification'!$F$10,B253)),ISNUMBER(SEARCH('[1]Lookup for use classification'!$G$10,B253))),'[1]Lookup for use classification'!$A$10,IF(OR(ISNUMBER(SEARCH('[1]Lookup for use classification'!$B$11,B253)),ISNUMBER(SEARCH('[1]Lookup for use classification'!$C$11,B253))),'[1]Lookup for use classification'!$A$11,IF(OR(ISNUMBER(SEARCH('[1]Lookup for use classification'!$B$12,B253)),ISNUMBER(SEARCH('[1]Lookup for use classification'!$C$12,B253))),'[1]Lookup for use classification'!$A$12,IF(OR(ISNUMBER(SEARCH('[1]Lookup for use classification'!$B$13,B253)),ISNUMBER(SEARCH('[1]Lookup for use classification'!$C$13,B253)),ISNUMBER(SEARCH('[1]Lookup for use classification'!$D$13,B253)),,ISNUMBER(SEARCH('[1]Lookup for use classification'!$C$13,B253)),ISNUMBER(SEARCH('[1]Lookup for use classification'!$E$13,B253))),'[1]Lookup for use classification'!$A$13,IF(OR(ISNUMBER(SEARCH('[1]Lookup for use classification'!$B$14,B253)),ISNUMBER(SEARCH('[1]Lookup for use classification'!$C$14,B253))),'[1]Lookup for use classification'!$A$14,"Other"))))))))))))</f>
        <v>Other</v>
      </c>
      <c r="D253" s="18">
        <v>400</v>
      </c>
      <c r="E253" s="19"/>
      <c r="F253" s="19"/>
    </row>
    <row r="254" spans="1:6">
      <c r="A254" s="16" t="s">
        <v>850</v>
      </c>
      <c r="B254" s="17" t="s">
        <v>845</v>
      </c>
      <c r="C254" s="133" t="str">
        <f>IF(OR(ISNUMBER(SEARCH('[1]Lookup for use classification'!$B$1,B254)),ISNUMBER(SEARCH('[1]Lookup for use classification'!$C$1,B254)),ISNUMBER(SEARCH('[1]Lookup for use classification'!$D$1,B254)),ISNUMBER(SEARCH('[1]Lookup for use classification'!$E$1,B254))),'[1]Lookup for use classification'!$A$1,IF(ISNUMBER(SEARCH('[1]Lookup for use classification'!$B$2,B254)),'[1]Lookup for use classification'!$A$2,IF(ISNUMBER(SEARCH('[1]Lookup for use classification'!$B$3,B254)),'[1]Lookup for use classification'!$A$3,IF(OR(ISNUMBER(SEARCH('[1]Lookup for use classification'!$B$4,B254)),ISNUMBER(SEARCH('[1]Lookup for use classification'!$C$4,B254)),ISNUMBER(SEARCH('[1]Lookup for use classification'!$D$4,B254)),ISNUMBER(SEARCH('[1]Lookup for use classification'!$E$4,B254))),'[1]Lookup for use classification'!$A$4,IF(OR(ISNUMBER(SEARCH('[1]Lookup for use classification'!$B$5,B254)),ISNUMBER(SEARCH('[1]Lookup for use classification'!$C$5,B254)),ISNUMBER(SEARCH('[1]Lookup for use classification'!$D$5,B254))),'[1]Lookup for use classification'!$A$5,IF(OR(ISNUMBER(SEARCH('[1]Lookup for use classification'!$B$7,B254)),ISNUMBER(SEARCH('[1]Lookup for use classification'!$C$7,B254)),ISNUMBER(SEARCH('[1]Lookup for use classification'!$D$7,B254))),'[1]Lookup for use classification'!$A$7,IF(OR(ISNUMBER(SEARCH('[1]Lookup for use classification'!$B$9,B254)),ISNUMBER(SEARCH('[1]Lookup for use classification'!$C$9,B254)),ISNUMBER(SEARCH('[1]Lookup for use classification'!$D$9,B254)),ISNUMBER(SEARCH('[1]Lookup for use classification'!$E$9,B254)),ISNUMBER(SEARCH('[1]Lookup for use classification'!$F$9,B254)),ISNUMBER(SEARCH('[1]Lookup for use classification'!$G$9,B254)),ISNUMBER(SEARCH('[1]Lookup for use classification'!$H$9,B254)),ISNUMBER(SEARCH('[1]Lookup for use classification'!$I$9,B254)),ISNUMBER(SEARCH('[1]Lookup for use classification'!$J$9,B254)),ISNUMBER(SEARCH('[1]Lookup for use classification'!$K$9,B254))),'[1]Lookup for use classification'!$A$9,IF(OR(ISNUMBER(SEARCH('[1]Lookup for use classification'!$B$10,B254)),ISNUMBER(SEARCH('[1]Lookup for use classification'!$C$10,B254)),ISNUMBER(SEARCH('[1]Lookup for use classification'!$D$10,B254)),ISNUMBER(SEARCH('[1]Lookup for use classification'!$E$10,B254)),ISNUMBER(SEARCH('[1]Lookup for use classification'!$F$10,B254)),ISNUMBER(SEARCH('[1]Lookup for use classification'!$G$10,B254))),'[1]Lookup for use classification'!$A$10,IF(OR(ISNUMBER(SEARCH('[1]Lookup for use classification'!$B$11,B254)),ISNUMBER(SEARCH('[1]Lookup for use classification'!$C$11,B254))),'[1]Lookup for use classification'!$A$11,IF(OR(ISNUMBER(SEARCH('[1]Lookup for use classification'!$B$12,B254)),ISNUMBER(SEARCH('[1]Lookup for use classification'!$C$12,B254))),'[1]Lookup for use classification'!$A$12,IF(OR(ISNUMBER(SEARCH('[1]Lookup for use classification'!$B$13,B254)),ISNUMBER(SEARCH('[1]Lookup for use classification'!$C$13,B254)),ISNUMBER(SEARCH('[1]Lookup for use classification'!$D$13,B254)),,ISNUMBER(SEARCH('[1]Lookup for use classification'!$C$13,B254)),ISNUMBER(SEARCH('[1]Lookup for use classification'!$E$13,B254))),'[1]Lookup for use classification'!$A$13,IF(OR(ISNUMBER(SEARCH('[1]Lookup for use classification'!$B$14,B254)),ISNUMBER(SEARCH('[1]Lookup for use classification'!$C$14,B254))),'[1]Lookup for use classification'!$A$14,"Other"))))))))))))</f>
        <v>Other</v>
      </c>
      <c r="D254" s="18"/>
      <c r="E254" s="19"/>
      <c r="F254" s="19"/>
    </row>
    <row r="255" spans="1:6">
      <c r="A255" s="16" t="s">
        <v>850</v>
      </c>
      <c r="B255" s="20" t="s">
        <v>37</v>
      </c>
      <c r="C255" s="133" t="str">
        <f>IF(OR(ISNUMBER(SEARCH('[1]Lookup for use classification'!$B$1,B255)),ISNUMBER(SEARCH('[1]Lookup for use classification'!$C$1,B255)),ISNUMBER(SEARCH('[1]Lookup for use classification'!$D$1,B255)),ISNUMBER(SEARCH('[1]Lookup for use classification'!$E$1,B255))),'[1]Lookup for use classification'!$A$1,IF(ISNUMBER(SEARCH('[1]Lookup for use classification'!$B$2,B255)),'[1]Lookup for use classification'!$A$2,IF(ISNUMBER(SEARCH('[1]Lookup for use classification'!$B$3,B255)),'[1]Lookup for use classification'!$A$3,IF(OR(ISNUMBER(SEARCH('[1]Lookup for use classification'!$B$4,B255)),ISNUMBER(SEARCH('[1]Lookup for use classification'!$C$4,B255)),ISNUMBER(SEARCH('[1]Lookup for use classification'!$D$4,B255)),ISNUMBER(SEARCH('[1]Lookup for use classification'!$E$4,B255))),'[1]Lookup for use classification'!$A$4,IF(OR(ISNUMBER(SEARCH('[1]Lookup for use classification'!$B$5,B255)),ISNUMBER(SEARCH('[1]Lookup for use classification'!$C$5,B255)),ISNUMBER(SEARCH('[1]Lookup for use classification'!$D$5,B255))),'[1]Lookup for use classification'!$A$5,IF(OR(ISNUMBER(SEARCH('[1]Lookup for use classification'!$B$7,B255)),ISNUMBER(SEARCH('[1]Lookup for use classification'!$C$7,B255)),ISNUMBER(SEARCH('[1]Lookup for use classification'!$D$7,B255))),'[1]Lookup for use classification'!$A$7,IF(OR(ISNUMBER(SEARCH('[1]Lookup for use classification'!$B$9,B255)),ISNUMBER(SEARCH('[1]Lookup for use classification'!$C$9,B255)),ISNUMBER(SEARCH('[1]Lookup for use classification'!$D$9,B255)),ISNUMBER(SEARCH('[1]Lookup for use classification'!$E$9,B255)),ISNUMBER(SEARCH('[1]Lookup for use classification'!$F$9,B255)),ISNUMBER(SEARCH('[1]Lookup for use classification'!$G$9,B255)),ISNUMBER(SEARCH('[1]Lookup for use classification'!$H$9,B255)),ISNUMBER(SEARCH('[1]Lookup for use classification'!$I$9,B255)),ISNUMBER(SEARCH('[1]Lookup for use classification'!$J$9,B255)),ISNUMBER(SEARCH('[1]Lookup for use classification'!$K$9,B255))),'[1]Lookup for use classification'!$A$9,IF(OR(ISNUMBER(SEARCH('[1]Lookup for use classification'!$B$10,B255)),ISNUMBER(SEARCH('[1]Lookup for use classification'!$C$10,B255)),ISNUMBER(SEARCH('[1]Lookup for use classification'!$D$10,B255)),ISNUMBER(SEARCH('[1]Lookup for use classification'!$E$10,B255)),ISNUMBER(SEARCH('[1]Lookup for use classification'!$F$10,B255)),ISNUMBER(SEARCH('[1]Lookup for use classification'!$G$10,B255))),'[1]Lookup for use classification'!$A$10,IF(OR(ISNUMBER(SEARCH('[1]Lookup for use classification'!$B$11,B255)),ISNUMBER(SEARCH('[1]Lookup for use classification'!$C$11,B255))),'[1]Lookup for use classification'!$A$11,IF(OR(ISNUMBER(SEARCH('[1]Lookup for use classification'!$B$12,B255)),ISNUMBER(SEARCH('[1]Lookup for use classification'!$C$12,B255))),'[1]Lookup for use classification'!$A$12,IF(OR(ISNUMBER(SEARCH('[1]Lookup for use classification'!$B$13,B255)),ISNUMBER(SEARCH('[1]Lookup for use classification'!$C$13,B255)),ISNUMBER(SEARCH('[1]Lookup for use classification'!$D$13,B255)),,ISNUMBER(SEARCH('[1]Lookup for use classification'!$C$13,B255)),ISNUMBER(SEARCH('[1]Lookup for use classification'!$E$13,B255))),'[1]Lookup for use classification'!$A$13,IF(OR(ISNUMBER(SEARCH('[1]Lookup for use classification'!$B$14,B255)),ISNUMBER(SEARCH('[1]Lookup for use classification'!$C$14,B255))),'[1]Lookup for use classification'!$A$14,"Other"))))))))))))</f>
        <v>Office</v>
      </c>
      <c r="D255" s="21"/>
      <c r="E255" s="22"/>
      <c r="F255" s="22"/>
    </row>
    <row r="256" spans="1:6">
      <c r="A256" s="16" t="s">
        <v>850</v>
      </c>
      <c r="B256" s="17" t="s">
        <v>309</v>
      </c>
      <c r="C256" s="133" t="str">
        <f>IF(OR(ISNUMBER(SEARCH('[1]Lookup for use classification'!$B$1,B256)),ISNUMBER(SEARCH('[1]Lookup for use classification'!$C$1,B256)),ISNUMBER(SEARCH('[1]Lookup for use classification'!$D$1,B256)),ISNUMBER(SEARCH('[1]Lookup for use classification'!$E$1,B256))),'[1]Lookup for use classification'!$A$1,IF(ISNUMBER(SEARCH('[1]Lookup for use classification'!$B$2,B256)),'[1]Lookup for use classification'!$A$2,IF(ISNUMBER(SEARCH('[1]Lookup for use classification'!$B$3,B256)),'[1]Lookup for use classification'!$A$3,IF(OR(ISNUMBER(SEARCH('[1]Lookup for use classification'!$B$4,B256)),ISNUMBER(SEARCH('[1]Lookup for use classification'!$C$4,B256)),ISNUMBER(SEARCH('[1]Lookup for use classification'!$D$4,B256)),ISNUMBER(SEARCH('[1]Lookup for use classification'!$E$4,B256))),'[1]Lookup for use classification'!$A$4,IF(OR(ISNUMBER(SEARCH('[1]Lookup for use classification'!$B$5,B256)),ISNUMBER(SEARCH('[1]Lookup for use classification'!$C$5,B256)),ISNUMBER(SEARCH('[1]Lookup for use classification'!$D$5,B256))),'[1]Lookup for use classification'!$A$5,IF(OR(ISNUMBER(SEARCH('[1]Lookup for use classification'!$B$7,B256)),ISNUMBER(SEARCH('[1]Lookup for use classification'!$C$7,B256)),ISNUMBER(SEARCH('[1]Lookup for use classification'!$D$7,B256))),'[1]Lookup for use classification'!$A$7,IF(OR(ISNUMBER(SEARCH('[1]Lookup for use classification'!$B$9,B256)),ISNUMBER(SEARCH('[1]Lookup for use classification'!$C$9,B256)),ISNUMBER(SEARCH('[1]Lookup for use classification'!$D$9,B256)),ISNUMBER(SEARCH('[1]Lookup for use classification'!$E$9,B256)),ISNUMBER(SEARCH('[1]Lookup for use classification'!$F$9,B256)),ISNUMBER(SEARCH('[1]Lookup for use classification'!$G$9,B256)),ISNUMBER(SEARCH('[1]Lookup for use classification'!$H$9,B256)),ISNUMBER(SEARCH('[1]Lookup for use classification'!$I$9,B256)),ISNUMBER(SEARCH('[1]Lookup for use classification'!$J$9,B256)),ISNUMBER(SEARCH('[1]Lookup for use classification'!$K$9,B256))),'[1]Lookup for use classification'!$A$9,IF(OR(ISNUMBER(SEARCH('[1]Lookup for use classification'!$B$10,B256)),ISNUMBER(SEARCH('[1]Lookup for use classification'!$C$10,B256)),ISNUMBER(SEARCH('[1]Lookup for use classification'!$D$10,B256)),ISNUMBER(SEARCH('[1]Lookup for use classification'!$E$10,B256)),ISNUMBER(SEARCH('[1]Lookup for use classification'!$F$10,B256)),ISNUMBER(SEARCH('[1]Lookup for use classification'!$G$10,B256))),'[1]Lookup for use classification'!$A$10,IF(OR(ISNUMBER(SEARCH('[1]Lookup for use classification'!$B$11,B256)),ISNUMBER(SEARCH('[1]Lookup for use classification'!$C$11,B256))),'[1]Lookup for use classification'!$A$11,IF(OR(ISNUMBER(SEARCH('[1]Lookup for use classification'!$B$12,B256)),ISNUMBER(SEARCH('[1]Lookup for use classification'!$C$12,B256))),'[1]Lookup for use classification'!$A$12,IF(OR(ISNUMBER(SEARCH('[1]Lookup for use classification'!$B$13,B256)),ISNUMBER(SEARCH('[1]Lookup for use classification'!$C$13,B256)),ISNUMBER(SEARCH('[1]Lookup for use classification'!$D$13,B256)),,ISNUMBER(SEARCH('[1]Lookup for use classification'!$C$13,B256)),ISNUMBER(SEARCH('[1]Lookup for use classification'!$E$13,B256))),'[1]Lookup for use classification'!$A$13,IF(OR(ISNUMBER(SEARCH('[1]Lookup for use classification'!$B$14,B256)),ISNUMBER(SEARCH('[1]Lookup for use classification'!$C$14,B256))),'[1]Lookup for use classification'!$A$14,"Other"))))))))))))</f>
        <v>Other</v>
      </c>
      <c r="D256" s="18">
        <v>1296</v>
      </c>
      <c r="E256" s="19"/>
      <c r="F256" s="19"/>
    </row>
    <row r="257" spans="1:6">
      <c r="A257" s="16" t="s">
        <v>850</v>
      </c>
      <c r="B257" s="17" t="s">
        <v>846</v>
      </c>
      <c r="C257" s="133" t="str">
        <f>IF(OR(ISNUMBER(SEARCH('[1]Lookup for use classification'!$B$1,B257)),ISNUMBER(SEARCH('[1]Lookup for use classification'!$C$1,B257)),ISNUMBER(SEARCH('[1]Lookup for use classification'!$D$1,B257)),ISNUMBER(SEARCH('[1]Lookup for use classification'!$E$1,B257))),'[1]Lookup for use classification'!$A$1,IF(ISNUMBER(SEARCH('[1]Lookup for use classification'!$B$2,B257)),'[1]Lookup for use classification'!$A$2,IF(ISNUMBER(SEARCH('[1]Lookup for use classification'!$B$3,B257)),'[1]Lookup for use classification'!$A$3,IF(OR(ISNUMBER(SEARCH('[1]Lookup for use classification'!$B$4,B257)),ISNUMBER(SEARCH('[1]Lookup for use classification'!$C$4,B257)),ISNUMBER(SEARCH('[1]Lookup for use classification'!$D$4,B257)),ISNUMBER(SEARCH('[1]Lookup for use classification'!$E$4,B257))),'[1]Lookup for use classification'!$A$4,IF(OR(ISNUMBER(SEARCH('[1]Lookup for use classification'!$B$5,B257)),ISNUMBER(SEARCH('[1]Lookup for use classification'!$C$5,B257)),ISNUMBER(SEARCH('[1]Lookup for use classification'!$D$5,B257))),'[1]Lookup for use classification'!$A$5,IF(OR(ISNUMBER(SEARCH('[1]Lookup for use classification'!$B$7,B257)),ISNUMBER(SEARCH('[1]Lookup for use classification'!$C$7,B257)),ISNUMBER(SEARCH('[1]Lookup for use classification'!$D$7,B257))),'[1]Lookup for use classification'!$A$7,IF(OR(ISNUMBER(SEARCH('[1]Lookup for use classification'!$B$9,B257)),ISNUMBER(SEARCH('[1]Lookup for use classification'!$C$9,B257)),ISNUMBER(SEARCH('[1]Lookup for use classification'!$D$9,B257)),ISNUMBER(SEARCH('[1]Lookup for use classification'!$E$9,B257)),ISNUMBER(SEARCH('[1]Lookup for use classification'!$F$9,B257)),ISNUMBER(SEARCH('[1]Lookup for use classification'!$G$9,B257)),ISNUMBER(SEARCH('[1]Lookup for use classification'!$H$9,B257)),ISNUMBER(SEARCH('[1]Lookup for use classification'!$I$9,B257)),ISNUMBER(SEARCH('[1]Lookup for use classification'!$J$9,B257)),ISNUMBER(SEARCH('[1]Lookup for use classification'!$K$9,B257))),'[1]Lookup for use classification'!$A$9,IF(OR(ISNUMBER(SEARCH('[1]Lookup for use classification'!$B$10,B257)),ISNUMBER(SEARCH('[1]Lookup for use classification'!$C$10,B257)),ISNUMBER(SEARCH('[1]Lookup for use classification'!$D$10,B257)),ISNUMBER(SEARCH('[1]Lookup for use classification'!$E$10,B257)),ISNUMBER(SEARCH('[1]Lookup for use classification'!$F$10,B257)),ISNUMBER(SEARCH('[1]Lookup for use classification'!$G$10,B257))),'[1]Lookup for use classification'!$A$10,IF(OR(ISNUMBER(SEARCH('[1]Lookup for use classification'!$B$11,B257)),ISNUMBER(SEARCH('[1]Lookup for use classification'!$C$11,B257))),'[1]Lookup for use classification'!$A$11,IF(OR(ISNUMBER(SEARCH('[1]Lookup for use classification'!$B$12,B257)),ISNUMBER(SEARCH('[1]Lookup for use classification'!$C$12,B257))),'[1]Lookup for use classification'!$A$12,IF(OR(ISNUMBER(SEARCH('[1]Lookup for use classification'!$B$13,B257)),ISNUMBER(SEARCH('[1]Lookup for use classification'!$C$13,B257)),ISNUMBER(SEARCH('[1]Lookup for use classification'!$D$13,B257)),,ISNUMBER(SEARCH('[1]Lookup for use classification'!$C$13,B257)),ISNUMBER(SEARCH('[1]Lookup for use classification'!$E$13,B257))),'[1]Lookup for use classification'!$A$13,IF(OR(ISNUMBER(SEARCH('[1]Lookup for use classification'!$B$14,B257)),ISNUMBER(SEARCH('[1]Lookup for use classification'!$C$14,B257))),'[1]Lookup for use classification'!$A$14,"Other"))))))))))))</f>
        <v>Warehousing</v>
      </c>
      <c r="D257" s="18">
        <v>1656</v>
      </c>
      <c r="E257" s="19"/>
      <c r="F257" s="19"/>
    </row>
    <row r="258" spans="1:6">
      <c r="A258" s="16" t="s">
        <v>850</v>
      </c>
      <c r="B258" s="17" t="s">
        <v>424</v>
      </c>
      <c r="C258" s="133" t="str">
        <f>IF(OR(ISNUMBER(SEARCH('[1]Lookup for use classification'!$B$1,B258)),ISNUMBER(SEARCH('[1]Lookup for use classification'!$C$1,B258)),ISNUMBER(SEARCH('[1]Lookup for use classification'!$D$1,B258)),ISNUMBER(SEARCH('[1]Lookup for use classification'!$E$1,B258))),'[1]Lookup for use classification'!$A$1,IF(ISNUMBER(SEARCH('[1]Lookup for use classification'!$B$2,B258)),'[1]Lookup for use classification'!$A$2,IF(ISNUMBER(SEARCH('[1]Lookup for use classification'!$B$3,B258)),'[1]Lookup for use classification'!$A$3,IF(OR(ISNUMBER(SEARCH('[1]Lookup for use classification'!$B$4,B258)),ISNUMBER(SEARCH('[1]Lookup for use classification'!$C$4,B258)),ISNUMBER(SEARCH('[1]Lookup for use classification'!$D$4,B258)),ISNUMBER(SEARCH('[1]Lookup for use classification'!$E$4,B258))),'[1]Lookup for use classification'!$A$4,IF(OR(ISNUMBER(SEARCH('[1]Lookup for use classification'!$B$5,B258)),ISNUMBER(SEARCH('[1]Lookup for use classification'!$C$5,B258)),ISNUMBER(SEARCH('[1]Lookup for use classification'!$D$5,B258))),'[1]Lookup for use classification'!$A$5,IF(OR(ISNUMBER(SEARCH('[1]Lookup for use classification'!$B$7,B258)),ISNUMBER(SEARCH('[1]Lookup for use classification'!$C$7,B258)),ISNUMBER(SEARCH('[1]Lookup for use classification'!$D$7,B258))),'[1]Lookup for use classification'!$A$7,IF(OR(ISNUMBER(SEARCH('[1]Lookup for use classification'!$B$9,B258)),ISNUMBER(SEARCH('[1]Lookup for use classification'!$C$9,B258)),ISNUMBER(SEARCH('[1]Lookup for use classification'!$D$9,B258)),ISNUMBER(SEARCH('[1]Lookup for use classification'!$E$9,B258)),ISNUMBER(SEARCH('[1]Lookup for use classification'!$F$9,B258)),ISNUMBER(SEARCH('[1]Lookup for use classification'!$G$9,B258)),ISNUMBER(SEARCH('[1]Lookup for use classification'!$H$9,B258)),ISNUMBER(SEARCH('[1]Lookup for use classification'!$I$9,B258)),ISNUMBER(SEARCH('[1]Lookup for use classification'!$J$9,B258)),ISNUMBER(SEARCH('[1]Lookup for use classification'!$K$9,B258))),'[1]Lookup for use classification'!$A$9,IF(OR(ISNUMBER(SEARCH('[1]Lookup for use classification'!$B$10,B258)),ISNUMBER(SEARCH('[1]Lookup for use classification'!$C$10,B258)),ISNUMBER(SEARCH('[1]Lookup for use classification'!$D$10,B258)),ISNUMBER(SEARCH('[1]Lookup for use classification'!$E$10,B258)),ISNUMBER(SEARCH('[1]Lookup for use classification'!$F$10,B258)),ISNUMBER(SEARCH('[1]Lookup for use classification'!$G$10,B258))),'[1]Lookup for use classification'!$A$10,IF(OR(ISNUMBER(SEARCH('[1]Lookup for use classification'!$B$11,B258)),ISNUMBER(SEARCH('[1]Lookup for use classification'!$C$11,B258))),'[1]Lookup for use classification'!$A$11,IF(OR(ISNUMBER(SEARCH('[1]Lookup for use classification'!$B$12,B258)),ISNUMBER(SEARCH('[1]Lookup for use classification'!$C$12,B258))),'[1]Lookup for use classification'!$A$12,IF(OR(ISNUMBER(SEARCH('[1]Lookup for use classification'!$B$13,B258)),ISNUMBER(SEARCH('[1]Lookup for use classification'!$C$13,B258)),ISNUMBER(SEARCH('[1]Lookup for use classification'!$D$13,B258)),,ISNUMBER(SEARCH('[1]Lookup for use classification'!$C$13,B258)),ISNUMBER(SEARCH('[1]Lookup for use classification'!$E$13,B258))),'[1]Lookup for use classification'!$A$13,IF(OR(ISNUMBER(SEARCH('[1]Lookup for use classification'!$B$14,B258)),ISNUMBER(SEARCH('[1]Lookup for use classification'!$C$14,B258))),'[1]Lookup for use classification'!$A$14,"Other"))))))))))))</f>
        <v>Office</v>
      </c>
      <c r="D258" s="18"/>
      <c r="E258" s="19"/>
      <c r="F258" s="19"/>
    </row>
    <row r="259" spans="1:6">
      <c r="A259" s="16" t="s">
        <v>850</v>
      </c>
      <c r="B259" s="17" t="s">
        <v>847</v>
      </c>
      <c r="C259" s="133" t="str">
        <f>IF(OR(ISNUMBER(SEARCH('[1]Lookup for use classification'!$B$1,B259)),ISNUMBER(SEARCH('[1]Lookup for use classification'!$C$1,B259)),ISNUMBER(SEARCH('[1]Lookup for use classification'!$D$1,B259)),ISNUMBER(SEARCH('[1]Lookup for use classification'!$E$1,B259))),'[1]Lookup for use classification'!$A$1,IF(ISNUMBER(SEARCH('[1]Lookup for use classification'!$B$2,B259)),'[1]Lookup for use classification'!$A$2,IF(ISNUMBER(SEARCH('[1]Lookup for use classification'!$B$3,B259)),'[1]Lookup for use classification'!$A$3,IF(OR(ISNUMBER(SEARCH('[1]Lookup for use classification'!$B$4,B259)),ISNUMBER(SEARCH('[1]Lookup for use classification'!$C$4,B259)),ISNUMBER(SEARCH('[1]Lookup for use classification'!$D$4,B259)),ISNUMBER(SEARCH('[1]Lookup for use classification'!$E$4,B259))),'[1]Lookup for use classification'!$A$4,IF(OR(ISNUMBER(SEARCH('[1]Lookup for use classification'!$B$5,B259)),ISNUMBER(SEARCH('[1]Lookup for use classification'!$C$5,B259)),ISNUMBER(SEARCH('[1]Lookup for use classification'!$D$5,B259))),'[1]Lookup for use classification'!$A$5,IF(OR(ISNUMBER(SEARCH('[1]Lookup for use classification'!$B$7,B259)),ISNUMBER(SEARCH('[1]Lookup for use classification'!$C$7,B259)),ISNUMBER(SEARCH('[1]Lookup for use classification'!$D$7,B259))),'[1]Lookup for use classification'!$A$7,IF(OR(ISNUMBER(SEARCH('[1]Lookup for use classification'!$B$9,B259)),ISNUMBER(SEARCH('[1]Lookup for use classification'!$C$9,B259)),ISNUMBER(SEARCH('[1]Lookup for use classification'!$D$9,B259)),ISNUMBER(SEARCH('[1]Lookup for use classification'!$E$9,B259)),ISNUMBER(SEARCH('[1]Lookup for use classification'!$F$9,B259)),ISNUMBER(SEARCH('[1]Lookup for use classification'!$G$9,B259)),ISNUMBER(SEARCH('[1]Lookup for use classification'!$H$9,B259)),ISNUMBER(SEARCH('[1]Lookup for use classification'!$I$9,B259)),ISNUMBER(SEARCH('[1]Lookup for use classification'!$J$9,B259)),ISNUMBER(SEARCH('[1]Lookup for use classification'!$K$9,B259))),'[1]Lookup for use classification'!$A$9,IF(OR(ISNUMBER(SEARCH('[1]Lookup for use classification'!$B$10,B259)),ISNUMBER(SEARCH('[1]Lookup for use classification'!$C$10,B259)),ISNUMBER(SEARCH('[1]Lookup for use classification'!$D$10,B259)),ISNUMBER(SEARCH('[1]Lookup for use classification'!$E$10,B259)),ISNUMBER(SEARCH('[1]Lookup for use classification'!$F$10,B259)),ISNUMBER(SEARCH('[1]Lookup for use classification'!$G$10,B259))),'[1]Lookup for use classification'!$A$10,IF(OR(ISNUMBER(SEARCH('[1]Lookup for use classification'!$B$11,B259)),ISNUMBER(SEARCH('[1]Lookup for use classification'!$C$11,B259))),'[1]Lookup for use classification'!$A$11,IF(OR(ISNUMBER(SEARCH('[1]Lookup for use classification'!$B$12,B259)),ISNUMBER(SEARCH('[1]Lookup for use classification'!$C$12,B259))),'[1]Lookup for use classification'!$A$12,IF(OR(ISNUMBER(SEARCH('[1]Lookup for use classification'!$B$13,B259)),ISNUMBER(SEARCH('[1]Lookup for use classification'!$C$13,B259)),ISNUMBER(SEARCH('[1]Lookup for use classification'!$D$13,B259)),,ISNUMBER(SEARCH('[1]Lookup for use classification'!$C$13,B259)),ISNUMBER(SEARCH('[1]Lookup for use classification'!$E$13,B259))),'[1]Lookup for use classification'!$A$13,IF(OR(ISNUMBER(SEARCH('[1]Lookup for use classification'!$B$14,B259)),ISNUMBER(SEARCH('[1]Lookup for use classification'!$C$14,B259))),'[1]Lookup for use classification'!$A$14,"Other"))))))))))))</f>
        <v>Education - K - 12</v>
      </c>
      <c r="D259" s="18">
        <v>9854</v>
      </c>
      <c r="E259" s="19"/>
      <c r="F259" s="19"/>
    </row>
    <row r="260" spans="1:6">
      <c r="A260" s="16" t="s">
        <v>850</v>
      </c>
      <c r="B260" s="17" t="s">
        <v>848</v>
      </c>
      <c r="C260" s="133" t="str">
        <f>IF(OR(ISNUMBER(SEARCH('[1]Lookup for use classification'!$B$1,B260)),ISNUMBER(SEARCH('[1]Lookup for use classification'!$C$1,B260)),ISNUMBER(SEARCH('[1]Lookup for use classification'!$D$1,B260)),ISNUMBER(SEARCH('[1]Lookup for use classification'!$E$1,B260))),'[1]Lookup for use classification'!$A$1,IF(ISNUMBER(SEARCH('[1]Lookup for use classification'!$B$2,B260)),'[1]Lookup for use classification'!$A$2,IF(ISNUMBER(SEARCH('[1]Lookup for use classification'!$B$3,B260)),'[1]Lookup for use classification'!$A$3,IF(OR(ISNUMBER(SEARCH('[1]Lookup for use classification'!$B$4,B260)),ISNUMBER(SEARCH('[1]Lookup for use classification'!$C$4,B260)),ISNUMBER(SEARCH('[1]Lookup for use classification'!$D$4,B260)),ISNUMBER(SEARCH('[1]Lookup for use classification'!$E$4,B260))),'[1]Lookup for use classification'!$A$4,IF(OR(ISNUMBER(SEARCH('[1]Lookup for use classification'!$B$5,B260)),ISNUMBER(SEARCH('[1]Lookup for use classification'!$C$5,B260)),ISNUMBER(SEARCH('[1]Lookup for use classification'!$D$5,B260))),'[1]Lookup for use classification'!$A$5,IF(OR(ISNUMBER(SEARCH('[1]Lookup for use classification'!$B$7,B260)),ISNUMBER(SEARCH('[1]Lookup for use classification'!$C$7,B260)),ISNUMBER(SEARCH('[1]Lookup for use classification'!$D$7,B260))),'[1]Lookup for use classification'!$A$7,IF(OR(ISNUMBER(SEARCH('[1]Lookup for use classification'!$B$9,B260)),ISNUMBER(SEARCH('[1]Lookup for use classification'!$C$9,B260)),ISNUMBER(SEARCH('[1]Lookup for use classification'!$D$9,B260)),ISNUMBER(SEARCH('[1]Lookup for use classification'!$E$9,B260)),ISNUMBER(SEARCH('[1]Lookup for use classification'!$F$9,B260)),ISNUMBER(SEARCH('[1]Lookup for use classification'!$G$9,B260)),ISNUMBER(SEARCH('[1]Lookup for use classification'!$H$9,B260)),ISNUMBER(SEARCH('[1]Lookup for use classification'!$I$9,B260)),ISNUMBER(SEARCH('[1]Lookup for use classification'!$J$9,B260)),ISNUMBER(SEARCH('[1]Lookup for use classification'!$K$9,B260))),'[1]Lookup for use classification'!$A$9,IF(OR(ISNUMBER(SEARCH('[1]Lookup for use classification'!$B$10,B260)),ISNUMBER(SEARCH('[1]Lookup for use classification'!$C$10,B260)),ISNUMBER(SEARCH('[1]Lookup for use classification'!$D$10,B260)),ISNUMBER(SEARCH('[1]Lookup for use classification'!$E$10,B260)),ISNUMBER(SEARCH('[1]Lookup for use classification'!$F$10,B260)),ISNUMBER(SEARCH('[1]Lookup for use classification'!$G$10,B260))),'[1]Lookup for use classification'!$A$10,IF(OR(ISNUMBER(SEARCH('[1]Lookup for use classification'!$B$11,B260)),ISNUMBER(SEARCH('[1]Lookup for use classification'!$C$11,B260))),'[1]Lookup for use classification'!$A$11,IF(OR(ISNUMBER(SEARCH('[1]Lookup for use classification'!$B$12,B260)),ISNUMBER(SEARCH('[1]Lookup for use classification'!$C$12,B260))),'[1]Lookup for use classification'!$A$12,IF(OR(ISNUMBER(SEARCH('[1]Lookup for use classification'!$B$13,B260)),ISNUMBER(SEARCH('[1]Lookup for use classification'!$C$13,B260)),ISNUMBER(SEARCH('[1]Lookup for use classification'!$D$13,B260)),,ISNUMBER(SEARCH('[1]Lookup for use classification'!$C$13,B260)),ISNUMBER(SEARCH('[1]Lookup for use classification'!$E$13,B260))),'[1]Lookup for use classification'!$A$13,IF(OR(ISNUMBER(SEARCH('[1]Lookup for use classification'!$B$14,B260)),ISNUMBER(SEARCH('[1]Lookup for use classification'!$C$14,B260))),'[1]Lookup for use classification'!$A$14,"Other"))))))))))))</f>
        <v>Other</v>
      </c>
      <c r="D260" s="18"/>
      <c r="E260" s="19"/>
      <c r="F260" s="19"/>
    </row>
    <row r="261" spans="1:6">
      <c r="A261" s="16" t="s">
        <v>850</v>
      </c>
      <c r="B261" s="17" t="s">
        <v>64</v>
      </c>
      <c r="C261" s="133" t="str">
        <f>IF(OR(ISNUMBER(SEARCH('[1]Lookup for use classification'!$B$1,B261)),ISNUMBER(SEARCH('[1]Lookup for use classification'!$C$1,B261)),ISNUMBER(SEARCH('[1]Lookup for use classification'!$D$1,B261)),ISNUMBER(SEARCH('[1]Lookup for use classification'!$E$1,B261))),'[1]Lookup for use classification'!$A$1,IF(ISNUMBER(SEARCH('[1]Lookup for use classification'!$B$2,B261)),'[1]Lookup for use classification'!$A$2,IF(ISNUMBER(SEARCH('[1]Lookup for use classification'!$B$3,B261)),'[1]Lookup for use classification'!$A$3,IF(OR(ISNUMBER(SEARCH('[1]Lookup for use classification'!$B$4,B261)),ISNUMBER(SEARCH('[1]Lookup for use classification'!$C$4,B261)),ISNUMBER(SEARCH('[1]Lookup for use classification'!$D$4,B261)),ISNUMBER(SEARCH('[1]Lookup for use classification'!$E$4,B261))),'[1]Lookup for use classification'!$A$4,IF(OR(ISNUMBER(SEARCH('[1]Lookup for use classification'!$B$5,B261)),ISNUMBER(SEARCH('[1]Lookup for use classification'!$C$5,B261)),ISNUMBER(SEARCH('[1]Lookup for use classification'!$D$5,B261))),'[1]Lookup for use classification'!$A$5,IF(OR(ISNUMBER(SEARCH('[1]Lookup for use classification'!$B$7,B261)),ISNUMBER(SEARCH('[1]Lookup for use classification'!$C$7,B261)),ISNUMBER(SEARCH('[1]Lookup for use classification'!$D$7,B261))),'[1]Lookup for use classification'!$A$7,IF(OR(ISNUMBER(SEARCH('[1]Lookup for use classification'!$B$9,B261)),ISNUMBER(SEARCH('[1]Lookup for use classification'!$C$9,B261)),ISNUMBER(SEARCH('[1]Lookup for use classification'!$D$9,B261)),ISNUMBER(SEARCH('[1]Lookup for use classification'!$E$9,B261)),ISNUMBER(SEARCH('[1]Lookup for use classification'!$F$9,B261)),ISNUMBER(SEARCH('[1]Lookup for use classification'!$G$9,B261)),ISNUMBER(SEARCH('[1]Lookup for use classification'!$H$9,B261)),ISNUMBER(SEARCH('[1]Lookup for use classification'!$I$9,B261)),ISNUMBER(SEARCH('[1]Lookup for use classification'!$J$9,B261)),ISNUMBER(SEARCH('[1]Lookup for use classification'!$K$9,B261))),'[1]Lookup for use classification'!$A$9,IF(OR(ISNUMBER(SEARCH('[1]Lookup for use classification'!$B$10,B261)),ISNUMBER(SEARCH('[1]Lookup for use classification'!$C$10,B261)),ISNUMBER(SEARCH('[1]Lookup for use classification'!$D$10,B261)),ISNUMBER(SEARCH('[1]Lookup for use classification'!$E$10,B261)),ISNUMBER(SEARCH('[1]Lookup for use classification'!$F$10,B261)),ISNUMBER(SEARCH('[1]Lookup for use classification'!$G$10,B261))),'[1]Lookup for use classification'!$A$10,IF(OR(ISNUMBER(SEARCH('[1]Lookup for use classification'!$B$11,B261)),ISNUMBER(SEARCH('[1]Lookup for use classification'!$C$11,B261))),'[1]Lookup for use classification'!$A$11,IF(OR(ISNUMBER(SEARCH('[1]Lookup for use classification'!$B$12,B261)),ISNUMBER(SEARCH('[1]Lookup for use classification'!$C$12,B261))),'[1]Lookup for use classification'!$A$12,IF(OR(ISNUMBER(SEARCH('[1]Lookup for use classification'!$B$13,B261)),ISNUMBER(SEARCH('[1]Lookup for use classification'!$C$13,B261)),ISNUMBER(SEARCH('[1]Lookup for use classification'!$D$13,B261)),,ISNUMBER(SEARCH('[1]Lookup for use classification'!$C$13,B261)),ISNUMBER(SEARCH('[1]Lookup for use classification'!$E$13,B261))),'[1]Lookup for use classification'!$A$13,IF(OR(ISNUMBER(SEARCH('[1]Lookup for use classification'!$B$14,B261)),ISNUMBER(SEARCH('[1]Lookup for use classification'!$C$14,B261))),'[1]Lookup for use classification'!$A$14,"Other"))))))))))))</f>
        <v>Water &amp; Sewer</v>
      </c>
      <c r="D261" s="18"/>
      <c r="E261" s="19"/>
      <c r="F261" s="19"/>
    </row>
    <row r="262" spans="1:6">
      <c r="A262" s="16" t="s">
        <v>850</v>
      </c>
      <c r="B262" s="17" t="s">
        <v>849</v>
      </c>
      <c r="C262" s="133" t="str">
        <f>IF(OR(ISNUMBER(SEARCH('[1]Lookup for use classification'!$B$1,B262)),ISNUMBER(SEARCH('[1]Lookup for use classification'!$C$1,B262)),ISNUMBER(SEARCH('[1]Lookup for use classification'!$D$1,B262)),ISNUMBER(SEARCH('[1]Lookup for use classification'!$E$1,B262))),'[1]Lookup for use classification'!$A$1,IF(ISNUMBER(SEARCH('[1]Lookup for use classification'!$B$2,B262)),'[1]Lookup for use classification'!$A$2,IF(ISNUMBER(SEARCH('[1]Lookup for use classification'!$B$3,B262)),'[1]Lookup for use classification'!$A$3,IF(OR(ISNUMBER(SEARCH('[1]Lookup for use classification'!$B$4,B262)),ISNUMBER(SEARCH('[1]Lookup for use classification'!$C$4,B262)),ISNUMBER(SEARCH('[1]Lookup for use classification'!$D$4,B262)),ISNUMBER(SEARCH('[1]Lookup for use classification'!$E$4,B262))),'[1]Lookup for use classification'!$A$4,IF(OR(ISNUMBER(SEARCH('[1]Lookup for use classification'!$B$5,B262)),ISNUMBER(SEARCH('[1]Lookup for use classification'!$C$5,B262)),ISNUMBER(SEARCH('[1]Lookup for use classification'!$D$5,B262))),'[1]Lookup for use classification'!$A$5,IF(OR(ISNUMBER(SEARCH('[1]Lookup for use classification'!$B$7,B262)),ISNUMBER(SEARCH('[1]Lookup for use classification'!$C$7,B262)),ISNUMBER(SEARCH('[1]Lookup for use classification'!$D$7,B262))),'[1]Lookup for use classification'!$A$7,IF(OR(ISNUMBER(SEARCH('[1]Lookup for use classification'!$B$9,B262)),ISNUMBER(SEARCH('[1]Lookup for use classification'!$C$9,B262)),ISNUMBER(SEARCH('[1]Lookup for use classification'!$D$9,B262)),ISNUMBER(SEARCH('[1]Lookup for use classification'!$E$9,B262)),ISNUMBER(SEARCH('[1]Lookup for use classification'!$F$9,B262)),ISNUMBER(SEARCH('[1]Lookup for use classification'!$G$9,B262)),ISNUMBER(SEARCH('[1]Lookup for use classification'!$H$9,B262)),ISNUMBER(SEARCH('[1]Lookup for use classification'!$I$9,B262)),ISNUMBER(SEARCH('[1]Lookup for use classification'!$J$9,B262)),ISNUMBER(SEARCH('[1]Lookup for use classification'!$K$9,B262))),'[1]Lookup for use classification'!$A$9,IF(OR(ISNUMBER(SEARCH('[1]Lookup for use classification'!$B$10,B262)),ISNUMBER(SEARCH('[1]Lookup for use classification'!$C$10,B262)),ISNUMBER(SEARCH('[1]Lookup for use classification'!$D$10,B262)),ISNUMBER(SEARCH('[1]Lookup for use classification'!$E$10,B262)),ISNUMBER(SEARCH('[1]Lookup for use classification'!$F$10,B262)),ISNUMBER(SEARCH('[1]Lookup for use classification'!$G$10,B262))),'[1]Lookup for use classification'!$A$10,IF(OR(ISNUMBER(SEARCH('[1]Lookup for use classification'!$B$11,B262)),ISNUMBER(SEARCH('[1]Lookup for use classification'!$C$11,B262))),'[1]Lookup for use classification'!$A$11,IF(OR(ISNUMBER(SEARCH('[1]Lookup for use classification'!$B$12,B262)),ISNUMBER(SEARCH('[1]Lookup for use classification'!$C$12,B262))),'[1]Lookup for use classification'!$A$12,IF(OR(ISNUMBER(SEARCH('[1]Lookup for use classification'!$B$13,B262)),ISNUMBER(SEARCH('[1]Lookup for use classification'!$C$13,B262)),ISNUMBER(SEARCH('[1]Lookup for use classification'!$D$13,B262)),,ISNUMBER(SEARCH('[1]Lookup for use classification'!$C$13,B262)),ISNUMBER(SEARCH('[1]Lookup for use classification'!$E$13,B262))),'[1]Lookup for use classification'!$A$13,IF(OR(ISNUMBER(SEARCH('[1]Lookup for use classification'!$B$14,B262)),ISNUMBER(SEARCH('[1]Lookup for use classification'!$C$14,B262))),'[1]Lookup for use classification'!$A$14,"Other"))))))))))))</f>
        <v>Public Assembly</v>
      </c>
      <c r="D262" s="18"/>
      <c r="E262" s="19"/>
      <c r="F262" s="19"/>
    </row>
    <row r="263" spans="1:6">
      <c r="A263" s="16" t="s">
        <v>850</v>
      </c>
      <c r="B263" s="17" t="s">
        <v>851</v>
      </c>
      <c r="C263" s="133" t="str">
        <f>IF(OR(ISNUMBER(SEARCH('[1]Lookup for use classification'!$B$1,B263)),ISNUMBER(SEARCH('[1]Lookup for use classification'!$C$1,B263)),ISNUMBER(SEARCH('[1]Lookup for use classification'!$D$1,B263)),ISNUMBER(SEARCH('[1]Lookup for use classification'!$E$1,B263))),'[1]Lookup for use classification'!$A$1,IF(ISNUMBER(SEARCH('[1]Lookup for use classification'!$B$2,B263)),'[1]Lookup for use classification'!$A$2,IF(ISNUMBER(SEARCH('[1]Lookup for use classification'!$B$3,B263)),'[1]Lookup for use classification'!$A$3,IF(OR(ISNUMBER(SEARCH('[1]Lookup for use classification'!$B$4,B263)),ISNUMBER(SEARCH('[1]Lookup for use classification'!$C$4,B263)),ISNUMBER(SEARCH('[1]Lookup for use classification'!$D$4,B263)),ISNUMBER(SEARCH('[1]Lookup for use classification'!$E$4,B263))),'[1]Lookup for use classification'!$A$4,IF(OR(ISNUMBER(SEARCH('[1]Lookup for use classification'!$B$5,B263)),ISNUMBER(SEARCH('[1]Lookup for use classification'!$C$5,B263)),ISNUMBER(SEARCH('[1]Lookup for use classification'!$D$5,B263))),'[1]Lookup for use classification'!$A$5,IF(OR(ISNUMBER(SEARCH('[1]Lookup for use classification'!$B$7,B263)),ISNUMBER(SEARCH('[1]Lookup for use classification'!$C$7,B263)),ISNUMBER(SEARCH('[1]Lookup for use classification'!$D$7,B263))),'[1]Lookup for use classification'!$A$7,IF(OR(ISNUMBER(SEARCH('[1]Lookup for use classification'!$B$9,B263)),ISNUMBER(SEARCH('[1]Lookup for use classification'!$C$9,B263)),ISNUMBER(SEARCH('[1]Lookup for use classification'!$D$9,B263)),ISNUMBER(SEARCH('[1]Lookup for use classification'!$E$9,B263)),ISNUMBER(SEARCH('[1]Lookup for use classification'!$F$9,B263)),ISNUMBER(SEARCH('[1]Lookup for use classification'!$G$9,B263)),ISNUMBER(SEARCH('[1]Lookup for use classification'!$H$9,B263)),ISNUMBER(SEARCH('[1]Lookup for use classification'!$I$9,B263)),ISNUMBER(SEARCH('[1]Lookup for use classification'!$J$9,B263)),ISNUMBER(SEARCH('[1]Lookup for use classification'!$K$9,B263))),'[1]Lookup for use classification'!$A$9,IF(OR(ISNUMBER(SEARCH('[1]Lookup for use classification'!$B$10,B263)),ISNUMBER(SEARCH('[1]Lookup for use classification'!$C$10,B263)),ISNUMBER(SEARCH('[1]Lookup for use classification'!$D$10,B263)),ISNUMBER(SEARCH('[1]Lookup for use classification'!$E$10,B263)),ISNUMBER(SEARCH('[1]Lookup for use classification'!$F$10,B263)),ISNUMBER(SEARCH('[1]Lookup for use classification'!$G$10,B263))),'[1]Lookup for use classification'!$A$10,IF(OR(ISNUMBER(SEARCH('[1]Lookup for use classification'!$B$11,B263)),ISNUMBER(SEARCH('[1]Lookup for use classification'!$C$11,B263))),'[1]Lookup for use classification'!$A$11,IF(OR(ISNUMBER(SEARCH('[1]Lookup for use classification'!$B$12,B263)),ISNUMBER(SEARCH('[1]Lookup for use classification'!$C$12,B263))),'[1]Lookup for use classification'!$A$12,IF(OR(ISNUMBER(SEARCH('[1]Lookup for use classification'!$B$13,B263)),ISNUMBER(SEARCH('[1]Lookup for use classification'!$C$13,B263)),ISNUMBER(SEARCH('[1]Lookup for use classification'!$D$13,B263)),,ISNUMBER(SEARCH('[1]Lookup for use classification'!$C$13,B263)),ISNUMBER(SEARCH('[1]Lookup for use classification'!$E$13,B263))),'[1]Lookup for use classification'!$A$13,IF(OR(ISNUMBER(SEARCH('[1]Lookup for use classification'!$B$14,B263)),ISNUMBER(SEARCH('[1]Lookup for use classification'!$C$14,B263))),'[1]Lookup for use classification'!$A$14,"Other"))))))))))))</f>
        <v>Public Assembly</v>
      </c>
      <c r="D263" s="18">
        <v>576</v>
      </c>
      <c r="E263" s="19"/>
      <c r="F263" s="19"/>
    </row>
    <row r="264" spans="1:6">
      <c r="A264" s="16" t="s">
        <v>131</v>
      </c>
      <c r="B264" s="50" t="s">
        <v>132</v>
      </c>
      <c r="C264" s="133" t="str">
        <f>IF(OR(ISNUMBER(SEARCH('[1]Lookup for use classification'!$B$1,B264)),ISNUMBER(SEARCH('[1]Lookup for use classification'!$C$1,B264)),ISNUMBER(SEARCH('[1]Lookup for use classification'!$D$1,B264)),ISNUMBER(SEARCH('[1]Lookup for use classification'!$E$1,B264))),'[1]Lookup for use classification'!$A$1,IF(ISNUMBER(SEARCH('[1]Lookup for use classification'!$B$2,B264)),'[1]Lookup for use classification'!$A$2,IF(ISNUMBER(SEARCH('[1]Lookup for use classification'!$B$3,B264)),'[1]Lookup for use classification'!$A$3,IF(OR(ISNUMBER(SEARCH('[1]Lookup for use classification'!$B$4,B264)),ISNUMBER(SEARCH('[1]Lookup for use classification'!$C$4,B264)),ISNUMBER(SEARCH('[1]Lookup for use classification'!$D$4,B264)),ISNUMBER(SEARCH('[1]Lookup for use classification'!$E$4,B264))),'[1]Lookup for use classification'!$A$4,IF(OR(ISNUMBER(SEARCH('[1]Lookup for use classification'!$B$5,B264)),ISNUMBER(SEARCH('[1]Lookup for use classification'!$C$5,B264)),ISNUMBER(SEARCH('[1]Lookup for use classification'!$D$5,B264))),'[1]Lookup for use classification'!$A$5,IF(OR(ISNUMBER(SEARCH('[1]Lookup for use classification'!$B$7,B264)),ISNUMBER(SEARCH('[1]Lookup for use classification'!$C$7,B264)),ISNUMBER(SEARCH('[1]Lookup for use classification'!$D$7,B264))),'[1]Lookup for use classification'!$A$7,IF(OR(ISNUMBER(SEARCH('[1]Lookup for use classification'!$B$9,B264)),ISNUMBER(SEARCH('[1]Lookup for use classification'!$C$9,B264)),ISNUMBER(SEARCH('[1]Lookup for use classification'!$D$9,B264)),ISNUMBER(SEARCH('[1]Lookup for use classification'!$E$9,B264)),ISNUMBER(SEARCH('[1]Lookup for use classification'!$F$9,B264)),ISNUMBER(SEARCH('[1]Lookup for use classification'!$G$9,B264)),ISNUMBER(SEARCH('[1]Lookup for use classification'!$H$9,B264)),ISNUMBER(SEARCH('[1]Lookup for use classification'!$I$9,B264)),ISNUMBER(SEARCH('[1]Lookup for use classification'!$J$9,B264)),ISNUMBER(SEARCH('[1]Lookup for use classification'!$K$9,B264))),'[1]Lookup for use classification'!$A$9,IF(OR(ISNUMBER(SEARCH('[1]Lookup for use classification'!$B$10,B264)),ISNUMBER(SEARCH('[1]Lookup for use classification'!$C$10,B264)),ISNUMBER(SEARCH('[1]Lookup for use classification'!$D$10,B264)),ISNUMBER(SEARCH('[1]Lookup for use classification'!$E$10,B264)),ISNUMBER(SEARCH('[1]Lookup for use classification'!$F$10,B264)),ISNUMBER(SEARCH('[1]Lookup for use classification'!$G$10,B264))),'[1]Lookup for use classification'!$A$10,IF(OR(ISNUMBER(SEARCH('[1]Lookup for use classification'!$B$11,B264)),ISNUMBER(SEARCH('[1]Lookup for use classification'!$C$11,B264))),'[1]Lookup for use classification'!$A$11,IF(OR(ISNUMBER(SEARCH('[1]Lookup for use classification'!$B$12,B264)),ISNUMBER(SEARCH('[1]Lookup for use classification'!$C$12,B264))),'[1]Lookup for use classification'!$A$12,IF(OR(ISNUMBER(SEARCH('[1]Lookup for use classification'!$B$13,B264)),ISNUMBER(SEARCH('[1]Lookup for use classification'!$C$13,B264)),ISNUMBER(SEARCH('[1]Lookup for use classification'!$D$13,B264)),,ISNUMBER(SEARCH('[1]Lookup for use classification'!$C$13,B264)),ISNUMBER(SEARCH('[1]Lookup for use classification'!$E$13,B264))),'[1]Lookup for use classification'!$A$13,IF(OR(ISNUMBER(SEARCH('[1]Lookup for use classification'!$B$14,B264)),ISNUMBER(SEARCH('[1]Lookup for use classification'!$C$14,B264))),'[1]Lookup for use classification'!$A$14,"Other"))))))))))))</f>
        <v>Warehousing</v>
      </c>
      <c r="D264" s="51">
        <v>336</v>
      </c>
      <c r="E264" s="35"/>
      <c r="F264" s="29"/>
    </row>
    <row r="265" spans="1:6">
      <c r="A265" s="16" t="s">
        <v>131</v>
      </c>
      <c r="B265" s="50" t="s">
        <v>133</v>
      </c>
      <c r="C265" s="133" t="str">
        <f>IF(OR(ISNUMBER(SEARCH('[1]Lookup for use classification'!$B$1,B265)),ISNUMBER(SEARCH('[1]Lookup for use classification'!$C$1,B265)),ISNUMBER(SEARCH('[1]Lookup for use classification'!$D$1,B265)),ISNUMBER(SEARCH('[1]Lookup for use classification'!$E$1,B265))),'[1]Lookup for use classification'!$A$1,IF(ISNUMBER(SEARCH('[1]Lookup for use classification'!$B$2,B265)),'[1]Lookup for use classification'!$A$2,IF(ISNUMBER(SEARCH('[1]Lookup for use classification'!$B$3,B265)),'[1]Lookup for use classification'!$A$3,IF(OR(ISNUMBER(SEARCH('[1]Lookup for use classification'!$B$4,B265)),ISNUMBER(SEARCH('[1]Lookup for use classification'!$C$4,B265)),ISNUMBER(SEARCH('[1]Lookup for use classification'!$D$4,B265)),ISNUMBER(SEARCH('[1]Lookup for use classification'!$E$4,B265))),'[1]Lookup for use classification'!$A$4,IF(OR(ISNUMBER(SEARCH('[1]Lookup for use classification'!$B$5,B265)),ISNUMBER(SEARCH('[1]Lookup for use classification'!$C$5,B265)),ISNUMBER(SEARCH('[1]Lookup for use classification'!$D$5,B265))),'[1]Lookup for use classification'!$A$5,IF(OR(ISNUMBER(SEARCH('[1]Lookup for use classification'!$B$7,B265)),ISNUMBER(SEARCH('[1]Lookup for use classification'!$C$7,B265)),ISNUMBER(SEARCH('[1]Lookup for use classification'!$D$7,B265))),'[1]Lookup for use classification'!$A$7,IF(OR(ISNUMBER(SEARCH('[1]Lookup for use classification'!$B$9,B265)),ISNUMBER(SEARCH('[1]Lookup for use classification'!$C$9,B265)),ISNUMBER(SEARCH('[1]Lookup for use classification'!$D$9,B265)),ISNUMBER(SEARCH('[1]Lookup for use classification'!$E$9,B265)),ISNUMBER(SEARCH('[1]Lookup for use classification'!$F$9,B265)),ISNUMBER(SEARCH('[1]Lookup for use classification'!$G$9,B265)),ISNUMBER(SEARCH('[1]Lookup for use classification'!$H$9,B265)),ISNUMBER(SEARCH('[1]Lookup for use classification'!$I$9,B265)),ISNUMBER(SEARCH('[1]Lookup for use classification'!$J$9,B265)),ISNUMBER(SEARCH('[1]Lookup for use classification'!$K$9,B265))),'[1]Lookup for use classification'!$A$9,IF(OR(ISNUMBER(SEARCH('[1]Lookup for use classification'!$B$10,B265)),ISNUMBER(SEARCH('[1]Lookup for use classification'!$C$10,B265)),ISNUMBER(SEARCH('[1]Lookup for use classification'!$D$10,B265)),ISNUMBER(SEARCH('[1]Lookup for use classification'!$E$10,B265)),ISNUMBER(SEARCH('[1]Lookup for use classification'!$F$10,B265)),ISNUMBER(SEARCH('[1]Lookup for use classification'!$G$10,B265))),'[1]Lookup for use classification'!$A$10,IF(OR(ISNUMBER(SEARCH('[1]Lookup for use classification'!$B$11,B265)),ISNUMBER(SEARCH('[1]Lookup for use classification'!$C$11,B265))),'[1]Lookup for use classification'!$A$11,IF(OR(ISNUMBER(SEARCH('[1]Lookup for use classification'!$B$12,B265)),ISNUMBER(SEARCH('[1]Lookup for use classification'!$C$12,B265))),'[1]Lookup for use classification'!$A$12,IF(OR(ISNUMBER(SEARCH('[1]Lookup for use classification'!$B$13,B265)),ISNUMBER(SEARCH('[1]Lookup for use classification'!$C$13,B265)),ISNUMBER(SEARCH('[1]Lookup for use classification'!$D$13,B265)),,ISNUMBER(SEARCH('[1]Lookup for use classification'!$C$13,B265)),ISNUMBER(SEARCH('[1]Lookup for use classification'!$E$13,B265))),'[1]Lookup for use classification'!$A$13,IF(OR(ISNUMBER(SEARCH('[1]Lookup for use classification'!$B$14,B265)),ISNUMBER(SEARCH('[1]Lookup for use classification'!$C$14,B265))),'[1]Lookup for use classification'!$A$14,"Other"))))))))))))</f>
        <v>Education - K - 12</v>
      </c>
      <c r="D265" s="51">
        <v>2000</v>
      </c>
      <c r="E265" s="35"/>
      <c r="F265" s="29"/>
    </row>
    <row r="266" spans="1:6">
      <c r="A266" s="16" t="s">
        <v>131</v>
      </c>
      <c r="B266" s="50" t="s">
        <v>134</v>
      </c>
      <c r="C266" s="133" t="str">
        <f>IF(OR(ISNUMBER(SEARCH('[1]Lookup for use classification'!$B$1,B266)),ISNUMBER(SEARCH('[1]Lookup for use classification'!$C$1,B266)),ISNUMBER(SEARCH('[1]Lookup for use classification'!$D$1,B266)),ISNUMBER(SEARCH('[1]Lookup for use classification'!$E$1,B266))),'[1]Lookup for use classification'!$A$1,IF(ISNUMBER(SEARCH('[1]Lookup for use classification'!$B$2,B266)),'[1]Lookup for use classification'!$A$2,IF(ISNUMBER(SEARCH('[1]Lookup for use classification'!$B$3,B266)),'[1]Lookup for use classification'!$A$3,IF(OR(ISNUMBER(SEARCH('[1]Lookup for use classification'!$B$4,B266)),ISNUMBER(SEARCH('[1]Lookup for use classification'!$C$4,B266)),ISNUMBER(SEARCH('[1]Lookup for use classification'!$D$4,B266)),ISNUMBER(SEARCH('[1]Lookup for use classification'!$E$4,B266))),'[1]Lookup for use classification'!$A$4,IF(OR(ISNUMBER(SEARCH('[1]Lookup for use classification'!$B$5,B266)),ISNUMBER(SEARCH('[1]Lookup for use classification'!$C$5,B266)),ISNUMBER(SEARCH('[1]Lookup for use classification'!$D$5,B266))),'[1]Lookup for use classification'!$A$5,IF(OR(ISNUMBER(SEARCH('[1]Lookup for use classification'!$B$7,B266)),ISNUMBER(SEARCH('[1]Lookup for use classification'!$C$7,B266)),ISNUMBER(SEARCH('[1]Lookup for use classification'!$D$7,B266))),'[1]Lookup for use classification'!$A$7,IF(OR(ISNUMBER(SEARCH('[1]Lookup for use classification'!$B$9,B266)),ISNUMBER(SEARCH('[1]Lookup for use classification'!$C$9,B266)),ISNUMBER(SEARCH('[1]Lookup for use classification'!$D$9,B266)),ISNUMBER(SEARCH('[1]Lookup for use classification'!$E$9,B266)),ISNUMBER(SEARCH('[1]Lookup for use classification'!$F$9,B266)),ISNUMBER(SEARCH('[1]Lookup for use classification'!$G$9,B266)),ISNUMBER(SEARCH('[1]Lookup for use classification'!$H$9,B266)),ISNUMBER(SEARCH('[1]Lookup for use classification'!$I$9,B266)),ISNUMBER(SEARCH('[1]Lookup for use classification'!$J$9,B266)),ISNUMBER(SEARCH('[1]Lookup for use classification'!$K$9,B266))),'[1]Lookup for use classification'!$A$9,IF(OR(ISNUMBER(SEARCH('[1]Lookup for use classification'!$B$10,B266)),ISNUMBER(SEARCH('[1]Lookup for use classification'!$C$10,B266)),ISNUMBER(SEARCH('[1]Lookup for use classification'!$D$10,B266)),ISNUMBER(SEARCH('[1]Lookup for use classification'!$E$10,B266)),ISNUMBER(SEARCH('[1]Lookup for use classification'!$F$10,B266)),ISNUMBER(SEARCH('[1]Lookup for use classification'!$G$10,B266))),'[1]Lookup for use classification'!$A$10,IF(OR(ISNUMBER(SEARCH('[1]Lookup for use classification'!$B$11,B266)),ISNUMBER(SEARCH('[1]Lookup for use classification'!$C$11,B266))),'[1]Lookup for use classification'!$A$11,IF(OR(ISNUMBER(SEARCH('[1]Lookup for use classification'!$B$12,B266)),ISNUMBER(SEARCH('[1]Lookup for use classification'!$C$12,B266))),'[1]Lookup for use classification'!$A$12,IF(OR(ISNUMBER(SEARCH('[1]Lookup for use classification'!$B$13,B266)),ISNUMBER(SEARCH('[1]Lookup for use classification'!$C$13,B266)),ISNUMBER(SEARCH('[1]Lookup for use classification'!$D$13,B266)),,ISNUMBER(SEARCH('[1]Lookup for use classification'!$C$13,B266)),ISNUMBER(SEARCH('[1]Lookup for use classification'!$E$13,B266))),'[1]Lookup for use classification'!$A$13,IF(OR(ISNUMBER(SEARCH('[1]Lookup for use classification'!$B$14,B266)),ISNUMBER(SEARCH('[1]Lookup for use classification'!$C$14,B266))),'[1]Lookup for use classification'!$A$14,"Other"))))))))))))</f>
        <v>Education - K - 12</v>
      </c>
      <c r="D266" s="51">
        <v>17571</v>
      </c>
      <c r="E266" s="35"/>
      <c r="F266" s="29"/>
    </row>
    <row r="267" spans="1:6">
      <c r="A267" s="16" t="s">
        <v>131</v>
      </c>
      <c r="B267" s="50" t="s">
        <v>135</v>
      </c>
      <c r="C267" s="133" t="str">
        <f>IF(OR(ISNUMBER(SEARCH('[1]Lookup for use classification'!$B$1,B267)),ISNUMBER(SEARCH('[1]Lookup for use classification'!$C$1,B267)),ISNUMBER(SEARCH('[1]Lookup for use classification'!$D$1,B267)),ISNUMBER(SEARCH('[1]Lookup for use classification'!$E$1,B267))),'[1]Lookup for use classification'!$A$1,IF(ISNUMBER(SEARCH('[1]Lookup for use classification'!$B$2,B267)),'[1]Lookup for use classification'!$A$2,IF(ISNUMBER(SEARCH('[1]Lookup for use classification'!$B$3,B267)),'[1]Lookup for use classification'!$A$3,IF(OR(ISNUMBER(SEARCH('[1]Lookup for use classification'!$B$4,B267)),ISNUMBER(SEARCH('[1]Lookup for use classification'!$C$4,B267)),ISNUMBER(SEARCH('[1]Lookup for use classification'!$D$4,B267)),ISNUMBER(SEARCH('[1]Lookup for use classification'!$E$4,B267))),'[1]Lookup for use classification'!$A$4,IF(OR(ISNUMBER(SEARCH('[1]Lookup for use classification'!$B$5,B267)),ISNUMBER(SEARCH('[1]Lookup for use classification'!$C$5,B267)),ISNUMBER(SEARCH('[1]Lookup for use classification'!$D$5,B267))),'[1]Lookup for use classification'!$A$5,IF(OR(ISNUMBER(SEARCH('[1]Lookup for use classification'!$B$7,B267)),ISNUMBER(SEARCH('[1]Lookup for use classification'!$C$7,B267)),ISNUMBER(SEARCH('[1]Lookup for use classification'!$D$7,B267))),'[1]Lookup for use classification'!$A$7,IF(OR(ISNUMBER(SEARCH('[1]Lookup for use classification'!$B$9,B267)),ISNUMBER(SEARCH('[1]Lookup for use classification'!$C$9,B267)),ISNUMBER(SEARCH('[1]Lookup for use classification'!$D$9,B267)),ISNUMBER(SEARCH('[1]Lookup for use classification'!$E$9,B267)),ISNUMBER(SEARCH('[1]Lookup for use classification'!$F$9,B267)),ISNUMBER(SEARCH('[1]Lookup for use classification'!$G$9,B267)),ISNUMBER(SEARCH('[1]Lookup for use classification'!$H$9,B267)),ISNUMBER(SEARCH('[1]Lookup for use classification'!$I$9,B267)),ISNUMBER(SEARCH('[1]Lookup for use classification'!$J$9,B267)),ISNUMBER(SEARCH('[1]Lookup for use classification'!$K$9,B267))),'[1]Lookup for use classification'!$A$9,IF(OR(ISNUMBER(SEARCH('[1]Lookup for use classification'!$B$10,B267)),ISNUMBER(SEARCH('[1]Lookup for use classification'!$C$10,B267)),ISNUMBER(SEARCH('[1]Lookup for use classification'!$D$10,B267)),ISNUMBER(SEARCH('[1]Lookup for use classification'!$E$10,B267)),ISNUMBER(SEARCH('[1]Lookup for use classification'!$F$10,B267)),ISNUMBER(SEARCH('[1]Lookup for use classification'!$G$10,B267))),'[1]Lookup for use classification'!$A$10,IF(OR(ISNUMBER(SEARCH('[1]Lookup for use classification'!$B$11,B267)),ISNUMBER(SEARCH('[1]Lookup for use classification'!$C$11,B267))),'[1]Lookup for use classification'!$A$11,IF(OR(ISNUMBER(SEARCH('[1]Lookup for use classification'!$B$12,B267)),ISNUMBER(SEARCH('[1]Lookup for use classification'!$C$12,B267))),'[1]Lookup for use classification'!$A$12,IF(OR(ISNUMBER(SEARCH('[1]Lookup for use classification'!$B$13,B267)),ISNUMBER(SEARCH('[1]Lookup for use classification'!$C$13,B267)),ISNUMBER(SEARCH('[1]Lookup for use classification'!$D$13,B267)),,ISNUMBER(SEARCH('[1]Lookup for use classification'!$C$13,B267)),ISNUMBER(SEARCH('[1]Lookup for use classification'!$E$13,B267))),'[1]Lookup for use classification'!$A$13,IF(OR(ISNUMBER(SEARCH('[1]Lookup for use classification'!$B$14,B267)),ISNUMBER(SEARCH('[1]Lookup for use classification'!$C$14,B267))),'[1]Lookup for use classification'!$A$14,"Other"))))))))))))</f>
        <v>Other</v>
      </c>
      <c r="D267" s="51"/>
      <c r="E267" s="35"/>
      <c r="F267" s="29"/>
    </row>
    <row r="268" spans="1:6">
      <c r="A268" s="16" t="s">
        <v>131</v>
      </c>
      <c r="B268" s="50" t="s">
        <v>49</v>
      </c>
      <c r="C268" s="133" t="str">
        <f>IF(OR(ISNUMBER(SEARCH('[1]Lookup for use classification'!$B$1,B268)),ISNUMBER(SEARCH('[1]Lookup for use classification'!$C$1,B268)),ISNUMBER(SEARCH('[1]Lookup for use classification'!$D$1,B268)),ISNUMBER(SEARCH('[1]Lookup for use classification'!$E$1,B268))),'[1]Lookup for use classification'!$A$1,IF(ISNUMBER(SEARCH('[1]Lookup for use classification'!$B$2,B268)),'[1]Lookup for use classification'!$A$2,IF(ISNUMBER(SEARCH('[1]Lookup for use classification'!$B$3,B268)),'[1]Lookup for use classification'!$A$3,IF(OR(ISNUMBER(SEARCH('[1]Lookup for use classification'!$B$4,B268)),ISNUMBER(SEARCH('[1]Lookup for use classification'!$C$4,B268)),ISNUMBER(SEARCH('[1]Lookup for use classification'!$D$4,B268)),ISNUMBER(SEARCH('[1]Lookup for use classification'!$E$4,B268))),'[1]Lookup for use classification'!$A$4,IF(OR(ISNUMBER(SEARCH('[1]Lookup for use classification'!$B$5,B268)),ISNUMBER(SEARCH('[1]Lookup for use classification'!$C$5,B268)),ISNUMBER(SEARCH('[1]Lookup for use classification'!$D$5,B268))),'[1]Lookup for use classification'!$A$5,IF(OR(ISNUMBER(SEARCH('[1]Lookup for use classification'!$B$7,B268)),ISNUMBER(SEARCH('[1]Lookup for use classification'!$C$7,B268)),ISNUMBER(SEARCH('[1]Lookup for use classification'!$D$7,B268))),'[1]Lookup for use classification'!$A$7,IF(OR(ISNUMBER(SEARCH('[1]Lookup for use classification'!$B$9,B268)),ISNUMBER(SEARCH('[1]Lookup for use classification'!$C$9,B268)),ISNUMBER(SEARCH('[1]Lookup for use classification'!$D$9,B268)),ISNUMBER(SEARCH('[1]Lookup for use classification'!$E$9,B268)),ISNUMBER(SEARCH('[1]Lookup for use classification'!$F$9,B268)),ISNUMBER(SEARCH('[1]Lookup for use classification'!$G$9,B268)),ISNUMBER(SEARCH('[1]Lookup for use classification'!$H$9,B268)),ISNUMBER(SEARCH('[1]Lookup for use classification'!$I$9,B268)),ISNUMBER(SEARCH('[1]Lookup for use classification'!$J$9,B268)),ISNUMBER(SEARCH('[1]Lookup for use classification'!$K$9,B268))),'[1]Lookup for use classification'!$A$9,IF(OR(ISNUMBER(SEARCH('[1]Lookup for use classification'!$B$10,B268)),ISNUMBER(SEARCH('[1]Lookup for use classification'!$C$10,B268)),ISNUMBER(SEARCH('[1]Lookup for use classification'!$D$10,B268)),ISNUMBER(SEARCH('[1]Lookup for use classification'!$E$10,B268)),ISNUMBER(SEARCH('[1]Lookup for use classification'!$F$10,B268)),ISNUMBER(SEARCH('[1]Lookup for use classification'!$G$10,B268))),'[1]Lookup for use classification'!$A$10,IF(OR(ISNUMBER(SEARCH('[1]Lookup for use classification'!$B$11,B268)),ISNUMBER(SEARCH('[1]Lookup for use classification'!$C$11,B268))),'[1]Lookup for use classification'!$A$11,IF(OR(ISNUMBER(SEARCH('[1]Lookup for use classification'!$B$12,B268)),ISNUMBER(SEARCH('[1]Lookup for use classification'!$C$12,B268))),'[1]Lookup for use classification'!$A$12,IF(OR(ISNUMBER(SEARCH('[1]Lookup for use classification'!$B$13,B268)),ISNUMBER(SEARCH('[1]Lookup for use classification'!$C$13,B268)),ISNUMBER(SEARCH('[1]Lookup for use classification'!$D$13,B268)),,ISNUMBER(SEARCH('[1]Lookup for use classification'!$C$13,B268)),ISNUMBER(SEARCH('[1]Lookup for use classification'!$E$13,B268))),'[1]Lookup for use classification'!$A$13,IF(OR(ISNUMBER(SEARCH('[1]Lookup for use classification'!$B$14,B268)),ISNUMBER(SEARCH('[1]Lookup for use classification'!$C$14,B268))),'[1]Lookup for use classification'!$A$14,"Other"))))))))))))</f>
        <v>Office</v>
      </c>
      <c r="D268" s="51">
        <v>3200</v>
      </c>
      <c r="E268" s="35"/>
      <c r="F268" s="29"/>
    </row>
    <row r="269" spans="1:6">
      <c r="A269" s="16" t="s">
        <v>131</v>
      </c>
      <c r="B269" s="50" t="s">
        <v>90</v>
      </c>
      <c r="C269" s="133" t="str">
        <f>IF(OR(ISNUMBER(SEARCH('[1]Lookup for use classification'!$B$1,B269)),ISNUMBER(SEARCH('[1]Lookup for use classification'!$C$1,B269)),ISNUMBER(SEARCH('[1]Lookup for use classification'!$D$1,B269)),ISNUMBER(SEARCH('[1]Lookup for use classification'!$E$1,B269))),'[1]Lookup for use classification'!$A$1,IF(ISNUMBER(SEARCH('[1]Lookup for use classification'!$B$2,B269)),'[1]Lookup for use classification'!$A$2,IF(ISNUMBER(SEARCH('[1]Lookup for use classification'!$B$3,B269)),'[1]Lookup for use classification'!$A$3,IF(OR(ISNUMBER(SEARCH('[1]Lookup for use classification'!$B$4,B269)),ISNUMBER(SEARCH('[1]Lookup for use classification'!$C$4,B269)),ISNUMBER(SEARCH('[1]Lookup for use classification'!$D$4,B269)),ISNUMBER(SEARCH('[1]Lookup for use classification'!$E$4,B269))),'[1]Lookup for use classification'!$A$4,IF(OR(ISNUMBER(SEARCH('[1]Lookup for use classification'!$B$5,B269)),ISNUMBER(SEARCH('[1]Lookup for use classification'!$C$5,B269)),ISNUMBER(SEARCH('[1]Lookup for use classification'!$D$5,B269))),'[1]Lookup for use classification'!$A$5,IF(OR(ISNUMBER(SEARCH('[1]Lookup for use classification'!$B$7,B269)),ISNUMBER(SEARCH('[1]Lookup for use classification'!$C$7,B269)),ISNUMBER(SEARCH('[1]Lookup for use classification'!$D$7,B269))),'[1]Lookup for use classification'!$A$7,IF(OR(ISNUMBER(SEARCH('[1]Lookup for use classification'!$B$9,B269)),ISNUMBER(SEARCH('[1]Lookup for use classification'!$C$9,B269)),ISNUMBER(SEARCH('[1]Lookup for use classification'!$D$9,B269)),ISNUMBER(SEARCH('[1]Lookup for use classification'!$E$9,B269)),ISNUMBER(SEARCH('[1]Lookup for use classification'!$F$9,B269)),ISNUMBER(SEARCH('[1]Lookup for use classification'!$G$9,B269)),ISNUMBER(SEARCH('[1]Lookup for use classification'!$H$9,B269)),ISNUMBER(SEARCH('[1]Lookup for use classification'!$I$9,B269)),ISNUMBER(SEARCH('[1]Lookup for use classification'!$J$9,B269)),ISNUMBER(SEARCH('[1]Lookup for use classification'!$K$9,B269))),'[1]Lookup for use classification'!$A$9,IF(OR(ISNUMBER(SEARCH('[1]Lookup for use classification'!$B$10,B269)),ISNUMBER(SEARCH('[1]Lookup for use classification'!$C$10,B269)),ISNUMBER(SEARCH('[1]Lookup for use classification'!$D$10,B269)),ISNUMBER(SEARCH('[1]Lookup for use classification'!$E$10,B269)),ISNUMBER(SEARCH('[1]Lookup for use classification'!$F$10,B269)),ISNUMBER(SEARCH('[1]Lookup for use classification'!$G$10,B269))),'[1]Lookup for use classification'!$A$10,IF(OR(ISNUMBER(SEARCH('[1]Lookup for use classification'!$B$11,B269)),ISNUMBER(SEARCH('[1]Lookup for use classification'!$C$11,B269))),'[1]Lookup for use classification'!$A$11,IF(OR(ISNUMBER(SEARCH('[1]Lookup for use classification'!$B$12,B269)),ISNUMBER(SEARCH('[1]Lookup for use classification'!$C$12,B269))),'[1]Lookup for use classification'!$A$12,IF(OR(ISNUMBER(SEARCH('[1]Lookup for use classification'!$B$13,B269)),ISNUMBER(SEARCH('[1]Lookup for use classification'!$C$13,B269)),ISNUMBER(SEARCH('[1]Lookup for use classification'!$D$13,B269)),,ISNUMBER(SEARCH('[1]Lookup for use classification'!$C$13,B269)),ISNUMBER(SEARCH('[1]Lookup for use classification'!$E$13,B269))),'[1]Lookup for use classification'!$A$13,IF(OR(ISNUMBER(SEARCH('[1]Lookup for use classification'!$B$14,B269)),ISNUMBER(SEARCH('[1]Lookup for use classification'!$C$14,B269))),'[1]Lookup for use classification'!$A$14,"Other"))))))))))))</f>
        <v>Other</v>
      </c>
      <c r="D269" s="51">
        <v>320</v>
      </c>
      <c r="E269" s="35"/>
      <c r="F269" s="29"/>
    </row>
    <row r="270" spans="1:6">
      <c r="A270" s="16" t="s">
        <v>131</v>
      </c>
      <c r="B270" s="50" t="s">
        <v>90</v>
      </c>
      <c r="C270" s="133" t="str">
        <f>IF(OR(ISNUMBER(SEARCH('[1]Lookup for use classification'!$B$1,B270)),ISNUMBER(SEARCH('[1]Lookup for use classification'!$C$1,B270)),ISNUMBER(SEARCH('[1]Lookup for use classification'!$D$1,B270)),ISNUMBER(SEARCH('[1]Lookup for use classification'!$E$1,B270))),'[1]Lookup for use classification'!$A$1,IF(ISNUMBER(SEARCH('[1]Lookup for use classification'!$B$2,B270)),'[1]Lookup for use classification'!$A$2,IF(ISNUMBER(SEARCH('[1]Lookup for use classification'!$B$3,B270)),'[1]Lookup for use classification'!$A$3,IF(OR(ISNUMBER(SEARCH('[1]Lookup for use classification'!$B$4,B270)),ISNUMBER(SEARCH('[1]Lookup for use classification'!$C$4,B270)),ISNUMBER(SEARCH('[1]Lookup for use classification'!$D$4,B270)),ISNUMBER(SEARCH('[1]Lookup for use classification'!$E$4,B270))),'[1]Lookup for use classification'!$A$4,IF(OR(ISNUMBER(SEARCH('[1]Lookup for use classification'!$B$5,B270)),ISNUMBER(SEARCH('[1]Lookup for use classification'!$C$5,B270)),ISNUMBER(SEARCH('[1]Lookup for use classification'!$D$5,B270))),'[1]Lookup for use classification'!$A$5,IF(OR(ISNUMBER(SEARCH('[1]Lookup for use classification'!$B$7,B270)),ISNUMBER(SEARCH('[1]Lookup for use classification'!$C$7,B270)),ISNUMBER(SEARCH('[1]Lookup for use classification'!$D$7,B270))),'[1]Lookup for use classification'!$A$7,IF(OR(ISNUMBER(SEARCH('[1]Lookup for use classification'!$B$9,B270)),ISNUMBER(SEARCH('[1]Lookup for use classification'!$C$9,B270)),ISNUMBER(SEARCH('[1]Lookup for use classification'!$D$9,B270)),ISNUMBER(SEARCH('[1]Lookup for use classification'!$E$9,B270)),ISNUMBER(SEARCH('[1]Lookup for use classification'!$F$9,B270)),ISNUMBER(SEARCH('[1]Lookup for use classification'!$G$9,B270)),ISNUMBER(SEARCH('[1]Lookup for use classification'!$H$9,B270)),ISNUMBER(SEARCH('[1]Lookup for use classification'!$I$9,B270)),ISNUMBER(SEARCH('[1]Lookup for use classification'!$J$9,B270)),ISNUMBER(SEARCH('[1]Lookup for use classification'!$K$9,B270))),'[1]Lookup for use classification'!$A$9,IF(OR(ISNUMBER(SEARCH('[1]Lookup for use classification'!$B$10,B270)),ISNUMBER(SEARCH('[1]Lookup for use classification'!$C$10,B270)),ISNUMBER(SEARCH('[1]Lookup for use classification'!$D$10,B270)),ISNUMBER(SEARCH('[1]Lookup for use classification'!$E$10,B270)),ISNUMBER(SEARCH('[1]Lookup for use classification'!$F$10,B270)),ISNUMBER(SEARCH('[1]Lookup for use classification'!$G$10,B270))),'[1]Lookup for use classification'!$A$10,IF(OR(ISNUMBER(SEARCH('[1]Lookup for use classification'!$B$11,B270)),ISNUMBER(SEARCH('[1]Lookup for use classification'!$C$11,B270))),'[1]Lookup for use classification'!$A$11,IF(OR(ISNUMBER(SEARCH('[1]Lookup for use classification'!$B$12,B270)),ISNUMBER(SEARCH('[1]Lookup for use classification'!$C$12,B270))),'[1]Lookup for use classification'!$A$12,IF(OR(ISNUMBER(SEARCH('[1]Lookup for use classification'!$B$13,B270)),ISNUMBER(SEARCH('[1]Lookup for use classification'!$C$13,B270)),ISNUMBER(SEARCH('[1]Lookup for use classification'!$D$13,B270)),,ISNUMBER(SEARCH('[1]Lookup for use classification'!$C$13,B270)),ISNUMBER(SEARCH('[1]Lookup for use classification'!$E$13,B270))),'[1]Lookup for use classification'!$A$13,IF(OR(ISNUMBER(SEARCH('[1]Lookup for use classification'!$B$14,B270)),ISNUMBER(SEARCH('[1]Lookup for use classification'!$C$14,B270))),'[1]Lookup for use classification'!$A$14,"Other"))))))))))))</f>
        <v>Other</v>
      </c>
      <c r="D270" s="51">
        <v>320</v>
      </c>
      <c r="E270" s="35"/>
      <c r="F270" s="29"/>
    </row>
    <row r="271" spans="1:6">
      <c r="A271" s="16" t="s">
        <v>131</v>
      </c>
      <c r="B271" s="50" t="s">
        <v>28</v>
      </c>
      <c r="C271" s="133" t="str">
        <f>IF(OR(ISNUMBER(SEARCH('[1]Lookup for use classification'!$B$1,B271)),ISNUMBER(SEARCH('[1]Lookup for use classification'!$C$1,B271)),ISNUMBER(SEARCH('[1]Lookup for use classification'!$D$1,B271)),ISNUMBER(SEARCH('[1]Lookup for use classification'!$E$1,B271))),'[1]Lookup for use classification'!$A$1,IF(ISNUMBER(SEARCH('[1]Lookup for use classification'!$B$2,B271)),'[1]Lookup for use classification'!$A$2,IF(ISNUMBER(SEARCH('[1]Lookup for use classification'!$B$3,B271)),'[1]Lookup for use classification'!$A$3,IF(OR(ISNUMBER(SEARCH('[1]Lookup for use classification'!$B$4,B271)),ISNUMBER(SEARCH('[1]Lookup for use classification'!$C$4,B271)),ISNUMBER(SEARCH('[1]Lookup for use classification'!$D$4,B271)),ISNUMBER(SEARCH('[1]Lookup for use classification'!$E$4,B271))),'[1]Lookup for use classification'!$A$4,IF(OR(ISNUMBER(SEARCH('[1]Lookup for use classification'!$B$5,B271)),ISNUMBER(SEARCH('[1]Lookup for use classification'!$C$5,B271)),ISNUMBER(SEARCH('[1]Lookup for use classification'!$D$5,B271))),'[1]Lookup for use classification'!$A$5,IF(OR(ISNUMBER(SEARCH('[1]Lookup for use classification'!$B$7,B271)),ISNUMBER(SEARCH('[1]Lookup for use classification'!$C$7,B271)),ISNUMBER(SEARCH('[1]Lookup for use classification'!$D$7,B271))),'[1]Lookup for use classification'!$A$7,IF(OR(ISNUMBER(SEARCH('[1]Lookup for use classification'!$B$9,B271)),ISNUMBER(SEARCH('[1]Lookup for use classification'!$C$9,B271)),ISNUMBER(SEARCH('[1]Lookup for use classification'!$D$9,B271)),ISNUMBER(SEARCH('[1]Lookup for use classification'!$E$9,B271)),ISNUMBER(SEARCH('[1]Lookup for use classification'!$F$9,B271)),ISNUMBER(SEARCH('[1]Lookup for use classification'!$G$9,B271)),ISNUMBER(SEARCH('[1]Lookup for use classification'!$H$9,B271)),ISNUMBER(SEARCH('[1]Lookup for use classification'!$I$9,B271)),ISNUMBER(SEARCH('[1]Lookup for use classification'!$J$9,B271)),ISNUMBER(SEARCH('[1]Lookup for use classification'!$K$9,B271))),'[1]Lookup for use classification'!$A$9,IF(OR(ISNUMBER(SEARCH('[1]Lookup for use classification'!$B$10,B271)),ISNUMBER(SEARCH('[1]Lookup for use classification'!$C$10,B271)),ISNUMBER(SEARCH('[1]Lookup for use classification'!$D$10,B271)),ISNUMBER(SEARCH('[1]Lookup for use classification'!$E$10,B271)),ISNUMBER(SEARCH('[1]Lookup for use classification'!$F$10,B271)),ISNUMBER(SEARCH('[1]Lookup for use classification'!$G$10,B271))),'[1]Lookup for use classification'!$A$10,IF(OR(ISNUMBER(SEARCH('[1]Lookup for use classification'!$B$11,B271)),ISNUMBER(SEARCH('[1]Lookup for use classification'!$C$11,B271))),'[1]Lookup for use classification'!$A$11,IF(OR(ISNUMBER(SEARCH('[1]Lookup for use classification'!$B$12,B271)),ISNUMBER(SEARCH('[1]Lookup for use classification'!$C$12,B271))),'[1]Lookup for use classification'!$A$12,IF(OR(ISNUMBER(SEARCH('[1]Lookup for use classification'!$B$13,B271)),ISNUMBER(SEARCH('[1]Lookup for use classification'!$C$13,B271)),ISNUMBER(SEARCH('[1]Lookup for use classification'!$D$13,B271)),,ISNUMBER(SEARCH('[1]Lookup for use classification'!$C$13,B271)),ISNUMBER(SEARCH('[1]Lookup for use classification'!$E$13,B271))),'[1]Lookup for use classification'!$A$13,IF(OR(ISNUMBER(SEARCH('[1]Lookup for use classification'!$B$14,B271)),ISNUMBER(SEARCH('[1]Lookup for use classification'!$C$14,B271))),'[1]Lookup for use classification'!$A$14,"Other"))))))))))))</f>
        <v>Health Care - Hospitals</v>
      </c>
      <c r="D271" s="51">
        <v>2351</v>
      </c>
      <c r="E271" s="35" t="s">
        <v>6</v>
      </c>
      <c r="F271" s="29"/>
    </row>
    <row r="272" spans="1:6">
      <c r="A272" s="16" t="s">
        <v>131</v>
      </c>
      <c r="B272" s="50" t="s">
        <v>136</v>
      </c>
      <c r="C272" s="133" t="str">
        <f>IF(OR(ISNUMBER(SEARCH('[1]Lookup for use classification'!$B$1,B272)),ISNUMBER(SEARCH('[1]Lookup for use classification'!$C$1,B272)),ISNUMBER(SEARCH('[1]Lookup for use classification'!$D$1,B272)),ISNUMBER(SEARCH('[1]Lookup for use classification'!$E$1,B272))),'[1]Lookup for use classification'!$A$1,IF(ISNUMBER(SEARCH('[1]Lookup for use classification'!$B$2,B272)),'[1]Lookup for use classification'!$A$2,IF(ISNUMBER(SEARCH('[1]Lookup for use classification'!$B$3,B272)),'[1]Lookup for use classification'!$A$3,IF(OR(ISNUMBER(SEARCH('[1]Lookup for use classification'!$B$4,B272)),ISNUMBER(SEARCH('[1]Lookup for use classification'!$C$4,B272)),ISNUMBER(SEARCH('[1]Lookup for use classification'!$D$4,B272)),ISNUMBER(SEARCH('[1]Lookup for use classification'!$E$4,B272))),'[1]Lookup for use classification'!$A$4,IF(OR(ISNUMBER(SEARCH('[1]Lookup for use classification'!$B$5,B272)),ISNUMBER(SEARCH('[1]Lookup for use classification'!$C$5,B272)),ISNUMBER(SEARCH('[1]Lookup for use classification'!$D$5,B272))),'[1]Lookup for use classification'!$A$5,IF(OR(ISNUMBER(SEARCH('[1]Lookup for use classification'!$B$7,B272)),ISNUMBER(SEARCH('[1]Lookup for use classification'!$C$7,B272)),ISNUMBER(SEARCH('[1]Lookup for use classification'!$D$7,B272))),'[1]Lookup for use classification'!$A$7,IF(OR(ISNUMBER(SEARCH('[1]Lookup for use classification'!$B$9,B272)),ISNUMBER(SEARCH('[1]Lookup for use classification'!$C$9,B272)),ISNUMBER(SEARCH('[1]Lookup for use classification'!$D$9,B272)),ISNUMBER(SEARCH('[1]Lookup for use classification'!$E$9,B272)),ISNUMBER(SEARCH('[1]Lookup for use classification'!$F$9,B272)),ISNUMBER(SEARCH('[1]Lookup for use classification'!$G$9,B272)),ISNUMBER(SEARCH('[1]Lookup for use classification'!$H$9,B272)),ISNUMBER(SEARCH('[1]Lookup for use classification'!$I$9,B272)),ISNUMBER(SEARCH('[1]Lookup for use classification'!$J$9,B272)),ISNUMBER(SEARCH('[1]Lookup for use classification'!$K$9,B272))),'[1]Lookup for use classification'!$A$9,IF(OR(ISNUMBER(SEARCH('[1]Lookup for use classification'!$B$10,B272)),ISNUMBER(SEARCH('[1]Lookup for use classification'!$C$10,B272)),ISNUMBER(SEARCH('[1]Lookup for use classification'!$D$10,B272)),ISNUMBER(SEARCH('[1]Lookup for use classification'!$E$10,B272)),ISNUMBER(SEARCH('[1]Lookup for use classification'!$F$10,B272)),ISNUMBER(SEARCH('[1]Lookup for use classification'!$G$10,B272))),'[1]Lookup for use classification'!$A$10,IF(OR(ISNUMBER(SEARCH('[1]Lookup for use classification'!$B$11,B272)),ISNUMBER(SEARCH('[1]Lookup for use classification'!$C$11,B272))),'[1]Lookup for use classification'!$A$11,IF(OR(ISNUMBER(SEARCH('[1]Lookup for use classification'!$B$12,B272)),ISNUMBER(SEARCH('[1]Lookup for use classification'!$C$12,B272))),'[1]Lookup for use classification'!$A$12,IF(OR(ISNUMBER(SEARCH('[1]Lookup for use classification'!$B$13,B272)),ISNUMBER(SEARCH('[1]Lookup for use classification'!$C$13,B272)),ISNUMBER(SEARCH('[1]Lookup for use classification'!$D$13,B272)),,ISNUMBER(SEARCH('[1]Lookup for use classification'!$C$13,B272)),ISNUMBER(SEARCH('[1]Lookup for use classification'!$E$13,B272))),'[1]Lookup for use classification'!$A$13,IF(OR(ISNUMBER(SEARCH('[1]Lookup for use classification'!$B$14,B272)),ISNUMBER(SEARCH('[1]Lookup for use classification'!$C$14,B272))),'[1]Lookup for use classification'!$A$14,"Other"))))))))))))</f>
        <v>Other</v>
      </c>
      <c r="D272" s="51">
        <v>805</v>
      </c>
      <c r="E272" s="35" t="s">
        <v>6</v>
      </c>
      <c r="F272" s="29"/>
    </row>
    <row r="273" spans="1:6">
      <c r="A273" s="16" t="s">
        <v>131</v>
      </c>
      <c r="B273" s="50" t="s">
        <v>137</v>
      </c>
      <c r="C273" s="133" t="str">
        <f>IF(OR(ISNUMBER(SEARCH('[1]Lookup for use classification'!$B$1,B273)),ISNUMBER(SEARCH('[1]Lookup for use classification'!$C$1,B273)),ISNUMBER(SEARCH('[1]Lookup for use classification'!$D$1,B273)),ISNUMBER(SEARCH('[1]Lookup for use classification'!$E$1,B273))),'[1]Lookup for use classification'!$A$1,IF(ISNUMBER(SEARCH('[1]Lookup for use classification'!$B$2,B273)),'[1]Lookup for use classification'!$A$2,IF(ISNUMBER(SEARCH('[1]Lookup for use classification'!$B$3,B273)),'[1]Lookup for use classification'!$A$3,IF(OR(ISNUMBER(SEARCH('[1]Lookup for use classification'!$B$4,B273)),ISNUMBER(SEARCH('[1]Lookup for use classification'!$C$4,B273)),ISNUMBER(SEARCH('[1]Lookup for use classification'!$D$4,B273)),ISNUMBER(SEARCH('[1]Lookup for use classification'!$E$4,B273))),'[1]Lookup for use classification'!$A$4,IF(OR(ISNUMBER(SEARCH('[1]Lookup for use classification'!$B$5,B273)),ISNUMBER(SEARCH('[1]Lookup for use classification'!$C$5,B273)),ISNUMBER(SEARCH('[1]Lookup for use classification'!$D$5,B273))),'[1]Lookup for use classification'!$A$5,IF(OR(ISNUMBER(SEARCH('[1]Lookup for use classification'!$B$7,B273)),ISNUMBER(SEARCH('[1]Lookup for use classification'!$C$7,B273)),ISNUMBER(SEARCH('[1]Lookup for use classification'!$D$7,B273))),'[1]Lookup for use classification'!$A$7,IF(OR(ISNUMBER(SEARCH('[1]Lookup for use classification'!$B$9,B273)),ISNUMBER(SEARCH('[1]Lookup for use classification'!$C$9,B273)),ISNUMBER(SEARCH('[1]Lookup for use classification'!$D$9,B273)),ISNUMBER(SEARCH('[1]Lookup for use classification'!$E$9,B273)),ISNUMBER(SEARCH('[1]Lookup for use classification'!$F$9,B273)),ISNUMBER(SEARCH('[1]Lookup for use classification'!$G$9,B273)),ISNUMBER(SEARCH('[1]Lookup for use classification'!$H$9,B273)),ISNUMBER(SEARCH('[1]Lookup for use classification'!$I$9,B273)),ISNUMBER(SEARCH('[1]Lookup for use classification'!$J$9,B273)),ISNUMBER(SEARCH('[1]Lookup for use classification'!$K$9,B273))),'[1]Lookup for use classification'!$A$9,IF(OR(ISNUMBER(SEARCH('[1]Lookup for use classification'!$B$10,B273)),ISNUMBER(SEARCH('[1]Lookup for use classification'!$C$10,B273)),ISNUMBER(SEARCH('[1]Lookup for use classification'!$D$10,B273)),ISNUMBER(SEARCH('[1]Lookup for use classification'!$E$10,B273)),ISNUMBER(SEARCH('[1]Lookup for use classification'!$F$10,B273)),ISNUMBER(SEARCH('[1]Lookup for use classification'!$G$10,B273))),'[1]Lookup for use classification'!$A$10,IF(OR(ISNUMBER(SEARCH('[1]Lookup for use classification'!$B$11,B273)),ISNUMBER(SEARCH('[1]Lookup for use classification'!$C$11,B273))),'[1]Lookup for use classification'!$A$11,IF(OR(ISNUMBER(SEARCH('[1]Lookup for use classification'!$B$12,B273)),ISNUMBER(SEARCH('[1]Lookup for use classification'!$C$12,B273))),'[1]Lookup for use classification'!$A$12,IF(OR(ISNUMBER(SEARCH('[1]Lookup for use classification'!$B$13,B273)),ISNUMBER(SEARCH('[1]Lookup for use classification'!$C$13,B273)),ISNUMBER(SEARCH('[1]Lookup for use classification'!$D$13,B273)),,ISNUMBER(SEARCH('[1]Lookup for use classification'!$C$13,B273)),ISNUMBER(SEARCH('[1]Lookup for use classification'!$E$13,B273))),'[1]Lookup for use classification'!$A$13,IF(OR(ISNUMBER(SEARCH('[1]Lookup for use classification'!$B$14,B273)),ISNUMBER(SEARCH('[1]Lookup for use classification'!$C$14,B273))),'[1]Lookup for use classification'!$A$14,"Other"))))))))))))</f>
        <v>Public Assembly</v>
      </c>
      <c r="D273" s="51">
        <v>1034</v>
      </c>
      <c r="E273" s="35" t="s">
        <v>6</v>
      </c>
      <c r="F273" s="29"/>
    </row>
    <row r="274" spans="1:6">
      <c r="A274" s="16" t="s">
        <v>131</v>
      </c>
      <c r="B274" s="50" t="s">
        <v>64</v>
      </c>
      <c r="C274" s="133" t="str">
        <f>IF(OR(ISNUMBER(SEARCH('[1]Lookup for use classification'!$B$1,B274)),ISNUMBER(SEARCH('[1]Lookup for use classification'!$C$1,B274)),ISNUMBER(SEARCH('[1]Lookup for use classification'!$D$1,B274)),ISNUMBER(SEARCH('[1]Lookup for use classification'!$E$1,B274))),'[1]Lookup for use classification'!$A$1,IF(ISNUMBER(SEARCH('[1]Lookup for use classification'!$B$2,B274)),'[1]Lookup for use classification'!$A$2,IF(ISNUMBER(SEARCH('[1]Lookup for use classification'!$B$3,B274)),'[1]Lookup for use classification'!$A$3,IF(OR(ISNUMBER(SEARCH('[1]Lookup for use classification'!$B$4,B274)),ISNUMBER(SEARCH('[1]Lookup for use classification'!$C$4,B274)),ISNUMBER(SEARCH('[1]Lookup for use classification'!$D$4,B274)),ISNUMBER(SEARCH('[1]Lookup for use classification'!$E$4,B274))),'[1]Lookup for use classification'!$A$4,IF(OR(ISNUMBER(SEARCH('[1]Lookup for use classification'!$B$5,B274)),ISNUMBER(SEARCH('[1]Lookup for use classification'!$C$5,B274)),ISNUMBER(SEARCH('[1]Lookup for use classification'!$D$5,B274))),'[1]Lookup for use classification'!$A$5,IF(OR(ISNUMBER(SEARCH('[1]Lookup for use classification'!$B$7,B274)),ISNUMBER(SEARCH('[1]Lookup for use classification'!$C$7,B274)),ISNUMBER(SEARCH('[1]Lookup for use classification'!$D$7,B274))),'[1]Lookup for use classification'!$A$7,IF(OR(ISNUMBER(SEARCH('[1]Lookup for use classification'!$B$9,B274)),ISNUMBER(SEARCH('[1]Lookup for use classification'!$C$9,B274)),ISNUMBER(SEARCH('[1]Lookup for use classification'!$D$9,B274)),ISNUMBER(SEARCH('[1]Lookup for use classification'!$E$9,B274)),ISNUMBER(SEARCH('[1]Lookup for use classification'!$F$9,B274)),ISNUMBER(SEARCH('[1]Lookup for use classification'!$G$9,B274)),ISNUMBER(SEARCH('[1]Lookup for use classification'!$H$9,B274)),ISNUMBER(SEARCH('[1]Lookup for use classification'!$I$9,B274)),ISNUMBER(SEARCH('[1]Lookup for use classification'!$J$9,B274)),ISNUMBER(SEARCH('[1]Lookup for use classification'!$K$9,B274))),'[1]Lookup for use classification'!$A$9,IF(OR(ISNUMBER(SEARCH('[1]Lookup for use classification'!$B$10,B274)),ISNUMBER(SEARCH('[1]Lookup for use classification'!$C$10,B274)),ISNUMBER(SEARCH('[1]Lookup for use classification'!$D$10,B274)),ISNUMBER(SEARCH('[1]Lookup for use classification'!$E$10,B274)),ISNUMBER(SEARCH('[1]Lookup for use classification'!$F$10,B274)),ISNUMBER(SEARCH('[1]Lookup for use classification'!$G$10,B274))),'[1]Lookup for use classification'!$A$10,IF(OR(ISNUMBER(SEARCH('[1]Lookup for use classification'!$B$11,B274)),ISNUMBER(SEARCH('[1]Lookup for use classification'!$C$11,B274))),'[1]Lookup for use classification'!$A$11,IF(OR(ISNUMBER(SEARCH('[1]Lookup for use classification'!$B$12,B274)),ISNUMBER(SEARCH('[1]Lookup for use classification'!$C$12,B274))),'[1]Lookup for use classification'!$A$12,IF(OR(ISNUMBER(SEARCH('[1]Lookup for use classification'!$B$13,B274)),ISNUMBER(SEARCH('[1]Lookup for use classification'!$C$13,B274)),ISNUMBER(SEARCH('[1]Lookup for use classification'!$D$13,B274)),,ISNUMBER(SEARCH('[1]Lookup for use classification'!$C$13,B274)),ISNUMBER(SEARCH('[1]Lookup for use classification'!$E$13,B274))),'[1]Lookup for use classification'!$A$13,IF(OR(ISNUMBER(SEARCH('[1]Lookup for use classification'!$B$14,B274)),ISNUMBER(SEARCH('[1]Lookup for use classification'!$C$14,B274))),'[1]Lookup for use classification'!$A$14,"Other"))))))))))))</f>
        <v>Water &amp; Sewer</v>
      </c>
      <c r="D274" s="51">
        <v>350</v>
      </c>
      <c r="E274" s="35" t="s">
        <v>6</v>
      </c>
      <c r="F274" s="29"/>
    </row>
    <row r="275" spans="1:6">
      <c r="A275" s="16" t="s">
        <v>131</v>
      </c>
      <c r="B275" s="50" t="s">
        <v>66</v>
      </c>
      <c r="C275" s="133" t="str">
        <f>IF(OR(ISNUMBER(SEARCH('[1]Lookup for use classification'!$B$1,B275)),ISNUMBER(SEARCH('[1]Lookup for use classification'!$C$1,B275)),ISNUMBER(SEARCH('[1]Lookup for use classification'!$D$1,B275)),ISNUMBER(SEARCH('[1]Lookup for use classification'!$E$1,B275))),'[1]Lookup for use classification'!$A$1,IF(ISNUMBER(SEARCH('[1]Lookup for use classification'!$B$2,B275)),'[1]Lookup for use classification'!$A$2,IF(ISNUMBER(SEARCH('[1]Lookup for use classification'!$B$3,B275)),'[1]Lookup for use classification'!$A$3,IF(OR(ISNUMBER(SEARCH('[1]Lookup for use classification'!$B$4,B275)),ISNUMBER(SEARCH('[1]Lookup for use classification'!$C$4,B275)),ISNUMBER(SEARCH('[1]Lookup for use classification'!$D$4,B275)),ISNUMBER(SEARCH('[1]Lookup for use classification'!$E$4,B275))),'[1]Lookup for use classification'!$A$4,IF(OR(ISNUMBER(SEARCH('[1]Lookup for use classification'!$B$5,B275)),ISNUMBER(SEARCH('[1]Lookup for use classification'!$C$5,B275)),ISNUMBER(SEARCH('[1]Lookup for use classification'!$D$5,B275))),'[1]Lookup for use classification'!$A$5,IF(OR(ISNUMBER(SEARCH('[1]Lookup for use classification'!$B$7,B275)),ISNUMBER(SEARCH('[1]Lookup for use classification'!$C$7,B275)),ISNUMBER(SEARCH('[1]Lookup for use classification'!$D$7,B275))),'[1]Lookup for use classification'!$A$7,IF(OR(ISNUMBER(SEARCH('[1]Lookup for use classification'!$B$9,B275)),ISNUMBER(SEARCH('[1]Lookup for use classification'!$C$9,B275)),ISNUMBER(SEARCH('[1]Lookup for use classification'!$D$9,B275)),ISNUMBER(SEARCH('[1]Lookup for use classification'!$E$9,B275)),ISNUMBER(SEARCH('[1]Lookup for use classification'!$F$9,B275)),ISNUMBER(SEARCH('[1]Lookup for use classification'!$G$9,B275)),ISNUMBER(SEARCH('[1]Lookup for use classification'!$H$9,B275)),ISNUMBER(SEARCH('[1]Lookup for use classification'!$I$9,B275)),ISNUMBER(SEARCH('[1]Lookup for use classification'!$J$9,B275)),ISNUMBER(SEARCH('[1]Lookup for use classification'!$K$9,B275))),'[1]Lookup for use classification'!$A$9,IF(OR(ISNUMBER(SEARCH('[1]Lookup for use classification'!$B$10,B275)),ISNUMBER(SEARCH('[1]Lookup for use classification'!$C$10,B275)),ISNUMBER(SEARCH('[1]Lookup for use classification'!$D$10,B275)),ISNUMBER(SEARCH('[1]Lookup for use classification'!$E$10,B275)),ISNUMBER(SEARCH('[1]Lookup for use classification'!$F$10,B275)),ISNUMBER(SEARCH('[1]Lookup for use classification'!$G$10,B275))),'[1]Lookup for use classification'!$A$10,IF(OR(ISNUMBER(SEARCH('[1]Lookup for use classification'!$B$11,B275)),ISNUMBER(SEARCH('[1]Lookup for use classification'!$C$11,B275))),'[1]Lookup for use classification'!$A$11,IF(OR(ISNUMBER(SEARCH('[1]Lookup for use classification'!$B$12,B275)),ISNUMBER(SEARCH('[1]Lookup for use classification'!$C$12,B275))),'[1]Lookup for use classification'!$A$12,IF(OR(ISNUMBER(SEARCH('[1]Lookup for use classification'!$B$13,B275)),ISNUMBER(SEARCH('[1]Lookup for use classification'!$C$13,B275)),ISNUMBER(SEARCH('[1]Lookup for use classification'!$D$13,B275)),,ISNUMBER(SEARCH('[1]Lookup for use classification'!$C$13,B275)),ISNUMBER(SEARCH('[1]Lookup for use classification'!$E$13,B275))),'[1]Lookup for use classification'!$A$13,IF(OR(ISNUMBER(SEARCH('[1]Lookup for use classification'!$B$14,B275)),ISNUMBER(SEARCH('[1]Lookup for use classification'!$C$14,B275))),'[1]Lookup for use classification'!$A$14,"Other"))))))))))))</f>
        <v>Water &amp; Sewer</v>
      </c>
      <c r="D275" s="51">
        <v>600</v>
      </c>
      <c r="E275" s="35" t="s">
        <v>6</v>
      </c>
      <c r="F275" s="29"/>
    </row>
    <row r="276" spans="1:6">
      <c r="A276" s="16" t="s">
        <v>561</v>
      </c>
      <c r="B276" s="26" t="s">
        <v>562</v>
      </c>
      <c r="C276" s="133" t="str">
        <f>IF(OR(ISNUMBER(SEARCH('[1]Lookup for use classification'!$B$1,B276)),ISNUMBER(SEARCH('[1]Lookup for use classification'!$C$1,B276)),ISNUMBER(SEARCH('[1]Lookup for use classification'!$D$1,B276)),ISNUMBER(SEARCH('[1]Lookup for use classification'!$E$1,B276))),'[1]Lookup for use classification'!$A$1,IF(ISNUMBER(SEARCH('[1]Lookup for use classification'!$B$2,B276)),'[1]Lookup for use classification'!$A$2,IF(ISNUMBER(SEARCH('[1]Lookup for use classification'!$B$3,B276)),'[1]Lookup for use classification'!$A$3,IF(OR(ISNUMBER(SEARCH('[1]Lookup for use classification'!$B$4,B276)),ISNUMBER(SEARCH('[1]Lookup for use classification'!$C$4,B276)),ISNUMBER(SEARCH('[1]Lookup for use classification'!$D$4,B276)),ISNUMBER(SEARCH('[1]Lookup for use classification'!$E$4,B276))),'[1]Lookup for use classification'!$A$4,IF(OR(ISNUMBER(SEARCH('[1]Lookup for use classification'!$B$5,B276)),ISNUMBER(SEARCH('[1]Lookup for use classification'!$C$5,B276)),ISNUMBER(SEARCH('[1]Lookup for use classification'!$D$5,B276))),'[1]Lookup for use classification'!$A$5,IF(OR(ISNUMBER(SEARCH('[1]Lookup for use classification'!$B$7,B276)),ISNUMBER(SEARCH('[1]Lookup for use classification'!$C$7,B276)),ISNUMBER(SEARCH('[1]Lookup for use classification'!$D$7,B276))),'[1]Lookup for use classification'!$A$7,IF(OR(ISNUMBER(SEARCH('[1]Lookup for use classification'!$B$9,B276)),ISNUMBER(SEARCH('[1]Lookup for use classification'!$C$9,B276)),ISNUMBER(SEARCH('[1]Lookup for use classification'!$D$9,B276)),ISNUMBER(SEARCH('[1]Lookup for use classification'!$E$9,B276)),ISNUMBER(SEARCH('[1]Lookup for use classification'!$F$9,B276)),ISNUMBER(SEARCH('[1]Lookup for use classification'!$G$9,B276)),ISNUMBER(SEARCH('[1]Lookup for use classification'!$H$9,B276)),ISNUMBER(SEARCH('[1]Lookup for use classification'!$I$9,B276)),ISNUMBER(SEARCH('[1]Lookup for use classification'!$J$9,B276)),ISNUMBER(SEARCH('[1]Lookup for use classification'!$K$9,B276))),'[1]Lookup for use classification'!$A$9,IF(OR(ISNUMBER(SEARCH('[1]Lookup for use classification'!$B$10,B276)),ISNUMBER(SEARCH('[1]Lookup for use classification'!$C$10,B276)),ISNUMBER(SEARCH('[1]Lookup for use classification'!$D$10,B276)),ISNUMBER(SEARCH('[1]Lookup for use classification'!$E$10,B276)),ISNUMBER(SEARCH('[1]Lookup for use classification'!$F$10,B276)),ISNUMBER(SEARCH('[1]Lookup for use classification'!$G$10,B276))),'[1]Lookup for use classification'!$A$10,IF(OR(ISNUMBER(SEARCH('[1]Lookup for use classification'!$B$11,B276)),ISNUMBER(SEARCH('[1]Lookup for use classification'!$C$11,B276))),'[1]Lookup for use classification'!$A$11,IF(OR(ISNUMBER(SEARCH('[1]Lookup for use classification'!$B$12,B276)),ISNUMBER(SEARCH('[1]Lookup for use classification'!$C$12,B276))),'[1]Lookup for use classification'!$A$12,IF(OR(ISNUMBER(SEARCH('[1]Lookup for use classification'!$B$13,B276)),ISNUMBER(SEARCH('[1]Lookup for use classification'!$C$13,B276)),ISNUMBER(SEARCH('[1]Lookup for use classification'!$D$13,B276)),,ISNUMBER(SEARCH('[1]Lookup for use classification'!$C$13,B276)),ISNUMBER(SEARCH('[1]Lookup for use classification'!$E$13,B276))),'[1]Lookup for use classification'!$A$13,IF(OR(ISNUMBER(SEARCH('[1]Lookup for use classification'!$B$14,B276)),ISNUMBER(SEARCH('[1]Lookup for use classification'!$C$14,B276))),'[1]Lookup for use classification'!$A$14,"Other"))))))))))))</f>
        <v>Education - K - 12</v>
      </c>
      <c r="D276" s="27"/>
      <c r="E276" s="26"/>
      <c r="F276" s="26"/>
    </row>
    <row r="277" spans="1:6">
      <c r="A277" s="16" t="s">
        <v>561</v>
      </c>
      <c r="B277" s="26" t="s">
        <v>373</v>
      </c>
      <c r="C277" s="133" t="str">
        <f>IF(OR(ISNUMBER(SEARCH('[1]Lookup for use classification'!$B$1,B277)),ISNUMBER(SEARCH('[1]Lookup for use classification'!$C$1,B277)),ISNUMBER(SEARCH('[1]Lookup for use classification'!$D$1,B277)),ISNUMBER(SEARCH('[1]Lookup for use classification'!$E$1,B277))),'[1]Lookup for use classification'!$A$1,IF(ISNUMBER(SEARCH('[1]Lookup for use classification'!$B$2,B277)),'[1]Lookup for use classification'!$A$2,IF(ISNUMBER(SEARCH('[1]Lookup for use classification'!$B$3,B277)),'[1]Lookup for use classification'!$A$3,IF(OR(ISNUMBER(SEARCH('[1]Lookup for use classification'!$B$4,B277)),ISNUMBER(SEARCH('[1]Lookup for use classification'!$C$4,B277)),ISNUMBER(SEARCH('[1]Lookup for use classification'!$D$4,B277)),ISNUMBER(SEARCH('[1]Lookup for use classification'!$E$4,B277))),'[1]Lookup for use classification'!$A$4,IF(OR(ISNUMBER(SEARCH('[1]Lookup for use classification'!$B$5,B277)),ISNUMBER(SEARCH('[1]Lookup for use classification'!$C$5,B277)),ISNUMBER(SEARCH('[1]Lookup for use classification'!$D$5,B277))),'[1]Lookup for use classification'!$A$5,IF(OR(ISNUMBER(SEARCH('[1]Lookup for use classification'!$B$7,B277)),ISNUMBER(SEARCH('[1]Lookup for use classification'!$C$7,B277)),ISNUMBER(SEARCH('[1]Lookup for use classification'!$D$7,B277))),'[1]Lookup for use classification'!$A$7,IF(OR(ISNUMBER(SEARCH('[1]Lookup for use classification'!$B$9,B277)),ISNUMBER(SEARCH('[1]Lookup for use classification'!$C$9,B277)),ISNUMBER(SEARCH('[1]Lookup for use classification'!$D$9,B277)),ISNUMBER(SEARCH('[1]Lookup for use classification'!$E$9,B277)),ISNUMBER(SEARCH('[1]Lookup for use classification'!$F$9,B277)),ISNUMBER(SEARCH('[1]Lookup for use classification'!$G$9,B277)),ISNUMBER(SEARCH('[1]Lookup for use classification'!$H$9,B277)),ISNUMBER(SEARCH('[1]Lookup for use classification'!$I$9,B277)),ISNUMBER(SEARCH('[1]Lookup for use classification'!$J$9,B277)),ISNUMBER(SEARCH('[1]Lookup for use classification'!$K$9,B277))),'[1]Lookup for use classification'!$A$9,IF(OR(ISNUMBER(SEARCH('[1]Lookup for use classification'!$B$10,B277)),ISNUMBER(SEARCH('[1]Lookup for use classification'!$C$10,B277)),ISNUMBER(SEARCH('[1]Lookup for use classification'!$D$10,B277)),ISNUMBER(SEARCH('[1]Lookup for use classification'!$E$10,B277)),ISNUMBER(SEARCH('[1]Lookup for use classification'!$F$10,B277)),ISNUMBER(SEARCH('[1]Lookup for use classification'!$G$10,B277))),'[1]Lookup for use classification'!$A$10,IF(OR(ISNUMBER(SEARCH('[1]Lookup for use classification'!$B$11,B277)),ISNUMBER(SEARCH('[1]Lookup for use classification'!$C$11,B277))),'[1]Lookup for use classification'!$A$11,IF(OR(ISNUMBER(SEARCH('[1]Lookup for use classification'!$B$12,B277)),ISNUMBER(SEARCH('[1]Lookup for use classification'!$C$12,B277))),'[1]Lookup for use classification'!$A$12,IF(OR(ISNUMBER(SEARCH('[1]Lookup for use classification'!$B$13,B277)),ISNUMBER(SEARCH('[1]Lookup for use classification'!$C$13,B277)),ISNUMBER(SEARCH('[1]Lookup for use classification'!$D$13,B277)),,ISNUMBER(SEARCH('[1]Lookup for use classification'!$C$13,B277)),ISNUMBER(SEARCH('[1]Lookup for use classification'!$E$13,B277))),'[1]Lookup for use classification'!$A$13,IF(OR(ISNUMBER(SEARCH('[1]Lookup for use classification'!$B$14,B277)),ISNUMBER(SEARCH('[1]Lookup for use classification'!$C$14,B277))),'[1]Lookup for use classification'!$A$14,"Other"))))))))))))</f>
        <v>Other</v>
      </c>
      <c r="D277" s="27"/>
      <c r="E277" s="26"/>
      <c r="F277" s="26"/>
    </row>
    <row r="278" spans="1:6">
      <c r="A278" s="16" t="s">
        <v>561</v>
      </c>
      <c r="B278" s="26" t="s">
        <v>563</v>
      </c>
      <c r="C278" s="133" t="str">
        <f>IF(OR(ISNUMBER(SEARCH('[1]Lookup for use classification'!$B$1,B278)),ISNUMBER(SEARCH('[1]Lookup for use classification'!$C$1,B278)),ISNUMBER(SEARCH('[1]Lookup for use classification'!$D$1,B278)),ISNUMBER(SEARCH('[1]Lookup for use classification'!$E$1,B278))),'[1]Lookup for use classification'!$A$1,IF(ISNUMBER(SEARCH('[1]Lookup for use classification'!$B$2,B278)),'[1]Lookup for use classification'!$A$2,IF(ISNUMBER(SEARCH('[1]Lookup for use classification'!$B$3,B278)),'[1]Lookup for use classification'!$A$3,IF(OR(ISNUMBER(SEARCH('[1]Lookup for use classification'!$B$4,B278)),ISNUMBER(SEARCH('[1]Lookup for use classification'!$C$4,B278)),ISNUMBER(SEARCH('[1]Lookup for use classification'!$D$4,B278)),ISNUMBER(SEARCH('[1]Lookup for use classification'!$E$4,B278))),'[1]Lookup for use classification'!$A$4,IF(OR(ISNUMBER(SEARCH('[1]Lookup for use classification'!$B$5,B278)),ISNUMBER(SEARCH('[1]Lookup for use classification'!$C$5,B278)),ISNUMBER(SEARCH('[1]Lookup for use classification'!$D$5,B278))),'[1]Lookup for use classification'!$A$5,IF(OR(ISNUMBER(SEARCH('[1]Lookup for use classification'!$B$7,B278)),ISNUMBER(SEARCH('[1]Lookup for use classification'!$C$7,B278)),ISNUMBER(SEARCH('[1]Lookup for use classification'!$D$7,B278))),'[1]Lookup for use classification'!$A$7,IF(OR(ISNUMBER(SEARCH('[1]Lookup for use classification'!$B$9,B278)),ISNUMBER(SEARCH('[1]Lookup for use classification'!$C$9,B278)),ISNUMBER(SEARCH('[1]Lookup for use classification'!$D$9,B278)),ISNUMBER(SEARCH('[1]Lookup for use classification'!$E$9,B278)),ISNUMBER(SEARCH('[1]Lookup for use classification'!$F$9,B278)),ISNUMBER(SEARCH('[1]Lookup for use classification'!$G$9,B278)),ISNUMBER(SEARCH('[1]Lookup for use classification'!$H$9,B278)),ISNUMBER(SEARCH('[1]Lookup for use classification'!$I$9,B278)),ISNUMBER(SEARCH('[1]Lookup for use classification'!$J$9,B278)),ISNUMBER(SEARCH('[1]Lookup for use classification'!$K$9,B278))),'[1]Lookup for use classification'!$A$9,IF(OR(ISNUMBER(SEARCH('[1]Lookup for use classification'!$B$10,B278)),ISNUMBER(SEARCH('[1]Lookup for use classification'!$C$10,B278)),ISNUMBER(SEARCH('[1]Lookup for use classification'!$D$10,B278)),ISNUMBER(SEARCH('[1]Lookup for use classification'!$E$10,B278)),ISNUMBER(SEARCH('[1]Lookup for use classification'!$F$10,B278)),ISNUMBER(SEARCH('[1]Lookup for use classification'!$G$10,B278))),'[1]Lookup for use classification'!$A$10,IF(OR(ISNUMBER(SEARCH('[1]Lookup for use classification'!$B$11,B278)),ISNUMBER(SEARCH('[1]Lookup for use classification'!$C$11,B278))),'[1]Lookup for use classification'!$A$11,IF(OR(ISNUMBER(SEARCH('[1]Lookup for use classification'!$B$12,B278)),ISNUMBER(SEARCH('[1]Lookup for use classification'!$C$12,B278))),'[1]Lookup for use classification'!$A$12,IF(OR(ISNUMBER(SEARCH('[1]Lookup for use classification'!$B$13,B278)),ISNUMBER(SEARCH('[1]Lookup for use classification'!$C$13,B278)),ISNUMBER(SEARCH('[1]Lookup for use classification'!$D$13,B278)),,ISNUMBER(SEARCH('[1]Lookup for use classification'!$C$13,B278)),ISNUMBER(SEARCH('[1]Lookup for use classification'!$E$13,B278))),'[1]Lookup for use classification'!$A$13,IF(OR(ISNUMBER(SEARCH('[1]Lookup for use classification'!$B$14,B278)),ISNUMBER(SEARCH('[1]Lookup for use classification'!$C$14,B278))),'[1]Lookup for use classification'!$A$14,"Other"))))))))))))</f>
        <v>Other</v>
      </c>
      <c r="D278" s="27"/>
      <c r="E278" s="26"/>
      <c r="F278" s="26"/>
    </row>
    <row r="279" spans="1:6">
      <c r="A279" s="16" t="s">
        <v>561</v>
      </c>
      <c r="B279" s="26" t="s">
        <v>564</v>
      </c>
      <c r="C279" s="133" t="str">
        <f>IF(OR(ISNUMBER(SEARCH('[1]Lookup for use classification'!$B$1,B279)),ISNUMBER(SEARCH('[1]Lookup for use classification'!$C$1,B279)),ISNUMBER(SEARCH('[1]Lookup for use classification'!$D$1,B279)),ISNUMBER(SEARCH('[1]Lookup for use classification'!$E$1,B279))),'[1]Lookup for use classification'!$A$1,IF(ISNUMBER(SEARCH('[1]Lookup for use classification'!$B$2,B279)),'[1]Lookup for use classification'!$A$2,IF(ISNUMBER(SEARCH('[1]Lookup for use classification'!$B$3,B279)),'[1]Lookup for use classification'!$A$3,IF(OR(ISNUMBER(SEARCH('[1]Lookup for use classification'!$B$4,B279)),ISNUMBER(SEARCH('[1]Lookup for use classification'!$C$4,B279)),ISNUMBER(SEARCH('[1]Lookup for use classification'!$D$4,B279)),ISNUMBER(SEARCH('[1]Lookup for use classification'!$E$4,B279))),'[1]Lookup for use classification'!$A$4,IF(OR(ISNUMBER(SEARCH('[1]Lookup for use classification'!$B$5,B279)),ISNUMBER(SEARCH('[1]Lookup for use classification'!$C$5,B279)),ISNUMBER(SEARCH('[1]Lookup for use classification'!$D$5,B279))),'[1]Lookup for use classification'!$A$5,IF(OR(ISNUMBER(SEARCH('[1]Lookup for use classification'!$B$7,B279)),ISNUMBER(SEARCH('[1]Lookup for use classification'!$C$7,B279)),ISNUMBER(SEARCH('[1]Lookup for use classification'!$D$7,B279))),'[1]Lookup for use classification'!$A$7,IF(OR(ISNUMBER(SEARCH('[1]Lookup for use classification'!$B$9,B279)),ISNUMBER(SEARCH('[1]Lookup for use classification'!$C$9,B279)),ISNUMBER(SEARCH('[1]Lookup for use classification'!$D$9,B279)),ISNUMBER(SEARCH('[1]Lookup for use classification'!$E$9,B279)),ISNUMBER(SEARCH('[1]Lookup for use classification'!$F$9,B279)),ISNUMBER(SEARCH('[1]Lookup for use classification'!$G$9,B279)),ISNUMBER(SEARCH('[1]Lookup for use classification'!$H$9,B279)),ISNUMBER(SEARCH('[1]Lookup for use classification'!$I$9,B279)),ISNUMBER(SEARCH('[1]Lookup for use classification'!$J$9,B279)),ISNUMBER(SEARCH('[1]Lookup for use classification'!$K$9,B279))),'[1]Lookup for use classification'!$A$9,IF(OR(ISNUMBER(SEARCH('[1]Lookup for use classification'!$B$10,B279)),ISNUMBER(SEARCH('[1]Lookup for use classification'!$C$10,B279)),ISNUMBER(SEARCH('[1]Lookup for use classification'!$D$10,B279)),ISNUMBER(SEARCH('[1]Lookup for use classification'!$E$10,B279)),ISNUMBER(SEARCH('[1]Lookup for use classification'!$F$10,B279)),ISNUMBER(SEARCH('[1]Lookup for use classification'!$G$10,B279))),'[1]Lookup for use classification'!$A$10,IF(OR(ISNUMBER(SEARCH('[1]Lookup for use classification'!$B$11,B279)),ISNUMBER(SEARCH('[1]Lookup for use classification'!$C$11,B279))),'[1]Lookup for use classification'!$A$11,IF(OR(ISNUMBER(SEARCH('[1]Lookup for use classification'!$B$12,B279)),ISNUMBER(SEARCH('[1]Lookup for use classification'!$C$12,B279))),'[1]Lookup for use classification'!$A$12,IF(OR(ISNUMBER(SEARCH('[1]Lookup for use classification'!$B$13,B279)),ISNUMBER(SEARCH('[1]Lookup for use classification'!$C$13,B279)),ISNUMBER(SEARCH('[1]Lookup for use classification'!$D$13,B279)),,ISNUMBER(SEARCH('[1]Lookup for use classification'!$C$13,B279)),ISNUMBER(SEARCH('[1]Lookup for use classification'!$E$13,B279))),'[1]Lookup for use classification'!$A$13,IF(OR(ISNUMBER(SEARCH('[1]Lookup for use classification'!$B$14,B279)),ISNUMBER(SEARCH('[1]Lookup for use classification'!$C$14,B279))),'[1]Lookup for use classification'!$A$14,"Other"))))))))))))</f>
        <v>Other</v>
      </c>
      <c r="D279" s="27"/>
      <c r="E279" s="26"/>
      <c r="F279" s="26"/>
    </row>
    <row r="280" spans="1:6">
      <c r="A280" s="16" t="s">
        <v>561</v>
      </c>
      <c r="B280" s="26" t="s">
        <v>565</v>
      </c>
      <c r="C280" s="133" t="str">
        <f>IF(OR(ISNUMBER(SEARCH('[1]Lookup for use classification'!$B$1,B280)),ISNUMBER(SEARCH('[1]Lookup for use classification'!$C$1,B280)),ISNUMBER(SEARCH('[1]Lookup for use classification'!$D$1,B280)),ISNUMBER(SEARCH('[1]Lookup for use classification'!$E$1,B280))),'[1]Lookup for use classification'!$A$1,IF(ISNUMBER(SEARCH('[1]Lookup for use classification'!$B$2,B280)),'[1]Lookup for use classification'!$A$2,IF(ISNUMBER(SEARCH('[1]Lookup for use classification'!$B$3,B280)),'[1]Lookup for use classification'!$A$3,IF(OR(ISNUMBER(SEARCH('[1]Lookup for use classification'!$B$4,B280)),ISNUMBER(SEARCH('[1]Lookup for use classification'!$C$4,B280)),ISNUMBER(SEARCH('[1]Lookup for use classification'!$D$4,B280)),ISNUMBER(SEARCH('[1]Lookup for use classification'!$E$4,B280))),'[1]Lookup for use classification'!$A$4,IF(OR(ISNUMBER(SEARCH('[1]Lookup for use classification'!$B$5,B280)),ISNUMBER(SEARCH('[1]Lookup for use classification'!$C$5,B280)),ISNUMBER(SEARCH('[1]Lookup for use classification'!$D$5,B280))),'[1]Lookup for use classification'!$A$5,IF(OR(ISNUMBER(SEARCH('[1]Lookup for use classification'!$B$7,B280)),ISNUMBER(SEARCH('[1]Lookup for use classification'!$C$7,B280)),ISNUMBER(SEARCH('[1]Lookup for use classification'!$D$7,B280))),'[1]Lookup for use classification'!$A$7,IF(OR(ISNUMBER(SEARCH('[1]Lookup for use classification'!$B$9,B280)),ISNUMBER(SEARCH('[1]Lookup for use classification'!$C$9,B280)),ISNUMBER(SEARCH('[1]Lookup for use classification'!$D$9,B280)),ISNUMBER(SEARCH('[1]Lookup for use classification'!$E$9,B280)),ISNUMBER(SEARCH('[1]Lookup for use classification'!$F$9,B280)),ISNUMBER(SEARCH('[1]Lookup for use classification'!$G$9,B280)),ISNUMBER(SEARCH('[1]Lookup for use classification'!$H$9,B280)),ISNUMBER(SEARCH('[1]Lookup for use classification'!$I$9,B280)),ISNUMBER(SEARCH('[1]Lookup for use classification'!$J$9,B280)),ISNUMBER(SEARCH('[1]Lookup for use classification'!$K$9,B280))),'[1]Lookup for use classification'!$A$9,IF(OR(ISNUMBER(SEARCH('[1]Lookup for use classification'!$B$10,B280)),ISNUMBER(SEARCH('[1]Lookup for use classification'!$C$10,B280)),ISNUMBER(SEARCH('[1]Lookup for use classification'!$D$10,B280)),ISNUMBER(SEARCH('[1]Lookup for use classification'!$E$10,B280)),ISNUMBER(SEARCH('[1]Lookup for use classification'!$F$10,B280)),ISNUMBER(SEARCH('[1]Lookup for use classification'!$G$10,B280))),'[1]Lookup for use classification'!$A$10,IF(OR(ISNUMBER(SEARCH('[1]Lookup for use classification'!$B$11,B280)),ISNUMBER(SEARCH('[1]Lookup for use classification'!$C$11,B280))),'[1]Lookup for use classification'!$A$11,IF(OR(ISNUMBER(SEARCH('[1]Lookup for use classification'!$B$12,B280)),ISNUMBER(SEARCH('[1]Lookup for use classification'!$C$12,B280))),'[1]Lookup for use classification'!$A$12,IF(OR(ISNUMBER(SEARCH('[1]Lookup for use classification'!$B$13,B280)),ISNUMBER(SEARCH('[1]Lookup for use classification'!$C$13,B280)),ISNUMBER(SEARCH('[1]Lookup for use classification'!$D$13,B280)),,ISNUMBER(SEARCH('[1]Lookup for use classification'!$C$13,B280)),ISNUMBER(SEARCH('[1]Lookup for use classification'!$E$13,B280))),'[1]Lookup for use classification'!$A$13,IF(OR(ISNUMBER(SEARCH('[1]Lookup for use classification'!$B$14,B280)),ISNUMBER(SEARCH('[1]Lookup for use classification'!$C$14,B280))),'[1]Lookup for use classification'!$A$14,"Other"))))))))))))</f>
        <v>Other</v>
      </c>
      <c r="D280" s="27"/>
      <c r="E280" s="26"/>
      <c r="F280" s="26"/>
    </row>
    <row r="281" spans="1:6">
      <c r="A281" s="16" t="s">
        <v>561</v>
      </c>
      <c r="B281" s="26" t="s">
        <v>566</v>
      </c>
      <c r="C281" s="133" t="str">
        <f>IF(OR(ISNUMBER(SEARCH('[1]Lookup for use classification'!$B$1,B281)),ISNUMBER(SEARCH('[1]Lookup for use classification'!$C$1,B281)),ISNUMBER(SEARCH('[1]Lookup for use classification'!$D$1,B281)),ISNUMBER(SEARCH('[1]Lookup for use classification'!$E$1,B281))),'[1]Lookup for use classification'!$A$1,IF(ISNUMBER(SEARCH('[1]Lookup for use classification'!$B$2,B281)),'[1]Lookup for use classification'!$A$2,IF(ISNUMBER(SEARCH('[1]Lookup for use classification'!$B$3,B281)),'[1]Lookup for use classification'!$A$3,IF(OR(ISNUMBER(SEARCH('[1]Lookup for use classification'!$B$4,B281)),ISNUMBER(SEARCH('[1]Lookup for use classification'!$C$4,B281)),ISNUMBER(SEARCH('[1]Lookup for use classification'!$D$4,B281)),ISNUMBER(SEARCH('[1]Lookup for use classification'!$E$4,B281))),'[1]Lookup for use classification'!$A$4,IF(OR(ISNUMBER(SEARCH('[1]Lookup for use classification'!$B$5,B281)),ISNUMBER(SEARCH('[1]Lookup for use classification'!$C$5,B281)),ISNUMBER(SEARCH('[1]Lookup for use classification'!$D$5,B281))),'[1]Lookup for use classification'!$A$5,IF(OR(ISNUMBER(SEARCH('[1]Lookup for use classification'!$B$7,B281)),ISNUMBER(SEARCH('[1]Lookup for use classification'!$C$7,B281)),ISNUMBER(SEARCH('[1]Lookup for use classification'!$D$7,B281))),'[1]Lookup for use classification'!$A$7,IF(OR(ISNUMBER(SEARCH('[1]Lookup for use classification'!$B$9,B281)),ISNUMBER(SEARCH('[1]Lookup for use classification'!$C$9,B281)),ISNUMBER(SEARCH('[1]Lookup for use classification'!$D$9,B281)),ISNUMBER(SEARCH('[1]Lookup for use classification'!$E$9,B281)),ISNUMBER(SEARCH('[1]Lookup for use classification'!$F$9,B281)),ISNUMBER(SEARCH('[1]Lookup for use classification'!$G$9,B281)),ISNUMBER(SEARCH('[1]Lookup for use classification'!$H$9,B281)),ISNUMBER(SEARCH('[1]Lookup for use classification'!$I$9,B281)),ISNUMBER(SEARCH('[1]Lookup for use classification'!$J$9,B281)),ISNUMBER(SEARCH('[1]Lookup for use classification'!$K$9,B281))),'[1]Lookup for use classification'!$A$9,IF(OR(ISNUMBER(SEARCH('[1]Lookup for use classification'!$B$10,B281)),ISNUMBER(SEARCH('[1]Lookup for use classification'!$C$10,B281)),ISNUMBER(SEARCH('[1]Lookup for use classification'!$D$10,B281)),ISNUMBER(SEARCH('[1]Lookup for use classification'!$E$10,B281)),ISNUMBER(SEARCH('[1]Lookup for use classification'!$F$10,B281)),ISNUMBER(SEARCH('[1]Lookup for use classification'!$G$10,B281))),'[1]Lookup for use classification'!$A$10,IF(OR(ISNUMBER(SEARCH('[1]Lookup for use classification'!$B$11,B281)),ISNUMBER(SEARCH('[1]Lookup for use classification'!$C$11,B281))),'[1]Lookup for use classification'!$A$11,IF(OR(ISNUMBER(SEARCH('[1]Lookup for use classification'!$B$12,B281)),ISNUMBER(SEARCH('[1]Lookup for use classification'!$C$12,B281))),'[1]Lookup for use classification'!$A$12,IF(OR(ISNUMBER(SEARCH('[1]Lookup for use classification'!$B$13,B281)),ISNUMBER(SEARCH('[1]Lookup for use classification'!$C$13,B281)),ISNUMBER(SEARCH('[1]Lookup for use classification'!$D$13,B281)),,ISNUMBER(SEARCH('[1]Lookup for use classification'!$C$13,B281)),ISNUMBER(SEARCH('[1]Lookup for use classification'!$E$13,B281))),'[1]Lookup for use classification'!$A$13,IF(OR(ISNUMBER(SEARCH('[1]Lookup for use classification'!$B$14,B281)),ISNUMBER(SEARCH('[1]Lookup for use classification'!$C$14,B281))),'[1]Lookup for use classification'!$A$14,"Other"))))))))))))</f>
        <v>Office</v>
      </c>
      <c r="D281" s="27"/>
      <c r="E281" s="26"/>
      <c r="F281" s="26"/>
    </row>
    <row r="282" spans="1:6">
      <c r="A282" s="16" t="s">
        <v>561</v>
      </c>
      <c r="B282" s="26" t="s">
        <v>567</v>
      </c>
      <c r="C282" s="133" t="str">
        <f>IF(OR(ISNUMBER(SEARCH('[1]Lookup for use classification'!$B$1,B282)),ISNUMBER(SEARCH('[1]Lookup for use classification'!$C$1,B282)),ISNUMBER(SEARCH('[1]Lookup for use classification'!$D$1,B282)),ISNUMBER(SEARCH('[1]Lookup for use classification'!$E$1,B282))),'[1]Lookup for use classification'!$A$1,IF(ISNUMBER(SEARCH('[1]Lookup for use classification'!$B$2,B282)),'[1]Lookup for use classification'!$A$2,IF(ISNUMBER(SEARCH('[1]Lookup for use classification'!$B$3,B282)),'[1]Lookup for use classification'!$A$3,IF(OR(ISNUMBER(SEARCH('[1]Lookup for use classification'!$B$4,B282)),ISNUMBER(SEARCH('[1]Lookup for use classification'!$C$4,B282)),ISNUMBER(SEARCH('[1]Lookup for use classification'!$D$4,B282)),ISNUMBER(SEARCH('[1]Lookup for use classification'!$E$4,B282))),'[1]Lookup for use classification'!$A$4,IF(OR(ISNUMBER(SEARCH('[1]Lookup for use classification'!$B$5,B282)),ISNUMBER(SEARCH('[1]Lookup for use classification'!$C$5,B282)),ISNUMBER(SEARCH('[1]Lookup for use classification'!$D$5,B282))),'[1]Lookup for use classification'!$A$5,IF(OR(ISNUMBER(SEARCH('[1]Lookup for use classification'!$B$7,B282)),ISNUMBER(SEARCH('[1]Lookup for use classification'!$C$7,B282)),ISNUMBER(SEARCH('[1]Lookup for use classification'!$D$7,B282))),'[1]Lookup for use classification'!$A$7,IF(OR(ISNUMBER(SEARCH('[1]Lookup for use classification'!$B$9,B282)),ISNUMBER(SEARCH('[1]Lookup for use classification'!$C$9,B282)),ISNUMBER(SEARCH('[1]Lookup for use classification'!$D$9,B282)),ISNUMBER(SEARCH('[1]Lookup for use classification'!$E$9,B282)),ISNUMBER(SEARCH('[1]Lookup for use classification'!$F$9,B282)),ISNUMBER(SEARCH('[1]Lookup for use classification'!$G$9,B282)),ISNUMBER(SEARCH('[1]Lookup for use classification'!$H$9,B282)),ISNUMBER(SEARCH('[1]Lookup for use classification'!$I$9,B282)),ISNUMBER(SEARCH('[1]Lookup for use classification'!$J$9,B282)),ISNUMBER(SEARCH('[1]Lookup for use classification'!$K$9,B282))),'[1]Lookup for use classification'!$A$9,IF(OR(ISNUMBER(SEARCH('[1]Lookup for use classification'!$B$10,B282)),ISNUMBER(SEARCH('[1]Lookup for use classification'!$C$10,B282)),ISNUMBER(SEARCH('[1]Lookup for use classification'!$D$10,B282)),ISNUMBER(SEARCH('[1]Lookup for use classification'!$E$10,B282)),ISNUMBER(SEARCH('[1]Lookup for use classification'!$F$10,B282)),ISNUMBER(SEARCH('[1]Lookup for use classification'!$G$10,B282))),'[1]Lookup for use classification'!$A$10,IF(OR(ISNUMBER(SEARCH('[1]Lookup for use classification'!$B$11,B282)),ISNUMBER(SEARCH('[1]Lookup for use classification'!$C$11,B282))),'[1]Lookup for use classification'!$A$11,IF(OR(ISNUMBER(SEARCH('[1]Lookup for use classification'!$B$12,B282)),ISNUMBER(SEARCH('[1]Lookup for use classification'!$C$12,B282))),'[1]Lookup for use classification'!$A$12,IF(OR(ISNUMBER(SEARCH('[1]Lookup for use classification'!$B$13,B282)),ISNUMBER(SEARCH('[1]Lookup for use classification'!$C$13,B282)),ISNUMBER(SEARCH('[1]Lookup for use classification'!$D$13,B282)),,ISNUMBER(SEARCH('[1]Lookup for use classification'!$C$13,B282)),ISNUMBER(SEARCH('[1]Lookup for use classification'!$E$13,B282))),'[1]Lookup for use classification'!$A$13,IF(OR(ISNUMBER(SEARCH('[1]Lookup for use classification'!$B$14,B282)),ISNUMBER(SEARCH('[1]Lookup for use classification'!$C$14,B282))),'[1]Lookup for use classification'!$A$14,"Other"))))))))))))</f>
        <v>Health Care - Hospitals</v>
      </c>
      <c r="D282" s="27"/>
      <c r="E282" s="26"/>
      <c r="F282" s="26"/>
    </row>
    <row r="283" spans="1:6">
      <c r="A283" s="16" t="s">
        <v>561</v>
      </c>
      <c r="B283" s="26" t="s">
        <v>31</v>
      </c>
      <c r="C283" s="133" t="str">
        <f>IF(OR(ISNUMBER(SEARCH('[1]Lookup for use classification'!$B$1,B283)),ISNUMBER(SEARCH('[1]Lookup for use classification'!$C$1,B283)),ISNUMBER(SEARCH('[1]Lookup for use classification'!$D$1,B283)),ISNUMBER(SEARCH('[1]Lookup for use classification'!$E$1,B283))),'[1]Lookup for use classification'!$A$1,IF(ISNUMBER(SEARCH('[1]Lookup for use classification'!$B$2,B283)),'[1]Lookup for use classification'!$A$2,IF(ISNUMBER(SEARCH('[1]Lookup for use classification'!$B$3,B283)),'[1]Lookup for use classification'!$A$3,IF(OR(ISNUMBER(SEARCH('[1]Lookup for use classification'!$B$4,B283)),ISNUMBER(SEARCH('[1]Lookup for use classification'!$C$4,B283)),ISNUMBER(SEARCH('[1]Lookup for use classification'!$D$4,B283)),ISNUMBER(SEARCH('[1]Lookup for use classification'!$E$4,B283))),'[1]Lookup for use classification'!$A$4,IF(OR(ISNUMBER(SEARCH('[1]Lookup for use classification'!$B$5,B283)),ISNUMBER(SEARCH('[1]Lookup for use classification'!$C$5,B283)),ISNUMBER(SEARCH('[1]Lookup for use classification'!$D$5,B283))),'[1]Lookup for use classification'!$A$5,IF(OR(ISNUMBER(SEARCH('[1]Lookup for use classification'!$B$7,B283)),ISNUMBER(SEARCH('[1]Lookup for use classification'!$C$7,B283)),ISNUMBER(SEARCH('[1]Lookup for use classification'!$D$7,B283))),'[1]Lookup for use classification'!$A$7,IF(OR(ISNUMBER(SEARCH('[1]Lookup for use classification'!$B$9,B283)),ISNUMBER(SEARCH('[1]Lookup for use classification'!$C$9,B283)),ISNUMBER(SEARCH('[1]Lookup for use classification'!$D$9,B283)),ISNUMBER(SEARCH('[1]Lookup for use classification'!$E$9,B283)),ISNUMBER(SEARCH('[1]Lookup for use classification'!$F$9,B283)),ISNUMBER(SEARCH('[1]Lookup for use classification'!$G$9,B283)),ISNUMBER(SEARCH('[1]Lookup for use classification'!$H$9,B283)),ISNUMBER(SEARCH('[1]Lookup for use classification'!$I$9,B283)),ISNUMBER(SEARCH('[1]Lookup for use classification'!$J$9,B283)),ISNUMBER(SEARCH('[1]Lookup for use classification'!$K$9,B283))),'[1]Lookup for use classification'!$A$9,IF(OR(ISNUMBER(SEARCH('[1]Lookup for use classification'!$B$10,B283)),ISNUMBER(SEARCH('[1]Lookup for use classification'!$C$10,B283)),ISNUMBER(SEARCH('[1]Lookup for use classification'!$D$10,B283)),ISNUMBER(SEARCH('[1]Lookup for use classification'!$E$10,B283)),ISNUMBER(SEARCH('[1]Lookup for use classification'!$F$10,B283)),ISNUMBER(SEARCH('[1]Lookup for use classification'!$G$10,B283))),'[1]Lookup for use classification'!$A$10,IF(OR(ISNUMBER(SEARCH('[1]Lookup for use classification'!$B$11,B283)),ISNUMBER(SEARCH('[1]Lookup for use classification'!$C$11,B283))),'[1]Lookup for use classification'!$A$11,IF(OR(ISNUMBER(SEARCH('[1]Lookup for use classification'!$B$12,B283)),ISNUMBER(SEARCH('[1]Lookup for use classification'!$C$12,B283))),'[1]Lookup for use classification'!$A$12,IF(OR(ISNUMBER(SEARCH('[1]Lookup for use classification'!$B$13,B283)),ISNUMBER(SEARCH('[1]Lookup for use classification'!$C$13,B283)),ISNUMBER(SEARCH('[1]Lookup for use classification'!$D$13,B283)),,ISNUMBER(SEARCH('[1]Lookup for use classification'!$C$13,B283)),ISNUMBER(SEARCH('[1]Lookup for use classification'!$E$13,B283))),'[1]Lookup for use classification'!$A$13,IF(OR(ISNUMBER(SEARCH('[1]Lookup for use classification'!$B$14,B283)),ISNUMBER(SEARCH('[1]Lookup for use classification'!$C$14,B283))),'[1]Lookup for use classification'!$A$14,"Other"))))))))))))</f>
        <v>Public Assembly</v>
      </c>
      <c r="D283" s="27"/>
      <c r="E283" s="26"/>
      <c r="F283" s="26"/>
    </row>
    <row r="284" spans="1:6">
      <c r="A284" s="16" t="s">
        <v>561</v>
      </c>
      <c r="B284" s="26" t="s">
        <v>568</v>
      </c>
      <c r="C284" s="133" t="str">
        <f>IF(OR(ISNUMBER(SEARCH('[1]Lookup for use classification'!$B$1,B284)),ISNUMBER(SEARCH('[1]Lookup for use classification'!$C$1,B284)),ISNUMBER(SEARCH('[1]Lookup for use classification'!$D$1,B284)),ISNUMBER(SEARCH('[1]Lookup for use classification'!$E$1,B284))),'[1]Lookup for use classification'!$A$1,IF(ISNUMBER(SEARCH('[1]Lookup for use classification'!$B$2,B284)),'[1]Lookup for use classification'!$A$2,IF(ISNUMBER(SEARCH('[1]Lookup for use classification'!$B$3,B284)),'[1]Lookup for use classification'!$A$3,IF(OR(ISNUMBER(SEARCH('[1]Lookup for use classification'!$B$4,B284)),ISNUMBER(SEARCH('[1]Lookup for use classification'!$C$4,B284)),ISNUMBER(SEARCH('[1]Lookup for use classification'!$D$4,B284)),ISNUMBER(SEARCH('[1]Lookup for use classification'!$E$4,B284))),'[1]Lookup for use classification'!$A$4,IF(OR(ISNUMBER(SEARCH('[1]Lookup for use classification'!$B$5,B284)),ISNUMBER(SEARCH('[1]Lookup for use classification'!$C$5,B284)),ISNUMBER(SEARCH('[1]Lookup for use classification'!$D$5,B284))),'[1]Lookup for use classification'!$A$5,IF(OR(ISNUMBER(SEARCH('[1]Lookup for use classification'!$B$7,B284)),ISNUMBER(SEARCH('[1]Lookup for use classification'!$C$7,B284)),ISNUMBER(SEARCH('[1]Lookup for use classification'!$D$7,B284))),'[1]Lookup for use classification'!$A$7,IF(OR(ISNUMBER(SEARCH('[1]Lookup for use classification'!$B$9,B284)),ISNUMBER(SEARCH('[1]Lookup for use classification'!$C$9,B284)),ISNUMBER(SEARCH('[1]Lookup for use classification'!$D$9,B284)),ISNUMBER(SEARCH('[1]Lookup for use classification'!$E$9,B284)),ISNUMBER(SEARCH('[1]Lookup for use classification'!$F$9,B284)),ISNUMBER(SEARCH('[1]Lookup for use classification'!$G$9,B284)),ISNUMBER(SEARCH('[1]Lookup for use classification'!$H$9,B284)),ISNUMBER(SEARCH('[1]Lookup for use classification'!$I$9,B284)),ISNUMBER(SEARCH('[1]Lookup for use classification'!$J$9,B284)),ISNUMBER(SEARCH('[1]Lookup for use classification'!$K$9,B284))),'[1]Lookup for use classification'!$A$9,IF(OR(ISNUMBER(SEARCH('[1]Lookup for use classification'!$B$10,B284)),ISNUMBER(SEARCH('[1]Lookup for use classification'!$C$10,B284)),ISNUMBER(SEARCH('[1]Lookup for use classification'!$D$10,B284)),ISNUMBER(SEARCH('[1]Lookup for use classification'!$E$10,B284)),ISNUMBER(SEARCH('[1]Lookup for use classification'!$F$10,B284)),ISNUMBER(SEARCH('[1]Lookup for use classification'!$G$10,B284))),'[1]Lookup for use classification'!$A$10,IF(OR(ISNUMBER(SEARCH('[1]Lookup for use classification'!$B$11,B284)),ISNUMBER(SEARCH('[1]Lookup for use classification'!$C$11,B284))),'[1]Lookup for use classification'!$A$11,IF(OR(ISNUMBER(SEARCH('[1]Lookup for use classification'!$B$12,B284)),ISNUMBER(SEARCH('[1]Lookup for use classification'!$C$12,B284))),'[1]Lookup for use classification'!$A$12,IF(OR(ISNUMBER(SEARCH('[1]Lookup for use classification'!$B$13,B284)),ISNUMBER(SEARCH('[1]Lookup for use classification'!$C$13,B284)),ISNUMBER(SEARCH('[1]Lookup for use classification'!$D$13,B284)),,ISNUMBER(SEARCH('[1]Lookup for use classification'!$C$13,B284)),ISNUMBER(SEARCH('[1]Lookup for use classification'!$E$13,B284))),'[1]Lookup for use classification'!$A$13,IF(OR(ISNUMBER(SEARCH('[1]Lookup for use classification'!$B$14,B284)),ISNUMBER(SEARCH('[1]Lookup for use classification'!$C$14,B284))),'[1]Lookup for use classification'!$A$14,"Other"))))))))))))</f>
        <v>Other</v>
      </c>
      <c r="D284" s="27"/>
      <c r="E284" s="26"/>
      <c r="F284" s="26"/>
    </row>
    <row r="285" spans="1:6">
      <c r="A285" s="16" t="s">
        <v>561</v>
      </c>
      <c r="B285" s="44" t="s">
        <v>97</v>
      </c>
      <c r="C285" s="133" t="str">
        <f>IF(OR(ISNUMBER(SEARCH('[1]Lookup for use classification'!$B$1,B285)),ISNUMBER(SEARCH('[1]Lookup for use classification'!$C$1,B285)),ISNUMBER(SEARCH('[1]Lookup for use classification'!$D$1,B285)),ISNUMBER(SEARCH('[1]Lookup for use classification'!$E$1,B285))),'[1]Lookup for use classification'!$A$1,IF(ISNUMBER(SEARCH('[1]Lookup for use classification'!$B$2,B285)),'[1]Lookup for use classification'!$A$2,IF(ISNUMBER(SEARCH('[1]Lookup for use classification'!$B$3,B285)),'[1]Lookup for use classification'!$A$3,IF(OR(ISNUMBER(SEARCH('[1]Lookup for use classification'!$B$4,B285)),ISNUMBER(SEARCH('[1]Lookup for use classification'!$C$4,B285)),ISNUMBER(SEARCH('[1]Lookup for use classification'!$D$4,B285)),ISNUMBER(SEARCH('[1]Lookup for use classification'!$E$4,B285))),'[1]Lookup for use classification'!$A$4,IF(OR(ISNUMBER(SEARCH('[1]Lookup for use classification'!$B$5,B285)),ISNUMBER(SEARCH('[1]Lookup for use classification'!$C$5,B285)),ISNUMBER(SEARCH('[1]Lookup for use classification'!$D$5,B285))),'[1]Lookup for use classification'!$A$5,IF(OR(ISNUMBER(SEARCH('[1]Lookup for use classification'!$B$7,B285)),ISNUMBER(SEARCH('[1]Lookup for use classification'!$C$7,B285)),ISNUMBER(SEARCH('[1]Lookup for use classification'!$D$7,B285))),'[1]Lookup for use classification'!$A$7,IF(OR(ISNUMBER(SEARCH('[1]Lookup for use classification'!$B$9,B285)),ISNUMBER(SEARCH('[1]Lookup for use classification'!$C$9,B285)),ISNUMBER(SEARCH('[1]Lookup for use classification'!$D$9,B285)),ISNUMBER(SEARCH('[1]Lookup for use classification'!$E$9,B285)),ISNUMBER(SEARCH('[1]Lookup for use classification'!$F$9,B285)),ISNUMBER(SEARCH('[1]Lookup for use classification'!$G$9,B285)),ISNUMBER(SEARCH('[1]Lookup for use classification'!$H$9,B285)),ISNUMBER(SEARCH('[1]Lookup for use classification'!$I$9,B285)),ISNUMBER(SEARCH('[1]Lookup for use classification'!$J$9,B285)),ISNUMBER(SEARCH('[1]Lookup for use classification'!$K$9,B285))),'[1]Lookup for use classification'!$A$9,IF(OR(ISNUMBER(SEARCH('[1]Lookup for use classification'!$B$10,B285)),ISNUMBER(SEARCH('[1]Lookup for use classification'!$C$10,B285)),ISNUMBER(SEARCH('[1]Lookup for use classification'!$D$10,B285)),ISNUMBER(SEARCH('[1]Lookup for use classification'!$E$10,B285)),ISNUMBER(SEARCH('[1]Lookup for use classification'!$F$10,B285)),ISNUMBER(SEARCH('[1]Lookup for use classification'!$G$10,B285))),'[1]Lookup for use classification'!$A$10,IF(OR(ISNUMBER(SEARCH('[1]Lookup for use classification'!$B$11,B285)),ISNUMBER(SEARCH('[1]Lookup for use classification'!$C$11,B285))),'[1]Lookup for use classification'!$A$11,IF(OR(ISNUMBER(SEARCH('[1]Lookup for use classification'!$B$12,B285)),ISNUMBER(SEARCH('[1]Lookup for use classification'!$C$12,B285))),'[1]Lookup for use classification'!$A$12,IF(OR(ISNUMBER(SEARCH('[1]Lookup for use classification'!$B$13,B285)),ISNUMBER(SEARCH('[1]Lookup for use classification'!$C$13,B285)),ISNUMBER(SEARCH('[1]Lookup for use classification'!$D$13,B285)),,ISNUMBER(SEARCH('[1]Lookup for use classification'!$C$13,B285)),ISNUMBER(SEARCH('[1]Lookup for use classification'!$E$13,B285))),'[1]Lookup for use classification'!$A$13,IF(OR(ISNUMBER(SEARCH('[1]Lookup for use classification'!$B$14,B285)),ISNUMBER(SEARCH('[1]Lookup for use classification'!$C$14,B285))),'[1]Lookup for use classification'!$A$14,"Other"))))))))))))</f>
        <v>Public Assembly</v>
      </c>
      <c r="D285" s="31"/>
      <c r="E285" s="44"/>
      <c r="F285" s="44"/>
    </row>
    <row r="286" spans="1:6">
      <c r="A286" s="16" t="s">
        <v>561</v>
      </c>
      <c r="B286" s="30" t="s">
        <v>569</v>
      </c>
      <c r="C286" s="133" t="str">
        <f>IF(OR(ISNUMBER(SEARCH('[1]Lookup for use classification'!$B$1,B286)),ISNUMBER(SEARCH('[1]Lookup for use classification'!$C$1,B286)),ISNUMBER(SEARCH('[1]Lookup for use classification'!$D$1,B286)),ISNUMBER(SEARCH('[1]Lookup for use classification'!$E$1,B286))),'[1]Lookup for use classification'!$A$1,IF(ISNUMBER(SEARCH('[1]Lookup for use classification'!$B$2,B286)),'[1]Lookup for use classification'!$A$2,IF(ISNUMBER(SEARCH('[1]Lookup for use classification'!$B$3,B286)),'[1]Lookup for use classification'!$A$3,IF(OR(ISNUMBER(SEARCH('[1]Lookup for use classification'!$B$4,B286)),ISNUMBER(SEARCH('[1]Lookup for use classification'!$C$4,B286)),ISNUMBER(SEARCH('[1]Lookup for use classification'!$D$4,B286)),ISNUMBER(SEARCH('[1]Lookup for use classification'!$E$4,B286))),'[1]Lookup for use classification'!$A$4,IF(OR(ISNUMBER(SEARCH('[1]Lookup for use classification'!$B$5,B286)),ISNUMBER(SEARCH('[1]Lookup for use classification'!$C$5,B286)),ISNUMBER(SEARCH('[1]Lookup for use classification'!$D$5,B286))),'[1]Lookup for use classification'!$A$5,IF(OR(ISNUMBER(SEARCH('[1]Lookup for use classification'!$B$7,B286)),ISNUMBER(SEARCH('[1]Lookup for use classification'!$C$7,B286)),ISNUMBER(SEARCH('[1]Lookup for use classification'!$D$7,B286))),'[1]Lookup for use classification'!$A$7,IF(OR(ISNUMBER(SEARCH('[1]Lookup for use classification'!$B$9,B286)),ISNUMBER(SEARCH('[1]Lookup for use classification'!$C$9,B286)),ISNUMBER(SEARCH('[1]Lookup for use classification'!$D$9,B286)),ISNUMBER(SEARCH('[1]Lookup for use classification'!$E$9,B286)),ISNUMBER(SEARCH('[1]Lookup for use classification'!$F$9,B286)),ISNUMBER(SEARCH('[1]Lookup for use classification'!$G$9,B286)),ISNUMBER(SEARCH('[1]Lookup for use classification'!$H$9,B286)),ISNUMBER(SEARCH('[1]Lookup for use classification'!$I$9,B286)),ISNUMBER(SEARCH('[1]Lookup for use classification'!$J$9,B286)),ISNUMBER(SEARCH('[1]Lookup for use classification'!$K$9,B286))),'[1]Lookup for use classification'!$A$9,IF(OR(ISNUMBER(SEARCH('[1]Lookup for use classification'!$B$10,B286)),ISNUMBER(SEARCH('[1]Lookup for use classification'!$C$10,B286)),ISNUMBER(SEARCH('[1]Lookup for use classification'!$D$10,B286)),ISNUMBER(SEARCH('[1]Lookup for use classification'!$E$10,B286)),ISNUMBER(SEARCH('[1]Lookup for use classification'!$F$10,B286)),ISNUMBER(SEARCH('[1]Lookup for use classification'!$G$10,B286))),'[1]Lookup for use classification'!$A$10,IF(OR(ISNUMBER(SEARCH('[1]Lookup for use classification'!$B$11,B286)),ISNUMBER(SEARCH('[1]Lookup for use classification'!$C$11,B286))),'[1]Lookup for use classification'!$A$11,IF(OR(ISNUMBER(SEARCH('[1]Lookup for use classification'!$B$12,B286)),ISNUMBER(SEARCH('[1]Lookup for use classification'!$C$12,B286))),'[1]Lookup for use classification'!$A$12,IF(OR(ISNUMBER(SEARCH('[1]Lookup for use classification'!$B$13,B286)),ISNUMBER(SEARCH('[1]Lookup for use classification'!$C$13,B286)),ISNUMBER(SEARCH('[1]Lookup for use classification'!$D$13,B286)),,ISNUMBER(SEARCH('[1]Lookup for use classification'!$C$13,B286)),ISNUMBER(SEARCH('[1]Lookup for use classification'!$E$13,B286))),'[1]Lookup for use classification'!$A$13,IF(OR(ISNUMBER(SEARCH('[1]Lookup for use classification'!$B$14,B286)),ISNUMBER(SEARCH('[1]Lookup for use classification'!$C$14,B286))),'[1]Lookup for use classification'!$A$14,"Other"))))))))))))</f>
        <v>Education - K - 12</v>
      </c>
      <c r="D286" s="46"/>
      <c r="E286" s="30"/>
      <c r="F286" s="30"/>
    </row>
    <row r="287" spans="1:6">
      <c r="A287" s="16" t="s">
        <v>561</v>
      </c>
      <c r="B287" s="26" t="s">
        <v>570</v>
      </c>
      <c r="C287" s="133" t="str">
        <f>IF(OR(ISNUMBER(SEARCH('[1]Lookup for use classification'!$B$1,B287)),ISNUMBER(SEARCH('[1]Lookup for use classification'!$C$1,B287)),ISNUMBER(SEARCH('[1]Lookup for use classification'!$D$1,B287)),ISNUMBER(SEARCH('[1]Lookup for use classification'!$E$1,B287))),'[1]Lookup for use classification'!$A$1,IF(ISNUMBER(SEARCH('[1]Lookup for use classification'!$B$2,B287)),'[1]Lookup for use classification'!$A$2,IF(ISNUMBER(SEARCH('[1]Lookup for use classification'!$B$3,B287)),'[1]Lookup for use classification'!$A$3,IF(OR(ISNUMBER(SEARCH('[1]Lookup for use classification'!$B$4,B287)),ISNUMBER(SEARCH('[1]Lookup for use classification'!$C$4,B287)),ISNUMBER(SEARCH('[1]Lookup for use classification'!$D$4,B287)),ISNUMBER(SEARCH('[1]Lookup for use classification'!$E$4,B287))),'[1]Lookup for use classification'!$A$4,IF(OR(ISNUMBER(SEARCH('[1]Lookup for use classification'!$B$5,B287)),ISNUMBER(SEARCH('[1]Lookup for use classification'!$C$5,B287)),ISNUMBER(SEARCH('[1]Lookup for use classification'!$D$5,B287))),'[1]Lookup for use classification'!$A$5,IF(OR(ISNUMBER(SEARCH('[1]Lookup for use classification'!$B$7,B287)),ISNUMBER(SEARCH('[1]Lookup for use classification'!$C$7,B287)),ISNUMBER(SEARCH('[1]Lookup for use classification'!$D$7,B287))),'[1]Lookup for use classification'!$A$7,IF(OR(ISNUMBER(SEARCH('[1]Lookup for use classification'!$B$9,B287)),ISNUMBER(SEARCH('[1]Lookup for use classification'!$C$9,B287)),ISNUMBER(SEARCH('[1]Lookup for use classification'!$D$9,B287)),ISNUMBER(SEARCH('[1]Lookup for use classification'!$E$9,B287)),ISNUMBER(SEARCH('[1]Lookup for use classification'!$F$9,B287)),ISNUMBER(SEARCH('[1]Lookup for use classification'!$G$9,B287)),ISNUMBER(SEARCH('[1]Lookup for use classification'!$H$9,B287)),ISNUMBER(SEARCH('[1]Lookup for use classification'!$I$9,B287)),ISNUMBER(SEARCH('[1]Lookup for use classification'!$J$9,B287)),ISNUMBER(SEARCH('[1]Lookup for use classification'!$K$9,B287))),'[1]Lookup for use classification'!$A$9,IF(OR(ISNUMBER(SEARCH('[1]Lookup for use classification'!$B$10,B287)),ISNUMBER(SEARCH('[1]Lookup for use classification'!$C$10,B287)),ISNUMBER(SEARCH('[1]Lookup for use classification'!$D$10,B287)),ISNUMBER(SEARCH('[1]Lookup for use classification'!$E$10,B287)),ISNUMBER(SEARCH('[1]Lookup for use classification'!$F$10,B287)),ISNUMBER(SEARCH('[1]Lookup for use classification'!$G$10,B287))),'[1]Lookup for use classification'!$A$10,IF(OR(ISNUMBER(SEARCH('[1]Lookup for use classification'!$B$11,B287)),ISNUMBER(SEARCH('[1]Lookup for use classification'!$C$11,B287))),'[1]Lookup for use classification'!$A$11,IF(OR(ISNUMBER(SEARCH('[1]Lookup for use classification'!$B$12,B287)),ISNUMBER(SEARCH('[1]Lookup for use classification'!$C$12,B287))),'[1]Lookup for use classification'!$A$12,IF(OR(ISNUMBER(SEARCH('[1]Lookup for use classification'!$B$13,B287)),ISNUMBER(SEARCH('[1]Lookup for use classification'!$C$13,B287)),ISNUMBER(SEARCH('[1]Lookup for use classification'!$D$13,B287)),,ISNUMBER(SEARCH('[1]Lookup for use classification'!$C$13,B287)),ISNUMBER(SEARCH('[1]Lookup for use classification'!$E$13,B287))),'[1]Lookup for use classification'!$A$13,IF(OR(ISNUMBER(SEARCH('[1]Lookup for use classification'!$B$14,B287)),ISNUMBER(SEARCH('[1]Lookup for use classification'!$C$14,B287))),'[1]Lookup for use classification'!$A$14,"Other"))))))))))))</f>
        <v>Other</v>
      </c>
      <c r="D287" s="27"/>
      <c r="E287" s="26"/>
      <c r="F287" s="26"/>
    </row>
    <row r="288" spans="1:6">
      <c r="A288" s="16" t="s">
        <v>561</v>
      </c>
      <c r="B288" s="26" t="s">
        <v>401</v>
      </c>
      <c r="C288" s="133" t="str">
        <f>IF(OR(ISNUMBER(SEARCH('[1]Lookup for use classification'!$B$1,B288)),ISNUMBER(SEARCH('[1]Lookup for use classification'!$C$1,B288)),ISNUMBER(SEARCH('[1]Lookup for use classification'!$D$1,B288)),ISNUMBER(SEARCH('[1]Lookup for use classification'!$E$1,B288))),'[1]Lookup for use classification'!$A$1,IF(ISNUMBER(SEARCH('[1]Lookup for use classification'!$B$2,B288)),'[1]Lookup for use classification'!$A$2,IF(ISNUMBER(SEARCH('[1]Lookup for use classification'!$B$3,B288)),'[1]Lookup for use classification'!$A$3,IF(OR(ISNUMBER(SEARCH('[1]Lookup for use classification'!$B$4,B288)),ISNUMBER(SEARCH('[1]Lookup for use classification'!$C$4,B288)),ISNUMBER(SEARCH('[1]Lookup for use classification'!$D$4,B288)),ISNUMBER(SEARCH('[1]Lookup for use classification'!$E$4,B288))),'[1]Lookup for use classification'!$A$4,IF(OR(ISNUMBER(SEARCH('[1]Lookup for use classification'!$B$5,B288)),ISNUMBER(SEARCH('[1]Lookup for use classification'!$C$5,B288)),ISNUMBER(SEARCH('[1]Lookup for use classification'!$D$5,B288))),'[1]Lookup for use classification'!$A$5,IF(OR(ISNUMBER(SEARCH('[1]Lookup for use classification'!$B$7,B288)),ISNUMBER(SEARCH('[1]Lookup for use classification'!$C$7,B288)),ISNUMBER(SEARCH('[1]Lookup for use classification'!$D$7,B288))),'[1]Lookup for use classification'!$A$7,IF(OR(ISNUMBER(SEARCH('[1]Lookup for use classification'!$B$9,B288)),ISNUMBER(SEARCH('[1]Lookup for use classification'!$C$9,B288)),ISNUMBER(SEARCH('[1]Lookup for use classification'!$D$9,B288)),ISNUMBER(SEARCH('[1]Lookup for use classification'!$E$9,B288)),ISNUMBER(SEARCH('[1]Lookup for use classification'!$F$9,B288)),ISNUMBER(SEARCH('[1]Lookup for use classification'!$G$9,B288)),ISNUMBER(SEARCH('[1]Lookup for use classification'!$H$9,B288)),ISNUMBER(SEARCH('[1]Lookup for use classification'!$I$9,B288)),ISNUMBER(SEARCH('[1]Lookup for use classification'!$J$9,B288)),ISNUMBER(SEARCH('[1]Lookup for use classification'!$K$9,B288))),'[1]Lookup for use classification'!$A$9,IF(OR(ISNUMBER(SEARCH('[1]Lookup for use classification'!$B$10,B288)),ISNUMBER(SEARCH('[1]Lookup for use classification'!$C$10,B288)),ISNUMBER(SEARCH('[1]Lookup for use classification'!$D$10,B288)),ISNUMBER(SEARCH('[1]Lookup for use classification'!$E$10,B288)),ISNUMBER(SEARCH('[1]Lookup for use classification'!$F$10,B288)),ISNUMBER(SEARCH('[1]Lookup for use classification'!$G$10,B288))),'[1]Lookup for use classification'!$A$10,IF(OR(ISNUMBER(SEARCH('[1]Lookup for use classification'!$B$11,B288)),ISNUMBER(SEARCH('[1]Lookup for use classification'!$C$11,B288))),'[1]Lookup for use classification'!$A$11,IF(OR(ISNUMBER(SEARCH('[1]Lookup for use classification'!$B$12,B288)),ISNUMBER(SEARCH('[1]Lookup for use classification'!$C$12,B288))),'[1]Lookup for use classification'!$A$12,IF(OR(ISNUMBER(SEARCH('[1]Lookup for use classification'!$B$13,B288)),ISNUMBER(SEARCH('[1]Lookup for use classification'!$C$13,B288)),ISNUMBER(SEARCH('[1]Lookup for use classification'!$D$13,B288)),,ISNUMBER(SEARCH('[1]Lookup for use classification'!$C$13,B288)),ISNUMBER(SEARCH('[1]Lookup for use classification'!$E$13,B288))),'[1]Lookup for use classification'!$A$13,IF(OR(ISNUMBER(SEARCH('[1]Lookup for use classification'!$B$14,B288)),ISNUMBER(SEARCH('[1]Lookup for use classification'!$C$14,B288))),'[1]Lookup for use classification'!$A$14,"Other"))))))))))))</f>
        <v>Other</v>
      </c>
      <c r="D288" s="27">
        <v>1104</v>
      </c>
      <c r="E288" s="26"/>
      <c r="F288" s="26"/>
    </row>
    <row r="289" spans="1:6">
      <c r="A289" s="16" t="s">
        <v>561</v>
      </c>
      <c r="B289" s="26" t="s">
        <v>402</v>
      </c>
      <c r="C289" s="133" t="str">
        <f>IF(OR(ISNUMBER(SEARCH('[1]Lookup for use classification'!$B$1,B289)),ISNUMBER(SEARCH('[1]Lookup for use classification'!$C$1,B289)),ISNUMBER(SEARCH('[1]Lookup for use classification'!$D$1,B289)),ISNUMBER(SEARCH('[1]Lookup for use classification'!$E$1,B289))),'[1]Lookup for use classification'!$A$1,IF(ISNUMBER(SEARCH('[1]Lookup for use classification'!$B$2,B289)),'[1]Lookup for use classification'!$A$2,IF(ISNUMBER(SEARCH('[1]Lookup for use classification'!$B$3,B289)),'[1]Lookup for use classification'!$A$3,IF(OR(ISNUMBER(SEARCH('[1]Lookup for use classification'!$B$4,B289)),ISNUMBER(SEARCH('[1]Lookup for use classification'!$C$4,B289)),ISNUMBER(SEARCH('[1]Lookup for use classification'!$D$4,B289)),ISNUMBER(SEARCH('[1]Lookup for use classification'!$E$4,B289))),'[1]Lookup for use classification'!$A$4,IF(OR(ISNUMBER(SEARCH('[1]Lookup for use classification'!$B$5,B289)),ISNUMBER(SEARCH('[1]Lookup for use classification'!$C$5,B289)),ISNUMBER(SEARCH('[1]Lookup for use classification'!$D$5,B289))),'[1]Lookup for use classification'!$A$5,IF(OR(ISNUMBER(SEARCH('[1]Lookup for use classification'!$B$7,B289)),ISNUMBER(SEARCH('[1]Lookup for use classification'!$C$7,B289)),ISNUMBER(SEARCH('[1]Lookup for use classification'!$D$7,B289))),'[1]Lookup for use classification'!$A$7,IF(OR(ISNUMBER(SEARCH('[1]Lookup for use classification'!$B$9,B289)),ISNUMBER(SEARCH('[1]Lookup for use classification'!$C$9,B289)),ISNUMBER(SEARCH('[1]Lookup for use classification'!$D$9,B289)),ISNUMBER(SEARCH('[1]Lookup for use classification'!$E$9,B289)),ISNUMBER(SEARCH('[1]Lookup for use classification'!$F$9,B289)),ISNUMBER(SEARCH('[1]Lookup for use classification'!$G$9,B289)),ISNUMBER(SEARCH('[1]Lookup for use classification'!$H$9,B289)),ISNUMBER(SEARCH('[1]Lookup for use classification'!$I$9,B289)),ISNUMBER(SEARCH('[1]Lookup for use classification'!$J$9,B289)),ISNUMBER(SEARCH('[1]Lookup for use classification'!$K$9,B289))),'[1]Lookup for use classification'!$A$9,IF(OR(ISNUMBER(SEARCH('[1]Lookup for use classification'!$B$10,B289)),ISNUMBER(SEARCH('[1]Lookup for use classification'!$C$10,B289)),ISNUMBER(SEARCH('[1]Lookup for use classification'!$D$10,B289)),ISNUMBER(SEARCH('[1]Lookup for use classification'!$E$10,B289)),ISNUMBER(SEARCH('[1]Lookup for use classification'!$F$10,B289)),ISNUMBER(SEARCH('[1]Lookup for use classification'!$G$10,B289))),'[1]Lookup for use classification'!$A$10,IF(OR(ISNUMBER(SEARCH('[1]Lookup for use classification'!$B$11,B289)),ISNUMBER(SEARCH('[1]Lookup for use classification'!$C$11,B289))),'[1]Lookup for use classification'!$A$11,IF(OR(ISNUMBER(SEARCH('[1]Lookup for use classification'!$B$12,B289)),ISNUMBER(SEARCH('[1]Lookup for use classification'!$C$12,B289))),'[1]Lookup for use classification'!$A$12,IF(OR(ISNUMBER(SEARCH('[1]Lookup for use classification'!$B$13,B289)),ISNUMBER(SEARCH('[1]Lookup for use classification'!$C$13,B289)),ISNUMBER(SEARCH('[1]Lookup for use classification'!$D$13,B289)),,ISNUMBER(SEARCH('[1]Lookup for use classification'!$C$13,B289)),ISNUMBER(SEARCH('[1]Lookup for use classification'!$E$13,B289))),'[1]Lookup for use classification'!$A$13,IF(OR(ISNUMBER(SEARCH('[1]Lookup for use classification'!$B$14,B289)),ISNUMBER(SEARCH('[1]Lookup for use classification'!$C$14,B289))),'[1]Lookup for use classification'!$A$14,"Other"))))))))))))</f>
        <v>Other</v>
      </c>
      <c r="D289" s="27">
        <v>2000</v>
      </c>
      <c r="E289" s="26"/>
      <c r="F289" s="26"/>
    </row>
    <row r="290" spans="1:6">
      <c r="A290" s="16" t="s">
        <v>561</v>
      </c>
      <c r="B290" s="26" t="s">
        <v>255</v>
      </c>
      <c r="C290" s="133" t="str">
        <f>IF(OR(ISNUMBER(SEARCH('[1]Lookup for use classification'!$B$1,B290)),ISNUMBER(SEARCH('[1]Lookup for use classification'!$C$1,B290)),ISNUMBER(SEARCH('[1]Lookup for use classification'!$D$1,B290)),ISNUMBER(SEARCH('[1]Lookup for use classification'!$E$1,B290))),'[1]Lookup for use classification'!$A$1,IF(ISNUMBER(SEARCH('[1]Lookup for use classification'!$B$2,B290)),'[1]Lookup for use classification'!$A$2,IF(ISNUMBER(SEARCH('[1]Lookup for use classification'!$B$3,B290)),'[1]Lookup for use classification'!$A$3,IF(OR(ISNUMBER(SEARCH('[1]Lookup for use classification'!$B$4,B290)),ISNUMBER(SEARCH('[1]Lookup for use classification'!$C$4,B290)),ISNUMBER(SEARCH('[1]Lookup for use classification'!$D$4,B290)),ISNUMBER(SEARCH('[1]Lookup for use classification'!$E$4,B290))),'[1]Lookup for use classification'!$A$4,IF(OR(ISNUMBER(SEARCH('[1]Lookup for use classification'!$B$5,B290)),ISNUMBER(SEARCH('[1]Lookup for use classification'!$C$5,B290)),ISNUMBER(SEARCH('[1]Lookup for use classification'!$D$5,B290))),'[1]Lookup for use classification'!$A$5,IF(OR(ISNUMBER(SEARCH('[1]Lookup for use classification'!$B$7,B290)),ISNUMBER(SEARCH('[1]Lookup for use classification'!$C$7,B290)),ISNUMBER(SEARCH('[1]Lookup for use classification'!$D$7,B290))),'[1]Lookup for use classification'!$A$7,IF(OR(ISNUMBER(SEARCH('[1]Lookup for use classification'!$B$9,B290)),ISNUMBER(SEARCH('[1]Lookup for use classification'!$C$9,B290)),ISNUMBER(SEARCH('[1]Lookup for use classification'!$D$9,B290)),ISNUMBER(SEARCH('[1]Lookup for use classification'!$E$9,B290)),ISNUMBER(SEARCH('[1]Lookup for use classification'!$F$9,B290)),ISNUMBER(SEARCH('[1]Lookup for use classification'!$G$9,B290)),ISNUMBER(SEARCH('[1]Lookup for use classification'!$H$9,B290)),ISNUMBER(SEARCH('[1]Lookup for use classification'!$I$9,B290)),ISNUMBER(SEARCH('[1]Lookup for use classification'!$J$9,B290)),ISNUMBER(SEARCH('[1]Lookup for use classification'!$K$9,B290))),'[1]Lookup for use classification'!$A$9,IF(OR(ISNUMBER(SEARCH('[1]Lookup for use classification'!$B$10,B290)),ISNUMBER(SEARCH('[1]Lookup for use classification'!$C$10,B290)),ISNUMBER(SEARCH('[1]Lookup for use classification'!$D$10,B290)),ISNUMBER(SEARCH('[1]Lookup for use classification'!$E$10,B290)),ISNUMBER(SEARCH('[1]Lookup for use classification'!$F$10,B290)),ISNUMBER(SEARCH('[1]Lookup for use classification'!$G$10,B290))),'[1]Lookup for use classification'!$A$10,IF(OR(ISNUMBER(SEARCH('[1]Lookup for use classification'!$B$11,B290)),ISNUMBER(SEARCH('[1]Lookup for use classification'!$C$11,B290))),'[1]Lookup for use classification'!$A$11,IF(OR(ISNUMBER(SEARCH('[1]Lookup for use classification'!$B$12,B290)),ISNUMBER(SEARCH('[1]Lookup for use classification'!$C$12,B290))),'[1]Lookup for use classification'!$A$12,IF(OR(ISNUMBER(SEARCH('[1]Lookup for use classification'!$B$13,B290)),ISNUMBER(SEARCH('[1]Lookup for use classification'!$C$13,B290)),ISNUMBER(SEARCH('[1]Lookup for use classification'!$D$13,B290)),,ISNUMBER(SEARCH('[1]Lookup for use classification'!$C$13,B290)),ISNUMBER(SEARCH('[1]Lookup for use classification'!$E$13,B290))),'[1]Lookup for use classification'!$A$13,IF(OR(ISNUMBER(SEARCH('[1]Lookup for use classification'!$B$14,B290)),ISNUMBER(SEARCH('[1]Lookup for use classification'!$C$14,B290))),'[1]Lookup for use classification'!$A$14,"Other"))))))))))))</f>
        <v>Other</v>
      </c>
      <c r="D290" s="27"/>
      <c r="E290" s="26"/>
      <c r="F290" s="26"/>
    </row>
    <row r="291" spans="1:6">
      <c r="A291" s="16" t="s">
        <v>561</v>
      </c>
      <c r="B291" s="26" t="s">
        <v>571</v>
      </c>
      <c r="C291" s="133" t="str">
        <f>IF(OR(ISNUMBER(SEARCH('[1]Lookup for use classification'!$B$1,B291)),ISNUMBER(SEARCH('[1]Lookup for use classification'!$C$1,B291)),ISNUMBER(SEARCH('[1]Lookup for use classification'!$D$1,B291)),ISNUMBER(SEARCH('[1]Lookup for use classification'!$E$1,B291))),'[1]Lookup for use classification'!$A$1,IF(ISNUMBER(SEARCH('[1]Lookup for use classification'!$B$2,B291)),'[1]Lookup for use classification'!$A$2,IF(ISNUMBER(SEARCH('[1]Lookup for use classification'!$B$3,B291)),'[1]Lookup for use classification'!$A$3,IF(OR(ISNUMBER(SEARCH('[1]Lookup for use classification'!$B$4,B291)),ISNUMBER(SEARCH('[1]Lookup for use classification'!$C$4,B291)),ISNUMBER(SEARCH('[1]Lookup for use classification'!$D$4,B291)),ISNUMBER(SEARCH('[1]Lookup for use classification'!$E$4,B291))),'[1]Lookup for use classification'!$A$4,IF(OR(ISNUMBER(SEARCH('[1]Lookup for use classification'!$B$5,B291)),ISNUMBER(SEARCH('[1]Lookup for use classification'!$C$5,B291)),ISNUMBER(SEARCH('[1]Lookup for use classification'!$D$5,B291))),'[1]Lookup for use classification'!$A$5,IF(OR(ISNUMBER(SEARCH('[1]Lookup for use classification'!$B$7,B291)),ISNUMBER(SEARCH('[1]Lookup for use classification'!$C$7,B291)),ISNUMBER(SEARCH('[1]Lookup for use classification'!$D$7,B291))),'[1]Lookup for use classification'!$A$7,IF(OR(ISNUMBER(SEARCH('[1]Lookup for use classification'!$B$9,B291)),ISNUMBER(SEARCH('[1]Lookup for use classification'!$C$9,B291)),ISNUMBER(SEARCH('[1]Lookup for use classification'!$D$9,B291)),ISNUMBER(SEARCH('[1]Lookup for use classification'!$E$9,B291)),ISNUMBER(SEARCH('[1]Lookup for use classification'!$F$9,B291)),ISNUMBER(SEARCH('[1]Lookup for use classification'!$G$9,B291)),ISNUMBER(SEARCH('[1]Lookup for use classification'!$H$9,B291)),ISNUMBER(SEARCH('[1]Lookup for use classification'!$I$9,B291)),ISNUMBER(SEARCH('[1]Lookup for use classification'!$J$9,B291)),ISNUMBER(SEARCH('[1]Lookup for use classification'!$K$9,B291))),'[1]Lookup for use classification'!$A$9,IF(OR(ISNUMBER(SEARCH('[1]Lookup for use classification'!$B$10,B291)),ISNUMBER(SEARCH('[1]Lookup for use classification'!$C$10,B291)),ISNUMBER(SEARCH('[1]Lookup for use classification'!$D$10,B291)),ISNUMBER(SEARCH('[1]Lookup for use classification'!$E$10,B291)),ISNUMBER(SEARCH('[1]Lookup for use classification'!$F$10,B291)),ISNUMBER(SEARCH('[1]Lookup for use classification'!$G$10,B291))),'[1]Lookup for use classification'!$A$10,IF(OR(ISNUMBER(SEARCH('[1]Lookup for use classification'!$B$11,B291)),ISNUMBER(SEARCH('[1]Lookup for use classification'!$C$11,B291))),'[1]Lookup for use classification'!$A$11,IF(OR(ISNUMBER(SEARCH('[1]Lookup for use classification'!$B$12,B291)),ISNUMBER(SEARCH('[1]Lookup for use classification'!$C$12,B291))),'[1]Lookup for use classification'!$A$12,IF(OR(ISNUMBER(SEARCH('[1]Lookup for use classification'!$B$13,B291)),ISNUMBER(SEARCH('[1]Lookup for use classification'!$C$13,B291)),ISNUMBER(SEARCH('[1]Lookup for use classification'!$D$13,B291)),,ISNUMBER(SEARCH('[1]Lookup for use classification'!$C$13,B291)),ISNUMBER(SEARCH('[1]Lookup for use classification'!$E$13,B291))),'[1]Lookup for use classification'!$A$13,IF(OR(ISNUMBER(SEARCH('[1]Lookup for use classification'!$B$14,B291)),ISNUMBER(SEARCH('[1]Lookup for use classification'!$C$14,B291))),'[1]Lookup for use classification'!$A$14,"Other"))))))))))))</f>
        <v>Public Assembly</v>
      </c>
      <c r="D291" s="27"/>
      <c r="E291" s="26"/>
      <c r="F291" s="26"/>
    </row>
    <row r="292" spans="1:6">
      <c r="A292" s="16" t="s">
        <v>561</v>
      </c>
      <c r="B292" s="26" t="s">
        <v>572</v>
      </c>
      <c r="C292" s="133" t="str">
        <f>IF(OR(ISNUMBER(SEARCH('[1]Lookup for use classification'!$B$1,B292)),ISNUMBER(SEARCH('[1]Lookup for use classification'!$C$1,B292)),ISNUMBER(SEARCH('[1]Lookup for use classification'!$D$1,B292)),ISNUMBER(SEARCH('[1]Lookup for use classification'!$E$1,B292))),'[1]Lookup for use classification'!$A$1,IF(ISNUMBER(SEARCH('[1]Lookup for use classification'!$B$2,B292)),'[1]Lookup for use classification'!$A$2,IF(ISNUMBER(SEARCH('[1]Lookup for use classification'!$B$3,B292)),'[1]Lookup for use classification'!$A$3,IF(OR(ISNUMBER(SEARCH('[1]Lookup for use classification'!$B$4,B292)),ISNUMBER(SEARCH('[1]Lookup for use classification'!$C$4,B292)),ISNUMBER(SEARCH('[1]Lookup for use classification'!$D$4,B292)),ISNUMBER(SEARCH('[1]Lookup for use classification'!$E$4,B292))),'[1]Lookup for use classification'!$A$4,IF(OR(ISNUMBER(SEARCH('[1]Lookup for use classification'!$B$5,B292)),ISNUMBER(SEARCH('[1]Lookup for use classification'!$C$5,B292)),ISNUMBER(SEARCH('[1]Lookup for use classification'!$D$5,B292))),'[1]Lookup for use classification'!$A$5,IF(OR(ISNUMBER(SEARCH('[1]Lookup for use classification'!$B$7,B292)),ISNUMBER(SEARCH('[1]Lookup for use classification'!$C$7,B292)),ISNUMBER(SEARCH('[1]Lookup for use classification'!$D$7,B292))),'[1]Lookup for use classification'!$A$7,IF(OR(ISNUMBER(SEARCH('[1]Lookup for use classification'!$B$9,B292)),ISNUMBER(SEARCH('[1]Lookup for use classification'!$C$9,B292)),ISNUMBER(SEARCH('[1]Lookup for use classification'!$D$9,B292)),ISNUMBER(SEARCH('[1]Lookup for use classification'!$E$9,B292)),ISNUMBER(SEARCH('[1]Lookup for use classification'!$F$9,B292)),ISNUMBER(SEARCH('[1]Lookup for use classification'!$G$9,B292)),ISNUMBER(SEARCH('[1]Lookup for use classification'!$H$9,B292)),ISNUMBER(SEARCH('[1]Lookup for use classification'!$I$9,B292)),ISNUMBER(SEARCH('[1]Lookup for use classification'!$J$9,B292)),ISNUMBER(SEARCH('[1]Lookup for use classification'!$K$9,B292))),'[1]Lookup for use classification'!$A$9,IF(OR(ISNUMBER(SEARCH('[1]Lookup for use classification'!$B$10,B292)),ISNUMBER(SEARCH('[1]Lookup for use classification'!$C$10,B292)),ISNUMBER(SEARCH('[1]Lookup for use classification'!$D$10,B292)),ISNUMBER(SEARCH('[1]Lookup for use classification'!$E$10,B292)),ISNUMBER(SEARCH('[1]Lookup for use classification'!$F$10,B292)),ISNUMBER(SEARCH('[1]Lookup for use classification'!$G$10,B292))),'[1]Lookup for use classification'!$A$10,IF(OR(ISNUMBER(SEARCH('[1]Lookup for use classification'!$B$11,B292)),ISNUMBER(SEARCH('[1]Lookup for use classification'!$C$11,B292))),'[1]Lookup for use classification'!$A$11,IF(OR(ISNUMBER(SEARCH('[1]Lookup for use classification'!$B$12,B292)),ISNUMBER(SEARCH('[1]Lookup for use classification'!$C$12,B292))),'[1]Lookup for use classification'!$A$12,IF(OR(ISNUMBER(SEARCH('[1]Lookup for use classification'!$B$13,B292)),ISNUMBER(SEARCH('[1]Lookup for use classification'!$C$13,B292)),ISNUMBER(SEARCH('[1]Lookup for use classification'!$D$13,B292)),,ISNUMBER(SEARCH('[1]Lookup for use classification'!$C$13,B292)),ISNUMBER(SEARCH('[1]Lookup for use classification'!$E$13,B292))),'[1]Lookup for use classification'!$A$13,IF(OR(ISNUMBER(SEARCH('[1]Lookup for use classification'!$B$14,B292)),ISNUMBER(SEARCH('[1]Lookup for use classification'!$C$14,B292))),'[1]Lookup for use classification'!$A$14,"Other"))))))))))))</f>
        <v>Other</v>
      </c>
      <c r="D292" s="27"/>
      <c r="E292" s="26"/>
      <c r="F292" s="26"/>
    </row>
    <row r="293" spans="1:6">
      <c r="A293" s="16" t="s">
        <v>561</v>
      </c>
      <c r="B293" s="26" t="s">
        <v>573</v>
      </c>
      <c r="C293" s="133" t="str">
        <f>IF(OR(ISNUMBER(SEARCH('[1]Lookup for use classification'!$B$1,B293)),ISNUMBER(SEARCH('[1]Lookup for use classification'!$C$1,B293)),ISNUMBER(SEARCH('[1]Lookup for use classification'!$D$1,B293)),ISNUMBER(SEARCH('[1]Lookup for use classification'!$E$1,B293))),'[1]Lookup for use classification'!$A$1,IF(ISNUMBER(SEARCH('[1]Lookup for use classification'!$B$2,B293)),'[1]Lookup for use classification'!$A$2,IF(ISNUMBER(SEARCH('[1]Lookup for use classification'!$B$3,B293)),'[1]Lookup for use classification'!$A$3,IF(OR(ISNUMBER(SEARCH('[1]Lookup for use classification'!$B$4,B293)),ISNUMBER(SEARCH('[1]Lookup for use classification'!$C$4,B293)),ISNUMBER(SEARCH('[1]Lookup for use classification'!$D$4,B293)),ISNUMBER(SEARCH('[1]Lookup for use classification'!$E$4,B293))),'[1]Lookup for use classification'!$A$4,IF(OR(ISNUMBER(SEARCH('[1]Lookup for use classification'!$B$5,B293)),ISNUMBER(SEARCH('[1]Lookup for use classification'!$C$5,B293)),ISNUMBER(SEARCH('[1]Lookup for use classification'!$D$5,B293))),'[1]Lookup for use classification'!$A$5,IF(OR(ISNUMBER(SEARCH('[1]Lookup for use classification'!$B$7,B293)),ISNUMBER(SEARCH('[1]Lookup for use classification'!$C$7,B293)),ISNUMBER(SEARCH('[1]Lookup for use classification'!$D$7,B293))),'[1]Lookup for use classification'!$A$7,IF(OR(ISNUMBER(SEARCH('[1]Lookup for use classification'!$B$9,B293)),ISNUMBER(SEARCH('[1]Lookup for use classification'!$C$9,B293)),ISNUMBER(SEARCH('[1]Lookup for use classification'!$D$9,B293)),ISNUMBER(SEARCH('[1]Lookup for use classification'!$E$9,B293)),ISNUMBER(SEARCH('[1]Lookup for use classification'!$F$9,B293)),ISNUMBER(SEARCH('[1]Lookup for use classification'!$G$9,B293)),ISNUMBER(SEARCH('[1]Lookup for use classification'!$H$9,B293)),ISNUMBER(SEARCH('[1]Lookup for use classification'!$I$9,B293)),ISNUMBER(SEARCH('[1]Lookup for use classification'!$J$9,B293)),ISNUMBER(SEARCH('[1]Lookup for use classification'!$K$9,B293))),'[1]Lookup for use classification'!$A$9,IF(OR(ISNUMBER(SEARCH('[1]Lookup for use classification'!$B$10,B293)),ISNUMBER(SEARCH('[1]Lookup for use classification'!$C$10,B293)),ISNUMBER(SEARCH('[1]Lookup for use classification'!$D$10,B293)),ISNUMBER(SEARCH('[1]Lookup for use classification'!$E$10,B293)),ISNUMBER(SEARCH('[1]Lookup for use classification'!$F$10,B293)),ISNUMBER(SEARCH('[1]Lookup for use classification'!$G$10,B293))),'[1]Lookup for use classification'!$A$10,IF(OR(ISNUMBER(SEARCH('[1]Lookup for use classification'!$B$11,B293)),ISNUMBER(SEARCH('[1]Lookup for use classification'!$C$11,B293))),'[1]Lookup for use classification'!$A$11,IF(OR(ISNUMBER(SEARCH('[1]Lookup for use classification'!$B$12,B293)),ISNUMBER(SEARCH('[1]Lookup for use classification'!$C$12,B293))),'[1]Lookup for use classification'!$A$12,IF(OR(ISNUMBER(SEARCH('[1]Lookup for use classification'!$B$13,B293)),ISNUMBER(SEARCH('[1]Lookup for use classification'!$C$13,B293)),ISNUMBER(SEARCH('[1]Lookup for use classification'!$D$13,B293)),,ISNUMBER(SEARCH('[1]Lookup for use classification'!$C$13,B293)),ISNUMBER(SEARCH('[1]Lookup for use classification'!$E$13,B293))),'[1]Lookup for use classification'!$A$13,IF(OR(ISNUMBER(SEARCH('[1]Lookup for use classification'!$B$14,B293)),ISNUMBER(SEARCH('[1]Lookup for use classification'!$C$14,B293))),'[1]Lookup for use classification'!$A$14,"Other"))))))))))))</f>
        <v>Warehousing</v>
      </c>
      <c r="D293" s="27"/>
      <c r="E293" s="26"/>
      <c r="F293" s="26"/>
    </row>
    <row r="294" spans="1:6">
      <c r="A294" s="16" t="s">
        <v>138</v>
      </c>
      <c r="B294" s="26" t="s">
        <v>139</v>
      </c>
      <c r="C294" s="133" t="str">
        <f>IF(OR(ISNUMBER(SEARCH('[1]Lookup for use classification'!$B$1,B294)),ISNUMBER(SEARCH('[1]Lookup for use classification'!$C$1,B294)),ISNUMBER(SEARCH('[1]Lookup for use classification'!$D$1,B294)),ISNUMBER(SEARCH('[1]Lookup for use classification'!$E$1,B294))),'[1]Lookup for use classification'!$A$1,IF(ISNUMBER(SEARCH('[1]Lookup for use classification'!$B$2,B294)),'[1]Lookup for use classification'!$A$2,IF(ISNUMBER(SEARCH('[1]Lookup for use classification'!$B$3,B294)),'[1]Lookup for use classification'!$A$3,IF(OR(ISNUMBER(SEARCH('[1]Lookup for use classification'!$B$4,B294)),ISNUMBER(SEARCH('[1]Lookup for use classification'!$C$4,B294)),ISNUMBER(SEARCH('[1]Lookup for use classification'!$D$4,B294)),ISNUMBER(SEARCH('[1]Lookup for use classification'!$E$4,B294))),'[1]Lookup for use classification'!$A$4,IF(OR(ISNUMBER(SEARCH('[1]Lookup for use classification'!$B$5,B294)),ISNUMBER(SEARCH('[1]Lookup for use classification'!$C$5,B294)),ISNUMBER(SEARCH('[1]Lookup for use classification'!$D$5,B294))),'[1]Lookup for use classification'!$A$5,IF(OR(ISNUMBER(SEARCH('[1]Lookup for use classification'!$B$7,B294)),ISNUMBER(SEARCH('[1]Lookup for use classification'!$C$7,B294)),ISNUMBER(SEARCH('[1]Lookup for use classification'!$D$7,B294))),'[1]Lookup for use classification'!$A$7,IF(OR(ISNUMBER(SEARCH('[1]Lookup for use classification'!$B$9,B294)),ISNUMBER(SEARCH('[1]Lookup for use classification'!$C$9,B294)),ISNUMBER(SEARCH('[1]Lookup for use classification'!$D$9,B294)),ISNUMBER(SEARCH('[1]Lookup for use classification'!$E$9,B294)),ISNUMBER(SEARCH('[1]Lookup for use classification'!$F$9,B294)),ISNUMBER(SEARCH('[1]Lookup for use classification'!$G$9,B294)),ISNUMBER(SEARCH('[1]Lookup for use classification'!$H$9,B294)),ISNUMBER(SEARCH('[1]Lookup for use classification'!$I$9,B294)),ISNUMBER(SEARCH('[1]Lookup for use classification'!$J$9,B294)),ISNUMBER(SEARCH('[1]Lookup for use classification'!$K$9,B294))),'[1]Lookup for use classification'!$A$9,IF(OR(ISNUMBER(SEARCH('[1]Lookup for use classification'!$B$10,B294)),ISNUMBER(SEARCH('[1]Lookup for use classification'!$C$10,B294)),ISNUMBER(SEARCH('[1]Lookup for use classification'!$D$10,B294)),ISNUMBER(SEARCH('[1]Lookup for use classification'!$E$10,B294)),ISNUMBER(SEARCH('[1]Lookup for use classification'!$F$10,B294)),ISNUMBER(SEARCH('[1]Lookup for use classification'!$G$10,B294))),'[1]Lookup for use classification'!$A$10,IF(OR(ISNUMBER(SEARCH('[1]Lookup for use classification'!$B$11,B294)),ISNUMBER(SEARCH('[1]Lookup for use classification'!$C$11,B294))),'[1]Lookup for use classification'!$A$11,IF(OR(ISNUMBER(SEARCH('[1]Lookup for use classification'!$B$12,B294)),ISNUMBER(SEARCH('[1]Lookup for use classification'!$C$12,B294))),'[1]Lookup for use classification'!$A$12,IF(OR(ISNUMBER(SEARCH('[1]Lookup for use classification'!$B$13,B294)),ISNUMBER(SEARCH('[1]Lookup for use classification'!$C$13,B294)),ISNUMBER(SEARCH('[1]Lookup for use classification'!$D$13,B294)),,ISNUMBER(SEARCH('[1]Lookup for use classification'!$C$13,B294)),ISNUMBER(SEARCH('[1]Lookup for use classification'!$E$13,B294))),'[1]Lookup for use classification'!$A$13,IF(OR(ISNUMBER(SEARCH('[1]Lookup for use classification'!$B$14,B294)),ISNUMBER(SEARCH('[1]Lookup for use classification'!$C$14,B294))),'[1]Lookup for use classification'!$A$14,"Other"))))))))))))</f>
        <v>Other</v>
      </c>
      <c r="D294" s="27">
        <v>920</v>
      </c>
      <c r="E294" s="29" t="s">
        <v>11</v>
      </c>
      <c r="F294" s="29"/>
    </row>
    <row r="295" spans="1:6">
      <c r="A295" s="16" t="s">
        <v>138</v>
      </c>
      <c r="B295" s="26" t="s">
        <v>28</v>
      </c>
      <c r="C295" s="133" t="str">
        <f>IF(OR(ISNUMBER(SEARCH('[1]Lookup for use classification'!$B$1,B295)),ISNUMBER(SEARCH('[1]Lookup for use classification'!$C$1,B295)),ISNUMBER(SEARCH('[1]Lookup for use classification'!$D$1,B295)),ISNUMBER(SEARCH('[1]Lookup for use classification'!$E$1,B295))),'[1]Lookup for use classification'!$A$1,IF(ISNUMBER(SEARCH('[1]Lookup for use classification'!$B$2,B295)),'[1]Lookup for use classification'!$A$2,IF(ISNUMBER(SEARCH('[1]Lookup for use classification'!$B$3,B295)),'[1]Lookup for use classification'!$A$3,IF(OR(ISNUMBER(SEARCH('[1]Lookup for use classification'!$B$4,B295)),ISNUMBER(SEARCH('[1]Lookup for use classification'!$C$4,B295)),ISNUMBER(SEARCH('[1]Lookup for use classification'!$D$4,B295)),ISNUMBER(SEARCH('[1]Lookup for use classification'!$E$4,B295))),'[1]Lookup for use classification'!$A$4,IF(OR(ISNUMBER(SEARCH('[1]Lookup for use classification'!$B$5,B295)),ISNUMBER(SEARCH('[1]Lookup for use classification'!$C$5,B295)),ISNUMBER(SEARCH('[1]Lookup for use classification'!$D$5,B295))),'[1]Lookup for use classification'!$A$5,IF(OR(ISNUMBER(SEARCH('[1]Lookup for use classification'!$B$7,B295)),ISNUMBER(SEARCH('[1]Lookup for use classification'!$C$7,B295)),ISNUMBER(SEARCH('[1]Lookup for use classification'!$D$7,B295))),'[1]Lookup for use classification'!$A$7,IF(OR(ISNUMBER(SEARCH('[1]Lookup for use classification'!$B$9,B295)),ISNUMBER(SEARCH('[1]Lookup for use classification'!$C$9,B295)),ISNUMBER(SEARCH('[1]Lookup for use classification'!$D$9,B295)),ISNUMBER(SEARCH('[1]Lookup for use classification'!$E$9,B295)),ISNUMBER(SEARCH('[1]Lookup for use classification'!$F$9,B295)),ISNUMBER(SEARCH('[1]Lookup for use classification'!$G$9,B295)),ISNUMBER(SEARCH('[1]Lookup for use classification'!$H$9,B295)),ISNUMBER(SEARCH('[1]Lookup for use classification'!$I$9,B295)),ISNUMBER(SEARCH('[1]Lookup for use classification'!$J$9,B295)),ISNUMBER(SEARCH('[1]Lookup for use classification'!$K$9,B295))),'[1]Lookup for use classification'!$A$9,IF(OR(ISNUMBER(SEARCH('[1]Lookup for use classification'!$B$10,B295)),ISNUMBER(SEARCH('[1]Lookup for use classification'!$C$10,B295)),ISNUMBER(SEARCH('[1]Lookup for use classification'!$D$10,B295)),ISNUMBER(SEARCH('[1]Lookup for use classification'!$E$10,B295)),ISNUMBER(SEARCH('[1]Lookup for use classification'!$F$10,B295)),ISNUMBER(SEARCH('[1]Lookup for use classification'!$G$10,B295))),'[1]Lookup for use classification'!$A$10,IF(OR(ISNUMBER(SEARCH('[1]Lookup for use classification'!$B$11,B295)),ISNUMBER(SEARCH('[1]Lookup for use classification'!$C$11,B295))),'[1]Lookup for use classification'!$A$11,IF(OR(ISNUMBER(SEARCH('[1]Lookup for use classification'!$B$12,B295)),ISNUMBER(SEARCH('[1]Lookup for use classification'!$C$12,B295))),'[1]Lookup for use classification'!$A$12,IF(OR(ISNUMBER(SEARCH('[1]Lookup for use classification'!$B$13,B295)),ISNUMBER(SEARCH('[1]Lookup for use classification'!$C$13,B295)),ISNUMBER(SEARCH('[1]Lookup for use classification'!$D$13,B295)),,ISNUMBER(SEARCH('[1]Lookup for use classification'!$C$13,B295)),ISNUMBER(SEARCH('[1]Lookup for use classification'!$E$13,B295))),'[1]Lookup for use classification'!$A$13,IF(OR(ISNUMBER(SEARCH('[1]Lookup for use classification'!$B$14,B295)),ISNUMBER(SEARCH('[1]Lookup for use classification'!$C$14,B295))),'[1]Lookup for use classification'!$A$14,"Other"))))))))))))</f>
        <v>Health Care - Hospitals</v>
      </c>
      <c r="D295" s="27">
        <v>2400</v>
      </c>
      <c r="E295" s="29" t="s">
        <v>11</v>
      </c>
      <c r="F295" s="29"/>
    </row>
    <row r="296" spans="1:6">
      <c r="A296" s="16" t="s">
        <v>138</v>
      </c>
      <c r="B296" s="26" t="s">
        <v>140</v>
      </c>
      <c r="C296" s="133" t="str">
        <f>IF(OR(ISNUMBER(SEARCH('[1]Lookup for use classification'!$B$1,B296)),ISNUMBER(SEARCH('[1]Lookup for use classification'!$C$1,B296)),ISNUMBER(SEARCH('[1]Lookup for use classification'!$D$1,B296)),ISNUMBER(SEARCH('[1]Lookup for use classification'!$E$1,B296))),'[1]Lookup for use classification'!$A$1,IF(ISNUMBER(SEARCH('[1]Lookup for use classification'!$B$2,B296)),'[1]Lookup for use classification'!$A$2,IF(ISNUMBER(SEARCH('[1]Lookup for use classification'!$B$3,B296)),'[1]Lookup for use classification'!$A$3,IF(OR(ISNUMBER(SEARCH('[1]Lookup for use classification'!$B$4,B296)),ISNUMBER(SEARCH('[1]Lookup for use classification'!$C$4,B296)),ISNUMBER(SEARCH('[1]Lookup for use classification'!$D$4,B296)),ISNUMBER(SEARCH('[1]Lookup for use classification'!$E$4,B296))),'[1]Lookup for use classification'!$A$4,IF(OR(ISNUMBER(SEARCH('[1]Lookup for use classification'!$B$5,B296)),ISNUMBER(SEARCH('[1]Lookup for use classification'!$C$5,B296)),ISNUMBER(SEARCH('[1]Lookup for use classification'!$D$5,B296))),'[1]Lookup for use classification'!$A$5,IF(OR(ISNUMBER(SEARCH('[1]Lookup for use classification'!$B$7,B296)),ISNUMBER(SEARCH('[1]Lookup for use classification'!$C$7,B296)),ISNUMBER(SEARCH('[1]Lookup for use classification'!$D$7,B296))),'[1]Lookup for use classification'!$A$7,IF(OR(ISNUMBER(SEARCH('[1]Lookup for use classification'!$B$9,B296)),ISNUMBER(SEARCH('[1]Lookup for use classification'!$C$9,B296)),ISNUMBER(SEARCH('[1]Lookup for use classification'!$D$9,B296)),ISNUMBER(SEARCH('[1]Lookup for use classification'!$E$9,B296)),ISNUMBER(SEARCH('[1]Lookup for use classification'!$F$9,B296)),ISNUMBER(SEARCH('[1]Lookup for use classification'!$G$9,B296)),ISNUMBER(SEARCH('[1]Lookup for use classification'!$H$9,B296)),ISNUMBER(SEARCH('[1]Lookup for use classification'!$I$9,B296)),ISNUMBER(SEARCH('[1]Lookup for use classification'!$J$9,B296)),ISNUMBER(SEARCH('[1]Lookup for use classification'!$K$9,B296))),'[1]Lookup for use classification'!$A$9,IF(OR(ISNUMBER(SEARCH('[1]Lookup for use classification'!$B$10,B296)),ISNUMBER(SEARCH('[1]Lookup for use classification'!$C$10,B296)),ISNUMBER(SEARCH('[1]Lookup for use classification'!$D$10,B296)),ISNUMBER(SEARCH('[1]Lookup for use classification'!$E$10,B296)),ISNUMBER(SEARCH('[1]Lookup for use classification'!$F$10,B296)),ISNUMBER(SEARCH('[1]Lookup for use classification'!$G$10,B296))),'[1]Lookup for use classification'!$A$10,IF(OR(ISNUMBER(SEARCH('[1]Lookup for use classification'!$B$11,B296)),ISNUMBER(SEARCH('[1]Lookup for use classification'!$C$11,B296))),'[1]Lookup for use classification'!$A$11,IF(OR(ISNUMBER(SEARCH('[1]Lookup for use classification'!$B$12,B296)),ISNUMBER(SEARCH('[1]Lookup for use classification'!$C$12,B296))),'[1]Lookup for use classification'!$A$12,IF(OR(ISNUMBER(SEARCH('[1]Lookup for use classification'!$B$13,B296)),ISNUMBER(SEARCH('[1]Lookup for use classification'!$C$13,B296)),ISNUMBER(SEARCH('[1]Lookup for use classification'!$D$13,B296)),,ISNUMBER(SEARCH('[1]Lookup for use classification'!$C$13,B296)),ISNUMBER(SEARCH('[1]Lookup for use classification'!$E$13,B296))),'[1]Lookup for use classification'!$A$13,IF(OR(ISNUMBER(SEARCH('[1]Lookup for use classification'!$B$14,B296)),ISNUMBER(SEARCH('[1]Lookup for use classification'!$C$14,B296))),'[1]Lookup for use classification'!$A$14,"Other"))))))))))))</f>
        <v>Other</v>
      </c>
      <c r="D296" s="27"/>
      <c r="E296" s="29" t="s">
        <v>11</v>
      </c>
      <c r="F296" s="29"/>
    </row>
    <row r="297" spans="1:6">
      <c r="A297" s="16" t="s">
        <v>138</v>
      </c>
      <c r="B297" s="26" t="s">
        <v>141</v>
      </c>
      <c r="C297" s="133" t="str">
        <f>IF(OR(ISNUMBER(SEARCH('[1]Lookup for use classification'!$B$1,B297)),ISNUMBER(SEARCH('[1]Lookup for use classification'!$C$1,B297)),ISNUMBER(SEARCH('[1]Lookup for use classification'!$D$1,B297)),ISNUMBER(SEARCH('[1]Lookup for use classification'!$E$1,B297))),'[1]Lookup for use classification'!$A$1,IF(ISNUMBER(SEARCH('[1]Lookup for use classification'!$B$2,B297)),'[1]Lookup for use classification'!$A$2,IF(ISNUMBER(SEARCH('[1]Lookup for use classification'!$B$3,B297)),'[1]Lookup for use classification'!$A$3,IF(OR(ISNUMBER(SEARCH('[1]Lookup for use classification'!$B$4,B297)),ISNUMBER(SEARCH('[1]Lookup for use classification'!$C$4,B297)),ISNUMBER(SEARCH('[1]Lookup for use classification'!$D$4,B297)),ISNUMBER(SEARCH('[1]Lookup for use classification'!$E$4,B297))),'[1]Lookup for use classification'!$A$4,IF(OR(ISNUMBER(SEARCH('[1]Lookup for use classification'!$B$5,B297)),ISNUMBER(SEARCH('[1]Lookup for use classification'!$C$5,B297)),ISNUMBER(SEARCH('[1]Lookup for use classification'!$D$5,B297))),'[1]Lookup for use classification'!$A$5,IF(OR(ISNUMBER(SEARCH('[1]Lookup for use classification'!$B$7,B297)),ISNUMBER(SEARCH('[1]Lookup for use classification'!$C$7,B297)),ISNUMBER(SEARCH('[1]Lookup for use classification'!$D$7,B297))),'[1]Lookup for use classification'!$A$7,IF(OR(ISNUMBER(SEARCH('[1]Lookup for use classification'!$B$9,B297)),ISNUMBER(SEARCH('[1]Lookup for use classification'!$C$9,B297)),ISNUMBER(SEARCH('[1]Lookup for use classification'!$D$9,B297)),ISNUMBER(SEARCH('[1]Lookup for use classification'!$E$9,B297)),ISNUMBER(SEARCH('[1]Lookup for use classification'!$F$9,B297)),ISNUMBER(SEARCH('[1]Lookup for use classification'!$G$9,B297)),ISNUMBER(SEARCH('[1]Lookup for use classification'!$H$9,B297)),ISNUMBER(SEARCH('[1]Lookup for use classification'!$I$9,B297)),ISNUMBER(SEARCH('[1]Lookup for use classification'!$J$9,B297)),ISNUMBER(SEARCH('[1]Lookup for use classification'!$K$9,B297))),'[1]Lookup for use classification'!$A$9,IF(OR(ISNUMBER(SEARCH('[1]Lookup for use classification'!$B$10,B297)),ISNUMBER(SEARCH('[1]Lookup for use classification'!$C$10,B297)),ISNUMBER(SEARCH('[1]Lookup for use classification'!$D$10,B297)),ISNUMBER(SEARCH('[1]Lookup for use classification'!$E$10,B297)),ISNUMBER(SEARCH('[1]Lookup for use classification'!$F$10,B297)),ISNUMBER(SEARCH('[1]Lookup for use classification'!$G$10,B297))),'[1]Lookup for use classification'!$A$10,IF(OR(ISNUMBER(SEARCH('[1]Lookup for use classification'!$B$11,B297)),ISNUMBER(SEARCH('[1]Lookup for use classification'!$C$11,B297))),'[1]Lookup for use classification'!$A$11,IF(OR(ISNUMBER(SEARCH('[1]Lookup for use classification'!$B$12,B297)),ISNUMBER(SEARCH('[1]Lookup for use classification'!$C$12,B297))),'[1]Lookup for use classification'!$A$12,IF(OR(ISNUMBER(SEARCH('[1]Lookup for use classification'!$B$13,B297)),ISNUMBER(SEARCH('[1]Lookup for use classification'!$C$13,B297)),ISNUMBER(SEARCH('[1]Lookup for use classification'!$D$13,B297)),,ISNUMBER(SEARCH('[1]Lookup for use classification'!$C$13,B297)),ISNUMBER(SEARCH('[1]Lookup for use classification'!$E$13,B297))),'[1]Lookup for use classification'!$A$13,IF(OR(ISNUMBER(SEARCH('[1]Lookup for use classification'!$B$14,B297)),ISNUMBER(SEARCH('[1]Lookup for use classification'!$C$14,B297))),'[1]Lookup for use classification'!$A$14,"Other"))))))))))))</f>
        <v>Other</v>
      </c>
      <c r="D297" s="27"/>
      <c r="E297" s="29" t="s">
        <v>11</v>
      </c>
      <c r="F297" s="29"/>
    </row>
    <row r="298" spans="1:6">
      <c r="A298" s="16" t="s">
        <v>138</v>
      </c>
      <c r="B298" s="26" t="s">
        <v>142</v>
      </c>
      <c r="C298" s="133" t="str">
        <f>IF(OR(ISNUMBER(SEARCH('[1]Lookup for use classification'!$B$1,B298)),ISNUMBER(SEARCH('[1]Lookup for use classification'!$C$1,B298)),ISNUMBER(SEARCH('[1]Lookup for use classification'!$D$1,B298)),ISNUMBER(SEARCH('[1]Lookup for use classification'!$E$1,B298))),'[1]Lookup for use classification'!$A$1,IF(ISNUMBER(SEARCH('[1]Lookup for use classification'!$B$2,B298)),'[1]Lookup for use classification'!$A$2,IF(ISNUMBER(SEARCH('[1]Lookup for use classification'!$B$3,B298)),'[1]Lookup for use classification'!$A$3,IF(OR(ISNUMBER(SEARCH('[1]Lookup for use classification'!$B$4,B298)),ISNUMBER(SEARCH('[1]Lookup for use classification'!$C$4,B298)),ISNUMBER(SEARCH('[1]Lookup for use classification'!$D$4,B298)),ISNUMBER(SEARCH('[1]Lookup for use classification'!$E$4,B298))),'[1]Lookup for use classification'!$A$4,IF(OR(ISNUMBER(SEARCH('[1]Lookup for use classification'!$B$5,B298)),ISNUMBER(SEARCH('[1]Lookup for use classification'!$C$5,B298)),ISNUMBER(SEARCH('[1]Lookup for use classification'!$D$5,B298))),'[1]Lookup for use classification'!$A$5,IF(OR(ISNUMBER(SEARCH('[1]Lookup for use classification'!$B$7,B298)),ISNUMBER(SEARCH('[1]Lookup for use classification'!$C$7,B298)),ISNUMBER(SEARCH('[1]Lookup for use classification'!$D$7,B298))),'[1]Lookup for use classification'!$A$7,IF(OR(ISNUMBER(SEARCH('[1]Lookup for use classification'!$B$9,B298)),ISNUMBER(SEARCH('[1]Lookup for use classification'!$C$9,B298)),ISNUMBER(SEARCH('[1]Lookup for use classification'!$D$9,B298)),ISNUMBER(SEARCH('[1]Lookup for use classification'!$E$9,B298)),ISNUMBER(SEARCH('[1]Lookup for use classification'!$F$9,B298)),ISNUMBER(SEARCH('[1]Lookup for use classification'!$G$9,B298)),ISNUMBER(SEARCH('[1]Lookup for use classification'!$H$9,B298)),ISNUMBER(SEARCH('[1]Lookup for use classification'!$I$9,B298)),ISNUMBER(SEARCH('[1]Lookup for use classification'!$J$9,B298)),ISNUMBER(SEARCH('[1]Lookup for use classification'!$K$9,B298))),'[1]Lookup for use classification'!$A$9,IF(OR(ISNUMBER(SEARCH('[1]Lookup for use classification'!$B$10,B298)),ISNUMBER(SEARCH('[1]Lookup for use classification'!$C$10,B298)),ISNUMBER(SEARCH('[1]Lookup for use classification'!$D$10,B298)),ISNUMBER(SEARCH('[1]Lookup for use classification'!$E$10,B298)),ISNUMBER(SEARCH('[1]Lookup for use classification'!$F$10,B298)),ISNUMBER(SEARCH('[1]Lookup for use classification'!$G$10,B298))),'[1]Lookup for use classification'!$A$10,IF(OR(ISNUMBER(SEARCH('[1]Lookup for use classification'!$B$11,B298)),ISNUMBER(SEARCH('[1]Lookup for use classification'!$C$11,B298))),'[1]Lookup for use classification'!$A$11,IF(OR(ISNUMBER(SEARCH('[1]Lookup for use classification'!$B$12,B298)),ISNUMBER(SEARCH('[1]Lookup for use classification'!$C$12,B298))),'[1]Lookup for use classification'!$A$12,IF(OR(ISNUMBER(SEARCH('[1]Lookup for use classification'!$B$13,B298)),ISNUMBER(SEARCH('[1]Lookup for use classification'!$C$13,B298)),ISNUMBER(SEARCH('[1]Lookup for use classification'!$D$13,B298)),,ISNUMBER(SEARCH('[1]Lookup for use classification'!$C$13,B298)),ISNUMBER(SEARCH('[1]Lookup for use classification'!$E$13,B298))),'[1]Lookup for use classification'!$A$13,IF(OR(ISNUMBER(SEARCH('[1]Lookup for use classification'!$B$14,B298)),ISNUMBER(SEARCH('[1]Lookup for use classification'!$C$14,B298))),'[1]Lookup for use classification'!$A$14,"Other"))))))))))))</f>
        <v>Office</v>
      </c>
      <c r="D298" s="27">
        <v>2400</v>
      </c>
      <c r="E298" s="29" t="s">
        <v>11</v>
      </c>
      <c r="F298" s="29"/>
    </row>
    <row r="299" spans="1:6">
      <c r="A299" s="16" t="s">
        <v>138</v>
      </c>
      <c r="B299" s="26" t="s">
        <v>143</v>
      </c>
      <c r="C299" s="133" t="str">
        <f>IF(OR(ISNUMBER(SEARCH('[1]Lookup for use classification'!$B$1,B299)),ISNUMBER(SEARCH('[1]Lookup for use classification'!$C$1,B299)),ISNUMBER(SEARCH('[1]Lookup for use classification'!$D$1,B299)),ISNUMBER(SEARCH('[1]Lookup for use classification'!$E$1,B299))),'[1]Lookup for use classification'!$A$1,IF(ISNUMBER(SEARCH('[1]Lookup for use classification'!$B$2,B299)),'[1]Lookup for use classification'!$A$2,IF(ISNUMBER(SEARCH('[1]Lookup for use classification'!$B$3,B299)),'[1]Lookup for use classification'!$A$3,IF(OR(ISNUMBER(SEARCH('[1]Lookup for use classification'!$B$4,B299)),ISNUMBER(SEARCH('[1]Lookup for use classification'!$C$4,B299)),ISNUMBER(SEARCH('[1]Lookup for use classification'!$D$4,B299)),ISNUMBER(SEARCH('[1]Lookup for use classification'!$E$4,B299))),'[1]Lookup for use classification'!$A$4,IF(OR(ISNUMBER(SEARCH('[1]Lookup for use classification'!$B$5,B299)),ISNUMBER(SEARCH('[1]Lookup for use classification'!$C$5,B299)),ISNUMBER(SEARCH('[1]Lookup for use classification'!$D$5,B299))),'[1]Lookup for use classification'!$A$5,IF(OR(ISNUMBER(SEARCH('[1]Lookup for use classification'!$B$7,B299)),ISNUMBER(SEARCH('[1]Lookup for use classification'!$C$7,B299)),ISNUMBER(SEARCH('[1]Lookup for use classification'!$D$7,B299))),'[1]Lookup for use classification'!$A$7,IF(OR(ISNUMBER(SEARCH('[1]Lookup for use classification'!$B$9,B299)),ISNUMBER(SEARCH('[1]Lookup for use classification'!$C$9,B299)),ISNUMBER(SEARCH('[1]Lookup for use classification'!$D$9,B299)),ISNUMBER(SEARCH('[1]Lookup for use classification'!$E$9,B299)),ISNUMBER(SEARCH('[1]Lookup for use classification'!$F$9,B299)),ISNUMBER(SEARCH('[1]Lookup for use classification'!$G$9,B299)),ISNUMBER(SEARCH('[1]Lookup for use classification'!$H$9,B299)),ISNUMBER(SEARCH('[1]Lookup for use classification'!$I$9,B299)),ISNUMBER(SEARCH('[1]Lookup for use classification'!$J$9,B299)),ISNUMBER(SEARCH('[1]Lookup for use classification'!$K$9,B299))),'[1]Lookup for use classification'!$A$9,IF(OR(ISNUMBER(SEARCH('[1]Lookup for use classification'!$B$10,B299)),ISNUMBER(SEARCH('[1]Lookup for use classification'!$C$10,B299)),ISNUMBER(SEARCH('[1]Lookup for use classification'!$D$10,B299)),ISNUMBER(SEARCH('[1]Lookup for use classification'!$E$10,B299)),ISNUMBER(SEARCH('[1]Lookup for use classification'!$F$10,B299)),ISNUMBER(SEARCH('[1]Lookup for use classification'!$G$10,B299))),'[1]Lookup for use classification'!$A$10,IF(OR(ISNUMBER(SEARCH('[1]Lookup for use classification'!$B$11,B299)),ISNUMBER(SEARCH('[1]Lookup for use classification'!$C$11,B299))),'[1]Lookup for use classification'!$A$11,IF(OR(ISNUMBER(SEARCH('[1]Lookup for use classification'!$B$12,B299)),ISNUMBER(SEARCH('[1]Lookup for use classification'!$C$12,B299))),'[1]Lookup for use classification'!$A$12,IF(OR(ISNUMBER(SEARCH('[1]Lookup for use classification'!$B$13,B299)),ISNUMBER(SEARCH('[1]Lookup for use classification'!$C$13,B299)),ISNUMBER(SEARCH('[1]Lookup for use classification'!$D$13,B299)),,ISNUMBER(SEARCH('[1]Lookup for use classification'!$C$13,B299)),ISNUMBER(SEARCH('[1]Lookup for use classification'!$E$13,B299))),'[1]Lookup for use classification'!$A$13,IF(OR(ISNUMBER(SEARCH('[1]Lookup for use classification'!$B$14,B299)),ISNUMBER(SEARCH('[1]Lookup for use classification'!$C$14,B299))),'[1]Lookup for use classification'!$A$14,"Other"))))))))))))</f>
        <v>Other</v>
      </c>
      <c r="D299" s="27">
        <v>816</v>
      </c>
      <c r="E299" s="29" t="s">
        <v>11</v>
      </c>
      <c r="F299" s="29"/>
    </row>
    <row r="300" spans="1:6">
      <c r="A300" s="16" t="s">
        <v>138</v>
      </c>
      <c r="B300" s="26" t="s">
        <v>144</v>
      </c>
      <c r="C300" s="133" t="str">
        <f>IF(OR(ISNUMBER(SEARCH('[1]Lookup for use classification'!$B$1,B300)),ISNUMBER(SEARCH('[1]Lookup for use classification'!$C$1,B300)),ISNUMBER(SEARCH('[1]Lookup for use classification'!$D$1,B300)),ISNUMBER(SEARCH('[1]Lookup for use classification'!$E$1,B300))),'[1]Lookup for use classification'!$A$1,IF(ISNUMBER(SEARCH('[1]Lookup for use classification'!$B$2,B300)),'[1]Lookup for use classification'!$A$2,IF(ISNUMBER(SEARCH('[1]Lookup for use classification'!$B$3,B300)),'[1]Lookup for use classification'!$A$3,IF(OR(ISNUMBER(SEARCH('[1]Lookup for use classification'!$B$4,B300)),ISNUMBER(SEARCH('[1]Lookup for use classification'!$C$4,B300)),ISNUMBER(SEARCH('[1]Lookup for use classification'!$D$4,B300)),ISNUMBER(SEARCH('[1]Lookup for use classification'!$E$4,B300))),'[1]Lookup for use classification'!$A$4,IF(OR(ISNUMBER(SEARCH('[1]Lookup for use classification'!$B$5,B300)),ISNUMBER(SEARCH('[1]Lookup for use classification'!$C$5,B300)),ISNUMBER(SEARCH('[1]Lookup for use classification'!$D$5,B300))),'[1]Lookup for use classification'!$A$5,IF(OR(ISNUMBER(SEARCH('[1]Lookup for use classification'!$B$7,B300)),ISNUMBER(SEARCH('[1]Lookup for use classification'!$C$7,B300)),ISNUMBER(SEARCH('[1]Lookup for use classification'!$D$7,B300))),'[1]Lookup for use classification'!$A$7,IF(OR(ISNUMBER(SEARCH('[1]Lookup for use classification'!$B$9,B300)),ISNUMBER(SEARCH('[1]Lookup for use classification'!$C$9,B300)),ISNUMBER(SEARCH('[1]Lookup for use classification'!$D$9,B300)),ISNUMBER(SEARCH('[1]Lookup for use classification'!$E$9,B300)),ISNUMBER(SEARCH('[1]Lookup for use classification'!$F$9,B300)),ISNUMBER(SEARCH('[1]Lookup for use classification'!$G$9,B300)),ISNUMBER(SEARCH('[1]Lookup for use classification'!$H$9,B300)),ISNUMBER(SEARCH('[1]Lookup for use classification'!$I$9,B300)),ISNUMBER(SEARCH('[1]Lookup for use classification'!$J$9,B300)),ISNUMBER(SEARCH('[1]Lookup for use classification'!$K$9,B300))),'[1]Lookup for use classification'!$A$9,IF(OR(ISNUMBER(SEARCH('[1]Lookup for use classification'!$B$10,B300)),ISNUMBER(SEARCH('[1]Lookup for use classification'!$C$10,B300)),ISNUMBER(SEARCH('[1]Lookup for use classification'!$D$10,B300)),ISNUMBER(SEARCH('[1]Lookup for use classification'!$E$10,B300)),ISNUMBER(SEARCH('[1]Lookup for use classification'!$F$10,B300)),ISNUMBER(SEARCH('[1]Lookup for use classification'!$G$10,B300))),'[1]Lookup for use classification'!$A$10,IF(OR(ISNUMBER(SEARCH('[1]Lookup for use classification'!$B$11,B300)),ISNUMBER(SEARCH('[1]Lookup for use classification'!$C$11,B300))),'[1]Lookup for use classification'!$A$11,IF(OR(ISNUMBER(SEARCH('[1]Lookup for use classification'!$B$12,B300)),ISNUMBER(SEARCH('[1]Lookup for use classification'!$C$12,B300))),'[1]Lookup for use classification'!$A$12,IF(OR(ISNUMBER(SEARCH('[1]Lookup for use classification'!$B$13,B300)),ISNUMBER(SEARCH('[1]Lookup for use classification'!$C$13,B300)),ISNUMBER(SEARCH('[1]Lookup for use classification'!$D$13,B300)),,ISNUMBER(SEARCH('[1]Lookup for use classification'!$C$13,B300)),ISNUMBER(SEARCH('[1]Lookup for use classification'!$E$13,B300))),'[1]Lookup for use classification'!$A$13,IF(OR(ISNUMBER(SEARCH('[1]Lookup for use classification'!$B$14,B300)),ISNUMBER(SEARCH('[1]Lookup for use classification'!$C$14,B300))),'[1]Lookup for use classification'!$A$14,"Other"))))))))))))</f>
        <v>Water &amp; Sewer</v>
      </c>
      <c r="D300" s="27">
        <v>1768</v>
      </c>
      <c r="E300" s="29" t="s">
        <v>11</v>
      </c>
      <c r="F300" s="29"/>
    </row>
    <row r="301" spans="1:6">
      <c r="A301" s="16" t="s">
        <v>1230</v>
      </c>
      <c r="B301" s="26" t="s">
        <v>1142</v>
      </c>
      <c r="C301" s="133" t="str">
        <f>IF(OR(ISNUMBER(SEARCH('[1]Lookup for use classification'!$B$1,B301)),ISNUMBER(SEARCH('[1]Lookup for use classification'!$C$1,B301)),ISNUMBER(SEARCH('[1]Lookup for use classification'!$D$1,B301)),ISNUMBER(SEARCH('[1]Lookup for use classification'!$E$1,B301))),'[1]Lookup for use classification'!$A$1,IF(ISNUMBER(SEARCH('[1]Lookup for use classification'!$B$2,B301)),'[1]Lookup for use classification'!$A$2,IF(ISNUMBER(SEARCH('[1]Lookup for use classification'!$B$3,B301)),'[1]Lookup for use classification'!$A$3,IF(OR(ISNUMBER(SEARCH('[1]Lookup for use classification'!$B$4,B301)),ISNUMBER(SEARCH('[1]Lookup for use classification'!$C$4,B301)),ISNUMBER(SEARCH('[1]Lookup for use classification'!$D$4,B301)),ISNUMBER(SEARCH('[1]Lookup for use classification'!$E$4,B301))),'[1]Lookup for use classification'!$A$4,IF(OR(ISNUMBER(SEARCH('[1]Lookup for use classification'!$B$5,B301)),ISNUMBER(SEARCH('[1]Lookup for use classification'!$C$5,B301)),ISNUMBER(SEARCH('[1]Lookup for use classification'!$D$5,B301))),'[1]Lookup for use classification'!$A$5,IF(OR(ISNUMBER(SEARCH('[1]Lookup for use classification'!$B$7,B301)),ISNUMBER(SEARCH('[1]Lookup for use classification'!$C$7,B301)),ISNUMBER(SEARCH('[1]Lookup for use classification'!$D$7,B301))),'[1]Lookup for use classification'!$A$7,IF(OR(ISNUMBER(SEARCH('[1]Lookup for use classification'!$B$9,B301)),ISNUMBER(SEARCH('[1]Lookup for use classification'!$C$9,B301)),ISNUMBER(SEARCH('[1]Lookup for use classification'!$D$9,B301)),ISNUMBER(SEARCH('[1]Lookup for use classification'!$E$9,B301)),ISNUMBER(SEARCH('[1]Lookup for use classification'!$F$9,B301)),ISNUMBER(SEARCH('[1]Lookup for use classification'!$G$9,B301)),ISNUMBER(SEARCH('[1]Lookup for use classification'!$H$9,B301)),ISNUMBER(SEARCH('[1]Lookup for use classification'!$I$9,B301)),ISNUMBER(SEARCH('[1]Lookup for use classification'!$J$9,B301)),ISNUMBER(SEARCH('[1]Lookup for use classification'!$K$9,B301))),'[1]Lookup for use classification'!$A$9,IF(OR(ISNUMBER(SEARCH('[1]Lookup for use classification'!$B$10,B301)),ISNUMBER(SEARCH('[1]Lookup for use classification'!$C$10,B301)),ISNUMBER(SEARCH('[1]Lookup for use classification'!$D$10,B301)),ISNUMBER(SEARCH('[1]Lookup for use classification'!$E$10,B301)),ISNUMBER(SEARCH('[1]Lookup for use classification'!$F$10,B301)),ISNUMBER(SEARCH('[1]Lookup for use classification'!$G$10,B301))),'[1]Lookup for use classification'!$A$10,IF(OR(ISNUMBER(SEARCH('[1]Lookup for use classification'!$B$11,B301)),ISNUMBER(SEARCH('[1]Lookup for use classification'!$C$11,B301))),'[1]Lookup for use classification'!$A$11,IF(OR(ISNUMBER(SEARCH('[1]Lookup for use classification'!$B$12,B301)),ISNUMBER(SEARCH('[1]Lookup for use classification'!$C$12,B301))),'[1]Lookup for use classification'!$A$12,IF(OR(ISNUMBER(SEARCH('[1]Lookup for use classification'!$B$13,B301)),ISNUMBER(SEARCH('[1]Lookup for use classification'!$C$13,B301)),ISNUMBER(SEARCH('[1]Lookup for use classification'!$D$13,B301)),,ISNUMBER(SEARCH('[1]Lookup for use classification'!$C$13,B301)),ISNUMBER(SEARCH('[1]Lookup for use classification'!$E$13,B301))),'[1]Lookup for use classification'!$A$13,IF(OR(ISNUMBER(SEARCH('[1]Lookup for use classification'!$B$14,B301)),ISNUMBER(SEARCH('[1]Lookup for use classification'!$C$14,B301))),'[1]Lookup for use classification'!$A$14,"Other"))))))))))))</f>
        <v>Office</v>
      </c>
      <c r="D301" s="27">
        <v>1141</v>
      </c>
      <c r="E301" s="26"/>
      <c r="F301" s="26"/>
    </row>
    <row r="302" spans="1:6">
      <c r="A302" s="16" t="s">
        <v>1230</v>
      </c>
      <c r="B302" s="26" t="s">
        <v>64</v>
      </c>
      <c r="C302" s="133" t="str">
        <f>IF(OR(ISNUMBER(SEARCH('[1]Lookup for use classification'!$B$1,B302)),ISNUMBER(SEARCH('[1]Lookup for use classification'!$C$1,B302)),ISNUMBER(SEARCH('[1]Lookup for use classification'!$D$1,B302)),ISNUMBER(SEARCH('[1]Lookup for use classification'!$E$1,B302))),'[1]Lookup for use classification'!$A$1,IF(ISNUMBER(SEARCH('[1]Lookup for use classification'!$B$2,B302)),'[1]Lookup for use classification'!$A$2,IF(ISNUMBER(SEARCH('[1]Lookup for use classification'!$B$3,B302)),'[1]Lookup for use classification'!$A$3,IF(OR(ISNUMBER(SEARCH('[1]Lookup for use classification'!$B$4,B302)),ISNUMBER(SEARCH('[1]Lookup for use classification'!$C$4,B302)),ISNUMBER(SEARCH('[1]Lookup for use classification'!$D$4,B302)),ISNUMBER(SEARCH('[1]Lookup for use classification'!$E$4,B302))),'[1]Lookup for use classification'!$A$4,IF(OR(ISNUMBER(SEARCH('[1]Lookup for use classification'!$B$5,B302)),ISNUMBER(SEARCH('[1]Lookup for use classification'!$C$5,B302)),ISNUMBER(SEARCH('[1]Lookup for use classification'!$D$5,B302))),'[1]Lookup for use classification'!$A$5,IF(OR(ISNUMBER(SEARCH('[1]Lookup for use classification'!$B$7,B302)),ISNUMBER(SEARCH('[1]Lookup for use classification'!$C$7,B302)),ISNUMBER(SEARCH('[1]Lookup for use classification'!$D$7,B302))),'[1]Lookup for use classification'!$A$7,IF(OR(ISNUMBER(SEARCH('[1]Lookup for use classification'!$B$9,B302)),ISNUMBER(SEARCH('[1]Lookup for use classification'!$C$9,B302)),ISNUMBER(SEARCH('[1]Lookup for use classification'!$D$9,B302)),ISNUMBER(SEARCH('[1]Lookup for use classification'!$E$9,B302)),ISNUMBER(SEARCH('[1]Lookup for use classification'!$F$9,B302)),ISNUMBER(SEARCH('[1]Lookup for use classification'!$G$9,B302)),ISNUMBER(SEARCH('[1]Lookup for use classification'!$H$9,B302)),ISNUMBER(SEARCH('[1]Lookup for use classification'!$I$9,B302)),ISNUMBER(SEARCH('[1]Lookup for use classification'!$J$9,B302)),ISNUMBER(SEARCH('[1]Lookup for use classification'!$K$9,B302))),'[1]Lookup for use classification'!$A$9,IF(OR(ISNUMBER(SEARCH('[1]Lookup for use classification'!$B$10,B302)),ISNUMBER(SEARCH('[1]Lookup for use classification'!$C$10,B302)),ISNUMBER(SEARCH('[1]Lookup for use classification'!$D$10,B302)),ISNUMBER(SEARCH('[1]Lookup for use classification'!$E$10,B302)),ISNUMBER(SEARCH('[1]Lookup for use classification'!$F$10,B302)),ISNUMBER(SEARCH('[1]Lookup for use classification'!$G$10,B302))),'[1]Lookup for use classification'!$A$10,IF(OR(ISNUMBER(SEARCH('[1]Lookup for use classification'!$B$11,B302)),ISNUMBER(SEARCH('[1]Lookup for use classification'!$C$11,B302))),'[1]Lookup for use classification'!$A$11,IF(OR(ISNUMBER(SEARCH('[1]Lookup for use classification'!$B$12,B302)),ISNUMBER(SEARCH('[1]Lookup for use classification'!$C$12,B302))),'[1]Lookup for use classification'!$A$12,IF(OR(ISNUMBER(SEARCH('[1]Lookup for use classification'!$B$13,B302)),ISNUMBER(SEARCH('[1]Lookup for use classification'!$C$13,B302)),ISNUMBER(SEARCH('[1]Lookup for use classification'!$D$13,B302)),,ISNUMBER(SEARCH('[1]Lookup for use classification'!$C$13,B302)),ISNUMBER(SEARCH('[1]Lookup for use classification'!$E$13,B302))),'[1]Lookup for use classification'!$A$13,IF(OR(ISNUMBER(SEARCH('[1]Lookup for use classification'!$B$14,B302)),ISNUMBER(SEARCH('[1]Lookup for use classification'!$C$14,B302))),'[1]Lookup for use classification'!$A$14,"Other"))))))))))))</f>
        <v>Water &amp; Sewer</v>
      </c>
      <c r="D302" s="27"/>
      <c r="E302" s="26"/>
      <c r="F302" s="26"/>
    </row>
    <row r="303" spans="1:6">
      <c r="A303" s="16" t="s">
        <v>1230</v>
      </c>
      <c r="B303" s="26" t="s">
        <v>66</v>
      </c>
      <c r="C303" s="133" t="str">
        <f>IF(OR(ISNUMBER(SEARCH('[1]Lookup for use classification'!$B$1,B303)),ISNUMBER(SEARCH('[1]Lookup for use classification'!$C$1,B303)),ISNUMBER(SEARCH('[1]Lookup for use classification'!$D$1,B303)),ISNUMBER(SEARCH('[1]Lookup for use classification'!$E$1,B303))),'[1]Lookup for use classification'!$A$1,IF(ISNUMBER(SEARCH('[1]Lookup for use classification'!$B$2,B303)),'[1]Lookup for use classification'!$A$2,IF(ISNUMBER(SEARCH('[1]Lookup for use classification'!$B$3,B303)),'[1]Lookup for use classification'!$A$3,IF(OR(ISNUMBER(SEARCH('[1]Lookup for use classification'!$B$4,B303)),ISNUMBER(SEARCH('[1]Lookup for use classification'!$C$4,B303)),ISNUMBER(SEARCH('[1]Lookup for use classification'!$D$4,B303)),ISNUMBER(SEARCH('[1]Lookup for use classification'!$E$4,B303))),'[1]Lookup for use classification'!$A$4,IF(OR(ISNUMBER(SEARCH('[1]Lookup for use classification'!$B$5,B303)),ISNUMBER(SEARCH('[1]Lookup for use classification'!$C$5,B303)),ISNUMBER(SEARCH('[1]Lookup for use classification'!$D$5,B303))),'[1]Lookup for use classification'!$A$5,IF(OR(ISNUMBER(SEARCH('[1]Lookup for use classification'!$B$7,B303)),ISNUMBER(SEARCH('[1]Lookup for use classification'!$C$7,B303)),ISNUMBER(SEARCH('[1]Lookup for use classification'!$D$7,B303))),'[1]Lookup for use classification'!$A$7,IF(OR(ISNUMBER(SEARCH('[1]Lookup for use classification'!$B$9,B303)),ISNUMBER(SEARCH('[1]Lookup for use classification'!$C$9,B303)),ISNUMBER(SEARCH('[1]Lookup for use classification'!$D$9,B303)),ISNUMBER(SEARCH('[1]Lookup for use classification'!$E$9,B303)),ISNUMBER(SEARCH('[1]Lookup for use classification'!$F$9,B303)),ISNUMBER(SEARCH('[1]Lookup for use classification'!$G$9,B303)),ISNUMBER(SEARCH('[1]Lookup for use classification'!$H$9,B303)),ISNUMBER(SEARCH('[1]Lookup for use classification'!$I$9,B303)),ISNUMBER(SEARCH('[1]Lookup for use classification'!$J$9,B303)),ISNUMBER(SEARCH('[1]Lookup for use classification'!$K$9,B303))),'[1]Lookup for use classification'!$A$9,IF(OR(ISNUMBER(SEARCH('[1]Lookup for use classification'!$B$10,B303)),ISNUMBER(SEARCH('[1]Lookup for use classification'!$C$10,B303)),ISNUMBER(SEARCH('[1]Lookup for use classification'!$D$10,B303)),ISNUMBER(SEARCH('[1]Lookup for use classification'!$E$10,B303)),ISNUMBER(SEARCH('[1]Lookup for use classification'!$F$10,B303)),ISNUMBER(SEARCH('[1]Lookup for use classification'!$G$10,B303))),'[1]Lookup for use classification'!$A$10,IF(OR(ISNUMBER(SEARCH('[1]Lookup for use classification'!$B$11,B303)),ISNUMBER(SEARCH('[1]Lookup for use classification'!$C$11,B303))),'[1]Lookup for use classification'!$A$11,IF(OR(ISNUMBER(SEARCH('[1]Lookup for use classification'!$B$12,B303)),ISNUMBER(SEARCH('[1]Lookup for use classification'!$C$12,B303))),'[1]Lookup for use classification'!$A$12,IF(OR(ISNUMBER(SEARCH('[1]Lookup for use classification'!$B$13,B303)),ISNUMBER(SEARCH('[1]Lookup for use classification'!$C$13,B303)),ISNUMBER(SEARCH('[1]Lookup for use classification'!$D$13,B303)),,ISNUMBER(SEARCH('[1]Lookup for use classification'!$C$13,B303)),ISNUMBER(SEARCH('[1]Lookup for use classification'!$E$13,B303))),'[1]Lookup for use classification'!$A$13,IF(OR(ISNUMBER(SEARCH('[1]Lookup for use classification'!$B$14,B303)),ISNUMBER(SEARCH('[1]Lookup for use classification'!$C$14,B303))),'[1]Lookup for use classification'!$A$14,"Other"))))))))))))</f>
        <v>Water &amp; Sewer</v>
      </c>
      <c r="D303" s="27">
        <v>600</v>
      </c>
      <c r="E303" s="26"/>
      <c r="F303" s="26"/>
    </row>
    <row r="304" spans="1:6">
      <c r="A304" s="16" t="s">
        <v>1249</v>
      </c>
      <c r="B304" s="26" t="s">
        <v>1231</v>
      </c>
      <c r="C304" s="133" t="str">
        <f>IF(OR(ISNUMBER(SEARCH('[1]Lookup for use classification'!$B$1,B304)),ISNUMBER(SEARCH('[1]Lookup for use classification'!$C$1,B304)),ISNUMBER(SEARCH('[1]Lookup for use classification'!$D$1,B304)),ISNUMBER(SEARCH('[1]Lookup for use classification'!$E$1,B304))),'[1]Lookup for use classification'!$A$1,IF(ISNUMBER(SEARCH('[1]Lookup for use classification'!$B$2,B304)),'[1]Lookup for use classification'!$A$2,IF(ISNUMBER(SEARCH('[1]Lookup for use classification'!$B$3,B304)),'[1]Lookup for use classification'!$A$3,IF(OR(ISNUMBER(SEARCH('[1]Lookup for use classification'!$B$4,B304)),ISNUMBER(SEARCH('[1]Lookup for use classification'!$C$4,B304)),ISNUMBER(SEARCH('[1]Lookup for use classification'!$D$4,B304)),ISNUMBER(SEARCH('[1]Lookup for use classification'!$E$4,B304))),'[1]Lookup for use classification'!$A$4,IF(OR(ISNUMBER(SEARCH('[1]Lookup for use classification'!$B$5,B304)),ISNUMBER(SEARCH('[1]Lookup for use classification'!$C$5,B304)),ISNUMBER(SEARCH('[1]Lookup for use classification'!$D$5,B304))),'[1]Lookup for use classification'!$A$5,IF(OR(ISNUMBER(SEARCH('[1]Lookup for use classification'!$B$7,B304)),ISNUMBER(SEARCH('[1]Lookup for use classification'!$C$7,B304)),ISNUMBER(SEARCH('[1]Lookup for use classification'!$D$7,B304))),'[1]Lookup for use classification'!$A$7,IF(OR(ISNUMBER(SEARCH('[1]Lookup for use classification'!$B$9,B304)),ISNUMBER(SEARCH('[1]Lookup for use classification'!$C$9,B304)),ISNUMBER(SEARCH('[1]Lookup for use classification'!$D$9,B304)),ISNUMBER(SEARCH('[1]Lookup for use classification'!$E$9,B304)),ISNUMBER(SEARCH('[1]Lookup for use classification'!$F$9,B304)),ISNUMBER(SEARCH('[1]Lookup for use classification'!$G$9,B304)),ISNUMBER(SEARCH('[1]Lookup for use classification'!$H$9,B304)),ISNUMBER(SEARCH('[1]Lookup for use classification'!$I$9,B304)),ISNUMBER(SEARCH('[1]Lookup for use classification'!$J$9,B304)),ISNUMBER(SEARCH('[1]Lookup for use classification'!$K$9,B304))),'[1]Lookup for use classification'!$A$9,IF(OR(ISNUMBER(SEARCH('[1]Lookup for use classification'!$B$10,B304)),ISNUMBER(SEARCH('[1]Lookup for use classification'!$C$10,B304)),ISNUMBER(SEARCH('[1]Lookup for use classification'!$D$10,B304)),ISNUMBER(SEARCH('[1]Lookup for use classification'!$E$10,B304)),ISNUMBER(SEARCH('[1]Lookup for use classification'!$F$10,B304)),ISNUMBER(SEARCH('[1]Lookup for use classification'!$G$10,B304))),'[1]Lookup for use classification'!$A$10,IF(OR(ISNUMBER(SEARCH('[1]Lookup for use classification'!$B$11,B304)),ISNUMBER(SEARCH('[1]Lookup for use classification'!$C$11,B304))),'[1]Lookup for use classification'!$A$11,IF(OR(ISNUMBER(SEARCH('[1]Lookup for use classification'!$B$12,B304)),ISNUMBER(SEARCH('[1]Lookup for use classification'!$C$12,B304))),'[1]Lookup for use classification'!$A$12,IF(OR(ISNUMBER(SEARCH('[1]Lookup for use classification'!$B$13,B304)),ISNUMBER(SEARCH('[1]Lookup for use classification'!$C$13,B304)),ISNUMBER(SEARCH('[1]Lookup for use classification'!$D$13,B304)),,ISNUMBER(SEARCH('[1]Lookup for use classification'!$C$13,B304)),ISNUMBER(SEARCH('[1]Lookup for use classification'!$E$13,B304))),'[1]Lookup for use classification'!$A$13,IF(OR(ISNUMBER(SEARCH('[1]Lookup for use classification'!$B$14,B304)),ISNUMBER(SEARCH('[1]Lookup for use classification'!$C$14,B304))),'[1]Lookup for use classification'!$A$14,"Other"))))))))))))</f>
        <v>Other</v>
      </c>
      <c r="D304" s="27"/>
      <c r="E304" s="26"/>
      <c r="F304" s="26"/>
    </row>
    <row r="305" spans="1:6">
      <c r="A305" s="16" t="s">
        <v>1249</v>
      </c>
      <c r="B305" s="26" t="s">
        <v>1232</v>
      </c>
      <c r="C305" s="133" t="str">
        <f>IF(OR(ISNUMBER(SEARCH('[1]Lookup for use classification'!$B$1,B305)),ISNUMBER(SEARCH('[1]Lookup for use classification'!$C$1,B305)),ISNUMBER(SEARCH('[1]Lookup for use classification'!$D$1,B305)),ISNUMBER(SEARCH('[1]Lookup for use classification'!$E$1,B305))),'[1]Lookup for use classification'!$A$1,IF(ISNUMBER(SEARCH('[1]Lookup for use classification'!$B$2,B305)),'[1]Lookup for use classification'!$A$2,IF(ISNUMBER(SEARCH('[1]Lookup for use classification'!$B$3,B305)),'[1]Lookup for use classification'!$A$3,IF(OR(ISNUMBER(SEARCH('[1]Lookup for use classification'!$B$4,B305)),ISNUMBER(SEARCH('[1]Lookup for use classification'!$C$4,B305)),ISNUMBER(SEARCH('[1]Lookup for use classification'!$D$4,B305)),ISNUMBER(SEARCH('[1]Lookup for use classification'!$E$4,B305))),'[1]Lookup for use classification'!$A$4,IF(OR(ISNUMBER(SEARCH('[1]Lookup for use classification'!$B$5,B305)),ISNUMBER(SEARCH('[1]Lookup for use classification'!$C$5,B305)),ISNUMBER(SEARCH('[1]Lookup for use classification'!$D$5,B305))),'[1]Lookup for use classification'!$A$5,IF(OR(ISNUMBER(SEARCH('[1]Lookup for use classification'!$B$7,B305)),ISNUMBER(SEARCH('[1]Lookup for use classification'!$C$7,B305)),ISNUMBER(SEARCH('[1]Lookup for use classification'!$D$7,B305))),'[1]Lookup for use classification'!$A$7,IF(OR(ISNUMBER(SEARCH('[1]Lookup for use classification'!$B$9,B305)),ISNUMBER(SEARCH('[1]Lookup for use classification'!$C$9,B305)),ISNUMBER(SEARCH('[1]Lookup for use classification'!$D$9,B305)),ISNUMBER(SEARCH('[1]Lookup for use classification'!$E$9,B305)),ISNUMBER(SEARCH('[1]Lookup for use classification'!$F$9,B305)),ISNUMBER(SEARCH('[1]Lookup for use classification'!$G$9,B305)),ISNUMBER(SEARCH('[1]Lookup for use classification'!$H$9,B305)),ISNUMBER(SEARCH('[1]Lookup for use classification'!$I$9,B305)),ISNUMBER(SEARCH('[1]Lookup for use classification'!$J$9,B305)),ISNUMBER(SEARCH('[1]Lookup for use classification'!$K$9,B305))),'[1]Lookup for use classification'!$A$9,IF(OR(ISNUMBER(SEARCH('[1]Lookup for use classification'!$B$10,B305)),ISNUMBER(SEARCH('[1]Lookup for use classification'!$C$10,B305)),ISNUMBER(SEARCH('[1]Lookup for use classification'!$D$10,B305)),ISNUMBER(SEARCH('[1]Lookup for use classification'!$E$10,B305)),ISNUMBER(SEARCH('[1]Lookup for use classification'!$F$10,B305)),ISNUMBER(SEARCH('[1]Lookup for use classification'!$G$10,B305))),'[1]Lookup for use classification'!$A$10,IF(OR(ISNUMBER(SEARCH('[1]Lookup for use classification'!$B$11,B305)),ISNUMBER(SEARCH('[1]Lookup for use classification'!$C$11,B305))),'[1]Lookup for use classification'!$A$11,IF(OR(ISNUMBER(SEARCH('[1]Lookup for use classification'!$B$12,B305)),ISNUMBER(SEARCH('[1]Lookup for use classification'!$C$12,B305))),'[1]Lookup for use classification'!$A$12,IF(OR(ISNUMBER(SEARCH('[1]Lookup for use classification'!$B$13,B305)),ISNUMBER(SEARCH('[1]Lookup for use classification'!$C$13,B305)),ISNUMBER(SEARCH('[1]Lookup for use classification'!$D$13,B305)),,ISNUMBER(SEARCH('[1]Lookup for use classification'!$C$13,B305)),ISNUMBER(SEARCH('[1]Lookup for use classification'!$E$13,B305))),'[1]Lookup for use classification'!$A$13,IF(OR(ISNUMBER(SEARCH('[1]Lookup for use classification'!$B$14,B305)),ISNUMBER(SEARCH('[1]Lookup for use classification'!$C$14,B305))),'[1]Lookup for use classification'!$A$14,"Other"))))))))))))</f>
        <v>Public Assembly</v>
      </c>
      <c r="D305" s="27"/>
      <c r="E305" s="26"/>
      <c r="F305" s="26"/>
    </row>
    <row r="306" spans="1:6">
      <c r="A306" s="16" t="s">
        <v>1249</v>
      </c>
      <c r="B306" s="26" t="s">
        <v>1233</v>
      </c>
      <c r="C306" s="133" t="str">
        <f>IF(OR(ISNUMBER(SEARCH('[1]Lookup for use classification'!$B$1,B306)),ISNUMBER(SEARCH('[1]Lookup for use classification'!$C$1,B306)),ISNUMBER(SEARCH('[1]Lookup for use classification'!$D$1,B306)),ISNUMBER(SEARCH('[1]Lookup for use classification'!$E$1,B306))),'[1]Lookup for use classification'!$A$1,IF(ISNUMBER(SEARCH('[1]Lookup for use classification'!$B$2,B306)),'[1]Lookup for use classification'!$A$2,IF(ISNUMBER(SEARCH('[1]Lookup for use classification'!$B$3,B306)),'[1]Lookup for use classification'!$A$3,IF(OR(ISNUMBER(SEARCH('[1]Lookup for use classification'!$B$4,B306)),ISNUMBER(SEARCH('[1]Lookup for use classification'!$C$4,B306)),ISNUMBER(SEARCH('[1]Lookup for use classification'!$D$4,B306)),ISNUMBER(SEARCH('[1]Lookup for use classification'!$E$4,B306))),'[1]Lookup for use classification'!$A$4,IF(OR(ISNUMBER(SEARCH('[1]Lookup for use classification'!$B$5,B306)),ISNUMBER(SEARCH('[1]Lookup for use classification'!$C$5,B306)),ISNUMBER(SEARCH('[1]Lookup for use classification'!$D$5,B306))),'[1]Lookup for use classification'!$A$5,IF(OR(ISNUMBER(SEARCH('[1]Lookup for use classification'!$B$7,B306)),ISNUMBER(SEARCH('[1]Lookup for use classification'!$C$7,B306)),ISNUMBER(SEARCH('[1]Lookup for use classification'!$D$7,B306))),'[1]Lookup for use classification'!$A$7,IF(OR(ISNUMBER(SEARCH('[1]Lookup for use classification'!$B$9,B306)),ISNUMBER(SEARCH('[1]Lookup for use classification'!$C$9,B306)),ISNUMBER(SEARCH('[1]Lookup for use classification'!$D$9,B306)),ISNUMBER(SEARCH('[1]Lookup for use classification'!$E$9,B306)),ISNUMBER(SEARCH('[1]Lookup for use classification'!$F$9,B306)),ISNUMBER(SEARCH('[1]Lookup for use classification'!$G$9,B306)),ISNUMBER(SEARCH('[1]Lookup for use classification'!$H$9,B306)),ISNUMBER(SEARCH('[1]Lookup for use classification'!$I$9,B306)),ISNUMBER(SEARCH('[1]Lookup for use classification'!$J$9,B306)),ISNUMBER(SEARCH('[1]Lookup for use classification'!$K$9,B306))),'[1]Lookup for use classification'!$A$9,IF(OR(ISNUMBER(SEARCH('[1]Lookup for use classification'!$B$10,B306)),ISNUMBER(SEARCH('[1]Lookup for use classification'!$C$10,B306)),ISNUMBER(SEARCH('[1]Lookup for use classification'!$D$10,B306)),ISNUMBER(SEARCH('[1]Lookup for use classification'!$E$10,B306)),ISNUMBER(SEARCH('[1]Lookup for use classification'!$F$10,B306)),ISNUMBER(SEARCH('[1]Lookup for use classification'!$G$10,B306))),'[1]Lookup for use classification'!$A$10,IF(OR(ISNUMBER(SEARCH('[1]Lookup for use classification'!$B$11,B306)),ISNUMBER(SEARCH('[1]Lookup for use classification'!$C$11,B306))),'[1]Lookup for use classification'!$A$11,IF(OR(ISNUMBER(SEARCH('[1]Lookup for use classification'!$B$12,B306)),ISNUMBER(SEARCH('[1]Lookup for use classification'!$C$12,B306))),'[1]Lookup for use classification'!$A$12,IF(OR(ISNUMBER(SEARCH('[1]Lookup for use classification'!$B$13,B306)),ISNUMBER(SEARCH('[1]Lookup for use classification'!$C$13,B306)),ISNUMBER(SEARCH('[1]Lookup for use classification'!$D$13,B306)),,ISNUMBER(SEARCH('[1]Lookup for use classification'!$C$13,B306)),ISNUMBER(SEARCH('[1]Lookup for use classification'!$E$13,B306))),'[1]Lookup for use classification'!$A$13,IF(OR(ISNUMBER(SEARCH('[1]Lookup for use classification'!$B$14,B306)),ISNUMBER(SEARCH('[1]Lookup for use classification'!$C$14,B306))),'[1]Lookup for use classification'!$A$14,"Other"))))))))))))</f>
        <v>Education - K - 12</v>
      </c>
      <c r="D306" s="27">
        <v>12878</v>
      </c>
      <c r="E306" s="26"/>
      <c r="F306" s="26"/>
    </row>
    <row r="307" spans="1:6">
      <c r="A307" s="16" t="s">
        <v>1249</v>
      </c>
      <c r="B307" s="26" t="s">
        <v>473</v>
      </c>
      <c r="C307" s="133" t="str">
        <f>IF(OR(ISNUMBER(SEARCH('[1]Lookup for use classification'!$B$1,B307)),ISNUMBER(SEARCH('[1]Lookup for use classification'!$C$1,B307)),ISNUMBER(SEARCH('[1]Lookup for use classification'!$D$1,B307)),ISNUMBER(SEARCH('[1]Lookup for use classification'!$E$1,B307))),'[1]Lookup for use classification'!$A$1,IF(ISNUMBER(SEARCH('[1]Lookup for use classification'!$B$2,B307)),'[1]Lookup for use classification'!$A$2,IF(ISNUMBER(SEARCH('[1]Lookup for use classification'!$B$3,B307)),'[1]Lookup for use classification'!$A$3,IF(OR(ISNUMBER(SEARCH('[1]Lookup for use classification'!$B$4,B307)),ISNUMBER(SEARCH('[1]Lookup for use classification'!$C$4,B307)),ISNUMBER(SEARCH('[1]Lookup for use classification'!$D$4,B307)),ISNUMBER(SEARCH('[1]Lookup for use classification'!$E$4,B307))),'[1]Lookup for use classification'!$A$4,IF(OR(ISNUMBER(SEARCH('[1]Lookup for use classification'!$B$5,B307)),ISNUMBER(SEARCH('[1]Lookup for use classification'!$C$5,B307)),ISNUMBER(SEARCH('[1]Lookup for use classification'!$D$5,B307))),'[1]Lookup for use classification'!$A$5,IF(OR(ISNUMBER(SEARCH('[1]Lookup for use classification'!$B$7,B307)),ISNUMBER(SEARCH('[1]Lookup for use classification'!$C$7,B307)),ISNUMBER(SEARCH('[1]Lookup for use classification'!$D$7,B307))),'[1]Lookup for use classification'!$A$7,IF(OR(ISNUMBER(SEARCH('[1]Lookup for use classification'!$B$9,B307)),ISNUMBER(SEARCH('[1]Lookup for use classification'!$C$9,B307)),ISNUMBER(SEARCH('[1]Lookup for use classification'!$D$9,B307)),ISNUMBER(SEARCH('[1]Lookup for use classification'!$E$9,B307)),ISNUMBER(SEARCH('[1]Lookup for use classification'!$F$9,B307)),ISNUMBER(SEARCH('[1]Lookup for use classification'!$G$9,B307)),ISNUMBER(SEARCH('[1]Lookup for use classification'!$H$9,B307)),ISNUMBER(SEARCH('[1]Lookup for use classification'!$I$9,B307)),ISNUMBER(SEARCH('[1]Lookup for use classification'!$J$9,B307)),ISNUMBER(SEARCH('[1]Lookup for use classification'!$K$9,B307))),'[1]Lookup for use classification'!$A$9,IF(OR(ISNUMBER(SEARCH('[1]Lookup for use classification'!$B$10,B307)),ISNUMBER(SEARCH('[1]Lookup for use classification'!$C$10,B307)),ISNUMBER(SEARCH('[1]Lookup for use classification'!$D$10,B307)),ISNUMBER(SEARCH('[1]Lookup for use classification'!$E$10,B307)),ISNUMBER(SEARCH('[1]Lookup for use classification'!$F$10,B307)),ISNUMBER(SEARCH('[1]Lookup for use classification'!$G$10,B307))),'[1]Lookup for use classification'!$A$10,IF(OR(ISNUMBER(SEARCH('[1]Lookup for use classification'!$B$11,B307)),ISNUMBER(SEARCH('[1]Lookup for use classification'!$C$11,B307))),'[1]Lookup for use classification'!$A$11,IF(OR(ISNUMBER(SEARCH('[1]Lookup for use classification'!$B$12,B307)),ISNUMBER(SEARCH('[1]Lookup for use classification'!$C$12,B307))),'[1]Lookup for use classification'!$A$12,IF(OR(ISNUMBER(SEARCH('[1]Lookup for use classification'!$B$13,B307)),ISNUMBER(SEARCH('[1]Lookup for use classification'!$C$13,B307)),ISNUMBER(SEARCH('[1]Lookup for use classification'!$D$13,B307)),,ISNUMBER(SEARCH('[1]Lookup for use classification'!$C$13,B307)),ISNUMBER(SEARCH('[1]Lookup for use classification'!$E$13,B307))),'[1]Lookup for use classification'!$A$13,IF(OR(ISNUMBER(SEARCH('[1]Lookup for use classification'!$B$14,B307)),ISNUMBER(SEARCH('[1]Lookup for use classification'!$C$14,B307))),'[1]Lookup for use classification'!$A$14,"Other"))))))))))))</f>
        <v>Public Assembly</v>
      </c>
      <c r="D307" s="27"/>
      <c r="E307" s="26"/>
      <c r="F307" s="26"/>
    </row>
    <row r="308" spans="1:6">
      <c r="A308" s="16" t="s">
        <v>1249</v>
      </c>
      <c r="B308" s="26" t="s">
        <v>147</v>
      </c>
      <c r="C308" s="133" t="str">
        <f>IF(OR(ISNUMBER(SEARCH('[1]Lookup for use classification'!$B$1,B308)),ISNUMBER(SEARCH('[1]Lookup for use classification'!$C$1,B308)),ISNUMBER(SEARCH('[1]Lookup for use classification'!$D$1,B308)),ISNUMBER(SEARCH('[1]Lookup for use classification'!$E$1,B308))),'[1]Lookup for use classification'!$A$1,IF(ISNUMBER(SEARCH('[1]Lookup for use classification'!$B$2,B308)),'[1]Lookup for use classification'!$A$2,IF(ISNUMBER(SEARCH('[1]Lookup for use classification'!$B$3,B308)),'[1]Lookup for use classification'!$A$3,IF(OR(ISNUMBER(SEARCH('[1]Lookup for use classification'!$B$4,B308)),ISNUMBER(SEARCH('[1]Lookup for use classification'!$C$4,B308)),ISNUMBER(SEARCH('[1]Lookup for use classification'!$D$4,B308)),ISNUMBER(SEARCH('[1]Lookup for use classification'!$E$4,B308))),'[1]Lookup for use classification'!$A$4,IF(OR(ISNUMBER(SEARCH('[1]Lookup for use classification'!$B$5,B308)),ISNUMBER(SEARCH('[1]Lookup for use classification'!$C$5,B308)),ISNUMBER(SEARCH('[1]Lookup for use classification'!$D$5,B308))),'[1]Lookup for use classification'!$A$5,IF(OR(ISNUMBER(SEARCH('[1]Lookup for use classification'!$B$7,B308)),ISNUMBER(SEARCH('[1]Lookup for use classification'!$C$7,B308)),ISNUMBER(SEARCH('[1]Lookup for use classification'!$D$7,B308))),'[1]Lookup for use classification'!$A$7,IF(OR(ISNUMBER(SEARCH('[1]Lookup for use classification'!$B$9,B308)),ISNUMBER(SEARCH('[1]Lookup for use classification'!$C$9,B308)),ISNUMBER(SEARCH('[1]Lookup for use classification'!$D$9,B308)),ISNUMBER(SEARCH('[1]Lookup for use classification'!$E$9,B308)),ISNUMBER(SEARCH('[1]Lookup for use classification'!$F$9,B308)),ISNUMBER(SEARCH('[1]Lookup for use classification'!$G$9,B308)),ISNUMBER(SEARCH('[1]Lookup for use classification'!$H$9,B308)),ISNUMBER(SEARCH('[1]Lookup for use classification'!$I$9,B308)),ISNUMBER(SEARCH('[1]Lookup for use classification'!$J$9,B308)),ISNUMBER(SEARCH('[1]Lookup for use classification'!$K$9,B308))),'[1]Lookup for use classification'!$A$9,IF(OR(ISNUMBER(SEARCH('[1]Lookup for use classification'!$B$10,B308)),ISNUMBER(SEARCH('[1]Lookup for use classification'!$C$10,B308)),ISNUMBER(SEARCH('[1]Lookup for use classification'!$D$10,B308)),ISNUMBER(SEARCH('[1]Lookup for use classification'!$E$10,B308)),ISNUMBER(SEARCH('[1]Lookup for use classification'!$F$10,B308)),ISNUMBER(SEARCH('[1]Lookup for use classification'!$G$10,B308))),'[1]Lookup for use classification'!$A$10,IF(OR(ISNUMBER(SEARCH('[1]Lookup for use classification'!$B$11,B308)),ISNUMBER(SEARCH('[1]Lookup for use classification'!$C$11,B308))),'[1]Lookup for use classification'!$A$11,IF(OR(ISNUMBER(SEARCH('[1]Lookup for use classification'!$B$12,B308)),ISNUMBER(SEARCH('[1]Lookup for use classification'!$C$12,B308))),'[1]Lookup for use classification'!$A$12,IF(OR(ISNUMBER(SEARCH('[1]Lookup for use classification'!$B$13,B308)),ISNUMBER(SEARCH('[1]Lookup for use classification'!$C$13,B308)),ISNUMBER(SEARCH('[1]Lookup for use classification'!$D$13,B308)),,ISNUMBER(SEARCH('[1]Lookup for use classification'!$C$13,B308)),ISNUMBER(SEARCH('[1]Lookup for use classification'!$E$13,B308))),'[1]Lookup for use classification'!$A$13,IF(OR(ISNUMBER(SEARCH('[1]Lookup for use classification'!$B$14,B308)),ISNUMBER(SEARCH('[1]Lookup for use classification'!$C$14,B308))),'[1]Lookup for use classification'!$A$14,"Other"))))))))))))</f>
        <v>Health Care - Hospitals</v>
      </c>
      <c r="D308" s="27">
        <v>1302</v>
      </c>
      <c r="E308" s="26"/>
      <c r="F308" s="26"/>
    </row>
    <row r="309" spans="1:6">
      <c r="A309" s="16" t="s">
        <v>1249</v>
      </c>
      <c r="B309" s="26" t="s">
        <v>1234</v>
      </c>
      <c r="C309" s="133" t="str">
        <f>IF(OR(ISNUMBER(SEARCH('[1]Lookup for use classification'!$B$1,B309)),ISNUMBER(SEARCH('[1]Lookup for use classification'!$C$1,B309)),ISNUMBER(SEARCH('[1]Lookup for use classification'!$D$1,B309)),ISNUMBER(SEARCH('[1]Lookup for use classification'!$E$1,B309))),'[1]Lookup for use classification'!$A$1,IF(ISNUMBER(SEARCH('[1]Lookup for use classification'!$B$2,B309)),'[1]Lookup for use classification'!$A$2,IF(ISNUMBER(SEARCH('[1]Lookup for use classification'!$B$3,B309)),'[1]Lookup for use classification'!$A$3,IF(OR(ISNUMBER(SEARCH('[1]Lookup for use classification'!$B$4,B309)),ISNUMBER(SEARCH('[1]Lookup for use classification'!$C$4,B309)),ISNUMBER(SEARCH('[1]Lookup for use classification'!$D$4,B309)),ISNUMBER(SEARCH('[1]Lookup for use classification'!$E$4,B309))),'[1]Lookup for use classification'!$A$4,IF(OR(ISNUMBER(SEARCH('[1]Lookup for use classification'!$B$5,B309)),ISNUMBER(SEARCH('[1]Lookup for use classification'!$C$5,B309)),ISNUMBER(SEARCH('[1]Lookup for use classification'!$D$5,B309))),'[1]Lookup for use classification'!$A$5,IF(OR(ISNUMBER(SEARCH('[1]Lookup for use classification'!$B$7,B309)),ISNUMBER(SEARCH('[1]Lookup for use classification'!$C$7,B309)),ISNUMBER(SEARCH('[1]Lookup for use classification'!$D$7,B309))),'[1]Lookup for use classification'!$A$7,IF(OR(ISNUMBER(SEARCH('[1]Lookup for use classification'!$B$9,B309)),ISNUMBER(SEARCH('[1]Lookup for use classification'!$C$9,B309)),ISNUMBER(SEARCH('[1]Lookup for use classification'!$D$9,B309)),ISNUMBER(SEARCH('[1]Lookup for use classification'!$E$9,B309)),ISNUMBER(SEARCH('[1]Lookup for use classification'!$F$9,B309)),ISNUMBER(SEARCH('[1]Lookup for use classification'!$G$9,B309)),ISNUMBER(SEARCH('[1]Lookup for use classification'!$H$9,B309)),ISNUMBER(SEARCH('[1]Lookup for use classification'!$I$9,B309)),ISNUMBER(SEARCH('[1]Lookup for use classification'!$J$9,B309)),ISNUMBER(SEARCH('[1]Lookup for use classification'!$K$9,B309))),'[1]Lookup for use classification'!$A$9,IF(OR(ISNUMBER(SEARCH('[1]Lookup for use classification'!$B$10,B309)),ISNUMBER(SEARCH('[1]Lookup for use classification'!$C$10,B309)),ISNUMBER(SEARCH('[1]Lookup for use classification'!$D$10,B309)),ISNUMBER(SEARCH('[1]Lookup for use classification'!$E$10,B309)),ISNUMBER(SEARCH('[1]Lookup for use classification'!$F$10,B309)),ISNUMBER(SEARCH('[1]Lookup for use classification'!$G$10,B309))),'[1]Lookup for use classification'!$A$10,IF(OR(ISNUMBER(SEARCH('[1]Lookup for use classification'!$B$11,B309)),ISNUMBER(SEARCH('[1]Lookup for use classification'!$C$11,B309))),'[1]Lookup for use classification'!$A$11,IF(OR(ISNUMBER(SEARCH('[1]Lookup for use classification'!$B$12,B309)),ISNUMBER(SEARCH('[1]Lookup for use classification'!$C$12,B309))),'[1]Lookup for use classification'!$A$12,IF(OR(ISNUMBER(SEARCH('[1]Lookup for use classification'!$B$13,B309)),ISNUMBER(SEARCH('[1]Lookup for use classification'!$C$13,B309)),ISNUMBER(SEARCH('[1]Lookup for use classification'!$D$13,B309)),,ISNUMBER(SEARCH('[1]Lookup for use classification'!$C$13,B309)),ISNUMBER(SEARCH('[1]Lookup for use classification'!$E$13,B309))),'[1]Lookup for use classification'!$A$13,IF(OR(ISNUMBER(SEARCH('[1]Lookup for use classification'!$B$14,B309)),ISNUMBER(SEARCH('[1]Lookup for use classification'!$C$14,B309))),'[1]Lookup for use classification'!$A$14,"Other"))))))))))))</f>
        <v>Public Safety</v>
      </c>
      <c r="D309" s="27"/>
      <c r="E309" s="26"/>
      <c r="F309" s="26"/>
    </row>
    <row r="310" spans="1:6">
      <c r="A310" s="16" t="s">
        <v>1249</v>
      </c>
      <c r="B310" s="26" t="s">
        <v>1235</v>
      </c>
      <c r="C310" s="133" t="str">
        <f>IF(OR(ISNUMBER(SEARCH('[1]Lookup for use classification'!$B$1,B310)),ISNUMBER(SEARCH('[1]Lookup for use classification'!$C$1,B310)),ISNUMBER(SEARCH('[1]Lookup for use classification'!$D$1,B310)),ISNUMBER(SEARCH('[1]Lookup for use classification'!$E$1,B310))),'[1]Lookup for use classification'!$A$1,IF(ISNUMBER(SEARCH('[1]Lookup for use classification'!$B$2,B310)),'[1]Lookup for use classification'!$A$2,IF(ISNUMBER(SEARCH('[1]Lookup for use classification'!$B$3,B310)),'[1]Lookup for use classification'!$A$3,IF(OR(ISNUMBER(SEARCH('[1]Lookup for use classification'!$B$4,B310)),ISNUMBER(SEARCH('[1]Lookup for use classification'!$C$4,B310)),ISNUMBER(SEARCH('[1]Lookup for use classification'!$D$4,B310)),ISNUMBER(SEARCH('[1]Lookup for use classification'!$E$4,B310))),'[1]Lookup for use classification'!$A$4,IF(OR(ISNUMBER(SEARCH('[1]Lookup for use classification'!$B$5,B310)),ISNUMBER(SEARCH('[1]Lookup for use classification'!$C$5,B310)),ISNUMBER(SEARCH('[1]Lookup for use classification'!$D$5,B310))),'[1]Lookup for use classification'!$A$5,IF(OR(ISNUMBER(SEARCH('[1]Lookup for use classification'!$B$7,B310)),ISNUMBER(SEARCH('[1]Lookup for use classification'!$C$7,B310)),ISNUMBER(SEARCH('[1]Lookup for use classification'!$D$7,B310))),'[1]Lookup for use classification'!$A$7,IF(OR(ISNUMBER(SEARCH('[1]Lookup for use classification'!$B$9,B310)),ISNUMBER(SEARCH('[1]Lookup for use classification'!$C$9,B310)),ISNUMBER(SEARCH('[1]Lookup for use classification'!$D$9,B310)),ISNUMBER(SEARCH('[1]Lookup for use classification'!$E$9,B310)),ISNUMBER(SEARCH('[1]Lookup for use classification'!$F$9,B310)),ISNUMBER(SEARCH('[1]Lookup for use classification'!$G$9,B310)),ISNUMBER(SEARCH('[1]Lookup for use classification'!$H$9,B310)),ISNUMBER(SEARCH('[1]Lookup for use classification'!$I$9,B310)),ISNUMBER(SEARCH('[1]Lookup for use classification'!$J$9,B310)),ISNUMBER(SEARCH('[1]Lookup for use classification'!$K$9,B310))),'[1]Lookup for use classification'!$A$9,IF(OR(ISNUMBER(SEARCH('[1]Lookup for use classification'!$B$10,B310)),ISNUMBER(SEARCH('[1]Lookup for use classification'!$C$10,B310)),ISNUMBER(SEARCH('[1]Lookup for use classification'!$D$10,B310)),ISNUMBER(SEARCH('[1]Lookup for use classification'!$E$10,B310)),ISNUMBER(SEARCH('[1]Lookup for use classification'!$F$10,B310)),ISNUMBER(SEARCH('[1]Lookup for use classification'!$G$10,B310))),'[1]Lookup for use classification'!$A$10,IF(OR(ISNUMBER(SEARCH('[1]Lookup for use classification'!$B$11,B310)),ISNUMBER(SEARCH('[1]Lookup for use classification'!$C$11,B310))),'[1]Lookup for use classification'!$A$11,IF(OR(ISNUMBER(SEARCH('[1]Lookup for use classification'!$B$12,B310)),ISNUMBER(SEARCH('[1]Lookup for use classification'!$C$12,B310))),'[1]Lookup for use classification'!$A$12,IF(OR(ISNUMBER(SEARCH('[1]Lookup for use classification'!$B$13,B310)),ISNUMBER(SEARCH('[1]Lookup for use classification'!$C$13,B310)),ISNUMBER(SEARCH('[1]Lookup for use classification'!$D$13,B310)),,ISNUMBER(SEARCH('[1]Lookup for use classification'!$C$13,B310)),ISNUMBER(SEARCH('[1]Lookup for use classification'!$E$13,B310))),'[1]Lookup for use classification'!$A$13,IF(OR(ISNUMBER(SEARCH('[1]Lookup for use classification'!$B$14,B310)),ISNUMBER(SEARCH('[1]Lookup for use classification'!$C$14,B310))),'[1]Lookup for use classification'!$A$14,"Other"))))))))))))</f>
        <v>Public Safety</v>
      </c>
      <c r="D310" s="27"/>
      <c r="E310" s="26"/>
      <c r="F310" s="26"/>
    </row>
    <row r="311" spans="1:6">
      <c r="A311" s="16" t="s">
        <v>1249</v>
      </c>
      <c r="B311" s="26" t="s">
        <v>1236</v>
      </c>
      <c r="C311" s="133" t="str">
        <f>IF(OR(ISNUMBER(SEARCH('[1]Lookup for use classification'!$B$1,B311)),ISNUMBER(SEARCH('[1]Lookup for use classification'!$C$1,B311)),ISNUMBER(SEARCH('[1]Lookup for use classification'!$D$1,B311)),ISNUMBER(SEARCH('[1]Lookup for use classification'!$E$1,B311))),'[1]Lookup for use classification'!$A$1,IF(ISNUMBER(SEARCH('[1]Lookup for use classification'!$B$2,B311)),'[1]Lookup for use classification'!$A$2,IF(ISNUMBER(SEARCH('[1]Lookup for use classification'!$B$3,B311)),'[1]Lookup for use classification'!$A$3,IF(OR(ISNUMBER(SEARCH('[1]Lookup for use classification'!$B$4,B311)),ISNUMBER(SEARCH('[1]Lookup for use classification'!$C$4,B311)),ISNUMBER(SEARCH('[1]Lookup for use classification'!$D$4,B311)),ISNUMBER(SEARCH('[1]Lookup for use classification'!$E$4,B311))),'[1]Lookup for use classification'!$A$4,IF(OR(ISNUMBER(SEARCH('[1]Lookup for use classification'!$B$5,B311)),ISNUMBER(SEARCH('[1]Lookup for use classification'!$C$5,B311)),ISNUMBER(SEARCH('[1]Lookup for use classification'!$D$5,B311))),'[1]Lookup for use classification'!$A$5,IF(OR(ISNUMBER(SEARCH('[1]Lookup for use classification'!$B$7,B311)),ISNUMBER(SEARCH('[1]Lookup for use classification'!$C$7,B311)),ISNUMBER(SEARCH('[1]Lookup for use classification'!$D$7,B311))),'[1]Lookup for use classification'!$A$7,IF(OR(ISNUMBER(SEARCH('[1]Lookup for use classification'!$B$9,B311)),ISNUMBER(SEARCH('[1]Lookup for use classification'!$C$9,B311)),ISNUMBER(SEARCH('[1]Lookup for use classification'!$D$9,B311)),ISNUMBER(SEARCH('[1]Lookup for use classification'!$E$9,B311)),ISNUMBER(SEARCH('[1]Lookup for use classification'!$F$9,B311)),ISNUMBER(SEARCH('[1]Lookup for use classification'!$G$9,B311)),ISNUMBER(SEARCH('[1]Lookup for use classification'!$H$9,B311)),ISNUMBER(SEARCH('[1]Lookup for use classification'!$I$9,B311)),ISNUMBER(SEARCH('[1]Lookup for use classification'!$J$9,B311)),ISNUMBER(SEARCH('[1]Lookup for use classification'!$K$9,B311))),'[1]Lookup for use classification'!$A$9,IF(OR(ISNUMBER(SEARCH('[1]Lookup for use classification'!$B$10,B311)),ISNUMBER(SEARCH('[1]Lookup for use classification'!$C$10,B311)),ISNUMBER(SEARCH('[1]Lookup for use classification'!$D$10,B311)),ISNUMBER(SEARCH('[1]Lookup for use classification'!$E$10,B311)),ISNUMBER(SEARCH('[1]Lookup for use classification'!$F$10,B311)),ISNUMBER(SEARCH('[1]Lookup for use classification'!$G$10,B311))),'[1]Lookup for use classification'!$A$10,IF(OR(ISNUMBER(SEARCH('[1]Lookup for use classification'!$B$11,B311)),ISNUMBER(SEARCH('[1]Lookup for use classification'!$C$11,B311))),'[1]Lookup for use classification'!$A$11,IF(OR(ISNUMBER(SEARCH('[1]Lookup for use classification'!$B$12,B311)),ISNUMBER(SEARCH('[1]Lookup for use classification'!$C$12,B311))),'[1]Lookup for use classification'!$A$12,IF(OR(ISNUMBER(SEARCH('[1]Lookup for use classification'!$B$13,B311)),ISNUMBER(SEARCH('[1]Lookup for use classification'!$C$13,B311)),ISNUMBER(SEARCH('[1]Lookup for use classification'!$D$13,B311)),,ISNUMBER(SEARCH('[1]Lookup for use classification'!$C$13,B311)),ISNUMBER(SEARCH('[1]Lookup for use classification'!$E$13,B311))),'[1]Lookup for use classification'!$A$13,IF(OR(ISNUMBER(SEARCH('[1]Lookup for use classification'!$B$14,B311)),ISNUMBER(SEARCH('[1]Lookup for use classification'!$C$14,B311))),'[1]Lookup for use classification'!$A$14,"Other"))))))))))))</f>
        <v>Other</v>
      </c>
      <c r="D311" s="27"/>
      <c r="E311" s="26"/>
      <c r="F311" s="26"/>
    </row>
    <row r="312" spans="1:6">
      <c r="A312" s="16" t="s">
        <v>1249</v>
      </c>
      <c r="B312" s="26" t="s">
        <v>1237</v>
      </c>
      <c r="C312" s="133" t="str">
        <f>IF(OR(ISNUMBER(SEARCH('[1]Lookup for use classification'!$B$1,B312)),ISNUMBER(SEARCH('[1]Lookup for use classification'!$C$1,B312)),ISNUMBER(SEARCH('[1]Lookup for use classification'!$D$1,B312)),ISNUMBER(SEARCH('[1]Lookup for use classification'!$E$1,B312))),'[1]Lookup for use classification'!$A$1,IF(ISNUMBER(SEARCH('[1]Lookup for use classification'!$B$2,B312)),'[1]Lookup for use classification'!$A$2,IF(ISNUMBER(SEARCH('[1]Lookup for use classification'!$B$3,B312)),'[1]Lookup for use classification'!$A$3,IF(OR(ISNUMBER(SEARCH('[1]Lookup for use classification'!$B$4,B312)),ISNUMBER(SEARCH('[1]Lookup for use classification'!$C$4,B312)),ISNUMBER(SEARCH('[1]Lookup for use classification'!$D$4,B312)),ISNUMBER(SEARCH('[1]Lookup for use classification'!$E$4,B312))),'[1]Lookup for use classification'!$A$4,IF(OR(ISNUMBER(SEARCH('[1]Lookup for use classification'!$B$5,B312)),ISNUMBER(SEARCH('[1]Lookup for use classification'!$C$5,B312)),ISNUMBER(SEARCH('[1]Lookup for use classification'!$D$5,B312))),'[1]Lookup for use classification'!$A$5,IF(OR(ISNUMBER(SEARCH('[1]Lookup for use classification'!$B$7,B312)),ISNUMBER(SEARCH('[1]Lookup for use classification'!$C$7,B312)),ISNUMBER(SEARCH('[1]Lookup for use classification'!$D$7,B312))),'[1]Lookup for use classification'!$A$7,IF(OR(ISNUMBER(SEARCH('[1]Lookup for use classification'!$B$9,B312)),ISNUMBER(SEARCH('[1]Lookup for use classification'!$C$9,B312)),ISNUMBER(SEARCH('[1]Lookup for use classification'!$D$9,B312)),ISNUMBER(SEARCH('[1]Lookup for use classification'!$E$9,B312)),ISNUMBER(SEARCH('[1]Lookup for use classification'!$F$9,B312)),ISNUMBER(SEARCH('[1]Lookup for use classification'!$G$9,B312)),ISNUMBER(SEARCH('[1]Lookup for use classification'!$H$9,B312)),ISNUMBER(SEARCH('[1]Lookup for use classification'!$I$9,B312)),ISNUMBER(SEARCH('[1]Lookup for use classification'!$J$9,B312)),ISNUMBER(SEARCH('[1]Lookup for use classification'!$K$9,B312))),'[1]Lookup for use classification'!$A$9,IF(OR(ISNUMBER(SEARCH('[1]Lookup for use classification'!$B$10,B312)),ISNUMBER(SEARCH('[1]Lookup for use classification'!$C$10,B312)),ISNUMBER(SEARCH('[1]Lookup for use classification'!$D$10,B312)),ISNUMBER(SEARCH('[1]Lookup for use classification'!$E$10,B312)),ISNUMBER(SEARCH('[1]Lookup for use classification'!$F$10,B312)),ISNUMBER(SEARCH('[1]Lookup for use classification'!$G$10,B312))),'[1]Lookup for use classification'!$A$10,IF(OR(ISNUMBER(SEARCH('[1]Lookup for use classification'!$B$11,B312)),ISNUMBER(SEARCH('[1]Lookup for use classification'!$C$11,B312))),'[1]Lookup for use classification'!$A$11,IF(OR(ISNUMBER(SEARCH('[1]Lookup for use classification'!$B$12,B312)),ISNUMBER(SEARCH('[1]Lookup for use classification'!$C$12,B312))),'[1]Lookup for use classification'!$A$12,IF(OR(ISNUMBER(SEARCH('[1]Lookup for use classification'!$B$13,B312)),ISNUMBER(SEARCH('[1]Lookup for use classification'!$C$13,B312)),ISNUMBER(SEARCH('[1]Lookup for use classification'!$D$13,B312)),,ISNUMBER(SEARCH('[1]Lookup for use classification'!$C$13,B312)),ISNUMBER(SEARCH('[1]Lookup for use classification'!$E$13,B312))),'[1]Lookup for use classification'!$A$13,IF(OR(ISNUMBER(SEARCH('[1]Lookup for use classification'!$B$14,B312)),ISNUMBER(SEARCH('[1]Lookup for use classification'!$C$14,B312))),'[1]Lookup for use classification'!$A$14,"Other"))))))))))))</f>
        <v>Other</v>
      </c>
      <c r="D312" s="27"/>
      <c r="E312" s="26"/>
      <c r="F312" s="26"/>
    </row>
    <row r="313" spans="1:6">
      <c r="A313" s="16" t="s">
        <v>1249</v>
      </c>
      <c r="B313" s="49" t="s">
        <v>1238</v>
      </c>
      <c r="C313" s="133" t="str">
        <f>IF(OR(ISNUMBER(SEARCH('[1]Lookup for use classification'!$B$1,B313)),ISNUMBER(SEARCH('[1]Lookup for use classification'!$C$1,B313)),ISNUMBER(SEARCH('[1]Lookup for use classification'!$D$1,B313)),ISNUMBER(SEARCH('[1]Lookup for use classification'!$E$1,B313))),'[1]Lookup for use classification'!$A$1,IF(ISNUMBER(SEARCH('[1]Lookup for use classification'!$B$2,B313)),'[1]Lookup for use classification'!$A$2,IF(ISNUMBER(SEARCH('[1]Lookup for use classification'!$B$3,B313)),'[1]Lookup for use classification'!$A$3,IF(OR(ISNUMBER(SEARCH('[1]Lookup for use classification'!$B$4,B313)),ISNUMBER(SEARCH('[1]Lookup for use classification'!$C$4,B313)),ISNUMBER(SEARCH('[1]Lookup for use classification'!$D$4,B313)),ISNUMBER(SEARCH('[1]Lookup for use classification'!$E$4,B313))),'[1]Lookup for use classification'!$A$4,IF(OR(ISNUMBER(SEARCH('[1]Lookup for use classification'!$B$5,B313)),ISNUMBER(SEARCH('[1]Lookup for use classification'!$C$5,B313)),ISNUMBER(SEARCH('[1]Lookup for use classification'!$D$5,B313))),'[1]Lookup for use classification'!$A$5,IF(OR(ISNUMBER(SEARCH('[1]Lookup for use classification'!$B$7,B313)),ISNUMBER(SEARCH('[1]Lookup for use classification'!$C$7,B313)),ISNUMBER(SEARCH('[1]Lookup for use classification'!$D$7,B313))),'[1]Lookup for use classification'!$A$7,IF(OR(ISNUMBER(SEARCH('[1]Lookup for use classification'!$B$9,B313)),ISNUMBER(SEARCH('[1]Lookup for use classification'!$C$9,B313)),ISNUMBER(SEARCH('[1]Lookup for use classification'!$D$9,B313)),ISNUMBER(SEARCH('[1]Lookup for use classification'!$E$9,B313)),ISNUMBER(SEARCH('[1]Lookup for use classification'!$F$9,B313)),ISNUMBER(SEARCH('[1]Lookup for use classification'!$G$9,B313)),ISNUMBER(SEARCH('[1]Lookup for use classification'!$H$9,B313)),ISNUMBER(SEARCH('[1]Lookup for use classification'!$I$9,B313)),ISNUMBER(SEARCH('[1]Lookup for use classification'!$J$9,B313)),ISNUMBER(SEARCH('[1]Lookup for use classification'!$K$9,B313))),'[1]Lookup for use classification'!$A$9,IF(OR(ISNUMBER(SEARCH('[1]Lookup for use classification'!$B$10,B313)),ISNUMBER(SEARCH('[1]Lookup for use classification'!$C$10,B313)),ISNUMBER(SEARCH('[1]Lookup for use classification'!$D$10,B313)),ISNUMBER(SEARCH('[1]Lookup for use classification'!$E$10,B313)),ISNUMBER(SEARCH('[1]Lookup for use classification'!$F$10,B313)),ISNUMBER(SEARCH('[1]Lookup for use classification'!$G$10,B313))),'[1]Lookup for use classification'!$A$10,IF(OR(ISNUMBER(SEARCH('[1]Lookup for use classification'!$B$11,B313)),ISNUMBER(SEARCH('[1]Lookup for use classification'!$C$11,B313))),'[1]Lookup for use classification'!$A$11,IF(OR(ISNUMBER(SEARCH('[1]Lookup for use classification'!$B$12,B313)),ISNUMBER(SEARCH('[1]Lookup for use classification'!$C$12,B313))),'[1]Lookup for use classification'!$A$12,IF(OR(ISNUMBER(SEARCH('[1]Lookup for use classification'!$B$13,B313)),ISNUMBER(SEARCH('[1]Lookup for use classification'!$C$13,B313)),ISNUMBER(SEARCH('[1]Lookup for use classification'!$D$13,B313)),,ISNUMBER(SEARCH('[1]Lookup for use classification'!$C$13,B313)),ISNUMBER(SEARCH('[1]Lookup for use classification'!$E$13,B313))),'[1]Lookup for use classification'!$A$13,IF(OR(ISNUMBER(SEARCH('[1]Lookup for use classification'!$B$14,B313)),ISNUMBER(SEARCH('[1]Lookup for use classification'!$C$14,B313))),'[1]Lookup for use classification'!$A$14,"Other"))))))))))))</f>
        <v>Office</v>
      </c>
      <c r="D313" s="27"/>
      <c r="E313" s="26"/>
      <c r="F313" s="26"/>
    </row>
    <row r="314" spans="1:6">
      <c r="A314" s="16" t="s">
        <v>1249</v>
      </c>
      <c r="B314" s="26" t="s">
        <v>161</v>
      </c>
      <c r="C314" s="133" t="str">
        <f>IF(OR(ISNUMBER(SEARCH('[1]Lookup for use classification'!$B$1,B314)),ISNUMBER(SEARCH('[1]Lookup for use classification'!$C$1,B314)),ISNUMBER(SEARCH('[1]Lookup for use classification'!$D$1,B314)),ISNUMBER(SEARCH('[1]Lookup for use classification'!$E$1,B314))),'[1]Lookup for use classification'!$A$1,IF(ISNUMBER(SEARCH('[1]Lookup for use classification'!$B$2,B314)),'[1]Lookup for use classification'!$A$2,IF(ISNUMBER(SEARCH('[1]Lookup for use classification'!$B$3,B314)),'[1]Lookup for use classification'!$A$3,IF(OR(ISNUMBER(SEARCH('[1]Lookup for use classification'!$B$4,B314)),ISNUMBER(SEARCH('[1]Lookup for use classification'!$C$4,B314)),ISNUMBER(SEARCH('[1]Lookup for use classification'!$D$4,B314)),ISNUMBER(SEARCH('[1]Lookup for use classification'!$E$4,B314))),'[1]Lookup for use classification'!$A$4,IF(OR(ISNUMBER(SEARCH('[1]Lookup for use classification'!$B$5,B314)),ISNUMBER(SEARCH('[1]Lookup for use classification'!$C$5,B314)),ISNUMBER(SEARCH('[1]Lookup for use classification'!$D$5,B314))),'[1]Lookup for use classification'!$A$5,IF(OR(ISNUMBER(SEARCH('[1]Lookup for use classification'!$B$7,B314)),ISNUMBER(SEARCH('[1]Lookup for use classification'!$C$7,B314)),ISNUMBER(SEARCH('[1]Lookup for use classification'!$D$7,B314))),'[1]Lookup for use classification'!$A$7,IF(OR(ISNUMBER(SEARCH('[1]Lookup for use classification'!$B$9,B314)),ISNUMBER(SEARCH('[1]Lookup for use classification'!$C$9,B314)),ISNUMBER(SEARCH('[1]Lookup for use classification'!$D$9,B314)),ISNUMBER(SEARCH('[1]Lookup for use classification'!$E$9,B314)),ISNUMBER(SEARCH('[1]Lookup for use classification'!$F$9,B314)),ISNUMBER(SEARCH('[1]Lookup for use classification'!$G$9,B314)),ISNUMBER(SEARCH('[1]Lookup for use classification'!$H$9,B314)),ISNUMBER(SEARCH('[1]Lookup for use classification'!$I$9,B314)),ISNUMBER(SEARCH('[1]Lookup for use classification'!$J$9,B314)),ISNUMBER(SEARCH('[1]Lookup for use classification'!$K$9,B314))),'[1]Lookup for use classification'!$A$9,IF(OR(ISNUMBER(SEARCH('[1]Lookup for use classification'!$B$10,B314)),ISNUMBER(SEARCH('[1]Lookup for use classification'!$C$10,B314)),ISNUMBER(SEARCH('[1]Lookup for use classification'!$D$10,B314)),ISNUMBER(SEARCH('[1]Lookup for use classification'!$E$10,B314)),ISNUMBER(SEARCH('[1]Lookup for use classification'!$F$10,B314)),ISNUMBER(SEARCH('[1]Lookup for use classification'!$G$10,B314))),'[1]Lookup for use classification'!$A$10,IF(OR(ISNUMBER(SEARCH('[1]Lookup for use classification'!$B$11,B314)),ISNUMBER(SEARCH('[1]Lookup for use classification'!$C$11,B314))),'[1]Lookup for use classification'!$A$11,IF(OR(ISNUMBER(SEARCH('[1]Lookup for use classification'!$B$12,B314)),ISNUMBER(SEARCH('[1]Lookup for use classification'!$C$12,B314))),'[1]Lookup for use classification'!$A$12,IF(OR(ISNUMBER(SEARCH('[1]Lookup for use classification'!$B$13,B314)),ISNUMBER(SEARCH('[1]Lookup for use classification'!$C$13,B314)),ISNUMBER(SEARCH('[1]Lookup for use classification'!$D$13,B314)),,ISNUMBER(SEARCH('[1]Lookup for use classification'!$C$13,B314)),ISNUMBER(SEARCH('[1]Lookup for use classification'!$E$13,B314))),'[1]Lookup for use classification'!$A$13,IF(OR(ISNUMBER(SEARCH('[1]Lookup for use classification'!$B$14,B314)),ISNUMBER(SEARCH('[1]Lookup for use classification'!$C$14,B314))),'[1]Lookup for use classification'!$A$14,"Other"))))))))))))</f>
        <v>Office</v>
      </c>
      <c r="D314" s="27"/>
      <c r="E314" s="26"/>
      <c r="F314" s="26"/>
    </row>
    <row r="315" spans="1:6">
      <c r="A315" s="16" t="s">
        <v>1249</v>
      </c>
      <c r="B315" s="26" t="s">
        <v>1239</v>
      </c>
      <c r="C315" s="133" t="str">
        <f>IF(OR(ISNUMBER(SEARCH('[1]Lookup for use classification'!$B$1,B315)),ISNUMBER(SEARCH('[1]Lookup for use classification'!$C$1,B315)),ISNUMBER(SEARCH('[1]Lookup for use classification'!$D$1,B315)),ISNUMBER(SEARCH('[1]Lookup for use classification'!$E$1,B315))),'[1]Lookup for use classification'!$A$1,IF(ISNUMBER(SEARCH('[1]Lookup for use classification'!$B$2,B315)),'[1]Lookup for use classification'!$A$2,IF(ISNUMBER(SEARCH('[1]Lookup for use classification'!$B$3,B315)),'[1]Lookup for use classification'!$A$3,IF(OR(ISNUMBER(SEARCH('[1]Lookup for use classification'!$B$4,B315)),ISNUMBER(SEARCH('[1]Lookup for use classification'!$C$4,B315)),ISNUMBER(SEARCH('[1]Lookup for use classification'!$D$4,B315)),ISNUMBER(SEARCH('[1]Lookup for use classification'!$E$4,B315))),'[1]Lookup for use classification'!$A$4,IF(OR(ISNUMBER(SEARCH('[1]Lookup for use classification'!$B$5,B315)),ISNUMBER(SEARCH('[1]Lookup for use classification'!$C$5,B315)),ISNUMBER(SEARCH('[1]Lookup for use classification'!$D$5,B315))),'[1]Lookup for use classification'!$A$5,IF(OR(ISNUMBER(SEARCH('[1]Lookup for use classification'!$B$7,B315)),ISNUMBER(SEARCH('[1]Lookup for use classification'!$C$7,B315)),ISNUMBER(SEARCH('[1]Lookup for use classification'!$D$7,B315))),'[1]Lookup for use classification'!$A$7,IF(OR(ISNUMBER(SEARCH('[1]Lookup for use classification'!$B$9,B315)),ISNUMBER(SEARCH('[1]Lookup for use classification'!$C$9,B315)),ISNUMBER(SEARCH('[1]Lookup for use classification'!$D$9,B315)),ISNUMBER(SEARCH('[1]Lookup for use classification'!$E$9,B315)),ISNUMBER(SEARCH('[1]Lookup for use classification'!$F$9,B315)),ISNUMBER(SEARCH('[1]Lookup for use classification'!$G$9,B315)),ISNUMBER(SEARCH('[1]Lookup for use classification'!$H$9,B315)),ISNUMBER(SEARCH('[1]Lookup for use classification'!$I$9,B315)),ISNUMBER(SEARCH('[1]Lookup for use classification'!$J$9,B315)),ISNUMBER(SEARCH('[1]Lookup for use classification'!$K$9,B315))),'[1]Lookup for use classification'!$A$9,IF(OR(ISNUMBER(SEARCH('[1]Lookup for use classification'!$B$10,B315)),ISNUMBER(SEARCH('[1]Lookup for use classification'!$C$10,B315)),ISNUMBER(SEARCH('[1]Lookup for use classification'!$D$10,B315)),ISNUMBER(SEARCH('[1]Lookup for use classification'!$E$10,B315)),ISNUMBER(SEARCH('[1]Lookup for use classification'!$F$10,B315)),ISNUMBER(SEARCH('[1]Lookup for use classification'!$G$10,B315))),'[1]Lookup for use classification'!$A$10,IF(OR(ISNUMBER(SEARCH('[1]Lookup for use classification'!$B$11,B315)),ISNUMBER(SEARCH('[1]Lookup for use classification'!$C$11,B315))),'[1]Lookup for use classification'!$A$11,IF(OR(ISNUMBER(SEARCH('[1]Lookup for use classification'!$B$12,B315)),ISNUMBER(SEARCH('[1]Lookup for use classification'!$C$12,B315))),'[1]Lookup for use classification'!$A$12,IF(OR(ISNUMBER(SEARCH('[1]Lookup for use classification'!$B$13,B315)),ISNUMBER(SEARCH('[1]Lookup for use classification'!$C$13,B315)),ISNUMBER(SEARCH('[1]Lookup for use classification'!$D$13,B315)),,ISNUMBER(SEARCH('[1]Lookup for use classification'!$C$13,B315)),ISNUMBER(SEARCH('[1]Lookup for use classification'!$E$13,B315))),'[1]Lookup for use classification'!$A$13,IF(OR(ISNUMBER(SEARCH('[1]Lookup for use classification'!$B$14,B315)),ISNUMBER(SEARCH('[1]Lookup for use classification'!$C$14,B315))),'[1]Lookup for use classification'!$A$14,"Other"))))))))))))</f>
        <v>Water &amp; Sewer</v>
      </c>
      <c r="D315" s="27"/>
      <c r="E315" s="26"/>
      <c r="F315" s="26"/>
    </row>
    <row r="316" spans="1:6">
      <c r="A316" s="16" t="s">
        <v>1249</v>
      </c>
      <c r="B316" s="26" t="s">
        <v>1240</v>
      </c>
      <c r="C316" s="133" t="str">
        <f>IF(OR(ISNUMBER(SEARCH('[1]Lookup for use classification'!$B$1,B316)),ISNUMBER(SEARCH('[1]Lookup for use classification'!$C$1,B316)),ISNUMBER(SEARCH('[1]Lookup for use classification'!$D$1,B316)),ISNUMBER(SEARCH('[1]Lookup for use classification'!$E$1,B316))),'[1]Lookup for use classification'!$A$1,IF(ISNUMBER(SEARCH('[1]Lookup for use classification'!$B$2,B316)),'[1]Lookup for use classification'!$A$2,IF(ISNUMBER(SEARCH('[1]Lookup for use classification'!$B$3,B316)),'[1]Lookup for use classification'!$A$3,IF(OR(ISNUMBER(SEARCH('[1]Lookup for use classification'!$B$4,B316)),ISNUMBER(SEARCH('[1]Lookup for use classification'!$C$4,B316)),ISNUMBER(SEARCH('[1]Lookup for use classification'!$D$4,B316)),ISNUMBER(SEARCH('[1]Lookup for use classification'!$E$4,B316))),'[1]Lookup for use classification'!$A$4,IF(OR(ISNUMBER(SEARCH('[1]Lookup for use classification'!$B$5,B316)),ISNUMBER(SEARCH('[1]Lookup for use classification'!$C$5,B316)),ISNUMBER(SEARCH('[1]Lookup for use classification'!$D$5,B316))),'[1]Lookup for use classification'!$A$5,IF(OR(ISNUMBER(SEARCH('[1]Lookup for use classification'!$B$7,B316)),ISNUMBER(SEARCH('[1]Lookup for use classification'!$C$7,B316)),ISNUMBER(SEARCH('[1]Lookup for use classification'!$D$7,B316))),'[1]Lookup for use classification'!$A$7,IF(OR(ISNUMBER(SEARCH('[1]Lookup for use classification'!$B$9,B316)),ISNUMBER(SEARCH('[1]Lookup for use classification'!$C$9,B316)),ISNUMBER(SEARCH('[1]Lookup for use classification'!$D$9,B316)),ISNUMBER(SEARCH('[1]Lookup for use classification'!$E$9,B316)),ISNUMBER(SEARCH('[1]Lookup for use classification'!$F$9,B316)),ISNUMBER(SEARCH('[1]Lookup for use classification'!$G$9,B316)),ISNUMBER(SEARCH('[1]Lookup for use classification'!$H$9,B316)),ISNUMBER(SEARCH('[1]Lookup for use classification'!$I$9,B316)),ISNUMBER(SEARCH('[1]Lookup for use classification'!$J$9,B316)),ISNUMBER(SEARCH('[1]Lookup for use classification'!$K$9,B316))),'[1]Lookup for use classification'!$A$9,IF(OR(ISNUMBER(SEARCH('[1]Lookup for use classification'!$B$10,B316)),ISNUMBER(SEARCH('[1]Lookup for use classification'!$C$10,B316)),ISNUMBER(SEARCH('[1]Lookup for use classification'!$D$10,B316)),ISNUMBER(SEARCH('[1]Lookup for use classification'!$E$10,B316)),ISNUMBER(SEARCH('[1]Lookup for use classification'!$F$10,B316)),ISNUMBER(SEARCH('[1]Lookup for use classification'!$G$10,B316))),'[1]Lookup for use classification'!$A$10,IF(OR(ISNUMBER(SEARCH('[1]Lookup for use classification'!$B$11,B316)),ISNUMBER(SEARCH('[1]Lookup for use classification'!$C$11,B316))),'[1]Lookup for use classification'!$A$11,IF(OR(ISNUMBER(SEARCH('[1]Lookup for use classification'!$B$12,B316)),ISNUMBER(SEARCH('[1]Lookup for use classification'!$C$12,B316))),'[1]Lookup for use classification'!$A$12,IF(OR(ISNUMBER(SEARCH('[1]Lookup for use classification'!$B$13,B316)),ISNUMBER(SEARCH('[1]Lookup for use classification'!$C$13,B316)),ISNUMBER(SEARCH('[1]Lookup for use classification'!$D$13,B316)),,ISNUMBER(SEARCH('[1]Lookup for use classification'!$C$13,B316)),ISNUMBER(SEARCH('[1]Lookup for use classification'!$E$13,B316))),'[1]Lookup for use classification'!$A$13,IF(OR(ISNUMBER(SEARCH('[1]Lookup for use classification'!$B$14,B316)),ISNUMBER(SEARCH('[1]Lookup for use classification'!$C$14,B316))),'[1]Lookup for use classification'!$A$14,"Other"))))))))))))</f>
        <v>Other</v>
      </c>
      <c r="D316" s="46"/>
      <c r="E316" s="30"/>
      <c r="F316" s="30"/>
    </row>
    <row r="317" spans="1:6">
      <c r="A317" s="16" t="s">
        <v>1249</v>
      </c>
      <c r="B317" s="30" t="s">
        <v>1241</v>
      </c>
      <c r="C317" s="133" t="str">
        <f>IF(OR(ISNUMBER(SEARCH('[1]Lookup for use classification'!$B$1,B317)),ISNUMBER(SEARCH('[1]Lookup for use classification'!$C$1,B317)),ISNUMBER(SEARCH('[1]Lookup for use classification'!$D$1,B317)),ISNUMBER(SEARCH('[1]Lookup for use classification'!$E$1,B317))),'[1]Lookup for use classification'!$A$1,IF(ISNUMBER(SEARCH('[1]Lookup for use classification'!$B$2,B317)),'[1]Lookup for use classification'!$A$2,IF(ISNUMBER(SEARCH('[1]Lookup for use classification'!$B$3,B317)),'[1]Lookup for use classification'!$A$3,IF(OR(ISNUMBER(SEARCH('[1]Lookup for use classification'!$B$4,B317)),ISNUMBER(SEARCH('[1]Lookup for use classification'!$C$4,B317)),ISNUMBER(SEARCH('[1]Lookup for use classification'!$D$4,B317)),ISNUMBER(SEARCH('[1]Lookup for use classification'!$E$4,B317))),'[1]Lookup for use classification'!$A$4,IF(OR(ISNUMBER(SEARCH('[1]Lookup for use classification'!$B$5,B317)),ISNUMBER(SEARCH('[1]Lookup for use classification'!$C$5,B317)),ISNUMBER(SEARCH('[1]Lookup for use classification'!$D$5,B317))),'[1]Lookup for use classification'!$A$5,IF(OR(ISNUMBER(SEARCH('[1]Lookup for use classification'!$B$7,B317)),ISNUMBER(SEARCH('[1]Lookup for use classification'!$C$7,B317)),ISNUMBER(SEARCH('[1]Lookup for use classification'!$D$7,B317))),'[1]Lookup for use classification'!$A$7,IF(OR(ISNUMBER(SEARCH('[1]Lookup for use classification'!$B$9,B317)),ISNUMBER(SEARCH('[1]Lookup for use classification'!$C$9,B317)),ISNUMBER(SEARCH('[1]Lookup for use classification'!$D$9,B317)),ISNUMBER(SEARCH('[1]Lookup for use classification'!$E$9,B317)),ISNUMBER(SEARCH('[1]Lookup for use classification'!$F$9,B317)),ISNUMBER(SEARCH('[1]Lookup for use classification'!$G$9,B317)),ISNUMBER(SEARCH('[1]Lookup for use classification'!$H$9,B317)),ISNUMBER(SEARCH('[1]Lookup for use classification'!$I$9,B317)),ISNUMBER(SEARCH('[1]Lookup for use classification'!$J$9,B317)),ISNUMBER(SEARCH('[1]Lookup for use classification'!$K$9,B317))),'[1]Lookup for use classification'!$A$9,IF(OR(ISNUMBER(SEARCH('[1]Lookup for use classification'!$B$10,B317)),ISNUMBER(SEARCH('[1]Lookup for use classification'!$C$10,B317)),ISNUMBER(SEARCH('[1]Lookup for use classification'!$D$10,B317)),ISNUMBER(SEARCH('[1]Lookup for use classification'!$E$10,B317)),ISNUMBER(SEARCH('[1]Lookup for use classification'!$F$10,B317)),ISNUMBER(SEARCH('[1]Lookup for use classification'!$G$10,B317))),'[1]Lookup for use classification'!$A$10,IF(OR(ISNUMBER(SEARCH('[1]Lookup for use classification'!$B$11,B317)),ISNUMBER(SEARCH('[1]Lookup for use classification'!$C$11,B317))),'[1]Lookup for use classification'!$A$11,IF(OR(ISNUMBER(SEARCH('[1]Lookup for use classification'!$B$12,B317)),ISNUMBER(SEARCH('[1]Lookup for use classification'!$C$12,B317))),'[1]Lookup for use classification'!$A$12,IF(OR(ISNUMBER(SEARCH('[1]Lookup for use classification'!$B$13,B317)),ISNUMBER(SEARCH('[1]Lookup for use classification'!$C$13,B317)),ISNUMBER(SEARCH('[1]Lookup for use classification'!$D$13,B317)),,ISNUMBER(SEARCH('[1]Lookup for use classification'!$C$13,B317)),ISNUMBER(SEARCH('[1]Lookup for use classification'!$E$13,B317))),'[1]Lookup for use classification'!$A$13,IF(OR(ISNUMBER(SEARCH('[1]Lookup for use classification'!$B$14,B317)),ISNUMBER(SEARCH('[1]Lookup for use classification'!$C$14,B317))),'[1]Lookup for use classification'!$A$14,"Other"))))))))))))</f>
        <v>Office</v>
      </c>
      <c r="D317" s="46"/>
      <c r="E317" s="30"/>
      <c r="F317" s="30"/>
    </row>
    <row r="318" spans="1:6">
      <c r="A318" s="16" t="s">
        <v>1249</v>
      </c>
      <c r="B318" s="26" t="s">
        <v>1242</v>
      </c>
      <c r="C318" s="133" t="str">
        <f>IF(OR(ISNUMBER(SEARCH('[1]Lookup for use classification'!$B$1,B318)),ISNUMBER(SEARCH('[1]Lookup for use classification'!$C$1,B318)),ISNUMBER(SEARCH('[1]Lookup for use classification'!$D$1,B318)),ISNUMBER(SEARCH('[1]Lookup for use classification'!$E$1,B318))),'[1]Lookup for use classification'!$A$1,IF(ISNUMBER(SEARCH('[1]Lookup for use classification'!$B$2,B318)),'[1]Lookup for use classification'!$A$2,IF(ISNUMBER(SEARCH('[1]Lookup for use classification'!$B$3,B318)),'[1]Lookup for use classification'!$A$3,IF(OR(ISNUMBER(SEARCH('[1]Lookup for use classification'!$B$4,B318)),ISNUMBER(SEARCH('[1]Lookup for use classification'!$C$4,B318)),ISNUMBER(SEARCH('[1]Lookup for use classification'!$D$4,B318)),ISNUMBER(SEARCH('[1]Lookup for use classification'!$E$4,B318))),'[1]Lookup for use classification'!$A$4,IF(OR(ISNUMBER(SEARCH('[1]Lookup for use classification'!$B$5,B318)),ISNUMBER(SEARCH('[1]Lookup for use classification'!$C$5,B318)),ISNUMBER(SEARCH('[1]Lookup for use classification'!$D$5,B318))),'[1]Lookup for use classification'!$A$5,IF(OR(ISNUMBER(SEARCH('[1]Lookup for use classification'!$B$7,B318)),ISNUMBER(SEARCH('[1]Lookup for use classification'!$C$7,B318)),ISNUMBER(SEARCH('[1]Lookup for use classification'!$D$7,B318))),'[1]Lookup for use classification'!$A$7,IF(OR(ISNUMBER(SEARCH('[1]Lookup for use classification'!$B$9,B318)),ISNUMBER(SEARCH('[1]Lookup for use classification'!$C$9,B318)),ISNUMBER(SEARCH('[1]Lookup for use classification'!$D$9,B318)),ISNUMBER(SEARCH('[1]Lookup for use classification'!$E$9,B318)),ISNUMBER(SEARCH('[1]Lookup for use classification'!$F$9,B318)),ISNUMBER(SEARCH('[1]Lookup for use classification'!$G$9,B318)),ISNUMBER(SEARCH('[1]Lookup for use classification'!$H$9,B318)),ISNUMBER(SEARCH('[1]Lookup for use classification'!$I$9,B318)),ISNUMBER(SEARCH('[1]Lookup for use classification'!$J$9,B318)),ISNUMBER(SEARCH('[1]Lookup for use classification'!$K$9,B318))),'[1]Lookup for use classification'!$A$9,IF(OR(ISNUMBER(SEARCH('[1]Lookup for use classification'!$B$10,B318)),ISNUMBER(SEARCH('[1]Lookup for use classification'!$C$10,B318)),ISNUMBER(SEARCH('[1]Lookup for use classification'!$D$10,B318)),ISNUMBER(SEARCH('[1]Lookup for use classification'!$E$10,B318)),ISNUMBER(SEARCH('[1]Lookup for use classification'!$F$10,B318)),ISNUMBER(SEARCH('[1]Lookup for use classification'!$G$10,B318))),'[1]Lookup for use classification'!$A$10,IF(OR(ISNUMBER(SEARCH('[1]Lookup for use classification'!$B$11,B318)),ISNUMBER(SEARCH('[1]Lookup for use classification'!$C$11,B318))),'[1]Lookup for use classification'!$A$11,IF(OR(ISNUMBER(SEARCH('[1]Lookup for use classification'!$B$12,B318)),ISNUMBER(SEARCH('[1]Lookup for use classification'!$C$12,B318))),'[1]Lookup for use classification'!$A$12,IF(OR(ISNUMBER(SEARCH('[1]Lookup for use classification'!$B$13,B318)),ISNUMBER(SEARCH('[1]Lookup for use classification'!$C$13,B318)),ISNUMBER(SEARCH('[1]Lookup for use classification'!$D$13,B318)),,ISNUMBER(SEARCH('[1]Lookup for use classification'!$C$13,B318)),ISNUMBER(SEARCH('[1]Lookup for use classification'!$E$13,B318))),'[1]Lookup for use classification'!$A$13,IF(OR(ISNUMBER(SEARCH('[1]Lookup for use classification'!$B$14,B318)),ISNUMBER(SEARCH('[1]Lookup for use classification'!$C$14,B318))),'[1]Lookup for use classification'!$A$14,"Other"))))))))))))</f>
        <v>Other</v>
      </c>
      <c r="D318" s="27"/>
      <c r="E318" s="26"/>
      <c r="F318" s="26"/>
    </row>
    <row r="319" spans="1:6">
      <c r="A319" s="16" t="s">
        <v>1249</v>
      </c>
      <c r="B319" s="49" t="s">
        <v>1243</v>
      </c>
      <c r="C319" s="133" t="str">
        <f>IF(OR(ISNUMBER(SEARCH('[1]Lookup for use classification'!$B$1,B319)),ISNUMBER(SEARCH('[1]Lookup for use classification'!$C$1,B319)),ISNUMBER(SEARCH('[1]Lookup for use classification'!$D$1,B319)),ISNUMBER(SEARCH('[1]Lookup for use classification'!$E$1,B319))),'[1]Lookup for use classification'!$A$1,IF(ISNUMBER(SEARCH('[1]Lookup for use classification'!$B$2,B319)),'[1]Lookup for use classification'!$A$2,IF(ISNUMBER(SEARCH('[1]Lookup for use classification'!$B$3,B319)),'[1]Lookup for use classification'!$A$3,IF(OR(ISNUMBER(SEARCH('[1]Lookup for use classification'!$B$4,B319)),ISNUMBER(SEARCH('[1]Lookup for use classification'!$C$4,B319)),ISNUMBER(SEARCH('[1]Lookup for use classification'!$D$4,B319)),ISNUMBER(SEARCH('[1]Lookup for use classification'!$E$4,B319))),'[1]Lookup for use classification'!$A$4,IF(OR(ISNUMBER(SEARCH('[1]Lookup for use classification'!$B$5,B319)),ISNUMBER(SEARCH('[1]Lookup for use classification'!$C$5,B319)),ISNUMBER(SEARCH('[1]Lookup for use classification'!$D$5,B319))),'[1]Lookup for use classification'!$A$5,IF(OR(ISNUMBER(SEARCH('[1]Lookup for use classification'!$B$7,B319)),ISNUMBER(SEARCH('[1]Lookup for use classification'!$C$7,B319)),ISNUMBER(SEARCH('[1]Lookup for use classification'!$D$7,B319))),'[1]Lookup for use classification'!$A$7,IF(OR(ISNUMBER(SEARCH('[1]Lookup for use classification'!$B$9,B319)),ISNUMBER(SEARCH('[1]Lookup for use classification'!$C$9,B319)),ISNUMBER(SEARCH('[1]Lookup for use classification'!$D$9,B319)),ISNUMBER(SEARCH('[1]Lookup for use classification'!$E$9,B319)),ISNUMBER(SEARCH('[1]Lookup for use classification'!$F$9,B319)),ISNUMBER(SEARCH('[1]Lookup for use classification'!$G$9,B319)),ISNUMBER(SEARCH('[1]Lookup for use classification'!$H$9,B319)),ISNUMBER(SEARCH('[1]Lookup for use classification'!$I$9,B319)),ISNUMBER(SEARCH('[1]Lookup for use classification'!$J$9,B319)),ISNUMBER(SEARCH('[1]Lookup for use classification'!$K$9,B319))),'[1]Lookup for use classification'!$A$9,IF(OR(ISNUMBER(SEARCH('[1]Lookup for use classification'!$B$10,B319)),ISNUMBER(SEARCH('[1]Lookup for use classification'!$C$10,B319)),ISNUMBER(SEARCH('[1]Lookup for use classification'!$D$10,B319)),ISNUMBER(SEARCH('[1]Lookup for use classification'!$E$10,B319)),ISNUMBER(SEARCH('[1]Lookup for use classification'!$F$10,B319)),ISNUMBER(SEARCH('[1]Lookup for use classification'!$G$10,B319))),'[1]Lookup for use classification'!$A$10,IF(OR(ISNUMBER(SEARCH('[1]Lookup for use classification'!$B$11,B319)),ISNUMBER(SEARCH('[1]Lookup for use classification'!$C$11,B319))),'[1]Lookup for use classification'!$A$11,IF(OR(ISNUMBER(SEARCH('[1]Lookup for use classification'!$B$12,B319)),ISNUMBER(SEARCH('[1]Lookup for use classification'!$C$12,B319))),'[1]Lookup for use classification'!$A$12,IF(OR(ISNUMBER(SEARCH('[1]Lookup for use classification'!$B$13,B319)),ISNUMBER(SEARCH('[1]Lookup for use classification'!$C$13,B319)),ISNUMBER(SEARCH('[1]Lookup for use classification'!$D$13,B319)),,ISNUMBER(SEARCH('[1]Lookup for use classification'!$C$13,B319)),ISNUMBER(SEARCH('[1]Lookup for use classification'!$E$13,B319))),'[1]Lookup for use classification'!$A$13,IF(OR(ISNUMBER(SEARCH('[1]Lookup for use classification'!$B$14,B319)),ISNUMBER(SEARCH('[1]Lookup for use classification'!$C$14,B319))),'[1]Lookup for use classification'!$A$14,"Other"))))))))))))</f>
        <v>Education - K - 12</v>
      </c>
      <c r="D319" s="27">
        <v>384</v>
      </c>
      <c r="E319" s="26"/>
      <c r="F319" s="26"/>
    </row>
    <row r="320" spans="1:6">
      <c r="A320" s="16" t="s">
        <v>1249</v>
      </c>
      <c r="B320" s="49" t="s">
        <v>1244</v>
      </c>
      <c r="C320" s="133" t="str">
        <f>IF(OR(ISNUMBER(SEARCH('[1]Lookup for use classification'!$B$1,B320)),ISNUMBER(SEARCH('[1]Lookup for use classification'!$C$1,B320)),ISNUMBER(SEARCH('[1]Lookup for use classification'!$D$1,B320)),ISNUMBER(SEARCH('[1]Lookup for use classification'!$E$1,B320))),'[1]Lookup for use classification'!$A$1,IF(ISNUMBER(SEARCH('[1]Lookup for use classification'!$B$2,B320)),'[1]Lookup for use classification'!$A$2,IF(ISNUMBER(SEARCH('[1]Lookup for use classification'!$B$3,B320)),'[1]Lookup for use classification'!$A$3,IF(OR(ISNUMBER(SEARCH('[1]Lookup for use classification'!$B$4,B320)),ISNUMBER(SEARCH('[1]Lookup for use classification'!$C$4,B320)),ISNUMBER(SEARCH('[1]Lookup for use classification'!$D$4,B320)),ISNUMBER(SEARCH('[1]Lookup for use classification'!$E$4,B320))),'[1]Lookup for use classification'!$A$4,IF(OR(ISNUMBER(SEARCH('[1]Lookup for use classification'!$B$5,B320)),ISNUMBER(SEARCH('[1]Lookup for use classification'!$C$5,B320)),ISNUMBER(SEARCH('[1]Lookup for use classification'!$D$5,B320))),'[1]Lookup for use classification'!$A$5,IF(OR(ISNUMBER(SEARCH('[1]Lookup for use classification'!$B$7,B320)),ISNUMBER(SEARCH('[1]Lookup for use classification'!$C$7,B320)),ISNUMBER(SEARCH('[1]Lookup for use classification'!$D$7,B320))),'[1]Lookup for use classification'!$A$7,IF(OR(ISNUMBER(SEARCH('[1]Lookup for use classification'!$B$9,B320)),ISNUMBER(SEARCH('[1]Lookup for use classification'!$C$9,B320)),ISNUMBER(SEARCH('[1]Lookup for use classification'!$D$9,B320)),ISNUMBER(SEARCH('[1]Lookup for use classification'!$E$9,B320)),ISNUMBER(SEARCH('[1]Lookup for use classification'!$F$9,B320)),ISNUMBER(SEARCH('[1]Lookup for use classification'!$G$9,B320)),ISNUMBER(SEARCH('[1]Lookup for use classification'!$H$9,B320)),ISNUMBER(SEARCH('[1]Lookup for use classification'!$I$9,B320)),ISNUMBER(SEARCH('[1]Lookup for use classification'!$J$9,B320)),ISNUMBER(SEARCH('[1]Lookup for use classification'!$K$9,B320))),'[1]Lookup for use classification'!$A$9,IF(OR(ISNUMBER(SEARCH('[1]Lookup for use classification'!$B$10,B320)),ISNUMBER(SEARCH('[1]Lookup for use classification'!$C$10,B320)),ISNUMBER(SEARCH('[1]Lookup for use classification'!$D$10,B320)),ISNUMBER(SEARCH('[1]Lookup for use classification'!$E$10,B320)),ISNUMBER(SEARCH('[1]Lookup for use classification'!$F$10,B320)),ISNUMBER(SEARCH('[1]Lookup for use classification'!$G$10,B320))),'[1]Lookup for use classification'!$A$10,IF(OR(ISNUMBER(SEARCH('[1]Lookup for use classification'!$B$11,B320)),ISNUMBER(SEARCH('[1]Lookup for use classification'!$C$11,B320))),'[1]Lookup for use classification'!$A$11,IF(OR(ISNUMBER(SEARCH('[1]Lookup for use classification'!$B$12,B320)),ISNUMBER(SEARCH('[1]Lookup for use classification'!$C$12,B320))),'[1]Lookup for use classification'!$A$12,IF(OR(ISNUMBER(SEARCH('[1]Lookup for use classification'!$B$13,B320)),ISNUMBER(SEARCH('[1]Lookup for use classification'!$C$13,B320)),ISNUMBER(SEARCH('[1]Lookup for use classification'!$D$13,B320)),,ISNUMBER(SEARCH('[1]Lookup for use classification'!$C$13,B320)),ISNUMBER(SEARCH('[1]Lookup for use classification'!$E$13,B320))),'[1]Lookup for use classification'!$A$13,IF(OR(ISNUMBER(SEARCH('[1]Lookup for use classification'!$B$14,B320)),ISNUMBER(SEARCH('[1]Lookup for use classification'!$C$14,B320))),'[1]Lookup for use classification'!$A$14,"Other"))))))))))))</f>
        <v>Education - K - 12</v>
      </c>
      <c r="D320" s="27">
        <v>240</v>
      </c>
      <c r="E320" s="26"/>
      <c r="F320" s="26"/>
    </row>
    <row r="321" spans="1:6">
      <c r="A321" s="16" t="s">
        <v>1249</v>
      </c>
      <c r="B321" s="26" t="s">
        <v>254</v>
      </c>
      <c r="C321" s="133" t="str">
        <f>IF(OR(ISNUMBER(SEARCH('[1]Lookup for use classification'!$B$1,B321)),ISNUMBER(SEARCH('[1]Lookup for use classification'!$C$1,B321)),ISNUMBER(SEARCH('[1]Lookup for use classification'!$D$1,B321)),ISNUMBER(SEARCH('[1]Lookup for use classification'!$E$1,B321))),'[1]Lookup for use classification'!$A$1,IF(ISNUMBER(SEARCH('[1]Lookup for use classification'!$B$2,B321)),'[1]Lookup for use classification'!$A$2,IF(ISNUMBER(SEARCH('[1]Lookup for use classification'!$B$3,B321)),'[1]Lookup for use classification'!$A$3,IF(OR(ISNUMBER(SEARCH('[1]Lookup for use classification'!$B$4,B321)),ISNUMBER(SEARCH('[1]Lookup for use classification'!$C$4,B321)),ISNUMBER(SEARCH('[1]Lookup for use classification'!$D$4,B321)),ISNUMBER(SEARCH('[1]Lookup for use classification'!$E$4,B321))),'[1]Lookup for use classification'!$A$4,IF(OR(ISNUMBER(SEARCH('[1]Lookup for use classification'!$B$5,B321)),ISNUMBER(SEARCH('[1]Lookup for use classification'!$C$5,B321)),ISNUMBER(SEARCH('[1]Lookup for use classification'!$D$5,B321))),'[1]Lookup for use classification'!$A$5,IF(OR(ISNUMBER(SEARCH('[1]Lookup for use classification'!$B$7,B321)),ISNUMBER(SEARCH('[1]Lookup for use classification'!$C$7,B321)),ISNUMBER(SEARCH('[1]Lookup for use classification'!$D$7,B321))),'[1]Lookup for use classification'!$A$7,IF(OR(ISNUMBER(SEARCH('[1]Lookup for use classification'!$B$9,B321)),ISNUMBER(SEARCH('[1]Lookup for use classification'!$C$9,B321)),ISNUMBER(SEARCH('[1]Lookup for use classification'!$D$9,B321)),ISNUMBER(SEARCH('[1]Lookup for use classification'!$E$9,B321)),ISNUMBER(SEARCH('[1]Lookup for use classification'!$F$9,B321)),ISNUMBER(SEARCH('[1]Lookup for use classification'!$G$9,B321)),ISNUMBER(SEARCH('[1]Lookup for use classification'!$H$9,B321)),ISNUMBER(SEARCH('[1]Lookup for use classification'!$I$9,B321)),ISNUMBER(SEARCH('[1]Lookup for use classification'!$J$9,B321)),ISNUMBER(SEARCH('[1]Lookup for use classification'!$K$9,B321))),'[1]Lookup for use classification'!$A$9,IF(OR(ISNUMBER(SEARCH('[1]Lookup for use classification'!$B$10,B321)),ISNUMBER(SEARCH('[1]Lookup for use classification'!$C$10,B321)),ISNUMBER(SEARCH('[1]Lookup for use classification'!$D$10,B321)),ISNUMBER(SEARCH('[1]Lookup for use classification'!$E$10,B321)),ISNUMBER(SEARCH('[1]Lookup for use classification'!$F$10,B321)),ISNUMBER(SEARCH('[1]Lookup for use classification'!$G$10,B321))),'[1]Lookup for use classification'!$A$10,IF(OR(ISNUMBER(SEARCH('[1]Lookup for use classification'!$B$11,B321)),ISNUMBER(SEARCH('[1]Lookup for use classification'!$C$11,B321))),'[1]Lookup for use classification'!$A$11,IF(OR(ISNUMBER(SEARCH('[1]Lookup for use classification'!$B$12,B321)),ISNUMBER(SEARCH('[1]Lookup for use classification'!$C$12,B321))),'[1]Lookup for use classification'!$A$12,IF(OR(ISNUMBER(SEARCH('[1]Lookup for use classification'!$B$13,B321)),ISNUMBER(SEARCH('[1]Lookup for use classification'!$C$13,B321)),ISNUMBER(SEARCH('[1]Lookup for use classification'!$D$13,B321)),,ISNUMBER(SEARCH('[1]Lookup for use classification'!$C$13,B321)),ISNUMBER(SEARCH('[1]Lookup for use classification'!$E$13,B321))),'[1]Lookup for use classification'!$A$13,IF(OR(ISNUMBER(SEARCH('[1]Lookup for use classification'!$B$14,B321)),ISNUMBER(SEARCH('[1]Lookup for use classification'!$C$14,B321))),'[1]Lookup for use classification'!$A$14,"Other"))))))))))))</f>
        <v>Retail - Other</v>
      </c>
      <c r="D321" s="27"/>
      <c r="E321" s="26"/>
      <c r="F321" s="26"/>
    </row>
    <row r="322" spans="1:6">
      <c r="A322" s="16" t="s">
        <v>1249</v>
      </c>
      <c r="B322" s="26" t="s">
        <v>1245</v>
      </c>
      <c r="C322" s="133" t="str">
        <f>IF(OR(ISNUMBER(SEARCH('[1]Lookup for use classification'!$B$1,B322)),ISNUMBER(SEARCH('[1]Lookup for use classification'!$C$1,B322)),ISNUMBER(SEARCH('[1]Lookup for use classification'!$D$1,B322)),ISNUMBER(SEARCH('[1]Lookup for use classification'!$E$1,B322))),'[1]Lookup for use classification'!$A$1,IF(ISNUMBER(SEARCH('[1]Lookup for use classification'!$B$2,B322)),'[1]Lookup for use classification'!$A$2,IF(ISNUMBER(SEARCH('[1]Lookup for use classification'!$B$3,B322)),'[1]Lookup for use classification'!$A$3,IF(OR(ISNUMBER(SEARCH('[1]Lookup for use classification'!$B$4,B322)),ISNUMBER(SEARCH('[1]Lookup for use classification'!$C$4,B322)),ISNUMBER(SEARCH('[1]Lookup for use classification'!$D$4,B322)),ISNUMBER(SEARCH('[1]Lookup for use classification'!$E$4,B322))),'[1]Lookup for use classification'!$A$4,IF(OR(ISNUMBER(SEARCH('[1]Lookup for use classification'!$B$5,B322)),ISNUMBER(SEARCH('[1]Lookup for use classification'!$C$5,B322)),ISNUMBER(SEARCH('[1]Lookup for use classification'!$D$5,B322))),'[1]Lookup for use classification'!$A$5,IF(OR(ISNUMBER(SEARCH('[1]Lookup for use classification'!$B$7,B322)),ISNUMBER(SEARCH('[1]Lookup for use classification'!$C$7,B322)),ISNUMBER(SEARCH('[1]Lookup for use classification'!$D$7,B322))),'[1]Lookup for use classification'!$A$7,IF(OR(ISNUMBER(SEARCH('[1]Lookup for use classification'!$B$9,B322)),ISNUMBER(SEARCH('[1]Lookup for use classification'!$C$9,B322)),ISNUMBER(SEARCH('[1]Lookup for use classification'!$D$9,B322)),ISNUMBER(SEARCH('[1]Lookup for use classification'!$E$9,B322)),ISNUMBER(SEARCH('[1]Lookup for use classification'!$F$9,B322)),ISNUMBER(SEARCH('[1]Lookup for use classification'!$G$9,B322)),ISNUMBER(SEARCH('[1]Lookup for use classification'!$H$9,B322)),ISNUMBER(SEARCH('[1]Lookup for use classification'!$I$9,B322)),ISNUMBER(SEARCH('[1]Lookup for use classification'!$J$9,B322)),ISNUMBER(SEARCH('[1]Lookup for use classification'!$K$9,B322))),'[1]Lookup for use classification'!$A$9,IF(OR(ISNUMBER(SEARCH('[1]Lookup for use classification'!$B$10,B322)),ISNUMBER(SEARCH('[1]Lookup for use classification'!$C$10,B322)),ISNUMBER(SEARCH('[1]Lookup for use classification'!$D$10,B322)),ISNUMBER(SEARCH('[1]Lookup for use classification'!$E$10,B322)),ISNUMBER(SEARCH('[1]Lookup for use classification'!$F$10,B322)),ISNUMBER(SEARCH('[1]Lookup for use classification'!$G$10,B322))),'[1]Lookup for use classification'!$A$10,IF(OR(ISNUMBER(SEARCH('[1]Lookup for use classification'!$B$11,B322)),ISNUMBER(SEARCH('[1]Lookup for use classification'!$C$11,B322))),'[1]Lookup for use classification'!$A$11,IF(OR(ISNUMBER(SEARCH('[1]Lookup for use classification'!$B$12,B322)),ISNUMBER(SEARCH('[1]Lookup for use classification'!$C$12,B322))),'[1]Lookup for use classification'!$A$12,IF(OR(ISNUMBER(SEARCH('[1]Lookup for use classification'!$B$13,B322)),ISNUMBER(SEARCH('[1]Lookup for use classification'!$C$13,B322)),ISNUMBER(SEARCH('[1]Lookup for use classification'!$D$13,B322)),,ISNUMBER(SEARCH('[1]Lookup for use classification'!$C$13,B322)),ISNUMBER(SEARCH('[1]Lookup for use classification'!$E$13,B322))),'[1]Lookup for use classification'!$A$13,IF(OR(ISNUMBER(SEARCH('[1]Lookup for use classification'!$B$14,B322)),ISNUMBER(SEARCH('[1]Lookup for use classification'!$C$14,B322))),'[1]Lookup for use classification'!$A$14,"Other"))))))))))))</f>
        <v>Other</v>
      </c>
      <c r="D322" s="27"/>
      <c r="E322" s="26"/>
      <c r="F322" s="26"/>
    </row>
    <row r="323" spans="1:6">
      <c r="A323" s="16" t="s">
        <v>1249</v>
      </c>
      <c r="B323" s="26" t="s">
        <v>255</v>
      </c>
      <c r="C323" s="133" t="str">
        <f>IF(OR(ISNUMBER(SEARCH('[1]Lookup for use classification'!$B$1,B323)),ISNUMBER(SEARCH('[1]Lookup for use classification'!$C$1,B323)),ISNUMBER(SEARCH('[1]Lookup for use classification'!$D$1,B323)),ISNUMBER(SEARCH('[1]Lookup for use classification'!$E$1,B323))),'[1]Lookup for use classification'!$A$1,IF(ISNUMBER(SEARCH('[1]Lookup for use classification'!$B$2,B323)),'[1]Lookup for use classification'!$A$2,IF(ISNUMBER(SEARCH('[1]Lookup for use classification'!$B$3,B323)),'[1]Lookup for use classification'!$A$3,IF(OR(ISNUMBER(SEARCH('[1]Lookup for use classification'!$B$4,B323)),ISNUMBER(SEARCH('[1]Lookup for use classification'!$C$4,B323)),ISNUMBER(SEARCH('[1]Lookup for use classification'!$D$4,B323)),ISNUMBER(SEARCH('[1]Lookup for use classification'!$E$4,B323))),'[1]Lookup for use classification'!$A$4,IF(OR(ISNUMBER(SEARCH('[1]Lookup for use classification'!$B$5,B323)),ISNUMBER(SEARCH('[1]Lookup for use classification'!$C$5,B323)),ISNUMBER(SEARCH('[1]Lookup for use classification'!$D$5,B323))),'[1]Lookup for use classification'!$A$5,IF(OR(ISNUMBER(SEARCH('[1]Lookup for use classification'!$B$7,B323)),ISNUMBER(SEARCH('[1]Lookup for use classification'!$C$7,B323)),ISNUMBER(SEARCH('[1]Lookup for use classification'!$D$7,B323))),'[1]Lookup for use classification'!$A$7,IF(OR(ISNUMBER(SEARCH('[1]Lookup for use classification'!$B$9,B323)),ISNUMBER(SEARCH('[1]Lookup for use classification'!$C$9,B323)),ISNUMBER(SEARCH('[1]Lookup for use classification'!$D$9,B323)),ISNUMBER(SEARCH('[1]Lookup for use classification'!$E$9,B323)),ISNUMBER(SEARCH('[1]Lookup for use classification'!$F$9,B323)),ISNUMBER(SEARCH('[1]Lookup for use classification'!$G$9,B323)),ISNUMBER(SEARCH('[1]Lookup for use classification'!$H$9,B323)),ISNUMBER(SEARCH('[1]Lookup for use classification'!$I$9,B323)),ISNUMBER(SEARCH('[1]Lookup for use classification'!$J$9,B323)),ISNUMBER(SEARCH('[1]Lookup for use classification'!$K$9,B323))),'[1]Lookup for use classification'!$A$9,IF(OR(ISNUMBER(SEARCH('[1]Lookup for use classification'!$B$10,B323)),ISNUMBER(SEARCH('[1]Lookup for use classification'!$C$10,B323)),ISNUMBER(SEARCH('[1]Lookup for use classification'!$D$10,B323)),ISNUMBER(SEARCH('[1]Lookup for use classification'!$E$10,B323)),ISNUMBER(SEARCH('[1]Lookup for use classification'!$F$10,B323)),ISNUMBER(SEARCH('[1]Lookup for use classification'!$G$10,B323))),'[1]Lookup for use classification'!$A$10,IF(OR(ISNUMBER(SEARCH('[1]Lookup for use classification'!$B$11,B323)),ISNUMBER(SEARCH('[1]Lookup for use classification'!$C$11,B323))),'[1]Lookup for use classification'!$A$11,IF(OR(ISNUMBER(SEARCH('[1]Lookup for use classification'!$B$12,B323)),ISNUMBER(SEARCH('[1]Lookup for use classification'!$C$12,B323))),'[1]Lookup for use classification'!$A$12,IF(OR(ISNUMBER(SEARCH('[1]Lookup for use classification'!$B$13,B323)),ISNUMBER(SEARCH('[1]Lookup for use classification'!$C$13,B323)),ISNUMBER(SEARCH('[1]Lookup for use classification'!$D$13,B323)),,ISNUMBER(SEARCH('[1]Lookup for use classification'!$C$13,B323)),ISNUMBER(SEARCH('[1]Lookup for use classification'!$E$13,B323))),'[1]Lookup for use classification'!$A$13,IF(OR(ISNUMBER(SEARCH('[1]Lookup for use classification'!$B$14,B323)),ISNUMBER(SEARCH('[1]Lookup for use classification'!$C$14,B323))),'[1]Lookup for use classification'!$A$14,"Other"))))))))))))</f>
        <v>Other</v>
      </c>
      <c r="D323" s="27"/>
      <c r="E323" s="26"/>
      <c r="F323" s="26"/>
    </row>
    <row r="324" spans="1:6">
      <c r="A324" s="16" t="s">
        <v>1249</v>
      </c>
      <c r="B324" s="26" t="s">
        <v>1246</v>
      </c>
      <c r="C324" s="133" t="str">
        <f>IF(OR(ISNUMBER(SEARCH('[1]Lookup for use classification'!$B$1,B324)),ISNUMBER(SEARCH('[1]Lookup for use classification'!$C$1,B324)),ISNUMBER(SEARCH('[1]Lookup for use classification'!$D$1,B324)),ISNUMBER(SEARCH('[1]Lookup for use classification'!$E$1,B324))),'[1]Lookup for use classification'!$A$1,IF(ISNUMBER(SEARCH('[1]Lookup for use classification'!$B$2,B324)),'[1]Lookup for use classification'!$A$2,IF(ISNUMBER(SEARCH('[1]Lookup for use classification'!$B$3,B324)),'[1]Lookup for use classification'!$A$3,IF(OR(ISNUMBER(SEARCH('[1]Lookup for use classification'!$B$4,B324)),ISNUMBER(SEARCH('[1]Lookup for use classification'!$C$4,B324)),ISNUMBER(SEARCH('[1]Lookup for use classification'!$D$4,B324)),ISNUMBER(SEARCH('[1]Lookup for use classification'!$E$4,B324))),'[1]Lookup for use classification'!$A$4,IF(OR(ISNUMBER(SEARCH('[1]Lookup for use classification'!$B$5,B324)),ISNUMBER(SEARCH('[1]Lookup for use classification'!$C$5,B324)),ISNUMBER(SEARCH('[1]Lookup for use classification'!$D$5,B324))),'[1]Lookup for use classification'!$A$5,IF(OR(ISNUMBER(SEARCH('[1]Lookup for use classification'!$B$7,B324)),ISNUMBER(SEARCH('[1]Lookup for use classification'!$C$7,B324)),ISNUMBER(SEARCH('[1]Lookup for use classification'!$D$7,B324))),'[1]Lookup for use classification'!$A$7,IF(OR(ISNUMBER(SEARCH('[1]Lookup for use classification'!$B$9,B324)),ISNUMBER(SEARCH('[1]Lookup for use classification'!$C$9,B324)),ISNUMBER(SEARCH('[1]Lookup for use classification'!$D$9,B324)),ISNUMBER(SEARCH('[1]Lookup for use classification'!$E$9,B324)),ISNUMBER(SEARCH('[1]Lookup for use classification'!$F$9,B324)),ISNUMBER(SEARCH('[1]Lookup for use classification'!$G$9,B324)),ISNUMBER(SEARCH('[1]Lookup for use classification'!$H$9,B324)),ISNUMBER(SEARCH('[1]Lookup for use classification'!$I$9,B324)),ISNUMBER(SEARCH('[1]Lookup for use classification'!$J$9,B324)),ISNUMBER(SEARCH('[1]Lookup for use classification'!$K$9,B324))),'[1]Lookup for use classification'!$A$9,IF(OR(ISNUMBER(SEARCH('[1]Lookup for use classification'!$B$10,B324)),ISNUMBER(SEARCH('[1]Lookup for use classification'!$C$10,B324)),ISNUMBER(SEARCH('[1]Lookup for use classification'!$D$10,B324)),ISNUMBER(SEARCH('[1]Lookup for use classification'!$E$10,B324)),ISNUMBER(SEARCH('[1]Lookup for use classification'!$F$10,B324)),ISNUMBER(SEARCH('[1]Lookup for use classification'!$G$10,B324))),'[1]Lookup for use classification'!$A$10,IF(OR(ISNUMBER(SEARCH('[1]Lookup for use classification'!$B$11,B324)),ISNUMBER(SEARCH('[1]Lookup for use classification'!$C$11,B324))),'[1]Lookup for use classification'!$A$11,IF(OR(ISNUMBER(SEARCH('[1]Lookup for use classification'!$B$12,B324)),ISNUMBER(SEARCH('[1]Lookup for use classification'!$C$12,B324))),'[1]Lookup for use classification'!$A$12,IF(OR(ISNUMBER(SEARCH('[1]Lookup for use classification'!$B$13,B324)),ISNUMBER(SEARCH('[1]Lookup for use classification'!$C$13,B324)),ISNUMBER(SEARCH('[1]Lookup for use classification'!$D$13,B324)),,ISNUMBER(SEARCH('[1]Lookup for use classification'!$C$13,B324)),ISNUMBER(SEARCH('[1]Lookup for use classification'!$E$13,B324))),'[1]Lookup for use classification'!$A$13,IF(OR(ISNUMBER(SEARCH('[1]Lookup for use classification'!$B$14,B324)),ISNUMBER(SEARCH('[1]Lookup for use classification'!$C$14,B324))),'[1]Lookup for use classification'!$A$14,"Other"))))))))))))</f>
        <v>Office</v>
      </c>
      <c r="D324" s="27"/>
      <c r="E324" s="26"/>
      <c r="F324" s="26"/>
    </row>
    <row r="325" spans="1:6">
      <c r="A325" s="16" t="s">
        <v>1249</v>
      </c>
      <c r="B325" s="26" t="s">
        <v>1247</v>
      </c>
      <c r="C325" s="133" t="str">
        <f>IF(OR(ISNUMBER(SEARCH('[1]Lookup for use classification'!$B$1,B325)),ISNUMBER(SEARCH('[1]Lookup for use classification'!$C$1,B325)),ISNUMBER(SEARCH('[1]Lookup for use classification'!$D$1,B325)),ISNUMBER(SEARCH('[1]Lookup for use classification'!$E$1,B325))),'[1]Lookup for use classification'!$A$1,IF(ISNUMBER(SEARCH('[1]Lookup for use classification'!$B$2,B325)),'[1]Lookup for use classification'!$A$2,IF(ISNUMBER(SEARCH('[1]Lookup for use classification'!$B$3,B325)),'[1]Lookup for use classification'!$A$3,IF(OR(ISNUMBER(SEARCH('[1]Lookup for use classification'!$B$4,B325)),ISNUMBER(SEARCH('[1]Lookup for use classification'!$C$4,B325)),ISNUMBER(SEARCH('[1]Lookup for use classification'!$D$4,B325)),ISNUMBER(SEARCH('[1]Lookup for use classification'!$E$4,B325))),'[1]Lookup for use classification'!$A$4,IF(OR(ISNUMBER(SEARCH('[1]Lookup for use classification'!$B$5,B325)),ISNUMBER(SEARCH('[1]Lookup for use classification'!$C$5,B325)),ISNUMBER(SEARCH('[1]Lookup for use classification'!$D$5,B325))),'[1]Lookup for use classification'!$A$5,IF(OR(ISNUMBER(SEARCH('[1]Lookup for use classification'!$B$7,B325)),ISNUMBER(SEARCH('[1]Lookup for use classification'!$C$7,B325)),ISNUMBER(SEARCH('[1]Lookup for use classification'!$D$7,B325))),'[1]Lookup for use classification'!$A$7,IF(OR(ISNUMBER(SEARCH('[1]Lookup for use classification'!$B$9,B325)),ISNUMBER(SEARCH('[1]Lookup for use classification'!$C$9,B325)),ISNUMBER(SEARCH('[1]Lookup for use classification'!$D$9,B325)),ISNUMBER(SEARCH('[1]Lookup for use classification'!$E$9,B325)),ISNUMBER(SEARCH('[1]Lookup for use classification'!$F$9,B325)),ISNUMBER(SEARCH('[1]Lookup for use classification'!$G$9,B325)),ISNUMBER(SEARCH('[1]Lookup for use classification'!$H$9,B325)),ISNUMBER(SEARCH('[1]Lookup for use classification'!$I$9,B325)),ISNUMBER(SEARCH('[1]Lookup for use classification'!$J$9,B325)),ISNUMBER(SEARCH('[1]Lookup for use classification'!$K$9,B325))),'[1]Lookup for use classification'!$A$9,IF(OR(ISNUMBER(SEARCH('[1]Lookup for use classification'!$B$10,B325)),ISNUMBER(SEARCH('[1]Lookup for use classification'!$C$10,B325)),ISNUMBER(SEARCH('[1]Lookup for use classification'!$D$10,B325)),ISNUMBER(SEARCH('[1]Lookup for use classification'!$E$10,B325)),ISNUMBER(SEARCH('[1]Lookup for use classification'!$F$10,B325)),ISNUMBER(SEARCH('[1]Lookup for use classification'!$G$10,B325))),'[1]Lookup for use classification'!$A$10,IF(OR(ISNUMBER(SEARCH('[1]Lookup for use classification'!$B$11,B325)),ISNUMBER(SEARCH('[1]Lookup for use classification'!$C$11,B325))),'[1]Lookup for use classification'!$A$11,IF(OR(ISNUMBER(SEARCH('[1]Lookup for use classification'!$B$12,B325)),ISNUMBER(SEARCH('[1]Lookup for use classification'!$C$12,B325))),'[1]Lookup for use classification'!$A$12,IF(OR(ISNUMBER(SEARCH('[1]Lookup for use classification'!$B$13,B325)),ISNUMBER(SEARCH('[1]Lookup for use classification'!$C$13,B325)),ISNUMBER(SEARCH('[1]Lookup for use classification'!$D$13,B325)),,ISNUMBER(SEARCH('[1]Lookup for use classification'!$C$13,B325)),ISNUMBER(SEARCH('[1]Lookup for use classification'!$E$13,B325))),'[1]Lookup for use classification'!$A$13,IF(OR(ISNUMBER(SEARCH('[1]Lookup for use classification'!$B$14,B325)),ISNUMBER(SEARCH('[1]Lookup for use classification'!$C$14,B325))),'[1]Lookup for use classification'!$A$14,"Other"))))))))))))</f>
        <v>Other</v>
      </c>
      <c r="D325" s="27"/>
      <c r="E325" s="26"/>
      <c r="F325" s="26"/>
    </row>
    <row r="326" spans="1:6">
      <c r="A326" s="16" t="s">
        <v>1249</v>
      </c>
      <c r="B326" s="26" t="s">
        <v>1248</v>
      </c>
      <c r="C326" s="133" t="str">
        <f>IF(OR(ISNUMBER(SEARCH('[1]Lookup for use classification'!$B$1,B326)),ISNUMBER(SEARCH('[1]Lookup for use classification'!$C$1,B326)),ISNUMBER(SEARCH('[1]Lookup for use classification'!$D$1,B326)),ISNUMBER(SEARCH('[1]Lookup for use classification'!$E$1,B326))),'[1]Lookup for use classification'!$A$1,IF(ISNUMBER(SEARCH('[1]Lookup for use classification'!$B$2,B326)),'[1]Lookup for use classification'!$A$2,IF(ISNUMBER(SEARCH('[1]Lookup for use classification'!$B$3,B326)),'[1]Lookup for use classification'!$A$3,IF(OR(ISNUMBER(SEARCH('[1]Lookup for use classification'!$B$4,B326)),ISNUMBER(SEARCH('[1]Lookup for use classification'!$C$4,B326)),ISNUMBER(SEARCH('[1]Lookup for use classification'!$D$4,B326)),ISNUMBER(SEARCH('[1]Lookup for use classification'!$E$4,B326))),'[1]Lookup for use classification'!$A$4,IF(OR(ISNUMBER(SEARCH('[1]Lookup for use classification'!$B$5,B326)),ISNUMBER(SEARCH('[1]Lookup for use classification'!$C$5,B326)),ISNUMBER(SEARCH('[1]Lookup for use classification'!$D$5,B326))),'[1]Lookup for use classification'!$A$5,IF(OR(ISNUMBER(SEARCH('[1]Lookup for use classification'!$B$7,B326)),ISNUMBER(SEARCH('[1]Lookup for use classification'!$C$7,B326)),ISNUMBER(SEARCH('[1]Lookup for use classification'!$D$7,B326))),'[1]Lookup for use classification'!$A$7,IF(OR(ISNUMBER(SEARCH('[1]Lookup for use classification'!$B$9,B326)),ISNUMBER(SEARCH('[1]Lookup for use classification'!$C$9,B326)),ISNUMBER(SEARCH('[1]Lookup for use classification'!$D$9,B326)),ISNUMBER(SEARCH('[1]Lookup for use classification'!$E$9,B326)),ISNUMBER(SEARCH('[1]Lookup for use classification'!$F$9,B326)),ISNUMBER(SEARCH('[1]Lookup for use classification'!$G$9,B326)),ISNUMBER(SEARCH('[1]Lookup for use classification'!$H$9,B326)),ISNUMBER(SEARCH('[1]Lookup for use classification'!$I$9,B326)),ISNUMBER(SEARCH('[1]Lookup for use classification'!$J$9,B326)),ISNUMBER(SEARCH('[1]Lookup for use classification'!$K$9,B326))),'[1]Lookup for use classification'!$A$9,IF(OR(ISNUMBER(SEARCH('[1]Lookup for use classification'!$B$10,B326)),ISNUMBER(SEARCH('[1]Lookup for use classification'!$C$10,B326)),ISNUMBER(SEARCH('[1]Lookup for use classification'!$D$10,B326)),ISNUMBER(SEARCH('[1]Lookup for use classification'!$E$10,B326)),ISNUMBER(SEARCH('[1]Lookup for use classification'!$F$10,B326)),ISNUMBER(SEARCH('[1]Lookup for use classification'!$G$10,B326))),'[1]Lookup for use classification'!$A$10,IF(OR(ISNUMBER(SEARCH('[1]Lookup for use classification'!$B$11,B326)),ISNUMBER(SEARCH('[1]Lookup for use classification'!$C$11,B326))),'[1]Lookup for use classification'!$A$11,IF(OR(ISNUMBER(SEARCH('[1]Lookup for use classification'!$B$12,B326)),ISNUMBER(SEARCH('[1]Lookup for use classification'!$C$12,B326))),'[1]Lookup for use classification'!$A$12,IF(OR(ISNUMBER(SEARCH('[1]Lookup for use classification'!$B$13,B326)),ISNUMBER(SEARCH('[1]Lookup for use classification'!$C$13,B326)),ISNUMBER(SEARCH('[1]Lookup for use classification'!$D$13,B326)),,ISNUMBER(SEARCH('[1]Lookup for use classification'!$C$13,B326)),ISNUMBER(SEARCH('[1]Lookup for use classification'!$E$13,B326))),'[1]Lookup for use classification'!$A$13,IF(OR(ISNUMBER(SEARCH('[1]Lookup for use classification'!$B$14,B326)),ISNUMBER(SEARCH('[1]Lookup for use classification'!$C$14,B326))),'[1]Lookup for use classification'!$A$14,"Other"))))))))))))</f>
        <v>Water &amp; Sewer</v>
      </c>
      <c r="D326" s="27"/>
      <c r="E326" s="26"/>
      <c r="F326" s="26"/>
    </row>
    <row r="327" spans="1:6">
      <c r="A327" s="16" t="s">
        <v>1249</v>
      </c>
      <c r="B327" s="49" t="s">
        <v>849</v>
      </c>
      <c r="C327" s="133" t="str">
        <f>IF(OR(ISNUMBER(SEARCH('[1]Lookup for use classification'!$B$1,B327)),ISNUMBER(SEARCH('[1]Lookup for use classification'!$C$1,B327)),ISNUMBER(SEARCH('[1]Lookup for use classification'!$D$1,B327)),ISNUMBER(SEARCH('[1]Lookup for use classification'!$E$1,B327))),'[1]Lookup for use classification'!$A$1,IF(ISNUMBER(SEARCH('[1]Lookup for use classification'!$B$2,B327)),'[1]Lookup for use classification'!$A$2,IF(ISNUMBER(SEARCH('[1]Lookup for use classification'!$B$3,B327)),'[1]Lookup for use classification'!$A$3,IF(OR(ISNUMBER(SEARCH('[1]Lookup for use classification'!$B$4,B327)),ISNUMBER(SEARCH('[1]Lookup for use classification'!$C$4,B327)),ISNUMBER(SEARCH('[1]Lookup for use classification'!$D$4,B327)),ISNUMBER(SEARCH('[1]Lookup for use classification'!$E$4,B327))),'[1]Lookup for use classification'!$A$4,IF(OR(ISNUMBER(SEARCH('[1]Lookup for use classification'!$B$5,B327)),ISNUMBER(SEARCH('[1]Lookup for use classification'!$C$5,B327)),ISNUMBER(SEARCH('[1]Lookup for use classification'!$D$5,B327))),'[1]Lookup for use classification'!$A$5,IF(OR(ISNUMBER(SEARCH('[1]Lookup for use classification'!$B$7,B327)),ISNUMBER(SEARCH('[1]Lookup for use classification'!$C$7,B327)),ISNUMBER(SEARCH('[1]Lookup for use classification'!$D$7,B327))),'[1]Lookup for use classification'!$A$7,IF(OR(ISNUMBER(SEARCH('[1]Lookup for use classification'!$B$9,B327)),ISNUMBER(SEARCH('[1]Lookup for use classification'!$C$9,B327)),ISNUMBER(SEARCH('[1]Lookup for use classification'!$D$9,B327)),ISNUMBER(SEARCH('[1]Lookup for use classification'!$E$9,B327)),ISNUMBER(SEARCH('[1]Lookup for use classification'!$F$9,B327)),ISNUMBER(SEARCH('[1]Lookup for use classification'!$G$9,B327)),ISNUMBER(SEARCH('[1]Lookup for use classification'!$H$9,B327)),ISNUMBER(SEARCH('[1]Lookup for use classification'!$I$9,B327)),ISNUMBER(SEARCH('[1]Lookup for use classification'!$J$9,B327)),ISNUMBER(SEARCH('[1]Lookup for use classification'!$K$9,B327))),'[1]Lookup for use classification'!$A$9,IF(OR(ISNUMBER(SEARCH('[1]Lookup for use classification'!$B$10,B327)),ISNUMBER(SEARCH('[1]Lookup for use classification'!$C$10,B327)),ISNUMBER(SEARCH('[1]Lookup for use classification'!$D$10,B327)),ISNUMBER(SEARCH('[1]Lookup for use classification'!$E$10,B327)),ISNUMBER(SEARCH('[1]Lookup for use classification'!$F$10,B327)),ISNUMBER(SEARCH('[1]Lookup for use classification'!$G$10,B327))),'[1]Lookup for use classification'!$A$10,IF(OR(ISNUMBER(SEARCH('[1]Lookup for use classification'!$B$11,B327)),ISNUMBER(SEARCH('[1]Lookup for use classification'!$C$11,B327))),'[1]Lookup for use classification'!$A$11,IF(OR(ISNUMBER(SEARCH('[1]Lookup for use classification'!$B$12,B327)),ISNUMBER(SEARCH('[1]Lookup for use classification'!$C$12,B327))),'[1]Lookup for use classification'!$A$12,IF(OR(ISNUMBER(SEARCH('[1]Lookup for use classification'!$B$13,B327)),ISNUMBER(SEARCH('[1]Lookup for use classification'!$C$13,B327)),ISNUMBER(SEARCH('[1]Lookup for use classification'!$D$13,B327)),,ISNUMBER(SEARCH('[1]Lookup for use classification'!$C$13,B327)),ISNUMBER(SEARCH('[1]Lookup for use classification'!$E$13,B327))),'[1]Lookup for use classification'!$A$13,IF(OR(ISNUMBER(SEARCH('[1]Lookup for use classification'!$B$14,B327)),ISNUMBER(SEARCH('[1]Lookup for use classification'!$C$14,B327))),'[1]Lookup for use classification'!$A$14,"Other"))))))))))))</f>
        <v>Public Assembly</v>
      </c>
      <c r="D327" s="27"/>
      <c r="E327" s="26"/>
      <c r="F327" s="26"/>
    </row>
    <row r="328" spans="1:6">
      <c r="A328" s="16" t="s">
        <v>1263</v>
      </c>
      <c r="B328" s="26" t="s">
        <v>1250</v>
      </c>
      <c r="C328" s="133" t="str">
        <f>IF(OR(ISNUMBER(SEARCH('[1]Lookup for use classification'!$B$1,B328)),ISNUMBER(SEARCH('[1]Lookup for use classification'!$C$1,B328)),ISNUMBER(SEARCH('[1]Lookup for use classification'!$D$1,B328)),ISNUMBER(SEARCH('[1]Lookup for use classification'!$E$1,B328))),'[1]Lookup for use classification'!$A$1,IF(ISNUMBER(SEARCH('[1]Lookup for use classification'!$B$2,B328)),'[1]Lookup for use classification'!$A$2,IF(ISNUMBER(SEARCH('[1]Lookup for use classification'!$B$3,B328)),'[1]Lookup for use classification'!$A$3,IF(OR(ISNUMBER(SEARCH('[1]Lookup for use classification'!$B$4,B328)),ISNUMBER(SEARCH('[1]Lookup for use classification'!$C$4,B328)),ISNUMBER(SEARCH('[1]Lookup for use classification'!$D$4,B328)),ISNUMBER(SEARCH('[1]Lookup for use classification'!$E$4,B328))),'[1]Lookup for use classification'!$A$4,IF(OR(ISNUMBER(SEARCH('[1]Lookup for use classification'!$B$5,B328)),ISNUMBER(SEARCH('[1]Lookup for use classification'!$C$5,B328)),ISNUMBER(SEARCH('[1]Lookup for use classification'!$D$5,B328))),'[1]Lookup for use classification'!$A$5,IF(OR(ISNUMBER(SEARCH('[1]Lookup for use classification'!$B$7,B328)),ISNUMBER(SEARCH('[1]Lookup for use classification'!$C$7,B328)),ISNUMBER(SEARCH('[1]Lookup for use classification'!$D$7,B328))),'[1]Lookup for use classification'!$A$7,IF(OR(ISNUMBER(SEARCH('[1]Lookup for use classification'!$B$9,B328)),ISNUMBER(SEARCH('[1]Lookup for use classification'!$C$9,B328)),ISNUMBER(SEARCH('[1]Lookup for use classification'!$D$9,B328)),ISNUMBER(SEARCH('[1]Lookup for use classification'!$E$9,B328)),ISNUMBER(SEARCH('[1]Lookup for use classification'!$F$9,B328)),ISNUMBER(SEARCH('[1]Lookup for use classification'!$G$9,B328)),ISNUMBER(SEARCH('[1]Lookup for use classification'!$H$9,B328)),ISNUMBER(SEARCH('[1]Lookup for use classification'!$I$9,B328)),ISNUMBER(SEARCH('[1]Lookup for use classification'!$J$9,B328)),ISNUMBER(SEARCH('[1]Lookup for use classification'!$K$9,B328))),'[1]Lookup for use classification'!$A$9,IF(OR(ISNUMBER(SEARCH('[1]Lookup for use classification'!$B$10,B328)),ISNUMBER(SEARCH('[1]Lookup for use classification'!$C$10,B328)),ISNUMBER(SEARCH('[1]Lookup for use classification'!$D$10,B328)),ISNUMBER(SEARCH('[1]Lookup for use classification'!$E$10,B328)),ISNUMBER(SEARCH('[1]Lookup for use classification'!$F$10,B328)),ISNUMBER(SEARCH('[1]Lookup for use classification'!$G$10,B328))),'[1]Lookup for use classification'!$A$10,IF(OR(ISNUMBER(SEARCH('[1]Lookup for use classification'!$B$11,B328)),ISNUMBER(SEARCH('[1]Lookup for use classification'!$C$11,B328))),'[1]Lookup for use classification'!$A$11,IF(OR(ISNUMBER(SEARCH('[1]Lookup for use classification'!$B$12,B328)),ISNUMBER(SEARCH('[1]Lookup for use classification'!$C$12,B328))),'[1]Lookup for use classification'!$A$12,IF(OR(ISNUMBER(SEARCH('[1]Lookup for use classification'!$B$13,B328)),ISNUMBER(SEARCH('[1]Lookup for use classification'!$C$13,B328)),ISNUMBER(SEARCH('[1]Lookup for use classification'!$D$13,B328)),,ISNUMBER(SEARCH('[1]Lookup for use classification'!$C$13,B328)),ISNUMBER(SEARCH('[1]Lookup for use classification'!$E$13,B328))),'[1]Lookup for use classification'!$A$13,IF(OR(ISNUMBER(SEARCH('[1]Lookup for use classification'!$B$14,B328)),ISNUMBER(SEARCH('[1]Lookup for use classification'!$C$14,B328))),'[1]Lookup for use classification'!$A$14,"Other"))))))))))))</f>
        <v>Accomodation Services</v>
      </c>
      <c r="D328" s="52"/>
      <c r="E328" s="29"/>
      <c r="F328" s="26"/>
    </row>
    <row r="329" spans="1:6">
      <c r="A329" s="16" t="s">
        <v>1263</v>
      </c>
      <c r="B329" s="49" t="s">
        <v>1251</v>
      </c>
      <c r="C329" s="133" t="str">
        <f>IF(OR(ISNUMBER(SEARCH('[1]Lookup for use classification'!$B$1,B329)),ISNUMBER(SEARCH('[1]Lookup for use classification'!$C$1,B329)),ISNUMBER(SEARCH('[1]Lookup for use classification'!$D$1,B329)),ISNUMBER(SEARCH('[1]Lookup for use classification'!$E$1,B329))),'[1]Lookup for use classification'!$A$1,IF(ISNUMBER(SEARCH('[1]Lookup for use classification'!$B$2,B329)),'[1]Lookup for use classification'!$A$2,IF(ISNUMBER(SEARCH('[1]Lookup for use classification'!$B$3,B329)),'[1]Lookup for use classification'!$A$3,IF(OR(ISNUMBER(SEARCH('[1]Lookup for use classification'!$B$4,B329)),ISNUMBER(SEARCH('[1]Lookup for use classification'!$C$4,B329)),ISNUMBER(SEARCH('[1]Lookup for use classification'!$D$4,B329)),ISNUMBER(SEARCH('[1]Lookup for use classification'!$E$4,B329))),'[1]Lookup for use classification'!$A$4,IF(OR(ISNUMBER(SEARCH('[1]Lookup for use classification'!$B$5,B329)),ISNUMBER(SEARCH('[1]Lookup for use classification'!$C$5,B329)),ISNUMBER(SEARCH('[1]Lookup for use classification'!$D$5,B329))),'[1]Lookup for use classification'!$A$5,IF(OR(ISNUMBER(SEARCH('[1]Lookup for use classification'!$B$7,B329)),ISNUMBER(SEARCH('[1]Lookup for use classification'!$C$7,B329)),ISNUMBER(SEARCH('[1]Lookup for use classification'!$D$7,B329))),'[1]Lookup for use classification'!$A$7,IF(OR(ISNUMBER(SEARCH('[1]Lookup for use classification'!$B$9,B329)),ISNUMBER(SEARCH('[1]Lookup for use classification'!$C$9,B329)),ISNUMBER(SEARCH('[1]Lookup for use classification'!$D$9,B329)),ISNUMBER(SEARCH('[1]Lookup for use classification'!$E$9,B329)),ISNUMBER(SEARCH('[1]Lookup for use classification'!$F$9,B329)),ISNUMBER(SEARCH('[1]Lookup for use classification'!$G$9,B329)),ISNUMBER(SEARCH('[1]Lookup for use classification'!$H$9,B329)),ISNUMBER(SEARCH('[1]Lookup for use classification'!$I$9,B329)),ISNUMBER(SEARCH('[1]Lookup for use classification'!$J$9,B329)),ISNUMBER(SEARCH('[1]Lookup for use classification'!$K$9,B329))),'[1]Lookup for use classification'!$A$9,IF(OR(ISNUMBER(SEARCH('[1]Lookup for use classification'!$B$10,B329)),ISNUMBER(SEARCH('[1]Lookup for use classification'!$C$10,B329)),ISNUMBER(SEARCH('[1]Lookup for use classification'!$D$10,B329)),ISNUMBER(SEARCH('[1]Lookup for use classification'!$E$10,B329)),ISNUMBER(SEARCH('[1]Lookup for use classification'!$F$10,B329)),ISNUMBER(SEARCH('[1]Lookup for use classification'!$G$10,B329))),'[1]Lookup for use classification'!$A$10,IF(OR(ISNUMBER(SEARCH('[1]Lookup for use classification'!$B$11,B329)),ISNUMBER(SEARCH('[1]Lookup for use classification'!$C$11,B329))),'[1]Lookup for use classification'!$A$11,IF(OR(ISNUMBER(SEARCH('[1]Lookup for use classification'!$B$12,B329)),ISNUMBER(SEARCH('[1]Lookup for use classification'!$C$12,B329))),'[1]Lookup for use classification'!$A$12,IF(OR(ISNUMBER(SEARCH('[1]Lookup for use classification'!$B$13,B329)),ISNUMBER(SEARCH('[1]Lookup for use classification'!$C$13,B329)),ISNUMBER(SEARCH('[1]Lookup for use classification'!$D$13,B329)),,ISNUMBER(SEARCH('[1]Lookup for use classification'!$C$13,B329)),ISNUMBER(SEARCH('[1]Lookup for use classification'!$E$13,B329))),'[1]Lookup for use classification'!$A$13,IF(OR(ISNUMBER(SEARCH('[1]Lookup for use classification'!$B$14,B329)),ISNUMBER(SEARCH('[1]Lookup for use classification'!$C$14,B329))),'[1]Lookup for use classification'!$A$14,"Other"))))))))))))</f>
        <v>Warehousing</v>
      </c>
      <c r="D329" s="53"/>
      <c r="E329" s="29"/>
      <c r="F329" s="26"/>
    </row>
    <row r="330" spans="1:6">
      <c r="A330" s="16" t="s">
        <v>1263</v>
      </c>
      <c r="B330" s="49" t="s">
        <v>1252</v>
      </c>
      <c r="C330" s="133" t="str">
        <f>IF(OR(ISNUMBER(SEARCH('[1]Lookup for use classification'!$B$1,B330)),ISNUMBER(SEARCH('[1]Lookup for use classification'!$C$1,B330)),ISNUMBER(SEARCH('[1]Lookup for use classification'!$D$1,B330)),ISNUMBER(SEARCH('[1]Lookup for use classification'!$E$1,B330))),'[1]Lookup for use classification'!$A$1,IF(ISNUMBER(SEARCH('[1]Lookup for use classification'!$B$2,B330)),'[1]Lookup for use classification'!$A$2,IF(ISNUMBER(SEARCH('[1]Lookup for use classification'!$B$3,B330)),'[1]Lookup for use classification'!$A$3,IF(OR(ISNUMBER(SEARCH('[1]Lookup for use classification'!$B$4,B330)),ISNUMBER(SEARCH('[1]Lookup for use classification'!$C$4,B330)),ISNUMBER(SEARCH('[1]Lookup for use classification'!$D$4,B330)),ISNUMBER(SEARCH('[1]Lookup for use classification'!$E$4,B330))),'[1]Lookup for use classification'!$A$4,IF(OR(ISNUMBER(SEARCH('[1]Lookup for use classification'!$B$5,B330)),ISNUMBER(SEARCH('[1]Lookup for use classification'!$C$5,B330)),ISNUMBER(SEARCH('[1]Lookup for use classification'!$D$5,B330))),'[1]Lookup for use classification'!$A$5,IF(OR(ISNUMBER(SEARCH('[1]Lookup for use classification'!$B$7,B330)),ISNUMBER(SEARCH('[1]Lookup for use classification'!$C$7,B330)),ISNUMBER(SEARCH('[1]Lookup for use classification'!$D$7,B330))),'[1]Lookup for use classification'!$A$7,IF(OR(ISNUMBER(SEARCH('[1]Lookup for use classification'!$B$9,B330)),ISNUMBER(SEARCH('[1]Lookup for use classification'!$C$9,B330)),ISNUMBER(SEARCH('[1]Lookup for use classification'!$D$9,B330)),ISNUMBER(SEARCH('[1]Lookup for use classification'!$E$9,B330)),ISNUMBER(SEARCH('[1]Lookup for use classification'!$F$9,B330)),ISNUMBER(SEARCH('[1]Lookup for use classification'!$G$9,B330)),ISNUMBER(SEARCH('[1]Lookup for use classification'!$H$9,B330)),ISNUMBER(SEARCH('[1]Lookup for use classification'!$I$9,B330)),ISNUMBER(SEARCH('[1]Lookup for use classification'!$J$9,B330)),ISNUMBER(SEARCH('[1]Lookup for use classification'!$K$9,B330))),'[1]Lookup for use classification'!$A$9,IF(OR(ISNUMBER(SEARCH('[1]Lookup for use classification'!$B$10,B330)),ISNUMBER(SEARCH('[1]Lookup for use classification'!$C$10,B330)),ISNUMBER(SEARCH('[1]Lookup for use classification'!$D$10,B330)),ISNUMBER(SEARCH('[1]Lookup for use classification'!$E$10,B330)),ISNUMBER(SEARCH('[1]Lookup for use classification'!$F$10,B330)),ISNUMBER(SEARCH('[1]Lookup for use classification'!$G$10,B330))),'[1]Lookup for use classification'!$A$10,IF(OR(ISNUMBER(SEARCH('[1]Lookup for use classification'!$B$11,B330)),ISNUMBER(SEARCH('[1]Lookup for use classification'!$C$11,B330))),'[1]Lookup for use classification'!$A$11,IF(OR(ISNUMBER(SEARCH('[1]Lookup for use classification'!$B$12,B330)),ISNUMBER(SEARCH('[1]Lookup for use classification'!$C$12,B330))),'[1]Lookup for use classification'!$A$12,IF(OR(ISNUMBER(SEARCH('[1]Lookup for use classification'!$B$13,B330)),ISNUMBER(SEARCH('[1]Lookup for use classification'!$C$13,B330)),ISNUMBER(SEARCH('[1]Lookup for use classification'!$D$13,B330)),,ISNUMBER(SEARCH('[1]Lookup for use classification'!$C$13,B330)),ISNUMBER(SEARCH('[1]Lookup for use classification'!$E$13,B330))),'[1]Lookup for use classification'!$A$13,IF(OR(ISNUMBER(SEARCH('[1]Lookup for use classification'!$B$14,B330)),ISNUMBER(SEARCH('[1]Lookup for use classification'!$C$14,B330))),'[1]Lookup for use classification'!$A$14,"Other"))))))))))))</f>
        <v>Health Care - Hospitals</v>
      </c>
      <c r="D330" s="53">
        <v>2583</v>
      </c>
      <c r="E330" s="29"/>
      <c r="F330" s="26"/>
    </row>
    <row r="331" spans="1:6">
      <c r="A331" s="16" t="s">
        <v>1263</v>
      </c>
      <c r="B331" s="49" t="s">
        <v>1253</v>
      </c>
      <c r="C331" s="133" t="str">
        <f>IF(OR(ISNUMBER(SEARCH('[1]Lookup for use classification'!$B$1,B331)),ISNUMBER(SEARCH('[1]Lookup for use classification'!$C$1,B331)),ISNUMBER(SEARCH('[1]Lookup for use classification'!$D$1,B331)),ISNUMBER(SEARCH('[1]Lookup for use classification'!$E$1,B331))),'[1]Lookup for use classification'!$A$1,IF(ISNUMBER(SEARCH('[1]Lookup for use classification'!$B$2,B331)),'[1]Lookup for use classification'!$A$2,IF(ISNUMBER(SEARCH('[1]Lookup for use classification'!$B$3,B331)),'[1]Lookup for use classification'!$A$3,IF(OR(ISNUMBER(SEARCH('[1]Lookup for use classification'!$B$4,B331)),ISNUMBER(SEARCH('[1]Lookup for use classification'!$C$4,B331)),ISNUMBER(SEARCH('[1]Lookup for use classification'!$D$4,B331)),ISNUMBER(SEARCH('[1]Lookup for use classification'!$E$4,B331))),'[1]Lookup for use classification'!$A$4,IF(OR(ISNUMBER(SEARCH('[1]Lookup for use classification'!$B$5,B331)),ISNUMBER(SEARCH('[1]Lookup for use classification'!$C$5,B331)),ISNUMBER(SEARCH('[1]Lookup for use classification'!$D$5,B331))),'[1]Lookup for use classification'!$A$5,IF(OR(ISNUMBER(SEARCH('[1]Lookup for use classification'!$B$7,B331)),ISNUMBER(SEARCH('[1]Lookup for use classification'!$C$7,B331)),ISNUMBER(SEARCH('[1]Lookup for use classification'!$D$7,B331))),'[1]Lookup for use classification'!$A$7,IF(OR(ISNUMBER(SEARCH('[1]Lookup for use classification'!$B$9,B331)),ISNUMBER(SEARCH('[1]Lookup for use classification'!$C$9,B331)),ISNUMBER(SEARCH('[1]Lookup for use classification'!$D$9,B331)),ISNUMBER(SEARCH('[1]Lookup for use classification'!$E$9,B331)),ISNUMBER(SEARCH('[1]Lookup for use classification'!$F$9,B331)),ISNUMBER(SEARCH('[1]Lookup for use classification'!$G$9,B331)),ISNUMBER(SEARCH('[1]Lookup for use classification'!$H$9,B331)),ISNUMBER(SEARCH('[1]Lookup for use classification'!$I$9,B331)),ISNUMBER(SEARCH('[1]Lookup for use classification'!$J$9,B331)),ISNUMBER(SEARCH('[1]Lookup for use classification'!$K$9,B331))),'[1]Lookup for use classification'!$A$9,IF(OR(ISNUMBER(SEARCH('[1]Lookup for use classification'!$B$10,B331)),ISNUMBER(SEARCH('[1]Lookup for use classification'!$C$10,B331)),ISNUMBER(SEARCH('[1]Lookup for use classification'!$D$10,B331)),ISNUMBER(SEARCH('[1]Lookup for use classification'!$E$10,B331)),ISNUMBER(SEARCH('[1]Lookup for use classification'!$F$10,B331)),ISNUMBER(SEARCH('[1]Lookup for use classification'!$G$10,B331))),'[1]Lookup for use classification'!$A$10,IF(OR(ISNUMBER(SEARCH('[1]Lookup for use classification'!$B$11,B331)),ISNUMBER(SEARCH('[1]Lookup for use classification'!$C$11,B331))),'[1]Lookup for use classification'!$A$11,IF(OR(ISNUMBER(SEARCH('[1]Lookup for use classification'!$B$12,B331)),ISNUMBER(SEARCH('[1]Lookup for use classification'!$C$12,B331))),'[1]Lookup for use classification'!$A$12,IF(OR(ISNUMBER(SEARCH('[1]Lookup for use classification'!$B$13,B331)),ISNUMBER(SEARCH('[1]Lookup for use classification'!$C$13,B331)),ISNUMBER(SEARCH('[1]Lookup for use classification'!$D$13,B331)),,ISNUMBER(SEARCH('[1]Lookup for use classification'!$C$13,B331)),ISNUMBER(SEARCH('[1]Lookup for use classification'!$E$13,B331))),'[1]Lookup for use classification'!$A$13,IF(OR(ISNUMBER(SEARCH('[1]Lookup for use classification'!$B$14,B331)),ISNUMBER(SEARCH('[1]Lookup for use classification'!$C$14,B331))),'[1]Lookup for use classification'!$A$14,"Other"))))))))))))</f>
        <v>Other</v>
      </c>
      <c r="D331" s="53">
        <v>19030</v>
      </c>
      <c r="E331" s="29" t="s">
        <v>6</v>
      </c>
      <c r="F331" s="26"/>
    </row>
    <row r="332" spans="1:6">
      <c r="A332" s="16" t="s">
        <v>1263</v>
      </c>
      <c r="B332" s="49" t="s">
        <v>473</v>
      </c>
      <c r="C332" s="133" t="str">
        <f>IF(OR(ISNUMBER(SEARCH('[1]Lookup for use classification'!$B$1,B332)),ISNUMBER(SEARCH('[1]Lookup for use classification'!$C$1,B332)),ISNUMBER(SEARCH('[1]Lookup for use classification'!$D$1,B332)),ISNUMBER(SEARCH('[1]Lookup for use classification'!$E$1,B332))),'[1]Lookup for use classification'!$A$1,IF(ISNUMBER(SEARCH('[1]Lookup for use classification'!$B$2,B332)),'[1]Lookup for use classification'!$A$2,IF(ISNUMBER(SEARCH('[1]Lookup for use classification'!$B$3,B332)),'[1]Lookup for use classification'!$A$3,IF(OR(ISNUMBER(SEARCH('[1]Lookup for use classification'!$B$4,B332)),ISNUMBER(SEARCH('[1]Lookup for use classification'!$C$4,B332)),ISNUMBER(SEARCH('[1]Lookup for use classification'!$D$4,B332)),ISNUMBER(SEARCH('[1]Lookup for use classification'!$E$4,B332))),'[1]Lookup for use classification'!$A$4,IF(OR(ISNUMBER(SEARCH('[1]Lookup for use classification'!$B$5,B332)),ISNUMBER(SEARCH('[1]Lookup for use classification'!$C$5,B332)),ISNUMBER(SEARCH('[1]Lookup for use classification'!$D$5,B332))),'[1]Lookup for use classification'!$A$5,IF(OR(ISNUMBER(SEARCH('[1]Lookup for use classification'!$B$7,B332)),ISNUMBER(SEARCH('[1]Lookup for use classification'!$C$7,B332)),ISNUMBER(SEARCH('[1]Lookup for use classification'!$D$7,B332))),'[1]Lookup for use classification'!$A$7,IF(OR(ISNUMBER(SEARCH('[1]Lookup for use classification'!$B$9,B332)),ISNUMBER(SEARCH('[1]Lookup for use classification'!$C$9,B332)),ISNUMBER(SEARCH('[1]Lookup for use classification'!$D$9,B332)),ISNUMBER(SEARCH('[1]Lookup for use classification'!$E$9,B332)),ISNUMBER(SEARCH('[1]Lookup for use classification'!$F$9,B332)),ISNUMBER(SEARCH('[1]Lookup for use classification'!$G$9,B332)),ISNUMBER(SEARCH('[1]Lookup for use classification'!$H$9,B332)),ISNUMBER(SEARCH('[1]Lookup for use classification'!$I$9,B332)),ISNUMBER(SEARCH('[1]Lookup for use classification'!$J$9,B332)),ISNUMBER(SEARCH('[1]Lookup for use classification'!$K$9,B332))),'[1]Lookup for use classification'!$A$9,IF(OR(ISNUMBER(SEARCH('[1]Lookup for use classification'!$B$10,B332)),ISNUMBER(SEARCH('[1]Lookup for use classification'!$C$10,B332)),ISNUMBER(SEARCH('[1]Lookup for use classification'!$D$10,B332)),ISNUMBER(SEARCH('[1]Lookup for use classification'!$E$10,B332)),ISNUMBER(SEARCH('[1]Lookup for use classification'!$F$10,B332)),ISNUMBER(SEARCH('[1]Lookup for use classification'!$G$10,B332))),'[1]Lookup for use classification'!$A$10,IF(OR(ISNUMBER(SEARCH('[1]Lookup for use classification'!$B$11,B332)),ISNUMBER(SEARCH('[1]Lookup for use classification'!$C$11,B332))),'[1]Lookup for use classification'!$A$11,IF(OR(ISNUMBER(SEARCH('[1]Lookup for use classification'!$B$12,B332)),ISNUMBER(SEARCH('[1]Lookup for use classification'!$C$12,B332))),'[1]Lookup for use classification'!$A$12,IF(OR(ISNUMBER(SEARCH('[1]Lookup for use classification'!$B$13,B332)),ISNUMBER(SEARCH('[1]Lookup for use classification'!$C$13,B332)),ISNUMBER(SEARCH('[1]Lookup for use classification'!$D$13,B332)),,ISNUMBER(SEARCH('[1]Lookup for use classification'!$C$13,B332)),ISNUMBER(SEARCH('[1]Lookup for use classification'!$E$13,B332))),'[1]Lookup for use classification'!$A$13,IF(OR(ISNUMBER(SEARCH('[1]Lookup for use classification'!$B$14,B332)),ISNUMBER(SEARCH('[1]Lookup for use classification'!$C$14,B332))),'[1]Lookup for use classification'!$A$14,"Other"))))))))))))</f>
        <v>Public Assembly</v>
      </c>
      <c r="D332" s="53">
        <v>1920</v>
      </c>
      <c r="E332" s="29"/>
      <c r="F332" s="26"/>
    </row>
    <row r="333" spans="1:6">
      <c r="A333" s="16" t="s">
        <v>1263</v>
      </c>
      <c r="B333" s="26" t="s">
        <v>1254</v>
      </c>
      <c r="C333" s="133" t="str">
        <f>IF(OR(ISNUMBER(SEARCH('[1]Lookup for use classification'!$B$1,B333)),ISNUMBER(SEARCH('[1]Lookup for use classification'!$C$1,B333)),ISNUMBER(SEARCH('[1]Lookup for use classification'!$D$1,B333)),ISNUMBER(SEARCH('[1]Lookup for use classification'!$E$1,B333))),'[1]Lookup for use classification'!$A$1,IF(ISNUMBER(SEARCH('[1]Lookup for use classification'!$B$2,B333)),'[1]Lookup for use classification'!$A$2,IF(ISNUMBER(SEARCH('[1]Lookup for use classification'!$B$3,B333)),'[1]Lookup for use classification'!$A$3,IF(OR(ISNUMBER(SEARCH('[1]Lookup for use classification'!$B$4,B333)),ISNUMBER(SEARCH('[1]Lookup for use classification'!$C$4,B333)),ISNUMBER(SEARCH('[1]Lookup for use classification'!$D$4,B333)),ISNUMBER(SEARCH('[1]Lookup for use classification'!$E$4,B333))),'[1]Lookup for use classification'!$A$4,IF(OR(ISNUMBER(SEARCH('[1]Lookup for use classification'!$B$5,B333)),ISNUMBER(SEARCH('[1]Lookup for use classification'!$C$5,B333)),ISNUMBER(SEARCH('[1]Lookup for use classification'!$D$5,B333))),'[1]Lookup for use classification'!$A$5,IF(OR(ISNUMBER(SEARCH('[1]Lookup for use classification'!$B$7,B333)),ISNUMBER(SEARCH('[1]Lookup for use classification'!$C$7,B333)),ISNUMBER(SEARCH('[1]Lookup for use classification'!$D$7,B333))),'[1]Lookup for use classification'!$A$7,IF(OR(ISNUMBER(SEARCH('[1]Lookup for use classification'!$B$9,B333)),ISNUMBER(SEARCH('[1]Lookup for use classification'!$C$9,B333)),ISNUMBER(SEARCH('[1]Lookup for use classification'!$D$9,B333)),ISNUMBER(SEARCH('[1]Lookup for use classification'!$E$9,B333)),ISNUMBER(SEARCH('[1]Lookup for use classification'!$F$9,B333)),ISNUMBER(SEARCH('[1]Lookup for use classification'!$G$9,B333)),ISNUMBER(SEARCH('[1]Lookup for use classification'!$H$9,B333)),ISNUMBER(SEARCH('[1]Lookup for use classification'!$I$9,B333)),ISNUMBER(SEARCH('[1]Lookup for use classification'!$J$9,B333)),ISNUMBER(SEARCH('[1]Lookup for use classification'!$K$9,B333))),'[1]Lookup for use classification'!$A$9,IF(OR(ISNUMBER(SEARCH('[1]Lookup for use classification'!$B$10,B333)),ISNUMBER(SEARCH('[1]Lookup for use classification'!$C$10,B333)),ISNUMBER(SEARCH('[1]Lookup for use classification'!$D$10,B333)),ISNUMBER(SEARCH('[1]Lookup for use classification'!$E$10,B333)),ISNUMBER(SEARCH('[1]Lookup for use classification'!$F$10,B333)),ISNUMBER(SEARCH('[1]Lookup for use classification'!$G$10,B333))),'[1]Lookup for use classification'!$A$10,IF(OR(ISNUMBER(SEARCH('[1]Lookup for use classification'!$B$11,B333)),ISNUMBER(SEARCH('[1]Lookup for use classification'!$C$11,B333))),'[1]Lookup for use classification'!$A$11,IF(OR(ISNUMBER(SEARCH('[1]Lookup for use classification'!$B$12,B333)),ISNUMBER(SEARCH('[1]Lookup for use classification'!$C$12,B333))),'[1]Lookup for use classification'!$A$12,IF(OR(ISNUMBER(SEARCH('[1]Lookup for use classification'!$B$13,B333)),ISNUMBER(SEARCH('[1]Lookup for use classification'!$C$13,B333)),ISNUMBER(SEARCH('[1]Lookup for use classification'!$D$13,B333)),,ISNUMBER(SEARCH('[1]Lookup for use classification'!$C$13,B333)),ISNUMBER(SEARCH('[1]Lookup for use classification'!$E$13,B333))),'[1]Lookup for use classification'!$A$13,IF(OR(ISNUMBER(SEARCH('[1]Lookup for use classification'!$B$14,B333)),ISNUMBER(SEARCH('[1]Lookup for use classification'!$C$14,B333))),'[1]Lookup for use classification'!$A$14,"Other"))))))))))))</f>
        <v>Other</v>
      </c>
      <c r="D333" s="27"/>
      <c r="E333" s="26"/>
      <c r="F333" s="26"/>
    </row>
    <row r="334" spans="1:6">
      <c r="A334" s="16" t="s">
        <v>1263</v>
      </c>
      <c r="B334" s="49" t="s">
        <v>551</v>
      </c>
      <c r="C334" s="133" t="str">
        <f>IF(OR(ISNUMBER(SEARCH('[1]Lookup for use classification'!$B$1,B334)),ISNUMBER(SEARCH('[1]Lookup for use classification'!$C$1,B334)),ISNUMBER(SEARCH('[1]Lookup for use classification'!$D$1,B334)),ISNUMBER(SEARCH('[1]Lookup for use classification'!$E$1,B334))),'[1]Lookup for use classification'!$A$1,IF(ISNUMBER(SEARCH('[1]Lookup for use classification'!$B$2,B334)),'[1]Lookup for use classification'!$A$2,IF(ISNUMBER(SEARCH('[1]Lookup for use classification'!$B$3,B334)),'[1]Lookup for use classification'!$A$3,IF(OR(ISNUMBER(SEARCH('[1]Lookup for use classification'!$B$4,B334)),ISNUMBER(SEARCH('[1]Lookup for use classification'!$C$4,B334)),ISNUMBER(SEARCH('[1]Lookup for use classification'!$D$4,B334)),ISNUMBER(SEARCH('[1]Lookup for use classification'!$E$4,B334))),'[1]Lookup for use classification'!$A$4,IF(OR(ISNUMBER(SEARCH('[1]Lookup for use classification'!$B$5,B334)),ISNUMBER(SEARCH('[1]Lookup for use classification'!$C$5,B334)),ISNUMBER(SEARCH('[1]Lookup for use classification'!$D$5,B334))),'[1]Lookup for use classification'!$A$5,IF(OR(ISNUMBER(SEARCH('[1]Lookup for use classification'!$B$7,B334)),ISNUMBER(SEARCH('[1]Lookup for use classification'!$C$7,B334)),ISNUMBER(SEARCH('[1]Lookup for use classification'!$D$7,B334))),'[1]Lookup for use classification'!$A$7,IF(OR(ISNUMBER(SEARCH('[1]Lookup for use classification'!$B$9,B334)),ISNUMBER(SEARCH('[1]Lookup for use classification'!$C$9,B334)),ISNUMBER(SEARCH('[1]Lookup for use classification'!$D$9,B334)),ISNUMBER(SEARCH('[1]Lookup for use classification'!$E$9,B334)),ISNUMBER(SEARCH('[1]Lookup for use classification'!$F$9,B334)),ISNUMBER(SEARCH('[1]Lookup for use classification'!$G$9,B334)),ISNUMBER(SEARCH('[1]Lookup for use classification'!$H$9,B334)),ISNUMBER(SEARCH('[1]Lookup for use classification'!$I$9,B334)),ISNUMBER(SEARCH('[1]Lookup for use classification'!$J$9,B334)),ISNUMBER(SEARCH('[1]Lookup for use classification'!$K$9,B334))),'[1]Lookup for use classification'!$A$9,IF(OR(ISNUMBER(SEARCH('[1]Lookup for use classification'!$B$10,B334)),ISNUMBER(SEARCH('[1]Lookup for use classification'!$C$10,B334)),ISNUMBER(SEARCH('[1]Lookup for use classification'!$D$10,B334)),ISNUMBER(SEARCH('[1]Lookup for use classification'!$E$10,B334)),ISNUMBER(SEARCH('[1]Lookup for use classification'!$F$10,B334)),ISNUMBER(SEARCH('[1]Lookup for use classification'!$G$10,B334))),'[1]Lookup for use classification'!$A$10,IF(OR(ISNUMBER(SEARCH('[1]Lookup for use classification'!$B$11,B334)),ISNUMBER(SEARCH('[1]Lookup for use classification'!$C$11,B334))),'[1]Lookup for use classification'!$A$11,IF(OR(ISNUMBER(SEARCH('[1]Lookup for use classification'!$B$12,B334)),ISNUMBER(SEARCH('[1]Lookup for use classification'!$C$12,B334))),'[1]Lookup for use classification'!$A$12,IF(OR(ISNUMBER(SEARCH('[1]Lookup for use classification'!$B$13,B334)),ISNUMBER(SEARCH('[1]Lookup for use classification'!$C$13,B334)),ISNUMBER(SEARCH('[1]Lookup for use classification'!$D$13,B334)),,ISNUMBER(SEARCH('[1]Lookup for use classification'!$C$13,B334)),ISNUMBER(SEARCH('[1]Lookup for use classification'!$E$13,B334))),'[1]Lookup for use classification'!$A$13,IF(OR(ISNUMBER(SEARCH('[1]Lookup for use classification'!$B$14,B334)),ISNUMBER(SEARCH('[1]Lookup for use classification'!$C$14,B334))),'[1]Lookup for use classification'!$A$14,"Other"))))))))))))</f>
        <v>Public Assembly</v>
      </c>
      <c r="D334" s="53"/>
      <c r="E334" s="29"/>
      <c r="F334" s="26"/>
    </row>
    <row r="335" spans="1:6">
      <c r="A335" s="16" t="s">
        <v>1263</v>
      </c>
      <c r="B335" s="49" t="s">
        <v>1255</v>
      </c>
      <c r="C335" s="133" t="str">
        <f>IF(OR(ISNUMBER(SEARCH('[1]Lookup for use classification'!$B$1,B335)),ISNUMBER(SEARCH('[1]Lookup for use classification'!$C$1,B335)),ISNUMBER(SEARCH('[1]Lookup for use classification'!$D$1,B335)),ISNUMBER(SEARCH('[1]Lookup for use classification'!$E$1,B335))),'[1]Lookup for use classification'!$A$1,IF(ISNUMBER(SEARCH('[1]Lookup for use classification'!$B$2,B335)),'[1]Lookup for use classification'!$A$2,IF(ISNUMBER(SEARCH('[1]Lookup for use classification'!$B$3,B335)),'[1]Lookup for use classification'!$A$3,IF(OR(ISNUMBER(SEARCH('[1]Lookup for use classification'!$B$4,B335)),ISNUMBER(SEARCH('[1]Lookup for use classification'!$C$4,B335)),ISNUMBER(SEARCH('[1]Lookup for use classification'!$D$4,B335)),ISNUMBER(SEARCH('[1]Lookup for use classification'!$E$4,B335))),'[1]Lookup for use classification'!$A$4,IF(OR(ISNUMBER(SEARCH('[1]Lookup for use classification'!$B$5,B335)),ISNUMBER(SEARCH('[1]Lookup for use classification'!$C$5,B335)),ISNUMBER(SEARCH('[1]Lookup for use classification'!$D$5,B335))),'[1]Lookup for use classification'!$A$5,IF(OR(ISNUMBER(SEARCH('[1]Lookup for use classification'!$B$7,B335)),ISNUMBER(SEARCH('[1]Lookup for use classification'!$C$7,B335)),ISNUMBER(SEARCH('[1]Lookup for use classification'!$D$7,B335))),'[1]Lookup for use classification'!$A$7,IF(OR(ISNUMBER(SEARCH('[1]Lookup for use classification'!$B$9,B335)),ISNUMBER(SEARCH('[1]Lookup for use classification'!$C$9,B335)),ISNUMBER(SEARCH('[1]Lookup for use classification'!$D$9,B335)),ISNUMBER(SEARCH('[1]Lookup for use classification'!$E$9,B335)),ISNUMBER(SEARCH('[1]Lookup for use classification'!$F$9,B335)),ISNUMBER(SEARCH('[1]Lookup for use classification'!$G$9,B335)),ISNUMBER(SEARCH('[1]Lookup for use classification'!$H$9,B335)),ISNUMBER(SEARCH('[1]Lookup for use classification'!$I$9,B335)),ISNUMBER(SEARCH('[1]Lookup for use classification'!$J$9,B335)),ISNUMBER(SEARCH('[1]Lookup for use classification'!$K$9,B335))),'[1]Lookup for use classification'!$A$9,IF(OR(ISNUMBER(SEARCH('[1]Lookup for use classification'!$B$10,B335)),ISNUMBER(SEARCH('[1]Lookup for use classification'!$C$10,B335)),ISNUMBER(SEARCH('[1]Lookup for use classification'!$D$10,B335)),ISNUMBER(SEARCH('[1]Lookup for use classification'!$E$10,B335)),ISNUMBER(SEARCH('[1]Lookup for use classification'!$F$10,B335)),ISNUMBER(SEARCH('[1]Lookup for use classification'!$G$10,B335))),'[1]Lookup for use classification'!$A$10,IF(OR(ISNUMBER(SEARCH('[1]Lookup for use classification'!$B$11,B335)),ISNUMBER(SEARCH('[1]Lookup for use classification'!$C$11,B335))),'[1]Lookup for use classification'!$A$11,IF(OR(ISNUMBER(SEARCH('[1]Lookup for use classification'!$B$12,B335)),ISNUMBER(SEARCH('[1]Lookup for use classification'!$C$12,B335))),'[1]Lookup for use classification'!$A$12,IF(OR(ISNUMBER(SEARCH('[1]Lookup for use classification'!$B$13,B335)),ISNUMBER(SEARCH('[1]Lookup for use classification'!$C$13,B335)),ISNUMBER(SEARCH('[1]Lookup for use classification'!$D$13,B335)),,ISNUMBER(SEARCH('[1]Lookup for use classification'!$C$13,B335)),ISNUMBER(SEARCH('[1]Lookup for use classification'!$E$13,B335))),'[1]Lookup for use classification'!$A$13,IF(OR(ISNUMBER(SEARCH('[1]Lookup for use classification'!$B$14,B335)),ISNUMBER(SEARCH('[1]Lookup for use classification'!$C$14,B335))),'[1]Lookup for use classification'!$A$14,"Other"))))))))))))</f>
        <v>Warehousing</v>
      </c>
      <c r="D335" s="53"/>
      <c r="E335" s="29"/>
      <c r="F335" s="26"/>
    </row>
    <row r="336" spans="1:6">
      <c r="A336" s="16" t="s">
        <v>1263</v>
      </c>
      <c r="B336" s="49" t="s">
        <v>1148</v>
      </c>
      <c r="C336" s="133" t="str">
        <f>IF(OR(ISNUMBER(SEARCH('[1]Lookup for use classification'!$B$1,B336)),ISNUMBER(SEARCH('[1]Lookup for use classification'!$C$1,B336)),ISNUMBER(SEARCH('[1]Lookup for use classification'!$D$1,B336)),ISNUMBER(SEARCH('[1]Lookup for use classification'!$E$1,B336))),'[1]Lookup for use classification'!$A$1,IF(ISNUMBER(SEARCH('[1]Lookup for use classification'!$B$2,B336)),'[1]Lookup for use classification'!$A$2,IF(ISNUMBER(SEARCH('[1]Lookup for use classification'!$B$3,B336)),'[1]Lookup for use classification'!$A$3,IF(OR(ISNUMBER(SEARCH('[1]Lookup for use classification'!$B$4,B336)),ISNUMBER(SEARCH('[1]Lookup for use classification'!$C$4,B336)),ISNUMBER(SEARCH('[1]Lookup for use classification'!$D$4,B336)),ISNUMBER(SEARCH('[1]Lookup for use classification'!$E$4,B336))),'[1]Lookup for use classification'!$A$4,IF(OR(ISNUMBER(SEARCH('[1]Lookup for use classification'!$B$5,B336)),ISNUMBER(SEARCH('[1]Lookup for use classification'!$C$5,B336)),ISNUMBER(SEARCH('[1]Lookup for use classification'!$D$5,B336))),'[1]Lookup for use classification'!$A$5,IF(OR(ISNUMBER(SEARCH('[1]Lookup for use classification'!$B$7,B336)),ISNUMBER(SEARCH('[1]Lookup for use classification'!$C$7,B336)),ISNUMBER(SEARCH('[1]Lookup for use classification'!$D$7,B336))),'[1]Lookup for use classification'!$A$7,IF(OR(ISNUMBER(SEARCH('[1]Lookup for use classification'!$B$9,B336)),ISNUMBER(SEARCH('[1]Lookup for use classification'!$C$9,B336)),ISNUMBER(SEARCH('[1]Lookup for use classification'!$D$9,B336)),ISNUMBER(SEARCH('[1]Lookup for use classification'!$E$9,B336)),ISNUMBER(SEARCH('[1]Lookup for use classification'!$F$9,B336)),ISNUMBER(SEARCH('[1]Lookup for use classification'!$G$9,B336)),ISNUMBER(SEARCH('[1]Lookup for use classification'!$H$9,B336)),ISNUMBER(SEARCH('[1]Lookup for use classification'!$I$9,B336)),ISNUMBER(SEARCH('[1]Lookup for use classification'!$J$9,B336)),ISNUMBER(SEARCH('[1]Lookup for use classification'!$K$9,B336))),'[1]Lookup for use classification'!$A$9,IF(OR(ISNUMBER(SEARCH('[1]Lookup for use classification'!$B$10,B336)),ISNUMBER(SEARCH('[1]Lookup for use classification'!$C$10,B336)),ISNUMBER(SEARCH('[1]Lookup for use classification'!$D$10,B336)),ISNUMBER(SEARCH('[1]Lookup for use classification'!$E$10,B336)),ISNUMBER(SEARCH('[1]Lookup for use classification'!$F$10,B336)),ISNUMBER(SEARCH('[1]Lookup for use classification'!$G$10,B336))),'[1]Lookup for use classification'!$A$10,IF(OR(ISNUMBER(SEARCH('[1]Lookup for use classification'!$B$11,B336)),ISNUMBER(SEARCH('[1]Lookup for use classification'!$C$11,B336))),'[1]Lookup for use classification'!$A$11,IF(OR(ISNUMBER(SEARCH('[1]Lookup for use classification'!$B$12,B336)),ISNUMBER(SEARCH('[1]Lookup for use classification'!$C$12,B336))),'[1]Lookup for use classification'!$A$12,IF(OR(ISNUMBER(SEARCH('[1]Lookup for use classification'!$B$13,B336)),ISNUMBER(SEARCH('[1]Lookup for use classification'!$C$13,B336)),ISNUMBER(SEARCH('[1]Lookup for use classification'!$D$13,B336)),,ISNUMBER(SEARCH('[1]Lookup for use classification'!$C$13,B336)),ISNUMBER(SEARCH('[1]Lookup for use classification'!$E$13,B336))),'[1]Lookup for use classification'!$A$13,IF(OR(ISNUMBER(SEARCH('[1]Lookup for use classification'!$B$14,B336)),ISNUMBER(SEARCH('[1]Lookup for use classification'!$C$14,B336))),'[1]Lookup for use classification'!$A$14,"Other"))))))))))))</f>
        <v>Warehousing</v>
      </c>
      <c r="D336" s="53">
        <v>800</v>
      </c>
      <c r="E336" s="29"/>
      <c r="F336" s="26"/>
    </row>
    <row r="337" spans="1:6">
      <c r="A337" s="16" t="s">
        <v>1263</v>
      </c>
      <c r="B337" s="49" t="s">
        <v>1096</v>
      </c>
      <c r="C337" s="133" t="str">
        <f>IF(OR(ISNUMBER(SEARCH('[1]Lookup for use classification'!$B$1,B337)),ISNUMBER(SEARCH('[1]Lookup for use classification'!$C$1,B337)),ISNUMBER(SEARCH('[1]Lookup for use classification'!$D$1,B337)),ISNUMBER(SEARCH('[1]Lookup for use classification'!$E$1,B337))),'[1]Lookup for use classification'!$A$1,IF(ISNUMBER(SEARCH('[1]Lookup for use classification'!$B$2,B337)),'[1]Lookup for use classification'!$A$2,IF(ISNUMBER(SEARCH('[1]Lookup for use classification'!$B$3,B337)),'[1]Lookup for use classification'!$A$3,IF(OR(ISNUMBER(SEARCH('[1]Lookup for use classification'!$B$4,B337)),ISNUMBER(SEARCH('[1]Lookup for use classification'!$C$4,B337)),ISNUMBER(SEARCH('[1]Lookup for use classification'!$D$4,B337)),ISNUMBER(SEARCH('[1]Lookup for use classification'!$E$4,B337))),'[1]Lookup for use classification'!$A$4,IF(OR(ISNUMBER(SEARCH('[1]Lookup for use classification'!$B$5,B337)),ISNUMBER(SEARCH('[1]Lookup for use classification'!$C$5,B337)),ISNUMBER(SEARCH('[1]Lookup for use classification'!$D$5,B337))),'[1]Lookup for use classification'!$A$5,IF(OR(ISNUMBER(SEARCH('[1]Lookup for use classification'!$B$7,B337)),ISNUMBER(SEARCH('[1]Lookup for use classification'!$C$7,B337)),ISNUMBER(SEARCH('[1]Lookup for use classification'!$D$7,B337))),'[1]Lookup for use classification'!$A$7,IF(OR(ISNUMBER(SEARCH('[1]Lookup for use classification'!$B$9,B337)),ISNUMBER(SEARCH('[1]Lookup for use classification'!$C$9,B337)),ISNUMBER(SEARCH('[1]Lookup for use classification'!$D$9,B337)),ISNUMBER(SEARCH('[1]Lookup for use classification'!$E$9,B337)),ISNUMBER(SEARCH('[1]Lookup for use classification'!$F$9,B337)),ISNUMBER(SEARCH('[1]Lookup for use classification'!$G$9,B337)),ISNUMBER(SEARCH('[1]Lookup for use classification'!$H$9,B337)),ISNUMBER(SEARCH('[1]Lookup for use classification'!$I$9,B337)),ISNUMBER(SEARCH('[1]Lookup for use classification'!$J$9,B337)),ISNUMBER(SEARCH('[1]Lookup for use classification'!$K$9,B337))),'[1]Lookup for use classification'!$A$9,IF(OR(ISNUMBER(SEARCH('[1]Lookup for use classification'!$B$10,B337)),ISNUMBER(SEARCH('[1]Lookup for use classification'!$C$10,B337)),ISNUMBER(SEARCH('[1]Lookup for use classification'!$D$10,B337)),ISNUMBER(SEARCH('[1]Lookup for use classification'!$E$10,B337)),ISNUMBER(SEARCH('[1]Lookup for use classification'!$F$10,B337)),ISNUMBER(SEARCH('[1]Lookup for use classification'!$G$10,B337))),'[1]Lookup for use classification'!$A$10,IF(OR(ISNUMBER(SEARCH('[1]Lookup for use classification'!$B$11,B337)),ISNUMBER(SEARCH('[1]Lookup for use classification'!$C$11,B337))),'[1]Lookup for use classification'!$A$11,IF(OR(ISNUMBER(SEARCH('[1]Lookup for use classification'!$B$12,B337)),ISNUMBER(SEARCH('[1]Lookup for use classification'!$C$12,B337))),'[1]Lookup for use classification'!$A$12,IF(OR(ISNUMBER(SEARCH('[1]Lookup for use classification'!$B$13,B337)),ISNUMBER(SEARCH('[1]Lookup for use classification'!$C$13,B337)),ISNUMBER(SEARCH('[1]Lookup for use classification'!$D$13,B337)),,ISNUMBER(SEARCH('[1]Lookup for use classification'!$C$13,B337)),ISNUMBER(SEARCH('[1]Lookup for use classification'!$E$13,B337))),'[1]Lookup for use classification'!$A$13,IF(OR(ISNUMBER(SEARCH('[1]Lookup for use classification'!$B$14,B337)),ISNUMBER(SEARCH('[1]Lookup for use classification'!$C$14,B337))),'[1]Lookup for use classification'!$A$14,"Other"))))))))))))</f>
        <v>Accomodation Services</v>
      </c>
      <c r="D337" s="53"/>
      <c r="E337" s="29"/>
      <c r="F337" s="26"/>
    </row>
    <row r="338" spans="1:6">
      <c r="A338" s="16" t="s">
        <v>1263</v>
      </c>
      <c r="B338" s="49" t="s">
        <v>1256</v>
      </c>
      <c r="C338" s="133" t="str">
        <f>IF(OR(ISNUMBER(SEARCH('[1]Lookup for use classification'!$B$1,B338)),ISNUMBER(SEARCH('[1]Lookup for use classification'!$C$1,B338)),ISNUMBER(SEARCH('[1]Lookup for use classification'!$D$1,B338)),ISNUMBER(SEARCH('[1]Lookup for use classification'!$E$1,B338))),'[1]Lookup for use classification'!$A$1,IF(ISNUMBER(SEARCH('[1]Lookup for use classification'!$B$2,B338)),'[1]Lookup for use classification'!$A$2,IF(ISNUMBER(SEARCH('[1]Lookup for use classification'!$B$3,B338)),'[1]Lookup for use classification'!$A$3,IF(OR(ISNUMBER(SEARCH('[1]Lookup for use classification'!$B$4,B338)),ISNUMBER(SEARCH('[1]Lookup for use classification'!$C$4,B338)),ISNUMBER(SEARCH('[1]Lookup for use classification'!$D$4,B338)),ISNUMBER(SEARCH('[1]Lookup for use classification'!$E$4,B338))),'[1]Lookup for use classification'!$A$4,IF(OR(ISNUMBER(SEARCH('[1]Lookup for use classification'!$B$5,B338)),ISNUMBER(SEARCH('[1]Lookup for use classification'!$C$5,B338)),ISNUMBER(SEARCH('[1]Lookup for use classification'!$D$5,B338))),'[1]Lookup for use classification'!$A$5,IF(OR(ISNUMBER(SEARCH('[1]Lookup for use classification'!$B$7,B338)),ISNUMBER(SEARCH('[1]Lookup for use classification'!$C$7,B338)),ISNUMBER(SEARCH('[1]Lookup for use classification'!$D$7,B338))),'[1]Lookup for use classification'!$A$7,IF(OR(ISNUMBER(SEARCH('[1]Lookup for use classification'!$B$9,B338)),ISNUMBER(SEARCH('[1]Lookup for use classification'!$C$9,B338)),ISNUMBER(SEARCH('[1]Lookup for use classification'!$D$9,B338)),ISNUMBER(SEARCH('[1]Lookup for use classification'!$E$9,B338)),ISNUMBER(SEARCH('[1]Lookup for use classification'!$F$9,B338)),ISNUMBER(SEARCH('[1]Lookup for use classification'!$G$9,B338)),ISNUMBER(SEARCH('[1]Lookup for use classification'!$H$9,B338)),ISNUMBER(SEARCH('[1]Lookup for use classification'!$I$9,B338)),ISNUMBER(SEARCH('[1]Lookup for use classification'!$J$9,B338)),ISNUMBER(SEARCH('[1]Lookup for use classification'!$K$9,B338))),'[1]Lookup for use classification'!$A$9,IF(OR(ISNUMBER(SEARCH('[1]Lookup for use classification'!$B$10,B338)),ISNUMBER(SEARCH('[1]Lookup for use classification'!$C$10,B338)),ISNUMBER(SEARCH('[1]Lookup for use classification'!$D$10,B338)),ISNUMBER(SEARCH('[1]Lookup for use classification'!$E$10,B338)),ISNUMBER(SEARCH('[1]Lookup for use classification'!$F$10,B338)),ISNUMBER(SEARCH('[1]Lookup for use classification'!$G$10,B338))),'[1]Lookup for use classification'!$A$10,IF(OR(ISNUMBER(SEARCH('[1]Lookup for use classification'!$B$11,B338)),ISNUMBER(SEARCH('[1]Lookup for use classification'!$C$11,B338))),'[1]Lookup for use classification'!$A$11,IF(OR(ISNUMBER(SEARCH('[1]Lookup for use classification'!$B$12,B338)),ISNUMBER(SEARCH('[1]Lookup for use classification'!$C$12,B338))),'[1]Lookup for use classification'!$A$12,IF(OR(ISNUMBER(SEARCH('[1]Lookup for use classification'!$B$13,B338)),ISNUMBER(SEARCH('[1]Lookup for use classification'!$C$13,B338)),ISNUMBER(SEARCH('[1]Lookup for use classification'!$D$13,B338)),,ISNUMBER(SEARCH('[1]Lookup for use classification'!$C$13,B338)),ISNUMBER(SEARCH('[1]Lookup for use classification'!$E$13,B338))),'[1]Lookup for use classification'!$A$13,IF(OR(ISNUMBER(SEARCH('[1]Lookup for use classification'!$B$14,B338)),ISNUMBER(SEARCH('[1]Lookup for use classification'!$C$14,B338))),'[1]Lookup for use classification'!$A$14,"Other"))))))))))))</f>
        <v>Other</v>
      </c>
      <c r="D338" s="53">
        <v>1200</v>
      </c>
      <c r="E338" s="29"/>
      <c r="F338" s="26"/>
    </row>
    <row r="339" spans="1:6">
      <c r="A339" s="16" t="s">
        <v>1263</v>
      </c>
      <c r="B339" s="49" t="s">
        <v>1257</v>
      </c>
      <c r="C339" s="133" t="str">
        <f>IF(OR(ISNUMBER(SEARCH('[1]Lookup for use classification'!$B$1,B339)),ISNUMBER(SEARCH('[1]Lookup for use classification'!$C$1,B339)),ISNUMBER(SEARCH('[1]Lookup for use classification'!$D$1,B339)),ISNUMBER(SEARCH('[1]Lookup for use classification'!$E$1,B339))),'[1]Lookup for use classification'!$A$1,IF(ISNUMBER(SEARCH('[1]Lookup for use classification'!$B$2,B339)),'[1]Lookup for use classification'!$A$2,IF(ISNUMBER(SEARCH('[1]Lookup for use classification'!$B$3,B339)),'[1]Lookup for use classification'!$A$3,IF(OR(ISNUMBER(SEARCH('[1]Lookup for use classification'!$B$4,B339)),ISNUMBER(SEARCH('[1]Lookup for use classification'!$C$4,B339)),ISNUMBER(SEARCH('[1]Lookup for use classification'!$D$4,B339)),ISNUMBER(SEARCH('[1]Lookup for use classification'!$E$4,B339))),'[1]Lookup for use classification'!$A$4,IF(OR(ISNUMBER(SEARCH('[1]Lookup for use classification'!$B$5,B339)),ISNUMBER(SEARCH('[1]Lookup for use classification'!$C$5,B339)),ISNUMBER(SEARCH('[1]Lookup for use classification'!$D$5,B339))),'[1]Lookup for use classification'!$A$5,IF(OR(ISNUMBER(SEARCH('[1]Lookup for use classification'!$B$7,B339)),ISNUMBER(SEARCH('[1]Lookup for use classification'!$C$7,B339)),ISNUMBER(SEARCH('[1]Lookup for use classification'!$D$7,B339))),'[1]Lookup for use classification'!$A$7,IF(OR(ISNUMBER(SEARCH('[1]Lookup for use classification'!$B$9,B339)),ISNUMBER(SEARCH('[1]Lookup for use classification'!$C$9,B339)),ISNUMBER(SEARCH('[1]Lookup for use classification'!$D$9,B339)),ISNUMBER(SEARCH('[1]Lookup for use classification'!$E$9,B339)),ISNUMBER(SEARCH('[1]Lookup for use classification'!$F$9,B339)),ISNUMBER(SEARCH('[1]Lookup for use classification'!$G$9,B339)),ISNUMBER(SEARCH('[1]Lookup for use classification'!$H$9,B339)),ISNUMBER(SEARCH('[1]Lookup for use classification'!$I$9,B339)),ISNUMBER(SEARCH('[1]Lookup for use classification'!$J$9,B339)),ISNUMBER(SEARCH('[1]Lookup for use classification'!$K$9,B339))),'[1]Lookup for use classification'!$A$9,IF(OR(ISNUMBER(SEARCH('[1]Lookup for use classification'!$B$10,B339)),ISNUMBER(SEARCH('[1]Lookup for use classification'!$C$10,B339)),ISNUMBER(SEARCH('[1]Lookup for use classification'!$D$10,B339)),ISNUMBER(SEARCH('[1]Lookup for use classification'!$E$10,B339)),ISNUMBER(SEARCH('[1]Lookup for use classification'!$F$10,B339)),ISNUMBER(SEARCH('[1]Lookup for use classification'!$G$10,B339))),'[1]Lookup for use classification'!$A$10,IF(OR(ISNUMBER(SEARCH('[1]Lookup for use classification'!$B$11,B339)),ISNUMBER(SEARCH('[1]Lookup for use classification'!$C$11,B339))),'[1]Lookup for use classification'!$A$11,IF(OR(ISNUMBER(SEARCH('[1]Lookup for use classification'!$B$12,B339)),ISNUMBER(SEARCH('[1]Lookup for use classification'!$C$12,B339))),'[1]Lookup for use classification'!$A$12,IF(OR(ISNUMBER(SEARCH('[1]Lookup for use classification'!$B$13,B339)),ISNUMBER(SEARCH('[1]Lookup for use classification'!$C$13,B339)),ISNUMBER(SEARCH('[1]Lookup for use classification'!$D$13,B339)),,ISNUMBER(SEARCH('[1]Lookup for use classification'!$C$13,B339)),ISNUMBER(SEARCH('[1]Lookup for use classification'!$E$13,B339))),'[1]Lookup for use classification'!$A$13,IF(OR(ISNUMBER(SEARCH('[1]Lookup for use classification'!$B$14,B339)),ISNUMBER(SEARCH('[1]Lookup for use classification'!$C$14,B339))),'[1]Lookup for use classification'!$A$14,"Other"))))))))))))</f>
        <v>Other</v>
      </c>
      <c r="D339" s="53">
        <v>2500</v>
      </c>
      <c r="E339" s="29"/>
      <c r="F339" s="26"/>
    </row>
    <row r="340" spans="1:6">
      <c r="A340" s="16" t="s">
        <v>1263</v>
      </c>
      <c r="B340" s="26" t="s">
        <v>377</v>
      </c>
      <c r="C340" s="133" t="str">
        <f>IF(OR(ISNUMBER(SEARCH('[1]Lookup for use classification'!$B$1,B340)),ISNUMBER(SEARCH('[1]Lookup for use classification'!$C$1,B340)),ISNUMBER(SEARCH('[1]Lookup for use classification'!$D$1,B340)),ISNUMBER(SEARCH('[1]Lookup for use classification'!$E$1,B340))),'[1]Lookup for use classification'!$A$1,IF(ISNUMBER(SEARCH('[1]Lookup for use classification'!$B$2,B340)),'[1]Lookup for use classification'!$A$2,IF(ISNUMBER(SEARCH('[1]Lookup for use classification'!$B$3,B340)),'[1]Lookup for use classification'!$A$3,IF(OR(ISNUMBER(SEARCH('[1]Lookup for use classification'!$B$4,B340)),ISNUMBER(SEARCH('[1]Lookup for use classification'!$C$4,B340)),ISNUMBER(SEARCH('[1]Lookup for use classification'!$D$4,B340)),ISNUMBER(SEARCH('[1]Lookup for use classification'!$E$4,B340))),'[1]Lookup for use classification'!$A$4,IF(OR(ISNUMBER(SEARCH('[1]Lookup for use classification'!$B$5,B340)),ISNUMBER(SEARCH('[1]Lookup for use classification'!$C$5,B340)),ISNUMBER(SEARCH('[1]Lookup for use classification'!$D$5,B340))),'[1]Lookup for use classification'!$A$5,IF(OR(ISNUMBER(SEARCH('[1]Lookup for use classification'!$B$7,B340)),ISNUMBER(SEARCH('[1]Lookup for use classification'!$C$7,B340)),ISNUMBER(SEARCH('[1]Lookup for use classification'!$D$7,B340))),'[1]Lookup for use classification'!$A$7,IF(OR(ISNUMBER(SEARCH('[1]Lookup for use classification'!$B$9,B340)),ISNUMBER(SEARCH('[1]Lookup for use classification'!$C$9,B340)),ISNUMBER(SEARCH('[1]Lookup for use classification'!$D$9,B340)),ISNUMBER(SEARCH('[1]Lookup for use classification'!$E$9,B340)),ISNUMBER(SEARCH('[1]Lookup for use classification'!$F$9,B340)),ISNUMBER(SEARCH('[1]Lookup for use classification'!$G$9,B340)),ISNUMBER(SEARCH('[1]Lookup for use classification'!$H$9,B340)),ISNUMBER(SEARCH('[1]Lookup for use classification'!$I$9,B340)),ISNUMBER(SEARCH('[1]Lookup for use classification'!$J$9,B340)),ISNUMBER(SEARCH('[1]Lookup for use classification'!$K$9,B340))),'[1]Lookup for use classification'!$A$9,IF(OR(ISNUMBER(SEARCH('[1]Lookup for use classification'!$B$10,B340)),ISNUMBER(SEARCH('[1]Lookup for use classification'!$C$10,B340)),ISNUMBER(SEARCH('[1]Lookup for use classification'!$D$10,B340)),ISNUMBER(SEARCH('[1]Lookup for use classification'!$E$10,B340)),ISNUMBER(SEARCH('[1]Lookup for use classification'!$F$10,B340)),ISNUMBER(SEARCH('[1]Lookup for use classification'!$G$10,B340))),'[1]Lookup for use classification'!$A$10,IF(OR(ISNUMBER(SEARCH('[1]Lookup for use classification'!$B$11,B340)),ISNUMBER(SEARCH('[1]Lookup for use classification'!$C$11,B340))),'[1]Lookup for use classification'!$A$11,IF(OR(ISNUMBER(SEARCH('[1]Lookup for use classification'!$B$12,B340)),ISNUMBER(SEARCH('[1]Lookup for use classification'!$C$12,B340))),'[1]Lookup for use classification'!$A$12,IF(OR(ISNUMBER(SEARCH('[1]Lookup for use classification'!$B$13,B340)),ISNUMBER(SEARCH('[1]Lookup for use classification'!$C$13,B340)),ISNUMBER(SEARCH('[1]Lookup for use classification'!$D$13,B340)),,ISNUMBER(SEARCH('[1]Lookup for use classification'!$C$13,B340)),ISNUMBER(SEARCH('[1]Lookup for use classification'!$E$13,B340))),'[1]Lookup for use classification'!$A$13,IF(OR(ISNUMBER(SEARCH('[1]Lookup for use classification'!$B$14,B340)),ISNUMBER(SEARCH('[1]Lookup for use classification'!$C$14,B340))),'[1]Lookup for use classification'!$A$14,"Other"))))))))))))</f>
        <v>Office</v>
      </c>
      <c r="D340" s="27"/>
      <c r="E340" s="26"/>
      <c r="F340" s="26"/>
    </row>
    <row r="341" spans="1:6">
      <c r="A341" s="16" t="s">
        <v>1263</v>
      </c>
      <c r="B341" s="49" t="s">
        <v>1258</v>
      </c>
      <c r="C341" s="133" t="str">
        <f>IF(OR(ISNUMBER(SEARCH('[1]Lookup for use classification'!$B$1,B341)),ISNUMBER(SEARCH('[1]Lookup for use classification'!$C$1,B341)),ISNUMBER(SEARCH('[1]Lookup for use classification'!$D$1,B341)),ISNUMBER(SEARCH('[1]Lookup for use classification'!$E$1,B341))),'[1]Lookup for use classification'!$A$1,IF(ISNUMBER(SEARCH('[1]Lookup for use classification'!$B$2,B341)),'[1]Lookup for use classification'!$A$2,IF(ISNUMBER(SEARCH('[1]Lookup for use classification'!$B$3,B341)),'[1]Lookup for use classification'!$A$3,IF(OR(ISNUMBER(SEARCH('[1]Lookup for use classification'!$B$4,B341)),ISNUMBER(SEARCH('[1]Lookup for use classification'!$C$4,B341)),ISNUMBER(SEARCH('[1]Lookup for use classification'!$D$4,B341)),ISNUMBER(SEARCH('[1]Lookup for use classification'!$E$4,B341))),'[1]Lookup for use classification'!$A$4,IF(OR(ISNUMBER(SEARCH('[1]Lookup for use classification'!$B$5,B341)),ISNUMBER(SEARCH('[1]Lookup for use classification'!$C$5,B341)),ISNUMBER(SEARCH('[1]Lookup for use classification'!$D$5,B341))),'[1]Lookup for use classification'!$A$5,IF(OR(ISNUMBER(SEARCH('[1]Lookup for use classification'!$B$7,B341)),ISNUMBER(SEARCH('[1]Lookup for use classification'!$C$7,B341)),ISNUMBER(SEARCH('[1]Lookup for use classification'!$D$7,B341))),'[1]Lookup for use classification'!$A$7,IF(OR(ISNUMBER(SEARCH('[1]Lookup for use classification'!$B$9,B341)),ISNUMBER(SEARCH('[1]Lookup for use classification'!$C$9,B341)),ISNUMBER(SEARCH('[1]Lookup for use classification'!$D$9,B341)),ISNUMBER(SEARCH('[1]Lookup for use classification'!$E$9,B341)),ISNUMBER(SEARCH('[1]Lookup for use classification'!$F$9,B341)),ISNUMBER(SEARCH('[1]Lookup for use classification'!$G$9,B341)),ISNUMBER(SEARCH('[1]Lookup for use classification'!$H$9,B341)),ISNUMBER(SEARCH('[1]Lookup for use classification'!$I$9,B341)),ISNUMBER(SEARCH('[1]Lookup for use classification'!$J$9,B341)),ISNUMBER(SEARCH('[1]Lookup for use classification'!$K$9,B341))),'[1]Lookup for use classification'!$A$9,IF(OR(ISNUMBER(SEARCH('[1]Lookup for use classification'!$B$10,B341)),ISNUMBER(SEARCH('[1]Lookup for use classification'!$C$10,B341)),ISNUMBER(SEARCH('[1]Lookup for use classification'!$D$10,B341)),ISNUMBER(SEARCH('[1]Lookup for use classification'!$E$10,B341)),ISNUMBER(SEARCH('[1]Lookup for use classification'!$F$10,B341)),ISNUMBER(SEARCH('[1]Lookup for use classification'!$G$10,B341))),'[1]Lookup for use classification'!$A$10,IF(OR(ISNUMBER(SEARCH('[1]Lookup for use classification'!$B$11,B341)),ISNUMBER(SEARCH('[1]Lookup for use classification'!$C$11,B341))),'[1]Lookup for use classification'!$A$11,IF(OR(ISNUMBER(SEARCH('[1]Lookup for use classification'!$B$12,B341)),ISNUMBER(SEARCH('[1]Lookup for use classification'!$C$12,B341))),'[1]Lookup for use classification'!$A$12,IF(OR(ISNUMBER(SEARCH('[1]Lookup for use classification'!$B$13,B341)),ISNUMBER(SEARCH('[1]Lookup for use classification'!$C$13,B341)),ISNUMBER(SEARCH('[1]Lookup for use classification'!$D$13,B341)),,ISNUMBER(SEARCH('[1]Lookup for use classification'!$C$13,B341)),ISNUMBER(SEARCH('[1]Lookup for use classification'!$E$13,B341))),'[1]Lookup for use classification'!$A$13,IF(OR(ISNUMBER(SEARCH('[1]Lookup for use classification'!$B$14,B341)),ISNUMBER(SEARCH('[1]Lookup for use classification'!$C$14,B341))),'[1]Lookup for use classification'!$A$14,"Other"))))))))))))</f>
        <v>Office</v>
      </c>
      <c r="D341" s="53"/>
      <c r="E341" s="29"/>
      <c r="F341" s="26"/>
    </row>
    <row r="342" spans="1:6">
      <c r="A342" s="16" t="s">
        <v>1263</v>
      </c>
      <c r="B342" s="49" t="s">
        <v>1259</v>
      </c>
      <c r="C342" s="133" t="str">
        <f>IF(OR(ISNUMBER(SEARCH('[1]Lookup for use classification'!$B$1,B342)),ISNUMBER(SEARCH('[1]Lookup for use classification'!$C$1,B342)),ISNUMBER(SEARCH('[1]Lookup for use classification'!$D$1,B342)),ISNUMBER(SEARCH('[1]Lookup for use classification'!$E$1,B342))),'[1]Lookup for use classification'!$A$1,IF(ISNUMBER(SEARCH('[1]Lookup for use classification'!$B$2,B342)),'[1]Lookup for use classification'!$A$2,IF(ISNUMBER(SEARCH('[1]Lookup for use classification'!$B$3,B342)),'[1]Lookup for use classification'!$A$3,IF(OR(ISNUMBER(SEARCH('[1]Lookup for use classification'!$B$4,B342)),ISNUMBER(SEARCH('[1]Lookup for use classification'!$C$4,B342)),ISNUMBER(SEARCH('[1]Lookup for use classification'!$D$4,B342)),ISNUMBER(SEARCH('[1]Lookup for use classification'!$E$4,B342))),'[1]Lookup for use classification'!$A$4,IF(OR(ISNUMBER(SEARCH('[1]Lookup for use classification'!$B$5,B342)),ISNUMBER(SEARCH('[1]Lookup for use classification'!$C$5,B342)),ISNUMBER(SEARCH('[1]Lookup for use classification'!$D$5,B342))),'[1]Lookup for use classification'!$A$5,IF(OR(ISNUMBER(SEARCH('[1]Lookup for use classification'!$B$7,B342)),ISNUMBER(SEARCH('[1]Lookup for use classification'!$C$7,B342)),ISNUMBER(SEARCH('[1]Lookup for use classification'!$D$7,B342))),'[1]Lookup for use classification'!$A$7,IF(OR(ISNUMBER(SEARCH('[1]Lookup for use classification'!$B$9,B342)),ISNUMBER(SEARCH('[1]Lookup for use classification'!$C$9,B342)),ISNUMBER(SEARCH('[1]Lookup for use classification'!$D$9,B342)),ISNUMBER(SEARCH('[1]Lookup for use classification'!$E$9,B342)),ISNUMBER(SEARCH('[1]Lookup for use classification'!$F$9,B342)),ISNUMBER(SEARCH('[1]Lookup for use classification'!$G$9,B342)),ISNUMBER(SEARCH('[1]Lookup for use classification'!$H$9,B342)),ISNUMBER(SEARCH('[1]Lookup for use classification'!$I$9,B342)),ISNUMBER(SEARCH('[1]Lookup for use classification'!$J$9,B342)),ISNUMBER(SEARCH('[1]Lookup for use classification'!$K$9,B342))),'[1]Lookup for use classification'!$A$9,IF(OR(ISNUMBER(SEARCH('[1]Lookup for use classification'!$B$10,B342)),ISNUMBER(SEARCH('[1]Lookup for use classification'!$C$10,B342)),ISNUMBER(SEARCH('[1]Lookup for use classification'!$D$10,B342)),ISNUMBER(SEARCH('[1]Lookup for use classification'!$E$10,B342)),ISNUMBER(SEARCH('[1]Lookup for use classification'!$F$10,B342)),ISNUMBER(SEARCH('[1]Lookup for use classification'!$G$10,B342))),'[1]Lookup for use classification'!$A$10,IF(OR(ISNUMBER(SEARCH('[1]Lookup for use classification'!$B$11,B342)),ISNUMBER(SEARCH('[1]Lookup for use classification'!$C$11,B342))),'[1]Lookup for use classification'!$A$11,IF(OR(ISNUMBER(SEARCH('[1]Lookup for use classification'!$B$12,B342)),ISNUMBER(SEARCH('[1]Lookup for use classification'!$C$12,B342))),'[1]Lookup for use classification'!$A$12,IF(OR(ISNUMBER(SEARCH('[1]Lookup for use classification'!$B$13,B342)),ISNUMBER(SEARCH('[1]Lookup for use classification'!$C$13,B342)),ISNUMBER(SEARCH('[1]Lookup for use classification'!$D$13,B342)),,ISNUMBER(SEARCH('[1]Lookup for use classification'!$C$13,B342)),ISNUMBER(SEARCH('[1]Lookup for use classification'!$E$13,B342))),'[1]Lookup for use classification'!$A$13,IF(OR(ISNUMBER(SEARCH('[1]Lookup for use classification'!$B$14,B342)),ISNUMBER(SEARCH('[1]Lookup for use classification'!$C$14,B342))),'[1]Lookup for use classification'!$A$14,"Other"))))))))))))</f>
        <v>Water &amp; Sewer</v>
      </c>
      <c r="D342" s="53"/>
      <c r="E342" s="29"/>
      <c r="F342" s="26"/>
    </row>
    <row r="343" spans="1:6">
      <c r="A343" s="16" t="s">
        <v>1263</v>
      </c>
      <c r="B343" s="49" t="s">
        <v>632</v>
      </c>
      <c r="C343" s="133" t="str">
        <f>IF(OR(ISNUMBER(SEARCH('[1]Lookup for use classification'!$B$1,B343)),ISNUMBER(SEARCH('[1]Lookup for use classification'!$C$1,B343)),ISNUMBER(SEARCH('[1]Lookup for use classification'!$D$1,B343)),ISNUMBER(SEARCH('[1]Lookup for use classification'!$E$1,B343))),'[1]Lookup for use classification'!$A$1,IF(ISNUMBER(SEARCH('[1]Lookup for use classification'!$B$2,B343)),'[1]Lookup for use classification'!$A$2,IF(ISNUMBER(SEARCH('[1]Lookup for use classification'!$B$3,B343)),'[1]Lookup for use classification'!$A$3,IF(OR(ISNUMBER(SEARCH('[1]Lookup for use classification'!$B$4,B343)),ISNUMBER(SEARCH('[1]Lookup for use classification'!$C$4,B343)),ISNUMBER(SEARCH('[1]Lookup for use classification'!$D$4,B343)),ISNUMBER(SEARCH('[1]Lookup for use classification'!$E$4,B343))),'[1]Lookup for use classification'!$A$4,IF(OR(ISNUMBER(SEARCH('[1]Lookup for use classification'!$B$5,B343)),ISNUMBER(SEARCH('[1]Lookup for use classification'!$C$5,B343)),ISNUMBER(SEARCH('[1]Lookup for use classification'!$D$5,B343))),'[1]Lookup for use classification'!$A$5,IF(OR(ISNUMBER(SEARCH('[1]Lookup for use classification'!$B$7,B343)),ISNUMBER(SEARCH('[1]Lookup for use classification'!$C$7,B343)),ISNUMBER(SEARCH('[1]Lookup for use classification'!$D$7,B343))),'[1]Lookup for use classification'!$A$7,IF(OR(ISNUMBER(SEARCH('[1]Lookup for use classification'!$B$9,B343)),ISNUMBER(SEARCH('[1]Lookup for use classification'!$C$9,B343)),ISNUMBER(SEARCH('[1]Lookup for use classification'!$D$9,B343)),ISNUMBER(SEARCH('[1]Lookup for use classification'!$E$9,B343)),ISNUMBER(SEARCH('[1]Lookup for use classification'!$F$9,B343)),ISNUMBER(SEARCH('[1]Lookup for use classification'!$G$9,B343)),ISNUMBER(SEARCH('[1]Lookup for use classification'!$H$9,B343)),ISNUMBER(SEARCH('[1]Lookup for use classification'!$I$9,B343)),ISNUMBER(SEARCH('[1]Lookup for use classification'!$J$9,B343)),ISNUMBER(SEARCH('[1]Lookup for use classification'!$K$9,B343))),'[1]Lookup for use classification'!$A$9,IF(OR(ISNUMBER(SEARCH('[1]Lookup for use classification'!$B$10,B343)),ISNUMBER(SEARCH('[1]Lookup for use classification'!$C$10,B343)),ISNUMBER(SEARCH('[1]Lookup for use classification'!$D$10,B343)),ISNUMBER(SEARCH('[1]Lookup for use classification'!$E$10,B343)),ISNUMBER(SEARCH('[1]Lookup for use classification'!$F$10,B343)),ISNUMBER(SEARCH('[1]Lookup for use classification'!$G$10,B343))),'[1]Lookup for use classification'!$A$10,IF(OR(ISNUMBER(SEARCH('[1]Lookup for use classification'!$B$11,B343)),ISNUMBER(SEARCH('[1]Lookup for use classification'!$C$11,B343))),'[1]Lookup for use classification'!$A$11,IF(OR(ISNUMBER(SEARCH('[1]Lookup for use classification'!$B$12,B343)),ISNUMBER(SEARCH('[1]Lookup for use classification'!$C$12,B343))),'[1]Lookup for use classification'!$A$12,IF(OR(ISNUMBER(SEARCH('[1]Lookup for use classification'!$B$13,B343)),ISNUMBER(SEARCH('[1]Lookup for use classification'!$C$13,B343)),ISNUMBER(SEARCH('[1]Lookup for use classification'!$D$13,B343)),,ISNUMBER(SEARCH('[1]Lookup for use classification'!$C$13,B343)),ISNUMBER(SEARCH('[1]Lookup for use classification'!$E$13,B343))),'[1]Lookup for use classification'!$A$13,IF(OR(ISNUMBER(SEARCH('[1]Lookup for use classification'!$B$14,B343)),ISNUMBER(SEARCH('[1]Lookup for use classification'!$C$14,B343))),'[1]Lookup for use classification'!$A$14,"Other"))))))))))))</f>
        <v>Other</v>
      </c>
      <c r="D343" s="53">
        <v>12000</v>
      </c>
      <c r="E343" s="29"/>
      <c r="F343" s="26"/>
    </row>
    <row r="344" spans="1:6">
      <c r="A344" s="16" t="s">
        <v>1263</v>
      </c>
      <c r="B344" s="49" t="s">
        <v>97</v>
      </c>
      <c r="C344" s="133" t="str">
        <f>IF(OR(ISNUMBER(SEARCH('[1]Lookup for use classification'!$B$1,B344)),ISNUMBER(SEARCH('[1]Lookup for use classification'!$C$1,B344)),ISNUMBER(SEARCH('[1]Lookup for use classification'!$D$1,B344)),ISNUMBER(SEARCH('[1]Lookup for use classification'!$E$1,B344))),'[1]Lookup for use classification'!$A$1,IF(ISNUMBER(SEARCH('[1]Lookup for use classification'!$B$2,B344)),'[1]Lookup for use classification'!$A$2,IF(ISNUMBER(SEARCH('[1]Lookup for use classification'!$B$3,B344)),'[1]Lookup for use classification'!$A$3,IF(OR(ISNUMBER(SEARCH('[1]Lookup for use classification'!$B$4,B344)),ISNUMBER(SEARCH('[1]Lookup for use classification'!$C$4,B344)),ISNUMBER(SEARCH('[1]Lookup for use classification'!$D$4,B344)),ISNUMBER(SEARCH('[1]Lookup for use classification'!$E$4,B344))),'[1]Lookup for use classification'!$A$4,IF(OR(ISNUMBER(SEARCH('[1]Lookup for use classification'!$B$5,B344)),ISNUMBER(SEARCH('[1]Lookup for use classification'!$C$5,B344)),ISNUMBER(SEARCH('[1]Lookup for use classification'!$D$5,B344))),'[1]Lookup for use classification'!$A$5,IF(OR(ISNUMBER(SEARCH('[1]Lookup for use classification'!$B$7,B344)),ISNUMBER(SEARCH('[1]Lookup for use classification'!$C$7,B344)),ISNUMBER(SEARCH('[1]Lookup for use classification'!$D$7,B344))),'[1]Lookup for use classification'!$A$7,IF(OR(ISNUMBER(SEARCH('[1]Lookup for use classification'!$B$9,B344)),ISNUMBER(SEARCH('[1]Lookup for use classification'!$C$9,B344)),ISNUMBER(SEARCH('[1]Lookup for use classification'!$D$9,B344)),ISNUMBER(SEARCH('[1]Lookup for use classification'!$E$9,B344)),ISNUMBER(SEARCH('[1]Lookup for use classification'!$F$9,B344)),ISNUMBER(SEARCH('[1]Lookup for use classification'!$G$9,B344)),ISNUMBER(SEARCH('[1]Lookup for use classification'!$H$9,B344)),ISNUMBER(SEARCH('[1]Lookup for use classification'!$I$9,B344)),ISNUMBER(SEARCH('[1]Lookup for use classification'!$J$9,B344)),ISNUMBER(SEARCH('[1]Lookup for use classification'!$K$9,B344))),'[1]Lookup for use classification'!$A$9,IF(OR(ISNUMBER(SEARCH('[1]Lookup for use classification'!$B$10,B344)),ISNUMBER(SEARCH('[1]Lookup for use classification'!$C$10,B344)),ISNUMBER(SEARCH('[1]Lookup for use classification'!$D$10,B344)),ISNUMBER(SEARCH('[1]Lookup for use classification'!$E$10,B344)),ISNUMBER(SEARCH('[1]Lookup for use classification'!$F$10,B344)),ISNUMBER(SEARCH('[1]Lookup for use classification'!$G$10,B344))),'[1]Lookup for use classification'!$A$10,IF(OR(ISNUMBER(SEARCH('[1]Lookup for use classification'!$B$11,B344)),ISNUMBER(SEARCH('[1]Lookup for use classification'!$C$11,B344))),'[1]Lookup for use classification'!$A$11,IF(OR(ISNUMBER(SEARCH('[1]Lookup for use classification'!$B$12,B344)),ISNUMBER(SEARCH('[1]Lookup for use classification'!$C$12,B344))),'[1]Lookup for use classification'!$A$12,IF(OR(ISNUMBER(SEARCH('[1]Lookup for use classification'!$B$13,B344)),ISNUMBER(SEARCH('[1]Lookup for use classification'!$C$13,B344)),ISNUMBER(SEARCH('[1]Lookup for use classification'!$D$13,B344)),,ISNUMBER(SEARCH('[1]Lookup for use classification'!$C$13,B344)),ISNUMBER(SEARCH('[1]Lookup for use classification'!$E$13,B344))),'[1]Lookup for use classification'!$A$13,IF(OR(ISNUMBER(SEARCH('[1]Lookup for use classification'!$B$14,B344)),ISNUMBER(SEARCH('[1]Lookup for use classification'!$C$14,B344))),'[1]Lookup for use classification'!$A$14,"Other"))))))))))))</f>
        <v>Public Assembly</v>
      </c>
      <c r="D344" s="53"/>
      <c r="E344" s="29"/>
      <c r="F344" s="26"/>
    </row>
    <row r="345" spans="1:6">
      <c r="A345" s="16" t="s">
        <v>1263</v>
      </c>
      <c r="B345" s="49" t="s">
        <v>1243</v>
      </c>
      <c r="C345" s="133" t="str">
        <f>IF(OR(ISNUMBER(SEARCH('[1]Lookup for use classification'!$B$1,B345)),ISNUMBER(SEARCH('[1]Lookup for use classification'!$C$1,B345)),ISNUMBER(SEARCH('[1]Lookup for use classification'!$D$1,B345)),ISNUMBER(SEARCH('[1]Lookup for use classification'!$E$1,B345))),'[1]Lookup for use classification'!$A$1,IF(ISNUMBER(SEARCH('[1]Lookup for use classification'!$B$2,B345)),'[1]Lookup for use classification'!$A$2,IF(ISNUMBER(SEARCH('[1]Lookup for use classification'!$B$3,B345)),'[1]Lookup for use classification'!$A$3,IF(OR(ISNUMBER(SEARCH('[1]Lookup for use classification'!$B$4,B345)),ISNUMBER(SEARCH('[1]Lookup for use classification'!$C$4,B345)),ISNUMBER(SEARCH('[1]Lookup for use classification'!$D$4,B345)),ISNUMBER(SEARCH('[1]Lookup for use classification'!$E$4,B345))),'[1]Lookup for use classification'!$A$4,IF(OR(ISNUMBER(SEARCH('[1]Lookup for use classification'!$B$5,B345)),ISNUMBER(SEARCH('[1]Lookup for use classification'!$C$5,B345)),ISNUMBER(SEARCH('[1]Lookup for use classification'!$D$5,B345))),'[1]Lookup for use classification'!$A$5,IF(OR(ISNUMBER(SEARCH('[1]Lookup for use classification'!$B$7,B345)),ISNUMBER(SEARCH('[1]Lookup for use classification'!$C$7,B345)),ISNUMBER(SEARCH('[1]Lookup for use classification'!$D$7,B345))),'[1]Lookup for use classification'!$A$7,IF(OR(ISNUMBER(SEARCH('[1]Lookup for use classification'!$B$9,B345)),ISNUMBER(SEARCH('[1]Lookup for use classification'!$C$9,B345)),ISNUMBER(SEARCH('[1]Lookup for use classification'!$D$9,B345)),ISNUMBER(SEARCH('[1]Lookup for use classification'!$E$9,B345)),ISNUMBER(SEARCH('[1]Lookup for use classification'!$F$9,B345)),ISNUMBER(SEARCH('[1]Lookup for use classification'!$G$9,B345)),ISNUMBER(SEARCH('[1]Lookup for use classification'!$H$9,B345)),ISNUMBER(SEARCH('[1]Lookup for use classification'!$I$9,B345)),ISNUMBER(SEARCH('[1]Lookup for use classification'!$J$9,B345)),ISNUMBER(SEARCH('[1]Lookup for use classification'!$K$9,B345))),'[1]Lookup for use classification'!$A$9,IF(OR(ISNUMBER(SEARCH('[1]Lookup for use classification'!$B$10,B345)),ISNUMBER(SEARCH('[1]Lookup for use classification'!$C$10,B345)),ISNUMBER(SEARCH('[1]Lookup for use classification'!$D$10,B345)),ISNUMBER(SEARCH('[1]Lookup for use classification'!$E$10,B345)),ISNUMBER(SEARCH('[1]Lookup for use classification'!$F$10,B345)),ISNUMBER(SEARCH('[1]Lookup for use classification'!$G$10,B345))),'[1]Lookup for use classification'!$A$10,IF(OR(ISNUMBER(SEARCH('[1]Lookup for use classification'!$B$11,B345)),ISNUMBER(SEARCH('[1]Lookup for use classification'!$C$11,B345))),'[1]Lookup for use classification'!$A$11,IF(OR(ISNUMBER(SEARCH('[1]Lookup for use classification'!$B$12,B345)),ISNUMBER(SEARCH('[1]Lookup for use classification'!$C$12,B345))),'[1]Lookup for use classification'!$A$12,IF(OR(ISNUMBER(SEARCH('[1]Lookup for use classification'!$B$13,B345)),ISNUMBER(SEARCH('[1]Lookup for use classification'!$C$13,B345)),ISNUMBER(SEARCH('[1]Lookup for use classification'!$D$13,B345)),,ISNUMBER(SEARCH('[1]Lookup for use classification'!$C$13,B345)),ISNUMBER(SEARCH('[1]Lookup for use classification'!$E$13,B345))),'[1]Lookup for use classification'!$A$13,IF(OR(ISNUMBER(SEARCH('[1]Lookup for use classification'!$B$14,B345)),ISNUMBER(SEARCH('[1]Lookup for use classification'!$C$14,B345))),'[1]Lookup for use classification'!$A$14,"Other"))))))))))))</f>
        <v>Education - K - 12</v>
      </c>
      <c r="D345" s="53">
        <v>800</v>
      </c>
      <c r="E345" s="29"/>
      <c r="F345" s="26"/>
    </row>
    <row r="346" spans="1:6">
      <c r="A346" s="16" t="s">
        <v>1263</v>
      </c>
      <c r="B346" s="49" t="s">
        <v>296</v>
      </c>
      <c r="C346" s="133" t="str">
        <f>IF(OR(ISNUMBER(SEARCH('[1]Lookup for use classification'!$B$1,B346)),ISNUMBER(SEARCH('[1]Lookup for use classification'!$C$1,B346)),ISNUMBER(SEARCH('[1]Lookup for use classification'!$D$1,B346)),ISNUMBER(SEARCH('[1]Lookup for use classification'!$E$1,B346))),'[1]Lookup for use classification'!$A$1,IF(ISNUMBER(SEARCH('[1]Lookup for use classification'!$B$2,B346)),'[1]Lookup for use classification'!$A$2,IF(ISNUMBER(SEARCH('[1]Lookup for use classification'!$B$3,B346)),'[1]Lookup for use classification'!$A$3,IF(OR(ISNUMBER(SEARCH('[1]Lookup for use classification'!$B$4,B346)),ISNUMBER(SEARCH('[1]Lookup for use classification'!$C$4,B346)),ISNUMBER(SEARCH('[1]Lookup for use classification'!$D$4,B346)),ISNUMBER(SEARCH('[1]Lookup for use classification'!$E$4,B346))),'[1]Lookup for use classification'!$A$4,IF(OR(ISNUMBER(SEARCH('[1]Lookup for use classification'!$B$5,B346)),ISNUMBER(SEARCH('[1]Lookup for use classification'!$C$5,B346)),ISNUMBER(SEARCH('[1]Lookup for use classification'!$D$5,B346))),'[1]Lookup for use classification'!$A$5,IF(OR(ISNUMBER(SEARCH('[1]Lookup for use classification'!$B$7,B346)),ISNUMBER(SEARCH('[1]Lookup for use classification'!$C$7,B346)),ISNUMBER(SEARCH('[1]Lookup for use classification'!$D$7,B346))),'[1]Lookup for use classification'!$A$7,IF(OR(ISNUMBER(SEARCH('[1]Lookup for use classification'!$B$9,B346)),ISNUMBER(SEARCH('[1]Lookup for use classification'!$C$9,B346)),ISNUMBER(SEARCH('[1]Lookup for use classification'!$D$9,B346)),ISNUMBER(SEARCH('[1]Lookup for use classification'!$E$9,B346)),ISNUMBER(SEARCH('[1]Lookup for use classification'!$F$9,B346)),ISNUMBER(SEARCH('[1]Lookup for use classification'!$G$9,B346)),ISNUMBER(SEARCH('[1]Lookup for use classification'!$H$9,B346)),ISNUMBER(SEARCH('[1]Lookup for use classification'!$I$9,B346)),ISNUMBER(SEARCH('[1]Lookup for use classification'!$J$9,B346)),ISNUMBER(SEARCH('[1]Lookup for use classification'!$K$9,B346))),'[1]Lookup for use classification'!$A$9,IF(OR(ISNUMBER(SEARCH('[1]Lookup for use classification'!$B$10,B346)),ISNUMBER(SEARCH('[1]Lookup for use classification'!$C$10,B346)),ISNUMBER(SEARCH('[1]Lookup for use classification'!$D$10,B346)),ISNUMBER(SEARCH('[1]Lookup for use classification'!$E$10,B346)),ISNUMBER(SEARCH('[1]Lookup for use classification'!$F$10,B346)),ISNUMBER(SEARCH('[1]Lookup for use classification'!$G$10,B346))),'[1]Lookup for use classification'!$A$10,IF(OR(ISNUMBER(SEARCH('[1]Lookup for use classification'!$B$11,B346)),ISNUMBER(SEARCH('[1]Lookup for use classification'!$C$11,B346))),'[1]Lookup for use classification'!$A$11,IF(OR(ISNUMBER(SEARCH('[1]Lookup for use classification'!$B$12,B346)),ISNUMBER(SEARCH('[1]Lookup for use classification'!$C$12,B346))),'[1]Lookup for use classification'!$A$12,IF(OR(ISNUMBER(SEARCH('[1]Lookup for use classification'!$B$13,B346)),ISNUMBER(SEARCH('[1]Lookup for use classification'!$C$13,B346)),ISNUMBER(SEARCH('[1]Lookup for use classification'!$D$13,B346)),,ISNUMBER(SEARCH('[1]Lookup for use classification'!$C$13,B346)),ISNUMBER(SEARCH('[1]Lookup for use classification'!$E$13,B346))),'[1]Lookup for use classification'!$A$13,IF(OR(ISNUMBER(SEARCH('[1]Lookup for use classification'!$B$14,B346)),ISNUMBER(SEARCH('[1]Lookup for use classification'!$C$14,B346))),'[1]Lookup for use classification'!$A$14,"Other"))))))))))))</f>
        <v>Education - K - 12</v>
      </c>
      <c r="D346" s="53">
        <v>1440</v>
      </c>
      <c r="E346" s="29"/>
      <c r="F346" s="26"/>
    </row>
    <row r="347" spans="1:6">
      <c r="A347" s="16" t="s">
        <v>1263</v>
      </c>
      <c r="B347" s="54" t="s">
        <v>1260</v>
      </c>
      <c r="C347" s="133" t="str">
        <f>IF(OR(ISNUMBER(SEARCH('[1]Lookup for use classification'!$B$1,B347)),ISNUMBER(SEARCH('[1]Lookup for use classification'!$C$1,B347)),ISNUMBER(SEARCH('[1]Lookup for use classification'!$D$1,B347)),ISNUMBER(SEARCH('[1]Lookup for use classification'!$E$1,B347))),'[1]Lookup for use classification'!$A$1,IF(ISNUMBER(SEARCH('[1]Lookup for use classification'!$B$2,B347)),'[1]Lookup for use classification'!$A$2,IF(ISNUMBER(SEARCH('[1]Lookup for use classification'!$B$3,B347)),'[1]Lookup for use classification'!$A$3,IF(OR(ISNUMBER(SEARCH('[1]Lookup for use classification'!$B$4,B347)),ISNUMBER(SEARCH('[1]Lookup for use classification'!$C$4,B347)),ISNUMBER(SEARCH('[1]Lookup for use classification'!$D$4,B347)),ISNUMBER(SEARCH('[1]Lookup for use classification'!$E$4,B347))),'[1]Lookup for use classification'!$A$4,IF(OR(ISNUMBER(SEARCH('[1]Lookup for use classification'!$B$5,B347)),ISNUMBER(SEARCH('[1]Lookup for use classification'!$C$5,B347)),ISNUMBER(SEARCH('[1]Lookup for use classification'!$D$5,B347))),'[1]Lookup for use classification'!$A$5,IF(OR(ISNUMBER(SEARCH('[1]Lookup for use classification'!$B$7,B347)),ISNUMBER(SEARCH('[1]Lookup for use classification'!$C$7,B347)),ISNUMBER(SEARCH('[1]Lookup for use classification'!$D$7,B347))),'[1]Lookup for use classification'!$A$7,IF(OR(ISNUMBER(SEARCH('[1]Lookup for use classification'!$B$9,B347)),ISNUMBER(SEARCH('[1]Lookup for use classification'!$C$9,B347)),ISNUMBER(SEARCH('[1]Lookup for use classification'!$D$9,B347)),ISNUMBER(SEARCH('[1]Lookup for use classification'!$E$9,B347)),ISNUMBER(SEARCH('[1]Lookup for use classification'!$F$9,B347)),ISNUMBER(SEARCH('[1]Lookup for use classification'!$G$9,B347)),ISNUMBER(SEARCH('[1]Lookup for use classification'!$H$9,B347)),ISNUMBER(SEARCH('[1]Lookup for use classification'!$I$9,B347)),ISNUMBER(SEARCH('[1]Lookup for use classification'!$J$9,B347)),ISNUMBER(SEARCH('[1]Lookup for use classification'!$K$9,B347))),'[1]Lookup for use classification'!$A$9,IF(OR(ISNUMBER(SEARCH('[1]Lookup for use classification'!$B$10,B347)),ISNUMBER(SEARCH('[1]Lookup for use classification'!$C$10,B347)),ISNUMBER(SEARCH('[1]Lookup for use classification'!$D$10,B347)),ISNUMBER(SEARCH('[1]Lookup for use classification'!$E$10,B347)),ISNUMBER(SEARCH('[1]Lookup for use classification'!$F$10,B347)),ISNUMBER(SEARCH('[1]Lookup for use classification'!$G$10,B347))),'[1]Lookup for use classification'!$A$10,IF(OR(ISNUMBER(SEARCH('[1]Lookup for use classification'!$B$11,B347)),ISNUMBER(SEARCH('[1]Lookup for use classification'!$C$11,B347))),'[1]Lookup for use classification'!$A$11,IF(OR(ISNUMBER(SEARCH('[1]Lookup for use classification'!$B$12,B347)),ISNUMBER(SEARCH('[1]Lookup for use classification'!$C$12,B347))),'[1]Lookup for use classification'!$A$12,IF(OR(ISNUMBER(SEARCH('[1]Lookup for use classification'!$B$13,B347)),ISNUMBER(SEARCH('[1]Lookup for use classification'!$C$13,B347)),ISNUMBER(SEARCH('[1]Lookup for use classification'!$D$13,B347)),,ISNUMBER(SEARCH('[1]Lookup for use classification'!$C$13,B347)),ISNUMBER(SEARCH('[1]Lookup for use classification'!$E$13,B347))),'[1]Lookup for use classification'!$A$13,IF(OR(ISNUMBER(SEARCH('[1]Lookup for use classification'!$B$14,B347)),ISNUMBER(SEARCH('[1]Lookup for use classification'!$C$14,B347))),'[1]Lookup for use classification'!$A$14,"Other"))))))))))))</f>
        <v>Warehousing</v>
      </c>
      <c r="D347" s="55">
        <v>1104</v>
      </c>
      <c r="E347" s="28"/>
      <c r="F347" s="30"/>
    </row>
    <row r="348" spans="1:6">
      <c r="A348" s="16" t="s">
        <v>1263</v>
      </c>
      <c r="B348" s="26" t="s">
        <v>254</v>
      </c>
      <c r="C348" s="133" t="str">
        <f>IF(OR(ISNUMBER(SEARCH('[1]Lookup for use classification'!$B$1,B348)),ISNUMBER(SEARCH('[1]Lookup for use classification'!$C$1,B348)),ISNUMBER(SEARCH('[1]Lookup for use classification'!$D$1,B348)),ISNUMBER(SEARCH('[1]Lookup for use classification'!$E$1,B348))),'[1]Lookup for use classification'!$A$1,IF(ISNUMBER(SEARCH('[1]Lookup for use classification'!$B$2,B348)),'[1]Lookup for use classification'!$A$2,IF(ISNUMBER(SEARCH('[1]Lookup for use classification'!$B$3,B348)),'[1]Lookup for use classification'!$A$3,IF(OR(ISNUMBER(SEARCH('[1]Lookup for use classification'!$B$4,B348)),ISNUMBER(SEARCH('[1]Lookup for use classification'!$C$4,B348)),ISNUMBER(SEARCH('[1]Lookup for use classification'!$D$4,B348)),ISNUMBER(SEARCH('[1]Lookup for use classification'!$E$4,B348))),'[1]Lookup for use classification'!$A$4,IF(OR(ISNUMBER(SEARCH('[1]Lookup for use classification'!$B$5,B348)),ISNUMBER(SEARCH('[1]Lookup for use classification'!$C$5,B348)),ISNUMBER(SEARCH('[1]Lookup for use classification'!$D$5,B348))),'[1]Lookup for use classification'!$A$5,IF(OR(ISNUMBER(SEARCH('[1]Lookup for use classification'!$B$7,B348)),ISNUMBER(SEARCH('[1]Lookup for use classification'!$C$7,B348)),ISNUMBER(SEARCH('[1]Lookup for use classification'!$D$7,B348))),'[1]Lookup for use classification'!$A$7,IF(OR(ISNUMBER(SEARCH('[1]Lookup for use classification'!$B$9,B348)),ISNUMBER(SEARCH('[1]Lookup for use classification'!$C$9,B348)),ISNUMBER(SEARCH('[1]Lookup for use classification'!$D$9,B348)),ISNUMBER(SEARCH('[1]Lookup for use classification'!$E$9,B348)),ISNUMBER(SEARCH('[1]Lookup for use classification'!$F$9,B348)),ISNUMBER(SEARCH('[1]Lookup for use classification'!$G$9,B348)),ISNUMBER(SEARCH('[1]Lookup for use classification'!$H$9,B348)),ISNUMBER(SEARCH('[1]Lookup for use classification'!$I$9,B348)),ISNUMBER(SEARCH('[1]Lookup for use classification'!$J$9,B348)),ISNUMBER(SEARCH('[1]Lookup for use classification'!$K$9,B348))),'[1]Lookup for use classification'!$A$9,IF(OR(ISNUMBER(SEARCH('[1]Lookup for use classification'!$B$10,B348)),ISNUMBER(SEARCH('[1]Lookup for use classification'!$C$10,B348)),ISNUMBER(SEARCH('[1]Lookup for use classification'!$D$10,B348)),ISNUMBER(SEARCH('[1]Lookup for use classification'!$E$10,B348)),ISNUMBER(SEARCH('[1]Lookup for use classification'!$F$10,B348)),ISNUMBER(SEARCH('[1]Lookup for use classification'!$G$10,B348))),'[1]Lookup for use classification'!$A$10,IF(OR(ISNUMBER(SEARCH('[1]Lookup for use classification'!$B$11,B348)),ISNUMBER(SEARCH('[1]Lookup for use classification'!$C$11,B348))),'[1]Lookup for use classification'!$A$11,IF(OR(ISNUMBER(SEARCH('[1]Lookup for use classification'!$B$12,B348)),ISNUMBER(SEARCH('[1]Lookup for use classification'!$C$12,B348))),'[1]Lookup for use classification'!$A$12,IF(OR(ISNUMBER(SEARCH('[1]Lookup for use classification'!$B$13,B348)),ISNUMBER(SEARCH('[1]Lookup for use classification'!$C$13,B348)),ISNUMBER(SEARCH('[1]Lookup for use classification'!$D$13,B348)),,ISNUMBER(SEARCH('[1]Lookup for use classification'!$C$13,B348)),ISNUMBER(SEARCH('[1]Lookup for use classification'!$E$13,B348))),'[1]Lookup for use classification'!$A$13,IF(OR(ISNUMBER(SEARCH('[1]Lookup for use classification'!$B$14,B348)),ISNUMBER(SEARCH('[1]Lookup for use classification'!$C$14,B348))),'[1]Lookup for use classification'!$A$14,"Other"))))))))))))</f>
        <v>Retail - Other</v>
      </c>
      <c r="D348" s="27"/>
      <c r="E348" s="26"/>
      <c r="F348" s="26"/>
    </row>
    <row r="349" spans="1:6">
      <c r="A349" s="16" t="s">
        <v>1263</v>
      </c>
      <c r="B349" s="49" t="s">
        <v>1261</v>
      </c>
      <c r="C349" s="133" t="str">
        <f>IF(OR(ISNUMBER(SEARCH('[1]Lookup for use classification'!$B$1,B349)),ISNUMBER(SEARCH('[1]Lookup for use classification'!$C$1,B349)),ISNUMBER(SEARCH('[1]Lookup for use classification'!$D$1,B349)),ISNUMBER(SEARCH('[1]Lookup for use classification'!$E$1,B349))),'[1]Lookup for use classification'!$A$1,IF(ISNUMBER(SEARCH('[1]Lookup for use classification'!$B$2,B349)),'[1]Lookup for use classification'!$A$2,IF(ISNUMBER(SEARCH('[1]Lookup for use classification'!$B$3,B349)),'[1]Lookup for use classification'!$A$3,IF(OR(ISNUMBER(SEARCH('[1]Lookup for use classification'!$B$4,B349)),ISNUMBER(SEARCH('[1]Lookup for use classification'!$C$4,B349)),ISNUMBER(SEARCH('[1]Lookup for use classification'!$D$4,B349)),ISNUMBER(SEARCH('[1]Lookup for use classification'!$E$4,B349))),'[1]Lookup for use classification'!$A$4,IF(OR(ISNUMBER(SEARCH('[1]Lookup for use classification'!$B$5,B349)),ISNUMBER(SEARCH('[1]Lookup for use classification'!$C$5,B349)),ISNUMBER(SEARCH('[1]Lookup for use classification'!$D$5,B349))),'[1]Lookup for use classification'!$A$5,IF(OR(ISNUMBER(SEARCH('[1]Lookup for use classification'!$B$7,B349)),ISNUMBER(SEARCH('[1]Lookup for use classification'!$C$7,B349)),ISNUMBER(SEARCH('[1]Lookup for use classification'!$D$7,B349))),'[1]Lookup for use classification'!$A$7,IF(OR(ISNUMBER(SEARCH('[1]Lookup for use classification'!$B$9,B349)),ISNUMBER(SEARCH('[1]Lookup for use classification'!$C$9,B349)),ISNUMBER(SEARCH('[1]Lookup for use classification'!$D$9,B349)),ISNUMBER(SEARCH('[1]Lookup for use classification'!$E$9,B349)),ISNUMBER(SEARCH('[1]Lookup for use classification'!$F$9,B349)),ISNUMBER(SEARCH('[1]Lookup for use classification'!$G$9,B349)),ISNUMBER(SEARCH('[1]Lookup for use classification'!$H$9,B349)),ISNUMBER(SEARCH('[1]Lookup for use classification'!$I$9,B349)),ISNUMBER(SEARCH('[1]Lookup for use classification'!$J$9,B349)),ISNUMBER(SEARCH('[1]Lookup for use classification'!$K$9,B349))),'[1]Lookup for use classification'!$A$9,IF(OR(ISNUMBER(SEARCH('[1]Lookup for use classification'!$B$10,B349)),ISNUMBER(SEARCH('[1]Lookup for use classification'!$C$10,B349)),ISNUMBER(SEARCH('[1]Lookup for use classification'!$D$10,B349)),ISNUMBER(SEARCH('[1]Lookup for use classification'!$E$10,B349)),ISNUMBER(SEARCH('[1]Lookup for use classification'!$F$10,B349)),ISNUMBER(SEARCH('[1]Lookup for use classification'!$G$10,B349))),'[1]Lookup for use classification'!$A$10,IF(OR(ISNUMBER(SEARCH('[1]Lookup for use classification'!$B$11,B349)),ISNUMBER(SEARCH('[1]Lookup for use classification'!$C$11,B349))),'[1]Lookup for use classification'!$A$11,IF(OR(ISNUMBER(SEARCH('[1]Lookup for use classification'!$B$12,B349)),ISNUMBER(SEARCH('[1]Lookup for use classification'!$C$12,B349))),'[1]Lookup for use classification'!$A$12,IF(OR(ISNUMBER(SEARCH('[1]Lookup for use classification'!$B$13,B349)),ISNUMBER(SEARCH('[1]Lookup for use classification'!$C$13,B349)),ISNUMBER(SEARCH('[1]Lookup for use classification'!$D$13,B349)),,ISNUMBER(SEARCH('[1]Lookup for use classification'!$C$13,B349)),ISNUMBER(SEARCH('[1]Lookup for use classification'!$E$13,B349))),'[1]Lookup for use classification'!$A$13,IF(OR(ISNUMBER(SEARCH('[1]Lookup for use classification'!$B$14,B349)),ISNUMBER(SEARCH('[1]Lookup for use classification'!$C$14,B349))),'[1]Lookup for use classification'!$A$14,"Other"))))))))))))</f>
        <v>Other</v>
      </c>
      <c r="D349" s="53">
        <v>2500</v>
      </c>
      <c r="E349" s="29"/>
      <c r="F349" s="26"/>
    </row>
    <row r="350" spans="1:6">
      <c r="A350" s="16" t="s">
        <v>1263</v>
      </c>
      <c r="B350" s="26" t="s">
        <v>1262</v>
      </c>
      <c r="C350" s="133" t="str">
        <f>IF(OR(ISNUMBER(SEARCH('[1]Lookup for use classification'!$B$1,B350)),ISNUMBER(SEARCH('[1]Lookup for use classification'!$C$1,B350)),ISNUMBER(SEARCH('[1]Lookup for use classification'!$D$1,B350)),ISNUMBER(SEARCH('[1]Lookup for use classification'!$E$1,B350))),'[1]Lookup for use classification'!$A$1,IF(ISNUMBER(SEARCH('[1]Lookup for use classification'!$B$2,B350)),'[1]Lookup for use classification'!$A$2,IF(ISNUMBER(SEARCH('[1]Lookup for use classification'!$B$3,B350)),'[1]Lookup for use classification'!$A$3,IF(OR(ISNUMBER(SEARCH('[1]Lookup for use classification'!$B$4,B350)),ISNUMBER(SEARCH('[1]Lookup for use classification'!$C$4,B350)),ISNUMBER(SEARCH('[1]Lookup for use classification'!$D$4,B350)),ISNUMBER(SEARCH('[1]Lookup for use classification'!$E$4,B350))),'[1]Lookup for use classification'!$A$4,IF(OR(ISNUMBER(SEARCH('[1]Lookup for use classification'!$B$5,B350)),ISNUMBER(SEARCH('[1]Lookup for use classification'!$C$5,B350)),ISNUMBER(SEARCH('[1]Lookup for use classification'!$D$5,B350))),'[1]Lookup for use classification'!$A$5,IF(OR(ISNUMBER(SEARCH('[1]Lookup for use classification'!$B$7,B350)),ISNUMBER(SEARCH('[1]Lookup for use classification'!$C$7,B350)),ISNUMBER(SEARCH('[1]Lookup for use classification'!$D$7,B350))),'[1]Lookup for use classification'!$A$7,IF(OR(ISNUMBER(SEARCH('[1]Lookup for use classification'!$B$9,B350)),ISNUMBER(SEARCH('[1]Lookup for use classification'!$C$9,B350)),ISNUMBER(SEARCH('[1]Lookup for use classification'!$D$9,B350)),ISNUMBER(SEARCH('[1]Lookup for use classification'!$E$9,B350)),ISNUMBER(SEARCH('[1]Lookup for use classification'!$F$9,B350)),ISNUMBER(SEARCH('[1]Lookup for use classification'!$G$9,B350)),ISNUMBER(SEARCH('[1]Lookup for use classification'!$H$9,B350)),ISNUMBER(SEARCH('[1]Lookup for use classification'!$I$9,B350)),ISNUMBER(SEARCH('[1]Lookup for use classification'!$J$9,B350)),ISNUMBER(SEARCH('[1]Lookup for use classification'!$K$9,B350))),'[1]Lookup for use classification'!$A$9,IF(OR(ISNUMBER(SEARCH('[1]Lookup for use classification'!$B$10,B350)),ISNUMBER(SEARCH('[1]Lookup for use classification'!$C$10,B350)),ISNUMBER(SEARCH('[1]Lookup for use classification'!$D$10,B350)),ISNUMBER(SEARCH('[1]Lookup for use classification'!$E$10,B350)),ISNUMBER(SEARCH('[1]Lookup for use classification'!$F$10,B350)),ISNUMBER(SEARCH('[1]Lookup for use classification'!$G$10,B350))),'[1]Lookup for use classification'!$A$10,IF(OR(ISNUMBER(SEARCH('[1]Lookup for use classification'!$B$11,B350)),ISNUMBER(SEARCH('[1]Lookup for use classification'!$C$11,B350))),'[1]Lookup for use classification'!$A$11,IF(OR(ISNUMBER(SEARCH('[1]Lookup for use classification'!$B$12,B350)),ISNUMBER(SEARCH('[1]Lookup for use classification'!$C$12,B350))),'[1]Lookup for use classification'!$A$12,IF(OR(ISNUMBER(SEARCH('[1]Lookup for use classification'!$B$13,B350)),ISNUMBER(SEARCH('[1]Lookup for use classification'!$C$13,B350)),ISNUMBER(SEARCH('[1]Lookup for use classification'!$D$13,B350)),,ISNUMBER(SEARCH('[1]Lookup for use classification'!$C$13,B350)),ISNUMBER(SEARCH('[1]Lookup for use classification'!$E$13,B350))),'[1]Lookup for use classification'!$A$13,IF(OR(ISNUMBER(SEARCH('[1]Lookup for use classification'!$B$14,B350)),ISNUMBER(SEARCH('[1]Lookup for use classification'!$C$14,B350))),'[1]Lookup for use classification'!$A$14,"Other"))))))))))))</f>
        <v>Public Assembly</v>
      </c>
      <c r="D350" s="52"/>
      <c r="E350" s="29"/>
      <c r="F350" s="26"/>
    </row>
    <row r="351" spans="1:6">
      <c r="A351" s="16" t="s">
        <v>1263</v>
      </c>
      <c r="B351" s="26" t="s">
        <v>255</v>
      </c>
      <c r="C351" s="133" t="str">
        <f>IF(OR(ISNUMBER(SEARCH('[1]Lookup for use classification'!$B$1,B351)),ISNUMBER(SEARCH('[1]Lookup for use classification'!$C$1,B351)),ISNUMBER(SEARCH('[1]Lookup for use classification'!$D$1,B351)),ISNUMBER(SEARCH('[1]Lookup for use classification'!$E$1,B351))),'[1]Lookup for use classification'!$A$1,IF(ISNUMBER(SEARCH('[1]Lookup for use classification'!$B$2,B351)),'[1]Lookup for use classification'!$A$2,IF(ISNUMBER(SEARCH('[1]Lookup for use classification'!$B$3,B351)),'[1]Lookup for use classification'!$A$3,IF(OR(ISNUMBER(SEARCH('[1]Lookup for use classification'!$B$4,B351)),ISNUMBER(SEARCH('[1]Lookup for use classification'!$C$4,B351)),ISNUMBER(SEARCH('[1]Lookup for use classification'!$D$4,B351)),ISNUMBER(SEARCH('[1]Lookup for use classification'!$E$4,B351))),'[1]Lookup for use classification'!$A$4,IF(OR(ISNUMBER(SEARCH('[1]Lookup for use classification'!$B$5,B351)),ISNUMBER(SEARCH('[1]Lookup for use classification'!$C$5,B351)),ISNUMBER(SEARCH('[1]Lookup for use classification'!$D$5,B351))),'[1]Lookup for use classification'!$A$5,IF(OR(ISNUMBER(SEARCH('[1]Lookup for use classification'!$B$7,B351)),ISNUMBER(SEARCH('[1]Lookup for use classification'!$C$7,B351)),ISNUMBER(SEARCH('[1]Lookup for use classification'!$D$7,B351))),'[1]Lookup for use classification'!$A$7,IF(OR(ISNUMBER(SEARCH('[1]Lookup for use classification'!$B$9,B351)),ISNUMBER(SEARCH('[1]Lookup for use classification'!$C$9,B351)),ISNUMBER(SEARCH('[1]Lookup for use classification'!$D$9,B351)),ISNUMBER(SEARCH('[1]Lookup for use classification'!$E$9,B351)),ISNUMBER(SEARCH('[1]Lookup for use classification'!$F$9,B351)),ISNUMBER(SEARCH('[1]Lookup for use classification'!$G$9,B351)),ISNUMBER(SEARCH('[1]Lookup for use classification'!$H$9,B351)),ISNUMBER(SEARCH('[1]Lookup for use classification'!$I$9,B351)),ISNUMBER(SEARCH('[1]Lookup for use classification'!$J$9,B351)),ISNUMBER(SEARCH('[1]Lookup for use classification'!$K$9,B351))),'[1]Lookup for use classification'!$A$9,IF(OR(ISNUMBER(SEARCH('[1]Lookup for use classification'!$B$10,B351)),ISNUMBER(SEARCH('[1]Lookup for use classification'!$C$10,B351)),ISNUMBER(SEARCH('[1]Lookup for use classification'!$D$10,B351)),ISNUMBER(SEARCH('[1]Lookup for use classification'!$E$10,B351)),ISNUMBER(SEARCH('[1]Lookup for use classification'!$F$10,B351)),ISNUMBER(SEARCH('[1]Lookup for use classification'!$G$10,B351))),'[1]Lookup for use classification'!$A$10,IF(OR(ISNUMBER(SEARCH('[1]Lookup for use classification'!$B$11,B351)),ISNUMBER(SEARCH('[1]Lookup for use classification'!$C$11,B351))),'[1]Lookup for use classification'!$A$11,IF(OR(ISNUMBER(SEARCH('[1]Lookup for use classification'!$B$12,B351)),ISNUMBER(SEARCH('[1]Lookup for use classification'!$C$12,B351))),'[1]Lookup for use classification'!$A$12,IF(OR(ISNUMBER(SEARCH('[1]Lookup for use classification'!$B$13,B351)),ISNUMBER(SEARCH('[1]Lookup for use classification'!$C$13,B351)),ISNUMBER(SEARCH('[1]Lookup for use classification'!$D$13,B351)),,ISNUMBER(SEARCH('[1]Lookup for use classification'!$C$13,B351)),ISNUMBER(SEARCH('[1]Lookup for use classification'!$E$13,B351))),'[1]Lookup for use classification'!$A$13,IF(OR(ISNUMBER(SEARCH('[1]Lookup for use classification'!$B$14,B351)),ISNUMBER(SEARCH('[1]Lookup for use classification'!$C$14,B351))),'[1]Lookup for use classification'!$A$14,"Other"))))))))))))</f>
        <v>Other</v>
      </c>
      <c r="D351" s="52"/>
      <c r="E351" s="29"/>
      <c r="F351" s="26"/>
    </row>
    <row r="352" spans="1:6">
      <c r="A352" s="16" t="s">
        <v>1263</v>
      </c>
      <c r="B352" s="49" t="s">
        <v>64</v>
      </c>
      <c r="C352" s="133" t="str">
        <f>IF(OR(ISNUMBER(SEARCH('[1]Lookup for use classification'!$B$1,B352)),ISNUMBER(SEARCH('[1]Lookup for use classification'!$C$1,B352)),ISNUMBER(SEARCH('[1]Lookup for use classification'!$D$1,B352)),ISNUMBER(SEARCH('[1]Lookup for use classification'!$E$1,B352))),'[1]Lookup for use classification'!$A$1,IF(ISNUMBER(SEARCH('[1]Lookup for use classification'!$B$2,B352)),'[1]Lookup for use classification'!$A$2,IF(ISNUMBER(SEARCH('[1]Lookup for use classification'!$B$3,B352)),'[1]Lookup for use classification'!$A$3,IF(OR(ISNUMBER(SEARCH('[1]Lookup for use classification'!$B$4,B352)),ISNUMBER(SEARCH('[1]Lookup for use classification'!$C$4,B352)),ISNUMBER(SEARCH('[1]Lookup for use classification'!$D$4,B352)),ISNUMBER(SEARCH('[1]Lookup for use classification'!$E$4,B352))),'[1]Lookup for use classification'!$A$4,IF(OR(ISNUMBER(SEARCH('[1]Lookup for use classification'!$B$5,B352)),ISNUMBER(SEARCH('[1]Lookup for use classification'!$C$5,B352)),ISNUMBER(SEARCH('[1]Lookup for use classification'!$D$5,B352))),'[1]Lookup for use classification'!$A$5,IF(OR(ISNUMBER(SEARCH('[1]Lookup for use classification'!$B$7,B352)),ISNUMBER(SEARCH('[1]Lookup for use classification'!$C$7,B352)),ISNUMBER(SEARCH('[1]Lookup for use classification'!$D$7,B352))),'[1]Lookup for use classification'!$A$7,IF(OR(ISNUMBER(SEARCH('[1]Lookup for use classification'!$B$9,B352)),ISNUMBER(SEARCH('[1]Lookup for use classification'!$C$9,B352)),ISNUMBER(SEARCH('[1]Lookup for use classification'!$D$9,B352)),ISNUMBER(SEARCH('[1]Lookup for use classification'!$E$9,B352)),ISNUMBER(SEARCH('[1]Lookup for use classification'!$F$9,B352)),ISNUMBER(SEARCH('[1]Lookup for use classification'!$G$9,B352)),ISNUMBER(SEARCH('[1]Lookup for use classification'!$H$9,B352)),ISNUMBER(SEARCH('[1]Lookup for use classification'!$I$9,B352)),ISNUMBER(SEARCH('[1]Lookup for use classification'!$J$9,B352)),ISNUMBER(SEARCH('[1]Lookup for use classification'!$K$9,B352))),'[1]Lookup for use classification'!$A$9,IF(OR(ISNUMBER(SEARCH('[1]Lookup for use classification'!$B$10,B352)),ISNUMBER(SEARCH('[1]Lookup for use classification'!$C$10,B352)),ISNUMBER(SEARCH('[1]Lookup for use classification'!$D$10,B352)),ISNUMBER(SEARCH('[1]Lookup for use classification'!$E$10,B352)),ISNUMBER(SEARCH('[1]Lookup for use classification'!$F$10,B352)),ISNUMBER(SEARCH('[1]Lookup for use classification'!$G$10,B352))),'[1]Lookup for use classification'!$A$10,IF(OR(ISNUMBER(SEARCH('[1]Lookup for use classification'!$B$11,B352)),ISNUMBER(SEARCH('[1]Lookup for use classification'!$C$11,B352))),'[1]Lookup for use classification'!$A$11,IF(OR(ISNUMBER(SEARCH('[1]Lookup for use classification'!$B$12,B352)),ISNUMBER(SEARCH('[1]Lookup for use classification'!$C$12,B352))),'[1]Lookup for use classification'!$A$12,IF(OR(ISNUMBER(SEARCH('[1]Lookup for use classification'!$B$13,B352)),ISNUMBER(SEARCH('[1]Lookup for use classification'!$C$13,B352)),ISNUMBER(SEARCH('[1]Lookup for use classification'!$D$13,B352)),,ISNUMBER(SEARCH('[1]Lookup for use classification'!$C$13,B352)),ISNUMBER(SEARCH('[1]Lookup for use classification'!$E$13,B352))),'[1]Lookup for use classification'!$A$13,IF(OR(ISNUMBER(SEARCH('[1]Lookup for use classification'!$B$14,B352)),ISNUMBER(SEARCH('[1]Lookup for use classification'!$C$14,B352))),'[1]Lookup for use classification'!$A$14,"Other"))))))))))))</f>
        <v>Water &amp; Sewer</v>
      </c>
      <c r="D352" s="52"/>
      <c r="E352" s="29"/>
      <c r="F352" s="26"/>
    </row>
    <row r="353" spans="1:6">
      <c r="A353" s="56" t="s">
        <v>1838</v>
      </c>
      <c r="B353" s="26" t="s">
        <v>473</v>
      </c>
      <c r="C353" s="133" t="str">
        <f>IF(OR(ISNUMBER(SEARCH('[1]Lookup for use classification'!$B$1,B353)),ISNUMBER(SEARCH('[1]Lookup for use classification'!$C$1,B353)),ISNUMBER(SEARCH('[1]Lookup for use classification'!$D$1,B353)),ISNUMBER(SEARCH('[1]Lookup for use classification'!$E$1,B353))),'[1]Lookup for use classification'!$A$1,IF(ISNUMBER(SEARCH('[1]Lookup for use classification'!$B$2,B353)),'[1]Lookup for use classification'!$A$2,IF(ISNUMBER(SEARCH('[1]Lookup for use classification'!$B$3,B353)),'[1]Lookup for use classification'!$A$3,IF(OR(ISNUMBER(SEARCH('[1]Lookup for use classification'!$B$4,B353)),ISNUMBER(SEARCH('[1]Lookup for use classification'!$C$4,B353)),ISNUMBER(SEARCH('[1]Lookup for use classification'!$D$4,B353)),ISNUMBER(SEARCH('[1]Lookup for use classification'!$E$4,B353))),'[1]Lookup for use classification'!$A$4,IF(OR(ISNUMBER(SEARCH('[1]Lookup for use classification'!$B$5,B353)),ISNUMBER(SEARCH('[1]Lookup for use classification'!$C$5,B353)),ISNUMBER(SEARCH('[1]Lookup for use classification'!$D$5,B353))),'[1]Lookup for use classification'!$A$5,IF(OR(ISNUMBER(SEARCH('[1]Lookup for use classification'!$B$7,B353)),ISNUMBER(SEARCH('[1]Lookup for use classification'!$C$7,B353)),ISNUMBER(SEARCH('[1]Lookup for use classification'!$D$7,B353))),'[1]Lookup for use classification'!$A$7,IF(OR(ISNUMBER(SEARCH('[1]Lookup for use classification'!$B$9,B353)),ISNUMBER(SEARCH('[1]Lookup for use classification'!$C$9,B353)),ISNUMBER(SEARCH('[1]Lookup for use classification'!$D$9,B353)),ISNUMBER(SEARCH('[1]Lookup for use classification'!$E$9,B353)),ISNUMBER(SEARCH('[1]Lookup for use classification'!$F$9,B353)),ISNUMBER(SEARCH('[1]Lookup for use classification'!$G$9,B353)),ISNUMBER(SEARCH('[1]Lookup for use classification'!$H$9,B353)),ISNUMBER(SEARCH('[1]Lookup for use classification'!$I$9,B353)),ISNUMBER(SEARCH('[1]Lookup for use classification'!$J$9,B353)),ISNUMBER(SEARCH('[1]Lookup for use classification'!$K$9,B353))),'[1]Lookup for use classification'!$A$9,IF(OR(ISNUMBER(SEARCH('[1]Lookup for use classification'!$B$10,B353)),ISNUMBER(SEARCH('[1]Lookup for use classification'!$C$10,B353)),ISNUMBER(SEARCH('[1]Lookup for use classification'!$D$10,B353)),ISNUMBER(SEARCH('[1]Lookup for use classification'!$E$10,B353)),ISNUMBER(SEARCH('[1]Lookup for use classification'!$F$10,B353)),ISNUMBER(SEARCH('[1]Lookup for use classification'!$G$10,B353))),'[1]Lookup for use classification'!$A$10,IF(OR(ISNUMBER(SEARCH('[1]Lookup for use classification'!$B$11,B353)),ISNUMBER(SEARCH('[1]Lookup for use classification'!$C$11,B353))),'[1]Lookup for use classification'!$A$11,IF(OR(ISNUMBER(SEARCH('[1]Lookup for use classification'!$B$12,B353)),ISNUMBER(SEARCH('[1]Lookup for use classification'!$C$12,B353))),'[1]Lookup for use classification'!$A$12,IF(OR(ISNUMBER(SEARCH('[1]Lookup for use classification'!$B$13,B353)),ISNUMBER(SEARCH('[1]Lookup for use classification'!$C$13,B353)),ISNUMBER(SEARCH('[1]Lookup for use classification'!$D$13,B353)),,ISNUMBER(SEARCH('[1]Lookup for use classification'!$C$13,B353)),ISNUMBER(SEARCH('[1]Lookup for use classification'!$E$13,B353))),'[1]Lookup for use classification'!$A$13,IF(OR(ISNUMBER(SEARCH('[1]Lookup for use classification'!$B$14,B353)),ISNUMBER(SEARCH('[1]Lookup for use classification'!$C$14,B353))),'[1]Lookup for use classification'!$A$14,"Other"))))))))))))</f>
        <v>Public Assembly</v>
      </c>
      <c r="D353" s="57"/>
      <c r="E353" s="58"/>
      <c r="F353" s="58"/>
    </row>
    <row r="354" spans="1:6">
      <c r="A354" s="56" t="s">
        <v>1838</v>
      </c>
      <c r="B354" s="47" t="s">
        <v>286</v>
      </c>
      <c r="C354" s="133" t="str">
        <f>IF(OR(ISNUMBER(SEARCH('[1]Lookup for use classification'!$B$1,B354)),ISNUMBER(SEARCH('[1]Lookup for use classification'!$C$1,B354)),ISNUMBER(SEARCH('[1]Lookup for use classification'!$D$1,B354)),ISNUMBER(SEARCH('[1]Lookup for use classification'!$E$1,B354))),'[1]Lookup for use classification'!$A$1,IF(ISNUMBER(SEARCH('[1]Lookup for use classification'!$B$2,B354)),'[1]Lookup for use classification'!$A$2,IF(ISNUMBER(SEARCH('[1]Lookup for use classification'!$B$3,B354)),'[1]Lookup for use classification'!$A$3,IF(OR(ISNUMBER(SEARCH('[1]Lookup for use classification'!$B$4,B354)),ISNUMBER(SEARCH('[1]Lookup for use classification'!$C$4,B354)),ISNUMBER(SEARCH('[1]Lookup for use classification'!$D$4,B354)),ISNUMBER(SEARCH('[1]Lookup for use classification'!$E$4,B354))),'[1]Lookup for use classification'!$A$4,IF(OR(ISNUMBER(SEARCH('[1]Lookup for use classification'!$B$5,B354)),ISNUMBER(SEARCH('[1]Lookup for use classification'!$C$5,B354)),ISNUMBER(SEARCH('[1]Lookup for use classification'!$D$5,B354))),'[1]Lookup for use classification'!$A$5,IF(OR(ISNUMBER(SEARCH('[1]Lookup for use classification'!$B$7,B354)),ISNUMBER(SEARCH('[1]Lookup for use classification'!$C$7,B354)),ISNUMBER(SEARCH('[1]Lookup for use classification'!$D$7,B354))),'[1]Lookup for use classification'!$A$7,IF(OR(ISNUMBER(SEARCH('[1]Lookup for use classification'!$B$9,B354)),ISNUMBER(SEARCH('[1]Lookup for use classification'!$C$9,B354)),ISNUMBER(SEARCH('[1]Lookup for use classification'!$D$9,B354)),ISNUMBER(SEARCH('[1]Lookup for use classification'!$E$9,B354)),ISNUMBER(SEARCH('[1]Lookup for use classification'!$F$9,B354)),ISNUMBER(SEARCH('[1]Lookup for use classification'!$G$9,B354)),ISNUMBER(SEARCH('[1]Lookup for use classification'!$H$9,B354)),ISNUMBER(SEARCH('[1]Lookup for use classification'!$I$9,B354)),ISNUMBER(SEARCH('[1]Lookup for use classification'!$J$9,B354)),ISNUMBER(SEARCH('[1]Lookup for use classification'!$K$9,B354))),'[1]Lookup for use classification'!$A$9,IF(OR(ISNUMBER(SEARCH('[1]Lookup for use classification'!$B$10,B354)),ISNUMBER(SEARCH('[1]Lookup for use classification'!$C$10,B354)),ISNUMBER(SEARCH('[1]Lookup for use classification'!$D$10,B354)),ISNUMBER(SEARCH('[1]Lookup for use classification'!$E$10,B354)),ISNUMBER(SEARCH('[1]Lookup for use classification'!$F$10,B354)),ISNUMBER(SEARCH('[1]Lookup for use classification'!$G$10,B354))),'[1]Lookup for use classification'!$A$10,IF(OR(ISNUMBER(SEARCH('[1]Lookup for use classification'!$B$11,B354)),ISNUMBER(SEARCH('[1]Lookup for use classification'!$C$11,B354))),'[1]Lookup for use classification'!$A$11,IF(OR(ISNUMBER(SEARCH('[1]Lookup for use classification'!$B$12,B354)),ISNUMBER(SEARCH('[1]Lookup for use classification'!$C$12,B354))),'[1]Lookup for use classification'!$A$12,IF(OR(ISNUMBER(SEARCH('[1]Lookup for use classification'!$B$13,B354)),ISNUMBER(SEARCH('[1]Lookup for use classification'!$C$13,B354)),ISNUMBER(SEARCH('[1]Lookup for use classification'!$D$13,B354)),,ISNUMBER(SEARCH('[1]Lookup for use classification'!$C$13,B354)),ISNUMBER(SEARCH('[1]Lookup for use classification'!$E$13,B354))),'[1]Lookup for use classification'!$A$13,IF(OR(ISNUMBER(SEARCH('[1]Lookup for use classification'!$B$14,B354)),ISNUMBER(SEARCH('[1]Lookup for use classification'!$C$14,B354))),'[1]Lookup for use classification'!$A$14,"Other"))))))))))))</f>
        <v>Public Assembly</v>
      </c>
      <c r="D354" s="57"/>
      <c r="E354" s="58"/>
      <c r="F354" s="58"/>
    </row>
    <row r="355" spans="1:6">
      <c r="A355" s="56" t="s">
        <v>1838</v>
      </c>
      <c r="B355" s="47" t="s">
        <v>1850</v>
      </c>
      <c r="C355" s="133" t="str">
        <f>IF(OR(ISNUMBER(SEARCH('[1]Lookup for use classification'!$B$1,B355)),ISNUMBER(SEARCH('[1]Lookup for use classification'!$C$1,B355)),ISNUMBER(SEARCH('[1]Lookup for use classification'!$D$1,B355)),ISNUMBER(SEARCH('[1]Lookup for use classification'!$E$1,B355))),'[1]Lookup for use classification'!$A$1,IF(ISNUMBER(SEARCH('[1]Lookup for use classification'!$B$2,B355)),'[1]Lookup for use classification'!$A$2,IF(ISNUMBER(SEARCH('[1]Lookup for use classification'!$B$3,B355)),'[1]Lookup for use classification'!$A$3,IF(OR(ISNUMBER(SEARCH('[1]Lookup for use classification'!$B$4,B355)),ISNUMBER(SEARCH('[1]Lookup for use classification'!$C$4,B355)),ISNUMBER(SEARCH('[1]Lookup for use classification'!$D$4,B355)),ISNUMBER(SEARCH('[1]Lookup for use classification'!$E$4,B355))),'[1]Lookup for use classification'!$A$4,IF(OR(ISNUMBER(SEARCH('[1]Lookup for use classification'!$B$5,B355)),ISNUMBER(SEARCH('[1]Lookup for use classification'!$C$5,B355)),ISNUMBER(SEARCH('[1]Lookup for use classification'!$D$5,B355))),'[1]Lookup for use classification'!$A$5,IF(OR(ISNUMBER(SEARCH('[1]Lookup for use classification'!$B$7,B355)),ISNUMBER(SEARCH('[1]Lookup for use classification'!$C$7,B355)),ISNUMBER(SEARCH('[1]Lookup for use classification'!$D$7,B355))),'[1]Lookup for use classification'!$A$7,IF(OR(ISNUMBER(SEARCH('[1]Lookup for use classification'!$B$9,B355)),ISNUMBER(SEARCH('[1]Lookup for use classification'!$C$9,B355)),ISNUMBER(SEARCH('[1]Lookup for use classification'!$D$9,B355)),ISNUMBER(SEARCH('[1]Lookup for use classification'!$E$9,B355)),ISNUMBER(SEARCH('[1]Lookup for use classification'!$F$9,B355)),ISNUMBER(SEARCH('[1]Lookup for use classification'!$G$9,B355)),ISNUMBER(SEARCH('[1]Lookup for use classification'!$H$9,B355)),ISNUMBER(SEARCH('[1]Lookup for use classification'!$I$9,B355)),ISNUMBER(SEARCH('[1]Lookup for use classification'!$J$9,B355)),ISNUMBER(SEARCH('[1]Lookup for use classification'!$K$9,B355))),'[1]Lookup for use classification'!$A$9,IF(OR(ISNUMBER(SEARCH('[1]Lookup for use classification'!$B$10,B355)),ISNUMBER(SEARCH('[1]Lookup for use classification'!$C$10,B355)),ISNUMBER(SEARCH('[1]Lookup for use classification'!$D$10,B355)),ISNUMBER(SEARCH('[1]Lookup for use classification'!$E$10,B355)),ISNUMBER(SEARCH('[1]Lookup for use classification'!$F$10,B355)),ISNUMBER(SEARCH('[1]Lookup for use classification'!$G$10,B355))),'[1]Lookup for use classification'!$A$10,IF(OR(ISNUMBER(SEARCH('[1]Lookup for use classification'!$B$11,B355)),ISNUMBER(SEARCH('[1]Lookup for use classification'!$C$11,B355))),'[1]Lookup for use classification'!$A$11,IF(OR(ISNUMBER(SEARCH('[1]Lookup for use classification'!$B$12,B355)),ISNUMBER(SEARCH('[1]Lookup for use classification'!$C$12,B355))),'[1]Lookup for use classification'!$A$12,IF(OR(ISNUMBER(SEARCH('[1]Lookup for use classification'!$B$13,B355)),ISNUMBER(SEARCH('[1]Lookup for use classification'!$C$13,B355)),ISNUMBER(SEARCH('[1]Lookup for use classification'!$D$13,B355)),,ISNUMBER(SEARCH('[1]Lookup for use classification'!$C$13,B355)),ISNUMBER(SEARCH('[1]Lookup for use classification'!$E$13,B355))),'[1]Lookup for use classification'!$A$13,IF(OR(ISNUMBER(SEARCH('[1]Lookup for use classification'!$B$14,B355)),ISNUMBER(SEARCH('[1]Lookup for use classification'!$C$14,B355))),'[1]Lookup for use classification'!$A$14,"Other"))))))))))))</f>
        <v>Other</v>
      </c>
      <c r="D355" s="57"/>
      <c r="E355" s="58"/>
      <c r="F355" s="58"/>
    </row>
    <row r="356" spans="1:6">
      <c r="A356" s="56" t="s">
        <v>1838</v>
      </c>
      <c r="B356" s="26" t="s">
        <v>89</v>
      </c>
      <c r="C356" s="133" t="str">
        <f>IF(OR(ISNUMBER(SEARCH('[1]Lookup for use classification'!$B$1,B356)),ISNUMBER(SEARCH('[1]Lookup for use classification'!$C$1,B356)),ISNUMBER(SEARCH('[1]Lookup for use classification'!$D$1,B356)),ISNUMBER(SEARCH('[1]Lookup for use classification'!$E$1,B356))),'[1]Lookup for use classification'!$A$1,IF(ISNUMBER(SEARCH('[1]Lookup for use classification'!$B$2,B356)),'[1]Lookup for use classification'!$A$2,IF(ISNUMBER(SEARCH('[1]Lookup for use classification'!$B$3,B356)),'[1]Lookup for use classification'!$A$3,IF(OR(ISNUMBER(SEARCH('[1]Lookup for use classification'!$B$4,B356)),ISNUMBER(SEARCH('[1]Lookup for use classification'!$C$4,B356)),ISNUMBER(SEARCH('[1]Lookup for use classification'!$D$4,B356)),ISNUMBER(SEARCH('[1]Lookup for use classification'!$E$4,B356))),'[1]Lookup for use classification'!$A$4,IF(OR(ISNUMBER(SEARCH('[1]Lookup for use classification'!$B$5,B356)),ISNUMBER(SEARCH('[1]Lookup for use classification'!$C$5,B356)),ISNUMBER(SEARCH('[1]Lookup for use classification'!$D$5,B356))),'[1]Lookup for use classification'!$A$5,IF(OR(ISNUMBER(SEARCH('[1]Lookup for use classification'!$B$7,B356)),ISNUMBER(SEARCH('[1]Lookup for use classification'!$C$7,B356)),ISNUMBER(SEARCH('[1]Lookup for use classification'!$D$7,B356))),'[1]Lookup for use classification'!$A$7,IF(OR(ISNUMBER(SEARCH('[1]Lookup for use classification'!$B$9,B356)),ISNUMBER(SEARCH('[1]Lookup for use classification'!$C$9,B356)),ISNUMBER(SEARCH('[1]Lookup for use classification'!$D$9,B356)),ISNUMBER(SEARCH('[1]Lookup for use classification'!$E$9,B356)),ISNUMBER(SEARCH('[1]Lookup for use classification'!$F$9,B356)),ISNUMBER(SEARCH('[1]Lookup for use classification'!$G$9,B356)),ISNUMBER(SEARCH('[1]Lookup for use classification'!$H$9,B356)),ISNUMBER(SEARCH('[1]Lookup for use classification'!$I$9,B356)),ISNUMBER(SEARCH('[1]Lookup for use classification'!$J$9,B356)),ISNUMBER(SEARCH('[1]Lookup for use classification'!$K$9,B356))),'[1]Lookup for use classification'!$A$9,IF(OR(ISNUMBER(SEARCH('[1]Lookup for use classification'!$B$10,B356)),ISNUMBER(SEARCH('[1]Lookup for use classification'!$C$10,B356)),ISNUMBER(SEARCH('[1]Lookup for use classification'!$D$10,B356)),ISNUMBER(SEARCH('[1]Lookup for use classification'!$E$10,B356)),ISNUMBER(SEARCH('[1]Lookup for use classification'!$F$10,B356)),ISNUMBER(SEARCH('[1]Lookup for use classification'!$G$10,B356))),'[1]Lookup for use classification'!$A$10,IF(OR(ISNUMBER(SEARCH('[1]Lookup for use classification'!$B$11,B356)),ISNUMBER(SEARCH('[1]Lookup for use classification'!$C$11,B356))),'[1]Lookup for use classification'!$A$11,IF(OR(ISNUMBER(SEARCH('[1]Lookup for use classification'!$B$12,B356)),ISNUMBER(SEARCH('[1]Lookup for use classification'!$C$12,B356))),'[1]Lookup for use classification'!$A$12,IF(OR(ISNUMBER(SEARCH('[1]Lookup for use classification'!$B$13,B356)),ISNUMBER(SEARCH('[1]Lookup for use classification'!$C$13,B356)),ISNUMBER(SEARCH('[1]Lookup for use classification'!$D$13,B356)),,ISNUMBER(SEARCH('[1]Lookup for use classification'!$C$13,B356)),ISNUMBER(SEARCH('[1]Lookup for use classification'!$E$13,B356))),'[1]Lookup for use classification'!$A$13,IF(OR(ISNUMBER(SEARCH('[1]Lookup for use classification'!$B$14,B356)),ISNUMBER(SEARCH('[1]Lookup for use classification'!$C$14,B356))),'[1]Lookup for use classification'!$A$14,"Other"))))))))))))</f>
        <v>Education - K - 12</v>
      </c>
      <c r="D356" s="57"/>
      <c r="E356" s="58"/>
      <c r="F356" s="58"/>
    </row>
    <row r="357" spans="1:6">
      <c r="A357" s="56" t="s">
        <v>1838</v>
      </c>
      <c r="B357" s="47" t="s">
        <v>1851</v>
      </c>
      <c r="C357" s="133" t="str">
        <f>IF(OR(ISNUMBER(SEARCH('[1]Lookup for use classification'!$B$1,B357)),ISNUMBER(SEARCH('[1]Lookup for use classification'!$C$1,B357)),ISNUMBER(SEARCH('[1]Lookup for use classification'!$D$1,B357)),ISNUMBER(SEARCH('[1]Lookup for use classification'!$E$1,B357))),'[1]Lookup for use classification'!$A$1,IF(ISNUMBER(SEARCH('[1]Lookup for use classification'!$B$2,B357)),'[1]Lookup for use classification'!$A$2,IF(ISNUMBER(SEARCH('[1]Lookup for use classification'!$B$3,B357)),'[1]Lookup for use classification'!$A$3,IF(OR(ISNUMBER(SEARCH('[1]Lookup for use classification'!$B$4,B357)),ISNUMBER(SEARCH('[1]Lookup for use classification'!$C$4,B357)),ISNUMBER(SEARCH('[1]Lookup for use classification'!$D$4,B357)),ISNUMBER(SEARCH('[1]Lookup for use classification'!$E$4,B357))),'[1]Lookup for use classification'!$A$4,IF(OR(ISNUMBER(SEARCH('[1]Lookup for use classification'!$B$5,B357)),ISNUMBER(SEARCH('[1]Lookup for use classification'!$C$5,B357)),ISNUMBER(SEARCH('[1]Lookup for use classification'!$D$5,B357))),'[1]Lookup for use classification'!$A$5,IF(OR(ISNUMBER(SEARCH('[1]Lookup for use classification'!$B$7,B357)),ISNUMBER(SEARCH('[1]Lookup for use classification'!$C$7,B357)),ISNUMBER(SEARCH('[1]Lookup for use classification'!$D$7,B357))),'[1]Lookup for use classification'!$A$7,IF(OR(ISNUMBER(SEARCH('[1]Lookup for use classification'!$B$9,B357)),ISNUMBER(SEARCH('[1]Lookup for use classification'!$C$9,B357)),ISNUMBER(SEARCH('[1]Lookup for use classification'!$D$9,B357)),ISNUMBER(SEARCH('[1]Lookup for use classification'!$E$9,B357)),ISNUMBER(SEARCH('[1]Lookup for use classification'!$F$9,B357)),ISNUMBER(SEARCH('[1]Lookup for use classification'!$G$9,B357)),ISNUMBER(SEARCH('[1]Lookup for use classification'!$H$9,B357)),ISNUMBER(SEARCH('[1]Lookup for use classification'!$I$9,B357)),ISNUMBER(SEARCH('[1]Lookup for use classification'!$J$9,B357)),ISNUMBER(SEARCH('[1]Lookup for use classification'!$K$9,B357))),'[1]Lookup for use classification'!$A$9,IF(OR(ISNUMBER(SEARCH('[1]Lookup for use classification'!$B$10,B357)),ISNUMBER(SEARCH('[1]Lookup for use classification'!$C$10,B357)),ISNUMBER(SEARCH('[1]Lookup for use classification'!$D$10,B357)),ISNUMBER(SEARCH('[1]Lookup for use classification'!$E$10,B357)),ISNUMBER(SEARCH('[1]Lookup for use classification'!$F$10,B357)),ISNUMBER(SEARCH('[1]Lookup for use classification'!$G$10,B357))),'[1]Lookup for use classification'!$A$10,IF(OR(ISNUMBER(SEARCH('[1]Lookup for use classification'!$B$11,B357)),ISNUMBER(SEARCH('[1]Lookup for use classification'!$C$11,B357))),'[1]Lookup for use classification'!$A$11,IF(OR(ISNUMBER(SEARCH('[1]Lookup for use classification'!$B$12,B357)),ISNUMBER(SEARCH('[1]Lookup for use classification'!$C$12,B357))),'[1]Lookup for use classification'!$A$12,IF(OR(ISNUMBER(SEARCH('[1]Lookup for use classification'!$B$13,B357)),ISNUMBER(SEARCH('[1]Lookup for use classification'!$C$13,B357)),ISNUMBER(SEARCH('[1]Lookup for use classification'!$D$13,B357)),,ISNUMBER(SEARCH('[1]Lookup for use classification'!$C$13,B357)),ISNUMBER(SEARCH('[1]Lookup for use classification'!$E$13,B357))),'[1]Lookup for use classification'!$A$13,IF(OR(ISNUMBER(SEARCH('[1]Lookup for use classification'!$B$14,B357)),ISNUMBER(SEARCH('[1]Lookup for use classification'!$C$14,B357))),'[1]Lookup for use classification'!$A$14,"Other"))))))))))))</f>
        <v>Public Safety</v>
      </c>
      <c r="D357" s="57"/>
      <c r="E357" s="58"/>
      <c r="F357" s="58"/>
    </row>
    <row r="358" spans="1:6">
      <c r="A358" s="56" t="s">
        <v>1838</v>
      </c>
      <c r="B358" s="26" t="s">
        <v>1852</v>
      </c>
      <c r="C358" s="133" t="str">
        <f>IF(OR(ISNUMBER(SEARCH('[1]Lookup for use classification'!$B$1,B358)),ISNUMBER(SEARCH('[1]Lookup for use classification'!$C$1,B358)),ISNUMBER(SEARCH('[1]Lookup for use classification'!$D$1,B358)),ISNUMBER(SEARCH('[1]Lookup for use classification'!$E$1,B358))),'[1]Lookup for use classification'!$A$1,IF(ISNUMBER(SEARCH('[1]Lookup for use classification'!$B$2,B358)),'[1]Lookup for use classification'!$A$2,IF(ISNUMBER(SEARCH('[1]Lookup for use classification'!$B$3,B358)),'[1]Lookup for use classification'!$A$3,IF(OR(ISNUMBER(SEARCH('[1]Lookup for use classification'!$B$4,B358)),ISNUMBER(SEARCH('[1]Lookup for use classification'!$C$4,B358)),ISNUMBER(SEARCH('[1]Lookup for use classification'!$D$4,B358)),ISNUMBER(SEARCH('[1]Lookup for use classification'!$E$4,B358))),'[1]Lookup for use classification'!$A$4,IF(OR(ISNUMBER(SEARCH('[1]Lookup for use classification'!$B$5,B358)),ISNUMBER(SEARCH('[1]Lookup for use classification'!$C$5,B358)),ISNUMBER(SEARCH('[1]Lookup for use classification'!$D$5,B358))),'[1]Lookup for use classification'!$A$5,IF(OR(ISNUMBER(SEARCH('[1]Lookup for use classification'!$B$7,B358)),ISNUMBER(SEARCH('[1]Lookup for use classification'!$C$7,B358)),ISNUMBER(SEARCH('[1]Lookup for use classification'!$D$7,B358))),'[1]Lookup for use classification'!$A$7,IF(OR(ISNUMBER(SEARCH('[1]Lookup for use classification'!$B$9,B358)),ISNUMBER(SEARCH('[1]Lookup for use classification'!$C$9,B358)),ISNUMBER(SEARCH('[1]Lookup for use classification'!$D$9,B358)),ISNUMBER(SEARCH('[1]Lookup for use classification'!$E$9,B358)),ISNUMBER(SEARCH('[1]Lookup for use classification'!$F$9,B358)),ISNUMBER(SEARCH('[1]Lookup for use classification'!$G$9,B358)),ISNUMBER(SEARCH('[1]Lookup for use classification'!$H$9,B358)),ISNUMBER(SEARCH('[1]Lookup for use classification'!$I$9,B358)),ISNUMBER(SEARCH('[1]Lookup for use classification'!$J$9,B358)),ISNUMBER(SEARCH('[1]Lookup for use classification'!$K$9,B358))),'[1]Lookup for use classification'!$A$9,IF(OR(ISNUMBER(SEARCH('[1]Lookup for use classification'!$B$10,B358)),ISNUMBER(SEARCH('[1]Lookup for use classification'!$C$10,B358)),ISNUMBER(SEARCH('[1]Lookup for use classification'!$D$10,B358)),ISNUMBER(SEARCH('[1]Lookup for use classification'!$E$10,B358)),ISNUMBER(SEARCH('[1]Lookup for use classification'!$F$10,B358)),ISNUMBER(SEARCH('[1]Lookup for use classification'!$G$10,B358))),'[1]Lookup for use classification'!$A$10,IF(OR(ISNUMBER(SEARCH('[1]Lookup for use classification'!$B$11,B358)),ISNUMBER(SEARCH('[1]Lookup for use classification'!$C$11,B358))),'[1]Lookup for use classification'!$A$11,IF(OR(ISNUMBER(SEARCH('[1]Lookup for use classification'!$B$12,B358)),ISNUMBER(SEARCH('[1]Lookup for use classification'!$C$12,B358))),'[1]Lookup for use classification'!$A$12,IF(OR(ISNUMBER(SEARCH('[1]Lookup for use classification'!$B$13,B358)),ISNUMBER(SEARCH('[1]Lookup for use classification'!$C$13,B358)),ISNUMBER(SEARCH('[1]Lookup for use classification'!$D$13,B358)),,ISNUMBER(SEARCH('[1]Lookup for use classification'!$C$13,B358)),ISNUMBER(SEARCH('[1]Lookup for use classification'!$E$13,B358))),'[1]Lookup for use classification'!$A$13,IF(OR(ISNUMBER(SEARCH('[1]Lookup for use classification'!$B$14,B358)),ISNUMBER(SEARCH('[1]Lookup for use classification'!$C$14,B358))),'[1]Lookup for use classification'!$A$14,"Other"))))))))))))</f>
        <v>Office</v>
      </c>
      <c r="D358" s="57"/>
      <c r="E358" s="58"/>
      <c r="F358" s="58"/>
    </row>
    <row r="359" spans="1:6">
      <c r="A359" s="56" t="s">
        <v>1838</v>
      </c>
      <c r="B359" s="26" t="s">
        <v>1852</v>
      </c>
      <c r="C359" s="133" t="str">
        <f>IF(OR(ISNUMBER(SEARCH('[1]Lookup for use classification'!$B$1,B359)),ISNUMBER(SEARCH('[1]Lookup for use classification'!$C$1,B359)),ISNUMBER(SEARCH('[1]Lookup for use classification'!$D$1,B359)),ISNUMBER(SEARCH('[1]Lookup for use classification'!$E$1,B359))),'[1]Lookup for use classification'!$A$1,IF(ISNUMBER(SEARCH('[1]Lookup for use classification'!$B$2,B359)),'[1]Lookup for use classification'!$A$2,IF(ISNUMBER(SEARCH('[1]Lookup for use classification'!$B$3,B359)),'[1]Lookup for use classification'!$A$3,IF(OR(ISNUMBER(SEARCH('[1]Lookup for use classification'!$B$4,B359)),ISNUMBER(SEARCH('[1]Lookup for use classification'!$C$4,B359)),ISNUMBER(SEARCH('[1]Lookup for use classification'!$D$4,B359)),ISNUMBER(SEARCH('[1]Lookup for use classification'!$E$4,B359))),'[1]Lookup for use classification'!$A$4,IF(OR(ISNUMBER(SEARCH('[1]Lookup for use classification'!$B$5,B359)),ISNUMBER(SEARCH('[1]Lookup for use classification'!$C$5,B359)),ISNUMBER(SEARCH('[1]Lookup for use classification'!$D$5,B359))),'[1]Lookup for use classification'!$A$5,IF(OR(ISNUMBER(SEARCH('[1]Lookup for use classification'!$B$7,B359)),ISNUMBER(SEARCH('[1]Lookup for use classification'!$C$7,B359)),ISNUMBER(SEARCH('[1]Lookup for use classification'!$D$7,B359))),'[1]Lookup for use classification'!$A$7,IF(OR(ISNUMBER(SEARCH('[1]Lookup for use classification'!$B$9,B359)),ISNUMBER(SEARCH('[1]Lookup for use classification'!$C$9,B359)),ISNUMBER(SEARCH('[1]Lookup for use classification'!$D$9,B359)),ISNUMBER(SEARCH('[1]Lookup for use classification'!$E$9,B359)),ISNUMBER(SEARCH('[1]Lookup for use classification'!$F$9,B359)),ISNUMBER(SEARCH('[1]Lookup for use classification'!$G$9,B359)),ISNUMBER(SEARCH('[1]Lookup for use classification'!$H$9,B359)),ISNUMBER(SEARCH('[1]Lookup for use classification'!$I$9,B359)),ISNUMBER(SEARCH('[1]Lookup for use classification'!$J$9,B359)),ISNUMBER(SEARCH('[1]Lookup for use classification'!$K$9,B359))),'[1]Lookup for use classification'!$A$9,IF(OR(ISNUMBER(SEARCH('[1]Lookup for use classification'!$B$10,B359)),ISNUMBER(SEARCH('[1]Lookup for use classification'!$C$10,B359)),ISNUMBER(SEARCH('[1]Lookup for use classification'!$D$10,B359)),ISNUMBER(SEARCH('[1]Lookup for use classification'!$E$10,B359)),ISNUMBER(SEARCH('[1]Lookup for use classification'!$F$10,B359)),ISNUMBER(SEARCH('[1]Lookup for use classification'!$G$10,B359))),'[1]Lookup for use classification'!$A$10,IF(OR(ISNUMBER(SEARCH('[1]Lookup for use classification'!$B$11,B359)),ISNUMBER(SEARCH('[1]Lookup for use classification'!$C$11,B359))),'[1]Lookup for use classification'!$A$11,IF(OR(ISNUMBER(SEARCH('[1]Lookup for use classification'!$B$12,B359)),ISNUMBER(SEARCH('[1]Lookup for use classification'!$C$12,B359))),'[1]Lookup for use classification'!$A$12,IF(OR(ISNUMBER(SEARCH('[1]Lookup for use classification'!$B$13,B359)),ISNUMBER(SEARCH('[1]Lookup for use classification'!$C$13,B359)),ISNUMBER(SEARCH('[1]Lookup for use classification'!$D$13,B359)),,ISNUMBER(SEARCH('[1]Lookup for use classification'!$C$13,B359)),ISNUMBER(SEARCH('[1]Lookup for use classification'!$E$13,B359))),'[1]Lookup for use classification'!$A$13,IF(OR(ISNUMBER(SEARCH('[1]Lookup for use classification'!$B$14,B359)),ISNUMBER(SEARCH('[1]Lookup for use classification'!$C$14,B359))),'[1]Lookup for use classification'!$A$14,"Other"))))))))))))</f>
        <v>Office</v>
      </c>
      <c r="D359" s="57"/>
      <c r="E359" s="58"/>
      <c r="F359" s="58"/>
    </row>
    <row r="360" spans="1:6">
      <c r="A360" s="56" t="s">
        <v>1838</v>
      </c>
      <c r="B360" s="26" t="s">
        <v>1853</v>
      </c>
      <c r="C360" s="133" t="str">
        <f>IF(OR(ISNUMBER(SEARCH('[1]Lookup for use classification'!$B$1,B360)),ISNUMBER(SEARCH('[1]Lookup for use classification'!$C$1,B360)),ISNUMBER(SEARCH('[1]Lookup for use classification'!$D$1,B360)),ISNUMBER(SEARCH('[1]Lookup for use classification'!$E$1,B360))),'[1]Lookup for use classification'!$A$1,IF(ISNUMBER(SEARCH('[1]Lookup for use classification'!$B$2,B360)),'[1]Lookup for use classification'!$A$2,IF(ISNUMBER(SEARCH('[1]Lookup for use classification'!$B$3,B360)),'[1]Lookup for use classification'!$A$3,IF(OR(ISNUMBER(SEARCH('[1]Lookup for use classification'!$B$4,B360)),ISNUMBER(SEARCH('[1]Lookup for use classification'!$C$4,B360)),ISNUMBER(SEARCH('[1]Lookup for use classification'!$D$4,B360)),ISNUMBER(SEARCH('[1]Lookup for use classification'!$E$4,B360))),'[1]Lookup for use classification'!$A$4,IF(OR(ISNUMBER(SEARCH('[1]Lookup for use classification'!$B$5,B360)),ISNUMBER(SEARCH('[1]Lookup for use classification'!$C$5,B360)),ISNUMBER(SEARCH('[1]Lookup for use classification'!$D$5,B360))),'[1]Lookup for use classification'!$A$5,IF(OR(ISNUMBER(SEARCH('[1]Lookup for use classification'!$B$7,B360)),ISNUMBER(SEARCH('[1]Lookup for use classification'!$C$7,B360)),ISNUMBER(SEARCH('[1]Lookup for use classification'!$D$7,B360))),'[1]Lookup for use classification'!$A$7,IF(OR(ISNUMBER(SEARCH('[1]Lookup for use classification'!$B$9,B360)),ISNUMBER(SEARCH('[1]Lookup for use classification'!$C$9,B360)),ISNUMBER(SEARCH('[1]Lookup for use classification'!$D$9,B360)),ISNUMBER(SEARCH('[1]Lookup for use classification'!$E$9,B360)),ISNUMBER(SEARCH('[1]Lookup for use classification'!$F$9,B360)),ISNUMBER(SEARCH('[1]Lookup for use classification'!$G$9,B360)),ISNUMBER(SEARCH('[1]Lookup for use classification'!$H$9,B360)),ISNUMBER(SEARCH('[1]Lookup for use classification'!$I$9,B360)),ISNUMBER(SEARCH('[1]Lookup for use classification'!$J$9,B360)),ISNUMBER(SEARCH('[1]Lookup for use classification'!$K$9,B360))),'[1]Lookup for use classification'!$A$9,IF(OR(ISNUMBER(SEARCH('[1]Lookup for use classification'!$B$10,B360)),ISNUMBER(SEARCH('[1]Lookup for use classification'!$C$10,B360)),ISNUMBER(SEARCH('[1]Lookup for use classification'!$D$10,B360)),ISNUMBER(SEARCH('[1]Lookup for use classification'!$E$10,B360)),ISNUMBER(SEARCH('[1]Lookup for use classification'!$F$10,B360)),ISNUMBER(SEARCH('[1]Lookup for use classification'!$G$10,B360))),'[1]Lookup for use classification'!$A$10,IF(OR(ISNUMBER(SEARCH('[1]Lookup for use classification'!$B$11,B360)),ISNUMBER(SEARCH('[1]Lookup for use classification'!$C$11,B360))),'[1]Lookup for use classification'!$A$11,IF(OR(ISNUMBER(SEARCH('[1]Lookup for use classification'!$B$12,B360)),ISNUMBER(SEARCH('[1]Lookup for use classification'!$C$12,B360))),'[1]Lookup for use classification'!$A$12,IF(OR(ISNUMBER(SEARCH('[1]Lookup for use classification'!$B$13,B360)),ISNUMBER(SEARCH('[1]Lookup for use classification'!$C$13,B360)),ISNUMBER(SEARCH('[1]Lookup for use classification'!$D$13,B360)),,ISNUMBER(SEARCH('[1]Lookup for use classification'!$C$13,B360)),ISNUMBER(SEARCH('[1]Lookup for use classification'!$E$13,B360))),'[1]Lookup for use classification'!$A$13,IF(OR(ISNUMBER(SEARCH('[1]Lookup for use classification'!$B$14,B360)),ISNUMBER(SEARCH('[1]Lookup for use classification'!$C$14,B360))),'[1]Lookup for use classification'!$A$14,"Other"))))))))))))</f>
        <v>Other</v>
      </c>
      <c r="D360" s="57"/>
      <c r="E360" s="58"/>
      <c r="F360" s="58"/>
    </row>
    <row r="361" spans="1:6">
      <c r="A361" s="56" t="s">
        <v>1838</v>
      </c>
      <c r="B361" s="47" t="s">
        <v>1854</v>
      </c>
      <c r="C361" s="133" t="str">
        <f>IF(OR(ISNUMBER(SEARCH('[1]Lookup for use classification'!$B$1,B361)),ISNUMBER(SEARCH('[1]Lookup for use classification'!$C$1,B361)),ISNUMBER(SEARCH('[1]Lookup for use classification'!$D$1,B361)),ISNUMBER(SEARCH('[1]Lookup for use classification'!$E$1,B361))),'[1]Lookup for use classification'!$A$1,IF(ISNUMBER(SEARCH('[1]Lookup for use classification'!$B$2,B361)),'[1]Lookup for use classification'!$A$2,IF(ISNUMBER(SEARCH('[1]Lookup for use classification'!$B$3,B361)),'[1]Lookup for use classification'!$A$3,IF(OR(ISNUMBER(SEARCH('[1]Lookup for use classification'!$B$4,B361)),ISNUMBER(SEARCH('[1]Lookup for use classification'!$C$4,B361)),ISNUMBER(SEARCH('[1]Lookup for use classification'!$D$4,B361)),ISNUMBER(SEARCH('[1]Lookup for use classification'!$E$4,B361))),'[1]Lookup for use classification'!$A$4,IF(OR(ISNUMBER(SEARCH('[1]Lookup for use classification'!$B$5,B361)),ISNUMBER(SEARCH('[1]Lookup for use classification'!$C$5,B361)),ISNUMBER(SEARCH('[1]Lookup for use classification'!$D$5,B361))),'[1]Lookup for use classification'!$A$5,IF(OR(ISNUMBER(SEARCH('[1]Lookup for use classification'!$B$7,B361)),ISNUMBER(SEARCH('[1]Lookup for use classification'!$C$7,B361)),ISNUMBER(SEARCH('[1]Lookup for use classification'!$D$7,B361))),'[1]Lookup for use classification'!$A$7,IF(OR(ISNUMBER(SEARCH('[1]Lookup for use classification'!$B$9,B361)),ISNUMBER(SEARCH('[1]Lookup for use classification'!$C$9,B361)),ISNUMBER(SEARCH('[1]Lookup for use classification'!$D$9,B361)),ISNUMBER(SEARCH('[1]Lookup for use classification'!$E$9,B361)),ISNUMBER(SEARCH('[1]Lookup for use classification'!$F$9,B361)),ISNUMBER(SEARCH('[1]Lookup for use classification'!$G$9,B361)),ISNUMBER(SEARCH('[1]Lookup for use classification'!$H$9,B361)),ISNUMBER(SEARCH('[1]Lookup for use classification'!$I$9,B361)),ISNUMBER(SEARCH('[1]Lookup for use classification'!$J$9,B361)),ISNUMBER(SEARCH('[1]Lookup for use classification'!$K$9,B361))),'[1]Lookup for use classification'!$A$9,IF(OR(ISNUMBER(SEARCH('[1]Lookup for use classification'!$B$10,B361)),ISNUMBER(SEARCH('[1]Lookup for use classification'!$C$10,B361)),ISNUMBER(SEARCH('[1]Lookup for use classification'!$D$10,B361)),ISNUMBER(SEARCH('[1]Lookup for use classification'!$E$10,B361)),ISNUMBER(SEARCH('[1]Lookup for use classification'!$F$10,B361)),ISNUMBER(SEARCH('[1]Lookup for use classification'!$G$10,B361))),'[1]Lookup for use classification'!$A$10,IF(OR(ISNUMBER(SEARCH('[1]Lookup for use classification'!$B$11,B361)),ISNUMBER(SEARCH('[1]Lookup for use classification'!$C$11,B361))),'[1]Lookup for use classification'!$A$11,IF(OR(ISNUMBER(SEARCH('[1]Lookup for use classification'!$B$12,B361)),ISNUMBER(SEARCH('[1]Lookup for use classification'!$C$12,B361))),'[1]Lookup for use classification'!$A$12,IF(OR(ISNUMBER(SEARCH('[1]Lookup for use classification'!$B$13,B361)),ISNUMBER(SEARCH('[1]Lookup for use classification'!$C$13,B361)),ISNUMBER(SEARCH('[1]Lookup for use classification'!$D$13,B361)),,ISNUMBER(SEARCH('[1]Lookup for use classification'!$C$13,B361)),ISNUMBER(SEARCH('[1]Lookup for use classification'!$E$13,B361))),'[1]Lookup for use classification'!$A$13,IF(OR(ISNUMBER(SEARCH('[1]Lookup for use classification'!$B$14,B361)),ISNUMBER(SEARCH('[1]Lookup for use classification'!$C$14,B361))),'[1]Lookup for use classification'!$A$14,"Other"))))))))))))</f>
        <v>Other</v>
      </c>
      <c r="D361" s="57"/>
      <c r="E361" s="58"/>
      <c r="F361" s="58"/>
    </row>
    <row r="362" spans="1:6">
      <c r="A362" s="56" t="s">
        <v>1838</v>
      </c>
      <c r="B362" s="47" t="s">
        <v>1855</v>
      </c>
      <c r="C362" s="133" t="str">
        <f>IF(OR(ISNUMBER(SEARCH('[1]Lookup for use classification'!$B$1,B362)),ISNUMBER(SEARCH('[1]Lookup for use classification'!$C$1,B362)),ISNUMBER(SEARCH('[1]Lookup for use classification'!$D$1,B362)),ISNUMBER(SEARCH('[1]Lookup for use classification'!$E$1,B362))),'[1]Lookup for use classification'!$A$1,IF(ISNUMBER(SEARCH('[1]Lookup for use classification'!$B$2,B362)),'[1]Lookup for use classification'!$A$2,IF(ISNUMBER(SEARCH('[1]Lookup for use classification'!$B$3,B362)),'[1]Lookup for use classification'!$A$3,IF(OR(ISNUMBER(SEARCH('[1]Lookup for use classification'!$B$4,B362)),ISNUMBER(SEARCH('[1]Lookup for use classification'!$C$4,B362)),ISNUMBER(SEARCH('[1]Lookup for use classification'!$D$4,B362)),ISNUMBER(SEARCH('[1]Lookup for use classification'!$E$4,B362))),'[1]Lookup for use classification'!$A$4,IF(OR(ISNUMBER(SEARCH('[1]Lookup for use classification'!$B$5,B362)),ISNUMBER(SEARCH('[1]Lookup for use classification'!$C$5,B362)),ISNUMBER(SEARCH('[1]Lookup for use classification'!$D$5,B362))),'[1]Lookup for use classification'!$A$5,IF(OR(ISNUMBER(SEARCH('[1]Lookup for use classification'!$B$7,B362)),ISNUMBER(SEARCH('[1]Lookup for use classification'!$C$7,B362)),ISNUMBER(SEARCH('[1]Lookup for use classification'!$D$7,B362))),'[1]Lookup for use classification'!$A$7,IF(OR(ISNUMBER(SEARCH('[1]Lookup for use classification'!$B$9,B362)),ISNUMBER(SEARCH('[1]Lookup for use classification'!$C$9,B362)),ISNUMBER(SEARCH('[1]Lookup for use classification'!$D$9,B362)),ISNUMBER(SEARCH('[1]Lookup for use classification'!$E$9,B362)),ISNUMBER(SEARCH('[1]Lookup for use classification'!$F$9,B362)),ISNUMBER(SEARCH('[1]Lookup for use classification'!$G$9,B362)),ISNUMBER(SEARCH('[1]Lookup for use classification'!$H$9,B362)),ISNUMBER(SEARCH('[1]Lookup for use classification'!$I$9,B362)),ISNUMBER(SEARCH('[1]Lookup for use classification'!$J$9,B362)),ISNUMBER(SEARCH('[1]Lookup for use classification'!$K$9,B362))),'[1]Lookup for use classification'!$A$9,IF(OR(ISNUMBER(SEARCH('[1]Lookup for use classification'!$B$10,B362)),ISNUMBER(SEARCH('[1]Lookup for use classification'!$C$10,B362)),ISNUMBER(SEARCH('[1]Lookup for use classification'!$D$10,B362)),ISNUMBER(SEARCH('[1]Lookup for use classification'!$E$10,B362)),ISNUMBER(SEARCH('[1]Lookup for use classification'!$F$10,B362)),ISNUMBER(SEARCH('[1]Lookup for use classification'!$G$10,B362))),'[1]Lookup for use classification'!$A$10,IF(OR(ISNUMBER(SEARCH('[1]Lookup for use classification'!$B$11,B362)),ISNUMBER(SEARCH('[1]Lookup for use classification'!$C$11,B362))),'[1]Lookup for use classification'!$A$11,IF(OR(ISNUMBER(SEARCH('[1]Lookup for use classification'!$B$12,B362)),ISNUMBER(SEARCH('[1]Lookup for use classification'!$C$12,B362))),'[1]Lookup for use classification'!$A$12,IF(OR(ISNUMBER(SEARCH('[1]Lookup for use classification'!$B$13,B362)),ISNUMBER(SEARCH('[1]Lookup for use classification'!$C$13,B362)),ISNUMBER(SEARCH('[1]Lookup for use classification'!$D$13,B362)),,ISNUMBER(SEARCH('[1]Lookup for use classification'!$C$13,B362)),ISNUMBER(SEARCH('[1]Lookup for use classification'!$E$13,B362))),'[1]Lookup for use classification'!$A$13,IF(OR(ISNUMBER(SEARCH('[1]Lookup for use classification'!$B$14,B362)),ISNUMBER(SEARCH('[1]Lookup for use classification'!$C$14,B362))),'[1]Lookup for use classification'!$A$14,"Other"))))))))))))</f>
        <v>Other</v>
      </c>
      <c r="D362" s="57"/>
      <c r="E362" s="58"/>
      <c r="F362" s="58"/>
    </row>
    <row r="363" spans="1:6">
      <c r="A363" s="56" t="s">
        <v>1838</v>
      </c>
      <c r="B363" s="26" t="s">
        <v>1856</v>
      </c>
      <c r="C363" s="133" t="str">
        <f>IF(OR(ISNUMBER(SEARCH('[1]Lookup for use classification'!$B$1,B363)),ISNUMBER(SEARCH('[1]Lookup for use classification'!$C$1,B363)),ISNUMBER(SEARCH('[1]Lookup for use classification'!$D$1,B363)),ISNUMBER(SEARCH('[1]Lookup for use classification'!$E$1,B363))),'[1]Lookup for use classification'!$A$1,IF(ISNUMBER(SEARCH('[1]Lookup for use classification'!$B$2,B363)),'[1]Lookup for use classification'!$A$2,IF(ISNUMBER(SEARCH('[1]Lookup for use classification'!$B$3,B363)),'[1]Lookup for use classification'!$A$3,IF(OR(ISNUMBER(SEARCH('[1]Lookup for use classification'!$B$4,B363)),ISNUMBER(SEARCH('[1]Lookup for use classification'!$C$4,B363)),ISNUMBER(SEARCH('[1]Lookup for use classification'!$D$4,B363)),ISNUMBER(SEARCH('[1]Lookup for use classification'!$E$4,B363))),'[1]Lookup for use classification'!$A$4,IF(OR(ISNUMBER(SEARCH('[1]Lookup for use classification'!$B$5,B363)),ISNUMBER(SEARCH('[1]Lookup for use classification'!$C$5,B363)),ISNUMBER(SEARCH('[1]Lookup for use classification'!$D$5,B363))),'[1]Lookup for use classification'!$A$5,IF(OR(ISNUMBER(SEARCH('[1]Lookup for use classification'!$B$7,B363)),ISNUMBER(SEARCH('[1]Lookup for use classification'!$C$7,B363)),ISNUMBER(SEARCH('[1]Lookup for use classification'!$D$7,B363))),'[1]Lookup for use classification'!$A$7,IF(OR(ISNUMBER(SEARCH('[1]Lookup for use classification'!$B$9,B363)),ISNUMBER(SEARCH('[1]Lookup for use classification'!$C$9,B363)),ISNUMBER(SEARCH('[1]Lookup for use classification'!$D$9,B363)),ISNUMBER(SEARCH('[1]Lookup for use classification'!$E$9,B363)),ISNUMBER(SEARCH('[1]Lookup for use classification'!$F$9,B363)),ISNUMBER(SEARCH('[1]Lookup for use classification'!$G$9,B363)),ISNUMBER(SEARCH('[1]Lookup for use classification'!$H$9,B363)),ISNUMBER(SEARCH('[1]Lookup for use classification'!$I$9,B363)),ISNUMBER(SEARCH('[1]Lookup for use classification'!$J$9,B363)),ISNUMBER(SEARCH('[1]Lookup for use classification'!$K$9,B363))),'[1]Lookup for use classification'!$A$9,IF(OR(ISNUMBER(SEARCH('[1]Lookup for use classification'!$B$10,B363)),ISNUMBER(SEARCH('[1]Lookup for use classification'!$C$10,B363)),ISNUMBER(SEARCH('[1]Lookup for use classification'!$D$10,B363)),ISNUMBER(SEARCH('[1]Lookup for use classification'!$E$10,B363)),ISNUMBER(SEARCH('[1]Lookup for use classification'!$F$10,B363)),ISNUMBER(SEARCH('[1]Lookup for use classification'!$G$10,B363))),'[1]Lookup for use classification'!$A$10,IF(OR(ISNUMBER(SEARCH('[1]Lookup for use classification'!$B$11,B363)),ISNUMBER(SEARCH('[1]Lookup for use classification'!$C$11,B363))),'[1]Lookup for use classification'!$A$11,IF(OR(ISNUMBER(SEARCH('[1]Lookup for use classification'!$B$12,B363)),ISNUMBER(SEARCH('[1]Lookup for use classification'!$C$12,B363))),'[1]Lookup for use classification'!$A$12,IF(OR(ISNUMBER(SEARCH('[1]Lookup for use classification'!$B$13,B363)),ISNUMBER(SEARCH('[1]Lookup for use classification'!$C$13,B363)),ISNUMBER(SEARCH('[1]Lookup for use classification'!$D$13,B363)),,ISNUMBER(SEARCH('[1]Lookup for use classification'!$C$13,B363)),ISNUMBER(SEARCH('[1]Lookup for use classification'!$E$13,B363))),'[1]Lookup for use classification'!$A$13,IF(OR(ISNUMBER(SEARCH('[1]Lookup for use classification'!$B$14,B363)),ISNUMBER(SEARCH('[1]Lookup for use classification'!$C$14,B363))),'[1]Lookup for use classification'!$A$14,"Other"))))))))))))</f>
        <v>Health Care - Hospitals</v>
      </c>
      <c r="D363" s="57"/>
      <c r="E363" s="58"/>
      <c r="F363" s="58"/>
    </row>
    <row r="364" spans="1:6">
      <c r="A364" s="56" t="s">
        <v>1839</v>
      </c>
      <c r="B364" s="26" t="s">
        <v>1857</v>
      </c>
      <c r="C364" s="133" t="str">
        <f>IF(OR(ISNUMBER(SEARCH('[1]Lookup for use classification'!$B$1,B364)),ISNUMBER(SEARCH('[1]Lookup for use classification'!$C$1,B364)),ISNUMBER(SEARCH('[1]Lookup for use classification'!$D$1,B364)),ISNUMBER(SEARCH('[1]Lookup for use classification'!$E$1,B364))),'[1]Lookup for use classification'!$A$1,IF(ISNUMBER(SEARCH('[1]Lookup for use classification'!$B$2,B364)),'[1]Lookup for use classification'!$A$2,IF(ISNUMBER(SEARCH('[1]Lookup for use classification'!$B$3,B364)),'[1]Lookup for use classification'!$A$3,IF(OR(ISNUMBER(SEARCH('[1]Lookup for use classification'!$B$4,B364)),ISNUMBER(SEARCH('[1]Lookup for use classification'!$C$4,B364)),ISNUMBER(SEARCH('[1]Lookup for use classification'!$D$4,B364)),ISNUMBER(SEARCH('[1]Lookup for use classification'!$E$4,B364))),'[1]Lookup for use classification'!$A$4,IF(OR(ISNUMBER(SEARCH('[1]Lookup for use classification'!$B$5,B364)),ISNUMBER(SEARCH('[1]Lookup for use classification'!$C$5,B364)),ISNUMBER(SEARCH('[1]Lookup for use classification'!$D$5,B364))),'[1]Lookup for use classification'!$A$5,IF(OR(ISNUMBER(SEARCH('[1]Lookup for use classification'!$B$7,B364)),ISNUMBER(SEARCH('[1]Lookup for use classification'!$C$7,B364)),ISNUMBER(SEARCH('[1]Lookup for use classification'!$D$7,B364))),'[1]Lookup for use classification'!$A$7,IF(OR(ISNUMBER(SEARCH('[1]Lookup for use classification'!$B$9,B364)),ISNUMBER(SEARCH('[1]Lookup for use classification'!$C$9,B364)),ISNUMBER(SEARCH('[1]Lookup for use classification'!$D$9,B364)),ISNUMBER(SEARCH('[1]Lookup for use classification'!$E$9,B364)),ISNUMBER(SEARCH('[1]Lookup for use classification'!$F$9,B364)),ISNUMBER(SEARCH('[1]Lookup for use classification'!$G$9,B364)),ISNUMBER(SEARCH('[1]Lookup for use classification'!$H$9,B364)),ISNUMBER(SEARCH('[1]Lookup for use classification'!$I$9,B364)),ISNUMBER(SEARCH('[1]Lookup for use classification'!$J$9,B364)),ISNUMBER(SEARCH('[1]Lookup for use classification'!$K$9,B364))),'[1]Lookup for use classification'!$A$9,IF(OR(ISNUMBER(SEARCH('[1]Lookup for use classification'!$B$10,B364)),ISNUMBER(SEARCH('[1]Lookup for use classification'!$C$10,B364)),ISNUMBER(SEARCH('[1]Lookup for use classification'!$D$10,B364)),ISNUMBER(SEARCH('[1]Lookup for use classification'!$E$10,B364)),ISNUMBER(SEARCH('[1]Lookup for use classification'!$F$10,B364)),ISNUMBER(SEARCH('[1]Lookup for use classification'!$G$10,B364))),'[1]Lookup for use classification'!$A$10,IF(OR(ISNUMBER(SEARCH('[1]Lookup for use classification'!$B$11,B364)),ISNUMBER(SEARCH('[1]Lookup for use classification'!$C$11,B364))),'[1]Lookup for use classification'!$A$11,IF(OR(ISNUMBER(SEARCH('[1]Lookup for use classification'!$B$12,B364)),ISNUMBER(SEARCH('[1]Lookup for use classification'!$C$12,B364))),'[1]Lookup for use classification'!$A$12,IF(OR(ISNUMBER(SEARCH('[1]Lookup for use classification'!$B$13,B364)),ISNUMBER(SEARCH('[1]Lookup for use classification'!$C$13,B364)),ISNUMBER(SEARCH('[1]Lookup for use classification'!$D$13,B364)),,ISNUMBER(SEARCH('[1]Lookup for use classification'!$C$13,B364)),ISNUMBER(SEARCH('[1]Lookup for use classification'!$E$13,B364))),'[1]Lookup for use classification'!$A$13,IF(OR(ISNUMBER(SEARCH('[1]Lookup for use classification'!$B$14,B364)),ISNUMBER(SEARCH('[1]Lookup for use classification'!$C$14,B364))),'[1]Lookup for use classification'!$A$14,"Other"))))))))))))</f>
        <v>Public Assembly</v>
      </c>
      <c r="D364" s="59">
        <v>2800</v>
      </c>
      <c r="E364" s="58"/>
      <c r="F364" s="58"/>
    </row>
    <row r="365" spans="1:6">
      <c r="A365" s="56" t="s">
        <v>1839</v>
      </c>
      <c r="B365" s="26" t="s">
        <v>1858</v>
      </c>
      <c r="C365" s="133" t="str">
        <f>IF(OR(ISNUMBER(SEARCH('[1]Lookup for use classification'!$B$1,B365)),ISNUMBER(SEARCH('[1]Lookup for use classification'!$C$1,B365)),ISNUMBER(SEARCH('[1]Lookup for use classification'!$D$1,B365)),ISNUMBER(SEARCH('[1]Lookup for use classification'!$E$1,B365))),'[1]Lookup for use classification'!$A$1,IF(ISNUMBER(SEARCH('[1]Lookup for use classification'!$B$2,B365)),'[1]Lookup for use classification'!$A$2,IF(ISNUMBER(SEARCH('[1]Lookup for use classification'!$B$3,B365)),'[1]Lookup for use classification'!$A$3,IF(OR(ISNUMBER(SEARCH('[1]Lookup for use classification'!$B$4,B365)),ISNUMBER(SEARCH('[1]Lookup for use classification'!$C$4,B365)),ISNUMBER(SEARCH('[1]Lookup for use classification'!$D$4,B365)),ISNUMBER(SEARCH('[1]Lookup for use classification'!$E$4,B365))),'[1]Lookup for use classification'!$A$4,IF(OR(ISNUMBER(SEARCH('[1]Lookup for use classification'!$B$5,B365)),ISNUMBER(SEARCH('[1]Lookup for use classification'!$C$5,B365)),ISNUMBER(SEARCH('[1]Lookup for use classification'!$D$5,B365))),'[1]Lookup for use classification'!$A$5,IF(OR(ISNUMBER(SEARCH('[1]Lookup for use classification'!$B$7,B365)),ISNUMBER(SEARCH('[1]Lookup for use classification'!$C$7,B365)),ISNUMBER(SEARCH('[1]Lookup for use classification'!$D$7,B365))),'[1]Lookup for use classification'!$A$7,IF(OR(ISNUMBER(SEARCH('[1]Lookup for use classification'!$B$9,B365)),ISNUMBER(SEARCH('[1]Lookup for use classification'!$C$9,B365)),ISNUMBER(SEARCH('[1]Lookup for use classification'!$D$9,B365)),ISNUMBER(SEARCH('[1]Lookup for use classification'!$E$9,B365)),ISNUMBER(SEARCH('[1]Lookup for use classification'!$F$9,B365)),ISNUMBER(SEARCH('[1]Lookup for use classification'!$G$9,B365)),ISNUMBER(SEARCH('[1]Lookup for use classification'!$H$9,B365)),ISNUMBER(SEARCH('[1]Lookup for use classification'!$I$9,B365)),ISNUMBER(SEARCH('[1]Lookup for use classification'!$J$9,B365)),ISNUMBER(SEARCH('[1]Lookup for use classification'!$K$9,B365))),'[1]Lookup for use classification'!$A$9,IF(OR(ISNUMBER(SEARCH('[1]Lookup for use classification'!$B$10,B365)),ISNUMBER(SEARCH('[1]Lookup for use classification'!$C$10,B365)),ISNUMBER(SEARCH('[1]Lookup for use classification'!$D$10,B365)),ISNUMBER(SEARCH('[1]Lookup for use classification'!$E$10,B365)),ISNUMBER(SEARCH('[1]Lookup for use classification'!$F$10,B365)),ISNUMBER(SEARCH('[1]Lookup for use classification'!$G$10,B365))),'[1]Lookup for use classification'!$A$10,IF(OR(ISNUMBER(SEARCH('[1]Lookup for use classification'!$B$11,B365)),ISNUMBER(SEARCH('[1]Lookup for use classification'!$C$11,B365))),'[1]Lookup for use classification'!$A$11,IF(OR(ISNUMBER(SEARCH('[1]Lookup for use classification'!$B$12,B365)),ISNUMBER(SEARCH('[1]Lookup for use classification'!$C$12,B365))),'[1]Lookup for use classification'!$A$12,IF(OR(ISNUMBER(SEARCH('[1]Lookup for use classification'!$B$13,B365)),ISNUMBER(SEARCH('[1]Lookup for use classification'!$C$13,B365)),ISNUMBER(SEARCH('[1]Lookup for use classification'!$D$13,B365)),,ISNUMBER(SEARCH('[1]Lookup for use classification'!$C$13,B365)),ISNUMBER(SEARCH('[1]Lookup for use classification'!$E$13,B365))),'[1]Lookup for use classification'!$A$13,IF(OR(ISNUMBER(SEARCH('[1]Lookup for use classification'!$B$14,B365)),ISNUMBER(SEARCH('[1]Lookup for use classification'!$C$14,B365))),'[1]Lookup for use classification'!$A$14,"Other"))))))))))))</f>
        <v>Office</v>
      </c>
      <c r="D365" s="59">
        <v>360</v>
      </c>
      <c r="E365" s="58"/>
      <c r="F365" s="58"/>
    </row>
    <row r="366" spans="1:6">
      <c r="A366" s="56" t="s">
        <v>1839</v>
      </c>
      <c r="B366" s="26" t="s">
        <v>1859</v>
      </c>
      <c r="C366" s="133" t="str">
        <f>IF(OR(ISNUMBER(SEARCH('[1]Lookup for use classification'!$B$1,B366)),ISNUMBER(SEARCH('[1]Lookup for use classification'!$C$1,B366)),ISNUMBER(SEARCH('[1]Lookup for use classification'!$D$1,B366)),ISNUMBER(SEARCH('[1]Lookup for use classification'!$E$1,B366))),'[1]Lookup for use classification'!$A$1,IF(ISNUMBER(SEARCH('[1]Lookup for use classification'!$B$2,B366)),'[1]Lookup for use classification'!$A$2,IF(ISNUMBER(SEARCH('[1]Lookup for use classification'!$B$3,B366)),'[1]Lookup for use classification'!$A$3,IF(OR(ISNUMBER(SEARCH('[1]Lookup for use classification'!$B$4,B366)),ISNUMBER(SEARCH('[1]Lookup for use classification'!$C$4,B366)),ISNUMBER(SEARCH('[1]Lookup for use classification'!$D$4,B366)),ISNUMBER(SEARCH('[1]Lookup for use classification'!$E$4,B366))),'[1]Lookup for use classification'!$A$4,IF(OR(ISNUMBER(SEARCH('[1]Lookup for use classification'!$B$5,B366)),ISNUMBER(SEARCH('[1]Lookup for use classification'!$C$5,B366)),ISNUMBER(SEARCH('[1]Lookup for use classification'!$D$5,B366))),'[1]Lookup for use classification'!$A$5,IF(OR(ISNUMBER(SEARCH('[1]Lookup for use classification'!$B$7,B366)),ISNUMBER(SEARCH('[1]Lookup for use classification'!$C$7,B366)),ISNUMBER(SEARCH('[1]Lookup for use classification'!$D$7,B366))),'[1]Lookup for use classification'!$A$7,IF(OR(ISNUMBER(SEARCH('[1]Lookup for use classification'!$B$9,B366)),ISNUMBER(SEARCH('[1]Lookup for use classification'!$C$9,B366)),ISNUMBER(SEARCH('[1]Lookup for use classification'!$D$9,B366)),ISNUMBER(SEARCH('[1]Lookup for use classification'!$E$9,B366)),ISNUMBER(SEARCH('[1]Lookup for use classification'!$F$9,B366)),ISNUMBER(SEARCH('[1]Lookup for use classification'!$G$9,B366)),ISNUMBER(SEARCH('[1]Lookup for use classification'!$H$9,B366)),ISNUMBER(SEARCH('[1]Lookup for use classification'!$I$9,B366)),ISNUMBER(SEARCH('[1]Lookup for use classification'!$J$9,B366)),ISNUMBER(SEARCH('[1]Lookup for use classification'!$K$9,B366))),'[1]Lookup for use classification'!$A$9,IF(OR(ISNUMBER(SEARCH('[1]Lookup for use classification'!$B$10,B366)),ISNUMBER(SEARCH('[1]Lookup for use classification'!$C$10,B366)),ISNUMBER(SEARCH('[1]Lookup for use classification'!$D$10,B366)),ISNUMBER(SEARCH('[1]Lookup for use classification'!$E$10,B366)),ISNUMBER(SEARCH('[1]Lookup for use classification'!$F$10,B366)),ISNUMBER(SEARCH('[1]Lookup for use classification'!$G$10,B366))),'[1]Lookup for use classification'!$A$10,IF(OR(ISNUMBER(SEARCH('[1]Lookup for use classification'!$B$11,B366)),ISNUMBER(SEARCH('[1]Lookup for use classification'!$C$11,B366))),'[1]Lookup for use classification'!$A$11,IF(OR(ISNUMBER(SEARCH('[1]Lookup for use classification'!$B$12,B366)),ISNUMBER(SEARCH('[1]Lookup for use classification'!$C$12,B366))),'[1]Lookup for use classification'!$A$12,IF(OR(ISNUMBER(SEARCH('[1]Lookup for use classification'!$B$13,B366)),ISNUMBER(SEARCH('[1]Lookup for use classification'!$C$13,B366)),ISNUMBER(SEARCH('[1]Lookup for use classification'!$D$13,B366)),,ISNUMBER(SEARCH('[1]Lookup for use classification'!$C$13,B366)),ISNUMBER(SEARCH('[1]Lookup for use classification'!$E$13,B366))),'[1]Lookup for use classification'!$A$13,IF(OR(ISNUMBER(SEARCH('[1]Lookup for use classification'!$B$14,B366)),ISNUMBER(SEARCH('[1]Lookup for use classification'!$C$14,B366))),'[1]Lookup for use classification'!$A$14,"Other"))))))))))))</f>
        <v>Health Care - Hospitals</v>
      </c>
      <c r="D366" s="59">
        <v>2500</v>
      </c>
      <c r="E366" s="58"/>
      <c r="F366" s="58"/>
    </row>
    <row r="367" spans="1:6">
      <c r="A367" s="56" t="s">
        <v>1839</v>
      </c>
      <c r="B367" s="26" t="s">
        <v>595</v>
      </c>
      <c r="C367" s="133" t="str">
        <f>IF(OR(ISNUMBER(SEARCH('[1]Lookup for use classification'!$B$1,B367)),ISNUMBER(SEARCH('[1]Lookup for use classification'!$C$1,B367)),ISNUMBER(SEARCH('[1]Lookup for use classification'!$D$1,B367)),ISNUMBER(SEARCH('[1]Lookup for use classification'!$E$1,B367))),'[1]Lookup for use classification'!$A$1,IF(ISNUMBER(SEARCH('[1]Lookup for use classification'!$B$2,B367)),'[1]Lookup for use classification'!$A$2,IF(ISNUMBER(SEARCH('[1]Lookup for use classification'!$B$3,B367)),'[1]Lookup for use classification'!$A$3,IF(OR(ISNUMBER(SEARCH('[1]Lookup for use classification'!$B$4,B367)),ISNUMBER(SEARCH('[1]Lookup for use classification'!$C$4,B367)),ISNUMBER(SEARCH('[1]Lookup for use classification'!$D$4,B367)),ISNUMBER(SEARCH('[1]Lookup for use classification'!$E$4,B367))),'[1]Lookup for use classification'!$A$4,IF(OR(ISNUMBER(SEARCH('[1]Lookup for use classification'!$B$5,B367)),ISNUMBER(SEARCH('[1]Lookup for use classification'!$C$5,B367)),ISNUMBER(SEARCH('[1]Lookup for use classification'!$D$5,B367))),'[1]Lookup for use classification'!$A$5,IF(OR(ISNUMBER(SEARCH('[1]Lookup for use classification'!$B$7,B367)),ISNUMBER(SEARCH('[1]Lookup for use classification'!$C$7,B367)),ISNUMBER(SEARCH('[1]Lookup for use classification'!$D$7,B367))),'[1]Lookup for use classification'!$A$7,IF(OR(ISNUMBER(SEARCH('[1]Lookup for use classification'!$B$9,B367)),ISNUMBER(SEARCH('[1]Lookup for use classification'!$C$9,B367)),ISNUMBER(SEARCH('[1]Lookup for use classification'!$D$9,B367)),ISNUMBER(SEARCH('[1]Lookup for use classification'!$E$9,B367)),ISNUMBER(SEARCH('[1]Lookup for use classification'!$F$9,B367)),ISNUMBER(SEARCH('[1]Lookup for use classification'!$G$9,B367)),ISNUMBER(SEARCH('[1]Lookup for use classification'!$H$9,B367)),ISNUMBER(SEARCH('[1]Lookup for use classification'!$I$9,B367)),ISNUMBER(SEARCH('[1]Lookup for use classification'!$J$9,B367)),ISNUMBER(SEARCH('[1]Lookup for use classification'!$K$9,B367))),'[1]Lookup for use classification'!$A$9,IF(OR(ISNUMBER(SEARCH('[1]Lookup for use classification'!$B$10,B367)),ISNUMBER(SEARCH('[1]Lookup for use classification'!$C$10,B367)),ISNUMBER(SEARCH('[1]Lookup for use classification'!$D$10,B367)),ISNUMBER(SEARCH('[1]Lookup for use classification'!$E$10,B367)),ISNUMBER(SEARCH('[1]Lookup for use classification'!$F$10,B367)),ISNUMBER(SEARCH('[1]Lookup for use classification'!$G$10,B367))),'[1]Lookup for use classification'!$A$10,IF(OR(ISNUMBER(SEARCH('[1]Lookup for use classification'!$B$11,B367)),ISNUMBER(SEARCH('[1]Lookup for use classification'!$C$11,B367))),'[1]Lookup for use classification'!$A$11,IF(OR(ISNUMBER(SEARCH('[1]Lookup for use classification'!$B$12,B367)),ISNUMBER(SEARCH('[1]Lookup for use classification'!$C$12,B367))),'[1]Lookup for use classification'!$A$12,IF(OR(ISNUMBER(SEARCH('[1]Lookup for use classification'!$B$13,B367)),ISNUMBER(SEARCH('[1]Lookup for use classification'!$C$13,B367)),ISNUMBER(SEARCH('[1]Lookup for use classification'!$D$13,B367)),,ISNUMBER(SEARCH('[1]Lookup for use classification'!$C$13,B367)),ISNUMBER(SEARCH('[1]Lookup for use classification'!$E$13,B367))),'[1]Lookup for use classification'!$A$13,IF(OR(ISNUMBER(SEARCH('[1]Lookup for use classification'!$B$14,B367)),ISNUMBER(SEARCH('[1]Lookup for use classification'!$C$14,B367))),'[1]Lookup for use classification'!$A$14,"Other"))))))))))))</f>
        <v>Public Assembly</v>
      </c>
      <c r="D367" s="59">
        <v>1200</v>
      </c>
      <c r="E367" s="58"/>
      <c r="F367" s="58"/>
    </row>
    <row r="368" spans="1:6">
      <c r="A368" s="56" t="s">
        <v>1839</v>
      </c>
      <c r="B368" s="26" t="s">
        <v>159</v>
      </c>
      <c r="C368" s="133" t="str">
        <f>IF(OR(ISNUMBER(SEARCH('[1]Lookup for use classification'!$B$1,B368)),ISNUMBER(SEARCH('[1]Lookup for use classification'!$C$1,B368)),ISNUMBER(SEARCH('[1]Lookup for use classification'!$D$1,B368)),ISNUMBER(SEARCH('[1]Lookup for use classification'!$E$1,B368))),'[1]Lookup for use classification'!$A$1,IF(ISNUMBER(SEARCH('[1]Lookup for use classification'!$B$2,B368)),'[1]Lookup for use classification'!$A$2,IF(ISNUMBER(SEARCH('[1]Lookup for use classification'!$B$3,B368)),'[1]Lookup for use classification'!$A$3,IF(OR(ISNUMBER(SEARCH('[1]Lookup for use classification'!$B$4,B368)),ISNUMBER(SEARCH('[1]Lookup for use classification'!$C$4,B368)),ISNUMBER(SEARCH('[1]Lookup for use classification'!$D$4,B368)),ISNUMBER(SEARCH('[1]Lookup for use classification'!$E$4,B368))),'[1]Lookup for use classification'!$A$4,IF(OR(ISNUMBER(SEARCH('[1]Lookup for use classification'!$B$5,B368)),ISNUMBER(SEARCH('[1]Lookup for use classification'!$C$5,B368)),ISNUMBER(SEARCH('[1]Lookup for use classification'!$D$5,B368))),'[1]Lookup for use classification'!$A$5,IF(OR(ISNUMBER(SEARCH('[1]Lookup for use classification'!$B$7,B368)),ISNUMBER(SEARCH('[1]Lookup for use classification'!$C$7,B368)),ISNUMBER(SEARCH('[1]Lookup for use classification'!$D$7,B368))),'[1]Lookup for use classification'!$A$7,IF(OR(ISNUMBER(SEARCH('[1]Lookup for use classification'!$B$9,B368)),ISNUMBER(SEARCH('[1]Lookup for use classification'!$C$9,B368)),ISNUMBER(SEARCH('[1]Lookup for use classification'!$D$9,B368)),ISNUMBER(SEARCH('[1]Lookup for use classification'!$E$9,B368)),ISNUMBER(SEARCH('[1]Lookup for use classification'!$F$9,B368)),ISNUMBER(SEARCH('[1]Lookup for use classification'!$G$9,B368)),ISNUMBER(SEARCH('[1]Lookup for use classification'!$H$9,B368)),ISNUMBER(SEARCH('[1]Lookup for use classification'!$I$9,B368)),ISNUMBER(SEARCH('[1]Lookup for use classification'!$J$9,B368)),ISNUMBER(SEARCH('[1]Lookup for use classification'!$K$9,B368))),'[1]Lookup for use classification'!$A$9,IF(OR(ISNUMBER(SEARCH('[1]Lookup for use classification'!$B$10,B368)),ISNUMBER(SEARCH('[1]Lookup for use classification'!$C$10,B368)),ISNUMBER(SEARCH('[1]Lookup for use classification'!$D$10,B368)),ISNUMBER(SEARCH('[1]Lookup for use classification'!$E$10,B368)),ISNUMBER(SEARCH('[1]Lookup for use classification'!$F$10,B368)),ISNUMBER(SEARCH('[1]Lookup for use classification'!$G$10,B368))),'[1]Lookup for use classification'!$A$10,IF(OR(ISNUMBER(SEARCH('[1]Lookup for use classification'!$B$11,B368)),ISNUMBER(SEARCH('[1]Lookup for use classification'!$C$11,B368))),'[1]Lookup for use classification'!$A$11,IF(OR(ISNUMBER(SEARCH('[1]Lookup for use classification'!$B$12,B368)),ISNUMBER(SEARCH('[1]Lookup for use classification'!$C$12,B368))),'[1]Lookup for use classification'!$A$12,IF(OR(ISNUMBER(SEARCH('[1]Lookup for use classification'!$B$13,B368)),ISNUMBER(SEARCH('[1]Lookup for use classification'!$C$13,B368)),ISNUMBER(SEARCH('[1]Lookup for use classification'!$D$13,B368)),,ISNUMBER(SEARCH('[1]Lookup for use classification'!$C$13,B368)),ISNUMBER(SEARCH('[1]Lookup for use classification'!$E$13,B368))),'[1]Lookup for use classification'!$A$13,IF(OR(ISNUMBER(SEARCH('[1]Lookup for use classification'!$B$14,B368)),ISNUMBER(SEARCH('[1]Lookup for use classification'!$C$14,B368))),'[1]Lookup for use classification'!$A$14,"Other"))))))))))))</f>
        <v>Other</v>
      </c>
      <c r="D368" s="59">
        <v>280</v>
      </c>
      <c r="E368" s="58"/>
      <c r="F368" s="58"/>
    </row>
    <row r="369" spans="1:6">
      <c r="A369" s="56" t="s">
        <v>1839</v>
      </c>
      <c r="B369" s="26" t="s">
        <v>1860</v>
      </c>
      <c r="C369" s="133" t="str">
        <f>IF(OR(ISNUMBER(SEARCH('[1]Lookup for use classification'!$B$1,B369)),ISNUMBER(SEARCH('[1]Lookup for use classification'!$C$1,B369)),ISNUMBER(SEARCH('[1]Lookup for use classification'!$D$1,B369)),ISNUMBER(SEARCH('[1]Lookup for use classification'!$E$1,B369))),'[1]Lookup for use classification'!$A$1,IF(ISNUMBER(SEARCH('[1]Lookup for use classification'!$B$2,B369)),'[1]Lookup for use classification'!$A$2,IF(ISNUMBER(SEARCH('[1]Lookup for use classification'!$B$3,B369)),'[1]Lookup for use classification'!$A$3,IF(OR(ISNUMBER(SEARCH('[1]Lookup for use classification'!$B$4,B369)),ISNUMBER(SEARCH('[1]Lookup for use classification'!$C$4,B369)),ISNUMBER(SEARCH('[1]Lookup for use classification'!$D$4,B369)),ISNUMBER(SEARCH('[1]Lookup for use classification'!$E$4,B369))),'[1]Lookup for use classification'!$A$4,IF(OR(ISNUMBER(SEARCH('[1]Lookup for use classification'!$B$5,B369)),ISNUMBER(SEARCH('[1]Lookup for use classification'!$C$5,B369)),ISNUMBER(SEARCH('[1]Lookup for use classification'!$D$5,B369))),'[1]Lookup for use classification'!$A$5,IF(OR(ISNUMBER(SEARCH('[1]Lookup for use classification'!$B$7,B369)),ISNUMBER(SEARCH('[1]Lookup for use classification'!$C$7,B369)),ISNUMBER(SEARCH('[1]Lookup for use classification'!$D$7,B369))),'[1]Lookup for use classification'!$A$7,IF(OR(ISNUMBER(SEARCH('[1]Lookup for use classification'!$B$9,B369)),ISNUMBER(SEARCH('[1]Lookup for use classification'!$C$9,B369)),ISNUMBER(SEARCH('[1]Lookup for use classification'!$D$9,B369)),ISNUMBER(SEARCH('[1]Lookup for use classification'!$E$9,B369)),ISNUMBER(SEARCH('[1]Lookup for use classification'!$F$9,B369)),ISNUMBER(SEARCH('[1]Lookup for use classification'!$G$9,B369)),ISNUMBER(SEARCH('[1]Lookup for use classification'!$H$9,B369)),ISNUMBER(SEARCH('[1]Lookup for use classification'!$I$9,B369)),ISNUMBER(SEARCH('[1]Lookup for use classification'!$J$9,B369)),ISNUMBER(SEARCH('[1]Lookup for use classification'!$K$9,B369))),'[1]Lookup for use classification'!$A$9,IF(OR(ISNUMBER(SEARCH('[1]Lookup for use classification'!$B$10,B369)),ISNUMBER(SEARCH('[1]Lookup for use classification'!$C$10,B369)),ISNUMBER(SEARCH('[1]Lookup for use classification'!$D$10,B369)),ISNUMBER(SEARCH('[1]Lookup for use classification'!$E$10,B369)),ISNUMBER(SEARCH('[1]Lookup for use classification'!$F$10,B369)),ISNUMBER(SEARCH('[1]Lookup for use classification'!$G$10,B369))),'[1]Lookup for use classification'!$A$10,IF(OR(ISNUMBER(SEARCH('[1]Lookup for use classification'!$B$11,B369)),ISNUMBER(SEARCH('[1]Lookup for use classification'!$C$11,B369))),'[1]Lookup for use classification'!$A$11,IF(OR(ISNUMBER(SEARCH('[1]Lookup for use classification'!$B$12,B369)),ISNUMBER(SEARCH('[1]Lookup for use classification'!$C$12,B369))),'[1]Lookup for use classification'!$A$12,IF(OR(ISNUMBER(SEARCH('[1]Lookup for use classification'!$B$13,B369)),ISNUMBER(SEARCH('[1]Lookup for use classification'!$C$13,B369)),ISNUMBER(SEARCH('[1]Lookup for use classification'!$D$13,B369)),,ISNUMBER(SEARCH('[1]Lookup for use classification'!$C$13,B369)),ISNUMBER(SEARCH('[1]Lookup for use classification'!$E$13,B369))),'[1]Lookup for use classification'!$A$13,IF(OR(ISNUMBER(SEARCH('[1]Lookup for use classification'!$B$14,B369)),ISNUMBER(SEARCH('[1]Lookup for use classification'!$C$14,B369))),'[1]Lookup for use classification'!$A$14,"Other"))))))))))))</f>
        <v>Accomodation Services</v>
      </c>
      <c r="D369" s="59">
        <v>13500</v>
      </c>
      <c r="E369" s="58"/>
      <c r="F369" s="58"/>
    </row>
    <row r="370" spans="1:6">
      <c r="A370" s="56" t="s">
        <v>1839</v>
      </c>
      <c r="B370" s="26" t="s">
        <v>1861</v>
      </c>
      <c r="C370" s="133" t="str">
        <f>IF(OR(ISNUMBER(SEARCH('[1]Lookup for use classification'!$B$1,B370)),ISNUMBER(SEARCH('[1]Lookup for use classification'!$C$1,B370)),ISNUMBER(SEARCH('[1]Lookup for use classification'!$D$1,B370)),ISNUMBER(SEARCH('[1]Lookup for use classification'!$E$1,B370))),'[1]Lookup for use classification'!$A$1,IF(ISNUMBER(SEARCH('[1]Lookup for use classification'!$B$2,B370)),'[1]Lookup for use classification'!$A$2,IF(ISNUMBER(SEARCH('[1]Lookup for use classification'!$B$3,B370)),'[1]Lookup for use classification'!$A$3,IF(OR(ISNUMBER(SEARCH('[1]Lookup for use classification'!$B$4,B370)),ISNUMBER(SEARCH('[1]Lookup for use classification'!$C$4,B370)),ISNUMBER(SEARCH('[1]Lookup for use classification'!$D$4,B370)),ISNUMBER(SEARCH('[1]Lookup for use classification'!$E$4,B370))),'[1]Lookup for use classification'!$A$4,IF(OR(ISNUMBER(SEARCH('[1]Lookup for use classification'!$B$5,B370)),ISNUMBER(SEARCH('[1]Lookup for use classification'!$C$5,B370)),ISNUMBER(SEARCH('[1]Lookup for use classification'!$D$5,B370))),'[1]Lookup for use classification'!$A$5,IF(OR(ISNUMBER(SEARCH('[1]Lookup for use classification'!$B$7,B370)),ISNUMBER(SEARCH('[1]Lookup for use classification'!$C$7,B370)),ISNUMBER(SEARCH('[1]Lookup for use classification'!$D$7,B370))),'[1]Lookup for use classification'!$A$7,IF(OR(ISNUMBER(SEARCH('[1]Lookup for use classification'!$B$9,B370)),ISNUMBER(SEARCH('[1]Lookup for use classification'!$C$9,B370)),ISNUMBER(SEARCH('[1]Lookup for use classification'!$D$9,B370)),ISNUMBER(SEARCH('[1]Lookup for use classification'!$E$9,B370)),ISNUMBER(SEARCH('[1]Lookup for use classification'!$F$9,B370)),ISNUMBER(SEARCH('[1]Lookup for use classification'!$G$9,B370)),ISNUMBER(SEARCH('[1]Lookup for use classification'!$H$9,B370)),ISNUMBER(SEARCH('[1]Lookup for use classification'!$I$9,B370)),ISNUMBER(SEARCH('[1]Lookup for use classification'!$J$9,B370)),ISNUMBER(SEARCH('[1]Lookup for use classification'!$K$9,B370))),'[1]Lookup for use classification'!$A$9,IF(OR(ISNUMBER(SEARCH('[1]Lookup for use classification'!$B$10,B370)),ISNUMBER(SEARCH('[1]Lookup for use classification'!$C$10,B370)),ISNUMBER(SEARCH('[1]Lookup for use classification'!$D$10,B370)),ISNUMBER(SEARCH('[1]Lookup for use classification'!$E$10,B370)),ISNUMBER(SEARCH('[1]Lookup for use classification'!$F$10,B370)),ISNUMBER(SEARCH('[1]Lookup for use classification'!$G$10,B370))),'[1]Lookup for use classification'!$A$10,IF(OR(ISNUMBER(SEARCH('[1]Lookup for use classification'!$B$11,B370)),ISNUMBER(SEARCH('[1]Lookup for use classification'!$C$11,B370))),'[1]Lookup for use classification'!$A$11,IF(OR(ISNUMBER(SEARCH('[1]Lookup for use classification'!$B$12,B370)),ISNUMBER(SEARCH('[1]Lookup for use classification'!$C$12,B370))),'[1]Lookup for use classification'!$A$12,IF(OR(ISNUMBER(SEARCH('[1]Lookup for use classification'!$B$13,B370)),ISNUMBER(SEARCH('[1]Lookup for use classification'!$C$13,B370)),ISNUMBER(SEARCH('[1]Lookup for use classification'!$D$13,B370)),,ISNUMBER(SEARCH('[1]Lookup for use classification'!$C$13,B370)),ISNUMBER(SEARCH('[1]Lookup for use classification'!$E$13,B370))),'[1]Lookup for use classification'!$A$13,IF(OR(ISNUMBER(SEARCH('[1]Lookup for use classification'!$B$14,B370)),ISNUMBER(SEARCH('[1]Lookup for use classification'!$C$14,B370))),'[1]Lookup for use classification'!$A$14,"Other"))))))))))))</f>
        <v>Accomodation Services</v>
      </c>
      <c r="D370" s="59">
        <v>8000</v>
      </c>
      <c r="E370" s="58"/>
      <c r="F370" s="58"/>
    </row>
    <row r="371" spans="1:6">
      <c r="A371" s="56" t="s">
        <v>1839</v>
      </c>
      <c r="B371" s="26" t="s">
        <v>1862</v>
      </c>
      <c r="C371" s="133" t="str">
        <f>IF(OR(ISNUMBER(SEARCH('[1]Lookup for use classification'!$B$1,B371)),ISNUMBER(SEARCH('[1]Lookup for use classification'!$C$1,B371)),ISNUMBER(SEARCH('[1]Lookup for use classification'!$D$1,B371)),ISNUMBER(SEARCH('[1]Lookup for use classification'!$E$1,B371))),'[1]Lookup for use classification'!$A$1,IF(ISNUMBER(SEARCH('[1]Lookup for use classification'!$B$2,B371)),'[1]Lookup for use classification'!$A$2,IF(ISNUMBER(SEARCH('[1]Lookup for use classification'!$B$3,B371)),'[1]Lookup for use classification'!$A$3,IF(OR(ISNUMBER(SEARCH('[1]Lookup for use classification'!$B$4,B371)),ISNUMBER(SEARCH('[1]Lookup for use classification'!$C$4,B371)),ISNUMBER(SEARCH('[1]Lookup for use classification'!$D$4,B371)),ISNUMBER(SEARCH('[1]Lookup for use classification'!$E$4,B371))),'[1]Lookup for use classification'!$A$4,IF(OR(ISNUMBER(SEARCH('[1]Lookup for use classification'!$B$5,B371)),ISNUMBER(SEARCH('[1]Lookup for use classification'!$C$5,B371)),ISNUMBER(SEARCH('[1]Lookup for use classification'!$D$5,B371))),'[1]Lookup for use classification'!$A$5,IF(OR(ISNUMBER(SEARCH('[1]Lookup for use classification'!$B$7,B371)),ISNUMBER(SEARCH('[1]Lookup for use classification'!$C$7,B371)),ISNUMBER(SEARCH('[1]Lookup for use classification'!$D$7,B371))),'[1]Lookup for use classification'!$A$7,IF(OR(ISNUMBER(SEARCH('[1]Lookup for use classification'!$B$9,B371)),ISNUMBER(SEARCH('[1]Lookup for use classification'!$C$9,B371)),ISNUMBER(SEARCH('[1]Lookup for use classification'!$D$9,B371)),ISNUMBER(SEARCH('[1]Lookup for use classification'!$E$9,B371)),ISNUMBER(SEARCH('[1]Lookup for use classification'!$F$9,B371)),ISNUMBER(SEARCH('[1]Lookup for use classification'!$G$9,B371)),ISNUMBER(SEARCH('[1]Lookup for use classification'!$H$9,B371)),ISNUMBER(SEARCH('[1]Lookup for use classification'!$I$9,B371)),ISNUMBER(SEARCH('[1]Lookup for use classification'!$J$9,B371)),ISNUMBER(SEARCH('[1]Lookup for use classification'!$K$9,B371))),'[1]Lookup for use classification'!$A$9,IF(OR(ISNUMBER(SEARCH('[1]Lookup for use classification'!$B$10,B371)),ISNUMBER(SEARCH('[1]Lookup for use classification'!$C$10,B371)),ISNUMBER(SEARCH('[1]Lookup for use classification'!$D$10,B371)),ISNUMBER(SEARCH('[1]Lookup for use classification'!$E$10,B371)),ISNUMBER(SEARCH('[1]Lookup for use classification'!$F$10,B371)),ISNUMBER(SEARCH('[1]Lookup for use classification'!$G$10,B371))),'[1]Lookup for use classification'!$A$10,IF(OR(ISNUMBER(SEARCH('[1]Lookup for use classification'!$B$11,B371)),ISNUMBER(SEARCH('[1]Lookup for use classification'!$C$11,B371))),'[1]Lookup for use classification'!$A$11,IF(OR(ISNUMBER(SEARCH('[1]Lookup for use classification'!$B$12,B371)),ISNUMBER(SEARCH('[1]Lookup for use classification'!$C$12,B371))),'[1]Lookup for use classification'!$A$12,IF(OR(ISNUMBER(SEARCH('[1]Lookup for use classification'!$B$13,B371)),ISNUMBER(SEARCH('[1]Lookup for use classification'!$C$13,B371)),ISNUMBER(SEARCH('[1]Lookup for use classification'!$D$13,B371)),,ISNUMBER(SEARCH('[1]Lookup for use classification'!$C$13,B371)),ISNUMBER(SEARCH('[1]Lookup for use classification'!$E$13,B371))),'[1]Lookup for use classification'!$A$13,IF(OR(ISNUMBER(SEARCH('[1]Lookup for use classification'!$B$14,B371)),ISNUMBER(SEARCH('[1]Lookup for use classification'!$C$14,B371))),'[1]Lookup for use classification'!$A$14,"Other"))))))))))))</f>
        <v>Public Assembly</v>
      </c>
      <c r="D371" s="59">
        <v>1200</v>
      </c>
      <c r="E371" s="58"/>
      <c r="F371" s="58"/>
    </row>
    <row r="372" spans="1:6">
      <c r="A372" s="56" t="s">
        <v>1839</v>
      </c>
      <c r="B372" s="26" t="s">
        <v>185</v>
      </c>
      <c r="C372" s="133" t="str">
        <f>IF(OR(ISNUMBER(SEARCH('[1]Lookup for use classification'!$B$1,B372)),ISNUMBER(SEARCH('[1]Lookup for use classification'!$C$1,B372)),ISNUMBER(SEARCH('[1]Lookup for use classification'!$D$1,B372)),ISNUMBER(SEARCH('[1]Lookup for use classification'!$E$1,B372))),'[1]Lookup for use classification'!$A$1,IF(ISNUMBER(SEARCH('[1]Lookup for use classification'!$B$2,B372)),'[1]Lookup for use classification'!$A$2,IF(ISNUMBER(SEARCH('[1]Lookup for use classification'!$B$3,B372)),'[1]Lookup for use classification'!$A$3,IF(OR(ISNUMBER(SEARCH('[1]Lookup for use classification'!$B$4,B372)),ISNUMBER(SEARCH('[1]Lookup for use classification'!$C$4,B372)),ISNUMBER(SEARCH('[1]Lookup for use classification'!$D$4,B372)),ISNUMBER(SEARCH('[1]Lookup for use classification'!$E$4,B372))),'[1]Lookup for use classification'!$A$4,IF(OR(ISNUMBER(SEARCH('[1]Lookup for use classification'!$B$5,B372)),ISNUMBER(SEARCH('[1]Lookup for use classification'!$C$5,B372)),ISNUMBER(SEARCH('[1]Lookup for use classification'!$D$5,B372))),'[1]Lookup for use classification'!$A$5,IF(OR(ISNUMBER(SEARCH('[1]Lookup for use classification'!$B$7,B372)),ISNUMBER(SEARCH('[1]Lookup for use classification'!$C$7,B372)),ISNUMBER(SEARCH('[1]Lookup for use classification'!$D$7,B372))),'[1]Lookup for use classification'!$A$7,IF(OR(ISNUMBER(SEARCH('[1]Lookup for use classification'!$B$9,B372)),ISNUMBER(SEARCH('[1]Lookup for use classification'!$C$9,B372)),ISNUMBER(SEARCH('[1]Lookup for use classification'!$D$9,B372)),ISNUMBER(SEARCH('[1]Lookup for use classification'!$E$9,B372)),ISNUMBER(SEARCH('[1]Lookup for use classification'!$F$9,B372)),ISNUMBER(SEARCH('[1]Lookup for use classification'!$G$9,B372)),ISNUMBER(SEARCH('[1]Lookup for use classification'!$H$9,B372)),ISNUMBER(SEARCH('[1]Lookup for use classification'!$I$9,B372)),ISNUMBER(SEARCH('[1]Lookup for use classification'!$J$9,B372)),ISNUMBER(SEARCH('[1]Lookup for use classification'!$K$9,B372))),'[1]Lookup for use classification'!$A$9,IF(OR(ISNUMBER(SEARCH('[1]Lookup for use classification'!$B$10,B372)),ISNUMBER(SEARCH('[1]Lookup for use classification'!$C$10,B372)),ISNUMBER(SEARCH('[1]Lookup for use classification'!$D$10,B372)),ISNUMBER(SEARCH('[1]Lookup for use classification'!$E$10,B372)),ISNUMBER(SEARCH('[1]Lookup for use classification'!$F$10,B372)),ISNUMBER(SEARCH('[1]Lookup for use classification'!$G$10,B372))),'[1]Lookup for use classification'!$A$10,IF(OR(ISNUMBER(SEARCH('[1]Lookup for use classification'!$B$11,B372)),ISNUMBER(SEARCH('[1]Lookup for use classification'!$C$11,B372))),'[1]Lookup for use classification'!$A$11,IF(OR(ISNUMBER(SEARCH('[1]Lookup for use classification'!$B$12,B372)),ISNUMBER(SEARCH('[1]Lookup for use classification'!$C$12,B372))),'[1]Lookup for use classification'!$A$12,IF(OR(ISNUMBER(SEARCH('[1]Lookup for use classification'!$B$13,B372)),ISNUMBER(SEARCH('[1]Lookup for use classification'!$C$13,B372)),ISNUMBER(SEARCH('[1]Lookup for use classification'!$D$13,B372)),,ISNUMBER(SEARCH('[1]Lookup for use classification'!$C$13,B372)),ISNUMBER(SEARCH('[1]Lookup for use classification'!$E$13,B372))),'[1]Lookup for use classification'!$A$13,IF(OR(ISNUMBER(SEARCH('[1]Lookup for use classification'!$B$14,B372)),ISNUMBER(SEARCH('[1]Lookup for use classification'!$C$14,B372))),'[1]Lookup for use classification'!$A$14,"Other"))))))))))))</f>
        <v>Other</v>
      </c>
      <c r="D372" s="59">
        <v>3600</v>
      </c>
      <c r="E372" s="58"/>
      <c r="F372" s="58"/>
    </row>
    <row r="373" spans="1:6">
      <c r="A373" s="56" t="s">
        <v>1839</v>
      </c>
      <c r="B373" s="30" t="s">
        <v>37</v>
      </c>
      <c r="C373" s="133" t="str">
        <f>IF(OR(ISNUMBER(SEARCH('[1]Lookup for use classification'!$B$1,B373)),ISNUMBER(SEARCH('[1]Lookup for use classification'!$C$1,B373)),ISNUMBER(SEARCH('[1]Lookup for use classification'!$D$1,B373)),ISNUMBER(SEARCH('[1]Lookup for use classification'!$E$1,B373))),'[1]Lookup for use classification'!$A$1,IF(ISNUMBER(SEARCH('[1]Lookup for use classification'!$B$2,B373)),'[1]Lookup for use classification'!$A$2,IF(ISNUMBER(SEARCH('[1]Lookup for use classification'!$B$3,B373)),'[1]Lookup for use classification'!$A$3,IF(OR(ISNUMBER(SEARCH('[1]Lookup for use classification'!$B$4,B373)),ISNUMBER(SEARCH('[1]Lookup for use classification'!$C$4,B373)),ISNUMBER(SEARCH('[1]Lookup for use classification'!$D$4,B373)),ISNUMBER(SEARCH('[1]Lookup for use classification'!$E$4,B373))),'[1]Lookup for use classification'!$A$4,IF(OR(ISNUMBER(SEARCH('[1]Lookup for use classification'!$B$5,B373)),ISNUMBER(SEARCH('[1]Lookup for use classification'!$C$5,B373)),ISNUMBER(SEARCH('[1]Lookup for use classification'!$D$5,B373))),'[1]Lookup for use classification'!$A$5,IF(OR(ISNUMBER(SEARCH('[1]Lookup for use classification'!$B$7,B373)),ISNUMBER(SEARCH('[1]Lookup for use classification'!$C$7,B373)),ISNUMBER(SEARCH('[1]Lookup for use classification'!$D$7,B373))),'[1]Lookup for use classification'!$A$7,IF(OR(ISNUMBER(SEARCH('[1]Lookup for use classification'!$B$9,B373)),ISNUMBER(SEARCH('[1]Lookup for use classification'!$C$9,B373)),ISNUMBER(SEARCH('[1]Lookup for use classification'!$D$9,B373)),ISNUMBER(SEARCH('[1]Lookup for use classification'!$E$9,B373)),ISNUMBER(SEARCH('[1]Lookup for use classification'!$F$9,B373)),ISNUMBER(SEARCH('[1]Lookup for use classification'!$G$9,B373)),ISNUMBER(SEARCH('[1]Lookup for use classification'!$H$9,B373)),ISNUMBER(SEARCH('[1]Lookup for use classification'!$I$9,B373)),ISNUMBER(SEARCH('[1]Lookup for use classification'!$J$9,B373)),ISNUMBER(SEARCH('[1]Lookup for use classification'!$K$9,B373))),'[1]Lookup for use classification'!$A$9,IF(OR(ISNUMBER(SEARCH('[1]Lookup for use classification'!$B$10,B373)),ISNUMBER(SEARCH('[1]Lookup for use classification'!$C$10,B373)),ISNUMBER(SEARCH('[1]Lookup for use classification'!$D$10,B373)),ISNUMBER(SEARCH('[1]Lookup for use classification'!$E$10,B373)),ISNUMBER(SEARCH('[1]Lookup for use classification'!$F$10,B373)),ISNUMBER(SEARCH('[1]Lookup for use classification'!$G$10,B373))),'[1]Lookup for use classification'!$A$10,IF(OR(ISNUMBER(SEARCH('[1]Lookup for use classification'!$B$11,B373)),ISNUMBER(SEARCH('[1]Lookup for use classification'!$C$11,B373))),'[1]Lookup for use classification'!$A$11,IF(OR(ISNUMBER(SEARCH('[1]Lookup for use classification'!$B$12,B373)),ISNUMBER(SEARCH('[1]Lookup for use classification'!$C$12,B373))),'[1]Lookup for use classification'!$A$12,IF(OR(ISNUMBER(SEARCH('[1]Lookup for use classification'!$B$13,B373)),ISNUMBER(SEARCH('[1]Lookup for use classification'!$C$13,B373)),ISNUMBER(SEARCH('[1]Lookup for use classification'!$D$13,B373)),,ISNUMBER(SEARCH('[1]Lookup for use classification'!$C$13,B373)),ISNUMBER(SEARCH('[1]Lookup for use classification'!$E$13,B373))),'[1]Lookup for use classification'!$A$13,IF(OR(ISNUMBER(SEARCH('[1]Lookup for use classification'!$B$14,B373)),ISNUMBER(SEARCH('[1]Lookup for use classification'!$C$14,B373))),'[1]Lookup for use classification'!$A$14,"Other"))))))))))))</f>
        <v>Office</v>
      </c>
      <c r="D373" s="60">
        <v>576</v>
      </c>
      <c r="E373" s="61"/>
      <c r="F373" s="61"/>
    </row>
    <row r="374" spans="1:6">
      <c r="A374" s="56" t="s">
        <v>1839</v>
      </c>
      <c r="B374" s="26" t="s">
        <v>1863</v>
      </c>
      <c r="C374" s="133" t="str">
        <f>IF(OR(ISNUMBER(SEARCH('[1]Lookup for use classification'!$B$1,B374)),ISNUMBER(SEARCH('[1]Lookup for use classification'!$C$1,B374)),ISNUMBER(SEARCH('[1]Lookup for use classification'!$D$1,B374)),ISNUMBER(SEARCH('[1]Lookup for use classification'!$E$1,B374))),'[1]Lookup for use classification'!$A$1,IF(ISNUMBER(SEARCH('[1]Lookup for use classification'!$B$2,B374)),'[1]Lookup for use classification'!$A$2,IF(ISNUMBER(SEARCH('[1]Lookup for use classification'!$B$3,B374)),'[1]Lookup for use classification'!$A$3,IF(OR(ISNUMBER(SEARCH('[1]Lookup for use classification'!$B$4,B374)),ISNUMBER(SEARCH('[1]Lookup for use classification'!$C$4,B374)),ISNUMBER(SEARCH('[1]Lookup for use classification'!$D$4,B374)),ISNUMBER(SEARCH('[1]Lookup for use classification'!$E$4,B374))),'[1]Lookup for use classification'!$A$4,IF(OR(ISNUMBER(SEARCH('[1]Lookup for use classification'!$B$5,B374)),ISNUMBER(SEARCH('[1]Lookup for use classification'!$C$5,B374)),ISNUMBER(SEARCH('[1]Lookup for use classification'!$D$5,B374))),'[1]Lookup for use classification'!$A$5,IF(OR(ISNUMBER(SEARCH('[1]Lookup for use classification'!$B$7,B374)),ISNUMBER(SEARCH('[1]Lookup for use classification'!$C$7,B374)),ISNUMBER(SEARCH('[1]Lookup for use classification'!$D$7,B374))),'[1]Lookup for use classification'!$A$7,IF(OR(ISNUMBER(SEARCH('[1]Lookup for use classification'!$B$9,B374)),ISNUMBER(SEARCH('[1]Lookup for use classification'!$C$9,B374)),ISNUMBER(SEARCH('[1]Lookup for use classification'!$D$9,B374)),ISNUMBER(SEARCH('[1]Lookup for use classification'!$E$9,B374)),ISNUMBER(SEARCH('[1]Lookup for use classification'!$F$9,B374)),ISNUMBER(SEARCH('[1]Lookup for use classification'!$G$9,B374)),ISNUMBER(SEARCH('[1]Lookup for use classification'!$H$9,B374)),ISNUMBER(SEARCH('[1]Lookup for use classification'!$I$9,B374)),ISNUMBER(SEARCH('[1]Lookup for use classification'!$J$9,B374)),ISNUMBER(SEARCH('[1]Lookup for use classification'!$K$9,B374))),'[1]Lookup for use classification'!$A$9,IF(OR(ISNUMBER(SEARCH('[1]Lookup for use classification'!$B$10,B374)),ISNUMBER(SEARCH('[1]Lookup for use classification'!$C$10,B374)),ISNUMBER(SEARCH('[1]Lookup for use classification'!$D$10,B374)),ISNUMBER(SEARCH('[1]Lookup for use classification'!$E$10,B374)),ISNUMBER(SEARCH('[1]Lookup for use classification'!$F$10,B374)),ISNUMBER(SEARCH('[1]Lookup for use classification'!$G$10,B374))),'[1]Lookup for use classification'!$A$10,IF(OR(ISNUMBER(SEARCH('[1]Lookup for use classification'!$B$11,B374)),ISNUMBER(SEARCH('[1]Lookup for use classification'!$C$11,B374))),'[1]Lookup for use classification'!$A$11,IF(OR(ISNUMBER(SEARCH('[1]Lookup for use classification'!$B$12,B374)),ISNUMBER(SEARCH('[1]Lookup for use classification'!$C$12,B374))),'[1]Lookup for use classification'!$A$12,IF(OR(ISNUMBER(SEARCH('[1]Lookup for use classification'!$B$13,B374)),ISNUMBER(SEARCH('[1]Lookup for use classification'!$C$13,B374)),ISNUMBER(SEARCH('[1]Lookup for use classification'!$D$13,B374)),,ISNUMBER(SEARCH('[1]Lookup for use classification'!$C$13,B374)),ISNUMBER(SEARCH('[1]Lookup for use classification'!$E$13,B374))),'[1]Lookup for use classification'!$A$13,IF(OR(ISNUMBER(SEARCH('[1]Lookup for use classification'!$B$14,B374)),ISNUMBER(SEARCH('[1]Lookup for use classification'!$C$14,B374))),'[1]Lookup for use classification'!$A$14,"Other"))))))))))))</f>
        <v>Other</v>
      </c>
      <c r="D374" s="59">
        <v>540</v>
      </c>
      <c r="E374" s="58"/>
      <c r="F374" s="58"/>
    </row>
    <row r="375" spans="1:6">
      <c r="A375" s="56" t="s">
        <v>1839</v>
      </c>
      <c r="B375" s="26" t="s">
        <v>1864</v>
      </c>
      <c r="C375" s="133" t="str">
        <f>IF(OR(ISNUMBER(SEARCH('[1]Lookup for use classification'!$B$1,B375)),ISNUMBER(SEARCH('[1]Lookup for use classification'!$C$1,B375)),ISNUMBER(SEARCH('[1]Lookup for use classification'!$D$1,B375)),ISNUMBER(SEARCH('[1]Lookup for use classification'!$E$1,B375))),'[1]Lookup for use classification'!$A$1,IF(ISNUMBER(SEARCH('[1]Lookup for use classification'!$B$2,B375)),'[1]Lookup for use classification'!$A$2,IF(ISNUMBER(SEARCH('[1]Lookup for use classification'!$B$3,B375)),'[1]Lookup for use classification'!$A$3,IF(OR(ISNUMBER(SEARCH('[1]Lookup for use classification'!$B$4,B375)),ISNUMBER(SEARCH('[1]Lookup for use classification'!$C$4,B375)),ISNUMBER(SEARCH('[1]Lookup for use classification'!$D$4,B375)),ISNUMBER(SEARCH('[1]Lookup for use classification'!$E$4,B375))),'[1]Lookup for use classification'!$A$4,IF(OR(ISNUMBER(SEARCH('[1]Lookup for use classification'!$B$5,B375)),ISNUMBER(SEARCH('[1]Lookup for use classification'!$C$5,B375)),ISNUMBER(SEARCH('[1]Lookup for use classification'!$D$5,B375))),'[1]Lookup for use classification'!$A$5,IF(OR(ISNUMBER(SEARCH('[1]Lookup for use classification'!$B$7,B375)),ISNUMBER(SEARCH('[1]Lookup for use classification'!$C$7,B375)),ISNUMBER(SEARCH('[1]Lookup for use classification'!$D$7,B375))),'[1]Lookup for use classification'!$A$7,IF(OR(ISNUMBER(SEARCH('[1]Lookup for use classification'!$B$9,B375)),ISNUMBER(SEARCH('[1]Lookup for use classification'!$C$9,B375)),ISNUMBER(SEARCH('[1]Lookup for use classification'!$D$9,B375)),ISNUMBER(SEARCH('[1]Lookup for use classification'!$E$9,B375)),ISNUMBER(SEARCH('[1]Lookup for use classification'!$F$9,B375)),ISNUMBER(SEARCH('[1]Lookup for use classification'!$G$9,B375)),ISNUMBER(SEARCH('[1]Lookup for use classification'!$H$9,B375)),ISNUMBER(SEARCH('[1]Lookup for use classification'!$I$9,B375)),ISNUMBER(SEARCH('[1]Lookup for use classification'!$J$9,B375)),ISNUMBER(SEARCH('[1]Lookup for use classification'!$K$9,B375))),'[1]Lookup for use classification'!$A$9,IF(OR(ISNUMBER(SEARCH('[1]Lookup for use classification'!$B$10,B375)),ISNUMBER(SEARCH('[1]Lookup for use classification'!$C$10,B375)),ISNUMBER(SEARCH('[1]Lookup for use classification'!$D$10,B375)),ISNUMBER(SEARCH('[1]Lookup for use classification'!$E$10,B375)),ISNUMBER(SEARCH('[1]Lookup for use classification'!$F$10,B375)),ISNUMBER(SEARCH('[1]Lookup for use classification'!$G$10,B375))),'[1]Lookup for use classification'!$A$10,IF(OR(ISNUMBER(SEARCH('[1]Lookup for use classification'!$B$11,B375)),ISNUMBER(SEARCH('[1]Lookup for use classification'!$C$11,B375))),'[1]Lookup for use classification'!$A$11,IF(OR(ISNUMBER(SEARCH('[1]Lookup for use classification'!$B$12,B375)),ISNUMBER(SEARCH('[1]Lookup for use classification'!$C$12,B375))),'[1]Lookup for use classification'!$A$12,IF(OR(ISNUMBER(SEARCH('[1]Lookup for use classification'!$B$13,B375)),ISNUMBER(SEARCH('[1]Lookup for use classification'!$C$13,B375)),ISNUMBER(SEARCH('[1]Lookup for use classification'!$D$13,B375)),,ISNUMBER(SEARCH('[1]Lookup for use classification'!$C$13,B375)),ISNUMBER(SEARCH('[1]Lookup for use classification'!$E$13,B375))),'[1]Lookup for use classification'!$A$13,IF(OR(ISNUMBER(SEARCH('[1]Lookup for use classification'!$B$14,B375)),ISNUMBER(SEARCH('[1]Lookup for use classification'!$C$14,B375))),'[1]Lookup for use classification'!$A$14,"Other"))))))))))))</f>
        <v>Food Service and Drinking Places</v>
      </c>
      <c r="D375" s="59"/>
      <c r="E375" s="58"/>
      <c r="F375" s="58"/>
    </row>
    <row r="376" spans="1:6">
      <c r="A376" s="56" t="s">
        <v>1839</v>
      </c>
      <c r="B376" s="26" t="s">
        <v>1865</v>
      </c>
      <c r="C376" s="133" t="str">
        <f>IF(OR(ISNUMBER(SEARCH('[1]Lookup for use classification'!$B$1,B376)),ISNUMBER(SEARCH('[1]Lookup for use classification'!$C$1,B376)),ISNUMBER(SEARCH('[1]Lookup for use classification'!$D$1,B376)),ISNUMBER(SEARCH('[1]Lookup for use classification'!$E$1,B376))),'[1]Lookup for use classification'!$A$1,IF(ISNUMBER(SEARCH('[1]Lookup for use classification'!$B$2,B376)),'[1]Lookup for use classification'!$A$2,IF(ISNUMBER(SEARCH('[1]Lookup for use classification'!$B$3,B376)),'[1]Lookup for use classification'!$A$3,IF(OR(ISNUMBER(SEARCH('[1]Lookup for use classification'!$B$4,B376)),ISNUMBER(SEARCH('[1]Lookup for use classification'!$C$4,B376)),ISNUMBER(SEARCH('[1]Lookup for use classification'!$D$4,B376)),ISNUMBER(SEARCH('[1]Lookup for use classification'!$E$4,B376))),'[1]Lookup for use classification'!$A$4,IF(OR(ISNUMBER(SEARCH('[1]Lookup for use classification'!$B$5,B376)),ISNUMBER(SEARCH('[1]Lookup for use classification'!$C$5,B376)),ISNUMBER(SEARCH('[1]Lookup for use classification'!$D$5,B376))),'[1]Lookup for use classification'!$A$5,IF(OR(ISNUMBER(SEARCH('[1]Lookup for use classification'!$B$7,B376)),ISNUMBER(SEARCH('[1]Lookup for use classification'!$C$7,B376)),ISNUMBER(SEARCH('[1]Lookup for use classification'!$D$7,B376))),'[1]Lookup for use classification'!$A$7,IF(OR(ISNUMBER(SEARCH('[1]Lookup for use classification'!$B$9,B376)),ISNUMBER(SEARCH('[1]Lookup for use classification'!$C$9,B376)),ISNUMBER(SEARCH('[1]Lookup for use classification'!$D$9,B376)),ISNUMBER(SEARCH('[1]Lookup for use classification'!$E$9,B376)),ISNUMBER(SEARCH('[1]Lookup for use classification'!$F$9,B376)),ISNUMBER(SEARCH('[1]Lookup for use classification'!$G$9,B376)),ISNUMBER(SEARCH('[1]Lookup for use classification'!$H$9,B376)),ISNUMBER(SEARCH('[1]Lookup for use classification'!$I$9,B376)),ISNUMBER(SEARCH('[1]Lookup for use classification'!$J$9,B376)),ISNUMBER(SEARCH('[1]Lookup for use classification'!$K$9,B376))),'[1]Lookup for use classification'!$A$9,IF(OR(ISNUMBER(SEARCH('[1]Lookup for use classification'!$B$10,B376)),ISNUMBER(SEARCH('[1]Lookup for use classification'!$C$10,B376)),ISNUMBER(SEARCH('[1]Lookup for use classification'!$D$10,B376)),ISNUMBER(SEARCH('[1]Lookup for use classification'!$E$10,B376)),ISNUMBER(SEARCH('[1]Lookup for use classification'!$F$10,B376)),ISNUMBER(SEARCH('[1]Lookup for use classification'!$G$10,B376))),'[1]Lookup for use classification'!$A$10,IF(OR(ISNUMBER(SEARCH('[1]Lookup for use classification'!$B$11,B376)),ISNUMBER(SEARCH('[1]Lookup for use classification'!$C$11,B376))),'[1]Lookup for use classification'!$A$11,IF(OR(ISNUMBER(SEARCH('[1]Lookup for use classification'!$B$12,B376)),ISNUMBER(SEARCH('[1]Lookup for use classification'!$C$12,B376))),'[1]Lookup for use classification'!$A$12,IF(OR(ISNUMBER(SEARCH('[1]Lookup for use classification'!$B$13,B376)),ISNUMBER(SEARCH('[1]Lookup for use classification'!$C$13,B376)),ISNUMBER(SEARCH('[1]Lookup for use classification'!$D$13,B376)),,ISNUMBER(SEARCH('[1]Lookup for use classification'!$C$13,B376)),ISNUMBER(SEARCH('[1]Lookup for use classification'!$E$13,B376))),'[1]Lookup for use classification'!$A$13,IF(OR(ISNUMBER(SEARCH('[1]Lookup for use classification'!$B$14,B376)),ISNUMBER(SEARCH('[1]Lookup for use classification'!$C$14,B376))),'[1]Lookup for use classification'!$A$14,"Other"))))))))))))</f>
        <v>Retail - Other</v>
      </c>
      <c r="D376" s="59">
        <v>400</v>
      </c>
      <c r="E376" s="58"/>
      <c r="F376" s="58"/>
    </row>
    <row r="377" spans="1:6">
      <c r="A377" s="16" t="s">
        <v>145</v>
      </c>
      <c r="B377" s="62" t="s">
        <v>146</v>
      </c>
      <c r="C377" s="133" t="str">
        <f>IF(OR(ISNUMBER(SEARCH('[1]Lookup for use classification'!$B$1,B377)),ISNUMBER(SEARCH('[1]Lookup for use classification'!$C$1,B377)),ISNUMBER(SEARCH('[1]Lookup for use classification'!$D$1,B377)),ISNUMBER(SEARCH('[1]Lookup for use classification'!$E$1,B377))),'[1]Lookup for use classification'!$A$1,IF(ISNUMBER(SEARCH('[1]Lookup for use classification'!$B$2,B377)),'[1]Lookup for use classification'!$A$2,IF(ISNUMBER(SEARCH('[1]Lookup for use classification'!$B$3,B377)),'[1]Lookup for use classification'!$A$3,IF(OR(ISNUMBER(SEARCH('[1]Lookup for use classification'!$B$4,B377)),ISNUMBER(SEARCH('[1]Lookup for use classification'!$C$4,B377)),ISNUMBER(SEARCH('[1]Lookup for use classification'!$D$4,B377)),ISNUMBER(SEARCH('[1]Lookup for use classification'!$E$4,B377))),'[1]Lookup for use classification'!$A$4,IF(OR(ISNUMBER(SEARCH('[1]Lookup for use classification'!$B$5,B377)),ISNUMBER(SEARCH('[1]Lookup for use classification'!$C$5,B377)),ISNUMBER(SEARCH('[1]Lookup for use classification'!$D$5,B377))),'[1]Lookup for use classification'!$A$5,IF(OR(ISNUMBER(SEARCH('[1]Lookup for use classification'!$B$7,B377)),ISNUMBER(SEARCH('[1]Lookup for use classification'!$C$7,B377)),ISNUMBER(SEARCH('[1]Lookup for use classification'!$D$7,B377))),'[1]Lookup for use classification'!$A$7,IF(OR(ISNUMBER(SEARCH('[1]Lookup for use classification'!$B$9,B377)),ISNUMBER(SEARCH('[1]Lookup for use classification'!$C$9,B377)),ISNUMBER(SEARCH('[1]Lookup for use classification'!$D$9,B377)),ISNUMBER(SEARCH('[1]Lookup for use classification'!$E$9,B377)),ISNUMBER(SEARCH('[1]Lookup for use classification'!$F$9,B377)),ISNUMBER(SEARCH('[1]Lookup for use classification'!$G$9,B377)),ISNUMBER(SEARCH('[1]Lookup for use classification'!$H$9,B377)),ISNUMBER(SEARCH('[1]Lookup for use classification'!$I$9,B377)),ISNUMBER(SEARCH('[1]Lookup for use classification'!$J$9,B377)),ISNUMBER(SEARCH('[1]Lookup for use classification'!$K$9,B377))),'[1]Lookup for use classification'!$A$9,IF(OR(ISNUMBER(SEARCH('[1]Lookup for use classification'!$B$10,B377)),ISNUMBER(SEARCH('[1]Lookup for use classification'!$C$10,B377)),ISNUMBER(SEARCH('[1]Lookup for use classification'!$D$10,B377)),ISNUMBER(SEARCH('[1]Lookup for use classification'!$E$10,B377)),ISNUMBER(SEARCH('[1]Lookup for use classification'!$F$10,B377)),ISNUMBER(SEARCH('[1]Lookup for use classification'!$G$10,B377))),'[1]Lookup for use classification'!$A$10,IF(OR(ISNUMBER(SEARCH('[1]Lookup for use classification'!$B$11,B377)),ISNUMBER(SEARCH('[1]Lookup for use classification'!$C$11,B377))),'[1]Lookup for use classification'!$A$11,IF(OR(ISNUMBER(SEARCH('[1]Lookup for use classification'!$B$12,B377)),ISNUMBER(SEARCH('[1]Lookup for use classification'!$C$12,B377))),'[1]Lookup for use classification'!$A$12,IF(OR(ISNUMBER(SEARCH('[1]Lookup for use classification'!$B$13,B377)),ISNUMBER(SEARCH('[1]Lookup for use classification'!$C$13,B377)),ISNUMBER(SEARCH('[1]Lookup for use classification'!$D$13,B377)),,ISNUMBER(SEARCH('[1]Lookup for use classification'!$C$13,B377)),ISNUMBER(SEARCH('[1]Lookup for use classification'!$E$13,B377))),'[1]Lookup for use classification'!$A$13,IF(OR(ISNUMBER(SEARCH('[1]Lookup for use classification'!$B$14,B377)),ISNUMBER(SEARCH('[1]Lookup for use classification'!$C$14,B377))),'[1]Lookup for use classification'!$A$14,"Other"))))))))))))</f>
        <v>Public Assembly</v>
      </c>
      <c r="D377" s="63">
        <v>1200</v>
      </c>
      <c r="E377" s="64"/>
      <c r="F377" s="64"/>
    </row>
    <row r="378" spans="1:6">
      <c r="A378" s="16" t="s">
        <v>145</v>
      </c>
      <c r="B378" s="26" t="s">
        <v>135</v>
      </c>
      <c r="C378" s="133" t="str">
        <f>IF(OR(ISNUMBER(SEARCH('[1]Lookup for use classification'!$B$1,B378)),ISNUMBER(SEARCH('[1]Lookup for use classification'!$C$1,B378)),ISNUMBER(SEARCH('[1]Lookup for use classification'!$D$1,B378)),ISNUMBER(SEARCH('[1]Lookup for use classification'!$E$1,B378))),'[1]Lookup for use classification'!$A$1,IF(ISNUMBER(SEARCH('[1]Lookup for use classification'!$B$2,B378)),'[1]Lookup for use classification'!$A$2,IF(ISNUMBER(SEARCH('[1]Lookup for use classification'!$B$3,B378)),'[1]Lookup for use classification'!$A$3,IF(OR(ISNUMBER(SEARCH('[1]Lookup for use classification'!$B$4,B378)),ISNUMBER(SEARCH('[1]Lookup for use classification'!$C$4,B378)),ISNUMBER(SEARCH('[1]Lookup for use classification'!$D$4,B378)),ISNUMBER(SEARCH('[1]Lookup for use classification'!$E$4,B378))),'[1]Lookup for use classification'!$A$4,IF(OR(ISNUMBER(SEARCH('[1]Lookup for use classification'!$B$5,B378)),ISNUMBER(SEARCH('[1]Lookup for use classification'!$C$5,B378)),ISNUMBER(SEARCH('[1]Lookup for use classification'!$D$5,B378))),'[1]Lookup for use classification'!$A$5,IF(OR(ISNUMBER(SEARCH('[1]Lookup for use classification'!$B$7,B378)),ISNUMBER(SEARCH('[1]Lookup for use classification'!$C$7,B378)),ISNUMBER(SEARCH('[1]Lookup for use classification'!$D$7,B378))),'[1]Lookup for use classification'!$A$7,IF(OR(ISNUMBER(SEARCH('[1]Lookup for use classification'!$B$9,B378)),ISNUMBER(SEARCH('[1]Lookup for use classification'!$C$9,B378)),ISNUMBER(SEARCH('[1]Lookup for use classification'!$D$9,B378)),ISNUMBER(SEARCH('[1]Lookup for use classification'!$E$9,B378)),ISNUMBER(SEARCH('[1]Lookup for use classification'!$F$9,B378)),ISNUMBER(SEARCH('[1]Lookup for use classification'!$G$9,B378)),ISNUMBER(SEARCH('[1]Lookup for use classification'!$H$9,B378)),ISNUMBER(SEARCH('[1]Lookup for use classification'!$I$9,B378)),ISNUMBER(SEARCH('[1]Lookup for use classification'!$J$9,B378)),ISNUMBER(SEARCH('[1]Lookup for use classification'!$K$9,B378))),'[1]Lookup for use classification'!$A$9,IF(OR(ISNUMBER(SEARCH('[1]Lookup for use classification'!$B$10,B378)),ISNUMBER(SEARCH('[1]Lookup for use classification'!$C$10,B378)),ISNUMBER(SEARCH('[1]Lookup for use classification'!$D$10,B378)),ISNUMBER(SEARCH('[1]Lookup for use classification'!$E$10,B378)),ISNUMBER(SEARCH('[1]Lookup for use classification'!$F$10,B378)),ISNUMBER(SEARCH('[1]Lookup for use classification'!$G$10,B378))),'[1]Lookup for use classification'!$A$10,IF(OR(ISNUMBER(SEARCH('[1]Lookup for use classification'!$B$11,B378)),ISNUMBER(SEARCH('[1]Lookup for use classification'!$C$11,B378))),'[1]Lookup for use classification'!$A$11,IF(OR(ISNUMBER(SEARCH('[1]Lookup for use classification'!$B$12,B378)),ISNUMBER(SEARCH('[1]Lookup for use classification'!$C$12,B378))),'[1]Lookup for use classification'!$A$12,IF(OR(ISNUMBER(SEARCH('[1]Lookup for use classification'!$B$13,B378)),ISNUMBER(SEARCH('[1]Lookup for use classification'!$C$13,B378)),ISNUMBER(SEARCH('[1]Lookup for use classification'!$D$13,B378)),,ISNUMBER(SEARCH('[1]Lookup for use classification'!$C$13,B378)),ISNUMBER(SEARCH('[1]Lookup for use classification'!$E$13,B378))),'[1]Lookup for use classification'!$A$13,IF(OR(ISNUMBER(SEARCH('[1]Lookup for use classification'!$B$14,B378)),ISNUMBER(SEARCH('[1]Lookup for use classification'!$C$14,B378))),'[1]Lookup for use classification'!$A$14,"Other"))))))))))))</f>
        <v>Other</v>
      </c>
      <c r="D378" s="29">
        <v>1000</v>
      </c>
      <c r="E378" s="29"/>
      <c r="F378" s="29"/>
    </row>
    <row r="379" spans="1:6">
      <c r="A379" s="16" t="s">
        <v>145</v>
      </c>
      <c r="B379" s="26" t="s">
        <v>147</v>
      </c>
      <c r="C379" s="133" t="str">
        <f>IF(OR(ISNUMBER(SEARCH('[1]Lookup for use classification'!$B$1,B379)),ISNUMBER(SEARCH('[1]Lookup for use classification'!$C$1,B379)),ISNUMBER(SEARCH('[1]Lookup for use classification'!$D$1,B379)),ISNUMBER(SEARCH('[1]Lookup for use classification'!$E$1,B379))),'[1]Lookup for use classification'!$A$1,IF(ISNUMBER(SEARCH('[1]Lookup for use classification'!$B$2,B379)),'[1]Lookup for use classification'!$A$2,IF(ISNUMBER(SEARCH('[1]Lookup for use classification'!$B$3,B379)),'[1]Lookup for use classification'!$A$3,IF(OR(ISNUMBER(SEARCH('[1]Lookup for use classification'!$B$4,B379)),ISNUMBER(SEARCH('[1]Lookup for use classification'!$C$4,B379)),ISNUMBER(SEARCH('[1]Lookup for use classification'!$D$4,B379)),ISNUMBER(SEARCH('[1]Lookup for use classification'!$E$4,B379))),'[1]Lookup for use classification'!$A$4,IF(OR(ISNUMBER(SEARCH('[1]Lookup for use classification'!$B$5,B379)),ISNUMBER(SEARCH('[1]Lookup for use classification'!$C$5,B379)),ISNUMBER(SEARCH('[1]Lookup for use classification'!$D$5,B379))),'[1]Lookup for use classification'!$A$5,IF(OR(ISNUMBER(SEARCH('[1]Lookup for use classification'!$B$7,B379)),ISNUMBER(SEARCH('[1]Lookup for use classification'!$C$7,B379)),ISNUMBER(SEARCH('[1]Lookup for use classification'!$D$7,B379))),'[1]Lookup for use classification'!$A$7,IF(OR(ISNUMBER(SEARCH('[1]Lookup for use classification'!$B$9,B379)),ISNUMBER(SEARCH('[1]Lookup for use classification'!$C$9,B379)),ISNUMBER(SEARCH('[1]Lookup for use classification'!$D$9,B379)),ISNUMBER(SEARCH('[1]Lookup for use classification'!$E$9,B379)),ISNUMBER(SEARCH('[1]Lookup for use classification'!$F$9,B379)),ISNUMBER(SEARCH('[1]Lookup for use classification'!$G$9,B379)),ISNUMBER(SEARCH('[1]Lookup for use classification'!$H$9,B379)),ISNUMBER(SEARCH('[1]Lookup for use classification'!$I$9,B379)),ISNUMBER(SEARCH('[1]Lookup for use classification'!$J$9,B379)),ISNUMBER(SEARCH('[1]Lookup for use classification'!$K$9,B379))),'[1]Lookup for use classification'!$A$9,IF(OR(ISNUMBER(SEARCH('[1]Lookup for use classification'!$B$10,B379)),ISNUMBER(SEARCH('[1]Lookup for use classification'!$C$10,B379)),ISNUMBER(SEARCH('[1]Lookup for use classification'!$D$10,B379)),ISNUMBER(SEARCH('[1]Lookup for use classification'!$E$10,B379)),ISNUMBER(SEARCH('[1]Lookup for use classification'!$F$10,B379)),ISNUMBER(SEARCH('[1]Lookup for use classification'!$G$10,B379))),'[1]Lookup for use classification'!$A$10,IF(OR(ISNUMBER(SEARCH('[1]Lookup for use classification'!$B$11,B379)),ISNUMBER(SEARCH('[1]Lookup for use classification'!$C$11,B379))),'[1]Lookup for use classification'!$A$11,IF(OR(ISNUMBER(SEARCH('[1]Lookup for use classification'!$B$12,B379)),ISNUMBER(SEARCH('[1]Lookup for use classification'!$C$12,B379))),'[1]Lookup for use classification'!$A$12,IF(OR(ISNUMBER(SEARCH('[1]Lookup for use classification'!$B$13,B379)),ISNUMBER(SEARCH('[1]Lookup for use classification'!$C$13,B379)),ISNUMBER(SEARCH('[1]Lookup for use classification'!$D$13,B379)),,ISNUMBER(SEARCH('[1]Lookup for use classification'!$C$13,B379)),ISNUMBER(SEARCH('[1]Lookup for use classification'!$E$13,B379))),'[1]Lookup for use classification'!$A$13,IF(OR(ISNUMBER(SEARCH('[1]Lookup for use classification'!$B$14,B379)),ISNUMBER(SEARCH('[1]Lookup for use classification'!$C$14,B379))),'[1]Lookup for use classification'!$A$14,"Other"))))))))))))</f>
        <v>Health Care - Hospitals</v>
      </c>
      <c r="D379" s="29">
        <v>2068</v>
      </c>
      <c r="E379" s="29" t="s">
        <v>6</v>
      </c>
      <c r="F379" s="29"/>
    </row>
    <row r="380" spans="1:6">
      <c r="A380" s="16" t="s">
        <v>145</v>
      </c>
      <c r="B380" s="26" t="s">
        <v>148</v>
      </c>
      <c r="C380" s="133" t="str">
        <f>IF(OR(ISNUMBER(SEARCH('[1]Lookup for use classification'!$B$1,B380)),ISNUMBER(SEARCH('[1]Lookup for use classification'!$C$1,B380)),ISNUMBER(SEARCH('[1]Lookup for use classification'!$D$1,B380)),ISNUMBER(SEARCH('[1]Lookup for use classification'!$E$1,B380))),'[1]Lookup for use classification'!$A$1,IF(ISNUMBER(SEARCH('[1]Lookup for use classification'!$B$2,B380)),'[1]Lookup for use classification'!$A$2,IF(ISNUMBER(SEARCH('[1]Lookup for use classification'!$B$3,B380)),'[1]Lookup for use classification'!$A$3,IF(OR(ISNUMBER(SEARCH('[1]Lookup for use classification'!$B$4,B380)),ISNUMBER(SEARCH('[1]Lookup for use classification'!$C$4,B380)),ISNUMBER(SEARCH('[1]Lookup for use classification'!$D$4,B380)),ISNUMBER(SEARCH('[1]Lookup for use classification'!$E$4,B380))),'[1]Lookup for use classification'!$A$4,IF(OR(ISNUMBER(SEARCH('[1]Lookup for use classification'!$B$5,B380)),ISNUMBER(SEARCH('[1]Lookup for use classification'!$C$5,B380)),ISNUMBER(SEARCH('[1]Lookup for use classification'!$D$5,B380))),'[1]Lookup for use classification'!$A$5,IF(OR(ISNUMBER(SEARCH('[1]Lookup for use classification'!$B$7,B380)),ISNUMBER(SEARCH('[1]Lookup for use classification'!$C$7,B380)),ISNUMBER(SEARCH('[1]Lookup for use classification'!$D$7,B380))),'[1]Lookup for use classification'!$A$7,IF(OR(ISNUMBER(SEARCH('[1]Lookup for use classification'!$B$9,B380)),ISNUMBER(SEARCH('[1]Lookup for use classification'!$C$9,B380)),ISNUMBER(SEARCH('[1]Lookup for use classification'!$D$9,B380)),ISNUMBER(SEARCH('[1]Lookup for use classification'!$E$9,B380)),ISNUMBER(SEARCH('[1]Lookup for use classification'!$F$9,B380)),ISNUMBER(SEARCH('[1]Lookup for use classification'!$G$9,B380)),ISNUMBER(SEARCH('[1]Lookup for use classification'!$H$9,B380)),ISNUMBER(SEARCH('[1]Lookup for use classification'!$I$9,B380)),ISNUMBER(SEARCH('[1]Lookup for use classification'!$J$9,B380)),ISNUMBER(SEARCH('[1]Lookup for use classification'!$K$9,B380))),'[1]Lookup for use classification'!$A$9,IF(OR(ISNUMBER(SEARCH('[1]Lookup for use classification'!$B$10,B380)),ISNUMBER(SEARCH('[1]Lookup for use classification'!$C$10,B380)),ISNUMBER(SEARCH('[1]Lookup for use classification'!$D$10,B380)),ISNUMBER(SEARCH('[1]Lookup for use classification'!$E$10,B380)),ISNUMBER(SEARCH('[1]Lookup for use classification'!$F$10,B380)),ISNUMBER(SEARCH('[1]Lookup for use classification'!$G$10,B380))),'[1]Lookup for use classification'!$A$10,IF(OR(ISNUMBER(SEARCH('[1]Lookup for use classification'!$B$11,B380)),ISNUMBER(SEARCH('[1]Lookup for use classification'!$C$11,B380))),'[1]Lookup for use classification'!$A$11,IF(OR(ISNUMBER(SEARCH('[1]Lookup for use classification'!$B$12,B380)),ISNUMBER(SEARCH('[1]Lookup for use classification'!$C$12,B380))),'[1]Lookup for use classification'!$A$12,IF(OR(ISNUMBER(SEARCH('[1]Lookup for use classification'!$B$13,B380)),ISNUMBER(SEARCH('[1]Lookup for use classification'!$C$13,B380)),ISNUMBER(SEARCH('[1]Lookup for use classification'!$D$13,B380)),,ISNUMBER(SEARCH('[1]Lookup for use classification'!$C$13,B380)),ISNUMBER(SEARCH('[1]Lookup for use classification'!$E$13,B380))),'[1]Lookup for use classification'!$A$13,IF(OR(ISNUMBER(SEARCH('[1]Lookup for use classification'!$B$14,B380)),ISNUMBER(SEARCH('[1]Lookup for use classification'!$C$14,B380))),'[1]Lookup for use classification'!$A$14,"Other"))))))))))))</f>
        <v>Education - K - 12</v>
      </c>
      <c r="D380" s="29">
        <v>10452</v>
      </c>
      <c r="E380" s="29" t="s">
        <v>6</v>
      </c>
      <c r="F380" s="29"/>
    </row>
    <row r="381" spans="1:6">
      <c r="A381" s="16" t="s">
        <v>145</v>
      </c>
      <c r="B381" s="26" t="s">
        <v>149</v>
      </c>
      <c r="C381" s="133" t="str">
        <f>IF(OR(ISNUMBER(SEARCH('[1]Lookup for use classification'!$B$1,B381)),ISNUMBER(SEARCH('[1]Lookup for use classification'!$C$1,B381)),ISNUMBER(SEARCH('[1]Lookup for use classification'!$D$1,B381)),ISNUMBER(SEARCH('[1]Lookup for use classification'!$E$1,B381))),'[1]Lookup for use classification'!$A$1,IF(ISNUMBER(SEARCH('[1]Lookup for use classification'!$B$2,B381)),'[1]Lookup for use classification'!$A$2,IF(ISNUMBER(SEARCH('[1]Lookup for use classification'!$B$3,B381)),'[1]Lookup for use classification'!$A$3,IF(OR(ISNUMBER(SEARCH('[1]Lookup for use classification'!$B$4,B381)),ISNUMBER(SEARCH('[1]Lookup for use classification'!$C$4,B381)),ISNUMBER(SEARCH('[1]Lookup for use classification'!$D$4,B381)),ISNUMBER(SEARCH('[1]Lookup for use classification'!$E$4,B381))),'[1]Lookup for use classification'!$A$4,IF(OR(ISNUMBER(SEARCH('[1]Lookup for use classification'!$B$5,B381)),ISNUMBER(SEARCH('[1]Lookup for use classification'!$C$5,B381)),ISNUMBER(SEARCH('[1]Lookup for use classification'!$D$5,B381))),'[1]Lookup for use classification'!$A$5,IF(OR(ISNUMBER(SEARCH('[1]Lookup for use classification'!$B$7,B381)),ISNUMBER(SEARCH('[1]Lookup for use classification'!$C$7,B381)),ISNUMBER(SEARCH('[1]Lookup for use classification'!$D$7,B381))),'[1]Lookup for use classification'!$A$7,IF(OR(ISNUMBER(SEARCH('[1]Lookup for use classification'!$B$9,B381)),ISNUMBER(SEARCH('[1]Lookup for use classification'!$C$9,B381)),ISNUMBER(SEARCH('[1]Lookup for use classification'!$D$9,B381)),ISNUMBER(SEARCH('[1]Lookup for use classification'!$E$9,B381)),ISNUMBER(SEARCH('[1]Lookup for use classification'!$F$9,B381)),ISNUMBER(SEARCH('[1]Lookup for use classification'!$G$9,B381)),ISNUMBER(SEARCH('[1]Lookup for use classification'!$H$9,B381)),ISNUMBER(SEARCH('[1]Lookup for use classification'!$I$9,B381)),ISNUMBER(SEARCH('[1]Lookup for use classification'!$J$9,B381)),ISNUMBER(SEARCH('[1]Lookup for use classification'!$K$9,B381))),'[1]Lookup for use classification'!$A$9,IF(OR(ISNUMBER(SEARCH('[1]Lookup for use classification'!$B$10,B381)),ISNUMBER(SEARCH('[1]Lookup for use classification'!$C$10,B381)),ISNUMBER(SEARCH('[1]Lookup for use classification'!$D$10,B381)),ISNUMBER(SEARCH('[1]Lookup for use classification'!$E$10,B381)),ISNUMBER(SEARCH('[1]Lookup for use classification'!$F$10,B381)),ISNUMBER(SEARCH('[1]Lookup for use classification'!$G$10,B381))),'[1]Lookup for use classification'!$A$10,IF(OR(ISNUMBER(SEARCH('[1]Lookup for use classification'!$B$11,B381)),ISNUMBER(SEARCH('[1]Lookup for use classification'!$C$11,B381))),'[1]Lookup for use classification'!$A$11,IF(OR(ISNUMBER(SEARCH('[1]Lookup for use classification'!$B$12,B381)),ISNUMBER(SEARCH('[1]Lookup for use classification'!$C$12,B381))),'[1]Lookup for use classification'!$A$12,IF(OR(ISNUMBER(SEARCH('[1]Lookup for use classification'!$B$13,B381)),ISNUMBER(SEARCH('[1]Lookup for use classification'!$C$13,B381)),ISNUMBER(SEARCH('[1]Lookup for use classification'!$D$13,B381)),,ISNUMBER(SEARCH('[1]Lookup for use classification'!$C$13,B381)),ISNUMBER(SEARCH('[1]Lookup for use classification'!$E$13,B381))),'[1]Lookup for use classification'!$A$13,IF(OR(ISNUMBER(SEARCH('[1]Lookup for use classification'!$B$14,B381)),ISNUMBER(SEARCH('[1]Lookup for use classification'!$C$14,B381))),'[1]Lookup for use classification'!$A$14,"Other"))))))))))))</f>
        <v>Retail - Other</v>
      </c>
      <c r="D381" s="29">
        <v>950</v>
      </c>
      <c r="E381" s="29"/>
      <c r="F381" s="29"/>
    </row>
    <row r="382" spans="1:6">
      <c r="A382" s="16" t="s">
        <v>145</v>
      </c>
      <c r="B382" s="26" t="s">
        <v>150</v>
      </c>
      <c r="C382" s="133" t="str">
        <f>IF(OR(ISNUMBER(SEARCH('[1]Lookup for use classification'!$B$1,B382)),ISNUMBER(SEARCH('[1]Lookup for use classification'!$C$1,B382)),ISNUMBER(SEARCH('[1]Lookup for use classification'!$D$1,B382)),ISNUMBER(SEARCH('[1]Lookup for use classification'!$E$1,B382))),'[1]Lookup for use classification'!$A$1,IF(ISNUMBER(SEARCH('[1]Lookup for use classification'!$B$2,B382)),'[1]Lookup for use classification'!$A$2,IF(ISNUMBER(SEARCH('[1]Lookup for use classification'!$B$3,B382)),'[1]Lookup for use classification'!$A$3,IF(OR(ISNUMBER(SEARCH('[1]Lookup for use classification'!$B$4,B382)),ISNUMBER(SEARCH('[1]Lookup for use classification'!$C$4,B382)),ISNUMBER(SEARCH('[1]Lookup for use classification'!$D$4,B382)),ISNUMBER(SEARCH('[1]Lookup for use classification'!$E$4,B382))),'[1]Lookup for use classification'!$A$4,IF(OR(ISNUMBER(SEARCH('[1]Lookup for use classification'!$B$5,B382)),ISNUMBER(SEARCH('[1]Lookup for use classification'!$C$5,B382)),ISNUMBER(SEARCH('[1]Lookup for use classification'!$D$5,B382))),'[1]Lookup for use classification'!$A$5,IF(OR(ISNUMBER(SEARCH('[1]Lookup for use classification'!$B$7,B382)),ISNUMBER(SEARCH('[1]Lookup for use classification'!$C$7,B382)),ISNUMBER(SEARCH('[1]Lookup for use classification'!$D$7,B382))),'[1]Lookup for use classification'!$A$7,IF(OR(ISNUMBER(SEARCH('[1]Lookup for use classification'!$B$9,B382)),ISNUMBER(SEARCH('[1]Lookup for use classification'!$C$9,B382)),ISNUMBER(SEARCH('[1]Lookup for use classification'!$D$9,B382)),ISNUMBER(SEARCH('[1]Lookup for use classification'!$E$9,B382)),ISNUMBER(SEARCH('[1]Lookup for use classification'!$F$9,B382)),ISNUMBER(SEARCH('[1]Lookup for use classification'!$G$9,B382)),ISNUMBER(SEARCH('[1]Lookup for use classification'!$H$9,B382)),ISNUMBER(SEARCH('[1]Lookup for use classification'!$I$9,B382)),ISNUMBER(SEARCH('[1]Lookup for use classification'!$J$9,B382)),ISNUMBER(SEARCH('[1]Lookup for use classification'!$K$9,B382))),'[1]Lookup for use classification'!$A$9,IF(OR(ISNUMBER(SEARCH('[1]Lookup for use classification'!$B$10,B382)),ISNUMBER(SEARCH('[1]Lookup for use classification'!$C$10,B382)),ISNUMBER(SEARCH('[1]Lookup for use classification'!$D$10,B382)),ISNUMBER(SEARCH('[1]Lookup for use classification'!$E$10,B382)),ISNUMBER(SEARCH('[1]Lookup for use classification'!$F$10,B382)),ISNUMBER(SEARCH('[1]Lookup for use classification'!$G$10,B382))),'[1]Lookup for use classification'!$A$10,IF(OR(ISNUMBER(SEARCH('[1]Lookup for use classification'!$B$11,B382)),ISNUMBER(SEARCH('[1]Lookup for use classification'!$C$11,B382))),'[1]Lookup for use classification'!$A$11,IF(OR(ISNUMBER(SEARCH('[1]Lookup for use classification'!$B$12,B382)),ISNUMBER(SEARCH('[1]Lookup for use classification'!$C$12,B382))),'[1]Lookup for use classification'!$A$12,IF(OR(ISNUMBER(SEARCH('[1]Lookup for use classification'!$B$13,B382)),ISNUMBER(SEARCH('[1]Lookup for use classification'!$C$13,B382)),ISNUMBER(SEARCH('[1]Lookup for use classification'!$D$13,B382)),,ISNUMBER(SEARCH('[1]Lookup for use classification'!$C$13,B382)),ISNUMBER(SEARCH('[1]Lookup for use classification'!$E$13,B382))),'[1]Lookup for use classification'!$A$13,IF(OR(ISNUMBER(SEARCH('[1]Lookup for use classification'!$B$14,B382)),ISNUMBER(SEARCH('[1]Lookup for use classification'!$C$14,B382))),'[1]Lookup for use classification'!$A$14,"Other"))))))))))))</f>
        <v>Other</v>
      </c>
      <c r="D382" s="29">
        <v>225</v>
      </c>
      <c r="E382" s="29" t="s">
        <v>6</v>
      </c>
      <c r="F382" s="29"/>
    </row>
    <row r="383" spans="1:6">
      <c r="A383" s="16" t="s">
        <v>145</v>
      </c>
      <c r="B383" s="26" t="s">
        <v>151</v>
      </c>
      <c r="C383" s="133" t="str">
        <f>IF(OR(ISNUMBER(SEARCH('[1]Lookup for use classification'!$B$1,B383)),ISNUMBER(SEARCH('[1]Lookup for use classification'!$C$1,B383)),ISNUMBER(SEARCH('[1]Lookup for use classification'!$D$1,B383)),ISNUMBER(SEARCH('[1]Lookup for use classification'!$E$1,B383))),'[1]Lookup for use classification'!$A$1,IF(ISNUMBER(SEARCH('[1]Lookup for use classification'!$B$2,B383)),'[1]Lookup for use classification'!$A$2,IF(ISNUMBER(SEARCH('[1]Lookup for use classification'!$B$3,B383)),'[1]Lookup for use classification'!$A$3,IF(OR(ISNUMBER(SEARCH('[1]Lookup for use classification'!$B$4,B383)),ISNUMBER(SEARCH('[1]Lookup for use classification'!$C$4,B383)),ISNUMBER(SEARCH('[1]Lookup for use classification'!$D$4,B383)),ISNUMBER(SEARCH('[1]Lookup for use classification'!$E$4,B383))),'[1]Lookup for use classification'!$A$4,IF(OR(ISNUMBER(SEARCH('[1]Lookup for use classification'!$B$5,B383)),ISNUMBER(SEARCH('[1]Lookup for use classification'!$C$5,B383)),ISNUMBER(SEARCH('[1]Lookup for use classification'!$D$5,B383))),'[1]Lookup for use classification'!$A$5,IF(OR(ISNUMBER(SEARCH('[1]Lookup for use classification'!$B$7,B383)),ISNUMBER(SEARCH('[1]Lookup for use classification'!$C$7,B383)),ISNUMBER(SEARCH('[1]Lookup for use classification'!$D$7,B383))),'[1]Lookup for use classification'!$A$7,IF(OR(ISNUMBER(SEARCH('[1]Lookup for use classification'!$B$9,B383)),ISNUMBER(SEARCH('[1]Lookup for use classification'!$C$9,B383)),ISNUMBER(SEARCH('[1]Lookup for use classification'!$D$9,B383)),ISNUMBER(SEARCH('[1]Lookup for use classification'!$E$9,B383)),ISNUMBER(SEARCH('[1]Lookup for use classification'!$F$9,B383)),ISNUMBER(SEARCH('[1]Lookup for use classification'!$G$9,B383)),ISNUMBER(SEARCH('[1]Lookup for use classification'!$H$9,B383)),ISNUMBER(SEARCH('[1]Lookup for use classification'!$I$9,B383)),ISNUMBER(SEARCH('[1]Lookup for use classification'!$J$9,B383)),ISNUMBER(SEARCH('[1]Lookup for use classification'!$K$9,B383))),'[1]Lookup for use classification'!$A$9,IF(OR(ISNUMBER(SEARCH('[1]Lookup for use classification'!$B$10,B383)),ISNUMBER(SEARCH('[1]Lookup for use classification'!$C$10,B383)),ISNUMBER(SEARCH('[1]Lookup for use classification'!$D$10,B383)),ISNUMBER(SEARCH('[1]Lookup for use classification'!$E$10,B383)),ISNUMBER(SEARCH('[1]Lookup for use classification'!$F$10,B383)),ISNUMBER(SEARCH('[1]Lookup for use classification'!$G$10,B383))),'[1]Lookup for use classification'!$A$10,IF(OR(ISNUMBER(SEARCH('[1]Lookup for use classification'!$B$11,B383)),ISNUMBER(SEARCH('[1]Lookup for use classification'!$C$11,B383))),'[1]Lookup for use classification'!$A$11,IF(OR(ISNUMBER(SEARCH('[1]Lookup for use classification'!$B$12,B383)),ISNUMBER(SEARCH('[1]Lookup for use classification'!$C$12,B383))),'[1]Lookup for use classification'!$A$12,IF(OR(ISNUMBER(SEARCH('[1]Lookup for use classification'!$B$13,B383)),ISNUMBER(SEARCH('[1]Lookup for use classification'!$C$13,B383)),ISNUMBER(SEARCH('[1]Lookup for use classification'!$D$13,B383)),,ISNUMBER(SEARCH('[1]Lookup for use classification'!$C$13,B383)),ISNUMBER(SEARCH('[1]Lookup for use classification'!$E$13,B383))),'[1]Lookup for use classification'!$A$13,IF(OR(ISNUMBER(SEARCH('[1]Lookup for use classification'!$B$14,B383)),ISNUMBER(SEARCH('[1]Lookup for use classification'!$C$14,B383))),'[1]Lookup for use classification'!$A$14,"Other"))))))))))))</f>
        <v>Other</v>
      </c>
      <c r="D383" s="29">
        <v>960</v>
      </c>
      <c r="E383" s="29"/>
      <c r="F383" s="29"/>
    </row>
    <row r="384" spans="1:6">
      <c r="A384" s="16" t="s">
        <v>145</v>
      </c>
      <c r="B384" s="26" t="s">
        <v>152</v>
      </c>
      <c r="C384" s="133" t="str">
        <f>IF(OR(ISNUMBER(SEARCH('[1]Lookup for use classification'!$B$1,B384)),ISNUMBER(SEARCH('[1]Lookup for use classification'!$C$1,B384)),ISNUMBER(SEARCH('[1]Lookup for use classification'!$D$1,B384)),ISNUMBER(SEARCH('[1]Lookup for use classification'!$E$1,B384))),'[1]Lookup for use classification'!$A$1,IF(ISNUMBER(SEARCH('[1]Lookup for use classification'!$B$2,B384)),'[1]Lookup for use classification'!$A$2,IF(ISNUMBER(SEARCH('[1]Lookup for use classification'!$B$3,B384)),'[1]Lookup for use classification'!$A$3,IF(OR(ISNUMBER(SEARCH('[1]Lookup for use classification'!$B$4,B384)),ISNUMBER(SEARCH('[1]Lookup for use classification'!$C$4,B384)),ISNUMBER(SEARCH('[1]Lookup for use classification'!$D$4,B384)),ISNUMBER(SEARCH('[1]Lookup for use classification'!$E$4,B384))),'[1]Lookup for use classification'!$A$4,IF(OR(ISNUMBER(SEARCH('[1]Lookup for use classification'!$B$5,B384)),ISNUMBER(SEARCH('[1]Lookup for use classification'!$C$5,B384)),ISNUMBER(SEARCH('[1]Lookup for use classification'!$D$5,B384))),'[1]Lookup for use classification'!$A$5,IF(OR(ISNUMBER(SEARCH('[1]Lookup for use classification'!$B$7,B384)),ISNUMBER(SEARCH('[1]Lookup for use classification'!$C$7,B384)),ISNUMBER(SEARCH('[1]Lookup for use classification'!$D$7,B384))),'[1]Lookup for use classification'!$A$7,IF(OR(ISNUMBER(SEARCH('[1]Lookup for use classification'!$B$9,B384)),ISNUMBER(SEARCH('[1]Lookup for use classification'!$C$9,B384)),ISNUMBER(SEARCH('[1]Lookup for use classification'!$D$9,B384)),ISNUMBER(SEARCH('[1]Lookup for use classification'!$E$9,B384)),ISNUMBER(SEARCH('[1]Lookup for use classification'!$F$9,B384)),ISNUMBER(SEARCH('[1]Lookup for use classification'!$G$9,B384)),ISNUMBER(SEARCH('[1]Lookup for use classification'!$H$9,B384)),ISNUMBER(SEARCH('[1]Lookup for use classification'!$I$9,B384)),ISNUMBER(SEARCH('[1]Lookup for use classification'!$J$9,B384)),ISNUMBER(SEARCH('[1]Lookup for use classification'!$K$9,B384))),'[1]Lookup for use classification'!$A$9,IF(OR(ISNUMBER(SEARCH('[1]Lookup for use classification'!$B$10,B384)),ISNUMBER(SEARCH('[1]Lookup for use classification'!$C$10,B384)),ISNUMBER(SEARCH('[1]Lookup for use classification'!$D$10,B384)),ISNUMBER(SEARCH('[1]Lookup for use classification'!$E$10,B384)),ISNUMBER(SEARCH('[1]Lookup for use classification'!$F$10,B384)),ISNUMBER(SEARCH('[1]Lookup for use classification'!$G$10,B384))),'[1]Lookup for use classification'!$A$10,IF(OR(ISNUMBER(SEARCH('[1]Lookup for use classification'!$B$11,B384)),ISNUMBER(SEARCH('[1]Lookup for use classification'!$C$11,B384))),'[1]Lookup for use classification'!$A$11,IF(OR(ISNUMBER(SEARCH('[1]Lookup for use classification'!$B$12,B384)),ISNUMBER(SEARCH('[1]Lookup for use classification'!$C$12,B384))),'[1]Lookup for use classification'!$A$12,IF(OR(ISNUMBER(SEARCH('[1]Lookup for use classification'!$B$13,B384)),ISNUMBER(SEARCH('[1]Lookup for use classification'!$C$13,B384)),ISNUMBER(SEARCH('[1]Lookup for use classification'!$D$13,B384)),,ISNUMBER(SEARCH('[1]Lookup for use classification'!$C$13,B384)),ISNUMBER(SEARCH('[1]Lookup for use classification'!$E$13,B384))),'[1]Lookup for use classification'!$A$13,IF(OR(ISNUMBER(SEARCH('[1]Lookup for use classification'!$B$14,B384)),ISNUMBER(SEARCH('[1]Lookup for use classification'!$C$14,B384))),'[1]Lookup for use classification'!$A$14,"Other"))))))))))))</f>
        <v>Other</v>
      </c>
      <c r="D384" s="29"/>
      <c r="E384" s="29"/>
      <c r="F384" s="29"/>
    </row>
    <row r="385" spans="1:6">
      <c r="A385" s="16" t="s">
        <v>145</v>
      </c>
      <c r="B385" s="26" t="s">
        <v>153</v>
      </c>
      <c r="C385" s="133" t="str">
        <f>IF(OR(ISNUMBER(SEARCH('[1]Lookup for use classification'!$B$1,B385)),ISNUMBER(SEARCH('[1]Lookup for use classification'!$C$1,B385)),ISNUMBER(SEARCH('[1]Lookup for use classification'!$D$1,B385)),ISNUMBER(SEARCH('[1]Lookup for use classification'!$E$1,B385))),'[1]Lookup for use classification'!$A$1,IF(ISNUMBER(SEARCH('[1]Lookup for use classification'!$B$2,B385)),'[1]Lookup for use classification'!$A$2,IF(ISNUMBER(SEARCH('[1]Lookup for use classification'!$B$3,B385)),'[1]Lookup for use classification'!$A$3,IF(OR(ISNUMBER(SEARCH('[1]Lookup for use classification'!$B$4,B385)),ISNUMBER(SEARCH('[1]Lookup for use classification'!$C$4,B385)),ISNUMBER(SEARCH('[1]Lookup for use classification'!$D$4,B385)),ISNUMBER(SEARCH('[1]Lookup for use classification'!$E$4,B385))),'[1]Lookup for use classification'!$A$4,IF(OR(ISNUMBER(SEARCH('[1]Lookup for use classification'!$B$5,B385)),ISNUMBER(SEARCH('[1]Lookup for use classification'!$C$5,B385)),ISNUMBER(SEARCH('[1]Lookup for use classification'!$D$5,B385))),'[1]Lookup for use classification'!$A$5,IF(OR(ISNUMBER(SEARCH('[1]Lookup for use classification'!$B$7,B385)),ISNUMBER(SEARCH('[1]Lookup for use classification'!$C$7,B385)),ISNUMBER(SEARCH('[1]Lookup for use classification'!$D$7,B385))),'[1]Lookup for use classification'!$A$7,IF(OR(ISNUMBER(SEARCH('[1]Lookup for use classification'!$B$9,B385)),ISNUMBER(SEARCH('[1]Lookup for use classification'!$C$9,B385)),ISNUMBER(SEARCH('[1]Lookup for use classification'!$D$9,B385)),ISNUMBER(SEARCH('[1]Lookup for use classification'!$E$9,B385)),ISNUMBER(SEARCH('[1]Lookup for use classification'!$F$9,B385)),ISNUMBER(SEARCH('[1]Lookup for use classification'!$G$9,B385)),ISNUMBER(SEARCH('[1]Lookup for use classification'!$H$9,B385)),ISNUMBER(SEARCH('[1]Lookup for use classification'!$I$9,B385)),ISNUMBER(SEARCH('[1]Lookup for use classification'!$J$9,B385)),ISNUMBER(SEARCH('[1]Lookup for use classification'!$K$9,B385))),'[1]Lookup for use classification'!$A$9,IF(OR(ISNUMBER(SEARCH('[1]Lookup for use classification'!$B$10,B385)),ISNUMBER(SEARCH('[1]Lookup for use classification'!$C$10,B385)),ISNUMBER(SEARCH('[1]Lookup for use classification'!$D$10,B385)),ISNUMBER(SEARCH('[1]Lookup for use classification'!$E$10,B385)),ISNUMBER(SEARCH('[1]Lookup for use classification'!$F$10,B385)),ISNUMBER(SEARCH('[1]Lookup for use classification'!$G$10,B385))),'[1]Lookup for use classification'!$A$10,IF(OR(ISNUMBER(SEARCH('[1]Lookup for use classification'!$B$11,B385)),ISNUMBER(SEARCH('[1]Lookup for use classification'!$C$11,B385))),'[1]Lookup for use classification'!$A$11,IF(OR(ISNUMBER(SEARCH('[1]Lookup for use classification'!$B$12,B385)),ISNUMBER(SEARCH('[1]Lookup for use classification'!$C$12,B385))),'[1]Lookup for use classification'!$A$12,IF(OR(ISNUMBER(SEARCH('[1]Lookup for use classification'!$B$13,B385)),ISNUMBER(SEARCH('[1]Lookup for use classification'!$C$13,B385)),ISNUMBER(SEARCH('[1]Lookup for use classification'!$D$13,B385)),,ISNUMBER(SEARCH('[1]Lookup for use classification'!$C$13,B385)),ISNUMBER(SEARCH('[1]Lookup for use classification'!$E$13,B385))),'[1]Lookup for use classification'!$A$13,IF(OR(ISNUMBER(SEARCH('[1]Lookup for use classification'!$B$14,B385)),ISNUMBER(SEARCH('[1]Lookup for use classification'!$C$14,B385))),'[1]Lookup for use classification'!$A$14,"Other"))))))))))))</f>
        <v>Office</v>
      </c>
      <c r="D385" s="29">
        <v>1265</v>
      </c>
      <c r="E385" s="29" t="s">
        <v>6</v>
      </c>
      <c r="F385" s="29"/>
    </row>
    <row r="386" spans="1:6">
      <c r="A386" s="16" t="s">
        <v>145</v>
      </c>
      <c r="B386" s="26" t="s">
        <v>66</v>
      </c>
      <c r="C386" s="133" t="str">
        <f>IF(OR(ISNUMBER(SEARCH('[1]Lookup for use classification'!$B$1,B386)),ISNUMBER(SEARCH('[1]Lookup for use classification'!$C$1,B386)),ISNUMBER(SEARCH('[1]Lookup for use classification'!$D$1,B386)),ISNUMBER(SEARCH('[1]Lookup for use classification'!$E$1,B386))),'[1]Lookup for use classification'!$A$1,IF(ISNUMBER(SEARCH('[1]Lookup for use classification'!$B$2,B386)),'[1]Lookup for use classification'!$A$2,IF(ISNUMBER(SEARCH('[1]Lookup for use classification'!$B$3,B386)),'[1]Lookup for use classification'!$A$3,IF(OR(ISNUMBER(SEARCH('[1]Lookup for use classification'!$B$4,B386)),ISNUMBER(SEARCH('[1]Lookup for use classification'!$C$4,B386)),ISNUMBER(SEARCH('[1]Lookup for use classification'!$D$4,B386)),ISNUMBER(SEARCH('[1]Lookup for use classification'!$E$4,B386))),'[1]Lookup for use classification'!$A$4,IF(OR(ISNUMBER(SEARCH('[1]Lookup for use classification'!$B$5,B386)),ISNUMBER(SEARCH('[1]Lookup for use classification'!$C$5,B386)),ISNUMBER(SEARCH('[1]Lookup for use classification'!$D$5,B386))),'[1]Lookup for use classification'!$A$5,IF(OR(ISNUMBER(SEARCH('[1]Lookup for use classification'!$B$7,B386)),ISNUMBER(SEARCH('[1]Lookup for use classification'!$C$7,B386)),ISNUMBER(SEARCH('[1]Lookup for use classification'!$D$7,B386))),'[1]Lookup for use classification'!$A$7,IF(OR(ISNUMBER(SEARCH('[1]Lookup for use classification'!$B$9,B386)),ISNUMBER(SEARCH('[1]Lookup for use classification'!$C$9,B386)),ISNUMBER(SEARCH('[1]Lookup for use classification'!$D$9,B386)),ISNUMBER(SEARCH('[1]Lookup for use classification'!$E$9,B386)),ISNUMBER(SEARCH('[1]Lookup for use classification'!$F$9,B386)),ISNUMBER(SEARCH('[1]Lookup for use classification'!$G$9,B386)),ISNUMBER(SEARCH('[1]Lookup for use classification'!$H$9,B386)),ISNUMBER(SEARCH('[1]Lookup for use classification'!$I$9,B386)),ISNUMBER(SEARCH('[1]Lookup for use classification'!$J$9,B386)),ISNUMBER(SEARCH('[1]Lookup for use classification'!$K$9,B386))),'[1]Lookup for use classification'!$A$9,IF(OR(ISNUMBER(SEARCH('[1]Lookup for use classification'!$B$10,B386)),ISNUMBER(SEARCH('[1]Lookup for use classification'!$C$10,B386)),ISNUMBER(SEARCH('[1]Lookup for use classification'!$D$10,B386)),ISNUMBER(SEARCH('[1]Lookup for use classification'!$E$10,B386)),ISNUMBER(SEARCH('[1]Lookup for use classification'!$F$10,B386)),ISNUMBER(SEARCH('[1]Lookup for use classification'!$G$10,B386))),'[1]Lookup for use classification'!$A$10,IF(OR(ISNUMBER(SEARCH('[1]Lookup for use classification'!$B$11,B386)),ISNUMBER(SEARCH('[1]Lookup for use classification'!$C$11,B386))),'[1]Lookup for use classification'!$A$11,IF(OR(ISNUMBER(SEARCH('[1]Lookup for use classification'!$B$12,B386)),ISNUMBER(SEARCH('[1]Lookup for use classification'!$C$12,B386))),'[1]Lookup for use classification'!$A$12,IF(OR(ISNUMBER(SEARCH('[1]Lookup for use classification'!$B$13,B386)),ISNUMBER(SEARCH('[1]Lookup for use classification'!$C$13,B386)),ISNUMBER(SEARCH('[1]Lookup for use classification'!$D$13,B386)),,ISNUMBER(SEARCH('[1]Lookup for use classification'!$C$13,B386)),ISNUMBER(SEARCH('[1]Lookup for use classification'!$E$13,B386))),'[1]Lookup for use classification'!$A$13,IF(OR(ISNUMBER(SEARCH('[1]Lookup for use classification'!$B$14,B386)),ISNUMBER(SEARCH('[1]Lookup for use classification'!$C$14,B386))),'[1]Lookup for use classification'!$A$14,"Other"))))))))))))</f>
        <v>Water &amp; Sewer</v>
      </c>
      <c r="D386" s="29">
        <v>621</v>
      </c>
      <c r="E386" s="29" t="s">
        <v>6</v>
      </c>
      <c r="F386" s="29"/>
    </row>
    <row r="387" spans="1:6">
      <c r="A387" s="16" t="s">
        <v>855</v>
      </c>
      <c r="B387" s="17" t="s">
        <v>852</v>
      </c>
      <c r="C387" s="133" t="str">
        <f>IF(OR(ISNUMBER(SEARCH('[1]Lookup for use classification'!$B$1,B387)),ISNUMBER(SEARCH('[1]Lookup for use classification'!$C$1,B387)),ISNUMBER(SEARCH('[1]Lookup for use classification'!$D$1,B387)),ISNUMBER(SEARCH('[1]Lookup for use classification'!$E$1,B387))),'[1]Lookup for use classification'!$A$1,IF(ISNUMBER(SEARCH('[1]Lookup for use classification'!$B$2,B387)),'[1]Lookup for use classification'!$A$2,IF(ISNUMBER(SEARCH('[1]Lookup for use classification'!$B$3,B387)),'[1]Lookup for use classification'!$A$3,IF(OR(ISNUMBER(SEARCH('[1]Lookup for use classification'!$B$4,B387)),ISNUMBER(SEARCH('[1]Lookup for use classification'!$C$4,B387)),ISNUMBER(SEARCH('[1]Lookup for use classification'!$D$4,B387)),ISNUMBER(SEARCH('[1]Lookup for use classification'!$E$4,B387))),'[1]Lookup for use classification'!$A$4,IF(OR(ISNUMBER(SEARCH('[1]Lookup for use classification'!$B$5,B387)),ISNUMBER(SEARCH('[1]Lookup for use classification'!$C$5,B387)),ISNUMBER(SEARCH('[1]Lookup for use classification'!$D$5,B387))),'[1]Lookup for use classification'!$A$5,IF(OR(ISNUMBER(SEARCH('[1]Lookup for use classification'!$B$7,B387)),ISNUMBER(SEARCH('[1]Lookup for use classification'!$C$7,B387)),ISNUMBER(SEARCH('[1]Lookup for use classification'!$D$7,B387))),'[1]Lookup for use classification'!$A$7,IF(OR(ISNUMBER(SEARCH('[1]Lookup for use classification'!$B$9,B387)),ISNUMBER(SEARCH('[1]Lookup for use classification'!$C$9,B387)),ISNUMBER(SEARCH('[1]Lookup for use classification'!$D$9,B387)),ISNUMBER(SEARCH('[1]Lookup for use classification'!$E$9,B387)),ISNUMBER(SEARCH('[1]Lookup for use classification'!$F$9,B387)),ISNUMBER(SEARCH('[1]Lookup for use classification'!$G$9,B387)),ISNUMBER(SEARCH('[1]Lookup for use classification'!$H$9,B387)),ISNUMBER(SEARCH('[1]Lookup for use classification'!$I$9,B387)),ISNUMBER(SEARCH('[1]Lookup for use classification'!$J$9,B387)),ISNUMBER(SEARCH('[1]Lookup for use classification'!$K$9,B387))),'[1]Lookup for use classification'!$A$9,IF(OR(ISNUMBER(SEARCH('[1]Lookup for use classification'!$B$10,B387)),ISNUMBER(SEARCH('[1]Lookup for use classification'!$C$10,B387)),ISNUMBER(SEARCH('[1]Lookup for use classification'!$D$10,B387)),ISNUMBER(SEARCH('[1]Lookup for use classification'!$E$10,B387)),ISNUMBER(SEARCH('[1]Lookup for use classification'!$F$10,B387)),ISNUMBER(SEARCH('[1]Lookup for use classification'!$G$10,B387))),'[1]Lookup for use classification'!$A$10,IF(OR(ISNUMBER(SEARCH('[1]Lookup for use classification'!$B$11,B387)),ISNUMBER(SEARCH('[1]Lookup for use classification'!$C$11,B387))),'[1]Lookup for use classification'!$A$11,IF(OR(ISNUMBER(SEARCH('[1]Lookup for use classification'!$B$12,B387)),ISNUMBER(SEARCH('[1]Lookup for use classification'!$C$12,B387))),'[1]Lookup for use classification'!$A$12,IF(OR(ISNUMBER(SEARCH('[1]Lookup for use classification'!$B$13,B387)),ISNUMBER(SEARCH('[1]Lookup for use classification'!$C$13,B387)),ISNUMBER(SEARCH('[1]Lookup for use classification'!$D$13,B387)),,ISNUMBER(SEARCH('[1]Lookup for use classification'!$C$13,B387)),ISNUMBER(SEARCH('[1]Lookup for use classification'!$E$13,B387))),'[1]Lookup for use classification'!$A$13,IF(OR(ISNUMBER(SEARCH('[1]Lookup for use classification'!$B$14,B387)),ISNUMBER(SEARCH('[1]Lookup for use classification'!$C$14,B387))),'[1]Lookup for use classification'!$A$14,"Other"))))))))))))</f>
        <v>Education - K - 12</v>
      </c>
      <c r="D387" s="18">
        <v>9206</v>
      </c>
      <c r="E387" s="19"/>
      <c r="F387" s="19"/>
    </row>
    <row r="388" spans="1:6">
      <c r="A388" s="16" t="s">
        <v>855</v>
      </c>
      <c r="B388" s="17" t="s">
        <v>147</v>
      </c>
      <c r="C388" s="133" t="str">
        <f>IF(OR(ISNUMBER(SEARCH('[1]Lookup for use classification'!$B$1,B388)),ISNUMBER(SEARCH('[1]Lookup for use classification'!$C$1,B388)),ISNUMBER(SEARCH('[1]Lookup for use classification'!$D$1,B388)),ISNUMBER(SEARCH('[1]Lookup for use classification'!$E$1,B388))),'[1]Lookup for use classification'!$A$1,IF(ISNUMBER(SEARCH('[1]Lookup for use classification'!$B$2,B388)),'[1]Lookup for use classification'!$A$2,IF(ISNUMBER(SEARCH('[1]Lookup for use classification'!$B$3,B388)),'[1]Lookup for use classification'!$A$3,IF(OR(ISNUMBER(SEARCH('[1]Lookup for use classification'!$B$4,B388)),ISNUMBER(SEARCH('[1]Lookup for use classification'!$C$4,B388)),ISNUMBER(SEARCH('[1]Lookup for use classification'!$D$4,B388)),ISNUMBER(SEARCH('[1]Lookup for use classification'!$E$4,B388))),'[1]Lookup for use classification'!$A$4,IF(OR(ISNUMBER(SEARCH('[1]Lookup for use classification'!$B$5,B388)),ISNUMBER(SEARCH('[1]Lookup for use classification'!$C$5,B388)),ISNUMBER(SEARCH('[1]Lookup for use classification'!$D$5,B388))),'[1]Lookup for use classification'!$A$5,IF(OR(ISNUMBER(SEARCH('[1]Lookup for use classification'!$B$7,B388)),ISNUMBER(SEARCH('[1]Lookup for use classification'!$C$7,B388)),ISNUMBER(SEARCH('[1]Lookup for use classification'!$D$7,B388))),'[1]Lookup for use classification'!$A$7,IF(OR(ISNUMBER(SEARCH('[1]Lookup for use classification'!$B$9,B388)),ISNUMBER(SEARCH('[1]Lookup for use classification'!$C$9,B388)),ISNUMBER(SEARCH('[1]Lookup for use classification'!$D$9,B388)),ISNUMBER(SEARCH('[1]Lookup for use classification'!$E$9,B388)),ISNUMBER(SEARCH('[1]Lookup for use classification'!$F$9,B388)),ISNUMBER(SEARCH('[1]Lookup for use classification'!$G$9,B388)),ISNUMBER(SEARCH('[1]Lookup for use classification'!$H$9,B388)),ISNUMBER(SEARCH('[1]Lookup for use classification'!$I$9,B388)),ISNUMBER(SEARCH('[1]Lookup for use classification'!$J$9,B388)),ISNUMBER(SEARCH('[1]Lookup for use classification'!$K$9,B388))),'[1]Lookup for use classification'!$A$9,IF(OR(ISNUMBER(SEARCH('[1]Lookup for use classification'!$B$10,B388)),ISNUMBER(SEARCH('[1]Lookup for use classification'!$C$10,B388)),ISNUMBER(SEARCH('[1]Lookup for use classification'!$D$10,B388)),ISNUMBER(SEARCH('[1]Lookup for use classification'!$E$10,B388)),ISNUMBER(SEARCH('[1]Lookup for use classification'!$F$10,B388)),ISNUMBER(SEARCH('[1]Lookup for use classification'!$G$10,B388))),'[1]Lookup for use classification'!$A$10,IF(OR(ISNUMBER(SEARCH('[1]Lookup for use classification'!$B$11,B388)),ISNUMBER(SEARCH('[1]Lookup for use classification'!$C$11,B388))),'[1]Lookup for use classification'!$A$11,IF(OR(ISNUMBER(SEARCH('[1]Lookup for use classification'!$B$12,B388)),ISNUMBER(SEARCH('[1]Lookup for use classification'!$C$12,B388))),'[1]Lookup for use classification'!$A$12,IF(OR(ISNUMBER(SEARCH('[1]Lookup for use classification'!$B$13,B388)),ISNUMBER(SEARCH('[1]Lookup for use classification'!$C$13,B388)),ISNUMBER(SEARCH('[1]Lookup for use classification'!$D$13,B388)),,ISNUMBER(SEARCH('[1]Lookup for use classification'!$C$13,B388)),ISNUMBER(SEARCH('[1]Lookup for use classification'!$E$13,B388))),'[1]Lookup for use classification'!$A$13,IF(OR(ISNUMBER(SEARCH('[1]Lookup for use classification'!$B$14,B388)),ISNUMBER(SEARCH('[1]Lookup for use classification'!$C$14,B388))),'[1]Lookup for use classification'!$A$14,"Other"))))))))))))</f>
        <v>Health Care - Hospitals</v>
      </c>
      <c r="D388" s="18"/>
      <c r="E388" s="19"/>
      <c r="F388" s="19"/>
    </row>
    <row r="389" spans="1:6">
      <c r="A389" s="16" t="s">
        <v>855</v>
      </c>
      <c r="B389" s="17" t="s">
        <v>286</v>
      </c>
      <c r="C389" s="133" t="str">
        <f>IF(OR(ISNUMBER(SEARCH('[1]Lookup for use classification'!$B$1,B389)),ISNUMBER(SEARCH('[1]Lookup for use classification'!$C$1,B389)),ISNUMBER(SEARCH('[1]Lookup for use classification'!$D$1,B389)),ISNUMBER(SEARCH('[1]Lookup for use classification'!$E$1,B389))),'[1]Lookup for use classification'!$A$1,IF(ISNUMBER(SEARCH('[1]Lookup for use classification'!$B$2,B389)),'[1]Lookup for use classification'!$A$2,IF(ISNUMBER(SEARCH('[1]Lookup for use classification'!$B$3,B389)),'[1]Lookup for use classification'!$A$3,IF(OR(ISNUMBER(SEARCH('[1]Lookup for use classification'!$B$4,B389)),ISNUMBER(SEARCH('[1]Lookup for use classification'!$C$4,B389)),ISNUMBER(SEARCH('[1]Lookup for use classification'!$D$4,B389)),ISNUMBER(SEARCH('[1]Lookup for use classification'!$E$4,B389))),'[1]Lookup for use classification'!$A$4,IF(OR(ISNUMBER(SEARCH('[1]Lookup for use classification'!$B$5,B389)),ISNUMBER(SEARCH('[1]Lookup for use classification'!$C$5,B389)),ISNUMBER(SEARCH('[1]Lookup for use classification'!$D$5,B389))),'[1]Lookup for use classification'!$A$5,IF(OR(ISNUMBER(SEARCH('[1]Lookup for use classification'!$B$7,B389)),ISNUMBER(SEARCH('[1]Lookup for use classification'!$C$7,B389)),ISNUMBER(SEARCH('[1]Lookup for use classification'!$D$7,B389))),'[1]Lookup for use classification'!$A$7,IF(OR(ISNUMBER(SEARCH('[1]Lookup for use classification'!$B$9,B389)),ISNUMBER(SEARCH('[1]Lookup for use classification'!$C$9,B389)),ISNUMBER(SEARCH('[1]Lookup for use classification'!$D$9,B389)),ISNUMBER(SEARCH('[1]Lookup for use classification'!$E$9,B389)),ISNUMBER(SEARCH('[1]Lookup for use classification'!$F$9,B389)),ISNUMBER(SEARCH('[1]Lookup for use classification'!$G$9,B389)),ISNUMBER(SEARCH('[1]Lookup for use classification'!$H$9,B389)),ISNUMBER(SEARCH('[1]Lookup for use classification'!$I$9,B389)),ISNUMBER(SEARCH('[1]Lookup for use classification'!$J$9,B389)),ISNUMBER(SEARCH('[1]Lookup for use classification'!$K$9,B389))),'[1]Lookup for use classification'!$A$9,IF(OR(ISNUMBER(SEARCH('[1]Lookup for use classification'!$B$10,B389)),ISNUMBER(SEARCH('[1]Lookup for use classification'!$C$10,B389)),ISNUMBER(SEARCH('[1]Lookup for use classification'!$D$10,B389)),ISNUMBER(SEARCH('[1]Lookup for use classification'!$E$10,B389)),ISNUMBER(SEARCH('[1]Lookup for use classification'!$F$10,B389)),ISNUMBER(SEARCH('[1]Lookup for use classification'!$G$10,B389))),'[1]Lookup for use classification'!$A$10,IF(OR(ISNUMBER(SEARCH('[1]Lookup for use classification'!$B$11,B389)),ISNUMBER(SEARCH('[1]Lookup for use classification'!$C$11,B389))),'[1]Lookup for use classification'!$A$11,IF(OR(ISNUMBER(SEARCH('[1]Lookup for use classification'!$B$12,B389)),ISNUMBER(SEARCH('[1]Lookup for use classification'!$C$12,B389))),'[1]Lookup for use classification'!$A$12,IF(OR(ISNUMBER(SEARCH('[1]Lookup for use classification'!$B$13,B389)),ISNUMBER(SEARCH('[1]Lookup for use classification'!$C$13,B389)),ISNUMBER(SEARCH('[1]Lookup for use classification'!$D$13,B389)),,ISNUMBER(SEARCH('[1]Lookup for use classification'!$C$13,B389)),ISNUMBER(SEARCH('[1]Lookup for use classification'!$E$13,B389))),'[1]Lookup for use classification'!$A$13,IF(OR(ISNUMBER(SEARCH('[1]Lookup for use classification'!$B$14,B389)),ISNUMBER(SEARCH('[1]Lookup for use classification'!$C$14,B389))),'[1]Lookup for use classification'!$A$14,"Other"))))))))))))</f>
        <v>Public Assembly</v>
      </c>
      <c r="D389" s="18"/>
      <c r="E389" s="19"/>
      <c r="F389" s="19"/>
    </row>
    <row r="390" spans="1:6">
      <c r="A390" s="16" t="s">
        <v>855</v>
      </c>
      <c r="B390" s="17" t="s">
        <v>595</v>
      </c>
      <c r="C390" s="133" t="str">
        <f>IF(OR(ISNUMBER(SEARCH('[1]Lookup for use classification'!$B$1,B390)),ISNUMBER(SEARCH('[1]Lookup for use classification'!$C$1,B390)),ISNUMBER(SEARCH('[1]Lookup for use classification'!$D$1,B390)),ISNUMBER(SEARCH('[1]Lookup for use classification'!$E$1,B390))),'[1]Lookup for use classification'!$A$1,IF(ISNUMBER(SEARCH('[1]Lookup for use classification'!$B$2,B390)),'[1]Lookup for use classification'!$A$2,IF(ISNUMBER(SEARCH('[1]Lookup for use classification'!$B$3,B390)),'[1]Lookup for use classification'!$A$3,IF(OR(ISNUMBER(SEARCH('[1]Lookup for use classification'!$B$4,B390)),ISNUMBER(SEARCH('[1]Lookup for use classification'!$C$4,B390)),ISNUMBER(SEARCH('[1]Lookup for use classification'!$D$4,B390)),ISNUMBER(SEARCH('[1]Lookup for use classification'!$E$4,B390))),'[1]Lookup for use classification'!$A$4,IF(OR(ISNUMBER(SEARCH('[1]Lookup for use classification'!$B$5,B390)),ISNUMBER(SEARCH('[1]Lookup for use classification'!$C$5,B390)),ISNUMBER(SEARCH('[1]Lookup for use classification'!$D$5,B390))),'[1]Lookup for use classification'!$A$5,IF(OR(ISNUMBER(SEARCH('[1]Lookup for use classification'!$B$7,B390)),ISNUMBER(SEARCH('[1]Lookup for use classification'!$C$7,B390)),ISNUMBER(SEARCH('[1]Lookup for use classification'!$D$7,B390))),'[1]Lookup for use classification'!$A$7,IF(OR(ISNUMBER(SEARCH('[1]Lookup for use classification'!$B$9,B390)),ISNUMBER(SEARCH('[1]Lookup for use classification'!$C$9,B390)),ISNUMBER(SEARCH('[1]Lookup for use classification'!$D$9,B390)),ISNUMBER(SEARCH('[1]Lookup for use classification'!$E$9,B390)),ISNUMBER(SEARCH('[1]Lookup for use classification'!$F$9,B390)),ISNUMBER(SEARCH('[1]Lookup for use classification'!$G$9,B390)),ISNUMBER(SEARCH('[1]Lookup for use classification'!$H$9,B390)),ISNUMBER(SEARCH('[1]Lookup for use classification'!$I$9,B390)),ISNUMBER(SEARCH('[1]Lookup for use classification'!$J$9,B390)),ISNUMBER(SEARCH('[1]Lookup for use classification'!$K$9,B390))),'[1]Lookup for use classification'!$A$9,IF(OR(ISNUMBER(SEARCH('[1]Lookup for use classification'!$B$10,B390)),ISNUMBER(SEARCH('[1]Lookup for use classification'!$C$10,B390)),ISNUMBER(SEARCH('[1]Lookup for use classification'!$D$10,B390)),ISNUMBER(SEARCH('[1]Lookup for use classification'!$E$10,B390)),ISNUMBER(SEARCH('[1]Lookup for use classification'!$F$10,B390)),ISNUMBER(SEARCH('[1]Lookup for use classification'!$G$10,B390))),'[1]Lookup for use classification'!$A$10,IF(OR(ISNUMBER(SEARCH('[1]Lookup for use classification'!$B$11,B390)),ISNUMBER(SEARCH('[1]Lookup for use classification'!$C$11,B390))),'[1]Lookup for use classification'!$A$11,IF(OR(ISNUMBER(SEARCH('[1]Lookup for use classification'!$B$12,B390)),ISNUMBER(SEARCH('[1]Lookup for use classification'!$C$12,B390))),'[1]Lookup for use classification'!$A$12,IF(OR(ISNUMBER(SEARCH('[1]Lookup for use classification'!$B$13,B390)),ISNUMBER(SEARCH('[1]Lookup for use classification'!$C$13,B390)),ISNUMBER(SEARCH('[1]Lookup for use classification'!$D$13,B390)),,ISNUMBER(SEARCH('[1]Lookup for use classification'!$C$13,B390)),ISNUMBER(SEARCH('[1]Lookup for use classification'!$E$13,B390))),'[1]Lookup for use classification'!$A$13,IF(OR(ISNUMBER(SEARCH('[1]Lookup for use classification'!$B$14,B390)),ISNUMBER(SEARCH('[1]Lookup for use classification'!$C$14,B390))),'[1]Lookup for use classification'!$A$14,"Other"))))))))))))</f>
        <v>Public Assembly</v>
      </c>
      <c r="D390" s="18"/>
      <c r="E390" s="19"/>
      <c r="F390" s="19"/>
    </row>
    <row r="391" spans="1:6">
      <c r="A391" s="16" t="s">
        <v>855</v>
      </c>
      <c r="B391" s="17" t="s">
        <v>853</v>
      </c>
      <c r="C391" s="133" t="str">
        <f>IF(OR(ISNUMBER(SEARCH('[1]Lookup for use classification'!$B$1,B391)),ISNUMBER(SEARCH('[1]Lookup for use classification'!$C$1,B391)),ISNUMBER(SEARCH('[1]Lookup for use classification'!$D$1,B391)),ISNUMBER(SEARCH('[1]Lookup for use classification'!$E$1,B391))),'[1]Lookup for use classification'!$A$1,IF(ISNUMBER(SEARCH('[1]Lookup for use classification'!$B$2,B391)),'[1]Lookup for use classification'!$A$2,IF(ISNUMBER(SEARCH('[1]Lookup for use classification'!$B$3,B391)),'[1]Lookup for use classification'!$A$3,IF(OR(ISNUMBER(SEARCH('[1]Lookup for use classification'!$B$4,B391)),ISNUMBER(SEARCH('[1]Lookup for use classification'!$C$4,B391)),ISNUMBER(SEARCH('[1]Lookup for use classification'!$D$4,B391)),ISNUMBER(SEARCH('[1]Lookup for use classification'!$E$4,B391))),'[1]Lookup for use classification'!$A$4,IF(OR(ISNUMBER(SEARCH('[1]Lookup for use classification'!$B$5,B391)),ISNUMBER(SEARCH('[1]Lookup for use classification'!$C$5,B391)),ISNUMBER(SEARCH('[1]Lookup for use classification'!$D$5,B391))),'[1]Lookup for use classification'!$A$5,IF(OR(ISNUMBER(SEARCH('[1]Lookup for use classification'!$B$7,B391)),ISNUMBER(SEARCH('[1]Lookup for use classification'!$C$7,B391)),ISNUMBER(SEARCH('[1]Lookup for use classification'!$D$7,B391))),'[1]Lookup for use classification'!$A$7,IF(OR(ISNUMBER(SEARCH('[1]Lookup for use classification'!$B$9,B391)),ISNUMBER(SEARCH('[1]Lookup for use classification'!$C$9,B391)),ISNUMBER(SEARCH('[1]Lookup for use classification'!$D$9,B391)),ISNUMBER(SEARCH('[1]Lookup for use classification'!$E$9,B391)),ISNUMBER(SEARCH('[1]Lookup for use classification'!$F$9,B391)),ISNUMBER(SEARCH('[1]Lookup for use classification'!$G$9,B391)),ISNUMBER(SEARCH('[1]Lookup for use classification'!$H$9,B391)),ISNUMBER(SEARCH('[1]Lookup for use classification'!$I$9,B391)),ISNUMBER(SEARCH('[1]Lookup for use classification'!$J$9,B391)),ISNUMBER(SEARCH('[1]Lookup for use classification'!$K$9,B391))),'[1]Lookup for use classification'!$A$9,IF(OR(ISNUMBER(SEARCH('[1]Lookup for use classification'!$B$10,B391)),ISNUMBER(SEARCH('[1]Lookup for use classification'!$C$10,B391)),ISNUMBER(SEARCH('[1]Lookup for use classification'!$D$10,B391)),ISNUMBER(SEARCH('[1]Lookup for use classification'!$E$10,B391)),ISNUMBER(SEARCH('[1]Lookup for use classification'!$F$10,B391)),ISNUMBER(SEARCH('[1]Lookup for use classification'!$G$10,B391))),'[1]Lookup for use classification'!$A$10,IF(OR(ISNUMBER(SEARCH('[1]Lookup for use classification'!$B$11,B391)),ISNUMBER(SEARCH('[1]Lookup for use classification'!$C$11,B391))),'[1]Lookup for use classification'!$A$11,IF(OR(ISNUMBER(SEARCH('[1]Lookup for use classification'!$B$12,B391)),ISNUMBER(SEARCH('[1]Lookup for use classification'!$C$12,B391))),'[1]Lookup for use classification'!$A$12,IF(OR(ISNUMBER(SEARCH('[1]Lookup for use classification'!$B$13,B391)),ISNUMBER(SEARCH('[1]Lookup for use classification'!$C$13,B391)),ISNUMBER(SEARCH('[1]Lookup for use classification'!$D$13,B391)),,ISNUMBER(SEARCH('[1]Lookup for use classification'!$C$13,B391)),ISNUMBER(SEARCH('[1]Lookup for use classification'!$E$13,B391))),'[1]Lookup for use classification'!$A$13,IF(OR(ISNUMBER(SEARCH('[1]Lookup for use classification'!$B$14,B391)),ISNUMBER(SEARCH('[1]Lookup for use classification'!$C$14,B391))),'[1]Lookup for use classification'!$A$14,"Other"))))))))))))</f>
        <v>Public Assembly</v>
      </c>
      <c r="D391" s="18">
        <v>320</v>
      </c>
      <c r="E391" s="19"/>
      <c r="F391" s="19"/>
    </row>
    <row r="392" spans="1:6">
      <c r="A392" s="16" t="s">
        <v>855</v>
      </c>
      <c r="B392" s="17" t="s">
        <v>37</v>
      </c>
      <c r="C392" s="133" t="str">
        <f>IF(OR(ISNUMBER(SEARCH('[1]Lookup for use classification'!$B$1,B392)),ISNUMBER(SEARCH('[1]Lookup for use classification'!$C$1,B392)),ISNUMBER(SEARCH('[1]Lookup for use classification'!$D$1,B392)),ISNUMBER(SEARCH('[1]Lookup for use classification'!$E$1,B392))),'[1]Lookup for use classification'!$A$1,IF(ISNUMBER(SEARCH('[1]Lookup for use classification'!$B$2,B392)),'[1]Lookup for use classification'!$A$2,IF(ISNUMBER(SEARCH('[1]Lookup for use classification'!$B$3,B392)),'[1]Lookup for use classification'!$A$3,IF(OR(ISNUMBER(SEARCH('[1]Lookup for use classification'!$B$4,B392)),ISNUMBER(SEARCH('[1]Lookup for use classification'!$C$4,B392)),ISNUMBER(SEARCH('[1]Lookup for use classification'!$D$4,B392)),ISNUMBER(SEARCH('[1]Lookup for use classification'!$E$4,B392))),'[1]Lookup for use classification'!$A$4,IF(OR(ISNUMBER(SEARCH('[1]Lookup for use classification'!$B$5,B392)),ISNUMBER(SEARCH('[1]Lookup for use classification'!$C$5,B392)),ISNUMBER(SEARCH('[1]Lookup for use classification'!$D$5,B392))),'[1]Lookup for use classification'!$A$5,IF(OR(ISNUMBER(SEARCH('[1]Lookup for use classification'!$B$7,B392)),ISNUMBER(SEARCH('[1]Lookup for use classification'!$C$7,B392)),ISNUMBER(SEARCH('[1]Lookup for use classification'!$D$7,B392))),'[1]Lookup for use classification'!$A$7,IF(OR(ISNUMBER(SEARCH('[1]Lookup for use classification'!$B$9,B392)),ISNUMBER(SEARCH('[1]Lookup for use classification'!$C$9,B392)),ISNUMBER(SEARCH('[1]Lookup for use classification'!$D$9,B392)),ISNUMBER(SEARCH('[1]Lookup for use classification'!$E$9,B392)),ISNUMBER(SEARCH('[1]Lookup for use classification'!$F$9,B392)),ISNUMBER(SEARCH('[1]Lookup for use classification'!$G$9,B392)),ISNUMBER(SEARCH('[1]Lookup for use classification'!$H$9,B392)),ISNUMBER(SEARCH('[1]Lookup for use classification'!$I$9,B392)),ISNUMBER(SEARCH('[1]Lookup for use classification'!$J$9,B392)),ISNUMBER(SEARCH('[1]Lookup for use classification'!$K$9,B392))),'[1]Lookup for use classification'!$A$9,IF(OR(ISNUMBER(SEARCH('[1]Lookup for use classification'!$B$10,B392)),ISNUMBER(SEARCH('[1]Lookup for use classification'!$C$10,B392)),ISNUMBER(SEARCH('[1]Lookup for use classification'!$D$10,B392)),ISNUMBER(SEARCH('[1]Lookup for use classification'!$E$10,B392)),ISNUMBER(SEARCH('[1]Lookup for use classification'!$F$10,B392)),ISNUMBER(SEARCH('[1]Lookup for use classification'!$G$10,B392))),'[1]Lookup for use classification'!$A$10,IF(OR(ISNUMBER(SEARCH('[1]Lookup for use classification'!$B$11,B392)),ISNUMBER(SEARCH('[1]Lookup for use classification'!$C$11,B392))),'[1]Lookup for use classification'!$A$11,IF(OR(ISNUMBER(SEARCH('[1]Lookup for use classification'!$B$12,B392)),ISNUMBER(SEARCH('[1]Lookup for use classification'!$C$12,B392))),'[1]Lookup for use classification'!$A$12,IF(OR(ISNUMBER(SEARCH('[1]Lookup for use classification'!$B$13,B392)),ISNUMBER(SEARCH('[1]Lookup for use classification'!$C$13,B392)),ISNUMBER(SEARCH('[1]Lookup for use classification'!$D$13,B392)),,ISNUMBER(SEARCH('[1]Lookup for use classification'!$C$13,B392)),ISNUMBER(SEARCH('[1]Lookup for use classification'!$E$13,B392))),'[1]Lookup for use classification'!$A$13,IF(OR(ISNUMBER(SEARCH('[1]Lookup for use classification'!$B$14,B392)),ISNUMBER(SEARCH('[1]Lookup for use classification'!$C$14,B392))),'[1]Lookup for use classification'!$A$14,"Other"))))))))))))</f>
        <v>Office</v>
      </c>
      <c r="D392" s="18">
        <v>600</v>
      </c>
      <c r="E392" s="19"/>
      <c r="F392" s="19"/>
    </row>
    <row r="393" spans="1:6">
      <c r="A393" s="16" t="s">
        <v>855</v>
      </c>
      <c r="B393" s="17" t="s">
        <v>153</v>
      </c>
      <c r="C393" s="133" t="str">
        <f>IF(OR(ISNUMBER(SEARCH('[1]Lookup for use classification'!$B$1,B393)),ISNUMBER(SEARCH('[1]Lookup for use classification'!$C$1,B393)),ISNUMBER(SEARCH('[1]Lookup for use classification'!$D$1,B393)),ISNUMBER(SEARCH('[1]Lookup for use classification'!$E$1,B393))),'[1]Lookup for use classification'!$A$1,IF(ISNUMBER(SEARCH('[1]Lookup for use classification'!$B$2,B393)),'[1]Lookup for use classification'!$A$2,IF(ISNUMBER(SEARCH('[1]Lookup for use classification'!$B$3,B393)),'[1]Lookup for use classification'!$A$3,IF(OR(ISNUMBER(SEARCH('[1]Lookup for use classification'!$B$4,B393)),ISNUMBER(SEARCH('[1]Lookup for use classification'!$C$4,B393)),ISNUMBER(SEARCH('[1]Lookup for use classification'!$D$4,B393)),ISNUMBER(SEARCH('[1]Lookup for use classification'!$E$4,B393))),'[1]Lookup for use classification'!$A$4,IF(OR(ISNUMBER(SEARCH('[1]Lookup for use classification'!$B$5,B393)),ISNUMBER(SEARCH('[1]Lookup for use classification'!$C$5,B393)),ISNUMBER(SEARCH('[1]Lookup for use classification'!$D$5,B393))),'[1]Lookup for use classification'!$A$5,IF(OR(ISNUMBER(SEARCH('[1]Lookup for use classification'!$B$7,B393)),ISNUMBER(SEARCH('[1]Lookup for use classification'!$C$7,B393)),ISNUMBER(SEARCH('[1]Lookup for use classification'!$D$7,B393))),'[1]Lookup for use classification'!$A$7,IF(OR(ISNUMBER(SEARCH('[1]Lookup for use classification'!$B$9,B393)),ISNUMBER(SEARCH('[1]Lookup for use classification'!$C$9,B393)),ISNUMBER(SEARCH('[1]Lookup for use classification'!$D$9,B393)),ISNUMBER(SEARCH('[1]Lookup for use classification'!$E$9,B393)),ISNUMBER(SEARCH('[1]Lookup for use classification'!$F$9,B393)),ISNUMBER(SEARCH('[1]Lookup for use classification'!$G$9,B393)),ISNUMBER(SEARCH('[1]Lookup for use classification'!$H$9,B393)),ISNUMBER(SEARCH('[1]Lookup for use classification'!$I$9,B393)),ISNUMBER(SEARCH('[1]Lookup for use classification'!$J$9,B393)),ISNUMBER(SEARCH('[1]Lookup for use classification'!$K$9,B393))),'[1]Lookup for use classification'!$A$9,IF(OR(ISNUMBER(SEARCH('[1]Lookup for use classification'!$B$10,B393)),ISNUMBER(SEARCH('[1]Lookup for use classification'!$C$10,B393)),ISNUMBER(SEARCH('[1]Lookup for use classification'!$D$10,B393)),ISNUMBER(SEARCH('[1]Lookup for use classification'!$E$10,B393)),ISNUMBER(SEARCH('[1]Lookup for use classification'!$F$10,B393)),ISNUMBER(SEARCH('[1]Lookup for use classification'!$G$10,B393))),'[1]Lookup for use classification'!$A$10,IF(OR(ISNUMBER(SEARCH('[1]Lookup for use classification'!$B$11,B393)),ISNUMBER(SEARCH('[1]Lookup for use classification'!$C$11,B393))),'[1]Lookup for use classification'!$A$11,IF(OR(ISNUMBER(SEARCH('[1]Lookup for use classification'!$B$12,B393)),ISNUMBER(SEARCH('[1]Lookup for use classification'!$C$12,B393))),'[1]Lookup for use classification'!$A$12,IF(OR(ISNUMBER(SEARCH('[1]Lookup for use classification'!$B$13,B393)),ISNUMBER(SEARCH('[1]Lookup for use classification'!$C$13,B393)),ISNUMBER(SEARCH('[1]Lookup for use classification'!$D$13,B393)),,ISNUMBER(SEARCH('[1]Lookup for use classification'!$C$13,B393)),ISNUMBER(SEARCH('[1]Lookup for use classification'!$E$13,B393))),'[1]Lookup for use classification'!$A$13,IF(OR(ISNUMBER(SEARCH('[1]Lookup for use classification'!$B$14,B393)),ISNUMBER(SEARCH('[1]Lookup for use classification'!$C$14,B393))),'[1]Lookup for use classification'!$A$14,"Other"))))))))))))</f>
        <v>Office</v>
      </c>
      <c r="D393" s="18"/>
      <c r="E393" s="19"/>
      <c r="F393" s="19"/>
    </row>
    <row r="394" spans="1:6">
      <c r="A394" s="16" t="s">
        <v>855</v>
      </c>
      <c r="B394" s="17" t="s">
        <v>854</v>
      </c>
      <c r="C394" s="133" t="str">
        <f>IF(OR(ISNUMBER(SEARCH('[1]Lookup for use classification'!$B$1,B394)),ISNUMBER(SEARCH('[1]Lookup for use classification'!$C$1,B394)),ISNUMBER(SEARCH('[1]Lookup for use classification'!$D$1,B394)),ISNUMBER(SEARCH('[1]Lookup for use classification'!$E$1,B394))),'[1]Lookup for use classification'!$A$1,IF(ISNUMBER(SEARCH('[1]Lookup for use classification'!$B$2,B394)),'[1]Lookup for use classification'!$A$2,IF(ISNUMBER(SEARCH('[1]Lookup for use classification'!$B$3,B394)),'[1]Lookup for use classification'!$A$3,IF(OR(ISNUMBER(SEARCH('[1]Lookup for use classification'!$B$4,B394)),ISNUMBER(SEARCH('[1]Lookup for use classification'!$C$4,B394)),ISNUMBER(SEARCH('[1]Lookup for use classification'!$D$4,B394)),ISNUMBER(SEARCH('[1]Lookup for use classification'!$E$4,B394))),'[1]Lookup for use classification'!$A$4,IF(OR(ISNUMBER(SEARCH('[1]Lookup for use classification'!$B$5,B394)),ISNUMBER(SEARCH('[1]Lookup for use classification'!$C$5,B394)),ISNUMBER(SEARCH('[1]Lookup for use classification'!$D$5,B394))),'[1]Lookup for use classification'!$A$5,IF(OR(ISNUMBER(SEARCH('[1]Lookup for use classification'!$B$7,B394)),ISNUMBER(SEARCH('[1]Lookup for use classification'!$C$7,B394)),ISNUMBER(SEARCH('[1]Lookup for use classification'!$D$7,B394))),'[1]Lookup for use classification'!$A$7,IF(OR(ISNUMBER(SEARCH('[1]Lookup for use classification'!$B$9,B394)),ISNUMBER(SEARCH('[1]Lookup for use classification'!$C$9,B394)),ISNUMBER(SEARCH('[1]Lookup for use classification'!$D$9,B394)),ISNUMBER(SEARCH('[1]Lookup for use classification'!$E$9,B394)),ISNUMBER(SEARCH('[1]Lookup for use classification'!$F$9,B394)),ISNUMBER(SEARCH('[1]Lookup for use classification'!$G$9,B394)),ISNUMBER(SEARCH('[1]Lookup for use classification'!$H$9,B394)),ISNUMBER(SEARCH('[1]Lookup for use classification'!$I$9,B394)),ISNUMBER(SEARCH('[1]Lookup for use classification'!$J$9,B394)),ISNUMBER(SEARCH('[1]Lookup for use classification'!$K$9,B394))),'[1]Lookup for use classification'!$A$9,IF(OR(ISNUMBER(SEARCH('[1]Lookup for use classification'!$B$10,B394)),ISNUMBER(SEARCH('[1]Lookup for use classification'!$C$10,B394)),ISNUMBER(SEARCH('[1]Lookup for use classification'!$D$10,B394)),ISNUMBER(SEARCH('[1]Lookup for use classification'!$E$10,B394)),ISNUMBER(SEARCH('[1]Lookup for use classification'!$F$10,B394)),ISNUMBER(SEARCH('[1]Lookup for use classification'!$G$10,B394))),'[1]Lookup for use classification'!$A$10,IF(OR(ISNUMBER(SEARCH('[1]Lookup for use classification'!$B$11,B394)),ISNUMBER(SEARCH('[1]Lookup for use classification'!$C$11,B394))),'[1]Lookup for use classification'!$A$11,IF(OR(ISNUMBER(SEARCH('[1]Lookup for use classification'!$B$12,B394)),ISNUMBER(SEARCH('[1]Lookup for use classification'!$C$12,B394))),'[1]Lookup for use classification'!$A$12,IF(OR(ISNUMBER(SEARCH('[1]Lookup for use classification'!$B$13,B394)),ISNUMBER(SEARCH('[1]Lookup for use classification'!$C$13,B394)),ISNUMBER(SEARCH('[1]Lookup for use classification'!$D$13,B394)),,ISNUMBER(SEARCH('[1]Lookup for use classification'!$C$13,B394)),ISNUMBER(SEARCH('[1]Lookup for use classification'!$E$13,B394))),'[1]Lookup for use classification'!$A$13,IF(OR(ISNUMBER(SEARCH('[1]Lookup for use classification'!$B$14,B394)),ISNUMBER(SEARCH('[1]Lookup for use classification'!$C$14,B394))),'[1]Lookup for use classification'!$A$14,"Other"))))))))))))</f>
        <v>Public Safety</v>
      </c>
      <c r="D394" s="18"/>
      <c r="E394" s="19"/>
      <c r="F394" s="19"/>
    </row>
    <row r="395" spans="1:6">
      <c r="A395" s="16" t="s">
        <v>855</v>
      </c>
      <c r="B395" s="20" t="s">
        <v>101</v>
      </c>
      <c r="C395" s="133" t="str">
        <f>IF(OR(ISNUMBER(SEARCH('[1]Lookup for use classification'!$B$1,B395)),ISNUMBER(SEARCH('[1]Lookup for use classification'!$C$1,B395)),ISNUMBER(SEARCH('[1]Lookup for use classification'!$D$1,B395)),ISNUMBER(SEARCH('[1]Lookup for use classification'!$E$1,B395))),'[1]Lookup for use classification'!$A$1,IF(ISNUMBER(SEARCH('[1]Lookup for use classification'!$B$2,B395)),'[1]Lookup for use classification'!$A$2,IF(ISNUMBER(SEARCH('[1]Lookup for use classification'!$B$3,B395)),'[1]Lookup for use classification'!$A$3,IF(OR(ISNUMBER(SEARCH('[1]Lookup for use classification'!$B$4,B395)),ISNUMBER(SEARCH('[1]Lookup for use classification'!$C$4,B395)),ISNUMBER(SEARCH('[1]Lookup for use classification'!$D$4,B395)),ISNUMBER(SEARCH('[1]Lookup for use classification'!$E$4,B395))),'[1]Lookup for use classification'!$A$4,IF(OR(ISNUMBER(SEARCH('[1]Lookup for use classification'!$B$5,B395)),ISNUMBER(SEARCH('[1]Lookup for use classification'!$C$5,B395)),ISNUMBER(SEARCH('[1]Lookup for use classification'!$D$5,B395))),'[1]Lookup for use classification'!$A$5,IF(OR(ISNUMBER(SEARCH('[1]Lookup for use classification'!$B$7,B395)),ISNUMBER(SEARCH('[1]Lookup for use classification'!$C$7,B395)),ISNUMBER(SEARCH('[1]Lookup for use classification'!$D$7,B395))),'[1]Lookup for use classification'!$A$7,IF(OR(ISNUMBER(SEARCH('[1]Lookup for use classification'!$B$9,B395)),ISNUMBER(SEARCH('[1]Lookup for use classification'!$C$9,B395)),ISNUMBER(SEARCH('[1]Lookup for use classification'!$D$9,B395)),ISNUMBER(SEARCH('[1]Lookup for use classification'!$E$9,B395)),ISNUMBER(SEARCH('[1]Lookup for use classification'!$F$9,B395)),ISNUMBER(SEARCH('[1]Lookup for use classification'!$G$9,B395)),ISNUMBER(SEARCH('[1]Lookup for use classification'!$H$9,B395)),ISNUMBER(SEARCH('[1]Lookup for use classification'!$I$9,B395)),ISNUMBER(SEARCH('[1]Lookup for use classification'!$J$9,B395)),ISNUMBER(SEARCH('[1]Lookup for use classification'!$K$9,B395))),'[1]Lookup for use classification'!$A$9,IF(OR(ISNUMBER(SEARCH('[1]Lookup for use classification'!$B$10,B395)),ISNUMBER(SEARCH('[1]Lookup for use classification'!$C$10,B395)),ISNUMBER(SEARCH('[1]Lookup for use classification'!$D$10,B395)),ISNUMBER(SEARCH('[1]Lookup for use classification'!$E$10,B395)),ISNUMBER(SEARCH('[1]Lookup for use classification'!$F$10,B395)),ISNUMBER(SEARCH('[1]Lookup for use classification'!$G$10,B395))),'[1]Lookup for use classification'!$A$10,IF(OR(ISNUMBER(SEARCH('[1]Lookup for use classification'!$B$11,B395)),ISNUMBER(SEARCH('[1]Lookup for use classification'!$C$11,B395))),'[1]Lookup for use classification'!$A$11,IF(OR(ISNUMBER(SEARCH('[1]Lookup for use classification'!$B$12,B395)),ISNUMBER(SEARCH('[1]Lookup for use classification'!$C$12,B395))),'[1]Lookup for use classification'!$A$12,IF(OR(ISNUMBER(SEARCH('[1]Lookup for use classification'!$B$13,B395)),ISNUMBER(SEARCH('[1]Lookup for use classification'!$C$13,B395)),ISNUMBER(SEARCH('[1]Lookup for use classification'!$D$13,B395)),,ISNUMBER(SEARCH('[1]Lookup for use classification'!$C$13,B395)),ISNUMBER(SEARCH('[1]Lookup for use classification'!$E$13,B395))),'[1]Lookup for use classification'!$A$13,IF(OR(ISNUMBER(SEARCH('[1]Lookup for use classification'!$B$14,B395)),ISNUMBER(SEARCH('[1]Lookup for use classification'!$C$14,B395))),'[1]Lookup for use classification'!$A$14,"Other"))))))))))))</f>
        <v>Warehousing</v>
      </c>
      <c r="D395" s="21">
        <v>1575</v>
      </c>
      <c r="E395" s="22"/>
      <c r="F395" s="22"/>
    </row>
    <row r="396" spans="1:6">
      <c r="A396" s="16" t="s">
        <v>1295</v>
      </c>
      <c r="B396" s="26" t="s">
        <v>1264</v>
      </c>
      <c r="C396" s="133" t="str">
        <f>IF(OR(ISNUMBER(SEARCH('[1]Lookup for use classification'!$B$1,B396)),ISNUMBER(SEARCH('[1]Lookup for use classification'!$C$1,B396)),ISNUMBER(SEARCH('[1]Lookup for use classification'!$D$1,B396)),ISNUMBER(SEARCH('[1]Lookup for use classification'!$E$1,B396))),'[1]Lookup for use classification'!$A$1,IF(ISNUMBER(SEARCH('[1]Lookup for use classification'!$B$2,B396)),'[1]Lookup for use classification'!$A$2,IF(ISNUMBER(SEARCH('[1]Lookup for use classification'!$B$3,B396)),'[1]Lookup for use classification'!$A$3,IF(OR(ISNUMBER(SEARCH('[1]Lookup for use classification'!$B$4,B396)),ISNUMBER(SEARCH('[1]Lookup for use classification'!$C$4,B396)),ISNUMBER(SEARCH('[1]Lookup for use classification'!$D$4,B396)),ISNUMBER(SEARCH('[1]Lookup for use classification'!$E$4,B396))),'[1]Lookup for use classification'!$A$4,IF(OR(ISNUMBER(SEARCH('[1]Lookup for use classification'!$B$5,B396)),ISNUMBER(SEARCH('[1]Lookup for use classification'!$C$5,B396)),ISNUMBER(SEARCH('[1]Lookup for use classification'!$D$5,B396))),'[1]Lookup for use classification'!$A$5,IF(OR(ISNUMBER(SEARCH('[1]Lookup for use classification'!$B$7,B396)),ISNUMBER(SEARCH('[1]Lookup for use classification'!$C$7,B396)),ISNUMBER(SEARCH('[1]Lookup for use classification'!$D$7,B396))),'[1]Lookup for use classification'!$A$7,IF(OR(ISNUMBER(SEARCH('[1]Lookup for use classification'!$B$9,B396)),ISNUMBER(SEARCH('[1]Lookup for use classification'!$C$9,B396)),ISNUMBER(SEARCH('[1]Lookup for use classification'!$D$9,B396)),ISNUMBER(SEARCH('[1]Lookup for use classification'!$E$9,B396)),ISNUMBER(SEARCH('[1]Lookup for use classification'!$F$9,B396)),ISNUMBER(SEARCH('[1]Lookup for use classification'!$G$9,B396)),ISNUMBER(SEARCH('[1]Lookup for use classification'!$H$9,B396)),ISNUMBER(SEARCH('[1]Lookup for use classification'!$I$9,B396)),ISNUMBER(SEARCH('[1]Lookup for use classification'!$J$9,B396)),ISNUMBER(SEARCH('[1]Lookup for use classification'!$K$9,B396))),'[1]Lookup for use classification'!$A$9,IF(OR(ISNUMBER(SEARCH('[1]Lookup for use classification'!$B$10,B396)),ISNUMBER(SEARCH('[1]Lookup for use classification'!$C$10,B396)),ISNUMBER(SEARCH('[1]Lookup for use classification'!$D$10,B396)),ISNUMBER(SEARCH('[1]Lookup for use classification'!$E$10,B396)),ISNUMBER(SEARCH('[1]Lookup for use classification'!$F$10,B396)),ISNUMBER(SEARCH('[1]Lookup for use classification'!$G$10,B396))),'[1]Lookup for use classification'!$A$10,IF(OR(ISNUMBER(SEARCH('[1]Lookup for use classification'!$B$11,B396)),ISNUMBER(SEARCH('[1]Lookup for use classification'!$C$11,B396))),'[1]Lookup for use classification'!$A$11,IF(OR(ISNUMBER(SEARCH('[1]Lookup for use classification'!$B$12,B396)),ISNUMBER(SEARCH('[1]Lookup for use classification'!$C$12,B396))),'[1]Lookup for use classification'!$A$12,IF(OR(ISNUMBER(SEARCH('[1]Lookup for use classification'!$B$13,B396)),ISNUMBER(SEARCH('[1]Lookup for use classification'!$C$13,B396)),ISNUMBER(SEARCH('[1]Lookup for use classification'!$D$13,B396)),,ISNUMBER(SEARCH('[1]Lookup for use classification'!$C$13,B396)),ISNUMBER(SEARCH('[1]Lookup for use classification'!$E$13,B396))),'[1]Lookup for use classification'!$A$13,IF(OR(ISNUMBER(SEARCH('[1]Lookup for use classification'!$B$14,B396)),ISNUMBER(SEARCH('[1]Lookup for use classification'!$C$14,B396))),'[1]Lookup for use classification'!$A$14,"Other"))))))))))))</f>
        <v>Other</v>
      </c>
      <c r="D396" s="48"/>
      <c r="E396" s="26"/>
      <c r="F396" s="26"/>
    </row>
    <row r="397" spans="1:6">
      <c r="A397" s="16" t="s">
        <v>1295</v>
      </c>
      <c r="B397" s="26" t="s">
        <v>158</v>
      </c>
      <c r="C397" s="133" t="str">
        <f>IF(OR(ISNUMBER(SEARCH('[1]Lookup for use classification'!$B$1,B397)),ISNUMBER(SEARCH('[1]Lookup for use classification'!$C$1,B397)),ISNUMBER(SEARCH('[1]Lookup for use classification'!$D$1,B397)),ISNUMBER(SEARCH('[1]Lookup for use classification'!$E$1,B397))),'[1]Lookup for use classification'!$A$1,IF(ISNUMBER(SEARCH('[1]Lookup for use classification'!$B$2,B397)),'[1]Lookup for use classification'!$A$2,IF(ISNUMBER(SEARCH('[1]Lookup for use classification'!$B$3,B397)),'[1]Lookup for use classification'!$A$3,IF(OR(ISNUMBER(SEARCH('[1]Lookup for use classification'!$B$4,B397)),ISNUMBER(SEARCH('[1]Lookup for use classification'!$C$4,B397)),ISNUMBER(SEARCH('[1]Lookup for use classification'!$D$4,B397)),ISNUMBER(SEARCH('[1]Lookup for use classification'!$E$4,B397))),'[1]Lookup for use classification'!$A$4,IF(OR(ISNUMBER(SEARCH('[1]Lookup for use classification'!$B$5,B397)),ISNUMBER(SEARCH('[1]Lookup for use classification'!$C$5,B397)),ISNUMBER(SEARCH('[1]Lookup for use classification'!$D$5,B397))),'[1]Lookup for use classification'!$A$5,IF(OR(ISNUMBER(SEARCH('[1]Lookup for use classification'!$B$7,B397)),ISNUMBER(SEARCH('[1]Lookup for use classification'!$C$7,B397)),ISNUMBER(SEARCH('[1]Lookup for use classification'!$D$7,B397))),'[1]Lookup for use classification'!$A$7,IF(OR(ISNUMBER(SEARCH('[1]Lookup for use classification'!$B$9,B397)),ISNUMBER(SEARCH('[1]Lookup for use classification'!$C$9,B397)),ISNUMBER(SEARCH('[1]Lookup for use classification'!$D$9,B397)),ISNUMBER(SEARCH('[1]Lookup for use classification'!$E$9,B397)),ISNUMBER(SEARCH('[1]Lookup for use classification'!$F$9,B397)),ISNUMBER(SEARCH('[1]Lookup for use classification'!$G$9,B397)),ISNUMBER(SEARCH('[1]Lookup for use classification'!$H$9,B397)),ISNUMBER(SEARCH('[1]Lookup for use classification'!$I$9,B397)),ISNUMBER(SEARCH('[1]Lookup for use classification'!$J$9,B397)),ISNUMBER(SEARCH('[1]Lookup for use classification'!$K$9,B397))),'[1]Lookup for use classification'!$A$9,IF(OR(ISNUMBER(SEARCH('[1]Lookup for use classification'!$B$10,B397)),ISNUMBER(SEARCH('[1]Lookup for use classification'!$C$10,B397)),ISNUMBER(SEARCH('[1]Lookup for use classification'!$D$10,B397)),ISNUMBER(SEARCH('[1]Lookup for use classification'!$E$10,B397)),ISNUMBER(SEARCH('[1]Lookup for use classification'!$F$10,B397)),ISNUMBER(SEARCH('[1]Lookup for use classification'!$G$10,B397))),'[1]Lookup for use classification'!$A$10,IF(OR(ISNUMBER(SEARCH('[1]Lookup for use classification'!$B$11,B397)),ISNUMBER(SEARCH('[1]Lookup for use classification'!$C$11,B397))),'[1]Lookup for use classification'!$A$11,IF(OR(ISNUMBER(SEARCH('[1]Lookup for use classification'!$B$12,B397)),ISNUMBER(SEARCH('[1]Lookup for use classification'!$C$12,B397))),'[1]Lookup for use classification'!$A$12,IF(OR(ISNUMBER(SEARCH('[1]Lookup for use classification'!$B$13,B397)),ISNUMBER(SEARCH('[1]Lookup for use classification'!$C$13,B397)),ISNUMBER(SEARCH('[1]Lookup for use classification'!$D$13,B397)),,ISNUMBER(SEARCH('[1]Lookup for use classification'!$C$13,B397)),ISNUMBER(SEARCH('[1]Lookup for use classification'!$E$13,B397))),'[1]Lookup for use classification'!$A$13,IF(OR(ISNUMBER(SEARCH('[1]Lookup for use classification'!$B$14,B397)),ISNUMBER(SEARCH('[1]Lookup for use classification'!$C$14,B397))),'[1]Lookup for use classification'!$A$14,"Other"))))))))))))</f>
        <v>Public Assembly</v>
      </c>
      <c r="D397" s="27"/>
      <c r="E397" s="26"/>
      <c r="F397" s="26"/>
    </row>
    <row r="398" spans="1:6">
      <c r="A398" s="16" t="s">
        <v>1295</v>
      </c>
      <c r="B398" s="26" t="s">
        <v>5</v>
      </c>
      <c r="C398" s="133" t="str">
        <f>IF(OR(ISNUMBER(SEARCH('[1]Lookup for use classification'!$B$1,B398)),ISNUMBER(SEARCH('[1]Lookup for use classification'!$C$1,B398)),ISNUMBER(SEARCH('[1]Lookup for use classification'!$D$1,B398)),ISNUMBER(SEARCH('[1]Lookup for use classification'!$E$1,B398))),'[1]Lookup for use classification'!$A$1,IF(ISNUMBER(SEARCH('[1]Lookup for use classification'!$B$2,B398)),'[1]Lookup for use classification'!$A$2,IF(ISNUMBER(SEARCH('[1]Lookup for use classification'!$B$3,B398)),'[1]Lookup for use classification'!$A$3,IF(OR(ISNUMBER(SEARCH('[1]Lookup for use classification'!$B$4,B398)),ISNUMBER(SEARCH('[1]Lookup for use classification'!$C$4,B398)),ISNUMBER(SEARCH('[1]Lookup for use classification'!$D$4,B398)),ISNUMBER(SEARCH('[1]Lookup for use classification'!$E$4,B398))),'[1]Lookup for use classification'!$A$4,IF(OR(ISNUMBER(SEARCH('[1]Lookup for use classification'!$B$5,B398)),ISNUMBER(SEARCH('[1]Lookup for use classification'!$C$5,B398)),ISNUMBER(SEARCH('[1]Lookup for use classification'!$D$5,B398))),'[1]Lookup for use classification'!$A$5,IF(OR(ISNUMBER(SEARCH('[1]Lookup for use classification'!$B$7,B398)),ISNUMBER(SEARCH('[1]Lookup for use classification'!$C$7,B398)),ISNUMBER(SEARCH('[1]Lookup for use classification'!$D$7,B398))),'[1]Lookup for use classification'!$A$7,IF(OR(ISNUMBER(SEARCH('[1]Lookup for use classification'!$B$9,B398)),ISNUMBER(SEARCH('[1]Lookup for use classification'!$C$9,B398)),ISNUMBER(SEARCH('[1]Lookup for use classification'!$D$9,B398)),ISNUMBER(SEARCH('[1]Lookup for use classification'!$E$9,B398)),ISNUMBER(SEARCH('[1]Lookup for use classification'!$F$9,B398)),ISNUMBER(SEARCH('[1]Lookup for use classification'!$G$9,B398)),ISNUMBER(SEARCH('[1]Lookup for use classification'!$H$9,B398)),ISNUMBER(SEARCH('[1]Lookup for use classification'!$I$9,B398)),ISNUMBER(SEARCH('[1]Lookup for use classification'!$J$9,B398)),ISNUMBER(SEARCH('[1]Lookup for use classification'!$K$9,B398))),'[1]Lookup for use classification'!$A$9,IF(OR(ISNUMBER(SEARCH('[1]Lookup for use classification'!$B$10,B398)),ISNUMBER(SEARCH('[1]Lookup for use classification'!$C$10,B398)),ISNUMBER(SEARCH('[1]Lookup for use classification'!$D$10,B398)),ISNUMBER(SEARCH('[1]Lookup for use classification'!$E$10,B398)),ISNUMBER(SEARCH('[1]Lookup for use classification'!$F$10,B398)),ISNUMBER(SEARCH('[1]Lookup for use classification'!$G$10,B398))),'[1]Lookup for use classification'!$A$10,IF(OR(ISNUMBER(SEARCH('[1]Lookup for use classification'!$B$11,B398)),ISNUMBER(SEARCH('[1]Lookup for use classification'!$C$11,B398))),'[1]Lookup for use classification'!$A$11,IF(OR(ISNUMBER(SEARCH('[1]Lookup for use classification'!$B$12,B398)),ISNUMBER(SEARCH('[1]Lookup for use classification'!$C$12,B398))),'[1]Lookup for use classification'!$A$12,IF(OR(ISNUMBER(SEARCH('[1]Lookup for use classification'!$B$13,B398)),ISNUMBER(SEARCH('[1]Lookup for use classification'!$C$13,B398)),ISNUMBER(SEARCH('[1]Lookup for use classification'!$D$13,B398)),,ISNUMBER(SEARCH('[1]Lookup for use classification'!$C$13,B398)),ISNUMBER(SEARCH('[1]Lookup for use classification'!$E$13,B398))),'[1]Lookup for use classification'!$A$13,IF(OR(ISNUMBER(SEARCH('[1]Lookup for use classification'!$B$14,B398)),ISNUMBER(SEARCH('[1]Lookup for use classification'!$C$14,B398))),'[1]Lookup for use classification'!$A$14,"Other"))))))))))))</f>
        <v>Office</v>
      </c>
      <c r="D398" s="27">
        <v>419</v>
      </c>
      <c r="E398" s="26"/>
      <c r="F398" s="26"/>
    </row>
    <row r="399" spans="1:6">
      <c r="A399" s="16" t="s">
        <v>1295</v>
      </c>
      <c r="B399" s="47" t="s">
        <v>147</v>
      </c>
      <c r="C399" s="133" t="str">
        <f>IF(OR(ISNUMBER(SEARCH('[1]Lookup for use classification'!$B$1,B399)),ISNUMBER(SEARCH('[1]Lookup for use classification'!$C$1,B399)),ISNUMBER(SEARCH('[1]Lookup for use classification'!$D$1,B399)),ISNUMBER(SEARCH('[1]Lookup for use classification'!$E$1,B399))),'[1]Lookup for use classification'!$A$1,IF(ISNUMBER(SEARCH('[1]Lookup for use classification'!$B$2,B399)),'[1]Lookup for use classification'!$A$2,IF(ISNUMBER(SEARCH('[1]Lookup for use classification'!$B$3,B399)),'[1]Lookup for use classification'!$A$3,IF(OR(ISNUMBER(SEARCH('[1]Lookup for use classification'!$B$4,B399)),ISNUMBER(SEARCH('[1]Lookup for use classification'!$C$4,B399)),ISNUMBER(SEARCH('[1]Lookup for use classification'!$D$4,B399)),ISNUMBER(SEARCH('[1]Lookup for use classification'!$E$4,B399))),'[1]Lookup for use classification'!$A$4,IF(OR(ISNUMBER(SEARCH('[1]Lookup for use classification'!$B$5,B399)),ISNUMBER(SEARCH('[1]Lookup for use classification'!$C$5,B399)),ISNUMBER(SEARCH('[1]Lookup for use classification'!$D$5,B399))),'[1]Lookup for use classification'!$A$5,IF(OR(ISNUMBER(SEARCH('[1]Lookup for use classification'!$B$7,B399)),ISNUMBER(SEARCH('[1]Lookup for use classification'!$C$7,B399)),ISNUMBER(SEARCH('[1]Lookup for use classification'!$D$7,B399))),'[1]Lookup for use classification'!$A$7,IF(OR(ISNUMBER(SEARCH('[1]Lookup for use classification'!$B$9,B399)),ISNUMBER(SEARCH('[1]Lookup for use classification'!$C$9,B399)),ISNUMBER(SEARCH('[1]Lookup for use classification'!$D$9,B399)),ISNUMBER(SEARCH('[1]Lookup for use classification'!$E$9,B399)),ISNUMBER(SEARCH('[1]Lookup for use classification'!$F$9,B399)),ISNUMBER(SEARCH('[1]Lookup for use classification'!$G$9,B399)),ISNUMBER(SEARCH('[1]Lookup for use classification'!$H$9,B399)),ISNUMBER(SEARCH('[1]Lookup for use classification'!$I$9,B399)),ISNUMBER(SEARCH('[1]Lookup for use classification'!$J$9,B399)),ISNUMBER(SEARCH('[1]Lookup for use classification'!$K$9,B399))),'[1]Lookup for use classification'!$A$9,IF(OR(ISNUMBER(SEARCH('[1]Lookup for use classification'!$B$10,B399)),ISNUMBER(SEARCH('[1]Lookup for use classification'!$C$10,B399)),ISNUMBER(SEARCH('[1]Lookup for use classification'!$D$10,B399)),ISNUMBER(SEARCH('[1]Lookup for use classification'!$E$10,B399)),ISNUMBER(SEARCH('[1]Lookup for use classification'!$F$10,B399)),ISNUMBER(SEARCH('[1]Lookup for use classification'!$G$10,B399))),'[1]Lookup for use classification'!$A$10,IF(OR(ISNUMBER(SEARCH('[1]Lookup for use classification'!$B$11,B399)),ISNUMBER(SEARCH('[1]Lookup for use classification'!$C$11,B399))),'[1]Lookup for use classification'!$A$11,IF(OR(ISNUMBER(SEARCH('[1]Lookup for use classification'!$B$12,B399)),ISNUMBER(SEARCH('[1]Lookup for use classification'!$C$12,B399))),'[1]Lookup for use classification'!$A$12,IF(OR(ISNUMBER(SEARCH('[1]Lookup for use classification'!$B$13,B399)),ISNUMBER(SEARCH('[1]Lookup for use classification'!$C$13,B399)),ISNUMBER(SEARCH('[1]Lookup for use classification'!$D$13,B399)),,ISNUMBER(SEARCH('[1]Lookup for use classification'!$C$13,B399)),ISNUMBER(SEARCH('[1]Lookup for use classification'!$E$13,B399))),'[1]Lookup for use classification'!$A$13,IF(OR(ISNUMBER(SEARCH('[1]Lookup for use classification'!$B$14,B399)),ISNUMBER(SEARCH('[1]Lookup for use classification'!$C$14,B399))),'[1]Lookup for use classification'!$A$14,"Other"))))))))))))</f>
        <v>Health Care - Hospitals</v>
      </c>
      <c r="D399" s="48">
        <v>1604</v>
      </c>
      <c r="E399" s="26"/>
      <c r="F399" s="26"/>
    </row>
    <row r="400" spans="1:6">
      <c r="A400" s="16" t="s">
        <v>1295</v>
      </c>
      <c r="B400" s="26" t="s">
        <v>74</v>
      </c>
      <c r="C400" s="133" t="str">
        <f>IF(OR(ISNUMBER(SEARCH('[1]Lookup for use classification'!$B$1,B400)),ISNUMBER(SEARCH('[1]Lookup for use classification'!$C$1,B400)),ISNUMBER(SEARCH('[1]Lookup for use classification'!$D$1,B400)),ISNUMBER(SEARCH('[1]Lookup for use classification'!$E$1,B400))),'[1]Lookup for use classification'!$A$1,IF(ISNUMBER(SEARCH('[1]Lookup for use classification'!$B$2,B400)),'[1]Lookup for use classification'!$A$2,IF(ISNUMBER(SEARCH('[1]Lookup for use classification'!$B$3,B400)),'[1]Lookup for use classification'!$A$3,IF(OR(ISNUMBER(SEARCH('[1]Lookup for use classification'!$B$4,B400)),ISNUMBER(SEARCH('[1]Lookup for use classification'!$C$4,B400)),ISNUMBER(SEARCH('[1]Lookup for use classification'!$D$4,B400)),ISNUMBER(SEARCH('[1]Lookup for use classification'!$E$4,B400))),'[1]Lookup for use classification'!$A$4,IF(OR(ISNUMBER(SEARCH('[1]Lookup for use classification'!$B$5,B400)),ISNUMBER(SEARCH('[1]Lookup for use classification'!$C$5,B400)),ISNUMBER(SEARCH('[1]Lookup for use classification'!$D$5,B400))),'[1]Lookup for use classification'!$A$5,IF(OR(ISNUMBER(SEARCH('[1]Lookup for use classification'!$B$7,B400)),ISNUMBER(SEARCH('[1]Lookup for use classification'!$C$7,B400)),ISNUMBER(SEARCH('[1]Lookup for use classification'!$D$7,B400))),'[1]Lookup for use classification'!$A$7,IF(OR(ISNUMBER(SEARCH('[1]Lookup for use classification'!$B$9,B400)),ISNUMBER(SEARCH('[1]Lookup for use classification'!$C$9,B400)),ISNUMBER(SEARCH('[1]Lookup for use classification'!$D$9,B400)),ISNUMBER(SEARCH('[1]Lookup for use classification'!$E$9,B400)),ISNUMBER(SEARCH('[1]Lookup for use classification'!$F$9,B400)),ISNUMBER(SEARCH('[1]Lookup for use classification'!$G$9,B400)),ISNUMBER(SEARCH('[1]Lookup for use classification'!$H$9,B400)),ISNUMBER(SEARCH('[1]Lookup for use classification'!$I$9,B400)),ISNUMBER(SEARCH('[1]Lookup for use classification'!$J$9,B400)),ISNUMBER(SEARCH('[1]Lookup for use classification'!$K$9,B400))),'[1]Lookup for use classification'!$A$9,IF(OR(ISNUMBER(SEARCH('[1]Lookup for use classification'!$B$10,B400)),ISNUMBER(SEARCH('[1]Lookup for use classification'!$C$10,B400)),ISNUMBER(SEARCH('[1]Lookup for use classification'!$D$10,B400)),ISNUMBER(SEARCH('[1]Lookup for use classification'!$E$10,B400)),ISNUMBER(SEARCH('[1]Lookup for use classification'!$F$10,B400)),ISNUMBER(SEARCH('[1]Lookup for use classification'!$G$10,B400))),'[1]Lookup for use classification'!$A$10,IF(OR(ISNUMBER(SEARCH('[1]Lookup for use classification'!$B$11,B400)),ISNUMBER(SEARCH('[1]Lookup for use classification'!$C$11,B400))),'[1]Lookup for use classification'!$A$11,IF(OR(ISNUMBER(SEARCH('[1]Lookup for use classification'!$B$12,B400)),ISNUMBER(SEARCH('[1]Lookup for use classification'!$C$12,B400))),'[1]Lookup for use classification'!$A$12,IF(OR(ISNUMBER(SEARCH('[1]Lookup for use classification'!$B$13,B400)),ISNUMBER(SEARCH('[1]Lookup for use classification'!$C$13,B400)),ISNUMBER(SEARCH('[1]Lookup for use classification'!$D$13,B400)),,ISNUMBER(SEARCH('[1]Lookup for use classification'!$C$13,B400)),ISNUMBER(SEARCH('[1]Lookup for use classification'!$E$13,B400))),'[1]Lookup for use classification'!$A$13,IF(OR(ISNUMBER(SEARCH('[1]Lookup for use classification'!$B$14,B400)),ISNUMBER(SEARCH('[1]Lookup for use classification'!$C$14,B400))),'[1]Lookup for use classification'!$A$14,"Other"))))))))))))</f>
        <v>Warehousing</v>
      </c>
      <c r="D400" s="48"/>
      <c r="E400" s="26"/>
      <c r="F400" s="26"/>
    </row>
    <row r="401" spans="1:6">
      <c r="A401" s="16" t="s">
        <v>1295</v>
      </c>
      <c r="B401" s="26" t="s">
        <v>1265</v>
      </c>
      <c r="C401" s="133" t="str">
        <f>IF(OR(ISNUMBER(SEARCH('[1]Lookup for use classification'!$B$1,B401)),ISNUMBER(SEARCH('[1]Lookup for use classification'!$C$1,B401)),ISNUMBER(SEARCH('[1]Lookup for use classification'!$D$1,B401)),ISNUMBER(SEARCH('[1]Lookup for use classification'!$E$1,B401))),'[1]Lookup for use classification'!$A$1,IF(ISNUMBER(SEARCH('[1]Lookup for use classification'!$B$2,B401)),'[1]Lookup for use classification'!$A$2,IF(ISNUMBER(SEARCH('[1]Lookup for use classification'!$B$3,B401)),'[1]Lookup for use classification'!$A$3,IF(OR(ISNUMBER(SEARCH('[1]Lookup for use classification'!$B$4,B401)),ISNUMBER(SEARCH('[1]Lookup for use classification'!$C$4,B401)),ISNUMBER(SEARCH('[1]Lookup for use classification'!$D$4,B401)),ISNUMBER(SEARCH('[1]Lookup for use classification'!$E$4,B401))),'[1]Lookup for use classification'!$A$4,IF(OR(ISNUMBER(SEARCH('[1]Lookup for use classification'!$B$5,B401)),ISNUMBER(SEARCH('[1]Lookup for use classification'!$C$5,B401)),ISNUMBER(SEARCH('[1]Lookup for use classification'!$D$5,B401))),'[1]Lookup for use classification'!$A$5,IF(OR(ISNUMBER(SEARCH('[1]Lookup for use classification'!$B$7,B401)),ISNUMBER(SEARCH('[1]Lookup for use classification'!$C$7,B401)),ISNUMBER(SEARCH('[1]Lookup for use classification'!$D$7,B401))),'[1]Lookup for use classification'!$A$7,IF(OR(ISNUMBER(SEARCH('[1]Lookup for use classification'!$B$9,B401)),ISNUMBER(SEARCH('[1]Lookup for use classification'!$C$9,B401)),ISNUMBER(SEARCH('[1]Lookup for use classification'!$D$9,B401)),ISNUMBER(SEARCH('[1]Lookup for use classification'!$E$9,B401)),ISNUMBER(SEARCH('[1]Lookup for use classification'!$F$9,B401)),ISNUMBER(SEARCH('[1]Lookup for use classification'!$G$9,B401)),ISNUMBER(SEARCH('[1]Lookup for use classification'!$H$9,B401)),ISNUMBER(SEARCH('[1]Lookup for use classification'!$I$9,B401)),ISNUMBER(SEARCH('[1]Lookup for use classification'!$J$9,B401)),ISNUMBER(SEARCH('[1]Lookup for use classification'!$K$9,B401))),'[1]Lookup for use classification'!$A$9,IF(OR(ISNUMBER(SEARCH('[1]Lookup for use classification'!$B$10,B401)),ISNUMBER(SEARCH('[1]Lookup for use classification'!$C$10,B401)),ISNUMBER(SEARCH('[1]Lookup for use classification'!$D$10,B401)),ISNUMBER(SEARCH('[1]Lookup for use classification'!$E$10,B401)),ISNUMBER(SEARCH('[1]Lookup for use classification'!$F$10,B401)),ISNUMBER(SEARCH('[1]Lookup for use classification'!$G$10,B401))),'[1]Lookup for use classification'!$A$10,IF(OR(ISNUMBER(SEARCH('[1]Lookup for use classification'!$B$11,B401)),ISNUMBER(SEARCH('[1]Lookup for use classification'!$C$11,B401))),'[1]Lookup for use classification'!$A$11,IF(OR(ISNUMBER(SEARCH('[1]Lookup for use classification'!$B$12,B401)),ISNUMBER(SEARCH('[1]Lookup for use classification'!$C$12,B401))),'[1]Lookup for use classification'!$A$12,IF(OR(ISNUMBER(SEARCH('[1]Lookup for use classification'!$B$13,B401)),ISNUMBER(SEARCH('[1]Lookup for use classification'!$C$13,B401)),ISNUMBER(SEARCH('[1]Lookup for use classification'!$D$13,B401)),,ISNUMBER(SEARCH('[1]Lookup for use classification'!$C$13,B401)),ISNUMBER(SEARCH('[1]Lookup for use classification'!$E$13,B401))),'[1]Lookup for use classification'!$A$13,IF(OR(ISNUMBER(SEARCH('[1]Lookup for use classification'!$B$14,B401)),ISNUMBER(SEARCH('[1]Lookup for use classification'!$C$14,B401))),'[1]Lookup for use classification'!$A$14,"Other"))))))))))))</f>
        <v>Other</v>
      </c>
      <c r="D401" s="27"/>
      <c r="E401" s="26"/>
      <c r="F401" s="26"/>
    </row>
    <row r="402" spans="1:6">
      <c r="A402" s="16" t="s">
        <v>1295</v>
      </c>
      <c r="B402" s="26" t="s">
        <v>1266</v>
      </c>
      <c r="C402" s="133" t="str">
        <f>IF(OR(ISNUMBER(SEARCH('[1]Lookup for use classification'!$B$1,B402)),ISNUMBER(SEARCH('[1]Lookup for use classification'!$C$1,B402)),ISNUMBER(SEARCH('[1]Lookup for use classification'!$D$1,B402)),ISNUMBER(SEARCH('[1]Lookup for use classification'!$E$1,B402))),'[1]Lookup for use classification'!$A$1,IF(ISNUMBER(SEARCH('[1]Lookup for use classification'!$B$2,B402)),'[1]Lookup for use classification'!$A$2,IF(ISNUMBER(SEARCH('[1]Lookup for use classification'!$B$3,B402)),'[1]Lookup for use classification'!$A$3,IF(OR(ISNUMBER(SEARCH('[1]Lookup for use classification'!$B$4,B402)),ISNUMBER(SEARCH('[1]Lookup for use classification'!$C$4,B402)),ISNUMBER(SEARCH('[1]Lookup for use classification'!$D$4,B402)),ISNUMBER(SEARCH('[1]Lookup for use classification'!$E$4,B402))),'[1]Lookup for use classification'!$A$4,IF(OR(ISNUMBER(SEARCH('[1]Lookup for use classification'!$B$5,B402)),ISNUMBER(SEARCH('[1]Lookup for use classification'!$C$5,B402)),ISNUMBER(SEARCH('[1]Lookup for use classification'!$D$5,B402))),'[1]Lookup for use classification'!$A$5,IF(OR(ISNUMBER(SEARCH('[1]Lookup for use classification'!$B$7,B402)),ISNUMBER(SEARCH('[1]Lookup for use classification'!$C$7,B402)),ISNUMBER(SEARCH('[1]Lookup for use classification'!$D$7,B402))),'[1]Lookup for use classification'!$A$7,IF(OR(ISNUMBER(SEARCH('[1]Lookup for use classification'!$B$9,B402)),ISNUMBER(SEARCH('[1]Lookup for use classification'!$C$9,B402)),ISNUMBER(SEARCH('[1]Lookup for use classification'!$D$9,B402)),ISNUMBER(SEARCH('[1]Lookup for use classification'!$E$9,B402)),ISNUMBER(SEARCH('[1]Lookup for use classification'!$F$9,B402)),ISNUMBER(SEARCH('[1]Lookup for use classification'!$G$9,B402)),ISNUMBER(SEARCH('[1]Lookup for use classification'!$H$9,B402)),ISNUMBER(SEARCH('[1]Lookup for use classification'!$I$9,B402)),ISNUMBER(SEARCH('[1]Lookup for use classification'!$J$9,B402)),ISNUMBER(SEARCH('[1]Lookup for use classification'!$K$9,B402))),'[1]Lookup for use classification'!$A$9,IF(OR(ISNUMBER(SEARCH('[1]Lookup for use classification'!$B$10,B402)),ISNUMBER(SEARCH('[1]Lookup for use classification'!$C$10,B402)),ISNUMBER(SEARCH('[1]Lookup for use classification'!$D$10,B402)),ISNUMBER(SEARCH('[1]Lookup for use classification'!$E$10,B402)),ISNUMBER(SEARCH('[1]Lookup for use classification'!$F$10,B402)),ISNUMBER(SEARCH('[1]Lookup for use classification'!$G$10,B402))),'[1]Lookup for use classification'!$A$10,IF(OR(ISNUMBER(SEARCH('[1]Lookup for use classification'!$B$11,B402)),ISNUMBER(SEARCH('[1]Lookup for use classification'!$C$11,B402))),'[1]Lookup for use classification'!$A$11,IF(OR(ISNUMBER(SEARCH('[1]Lookup for use classification'!$B$12,B402)),ISNUMBER(SEARCH('[1]Lookup for use classification'!$C$12,B402))),'[1]Lookup for use classification'!$A$12,IF(OR(ISNUMBER(SEARCH('[1]Lookup for use classification'!$B$13,B402)),ISNUMBER(SEARCH('[1]Lookup for use classification'!$C$13,B402)),ISNUMBER(SEARCH('[1]Lookup for use classification'!$D$13,B402)),,ISNUMBER(SEARCH('[1]Lookup for use classification'!$C$13,B402)),ISNUMBER(SEARCH('[1]Lookup for use classification'!$E$13,B402))),'[1]Lookup for use classification'!$A$13,IF(OR(ISNUMBER(SEARCH('[1]Lookup for use classification'!$B$14,B402)),ISNUMBER(SEARCH('[1]Lookup for use classification'!$C$14,B402))),'[1]Lookup for use classification'!$A$14,"Other"))))))))))))</f>
        <v>Residential - Multi-Family</v>
      </c>
      <c r="D402" s="48"/>
      <c r="E402" s="26"/>
      <c r="F402" s="26"/>
    </row>
    <row r="403" spans="1:6">
      <c r="A403" s="16" t="s">
        <v>1295</v>
      </c>
      <c r="B403" s="26" t="s">
        <v>1267</v>
      </c>
      <c r="C403" s="133" t="str">
        <f>IF(OR(ISNUMBER(SEARCH('[1]Lookup for use classification'!$B$1,B403)),ISNUMBER(SEARCH('[1]Lookup for use classification'!$C$1,B403)),ISNUMBER(SEARCH('[1]Lookup for use classification'!$D$1,B403)),ISNUMBER(SEARCH('[1]Lookup for use classification'!$E$1,B403))),'[1]Lookup for use classification'!$A$1,IF(ISNUMBER(SEARCH('[1]Lookup for use classification'!$B$2,B403)),'[1]Lookup for use classification'!$A$2,IF(ISNUMBER(SEARCH('[1]Lookup for use classification'!$B$3,B403)),'[1]Lookup for use classification'!$A$3,IF(OR(ISNUMBER(SEARCH('[1]Lookup for use classification'!$B$4,B403)),ISNUMBER(SEARCH('[1]Lookup for use classification'!$C$4,B403)),ISNUMBER(SEARCH('[1]Lookup for use classification'!$D$4,B403)),ISNUMBER(SEARCH('[1]Lookup for use classification'!$E$4,B403))),'[1]Lookup for use classification'!$A$4,IF(OR(ISNUMBER(SEARCH('[1]Lookup for use classification'!$B$5,B403)),ISNUMBER(SEARCH('[1]Lookup for use classification'!$C$5,B403)),ISNUMBER(SEARCH('[1]Lookup for use classification'!$D$5,B403))),'[1]Lookup for use classification'!$A$5,IF(OR(ISNUMBER(SEARCH('[1]Lookup for use classification'!$B$7,B403)),ISNUMBER(SEARCH('[1]Lookup for use classification'!$C$7,B403)),ISNUMBER(SEARCH('[1]Lookup for use classification'!$D$7,B403))),'[1]Lookup for use classification'!$A$7,IF(OR(ISNUMBER(SEARCH('[1]Lookup for use classification'!$B$9,B403)),ISNUMBER(SEARCH('[1]Lookup for use classification'!$C$9,B403)),ISNUMBER(SEARCH('[1]Lookup for use classification'!$D$9,B403)),ISNUMBER(SEARCH('[1]Lookup for use classification'!$E$9,B403)),ISNUMBER(SEARCH('[1]Lookup for use classification'!$F$9,B403)),ISNUMBER(SEARCH('[1]Lookup for use classification'!$G$9,B403)),ISNUMBER(SEARCH('[1]Lookup for use classification'!$H$9,B403)),ISNUMBER(SEARCH('[1]Lookup for use classification'!$I$9,B403)),ISNUMBER(SEARCH('[1]Lookup for use classification'!$J$9,B403)),ISNUMBER(SEARCH('[1]Lookup for use classification'!$K$9,B403))),'[1]Lookup for use classification'!$A$9,IF(OR(ISNUMBER(SEARCH('[1]Lookup for use classification'!$B$10,B403)),ISNUMBER(SEARCH('[1]Lookup for use classification'!$C$10,B403)),ISNUMBER(SEARCH('[1]Lookup for use classification'!$D$10,B403)),ISNUMBER(SEARCH('[1]Lookup for use classification'!$E$10,B403)),ISNUMBER(SEARCH('[1]Lookup for use classification'!$F$10,B403)),ISNUMBER(SEARCH('[1]Lookup for use classification'!$G$10,B403))),'[1]Lookup for use classification'!$A$10,IF(OR(ISNUMBER(SEARCH('[1]Lookup for use classification'!$B$11,B403)),ISNUMBER(SEARCH('[1]Lookup for use classification'!$C$11,B403))),'[1]Lookup for use classification'!$A$11,IF(OR(ISNUMBER(SEARCH('[1]Lookup for use classification'!$B$12,B403)),ISNUMBER(SEARCH('[1]Lookup for use classification'!$C$12,B403))),'[1]Lookup for use classification'!$A$12,IF(OR(ISNUMBER(SEARCH('[1]Lookup for use classification'!$B$13,B403)),ISNUMBER(SEARCH('[1]Lookup for use classification'!$C$13,B403)),ISNUMBER(SEARCH('[1]Lookup for use classification'!$D$13,B403)),,ISNUMBER(SEARCH('[1]Lookup for use classification'!$C$13,B403)),ISNUMBER(SEARCH('[1]Lookup for use classification'!$E$13,B403))),'[1]Lookup for use classification'!$A$13,IF(OR(ISNUMBER(SEARCH('[1]Lookup for use classification'!$B$14,B403)),ISNUMBER(SEARCH('[1]Lookup for use classification'!$C$14,B403))),'[1]Lookup for use classification'!$A$14,"Other"))))))))))))</f>
        <v>Other</v>
      </c>
      <c r="D403" s="27"/>
      <c r="E403" s="26"/>
      <c r="F403" s="26"/>
    </row>
    <row r="404" spans="1:6">
      <c r="A404" s="16" t="s">
        <v>1295</v>
      </c>
      <c r="B404" s="26" t="s">
        <v>79</v>
      </c>
      <c r="C404" s="133" t="str">
        <f>IF(OR(ISNUMBER(SEARCH('[1]Lookup for use classification'!$B$1,B404)),ISNUMBER(SEARCH('[1]Lookup for use classification'!$C$1,B404)),ISNUMBER(SEARCH('[1]Lookup for use classification'!$D$1,B404)),ISNUMBER(SEARCH('[1]Lookup for use classification'!$E$1,B404))),'[1]Lookup for use classification'!$A$1,IF(ISNUMBER(SEARCH('[1]Lookup for use classification'!$B$2,B404)),'[1]Lookup for use classification'!$A$2,IF(ISNUMBER(SEARCH('[1]Lookup for use classification'!$B$3,B404)),'[1]Lookup for use classification'!$A$3,IF(OR(ISNUMBER(SEARCH('[1]Lookup for use classification'!$B$4,B404)),ISNUMBER(SEARCH('[1]Lookup for use classification'!$C$4,B404)),ISNUMBER(SEARCH('[1]Lookup for use classification'!$D$4,B404)),ISNUMBER(SEARCH('[1]Lookup for use classification'!$E$4,B404))),'[1]Lookup for use classification'!$A$4,IF(OR(ISNUMBER(SEARCH('[1]Lookup for use classification'!$B$5,B404)),ISNUMBER(SEARCH('[1]Lookup for use classification'!$C$5,B404)),ISNUMBER(SEARCH('[1]Lookup for use classification'!$D$5,B404))),'[1]Lookup for use classification'!$A$5,IF(OR(ISNUMBER(SEARCH('[1]Lookup for use classification'!$B$7,B404)),ISNUMBER(SEARCH('[1]Lookup for use classification'!$C$7,B404)),ISNUMBER(SEARCH('[1]Lookup for use classification'!$D$7,B404))),'[1]Lookup for use classification'!$A$7,IF(OR(ISNUMBER(SEARCH('[1]Lookup for use classification'!$B$9,B404)),ISNUMBER(SEARCH('[1]Lookup for use classification'!$C$9,B404)),ISNUMBER(SEARCH('[1]Lookup for use classification'!$D$9,B404)),ISNUMBER(SEARCH('[1]Lookup for use classification'!$E$9,B404)),ISNUMBER(SEARCH('[1]Lookup for use classification'!$F$9,B404)),ISNUMBER(SEARCH('[1]Lookup for use classification'!$G$9,B404)),ISNUMBER(SEARCH('[1]Lookup for use classification'!$H$9,B404)),ISNUMBER(SEARCH('[1]Lookup for use classification'!$I$9,B404)),ISNUMBER(SEARCH('[1]Lookup for use classification'!$J$9,B404)),ISNUMBER(SEARCH('[1]Lookup for use classification'!$K$9,B404))),'[1]Lookup for use classification'!$A$9,IF(OR(ISNUMBER(SEARCH('[1]Lookup for use classification'!$B$10,B404)),ISNUMBER(SEARCH('[1]Lookup for use classification'!$C$10,B404)),ISNUMBER(SEARCH('[1]Lookup for use classification'!$D$10,B404)),ISNUMBER(SEARCH('[1]Lookup for use classification'!$E$10,B404)),ISNUMBER(SEARCH('[1]Lookup for use classification'!$F$10,B404)),ISNUMBER(SEARCH('[1]Lookup for use classification'!$G$10,B404))),'[1]Lookup for use classification'!$A$10,IF(OR(ISNUMBER(SEARCH('[1]Lookup for use classification'!$B$11,B404)),ISNUMBER(SEARCH('[1]Lookup for use classification'!$C$11,B404))),'[1]Lookup for use classification'!$A$11,IF(OR(ISNUMBER(SEARCH('[1]Lookup for use classification'!$B$12,B404)),ISNUMBER(SEARCH('[1]Lookup for use classification'!$C$12,B404))),'[1]Lookup for use classification'!$A$12,IF(OR(ISNUMBER(SEARCH('[1]Lookup for use classification'!$B$13,B404)),ISNUMBER(SEARCH('[1]Lookup for use classification'!$C$13,B404)),ISNUMBER(SEARCH('[1]Lookup for use classification'!$D$13,B404)),,ISNUMBER(SEARCH('[1]Lookup for use classification'!$C$13,B404)),ISNUMBER(SEARCH('[1]Lookup for use classification'!$E$13,B404))),'[1]Lookup for use classification'!$A$13,IF(OR(ISNUMBER(SEARCH('[1]Lookup for use classification'!$B$14,B404)),ISNUMBER(SEARCH('[1]Lookup for use classification'!$C$14,B404))),'[1]Lookup for use classification'!$A$14,"Other"))))))))))))</f>
        <v>Other</v>
      </c>
      <c r="D404" s="27"/>
      <c r="E404" s="26"/>
      <c r="F404" s="26"/>
    </row>
    <row r="405" spans="1:6">
      <c r="A405" s="16" t="s">
        <v>1295</v>
      </c>
      <c r="B405" s="26" t="s">
        <v>184</v>
      </c>
      <c r="C405" s="133" t="str">
        <f>IF(OR(ISNUMBER(SEARCH('[1]Lookup for use classification'!$B$1,B405)),ISNUMBER(SEARCH('[1]Lookup for use classification'!$C$1,B405)),ISNUMBER(SEARCH('[1]Lookup for use classification'!$D$1,B405)),ISNUMBER(SEARCH('[1]Lookup for use classification'!$E$1,B405))),'[1]Lookup for use classification'!$A$1,IF(ISNUMBER(SEARCH('[1]Lookup for use classification'!$B$2,B405)),'[1]Lookup for use classification'!$A$2,IF(ISNUMBER(SEARCH('[1]Lookup for use classification'!$B$3,B405)),'[1]Lookup for use classification'!$A$3,IF(OR(ISNUMBER(SEARCH('[1]Lookup for use classification'!$B$4,B405)),ISNUMBER(SEARCH('[1]Lookup for use classification'!$C$4,B405)),ISNUMBER(SEARCH('[1]Lookup for use classification'!$D$4,B405)),ISNUMBER(SEARCH('[1]Lookup for use classification'!$E$4,B405))),'[1]Lookup for use classification'!$A$4,IF(OR(ISNUMBER(SEARCH('[1]Lookup for use classification'!$B$5,B405)),ISNUMBER(SEARCH('[1]Lookup for use classification'!$C$5,B405)),ISNUMBER(SEARCH('[1]Lookup for use classification'!$D$5,B405))),'[1]Lookup for use classification'!$A$5,IF(OR(ISNUMBER(SEARCH('[1]Lookup for use classification'!$B$7,B405)),ISNUMBER(SEARCH('[1]Lookup for use classification'!$C$7,B405)),ISNUMBER(SEARCH('[1]Lookup for use classification'!$D$7,B405))),'[1]Lookup for use classification'!$A$7,IF(OR(ISNUMBER(SEARCH('[1]Lookup for use classification'!$B$9,B405)),ISNUMBER(SEARCH('[1]Lookup for use classification'!$C$9,B405)),ISNUMBER(SEARCH('[1]Lookup for use classification'!$D$9,B405)),ISNUMBER(SEARCH('[1]Lookup for use classification'!$E$9,B405)),ISNUMBER(SEARCH('[1]Lookup for use classification'!$F$9,B405)),ISNUMBER(SEARCH('[1]Lookup for use classification'!$G$9,B405)),ISNUMBER(SEARCH('[1]Lookup for use classification'!$H$9,B405)),ISNUMBER(SEARCH('[1]Lookup for use classification'!$I$9,B405)),ISNUMBER(SEARCH('[1]Lookup for use classification'!$J$9,B405)),ISNUMBER(SEARCH('[1]Lookup for use classification'!$K$9,B405))),'[1]Lookup for use classification'!$A$9,IF(OR(ISNUMBER(SEARCH('[1]Lookup for use classification'!$B$10,B405)),ISNUMBER(SEARCH('[1]Lookup for use classification'!$C$10,B405)),ISNUMBER(SEARCH('[1]Lookup for use classification'!$D$10,B405)),ISNUMBER(SEARCH('[1]Lookup for use classification'!$E$10,B405)),ISNUMBER(SEARCH('[1]Lookup for use classification'!$F$10,B405)),ISNUMBER(SEARCH('[1]Lookup for use classification'!$G$10,B405))),'[1]Lookup for use classification'!$A$10,IF(OR(ISNUMBER(SEARCH('[1]Lookup for use classification'!$B$11,B405)),ISNUMBER(SEARCH('[1]Lookup for use classification'!$C$11,B405))),'[1]Lookup for use classification'!$A$11,IF(OR(ISNUMBER(SEARCH('[1]Lookup for use classification'!$B$12,B405)),ISNUMBER(SEARCH('[1]Lookup for use classification'!$C$12,B405))),'[1]Lookup for use classification'!$A$12,IF(OR(ISNUMBER(SEARCH('[1]Lookup for use classification'!$B$13,B405)),ISNUMBER(SEARCH('[1]Lookup for use classification'!$C$13,B405)),ISNUMBER(SEARCH('[1]Lookup for use classification'!$D$13,B405)),,ISNUMBER(SEARCH('[1]Lookup for use classification'!$C$13,B405)),ISNUMBER(SEARCH('[1]Lookup for use classification'!$E$13,B405))),'[1]Lookup for use classification'!$A$13,IF(OR(ISNUMBER(SEARCH('[1]Lookup for use classification'!$B$14,B405)),ISNUMBER(SEARCH('[1]Lookup for use classification'!$C$14,B405))),'[1]Lookup for use classification'!$A$14,"Other"))))))))))))</f>
        <v>Other</v>
      </c>
      <c r="D405" s="27"/>
      <c r="E405" s="26"/>
      <c r="F405" s="26"/>
    </row>
    <row r="406" spans="1:6">
      <c r="A406" s="16" t="s">
        <v>1295</v>
      </c>
      <c r="B406" s="26" t="s">
        <v>1268</v>
      </c>
      <c r="C406" s="133" t="str">
        <f>IF(OR(ISNUMBER(SEARCH('[1]Lookup for use classification'!$B$1,B406)),ISNUMBER(SEARCH('[1]Lookup for use classification'!$C$1,B406)),ISNUMBER(SEARCH('[1]Lookup for use classification'!$D$1,B406)),ISNUMBER(SEARCH('[1]Lookup for use classification'!$E$1,B406))),'[1]Lookup for use classification'!$A$1,IF(ISNUMBER(SEARCH('[1]Lookup for use classification'!$B$2,B406)),'[1]Lookup for use classification'!$A$2,IF(ISNUMBER(SEARCH('[1]Lookup for use classification'!$B$3,B406)),'[1]Lookup for use classification'!$A$3,IF(OR(ISNUMBER(SEARCH('[1]Lookup for use classification'!$B$4,B406)),ISNUMBER(SEARCH('[1]Lookup for use classification'!$C$4,B406)),ISNUMBER(SEARCH('[1]Lookup for use classification'!$D$4,B406)),ISNUMBER(SEARCH('[1]Lookup for use classification'!$E$4,B406))),'[1]Lookup for use classification'!$A$4,IF(OR(ISNUMBER(SEARCH('[1]Lookup for use classification'!$B$5,B406)),ISNUMBER(SEARCH('[1]Lookup for use classification'!$C$5,B406)),ISNUMBER(SEARCH('[1]Lookup for use classification'!$D$5,B406))),'[1]Lookup for use classification'!$A$5,IF(OR(ISNUMBER(SEARCH('[1]Lookup for use classification'!$B$7,B406)),ISNUMBER(SEARCH('[1]Lookup for use classification'!$C$7,B406)),ISNUMBER(SEARCH('[1]Lookup for use classification'!$D$7,B406))),'[1]Lookup for use classification'!$A$7,IF(OR(ISNUMBER(SEARCH('[1]Lookup for use classification'!$B$9,B406)),ISNUMBER(SEARCH('[1]Lookup for use classification'!$C$9,B406)),ISNUMBER(SEARCH('[1]Lookup for use classification'!$D$9,B406)),ISNUMBER(SEARCH('[1]Lookup for use classification'!$E$9,B406)),ISNUMBER(SEARCH('[1]Lookup for use classification'!$F$9,B406)),ISNUMBER(SEARCH('[1]Lookup for use classification'!$G$9,B406)),ISNUMBER(SEARCH('[1]Lookup for use classification'!$H$9,B406)),ISNUMBER(SEARCH('[1]Lookup for use classification'!$I$9,B406)),ISNUMBER(SEARCH('[1]Lookup for use classification'!$J$9,B406)),ISNUMBER(SEARCH('[1]Lookup for use classification'!$K$9,B406))),'[1]Lookup for use classification'!$A$9,IF(OR(ISNUMBER(SEARCH('[1]Lookup for use classification'!$B$10,B406)),ISNUMBER(SEARCH('[1]Lookup for use classification'!$C$10,B406)),ISNUMBER(SEARCH('[1]Lookup for use classification'!$D$10,B406)),ISNUMBER(SEARCH('[1]Lookup for use classification'!$E$10,B406)),ISNUMBER(SEARCH('[1]Lookup for use classification'!$F$10,B406)),ISNUMBER(SEARCH('[1]Lookup for use classification'!$G$10,B406))),'[1]Lookup for use classification'!$A$10,IF(OR(ISNUMBER(SEARCH('[1]Lookup for use classification'!$B$11,B406)),ISNUMBER(SEARCH('[1]Lookup for use classification'!$C$11,B406))),'[1]Lookup for use classification'!$A$11,IF(OR(ISNUMBER(SEARCH('[1]Lookup for use classification'!$B$12,B406)),ISNUMBER(SEARCH('[1]Lookup for use classification'!$C$12,B406))),'[1]Lookup for use classification'!$A$12,IF(OR(ISNUMBER(SEARCH('[1]Lookup for use classification'!$B$13,B406)),ISNUMBER(SEARCH('[1]Lookup for use classification'!$C$13,B406)),ISNUMBER(SEARCH('[1]Lookup for use classification'!$D$13,B406)),,ISNUMBER(SEARCH('[1]Lookup for use classification'!$C$13,B406)),ISNUMBER(SEARCH('[1]Lookup for use classification'!$E$13,B406))),'[1]Lookup for use classification'!$A$13,IF(OR(ISNUMBER(SEARCH('[1]Lookup for use classification'!$B$14,B406)),ISNUMBER(SEARCH('[1]Lookup for use classification'!$C$14,B406))),'[1]Lookup for use classification'!$A$14,"Other"))))))))))))</f>
        <v>Other</v>
      </c>
      <c r="D406" s="27">
        <v>880</v>
      </c>
      <c r="E406" s="26"/>
      <c r="F406" s="26"/>
    </row>
    <row r="407" spans="1:6">
      <c r="A407" s="16" t="s">
        <v>1295</v>
      </c>
      <c r="B407" s="30" t="s">
        <v>1269</v>
      </c>
      <c r="C407" s="133" t="str">
        <f>IF(OR(ISNUMBER(SEARCH('[1]Lookup for use classification'!$B$1,B407)),ISNUMBER(SEARCH('[1]Lookup for use classification'!$C$1,B407)),ISNUMBER(SEARCH('[1]Lookup for use classification'!$D$1,B407)),ISNUMBER(SEARCH('[1]Lookup for use classification'!$E$1,B407))),'[1]Lookup for use classification'!$A$1,IF(ISNUMBER(SEARCH('[1]Lookup for use classification'!$B$2,B407)),'[1]Lookup for use classification'!$A$2,IF(ISNUMBER(SEARCH('[1]Lookup for use classification'!$B$3,B407)),'[1]Lookup for use classification'!$A$3,IF(OR(ISNUMBER(SEARCH('[1]Lookup for use classification'!$B$4,B407)),ISNUMBER(SEARCH('[1]Lookup for use classification'!$C$4,B407)),ISNUMBER(SEARCH('[1]Lookup for use classification'!$D$4,B407)),ISNUMBER(SEARCH('[1]Lookup for use classification'!$E$4,B407))),'[1]Lookup for use classification'!$A$4,IF(OR(ISNUMBER(SEARCH('[1]Lookup for use classification'!$B$5,B407)),ISNUMBER(SEARCH('[1]Lookup for use classification'!$C$5,B407)),ISNUMBER(SEARCH('[1]Lookup for use classification'!$D$5,B407))),'[1]Lookup for use classification'!$A$5,IF(OR(ISNUMBER(SEARCH('[1]Lookup for use classification'!$B$7,B407)),ISNUMBER(SEARCH('[1]Lookup for use classification'!$C$7,B407)),ISNUMBER(SEARCH('[1]Lookup for use classification'!$D$7,B407))),'[1]Lookup for use classification'!$A$7,IF(OR(ISNUMBER(SEARCH('[1]Lookup for use classification'!$B$9,B407)),ISNUMBER(SEARCH('[1]Lookup for use classification'!$C$9,B407)),ISNUMBER(SEARCH('[1]Lookup for use classification'!$D$9,B407)),ISNUMBER(SEARCH('[1]Lookup for use classification'!$E$9,B407)),ISNUMBER(SEARCH('[1]Lookup for use classification'!$F$9,B407)),ISNUMBER(SEARCH('[1]Lookup for use classification'!$G$9,B407)),ISNUMBER(SEARCH('[1]Lookup for use classification'!$H$9,B407)),ISNUMBER(SEARCH('[1]Lookup for use classification'!$I$9,B407)),ISNUMBER(SEARCH('[1]Lookup for use classification'!$J$9,B407)),ISNUMBER(SEARCH('[1]Lookup for use classification'!$K$9,B407))),'[1]Lookup for use classification'!$A$9,IF(OR(ISNUMBER(SEARCH('[1]Lookup for use classification'!$B$10,B407)),ISNUMBER(SEARCH('[1]Lookup for use classification'!$C$10,B407)),ISNUMBER(SEARCH('[1]Lookup for use classification'!$D$10,B407)),ISNUMBER(SEARCH('[1]Lookup for use classification'!$E$10,B407)),ISNUMBER(SEARCH('[1]Lookup for use classification'!$F$10,B407)),ISNUMBER(SEARCH('[1]Lookup for use classification'!$G$10,B407))),'[1]Lookup for use classification'!$A$10,IF(OR(ISNUMBER(SEARCH('[1]Lookup for use classification'!$B$11,B407)),ISNUMBER(SEARCH('[1]Lookup for use classification'!$C$11,B407))),'[1]Lookup for use classification'!$A$11,IF(OR(ISNUMBER(SEARCH('[1]Lookup for use classification'!$B$12,B407)),ISNUMBER(SEARCH('[1]Lookup for use classification'!$C$12,B407))),'[1]Lookup for use classification'!$A$12,IF(OR(ISNUMBER(SEARCH('[1]Lookup for use classification'!$B$13,B407)),ISNUMBER(SEARCH('[1]Lookup for use classification'!$C$13,B407)),ISNUMBER(SEARCH('[1]Lookup for use classification'!$D$13,B407)),,ISNUMBER(SEARCH('[1]Lookup for use classification'!$C$13,B407)),ISNUMBER(SEARCH('[1]Lookup for use classification'!$E$13,B407))),'[1]Lookup for use classification'!$A$13,IF(OR(ISNUMBER(SEARCH('[1]Lookup for use classification'!$B$14,B407)),ISNUMBER(SEARCH('[1]Lookup for use classification'!$C$14,B407))),'[1]Lookup for use classification'!$A$14,"Other"))))))))))))</f>
        <v>Residential - Multi-Family</v>
      </c>
      <c r="D407" s="46"/>
      <c r="E407" s="30"/>
      <c r="F407" s="30"/>
    </row>
    <row r="408" spans="1:6">
      <c r="A408" s="16" t="s">
        <v>1295</v>
      </c>
      <c r="B408" s="26" t="s">
        <v>1270</v>
      </c>
      <c r="C408" s="133" t="str">
        <f>IF(OR(ISNUMBER(SEARCH('[1]Lookup for use classification'!$B$1,B408)),ISNUMBER(SEARCH('[1]Lookup for use classification'!$C$1,B408)),ISNUMBER(SEARCH('[1]Lookup for use classification'!$D$1,B408)),ISNUMBER(SEARCH('[1]Lookup for use classification'!$E$1,B408))),'[1]Lookup for use classification'!$A$1,IF(ISNUMBER(SEARCH('[1]Lookup for use classification'!$B$2,B408)),'[1]Lookup for use classification'!$A$2,IF(ISNUMBER(SEARCH('[1]Lookup for use classification'!$B$3,B408)),'[1]Lookup for use classification'!$A$3,IF(OR(ISNUMBER(SEARCH('[1]Lookup for use classification'!$B$4,B408)),ISNUMBER(SEARCH('[1]Lookup for use classification'!$C$4,B408)),ISNUMBER(SEARCH('[1]Lookup for use classification'!$D$4,B408)),ISNUMBER(SEARCH('[1]Lookup for use classification'!$E$4,B408))),'[1]Lookup for use classification'!$A$4,IF(OR(ISNUMBER(SEARCH('[1]Lookup for use classification'!$B$5,B408)),ISNUMBER(SEARCH('[1]Lookup for use classification'!$C$5,B408)),ISNUMBER(SEARCH('[1]Lookup for use classification'!$D$5,B408))),'[1]Lookup for use classification'!$A$5,IF(OR(ISNUMBER(SEARCH('[1]Lookup for use classification'!$B$7,B408)),ISNUMBER(SEARCH('[1]Lookup for use classification'!$C$7,B408)),ISNUMBER(SEARCH('[1]Lookup for use classification'!$D$7,B408))),'[1]Lookup for use classification'!$A$7,IF(OR(ISNUMBER(SEARCH('[1]Lookup for use classification'!$B$9,B408)),ISNUMBER(SEARCH('[1]Lookup for use classification'!$C$9,B408)),ISNUMBER(SEARCH('[1]Lookup for use classification'!$D$9,B408)),ISNUMBER(SEARCH('[1]Lookup for use classification'!$E$9,B408)),ISNUMBER(SEARCH('[1]Lookup for use classification'!$F$9,B408)),ISNUMBER(SEARCH('[1]Lookup for use classification'!$G$9,B408)),ISNUMBER(SEARCH('[1]Lookup for use classification'!$H$9,B408)),ISNUMBER(SEARCH('[1]Lookup for use classification'!$I$9,B408)),ISNUMBER(SEARCH('[1]Lookup for use classification'!$J$9,B408)),ISNUMBER(SEARCH('[1]Lookup for use classification'!$K$9,B408))),'[1]Lookup for use classification'!$A$9,IF(OR(ISNUMBER(SEARCH('[1]Lookup for use classification'!$B$10,B408)),ISNUMBER(SEARCH('[1]Lookup for use classification'!$C$10,B408)),ISNUMBER(SEARCH('[1]Lookup for use classification'!$D$10,B408)),ISNUMBER(SEARCH('[1]Lookup for use classification'!$E$10,B408)),ISNUMBER(SEARCH('[1]Lookup for use classification'!$F$10,B408)),ISNUMBER(SEARCH('[1]Lookup for use classification'!$G$10,B408))),'[1]Lookup for use classification'!$A$10,IF(OR(ISNUMBER(SEARCH('[1]Lookup for use classification'!$B$11,B408)),ISNUMBER(SEARCH('[1]Lookup for use classification'!$C$11,B408))),'[1]Lookup for use classification'!$A$11,IF(OR(ISNUMBER(SEARCH('[1]Lookup for use classification'!$B$12,B408)),ISNUMBER(SEARCH('[1]Lookup for use classification'!$C$12,B408))),'[1]Lookup for use classification'!$A$12,IF(OR(ISNUMBER(SEARCH('[1]Lookup for use classification'!$B$13,B408)),ISNUMBER(SEARCH('[1]Lookup for use classification'!$C$13,B408)),ISNUMBER(SEARCH('[1]Lookup for use classification'!$D$13,B408)),,ISNUMBER(SEARCH('[1]Lookup for use classification'!$C$13,B408)),ISNUMBER(SEARCH('[1]Lookup for use classification'!$E$13,B408))),'[1]Lookup for use classification'!$A$13,IF(OR(ISNUMBER(SEARCH('[1]Lookup for use classification'!$B$14,B408)),ISNUMBER(SEARCH('[1]Lookup for use classification'!$C$14,B408))),'[1]Lookup for use classification'!$A$14,"Other"))))))))))))</f>
        <v>Warehousing</v>
      </c>
      <c r="D408" s="48"/>
      <c r="E408" s="26"/>
      <c r="F408" s="26"/>
    </row>
    <row r="409" spans="1:6">
      <c r="A409" s="16" t="s">
        <v>1295</v>
      </c>
      <c r="B409" s="26" t="s">
        <v>377</v>
      </c>
      <c r="C409" s="133" t="str">
        <f>IF(OR(ISNUMBER(SEARCH('[1]Lookup for use classification'!$B$1,B409)),ISNUMBER(SEARCH('[1]Lookup for use classification'!$C$1,B409)),ISNUMBER(SEARCH('[1]Lookup for use classification'!$D$1,B409)),ISNUMBER(SEARCH('[1]Lookup for use classification'!$E$1,B409))),'[1]Lookup for use classification'!$A$1,IF(ISNUMBER(SEARCH('[1]Lookup for use classification'!$B$2,B409)),'[1]Lookup for use classification'!$A$2,IF(ISNUMBER(SEARCH('[1]Lookup for use classification'!$B$3,B409)),'[1]Lookup for use classification'!$A$3,IF(OR(ISNUMBER(SEARCH('[1]Lookup for use classification'!$B$4,B409)),ISNUMBER(SEARCH('[1]Lookup for use classification'!$C$4,B409)),ISNUMBER(SEARCH('[1]Lookup for use classification'!$D$4,B409)),ISNUMBER(SEARCH('[1]Lookup for use classification'!$E$4,B409))),'[1]Lookup for use classification'!$A$4,IF(OR(ISNUMBER(SEARCH('[1]Lookup for use classification'!$B$5,B409)),ISNUMBER(SEARCH('[1]Lookup for use classification'!$C$5,B409)),ISNUMBER(SEARCH('[1]Lookup for use classification'!$D$5,B409))),'[1]Lookup for use classification'!$A$5,IF(OR(ISNUMBER(SEARCH('[1]Lookup for use classification'!$B$7,B409)),ISNUMBER(SEARCH('[1]Lookup for use classification'!$C$7,B409)),ISNUMBER(SEARCH('[1]Lookup for use classification'!$D$7,B409))),'[1]Lookup for use classification'!$A$7,IF(OR(ISNUMBER(SEARCH('[1]Lookup for use classification'!$B$9,B409)),ISNUMBER(SEARCH('[1]Lookup for use classification'!$C$9,B409)),ISNUMBER(SEARCH('[1]Lookup for use classification'!$D$9,B409)),ISNUMBER(SEARCH('[1]Lookup for use classification'!$E$9,B409)),ISNUMBER(SEARCH('[1]Lookup for use classification'!$F$9,B409)),ISNUMBER(SEARCH('[1]Lookup for use classification'!$G$9,B409)),ISNUMBER(SEARCH('[1]Lookup for use classification'!$H$9,B409)),ISNUMBER(SEARCH('[1]Lookup for use classification'!$I$9,B409)),ISNUMBER(SEARCH('[1]Lookup for use classification'!$J$9,B409)),ISNUMBER(SEARCH('[1]Lookup for use classification'!$K$9,B409))),'[1]Lookup for use classification'!$A$9,IF(OR(ISNUMBER(SEARCH('[1]Lookup for use classification'!$B$10,B409)),ISNUMBER(SEARCH('[1]Lookup for use classification'!$C$10,B409)),ISNUMBER(SEARCH('[1]Lookup for use classification'!$D$10,B409)),ISNUMBER(SEARCH('[1]Lookup for use classification'!$E$10,B409)),ISNUMBER(SEARCH('[1]Lookup for use classification'!$F$10,B409)),ISNUMBER(SEARCH('[1]Lookup for use classification'!$G$10,B409))),'[1]Lookup for use classification'!$A$10,IF(OR(ISNUMBER(SEARCH('[1]Lookup for use classification'!$B$11,B409)),ISNUMBER(SEARCH('[1]Lookup for use classification'!$C$11,B409))),'[1]Lookup for use classification'!$A$11,IF(OR(ISNUMBER(SEARCH('[1]Lookup for use classification'!$B$12,B409)),ISNUMBER(SEARCH('[1]Lookup for use classification'!$C$12,B409))),'[1]Lookup for use classification'!$A$12,IF(OR(ISNUMBER(SEARCH('[1]Lookup for use classification'!$B$13,B409)),ISNUMBER(SEARCH('[1]Lookup for use classification'!$C$13,B409)),ISNUMBER(SEARCH('[1]Lookup for use classification'!$D$13,B409)),,ISNUMBER(SEARCH('[1]Lookup for use classification'!$C$13,B409)),ISNUMBER(SEARCH('[1]Lookup for use classification'!$E$13,B409))),'[1]Lookup for use classification'!$A$13,IF(OR(ISNUMBER(SEARCH('[1]Lookup for use classification'!$B$14,B409)),ISNUMBER(SEARCH('[1]Lookup for use classification'!$C$14,B409))),'[1]Lookup for use classification'!$A$14,"Other"))))))))))))</f>
        <v>Office</v>
      </c>
      <c r="D409" s="27"/>
      <c r="E409" s="26"/>
      <c r="F409" s="26"/>
    </row>
    <row r="410" spans="1:6">
      <c r="A410" s="16" t="s">
        <v>1295</v>
      </c>
      <c r="B410" s="26" t="s">
        <v>1271</v>
      </c>
      <c r="C410" s="133" t="str">
        <f>IF(OR(ISNUMBER(SEARCH('[1]Lookup for use classification'!$B$1,B410)),ISNUMBER(SEARCH('[1]Lookup for use classification'!$C$1,B410)),ISNUMBER(SEARCH('[1]Lookup for use classification'!$D$1,B410)),ISNUMBER(SEARCH('[1]Lookup for use classification'!$E$1,B410))),'[1]Lookup for use classification'!$A$1,IF(ISNUMBER(SEARCH('[1]Lookup for use classification'!$B$2,B410)),'[1]Lookup for use classification'!$A$2,IF(ISNUMBER(SEARCH('[1]Lookup for use classification'!$B$3,B410)),'[1]Lookup for use classification'!$A$3,IF(OR(ISNUMBER(SEARCH('[1]Lookup for use classification'!$B$4,B410)),ISNUMBER(SEARCH('[1]Lookup for use classification'!$C$4,B410)),ISNUMBER(SEARCH('[1]Lookup for use classification'!$D$4,B410)),ISNUMBER(SEARCH('[1]Lookup for use classification'!$E$4,B410))),'[1]Lookup for use classification'!$A$4,IF(OR(ISNUMBER(SEARCH('[1]Lookup for use classification'!$B$5,B410)),ISNUMBER(SEARCH('[1]Lookup for use classification'!$C$5,B410)),ISNUMBER(SEARCH('[1]Lookup for use classification'!$D$5,B410))),'[1]Lookup for use classification'!$A$5,IF(OR(ISNUMBER(SEARCH('[1]Lookup for use classification'!$B$7,B410)),ISNUMBER(SEARCH('[1]Lookup for use classification'!$C$7,B410)),ISNUMBER(SEARCH('[1]Lookup for use classification'!$D$7,B410))),'[1]Lookup for use classification'!$A$7,IF(OR(ISNUMBER(SEARCH('[1]Lookup for use classification'!$B$9,B410)),ISNUMBER(SEARCH('[1]Lookup for use classification'!$C$9,B410)),ISNUMBER(SEARCH('[1]Lookup for use classification'!$D$9,B410)),ISNUMBER(SEARCH('[1]Lookup for use classification'!$E$9,B410)),ISNUMBER(SEARCH('[1]Lookup for use classification'!$F$9,B410)),ISNUMBER(SEARCH('[1]Lookup for use classification'!$G$9,B410)),ISNUMBER(SEARCH('[1]Lookup for use classification'!$H$9,B410)),ISNUMBER(SEARCH('[1]Lookup for use classification'!$I$9,B410)),ISNUMBER(SEARCH('[1]Lookup for use classification'!$J$9,B410)),ISNUMBER(SEARCH('[1]Lookup for use classification'!$K$9,B410))),'[1]Lookup for use classification'!$A$9,IF(OR(ISNUMBER(SEARCH('[1]Lookup for use classification'!$B$10,B410)),ISNUMBER(SEARCH('[1]Lookup for use classification'!$C$10,B410)),ISNUMBER(SEARCH('[1]Lookup for use classification'!$D$10,B410)),ISNUMBER(SEARCH('[1]Lookup for use classification'!$E$10,B410)),ISNUMBER(SEARCH('[1]Lookup for use classification'!$F$10,B410)),ISNUMBER(SEARCH('[1]Lookup for use classification'!$G$10,B410))),'[1]Lookup for use classification'!$A$10,IF(OR(ISNUMBER(SEARCH('[1]Lookup for use classification'!$B$11,B410)),ISNUMBER(SEARCH('[1]Lookup for use classification'!$C$11,B410))),'[1]Lookup for use classification'!$A$11,IF(OR(ISNUMBER(SEARCH('[1]Lookup for use classification'!$B$12,B410)),ISNUMBER(SEARCH('[1]Lookup for use classification'!$C$12,B410))),'[1]Lookup for use classification'!$A$12,IF(OR(ISNUMBER(SEARCH('[1]Lookup for use classification'!$B$13,B410)),ISNUMBER(SEARCH('[1]Lookup for use classification'!$C$13,B410)),ISNUMBER(SEARCH('[1]Lookup for use classification'!$D$13,B410)),,ISNUMBER(SEARCH('[1]Lookup for use classification'!$C$13,B410)),ISNUMBER(SEARCH('[1]Lookup for use classification'!$E$13,B410))),'[1]Lookup for use classification'!$A$13,IF(OR(ISNUMBER(SEARCH('[1]Lookup for use classification'!$B$14,B410)),ISNUMBER(SEARCH('[1]Lookup for use classification'!$C$14,B410))),'[1]Lookup for use classification'!$A$14,"Other"))))))))))))</f>
        <v>Residential - Multi-Family</v>
      </c>
      <c r="D410" s="48"/>
      <c r="E410" s="26"/>
      <c r="F410" s="26"/>
    </row>
    <row r="411" spans="1:6">
      <c r="A411" s="16" t="s">
        <v>1295</v>
      </c>
      <c r="B411" s="26" t="s">
        <v>1272</v>
      </c>
      <c r="C411" s="133" t="str">
        <f>IF(OR(ISNUMBER(SEARCH('[1]Lookup for use classification'!$B$1,B411)),ISNUMBER(SEARCH('[1]Lookup for use classification'!$C$1,B411)),ISNUMBER(SEARCH('[1]Lookup for use classification'!$D$1,B411)),ISNUMBER(SEARCH('[1]Lookup for use classification'!$E$1,B411))),'[1]Lookup for use classification'!$A$1,IF(ISNUMBER(SEARCH('[1]Lookup for use classification'!$B$2,B411)),'[1]Lookup for use classification'!$A$2,IF(ISNUMBER(SEARCH('[1]Lookup for use classification'!$B$3,B411)),'[1]Lookup for use classification'!$A$3,IF(OR(ISNUMBER(SEARCH('[1]Lookup for use classification'!$B$4,B411)),ISNUMBER(SEARCH('[1]Lookup for use classification'!$C$4,B411)),ISNUMBER(SEARCH('[1]Lookup for use classification'!$D$4,B411)),ISNUMBER(SEARCH('[1]Lookup for use classification'!$E$4,B411))),'[1]Lookup for use classification'!$A$4,IF(OR(ISNUMBER(SEARCH('[1]Lookup for use classification'!$B$5,B411)),ISNUMBER(SEARCH('[1]Lookup for use classification'!$C$5,B411)),ISNUMBER(SEARCH('[1]Lookup for use classification'!$D$5,B411))),'[1]Lookup for use classification'!$A$5,IF(OR(ISNUMBER(SEARCH('[1]Lookup for use classification'!$B$7,B411)),ISNUMBER(SEARCH('[1]Lookup for use classification'!$C$7,B411)),ISNUMBER(SEARCH('[1]Lookup for use classification'!$D$7,B411))),'[1]Lookup for use classification'!$A$7,IF(OR(ISNUMBER(SEARCH('[1]Lookup for use classification'!$B$9,B411)),ISNUMBER(SEARCH('[1]Lookup for use classification'!$C$9,B411)),ISNUMBER(SEARCH('[1]Lookup for use classification'!$D$9,B411)),ISNUMBER(SEARCH('[1]Lookup for use classification'!$E$9,B411)),ISNUMBER(SEARCH('[1]Lookup for use classification'!$F$9,B411)),ISNUMBER(SEARCH('[1]Lookup for use classification'!$G$9,B411)),ISNUMBER(SEARCH('[1]Lookup for use classification'!$H$9,B411)),ISNUMBER(SEARCH('[1]Lookup for use classification'!$I$9,B411)),ISNUMBER(SEARCH('[1]Lookup for use classification'!$J$9,B411)),ISNUMBER(SEARCH('[1]Lookup for use classification'!$K$9,B411))),'[1]Lookup for use classification'!$A$9,IF(OR(ISNUMBER(SEARCH('[1]Lookup for use classification'!$B$10,B411)),ISNUMBER(SEARCH('[1]Lookup for use classification'!$C$10,B411)),ISNUMBER(SEARCH('[1]Lookup for use classification'!$D$10,B411)),ISNUMBER(SEARCH('[1]Lookup for use classification'!$E$10,B411)),ISNUMBER(SEARCH('[1]Lookup for use classification'!$F$10,B411)),ISNUMBER(SEARCH('[1]Lookup for use classification'!$G$10,B411))),'[1]Lookup for use classification'!$A$10,IF(OR(ISNUMBER(SEARCH('[1]Lookup for use classification'!$B$11,B411)),ISNUMBER(SEARCH('[1]Lookup for use classification'!$C$11,B411))),'[1]Lookup for use classification'!$A$11,IF(OR(ISNUMBER(SEARCH('[1]Lookup for use classification'!$B$12,B411)),ISNUMBER(SEARCH('[1]Lookup for use classification'!$C$12,B411))),'[1]Lookup for use classification'!$A$12,IF(OR(ISNUMBER(SEARCH('[1]Lookup for use classification'!$B$13,B411)),ISNUMBER(SEARCH('[1]Lookup for use classification'!$C$13,B411)),ISNUMBER(SEARCH('[1]Lookup for use classification'!$D$13,B411)),,ISNUMBER(SEARCH('[1]Lookup for use classification'!$C$13,B411)),ISNUMBER(SEARCH('[1]Lookup for use classification'!$E$13,B411))),'[1]Lookup for use classification'!$A$13,IF(OR(ISNUMBER(SEARCH('[1]Lookup for use classification'!$B$14,B411)),ISNUMBER(SEARCH('[1]Lookup for use classification'!$C$14,B411))),'[1]Lookup for use classification'!$A$14,"Other"))))))))))))</f>
        <v>Public Assembly</v>
      </c>
      <c r="D411" s="48"/>
      <c r="E411" s="26"/>
      <c r="F411" s="26"/>
    </row>
    <row r="412" spans="1:6">
      <c r="A412" s="16" t="s">
        <v>1295</v>
      </c>
      <c r="B412" s="26" t="s">
        <v>1273</v>
      </c>
      <c r="C412" s="133" t="str">
        <f>IF(OR(ISNUMBER(SEARCH('[1]Lookup for use classification'!$B$1,B412)),ISNUMBER(SEARCH('[1]Lookup for use classification'!$C$1,B412)),ISNUMBER(SEARCH('[1]Lookup for use classification'!$D$1,B412)),ISNUMBER(SEARCH('[1]Lookup for use classification'!$E$1,B412))),'[1]Lookup for use classification'!$A$1,IF(ISNUMBER(SEARCH('[1]Lookup for use classification'!$B$2,B412)),'[1]Lookup for use classification'!$A$2,IF(ISNUMBER(SEARCH('[1]Lookup for use classification'!$B$3,B412)),'[1]Lookup for use classification'!$A$3,IF(OR(ISNUMBER(SEARCH('[1]Lookup for use classification'!$B$4,B412)),ISNUMBER(SEARCH('[1]Lookup for use classification'!$C$4,B412)),ISNUMBER(SEARCH('[1]Lookup for use classification'!$D$4,B412)),ISNUMBER(SEARCH('[1]Lookup for use classification'!$E$4,B412))),'[1]Lookup for use classification'!$A$4,IF(OR(ISNUMBER(SEARCH('[1]Lookup for use classification'!$B$5,B412)),ISNUMBER(SEARCH('[1]Lookup for use classification'!$C$5,B412)),ISNUMBER(SEARCH('[1]Lookup for use classification'!$D$5,B412))),'[1]Lookup for use classification'!$A$5,IF(OR(ISNUMBER(SEARCH('[1]Lookup for use classification'!$B$7,B412)),ISNUMBER(SEARCH('[1]Lookup for use classification'!$C$7,B412)),ISNUMBER(SEARCH('[1]Lookup for use classification'!$D$7,B412))),'[1]Lookup for use classification'!$A$7,IF(OR(ISNUMBER(SEARCH('[1]Lookup for use classification'!$B$9,B412)),ISNUMBER(SEARCH('[1]Lookup for use classification'!$C$9,B412)),ISNUMBER(SEARCH('[1]Lookup for use classification'!$D$9,B412)),ISNUMBER(SEARCH('[1]Lookup for use classification'!$E$9,B412)),ISNUMBER(SEARCH('[1]Lookup for use classification'!$F$9,B412)),ISNUMBER(SEARCH('[1]Lookup for use classification'!$G$9,B412)),ISNUMBER(SEARCH('[1]Lookup for use classification'!$H$9,B412)),ISNUMBER(SEARCH('[1]Lookup for use classification'!$I$9,B412)),ISNUMBER(SEARCH('[1]Lookup for use classification'!$J$9,B412)),ISNUMBER(SEARCH('[1]Lookup for use classification'!$K$9,B412))),'[1]Lookup for use classification'!$A$9,IF(OR(ISNUMBER(SEARCH('[1]Lookup for use classification'!$B$10,B412)),ISNUMBER(SEARCH('[1]Lookup for use classification'!$C$10,B412)),ISNUMBER(SEARCH('[1]Lookup for use classification'!$D$10,B412)),ISNUMBER(SEARCH('[1]Lookup for use classification'!$E$10,B412)),ISNUMBER(SEARCH('[1]Lookup for use classification'!$F$10,B412)),ISNUMBER(SEARCH('[1]Lookup for use classification'!$G$10,B412))),'[1]Lookup for use classification'!$A$10,IF(OR(ISNUMBER(SEARCH('[1]Lookup for use classification'!$B$11,B412)),ISNUMBER(SEARCH('[1]Lookup for use classification'!$C$11,B412))),'[1]Lookup for use classification'!$A$11,IF(OR(ISNUMBER(SEARCH('[1]Lookup for use classification'!$B$12,B412)),ISNUMBER(SEARCH('[1]Lookup for use classification'!$C$12,B412))),'[1]Lookup for use classification'!$A$12,IF(OR(ISNUMBER(SEARCH('[1]Lookup for use classification'!$B$13,B412)),ISNUMBER(SEARCH('[1]Lookup for use classification'!$C$13,B412)),ISNUMBER(SEARCH('[1]Lookup for use classification'!$D$13,B412)),,ISNUMBER(SEARCH('[1]Lookup for use classification'!$C$13,B412)),ISNUMBER(SEARCH('[1]Lookup for use classification'!$E$13,B412))),'[1]Lookup for use classification'!$A$13,IF(OR(ISNUMBER(SEARCH('[1]Lookup for use classification'!$B$14,B412)),ISNUMBER(SEARCH('[1]Lookup for use classification'!$C$14,B412))),'[1]Lookup for use classification'!$A$14,"Other"))))))))))))</f>
        <v>Public Assembly</v>
      </c>
      <c r="D412" s="48"/>
      <c r="E412" s="26"/>
      <c r="F412" s="26"/>
    </row>
    <row r="413" spans="1:6">
      <c r="A413" s="16" t="s">
        <v>1295</v>
      </c>
      <c r="B413" s="26" t="s">
        <v>34</v>
      </c>
      <c r="C413" s="133" t="str">
        <f>IF(OR(ISNUMBER(SEARCH('[1]Lookup for use classification'!$B$1,B413)),ISNUMBER(SEARCH('[1]Lookup for use classification'!$C$1,B413)),ISNUMBER(SEARCH('[1]Lookup for use classification'!$D$1,B413)),ISNUMBER(SEARCH('[1]Lookup for use classification'!$E$1,B413))),'[1]Lookup for use classification'!$A$1,IF(ISNUMBER(SEARCH('[1]Lookup for use classification'!$B$2,B413)),'[1]Lookup for use classification'!$A$2,IF(ISNUMBER(SEARCH('[1]Lookup for use classification'!$B$3,B413)),'[1]Lookup for use classification'!$A$3,IF(OR(ISNUMBER(SEARCH('[1]Lookup for use classification'!$B$4,B413)),ISNUMBER(SEARCH('[1]Lookup for use classification'!$C$4,B413)),ISNUMBER(SEARCH('[1]Lookup for use classification'!$D$4,B413)),ISNUMBER(SEARCH('[1]Lookup for use classification'!$E$4,B413))),'[1]Lookup for use classification'!$A$4,IF(OR(ISNUMBER(SEARCH('[1]Lookup for use classification'!$B$5,B413)),ISNUMBER(SEARCH('[1]Lookup for use classification'!$C$5,B413)),ISNUMBER(SEARCH('[1]Lookup for use classification'!$D$5,B413))),'[1]Lookup for use classification'!$A$5,IF(OR(ISNUMBER(SEARCH('[1]Lookup for use classification'!$B$7,B413)),ISNUMBER(SEARCH('[1]Lookup for use classification'!$C$7,B413)),ISNUMBER(SEARCH('[1]Lookup for use classification'!$D$7,B413))),'[1]Lookup for use classification'!$A$7,IF(OR(ISNUMBER(SEARCH('[1]Lookup for use classification'!$B$9,B413)),ISNUMBER(SEARCH('[1]Lookup for use classification'!$C$9,B413)),ISNUMBER(SEARCH('[1]Lookup for use classification'!$D$9,B413)),ISNUMBER(SEARCH('[1]Lookup for use classification'!$E$9,B413)),ISNUMBER(SEARCH('[1]Lookup for use classification'!$F$9,B413)),ISNUMBER(SEARCH('[1]Lookup for use classification'!$G$9,B413)),ISNUMBER(SEARCH('[1]Lookup for use classification'!$H$9,B413)),ISNUMBER(SEARCH('[1]Lookup for use classification'!$I$9,B413)),ISNUMBER(SEARCH('[1]Lookup for use classification'!$J$9,B413)),ISNUMBER(SEARCH('[1]Lookup for use classification'!$K$9,B413))),'[1]Lookup for use classification'!$A$9,IF(OR(ISNUMBER(SEARCH('[1]Lookup for use classification'!$B$10,B413)),ISNUMBER(SEARCH('[1]Lookup for use classification'!$C$10,B413)),ISNUMBER(SEARCH('[1]Lookup for use classification'!$D$10,B413)),ISNUMBER(SEARCH('[1]Lookup for use classification'!$E$10,B413)),ISNUMBER(SEARCH('[1]Lookup for use classification'!$F$10,B413)),ISNUMBER(SEARCH('[1]Lookup for use classification'!$G$10,B413))),'[1]Lookup for use classification'!$A$10,IF(OR(ISNUMBER(SEARCH('[1]Lookup for use classification'!$B$11,B413)),ISNUMBER(SEARCH('[1]Lookup for use classification'!$C$11,B413))),'[1]Lookup for use classification'!$A$11,IF(OR(ISNUMBER(SEARCH('[1]Lookup for use classification'!$B$12,B413)),ISNUMBER(SEARCH('[1]Lookup for use classification'!$C$12,B413))),'[1]Lookup for use classification'!$A$12,IF(OR(ISNUMBER(SEARCH('[1]Lookup for use classification'!$B$13,B413)),ISNUMBER(SEARCH('[1]Lookup for use classification'!$C$13,B413)),ISNUMBER(SEARCH('[1]Lookup for use classification'!$D$13,B413)),,ISNUMBER(SEARCH('[1]Lookup for use classification'!$C$13,B413)),ISNUMBER(SEARCH('[1]Lookup for use classification'!$E$13,B413))),'[1]Lookup for use classification'!$A$13,IF(OR(ISNUMBER(SEARCH('[1]Lookup for use classification'!$B$14,B413)),ISNUMBER(SEARCH('[1]Lookup for use classification'!$C$14,B413))),'[1]Lookup for use classification'!$A$14,"Other"))))))))))))</f>
        <v>Office</v>
      </c>
      <c r="D413" s="27"/>
      <c r="E413" s="26"/>
      <c r="F413" s="26"/>
    </row>
    <row r="414" spans="1:6">
      <c r="A414" s="16" t="s">
        <v>1295</v>
      </c>
      <c r="B414" s="26" t="s">
        <v>1274</v>
      </c>
      <c r="C414" s="133" t="str">
        <f>IF(OR(ISNUMBER(SEARCH('[1]Lookup for use classification'!$B$1,B414)),ISNUMBER(SEARCH('[1]Lookup for use classification'!$C$1,B414)),ISNUMBER(SEARCH('[1]Lookup for use classification'!$D$1,B414)),ISNUMBER(SEARCH('[1]Lookup for use classification'!$E$1,B414))),'[1]Lookup for use classification'!$A$1,IF(ISNUMBER(SEARCH('[1]Lookup for use classification'!$B$2,B414)),'[1]Lookup for use classification'!$A$2,IF(ISNUMBER(SEARCH('[1]Lookup for use classification'!$B$3,B414)),'[1]Lookup for use classification'!$A$3,IF(OR(ISNUMBER(SEARCH('[1]Lookup for use classification'!$B$4,B414)),ISNUMBER(SEARCH('[1]Lookup for use classification'!$C$4,B414)),ISNUMBER(SEARCH('[1]Lookup for use classification'!$D$4,B414)),ISNUMBER(SEARCH('[1]Lookup for use classification'!$E$4,B414))),'[1]Lookup for use classification'!$A$4,IF(OR(ISNUMBER(SEARCH('[1]Lookup for use classification'!$B$5,B414)),ISNUMBER(SEARCH('[1]Lookup for use classification'!$C$5,B414)),ISNUMBER(SEARCH('[1]Lookup for use classification'!$D$5,B414))),'[1]Lookup for use classification'!$A$5,IF(OR(ISNUMBER(SEARCH('[1]Lookup for use classification'!$B$7,B414)),ISNUMBER(SEARCH('[1]Lookup for use classification'!$C$7,B414)),ISNUMBER(SEARCH('[1]Lookup for use classification'!$D$7,B414))),'[1]Lookup for use classification'!$A$7,IF(OR(ISNUMBER(SEARCH('[1]Lookup for use classification'!$B$9,B414)),ISNUMBER(SEARCH('[1]Lookup for use classification'!$C$9,B414)),ISNUMBER(SEARCH('[1]Lookup for use classification'!$D$9,B414)),ISNUMBER(SEARCH('[1]Lookup for use classification'!$E$9,B414)),ISNUMBER(SEARCH('[1]Lookup for use classification'!$F$9,B414)),ISNUMBER(SEARCH('[1]Lookup for use classification'!$G$9,B414)),ISNUMBER(SEARCH('[1]Lookup for use classification'!$H$9,B414)),ISNUMBER(SEARCH('[1]Lookup for use classification'!$I$9,B414)),ISNUMBER(SEARCH('[1]Lookup for use classification'!$J$9,B414)),ISNUMBER(SEARCH('[1]Lookup for use classification'!$K$9,B414))),'[1]Lookup for use classification'!$A$9,IF(OR(ISNUMBER(SEARCH('[1]Lookup for use classification'!$B$10,B414)),ISNUMBER(SEARCH('[1]Lookup for use classification'!$C$10,B414)),ISNUMBER(SEARCH('[1]Lookup for use classification'!$D$10,B414)),ISNUMBER(SEARCH('[1]Lookup for use classification'!$E$10,B414)),ISNUMBER(SEARCH('[1]Lookup for use classification'!$F$10,B414)),ISNUMBER(SEARCH('[1]Lookup for use classification'!$G$10,B414))),'[1]Lookup for use classification'!$A$10,IF(OR(ISNUMBER(SEARCH('[1]Lookup for use classification'!$B$11,B414)),ISNUMBER(SEARCH('[1]Lookup for use classification'!$C$11,B414))),'[1]Lookup for use classification'!$A$11,IF(OR(ISNUMBER(SEARCH('[1]Lookup for use classification'!$B$12,B414)),ISNUMBER(SEARCH('[1]Lookup for use classification'!$C$12,B414))),'[1]Lookup for use classification'!$A$12,IF(OR(ISNUMBER(SEARCH('[1]Lookup for use classification'!$B$13,B414)),ISNUMBER(SEARCH('[1]Lookup for use classification'!$C$13,B414)),ISNUMBER(SEARCH('[1]Lookup for use classification'!$D$13,B414)),,ISNUMBER(SEARCH('[1]Lookup for use classification'!$C$13,B414)),ISNUMBER(SEARCH('[1]Lookup for use classification'!$E$13,B414))),'[1]Lookup for use classification'!$A$13,IF(OR(ISNUMBER(SEARCH('[1]Lookup for use classification'!$B$14,B414)),ISNUMBER(SEARCH('[1]Lookup for use classification'!$C$14,B414))),'[1]Lookup for use classification'!$A$14,"Other"))))))))))))</f>
        <v>Other</v>
      </c>
      <c r="D414" s="27">
        <v>616</v>
      </c>
      <c r="E414" s="26"/>
      <c r="F414" s="26"/>
    </row>
    <row r="415" spans="1:6">
      <c r="A415" s="16" t="s">
        <v>1295</v>
      </c>
      <c r="B415" s="26" t="s">
        <v>1275</v>
      </c>
      <c r="C415" s="133" t="str">
        <f>IF(OR(ISNUMBER(SEARCH('[1]Lookup for use classification'!$B$1,B415)),ISNUMBER(SEARCH('[1]Lookup for use classification'!$C$1,B415)),ISNUMBER(SEARCH('[1]Lookup for use classification'!$D$1,B415)),ISNUMBER(SEARCH('[1]Lookup for use classification'!$E$1,B415))),'[1]Lookup for use classification'!$A$1,IF(ISNUMBER(SEARCH('[1]Lookup for use classification'!$B$2,B415)),'[1]Lookup for use classification'!$A$2,IF(ISNUMBER(SEARCH('[1]Lookup for use classification'!$B$3,B415)),'[1]Lookup for use classification'!$A$3,IF(OR(ISNUMBER(SEARCH('[1]Lookup for use classification'!$B$4,B415)),ISNUMBER(SEARCH('[1]Lookup for use classification'!$C$4,B415)),ISNUMBER(SEARCH('[1]Lookup for use classification'!$D$4,B415)),ISNUMBER(SEARCH('[1]Lookup for use classification'!$E$4,B415))),'[1]Lookup for use classification'!$A$4,IF(OR(ISNUMBER(SEARCH('[1]Lookup for use classification'!$B$5,B415)),ISNUMBER(SEARCH('[1]Lookup for use classification'!$C$5,B415)),ISNUMBER(SEARCH('[1]Lookup for use classification'!$D$5,B415))),'[1]Lookup for use classification'!$A$5,IF(OR(ISNUMBER(SEARCH('[1]Lookup for use classification'!$B$7,B415)),ISNUMBER(SEARCH('[1]Lookup for use classification'!$C$7,B415)),ISNUMBER(SEARCH('[1]Lookup for use classification'!$D$7,B415))),'[1]Lookup for use classification'!$A$7,IF(OR(ISNUMBER(SEARCH('[1]Lookup for use classification'!$B$9,B415)),ISNUMBER(SEARCH('[1]Lookup for use classification'!$C$9,B415)),ISNUMBER(SEARCH('[1]Lookup for use classification'!$D$9,B415)),ISNUMBER(SEARCH('[1]Lookup for use classification'!$E$9,B415)),ISNUMBER(SEARCH('[1]Lookup for use classification'!$F$9,B415)),ISNUMBER(SEARCH('[1]Lookup for use classification'!$G$9,B415)),ISNUMBER(SEARCH('[1]Lookup for use classification'!$H$9,B415)),ISNUMBER(SEARCH('[1]Lookup for use classification'!$I$9,B415)),ISNUMBER(SEARCH('[1]Lookup for use classification'!$J$9,B415)),ISNUMBER(SEARCH('[1]Lookup for use classification'!$K$9,B415))),'[1]Lookup for use classification'!$A$9,IF(OR(ISNUMBER(SEARCH('[1]Lookup for use classification'!$B$10,B415)),ISNUMBER(SEARCH('[1]Lookup for use classification'!$C$10,B415)),ISNUMBER(SEARCH('[1]Lookup for use classification'!$D$10,B415)),ISNUMBER(SEARCH('[1]Lookup for use classification'!$E$10,B415)),ISNUMBER(SEARCH('[1]Lookup for use classification'!$F$10,B415)),ISNUMBER(SEARCH('[1]Lookup for use classification'!$G$10,B415))),'[1]Lookup for use classification'!$A$10,IF(OR(ISNUMBER(SEARCH('[1]Lookup for use classification'!$B$11,B415)),ISNUMBER(SEARCH('[1]Lookup for use classification'!$C$11,B415))),'[1]Lookup for use classification'!$A$11,IF(OR(ISNUMBER(SEARCH('[1]Lookup for use classification'!$B$12,B415)),ISNUMBER(SEARCH('[1]Lookup for use classification'!$C$12,B415))),'[1]Lookup for use classification'!$A$12,IF(OR(ISNUMBER(SEARCH('[1]Lookup for use classification'!$B$13,B415)),ISNUMBER(SEARCH('[1]Lookup for use classification'!$C$13,B415)),ISNUMBER(SEARCH('[1]Lookup for use classification'!$D$13,B415)),,ISNUMBER(SEARCH('[1]Lookup for use classification'!$C$13,B415)),ISNUMBER(SEARCH('[1]Lookup for use classification'!$E$13,B415))),'[1]Lookup for use classification'!$A$13,IF(OR(ISNUMBER(SEARCH('[1]Lookup for use classification'!$B$14,B415)),ISNUMBER(SEARCH('[1]Lookup for use classification'!$C$14,B415))),'[1]Lookup for use classification'!$A$14,"Other"))))))))))))</f>
        <v>Other</v>
      </c>
      <c r="D415" s="48"/>
      <c r="E415" s="26"/>
      <c r="F415" s="26"/>
    </row>
    <row r="416" spans="1:6">
      <c r="A416" s="16" t="s">
        <v>1295</v>
      </c>
      <c r="B416" s="26" t="s">
        <v>1276</v>
      </c>
      <c r="C416" s="133" t="str">
        <f>IF(OR(ISNUMBER(SEARCH('[1]Lookup for use classification'!$B$1,B416)),ISNUMBER(SEARCH('[1]Lookup for use classification'!$C$1,B416)),ISNUMBER(SEARCH('[1]Lookup for use classification'!$D$1,B416)),ISNUMBER(SEARCH('[1]Lookup for use classification'!$E$1,B416))),'[1]Lookup for use classification'!$A$1,IF(ISNUMBER(SEARCH('[1]Lookup for use classification'!$B$2,B416)),'[1]Lookup for use classification'!$A$2,IF(ISNUMBER(SEARCH('[1]Lookup for use classification'!$B$3,B416)),'[1]Lookup for use classification'!$A$3,IF(OR(ISNUMBER(SEARCH('[1]Lookup for use classification'!$B$4,B416)),ISNUMBER(SEARCH('[1]Lookup for use classification'!$C$4,B416)),ISNUMBER(SEARCH('[1]Lookup for use classification'!$D$4,B416)),ISNUMBER(SEARCH('[1]Lookup for use classification'!$E$4,B416))),'[1]Lookup for use classification'!$A$4,IF(OR(ISNUMBER(SEARCH('[1]Lookup for use classification'!$B$5,B416)),ISNUMBER(SEARCH('[1]Lookup for use classification'!$C$5,B416)),ISNUMBER(SEARCH('[1]Lookup for use classification'!$D$5,B416))),'[1]Lookup for use classification'!$A$5,IF(OR(ISNUMBER(SEARCH('[1]Lookup for use classification'!$B$7,B416)),ISNUMBER(SEARCH('[1]Lookup for use classification'!$C$7,B416)),ISNUMBER(SEARCH('[1]Lookup for use classification'!$D$7,B416))),'[1]Lookup for use classification'!$A$7,IF(OR(ISNUMBER(SEARCH('[1]Lookup for use classification'!$B$9,B416)),ISNUMBER(SEARCH('[1]Lookup for use classification'!$C$9,B416)),ISNUMBER(SEARCH('[1]Lookup for use classification'!$D$9,B416)),ISNUMBER(SEARCH('[1]Lookup for use classification'!$E$9,B416)),ISNUMBER(SEARCH('[1]Lookup for use classification'!$F$9,B416)),ISNUMBER(SEARCH('[1]Lookup for use classification'!$G$9,B416)),ISNUMBER(SEARCH('[1]Lookup for use classification'!$H$9,B416)),ISNUMBER(SEARCH('[1]Lookup for use classification'!$I$9,B416)),ISNUMBER(SEARCH('[1]Lookup for use classification'!$J$9,B416)),ISNUMBER(SEARCH('[1]Lookup for use classification'!$K$9,B416))),'[1]Lookup for use classification'!$A$9,IF(OR(ISNUMBER(SEARCH('[1]Lookup for use classification'!$B$10,B416)),ISNUMBER(SEARCH('[1]Lookup for use classification'!$C$10,B416)),ISNUMBER(SEARCH('[1]Lookup for use classification'!$D$10,B416)),ISNUMBER(SEARCH('[1]Lookup for use classification'!$E$10,B416)),ISNUMBER(SEARCH('[1]Lookup for use classification'!$F$10,B416)),ISNUMBER(SEARCH('[1]Lookup for use classification'!$G$10,B416))),'[1]Lookup for use classification'!$A$10,IF(OR(ISNUMBER(SEARCH('[1]Lookup for use classification'!$B$11,B416)),ISNUMBER(SEARCH('[1]Lookup for use classification'!$C$11,B416))),'[1]Lookup for use classification'!$A$11,IF(OR(ISNUMBER(SEARCH('[1]Lookup for use classification'!$B$12,B416)),ISNUMBER(SEARCH('[1]Lookup for use classification'!$C$12,B416))),'[1]Lookup for use classification'!$A$12,IF(OR(ISNUMBER(SEARCH('[1]Lookup for use classification'!$B$13,B416)),ISNUMBER(SEARCH('[1]Lookup for use classification'!$C$13,B416)),ISNUMBER(SEARCH('[1]Lookup for use classification'!$D$13,B416)),,ISNUMBER(SEARCH('[1]Lookup for use classification'!$C$13,B416)),ISNUMBER(SEARCH('[1]Lookup for use classification'!$E$13,B416))),'[1]Lookup for use classification'!$A$13,IF(OR(ISNUMBER(SEARCH('[1]Lookup for use classification'!$B$14,B416)),ISNUMBER(SEARCH('[1]Lookup for use classification'!$C$14,B416))),'[1]Lookup for use classification'!$A$14,"Other"))))))))))))</f>
        <v>Other</v>
      </c>
      <c r="D416" s="27"/>
      <c r="E416" s="26"/>
      <c r="F416" s="26"/>
    </row>
    <row r="417" spans="1:6">
      <c r="A417" s="16" t="s">
        <v>1295</v>
      </c>
      <c r="B417" s="26" t="s">
        <v>58</v>
      </c>
      <c r="C417" s="133" t="str">
        <f>IF(OR(ISNUMBER(SEARCH('[1]Lookup for use classification'!$B$1,B417)),ISNUMBER(SEARCH('[1]Lookup for use classification'!$C$1,B417)),ISNUMBER(SEARCH('[1]Lookup for use classification'!$D$1,B417)),ISNUMBER(SEARCH('[1]Lookup for use classification'!$E$1,B417))),'[1]Lookup for use classification'!$A$1,IF(ISNUMBER(SEARCH('[1]Lookup for use classification'!$B$2,B417)),'[1]Lookup for use classification'!$A$2,IF(ISNUMBER(SEARCH('[1]Lookup for use classification'!$B$3,B417)),'[1]Lookup for use classification'!$A$3,IF(OR(ISNUMBER(SEARCH('[1]Lookup for use classification'!$B$4,B417)),ISNUMBER(SEARCH('[1]Lookup for use classification'!$C$4,B417)),ISNUMBER(SEARCH('[1]Lookup for use classification'!$D$4,B417)),ISNUMBER(SEARCH('[1]Lookup for use classification'!$E$4,B417))),'[1]Lookup for use classification'!$A$4,IF(OR(ISNUMBER(SEARCH('[1]Lookup for use classification'!$B$5,B417)),ISNUMBER(SEARCH('[1]Lookup for use classification'!$C$5,B417)),ISNUMBER(SEARCH('[1]Lookup for use classification'!$D$5,B417))),'[1]Lookup for use classification'!$A$5,IF(OR(ISNUMBER(SEARCH('[1]Lookup for use classification'!$B$7,B417)),ISNUMBER(SEARCH('[1]Lookup for use classification'!$C$7,B417)),ISNUMBER(SEARCH('[1]Lookup for use classification'!$D$7,B417))),'[1]Lookup for use classification'!$A$7,IF(OR(ISNUMBER(SEARCH('[1]Lookup for use classification'!$B$9,B417)),ISNUMBER(SEARCH('[1]Lookup for use classification'!$C$9,B417)),ISNUMBER(SEARCH('[1]Lookup for use classification'!$D$9,B417)),ISNUMBER(SEARCH('[1]Lookup for use classification'!$E$9,B417)),ISNUMBER(SEARCH('[1]Lookup for use classification'!$F$9,B417)),ISNUMBER(SEARCH('[1]Lookup for use classification'!$G$9,B417)),ISNUMBER(SEARCH('[1]Lookup for use classification'!$H$9,B417)),ISNUMBER(SEARCH('[1]Lookup for use classification'!$I$9,B417)),ISNUMBER(SEARCH('[1]Lookup for use classification'!$J$9,B417)),ISNUMBER(SEARCH('[1]Lookup for use classification'!$K$9,B417))),'[1]Lookup for use classification'!$A$9,IF(OR(ISNUMBER(SEARCH('[1]Lookup for use classification'!$B$10,B417)),ISNUMBER(SEARCH('[1]Lookup for use classification'!$C$10,B417)),ISNUMBER(SEARCH('[1]Lookup for use classification'!$D$10,B417)),ISNUMBER(SEARCH('[1]Lookup for use classification'!$E$10,B417)),ISNUMBER(SEARCH('[1]Lookup for use classification'!$F$10,B417)),ISNUMBER(SEARCH('[1]Lookup for use classification'!$G$10,B417))),'[1]Lookup for use classification'!$A$10,IF(OR(ISNUMBER(SEARCH('[1]Lookup for use classification'!$B$11,B417)),ISNUMBER(SEARCH('[1]Lookup for use classification'!$C$11,B417))),'[1]Lookup for use classification'!$A$11,IF(OR(ISNUMBER(SEARCH('[1]Lookup for use classification'!$B$12,B417)),ISNUMBER(SEARCH('[1]Lookup for use classification'!$C$12,B417))),'[1]Lookup for use classification'!$A$12,IF(OR(ISNUMBER(SEARCH('[1]Lookup for use classification'!$B$13,B417)),ISNUMBER(SEARCH('[1]Lookup for use classification'!$C$13,B417)),ISNUMBER(SEARCH('[1]Lookup for use classification'!$D$13,B417)),,ISNUMBER(SEARCH('[1]Lookup for use classification'!$C$13,B417)),ISNUMBER(SEARCH('[1]Lookup for use classification'!$E$13,B417))),'[1]Lookup for use classification'!$A$13,IF(OR(ISNUMBER(SEARCH('[1]Lookup for use classification'!$B$14,B417)),ISNUMBER(SEARCH('[1]Lookup for use classification'!$C$14,B417))),'[1]Lookup for use classification'!$A$14,"Other"))))))))))))</f>
        <v>Education - K - 12</v>
      </c>
      <c r="D417" s="27"/>
      <c r="E417" s="26"/>
      <c r="F417" s="26"/>
    </row>
    <row r="418" spans="1:6">
      <c r="A418" s="16" t="s">
        <v>1295</v>
      </c>
      <c r="B418" s="47" t="s">
        <v>58</v>
      </c>
      <c r="C418" s="133" t="str">
        <f>IF(OR(ISNUMBER(SEARCH('[1]Lookup for use classification'!$B$1,B418)),ISNUMBER(SEARCH('[1]Lookup for use classification'!$C$1,B418)),ISNUMBER(SEARCH('[1]Lookup for use classification'!$D$1,B418)),ISNUMBER(SEARCH('[1]Lookup for use classification'!$E$1,B418))),'[1]Lookup for use classification'!$A$1,IF(ISNUMBER(SEARCH('[1]Lookup for use classification'!$B$2,B418)),'[1]Lookup for use classification'!$A$2,IF(ISNUMBER(SEARCH('[1]Lookup for use classification'!$B$3,B418)),'[1]Lookup for use classification'!$A$3,IF(OR(ISNUMBER(SEARCH('[1]Lookup for use classification'!$B$4,B418)),ISNUMBER(SEARCH('[1]Lookup for use classification'!$C$4,B418)),ISNUMBER(SEARCH('[1]Lookup for use classification'!$D$4,B418)),ISNUMBER(SEARCH('[1]Lookup for use classification'!$E$4,B418))),'[1]Lookup for use classification'!$A$4,IF(OR(ISNUMBER(SEARCH('[1]Lookup for use classification'!$B$5,B418)),ISNUMBER(SEARCH('[1]Lookup for use classification'!$C$5,B418)),ISNUMBER(SEARCH('[1]Lookup for use classification'!$D$5,B418))),'[1]Lookup for use classification'!$A$5,IF(OR(ISNUMBER(SEARCH('[1]Lookup for use classification'!$B$7,B418)),ISNUMBER(SEARCH('[1]Lookup for use classification'!$C$7,B418)),ISNUMBER(SEARCH('[1]Lookup for use classification'!$D$7,B418))),'[1]Lookup for use classification'!$A$7,IF(OR(ISNUMBER(SEARCH('[1]Lookup for use classification'!$B$9,B418)),ISNUMBER(SEARCH('[1]Lookup for use classification'!$C$9,B418)),ISNUMBER(SEARCH('[1]Lookup for use classification'!$D$9,B418)),ISNUMBER(SEARCH('[1]Lookup for use classification'!$E$9,B418)),ISNUMBER(SEARCH('[1]Lookup for use classification'!$F$9,B418)),ISNUMBER(SEARCH('[1]Lookup for use classification'!$G$9,B418)),ISNUMBER(SEARCH('[1]Lookup for use classification'!$H$9,B418)),ISNUMBER(SEARCH('[1]Lookup for use classification'!$I$9,B418)),ISNUMBER(SEARCH('[1]Lookup for use classification'!$J$9,B418)),ISNUMBER(SEARCH('[1]Lookup for use classification'!$K$9,B418))),'[1]Lookup for use classification'!$A$9,IF(OR(ISNUMBER(SEARCH('[1]Lookup for use classification'!$B$10,B418)),ISNUMBER(SEARCH('[1]Lookup for use classification'!$C$10,B418)),ISNUMBER(SEARCH('[1]Lookup for use classification'!$D$10,B418)),ISNUMBER(SEARCH('[1]Lookup for use classification'!$E$10,B418)),ISNUMBER(SEARCH('[1]Lookup for use classification'!$F$10,B418)),ISNUMBER(SEARCH('[1]Lookup for use classification'!$G$10,B418))),'[1]Lookup for use classification'!$A$10,IF(OR(ISNUMBER(SEARCH('[1]Lookup for use classification'!$B$11,B418)),ISNUMBER(SEARCH('[1]Lookup for use classification'!$C$11,B418))),'[1]Lookup for use classification'!$A$11,IF(OR(ISNUMBER(SEARCH('[1]Lookup for use classification'!$B$12,B418)),ISNUMBER(SEARCH('[1]Lookup for use classification'!$C$12,B418))),'[1]Lookup for use classification'!$A$12,IF(OR(ISNUMBER(SEARCH('[1]Lookup for use classification'!$B$13,B418)),ISNUMBER(SEARCH('[1]Lookup for use classification'!$C$13,B418)),ISNUMBER(SEARCH('[1]Lookup for use classification'!$D$13,B418)),,ISNUMBER(SEARCH('[1]Lookup for use classification'!$C$13,B418)),ISNUMBER(SEARCH('[1]Lookup for use classification'!$E$13,B418))),'[1]Lookup for use classification'!$A$13,IF(OR(ISNUMBER(SEARCH('[1]Lookup for use classification'!$B$14,B418)),ISNUMBER(SEARCH('[1]Lookup for use classification'!$C$14,B418))),'[1]Lookup for use classification'!$A$14,"Other"))))))))))))</f>
        <v>Education - K - 12</v>
      </c>
      <c r="D418" s="48">
        <v>9676</v>
      </c>
      <c r="E418" s="26"/>
      <c r="F418" s="26"/>
    </row>
    <row r="419" spans="1:6">
      <c r="A419" s="16" t="s">
        <v>1295</v>
      </c>
      <c r="B419" s="47" t="s">
        <v>1277</v>
      </c>
      <c r="C419" s="133" t="str">
        <f>IF(OR(ISNUMBER(SEARCH('[1]Lookup for use classification'!$B$1,B419)),ISNUMBER(SEARCH('[1]Lookup for use classification'!$C$1,B419)),ISNUMBER(SEARCH('[1]Lookup for use classification'!$D$1,B419)),ISNUMBER(SEARCH('[1]Lookup for use classification'!$E$1,B419))),'[1]Lookup for use classification'!$A$1,IF(ISNUMBER(SEARCH('[1]Lookup for use classification'!$B$2,B419)),'[1]Lookup for use classification'!$A$2,IF(ISNUMBER(SEARCH('[1]Lookup for use classification'!$B$3,B419)),'[1]Lookup for use classification'!$A$3,IF(OR(ISNUMBER(SEARCH('[1]Lookup for use classification'!$B$4,B419)),ISNUMBER(SEARCH('[1]Lookup for use classification'!$C$4,B419)),ISNUMBER(SEARCH('[1]Lookup for use classification'!$D$4,B419)),ISNUMBER(SEARCH('[1]Lookup for use classification'!$E$4,B419))),'[1]Lookup for use classification'!$A$4,IF(OR(ISNUMBER(SEARCH('[1]Lookup for use classification'!$B$5,B419)),ISNUMBER(SEARCH('[1]Lookup for use classification'!$C$5,B419)),ISNUMBER(SEARCH('[1]Lookup for use classification'!$D$5,B419))),'[1]Lookup for use classification'!$A$5,IF(OR(ISNUMBER(SEARCH('[1]Lookup for use classification'!$B$7,B419)),ISNUMBER(SEARCH('[1]Lookup for use classification'!$C$7,B419)),ISNUMBER(SEARCH('[1]Lookup for use classification'!$D$7,B419))),'[1]Lookup for use classification'!$A$7,IF(OR(ISNUMBER(SEARCH('[1]Lookup for use classification'!$B$9,B419)),ISNUMBER(SEARCH('[1]Lookup for use classification'!$C$9,B419)),ISNUMBER(SEARCH('[1]Lookup for use classification'!$D$9,B419)),ISNUMBER(SEARCH('[1]Lookup for use classification'!$E$9,B419)),ISNUMBER(SEARCH('[1]Lookup for use classification'!$F$9,B419)),ISNUMBER(SEARCH('[1]Lookup for use classification'!$G$9,B419)),ISNUMBER(SEARCH('[1]Lookup for use classification'!$H$9,B419)),ISNUMBER(SEARCH('[1]Lookup for use classification'!$I$9,B419)),ISNUMBER(SEARCH('[1]Lookup for use classification'!$J$9,B419)),ISNUMBER(SEARCH('[1]Lookup for use classification'!$K$9,B419))),'[1]Lookup for use classification'!$A$9,IF(OR(ISNUMBER(SEARCH('[1]Lookup for use classification'!$B$10,B419)),ISNUMBER(SEARCH('[1]Lookup for use classification'!$C$10,B419)),ISNUMBER(SEARCH('[1]Lookup for use classification'!$D$10,B419)),ISNUMBER(SEARCH('[1]Lookup for use classification'!$E$10,B419)),ISNUMBER(SEARCH('[1]Lookup for use classification'!$F$10,B419)),ISNUMBER(SEARCH('[1]Lookup for use classification'!$G$10,B419))),'[1]Lookup for use classification'!$A$10,IF(OR(ISNUMBER(SEARCH('[1]Lookup for use classification'!$B$11,B419)),ISNUMBER(SEARCH('[1]Lookup for use classification'!$C$11,B419))),'[1]Lookup for use classification'!$A$11,IF(OR(ISNUMBER(SEARCH('[1]Lookup for use classification'!$B$12,B419)),ISNUMBER(SEARCH('[1]Lookup for use classification'!$C$12,B419))),'[1]Lookup for use classification'!$A$12,IF(OR(ISNUMBER(SEARCH('[1]Lookup for use classification'!$B$13,B419)),ISNUMBER(SEARCH('[1]Lookup for use classification'!$C$13,B419)),ISNUMBER(SEARCH('[1]Lookup for use classification'!$D$13,B419)),,ISNUMBER(SEARCH('[1]Lookup for use classification'!$C$13,B419)),ISNUMBER(SEARCH('[1]Lookup for use classification'!$E$13,B419))),'[1]Lookup for use classification'!$A$13,IF(OR(ISNUMBER(SEARCH('[1]Lookup for use classification'!$B$14,B419)),ISNUMBER(SEARCH('[1]Lookup for use classification'!$C$14,B419))),'[1]Lookup for use classification'!$A$14,"Other"))))))))))))</f>
        <v>Education - K - 12</v>
      </c>
      <c r="D419" s="48">
        <v>64</v>
      </c>
      <c r="E419" s="26"/>
      <c r="F419" s="26"/>
    </row>
    <row r="420" spans="1:6">
      <c r="A420" s="16" t="s">
        <v>1295</v>
      </c>
      <c r="B420" s="47" t="s">
        <v>1278</v>
      </c>
      <c r="C420" s="133" t="str">
        <f>IF(OR(ISNUMBER(SEARCH('[1]Lookup for use classification'!$B$1,B420)),ISNUMBER(SEARCH('[1]Lookup for use classification'!$C$1,B420)),ISNUMBER(SEARCH('[1]Lookup for use classification'!$D$1,B420)),ISNUMBER(SEARCH('[1]Lookup for use classification'!$E$1,B420))),'[1]Lookup for use classification'!$A$1,IF(ISNUMBER(SEARCH('[1]Lookup for use classification'!$B$2,B420)),'[1]Lookup for use classification'!$A$2,IF(ISNUMBER(SEARCH('[1]Lookup for use classification'!$B$3,B420)),'[1]Lookup for use classification'!$A$3,IF(OR(ISNUMBER(SEARCH('[1]Lookup for use classification'!$B$4,B420)),ISNUMBER(SEARCH('[1]Lookup for use classification'!$C$4,B420)),ISNUMBER(SEARCH('[1]Lookup for use classification'!$D$4,B420)),ISNUMBER(SEARCH('[1]Lookup for use classification'!$E$4,B420))),'[1]Lookup for use classification'!$A$4,IF(OR(ISNUMBER(SEARCH('[1]Lookup for use classification'!$B$5,B420)),ISNUMBER(SEARCH('[1]Lookup for use classification'!$C$5,B420)),ISNUMBER(SEARCH('[1]Lookup for use classification'!$D$5,B420))),'[1]Lookup for use classification'!$A$5,IF(OR(ISNUMBER(SEARCH('[1]Lookup for use classification'!$B$7,B420)),ISNUMBER(SEARCH('[1]Lookup for use classification'!$C$7,B420)),ISNUMBER(SEARCH('[1]Lookup for use classification'!$D$7,B420))),'[1]Lookup for use classification'!$A$7,IF(OR(ISNUMBER(SEARCH('[1]Lookup for use classification'!$B$9,B420)),ISNUMBER(SEARCH('[1]Lookup for use classification'!$C$9,B420)),ISNUMBER(SEARCH('[1]Lookup for use classification'!$D$9,B420)),ISNUMBER(SEARCH('[1]Lookup for use classification'!$E$9,B420)),ISNUMBER(SEARCH('[1]Lookup for use classification'!$F$9,B420)),ISNUMBER(SEARCH('[1]Lookup for use classification'!$G$9,B420)),ISNUMBER(SEARCH('[1]Lookup for use classification'!$H$9,B420)),ISNUMBER(SEARCH('[1]Lookup for use classification'!$I$9,B420)),ISNUMBER(SEARCH('[1]Lookup for use classification'!$J$9,B420)),ISNUMBER(SEARCH('[1]Lookup for use classification'!$K$9,B420))),'[1]Lookup for use classification'!$A$9,IF(OR(ISNUMBER(SEARCH('[1]Lookup for use classification'!$B$10,B420)),ISNUMBER(SEARCH('[1]Lookup for use classification'!$C$10,B420)),ISNUMBER(SEARCH('[1]Lookup for use classification'!$D$10,B420)),ISNUMBER(SEARCH('[1]Lookup for use classification'!$E$10,B420)),ISNUMBER(SEARCH('[1]Lookup for use classification'!$F$10,B420)),ISNUMBER(SEARCH('[1]Lookup for use classification'!$G$10,B420))),'[1]Lookup for use classification'!$A$10,IF(OR(ISNUMBER(SEARCH('[1]Lookup for use classification'!$B$11,B420)),ISNUMBER(SEARCH('[1]Lookup for use classification'!$C$11,B420))),'[1]Lookup for use classification'!$A$11,IF(OR(ISNUMBER(SEARCH('[1]Lookup for use classification'!$B$12,B420)),ISNUMBER(SEARCH('[1]Lookup for use classification'!$C$12,B420))),'[1]Lookup for use classification'!$A$12,IF(OR(ISNUMBER(SEARCH('[1]Lookup for use classification'!$B$13,B420)),ISNUMBER(SEARCH('[1]Lookup for use classification'!$C$13,B420)),ISNUMBER(SEARCH('[1]Lookup for use classification'!$D$13,B420)),,ISNUMBER(SEARCH('[1]Lookup for use classification'!$C$13,B420)),ISNUMBER(SEARCH('[1]Lookup for use classification'!$E$13,B420))),'[1]Lookup for use classification'!$A$13,IF(OR(ISNUMBER(SEARCH('[1]Lookup for use classification'!$B$14,B420)),ISNUMBER(SEARCH('[1]Lookup for use classification'!$C$14,B420))),'[1]Lookup for use classification'!$A$14,"Other"))))))))))))</f>
        <v>Education - K - 12</v>
      </c>
      <c r="D420" s="48">
        <v>365</v>
      </c>
      <c r="E420" s="26"/>
      <c r="F420" s="26"/>
    </row>
    <row r="421" spans="1:6">
      <c r="A421" s="16" t="s">
        <v>1295</v>
      </c>
      <c r="B421" s="47" t="s">
        <v>1279</v>
      </c>
      <c r="C421" s="133" t="str">
        <f>IF(OR(ISNUMBER(SEARCH('[1]Lookup for use classification'!$B$1,B421)),ISNUMBER(SEARCH('[1]Lookup for use classification'!$C$1,B421)),ISNUMBER(SEARCH('[1]Lookup for use classification'!$D$1,B421)),ISNUMBER(SEARCH('[1]Lookup for use classification'!$E$1,B421))),'[1]Lookup for use classification'!$A$1,IF(ISNUMBER(SEARCH('[1]Lookup for use classification'!$B$2,B421)),'[1]Lookup for use classification'!$A$2,IF(ISNUMBER(SEARCH('[1]Lookup for use classification'!$B$3,B421)),'[1]Lookup for use classification'!$A$3,IF(OR(ISNUMBER(SEARCH('[1]Lookup for use classification'!$B$4,B421)),ISNUMBER(SEARCH('[1]Lookup for use classification'!$C$4,B421)),ISNUMBER(SEARCH('[1]Lookup for use classification'!$D$4,B421)),ISNUMBER(SEARCH('[1]Lookup for use classification'!$E$4,B421))),'[1]Lookup for use classification'!$A$4,IF(OR(ISNUMBER(SEARCH('[1]Lookup for use classification'!$B$5,B421)),ISNUMBER(SEARCH('[1]Lookup for use classification'!$C$5,B421)),ISNUMBER(SEARCH('[1]Lookup for use classification'!$D$5,B421))),'[1]Lookup for use classification'!$A$5,IF(OR(ISNUMBER(SEARCH('[1]Lookup for use classification'!$B$7,B421)),ISNUMBER(SEARCH('[1]Lookup for use classification'!$C$7,B421)),ISNUMBER(SEARCH('[1]Lookup for use classification'!$D$7,B421))),'[1]Lookup for use classification'!$A$7,IF(OR(ISNUMBER(SEARCH('[1]Lookup for use classification'!$B$9,B421)),ISNUMBER(SEARCH('[1]Lookup for use classification'!$C$9,B421)),ISNUMBER(SEARCH('[1]Lookup for use classification'!$D$9,B421)),ISNUMBER(SEARCH('[1]Lookup for use classification'!$E$9,B421)),ISNUMBER(SEARCH('[1]Lookup for use classification'!$F$9,B421)),ISNUMBER(SEARCH('[1]Lookup for use classification'!$G$9,B421)),ISNUMBER(SEARCH('[1]Lookup for use classification'!$H$9,B421)),ISNUMBER(SEARCH('[1]Lookup for use classification'!$I$9,B421)),ISNUMBER(SEARCH('[1]Lookup for use classification'!$J$9,B421)),ISNUMBER(SEARCH('[1]Lookup for use classification'!$K$9,B421))),'[1]Lookup for use classification'!$A$9,IF(OR(ISNUMBER(SEARCH('[1]Lookup for use classification'!$B$10,B421)),ISNUMBER(SEARCH('[1]Lookup for use classification'!$C$10,B421)),ISNUMBER(SEARCH('[1]Lookup for use classification'!$D$10,B421)),ISNUMBER(SEARCH('[1]Lookup for use classification'!$E$10,B421)),ISNUMBER(SEARCH('[1]Lookup for use classification'!$F$10,B421)),ISNUMBER(SEARCH('[1]Lookup for use classification'!$G$10,B421))),'[1]Lookup for use classification'!$A$10,IF(OR(ISNUMBER(SEARCH('[1]Lookup for use classification'!$B$11,B421)),ISNUMBER(SEARCH('[1]Lookup for use classification'!$C$11,B421))),'[1]Lookup for use classification'!$A$11,IF(OR(ISNUMBER(SEARCH('[1]Lookup for use classification'!$B$12,B421)),ISNUMBER(SEARCH('[1]Lookup for use classification'!$C$12,B421))),'[1]Lookup for use classification'!$A$12,IF(OR(ISNUMBER(SEARCH('[1]Lookup for use classification'!$B$13,B421)),ISNUMBER(SEARCH('[1]Lookup for use classification'!$C$13,B421)),ISNUMBER(SEARCH('[1]Lookup for use classification'!$D$13,B421)),,ISNUMBER(SEARCH('[1]Lookup for use classification'!$C$13,B421)),ISNUMBER(SEARCH('[1]Lookup for use classification'!$E$13,B421))),'[1]Lookup for use classification'!$A$13,IF(OR(ISNUMBER(SEARCH('[1]Lookup for use classification'!$B$14,B421)),ISNUMBER(SEARCH('[1]Lookup for use classification'!$C$14,B421))),'[1]Lookup for use classification'!$A$14,"Other"))))))))))))</f>
        <v>Education - K - 12</v>
      </c>
      <c r="D421" s="48">
        <v>265</v>
      </c>
      <c r="E421" s="26"/>
      <c r="F421" s="26"/>
    </row>
    <row r="422" spans="1:6">
      <c r="A422" s="16" t="s">
        <v>1295</v>
      </c>
      <c r="B422" s="47" t="s">
        <v>1280</v>
      </c>
      <c r="C422" s="133" t="str">
        <f>IF(OR(ISNUMBER(SEARCH('[1]Lookup for use classification'!$B$1,B422)),ISNUMBER(SEARCH('[1]Lookup for use classification'!$C$1,B422)),ISNUMBER(SEARCH('[1]Lookup for use classification'!$D$1,B422)),ISNUMBER(SEARCH('[1]Lookup for use classification'!$E$1,B422))),'[1]Lookup for use classification'!$A$1,IF(ISNUMBER(SEARCH('[1]Lookup for use classification'!$B$2,B422)),'[1]Lookup for use classification'!$A$2,IF(ISNUMBER(SEARCH('[1]Lookup for use classification'!$B$3,B422)),'[1]Lookup for use classification'!$A$3,IF(OR(ISNUMBER(SEARCH('[1]Lookup for use classification'!$B$4,B422)),ISNUMBER(SEARCH('[1]Lookup for use classification'!$C$4,B422)),ISNUMBER(SEARCH('[1]Lookup for use classification'!$D$4,B422)),ISNUMBER(SEARCH('[1]Lookup for use classification'!$E$4,B422))),'[1]Lookup for use classification'!$A$4,IF(OR(ISNUMBER(SEARCH('[1]Lookup for use classification'!$B$5,B422)),ISNUMBER(SEARCH('[1]Lookup for use classification'!$C$5,B422)),ISNUMBER(SEARCH('[1]Lookup for use classification'!$D$5,B422))),'[1]Lookup for use classification'!$A$5,IF(OR(ISNUMBER(SEARCH('[1]Lookup for use classification'!$B$7,B422)),ISNUMBER(SEARCH('[1]Lookup for use classification'!$C$7,B422)),ISNUMBER(SEARCH('[1]Lookup for use classification'!$D$7,B422))),'[1]Lookup for use classification'!$A$7,IF(OR(ISNUMBER(SEARCH('[1]Lookup for use classification'!$B$9,B422)),ISNUMBER(SEARCH('[1]Lookup for use classification'!$C$9,B422)),ISNUMBER(SEARCH('[1]Lookup for use classification'!$D$9,B422)),ISNUMBER(SEARCH('[1]Lookup for use classification'!$E$9,B422)),ISNUMBER(SEARCH('[1]Lookup for use classification'!$F$9,B422)),ISNUMBER(SEARCH('[1]Lookup for use classification'!$G$9,B422)),ISNUMBER(SEARCH('[1]Lookup for use classification'!$H$9,B422)),ISNUMBER(SEARCH('[1]Lookup for use classification'!$I$9,B422)),ISNUMBER(SEARCH('[1]Lookup for use classification'!$J$9,B422)),ISNUMBER(SEARCH('[1]Lookup for use classification'!$K$9,B422))),'[1]Lookup for use classification'!$A$9,IF(OR(ISNUMBER(SEARCH('[1]Lookup for use classification'!$B$10,B422)),ISNUMBER(SEARCH('[1]Lookup for use classification'!$C$10,B422)),ISNUMBER(SEARCH('[1]Lookup for use classification'!$D$10,B422)),ISNUMBER(SEARCH('[1]Lookup for use classification'!$E$10,B422)),ISNUMBER(SEARCH('[1]Lookup for use classification'!$F$10,B422)),ISNUMBER(SEARCH('[1]Lookup for use classification'!$G$10,B422))),'[1]Lookup for use classification'!$A$10,IF(OR(ISNUMBER(SEARCH('[1]Lookup for use classification'!$B$11,B422)),ISNUMBER(SEARCH('[1]Lookup for use classification'!$C$11,B422))),'[1]Lookup for use classification'!$A$11,IF(OR(ISNUMBER(SEARCH('[1]Lookup for use classification'!$B$12,B422)),ISNUMBER(SEARCH('[1]Lookup for use classification'!$C$12,B422))),'[1]Lookup for use classification'!$A$12,IF(OR(ISNUMBER(SEARCH('[1]Lookup for use classification'!$B$13,B422)),ISNUMBER(SEARCH('[1]Lookup for use classification'!$C$13,B422)),ISNUMBER(SEARCH('[1]Lookup for use classification'!$D$13,B422)),,ISNUMBER(SEARCH('[1]Lookup for use classification'!$C$13,B422)),ISNUMBER(SEARCH('[1]Lookup for use classification'!$E$13,B422))),'[1]Lookup for use classification'!$A$13,IF(OR(ISNUMBER(SEARCH('[1]Lookup for use classification'!$B$14,B422)),ISNUMBER(SEARCH('[1]Lookup for use classification'!$C$14,B422))),'[1]Lookup for use classification'!$A$14,"Other"))))))))))))</f>
        <v>Warehousing</v>
      </c>
      <c r="D422" s="48"/>
      <c r="E422" s="26"/>
      <c r="F422" s="26"/>
    </row>
    <row r="423" spans="1:6">
      <c r="A423" s="16" t="s">
        <v>1295</v>
      </c>
      <c r="B423" s="47" t="s">
        <v>1281</v>
      </c>
      <c r="C423" s="133" t="str">
        <f>IF(OR(ISNUMBER(SEARCH('[1]Lookup for use classification'!$B$1,B423)),ISNUMBER(SEARCH('[1]Lookup for use classification'!$C$1,B423)),ISNUMBER(SEARCH('[1]Lookup for use classification'!$D$1,B423)),ISNUMBER(SEARCH('[1]Lookup for use classification'!$E$1,B423))),'[1]Lookup for use classification'!$A$1,IF(ISNUMBER(SEARCH('[1]Lookup for use classification'!$B$2,B423)),'[1]Lookup for use classification'!$A$2,IF(ISNUMBER(SEARCH('[1]Lookup for use classification'!$B$3,B423)),'[1]Lookup for use classification'!$A$3,IF(OR(ISNUMBER(SEARCH('[1]Lookup for use classification'!$B$4,B423)),ISNUMBER(SEARCH('[1]Lookup for use classification'!$C$4,B423)),ISNUMBER(SEARCH('[1]Lookup for use classification'!$D$4,B423)),ISNUMBER(SEARCH('[1]Lookup for use classification'!$E$4,B423))),'[1]Lookup for use classification'!$A$4,IF(OR(ISNUMBER(SEARCH('[1]Lookup for use classification'!$B$5,B423)),ISNUMBER(SEARCH('[1]Lookup for use classification'!$C$5,B423)),ISNUMBER(SEARCH('[1]Lookup for use classification'!$D$5,B423))),'[1]Lookup for use classification'!$A$5,IF(OR(ISNUMBER(SEARCH('[1]Lookup for use classification'!$B$7,B423)),ISNUMBER(SEARCH('[1]Lookup for use classification'!$C$7,B423)),ISNUMBER(SEARCH('[1]Lookup for use classification'!$D$7,B423))),'[1]Lookup for use classification'!$A$7,IF(OR(ISNUMBER(SEARCH('[1]Lookup for use classification'!$B$9,B423)),ISNUMBER(SEARCH('[1]Lookup for use classification'!$C$9,B423)),ISNUMBER(SEARCH('[1]Lookup for use classification'!$D$9,B423)),ISNUMBER(SEARCH('[1]Lookup for use classification'!$E$9,B423)),ISNUMBER(SEARCH('[1]Lookup for use classification'!$F$9,B423)),ISNUMBER(SEARCH('[1]Lookup for use classification'!$G$9,B423)),ISNUMBER(SEARCH('[1]Lookup for use classification'!$H$9,B423)),ISNUMBER(SEARCH('[1]Lookup for use classification'!$I$9,B423)),ISNUMBER(SEARCH('[1]Lookup for use classification'!$J$9,B423)),ISNUMBER(SEARCH('[1]Lookup for use classification'!$K$9,B423))),'[1]Lookup for use classification'!$A$9,IF(OR(ISNUMBER(SEARCH('[1]Lookup for use classification'!$B$10,B423)),ISNUMBER(SEARCH('[1]Lookup for use classification'!$C$10,B423)),ISNUMBER(SEARCH('[1]Lookup for use classification'!$D$10,B423)),ISNUMBER(SEARCH('[1]Lookup for use classification'!$E$10,B423)),ISNUMBER(SEARCH('[1]Lookup for use classification'!$F$10,B423)),ISNUMBER(SEARCH('[1]Lookup for use classification'!$G$10,B423))),'[1]Lookup for use classification'!$A$10,IF(OR(ISNUMBER(SEARCH('[1]Lookup for use classification'!$B$11,B423)),ISNUMBER(SEARCH('[1]Lookup for use classification'!$C$11,B423))),'[1]Lookup for use classification'!$A$11,IF(OR(ISNUMBER(SEARCH('[1]Lookup for use classification'!$B$12,B423)),ISNUMBER(SEARCH('[1]Lookup for use classification'!$C$12,B423))),'[1]Lookup for use classification'!$A$12,IF(OR(ISNUMBER(SEARCH('[1]Lookup for use classification'!$B$13,B423)),ISNUMBER(SEARCH('[1]Lookup for use classification'!$C$13,B423)),ISNUMBER(SEARCH('[1]Lookup for use classification'!$D$13,B423)),,ISNUMBER(SEARCH('[1]Lookup for use classification'!$C$13,B423)),ISNUMBER(SEARCH('[1]Lookup for use classification'!$E$13,B423))),'[1]Lookup for use classification'!$A$13,IF(OR(ISNUMBER(SEARCH('[1]Lookup for use classification'!$B$14,B423)),ISNUMBER(SEARCH('[1]Lookup for use classification'!$C$14,B423))),'[1]Lookup for use classification'!$A$14,"Other"))))))))))))</f>
        <v>Warehousing</v>
      </c>
      <c r="D423" s="48"/>
      <c r="E423" s="26"/>
      <c r="F423" s="26"/>
    </row>
    <row r="424" spans="1:6">
      <c r="A424" s="16" t="s">
        <v>1295</v>
      </c>
      <c r="B424" s="47" t="s">
        <v>1282</v>
      </c>
      <c r="C424" s="133" t="str">
        <f>IF(OR(ISNUMBER(SEARCH('[1]Lookup for use classification'!$B$1,B424)),ISNUMBER(SEARCH('[1]Lookup for use classification'!$C$1,B424)),ISNUMBER(SEARCH('[1]Lookup for use classification'!$D$1,B424)),ISNUMBER(SEARCH('[1]Lookup for use classification'!$E$1,B424))),'[1]Lookup for use classification'!$A$1,IF(ISNUMBER(SEARCH('[1]Lookup for use classification'!$B$2,B424)),'[1]Lookup for use classification'!$A$2,IF(ISNUMBER(SEARCH('[1]Lookup for use classification'!$B$3,B424)),'[1]Lookup for use classification'!$A$3,IF(OR(ISNUMBER(SEARCH('[1]Lookup for use classification'!$B$4,B424)),ISNUMBER(SEARCH('[1]Lookup for use classification'!$C$4,B424)),ISNUMBER(SEARCH('[1]Lookup for use classification'!$D$4,B424)),ISNUMBER(SEARCH('[1]Lookup for use classification'!$E$4,B424))),'[1]Lookup for use classification'!$A$4,IF(OR(ISNUMBER(SEARCH('[1]Lookup for use classification'!$B$5,B424)),ISNUMBER(SEARCH('[1]Lookup for use classification'!$C$5,B424)),ISNUMBER(SEARCH('[1]Lookup for use classification'!$D$5,B424))),'[1]Lookup for use classification'!$A$5,IF(OR(ISNUMBER(SEARCH('[1]Lookup for use classification'!$B$7,B424)),ISNUMBER(SEARCH('[1]Lookup for use classification'!$C$7,B424)),ISNUMBER(SEARCH('[1]Lookup for use classification'!$D$7,B424))),'[1]Lookup for use classification'!$A$7,IF(OR(ISNUMBER(SEARCH('[1]Lookup for use classification'!$B$9,B424)),ISNUMBER(SEARCH('[1]Lookup for use classification'!$C$9,B424)),ISNUMBER(SEARCH('[1]Lookup for use classification'!$D$9,B424)),ISNUMBER(SEARCH('[1]Lookup for use classification'!$E$9,B424)),ISNUMBER(SEARCH('[1]Lookup for use classification'!$F$9,B424)),ISNUMBER(SEARCH('[1]Lookup for use classification'!$G$9,B424)),ISNUMBER(SEARCH('[1]Lookup for use classification'!$H$9,B424)),ISNUMBER(SEARCH('[1]Lookup for use classification'!$I$9,B424)),ISNUMBER(SEARCH('[1]Lookup for use classification'!$J$9,B424)),ISNUMBER(SEARCH('[1]Lookup for use classification'!$K$9,B424))),'[1]Lookup for use classification'!$A$9,IF(OR(ISNUMBER(SEARCH('[1]Lookup for use classification'!$B$10,B424)),ISNUMBER(SEARCH('[1]Lookup for use classification'!$C$10,B424)),ISNUMBER(SEARCH('[1]Lookup for use classification'!$D$10,B424)),ISNUMBER(SEARCH('[1]Lookup for use classification'!$E$10,B424)),ISNUMBER(SEARCH('[1]Lookup for use classification'!$F$10,B424)),ISNUMBER(SEARCH('[1]Lookup for use classification'!$G$10,B424))),'[1]Lookup for use classification'!$A$10,IF(OR(ISNUMBER(SEARCH('[1]Lookup for use classification'!$B$11,B424)),ISNUMBER(SEARCH('[1]Lookup for use classification'!$C$11,B424))),'[1]Lookup for use classification'!$A$11,IF(OR(ISNUMBER(SEARCH('[1]Lookup for use classification'!$B$12,B424)),ISNUMBER(SEARCH('[1]Lookup for use classification'!$C$12,B424))),'[1]Lookup for use classification'!$A$12,IF(OR(ISNUMBER(SEARCH('[1]Lookup for use classification'!$B$13,B424)),ISNUMBER(SEARCH('[1]Lookup for use classification'!$C$13,B424)),ISNUMBER(SEARCH('[1]Lookup for use classification'!$D$13,B424)),,ISNUMBER(SEARCH('[1]Lookup for use classification'!$C$13,B424)),ISNUMBER(SEARCH('[1]Lookup for use classification'!$E$13,B424))),'[1]Lookup for use classification'!$A$13,IF(OR(ISNUMBER(SEARCH('[1]Lookup for use classification'!$B$14,B424)),ISNUMBER(SEARCH('[1]Lookup for use classification'!$C$14,B424))),'[1]Lookup for use classification'!$A$14,"Other"))))))))))))</f>
        <v>Warehousing</v>
      </c>
      <c r="D424" s="48"/>
      <c r="E424" s="26"/>
      <c r="F424" s="26"/>
    </row>
    <row r="425" spans="1:6">
      <c r="A425" s="16" t="s">
        <v>1295</v>
      </c>
      <c r="B425" s="65" t="s">
        <v>254</v>
      </c>
      <c r="C425" s="133" t="str">
        <f>IF(OR(ISNUMBER(SEARCH('[1]Lookup for use classification'!$B$1,B425)),ISNUMBER(SEARCH('[1]Lookup for use classification'!$C$1,B425)),ISNUMBER(SEARCH('[1]Lookup for use classification'!$D$1,B425)),ISNUMBER(SEARCH('[1]Lookup for use classification'!$E$1,B425))),'[1]Lookup for use classification'!$A$1,IF(ISNUMBER(SEARCH('[1]Lookup for use classification'!$B$2,B425)),'[1]Lookup for use classification'!$A$2,IF(ISNUMBER(SEARCH('[1]Lookup for use classification'!$B$3,B425)),'[1]Lookup for use classification'!$A$3,IF(OR(ISNUMBER(SEARCH('[1]Lookup for use classification'!$B$4,B425)),ISNUMBER(SEARCH('[1]Lookup for use classification'!$C$4,B425)),ISNUMBER(SEARCH('[1]Lookup for use classification'!$D$4,B425)),ISNUMBER(SEARCH('[1]Lookup for use classification'!$E$4,B425))),'[1]Lookup for use classification'!$A$4,IF(OR(ISNUMBER(SEARCH('[1]Lookup for use classification'!$B$5,B425)),ISNUMBER(SEARCH('[1]Lookup for use classification'!$C$5,B425)),ISNUMBER(SEARCH('[1]Lookup for use classification'!$D$5,B425))),'[1]Lookup for use classification'!$A$5,IF(OR(ISNUMBER(SEARCH('[1]Lookup for use classification'!$B$7,B425)),ISNUMBER(SEARCH('[1]Lookup for use classification'!$C$7,B425)),ISNUMBER(SEARCH('[1]Lookup for use classification'!$D$7,B425))),'[1]Lookup for use classification'!$A$7,IF(OR(ISNUMBER(SEARCH('[1]Lookup for use classification'!$B$9,B425)),ISNUMBER(SEARCH('[1]Lookup for use classification'!$C$9,B425)),ISNUMBER(SEARCH('[1]Lookup for use classification'!$D$9,B425)),ISNUMBER(SEARCH('[1]Lookup for use classification'!$E$9,B425)),ISNUMBER(SEARCH('[1]Lookup for use classification'!$F$9,B425)),ISNUMBER(SEARCH('[1]Lookup for use classification'!$G$9,B425)),ISNUMBER(SEARCH('[1]Lookup for use classification'!$H$9,B425)),ISNUMBER(SEARCH('[1]Lookup for use classification'!$I$9,B425)),ISNUMBER(SEARCH('[1]Lookup for use classification'!$J$9,B425)),ISNUMBER(SEARCH('[1]Lookup for use classification'!$K$9,B425))),'[1]Lookup for use classification'!$A$9,IF(OR(ISNUMBER(SEARCH('[1]Lookup for use classification'!$B$10,B425)),ISNUMBER(SEARCH('[1]Lookup for use classification'!$C$10,B425)),ISNUMBER(SEARCH('[1]Lookup for use classification'!$D$10,B425)),ISNUMBER(SEARCH('[1]Lookup for use classification'!$E$10,B425)),ISNUMBER(SEARCH('[1]Lookup for use classification'!$F$10,B425)),ISNUMBER(SEARCH('[1]Lookup for use classification'!$G$10,B425))),'[1]Lookup for use classification'!$A$10,IF(OR(ISNUMBER(SEARCH('[1]Lookup for use classification'!$B$11,B425)),ISNUMBER(SEARCH('[1]Lookup for use classification'!$C$11,B425))),'[1]Lookup for use classification'!$A$11,IF(OR(ISNUMBER(SEARCH('[1]Lookup for use classification'!$B$12,B425)),ISNUMBER(SEARCH('[1]Lookup for use classification'!$C$12,B425))),'[1]Lookup for use classification'!$A$12,IF(OR(ISNUMBER(SEARCH('[1]Lookup for use classification'!$B$13,B425)),ISNUMBER(SEARCH('[1]Lookup for use classification'!$C$13,B425)),ISNUMBER(SEARCH('[1]Lookup for use classification'!$D$13,B425)),,ISNUMBER(SEARCH('[1]Lookup for use classification'!$C$13,B425)),ISNUMBER(SEARCH('[1]Lookup for use classification'!$E$13,B425))),'[1]Lookup for use classification'!$A$13,IF(OR(ISNUMBER(SEARCH('[1]Lookup for use classification'!$B$14,B425)),ISNUMBER(SEARCH('[1]Lookup for use classification'!$C$14,B425))),'[1]Lookup for use classification'!$A$14,"Other"))))))))))))</f>
        <v>Retail - Other</v>
      </c>
      <c r="D425" s="66"/>
      <c r="E425" s="44"/>
      <c r="F425" s="30"/>
    </row>
    <row r="426" spans="1:6">
      <c r="A426" s="16" t="s">
        <v>1295</v>
      </c>
      <c r="B426" s="47" t="s">
        <v>1283</v>
      </c>
      <c r="C426" s="133" t="str">
        <f>IF(OR(ISNUMBER(SEARCH('[1]Lookup for use classification'!$B$1,B426)),ISNUMBER(SEARCH('[1]Lookup for use classification'!$C$1,B426)),ISNUMBER(SEARCH('[1]Lookup for use classification'!$D$1,B426)),ISNUMBER(SEARCH('[1]Lookup for use classification'!$E$1,B426))),'[1]Lookup for use classification'!$A$1,IF(ISNUMBER(SEARCH('[1]Lookup for use classification'!$B$2,B426)),'[1]Lookup for use classification'!$A$2,IF(ISNUMBER(SEARCH('[1]Lookup for use classification'!$B$3,B426)),'[1]Lookup for use classification'!$A$3,IF(OR(ISNUMBER(SEARCH('[1]Lookup for use classification'!$B$4,B426)),ISNUMBER(SEARCH('[1]Lookup for use classification'!$C$4,B426)),ISNUMBER(SEARCH('[1]Lookup for use classification'!$D$4,B426)),ISNUMBER(SEARCH('[1]Lookup for use classification'!$E$4,B426))),'[1]Lookup for use classification'!$A$4,IF(OR(ISNUMBER(SEARCH('[1]Lookup for use classification'!$B$5,B426)),ISNUMBER(SEARCH('[1]Lookup for use classification'!$C$5,B426)),ISNUMBER(SEARCH('[1]Lookup for use classification'!$D$5,B426))),'[1]Lookup for use classification'!$A$5,IF(OR(ISNUMBER(SEARCH('[1]Lookup for use classification'!$B$7,B426)),ISNUMBER(SEARCH('[1]Lookup for use classification'!$C$7,B426)),ISNUMBER(SEARCH('[1]Lookup for use classification'!$D$7,B426))),'[1]Lookup for use classification'!$A$7,IF(OR(ISNUMBER(SEARCH('[1]Lookup for use classification'!$B$9,B426)),ISNUMBER(SEARCH('[1]Lookup for use classification'!$C$9,B426)),ISNUMBER(SEARCH('[1]Lookup for use classification'!$D$9,B426)),ISNUMBER(SEARCH('[1]Lookup for use classification'!$E$9,B426)),ISNUMBER(SEARCH('[1]Lookup for use classification'!$F$9,B426)),ISNUMBER(SEARCH('[1]Lookup for use classification'!$G$9,B426)),ISNUMBER(SEARCH('[1]Lookup for use classification'!$H$9,B426)),ISNUMBER(SEARCH('[1]Lookup for use classification'!$I$9,B426)),ISNUMBER(SEARCH('[1]Lookup for use classification'!$J$9,B426)),ISNUMBER(SEARCH('[1]Lookup for use classification'!$K$9,B426))),'[1]Lookup for use classification'!$A$9,IF(OR(ISNUMBER(SEARCH('[1]Lookup for use classification'!$B$10,B426)),ISNUMBER(SEARCH('[1]Lookup for use classification'!$C$10,B426)),ISNUMBER(SEARCH('[1]Lookup for use classification'!$D$10,B426)),ISNUMBER(SEARCH('[1]Lookup for use classification'!$E$10,B426)),ISNUMBER(SEARCH('[1]Lookup for use classification'!$F$10,B426)),ISNUMBER(SEARCH('[1]Lookup for use classification'!$G$10,B426))),'[1]Lookup for use classification'!$A$10,IF(OR(ISNUMBER(SEARCH('[1]Lookup for use classification'!$B$11,B426)),ISNUMBER(SEARCH('[1]Lookup for use classification'!$C$11,B426))),'[1]Lookup for use classification'!$A$11,IF(OR(ISNUMBER(SEARCH('[1]Lookup for use classification'!$B$12,B426)),ISNUMBER(SEARCH('[1]Lookup for use classification'!$C$12,B426))),'[1]Lookup for use classification'!$A$12,IF(OR(ISNUMBER(SEARCH('[1]Lookup for use classification'!$B$13,B426)),ISNUMBER(SEARCH('[1]Lookup for use classification'!$C$13,B426)),ISNUMBER(SEARCH('[1]Lookup for use classification'!$D$13,B426)),,ISNUMBER(SEARCH('[1]Lookup for use classification'!$C$13,B426)),ISNUMBER(SEARCH('[1]Lookup for use classification'!$E$13,B426))),'[1]Lookup for use classification'!$A$13,IF(OR(ISNUMBER(SEARCH('[1]Lookup for use classification'!$B$14,B426)),ISNUMBER(SEARCH('[1]Lookup for use classification'!$C$14,B426))),'[1]Lookup for use classification'!$A$14,"Other"))))))))))))</f>
        <v>Water &amp; Sewer</v>
      </c>
      <c r="D426" s="48"/>
      <c r="E426" s="26"/>
      <c r="F426" s="26"/>
    </row>
    <row r="427" spans="1:6">
      <c r="A427" s="16" t="s">
        <v>1295</v>
      </c>
      <c r="B427" s="26" t="s">
        <v>1284</v>
      </c>
      <c r="C427" s="133" t="str">
        <f>IF(OR(ISNUMBER(SEARCH('[1]Lookup for use classification'!$B$1,B427)),ISNUMBER(SEARCH('[1]Lookup for use classification'!$C$1,B427)),ISNUMBER(SEARCH('[1]Lookup for use classification'!$D$1,B427)),ISNUMBER(SEARCH('[1]Lookup for use classification'!$E$1,B427))),'[1]Lookup for use classification'!$A$1,IF(ISNUMBER(SEARCH('[1]Lookup for use classification'!$B$2,B427)),'[1]Lookup for use classification'!$A$2,IF(ISNUMBER(SEARCH('[1]Lookup for use classification'!$B$3,B427)),'[1]Lookup for use classification'!$A$3,IF(OR(ISNUMBER(SEARCH('[1]Lookup for use classification'!$B$4,B427)),ISNUMBER(SEARCH('[1]Lookup for use classification'!$C$4,B427)),ISNUMBER(SEARCH('[1]Lookup for use classification'!$D$4,B427)),ISNUMBER(SEARCH('[1]Lookup for use classification'!$E$4,B427))),'[1]Lookup for use classification'!$A$4,IF(OR(ISNUMBER(SEARCH('[1]Lookup for use classification'!$B$5,B427)),ISNUMBER(SEARCH('[1]Lookup for use classification'!$C$5,B427)),ISNUMBER(SEARCH('[1]Lookup for use classification'!$D$5,B427))),'[1]Lookup for use classification'!$A$5,IF(OR(ISNUMBER(SEARCH('[1]Lookup for use classification'!$B$7,B427)),ISNUMBER(SEARCH('[1]Lookup for use classification'!$C$7,B427)),ISNUMBER(SEARCH('[1]Lookup for use classification'!$D$7,B427))),'[1]Lookup for use classification'!$A$7,IF(OR(ISNUMBER(SEARCH('[1]Lookup for use classification'!$B$9,B427)),ISNUMBER(SEARCH('[1]Lookup for use classification'!$C$9,B427)),ISNUMBER(SEARCH('[1]Lookup for use classification'!$D$9,B427)),ISNUMBER(SEARCH('[1]Lookup for use classification'!$E$9,B427)),ISNUMBER(SEARCH('[1]Lookup for use classification'!$F$9,B427)),ISNUMBER(SEARCH('[1]Lookup for use classification'!$G$9,B427)),ISNUMBER(SEARCH('[1]Lookup for use classification'!$H$9,B427)),ISNUMBER(SEARCH('[1]Lookup for use classification'!$I$9,B427)),ISNUMBER(SEARCH('[1]Lookup for use classification'!$J$9,B427)),ISNUMBER(SEARCH('[1]Lookup for use classification'!$K$9,B427))),'[1]Lookup for use classification'!$A$9,IF(OR(ISNUMBER(SEARCH('[1]Lookup for use classification'!$B$10,B427)),ISNUMBER(SEARCH('[1]Lookup for use classification'!$C$10,B427)),ISNUMBER(SEARCH('[1]Lookup for use classification'!$D$10,B427)),ISNUMBER(SEARCH('[1]Lookup for use classification'!$E$10,B427)),ISNUMBER(SEARCH('[1]Lookup for use classification'!$F$10,B427)),ISNUMBER(SEARCH('[1]Lookup for use classification'!$G$10,B427))),'[1]Lookup for use classification'!$A$10,IF(OR(ISNUMBER(SEARCH('[1]Lookup for use classification'!$B$11,B427)),ISNUMBER(SEARCH('[1]Lookup for use classification'!$C$11,B427))),'[1]Lookup for use classification'!$A$11,IF(OR(ISNUMBER(SEARCH('[1]Lookup for use classification'!$B$12,B427)),ISNUMBER(SEARCH('[1]Lookup for use classification'!$C$12,B427))),'[1]Lookup for use classification'!$A$12,IF(OR(ISNUMBER(SEARCH('[1]Lookup for use classification'!$B$13,B427)),ISNUMBER(SEARCH('[1]Lookup for use classification'!$C$13,B427)),ISNUMBER(SEARCH('[1]Lookup for use classification'!$D$13,B427)),,ISNUMBER(SEARCH('[1]Lookup for use classification'!$C$13,B427)),ISNUMBER(SEARCH('[1]Lookup for use classification'!$E$13,B427))),'[1]Lookup for use classification'!$A$13,IF(OR(ISNUMBER(SEARCH('[1]Lookup for use classification'!$B$14,B427)),ISNUMBER(SEARCH('[1]Lookup for use classification'!$C$14,B427))),'[1]Lookup for use classification'!$A$14,"Other"))))))))))))</f>
        <v>Other</v>
      </c>
      <c r="D427" s="48"/>
      <c r="E427" s="26"/>
      <c r="F427" s="26"/>
    </row>
    <row r="428" spans="1:6">
      <c r="A428" s="16" t="s">
        <v>1295</v>
      </c>
      <c r="B428" s="47" t="s">
        <v>1285</v>
      </c>
      <c r="C428" s="133" t="str">
        <f>IF(OR(ISNUMBER(SEARCH('[1]Lookup for use classification'!$B$1,B428)),ISNUMBER(SEARCH('[1]Lookup for use classification'!$C$1,B428)),ISNUMBER(SEARCH('[1]Lookup for use classification'!$D$1,B428)),ISNUMBER(SEARCH('[1]Lookup for use classification'!$E$1,B428))),'[1]Lookup for use classification'!$A$1,IF(ISNUMBER(SEARCH('[1]Lookup for use classification'!$B$2,B428)),'[1]Lookup for use classification'!$A$2,IF(ISNUMBER(SEARCH('[1]Lookup for use classification'!$B$3,B428)),'[1]Lookup for use classification'!$A$3,IF(OR(ISNUMBER(SEARCH('[1]Lookup for use classification'!$B$4,B428)),ISNUMBER(SEARCH('[1]Lookup for use classification'!$C$4,B428)),ISNUMBER(SEARCH('[1]Lookup for use classification'!$D$4,B428)),ISNUMBER(SEARCH('[1]Lookup for use classification'!$E$4,B428))),'[1]Lookup for use classification'!$A$4,IF(OR(ISNUMBER(SEARCH('[1]Lookup for use classification'!$B$5,B428)),ISNUMBER(SEARCH('[1]Lookup for use classification'!$C$5,B428)),ISNUMBER(SEARCH('[1]Lookup for use classification'!$D$5,B428))),'[1]Lookup for use classification'!$A$5,IF(OR(ISNUMBER(SEARCH('[1]Lookup for use classification'!$B$7,B428)),ISNUMBER(SEARCH('[1]Lookup for use classification'!$C$7,B428)),ISNUMBER(SEARCH('[1]Lookup for use classification'!$D$7,B428))),'[1]Lookup for use classification'!$A$7,IF(OR(ISNUMBER(SEARCH('[1]Lookup for use classification'!$B$9,B428)),ISNUMBER(SEARCH('[1]Lookup for use classification'!$C$9,B428)),ISNUMBER(SEARCH('[1]Lookup for use classification'!$D$9,B428)),ISNUMBER(SEARCH('[1]Lookup for use classification'!$E$9,B428)),ISNUMBER(SEARCH('[1]Lookup for use classification'!$F$9,B428)),ISNUMBER(SEARCH('[1]Lookup for use classification'!$G$9,B428)),ISNUMBER(SEARCH('[1]Lookup for use classification'!$H$9,B428)),ISNUMBER(SEARCH('[1]Lookup for use classification'!$I$9,B428)),ISNUMBER(SEARCH('[1]Lookup for use classification'!$J$9,B428)),ISNUMBER(SEARCH('[1]Lookup for use classification'!$K$9,B428))),'[1]Lookup for use classification'!$A$9,IF(OR(ISNUMBER(SEARCH('[1]Lookup for use classification'!$B$10,B428)),ISNUMBER(SEARCH('[1]Lookup for use classification'!$C$10,B428)),ISNUMBER(SEARCH('[1]Lookup for use classification'!$D$10,B428)),ISNUMBER(SEARCH('[1]Lookup for use classification'!$E$10,B428)),ISNUMBER(SEARCH('[1]Lookup for use classification'!$F$10,B428)),ISNUMBER(SEARCH('[1]Lookup for use classification'!$G$10,B428))),'[1]Lookup for use classification'!$A$10,IF(OR(ISNUMBER(SEARCH('[1]Lookup for use classification'!$B$11,B428)),ISNUMBER(SEARCH('[1]Lookup for use classification'!$C$11,B428))),'[1]Lookup for use classification'!$A$11,IF(OR(ISNUMBER(SEARCH('[1]Lookup for use classification'!$B$12,B428)),ISNUMBER(SEARCH('[1]Lookup for use classification'!$C$12,B428))),'[1]Lookup for use classification'!$A$12,IF(OR(ISNUMBER(SEARCH('[1]Lookup for use classification'!$B$13,B428)),ISNUMBER(SEARCH('[1]Lookup for use classification'!$C$13,B428)),ISNUMBER(SEARCH('[1]Lookup for use classification'!$D$13,B428)),,ISNUMBER(SEARCH('[1]Lookup for use classification'!$C$13,B428)),ISNUMBER(SEARCH('[1]Lookup for use classification'!$E$13,B428))),'[1]Lookup for use classification'!$A$13,IF(OR(ISNUMBER(SEARCH('[1]Lookup for use classification'!$B$14,B428)),ISNUMBER(SEARCH('[1]Lookup for use classification'!$C$14,B428))),'[1]Lookup for use classification'!$A$14,"Other"))))))))))))</f>
        <v>Public Assembly</v>
      </c>
      <c r="D428" s="48"/>
      <c r="E428" s="26"/>
      <c r="F428" s="26"/>
    </row>
    <row r="429" spans="1:6">
      <c r="A429" s="16" t="s">
        <v>1295</v>
      </c>
      <c r="B429" s="47" t="s">
        <v>1286</v>
      </c>
      <c r="C429" s="133" t="str">
        <f>IF(OR(ISNUMBER(SEARCH('[1]Lookup for use classification'!$B$1,B429)),ISNUMBER(SEARCH('[1]Lookup for use classification'!$C$1,B429)),ISNUMBER(SEARCH('[1]Lookup for use classification'!$D$1,B429)),ISNUMBER(SEARCH('[1]Lookup for use classification'!$E$1,B429))),'[1]Lookup for use classification'!$A$1,IF(ISNUMBER(SEARCH('[1]Lookup for use classification'!$B$2,B429)),'[1]Lookup for use classification'!$A$2,IF(ISNUMBER(SEARCH('[1]Lookup for use classification'!$B$3,B429)),'[1]Lookup for use classification'!$A$3,IF(OR(ISNUMBER(SEARCH('[1]Lookup for use classification'!$B$4,B429)),ISNUMBER(SEARCH('[1]Lookup for use classification'!$C$4,B429)),ISNUMBER(SEARCH('[1]Lookup for use classification'!$D$4,B429)),ISNUMBER(SEARCH('[1]Lookup for use classification'!$E$4,B429))),'[1]Lookup for use classification'!$A$4,IF(OR(ISNUMBER(SEARCH('[1]Lookup for use classification'!$B$5,B429)),ISNUMBER(SEARCH('[1]Lookup for use classification'!$C$5,B429)),ISNUMBER(SEARCH('[1]Lookup for use classification'!$D$5,B429))),'[1]Lookup for use classification'!$A$5,IF(OR(ISNUMBER(SEARCH('[1]Lookup for use classification'!$B$7,B429)),ISNUMBER(SEARCH('[1]Lookup for use classification'!$C$7,B429)),ISNUMBER(SEARCH('[1]Lookup for use classification'!$D$7,B429))),'[1]Lookup for use classification'!$A$7,IF(OR(ISNUMBER(SEARCH('[1]Lookup for use classification'!$B$9,B429)),ISNUMBER(SEARCH('[1]Lookup for use classification'!$C$9,B429)),ISNUMBER(SEARCH('[1]Lookup for use classification'!$D$9,B429)),ISNUMBER(SEARCH('[1]Lookup for use classification'!$E$9,B429)),ISNUMBER(SEARCH('[1]Lookup for use classification'!$F$9,B429)),ISNUMBER(SEARCH('[1]Lookup for use classification'!$G$9,B429)),ISNUMBER(SEARCH('[1]Lookup for use classification'!$H$9,B429)),ISNUMBER(SEARCH('[1]Lookup for use classification'!$I$9,B429)),ISNUMBER(SEARCH('[1]Lookup for use classification'!$J$9,B429)),ISNUMBER(SEARCH('[1]Lookup for use classification'!$K$9,B429))),'[1]Lookup for use classification'!$A$9,IF(OR(ISNUMBER(SEARCH('[1]Lookup for use classification'!$B$10,B429)),ISNUMBER(SEARCH('[1]Lookup for use classification'!$C$10,B429)),ISNUMBER(SEARCH('[1]Lookup for use classification'!$D$10,B429)),ISNUMBER(SEARCH('[1]Lookup for use classification'!$E$10,B429)),ISNUMBER(SEARCH('[1]Lookup for use classification'!$F$10,B429)),ISNUMBER(SEARCH('[1]Lookup for use classification'!$G$10,B429))),'[1]Lookup for use classification'!$A$10,IF(OR(ISNUMBER(SEARCH('[1]Lookup for use classification'!$B$11,B429)),ISNUMBER(SEARCH('[1]Lookup for use classification'!$C$11,B429))),'[1]Lookup for use classification'!$A$11,IF(OR(ISNUMBER(SEARCH('[1]Lookup for use classification'!$B$12,B429)),ISNUMBER(SEARCH('[1]Lookup for use classification'!$C$12,B429))),'[1]Lookup for use classification'!$A$12,IF(OR(ISNUMBER(SEARCH('[1]Lookup for use classification'!$B$13,B429)),ISNUMBER(SEARCH('[1]Lookup for use classification'!$C$13,B429)),ISNUMBER(SEARCH('[1]Lookup for use classification'!$D$13,B429)),,ISNUMBER(SEARCH('[1]Lookup for use classification'!$C$13,B429)),ISNUMBER(SEARCH('[1]Lookup for use classification'!$E$13,B429))),'[1]Lookup for use classification'!$A$13,IF(OR(ISNUMBER(SEARCH('[1]Lookup for use classification'!$B$14,B429)),ISNUMBER(SEARCH('[1]Lookup for use classification'!$C$14,B429))),'[1]Lookup for use classification'!$A$14,"Other"))))))))))))</f>
        <v>Health Care - Hospitals</v>
      </c>
      <c r="D429" s="48"/>
      <c r="E429" s="26"/>
      <c r="F429" s="26"/>
    </row>
    <row r="430" spans="1:6">
      <c r="A430" s="16" t="s">
        <v>1295</v>
      </c>
      <c r="B430" s="47" t="s">
        <v>1287</v>
      </c>
      <c r="C430" s="133" t="str">
        <f>IF(OR(ISNUMBER(SEARCH('[1]Lookup for use classification'!$B$1,B430)),ISNUMBER(SEARCH('[1]Lookup for use classification'!$C$1,B430)),ISNUMBER(SEARCH('[1]Lookup for use classification'!$D$1,B430)),ISNUMBER(SEARCH('[1]Lookup for use classification'!$E$1,B430))),'[1]Lookup for use classification'!$A$1,IF(ISNUMBER(SEARCH('[1]Lookup for use classification'!$B$2,B430)),'[1]Lookup for use classification'!$A$2,IF(ISNUMBER(SEARCH('[1]Lookup for use classification'!$B$3,B430)),'[1]Lookup for use classification'!$A$3,IF(OR(ISNUMBER(SEARCH('[1]Lookup for use classification'!$B$4,B430)),ISNUMBER(SEARCH('[1]Lookup for use classification'!$C$4,B430)),ISNUMBER(SEARCH('[1]Lookup for use classification'!$D$4,B430)),ISNUMBER(SEARCH('[1]Lookup for use classification'!$E$4,B430))),'[1]Lookup for use classification'!$A$4,IF(OR(ISNUMBER(SEARCH('[1]Lookup for use classification'!$B$5,B430)),ISNUMBER(SEARCH('[1]Lookup for use classification'!$C$5,B430)),ISNUMBER(SEARCH('[1]Lookup for use classification'!$D$5,B430))),'[1]Lookup for use classification'!$A$5,IF(OR(ISNUMBER(SEARCH('[1]Lookup for use classification'!$B$7,B430)),ISNUMBER(SEARCH('[1]Lookup for use classification'!$C$7,B430)),ISNUMBER(SEARCH('[1]Lookup for use classification'!$D$7,B430))),'[1]Lookup for use classification'!$A$7,IF(OR(ISNUMBER(SEARCH('[1]Lookup for use classification'!$B$9,B430)),ISNUMBER(SEARCH('[1]Lookup for use classification'!$C$9,B430)),ISNUMBER(SEARCH('[1]Lookup for use classification'!$D$9,B430)),ISNUMBER(SEARCH('[1]Lookup for use classification'!$E$9,B430)),ISNUMBER(SEARCH('[1]Lookup for use classification'!$F$9,B430)),ISNUMBER(SEARCH('[1]Lookup for use classification'!$G$9,B430)),ISNUMBER(SEARCH('[1]Lookup for use classification'!$H$9,B430)),ISNUMBER(SEARCH('[1]Lookup for use classification'!$I$9,B430)),ISNUMBER(SEARCH('[1]Lookup for use classification'!$J$9,B430)),ISNUMBER(SEARCH('[1]Lookup for use classification'!$K$9,B430))),'[1]Lookup for use classification'!$A$9,IF(OR(ISNUMBER(SEARCH('[1]Lookup for use classification'!$B$10,B430)),ISNUMBER(SEARCH('[1]Lookup for use classification'!$C$10,B430)),ISNUMBER(SEARCH('[1]Lookup for use classification'!$D$10,B430)),ISNUMBER(SEARCH('[1]Lookup for use classification'!$E$10,B430)),ISNUMBER(SEARCH('[1]Lookup for use classification'!$F$10,B430)),ISNUMBER(SEARCH('[1]Lookup for use classification'!$G$10,B430))),'[1]Lookup for use classification'!$A$10,IF(OR(ISNUMBER(SEARCH('[1]Lookup for use classification'!$B$11,B430)),ISNUMBER(SEARCH('[1]Lookup for use classification'!$C$11,B430))),'[1]Lookup for use classification'!$A$11,IF(OR(ISNUMBER(SEARCH('[1]Lookup for use classification'!$B$12,B430)),ISNUMBER(SEARCH('[1]Lookup for use classification'!$C$12,B430))),'[1]Lookup for use classification'!$A$12,IF(OR(ISNUMBER(SEARCH('[1]Lookup for use classification'!$B$13,B430)),ISNUMBER(SEARCH('[1]Lookup for use classification'!$C$13,B430)),ISNUMBER(SEARCH('[1]Lookup for use classification'!$D$13,B430)),,ISNUMBER(SEARCH('[1]Lookup for use classification'!$C$13,B430)),ISNUMBER(SEARCH('[1]Lookup for use classification'!$E$13,B430))),'[1]Lookup for use classification'!$A$13,IF(OR(ISNUMBER(SEARCH('[1]Lookup for use classification'!$B$14,B430)),ISNUMBER(SEARCH('[1]Lookup for use classification'!$C$14,B430))),'[1]Lookup for use classification'!$A$14,"Other"))))))))))))</f>
        <v>Public Assembly</v>
      </c>
      <c r="D430" s="48"/>
      <c r="E430" s="26"/>
      <c r="F430" s="26"/>
    </row>
    <row r="431" spans="1:6">
      <c r="A431" s="16" t="s">
        <v>1295</v>
      </c>
      <c r="B431" s="47" t="s">
        <v>1288</v>
      </c>
      <c r="C431" s="133" t="str">
        <f>IF(OR(ISNUMBER(SEARCH('[1]Lookup for use classification'!$B$1,B431)),ISNUMBER(SEARCH('[1]Lookup for use classification'!$C$1,B431)),ISNUMBER(SEARCH('[1]Lookup for use classification'!$D$1,B431)),ISNUMBER(SEARCH('[1]Lookup for use classification'!$E$1,B431))),'[1]Lookup for use classification'!$A$1,IF(ISNUMBER(SEARCH('[1]Lookup for use classification'!$B$2,B431)),'[1]Lookup for use classification'!$A$2,IF(ISNUMBER(SEARCH('[1]Lookup for use classification'!$B$3,B431)),'[1]Lookup for use classification'!$A$3,IF(OR(ISNUMBER(SEARCH('[1]Lookup for use classification'!$B$4,B431)),ISNUMBER(SEARCH('[1]Lookup for use classification'!$C$4,B431)),ISNUMBER(SEARCH('[1]Lookup for use classification'!$D$4,B431)),ISNUMBER(SEARCH('[1]Lookup for use classification'!$E$4,B431))),'[1]Lookup for use classification'!$A$4,IF(OR(ISNUMBER(SEARCH('[1]Lookup for use classification'!$B$5,B431)),ISNUMBER(SEARCH('[1]Lookup for use classification'!$C$5,B431)),ISNUMBER(SEARCH('[1]Lookup for use classification'!$D$5,B431))),'[1]Lookup for use classification'!$A$5,IF(OR(ISNUMBER(SEARCH('[1]Lookup for use classification'!$B$7,B431)),ISNUMBER(SEARCH('[1]Lookup for use classification'!$C$7,B431)),ISNUMBER(SEARCH('[1]Lookup for use classification'!$D$7,B431))),'[1]Lookup for use classification'!$A$7,IF(OR(ISNUMBER(SEARCH('[1]Lookup for use classification'!$B$9,B431)),ISNUMBER(SEARCH('[1]Lookup for use classification'!$C$9,B431)),ISNUMBER(SEARCH('[1]Lookup for use classification'!$D$9,B431)),ISNUMBER(SEARCH('[1]Lookup for use classification'!$E$9,B431)),ISNUMBER(SEARCH('[1]Lookup for use classification'!$F$9,B431)),ISNUMBER(SEARCH('[1]Lookup for use classification'!$G$9,B431)),ISNUMBER(SEARCH('[1]Lookup for use classification'!$H$9,B431)),ISNUMBER(SEARCH('[1]Lookup for use classification'!$I$9,B431)),ISNUMBER(SEARCH('[1]Lookup for use classification'!$J$9,B431)),ISNUMBER(SEARCH('[1]Lookup for use classification'!$K$9,B431))),'[1]Lookup for use classification'!$A$9,IF(OR(ISNUMBER(SEARCH('[1]Lookup for use classification'!$B$10,B431)),ISNUMBER(SEARCH('[1]Lookup for use classification'!$C$10,B431)),ISNUMBER(SEARCH('[1]Lookup for use classification'!$D$10,B431)),ISNUMBER(SEARCH('[1]Lookup for use classification'!$E$10,B431)),ISNUMBER(SEARCH('[1]Lookup for use classification'!$F$10,B431)),ISNUMBER(SEARCH('[1]Lookup for use classification'!$G$10,B431))),'[1]Lookup for use classification'!$A$10,IF(OR(ISNUMBER(SEARCH('[1]Lookup for use classification'!$B$11,B431)),ISNUMBER(SEARCH('[1]Lookup for use classification'!$C$11,B431))),'[1]Lookup for use classification'!$A$11,IF(OR(ISNUMBER(SEARCH('[1]Lookup for use classification'!$B$12,B431)),ISNUMBER(SEARCH('[1]Lookup for use classification'!$C$12,B431))),'[1]Lookup for use classification'!$A$12,IF(OR(ISNUMBER(SEARCH('[1]Lookup for use classification'!$B$13,B431)),ISNUMBER(SEARCH('[1]Lookup for use classification'!$C$13,B431)),ISNUMBER(SEARCH('[1]Lookup for use classification'!$D$13,B431)),,ISNUMBER(SEARCH('[1]Lookup for use classification'!$C$13,B431)),ISNUMBER(SEARCH('[1]Lookup for use classification'!$E$13,B431))),'[1]Lookup for use classification'!$A$13,IF(OR(ISNUMBER(SEARCH('[1]Lookup for use classification'!$B$14,B431)),ISNUMBER(SEARCH('[1]Lookup for use classification'!$C$14,B431))),'[1]Lookup for use classification'!$A$14,"Other"))))))))))))</f>
        <v>Office</v>
      </c>
      <c r="D431" s="48"/>
      <c r="E431" s="26"/>
      <c r="F431" s="26"/>
    </row>
    <row r="432" spans="1:6">
      <c r="A432" s="16" t="s">
        <v>1295</v>
      </c>
      <c r="B432" s="47" t="s">
        <v>1289</v>
      </c>
      <c r="C432" s="133" t="str">
        <f>IF(OR(ISNUMBER(SEARCH('[1]Lookup for use classification'!$B$1,B432)),ISNUMBER(SEARCH('[1]Lookup for use classification'!$C$1,B432)),ISNUMBER(SEARCH('[1]Lookup for use classification'!$D$1,B432)),ISNUMBER(SEARCH('[1]Lookup for use classification'!$E$1,B432))),'[1]Lookup for use classification'!$A$1,IF(ISNUMBER(SEARCH('[1]Lookup for use classification'!$B$2,B432)),'[1]Lookup for use classification'!$A$2,IF(ISNUMBER(SEARCH('[1]Lookup for use classification'!$B$3,B432)),'[1]Lookup for use classification'!$A$3,IF(OR(ISNUMBER(SEARCH('[1]Lookup for use classification'!$B$4,B432)),ISNUMBER(SEARCH('[1]Lookup for use classification'!$C$4,B432)),ISNUMBER(SEARCH('[1]Lookup for use classification'!$D$4,B432)),ISNUMBER(SEARCH('[1]Lookup for use classification'!$E$4,B432))),'[1]Lookup for use classification'!$A$4,IF(OR(ISNUMBER(SEARCH('[1]Lookup for use classification'!$B$5,B432)),ISNUMBER(SEARCH('[1]Lookup for use classification'!$C$5,B432)),ISNUMBER(SEARCH('[1]Lookup for use classification'!$D$5,B432))),'[1]Lookup for use classification'!$A$5,IF(OR(ISNUMBER(SEARCH('[1]Lookup for use classification'!$B$7,B432)),ISNUMBER(SEARCH('[1]Lookup for use classification'!$C$7,B432)),ISNUMBER(SEARCH('[1]Lookup for use classification'!$D$7,B432))),'[1]Lookup for use classification'!$A$7,IF(OR(ISNUMBER(SEARCH('[1]Lookup for use classification'!$B$9,B432)),ISNUMBER(SEARCH('[1]Lookup for use classification'!$C$9,B432)),ISNUMBER(SEARCH('[1]Lookup for use classification'!$D$9,B432)),ISNUMBER(SEARCH('[1]Lookup for use classification'!$E$9,B432)),ISNUMBER(SEARCH('[1]Lookup for use classification'!$F$9,B432)),ISNUMBER(SEARCH('[1]Lookup for use classification'!$G$9,B432)),ISNUMBER(SEARCH('[1]Lookup for use classification'!$H$9,B432)),ISNUMBER(SEARCH('[1]Lookup for use classification'!$I$9,B432)),ISNUMBER(SEARCH('[1]Lookup for use classification'!$J$9,B432)),ISNUMBER(SEARCH('[1]Lookup for use classification'!$K$9,B432))),'[1]Lookup for use classification'!$A$9,IF(OR(ISNUMBER(SEARCH('[1]Lookup for use classification'!$B$10,B432)),ISNUMBER(SEARCH('[1]Lookup for use classification'!$C$10,B432)),ISNUMBER(SEARCH('[1]Lookup for use classification'!$D$10,B432)),ISNUMBER(SEARCH('[1]Lookup for use classification'!$E$10,B432)),ISNUMBER(SEARCH('[1]Lookup for use classification'!$F$10,B432)),ISNUMBER(SEARCH('[1]Lookup for use classification'!$G$10,B432))),'[1]Lookup for use classification'!$A$10,IF(OR(ISNUMBER(SEARCH('[1]Lookup for use classification'!$B$11,B432)),ISNUMBER(SEARCH('[1]Lookup for use classification'!$C$11,B432))),'[1]Lookup for use classification'!$A$11,IF(OR(ISNUMBER(SEARCH('[1]Lookup for use classification'!$B$12,B432)),ISNUMBER(SEARCH('[1]Lookup for use classification'!$C$12,B432))),'[1]Lookup for use classification'!$A$12,IF(OR(ISNUMBER(SEARCH('[1]Lookup for use classification'!$B$13,B432)),ISNUMBER(SEARCH('[1]Lookup for use classification'!$C$13,B432)),ISNUMBER(SEARCH('[1]Lookup for use classification'!$D$13,B432)),,ISNUMBER(SEARCH('[1]Lookup for use classification'!$C$13,B432)),ISNUMBER(SEARCH('[1]Lookup for use classification'!$E$13,B432))),'[1]Lookup for use classification'!$A$13,IF(OR(ISNUMBER(SEARCH('[1]Lookup for use classification'!$B$14,B432)),ISNUMBER(SEARCH('[1]Lookup for use classification'!$C$14,B432))),'[1]Lookup for use classification'!$A$14,"Other"))))))))))))</f>
        <v>Office</v>
      </c>
      <c r="D432" s="48"/>
      <c r="E432" s="26"/>
      <c r="F432" s="26"/>
    </row>
    <row r="433" spans="1:6">
      <c r="A433" s="16" t="s">
        <v>1295</v>
      </c>
      <c r="B433" s="47" t="s">
        <v>1290</v>
      </c>
      <c r="C433" s="133" t="str">
        <f>IF(OR(ISNUMBER(SEARCH('[1]Lookup for use classification'!$B$1,B433)),ISNUMBER(SEARCH('[1]Lookup for use classification'!$C$1,B433)),ISNUMBER(SEARCH('[1]Lookup for use classification'!$D$1,B433)),ISNUMBER(SEARCH('[1]Lookup for use classification'!$E$1,B433))),'[1]Lookup for use classification'!$A$1,IF(ISNUMBER(SEARCH('[1]Lookup for use classification'!$B$2,B433)),'[1]Lookup for use classification'!$A$2,IF(ISNUMBER(SEARCH('[1]Lookup for use classification'!$B$3,B433)),'[1]Lookup for use classification'!$A$3,IF(OR(ISNUMBER(SEARCH('[1]Lookup for use classification'!$B$4,B433)),ISNUMBER(SEARCH('[1]Lookup for use classification'!$C$4,B433)),ISNUMBER(SEARCH('[1]Lookup for use classification'!$D$4,B433)),ISNUMBER(SEARCH('[1]Lookup for use classification'!$E$4,B433))),'[1]Lookup for use classification'!$A$4,IF(OR(ISNUMBER(SEARCH('[1]Lookup for use classification'!$B$5,B433)),ISNUMBER(SEARCH('[1]Lookup for use classification'!$C$5,B433)),ISNUMBER(SEARCH('[1]Lookup for use classification'!$D$5,B433))),'[1]Lookup for use classification'!$A$5,IF(OR(ISNUMBER(SEARCH('[1]Lookup for use classification'!$B$7,B433)),ISNUMBER(SEARCH('[1]Lookup for use classification'!$C$7,B433)),ISNUMBER(SEARCH('[1]Lookup for use classification'!$D$7,B433))),'[1]Lookup for use classification'!$A$7,IF(OR(ISNUMBER(SEARCH('[1]Lookup for use classification'!$B$9,B433)),ISNUMBER(SEARCH('[1]Lookup for use classification'!$C$9,B433)),ISNUMBER(SEARCH('[1]Lookup for use classification'!$D$9,B433)),ISNUMBER(SEARCH('[1]Lookup for use classification'!$E$9,B433)),ISNUMBER(SEARCH('[1]Lookup for use classification'!$F$9,B433)),ISNUMBER(SEARCH('[1]Lookup for use classification'!$G$9,B433)),ISNUMBER(SEARCH('[1]Lookup for use classification'!$H$9,B433)),ISNUMBER(SEARCH('[1]Lookup for use classification'!$I$9,B433)),ISNUMBER(SEARCH('[1]Lookup for use classification'!$J$9,B433)),ISNUMBER(SEARCH('[1]Lookup for use classification'!$K$9,B433))),'[1]Lookup for use classification'!$A$9,IF(OR(ISNUMBER(SEARCH('[1]Lookup for use classification'!$B$10,B433)),ISNUMBER(SEARCH('[1]Lookup for use classification'!$C$10,B433)),ISNUMBER(SEARCH('[1]Lookup for use classification'!$D$10,B433)),ISNUMBER(SEARCH('[1]Lookup for use classification'!$E$10,B433)),ISNUMBER(SEARCH('[1]Lookup for use classification'!$F$10,B433)),ISNUMBER(SEARCH('[1]Lookup for use classification'!$G$10,B433))),'[1]Lookup for use classification'!$A$10,IF(OR(ISNUMBER(SEARCH('[1]Lookup for use classification'!$B$11,B433)),ISNUMBER(SEARCH('[1]Lookup for use classification'!$C$11,B433))),'[1]Lookup for use classification'!$A$11,IF(OR(ISNUMBER(SEARCH('[1]Lookup for use classification'!$B$12,B433)),ISNUMBER(SEARCH('[1]Lookup for use classification'!$C$12,B433))),'[1]Lookup for use classification'!$A$12,IF(OR(ISNUMBER(SEARCH('[1]Lookup for use classification'!$B$13,B433)),ISNUMBER(SEARCH('[1]Lookup for use classification'!$C$13,B433)),ISNUMBER(SEARCH('[1]Lookup for use classification'!$D$13,B433)),,ISNUMBER(SEARCH('[1]Lookup for use classification'!$C$13,B433)),ISNUMBER(SEARCH('[1]Lookup for use classification'!$E$13,B433))),'[1]Lookup for use classification'!$A$13,IF(OR(ISNUMBER(SEARCH('[1]Lookup for use classification'!$B$14,B433)),ISNUMBER(SEARCH('[1]Lookup for use classification'!$C$14,B433))),'[1]Lookup for use classification'!$A$14,"Other"))))))))))))</f>
        <v>Other</v>
      </c>
      <c r="D433" s="48"/>
      <c r="E433" s="26"/>
      <c r="F433" s="26"/>
    </row>
    <row r="434" spans="1:6">
      <c r="A434" s="16" t="s">
        <v>1295</v>
      </c>
      <c r="B434" s="67" t="s">
        <v>1291</v>
      </c>
      <c r="C434" s="133" t="str">
        <f>IF(OR(ISNUMBER(SEARCH('[1]Lookup for use classification'!$B$1,B434)),ISNUMBER(SEARCH('[1]Lookup for use classification'!$C$1,B434)),ISNUMBER(SEARCH('[1]Lookup for use classification'!$D$1,B434)),ISNUMBER(SEARCH('[1]Lookup for use classification'!$E$1,B434))),'[1]Lookup for use classification'!$A$1,IF(ISNUMBER(SEARCH('[1]Lookup for use classification'!$B$2,B434)),'[1]Lookup for use classification'!$A$2,IF(ISNUMBER(SEARCH('[1]Lookup for use classification'!$B$3,B434)),'[1]Lookup for use classification'!$A$3,IF(OR(ISNUMBER(SEARCH('[1]Lookup for use classification'!$B$4,B434)),ISNUMBER(SEARCH('[1]Lookup for use classification'!$C$4,B434)),ISNUMBER(SEARCH('[1]Lookup for use classification'!$D$4,B434)),ISNUMBER(SEARCH('[1]Lookup for use classification'!$E$4,B434))),'[1]Lookup for use classification'!$A$4,IF(OR(ISNUMBER(SEARCH('[1]Lookup for use classification'!$B$5,B434)),ISNUMBER(SEARCH('[1]Lookup for use classification'!$C$5,B434)),ISNUMBER(SEARCH('[1]Lookup for use classification'!$D$5,B434))),'[1]Lookup for use classification'!$A$5,IF(OR(ISNUMBER(SEARCH('[1]Lookup for use classification'!$B$7,B434)),ISNUMBER(SEARCH('[1]Lookup for use classification'!$C$7,B434)),ISNUMBER(SEARCH('[1]Lookup for use classification'!$D$7,B434))),'[1]Lookup for use classification'!$A$7,IF(OR(ISNUMBER(SEARCH('[1]Lookup for use classification'!$B$9,B434)),ISNUMBER(SEARCH('[1]Lookup for use classification'!$C$9,B434)),ISNUMBER(SEARCH('[1]Lookup for use classification'!$D$9,B434)),ISNUMBER(SEARCH('[1]Lookup for use classification'!$E$9,B434)),ISNUMBER(SEARCH('[1]Lookup for use classification'!$F$9,B434)),ISNUMBER(SEARCH('[1]Lookup for use classification'!$G$9,B434)),ISNUMBER(SEARCH('[1]Lookup for use classification'!$H$9,B434)),ISNUMBER(SEARCH('[1]Lookup for use classification'!$I$9,B434)),ISNUMBER(SEARCH('[1]Lookup for use classification'!$J$9,B434)),ISNUMBER(SEARCH('[1]Lookup for use classification'!$K$9,B434))),'[1]Lookup for use classification'!$A$9,IF(OR(ISNUMBER(SEARCH('[1]Lookup for use classification'!$B$10,B434)),ISNUMBER(SEARCH('[1]Lookup for use classification'!$C$10,B434)),ISNUMBER(SEARCH('[1]Lookup for use classification'!$D$10,B434)),ISNUMBER(SEARCH('[1]Lookup for use classification'!$E$10,B434)),ISNUMBER(SEARCH('[1]Lookup for use classification'!$F$10,B434)),ISNUMBER(SEARCH('[1]Lookup for use classification'!$G$10,B434))),'[1]Lookup for use classification'!$A$10,IF(OR(ISNUMBER(SEARCH('[1]Lookup for use classification'!$B$11,B434)),ISNUMBER(SEARCH('[1]Lookup for use classification'!$C$11,B434))),'[1]Lookup for use classification'!$A$11,IF(OR(ISNUMBER(SEARCH('[1]Lookup for use classification'!$B$12,B434)),ISNUMBER(SEARCH('[1]Lookup for use classification'!$C$12,B434))),'[1]Lookup for use classification'!$A$12,IF(OR(ISNUMBER(SEARCH('[1]Lookup for use classification'!$B$13,B434)),ISNUMBER(SEARCH('[1]Lookup for use classification'!$C$13,B434)),ISNUMBER(SEARCH('[1]Lookup for use classification'!$D$13,B434)),,ISNUMBER(SEARCH('[1]Lookup for use classification'!$C$13,B434)),ISNUMBER(SEARCH('[1]Lookup for use classification'!$E$13,B434))),'[1]Lookup for use classification'!$A$13,IF(OR(ISNUMBER(SEARCH('[1]Lookup for use classification'!$B$14,B434)),ISNUMBER(SEARCH('[1]Lookup for use classification'!$C$14,B434))),'[1]Lookup for use classification'!$A$14,"Other"))))))))))))</f>
        <v>Water &amp; Sewer</v>
      </c>
      <c r="D434" s="48">
        <v>600</v>
      </c>
      <c r="E434" s="26"/>
      <c r="F434" s="26"/>
    </row>
    <row r="435" spans="1:6">
      <c r="A435" s="16" t="s">
        <v>1295</v>
      </c>
      <c r="B435" s="47" t="s">
        <v>1292</v>
      </c>
      <c r="C435" s="133" t="str">
        <f>IF(OR(ISNUMBER(SEARCH('[1]Lookup for use classification'!$B$1,B435)),ISNUMBER(SEARCH('[1]Lookup for use classification'!$C$1,B435)),ISNUMBER(SEARCH('[1]Lookup for use classification'!$D$1,B435)),ISNUMBER(SEARCH('[1]Lookup for use classification'!$E$1,B435))),'[1]Lookup for use classification'!$A$1,IF(ISNUMBER(SEARCH('[1]Lookup for use classification'!$B$2,B435)),'[1]Lookup for use classification'!$A$2,IF(ISNUMBER(SEARCH('[1]Lookup for use classification'!$B$3,B435)),'[1]Lookup for use classification'!$A$3,IF(OR(ISNUMBER(SEARCH('[1]Lookup for use classification'!$B$4,B435)),ISNUMBER(SEARCH('[1]Lookup for use classification'!$C$4,B435)),ISNUMBER(SEARCH('[1]Lookup for use classification'!$D$4,B435)),ISNUMBER(SEARCH('[1]Lookup for use classification'!$E$4,B435))),'[1]Lookup for use classification'!$A$4,IF(OR(ISNUMBER(SEARCH('[1]Lookup for use classification'!$B$5,B435)),ISNUMBER(SEARCH('[1]Lookup for use classification'!$C$5,B435)),ISNUMBER(SEARCH('[1]Lookup for use classification'!$D$5,B435))),'[1]Lookup for use classification'!$A$5,IF(OR(ISNUMBER(SEARCH('[1]Lookup for use classification'!$B$7,B435)),ISNUMBER(SEARCH('[1]Lookup for use classification'!$C$7,B435)),ISNUMBER(SEARCH('[1]Lookup for use classification'!$D$7,B435))),'[1]Lookup for use classification'!$A$7,IF(OR(ISNUMBER(SEARCH('[1]Lookup for use classification'!$B$9,B435)),ISNUMBER(SEARCH('[1]Lookup for use classification'!$C$9,B435)),ISNUMBER(SEARCH('[1]Lookup for use classification'!$D$9,B435)),ISNUMBER(SEARCH('[1]Lookup for use classification'!$E$9,B435)),ISNUMBER(SEARCH('[1]Lookup for use classification'!$F$9,B435)),ISNUMBER(SEARCH('[1]Lookup for use classification'!$G$9,B435)),ISNUMBER(SEARCH('[1]Lookup for use classification'!$H$9,B435)),ISNUMBER(SEARCH('[1]Lookup for use classification'!$I$9,B435)),ISNUMBER(SEARCH('[1]Lookup for use classification'!$J$9,B435)),ISNUMBER(SEARCH('[1]Lookup for use classification'!$K$9,B435))),'[1]Lookup for use classification'!$A$9,IF(OR(ISNUMBER(SEARCH('[1]Lookup for use classification'!$B$10,B435)),ISNUMBER(SEARCH('[1]Lookup for use classification'!$C$10,B435)),ISNUMBER(SEARCH('[1]Lookup for use classification'!$D$10,B435)),ISNUMBER(SEARCH('[1]Lookup for use classification'!$E$10,B435)),ISNUMBER(SEARCH('[1]Lookup for use classification'!$F$10,B435)),ISNUMBER(SEARCH('[1]Lookup for use classification'!$G$10,B435))),'[1]Lookup for use classification'!$A$10,IF(OR(ISNUMBER(SEARCH('[1]Lookup for use classification'!$B$11,B435)),ISNUMBER(SEARCH('[1]Lookup for use classification'!$C$11,B435))),'[1]Lookup for use classification'!$A$11,IF(OR(ISNUMBER(SEARCH('[1]Lookup for use classification'!$B$12,B435)),ISNUMBER(SEARCH('[1]Lookup for use classification'!$C$12,B435))),'[1]Lookup for use classification'!$A$12,IF(OR(ISNUMBER(SEARCH('[1]Lookup for use classification'!$B$13,B435)),ISNUMBER(SEARCH('[1]Lookup for use classification'!$C$13,B435)),ISNUMBER(SEARCH('[1]Lookup for use classification'!$D$13,B435)),,ISNUMBER(SEARCH('[1]Lookup for use classification'!$C$13,B435)),ISNUMBER(SEARCH('[1]Lookup for use classification'!$E$13,B435))),'[1]Lookup for use classification'!$A$13,IF(OR(ISNUMBER(SEARCH('[1]Lookup for use classification'!$B$14,B435)),ISNUMBER(SEARCH('[1]Lookup for use classification'!$C$14,B435))),'[1]Lookup for use classification'!$A$14,"Other"))))))))))))</f>
        <v>Water &amp; Sewer</v>
      </c>
      <c r="D435" s="48"/>
      <c r="E435" s="26"/>
      <c r="F435" s="26"/>
    </row>
    <row r="436" spans="1:6">
      <c r="A436" s="16" t="s">
        <v>1295</v>
      </c>
      <c r="B436" s="47" t="s">
        <v>1293</v>
      </c>
      <c r="C436" s="133" t="str">
        <f>IF(OR(ISNUMBER(SEARCH('[1]Lookup for use classification'!$B$1,B436)),ISNUMBER(SEARCH('[1]Lookup for use classification'!$C$1,B436)),ISNUMBER(SEARCH('[1]Lookup for use classification'!$D$1,B436)),ISNUMBER(SEARCH('[1]Lookup for use classification'!$E$1,B436))),'[1]Lookup for use classification'!$A$1,IF(ISNUMBER(SEARCH('[1]Lookup for use classification'!$B$2,B436)),'[1]Lookup for use classification'!$A$2,IF(ISNUMBER(SEARCH('[1]Lookup for use classification'!$B$3,B436)),'[1]Lookup for use classification'!$A$3,IF(OR(ISNUMBER(SEARCH('[1]Lookup for use classification'!$B$4,B436)),ISNUMBER(SEARCH('[1]Lookup for use classification'!$C$4,B436)),ISNUMBER(SEARCH('[1]Lookup for use classification'!$D$4,B436)),ISNUMBER(SEARCH('[1]Lookup for use classification'!$E$4,B436))),'[1]Lookup for use classification'!$A$4,IF(OR(ISNUMBER(SEARCH('[1]Lookup for use classification'!$B$5,B436)),ISNUMBER(SEARCH('[1]Lookup for use classification'!$C$5,B436)),ISNUMBER(SEARCH('[1]Lookup for use classification'!$D$5,B436))),'[1]Lookup for use classification'!$A$5,IF(OR(ISNUMBER(SEARCH('[1]Lookup for use classification'!$B$7,B436)),ISNUMBER(SEARCH('[1]Lookup for use classification'!$C$7,B436)),ISNUMBER(SEARCH('[1]Lookup for use classification'!$D$7,B436))),'[1]Lookup for use classification'!$A$7,IF(OR(ISNUMBER(SEARCH('[1]Lookup for use classification'!$B$9,B436)),ISNUMBER(SEARCH('[1]Lookup for use classification'!$C$9,B436)),ISNUMBER(SEARCH('[1]Lookup for use classification'!$D$9,B436)),ISNUMBER(SEARCH('[1]Lookup for use classification'!$E$9,B436)),ISNUMBER(SEARCH('[1]Lookup for use classification'!$F$9,B436)),ISNUMBER(SEARCH('[1]Lookup for use classification'!$G$9,B436)),ISNUMBER(SEARCH('[1]Lookup for use classification'!$H$9,B436)),ISNUMBER(SEARCH('[1]Lookup for use classification'!$I$9,B436)),ISNUMBER(SEARCH('[1]Lookup for use classification'!$J$9,B436)),ISNUMBER(SEARCH('[1]Lookup for use classification'!$K$9,B436))),'[1]Lookup for use classification'!$A$9,IF(OR(ISNUMBER(SEARCH('[1]Lookup for use classification'!$B$10,B436)),ISNUMBER(SEARCH('[1]Lookup for use classification'!$C$10,B436)),ISNUMBER(SEARCH('[1]Lookup for use classification'!$D$10,B436)),ISNUMBER(SEARCH('[1]Lookup for use classification'!$E$10,B436)),ISNUMBER(SEARCH('[1]Lookup for use classification'!$F$10,B436)),ISNUMBER(SEARCH('[1]Lookup for use classification'!$G$10,B436))),'[1]Lookup for use classification'!$A$10,IF(OR(ISNUMBER(SEARCH('[1]Lookup for use classification'!$B$11,B436)),ISNUMBER(SEARCH('[1]Lookup for use classification'!$C$11,B436))),'[1]Lookup for use classification'!$A$11,IF(OR(ISNUMBER(SEARCH('[1]Lookup for use classification'!$B$12,B436)),ISNUMBER(SEARCH('[1]Lookup for use classification'!$C$12,B436))),'[1]Lookup for use classification'!$A$12,IF(OR(ISNUMBER(SEARCH('[1]Lookup for use classification'!$B$13,B436)),ISNUMBER(SEARCH('[1]Lookup for use classification'!$C$13,B436)),ISNUMBER(SEARCH('[1]Lookup for use classification'!$D$13,B436)),,ISNUMBER(SEARCH('[1]Lookup for use classification'!$C$13,B436)),ISNUMBER(SEARCH('[1]Lookup for use classification'!$E$13,B436))),'[1]Lookup for use classification'!$A$13,IF(OR(ISNUMBER(SEARCH('[1]Lookup for use classification'!$B$14,B436)),ISNUMBER(SEARCH('[1]Lookup for use classification'!$C$14,B436))),'[1]Lookup for use classification'!$A$14,"Other"))))))))))))</f>
        <v>Other</v>
      </c>
      <c r="D436" s="48"/>
      <c r="E436" s="26"/>
      <c r="F436" s="26"/>
    </row>
    <row r="437" spans="1:6">
      <c r="A437" s="16" t="s">
        <v>1295</v>
      </c>
      <c r="B437" s="49" t="s">
        <v>1294</v>
      </c>
      <c r="C437" s="133" t="str">
        <f>IF(OR(ISNUMBER(SEARCH('[1]Lookup for use classification'!$B$1,B437)),ISNUMBER(SEARCH('[1]Lookup for use classification'!$C$1,B437)),ISNUMBER(SEARCH('[1]Lookup for use classification'!$D$1,B437)),ISNUMBER(SEARCH('[1]Lookup for use classification'!$E$1,B437))),'[1]Lookup for use classification'!$A$1,IF(ISNUMBER(SEARCH('[1]Lookup for use classification'!$B$2,B437)),'[1]Lookup for use classification'!$A$2,IF(ISNUMBER(SEARCH('[1]Lookup for use classification'!$B$3,B437)),'[1]Lookup for use classification'!$A$3,IF(OR(ISNUMBER(SEARCH('[1]Lookup for use classification'!$B$4,B437)),ISNUMBER(SEARCH('[1]Lookup for use classification'!$C$4,B437)),ISNUMBER(SEARCH('[1]Lookup for use classification'!$D$4,B437)),ISNUMBER(SEARCH('[1]Lookup for use classification'!$E$4,B437))),'[1]Lookup for use classification'!$A$4,IF(OR(ISNUMBER(SEARCH('[1]Lookup for use classification'!$B$5,B437)),ISNUMBER(SEARCH('[1]Lookup for use classification'!$C$5,B437)),ISNUMBER(SEARCH('[1]Lookup for use classification'!$D$5,B437))),'[1]Lookup for use classification'!$A$5,IF(OR(ISNUMBER(SEARCH('[1]Lookup for use classification'!$B$7,B437)),ISNUMBER(SEARCH('[1]Lookup for use classification'!$C$7,B437)),ISNUMBER(SEARCH('[1]Lookup for use classification'!$D$7,B437))),'[1]Lookup for use classification'!$A$7,IF(OR(ISNUMBER(SEARCH('[1]Lookup for use classification'!$B$9,B437)),ISNUMBER(SEARCH('[1]Lookup for use classification'!$C$9,B437)),ISNUMBER(SEARCH('[1]Lookup for use classification'!$D$9,B437)),ISNUMBER(SEARCH('[1]Lookup for use classification'!$E$9,B437)),ISNUMBER(SEARCH('[1]Lookup for use classification'!$F$9,B437)),ISNUMBER(SEARCH('[1]Lookup for use classification'!$G$9,B437)),ISNUMBER(SEARCH('[1]Lookup for use classification'!$H$9,B437)),ISNUMBER(SEARCH('[1]Lookup for use classification'!$I$9,B437)),ISNUMBER(SEARCH('[1]Lookup for use classification'!$J$9,B437)),ISNUMBER(SEARCH('[1]Lookup for use classification'!$K$9,B437))),'[1]Lookup for use classification'!$A$9,IF(OR(ISNUMBER(SEARCH('[1]Lookup for use classification'!$B$10,B437)),ISNUMBER(SEARCH('[1]Lookup for use classification'!$C$10,B437)),ISNUMBER(SEARCH('[1]Lookup for use classification'!$D$10,B437)),ISNUMBER(SEARCH('[1]Lookup for use classification'!$E$10,B437)),ISNUMBER(SEARCH('[1]Lookup for use classification'!$F$10,B437)),ISNUMBER(SEARCH('[1]Lookup for use classification'!$G$10,B437))),'[1]Lookup for use classification'!$A$10,IF(OR(ISNUMBER(SEARCH('[1]Lookup for use classification'!$B$11,B437)),ISNUMBER(SEARCH('[1]Lookup for use classification'!$C$11,B437))),'[1]Lookup for use classification'!$A$11,IF(OR(ISNUMBER(SEARCH('[1]Lookup for use classification'!$B$12,B437)),ISNUMBER(SEARCH('[1]Lookup for use classification'!$C$12,B437))),'[1]Lookup for use classification'!$A$12,IF(OR(ISNUMBER(SEARCH('[1]Lookup for use classification'!$B$13,B437)),ISNUMBER(SEARCH('[1]Lookup for use classification'!$C$13,B437)),ISNUMBER(SEARCH('[1]Lookup for use classification'!$D$13,B437)),,ISNUMBER(SEARCH('[1]Lookup for use classification'!$C$13,B437)),ISNUMBER(SEARCH('[1]Lookup for use classification'!$E$13,B437))),'[1]Lookup for use classification'!$A$13,IF(OR(ISNUMBER(SEARCH('[1]Lookup for use classification'!$B$14,B437)),ISNUMBER(SEARCH('[1]Lookup for use classification'!$C$14,B437))),'[1]Lookup for use classification'!$A$14,"Other"))))))))))))</f>
        <v>Other</v>
      </c>
      <c r="D437" s="48">
        <v>1250</v>
      </c>
      <c r="E437" s="58"/>
      <c r="F437" s="58"/>
    </row>
    <row r="438" spans="1:6">
      <c r="A438" s="16" t="s">
        <v>1814</v>
      </c>
      <c r="B438" s="17" t="s">
        <v>576</v>
      </c>
      <c r="C438" s="133" t="str">
        <f>IF(OR(ISNUMBER(SEARCH('[1]Lookup for use classification'!$B$1,B438)),ISNUMBER(SEARCH('[1]Lookup for use classification'!$C$1,B438)),ISNUMBER(SEARCH('[1]Lookup for use classification'!$D$1,B438)),ISNUMBER(SEARCH('[1]Lookup for use classification'!$E$1,B438))),'[1]Lookup for use classification'!$A$1,IF(ISNUMBER(SEARCH('[1]Lookup for use classification'!$B$2,B438)),'[1]Lookup for use classification'!$A$2,IF(ISNUMBER(SEARCH('[1]Lookup for use classification'!$B$3,B438)),'[1]Lookup for use classification'!$A$3,IF(OR(ISNUMBER(SEARCH('[1]Lookup for use classification'!$B$4,B438)),ISNUMBER(SEARCH('[1]Lookup for use classification'!$C$4,B438)),ISNUMBER(SEARCH('[1]Lookup for use classification'!$D$4,B438)),ISNUMBER(SEARCH('[1]Lookup for use classification'!$E$4,B438))),'[1]Lookup for use classification'!$A$4,IF(OR(ISNUMBER(SEARCH('[1]Lookup for use classification'!$B$5,B438)),ISNUMBER(SEARCH('[1]Lookup for use classification'!$C$5,B438)),ISNUMBER(SEARCH('[1]Lookup for use classification'!$D$5,B438))),'[1]Lookup for use classification'!$A$5,IF(OR(ISNUMBER(SEARCH('[1]Lookup for use classification'!$B$7,B438)),ISNUMBER(SEARCH('[1]Lookup for use classification'!$C$7,B438)),ISNUMBER(SEARCH('[1]Lookup for use classification'!$D$7,B438))),'[1]Lookup for use classification'!$A$7,IF(OR(ISNUMBER(SEARCH('[1]Lookup for use classification'!$B$9,B438)),ISNUMBER(SEARCH('[1]Lookup for use classification'!$C$9,B438)),ISNUMBER(SEARCH('[1]Lookup for use classification'!$D$9,B438)),ISNUMBER(SEARCH('[1]Lookup for use classification'!$E$9,B438)),ISNUMBER(SEARCH('[1]Lookup for use classification'!$F$9,B438)),ISNUMBER(SEARCH('[1]Lookup for use classification'!$G$9,B438)),ISNUMBER(SEARCH('[1]Lookup for use classification'!$H$9,B438)),ISNUMBER(SEARCH('[1]Lookup for use classification'!$I$9,B438)),ISNUMBER(SEARCH('[1]Lookup for use classification'!$J$9,B438)),ISNUMBER(SEARCH('[1]Lookup for use classification'!$K$9,B438))),'[1]Lookup for use classification'!$A$9,IF(OR(ISNUMBER(SEARCH('[1]Lookup for use classification'!$B$10,B438)),ISNUMBER(SEARCH('[1]Lookup for use classification'!$C$10,B438)),ISNUMBER(SEARCH('[1]Lookup for use classification'!$D$10,B438)),ISNUMBER(SEARCH('[1]Lookup for use classification'!$E$10,B438)),ISNUMBER(SEARCH('[1]Lookup for use classification'!$F$10,B438)),ISNUMBER(SEARCH('[1]Lookup for use classification'!$G$10,B438))),'[1]Lookup for use classification'!$A$10,IF(OR(ISNUMBER(SEARCH('[1]Lookup for use classification'!$B$11,B438)),ISNUMBER(SEARCH('[1]Lookup for use classification'!$C$11,B438))),'[1]Lookup for use classification'!$A$11,IF(OR(ISNUMBER(SEARCH('[1]Lookup for use classification'!$B$12,B438)),ISNUMBER(SEARCH('[1]Lookup for use classification'!$C$12,B438))),'[1]Lookup for use classification'!$A$12,IF(OR(ISNUMBER(SEARCH('[1]Lookup for use classification'!$B$13,B438)),ISNUMBER(SEARCH('[1]Lookup for use classification'!$C$13,B438)),ISNUMBER(SEARCH('[1]Lookup for use classification'!$D$13,B438)),,ISNUMBER(SEARCH('[1]Lookup for use classification'!$C$13,B438)),ISNUMBER(SEARCH('[1]Lookup for use classification'!$E$13,B438))),'[1]Lookup for use classification'!$A$13,IF(OR(ISNUMBER(SEARCH('[1]Lookup for use classification'!$B$14,B438)),ISNUMBER(SEARCH('[1]Lookup for use classification'!$C$14,B438))),'[1]Lookup for use classification'!$A$14,"Other"))))))))))))</f>
        <v>Other</v>
      </c>
      <c r="D438" s="18">
        <v>3731</v>
      </c>
      <c r="E438" s="19"/>
      <c r="F438" s="19"/>
    </row>
    <row r="439" spans="1:6">
      <c r="A439" s="16" t="s">
        <v>1814</v>
      </c>
      <c r="B439" s="17" t="s">
        <v>1806</v>
      </c>
      <c r="C439" s="133" t="str">
        <f>IF(OR(ISNUMBER(SEARCH('[1]Lookup for use classification'!$B$1,B439)),ISNUMBER(SEARCH('[1]Lookup for use classification'!$C$1,B439)),ISNUMBER(SEARCH('[1]Lookup for use classification'!$D$1,B439)),ISNUMBER(SEARCH('[1]Lookup for use classification'!$E$1,B439))),'[1]Lookup for use classification'!$A$1,IF(ISNUMBER(SEARCH('[1]Lookup for use classification'!$B$2,B439)),'[1]Lookup for use classification'!$A$2,IF(ISNUMBER(SEARCH('[1]Lookup for use classification'!$B$3,B439)),'[1]Lookup for use classification'!$A$3,IF(OR(ISNUMBER(SEARCH('[1]Lookup for use classification'!$B$4,B439)),ISNUMBER(SEARCH('[1]Lookup for use classification'!$C$4,B439)),ISNUMBER(SEARCH('[1]Lookup for use classification'!$D$4,B439)),ISNUMBER(SEARCH('[1]Lookup for use classification'!$E$4,B439))),'[1]Lookup for use classification'!$A$4,IF(OR(ISNUMBER(SEARCH('[1]Lookup for use classification'!$B$5,B439)),ISNUMBER(SEARCH('[1]Lookup for use classification'!$C$5,B439)),ISNUMBER(SEARCH('[1]Lookup for use classification'!$D$5,B439))),'[1]Lookup for use classification'!$A$5,IF(OR(ISNUMBER(SEARCH('[1]Lookup for use classification'!$B$7,B439)),ISNUMBER(SEARCH('[1]Lookup for use classification'!$C$7,B439)),ISNUMBER(SEARCH('[1]Lookup for use classification'!$D$7,B439))),'[1]Lookup for use classification'!$A$7,IF(OR(ISNUMBER(SEARCH('[1]Lookup for use classification'!$B$9,B439)),ISNUMBER(SEARCH('[1]Lookup for use classification'!$C$9,B439)),ISNUMBER(SEARCH('[1]Lookup for use classification'!$D$9,B439)),ISNUMBER(SEARCH('[1]Lookup for use classification'!$E$9,B439)),ISNUMBER(SEARCH('[1]Lookup for use classification'!$F$9,B439)),ISNUMBER(SEARCH('[1]Lookup for use classification'!$G$9,B439)),ISNUMBER(SEARCH('[1]Lookup for use classification'!$H$9,B439)),ISNUMBER(SEARCH('[1]Lookup for use classification'!$I$9,B439)),ISNUMBER(SEARCH('[1]Lookup for use classification'!$J$9,B439)),ISNUMBER(SEARCH('[1]Lookup for use classification'!$K$9,B439))),'[1]Lookup for use classification'!$A$9,IF(OR(ISNUMBER(SEARCH('[1]Lookup for use classification'!$B$10,B439)),ISNUMBER(SEARCH('[1]Lookup for use classification'!$C$10,B439)),ISNUMBER(SEARCH('[1]Lookup for use classification'!$D$10,B439)),ISNUMBER(SEARCH('[1]Lookup for use classification'!$E$10,B439)),ISNUMBER(SEARCH('[1]Lookup for use classification'!$F$10,B439)),ISNUMBER(SEARCH('[1]Lookup for use classification'!$G$10,B439))),'[1]Lookup for use classification'!$A$10,IF(OR(ISNUMBER(SEARCH('[1]Lookup for use classification'!$B$11,B439)),ISNUMBER(SEARCH('[1]Lookup for use classification'!$C$11,B439))),'[1]Lookup for use classification'!$A$11,IF(OR(ISNUMBER(SEARCH('[1]Lookup for use classification'!$B$12,B439)),ISNUMBER(SEARCH('[1]Lookup for use classification'!$C$12,B439))),'[1]Lookup for use classification'!$A$12,IF(OR(ISNUMBER(SEARCH('[1]Lookup for use classification'!$B$13,B439)),ISNUMBER(SEARCH('[1]Lookup for use classification'!$C$13,B439)),ISNUMBER(SEARCH('[1]Lookup for use classification'!$D$13,B439)),,ISNUMBER(SEARCH('[1]Lookup for use classification'!$C$13,B439)),ISNUMBER(SEARCH('[1]Lookup for use classification'!$E$13,B439))),'[1]Lookup for use classification'!$A$13,IF(OR(ISNUMBER(SEARCH('[1]Lookup for use classification'!$B$14,B439)),ISNUMBER(SEARCH('[1]Lookup for use classification'!$C$14,B439))),'[1]Lookup for use classification'!$A$14,"Other"))))))))))))</f>
        <v>Other</v>
      </c>
      <c r="D439" s="18">
        <v>2400</v>
      </c>
      <c r="E439" s="19"/>
      <c r="F439" s="19"/>
    </row>
    <row r="440" spans="1:6">
      <c r="A440" s="16" t="s">
        <v>1814</v>
      </c>
      <c r="B440" s="17" t="s">
        <v>1807</v>
      </c>
      <c r="C440" s="133" t="str">
        <f>IF(OR(ISNUMBER(SEARCH('[1]Lookup for use classification'!$B$1,B440)),ISNUMBER(SEARCH('[1]Lookup for use classification'!$C$1,B440)),ISNUMBER(SEARCH('[1]Lookup for use classification'!$D$1,B440)),ISNUMBER(SEARCH('[1]Lookup for use classification'!$E$1,B440))),'[1]Lookup for use classification'!$A$1,IF(ISNUMBER(SEARCH('[1]Lookup for use classification'!$B$2,B440)),'[1]Lookup for use classification'!$A$2,IF(ISNUMBER(SEARCH('[1]Lookup for use classification'!$B$3,B440)),'[1]Lookup for use classification'!$A$3,IF(OR(ISNUMBER(SEARCH('[1]Lookup for use classification'!$B$4,B440)),ISNUMBER(SEARCH('[1]Lookup for use classification'!$C$4,B440)),ISNUMBER(SEARCH('[1]Lookup for use classification'!$D$4,B440)),ISNUMBER(SEARCH('[1]Lookup for use classification'!$E$4,B440))),'[1]Lookup for use classification'!$A$4,IF(OR(ISNUMBER(SEARCH('[1]Lookup for use classification'!$B$5,B440)),ISNUMBER(SEARCH('[1]Lookup for use classification'!$C$5,B440)),ISNUMBER(SEARCH('[1]Lookup for use classification'!$D$5,B440))),'[1]Lookup for use classification'!$A$5,IF(OR(ISNUMBER(SEARCH('[1]Lookup for use classification'!$B$7,B440)),ISNUMBER(SEARCH('[1]Lookup for use classification'!$C$7,B440)),ISNUMBER(SEARCH('[1]Lookup for use classification'!$D$7,B440))),'[1]Lookup for use classification'!$A$7,IF(OR(ISNUMBER(SEARCH('[1]Lookup for use classification'!$B$9,B440)),ISNUMBER(SEARCH('[1]Lookup for use classification'!$C$9,B440)),ISNUMBER(SEARCH('[1]Lookup for use classification'!$D$9,B440)),ISNUMBER(SEARCH('[1]Lookup for use classification'!$E$9,B440)),ISNUMBER(SEARCH('[1]Lookup for use classification'!$F$9,B440)),ISNUMBER(SEARCH('[1]Lookup for use classification'!$G$9,B440)),ISNUMBER(SEARCH('[1]Lookup for use classification'!$H$9,B440)),ISNUMBER(SEARCH('[1]Lookup for use classification'!$I$9,B440)),ISNUMBER(SEARCH('[1]Lookup for use classification'!$J$9,B440)),ISNUMBER(SEARCH('[1]Lookup for use classification'!$K$9,B440))),'[1]Lookup for use classification'!$A$9,IF(OR(ISNUMBER(SEARCH('[1]Lookup for use classification'!$B$10,B440)),ISNUMBER(SEARCH('[1]Lookup for use classification'!$C$10,B440)),ISNUMBER(SEARCH('[1]Lookup for use classification'!$D$10,B440)),ISNUMBER(SEARCH('[1]Lookup for use classification'!$E$10,B440)),ISNUMBER(SEARCH('[1]Lookup for use classification'!$F$10,B440)),ISNUMBER(SEARCH('[1]Lookup for use classification'!$G$10,B440))),'[1]Lookup for use classification'!$A$10,IF(OR(ISNUMBER(SEARCH('[1]Lookup for use classification'!$B$11,B440)),ISNUMBER(SEARCH('[1]Lookup for use classification'!$C$11,B440))),'[1]Lookup for use classification'!$A$11,IF(OR(ISNUMBER(SEARCH('[1]Lookup for use classification'!$B$12,B440)),ISNUMBER(SEARCH('[1]Lookup for use classification'!$C$12,B440))),'[1]Lookup for use classification'!$A$12,IF(OR(ISNUMBER(SEARCH('[1]Lookup for use classification'!$B$13,B440)),ISNUMBER(SEARCH('[1]Lookup for use classification'!$C$13,B440)),ISNUMBER(SEARCH('[1]Lookup for use classification'!$D$13,B440)),,ISNUMBER(SEARCH('[1]Lookup for use classification'!$C$13,B440)),ISNUMBER(SEARCH('[1]Lookup for use classification'!$E$13,B440))),'[1]Lookup for use classification'!$A$13,IF(OR(ISNUMBER(SEARCH('[1]Lookup for use classification'!$B$14,B440)),ISNUMBER(SEARCH('[1]Lookup for use classification'!$C$14,B440))),'[1]Lookup for use classification'!$A$14,"Other"))))))))))))</f>
        <v>Other</v>
      </c>
      <c r="D440" s="18"/>
      <c r="E440" s="19"/>
      <c r="F440" s="19"/>
    </row>
    <row r="441" spans="1:6">
      <c r="A441" s="16" t="s">
        <v>1814</v>
      </c>
      <c r="B441" s="17" t="s">
        <v>1808</v>
      </c>
      <c r="C441" s="133" t="str">
        <f>IF(OR(ISNUMBER(SEARCH('[1]Lookup for use classification'!$B$1,B441)),ISNUMBER(SEARCH('[1]Lookup for use classification'!$C$1,B441)),ISNUMBER(SEARCH('[1]Lookup for use classification'!$D$1,B441)),ISNUMBER(SEARCH('[1]Lookup for use classification'!$E$1,B441))),'[1]Lookup for use classification'!$A$1,IF(ISNUMBER(SEARCH('[1]Lookup for use classification'!$B$2,B441)),'[1]Lookup for use classification'!$A$2,IF(ISNUMBER(SEARCH('[1]Lookup for use classification'!$B$3,B441)),'[1]Lookup for use classification'!$A$3,IF(OR(ISNUMBER(SEARCH('[1]Lookup for use classification'!$B$4,B441)),ISNUMBER(SEARCH('[1]Lookup for use classification'!$C$4,B441)),ISNUMBER(SEARCH('[1]Lookup for use classification'!$D$4,B441)),ISNUMBER(SEARCH('[1]Lookup for use classification'!$E$4,B441))),'[1]Lookup for use classification'!$A$4,IF(OR(ISNUMBER(SEARCH('[1]Lookup for use classification'!$B$5,B441)),ISNUMBER(SEARCH('[1]Lookup for use classification'!$C$5,B441)),ISNUMBER(SEARCH('[1]Lookup for use classification'!$D$5,B441))),'[1]Lookup for use classification'!$A$5,IF(OR(ISNUMBER(SEARCH('[1]Lookup for use classification'!$B$7,B441)),ISNUMBER(SEARCH('[1]Lookup for use classification'!$C$7,B441)),ISNUMBER(SEARCH('[1]Lookup for use classification'!$D$7,B441))),'[1]Lookup for use classification'!$A$7,IF(OR(ISNUMBER(SEARCH('[1]Lookup for use classification'!$B$9,B441)),ISNUMBER(SEARCH('[1]Lookup for use classification'!$C$9,B441)),ISNUMBER(SEARCH('[1]Lookup for use classification'!$D$9,B441)),ISNUMBER(SEARCH('[1]Lookup for use classification'!$E$9,B441)),ISNUMBER(SEARCH('[1]Lookup for use classification'!$F$9,B441)),ISNUMBER(SEARCH('[1]Lookup for use classification'!$G$9,B441)),ISNUMBER(SEARCH('[1]Lookup for use classification'!$H$9,B441)),ISNUMBER(SEARCH('[1]Lookup for use classification'!$I$9,B441)),ISNUMBER(SEARCH('[1]Lookup for use classification'!$J$9,B441)),ISNUMBER(SEARCH('[1]Lookup for use classification'!$K$9,B441))),'[1]Lookup for use classification'!$A$9,IF(OR(ISNUMBER(SEARCH('[1]Lookup for use classification'!$B$10,B441)),ISNUMBER(SEARCH('[1]Lookup for use classification'!$C$10,B441)),ISNUMBER(SEARCH('[1]Lookup for use classification'!$D$10,B441)),ISNUMBER(SEARCH('[1]Lookup for use classification'!$E$10,B441)),ISNUMBER(SEARCH('[1]Lookup for use classification'!$F$10,B441)),ISNUMBER(SEARCH('[1]Lookup for use classification'!$G$10,B441))),'[1]Lookup for use classification'!$A$10,IF(OR(ISNUMBER(SEARCH('[1]Lookup for use classification'!$B$11,B441)),ISNUMBER(SEARCH('[1]Lookup for use classification'!$C$11,B441))),'[1]Lookup for use classification'!$A$11,IF(OR(ISNUMBER(SEARCH('[1]Lookup for use classification'!$B$12,B441)),ISNUMBER(SEARCH('[1]Lookup for use classification'!$C$12,B441))),'[1]Lookup for use classification'!$A$12,IF(OR(ISNUMBER(SEARCH('[1]Lookup for use classification'!$B$13,B441)),ISNUMBER(SEARCH('[1]Lookup for use classification'!$C$13,B441)),ISNUMBER(SEARCH('[1]Lookup for use classification'!$D$13,B441)),,ISNUMBER(SEARCH('[1]Lookup for use classification'!$C$13,B441)),ISNUMBER(SEARCH('[1]Lookup for use classification'!$E$13,B441))),'[1]Lookup for use classification'!$A$13,IF(OR(ISNUMBER(SEARCH('[1]Lookup for use classification'!$B$14,B441)),ISNUMBER(SEARCH('[1]Lookup for use classification'!$C$14,B441))),'[1]Lookup for use classification'!$A$14,"Other"))))))))))))</f>
        <v>Education - K - 12</v>
      </c>
      <c r="D441" s="18">
        <v>11747</v>
      </c>
      <c r="E441" s="19" t="s">
        <v>6</v>
      </c>
      <c r="F441" s="19"/>
    </row>
    <row r="442" spans="1:6">
      <c r="A442" s="16" t="s">
        <v>1814</v>
      </c>
      <c r="B442" s="17" t="s">
        <v>1809</v>
      </c>
      <c r="C442" s="133" t="str">
        <f>IF(OR(ISNUMBER(SEARCH('[1]Lookup for use classification'!$B$1,B442)),ISNUMBER(SEARCH('[1]Lookup for use classification'!$C$1,B442)),ISNUMBER(SEARCH('[1]Lookup for use classification'!$D$1,B442)),ISNUMBER(SEARCH('[1]Lookup for use classification'!$E$1,B442))),'[1]Lookup for use classification'!$A$1,IF(ISNUMBER(SEARCH('[1]Lookup for use classification'!$B$2,B442)),'[1]Lookup for use classification'!$A$2,IF(ISNUMBER(SEARCH('[1]Lookup for use classification'!$B$3,B442)),'[1]Lookup for use classification'!$A$3,IF(OR(ISNUMBER(SEARCH('[1]Lookup for use classification'!$B$4,B442)),ISNUMBER(SEARCH('[1]Lookup for use classification'!$C$4,B442)),ISNUMBER(SEARCH('[1]Lookup for use classification'!$D$4,B442)),ISNUMBER(SEARCH('[1]Lookup for use classification'!$E$4,B442))),'[1]Lookup for use classification'!$A$4,IF(OR(ISNUMBER(SEARCH('[1]Lookup for use classification'!$B$5,B442)),ISNUMBER(SEARCH('[1]Lookup for use classification'!$C$5,B442)),ISNUMBER(SEARCH('[1]Lookup for use classification'!$D$5,B442))),'[1]Lookup for use classification'!$A$5,IF(OR(ISNUMBER(SEARCH('[1]Lookup for use classification'!$B$7,B442)),ISNUMBER(SEARCH('[1]Lookup for use classification'!$C$7,B442)),ISNUMBER(SEARCH('[1]Lookup for use classification'!$D$7,B442))),'[1]Lookup for use classification'!$A$7,IF(OR(ISNUMBER(SEARCH('[1]Lookup for use classification'!$B$9,B442)),ISNUMBER(SEARCH('[1]Lookup for use classification'!$C$9,B442)),ISNUMBER(SEARCH('[1]Lookup for use classification'!$D$9,B442)),ISNUMBER(SEARCH('[1]Lookup for use classification'!$E$9,B442)),ISNUMBER(SEARCH('[1]Lookup for use classification'!$F$9,B442)),ISNUMBER(SEARCH('[1]Lookup for use classification'!$G$9,B442)),ISNUMBER(SEARCH('[1]Lookup for use classification'!$H$9,B442)),ISNUMBER(SEARCH('[1]Lookup for use classification'!$I$9,B442)),ISNUMBER(SEARCH('[1]Lookup for use classification'!$J$9,B442)),ISNUMBER(SEARCH('[1]Lookup for use classification'!$K$9,B442))),'[1]Lookup for use classification'!$A$9,IF(OR(ISNUMBER(SEARCH('[1]Lookup for use classification'!$B$10,B442)),ISNUMBER(SEARCH('[1]Lookup for use classification'!$C$10,B442)),ISNUMBER(SEARCH('[1]Lookup for use classification'!$D$10,B442)),ISNUMBER(SEARCH('[1]Lookup for use classification'!$E$10,B442)),ISNUMBER(SEARCH('[1]Lookup for use classification'!$F$10,B442)),ISNUMBER(SEARCH('[1]Lookup for use classification'!$G$10,B442))),'[1]Lookup for use classification'!$A$10,IF(OR(ISNUMBER(SEARCH('[1]Lookup for use classification'!$B$11,B442)),ISNUMBER(SEARCH('[1]Lookup for use classification'!$C$11,B442))),'[1]Lookup for use classification'!$A$11,IF(OR(ISNUMBER(SEARCH('[1]Lookup for use classification'!$B$12,B442)),ISNUMBER(SEARCH('[1]Lookup for use classification'!$C$12,B442))),'[1]Lookup for use classification'!$A$12,IF(OR(ISNUMBER(SEARCH('[1]Lookup for use classification'!$B$13,B442)),ISNUMBER(SEARCH('[1]Lookup for use classification'!$C$13,B442)),ISNUMBER(SEARCH('[1]Lookup for use classification'!$D$13,B442)),,ISNUMBER(SEARCH('[1]Lookup for use classification'!$C$13,B442)),ISNUMBER(SEARCH('[1]Lookup for use classification'!$E$13,B442))),'[1]Lookup for use classification'!$A$13,IF(OR(ISNUMBER(SEARCH('[1]Lookup for use classification'!$B$14,B442)),ISNUMBER(SEARCH('[1]Lookup for use classification'!$C$14,B442))),'[1]Lookup for use classification'!$A$14,"Other"))))))))))))</f>
        <v>Other</v>
      </c>
      <c r="D442" s="18">
        <v>1820</v>
      </c>
      <c r="E442" s="19"/>
      <c r="F442" s="19"/>
    </row>
    <row r="443" spans="1:6">
      <c r="A443" s="16" t="s">
        <v>1814</v>
      </c>
      <c r="B443" s="17" t="s">
        <v>1810</v>
      </c>
      <c r="C443" s="133" t="str">
        <f>IF(OR(ISNUMBER(SEARCH('[1]Lookup for use classification'!$B$1,B443)),ISNUMBER(SEARCH('[1]Lookup for use classification'!$C$1,B443)),ISNUMBER(SEARCH('[1]Lookup for use classification'!$D$1,B443)),ISNUMBER(SEARCH('[1]Lookup for use classification'!$E$1,B443))),'[1]Lookup for use classification'!$A$1,IF(ISNUMBER(SEARCH('[1]Lookup for use classification'!$B$2,B443)),'[1]Lookup for use classification'!$A$2,IF(ISNUMBER(SEARCH('[1]Lookup for use classification'!$B$3,B443)),'[1]Lookup for use classification'!$A$3,IF(OR(ISNUMBER(SEARCH('[1]Lookup for use classification'!$B$4,B443)),ISNUMBER(SEARCH('[1]Lookup for use classification'!$C$4,B443)),ISNUMBER(SEARCH('[1]Lookup for use classification'!$D$4,B443)),ISNUMBER(SEARCH('[1]Lookup for use classification'!$E$4,B443))),'[1]Lookup for use classification'!$A$4,IF(OR(ISNUMBER(SEARCH('[1]Lookup for use classification'!$B$5,B443)),ISNUMBER(SEARCH('[1]Lookup for use classification'!$C$5,B443)),ISNUMBER(SEARCH('[1]Lookup for use classification'!$D$5,B443))),'[1]Lookup for use classification'!$A$5,IF(OR(ISNUMBER(SEARCH('[1]Lookup for use classification'!$B$7,B443)),ISNUMBER(SEARCH('[1]Lookup for use classification'!$C$7,B443)),ISNUMBER(SEARCH('[1]Lookup for use classification'!$D$7,B443))),'[1]Lookup for use classification'!$A$7,IF(OR(ISNUMBER(SEARCH('[1]Lookup for use classification'!$B$9,B443)),ISNUMBER(SEARCH('[1]Lookup for use classification'!$C$9,B443)),ISNUMBER(SEARCH('[1]Lookup for use classification'!$D$9,B443)),ISNUMBER(SEARCH('[1]Lookup for use classification'!$E$9,B443)),ISNUMBER(SEARCH('[1]Lookup for use classification'!$F$9,B443)),ISNUMBER(SEARCH('[1]Lookup for use classification'!$G$9,B443)),ISNUMBER(SEARCH('[1]Lookup for use classification'!$H$9,B443)),ISNUMBER(SEARCH('[1]Lookup for use classification'!$I$9,B443)),ISNUMBER(SEARCH('[1]Lookup for use classification'!$J$9,B443)),ISNUMBER(SEARCH('[1]Lookup for use classification'!$K$9,B443))),'[1]Lookup for use classification'!$A$9,IF(OR(ISNUMBER(SEARCH('[1]Lookup for use classification'!$B$10,B443)),ISNUMBER(SEARCH('[1]Lookup for use classification'!$C$10,B443)),ISNUMBER(SEARCH('[1]Lookup for use classification'!$D$10,B443)),ISNUMBER(SEARCH('[1]Lookup for use classification'!$E$10,B443)),ISNUMBER(SEARCH('[1]Lookup for use classification'!$F$10,B443)),ISNUMBER(SEARCH('[1]Lookup for use classification'!$G$10,B443))),'[1]Lookup for use classification'!$A$10,IF(OR(ISNUMBER(SEARCH('[1]Lookup for use classification'!$B$11,B443)),ISNUMBER(SEARCH('[1]Lookup for use classification'!$C$11,B443))),'[1]Lookup for use classification'!$A$11,IF(OR(ISNUMBER(SEARCH('[1]Lookup for use classification'!$B$12,B443)),ISNUMBER(SEARCH('[1]Lookup for use classification'!$C$12,B443))),'[1]Lookup for use classification'!$A$12,IF(OR(ISNUMBER(SEARCH('[1]Lookup for use classification'!$B$13,B443)),ISNUMBER(SEARCH('[1]Lookup for use classification'!$C$13,B443)),ISNUMBER(SEARCH('[1]Lookup for use classification'!$D$13,B443)),,ISNUMBER(SEARCH('[1]Lookup for use classification'!$C$13,B443)),ISNUMBER(SEARCH('[1]Lookup for use classification'!$E$13,B443))),'[1]Lookup for use classification'!$A$13,IF(OR(ISNUMBER(SEARCH('[1]Lookup for use classification'!$B$14,B443)),ISNUMBER(SEARCH('[1]Lookup for use classification'!$C$14,B443))),'[1]Lookup for use classification'!$A$14,"Other"))))))))))))</f>
        <v>Other</v>
      </c>
      <c r="D443" s="18">
        <v>1820</v>
      </c>
      <c r="E443" s="19"/>
      <c r="F443" s="19"/>
    </row>
    <row r="444" spans="1:6">
      <c r="A444" s="16" t="s">
        <v>1814</v>
      </c>
      <c r="B444" s="17" t="s">
        <v>1811</v>
      </c>
      <c r="C444" s="133" t="str">
        <f>IF(OR(ISNUMBER(SEARCH('[1]Lookup for use classification'!$B$1,B444)),ISNUMBER(SEARCH('[1]Lookup for use classification'!$C$1,B444)),ISNUMBER(SEARCH('[1]Lookup for use classification'!$D$1,B444)),ISNUMBER(SEARCH('[1]Lookup for use classification'!$E$1,B444))),'[1]Lookup for use classification'!$A$1,IF(ISNUMBER(SEARCH('[1]Lookup for use classification'!$B$2,B444)),'[1]Lookup for use classification'!$A$2,IF(ISNUMBER(SEARCH('[1]Lookup for use classification'!$B$3,B444)),'[1]Lookup for use classification'!$A$3,IF(OR(ISNUMBER(SEARCH('[1]Lookup for use classification'!$B$4,B444)),ISNUMBER(SEARCH('[1]Lookup for use classification'!$C$4,B444)),ISNUMBER(SEARCH('[1]Lookup for use classification'!$D$4,B444)),ISNUMBER(SEARCH('[1]Lookup for use classification'!$E$4,B444))),'[1]Lookup for use classification'!$A$4,IF(OR(ISNUMBER(SEARCH('[1]Lookup for use classification'!$B$5,B444)),ISNUMBER(SEARCH('[1]Lookup for use classification'!$C$5,B444)),ISNUMBER(SEARCH('[1]Lookup for use classification'!$D$5,B444))),'[1]Lookup for use classification'!$A$5,IF(OR(ISNUMBER(SEARCH('[1]Lookup for use classification'!$B$7,B444)),ISNUMBER(SEARCH('[1]Lookup for use classification'!$C$7,B444)),ISNUMBER(SEARCH('[1]Lookup for use classification'!$D$7,B444))),'[1]Lookup for use classification'!$A$7,IF(OR(ISNUMBER(SEARCH('[1]Lookup for use classification'!$B$9,B444)),ISNUMBER(SEARCH('[1]Lookup for use classification'!$C$9,B444)),ISNUMBER(SEARCH('[1]Lookup for use classification'!$D$9,B444)),ISNUMBER(SEARCH('[1]Lookup for use classification'!$E$9,B444)),ISNUMBER(SEARCH('[1]Lookup for use classification'!$F$9,B444)),ISNUMBER(SEARCH('[1]Lookup for use classification'!$G$9,B444)),ISNUMBER(SEARCH('[1]Lookup for use classification'!$H$9,B444)),ISNUMBER(SEARCH('[1]Lookup for use classification'!$I$9,B444)),ISNUMBER(SEARCH('[1]Lookup for use classification'!$J$9,B444)),ISNUMBER(SEARCH('[1]Lookup for use classification'!$K$9,B444))),'[1]Lookup for use classification'!$A$9,IF(OR(ISNUMBER(SEARCH('[1]Lookup for use classification'!$B$10,B444)),ISNUMBER(SEARCH('[1]Lookup for use classification'!$C$10,B444)),ISNUMBER(SEARCH('[1]Lookup for use classification'!$D$10,B444)),ISNUMBER(SEARCH('[1]Lookup for use classification'!$E$10,B444)),ISNUMBER(SEARCH('[1]Lookup for use classification'!$F$10,B444)),ISNUMBER(SEARCH('[1]Lookup for use classification'!$G$10,B444))),'[1]Lookup for use classification'!$A$10,IF(OR(ISNUMBER(SEARCH('[1]Lookup for use classification'!$B$11,B444)),ISNUMBER(SEARCH('[1]Lookup for use classification'!$C$11,B444))),'[1]Lookup for use classification'!$A$11,IF(OR(ISNUMBER(SEARCH('[1]Lookup for use classification'!$B$12,B444)),ISNUMBER(SEARCH('[1]Lookup for use classification'!$C$12,B444))),'[1]Lookup for use classification'!$A$12,IF(OR(ISNUMBER(SEARCH('[1]Lookup for use classification'!$B$13,B444)),ISNUMBER(SEARCH('[1]Lookup for use classification'!$C$13,B444)),ISNUMBER(SEARCH('[1]Lookup for use classification'!$D$13,B444)),,ISNUMBER(SEARCH('[1]Lookup for use classification'!$C$13,B444)),ISNUMBER(SEARCH('[1]Lookup for use classification'!$E$13,B444))),'[1]Lookup for use classification'!$A$13,IF(OR(ISNUMBER(SEARCH('[1]Lookup for use classification'!$B$14,B444)),ISNUMBER(SEARCH('[1]Lookup for use classification'!$C$14,B444))),'[1]Lookup for use classification'!$A$14,"Other"))))))))))))</f>
        <v>Other</v>
      </c>
      <c r="D444" s="18">
        <v>1820</v>
      </c>
      <c r="E444" s="19"/>
      <c r="F444" s="19"/>
    </row>
    <row r="445" spans="1:6">
      <c r="A445" s="16" t="s">
        <v>1814</v>
      </c>
      <c r="B445" s="17" t="s">
        <v>1812</v>
      </c>
      <c r="C445" s="133" t="str">
        <f>IF(OR(ISNUMBER(SEARCH('[1]Lookup for use classification'!$B$1,B445)),ISNUMBER(SEARCH('[1]Lookup for use classification'!$C$1,B445)),ISNUMBER(SEARCH('[1]Lookup for use classification'!$D$1,B445)),ISNUMBER(SEARCH('[1]Lookup for use classification'!$E$1,B445))),'[1]Lookup for use classification'!$A$1,IF(ISNUMBER(SEARCH('[1]Lookup for use classification'!$B$2,B445)),'[1]Lookup for use classification'!$A$2,IF(ISNUMBER(SEARCH('[1]Lookup for use classification'!$B$3,B445)),'[1]Lookup for use classification'!$A$3,IF(OR(ISNUMBER(SEARCH('[1]Lookup for use classification'!$B$4,B445)),ISNUMBER(SEARCH('[1]Lookup for use classification'!$C$4,B445)),ISNUMBER(SEARCH('[1]Lookup for use classification'!$D$4,B445)),ISNUMBER(SEARCH('[1]Lookup for use classification'!$E$4,B445))),'[1]Lookup for use classification'!$A$4,IF(OR(ISNUMBER(SEARCH('[1]Lookup for use classification'!$B$5,B445)),ISNUMBER(SEARCH('[1]Lookup for use classification'!$C$5,B445)),ISNUMBER(SEARCH('[1]Lookup for use classification'!$D$5,B445))),'[1]Lookup for use classification'!$A$5,IF(OR(ISNUMBER(SEARCH('[1]Lookup for use classification'!$B$7,B445)),ISNUMBER(SEARCH('[1]Lookup for use classification'!$C$7,B445)),ISNUMBER(SEARCH('[1]Lookup for use classification'!$D$7,B445))),'[1]Lookup for use classification'!$A$7,IF(OR(ISNUMBER(SEARCH('[1]Lookup for use classification'!$B$9,B445)),ISNUMBER(SEARCH('[1]Lookup for use classification'!$C$9,B445)),ISNUMBER(SEARCH('[1]Lookup for use classification'!$D$9,B445)),ISNUMBER(SEARCH('[1]Lookup for use classification'!$E$9,B445)),ISNUMBER(SEARCH('[1]Lookup for use classification'!$F$9,B445)),ISNUMBER(SEARCH('[1]Lookup for use classification'!$G$9,B445)),ISNUMBER(SEARCH('[1]Lookup for use classification'!$H$9,B445)),ISNUMBER(SEARCH('[1]Lookup for use classification'!$I$9,B445)),ISNUMBER(SEARCH('[1]Lookup for use classification'!$J$9,B445)),ISNUMBER(SEARCH('[1]Lookup for use classification'!$K$9,B445))),'[1]Lookup for use classification'!$A$9,IF(OR(ISNUMBER(SEARCH('[1]Lookup for use classification'!$B$10,B445)),ISNUMBER(SEARCH('[1]Lookup for use classification'!$C$10,B445)),ISNUMBER(SEARCH('[1]Lookup for use classification'!$D$10,B445)),ISNUMBER(SEARCH('[1]Lookup for use classification'!$E$10,B445)),ISNUMBER(SEARCH('[1]Lookup for use classification'!$F$10,B445)),ISNUMBER(SEARCH('[1]Lookup for use classification'!$G$10,B445))),'[1]Lookup for use classification'!$A$10,IF(OR(ISNUMBER(SEARCH('[1]Lookup for use classification'!$B$11,B445)),ISNUMBER(SEARCH('[1]Lookup for use classification'!$C$11,B445))),'[1]Lookup for use classification'!$A$11,IF(OR(ISNUMBER(SEARCH('[1]Lookup for use classification'!$B$12,B445)),ISNUMBER(SEARCH('[1]Lookup for use classification'!$C$12,B445))),'[1]Lookup for use classification'!$A$12,IF(OR(ISNUMBER(SEARCH('[1]Lookup for use classification'!$B$13,B445)),ISNUMBER(SEARCH('[1]Lookup for use classification'!$C$13,B445)),ISNUMBER(SEARCH('[1]Lookup for use classification'!$D$13,B445)),,ISNUMBER(SEARCH('[1]Lookup for use classification'!$C$13,B445)),ISNUMBER(SEARCH('[1]Lookup for use classification'!$E$13,B445))),'[1]Lookup for use classification'!$A$13,IF(OR(ISNUMBER(SEARCH('[1]Lookup for use classification'!$B$14,B445)),ISNUMBER(SEARCH('[1]Lookup for use classification'!$C$14,B445))),'[1]Lookup for use classification'!$A$14,"Other"))))))))))))</f>
        <v>Other</v>
      </c>
      <c r="D445" s="18">
        <v>1820</v>
      </c>
      <c r="E445" s="19"/>
      <c r="F445" s="19"/>
    </row>
    <row r="446" spans="1:6">
      <c r="A446" s="16" t="s">
        <v>1814</v>
      </c>
      <c r="B446" s="17" t="s">
        <v>185</v>
      </c>
      <c r="C446" s="133" t="str">
        <f>IF(OR(ISNUMBER(SEARCH('[1]Lookup for use classification'!$B$1,B446)),ISNUMBER(SEARCH('[1]Lookup for use classification'!$C$1,B446)),ISNUMBER(SEARCH('[1]Lookup for use classification'!$D$1,B446)),ISNUMBER(SEARCH('[1]Lookup for use classification'!$E$1,B446))),'[1]Lookup for use classification'!$A$1,IF(ISNUMBER(SEARCH('[1]Lookup for use classification'!$B$2,B446)),'[1]Lookup for use classification'!$A$2,IF(ISNUMBER(SEARCH('[1]Lookup for use classification'!$B$3,B446)),'[1]Lookup for use classification'!$A$3,IF(OR(ISNUMBER(SEARCH('[1]Lookup for use classification'!$B$4,B446)),ISNUMBER(SEARCH('[1]Lookup for use classification'!$C$4,B446)),ISNUMBER(SEARCH('[1]Lookup for use classification'!$D$4,B446)),ISNUMBER(SEARCH('[1]Lookup for use classification'!$E$4,B446))),'[1]Lookup for use classification'!$A$4,IF(OR(ISNUMBER(SEARCH('[1]Lookup for use classification'!$B$5,B446)),ISNUMBER(SEARCH('[1]Lookup for use classification'!$C$5,B446)),ISNUMBER(SEARCH('[1]Lookup for use classification'!$D$5,B446))),'[1]Lookup for use classification'!$A$5,IF(OR(ISNUMBER(SEARCH('[1]Lookup for use classification'!$B$7,B446)),ISNUMBER(SEARCH('[1]Lookup for use classification'!$C$7,B446)),ISNUMBER(SEARCH('[1]Lookup for use classification'!$D$7,B446))),'[1]Lookup for use classification'!$A$7,IF(OR(ISNUMBER(SEARCH('[1]Lookup for use classification'!$B$9,B446)),ISNUMBER(SEARCH('[1]Lookup for use classification'!$C$9,B446)),ISNUMBER(SEARCH('[1]Lookup for use classification'!$D$9,B446)),ISNUMBER(SEARCH('[1]Lookup for use classification'!$E$9,B446)),ISNUMBER(SEARCH('[1]Lookup for use classification'!$F$9,B446)),ISNUMBER(SEARCH('[1]Lookup for use classification'!$G$9,B446)),ISNUMBER(SEARCH('[1]Lookup for use classification'!$H$9,B446)),ISNUMBER(SEARCH('[1]Lookup for use classification'!$I$9,B446)),ISNUMBER(SEARCH('[1]Lookup for use classification'!$J$9,B446)),ISNUMBER(SEARCH('[1]Lookup for use classification'!$K$9,B446))),'[1]Lookup for use classification'!$A$9,IF(OR(ISNUMBER(SEARCH('[1]Lookup for use classification'!$B$10,B446)),ISNUMBER(SEARCH('[1]Lookup for use classification'!$C$10,B446)),ISNUMBER(SEARCH('[1]Lookup for use classification'!$D$10,B446)),ISNUMBER(SEARCH('[1]Lookup for use classification'!$E$10,B446)),ISNUMBER(SEARCH('[1]Lookup for use classification'!$F$10,B446)),ISNUMBER(SEARCH('[1]Lookup for use classification'!$G$10,B446))),'[1]Lookup for use classification'!$A$10,IF(OR(ISNUMBER(SEARCH('[1]Lookup for use classification'!$B$11,B446)),ISNUMBER(SEARCH('[1]Lookup for use classification'!$C$11,B446))),'[1]Lookup for use classification'!$A$11,IF(OR(ISNUMBER(SEARCH('[1]Lookup for use classification'!$B$12,B446)),ISNUMBER(SEARCH('[1]Lookup for use classification'!$C$12,B446))),'[1]Lookup for use classification'!$A$12,IF(OR(ISNUMBER(SEARCH('[1]Lookup for use classification'!$B$13,B446)),ISNUMBER(SEARCH('[1]Lookup for use classification'!$C$13,B446)),ISNUMBER(SEARCH('[1]Lookup for use classification'!$D$13,B446)),,ISNUMBER(SEARCH('[1]Lookup for use classification'!$C$13,B446)),ISNUMBER(SEARCH('[1]Lookup for use classification'!$E$13,B446))),'[1]Lookup for use classification'!$A$13,IF(OR(ISNUMBER(SEARCH('[1]Lookup for use classification'!$B$14,B446)),ISNUMBER(SEARCH('[1]Lookup for use classification'!$C$14,B446))),'[1]Lookup for use classification'!$A$14,"Other"))))))))))))</f>
        <v>Other</v>
      </c>
      <c r="D446" s="18">
        <v>5400</v>
      </c>
      <c r="E446" s="19"/>
      <c r="F446" s="19"/>
    </row>
    <row r="447" spans="1:6">
      <c r="A447" s="16" t="s">
        <v>1814</v>
      </c>
      <c r="B447" s="17" t="s">
        <v>1813</v>
      </c>
      <c r="C447" s="133" t="str">
        <f>IF(OR(ISNUMBER(SEARCH('[1]Lookup for use classification'!$B$1,B447)),ISNUMBER(SEARCH('[1]Lookup for use classification'!$C$1,B447)),ISNUMBER(SEARCH('[1]Lookup for use classification'!$D$1,B447)),ISNUMBER(SEARCH('[1]Lookup for use classification'!$E$1,B447))),'[1]Lookup for use classification'!$A$1,IF(ISNUMBER(SEARCH('[1]Lookup for use classification'!$B$2,B447)),'[1]Lookup for use classification'!$A$2,IF(ISNUMBER(SEARCH('[1]Lookup for use classification'!$B$3,B447)),'[1]Lookup for use classification'!$A$3,IF(OR(ISNUMBER(SEARCH('[1]Lookup for use classification'!$B$4,B447)),ISNUMBER(SEARCH('[1]Lookup for use classification'!$C$4,B447)),ISNUMBER(SEARCH('[1]Lookup for use classification'!$D$4,B447)),ISNUMBER(SEARCH('[1]Lookup for use classification'!$E$4,B447))),'[1]Lookup for use classification'!$A$4,IF(OR(ISNUMBER(SEARCH('[1]Lookup for use classification'!$B$5,B447)),ISNUMBER(SEARCH('[1]Lookup for use classification'!$C$5,B447)),ISNUMBER(SEARCH('[1]Lookup for use classification'!$D$5,B447))),'[1]Lookup for use classification'!$A$5,IF(OR(ISNUMBER(SEARCH('[1]Lookup for use classification'!$B$7,B447)),ISNUMBER(SEARCH('[1]Lookup for use classification'!$C$7,B447)),ISNUMBER(SEARCH('[1]Lookup for use classification'!$D$7,B447))),'[1]Lookup for use classification'!$A$7,IF(OR(ISNUMBER(SEARCH('[1]Lookup for use classification'!$B$9,B447)),ISNUMBER(SEARCH('[1]Lookup for use classification'!$C$9,B447)),ISNUMBER(SEARCH('[1]Lookup for use classification'!$D$9,B447)),ISNUMBER(SEARCH('[1]Lookup for use classification'!$E$9,B447)),ISNUMBER(SEARCH('[1]Lookup for use classification'!$F$9,B447)),ISNUMBER(SEARCH('[1]Lookup for use classification'!$G$9,B447)),ISNUMBER(SEARCH('[1]Lookup for use classification'!$H$9,B447)),ISNUMBER(SEARCH('[1]Lookup for use classification'!$I$9,B447)),ISNUMBER(SEARCH('[1]Lookup for use classification'!$J$9,B447)),ISNUMBER(SEARCH('[1]Lookup for use classification'!$K$9,B447))),'[1]Lookup for use classification'!$A$9,IF(OR(ISNUMBER(SEARCH('[1]Lookup for use classification'!$B$10,B447)),ISNUMBER(SEARCH('[1]Lookup for use classification'!$C$10,B447)),ISNUMBER(SEARCH('[1]Lookup for use classification'!$D$10,B447)),ISNUMBER(SEARCH('[1]Lookup for use classification'!$E$10,B447)),ISNUMBER(SEARCH('[1]Lookup for use classification'!$F$10,B447)),ISNUMBER(SEARCH('[1]Lookup for use classification'!$G$10,B447))),'[1]Lookup for use classification'!$A$10,IF(OR(ISNUMBER(SEARCH('[1]Lookup for use classification'!$B$11,B447)),ISNUMBER(SEARCH('[1]Lookup for use classification'!$C$11,B447))),'[1]Lookup for use classification'!$A$11,IF(OR(ISNUMBER(SEARCH('[1]Lookup for use classification'!$B$12,B447)),ISNUMBER(SEARCH('[1]Lookup for use classification'!$C$12,B447))),'[1]Lookup for use classification'!$A$12,IF(OR(ISNUMBER(SEARCH('[1]Lookup for use classification'!$B$13,B447)),ISNUMBER(SEARCH('[1]Lookup for use classification'!$C$13,B447)),ISNUMBER(SEARCH('[1]Lookup for use classification'!$D$13,B447)),,ISNUMBER(SEARCH('[1]Lookup for use classification'!$C$13,B447)),ISNUMBER(SEARCH('[1]Lookup for use classification'!$E$13,B447))),'[1]Lookup for use classification'!$A$13,IF(OR(ISNUMBER(SEARCH('[1]Lookup for use classification'!$B$14,B447)),ISNUMBER(SEARCH('[1]Lookup for use classification'!$C$14,B447))),'[1]Lookup for use classification'!$A$14,"Other"))))))))))))</f>
        <v>Other</v>
      </c>
      <c r="D447" s="18">
        <v>5560</v>
      </c>
      <c r="E447" s="19"/>
      <c r="F447" s="19"/>
    </row>
    <row r="448" spans="1:6">
      <c r="A448" s="16" t="s">
        <v>1814</v>
      </c>
      <c r="B448" s="17" t="s">
        <v>81</v>
      </c>
      <c r="C448" s="133" t="str">
        <f>IF(OR(ISNUMBER(SEARCH('[1]Lookup for use classification'!$B$1,B448)),ISNUMBER(SEARCH('[1]Lookup for use classification'!$C$1,B448)),ISNUMBER(SEARCH('[1]Lookup for use classification'!$D$1,B448)),ISNUMBER(SEARCH('[1]Lookup for use classification'!$E$1,B448))),'[1]Lookup for use classification'!$A$1,IF(ISNUMBER(SEARCH('[1]Lookup for use classification'!$B$2,B448)),'[1]Lookup for use classification'!$A$2,IF(ISNUMBER(SEARCH('[1]Lookup for use classification'!$B$3,B448)),'[1]Lookup for use classification'!$A$3,IF(OR(ISNUMBER(SEARCH('[1]Lookup for use classification'!$B$4,B448)),ISNUMBER(SEARCH('[1]Lookup for use classification'!$C$4,B448)),ISNUMBER(SEARCH('[1]Lookup for use classification'!$D$4,B448)),ISNUMBER(SEARCH('[1]Lookup for use classification'!$E$4,B448))),'[1]Lookup for use classification'!$A$4,IF(OR(ISNUMBER(SEARCH('[1]Lookup for use classification'!$B$5,B448)),ISNUMBER(SEARCH('[1]Lookup for use classification'!$C$5,B448)),ISNUMBER(SEARCH('[1]Lookup for use classification'!$D$5,B448))),'[1]Lookup for use classification'!$A$5,IF(OR(ISNUMBER(SEARCH('[1]Lookup for use classification'!$B$7,B448)),ISNUMBER(SEARCH('[1]Lookup for use classification'!$C$7,B448)),ISNUMBER(SEARCH('[1]Lookup for use classification'!$D$7,B448))),'[1]Lookup for use classification'!$A$7,IF(OR(ISNUMBER(SEARCH('[1]Lookup for use classification'!$B$9,B448)),ISNUMBER(SEARCH('[1]Lookup for use classification'!$C$9,B448)),ISNUMBER(SEARCH('[1]Lookup for use classification'!$D$9,B448)),ISNUMBER(SEARCH('[1]Lookup for use classification'!$E$9,B448)),ISNUMBER(SEARCH('[1]Lookup for use classification'!$F$9,B448)),ISNUMBER(SEARCH('[1]Lookup for use classification'!$G$9,B448)),ISNUMBER(SEARCH('[1]Lookup for use classification'!$H$9,B448)),ISNUMBER(SEARCH('[1]Lookup for use classification'!$I$9,B448)),ISNUMBER(SEARCH('[1]Lookup for use classification'!$J$9,B448)),ISNUMBER(SEARCH('[1]Lookup for use classification'!$K$9,B448))),'[1]Lookup for use classification'!$A$9,IF(OR(ISNUMBER(SEARCH('[1]Lookup for use classification'!$B$10,B448)),ISNUMBER(SEARCH('[1]Lookup for use classification'!$C$10,B448)),ISNUMBER(SEARCH('[1]Lookup for use classification'!$D$10,B448)),ISNUMBER(SEARCH('[1]Lookup for use classification'!$E$10,B448)),ISNUMBER(SEARCH('[1]Lookup for use classification'!$F$10,B448)),ISNUMBER(SEARCH('[1]Lookup for use classification'!$G$10,B448))),'[1]Lookup for use classification'!$A$10,IF(OR(ISNUMBER(SEARCH('[1]Lookup for use classification'!$B$11,B448)),ISNUMBER(SEARCH('[1]Lookup for use classification'!$C$11,B448))),'[1]Lookup for use classification'!$A$11,IF(OR(ISNUMBER(SEARCH('[1]Lookup for use classification'!$B$12,B448)),ISNUMBER(SEARCH('[1]Lookup for use classification'!$C$12,B448))),'[1]Lookup for use classification'!$A$12,IF(OR(ISNUMBER(SEARCH('[1]Lookup for use classification'!$B$13,B448)),ISNUMBER(SEARCH('[1]Lookup for use classification'!$C$13,B448)),ISNUMBER(SEARCH('[1]Lookup for use classification'!$D$13,B448)),,ISNUMBER(SEARCH('[1]Lookup for use classification'!$C$13,B448)),ISNUMBER(SEARCH('[1]Lookup for use classification'!$E$13,B448))),'[1]Lookup for use classification'!$A$13,IF(OR(ISNUMBER(SEARCH('[1]Lookup for use classification'!$B$14,B448)),ISNUMBER(SEARCH('[1]Lookup for use classification'!$C$14,B448))),'[1]Lookup for use classification'!$A$14,"Other"))))))))))))</f>
        <v>Warehousing</v>
      </c>
      <c r="D448" s="18">
        <v>4200</v>
      </c>
      <c r="E448" s="19"/>
      <c r="F448" s="19"/>
    </row>
    <row r="449" spans="1:6">
      <c r="A449" s="16" t="s">
        <v>1814</v>
      </c>
      <c r="B449" s="17" t="s">
        <v>442</v>
      </c>
      <c r="C449" s="133" t="str">
        <f>IF(OR(ISNUMBER(SEARCH('[1]Lookup for use classification'!$B$1,B449)),ISNUMBER(SEARCH('[1]Lookup for use classification'!$C$1,B449)),ISNUMBER(SEARCH('[1]Lookup for use classification'!$D$1,B449)),ISNUMBER(SEARCH('[1]Lookup for use classification'!$E$1,B449))),'[1]Lookup for use classification'!$A$1,IF(ISNUMBER(SEARCH('[1]Lookup for use classification'!$B$2,B449)),'[1]Lookup for use classification'!$A$2,IF(ISNUMBER(SEARCH('[1]Lookup for use classification'!$B$3,B449)),'[1]Lookup for use classification'!$A$3,IF(OR(ISNUMBER(SEARCH('[1]Lookup for use classification'!$B$4,B449)),ISNUMBER(SEARCH('[1]Lookup for use classification'!$C$4,B449)),ISNUMBER(SEARCH('[1]Lookup for use classification'!$D$4,B449)),ISNUMBER(SEARCH('[1]Lookup for use classification'!$E$4,B449))),'[1]Lookup for use classification'!$A$4,IF(OR(ISNUMBER(SEARCH('[1]Lookup for use classification'!$B$5,B449)),ISNUMBER(SEARCH('[1]Lookup for use classification'!$C$5,B449)),ISNUMBER(SEARCH('[1]Lookup for use classification'!$D$5,B449))),'[1]Lookup for use classification'!$A$5,IF(OR(ISNUMBER(SEARCH('[1]Lookup for use classification'!$B$7,B449)),ISNUMBER(SEARCH('[1]Lookup for use classification'!$C$7,B449)),ISNUMBER(SEARCH('[1]Lookup for use classification'!$D$7,B449))),'[1]Lookup for use classification'!$A$7,IF(OR(ISNUMBER(SEARCH('[1]Lookup for use classification'!$B$9,B449)),ISNUMBER(SEARCH('[1]Lookup for use classification'!$C$9,B449)),ISNUMBER(SEARCH('[1]Lookup for use classification'!$D$9,B449)),ISNUMBER(SEARCH('[1]Lookup for use classification'!$E$9,B449)),ISNUMBER(SEARCH('[1]Lookup for use classification'!$F$9,B449)),ISNUMBER(SEARCH('[1]Lookup for use classification'!$G$9,B449)),ISNUMBER(SEARCH('[1]Lookup for use classification'!$H$9,B449)),ISNUMBER(SEARCH('[1]Lookup for use classification'!$I$9,B449)),ISNUMBER(SEARCH('[1]Lookup for use classification'!$J$9,B449)),ISNUMBER(SEARCH('[1]Lookup for use classification'!$K$9,B449))),'[1]Lookup for use classification'!$A$9,IF(OR(ISNUMBER(SEARCH('[1]Lookup for use classification'!$B$10,B449)),ISNUMBER(SEARCH('[1]Lookup for use classification'!$C$10,B449)),ISNUMBER(SEARCH('[1]Lookup for use classification'!$D$10,B449)),ISNUMBER(SEARCH('[1]Lookup for use classification'!$E$10,B449)),ISNUMBER(SEARCH('[1]Lookup for use classification'!$F$10,B449)),ISNUMBER(SEARCH('[1]Lookup for use classification'!$G$10,B449))),'[1]Lookup for use classification'!$A$10,IF(OR(ISNUMBER(SEARCH('[1]Lookup for use classification'!$B$11,B449)),ISNUMBER(SEARCH('[1]Lookup for use classification'!$C$11,B449))),'[1]Lookup for use classification'!$A$11,IF(OR(ISNUMBER(SEARCH('[1]Lookup for use classification'!$B$12,B449)),ISNUMBER(SEARCH('[1]Lookup for use classification'!$C$12,B449))),'[1]Lookup for use classification'!$A$12,IF(OR(ISNUMBER(SEARCH('[1]Lookup for use classification'!$B$13,B449)),ISNUMBER(SEARCH('[1]Lookup for use classification'!$C$13,B449)),ISNUMBER(SEARCH('[1]Lookup for use classification'!$D$13,B449)),,ISNUMBER(SEARCH('[1]Lookup for use classification'!$C$13,B449)),ISNUMBER(SEARCH('[1]Lookup for use classification'!$E$13,B449))),'[1]Lookup for use classification'!$A$13,IF(OR(ISNUMBER(SEARCH('[1]Lookup for use classification'!$B$14,B449)),ISNUMBER(SEARCH('[1]Lookup for use classification'!$C$14,B449))),'[1]Lookup for use classification'!$A$14,"Other"))))))))))))</f>
        <v>Warehousing</v>
      </c>
      <c r="D449" s="18">
        <v>2624</v>
      </c>
      <c r="E449" s="19"/>
      <c r="F449" s="19"/>
    </row>
    <row r="450" spans="1:6">
      <c r="A450" s="56" t="s">
        <v>1840</v>
      </c>
      <c r="B450" s="26" t="s">
        <v>1866</v>
      </c>
      <c r="C450" s="133" t="str">
        <f>IF(OR(ISNUMBER(SEARCH('[1]Lookup for use classification'!$B$1,B450)),ISNUMBER(SEARCH('[1]Lookup for use classification'!$C$1,B450)),ISNUMBER(SEARCH('[1]Lookup for use classification'!$D$1,B450)),ISNUMBER(SEARCH('[1]Lookup for use classification'!$E$1,B450))),'[1]Lookup for use classification'!$A$1,IF(ISNUMBER(SEARCH('[1]Lookup for use classification'!$B$2,B450)),'[1]Lookup for use classification'!$A$2,IF(ISNUMBER(SEARCH('[1]Lookup for use classification'!$B$3,B450)),'[1]Lookup for use classification'!$A$3,IF(OR(ISNUMBER(SEARCH('[1]Lookup for use classification'!$B$4,B450)),ISNUMBER(SEARCH('[1]Lookup for use classification'!$C$4,B450)),ISNUMBER(SEARCH('[1]Lookup for use classification'!$D$4,B450)),ISNUMBER(SEARCH('[1]Lookup for use classification'!$E$4,B450))),'[1]Lookup for use classification'!$A$4,IF(OR(ISNUMBER(SEARCH('[1]Lookup for use classification'!$B$5,B450)),ISNUMBER(SEARCH('[1]Lookup for use classification'!$C$5,B450)),ISNUMBER(SEARCH('[1]Lookup for use classification'!$D$5,B450))),'[1]Lookup for use classification'!$A$5,IF(OR(ISNUMBER(SEARCH('[1]Lookup for use classification'!$B$7,B450)),ISNUMBER(SEARCH('[1]Lookup for use classification'!$C$7,B450)),ISNUMBER(SEARCH('[1]Lookup for use classification'!$D$7,B450))),'[1]Lookup for use classification'!$A$7,IF(OR(ISNUMBER(SEARCH('[1]Lookup for use classification'!$B$9,B450)),ISNUMBER(SEARCH('[1]Lookup for use classification'!$C$9,B450)),ISNUMBER(SEARCH('[1]Lookup for use classification'!$D$9,B450)),ISNUMBER(SEARCH('[1]Lookup for use classification'!$E$9,B450)),ISNUMBER(SEARCH('[1]Lookup for use classification'!$F$9,B450)),ISNUMBER(SEARCH('[1]Lookup for use classification'!$G$9,B450)),ISNUMBER(SEARCH('[1]Lookup for use classification'!$H$9,B450)),ISNUMBER(SEARCH('[1]Lookup for use classification'!$I$9,B450)),ISNUMBER(SEARCH('[1]Lookup for use classification'!$J$9,B450)),ISNUMBER(SEARCH('[1]Lookup for use classification'!$K$9,B450))),'[1]Lookup for use classification'!$A$9,IF(OR(ISNUMBER(SEARCH('[1]Lookup for use classification'!$B$10,B450)),ISNUMBER(SEARCH('[1]Lookup for use classification'!$C$10,B450)),ISNUMBER(SEARCH('[1]Lookup for use classification'!$D$10,B450)),ISNUMBER(SEARCH('[1]Lookup for use classification'!$E$10,B450)),ISNUMBER(SEARCH('[1]Lookup for use classification'!$F$10,B450)),ISNUMBER(SEARCH('[1]Lookup for use classification'!$G$10,B450))),'[1]Lookup for use classification'!$A$10,IF(OR(ISNUMBER(SEARCH('[1]Lookup for use classification'!$B$11,B450)),ISNUMBER(SEARCH('[1]Lookup for use classification'!$C$11,B450))),'[1]Lookup for use classification'!$A$11,IF(OR(ISNUMBER(SEARCH('[1]Lookup for use classification'!$B$12,B450)),ISNUMBER(SEARCH('[1]Lookup for use classification'!$C$12,B450))),'[1]Lookup for use classification'!$A$12,IF(OR(ISNUMBER(SEARCH('[1]Lookup for use classification'!$B$13,B450)),ISNUMBER(SEARCH('[1]Lookup for use classification'!$C$13,B450)),ISNUMBER(SEARCH('[1]Lookup for use classification'!$D$13,B450)),,ISNUMBER(SEARCH('[1]Lookup for use classification'!$C$13,B450)),ISNUMBER(SEARCH('[1]Lookup for use classification'!$E$13,B450))),'[1]Lookup for use classification'!$A$13,IF(OR(ISNUMBER(SEARCH('[1]Lookup for use classification'!$B$14,B450)),ISNUMBER(SEARCH('[1]Lookup for use classification'!$C$14,B450))),'[1]Lookup for use classification'!$A$14,"Other"))))))))))))</f>
        <v>Office</v>
      </c>
      <c r="D450" s="59">
        <v>2400</v>
      </c>
      <c r="E450" s="58"/>
      <c r="F450" s="58"/>
    </row>
    <row r="451" spans="1:6">
      <c r="A451" s="56" t="s">
        <v>1840</v>
      </c>
      <c r="B451" s="26" t="s">
        <v>1867</v>
      </c>
      <c r="C451" s="133" t="str">
        <f>IF(OR(ISNUMBER(SEARCH('[1]Lookup for use classification'!$B$1,B451)),ISNUMBER(SEARCH('[1]Lookup for use classification'!$C$1,B451)),ISNUMBER(SEARCH('[1]Lookup for use classification'!$D$1,B451)),ISNUMBER(SEARCH('[1]Lookup for use classification'!$E$1,B451))),'[1]Lookup for use classification'!$A$1,IF(ISNUMBER(SEARCH('[1]Lookup for use classification'!$B$2,B451)),'[1]Lookup for use classification'!$A$2,IF(ISNUMBER(SEARCH('[1]Lookup for use classification'!$B$3,B451)),'[1]Lookup for use classification'!$A$3,IF(OR(ISNUMBER(SEARCH('[1]Lookup for use classification'!$B$4,B451)),ISNUMBER(SEARCH('[1]Lookup for use classification'!$C$4,B451)),ISNUMBER(SEARCH('[1]Lookup for use classification'!$D$4,B451)),ISNUMBER(SEARCH('[1]Lookup for use classification'!$E$4,B451))),'[1]Lookup for use classification'!$A$4,IF(OR(ISNUMBER(SEARCH('[1]Lookup for use classification'!$B$5,B451)),ISNUMBER(SEARCH('[1]Lookup for use classification'!$C$5,B451)),ISNUMBER(SEARCH('[1]Lookup for use classification'!$D$5,B451))),'[1]Lookup for use classification'!$A$5,IF(OR(ISNUMBER(SEARCH('[1]Lookup for use classification'!$B$7,B451)),ISNUMBER(SEARCH('[1]Lookup for use classification'!$C$7,B451)),ISNUMBER(SEARCH('[1]Lookup for use classification'!$D$7,B451))),'[1]Lookup for use classification'!$A$7,IF(OR(ISNUMBER(SEARCH('[1]Lookup for use classification'!$B$9,B451)),ISNUMBER(SEARCH('[1]Lookup for use classification'!$C$9,B451)),ISNUMBER(SEARCH('[1]Lookup for use classification'!$D$9,B451)),ISNUMBER(SEARCH('[1]Lookup for use classification'!$E$9,B451)),ISNUMBER(SEARCH('[1]Lookup for use classification'!$F$9,B451)),ISNUMBER(SEARCH('[1]Lookup for use classification'!$G$9,B451)),ISNUMBER(SEARCH('[1]Lookup for use classification'!$H$9,B451)),ISNUMBER(SEARCH('[1]Lookup for use classification'!$I$9,B451)),ISNUMBER(SEARCH('[1]Lookup for use classification'!$J$9,B451)),ISNUMBER(SEARCH('[1]Lookup for use classification'!$K$9,B451))),'[1]Lookup for use classification'!$A$9,IF(OR(ISNUMBER(SEARCH('[1]Lookup for use classification'!$B$10,B451)),ISNUMBER(SEARCH('[1]Lookup for use classification'!$C$10,B451)),ISNUMBER(SEARCH('[1]Lookup for use classification'!$D$10,B451)),ISNUMBER(SEARCH('[1]Lookup for use classification'!$E$10,B451)),ISNUMBER(SEARCH('[1]Lookup for use classification'!$F$10,B451)),ISNUMBER(SEARCH('[1]Lookup for use classification'!$G$10,B451))),'[1]Lookup for use classification'!$A$10,IF(OR(ISNUMBER(SEARCH('[1]Lookup for use classification'!$B$11,B451)),ISNUMBER(SEARCH('[1]Lookup for use classification'!$C$11,B451))),'[1]Lookup for use classification'!$A$11,IF(OR(ISNUMBER(SEARCH('[1]Lookup for use classification'!$B$12,B451)),ISNUMBER(SEARCH('[1]Lookup for use classification'!$C$12,B451))),'[1]Lookup for use classification'!$A$12,IF(OR(ISNUMBER(SEARCH('[1]Lookup for use classification'!$B$13,B451)),ISNUMBER(SEARCH('[1]Lookup for use classification'!$C$13,B451)),ISNUMBER(SEARCH('[1]Lookup for use classification'!$D$13,B451)),,ISNUMBER(SEARCH('[1]Lookup for use classification'!$C$13,B451)),ISNUMBER(SEARCH('[1]Lookup for use classification'!$E$13,B451))),'[1]Lookup for use classification'!$A$13,IF(OR(ISNUMBER(SEARCH('[1]Lookup for use classification'!$B$14,B451)),ISNUMBER(SEARCH('[1]Lookup for use classification'!$C$14,B451))),'[1]Lookup for use classification'!$A$14,"Other"))))))))))))</f>
        <v>Education - K - 12</v>
      </c>
      <c r="D451" s="59">
        <v>8234</v>
      </c>
      <c r="E451" s="58" t="s">
        <v>1969</v>
      </c>
      <c r="F451" s="58"/>
    </row>
    <row r="452" spans="1:6">
      <c r="A452" s="56" t="s">
        <v>1840</v>
      </c>
      <c r="B452" s="26" t="s">
        <v>1868</v>
      </c>
      <c r="C452" s="133" t="str">
        <f>IF(OR(ISNUMBER(SEARCH('[1]Lookup for use classification'!$B$1,B452)),ISNUMBER(SEARCH('[1]Lookup for use classification'!$C$1,B452)),ISNUMBER(SEARCH('[1]Lookup for use classification'!$D$1,B452)),ISNUMBER(SEARCH('[1]Lookup for use classification'!$E$1,B452))),'[1]Lookup for use classification'!$A$1,IF(ISNUMBER(SEARCH('[1]Lookup for use classification'!$B$2,B452)),'[1]Lookup for use classification'!$A$2,IF(ISNUMBER(SEARCH('[1]Lookup for use classification'!$B$3,B452)),'[1]Lookup for use classification'!$A$3,IF(OR(ISNUMBER(SEARCH('[1]Lookup for use classification'!$B$4,B452)),ISNUMBER(SEARCH('[1]Lookup for use classification'!$C$4,B452)),ISNUMBER(SEARCH('[1]Lookup for use classification'!$D$4,B452)),ISNUMBER(SEARCH('[1]Lookup for use classification'!$E$4,B452))),'[1]Lookup for use classification'!$A$4,IF(OR(ISNUMBER(SEARCH('[1]Lookup for use classification'!$B$5,B452)),ISNUMBER(SEARCH('[1]Lookup for use classification'!$C$5,B452)),ISNUMBER(SEARCH('[1]Lookup for use classification'!$D$5,B452))),'[1]Lookup for use classification'!$A$5,IF(OR(ISNUMBER(SEARCH('[1]Lookup for use classification'!$B$7,B452)),ISNUMBER(SEARCH('[1]Lookup for use classification'!$C$7,B452)),ISNUMBER(SEARCH('[1]Lookup for use classification'!$D$7,B452))),'[1]Lookup for use classification'!$A$7,IF(OR(ISNUMBER(SEARCH('[1]Lookup for use classification'!$B$9,B452)),ISNUMBER(SEARCH('[1]Lookup for use classification'!$C$9,B452)),ISNUMBER(SEARCH('[1]Lookup for use classification'!$D$9,B452)),ISNUMBER(SEARCH('[1]Lookup for use classification'!$E$9,B452)),ISNUMBER(SEARCH('[1]Lookup for use classification'!$F$9,B452)),ISNUMBER(SEARCH('[1]Lookup for use classification'!$G$9,B452)),ISNUMBER(SEARCH('[1]Lookup for use classification'!$H$9,B452)),ISNUMBER(SEARCH('[1]Lookup for use classification'!$I$9,B452)),ISNUMBER(SEARCH('[1]Lookup for use classification'!$J$9,B452)),ISNUMBER(SEARCH('[1]Lookup for use classification'!$K$9,B452))),'[1]Lookup for use classification'!$A$9,IF(OR(ISNUMBER(SEARCH('[1]Lookup for use classification'!$B$10,B452)),ISNUMBER(SEARCH('[1]Lookup for use classification'!$C$10,B452)),ISNUMBER(SEARCH('[1]Lookup for use classification'!$D$10,B452)),ISNUMBER(SEARCH('[1]Lookup for use classification'!$E$10,B452)),ISNUMBER(SEARCH('[1]Lookup for use classification'!$F$10,B452)),ISNUMBER(SEARCH('[1]Lookup for use classification'!$G$10,B452))),'[1]Lookup for use classification'!$A$10,IF(OR(ISNUMBER(SEARCH('[1]Lookup for use classification'!$B$11,B452)),ISNUMBER(SEARCH('[1]Lookup for use classification'!$C$11,B452))),'[1]Lookup for use classification'!$A$11,IF(OR(ISNUMBER(SEARCH('[1]Lookup for use classification'!$B$12,B452)),ISNUMBER(SEARCH('[1]Lookup for use classification'!$C$12,B452))),'[1]Lookup for use classification'!$A$12,IF(OR(ISNUMBER(SEARCH('[1]Lookup for use classification'!$B$13,B452)),ISNUMBER(SEARCH('[1]Lookup for use classification'!$C$13,B452)),ISNUMBER(SEARCH('[1]Lookup for use classification'!$D$13,B452)),,ISNUMBER(SEARCH('[1]Lookup for use classification'!$C$13,B452)),ISNUMBER(SEARCH('[1]Lookup for use classification'!$E$13,B452))),'[1]Lookup for use classification'!$A$13,IF(OR(ISNUMBER(SEARCH('[1]Lookup for use classification'!$B$14,B452)),ISNUMBER(SEARCH('[1]Lookup for use classification'!$C$14,B452))),'[1]Lookup for use classification'!$A$14,"Other"))))))))))))</f>
        <v>Accomodation Services</v>
      </c>
      <c r="D452" s="59">
        <v>61300</v>
      </c>
      <c r="E452" s="58"/>
      <c r="F452" s="58"/>
    </row>
    <row r="453" spans="1:6">
      <c r="A453" s="56" t="s">
        <v>1840</v>
      </c>
      <c r="B453" s="26" t="s">
        <v>1869</v>
      </c>
      <c r="C453" s="133" t="str">
        <f>IF(OR(ISNUMBER(SEARCH('[1]Lookup for use classification'!$B$1,B453)),ISNUMBER(SEARCH('[1]Lookup for use classification'!$C$1,B453)),ISNUMBER(SEARCH('[1]Lookup for use classification'!$D$1,B453)),ISNUMBER(SEARCH('[1]Lookup for use classification'!$E$1,B453))),'[1]Lookup for use classification'!$A$1,IF(ISNUMBER(SEARCH('[1]Lookup for use classification'!$B$2,B453)),'[1]Lookup for use classification'!$A$2,IF(ISNUMBER(SEARCH('[1]Lookup for use classification'!$B$3,B453)),'[1]Lookup for use classification'!$A$3,IF(OR(ISNUMBER(SEARCH('[1]Lookup for use classification'!$B$4,B453)),ISNUMBER(SEARCH('[1]Lookup for use classification'!$C$4,B453)),ISNUMBER(SEARCH('[1]Lookup for use classification'!$D$4,B453)),ISNUMBER(SEARCH('[1]Lookup for use classification'!$E$4,B453))),'[1]Lookup for use classification'!$A$4,IF(OR(ISNUMBER(SEARCH('[1]Lookup for use classification'!$B$5,B453)),ISNUMBER(SEARCH('[1]Lookup for use classification'!$C$5,B453)),ISNUMBER(SEARCH('[1]Lookup for use classification'!$D$5,B453))),'[1]Lookup for use classification'!$A$5,IF(OR(ISNUMBER(SEARCH('[1]Lookup for use classification'!$B$7,B453)),ISNUMBER(SEARCH('[1]Lookup for use classification'!$C$7,B453)),ISNUMBER(SEARCH('[1]Lookup for use classification'!$D$7,B453))),'[1]Lookup for use classification'!$A$7,IF(OR(ISNUMBER(SEARCH('[1]Lookup for use classification'!$B$9,B453)),ISNUMBER(SEARCH('[1]Lookup for use classification'!$C$9,B453)),ISNUMBER(SEARCH('[1]Lookup for use classification'!$D$9,B453)),ISNUMBER(SEARCH('[1]Lookup for use classification'!$E$9,B453)),ISNUMBER(SEARCH('[1]Lookup for use classification'!$F$9,B453)),ISNUMBER(SEARCH('[1]Lookup for use classification'!$G$9,B453)),ISNUMBER(SEARCH('[1]Lookup for use classification'!$H$9,B453)),ISNUMBER(SEARCH('[1]Lookup for use classification'!$I$9,B453)),ISNUMBER(SEARCH('[1]Lookup for use classification'!$J$9,B453)),ISNUMBER(SEARCH('[1]Lookup for use classification'!$K$9,B453))),'[1]Lookup for use classification'!$A$9,IF(OR(ISNUMBER(SEARCH('[1]Lookup for use classification'!$B$10,B453)),ISNUMBER(SEARCH('[1]Lookup for use classification'!$C$10,B453)),ISNUMBER(SEARCH('[1]Lookup for use classification'!$D$10,B453)),ISNUMBER(SEARCH('[1]Lookup for use classification'!$E$10,B453)),ISNUMBER(SEARCH('[1]Lookup for use classification'!$F$10,B453)),ISNUMBER(SEARCH('[1]Lookup for use classification'!$G$10,B453))),'[1]Lookup for use classification'!$A$10,IF(OR(ISNUMBER(SEARCH('[1]Lookup for use classification'!$B$11,B453)),ISNUMBER(SEARCH('[1]Lookup for use classification'!$C$11,B453))),'[1]Lookup for use classification'!$A$11,IF(OR(ISNUMBER(SEARCH('[1]Lookup for use classification'!$B$12,B453)),ISNUMBER(SEARCH('[1]Lookup for use classification'!$C$12,B453))),'[1]Lookup for use classification'!$A$12,IF(OR(ISNUMBER(SEARCH('[1]Lookup for use classification'!$B$13,B453)),ISNUMBER(SEARCH('[1]Lookup for use classification'!$C$13,B453)),ISNUMBER(SEARCH('[1]Lookup for use classification'!$D$13,B453)),,ISNUMBER(SEARCH('[1]Lookup for use classification'!$C$13,B453)),ISNUMBER(SEARCH('[1]Lookup for use classification'!$E$13,B453))),'[1]Lookup for use classification'!$A$13,IF(OR(ISNUMBER(SEARCH('[1]Lookup for use classification'!$B$14,B453)),ISNUMBER(SEARCH('[1]Lookup for use classification'!$C$14,B453))),'[1]Lookup for use classification'!$A$14,"Other"))))))))))))</f>
        <v>Office</v>
      </c>
      <c r="D453" s="59">
        <v>18000</v>
      </c>
      <c r="E453" s="58"/>
      <c r="F453" s="58"/>
    </row>
    <row r="454" spans="1:6">
      <c r="A454" s="56" t="s">
        <v>1840</v>
      </c>
      <c r="B454" s="26" t="s">
        <v>1870</v>
      </c>
      <c r="C454" s="133" t="str">
        <f>IF(OR(ISNUMBER(SEARCH('[1]Lookup for use classification'!$B$1,B454)),ISNUMBER(SEARCH('[1]Lookup for use classification'!$C$1,B454)),ISNUMBER(SEARCH('[1]Lookup for use classification'!$D$1,B454)),ISNUMBER(SEARCH('[1]Lookup for use classification'!$E$1,B454))),'[1]Lookup for use classification'!$A$1,IF(ISNUMBER(SEARCH('[1]Lookup for use classification'!$B$2,B454)),'[1]Lookup for use classification'!$A$2,IF(ISNUMBER(SEARCH('[1]Lookup for use classification'!$B$3,B454)),'[1]Lookup for use classification'!$A$3,IF(OR(ISNUMBER(SEARCH('[1]Lookup for use classification'!$B$4,B454)),ISNUMBER(SEARCH('[1]Lookup for use classification'!$C$4,B454)),ISNUMBER(SEARCH('[1]Lookup for use classification'!$D$4,B454)),ISNUMBER(SEARCH('[1]Lookup for use classification'!$E$4,B454))),'[1]Lookup for use classification'!$A$4,IF(OR(ISNUMBER(SEARCH('[1]Lookup for use classification'!$B$5,B454)),ISNUMBER(SEARCH('[1]Lookup for use classification'!$C$5,B454)),ISNUMBER(SEARCH('[1]Lookup for use classification'!$D$5,B454))),'[1]Lookup for use classification'!$A$5,IF(OR(ISNUMBER(SEARCH('[1]Lookup for use classification'!$B$7,B454)),ISNUMBER(SEARCH('[1]Lookup for use classification'!$C$7,B454)),ISNUMBER(SEARCH('[1]Lookup for use classification'!$D$7,B454))),'[1]Lookup for use classification'!$A$7,IF(OR(ISNUMBER(SEARCH('[1]Lookup for use classification'!$B$9,B454)),ISNUMBER(SEARCH('[1]Lookup for use classification'!$C$9,B454)),ISNUMBER(SEARCH('[1]Lookup for use classification'!$D$9,B454)),ISNUMBER(SEARCH('[1]Lookup for use classification'!$E$9,B454)),ISNUMBER(SEARCH('[1]Lookup for use classification'!$F$9,B454)),ISNUMBER(SEARCH('[1]Lookup for use classification'!$G$9,B454)),ISNUMBER(SEARCH('[1]Lookup for use classification'!$H$9,B454)),ISNUMBER(SEARCH('[1]Lookup for use classification'!$I$9,B454)),ISNUMBER(SEARCH('[1]Lookup for use classification'!$J$9,B454)),ISNUMBER(SEARCH('[1]Lookup for use classification'!$K$9,B454))),'[1]Lookup for use classification'!$A$9,IF(OR(ISNUMBER(SEARCH('[1]Lookup for use classification'!$B$10,B454)),ISNUMBER(SEARCH('[1]Lookup for use classification'!$C$10,B454)),ISNUMBER(SEARCH('[1]Lookup for use classification'!$D$10,B454)),ISNUMBER(SEARCH('[1]Lookup for use classification'!$E$10,B454)),ISNUMBER(SEARCH('[1]Lookup for use classification'!$F$10,B454)),ISNUMBER(SEARCH('[1]Lookup for use classification'!$G$10,B454))),'[1]Lookup for use classification'!$A$10,IF(OR(ISNUMBER(SEARCH('[1]Lookup for use classification'!$B$11,B454)),ISNUMBER(SEARCH('[1]Lookup for use classification'!$C$11,B454))),'[1]Lookup for use classification'!$A$11,IF(OR(ISNUMBER(SEARCH('[1]Lookup for use classification'!$B$12,B454)),ISNUMBER(SEARCH('[1]Lookup for use classification'!$C$12,B454))),'[1]Lookup for use classification'!$A$12,IF(OR(ISNUMBER(SEARCH('[1]Lookup for use classification'!$B$13,B454)),ISNUMBER(SEARCH('[1]Lookup for use classification'!$C$13,B454)),ISNUMBER(SEARCH('[1]Lookup for use classification'!$D$13,B454)),,ISNUMBER(SEARCH('[1]Lookup for use classification'!$C$13,B454)),ISNUMBER(SEARCH('[1]Lookup for use classification'!$E$13,B454))),'[1]Lookup for use classification'!$A$13,IF(OR(ISNUMBER(SEARCH('[1]Lookup for use classification'!$B$14,B454)),ISNUMBER(SEARCH('[1]Lookup for use classification'!$C$14,B454))),'[1]Lookup for use classification'!$A$14,"Other"))))))))))))</f>
        <v>Food Service and Drinking Places</v>
      </c>
      <c r="D454" s="59">
        <v>2400</v>
      </c>
      <c r="E454" s="58"/>
      <c r="F454" s="58"/>
    </row>
    <row r="455" spans="1:6">
      <c r="A455" s="56" t="s">
        <v>1840</v>
      </c>
      <c r="B455" s="26" t="s">
        <v>27</v>
      </c>
      <c r="C455" s="133" t="str">
        <f>IF(OR(ISNUMBER(SEARCH('[1]Lookup for use classification'!$B$1,B455)),ISNUMBER(SEARCH('[1]Lookup for use classification'!$C$1,B455)),ISNUMBER(SEARCH('[1]Lookup for use classification'!$D$1,B455)),ISNUMBER(SEARCH('[1]Lookup for use classification'!$E$1,B455))),'[1]Lookup for use classification'!$A$1,IF(ISNUMBER(SEARCH('[1]Lookup for use classification'!$B$2,B455)),'[1]Lookup for use classification'!$A$2,IF(ISNUMBER(SEARCH('[1]Lookup for use classification'!$B$3,B455)),'[1]Lookup for use classification'!$A$3,IF(OR(ISNUMBER(SEARCH('[1]Lookup for use classification'!$B$4,B455)),ISNUMBER(SEARCH('[1]Lookup for use classification'!$C$4,B455)),ISNUMBER(SEARCH('[1]Lookup for use classification'!$D$4,B455)),ISNUMBER(SEARCH('[1]Lookup for use classification'!$E$4,B455))),'[1]Lookup for use classification'!$A$4,IF(OR(ISNUMBER(SEARCH('[1]Lookup for use classification'!$B$5,B455)),ISNUMBER(SEARCH('[1]Lookup for use classification'!$C$5,B455)),ISNUMBER(SEARCH('[1]Lookup for use classification'!$D$5,B455))),'[1]Lookup for use classification'!$A$5,IF(OR(ISNUMBER(SEARCH('[1]Lookup for use classification'!$B$7,B455)),ISNUMBER(SEARCH('[1]Lookup for use classification'!$C$7,B455)),ISNUMBER(SEARCH('[1]Lookup for use classification'!$D$7,B455))),'[1]Lookup for use classification'!$A$7,IF(OR(ISNUMBER(SEARCH('[1]Lookup for use classification'!$B$9,B455)),ISNUMBER(SEARCH('[1]Lookup for use classification'!$C$9,B455)),ISNUMBER(SEARCH('[1]Lookup for use classification'!$D$9,B455)),ISNUMBER(SEARCH('[1]Lookup for use classification'!$E$9,B455)),ISNUMBER(SEARCH('[1]Lookup for use classification'!$F$9,B455)),ISNUMBER(SEARCH('[1]Lookup for use classification'!$G$9,B455)),ISNUMBER(SEARCH('[1]Lookup for use classification'!$H$9,B455)),ISNUMBER(SEARCH('[1]Lookup for use classification'!$I$9,B455)),ISNUMBER(SEARCH('[1]Lookup for use classification'!$J$9,B455)),ISNUMBER(SEARCH('[1]Lookup for use classification'!$K$9,B455))),'[1]Lookup for use classification'!$A$9,IF(OR(ISNUMBER(SEARCH('[1]Lookup for use classification'!$B$10,B455)),ISNUMBER(SEARCH('[1]Lookup for use classification'!$C$10,B455)),ISNUMBER(SEARCH('[1]Lookup for use classification'!$D$10,B455)),ISNUMBER(SEARCH('[1]Lookup for use classification'!$E$10,B455)),ISNUMBER(SEARCH('[1]Lookup for use classification'!$F$10,B455)),ISNUMBER(SEARCH('[1]Lookup for use classification'!$G$10,B455))),'[1]Lookup for use classification'!$A$10,IF(OR(ISNUMBER(SEARCH('[1]Lookup for use classification'!$B$11,B455)),ISNUMBER(SEARCH('[1]Lookup for use classification'!$C$11,B455))),'[1]Lookup for use classification'!$A$11,IF(OR(ISNUMBER(SEARCH('[1]Lookup for use classification'!$B$12,B455)),ISNUMBER(SEARCH('[1]Lookup for use classification'!$C$12,B455))),'[1]Lookup for use classification'!$A$12,IF(OR(ISNUMBER(SEARCH('[1]Lookup for use classification'!$B$13,B455)),ISNUMBER(SEARCH('[1]Lookup for use classification'!$C$13,B455)),ISNUMBER(SEARCH('[1]Lookup for use classification'!$D$13,B455)),,ISNUMBER(SEARCH('[1]Lookup for use classification'!$C$13,B455)),ISNUMBER(SEARCH('[1]Lookup for use classification'!$E$13,B455))),'[1]Lookup for use classification'!$A$13,IF(OR(ISNUMBER(SEARCH('[1]Lookup for use classification'!$B$14,B455)),ISNUMBER(SEARCH('[1]Lookup for use classification'!$C$14,B455))),'[1]Lookup for use classification'!$A$14,"Other"))))))))))))</f>
        <v>Other</v>
      </c>
      <c r="D455" s="59">
        <v>2887</v>
      </c>
      <c r="E455" s="58"/>
      <c r="F455" s="58"/>
    </row>
    <row r="456" spans="1:6">
      <c r="A456" s="56" t="s">
        <v>1840</v>
      </c>
      <c r="B456" s="26" t="s">
        <v>1871</v>
      </c>
      <c r="C456" s="133" t="str">
        <f>IF(OR(ISNUMBER(SEARCH('[1]Lookup for use classification'!$B$1,B456)),ISNUMBER(SEARCH('[1]Lookup for use classification'!$C$1,B456)),ISNUMBER(SEARCH('[1]Lookup for use classification'!$D$1,B456)),ISNUMBER(SEARCH('[1]Lookup for use classification'!$E$1,B456))),'[1]Lookup for use classification'!$A$1,IF(ISNUMBER(SEARCH('[1]Lookup for use classification'!$B$2,B456)),'[1]Lookup for use classification'!$A$2,IF(ISNUMBER(SEARCH('[1]Lookup for use classification'!$B$3,B456)),'[1]Lookup for use classification'!$A$3,IF(OR(ISNUMBER(SEARCH('[1]Lookup for use classification'!$B$4,B456)),ISNUMBER(SEARCH('[1]Lookup for use classification'!$C$4,B456)),ISNUMBER(SEARCH('[1]Lookup for use classification'!$D$4,B456)),ISNUMBER(SEARCH('[1]Lookup for use classification'!$E$4,B456))),'[1]Lookup for use classification'!$A$4,IF(OR(ISNUMBER(SEARCH('[1]Lookup for use classification'!$B$5,B456)),ISNUMBER(SEARCH('[1]Lookup for use classification'!$C$5,B456)),ISNUMBER(SEARCH('[1]Lookup for use classification'!$D$5,B456))),'[1]Lookup for use classification'!$A$5,IF(OR(ISNUMBER(SEARCH('[1]Lookup for use classification'!$B$7,B456)),ISNUMBER(SEARCH('[1]Lookup for use classification'!$C$7,B456)),ISNUMBER(SEARCH('[1]Lookup for use classification'!$D$7,B456))),'[1]Lookup for use classification'!$A$7,IF(OR(ISNUMBER(SEARCH('[1]Lookup for use classification'!$B$9,B456)),ISNUMBER(SEARCH('[1]Lookup for use classification'!$C$9,B456)),ISNUMBER(SEARCH('[1]Lookup for use classification'!$D$9,B456)),ISNUMBER(SEARCH('[1]Lookup for use classification'!$E$9,B456)),ISNUMBER(SEARCH('[1]Lookup for use classification'!$F$9,B456)),ISNUMBER(SEARCH('[1]Lookup for use classification'!$G$9,B456)),ISNUMBER(SEARCH('[1]Lookup for use classification'!$H$9,B456)),ISNUMBER(SEARCH('[1]Lookup for use classification'!$I$9,B456)),ISNUMBER(SEARCH('[1]Lookup for use classification'!$J$9,B456)),ISNUMBER(SEARCH('[1]Lookup for use classification'!$K$9,B456))),'[1]Lookup for use classification'!$A$9,IF(OR(ISNUMBER(SEARCH('[1]Lookup for use classification'!$B$10,B456)),ISNUMBER(SEARCH('[1]Lookup for use classification'!$C$10,B456)),ISNUMBER(SEARCH('[1]Lookup for use classification'!$D$10,B456)),ISNUMBER(SEARCH('[1]Lookup for use classification'!$E$10,B456)),ISNUMBER(SEARCH('[1]Lookup for use classification'!$F$10,B456)),ISNUMBER(SEARCH('[1]Lookup for use classification'!$G$10,B456))),'[1]Lookup for use classification'!$A$10,IF(OR(ISNUMBER(SEARCH('[1]Lookup for use classification'!$B$11,B456)),ISNUMBER(SEARCH('[1]Lookup for use classification'!$C$11,B456))),'[1]Lookup for use classification'!$A$11,IF(OR(ISNUMBER(SEARCH('[1]Lookup for use classification'!$B$12,B456)),ISNUMBER(SEARCH('[1]Lookup for use classification'!$C$12,B456))),'[1]Lookup for use classification'!$A$12,IF(OR(ISNUMBER(SEARCH('[1]Lookup for use classification'!$B$13,B456)),ISNUMBER(SEARCH('[1]Lookup for use classification'!$C$13,B456)),ISNUMBER(SEARCH('[1]Lookup for use classification'!$D$13,B456)),,ISNUMBER(SEARCH('[1]Lookup for use classification'!$C$13,B456)),ISNUMBER(SEARCH('[1]Lookup for use classification'!$E$13,B456))),'[1]Lookup for use classification'!$A$13,IF(OR(ISNUMBER(SEARCH('[1]Lookup for use classification'!$B$14,B456)),ISNUMBER(SEARCH('[1]Lookup for use classification'!$C$14,B456))),'[1]Lookup for use classification'!$A$14,"Other"))))))))))))</f>
        <v>Other</v>
      </c>
      <c r="D456" s="59">
        <v>1783</v>
      </c>
      <c r="E456" s="58"/>
      <c r="F456" s="58"/>
    </row>
    <row r="457" spans="1:6">
      <c r="A457" s="56" t="s">
        <v>1840</v>
      </c>
      <c r="B457" s="26" t="s">
        <v>1871</v>
      </c>
      <c r="C457" s="133" t="str">
        <f>IF(OR(ISNUMBER(SEARCH('[1]Lookup for use classification'!$B$1,B457)),ISNUMBER(SEARCH('[1]Lookup for use classification'!$C$1,B457)),ISNUMBER(SEARCH('[1]Lookup for use classification'!$D$1,B457)),ISNUMBER(SEARCH('[1]Lookup for use classification'!$E$1,B457))),'[1]Lookup for use classification'!$A$1,IF(ISNUMBER(SEARCH('[1]Lookup for use classification'!$B$2,B457)),'[1]Lookup for use classification'!$A$2,IF(ISNUMBER(SEARCH('[1]Lookup for use classification'!$B$3,B457)),'[1]Lookup for use classification'!$A$3,IF(OR(ISNUMBER(SEARCH('[1]Lookup for use classification'!$B$4,B457)),ISNUMBER(SEARCH('[1]Lookup for use classification'!$C$4,B457)),ISNUMBER(SEARCH('[1]Lookup for use classification'!$D$4,B457)),ISNUMBER(SEARCH('[1]Lookup for use classification'!$E$4,B457))),'[1]Lookup for use classification'!$A$4,IF(OR(ISNUMBER(SEARCH('[1]Lookup for use classification'!$B$5,B457)),ISNUMBER(SEARCH('[1]Lookup for use classification'!$C$5,B457)),ISNUMBER(SEARCH('[1]Lookup for use classification'!$D$5,B457))),'[1]Lookup for use classification'!$A$5,IF(OR(ISNUMBER(SEARCH('[1]Lookup for use classification'!$B$7,B457)),ISNUMBER(SEARCH('[1]Lookup for use classification'!$C$7,B457)),ISNUMBER(SEARCH('[1]Lookup for use classification'!$D$7,B457))),'[1]Lookup for use classification'!$A$7,IF(OR(ISNUMBER(SEARCH('[1]Lookup for use classification'!$B$9,B457)),ISNUMBER(SEARCH('[1]Lookup for use classification'!$C$9,B457)),ISNUMBER(SEARCH('[1]Lookup for use classification'!$D$9,B457)),ISNUMBER(SEARCH('[1]Lookup for use classification'!$E$9,B457)),ISNUMBER(SEARCH('[1]Lookup for use classification'!$F$9,B457)),ISNUMBER(SEARCH('[1]Lookup for use classification'!$G$9,B457)),ISNUMBER(SEARCH('[1]Lookup for use classification'!$H$9,B457)),ISNUMBER(SEARCH('[1]Lookup for use classification'!$I$9,B457)),ISNUMBER(SEARCH('[1]Lookup for use classification'!$J$9,B457)),ISNUMBER(SEARCH('[1]Lookup for use classification'!$K$9,B457))),'[1]Lookup for use classification'!$A$9,IF(OR(ISNUMBER(SEARCH('[1]Lookup for use classification'!$B$10,B457)),ISNUMBER(SEARCH('[1]Lookup for use classification'!$C$10,B457)),ISNUMBER(SEARCH('[1]Lookup for use classification'!$D$10,B457)),ISNUMBER(SEARCH('[1]Lookup for use classification'!$E$10,B457)),ISNUMBER(SEARCH('[1]Lookup for use classification'!$F$10,B457)),ISNUMBER(SEARCH('[1]Lookup for use classification'!$G$10,B457))),'[1]Lookup for use classification'!$A$10,IF(OR(ISNUMBER(SEARCH('[1]Lookup for use classification'!$B$11,B457)),ISNUMBER(SEARCH('[1]Lookup for use classification'!$C$11,B457))),'[1]Lookup for use classification'!$A$11,IF(OR(ISNUMBER(SEARCH('[1]Lookup for use classification'!$B$12,B457)),ISNUMBER(SEARCH('[1]Lookup for use classification'!$C$12,B457))),'[1]Lookup for use classification'!$A$12,IF(OR(ISNUMBER(SEARCH('[1]Lookup for use classification'!$B$13,B457)),ISNUMBER(SEARCH('[1]Lookup for use classification'!$C$13,B457)),ISNUMBER(SEARCH('[1]Lookup for use classification'!$D$13,B457)),,ISNUMBER(SEARCH('[1]Lookup for use classification'!$C$13,B457)),ISNUMBER(SEARCH('[1]Lookup for use classification'!$E$13,B457))),'[1]Lookup for use classification'!$A$13,IF(OR(ISNUMBER(SEARCH('[1]Lookup for use classification'!$B$14,B457)),ISNUMBER(SEARCH('[1]Lookup for use classification'!$C$14,B457))),'[1]Lookup for use classification'!$A$14,"Other"))))))))))))</f>
        <v>Other</v>
      </c>
      <c r="D457" s="59">
        <v>1508</v>
      </c>
      <c r="E457" s="58"/>
      <c r="F457" s="58"/>
    </row>
    <row r="458" spans="1:6">
      <c r="A458" s="56" t="s">
        <v>1840</v>
      </c>
      <c r="B458" s="26" t="s">
        <v>1872</v>
      </c>
      <c r="C458" s="133" t="str">
        <f>IF(OR(ISNUMBER(SEARCH('[1]Lookup for use classification'!$B$1,B458)),ISNUMBER(SEARCH('[1]Lookup for use classification'!$C$1,B458)),ISNUMBER(SEARCH('[1]Lookup for use classification'!$D$1,B458)),ISNUMBER(SEARCH('[1]Lookup for use classification'!$E$1,B458))),'[1]Lookup for use classification'!$A$1,IF(ISNUMBER(SEARCH('[1]Lookup for use classification'!$B$2,B458)),'[1]Lookup for use classification'!$A$2,IF(ISNUMBER(SEARCH('[1]Lookup for use classification'!$B$3,B458)),'[1]Lookup for use classification'!$A$3,IF(OR(ISNUMBER(SEARCH('[1]Lookup for use classification'!$B$4,B458)),ISNUMBER(SEARCH('[1]Lookup for use classification'!$C$4,B458)),ISNUMBER(SEARCH('[1]Lookup for use classification'!$D$4,B458)),ISNUMBER(SEARCH('[1]Lookup for use classification'!$E$4,B458))),'[1]Lookup for use classification'!$A$4,IF(OR(ISNUMBER(SEARCH('[1]Lookup for use classification'!$B$5,B458)),ISNUMBER(SEARCH('[1]Lookup for use classification'!$C$5,B458)),ISNUMBER(SEARCH('[1]Lookup for use classification'!$D$5,B458))),'[1]Lookup for use classification'!$A$5,IF(OR(ISNUMBER(SEARCH('[1]Lookup for use classification'!$B$7,B458)),ISNUMBER(SEARCH('[1]Lookup for use classification'!$C$7,B458)),ISNUMBER(SEARCH('[1]Lookup for use classification'!$D$7,B458))),'[1]Lookup for use classification'!$A$7,IF(OR(ISNUMBER(SEARCH('[1]Lookup for use classification'!$B$9,B458)),ISNUMBER(SEARCH('[1]Lookup for use classification'!$C$9,B458)),ISNUMBER(SEARCH('[1]Lookup for use classification'!$D$9,B458)),ISNUMBER(SEARCH('[1]Lookup for use classification'!$E$9,B458)),ISNUMBER(SEARCH('[1]Lookup for use classification'!$F$9,B458)),ISNUMBER(SEARCH('[1]Lookup for use classification'!$G$9,B458)),ISNUMBER(SEARCH('[1]Lookup for use classification'!$H$9,B458)),ISNUMBER(SEARCH('[1]Lookup for use classification'!$I$9,B458)),ISNUMBER(SEARCH('[1]Lookup for use classification'!$J$9,B458)),ISNUMBER(SEARCH('[1]Lookup for use classification'!$K$9,B458))),'[1]Lookup for use classification'!$A$9,IF(OR(ISNUMBER(SEARCH('[1]Lookup for use classification'!$B$10,B458)),ISNUMBER(SEARCH('[1]Lookup for use classification'!$C$10,B458)),ISNUMBER(SEARCH('[1]Lookup for use classification'!$D$10,B458)),ISNUMBER(SEARCH('[1]Lookup for use classification'!$E$10,B458)),ISNUMBER(SEARCH('[1]Lookup for use classification'!$F$10,B458)),ISNUMBER(SEARCH('[1]Lookup for use classification'!$G$10,B458))),'[1]Lookup for use classification'!$A$10,IF(OR(ISNUMBER(SEARCH('[1]Lookup for use classification'!$B$11,B458)),ISNUMBER(SEARCH('[1]Lookup for use classification'!$C$11,B458))),'[1]Lookup for use classification'!$A$11,IF(OR(ISNUMBER(SEARCH('[1]Lookup for use classification'!$B$12,B458)),ISNUMBER(SEARCH('[1]Lookup for use classification'!$C$12,B458))),'[1]Lookup for use classification'!$A$12,IF(OR(ISNUMBER(SEARCH('[1]Lookup for use classification'!$B$13,B458)),ISNUMBER(SEARCH('[1]Lookup for use classification'!$C$13,B458)),ISNUMBER(SEARCH('[1]Lookup for use classification'!$D$13,B458)),,ISNUMBER(SEARCH('[1]Lookup for use classification'!$C$13,B458)),ISNUMBER(SEARCH('[1]Lookup for use classification'!$E$13,B458))),'[1]Lookup for use classification'!$A$13,IF(OR(ISNUMBER(SEARCH('[1]Lookup for use classification'!$B$14,B458)),ISNUMBER(SEARCH('[1]Lookup for use classification'!$C$14,B458))),'[1]Lookup for use classification'!$A$14,"Other"))))))))))))</f>
        <v>Health Care - Hospitals</v>
      </c>
      <c r="D458" s="59">
        <v>932</v>
      </c>
      <c r="E458" s="58"/>
      <c r="F458" s="58"/>
    </row>
    <row r="459" spans="1:6">
      <c r="A459" s="56" t="s">
        <v>1840</v>
      </c>
      <c r="B459" s="26" t="s">
        <v>1873</v>
      </c>
      <c r="C459" s="133" t="str">
        <f>IF(OR(ISNUMBER(SEARCH('[1]Lookup for use classification'!$B$1,B459)),ISNUMBER(SEARCH('[1]Lookup for use classification'!$C$1,B459)),ISNUMBER(SEARCH('[1]Lookup for use classification'!$D$1,B459)),ISNUMBER(SEARCH('[1]Lookup for use classification'!$E$1,B459))),'[1]Lookup for use classification'!$A$1,IF(ISNUMBER(SEARCH('[1]Lookup for use classification'!$B$2,B459)),'[1]Lookup for use classification'!$A$2,IF(ISNUMBER(SEARCH('[1]Lookup for use classification'!$B$3,B459)),'[1]Lookup for use classification'!$A$3,IF(OR(ISNUMBER(SEARCH('[1]Lookup for use classification'!$B$4,B459)),ISNUMBER(SEARCH('[1]Lookup for use classification'!$C$4,B459)),ISNUMBER(SEARCH('[1]Lookup for use classification'!$D$4,B459)),ISNUMBER(SEARCH('[1]Lookup for use classification'!$E$4,B459))),'[1]Lookup for use classification'!$A$4,IF(OR(ISNUMBER(SEARCH('[1]Lookup for use classification'!$B$5,B459)),ISNUMBER(SEARCH('[1]Lookup for use classification'!$C$5,B459)),ISNUMBER(SEARCH('[1]Lookup for use classification'!$D$5,B459))),'[1]Lookup for use classification'!$A$5,IF(OR(ISNUMBER(SEARCH('[1]Lookup for use classification'!$B$7,B459)),ISNUMBER(SEARCH('[1]Lookup for use classification'!$C$7,B459)),ISNUMBER(SEARCH('[1]Lookup for use classification'!$D$7,B459))),'[1]Lookup for use classification'!$A$7,IF(OR(ISNUMBER(SEARCH('[1]Lookup for use classification'!$B$9,B459)),ISNUMBER(SEARCH('[1]Lookup for use classification'!$C$9,B459)),ISNUMBER(SEARCH('[1]Lookup for use classification'!$D$9,B459)),ISNUMBER(SEARCH('[1]Lookup for use classification'!$E$9,B459)),ISNUMBER(SEARCH('[1]Lookup for use classification'!$F$9,B459)),ISNUMBER(SEARCH('[1]Lookup for use classification'!$G$9,B459)),ISNUMBER(SEARCH('[1]Lookup for use classification'!$H$9,B459)),ISNUMBER(SEARCH('[1]Lookup for use classification'!$I$9,B459)),ISNUMBER(SEARCH('[1]Lookup for use classification'!$J$9,B459)),ISNUMBER(SEARCH('[1]Lookup for use classification'!$K$9,B459))),'[1]Lookup for use classification'!$A$9,IF(OR(ISNUMBER(SEARCH('[1]Lookup for use classification'!$B$10,B459)),ISNUMBER(SEARCH('[1]Lookup for use classification'!$C$10,B459)),ISNUMBER(SEARCH('[1]Lookup for use classification'!$D$10,B459)),ISNUMBER(SEARCH('[1]Lookup for use classification'!$E$10,B459)),ISNUMBER(SEARCH('[1]Lookup for use classification'!$F$10,B459)),ISNUMBER(SEARCH('[1]Lookup for use classification'!$G$10,B459))),'[1]Lookup for use classification'!$A$10,IF(OR(ISNUMBER(SEARCH('[1]Lookup for use classification'!$B$11,B459)),ISNUMBER(SEARCH('[1]Lookup for use classification'!$C$11,B459))),'[1]Lookup for use classification'!$A$11,IF(OR(ISNUMBER(SEARCH('[1]Lookup for use classification'!$B$12,B459)),ISNUMBER(SEARCH('[1]Lookup for use classification'!$C$12,B459))),'[1]Lookup for use classification'!$A$12,IF(OR(ISNUMBER(SEARCH('[1]Lookup for use classification'!$B$13,B459)),ISNUMBER(SEARCH('[1]Lookup for use classification'!$C$13,B459)),ISNUMBER(SEARCH('[1]Lookup for use classification'!$D$13,B459)),,ISNUMBER(SEARCH('[1]Lookup for use classification'!$C$13,B459)),ISNUMBER(SEARCH('[1]Lookup for use classification'!$E$13,B459))),'[1]Lookup for use classification'!$A$13,IF(OR(ISNUMBER(SEARCH('[1]Lookup for use classification'!$B$14,B459)),ISNUMBER(SEARCH('[1]Lookup for use classification'!$C$14,B459))),'[1]Lookup for use classification'!$A$14,"Other"))))))))))))</f>
        <v>Health Care - Hospitals</v>
      </c>
      <c r="D459" s="59">
        <v>4988</v>
      </c>
      <c r="E459" s="58"/>
      <c r="F459" s="58"/>
    </row>
    <row r="460" spans="1:6">
      <c r="A460" s="56" t="s">
        <v>1840</v>
      </c>
      <c r="B460" s="26" t="s">
        <v>1874</v>
      </c>
      <c r="C460" s="133" t="str">
        <f>IF(OR(ISNUMBER(SEARCH('[1]Lookup for use classification'!$B$1,B460)),ISNUMBER(SEARCH('[1]Lookup for use classification'!$C$1,B460)),ISNUMBER(SEARCH('[1]Lookup for use classification'!$D$1,B460)),ISNUMBER(SEARCH('[1]Lookup for use classification'!$E$1,B460))),'[1]Lookup for use classification'!$A$1,IF(ISNUMBER(SEARCH('[1]Lookup for use classification'!$B$2,B460)),'[1]Lookup for use classification'!$A$2,IF(ISNUMBER(SEARCH('[1]Lookup for use classification'!$B$3,B460)),'[1]Lookup for use classification'!$A$3,IF(OR(ISNUMBER(SEARCH('[1]Lookup for use classification'!$B$4,B460)),ISNUMBER(SEARCH('[1]Lookup for use classification'!$C$4,B460)),ISNUMBER(SEARCH('[1]Lookup for use classification'!$D$4,B460)),ISNUMBER(SEARCH('[1]Lookup for use classification'!$E$4,B460))),'[1]Lookup for use classification'!$A$4,IF(OR(ISNUMBER(SEARCH('[1]Lookup for use classification'!$B$5,B460)),ISNUMBER(SEARCH('[1]Lookup for use classification'!$C$5,B460)),ISNUMBER(SEARCH('[1]Lookup for use classification'!$D$5,B460))),'[1]Lookup for use classification'!$A$5,IF(OR(ISNUMBER(SEARCH('[1]Lookup for use classification'!$B$7,B460)),ISNUMBER(SEARCH('[1]Lookup for use classification'!$C$7,B460)),ISNUMBER(SEARCH('[1]Lookup for use classification'!$D$7,B460))),'[1]Lookup for use classification'!$A$7,IF(OR(ISNUMBER(SEARCH('[1]Lookup for use classification'!$B$9,B460)),ISNUMBER(SEARCH('[1]Lookup for use classification'!$C$9,B460)),ISNUMBER(SEARCH('[1]Lookup for use classification'!$D$9,B460)),ISNUMBER(SEARCH('[1]Lookup for use classification'!$E$9,B460)),ISNUMBER(SEARCH('[1]Lookup for use classification'!$F$9,B460)),ISNUMBER(SEARCH('[1]Lookup for use classification'!$G$9,B460)),ISNUMBER(SEARCH('[1]Lookup for use classification'!$H$9,B460)),ISNUMBER(SEARCH('[1]Lookup for use classification'!$I$9,B460)),ISNUMBER(SEARCH('[1]Lookup for use classification'!$J$9,B460)),ISNUMBER(SEARCH('[1]Lookup for use classification'!$K$9,B460))),'[1]Lookup for use classification'!$A$9,IF(OR(ISNUMBER(SEARCH('[1]Lookup for use classification'!$B$10,B460)),ISNUMBER(SEARCH('[1]Lookup for use classification'!$C$10,B460)),ISNUMBER(SEARCH('[1]Lookup for use classification'!$D$10,B460)),ISNUMBER(SEARCH('[1]Lookup for use classification'!$E$10,B460)),ISNUMBER(SEARCH('[1]Lookup for use classification'!$F$10,B460)),ISNUMBER(SEARCH('[1]Lookup for use classification'!$G$10,B460))),'[1]Lookup for use classification'!$A$10,IF(OR(ISNUMBER(SEARCH('[1]Lookup for use classification'!$B$11,B460)),ISNUMBER(SEARCH('[1]Lookup for use classification'!$C$11,B460))),'[1]Lookup for use classification'!$A$11,IF(OR(ISNUMBER(SEARCH('[1]Lookup for use classification'!$B$12,B460)),ISNUMBER(SEARCH('[1]Lookup for use classification'!$C$12,B460))),'[1]Lookup for use classification'!$A$12,IF(OR(ISNUMBER(SEARCH('[1]Lookup for use classification'!$B$13,B460)),ISNUMBER(SEARCH('[1]Lookup for use classification'!$C$13,B460)),ISNUMBER(SEARCH('[1]Lookup for use classification'!$D$13,B460)),,ISNUMBER(SEARCH('[1]Lookup for use classification'!$C$13,B460)),ISNUMBER(SEARCH('[1]Lookup for use classification'!$E$13,B460))),'[1]Lookup for use classification'!$A$13,IF(OR(ISNUMBER(SEARCH('[1]Lookup for use classification'!$B$14,B460)),ISNUMBER(SEARCH('[1]Lookup for use classification'!$C$14,B460))),'[1]Lookup for use classification'!$A$14,"Other"))))))))))))</f>
        <v>Accomodation Services</v>
      </c>
      <c r="D460" s="59">
        <v>3850</v>
      </c>
      <c r="E460" s="58"/>
      <c r="F460" s="58"/>
    </row>
    <row r="461" spans="1:6">
      <c r="A461" s="16" t="s">
        <v>574</v>
      </c>
      <c r="B461" s="26" t="s">
        <v>575</v>
      </c>
      <c r="C461" s="133" t="str">
        <f>IF(OR(ISNUMBER(SEARCH('[1]Lookup for use classification'!$B$1,B461)),ISNUMBER(SEARCH('[1]Lookup for use classification'!$C$1,B461)),ISNUMBER(SEARCH('[1]Lookup for use classification'!$D$1,B461)),ISNUMBER(SEARCH('[1]Lookup for use classification'!$E$1,B461))),'[1]Lookup for use classification'!$A$1,IF(ISNUMBER(SEARCH('[1]Lookup for use classification'!$B$2,B461)),'[1]Lookup for use classification'!$A$2,IF(ISNUMBER(SEARCH('[1]Lookup for use classification'!$B$3,B461)),'[1]Lookup for use classification'!$A$3,IF(OR(ISNUMBER(SEARCH('[1]Lookup for use classification'!$B$4,B461)),ISNUMBER(SEARCH('[1]Lookup for use classification'!$C$4,B461)),ISNUMBER(SEARCH('[1]Lookup for use classification'!$D$4,B461)),ISNUMBER(SEARCH('[1]Lookup for use classification'!$E$4,B461))),'[1]Lookup for use classification'!$A$4,IF(OR(ISNUMBER(SEARCH('[1]Lookup for use classification'!$B$5,B461)),ISNUMBER(SEARCH('[1]Lookup for use classification'!$C$5,B461)),ISNUMBER(SEARCH('[1]Lookup for use classification'!$D$5,B461))),'[1]Lookup for use classification'!$A$5,IF(OR(ISNUMBER(SEARCH('[1]Lookup for use classification'!$B$7,B461)),ISNUMBER(SEARCH('[1]Lookup for use classification'!$C$7,B461)),ISNUMBER(SEARCH('[1]Lookup for use classification'!$D$7,B461))),'[1]Lookup for use classification'!$A$7,IF(OR(ISNUMBER(SEARCH('[1]Lookup for use classification'!$B$9,B461)),ISNUMBER(SEARCH('[1]Lookup for use classification'!$C$9,B461)),ISNUMBER(SEARCH('[1]Lookup for use classification'!$D$9,B461)),ISNUMBER(SEARCH('[1]Lookup for use classification'!$E$9,B461)),ISNUMBER(SEARCH('[1]Lookup for use classification'!$F$9,B461)),ISNUMBER(SEARCH('[1]Lookup for use classification'!$G$9,B461)),ISNUMBER(SEARCH('[1]Lookup for use classification'!$H$9,B461)),ISNUMBER(SEARCH('[1]Lookup for use classification'!$I$9,B461)),ISNUMBER(SEARCH('[1]Lookup for use classification'!$J$9,B461)),ISNUMBER(SEARCH('[1]Lookup for use classification'!$K$9,B461))),'[1]Lookup for use classification'!$A$9,IF(OR(ISNUMBER(SEARCH('[1]Lookup for use classification'!$B$10,B461)),ISNUMBER(SEARCH('[1]Lookup for use classification'!$C$10,B461)),ISNUMBER(SEARCH('[1]Lookup for use classification'!$D$10,B461)),ISNUMBER(SEARCH('[1]Lookup for use classification'!$E$10,B461)),ISNUMBER(SEARCH('[1]Lookup for use classification'!$F$10,B461)),ISNUMBER(SEARCH('[1]Lookup for use classification'!$G$10,B461))),'[1]Lookup for use classification'!$A$10,IF(OR(ISNUMBER(SEARCH('[1]Lookup for use classification'!$B$11,B461)),ISNUMBER(SEARCH('[1]Lookup for use classification'!$C$11,B461))),'[1]Lookup for use classification'!$A$11,IF(OR(ISNUMBER(SEARCH('[1]Lookup for use classification'!$B$12,B461)),ISNUMBER(SEARCH('[1]Lookup for use classification'!$C$12,B461))),'[1]Lookup for use classification'!$A$12,IF(OR(ISNUMBER(SEARCH('[1]Lookup for use classification'!$B$13,B461)),ISNUMBER(SEARCH('[1]Lookup for use classification'!$C$13,B461)),ISNUMBER(SEARCH('[1]Lookup for use classification'!$D$13,B461)),,ISNUMBER(SEARCH('[1]Lookup for use classification'!$C$13,B461)),ISNUMBER(SEARCH('[1]Lookup for use classification'!$E$13,B461))),'[1]Lookup for use classification'!$A$13,IF(OR(ISNUMBER(SEARCH('[1]Lookup for use classification'!$B$14,B461)),ISNUMBER(SEARCH('[1]Lookup for use classification'!$C$14,B461))),'[1]Lookup for use classification'!$A$14,"Other"))))))))))))</f>
        <v>Warehousing</v>
      </c>
      <c r="D461" s="27">
        <v>8750</v>
      </c>
      <c r="E461" s="29"/>
      <c r="F461" s="29"/>
    </row>
    <row r="462" spans="1:6">
      <c r="A462" s="16" t="s">
        <v>574</v>
      </c>
      <c r="B462" s="26" t="s">
        <v>576</v>
      </c>
      <c r="C462" s="133" t="str">
        <f>IF(OR(ISNUMBER(SEARCH('[1]Lookup for use classification'!$B$1,B462)),ISNUMBER(SEARCH('[1]Lookup for use classification'!$C$1,B462)),ISNUMBER(SEARCH('[1]Lookup for use classification'!$D$1,B462)),ISNUMBER(SEARCH('[1]Lookup for use classification'!$E$1,B462))),'[1]Lookup for use classification'!$A$1,IF(ISNUMBER(SEARCH('[1]Lookup for use classification'!$B$2,B462)),'[1]Lookup for use classification'!$A$2,IF(ISNUMBER(SEARCH('[1]Lookup for use classification'!$B$3,B462)),'[1]Lookup for use classification'!$A$3,IF(OR(ISNUMBER(SEARCH('[1]Lookup for use classification'!$B$4,B462)),ISNUMBER(SEARCH('[1]Lookup for use classification'!$C$4,B462)),ISNUMBER(SEARCH('[1]Lookup for use classification'!$D$4,B462)),ISNUMBER(SEARCH('[1]Lookup for use classification'!$E$4,B462))),'[1]Lookup for use classification'!$A$4,IF(OR(ISNUMBER(SEARCH('[1]Lookup for use classification'!$B$5,B462)),ISNUMBER(SEARCH('[1]Lookup for use classification'!$C$5,B462)),ISNUMBER(SEARCH('[1]Lookup for use classification'!$D$5,B462))),'[1]Lookup for use classification'!$A$5,IF(OR(ISNUMBER(SEARCH('[1]Lookup for use classification'!$B$7,B462)),ISNUMBER(SEARCH('[1]Lookup for use classification'!$C$7,B462)),ISNUMBER(SEARCH('[1]Lookup for use classification'!$D$7,B462))),'[1]Lookup for use classification'!$A$7,IF(OR(ISNUMBER(SEARCH('[1]Lookup for use classification'!$B$9,B462)),ISNUMBER(SEARCH('[1]Lookup for use classification'!$C$9,B462)),ISNUMBER(SEARCH('[1]Lookup for use classification'!$D$9,B462)),ISNUMBER(SEARCH('[1]Lookup for use classification'!$E$9,B462)),ISNUMBER(SEARCH('[1]Lookup for use classification'!$F$9,B462)),ISNUMBER(SEARCH('[1]Lookup for use classification'!$G$9,B462)),ISNUMBER(SEARCH('[1]Lookup for use classification'!$H$9,B462)),ISNUMBER(SEARCH('[1]Lookup for use classification'!$I$9,B462)),ISNUMBER(SEARCH('[1]Lookup for use classification'!$J$9,B462)),ISNUMBER(SEARCH('[1]Lookup for use classification'!$K$9,B462))),'[1]Lookup for use classification'!$A$9,IF(OR(ISNUMBER(SEARCH('[1]Lookup for use classification'!$B$10,B462)),ISNUMBER(SEARCH('[1]Lookup for use classification'!$C$10,B462)),ISNUMBER(SEARCH('[1]Lookup for use classification'!$D$10,B462)),ISNUMBER(SEARCH('[1]Lookup for use classification'!$E$10,B462)),ISNUMBER(SEARCH('[1]Lookup for use classification'!$F$10,B462)),ISNUMBER(SEARCH('[1]Lookup for use classification'!$G$10,B462))),'[1]Lookup for use classification'!$A$10,IF(OR(ISNUMBER(SEARCH('[1]Lookup for use classification'!$B$11,B462)),ISNUMBER(SEARCH('[1]Lookup for use classification'!$C$11,B462))),'[1]Lookup for use classification'!$A$11,IF(OR(ISNUMBER(SEARCH('[1]Lookup for use classification'!$B$12,B462)),ISNUMBER(SEARCH('[1]Lookup for use classification'!$C$12,B462))),'[1]Lookup for use classification'!$A$12,IF(OR(ISNUMBER(SEARCH('[1]Lookup for use classification'!$B$13,B462)),ISNUMBER(SEARCH('[1]Lookup for use classification'!$C$13,B462)),ISNUMBER(SEARCH('[1]Lookup for use classification'!$D$13,B462)),,ISNUMBER(SEARCH('[1]Lookup for use classification'!$C$13,B462)),ISNUMBER(SEARCH('[1]Lookup for use classification'!$E$13,B462))),'[1]Lookup for use classification'!$A$13,IF(OR(ISNUMBER(SEARCH('[1]Lookup for use classification'!$B$14,B462)),ISNUMBER(SEARCH('[1]Lookup for use classification'!$C$14,B462))),'[1]Lookup for use classification'!$A$14,"Other"))))))))))))</f>
        <v>Other</v>
      </c>
      <c r="D462" s="27">
        <v>5456</v>
      </c>
      <c r="E462" s="29"/>
      <c r="F462" s="29"/>
    </row>
    <row r="463" spans="1:6">
      <c r="A463" s="16" t="s">
        <v>574</v>
      </c>
      <c r="B463" s="26" t="s">
        <v>577</v>
      </c>
      <c r="C463" s="133" t="str">
        <f>IF(OR(ISNUMBER(SEARCH('[1]Lookup for use classification'!$B$1,B463)),ISNUMBER(SEARCH('[1]Lookup for use classification'!$C$1,B463)),ISNUMBER(SEARCH('[1]Lookup for use classification'!$D$1,B463)),ISNUMBER(SEARCH('[1]Lookup for use classification'!$E$1,B463))),'[1]Lookup for use classification'!$A$1,IF(ISNUMBER(SEARCH('[1]Lookup for use classification'!$B$2,B463)),'[1]Lookup for use classification'!$A$2,IF(ISNUMBER(SEARCH('[1]Lookup for use classification'!$B$3,B463)),'[1]Lookup for use classification'!$A$3,IF(OR(ISNUMBER(SEARCH('[1]Lookup for use classification'!$B$4,B463)),ISNUMBER(SEARCH('[1]Lookup for use classification'!$C$4,B463)),ISNUMBER(SEARCH('[1]Lookup for use classification'!$D$4,B463)),ISNUMBER(SEARCH('[1]Lookup for use classification'!$E$4,B463))),'[1]Lookup for use classification'!$A$4,IF(OR(ISNUMBER(SEARCH('[1]Lookup for use classification'!$B$5,B463)),ISNUMBER(SEARCH('[1]Lookup for use classification'!$C$5,B463)),ISNUMBER(SEARCH('[1]Lookup for use classification'!$D$5,B463))),'[1]Lookup for use classification'!$A$5,IF(OR(ISNUMBER(SEARCH('[1]Lookup for use classification'!$B$7,B463)),ISNUMBER(SEARCH('[1]Lookup for use classification'!$C$7,B463)),ISNUMBER(SEARCH('[1]Lookup for use classification'!$D$7,B463))),'[1]Lookup for use classification'!$A$7,IF(OR(ISNUMBER(SEARCH('[1]Lookup for use classification'!$B$9,B463)),ISNUMBER(SEARCH('[1]Lookup for use classification'!$C$9,B463)),ISNUMBER(SEARCH('[1]Lookup for use classification'!$D$9,B463)),ISNUMBER(SEARCH('[1]Lookup for use classification'!$E$9,B463)),ISNUMBER(SEARCH('[1]Lookup for use classification'!$F$9,B463)),ISNUMBER(SEARCH('[1]Lookup for use classification'!$G$9,B463)),ISNUMBER(SEARCH('[1]Lookup for use classification'!$H$9,B463)),ISNUMBER(SEARCH('[1]Lookup for use classification'!$I$9,B463)),ISNUMBER(SEARCH('[1]Lookup for use classification'!$J$9,B463)),ISNUMBER(SEARCH('[1]Lookup for use classification'!$K$9,B463))),'[1]Lookup for use classification'!$A$9,IF(OR(ISNUMBER(SEARCH('[1]Lookup for use classification'!$B$10,B463)),ISNUMBER(SEARCH('[1]Lookup for use classification'!$C$10,B463)),ISNUMBER(SEARCH('[1]Lookup for use classification'!$D$10,B463)),ISNUMBER(SEARCH('[1]Lookup for use classification'!$E$10,B463)),ISNUMBER(SEARCH('[1]Lookup for use classification'!$F$10,B463)),ISNUMBER(SEARCH('[1]Lookup for use classification'!$G$10,B463))),'[1]Lookup for use classification'!$A$10,IF(OR(ISNUMBER(SEARCH('[1]Lookup for use classification'!$B$11,B463)),ISNUMBER(SEARCH('[1]Lookup for use classification'!$C$11,B463))),'[1]Lookup for use classification'!$A$11,IF(OR(ISNUMBER(SEARCH('[1]Lookup for use classification'!$B$12,B463)),ISNUMBER(SEARCH('[1]Lookup for use classification'!$C$12,B463))),'[1]Lookup for use classification'!$A$12,IF(OR(ISNUMBER(SEARCH('[1]Lookup for use classification'!$B$13,B463)),ISNUMBER(SEARCH('[1]Lookup for use classification'!$C$13,B463)),ISNUMBER(SEARCH('[1]Lookup for use classification'!$D$13,B463)),,ISNUMBER(SEARCH('[1]Lookup for use classification'!$C$13,B463)),ISNUMBER(SEARCH('[1]Lookup for use classification'!$E$13,B463))),'[1]Lookup for use classification'!$A$13,IF(OR(ISNUMBER(SEARCH('[1]Lookup for use classification'!$B$14,B463)),ISNUMBER(SEARCH('[1]Lookup for use classification'!$C$14,B463))),'[1]Lookup for use classification'!$A$14,"Other"))))))))))))</f>
        <v>Public Assembly</v>
      </c>
      <c r="D463" s="27">
        <v>53700</v>
      </c>
      <c r="E463" s="29" t="s">
        <v>578</v>
      </c>
      <c r="F463" s="29" t="s">
        <v>579</v>
      </c>
    </row>
    <row r="464" spans="1:6">
      <c r="A464" s="16" t="s">
        <v>574</v>
      </c>
      <c r="B464" s="26" t="s">
        <v>580</v>
      </c>
      <c r="C464" s="133" t="str">
        <f>IF(OR(ISNUMBER(SEARCH('[1]Lookup for use classification'!$B$1,B464)),ISNUMBER(SEARCH('[1]Lookup for use classification'!$C$1,B464)),ISNUMBER(SEARCH('[1]Lookup for use classification'!$D$1,B464)),ISNUMBER(SEARCH('[1]Lookup for use classification'!$E$1,B464))),'[1]Lookup for use classification'!$A$1,IF(ISNUMBER(SEARCH('[1]Lookup for use classification'!$B$2,B464)),'[1]Lookup for use classification'!$A$2,IF(ISNUMBER(SEARCH('[1]Lookup for use classification'!$B$3,B464)),'[1]Lookup for use classification'!$A$3,IF(OR(ISNUMBER(SEARCH('[1]Lookup for use classification'!$B$4,B464)),ISNUMBER(SEARCH('[1]Lookup for use classification'!$C$4,B464)),ISNUMBER(SEARCH('[1]Lookup for use classification'!$D$4,B464)),ISNUMBER(SEARCH('[1]Lookup for use classification'!$E$4,B464))),'[1]Lookup for use classification'!$A$4,IF(OR(ISNUMBER(SEARCH('[1]Lookup for use classification'!$B$5,B464)),ISNUMBER(SEARCH('[1]Lookup for use classification'!$C$5,B464)),ISNUMBER(SEARCH('[1]Lookup for use classification'!$D$5,B464))),'[1]Lookup for use classification'!$A$5,IF(OR(ISNUMBER(SEARCH('[1]Lookup for use classification'!$B$7,B464)),ISNUMBER(SEARCH('[1]Lookup for use classification'!$C$7,B464)),ISNUMBER(SEARCH('[1]Lookup for use classification'!$D$7,B464))),'[1]Lookup for use classification'!$A$7,IF(OR(ISNUMBER(SEARCH('[1]Lookup for use classification'!$B$9,B464)),ISNUMBER(SEARCH('[1]Lookup for use classification'!$C$9,B464)),ISNUMBER(SEARCH('[1]Lookup for use classification'!$D$9,B464)),ISNUMBER(SEARCH('[1]Lookup for use classification'!$E$9,B464)),ISNUMBER(SEARCH('[1]Lookup for use classification'!$F$9,B464)),ISNUMBER(SEARCH('[1]Lookup for use classification'!$G$9,B464)),ISNUMBER(SEARCH('[1]Lookup for use classification'!$H$9,B464)),ISNUMBER(SEARCH('[1]Lookup for use classification'!$I$9,B464)),ISNUMBER(SEARCH('[1]Lookup for use classification'!$J$9,B464)),ISNUMBER(SEARCH('[1]Lookup for use classification'!$K$9,B464))),'[1]Lookup for use classification'!$A$9,IF(OR(ISNUMBER(SEARCH('[1]Lookup for use classification'!$B$10,B464)),ISNUMBER(SEARCH('[1]Lookup for use classification'!$C$10,B464)),ISNUMBER(SEARCH('[1]Lookup for use classification'!$D$10,B464)),ISNUMBER(SEARCH('[1]Lookup for use classification'!$E$10,B464)),ISNUMBER(SEARCH('[1]Lookup for use classification'!$F$10,B464)),ISNUMBER(SEARCH('[1]Lookup for use classification'!$G$10,B464))),'[1]Lookup for use classification'!$A$10,IF(OR(ISNUMBER(SEARCH('[1]Lookup for use classification'!$B$11,B464)),ISNUMBER(SEARCH('[1]Lookup for use classification'!$C$11,B464))),'[1]Lookup for use classification'!$A$11,IF(OR(ISNUMBER(SEARCH('[1]Lookup for use classification'!$B$12,B464)),ISNUMBER(SEARCH('[1]Lookup for use classification'!$C$12,B464))),'[1]Lookup for use classification'!$A$12,IF(OR(ISNUMBER(SEARCH('[1]Lookup for use classification'!$B$13,B464)),ISNUMBER(SEARCH('[1]Lookup for use classification'!$C$13,B464)),ISNUMBER(SEARCH('[1]Lookup for use classification'!$D$13,B464)),,ISNUMBER(SEARCH('[1]Lookup for use classification'!$C$13,B464)),ISNUMBER(SEARCH('[1]Lookup for use classification'!$E$13,B464))),'[1]Lookup for use classification'!$A$13,IF(OR(ISNUMBER(SEARCH('[1]Lookup for use classification'!$B$14,B464)),ISNUMBER(SEARCH('[1]Lookup for use classification'!$C$14,B464))),'[1]Lookup for use classification'!$A$14,"Other"))))))))))))</f>
        <v>Residential - Multi-Family</v>
      </c>
      <c r="D464" s="27">
        <v>2876</v>
      </c>
      <c r="E464" s="29"/>
      <c r="F464" s="29"/>
    </row>
    <row r="465" spans="1:6">
      <c r="A465" s="16" t="s">
        <v>574</v>
      </c>
      <c r="B465" s="26" t="s">
        <v>581</v>
      </c>
      <c r="C465" s="133" t="str">
        <f>IF(OR(ISNUMBER(SEARCH('[1]Lookup for use classification'!$B$1,B465)),ISNUMBER(SEARCH('[1]Lookup for use classification'!$C$1,B465)),ISNUMBER(SEARCH('[1]Lookup for use classification'!$D$1,B465)),ISNUMBER(SEARCH('[1]Lookup for use classification'!$E$1,B465))),'[1]Lookup for use classification'!$A$1,IF(ISNUMBER(SEARCH('[1]Lookup for use classification'!$B$2,B465)),'[1]Lookup for use classification'!$A$2,IF(ISNUMBER(SEARCH('[1]Lookup for use classification'!$B$3,B465)),'[1]Lookup for use classification'!$A$3,IF(OR(ISNUMBER(SEARCH('[1]Lookup for use classification'!$B$4,B465)),ISNUMBER(SEARCH('[1]Lookup for use classification'!$C$4,B465)),ISNUMBER(SEARCH('[1]Lookup for use classification'!$D$4,B465)),ISNUMBER(SEARCH('[1]Lookup for use classification'!$E$4,B465))),'[1]Lookup for use classification'!$A$4,IF(OR(ISNUMBER(SEARCH('[1]Lookup for use classification'!$B$5,B465)),ISNUMBER(SEARCH('[1]Lookup for use classification'!$C$5,B465)),ISNUMBER(SEARCH('[1]Lookup for use classification'!$D$5,B465))),'[1]Lookup for use classification'!$A$5,IF(OR(ISNUMBER(SEARCH('[1]Lookup for use classification'!$B$7,B465)),ISNUMBER(SEARCH('[1]Lookup for use classification'!$C$7,B465)),ISNUMBER(SEARCH('[1]Lookup for use classification'!$D$7,B465))),'[1]Lookup for use classification'!$A$7,IF(OR(ISNUMBER(SEARCH('[1]Lookup for use classification'!$B$9,B465)),ISNUMBER(SEARCH('[1]Lookup for use classification'!$C$9,B465)),ISNUMBER(SEARCH('[1]Lookup for use classification'!$D$9,B465)),ISNUMBER(SEARCH('[1]Lookup for use classification'!$E$9,B465)),ISNUMBER(SEARCH('[1]Lookup for use classification'!$F$9,B465)),ISNUMBER(SEARCH('[1]Lookup for use classification'!$G$9,B465)),ISNUMBER(SEARCH('[1]Lookup for use classification'!$H$9,B465)),ISNUMBER(SEARCH('[1]Lookup for use classification'!$I$9,B465)),ISNUMBER(SEARCH('[1]Lookup for use classification'!$J$9,B465)),ISNUMBER(SEARCH('[1]Lookup for use classification'!$K$9,B465))),'[1]Lookup for use classification'!$A$9,IF(OR(ISNUMBER(SEARCH('[1]Lookup for use classification'!$B$10,B465)),ISNUMBER(SEARCH('[1]Lookup for use classification'!$C$10,B465)),ISNUMBER(SEARCH('[1]Lookup for use classification'!$D$10,B465)),ISNUMBER(SEARCH('[1]Lookup for use classification'!$E$10,B465)),ISNUMBER(SEARCH('[1]Lookup for use classification'!$F$10,B465)),ISNUMBER(SEARCH('[1]Lookup for use classification'!$G$10,B465))),'[1]Lookup for use classification'!$A$10,IF(OR(ISNUMBER(SEARCH('[1]Lookup for use classification'!$B$11,B465)),ISNUMBER(SEARCH('[1]Lookup for use classification'!$C$11,B465))),'[1]Lookup for use classification'!$A$11,IF(OR(ISNUMBER(SEARCH('[1]Lookup for use classification'!$B$12,B465)),ISNUMBER(SEARCH('[1]Lookup for use classification'!$C$12,B465))),'[1]Lookup for use classification'!$A$12,IF(OR(ISNUMBER(SEARCH('[1]Lookup for use classification'!$B$13,B465)),ISNUMBER(SEARCH('[1]Lookup for use classification'!$C$13,B465)),ISNUMBER(SEARCH('[1]Lookup for use classification'!$D$13,B465)),,ISNUMBER(SEARCH('[1]Lookup for use classification'!$C$13,B465)),ISNUMBER(SEARCH('[1]Lookup for use classification'!$E$13,B465))),'[1]Lookup for use classification'!$A$13,IF(OR(ISNUMBER(SEARCH('[1]Lookup for use classification'!$B$14,B465)),ISNUMBER(SEARCH('[1]Lookup for use classification'!$C$14,B465))),'[1]Lookup for use classification'!$A$14,"Other"))))))))))))</f>
        <v>Other</v>
      </c>
      <c r="D465" s="27">
        <v>3920</v>
      </c>
      <c r="E465" s="29"/>
      <c r="F465" s="29"/>
    </row>
    <row r="466" spans="1:6">
      <c r="A466" s="16" t="s">
        <v>574</v>
      </c>
      <c r="B466" s="26" t="s">
        <v>582</v>
      </c>
      <c r="C466" s="133" t="str">
        <f>IF(OR(ISNUMBER(SEARCH('[1]Lookup for use classification'!$B$1,B466)),ISNUMBER(SEARCH('[1]Lookup for use classification'!$C$1,B466)),ISNUMBER(SEARCH('[1]Lookup for use classification'!$D$1,B466)),ISNUMBER(SEARCH('[1]Lookup for use classification'!$E$1,B466))),'[1]Lookup for use classification'!$A$1,IF(ISNUMBER(SEARCH('[1]Lookup for use classification'!$B$2,B466)),'[1]Lookup for use classification'!$A$2,IF(ISNUMBER(SEARCH('[1]Lookup for use classification'!$B$3,B466)),'[1]Lookup for use classification'!$A$3,IF(OR(ISNUMBER(SEARCH('[1]Lookup for use classification'!$B$4,B466)),ISNUMBER(SEARCH('[1]Lookup for use classification'!$C$4,B466)),ISNUMBER(SEARCH('[1]Lookup for use classification'!$D$4,B466)),ISNUMBER(SEARCH('[1]Lookup for use classification'!$E$4,B466))),'[1]Lookup for use classification'!$A$4,IF(OR(ISNUMBER(SEARCH('[1]Lookup for use classification'!$B$5,B466)),ISNUMBER(SEARCH('[1]Lookup for use classification'!$C$5,B466)),ISNUMBER(SEARCH('[1]Lookup for use classification'!$D$5,B466))),'[1]Lookup for use classification'!$A$5,IF(OR(ISNUMBER(SEARCH('[1]Lookup for use classification'!$B$7,B466)),ISNUMBER(SEARCH('[1]Lookup for use classification'!$C$7,B466)),ISNUMBER(SEARCH('[1]Lookup for use classification'!$D$7,B466))),'[1]Lookup for use classification'!$A$7,IF(OR(ISNUMBER(SEARCH('[1]Lookup for use classification'!$B$9,B466)),ISNUMBER(SEARCH('[1]Lookup for use classification'!$C$9,B466)),ISNUMBER(SEARCH('[1]Lookup for use classification'!$D$9,B466)),ISNUMBER(SEARCH('[1]Lookup for use classification'!$E$9,B466)),ISNUMBER(SEARCH('[1]Lookup for use classification'!$F$9,B466)),ISNUMBER(SEARCH('[1]Lookup for use classification'!$G$9,B466)),ISNUMBER(SEARCH('[1]Lookup for use classification'!$H$9,B466)),ISNUMBER(SEARCH('[1]Lookup for use classification'!$I$9,B466)),ISNUMBER(SEARCH('[1]Lookup for use classification'!$J$9,B466)),ISNUMBER(SEARCH('[1]Lookup for use classification'!$K$9,B466))),'[1]Lookup for use classification'!$A$9,IF(OR(ISNUMBER(SEARCH('[1]Lookup for use classification'!$B$10,B466)),ISNUMBER(SEARCH('[1]Lookup for use classification'!$C$10,B466)),ISNUMBER(SEARCH('[1]Lookup for use classification'!$D$10,B466)),ISNUMBER(SEARCH('[1]Lookup for use classification'!$E$10,B466)),ISNUMBER(SEARCH('[1]Lookup for use classification'!$F$10,B466)),ISNUMBER(SEARCH('[1]Lookup for use classification'!$G$10,B466))),'[1]Lookup for use classification'!$A$10,IF(OR(ISNUMBER(SEARCH('[1]Lookup for use classification'!$B$11,B466)),ISNUMBER(SEARCH('[1]Lookup for use classification'!$C$11,B466))),'[1]Lookup for use classification'!$A$11,IF(OR(ISNUMBER(SEARCH('[1]Lookup for use classification'!$B$12,B466)),ISNUMBER(SEARCH('[1]Lookup for use classification'!$C$12,B466))),'[1]Lookup for use classification'!$A$12,IF(OR(ISNUMBER(SEARCH('[1]Lookup for use classification'!$B$13,B466)),ISNUMBER(SEARCH('[1]Lookup for use classification'!$C$13,B466)),ISNUMBER(SEARCH('[1]Lookup for use classification'!$D$13,B466)),,ISNUMBER(SEARCH('[1]Lookup for use classification'!$C$13,B466)),ISNUMBER(SEARCH('[1]Lookup for use classification'!$E$13,B466))),'[1]Lookup for use classification'!$A$13,IF(OR(ISNUMBER(SEARCH('[1]Lookup for use classification'!$B$14,B466)),ISNUMBER(SEARCH('[1]Lookup for use classification'!$C$14,B466))),'[1]Lookup for use classification'!$A$14,"Other"))))))))))))</f>
        <v>Education - K - 12</v>
      </c>
      <c r="D466" s="27">
        <v>54221</v>
      </c>
      <c r="E466" s="29" t="s">
        <v>578</v>
      </c>
      <c r="F466" s="29" t="s">
        <v>579</v>
      </c>
    </row>
    <row r="467" spans="1:6">
      <c r="A467" s="16" t="s">
        <v>574</v>
      </c>
      <c r="B467" s="26" t="s">
        <v>583</v>
      </c>
      <c r="C467" s="133" t="str">
        <f>IF(OR(ISNUMBER(SEARCH('[1]Lookup for use classification'!$B$1,B467)),ISNUMBER(SEARCH('[1]Lookup for use classification'!$C$1,B467)),ISNUMBER(SEARCH('[1]Lookup for use classification'!$D$1,B467)),ISNUMBER(SEARCH('[1]Lookup for use classification'!$E$1,B467))),'[1]Lookup for use classification'!$A$1,IF(ISNUMBER(SEARCH('[1]Lookup for use classification'!$B$2,B467)),'[1]Lookup for use classification'!$A$2,IF(ISNUMBER(SEARCH('[1]Lookup for use classification'!$B$3,B467)),'[1]Lookup for use classification'!$A$3,IF(OR(ISNUMBER(SEARCH('[1]Lookup for use classification'!$B$4,B467)),ISNUMBER(SEARCH('[1]Lookup for use classification'!$C$4,B467)),ISNUMBER(SEARCH('[1]Lookup for use classification'!$D$4,B467)),ISNUMBER(SEARCH('[1]Lookup for use classification'!$E$4,B467))),'[1]Lookup for use classification'!$A$4,IF(OR(ISNUMBER(SEARCH('[1]Lookup for use classification'!$B$5,B467)),ISNUMBER(SEARCH('[1]Lookup for use classification'!$C$5,B467)),ISNUMBER(SEARCH('[1]Lookup for use classification'!$D$5,B467))),'[1]Lookup for use classification'!$A$5,IF(OR(ISNUMBER(SEARCH('[1]Lookup for use classification'!$B$7,B467)),ISNUMBER(SEARCH('[1]Lookup for use classification'!$C$7,B467)),ISNUMBER(SEARCH('[1]Lookup for use classification'!$D$7,B467))),'[1]Lookup for use classification'!$A$7,IF(OR(ISNUMBER(SEARCH('[1]Lookup for use classification'!$B$9,B467)),ISNUMBER(SEARCH('[1]Lookup for use classification'!$C$9,B467)),ISNUMBER(SEARCH('[1]Lookup for use classification'!$D$9,B467)),ISNUMBER(SEARCH('[1]Lookup for use classification'!$E$9,B467)),ISNUMBER(SEARCH('[1]Lookup for use classification'!$F$9,B467)),ISNUMBER(SEARCH('[1]Lookup for use classification'!$G$9,B467)),ISNUMBER(SEARCH('[1]Lookup for use classification'!$H$9,B467)),ISNUMBER(SEARCH('[1]Lookup for use classification'!$I$9,B467)),ISNUMBER(SEARCH('[1]Lookup for use classification'!$J$9,B467)),ISNUMBER(SEARCH('[1]Lookup for use classification'!$K$9,B467))),'[1]Lookup for use classification'!$A$9,IF(OR(ISNUMBER(SEARCH('[1]Lookup for use classification'!$B$10,B467)),ISNUMBER(SEARCH('[1]Lookup for use classification'!$C$10,B467)),ISNUMBER(SEARCH('[1]Lookup for use classification'!$D$10,B467)),ISNUMBER(SEARCH('[1]Lookup for use classification'!$E$10,B467)),ISNUMBER(SEARCH('[1]Lookup for use classification'!$F$10,B467)),ISNUMBER(SEARCH('[1]Lookup for use classification'!$G$10,B467))),'[1]Lookup for use classification'!$A$10,IF(OR(ISNUMBER(SEARCH('[1]Lookup for use classification'!$B$11,B467)),ISNUMBER(SEARCH('[1]Lookup for use classification'!$C$11,B467))),'[1]Lookup for use classification'!$A$11,IF(OR(ISNUMBER(SEARCH('[1]Lookup for use classification'!$B$12,B467)),ISNUMBER(SEARCH('[1]Lookup for use classification'!$C$12,B467))),'[1]Lookup for use classification'!$A$12,IF(OR(ISNUMBER(SEARCH('[1]Lookup for use classification'!$B$13,B467)),ISNUMBER(SEARCH('[1]Lookup for use classification'!$C$13,B467)),ISNUMBER(SEARCH('[1]Lookup for use classification'!$D$13,B467)),,ISNUMBER(SEARCH('[1]Lookup for use classification'!$C$13,B467)),ISNUMBER(SEARCH('[1]Lookup for use classification'!$E$13,B467))),'[1]Lookup for use classification'!$A$13,IF(OR(ISNUMBER(SEARCH('[1]Lookup for use classification'!$B$14,B467)),ISNUMBER(SEARCH('[1]Lookup for use classification'!$C$14,B467))),'[1]Lookup for use classification'!$A$14,"Other"))))))))))))</f>
        <v>Public Assembly</v>
      </c>
      <c r="D467" s="27">
        <v>6232</v>
      </c>
      <c r="E467" s="29"/>
      <c r="F467" s="29"/>
    </row>
    <row r="468" spans="1:6">
      <c r="A468" s="16" t="s">
        <v>574</v>
      </c>
      <c r="B468" s="26" t="s">
        <v>584</v>
      </c>
      <c r="C468" s="133" t="str">
        <f>IF(OR(ISNUMBER(SEARCH('[1]Lookup for use classification'!$B$1,B468)),ISNUMBER(SEARCH('[1]Lookup for use classification'!$C$1,B468)),ISNUMBER(SEARCH('[1]Lookup for use classification'!$D$1,B468)),ISNUMBER(SEARCH('[1]Lookup for use classification'!$E$1,B468))),'[1]Lookup for use classification'!$A$1,IF(ISNUMBER(SEARCH('[1]Lookup for use classification'!$B$2,B468)),'[1]Lookup for use classification'!$A$2,IF(ISNUMBER(SEARCH('[1]Lookup for use classification'!$B$3,B468)),'[1]Lookup for use classification'!$A$3,IF(OR(ISNUMBER(SEARCH('[1]Lookup for use classification'!$B$4,B468)),ISNUMBER(SEARCH('[1]Lookup for use classification'!$C$4,B468)),ISNUMBER(SEARCH('[1]Lookup for use classification'!$D$4,B468)),ISNUMBER(SEARCH('[1]Lookup for use classification'!$E$4,B468))),'[1]Lookup for use classification'!$A$4,IF(OR(ISNUMBER(SEARCH('[1]Lookup for use classification'!$B$5,B468)),ISNUMBER(SEARCH('[1]Lookup for use classification'!$C$5,B468)),ISNUMBER(SEARCH('[1]Lookup for use classification'!$D$5,B468))),'[1]Lookup for use classification'!$A$5,IF(OR(ISNUMBER(SEARCH('[1]Lookup for use classification'!$B$7,B468)),ISNUMBER(SEARCH('[1]Lookup for use classification'!$C$7,B468)),ISNUMBER(SEARCH('[1]Lookup for use classification'!$D$7,B468))),'[1]Lookup for use classification'!$A$7,IF(OR(ISNUMBER(SEARCH('[1]Lookup for use classification'!$B$9,B468)),ISNUMBER(SEARCH('[1]Lookup for use classification'!$C$9,B468)),ISNUMBER(SEARCH('[1]Lookup for use classification'!$D$9,B468)),ISNUMBER(SEARCH('[1]Lookup for use classification'!$E$9,B468)),ISNUMBER(SEARCH('[1]Lookup for use classification'!$F$9,B468)),ISNUMBER(SEARCH('[1]Lookup for use classification'!$G$9,B468)),ISNUMBER(SEARCH('[1]Lookup for use classification'!$H$9,B468)),ISNUMBER(SEARCH('[1]Lookup for use classification'!$I$9,B468)),ISNUMBER(SEARCH('[1]Lookup for use classification'!$J$9,B468)),ISNUMBER(SEARCH('[1]Lookup for use classification'!$K$9,B468))),'[1]Lookup for use classification'!$A$9,IF(OR(ISNUMBER(SEARCH('[1]Lookup for use classification'!$B$10,B468)),ISNUMBER(SEARCH('[1]Lookup for use classification'!$C$10,B468)),ISNUMBER(SEARCH('[1]Lookup for use classification'!$D$10,B468)),ISNUMBER(SEARCH('[1]Lookup for use classification'!$E$10,B468)),ISNUMBER(SEARCH('[1]Lookup for use classification'!$F$10,B468)),ISNUMBER(SEARCH('[1]Lookup for use classification'!$G$10,B468))),'[1]Lookup for use classification'!$A$10,IF(OR(ISNUMBER(SEARCH('[1]Lookup for use classification'!$B$11,B468)),ISNUMBER(SEARCH('[1]Lookup for use classification'!$C$11,B468))),'[1]Lookup for use classification'!$A$11,IF(OR(ISNUMBER(SEARCH('[1]Lookup for use classification'!$B$12,B468)),ISNUMBER(SEARCH('[1]Lookup for use classification'!$C$12,B468))),'[1]Lookup for use classification'!$A$12,IF(OR(ISNUMBER(SEARCH('[1]Lookup for use classification'!$B$13,B468)),ISNUMBER(SEARCH('[1]Lookup for use classification'!$C$13,B468)),ISNUMBER(SEARCH('[1]Lookup for use classification'!$D$13,B468)),,ISNUMBER(SEARCH('[1]Lookup for use classification'!$C$13,B468)),ISNUMBER(SEARCH('[1]Lookup for use classification'!$E$13,B468))),'[1]Lookup for use classification'!$A$13,IF(OR(ISNUMBER(SEARCH('[1]Lookup for use classification'!$B$14,B468)),ISNUMBER(SEARCH('[1]Lookup for use classification'!$C$14,B468))),'[1]Lookup for use classification'!$A$14,"Other"))))))))))))</f>
        <v>Warehousing</v>
      </c>
      <c r="D468" s="27"/>
      <c r="E468" s="29"/>
      <c r="F468" s="29"/>
    </row>
    <row r="469" spans="1:6">
      <c r="A469" s="16" t="s">
        <v>574</v>
      </c>
      <c r="B469" s="26" t="s">
        <v>585</v>
      </c>
      <c r="C469" s="133" t="str">
        <f>IF(OR(ISNUMBER(SEARCH('[1]Lookup for use classification'!$B$1,B469)),ISNUMBER(SEARCH('[1]Lookup for use classification'!$C$1,B469)),ISNUMBER(SEARCH('[1]Lookup for use classification'!$D$1,B469)),ISNUMBER(SEARCH('[1]Lookup for use classification'!$E$1,B469))),'[1]Lookup for use classification'!$A$1,IF(ISNUMBER(SEARCH('[1]Lookup for use classification'!$B$2,B469)),'[1]Lookup for use classification'!$A$2,IF(ISNUMBER(SEARCH('[1]Lookup for use classification'!$B$3,B469)),'[1]Lookup for use classification'!$A$3,IF(OR(ISNUMBER(SEARCH('[1]Lookup for use classification'!$B$4,B469)),ISNUMBER(SEARCH('[1]Lookup for use classification'!$C$4,B469)),ISNUMBER(SEARCH('[1]Lookup for use classification'!$D$4,B469)),ISNUMBER(SEARCH('[1]Lookup for use classification'!$E$4,B469))),'[1]Lookup for use classification'!$A$4,IF(OR(ISNUMBER(SEARCH('[1]Lookup for use classification'!$B$5,B469)),ISNUMBER(SEARCH('[1]Lookup for use classification'!$C$5,B469)),ISNUMBER(SEARCH('[1]Lookup for use classification'!$D$5,B469))),'[1]Lookup for use classification'!$A$5,IF(OR(ISNUMBER(SEARCH('[1]Lookup for use classification'!$B$7,B469)),ISNUMBER(SEARCH('[1]Lookup for use classification'!$C$7,B469)),ISNUMBER(SEARCH('[1]Lookup for use classification'!$D$7,B469))),'[1]Lookup for use classification'!$A$7,IF(OR(ISNUMBER(SEARCH('[1]Lookup for use classification'!$B$9,B469)),ISNUMBER(SEARCH('[1]Lookup for use classification'!$C$9,B469)),ISNUMBER(SEARCH('[1]Lookup for use classification'!$D$9,B469)),ISNUMBER(SEARCH('[1]Lookup for use classification'!$E$9,B469)),ISNUMBER(SEARCH('[1]Lookup for use classification'!$F$9,B469)),ISNUMBER(SEARCH('[1]Lookup for use classification'!$G$9,B469)),ISNUMBER(SEARCH('[1]Lookup for use classification'!$H$9,B469)),ISNUMBER(SEARCH('[1]Lookup for use classification'!$I$9,B469)),ISNUMBER(SEARCH('[1]Lookup for use classification'!$J$9,B469)),ISNUMBER(SEARCH('[1]Lookup for use classification'!$K$9,B469))),'[1]Lookup for use classification'!$A$9,IF(OR(ISNUMBER(SEARCH('[1]Lookup for use classification'!$B$10,B469)),ISNUMBER(SEARCH('[1]Lookup for use classification'!$C$10,B469)),ISNUMBER(SEARCH('[1]Lookup for use classification'!$D$10,B469)),ISNUMBER(SEARCH('[1]Lookup for use classification'!$E$10,B469)),ISNUMBER(SEARCH('[1]Lookup for use classification'!$F$10,B469)),ISNUMBER(SEARCH('[1]Lookup for use classification'!$G$10,B469))),'[1]Lookup for use classification'!$A$10,IF(OR(ISNUMBER(SEARCH('[1]Lookup for use classification'!$B$11,B469)),ISNUMBER(SEARCH('[1]Lookup for use classification'!$C$11,B469))),'[1]Lookup for use classification'!$A$11,IF(OR(ISNUMBER(SEARCH('[1]Lookup for use classification'!$B$12,B469)),ISNUMBER(SEARCH('[1]Lookup for use classification'!$C$12,B469))),'[1]Lookup for use classification'!$A$12,IF(OR(ISNUMBER(SEARCH('[1]Lookup for use classification'!$B$13,B469)),ISNUMBER(SEARCH('[1]Lookup for use classification'!$C$13,B469)),ISNUMBER(SEARCH('[1]Lookup for use classification'!$D$13,B469)),,ISNUMBER(SEARCH('[1]Lookup for use classification'!$C$13,B469)),ISNUMBER(SEARCH('[1]Lookup for use classification'!$E$13,B469))),'[1]Lookup for use classification'!$A$13,IF(OR(ISNUMBER(SEARCH('[1]Lookup for use classification'!$B$14,B469)),ISNUMBER(SEARCH('[1]Lookup for use classification'!$C$14,B469))),'[1]Lookup for use classification'!$A$14,"Other"))))))))))))</f>
        <v>Other</v>
      </c>
      <c r="D469" s="27">
        <v>2400</v>
      </c>
      <c r="E469" s="29"/>
      <c r="F469" s="29"/>
    </row>
    <row r="470" spans="1:6">
      <c r="A470" s="16" t="s">
        <v>574</v>
      </c>
      <c r="B470" s="30" t="s">
        <v>185</v>
      </c>
      <c r="C470" s="133" t="str">
        <f>IF(OR(ISNUMBER(SEARCH('[1]Lookup for use classification'!$B$1,B470)),ISNUMBER(SEARCH('[1]Lookup for use classification'!$C$1,B470)),ISNUMBER(SEARCH('[1]Lookup for use classification'!$D$1,B470)),ISNUMBER(SEARCH('[1]Lookup for use classification'!$E$1,B470))),'[1]Lookup for use classification'!$A$1,IF(ISNUMBER(SEARCH('[1]Lookup for use classification'!$B$2,B470)),'[1]Lookup for use classification'!$A$2,IF(ISNUMBER(SEARCH('[1]Lookup for use classification'!$B$3,B470)),'[1]Lookup for use classification'!$A$3,IF(OR(ISNUMBER(SEARCH('[1]Lookup for use classification'!$B$4,B470)),ISNUMBER(SEARCH('[1]Lookup for use classification'!$C$4,B470)),ISNUMBER(SEARCH('[1]Lookup for use classification'!$D$4,B470)),ISNUMBER(SEARCH('[1]Lookup for use classification'!$E$4,B470))),'[1]Lookup for use classification'!$A$4,IF(OR(ISNUMBER(SEARCH('[1]Lookup for use classification'!$B$5,B470)),ISNUMBER(SEARCH('[1]Lookup for use classification'!$C$5,B470)),ISNUMBER(SEARCH('[1]Lookup for use classification'!$D$5,B470))),'[1]Lookup for use classification'!$A$5,IF(OR(ISNUMBER(SEARCH('[1]Lookup for use classification'!$B$7,B470)),ISNUMBER(SEARCH('[1]Lookup for use classification'!$C$7,B470)),ISNUMBER(SEARCH('[1]Lookup for use classification'!$D$7,B470))),'[1]Lookup for use classification'!$A$7,IF(OR(ISNUMBER(SEARCH('[1]Lookup for use classification'!$B$9,B470)),ISNUMBER(SEARCH('[1]Lookup for use classification'!$C$9,B470)),ISNUMBER(SEARCH('[1]Lookup for use classification'!$D$9,B470)),ISNUMBER(SEARCH('[1]Lookup for use classification'!$E$9,B470)),ISNUMBER(SEARCH('[1]Lookup for use classification'!$F$9,B470)),ISNUMBER(SEARCH('[1]Lookup for use classification'!$G$9,B470)),ISNUMBER(SEARCH('[1]Lookup for use classification'!$H$9,B470)),ISNUMBER(SEARCH('[1]Lookup for use classification'!$I$9,B470)),ISNUMBER(SEARCH('[1]Lookup for use classification'!$J$9,B470)),ISNUMBER(SEARCH('[1]Lookup for use classification'!$K$9,B470))),'[1]Lookup for use classification'!$A$9,IF(OR(ISNUMBER(SEARCH('[1]Lookup for use classification'!$B$10,B470)),ISNUMBER(SEARCH('[1]Lookup for use classification'!$C$10,B470)),ISNUMBER(SEARCH('[1]Lookup for use classification'!$D$10,B470)),ISNUMBER(SEARCH('[1]Lookup for use classification'!$E$10,B470)),ISNUMBER(SEARCH('[1]Lookup for use classification'!$F$10,B470)),ISNUMBER(SEARCH('[1]Lookup for use classification'!$G$10,B470))),'[1]Lookup for use classification'!$A$10,IF(OR(ISNUMBER(SEARCH('[1]Lookup for use classification'!$B$11,B470)),ISNUMBER(SEARCH('[1]Lookup for use classification'!$C$11,B470))),'[1]Lookup for use classification'!$A$11,IF(OR(ISNUMBER(SEARCH('[1]Lookup for use classification'!$B$12,B470)),ISNUMBER(SEARCH('[1]Lookup for use classification'!$C$12,B470))),'[1]Lookup for use classification'!$A$12,IF(OR(ISNUMBER(SEARCH('[1]Lookup for use classification'!$B$13,B470)),ISNUMBER(SEARCH('[1]Lookup for use classification'!$C$13,B470)),ISNUMBER(SEARCH('[1]Lookup for use classification'!$D$13,B470)),,ISNUMBER(SEARCH('[1]Lookup for use classification'!$C$13,B470)),ISNUMBER(SEARCH('[1]Lookup for use classification'!$E$13,B470))),'[1]Lookup for use classification'!$A$13,IF(OR(ISNUMBER(SEARCH('[1]Lookup for use classification'!$B$14,B470)),ISNUMBER(SEARCH('[1]Lookup for use classification'!$C$14,B470))),'[1]Lookup for use classification'!$A$14,"Other"))))))))))))</f>
        <v>Other</v>
      </c>
      <c r="D470" s="46">
        <v>5536</v>
      </c>
      <c r="E470" s="28"/>
      <c r="F470" s="28"/>
    </row>
    <row r="471" spans="1:6">
      <c r="A471" s="16" t="s">
        <v>574</v>
      </c>
      <c r="B471" s="26" t="s">
        <v>586</v>
      </c>
      <c r="C471" s="133" t="str">
        <f>IF(OR(ISNUMBER(SEARCH('[1]Lookup for use classification'!$B$1,B471)),ISNUMBER(SEARCH('[1]Lookup for use classification'!$C$1,B471)),ISNUMBER(SEARCH('[1]Lookup for use classification'!$D$1,B471)),ISNUMBER(SEARCH('[1]Lookup for use classification'!$E$1,B471))),'[1]Lookup for use classification'!$A$1,IF(ISNUMBER(SEARCH('[1]Lookup for use classification'!$B$2,B471)),'[1]Lookup for use classification'!$A$2,IF(ISNUMBER(SEARCH('[1]Lookup for use classification'!$B$3,B471)),'[1]Lookup for use classification'!$A$3,IF(OR(ISNUMBER(SEARCH('[1]Lookup for use classification'!$B$4,B471)),ISNUMBER(SEARCH('[1]Lookup for use classification'!$C$4,B471)),ISNUMBER(SEARCH('[1]Lookup for use classification'!$D$4,B471)),ISNUMBER(SEARCH('[1]Lookup for use classification'!$E$4,B471))),'[1]Lookup for use classification'!$A$4,IF(OR(ISNUMBER(SEARCH('[1]Lookup for use classification'!$B$5,B471)),ISNUMBER(SEARCH('[1]Lookup for use classification'!$C$5,B471)),ISNUMBER(SEARCH('[1]Lookup for use classification'!$D$5,B471))),'[1]Lookup for use classification'!$A$5,IF(OR(ISNUMBER(SEARCH('[1]Lookup for use classification'!$B$7,B471)),ISNUMBER(SEARCH('[1]Lookup for use classification'!$C$7,B471)),ISNUMBER(SEARCH('[1]Lookup for use classification'!$D$7,B471))),'[1]Lookup for use classification'!$A$7,IF(OR(ISNUMBER(SEARCH('[1]Lookup for use classification'!$B$9,B471)),ISNUMBER(SEARCH('[1]Lookup for use classification'!$C$9,B471)),ISNUMBER(SEARCH('[1]Lookup for use classification'!$D$9,B471)),ISNUMBER(SEARCH('[1]Lookup for use classification'!$E$9,B471)),ISNUMBER(SEARCH('[1]Lookup for use classification'!$F$9,B471)),ISNUMBER(SEARCH('[1]Lookup for use classification'!$G$9,B471)),ISNUMBER(SEARCH('[1]Lookup for use classification'!$H$9,B471)),ISNUMBER(SEARCH('[1]Lookup for use classification'!$I$9,B471)),ISNUMBER(SEARCH('[1]Lookup for use classification'!$J$9,B471)),ISNUMBER(SEARCH('[1]Lookup for use classification'!$K$9,B471))),'[1]Lookup for use classification'!$A$9,IF(OR(ISNUMBER(SEARCH('[1]Lookup for use classification'!$B$10,B471)),ISNUMBER(SEARCH('[1]Lookup for use classification'!$C$10,B471)),ISNUMBER(SEARCH('[1]Lookup for use classification'!$D$10,B471)),ISNUMBER(SEARCH('[1]Lookup for use classification'!$E$10,B471)),ISNUMBER(SEARCH('[1]Lookup for use classification'!$F$10,B471)),ISNUMBER(SEARCH('[1]Lookup for use classification'!$G$10,B471))),'[1]Lookup for use classification'!$A$10,IF(OR(ISNUMBER(SEARCH('[1]Lookup for use classification'!$B$11,B471)),ISNUMBER(SEARCH('[1]Lookup for use classification'!$C$11,B471))),'[1]Lookup for use classification'!$A$11,IF(OR(ISNUMBER(SEARCH('[1]Lookup for use classification'!$B$12,B471)),ISNUMBER(SEARCH('[1]Lookup for use classification'!$C$12,B471))),'[1]Lookup for use classification'!$A$12,IF(OR(ISNUMBER(SEARCH('[1]Lookup for use classification'!$B$13,B471)),ISNUMBER(SEARCH('[1]Lookup for use classification'!$C$13,B471)),ISNUMBER(SEARCH('[1]Lookup for use classification'!$D$13,B471)),,ISNUMBER(SEARCH('[1]Lookup for use classification'!$C$13,B471)),ISNUMBER(SEARCH('[1]Lookup for use classification'!$E$13,B471))),'[1]Lookup for use classification'!$A$13,IF(OR(ISNUMBER(SEARCH('[1]Lookup for use classification'!$B$14,B471)),ISNUMBER(SEARCH('[1]Lookup for use classification'!$C$14,B471))),'[1]Lookup for use classification'!$A$14,"Other"))))))))))))</f>
        <v>Other</v>
      </c>
      <c r="D471" s="27">
        <v>46009</v>
      </c>
      <c r="E471" s="29"/>
      <c r="F471" s="29"/>
    </row>
    <row r="472" spans="1:6">
      <c r="A472" s="16" t="s">
        <v>574</v>
      </c>
      <c r="B472" s="26" t="s">
        <v>587</v>
      </c>
      <c r="C472" s="133" t="str">
        <f>IF(OR(ISNUMBER(SEARCH('[1]Lookup for use classification'!$B$1,B472)),ISNUMBER(SEARCH('[1]Lookup for use classification'!$C$1,B472)),ISNUMBER(SEARCH('[1]Lookup for use classification'!$D$1,B472)),ISNUMBER(SEARCH('[1]Lookup for use classification'!$E$1,B472))),'[1]Lookup for use classification'!$A$1,IF(ISNUMBER(SEARCH('[1]Lookup for use classification'!$B$2,B472)),'[1]Lookup for use classification'!$A$2,IF(ISNUMBER(SEARCH('[1]Lookup for use classification'!$B$3,B472)),'[1]Lookup for use classification'!$A$3,IF(OR(ISNUMBER(SEARCH('[1]Lookup for use classification'!$B$4,B472)),ISNUMBER(SEARCH('[1]Lookup for use classification'!$C$4,B472)),ISNUMBER(SEARCH('[1]Lookup for use classification'!$D$4,B472)),ISNUMBER(SEARCH('[1]Lookup for use classification'!$E$4,B472))),'[1]Lookup for use classification'!$A$4,IF(OR(ISNUMBER(SEARCH('[1]Lookup for use classification'!$B$5,B472)),ISNUMBER(SEARCH('[1]Lookup for use classification'!$C$5,B472)),ISNUMBER(SEARCH('[1]Lookup for use classification'!$D$5,B472))),'[1]Lookup for use classification'!$A$5,IF(OR(ISNUMBER(SEARCH('[1]Lookup for use classification'!$B$7,B472)),ISNUMBER(SEARCH('[1]Lookup for use classification'!$C$7,B472)),ISNUMBER(SEARCH('[1]Lookup for use classification'!$D$7,B472))),'[1]Lookup for use classification'!$A$7,IF(OR(ISNUMBER(SEARCH('[1]Lookup for use classification'!$B$9,B472)),ISNUMBER(SEARCH('[1]Lookup for use classification'!$C$9,B472)),ISNUMBER(SEARCH('[1]Lookup for use classification'!$D$9,B472)),ISNUMBER(SEARCH('[1]Lookup for use classification'!$E$9,B472)),ISNUMBER(SEARCH('[1]Lookup for use classification'!$F$9,B472)),ISNUMBER(SEARCH('[1]Lookup for use classification'!$G$9,B472)),ISNUMBER(SEARCH('[1]Lookup for use classification'!$H$9,B472)),ISNUMBER(SEARCH('[1]Lookup for use classification'!$I$9,B472)),ISNUMBER(SEARCH('[1]Lookup for use classification'!$J$9,B472)),ISNUMBER(SEARCH('[1]Lookup for use classification'!$K$9,B472))),'[1]Lookup for use classification'!$A$9,IF(OR(ISNUMBER(SEARCH('[1]Lookup for use classification'!$B$10,B472)),ISNUMBER(SEARCH('[1]Lookup for use classification'!$C$10,B472)),ISNUMBER(SEARCH('[1]Lookup for use classification'!$D$10,B472)),ISNUMBER(SEARCH('[1]Lookup for use classification'!$E$10,B472)),ISNUMBER(SEARCH('[1]Lookup for use classification'!$F$10,B472)),ISNUMBER(SEARCH('[1]Lookup for use classification'!$G$10,B472))),'[1]Lookup for use classification'!$A$10,IF(OR(ISNUMBER(SEARCH('[1]Lookup for use classification'!$B$11,B472)),ISNUMBER(SEARCH('[1]Lookup for use classification'!$C$11,B472))),'[1]Lookup for use classification'!$A$11,IF(OR(ISNUMBER(SEARCH('[1]Lookup for use classification'!$B$12,B472)),ISNUMBER(SEARCH('[1]Lookup for use classification'!$C$12,B472))),'[1]Lookup for use classification'!$A$12,IF(OR(ISNUMBER(SEARCH('[1]Lookup for use classification'!$B$13,B472)),ISNUMBER(SEARCH('[1]Lookup for use classification'!$C$13,B472)),ISNUMBER(SEARCH('[1]Lookup for use classification'!$D$13,B472)),,ISNUMBER(SEARCH('[1]Lookup for use classification'!$C$13,B472)),ISNUMBER(SEARCH('[1]Lookup for use classification'!$E$13,B472))),'[1]Lookup for use classification'!$A$13,IF(OR(ISNUMBER(SEARCH('[1]Lookup for use classification'!$B$14,B472)),ISNUMBER(SEARCH('[1]Lookup for use classification'!$C$14,B472))),'[1]Lookup for use classification'!$A$14,"Other"))))))))))))</f>
        <v>Other</v>
      </c>
      <c r="D472" s="27"/>
      <c r="E472" s="29" t="s">
        <v>588</v>
      </c>
      <c r="F472" s="29" t="s">
        <v>579</v>
      </c>
    </row>
    <row r="473" spans="1:6">
      <c r="A473" s="16" t="s">
        <v>574</v>
      </c>
      <c r="B473" s="26" t="s">
        <v>59</v>
      </c>
      <c r="C473" s="133" t="str">
        <f>IF(OR(ISNUMBER(SEARCH('[1]Lookup for use classification'!$B$1,B473)),ISNUMBER(SEARCH('[1]Lookup for use classification'!$C$1,B473)),ISNUMBER(SEARCH('[1]Lookup for use classification'!$D$1,B473)),ISNUMBER(SEARCH('[1]Lookup for use classification'!$E$1,B473))),'[1]Lookup for use classification'!$A$1,IF(ISNUMBER(SEARCH('[1]Lookup for use classification'!$B$2,B473)),'[1]Lookup for use classification'!$A$2,IF(ISNUMBER(SEARCH('[1]Lookup for use classification'!$B$3,B473)),'[1]Lookup for use classification'!$A$3,IF(OR(ISNUMBER(SEARCH('[1]Lookup for use classification'!$B$4,B473)),ISNUMBER(SEARCH('[1]Lookup for use classification'!$C$4,B473)),ISNUMBER(SEARCH('[1]Lookup for use classification'!$D$4,B473)),ISNUMBER(SEARCH('[1]Lookup for use classification'!$E$4,B473))),'[1]Lookup for use classification'!$A$4,IF(OR(ISNUMBER(SEARCH('[1]Lookup for use classification'!$B$5,B473)),ISNUMBER(SEARCH('[1]Lookup for use classification'!$C$5,B473)),ISNUMBER(SEARCH('[1]Lookup for use classification'!$D$5,B473))),'[1]Lookup for use classification'!$A$5,IF(OR(ISNUMBER(SEARCH('[1]Lookup for use classification'!$B$7,B473)),ISNUMBER(SEARCH('[1]Lookup for use classification'!$C$7,B473)),ISNUMBER(SEARCH('[1]Lookup for use classification'!$D$7,B473))),'[1]Lookup for use classification'!$A$7,IF(OR(ISNUMBER(SEARCH('[1]Lookup for use classification'!$B$9,B473)),ISNUMBER(SEARCH('[1]Lookup for use classification'!$C$9,B473)),ISNUMBER(SEARCH('[1]Lookup for use classification'!$D$9,B473)),ISNUMBER(SEARCH('[1]Lookup for use classification'!$E$9,B473)),ISNUMBER(SEARCH('[1]Lookup for use classification'!$F$9,B473)),ISNUMBER(SEARCH('[1]Lookup for use classification'!$G$9,B473)),ISNUMBER(SEARCH('[1]Lookup for use classification'!$H$9,B473)),ISNUMBER(SEARCH('[1]Lookup for use classification'!$I$9,B473)),ISNUMBER(SEARCH('[1]Lookup for use classification'!$J$9,B473)),ISNUMBER(SEARCH('[1]Lookup for use classification'!$K$9,B473))),'[1]Lookup for use classification'!$A$9,IF(OR(ISNUMBER(SEARCH('[1]Lookup for use classification'!$B$10,B473)),ISNUMBER(SEARCH('[1]Lookup for use classification'!$C$10,B473)),ISNUMBER(SEARCH('[1]Lookup for use classification'!$D$10,B473)),ISNUMBER(SEARCH('[1]Lookup for use classification'!$E$10,B473)),ISNUMBER(SEARCH('[1]Lookup for use classification'!$F$10,B473)),ISNUMBER(SEARCH('[1]Lookup for use classification'!$G$10,B473))),'[1]Lookup for use classification'!$A$10,IF(OR(ISNUMBER(SEARCH('[1]Lookup for use classification'!$B$11,B473)),ISNUMBER(SEARCH('[1]Lookup for use classification'!$C$11,B473))),'[1]Lookup for use classification'!$A$11,IF(OR(ISNUMBER(SEARCH('[1]Lookup for use classification'!$B$12,B473)),ISNUMBER(SEARCH('[1]Lookup for use classification'!$C$12,B473))),'[1]Lookup for use classification'!$A$12,IF(OR(ISNUMBER(SEARCH('[1]Lookup for use classification'!$B$13,B473)),ISNUMBER(SEARCH('[1]Lookup for use classification'!$C$13,B473)),ISNUMBER(SEARCH('[1]Lookup for use classification'!$D$13,B473)),,ISNUMBER(SEARCH('[1]Lookup for use classification'!$C$13,B473)),ISNUMBER(SEARCH('[1]Lookup for use classification'!$E$13,B473))),'[1]Lookup for use classification'!$A$13,IF(OR(ISNUMBER(SEARCH('[1]Lookup for use classification'!$B$14,B473)),ISNUMBER(SEARCH('[1]Lookup for use classification'!$C$14,B473))),'[1]Lookup for use classification'!$A$14,"Other"))))))))))))</f>
        <v>Other</v>
      </c>
      <c r="D473" s="27">
        <v>2852</v>
      </c>
      <c r="E473" s="29"/>
      <c r="F473" s="29"/>
    </row>
    <row r="474" spans="1:6">
      <c r="A474" s="16" t="s">
        <v>154</v>
      </c>
      <c r="B474" s="26" t="s">
        <v>155</v>
      </c>
      <c r="C474" s="133" t="str">
        <f>IF(OR(ISNUMBER(SEARCH('[1]Lookup for use classification'!$B$1,B474)),ISNUMBER(SEARCH('[1]Lookup for use classification'!$C$1,B474)),ISNUMBER(SEARCH('[1]Lookup for use classification'!$D$1,B474)),ISNUMBER(SEARCH('[1]Lookup for use classification'!$E$1,B474))),'[1]Lookup for use classification'!$A$1,IF(ISNUMBER(SEARCH('[1]Lookup for use classification'!$B$2,B474)),'[1]Lookup for use classification'!$A$2,IF(ISNUMBER(SEARCH('[1]Lookup for use classification'!$B$3,B474)),'[1]Lookup for use classification'!$A$3,IF(OR(ISNUMBER(SEARCH('[1]Lookup for use classification'!$B$4,B474)),ISNUMBER(SEARCH('[1]Lookup for use classification'!$C$4,B474)),ISNUMBER(SEARCH('[1]Lookup for use classification'!$D$4,B474)),ISNUMBER(SEARCH('[1]Lookup for use classification'!$E$4,B474))),'[1]Lookup for use classification'!$A$4,IF(OR(ISNUMBER(SEARCH('[1]Lookup for use classification'!$B$5,B474)),ISNUMBER(SEARCH('[1]Lookup for use classification'!$C$5,B474)),ISNUMBER(SEARCH('[1]Lookup for use classification'!$D$5,B474))),'[1]Lookup for use classification'!$A$5,IF(OR(ISNUMBER(SEARCH('[1]Lookup for use classification'!$B$7,B474)),ISNUMBER(SEARCH('[1]Lookup for use classification'!$C$7,B474)),ISNUMBER(SEARCH('[1]Lookup for use classification'!$D$7,B474))),'[1]Lookup for use classification'!$A$7,IF(OR(ISNUMBER(SEARCH('[1]Lookup for use classification'!$B$9,B474)),ISNUMBER(SEARCH('[1]Lookup for use classification'!$C$9,B474)),ISNUMBER(SEARCH('[1]Lookup for use classification'!$D$9,B474)),ISNUMBER(SEARCH('[1]Lookup for use classification'!$E$9,B474)),ISNUMBER(SEARCH('[1]Lookup for use classification'!$F$9,B474)),ISNUMBER(SEARCH('[1]Lookup for use classification'!$G$9,B474)),ISNUMBER(SEARCH('[1]Lookup for use classification'!$H$9,B474)),ISNUMBER(SEARCH('[1]Lookup for use classification'!$I$9,B474)),ISNUMBER(SEARCH('[1]Lookup for use classification'!$J$9,B474)),ISNUMBER(SEARCH('[1]Lookup for use classification'!$K$9,B474))),'[1]Lookup for use classification'!$A$9,IF(OR(ISNUMBER(SEARCH('[1]Lookup for use classification'!$B$10,B474)),ISNUMBER(SEARCH('[1]Lookup for use classification'!$C$10,B474)),ISNUMBER(SEARCH('[1]Lookup for use classification'!$D$10,B474)),ISNUMBER(SEARCH('[1]Lookup for use classification'!$E$10,B474)),ISNUMBER(SEARCH('[1]Lookup for use classification'!$F$10,B474)),ISNUMBER(SEARCH('[1]Lookup for use classification'!$G$10,B474))),'[1]Lookup for use classification'!$A$10,IF(OR(ISNUMBER(SEARCH('[1]Lookup for use classification'!$B$11,B474)),ISNUMBER(SEARCH('[1]Lookup for use classification'!$C$11,B474))),'[1]Lookup for use classification'!$A$11,IF(OR(ISNUMBER(SEARCH('[1]Lookup for use classification'!$B$12,B474)),ISNUMBER(SEARCH('[1]Lookup for use classification'!$C$12,B474))),'[1]Lookup for use classification'!$A$12,IF(OR(ISNUMBER(SEARCH('[1]Lookup for use classification'!$B$13,B474)),ISNUMBER(SEARCH('[1]Lookup for use classification'!$C$13,B474)),ISNUMBER(SEARCH('[1]Lookup for use classification'!$D$13,B474)),,ISNUMBER(SEARCH('[1]Lookup for use classification'!$C$13,B474)),ISNUMBER(SEARCH('[1]Lookup for use classification'!$E$13,B474))),'[1]Lookup for use classification'!$A$13,IF(OR(ISNUMBER(SEARCH('[1]Lookup for use classification'!$B$14,B474)),ISNUMBER(SEARCH('[1]Lookup for use classification'!$C$14,B474))),'[1]Lookup for use classification'!$A$14,"Other"))))))))))))</f>
        <v>Other</v>
      </c>
      <c r="D474" s="27"/>
      <c r="E474" s="29"/>
      <c r="F474" s="29"/>
    </row>
    <row r="475" spans="1:6">
      <c r="A475" s="16" t="s">
        <v>154</v>
      </c>
      <c r="B475" s="26" t="s">
        <v>156</v>
      </c>
      <c r="C475" s="133" t="str">
        <f>IF(OR(ISNUMBER(SEARCH('[1]Lookup for use classification'!$B$1,B475)),ISNUMBER(SEARCH('[1]Lookup for use classification'!$C$1,B475)),ISNUMBER(SEARCH('[1]Lookup for use classification'!$D$1,B475)),ISNUMBER(SEARCH('[1]Lookup for use classification'!$E$1,B475))),'[1]Lookup for use classification'!$A$1,IF(ISNUMBER(SEARCH('[1]Lookup for use classification'!$B$2,B475)),'[1]Lookup for use classification'!$A$2,IF(ISNUMBER(SEARCH('[1]Lookup for use classification'!$B$3,B475)),'[1]Lookup for use classification'!$A$3,IF(OR(ISNUMBER(SEARCH('[1]Lookup for use classification'!$B$4,B475)),ISNUMBER(SEARCH('[1]Lookup for use classification'!$C$4,B475)),ISNUMBER(SEARCH('[1]Lookup for use classification'!$D$4,B475)),ISNUMBER(SEARCH('[1]Lookup for use classification'!$E$4,B475))),'[1]Lookup for use classification'!$A$4,IF(OR(ISNUMBER(SEARCH('[1]Lookup for use classification'!$B$5,B475)),ISNUMBER(SEARCH('[1]Lookup for use classification'!$C$5,B475)),ISNUMBER(SEARCH('[1]Lookup for use classification'!$D$5,B475))),'[1]Lookup for use classification'!$A$5,IF(OR(ISNUMBER(SEARCH('[1]Lookup for use classification'!$B$7,B475)),ISNUMBER(SEARCH('[1]Lookup for use classification'!$C$7,B475)),ISNUMBER(SEARCH('[1]Lookup for use classification'!$D$7,B475))),'[1]Lookup for use classification'!$A$7,IF(OR(ISNUMBER(SEARCH('[1]Lookup for use classification'!$B$9,B475)),ISNUMBER(SEARCH('[1]Lookup for use classification'!$C$9,B475)),ISNUMBER(SEARCH('[1]Lookup for use classification'!$D$9,B475)),ISNUMBER(SEARCH('[1]Lookup for use classification'!$E$9,B475)),ISNUMBER(SEARCH('[1]Lookup for use classification'!$F$9,B475)),ISNUMBER(SEARCH('[1]Lookup for use classification'!$G$9,B475)),ISNUMBER(SEARCH('[1]Lookup for use classification'!$H$9,B475)),ISNUMBER(SEARCH('[1]Lookup for use classification'!$I$9,B475)),ISNUMBER(SEARCH('[1]Lookup for use classification'!$J$9,B475)),ISNUMBER(SEARCH('[1]Lookup for use classification'!$K$9,B475))),'[1]Lookup for use classification'!$A$9,IF(OR(ISNUMBER(SEARCH('[1]Lookup for use classification'!$B$10,B475)),ISNUMBER(SEARCH('[1]Lookup for use classification'!$C$10,B475)),ISNUMBER(SEARCH('[1]Lookup for use classification'!$D$10,B475)),ISNUMBER(SEARCH('[1]Lookup for use classification'!$E$10,B475)),ISNUMBER(SEARCH('[1]Lookup for use classification'!$F$10,B475)),ISNUMBER(SEARCH('[1]Lookup for use classification'!$G$10,B475))),'[1]Lookup for use classification'!$A$10,IF(OR(ISNUMBER(SEARCH('[1]Lookup for use classification'!$B$11,B475)),ISNUMBER(SEARCH('[1]Lookup for use classification'!$C$11,B475))),'[1]Lookup for use classification'!$A$11,IF(OR(ISNUMBER(SEARCH('[1]Lookup for use classification'!$B$12,B475)),ISNUMBER(SEARCH('[1]Lookup for use classification'!$C$12,B475))),'[1]Lookup for use classification'!$A$12,IF(OR(ISNUMBER(SEARCH('[1]Lookup for use classification'!$B$13,B475)),ISNUMBER(SEARCH('[1]Lookup for use classification'!$C$13,B475)),ISNUMBER(SEARCH('[1]Lookup for use classification'!$D$13,B475)),,ISNUMBER(SEARCH('[1]Lookup for use classification'!$C$13,B475)),ISNUMBER(SEARCH('[1]Lookup for use classification'!$E$13,B475))),'[1]Lookup for use classification'!$A$13,IF(OR(ISNUMBER(SEARCH('[1]Lookup for use classification'!$B$14,B475)),ISNUMBER(SEARCH('[1]Lookup for use classification'!$C$14,B475))),'[1]Lookup for use classification'!$A$14,"Other"))))))))))))</f>
        <v>Other</v>
      </c>
      <c r="D475" s="36">
        <v>960</v>
      </c>
      <c r="E475" s="29"/>
      <c r="F475" s="29"/>
    </row>
    <row r="476" spans="1:6">
      <c r="A476" s="16" t="s">
        <v>154</v>
      </c>
      <c r="B476" s="26" t="s">
        <v>157</v>
      </c>
      <c r="C476" s="133" t="str">
        <f>IF(OR(ISNUMBER(SEARCH('[1]Lookup for use classification'!$B$1,B476)),ISNUMBER(SEARCH('[1]Lookup for use classification'!$C$1,B476)),ISNUMBER(SEARCH('[1]Lookup for use classification'!$D$1,B476)),ISNUMBER(SEARCH('[1]Lookup for use classification'!$E$1,B476))),'[1]Lookup for use classification'!$A$1,IF(ISNUMBER(SEARCH('[1]Lookup for use classification'!$B$2,B476)),'[1]Lookup for use classification'!$A$2,IF(ISNUMBER(SEARCH('[1]Lookup for use classification'!$B$3,B476)),'[1]Lookup for use classification'!$A$3,IF(OR(ISNUMBER(SEARCH('[1]Lookup for use classification'!$B$4,B476)),ISNUMBER(SEARCH('[1]Lookup for use classification'!$C$4,B476)),ISNUMBER(SEARCH('[1]Lookup for use classification'!$D$4,B476)),ISNUMBER(SEARCH('[1]Lookup for use classification'!$E$4,B476))),'[1]Lookup for use classification'!$A$4,IF(OR(ISNUMBER(SEARCH('[1]Lookup for use classification'!$B$5,B476)),ISNUMBER(SEARCH('[1]Lookup for use classification'!$C$5,B476)),ISNUMBER(SEARCH('[1]Lookup for use classification'!$D$5,B476))),'[1]Lookup for use classification'!$A$5,IF(OR(ISNUMBER(SEARCH('[1]Lookup for use classification'!$B$7,B476)),ISNUMBER(SEARCH('[1]Lookup for use classification'!$C$7,B476)),ISNUMBER(SEARCH('[1]Lookup for use classification'!$D$7,B476))),'[1]Lookup for use classification'!$A$7,IF(OR(ISNUMBER(SEARCH('[1]Lookup for use classification'!$B$9,B476)),ISNUMBER(SEARCH('[1]Lookup for use classification'!$C$9,B476)),ISNUMBER(SEARCH('[1]Lookup for use classification'!$D$9,B476)),ISNUMBER(SEARCH('[1]Lookup for use classification'!$E$9,B476)),ISNUMBER(SEARCH('[1]Lookup for use classification'!$F$9,B476)),ISNUMBER(SEARCH('[1]Lookup for use classification'!$G$9,B476)),ISNUMBER(SEARCH('[1]Lookup for use classification'!$H$9,B476)),ISNUMBER(SEARCH('[1]Lookup for use classification'!$I$9,B476)),ISNUMBER(SEARCH('[1]Lookup for use classification'!$J$9,B476)),ISNUMBER(SEARCH('[1]Lookup for use classification'!$K$9,B476))),'[1]Lookup for use classification'!$A$9,IF(OR(ISNUMBER(SEARCH('[1]Lookup for use classification'!$B$10,B476)),ISNUMBER(SEARCH('[1]Lookup for use classification'!$C$10,B476)),ISNUMBER(SEARCH('[1]Lookup for use classification'!$D$10,B476)),ISNUMBER(SEARCH('[1]Lookup for use classification'!$E$10,B476)),ISNUMBER(SEARCH('[1]Lookup for use classification'!$F$10,B476)),ISNUMBER(SEARCH('[1]Lookup for use classification'!$G$10,B476))),'[1]Lookup for use classification'!$A$10,IF(OR(ISNUMBER(SEARCH('[1]Lookup for use classification'!$B$11,B476)),ISNUMBER(SEARCH('[1]Lookup for use classification'!$C$11,B476))),'[1]Lookup for use classification'!$A$11,IF(OR(ISNUMBER(SEARCH('[1]Lookup for use classification'!$B$12,B476)),ISNUMBER(SEARCH('[1]Lookup for use classification'!$C$12,B476))),'[1]Lookup for use classification'!$A$12,IF(OR(ISNUMBER(SEARCH('[1]Lookup for use classification'!$B$13,B476)),ISNUMBER(SEARCH('[1]Lookup for use classification'!$C$13,B476)),ISNUMBER(SEARCH('[1]Lookup for use classification'!$D$13,B476)),,ISNUMBER(SEARCH('[1]Lookup for use classification'!$C$13,B476)),ISNUMBER(SEARCH('[1]Lookup for use classification'!$E$13,B476))),'[1]Lookup for use classification'!$A$13,IF(OR(ISNUMBER(SEARCH('[1]Lookup for use classification'!$B$14,B476)),ISNUMBER(SEARCH('[1]Lookup for use classification'!$C$14,B476))),'[1]Lookup for use classification'!$A$14,"Other"))))))))))))</f>
        <v>Other</v>
      </c>
      <c r="D476" s="27"/>
      <c r="E476" s="29"/>
      <c r="F476" s="29"/>
    </row>
    <row r="477" spans="1:6">
      <c r="A477" s="16" t="s">
        <v>154</v>
      </c>
      <c r="B477" s="26" t="s">
        <v>158</v>
      </c>
      <c r="C477" s="133" t="str">
        <f>IF(OR(ISNUMBER(SEARCH('[1]Lookup for use classification'!$B$1,B477)),ISNUMBER(SEARCH('[1]Lookup for use classification'!$C$1,B477)),ISNUMBER(SEARCH('[1]Lookup for use classification'!$D$1,B477)),ISNUMBER(SEARCH('[1]Lookup for use classification'!$E$1,B477))),'[1]Lookup for use classification'!$A$1,IF(ISNUMBER(SEARCH('[1]Lookup for use classification'!$B$2,B477)),'[1]Lookup for use classification'!$A$2,IF(ISNUMBER(SEARCH('[1]Lookup for use classification'!$B$3,B477)),'[1]Lookup for use classification'!$A$3,IF(OR(ISNUMBER(SEARCH('[1]Lookup for use classification'!$B$4,B477)),ISNUMBER(SEARCH('[1]Lookup for use classification'!$C$4,B477)),ISNUMBER(SEARCH('[1]Lookup for use classification'!$D$4,B477)),ISNUMBER(SEARCH('[1]Lookup for use classification'!$E$4,B477))),'[1]Lookup for use classification'!$A$4,IF(OR(ISNUMBER(SEARCH('[1]Lookup for use classification'!$B$5,B477)),ISNUMBER(SEARCH('[1]Lookup for use classification'!$C$5,B477)),ISNUMBER(SEARCH('[1]Lookup for use classification'!$D$5,B477))),'[1]Lookup for use classification'!$A$5,IF(OR(ISNUMBER(SEARCH('[1]Lookup for use classification'!$B$7,B477)),ISNUMBER(SEARCH('[1]Lookup for use classification'!$C$7,B477)),ISNUMBER(SEARCH('[1]Lookup for use classification'!$D$7,B477))),'[1]Lookup for use classification'!$A$7,IF(OR(ISNUMBER(SEARCH('[1]Lookup for use classification'!$B$9,B477)),ISNUMBER(SEARCH('[1]Lookup for use classification'!$C$9,B477)),ISNUMBER(SEARCH('[1]Lookup for use classification'!$D$9,B477)),ISNUMBER(SEARCH('[1]Lookup for use classification'!$E$9,B477)),ISNUMBER(SEARCH('[1]Lookup for use classification'!$F$9,B477)),ISNUMBER(SEARCH('[1]Lookup for use classification'!$G$9,B477)),ISNUMBER(SEARCH('[1]Lookup for use classification'!$H$9,B477)),ISNUMBER(SEARCH('[1]Lookup for use classification'!$I$9,B477)),ISNUMBER(SEARCH('[1]Lookup for use classification'!$J$9,B477)),ISNUMBER(SEARCH('[1]Lookup for use classification'!$K$9,B477))),'[1]Lookup for use classification'!$A$9,IF(OR(ISNUMBER(SEARCH('[1]Lookup for use classification'!$B$10,B477)),ISNUMBER(SEARCH('[1]Lookup for use classification'!$C$10,B477)),ISNUMBER(SEARCH('[1]Lookup for use classification'!$D$10,B477)),ISNUMBER(SEARCH('[1]Lookup for use classification'!$E$10,B477)),ISNUMBER(SEARCH('[1]Lookup for use classification'!$F$10,B477)),ISNUMBER(SEARCH('[1]Lookup for use classification'!$G$10,B477))),'[1]Lookup for use classification'!$A$10,IF(OR(ISNUMBER(SEARCH('[1]Lookup for use classification'!$B$11,B477)),ISNUMBER(SEARCH('[1]Lookup for use classification'!$C$11,B477))),'[1]Lookup for use classification'!$A$11,IF(OR(ISNUMBER(SEARCH('[1]Lookup for use classification'!$B$12,B477)),ISNUMBER(SEARCH('[1]Lookup for use classification'!$C$12,B477))),'[1]Lookup for use classification'!$A$12,IF(OR(ISNUMBER(SEARCH('[1]Lookup for use classification'!$B$13,B477)),ISNUMBER(SEARCH('[1]Lookup for use classification'!$C$13,B477)),ISNUMBER(SEARCH('[1]Lookup for use classification'!$D$13,B477)),,ISNUMBER(SEARCH('[1]Lookup for use classification'!$C$13,B477)),ISNUMBER(SEARCH('[1]Lookup for use classification'!$E$13,B477))),'[1]Lookup for use classification'!$A$13,IF(OR(ISNUMBER(SEARCH('[1]Lookup for use classification'!$B$14,B477)),ISNUMBER(SEARCH('[1]Lookup for use classification'!$C$14,B477))),'[1]Lookup for use classification'!$A$14,"Other"))))))))))))</f>
        <v>Public Assembly</v>
      </c>
      <c r="D477" s="27"/>
      <c r="E477" s="29"/>
      <c r="F477" s="29"/>
    </row>
    <row r="478" spans="1:6">
      <c r="A478" s="16" t="s">
        <v>154</v>
      </c>
      <c r="B478" s="26" t="s">
        <v>159</v>
      </c>
      <c r="C478" s="133" t="str">
        <f>IF(OR(ISNUMBER(SEARCH('[1]Lookup for use classification'!$B$1,B478)),ISNUMBER(SEARCH('[1]Lookup for use classification'!$C$1,B478)),ISNUMBER(SEARCH('[1]Lookup for use classification'!$D$1,B478)),ISNUMBER(SEARCH('[1]Lookup for use classification'!$E$1,B478))),'[1]Lookup for use classification'!$A$1,IF(ISNUMBER(SEARCH('[1]Lookup for use classification'!$B$2,B478)),'[1]Lookup for use classification'!$A$2,IF(ISNUMBER(SEARCH('[1]Lookup for use classification'!$B$3,B478)),'[1]Lookup for use classification'!$A$3,IF(OR(ISNUMBER(SEARCH('[1]Lookup for use classification'!$B$4,B478)),ISNUMBER(SEARCH('[1]Lookup for use classification'!$C$4,B478)),ISNUMBER(SEARCH('[1]Lookup for use classification'!$D$4,B478)),ISNUMBER(SEARCH('[1]Lookup for use classification'!$E$4,B478))),'[1]Lookup for use classification'!$A$4,IF(OR(ISNUMBER(SEARCH('[1]Lookup for use classification'!$B$5,B478)),ISNUMBER(SEARCH('[1]Lookup for use classification'!$C$5,B478)),ISNUMBER(SEARCH('[1]Lookup for use classification'!$D$5,B478))),'[1]Lookup for use classification'!$A$5,IF(OR(ISNUMBER(SEARCH('[1]Lookup for use classification'!$B$7,B478)),ISNUMBER(SEARCH('[1]Lookup for use classification'!$C$7,B478)),ISNUMBER(SEARCH('[1]Lookup for use classification'!$D$7,B478))),'[1]Lookup for use classification'!$A$7,IF(OR(ISNUMBER(SEARCH('[1]Lookup for use classification'!$B$9,B478)),ISNUMBER(SEARCH('[1]Lookup for use classification'!$C$9,B478)),ISNUMBER(SEARCH('[1]Lookup for use classification'!$D$9,B478)),ISNUMBER(SEARCH('[1]Lookup for use classification'!$E$9,B478)),ISNUMBER(SEARCH('[1]Lookup for use classification'!$F$9,B478)),ISNUMBER(SEARCH('[1]Lookup for use classification'!$G$9,B478)),ISNUMBER(SEARCH('[1]Lookup for use classification'!$H$9,B478)),ISNUMBER(SEARCH('[1]Lookup for use classification'!$I$9,B478)),ISNUMBER(SEARCH('[1]Lookup for use classification'!$J$9,B478)),ISNUMBER(SEARCH('[1]Lookup for use classification'!$K$9,B478))),'[1]Lookup for use classification'!$A$9,IF(OR(ISNUMBER(SEARCH('[1]Lookup for use classification'!$B$10,B478)),ISNUMBER(SEARCH('[1]Lookup for use classification'!$C$10,B478)),ISNUMBER(SEARCH('[1]Lookup for use classification'!$D$10,B478)),ISNUMBER(SEARCH('[1]Lookup for use classification'!$E$10,B478)),ISNUMBER(SEARCH('[1]Lookup for use classification'!$F$10,B478)),ISNUMBER(SEARCH('[1]Lookup for use classification'!$G$10,B478))),'[1]Lookup for use classification'!$A$10,IF(OR(ISNUMBER(SEARCH('[1]Lookup for use classification'!$B$11,B478)),ISNUMBER(SEARCH('[1]Lookup for use classification'!$C$11,B478))),'[1]Lookup for use classification'!$A$11,IF(OR(ISNUMBER(SEARCH('[1]Lookup for use classification'!$B$12,B478)),ISNUMBER(SEARCH('[1]Lookup for use classification'!$C$12,B478))),'[1]Lookup for use classification'!$A$12,IF(OR(ISNUMBER(SEARCH('[1]Lookup for use classification'!$B$13,B478)),ISNUMBER(SEARCH('[1]Lookup for use classification'!$C$13,B478)),ISNUMBER(SEARCH('[1]Lookup for use classification'!$D$13,B478)),,ISNUMBER(SEARCH('[1]Lookup for use classification'!$C$13,B478)),ISNUMBER(SEARCH('[1]Lookup for use classification'!$E$13,B478))),'[1]Lookup for use classification'!$A$13,IF(OR(ISNUMBER(SEARCH('[1]Lookup for use classification'!$B$14,B478)),ISNUMBER(SEARCH('[1]Lookup for use classification'!$C$14,B478))),'[1]Lookup for use classification'!$A$14,"Other"))))))))))))</f>
        <v>Other</v>
      </c>
      <c r="D478" s="36">
        <v>288</v>
      </c>
      <c r="E478" s="29"/>
      <c r="F478" s="29"/>
    </row>
    <row r="479" spans="1:6">
      <c r="A479" s="16" t="s">
        <v>154</v>
      </c>
      <c r="B479" s="26" t="s">
        <v>28</v>
      </c>
      <c r="C479" s="133" t="str">
        <f>IF(OR(ISNUMBER(SEARCH('[1]Lookup for use classification'!$B$1,B479)),ISNUMBER(SEARCH('[1]Lookup for use classification'!$C$1,B479)),ISNUMBER(SEARCH('[1]Lookup for use classification'!$D$1,B479)),ISNUMBER(SEARCH('[1]Lookup for use classification'!$E$1,B479))),'[1]Lookup for use classification'!$A$1,IF(ISNUMBER(SEARCH('[1]Lookup for use classification'!$B$2,B479)),'[1]Lookup for use classification'!$A$2,IF(ISNUMBER(SEARCH('[1]Lookup for use classification'!$B$3,B479)),'[1]Lookup for use classification'!$A$3,IF(OR(ISNUMBER(SEARCH('[1]Lookup for use classification'!$B$4,B479)),ISNUMBER(SEARCH('[1]Lookup for use classification'!$C$4,B479)),ISNUMBER(SEARCH('[1]Lookup for use classification'!$D$4,B479)),ISNUMBER(SEARCH('[1]Lookup for use classification'!$E$4,B479))),'[1]Lookup for use classification'!$A$4,IF(OR(ISNUMBER(SEARCH('[1]Lookup for use classification'!$B$5,B479)),ISNUMBER(SEARCH('[1]Lookup for use classification'!$C$5,B479)),ISNUMBER(SEARCH('[1]Lookup for use classification'!$D$5,B479))),'[1]Lookup for use classification'!$A$5,IF(OR(ISNUMBER(SEARCH('[1]Lookup for use classification'!$B$7,B479)),ISNUMBER(SEARCH('[1]Lookup for use classification'!$C$7,B479)),ISNUMBER(SEARCH('[1]Lookup for use classification'!$D$7,B479))),'[1]Lookup for use classification'!$A$7,IF(OR(ISNUMBER(SEARCH('[1]Lookup for use classification'!$B$9,B479)),ISNUMBER(SEARCH('[1]Lookup for use classification'!$C$9,B479)),ISNUMBER(SEARCH('[1]Lookup for use classification'!$D$9,B479)),ISNUMBER(SEARCH('[1]Lookup for use classification'!$E$9,B479)),ISNUMBER(SEARCH('[1]Lookup for use classification'!$F$9,B479)),ISNUMBER(SEARCH('[1]Lookup for use classification'!$G$9,B479)),ISNUMBER(SEARCH('[1]Lookup for use classification'!$H$9,B479)),ISNUMBER(SEARCH('[1]Lookup for use classification'!$I$9,B479)),ISNUMBER(SEARCH('[1]Lookup for use classification'!$J$9,B479)),ISNUMBER(SEARCH('[1]Lookup for use classification'!$K$9,B479))),'[1]Lookup for use classification'!$A$9,IF(OR(ISNUMBER(SEARCH('[1]Lookup for use classification'!$B$10,B479)),ISNUMBER(SEARCH('[1]Lookup for use classification'!$C$10,B479)),ISNUMBER(SEARCH('[1]Lookup for use classification'!$D$10,B479)),ISNUMBER(SEARCH('[1]Lookup for use classification'!$E$10,B479)),ISNUMBER(SEARCH('[1]Lookup for use classification'!$F$10,B479)),ISNUMBER(SEARCH('[1]Lookup for use classification'!$G$10,B479))),'[1]Lookup for use classification'!$A$10,IF(OR(ISNUMBER(SEARCH('[1]Lookup for use classification'!$B$11,B479)),ISNUMBER(SEARCH('[1]Lookup for use classification'!$C$11,B479))),'[1]Lookup for use classification'!$A$11,IF(OR(ISNUMBER(SEARCH('[1]Lookup for use classification'!$B$12,B479)),ISNUMBER(SEARCH('[1]Lookup for use classification'!$C$12,B479))),'[1]Lookup for use classification'!$A$12,IF(OR(ISNUMBER(SEARCH('[1]Lookup for use classification'!$B$13,B479)),ISNUMBER(SEARCH('[1]Lookup for use classification'!$C$13,B479)),ISNUMBER(SEARCH('[1]Lookup for use classification'!$D$13,B479)),,ISNUMBER(SEARCH('[1]Lookup for use classification'!$C$13,B479)),ISNUMBER(SEARCH('[1]Lookup for use classification'!$E$13,B479))),'[1]Lookup for use classification'!$A$13,IF(OR(ISNUMBER(SEARCH('[1]Lookup for use classification'!$B$14,B479)),ISNUMBER(SEARCH('[1]Lookup for use classification'!$C$14,B479))),'[1]Lookup for use classification'!$A$14,"Other"))))))))))))</f>
        <v>Health Care - Hospitals</v>
      </c>
      <c r="D479" s="36"/>
      <c r="E479" s="29"/>
      <c r="F479" s="29"/>
    </row>
    <row r="480" spans="1:6">
      <c r="A480" s="16" t="s">
        <v>154</v>
      </c>
      <c r="B480" s="26" t="s">
        <v>160</v>
      </c>
      <c r="C480" s="133" t="str">
        <f>IF(OR(ISNUMBER(SEARCH('[1]Lookup for use classification'!$B$1,B480)),ISNUMBER(SEARCH('[1]Lookup for use classification'!$C$1,B480)),ISNUMBER(SEARCH('[1]Lookup for use classification'!$D$1,B480)),ISNUMBER(SEARCH('[1]Lookup for use classification'!$E$1,B480))),'[1]Lookup for use classification'!$A$1,IF(ISNUMBER(SEARCH('[1]Lookup for use classification'!$B$2,B480)),'[1]Lookup for use classification'!$A$2,IF(ISNUMBER(SEARCH('[1]Lookup for use classification'!$B$3,B480)),'[1]Lookup for use classification'!$A$3,IF(OR(ISNUMBER(SEARCH('[1]Lookup for use classification'!$B$4,B480)),ISNUMBER(SEARCH('[1]Lookup for use classification'!$C$4,B480)),ISNUMBER(SEARCH('[1]Lookup for use classification'!$D$4,B480)),ISNUMBER(SEARCH('[1]Lookup for use classification'!$E$4,B480))),'[1]Lookup for use classification'!$A$4,IF(OR(ISNUMBER(SEARCH('[1]Lookup for use classification'!$B$5,B480)),ISNUMBER(SEARCH('[1]Lookup for use classification'!$C$5,B480)),ISNUMBER(SEARCH('[1]Lookup for use classification'!$D$5,B480))),'[1]Lookup for use classification'!$A$5,IF(OR(ISNUMBER(SEARCH('[1]Lookup for use classification'!$B$7,B480)),ISNUMBER(SEARCH('[1]Lookup for use classification'!$C$7,B480)),ISNUMBER(SEARCH('[1]Lookup for use classification'!$D$7,B480))),'[1]Lookup for use classification'!$A$7,IF(OR(ISNUMBER(SEARCH('[1]Lookup for use classification'!$B$9,B480)),ISNUMBER(SEARCH('[1]Lookup for use classification'!$C$9,B480)),ISNUMBER(SEARCH('[1]Lookup for use classification'!$D$9,B480)),ISNUMBER(SEARCH('[1]Lookup for use classification'!$E$9,B480)),ISNUMBER(SEARCH('[1]Lookup for use classification'!$F$9,B480)),ISNUMBER(SEARCH('[1]Lookup for use classification'!$G$9,B480)),ISNUMBER(SEARCH('[1]Lookup for use classification'!$H$9,B480)),ISNUMBER(SEARCH('[1]Lookup for use classification'!$I$9,B480)),ISNUMBER(SEARCH('[1]Lookup for use classification'!$J$9,B480)),ISNUMBER(SEARCH('[1]Lookup for use classification'!$K$9,B480))),'[1]Lookup for use classification'!$A$9,IF(OR(ISNUMBER(SEARCH('[1]Lookup for use classification'!$B$10,B480)),ISNUMBER(SEARCH('[1]Lookup for use classification'!$C$10,B480)),ISNUMBER(SEARCH('[1]Lookup for use classification'!$D$10,B480)),ISNUMBER(SEARCH('[1]Lookup for use classification'!$E$10,B480)),ISNUMBER(SEARCH('[1]Lookup for use classification'!$F$10,B480)),ISNUMBER(SEARCH('[1]Lookup for use classification'!$G$10,B480))),'[1]Lookup for use classification'!$A$10,IF(OR(ISNUMBER(SEARCH('[1]Lookup for use classification'!$B$11,B480)),ISNUMBER(SEARCH('[1]Lookup for use classification'!$C$11,B480))),'[1]Lookup for use classification'!$A$11,IF(OR(ISNUMBER(SEARCH('[1]Lookup for use classification'!$B$12,B480)),ISNUMBER(SEARCH('[1]Lookup for use classification'!$C$12,B480))),'[1]Lookup for use classification'!$A$12,IF(OR(ISNUMBER(SEARCH('[1]Lookup for use classification'!$B$13,B480)),ISNUMBER(SEARCH('[1]Lookup for use classification'!$C$13,B480)),ISNUMBER(SEARCH('[1]Lookup for use classification'!$D$13,B480)),,ISNUMBER(SEARCH('[1]Lookup for use classification'!$C$13,B480)),ISNUMBER(SEARCH('[1]Lookup for use classification'!$E$13,B480))),'[1]Lookup for use classification'!$A$13,IF(OR(ISNUMBER(SEARCH('[1]Lookup for use classification'!$B$14,B480)),ISNUMBER(SEARCH('[1]Lookup for use classification'!$C$14,B480))),'[1]Lookup for use classification'!$A$14,"Other"))))))))))))</f>
        <v>Education - K - 12</v>
      </c>
      <c r="D480" s="36">
        <v>8170</v>
      </c>
      <c r="E480" s="29"/>
      <c r="F480" s="29"/>
    </row>
    <row r="481" spans="1:6">
      <c r="A481" s="16" t="s">
        <v>154</v>
      </c>
      <c r="B481" s="26" t="s">
        <v>161</v>
      </c>
      <c r="C481" s="133" t="str">
        <f>IF(OR(ISNUMBER(SEARCH('[1]Lookup for use classification'!$B$1,B481)),ISNUMBER(SEARCH('[1]Lookup for use classification'!$C$1,B481)),ISNUMBER(SEARCH('[1]Lookup for use classification'!$D$1,B481)),ISNUMBER(SEARCH('[1]Lookup for use classification'!$E$1,B481))),'[1]Lookup for use classification'!$A$1,IF(ISNUMBER(SEARCH('[1]Lookup for use classification'!$B$2,B481)),'[1]Lookup for use classification'!$A$2,IF(ISNUMBER(SEARCH('[1]Lookup for use classification'!$B$3,B481)),'[1]Lookup for use classification'!$A$3,IF(OR(ISNUMBER(SEARCH('[1]Lookup for use classification'!$B$4,B481)),ISNUMBER(SEARCH('[1]Lookup for use classification'!$C$4,B481)),ISNUMBER(SEARCH('[1]Lookup for use classification'!$D$4,B481)),ISNUMBER(SEARCH('[1]Lookup for use classification'!$E$4,B481))),'[1]Lookup for use classification'!$A$4,IF(OR(ISNUMBER(SEARCH('[1]Lookup for use classification'!$B$5,B481)),ISNUMBER(SEARCH('[1]Lookup for use classification'!$C$5,B481)),ISNUMBER(SEARCH('[1]Lookup for use classification'!$D$5,B481))),'[1]Lookup for use classification'!$A$5,IF(OR(ISNUMBER(SEARCH('[1]Lookup for use classification'!$B$7,B481)),ISNUMBER(SEARCH('[1]Lookup for use classification'!$C$7,B481)),ISNUMBER(SEARCH('[1]Lookup for use classification'!$D$7,B481))),'[1]Lookup for use classification'!$A$7,IF(OR(ISNUMBER(SEARCH('[1]Lookup for use classification'!$B$9,B481)),ISNUMBER(SEARCH('[1]Lookup for use classification'!$C$9,B481)),ISNUMBER(SEARCH('[1]Lookup for use classification'!$D$9,B481)),ISNUMBER(SEARCH('[1]Lookup for use classification'!$E$9,B481)),ISNUMBER(SEARCH('[1]Lookup for use classification'!$F$9,B481)),ISNUMBER(SEARCH('[1]Lookup for use classification'!$G$9,B481)),ISNUMBER(SEARCH('[1]Lookup for use classification'!$H$9,B481)),ISNUMBER(SEARCH('[1]Lookup for use classification'!$I$9,B481)),ISNUMBER(SEARCH('[1]Lookup for use classification'!$J$9,B481)),ISNUMBER(SEARCH('[1]Lookup for use classification'!$K$9,B481))),'[1]Lookup for use classification'!$A$9,IF(OR(ISNUMBER(SEARCH('[1]Lookup for use classification'!$B$10,B481)),ISNUMBER(SEARCH('[1]Lookup for use classification'!$C$10,B481)),ISNUMBER(SEARCH('[1]Lookup for use classification'!$D$10,B481)),ISNUMBER(SEARCH('[1]Lookup for use classification'!$E$10,B481)),ISNUMBER(SEARCH('[1]Lookup for use classification'!$F$10,B481)),ISNUMBER(SEARCH('[1]Lookup for use classification'!$G$10,B481))),'[1]Lookup for use classification'!$A$10,IF(OR(ISNUMBER(SEARCH('[1]Lookup for use classification'!$B$11,B481)),ISNUMBER(SEARCH('[1]Lookup for use classification'!$C$11,B481))),'[1]Lookup for use classification'!$A$11,IF(OR(ISNUMBER(SEARCH('[1]Lookup for use classification'!$B$12,B481)),ISNUMBER(SEARCH('[1]Lookup for use classification'!$C$12,B481))),'[1]Lookup for use classification'!$A$12,IF(OR(ISNUMBER(SEARCH('[1]Lookup for use classification'!$B$13,B481)),ISNUMBER(SEARCH('[1]Lookup for use classification'!$C$13,B481)),ISNUMBER(SEARCH('[1]Lookup for use classification'!$D$13,B481)),,ISNUMBER(SEARCH('[1]Lookup for use classification'!$C$13,B481)),ISNUMBER(SEARCH('[1]Lookup for use classification'!$E$13,B481))),'[1]Lookup for use classification'!$A$13,IF(OR(ISNUMBER(SEARCH('[1]Lookup for use classification'!$B$14,B481)),ISNUMBER(SEARCH('[1]Lookup for use classification'!$C$14,B481))),'[1]Lookup for use classification'!$A$14,"Other"))))))))))))</f>
        <v>Office</v>
      </c>
      <c r="D481" s="27"/>
      <c r="E481" s="29"/>
      <c r="F481" s="29"/>
    </row>
    <row r="482" spans="1:6">
      <c r="A482" s="16" t="s">
        <v>154</v>
      </c>
      <c r="B482" s="26" t="s">
        <v>162</v>
      </c>
      <c r="C482" s="133" t="str">
        <f>IF(OR(ISNUMBER(SEARCH('[1]Lookup for use classification'!$B$1,B482)),ISNUMBER(SEARCH('[1]Lookup for use classification'!$C$1,B482)),ISNUMBER(SEARCH('[1]Lookup for use classification'!$D$1,B482)),ISNUMBER(SEARCH('[1]Lookup for use classification'!$E$1,B482))),'[1]Lookup for use classification'!$A$1,IF(ISNUMBER(SEARCH('[1]Lookup for use classification'!$B$2,B482)),'[1]Lookup for use classification'!$A$2,IF(ISNUMBER(SEARCH('[1]Lookup for use classification'!$B$3,B482)),'[1]Lookup for use classification'!$A$3,IF(OR(ISNUMBER(SEARCH('[1]Lookup for use classification'!$B$4,B482)),ISNUMBER(SEARCH('[1]Lookup for use classification'!$C$4,B482)),ISNUMBER(SEARCH('[1]Lookup for use classification'!$D$4,B482)),ISNUMBER(SEARCH('[1]Lookup for use classification'!$E$4,B482))),'[1]Lookup for use classification'!$A$4,IF(OR(ISNUMBER(SEARCH('[1]Lookup for use classification'!$B$5,B482)),ISNUMBER(SEARCH('[1]Lookup for use classification'!$C$5,B482)),ISNUMBER(SEARCH('[1]Lookup for use classification'!$D$5,B482))),'[1]Lookup for use classification'!$A$5,IF(OR(ISNUMBER(SEARCH('[1]Lookup for use classification'!$B$7,B482)),ISNUMBER(SEARCH('[1]Lookup for use classification'!$C$7,B482)),ISNUMBER(SEARCH('[1]Lookup for use classification'!$D$7,B482))),'[1]Lookup for use classification'!$A$7,IF(OR(ISNUMBER(SEARCH('[1]Lookup for use classification'!$B$9,B482)),ISNUMBER(SEARCH('[1]Lookup for use classification'!$C$9,B482)),ISNUMBER(SEARCH('[1]Lookup for use classification'!$D$9,B482)),ISNUMBER(SEARCH('[1]Lookup for use classification'!$E$9,B482)),ISNUMBER(SEARCH('[1]Lookup for use classification'!$F$9,B482)),ISNUMBER(SEARCH('[1]Lookup for use classification'!$G$9,B482)),ISNUMBER(SEARCH('[1]Lookup for use classification'!$H$9,B482)),ISNUMBER(SEARCH('[1]Lookup for use classification'!$I$9,B482)),ISNUMBER(SEARCH('[1]Lookup for use classification'!$J$9,B482)),ISNUMBER(SEARCH('[1]Lookup for use classification'!$K$9,B482))),'[1]Lookup for use classification'!$A$9,IF(OR(ISNUMBER(SEARCH('[1]Lookup for use classification'!$B$10,B482)),ISNUMBER(SEARCH('[1]Lookup for use classification'!$C$10,B482)),ISNUMBER(SEARCH('[1]Lookup for use classification'!$D$10,B482)),ISNUMBER(SEARCH('[1]Lookup for use classification'!$E$10,B482)),ISNUMBER(SEARCH('[1]Lookup for use classification'!$F$10,B482)),ISNUMBER(SEARCH('[1]Lookup for use classification'!$G$10,B482))),'[1]Lookup for use classification'!$A$10,IF(OR(ISNUMBER(SEARCH('[1]Lookup for use classification'!$B$11,B482)),ISNUMBER(SEARCH('[1]Lookup for use classification'!$C$11,B482))),'[1]Lookup for use classification'!$A$11,IF(OR(ISNUMBER(SEARCH('[1]Lookup for use classification'!$B$12,B482)),ISNUMBER(SEARCH('[1]Lookup for use classification'!$C$12,B482))),'[1]Lookup for use classification'!$A$12,IF(OR(ISNUMBER(SEARCH('[1]Lookup for use classification'!$B$13,B482)),ISNUMBER(SEARCH('[1]Lookup for use classification'!$C$13,B482)),ISNUMBER(SEARCH('[1]Lookup for use classification'!$D$13,B482)),,ISNUMBER(SEARCH('[1]Lookup for use classification'!$C$13,B482)),ISNUMBER(SEARCH('[1]Lookup for use classification'!$E$13,B482))),'[1]Lookup for use classification'!$A$13,IF(OR(ISNUMBER(SEARCH('[1]Lookup for use classification'!$B$14,B482)),ISNUMBER(SEARCH('[1]Lookup for use classification'!$C$14,B482))),'[1]Lookup for use classification'!$A$14,"Other"))))))))))))</f>
        <v>Public Assembly</v>
      </c>
      <c r="D482" s="27"/>
      <c r="E482" s="29"/>
      <c r="F482" s="29"/>
    </row>
    <row r="483" spans="1:6">
      <c r="A483" s="16" t="s">
        <v>154</v>
      </c>
      <c r="B483" s="30" t="s">
        <v>163</v>
      </c>
      <c r="C483" s="133" t="str">
        <f>IF(OR(ISNUMBER(SEARCH('[1]Lookup for use classification'!$B$1,B483)),ISNUMBER(SEARCH('[1]Lookup for use classification'!$C$1,B483)),ISNUMBER(SEARCH('[1]Lookup for use classification'!$D$1,B483)),ISNUMBER(SEARCH('[1]Lookup for use classification'!$E$1,B483))),'[1]Lookup for use classification'!$A$1,IF(ISNUMBER(SEARCH('[1]Lookup for use classification'!$B$2,B483)),'[1]Lookup for use classification'!$A$2,IF(ISNUMBER(SEARCH('[1]Lookup for use classification'!$B$3,B483)),'[1]Lookup for use classification'!$A$3,IF(OR(ISNUMBER(SEARCH('[1]Lookup for use classification'!$B$4,B483)),ISNUMBER(SEARCH('[1]Lookup for use classification'!$C$4,B483)),ISNUMBER(SEARCH('[1]Lookup for use classification'!$D$4,B483)),ISNUMBER(SEARCH('[1]Lookup for use classification'!$E$4,B483))),'[1]Lookup for use classification'!$A$4,IF(OR(ISNUMBER(SEARCH('[1]Lookup for use classification'!$B$5,B483)),ISNUMBER(SEARCH('[1]Lookup for use classification'!$C$5,B483)),ISNUMBER(SEARCH('[1]Lookup for use classification'!$D$5,B483))),'[1]Lookup for use classification'!$A$5,IF(OR(ISNUMBER(SEARCH('[1]Lookup for use classification'!$B$7,B483)),ISNUMBER(SEARCH('[1]Lookup for use classification'!$C$7,B483)),ISNUMBER(SEARCH('[1]Lookup for use classification'!$D$7,B483))),'[1]Lookup for use classification'!$A$7,IF(OR(ISNUMBER(SEARCH('[1]Lookup for use classification'!$B$9,B483)),ISNUMBER(SEARCH('[1]Lookup for use classification'!$C$9,B483)),ISNUMBER(SEARCH('[1]Lookup for use classification'!$D$9,B483)),ISNUMBER(SEARCH('[1]Lookup for use classification'!$E$9,B483)),ISNUMBER(SEARCH('[1]Lookup for use classification'!$F$9,B483)),ISNUMBER(SEARCH('[1]Lookup for use classification'!$G$9,B483)),ISNUMBER(SEARCH('[1]Lookup for use classification'!$H$9,B483)),ISNUMBER(SEARCH('[1]Lookup for use classification'!$I$9,B483)),ISNUMBER(SEARCH('[1]Lookup for use classification'!$J$9,B483)),ISNUMBER(SEARCH('[1]Lookup for use classification'!$K$9,B483))),'[1]Lookup for use classification'!$A$9,IF(OR(ISNUMBER(SEARCH('[1]Lookup for use classification'!$B$10,B483)),ISNUMBER(SEARCH('[1]Lookup for use classification'!$C$10,B483)),ISNUMBER(SEARCH('[1]Lookup for use classification'!$D$10,B483)),ISNUMBER(SEARCH('[1]Lookup for use classification'!$E$10,B483)),ISNUMBER(SEARCH('[1]Lookup for use classification'!$F$10,B483)),ISNUMBER(SEARCH('[1]Lookup for use classification'!$G$10,B483))),'[1]Lookup for use classification'!$A$10,IF(OR(ISNUMBER(SEARCH('[1]Lookup for use classification'!$B$11,B483)),ISNUMBER(SEARCH('[1]Lookup for use classification'!$C$11,B483))),'[1]Lookup for use classification'!$A$11,IF(OR(ISNUMBER(SEARCH('[1]Lookup for use classification'!$B$12,B483)),ISNUMBER(SEARCH('[1]Lookup for use classification'!$C$12,B483))),'[1]Lookup for use classification'!$A$12,IF(OR(ISNUMBER(SEARCH('[1]Lookup for use classification'!$B$13,B483)),ISNUMBER(SEARCH('[1]Lookup for use classification'!$C$13,B483)),ISNUMBER(SEARCH('[1]Lookup for use classification'!$D$13,B483)),,ISNUMBER(SEARCH('[1]Lookup for use classification'!$C$13,B483)),ISNUMBER(SEARCH('[1]Lookup for use classification'!$E$13,B483))),'[1]Lookup for use classification'!$A$13,IF(OR(ISNUMBER(SEARCH('[1]Lookup for use classification'!$B$14,B483)),ISNUMBER(SEARCH('[1]Lookup for use classification'!$C$14,B483))),'[1]Lookup for use classification'!$A$14,"Other"))))))))))))</f>
        <v>Other</v>
      </c>
      <c r="D483" s="37">
        <v>960</v>
      </c>
      <c r="E483" s="28"/>
      <c r="F483" s="28"/>
    </row>
    <row r="484" spans="1:6">
      <c r="A484" s="16" t="s">
        <v>154</v>
      </c>
      <c r="B484" s="26" t="s">
        <v>164</v>
      </c>
      <c r="C484" s="133" t="str">
        <f>IF(OR(ISNUMBER(SEARCH('[1]Lookup for use classification'!$B$1,B484)),ISNUMBER(SEARCH('[1]Lookup for use classification'!$C$1,B484)),ISNUMBER(SEARCH('[1]Lookup for use classification'!$D$1,B484)),ISNUMBER(SEARCH('[1]Lookup for use classification'!$E$1,B484))),'[1]Lookup for use classification'!$A$1,IF(ISNUMBER(SEARCH('[1]Lookup for use classification'!$B$2,B484)),'[1]Lookup for use classification'!$A$2,IF(ISNUMBER(SEARCH('[1]Lookup for use classification'!$B$3,B484)),'[1]Lookup for use classification'!$A$3,IF(OR(ISNUMBER(SEARCH('[1]Lookup for use classification'!$B$4,B484)),ISNUMBER(SEARCH('[1]Lookup for use classification'!$C$4,B484)),ISNUMBER(SEARCH('[1]Lookup for use classification'!$D$4,B484)),ISNUMBER(SEARCH('[1]Lookup for use classification'!$E$4,B484))),'[1]Lookup for use classification'!$A$4,IF(OR(ISNUMBER(SEARCH('[1]Lookup for use classification'!$B$5,B484)),ISNUMBER(SEARCH('[1]Lookup for use classification'!$C$5,B484)),ISNUMBER(SEARCH('[1]Lookup for use classification'!$D$5,B484))),'[1]Lookup for use classification'!$A$5,IF(OR(ISNUMBER(SEARCH('[1]Lookup for use classification'!$B$7,B484)),ISNUMBER(SEARCH('[1]Lookup for use classification'!$C$7,B484)),ISNUMBER(SEARCH('[1]Lookup for use classification'!$D$7,B484))),'[1]Lookup for use classification'!$A$7,IF(OR(ISNUMBER(SEARCH('[1]Lookup for use classification'!$B$9,B484)),ISNUMBER(SEARCH('[1]Lookup for use classification'!$C$9,B484)),ISNUMBER(SEARCH('[1]Lookup for use classification'!$D$9,B484)),ISNUMBER(SEARCH('[1]Lookup for use classification'!$E$9,B484)),ISNUMBER(SEARCH('[1]Lookup for use classification'!$F$9,B484)),ISNUMBER(SEARCH('[1]Lookup for use classification'!$G$9,B484)),ISNUMBER(SEARCH('[1]Lookup for use classification'!$H$9,B484)),ISNUMBER(SEARCH('[1]Lookup for use classification'!$I$9,B484)),ISNUMBER(SEARCH('[1]Lookup for use classification'!$J$9,B484)),ISNUMBER(SEARCH('[1]Lookup for use classification'!$K$9,B484))),'[1]Lookup for use classification'!$A$9,IF(OR(ISNUMBER(SEARCH('[1]Lookup for use classification'!$B$10,B484)),ISNUMBER(SEARCH('[1]Lookup for use classification'!$C$10,B484)),ISNUMBER(SEARCH('[1]Lookup for use classification'!$D$10,B484)),ISNUMBER(SEARCH('[1]Lookup for use classification'!$E$10,B484)),ISNUMBER(SEARCH('[1]Lookup for use classification'!$F$10,B484)),ISNUMBER(SEARCH('[1]Lookup for use classification'!$G$10,B484))),'[1]Lookup for use classification'!$A$10,IF(OR(ISNUMBER(SEARCH('[1]Lookup for use classification'!$B$11,B484)),ISNUMBER(SEARCH('[1]Lookup for use classification'!$C$11,B484))),'[1]Lookup for use classification'!$A$11,IF(OR(ISNUMBER(SEARCH('[1]Lookup for use classification'!$B$12,B484)),ISNUMBER(SEARCH('[1]Lookup for use classification'!$C$12,B484))),'[1]Lookup for use classification'!$A$12,IF(OR(ISNUMBER(SEARCH('[1]Lookup for use classification'!$B$13,B484)),ISNUMBER(SEARCH('[1]Lookup for use classification'!$C$13,B484)),ISNUMBER(SEARCH('[1]Lookup for use classification'!$D$13,B484)),,ISNUMBER(SEARCH('[1]Lookup for use classification'!$C$13,B484)),ISNUMBER(SEARCH('[1]Lookup for use classification'!$E$13,B484))),'[1]Lookup for use classification'!$A$13,IF(OR(ISNUMBER(SEARCH('[1]Lookup for use classification'!$B$14,B484)),ISNUMBER(SEARCH('[1]Lookup for use classification'!$C$14,B484))),'[1]Lookup for use classification'!$A$14,"Other"))))))))))))</f>
        <v>Other</v>
      </c>
      <c r="D484" s="27"/>
      <c r="E484" s="29"/>
      <c r="F484" s="29"/>
    </row>
    <row r="485" spans="1:6">
      <c r="A485" s="16" t="s">
        <v>154</v>
      </c>
      <c r="B485" s="26" t="s">
        <v>165</v>
      </c>
      <c r="C485" s="133" t="str">
        <f>IF(OR(ISNUMBER(SEARCH('[1]Lookup for use classification'!$B$1,B485)),ISNUMBER(SEARCH('[1]Lookup for use classification'!$C$1,B485)),ISNUMBER(SEARCH('[1]Lookup for use classification'!$D$1,B485)),ISNUMBER(SEARCH('[1]Lookup for use classification'!$E$1,B485))),'[1]Lookup for use classification'!$A$1,IF(ISNUMBER(SEARCH('[1]Lookup for use classification'!$B$2,B485)),'[1]Lookup for use classification'!$A$2,IF(ISNUMBER(SEARCH('[1]Lookup for use classification'!$B$3,B485)),'[1]Lookup for use classification'!$A$3,IF(OR(ISNUMBER(SEARCH('[1]Lookup for use classification'!$B$4,B485)),ISNUMBER(SEARCH('[1]Lookup for use classification'!$C$4,B485)),ISNUMBER(SEARCH('[1]Lookup for use classification'!$D$4,B485)),ISNUMBER(SEARCH('[1]Lookup for use classification'!$E$4,B485))),'[1]Lookup for use classification'!$A$4,IF(OR(ISNUMBER(SEARCH('[1]Lookup for use classification'!$B$5,B485)),ISNUMBER(SEARCH('[1]Lookup for use classification'!$C$5,B485)),ISNUMBER(SEARCH('[1]Lookup for use classification'!$D$5,B485))),'[1]Lookup for use classification'!$A$5,IF(OR(ISNUMBER(SEARCH('[1]Lookup for use classification'!$B$7,B485)),ISNUMBER(SEARCH('[1]Lookup for use classification'!$C$7,B485)),ISNUMBER(SEARCH('[1]Lookup for use classification'!$D$7,B485))),'[1]Lookup for use classification'!$A$7,IF(OR(ISNUMBER(SEARCH('[1]Lookup for use classification'!$B$9,B485)),ISNUMBER(SEARCH('[1]Lookup for use classification'!$C$9,B485)),ISNUMBER(SEARCH('[1]Lookup for use classification'!$D$9,B485)),ISNUMBER(SEARCH('[1]Lookup for use classification'!$E$9,B485)),ISNUMBER(SEARCH('[1]Lookup for use classification'!$F$9,B485)),ISNUMBER(SEARCH('[1]Lookup for use classification'!$G$9,B485)),ISNUMBER(SEARCH('[1]Lookup for use classification'!$H$9,B485)),ISNUMBER(SEARCH('[1]Lookup for use classification'!$I$9,B485)),ISNUMBER(SEARCH('[1]Lookup for use classification'!$J$9,B485)),ISNUMBER(SEARCH('[1]Lookup for use classification'!$K$9,B485))),'[1]Lookup for use classification'!$A$9,IF(OR(ISNUMBER(SEARCH('[1]Lookup for use classification'!$B$10,B485)),ISNUMBER(SEARCH('[1]Lookup for use classification'!$C$10,B485)),ISNUMBER(SEARCH('[1]Lookup for use classification'!$D$10,B485)),ISNUMBER(SEARCH('[1]Lookup for use classification'!$E$10,B485)),ISNUMBER(SEARCH('[1]Lookup for use classification'!$F$10,B485)),ISNUMBER(SEARCH('[1]Lookup for use classification'!$G$10,B485))),'[1]Lookup for use classification'!$A$10,IF(OR(ISNUMBER(SEARCH('[1]Lookup for use classification'!$B$11,B485)),ISNUMBER(SEARCH('[1]Lookup for use classification'!$C$11,B485))),'[1]Lookup for use classification'!$A$11,IF(OR(ISNUMBER(SEARCH('[1]Lookup for use classification'!$B$12,B485)),ISNUMBER(SEARCH('[1]Lookup for use classification'!$C$12,B485))),'[1]Lookup for use classification'!$A$12,IF(OR(ISNUMBER(SEARCH('[1]Lookup for use classification'!$B$13,B485)),ISNUMBER(SEARCH('[1]Lookup for use classification'!$C$13,B485)),ISNUMBER(SEARCH('[1]Lookup for use classification'!$D$13,B485)),,ISNUMBER(SEARCH('[1]Lookup for use classification'!$C$13,B485)),ISNUMBER(SEARCH('[1]Lookup for use classification'!$E$13,B485))),'[1]Lookup for use classification'!$A$13,IF(OR(ISNUMBER(SEARCH('[1]Lookup for use classification'!$B$14,B485)),ISNUMBER(SEARCH('[1]Lookup for use classification'!$C$14,B485))),'[1]Lookup for use classification'!$A$14,"Other"))))))))))))</f>
        <v>Food Service and Drinking Places</v>
      </c>
      <c r="D485" s="36">
        <v>2304</v>
      </c>
      <c r="E485" s="29"/>
      <c r="F485" s="29"/>
    </row>
    <row r="486" spans="1:6">
      <c r="A486" s="16" t="s">
        <v>154</v>
      </c>
      <c r="B486" s="26" t="s">
        <v>166</v>
      </c>
      <c r="C486" s="133" t="str">
        <f>IF(OR(ISNUMBER(SEARCH('[1]Lookup for use classification'!$B$1,B486)),ISNUMBER(SEARCH('[1]Lookup for use classification'!$C$1,B486)),ISNUMBER(SEARCH('[1]Lookup for use classification'!$D$1,B486)),ISNUMBER(SEARCH('[1]Lookup for use classification'!$E$1,B486))),'[1]Lookup for use classification'!$A$1,IF(ISNUMBER(SEARCH('[1]Lookup for use classification'!$B$2,B486)),'[1]Lookup for use classification'!$A$2,IF(ISNUMBER(SEARCH('[1]Lookup for use classification'!$B$3,B486)),'[1]Lookup for use classification'!$A$3,IF(OR(ISNUMBER(SEARCH('[1]Lookup for use classification'!$B$4,B486)),ISNUMBER(SEARCH('[1]Lookup for use classification'!$C$4,B486)),ISNUMBER(SEARCH('[1]Lookup for use classification'!$D$4,B486)),ISNUMBER(SEARCH('[1]Lookup for use classification'!$E$4,B486))),'[1]Lookup for use classification'!$A$4,IF(OR(ISNUMBER(SEARCH('[1]Lookup for use classification'!$B$5,B486)),ISNUMBER(SEARCH('[1]Lookup for use classification'!$C$5,B486)),ISNUMBER(SEARCH('[1]Lookup for use classification'!$D$5,B486))),'[1]Lookup for use classification'!$A$5,IF(OR(ISNUMBER(SEARCH('[1]Lookup for use classification'!$B$7,B486)),ISNUMBER(SEARCH('[1]Lookup for use classification'!$C$7,B486)),ISNUMBER(SEARCH('[1]Lookup for use classification'!$D$7,B486))),'[1]Lookup for use classification'!$A$7,IF(OR(ISNUMBER(SEARCH('[1]Lookup for use classification'!$B$9,B486)),ISNUMBER(SEARCH('[1]Lookup for use classification'!$C$9,B486)),ISNUMBER(SEARCH('[1]Lookup for use classification'!$D$9,B486)),ISNUMBER(SEARCH('[1]Lookup for use classification'!$E$9,B486)),ISNUMBER(SEARCH('[1]Lookup for use classification'!$F$9,B486)),ISNUMBER(SEARCH('[1]Lookup for use classification'!$G$9,B486)),ISNUMBER(SEARCH('[1]Lookup for use classification'!$H$9,B486)),ISNUMBER(SEARCH('[1]Lookup for use classification'!$I$9,B486)),ISNUMBER(SEARCH('[1]Lookup for use classification'!$J$9,B486)),ISNUMBER(SEARCH('[1]Lookup for use classification'!$K$9,B486))),'[1]Lookup for use classification'!$A$9,IF(OR(ISNUMBER(SEARCH('[1]Lookup for use classification'!$B$10,B486)),ISNUMBER(SEARCH('[1]Lookup for use classification'!$C$10,B486)),ISNUMBER(SEARCH('[1]Lookup for use classification'!$D$10,B486)),ISNUMBER(SEARCH('[1]Lookup for use classification'!$E$10,B486)),ISNUMBER(SEARCH('[1]Lookup for use classification'!$F$10,B486)),ISNUMBER(SEARCH('[1]Lookup for use classification'!$G$10,B486))),'[1]Lookup for use classification'!$A$10,IF(OR(ISNUMBER(SEARCH('[1]Lookup for use classification'!$B$11,B486)),ISNUMBER(SEARCH('[1]Lookup for use classification'!$C$11,B486))),'[1]Lookup for use classification'!$A$11,IF(OR(ISNUMBER(SEARCH('[1]Lookup for use classification'!$B$12,B486)),ISNUMBER(SEARCH('[1]Lookup for use classification'!$C$12,B486))),'[1]Lookup for use classification'!$A$12,IF(OR(ISNUMBER(SEARCH('[1]Lookup for use classification'!$B$13,B486)),ISNUMBER(SEARCH('[1]Lookup for use classification'!$C$13,B486)),ISNUMBER(SEARCH('[1]Lookup for use classification'!$D$13,B486)),,ISNUMBER(SEARCH('[1]Lookup for use classification'!$C$13,B486)),ISNUMBER(SEARCH('[1]Lookup for use classification'!$E$13,B486))),'[1]Lookup for use classification'!$A$13,IF(OR(ISNUMBER(SEARCH('[1]Lookup for use classification'!$B$14,B486)),ISNUMBER(SEARCH('[1]Lookup for use classification'!$C$14,B486))),'[1]Lookup for use classification'!$A$14,"Other"))))))))))))</f>
        <v>Other</v>
      </c>
      <c r="D486" s="36">
        <v>1104</v>
      </c>
      <c r="E486" s="29"/>
      <c r="F486" s="29"/>
    </row>
    <row r="487" spans="1:6">
      <c r="A487" s="16" t="s">
        <v>154</v>
      </c>
      <c r="B487" s="26" t="s">
        <v>167</v>
      </c>
      <c r="C487" s="133" t="str">
        <f>IF(OR(ISNUMBER(SEARCH('[1]Lookup for use classification'!$B$1,B487)),ISNUMBER(SEARCH('[1]Lookup for use classification'!$C$1,B487)),ISNUMBER(SEARCH('[1]Lookup for use classification'!$D$1,B487)),ISNUMBER(SEARCH('[1]Lookup for use classification'!$E$1,B487))),'[1]Lookup for use classification'!$A$1,IF(ISNUMBER(SEARCH('[1]Lookup for use classification'!$B$2,B487)),'[1]Lookup for use classification'!$A$2,IF(ISNUMBER(SEARCH('[1]Lookup for use classification'!$B$3,B487)),'[1]Lookup for use classification'!$A$3,IF(OR(ISNUMBER(SEARCH('[1]Lookup for use classification'!$B$4,B487)),ISNUMBER(SEARCH('[1]Lookup for use classification'!$C$4,B487)),ISNUMBER(SEARCH('[1]Lookup for use classification'!$D$4,B487)),ISNUMBER(SEARCH('[1]Lookup for use classification'!$E$4,B487))),'[1]Lookup for use classification'!$A$4,IF(OR(ISNUMBER(SEARCH('[1]Lookup for use classification'!$B$5,B487)),ISNUMBER(SEARCH('[1]Lookup for use classification'!$C$5,B487)),ISNUMBER(SEARCH('[1]Lookup for use classification'!$D$5,B487))),'[1]Lookup for use classification'!$A$5,IF(OR(ISNUMBER(SEARCH('[1]Lookup for use classification'!$B$7,B487)),ISNUMBER(SEARCH('[1]Lookup for use classification'!$C$7,B487)),ISNUMBER(SEARCH('[1]Lookup for use classification'!$D$7,B487))),'[1]Lookup for use classification'!$A$7,IF(OR(ISNUMBER(SEARCH('[1]Lookup for use classification'!$B$9,B487)),ISNUMBER(SEARCH('[1]Lookup for use classification'!$C$9,B487)),ISNUMBER(SEARCH('[1]Lookup for use classification'!$D$9,B487)),ISNUMBER(SEARCH('[1]Lookup for use classification'!$E$9,B487)),ISNUMBER(SEARCH('[1]Lookup for use classification'!$F$9,B487)),ISNUMBER(SEARCH('[1]Lookup for use classification'!$G$9,B487)),ISNUMBER(SEARCH('[1]Lookup for use classification'!$H$9,B487)),ISNUMBER(SEARCH('[1]Lookup for use classification'!$I$9,B487)),ISNUMBER(SEARCH('[1]Lookup for use classification'!$J$9,B487)),ISNUMBER(SEARCH('[1]Lookup for use classification'!$K$9,B487))),'[1]Lookup for use classification'!$A$9,IF(OR(ISNUMBER(SEARCH('[1]Lookup for use classification'!$B$10,B487)),ISNUMBER(SEARCH('[1]Lookup for use classification'!$C$10,B487)),ISNUMBER(SEARCH('[1]Lookup for use classification'!$D$10,B487)),ISNUMBER(SEARCH('[1]Lookup for use classification'!$E$10,B487)),ISNUMBER(SEARCH('[1]Lookup for use classification'!$F$10,B487)),ISNUMBER(SEARCH('[1]Lookup for use classification'!$G$10,B487))),'[1]Lookup for use classification'!$A$10,IF(OR(ISNUMBER(SEARCH('[1]Lookup for use classification'!$B$11,B487)),ISNUMBER(SEARCH('[1]Lookup for use classification'!$C$11,B487))),'[1]Lookup for use classification'!$A$11,IF(OR(ISNUMBER(SEARCH('[1]Lookup for use classification'!$B$12,B487)),ISNUMBER(SEARCH('[1]Lookup for use classification'!$C$12,B487))),'[1]Lookup for use classification'!$A$12,IF(OR(ISNUMBER(SEARCH('[1]Lookup for use classification'!$B$13,B487)),ISNUMBER(SEARCH('[1]Lookup for use classification'!$C$13,B487)),ISNUMBER(SEARCH('[1]Lookup for use classification'!$D$13,B487)),,ISNUMBER(SEARCH('[1]Lookup for use classification'!$C$13,B487)),ISNUMBER(SEARCH('[1]Lookup for use classification'!$E$13,B487))),'[1]Lookup for use classification'!$A$13,IF(OR(ISNUMBER(SEARCH('[1]Lookup for use classification'!$B$14,B487)),ISNUMBER(SEARCH('[1]Lookup for use classification'!$C$14,B487))),'[1]Lookup for use classification'!$A$14,"Other"))))))))))))</f>
        <v>Accomodation Services</v>
      </c>
      <c r="D487" s="27"/>
      <c r="E487" s="29"/>
      <c r="F487" s="29"/>
    </row>
    <row r="488" spans="1:6">
      <c r="A488" s="16" t="s">
        <v>154</v>
      </c>
      <c r="B488" s="26" t="s">
        <v>168</v>
      </c>
      <c r="C488" s="133" t="str">
        <f>IF(OR(ISNUMBER(SEARCH('[1]Lookup for use classification'!$B$1,B488)),ISNUMBER(SEARCH('[1]Lookup for use classification'!$C$1,B488)),ISNUMBER(SEARCH('[1]Lookup for use classification'!$D$1,B488)),ISNUMBER(SEARCH('[1]Lookup for use classification'!$E$1,B488))),'[1]Lookup for use classification'!$A$1,IF(ISNUMBER(SEARCH('[1]Lookup for use classification'!$B$2,B488)),'[1]Lookup for use classification'!$A$2,IF(ISNUMBER(SEARCH('[1]Lookup for use classification'!$B$3,B488)),'[1]Lookup for use classification'!$A$3,IF(OR(ISNUMBER(SEARCH('[1]Lookup for use classification'!$B$4,B488)),ISNUMBER(SEARCH('[1]Lookup for use classification'!$C$4,B488)),ISNUMBER(SEARCH('[1]Lookup for use classification'!$D$4,B488)),ISNUMBER(SEARCH('[1]Lookup for use classification'!$E$4,B488))),'[1]Lookup for use classification'!$A$4,IF(OR(ISNUMBER(SEARCH('[1]Lookup for use classification'!$B$5,B488)),ISNUMBER(SEARCH('[1]Lookup for use classification'!$C$5,B488)),ISNUMBER(SEARCH('[1]Lookup for use classification'!$D$5,B488))),'[1]Lookup for use classification'!$A$5,IF(OR(ISNUMBER(SEARCH('[1]Lookup for use classification'!$B$7,B488)),ISNUMBER(SEARCH('[1]Lookup for use classification'!$C$7,B488)),ISNUMBER(SEARCH('[1]Lookup for use classification'!$D$7,B488))),'[1]Lookup for use classification'!$A$7,IF(OR(ISNUMBER(SEARCH('[1]Lookup for use classification'!$B$9,B488)),ISNUMBER(SEARCH('[1]Lookup for use classification'!$C$9,B488)),ISNUMBER(SEARCH('[1]Lookup for use classification'!$D$9,B488)),ISNUMBER(SEARCH('[1]Lookup for use classification'!$E$9,B488)),ISNUMBER(SEARCH('[1]Lookup for use classification'!$F$9,B488)),ISNUMBER(SEARCH('[1]Lookup for use classification'!$G$9,B488)),ISNUMBER(SEARCH('[1]Lookup for use classification'!$H$9,B488)),ISNUMBER(SEARCH('[1]Lookup for use classification'!$I$9,B488)),ISNUMBER(SEARCH('[1]Lookup for use classification'!$J$9,B488)),ISNUMBER(SEARCH('[1]Lookup for use classification'!$K$9,B488))),'[1]Lookup for use classification'!$A$9,IF(OR(ISNUMBER(SEARCH('[1]Lookup for use classification'!$B$10,B488)),ISNUMBER(SEARCH('[1]Lookup for use classification'!$C$10,B488)),ISNUMBER(SEARCH('[1]Lookup for use classification'!$D$10,B488)),ISNUMBER(SEARCH('[1]Lookup for use classification'!$E$10,B488)),ISNUMBER(SEARCH('[1]Lookup for use classification'!$F$10,B488)),ISNUMBER(SEARCH('[1]Lookup for use classification'!$G$10,B488))),'[1]Lookup for use classification'!$A$10,IF(OR(ISNUMBER(SEARCH('[1]Lookup for use classification'!$B$11,B488)),ISNUMBER(SEARCH('[1]Lookup for use classification'!$C$11,B488))),'[1]Lookup for use classification'!$A$11,IF(OR(ISNUMBER(SEARCH('[1]Lookup for use classification'!$B$12,B488)),ISNUMBER(SEARCH('[1]Lookup for use classification'!$C$12,B488))),'[1]Lookup for use classification'!$A$12,IF(OR(ISNUMBER(SEARCH('[1]Lookup for use classification'!$B$13,B488)),ISNUMBER(SEARCH('[1]Lookup for use classification'!$C$13,B488)),ISNUMBER(SEARCH('[1]Lookup for use classification'!$D$13,B488)),,ISNUMBER(SEARCH('[1]Lookup for use classification'!$C$13,B488)),ISNUMBER(SEARCH('[1]Lookup for use classification'!$E$13,B488))),'[1]Lookup for use classification'!$A$13,IF(OR(ISNUMBER(SEARCH('[1]Lookup for use classification'!$B$14,B488)),ISNUMBER(SEARCH('[1]Lookup for use classification'!$C$14,B488))),'[1]Lookup for use classification'!$A$14,"Other"))))))))))))</f>
        <v>Other</v>
      </c>
      <c r="D488" s="27"/>
      <c r="E488" s="29"/>
      <c r="F488" s="29"/>
    </row>
    <row r="489" spans="1:6">
      <c r="A489" s="16" t="s">
        <v>154</v>
      </c>
      <c r="B489" s="26" t="s">
        <v>169</v>
      </c>
      <c r="C489" s="133" t="str">
        <f>IF(OR(ISNUMBER(SEARCH('[1]Lookup for use classification'!$B$1,B489)),ISNUMBER(SEARCH('[1]Lookup for use classification'!$C$1,B489)),ISNUMBER(SEARCH('[1]Lookup for use classification'!$D$1,B489)),ISNUMBER(SEARCH('[1]Lookup for use classification'!$E$1,B489))),'[1]Lookup for use classification'!$A$1,IF(ISNUMBER(SEARCH('[1]Lookup for use classification'!$B$2,B489)),'[1]Lookup for use classification'!$A$2,IF(ISNUMBER(SEARCH('[1]Lookup for use classification'!$B$3,B489)),'[1]Lookup for use classification'!$A$3,IF(OR(ISNUMBER(SEARCH('[1]Lookup for use classification'!$B$4,B489)),ISNUMBER(SEARCH('[1]Lookup for use classification'!$C$4,B489)),ISNUMBER(SEARCH('[1]Lookup for use classification'!$D$4,B489)),ISNUMBER(SEARCH('[1]Lookup for use classification'!$E$4,B489))),'[1]Lookup for use classification'!$A$4,IF(OR(ISNUMBER(SEARCH('[1]Lookup for use classification'!$B$5,B489)),ISNUMBER(SEARCH('[1]Lookup for use classification'!$C$5,B489)),ISNUMBER(SEARCH('[1]Lookup for use classification'!$D$5,B489))),'[1]Lookup for use classification'!$A$5,IF(OR(ISNUMBER(SEARCH('[1]Lookup for use classification'!$B$7,B489)),ISNUMBER(SEARCH('[1]Lookup for use classification'!$C$7,B489)),ISNUMBER(SEARCH('[1]Lookup for use classification'!$D$7,B489))),'[1]Lookup for use classification'!$A$7,IF(OR(ISNUMBER(SEARCH('[1]Lookup for use classification'!$B$9,B489)),ISNUMBER(SEARCH('[1]Lookup for use classification'!$C$9,B489)),ISNUMBER(SEARCH('[1]Lookup for use classification'!$D$9,B489)),ISNUMBER(SEARCH('[1]Lookup for use classification'!$E$9,B489)),ISNUMBER(SEARCH('[1]Lookup for use classification'!$F$9,B489)),ISNUMBER(SEARCH('[1]Lookup for use classification'!$G$9,B489)),ISNUMBER(SEARCH('[1]Lookup for use classification'!$H$9,B489)),ISNUMBER(SEARCH('[1]Lookup for use classification'!$I$9,B489)),ISNUMBER(SEARCH('[1]Lookup for use classification'!$J$9,B489)),ISNUMBER(SEARCH('[1]Lookup for use classification'!$K$9,B489))),'[1]Lookup for use classification'!$A$9,IF(OR(ISNUMBER(SEARCH('[1]Lookup for use classification'!$B$10,B489)),ISNUMBER(SEARCH('[1]Lookup for use classification'!$C$10,B489)),ISNUMBER(SEARCH('[1]Lookup for use classification'!$D$10,B489)),ISNUMBER(SEARCH('[1]Lookup for use classification'!$E$10,B489)),ISNUMBER(SEARCH('[1]Lookup for use classification'!$F$10,B489)),ISNUMBER(SEARCH('[1]Lookup for use classification'!$G$10,B489))),'[1]Lookup for use classification'!$A$10,IF(OR(ISNUMBER(SEARCH('[1]Lookup for use classification'!$B$11,B489)),ISNUMBER(SEARCH('[1]Lookup for use classification'!$C$11,B489))),'[1]Lookup for use classification'!$A$11,IF(OR(ISNUMBER(SEARCH('[1]Lookup for use classification'!$B$12,B489)),ISNUMBER(SEARCH('[1]Lookup for use classification'!$C$12,B489))),'[1]Lookup for use classification'!$A$12,IF(OR(ISNUMBER(SEARCH('[1]Lookup for use classification'!$B$13,B489)),ISNUMBER(SEARCH('[1]Lookup for use classification'!$C$13,B489)),ISNUMBER(SEARCH('[1]Lookup for use classification'!$D$13,B489)),,ISNUMBER(SEARCH('[1]Lookup for use classification'!$C$13,B489)),ISNUMBER(SEARCH('[1]Lookup for use classification'!$E$13,B489))),'[1]Lookup for use classification'!$A$13,IF(OR(ISNUMBER(SEARCH('[1]Lookup for use classification'!$B$14,B489)),ISNUMBER(SEARCH('[1]Lookup for use classification'!$C$14,B489))),'[1]Lookup for use classification'!$A$14,"Other"))))))))))))</f>
        <v>Office</v>
      </c>
      <c r="D489" s="27"/>
      <c r="E489" s="29"/>
      <c r="F489" s="29"/>
    </row>
    <row r="490" spans="1:6">
      <c r="A490" s="16" t="s">
        <v>154</v>
      </c>
      <c r="B490" s="26" t="s">
        <v>170</v>
      </c>
      <c r="C490" s="133" t="str">
        <f>IF(OR(ISNUMBER(SEARCH('[1]Lookup for use classification'!$B$1,B490)),ISNUMBER(SEARCH('[1]Lookup for use classification'!$C$1,B490)),ISNUMBER(SEARCH('[1]Lookup for use classification'!$D$1,B490)),ISNUMBER(SEARCH('[1]Lookup for use classification'!$E$1,B490))),'[1]Lookup for use classification'!$A$1,IF(ISNUMBER(SEARCH('[1]Lookup for use classification'!$B$2,B490)),'[1]Lookup for use classification'!$A$2,IF(ISNUMBER(SEARCH('[1]Lookup for use classification'!$B$3,B490)),'[1]Lookup for use classification'!$A$3,IF(OR(ISNUMBER(SEARCH('[1]Lookup for use classification'!$B$4,B490)),ISNUMBER(SEARCH('[1]Lookup for use classification'!$C$4,B490)),ISNUMBER(SEARCH('[1]Lookup for use classification'!$D$4,B490)),ISNUMBER(SEARCH('[1]Lookup for use classification'!$E$4,B490))),'[1]Lookup for use classification'!$A$4,IF(OR(ISNUMBER(SEARCH('[1]Lookup for use classification'!$B$5,B490)),ISNUMBER(SEARCH('[1]Lookup for use classification'!$C$5,B490)),ISNUMBER(SEARCH('[1]Lookup for use classification'!$D$5,B490))),'[1]Lookup for use classification'!$A$5,IF(OR(ISNUMBER(SEARCH('[1]Lookup for use classification'!$B$7,B490)),ISNUMBER(SEARCH('[1]Lookup for use classification'!$C$7,B490)),ISNUMBER(SEARCH('[1]Lookup for use classification'!$D$7,B490))),'[1]Lookup for use classification'!$A$7,IF(OR(ISNUMBER(SEARCH('[1]Lookup for use classification'!$B$9,B490)),ISNUMBER(SEARCH('[1]Lookup for use classification'!$C$9,B490)),ISNUMBER(SEARCH('[1]Lookup for use classification'!$D$9,B490)),ISNUMBER(SEARCH('[1]Lookup for use classification'!$E$9,B490)),ISNUMBER(SEARCH('[1]Lookup for use classification'!$F$9,B490)),ISNUMBER(SEARCH('[1]Lookup for use classification'!$G$9,B490)),ISNUMBER(SEARCH('[1]Lookup for use classification'!$H$9,B490)),ISNUMBER(SEARCH('[1]Lookup for use classification'!$I$9,B490)),ISNUMBER(SEARCH('[1]Lookup for use classification'!$J$9,B490)),ISNUMBER(SEARCH('[1]Lookup for use classification'!$K$9,B490))),'[1]Lookup for use classification'!$A$9,IF(OR(ISNUMBER(SEARCH('[1]Lookup for use classification'!$B$10,B490)),ISNUMBER(SEARCH('[1]Lookup for use classification'!$C$10,B490)),ISNUMBER(SEARCH('[1]Lookup for use classification'!$D$10,B490)),ISNUMBER(SEARCH('[1]Lookup for use classification'!$E$10,B490)),ISNUMBER(SEARCH('[1]Lookup for use classification'!$F$10,B490)),ISNUMBER(SEARCH('[1]Lookup for use classification'!$G$10,B490))),'[1]Lookup for use classification'!$A$10,IF(OR(ISNUMBER(SEARCH('[1]Lookup for use classification'!$B$11,B490)),ISNUMBER(SEARCH('[1]Lookup for use classification'!$C$11,B490))),'[1]Lookup for use classification'!$A$11,IF(OR(ISNUMBER(SEARCH('[1]Lookup for use classification'!$B$12,B490)),ISNUMBER(SEARCH('[1]Lookup for use classification'!$C$12,B490))),'[1]Lookup for use classification'!$A$12,IF(OR(ISNUMBER(SEARCH('[1]Lookup for use classification'!$B$13,B490)),ISNUMBER(SEARCH('[1]Lookup for use classification'!$C$13,B490)),ISNUMBER(SEARCH('[1]Lookup for use classification'!$D$13,B490)),,ISNUMBER(SEARCH('[1]Lookup for use classification'!$C$13,B490)),ISNUMBER(SEARCH('[1]Lookup for use classification'!$E$13,B490))),'[1]Lookup for use classification'!$A$13,IF(OR(ISNUMBER(SEARCH('[1]Lookup for use classification'!$B$14,B490)),ISNUMBER(SEARCH('[1]Lookup for use classification'!$C$14,B490))),'[1]Lookup for use classification'!$A$14,"Other"))))))))))))</f>
        <v>Public Assembly</v>
      </c>
      <c r="D490" s="36"/>
      <c r="E490" s="29"/>
      <c r="F490" s="29"/>
    </row>
    <row r="491" spans="1:6">
      <c r="A491" s="16" t="s">
        <v>154</v>
      </c>
      <c r="B491" s="26" t="s">
        <v>64</v>
      </c>
      <c r="C491" s="133" t="str">
        <f>IF(OR(ISNUMBER(SEARCH('[1]Lookup for use classification'!$B$1,B491)),ISNUMBER(SEARCH('[1]Lookup for use classification'!$C$1,B491)),ISNUMBER(SEARCH('[1]Lookup for use classification'!$D$1,B491)),ISNUMBER(SEARCH('[1]Lookup for use classification'!$E$1,B491))),'[1]Lookup for use classification'!$A$1,IF(ISNUMBER(SEARCH('[1]Lookup for use classification'!$B$2,B491)),'[1]Lookup for use classification'!$A$2,IF(ISNUMBER(SEARCH('[1]Lookup for use classification'!$B$3,B491)),'[1]Lookup for use classification'!$A$3,IF(OR(ISNUMBER(SEARCH('[1]Lookup for use classification'!$B$4,B491)),ISNUMBER(SEARCH('[1]Lookup for use classification'!$C$4,B491)),ISNUMBER(SEARCH('[1]Lookup for use classification'!$D$4,B491)),ISNUMBER(SEARCH('[1]Lookup for use classification'!$E$4,B491))),'[1]Lookup for use classification'!$A$4,IF(OR(ISNUMBER(SEARCH('[1]Lookup for use classification'!$B$5,B491)),ISNUMBER(SEARCH('[1]Lookup for use classification'!$C$5,B491)),ISNUMBER(SEARCH('[1]Lookup for use classification'!$D$5,B491))),'[1]Lookup for use classification'!$A$5,IF(OR(ISNUMBER(SEARCH('[1]Lookup for use classification'!$B$7,B491)),ISNUMBER(SEARCH('[1]Lookup for use classification'!$C$7,B491)),ISNUMBER(SEARCH('[1]Lookup for use classification'!$D$7,B491))),'[1]Lookup for use classification'!$A$7,IF(OR(ISNUMBER(SEARCH('[1]Lookup for use classification'!$B$9,B491)),ISNUMBER(SEARCH('[1]Lookup for use classification'!$C$9,B491)),ISNUMBER(SEARCH('[1]Lookup for use classification'!$D$9,B491)),ISNUMBER(SEARCH('[1]Lookup for use classification'!$E$9,B491)),ISNUMBER(SEARCH('[1]Lookup for use classification'!$F$9,B491)),ISNUMBER(SEARCH('[1]Lookup for use classification'!$G$9,B491)),ISNUMBER(SEARCH('[1]Lookup for use classification'!$H$9,B491)),ISNUMBER(SEARCH('[1]Lookup for use classification'!$I$9,B491)),ISNUMBER(SEARCH('[1]Lookup for use classification'!$J$9,B491)),ISNUMBER(SEARCH('[1]Lookup for use classification'!$K$9,B491))),'[1]Lookup for use classification'!$A$9,IF(OR(ISNUMBER(SEARCH('[1]Lookup for use classification'!$B$10,B491)),ISNUMBER(SEARCH('[1]Lookup for use classification'!$C$10,B491)),ISNUMBER(SEARCH('[1]Lookup for use classification'!$D$10,B491)),ISNUMBER(SEARCH('[1]Lookup for use classification'!$E$10,B491)),ISNUMBER(SEARCH('[1]Lookup for use classification'!$F$10,B491)),ISNUMBER(SEARCH('[1]Lookup for use classification'!$G$10,B491))),'[1]Lookup for use classification'!$A$10,IF(OR(ISNUMBER(SEARCH('[1]Lookup for use classification'!$B$11,B491)),ISNUMBER(SEARCH('[1]Lookup for use classification'!$C$11,B491))),'[1]Lookup for use classification'!$A$11,IF(OR(ISNUMBER(SEARCH('[1]Lookup for use classification'!$B$12,B491)),ISNUMBER(SEARCH('[1]Lookup for use classification'!$C$12,B491))),'[1]Lookup for use classification'!$A$12,IF(OR(ISNUMBER(SEARCH('[1]Lookup for use classification'!$B$13,B491)),ISNUMBER(SEARCH('[1]Lookup for use classification'!$C$13,B491)),ISNUMBER(SEARCH('[1]Lookup for use classification'!$D$13,B491)),,ISNUMBER(SEARCH('[1]Lookup for use classification'!$C$13,B491)),ISNUMBER(SEARCH('[1]Lookup for use classification'!$E$13,B491))),'[1]Lookup for use classification'!$A$13,IF(OR(ISNUMBER(SEARCH('[1]Lookup for use classification'!$B$14,B491)),ISNUMBER(SEARCH('[1]Lookup for use classification'!$C$14,B491))),'[1]Lookup for use classification'!$A$14,"Other"))))))))))))</f>
        <v>Water &amp; Sewer</v>
      </c>
      <c r="D491" s="27"/>
      <c r="E491" s="29"/>
      <c r="F491" s="29"/>
    </row>
    <row r="492" spans="1:6">
      <c r="A492" s="16" t="s">
        <v>1321</v>
      </c>
      <c r="B492" s="26" t="s">
        <v>1296</v>
      </c>
      <c r="C492" s="133" t="str">
        <f>IF(OR(ISNUMBER(SEARCH('[1]Lookup for use classification'!$B$1,B492)),ISNUMBER(SEARCH('[1]Lookup for use classification'!$C$1,B492)),ISNUMBER(SEARCH('[1]Lookup for use classification'!$D$1,B492)),ISNUMBER(SEARCH('[1]Lookup for use classification'!$E$1,B492))),'[1]Lookup for use classification'!$A$1,IF(ISNUMBER(SEARCH('[1]Lookup for use classification'!$B$2,B492)),'[1]Lookup for use classification'!$A$2,IF(ISNUMBER(SEARCH('[1]Lookup for use classification'!$B$3,B492)),'[1]Lookup for use classification'!$A$3,IF(OR(ISNUMBER(SEARCH('[1]Lookup for use classification'!$B$4,B492)),ISNUMBER(SEARCH('[1]Lookup for use classification'!$C$4,B492)),ISNUMBER(SEARCH('[1]Lookup for use classification'!$D$4,B492)),ISNUMBER(SEARCH('[1]Lookup for use classification'!$E$4,B492))),'[1]Lookup for use classification'!$A$4,IF(OR(ISNUMBER(SEARCH('[1]Lookup for use classification'!$B$5,B492)),ISNUMBER(SEARCH('[1]Lookup for use classification'!$C$5,B492)),ISNUMBER(SEARCH('[1]Lookup for use classification'!$D$5,B492))),'[1]Lookup for use classification'!$A$5,IF(OR(ISNUMBER(SEARCH('[1]Lookup for use classification'!$B$7,B492)),ISNUMBER(SEARCH('[1]Lookup for use classification'!$C$7,B492)),ISNUMBER(SEARCH('[1]Lookup for use classification'!$D$7,B492))),'[1]Lookup for use classification'!$A$7,IF(OR(ISNUMBER(SEARCH('[1]Lookup for use classification'!$B$9,B492)),ISNUMBER(SEARCH('[1]Lookup for use classification'!$C$9,B492)),ISNUMBER(SEARCH('[1]Lookup for use classification'!$D$9,B492)),ISNUMBER(SEARCH('[1]Lookup for use classification'!$E$9,B492)),ISNUMBER(SEARCH('[1]Lookup for use classification'!$F$9,B492)),ISNUMBER(SEARCH('[1]Lookup for use classification'!$G$9,B492)),ISNUMBER(SEARCH('[1]Lookup for use classification'!$H$9,B492)),ISNUMBER(SEARCH('[1]Lookup for use classification'!$I$9,B492)),ISNUMBER(SEARCH('[1]Lookup for use classification'!$J$9,B492)),ISNUMBER(SEARCH('[1]Lookup for use classification'!$K$9,B492))),'[1]Lookup for use classification'!$A$9,IF(OR(ISNUMBER(SEARCH('[1]Lookup for use classification'!$B$10,B492)),ISNUMBER(SEARCH('[1]Lookup for use classification'!$C$10,B492)),ISNUMBER(SEARCH('[1]Lookup for use classification'!$D$10,B492)),ISNUMBER(SEARCH('[1]Lookup for use classification'!$E$10,B492)),ISNUMBER(SEARCH('[1]Lookup for use classification'!$F$10,B492)),ISNUMBER(SEARCH('[1]Lookup for use classification'!$G$10,B492))),'[1]Lookup for use classification'!$A$10,IF(OR(ISNUMBER(SEARCH('[1]Lookup for use classification'!$B$11,B492)),ISNUMBER(SEARCH('[1]Lookup for use classification'!$C$11,B492))),'[1]Lookup for use classification'!$A$11,IF(OR(ISNUMBER(SEARCH('[1]Lookup for use classification'!$B$12,B492)),ISNUMBER(SEARCH('[1]Lookup for use classification'!$C$12,B492))),'[1]Lookup for use classification'!$A$12,IF(OR(ISNUMBER(SEARCH('[1]Lookup for use classification'!$B$13,B492)),ISNUMBER(SEARCH('[1]Lookup for use classification'!$C$13,B492)),ISNUMBER(SEARCH('[1]Lookup for use classification'!$D$13,B492)),,ISNUMBER(SEARCH('[1]Lookup for use classification'!$C$13,B492)),ISNUMBER(SEARCH('[1]Lookup for use classification'!$E$13,B492))),'[1]Lookup for use classification'!$A$13,IF(OR(ISNUMBER(SEARCH('[1]Lookup for use classification'!$B$14,B492)),ISNUMBER(SEARCH('[1]Lookup for use classification'!$C$14,B492))),'[1]Lookup for use classification'!$A$14,"Other"))))))))))))</f>
        <v>Other</v>
      </c>
      <c r="D492" s="27">
        <v>11100</v>
      </c>
      <c r="E492" s="26"/>
      <c r="F492" s="26"/>
    </row>
    <row r="493" spans="1:6">
      <c r="A493" s="16" t="s">
        <v>1321</v>
      </c>
      <c r="B493" s="26" t="s">
        <v>1297</v>
      </c>
      <c r="C493" s="133" t="str">
        <f>IF(OR(ISNUMBER(SEARCH('[1]Lookup for use classification'!$B$1,B493)),ISNUMBER(SEARCH('[1]Lookup for use classification'!$C$1,B493)),ISNUMBER(SEARCH('[1]Lookup for use classification'!$D$1,B493)),ISNUMBER(SEARCH('[1]Lookup for use classification'!$E$1,B493))),'[1]Lookup for use classification'!$A$1,IF(ISNUMBER(SEARCH('[1]Lookup for use classification'!$B$2,B493)),'[1]Lookup for use classification'!$A$2,IF(ISNUMBER(SEARCH('[1]Lookup for use classification'!$B$3,B493)),'[1]Lookup for use classification'!$A$3,IF(OR(ISNUMBER(SEARCH('[1]Lookup for use classification'!$B$4,B493)),ISNUMBER(SEARCH('[1]Lookup for use classification'!$C$4,B493)),ISNUMBER(SEARCH('[1]Lookup for use classification'!$D$4,B493)),ISNUMBER(SEARCH('[1]Lookup for use classification'!$E$4,B493))),'[1]Lookup for use classification'!$A$4,IF(OR(ISNUMBER(SEARCH('[1]Lookup for use classification'!$B$5,B493)),ISNUMBER(SEARCH('[1]Lookup for use classification'!$C$5,B493)),ISNUMBER(SEARCH('[1]Lookup for use classification'!$D$5,B493))),'[1]Lookup for use classification'!$A$5,IF(OR(ISNUMBER(SEARCH('[1]Lookup for use classification'!$B$7,B493)),ISNUMBER(SEARCH('[1]Lookup for use classification'!$C$7,B493)),ISNUMBER(SEARCH('[1]Lookup for use classification'!$D$7,B493))),'[1]Lookup for use classification'!$A$7,IF(OR(ISNUMBER(SEARCH('[1]Lookup for use classification'!$B$9,B493)),ISNUMBER(SEARCH('[1]Lookup for use classification'!$C$9,B493)),ISNUMBER(SEARCH('[1]Lookup for use classification'!$D$9,B493)),ISNUMBER(SEARCH('[1]Lookup for use classification'!$E$9,B493)),ISNUMBER(SEARCH('[1]Lookup for use classification'!$F$9,B493)),ISNUMBER(SEARCH('[1]Lookup for use classification'!$G$9,B493)),ISNUMBER(SEARCH('[1]Lookup for use classification'!$H$9,B493)),ISNUMBER(SEARCH('[1]Lookup for use classification'!$I$9,B493)),ISNUMBER(SEARCH('[1]Lookup for use classification'!$J$9,B493)),ISNUMBER(SEARCH('[1]Lookup for use classification'!$K$9,B493))),'[1]Lookup for use classification'!$A$9,IF(OR(ISNUMBER(SEARCH('[1]Lookup for use classification'!$B$10,B493)),ISNUMBER(SEARCH('[1]Lookup for use classification'!$C$10,B493)),ISNUMBER(SEARCH('[1]Lookup for use classification'!$D$10,B493)),ISNUMBER(SEARCH('[1]Lookup for use classification'!$E$10,B493)),ISNUMBER(SEARCH('[1]Lookup for use classification'!$F$10,B493)),ISNUMBER(SEARCH('[1]Lookup for use classification'!$G$10,B493))),'[1]Lookup for use classification'!$A$10,IF(OR(ISNUMBER(SEARCH('[1]Lookup for use classification'!$B$11,B493)),ISNUMBER(SEARCH('[1]Lookup for use classification'!$C$11,B493))),'[1]Lookup for use classification'!$A$11,IF(OR(ISNUMBER(SEARCH('[1]Lookup for use classification'!$B$12,B493)),ISNUMBER(SEARCH('[1]Lookup for use classification'!$C$12,B493))),'[1]Lookup for use classification'!$A$12,IF(OR(ISNUMBER(SEARCH('[1]Lookup for use classification'!$B$13,B493)),ISNUMBER(SEARCH('[1]Lookup for use classification'!$C$13,B493)),ISNUMBER(SEARCH('[1]Lookup for use classification'!$D$13,B493)),,ISNUMBER(SEARCH('[1]Lookup for use classification'!$C$13,B493)),ISNUMBER(SEARCH('[1]Lookup for use classification'!$E$13,B493))),'[1]Lookup for use classification'!$A$13,IF(OR(ISNUMBER(SEARCH('[1]Lookup for use classification'!$B$14,B493)),ISNUMBER(SEARCH('[1]Lookup for use classification'!$C$14,B493))),'[1]Lookup for use classification'!$A$14,"Other"))))))))))))</f>
        <v>Office</v>
      </c>
      <c r="D493" s="68">
        <v>75578</v>
      </c>
      <c r="E493" s="58"/>
      <c r="F493" s="58"/>
    </row>
    <row r="494" spans="1:6">
      <c r="A494" s="16" t="s">
        <v>1321</v>
      </c>
      <c r="B494" s="26" t="s">
        <v>1298</v>
      </c>
      <c r="C494" s="133" t="str">
        <f>IF(OR(ISNUMBER(SEARCH('[1]Lookup for use classification'!$B$1,B494)),ISNUMBER(SEARCH('[1]Lookup for use classification'!$C$1,B494)),ISNUMBER(SEARCH('[1]Lookup for use classification'!$D$1,B494)),ISNUMBER(SEARCH('[1]Lookup for use classification'!$E$1,B494))),'[1]Lookup for use classification'!$A$1,IF(ISNUMBER(SEARCH('[1]Lookup for use classification'!$B$2,B494)),'[1]Lookup for use classification'!$A$2,IF(ISNUMBER(SEARCH('[1]Lookup for use classification'!$B$3,B494)),'[1]Lookup for use classification'!$A$3,IF(OR(ISNUMBER(SEARCH('[1]Lookup for use classification'!$B$4,B494)),ISNUMBER(SEARCH('[1]Lookup for use classification'!$C$4,B494)),ISNUMBER(SEARCH('[1]Lookup for use classification'!$D$4,B494)),ISNUMBER(SEARCH('[1]Lookup for use classification'!$E$4,B494))),'[1]Lookup for use classification'!$A$4,IF(OR(ISNUMBER(SEARCH('[1]Lookup for use classification'!$B$5,B494)),ISNUMBER(SEARCH('[1]Lookup for use classification'!$C$5,B494)),ISNUMBER(SEARCH('[1]Lookup for use classification'!$D$5,B494))),'[1]Lookup for use classification'!$A$5,IF(OR(ISNUMBER(SEARCH('[1]Lookup for use classification'!$B$7,B494)),ISNUMBER(SEARCH('[1]Lookup for use classification'!$C$7,B494)),ISNUMBER(SEARCH('[1]Lookup for use classification'!$D$7,B494))),'[1]Lookup for use classification'!$A$7,IF(OR(ISNUMBER(SEARCH('[1]Lookup for use classification'!$B$9,B494)),ISNUMBER(SEARCH('[1]Lookup for use classification'!$C$9,B494)),ISNUMBER(SEARCH('[1]Lookup for use classification'!$D$9,B494)),ISNUMBER(SEARCH('[1]Lookup for use classification'!$E$9,B494)),ISNUMBER(SEARCH('[1]Lookup for use classification'!$F$9,B494)),ISNUMBER(SEARCH('[1]Lookup for use classification'!$G$9,B494)),ISNUMBER(SEARCH('[1]Lookup for use classification'!$H$9,B494)),ISNUMBER(SEARCH('[1]Lookup for use classification'!$I$9,B494)),ISNUMBER(SEARCH('[1]Lookup for use classification'!$J$9,B494)),ISNUMBER(SEARCH('[1]Lookup for use classification'!$K$9,B494))),'[1]Lookup for use classification'!$A$9,IF(OR(ISNUMBER(SEARCH('[1]Lookup for use classification'!$B$10,B494)),ISNUMBER(SEARCH('[1]Lookup for use classification'!$C$10,B494)),ISNUMBER(SEARCH('[1]Lookup for use classification'!$D$10,B494)),ISNUMBER(SEARCH('[1]Lookup for use classification'!$E$10,B494)),ISNUMBER(SEARCH('[1]Lookup for use classification'!$F$10,B494)),ISNUMBER(SEARCH('[1]Lookup for use classification'!$G$10,B494))),'[1]Lookup for use classification'!$A$10,IF(OR(ISNUMBER(SEARCH('[1]Lookup for use classification'!$B$11,B494)),ISNUMBER(SEARCH('[1]Lookup for use classification'!$C$11,B494))),'[1]Lookup for use classification'!$A$11,IF(OR(ISNUMBER(SEARCH('[1]Lookup for use classification'!$B$12,B494)),ISNUMBER(SEARCH('[1]Lookup for use classification'!$C$12,B494))),'[1]Lookup for use classification'!$A$12,IF(OR(ISNUMBER(SEARCH('[1]Lookup for use classification'!$B$13,B494)),ISNUMBER(SEARCH('[1]Lookup for use classification'!$C$13,B494)),ISNUMBER(SEARCH('[1]Lookup for use classification'!$D$13,B494)),,ISNUMBER(SEARCH('[1]Lookup for use classification'!$C$13,B494)),ISNUMBER(SEARCH('[1]Lookup for use classification'!$E$13,B494))),'[1]Lookup for use classification'!$A$13,IF(OR(ISNUMBER(SEARCH('[1]Lookup for use classification'!$B$14,B494)),ISNUMBER(SEARCH('[1]Lookup for use classification'!$C$14,B494))),'[1]Lookup for use classification'!$A$14,"Other"))))))))))))</f>
        <v>Other</v>
      </c>
      <c r="D494" s="68">
        <v>12525</v>
      </c>
      <c r="E494" s="58"/>
      <c r="F494" s="58"/>
    </row>
    <row r="495" spans="1:6">
      <c r="A495" s="16" t="s">
        <v>1321</v>
      </c>
      <c r="B495" s="26" t="s">
        <v>1299</v>
      </c>
      <c r="C495" s="133" t="str">
        <f>IF(OR(ISNUMBER(SEARCH('[1]Lookup for use classification'!$B$1,B495)),ISNUMBER(SEARCH('[1]Lookup for use classification'!$C$1,B495)),ISNUMBER(SEARCH('[1]Lookup for use classification'!$D$1,B495)),ISNUMBER(SEARCH('[1]Lookup for use classification'!$E$1,B495))),'[1]Lookup for use classification'!$A$1,IF(ISNUMBER(SEARCH('[1]Lookup for use classification'!$B$2,B495)),'[1]Lookup for use classification'!$A$2,IF(ISNUMBER(SEARCH('[1]Lookup for use classification'!$B$3,B495)),'[1]Lookup for use classification'!$A$3,IF(OR(ISNUMBER(SEARCH('[1]Lookup for use classification'!$B$4,B495)),ISNUMBER(SEARCH('[1]Lookup for use classification'!$C$4,B495)),ISNUMBER(SEARCH('[1]Lookup for use classification'!$D$4,B495)),ISNUMBER(SEARCH('[1]Lookup for use classification'!$E$4,B495))),'[1]Lookup for use classification'!$A$4,IF(OR(ISNUMBER(SEARCH('[1]Lookup for use classification'!$B$5,B495)),ISNUMBER(SEARCH('[1]Lookup for use classification'!$C$5,B495)),ISNUMBER(SEARCH('[1]Lookup for use classification'!$D$5,B495))),'[1]Lookup for use classification'!$A$5,IF(OR(ISNUMBER(SEARCH('[1]Lookup for use classification'!$B$7,B495)),ISNUMBER(SEARCH('[1]Lookup for use classification'!$C$7,B495)),ISNUMBER(SEARCH('[1]Lookup for use classification'!$D$7,B495))),'[1]Lookup for use classification'!$A$7,IF(OR(ISNUMBER(SEARCH('[1]Lookup for use classification'!$B$9,B495)),ISNUMBER(SEARCH('[1]Lookup for use classification'!$C$9,B495)),ISNUMBER(SEARCH('[1]Lookup for use classification'!$D$9,B495)),ISNUMBER(SEARCH('[1]Lookup for use classification'!$E$9,B495)),ISNUMBER(SEARCH('[1]Lookup for use classification'!$F$9,B495)),ISNUMBER(SEARCH('[1]Lookup for use classification'!$G$9,B495)),ISNUMBER(SEARCH('[1]Lookup for use classification'!$H$9,B495)),ISNUMBER(SEARCH('[1]Lookup for use classification'!$I$9,B495)),ISNUMBER(SEARCH('[1]Lookup for use classification'!$J$9,B495)),ISNUMBER(SEARCH('[1]Lookup for use classification'!$K$9,B495))),'[1]Lookup for use classification'!$A$9,IF(OR(ISNUMBER(SEARCH('[1]Lookup for use classification'!$B$10,B495)),ISNUMBER(SEARCH('[1]Lookup for use classification'!$C$10,B495)),ISNUMBER(SEARCH('[1]Lookup for use classification'!$D$10,B495)),ISNUMBER(SEARCH('[1]Lookup for use classification'!$E$10,B495)),ISNUMBER(SEARCH('[1]Lookup for use classification'!$F$10,B495)),ISNUMBER(SEARCH('[1]Lookup for use classification'!$G$10,B495))),'[1]Lookup for use classification'!$A$10,IF(OR(ISNUMBER(SEARCH('[1]Lookup for use classification'!$B$11,B495)),ISNUMBER(SEARCH('[1]Lookup for use classification'!$C$11,B495))),'[1]Lookup for use classification'!$A$11,IF(OR(ISNUMBER(SEARCH('[1]Lookup for use classification'!$B$12,B495)),ISNUMBER(SEARCH('[1]Lookup for use classification'!$C$12,B495))),'[1]Lookup for use classification'!$A$12,IF(OR(ISNUMBER(SEARCH('[1]Lookup for use classification'!$B$13,B495)),ISNUMBER(SEARCH('[1]Lookup for use classification'!$C$13,B495)),ISNUMBER(SEARCH('[1]Lookup for use classification'!$D$13,B495)),,ISNUMBER(SEARCH('[1]Lookup for use classification'!$C$13,B495)),ISNUMBER(SEARCH('[1]Lookup for use classification'!$E$13,B495))),'[1]Lookup for use classification'!$A$13,IF(OR(ISNUMBER(SEARCH('[1]Lookup for use classification'!$B$14,B495)),ISNUMBER(SEARCH('[1]Lookup for use classification'!$C$14,B495))),'[1]Lookup for use classification'!$A$14,"Other"))))))))))))</f>
        <v>Other</v>
      </c>
      <c r="D495" s="27"/>
      <c r="E495" s="26"/>
      <c r="F495" s="26"/>
    </row>
    <row r="496" spans="1:6">
      <c r="A496" s="16" t="s">
        <v>1321</v>
      </c>
      <c r="B496" s="30" t="s">
        <v>1300</v>
      </c>
      <c r="C496" s="133" t="str">
        <f>IF(OR(ISNUMBER(SEARCH('[1]Lookup for use classification'!$B$1,B496)),ISNUMBER(SEARCH('[1]Lookup for use classification'!$C$1,B496)),ISNUMBER(SEARCH('[1]Lookup for use classification'!$D$1,B496)),ISNUMBER(SEARCH('[1]Lookup for use classification'!$E$1,B496))),'[1]Lookup for use classification'!$A$1,IF(ISNUMBER(SEARCH('[1]Lookup for use classification'!$B$2,B496)),'[1]Lookup for use classification'!$A$2,IF(ISNUMBER(SEARCH('[1]Lookup for use classification'!$B$3,B496)),'[1]Lookup for use classification'!$A$3,IF(OR(ISNUMBER(SEARCH('[1]Lookup for use classification'!$B$4,B496)),ISNUMBER(SEARCH('[1]Lookup for use classification'!$C$4,B496)),ISNUMBER(SEARCH('[1]Lookup for use classification'!$D$4,B496)),ISNUMBER(SEARCH('[1]Lookup for use classification'!$E$4,B496))),'[1]Lookup for use classification'!$A$4,IF(OR(ISNUMBER(SEARCH('[1]Lookup for use classification'!$B$5,B496)),ISNUMBER(SEARCH('[1]Lookup for use classification'!$C$5,B496)),ISNUMBER(SEARCH('[1]Lookup for use classification'!$D$5,B496))),'[1]Lookup for use classification'!$A$5,IF(OR(ISNUMBER(SEARCH('[1]Lookup for use classification'!$B$7,B496)),ISNUMBER(SEARCH('[1]Lookup for use classification'!$C$7,B496)),ISNUMBER(SEARCH('[1]Lookup for use classification'!$D$7,B496))),'[1]Lookup for use classification'!$A$7,IF(OR(ISNUMBER(SEARCH('[1]Lookup for use classification'!$B$9,B496)),ISNUMBER(SEARCH('[1]Lookup for use classification'!$C$9,B496)),ISNUMBER(SEARCH('[1]Lookup for use classification'!$D$9,B496)),ISNUMBER(SEARCH('[1]Lookup for use classification'!$E$9,B496)),ISNUMBER(SEARCH('[1]Lookup for use classification'!$F$9,B496)),ISNUMBER(SEARCH('[1]Lookup for use classification'!$G$9,B496)),ISNUMBER(SEARCH('[1]Lookup for use classification'!$H$9,B496)),ISNUMBER(SEARCH('[1]Lookup for use classification'!$I$9,B496)),ISNUMBER(SEARCH('[1]Lookup for use classification'!$J$9,B496)),ISNUMBER(SEARCH('[1]Lookup for use classification'!$K$9,B496))),'[1]Lookup for use classification'!$A$9,IF(OR(ISNUMBER(SEARCH('[1]Lookup for use classification'!$B$10,B496)),ISNUMBER(SEARCH('[1]Lookup for use classification'!$C$10,B496)),ISNUMBER(SEARCH('[1]Lookup for use classification'!$D$10,B496)),ISNUMBER(SEARCH('[1]Lookup for use classification'!$E$10,B496)),ISNUMBER(SEARCH('[1]Lookup for use classification'!$F$10,B496)),ISNUMBER(SEARCH('[1]Lookup for use classification'!$G$10,B496))),'[1]Lookup for use classification'!$A$10,IF(OR(ISNUMBER(SEARCH('[1]Lookup for use classification'!$B$11,B496)),ISNUMBER(SEARCH('[1]Lookup for use classification'!$C$11,B496))),'[1]Lookup for use classification'!$A$11,IF(OR(ISNUMBER(SEARCH('[1]Lookup for use classification'!$B$12,B496)),ISNUMBER(SEARCH('[1]Lookup for use classification'!$C$12,B496))),'[1]Lookup for use classification'!$A$12,IF(OR(ISNUMBER(SEARCH('[1]Lookup for use classification'!$B$13,B496)),ISNUMBER(SEARCH('[1]Lookup for use classification'!$C$13,B496)),ISNUMBER(SEARCH('[1]Lookup for use classification'!$D$13,B496)),,ISNUMBER(SEARCH('[1]Lookup for use classification'!$C$13,B496)),ISNUMBER(SEARCH('[1]Lookup for use classification'!$E$13,B496))),'[1]Lookup for use classification'!$A$13,IF(OR(ISNUMBER(SEARCH('[1]Lookup for use classification'!$B$14,B496)),ISNUMBER(SEARCH('[1]Lookup for use classification'!$C$14,B496))),'[1]Lookup for use classification'!$A$14,"Other"))))))))))))</f>
        <v>Other</v>
      </c>
      <c r="D496" s="69"/>
      <c r="E496" s="61"/>
      <c r="F496" s="61"/>
    </row>
    <row r="497" spans="1:6">
      <c r="A497" s="16" t="s">
        <v>1321</v>
      </c>
      <c r="B497" s="26" t="s">
        <v>1301</v>
      </c>
      <c r="C497" s="133" t="str">
        <f>IF(OR(ISNUMBER(SEARCH('[1]Lookup for use classification'!$B$1,B497)),ISNUMBER(SEARCH('[1]Lookup for use classification'!$C$1,B497)),ISNUMBER(SEARCH('[1]Lookup for use classification'!$D$1,B497)),ISNUMBER(SEARCH('[1]Lookup for use classification'!$E$1,B497))),'[1]Lookup for use classification'!$A$1,IF(ISNUMBER(SEARCH('[1]Lookup for use classification'!$B$2,B497)),'[1]Lookup for use classification'!$A$2,IF(ISNUMBER(SEARCH('[1]Lookup for use classification'!$B$3,B497)),'[1]Lookup for use classification'!$A$3,IF(OR(ISNUMBER(SEARCH('[1]Lookup for use classification'!$B$4,B497)),ISNUMBER(SEARCH('[1]Lookup for use classification'!$C$4,B497)),ISNUMBER(SEARCH('[1]Lookup for use classification'!$D$4,B497)),ISNUMBER(SEARCH('[1]Lookup for use classification'!$E$4,B497))),'[1]Lookup for use classification'!$A$4,IF(OR(ISNUMBER(SEARCH('[1]Lookup for use classification'!$B$5,B497)),ISNUMBER(SEARCH('[1]Lookup for use classification'!$C$5,B497)),ISNUMBER(SEARCH('[1]Lookup for use classification'!$D$5,B497))),'[1]Lookup for use classification'!$A$5,IF(OR(ISNUMBER(SEARCH('[1]Lookup for use classification'!$B$7,B497)),ISNUMBER(SEARCH('[1]Lookup for use classification'!$C$7,B497)),ISNUMBER(SEARCH('[1]Lookup for use classification'!$D$7,B497))),'[1]Lookup for use classification'!$A$7,IF(OR(ISNUMBER(SEARCH('[1]Lookup for use classification'!$B$9,B497)),ISNUMBER(SEARCH('[1]Lookup for use classification'!$C$9,B497)),ISNUMBER(SEARCH('[1]Lookup for use classification'!$D$9,B497)),ISNUMBER(SEARCH('[1]Lookup for use classification'!$E$9,B497)),ISNUMBER(SEARCH('[1]Lookup for use classification'!$F$9,B497)),ISNUMBER(SEARCH('[1]Lookup for use classification'!$G$9,B497)),ISNUMBER(SEARCH('[1]Lookup for use classification'!$H$9,B497)),ISNUMBER(SEARCH('[1]Lookup for use classification'!$I$9,B497)),ISNUMBER(SEARCH('[1]Lookup for use classification'!$J$9,B497)),ISNUMBER(SEARCH('[1]Lookup for use classification'!$K$9,B497))),'[1]Lookup for use classification'!$A$9,IF(OR(ISNUMBER(SEARCH('[1]Lookup for use classification'!$B$10,B497)),ISNUMBER(SEARCH('[1]Lookup for use classification'!$C$10,B497)),ISNUMBER(SEARCH('[1]Lookup for use classification'!$D$10,B497)),ISNUMBER(SEARCH('[1]Lookup for use classification'!$E$10,B497)),ISNUMBER(SEARCH('[1]Lookup for use classification'!$F$10,B497)),ISNUMBER(SEARCH('[1]Lookup for use classification'!$G$10,B497))),'[1]Lookup for use classification'!$A$10,IF(OR(ISNUMBER(SEARCH('[1]Lookup for use classification'!$B$11,B497)),ISNUMBER(SEARCH('[1]Lookup for use classification'!$C$11,B497))),'[1]Lookup for use classification'!$A$11,IF(OR(ISNUMBER(SEARCH('[1]Lookup for use classification'!$B$12,B497)),ISNUMBER(SEARCH('[1]Lookup for use classification'!$C$12,B497))),'[1]Lookup for use classification'!$A$12,IF(OR(ISNUMBER(SEARCH('[1]Lookup for use classification'!$B$13,B497)),ISNUMBER(SEARCH('[1]Lookup for use classification'!$C$13,B497)),ISNUMBER(SEARCH('[1]Lookup for use classification'!$D$13,B497)),,ISNUMBER(SEARCH('[1]Lookup for use classification'!$C$13,B497)),ISNUMBER(SEARCH('[1]Lookup for use classification'!$E$13,B497))),'[1]Lookup for use classification'!$A$13,IF(OR(ISNUMBER(SEARCH('[1]Lookup for use classification'!$B$14,B497)),ISNUMBER(SEARCH('[1]Lookup for use classification'!$C$14,B497))),'[1]Lookup for use classification'!$A$14,"Other"))))))))))))</f>
        <v>Other</v>
      </c>
      <c r="D497" s="27"/>
      <c r="E497" s="26"/>
      <c r="F497" s="26"/>
    </row>
    <row r="498" spans="1:6">
      <c r="A498" s="16" t="s">
        <v>1321</v>
      </c>
      <c r="B498" s="26" t="s">
        <v>104</v>
      </c>
      <c r="C498" s="133" t="str">
        <f>IF(OR(ISNUMBER(SEARCH('[1]Lookup for use classification'!$B$1,B498)),ISNUMBER(SEARCH('[1]Lookup for use classification'!$C$1,B498)),ISNUMBER(SEARCH('[1]Lookup for use classification'!$D$1,B498)),ISNUMBER(SEARCH('[1]Lookup for use classification'!$E$1,B498))),'[1]Lookup for use classification'!$A$1,IF(ISNUMBER(SEARCH('[1]Lookup for use classification'!$B$2,B498)),'[1]Lookup for use classification'!$A$2,IF(ISNUMBER(SEARCH('[1]Lookup for use classification'!$B$3,B498)),'[1]Lookup for use classification'!$A$3,IF(OR(ISNUMBER(SEARCH('[1]Lookup for use classification'!$B$4,B498)),ISNUMBER(SEARCH('[1]Lookup for use classification'!$C$4,B498)),ISNUMBER(SEARCH('[1]Lookup for use classification'!$D$4,B498)),ISNUMBER(SEARCH('[1]Lookup for use classification'!$E$4,B498))),'[1]Lookup for use classification'!$A$4,IF(OR(ISNUMBER(SEARCH('[1]Lookup for use classification'!$B$5,B498)),ISNUMBER(SEARCH('[1]Lookup for use classification'!$C$5,B498)),ISNUMBER(SEARCH('[1]Lookup for use classification'!$D$5,B498))),'[1]Lookup for use classification'!$A$5,IF(OR(ISNUMBER(SEARCH('[1]Lookup for use classification'!$B$7,B498)),ISNUMBER(SEARCH('[1]Lookup for use classification'!$C$7,B498)),ISNUMBER(SEARCH('[1]Lookup for use classification'!$D$7,B498))),'[1]Lookup for use classification'!$A$7,IF(OR(ISNUMBER(SEARCH('[1]Lookup for use classification'!$B$9,B498)),ISNUMBER(SEARCH('[1]Lookup for use classification'!$C$9,B498)),ISNUMBER(SEARCH('[1]Lookup for use classification'!$D$9,B498)),ISNUMBER(SEARCH('[1]Lookup for use classification'!$E$9,B498)),ISNUMBER(SEARCH('[1]Lookup for use classification'!$F$9,B498)),ISNUMBER(SEARCH('[1]Lookup for use classification'!$G$9,B498)),ISNUMBER(SEARCH('[1]Lookup for use classification'!$H$9,B498)),ISNUMBER(SEARCH('[1]Lookup for use classification'!$I$9,B498)),ISNUMBER(SEARCH('[1]Lookup for use classification'!$J$9,B498)),ISNUMBER(SEARCH('[1]Lookup for use classification'!$K$9,B498))),'[1]Lookup for use classification'!$A$9,IF(OR(ISNUMBER(SEARCH('[1]Lookup for use classification'!$B$10,B498)),ISNUMBER(SEARCH('[1]Lookup for use classification'!$C$10,B498)),ISNUMBER(SEARCH('[1]Lookup for use classification'!$D$10,B498)),ISNUMBER(SEARCH('[1]Lookup for use classification'!$E$10,B498)),ISNUMBER(SEARCH('[1]Lookup for use classification'!$F$10,B498)),ISNUMBER(SEARCH('[1]Lookup for use classification'!$G$10,B498))),'[1]Lookup for use classification'!$A$10,IF(OR(ISNUMBER(SEARCH('[1]Lookup for use classification'!$B$11,B498)),ISNUMBER(SEARCH('[1]Lookup for use classification'!$C$11,B498))),'[1]Lookup for use classification'!$A$11,IF(OR(ISNUMBER(SEARCH('[1]Lookup for use classification'!$B$12,B498)),ISNUMBER(SEARCH('[1]Lookup for use classification'!$C$12,B498))),'[1]Lookup for use classification'!$A$12,IF(OR(ISNUMBER(SEARCH('[1]Lookup for use classification'!$B$13,B498)),ISNUMBER(SEARCH('[1]Lookup for use classification'!$C$13,B498)),ISNUMBER(SEARCH('[1]Lookup for use classification'!$D$13,B498)),,ISNUMBER(SEARCH('[1]Lookup for use classification'!$C$13,B498)),ISNUMBER(SEARCH('[1]Lookup for use classification'!$E$13,B498))),'[1]Lookup for use classification'!$A$13,IF(OR(ISNUMBER(SEARCH('[1]Lookup for use classification'!$B$14,B498)),ISNUMBER(SEARCH('[1]Lookup for use classification'!$C$14,B498))),'[1]Lookup for use classification'!$A$14,"Other"))))))))))))</f>
        <v>Other</v>
      </c>
      <c r="D498" s="68">
        <v>7042</v>
      </c>
      <c r="E498" s="58"/>
      <c r="F498" s="58"/>
    </row>
    <row r="499" spans="1:6">
      <c r="A499" s="16" t="s">
        <v>1321</v>
      </c>
      <c r="B499" s="26" t="s">
        <v>1302</v>
      </c>
      <c r="C499" s="133" t="str">
        <f>IF(OR(ISNUMBER(SEARCH('[1]Lookup for use classification'!$B$1,B499)),ISNUMBER(SEARCH('[1]Lookup for use classification'!$C$1,B499)),ISNUMBER(SEARCH('[1]Lookup for use classification'!$D$1,B499)),ISNUMBER(SEARCH('[1]Lookup for use classification'!$E$1,B499))),'[1]Lookup for use classification'!$A$1,IF(ISNUMBER(SEARCH('[1]Lookup for use classification'!$B$2,B499)),'[1]Lookup for use classification'!$A$2,IF(ISNUMBER(SEARCH('[1]Lookup for use classification'!$B$3,B499)),'[1]Lookup for use classification'!$A$3,IF(OR(ISNUMBER(SEARCH('[1]Lookup for use classification'!$B$4,B499)),ISNUMBER(SEARCH('[1]Lookup for use classification'!$C$4,B499)),ISNUMBER(SEARCH('[1]Lookup for use classification'!$D$4,B499)),ISNUMBER(SEARCH('[1]Lookup for use classification'!$E$4,B499))),'[1]Lookup for use classification'!$A$4,IF(OR(ISNUMBER(SEARCH('[1]Lookup for use classification'!$B$5,B499)),ISNUMBER(SEARCH('[1]Lookup for use classification'!$C$5,B499)),ISNUMBER(SEARCH('[1]Lookup for use classification'!$D$5,B499))),'[1]Lookup for use classification'!$A$5,IF(OR(ISNUMBER(SEARCH('[1]Lookup for use classification'!$B$7,B499)),ISNUMBER(SEARCH('[1]Lookup for use classification'!$C$7,B499)),ISNUMBER(SEARCH('[1]Lookup for use classification'!$D$7,B499))),'[1]Lookup for use classification'!$A$7,IF(OR(ISNUMBER(SEARCH('[1]Lookup for use classification'!$B$9,B499)),ISNUMBER(SEARCH('[1]Lookup for use classification'!$C$9,B499)),ISNUMBER(SEARCH('[1]Lookup for use classification'!$D$9,B499)),ISNUMBER(SEARCH('[1]Lookup for use classification'!$E$9,B499)),ISNUMBER(SEARCH('[1]Lookup for use classification'!$F$9,B499)),ISNUMBER(SEARCH('[1]Lookup for use classification'!$G$9,B499)),ISNUMBER(SEARCH('[1]Lookup for use classification'!$H$9,B499)),ISNUMBER(SEARCH('[1]Lookup for use classification'!$I$9,B499)),ISNUMBER(SEARCH('[1]Lookup for use classification'!$J$9,B499)),ISNUMBER(SEARCH('[1]Lookup for use classification'!$K$9,B499))),'[1]Lookup for use classification'!$A$9,IF(OR(ISNUMBER(SEARCH('[1]Lookup for use classification'!$B$10,B499)),ISNUMBER(SEARCH('[1]Lookup for use classification'!$C$10,B499)),ISNUMBER(SEARCH('[1]Lookup for use classification'!$D$10,B499)),ISNUMBER(SEARCH('[1]Lookup for use classification'!$E$10,B499)),ISNUMBER(SEARCH('[1]Lookup for use classification'!$F$10,B499)),ISNUMBER(SEARCH('[1]Lookup for use classification'!$G$10,B499))),'[1]Lookup for use classification'!$A$10,IF(OR(ISNUMBER(SEARCH('[1]Lookup for use classification'!$B$11,B499)),ISNUMBER(SEARCH('[1]Lookup for use classification'!$C$11,B499))),'[1]Lookup for use classification'!$A$11,IF(OR(ISNUMBER(SEARCH('[1]Lookup for use classification'!$B$12,B499)),ISNUMBER(SEARCH('[1]Lookup for use classification'!$C$12,B499))),'[1]Lookup for use classification'!$A$12,IF(OR(ISNUMBER(SEARCH('[1]Lookup for use classification'!$B$13,B499)),ISNUMBER(SEARCH('[1]Lookup for use classification'!$C$13,B499)),ISNUMBER(SEARCH('[1]Lookup for use classification'!$D$13,B499)),,ISNUMBER(SEARCH('[1]Lookup for use classification'!$C$13,B499)),ISNUMBER(SEARCH('[1]Lookup for use classification'!$E$13,B499))),'[1]Lookup for use classification'!$A$13,IF(OR(ISNUMBER(SEARCH('[1]Lookup for use classification'!$B$14,B499)),ISNUMBER(SEARCH('[1]Lookup for use classification'!$C$14,B499))),'[1]Lookup for use classification'!$A$14,"Other"))))))))))))</f>
        <v>Public Assembly</v>
      </c>
      <c r="D499" s="68"/>
      <c r="E499" s="61"/>
      <c r="F499" s="58"/>
    </row>
    <row r="500" spans="1:6">
      <c r="A500" s="16" t="s">
        <v>1321</v>
      </c>
      <c r="B500" s="26" t="s">
        <v>1303</v>
      </c>
      <c r="C500" s="133" t="str">
        <f>IF(OR(ISNUMBER(SEARCH('[1]Lookup for use classification'!$B$1,B500)),ISNUMBER(SEARCH('[1]Lookup for use classification'!$C$1,B500)),ISNUMBER(SEARCH('[1]Lookup for use classification'!$D$1,B500)),ISNUMBER(SEARCH('[1]Lookup for use classification'!$E$1,B500))),'[1]Lookup for use classification'!$A$1,IF(ISNUMBER(SEARCH('[1]Lookup for use classification'!$B$2,B500)),'[1]Lookup for use classification'!$A$2,IF(ISNUMBER(SEARCH('[1]Lookup for use classification'!$B$3,B500)),'[1]Lookup for use classification'!$A$3,IF(OR(ISNUMBER(SEARCH('[1]Lookup for use classification'!$B$4,B500)),ISNUMBER(SEARCH('[1]Lookup for use classification'!$C$4,B500)),ISNUMBER(SEARCH('[1]Lookup for use classification'!$D$4,B500)),ISNUMBER(SEARCH('[1]Lookup for use classification'!$E$4,B500))),'[1]Lookup for use classification'!$A$4,IF(OR(ISNUMBER(SEARCH('[1]Lookup for use classification'!$B$5,B500)),ISNUMBER(SEARCH('[1]Lookup for use classification'!$C$5,B500)),ISNUMBER(SEARCH('[1]Lookup for use classification'!$D$5,B500))),'[1]Lookup for use classification'!$A$5,IF(OR(ISNUMBER(SEARCH('[1]Lookup for use classification'!$B$7,B500)),ISNUMBER(SEARCH('[1]Lookup for use classification'!$C$7,B500)),ISNUMBER(SEARCH('[1]Lookup for use classification'!$D$7,B500))),'[1]Lookup for use classification'!$A$7,IF(OR(ISNUMBER(SEARCH('[1]Lookup for use classification'!$B$9,B500)),ISNUMBER(SEARCH('[1]Lookup for use classification'!$C$9,B500)),ISNUMBER(SEARCH('[1]Lookup for use classification'!$D$9,B500)),ISNUMBER(SEARCH('[1]Lookup for use classification'!$E$9,B500)),ISNUMBER(SEARCH('[1]Lookup for use classification'!$F$9,B500)),ISNUMBER(SEARCH('[1]Lookup for use classification'!$G$9,B500)),ISNUMBER(SEARCH('[1]Lookup for use classification'!$H$9,B500)),ISNUMBER(SEARCH('[1]Lookup for use classification'!$I$9,B500)),ISNUMBER(SEARCH('[1]Lookup for use classification'!$J$9,B500)),ISNUMBER(SEARCH('[1]Lookup for use classification'!$K$9,B500))),'[1]Lookup for use classification'!$A$9,IF(OR(ISNUMBER(SEARCH('[1]Lookup for use classification'!$B$10,B500)),ISNUMBER(SEARCH('[1]Lookup for use classification'!$C$10,B500)),ISNUMBER(SEARCH('[1]Lookup for use classification'!$D$10,B500)),ISNUMBER(SEARCH('[1]Lookup for use classification'!$E$10,B500)),ISNUMBER(SEARCH('[1]Lookup for use classification'!$F$10,B500)),ISNUMBER(SEARCH('[1]Lookup for use classification'!$G$10,B500))),'[1]Lookup for use classification'!$A$10,IF(OR(ISNUMBER(SEARCH('[1]Lookup for use classification'!$B$11,B500)),ISNUMBER(SEARCH('[1]Lookup for use classification'!$C$11,B500))),'[1]Lookup for use classification'!$A$11,IF(OR(ISNUMBER(SEARCH('[1]Lookup for use classification'!$B$12,B500)),ISNUMBER(SEARCH('[1]Lookup for use classification'!$C$12,B500))),'[1]Lookup for use classification'!$A$12,IF(OR(ISNUMBER(SEARCH('[1]Lookup for use classification'!$B$13,B500)),ISNUMBER(SEARCH('[1]Lookup for use classification'!$C$13,B500)),ISNUMBER(SEARCH('[1]Lookup for use classification'!$D$13,B500)),,ISNUMBER(SEARCH('[1]Lookup for use classification'!$C$13,B500)),ISNUMBER(SEARCH('[1]Lookup for use classification'!$E$13,B500))),'[1]Lookup for use classification'!$A$13,IF(OR(ISNUMBER(SEARCH('[1]Lookup for use classification'!$B$14,B500)),ISNUMBER(SEARCH('[1]Lookup for use classification'!$C$14,B500))),'[1]Lookup for use classification'!$A$14,"Other"))))))))))))</f>
        <v>Other</v>
      </c>
      <c r="D500" s="27"/>
      <c r="E500" s="30"/>
      <c r="F500" s="26"/>
    </row>
    <row r="501" spans="1:6">
      <c r="A501" s="16" t="s">
        <v>1321</v>
      </c>
      <c r="B501" s="26" t="s">
        <v>1304</v>
      </c>
      <c r="C501" s="133" t="str">
        <f>IF(OR(ISNUMBER(SEARCH('[1]Lookup for use classification'!$B$1,B501)),ISNUMBER(SEARCH('[1]Lookup for use classification'!$C$1,B501)),ISNUMBER(SEARCH('[1]Lookup for use classification'!$D$1,B501)),ISNUMBER(SEARCH('[1]Lookup for use classification'!$E$1,B501))),'[1]Lookup for use classification'!$A$1,IF(ISNUMBER(SEARCH('[1]Lookup for use classification'!$B$2,B501)),'[1]Lookup for use classification'!$A$2,IF(ISNUMBER(SEARCH('[1]Lookup for use classification'!$B$3,B501)),'[1]Lookup for use classification'!$A$3,IF(OR(ISNUMBER(SEARCH('[1]Lookup for use classification'!$B$4,B501)),ISNUMBER(SEARCH('[1]Lookup for use classification'!$C$4,B501)),ISNUMBER(SEARCH('[1]Lookup for use classification'!$D$4,B501)),ISNUMBER(SEARCH('[1]Lookup for use classification'!$E$4,B501))),'[1]Lookup for use classification'!$A$4,IF(OR(ISNUMBER(SEARCH('[1]Lookup for use classification'!$B$5,B501)),ISNUMBER(SEARCH('[1]Lookup for use classification'!$C$5,B501)),ISNUMBER(SEARCH('[1]Lookup for use classification'!$D$5,B501))),'[1]Lookup for use classification'!$A$5,IF(OR(ISNUMBER(SEARCH('[1]Lookup for use classification'!$B$7,B501)),ISNUMBER(SEARCH('[1]Lookup for use classification'!$C$7,B501)),ISNUMBER(SEARCH('[1]Lookup for use classification'!$D$7,B501))),'[1]Lookup for use classification'!$A$7,IF(OR(ISNUMBER(SEARCH('[1]Lookup for use classification'!$B$9,B501)),ISNUMBER(SEARCH('[1]Lookup for use classification'!$C$9,B501)),ISNUMBER(SEARCH('[1]Lookup for use classification'!$D$9,B501)),ISNUMBER(SEARCH('[1]Lookup for use classification'!$E$9,B501)),ISNUMBER(SEARCH('[1]Lookup for use classification'!$F$9,B501)),ISNUMBER(SEARCH('[1]Lookup for use classification'!$G$9,B501)),ISNUMBER(SEARCH('[1]Lookup for use classification'!$H$9,B501)),ISNUMBER(SEARCH('[1]Lookup for use classification'!$I$9,B501)),ISNUMBER(SEARCH('[1]Lookup for use classification'!$J$9,B501)),ISNUMBER(SEARCH('[1]Lookup for use classification'!$K$9,B501))),'[1]Lookup for use classification'!$A$9,IF(OR(ISNUMBER(SEARCH('[1]Lookup for use classification'!$B$10,B501)),ISNUMBER(SEARCH('[1]Lookup for use classification'!$C$10,B501)),ISNUMBER(SEARCH('[1]Lookup for use classification'!$D$10,B501)),ISNUMBER(SEARCH('[1]Lookup for use classification'!$E$10,B501)),ISNUMBER(SEARCH('[1]Lookup for use classification'!$F$10,B501)),ISNUMBER(SEARCH('[1]Lookup for use classification'!$G$10,B501))),'[1]Lookup for use classification'!$A$10,IF(OR(ISNUMBER(SEARCH('[1]Lookup for use classification'!$B$11,B501)),ISNUMBER(SEARCH('[1]Lookup for use classification'!$C$11,B501))),'[1]Lookup for use classification'!$A$11,IF(OR(ISNUMBER(SEARCH('[1]Lookup for use classification'!$B$12,B501)),ISNUMBER(SEARCH('[1]Lookup for use classification'!$C$12,B501))),'[1]Lookup for use classification'!$A$12,IF(OR(ISNUMBER(SEARCH('[1]Lookup for use classification'!$B$13,B501)),ISNUMBER(SEARCH('[1]Lookup for use classification'!$C$13,B501)),ISNUMBER(SEARCH('[1]Lookup for use classification'!$D$13,B501)),,ISNUMBER(SEARCH('[1]Lookup for use classification'!$C$13,B501)),ISNUMBER(SEARCH('[1]Lookup for use classification'!$E$13,B501))),'[1]Lookup for use classification'!$A$13,IF(OR(ISNUMBER(SEARCH('[1]Lookup for use classification'!$B$14,B501)),ISNUMBER(SEARCH('[1]Lookup for use classification'!$C$14,B501))),'[1]Lookup for use classification'!$A$14,"Other"))))))))))))</f>
        <v>Other</v>
      </c>
      <c r="D501" s="68"/>
      <c r="E501" s="61"/>
      <c r="F501" s="58"/>
    </row>
    <row r="502" spans="1:6">
      <c r="A502" s="16" t="s">
        <v>1321</v>
      </c>
      <c r="B502" s="26" t="s">
        <v>1305</v>
      </c>
      <c r="C502" s="133" t="str">
        <f>IF(OR(ISNUMBER(SEARCH('[1]Lookup for use classification'!$B$1,B502)),ISNUMBER(SEARCH('[1]Lookup for use classification'!$C$1,B502)),ISNUMBER(SEARCH('[1]Lookup for use classification'!$D$1,B502)),ISNUMBER(SEARCH('[1]Lookup for use classification'!$E$1,B502))),'[1]Lookup for use classification'!$A$1,IF(ISNUMBER(SEARCH('[1]Lookup for use classification'!$B$2,B502)),'[1]Lookup for use classification'!$A$2,IF(ISNUMBER(SEARCH('[1]Lookup for use classification'!$B$3,B502)),'[1]Lookup for use classification'!$A$3,IF(OR(ISNUMBER(SEARCH('[1]Lookup for use classification'!$B$4,B502)),ISNUMBER(SEARCH('[1]Lookup for use classification'!$C$4,B502)),ISNUMBER(SEARCH('[1]Lookup for use classification'!$D$4,B502)),ISNUMBER(SEARCH('[1]Lookup for use classification'!$E$4,B502))),'[1]Lookup for use classification'!$A$4,IF(OR(ISNUMBER(SEARCH('[1]Lookup for use classification'!$B$5,B502)),ISNUMBER(SEARCH('[1]Lookup for use classification'!$C$5,B502)),ISNUMBER(SEARCH('[1]Lookup for use classification'!$D$5,B502))),'[1]Lookup for use classification'!$A$5,IF(OR(ISNUMBER(SEARCH('[1]Lookup for use classification'!$B$7,B502)),ISNUMBER(SEARCH('[1]Lookup for use classification'!$C$7,B502)),ISNUMBER(SEARCH('[1]Lookup for use classification'!$D$7,B502))),'[1]Lookup for use classification'!$A$7,IF(OR(ISNUMBER(SEARCH('[1]Lookup for use classification'!$B$9,B502)),ISNUMBER(SEARCH('[1]Lookup for use classification'!$C$9,B502)),ISNUMBER(SEARCH('[1]Lookup for use classification'!$D$9,B502)),ISNUMBER(SEARCH('[1]Lookup for use classification'!$E$9,B502)),ISNUMBER(SEARCH('[1]Lookup for use classification'!$F$9,B502)),ISNUMBER(SEARCH('[1]Lookup for use classification'!$G$9,B502)),ISNUMBER(SEARCH('[1]Lookup for use classification'!$H$9,B502)),ISNUMBER(SEARCH('[1]Lookup for use classification'!$I$9,B502)),ISNUMBER(SEARCH('[1]Lookup for use classification'!$J$9,B502)),ISNUMBER(SEARCH('[1]Lookup for use classification'!$K$9,B502))),'[1]Lookup for use classification'!$A$9,IF(OR(ISNUMBER(SEARCH('[1]Lookup for use classification'!$B$10,B502)),ISNUMBER(SEARCH('[1]Lookup for use classification'!$C$10,B502)),ISNUMBER(SEARCH('[1]Lookup for use classification'!$D$10,B502)),ISNUMBER(SEARCH('[1]Lookup for use classification'!$E$10,B502)),ISNUMBER(SEARCH('[1]Lookup for use classification'!$F$10,B502)),ISNUMBER(SEARCH('[1]Lookup for use classification'!$G$10,B502))),'[1]Lookup for use classification'!$A$10,IF(OR(ISNUMBER(SEARCH('[1]Lookup for use classification'!$B$11,B502)),ISNUMBER(SEARCH('[1]Lookup for use classification'!$C$11,B502))),'[1]Lookup for use classification'!$A$11,IF(OR(ISNUMBER(SEARCH('[1]Lookup for use classification'!$B$12,B502)),ISNUMBER(SEARCH('[1]Lookup for use classification'!$C$12,B502))),'[1]Lookup for use classification'!$A$12,IF(OR(ISNUMBER(SEARCH('[1]Lookup for use classification'!$B$13,B502)),ISNUMBER(SEARCH('[1]Lookup for use classification'!$C$13,B502)),ISNUMBER(SEARCH('[1]Lookup for use classification'!$D$13,B502)),,ISNUMBER(SEARCH('[1]Lookup for use classification'!$C$13,B502)),ISNUMBER(SEARCH('[1]Lookup for use classification'!$E$13,B502))),'[1]Lookup for use classification'!$A$13,IF(OR(ISNUMBER(SEARCH('[1]Lookup for use classification'!$B$14,B502)),ISNUMBER(SEARCH('[1]Lookup for use classification'!$C$14,B502))),'[1]Lookup for use classification'!$A$14,"Other"))))))))))))</f>
        <v>Warehousing</v>
      </c>
      <c r="D502" s="27"/>
      <c r="E502" s="30"/>
      <c r="F502" s="26"/>
    </row>
    <row r="503" spans="1:6">
      <c r="A503" s="16" t="s">
        <v>1321</v>
      </c>
      <c r="B503" s="26" t="s">
        <v>1306</v>
      </c>
      <c r="C503" s="133" t="str">
        <f>IF(OR(ISNUMBER(SEARCH('[1]Lookup for use classification'!$B$1,B503)),ISNUMBER(SEARCH('[1]Lookup for use classification'!$C$1,B503)),ISNUMBER(SEARCH('[1]Lookup for use classification'!$D$1,B503)),ISNUMBER(SEARCH('[1]Lookup for use classification'!$E$1,B503))),'[1]Lookup for use classification'!$A$1,IF(ISNUMBER(SEARCH('[1]Lookup for use classification'!$B$2,B503)),'[1]Lookup for use classification'!$A$2,IF(ISNUMBER(SEARCH('[1]Lookup for use classification'!$B$3,B503)),'[1]Lookup for use classification'!$A$3,IF(OR(ISNUMBER(SEARCH('[1]Lookup for use classification'!$B$4,B503)),ISNUMBER(SEARCH('[1]Lookup for use classification'!$C$4,B503)),ISNUMBER(SEARCH('[1]Lookup for use classification'!$D$4,B503)),ISNUMBER(SEARCH('[1]Lookup for use classification'!$E$4,B503))),'[1]Lookup for use classification'!$A$4,IF(OR(ISNUMBER(SEARCH('[1]Lookup for use classification'!$B$5,B503)),ISNUMBER(SEARCH('[1]Lookup for use classification'!$C$5,B503)),ISNUMBER(SEARCH('[1]Lookup for use classification'!$D$5,B503))),'[1]Lookup for use classification'!$A$5,IF(OR(ISNUMBER(SEARCH('[1]Lookup for use classification'!$B$7,B503)),ISNUMBER(SEARCH('[1]Lookup for use classification'!$C$7,B503)),ISNUMBER(SEARCH('[1]Lookup for use classification'!$D$7,B503))),'[1]Lookup for use classification'!$A$7,IF(OR(ISNUMBER(SEARCH('[1]Lookup for use classification'!$B$9,B503)),ISNUMBER(SEARCH('[1]Lookup for use classification'!$C$9,B503)),ISNUMBER(SEARCH('[1]Lookup for use classification'!$D$9,B503)),ISNUMBER(SEARCH('[1]Lookup for use classification'!$E$9,B503)),ISNUMBER(SEARCH('[1]Lookup for use classification'!$F$9,B503)),ISNUMBER(SEARCH('[1]Lookup for use classification'!$G$9,B503)),ISNUMBER(SEARCH('[1]Lookup for use classification'!$H$9,B503)),ISNUMBER(SEARCH('[1]Lookup for use classification'!$I$9,B503)),ISNUMBER(SEARCH('[1]Lookup for use classification'!$J$9,B503)),ISNUMBER(SEARCH('[1]Lookup for use classification'!$K$9,B503))),'[1]Lookup for use classification'!$A$9,IF(OR(ISNUMBER(SEARCH('[1]Lookup for use classification'!$B$10,B503)),ISNUMBER(SEARCH('[1]Lookup for use classification'!$C$10,B503)),ISNUMBER(SEARCH('[1]Lookup for use classification'!$D$10,B503)),ISNUMBER(SEARCH('[1]Lookup for use classification'!$E$10,B503)),ISNUMBER(SEARCH('[1]Lookup for use classification'!$F$10,B503)),ISNUMBER(SEARCH('[1]Lookup for use classification'!$G$10,B503))),'[1]Lookup for use classification'!$A$10,IF(OR(ISNUMBER(SEARCH('[1]Lookup for use classification'!$B$11,B503)),ISNUMBER(SEARCH('[1]Lookup for use classification'!$C$11,B503))),'[1]Lookup for use classification'!$A$11,IF(OR(ISNUMBER(SEARCH('[1]Lookup for use classification'!$B$12,B503)),ISNUMBER(SEARCH('[1]Lookup for use classification'!$C$12,B503))),'[1]Lookup for use classification'!$A$12,IF(OR(ISNUMBER(SEARCH('[1]Lookup for use classification'!$B$13,B503)),ISNUMBER(SEARCH('[1]Lookup for use classification'!$C$13,B503)),ISNUMBER(SEARCH('[1]Lookup for use classification'!$D$13,B503)),,ISNUMBER(SEARCH('[1]Lookup for use classification'!$C$13,B503)),ISNUMBER(SEARCH('[1]Lookup for use classification'!$E$13,B503))),'[1]Lookup for use classification'!$A$13,IF(OR(ISNUMBER(SEARCH('[1]Lookup for use classification'!$B$14,B503)),ISNUMBER(SEARCH('[1]Lookup for use classification'!$C$14,B503))),'[1]Lookup for use classification'!$A$14,"Other"))))))))))))</f>
        <v>Accomodation Services</v>
      </c>
      <c r="D503" s="68"/>
      <c r="E503" s="58"/>
      <c r="F503" s="58"/>
    </row>
    <row r="504" spans="1:6">
      <c r="A504" s="16" t="s">
        <v>1321</v>
      </c>
      <c r="B504" s="26" t="s">
        <v>1307</v>
      </c>
      <c r="C504" s="133" t="str">
        <f>IF(OR(ISNUMBER(SEARCH('[1]Lookup for use classification'!$B$1,B504)),ISNUMBER(SEARCH('[1]Lookup for use classification'!$C$1,B504)),ISNUMBER(SEARCH('[1]Lookup for use classification'!$D$1,B504)),ISNUMBER(SEARCH('[1]Lookup for use classification'!$E$1,B504))),'[1]Lookup for use classification'!$A$1,IF(ISNUMBER(SEARCH('[1]Lookup for use classification'!$B$2,B504)),'[1]Lookup for use classification'!$A$2,IF(ISNUMBER(SEARCH('[1]Lookup for use classification'!$B$3,B504)),'[1]Lookup for use classification'!$A$3,IF(OR(ISNUMBER(SEARCH('[1]Lookup for use classification'!$B$4,B504)),ISNUMBER(SEARCH('[1]Lookup for use classification'!$C$4,B504)),ISNUMBER(SEARCH('[1]Lookup for use classification'!$D$4,B504)),ISNUMBER(SEARCH('[1]Lookup for use classification'!$E$4,B504))),'[1]Lookup for use classification'!$A$4,IF(OR(ISNUMBER(SEARCH('[1]Lookup for use classification'!$B$5,B504)),ISNUMBER(SEARCH('[1]Lookup for use classification'!$C$5,B504)),ISNUMBER(SEARCH('[1]Lookup for use classification'!$D$5,B504))),'[1]Lookup for use classification'!$A$5,IF(OR(ISNUMBER(SEARCH('[1]Lookup for use classification'!$B$7,B504)),ISNUMBER(SEARCH('[1]Lookup for use classification'!$C$7,B504)),ISNUMBER(SEARCH('[1]Lookup for use classification'!$D$7,B504))),'[1]Lookup for use classification'!$A$7,IF(OR(ISNUMBER(SEARCH('[1]Lookup for use classification'!$B$9,B504)),ISNUMBER(SEARCH('[1]Lookup for use classification'!$C$9,B504)),ISNUMBER(SEARCH('[1]Lookup for use classification'!$D$9,B504)),ISNUMBER(SEARCH('[1]Lookup for use classification'!$E$9,B504)),ISNUMBER(SEARCH('[1]Lookup for use classification'!$F$9,B504)),ISNUMBER(SEARCH('[1]Lookup for use classification'!$G$9,B504)),ISNUMBER(SEARCH('[1]Lookup for use classification'!$H$9,B504)),ISNUMBER(SEARCH('[1]Lookup for use classification'!$I$9,B504)),ISNUMBER(SEARCH('[1]Lookup for use classification'!$J$9,B504)),ISNUMBER(SEARCH('[1]Lookup for use classification'!$K$9,B504))),'[1]Lookup for use classification'!$A$9,IF(OR(ISNUMBER(SEARCH('[1]Lookup for use classification'!$B$10,B504)),ISNUMBER(SEARCH('[1]Lookup for use classification'!$C$10,B504)),ISNUMBER(SEARCH('[1]Lookup for use classification'!$D$10,B504)),ISNUMBER(SEARCH('[1]Lookup for use classification'!$E$10,B504)),ISNUMBER(SEARCH('[1]Lookup for use classification'!$F$10,B504)),ISNUMBER(SEARCH('[1]Lookup for use classification'!$G$10,B504))),'[1]Lookup for use classification'!$A$10,IF(OR(ISNUMBER(SEARCH('[1]Lookup for use classification'!$B$11,B504)),ISNUMBER(SEARCH('[1]Lookup for use classification'!$C$11,B504))),'[1]Lookup for use classification'!$A$11,IF(OR(ISNUMBER(SEARCH('[1]Lookup for use classification'!$B$12,B504)),ISNUMBER(SEARCH('[1]Lookup for use classification'!$C$12,B504))),'[1]Lookup for use classification'!$A$12,IF(OR(ISNUMBER(SEARCH('[1]Lookup for use classification'!$B$13,B504)),ISNUMBER(SEARCH('[1]Lookup for use classification'!$C$13,B504)),ISNUMBER(SEARCH('[1]Lookup for use classification'!$D$13,B504)),,ISNUMBER(SEARCH('[1]Lookup for use classification'!$C$13,B504)),ISNUMBER(SEARCH('[1]Lookup for use classification'!$E$13,B504))),'[1]Lookup for use classification'!$A$13,IF(OR(ISNUMBER(SEARCH('[1]Lookup for use classification'!$B$14,B504)),ISNUMBER(SEARCH('[1]Lookup for use classification'!$C$14,B504))),'[1]Lookup for use classification'!$A$14,"Other"))))))))))))</f>
        <v>Other</v>
      </c>
      <c r="D504" s="68"/>
      <c r="E504" s="58"/>
      <c r="F504" s="58"/>
    </row>
    <row r="505" spans="1:6">
      <c r="A505" s="16" t="s">
        <v>1321</v>
      </c>
      <c r="B505" s="26" t="s">
        <v>48</v>
      </c>
      <c r="C505" s="133" t="str">
        <f>IF(OR(ISNUMBER(SEARCH('[1]Lookup for use classification'!$B$1,B505)),ISNUMBER(SEARCH('[1]Lookup for use classification'!$C$1,B505)),ISNUMBER(SEARCH('[1]Lookup for use classification'!$D$1,B505)),ISNUMBER(SEARCH('[1]Lookup for use classification'!$E$1,B505))),'[1]Lookup for use classification'!$A$1,IF(ISNUMBER(SEARCH('[1]Lookup for use classification'!$B$2,B505)),'[1]Lookup for use classification'!$A$2,IF(ISNUMBER(SEARCH('[1]Lookup for use classification'!$B$3,B505)),'[1]Lookup for use classification'!$A$3,IF(OR(ISNUMBER(SEARCH('[1]Lookup for use classification'!$B$4,B505)),ISNUMBER(SEARCH('[1]Lookup for use classification'!$C$4,B505)),ISNUMBER(SEARCH('[1]Lookup for use classification'!$D$4,B505)),ISNUMBER(SEARCH('[1]Lookup for use classification'!$E$4,B505))),'[1]Lookup for use classification'!$A$4,IF(OR(ISNUMBER(SEARCH('[1]Lookup for use classification'!$B$5,B505)),ISNUMBER(SEARCH('[1]Lookup for use classification'!$C$5,B505)),ISNUMBER(SEARCH('[1]Lookup for use classification'!$D$5,B505))),'[1]Lookup for use classification'!$A$5,IF(OR(ISNUMBER(SEARCH('[1]Lookup for use classification'!$B$7,B505)),ISNUMBER(SEARCH('[1]Lookup for use classification'!$C$7,B505)),ISNUMBER(SEARCH('[1]Lookup for use classification'!$D$7,B505))),'[1]Lookup for use classification'!$A$7,IF(OR(ISNUMBER(SEARCH('[1]Lookup for use classification'!$B$9,B505)),ISNUMBER(SEARCH('[1]Lookup for use classification'!$C$9,B505)),ISNUMBER(SEARCH('[1]Lookup for use classification'!$D$9,B505)),ISNUMBER(SEARCH('[1]Lookup for use classification'!$E$9,B505)),ISNUMBER(SEARCH('[1]Lookup for use classification'!$F$9,B505)),ISNUMBER(SEARCH('[1]Lookup for use classification'!$G$9,B505)),ISNUMBER(SEARCH('[1]Lookup for use classification'!$H$9,B505)),ISNUMBER(SEARCH('[1]Lookup for use classification'!$I$9,B505)),ISNUMBER(SEARCH('[1]Lookup for use classification'!$J$9,B505)),ISNUMBER(SEARCH('[1]Lookup for use classification'!$K$9,B505))),'[1]Lookup for use classification'!$A$9,IF(OR(ISNUMBER(SEARCH('[1]Lookup for use classification'!$B$10,B505)),ISNUMBER(SEARCH('[1]Lookup for use classification'!$C$10,B505)),ISNUMBER(SEARCH('[1]Lookup for use classification'!$D$10,B505)),ISNUMBER(SEARCH('[1]Lookup for use classification'!$E$10,B505)),ISNUMBER(SEARCH('[1]Lookup for use classification'!$F$10,B505)),ISNUMBER(SEARCH('[1]Lookup for use classification'!$G$10,B505))),'[1]Lookup for use classification'!$A$10,IF(OR(ISNUMBER(SEARCH('[1]Lookup for use classification'!$B$11,B505)),ISNUMBER(SEARCH('[1]Lookup for use classification'!$C$11,B505))),'[1]Lookup for use classification'!$A$11,IF(OR(ISNUMBER(SEARCH('[1]Lookup for use classification'!$B$12,B505)),ISNUMBER(SEARCH('[1]Lookup for use classification'!$C$12,B505))),'[1]Lookup for use classification'!$A$12,IF(OR(ISNUMBER(SEARCH('[1]Lookup for use classification'!$B$13,B505)),ISNUMBER(SEARCH('[1]Lookup for use classification'!$C$13,B505)),ISNUMBER(SEARCH('[1]Lookup for use classification'!$D$13,B505)),,ISNUMBER(SEARCH('[1]Lookup for use classification'!$C$13,B505)),ISNUMBER(SEARCH('[1]Lookup for use classification'!$E$13,B505))),'[1]Lookup for use classification'!$A$13,IF(OR(ISNUMBER(SEARCH('[1]Lookup for use classification'!$B$14,B505)),ISNUMBER(SEARCH('[1]Lookup for use classification'!$C$14,B505))),'[1]Lookup for use classification'!$A$14,"Other"))))))))))))</f>
        <v>Public Assembly</v>
      </c>
      <c r="D505" s="27">
        <v>7515</v>
      </c>
      <c r="E505" s="26"/>
      <c r="F505" s="26"/>
    </row>
    <row r="506" spans="1:6">
      <c r="A506" s="16" t="s">
        <v>1321</v>
      </c>
      <c r="B506" s="26" t="s">
        <v>1308</v>
      </c>
      <c r="C506" s="133" t="str">
        <f>IF(OR(ISNUMBER(SEARCH('[1]Lookup for use classification'!$B$1,B506)),ISNUMBER(SEARCH('[1]Lookup for use classification'!$C$1,B506)),ISNUMBER(SEARCH('[1]Lookup for use classification'!$D$1,B506)),ISNUMBER(SEARCH('[1]Lookup for use classification'!$E$1,B506))),'[1]Lookup for use classification'!$A$1,IF(ISNUMBER(SEARCH('[1]Lookup for use classification'!$B$2,B506)),'[1]Lookup for use classification'!$A$2,IF(ISNUMBER(SEARCH('[1]Lookup for use classification'!$B$3,B506)),'[1]Lookup for use classification'!$A$3,IF(OR(ISNUMBER(SEARCH('[1]Lookup for use classification'!$B$4,B506)),ISNUMBER(SEARCH('[1]Lookup for use classification'!$C$4,B506)),ISNUMBER(SEARCH('[1]Lookup for use classification'!$D$4,B506)),ISNUMBER(SEARCH('[1]Lookup for use classification'!$E$4,B506))),'[1]Lookup for use classification'!$A$4,IF(OR(ISNUMBER(SEARCH('[1]Lookup for use classification'!$B$5,B506)),ISNUMBER(SEARCH('[1]Lookup for use classification'!$C$5,B506)),ISNUMBER(SEARCH('[1]Lookup for use classification'!$D$5,B506))),'[1]Lookup for use classification'!$A$5,IF(OR(ISNUMBER(SEARCH('[1]Lookup for use classification'!$B$7,B506)),ISNUMBER(SEARCH('[1]Lookup for use classification'!$C$7,B506)),ISNUMBER(SEARCH('[1]Lookup for use classification'!$D$7,B506))),'[1]Lookup for use classification'!$A$7,IF(OR(ISNUMBER(SEARCH('[1]Lookup for use classification'!$B$9,B506)),ISNUMBER(SEARCH('[1]Lookup for use classification'!$C$9,B506)),ISNUMBER(SEARCH('[1]Lookup for use classification'!$D$9,B506)),ISNUMBER(SEARCH('[1]Lookup for use classification'!$E$9,B506)),ISNUMBER(SEARCH('[1]Lookup for use classification'!$F$9,B506)),ISNUMBER(SEARCH('[1]Lookup for use classification'!$G$9,B506)),ISNUMBER(SEARCH('[1]Lookup for use classification'!$H$9,B506)),ISNUMBER(SEARCH('[1]Lookup for use classification'!$I$9,B506)),ISNUMBER(SEARCH('[1]Lookup for use classification'!$J$9,B506)),ISNUMBER(SEARCH('[1]Lookup for use classification'!$K$9,B506))),'[1]Lookup for use classification'!$A$9,IF(OR(ISNUMBER(SEARCH('[1]Lookup for use classification'!$B$10,B506)),ISNUMBER(SEARCH('[1]Lookup for use classification'!$C$10,B506)),ISNUMBER(SEARCH('[1]Lookup for use classification'!$D$10,B506)),ISNUMBER(SEARCH('[1]Lookup for use classification'!$E$10,B506)),ISNUMBER(SEARCH('[1]Lookup for use classification'!$F$10,B506)),ISNUMBER(SEARCH('[1]Lookup for use classification'!$G$10,B506))),'[1]Lookup for use classification'!$A$10,IF(OR(ISNUMBER(SEARCH('[1]Lookup for use classification'!$B$11,B506)),ISNUMBER(SEARCH('[1]Lookup for use classification'!$C$11,B506))),'[1]Lookup for use classification'!$A$11,IF(OR(ISNUMBER(SEARCH('[1]Lookup for use classification'!$B$12,B506)),ISNUMBER(SEARCH('[1]Lookup for use classification'!$C$12,B506))),'[1]Lookup for use classification'!$A$12,IF(OR(ISNUMBER(SEARCH('[1]Lookup for use classification'!$B$13,B506)),ISNUMBER(SEARCH('[1]Lookup for use classification'!$C$13,B506)),ISNUMBER(SEARCH('[1]Lookup for use classification'!$D$13,B506)),,ISNUMBER(SEARCH('[1]Lookup for use classification'!$C$13,B506)),ISNUMBER(SEARCH('[1]Lookup for use classification'!$E$13,B506))),'[1]Lookup for use classification'!$A$13,IF(OR(ISNUMBER(SEARCH('[1]Lookup for use classification'!$B$14,B506)),ISNUMBER(SEARCH('[1]Lookup for use classification'!$C$14,B506))),'[1]Lookup for use classification'!$A$14,"Other"))))))))))))</f>
        <v>Other</v>
      </c>
      <c r="D506" s="68"/>
      <c r="E506" s="58"/>
      <c r="F506" s="58"/>
    </row>
    <row r="507" spans="1:6">
      <c r="A507" s="16" t="s">
        <v>1321</v>
      </c>
      <c r="B507" s="26" t="s">
        <v>1309</v>
      </c>
      <c r="C507" s="133" t="str">
        <f>IF(OR(ISNUMBER(SEARCH('[1]Lookup for use classification'!$B$1,B507)),ISNUMBER(SEARCH('[1]Lookup for use classification'!$C$1,B507)),ISNUMBER(SEARCH('[1]Lookup for use classification'!$D$1,B507)),ISNUMBER(SEARCH('[1]Lookup for use classification'!$E$1,B507))),'[1]Lookup for use classification'!$A$1,IF(ISNUMBER(SEARCH('[1]Lookup for use classification'!$B$2,B507)),'[1]Lookup for use classification'!$A$2,IF(ISNUMBER(SEARCH('[1]Lookup for use classification'!$B$3,B507)),'[1]Lookup for use classification'!$A$3,IF(OR(ISNUMBER(SEARCH('[1]Lookup for use classification'!$B$4,B507)),ISNUMBER(SEARCH('[1]Lookup for use classification'!$C$4,B507)),ISNUMBER(SEARCH('[1]Lookup for use classification'!$D$4,B507)),ISNUMBER(SEARCH('[1]Lookup for use classification'!$E$4,B507))),'[1]Lookup for use classification'!$A$4,IF(OR(ISNUMBER(SEARCH('[1]Lookup for use classification'!$B$5,B507)),ISNUMBER(SEARCH('[1]Lookup for use classification'!$C$5,B507)),ISNUMBER(SEARCH('[1]Lookup for use classification'!$D$5,B507))),'[1]Lookup for use classification'!$A$5,IF(OR(ISNUMBER(SEARCH('[1]Lookup for use classification'!$B$7,B507)),ISNUMBER(SEARCH('[1]Lookup for use classification'!$C$7,B507)),ISNUMBER(SEARCH('[1]Lookup for use classification'!$D$7,B507))),'[1]Lookup for use classification'!$A$7,IF(OR(ISNUMBER(SEARCH('[1]Lookup for use classification'!$B$9,B507)),ISNUMBER(SEARCH('[1]Lookup for use classification'!$C$9,B507)),ISNUMBER(SEARCH('[1]Lookup for use classification'!$D$9,B507)),ISNUMBER(SEARCH('[1]Lookup for use classification'!$E$9,B507)),ISNUMBER(SEARCH('[1]Lookup for use classification'!$F$9,B507)),ISNUMBER(SEARCH('[1]Lookup for use classification'!$G$9,B507)),ISNUMBER(SEARCH('[1]Lookup for use classification'!$H$9,B507)),ISNUMBER(SEARCH('[1]Lookup for use classification'!$I$9,B507)),ISNUMBER(SEARCH('[1]Lookup for use classification'!$J$9,B507)),ISNUMBER(SEARCH('[1]Lookup for use classification'!$K$9,B507))),'[1]Lookup for use classification'!$A$9,IF(OR(ISNUMBER(SEARCH('[1]Lookup for use classification'!$B$10,B507)),ISNUMBER(SEARCH('[1]Lookup for use classification'!$C$10,B507)),ISNUMBER(SEARCH('[1]Lookup for use classification'!$D$10,B507)),ISNUMBER(SEARCH('[1]Lookup for use classification'!$E$10,B507)),ISNUMBER(SEARCH('[1]Lookup for use classification'!$F$10,B507)),ISNUMBER(SEARCH('[1]Lookup for use classification'!$G$10,B507))),'[1]Lookup for use classification'!$A$10,IF(OR(ISNUMBER(SEARCH('[1]Lookup for use classification'!$B$11,B507)),ISNUMBER(SEARCH('[1]Lookup for use classification'!$C$11,B507))),'[1]Lookup for use classification'!$A$11,IF(OR(ISNUMBER(SEARCH('[1]Lookup for use classification'!$B$12,B507)),ISNUMBER(SEARCH('[1]Lookup for use classification'!$C$12,B507))),'[1]Lookup for use classification'!$A$12,IF(OR(ISNUMBER(SEARCH('[1]Lookup for use classification'!$B$13,B507)),ISNUMBER(SEARCH('[1]Lookup for use classification'!$C$13,B507)),ISNUMBER(SEARCH('[1]Lookup for use classification'!$D$13,B507)),,ISNUMBER(SEARCH('[1]Lookup for use classification'!$C$13,B507)),ISNUMBER(SEARCH('[1]Lookup for use classification'!$E$13,B507))),'[1]Lookup for use classification'!$A$13,IF(OR(ISNUMBER(SEARCH('[1]Lookup for use classification'!$B$14,B507)),ISNUMBER(SEARCH('[1]Lookup for use classification'!$C$14,B507))),'[1]Lookup for use classification'!$A$14,"Other"))))))))))))</f>
        <v>Public Safety</v>
      </c>
      <c r="D507" s="27"/>
      <c r="E507" s="26"/>
      <c r="F507" s="26"/>
    </row>
    <row r="508" spans="1:6">
      <c r="A508" s="16" t="s">
        <v>1321</v>
      </c>
      <c r="B508" s="26" t="s">
        <v>1310</v>
      </c>
      <c r="C508" s="133" t="str">
        <f>IF(OR(ISNUMBER(SEARCH('[1]Lookup for use classification'!$B$1,B508)),ISNUMBER(SEARCH('[1]Lookup for use classification'!$C$1,B508)),ISNUMBER(SEARCH('[1]Lookup for use classification'!$D$1,B508)),ISNUMBER(SEARCH('[1]Lookup for use classification'!$E$1,B508))),'[1]Lookup for use classification'!$A$1,IF(ISNUMBER(SEARCH('[1]Lookup for use classification'!$B$2,B508)),'[1]Lookup for use classification'!$A$2,IF(ISNUMBER(SEARCH('[1]Lookup for use classification'!$B$3,B508)),'[1]Lookup for use classification'!$A$3,IF(OR(ISNUMBER(SEARCH('[1]Lookup for use classification'!$B$4,B508)),ISNUMBER(SEARCH('[1]Lookup for use classification'!$C$4,B508)),ISNUMBER(SEARCH('[1]Lookup for use classification'!$D$4,B508)),ISNUMBER(SEARCH('[1]Lookup for use classification'!$E$4,B508))),'[1]Lookup for use classification'!$A$4,IF(OR(ISNUMBER(SEARCH('[1]Lookup for use classification'!$B$5,B508)),ISNUMBER(SEARCH('[1]Lookup for use classification'!$C$5,B508)),ISNUMBER(SEARCH('[1]Lookup for use classification'!$D$5,B508))),'[1]Lookup for use classification'!$A$5,IF(OR(ISNUMBER(SEARCH('[1]Lookup for use classification'!$B$7,B508)),ISNUMBER(SEARCH('[1]Lookup for use classification'!$C$7,B508)),ISNUMBER(SEARCH('[1]Lookup for use classification'!$D$7,B508))),'[1]Lookup for use classification'!$A$7,IF(OR(ISNUMBER(SEARCH('[1]Lookup for use classification'!$B$9,B508)),ISNUMBER(SEARCH('[1]Lookup for use classification'!$C$9,B508)),ISNUMBER(SEARCH('[1]Lookup for use classification'!$D$9,B508)),ISNUMBER(SEARCH('[1]Lookup for use classification'!$E$9,B508)),ISNUMBER(SEARCH('[1]Lookup for use classification'!$F$9,B508)),ISNUMBER(SEARCH('[1]Lookup for use classification'!$G$9,B508)),ISNUMBER(SEARCH('[1]Lookup for use classification'!$H$9,B508)),ISNUMBER(SEARCH('[1]Lookup for use classification'!$I$9,B508)),ISNUMBER(SEARCH('[1]Lookup for use classification'!$J$9,B508)),ISNUMBER(SEARCH('[1]Lookup for use classification'!$K$9,B508))),'[1]Lookup for use classification'!$A$9,IF(OR(ISNUMBER(SEARCH('[1]Lookup for use classification'!$B$10,B508)),ISNUMBER(SEARCH('[1]Lookup for use classification'!$C$10,B508)),ISNUMBER(SEARCH('[1]Lookup for use classification'!$D$10,B508)),ISNUMBER(SEARCH('[1]Lookup for use classification'!$E$10,B508)),ISNUMBER(SEARCH('[1]Lookup for use classification'!$F$10,B508)),ISNUMBER(SEARCH('[1]Lookup for use classification'!$G$10,B508))),'[1]Lookup for use classification'!$A$10,IF(OR(ISNUMBER(SEARCH('[1]Lookup for use classification'!$B$11,B508)),ISNUMBER(SEARCH('[1]Lookup for use classification'!$C$11,B508))),'[1]Lookup for use classification'!$A$11,IF(OR(ISNUMBER(SEARCH('[1]Lookup for use classification'!$B$12,B508)),ISNUMBER(SEARCH('[1]Lookup for use classification'!$C$12,B508))),'[1]Lookup for use classification'!$A$12,IF(OR(ISNUMBER(SEARCH('[1]Lookup for use classification'!$B$13,B508)),ISNUMBER(SEARCH('[1]Lookup for use classification'!$C$13,B508)),ISNUMBER(SEARCH('[1]Lookup for use classification'!$D$13,B508)),,ISNUMBER(SEARCH('[1]Lookup for use classification'!$C$13,B508)),ISNUMBER(SEARCH('[1]Lookup for use classification'!$E$13,B508))),'[1]Lookup for use classification'!$A$13,IF(OR(ISNUMBER(SEARCH('[1]Lookup for use classification'!$B$14,B508)),ISNUMBER(SEARCH('[1]Lookup for use classification'!$C$14,B508))),'[1]Lookup for use classification'!$A$14,"Other"))))))))))))</f>
        <v>Health Care - Hospitals</v>
      </c>
      <c r="D508" s="68">
        <v>1296</v>
      </c>
      <c r="E508" s="58"/>
      <c r="F508" s="58"/>
    </row>
    <row r="509" spans="1:6">
      <c r="A509" s="16" t="s">
        <v>1321</v>
      </c>
      <c r="B509" s="30" t="s">
        <v>1311</v>
      </c>
      <c r="C509" s="133" t="str">
        <f>IF(OR(ISNUMBER(SEARCH('[1]Lookup for use classification'!$B$1,B509)),ISNUMBER(SEARCH('[1]Lookup for use classification'!$C$1,B509)),ISNUMBER(SEARCH('[1]Lookup for use classification'!$D$1,B509)),ISNUMBER(SEARCH('[1]Lookup for use classification'!$E$1,B509))),'[1]Lookup for use classification'!$A$1,IF(ISNUMBER(SEARCH('[1]Lookup for use classification'!$B$2,B509)),'[1]Lookup for use classification'!$A$2,IF(ISNUMBER(SEARCH('[1]Lookup for use classification'!$B$3,B509)),'[1]Lookup for use classification'!$A$3,IF(OR(ISNUMBER(SEARCH('[1]Lookup for use classification'!$B$4,B509)),ISNUMBER(SEARCH('[1]Lookup for use classification'!$C$4,B509)),ISNUMBER(SEARCH('[1]Lookup for use classification'!$D$4,B509)),ISNUMBER(SEARCH('[1]Lookup for use classification'!$E$4,B509))),'[1]Lookup for use classification'!$A$4,IF(OR(ISNUMBER(SEARCH('[1]Lookup for use classification'!$B$5,B509)),ISNUMBER(SEARCH('[1]Lookup for use classification'!$C$5,B509)),ISNUMBER(SEARCH('[1]Lookup for use classification'!$D$5,B509))),'[1]Lookup for use classification'!$A$5,IF(OR(ISNUMBER(SEARCH('[1]Lookup for use classification'!$B$7,B509)),ISNUMBER(SEARCH('[1]Lookup for use classification'!$C$7,B509)),ISNUMBER(SEARCH('[1]Lookup for use classification'!$D$7,B509))),'[1]Lookup for use classification'!$A$7,IF(OR(ISNUMBER(SEARCH('[1]Lookup for use classification'!$B$9,B509)),ISNUMBER(SEARCH('[1]Lookup for use classification'!$C$9,B509)),ISNUMBER(SEARCH('[1]Lookup for use classification'!$D$9,B509)),ISNUMBER(SEARCH('[1]Lookup for use classification'!$E$9,B509)),ISNUMBER(SEARCH('[1]Lookup for use classification'!$F$9,B509)),ISNUMBER(SEARCH('[1]Lookup for use classification'!$G$9,B509)),ISNUMBER(SEARCH('[1]Lookup for use classification'!$H$9,B509)),ISNUMBER(SEARCH('[1]Lookup for use classification'!$I$9,B509)),ISNUMBER(SEARCH('[1]Lookup for use classification'!$J$9,B509)),ISNUMBER(SEARCH('[1]Lookup for use classification'!$K$9,B509))),'[1]Lookup for use classification'!$A$9,IF(OR(ISNUMBER(SEARCH('[1]Lookup for use classification'!$B$10,B509)),ISNUMBER(SEARCH('[1]Lookup for use classification'!$C$10,B509)),ISNUMBER(SEARCH('[1]Lookup for use classification'!$D$10,B509)),ISNUMBER(SEARCH('[1]Lookup for use classification'!$E$10,B509)),ISNUMBER(SEARCH('[1]Lookup for use classification'!$F$10,B509)),ISNUMBER(SEARCH('[1]Lookup for use classification'!$G$10,B509))),'[1]Lookup for use classification'!$A$10,IF(OR(ISNUMBER(SEARCH('[1]Lookup for use classification'!$B$11,B509)),ISNUMBER(SEARCH('[1]Lookup for use classification'!$C$11,B509))),'[1]Lookup for use classification'!$A$11,IF(OR(ISNUMBER(SEARCH('[1]Lookup for use classification'!$B$12,B509)),ISNUMBER(SEARCH('[1]Lookup for use classification'!$C$12,B509))),'[1]Lookup for use classification'!$A$12,IF(OR(ISNUMBER(SEARCH('[1]Lookup for use classification'!$B$13,B509)),ISNUMBER(SEARCH('[1]Lookup for use classification'!$C$13,B509)),ISNUMBER(SEARCH('[1]Lookup for use classification'!$D$13,B509)),,ISNUMBER(SEARCH('[1]Lookup for use classification'!$C$13,B509)),ISNUMBER(SEARCH('[1]Lookup for use classification'!$E$13,B509))),'[1]Lookup for use classification'!$A$13,IF(OR(ISNUMBER(SEARCH('[1]Lookup for use classification'!$B$14,B509)),ISNUMBER(SEARCH('[1]Lookup for use classification'!$C$14,B509))),'[1]Lookup for use classification'!$A$14,"Other"))))))))))))</f>
        <v>Office</v>
      </c>
      <c r="D509" s="69"/>
      <c r="E509" s="61"/>
      <c r="F509" s="61"/>
    </row>
    <row r="510" spans="1:6">
      <c r="A510" s="16" t="s">
        <v>1321</v>
      </c>
      <c r="B510" s="26" t="s">
        <v>1312</v>
      </c>
      <c r="C510" s="133" t="str">
        <f>IF(OR(ISNUMBER(SEARCH('[1]Lookup for use classification'!$B$1,B510)),ISNUMBER(SEARCH('[1]Lookup for use classification'!$C$1,B510)),ISNUMBER(SEARCH('[1]Lookup for use classification'!$D$1,B510)),ISNUMBER(SEARCH('[1]Lookup for use classification'!$E$1,B510))),'[1]Lookup for use classification'!$A$1,IF(ISNUMBER(SEARCH('[1]Lookup for use classification'!$B$2,B510)),'[1]Lookup for use classification'!$A$2,IF(ISNUMBER(SEARCH('[1]Lookup for use classification'!$B$3,B510)),'[1]Lookup for use classification'!$A$3,IF(OR(ISNUMBER(SEARCH('[1]Lookup for use classification'!$B$4,B510)),ISNUMBER(SEARCH('[1]Lookup for use classification'!$C$4,B510)),ISNUMBER(SEARCH('[1]Lookup for use classification'!$D$4,B510)),ISNUMBER(SEARCH('[1]Lookup for use classification'!$E$4,B510))),'[1]Lookup for use classification'!$A$4,IF(OR(ISNUMBER(SEARCH('[1]Lookup for use classification'!$B$5,B510)),ISNUMBER(SEARCH('[1]Lookup for use classification'!$C$5,B510)),ISNUMBER(SEARCH('[1]Lookup for use classification'!$D$5,B510))),'[1]Lookup for use classification'!$A$5,IF(OR(ISNUMBER(SEARCH('[1]Lookup for use classification'!$B$7,B510)),ISNUMBER(SEARCH('[1]Lookup for use classification'!$C$7,B510)),ISNUMBER(SEARCH('[1]Lookup for use classification'!$D$7,B510))),'[1]Lookup for use classification'!$A$7,IF(OR(ISNUMBER(SEARCH('[1]Lookup for use classification'!$B$9,B510)),ISNUMBER(SEARCH('[1]Lookup for use classification'!$C$9,B510)),ISNUMBER(SEARCH('[1]Lookup for use classification'!$D$9,B510)),ISNUMBER(SEARCH('[1]Lookup for use classification'!$E$9,B510)),ISNUMBER(SEARCH('[1]Lookup for use classification'!$F$9,B510)),ISNUMBER(SEARCH('[1]Lookup for use classification'!$G$9,B510)),ISNUMBER(SEARCH('[1]Lookup for use classification'!$H$9,B510)),ISNUMBER(SEARCH('[1]Lookup for use classification'!$I$9,B510)),ISNUMBER(SEARCH('[1]Lookup for use classification'!$J$9,B510)),ISNUMBER(SEARCH('[1]Lookup for use classification'!$K$9,B510))),'[1]Lookup for use classification'!$A$9,IF(OR(ISNUMBER(SEARCH('[1]Lookup for use classification'!$B$10,B510)),ISNUMBER(SEARCH('[1]Lookup for use classification'!$C$10,B510)),ISNUMBER(SEARCH('[1]Lookup for use classification'!$D$10,B510)),ISNUMBER(SEARCH('[1]Lookup for use classification'!$E$10,B510)),ISNUMBER(SEARCH('[1]Lookup for use classification'!$F$10,B510)),ISNUMBER(SEARCH('[1]Lookup for use classification'!$G$10,B510))),'[1]Lookup for use classification'!$A$10,IF(OR(ISNUMBER(SEARCH('[1]Lookup for use classification'!$B$11,B510)),ISNUMBER(SEARCH('[1]Lookup for use classification'!$C$11,B510))),'[1]Lookup for use classification'!$A$11,IF(OR(ISNUMBER(SEARCH('[1]Lookup for use classification'!$B$12,B510)),ISNUMBER(SEARCH('[1]Lookup for use classification'!$C$12,B510))),'[1]Lookup for use classification'!$A$12,IF(OR(ISNUMBER(SEARCH('[1]Lookup for use classification'!$B$13,B510)),ISNUMBER(SEARCH('[1]Lookup for use classification'!$C$13,B510)),ISNUMBER(SEARCH('[1]Lookup for use classification'!$D$13,B510)),,ISNUMBER(SEARCH('[1]Lookup for use classification'!$C$13,B510)),ISNUMBER(SEARCH('[1]Lookup for use classification'!$E$13,B510))),'[1]Lookup for use classification'!$A$13,IF(OR(ISNUMBER(SEARCH('[1]Lookup for use classification'!$B$14,B510)),ISNUMBER(SEARCH('[1]Lookup for use classification'!$C$14,B510))),'[1]Lookup for use classification'!$A$14,"Other"))))))))))))</f>
        <v>Other</v>
      </c>
      <c r="D510" s="68"/>
      <c r="E510" s="58"/>
      <c r="F510" s="58"/>
    </row>
    <row r="511" spans="1:6">
      <c r="A511" s="16" t="s">
        <v>1321</v>
      </c>
      <c r="B511" s="26" t="s">
        <v>1313</v>
      </c>
      <c r="C511" s="133" t="str">
        <f>IF(OR(ISNUMBER(SEARCH('[1]Lookup for use classification'!$B$1,B511)),ISNUMBER(SEARCH('[1]Lookup for use classification'!$C$1,B511)),ISNUMBER(SEARCH('[1]Lookup for use classification'!$D$1,B511)),ISNUMBER(SEARCH('[1]Lookup for use classification'!$E$1,B511))),'[1]Lookup for use classification'!$A$1,IF(ISNUMBER(SEARCH('[1]Lookup for use classification'!$B$2,B511)),'[1]Lookup for use classification'!$A$2,IF(ISNUMBER(SEARCH('[1]Lookup for use classification'!$B$3,B511)),'[1]Lookup for use classification'!$A$3,IF(OR(ISNUMBER(SEARCH('[1]Lookup for use classification'!$B$4,B511)),ISNUMBER(SEARCH('[1]Lookup for use classification'!$C$4,B511)),ISNUMBER(SEARCH('[1]Lookup for use classification'!$D$4,B511)),ISNUMBER(SEARCH('[1]Lookup for use classification'!$E$4,B511))),'[1]Lookup for use classification'!$A$4,IF(OR(ISNUMBER(SEARCH('[1]Lookup for use classification'!$B$5,B511)),ISNUMBER(SEARCH('[1]Lookup for use classification'!$C$5,B511)),ISNUMBER(SEARCH('[1]Lookup for use classification'!$D$5,B511))),'[1]Lookup for use classification'!$A$5,IF(OR(ISNUMBER(SEARCH('[1]Lookup for use classification'!$B$7,B511)),ISNUMBER(SEARCH('[1]Lookup for use classification'!$C$7,B511)),ISNUMBER(SEARCH('[1]Lookup for use classification'!$D$7,B511))),'[1]Lookup for use classification'!$A$7,IF(OR(ISNUMBER(SEARCH('[1]Lookup for use classification'!$B$9,B511)),ISNUMBER(SEARCH('[1]Lookup for use classification'!$C$9,B511)),ISNUMBER(SEARCH('[1]Lookup for use classification'!$D$9,B511)),ISNUMBER(SEARCH('[1]Lookup for use classification'!$E$9,B511)),ISNUMBER(SEARCH('[1]Lookup for use classification'!$F$9,B511)),ISNUMBER(SEARCH('[1]Lookup for use classification'!$G$9,B511)),ISNUMBER(SEARCH('[1]Lookup for use classification'!$H$9,B511)),ISNUMBER(SEARCH('[1]Lookup for use classification'!$I$9,B511)),ISNUMBER(SEARCH('[1]Lookup for use classification'!$J$9,B511)),ISNUMBER(SEARCH('[1]Lookup for use classification'!$K$9,B511))),'[1]Lookup for use classification'!$A$9,IF(OR(ISNUMBER(SEARCH('[1]Lookup for use classification'!$B$10,B511)),ISNUMBER(SEARCH('[1]Lookup for use classification'!$C$10,B511)),ISNUMBER(SEARCH('[1]Lookup for use classification'!$D$10,B511)),ISNUMBER(SEARCH('[1]Lookup for use classification'!$E$10,B511)),ISNUMBER(SEARCH('[1]Lookup for use classification'!$F$10,B511)),ISNUMBER(SEARCH('[1]Lookup for use classification'!$G$10,B511))),'[1]Lookup for use classification'!$A$10,IF(OR(ISNUMBER(SEARCH('[1]Lookup for use classification'!$B$11,B511)),ISNUMBER(SEARCH('[1]Lookup for use classification'!$C$11,B511))),'[1]Lookup for use classification'!$A$11,IF(OR(ISNUMBER(SEARCH('[1]Lookup for use classification'!$B$12,B511)),ISNUMBER(SEARCH('[1]Lookup for use classification'!$C$12,B511))),'[1]Lookup for use classification'!$A$12,IF(OR(ISNUMBER(SEARCH('[1]Lookup for use classification'!$B$13,B511)),ISNUMBER(SEARCH('[1]Lookup for use classification'!$C$13,B511)),ISNUMBER(SEARCH('[1]Lookup for use classification'!$D$13,B511)),,ISNUMBER(SEARCH('[1]Lookup for use classification'!$C$13,B511)),ISNUMBER(SEARCH('[1]Lookup for use classification'!$E$13,B511))),'[1]Lookup for use classification'!$A$13,IF(OR(ISNUMBER(SEARCH('[1]Lookup for use classification'!$B$14,B511)),ISNUMBER(SEARCH('[1]Lookup for use classification'!$C$14,B511))),'[1]Lookup for use classification'!$A$14,"Other"))))))))))))</f>
        <v>Other</v>
      </c>
      <c r="D511" s="27"/>
      <c r="E511" s="26"/>
      <c r="F511" s="26"/>
    </row>
    <row r="512" spans="1:6">
      <c r="A512" s="16" t="s">
        <v>1321</v>
      </c>
      <c r="B512" s="26" t="s">
        <v>89</v>
      </c>
      <c r="C512" s="133" t="str">
        <f>IF(OR(ISNUMBER(SEARCH('[1]Lookup for use classification'!$B$1,B512)),ISNUMBER(SEARCH('[1]Lookup for use classification'!$C$1,B512)),ISNUMBER(SEARCH('[1]Lookup for use classification'!$D$1,B512)),ISNUMBER(SEARCH('[1]Lookup for use classification'!$E$1,B512))),'[1]Lookup for use classification'!$A$1,IF(ISNUMBER(SEARCH('[1]Lookup for use classification'!$B$2,B512)),'[1]Lookup for use classification'!$A$2,IF(ISNUMBER(SEARCH('[1]Lookup for use classification'!$B$3,B512)),'[1]Lookup for use classification'!$A$3,IF(OR(ISNUMBER(SEARCH('[1]Lookup for use classification'!$B$4,B512)),ISNUMBER(SEARCH('[1]Lookup for use classification'!$C$4,B512)),ISNUMBER(SEARCH('[1]Lookup for use classification'!$D$4,B512)),ISNUMBER(SEARCH('[1]Lookup for use classification'!$E$4,B512))),'[1]Lookup for use classification'!$A$4,IF(OR(ISNUMBER(SEARCH('[1]Lookup for use classification'!$B$5,B512)),ISNUMBER(SEARCH('[1]Lookup for use classification'!$C$5,B512)),ISNUMBER(SEARCH('[1]Lookup for use classification'!$D$5,B512))),'[1]Lookup for use classification'!$A$5,IF(OR(ISNUMBER(SEARCH('[1]Lookup for use classification'!$B$7,B512)),ISNUMBER(SEARCH('[1]Lookup for use classification'!$C$7,B512)),ISNUMBER(SEARCH('[1]Lookup for use classification'!$D$7,B512))),'[1]Lookup for use classification'!$A$7,IF(OR(ISNUMBER(SEARCH('[1]Lookup for use classification'!$B$9,B512)),ISNUMBER(SEARCH('[1]Lookup for use classification'!$C$9,B512)),ISNUMBER(SEARCH('[1]Lookup for use classification'!$D$9,B512)),ISNUMBER(SEARCH('[1]Lookup for use classification'!$E$9,B512)),ISNUMBER(SEARCH('[1]Lookup for use classification'!$F$9,B512)),ISNUMBER(SEARCH('[1]Lookup for use classification'!$G$9,B512)),ISNUMBER(SEARCH('[1]Lookup for use classification'!$H$9,B512)),ISNUMBER(SEARCH('[1]Lookup for use classification'!$I$9,B512)),ISNUMBER(SEARCH('[1]Lookup for use classification'!$J$9,B512)),ISNUMBER(SEARCH('[1]Lookup for use classification'!$K$9,B512))),'[1]Lookup for use classification'!$A$9,IF(OR(ISNUMBER(SEARCH('[1]Lookup for use classification'!$B$10,B512)),ISNUMBER(SEARCH('[1]Lookup for use classification'!$C$10,B512)),ISNUMBER(SEARCH('[1]Lookup for use classification'!$D$10,B512)),ISNUMBER(SEARCH('[1]Lookup for use classification'!$E$10,B512)),ISNUMBER(SEARCH('[1]Lookup for use classification'!$F$10,B512)),ISNUMBER(SEARCH('[1]Lookup for use classification'!$G$10,B512))),'[1]Lookup for use classification'!$A$10,IF(OR(ISNUMBER(SEARCH('[1]Lookup for use classification'!$B$11,B512)),ISNUMBER(SEARCH('[1]Lookup for use classification'!$C$11,B512))),'[1]Lookup for use classification'!$A$11,IF(OR(ISNUMBER(SEARCH('[1]Lookup for use classification'!$B$12,B512)),ISNUMBER(SEARCH('[1]Lookup for use classification'!$C$12,B512))),'[1]Lookup for use classification'!$A$12,IF(OR(ISNUMBER(SEARCH('[1]Lookup for use classification'!$B$13,B512)),ISNUMBER(SEARCH('[1]Lookup for use classification'!$C$13,B512)),ISNUMBER(SEARCH('[1]Lookup for use classification'!$D$13,B512)),,ISNUMBER(SEARCH('[1]Lookup for use classification'!$C$13,B512)),ISNUMBER(SEARCH('[1]Lookup for use classification'!$E$13,B512))),'[1]Lookup for use classification'!$A$13,IF(OR(ISNUMBER(SEARCH('[1]Lookup for use classification'!$B$14,B512)),ISNUMBER(SEARCH('[1]Lookup for use classification'!$C$14,B512))),'[1]Lookup for use classification'!$A$14,"Other"))))))))))))</f>
        <v>Education - K - 12</v>
      </c>
      <c r="D512" s="27">
        <v>29659</v>
      </c>
      <c r="E512" s="26"/>
      <c r="F512" s="26"/>
    </row>
    <row r="513" spans="1:6">
      <c r="A513" s="16" t="s">
        <v>1321</v>
      </c>
      <c r="B513" s="26" t="s">
        <v>595</v>
      </c>
      <c r="C513" s="133" t="str">
        <f>IF(OR(ISNUMBER(SEARCH('[1]Lookup for use classification'!$B$1,B513)),ISNUMBER(SEARCH('[1]Lookup for use classification'!$C$1,B513)),ISNUMBER(SEARCH('[1]Lookup for use classification'!$D$1,B513)),ISNUMBER(SEARCH('[1]Lookup for use classification'!$E$1,B513))),'[1]Lookup for use classification'!$A$1,IF(ISNUMBER(SEARCH('[1]Lookup for use classification'!$B$2,B513)),'[1]Lookup for use classification'!$A$2,IF(ISNUMBER(SEARCH('[1]Lookup for use classification'!$B$3,B513)),'[1]Lookup for use classification'!$A$3,IF(OR(ISNUMBER(SEARCH('[1]Lookup for use classification'!$B$4,B513)),ISNUMBER(SEARCH('[1]Lookup for use classification'!$C$4,B513)),ISNUMBER(SEARCH('[1]Lookup for use classification'!$D$4,B513)),ISNUMBER(SEARCH('[1]Lookup for use classification'!$E$4,B513))),'[1]Lookup for use classification'!$A$4,IF(OR(ISNUMBER(SEARCH('[1]Lookup for use classification'!$B$5,B513)),ISNUMBER(SEARCH('[1]Lookup for use classification'!$C$5,B513)),ISNUMBER(SEARCH('[1]Lookup for use classification'!$D$5,B513))),'[1]Lookup for use classification'!$A$5,IF(OR(ISNUMBER(SEARCH('[1]Lookup for use classification'!$B$7,B513)),ISNUMBER(SEARCH('[1]Lookup for use classification'!$C$7,B513)),ISNUMBER(SEARCH('[1]Lookup for use classification'!$D$7,B513))),'[1]Lookup for use classification'!$A$7,IF(OR(ISNUMBER(SEARCH('[1]Lookup for use classification'!$B$9,B513)),ISNUMBER(SEARCH('[1]Lookup for use classification'!$C$9,B513)),ISNUMBER(SEARCH('[1]Lookup for use classification'!$D$9,B513)),ISNUMBER(SEARCH('[1]Lookup for use classification'!$E$9,B513)),ISNUMBER(SEARCH('[1]Lookup for use classification'!$F$9,B513)),ISNUMBER(SEARCH('[1]Lookup for use classification'!$G$9,B513)),ISNUMBER(SEARCH('[1]Lookup for use classification'!$H$9,B513)),ISNUMBER(SEARCH('[1]Lookup for use classification'!$I$9,B513)),ISNUMBER(SEARCH('[1]Lookup for use classification'!$J$9,B513)),ISNUMBER(SEARCH('[1]Lookup for use classification'!$K$9,B513))),'[1]Lookup for use classification'!$A$9,IF(OR(ISNUMBER(SEARCH('[1]Lookup for use classification'!$B$10,B513)),ISNUMBER(SEARCH('[1]Lookup for use classification'!$C$10,B513)),ISNUMBER(SEARCH('[1]Lookup for use classification'!$D$10,B513)),ISNUMBER(SEARCH('[1]Lookup for use classification'!$E$10,B513)),ISNUMBER(SEARCH('[1]Lookup for use classification'!$F$10,B513)),ISNUMBER(SEARCH('[1]Lookup for use classification'!$G$10,B513))),'[1]Lookup for use classification'!$A$10,IF(OR(ISNUMBER(SEARCH('[1]Lookup for use classification'!$B$11,B513)),ISNUMBER(SEARCH('[1]Lookup for use classification'!$C$11,B513))),'[1]Lookup for use classification'!$A$11,IF(OR(ISNUMBER(SEARCH('[1]Lookup for use classification'!$B$12,B513)),ISNUMBER(SEARCH('[1]Lookup for use classification'!$C$12,B513))),'[1]Lookup for use classification'!$A$12,IF(OR(ISNUMBER(SEARCH('[1]Lookup for use classification'!$B$13,B513)),ISNUMBER(SEARCH('[1]Lookup for use classification'!$C$13,B513)),ISNUMBER(SEARCH('[1]Lookup for use classification'!$D$13,B513)),,ISNUMBER(SEARCH('[1]Lookup for use classification'!$C$13,B513)),ISNUMBER(SEARCH('[1]Lookup for use classification'!$E$13,B513))),'[1]Lookup for use classification'!$A$13,IF(OR(ISNUMBER(SEARCH('[1]Lookup for use classification'!$B$14,B513)),ISNUMBER(SEARCH('[1]Lookup for use classification'!$C$14,B513))),'[1]Lookup for use classification'!$A$14,"Other"))))))))))))</f>
        <v>Public Assembly</v>
      </c>
      <c r="D513" s="68"/>
      <c r="E513" s="58"/>
      <c r="F513" s="58"/>
    </row>
    <row r="514" spans="1:6">
      <c r="A514" s="16" t="s">
        <v>1321</v>
      </c>
      <c r="B514" s="70" t="s">
        <v>372</v>
      </c>
      <c r="C514" s="133" t="str">
        <f>IF(OR(ISNUMBER(SEARCH('[1]Lookup for use classification'!$B$1,B514)),ISNUMBER(SEARCH('[1]Lookup for use classification'!$C$1,B514)),ISNUMBER(SEARCH('[1]Lookup for use classification'!$D$1,B514)),ISNUMBER(SEARCH('[1]Lookup for use classification'!$E$1,B514))),'[1]Lookup for use classification'!$A$1,IF(ISNUMBER(SEARCH('[1]Lookup for use classification'!$B$2,B514)),'[1]Lookup for use classification'!$A$2,IF(ISNUMBER(SEARCH('[1]Lookup for use classification'!$B$3,B514)),'[1]Lookup for use classification'!$A$3,IF(OR(ISNUMBER(SEARCH('[1]Lookup for use classification'!$B$4,B514)),ISNUMBER(SEARCH('[1]Lookup for use classification'!$C$4,B514)),ISNUMBER(SEARCH('[1]Lookup for use classification'!$D$4,B514)),ISNUMBER(SEARCH('[1]Lookup for use classification'!$E$4,B514))),'[1]Lookup for use classification'!$A$4,IF(OR(ISNUMBER(SEARCH('[1]Lookup for use classification'!$B$5,B514)),ISNUMBER(SEARCH('[1]Lookup for use classification'!$C$5,B514)),ISNUMBER(SEARCH('[1]Lookup for use classification'!$D$5,B514))),'[1]Lookup for use classification'!$A$5,IF(OR(ISNUMBER(SEARCH('[1]Lookup for use classification'!$B$7,B514)),ISNUMBER(SEARCH('[1]Lookup for use classification'!$C$7,B514)),ISNUMBER(SEARCH('[1]Lookup for use classification'!$D$7,B514))),'[1]Lookup for use classification'!$A$7,IF(OR(ISNUMBER(SEARCH('[1]Lookup for use classification'!$B$9,B514)),ISNUMBER(SEARCH('[1]Lookup for use classification'!$C$9,B514)),ISNUMBER(SEARCH('[1]Lookup for use classification'!$D$9,B514)),ISNUMBER(SEARCH('[1]Lookup for use classification'!$E$9,B514)),ISNUMBER(SEARCH('[1]Lookup for use classification'!$F$9,B514)),ISNUMBER(SEARCH('[1]Lookup for use classification'!$G$9,B514)),ISNUMBER(SEARCH('[1]Lookup for use classification'!$H$9,B514)),ISNUMBER(SEARCH('[1]Lookup for use classification'!$I$9,B514)),ISNUMBER(SEARCH('[1]Lookup for use classification'!$J$9,B514)),ISNUMBER(SEARCH('[1]Lookup for use classification'!$K$9,B514))),'[1]Lookup for use classification'!$A$9,IF(OR(ISNUMBER(SEARCH('[1]Lookup for use classification'!$B$10,B514)),ISNUMBER(SEARCH('[1]Lookup for use classification'!$C$10,B514)),ISNUMBER(SEARCH('[1]Lookup for use classification'!$D$10,B514)),ISNUMBER(SEARCH('[1]Lookup for use classification'!$E$10,B514)),ISNUMBER(SEARCH('[1]Lookup for use classification'!$F$10,B514)),ISNUMBER(SEARCH('[1]Lookup for use classification'!$G$10,B514))),'[1]Lookup for use classification'!$A$10,IF(OR(ISNUMBER(SEARCH('[1]Lookup for use classification'!$B$11,B514)),ISNUMBER(SEARCH('[1]Lookup for use classification'!$C$11,B514))),'[1]Lookup for use classification'!$A$11,IF(OR(ISNUMBER(SEARCH('[1]Lookup for use classification'!$B$12,B514)),ISNUMBER(SEARCH('[1]Lookup for use classification'!$C$12,B514))),'[1]Lookup for use classification'!$A$12,IF(OR(ISNUMBER(SEARCH('[1]Lookup for use classification'!$B$13,B514)),ISNUMBER(SEARCH('[1]Lookup for use classification'!$C$13,B514)),ISNUMBER(SEARCH('[1]Lookup for use classification'!$D$13,B514)),,ISNUMBER(SEARCH('[1]Lookup for use classification'!$C$13,B514)),ISNUMBER(SEARCH('[1]Lookup for use classification'!$E$13,B514))),'[1]Lookup for use classification'!$A$13,IF(OR(ISNUMBER(SEARCH('[1]Lookup for use classification'!$B$14,B514)),ISNUMBER(SEARCH('[1]Lookup for use classification'!$C$14,B514))),'[1]Lookup for use classification'!$A$14,"Other"))))))))))))</f>
        <v>Other</v>
      </c>
      <c r="D514" s="68"/>
      <c r="E514" s="58"/>
      <c r="F514" s="58"/>
    </row>
    <row r="515" spans="1:6">
      <c r="A515" s="16" t="s">
        <v>1321</v>
      </c>
      <c r="B515" s="70" t="s">
        <v>1314</v>
      </c>
      <c r="C515" s="133" t="str">
        <f>IF(OR(ISNUMBER(SEARCH('[1]Lookup for use classification'!$B$1,B515)),ISNUMBER(SEARCH('[1]Lookup for use classification'!$C$1,B515)),ISNUMBER(SEARCH('[1]Lookup for use classification'!$D$1,B515)),ISNUMBER(SEARCH('[1]Lookup for use classification'!$E$1,B515))),'[1]Lookup for use classification'!$A$1,IF(ISNUMBER(SEARCH('[1]Lookup for use classification'!$B$2,B515)),'[1]Lookup for use classification'!$A$2,IF(ISNUMBER(SEARCH('[1]Lookup for use classification'!$B$3,B515)),'[1]Lookup for use classification'!$A$3,IF(OR(ISNUMBER(SEARCH('[1]Lookup for use classification'!$B$4,B515)),ISNUMBER(SEARCH('[1]Lookup for use classification'!$C$4,B515)),ISNUMBER(SEARCH('[1]Lookup for use classification'!$D$4,B515)),ISNUMBER(SEARCH('[1]Lookup for use classification'!$E$4,B515))),'[1]Lookup for use classification'!$A$4,IF(OR(ISNUMBER(SEARCH('[1]Lookup for use classification'!$B$5,B515)),ISNUMBER(SEARCH('[1]Lookup for use classification'!$C$5,B515)),ISNUMBER(SEARCH('[1]Lookup for use classification'!$D$5,B515))),'[1]Lookup for use classification'!$A$5,IF(OR(ISNUMBER(SEARCH('[1]Lookup for use classification'!$B$7,B515)),ISNUMBER(SEARCH('[1]Lookup for use classification'!$C$7,B515)),ISNUMBER(SEARCH('[1]Lookup for use classification'!$D$7,B515))),'[1]Lookup for use classification'!$A$7,IF(OR(ISNUMBER(SEARCH('[1]Lookup for use classification'!$B$9,B515)),ISNUMBER(SEARCH('[1]Lookup for use classification'!$C$9,B515)),ISNUMBER(SEARCH('[1]Lookup for use classification'!$D$9,B515)),ISNUMBER(SEARCH('[1]Lookup for use classification'!$E$9,B515)),ISNUMBER(SEARCH('[1]Lookup for use classification'!$F$9,B515)),ISNUMBER(SEARCH('[1]Lookup for use classification'!$G$9,B515)),ISNUMBER(SEARCH('[1]Lookup for use classification'!$H$9,B515)),ISNUMBER(SEARCH('[1]Lookup for use classification'!$I$9,B515)),ISNUMBER(SEARCH('[1]Lookup for use classification'!$J$9,B515)),ISNUMBER(SEARCH('[1]Lookup for use classification'!$K$9,B515))),'[1]Lookup for use classification'!$A$9,IF(OR(ISNUMBER(SEARCH('[1]Lookup for use classification'!$B$10,B515)),ISNUMBER(SEARCH('[1]Lookup for use classification'!$C$10,B515)),ISNUMBER(SEARCH('[1]Lookup for use classification'!$D$10,B515)),ISNUMBER(SEARCH('[1]Lookup for use classification'!$E$10,B515)),ISNUMBER(SEARCH('[1]Lookup for use classification'!$F$10,B515)),ISNUMBER(SEARCH('[1]Lookup for use classification'!$G$10,B515))),'[1]Lookup for use classification'!$A$10,IF(OR(ISNUMBER(SEARCH('[1]Lookup for use classification'!$B$11,B515)),ISNUMBER(SEARCH('[1]Lookup for use classification'!$C$11,B515))),'[1]Lookup for use classification'!$A$11,IF(OR(ISNUMBER(SEARCH('[1]Lookup for use classification'!$B$12,B515)),ISNUMBER(SEARCH('[1]Lookup for use classification'!$C$12,B515))),'[1]Lookup for use classification'!$A$12,IF(OR(ISNUMBER(SEARCH('[1]Lookup for use classification'!$B$13,B515)),ISNUMBER(SEARCH('[1]Lookup for use classification'!$C$13,B515)),ISNUMBER(SEARCH('[1]Lookup for use classification'!$D$13,B515)),,ISNUMBER(SEARCH('[1]Lookup for use classification'!$C$13,B515)),ISNUMBER(SEARCH('[1]Lookup for use classification'!$E$13,B515))),'[1]Lookup for use classification'!$A$13,IF(OR(ISNUMBER(SEARCH('[1]Lookup for use classification'!$B$14,B515)),ISNUMBER(SEARCH('[1]Lookup for use classification'!$C$14,B515))),'[1]Lookup for use classification'!$A$14,"Other"))))))))))))</f>
        <v>Other</v>
      </c>
      <c r="D515" s="68"/>
      <c r="E515" s="58"/>
      <c r="F515" s="58"/>
    </row>
    <row r="516" spans="1:6">
      <c r="A516" s="16" t="s">
        <v>1321</v>
      </c>
      <c r="B516" s="70" t="s">
        <v>1096</v>
      </c>
      <c r="C516" s="133" t="str">
        <f>IF(OR(ISNUMBER(SEARCH('[1]Lookup for use classification'!$B$1,B516)),ISNUMBER(SEARCH('[1]Lookup for use classification'!$C$1,B516)),ISNUMBER(SEARCH('[1]Lookup for use classification'!$D$1,B516)),ISNUMBER(SEARCH('[1]Lookup for use classification'!$E$1,B516))),'[1]Lookup for use classification'!$A$1,IF(ISNUMBER(SEARCH('[1]Lookup for use classification'!$B$2,B516)),'[1]Lookup for use classification'!$A$2,IF(ISNUMBER(SEARCH('[1]Lookup for use classification'!$B$3,B516)),'[1]Lookup for use classification'!$A$3,IF(OR(ISNUMBER(SEARCH('[1]Lookup for use classification'!$B$4,B516)),ISNUMBER(SEARCH('[1]Lookup for use classification'!$C$4,B516)),ISNUMBER(SEARCH('[1]Lookup for use classification'!$D$4,B516)),ISNUMBER(SEARCH('[1]Lookup for use classification'!$E$4,B516))),'[1]Lookup for use classification'!$A$4,IF(OR(ISNUMBER(SEARCH('[1]Lookup for use classification'!$B$5,B516)),ISNUMBER(SEARCH('[1]Lookup for use classification'!$C$5,B516)),ISNUMBER(SEARCH('[1]Lookup for use classification'!$D$5,B516))),'[1]Lookup for use classification'!$A$5,IF(OR(ISNUMBER(SEARCH('[1]Lookup for use classification'!$B$7,B516)),ISNUMBER(SEARCH('[1]Lookup for use classification'!$C$7,B516)),ISNUMBER(SEARCH('[1]Lookup for use classification'!$D$7,B516))),'[1]Lookup for use classification'!$A$7,IF(OR(ISNUMBER(SEARCH('[1]Lookup for use classification'!$B$9,B516)),ISNUMBER(SEARCH('[1]Lookup for use classification'!$C$9,B516)),ISNUMBER(SEARCH('[1]Lookup for use classification'!$D$9,B516)),ISNUMBER(SEARCH('[1]Lookup for use classification'!$E$9,B516)),ISNUMBER(SEARCH('[1]Lookup for use classification'!$F$9,B516)),ISNUMBER(SEARCH('[1]Lookup for use classification'!$G$9,B516)),ISNUMBER(SEARCH('[1]Lookup for use classification'!$H$9,B516)),ISNUMBER(SEARCH('[1]Lookup for use classification'!$I$9,B516)),ISNUMBER(SEARCH('[1]Lookup for use classification'!$J$9,B516)),ISNUMBER(SEARCH('[1]Lookup for use classification'!$K$9,B516))),'[1]Lookup for use classification'!$A$9,IF(OR(ISNUMBER(SEARCH('[1]Lookup for use classification'!$B$10,B516)),ISNUMBER(SEARCH('[1]Lookup for use classification'!$C$10,B516)),ISNUMBER(SEARCH('[1]Lookup for use classification'!$D$10,B516)),ISNUMBER(SEARCH('[1]Lookup for use classification'!$E$10,B516)),ISNUMBER(SEARCH('[1]Lookup for use classification'!$F$10,B516)),ISNUMBER(SEARCH('[1]Lookup for use classification'!$G$10,B516))),'[1]Lookup for use classification'!$A$10,IF(OR(ISNUMBER(SEARCH('[1]Lookup for use classification'!$B$11,B516)),ISNUMBER(SEARCH('[1]Lookup for use classification'!$C$11,B516))),'[1]Lookup for use classification'!$A$11,IF(OR(ISNUMBER(SEARCH('[1]Lookup for use classification'!$B$12,B516)),ISNUMBER(SEARCH('[1]Lookup for use classification'!$C$12,B516))),'[1]Lookup for use classification'!$A$12,IF(OR(ISNUMBER(SEARCH('[1]Lookup for use classification'!$B$13,B516)),ISNUMBER(SEARCH('[1]Lookup for use classification'!$C$13,B516)),ISNUMBER(SEARCH('[1]Lookup for use classification'!$D$13,B516)),,ISNUMBER(SEARCH('[1]Lookup for use classification'!$C$13,B516)),ISNUMBER(SEARCH('[1]Lookup for use classification'!$E$13,B516))),'[1]Lookup for use classification'!$A$13,IF(OR(ISNUMBER(SEARCH('[1]Lookup for use classification'!$B$14,B516)),ISNUMBER(SEARCH('[1]Lookup for use classification'!$C$14,B516))),'[1]Lookup for use classification'!$A$14,"Other"))))))))))))</f>
        <v>Accomodation Services</v>
      </c>
      <c r="D516" s="68"/>
      <c r="E516" s="58"/>
      <c r="F516" s="58"/>
    </row>
    <row r="517" spans="1:6">
      <c r="A517" s="16" t="s">
        <v>1321</v>
      </c>
      <c r="B517" s="26" t="s">
        <v>1315</v>
      </c>
      <c r="C517" s="133" t="str">
        <f>IF(OR(ISNUMBER(SEARCH('[1]Lookup for use classification'!$B$1,B517)),ISNUMBER(SEARCH('[1]Lookup for use classification'!$C$1,B517)),ISNUMBER(SEARCH('[1]Lookup for use classification'!$D$1,B517)),ISNUMBER(SEARCH('[1]Lookup for use classification'!$E$1,B517))),'[1]Lookup for use classification'!$A$1,IF(ISNUMBER(SEARCH('[1]Lookup for use classification'!$B$2,B517)),'[1]Lookup for use classification'!$A$2,IF(ISNUMBER(SEARCH('[1]Lookup for use classification'!$B$3,B517)),'[1]Lookup for use classification'!$A$3,IF(OR(ISNUMBER(SEARCH('[1]Lookup for use classification'!$B$4,B517)),ISNUMBER(SEARCH('[1]Lookup for use classification'!$C$4,B517)),ISNUMBER(SEARCH('[1]Lookup for use classification'!$D$4,B517)),ISNUMBER(SEARCH('[1]Lookup for use classification'!$E$4,B517))),'[1]Lookup for use classification'!$A$4,IF(OR(ISNUMBER(SEARCH('[1]Lookup for use classification'!$B$5,B517)),ISNUMBER(SEARCH('[1]Lookup for use classification'!$C$5,B517)),ISNUMBER(SEARCH('[1]Lookup for use classification'!$D$5,B517))),'[1]Lookup for use classification'!$A$5,IF(OR(ISNUMBER(SEARCH('[1]Lookup for use classification'!$B$7,B517)),ISNUMBER(SEARCH('[1]Lookup for use classification'!$C$7,B517)),ISNUMBER(SEARCH('[1]Lookup for use classification'!$D$7,B517))),'[1]Lookup for use classification'!$A$7,IF(OR(ISNUMBER(SEARCH('[1]Lookup for use classification'!$B$9,B517)),ISNUMBER(SEARCH('[1]Lookup for use classification'!$C$9,B517)),ISNUMBER(SEARCH('[1]Lookup for use classification'!$D$9,B517)),ISNUMBER(SEARCH('[1]Lookup for use classification'!$E$9,B517)),ISNUMBER(SEARCH('[1]Lookup for use classification'!$F$9,B517)),ISNUMBER(SEARCH('[1]Lookup for use classification'!$G$9,B517)),ISNUMBER(SEARCH('[1]Lookup for use classification'!$H$9,B517)),ISNUMBER(SEARCH('[1]Lookup for use classification'!$I$9,B517)),ISNUMBER(SEARCH('[1]Lookup for use classification'!$J$9,B517)),ISNUMBER(SEARCH('[1]Lookup for use classification'!$K$9,B517))),'[1]Lookup for use classification'!$A$9,IF(OR(ISNUMBER(SEARCH('[1]Lookup for use classification'!$B$10,B517)),ISNUMBER(SEARCH('[1]Lookup for use classification'!$C$10,B517)),ISNUMBER(SEARCH('[1]Lookup for use classification'!$D$10,B517)),ISNUMBER(SEARCH('[1]Lookup for use classification'!$E$10,B517)),ISNUMBER(SEARCH('[1]Lookup for use classification'!$F$10,B517)),ISNUMBER(SEARCH('[1]Lookup for use classification'!$G$10,B517))),'[1]Lookup for use classification'!$A$10,IF(OR(ISNUMBER(SEARCH('[1]Lookup for use classification'!$B$11,B517)),ISNUMBER(SEARCH('[1]Lookup for use classification'!$C$11,B517))),'[1]Lookup for use classification'!$A$11,IF(OR(ISNUMBER(SEARCH('[1]Lookup for use classification'!$B$12,B517)),ISNUMBER(SEARCH('[1]Lookup for use classification'!$C$12,B517))),'[1]Lookup for use classification'!$A$12,IF(OR(ISNUMBER(SEARCH('[1]Lookup for use classification'!$B$13,B517)),ISNUMBER(SEARCH('[1]Lookup for use classification'!$C$13,B517)),ISNUMBER(SEARCH('[1]Lookup for use classification'!$D$13,B517)),,ISNUMBER(SEARCH('[1]Lookup for use classification'!$C$13,B517)),ISNUMBER(SEARCH('[1]Lookup for use classification'!$E$13,B517))),'[1]Lookup for use classification'!$A$13,IF(OR(ISNUMBER(SEARCH('[1]Lookup for use classification'!$B$14,B517)),ISNUMBER(SEARCH('[1]Lookup for use classification'!$C$14,B517))),'[1]Lookup for use classification'!$A$14,"Other"))))))))))))</f>
        <v>Other</v>
      </c>
      <c r="D517" s="68"/>
      <c r="E517" s="58"/>
      <c r="F517" s="58"/>
    </row>
    <row r="518" spans="1:6">
      <c r="A518" s="16" t="s">
        <v>1321</v>
      </c>
      <c r="B518" s="26" t="s">
        <v>1316</v>
      </c>
      <c r="C518" s="133" t="str">
        <f>IF(OR(ISNUMBER(SEARCH('[1]Lookup for use classification'!$B$1,B518)),ISNUMBER(SEARCH('[1]Lookup for use classification'!$C$1,B518)),ISNUMBER(SEARCH('[1]Lookup for use classification'!$D$1,B518)),ISNUMBER(SEARCH('[1]Lookup for use classification'!$E$1,B518))),'[1]Lookup for use classification'!$A$1,IF(ISNUMBER(SEARCH('[1]Lookup for use classification'!$B$2,B518)),'[1]Lookup for use classification'!$A$2,IF(ISNUMBER(SEARCH('[1]Lookup for use classification'!$B$3,B518)),'[1]Lookup for use classification'!$A$3,IF(OR(ISNUMBER(SEARCH('[1]Lookup for use classification'!$B$4,B518)),ISNUMBER(SEARCH('[1]Lookup for use classification'!$C$4,B518)),ISNUMBER(SEARCH('[1]Lookup for use classification'!$D$4,B518)),ISNUMBER(SEARCH('[1]Lookup for use classification'!$E$4,B518))),'[1]Lookup for use classification'!$A$4,IF(OR(ISNUMBER(SEARCH('[1]Lookup for use classification'!$B$5,B518)),ISNUMBER(SEARCH('[1]Lookup for use classification'!$C$5,B518)),ISNUMBER(SEARCH('[1]Lookup for use classification'!$D$5,B518))),'[1]Lookup for use classification'!$A$5,IF(OR(ISNUMBER(SEARCH('[1]Lookup for use classification'!$B$7,B518)),ISNUMBER(SEARCH('[1]Lookup for use classification'!$C$7,B518)),ISNUMBER(SEARCH('[1]Lookup for use classification'!$D$7,B518))),'[1]Lookup for use classification'!$A$7,IF(OR(ISNUMBER(SEARCH('[1]Lookup for use classification'!$B$9,B518)),ISNUMBER(SEARCH('[1]Lookup for use classification'!$C$9,B518)),ISNUMBER(SEARCH('[1]Lookup for use classification'!$D$9,B518)),ISNUMBER(SEARCH('[1]Lookup for use classification'!$E$9,B518)),ISNUMBER(SEARCH('[1]Lookup for use classification'!$F$9,B518)),ISNUMBER(SEARCH('[1]Lookup for use classification'!$G$9,B518)),ISNUMBER(SEARCH('[1]Lookup for use classification'!$H$9,B518)),ISNUMBER(SEARCH('[1]Lookup for use classification'!$I$9,B518)),ISNUMBER(SEARCH('[1]Lookup for use classification'!$J$9,B518)),ISNUMBER(SEARCH('[1]Lookup for use classification'!$K$9,B518))),'[1]Lookup for use classification'!$A$9,IF(OR(ISNUMBER(SEARCH('[1]Lookup for use classification'!$B$10,B518)),ISNUMBER(SEARCH('[1]Lookup for use classification'!$C$10,B518)),ISNUMBER(SEARCH('[1]Lookup for use classification'!$D$10,B518)),ISNUMBER(SEARCH('[1]Lookup for use classification'!$E$10,B518)),ISNUMBER(SEARCH('[1]Lookup for use classification'!$F$10,B518)),ISNUMBER(SEARCH('[1]Lookup for use classification'!$G$10,B518))),'[1]Lookup for use classification'!$A$10,IF(OR(ISNUMBER(SEARCH('[1]Lookup for use classification'!$B$11,B518)),ISNUMBER(SEARCH('[1]Lookup for use classification'!$C$11,B518))),'[1]Lookup for use classification'!$A$11,IF(OR(ISNUMBER(SEARCH('[1]Lookup for use classification'!$B$12,B518)),ISNUMBER(SEARCH('[1]Lookup for use classification'!$C$12,B518))),'[1]Lookup for use classification'!$A$12,IF(OR(ISNUMBER(SEARCH('[1]Lookup for use classification'!$B$13,B518)),ISNUMBER(SEARCH('[1]Lookup for use classification'!$C$13,B518)),ISNUMBER(SEARCH('[1]Lookup for use classification'!$D$13,B518)),,ISNUMBER(SEARCH('[1]Lookup for use classification'!$C$13,B518)),ISNUMBER(SEARCH('[1]Lookup for use classification'!$E$13,B518))),'[1]Lookup for use classification'!$A$13,IF(OR(ISNUMBER(SEARCH('[1]Lookup for use classification'!$B$14,B518)),ISNUMBER(SEARCH('[1]Lookup for use classification'!$C$14,B518))),'[1]Lookup for use classification'!$A$14,"Other"))))))))))))</f>
        <v>Warehousing</v>
      </c>
      <c r="D518" s="68"/>
      <c r="E518" s="58"/>
      <c r="F518" s="58"/>
    </row>
    <row r="519" spans="1:6">
      <c r="A519" s="16" t="s">
        <v>1321</v>
      </c>
      <c r="B519" s="26" t="s">
        <v>1317</v>
      </c>
      <c r="C519" s="133" t="str">
        <f>IF(OR(ISNUMBER(SEARCH('[1]Lookup for use classification'!$B$1,B519)),ISNUMBER(SEARCH('[1]Lookup for use classification'!$C$1,B519)),ISNUMBER(SEARCH('[1]Lookup for use classification'!$D$1,B519)),ISNUMBER(SEARCH('[1]Lookup for use classification'!$E$1,B519))),'[1]Lookup for use classification'!$A$1,IF(ISNUMBER(SEARCH('[1]Lookup for use classification'!$B$2,B519)),'[1]Lookup for use classification'!$A$2,IF(ISNUMBER(SEARCH('[1]Lookup for use classification'!$B$3,B519)),'[1]Lookup for use classification'!$A$3,IF(OR(ISNUMBER(SEARCH('[1]Lookup for use classification'!$B$4,B519)),ISNUMBER(SEARCH('[1]Lookup for use classification'!$C$4,B519)),ISNUMBER(SEARCH('[1]Lookup for use classification'!$D$4,B519)),ISNUMBER(SEARCH('[1]Lookup for use classification'!$E$4,B519))),'[1]Lookup for use classification'!$A$4,IF(OR(ISNUMBER(SEARCH('[1]Lookup for use classification'!$B$5,B519)),ISNUMBER(SEARCH('[1]Lookup for use classification'!$C$5,B519)),ISNUMBER(SEARCH('[1]Lookup for use classification'!$D$5,B519))),'[1]Lookup for use classification'!$A$5,IF(OR(ISNUMBER(SEARCH('[1]Lookup for use classification'!$B$7,B519)),ISNUMBER(SEARCH('[1]Lookup for use classification'!$C$7,B519)),ISNUMBER(SEARCH('[1]Lookup for use classification'!$D$7,B519))),'[1]Lookup for use classification'!$A$7,IF(OR(ISNUMBER(SEARCH('[1]Lookup for use classification'!$B$9,B519)),ISNUMBER(SEARCH('[1]Lookup for use classification'!$C$9,B519)),ISNUMBER(SEARCH('[1]Lookup for use classification'!$D$9,B519)),ISNUMBER(SEARCH('[1]Lookup for use classification'!$E$9,B519)),ISNUMBER(SEARCH('[1]Lookup for use classification'!$F$9,B519)),ISNUMBER(SEARCH('[1]Lookup for use classification'!$G$9,B519)),ISNUMBER(SEARCH('[1]Lookup for use classification'!$H$9,B519)),ISNUMBER(SEARCH('[1]Lookup for use classification'!$I$9,B519)),ISNUMBER(SEARCH('[1]Lookup for use classification'!$J$9,B519)),ISNUMBER(SEARCH('[1]Lookup for use classification'!$K$9,B519))),'[1]Lookup for use classification'!$A$9,IF(OR(ISNUMBER(SEARCH('[1]Lookup for use classification'!$B$10,B519)),ISNUMBER(SEARCH('[1]Lookup for use classification'!$C$10,B519)),ISNUMBER(SEARCH('[1]Lookup for use classification'!$D$10,B519)),ISNUMBER(SEARCH('[1]Lookup for use classification'!$E$10,B519)),ISNUMBER(SEARCH('[1]Lookup for use classification'!$F$10,B519)),ISNUMBER(SEARCH('[1]Lookup for use classification'!$G$10,B519))),'[1]Lookup for use classification'!$A$10,IF(OR(ISNUMBER(SEARCH('[1]Lookup for use classification'!$B$11,B519)),ISNUMBER(SEARCH('[1]Lookup for use classification'!$C$11,B519))),'[1]Lookup for use classification'!$A$11,IF(OR(ISNUMBER(SEARCH('[1]Lookup for use classification'!$B$12,B519)),ISNUMBER(SEARCH('[1]Lookup for use classification'!$C$12,B519))),'[1]Lookup for use classification'!$A$12,IF(OR(ISNUMBER(SEARCH('[1]Lookup for use classification'!$B$13,B519)),ISNUMBER(SEARCH('[1]Lookup for use classification'!$C$13,B519)),ISNUMBER(SEARCH('[1]Lookup for use classification'!$D$13,B519)),,ISNUMBER(SEARCH('[1]Lookup for use classification'!$C$13,B519)),ISNUMBER(SEARCH('[1]Lookup for use classification'!$E$13,B519))),'[1]Lookup for use classification'!$A$13,IF(OR(ISNUMBER(SEARCH('[1]Lookup for use classification'!$B$14,B519)),ISNUMBER(SEARCH('[1]Lookup for use classification'!$C$14,B519))),'[1]Lookup for use classification'!$A$14,"Other"))))))))))))</f>
        <v>Other</v>
      </c>
      <c r="D519" s="68"/>
      <c r="E519" s="58"/>
      <c r="F519" s="58"/>
    </row>
    <row r="520" spans="1:6">
      <c r="A520" s="16" t="s">
        <v>1321</v>
      </c>
      <c r="B520" s="26" t="s">
        <v>1318</v>
      </c>
      <c r="C520" s="133" t="str">
        <f>IF(OR(ISNUMBER(SEARCH('[1]Lookup for use classification'!$B$1,B520)),ISNUMBER(SEARCH('[1]Lookup for use classification'!$C$1,B520)),ISNUMBER(SEARCH('[1]Lookup for use classification'!$D$1,B520)),ISNUMBER(SEARCH('[1]Lookup for use classification'!$E$1,B520))),'[1]Lookup for use classification'!$A$1,IF(ISNUMBER(SEARCH('[1]Lookup for use classification'!$B$2,B520)),'[1]Lookup for use classification'!$A$2,IF(ISNUMBER(SEARCH('[1]Lookup for use classification'!$B$3,B520)),'[1]Lookup for use classification'!$A$3,IF(OR(ISNUMBER(SEARCH('[1]Lookup for use classification'!$B$4,B520)),ISNUMBER(SEARCH('[1]Lookup for use classification'!$C$4,B520)),ISNUMBER(SEARCH('[1]Lookup for use classification'!$D$4,B520)),ISNUMBER(SEARCH('[1]Lookup for use classification'!$E$4,B520))),'[1]Lookup for use classification'!$A$4,IF(OR(ISNUMBER(SEARCH('[1]Lookup for use classification'!$B$5,B520)),ISNUMBER(SEARCH('[1]Lookup for use classification'!$C$5,B520)),ISNUMBER(SEARCH('[1]Lookup for use classification'!$D$5,B520))),'[1]Lookup for use classification'!$A$5,IF(OR(ISNUMBER(SEARCH('[1]Lookup for use classification'!$B$7,B520)),ISNUMBER(SEARCH('[1]Lookup for use classification'!$C$7,B520)),ISNUMBER(SEARCH('[1]Lookup for use classification'!$D$7,B520))),'[1]Lookup for use classification'!$A$7,IF(OR(ISNUMBER(SEARCH('[1]Lookup for use classification'!$B$9,B520)),ISNUMBER(SEARCH('[1]Lookup for use classification'!$C$9,B520)),ISNUMBER(SEARCH('[1]Lookup for use classification'!$D$9,B520)),ISNUMBER(SEARCH('[1]Lookup for use classification'!$E$9,B520)),ISNUMBER(SEARCH('[1]Lookup for use classification'!$F$9,B520)),ISNUMBER(SEARCH('[1]Lookup for use classification'!$G$9,B520)),ISNUMBER(SEARCH('[1]Lookup for use classification'!$H$9,B520)),ISNUMBER(SEARCH('[1]Lookup for use classification'!$I$9,B520)),ISNUMBER(SEARCH('[1]Lookup for use classification'!$J$9,B520)),ISNUMBER(SEARCH('[1]Lookup for use classification'!$K$9,B520))),'[1]Lookup for use classification'!$A$9,IF(OR(ISNUMBER(SEARCH('[1]Lookup for use classification'!$B$10,B520)),ISNUMBER(SEARCH('[1]Lookup for use classification'!$C$10,B520)),ISNUMBER(SEARCH('[1]Lookup for use classification'!$D$10,B520)),ISNUMBER(SEARCH('[1]Lookup for use classification'!$E$10,B520)),ISNUMBER(SEARCH('[1]Lookup for use classification'!$F$10,B520)),ISNUMBER(SEARCH('[1]Lookup for use classification'!$G$10,B520))),'[1]Lookup for use classification'!$A$10,IF(OR(ISNUMBER(SEARCH('[1]Lookup for use classification'!$B$11,B520)),ISNUMBER(SEARCH('[1]Lookup for use classification'!$C$11,B520))),'[1]Lookup for use classification'!$A$11,IF(OR(ISNUMBER(SEARCH('[1]Lookup for use classification'!$B$12,B520)),ISNUMBER(SEARCH('[1]Lookup for use classification'!$C$12,B520))),'[1]Lookup for use classification'!$A$12,IF(OR(ISNUMBER(SEARCH('[1]Lookup for use classification'!$B$13,B520)),ISNUMBER(SEARCH('[1]Lookup for use classification'!$C$13,B520)),ISNUMBER(SEARCH('[1]Lookup for use classification'!$D$13,B520)),,ISNUMBER(SEARCH('[1]Lookup for use classification'!$C$13,B520)),ISNUMBER(SEARCH('[1]Lookup for use classification'!$E$13,B520))),'[1]Lookup for use classification'!$A$13,IF(OR(ISNUMBER(SEARCH('[1]Lookup for use classification'!$B$14,B520)),ISNUMBER(SEARCH('[1]Lookup for use classification'!$C$14,B520))),'[1]Lookup for use classification'!$A$14,"Other"))))))))))))</f>
        <v>Health Care - Hospitals</v>
      </c>
      <c r="D520" s="68">
        <v>125996</v>
      </c>
      <c r="E520" s="58"/>
      <c r="F520" s="58"/>
    </row>
    <row r="521" spans="1:6">
      <c r="A521" s="16" t="s">
        <v>1321</v>
      </c>
      <c r="B521" s="26" t="s">
        <v>1319</v>
      </c>
      <c r="C521" s="133" t="str">
        <f>IF(OR(ISNUMBER(SEARCH('[1]Lookup for use classification'!$B$1,B521)),ISNUMBER(SEARCH('[1]Lookup for use classification'!$C$1,B521)),ISNUMBER(SEARCH('[1]Lookup for use classification'!$D$1,B521)),ISNUMBER(SEARCH('[1]Lookup for use classification'!$E$1,B521))),'[1]Lookup for use classification'!$A$1,IF(ISNUMBER(SEARCH('[1]Lookup for use classification'!$B$2,B521)),'[1]Lookup for use classification'!$A$2,IF(ISNUMBER(SEARCH('[1]Lookup for use classification'!$B$3,B521)),'[1]Lookup for use classification'!$A$3,IF(OR(ISNUMBER(SEARCH('[1]Lookup for use classification'!$B$4,B521)),ISNUMBER(SEARCH('[1]Lookup for use classification'!$C$4,B521)),ISNUMBER(SEARCH('[1]Lookup for use classification'!$D$4,B521)),ISNUMBER(SEARCH('[1]Lookup for use classification'!$E$4,B521))),'[1]Lookup for use classification'!$A$4,IF(OR(ISNUMBER(SEARCH('[1]Lookup for use classification'!$B$5,B521)),ISNUMBER(SEARCH('[1]Lookup for use classification'!$C$5,B521)),ISNUMBER(SEARCH('[1]Lookup for use classification'!$D$5,B521))),'[1]Lookup for use classification'!$A$5,IF(OR(ISNUMBER(SEARCH('[1]Lookup for use classification'!$B$7,B521)),ISNUMBER(SEARCH('[1]Lookup for use classification'!$C$7,B521)),ISNUMBER(SEARCH('[1]Lookup for use classification'!$D$7,B521))),'[1]Lookup for use classification'!$A$7,IF(OR(ISNUMBER(SEARCH('[1]Lookup for use classification'!$B$9,B521)),ISNUMBER(SEARCH('[1]Lookup for use classification'!$C$9,B521)),ISNUMBER(SEARCH('[1]Lookup for use classification'!$D$9,B521)),ISNUMBER(SEARCH('[1]Lookup for use classification'!$E$9,B521)),ISNUMBER(SEARCH('[1]Lookup for use classification'!$F$9,B521)),ISNUMBER(SEARCH('[1]Lookup for use classification'!$G$9,B521)),ISNUMBER(SEARCH('[1]Lookup for use classification'!$H$9,B521)),ISNUMBER(SEARCH('[1]Lookup for use classification'!$I$9,B521)),ISNUMBER(SEARCH('[1]Lookup for use classification'!$J$9,B521)),ISNUMBER(SEARCH('[1]Lookup for use classification'!$K$9,B521))),'[1]Lookup for use classification'!$A$9,IF(OR(ISNUMBER(SEARCH('[1]Lookup for use classification'!$B$10,B521)),ISNUMBER(SEARCH('[1]Lookup for use classification'!$C$10,B521)),ISNUMBER(SEARCH('[1]Lookup for use classification'!$D$10,B521)),ISNUMBER(SEARCH('[1]Lookup for use classification'!$E$10,B521)),ISNUMBER(SEARCH('[1]Lookup for use classification'!$F$10,B521)),ISNUMBER(SEARCH('[1]Lookup for use classification'!$G$10,B521))),'[1]Lookup for use classification'!$A$10,IF(OR(ISNUMBER(SEARCH('[1]Lookup for use classification'!$B$11,B521)),ISNUMBER(SEARCH('[1]Lookup for use classification'!$C$11,B521))),'[1]Lookup for use classification'!$A$11,IF(OR(ISNUMBER(SEARCH('[1]Lookup for use classification'!$B$12,B521)),ISNUMBER(SEARCH('[1]Lookup for use classification'!$C$12,B521))),'[1]Lookup for use classification'!$A$12,IF(OR(ISNUMBER(SEARCH('[1]Lookup for use classification'!$B$13,B521)),ISNUMBER(SEARCH('[1]Lookup for use classification'!$C$13,B521)),ISNUMBER(SEARCH('[1]Lookup for use classification'!$D$13,B521)),,ISNUMBER(SEARCH('[1]Lookup for use classification'!$C$13,B521)),ISNUMBER(SEARCH('[1]Lookup for use classification'!$E$13,B521))),'[1]Lookup for use classification'!$A$13,IF(OR(ISNUMBER(SEARCH('[1]Lookup for use classification'!$B$14,B521)),ISNUMBER(SEARCH('[1]Lookup for use classification'!$C$14,B521))),'[1]Lookup for use classification'!$A$14,"Other"))))))))))))</f>
        <v>Other</v>
      </c>
      <c r="D521" s="68"/>
      <c r="E521" s="58"/>
      <c r="F521" s="58"/>
    </row>
    <row r="522" spans="1:6">
      <c r="A522" s="16" t="s">
        <v>1321</v>
      </c>
      <c r="B522" s="26" t="s">
        <v>1320</v>
      </c>
      <c r="C522" s="133" t="str">
        <f>IF(OR(ISNUMBER(SEARCH('[1]Lookup for use classification'!$B$1,B522)),ISNUMBER(SEARCH('[1]Lookup for use classification'!$C$1,B522)),ISNUMBER(SEARCH('[1]Lookup for use classification'!$D$1,B522)),ISNUMBER(SEARCH('[1]Lookup for use classification'!$E$1,B522))),'[1]Lookup for use classification'!$A$1,IF(ISNUMBER(SEARCH('[1]Lookup for use classification'!$B$2,B522)),'[1]Lookup for use classification'!$A$2,IF(ISNUMBER(SEARCH('[1]Lookup for use classification'!$B$3,B522)),'[1]Lookup for use classification'!$A$3,IF(OR(ISNUMBER(SEARCH('[1]Lookup for use classification'!$B$4,B522)),ISNUMBER(SEARCH('[1]Lookup for use classification'!$C$4,B522)),ISNUMBER(SEARCH('[1]Lookup for use classification'!$D$4,B522)),ISNUMBER(SEARCH('[1]Lookup for use classification'!$E$4,B522))),'[1]Lookup for use classification'!$A$4,IF(OR(ISNUMBER(SEARCH('[1]Lookup for use classification'!$B$5,B522)),ISNUMBER(SEARCH('[1]Lookup for use classification'!$C$5,B522)),ISNUMBER(SEARCH('[1]Lookup for use classification'!$D$5,B522))),'[1]Lookup for use classification'!$A$5,IF(OR(ISNUMBER(SEARCH('[1]Lookup for use classification'!$B$7,B522)),ISNUMBER(SEARCH('[1]Lookup for use classification'!$C$7,B522)),ISNUMBER(SEARCH('[1]Lookup for use classification'!$D$7,B522))),'[1]Lookup for use classification'!$A$7,IF(OR(ISNUMBER(SEARCH('[1]Lookup for use classification'!$B$9,B522)),ISNUMBER(SEARCH('[1]Lookup for use classification'!$C$9,B522)),ISNUMBER(SEARCH('[1]Lookup for use classification'!$D$9,B522)),ISNUMBER(SEARCH('[1]Lookup for use classification'!$E$9,B522)),ISNUMBER(SEARCH('[1]Lookup for use classification'!$F$9,B522)),ISNUMBER(SEARCH('[1]Lookup for use classification'!$G$9,B522)),ISNUMBER(SEARCH('[1]Lookup for use classification'!$H$9,B522)),ISNUMBER(SEARCH('[1]Lookup for use classification'!$I$9,B522)),ISNUMBER(SEARCH('[1]Lookup for use classification'!$J$9,B522)),ISNUMBER(SEARCH('[1]Lookup for use classification'!$K$9,B522))),'[1]Lookup for use classification'!$A$9,IF(OR(ISNUMBER(SEARCH('[1]Lookup for use classification'!$B$10,B522)),ISNUMBER(SEARCH('[1]Lookup for use classification'!$C$10,B522)),ISNUMBER(SEARCH('[1]Lookup for use classification'!$D$10,B522)),ISNUMBER(SEARCH('[1]Lookup for use classification'!$E$10,B522)),ISNUMBER(SEARCH('[1]Lookup for use classification'!$F$10,B522)),ISNUMBER(SEARCH('[1]Lookup for use classification'!$G$10,B522))),'[1]Lookup for use classification'!$A$10,IF(OR(ISNUMBER(SEARCH('[1]Lookup for use classification'!$B$11,B522)),ISNUMBER(SEARCH('[1]Lookup for use classification'!$C$11,B522))),'[1]Lookup for use classification'!$A$11,IF(OR(ISNUMBER(SEARCH('[1]Lookup for use classification'!$B$12,B522)),ISNUMBER(SEARCH('[1]Lookup for use classification'!$C$12,B522))),'[1]Lookup for use classification'!$A$12,IF(OR(ISNUMBER(SEARCH('[1]Lookup for use classification'!$B$13,B522)),ISNUMBER(SEARCH('[1]Lookup for use classification'!$C$13,B522)),ISNUMBER(SEARCH('[1]Lookup for use classification'!$D$13,B522)),,ISNUMBER(SEARCH('[1]Lookup for use classification'!$C$13,B522)),ISNUMBER(SEARCH('[1]Lookup for use classification'!$E$13,B522))),'[1]Lookup for use classification'!$A$13,IF(OR(ISNUMBER(SEARCH('[1]Lookup for use classification'!$B$14,B522)),ISNUMBER(SEARCH('[1]Lookup for use classification'!$C$14,B522))),'[1]Lookup for use classification'!$A$14,"Other"))))))))))))</f>
        <v>Other</v>
      </c>
      <c r="D522" s="68"/>
      <c r="E522" s="58"/>
      <c r="F522" s="58"/>
    </row>
    <row r="523" spans="1:6">
      <c r="A523" s="16" t="s">
        <v>1321</v>
      </c>
      <c r="B523" s="26" t="s">
        <v>678</v>
      </c>
      <c r="C523" s="133" t="str">
        <f>IF(OR(ISNUMBER(SEARCH('[1]Lookup for use classification'!$B$1,B523)),ISNUMBER(SEARCH('[1]Lookup for use classification'!$C$1,B523)),ISNUMBER(SEARCH('[1]Lookup for use classification'!$D$1,B523)),ISNUMBER(SEARCH('[1]Lookup for use classification'!$E$1,B523))),'[1]Lookup for use classification'!$A$1,IF(ISNUMBER(SEARCH('[1]Lookup for use classification'!$B$2,B523)),'[1]Lookup for use classification'!$A$2,IF(ISNUMBER(SEARCH('[1]Lookup for use classification'!$B$3,B523)),'[1]Lookup for use classification'!$A$3,IF(OR(ISNUMBER(SEARCH('[1]Lookup for use classification'!$B$4,B523)),ISNUMBER(SEARCH('[1]Lookup for use classification'!$C$4,B523)),ISNUMBER(SEARCH('[1]Lookup for use classification'!$D$4,B523)),ISNUMBER(SEARCH('[1]Lookup for use classification'!$E$4,B523))),'[1]Lookup for use classification'!$A$4,IF(OR(ISNUMBER(SEARCH('[1]Lookup for use classification'!$B$5,B523)),ISNUMBER(SEARCH('[1]Lookup for use classification'!$C$5,B523)),ISNUMBER(SEARCH('[1]Lookup for use classification'!$D$5,B523))),'[1]Lookup for use classification'!$A$5,IF(OR(ISNUMBER(SEARCH('[1]Lookup for use classification'!$B$7,B523)),ISNUMBER(SEARCH('[1]Lookup for use classification'!$C$7,B523)),ISNUMBER(SEARCH('[1]Lookup for use classification'!$D$7,B523))),'[1]Lookup for use classification'!$A$7,IF(OR(ISNUMBER(SEARCH('[1]Lookup for use classification'!$B$9,B523)),ISNUMBER(SEARCH('[1]Lookup for use classification'!$C$9,B523)),ISNUMBER(SEARCH('[1]Lookup for use classification'!$D$9,B523)),ISNUMBER(SEARCH('[1]Lookup for use classification'!$E$9,B523)),ISNUMBER(SEARCH('[1]Lookup for use classification'!$F$9,B523)),ISNUMBER(SEARCH('[1]Lookup for use classification'!$G$9,B523)),ISNUMBER(SEARCH('[1]Lookup for use classification'!$H$9,B523)),ISNUMBER(SEARCH('[1]Lookup for use classification'!$I$9,B523)),ISNUMBER(SEARCH('[1]Lookup for use classification'!$J$9,B523)),ISNUMBER(SEARCH('[1]Lookup for use classification'!$K$9,B523))),'[1]Lookup for use classification'!$A$9,IF(OR(ISNUMBER(SEARCH('[1]Lookup for use classification'!$B$10,B523)),ISNUMBER(SEARCH('[1]Lookup for use classification'!$C$10,B523)),ISNUMBER(SEARCH('[1]Lookup for use classification'!$D$10,B523)),ISNUMBER(SEARCH('[1]Lookup for use classification'!$E$10,B523)),ISNUMBER(SEARCH('[1]Lookup for use classification'!$F$10,B523)),ISNUMBER(SEARCH('[1]Lookup for use classification'!$G$10,B523))),'[1]Lookup for use classification'!$A$10,IF(OR(ISNUMBER(SEARCH('[1]Lookup for use classification'!$B$11,B523)),ISNUMBER(SEARCH('[1]Lookup for use classification'!$C$11,B523))),'[1]Lookup for use classification'!$A$11,IF(OR(ISNUMBER(SEARCH('[1]Lookup for use classification'!$B$12,B523)),ISNUMBER(SEARCH('[1]Lookup for use classification'!$C$12,B523))),'[1]Lookup for use classification'!$A$12,IF(OR(ISNUMBER(SEARCH('[1]Lookup for use classification'!$B$13,B523)),ISNUMBER(SEARCH('[1]Lookup for use classification'!$C$13,B523)),ISNUMBER(SEARCH('[1]Lookup for use classification'!$D$13,B523)),,ISNUMBER(SEARCH('[1]Lookup for use classification'!$C$13,B523)),ISNUMBER(SEARCH('[1]Lookup for use classification'!$E$13,B523))),'[1]Lookup for use classification'!$A$13,IF(OR(ISNUMBER(SEARCH('[1]Lookup for use classification'!$B$14,B523)),ISNUMBER(SEARCH('[1]Lookup for use classification'!$C$14,B523))),'[1]Lookup for use classification'!$A$14,"Other"))))))))))))</f>
        <v>Public Assembly</v>
      </c>
      <c r="D523" s="68">
        <v>4722</v>
      </c>
      <c r="E523" s="58"/>
      <c r="F523" s="58"/>
    </row>
    <row r="524" spans="1:6">
      <c r="A524" s="16" t="s">
        <v>1321</v>
      </c>
      <c r="B524" s="26" t="s">
        <v>185</v>
      </c>
      <c r="C524" s="133" t="str">
        <f>IF(OR(ISNUMBER(SEARCH('[1]Lookup for use classification'!$B$1,B524)),ISNUMBER(SEARCH('[1]Lookup for use classification'!$C$1,B524)),ISNUMBER(SEARCH('[1]Lookup for use classification'!$D$1,B524)),ISNUMBER(SEARCH('[1]Lookup for use classification'!$E$1,B524))),'[1]Lookup for use classification'!$A$1,IF(ISNUMBER(SEARCH('[1]Lookup for use classification'!$B$2,B524)),'[1]Lookup for use classification'!$A$2,IF(ISNUMBER(SEARCH('[1]Lookup for use classification'!$B$3,B524)),'[1]Lookup for use classification'!$A$3,IF(OR(ISNUMBER(SEARCH('[1]Lookup for use classification'!$B$4,B524)),ISNUMBER(SEARCH('[1]Lookup for use classification'!$C$4,B524)),ISNUMBER(SEARCH('[1]Lookup for use classification'!$D$4,B524)),ISNUMBER(SEARCH('[1]Lookup for use classification'!$E$4,B524))),'[1]Lookup for use classification'!$A$4,IF(OR(ISNUMBER(SEARCH('[1]Lookup for use classification'!$B$5,B524)),ISNUMBER(SEARCH('[1]Lookup for use classification'!$C$5,B524)),ISNUMBER(SEARCH('[1]Lookup for use classification'!$D$5,B524))),'[1]Lookup for use classification'!$A$5,IF(OR(ISNUMBER(SEARCH('[1]Lookup for use classification'!$B$7,B524)),ISNUMBER(SEARCH('[1]Lookup for use classification'!$C$7,B524)),ISNUMBER(SEARCH('[1]Lookup for use classification'!$D$7,B524))),'[1]Lookup for use classification'!$A$7,IF(OR(ISNUMBER(SEARCH('[1]Lookup for use classification'!$B$9,B524)),ISNUMBER(SEARCH('[1]Lookup for use classification'!$C$9,B524)),ISNUMBER(SEARCH('[1]Lookup for use classification'!$D$9,B524)),ISNUMBER(SEARCH('[1]Lookup for use classification'!$E$9,B524)),ISNUMBER(SEARCH('[1]Lookup for use classification'!$F$9,B524)),ISNUMBER(SEARCH('[1]Lookup for use classification'!$G$9,B524)),ISNUMBER(SEARCH('[1]Lookup for use classification'!$H$9,B524)),ISNUMBER(SEARCH('[1]Lookup for use classification'!$I$9,B524)),ISNUMBER(SEARCH('[1]Lookup for use classification'!$J$9,B524)),ISNUMBER(SEARCH('[1]Lookup for use classification'!$K$9,B524))),'[1]Lookup for use classification'!$A$9,IF(OR(ISNUMBER(SEARCH('[1]Lookup for use classification'!$B$10,B524)),ISNUMBER(SEARCH('[1]Lookup for use classification'!$C$10,B524)),ISNUMBER(SEARCH('[1]Lookup for use classification'!$D$10,B524)),ISNUMBER(SEARCH('[1]Lookup for use classification'!$E$10,B524)),ISNUMBER(SEARCH('[1]Lookup for use classification'!$F$10,B524)),ISNUMBER(SEARCH('[1]Lookup for use classification'!$G$10,B524))),'[1]Lookup for use classification'!$A$10,IF(OR(ISNUMBER(SEARCH('[1]Lookup for use classification'!$B$11,B524)),ISNUMBER(SEARCH('[1]Lookup for use classification'!$C$11,B524))),'[1]Lookup for use classification'!$A$11,IF(OR(ISNUMBER(SEARCH('[1]Lookup for use classification'!$B$12,B524)),ISNUMBER(SEARCH('[1]Lookup for use classification'!$C$12,B524))),'[1]Lookup for use classification'!$A$12,IF(OR(ISNUMBER(SEARCH('[1]Lookup for use classification'!$B$13,B524)),ISNUMBER(SEARCH('[1]Lookup for use classification'!$C$13,B524)),ISNUMBER(SEARCH('[1]Lookup for use classification'!$D$13,B524)),,ISNUMBER(SEARCH('[1]Lookup for use classification'!$C$13,B524)),ISNUMBER(SEARCH('[1]Lookup for use classification'!$E$13,B524))),'[1]Lookup for use classification'!$A$13,IF(OR(ISNUMBER(SEARCH('[1]Lookup for use classification'!$B$14,B524)),ISNUMBER(SEARCH('[1]Lookup for use classification'!$C$14,B524))),'[1]Lookup for use classification'!$A$14,"Other"))))))))))))</f>
        <v>Other</v>
      </c>
      <c r="D524" s="68">
        <v>4800</v>
      </c>
      <c r="E524" s="58"/>
      <c r="F524" s="58"/>
    </row>
    <row r="525" spans="1:6">
      <c r="A525" s="16" t="s">
        <v>1321</v>
      </c>
      <c r="B525" s="26" t="s">
        <v>1322</v>
      </c>
      <c r="C525" s="133" t="str">
        <f>IF(OR(ISNUMBER(SEARCH('[1]Lookup for use classification'!$B$1,B525)),ISNUMBER(SEARCH('[1]Lookup for use classification'!$C$1,B525)),ISNUMBER(SEARCH('[1]Lookup for use classification'!$D$1,B525)),ISNUMBER(SEARCH('[1]Lookup for use classification'!$E$1,B525))),'[1]Lookup for use classification'!$A$1,IF(ISNUMBER(SEARCH('[1]Lookup for use classification'!$B$2,B525)),'[1]Lookup for use classification'!$A$2,IF(ISNUMBER(SEARCH('[1]Lookup for use classification'!$B$3,B525)),'[1]Lookup for use classification'!$A$3,IF(OR(ISNUMBER(SEARCH('[1]Lookup for use classification'!$B$4,B525)),ISNUMBER(SEARCH('[1]Lookup for use classification'!$C$4,B525)),ISNUMBER(SEARCH('[1]Lookup for use classification'!$D$4,B525)),ISNUMBER(SEARCH('[1]Lookup for use classification'!$E$4,B525))),'[1]Lookup for use classification'!$A$4,IF(OR(ISNUMBER(SEARCH('[1]Lookup for use classification'!$B$5,B525)),ISNUMBER(SEARCH('[1]Lookup for use classification'!$C$5,B525)),ISNUMBER(SEARCH('[1]Lookup for use classification'!$D$5,B525))),'[1]Lookup for use classification'!$A$5,IF(OR(ISNUMBER(SEARCH('[1]Lookup for use classification'!$B$7,B525)),ISNUMBER(SEARCH('[1]Lookup for use classification'!$C$7,B525)),ISNUMBER(SEARCH('[1]Lookup for use classification'!$D$7,B525))),'[1]Lookup for use classification'!$A$7,IF(OR(ISNUMBER(SEARCH('[1]Lookup for use classification'!$B$9,B525)),ISNUMBER(SEARCH('[1]Lookup for use classification'!$C$9,B525)),ISNUMBER(SEARCH('[1]Lookup for use classification'!$D$9,B525)),ISNUMBER(SEARCH('[1]Lookup for use classification'!$E$9,B525)),ISNUMBER(SEARCH('[1]Lookup for use classification'!$F$9,B525)),ISNUMBER(SEARCH('[1]Lookup for use classification'!$G$9,B525)),ISNUMBER(SEARCH('[1]Lookup for use classification'!$H$9,B525)),ISNUMBER(SEARCH('[1]Lookup for use classification'!$I$9,B525)),ISNUMBER(SEARCH('[1]Lookup for use classification'!$J$9,B525)),ISNUMBER(SEARCH('[1]Lookup for use classification'!$K$9,B525))),'[1]Lookup for use classification'!$A$9,IF(OR(ISNUMBER(SEARCH('[1]Lookup for use classification'!$B$10,B525)),ISNUMBER(SEARCH('[1]Lookup for use classification'!$C$10,B525)),ISNUMBER(SEARCH('[1]Lookup for use classification'!$D$10,B525)),ISNUMBER(SEARCH('[1]Lookup for use classification'!$E$10,B525)),ISNUMBER(SEARCH('[1]Lookup for use classification'!$F$10,B525)),ISNUMBER(SEARCH('[1]Lookup for use classification'!$G$10,B525))),'[1]Lookup for use classification'!$A$10,IF(OR(ISNUMBER(SEARCH('[1]Lookup for use classification'!$B$11,B525)),ISNUMBER(SEARCH('[1]Lookup for use classification'!$C$11,B525))),'[1]Lookup for use classification'!$A$11,IF(OR(ISNUMBER(SEARCH('[1]Lookup for use classification'!$B$12,B525)),ISNUMBER(SEARCH('[1]Lookup for use classification'!$C$12,B525))),'[1]Lookup for use classification'!$A$12,IF(OR(ISNUMBER(SEARCH('[1]Lookup for use classification'!$B$13,B525)),ISNUMBER(SEARCH('[1]Lookup for use classification'!$C$13,B525)),ISNUMBER(SEARCH('[1]Lookup for use classification'!$D$13,B525)),,ISNUMBER(SEARCH('[1]Lookup for use classification'!$C$13,B525)),ISNUMBER(SEARCH('[1]Lookup for use classification'!$E$13,B525))),'[1]Lookup for use classification'!$A$13,IF(OR(ISNUMBER(SEARCH('[1]Lookup for use classification'!$B$14,B525)),ISNUMBER(SEARCH('[1]Lookup for use classification'!$C$14,B525))),'[1]Lookup for use classification'!$A$14,"Other"))))))))))))</f>
        <v>Office</v>
      </c>
      <c r="D525" s="68"/>
      <c r="E525" s="58"/>
      <c r="F525" s="58"/>
    </row>
    <row r="526" spans="1:6">
      <c r="A526" s="16" t="s">
        <v>1321</v>
      </c>
      <c r="B526" s="26" t="s">
        <v>1323</v>
      </c>
      <c r="C526" s="133" t="str">
        <f>IF(OR(ISNUMBER(SEARCH('[1]Lookup for use classification'!$B$1,B526)),ISNUMBER(SEARCH('[1]Lookup for use classification'!$C$1,B526)),ISNUMBER(SEARCH('[1]Lookup for use classification'!$D$1,B526)),ISNUMBER(SEARCH('[1]Lookup for use classification'!$E$1,B526))),'[1]Lookup for use classification'!$A$1,IF(ISNUMBER(SEARCH('[1]Lookup for use classification'!$B$2,B526)),'[1]Lookup for use classification'!$A$2,IF(ISNUMBER(SEARCH('[1]Lookup for use classification'!$B$3,B526)),'[1]Lookup for use classification'!$A$3,IF(OR(ISNUMBER(SEARCH('[1]Lookup for use classification'!$B$4,B526)),ISNUMBER(SEARCH('[1]Lookup for use classification'!$C$4,B526)),ISNUMBER(SEARCH('[1]Lookup for use classification'!$D$4,B526)),ISNUMBER(SEARCH('[1]Lookup for use classification'!$E$4,B526))),'[1]Lookup for use classification'!$A$4,IF(OR(ISNUMBER(SEARCH('[1]Lookup for use classification'!$B$5,B526)),ISNUMBER(SEARCH('[1]Lookup for use classification'!$C$5,B526)),ISNUMBER(SEARCH('[1]Lookup for use classification'!$D$5,B526))),'[1]Lookup for use classification'!$A$5,IF(OR(ISNUMBER(SEARCH('[1]Lookup for use classification'!$B$7,B526)),ISNUMBER(SEARCH('[1]Lookup for use classification'!$C$7,B526)),ISNUMBER(SEARCH('[1]Lookup for use classification'!$D$7,B526))),'[1]Lookup for use classification'!$A$7,IF(OR(ISNUMBER(SEARCH('[1]Lookup for use classification'!$B$9,B526)),ISNUMBER(SEARCH('[1]Lookup for use classification'!$C$9,B526)),ISNUMBER(SEARCH('[1]Lookup for use classification'!$D$9,B526)),ISNUMBER(SEARCH('[1]Lookup for use classification'!$E$9,B526)),ISNUMBER(SEARCH('[1]Lookup for use classification'!$F$9,B526)),ISNUMBER(SEARCH('[1]Lookup for use classification'!$G$9,B526)),ISNUMBER(SEARCH('[1]Lookup for use classification'!$H$9,B526)),ISNUMBER(SEARCH('[1]Lookup for use classification'!$I$9,B526)),ISNUMBER(SEARCH('[1]Lookup for use classification'!$J$9,B526)),ISNUMBER(SEARCH('[1]Lookup for use classification'!$K$9,B526))),'[1]Lookup for use classification'!$A$9,IF(OR(ISNUMBER(SEARCH('[1]Lookup for use classification'!$B$10,B526)),ISNUMBER(SEARCH('[1]Lookup for use classification'!$C$10,B526)),ISNUMBER(SEARCH('[1]Lookup for use classification'!$D$10,B526)),ISNUMBER(SEARCH('[1]Lookup for use classification'!$E$10,B526)),ISNUMBER(SEARCH('[1]Lookup for use classification'!$F$10,B526)),ISNUMBER(SEARCH('[1]Lookup for use classification'!$G$10,B526))),'[1]Lookup for use classification'!$A$10,IF(OR(ISNUMBER(SEARCH('[1]Lookup for use classification'!$B$11,B526)),ISNUMBER(SEARCH('[1]Lookup for use classification'!$C$11,B526))),'[1]Lookup for use classification'!$A$11,IF(OR(ISNUMBER(SEARCH('[1]Lookup for use classification'!$B$12,B526)),ISNUMBER(SEARCH('[1]Lookup for use classification'!$C$12,B526))),'[1]Lookup for use classification'!$A$12,IF(OR(ISNUMBER(SEARCH('[1]Lookup for use classification'!$B$13,B526)),ISNUMBER(SEARCH('[1]Lookup for use classification'!$C$13,B526)),ISNUMBER(SEARCH('[1]Lookup for use classification'!$D$13,B526)),,ISNUMBER(SEARCH('[1]Lookup for use classification'!$C$13,B526)),ISNUMBER(SEARCH('[1]Lookup for use classification'!$E$13,B526))),'[1]Lookup for use classification'!$A$13,IF(OR(ISNUMBER(SEARCH('[1]Lookup for use classification'!$B$14,B526)),ISNUMBER(SEARCH('[1]Lookup for use classification'!$C$14,B526))),'[1]Lookup for use classification'!$A$14,"Other"))))))))))))</f>
        <v>Education - K - 12</v>
      </c>
      <c r="D526" s="68">
        <v>75578</v>
      </c>
      <c r="E526" s="58"/>
      <c r="F526" s="58"/>
    </row>
    <row r="527" spans="1:6">
      <c r="A527" s="16" t="s">
        <v>1321</v>
      </c>
      <c r="B527" s="26" t="s">
        <v>1324</v>
      </c>
      <c r="C527" s="133" t="str">
        <f>IF(OR(ISNUMBER(SEARCH('[1]Lookup for use classification'!$B$1,B527)),ISNUMBER(SEARCH('[1]Lookup for use classification'!$C$1,B527)),ISNUMBER(SEARCH('[1]Lookup for use classification'!$D$1,B527)),ISNUMBER(SEARCH('[1]Lookup for use classification'!$E$1,B527))),'[1]Lookup for use classification'!$A$1,IF(ISNUMBER(SEARCH('[1]Lookup for use classification'!$B$2,B527)),'[1]Lookup for use classification'!$A$2,IF(ISNUMBER(SEARCH('[1]Lookup for use classification'!$B$3,B527)),'[1]Lookup for use classification'!$A$3,IF(OR(ISNUMBER(SEARCH('[1]Lookup for use classification'!$B$4,B527)),ISNUMBER(SEARCH('[1]Lookup for use classification'!$C$4,B527)),ISNUMBER(SEARCH('[1]Lookup for use classification'!$D$4,B527)),ISNUMBER(SEARCH('[1]Lookup for use classification'!$E$4,B527))),'[1]Lookup for use classification'!$A$4,IF(OR(ISNUMBER(SEARCH('[1]Lookup for use classification'!$B$5,B527)),ISNUMBER(SEARCH('[1]Lookup for use classification'!$C$5,B527)),ISNUMBER(SEARCH('[1]Lookup for use classification'!$D$5,B527))),'[1]Lookup for use classification'!$A$5,IF(OR(ISNUMBER(SEARCH('[1]Lookup for use classification'!$B$7,B527)),ISNUMBER(SEARCH('[1]Lookup for use classification'!$C$7,B527)),ISNUMBER(SEARCH('[1]Lookup for use classification'!$D$7,B527))),'[1]Lookup for use classification'!$A$7,IF(OR(ISNUMBER(SEARCH('[1]Lookup for use classification'!$B$9,B527)),ISNUMBER(SEARCH('[1]Lookup for use classification'!$C$9,B527)),ISNUMBER(SEARCH('[1]Lookup for use classification'!$D$9,B527)),ISNUMBER(SEARCH('[1]Lookup for use classification'!$E$9,B527)),ISNUMBER(SEARCH('[1]Lookup for use classification'!$F$9,B527)),ISNUMBER(SEARCH('[1]Lookup for use classification'!$G$9,B527)),ISNUMBER(SEARCH('[1]Lookup for use classification'!$H$9,B527)),ISNUMBER(SEARCH('[1]Lookup for use classification'!$I$9,B527)),ISNUMBER(SEARCH('[1]Lookup for use classification'!$J$9,B527)),ISNUMBER(SEARCH('[1]Lookup for use classification'!$K$9,B527))),'[1]Lookup for use classification'!$A$9,IF(OR(ISNUMBER(SEARCH('[1]Lookup for use classification'!$B$10,B527)),ISNUMBER(SEARCH('[1]Lookup for use classification'!$C$10,B527)),ISNUMBER(SEARCH('[1]Lookup for use classification'!$D$10,B527)),ISNUMBER(SEARCH('[1]Lookup for use classification'!$E$10,B527)),ISNUMBER(SEARCH('[1]Lookup for use classification'!$F$10,B527)),ISNUMBER(SEARCH('[1]Lookup for use classification'!$G$10,B527))),'[1]Lookup for use classification'!$A$10,IF(OR(ISNUMBER(SEARCH('[1]Lookup for use classification'!$B$11,B527)),ISNUMBER(SEARCH('[1]Lookup for use classification'!$C$11,B527))),'[1]Lookup for use classification'!$A$11,IF(OR(ISNUMBER(SEARCH('[1]Lookup for use classification'!$B$12,B527)),ISNUMBER(SEARCH('[1]Lookup for use classification'!$C$12,B527))),'[1]Lookup for use classification'!$A$12,IF(OR(ISNUMBER(SEARCH('[1]Lookup for use classification'!$B$13,B527)),ISNUMBER(SEARCH('[1]Lookup for use classification'!$C$13,B527)),ISNUMBER(SEARCH('[1]Lookup for use classification'!$D$13,B527)),,ISNUMBER(SEARCH('[1]Lookup for use classification'!$C$13,B527)),ISNUMBER(SEARCH('[1]Lookup for use classification'!$E$13,B527))),'[1]Lookup for use classification'!$A$13,IF(OR(ISNUMBER(SEARCH('[1]Lookup for use classification'!$B$14,B527)),ISNUMBER(SEARCH('[1]Lookup for use classification'!$C$14,B527))),'[1]Lookup for use classification'!$A$14,"Other"))))))))))))</f>
        <v>Public Assembly</v>
      </c>
      <c r="D527" s="68"/>
      <c r="E527" s="58"/>
      <c r="F527" s="58"/>
    </row>
    <row r="528" spans="1:6">
      <c r="A528" s="16" t="s">
        <v>1321</v>
      </c>
      <c r="B528" s="26" t="s">
        <v>1325</v>
      </c>
      <c r="C528" s="133" t="str">
        <f>IF(OR(ISNUMBER(SEARCH('[1]Lookup for use classification'!$B$1,B528)),ISNUMBER(SEARCH('[1]Lookup for use classification'!$C$1,B528)),ISNUMBER(SEARCH('[1]Lookup for use classification'!$D$1,B528)),ISNUMBER(SEARCH('[1]Lookup for use classification'!$E$1,B528))),'[1]Lookup for use classification'!$A$1,IF(ISNUMBER(SEARCH('[1]Lookup for use classification'!$B$2,B528)),'[1]Lookup for use classification'!$A$2,IF(ISNUMBER(SEARCH('[1]Lookup for use classification'!$B$3,B528)),'[1]Lookup for use classification'!$A$3,IF(OR(ISNUMBER(SEARCH('[1]Lookup for use classification'!$B$4,B528)),ISNUMBER(SEARCH('[1]Lookup for use classification'!$C$4,B528)),ISNUMBER(SEARCH('[1]Lookup for use classification'!$D$4,B528)),ISNUMBER(SEARCH('[1]Lookup for use classification'!$E$4,B528))),'[1]Lookup for use classification'!$A$4,IF(OR(ISNUMBER(SEARCH('[1]Lookup for use classification'!$B$5,B528)),ISNUMBER(SEARCH('[1]Lookup for use classification'!$C$5,B528)),ISNUMBER(SEARCH('[1]Lookup for use classification'!$D$5,B528))),'[1]Lookup for use classification'!$A$5,IF(OR(ISNUMBER(SEARCH('[1]Lookup for use classification'!$B$7,B528)),ISNUMBER(SEARCH('[1]Lookup for use classification'!$C$7,B528)),ISNUMBER(SEARCH('[1]Lookup for use classification'!$D$7,B528))),'[1]Lookup for use classification'!$A$7,IF(OR(ISNUMBER(SEARCH('[1]Lookup for use classification'!$B$9,B528)),ISNUMBER(SEARCH('[1]Lookup for use classification'!$C$9,B528)),ISNUMBER(SEARCH('[1]Lookup for use classification'!$D$9,B528)),ISNUMBER(SEARCH('[1]Lookup for use classification'!$E$9,B528)),ISNUMBER(SEARCH('[1]Lookup for use classification'!$F$9,B528)),ISNUMBER(SEARCH('[1]Lookup for use classification'!$G$9,B528)),ISNUMBER(SEARCH('[1]Lookup for use classification'!$H$9,B528)),ISNUMBER(SEARCH('[1]Lookup for use classification'!$I$9,B528)),ISNUMBER(SEARCH('[1]Lookup for use classification'!$J$9,B528)),ISNUMBER(SEARCH('[1]Lookup for use classification'!$K$9,B528))),'[1]Lookup for use classification'!$A$9,IF(OR(ISNUMBER(SEARCH('[1]Lookup for use classification'!$B$10,B528)),ISNUMBER(SEARCH('[1]Lookup for use classification'!$C$10,B528)),ISNUMBER(SEARCH('[1]Lookup for use classification'!$D$10,B528)),ISNUMBER(SEARCH('[1]Lookup for use classification'!$E$10,B528)),ISNUMBER(SEARCH('[1]Lookup for use classification'!$F$10,B528)),ISNUMBER(SEARCH('[1]Lookup for use classification'!$G$10,B528))),'[1]Lookup for use classification'!$A$10,IF(OR(ISNUMBER(SEARCH('[1]Lookup for use classification'!$B$11,B528)),ISNUMBER(SEARCH('[1]Lookup for use classification'!$C$11,B528))),'[1]Lookup for use classification'!$A$11,IF(OR(ISNUMBER(SEARCH('[1]Lookup for use classification'!$B$12,B528)),ISNUMBER(SEARCH('[1]Lookup for use classification'!$C$12,B528))),'[1]Lookup for use classification'!$A$12,IF(OR(ISNUMBER(SEARCH('[1]Lookup for use classification'!$B$13,B528)),ISNUMBER(SEARCH('[1]Lookup for use classification'!$C$13,B528)),ISNUMBER(SEARCH('[1]Lookup for use classification'!$D$13,B528)),,ISNUMBER(SEARCH('[1]Lookup for use classification'!$C$13,B528)),ISNUMBER(SEARCH('[1]Lookup for use classification'!$E$13,B528))),'[1]Lookup for use classification'!$A$13,IF(OR(ISNUMBER(SEARCH('[1]Lookup for use classification'!$B$14,B528)),ISNUMBER(SEARCH('[1]Lookup for use classification'!$C$14,B528))),'[1]Lookup for use classification'!$A$14,"Other"))))))))))))</f>
        <v>Retail - Other</v>
      </c>
      <c r="D528" s="68"/>
      <c r="E528" s="58"/>
      <c r="F528" s="58"/>
    </row>
    <row r="529" spans="1:6">
      <c r="A529" s="16" t="s">
        <v>1321</v>
      </c>
      <c r="B529" s="44" t="s">
        <v>1326</v>
      </c>
      <c r="C529" s="133" t="str">
        <f>IF(OR(ISNUMBER(SEARCH('[1]Lookup for use classification'!$B$1,B529)),ISNUMBER(SEARCH('[1]Lookup for use classification'!$C$1,B529)),ISNUMBER(SEARCH('[1]Lookup for use classification'!$D$1,B529)),ISNUMBER(SEARCH('[1]Lookup for use classification'!$E$1,B529))),'[1]Lookup for use classification'!$A$1,IF(ISNUMBER(SEARCH('[1]Lookup for use classification'!$B$2,B529)),'[1]Lookup for use classification'!$A$2,IF(ISNUMBER(SEARCH('[1]Lookup for use classification'!$B$3,B529)),'[1]Lookup for use classification'!$A$3,IF(OR(ISNUMBER(SEARCH('[1]Lookup for use classification'!$B$4,B529)),ISNUMBER(SEARCH('[1]Lookup for use classification'!$C$4,B529)),ISNUMBER(SEARCH('[1]Lookup for use classification'!$D$4,B529)),ISNUMBER(SEARCH('[1]Lookup for use classification'!$E$4,B529))),'[1]Lookup for use classification'!$A$4,IF(OR(ISNUMBER(SEARCH('[1]Lookup for use classification'!$B$5,B529)),ISNUMBER(SEARCH('[1]Lookup for use classification'!$C$5,B529)),ISNUMBER(SEARCH('[1]Lookup for use classification'!$D$5,B529))),'[1]Lookup for use classification'!$A$5,IF(OR(ISNUMBER(SEARCH('[1]Lookup for use classification'!$B$7,B529)),ISNUMBER(SEARCH('[1]Lookup for use classification'!$C$7,B529)),ISNUMBER(SEARCH('[1]Lookup for use classification'!$D$7,B529))),'[1]Lookup for use classification'!$A$7,IF(OR(ISNUMBER(SEARCH('[1]Lookup for use classification'!$B$9,B529)),ISNUMBER(SEARCH('[1]Lookup for use classification'!$C$9,B529)),ISNUMBER(SEARCH('[1]Lookup for use classification'!$D$9,B529)),ISNUMBER(SEARCH('[1]Lookup for use classification'!$E$9,B529)),ISNUMBER(SEARCH('[1]Lookup for use classification'!$F$9,B529)),ISNUMBER(SEARCH('[1]Lookup for use classification'!$G$9,B529)),ISNUMBER(SEARCH('[1]Lookup for use classification'!$H$9,B529)),ISNUMBER(SEARCH('[1]Lookup for use classification'!$I$9,B529)),ISNUMBER(SEARCH('[1]Lookup for use classification'!$J$9,B529)),ISNUMBER(SEARCH('[1]Lookup for use classification'!$K$9,B529))),'[1]Lookup for use classification'!$A$9,IF(OR(ISNUMBER(SEARCH('[1]Lookup for use classification'!$B$10,B529)),ISNUMBER(SEARCH('[1]Lookup for use classification'!$C$10,B529)),ISNUMBER(SEARCH('[1]Lookup for use classification'!$D$10,B529)),ISNUMBER(SEARCH('[1]Lookup for use classification'!$E$10,B529)),ISNUMBER(SEARCH('[1]Lookup for use classification'!$F$10,B529)),ISNUMBER(SEARCH('[1]Lookup for use classification'!$G$10,B529))),'[1]Lookup for use classification'!$A$10,IF(OR(ISNUMBER(SEARCH('[1]Lookup for use classification'!$B$11,B529)),ISNUMBER(SEARCH('[1]Lookup for use classification'!$C$11,B529))),'[1]Lookup for use classification'!$A$11,IF(OR(ISNUMBER(SEARCH('[1]Lookup for use classification'!$B$12,B529)),ISNUMBER(SEARCH('[1]Lookup for use classification'!$C$12,B529))),'[1]Lookup for use classification'!$A$12,IF(OR(ISNUMBER(SEARCH('[1]Lookup for use classification'!$B$13,B529)),ISNUMBER(SEARCH('[1]Lookup for use classification'!$C$13,B529)),ISNUMBER(SEARCH('[1]Lookup for use classification'!$D$13,B529)),,ISNUMBER(SEARCH('[1]Lookup for use classification'!$C$13,B529)),ISNUMBER(SEARCH('[1]Lookup for use classification'!$E$13,B529))),'[1]Lookup for use classification'!$A$13,IF(OR(ISNUMBER(SEARCH('[1]Lookup for use classification'!$B$14,B529)),ISNUMBER(SEARCH('[1]Lookup for use classification'!$C$14,B529))),'[1]Lookup for use classification'!$A$14,"Other"))))))))))))</f>
        <v>Office</v>
      </c>
      <c r="D529" s="71"/>
      <c r="E529" s="72"/>
      <c r="F529" s="61"/>
    </row>
    <row r="530" spans="1:6">
      <c r="A530" s="16" t="s">
        <v>1321</v>
      </c>
      <c r="B530" s="26" t="s">
        <v>1327</v>
      </c>
      <c r="C530" s="133" t="str">
        <f>IF(OR(ISNUMBER(SEARCH('[1]Lookup for use classification'!$B$1,B530)),ISNUMBER(SEARCH('[1]Lookup for use classification'!$C$1,B530)),ISNUMBER(SEARCH('[1]Lookup for use classification'!$D$1,B530)),ISNUMBER(SEARCH('[1]Lookup for use classification'!$E$1,B530))),'[1]Lookup for use classification'!$A$1,IF(ISNUMBER(SEARCH('[1]Lookup for use classification'!$B$2,B530)),'[1]Lookup for use classification'!$A$2,IF(ISNUMBER(SEARCH('[1]Lookup for use classification'!$B$3,B530)),'[1]Lookup for use classification'!$A$3,IF(OR(ISNUMBER(SEARCH('[1]Lookup for use classification'!$B$4,B530)),ISNUMBER(SEARCH('[1]Lookup for use classification'!$C$4,B530)),ISNUMBER(SEARCH('[1]Lookup for use classification'!$D$4,B530)),ISNUMBER(SEARCH('[1]Lookup for use classification'!$E$4,B530))),'[1]Lookup for use classification'!$A$4,IF(OR(ISNUMBER(SEARCH('[1]Lookup for use classification'!$B$5,B530)),ISNUMBER(SEARCH('[1]Lookup for use classification'!$C$5,B530)),ISNUMBER(SEARCH('[1]Lookup for use classification'!$D$5,B530))),'[1]Lookup for use classification'!$A$5,IF(OR(ISNUMBER(SEARCH('[1]Lookup for use classification'!$B$7,B530)),ISNUMBER(SEARCH('[1]Lookup for use classification'!$C$7,B530)),ISNUMBER(SEARCH('[1]Lookup for use classification'!$D$7,B530))),'[1]Lookup for use classification'!$A$7,IF(OR(ISNUMBER(SEARCH('[1]Lookup for use classification'!$B$9,B530)),ISNUMBER(SEARCH('[1]Lookup for use classification'!$C$9,B530)),ISNUMBER(SEARCH('[1]Lookup for use classification'!$D$9,B530)),ISNUMBER(SEARCH('[1]Lookup for use classification'!$E$9,B530)),ISNUMBER(SEARCH('[1]Lookup for use classification'!$F$9,B530)),ISNUMBER(SEARCH('[1]Lookup for use classification'!$G$9,B530)),ISNUMBER(SEARCH('[1]Lookup for use classification'!$H$9,B530)),ISNUMBER(SEARCH('[1]Lookup for use classification'!$I$9,B530)),ISNUMBER(SEARCH('[1]Lookup for use classification'!$J$9,B530)),ISNUMBER(SEARCH('[1]Lookup for use classification'!$K$9,B530))),'[1]Lookup for use classification'!$A$9,IF(OR(ISNUMBER(SEARCH('[1]Lookup for use classification'!$B$10,B530)),ISNUMBER(SEARCH('[1]Lookup for use classification'!$C$10,B530)),ISNUMBER(SEARCH('[1]Lookup for use classification'!$D$10,B530)),ISNUMBER(SEARCH('[1]Lookup for use classification'!$E$10,B530)),ISNUMBER(SEARCH('[1]Lookup for use classification'!$F$10,B530)),ISNUMBER(SEARCH('[1]Lookup for use classification'!$G$10,B530))),'[1]Lookup for use classification'!$A$10,IF(OR(ISNUMBER(SEARCH('[1]Lookup for use classification'!$B$11,B530)),ISNUMBER(SEARCH('[1]Lookup for use classification'!$C$11,B530))),'[1]Lookup for use classification'!$A$11,IF(OR(ISNUMBER(SEARCH('[1]Lookup for use classification'!$B$12,B530)),ISNUMBER(SEARCH('[1]Lookup for use classification'!$C$12,B530))),'[1]Lookup for use classification'!$A$12,IF(OR(ISNUMBER(SEARCH('[1]Lookup for use classification'!$B$13,B530)),ISNUMBER(SEARCH('[1]Lookup for use classification'!$C$13,B530)),ISNUMBER(SEARCH('[1]Lookup for use classification'!$D$13,B530)),,ISNUMBER(SEARCH('[1]Lookup for use classification'!$C$13,B530)),ISNUMBER(SEARCH('[1]Lookup for use classification'!$E$13,B530))),'[1]Lookup for use classification'!$A$13,IF(OR(ISNUMBER(SEARCH('[1]Lookup for use classification'!$B$14,B530)),ISNUMBER(SEARCH('[1]Lookup for use classification'!$C$14,B530))),'[1]Lookup for use classification'!$A$14,"Other"))))))))))))</f>
        <v>Other</v>
      </c>
      <c r="D530" s="68"/>
      <c r="E530" s="58"/>
      <c r="F530" s="58"/>
    </row>
    <row r="531" spans="1:6">
      <c r="A531" s="16" t="s">
        <v>1321</v>
      </c>
      <c r="B531" s="26" t="s">
        <v>1328</v>
      </c>
      <c r="C531" s="133" t="str">
        <f>IF(OR(ISNUMBER(SEARCH('[1]Lookup for use classification'!$B$1,B531)),ISNUMBER(SEARCH('[1]Lookup for use classification'!$C$1,B531)),ISNUMBER(SEARCH('[1]Lookup for use classification'!$D$1,B531)),ISNUMBER(SEARCH('[1]Lookup for use classification'!$E$1,B531))),'[1]Lookup for use classification'!$A$1,IF(ISNUMBER(SEARCH('[1]Lookup for use classification'!$B$2,B531)),'[1]Lookup for use classification'!$A$2,IF(ISNUMBER(SEARCH('[1]Lookup for use classification'!$B$3,B531)),'[1]Lookup for use classification'!$A$3,IF(OR(ISNUMBER(SEARCH('[1]Lookup for use classification'!$B$4,B531)),ISNUMBER(SEARCH('[1]Lookup for use classification'!$C$4,B531)),ISNUMBER(SEARCH('[1]Lookup for use classification'!$D$4,B531)),ISNUMBER(SEARCH('[1]Lookup for use classification'!$E$4,B531))),'[1]Lookup for use classification'!$A$4,IF(OR(ISNUMBER(SEARCH('[1]Lookup for use classification'!$B$5,B531)),ISNUMBER(SEARCH('[1]Lookup for use classification'!$C$5,B531)),ISNUMBER(SEARCH('[1]Lookup for use classification'!$D$5,B531))),'[1]Lookup for use classification'!$A$5,IF(OR(ISNUMBER(SEARCH('[1]Lookup for use classification'!$B$7,B531)),ISNUMBER(SEARCH('[1]Lookup for use classification'!$C$7,B531)),ISNUMBER(SEARCH('[1]Lookup for use classification'!$D$7,B531))),'[1]Lookup for use classification'!$A$7,IF(OR(ISNUMBER(SEARCH('[1]Lookup for use classification'!$B$9,B531)),ISNUMBER(SEARCH('[1]Lookup for use classification'!$C$9,B531)),ISNUMBER(SEARCH('[1]Lookup for use classification'!$D$9,B531)),ISNUMBER(SEARCH('[1]Lookup for use classification'!$E$9,B531)),ISNUMBER(SEARCH('[1]Lookup for use classification'!$F$9,B531)),ISNUMBER(SEARCH('[1]Lookup for use classification'!$G$9,B531)),ISNUMBER(SEARCH('[1]Lookup for use classification'!$H$9,B531)),ISNUMBER(SEARCH('[1]Lookup for use classification'!$I$9,B531)),ISNUMBER(SEARCH('[1]Lookup for use classification'!$J$9,B531)),ISNUMBER(SEARCH('[1]Lookup for use classification'!$K$9,B531))),'[1]Lookup for use classification'!$A$9,IF(OR(ISNUMBER(SEARCH('[1]Lookup for use classification'!$B$10,B531)),ISNUMBER(SEARCH('[1]Lookup for use classification'!$C$10,B531)),ISNUMBER(SEARCH('[1]Lookup for use classification'!$D$10,B531)),ISNUMBER(SEARCH('[1]Lookup for use classification'!$E$10,B531)),ISNUMBER(SEARCH('[1]Lookup for use classification'!$F$10,B531)),ISNUMBER(SEARCH('[1]Lookup for use classification'!$G$10,B531))),'[1]Lookup for use classification'!$A$10,IF(OR(ISNUMBER(SEARCH('[1]Lookup for use classification'!$B$11,B531)),ISNUMBER(SEARCH('[1]Lookup for use classification'!$C$11,B531))),'[1]Lookup for use classification'!$A$11,IF(OR(ISNUMBER(SEARCH('[1]Lookup for use classification'!$B$12,B531)),ISNUMBER(SEARCH('[1]Lookup for use classification'!$C$12,B531))),'[1]Lookup for use classification'!$A$12,IF(OR(ISNUMBER(SEARCH('[1]Lookup for use classification'!$B$13,B531)),ISNUMBER(SEARCH('[1]Lookup for use classification'!$C$13,B531)),ISNUMBER(SEARCH('[1]Lookup for use classification'!$D$13,B531)),,ISNUMBER(SEARCH('[1]Lookup for use classification'!$C$13,B531)),ISNUMBER(SEARCH('[1]Lookup for use classification'!$E$13,B531))),'[1]Lookup for use classification'!$A$13,IF(OR(ISNUMBER(SEARCH('[1]Lookup for use classification'!$B$14,B531)),ISNUMBER(SEARCH('[1]Lookup for use classification'!$C$14,B531))),'[1]Lookup for use classification'!$A$14,"Other"))))))))))))</f>
        <v>Other</v>
      </c>
      <c r="D531" s="68"/>
      <c r="E531" s="58"/>
      <c r="F531" s="58"/>
    </row>
    <row r="532" spans="1:6">
      <c r="A532" s="16" t="s">
        <v>1321</v>
      </c>
      <c r="B532" s="26" t="s">
        <v>1329</v>
      </c>
      <c r="C532" s="133" t="str">
        <f>IF(OR(ISNUMBER(SEARCH('[1]Lookup for use classification'!$B$1,B532)),ISNUMBER(SEARCH('[1]Lookup for use classification'!$C$1,B532)),ISNUMBER(SEARCH('[1]Lookup for use classification'!$D$1,B532)),ISNUMBER(SEARCH('[1]Lookup for use classification'!$E$1,B532))),'[1]Lookup for use classification'!$A$1,IF(ISNUMBER(SEARCH('[1]Lookup for use classification'!$B$2,B532)),'[1]Lookup for use classification'!$A$2,IF(ISNUMBER(SEARCH('[1]Lookup for use classification'!$B$3,B532)),'[1]Lookup for use classification'!$A$3,IF(OR(ISNUMBER(SEARCH('[1]Lookup for use classification'!$B$4,B532)),ISNUMBER(SEARCH('[1]Lookup for use classification'!$C$4,B532)),ISNUMBER(SEARCH('[1]Lookup for use classification'!$D$4,B532)),ISNUMBER(SEARCH('[1]Lookup for use classification'!$E$4,B532))),'[1]Lookup for use classification'!$A$4,IF(OR(ISNUMBER(SEARCH('[1]Lookup for use classification'!$B$5,B532)),ISNUMBER(SEARCH('[1]Lookup for use classification'!$C$5,B532)),ISNUMBER(SEARCH('[1]Lookup for use classification'!$D$5,B532))),'[1]Lookup for use classification'!$A$5,IF(OR(ISNUMBER(SEARCH('[1]Lookup for use classification'!$B$7,B532)),ISNUMBER(SEARCH('[1]Lookup for use classification'!$C$7,B532)),ISNUMBER(SEARCH('[1]Lookup for use classification'!$D$7,B532))),'[1]Lookup for use classification'!$A$7,IF(OR(ISNUMBER(SEARCH('[1]Lookup for use classification'!$B$9,B532)),ISNUMBER(SEARCH('[1]Lookup for use classification'!$C$9,B532)),ISNUMBER(SEARCH('[1]Lookup for use classification'!$D$9,B532)),ISNUMBER(SEARCH('[1]Lookup for use classification'!$E$9,B532)),ISNUMBER(SEARCH('[1]Lookup for use classification'!$F$9,B532)),ISNUMBER(SEARCH('[1]Lookup for use classification'!$G$9,B532)),ISNUMBER(SEARCH('[1]Lookup for use classification'!$H$9,B532)),ISNUMBER(SEARCH('[1]Lookup for use classification'!$I$9,B532)),ISNUMBER(SEARCH('[1]Lookup for use classification'!$J$9,B532)),ISNUMBER(SEARCH('[1]Lookup for use classification'!$K$9,B532))),'[1]Lookup for use classification'!$A$9,IF(OR(ISNUMBER(SEARCH('[1]Lookup for use classification'!$B$10,B532)),ISNUMBER(SEARCH('[1]Lookup for use classification'!$C$10,B532)),ISNUMBER(SEARCH('[1]Lookup for use classification'!$D$10,B532)),ISNUMBER(SEARCH('[1]Lookup for use classification'!$E$10,B532)),ISNUMBER(SEARCH('[1]Lookup for use classification'!$F$10,B532)),ISNUMBER(SEARCH('[1]Lookup for use classification'!$G$10,B532))),'[1]Lookup for use classification'!$A$10,IF(OR(ISNUMBER(SEARCH('[1]Lookup for use classification'!$B$11,B532)),ISNUMBER(SEARCH('[1]Lookup for use classification'!$C$11,B532))),'[1]Lookup for use classification'!$A$11,IF(OR(ISNUMBER(SEARCH('[1]Lookup for use classification'!$B$12,B532)),ISNUMBER(SEARCH('[1]Lookup for use classification'!$C$12,B532))),'[1]Lookup for use classification'!$A$12,IF(OR(ISNUMBER(SEARCH('[1]Lookup for use classification'!$B$13,B532)),ISNUMBER(SEARCH('[1]Lookup for use classification'!$C$13,B532)),ISNUMBER(SEARCH('[1]Lookup for use classification'!$D$13,B532)),,ISNUMBER(SEARCH('[1]Lookup for use classification'!$C$13,B532)),ISNUMBER(SEARCH('[1]Lookup for use classification'!$E$13,B532))),'[1]Lookup for use classification'!$A$13,IF(OR(ISNUMBER(SEARCH('[1]Lookup for use classification'!$B$14,B532)),ISNUMBER(SEARCH('[1]Lookup for use classification'!$C$14,B532))),'[1]Lookup for use classification'!$A$14,"Other"))))))))))))</f>
        <v>Public Safety</v>
      </c>
      <c r="D532" s="68"/>
      <c r="E532" s="58"/>
      <c r="F532" s="58"/>
    </row>
    <row r="533" spans="1:6">
      <c r="A533" s="16" t="s">
        <v>1321</v>
      </c>
      <c r="B533" s="26" t="s">
        <v>1330</v>
      </c>
      <c r="C533" s="133" t="str">
        <f>IF(OR(ISNUMBER(SEARCH('[1]Lookup for use classification'!$B$1,B533)),ISNUMBER(SEARCH('[1]Lookup for use classification'!$C$1,B533)),ISNUMBER(SEARCH('[1]Lookup for use classification'!$D$1,B533)),ISNUMBER(SEARCH('[1]Lookup for use classification'!$E$1,B533))),'[1]Lookup for use classification'!$A$1,IF(ISNUMBER(SEARCH('[1]Lookup for use classification'!$B$2,B533)),'[1]Lookup for use classification'!$A$2,IF(ISNUMBER(SEARCH('[1]Lookup for use classification'!$B$3,B533)),'[1]Lookup for use classification'!$A$3,IF(OR(ISNUMBER(SEARCH('[1]Lookup for use classification'!$B$4,B533)),ISNUMBER(SEARCH('[1]Lookup for use classification'!$C$4,B533)),ISNUMBER(SEARCH('[1]Lookup for use classification'!$D$4,B533)),ISNUMBER(SEARCH('[1]Lookup for use classification'!$E$4,B533))),'[1]Lookup for use classification'!$A$4,IF(OR(ISNUMBER(SEARCH('[1]Lookup for use classification'!$B$5,B533)),ISNUMBER(SEARCH('[1]Lookup for use classification'!$C$5,B533)),ISNUMBER(SEARCH('[1]Lookup for use classification'!$D$5,B533))),'[1]Lookup for use classification'!$A$5,IF(OR(ISNUMBER(SEARCH('[1]Lookup for use classification'!$B$7,B533)),ISNUMBER(SEARCH('[1]Lookup for use classification'!$C$7,B533)),ISNUMBER(SEARCH('[1]Lookup for use classification'!$D$7,B533))),'[1]Lookup for use classification'!$A$7,IF(OR(ISNUMBER(SEARCH('[1]Lookup for use classification'!$B$9,B533)),ISNUMBER(SEARCH('[1]Lookup for use classification'!$C$9,B533)),ISNUMBER(SEARCH('[1]Lookup for use classification'!$D$9,B533)),ISNUMBER(SEARCH('[1]Lookup for use classification'!$E$9,B533)),ISNUMBER(SEARCH('[1]Lookup for use classification'!$F$9,B533)),ISNUMBER(SEARCH('[1]Lookup for use classification'!$G$9,B533)),ISNUMBER(SEARCH('[1]Lookup for use classification'!$H$9,B533)),ISNUMBER(SEARCH('[1]Lookup for use classification'!$I$9,B533)),ISNUMBER(SEARCH('[1]Lookup for use classification'!$J$9,B533)),ISNUMBER(SEARCH('[1]Lookup for use classification'!$K$9,B533))),'[1]Lookup for use classification'!$A$9,IF(OR(ISNUMBER(SEARCH('[1]Lookup for use classification'!$B$10,B533)),ISNUMBER(SEARCH('[1]Lookup for use classification'!$C$10,B533)),ISNUMBER(SEARCH('[1]Lookup for use classification'!$D$10,B533)),ISNUMBER(SEARCH('[1]Lookup for use classification'!$E$10,B533)),ISNUMBER(SEARCH('[1]Lookup for use classification'!$F$10,B533)),ISNUMBER(SEARCH('[1]Lookup for use classification'!$G$10,B533))),'[1]Lookup for use classification'!$A$10,IF(OR(ISNUMBER(SEARCH('[1]Lookup for use classification'!$B$11,B533)),ISNUMBER(SEARCH('[1]Lookup for use classification'!$C$11,B533))),'[1]Lookup for use classification'!$A$11,IF(OR(ISNUMBER(SEARCH('[1]Lookup for use classification'!$B$12,B533)),ISNUMBER(SEARCH('[1]Lookup for use classification'!$C$12,B533))),'[1]Lookup for use classification'!$A$12,IF(OR(ISNUMBER(SEARCH('[1]Lookup for use classification'!$B$13,B533)),ISNUMBER(SEARCH('[1]Lookup for use classification'!$C$13,B533)),ISNUMBER(SEARCH('[1]Lookup for use classification'!$D$13,B533)),,ISNUMBER(SEARCH('[1]Lookup for use classification'!$C$13,B533)),ISNUMBER(SEARCH('[1]Lookup for use classification'!$E$13,B533))),'[1]Lookup for use classification'!$A$13,IF(OR(ISNUMBER(SEARCH('[1]Lookup for use classification'!$B$14,B533)),ISNUMBER(SEARCH('[1]Lookup for use classification'!$C$14,B533))),'[1]Lookup for use classification'!$A$14,"Other"))))))))))))</f>
        <v>Public Safety</v>
      </c>
      <c r="D533" s="68">
        <v>7200</v>
      </c>
      <c r="E533" s="58"/>
      <c r="F533" s="58"/>
    </row>
    <row r="534" spans="1:6">
      <c r="A534" s="16" t="s">
        <v>1321</v>
      </c>
      <c r="B534" s="26" t="s">
        <v>1331</v>
      </c>
      <c r="C534" s="133" t="str">
        <f>IF(OR(ISNUMBER(SEARCH('[1]Lookup for use classification'!$B$1,B534)),ISNUMBER(SEARCH('[1]Lookup for use classification'!$C$1,B534)),ISNUMBER(SEARCH('[1]Lookup for use classification'!$D$1,B534)),ISNUMBER(SEARCH('[1]Lookup for use classification'!$E$1,B534))),'[1]Lookup for use classification'!$A$1,IF(ISNUMBER(SEARCH('[1]Lookup for use classification'!$B$2,B534)),'[1]Lookup for use classification'!$A$2,IF(ISNUMBER(SEARCH('[1]Lookup for use classification'!$B$3,B534)),'[1]Lookup for use classification'!$A$3,IF(OR(ISNUMBER(SEARCH('[1]Lookup for use classification'!$B$4,B534)),ISNUMBER(SEARCH('[1]Lookup for use classification'!$C$4,B534)),ISNUMBER(SEARCH('[1]Lookup for use classification'!$D$4,B534)),ISNUMBER(SEARCH('[1]Lookup for use classification'!$E$4,B534))),'[1]Lookup for use classification'!$A$4,IF(OR(ISNUMBER(SEARCH('[1]Lookup for use classification'!$B$5,B534)),ISNUMBER(SEARCH('[1]Lookup for use classification'!$C$5,B534)),ISNUMBER(SEARCH('[1]Lookup for use classification'!$D$5,B534))),'[1]Lookup for use classification'!$A$5,IF(OR(ISNUMBER(SEARCH('[1]Lookup for use classification'!$B$7,B534)),ISNUMBER(SEARCH('[1]Lookup for use classification'!$C$7,B534)),ISNUMBER(SEARCH('[1]Lookup for use classification'!$D$7,B534))),'[1]Lookup for use classification'!$A$7,IF(OR(ISNUMBER(SEARCH('[1]Lookup for use classification'!$B$9,B534)),ISNUMBER(SEARCH('[1]Lookup for use classification'!$C$9,B534)),ISNUMBER(SEARCH('[1]Lookup for use classification'!$D$9,B534)),ISNUMBER(SEARCH('[1]Lookup for use classification'!$E$9,B534)),ISNUMBER(SEARCH('[1]Lookup for use classification'!$F$9,B534)),ISNUMBER(SEARCH('[1]Lookup for use classification'!$G$9,B534)),ISNUMBER(SEARCH('[1]Lookup for use classification'!$H$9,B534)),ISNUMBER(SEARCH('[1]Lookup for use classification'!$I$9,B534)),ISNUMBER(SEARCH('[1]Lookup for use classification'!$J$9,B534)),ISNUMBER(SEARCH('[1]Lookup for use classification'!$K$9,B534))),'[1]Lookup for use classification'!$A$9,IF(OR(ISNUMBER(SEARCH('[1]Lookup for use classification'!$B$10,B534)),ISNUMBER(SEARCH('[1]Lookup for use classification'!$C$10,B534)),ISNUMBER(SEARCH('[1]Lookup for use classification'!$D$10,B534)),ISNUMBER(SEARCH('[1]Lookup for use classification'!$E$10,B534)),ISNUMBER(SEARCH('[1]Lookup for use classification'!$F$10,B534)),ISNUMBER(SEARCH('[1]Lookup for use classification'!$G$10,B534))),'[1]Lookup for use classification'!$A$10,IF(OR(ISNUMBER(SEARCH('[1]Lookup for use classification'!$B$11,B534)),ISNUMBER(SEARCH('[1]Lookup for use classification'!$C$11,B534))),'[1]Lookup for use classification'!$A$11,IF(OR(ISNUMBER(SEARCH('[1]Lookup for use classification'!$B$12,B534)),ISNUMBER(SEARCH('[1]Lookup for use classification'!$C$12,B534))),'[1]Lookup for use classification'!$A$12,IF(OR(ISNUMBER(SEARCH('[1]Lookup for use classification'!$B$13,B534)),ISNUMBER(SEARCH('[1]Lookup for use classification'!$C$13,B534)),ISNUMBER(SEARCH('[1]Lookup for use classification'!$D$13,B534)),,ISNUMBER(SEARCH('[1]Lookup for use classification'!$C$13,B534)),ISNUMBER(SEARCH('[1]Lookup for use classification'!$E$13,B534))),'[1]Lookup for use classification'!$A$13,IF(OR(ISNUMBER(SEARCH('[1]Lookup for use classification'!$B$14,B534)),ISNUMBER(SEARCH('[1]Lookup for use classification'!$C$14,B534))),'[1]Lookup for use classification'!$A$14,"Other"))))))))))))</f>
        <v>Education - K - 12</v>
      </c>
      <c r="D534" s="68">
        <v>960</v>
      </c>
      <c r="E534" s="58"/>
      <c r="F534" s="58"/>
    </row>
    <row r="535" spans="1:6">
      <c r="A535" s="16" t="s">
        <v>1321</v>
      </c>
      <c r="B535" s="26" t="s">
        <v>1332</v>
      </c>
      <c r="C535" s="133" t="str">
        <f>IF(OR(ISNUMBER(SEARCH('[1]Lookup for use classification'!$B$1,B535)),ISNUMBER(SEARCH('[1]Lookup for use classification'!$C$1,B535)),ISNUMBER(SEARCH('[1]Lookup for use classification'!$D$1,B535)),ISNUMBER(SEARCH('[1]Lookup for use classification'!$E$1,B535))),'[1]Lookup for use classification'!$A$1,IF(ISNUMBER(SEARCH('[1]Lookup for use classification'!$B$2,B535)),'[1]Lookup for use classification'!$A$2,IF(ISNUMBER(SEARCH('[1]Lookup for use classification'!$B$3,B535)),'[1]Lookup for use classification'!$A$3,IF(OR(ISNUMBER(SEARCH('[1]Lookup for use classification'!$B$4,B535)),ISNUMBER(SEARCH('[1]Lookup for use classification'!$C$4,B535)),ISNUMBER(SEARCH('[1]Lookup for use classification'!$D$4,B535)),ISNUMBER(SEARCH('[1]Lookup for use classification'!$E$4,B535))),'[1]Lookup for use classification'!$A$4,IF(OR(ISNUMBER(SEARCH('[1]Lookup for use classification'!$B$5,B535)),ISNUMBER(SEARCH('[1]Lookup for use classification'!$C$5,B535)),ISNUMBER(SEARCH('[1]Lookup for use classification'!$D$5,B535))),'[1]Lookup for use classification'!$A$5,IF(OR(ISNUMBER(SEARCH('[1]Lookup for use classification'!$B$7,B535)),ISNUMBER(SEARCH('[1]Lookup for use classification'!$C$7,B535)),ISNUMBER(SEARCH('[1]Lookup for use classification'!$D$7,B535))),'[1]Lookup for use classification'!$A$7,IF(OR(ISNUMBER(SEARCH('[1]Lookup for use classification'!$B$9,B535)),ISNUMBER(SEARCH('[1]Lookup for use classification'!$C$9,B535)),ISNUMBER(SEARCH('[1]Lookup for use classification'!$D$9,B535)),ISNUMBER(SEARCH('[1]Lookup for use classification'!$E$9,B535)),ISNUMBER(SEARCH('[1]Lookup for use classification'!$F$9,B535)),ISNUMBER(SEARCH('[1]Lookup for use classification'!$G$9,B535)),ISNUMBER(SEARCH('[1]Lookup for use classification'!$H$9,B535)),ISNUMBER(SEARCH('[1]Lookup for use classification'!$I$9,B535)),ISNUMBER(SEARCH('[1]Lookup for use classification'!$J$9,B535)),ISNUMBER(SEARCH('[1]Lookup for use classification'!$K$9,B535))),'[1]Lookup for use classification'!$A$9,IF(OR(ISNUMBER(SEARCH('[1]Lookup for use classification'!$B$10,B535)),ISNUMBER(SEARCH('[1]Lookup for use classification'!$C$10,B535)),ISNUMBER(SEARCH('[1]Lookup for use classification'!$D$10,B535)),ISNUMBER(SEARCH('[1]Lookup for use classification'!$E$10,B535)),ISNUMBER(SEARCH('[1]Lookup for use classification'!$F$10,B535)),ISNUMBER(SEARCH('[1]Lookup for use classification'!$G$10,B535))),'[1]Lookup for use classification'!$A$10,IF(OR(ISNUMBER(SEARCH('[1]Lookup for use classification'!$B$11,B535)),ISNUMBER(SEARCH('[1]Lookup for use classification'!$C$11,B535))),'[1]Lookup for use classification'!$A$11,IF(OR(ISNUMBER(SEARCH('[1]Lookup for use classification'!$B$12,B535)),ISNUMBER(SEARCH('[1]Lookup for use classification'!$C$12,B535))),'[1]Lookup for use classification'!$A$12,IF(OR(ISNUMBER(SEARCH('[1]Lookup for use classification'!$B$13,B535)),ISNUMBER(SEARCH('[1]Lookup for use classification'!$C$13,B535)),ISNUMBER(SEARCH('[1]Lookup for use classification'!$D$13,B535)),,ISNUMBER(SEARCH('[1]Lookup for use classification'!$C$13,B535)),ISNUMBER(SEARCH('[1]Lookup for use classification'!$E$13,B535))),'[1]Lookup for use classification'!$A$13,IF(OR(ISNUMBER(SEARCH('[1]Lookup for use classification'!$B$14,B535)),ISNUMBER(SEARCH('[1]Lookup for use classification'!$C$14,B535))),'[1]Lookup for use classification'!$A$14,"Other"))))))))))))</f>
        <v>Education - K - 12</v>
      </c>
      <c r="D535" s="68">
        <v>4598</v>
      </c>
      <c r="E535" s="58"/>
      <c r="F535" s="58"/>
    </row>
    <row r="536" spans="1:6">
      <c r="A536" s="16" t="s">
        <v>1321</v>
      </c>
      <c r="B536" s="30" t="s">
        <v>296</v>
      </c>
      <c r="C536" s="133" t="str">
        <f>IF(OR(ISNUMBER(SEARCH('[1]Lookup for use classification'!$B$1,B536)),ISNUMBER(SEARCH('[1]Lookup for use classification'!$C$1,B536)),ISNUMBER(SEARCH('[1]Lookup for use classification'!$D$1,B536)),ISNUMBER(SEARCH('[1]Lookup for use classification'!$E$1,B536))),'[1]Lookup for use classification'!$A$1,IF(ISNUMBER(SEARCH('[1]Lookup for use classification'!$B$2,B536)),'[1]Lookup for use classification'!$A$2,IF(ISNUMBER(SEARCH('[1]Lookup for use classification'!$B$3,B536)),'[1]Lookup for use classification'!$A$3,IF(OR(ISNUMBER(SEARCH('[1]Lookup for use classification'!$B$4,B536)),ISNUMBER(SEARCH('[1]Lookup for use classification'!$C$4,B536)),ISNUMBER(SEARCH('[1]Lookup for use classification'!$D$4,B536)),ISNUMBER(SEARCH('[1]Lookup for use classification'!$E$4,B536))),'[1]Lookup for use classification'!$A$4,IF(OR(ISNUMBER(SEARCH('[1]Lookup for use classification'!$B$5,B536)),ISNUMBER(SEARCH('[1]Lookup for use classification'!$C$5,B536)),ISNUMBER(SEARCH('[1]Lookup for use classification'!$D$5,B536))),'[1]Lookup for use classification'!$A$5,IF(OR(ISNUMBER(SEARCH('[1]Lookup for use classification'!$B$7,B536)),ISNUMBER(SEARCH('[1]Lookup for use classification'!$C$7,B536)),ISNUMBER(SEARCH('[1]Lookup for use classification'!$D$7,B536))),'[1]Lookup for use classification'!$A$7,IF(OR(ISNUMBER(SEARCH('[1]Lookup for use classification'!$B$9,B536)),ISNUMBER(SEARCH('[1]Lookup for use classification'!$C$9,B536)),ISNUMBER(SEARCH('[1]Lookup for use classification'!$D$9,B536)),ISNUMBER(SEARCH('[1]Lookup for use classification'!$E$9,B536)),ISNUMBER(SEARCH('[1]Lookup for use classification'!$F$9,B536)),ISNUMBER(SEARCH('[1]Lookup for use classification'!$G$9,B536)),ISNUMBER(SEARCH('[1]Lookup for use classification'!$H$9,B536)),ISNUMBER(SEARCH('[1]Lookup for use classification'!$I$9,B536)),ISNUMBER(SEARCH('[1]Lookup for use classification'!$J$9,B536)),ISNUMBER(SEARCH('[1]Lookup for use classification'!$K$9,B536))),'[1]Lookup for use classification'!$A$9,IF(OR(ISNUMBER(SEARCH('[1]Lookup for use classification'!$B$10,B536)),ISNUMBER(SEARCH('[1]Lookup for use classification'!$C$10,B536)),ISNUMBER(SEARCH('[1]Lookup for use classification'!$D$10,B536)),ISNUMBER(SEARCH('[1]Lookup for use classification'!$E$10,B536)),ISNUMBER(SEARCH('[1]Lookup for use classification'!$F$10,B536)),ISNUMBER(SEARCH('[1]Lookup for use classification'!$G$10,B536))),'[1]Lookup for use classification'!$A$10,IF(OR(ISNUMBER(SEARCH('[1]Lookup for use classification'!$B$11,B536)),ISNUMBER(SEARCH('[1]Lookup for use classification'!$C$11,B536))),'[1]Lookup for use classification'!$A$11,IF(OR(ISNUMBER(SEARCH('[1]Lookup for use classification'!$B$12,B536)),ISNUMBER(SEARCH('[1]Lookup for use classification'!$C$12,B536))),'[1]Lookup for use classification'!$A$12,IF(OR(ISNUMBER(SEARCH('[1]Lookup for use classification'!$B$13,B536)),ISNUMBER(SEARCH('[1]Lookup for use classification'!$C$13,B536)),ISNUMBER(SEARCH('[1]Lookup for use classification'!$D$13,B536)),,ISNUMBER(SEARCH('[1]Lookup for use classification'!$C$13,B536)),ISNUMBER(SEARCH('[1]Lookup for use classification'!$E$13,B536))),'[1]Lookup for use classification'!$A$13,IF(OR(ISNUMBER(SEARCH('[1]Lookup for use classification'!$B$14,B536)),ISNUMBER(SEARCH('[1]Lookup for use classification'!$C$14,B536))),'[1]Lookup for use classification'!$A$14,"Other"))))))))))))</f>
        <v>Education - K - 12</v>
      </c>
      <c r="D536" s="69">
        <v>8500</v>
      </c>
      <c r="E536" s="61"/>
      <c r="F536" s="61"/>
    </row>
    <row r="537" spans="1:6">
      <c r="A537" s="16" t="s">
        <v>1321</v>
      </c>
      <c r="B537" s="26" t="s">
        <v>1333</v>
      </c>
      <c r="C537" s="133" t="str">
        <f>IF(OR(ISNUMBER(SEARCH('[1]Lookup for use classification'!$B$1,B537)),ISNUMBER(SEARCH('[1]Lookup for use classification'!$C$1,B537)),ISNUMBER(SEARCH('[1]Lookup for use classification'!$D$1,B537)),ISNUMBER(SEARCH('[1]Lookup for use classification'!$E$1,B537))),'[1]Lookup for use classification'!$A$1,IF(ISNUMBER(SEARCH('[1]Lookup for use classification'!$B$2,B537)),'[1]Lookup for use classification'!$A$2,IF(ISNUMBER(SEARCH('[1]Lookup for use classification'!$B$3,B537)),'[1]Lookup for use classification'!$A$3,IF(OR(ISNUMBER(SEARCH('[1]Lookup for use classification'!$B$4,B537)),ISNUMBER(SEARCH('[1]Lookup for use classification'!$C$4,B537)),ISNUMBER(SEARCH('[1]Lookup for use classification'!$D$4,B537)),ISNUMBER(SEARCH('[1]Lookup for use classification'!$E$4,B537))),'[1]Lookup for use classification'!$A$4,IF(OR(ISNUMBER(SEARCH('[1]Lookup for use classification'!$B$5,B537)),ISNUMBER(SEARCH('[1]Lookup for use classification'!$C$5,B537)),ISNUMBER(SEARCH('[1]Lookup for use classification'!$D$5,B537))),'[1]Lookup for use classification'!$A$5,IF(OR(ISNUMBER(SEARCH('[1]Lookup for use classification'!$B$7,B537)),ISNUMBER(SEARCH('[1]Lookup for use classification'!$C$7,B537)),ISNUMBER(SEARCH('[1]Lookup for use classification'!$D$7,B537))),'[1]Lookup for use classification'!$A$7,IF(OR(ISNUMBER(SEARCH('[1]Lookup for use classification'!$B$9,B537)),ISNUMBER(SEARCH('[1]Lookup for use classification'!$C$9,B537)),ISNUMBER(SEARCH('[1]Lookup for use classification'!$D$9,B537)),ISNUMBER(SEARCH('[1]Lookup for use classification'!$E$9,B537)),ISNUMBER(SEARCH('[1]Lookup for use classification'!$F$9,B537)),ISNUMBER(SEARCH('[1]Lookup for use classification'!$G$9,B537)),ISNUMBER(SEARCH('[1]Lookup for use classification'!$H$9,B537)),ISNUMBER(SEARCH('[1]Lookup for use classification'!$I$9,B537)),ISNUMBER(SEARCH('[1]Lookup for use classification'!$J$9,B537)),ISNUMBER(SEARCH('[1]Lookup for use classification'!$K$9,B537))),'[1]Lookup for use classification'!$A$9,IF(OR(ISNUMBER(SEARCH('[1]Lookup for use classification'!$B$10,B537)),ISNUMBER(SEARCH('[1]Lookup for use classification'!$C$10,B537)),ISNUMBER(SEARCH('[1]Lookup for use classification'!$D$10,B537)),ISNUMBER(SEARCH('[1]Lookup for use classification'!$E$10,B537)),ISNUMBER(SEARCH('[1]Lookup for use classification'!$F$10,B537)),ISNUMBER(SEARCH('[1]Lookup for use classification'!$G$10,B537))),'[1]Lookup for use classification'!$A$10,IF(OR(ISNUMBER(SEARCH('[1]Lookup for use classification'!$B$11,B537)),ISNUMBER(SEARCH('[1]Lookup for use classification'!$C$11,B537))),'[1]Lookup for use classification'!$A$11,IF(OR(ISNUMBER(SEARCH('[1]Lookup for use classification'!$B$12,B537)),ISNUMBER(SEARCH('[1]Lookup for use classification'!$C$12,B537))),'[1]Lookup for use classification'!$A$12,IF(OR(ISNUMBER(SEARCH('[1]Lookup for use classification'!$B$13,B537)),ISNUMBER(SEARCH('[1]Lookup for use classification'!$C$13,B537)),ISNUMBER(SEARCH('[1]Lookup for use classification'!$D$13,B537)),,ISNUMBER(SEARCH('[1]Lookup for use classification'!$C$13,B537)),ISNUMBER(SEARCH('[1]Lookup for use classification'!$E$13,B537))),'[1]Lookup for use classification'!$A$13,IF(OR(ISNUMBER(SEARCH('[1]Lookup for use classification'!$B$14,B537)),ISNUMBER(SEARCH('[1]Lookup for use classification'!$C$14,B537))),'[1]Lookup for use classification'!$A$14,"Other"))))))))))))</f>
        <v>Education - K - 12</v>
      </c>
      <c r="D537" s="68">
        <v>1600</v>
      </c>
      <c r="E537" s="58"/>
      <c r="F537" s="58"/>
    </row>
    <row r="538" spans="1:6">
      <c r="A538" s="16" t="s">
        <v>1321</v>
      </c>
      <c r="B538" s="26" t="s">
        <v>1334</v>
      </c>
      <c r="C538" s="133" t="str">
        <f>IF(OR(ISNUMBER(SEARCH('[1]Lookup for use classification'!$B$1,B538)),ISNUMBER(SEARCH('[1]Lookup for use classification'!$C$1,B538)),ISNUMBER(SEARCH('[1]Lookup for use classification'!$D$1,B538)),ISNUMBER(SEARCH('[1]Lookup for use classification'!$E$1,B538))),'[1]Lookup for use classification'!$A$1,IF(ISNUMBER(SEARCH('[1]Lookup for use classification'!$B$2,B538)),'[1]Lookup for use classification'!$A$2,IF(ISNUMBER(SEARCH('[1]Lookup for use classification'!$B$3,B538)),'[1]Lookup for use classification'!$A$3,IF(OR(ISNUMBER(SEARCH('[1]Lookup for use classification'!$B$4,B538)),ISNUMBER(SEARCH('[1]Lookup for use classification'!$C$4,B538)),ISNUMBER(SEARCH('[1]Lookup for use classification'!$D$4,B538)),ISNUMBER(SEARCH('[1]Lookup for use classification'!$E$4,B538))),'[1]Lookup for use classification'!$A$4,IF(OR(ISNUMBER(SEARCH('[1]Lookup for use classification'!$B$5,B538)),ISNUMBER(SEARCH('[1]Lookup for use classification'!$C$5,B538)),ISNUMBER(SEARCH('[1]Lookup for use classification'!$D$5,B538))),'[1]Lookup for use classification'!$A$5,IF(OR(ISNUMBER(SEARCH('[1]Lookup for use classification'!$B$7,B538)),ISNUMBER(SEARCH('[1]Lookup for use classification'!$C$7,B538)),ISNUMBER(SEARCH('[1]Lookup for use classification'!$D$7,B538))),'[1]Lookup for use classification'!$A$7,IF(OR(ISNUMBER(SEARCH('[1]Lookup for use classification'!$B$9,B538)),ISNUMBER(SEARCH('[1]Lookup for use classification'!$C$9,B538)),ISNUMBER(SEARCH('[1]Lookup for use classification'!$D$9,B538)),ISNUMBER(SEARCH('[1]Lookup for use classification'!$E$9,B538)),ISNUMBER(SEARCH('[1]Lookup for use classification'!$F$9,B538)),ISNUMBER(SEARCH('[1]Lookup for use classification'!$G$9,B538)),ISNUMBER(SEARCH('[1]Lookup for use classification'!$H$9,B538)),ISNUMBER(SEARCH('[1]Lookup for use classification'!$I$9,B538)),ISNUMBER(SEARCH('[1]Lookup for use classification'!$J$9,B538)),ISNUMBER(SEARCH('[1]Lookup for use classification'!$K$9,B538))),'[1]Lookup for use classification'!$A$9,IF(OR(ISNUMBER(SEARCH('[1]Lookup for use classification'!$B$10,B538)),ISNUMBER(SEARCH('[1]Lookup for use classification'!$C$10,B538)),ISNUMBER(SEARCH('[1]Lookup for use classification'!$D$10,B538)),ISNUMBER(SEARCH('[1]Lookup for use classification'!$E$10,B538)),ISNUMBER(SEARCH('[1]Lookup for use classification'!$F$10,B538)),ISNUMBER(SEARCH('[1]Lookup for use classification'!$G$10,B538))),'[1]Lookup for use classification'!$A$10,IF(OR(ISNUMBER(SEARCH('[1]Lookup for use classification'!$B$11,B538)),ISNUMBER(SEARCH('[1]Lookup for use classification'!$C$11,B538))),'[1]Lookup for use classification'!$A$11,IF(OR(ISNUMBER(SEARCH('[1]Lookup for use classification'!$B$12,B538)),ISNUMBER(SEARCH('[1]Lookup for use classification'!$C$12,B538))),'[1]Lookup for use classification'!$A$12,IF(OR(ISNUMBER(SEARCH('[1]Lookup for use classification'!$B$13,B538)),ISNUMBER(SEARCH('[1]Lookup for use classification'!$C$13,B538)),ISNUMBER(SEARCH('[1]Lookup for use classification'!$D$13,B538)),,ISNUMBER(SEARCH('[1]Lookup for use classification'!$C$13,B538)),ISNUMBER(SEARCH('[1]Lookup for use classification'!$E$13,B538))),'[1]Lookup for use classification'!$A$13,IF(OR(ISNUMBER(SEARCH('[1]Lookup for use classification'!$B$14,B538)),ISNUMBER(SEARCH('[1]Lookup for use classification'!$C$14,B538))),'[1]Lookup for use classification'!$A$14,"Other"))))))))))))</f>
        <v>Other</v>
      </c>
      <c r="D538" s="68"/>
      <c r="E538" s="58"/>
      <c r="F538" s="58"/>
    </row>
    <row r="539" spans="1:6">
      <c r="A539" s="16" t="s">
        <v>1321</v>
      </c>
      <c r="B539" s="26" t="s">
        <v>1335</v>
      </c>
      <c r="C539" s="133" t="str">
        <f>IF(OR(ISNUMBER(SEARCH('[1]Lookup for use classification'!$B$1,B539)),ISNUMBER(SEARCH('[1]Lookup for use classification'!$C$1,B539)),ISNUMBER(SEARCH('[1]Lookup for use classification'!$D$1,B539)),ISNUMBER(SEARCH('[1]Lookup for use classification'!$E$1,B539))),'[1]Lookup for use classification'!$A$1,IF(ISNUMBER(SEARCH('[1]Lookup for use classification'!$B$2,B539)),'[1]Lookup for use classification'!$A$2,IF(ISNUMBER(SEARCH('[1]Lookup for use classification'!$B$3,B539)),'[1]Lookup for use classification'!$A$3,IF(OR(ISNUMBER(SEARCH('[1]Lookup for use classification'!$B$4,B539)),ISNUMBER(SEARCH('[1]Lookup for use classification'!$C$4,B539)),ISNUMBER(SEARCH('[1]Lookup for use classification'!$D$4,B539)),ISNUMBER(SEARCH('[1]Lookup for use classification'!$E$4,B539))),'[1]Lookup for use classification'!$A$4,IF(OR(ISNUMBER(SEARCH('[1]Lookup for use classification'!$B$5,B539)),ISNUMBER(SEARCH('[1]Lookup for use classification'!$C$5,B539)),ISNUMBER(SEARCH('[1]Lookup for use classification'!$D$5,B539))),'[1]Lookup for use classification'!$A$5,IF(OR(ISNUMBER(SEARCH('[1]Lookup for use classification'!$B$7,B539)),ISNUMBER(SEARCH('[1]Lookup for use classification'!$C$7,B539)),ISNUMBER(SEARCH('[1]Lookup for use classification'!$D$7,B539))),'[1]Lookup for use classification'!$A$7,IF(OR(ISNUMBER(SEARCH('[1]Lookup for use classification'!$B$9,B539)),ISNUMBER(SEARCH('[1]Lookup for use classification'!$C$9,B539)),ISNUMBER(SEARCH('[1]Lookup for use classification'!$D$9,B539)),ISNUMBER(SEARCH('[1]Lookup for use classification'!$E$9,B539)),ISNUMBER(SEARCH('[1]Lookup for use classification'!$F$9,B539)),ISNUMBER(SEARCH('[1]Lookup for use classification'!$G$9,B539)),ISNUMBER(SEARCH('[1]Lookup for use classification'!$H$9,B539)),ISNUMBER(SEARCH('[1]Lookup for use classification'!$I$9,B539)),ISNUMBER(SEARCH('[1]Lookup for use classification'!$J$9,B539)),ISNUMBER(SEARCH('[1]Lookup for use classification'!$K$9,B539))),'[1]Lookup for use classification'!$A$9,IF(OR(ISNUMBER(SEARCH('[1]Lookup for use classification'!$B$10,B539)),ISNUMBER(SEARCH('[1]Lookup for use classification'!$C$10,B539)),ISNUMBER(SEARCH('[1]Lookup for use classification'!$D$10,B539)),ISNUMBER(SEARCH('[1]Lookup for use classification'!$E$10,B539)),ISNUMBER(SEARCH('[1]Lookup for use classification'!$F$10,B539)),ISNUMBER(SEARCH('[1]Lookup for use classification'!$G$10,B539))),'[1]Lookup for use classification'!$A$10,IF(OR(ISNUMBER(SEARCH('[1]Lookup for use classification'!$B$11,B539)),ISNUMBER(SEARCH('[1]Lookup for use classification'!$C$11,B539))),'[1]Lookup for use classification'!$A$11,IF(OR(ISNUMBER(SEARCH('[1]Lookup for use classification'!$B$12,B539)),ISNUMBER(SEARCH('[1]Lookup for use classification'!$C$12,B539))),'[1]Lookup for use classification'!$A$12,IF(OR(ISNUMBER(SEARCH('[1]Lookup for use classification'!$B$13,B539)),ISNUMBER(SEARCH('[1]Lookup for use classification'!$C$13,B539)),ISNUMBER(SEARCH('[1]Lookup for use classification'!$D$13,B539)),,ISNUMBER(SEARCH('[1]Lookup for use classification'!$C$13,B539)),ISNUMBER(SEARCH('[1]Lookup for use classification'!$E$13,B539))),'[1]Lookup for use classification'!$A$13,IF(OR(ISNUMBER(SEARCH('[1]Lookup for use classification'!$B$14,B539)),ISNUMBER(SEARCH('[1]Lookup for use classification'!$C$14,B539))),'[1]Lookup for use classification'!$A$14,"Other"))))))))))))</f>
        <v>Accomodation Services</v>
      </c>
      <c r="D539" s="68"/>
      <c r="E539" s="61"/>
      <c r="F539" s="58"/>
    </row>
    <row r="540" spans="1:6">
      <c r="A540" s="16" t="s">
        <v>1321</v>
      </c>
      <c r="B540" s="26" t="s">
        <v>742</v>
      </c>
      <c r="C540" s="133" t="str">
        <f>IF(OR(ISNUMBER(SEARCH('[1]Lookup for use classification'!$B$1,B540)),ISNUMBER(SEARCH('[1]Lookup for use classification'!$C$1,B540)),ISNUMBER(SEARCH('[1]Lookup for use classification'!$D$1,B540)),ISNUMBER(SEARCH('[1]Lookup for use classification'!$E$1,B540))),'[1]Lookup for use classification'!$A$1,IF(ISNUMBER(SEARCH('[1]Lookup for use classification'!$B$2,B540)),'[1]Lookup for use classification'!$A$2,IF(ISNUMBER(SEARCH('[1]Lookup for use classification'!$B$3,B540)),'[1]Lookup for use classification'!$A$3,IF(OR(ISNUMBER(SEARCH('[1]Lookup for use classification'!$B$4,B540)),ISNUMBER(SEARCH('[1]Lookup for use classification'!$C$4,B540)),ISNUMBER(SEARCH('[1]Lookup for use classification'!$D$4,B540)),ISNUMBER(SEARCH('[1]Lookup for use classification'!$E$4,B540))),'[1]Lookup for use classification'!$A$4,IF(OR(ISNUMBER(SEARCH('[1]Lookup for use classification'!$B$5,B540)),ISNUMBER(SEARCH('[1]Lookup for use classification'!$C$5,B540)),ISNUMBER(SEARCH('[1]Lookup for use classification'!$D$5,B540))),'[1]Lookup for use classification'!$A$5,IF(OR(ISNUMBER(SEARCH('[1]Lookup for use classification'!$B$7,B540)),ISNUMBER(SEARCH('[1]Lookup for use classification'!$C$7,B540)),ISNUMBER(SEARCH('[1]Lookup for use classification'!$D$7,B540))),'[1]Lookup for use classification'!$A$7,IF(OR(ISNUMBER(SEARCH('[1]Lookup for use classification'!$B$9,B540)),ISNUMBER(SEARCH('[1]Lookup for use classification'!$C$9,B540)),ISNUMBER(SEARCH('[1]Lookup for use classification'!$D$9,B540)),ISNUMBER(SEARCH('[1]Lookup for use classification'!$E$9,B540)),ISNUMBER(SEARCH('[1]Lookup for use classification'!$F$9,B540)),ISNUMBER(SEARCH('[1]Lookup for use classification'!$G$9,B540)),ISNUMBER(SEARCH('[1]Lookup for use classification'!$H$9,B540)),ISNUMBER(SEARCH('[1]Lookup for use classification'!$I$9,B540)),ISNUMBER(SEARCH('[1]Lookup for use classification'!$J$9,B540)),ISNUMBER(SEARCH('[1]Lookup for use classification'!$K$9,B540))),'[1]Lookup for use classification'!$A$9,IF(OR(ISNUMBER(SEARCH('[1]Lookup for use classification'!$B$10,B540)),ISNUMBER(SEARCH('[1]Lookup for use classification'!$C$10,B540)),ISNUMBER(SEARCH('[1]Lookup for use classification'!$D$10,B540)),ISNUMBER(SEARCH('[1]Lookup for use classification'!$E$10,B540)),ISNUMBER(SEARCH('[1]Lookup for use classification'!$F$10,B540)),ISNUMBER(SEARCH('[1]Lookup for use classification'!$G$10,B540))),'[1]Lookup for use classification'!$A$10,IF(OR(ISNUMBER(SEARCH('[1]Lookup for use classification'!$B$11,B540)),ISNUMBER(SEARCH('[1]Lookup for use classification'!$C$11,B540))),'[1]Lookup for use classification'!$A$11,IF(OR(ISNUMBER(SEARCH('[1]Lookup for use classification'!$B$12,B540)),ISNUMBER(SEARCH('[1]Lookup for use classification'!$C$12,B540))),'[1]Lookup for use classification'!$A$12,IF(OR(ISNUMBER(SEARCH('[1]Lookup for use classification'!$B$13,B540)),ISNUMBER(SEARCH('[1]Lookup for use classification'!$C$13,B540)),ISNUMBER(SEARCH('[1]Lookup for use classification'!$D$13,B540)),,ISNUMBER(SEARCH('[1]Lookup for use classification'!$C$13,B540)),ISNUMBER(SEARCH('[1]Lookup for use classification'!$E$13,B540))),'[1]Lookup for use classification'!$A$13,IF(OR(ISNUMBER(SEARCH('[1]Lookup for use classification'!$B$14,B540)),ISNUMBER(SEARCH('[1]Lookup for use classification'!$C$14,B540))),'[1]Lookup for use classification'!$A$14,"Other"))))))))))))</f>
        <v>Public Assembly</v>
      </c>
      <c r="D540" s="68">
        <v>7500</v>
      </c>
      <c r="E540" s="61"/>
      <c r="F540" s="58"/>
    </row>
    <row r="541" spans="1:6">
      <c r="A541" s="16" t="s">
        <v>1321</v>
      </c>
      <c r="B541" s="26" t="s">
        <v>337</v>
      </c>
      <c r="C541" s="133" t="str">
        <f>IF(OR(ISNUMBER(SEARCH('[1]Lookup for use classification'!$B$1,B541)),ISNUMBER(SEARCH('[1]Lookup for use classification'!$C$1,B541)),ISNUMBER(SEARCH('[1]Lookup for use classification'!$D$1,B541)),ISNUMBER(SEARCH('[1]Lookup for use classification'!$E$1,B541))),'[1]Lookup for use classification'!$A$1,IF(ISNUMBER(SEARCH('[1]Lookup for use classification'!$B$2,B541)),'[1]Lookup for use classification'!$A$2,IF(ISNUMBER(SEARCH('[1]Lookup for use classification'!$B$3,B541)),'[1]Lookup for use classification'!$A$3,IF(OR(ISNUMBER(SEARCH('[1]Lookup for use classification'!$B$4,B541)),ISNUMBER(SEARCH('[1]Lookup for use classification'!$C$4,B541)),ISNUMBER(SEARCH('[1]Lookup for use classification'!$D$4,B541)),ISNUMBER(SEARCH('[1]Lookup for use classification'!$E$4,B541))),'[1]Lookup for use classification'!$A$4,IF(OR(ISNUMBER(SEARCH('[1]Lookup for use classification'!$B$5,B541)),ISNUMBER(SEARCH('[1]Lookup for use classification'!$C$5,B541)),ISNUMBER(SEARCH('[1]Lookup for use classification'!$D$5,B541))),'[1]Lookup for use classification'!$A$5,IF(OR(ISNUMBER(SEARCH('[1]Lookup for use classification'!$B$7,B541)),ISNUMBER(SEARCH('[1]Lookup for use classification'!$C$7,B541)),ISNUMBER(SEARCH('[1]Lookup for use classification'!$D$7,B541))),'[1]Lookup for use classification'!$A$7,IF(OR(ISNUMBER(SEARCH('[1]Lookup for use classification'!$B$9,B541)),ISNUMBER(SEARCH('[1]Lookup for use classification'!$C$9,B541)),ISNUMBER(SEARCH('[1]Lookup for use classification'!$D$9,B541)),ISNUMBER(SEARCH('[1]Lookup for use classification'!$E$9,B541)),ISNUMBER(SEARCH('[1]Lookup for use classification'!$F$9,B541)),ISNUMBER(SEARCH('[1]Lookup for use classification'!$G$9,B541)),ISNUMBER(SEARCH('[1]Lookup for use classification'!$H$9,B541)),ISNUMBER(SEARCH('[1]Lookup for use classification'!$I$9,B541)),ISNUMBER(SEARCH('[1]Lookup for use classification'!$J$9,B541)),ISNUMBER(SEARCH('[1]Lookup for use classification'!$K$9,B541))),'[1]Lookup for use classification'!$A$9,IF(OR(ISNUMBER(SEARCH('[1]Lookup for use classification'!$B$10,B541)),ISNUMBER(SEARCH('[1]Lookup for use classification'!$C$10,B541)),ISNUMBER(SEARCH('[1]Lookup for use classification'!$D$10,B541)),ISNUMBER(SEARCH('[1]Lookup for use classification'!$E$10,B541)),ISNUMBER(SEARCH('[1]Lookup for use classification'!$F$10,B541)),ISNUMBER(SEARCH('[1]Lookup for use classification'!$G$10,B541))),'[1]Lookup for use classification'!$A$10,IF(OR(ISNUMBER(SEARCH('[1]Lookup for use classification'!$B$11,B541)),ISNUMBER(SEARCH('[1]Lookup for use classification'!$C$11,B541))),'[1]Lookup for use classification'!$A$11,IF(OR(ISNUMBER(SEARCH('[1]Lookup for use classification'!$B$12,B541)),ISNUMBER(SEARCH('[1]Lookup for use classification'!$C$12,B541))),'[1]Lookup for use classification'!$A$12,IF(OR(ISNUMBER(SEARCH('[1]Lookup for use classification'!$B$13,B541)),ISNUMBER(SEARCH('[1]Lookup for use classification'!$C$13,B541)),ISNUMBER(SEARCH('[1]Lookup for use classification'!$D$13,B541)),,ISNUMBER(SEARCH('[1]Lookup for use classification'!$C$13,B541)),ISNUMBER(SEARCH('[1]Lookup for use classification'!$E$13,B541))),'[1]Lookup for use classification'!$A$13,IF(OR(ISNUMBER(SEARCH('[1]Lookup for use classification'!$B$14,B541)),ISNUMBER(SEARCH('[1]Lookup for use classification'!$C$14,B541))),'[1]Lookup for use classification'!$A$14,"Other"))))))))))))</f>
        <v>Other</v>
      </c>
      <c r="D541" s="68">
        <v>1200</v>
      </c>
      <c r="E541" s="58"/>
      <c r="F541" s="58"/>
    </row>
    <row r="542" spans="1:6">
      <c r="A542" s="16" t="s">
        <v>1321</v>
      </c>
      <c r="B542" s="26" t="s">
        <v>1336</v>
      </c>
      <c r="C542" s="133" t="str">
        <f>IF(OR(ISNUMBER(SEARCH('[1]Lookup for use classification'!$B$1,B542)),ISNUMBER(SEARCH('[1]Lookup for use classification'!$C$1,B542)),ISNUMBER(SEARCH('[1]Lookup for use classification'!$D$1,B542)),ISNUMBER(SEARCH('[1]Lookup for use classification'!$E$1,B542))),'[1]Lookup for use classification'!$A$1,IF(ISNUMBER(SEARCH('[1]Lookup for use classification'!$B$2,B542)),'[1]Lookup for use classification'!$A$2,IF(ISNUMBER(SEARCH('[1]Lookup for use classification'!$B$3,B542)),'[1]Lookup for use classification'!$A$3,IF(OR(ISNUMBER(SEARCH('[1]Lookup for use classification'!$B$4,B542)),ISNUMBER(SEARCH('[1]Lookup for use classification'!$C$4,B542)),ISNUMBER(SEARCH('[1]Lookup for use classification'!$D$4,B542)),ISNUMBER(SEARCH('[1]Lookup for use classification'!$E$4,B542))),'[1]Lookup for use classification'!$A$4,IF(OR(ISNUMBER(SEARCH('[1]Lookup for use classification'!$B$5,B542)),ISNUMBER(SEARCH('[1]Lookup for use classification'!$C$5,B542)),ISNUMBER(SEARCH('[1]Lookup for use classification'!$D$5,B542))),'[1]Lookup for use classification'!$A$5,IF(OR(ISNUMBER(SEARCH('[1]Lookup for use classification'!$B$7,B542)),ISNUMBER(SEARCH('[1]Lookup for use classification'!$C$7,B542)),ISNUMBER(SEARCH('[1]Lookup for use classification'!$D$7,B542))),'[1]Lookup for use classification'!$A$7,IF(OR(ISNUMBER(SEARCH('[1]Lookup for use classification'!$B$9,B542)),ISNUMBER(SEARCH('[1]Lookup for use classification'!$C$9,B542)),ISNUMBER(SEARCH('[1]Lookup for use classification'!$D$9,B542)),ISNUMBER(SEARCH('[1]Lookup for use classification'!$E$9,B542)),ISNUMBER(SEARCH('[1]Lookup for use classification'!$F$9,B542)),ISNUMBER(SEARCH('[1]Lookup for use classification'!$G$9,B542)),ISNUMBER(SEARCH('[1]Lookup for use classification'!$H$9,B542)),ISNUMBER(SEARCH('[1]Lookup for use classification'!$I$9,B542)),ISNUMBER(SEARCH('[1]Lookup for use classification'!$J$9,B542)),ISNUMBER(SEARCH('[1]Lookup for use classification'!$K$9,B542))),'[1]Lookup for use classification'!$A$9,IF(OR(ISNUMBER(SEARCH('[1]Lookup for use classification'!$B$10,B542)),ISNUMBER(SEARCH('[1]Lookup for use classification'!$C$10,B542)),ISNUMBER(SEARCH('[1]Lookup for use classification'!$D$10,B542)),ISNUMBER(SEARCH('[1]Lookup for use classification'!$E$10,B542)),ISNUMBER(SEARCH('[1]Lookup for use classification'!$F$10,B542)),ISNUMBER(SEARCH('[1]Lookup for use classification'!$G$10,B542))),'[1]Lookup for use classification'!$A$10,IF(OR(ISNUMBER(SEARCH('[1]Lookup for use classification'!$B$11,B542)),ISNUMBER(SEARCH('[1]Lookup for use classification'!$C$11,B542))),'[1]Lookup for use classification'!$A$11,IF(OR(ISNUMBER(SEARCH('[1]Lookup for use classification'!$B$12,B542)),ISNUMBER(SEARCH('[1]Lookup for use classification'!$C$12,B542))),'[1]Lookup for use classification'!$A$12,IF(OR(ISNUMBER(SEARCH('[1]Lookup for use classification'!$B$13,B542)),ISNUMBER(SEARCH('[1]Lookup for use classification'!$C$13,B542)),ISNUMBER(SEARCH('[1]Lookup for use classification'!$D$13,B542)),,ISNUMBER(SEARCH('[1]Lookup for use classification'!$C$13,B542)),ISNUMBER(SEARCH('[1]Lookup for use classification'!$E$13,B542))),'[1]Lookup for use classification'!$A$13,IF(OR(ISNUMBER(SEARCH('[1]Lookup for use classification'!$B$14,B542)),ISNUMBER(SEARCH('[1]Lookup for use classification'!$C$14,B542))),'[1]Lookup for use classification'!$A$14,"Other"))))))))))))</f>
        <v>Other</v>
      </c>
      <c r="D542" s="68">
        <v>720</v>
      </c>
      <c r="E542" s="58"/>
      <c r="F542" s="58"/>
    </row>
    <row r="543" spans="1:6">
      <c r="A543" s="16" t="s">
        <v>1321</v>
      </c>
      <c r="B543" s="30" t="s">
        <v>1337</v>
      </c>
      <c r="C543" s="133" t="str">
        <f>IF(OR(ISNUMBER(SEARCH('[1]Lookup for use classification'!$B$1,B543)),ISNUMBER(SEARCH('[1]Lookup for use classification'!$C$1,B543)),ISNUMBER(SEARCH('[1]Lookup for use classification'!$D$1,B543)),ISNUMBER(SEARCH('[1]Lookup for use classification'!$E$1,B543))),'[1]Lookup for use classification'!$A$1,IF(ISNUMBER(SEARCH('[1]Lookup for use classification'!$B$2,B543)),'[1]Lookup for use classification'!$A$2,IF(ISNUMBER(SEARCH('[1]Lookup for use classification'!$B$3,B543)),'[1]Lookup for use classification'!$A$3,IF(OR(ISNUMBER(SEARCH('[1]Lookup for use classification'!$B$4,B543)),ISNUMBER(SEARCH('[1]Lookup for use classification'!$C$4,B543)),ISNUMBER(SEARCH('[1]Lookup for use classification'!$D$4,B543)),ISNUMBER(SEARCH('[1]Lookup for use classification'!$E$4,B543))),'[1]Lookup for use classification'!$A$4,IF(OR(ISNUMBER(SEARCH('[1]Lookup for use classification'!$B$5,B543)),ISNUMBER(SEARCH('[1]Lookup for use classification'!$C$5,B543)),ISNUMBER(SEARCH('[1]Lookup for use classification'!$D$5,B543))),'[1]Lookup for use classification'!$A$5,IF(OR(ISNUMBER(SEARCH('[1]Lookup for use classification'!$B$7,B543)),ISNUMBER(SEARCH('[1]Lookup for use classification'!$C$7,B543)),ISNUMBER(SEARCH('[1]Lookup for use classification'!$D$7,B543))),'[1]Lookup for use classification'!$A$7,IF(OR(ISNUMBER(SEARCH('[1]Lookup for use classification'!$B$9,B543)),ISNUMBER(SEARCH('[1]Lookup for use classification'!$C$9,B543)),ISNUMBER(SEARCH('[1]Lookup for use classification'!$D$9,B543)),ISNUMBER(SEARCH('[1]Lookup for use classification'!$E$9,B543)),ISNUMBER(SEARCH('[1]Lookup for use classification'!$F$9,B543)),ISNUMBER(SEARCH('[1]Lookup for use classification'!$G$9,B543)),ISNUMBER(SEARCH('[1]Lookup for use classification'!$H$9,B543)),ISNUMBER(SEARCH('[1]Lookup for use classification'!$I$9,B543)),ISNUMBER(SEARCH('[1]Lookup for use classification'!$J$9,B543)),ISNUMBER(SEARCH('[1]Lookup for use classification'!$K$9,B543))),'[1]Lookup for use classification'!$A$9,IF(OR(ISNUMBER(SEARCH('[1]Lookup for use classification'!$B$10,B543)),ISNUMBER(SEARCH('[1]Lookup for use classification'!$C$10,B543)),ISNUMBER(SEARCH('[1]Lookup for use classification'!$D$10,B543)),ISNUMBER(SEARCH('[1]Lookup for use classification'!$E$10,B543)),ISNUMBER(SEARCH('[1]Lookup for use classification'!$F$10,B543)),ISNUMBER(SEARCH('[1]Lookup for use classification'!$G$10,B543))),'[1]Lookup for use classification'!$A$10,IF(OR(ISNUMBER(SEARCH('[1]Lookup for use classification'!$B$11,B543)),ISNUMBER(SEARCH('[1]Lookup for use classification'!$C$11,B543))),'[1]Lookup for use classification'!$A$11,IF(OR(ISNUMBER(SEARCH('[1]Lookup for use classification'!$B$12,B543)),ISNUMBER(SEARCH('[1]Lookup for use classification'!$C$12,B543))),'[1]Lookup for use classification'!$A$12,IF(OR(ISNUMBER(SEARCH('[1]Lookup for use classification'!$B$13,B543)),ISNUMBER(SEARCH('[1]Lookup for use classification'!$C$13,B543)),ISNUMBER(SEARCH('[1]Lookup for use classification'!$D$13,B543)),,ISNUMBER(SEARCH('[1]Lookup for use classification'!$C$13,B543)),ISNUMBER(SEARCH('[1]Lookup for use classification'!$E$13,B543))),'[1]Lookup for use classification'!$A$13,IF(OR(ISNUMBER(SEARCH('[1]Lookup for use classification'!$B$14,B543)),ISNUMBER(SEARCH('[1]Lookup for use classification'!$C$14,B543))),'[1]Lookup for use classification'!$A$14,"Other"))))))))))))</f>
        <v>Other</v>
      </c>
      <c r="D543" s="69">
        <v>720</v>
      </c>
      <c r="E543" s="61"/>
      <c r="F543" s="61"/>
    </row>
    <row r="544" spans="1:6">
      <c r="A544" s="16" t="s">
        <v>1321</v>
      </c>
      <c r="B544" s="26" t="s">
        <v>1338</v>
      </c>
      <c r="C544" s="133" t="str">
        <f>IF(OR(ISNUMBER(SEARCH('[1]Lookup for use classification'!$B$1,B544)),ISNUMBER(SEARCH('[1]Lookup for use classification'!$C$1,B544)),ISNUMBER(SEARCH('[1]Lookup for use classification'!$D$1,B544)),ISNUMBER(SEARCH('[1]Lookup for use classification'!$E$1,B544))),'[1]Lookup for use classification'!$A$1,IF(ISNUMBER(SEARCH('[1]Lookup for use classification'!$B$2,B544)),'[1]Lookup for use classification'!$A$2,IF(ISNUMBER(SEARCH('[1]Lookup for use classification'!$B$3,B544)),'[1]Lookup for use classification'!$A$3,IF(OR(ISNUMBER(SEARCH('[1]Lookup for use classification'!$B$4,B544)),ISNUMBER(SEARCH('[1]Lookup for use classification'!$C$4,B544)),ISNUMBER(SEARCH('[1]Lookup for use classification'!$D$4,B544)),ISNUMBER(SEARCH('[1]Lookup for use classification'!$E$4,B544))),'[1]Lookup for use classification'!$A$4,IF(OR(ISNUMBER(SEARCH('[1]Lookup for use classification'!$B$5,B544)),ISNUMBER(SEARCH('[1]Lookup for use classification'!$C$5,B544)),ISNUMBER(SEARCH('[1]Lookup for use classification'!$D$5,B544))),'[1]Lookup for use classification'!$A$5,IF(OR(ISNUMBER(SEARCH('[1]Lookup for use classification'!$B$7,B544)),ISNUMBER(SEARCH('[1]Lookup for use classification'!$C$7,B544)),ISNUMBER(SEARCH('[1]Lookup for use classification'!$D$7,B544))),'[1]Lookup for use classification'!$A$7,IF(OR(ISNUMBER(SEARCH('[1]Lookup for use classification'!$B$9,B544)),ISNUMBER(SEARCH('[1]Lookup for use classification'!$C$9,B544)),ISNUMBER(SEARCH('[1]Lookup for use classification'!$D$9,B544)),ISNUMBER(SEARCH('[1]Lookup for use classification'!$E$9,B544)),ISNUMBER(SEARCH('[1]Lookup for use classification'!$F$9,B544)),ISNUMBER(SEARCH('[1]Lookup for use classification'!$G$9,B544)),ISNUMBER(SEARCH('[1]Lookup for use classification'!$H$9,B544)),ISNUMBER(SEARCH('[1]Lookup for use classification'!$I$9,B544)),ISNUMBER(SEARCH('[1]Lookup for use classification'!$J$9,B544)),ISNUMBER(SEARCH('[1]Lookup for use classification'!$K$9,B544))),'[1]Lookup for use classification'!$A$9,IF(OR(ISNUMBER(SEARCH('[1]Lookup for use classification'!$B$10,B544)),ISNUMBER(SEARCH('[1]Lookup for use classification'!$C$10,B544)),ISNUMBER(SEARCH('[1]Lookup for use classification'!$D$10,B544)),ISNUMBER(SEARCH('[1]Lookup for use classification'!$E$10,B544)),ISNUMBER(SEARCH('[1]Lookup for use classification'!$F$10,B544)),ISNUMBER(SEARCH('[1]Lookup for use classification'!$G$10,B544))),'[1]Lookup for use classification'!$A$10,IF(OR(ISNUMBER(SEARCH('[1]Lookup for use classification'!$B$11,B544)),ISNUMBER(SEARCH('[1]Lookup for use classification'!$C$11,B544))),'[1]Lookup for use classification'!$A$11,IF(OR(ISNUMBER(SEARCH('[1]Lookup for use classification'!$B$12,B544)),ISNUMBER(SEARCH('[1]Lookup for use classification'!$C$12,B544))),'[1]Lookup for use classification'!$A$12,IF(OR(ISNUMBER(SEARCH('[1]Lookup for use classification'!$B$13,B544)),ISNUMBER(SEARCH('[1]Lookup for use classification'!$C$13,B544)),ISNUMBER(SEARCH('[1]Lookup for use classification'!$D$13,B544)),,ISNUMBER(SEARCH('[1]Lookup for use classification'!$C$13,B544)),ISNUMBER(SEARCH('[1]Lookup for use classification'!$E$13,B544))),'[1]Lookup for use classification'!$A$13,IF(OR(ISNUMBER(SEARCH('[1]Lookup for use classification'!$B$14,B544)),ISNUMBER(SEARCH('[1]Lookup for use classification'!$C$14,B544))),'[1]Lookup for use classification'!$A$14,"Other"))))))))))))</f>
        <v>Education - K - 12</v>
      </c>
      <c r="D544" s="68"/>
      <c r="E544" s="58"/>
      <c r="F544" s="58"/>
    </row>
    <row r="545" spans="1:6">
      <c r="A545" s="16" t="s">
        <v>1321</v>
      </c>
      <c r="B545" s="26" t="s">
        <v>1339</v>
      </c>
      <c r="C545" s="133" t="str">
        <f>IF(OR(ISNUMBER(SEARCH('[1]Lookup for use classification'!$B$1,B545)),ISNUMBER(SEARCH('[1]Lookup for use classification'!$C$1,B545)),ISNUMBER(SEARCH('[1]Lookup for use classification'!$D$1,B545)),ISNUMBER(SEARCH('[1]Lookup for use classification'!$E$1,B545))),'[1]Lookup for use classification'!$A$1,IF(ISNUMBER(SEARCH('[1]Lookup for use classification'!$B$2,B545)),'[1]Lookup for use classification'!$A$2,IF(ISNUMBER(SEARCH('[1]Lookup for use classification'!$B$3,B545)),'[1]Lookup for use classification'!$A$3,IF(OR(ISNUMBER(SEARCH('[1]Lookup for use classification'!$B$4,B545)),ISNUMBER(SEARCH('[1]Lookup for use classification'!$C$4,B545)),ISNUMBER(SEARCH('[1]Lookup for use classification'!$D$4,B545)),ISNUMBER(SEARCH('[1]Lookup for use classification'!$E$4,B545))),'[1]Lookup for use classification'!$A$4,IF(OR(ISNUMBER(SEARCH('[1]Lookup for use classification'!$B$5,B545)),ISNUMBER(SEARCH('[1]Lookup for use classification'!$C$5,B545)),ISNUMBER(SEARCH('[1]Lookup for use classification'!$D$5,B545))),'[1]Lookup for use classification'!$A$5,IF(OR(ISNUMBER(SEARCH('[1]Lookup for use classification'!$B$7,B545)),ISNUMBER(SEARCH('[1]Lookup for use classification'!$C$7,B545)),ISNUMBER(SEARCH('[1]Lookup for use classification'!$D$7,B545))),'[1]Lookup for use classification'!$A$7,IF(OR(ISNUMBER(SEARCH('[1]Lookup for use classification'!$B$9,B545)),ISNUMBER(SEARCH('[1]Lookup for use classification'!$C$9,B545)),ISNUMBER(SEARCH('[1]Lookup for use classification'!$D$9,B545)),ISNUMBER(SEARCH('[1]Lookup for use classification'!$E$9,B545)),ISNUMBER(SEARCH('[1]Lookup for use classification'!$F$9,B545)),ISNUMBER(SEARCH('[1]Lookup for use classification'!$G$9,B545)),ISNUMBER(SEARCH('[1]Lookup for use classification'!$H$9,B545)),ISNUMBER(SEARCH('[1]Lookup for use classification'!$I$9,B545)),ISNUMBER(SEARCH('[1]Lookup for use classification'!$J$9,B545)),ISNUMBER(SEARCH('[1]Lookup for use classification'!$K$9,B545))),'[1]Lookup for use classification'!$A$9,IF(OR(ISNUMBER(SEARCH('[1]Lookup for use classification'!$B$10,B545)),ISNUMBER(SEARCH('[1]Lookup for use classification'!$C$10,B545)),ISNUMBER(SEARCH('[1]Lookup for use classification'!$D$10,B545)),ISNUMBER(SEARCH('[1]Lookup for use classification'!$E$10,B545)),ISNUMBER(SEARCH('[1]Lookup for use classification'!$F$10,B545)),ISNUMBER(SEARCH('[1]Lookup for use classification'!$G$10,B545))),'[1]Lookup for use classification'!$A$10,IF(OR(ISNUMBER(SEARCH('[1]Lookup for use classification'!$B$11,B545)),ISNUMBER(SEARCH('[1]Lookup for use classification'!$C$11,B545))),'[1]Lookup for use classification'!$A$11,IF(OR(ISNUMBER(SEARCH('[1]Lookup for use classification'!$B$12,B545)),ISNUMBER(SEARCH('[1]Lookup for use classification'!$C$12,B545))),'[1]Lookup for use classification'!$A$12,IF(OR(ISNUMBER(SEARCH('[1]Lookup for use classification'!$B$13,B545)),ISNUMBER(SEARCH('[1]Lookup for use classification'!$C$13,B545)),ISNUMBER(SEARCH('[1]Lookup for use classification'!$D$13,B545)),,ISNUMBER(SEARCH('[1]Lookup for use classification'!$C$13,B545)),ISNUMBER(SEARCH('[1]Lookup for use classification'!$E$13,B545))),'[1]Lookup for use classification'!$A$13,IF(OR(ISNUMBER(SEARCH('[1]Lookup for use classification'!$B$14,B545)),ISNUMBER(SEARCH('[1]Lookup for use classification'!$C$14,B545))),'[1]Lookup for use classification'!$A$14,"Other"))))))))))))</f>
        <v>Education - K - 12</v>
      </c>
      <c r="D545" s="68">
        <v>11375</v>
      </c>
      <c r="E545" s="58"/>
      <c r="F545" s="58"/>
    </row>
    <row r="546" spans="1:6">
      <c r="A546" s="16" t="s">
        <v>1321</v>
      </c>
      <c r="B546" s="26" t="s">
        <v>1340</v>
      </c>
      <c r="C546" s="133" t="str">
        <f>IF(OR(ISNUMBER(SEARCH('[1]Lookup for use classification'!$B$1,B546)),ISNUMBER(SEARCH('[1]Lookup for use classification'!$C$1,B546)),ISNUMBER(SEARCH('[1]Lookup for use classification'!$D$1,B546)),ISNUMBER(SEARCH('[1]Lookup for use classification'!$E$1,B546))),'[1]Lookup for use classification'!$A$1,IF(ISNUMBER(SEARCH('[1]Lookup for use classification'!$B$2,B546)),'[1]Lookup for use classification'!$A$2,IF(ISNUMBER(SEARCH('[1]Lookup for use classification'!$B$3,B546)),'[1]Lookup for use classification'!$A$3,IF(OR(ISNUMBER(SEARCH('[1]Lookup for use classification'!$B$4,B546)),ISNUMBER(SEARCH('[1]Lookup for use classification'!$C$4,B546)),ISNUMBER(SEARCH('[1]Lookup for use classification'!$D$4,B546)),ISNUMBER(SEARCH('[1]Lookup for use classification'!$E$4,B546))),'[1]Lookup for use classification'!$A$4,IF(OR(ISNUMBER(SEARCH('[1]Lookup for use classification'!$B$5,B546)),ISNUMBER(SEARCH('[1]Lookup for use classification'!$C$5,B546)),ISNUMBER(SEARCH('[1]Lookup for use classification'!$D$5,B546))),'[1]Lookup for use classification'!$A$5,IF(OR(ISNUMBER(SEARCH('[1]Lookup for use classification'!$B$7,B546)),ISNUMBER(SEARCH('[1]Lookup for use classification'!$C$7,B546)),ISNUMBER(SEARCH('[1]Lookup for use classification'!$D$7,B546))),'[1]Lookup for use classification'!$A$7,IF(OR(ISNUMBER(SEARCH('[1]Lookup for use classification'!$B$9,B546)),ISNUMBER(SEARCH('[1]Lookup for use classification'!$C$9,B546)),ISNUMBER(SEARCH('[1]Lookup for use classification'!$D$9,B546)),ISNUMBER(SEARCH('[1]Lookup for use classification'!$E$9,B546)),ISNUMBER(SEARCH('[1]Lookup for use classification'!$F$9,B546)),ISNUMBER(SEARCH('[1]Lookup for use classification'!$G$9,B546)),ISNUMBER(SEARCH('[1]Lookup for use classification'!$H$9,B546)),ISNUMBER(SEARCH('[1]Lookup for use classification'!$I$9,B546)),ISNUMBER(SEARCH('[1]Lookup for use classification'!$J$9,B546)),ISNUMBER(SEARCH('[1]Lookup for use classification'!$K$9,B546))),'[1]Lookup for use classification'!$A$9,IF(OR(ISNUMBER(SEARCH('[1]Lookup for use classification'!$B$10,B546)),ISNUMBER(SEARCH('[1]Lookup for use classification'!$C$10,B546)),ISNUMBER(SEARCH('[1]Lookup for use classification'!$D$10,B546)),ISNUMBER(SEARCH('[1]Lookup for use classification'!$E$10,B546)),ISNUMBER(SEARCH('[1]Lookup for use classification'!$F$10,B546)),ISNUMBER(SEARCH('[1]Lookup for use classification'!$G$10,B546))),'[1]Lookup for use classification'!$A$10,IF(OR(ISNUMBER(SEARCH('[1]Lookup for use classification'!$B$11,B546)),ISNUMBER(SEARCH('[1]Lookup for use classification'!$C$11,B546))),'[1]Lookup for use classification'!$A$11,IF(OR(ISNUMBER(SEARCH('[1]Lookup for use classification'!$B$12,B546)),ISNUMBER(SEARCH('[1]Lookup for use classification'!$C$12,B546))),'[1]Lookup for use classification'!$A$12,IF(OR(ISNUMBER(SEARCH('[1]Lookup for use classification'!$B$13,B546)),ISNUMBER(SEARCH('[1]Lookup for use classification'!$C$13,B546)),ISNUMBER(SEARCH('[1]Lookup for use classification'!$D$13,B546)),,ISNUMBER(SEARCH('[1]Lookup for use classification'!$C$13,B546)),ISNUMBER(SEARCH('[1]Lookup for use classification'!$E$13,B546))),'[1]Lookup for use classification'!$A$13,IF(OR(ISNUMBER(SEARCH('[1]Lookup for use classification'!$B$14,B546)),ISNUMBER(SEARCH('[1]Lookup for use classification'!$C$14,B546))),'[1]Lookup for use classification'!$A$14,"Other"))))))))))))</f>
        <v>Education - University</v>
      </c>
      <c r="D546" s="68"/>
      <c r="E546" s="58"/>
      <c r="F546" s="58"/>
    </row>
    <row r="547" spans="1:6">
      <c r="A547" s="16" t="s">
        <v>1321</v>
      </c>
      <c r="B547" s="26" t="s">
        <v>1341</v>
      </c>
      <c r="C547" s="133" t="str">
        <f>IF(OR(ISNUMBER(SEARCH('[1]Lookup for use classification'!$B$1,B547)),ISNUMBER(SEARCH('[1]Lookup for use classification'!$C$1,B547)),ISNUMBER(SEARCH('[1]Lookup for use classification'!$D$1,B547)),ISNUMBER(SEARCH('[1]Lookup for use classification'!$E$1,B547))),'[1]Lookup for use classification'!$A$1,IF(ISNUMBER(SEARCH('[1]Lookup for use classification'!$B$2,B547)),'[1]Lookup for use classification'!$A$2,IF(ISNUMBER(SEARCH('[1]Lookup for use classification'!$B$3,B547)),'[1]Lookup for use classification'!$A$3,IF(OR(ISNUMBER(SEARCH('[1]Lookup for use classification'!$B$4,B547)),ISNUMBER(SEARCH('[1]Lookup for use classification'!$C$4,B547)),ISNUMBER(SEARCH('[1]Lookup for use classification'!$D$4,B547)),ISNUMBER(SEARCH('[1]Lookup for use classification'!$E$4,B547))),'[1]Lookup for use classification'!$A$4,IF(OR(ISNUMBER(SEARCH('[1]Lookup for use classification'!$B$5,B547)),ISNUMBER(SEARCH('[1]Lookup for use classification'!$C$5,B547)),ISNUMBER(SEARCH('[1]Lookup for use classification'!$D$5,B547))),'[1]Lookup for use classification'!$A$5,IF(OR(ISNUMBER(SEARCH('[1]Lookup for use classification'!$B$7,B547)),ISNUMBER(SEARCH('[1]Lookup for use classification'!$C$7,B547)),ISNUMBER(SEARCH('[1]Lookup for use classification'!$D$7,B547))),'[1]Lookup for use classification'!$A$7,IF(OR(ISNUMBER(SEARCH('[1]Lookup for use classification'!$B$9,B547)),ISNUMBER(SEARCH('[1]Lookup for use classification'!$C$9,B547)),ISNUMBER(SEARCH('[1]Lookup for use classification'!$D$9,B547)),ISNUMBER(SEARCH('[1]Lookup for use classification'!$E$9,B547)),ISNUMBER(SEARCH('[1]Lookup for use classification'!$F$9,B547)),ISNUMBER(SEARCH('[1]Lookup for use classification'!$G$9,B547)),ISNUMBER(SEARCH('[1]Lookup for use classification'!$H$9,B547)),ISNUMBER(SEARCH('[1]Lookup for use classification'!$I$9,B547)),ISNUMBER(SEARCH('[1]Lookup for use classification'!$J$9,B547)),ISNUMBER(SEARCH('[1]Lookup for use classification'!$K$9,B547))),'[1]Lookup for use classification'!$A$9,IF(OR(ISNUMBER(SEARCH('[1]Lookup for use classification'!$B$10,B547)),ISNUMBER(SEARCH('[1]Lookup for use classification'!$C$10,B547)),ISNUMBER(SEARCH('[1]Lookup for use classification'!$D$10,B547)),ISNUMBER(SEARCH('[1]Lookup for use classification'!$E$10,B547)),ISNUMBER(SEARCH('[1]Lookup for use classification'!$F$10,B547)),ISNUMBER(SEARCH('[1]Lookup for use classification'!$G$10,B547))),'[1]Lookup for use classification'!$A$10,IF(OR(ISNUMBER(SEARCH('[1]Lookup for use classification'!$B$11,B547)),ISNUMBER(SEARCH('[1]Lookup for use classification'!$C$11,B547))),'[1]Lookup for use classification'!$A$11,IF(OR(ISNUMBER(SEARCH('[1]Lookup for use classification'!$B$12,B547)),ISNUMBER(SEARCH('[1]Lookup for use classification'!$C$12,B547))),'[1]Lookup for use classification'!$A$12,IF(OR(ISNUMBER(SEARCH('[1]Lookup for use classification'!$B$13,B547)),ISNUMBER(SEARCH('[1]Lookup for use classification'!$C$13,B547)),ISNUMBER(SEARCH('[1]Lookup for use classification'!$D$13,B547)),,ISNUMBER(SEARCH('[1]Lookup for use classification'!$C$13,B547)),ISNUMBER(SEARCH('[1]Lookup for use classification'!$E$13,B547))),'[1]Lookup for use classification'!$A$13,IF(OR(ISNUMBER(SEARCH('[1]Lookup for use classification'!$B$14,B547)),ISNUMBER(SEARCH('[1]Lookup for use classification'!$C$14,B547))),'[1]Lookup for use classification'!$A$14,"Other"))))))))))))</f>
        <v>Office</v>
      </c>
      <c r="D547" s="68"/>
      <c r="E547" s="58"/>
      <c r="F547" s="58"/>
    </row>
    <row r="548" spans="1:6">
      <c r="A548" s="16" t="s">
        <v>1321</v>
      </c>
      <c r="B548" s="26" t="s">
        <v>1342</v>
      </c>
      <c r="C548" s="133" t="str">
        <f>IF(OR(ISNUMBER(SEARCH('[1]Lookup for use classification'!$B$1,B548)),ISNUMBER(SEARCH('[1]Lookup for use classification'!$C$1,B548)),ISNUMBER(SEARCH('[1]Lookup for use classification'!$D$1,B548)),ISNUMBER(SEARCH('[1]Lookup for use classification'!$E$1,B548))),'[1]Lookup for use classification'!$A$1,IF(ISNUMBER(SEARCH('[1]Lookup for use classification'!$B$2,B548)),'[1]Lookup for use classification'!$A$2,IF(ISNUMBER(SEARCH('[1]Lookup for use classification'!$B$3,B548)),'[1]Lookup for use classification'!$A$3,IF(OR(ISNUMBER(SEARCH('[1]Lookup for use classification'!$B$4,B548)),ISNUMBER(SEARCH('[1]Lookup for use classification'!$C$4,B548)),ISNUMBER(SEARCH('[1]Lookup for use classification'!$D$4,B548)),ISNUMBER(SEARCH('[1]Lookup for use classification'!$E$4,B548))),'[1]Lookup for use classification'!$A$4,IF(OR(ISNUMBER(SEARCH('[1]Lookup for use classification'!$B$5,B548)),ISNUMBER(SEARCH('[1]Lookup for use classification'!$C$5,B548)),ISNUMBER(SEARCH('[1]Lookup for use classification'!$D$5,B548))),'[1]Lookup for use classification'!$A$5,IF(OR(ISNUMBER(SEARCH('[1]Lookup for use classification'!$B$7,B548)),ISNUMBER(SEARCH('[1]Lookup for use classification'!$C$7,B548)),ISNUMBER(SEARCH('[1]Lookup for use classification'!$D$7,B548))),'[1]Lookup for use classification'!$A$7,IF(OR(ISNUMBER(SEARCH('[1]Lookup for use classification'!$B$9,B548)),ISNUMBER(SEARCH('[1]Lookup for use classification'!$C$9,B548)),ISNUMBER(SEARCH('[1]Lookup for use classification'!$D$9,B548)),ISNUMBER(SEARCH('[1]Lookup for use classification'!$E$9,B548)),ISNUMBER(SEARCH('[1]Lookup for use classification'!$F$9,B548)),ISNUMBER(SEARCH('[1]Lookup for use classification'!$G$9,B548)),ISNUMBER(SEARCH('[1]Lookup for use classification'!$H$9,B548)),ISNUMBER(SEARCH('[1]Lookup for use classification'!$I$9,B548)),ISNUMBER(SEARCH('[1]Lookup for use classification'!$J$9,B548)),ISNUMBER(SEARCH('[1]Lookup for use classification'!$K$9,B548))),'[1]Lookup for use classification'!$A$9,IF(OR(ISNUMBER(SEARCH('[1]Lookup for use classification'!$B$10,B548)),ISNUMBER(SEARCH('[1]Lookup for use classification'!$C$10,B548)),ISNUMBER(SEARCH('[1]Lookup for use classification'!$D$10,B548)),ISNUMBER(SEARCH('[1]Lookup for use classification'!$E$10,B548)),ISNUMBER(SEARCH('[1]Lookup for use classification'!$F$10,B548)),ISNUMBER(SEARCH('[1]Lookup for use classification'!$G$10,B548))),'[1]Lookup for use classification'!$A$10,IF(OR(ISNUMBER(SEARCH('[1]Lookup for use classification'!$B$11,B548)),ISNUMBER(SEARCH('[1]Lookup for use classification'!$C$11,B548))),'[1]Lookup for use classification'!$A$11,IF(OR(ISNUMBER(SEARCH('[1]Lookup for use classification'!$B$12,B548)),ISNUMBER(SEARCH('[1]Lookup for use classification'!$C$12,B548))),'[1]Lookup for use classification'!$A$12,IF(OR(ISNUMBER(SEARCH('[1]Lookup for use classification'!$B$13,B548)),ISNUMBER(SEARCH('[1]Lookup for use classification'!$C$13,B548)),ISNUMBER(SEARCH('[1]Lookup for use classification'!$D$13,B548)),,ISNUMBER(SEARCH('[1]Lookup for use classification'!$C$13,B548)),ISNUMBER(SEARCH('[1]Lookup for use classification'!$E$13,B548))),'[1]Lookup for use classification'!$A$13,IF(OR(ISNUMBER(SEARCH('[1]Lookup for use classification'!$B$14,B548)),ISNUMBER(SEARCH('[1]Lookup for use classification'!$C$14,B548))),'[1]Lookup for use classification'!$A$14,"Other"))))))))))))</f>
        <v>Other</v>
      </c>
      <c r="D548" s="68"/>
      <c r="E548" s="58"/>
      <c r="F548" s="58"/>
    </row>
    <row r="549" spans="1:6">
      <c r="A549" s="16" t="s">
        <v>1321</v>
      </c>
      <c r="B549" s="26" t="s">
        <v>1343</v>
      </c>
      <c r="C549" s="133" t="str">
        <f>IF(OR(ISNUMBER(SEARCH('[1]Lookup for use classification'!$B$1,B549)),ISNUMBER(SEARCH('[1]Lookup for use classification'!$C$1,B549)),ISNUMBER(SEARCH('[1]Lookup for use classification'!$D$1,B549)),ISNUMBER(SEARCH('[1]Lookup for use classification'!$E$1,B549))),'[1]Lookup for use classification'!$A$1,IF(ISNUMBER(SEARCH('[1]Lookup for use classification'!$B$2,B549)),'[1]Lookup for use classification'!$A$2,IF(ISNUMBER(SEARCH('[1]Lookup for use classification'!$B$3,B549)),'[1]Lookup for use classification'!$A$3,IF(OR(ISNUMBER(SEARCH('[1]Lookup for use classification'!$B$4,B549)),ISNUMBER(SEARCH('[1]Lookup for use classification'!$C$4,B549)),ISNUMBER(SEARCH('[1]Lookup for use classification'!$D$4,B549)),ISNUMBER(SEARCH('[1]Lookup for use classification'!$E$4,B549))),'[1]Lookup for use classification'!$A$4,IF(OR(ISNUMBER(SEARCH('[1]Lookup for use classification'!$B$5,B549)),ISNUMBER(SEARCH('[1]Lookup for use classification'!$C$5,B549)),ISNUMBER(SEARCH('[1]Lookup for use classification'!$D$5,B549))),'[1]Lookup for use classification'!$A$5,IF(OR(ISNUMBER(SEARCH('[1]Lookup for use classification'!$B$7,B549)),ISNUMBER(SEARCH('[1]Lookup for use classification'!$C$7,B549)),ISNUMBER(SEARCH('[1]Lookup for use classification'!$D$7,B549))),'[1]Lookup for use classification'!$A$7,IF(OR(ISNUMBER(SEARCH('[1]Lookup for use classification'!$B$9,B549)),ISNUMBER(SEARCH('[1]Lookup for use classification'!$C$9,B549)),ISNUMBER(SEARCH('[1]Lookup for use classification'!$D$9,B549)),ISNUMBER(SEARCH('[1]Lookup for use classification'!$E$9,B549)),ISNUMBER(SEARCH('[1]Lookup for use classification'!$F$9,B549)),ISNUMBER(SEARCH('[1]Lookup for use classification'!$G$9,B549)),ISNUMBER(SEARCH('[1]Lookup for use classification'!$H$9,B549)),ISNUMBER(SEARCH('[1]Lookup for use classification'!$I$9,B549)),ISNUMBER(SEARCH('[1]Lookup for use classification'!$J$9,B549)),ISNUMBER(SEARCH('[1]Lookup for use classification'!$K$9,B549))),'[1]Lookup for use classification'!$A$9,IF(OR(ISNUMBER(SEARCH('[1]Lookup for use classification'!$B$10,B549)),ISNUMBER(SEARCH('[1]Lookup for use classification'!$C$10,B549)),ISNUMBER(SEARCH('[1]Lookup for use classification'!$D$10,B549)),ISNUMBER(SEARCH('[1]Lookup for use classification'!$E$10,B549)),ISNUMBER(SEARCH('[1]Lookup for use classification'!$F$10,B549)),ISNUMBER(SEARCH('[1]Lookup for use classification'!$G$10,B549))),'[1]Lookup for use classification'!$A$10,IF(OR(ISNUMBER(SEARCH('[1]Lookup for use classification'!$B$11,B549)),ISNUMBER(SEARCH('[1]Lookup for use classification'!$C$11,B549))),'[1]Lookup for use classification'!$A$11,IF(OR(ISNUMBER(SEARCH('[1]Lookup for use classification'!$B$12,B549)),ISNUMBER(SEARCH('[1]Lookup for use classification'!$C$12,B549))),'[1]Lookup for use classification'!$A$12,IF(OR(ISNUMBER(SEARCH('[1]Lookup for use classification'!$B$13,B549)),ISNUMBER(SEARCH('[1]Lookup for use classification'!$C$13,B549)),ISNUMBER(SEARCH('[1]Lookup for use classification'!$D$13,B549)),,ISNUMBER(SEARCH('[1]Lookup for use classification'!$C$13,B549)),ISNUMBER(SEARCH('[1]Lookup for use classification'!$E$13,B549))),'[1]Lookup for use classification'!$A$13,IF(OR(ISNUMBER(SEARCH('[1]Lookup for use classification'!$B$14,B549)),ISNUMBER(SEARCH('[1]Lookup for use classification'!$C$14,B549))),'[1]Lookup for use classification'!$A$14,"Other"))))))))))))</f>
        <v>Warehousing</v>
      </c>
      <c r="D549" s="68">
        <v>2800</v>
      </c>
      <c r="E549" s="58"/>
      <c r="F549" s="58"/>
    </row>
    <row r="550" spans="1:6">
      <c r="A550" s="16" t="s">
        <v>1321</v>
      </c>
      <c r="B550" s="30" t="s">
        <v>1344</v>
      </c>
      <c r="C550" s="133" t="str">
        <f>IF(OR(ISNUMBER(SEARCH('[1]Lookup for use classification'!$B$1,B550)),ISNUMBER(SEARCH('[1]Lookup for use classification'!$C$1,B550)),ISNUMBER(SEARCH('[1]Lookup for use classification'!$D$1,B550)),ISNUMBER(SEARCH('[1]Lookup for use classification'!$E$1,B550))),'[1]Lookup for use classification'!$A$1,IF(ISNUMBER(SEARCH('[1]Lookup for use classification'!$B$2,B550)),'[1]Lookup for use classification'!$A$2,IF(ISNUMBER(SEARCH('[1]Lookup for use classification'!$B$3,B550)),'[1]Lookup for use classification'!$A$3,IF(OR(ISNUMBER(SEARCH('[1]Lookup for use classification'!$B$4,B550)),ISNUMBER(SEARCH('[1]Lookup for use classification'!$C$4,B550)),ISNUMBER(SEARCH('[1]Lookup for use classification'!$D$4,B550)),ISNUMBER(SEARCH('[1]Lookup for use classification'!$E$4,B550))),'[1]Lookup for use classification'!$A$4,IF(OR(ISNUMBER(SEARCH('[1]Lookup for use classification'!$B$5,B550)),ISNUMBER(SEARCH('[1]Lookup for use classification'!$C$5,B550)),ISNUMBER(SEARCH('[1]Lookup for use classification'!$D$5,B550))),'[1]Lookup for use classification'!$A$5,IF(OR(ISNUMBER(SEARCH('[1]Lookup for use classification'!$B$7,B550)),ISNUMBER(SEARCH('[1]Lookup for use classification'!$C$7,B550)),ISNUMBER(SEARCH('[1]Lookup for use classification'!$D$7,B550))),'[1]Lookup for use classification'!$A$7,IF(OR(ISNUMBER(SEARCH('[1]Lookup for use classification'!$B$9,B550)),ISNUMBER(SEARCH('[1]Lookup for use classification'!$C$9,B550)),ISNUMBER(SEARCH('[1]Lookup for use classification'!$D$9,B550)),ISNUMBER(SEARCH('[1]Lookup for use classification'!$E$9,B550)),ISNUMBER(SEARCH('[1]Lookup for use classification'!$F$9,B550)),ISNUMBER(SEARCH('[1]Lookup for use classification'!$G$9,B550)),ISNUMBER(SEARCH('[1]Lookup for use classification'!$H$9,B550)),ISNUMBER(SEARCH('[1]Lookup for use classification'!$I$9,B550)),ISNUMBER(SEARCH('[1]Lookup for use classification'!$J$9,B550)),ISNUMBER(SEARCH('[1]Lookup for use classification'!$K$9,B550))),'[1]Lookup for use classification'!$A$9,IF(OR(ISNUMBER(SEARCH('[1]Lookup for use classification'!$B$10,B550)),ISNUMBER(SEARCH('[1]Lookup for use classification'!$C$10,B550)),ISNUMBER(SEARCH('[1]Lookup for use classification'!$D$10,B550)),ISNUMBER(SEARCH('[1]Lookup for use classification'!$E$10,B550)),ISNUMBER(SEARCH('[1]Lookup for use classification'!$F$10,B550)),ISNUMBER(SEARCH('[1]Lookup for use classification'!$G$10,B550))),'[1]Lookup for use classification'!$A$10,IF(OR(ISNUMBER(SEARCH('[1]Lookup for use classification'!$B$11,B550)),ISNUMBER(SEARCH('[1]Lookup for use classification'!$C$11,B550))),'[1]Lookup for use classification'!$A$11,IF(OR(ISNUMBER(SEARCH('[1]Lookup for use classification'!$B$12,B550)),ISNUMBER(SEARCH('[1]Lookup for use classification'!$C$12,B550))),'[1]Lookup for use classification'!$A$12,IF(OR(ISNUMBER(SEARCH('[1]Lookup for use classification'!$B$13,B550)),ISNUMBER(SEARCH('[1]Lookup for use classification'!$C$13,B550)),ISNUMBER(SEARCH('[1]Lookup for use classification'!$D$13,B550)),,ISNUMBER(SEARCH('[1]Lookup for use classification'!$C$13,B550)),ISNUMBER(SEARCH('[1]Lookup for use classification'!$E$13,B550))),'[1]Lookup for use classification'!$A$13,IF(OR(ISNUMBER(SEARCH('[1]Lookup for use classification'!$B$14,B550)),ISNUMBER(SEARCH('[1]Lookup for use classification'!$C$14,B550))),'[1]Lookup for use classification'!$A$14,"Other"))))))))))))</f>
        <v>Warehousing</v>
      </c>
      <c r="D550" s="69">
        <v>3000</v>
      </c>
      <c r="E550" s="61"/>
      <c r="F550" s="61"/>
    </row>
    <row r="551" spans="1:6">
      <c r="A551" s="16" t="s">
        <v>1321</v>
      </c>
      <c r="B551" s="26" t="s">
        <v>66</v>
      </c>
      <c r="C551" s="133" t="str">
        <f>IF(OR(ISNUMBER(SEARCH('[1]Lookup for use classification'!$B$1,B551)),ISNUMBER(SEARCH('[1]Lookup for use classification'!$C$1,B551)),ISNUMBER(SEARCH('[1]Lookup for use classification'!$D$1,B551)),ISNUMBER(SEARCH('[1]Lookup for use classification'!$E$1,B551))),'[1]Lookup for use classification'!$A$1,IF(ISNUMBER(SEARCH('[1]Lookup for use classification'!$B$2,B551)),'[1]Lookup for use classification'!$A$2,IF(ISNUMBER(SEARCH('[1]Lookup for use classification'!$B$3,B551)),'[1]Lookup for use classification'!$A$3,IF(OR(ISNUMBER(SEARCH('[1]Lookup for use classification'!$B$4,B551)),ISNUMBER(SEARCH('[1]Lookup for use classification'!$C$4,B551)),ISNUMBER(SEARCH('[1]Lookup for use classification'!$D$4,B551)),ISNUMBER(SEARCH('[1]Lookup for use classification'!$E$4,B551))),'[1]Lookup for use classification'!$A$4,IF(OR(ISNUMBER(SEARCH('[1]Lookup for use classification'!$B$5,B551)),ISNUMBER(SEARCH('[1]Lookup for use classification'!$C$5,B551)),ISNUMBER(SEARCH('[1]Lookup for use classification'!$D$5,B551))),'[1]Lookup for use classification'!$A$5,IF(OR(ISNUMBER(SEARCH('[1]Lookup for use classification'!$B$7,B551)),ISNUMBER(SEARCH('[1]Lookup for use classification'!$C$7,B551)),ISNUMBER(SEARCH('[1]Lookup for use classification'!$D$7,B551))),'[1]Lookup for use classification'!$A$7,IF(OR(ISNUMBER(SEARCH('[1]Lookup for use classification'!$B$9,B551)),ISNUMBER(SEARCH('[1]Lookup for use classification'!$C$9,B551)),ISNUMBER(SEARCH('[1]Lookup for use classification'!$D$9,B551)),ISNUMBER(SEARCH('[1]Lookup for use classification'!$E$9,B551)),ISNUMBER(SEARCH('[1]Lookup for use classification'!$F$9,B551)),ISNUMBER(SEARCH('[1]Lookup for use classification'!$G$9,B551)),ISNUMBER(SEARCH('[1]Lookup for use classification'!$H$9,B551)),ISNUMBER(SEARCH('[1]Lookup for use classification'!$I$9,B551)),ISNUMBER(SEARCH('[1]Lookup for use classification'!$J$9,B551)),ISNUMBER(SEARCH('[1]Lookup for use classification'!$K$9,B551))),'[1]Lookup for use classification'!$A$9,IF(OR(ISNUMBER(SEARCH('[1]Lookup for use classification'!$B$10,B551)),ISNUMBER(SEARCH('[1]Lookup for use classification'!$C$10,B551)),ISNUMBER(SEARCH('[1]Lookup for use classification'!$D$10,B551)),ISNUMBER(SEARCH('[1]Lookup for use classification'!$E$10,B551)),ISNUMBER(SEARCH('[1]Lookup for use classification'!$F$10,B551)),ISNUMBER(SEARCH('[1]Lookup for use classification'!$G$10,B551))),'[1]Lookup for use classification'!$A$10,IF(OR(ISNUMBER(SEARCH('[1]Lookup for use classification'!$B$11,B551)),ISNUMBER(SEARCH('[1]Lookup for use classification'!$C$11,B551))),'[1]Lookup for use classification'!$A$11,IF(OR(ISNUMBER(SEARCH('[1]Lookup for use classification'!$B$12,B551)),ISNUMBER(SEARCH('[1]Lookup for use classification'!$C$12,B551))),'[1]Lookup for use classification'!$A$12,IF(OR(ISNUMBER(SEARCH('[1]Lookup for use classification'!$B$13,B551)),ISNUMBER(SEARCH('[1]Lookup for use classification'!$C$13,B551)),ISNUMBER(SEARCH('[1]Lookup for use classification'!$D$13,B551)),,ISNUMBER(SEARCH('[1]Lookup for use classification'!$C$13,B551)),ISNUMBER(SEARCH('[1]Lookup for use classification'!$E$13,B551))),'[1]Lookup for use classification'!$A$13,IF(OR(ISNUMBER(SEARCH('[1]Lookup for use classification'!$B$14,B551)),ISNUMBER(SEARCH('[1]Lookup for use classification'!$C$14,B551))),'[1]Lookup for use classification'!$A$14,"Other"))))))))))))</f>
        <v>Water &amp; Sewer</v>
      </c>
      <c r="D551" s="68"/>
      <c r="E551" s="58"/>
      <c r="F551" s="58"/>
    </row>
    <row r="552" spans="1:6">
      <c r="A552" s="16" t="s">
        <v>1321</v>
      </c>
      <c r="B552" s="26" t="s">
        <v>1345</v>
      </c>
      <c r="C552" s="133" t="str">
        <f>IF(OR(ISNUMBER(SEARCH('[1]Lookup for use classification'!$B$1,B552)),ISNUMBER(SEARCH('[1]Lookup for use classification'!$C$1,B552)),ISNUMBER(SEARCH('[1]Lookup for use classification'!$D$1,B552)),ISNUMBER(SEARCH('[1]Lookup for use classification'!$E$1,B552))),'[1]Lookup for use classification'!$A$1,IF(ISNUMBER(SEARCH('[1]Lookup for use classification'!$B$2,B552)),'[1]Lookup for use classification'!$A$2,IF(ISNUMBER(SEARCH('[1]Lookup for use classification'!$B$3,B552)),'[1]Lookup for use classification'!$A$3,IF(OR(ISNUMBER(SEARCH('[1]Lookup for use classification'!$B$4,B552)),ISNUMBER(SEARCH('[1]Lookup for use classification'!$C$4,B552)),ISNUMBER(SEARCH('[1]Lookup for use classification'!$D$4,B552)),ISNUMBER(SEARCH('[1]Lookup for use classification'!$E$4,B552))),'[1]Lookup for use classification'!$A$4,IF(OR(ISNUMBER(SEARCH('[1]Lookup for use classification'!$B$5,B552)),ISNUMBER(SEARCH('[1]Lookup for use classification'!$C$5,B552)),ISNUMBER(SEARCH('[1]Lookup for use classification'!$D$5,B552))),'[1]Lookup for use classification'!$A$5,IF(OR(ISNUMBER(SEARCH('[1]Lookup for use classification'!$B$7,B552)),ISNUMBER(SEARCH('[1]Lookup for use classification'!$C$7,B552)),ISNUMBER(SEARCH('[1]Lookup for use classification'!$D$7,B552))),'[1]Lookup for use classification'!$A$7,IF(OR(ISNUMBER(SEARCH('[1]Lookup for use classification'!$B$9,B552)),ISNUMBER(SEARCH('[1]Lookup for use classification'!$C$9,B552)),ISNUMBER(SEARCH('[1]Lookup for use classification'!$D$9,B552)),ISNUMBER(SEARCH('[1]Lookup for use classification'!$E$9,B552)),ISNUMBER(SEARCH('[1]Lookup for use classification'!$F$9,B552)),ISNUMBER(SEARCH('[1]Lookup for use classification'!$G$9,B552)),ISNUMBER(SEARCH('[1]Lookup for use classification'!$H$9,B552)),ISNUMBER(SEARCH('[1]Lookup for use classification'!$I$9,B552)),ISNUMBER(SEARCH('[1]Lookup for use classification'!$J$9,B552)),ISNUMBER(SEARCH('[1]Lookup for use classification'!$K$9,B552))),'[1]Lookup for use classification'!$A$9,IF(OR(ISNUMBER(SEARCH('[1]Lookup for use classification'!$B$10,B552)),ISNUMBER(SEARCH('[1]Lookup for use classification'!$C$10,B552)),ISNUMBER(SEARCH('[1]Lookup for use classification'!$D$10,B552)),ISNUMBER(SEARCH('[1]Lookup for use classification'!$E$10,B552)),ISNUMBER(SEARCH('[1]Lookup for use classification'!$F$10,B552)),ISNUMBER(SEARCH('[1]Lookup for use classification'!$G$10,B552))),'[1]Lookup for use classification'!$A$10,IF(OR(ISNUMBER(SEARCH('[1]Lookup for use classification'!$B$11,B552)),ISNUMBER(SEARCH('[1]Lookup for use classification'!$C$11,B552))),'[1]Lookup for use classification'!$A$11,IF(OR(ISNUMBER(SEARCH('[1]Lookup for use classification'!$B$12,B552)),ISNUMBER(SEARCH('[1]Lookup for use classification'!$C$12,B552))),'[1]Lookup for use classification'!$A$12,IF(OR(ISNUMBER(SEARCH('[1]Lookup for use classification'!$B$13,B552)),ISNUMBER(SEARCH('[1]Lookup for use classification'!$C$13,B552)),ISNUMBER(SEARCH('[1]Lookup for use classification'!$D$13,B552)),,ISNUMBER(SEARCH('[1]Lookup for use classification'!$C$13,B552)),ISNUMBER(SEARCH('[1]Lookup for use classification'!$E$13,B552))),'[1]Lookup for use classification'!$A$13,IF(OR(ISNUMBER(SEARCH('[1]Lookup for use classification'!$B$14,B552)),ISNUMBER(SEARCH('[1]Lookup for use classification'!$C$14,B552))),'[1]Lookup for use classification'!$A$14,"Other"))))))))))))</f>
        <v>Other</v>
      </c>
      <c r="D552" s="68"/>
      <c r="E552" s="58"/>
      <c r="F552" s="58"/>
    </row>
    <row r="553" spans="1:6">
      <c r="A553" s="16" t="s">
        <v>1321</v>
      </c>
      <c r="B553" s="26" t="s">
        <v>1346</v>
      </c>
      <c r="C553" s="133" t="str">
        <f>IF(OR(ISNUMBER(SEARCH('[1]Lookup for use classification'!$B$1,B553)),ISNUMBER(SEARCH('[1]Lookup for use classification'!$C$1,B553)),ISNUMBER(SEARCH('[1]Lookup for use classification'!$D$1,B553)),ISNUMBER(SEARCH('[1]Lookup for use classification'!$E$1,B553))),'[1]Lookup for use classification'!$A$1,IF(ISNUMBER(SEARCH('[1]Lookup for use classification'!$B$2,B553)),'[1]Lookup for use classification'!$A$2,IF(ISNUMBER(SEARCH('[1]Lookup for use classification'!$B$3,B553)),'[1]Lookup for use classification'!$A$3,IF(OR(ISNUMBER(SEARCH('[1]Lookup for use classification'!$B$4,B553)),ISNUMBER(SEARCH('[1]Lookup for use classification'!$C$4,B553)),ISNUMBER(SEARCH('[1]Lookup for use classification'!$D$4,B553)),ISNUMBER(SEARCH('[1]Lookup for use classification'!$E$4,B553))),'[1]Lookup for use classification'!$A$4,IF(OR(ISNUMBER(SEARCH('[1]Lookup for use classification'!$B$5,B553)),ISNUMBER(SEARCH('[1]Lookup for use classification'!$C$5,B553)),ISNUMBER(SEARCH('[1]Lookup for use classification'!$D$5,B553))),'[1]Lookup for use classification'!$A$5,IF(OR(ISNUMBER(SEARCH('[1]Lookup for use classification'!$B$7,B553)),ISNUMBER(SEARCH('[1]Lookup for use classification'!$C$7,B553)),ISNUMBER(SEARCH('[1]Lookup for use classification'!$D$7,B553))),'[1]Lookup for use classification'!$A$7,IF(OR(ISNUMBER(SEARCH('[1]Lookup for use classification'!$B$9,B553)),ISNUMBER(SEARCH('[1]Lookup for use classification'!$C$9,B553)),ISNUMBER(SEARCH('[1]Lookup for use classification'!$D$9,B553)),ISNUMBER(SEARCH('[1]Lookup for use classification'!$E$9,B553)),ISNUMBER(SEARCH('[1]Lookup for use classification'!$F$9,B553)),ISNUMBER(SEARCH('[1]Lookup for use classification'!$G$9,B553)),ISNUMBER(SEARCH('[1]Lookup for use classification'!$H$9,B553)),ISNUMBER(SEARCH('[1]Lookup for use classification'!$I$9,B553)),ISNUMBER(SEARCH('[1]Lookup for use classification'!$J$9,B553)),ISNUMBER(SEARCH('[1]Lookup for use classification'!$K$9,B553))),'[1]Lookup for use classification'!$A$9,IF(OR(ISNUMBER(SEARCH('[1]Lookup for use classification'!$B$10,B553)),ISNUMBER(SEARCH('[1]Lookup for use classification'!$C$10,B553)),ISNUMBER(SEARCH('[1]Lookup for use classification'!$D$10,B553)),ISNUMBER(SEARCH('[1]Lookup for use classification'!$E$10,B553)),ISNUMBER(SEARCH('[1]Lookup for use classification'!$F$10,B553)),ISNUMBER(SEARCH('[1]Lookup for use classification'!$G$10,B553))),'[1]Lookup for use classification'!$A$10,IF(OR(ISNUMBER(SEARCH('[1]Lookup for use classification'!$B$11,B553)),ISNUMBER(SEARCH('[1]Lookup for use classification'!$C$11,B553))),'[1]Lookup for use classification'!$A$11,IF(OR(ISNUMBER(SEARCH('[1]Lookup for use classification'!$B$12,B553)),ISNUMBER(SEARCH('[1]Lookup for use classification'!$C$12,B553))),'[1]Lookup for use classification'!$A$12,IF(OR(ISNUMBER(SEARCH('[1]Lookup for use classification'!$B$13,B553)),ISNUMBER(SEARCH('[1]Lookup for use classification'!$C$13,B553)),ISNUMBER(SEARCH('[1]Lookup for use classification'!$D$13,B553)),,ISNUMBER(SEARCH('[1]Lookup for use classification'!$C$13,B553)),ISNUMBER(SEARCH('[1]Lookup for use classification'!$E$13,B553))),'[1]Lookup for use classification'!$A$13,IF(OR(ISNUMBER(SEARCH('[1]Lookup for use classification'!$B$14,B553)),ISNUMBER(SEARCH('[1]Lookup for use classification'!$C$14,B553))),'[1]Lookup for use classification'!$A$14,"Other"))))))))))))</f>
        <v>Other</v>
      </c>
      <c r="D553" s="68"/>
      <c r="E553" s="58"/>
      <c r="F553" s="58"/>
    </row>
    <row r="554" spans="1:6">
      <c r="A554" s="16" t="s">
        <v>1321</v>
      </c>
      <c r="B554" s="26" t="s">
        <v>849</v>
      </c>
      <c r="C554" s="133" t="str">
        <f>IF(OR(ISNUMBER(SEARCH('[1]Lookup for use classification'!$B$1,B554)),ISNUMBER(SEARCH('[1]Lookup for use classification'!$C$1,B554)),ISNUMBER(SEARCH('[1]Lookup for use classification'!$D$1,B554)),ISNUMBER(SEARCH('[1]Lookup for use classification'!$E$1,B554))),'[1]Lookup for use classification'!$A$1,IF(ISNUMBER(SEARCH('[1]Lookup for use classification'!$B$2,B554)),'[1]Lookup for use classification'!$A$2,IF(ISNUMBER(SEARCH('[1]Lookup for use classification'!$B$3,B554)),'[1]Lookup for use classification'!$A$3,IF(OR(ISNUMBER(SEARCH('[1]Lookup for use classification'!$B$4,B554)),ISNUMBER(SEARCH('[1]Lookup for use classification'!$C$4,B554)),ISNUMBER(SEARCH('[1]Lookup for use classification'!$D$4,B554)),ISNUMBER(SEARCH('[1]Lookup for use classification'!$E$4,B554))),'[1]Lookup for use classification'!$A$4,IF(OR(ISNUMBER(SEARCH('[1]Lookup for use classification'!$B$5,B554)),ISNUMBER(SEARCH('[1]Lookup for use classification'!$C$5,B554)),ISNUMBER(SEARCH('[1]Lookup for use classification'!$D$5,B554))),'[1]Lookup for use classification'!$A$5,IF(OR(ISNUMBER(SEARCH('[1]Lookup for use classification'!$B$7,B554)),ISNUMBER(SEARCH('[1]Lookup for use classification'!$C$7,B554)),ISNUMBER(SEARCH('[1]Lookup for use classification'!$D$7,B554))),'[1]Lookup for use classification'!$A$7,IF(OR(ISNUMBER(SEARCH('[1]Lookup for use classification'!$B$9,B554)),ISNUMBER(SEARCH('[1]Lookup for use classification'!$C$9,B554)),ISNUMBER(SEARCH('[1]Lookup for use classification'!$D$9,B554)),ISNUMBER(SEARCH('[1]Lookup for use classification'!$E$9,B554)),ISNUMBER(SEARCH('[1]Lookup for use classification'!$F$9,B554)),ISNUMBER(SEARCH('[1]Lookup for use classification'!$G$9,B554)),ISNUMBER(SEARCH('[1]Lookup for use classification'!$H$9,B554)),ISNUMBER(SEARCH('[1]Lookup for use classification'!$I$9,B554)),ISNUMBER(SEARCH('[1]Lookup for use classification'!$J$9,B554)),ISNUMBER(SEARCH('[1]Lookup for use classification'!$K$9,B554))),'[1]Lookup for use classification'!$A$9,IF(OR(ISNUMBER(SEARCH('[1]Lookup for use classification'!$B$10,B554)),ISNUMBER(SEARCH('[1]Lookup for use classification'!$C$10,B554)),ISNUMBER(SEARCH('[1]Lookup for use classification'!$D$10,B554)),ISNUMBER(SEARCH('[1]Lookup for use classification'!$E$10,B554)),ISNUMBER(SEARCH('[1]Lookup for use classification'!$F$10,B554)),ISNUMBER(SEARCH('[1]Lookup for use classification'!$G$10,B554))),'[1]Lookup for use classification'!$A$10,IF(OR(ISNUMBER(SEARCH('[1]Lookup for use classification'!$B$11,B554)),ISNUMBER(SEARCH('[1]Lookup for use classification'!$C$11,B554))),'[1]Lookup for use classification'!$A$11,IF(OR(ISNUMBER(SEARCH('[1]Lookup for use classification'!$B$12,B554)),ISNUMBER(SEARCH('[1]Lookup for use classification'!$C$12,B554))),'[1]Lookup for use classification'!$A$12,IF(OR(ISNUMBER(SEARCH('[1]Lookup for use classification'!$B$13,B554)),ISNUMBER(SEARCH('[1]Lookup for use classification'!$C$13,B554)),ISNUMBER(SEARCH('[1]Lookup for use classification'!$D$13,B554)),,ISNUMBER(SEARCH('[1]Lookup for use classification'!$C$13,B554)),ISNUMBER(SEARCH('[1]Lookup for use classification'!$E$13,B554))),'[1]Lookup for use classification'!$A$13,IF(OR(ISNUMBER(SEARCH('[1]Lookup for use classification'!$B$14,B554)),ISNUMBER(SEARCH('[1]Lookup for use classification'!$C$14,B554))),'[1]Lookup for use classification'!$A$14,"Other"))))))))))))</f>
        <v>Public Assembly</v>
      </c>
      <c r="D554" s="68"/>
      <c r="E554" s="58"/>
      <c r="F554" s="58"/>
    </row>
    <row r="555" spans="1:6">
      <c r="A555" s="16" t="s">
        <v>863</v>
      </c>
      <c r="B555" s="17" t="s">
        <v>856</v>
      </c>
      <c r="C555" s="133" t="str">
        <f>IF(OR(ISNUMBER(SEARCH('[1]Lookup for use classification'!$B$1,B555)),ISNUMBER(SEARCH('[1]Lookup for use classification'!$C$1,B555)),ISNUMBER(SEARCH('[1]Lookup for use classification'!$D$1,B555)),ISNUMBER(SEARCH('[1]Lookup for use classification'!$E$1,B555))),'[1]Lookup for use classification'!$A$1,IF(ISNUMBER(SEARCH('[1]Lookup for use classification'!$B$2,B555)),'[1]Lookup for use classification'!$A$2,IF(ISNUMBER(SEARCH('[1]Lookup for use classification'!$B$3,B555)),'[1]Lookup for use classification'!$A$3,IF(OR(ISNUMBER(SEARCH('[1]Lookup for use classification'!$B$4,B555)),ISNUMBER(SEARCH('[1]Lookup for use classification'!$C$4,B555)),ISNUMBER(SEARCH('[1]Lookup for use classification'!$D$4,B555)),ISNUMBER(SEARCH('[1]Lookup for use classification'!$E$4,B555))),'[1]Lookup for use classification'!$A$4,IF(OR(ISNUMBER(SEARCH('[1]Lookup for use classification'!$B$5,B555)),ISNUMBER(SEARCH('[1]Lookup for use classification'!$C$5,B555)),ISNUMBER(SEARCH('[1]Lookup for use classification'!$D$5,B555))),'[1]Lookup for use classification'!$A$5,IF(OR(ISNUMBER(SEARCH('[1]Lookup for use classification'!$B$7,B555)),ISNUMBER(SEARCH('[1]Lookup for use classification'!$C$7,B555)),ISNUMBER(SEARCH('[1]Lookup for use classification'!$D$7,B555))),'[1]Lookup for use classification'!$A$7,IF(OR(ISNUMBER(SEARCH('[1]Lookup for use classification'!$B$9,B555)),ISNUMBER(SEARCH('[1]Lookup for use classification'!$C$9,B555)),ISNUMBER(SEARCH('[1]Lookup for use classification'!$D$9,B555)),ISNUMBER(SEARCH('[1]Lookup for use classification'!$E$9,B555)),ISNUMBER(SEARCH('[1]Lookup for use classification'!$F$9,B555)),ISNUMBER(SEARCH('[1]Lookup for use classification'!$G$9,B555)),ISNUMBER(SEARCH('[1]Lookup for use classification'!$H$9,B555)),ISNUMBER(SEARCH('[1]Lookup for use classification'!$I$9,B555)),ISNUMBER(SEARCH('[1]Lookup for use classification'!$J$9,B555)),ISNUMBER(SEARCH('[1]Lookup for use classification'!$K$9,B555))),'[1]Lookup for use classification'!$A$9,IF(OR(ISNUMBER(SEARCH('[1]Lookup for use classification'!$B$10,B555)),ISNUMBER(SEARCH('[1]Lookup for use classification'!$C$10,B555)),ISNUMBER(SEARCH('[1]Lookup for use classification'!$D$10,B555)),ISNUMBER(SEARCH('[1]Lookup for use classification'!$E$10,B555)),ISNUMBER(SEARCH('[1]Lookup for use classification'!$F$10,B555)),ISNUMBER(SEARCH('[1]Lookup for use classification'!$G$10,B555))),'[1]Lookup for use classification'!$A$10,IF(OR(ISNUMBER(SEARCH('[1]Lookup for use classification'!$B$11,B555)),ISNUMBER(SEARCH('[1]Lookup for use classification'!$C$11,B555))),'[1]Lookup for use classification'!$A$11,IF(OR(ISNUMBER(SEARCH('[1]Lookup for use classification'!$B$12,B555)),ISNUMBER(SEARCH('[1]Lookup for use classification'!$C$12,B555))),'[1]Lookup for use classification'!$A$12,IF(OR(ISNUMBER(SEARCH('[1]Lookup for use classification'!$B$13,B555)),ISNUMBER(SEARCH('[1]Lookup for use classification'!$C$13,B555)),ISNUMBER(SEARCH('[1]Lookup for use classification'!$D$13,B555)),,ISNUMBER(SEARCH('[1]Lookup for use classification'!$C$13,B555)),ISNUMBER(SEARCH('[1]Lookup for use classification'!$E$13,B555))),'[1]Lookup for use classification'!$A$13,IF(OR(ISNUMBER(SEARCH('[1]Lookup for use classification'!$B$14,B555)),ISNUMBER(SEARCH('[1]Lookup for use classification'!$C$14,B555))),'[1]Lookup for use classification'!$A$14,"Other"))))))))))))</f>
        <v>Health Care - Hospitals</v>
      </c>
      <c r="D555" s="18"/>
      <c r="E555" s="19"/>
      <c r="F555" s="19"/>
    </row>
    <row r="556" spans="1:6">
      <c r="A556" s="16" t="s">
        <v>863</v>
      </c>
      <c r="B556" s="38" t="s">
        <v>857</v>
      </c>
      <c r="C556" s="133" t="str">
        <f>IF(OR(ISNUMBER(SEARCH('[1]Lookup for use classification'!$B$1,B556)),ISNUMBER(SEARCH('[1]Lookup for use classification'!$C$1,B556)),ISNUMBER(SEARCH('[1]Lookup for use classification'!$D$1,B556)),ISNUMBER(SEARCH('[1]Lookup for use classification'!$E$1,B556))),'[1]Lookup for use classification'!$A$1,IF(ISNUMBER(SEARCH('[1]Lookup for use classification'!$B$2,B556)),'[1]Lookup for use classification'!$A$2,IF(ISNUMBER(SEARCH('[1]Lookup for use classification'!$B$3,B556)),'[1]Lookup for use classification'!$A$3,IF(OR(ISNUMBER(SEARCH('[1]Lookup for use classification'!$B$4,B556)),ISNUMBER(SEARCH('[1]Lookup for use classification'!$C$4,B556)),ISNUMBER(SEARCH('[1]Lookup for use classification'!$D$4,B556)),ISNUMBER(SEARCH('[1]Lookup for use classification'!$E$4,B556))),'[1]Lookup for use classification'!$A$4,IF(OR(ISNUMBER(SEARCH('[1]Lookup for use classification'!$B$5,B556)),ISNUMBER(SEARCH('[1]Lookup for use classification'!$C$5,B556)),ISNUMBER(SEARCH('[1]Lookup for use classification'!$D$5,B556))),'[1]Lookup for use classification'!$A$5,IF(OR(ISNUMBER(SEARCH('[1]Lookup for use classification'!$B$7,B556)),ISNUMBER(SEARCH('[1]Lookup for use classification'!$C$7,B556)),ISNUMBER(SEARCH('[1]Lookup for use classification'!$D$7,B556))),'[1]Lookup for use classification'!$A$7,IF(OR(ISNUMBER(SEARCH('[1]Lookup for use classification'!$B$9,B556)),ISNUMBER(SEARCH('[1]Lookup for use classification'!$C$9,B556)),ISNUMBER(SEARCH('[1]Lookup for use classification'!$D$9,B556)),ISNUMBER(SEARCH('[1]Lookup for use classification'!$E$9,B556)),ISNUMBER(SEARCH('[1]Lookup for use classification'!$F$9,B556)),ISNUMBER(SEARCH('[1]Lookup for use classification'!$G$9,B556)),ISNUMBER(SEARCH('[1]Lookup for use classification'!$H$9,B556)),ISNUMBER(SEARCH('[1]Lookup for use classification'!$I$9,B556)),ISNUMBER(SEARCH('[1]Lookup for use classification'!$J$9,B556)),ISNUMBER(SEARCH('[1]Lookup for use classification'!$K$9,B556))),'[1]Lookup for use classification'!$A$9,IF(OR(ISNUMBER(SEARCH('[1]Lookup for use classification'!$B$10,B556)),ISNUMBER(SEARCH('[1]Lookup for use classification'!$C$10,B556)),ISNUMBER(SEARCH('[1]Lookup for use classification'!$D$10,B556)),ISNUMBER(SEARCH('[1]Lookup for use classification'!$E$10,B556)),ISNUMBER(SEARCH('[1]Lookup for use classification'!$F$10,B556)),ISNUMBER(SEARCH('[1]Lookup for use classification'!$G$10,B556))),'[1]Lookup for use classification'!$A$10,IF(OR(ISNUMBER(SEARCH('[1]Lookup for use classification'!$B$11,B556)),ISNUMBER(SEARCH('[1]Lookup for use classification'!$C$11,B556))),'[1]Lookup for use classification'!$A$11,IF(OR(ISNUMBER(SEARCH('[1]Lookup for use classification'!$B$12,B556)),ISNUMBER(SEARCH('[1]Lookup for use classification'!$C$12,B556))),'[1]Lookup for use classification'!$A$12,IF(OR(ISNUMBER(SEARCH('[1]Lookup for use classification'!$B$13,B556)),ISNUMBER(SEARCH('[1]Lookup for use classification'!$C$13,B556)),ISNUMBER(SEARCH('[1]Lookup for use classification'!$D$13,B556)),,ISNUMBER(SEARCH('[1]Lookup for use classification'!$C$13,B556)),ISNUMBER(SEARCH('[1]Lookup for use classification'!$E$13,B556))),'[1]Lookup for use classification'!$A$13,IF(OR(ISNUMBER(SEARCH('[1]Lookup for use classification'!$B$14,B556)),ISNUMBER(SEARCH('[1]Lookup for use classification'!$C$14,B556))),'[1]Lookup for use classification'!$A$14,"Other"))))))))))))</f>
        <v>Public Assembly</v>
      </c>
      <c r="D556" s="39">
        <v>480</v>
      </c>
      <c r="E556" s="41"/>
      <c r="F556" s="41"/>
    </row>
    <row r="557" spans="1:6">
      <c r="A557" s="16" t="s">
        <v>863</v>
      </c>
      <c r="B557" s="38" t="s">
        <v>858</v>
      </c>
      <c r="C557" s="133" t="str">
        <f>IF(OR(ISNUMBER(SEARCH('[1]Lookup for use classification'!$B$1,B557)),ISNUMBER(SEARCH('[1]Lookup for use classification'!$C$1,B557)),ISNUMBER(SEARCH('[1]Lookup for use classification'!$D$1,B557)),ISNUMBER(SEARCH('[1]Lookup for use classification'!$E$1,B557))),'[1]Lookup for use classification'!$A$1,IF(ISNUMBER(SEARCH('[1]Lookup for use classification'!$B$2,B557)),'[1]Lookup for use classification'!$A$2,IF(ISNUMBER(SEARCH('[1]Lookup for use classification'!$B$3,B557)),'[1]Lookup for use classification'!$A$3,IF(OR(ISNUMBER(SEARCH('[1]Lookup for use classification'!$B$4,B557)),ISNUMBER(SEARCH('[1]Lookup for use classification'!$C$4,B557)),ISNUMBER(SEARCH('[1]Lookup for use classification'!$D$4,B557)),ISNUMBER(SEARCH('[1]Lookup for use classification'!$E$4,B557))),'[1]Lookup for use classification'!$A$4,IF(OR(ISNUMBER(SEARCH('[1]Lookup for use classification'!$B$5,B557)),ISNUMBER(SEARCH('[1]Lookup for use classification'!$C$5,B557)),ISNUMBER(SEARCH('[1]Lookup for use classification'!$D$5,B557))),'[1]Lookup for use classification'!$A$5,IF(OR(ISNUMBER(SEARCH('[1]Lookup for use classification'!$B$7,B557)),ISNUMBER(SEARCH('[1]Lookup for use classification'!$C$7,B557)),ISNUMBER(SEARCH('[1]Lookup for use classification'!$D$7,B557))),'[1]Lookup for use classification'!$A$7,IF(OR(ISNUMBER(SEARCH('[1]Lookup for use classification'!$B$9,B557)),ISNUMBER(SEARCH('[1]Lookup for use classification'!$C$9,B557)),ISNUMBER(SEARCH('[1]Lookup for use classification'!$D$9,B557)),ISNUMBER(SEARCH('[1]Lookup for use classification'!$E$9,B557)),ISNUMBER(SEARCH('[1]Lookup for use classification'!$F$9,B557)),ISNUMBER(SEARCH('[1]Lookup for use classification'!$G$9,B557)),ISNUMBER(SEARCH('[1]Lookup for use classification'!$H$9,B557)),ISNUMBER(SEARCH('[1]Lookup for use classification'!$I$9,B557)),ISNUMBER(SEARCH('[1]Lookup for use classification'!$J$9,B557)),ISNUMBER(SEARCH('[1]Lookup for use classification'!$K$9,B557))),'[1]Lookup for use classification'!$A$9,IF(OR(ISNUMBER(SEARCH('[1]Lookup for use classification'!$B$10,B557)),ISNUMBER(SEARCH('[1]Lookup for use classification'!$C$10,B557)),ISNUMBER(SEARCH('[1]Lookup for use classification'!$D$10,B557)),ISNUMBER(SEARCH('[1]Lookup for use classification'!$E$10,B557)),ISNUMBER(SEARCH('[1]Lookup for use classification'!$F$10,B557)),ISNUMBER(SEARCH('[1]Lookup for use classification'!$G$10,B557))),'[1]Lookup for use classification'!$A$10,IF(OR(ISNUMBER(SEARCH('[1]Lookup for use classification'!$B$11,B557)),ISNUMBER(SEARCH('[1]Lookup for use classification'!$C$11,B557))),'[1]Lookup for use classification'!$A$11,IF(OR(ISNUMBER(SEARCH('[1]Lookup for use classification'!$B$12,B557)),ISNUMBER(SEARCH('[1]Lookup for use classification'!$C$12,B557))),'[1]Lookup for use classification'!$A$12,IF(OR(ISNUMBER(SEARCH('[1]Lookup for use classification'!$B$13,B557)),ISNUMBER(SEARCH('[1]Lookup for use classification'!$C$13,B557)),ISNUMBER(SEARCH('[1]Lookup for use classification'!$D$13,B557)),,ISNUMBER(SEARCH('[1]Lookup for use classification'!$C$13,B557)),ISNUMBER(SEARCH('[1]Lookup for use classification'!$E$13,B557))),'[1]Lookup for use classification'!$A$13,IF(OR(ISNUMBER(SEARCH('[1]Lookup for use classification'!$B$14,B557)),ISNUMBER(SEARCH('[1]Lookup for use classification'!$C$14,B557))),'[1]Lookup for use classification'!$A$14,"Other"))))))))))))</f>
        <v>Education - K - 12</v>
      </c>
      <c r="D557" s="39">
        <v>11330</v>
      </c>
      <c r="E557" s="41"/>
      <c r="F557" s="41"/>
    </row>
    <row r="558" spans="1:6">
      <c r="A558" s="16" t="s">
        <v>863</v>
      </c>
      <c r="B558" s="38" t="s">
        <v>859</v>
      </c>
      <c r="C558" s="133" t="str">
        <f>IF(OR(ISNUMBER(SEARCH('[1]Lookup for use classification'!$B$1,B558)),ISNUMBER(SEARCH('[1]Lookup for use classification'!$C$1,B558)),ISNUMBER(SEARCH('[1]Lookup for use classification'!$D$1,B558)),ISNUMBER(SEARCH('[1]Lookup for use classification'!$E$1,B558))),'[1]Lookup for use classification'!$A$1,IF(ISNUMBER(SEARCH('[1]Lookup for use classification'!$B$2,B558)),'[1]Lookup for use classification'!$A$2,IF(ISNUMBER(SEARCH('[1]Lookup for use classification'!$B$3,B558)),'[1]Lookup for use classification'!$A$3,IF(OR(ISNUMBER(SEARCH('[1]Lookup for use classification'!$B$4,B558)),ISNUMBER(SEARCH('[1]Lookup for use classification'!$C$4,B558)),ISNUMBER(SEARCH('[1]Lookup for use classification'!$D$4,B558)),ISNUMBER(SEARCH('[1]Lookup for use classification'!$E$4,B558))),'[1]Lookup for use classification'!$A$4,IF(OR(ISNUMBER(SEARCH('[1]Lookup for use classification'!$B$5,B558)),ISNUMBER(SEARCH('[1]Lookup for use classification'!$C$5,B558)),ISNUMBER(SEARCH('[1]Lookup for use classification'!$D$5,B558))),'[1]Lookup for use classification'!$A$5,IF(OR(ISNUMBER(SEARCH('[1]Lookup for use classification'!$B$7,B558)),ISNUMBER(SEARCH('[1]Lookup for use classification'!$C$7,B558)),ISNUMBER(SEARCH('[1]Lookup for use classification'!$D$7,B558))),'[1]Lookup for use classification'!$A$7,IF(OR(ISNUMBER(SEARCH('[1]Lookup for use classification'!$B$9,B558)),ISNUMBER(SEARCH('[1]Lookup for use classification'!$C$9,B558)),ISNUMBER(SEARCH('[1]Lookup for use classification'!$D$9,B558)),ISNUMBER(SEARCH('[1]Lookup for use classification'!$E$9,B558)),ISNUMBER(SEARCH('[1]Lookup for use classification'!$F$9,B558)),ISNUMBER(SEARCH('[1]Lookup for use classification'!$G$9,B558)),ISNUMBER(SEARCH('[1]Lookup for use classification'!$H$9,B558)),ISNUMBER(SEARCH('[1]Lookup for use classification'!$I$9,B558)),ISNUMBER(SEARCH('[1]Lookup for use classification'!$J$9,B558)),ISNUMBER(SEARCH('[1]Lookup for use classification'!$K$9,B558))),'[1]Lookup for use classification'!$A$9,IF(OR(ISNUMBER(SEARCH('[1]Lookup for use classification'!$B$10,B558)),ISNUMBER(SEARCH('[1]Lookup for use classification'!$C$10,B558)),ISNUMBER(SEARCH('[1]Lookup for use classification'!$D$10,B558)),ISNUMBER(SEARCH('[1]Lookup for use classification'!$E$10,B558)),ISNUMBER(SEARCH('[1]Lookup for use classification'!$F$10,B558)),ISNUMBER(SEARCH('[1]Lookup for use classification'!$G$10,B558))),'[1]Lookup for use classification'!$A$10,IF(OR(ISNUMBER(SEARCH('[1]Lookup for use classification'!$B$11,B558)),ISNUMBER(SEARCH('[1]Lookup for use classification'!$C$11,B558))),'[1]Lookup for use classification'!$A$11,IF(OR(ISNUMBER(SEARCH('[1]Lookup for use classification'!$B$12,B558)),ISNUMBER(SEARCH('[1]Lookup for use classification'!$C$12,B558))),'[1]Lookup for use classification'!$A$12,IF(OR(ISNUMBER(SEARCH('[1]Lookup for use classification'!$B$13,B558)),ISNUMBER(SEARCH('[1]Lookup for use classification'!$C$13,B558)),ISNUMBER(SEARCH('[1]Lookup for use classification'!$D$13,B558)),,ISNUMBER(SEARCH('[1]Lookup for use classification'!$C$13,B558)),ISNUMBER(SEARCH('[1]Lookup for use classification'!$E$13,B558))),'[1]Lookup for use classification'!$A$13,IF(OR(ISNUMBER(SEARCH('[1]Lookup for use classification'!$B$14,B558)),ISNUMBER(SEARCH('[1]Lookup for use classification'!$C$14,B558))),'[1]Lookup for use classification'!$A$14,"Other"))))))))))))</f>
        <v>Office</v>
      </c>
      <c r="D558" s="39"/>
      <c r="E558" s="41"/>
      <c r="F558" s="41"/>
    </row>
    <row r="559" spans="1:6">
      <c r="A559" s="16" t="s">
        <v>863</v>
      </c>
      <c r="B559" s="17" t="s">
        <v>372</v>
      </c>
      <c r="C559" s="133" t="str">
        <f>IF(OR(ISNUMBER(SEARCH('[1]Lookup for use classification'!$B$1,B559)),ISNUMBER(SEARCH('[1]Lookup for use classification'!$C$1,B559)),ISNUMBER(SEARCH('[1]Lookup for use classification'!$D$1,B559)),ISNUMBER(SEARCH('[1]Lookup for use classification'!$E$1,B559))),'[1]Lookup for use classification'!$A$1,IF(ISNUMBER(SEARCH('[1]Lookup for use classification'!$B$2,B559)),'[1]Lookup for use classification'!$A$2,IF(ISNUMBER(SEARCH('[1]Lookup for use classification'!$B$3,B559)),'[1]Lookup for use classification'!$A$3,IF(OR(ISNUMBER(SEARCH('[1]Lookup for use classification'!$B$4,B559)),ISNUMBER(SEARCH('[1]Lookup for use classification'!$C$4,B559)),ISNUMBER(SEARCH('[1]Lookup for use classification'!$D$4,B559)),ISNUMBER(SEARCH('[1]Lookup for use classification'!$E$4,B559))),'[1]Lookup for use classification'!$A$4,IF(OR(ISNUMBER(SEARCH('[1]Lookup for use classification'!$B$5,B559)),ISNUMBER(SEARCH('[1]Lookup for use classification'!$C$5,B559)),ISNUMBER(SEARCH('[1]Lookup for use classification'!$D$5,B559))),'[1]Lookup for use classification'!$A$5,IF(OR(ISNUMBER(SEARCH('[1]Lookup for use classification'!$B$7,B559)),ISNUMBER(SEARCH('[1]Lookup for use classification'!$C$7,B559)),ISNUMBER(SEARCH('[1]Lookup for use classification'!$D$7,B559))),'[1]Lookup for use classification'!$A$7,IF(OR(ISNUMBER(SEARCH('[1]Lookup for use classification'!$B$9,B559)),ISNUMBER(SEARCH('[1]Lookup for use classification'!$C$9,B559)),ISNUMBER(SEARCH('[1]Lookup for use classification'!$D$9,B559)),ISNUMBER(SEARCH('[1]Lookup for use classification'!$E$9,B559)),ISNUMBER(SEARCH('[1]Lookup for use classification'!$F$9,B559)),ISNUMBER(SEARCH('[1]Lookup for use classification'!$G$9,B559)),ISNUMBER(SEARCH('[1]Lookup for use classification'!$H$9,B559)),ISNUMBER(SEARCH('[1]Lookup for use classification'!$I$9,B559)),ISNUMBER(SEARCH('[1]Lookup for use classification'!$J$9,B559)),ISNUMBER(SEARCH('[1]Lookup for use classification'!$K$9,B559))),'[1]Lookup for use classification'!$A$9,IF(OR(ISNUMBER(SEARCH('[1]Lookup for use classification'!$B$10,B559)),ISNUMBER(SEARCH('[1]Lookup for use classification'!$C$10,B559)),ISNUMBER(SEARCH('[1]Lookup for use classification'!$D$10,B559)),ISNUMBER(SEARCH('[1]Lookup for use classification'!$E$10,B559)),ISNUMBER(SEARCH('[1]Lookup for use classification'!$F$10,B559)),ISNUMBER(SEARCH('[1]Lookup for use classification'!$G$10,B559))),'[1]Lookup for use classification'!$A$10,IF(OR(ISNUMBER(SEARCH('[1]Lookup for use classification'!$B$11,B559)),ISNUMBER(SEARCH('[1]Lookup for use classification'!$C$11,B559))),'[1]Lookup for use classification'!$A$11,IF(OR(ISNUMBER(SEARCH('[1]Lookup for use classification'!$B$12,B559)),ISNUMBER(SEARCH('[1]Lookup for use classification'!$C$12,B559))),'[1]Lookup for use classification'!$A$12,IF(OR(ISNUMBER(SEARCH('[1]Lookup for use classification'!$B$13,B559)),ISNUMBER(SEARCH('[1]Lookup for use classification'!$C$13,B559)),ISNUMBER(SEARCH('[1]Lookup for use classification'!$D$13,B559)),,ISNUMBER(SEARCH('[1]Lookup for use classification'!$C$13,B559)),ISNUMBER(SEARCH('[1]Lookup for use classification'!$E$13,B559))),'[1]Lookup for use classification'!$A$13,IF(OR(ISNUMBER(SEARCH('[1]Lookup for use classification'!$B$14,B559)),ISNUMBER(SEARCH('[1]Lookup for use classification'!$C$14,B559))),'[1]Lookup for use classification'!$A$14,"Other"))))))))))))</f>
        <v>Other</v>
      </c>
      <c r="D559" s="18"/>
      <c r="E559" s="19"/>
      <c r="F559" s="19"/>
    </row>
    <row r="560" spans="1:6">
      <c r="A560" s="16" t="s">
        <v>863</v>
      </c>
      <c r="B560" s="38" t="s">
        <v>860</v>
      </c>
      <c r="C560" s="133" t="str">
        <f>IF(OR(ISNUMBER(SEARCH('[1]Lookup for use classification'!$B$1,B560)),ISNUMBER(SEARCH('[1]Lookup for use classification'!$C$1,B560)),ISNUMBER(SEARCH('[1]Lookup for use classification'!$D$1,B560)),ISNUMBER(SEARCH('[1]Lookup for use classification'!$E$1,B560))),'[1]Lookup for use classification'!$A$1,IF(ISNUMBER(SEARCH('[1]Lookup for use classification'!$B$2,B560)),'[1]Lookup for use classification'!$A$2,IF(ISNUMBER(SEARCH('[1]Lookup for use classification'!$B$3,B560)),'[1]Lookup for use classification'!$A$3,IF(OR(ISNUMBER(SEARCH('[1]Lookup for use classification'!$B$4,B560)),ISNUMBER(SEARCH('[1]Lookup for use classification'!$C$4,B560)),ISNUMBER(SEARCH('[1]Lookup for use classification'!$D$4,B560)),ISNUMBER(SEARCH('[1]Lookup for use classification'!$E$4,B560))),'[1]Lookup for use classification'!$A$4,IF(OR(ISNUMBER(SEARCH('[1]Lookup for use classification'!$B$5,B560)),ISNUMBER(SEARCH('[1]Lookup for use classification'!$C$5,B560)),ISNUMBER(SEARCH('[1]Lookup for use classification'!$D$5,B560))),'[1]Lookup for use classification'!$A$5,IF(OR(ISNUMBER(SEARCH('[1]Lookup for use classification'!$B$7,B560)),ISNUMBER(SEARCH('[1]Lookup for use classification'!$C$7,B560)),ISNUMBER(SEARCH('[1]Lookup for use classification'!$D$7,B560))),'[1]Lookup for use classification'!$A$7,IF(OR(ISNUMBER(SEARCH('[1]Lookup for use classification'!$B$9,B560)),ISNUMBER(SEARCH('[1]Lookup for use classification'!$C$9,B560)),ISNUMBER(SEARCH('[1]Lookup for use classification'!$D$9,B560)),ISNUMBER(SEARCH('[1]Lookup for use classification'!$E$9,B560)),ISNUMBER(SEARCH('[1]Lookup for use classification'!$F$9,B560)),ISNUMBER(SEARCH('[1]Lookup for use classification'!$G$9,B560)),ISNUMBER(SEARCH('[1]Lookup for use classification'!$H$9,B560)),ISNUMBER(SEARCH('[1]Lookup for use classification'!$I$9,B560)),ISNUMBER(SEARCH('[1]Lookup for use classification'!$J$9,B560)),ISNUMBER(SEARCH('[1]Lookup for use classification'!$K$9,B560))),'[1]Lookup for use classification'!$A$9,IF(OR(ISNUMBER(SEARCH('[1]Lookup for use classification'!$B$10,B560)),ISNUMBER(SEARCH('[1]Lookup for use classification'!$C$10,B560)),ISNUMBER(SEARCH('[1]Lookup for use classification'!$D$10,B560)),ISNUMBER(SEARCH('[1]Lookup for use classification'!$E$10,B560)),ISNUMBER(SEARCH('[1]Lookup for use classification'!$F$10,B560)),ISNUMBER(SEARCH('[1]Lookup for use classification'!$G$10,B560))),'[1]Lookup for use classification'!$A$10,IF(OR(ISNUMBER(SEARCH('[1]Lookup for use classification'!$B$11,B560)),ISNUMBER(SEARCH('[1]Lookup for use classification'!$C$11,B560))),'[1]Lookup for use classification'!$A$11,IF(OR(ISNUMBER(SEARCH('[1]Lookup for use classification'!$B$12,B560)),ISNUMBER(SEARCH('[1]Lookup for use classification'!$C$12,B560))),'[1]Lookup for use classification'!$A$12,IF(OR(ISNUMBER(SEARCH('[1]Lookup for use classification'!$B$13,B560)),ISNUMBER(SEARCH('[1]Lookup for use classification'!$C$13,B560)),ISNUMBER(SEARCH('[1]Lookup for use classification'!$D$13,B560)),,ISNUMBER(SEARCH('[1]Lookup for use classification'!$C$13,B560)),ISNUMBER(SEARCH('[1]Lookup for use classification'!$E$13,B560))),'[1]Lookup for use classification'!$A$13,IF(OR(ISNUMBER(SEARCH('[1]Lookup for use classification'!$B$14,B560)),ISNUMBER(SEARCH('[1]Lookup for use classification'!$C$14,B560))),'[1]Lookup for use classification'!$A$14,"Other"))))))))))))</f>
        <v>Other</v>
      </c>
      <c r="D560" s="39">
        <v>640</v>
      </c>
      <c r="E560" s="41"/>
      <c r="F560" s="41"/>
    </row>
    <row r="561" spans="1:6">
      <c r="A561" s="16" t="s">
        <v>863</v>
      </c>
      <c r="B561" s="38" t="s">
        <v>37</v>
      </c>
      <c r="C561" s="133" t="str">
        <f>IF(OR(ISNUMBER(SEARCH('[1]Lookup for use classification'!$B$1,B561)),ISNUMBER(SEARCH('[1]Lookup for use classification'!$C$1,B561)),ISNUMBER(SEARCH('[1]Lookup for use classification'!$D$1,B561)),ISNUMBER(SEARCH('[1]Lookup for use classification'!$E$1,B561))),'[1]Lookup for use classification'!$A$1,IF(ISNUMBER(SEARCH('[1]Lookup for use classification'!$B$2,B561)),'[1]Lookup for use classification'!$A$2,IF(ISNUMBER(SEARCH('[1]Lookup for use classification'!$B$3,B561)),'[1]Lookup for use classification'!$A$3,IF(OR(ISNUMBER(SEARCH('[1]Lookup for use classification'!$B$4,B561)),ISNUMBER(SEARCH('[1]Lookup for use classification'!$C$4,B561)),ISNUMBER(SEARCH('[1]Lookup for use classification'!$D$4,B561)),ISNUMBER(SEARCH('[1]Lookup for use classification'!$E$4,B561))),'[1]Lookup for use classification'!$A$4,IF(OR(ISNUMBER(SEARCH('[1]Lookup for use classification'!$B$5,B561)),ISNUMBER(SEARCH('[1]Lookup for use classification'!$C$5,B561)),ISNUMBER(SEARCH('[1]Lookup for use classification'!$D$5,B561))),'[1]Lookup for use classification'!$A$5,IF(OR(ISNUMBER(SEARCH('[1]Lookup for use classification'!$B$7,B561)),ISNUMBER(SEARCH('[1]Lookup for use classification'!$C$7,B561)),ISNUMBER(SEARCH('[1]Lookup for use classification'!$D$7,B561))),'[1]Lookup for use classification'!$A$7,IF(OR(ISNUMBER(SEARCH('[1]Lookup for use classification'!$B$9,B561)),ISNUMBER(SEARCH('[1]Lookup for use classification'!$C$9,B561)),ISNUMBER(SEARCH('[1]Lookup for use classification'!$D$9,B561)),ISNUMBER(SEARCH('[1]Lookup for use classification'!$E$9,B561)),ISNUMBER(SEARCH('[1]Lookup for use classification'!$F$9,B561)),ISNUMBER(SEARCH('[1]Lookup for use classification'!$G$9,B561)),ISNUMBER(SEARCH('[1]Lookup for use classification'!$H$9,B561)),ISNUMBER(SEARCH('[1]Lookup for use classification'!$I$9,B561)),ISNUMBER(SEARCH('[1]Lookup for use classification'!$J$9,B561)),ISNUMBER(SEARCH('[1]Lookup for use classification'!$K$9,B561))),'[1]Lookup for use classification'!$A$9,IF(OR(ISNUMBER(SEARCH('[1]Lookup for use classification'!$B$10,B561)),ISNUMBER(SEARCH('[1]Lookup for use classification'!$C$10,B561)),ISNUMBER(SEARCH('[1]Lookup for use classification'!$D$10,B561)),ISNUMBER(SEARCH('[1]Lookup for use classification'!$E$10,B561)),ISNUMBER(SEARCH('[1]Lookup for use classification'!$F$10,B561)),ISNUMBER(SEARCH('[1]Lookup for use classification'!$G$10,B561))),'[1]Lookup for use classification'!$A$10,IF(OR(ISNUMBER(SEARCH('[1]Lookup for use classification'!$B$11,B561)),ISNUMBER(SEARCH('[1]Lookup for use classification'!$C$11,B561))),'[1]Lookup for use classification'!$A$11,IF(OR(ISNUMBER(SEARCH('[1]Lookup for use classification'!$B$12,B561)),ISNUMBER(SEARCH('[1]Lookup for use classification'!$C$12,B561))),'[1]Lookup for use classification'!$A$12,IF(OR(ISNUMBER(SEARCH('[1]Lookup for use classification'!$B$13,B561)),ISNUMBER(SEARCH('[1]Lookup for use classification'!$C$13,B561)),ISNUMBER(SEARCH('[1]Lookup for use classification'!$D$13,B561)),,ISNUMBER(SEARCH('[1]Lookup for use classification'!$C$13,B561)),ISNUMBER(SEARCH('[1]Lookup for use classification'!$E$13,B561))),'[1]Lookup for use classification'!$A$13,IF(OR(ISNUMBER(SEARCH('[1]Lookup for use classification'!$B$14,B561)),ISNUMBER(SEARCH('[1]Lookup for use classification'!$C$14,B561))),'[1]Lookup for use classification'!$A$14,"Other"))))))))))))</f>
        <v>Office</v>
      </c>
      <c r="D561" s="39">
        <v>1000</v>
      </c>
      <c r="E561" s="41"/>
      <c r="F561" s="41"/>
    </row>
    <row r="562" spans="1:6">
      <c r="A562" s="16" t="s">
        <v>863</v>
      </c>
      <c r="B562" s="17" t="s">
        <v>794</v>
      </c>
      <c r="C562" s="133" t="str">
        <f>IF(OR(ISNUMBER(SEARCH('[1]Lookup for use classification'!$B$1,B562)),ISNUMBER(SEARCH('[1]Lookup for use classification'!$C$1,B562)),ISNUMBER(SEARCH('[1]Lookup for use classification'!$D$1,B562)),ISNUMBER(SEARCH('[1]Lookup for use classification'!$E$1,B562))),'[1]Lookup for use classification'!$A$1,IF(ISNUMBER(SEARCH('[1]Lookup for use classification'!$B$2,B562)),'[1]Lookup for use classification'!$A$2,IF(ISNUMBER(SEARCH('[1]Lookup for use classification'!$B$3,B562)),'[1]Lookup for use classification'!$A$3,IF(OR(ISNUMBER(SEARCH('[1]Lookup for use classification'!$B$4,B562)),ISNUMBER(SEARCH('[1]Lookup for use classification'!$C$4,B562)),ISNUMBER(SEARCH('[1]Lookup for use classification'!$D$4,B562)),ISNUMBER(SEARCH('[1]Lookup for use classification'!$E$4,B562))),'[1]Lookup for use classification'!$A$4,IF(OR(ISNUMBER(SEARCH('[1]Lookup for use classification'!$B$5,B562)),ISNUMBER(SEARCH('[1]Lookup for use classification'!$C$5,B562)),ISNUMBER(SEARCH('[1]Lookup for use classification'!$D$5,B562))),'[1]Lookup for use classification'!$A$5,IF(OR(ISNUMBER(SEARCH('[1]Lookup for use classification'!$B$7,B562)),ISNUMBER(SEARCH('[1]Lookup for use classification'!$C$7,B562)),ISNUMBER(SEARCH('[1]Lookup for use classification'!$D$7,B562))),'[1]Lookup for use classification'!$A$7,IF(OR(ISNUMBER(SEARCH('[1]Lookup for use classification'!$B$9,B562)),ISNUMBER(SEARCH('[1]Lookup for use classification'!$C$9,B562)),ISNUMBER(SEARCH('[1]Lookup for use classification'!$D$9,B562)),ISNUMBER(SEARCH('[1]Lookup for use classification'!$E$9,B562)),ISNUMBER(SEARCH('[1]Lookup for use classification'!$F$9,B562)),ISNUMBER(SEARCH('[1]Lookup for use classification'!$G$9,B562)),ISNUMBER(SEARCH('[1]Lookup for use classification'!$H$9,B562)),ISNUMBER(SEARCH('[1]Lookup for use classification'!$I$9,B562)),ISNUMBER(SEARCH('[1]Lookup for use classification'!$J$9,B562)),ISNUMBER(SEARCH('[1]Lookup for use classification'!$K$9,B562))),'[1]Lookup for use classification'!$A$9,IF(OR(ISNUMBER(SEARCH('[1]Lookup for use classification'!$B$10,B562)),ISNUMBER(SEARCH('[1]Lookup for use classification'!$C$10,B562)),ISNUMBER(SEARCH('[1]Lookup for use classification'!$D$10,B562)),ISNUMBER(SEARCH('[1]Lookup for use classification'!$E$10,B562)),ISNUMBER(SEARCH('[1]Lookup for use classification'!$F$10,B562)),ISNUMBER(SEARCH('[1]Lookup for use classification'!$G$10,B562))),'[1]Lookup for use classification'!$A$10,IF(OR(ISNUMBER(SEARCH('[1]Lookup for use classification'!$B$11,B562)),ISNUMBER(SEARCH('[1]Lookup for use classification'!$C$11,B562))),'[1]Lookup for use classification'!$A$11,IF(OR(ISNUMBER(SEARCH('[1]Lookup for use classification'!$B$12,B562)),ISNUMBER(SEARCH('[1]Lookup for use classification'!$C$12,B562))),'[1]Lookup for use classification'!$A$12,IF(OR(ISNUMBER(SEARCH('[1]Lookup for use classification'!$B$13,B562)),ISNUMBER(SEARCH('[1]Lookup for use classification'!$C$13,B562)),ISNUMBER(SEARCH('[1]Lookup for use classification'!$D$13,B562)),,ISNUMBER(SEARCH('[1]Lookup for use classification'!$C$13,B562)),ISNUMBER(SEARCH('[1]Lookup for use classification'!$E$13,B562))),'[1]Lookup for use classification'!$A$13,IF(OR(ISNUMBER(SEARCH('[1]Lookup for use classification'!$B$14,B562)),ISNUMBER(SEARCH('[1]Lookup for use classification'!$C$14,B562))),'[1]Lookup for use classification'!$A$14,"Other"))))))))))))</f>
        <v>Other</v>
      </c>
      <c r="D562" s="18"/>
      <c r="E562" s="19"/>
      <c r="F562" s="19"/>
    </row>
    <row r="563" spans="1:6">
      <c r="A563" s="16" t="s">
        <v>863</v>
      </c>
      <c r="B563" s="17" t="s">
        <v>861</v>
      </c>
      <c r="C563" s="133" t="str">
        <f>IF(OR(ISNUMBER(SEARCH('[1]Lookup for use classification'!$B$1,B563)),ISNUMBER(SEARCH('[1]Lookup for use classification'!$C$1,B563)),ISNUMBER(SEARCH('[1]Lookup for use classification'!$D$1,B563)),ISNUMBER(SEARCH('[1]Lookup for use classification'!$E$1,B563))),'[1]Lookup for use classification'!$A$1,IF(ISNUMBER(SEARCH('[1]Lookup for use classification'!$B$2,B563)),'[1]Lookup for use classification'!$A$2,IF(ISNUMBER(SEARCH('[1]Lookup for use classification'!$B$3,B563)),'[1]Lookup for use classification'!$A$3,IF(OR(ISNUMBER(SEARCH('[1]Lookup for use classification'!$B$4,B563)),ISNUMBER(SEARCH('[1]Lookup for use classification'!$C$4,B563)),ISNUMBER(SEARCH('[1]Lookup for use classification'!$D$4,B563)),ISNUMBER(SEARCH('[1]Lookup for use classification'!$E$4,B563))),'[1]Lookup for use classification'!$A$4,IF(OR(ISNUMBER(SEARCH('[1]Lookup for use classification'!$B$5,B563)),ISNUMBER(SEARCH('[1]Lookup for use classification'!$C$5,B563)),ISNUMBER(SEARCH('[1]Lookup for use classification'!$D$5,B563))),'[1]Lookup for use classification'!$A$5,IF(OR(ISNUMBER(SEARCH('[1]Lookup for use classification'!$B$7,B563)),ISNUMBER(SEARCH('[1]Lookup for use classification'!$C$7,B563)),ISNUMBER(SEARCH('[1]Lookup for use classification'!$D$7,B563))),'[1]Lookup for use classification'!$A$7,IF(OR(ISNUMBER(SEARCH('[1]Lookup for use classification'!$B$9,B563)),ISNUMBER(SEARCH('[1]Lookup for use classification'!$C$9,B563)),ISNUMBER(SEARCH('[1]Lookup for use classification'!$D$9,B563)),ISNUMBER(SEARCH('[1]Lookup for use classification'!$E$9,B563)),ISNUMBER(SEARCH('[1]Lookup for use classification'!$F$9,B563)),ISNUMBER(SEARCH('[1]Lookup for use classification'!$G$9,B563)),ISNUMBER(SEARCH('[1]Lookup for use classification'!$H$9,B563)),ISNUMBER(SEARCH('[1]Lookup for use classification'!$I$9,B563)),ISNUMBER(SEARCH('[1]Lookup for use classification'!$J$9,B563)),ISNUMBER(SEARCH('[1]Lookup for use classification'!$K$9,B563))),'[1]Lookup for use classification'!$A$9,IF(OR(ISNUMBER(SEARCH('[1]Lookup for use classification'!$B$10,B563)),ISNUMBER(SEARCH('[1]Lookup for use classification'!$C$10,B563)),ISNUMBER(SEARCH('[1]Lookup for use classification'!$D$10,B563)),ISNUMBER(SEARCH('[1]Lookup for use classification'!$E$10,B563)),ISNUMBER(SEARCH('[1]Lookup for use classification'!$F$10,B563)),ISNUMBER(SEARCH('[1]Lookup for use classification'!$G$10,B563))),'[1]Lookup for use classification'!$A$10,IF(OR(ISNUMBER(SEARCH('[1]Lookup for use classification'!$B$11,B563)),ISNUMBER(SEARCH('[1]Lookup for use classification'!$C$11,B563))),'[1]Lookup for use classification'!$A$11,IF(OR(ISNUMBER(SEARCH('[1]Lookup for use classification'!$B$12,B563)),ISNUMBER(SEARCH('[1]Lookup for use classification'!$C$12,B563))),'[1]Lookup for use classification'!$A$12,IF(OR(ISNUMBER(SEARCH('[1]Lookup for use classification'!$B$13,B563)),ISNUMBER(SEARCH('[1]Lookup for use classification'!$C$13,B563)),ISNUMBER(SEARCH('[1]Lookup for use classification'!$D$13,B563)),,ISNUMBER(SEARCH('[1]Lookup for use classification'!$C$13,B563)),ISNUMBER(SEARCH('[1]Lookup for use classification'!$E$13,B563))),'[1]Lookup for use classification'!$A$13,IF(OR(ISNUMBER(SEARCH('[1]Lookup for use classification'!$B$14,B563)),ISNUMBER(SEARCH('[1]Lookup for use classification'!$C$14,B563))),'[1]Lookup for use classification'!$A$14,"Other"))))))))))))</f>
        <v>Warehousing</v>
      </c>
      <c r="D563" s="18"/>
      <c r="E563" s="19"/>
      <c r="F563" s="19"/>
    </row>
    <row r="564" spans="1:6">
      <c r="A564" s="16" t="s">
        <v>863</v>
      </c>
      <c r="B564" s="17" t="s">
        <v>862</v>
      </c>
      <c r="C564" s="133" t="str">
        <f>IF(OR(ISNUMBER(SEARCH('[1]Lookup for use classification'!$B$1,B564)),ISNUMBER(SEARCH('[1]Lookup for use classification'!$C$1,B564)),ISNUMBER(SEARCH('[1]Lookup for use classification'!$D$1,B564)),ISNUMBER(SEARCH('[1]Lookup for use classification'!$E$1,B564))),'[1]Lookup for use classification'!$A$1,IF(ISNUMBER(SEARCH('[1]Lookup for use classification'!$B$2,B564)),'[1]Lookup for use classification'!$A$2,IF(ISNUMBER(SEARCH('[1]Lookup for use classification'!$B$3,B564)),'[1]Lookup for use classification'!$A$3,IF(OR(ISNUMBER(SEARCH('[1]Lookup for use classification'!$B$4,B564)),ISNUMBER(SEARCH('[1]Lookup for use classification'!$C$4,B564)),ISNUMBER(SEARCH('[1]Lookup for use classification'!$D$4,B564)),ISNUMBER(SEARCH('[1]Lookup for use classification'!$E$4,B564))),'[1]Lookup for use classification'!$A$4,IF(OR(ISNUMBER(SEARCH('[1]Lookup for use classification'!$B$5,B564)),ISNUMBER(SEARCH('[1]Lookup for use classification'!$C$5,B564)),ISNUMBER(SEARCH('[1]Lookup for use classification'!$D$5,B564))),'[1]Lookup for use classification'!$A$5,IF(OR(ISNUMBER(SEARCH('[1]Lookup for use classification'!$B$7,B564)),ISNUMBER(SEARCH('[1]Lookup for use classification'!$C$7,B564)),ISNUMBER(SEARCH('[1]Lookup for use classification'!$D$7,B564))),'[1]Lookup for use classification'!$A$7,IF(OR(ISNUMBER(SEARCH('[1]Lookup for use classification'!$B$9,B564)),ISNUMBER(SEARCH('[1]Lookup for use classification'!$C$9,B564)),ISNUMBER(SEARCH('[1]Lookup for use classification'!$D$9,B564)),ISNUMBER(SEARCH('[1]Lookup for use classification'!$E$9,B564)),ISNUMBER(SEARCH('[1]Lookup for use classification'!$F$9,B564)),ISNUMBER(SEARCH('[1]Lookup for use classification'!$G$9,B564)),ISNUMBER(SEARCH('[1]Lookup for use classification'!$H$9,B564)),ISNUMBER(SEARCH('[1]Lookup for use classification'!$I$9,B564)),ISNUMBER(SEARCH('[1]Lookup for use classification'!$J$9,B564)),ISNUMBER(SEARCH('[1]Lookup for use classification'!$K$9,B564))),'[1]Lookup for use classification'!$A$9,IF(OR(ISNUMBER(SEARCH('[1]Lookup for use classification'!$B$10,B564)),ISNUMBER(SEARCH('[1]Lookup for use classification'!$C$10,B564)),ISNUMBER(SEARCH('[1]Lookup for use classification'!$D$10,B564)),ISNUMBER(SEARCH('[1]Lookup for use classification'!$E$10,B564)),ISNUMBER(SEARCH('[1]Lookup for use classification'!$F$10,B564)),ISNUMBER(SEARCH('[1]Lookup for use classification'!$G$10,B564))),'[1]Lookup for use classification'!$A$10,IF(OR(ISNUMBER(SEARCH('[1]Lookup for use classification'!$B$11,B564)),ISNUMBER(SEARCH('[1]Lookup for use classification'!$C$11,B564))),'[1]Lookup for use classification'!$A$11,IF(OR(ISNUMBER(SEARCH('[1]Lookup for use classification'!$B$12,B564)),ISNUMBER(SEARCH('[1]Lookup for use classification'!$C$12,B564))),'[1]Lookup for use classification'!$A$12,IF(OR(ISNUMBER(SEARCH('[1]Lookup for use classification'!$B$13,B564)),ISNUMBER(SEARCH('[1]Lookup for use classification'!$C$13,B564)),ISNUMBER(SEARCH('[1]Lookup for use classification'!$D$13,B564)),,ISNUMBER(SEARCH('[1]Lookup for use classification'!$C$13,B564)),ISNUMBER(SEARCH('[1]Lookup for use classification'!$E$13,B564))),'[1]Lookup for use classification'!$A$13,IF(OR(ISNUMBER(SEARCH('[1]Lookup for use classification'!$B$14,B564)),ISNUMBER(SEARCH('[1]Lookup for use classification'!$C$14,B564))),'[1]Lookup for use classification'!$A$14,"Other"))))))))))))</f>
        <v>Other</v>
      </c>
      <c r="D564" s="18"/>
      <c r="E564" s="19"/>
      <c r="F564" s="19"/>
    </row>
    <row r="565" spans="1:6">
      <c r="A565" s="16" t="s">
        <v>881</v>
      </c>
      <c r="B565" s="38" t="s">
        <v>864</v>
      </c>
      <c r="C565" s="133" t="str">
        <f>IF(OR(ISNUMBER(SEARCH('[1]Lookup for use classification'!$B$1,B565)),ISNUMBER(SEARCH('[1]Lookup for use classification'!$C$1,B565)),ISNUMBER(SEARCH('[1]Lookup for use classification'!$D$1,B565)),ISNUMBER(SEARCH('[1]Lookup for use classification'!$E$1,B565))),'[1]Lookup for use classification'!$A$1,IF(ISNUMBER(SEARCH('[1]Lookup for use classification'!$B$2,B565)),'[1]Lookup for use classification'!$A$2,IF(ISNUMBER(SEARCH('[1]Lookup for use classification'!$B$3,B565)),'[1]Lookup for use classification'!$A$3,IF(OR(ISNUMBER(SEARCH('[1]Lookup for use classification'!$B$4,B565)),ISNUMBER(SEARCH('[1]Lookup for use classification'!$C$4,B565)),ISNUMBER(SEARCH('[1]Lookup for use classification'!$D$4,B565)),ISNUMBER(SEARCH('[1]Lookup for use classification'!$E$4,B565))),'[1]Lookup for use classification'!$A$4,IF(OR(ISNUMBER(SEARCH('[1]Lookup for use classification'!$B$5,B565)),ISNUMBER(SEARCH('[1]Lookup for use classification'!$C$5,B565)),ISNUMBER(SEARCH('[1]Lookup for use classification'!$D$5,B565))),'[1]Lookup for use classification'!$A$5,IF(OR(ISNUMBER(SEARCH('[1]Lookup for use classification'!$B$7,B565)),ISNUMBER(SEARCH('[1]Lookup for use classification'!$C$7,B565)),ISNUMBER(SEARCH('[1]Lookup for use classification'!$D$7,B565))),'[1]Lookup for use classification'!$A$7,IF(OR(ISNUMBER(SEARCH('[1]Lookup for use classification'!$B$9,B565)),ISNUMBER(SEARCH('[1]Lookup for use classification'!$C$9,B565)),ISNUMBER(SEARCH('[1]Lookup for use classification'!$D$9,B565)),ISNUMBER(SEARCH('[1]Lookup for use classification'!$E$9,B565)),ISNUMBER(SEARCH('[1]Lookup for use classification'!$F$9,B565)),ISNUMBER(SEARCH('[1]Lookup for use classification'!$G$9,B565)),ISNUMBER(SEARCH('[1]Lookup for use classification'!$H$9,B565)),ISNUMBER(SEARCH('[1]Lookup for use classification'!$I$9,B565)),ISNUMBER(SEARCH('[1]Lookup for use classification'!$J$9,B565)),ISNUMBER(SEARCH('[1]Lookup for use classification'!$K$9,B565))),'[1]Lookup for use classification'!$A$9,IF(OR(ISNUMBER(SEARCH('[1]Lookup for use classification'!$B$10,B565)),ISNUMBER(SEARCH('[1]Lookup for use classification'!$C$10,B565)),ISNUMBER(SEARCH('[1]Lookup for use classification'!$D$10,B565)),ISNUMBER(SEARCH('[1]Lookup for use classification'!$E$10,B565)),ISNUMBER(SEARCH('[1]Lookup for use classification'!$F$10,B565)),ISNUMBER(SEARCH('[1]Lookup for use classification'!$G$10,B565))),'[1]Lookup for use classification'!$A$10,IF(OR(ISNUMBER(SEARCH('[1]Lookup for use classification'!$B$11,B565)),ISNUMBER(SEARCH('[1]Lookup for use classification'!$C$11,B565))),'[1]Lookup for use classification'!$A$11,IF(OR(ISNUMBER(SEARCH('[1]Lookup for use classification'!$B$12,B565)),ISNUMBER(SEARCH('[1]Lookup for use classification'!$C$12,B565))),'[1]Lookup for use classification'!$A$12,IF(OR(ISNUMBER(SEARCH('[1]Lookup for use classification'!$B$13,B565)),ISNUMBER(SEARCH('[1]Lookup for use classification'!$C$13,B565)),ISNUMBER(SEARCH('[1]Lookup for use classification'!$D$13,B565)),,ISNUMBER(SEARCH('[1]Lookup for use classification'!$C$13,B565)),ISNUMBER(SEARCH('[1]Lookup for use classification'!$E$13,B565))),'[1]Lookup for use classification'!$A$13,IF(OR(ISNUMBER(SEARCH('[1]Lookup for use classification'!$B$14,B565)),ISNUMBER(SEARCH('[1]Lookup for use classification'!$C$14,B565))),'[1]Lookup for use classification'!$A$14,"Other"))))))))))))</f>
        <v>Other</v>
      </c>
      <c r="D565" s="38"/>
      <c r="E565" s="38"/>
      <c r="F565" s="38"/>
    </row>
    <row r="566" spans="1:6">
      <c r="A566" s="16" t="s">
        <v>881</v>
      </c>
      <c r="B566" s="42" t="s">
        <v>865</v>
      </c>
      <c r="C566" s="133" t="str">
        <f>IF(OR(ISNUMBER(SEARCH('[1]Lookup for use classification'!$B$1,B566)),ISNUMBER(SEARCH('[1]Lookup for use classification'!$C$1,B566)),ISNUMBER(SEARCH('[1]Lookup for use classification'!$D$1,B566)),ISNUMBER(SEARCH('[1]Lookup for use classification'!$E$1,B566))),'[1]Lookup for use classification'!$A$1,IF(ISNUMBER(SEARCH('[1]Lookup for use classification'!$B$2,B566)),'[1]Lookup for use classification'!$A$2,IF(ISNUMBER(SEARCH('[1]Lookup for use classification'!$B$3,B566)),'[1]Lookup for use classification'!$A$3,IF(OR(ISNUMBER(SEARCH('[1]Lookup for use classification'!$B$4,B566)),ISNUMBER(SEARCH('[1]Lookup for use classification'!$C$4,B566)),ISNUMBER(SEARCH('[1]Lookup for use classification'!$D$4,B566)),ISNUMBER(SEARCH('[1]Lookup for use classification'!$E$4,B566))),'[1]Lookup for use classification'!$A$4,IF(OR(ISNUMBER(SEARCH('[1]Lookup for use classification'!$B$5,B566)),ISNUMBER(SEARCH('[1]Lookup for use classification'!$C$5,B566)),ISNUMBER(SEARCH('[1]Lookup for use classification'!$D$5,B566))),'[1]Lookup for use classification'!$A$5,IF(OR(ISNUMBER(SEARCH('[1]Lookup for use classification'!$B$7,B566)),ISNUMBER(SEARCH('[1]Lookup for use classification'!$C$7,B566)),ISNUMBER(SEARCH('[1]Lookup for use classification'!$D$7,B566))),'[1]Lookup for use classification'!$A$7,IF(OR(ISNUMBER(SEARCH('[1]Lookup for use classification'!$B$9,B566)),ISNUMBER(SEARCH('[1]Lookup for use classification'!$C$9,B566)),ISNUMBER(SEARCH('[1]Lookup for use classification'!$D$9,B566)),ISNUMBER(SEARCH('[1]Lookup for use classification'!$E$9,B566)),ISNUMBER(SEARCH('[1]Lookup for use classification'!$F$9,B566)),ISNUMBER(SEARCH('[1]Lookup for use classification'!$G$9,B566)),ISNUMBER(SEARCH('[1]Lookup for use classification'!$H$9,B566)),ISNUMBER(SEARCH('[1]Lookup for use classification'!$I$9,B566)),ISNUMBER(SEARCH('[1]Lookup for use classification'!$J$9,B566)),ISNUMBER(SEARCH('[1]Lookup for use classification'!$K$9,B566))),'[1]Lookup for use classification'!$A$9,IF(OR(ISNUMBER(SEARCH('[1]Lookup for use classification'!$B$10,B566)),ISNUMBER(SEARCH('[1]Lookup for use classification'!$C$10,B566)),ISNUMBER(SEARCH('[1]Lookup for use classification'!$D$10,B566)),ISNUMBER(SEARCH('[1]Lookup for use classification'!$E$10,B566)),ISNUMBER(SEARCH('[1]Lookup for use classification'!$F$10,B566)),ISNUMBER(SEARCH('[1]Lookup for use classification'!$G$10,B566))),'[1]Lookup for use classification'!$A$10,IF(OR(ISNUMBER(SEARCH('[1]Lookup for use classification'!$B$11,B566)),ISNUMBER(SEARCH('[1]Lookup for use classification'!$C$11,B566))),'[1]Lookup for use classification'!$A$11,IF(OR(ISNUMBER(SEARCH('[1]Lookup for use classification'!$B$12,B566)),ISNUMBER(SEARCH('[1]Lookup for use classification'!$C$12,B566))),'[1]Lookup for use classification'!$A$12,IF(OR(ISNUMBER(SEARCH('[1]Lookup for use classification'!$B$13,B566)),ISNUMBER(SEARCH('[1]Lookup for use classification'!$C$13,B566)),ISNUMBER(SEARCH('[1]Lookup for use classification'!$D$13,B566)),,ISNUMBER(SEARCH('[1]Lookup for use classification'!$C$13,B566)),ISNUMBER(SEARCH('[1]Lookup for use classification'!$E$13,B566))),'[1]Lookup for use classification'!$A$13,IF(OR(ISNUMBER(SEARCH('[1]Lookup for use classification'!$B$14,B566)),ISNUMBER(SEARCH('[1]Lookup for use classification'!$C$14,B566))),'[1]Lookup for use classification'!$A$14,"Other"))))))))))))</f>
        <v>Other</v>
      </c>
      <c r="D566" s="43">
        <v>96</v>
      </c>
      <c r="E566" s="40"/>
      <c r="F566" s="40"/>
    </row>
    <row r="567" spans="1:6">
      <c r="A567" s="16" t="s">
        <v>881</v>
      </c>
      <c r="B567" s="38" t="s">
        <v>866</v>
      </c>
      <c r="C567" s="133" t="str">
        <f>IF(OR(ISNUMBER(SEARCH('[1]Lookup for use classification'!$B$1,B567)),ISNUMBER(SEARCH('[1]Lookup for use classification'!$C$1,B567)),ISNUMBER(SEARCH('[1]Lookup for use classification'!$D$1,B567)),ISNUMBER(SEARCH('[1]Lookup for use classification'!$E$1,B567))),'[1]Lookup for use classification'!$A$1,IF(ISNUMBER(SEARCH('[1]Lookup for use classification'!$B$2,B567)),'[1]Lookup for use classification'!$A$2,IF(ISNUMBER(SEARCH('[1]Lookup for use classification'!$B$3,B567)),'[1]Lookup for use classification'!$A$3,IF(OR(ISNUMBER(SEARCH('[1]Lookup for use classification'!$B$4,B567)),ISNUMBER(SEARCH('[1]Lookup for use classification'!$C$4,B567)),ISNUMBER(SEARCH('[1]Lookup for use classification'!$D$4,B567)),ISNUMBER(SEARCH('[1]Lookup for use classification'!$E$4,B567))),'[1]Lookup for use classification'!$A$4,IF(OR(ISNUMBER(SEARCH('[1]Lookup for use classification'!$B$5,B567)),ISNUMBER(SEARCH('[1]Lookup for use classification'!$C$5,B567)),ISNUMBER(SEARCH('[1]Lookup for use classification'!$D$5,B567))),'[1]Lookup for use classification'!$A$5,IF(OR(ISNUMBER(SEARCH('[1]Lookup for use classification'!$B$7,B567)),ISNUMBER(SEARCH('[1]Lookup for use classification'!$C$7,B567)),ISNUMBER(SEARCH('[1]Lookup for use classification'!$D$7,B567))),'[1]Lookup for use classification'!$A$7,IF(OR(ISNUMBER(SEARCH('[1]Lookup for use classification'!$B$9,B567)),ISNUMBER(SEARCH('[1]Lookup for use classification'!$C$9,B567)),ISNUMBER(SEARCH('[1]Lookup for use classification'!$D$9,B567)),ISNUMBER(SEARCH('[1]Lookup for use classification'!$E$9,B567)),ISNUMBER(SEARCH('[1]Lookup for use classification'!$F$9,B567)),ISNUMBER(SEARCH('[1]Lookup for use classification'!$G$9,B567)),ISNUMBER(SEARCH('[1]Lookup for use classification'!$H$9,B567)),ISNUMBER(SEARCH('[1]Lookup for use classification'!$I$9,B567)),ISNUMBER(SEARCH('[1]Lookup for use classification'!$J$9,B567)),ISNUMBER(SEARCH('[1]Lookup for use classification'!$K$9,B567))),'[1]Lookup for use classification'!$A$9,IF(OR(ISNUMBER(SEARCH('[1]Lookup for use classification'!$B$10,B567)),ISNUMBER(SEARCH('[1]Lookup for use classification'!$C$10,B567)),ISNUMBER(SEARCH('[1]Lookup for use classification'!$D$10,B567)),ISNUMBER(SEARCH('[1]Lookup for use classification'!$E$10,B567)),ISNUMBER(SEARCH('[1]Lookup for use classification'!$F$10,B567)),ISNUMBER(SEARCH('[1]Lookup for use classification'!$G$10,B567))),'[1]Lookup for use classification'!$A$10,IF(OR(ISNUMBER(SEARCH('[1]Lookup for use classification'!$B$11,B567)),ISNUMBER(SEARCH('[1]Lookup for use classification'!$C$11,B567))),'[1]Lookup for use classification'!$A$11,IF(OR(ISNUMBER(SEARCH('[1]Lookup for use classification'!$B$12,B567)),ISNUMBER(SEARCH('[1]Lookup for use classification'!$C$12,B567))),'[1]Lookup for use classification'!$A$12,IF(OR(ISNUMBER(SEARCH('[1]Lookup for use classification'!$B$13,B567)),ISNUMBER(SEARCH('[1]Lookup for use classification'!$C$13,B567)),ISNUMBER(SEARCH('[1]Lookup for use classification'!$D$13,B567)),,ISNUMBER(SEARCH('[1]Lookup for use classification'!$C$13,B567)),ISNUMBER(SEARCH('[1]Lookup for use classification'!$E$13,B567))),'[1]Lookup for use classification'!$A$13,IF(OR(ISNUMBER(SEARCH('[1]Lookup for use classification'!$B$14,B567)),ISNUMBER(SEARCH('[1]Lookup for use classification'!$C$14,B567))),'[1]Lookup for use classification'!$A$14,"Other"))))))))))))</f>
        <v>Other</v>
      </c>
      <c r="D567" s="39">
        <v>1018</v>
      </c>
      <c r="E567" s="41"/>
      <c r="F567" s="41"/>
    </row>
    <row r="568" spans="1:6">
      <c r="A568" s="16" t="s">
        <v>881</v>
      </c>
      <c r="B568" s="38" t="s">
        <v>867</v>
      </c>
      <c r="C568" s="133" t="str">
        <f>IF(OR(ISNUMBER(SEARCH('[1]Lookup for use classification'!$B$1,B568)),ISNUMBER(SEARCH('[1]Lookup for use classification'!$C$1,B568)),ISNUMBER(SEARCH('[1]Lookup for use classification'!$D$1,B568)),ISNUMBER(SEARCH('[1]Lookup for use classification'!$E$1,B568))),'[1]Lookup for use classification'!$A$1,IF(ISNUMBER(SEARCH('[1]Lookup for use classification'!$B$2,B568)),'[1]Lookup for use classification'!$A$2,IF(ISNUMBER(SEARCH('[1]Lookup for use classification'!$B$3,B568)),'[1]Lookup for use classification'!$A$3,IF(OR(ISNUMBER(SEARCH('[1]Lookup for use classification'!$B$4,B568)),ISNUMBER(SEARCH('[1]Lookup for use classification'!$C$4,B568)),ISNUMBER(SEARCH('[1]Lookup for use classification'!$D$4,B568)),ISNUMBER(SEARCH('[1]Lookup for use classification'!$E$4,B568))),'[1]Lookup for use classification'!$A$4,IF(OR(ISNUMBER(SEARCH('[1]Lookup for use classification'!$B$5,B568)),ISNUMBER(SEARCH('[1]Lookup for use classification'!$C$5,B568)),ISNUMBER(SEARCH('[1]Lookup for use classification'!$D$5,B568))),'[1]Lookup for use classification'!$A$5,IF(OR(ISNUMBER(SEARCH('[1]Lookup for use classification'!$B$7,B568)),ISNUMBER(SEARCH('[1]Lookup for use classification'!$C$7,B568)),ISNUMBER(SEARCH('[1]Lookup for use classification'!$D$7,B568))),'[1]Lookup for use classification'!$A$7,IF(OR(ISNUMBER(SEARCH('[1]Lookup for use classification'!$B$9,B568)),ISNUMBER(SEARCH('[1]Lookup for use classification'!$C$9,B568)),ISNUMBER(SEARCH('[1]Lookup for use classification'!$D$9,B568)),ISNUMBER(SEARCH('[1]Lookup for use classification'!$E$9,B568)),ISNUMBER(SEARCH('[1]Lookup for use classification'!$F$9,B568)),ISNUMBER(SEARCH('[1]Lookup for use classification'!$G$9,B568)),ISNUMBER(SEARCH('[1]Lookup for use classification'!$H$9,B568)),ISNUMBER(SEARCH('[1]Lookup for use classification'!$I$9,B568)),ISNUMBER(SEARCH('[1]Lookup for use classification'!$J$9,B568)),ISNUMBER(SEARCH('[1]Lookup for use classification'!$K$9,B568))),'[1]Lookup for use classification'!$A$9,IF(OR(ISNUMBER(SEARCH('[1]Lookup for use classification'!$B$10,B568)),ISNUMBER(SEARCH('[1]Lookup for use classification'!$C$10,B568)),ISNUMBER(SEARCH('[1]Lookup for use classification'!$D$10,B568)),ISNUMBER(SEARCH('[1]Lookup for use classification'!$E$10,B568)),ISNUMBER(SEARCH('[1]Lookup for use classification'!$F$10,B568)),ISNUMBER(SEARCH('[1]Lookup for use classification'!$G$10,B568))),'[1]Lookup for use classification'!$A$10,IF(OR(ISNUMBER(SEARCH('[1]Lookup for use classification'!$B$11,B568)),ISNUMBER(SEARCH('[1]Lookup for use classification'!$C$11,B568))),'[1]Lookup for use classification'!$A$11,IF(OR(ISNUMBER(SEARCH('[1]Lookup for use classification'!$B$12,B568)),ISNUMBER(SEARCH('[1]Lookup for use classification'!$C$12,B568))),'[1]Lookup for use classification'!$A$12,IF(OR(ISNUMBER(SEARCH('[1]Lookup for use classification'!$B$13,B568)),ISNUMBER(SEARCH('[1]Lookup for use classification'!$C$13,B568)),ISNUMBER(SEARCH('[1]Lookup for use classification'!$D$13,B568)),,ISNUMBER(SEARCH('[1]Lookup for use classification'!$C$13,B568)),ISNUMBER(SEARCH('[1]Lookup for use classification'!$E$13,B568))),'[1]Lookup for use classification'!$A$13,IF(OR(ISNUMBER(SEARCH('[1]Lookup for use classification'!$B$14,B568)),ISNUMBER(SEARCH('[1]Lookup for use classification'!$C$14,B568))),'[1]Lookup for use classification'!$A$14,"Other"))))))))))))</f>
        <v>Public Assembly</v>
      </c>
      <c r="D568" s="39">
        <v>384</v>
      </c>
      <c r="E568" s="41"/>
      <c r="F568" s="41"/>
    </row>
    <row r="569" spans="1:6">
      <c r="A569" s="16" t="s">
        <v>881</v>
      </c>
      <c r="B569" s="38" t="s">
        <v>147</v>
      </c>
      <c r="C569" s="133" t="str">
        <f>IF(OR(ISNUMBER(SEARCH('[1]Lookup for use classification'!$B$1,B569)),ISNUMBER(SEARCH('[1]Lookup for use classification'!$C$1,B569)),ISNUMBER(SEARCH('[1]Lookup for use classification'!$D$1,B569)),ISNUMBER(SEARCH('[1]Lookup for use classification'!$E$1,B569))),'[1]Lookup for use classification'!$A$1,IF(ISNUMBER(SEARCH('[1]Lookup for use classification'!$B$2,B569)),'[1]Lookup for use classification'!$A$2,IF(ISNUMBER(SEARCH('[1]Lookup for use classification'!$B$3,B569)),'[1]Lookup for use classification'!$A$3,IF(OR(ISNUMBER(SEARCH('[1]Lookup for use classification'!$B$4,B569)),ISNUMBER(SEARCH('[1]Lookup for use classification'!$C$4,B569)),ISNUMBER(SEARCH('[1]Lookup for use classification'!$D$4,B569)),ISNUMBER(SEARCH('[1]Lookup for use classification'!$E$4,B569))),'[1]Lookup for use classification'!$A$4,IF(OR(ISNUMBER(SEARCH('[1]Lookup for use classification'!$B$5,B569)),ISNUMBER(SEARCH('[1]Lookup for use classification'!$C$5,B569)),ISNUMBER(SEARCH('[1]Lookup for use classification'!$D$5,B569))),'[1]Lookup for use classification'!$A$5,IF(OR(ISNUMBER(SEARCH('[1]Lookup for use classification'!$B$7,B569)),ISNUMBER(SEARCH('[1]Lookup for use classification'!$C$7,B569)),ISNUMBER(SEARCH('[1]Lookup for use classification'!$D$7,B569))),'[1]Lookup for use classification'!$A$7,IF(OR(ISNUMBER(SEARCH('[1]Lookup for use classification'!$B$9,B569)),ISNUMBER(SEARCH('[1]Lookup for use classification'!$C$9,B569)),ISNUMBER(SEARCH('[1]Lookup for use classification'!$D$9,B569)),ISNUMBER(SEARCH('[1]Lookup for use classification'!$E$9,B569)),ISNUMBER(SEARCH('[1]Lookup for use classification'!$F$9,B569)),ISNUMBER(SEARCH('[1]Lookup for use classification'!$G$9,B569)),ISNUMBER(SEARCH('[1]Lookup for use classification'!$H$9,B569)),ISNUMBER(SEARCH('[1]Lookup for use classification'!$I$9,B569)),ISNUMBER(SEARCH('[1]Lookup for use classification'!$J$9,B569)),ISNUMBER(SEARCH('[1]Lookup for use classification'!$K$9,B569))),'[1]Lookup for use classification'!$A$9,IF(OR(ISNUMBER(SEARCH('[1]Lookup for use classification'!$B$10,B569)),ISNUMBER(SEARCH('[1]Lookup for use classification'!$C$10,B569)),ISNUMBER(SEARCH('[1]Lookup for use classification'!$D$10,B569)),ISNUMBER(SEARCH('[1]Lookup for use classification'!$E$10,B569)),ISNUMBER(SEARCH('[1]Lookup for use classification'!$F$10,B569)),ISNUMBER(SEARCH('[1]Lookup for use classification'!$G$10,B569))),'[1]Lookup for use classification'!$A$10,IF(OR(ISNUMBER(SEARCH('[1]Lookup for use classification'!$B$11,B569)),ISNUMBER(SEARCH('[1]Lookup for use classification'!$C$11,B569))),'[1]Lookup for use classification'!$A$11,IF(OR(ISNUMBER(SEARCH('[1]Lookup for use classification'!$B$12,B569)),ISNUMBER(SEARCH('[1]Lookup for use classification'!$C$12,B569))),'[1]Lookup for use classification'!$A$12,IF(OR(ISNUMBER(SEARCH('[1]Lookup for use classification'!$B$13,B569)),ISNUMBER(SEARCH('[1]Lookup for use classification'!$C$13,B569)),ISNUMBER(SEARCH('[1]Lookup for use classification'!$D$13,B569)),,ISNUMBER(SEARCH('[1]Lookup for use classification'!$C$13,B569)),ISNUMBER(SEARCH('[1]Lookup for use classification'!$E$13,B569))),'[1]Lookup for use classification'!$A$13,IF(OR(ISNUMBER(SEARCH('[1]Lookup for use classification'!$B$14,B569)),ISNUMBER(SEARCH('[1]Lookup for use classification'!$C$14,B569))),'[1]Lookup for use classification'!$A$14,"Other"))))))))))))</f>
        <v>Health Care - Hospitals</v>
      </c>
      <c r="D569" s="39"/>
      <c r="E569" s="41"/>
      <c r="F569" s="41" t="s">
        <v>868</v>
      </c>
    </row>
    <row r="570" spans="1:6">
      <c r="A570" s="16" t="s">
        <v>881</v>
      </c>
      <c r="B570" s="38" t="s">
        <v>869</v>
      </c>
      <c r="C570" s="133" t="str">
        <f>IF(OR(ISNUMBER(SEARCH('[1]Lookup for use classification'!$B$1,B570)),ISNUMBER(SEARCH('[1]Lookup for use classification'!$C$1,B570)),ISNUMBER(SEARCH('[1]Lookup for use classification'!$D$1,B570)),ISNUMBER(SEARCH('[1]Lookup for use classification'!$E$1,B570))),'[1]Lookup for use classification'!$A$1,IF(ISNUMBER(SEARCH('[1]Lookup for use classification'!$B$2,B570)),'[1]Lookup for use classification'!$A$2,IF(ISNUMBER(SEARCH('[1]Lookup for use classification'!$B$3,B570)),'[1]Lookup for use classification'!$A$3,IF(OR(ISNUMBER(SEARCH('[1]Lookup for use classification'!$B$4,B570)),ISNUMBER(SEARCH('[1]Lookup for use classification'!$C$4,B570)),ISNUMBER(SEARCH('[1]Lookup for use classification'!$D$4,B570)),ISNUMBER(SEARCH('[1]Lookup for use classification'!$E$4,B570))),'[1]Lookup for use classification'!$A$4,IF(OR(ISNUMBER(SEARCH('[1]Lookup for use classification'!$B$5,B570)),ISNUMBER(SEARCH('[1]Lookup for use classification'!$C$5,B570)),ISNUMBER(SEARCH('[1]Lookup for use classification'!$D$5,B570))),'[1]Lookup for use classification'!$A$5,IF(OR(ISNUMBER(SEARCH('[1]Lookup for use classification'!$B$7,B570)),ISNUMBER(SEARCH('[1]Lookup for use classification'!$C$7,B570)),ISNUMBER(SEARCH('[1]Lookup for use classification'!$D$7,B570))),'[1]Lookup for use classification'!$A$7,IF(OR(ISNUMBER(SEARCH('[1]Lookup for use classification'!$B$9,B570)),ISNUMBER(SEARCH('[1]Lookup for use classification'!$C$9,B570)),ISNUMBER(SEARCH('[1]Lookup for use classification'!$D$9,B570)),ISNUMBER(SEARCH('[1]Lookup for use classification'!$E$9,B570)),ISNUMBER(SEARCH('[1]Lookup for use classification'!$F$9,B570)),ISNUMBER(SEARCH('[1]Lookup for use classification'!$G$9,B570)),ISNUMBER(SEARCH('[1]Lookup for use classification'!$H$9,B570)),ISNUMBER(SEARCH('[1]Lookup for use classification'!$I$9,B570)),ISNUMBER(SEARCH('[1]Lookup for use classification'!$J$9,B570)),ISNUMBER(SEARCH('[1]Lookup for use classification'!$K$9,B570))),'[1]Lookup for use classification'!$A$9,IF(OR(ISNUMBER(SEARCH('[1]Lookup for use classification'!$B$10,B570)),ISNUMBER(SEARCH('[1]Lookup for use classification'!$C$10,B570)),ISNUMBER(SEARCH('[1]Lookup for use classification'!$D$10,B570)),ISNUMBER(SEARCH('[1]Lookup for use classification'!$E$10,B570)),ISNUMBER(SEARCH('[1]Lookup for use classification'!$F$10,B570)),ISNUMBER(SEARCH('[1]Lookup for use classification'!$G$10,B570))),'[1]Lookup for use classification'!$A$10,IF(OR(ISNUMBER(SEARCH('[1]Lookup for use classification'!$B$11,B570)),ISNUMBER(SEARCH('[1]Lookup for use classification'!$C$11,B570))),'[1]Lookup for use classification'!$A$11,IF(OR(ISNUMBER(SEARCH('[1]Lookup for use classification'!$B$12,B570)),ISNUMBER(SEARCH('[1]Lookup for use classification'!$C$12,B570))),'[1]Lookup for use classification'!$A$12,IF(OR(ISNUMBER(SEARCH('[1]Lookup for use classification'!$B$13,B570)),ISNUMBER(SEARCH('[1]Lookup for use classification'!$C$13,B570)),ISNUMBER(SEARCH('[1]Lookup for use classification'!$D$13,B570)),,ISNUMBER(SEARCH('[1]Lookup for use classification'!$C$13,B570)),ISNUMBER(SEARCH('[1]Lookup for use classification'!$E$13,B570))),'[1]Lookup for use classification'!$A$13,IF(OR(ISNUMBER(SEARCH('[1]Lookup for use classification'!$B$14,B570)),ISNUMBER(SEARCH('[1]Lookup for use classification'!$C$14,B570))),'[1]Lookup for use classification'!$A$14,"Other"))))))))))))</f>
        <v>Education - K - 12</v>
      </c>
      <c r="D570" s="39">
        <v>17092</v>
      </c>
      <c r="E570" s="41" t="s">
        <v>798</v>
      </c>
      <c r="F570" s="41"/>
    </row>
    <row r="571" spans="1:6">
      <c r="A571" s="16" t="s">
        <v>881</v>
      </c>
      <c r="B571" s="38" t="s">
        <v>595</v>
      </c>
      <c r="C571" s="133" t="str">
        <f>IF(OR(ISNUMBER(SEARCH('[1]Lookup for use classification'!$B$1,B571)),ISNUMBER(SEARCH('[1]Lookup for use classification'!$C$1,B571)),ISNUMBER(SEARCH('[1]Lookup for use classification'!$D$1,B571)),ISNUMBER(SEARCH('[1]Lookup for use classification'!$E$1,B571))),'[1]Lookup for use classification'!$A$1,IF(ISNUMBER(SEARCH('[1]Lookup for use classification'!$B$2,B571)),'[1]Lookup for use classification'!$A$2,IF(ISNUMBER(SEARCH('[1]Lookup for use classification'!$B$3,B571)),'[1]Lookup for use classification'!$A$3,IF(OR(ISNUMBER(SEARCH('[1]Lookup for use classification'!$B$4,B571)),ISNUMBER(SEARCH('[1]Lookup for use classification'!$C$4,B571)),ISNUMBER(SEARCH('[1]Lookup for use classification'!$D$4,B571)),ISNUMBER(SEARCH('[1]Lookup for use classification'!$E$4,B571))),'[1]Lookup for use classification'!$A$4,IF(OR(ISNUMBER(SEARCH('[1]Lookup for use classification'!$B$5,B571)),ISNUMBER(SEARCH('[1]Lookup for use classification'!$C$5,B571)),ISNUMBER(SEARCH('[1]Lookup for use classification'!$D$5,B571))),'[1]Lookup for use classification'!$A$5,IF(OR(ISNUMBER(SEARCH('[1]Lookup for use classification'!$B$7,B571)),ISNUMBER(SEARCH('[1]Lookup for use classification'!$C$7,B571)),ISNUMBER(SEARCH('[1]Lookup for use classification'!$D$7,B571))),'[1]Lookup for use classification'!$A$7,IF(OR(ISNUMBER(SEARCH('[1]Lookup for use classification'!$B$9,B571)),ISNUMBER(SEARCH('[1]Lookup for use classification'!$C$9,B571)),ISNUMBER(SEARCH('[1]Lookup for use classification'!$D$9,B571)),ISNUMBER(SEARCH('[1]Lookup for use classification'!$E$9,B571)),ISNUMBER(SEARCH('[1]Lookup for use classification'!$F$9,B571)),ISNUMBER(SEARCH('[1]Lookup for use classification'!$G$9,B571)),ISNUMBER(SEARCH('[1]Lookup for use classification'!$H$9,B571)),ISNUMBER(SEARCH('[1]Lookup for use classification'!$I$9,B571)),ISNUMBER(SEARCH('[1]Lookup for use classification'!$J$9,B571)),ISNUMBER(SEARCH('[1]Lookup for use classification'!$K$9,B571))),'[1]Lookup for use classification'!$A$9,IF(OR(ISNUMBER(SEARCH('[1]Lookup for use classification'!$B$10,B571)),ISNUMBER(SEARCH('[1]Lookup for use classification'!$C$10,B571)),ISNUMBER(SEARCH('[1]Lookup for use classification'!$D$10,B571)),ISNUMBER(SEARCH('[1]Lookup for use classification'!$E$10,B571)),ISNUMBER(SEARCH('[1]Lookup for use classification'!$F$10,B571)),ISNUMBER(SEARCH('[1]Lookup for use classification'!$G$10,B571))),'[1]Lookup for use classification'!$A$10,IF(OR(ISNUMBER(SEARCH('[1]Lookup for use classification'!$B$11,B571)),ISNUMBER(SEARCH('[1]Lookup for use classification'!$C$11,B571))),'[1]Lookup for use classification'!$A$11,IF(OR(ISNUMBER(SEARCH('[1]Lookup for use classification'!$B$12,B571)),ISNUMBER(SEARCH('[1]Lookup for use classification'!$C$12,B571))),'[1]Lookup for use classification'!$A$12,IF(OR(ISNUMBER(SEARCH('[1]Lookup for use classification'!$B$13,B571)),ISNUMBER(SEARCH('[1]Lookup for use classification'!$C$13,B571)),ISNUMBER(SEARCH('[1]Lookup for use classification'!$D$13,B571)),,ISNUMBER(SEARCH('[1]Lookup for use classification'!$C$13,B571)),ISNUMBER(SEARCH('[1]Lookup for use classification'!$E$13,B571))),'[1]Lookup for use classification'!$A$13,IF(OR(ISNUMBER(SEARCH('[1]Lookup for use classification'!$B$14,B571)),ISNUMBER(SEARCH('[1]Lookup for use classification'!$C$14,B571))),'[1]Lookup for use classification'!$A$14,"Other"))))))))))))</f>
        <v>Public Assembly</v>
      </c>
      <c r="D571" s="39">
        <v>1760</v>
      </c>
      <c r="E571" s="41"/>
      <c r="F571" s="41"/>
    </row>
    <row r="572" spans="1:6">
      <c r="A572" s="16" t="s">
        <v>881</v>
      </c>
      <c r="B572" s="38" t="s">
        <v>678</v>
      </c>
      <c r="C572" s="133" t="str">
        <f>IF(OR(ISNUMBER(SEARCH('[1]Lookup for use classification'!$B$1,B572)),ISNUMBER(SEARCH('[1]Lookup for use classification'!$C$1,B572)),ISNUMBER(SEARCH('[1]Lookup for use classification'!$D$1,B572)),ISNUMBER(SEARCH('[1]Lookup for use classification'!$E$1,B572))),'[1]Lookup for use classification'!$A$1,IF(ISNUMBER(SEARCH('[1]Lookup for use classification'!$B$2,B572)),'[1]Lookup for use classification'!$A$2,IF(ISNUMBER(SEARCH('[1]Lookup for use classification'!$B$3,B572)),'[1]Lookup for use classification'!$A$3,IF(OR(ISNUMBER(SEARCH('[1]Lookup for use classification'!$B$4,B572)),ISNUMBER(SEARCH('[1]Lookup for use classification'!$C$4,B572)),ISNUMBER(SEARCH('[1]Lookup for use classification'!$D$4,B572)),ISNUMBER(SEARCH('[1]Lookup for use classification'!$E$4,B572))),'[1]Lookup for use classification'!$A$4,IF(OR(ISNUMBER(SEARCH('[1]Lookup for use classification'!$B$5,B572)),ISNUMBER(SEARCH('[1]Lookup for use classification'!$C$5,B572)),ISNUMBER(SEARCH('[1]Lookup for use classification'!$D$5,B572))),'[1]Lookup for use classification'!$A$5,IF(OR(ISNUMBER(SEARCH('[1]Lookup for use classification'!$B$7,B572)),ISNUMBER(SEARCH('[1]Lookup for use classification'!$C$7,B572)),ISNUMBER(SEARCH('[1]Lookup for use classification'!$D$7,B572))),'[1]Lookup for use classification'!$A$7,IF(OR(ISNUMBER(SEARCH('[1]Lookup for use classification'!$B$9,B572)),ISNUMBER(SEARCH('[1]Lookup for use classification'!$C$9,B572)),ISNUMBER(SEARCH('[1]Lookup for use classification'!$D$9,B572)),ISNUMBER(SEARCH('[1]Lookup for use classification'!$E$9,B572)),ISNUMBER(SEARCH('[1]Lookup for use classification'!$F$9,B572)),ISNUMBER(SEARCH('[1]Lookup for use classification'!$G$9,B572)),ISNUMBER(SEARCH('[1]Lookup for use classification'!$H$9,B572)),ISNUMBER(SEARCH('[1]Lookup for use classification'!$I$9,B572)),ISNUMBER(SEARCH('[1]Lookup for use classification'!$J$9,B572)),ISNUMBER(SEARCH('[1]Lookup for use classification'!$K$9,B572))),'[1]Lookup for use classification'!$A$9,IF(OR(ISNUMBER(SEARCH('[1]Lookup for use classification'!$B$10,B572)),ISNUMBER(SEARCH('[1]Lookup for use classification'!$C$10,B572)),ISNUMBER(SEARCH('[1]Lookup for use classification'!$D$10,B572)),ISNUMBER(SEARCH('[1]Lookup for use classification'!$E$10,B572)),ISNUMBER(SEARCH('[1]Lookup for use classification'!$F$10,B572)),ISNUMBER(SEARCH('[1]Lookup for use classification'!$G$10,B572))),'[1]Lookup for use classification'!$A$10,IF(OR(ISNUMBER(SEARCH('[1]Lookup for use classification'!$B$11,B572)),ISNUMBER(SEARCH('[1]Lookup for use classification'!$C$11,B572))),'[1]Lookup for use classification'!$A$11,IF(OR(ISNUMBER(SEARCH('[1]Lookup for use classification'!$B$12,B572)),ISNUMBER(SEARCH('[1]Lookup for use classification'!$C$12,B572))),'[1]Lookup for use classification'!$A$12,IF(OR(ISNUMBER(SEARCH('[1]Lookup for use classification'!$B$13,B572)),ISNUMBER(SEARCH('[1]Lookup for use classification'!$C$13,B572)),ISNUMBER(SEARCH('[1]Lookup for use classification'!$D$13,B572)),,ISNUMBER(SEARCH('[1]Lookup for use classification'!$C$13,B572)),ISNUMBER(SEARCH('[1]Lookup for use classification'!$E$13,B572))),'[1]Lookup for use classification'!$A$13,IF(OR(ISNUMBER(SEARCH('[1]Lookup for use classification'!$B$14,B572)),ISNUMBER(SEARCH('[1]Lookup for use classification'!$C$14,B572))),'[1]Lookup for use classification'!$A$14,"Other"))))))))))))</f>
        <v>Public Assembly</v>
      </c>
      <c r="D572" s="39">
        <v>1500</v>
      </c>
      <c r="E572" s="41"/>
      <c r="F572" s="41"/>
    </row>
    <row r="573" spans="1:6">
      <c r="A573" s="16" t="s">
        <v>881</v>
      </c>
      <c r="B573" s="38" t="s">
        <v>870</v>
      </c>
      <c r="C573" s="133" t="str">
        <f>IF(OR(ISNUMBER(SEARCH('[1]Lookup for use classification'!$B$1,B573)),ISNUMBER(SEARCH('[1]Lookup for use classification'!$C$1,B573)),ISNUMBER(SEARCH('[1]Lookup for use classification'!$D$1,B573)),ISNUMBER(SEARCH('[1]Lookup for use classification'!$E$1,B573))),'[1]Lookup for use classification'!$A$1,IF(ISNUMBER(SEARCH('[1]Lookup for use classification'!$B$2,B573)),'[1]Lookup for use classification'!$A$2,IF(ISNUMBER(SEARCH('[1]Lookup for use classification'!$B$3,B573)),'[1]Lookup for use classification'!$A$3,IF(OR(ISNUMBER(SEARCH('[1]Lookup for use classification'!$B$4,B573)),ISNUMBER(SEARCH('[1]Lookup for use classification'!$C$4,B573)),ISNUMBER(SEARCH('[1]Lookup for use classification'!$D$4,B573)),ISNUMBER(SEARCH('[1]Lookup for use classification'!$E$4,B573))),'[1]Lookup for use classification'!$A$4,IF(OR(ISNUMBER(SEARCH('[1]Lookup for use classification'!$B$5,B573)),ISNUMBER(SEARCH('[1]Lookup for use classification'!$C$5,B573)),ISNUMBER(SEARCH('[1]Lookup for use classification'!$D$5,B573))),'[1]Lookup for use classification'!$A$5,IF(OR(ISNUMBER(SEARCH('[1]Lookup for use classification'!$B$7,B573)),ISNUMBER(SEARCH('[1]Lookup for use classification'!$C$7,B573)),ISNUMBER(SEARCH('[1]Lookup for use classification'!$D$7,B573))),'[1]Lookup for use classification'!$A$7,IF(OR(ISNUMBER(SEARCH('[1]Lookup for use classification'!$B$9,B573)),ISNUMBER(SEARCH('[1]Lookup for use classification'!$C$9,B573)),ISNUMBER(SEARCH('[1]Lookup for use classification'!$D$9,B573)),ISNUMBER(SEARCH('[1]Lookup for use classification'!$E$9,B573)),ISNUMBER(SEARCH('[1]Lookup for use classification'!$F$9,B573)),ISNUMBER(SEARCH('[1]Lookup for use classification'!$G$9,B573)),ISNUMBER(SEARCH('[1]Lookup for use classification'!$H$9,B573)),ISNUMBER(SEARCH('[1]Lookup for use classification'!$I$9,B573)),ISNUMBER(SEARCH('[1]Lookup for use classification'!$J$9,B573)),ISNUMBER(SEARCH('[1]Lookup for use classification'!$K$9,B573))),'[1]Lookup for use classification'!$A$9,IF(OR(ISNUMBER(SEARCH('[1]Lookup for use classification'!$B$10,B573)),ISNUMBER(SEARCH('[1]Lookup for use classification'!$C$10,B573)),ISNUMBER(SEARCH('[1]Lookup for use classification'!$D$10,B573)),ISNUMBER(SEARCH('[1]Lookup for use classification'!$E$10,B573)),ISNUMBER(SEARCH('[1]Lookup for use classification'!$F$10,B573)),ISNUMBER(SEARCH('[1]Lookup for use classification'!$G$10,B573))),'[1]Lookup for use classification'!$A$10,IF(OR(ISNUMBER(SEARCH('[1]Lookup for use classification'!$B$11,B573)),ISNUMBER(SEARCH('[1]Lookup for use classification'!$C$11,B573))),'[1]Lookup for use classification'!$A$11,IF(OR(ISNUMBER(SEARCH('[1]Lookup for use classification'!$B$12,B573)),ISNUMBER(SEARCH('[1]Lookup for use classification'!$C$12,B573))),'[1]Lookup for use classification'!$A$12,IF(OR(ISNUMBER(SEARCH('[1]Lookup for use classification'!$B$13,B573)),ISNUMBER(SEARCH('[1]Lookup for use classification'!$C$13,B573)),ISNUMBER(SEARCH('[1]Lookup for use classification'!$D$13,B573)),,ISNUMBER(SEARCH('[1]Lookup for use classification'!$C$13,B573)),ISNUMBER(SEARCH('[1]Lookup for use classification'!$E$13,B573))),'[1]Lookup for use classification'!$A$13,IF(OR(ISNUMBER(SEARCH('[1]Lookup for use classification'!$B$14,B573)),ISNUMBER(SEARCH('[1]Lookup for use classification'!$C$14,B573))),'[1]Lookup for use classification'!$A$14,"Other"))))))))))))</f>
        <v>Office</v>
      </c>
      <c r="D573" s="39">
        <v>3040</v>
      </c>
      <c r="E573" s="41"/>
      <c r="F573" s="41"/>
    </row>
    <row r="574" spans="1:6">
      <c r="A574" s="16" t="s">
        <v>881</v>
      </c>
      <c r="B574" s="38" t="s">
        <v>871</v>
      </c>
      <c r="C574" s="133" t="str">
        <f>IF(OR(ISNUMBER(SEARCH('[1]Lookup for use classification'!$B$1,B574)),ISNUMBER(SEARCH('[1]Lookup for use classification'!$C$1,B574)),ISNUMBER(SEARCH('[1]Lookup for use classification'!$D$1,B574)),ISNUMBER(SEARCH('[1]Lookup for use classification'!$E$1,B574))),'[1]Lookup for use classification'!$A$1,IF(ISNUMBER(SEARCH('[1]Lookup for use classification'!$B$2,B574)),'[1]Lookup for use classification'!$A$2,IF(ISNUMBER(SEARCH('[1]Lookup for use classification'!$B$3,B574)),'[1]Lookup for use classification'!$A$3,IF(OR(ISNUMBER(SEARCH('[1]Lookup for use classification'!$B$4,B574)),ISNUMBER(SEARCH('[1]Lookup for use classification'!$C$4,B574)),ISNUMBER(SEARCH('[1]Lookup for use classification'!$D$4,B574)),ISNUMBER(SEARCH('[1]Lookup for use classification'!$E$4,B574))),'[1]Lookup for use classification'!$A$4,IF(OR(ISNUMBER(SEARCH('[1]Lookup for use classification'!$B$5,B574)),ISNUMBER(SEARCH('[1]Lookup for use classification'!$C$5,B574)),ISNUMBER(SEARCH('[1]Lookup for use classification'!$D$5,B574))),'[1]Lookup for use classification'!$A$5,IF(OR(ISNUMBER(SEARCH('[1]Lookup for use classification'!$B$7,B574)),ISNUMBER(SEARCH('[1]Lookup for use classification'!$C$7,B574)),ISNUMBER(SEARCH('[1]Lookup for use classification'!$D$7,B574))),'[1]Lookup for use classification'!$A$7,IF(OR(ISNUMBER(SEARCH('[1]Lookup for use classification'!$B$9,B574)),ISNUMBER(SEARCH('[1]Lookup for use classification'!$C$9,B574)),ISNUMBER(SEARCH('[1]Lookup for use classification'!$D$9,B574)),ISNUMBER(SEARCH('[1]Lookup for use classification'!$E$9,B574)),ISNUMBER(SEARCH('[1]Lookup for use classification'!$F$9,B574)),ISNUMBER(SEARCH('[1]Lookup for use classification'!$G$9,B574)),ISNUMBER(SEARCH('[1]Lookup for use classification'!$H$9,B574)),ISNUMBER(SEARCH('[1]Lookup for use classification'!$I$9,B574)),ISNUMBER(SEARCH('[1]Lookup for use classification'!$J$9,B574)),ISNUMBER(SEARCH('[1]Lookup for use classification'!$K$9,B574))),'[1]Lookup for use classification'!$A$9,IF(OR(ISNUMBER(SEARCH('[1]Lookup for use classification'!$B$10,B574)),ISNUMBER(SEARCH('[1]Lookup for use classification'!$C$10,B574)),ISNUMBER(SEARCH('[1]Lookup for use classification'!$D$10,B574)),ISNUMBER(SEARCH('[1]Lookup for use classification'!$E$10,B574)),ISNUMBER(SEARCH('[1]Lookup for use classification'!$F$10,B574)),ISNUMBER(SEARCH('[1]Lookup for use classification'!$G$10,B574))),'[1]Lookup for use classification'!$A$10,IF(OR(ISNUMBER(SEARCH('[1]Lookup for use classification'!$B$11,B574)),ISNUMBER(SEARCH('[1]Lookup for use classification'!$C$11,B574))),'[1]Lookup for use classification'!$A$11,IF(OR(ISNUMBER(SEARCH('[1]Lookup for use classification'!$B$12,B574)),ISNUMBER(SEARCH('[1]Lookup for use classification'!$C$12,B574))),'[1]Lookup for use classification'!$A$12,IF(OR(ISNUMBER(SEARCH('[1]Lookup for use classification'!$B$13,B574)),ISNUMBER(SEARCH('[1]Lookup for use classification'!$C$13,B574)),ISNUMBER(SEARCH('[1]Lookup for use classification'!$D$13,B574)),,ISNUMBER(SEARCH('[1]Lookup for use classification'!$C$13,B574)),ISNUMBER(SEARCH('[1]Lookup for use classification'!$E$13,B574))),'[1]Lookup for use classification'!$A$13,IF(OR(ISNUMBER(SEARCH('[1]Lookup for use classification'!$B$14,B574)),ISNUMBER(SEARCH('[1]Lookup for use classification'!$C$14,B574))),'[1]Lookup for use classification'!$A$14,"Other"))))))))))))</f>
        <v>Other</v>
      </c>
      <c r="D574" s="38"/>
      <c r="E574" s="38"/>
      <c r="F574" s="38"/>
    </row>
    <row r="575" spans="1:6">
      <c r="A575" s="16" t="s">
        <v>881</v>
      </c>
      <c r="B575" s="42" t="s">
        <v>377</v>
      </c>
      <c r="C575" s="133" t="str">
        <f>IF(OR(ISNUMBER(SEARCH('[1]Lookup for use classification'!$B$1,B575)),ISNUMBER(SEARCH('[1]Lookup for use classification'!$C$1,B575)),ISNUMBER(SEARCH('[1]Lookup for use classification'!$D$1,B575)),ISNUMBER(SEARCH('[1]Lookup for use classification'!$E$1,B575))),'[1]Lookup for use classification'!$A$1,IF(ISNUMBER(SEARCH('[1]Lookup for use classification'!$B$2,B575)),'[1]Lookup for use classification'!$A$2,IF(ISNUMBER(SEARCH('[1]Lookup for use classification'!$B$3,B575)),'[1]Lookup for use classification'!$A$3,IF(OR(ISNUMBER(SEARCH('[1]Lookup for use classification'!$B$4,B575)),ISNUMBER(SEARCH('[1]Lookup for use classification'!$C$4,B575)),ISNUMBER(SEARCH('[1]Lookup for use classification'!$D$4,B575)),ISNUMBER(SEARCH('[1]Lookup for use classification'!$E$4,B575))),'[1]Lookup for use classification'!$A$4,IF(OR(ISNUMBER(SEARCH('[1]Lookup for use classification'!$B$5,B575)),ISNUMBER(SEARCH('[1]Lookup for use classification'!$C$5,B575)),ISNUMBER(SEARCH('[1]Lookup for use classification'!$D$5,B575))),'[1]Lookup for use classification'!$A$5,IF(OR(ISNUMBER(SEARCH('[1]Lookup for use classification'!$B$7,B575)),ISNUMBER(SEARCH('[1]Lookup for use classification'!$C$7,B575)),ISNUMBER(SEARCH('[1]Lookup for use classification'!$D$7,B575))),'[1]Lookup for use classification'!$A$7,IF(OR(ISNUMBER(SEARCH('[1]Lookup for use classification'!$B$9,B575)),ISNUMBER(SEARCH('[1]Lookup for use classification'!$C$9,B575)),ISNUMBER(SEARCH('[1]Lookup for use classification'!$D$9,B575)),ISNUMBER(SEARCH('[1]Lookup for use classification'!$E$9,B575)),ISNUMBER(SEARCH('[1]Lookup for use classification'!$F$9,B575)),ISNUMBER(SEARCH('[1]Lookup for use classification'!$G$9,B575)),ISNUMBER(SEARCH('[1]Lookup for use classification'!$H$9,B575)),ISNUMBER(SEARCH('[1]Lookup for use classification'!$I$9,B575)),ISNUMBER(SEARCH('[1]Lookup for use classification'!$J$9,B575)),ISNUMBER(SEARCH('[1]Lookup for use classification'!$K$9,B575))),'[1]Lookup for use classification'!$A$9,IF(OR(ISNUMBER(SEARCH('[1]Lookup for use classification'!$B$10,B575)),ISNUMBER(SEARCH('[1]Lookup for use classification'!$C$10,B575)),ISNUMBER(SEARCH('[1]Lookup for use classification'!$D$10,B575)),ISNUMBER(SEARCH('[1]Lookup for use classification'!$E$10,B575)),ISNUMBER(SEARCH('[1]Lookup for use classification'!$F$10,B575)),ISNUMBER(SEARCH('[1]Lookup for use classification'!$G$10,B575))),'[1]Lookup for use classification'!$A$10,IF(OR(ISNUMBER(SEARCH('[1]Lookup for use classification'!$B$11,B575)),ISNUMBER(SEARCH('[1]Lookup for use classification'!$C$11,B575))),'[1]Lookup for use classification'!$A$11,IF(OR(ISNUMBER(SEARCH('[1]Lookup for use classification'!$B$12,B575)),ISNUMBER(SEARCH('[1]Lookup for use classification'!$C$12,B575))),'[1]Lookup for use classification'!$A$12,IF(OR(ISNUMBER(SEARCH('[1]Lookup for use classification'!$B$13,B575)),ISNUMBER(SEARCH('[1]Lookup for use classification'!$C$13,B575)),ISNUMBER(SEARCH('[1]Lookup for use classification'!$D$13,B575)),,ISNUMBER(SEARCH('[1]Lookup for use classification'!$C$13,B575)),ISNUMBER(SEARCH('[1]Lookup for use classification'!$E$13,B575))),'[1]Lookup for use classification'!$A$13,IF(OR(ISNUMBER(SEARCH('[1]Lookup for use classification'!$B$14,B575)),ISNUMBER(SEARCH('[1]Lookup for use classification'!$C$14,B575))),'[1]Lookup for use classification'!$A$14,"Other"))))))))))))</f>
        <v>Office</v>
      </c>
      <c r="D575" s="43">
        <v>1018</v>
      </c>
      <c r="E575" s="40"/>
      <c r="F575" s="40"/>
    </row>
    <row r="576" spans="1:6">
      <c r="A576" s="16" t="s">
        <v>881</v>
      </c>
      <c r="B576" s="38" t="s">
        <v>872</v>
      </c>
      <c r="C576" s="133" t="str">
        <f>IF(OR(ISNUMBER(SEARCH('[1]Lookup for use classification'!$B$1,B576)),ISNUMBER(SEARCH('[1]Lookup for use classification'!$C$1,B576)),ISNUMBER(SEARCH('[1]Lookup for use classification'!$D$1,B576)),ISNUMBER(SEARCH('[1]Lookup for use classification'!$E$1,B576))),'[1]Lookup for use classification'!$A$1,IF(ISNUMBER(SEARCH('[1]Lookup for use classification'!$B$2,B576)),'[1]Lookup for use classification'!$A$2,IF(ISNUMBER(SEARCH('[1]Lookup for use classification'!$B$3,B576)),'[1]Lookup for use classification'!$A$3,IF(OR(ISNUMBER(SEARCH('[1]Lookup for use classification'!$B$4,B576)),ISNUMBER(SEARCH('[1]Lookup for use classification'!$C$4,B576)),ISNUMBER(SEARCH('[1]Lookup for use classification'!$D$4,B576)),ISNUMBER(SEARCH('[1]Lookup for use classification'!$E$4,B576))),'[1]Lookup for use classification'!$A$4,IF(OR(ISNUMBER(SEARCH('[1]Lookup for use classification'!$B$5,B576)),ISNUMBER(SEARCH('[1]Lookup for use classification'!$C$5,B576)),ISNUMBER(SEARCH('[1]Lookup for use classification'!$D$5,B576))),'[1]Lookup for use classification'!$A$5,IF(OR(ISNUMBER(SEARCH('[1]Lookup for use classification'!$B$7,B576)),ISNUMBER(SEARCH('[1]Lookup for use classification'!$C$7,B576)),ISNUMBER(SEARCH('[1]Lookup for use classification'!$D$7,B576))),'[1]Lookup for use classification'!$A$7,IF(OR(ISNUMBER(SEARCH('[1]Lookup for use classification'!$B$9,B576)),ISNUMBER(SEARCH('[1]Lookup for use classification'!$C$9,B576)),ISNUMBER(SEARCH('[1]Lookup for use classification'!$D$9,B576)),ISNUMBER(SEARCH('[1]Lookup for use classification'!$E$9,B576)),ISNUMBER(SEARCH('[1]Lookup for use classification'!$F$9,B576)),ISNUMBER(SEARCH('[1]Lookup for use classification'!$G$9,B576)),ISNUMBER(SEARCH('[1]Lookup for use classification'!$H$9,B576)),ISNUMBER(SEARCH('[1]Lookup for use classification'!$I$9,B576)),ISNUMBER(SEARCH('[1]Lookup for use classification'!$J$9,B576)),ISNUMBER(SEARCH('[1]Lookup for use classification'!$K$9,B576))),'[1]Lookup for use classification'!$A$9,IF(OR(ISNUMBER(SEARCH('[1]Lookup for use classification'!$B$10,B576)),ISNUMBER(SEARCH('[1]Lookup for use classification'!$C$10,B576)),ISNUMBER(SEARCH('[1]Lookup for use classification'!$D$10,B576)),ISNUMBER(SEARCH('[1]Lookup for use classification'!$E$10,B576)),ISNUMBER(SEARCH('[1]Lookup for use classification'!$F$10,B576)),ISNUMBER(SEARCH('[1]Lookup for use classification'!$G$10,B576))),'[1]Lookup for use classification'!$A$10,IF(OR(ISNUMBER(SEARCH('[1]Lookup for use classification'!$B$11,B576)),ISNUMBER(SEARCH('[1]Lookup for use classification'!$C$11,B576))),'[1]Lookup for use classification'!$A$11,IF(OR(ISNUMBER(SEARCH('[1]Lookup for use classification'!$B$12,B576)),ISNUMBER(SEARCH('[1]Lookup for use classification'!$C$12,B576))),'[1]Lookup for use classification'!$A$12,IF(OR(ISNUMBER(SEARCH('[1]Lookup for use classification'!$B$13,B576)),ISNUMBER(SEARCH('[1]Lookup for use classification'!$C$13,B576)),ISNUMBER(SEARCH('[1]Lookup for use classification'!$D$13,B576)),,ISNUMBER(SEARCH('[1]Lookup for use classification'!$C$13,B576)),ISNUMBER(SEARCH('[1]Lookup for use classification'!$E$13,B576))),'[1]Lookup for use classification'!$A$13,IF(OR(ISNUMBER(SEARCH('[1]Lookup for use classification'!$B$14,B576)),ISNUMBER(SEARCH('[1]Lookup for use classification'!$C$14,B576))),'[1]Lookup for use classification'!$A$14,"Other"))))))))))))</f>
        <v>Education - K - 12</v>
      </c>
      <c r="D576" s="39">
        <v>1350</v>
      </c>
      <c r="E576" s="41"/>
      <c r="F576" s="41"/>
    </row>
    <row r="577" spans="1:6">
      <c r="A577" s="16" t="s">
        <v>881</v>
      </c>
      <c r="B577" s="42" t="s">
        <v>873</v>
      </c>
      <c r="C577" s="133" t="str">
        <f>IF(OR(ISNUMBER(SEARCH('[1]Lookup for use classification'!$B$1,B577)),ISNUMBER(SEARCH('[1]Lookup for use classification'!$C$1,B577)),ISNUMBER(SEARCH('[1]Lookup for use classification'!$D$1,B577)),ISNUMBER(SEARCH('[1]Lookup for use classification'!$E$1,B577))),'[1]Lookup for use classification'!$A$1,IF(ISNUMBER(SEARCH('[1]Lookup for use classification'!$B$2,B577)),'[1]Lookup for use classification'!$A$2,IF(ISNUMBER(SEARCH('[1]Lookup for use classification'!$B$3,B577)),'[1]Lookup for use classification'!$A$3,IF(OR(ISNUMBER(SEARCH('[1]Lookup for use classification'!$B$4,B577)),ISNUMBER(SEARCH('[1]Lookup for use classification'!$C$4,B577)),ISNUMBER(SEARCH('[1]Lookup for use classification'!$D$4,B577)),ISNUMBER(SEARCH('[1]Lookup for use classification'!$E$4,B577))),'[1]Lookup for use classification'!$A$4,IF(OR(ISNUMBER(SEARCH('[1]Lookup for use classification'!$B$5,B577)),ISNUMBER(SEARCH('[1]Lookup for use classification'!$C$5,B577)),ISNUMBER(SEARCH('[1]Lookup for use classification'!$D$5,B577))),'[1]Lookup for use classification'!$A$5,IF(OR(ISNUMBER(SEARCH('[1]Lookup for use classification'!$B$7,B577)),ISNUMBER(SEARCH('[1]Lookup for use classification'!$C$7,B577)),ISNUMBER(SEARCH('[1]Lookup for use classification'!$D$7,B577))),'[1]Lookup for use classification'!$A$7,IF(OR(ISNUMBER(SEARCH('[1]Lookup for use classification'!$B$9,B577)),ISNUMBER(SEARCH('[1]Lookup for use classification'!$C$9,B577)),ISNUMBER(SEARCH('[1]Lookup for use classification'!$D$9,B577)),ISNUMBER(SEARCH('[1]Lookup for use classification'!$E$9,B577)),ISNUMBER(SEARCH('[1]Lookup for use classification'!$F$9,B577)),ISNUMBER(SEARCH('[1]Lookup for use classification'!$G$9,B577)),ISNUMBER(SEARCH('[1]Lookup for use classification'!$H$9,B577)),ISNUMBER(SEARCH('[1]Lookup for use classification'!$I$9,B577)),ISNUMBER(SEARCH('[1]Lookup for use classification'!$J$9,B577)),ISNUMBER(SEARCH('[1]Lookup for use classification'!$K$9,B577))),'[1]Lookup for use classification'!$A$9,IF(OR(ISNUMBER(SEARCH('[1]Lookup for use classification'!$B$10,B577)),ISNUMBER(SEARCH('[1]Lookup for use classification'!$C$10,B577)),ISNUMBER(SEARCH('[1]Lookup for use classification'!$D$10,B577)),ISNUMBER(SEARCH('[1]Lookup for use classification'!$E$10,B577)),ISNUMBER(SEARCH('[1]Lookup for use classification'!$F$10,B577)),ISNUMBER(SEARCH('[1]Lookup for use classification'!$G$10,B577))),'[1]Lookup for use classification'!$A$10,IF(OR(ISNUMBER(SEARCH('[1]Lookup for use classification'!$B$11,B577)),ISNUMBER(SEARCH('[1]Lookup for use classification'!$C$11,B577))),'[1]Lookup for use classification'!$A$11,IF(OR(ISNUMBER(SEARCH('[1]Lookup for use classification'!$B$12,B577)),ISNUMBER(SEARCH('[1]Lookup for use classification'!$C$12,B577))),'[1]Lookup for use classification'!$A$12,IF(OR(ISNUMBER(SEARCH('[1]Lookup for use classification'!$B$13,B577)),ISNUMBER(SEARCH('[1]Lookup for use classification'!$C$13,B577)),ISNUMBER(SEARCH('[1]Lookup for use classification'!$D$13,B577)),,ISNUMBER(SEARCH('[1]Lookup for use classification'!$C$13,B577)),ISNUMBER(SEARCH('[1]Lookup for use classification'!$E$13,B577))),'[1]Lookup for use classification'!$A$13,IF(OR(ISNUMBER(SEARCH('[1]Lookup for use classification'!$B$14,B577)),ISNUMBER(SEARCH('[1]Lookup for use classification'!$C$14,B577))),'[1]Lookup for use classification'!$A$14,"Other"))))))))))))</f>
        <v>Public Assembly</v>
      </c>
      <c r="D577" s="43">
        <v>1475</v>
      </c>
      <c r="E577" s="40"/>
      <c r="F577" s="40"/>
    </row>
    <row r="578" spans="1:6">
      <c r="A578" s="16" t="s">
        <v>881</v>
      </c>
      <c r="B578" s="38" t="s">
        <v>874</v>
      </c>
      <c r="C578" s="133" t="str">
        <f>IF(OR(ISNUMBER(SEARCH('[1]Lookup for use classification'!$B$1,B578)),ISNUMBER(SEARCH('[1]Lookup for use classification'!$C$1,B578)),ISNUMBER(SEARCH('[1]Lookup for use classification'!$D$1,B578)),ISNUMBER(SEARCH('[1]Lookup for use classification'!$E$1,B578))),'[1]Lookup for use classification'!$A$1,IF(ISNUMBER(SEARCH('[1]Lookup for use classification'!$B$2,B578)),'[1]Lookup for use classification'!$A$2,IF(ISNUMBER(SEARCH('[1]Lookup for use classification'!$B$3,B578)),'[1]Lookup for use classification'!$A$3,IF(OR(ISNUMBER(SEARCH('[1]Lookup for use classification'!$B$4,B578)),ISNUMBER(SEARCH('[1]Lookup for use classification'!$C$4,B578)),ISNUMBER(SEARCH('[1]Lookup for use classification'!$D$4,B578)),ISNUMBER(SEARCH('[1]Lookup for use classification'!$E$4,B578))),'[1]Lookup for use classification'!$A$4,IF(OR(ISNUMBER(SEARCH('[1]Lookup for use classification'!$B$5,B578)),ISNUMBER(SEARCH('[1]Lookup for use classification'!$C$5,B578)),ISNUMBER(SEARCH('[1]Lookup for use classification'!$D$5,B578))),'[1]Lookup for use classification'!$A$5,IF(OR(ISNUMBER(SEARCH('[1]Lookup for use classification'!$B$7,B578)),ISNUMBER(SEARCH('[1]Lookup for use classification'!$C$7,B578)),ISNUMBER(SEARCH('[1]Lookup for use classification'!$D$7,B578))),'[1]Lookup for use classification'!$A$7,IF(OR(ISNUMBER(SEARCH('[1]Lookup for use classification'!$B$9,B578)),ISNUMBER(SEARCH('[1]Lookup for use classification'!$C$9,B578)),ISNUMBER(SEARCH('[1]Lookup for use classification'!$D$9,B578)),ISNUMBER(SEARCH('[1]Lookup for use classification'!$E$9,B578)),ISNUMBER(SEARCH('[1]Lookup for use classification'!$F$9,B578)),ISNUMBER(SEARCH('[1]Lookup for use classification'!$G$9,B578)),ISNUMBER(SEARCH('[1]Lookup for use classification'!$H$9,B578)),ISNUMBER(SEARCH('[1]Lookup for use classification'!$I$9,B578)),ISNUMBER(SEARCH('[1]Lookup for use classification'!$J$9,B578)),ISNUMBER(SEARCH('[1]Lookup for use classification'!$K$9,B578))),'[1]Lookup for use classification'!$A$9,IF(OR(ISNUMBER(SEARCH('[1]Lookup for use classification'!$B$10,B578)),ISNUMBER(SEARCH('[1]Lookup for use classification'!$C$10,B578)),ISNUMBER(SEARCH('[1]Lookup for use classification'!$D$10,B578)),ISNUMBER(SEARCH('[1]Lookup for use classification'!$E$10,B578)),ISNUMBER(SEARCH('[1]Lookup for use classification'!$F$10,B578)),ISNUMBER(SEARCH('[1]Lookup for use classification'!$G$10,B578))),'[1]Lookup for use classification'!$A$10,IF(OR(ISNUMBER(SEARCH('[1]Lookup for use classification'!$B$11,B578)),ISNUMBER(SEARCH('[1]Lookup for use classification'!$C$11,B578))),'[1]Lookup for use classification'!$A$11,IF(OR(ISNUMBER(SEARCH('[1]Lookup for use classification'!$B$12,B578)),ISNUMBER(SEARCH('[1]Lookup for use classification'!$C$12,B578))),'[1]Lookup for use classification'!$A$12,IF(OR(ISNUMBER(SEARCH('[1]Lookup for use classification'!$B$13,B578)),ISNUMBER(SEARCH('[1]Lookup for use classification'!$C$13,B578)),ISNUMBER(SEARCH('[1]Lookup for use classification'!$D$13,B578)),,ISNUMBER(SEARCH('[1]Lookup for use classification'!$C$13,B578)),ISNUMBER(SEARCH('[1]Lookup for use classification'!$E$13,B578))),'[1]Lookup for use classification'!$A$13,IF(OR(ISNUMBER(SEARCH('[1]Lookup for use classification'!$B$14,B578)),ISNUMBER(SEARCH('[1]Lookup for use classification'!$C$14,B578))),'[1]Lookup for use classification'!$A$14,"Other"))))))))))))</f>
        <v>Retail - Other</v>
      </c>
      <c r="D578" s="39">
        <v>2700</v>
      </c>
      <c r="E578" s="40"/>
      <c r="F578" s="41"/>
    </row>
    <row r="579" spans="1:6">
      <c r="A579" s="16" t="s">
        <v>881</v>
      </c>
      <c r="B579" s="38" t="s">
        <v>875</v>
      </c>
      <c r="C579" s="133" t="str">
        <f>IF(OR(ISNUMBER(SEARCH('[1]Lookup for use classification'!$B$1,B579)),ISNUMBER(SEARCH('[1]Lookup for use classification'!$C$1,B579)),ISNUMBER(SEARCH('[1]Lookup for use classification'!$D$1,B579)),ISNUMBER(SEARCH('[1]Lookup for use classification'!$E$1,B579))),'[1]Lookup for use classification'!$A$1,IF(ISNUMBER(SEARCH('[1]Lookup for use classification'!$B$2,B579)),'[1]Lookup for use classification'!$A$2,IF(ISNUMBER(SEARCH('[1]Lookup for use classification'!$B$3,B579)),'[1]Lookup for use classification'!$A$3,IF(OR(ISNUMBER(SEARCH('[1]Lookup for use classification'!$B$4,B579)),ISNUMBER(SEARCH('[1]Lookup for use classification'!$C$4,B579)),ISNUMBER(SEARCH('[1]Lookup for use classification'!$D$4,B579)),ISNUMBER(SEARCH('[1]Lookup for use classification'!$E$4,B579))),'[1]Lookup for use classification'!$A$4,IF(OR(ISNUMBER(SEARCH('[1]Lookup for use classification'!$B$5,B579)),ISNUMBER(SEARCH('[1]Lookup for use classification'!$C$5,B579)),ISNUMBER(SEARCH('[1]Lookup for use classification'!$D$5,B579))),'[1]Lookup for use classification'!$A$5,IF(OR(ISNUMBER(SEARCH('[1]Lookup for use classification'!$B$7,B579)),ISNUMBER(SEARCH('[1]Lookup for use classification'!$C$7,B579)),ISNUMBER(SEARCH('[1]Lookup for use classification'!$D$7,B579))),'[1]Lookup for use classification'!$A$7,IF(OR(ISNUMBER(SEARCH('[1]Lookup for use classification'!$B$9,B579)),ISNUMBER(SEARCH('[1]Lookup for use classification'!$C$9,B579)),ISNUMBER(SEARCH('[1]Lookup for use classification'!$D$9,B579)),ISNUMBER(SEARCH('[1]Lookup for use classification'!$E$9,B579)),ISNUMBER(SEARCH('[1]Lookup for use classification'!$F$9,B579)),ISNUMBER(SEARCH('[1]Lookup for use classification'!$G$9,B579)),ISNUMBER(SEARCH('[1]Lookup for use classification'!$H$9,B579)),ISNUMBER(SEARCH('[1]Lookup for use classification'!$I$9,B579)),ISNUMBER(SEARCH('[1]Lookup for use classification'!$J$9,B579)),ISNUMBER(SEARCH('[1]Lookup for use classification'!$K$9,B579))),'[1]Lookup for use classification'!$A$9,IF(OR(ISNUMBER(SEARCH('[1]Lookup for use classification'!$B$10,B579)),ISNUMBER(SEARCH('[1]Lookup for use classification'!$C$10,B579)),ISNUMBER(SEARCH('[1]Lookup for use classification'!$D$10,B579)),ISNUMBER(SEARCH('[1]Lookup for use classification'!$E$10,B579)),ISNUMBER(SEARCH('[1]Lookup for use classification'!$F$10,B579)),ISNUMBER(SEARCH('[1]Lookup for use classification'!$G$10,B579))),'[1]Lookup for use classification'!$A$10,IF(OR(ISNUMBER(SEARCH('[1]Lookup for use classification'!$B$11,B579)),ISNUMBER(SEARCH('[1]Lookup for use classification'!$C$11,B579))),'[1]Lookup for use classification'!$A$11,IF(OR(ISNUMBER(SEARCH('[1]Lookup for use classification'!$B$12,B579)),ISNUMBER(SEARCH('[1]Lookup for use classification'!$C$12,B579))),'[1]Lookup for use classification'!$A$12,IF(OR(ISNUMBER(SEARCH('[1]Lookup for use classification'!$B$13,B579)),ISNUMBER(SEARCH('[1]Lookup for use classification'!$C$13,B579)),ISNUMBER(SEARCH('[1]Lookup for use classification'!$D$13,B579)),,ISNUMBER(SEARCH('[1]Lookup for use classification'!$C$13,B579)),ISNUMBER(SEARCH('[1]Lookup for use classification'!$E$13,B579))),'[1]Lookup for use classification'!$A$13,IF(OR(ISNUMBER(SEARCH('[1]Lookup for use classification'!$B$14,B579)),ISNUMBER(SEARCH('[1]Lookup for use classification'!$C$14,B579))),'[1]Lookup for use classification'!$A$14,"Other"))))))))))))</f>
        <v>Public Assembly</v>
      </c>
      <c r="D579" s="39"/>
      <c r="E579" s="40"/>
      <c r="F579" s="41" t="s">
        <v>868</v>
      </c>
    </row>
    <row r="580" spans="1:6">
      <c r="A580" s="16" t="s">
        <v>881</v>
      </c>
      <c r="B580" s="38" t="s">
        <v>876</v>
      </c>
      <c r="C580" s="133" t="str">
        <f>IF(OR(ISNUMBER(SEARCH('[1]Lookup for use classification'!$B$1,B580)),ISNUMBER(SEARCH('[1]Lookup for use classification'!$C$1,B580)),ISNUMBER(SEARCH('[1]Lookup for use classification'!$D$1,B580)),ISNUMBER(SEARCH('[1]Lookup for use classification'!$E$1,B580))),'[1]Lookup for use classification'!$A$1,IF(ISNUMBER(SEARCH('[1]Lookup for use classification'!$B$2,B580)),'[1]Lookup for use classification'!$A$2,IF(ISNUMBER(SEARCH('[1]Lookup for use classification'!$B$3,B580)),'[1]Lookup for use classification'!$A$3,IF(OR(ISNUMBER(SEARCH('[1]Lookup for use classification'!$B$4,B580)),ISNUMBER(SEARCH('[1]Lookup for use classification'!$C$4,B580)),ISNUMBER(SEARCH('[1]Lookup for use classification'!$D$4,B580)),ISNUMBER(SEARCH('[1]Lookup for use classification'!$E$4,B580))),'[1]Lookup for use classification'!$A$4,IF(OR(ISNUMBER(SEARCH('[1]Lookup for use classification'!$B$5,B580)),ISNUMBER(SEARCH('[1]Lookup for use classification'!$C$5,B580)),ISNUMBER(SEARCH('[1]Lookup for use classification'!$D$5,B580))),'[1]Lookup for use classification'!$A$5,IF(OR(ISNUMBER(SEARCH('[1]Lookup for use classification'!$B$7,B580)),ISNUMBER(SEARCH('[1]Lookup for use classification'!$C$7,B580)),ISNUMBER(SEARCH('[1]Lookup for use classification'!$D$7,B580))),'[1]Lookup for use classification'!$A$7,IF(OR(ISNUMBER(SEARCH('[1]Lookup for use classification'!$B$9,B580)),ISNUMBER(SEARCH('[1]Lookup for use classification'!$C$9,B580)),ISNUMBER(SEARCH('[1]Lookup for use classification'!$D$9,B580)),ISNUMBER(SEARCH('[1]Lookup for use classification'!$E$9,B580)),ISNUMBER(SEARCH('[1]Lookup for use classification'!$F$9,B580)),ISNUMBER(SEARCH('[1]Lookup for use classification'!$G$9,B580)),ISNUMBER(SEARCH('[1]Lookup for use classification'!$H$9,B580)),ISNUMBER(SEARCH('[1]Lookup for use classification'!$I$9,B580)),ISNUMBER(SEARCH('[1]Lookup for use classification'!$J$9,B580)),ISNUMBER(SEARCH('[1]Lookup for use classification'!$K$9,B580))),'[1]Lookup for use classification'!$A$9,IF(OR(ISNUMBER(SEARCH('[1]Lookup for use classification'!$B$10,B580)),ISNUMBER(SEARCH('[1]Lookup for use classification'!$C$10,B580)),ISNUMBER(SEARCH('[1]Lookup for use classification'!$D$10,B580)),ISNUMBER(SEARCH('[1]Lookup for use classification'!$E$10,B580)),ISNUMBER(SEARCH('[1]Lookup for use classification'!$F$10,B580)),ISNUMBER(SEARCH('[1]Lookup for use classification'!$G$10,B580))),'[1]Lookup for use classification'!$A$10,IF(OR(ISNUMBER(SEARCH('[1]Lookup for use classification'!$B$11,B580)),ISNUMBER(SEARCH('[1]Lookup for use classification'!$C$11,B580))),'[1]Lookup for use classification'!$A$11,IF(OR(ISNUMBER(SEARCH('[1]Lookup for use classification'!$B$12,B580)),ISNUMBER(SEARCH('[1]Lookup for use classification'!$C$12,B580))),'[1]Lookup for use classification'!$A$12,IF(OR(ISNUMBER(SEARCH('[1]Lookup for use classification'!$B$13,B580)),ISNUMBER(SEARCH('[1]Lookup for use classification'!$C$13,B580)),ISNUMBER(SEARCH('[1]Lookup for use classification'!$D$13,B580)),,ISNUMBER(SEARCH('[1]Lookup for use classification'!$C$13,B580)),ISNUMBER(SEARCH('[1]Lookup for use classification'!$E$13,B580))),'[1]Lookup for use classification'!$A$13,IF(OR(ISNUMBER(SEARCH('[1]Lookup for use classification'!$B$14,B580)),ISNUMBER(SEARCH('[1]Lookup for use classification'!$C$14,B580))),'[1]Lookup for use classification'!$A$14,"Other"))))))))))))</f>
        <v>Other</v>
      </c>
      <c r="D580" s="38"/>
      <c r="E580" s="42"/>
      <c r="F580" s="38"/>
    </row>
    <row r="581" spans="1:6">
      <c r="A581" s="16" t="s">
        <v>881</v>
      </c>
      <c r="B581" s="38" t="s">
        <v>877</v>
      </c>
      <c r="C581" s="133" t="str">
        <f>IF(OR(ISNUMBER(SEARCH('[1]Lookup for use classification'!$B$1,B581)),ISNUMBER(SEARCH('[1]Lookup for use classification'!$C$1,B581)),ISNUMBER(SEARCH('[1]Lookup for use classification'!$D$1,B581)),ISNUMBER(SEARCH('[1]Lookup for use classification'!$E$1,B581))),'[1]Lookup for use classification'!$A$1,IF(ISNUMBER(SEARCH('[1]Lookup for use classification'!$B$2,B581)),'[1]Lookup for use classification'!$A$2,IF(ISNUMBER(SEARCH('[1]Lookup for use classification'!$B$3,B581)),'[1]Lookup for use classification'!$A$3,IF(OR(ISNUMBER(SEARCH('[1]Lookup for use classification'!$B$4,B581)),ISNUMBER(SEARCH('[1]Lookup for use classification'!$C$4,B581)),ISNUMBER(SEARCH('[1]Lookup for use classification'!$D$4,B581)),ISNUMBER(SEARCH('[1]Lookup for use classification'!$E$4,B581))),'[1]Lookup for use classification'!$A$4,IF(OR(ISNUMBER(SEARCH('[1]Lookup for use classification'!$B$5,B581)),ISNUMBER(SEARCH('[1]Lookup for use classification'!$C$5,B581)),ISNUMBER(SEARCH('[1]Lookup for use classification'!$D$5,B581))),'[1]Lookup for use classification'!$A$5,IF(OR(ISNUMBER(SEARCH('[1]Lookup for use classification'!$B$7,B581)),ISNUMBER(SEARCH('[1]Lookup for use classification'!$C$7,B581)),ISNUMBER(SEARCH('[1]Lookup for use classification'!$D$7,B581))),'[1]Lookup for use classification'!$A$7,IF(OR(ISNUMBER(SEARCH('[1]Lookup for use classification'!$B$9,B581)),ISNUMBER(SEARCH('[1]Lookup for use classification'!$C$9,B581)),ISNUMBER(SEARCH('[1]Lookup for use classification'!$D$9,B581)),ISNUMBER(SEARCH('[1]Lookup for use classification'!$E$9,B581)),ISNUMBER(SEARCH('[1]Lookup for use classification'!$F$9,B581)),ISNUMBER(SEARCH('[1]Lookup for use classification'!$G$9,B581)),ISNUMBER(SEARCH('[1]Lookup for use classification'!$H$9,B581)),ISNUMBER(SEARCH('[1]Lookup for use classification'!$I$9,B581)),ISNUMBER(SEARCH('[1]Lookup for use classification'!$J$9,B581)),ISNUMBER(SEARCH('[1]Lookup for use classification'!$K$9,B581))),'[1]Lookup for use classification'!$A$9,IF(OR(ISNUMBER(SEARCH('[1]Lookup for use classification'!$B$10,B581)),ISNUMBER(SEARCH('[1]Lookup for use classification'!$C$10,B581)),ISNUMBER(SEARCH('[1]Lookup for use classification'!$D$10,B581)),ISNUMBER(SEARCH('[1]Lookup for use classification'!$E$10,B581)),ISNUMBER(SEARCH('[1]Lookup for use classification'!$F$10,B581)),ISNUMBER(SEARCH('[1]Lookup for use classification'!$G$10,B581))),'[1]Lookup for use classification'!$A$10,IF(OR(ISNUMBER(SEARCH('[1]Lookup for use classification'!$B$11,B581)),ISNUMBER(SEARCH('[1]Lookup for use classification'!$C$11,B581))),'[1]Lookup for use classification'!$A$11,IF(OR(ISNUMBER(SEARCH('[1]Lookup for use classification'!$B$12,B581)),ISNUMBER(SEARCH('[1]Lookup for use classification'!$C$12,B581))),'[1]Lookup for use classification'!$A$12,IF(OR(ISNUMBER(SEARCH('[1]Lookup for use classification'!$B$13,B581)),ISNUMBER(SEARCH('[1]Lookup for use classification'!$C$13,B581)),ISNUMBER(SEARCH('[1]Lookup for use classification'!$D$13,B581)),,ISNUMBER(SEARCH('[1]Lookup for use classification'!$C$13,B581)),ISNUMBER(SEARCH('[1]Lookup for use classification'!$E$13,B581))),'[1]Lookup for use classification'!$A$13,IF(OR(ISNUMBER(SEARCH('[1]Lookup for use classification'!$B$14,B581)),ISNUMBER(SEARCH('[1]Lookup for use classification'!$C$14,B581))),'[1]Lookup for use classification'!$A$14,"Other"))))))))))))</f>
        <v>Other</v>
      </c>
      <c r="D581" s="38"/>
      <c r="E581" s="42"/>
      <c r="F581" s="38"/>
    </row>
    <row r="582" spans="1:6">
      <c r="A582" s="16" t="s">
        <v>881</v>
      </c>
      <c r="B582" s="38" t="s">
        <v>878</v>
      </c>
      <c r="C582" s="133" t="str">
        <f>IF(OR(ISNUMBER(SEARCH('[1]Lookup for use classification'!$B$1,B582)),ISNUMBER(SEARCH('[1]Lookup for use classification'!$C$1,B582)),ISNUMBER(SEARCH('[1]Lookup for use classification'!$D$1,B582)),ISNUMBER(SEARCH('[1]Lookup for use classification'!$E$1,B582))),'[1]Lookup for use classification'!$A$1,IF(ISNUMBER(SEARCH('[1]Lookup for use classification'!$B$2,B582)),'[1]Lookup for use classification'!$A$2,IF(ISNUMBER(SEARCH('[1]Lookup for use classification'!$B$3,B582)),'[1]Lookup for use classification'!$A$3,IF(OR(ISNUMBER(SEARCH('[1]Lookup for use classification'!$B$4,B582)),ISNUMBER(SEARCH('[1]Lookup for use classification'!$C$4,B582)),ISNUMBER(SEARCH('[1]Lookup for use classification'!$D$4,B582)),ISNUMBER(SEARCH('[1]Lookup for use classification'!$E$4,B582))),'[1]Lookup for use classification'!$A$4,IF(OR(ISNUMBER(SEARCH('[1]Lookup for use classification'!$B$5,B582)),ISNUMBER(SEARCH('[1]Lookup for use classification'!$C$5,B582)),ISNUMBER(SEARCH('[1]Lookup for use classification'!$D$5,B582))),'[1]Lookup for use classification'!$A$5,IF(OR(ISNUMBER(SEARCH('[1]Lookup for use classification'!$B$7,B582)),ISNUMBER(SEARCH('[1]Lookup for use classification'!$C$7,B582)),ISNUMBER(SEARCH('[1]Lookup for use classification'!$D$7,B582))),'[1]Lookup for use classification'!$A$7,IF(OR(ISNUMBER(SEARCH('[1]Lookup for use classification'!$B$9,B582)),ISNUMBER(SEARCH('[1]Lookup for use classification'!$C$9,B582)),ISNUMBER(SEARCH('[1]Lookup for use classification'!$D$9,B582)),ISNUMBER(SEARCH('[1]Lookup for use classification'!$E$9,B582)),ISNUMBER(SEARCH('[1]Lookup for use classification'!$F$9,B582)),ISNUMBER(SEARCH('[1]Lookup for use classification'!$G$9,B582)),ISNUMBER(SEARCH('[1]Lookup for use classification'!$H$9,B582)),ISNUMBER(SEARCH('[1]Lookup for use classification'!$I$9,B582)),ISNUMBER(SEARCH('[1]Lookup for use classification'!$J$9,B582)),ISNUMBER(SEARCH('[1]Lookup for use classification'!$K$9,B582))),'[1]Lookup for use classification'!$A$9,IF(OR(ISNUMBER(SEARCH('[1]Lookup for use classification'!$B$10,B582)),ISNUMBER(SEARCH('[1]Lookup for use classification'!$C$10,B582)),ISNUMBER(SEARCH('[1]Lookup for use classification'!$D$10,B582)),ISNUMBER(SEARCH('[1]Lookup for use classification'!$E$10,B582)),ISNUMBER(SEARCH('[1]Lookup for use classification'!$F$10,B582)),ISNUMBER(SEARCH('[1]Lookup for use classification'!$G$10,B582))),'[1]Lookup for use classification'!$A$10,IF(OR(ISNUMBER(SEARCH('[1]Lookup for use classification'!$B$11,B582)),ISNUMBER(SEARCH('[1]Lookup for use classification'!$C$11,B582))),'[1]Lookup for use classification'!$A$11,IF(OR(ISNUMBER(SEARCH('[1]Lookup for use classification'!$B$12,B582)),ISNUMBER(SEARCH('[1]Lookup for use classification'!$C$12,B582))),'[1]Lookup for use classification'!$A$12,IF(OR(ISNUMBER(SEARCH('[1]Lookup for use classification'!$B$13,B582)),ISNUMBER(SEARCH('[1]Lookup for use classification'!$C$13,B582)),ISNUMBER(SEARCH('[1]Lookup for use classification'!$D$13,B582)),,ISNUMBER(SEARCH('[1]Lookup for use classification'!$C$13,B582)),ISNUMBER(SEARCH('[1]Lookup for use classification'!$E$13,B582))),'[1]Lookup for use classification'!$A$13,IF(OR(ISNUMBER(SEARCH('[1]Lookup for use classification'!$B$14,B582)),ISNUMBER(SEARCH('[1]Lookup for use classification'!$C$14,B582))),'[1]Lookup for use classification'!$A$14,"Other"))))))))))))</f>
        <v>Public Safety</v>
      </c>
      <c r="D582" s="38"/>
      <c r="E582" s="42"/>
      <c r="F582" s="38"/>
    </row>
    <row r="583" spans="1:6">
      <c r="A583" s="16" t="s">
        <v>881</v>
      </c>
      <c r="B583" s="38" t="s">
        <v>879</v>
      </c>
      <c r="C583" s="133" t="str">
        <f>IF(OR(ISNUMBER(SEARCH('[1]Lookup for use classification'!$B$1,B583)),ISNUMBER(SEARCH('[1]Lookup for use classification'!$C$1,B583)),ISNUMBER(SEARCH('[1]Lookup for use classification'!$D$1,B583)),ISNUMBER(SEARCH('[1]Lookup for use classification'!$E$1,B583))),'[1]Lookup for use classification'!$A$1,IF(ISNUMBER(SEARCH('[1]Lookup for use classification'!$B$2,B583)),'[1]Lookup for use classification'!$A$2,IF(ISNUMBER(SEARCH('[1]Lookup for use classification'!$B$3,B583)),'[1]Lookup for use classification'!$A$3,IF(OR(ISNUMBER(SEARCH('[1]Lookup for use classification'!$B$4,B583)),ISNUMBER(SEARCH('[1]Lookup for use classification'!$C$4,B583)),ISNUMBER(SEARCH('[1]Lookup for use classification'!$D$4,B583)),ISNUMBER(SEARCH('[1]Lookup for use classification'!$E$4,B583))),'[1]Lookup for use classification'!$A$4,IF(OR(ISNUMBER(SEARCH('[1]Lookup for use classification'!$B$5,B583)),ISNUMBER(SEARCH('[1]Lookup for use classification'!$C$5,B583)),ISNUMBER(SEARCH('[1]Lookup for use classification'!$D$5,B583))),'[1]Lookup for use classification'!$A$5,IF(OR(ISNUMBER(SEARCH('[1]Lookup for use classification'!$B$7,B583)),ISNUMBER(SEARCH('[1]Lookup for use classification'!$C$7,B583)),ISNUMBER(SEARCH('[1]Lookup for use classification'!$D$7,B583))),'[1]Lookup for use classification'!$A$7,IF(OR(ISNUMBER(SEARCH('[1]Lookup for use classification'!$B$9,B583)),ISNUMBER(SEARCH('[1]Lookup for use classification'!$C$9,B583)),ISNUMBER(SEARCH('[1]Lookup for use classification'!$D$9,B583)),ISNUMBER(SEARCH('[1]Lookup for use classification'!$E$9,B583)),ISNUMBER(SEARCH('[1]Lookup for use classification'!$F$9,B583)),ISNUMBER(SEARCH('[1]Lookup for use classification'!$G$9,B583)),ISNUMBER(SEARCH('[1]Lookup for use classification'!$H$9,B583)),ISNUMBER(SEARCH('[1]Lookup for use classification'!$I$9,B583)),ISNUMBER(SEARCH('[1]Lookup for use classification'!$J$9,B583)),ISNUMBER(SEARCH('[1]Lookup for use classification'!$K$9,B583))),'[1]Lookup for use classification'!$A$9,IF(OR(ISNUMBER(SEARCH('[1]Lookup for use classification'!$B$10,B583)),ISNUMBER(SEARCH('[1]Lookup for use classification'!$C$10,B583)),ISNUMBER(SEARCH('[1]Lookup for use classification'!$D$10,B583)),ISNUMBER(SEARCH('[1]Lookup for use classification'!$E$10,B583)),ISNUMBER(SEARCH('[1]Lookup for use classification'!$F$10,B583)),ISNUMBER(SEARCH('[1]Lookup for use classification'!$G$10,B583))),'[1]Lookup for use classification'!$A$10,IF(OR(ISNUMBER(SEARCH('[1]Lookup for use classification'!$B$11,B583)),ISNUMBER(SEARCH('[1]Lookup for use classification'!$C$11,B583))),'[1]Lookup for use classification'!$A$11,IF(OR(ISNUMBER(SEARCH('[1]Lookup for use classification'!$B$12,B583)),ISNUMBER(SEARCH('[1]Lookup for use classification'!$C$12,B583))),'[1]Lookup for use classification'!$A$12,IF(OR(ISNUMBER(SEARCH('[1]Lookup for use classification'!$B$13,B583)),ISNUMBER(SEARCH('[1]Lookup for use classification'!$C$13,B583)),ISNUMBER(SEARCH('[1]Lookup for use classification'!$D$13,B583)),,ISNUMBER(SEARCH('[1]Lookup for use classification'!$C$13,B583)),ISNUMBER(SEARCH('[1]Lookup for use classification'!$E$13,B583))),'[1]Lookup for use classification'!$A$13,IF(OR(ISNUMBER(SEARCH('[1]Lookup for use classification'!$B$14,B583)),ISNUMBER(SEARCH('[1]Lookup for use classification'!$C$14,B583))),'[1]Lookup for use classification'!$A$14,"Other"))))))))))))</f>
        <v>Water &amp; Sewer</v>
      </c>
      <c r="D583" s="38"/>
      <c r="E583" s="42"/>
      <c r="F583" s="38"/>
    </row>
    <row r="584" spans="1:6">
      <c r="A584" s="16" t="s">
        <v>881</v>
      </c>
      <c r="B584" s="38" t="s">
        <v>880</v>
      </c>
      <c r="C584" s="133" t="str">
        <f>IF(OR(ISNUMBER(SEARCH('[1]Lookup for use classification'!$B$1,B584)),ISNUMBER(SEARCH('[1]Lookup for use classification'!$C$1,B584)),ISNUMBER(SEARCH('[1]Lookup for use classification'!$D$1,B584)),ISNUMBER(SEARCH('[1]Lookup for use classification'!$E$1,B584))),'[1]Lookup for use classification'!$A$1,IF(ISNUMBER(SEARCH('[1]Lookup for use classification'!$B$2,B584)),'[1]Lookup for use classification'!$A$2,IF(ISNUMBER(SEARCH('[1]Lookup for use classification'!$B$3,B584)),'[1]Lookup for use classification'!$A$3,IF(OR(ISNUMBER(SEARCH('[1]Lookup for use classification'!$B$4,B584)),ISNUMBER(SEARCH('[1]Lookup for use classification'!$C$4,B584)),ISNUMBER(SEARCH('[1]Lookup for use classification'!$D$4,B584)),ISNUMBER(SEARCH('[1]Lookup for use classification'!$E$4,B584))),'[1]Lookup for use classification'!$A$4,IF(OR(ISNUMBER(SEARCH('[1]Lookup for use classification'!$B$5,B584)),ISNUMBER(SEARCH('[1]Lookup for use classification'!$C$5,B584)),ISNUMBER(SEARCH('[1]Lookup for use classification'!$D$5,B584))),'[1]Lookup for use classification'!$A$5,IF(OR(ISNUMBER(SEARCH('[1]Lookup for use classification'!$B$7,B584)),ISNUMBER(SEARCH('[1]Lookup for use classification'!$C$7,B584)),ISNUMBER(SEARCH('[1]Lookup for use classification'!$D$7,B584))),'[1]Lookup for use classification'!$A$7,IF(OR(ISNUMBER(SEARCH('[1]Lookup for use classification'!$B$9,B584)),ISNUMBER(SEARCH('[1]Lookup for use classification'!$C$9,B584)),ISNUMBER(SEARCH('[1]Lookup for use classification'!$D$9,B584)),ISNUMBER(SEARCH('[1]Lookup for use classification'!$E$9,B584)),ISNUMBER(SEARCH('[1]Lookup for use classification'!$F$9,B584)),ISNUMBER(SEARCH('[1]Lookup for use classification'!$G$9,B584)),ISNUMBER(SEARCH('[1]Lookup for use classification'!$H$9,B584)),ISNUMBER(SEARCH('[1]Lookup for use classification'!$I$9,B584)),ISNUMBER(SEARCH('[1]Lookup for use classification'!$J$9,B584)),ISNUMBER(SEARCH('[1]Lookup for use classification'!$K$9,B584))),'[1]Lookup for use classification'!$A$9,IF(OR(ISNUMBER(SEARCH('[1]Lookup for use classification'!$B$10,B584)),ISNUMBER(SEARCH('[1]Lookup for use classification'!$C$10,B584)),ISNUMBER(SEARCH('[1]Lookup for use classification'!$D$10,B584)),ISNUMBER(SEARCH('[1]Lookup for use classification'!$E$10,B584)),ISNUMBER(SEARCH('[1]Lookup for use classification'!$F$10,B584)),ISNUMBER(SEARCH('[1]Lookup for use classification'!$G$10,B584))),'[1]Lookup for use classification'!$A$10,IF(OR(ISNUMBER(SEARCH('[1]Lookup for use classification'!$B$11,B584)),ISNUMBER(SEARCH('[1]Lookup for use classification'!$C$11,B584))),'[1]Lookup for use classification'!$A$11,IF(OR(ISNUMBER(SEARCH('[1]Lookup for use classification'!$B$12,B584)),ISNUMBER(SEARCH('[1]Lookup for use classification'!$C$12,B584))),'[1]Lookup for use classification'!$A$12,IF(OR(ISNUMBER(SEARCH('[1]Lookup for use classification'!$B$13,B584)),ISNUMBER(SEARCH('[1]Lookup for use classification'!$C$13,B584)),ISNUMBER(SEARCH('[1]Lookup for use classification'!$D$13,B584)),,ISNUMBER(SEARCH('[1]Lookup for use classification'!$C$13,B584)),ISNUMBER(SEARCH('[1]Lookup for use classification'!$E$13,B584))),'[1]Lookup for use classification'!$A$13,IF(OR(ISNUMBER(SEARCH('[1]Lookup for use classification'!$B$14,B584)),ISNUMBER(SEARCH('[1]Lookup for use classification'!$C$14,B584))),'[1]Lookup for use classification'!$A$14,"Other"))))))))))))</f>
        <v>Other</v>
      </c>
      <c r="D584" s="39">
        <v>684</v>
      </c>
      <c r="E584" s="40"/>
      <c r="F584" s="41"/>
    </row>
    <row r="585" spans="1:6">
      <c r="A585" s="16" t="s">
        <v>171</v>
      </c>
      <c r="B585" s="26" t="s">
        <v>172</v>
      </c>
      <c r="C585" s="133" t="str">
        <f>IF(OR(ISNUMBER(SEARCH('[1]Lookup for use classification'!$B$1,B585)),ISNUMBER(SEARCH('[1]Lookup for use classification'!$C$1,B585)),ISNUMBER(SEARCH('[1]Lookup for use classification'!$D$1,B585)),ISNUMBER(SEARCH('[1]Lookup for use classification'!$E$1,B585))),'[1]Lookup for use classification'!$A$1,IF(ISNUMBER(SEARCH('[1]Lookup for use classification'!$B$2,B585)),'[1]Lookup for use classification'!$A$2,IF(ISNUMBER(SEARCH('[1]Lookup for use classification'!$B$3,B585)),'[1]Lookup for use classification'!$A$3,IF(OR(ISNUMBER(SEARCH('[1]Lookup for use classification'!$B$4,B585)),ISNUMBER(SEARCH('[1]Lookup for use classification'!$C$4,B585)),ISNUMBER(SEARCH('[1]Lookup for use classification'!$D$4,B585)),ISNUMBER(SEARCH('[1]Lookup for use classification'!$E$4,B585))),'[1]Lookup for use classification'!$A$4,IF(OR(ISNUMBER(SEARCH('[1]Lookup for use classification'!$B$5,B585)),ISNUMBER(SEARCH('[1]Lookup for use classification'!$C$5,B585)),ISNUMBER(SEARCH('[1]Lookup for use classification'!$D$5,B585))),'[1]Lookup for use classification'!$A$5,IF(OR(ISNUMBER(SEARCH('[1]Lookup for use classification'!$B$7,B585)),ISNUMBER(SEARCH('[1]Lookup for use classification'!$C$7,B585)),ISNUMBER(SEARCH('[1]Lookup for use classification'!$D$7,B585))),'[1]Lookup for use classification'!$A$7,IF(OR(ISNUMBER(SEARCH('[1]Lookup for use classification'!$B$9,B585)),ISNUMBER(SEARCH('[1]Lookup for use classification'!$C$9,B585)),ISNUMBER(SEARCH('[1]Lookup for use classification'!$D$9,B585)),ISNUMBER(SEARCH('[1]Lookup for use classification'!$E$9,B585)),ISNUMBER(SEARCH('[1]Lookup for use classification'!$F$9,B585)),ISNUMBER(SEARCH('[1]Lookup for use classification'!$G$9,B585)),ISNUMBER(SEARCH('[1]Lookup for use classification'!$H$9,B585)),ISNUMBER(SEARCH('[1]Lookup for use classification'!$I$9,B585)),ISNUMBER(SEARCH('[1]Lookup for use classification'!$J$9,B585)),ISNUMBER(SEARCH('[1]Lookup for use classification'!$K$9,B585))),'[1]Lookup for use classification'!$A$9,IF(OR(ISNUMBER(SEARCH('[1]Lookup for use classification'!$B$10,B585)),ISNUMBER(SEARCH('[1]Lookup for use classification'!$C$10,B585)),ISNUMBER(SEARCH('[1]Lookup for use classification'!$D$10,B585)),ISNUMBER(SEARCH('[1]Lookup for use classification'!$E$10,B585)),ISNUMBER(SEARCH('[1]Lookup for use classification'!$F$10,B585)),ISNUMBER(SEARCH('[1]Lookup for use classification'!$G$10,B585))),'[1]Lookup for use classification'!$A$10,IF(OR(ISNUMBER(SEARCH('[1]Lookup for use classification'!$B$11,B585)),ISNUMBER(SEARCH('[1]Lookup for use classification'!$C$11,B585))),'[1]Lookup for use classification'!$A$11,IF(OR(ISNUMBER(SEARCH('[1]Lookup for use classification'!$B$12,B585)),ISNUMBER(SEARCH('[1]Lookup for use classification'!$C$12,B585))),'[1]Lookup for use classification'!$A$12,IF(OR(ISNUMBER(SEARCH('[1]Lookup for use classification'!$B$13,B585)),ISNUMBER(SEARCH('[1]Lookup for use classification'!$C$13,B585)),ISNUMBER(SEARCH('[1]Lookup for use classification'!$D$13,B585)),,ISNUMBER(SEARCH('[1]Lookup for use classification'!$C$13,B585)),ISNUMBER(SEARCH('[1]Lookup for use classification'!$E$13,B585))),'[1]Lookup for use classification'!$A$13,IF(OR(ISNUMBER(SEARCH('[1]Lookup for use classification'!$B$14,B585)),ISNUMBER(SEARCH('[1]Lookup for use classification'!$C$14,B585))),'[1]Lookup for use classification'!$A$14,"Other"))))))))))))</f>
        <v>Other</v>
      </c>
      <c r="D585" s="27">
        <v>1440</v>
      </c>
      <c r="E585" s="29"/>
      <c r="F585" s="29"/>
    </row>
    <row r="586" spans="1:6">
      <c r="A586" s="16" t="s">
        <v>171</v>
      </c>
      <c r="B586" s="26" t="s">
        <v>173</v>
      </c>
      <c r="C586" s="133" t="str">
        <f>IF(OR(ISNUMBER(SEARCH('[1]Lookup for use classification'!$B$1,B586)),ISNUMBER(SEARCH('[1]Lookup for use classification'!$C$1,B586)),ISNUMBER(SEARCH('[1]Lookup for use classification'!$D$1,B586)),ISNUMBER(SEARCH('[1]Lookup for use classification'!$E$1,B586))),'[1]Lookup for use classification'!$A$1,IF(ISNUMBER(SEARCH('[1]Lookup for use classification'!$B$2,B586)),'[1]Lookup for use classification'!$A$2,IF(ISNUMBER(SEARCH('[1]Lookup for use classification'!$B$3,B586)),'[1]Lookup for use classification'!$A$3,IF(OR(ISNUMBER(SEARCH('[1]Lookup for use classification'!$B$4,B586)),ISNUMBER(SEARCH('[1]Lookup for use classification'!$C$4,B586)),ISNUMBER(SEARCH('[1]Lookup for use classification'!$D$4,B586)),ISNUMBER(SEARCH('[1]Lookup for use classification'!$E$4,B586))),'[1]Lookup for use classification'!$A$4,IF(OR(ISNUMBER(SEARCH('[1]Lookup for use classification'!$B$5,B586)),ISNUMBER(SEARCH('[1]Lookup for use classification'!$C$5,B586)),ISNUMBER(SEARCH('[1]Lookup for use classification'!$D$5,B586))),'[1]Lookup for use classification'!$A$5,IF(OR(ISNUMBER(SEARCH('[1]Lookup for use classification'!$B$7,B586)),ISNUMBER(SEARCH('[1]Lookup for use classification'!$C$7,B586)),ISNUMBER(SEARCH('[1]Lookup for use classification'!$D$7,B586))),'[1]Lookup for use classification'!$A$7,IF(OR(ISNUMBER(SEARCH('[1]Lookup for use classification'!$B$9,B586)),ISNUMBER(SEARCH('[1]Lookup for use classification'!$C$9,B586)),ISNUMBER(SEARCH('[1]Lookup for use classification'!$D$9,B586)),ISNUMBER(SEARCH('[1]Lookup for use classification'!$E$9,B586)),ISNUMBER(SEARCH('[1]Lookup for use classification'!$F$9,B586)),ISNUMBER(SEARCH('[1]Lookup for use classification'!$G$9,B586)),ISNUMBER(SEARCH('[1]Lookup for use classification'!$H$9,B586)),ISNUMBER(SEARCH('[1]Lookup for use classification'!$I$9,B586)),ISNUMBER(SEARCH('[1]Lookup for use classification'!$J$9,B586)),ISNUMBER(SEARCH('[1]Lookup for use classification'!$K$9,B586))),'[1]Lookup for use classification'!$A$9,IF(OR(ISNUMBER(SEARCH('[1]Lookup for use classification'!$B$10,B586)),ISNUMBER(SEARCH('[1]Lookup for use classification'!$C$10,B586)),ISNUMBER(SEARCH('[1]Lookup for use classification'!$D$10,B586)),ISNUMBER(SEARCH('[1]Lookup for use classification'!$E$10,B586)),ISNUMBER(SEARCH('[1]Lookup for use classification'!$F$10,B586)),ISNUMBER(SEARCH('[1]Lookup for use classification'!$G$10,B586))),'[1]Lookup for use classification'!$A$10,IF(OR(ISNUMBER(SEARCH('[1]Lookup for use classification'!$B$11,B586)),ISNUMBER(SEARCH('[1]Lookup for use classification'!$C$11,B586))),'[1]Lookup for use classification'!$A$11,IF(OR(ISNUMBER(SEARCH('[1]Lookup for use classification'!$B$12,B586)),ISNUMBER(SEARCH('[1]Lookup for use classification'!$C$12,B586))),'[1]Lookup for use classification'!$A$12,IF(OR(ISNUMBER(SEARCH('[1]Lookup for use classification'!$B$13,B586)),ISNUMBER(SEARCH('[1]Lookup for use classification'!$C$13,B586)),ISNUMBER(SEARCH('[1]Lookup for use classification'!$D$13,B586)),,ISNUMBER(SEARCH('[1]Lookup for use classification'!$C$13,B586)),ISNUMBER(SEARCH('[1]Lookup for use classification'!$E$13,B586))),'[1]Lookup for use classification'!$A$13,IF(OR(ISNUMBER(SEARCH('[1]Lookup for use classification'!$B$14,B586)),ISNUMBER(SEARCH('[1]Lookup for use classification'!$C$14,B586))),'[1]Lookup for use classification'!$A$14,"Other"))))))))))))</f>
        <v>Office</v>
      </c>
      <c r="D586" s="27">
        <v>805</v>
      </c>
      <c r="E586" s="29" t="s">
        <v>10</v>
      </c>
      <c r="F586" s="29" t="s">
        <v>11</v>
      </c>
    </row>
    <row r="587" spans="1:6">
      <c r="A587" s="16" t="s">
        <v>171</v>
      </c>
      <c r="B587" s="30" t="s">
        <v>174</v>
      </c>
      <c r="C587" s="133" t="str">
        <f>IF(OR(ISNUMBER(SEARCH('[1]Lookup for use classification'!$B$1,B587)),ISNUMBER(SEARCH('[1]Lookup for use classification'!$C$1,B587)),ISNUMBER(SEARCH('[1]Lookup for use classification'!$D$1,B587)),ISNUMBER(SEARCH('[1]Lookup for use classification'!$E$1,B587))),'[1]Lookup for use classification'!$A$1,IF(ISNUMBER(SEARCH('[1]Lookup for use classification'!$B$2,B587)),'[1]Lookup for use classification'!$A$2,IF(ISNUMBER(SEARCH('[1]Lookup for use classification'!$B$3,B587)),'[1]Lookup for use classification'!$A$3,IF(OR(ISNUMBER(SEARCH('[1]Lookup for use classification'!$B$4,B587)),ISNUMBER(SEARCH('[1]Lookup for use classification'!$C$4,B587)),ISNUMBER(SEARCH('[1]Lookup for use classification'!$D$4,B587)),ISNUMBER(SEARCH('[1]Lookup for use classification'!$E$4,B587))),'[1]Lookup for use classification'!$A$4,IF(OR(ISNUMBER(SEARCH('[1]Lookup for use classification'!$B$5,B587)),ISNUMBER(SEARCH('[1]Lookup for use classification'!$C$5,B587)),ISNUMBER(SEARCH('[1]Lookup for use classification'!$D$5,B587))),'[1]Lookup for use classification'!$A$5,IF(OR(ISNUMBER(SEARCH('[1]Lookup for use classification'!$B$7,B587)),ISNUMBER(SEARCH('[1]Lookup for use classification'!$C$7,B587)),ISNUMBER(SEARCH('[1]Lookup for use classification'!$D$7,B587))),'[1]Lookup for use classification'!$A$7,IF(OR(ISNUMBER(SEARCH('[1]Lookup for use classification'!$B$9,B587)),ISNUMBER(SEARCH('[1]Lookup for use classification'!$C$9,B587)),ISNUMBER(SEARCH('[1]Lookup for use classification'!$D$9,B587)),ISNUMBER(SEARCH('[1]Lookup for use classification'!$E$9,B587)),ISNUMBER(SEARCH('[1]Lookup for use classification'!$F$9,B587)),ISNUMBER(SEARCH('[1]Lookup for use classification'!$G$9,B587)),ISNUMBER(SEARCH('[1]Lookup for use classification'!$H$9,B587)),ISNUMBER(SEARCH('[1]Lookup for use classification'!$I$9,B587)),ISNUMBER(SEARCH('[1]Lookup for use classification'!$J$9,B587)),ISNUMBER(SEARCH('[1]Lookup for use classification'!$K$9,B587))),'[1]Lookup for use classification'!$A$9,IF(OR(ISNUMBER(SEARCH('[1]Lookup for use classification'!$B$10,B587)),ISNUMBER(SEARCH('[1]Lookup for use classification'!$C$10,B587)),ISNUMBER(SEARCH('[1]Lookup for use classification'!$D$10,B587)),ISNUMBER(SEARCH('[1]Lookup for use classification'!$E$10,B587)),ISNUMBER(SEARCH('[1]Lookup for use classification'!$F$10,B587)),ISNUMBER(SEARCH('[1]Lookup for use classification'!$G$10,B587))),'[1]Lookup for use classification'!$A$10,IF(OR(ISNUMBER(SEARCH('[1]Lookup for use classification'!$B$11,B587)),ISNUMBER(SEARCH('[1]Lookup for use classification'!$C$11,B587))),'[1]Lookup for use classification'!$A$11,IF(OR(ISNUMBER(SEARCH('[1]Lookup for use classification'!$B$12,B587)),ISNUMBER(SEARCH('[1]Lookup for use classification'!$C$12,B587))),'[1]Lookup for use classification'!$A$12,IF(OR(ISNUMBER(SEARCH('[1]Lookup for use classification'!$B$13,B587)),ISNUMBER(SEARCH('[1]Lookup for use classification'!$C$13,B587)),ISNUMBER(SEARCH('[1]Lookup for use classification'!$D$13,B587)),,ISNUMBER(SEARCH('[1]Lookup for use classification'!$C$13,B587)),ISNUMBER(SEARCH('[1]Lookup for use classification'!$E$13,B587))),'[1]Lookup for use classification'!$A$13,IF(OR(ISNUMBER(SEARCH('[1]Lookup for use classification'!$B$14,B587)),ISNUMBER(SEARCH('[1]Lookup for use classification'!$C$14,B587))),'[1]Lookup for use classification'!$A$14,"Other"))))))))))))</f>
        <v>Health Care - Hospitals</v>
      </c>
      <c r="D587" s="46">
        <v>2350</v>
      </c>
      <c r="E587" s="28" t="s">
        <v>10</v>
      </c>
      <c r="F587" s="28" t="s">
        <v>11</v>
      </c>
    </row>
    <row r="588" spans="1:6">
      <c r="A588" s="16" t="s">
        <v>171</v>
      </c>
      <c r="B588" s="26" t="s">
        <v>175</v>
      </c>
      <c r="C588" s="133" t="str">
        <f>IF(OR(ISNUMBER(SEARCH('[1]Lookup for use classification'!$B$1,B588)),ISNUMBER(SEARCH('[1]Lookup for use classification'!$C$1,B588)),ISNUMBER(SEARCH('[1]Lookup for use classification'!$D$1,B588)),ISNUMBER(SEARCH('[1]Lookup for use classification'!$E$1,B588))),'[1]Lookup for use classification'!$A$1,IF(ISNUMBER(SEARCH('[1]Lookup for use classification'!$B$2,B588)),'[1]Lookup for use classification'!$A$2,IF(ISNUMBER(SEARCH('[1]Lookup for use classification'!$B$3,B588)),'[1]Lookup for use classification'!$A$3,IF(OR(ISNUMBER(SEARCH('[1]Lookup for use classification'!$B$4,B588)),ISNUMBER(SEARCH('[1]Lookup for use classification'!$C$4,B588)),ISNUMBER(SEARCH('[1]Lookup for use classification'!$D$4,B588)),ISNUMBER(SEARCH('[1]Lookup for use classification'!$E$4,B588))),'[1]Lookup for use classification'!$A$4,IF(OR(ISNUMBER(SEARCH('[1]Lookup for use classification'!$B$5,B588)),ISNUMBER(SEARCH('[1]Lookup for use classification'!$C$5,B588)),ISNUMBER(SEARCH('[1]Lookup for use classification'!$D$5,B588))),'[1]Lookup for use classification'!$A$5,IF(OR(ISNUMBER(SEARCH('[1]Lookup for use classification'!$B$7,B588)),ISNUMBER(SEARCH('[1]Lookup for use classification'!$C$7,B588)),ISNUMBER(SEARCH('[1]Lookup for use classification'!$D$7,B588))),'[1]Lookup for use classification'!$A$7,IF(OR(ISNUMBER(SEARCH('[1]Lookup for use classification'!$B$9,B588)),ISNUMBER(SEARCH('[1]Lookup for use classification'!$C$9,B588)),ISNUMBER(SEARCH('[1]Lookup for use classification'!$D$9,B588)),ISNUMBER(SEARCH('[1]Lookup for use classification'!$E$9,B588)),ISNUMBER(SEARCH('[1]Lookup for use classification'!$F$9,B588)),ISNUMBER(SEARCH('[1]Lookup for use classification'!$G$9,B588)),ISNUMBER(SEARCH('[1]Lookup for use classification'!$H$9,B588)),ISNUMBER(SEARCH('[1]Lookup for use classification'!$I$9,B588)),ISNUMBER(SEARCH('[1]Lookup for use classification'!$J$9,B588)),ISNUMBER(SEARCH('[1]Lookup for use classification'!$K$9,B588))),'[1]Lookup for use classification'!$A$9,IF(OR(ISNUMBER(SEARCH('[1]Lookup for use classification'!$B$10,B588)),ISNUMBER(SEARCH('[1]Lookup for use classification'!$C$10,B588)),ISNUMBER(SEARCH('[1]Lookup for use classification'!$D$10,B588)),ISNUMBER(SEARCH('[1]Lookup for use classification'!$E$10,B588)),ISNUMBER(SEARCH('[1]Lookup for use classification'!$F$10,B588)),ISNUMBER(SEARCH('[1]Lookup for use classification'!$G$10,B588))),'[1]Lookup for use classification'!$A$10,IF(OR(ISNUMBER(SEARCH('[1]Lookup for use classification'!$B$11,B588)),ISNUMBER(SEARCH('[1]Lookup for use classification'!$C$11,B588))),'[1]Lookup for use classification'!$A$11,IF(OR(ISNUMBER(SEARCH('[1]Lookup for use classification'!$B$12,B588)),ISNUMBER(SEARCH('[1]Lookup for use classification'!$C$12,B588))),'[1]Lookup for use classification'!$A$12,IF(OR(ISNUMBER(SEARCH('[1]Lookup for use classification'!$B$13,B588)),ISNUMBER(SEARCH('[1]Lookup for use classification'!$C$13,B588)),ISNUMBER(SEARCH('[1]Lookup for use classification'!$D$13,B588)),,ISNUMBER(SEARCH('[1]Lookup for use classification'!$C$13,B588)),ISNUMBER(SEARCH('[1]Lookup for use classification'!$E$13,B588))),'[1]Lookup for use classification'!$A$13,IF(OR(ISNUMBER(SEARCH('[1]Lookup for use classification'!$B$14,B588)),ISNUMBER(SEARCH('[1]Lookup for use classification'!$C$14,B588))),'[1]Lookup for use classification'!$A$14,"Other"))))))))))))</f>
        <v>Education - K - 12</v>
      </c>
      <c r="D588" s="27">
        <v>10677</v>
      </c>
      <c r="E588" s="29"/>
      <c r="F588" s="29"/>
    </row>
    <row r="589" spans="1:6">
      <c r="A589" s="16" t="s">
        <v>171</v>
      </c>
      <c r="B589" s="26" t="s">
        <v>176</v>
      </c>
      <c r="C589" s="133" t="str">
        <f>IF(OR(ISNUMBER(SEARCH('[1]Lookup for use classification'!$B$1,B589)),ISNUMBER(SEARCH('[1]Lookup for use classification'!$C$1,B589)),ISNUMBER(SEARCH('[1]Lookup for use classification'!$D$1,B589)),ISNUMBER(SEARCH('[1]Lookup for use classification'!$E$1,B589))),'[1]Lookup for use classification'!$A$1,IF(ISNUMBER(SEARCH('[1]Lookup for use classification'!$B$2,B589)),'[1]Lookup for use classification'!$A$2,IF(ISNUMBER(SEARCH('[1]Lookup for use classification'!$B$3,B589)),'[1]Lookup for use classification'!$A$3,IF(OR(ISNUMBER(SEARCH('[1]Lookup for use classification'!$B$4,B589)),ISNUMBER(SEARCH('[1]Lookup for use classification'!$C$4,B589)),ISNUMBER(SEARCH('[1]Lookup for use classification'!$D$4,B589)),ISNUMBER(SEARCH('[1]Lookup for use classification'!$E$4,B589))),'[1]Lookup for use classification'!$A$4,IF(OR(ISNUMBER(SEARCH('[1]Lookup for use classification'!$B$5,B589)),ISNUMBER(SEARCH('[1]Lookup for use classification'!$C$5,B589)),ISNUMBER(SEARCH('[1]Lookup for use classification'!$D$5,B589))),'[1]Lookup for use classification'!$A$5,IF(OR(ISNUMBER(SEARCH('[1]Lookup for use classification'!$B$7,B589)),ISNUMBER(SEARCH('[1]Lookup for use classification'!$C$7,B589)),ISNUMBER(SEARCH('[1]Lookup for use classification'!$D$7,B589))),'[1]Lookup for use classification'!$A$7,IF(OR(ISNUMBER(SEARCH('[1]Lookup for use classification'!$B$9,B589)),ISNUMBER(SEARCH('[1]Lookup for use classification'!$C$9,B589)),ISNUMBER(SEARCH('[1]Lookup for use classification'!$D$9,B589)),ISNUMBER(SEARCH('[1]Lookup for use classification'!$E$9,B589)),ISNUMBER(SEARCH('[1]Lookup for use classification'!$F$9,B589)),ISNUMBER(SEARCH('[1]Lookup for use classification'!$G$9,B589)),ISNUMBER(SEARCH('[1]Lookup for use classification'!$H$9,B589)),ISNUMBER(SEARCH('[1]Lookup for use classification'!$I$9,B589)),ISNUMBER(SEARCH('[1]Lookup for use classification'!$J$9,B589)),ISNUMBER(SEARCH('[1]Lookup for use classification'!$K$9,B589))),'[1]Lookup for use classification'!$A$9,IF(OR(ISNUMBER(SEARCH('[1]Lookup for use classification'!$B$10,B589)),ISNUMBER(SEARCH('[1]Lookup for use classification'!$C$10,B589)),ISNUMBER(SEARCH('[1]Lookup for use classification'!$D$10,B589)),ISNUMBER(SEARCH('[1]Lookup for use classification'!$E$10,B589)),ISNUMBER(SEARCH('[1]Lookup for use classification'!$F$10,B589)),ISNUMBER(SEARCH('[1]Lookup for use classification'!$G$10,B589))),'[1]Lookup for use classification'!$A$10,IF(OR(ISNUMBER(SEARCH('[1]Lookup for use classification'!$B$11,B589)),ISNUMBER(SEARCH('[1]Lookup for use classification'!$C$11,B589))),'[1]Lookup for use classification'!$A$11,IF(OR(ISNUMBER(SEARCH('[1]Lookup for use classification'!$B$12,B589)),ISNUMBER(SEARCH('[1]Lookup for use classification'!$C$12,B589))),'[1]Lookup for use classification'!$A$12,IF(OR(ISNUMBER(SEARCH('[1]Lookup for use classification'!$B$13,B589)),ISNUMBER(SEARCH('[1]Lookup for use classification'!$C$13,B589)),ISNUMBER(SEARCH('[1]Lookup for use classification'!$D$13,B589)),,ISNUMBER(SEARCH('[1]Lookup for use classification'!$C$13,B589)),ISNUMBER(SEARCH('[1]Lookup for use classification'!$E$13,B589))),'[1]Lookup for use classification'!$A$13,IF(OR(ISNUMBER(SEARCH('[1]Lookup for use classification'!$B$14,B589)),ISNUMBER(SEARCH('[1]Lookup for use classification'!$C$14,B589))),'[1]Lookup for use classification'!$A$14,"Other"))))))))))))</f>
        <v>Other</v>
      </c>
      <c r="D589" s="27">
        <v>740</v>
      </c>
      <c r="E589" s="29"/>
      <c r="F589" s="29"/>
    </row>
    <row r="590" spans="1:6">
      <c r="A590" s="16" t="s">
        <v>171</v>
      </c>
      <c r="B590" s="26" t="s">
        <v>177</v>
      </c>
      <c r="C590" s="133" t="str">
        <f>IF(OR(ISNUMBER(SEARCH('[1]Lookup for use classification'!$B$1,B590)),ISNUMBER(SEARCH('[1]Lookup for use classification'!$C$1,B590)),ISNUMBER(SEARCH('[1]Lookup for use classification'!$D$1,B590)),ISNUMBER(SEARCH('[1]Lookup for use classification'!$E$1,B590))),'[1]Lookup for use classification'!$A$1,IF(ISNUMBER(SEARCH('[1]Lookup for use classification'!$B$2,B590)),'[1]Lookup for use classification'!$A$2,IF(ISNUMBER(SEARCH('[1]Lookup for use classification'!$B$3,B590)),'[1]Lookup for use classification'!$A$3,IF(OR(ISNUMBER(SEARCH('[1]Lookup for use classification'!$B$4,B590)),ISNUMBER(SEARCH('[1]Lookup for use classification'!$C$4,B590)),ISNUMBER(SEARCH('[1]Lookup for use classification'!$D$4,B590)),ISNUMBER(SEARCH('[1]Lookup for use classification'!$E$4,B590))),'[1]Lookup for use classification'!$A$4,IF(OR(ISNUMBER(SEARCH('[1]Lookup for use classification'!$B$5,B590)),ISNUMBER(SEARCH('[1]Lookup for use classification'!$C$5,B590)),ISNUMBER(SEARCH('[1]Lookup for use classification'!$D$5,B590))),'[1]Lookup for use classification'!$A$5,IF(OR(ISNUMBER(SEARCH('[1]Lookup for use classification'!$B$7,B590)),ISNUMBER(SEARCH('[1]Lookup for use classification'!$C$7,B590)),ISNUMBER(SEARCH('[1]Lookup for use classification'!$D$7,B590))),'[1]Lookup for use classification'!$A$7,IF(OR(ISNUMBER(SEARCH('[1]Lookup for use classification'!$B$9,B590)),ISNUMBER(SEARCH('[1]Lookup for use classification'!$C$9,B590)),ISNUMBER(SEARCH('[1]Lookup for use classification'!$D$9,B590)),ISNUMBER(SEARCH('[1]Lookup for use classification'!$E$9,B590)),ISNUMBER(SEARCH('[1]Lookup for use classification'!$F$9,B590)),ISNUMBER(SEARCH('[1]Lookup for use classification'!$G$9,B590)),ISNUMBER(SEARCH('[1]Lookup for use classification'!$H$9,B590)),ISNUMBER(SEARCH('[1]Lookup for use classification'!$I$9,B590)),ISNUMBER(SEARCH('[1]Lookup for use classification'!$J$9,B590)),ISNUMBER(SEARCH('[1]Lookup for use classification'!$K$9,B590))),'[1]Lookup for use classification'!$A$9,IF(OR(ISNUMBER(SEARCH('[1]Lookup for use classification'!$B$10,B590)),ISNUMBER(SEARCH('[1]Lookup for use classification'!$C$10,B590)),ISNUMBER(SEARCH('[1]Lookup for use classification'!$D$10,B590)),ISNUMBER(SEARCH('[1]Lookup for use classification'!$E$10,B590)),ISNUMBER(SEARCH('[1]Lookup for use classification'!$F$10,B590)),ISNUMBER(SEARCH('[1]Lookup for use classification'!$G$10,B590))),'[1]Lookup for use classification'!$A$10,IF(OR(ISNUMBER(SEARCH('[1]Lookup for use classification'!$B$11,B590)),ISNUMBER(SEARCH('[1]Lookup for use classification'!$C$11,B590))),'[1]Lookup for use classification'!$A$11,IF(OR(ISNUMBER(SEARCH('[1]Lookup for use classification'!$B$12,B590)),ISNUMBER(SEARCH('[1]Lookup for use classification'!$C$12,B590))),'[1]Lookup for use classification'!$A$12,IF(OR(ISNUMBER(SEARCH('[1]Lookup for use classification'!$B$13,B590)),ISNUMBER(SEARCH('[1]Lookup for use classification'!$C$13,B590)),ISNUMBER(SEARCH('[1]Lookup for use classification'!$D$13,B590)),,ISNUMBER(SEARCH('[1]Lookup for use classification'!$C$13,B590)),ISNUMBER(SEARCH('[1]Lookup for use classification'!$E$13,B590))),'[1]Lookup for use classification'!$A$13,IF(OR(ISNUMBER(SEARCH('[1]Lookup for use classification'!$B$14,B590)),ISNUMBER(SEARCH('[1]Lookup for use classification'!$C$14,B590))),'[1]Lookup for use classification'!$A$14,"Other"))))))))))))</f>
        <v>Education - K - 12</v>
      </c>
      <c r="D590" s="27">
        <v>1364</v>
      </c>
      <c r="E590" s="29"/>
      <c r="F590" s="29"/>
    </row>
    <row r="591" spans="1:6">
      <c r="A591" s="16" t="s">
        <v>171</v>
      </c>
      <c r="B591" s="26" t="s">
        <v>178</v>
      </c>
      <c r="C591" s="133" t="str">
        <f>IF(OR(ISNUMBER(SEARCH('[1]Lookup for use classification'!$B$1,B591)),ISNUMBER(SEARCH('[1]Lookup for use classification'!$C$1,B591)),ISNUMBER(SEARCH('[1]Lookup for use classification'!$D$1,B591)),ISNUMBER(SEARCH('[1]Lookup for use classification'!$E$1,B591))),'[1]Lookup for use classification'!$A$1,IF(ISNUMBER(SEARCH('[1]Lookup for use classification'!$B$2,B591)),'[1]Lookup for use classification'!$A$2,IF(ISNUMBER(SEARCH('[1]Lookup for use classification'!$B$3,B591)),'[1]Lookup for use classification'!$A$3,IF(OR(ISNUMBER(SEARCH('[1]Lookup for use classification'!$B$4,B591)),ISNUMBER(SEARCH('[1]Lookup for use classification'!$C$4,B591)),ISNUMBER(SEARCH('[1]Lookup for use classification'!$D$4,B591)),ISNUMBER(SEARCH('[1]Lookup for use classification'!$E$4,B591))),'[1]Lookup for use classification'!$A$4,IF(OR(ISNUMBER(SEARCH('[1]Lookup for use classification'!$B$5,B591)),ISNUMBER(SEARCH('[1]Lookup for use classification'!$C$5,B591)),ISNUMBER(SEARCH('[1]Lookup for use classification'!$D$5,B591))),'[1]Lookup for use classification'!$A$5,IF(OR(ISNUMBER(SEARCH('[1]Lookup for use classification'!$B$7,B591)),ISNUMBER(SEARCH('[1]Lookup for use classification'!$C$7,B591)),ISNUMBER(SEARCH('[1]Lookup for use classification'!$D$7,B591))),'[1]Lookup for use classification'!$A$7,IF(OR(ISNUMBER(SEARCH('[1]Lookup for use classification'!$B$9,B591)),ISNUMBER(SEARCH('[1]Lookup for use classification'!$C$9,B591)),ISNUMBER(SEARCH('[1]Lookup for use classification'!$D$9,B591)),ISNUMBER(SEARCH('[1]Lookup for use classification'!$E$9,B591)),ISNUMBER(SEARCH('[1]Lookup for use classification'!$F$9,B591)),ISNUMBER(SEARCH('[1]Lookup for use classification'!$G$9,B591)),ISNUMBER(SEARCH('[1]Lookup for use classification'!$H$9,B591)),ISNUMBER(SEARCH('[1]Lookup for use classification'!$I$9,B591)),ISNUMBER(SEARCH('[1]Lookup for use classification'!$J$9,B591)),ISNUMBER(SEARCH('[1]Lookup for use classification'!$K$9,B591))),'[1]Lookup for use classification'!$A$9,IF(OR(ISNUMBER(SEARCH('[1]Lookup for use classification'!$B$10,B591)),ISNUMBER(SEARCH('[1]Lookup for use classification'!$C$10,B591)),ISNUMBER(SEARCH('[1]Lookup for use classification'!$D$10,B591)),ISNUMBER(SEARCH('[1]Lookup for use classification'!$E$10,B591)),ISNUMBER(SEARCH('[1]Lookup for use classification'!$F$10,B591)),ISNUMBER(SEARCH('[1]Lookup for use classification'!$G$10,B591))),'[1]Lookup for use classification'!$A$10,IF(OR(ISNUMBER(SEARCH('[1]Lookup for use classification'!$B$11,B591)),ISNUMBER(SEARCH('[1]Lookup for use classification'!$C$11,B591))),'[1]Lookup for use classification'!$A$11,IF(OR(ISNUMBER(SEARCH('[1]Lookup for use classification'!$B$12,B591)),ISNUMBER(SEARCH('[1]Lookup for use classification'!$C$12,B591))),'[1]Lookup for use classification'!$A$12,IF(OR(ISNUMBER(SEARCH('[1]Lookup for use classification'!$B$13,B591)),ISNUMBER(SEARCH('[1]Lookup for use classification'!$C$13,B591)),ISNUMBER(SEARCH('[1]Lookup for use classification'!$D$13,B591)),,ISNUMBER(SEARCH('[1]Lookup for use classification'!$C$13,B591)),ISNUMBER(SEARCH('[1]Lookup for use classification'!$E$13,B591))),'[1]Lookup for use classification'!$A$13,IF(OR(ISNUMBER(SEARCH('[1]Lookup for use classification'!$B$14,B591)),ISNUMBER(SEARCH('[1]Lookup for use classification'!$C$14,B591))),'[1]Lookup for use classification'!$A$14,"Other"))))))))))))</f>
        <v>Education - K - 12</v>
      </c>
      <c r="D591" s="27">
        <v>20531</v>
      </c>
      <c r="E591" s="29"/>
      <c r="F591" s="29"/>
    </row>
    <row r="592" spans="1:6">
      <c r="A592" s="16" t="s">
        <v>171</v>
      </c>
      <c r="B592" s="26" t="s">
        <v>179</v>
      </c>
      <c r="C592" s="133" t="str">
        <f>IF(OR(ISNUMBER(SEARCH('[1]Lookup for use classification'!$B$1,B592)),ISNUMBER(SEARCH('[1]Lookup for use classification'!$C$1,B592)),ISNUMBER(SEARCH('[1]Lookup for use classification'!$D$1,B592)),ISNUMBER(SEARCH('[1]Lookup for use classification'!$E$1,B592))),'[1]Lookup for use classification'!$A$1,IF(ISNUMBER(SEARCH('[1]Lookup for use classification'!$B$2,B592)),'[1]Lookup for use classification'!$A$2,IF(ISNUMBER(SEARCH('[1]Lookup for use classification'!$B$3,B592)),'[1]Lookup for use classification'!$A$3,IF(OR(ISNUMBER(SEARCH('[1]Lookup for use classification'!$B$4,B592)),ISNUMBER(SEARCH('[1]Lookup for use classification'!$C$4,B592)),ISNUMBER(SEARCH('[1]Lookup for use classification'!$D$4,B592)),ISNUMBER(SEARCH('[1]Lookup for use classification'!$E$4,B592))),'[1]Lookup for use classification'!$A$4,IF(OR(ISNUMBER(SEARCH('[1]Lookup for use classification'!$B$5,B592)),ISNUMBER(SEARCH('[1]Lookup for use classification'!$C$5,B592)),ISNUMBER(SEARCH('[1]Lookup for use classification'!$D$5,B592))),'[1]Lookup for use classification'!$A$5,IF(OR(ISNUMBER(SEARCH('[1]Lookup for use classification'!$B$7,B592)),ISNUMBER(SEARCH('[1]Lookup for use classification'!$C$7,B592)),ISNUMBER(SEARCH('[1]Lookup for use classification'!$D$7,B592))),'[1]Lookup for use classification'!$A$7,IF(OR(ISNUMBER(SEARCH('[1]Lookup for use classification'!$B$9,B592)),ISNUMBER(SEARCH('[1]Lookup for use classification'!$C$9,B592)),ISNUMBER(SEARCH('[1]Lookup for use classification'!$D$9,B592)),ISNUMBER(SEARCH('[1]Lookup for use classification'!$E$9,B592)),ISNUMBER(SEARCH('[1]Lookup for use classification'!$F$9,B592)),ISNUMBER(SEARCH('[1]Lookup for use classification'!$G$9,B592)),ISNUMBER(SEARCH('[1]Lookup for use classification'!$H$9,B592)),ISNUMBER(SEARCH('[1]Lookup for use classification'!$I$9,B592)),ISNUMBER(SEARCH('[1]Lookup for use classification'!$J$9,B592)),ISNUMBER(SEARCH('[1]Lookup for use classification'!$K$9,B592))),'[1]Lookup for use classification'!$A$9,IF(OR(ISNUMBER(SEARCH('[1]Lookup for use classification'!$B$10,B592)),ISNUMBER(SEARCH('[1]Lookup for use classification'!$C$10,B592)),ISNUMBER(SEARCH('[1]Lookup for use classification'!$D$10,B592)),ISNUMBER(SEARCH('[1]Lookup for use classification'!$E$10,B592)),ISNUMBER(SEARCH('[1]Lookup for use classification'!$F$10,B592)),ISNUMBER(SEARCH('[1]Lookup for use classification'!$G$10,B592))),'[1]Lookup for use classification'!$A$10,IF(OR(ISNUMBER(SEARCH('[1]Lookup for use classification'!$B$11,B592)),ISNUMBER(SEARCH('[1]Lookup for use classification'!$C$11,B592))),'[1]Lookup for use classification'!$A$11,IF(OR(ISNUMBER(SEARCH('[1]Lookup for use classification'!$B$12,B592)),ISNUMBER(SEARCH('[1]Lookup for use classification'!$C$12,B592))),'[1]Lookup for use classification'!$A$12,IF(OR(ISNUMBER(SEARCH('[1]Lookup for use classification'!$B$13,B592)),ISNUMBER(SEARCH('[1]Lookup for use classification'!$C$13,B592)),ISNUMBER(SEARCH('[1]Lookup for use classification'!$D$13,B592)),,ISNUMBER(SEARCH('[1]Lookup for use classification'!$C$13,B592)),ISNUMBER(SEARCH('[1]Lookup for use classification'!$E$13,B592))),'[1]Lookup for use classification'!$A$13,IF(OR(ISNUMBER(SEARCH('[1]Lookup for use classification'!$B$14,B592)),ISNUMBER(SEARCH('[1]Lookup for use classification'!$C$14,B592))),'[1]Lookup for use classification'!$A$14,"Other"))))))))))))</f>
        <v>Water &amp; Sewer</v>
      </c>
      <c r="D592" s="27">
        <v>2032</v>
      </c>
      <c r="E592" s="29" t="s">
        <v>10</v>
      </c>
      <c r="F592" s="29" t="s">
        <v>11</v>
      </c>
    </row>
    <row r="593" spans="1:6">
      <c r="A593" s="16" t="s">
        <v>171</v>
      </c>
      <c r="B593" s="26" t="s">
        <v>180</v>
      </c>
      <c r="C593" s="133" t="str">
        <f>IF(OR(ISNUMBER(SEARCH('[1]Lookup for use classification'!$B$1,B593)),ISNUMBER(SEARCH('[1]Lookup for use classification'!$C$1,B593)),ISNUMBER(SEARCH('[1]Lookup for use classification'!$D$1,B593)),ISNUMBER(SEARCH('[1]Lookup for use classification'!$E$1,B593))),'[1]Lookup for use classification'!$A$1,IF(ISNUMBER(SEARCH('[1]Lookup for use classification'!$B$2,B593)),'[1]Lookup for use classification'!$A$2,IF(ISNUMBER(SEARCH('[1]Lookup for use classification'!$B$3,B593)),'[1]Lookup for use classification'!$A$3,IF(OR(ISNUMBER(SEARCH('[1]Lookup for use classification'!$B$4,B593)),ISNUMBER(SEARCH('[1]Lookup for use classification'!$C$4,B593)),ISNUMBER(SEARCH('[1]Lookup for use classification'!$D$4,B593)),ISNUMBER(SEARCH('[1]Lookup for use classification'!$E$4,B593))),'[1]Lookup for use classification'!$A$4,IF(OR(ISNUMBER(SEARCH('[1]Lookup for use classification'!$B$5,B593)),ISNUMBER(SEARCH('[1]Lookup for use classification'!$C$5,B593)),ISNUMBER(SEARCH('[1]Lookup for use classification'!$D$5,B593))),'[1]Lookup for use classification'!$A$5,IF(OR(ISNUMBER(SEARCH('[1]Lookup for use classification'!$B$7,B593)),ISNUMBER(SEARCH('[1]Lookup for use classification'!$C$7,B593)),ISNUMBER(SEARCH('[1]Lookup for use classification'!$D$7,B593))),'[1]Lookup for use classification'!$A$7,IF(OR(ISNUMBER(SEARCH('[1]Lookup for use classification'!$B$9,B593)),ISNUMBER(SEARCH('[1]Lookup for use classification'!$C$9,B593)),ISNUMBER(SEARCH('[1]Lookup for use classification'!$D$9,B593)),ISNUMBER(SEARCH('[1]Lookup for use classification'!$E$9,B593)),ISNUMBER(SEARCH('[1]Lookup for use classification'!$F$9,B593)),ISNUMBER(SEARCH('[1]Lookup for use classification'!$G$9,B593)),ISNUMBER(SEARCH('[1]Lookup for use classification'!$H$9,B593)),ISNUMBER(SEARCH('[1]Lookup for use classification'!$I$9,B593)),ISNUMBER(SEARCH('[1]Lookup for use classification'!$J$9,B593)),ISNUMBER(SEARCH('[1]Lookup for use classification'!$K$9,B593))),'[1]Lookup for use classification'!$A$9,IF(OR(ISNUMBER(SEARCH('[1]Lookup for use classification'!$B$10,B593)),ISNUMBER(SEARCH('[1]Lookup for use classification'!$C$10,B593)),ISNUMBER(SEARCH('[1]Lookup for use classification'!$D$10,B593)),ISNUMBER(SEARCH('[1]Lookup for use classification'!$E$10,B593)),ISNUMBER(SEARCH('[1]Lookup for use classification'!$F$10,B593)),ISNUMBER(SEARCH('[1]Lookup for use classification'!$G$10,B593))),'[1]Lookup for use classification'!$A$10,IF(OR(ISNUMBER(SEARCH('[1]Lookup for use classification'!$B$11,B593)),ISNUMBER(SEARCH('[1]Lookup for use classification'!$C$11,B593))),'[1]Lookup for use classification'!$A$11,IF(OR(ISNUMBER(SEARCH('[1]Lookup for use classification'!$B$12,B593)),ISNUMBER(SEARCH('[1]Lookup for use classification'!$C$12,B593))),'[1]Lookup for use classification'!$A$12,IF(OR(ISNUMBER(SEARCH('[1]Lookup for use classification'!$B$13,B593)),ISNUMBER(SEARCH('[1]Lookup for use classification'!$C$13,B593)),ISNUMBER(SEARCH('[1]Lookup for use classification'!$D$13,B593)),,ISNUMBER(SEARCH('[1]Lookup for use classification'!$C$13,B593)),ISNUMBER(SEARCH('[1]Lookup for use classification'!$E$13,B593))),'[1]Lookup for use classification'!$A$13,IF(OR(ISNUMBER(SEARCH('[1]Lookup for use classification'!$B$14,B593)),ISNUMBER(SEARCH('[1]Lookup for use classification'!$C$14,B593))),'[1]Lookup for use classification'!$A$14,"Other"))))))))))))</f>
        <v>Public Safety</v>
      </c>
      <c r="D593" s="27"/>
      <c r="E593" s="29"/>
      <c r="F593" s="29"/>
    </row>
    <row r="594" spans="1:6">
      <c r="A594" s="16" t="s">
        <v>171</v>
      </c>
      <c r="B594" s="26" t="s">
        <v>90</v>
      </c>
      <c r="C594" s="133" t="str">
        <f>IF(OR(ISNUMBER(SEARCH('[1]Lookup for use classification'!$B$1,B594)),ISNUMBER(SEARCH('[1]Lookup for use classification'!$C$1,B594)),ISNUMBER(SEARCH('[1]Lookup for use classification'!$D$1,B594)),ISNUMBER(SEARCH('[1]Lookup for use classification'!$E$1,B594))),'[1]Lookup for use classification'!$A$1,IF(ISNUMBER(SEARCH('[1]Lookup for use classification'!$B$2,B594)),'[1]Lookup for use classification'!$A$2,IF(ISNUMBER(SEARCH('[1]Lookup for use classification'!$B$3,B594)),'[1]Lookup for use classification'!$A$3,IF(OR(ISNUMBER(SEARCH('[1]Lookup for use classification'!$B$4,B594)),ISNUMBER(SEARCH('[1]Lookup for use classification'!$C$4,B594)),ISNUMBER(SEARCH('[1]Lookup for use classification'!$D$4,B594)),ISNUMBER(SEARCH('[1]Lookup for use classification'!$E$4,B594))),'[1]Lookup for use classification'!$A$4,IF(OR(ISNUMBER(SEARCH('[1]Lookup for use classification'!$B$5,B594)),ISNUMBER(SEARCH('[1]Lookup for use classification'!$C$5,B594)),ISNUMBER(SEARCH('[1]Lookup for use classification'!$D$5,B594))),'[1]Lookup for use classification'!$A$5,IF(OR(ISNUMBER(SEARCH('[1]Lookup for use classification'!$B$7,B594)),ISNUMBER(SEARCH('[1]Lookup for use classification'!$C$7,B594)),ISNUMBER(SEARCH('[1]Lookup for use classification'!$D$7,B594))),'[1]Lookup for use classification'!$A$7,IF(OR(ISNUMBER(SEARCH('[1]Lookup for use classification'!$B$9,B594)),ISNUMBER(SEARCH('[1]Lookup for use classification'!$C$9,B594)),ISNUMBER(SEARCH('[1]Lookup for use classification'!$D$9,B594)),ISNUMBER(SEARCH('[1]Lookup for use classification'!$E$9,B594)),ISNUMBER(SEARCH('[1]Lookup for use classification'!$F$9,B594)),ISNUMBER(SEARCH('[1]Lookup for use classification'!$G$9,B594)),ISNUMBER(SEARCH('[1]Lookup for use classification'!$H$9,B594)),ISNUMBER(SEARCH('[1]Lookup for use classification'!$I$9,B594)),ISNUMBER(SEARCH('[1]Lookup for use classification'!$J$9,B594)),ISNUMBER(SEARCH('[1]Lookup for use classification'!$K$9,B594))),'[1]Lookup for use classification'!$A$9,IF(OR(ISNUMBER(SEARCH('[1]Lookup for use classification'!$B$10,B594)),ISNUMBER(SEARCH('[1]Lookup for use classification'!$C$10,B594)),ISNUMBER(SEARCH('[1]Lookup for use classification'!$D$10,B594)),ISNUMBER(SEARCH('[1]Lookup for use classification'!$E$10,B594)),ISNUMBER(SEARCH('[1]Lookup for use classification'!$F$10,B594)),ISNUMBER(SEARCH('[1]Lookup for use classification'!$G$10,B594))),'[1]Lookup for use classification'!$A$10,IF(OR(ISNUMBER(SEARCH('[1]Lookup for use classification'!$B$11,B594)),ISNUMBER(SEARCH('[1]Lookup for use classification'!$C$11,B594))),'[1]Lookup for use classification'!$A$11,IF(OR(ISNUMBER(SEARCH('[1]Lookup for use classification'!$B$12,B594)),ISNUMBER(SEARCH('[1]Lookup for use classification'!$C$12,B594))),'[1]Lookup for use classification'!$A$12,IF(OR(ISNUMBER(SEARCH('[1]Lookup for use classification'!$B$13,B594)),ISNUMBER(SEARCH('[1]Lookup for use classification'!$C$13,B594)),ISNUMBER(SEARCH('[1]Lookup for use classification'!$D$13,B594)),,ISNUMBER(SEARCH('[1]Lookup for use classification'!$C$13,B594)),ISNUMBER(SEARCH('[1]Lookup for use classification'!$E$13,B594))),'[1]Lookup for use classification'!$A$13,IF(OR(ISNUMBER(SEARCH('[1]Lookup for use classification'!$B$14,B594)),ISNUMBER(SEARCH('[1]Lookup for use classification'!$C$14,B594))),'[1]Lookup for use classification'!$A$14,"Other"))))))))))))</f>
        <v>Other</v>
      </c>
      <c r="D594" s="27">
        <v>320</v>
      </c>
      <c r="E594" s="29"/>
      <c r="F594" s="29"/>
    </row>
    <row r="595" spans="1:6">
      <c r="A595" s="16" t="s">
        <v>171</v>
      </c>
      <c r="B595" s="30" t="s">
        <v>181</v>
      </c>
      <c r="C595" s="133" t="str">
        <f>IF(OR(ISNUMBER(SEARCH('[1]Lookup for use classification'!$B$1,B595)),ISNUMBER(SEARCH('[1]Lookup for use classification'!$C$1,B595)),ISNUMBER(SEARCH('[1]Lookup for use classification'!$D$1,B595)),ISNUMBER(SEARCH('[1]Lookup for use classification'!$E$1,B595))),'[1]Lookup for use classification'!$A$1,IF(ISNUMBER(SEARCH('[1]Lookup for use classification'!$B$2,B595)),'[1]Lookup for use classification'!$A$2,IF(ISNUMBER(SEARCH('[1]Lookup for use classification'!$B$3,B595)),'[1]Lookup for use classification'!$A$3,IF(OR(ISNUMBER(SEARCH('[1]Lookup for use classification'!$B$4,B595)),ISNUMBER(SEARCH('[1]Lookup for use classification'!$C$4,B595)),ISNUMBER(SEARCH('[1]Lookup for use classification'!$D$4,B595)),ISNUMBER(SEARCH('[1]Lookup for use classification'!$E$4,B595))),'[1]Lookup for use classification'!$A$4,IF(OR(ISNUMBER(SEARCH('[1]Lookup for use classification'!$B$5,B595)),ISNUMBER(SEARCH('[1]Lookup for use classification'!$C$5,B595)),ISNUMBER(SEARCH('[1]Lookup for use classification'!$D$5,B595))),'[1]Lookup for use classification'!$A$5,IF(OR(ISNUMBER(SEARCH('[1]Lookup for use classification'!$B$7,B595)),ISNUMBER(SEARCH('[1]Lookup for use classification'!$C$7,B595)),ISNUMBER(SEARCH('[1]Lookup for use classification'!$D$7,B595))),'[1]Lookup for use classification'!$A$7,IF(OR(ISNUMBER(SEARCH('[1]Lookup for use classification'!$B$9,B595)),ISNUMBER(SEARCH('[1]Lookup for use classification'!$C$9,B595)),ISNUMBER(SEARCH('[1]Lookup for use classification'!$D$9,B595)),ISNUMBER(SEARCH('[1]Lookup for use classification'!$E$9,B595)),ISNUMBER(SEARCH('[1]Lookup for use classification'!$F$9,B595)),ISNUMBER(SEARCH('[1]Lookup for use classification'!$G$9,B595)),ISNUMBER(SEARCH('[1]Lookup for use classification'!$H$9,B595)),ISNUMBER(SEARCH('[1]Lookup for use classification'!$I$9,B595)),ISNUMBER(SEARCH('[1]Lookup for use classification'!$J$9,B595)),ISNUMBER(SEARCH('[1]Lookup for use classification'!$K$9,B595))),'[1]Lookup for use classification'!$A$9,IF(OR(ISNUMBER(SEARCH('[1]Lookup for use classification'!$B$10,B595)),ISNUMBER(SEARCH('[1]Lookup for use classification'!$C$10,B595)),ISNUMBER(SEARCH('[1]Lookup for use classification'!$D$10,B595)),ISNUMBER(SEARCH('[1]Lookup for use classification'!$E$10,B595)),ISNUMBER(SEARCH('[1]Lookup for use classification'!$F$10,B595)),ISNUMBER(SEARCH('[1]Lookup for use classification'!$G$10,B595))),'[1]Lookup for use classification'!$A$10,IF(OR(ISNUMBER(SEARCH('[1]Lookup for use classification'!$B$11,B595)),ISNUMBER(SEARCH('[1]Lookup for use classification'!$C$11,B595))),'[1]Lookup for use classification'!$A$11,IF(OR(ISNUMBER(SEARCH('[1]Lookup for use classification'!$B$12,B595)),ISNUMBER(SEARCH('[1]Lookup for use classification'!$C$12,B595))),'[1]Lookup for use classification'!$A$12,IF(OR(ISNUMBER(SEARCH('[1]Lookup for use classification'!$B$13,B595)),ISNUMBER(SEARCH('[1]Lookup for use classification'!$C$13,B595)),ISNUMBER(SEARCH('[1]Lookup for use classification'!$D$13,B595)),,ISNUMBER(SEARCH('[1]Lookup for use classification'!$C$13,B595)),ISNUMBER(SEARCH('[1]Lookup for use classification'!$E$13,B595))),'[1]Lookup for use classification'!$A$13,IF(OR(ISNUMBER(SEARCH('[1]Lookup for use classification'!$B$14,B595)),ISNUMBER(SEARCH('[1]Lookup for use classification'!$C$14,B595))),'[1]Lookup for use classification'!$A$14,"Other"))))))))))))</f>
        <v>Office</v>
      </c>
      <c r="D595" s="46">
        <v>961</v>
      </c>
      <c r="E595" s="28" t="s">
        <v>10</v>
      </c>
      <c r="F595" s="28" t="s">
        <v>11</v>
      </c>
    </row>
    <row r="596" spans="1:6">
      <c r="A596" s="16" t="s">
        <v>171</v>
      </c>
      <c r="B596" s="26" t="s">
        <v>182</v>
      </c>
      <c r="C596" s="133" t="str">
        <f>IF(OR(ISNUMBER(SEARCH('[1]Lookup for use classification'!$B$1,B596)),ISNUMBER(SEARCH('[1]Lookup for use classification'!$C$1,B596)),ISNUMBER(SEARCH('[1]Lookup for use classification'!$D$1,B596)),ISNUMBER(SEARCH('[1]Lookup for use classification'!$E$1,B596))),'[1]Lookup for use classification'!$A$1,IF(ISNUMBER(SEARCH('[1]Lookup for use classification'!$B$2,B596)),'[1]Lookup for use classification'!$A$2,IF(ISNUMBER(SEARCH('[1]Lookup for use classification'!$B$3,B596)),'[1]Lookup for use classification'!$A$3,IF(OR(ISNUMBER(SEARCH('[1]Lookup for use classification'!$B$4,B596)),ISNUMBER(SEARCH('[1]Lookup for use classification'!$C$4,B596)),ISNUMBER(SEARCH('[1]Lookup for use classification'!$D$4,B596)),ISNUMBER(SEARCH('[1]Lookup for use classification'!$E$4,B596))),'[1]Lookup for use classification'!$A$4,IF(OR(ISNUMBER(SEARCH('[1]Lookup for use classification'!$B$5,B596)),ISNUMBER(SEARCH('[1]Lookup for use classification'!$C$5,B596)),ISNUMBER(SEARCH('[1]Lookup for use classification'!$D$5,B596))),'[1]Lookup for use classification'!$A$5,IF(OR(ISNUMBER(SEARCH('[1]Lookup for use classification'!$B$7,B596)),ISNUMBER(SEARCH('[1]Lookup for use classification'!$C$7,B596)),ISNUMBER(SEARCH('[1]Lookup for use classification'!$D$7,B596))),'[1]Lookup for use classification'!$A$7,IF(OR(ISNUMBER(SEARCH('[1]Lookup for use classification'!$B$9,B596)),ISNUMBER(SEARCH('[1]Lookup for use classification'!$C$9,B596)),ISNUMBER(SEARCH('[1]Lookup for use classification'!$D$9,B596)),ISNUMBER(SEARCH('[1]Lookup for use classification'!$E$9,B596)),ISNUMBER(SEARCH('[1]Lookup for use classification'!$F$9,B596)),ISNUMBER(SEARCH('[1]Lookup for use classification'!$G$9,B596)),ISNUMBER(SEARCH('[1]Lookup for use classification'!$H$9,B596)),ISNUMBER(SEARCH('[1]Lookup for use classification'!$I$9,B596)),ISNUMBER(SEARCH('[1]Lookup for use classification'!$J$9,B596)),ISNUMBER(SEARCH('[1]Lookup for use classification'!$K$9,B596))),'[1]Lookup for use classification'!$A$9,IF(OR(ISNUMBER(SEARCH('[1]Lookup for use classification'!$B$10,B596)),ISNUMBER(SEARCH('[1]Lookup for use classification'!$C$10,B596)),ISNUMBER(SEARCH('[1]Lookup for use classification'!$D$10,B596)),ISNUMBER(SEARCH('[1]Lookup for use classification'!$E$10,B596)),ISNUMBER(SEARCH('[1]Lookup for use classification'!$F$10,B596)),ISNUMBER(SEARCH('[1]Lookup for use classification'!$G$10,B596))),'[1]Lookup for use classification'!$A$10,IF(OR(ISNUMBER(SEARCH('[1]Lookup for use classification'!$B$11,B596)),ISNUMBER(SEARCH('[1]Lookup for use classification'!$C$11,B596))),'[1]Lookup for use classification'!$A$11,IF(OR(ISNUMBER(SEARCH('[1]Lookup for use classification'!$B$12,B596)),ISNUMBER(SEARCH('[1]Lookup for use classification'!$C$12,B596))),'[1]Lookup for use classification'!$A$12,IF(OR(ISNUMBER(SEARCH('[1]Lookup for use classification'!$B$13,B596)),ISNUMBER(SEARCH('[1]Lookup for use classification'!$C$13,B596)),ISNUMBER(SEARCH('[1]Lookup for use classification'!$D$13,B596)),,ISNUMBER(SEARCH('[1]Lookup for use classification'!$C$13,B596)),ISNUMBER(SEARCH('[1]Lookup for use classification'!$E$13,B596))),'[1]Lookup for use classification'!$A$13,IF(OR(ISNUMBER(SEARCH('[1]Lookup for use classification'!$B$14,B596)),ISNUMBER(SEARCH('[1]Lookup for use classification'!$C$14,B596))),'[1]Lookup for use classification'!$A$14,"Other"))))))))))))</f>
        <v>Other</v>
      </c>
      <c r="D596" s="27"/>
      <c r="E596" s="29"/>
      <c r="F596" s="29"/>
    </row>
    <row r="597" spans="1:6">
      <c r="A597" s="16" t="s">
        <v>171</v>
      </c>
      <c r="B597" s="26" t="s">
        <v>183</v>
      </c>
      <c r="C597" s="133" t="str">
        <f>IF(OR(ISNUMBER(SEARCH('[1]Lookup for use classification'!$B$1,B597)),ISNUMBER(SEARCH('[1]Lookup for use classification'!$C$1,B597)),ISNUMBER(SEARCH('[1]Lookup for use classification'!$D$1,B597)),ISNUMBER(SEARCH('[1]Lookup for use classification'!$E$1,B597))),'[1]Lookup for use classification'!$A$1,IF(ISNUMBER(SEARCH('[1]Lookup for use classification'!$B$2,B597)),'[1]Lookup for use classification'!$A$2,IF(ISNUMBER(SEARCH('[1]Lookup for use classification'!$B$3,B597)),'[1]Lookup for use classification'!$A$3,IF(OR(ISNUMBER(SEARCH('[1]Lookup for use classification'!$B$4,B597)),ISNUMBER(SEARCH('[1]Lookup for use classification'!$C$4,B597)),ISNUMBER(SEARCH('[1]Lookup for use classification'!$D$4,B597)),ISNUMBER(SEARCH('[1]Lookup for use classification'!$E$4,B597))),'[1]Lookup for use classification'!$A$4,IF(OR(ISNUMBER(SEARCH('[1]Lookup for use classification'!$B$5,B597)),ISNUMBER(SEARCH('[1]Lookup for use classification'!$C$5,B597)),ISNUMBER(SEARCH('[1]Lookup for use classification'!$D$5,B597))),'[1]Lookup for use classification'!$A$5,IF(OR(ISNUMBER(SEARCH('[1]Lookup for use classification'!$B$7,B597)),ISNUMBER(SEARCH('[1]Lookup for use classification'!$C$7,B597)),ISNUMBER(SEARCH('[1]Lookup for use classification'!$D$7,B597))),'[1]Lookup for use classification'!$A$7,IF(OR(ISNUMBER(SEARCH('[1]Lookup for use classification'!$B$9,B597)),ISNUMBER(SEARCH('[1]Lookup for use classification'!$C$9,B597)),ISNUMBER(SEARCH('[1]Lookup for use classification'!$D$9,B597)),ISNUMBER(SEARCH('[1]Lookup for use classification'!$E$9,B597)),ISNUMBER(SEARCH('[1]Lookup for use classification'!$F$9,B597)),ISNUMBER(SEARCH('[1]Lookup for use classification'!$G$9,B597)),ISNUMBER(SEARCH('[1]Lookup for use classification'!$H$9,B597)),ISNUMBER(SEARCH('[1]Lookup for use classification'!$I$9,B597)),ISNUMBER(SEARCH('[1]Lookup for use classification'!$J$9,B597)),ISNUMBER(SEARCH('[1]Lookup for use classification'!$K$9,B597))),'[1]Lookup for use classification'!$A$9,IF(OR(ISNUMBER(SEARCH('[1]Lookup for use classification'!$B$10,B597)),ISNUMBER(SEARCH('[1]Lookup for use classification'!$C$10,B597)),ISNUMBER(SEARCH('[1]Lookup for use classification'!$D$10,B597)),ISNUMBER(SEARCH('[1]Lookup for use classification'!$E$10,B597)),ISNUMBER(SEARCH('[1]Lookup for use classification'!$F$10,B597)),ISNUMBER(SEARCH('[1]Lookup for use classification'!$G$10,B597))),'[1]Lookup for use classification'!$A$10,IF(OR(ISNUMBER(SEARCH('[1]Lookup for use classification'!$B$11,B597)),ISNUMBER(SEARCH('[1]Lookup for use classification'!$C$11,B597))),'[1]Lookup for use classification'!$A$11,IF(OR(ISNUMBER(SEARCH('[1]Lookup for use classification'!$B$12,B597)),ISNUMBER(SEARCH('[1]Lookup for use classification'!$C$12,B597))),'[1]Lookup for use classification'!$A$12,IF(OR(ISNUMBER(SEARCH('[1]Lookup for use classification'!$B$13,B597)),ISNUMBER(SEARCH('[1]Lookup for use classification'!$C$13,B597)),ISNUMBER(SEARCH('[1]Lookup for use classification'!$D$13,B597)),,ISNUMBER(SEARCH('[1]Lookup for use classification'!$C$13,B597)),ISNUMBER(SEARCH('[1]Lookup for use classification'!$E$13,B597))),'[1]Lookup for use classification'!$A$13,IF(OR(ISNUMBER(SEARCH('[1]Lookup for use classification'!$B$14,B597)),ISNUMBER(SEARCH('[1]Lookup for use classification'!$C$14,B597))),'[1]Lookup for use classification'!$A$14,"Other"))))))))))))</f>
        <v>Other</v>
      </c>
      <c r="D597" s="27"/>
      <c r="E597" s="29"/>
      <c r="F597" s="29"/>
    </row>
    <row r="598" spans="1:6">
      <c r="A598" s="16" t="s">
        <v>171</v>
      </c>
      <c r="B598" s="26" t="s">
        <v>184</v>
      </c>
      <c r="C598" s="133" t="str">
        <f>IF(OR(ISNUMBER(SEARCH('[1]Lookup for use classification'!$B$1,B598)),ISNUMBER(SEARCH('[1]Lookup for use classification'!$C$1,B598)),ISNUMBER(SEARCH('[1]Lookup for use classification'!$D$1,B598)),ISNUMBER(SEARCH('[1]Lookup for use classification'!$E$1,B598))),'[1]Lookup for use classification'!$A$1,IF(ISNUMBER(SEARCH('[1]Lookup for use classification'!$B$2,B598)),'[1]Lookup for use classification'!$A$2,IF(ISNUMBER(SEARCH('[1]Lookup for use classification'!$B$3,B598)),'[1]Lookup for use classification'!$A$3,IF(OR(ISNUMBER(SEARCH('[1]Lookup for use classification'!$B$4,B598)),ISNUMBER(SEARCH('[1]Lookup for use classification'!$C$4,B598)),ISNUMBER(SEARCH('[1]Lookup for use classification'!$D$4,B598)),ISNUMBER(SEARCH('[1]Lookup for use classification'!$E$4,B598))),'[1]Lookup for use classification'!$A$4,IF(OR(ISNUMBER(SEARCH('[1]Lookup for use classification'!$B$5,B598)),ISNUMBER(SEARCH('[1]Lookup for use classification'!$C$5,B598)),ISNUMBER(SEARCH('[1]Lookup for use classification'!$D$5,B598))),'[1]Lookup for use classification'!$A$5,IF(OR(ISNUMBER(SEARCH('[1]Lookup for use classification'!$B$7,B598)),ISNUMBER(SEARCH('[1]Lookup for use classification'!$C$7,B598)),ISNUMBER(SEARCH('[1]Lookup for use classification'!$D$7,B598))),'[1]Lookup for use classification'!$A$7,IF(OR(ISNUMBER(SEARCH('[1]Lookup for use classification'!$B$9,B598)),ISNUMBER(SEARCH('[1]Lookup for use classification'!$C$9,B598)),ISNUMBER(SEARCH('[1]Lookup for use classification'!$D$9,B598)),ISNUMBER(SEARCH('[1]Lookup for use classification'!$E$9,B598)),ISNUMBER(SEARCH('[1]Lookup for use classification'!$F$9,B598)),ISNUMBER(SEARCH('[1]Lookup for use classification'!$G$9,B598)),ISNUMBER(SEARCH('[1]Lookup for use classification'!$H$9,B598)),ISNUMBER(SEARCH('[1]Lookup for use classification'!$I$9,B598)),ISNUMBER(SEARCH('[1]Lookup for use classification'!$J$9,B598)),ISNUMBER(SEARCH('[1]Lookup for use classification'!$K$9,B598))),'[1]Lookup for use classification'!$A$9,IF(OR(ISNUMBER(SEARCH('[1]Lookup for use classification'!$B$10,B598)),ISNUMBER(SEARCH('[1]Lookup for use classification'!$C$10,B598)),ISNUMBER(SEARCH('[1]Lookup for use classification'!$D$10,B598)),ISNUMBER(SEARCH('[1]Lookup for use classification'!$E$10,B598)),ISNUMBER(SEARCH('[1]Lookup for use classification'!$F$10,B598)),ISNUMBER(SEARCH('[1]Lookup for use classification'!$G$10,B598))),'[1]Lookup for use classification'!$A$10,IF(OR(ISNUMBER(SEARCH('[1]Lookup for use classification'!$B$11,B598)),ISNUMBER(SEARCH('[1]Lookup for use classification'!$C$11,B598))),'[1]Lookup for use classification'!$A$11,IF(OR(ISNUMBER(SEARCH('[1]Lookup for use classification'!$B$12,B598)),ISNUMBER(SEARCH('[1]Lookup for use classification'!$C$12,B598))),'[1]Lookup for use classification'!$A$12,IF(OR(ISNUMBER(SEARCH('[1]Lookup for use classification'!$B$13,B598)),ISNUMBER(SEARCH('[1]Lookup for use classification'!$C$13,B598)),ISNUMBER(SEARCH('[1]Lookup for use classification'!$D$13,B598)),,ISNUMBER(SEARCH('[1]Lookup for use classification'!$C$13,B598)),ISNUMBER(SEARCH('[1]Lookup for use classification'!$E$13,B598))),'[1]Lookup for use classification'!$A$13,IF(OR(ISNUMBER(SEARCH('[1]Lookup for use classification'!$B$14,B598)),ISNUMBER(SEARCH('[1]Lookup for use classification'!$C$14,B598))),'[1]Lookup for use classification'!$A$14,"Other"))))))))))))</f>
        <v>Other</v>
      </c>
      <c r="D598" s="27"/>
      <c r="E598" s="29"/>
      <c r="F598" s="29"/>
    </row>
    <row r="599" spans="1:6">
      <c r="A599" s="16" t="s">
        <v>171</v>
      </c>
      <c r="B599" s="26" t="s">
        <v>185</v>
      </c>
      <c r="C599" s="133" t="str">
        <f>IF(OR(ISNUMBER(SEARCH('[1]Lookup for use classification'!$B$1,B599)),ISNUMBER(SEARCH('[1]Lookup for use classification'!$C$1,B599)),ISNUMBER(SEARCH('[1]Lookup for use classification'!$D$1,B599)),ISNUMBER(SEARCH('[1]Lookup for use classification'!$E$1,B599))),'[1]Lookup for use classification'!$A$1,IF(ISNUMBER(SEARCH('[1]Lookup for use classification'!$B$2,B599)),'[1]Lookup for use classification'!$A$2,IF(ISNUMBER(SEARCH('[1]Lookup for use classification'!$B$3,B599)),'[1]Lookup for use classification'!$A$3,IF(OR(ISNUMBER(SEARCH('[1]Lookup for use classification'!$B$4,B599)),ISNUMBER(SEARCH('[1]Lookup for use classification'!$C$4,B599)),ISNUMBER(SEARCH('[1]Lookup for use classification'!$D$4,B599)),ISNUMBER(SEARCH('[1]Lookup for use classification'!$E$4,B599))),'[1]Lookup for use classification'!$A$4,IF(OR(ISNUMBER(SEARCH('[1]Lookup for use classification'!$B$5,B599)),ISNUMBER(SEARCH('[1]Lookup for use classification'!$C$5,B599)),ISNUMBER(SEARCH('[1]Lookup for use classification'!$D$5,B599))),'[1]Lookup for use classification'!$A$5,IF(OR(ISNUMBER(SEARCH('[1]Lookup for use classification'!$B$7,B599)),ISNUMBER(SEARCH('[1]Lookup for use classification'!$C$7,B599)),ISNUMBER(SEARCH('[1]Lookup for use classification'!$D$7,B599))),'[1]Lookup for use classification'!$A$7,IF(OR(ISNUMBER(SEARCH('[1]Lookup for use classification'!$B$9,B599)),ISNUMBER(SEARCH('[1]Lookup for use classification'!$C$9,B599)),ISNUMBER(SEARCH('[1]Lookup for use classification'!$D$9,B599)),ISNUMBER(SEARCH('[1]Lookup for use classification'!$E$9,B599)),ISNUMBER(SEARCH('[1]Lookup for use classification'!$F$9,B599)),ISNUMBER(SEARCH('[1]Lookup for use classification'!$G$9,B599)),ISNUMBER(SEARCH('[1]Lookup for use classification'!$H$9,B599)),ISNUMBER(SEARCH('[1]Lookup for use classification'!$I$9,B599)),ISNUMBER(SEARCH('[1]Lookup for use classification'!$J$9,B599)),ISNUMBER(SEARCH('[1]Lookup for use classification'!$K$9,B599))),'[1]Lookup for use classification'!$A$9,IF(OR(ISNUMBER(SEARCH('[1]Lookup for use classification'!$B$10,B599)),ISNUMBER(SEARCH('[1]Lookup for use classification'!$C$10,B599)),ISNUMBER(SEARCH('[1]Lookup for use classification'!$D$10,B599)),ISNUMBER(SEARCH('[1]Lookup for use classification'!$E$10,B599)),ISNUMBER(SEARCH('[1]Lookup for use classification'!$F$10,B599)),ISNUMBER(SEARCH('[1]Lookup for use classification'!$G$10,B599))),'[1]Lookup for use classification'!$A$10,IF(OR(ISNUMBER(SEARCH('[1]Lookup for use classification'!$B$11,B599)),ISNUMBER(SEARCH('[1]Lookup for use classification'!$C$11,B599))),'[1]Lookup for use classification'!$A$11,IF(OR(ISNUMBER(SEARCH('[1]Lookup for use classification'!$B$12,B599)),ISNUMBER(SEARCH('[1]Lookup for use classification'!$C$12,B599))),'[1]Lookup for use classification'!$A$12,IF(OR(ISNUMBER(SEARCH('[1]Lookup for use classification'!$B$13,B599)),ISNUMBER(SEARCH('[1]Lookup for use classification'!$C$13,B599)),ISNUMBER(SEARCH('[1]Lookup for use classification'!$D$13,B599)),,ISNUMBER(SEARCH('[1]Lookup for use classification'!$C$13,B599)),ISNUMBER(SEARCH('[1]Lookup for use classification'!$E$13,B599))),'[1]Lookup for use classification'!$A$13,IF(OR(ISNUMBER(SEARCH('[1]Lookup for use classification'!$B$14,B599)),ISNUMBER(SEARCH('[1]Lookup for use classification'!$C$14,B599))),'[1]Lookup for use classification'!$A$14,"Other"))))))))))))</f>
        <v>Other</v>
      </c>
      <c r="D599" s="27">
        <v>480</v>
      </c>
      <c r="E599" s="29"/>
      <c r="F599" s="29"/>
    </row>
    <row r="600" spans="1:6">
      <c r="A600" s="16" t="s">
        <v>171</v>
      </c>
      <c r="B600" s="26" t="s">
        <v>163</v>
      </c>
      <c r="C600" s="133" t="str">
        <f>IF(OR(ISNUMBER(SEARCH('[1]Lookup for use classification'!$B$1,B600)),ISNUMBER(SEARCH('[1]Lookup for use classification'!$C$1,B600)),ISNUMBER(SEARCH('[1]Lookup for use classification'!$D$1,B600)),ISNUMBER(SEARCH('[1]Lookup for use classification'!$E$1,B600))),'[1]Lookup for use classification'!$A$1,IF(ISNUMBER(SEARCH('[1]Lookup for use classification'!$B$2,B600)),'[1]Lookup for use classification'!$A$2,IF(ISNUMBER(SEARCH('[1]Lookup for use classification'!$B$3,B600)),'[1]Lookup for use classification'!$A$3,IF(OR(ISNUMBER(SEARCH('[1]Lookup for use classification'!$B$4,B600)),ISNUMBER(SEARCH('[1]Lookup for use classification'!$C$4,B600)),ISNUMBER(SEARCH('[1]Lookup for use classification'!$D$4,B600)),ISNUMBER(SEARCH('[1]Lookup for use classification'!$E$4,B600))),'[1]Lookup for use classification'!$A$4,IF(OR(ISNUMBER(SEARCH('[1]Lookup for use classification'!$B$5,B600)),ISNUMBER(SEARCH('[1]Lookup for use classification'!$C$5,B600)),ISNUMBER(SEARCH('[1]Lookup for use classification'!$D$5,B600))),'[1]Lookup for use classification'!$A$5,IF(OR(ISNUMBER(SEARCH('[1]Lookup for use classification'!$B$7,B600)),ISNUMBER(SEARCH('[1]Lookup for use classification'!$C$7,B600)),ISNUMBER(SEARCH('[1]Lookup for use classification'!$D$7,B600))),'[1]Lookup for use classification'!$A$7,IF(OR(ISNUMBER(SEARCH('[1]Lookup for use classification'!$B$9,B600)),ISNUMBER(SEARCH('[1]Lookup for use classification'!$C$9,B600)),ISNUMBER(SEARCH('[1]Lookup for use classification'!$D$9,B600)),ISNUMBER(SEARCH('[1]Lookup for use classification'!$E$9,B600)),ISNUMBER(SEARCH('[1]Lookup for use classification'!$F$9,B600)),ISNUMBER(SEARCH('[1]Lookup for use classification'!$G$9,B600)),ISNUMBER(SEARCH('[1]Lookup for use classification'!$H$9,B600)),ISNUMBER(SEARCH('[1]Lookup for use classification'!$I$9,B600)),ISNUMBER(SEARCH('[1]Lookup for use classification'!$J$9,B600)),ISNUMBER(SEARCH('[1]Lookup for use classification'!$K$9,B600))),'[1]Lookup for use classification'!$A$9,IF(OR(ISNUMBER(SEARCH('[1]Lookup for use classification'!$B$10,B600)),ISNUMBER(SEARCH('[1]Lookup for use classification'!$C$10,B600)),ISNUMBER(SEARCH('[1]Lookup for use classification'!$D$10,B600)),ISNUMBER(SEARCH('[1]Lookup for use classification'!$E$10,B600)),ISNUMBER(SEARCH('[1]Lookup for use classification'!$F$10,B600)),ISNUMBER(SEARCH('[1]Lookup for use classification'!$G$10,B600))),'[1]Lookup for use classification'!$A$10,IF(OR(ISNUMBER(SEARCH('[1]Lookup for use classification'!$B$11,B600)),ISNUMBER(SEARCH('[1]Lookup for use classification'!$C$11,B600))),'[1]Lookup for use classification'!$A$11,IF(OR(ISNUMBER(SEARCH('[1]Lookup for use classification'!$B$12,B600)),ISNUMBER(SEARCH('[1]Lookup for use classification'!$C$12,B600))),'[1]Lookup for use classification'!$A$12,IF(OR(ISNUMBER(SEARCH('[1]Lookup for use classification'!$B$13,B600)),ISNUMBER(SEARCH('[1]Lookup for use classification'!$C$13,B600)),ISNUMBER(SEARCH('[1]Lookup for use classification'!$D$13,B600)),,ISNUMBER(SEARCH('[1]Lookup for use classification'!$C$13,B600)),ISNUMBER(SEARCH('[1]Lookup for use classification'!$E$13,B600))),'[1]Lookup for use classification'!$A$13,IF(OR(ISNUMBER(SEARCH('[1]Lookup for use classification'!$B$14,B600)),ISNUMBER(SEARCH('[1]Lookup for use classification'!$C$14,B600))),'[1]Lookup for use classification'!$A$14,"Other"))))))))))))</f>
        <v>Other</v>
      </c>
      <c r="D600" s="27">
        <v>740</v>
      </c>
      <c r="E600" s="29"/>
      <c r="F600" s="29"/>
    </row>
    <row r="601" spans="1:6">
      <c r="A601" s="16" t="s">
        <v>171</v>
      </c>
      <c r="B601" s="26" t="s">
        <v>140</v>
      </c>
      <c r="C601" s="133" t="str">
        <f>IF(OR(ISNUMBER(SEARCH('[1]Lookup for use classification'!$B$1,B601)),ISNUMBER(SEARCH('[1]Lookup for use classification'!$C$1,B601)),ISNUMBER(SEARCH('[1]Lookup for use classification'!$D$1,B601)),ISNUMBER(SEARCH('[1]Lookup for use classification'!$E$1,B601))),'[1]Lookup for use classification'!$A$1,IF(ISNUMBER(SEARCH('[1]Lookup for use classification'!$B$2,B601)),'[1]Lookup for use classification'!$A$2,IF(ISNUMBER(SEARCH('[1]Lookup for use classification'!$B$3,B601)),'[1]Lookup for use classification'!$A$3,IF(OR(ISNUMBER(SEARCH('[1]Lookup for use classification'!$B$4,B601)),ISNUMBER(SEARCH('[1]Lookup for use classification'!$C$4,B601)),ISNUMBER(SEARCH('[1]Lookup for use classification'!$D$4,B601)),ISNUMBER(SEARCH('[1]Lookup for use classification'!$E$4,B601))),'[1]Lookup for use classification'!$A$4,IF(OR(ISNUMBER(SEARCH('[1]Lookup for use classification'!$B$5,B601)),ISNUMBER(SEARCH('[1]Lookup for use classification'!$C$5,B601)),ISNUMBER(SEARCH('[1]Lookup for use classification'!$D$5,B601))),'[1]Lookup for use classification'!$A$5,IF(OR(ISNUMBER(SEARCH('[1]Lookup for use classification'!$B$7,B601)),ISNUMBER(SEARCH('[1]Lookup for use classification'!$C$7,B601)),ISNUMBER(SEARCH('[1]Lookup for use classification'!$D$7,B601))),'[1]Lookup for use classification'!$A$7,IF(OR(ISNUMBER(SEARCH('[1]Lookup for use classification'!$B$9,B601)),ISNUMBER(SEARCH('[1]Lookup for use classification'!$C$9,B601)),ISNUMBER(SEARCH('[1]Lookup for use classification'!$D$9,B601)),ISNUMBER(SEARCH('[1]Lookup for use classification'!$E$9,B601)),ISNUMBER(SEARCH('[1]Lookup for use classification'!$F$9,B601)),ISNUMBER(SEARCH('[1]Lookup for use classification'!$G$9,B601)),ISNUMBER(SEARCH('[1]Lookup for use classification'!$H$9,B601)),ISNUMBER(SEARCH('[1]Lookup for use classification'!$I$9,B601)),ISNUMBER(SEARCH('[1]Lookup for use classification'!$J$9,B601)),ISNUMBER(SEARCH('[1]Lookup for use classification'!$K$9,B601))),'[1]Lookup for use classification'!$A$9,IF(OR(ISNUMBER(SEARCH('[1]Lookup for use classification'!$B$10,B601)),ISNUMBER(SEARCH('[1]Lookup for use classification'!$C$10,B601)),ISNUMBER(SEARCH('[1]Lookup for use classification'!$D$10,B601)),ISNUMBER(SEARCH('[1]Lookup for use classification'!$E$10,B601)),ISNUMBER(SEARCH('[1]Lookup for use classification'!$F$10,B601)),ISNUMBER(SEARCH('[1]Lookup for use classification'!$G$10,B601))),'[1]Lookup for use classification'!$A$10,IF(OR(ISNUMBER(SEARCH('[1]Lookup for use classification'!$B$11,B601)),ISNUMBER(SEARCH('[1]Lookup for use classification'!$C$11,B601))),'[1]Lookup for use classification'!$A$11,IF(OR(ISNUMBER(SEARCH('[1]Lookup for use classification'!$B$12,B601)),ISNUMBER(SEARCH('[1]Lookup for use classification'!$C$12,B601))),'[1]Lookup for use classification'!$A$12,IF(OR(ISNUMBER(SEARCH('[1]Lookup for use classification'!$B$13,B601)),ISNUMBER(SEARCH('[1]Lookup for use classification'!$C$13,B601)),ISNUMBER(SEARCH('[1]Lookup for use classification'!$D$13,B601)),,ISNUMBER(SEARCH('[1]Lookup for use classification'!$C$13,B601)),ISNUMBER(SEARCH('[1]Lookup for use classification'!$E$13,B601))),'[1]Lookup for use classification'!$A$13,IF(OR(ISNUMBER(SEARCH('[1]Lookup for use classification'!$B$14,B601)),ISNUMBER(SEARCH('[1]Lookup for use classification'!$C$14,B601))),'[1]Lookup for use classification'!$A$14,"Other"))))))))))))</f>
        <v>Other</v>
      </c>
      <c r="D601" s="27">
        <v>1104</v>
      </c>
      <c r="E601" s="29"/>
      <c r="F601" s="29"/>
    </row>
    <row r="602" spans="1:6">
      <c r="A602" s="16" t="s">
        <v>171</v>
      </c>
      <c r="B602" s="26" t="s">
        <v>186</v>
      </c>
      <c r="C602" s="133" t="str">
        <f>IF(OR(ISNUMBER(SEARCH('[1]Lookup for use classification'!$B$1,B602)),ISNUMBER(SEARCH('[1]Lookup for use classification'!$C$1,B602)),ISNUMBER(SEARCH('[1]Lookup for use classification'!$D$1,B602)),ISNUMBER(SEARCH('[1]Lookup for use classification'!$E$1,B602))),'[1]Lookup for use classification'!$A$1,IF(ISNUMBER(SEARCH('[1]Lookup for use classification'!$B$2,B602)),'[1]Lookup for use classification'!$A$2,IF(ISNUMBER(SEARCH('[1]Lookup for use classification'!$B$3,B602)),'[1]Lookup for use classification'!$A$3,IF(OR(ISNUMBER(SEARCH('[1]Lookup for use classification'!$B$4,B602)),ISNUMBER(SEARCH('[1]Lookup for use classification'!$C$4,B602)),ISNUMBER(SEARCH('[1]Lookup for use classification'!$D$4,B602)),ISNUMBER(SEARCH('[1]Lookup for use classification'!$E$4,B602))),'[1]Lookup for use classification'!$A$4,IF(OR(ISNUMBER(SEARCH('[1]Lookup for use classification'!$B$5,B602)),ISNUMBER(SEARCH('[1]Lookup for use classification'!$C$5,B602)),ISNUMBER(SEARCH('[1]Lookup for use classification'!$D$5,B602))),'[1]Lookup for use classification'!$A$5,IF(OR(ISNUMBER(SEARCH('[1]Lookup for use classification'!$B$7,B602)),ISNUMBER(SEARCH('[1]Lookup for use classification'!$C$7,B602)),ISNUMBER(SEARCH('[1]Lookup for use classification'!$D$7,B602))),'[1]Lookup for use classification'!$A$7,IF(OR(ISNUMBER(SEARCH('[1]Lookup for use classification'!$B$9,B602)),ISNUMBER(SEARCH('[1]Lookup for use classification'!$C$9,B602)),ISNUMBER(SEARCH('[1]Lookup for use classification'!$D$9,B602)),ISNUMBER(SEARCH('[1]Lookup for use classification'!$E$9,B602)),ISNUMBER(SEARCH('[1]Lookup for use classification'!$F$9,B602)),ISNUMBER(SEARCH('[1]Lookup for use classification'!$G$9,B602)),ISNUMBER(SEARCH('[1]Lookup for use classification'!$H$9,B602)),ISNUMBER(SEARCH('[1]Lookup for use classification'!$I$9,B602)),ISNUMBER(SEARCH('[1]Lookup for use classification'!$J$9,B602)),ISNUMBER(SEARCH('[1]Lookup for use classification'!$K$9,B602))),'[1]Lookup for use classification'!$A$9,IF(OR(ISNUMBER(SEARCH('[1]Lookup for use classification'!$B$10,B602)),ISNUMBER(SEARCH('[1]Lookup for use classification'!$C$10,B602)),ISNUMBER(SEARCH('[1]Lookup for use classification'!$D$10,B602)),ISNUMBER(SEARCH('[1]Lookup for use classification'!$E$10,B602)),ISNUMBER(SEARCH('[1]Lookup for use classification'!$F$10,B602)),ISNUMBER(SEARCH('[1]Lookup for use classification'!$G$10,B602))),'[1]Lookup for use classification'!$A$10,IF(OR(ISNUMBER(SEARCH('[1]Lookup for use classification'!$B$11,B602)),ISNUMBER(SEARCH('[1]Lookup for use classification'!$C$11,B602))),'[1]Lookup for use classification'!$A$11,IF(OR(ISNUMBER(SEARCH('[1]Lookup for use classification'!$B$12,B602)),ISNUMBER(SEARCH('[1]Lookup for use classification'!$C$12,B602))),'[1]Lookup for use classification'!$A$12,IF(OR(ISNUMBER(SEARCH('[1]Lookup for use classification'!$B$13,B602)),ISNUMBER(SEARCH('[1]Lookup for use classification'!$C$13,B602)),ISNUMBER(SEARCH('[1]Lookup for use classification'!$D$13,B602)),,ISNUMBER(SEARCH('[1]Lookup for use classification'!$C$13,B602)),ISNUMBER(SEARCH('[1]Lookup for use classification'!$E$13,B602))),'[1]Lookup for use classification'!$A$13,IF(OR(ISNUMBER(SEARCH('[1]Lookup for use classification'!$B$14,B602)),ISNUMBER(SEARCH('[1]Lookup for use classification'!$C$14,B602))),'[1]Lookup for use classification'!$A$14,"Other"))))))))))))</f>
        <v>Other</v>
      </c>
      <c r="D602" s="27"/>
      <c r="E602" s="29"/>
      <c r="F602" s="29"/>
    </row>
    <row r="603" spans="1:6">
      <c r="A603" s="16" t="s">
        <v>171</v>
      </c>
      <c r="B603" s="26" t="s">
        <v>101</v>
      </c>
      <c r="C603" s="133" t="str">
        <f>IF(OR(ISNUMBER(SEARCH('[1]Lookup for use classification'!$B$1,B603)),ISNUMBER(SEARCH('[1]Lookup for use classification'!$C$1,B603)),ISNUMBER(SEARCH('[1]Lookup for use classification'!$D$1,B603)),ISNUMBER(SEARCH('[1]Lookup for use classification'!$E$1,B603))),'[1]Lookup for use classification'!$A$1,IF(ISNUMBER(SEARCH('[1]Lookup for use classification'!$B$2,B603)),'[1]Lookup for use classification'!$A$2,IF(ISNUMBER(SEARCH('[1]Lookup for use classification'!$B$3,B603)),'[1]Lookup for use classification'!$A$3,IF(OR(ISNUMBER(SEARCH('[1]Lookup for use classification'!$B$4,B603)),ISNUMBER(SEARCH('[1]Lookup for use classification'!$C$4,B603)),ISNUMBER(SEARCH('[1]Lookup for use classification'!$D$4,B603)),ISNUMBER(SEARCH('[1]Lookup for use classification'!$E$4,B603))),'[1]Lookup for use classification'!$A$4,IF(OR(ISNUMBER(SEARCH('[1]Lookup for use classification'!$B$5,B603)),ISNUMBER(SEARCH('[1]Lookup for use classification'!$C$5,B603)),ISNUMBER(SEARCH('[1]Lookup for use classification'!$D$5,B603))),'[1]Lookup for use classification'!$A$5,IF(OR(ISNUMBER(SEARCH('[1]Lookup for use classification'!$B$7,B603)),ISNUMBER(SEARCH('[1]Lookup for use classification'!$C$7,B603)),ISNUMBER(SEARCH('[1]Lookup for use classification'!$D$7,B603))),'[1]Lookup for use classification'!$A$7,IF(OR(ISNUMBER(SEARCH('[1]Lookup for use classification'!$B$9,B603)),ISNUMBER(SEARCH('[1]Lookup for use classification'!$C$9,B603)),ISNUMBER(SEARCH('[1]Lookup for use classification'!$D$9,B603)),ISNUMBER(SEARCH('[1]Lookup for use classification'!$E$9,B603)),ISNUMBER(SEARCH('[1]Lookup for use classification'!$F$9,B603)),ISNUMBER(SEARCH('[1]Lookup for use classification'!$G$9,B603)),ISNUMBER(SEARCH('[1]Lookup for use classification'!$H$9,B603)),ISNUMBER(SEARCH('[1]Lookup for use classification'!$I$9,B603)),ISNUMBER(SEARCH('[1]Lookup for use classification'!$J$9,B603)),ISNUMBER(SEARCH('[1]Lookup for use classification'!$K$9,B603))),'[1]Lookup for use classification'!$A$9,IF(OR(ISNUMBER(SEARCH('[1]Lookup for use classification'!$B$10,B603)),ISNUMBER(SEARCH('[1]Lookup for use classification'!$C$10,B603)),ISNUMBER(SEARCH('[1]Lookup for use classification'!$D$10,B603)),ISNUMBER(SEARCH('[1]Lookup for use classification'!$E$10,B603)),ISNUMBER(SEARCH('[1]Lookup for use classification'!$F$10,B603)),ISNUMBER(SEARCH('[1]Lookup for use classification'!$G$10,B603))),'[1]Lookup for use classification'!$A$10,IF(OR(ISNUMBER(SEARCH('[1]Lookup for use classification'!$B$11,B603)),ISNUMBER(SEARCH('[1]Lookup for use classification'!$C$11,B603))),'[1]Lookup for use classification'!$A$11,IF(OR(ISNUMBER(SEARCH('[1]Lookup for use classification'!$B$12,B603)),ISNUMBER(SEARCH('[1]Lookup for use classification'!$C$12,B603))),'[1]Lookup for use classification'!$A$12,IF(OR(ISNUMBER(SEARCH('[1]Lookup for use classification'!$B$13,B603)),ISNUMBER(SEARCH('[1]Lookup for use classification'!$C$13,B603)),ISNUMBER(SEARCH('[1]Lookup for use classification'!$D$13,B603)),,ISNUMBER(SEARCH('[1]Lookup for use classification'!$C$13,B603)),ISNUMBER(SEARCH('[1]Lookup for use classification'!$E$13,B603))),'[1]Lookup for use classification'!$A$13,IF(OR(ISNUMBER(SEARCH('[1]Lookup for use classification'!$B$14,B603)),ISNUMBER(SEARCH('[1]Lookup for use classification'!$C$14,B603))),'[1]Lookup for use classification'!$A$14,"Other"))))))))))))</f>
        <v>Warehousing</v>
      </c>
      <c r="D603" s="27">
        <v>864</v>
      </c>
      <c r="E603" s="29"/>
      <c r="F603" s="29"/>
    </row>
    <row r="604" spans="1:6">
      <c r="A604" s="16" t="s">
        <v>171</v>
      </c>
      <c r="B604" s="26" t="s">
        <v>187</v>
      </c>
      <c r="C604" s="133" t="str">
        <f>IF(OR(ISNUMBER(SEARCH('[1]Lookup for use classification'!$B$1,B604)),ISNUMBER(SEARCH('[1]Lookup for use classification'!$C$1,B604)),ISNUMBER(SEARCH('[1]Lookup for use classification'!$D$1,B604)),ISNUMBER(SEARCH('[1]Lookup for use classification'!$E$1,B604))),'[1]Lookup for use classification'!$A$1,IF(ISNUMBER(SEARCH('[1]Lookup for use classification'!$B$2,B604)),'[1]Lookup for use classification'!$A$2,IF(ISNUMBER(SEARCH('[1]Lookup for use classification'!$B$3,B604)),'[1]Lookup for use classification'!$A$3,IF(OR(ISNUMBER(SEARCH('[1]Lookup for use classification'!$B$4,B604)),ISNUMBER(SEARCH('[1]Lookup for use classification'!$C$4,B604)),ISNUMBER(SEARCH('[1]Lookup for use classification'!$D$4,B604)),ISNUMBER(SEARCH('[1]Lookup for use classification'!$E$4,B604))),'[1]Lookup for use classification'!$A$4,IF(OR(ISNUMBER(SEARCH('[1]Lookup for use classification'!$B$5,B604)),ISNUMBER(SEARCH('[1]Lookup for use classification'!$C$5,B604)),ISNUMBER(SEARCH('[1]Lookup for use classification'!$D$5,B604))),'[1]Lookup for use classification'!$A$5,IF(OR(ISNUMBER(SEARCH('[1]Lookup for use classification'!$B$7,B604)),ISNUMBER(SEARCH('[1]Lookup for use classification'!$C$7,B604)),ISNUMBER(SEARCH('[1]Lookup for use classification'!$D$7,B604))),'[1]Lookup for use classification'!$A$7,IF(OR(ISNUMBER(SEARCH('[1]Lookup for use classification'!$B$9,B604)),ISNUMBER(SEARCH('[1]Lookup for use classification'!$C$9,B604)),ISNUMBER(SEARCH('[1]Lookup for use classification'!$D$9,B604)),ISNUMBER(SEARCH('[1]Lookup for use classification'!$E$9,B604)),ISNUMBER(SEARCH('[1]Lookup for use classification'!$F$9,B604)),ISNUMBER(SEARCH('[1]Lookup for use classification'!$G$9,B604)),ISNUMBER(SEARCH('[1]Lookup for use classification'!$H$9,B604)),ISNUMBER(SEARCH('[1]Lookup for use classification'!$I$9,B604)),ISNUMBER(SEARCH('[1]Lookup for use classification'!$J$9,B604)),ISNUMBER(SEARCH('[1]Lookup for use classification'!$K$9,B604))),'[1]Lookup for use classification'!$A$9,IF(OR(ISNUMBER(SEARCH('[1]Lookup for use classification'!$B$10,B604)),ISNUMBER(SEARCH('[1]Lookup for use classification'!$C$10,B604)),ISNUMBER(SEARCH('[1]Lookup for use classification'!$D$10,B604)),ISNUMBER(SEARCH('[1]Lookup for use classification'!$E$10,B604)),ISNUMBER(SEARCH('[1]Lookup for use classification'!$F$10,B604)),ISNUMBER(SEARCH('[1]Lookup for use classification'!$G$10,B604))),'[1]Lookup for use classification'!$A$10,IF(OR(ISNUMBER(SEARCH('[1]Lookup for use classification'!$B$11,B604)),ISNUMBER(SEARCH('[1]Lookup for use classification'!$C$11,B604))),'[1]Lookup for use classification'!$A$11,IF(OR(ISNUMBER(SEARCH('[1]Lookup for use classification'!$B$12,B604)),ISNUMBER(SEARCH('[1]Lookup for use classification'!$C$12,B604))),'[1]Lookup for use classification'!$A$12,IF(OR(ISNUMBER(SEARCH('[1]Lookup for use classification'!$B$13,B604)),ISNUMBER(SEARCH('[1]Lookup for use classification'!$C$13,B604)),ISNUMBER(SEARCH('[1]Lookup for use classification'!$D$13,B604)),,ISNUMBER(SEARCH('[1]Lookup for use classification'!$C$13,B604)),ISNUMBER(SEARCH('[1]Lookup for use classification'!$E$13,B604))),'[1]Lookup for use classification'!$A$13,IF(OR(ISNUMBER(SEARCH('[1]Lookup for use classification'!$B$14,B604)),ISNUMBER(SEARCH('[1]Lookup for use classification'!$C$14,B604))),'[1]Lookup for use classification'!$A$14,"Other"))))))))))))</f>
        <v>Warehousing</v>
      </c>
      <c r="D604" s="27">
        <v>300</v>
      </c>
      <c r="E604" s="29"/>
      <c r="F604" s="29"/>
    </row>
    <row r="605" spans="1:6">
      <c r="A605" s="16" t="s">
        <v>1356</v>
      </c>
      <c r="B605" s="26" t="s">
        <v>1347</v>
      </c>
      <c r="C605" s="133" t="str">
        <f>IF(OR(ISNUMBER(SEARCH('[1]Lookup for use classification'!$B$1,B605)),ISNUMBER(SEARCH('[1]Lookup for use classification'!$C$1,B605)),ISNUMBER(SEARCH('[1]Lookup for use classification'!$D$1,B605)),ISNUMBER(SEARCH('[1]Lookup for use classification'!$E$1,B605))),'[1]Lookup for use classification'!$A$1,IF(ISNUMBER(SEARCH('[1]Lookup for use classification'!$B$2,B605)),'[1]Lookup for use classification'!$A$2,IF(ISNUMBER(SEARCH('[1]Lookup for use classification'!$B$3,B605)),'[1]Lookup for use classification'!$A$3,IF(OR(ISNUMBER(SEARCH('[1]Lookup for use classification'!$B$4,B605)),ISNUMBER(SEARCH('[1]Lookup for use classification'!$C$4,B605)),ISNUMBER(SEARCH('[1]Lookup for use classification'!$D$4,B605)),ISNUMBER(SEARCH('[1]Lookup for use classification'!$E$4,B605))),'[1]Lookup for use classification'!$A$4,IF(OR(ISNUMBER(SEARCH('[1]Lookup for use classification'!$B$5,B605)),ISNUMBER(SEARCH('[1]Lookup for use classification'!$C$5,B605)),ISNUMBER(SEARCH('[1]Lookup for use classification'!$D$5,B605))),'[1]Lookup for use classification'!$A$5,IF(OR(ISNUMBER(SEARCH('[1]Lookup for use classification'!$B$7,B605)),ISNUMBER(SEARCH('[1]Lookup for use classification'!$C$7,B605)),ISNUMBER(SEARCH('[1]Lookup for use classification'!$D$7,B605))),'[1]Lookup for use classification'!$A$7,IF(OR(ISNUMBER(SEARCH('[1]Lookup for use classification'!$B$9,B605)),ISNUMBER(SEARCH('[1]Lookup for use classification'!$C$9,B605)),ISNUMBER(SEARCH('[1]Lookup for use classification'!$D$9,B605)),ISNUMBER(SEARCH('[1]Lookup for use classification'!$E$9,B605)),ISNUMBER(SEARCH('[1]Lookup for use classification'!$F$9,B605)),ISNUMBER(SEARCH('[1]Lookup for use classification'!$G$9,B605)),ISNUMBER(SEARCH('[1]Lookup for use classification'!$H$9,B605)),ISNUMBER(SEARCH('[1]Lookup for use classification'!$I$9,B605)),ISNUMBER(SEARCH('[1]Lookup for use classification'!$J$9,B605)),ISNUMBER(SEARCH('[1]Lookup for use classification'!$K$9,B605))),'[1]Lookup for use classification'!$A$9,IF(OR(ISNUMBER(SEARCH('[1]Lookup for use classification'!$B$10,B605)),ISNUMBER(SEARCH('[1]Lookup for use classification'!$C$10,B605)),ISNUMBER(SEARCH('[1]Lookup for use classification'!$D$10,B605)),ISNUMBER(SEARCH('[1]Lookup for use classification'!$E$10,B605)),ISNUMBER(SEARCH('[1]Lookup for use classification'!$F$10,B605)),ISNUMBER(SEARCH('[1]Lookup for use classification'!$G$10,B605))),'[1]Lookup for use classification'!$A$10,IF(OR(ISNUMBER(SEARCH('[1]Lookup for use classification'!$B$11,B605)),ISNUMBER(SEARCH('[1]Lookup for use classification'!$C$11,B605))),'[1]Lookup for use classification'!$A$11,IF(OR(ISNUMBER(SEARCH('[1]Lookup for use classification'!$B$12,B605)),ISNUMBER(SEARCH('[1]Lookup for use classification'!$C$12,B605))),'[1]Lookup for use classification'!$A$12,IF(OR(ISNUMBER(SEARCH('[1]Lookup for use classification'!$B$13,B605)),ISNUMBER(SEARCH('[1]Lookup for use classification'!$C$13,B605)),ISNUMBER(SEARCH('[1]Lookup for use classification'!$D$13,B605)),,ISNUMBER(SEARCH('[1]Lookup for use classification'!$C$13,B605)),ISNUMBER(SEARCH('[1]Lookup for use classification'!$E$13,B605))),'[1]Lookup for use classification'!$A$13,IF(OR(ISNUMBER(SEARCH('[1]Lookup for use classification'!$B$14,B605)),ISNUMBER(SEARCH('[1]Lookup for use classification'!$C$14,B605))),'[1]Lookup for use classification'!$A$14,"Other"))))))))))))</f>
        <v>Public Assembly</v>
      </c>
      <c r="D605" s="27"/>
      <c r="E605" s="29"/>
      <c r="F605" s="29"/>
    </row>
    <row r="606" spans="1:6">
      <c r="A606" s="16" t="s">
        <v>1356</v>
      </c>
      <c r="B606" s="47" t="s">
        <v>1348</v>
      </c>
      <c r="C606" s="133" t="str">
        <f>IF(OR(ISNUMBER(SEARCH('[1]Lookup for use classification'!$B$1,B606)),ISNUMBER(SEARCH('[1]Lookup for use classification'!$C$1,B606)),ISNUMBER(SEARCH('[1]Lookup for use classification'!$D$1,B606)),ISNUMBER(SEARCH('[1]Lookup for use classification'!$E$1,B606))),'[1]Lookup for use classification'!$A$1,IF(ISNUMBER(SEARCH('[1]Lookup for use classification'!$B$2,B606)),'[1]Lookup for use classification'!$A$2,IF(ISNUMBER(SEARCH('[1]Lookup for use classification'!$B$3,B606)),'[1]Lookup for use classification'!$A$3,IF(OR(ISNUMBER(SEARCH('[1]Lookup for use classification'!$B$4,B606)),ISNUMBER(SEARCH('[1]Lookup for use classification'!$C$4,B606)),ISNUMBER(SEARCH('[1]Lookup for use classification'!$D$4,B606)),ISNUMBER(SEARCH('[1]Lookup for use classification'!$E$4,B606))),'[1]Lookup for use classification'!$A$4,IF(OR(ISNUMBER(SEARCH('[1]Lookup for use classification'!$B$5,B606)),ISNUMBER(SEARCH('[1]Lookup for use classification'!$C$5,B606)),ISNUMBER(SEARCH('[1]Lookup for use classification'!$D$5,B606))),'[1]Lookup for use classification'!$A$5,IF(OR(ISNUMBER(SEARCH('[1]Lookup for use classification'!$B$7,B606)),ISNUMBER(SEARCH('[1]Lookup for use classification'!$C$7,B606)),ISNUMBER(SEARCH('[1]Lookup for use classification'!$D$7,B606))),'[1]Lookup for use classification'!$A$7,IF(OR(ISNUMBER(SEARCH('[1]Lookup for use classification'!$B$9,B606)),ISNUMBER(SEARCH('[1]Lookup for use classification'!$C$9,B606)),ISNUMBER(SEARCH('[1]Lookup for use classification'!$D$9,B606)),ISNUMBER(SEARCH('[1]Lookup for use classification'!$E$9,B606)),ISNUMBER(SEARCH('[1]Lookup for use classification'!$F$9,B606)),ISNUMBER(SEARCH('[1]Lookup for use classification'!$G$9,B606)),ISNUMBER(SEARCH('[1]Lookup for use classification'!$H$9,B606)),ISNUMBER(SEARCH('[1]Lookup for use classification'!$I$9,B606)),ISNUMBER(SEARCH('[1]Lookup for use classification'!$J$9,B606)),ISNUMBER(SEARCH('[1]Lookup for use classification'!$K$9,B606))),'[1]Lookup for use classification'!$A$9,IF(OR(ISNUMBER(SEARCH('[1]Lookup for use classification'!$B$10,B606)),ISNUMBER(SEARCH('[1]Lookup for use classification'!$C$10,B606)),ISNUMBER(SEARCH('[1]Lookup for use classification'!$D$10,B606)),ISNUMBER(SEARCH('[1]Lookup for use classification'!$E$10,B606)),ISNUMBER(SEARCH('[1]Lookup for use classification'!$F$10,B606)),ISNUMBER(SEARCH('[1]Lookup for use classification'!$G$10,B606))),'[1]Lookup for use classification'!$A$10,IF(OR(ISNUMBER(SEARCH('[1]Lookup for use classification'!$B$11,B606)),ISNUMBER(SEARCH('[1]Lookup for use classification'!$C$11,B606))),'[1]Lookup for use classification'!$A$11,IF(OR(ISNUMBER(SEARCH('[1]Lookup for use classification'!$B$12,B606)),ISNUMBER(SEARCH('[1]Lookup for use classification'!$C$12,B606))),'[1]Lookup for use classification'!$A$12,IF(OR(ISNUMBER(SEARCH('[1]Lookup for use classification'!$B$13,B606)),ISNUMBER(SEARCH('[1]Lookup for use classification'!$C$13,B606)),ISNUMBER(SEARCH('[1]Lookup for use classification'!$D$13,B606)),,ISNUMBER(SEARCH('[1]Lookup for use classification'!$C$13,B606)),ISNUMBER(SEARCH('[1]Lookup for use classification'!$E$13,B606))),'[1]Lookup for use classification'!$A$13,IF(OR(ISNUMBER(SEARCH('[1]Lookup for use classification'!$B$14,B606)),ISNUMBER(SEARCH('[1]Lookup for use classification'!$C$14,B606))),'[1]Lookup for use classification'!$A$14,"Other"))))))))))))</f>
        <v>Office</v>
      </c>
      <c r="D606" s="73">
        <v>2500</v>
      </c>
      <c r="E606" s="74"/>
      <c r="F606" s="74"/>
    </row>
    <row r="607" spans="1:6">
      <c r="A607" s="16" t="s">
        <v>1356</v>
      </c>
      <c r="B607" s="26" t="s">
        <v>1349</v>
      </c>
      <c r="C607" s="133" t="str">
        <f>IF(OR(ISNUMBER(SEARCH('[1]Lookup for use classification'!$B$1,B607)),ISNUMBER(SEARCH('[1]Lookup for use classification'!$C$1,B607)),ISNUMBER(SEARCH('[1]Lookup for use classification'!$D$1,B607)),ISNUMBER(SEARCH('[1]Lookup for use classification'!$E$1,B607))),'[1]Lookup for use classification'!$A$1,IF(ISNUMBER(SEARCH('[1]Lookup for use classification'!$B$2,B607)),'[1]Lookup for use classification'!$A$2,IF(ISNUMBER(SEARCH('[1]Lookup for use classification'!$B$3,B607)),'[1]Lookup for use classification'!$A$3,IF(OR(ISNUMBER(SEARCH('[1]Lookup for use classification'!$B$4,B607)),ISNUMBER(SEARCH('[1]Lookup for use classification'!$C$4,B607)),ISNUMBER(SEARCH('[1]Lookup for use classification'!$D$4,B607)),ISNUMBER(SEARCH('[1]Lookup for use classification'!$E$4,B607))),'[1]Lookup for use classification'!$A$4,IF(OR(ISNUMBER(SEARCH('[1]Lookup for use classification'!$B$5,B607)),ISNUMBER(SEARCH('[1]Lookup for use classification'!$C$5,B607)),ISNUMBER(SEARCH('[1]Lookup for use classification'!$D$5,B607))),'[1]Lookup for use classification'!$A$5,IF(OR(ISNUMBER(SEARCH('[1]Lookup for use classification'!$B$7,B607)),ISNUMBER(SEARCH('[1]Lookup for use classification'!$C$7,B607)),ISNUMBER(SEARCH('[1]Lookup for use classification'!$D$7,B607))),'[1]Lookup for use classification'!$A$7,IF(OR(ISNUMBER(SEARCH('[1]Lookup for use classification'!$B$9,B607)),ISNUMBER(SEARCH('[1]Lookup for use classification'!$C$9,B607)),ISNUMBER(SEARCH('[1]Lookup for use classification'!$D$9,B607)),ISNUMBER(SEARCH('[1]Lookup for use classification'!$E$9,B607)),ISNUMBER(SEARCH('[1]Lookup for use classification'!$F$9,B607)),ISNUMBER(SEARCH('[1]Lookup for use classification'!$G$9,B607)),ISNUMBER(SEARCH('[1]Lookup for use classification'!$H$9,B607)),ISNUMBER(SEARCH('[1]Lookup for use classification'!$I$9,B607)),ISNUMBER(SEARCH('[1]Lookup for use classification'!$J$9,B607)),ISNUMBER(SEARCH('[1]Lookup for use classification'!$K$9,B607))),'[1]Lookup for use classification'!$A$9,IF(OR(ISNUMBER(SEARCH('[1]Lookup for use classification'!$B$10,B607)),ISNUMBER(SEARCH('[1]Lookup for use classification'!$C$10,B607)),ISNUMBER(SEARCH('[1]Lookup for use classification'!$D$10,B607)),ISNUMBER(SEARCH('[1]Lookup for use classification'!$E$10,B607)),ISNUMBER(SEARCH('[1]Lookup for use classification'!$F$10,B607)),ISNUMBER(SEARCH('[1]Lookup for use classification'!$G$10,B607))),'[1]Lookup for use classification'!$A$10,IF(OR(ISNUMBER(SEARCH('[1]Lookup for use classification'!$B$11,B607)),ISNUMBER(SEARCH('[1]Lookup for use classification'!$C$11,B607))),'[1]Lookup for use classification'!$A$11,IF(OR(ISNUMBER(SEARCH('[1]Lookup for use classification'!$B$12,B607)),ISNUMBER(SEARCH('[1]Lookup for use classification'!$C$12,B607))),'[1]Lookup for use classification'!$A$12,IF(OR(ISNUMBER(SEARCH('[1]Lookup for use classification'!$B$13,B607)),ISNUMBER(SEARCH('[1]Lookup for use classification'!$C$13,B607)),ISNUMBER(SEARCH('[1]Lookup for use classification'!$D$13,B607)),,ISNUMBER(SEARCH('[1]Lookup for use classification'!$C$13,B607)),ISNUMBER(SEARCH('[1]Lookup for use classification'!$E$13,B607))),'[1]Lookup for use classification'!$A$13,IF(OR(ISNUMBER(SEARCH('[1]Lookup for use classification'!$B$14,B607)),ISNUMBER(SEARCH('[1]Lookup for use classification'!$C$14,B607))),'[1]Lookup for use classification'!$A$14,"Other"))))))))))))</f>
        <v>Other</v>
      </c>
      <c r="D607" s="27">
        <v>4000</v>
      </c>
      <c r="E607" s="29"/>
      <c r="F607" s="29"/>
    </row>
    <row r="608" spans="1:6">
      <c r="A608" s="16" t="s">
        <v>1356</v>
      </c>
      <c r="B608" s="26" t="s">
        <v>1350</v>
      </c>
      <c r="C608" s="133" t="str">
        <f>IF(OR(ISNUMBER(SEARCH('[1]Lookup for use classification'!$B$1,B608)),ISNUMBER(SEARCH('[1]Lookup for use classification'!$C$1,B608)),ISNUMBER(SEARCH('[1]Lookup for use classification'!$D$1,B608)),ISNUMBER(SEARCH('[1]Lookup for use classification'!$E$1,B608))),'[1]Lookup for use classification'!$A$1,IF(ISNUMBER(SEARCH('[1]Lookup for use classification'!$B$2,B608)),'[1]Lookup for use classification'!$A$2,IF(ISNUMBER(SEARCH('[1]Lookup for use classification'!$B$3,B608)),'[1]Lookup for use classification'!$A$3,IF(OR(ISNUMBER(SEARCH('[1]Lookup for use classification'!$B$4,B608)),ISNUMBER(SEARCH('[1]Lookup for use classification'!$C$4,B608)),ISNUMBER(SEARCH('[1]Lookup for use classification'!$D$4,B608)),ISNUMBER(SEARCH('[1]Lookup for use classification'!$E$4,B608))),'[1]Lookup for use classification'!$A$4,IF(OR(ISNUMBER(SEARCH('[1]Lookup for use classification'!$B$5,B608)),ISNUMBER(SEARCH('[1]Lookup for use classification'!$C$5,B608)),ISNUMBER(SEARCH('[1]Lookup for use classification'!$D$5,B608))),'[1]Lookup for use classification'!$A$5,IF(OR(ISNUMBER(SEARCH('[1]Lookup for use classification'!$B$7,B608)),ISNUMBER(SEARCH('[1]Lookup for use classification'!$C$7,B608)),ISNUMBER(SEARCH('[1]Lookup for use classification'!$D$7,B608))),'[1]Lookup for use classification'!$A$7,IF(OR(ISNUMBER(SEARCH('[1]Lookup for use classification'!$B$9,B608)),ISNUMBER(SEARCH('[1]Lookup for use classification'!$C$9,B608)),ISNUMBER(SEARCH('[1]Lookup for use classification'!$D$9,B608)),ISNUMBER(SEARCH('[1]Lookup for use classification'!$E$9,B608)),ISNUMBER(SEARCH('[1]Lookup for use classification'!$F$9,B608)),ISNUMBER(SEARCH('[1]Lookup for use classification'!$G$9,B608)),ISNUMBER(SEARCH('[1]Lookup for use classification'!$H$9,B608)),ISNUMBER(SEARCH('[1]Lookup for use classification'!$I$9,B608)),ISNUMBER(SEARCH('[1]Lookup for use classification'!$J$9,B608)),ISNUMBER(SEARCH('[1]Lookup for use classification'!$K$9,B608))),'[1]Lookup for use classification'!$A$9,IF(OR(ISNUMBER(SEARCH('[1]Lookup for use classification'!$B$10,B608)),ISNUMBER(SEARCH('[1]Lookup for use classification'!$C$10,B608)),ISNUMBER(SEARCH('[1]Lookup for use classification'!$D$10,B608)),ISNUMBER(SEARCH('[1]Lookup for use classification'!$E$10,B608)),ISNUMBER(SEARCH('[1]Lookup for use classification'!$F$10,B608)),ISNUMBER(SEARCH('[1]Lookup for use classification'!$G$10,B608))),'[1]Lookup for use classification'!$A$10,IF(OR(ISNUMBER(SEARCH('[1]Lookup for use classification'!$B$11,B608)),ISNUMBER(SEARCH('[1]Lookup for use classification'!$C$11,B608))),'[1]Lookup for use classification'!$A$11,IF(OR(ISNUMBER(SEARCH('[1]Lookup for use classification'!$B$12,B608)),ISNUMBER(SEARCH('[1]Lookup for use classification'!$C$12,B608))),'[1]Lookup for use classification'!$A$12,IF(OR(ISNUMBER(SEARCH('[1]Lookup for use classification'!$B$13,B608)),ISNUMBER(SEARCH('[1]Lookup for use classification'!$C$13,B608)),ISNUMBER(SEARCH('[1]Lookup for use classification'!$D$13,B608)),,ISNUMBER(SEARCH('[1]Lookup for use classification'!$C$13,B608)),ISNUMBER(SEARCH('[1]Lookup for use classification'!$E$13,B608))),'[1]Lookup for use classification'!$A$13,IF(OR(ISNUMBER(SEARCH('[1]Lookup for use classification'!$B$14,B608)),ISNUMBER(SEARCH('[1]Lookup for use classification'!$C$14,B608))),'[1]Lookup for use classification'!$A$14,"Other"))))))))))))</f>
        <v>Warehousing</v>
      </c>
      <c r="D608" s="27">
        <v>1104</v>
      </c>
      <c r="E608" s="29"/>
      <c r="F608" s="29"/>
    </row>
    <row r="609" spans="1:6">
      <c r="A609" s="16" t="s">
        <v>1356</v>
      </c>
      <c r="B609" s="26" t="s">
        <v>147</v>
      </c>
      <c r="C609" s="133" t="str">
        <f>IF(OR(ISNUMBER(SEARCH('[1]Lookup for use classification'!$B$1,B609)),ISNUMBER(SEARCH('[1]Lookup for use classification'!$C$1,B609)),ISNUMBER(SEARCH('[1]Lookup for use classification'!$D$1,B609)),ISNUMBER(SEARCH('[1]Lookup for use classification'!$E$1,B609))),'[1]Lookup for use classification'!$A$1,IF(ISNUMBER(SEARCH('[1]Lookup for use classification'!$B$2,B609)),'[1]Lookup for use classification'!$A$2,IF(ISNUMBER(SEARCH('[1]Lookup for use classification'!$B$3,B609)),'[1]Lookup for use classification'!$A$3,IF(OR(ISNUMBER(SEARCH('[1]Lookup for use classification'!$B$4,B609)),ISNUMBER(SEARCH('[1]Lookup for use classification'!$C$4,B609)),ISNUMBER(SEARCH('[1]Lookup for use classification'!$D$4,B609)),ISNUMBER(SEARCH('[1]Lookup for use classification'!$E$4,B609))),'[1]Lookup for use classification'!$A$4,IF(OR(ISNUMBER(SEARCH('[1]Lookup for use classification'!$B$5,B609)),ISNUMBER(SEARCH('[1]Lookup for use classification'!$C$5,B609)),ISNUMBER(SEARCH('[1]Lookup for use classification'!$D$5,B609))),'[1]Lookup for use classification'!$A$5,IF(OR(ISNUMBER(SEARCH('[1]Lookup for use classification'!$B$7,B609)),ISNUMBER(SEARCH('[1]Lookup for use classification'!$C$7,B609)),ISNUMBER(SEARCH('[1]Lookup for use classification'!$D$7,B609))),'[1]Lookup for use classification'!$A$7,IF(OR(ISNUMBER(SEARCH('[1]Lookup for use classification'!$B$9,B609)),ISNUMBER(SEARCH('[1]Lookup for use classification'!$C$9,B609)),ISNUMBER(SEARCH('[1]Lookup for use classification'!$D$9,B609)),ISNUMBER(SEARCH('[1]Lookup for use classification'!$E$9,B609)),ISNUMBER(SEARCH('[1]Lookup for use classification'!$F$9,B609)),ISNUMBER(SEARCH('[1]Lookup for use classification'!$G$9,B609)),ISNUMBER(SEARCH('[1]Lookup for use classification'!$H$9,B609)),ISNUMBER(SEARCH('[1]Lookup for use classification'!$I$9,B609)),ISNUMBER(SEARCH('[1]Lookup for use classification'!$J$9,B609)),ISNUMBER(SEARCH('[1]Lookup for use classification'!$K$9,B609))),'[1]Lookup for use classification'!$A$9,IF(OR(ISNUMBER(SEARCH('[1]Lookup for use classification'!$B$10,B609)),ISNUMBER(SEARCH('[1]Lookup for use classification'!$C$10,B609)),ISNUMBER(SEARCH('[1]Lookup for use classification'!$D$10,B609)),ISNUMBER(SEARCH('[1]Lookup for use classification'!$E$10,B609)),ISNUMBER(SEARCH('[1]Lookup for use classification'!$F$10,B609)),ISNUMBER(SEARCH('[1]Lookup for use classification'!$G$10,B609))),'[1]Lookup for use classification'!$A$10,IF(OR(ISNUMBER(SEARCH('[1]Lookup for use classification'!$B$11,B609)),ISNUMBER(SEARCH('[1]Lookup for use classification'!$C$11,B609))),'[1]Lookup for use classification'!$A$11,IF(OR(ISNUMBER(SEARCH('[1]Lookup for use classification'!$B$12,B609)),ISNUMBER(SEARCH('[1]Lookup for use classification'!$C$12,B609))),'[1]Lookup for use classification'!$A$12,IF(OR(ISNUMBER(SEARCH('[1]Lookup for use classification'!$B$13,B609)),ISNUMBER(SEARCH('[1]Lookup for use classification'!$C$13,B609)),ISNUMBER(SEARCH('[1]Lookup for use classification'!$D$13,B609)),,ISNUMBER(SEARCH('[1]Lookup for use classification'!$C$13,B609)),ISNUMBER(SEARCH('[1]Lookup for use classification'!$E$13,B609))),'[1]Lookup for use classification'!$A$13,IF(OR(ISNUMBER(SEARCH('[1]Lookup for use classification'!$B$14,B609)),ISNUMBER(SEARCH('[1]Lookup for use classification'!$C$14,B609))),'[1]Lookup for use classification'!$A$14,"Other"))))))))))))</f>
        <v>Health Care - Hospitals</v>
      </c>
      <c r="D609" s="27">
        <v>2497</v>
      </c>
      <c r="E609" s="29"/>
      <c r="F609" s="29"/>
    </row>
    <row r="610" spans="1:6">
      <c r="A610" s="16" t="s">
        <v>1356</v>
      </c>
      <c r="B610" s="26" t="s">
        <v>1351</v>
      </c>
      <c r="C610" s="133" t="str">
        <f>IF(OR(ISNUMBER(SEARCH('[1]Lookup for use classification'!$B$1,B610)),ISNUMBER(SEARCH('[1]Lookup for use classification'!$C$1,B610)),ISNUMBER(SEARCH('[1]Lookup for use classification'!$D$1,B610)),ISNUMBER(SEARCH('[1]Lookup for use classification'!$E$1,B610))),'[1]Lookup for use classification'!$A$1,IF(ISNUMBER(SEARCH('[1]Lookup for use classification'!$B$2,B610)),'[1]Lookup for use classification'!$A$2,IF(ISNUMBER(SEARCH('[1]Lookup for use classification'!$B$3,B610)),'[1]Lookup for use classification'!$A$3,IF(OR(ISNUMBER(SEARCH('[1]Lookup for use classification'!$B$4,B610)),ISNUMBER(SEARCH('[1]Lookup for use classification'!$C$4,B610)),ISNUMBER(SEARCH('[1]Lookup for use classification'!$D$4,B610)),ISNUMBER(SEARCH('[1]Lookup for use classification'!$E$4,B610))),'[1]Lookup for use classification'!$A$4,IF(OR(ISNUMBER(SEARCH('[1]Lookup for use classification'!$B$5,B610)),ISNUMBER(SEARCH('[1]Lookup for use classification'!$C$5,B610)),ISNUMBER(SEARCH('[1]Lookup for use classification'!$D$5,B610))),'[1]Lookup for use classification'!$A$5,IF(OR(ISNUMBER(SEARCH('[1]Lookup for use classification'!$B$7,B610)),ISNUMBER(SEARCH('[1]Lookup for use classification'!$C$7,B610)),ISNUMBER(SEARCH('[1]Lookup for use classification'!$D$7,B610))),'[1]Lookup for use classification'!$A$7,IF(OR(ISNUMBER(SEARCH('[1]Lookup for use classification'!$B$9,B610)),ISNUMBER(SEARCH('[1]Lookup for use classification'!$C$9,B610)),ISNUMBER(SEARCH('[1]Lookup for use classification'!$D$9,B610)),ISNUMBER(SEARCH('[1]Lookup for use classification'!$E$9,B610)),ISNUMBER(SEARCH('[1]Lookup for use classification'!$F$9,B610)),ISNUMBER(SEARCH('[1]Lookup for use classification'!$G$9,B610)),ISNUMBER(SEARCH('[1]Lookup for use classification'!$H$9,B610)),ISNUMBER(SEARCH('[1]Lookup for use classification'!$I$9,B610)),ISNUMBER(SEARCH('[1]Lookup for use classification'!$J$9,B610)),ISNUMBER(SEARCH('[1]Lookup for use classification'!$K$9,B610))),'[1]Lookup for use classification'!$A$9,IF(OR(ISNUMBER(SEARCH('[1]Lookup for use classification'!$B$10,B610)),ISNUMBER(SEARCH('[1]Lookup for use classification'!$C$10,B610)),ISNUMBER(SEARCH('[1]Lookup for use classification'!$D$10,B610)),ISNUMBER(SEARCH('[1]Lookup for use classification'!$E$10,B610)),ISNUMBER(SEARCH('[1]Lookup for use classification'!$F$10,B610)),ISNUMBER(SEARCH('[1]Lookup for use classification'!$G$10,B610))),'[1]Lookup for use classification'!$A$10,IF(OR(ISNUMBER(SEARCH('[1]Lookup for use classification'!$B$11,B610)),ISNUMBER(SEARCH('[1]Lookup for use classification'!$C$11,B610))),'[1]Lookup for use classification'!$A$11,IF(OR(ISNUMBER(SEARCH('[1]Lookup for use classification'!$B$12,B610)),ISNUMBER(SEARCH('[1]Lookup for use classification'!$C$12,B610))),'[1]Lookup for use classification'!$A$12,IF(OR(ISNUMBER(SEARCH('[1]Lookup for use classification'!$B$13,B610)),ISNUMBER(SEARCH('[1]Lookup for use classification'!$C$13,B610)),ISNUMBER(SEARCH('[1]Lookup for use classification'!$D$13,B610)),,ISNUMBER(SEARCH('[1]Lookup for use classification'!$C$13,B610)),ISNUMBER(SEARCH('[1]Lookup for use classification'!$E$13,B610))),'[1]Lookup for use classification'!$A$13,IF(OR(ISNUMBER(SEARCH('[1]Lookup for use classification'!$B$14,B610)),ISNUMBER(SEARCH('[1]Lookup for use classification'!$C$14,B610))),'[1]Lookup for use classification'!$A$14,"Other"))))))))))))</f>
        <v>Education - K - 12</v>
      </c>
      <c r="D610" s="27">
        <v>9651</v>
      </c>
      <c r="E610" s="29" t="s">
        <v>6</v>
      </c>
      <c r="F610" s="29"/>
    </row>
    <row r="611" spans="1:6">
      <c r="A611" s="16" t="s">
        <v>1356</v>
      </c>
      <c r="B611" s="26" t="s">
        <v>1352</v>
      </c>
      <c r="C611" s="133" t="str">
        <f>IF(OR(ISNUMBER(SEARCH('[1]Lookup for use classification'!$B$1,B611)),ISNUMBER(SEARCH('[1]Lookup for use classification'!$C$1,B611)),ISNUMBER(SEARCH('[1]Lookup for use classification'!$D$1,B611)),ISNUMBER(SEARCH('[1]Lookup for use classification'!$E$1,B611))),'[1]Lookup for use classification'!$A$1,IF(ISNUMBER(SEARCH('[1]Lookup for use classification'!$B$2,B611)),'[1]Lookup for use classification'!$A$2,IF(ISNUMBER(SEARCH('[1]Lookup for use classification'!$B$3,B611)),'[1]Lookup for use classification'!$A$3,IF(OR(ISNUMBER(SEARCH('[1]Lookup for use classification'!$B$4,B611)),ISNUMBER(SEARCH('[1]Lookup for use classification'!$C$4,B611)),ISNUMBER(SEARCH('[1]Lookup for use classification'!$D$4,B611)),ISNUMBER(SEARCH('[1]Lookup for use classification'!$E$4,B611))),'[1]Lookup for use classification'!$A$4,IF(OR(ISNUMBER(SEARCH('[1]Lookup for use classification'!$B$5,B611)),ISNUMBER(SEARCH('[1]Lookup for use classification'!$C$5,B611)),ISNUMBER(SEARCH('[1]Lookup for use classification'!$D$5,B611))),'[1]Lookup for use classification'!$A$5,IF(OR(ISNUMBER(SEARCH('[1]Lookup for use classification'!$B$7,B611)),ISNUMBER(SEARCH('[1]Lookup for use classification'!$C$7,B611)),ISNUMBER(SEARCH('[1]Lookup for use classification'!$D$7,B611))),'[1]Lookup for use classification'!$A$7,IF(OR(ISNUMBER(SEARCH('[1]Lookup for use classification'!$B$9,B611)),ISNUMBER(SEARCH('[1]Lookup for use classification'!$C$9,B611)),ISNUMBER(SEARCH('[1]Lookup for use classification'!$D$9,B611)),ISNUMBER(SEARCH('[1]Lookup for use classification'!$E$9,B611)),ISNUMBER(SEARCH('[1]Lookup for use classification'!$F$9,B611)),ISNUMBER(SEARCH('[1]Lookup for use classification'!$G$9,B611)),ISNUMBER(SEARCH('[1]Lookup for use classification'!$H$9,B611)),ISNUMBER(SEARCH('[1]Lookup for use classification'!$I$9,B611)),ISNUMBER(SEARCH('[1]Lookup for use classification'!$J$9,B611)),ISNUMBER(SEARCH('[1]Lookup for use classification'!$K$9,B611))),'[1]Lookup for use classification'!$A$9,IF(OR(ISNUMBER(SEARCH('[1]Lookup for use classification'!$B$10,B611)),ISNUMBER(SEARCH('[1]Lookup for use classification'!$C$10,B611)),ISNUMBER(SEARCH('[1]Lookup for use classification'!$D$10,B611)),ISNUMBER(SEARCH('[1]Lookup for use classification'!$E$10,B611)),ISNUMBER(SEARCH('[1]Lookup for use classification'!$F$10,B611)),ISNUMBER(SEARCH('[1]Lookup for use classification'!$G$10,B611))),'[1]Lookup for use classification'!$A$10,IF(OR(ISNUMBER(SEARCH('[1]Lookup for use classification'!$B$11,B611)),ISNUMBER(SEARCH('[1]Lookup for use classification'!$C$11,B611))),'[1]Lookup for use classification'!$A$11,IF(OR(ISNUMBER(SEARCH('[1]Lookup for use classification'!$B$12,B611)),ISNUMBER(SEARCH('[1]Lookup for use classification'!$C$12,B611))),'[1]Lookup for use classification'!$A$12,IF(OR(ISNUMBER(SEARCH('[1]Lookup for use classification'!$B$13,B611)),ISNUMBER(SEARCH('[1]Lookup for use classification'!$C$13,B611)),ISNUMBER(SEARCH('[1]Lookup for use classification'!$D$13,B611)),,ISNUMBER(SEARCH('[1]Lookup for use classification'!$C$13,B611)),ISNUMBER(SEARCH('[1]Lookup for use classification'!$E$13,B611))),'[1]Lookup for use classification'!$A$13,IF(OR(ISNUMBER(SEARCH('[1]Lookup for use classification'!$B$14,B611)),ISNUMBER(SEARCH('[1]Lookup for use classification'!$C$14,B611))),'[1]Lookup for use classification'!$A$14,"Other"))))))))))))</f>
        <v>Education - K - 12</v>
      </c>
      <c r="D611" s="27">
        <v>7182</v>
      </c>
      <c r="E611" s="29"/>
      <c r="F611" s="29"/>
    </row>
    <row r="612" spans="1:6">
      <c r="A612" s="16" t="s">
        <v>1356</v>
      </c>
      <c r="B612" s="26" t="s">
        <v>1353</v>
      </c>
      <c r="C612" s="133" t="str">
        <f>IF(OR(ISNUMBER(SEARCH('[1]Lookup for use classification'!$B$1,B612)),ISNUMBER(SEARCH('[1]Lookup for use classification'!$C$1,B612)),ISNUMBER(SEARCH('[1]Lookup for use classification'!$D$1,B612)),ISNUMBER(SEARCH('[1]Lookup for use classification'!$E$1,B612))),'[1]Lookup for use classification'!$A$1,IF(ISNUMBER(SEARCH('[1]Lookup for use classification'!$B$2,B612)),'[1]Lookup for use classification'!$A$2,IF(ISNUMBER(SEARCH('[1]Lookup for use classification'!$B$3,B612)),'[1]Lookup for use classification'!$A$3,IF(OR(ISNUMBER(SEARCH('[1]Lookup for use classification'!$B$4,B612)),ISNUMBER(SEARCH('[1]Lookup for use classification'!$C$4,B612)),ISNUMBER(SEARCH('[1]Lookup for use classification'!$D$4,B612)),ISNUMBER(SEARCH('[1]Lookup for use classification'!$E$4,B612))),'[1]Lookup for use classification'!$A$4,IF(OR(ISNUMBER(SEARCH('[1]Lookup for use classification'!$B$5,B612)),ISNUMBER(SEARCH('[1]Lookup for use classification'!$C$5,B612)),ISNUMBER(SEARCH('[1]Lookup for use classification'!$D$5,B612))),'[1]Lookup for use classification'!$A$5,IF(OR(ISNUMBER(SEARCH('[1]Lookup for use classification'!$B$7,B612)),ISNUMBER(SEARCH('[1]Lookup for use classification'!$C$7,B612)),ISNUMBER(SEARCH('[1]Lookup for use classification'!$D$7,B612))),'[1]Lookup for use classification'!$A$7,IF(OR(ISNUMBER(SEARCH('[1]Lookup for use classification'!$B$9,B612)),ISNUMBER(SEARCH('[1]Lookup for use classification'!$C$9,B612)),ISNUMBER(SEARCH('[1]Lookup for use classification'!$D$9,B612)),ISNUMBER(SEARCH('[1]Lookup for use classification'!$E$9,B612)),ISNUMBER(SEARCH('[1]Lookup for use classification'!$F$9,B612)),ISNUMBER(SEARCH('[1]Lookup for use classification'!$G$9,B612)),ISNUMBER(SEARCH('[1]Lookup for use classification'!$H$9,B612)),ISNUMBER(SEARCH('[1]Lookup for use classification'!$I$9,B612)),ISNUMBER(SEARCH('[1]Lookup for use classification'!$J$9,B612)),ISNUMBER(SEARCH('[1]Lookup for use classification'!$K$9,B612))),'[1]Lookup for use classification'!$A$9,IF(OR(ISNUMBER(SEARCH('[1]Lookup for use classification'!$B$10,B612)),ISNUMBER(SEARCH('[1]Lookup for use classification'!$C$10,B612)),ISNUMBER(SEARCH('[1]Lookup for use classification'!$D$10,B612)),ISNUMBER(SEARCH('[1]Lookup for use classification'!$E$10,B612)),ISNUMBER(SEARCH('[1]Lookup for use classification'!$F$10,B612)),ISNUMBER(SEARCH('[1]Lookup for use classification'!$G$10,B612))),'[1]Lookup for use classification'!$A$10,IF(OR(ISNUMBER(SEARCH('[1]Lookup for use classification'!$B$11,B612)),ISNUMBER(SEARCH('[1]Lookup for use classification'!$C$11,B612))),'[1]Lookup for use classification'!$A$11,IF(OR(ISNUMBER(SEARCH('[1]Lookup for use classification'!$B$12,B612)),ISNUMBER(SEARCH('[1]Lookup for use classification'!$C$12,B612))),'[1]Lookup for use classification'!$A$12,IF(OR(ISNUMBER(SEARCH('[1]Lookup for use classification'!$B$13,B612)),ISNUMBER(SEARCH('[1]Lookup for use classification'!$C$13,B612)),ISNUMBER(SEARCH('[1]Lookup for use classification'!$D$13,B612)),,ISNUMBER(SEARCH('[1]Lookup for use classification'!$C$13,B612)),ISNUMBER(SEARCH('[1]Lookup for use classification'!$E$13,B612))),'[1]Lookup for use classification'!$A$13,IF(OR(ISNUMBER(SEARCH('[1]Lookup for use classification'!$B$14,B612)),ISNUMBER(SEARCH('[1]Lookup for use classification'!$C$14,B612))),'[1]Lookup for use classification'!$A$14,"Other"))))))))))))</f>
        <v>Accomodation Services</v>
      </c>
      <c r="D612" s="27">
        <v>4124</v>
      </c>
      <c r="E612" s="29"/>
      <c r="F612" s="29"/>
    </row>
    <row r="613" spans="1:6">
      <c r="A613" s="16" t="s">
        <v>1356</v>
      </c>
      <c r="B613" s="70" t="s">
        <v>1354</v>
      </c>
      <c r="C613" s="133" t="str">
        <f>IF(OR(ISNUMBER(SEARCH('[1]Lookup for use classification'!$B$1,B613)),ISNUMBER(SEARCH('[1]Lookup for use classification'!$C$1,B613)),ISNUMBER(SEARCH('[1]Lookup for use classification'!$D$1,B613)),ISNUMBER(SEARCH('[1]Lookup for use classification'!$E$1,B613))),'[1]Lookup for use classification'!$A$1,IF(ISNUMBER(SEARCH('[1]Lookup for use classification'!$B$2,B613)),'[1]Lookup for use classification'!$A$2,IF(ISNUMBER(SEARCH('[1]Lookup for use classification'!$B$3,B613)),'[1]Lookup for use classification'!$A$3,IF(OR(ISNUMBER(SEARCH('[1]Lookup for use classification'!$B$4,B613)),ISNUMBER(SEARCH('[1]Lookup for use classification'!$C$4,B613)),ISNUMBER(SEARCH('[1]Lookup for use classification'!$D$4,B613)),ISNUMBER(SEARCH('[1]Lookup for use classification'!$E$4,B613))),'[1]Lookup for use classification'!$A$4,IF(OR(ISNUMBER(SEARCH('[1]Lookup for use classification'!$B$5,B613)),ISNUMBER(SEARCH('[1]Lookup for use classification'!$C$5,B613)),ISNUMBER(SEARCH('[1]Lookup for use classification'!$D$5,B613))),'[1]Lookup for use classification'!$A$5,IF(OR(ISNUMBER(SEARCH('[1]Lookup for use classification'!$B$7,B613)),ISNUMBER(SEARCH('[1]Lookup for use classification'!$C$7,B613)),ISNUMBER(SEARCH('[1]Lookup for use classification'!$D$7,B613))),'[1]Lookup for use classification'!$A$7,IF(OR(ISNUMBER(SEARCH('[1]Lookup for use classification'!$B$9,B613)),ISNUMBER(SEARCH('[1]Lookup for use classification'!$C$9,B613)),ISNUMBER(SEARCH('[1]Lookup for use classification'!$D$9,B613)),ISNUMBER(SEARCH('[1]Lookup for use classification'!$E$9,B613)),ISNUMBER(SEARCH('[1]Lookup for use classification'!$F$9,B613)),ISNUMBER(SEARCH('[1]Lookup for use classification'!$G$9,B613)),ISNUMBER(SEARCH('[1]Lookup for use classification'!$H$9,B613)),ISNUMBER(SEARCH('[1]Lookup for use classification'!$I$9,B613)),ISNUMBER(SEARCH('[1]Lookup for use classification'!$J$9,B613)),ISNUMBER(SEARCH('[1]Lookup for use classification'!$K$9,B613))),'[1]Lookup for use classification'!$A$9,IF(OR(ISNUMBER(SEARCH('[1]Lookup for use classification'!$B$10,B613)),ISNUMBER(SEARCH('[1]Lookup for use classification'!$C$10,B613)),ISNUMBER(SEARCH('[1]Lookup for use classification'!$D$10,B613)),ISNUMBER(SEARCH('[1]Lookup for use classification'!$E$10,B613)),ISNUMBER(SEARCH('[1]Lookup for use classification'!$F$10,B613)),ISNUMBER(SEARCH('[1]Lookup for use classification'!$G$10,B613))),'[1]Lookup for use classification'!$A$10,IF(OR(ISNUMBER(SEARCH('[1]Lookup for use classification'!$B$11,B613)),ISNUMBER(SEARCH('[1]Lookup for use classification'!$C$11,B613))),'[1]Lookup for use classification'!$A$11,IF(OR(ISNUMBER(SEARCH('[1]Lookup for use classification'!$B$12,B613)),ISNUMBER(SEARCH('[1]Lookup for use classification'!$C$12,B613))),'[1]Lookup for use classification'!$A$12,IF(OR(ISNUMBER(SEARCH('[1]Lookup for use classification'!$B$13,B613)),ISNUMBER(SEARCH('[1]Lookup for use classification'!$C$13,B613)),ISNUMBER(SEARCH('[1]Lookup for use classification'!$D$13,B613)),,ISNUMBER(SEARCH('[1]Lookup for use classification'!$C$13,B613)),ISNUMBER(SEARCH('[1]Lookup for use classification'!$E$13,B613))),'[1]Lookup for use classification'!$A$13,IF(OR(ISNUMBER(SEARCH('[1]Lookup for use classification'!$B$14,B613)),ISNUMBER(SEARCH('[1]Lookup for use classification'!$C$14,B613))),'[1]Lookup for use classification'!$A$14,"Other"))))))))))))</f>
        <v>Other</v>
      </c>
      <c r="D613" s="75">
        <v>1200</v>
      </c>
      <c r="E613" s="76"/>
      <c r="F613" s="76"/>
    </row>
    <row r="614" spans="1:6">
      <c r="A614" s="16" t="s">
        <v>1356</v>
      </c>
      <c r="B614" s="26" t="s">
        <v>37</v>
      </c>
      <c r="C614" s="133" t="str">
        <f>IF(OR(ISNUMBER(SEARCH('[1]Lookup for use classification'!$B$1,B614)),ISNUMBER(SEARCH('[1]Lookup for use classification'!$C$1,B614)),ISNUMBER(SEARCH('[1]Lookup for use classification'!$D$1,B614)),ISNUMBER(SEARCH('[1]Lookup for use classification'!$E$1,B614))),'[1]Lookup for use classification'!$A$1,IF(ISNUMBER(SEARCH('[1]Lookup for use classification'!$B$2,B614)),'[1]Lookup for use classification'!$A$2,IF(ISNUMBER(SEARCH('[1]Lookup for use classification'!$B$3,B614)),'[1]Lookup for use classification'!$A$3,IF(OR(ISNUMBER(SEARCH('[1]Lookup for use classification'!$B$4,B614)),ISNUMBER(SEARCH('[1]Lookup for use classification'!$C$4,B614)),ISNUMBER(SEARCH('[1]Lookup for use classification'!$D$4,B614)),ISNUMBER(SEARCH('[1]Lookup for use classification'!$E$4,B614))),'[1]Lookup for use classification'!$A$4,IF(OR(ISNUMBER(SEARCH('[1]Lookup for use classification'!$B$5,B614)),ISNUMBER(SEARCH('[1]Lookup for use classification'!$C$5,B614)),ISNUMBER(SEARCH('[1]Lookup for use classification'!$D$5,B614))),'[1]Lookup for use classification'!$A$5,IF(OR(ISNUMBER(SEARCH('[1]Lookup for use classification'!$B$7,B614)),ISNUMBER(SEARCH('[1]Lookup for use classification'!$C$7,B614)),ISNUMBER(SEARCH('[1]Lookup for use classification'!$D$7,B614))),'[1]Lookup for use classification'!$A$7,IF(OR(ISNUMBER(SEARCH('[1]Lookup for use classification'!$B$9,B614)),ISNUMBER(SEARCH('[1]Lookup for use classification'!$C$9,B614)),ISNUMBER(SEARCH('[1]Lookup for use classification'!$D$9,B614)),ISNUMBER(SEARCH('[1]Lookup for use classification'!$E$9,B614)),ISNUMBER(SEARCH('[1]Lookup for use classification'!$F$9,B614)),ISNUMBER(SEARCH('[1]Lookup for use classification'!$G$9,B614)),ISNUMBER(SEARCH('[1]Lookup for use classification'!$H$9,B614)),ISNUMBER(SEARCH('[1]Lookup for use classification'!$I$9,B614)),ISNUMBER(SEARCH('[1]Lookup for use classification'!$J$9,B614)),ISNUMBER(SEARCH('[1]Lookup for use classification'!$K$9,B614))),'[1]Lookup for use classification'!$A$9,IF(OR(ISNUMBER(SEARCH('[1]Lookup for use classification'!$B$10,B614)),ISNUMBER(SEARCH('[1]Lookup for use classification'!$C$10,B614)),ISNUMBER(SEARCH('[1]Lookup for use classification'!$D$10,B614)),ISNUMBER(SEARCH('[1]Lookup for use classification'!$E$10,B614)),ISNUMBER(SEARCH('[1]Lookup for use classification'!$F$10,B614)),ISNUMBER(SEARCH('[1]Lookup for use classification'!$G$10,B614))),'[1]Lookup for use classification'!$A$10,IF(OR(ISNUMBER(SEARCH('[1]Lookup for use classification'!$B$11,B614)),ISNUMBER(SEARCH('[1]Lookup for use classification'!$C$11,B614))),'[1]Lookup for use classification'!$A$11,IF(OR(ISNUMBER(SEARCH('[1]Lookup for use classification'!$B$12,B614)),ISNUMBER(SEARCH('[1]Lookup for use classification'!$C$12,B614))),'[1]Lookup for use classification'!$A$12,IF(OR(ISNUMBER(SEARCH('[1]Lookup for use classification'!$B$13,B614)),ISNUMBER(SEARCH('[1]Lookup for use classification'!$C$13,B614)),ISNUMBER(SEARCH('[1]Lookup for use classification'!$D$13,B614)),,ISNUMBER(SEARCH('[1]Lookup for use classification'!$C$13,B614)),ISNUMBER(SEARCH('[1]Lookup for use classification'!$E$13,B614))),'[1]Lookup for use classification'!$A$13,IF(OR(ISNUMBER(SEARCH('[1]Lookup for use classification'!$B$14,B614)),ISNUMBER(SEARCH('[1]Lookup for use classification'!$C$14,B614))),'[1]Lookup for use classification'!$A$14,"Other"))))))))))))</f>
        <v>Office</v>
      </c>
      <c r="D614" s="27"/>
      <c r="E614" s="29"/>
      <c r="F614" s="29"/>
    </row>
    <row r="615" spans="1:6">
      <c r="A615" s="16" t="s">
        <v>1356</v>
      </c>
      <c r="B615" s="26" t="s">
        <v>164</v>
      </c>
      <c r="C615" s="133" t="str">
        <f>IF(OR(ISNUMBER(SEARCH('[1]Lookup for use classification'!$B$1,B615)),ISNUMBER(SEARCH('[1]Lookup for use classification'!$C$1,B615)),ISNUMBER(SEARCH('[1]Lookup for use classification'!$D$1,B615)),ISNUMBER(SEARCH('[1]Lookup for use classification'!$E$1,B615))),'[1]Lookup for use classification'!$A$1,IF(ISNUMBER(SEARCH('[1]Lookup for use classification'!$B$2,B615)),'[1]Lookup for use classification'!$A$2,IF(ISNUMBER(SEARCH('[1]Lookup for use classification'!$B$3,B615)),'[1]Lookup for use classification'!$A$3,IF(OR(ISNUMBER(SEARCH('[1]Lookup for use classification'!$B$4,B615)),ISNUMBER(SEARCH('[1]Lookup for use classification'!$C$4,B615)),ISNUMBER(SEARCH('[1]Lookup for use classification'!$D$4,B615)),ISNUMBER(SEARCH('[1]Lookup for use classification'!$E$4,B615))),'[1]Lookup for use classification'!$A$4,IF(OR(ISNUMBER(SEARCH('[1]Lookup for use classification'!$B$5,B615)),ISNUMBER(SEARCH('[1]Lookup for use classification'!$C$5,B615)),ISNUMBER(SEARCH('[1]Lookup for use classification'!$D$5,B615))),'[1]Lookup for use classification'!$A$5,IF(OR(ISNUMBER(SEARCH('[1]Lookup for use classification'!$B$7,B615)),ISNUMBER(SEARCH('[1]Lookup for use classification'!$C$7,B615)),ISNUMBER(SEARCH('[1]Lookup for use classification'!$D$7,B615))),'[1]Lookup for use classification'!$A$7,IF(OR(ISNUMBER(SEARCH('[1]Lookup for use classification'!$B$9,B615)),ISNUMBER(SEARCH('[1]Lookup for use classification'!$C$9,B615)),ISNUMBER(SEARCH('[1]Lookup for use classification'!$D$9,B615)),ISNUMBER(SEARCH('[1]Lookup for use classification'!$E$9,B615)),ISNUMBER(SEARCH('[1]Lookup for use classification'!$F$9,B615)),ISNUMBER(SEARCH('[1]Lookup for use classification'!$G$9,B615)),ISNUMBER(SEARCH('[1]Lookup for use classification'!$H$9,B615)),ISNUMBER(SEARCH('[1]Lookup for use classification'!$I$9,B615)),ISNUMBER(SEARCH('[1]Lookup for use classification'!$J$9,B615)),ISNUMBER(SEARCH('[1]Lookup for use classification'!$K$9,B615))),'[1]Lookup for use classification'!$A$9,IF(OR(ISNUMBER(SEARCH('[1]Lookup for use classification'!$B$10,B615)),ISNUMBER(SEARCH('[1]Lookup for use classification'!$C$10,B615)),ISNUMBER(SEARCH('[1]Lookup for use classification'!$D$10,B615)),ISNUMBER(SEARCH('[1]Lookup for use classification'!$E$10,B615)),ISNUMBER(SEARCH('[1]Lookup for use classification'!$F$10,B615)),ISNUMBER(SEARCH('[1]Lookup for use classification'!$G$10,B615))),'[1]Lookup for use classification'!$A$10,IF(OR(ISNUMBER(SEARCH('[1]Lookup for use classification'!$B$11,B615)),ISNUMBER(SEARCH('[1]Lookup for use classification'!$C$11,B615))),'[1]Lookup for use classification'!$A$11,IF(OR(ISNUMBER(SEARCH('[1]Lookup for use classification'!$B$12,B615)),ISNUMBER(SEARCH('[1]Lookup for use classification'!$C$12,B615))),'[1]Lookup for use classification'!$A$12,IF(OR(ISNUMBER(SEARCH('[1]Lookup for use classification'!$B$13,B615)),ISNUMBER(SEARCH('[1]Lookup for use classification'!$C$13,B615)),ISNUMBER(SEARCH('[1]Lookup for use classification'!$D$13,B615)),,ISNUMBER(SEARCH('[1]Lookup for use classification'!$C$13,B615)),ISNUMBER(SEARCH('[1]Lookup for use classification'!$E$13,B615))),'[1]Lookup for use classification'!$A$13,IF(OR(ISNUMBER(SEARCH('[1]Lookup for use classification'!$B$14,B615)),ISNUMBER(SEARCH('[1]Lookup for use classification'!$C$14,B615))),'[1]Lookup for use classification'!$A$14,"Other"))))))))))))</f>
        <v>Other</v>
      </c>
      <c r="D615" s="27"/>
      <c r="E615" s="29"/>
      <c r="F615" s="29"/>
    </row>
    <row r="616" spans="1:6">
      <c r="A616" s="16" t="s">
        <v>1356</v>
      </c>
      <c r="B616" s="26" t="s">
        <v>1355</v>
      </c>
      <c r="C616" s="133" t="str">
        <f>IF(OR(ISNUMBER(SEARCH('[1]Lookup for use classification'!$B$1,B616)),ISNUMBER(SEARCH('[1]Lookup for use classification'!$C$1,B616)),ISNUMBER(SEARCH('[1]Lookup for use classification'!$D$1,B616)),ISNUMBER(SEARCH('[1]Lookup for use classification'!$E$1,B616))),'[1]Lookup for use classification'!$A$1,IF(ISNUMBER(SEARCH('[1]Lookup for use classification'!$B$2,B616)),'[1]Lookup for use classification'!$A$2,IF(ISNUMBER(SEARCH('[1]Lookup for use classification'!$B$3,B616)),'[1]Lookup for use classification'!$A$3,IF(OR(ISNUMBER(SEARCH('[1]Lookup for use classification'!$B$4,B616)),ISNUMBER(SEARCH('[1]Lookup for use classification'!$C$4,B616)),ISNUMBER(SEARCH('[1]Lookup for use classification'!$D$4,B616)),ISNUMBER(SEARCH('[1]Lookup for use classification'!$E$4,B616))),'[1]Lookup for use classification'!$A$4,IF(OR(ISNUMBER(SEARCH('[1]Lookup for use classification'!$B$5,B616)),ISNUMBER(SEARCH('[1]Lookup for use classification'!$C$5,B616)),ISNUMBER(SEARCH('[1]Lookup for use classification'!$D$5,B616))),'[1]Lookup for use classification'!$A$5,IF(OR(ISNUMBER(SEARCH('[1]Lookup for use classification'!$B$7,B616)),ISNUMBER(SEARCH('[1]Lookup for use classification'!$C$7,B616)),ISNUMBER(SEARCH('[1]Lookup for use classification'!$D$7,B616))),'[1]Lookup for use classification'!$A$7,IF(OR(ISNUMBER(SEARCH('[1]Lookup for use classification'!$B$9,B616)),ISNUMBER(SEARCH('[1]Lookup for use classification'!$C$9,B616)),ISNUMBER(SEARCH('[1]Lookup for use classification'!$D$9,B616)),ISNUMBER(SEARCH('[1]Lookup for use classification'!$E$9,B616)),ISNUMBER(SEARCH('[1]Lookup for use classification'!$F$9,B616)),ISNUMBER(SEARCH('[1]Lookup for use classification'!$G$9,B616)),ISNUMBER(SEARCH('[1]Lookup for use classification'!$H$9,B616)),ISNUMBER(SEARCH('[1]Lookup for use classification'!$I$9,B616)),ISNUMBER(SEARCH('[1]Lookup for use classification'!$J$9,B616)),ISNUMBER(SEARCH('[1]Lookup for use classification'!$K$9,B616))),'[1]Lookup for use classification'!$A$9,IF(OR(ISNUMBER(SEARCH('[1]Lookup for use classification'!$B$10,B616)),ISNUMBER(SEARCH('[1]Lookup for use classification'!$C$10,B616)),ISNUMBER(SEARCH('[1]Lookup for use classification'!$D$10,B616)),ISNUMBER(SEARCH('[1]Lookup for use classification'!$E$10,B616)),ISNUMBER(SEARCH('[1]Lookup for use classification'!$F$10,B616)),ISNUMBER(SEARCH('[1]Lookup for use classification'!$G$10,B616))),'[1]Lookup for use classification'!$A$10,IF(OR(ISNUMBER(SEARCH('[1]Lookup for use classification'!$B$11,B616)),ISNUMBER(SEARCH('[1]Lookup for use classification'!$C$11,B616))),'[1]Lookup for use classification'!$A$11,IF(OR(ISNUMBER(SEARCH('[1]Lookup for use classification'!$B$12,B616)),ISNUMBER(SEARCH('[1]Lookup for use classification'!$C$12,B616))),'[1]Lookup for use classification'!$A$12,IF(OR(ISNUMBER(SEARCH('[1]Lookup for use classification'!$B$13,B616)),ISNUMBER(SEARCH('[1]Lookup for use classification'!$C$13,B616)),ISNUMBER(SEARCH('[1]Lookup for use classification'!$D$13,B616)),,ISNUMBER(SEARCH('[1]Lookup for use classification'!$C$13,B616)),ISNUMBER(SEARCH('[1]Lookup for use classification'!$E$13,B616))),'[1]Lookup for use classification'!$A$13,IF(OR(ISNUMBER(SEARCH('[1]Lookup for use classification'!$B$14,B616)),ISNUMBER(SEARCH('[1]Lookup for use classification'!$C$14,B616))),'[1]Lookup for use classification'!$A$14,"Other"))))))))))))</f>
        <v>Education - K - 12</v>
      </c>
      <c r="D616" s="27">
        <v>3600</v>
      </c>
      <c r="E616" s="29"/>
      <c r="F616" s="29"/>
    </row>
    <row r="617" spans="1:6">
      <c r="A617" s="16" t="s">
        <v>1356</v>
      </c>
      <c r="B617" s="26" t="s">
        <v>254</v>
      </c>
      <c r="C617" s="133" t="str">
        <f>IF(OR(ISNUMBER(SEARCH('[1]Lookup for use classification'!$B$1,B617)),ISNUMBER(SEARCH('[1]Lookup for use classification'!$C$1,B617)),ISNUMBER(SEARCH('[1]Lookup for use classification'!$D$1,B617)),ISNUMBER(SEARCH('[1]Lookup for use classification'!$E$1,B617))),'[1]Lookup for use classification'!$A$1,IF(ISNUMBER(SEARCH('[1]Lookup for use classification'!$B$2,B617)),'[1]Lookup for use classification'!$A$2,IF(ISNUMBER(SEARCH('[1]Lookup for use classification'!$B$3,B617)),'[1]Lookup for use classification'!$A$3,IF(OR(ISNUMBER(SEARCH('[1]Lookup for use classification'!$B$4,B617)),ISNUMBER(SEARCH('[1]Lookup for use classification'!$C$4,B617)),ISNUMBER(SEARCH('[1]Lookup for use classification'!$D$4,B617)),ISNUMBER(SEARCH('[1]Lookup for use classification'!$E$4,B617))),'[1]Lookup for use classification'!$A$4,IF(OR(ISNUMBER(SEARCH('[1]Lookup for use classification'!$B$5,B617)),ISNUMBER(SEARCH('[1]Lookup for use classification'!$C$5,B617)),ISNUMBER(SEARCH('[1]Lookup for use classification'!$D$5,B617))),'[1]Lookup for use classification'!$A$5,IF(OR(ISNUMBER(SEARCH('[1]Lookup for use classification'!$B$7,B617)),ISNUMBER(SEARCH('[1]Lookup for use classification'!$C$7,B617)),ISNUMBER(SEARCH('[1]Lookup for use classification'!$D$7,B617))),'[1]Lookup for use classification'!$A$7,IF(OR(ISNUMBER(SEARCH('[1]Lookup for use classification'!$B$9,B617)),ISNUMBER(SEARCH('[1]Lookup for use classification'!$C$9,B617)),ISNUMBER(SEARCH('[1]Lookup for use classification'!$D$9,B617)),ISNUMBER(SEARCH('[1]Lookup for use classification'!$E$9,B617)),ISNUMBER(SEARCH('[1]Lookup for use classification'!$F$9,B617)),ISNUMBER(SEARCH('[1]Lookup for use classification'!$G$9,B617)),ISNUMBER(SEARCH('[1]Lookup for use classification'!$H$9,B617)),ISNUMBER(SEARCH('[1]Lookup for use classification'!$I$9,B617)),ISNUMBER(SEARCH('[1]Lookup for use classification'!$J$9,B617)),ISNUMBER(SEARCH('[1]Lookup for use classification'!$K$9,B617))),'[1]Lookup for use classification'!$A$9,IF(OR(ISNUMBER(SEARCH('[1]Lookup for use classification'!$B$10,B617)),ISNUMBER(SEARCH('[1]Lookup for use classification'!$C$10,B617)),ISNUMBER(SEARCH('[1]Lookup for use classification'!$D$10,B617)),ISNUMBER(SEARCH('[1]Lookup for use classification'!$E$10,B617)),ISNUMBER(SEARCH('[1]Lookup for use classification'!$F$10,B617)),ISNUMBER(SEARCH('[1]Lookup for use classification'!$G$10,B617))),'[1]Lookup for use classification'!$A$10,IF(OR(ISNUMBER(SEARCH('[1]Lookup for use classification'!$B$11,B617)),ISNUMBER(SEARCH('[1]Lookup for use classification'!$C$11,B617))),'[1]Lookup for use classification'!$A$11,IF(OR(ISNUMBER(SEARCH('[1]Lookup for use classification'!$B$12,B617)),ISNUMBER(SEARCH('[1]Lookup for use classification'!$C$12,B617))),'[1]Lookup for use classification'!$A$12,IF(OR(ISNUMBER(SEARCH('[1]Lookup for use classification'!$B$13,B617)),ISNUMBER(SEARCH('[1]Lookup for use classification'!$C$13,B617)),ISNUMBER(SEARCH('[1]Lookup for use classification'!$D$13,B617)),,ISNUMBER(SEARCH('[1]Lookup for use classification'!$C$13,B617)),ISNUMBER(SEARCH('[1]Lookup for use classification'!$E$13,B617))),'[1]Lookup for use classification'!$A$13,IF(OR(ISNUMBER(SEARCH('[1]Lookup for use classification'!$B$14,B617)),ISNUMBER(SEARCH('[1]Lookup for use classification'!$C$14,B617))),'[1]Lookup for use classification'!$A$14,"Other"))))))))))))</f>
        <v>Retail - Other</v>
      </c>
      <c r="D617" s="27"/>
      <c r="E617" s="29"/>
      <c r="F617" s="29"/>
    </row>
    <row r="618" spans="1:6">
      <c r="A618" s="16" t="s">
        <v>1356</v>
      </c>
      <c r="B618" s="47" t="s">
        <v>63</v>
      </c>
      <c r="C618" s="133" t="str">
        <f>IF(OR(ISNUMBER(SEARCH('[1]Lookup for use classification'!$B$1,B618)),ISNUMBER(SEARCH('[1]Lookup for use classification'!$C$1,B618)),ISNUMBER(SEARCH('[1]Lookup for use classification'!$D$1,B618)),ISNUMBER(SEARCH('[1]Lookup for use classification'!$E$1,B618))),'[1]Lookup for use classification'!$A$1,IF(ISNUMBER(SEARCH('[1]Lookup for use classification'!$B$2,B618)),'[1]Lookup for use classification'!$A$2,IF(ISNUMBER(SEARCH('[1]Lookup for use classification'!$B$3,B618)),'[1]Lookup for use classification'!$A$3,IF(OR(ISNUMBER(SEARCH('[1]Lookup for use classification'!$B$4,B618)),ISNUMBER(SEARCH('[1]Lookup for use classification'!$C$4,B618)),ISNUMBER(SEARCH('[1]Lookup for use classification'!$D$4,B618)),ISNUMBER(SEARCH('[1]Lookup for use classification'!$E$4,B618))),'[1]Lookup for use classification'!$A$4,IF(OR(ISNUMBER(SEARCH('[1]Lookup for use classification'!$B$5,B618)),ISNUMBER(SEARCH('[1]Lookup for use classification'!$C$5,B618)),ISNUMBER(SEARCH('[1]Lookup for use classification'!$D$5,B618))),'[1]Lookup for use classification'!$A$5,IF(OR(ISNUMBER(SEARCH('[1]Lookup for use classification'!$B$7,B618)),ISNUMBER(SEARCH('[1]Lookup for use classification'!$C$7,B618)),ISNUMBER(SEARCH('[1]Lookup for use classification'!$D$7,B618))),'[1]Lookup for use classification'!$A$7,IF(OR(ISNUMBER(SEARCH('[1]Lookup for use classification'!$B$9,B618)),ISNUMBER(SEARCH('[1]Lookup for use classification'!$C$9,B618)),ISNUMBER(SEARCH('[1]Lookup for use classification'!$D$9,B618)),ISNUMBER(SEARCH('[1]Lookup for use classification'!$E$9,B618)),ISNUMBER(SEARCH('[1]Lookup for use classification'!$F$9,B618)),ISNUMBER(SEARCH('[1]Lookup for use classification'!$G$9,B618)),ISNUMBER(SEARCH('[1]Lookup for use classification'!$H$9,B618)),ISNUMBER(SEARCH('[1]Lookup for use classification'!$I$9,B618)),ISNUMBER(SEARCH('[1]Lookup for use classification'!$J$9,B618)),ISNUMBER(SEARCH('[1]Lookup for use classification'!$K$9,B618))),'[1]Lookup for use classification'!$A$9,IF(OR(ISNUMBER(SEARCH('[1]Lookup for use classification'!$B$10,B618)),ISNUMBER(SEARCH('[1]Lookup for use classification'!$C$10,B618)),ISNUMBER(SEARCH('[1]Lookup for use classification'!$D$10,B618)),ISNUMBER(SEARCH('[1]Lookup for use classification'!$E$10,B618)),ISNUMBER(SEARCH('[1]Lookup for use classification'!$F$10,B618)),ISNUMBER(SEARCH('[1]Lookup for use classification'!$G$10,B618))),'[1]Lookup for use classification'!$A$10,IF(OR(ISNUMBER(SEARCH('[1]Lookup for use classification'!$B$11,B618)),ISNUMBER(SEARCH('[1]Lookup for use classification'!$C$11,B618))),'[1]Lookup for use classification'!$A$11,IF(OR(ISNUMBER(SEARCH('[1]Lookup for use classification'!$B$12,B618)),ISNUMBER(SEARCH('[1]Lookup for use classification'!$C$12,B618))),'[1]Lookup for use classification'!$A$12,IF(OR(ISNUMBER(SEARCH('[1]Lookup for use classification'!$B$13,B618)),ISNUMBER(SEARCH('[1]Lookup for use classification'!$C$13,B618)),ISNUMBER(SEARCH('[1]Lookup for use classification'!$D$13,B618)),,ISNUMBER(SEARCH('[1]Lookup for use classification'!$C$13,B618)),ISNUMBER(SEARCH('[1]Lookup for use classification'!$E$13,B618))),'[1]Lookup for use classification'!$A$13,IF(OR(ISNUMBER(SEARCH('[1]Lookup for use classification'!$B$14,B618)),ISNUMBER(SEARCH('[1]Lookup for use classification'!$C$14,B618))),'[1]Lookup for use classification'!$A$14,"Other"))))))))))))</f>
        <v>Public Assembly</v>
      </c>
      <c r="D618" s="27"/>
      <c r="E618" s="29"/>
      <c r="F618" s="29"/>
    </row>
    <row r="619" spans="1:6">
      <c r="A619" s="16" t="s">
        <v>1356</v>
      </c>
      <c r="B619" s="26" t="s">
        <v>144</v>
      </c>
      <c r="C619" s="133" t="str">
        <f>IF(OR(ISNUMBER(SEARCH('[1]Lookup for use classification'!$B$1,B619)),ISNUMBER(SEARCH('[1]Lookup for use classification'!$C$1,B619)),ISNUMBER(SEARCH('[1]Lookup for use classification'!$D$1,B619)),ISNUMBER(SEARCH('[1]Lookup for use classification'!$E$1,B619))),'[1]Lookup for use classification'!$A$1,IF(ISNUMBER(SEARCH('[1]Lookup for use classification'!$B$2,B619)),'[1]Lookup for use classification'!$A$2,IF(ISNUMBER(SEARCH('[1]Lookup for use classification'!$B$3,B619)),'[1]Lookup for use classification'!$A$3,IF(OR(ISNUMBER(SEARCH('[1]Lookup for use classification'!$B$4,B619)),ISNUMBER(SEARCH('[1]Lookup for use classification'!$C$4,B619)),ISNUMBER(SEARCH('[1]Lookup for use classification'!$D$4,B619)),ISNUMBER(SEARCH('[1]Lookup for use classification'!$E$4,B619))),'[1]Lookup for use classification'!$A$4,IF(OR(ISNUMBER(SEARCH('[1]Lookup for use classification'!$B$5,B619)),ISNUMBER(SEARCH('[1]Lookup for use classification'!$C$5,B619)),ISNUMBER(SEARCH('[1]Lookup for use classification'!$D$5,B619))),'[1]Lookup for use classification'!$A$5,IF(OR(ISNUMBER(SEARCH('[1]Lookup for use classification'!$B$7,B619)),ISNUMBER(SEARCH('[1]Lookup for use classification'!$C$7,B619)),ISNUMBER(SEARCH('[1]Lookup for use classification'!$D$7,B619))),'[1]Lookup for use classification'!$A$7,IF(OR(ISNUMBER(SEARCH('[1]Lookup for use classification'!$B$9,B619)),ISNUMBER(SEARCH('[1]Lookup for use classification'!$C$9,B619)),ISNUMBER(SEARCH('[1]Lookup for use classification'!$D$9,B619)),ISNUMBER(SEARCH('[1]Lookup for use classification'!$E$9,B619)),ISNUMBER(SEARCH('[1]Lookup for use classification'!$F$9,B619)),ISNUMBER(SEARCH('[1]Lookup for use classification'!$G$9,B619)),ISNUMBER(SEARCH('[1]Lookup for use classification'!$H$9,B619)),ISNUMBER(SEARCH('[1]Lookup for use classification'!$I$9,B619)),ISNUMBER(SEARCH('[1]Lookup for use classification'!$J$9,B619)),ISNUMBER(SEARCH('[1]Lookup for use classification'!$K$9,B619))),'[1]Lookup for use classification'!$A$9,IF(OR(ISNUMBER(SEARCH('[1]Lookup for use classification'!$B$10,B619)),ISNUMBER(SEARCH('[1]Lookup for use classification'!$C$10,B619)),ISNUMBER(SEARCH('[1]Lookup for use classification'!$D$10,B619)),ISNUMBER(SEARCH('[1]Lookup for use classification'!$E$10,B619)),ISNUMBER(SEARCH('[1]Lookup for use classification'!$F$10,B619)),ISNUMBER(SEARCH('[1]Lookup for use classification'!$G$10,B619))),'[1]Lookup for use classification'!$A$10,IF(OR(ISNUMBER(SEARCH('[1]Lookup for use classification'!$B$11,B619)),ISNUMBER(SEARCH('[1]Lookup for use classification'!$C$11,B619))),'[1]Lookup for use classification'!$A$11,IF(OR(ISNUMBER(SEARCH('[1]Lookup for use classification'!$B$12,B619)),ISNUMBER(SEARCH('[1]Lookup for use classification'!$C$12,B619))),'[1]Lookup for use classification'!$A$12,IF(OR(ISNUMBER(SEARCH('[1]Lookup for use classification'!$B$13,B619)),ISNUMBER(SEARCH('[1]Lookup for use classification'!$C$13,B619)),ISNUMBER(SEARCH('[1]Lookup for use classification'!$D$13,B619)),,ISNUMBER(SEARCH('[1]Lookup for use classification'!$C$13,B619)),ISNUMBER(SEARCH('[1]Lookup for use classification'!$E$13,B619))),'[1]Lookup for use classification'!$A$13,IF(OR(ISNUMBER(SEARCH('[1]Lookup for use classification'!$B$14,B619)),ISNUMBER(SEARCH('[1]Lookup for use classification'!$C$14,B619))),'[1]Lookup for use classification'!$A$14,"Other"))))))))))))</f>
        <v>Water &amp; Sewer</v>
      </c>
      <c r="D619" s="27">
        <v>2160</v>
      </c>
      <c r="E619" s="29"/>
      <c r="F619" s="29"/>
    </row>
    <row r="620" spans="1:6">
      <c r="A620" s="16" t="s">
        <v>1369</v>
      </c>
      <c r="B620" s="26" t="s">
        <v>1357</v>
      </c>
      <c r="C620" s="133" t="str">
        <f>IF(OR(ISNUMBER(SEARCH('[1]Lookup for use classification'!$B$1,B620)),ISNUMBER(SEARCH('[1]Lookup for use classification'!$C$1,B620)),ISNUMBER(SEARCH('[1]Lookup for use classification'!$D$1,B620)),ISNUMBER(SEARCH('[1]Lookup for use classification'!$E$1,B620))),'[1]Lookup for use classification'!$A$1,IF(ISNUMBER(SEARCH('[1]Lookup for use classification'!$B$2,B620)),'[1]Lookup for use classification'!$A$2,IF(ISNUMBER(SEARCH('[1]Lookup for use classification'!$B$3,B620)),'[1]Lookup for use classification'!$A$3,IF(OR(ISNUMBER(SEARCH('[1]Lookup for use classification'!$B$4,B620)),ISNUMBER(SEARCH('[1]Lookup for use classification'!$C$4,B620)),ISNUMBER(SEARCH('[1]Lookup for use classification'!$D$4,B620)),ISNUMBER(SEARCH('[1]Lookup for use classification'!$E$4,B620))),'[1]Lookup for use classification'!$A$4,IF(OR(ISNUMBER(SEARCH('[1]Lookup for use classification'!$B$5,B620)),ISNUMBER(SEARCH('[1]Lookup for use classification'!$C$5,B620)),ISNUMBER(SEARCH('[1]Lookup for use classification'!$D$5,B620))),'[1]Lookup for use classification'!$A$5,IF(OR(ISNUMBER(SEARCH('[1]Lookup for use classification'!$B$7,B620)),ISNUMBER(SEARCH('[1]Lookup for use classification'!$C$7,B620)),ISNUMBER(SEARCH('[1]Lookup for use classification'!$D$7,B620))),'[1]Lookup for use classification'!$A$7,IF(OR(ISNUMBER(SEARCH('[1]Lookup for use classification'!$B$9,B620)),ISNUMBER(SEARCH('[1]Lookup for use classification'!$C$9,B620)),ISNUMBER(SEARCH('[1]Lookup for use classification'!$D$9,B620)),ISNUMBER(SEARCH('[1]Lookup for use classification'!$E$9,B620)),ISNUMBER(SEARCH('[1]Lookup for use classification'!$F$9,B620)),ISNUMBER(SEARCH('[1]Lookup for use classification'!$G$9,B620)),ISNUMBER(SEARCH('[1]Lookup for use classification'!$H$9,B620)),ISNUMBER(SEARCH('[1]Lookup for use classification'!$I$9,B620)),ISNUMBER(SEARCH('[1]Lookup for use classification'!$J$9,B620)),ISNUMBER(SEARCH('[1]Lookup for use classification'!$K$9,B620))),'[1]Lookup for use classification'!$A$9,IF(OR(ISNUMBER(SEARCH('[1]Lookup for use classification'!$B$10,B620)),ISNUMBER(SEARCH('[1]Lookup for use classification'!$C$10,B620)),ISNUMBER(SEARCH('[1]Lookup for use classification'!$D$10,B620)),ISNUMBER(SEARCH('[1]Lookup for use classification'!$E$10,B620)),ISNUMBER(SEARCH('[1]Lookup for use classification'!$F$10,B620)),ISNUMBER(SEARCH('[1]Lookup for use classification'!$G$10,B620))),'[1]Lookup for use classification'!$A$10,IF(OR(ISNUMBER(SEARCH('[1]Lookup for use classification'!$B$11,B620)),ISNUMBER(SEARCH('[1]Lookup for use classification'!$C$11,B620))),'[1]Lookup for use classification'!$A$11,IF(OR(ISNUMBER(SEARCH('[1]Lookup for use classification'!$B$12,B620)),ISNUMBER(SEARCH('[1]Lookup for use classification'!$C$12,B620))),'[1]Lookup for use classification'!$A$12,IF(OR(ISNUMBER(SEARCH('[1]Lookup for use classification'!$B$13,B620)),ISNUMBER(SEARCH('[1]Lookup for use classification'!$C$13,B620)),ISNUMBER(SEARCH('[1]Lookup for use classification'!$D$13,B620)),,ISNUMBER(SEARCH('[1]Lookup for use classification'!$C$13,B620)),ISNUMBER(SEARCH('[1]Lookup for use classification'!$E$13,B620))),'[1]Lookup for use classification'!$A$13,IF(OR(ISNUMBER(SEARCH('[1]Lookup for use classification'!$B$14,B620)),ISNUMBER(SEARCH('[1]Lookup for use classification'!$C$14,B620))),'[1]Lookup for use classification'!$A$14,"Other"))))))))))))</f>
        <v>Office</v>
      </c>
      <c r="D620" s="27"/>
      <c r="E620" s="29"/>
      <c r="F620" s="29"/>
    </row>
    <row r="621" spans="1:6">
      <c r="A621" s="16" t="s">
        <v>1369</v>
      </c>
      <c r="B621" s="26" t="s">
        <v>112</v>
      </c>
      <c r="C621" s="133" t="str">
        <f>IF(OR(ISNUMBER(SEARCH('[1]Lookup for use classification'!$B$1,B621)),ISNUMBER(SEARCH('[1]Lookup for use classification'!$C$1,B621)),ISNUMBER(SEARCH('[1]Lookup for use classification'!$D$1,B621)),ISNUMBER(SEARCH('[1]Lookup for use classification'!$E$1,B621))),'[1]Lookup for use classification'!$A$1,IF(ISNUMBER(SEARCH('[1]Lookup for use classification'!$B$2,B621)),'[1]Lookup for use classification'!$A$2,IF(ISNUMBER(SEARCH('[1]Lookup for use classification'!$B$3,B621)),'[1]Lookup for use classification'!$A$3,IF(OR(ISNUMBER(SEARCH('[1]Lookup for use classification'!$B$4,B621)),ISNUMBER(SEARCH('[1]Lookup for use classification'!$C$4,B621)),ISNUMBER(SEARCH('[1]Lookup for use classification'!$D$4,B621)),ISNUMBER(SEARCH('[1]Lookup for use classification'!$E$4,B621))),'[1]Lookup for use classification'!$A$4,IF(OR(ISNUMBER(SEARCH('[1]Lookup for use classification'!$B$5,B621)),ISNUMBER(SEARCH('[1]Lookup for use classification'!$C$5,B621)),ISNUMBER(SEARCH('[1]Lookup for use classification'!$D$5,B621))),'[1]Lookup for use classification'!$A$5,IF(OR(ISNUMBER(SEARCH('[1]Lookup for use classification'!$B$7,B621)),ISNUMBER(SEARCH('[1]Lookup for use classification'!$C$7,B621)),ISNUMBER(SEARCH('[1]Lookup for use classification'!$D$7,B621))),'[1]Lookup for use classification'!$A$7,IF(OR(ISNUMBER(SEARCH('[1]Lookup for use classification'!$B$9,B621)),ISNUMBER(SEARCH('[1]Lookup for use classification'!$C$9,B621)),ISNUMBER(SEARCH('[1]Lookup for use classification'!$D$9,B621)),ISNUMBER(SEARCH('[1]Lookup for use classification'!$E$9,B621)),ISNUMBER(SEARCH('[1]Lookup for use classification'!$F$9,B621)),ISNUMBER(SEARCH('[1]Lookup for use classification'!$G$9,B621)),ISNUMBER(SEARCH('[1]Lookup for use classification'!$H$9,B621)),ISNUMBER(SEARCH('[1]Lookup for use classification'!$I$9,B621)),ISNUMBER(SEARCH('[1]Lookup for use classification'!$J$9,B621)),ISNUMBER(SEARCH('[1]Lookup for use classification'!$K$9,B621))),'[1]Lookup for use classification'!$A$9,IF(OR(ISNUMBER(SEARCH('[1]Lookup for use classification'!$B$10,B621)),ISNUMBER(SEARCH('[1]Lookup for use classification'!$C$10,B621)),ISNUMBER(SEARCH('[1]Lookup for use classification'!$D$10,B621)),ISNUMBER(SEARCH('[1]Lookup for use classification'!$E$10,B621)),ISNUMBER(SEARCH('[1]Lookup for use classification'!$F$10,B621)),ISNUMBER(SEARCH('[1]Lookup for use classification'!$G$10,B621))),'[1]Lookup for use classification'!$A$10,IF(OR(ISNUMBER(SEARCH('[1]Lookup for use classification'!$B$11,B621)),ISNUMBER(SEARCH('[1]Lookup for use classification'!$C$11,B621))),'[1]Lookup for use classification'!$A$11,IF(OR(ISNUMBER(SEARCH('[1]Lookup for use classification'!$B$12,B621)),ISNUMBER(SEARCH('[1]Lookup for use classification'!$C$12,B621))),'[1]Lookup for use classification'!$A$12,IF(OR(ISNUMBER(SEARCH('[1]Lookup for use classification'!$B$13,B621)),ISNUMBER(SEARCH('[1]Lookup for use classification'!$C$13,B621)),ISNUMBER(SEARCH('[1]Lookup for use classification'!$D$13,B621)),,ISNUMBER(SEARCH('[1]Lookup for use classification'!$C$13,B621)),ISNUMBER(SEARCH('[1]Lookup for use classification'!$E$13,B621))),'[1]Lookup for use classification'!$A$13,IF(OR(ISNUMBER(SEARCH('[1]Lookup for use classification'!$B$14,B621)),ISNUMBER(SEARCH('[1]Lookup for use classification'!$C$14,B621))),'[1]Lookup for use classification'!$A$14,"Other"))))))))))))</f>
        <v>Other</v>
      </c>
      <c r="D621" s="27"/>
      <c r="E621" s="29"/>
      <c r="F621" s="29"/>
    </row>
    <row r="622" spans="1:6">
      <c r="A622" s="16" t="s">
        <v>1369</v>
      </c>
      <c r="B622" s="26" t="s">
        <v>147</v>
      </c>
      <c r="C622" s="133" t="str">
        <f>IF(OR(ISNUMBER(SEARCH('[1]Lookup for use classification'!$B$1,B622)),ISNUMBER(SEARCH('[1]Lookup for use classification'!$C$1,B622)),ISNUMBER(SEARCH('[1]Lookup for use classification'!$D$1,B622)),ISNUMBER(SEARCH('[1]Lookup for use classification'!$E$1,B622))),'[1]Lookup for use classification'!$A$1,IF(ISNUMBER(SEARCH('[1]Lookup for use classification'!$B$2,B622)),'[1]Lookup for use classification'!$A$2,IF(ISNUMBER(SEARCH('[1]Lookup for use classification'!$B$3,B622)),'[1]Lookup for use classification'!$A$3,IF(OR(ISNUMBER(SEARCH('[1]Lookup for use classification'!$B$4,B622)),ISNUMBER(SEARCH('[1]Lookup for use classification'!$C$4,B622)),ISNUMBER(SEARCH('[1]Lookup for use classification'!$D$4,B622)),ISNUMBER(SEARCH('[1]Lookup for use classification'!$E$4,B622))),'[1]Lookup for use classification'!$A$4,IF(OR(ISNUMBER(SEARCH('[1]Lookup for use classification'!$B$5,B622)),ISNUMBER(SEARCH('[1]Lookup for use classification'!$C$5,B622)),ISNUMBER(SEARCH('[1]Lookup for use classification'!$D$5,B622))),'[1]Lookup for use classification'!$A$5,IF(OR(ISNUMBER(SEARCH('[1]Lookup for use classification'!$B$7,B622)),ISNUMBER(SEARCH('[1]Lookup for use classification'!$C$7,B622)),ISNUMBER(SEARCH('[1]Lookup for use classification'!$D$7,B622))),'[1]Lookup for use classification'!$A$7,IF(OR(ISNUMBER(SEARCH('[1]Lookup for use classification'!$B$9,B622)),ISNUMBER(SEARCH('[1]Lookup for use classification'!$C$9,B622)),ISNUMBER(SEARCH('[1]Lookup for use classification'!$D$9,B622)),ISNUMBER(SEARCH('[1]Lookup for use classification'!$E$9,B622)),ISNUMBER(SEARCH('[1]Lookup for use classification'!$F$9,B622)),ISNUMBER(SEARCH('[1]Lookup for use classification'!$G$9,B622)),ISNUMBER(SEARCH('[1]Lookup for use classification'!$H$9,B622)),ISNUMBER(SEARCH('[1]Lookup for use classification'!$I$9,B622)),ISNUMBER(SEARCH('[1]Lookup for use classification'!$J$9,B622)),ISNUMBER(SEARCH('[1]Lookup for use classification'!$K$9,B622))),'[1]Lookup for use classification'!$A$9,IF(OR(ISNUMBER(SEARCH('[1]Lookup for use classification'!$B$10,B622)),ISNUMBER(SEARCH('[1]Lookup for use classification'!$C$10,B622)),ISNUMBER(SEARCH('[1]Lookup for use classification'!$D$10,B622)),ISNUMBER(SEARCH('[1]Lookup for use classification'!$E$10,B622)),ISNUMBER(SEARCH('[1]Lookup for use classification'!$F$10,B622)),ISNUMBER(SEARCH('[1]Lookup for use classification'!$G$10,B622))),'[1]Lookup for use classification'!$A$10,IF(OR(ISNUMBER(SEARCH('[1]Lookup for use classification'!$B$11,B622)),ISNUMBER(SEARCH('[1]Lookup for use classification'!$C$11,B622))),'[1]Lookup for use classification'!$A$11,IF(OR(ISNUMBER(SEARCH('[1]Lookup for use classification'!$B$12,B622)),ISNUMBER(SEARCH('[1]Lookup for use classification'!$C$12,B622))),'[1]Lookup for use classification'!$A$12,IF(OR(ISNUMBER(SEARCH('[1]Lookup for use classification'!$B$13,B622)),ISNUMBER(SEARCH('[1]Lookup for use classification'!$C$13,B622)),ISNUMBER(SEARCH('[1]Lookup for use classification'!$D$13,B622)),,ISNUMBER(SEARCH('[1]Lookup for use classification'!$C$13,B622)),ISNUMBER(SEARCH('[1]Lookup for use classification'!$E$13,B622))),'[1]Lookup for use classification'!$A$13,IF(OR(ISNUMBER(SEARCH('[1]Lookup for use classification'!$B$14,B622)),ISNUMBER(SEARCH('[1]Lookup for use classification'!$C$14,B622))),'[1]Lookup for use classification'!$A$14,"Other"))))))))))))</f>
        <v>Health Care - Hospitals</v>
      </c>
      <c r="D622" s="27">
        <v>1636</v>
      </c>
      <c r="E622" s="29"/>
      <c r="F622" s="29"/>
    </row>
    <row r="623" spans="1:6">
      <c r="A623" s="16" t="s">
        <v>1369</v>
      </c>
      <c r="B623" s="26" t="s">
        <v>1358</v>
      </c>
      <c r="C623" s="133" t="str">
        <f>IF(OR(ISNUMBER(SEARCH('[1]Lookup for use classification'!$B$1,B623)),ISNUMBER(SEARCH('[1]Lookup for use classification'!$C$1,B623)),ISNUMBER(SEARCH('[1]Lookup for use classification'!$D$1,B623)),ISNUMBER(SEARCH('[1]Lookup for use classification'!$E$1,B623))),'[1]Lookup for use classification'!$A$1,IF(ISNUMBER(SEARCH('[1]Lookup for use classification'!$B$2,B623)),'[1]Lookup for use classification'!$A$2,IF(ISNUMBER(SEARCH('[1]Lookup for use classification'!$B$3,B623)),'[1]Lookup for use classification'!$A$3,IF(OR(ISNUMBER(SEARCH('[1]Lookup for use classification'!$B$4,B623)),ISNUMBER(SEARCH('[1]Lookup for use classification'!$C$4,B623)),ISNUMBER(SEARCH('[1]Lookup for use classification'!$D$4,B623)),ISNUMBER(SEARCH('[1]Lookup for use classification'!$E$4,B623))),'[1]Lookup for use classification'!$A$4,IF(OR(ISNUMBER(SEARCH('[1]Lookup for use classification'!$B$5,B623)),ISNUMBER(SEARCH('[1]Lookup for use classification'!$C$5,B623)),ISNUMBER(SEARCH('[1]Lookup for use classification'!$D$5,B623))),'[1]Lookup for use classification'!$A$5,IF(OR(ISNUMBER(SEARCH('[1]Lookup for use classification'!$B$7,B623)),ISNUMBER(SEARCH('[1]Lookup for use classification'!$C$7,B623)),ISNUMBER(SEARCH('[1]Lookup for use classification'!$D$7,B623))),'[1]Lookup for use classification'!$A$7,IF(OR(ISNUMBER(SEARCH('[1]Lookup for use classification'!$B$9,B623)),ISNUMBER(SEARCH('[1]Lookup for use classification'!$C$9,B623)),ISNUMBER(SEARCH('[1]Lookup for use classification'!$D$9,B623)),ISNUMBER(SEARCH('[1]Lookup for use classification'!$E$9,B623)),ISNUMBER(SEARCH('[1]Lookup for use classification'!$F$9,B623)),ISNUMBER(SEARCH('[1]Lookup for use classification'!$G$9,B623)),ISNUMBER(SEARCH('[1]Lookup for use classification'!$H$9,B623)),ISNUMBER(SEARCH('[1]Lookup for use classification'!$I$9,B623)),ISNUMBER(SEARCH('[1]Lookup for use classification'!$J$9,B623)),ISNUMBER(SEARCH('[1]Lookup for use classification'!$K$9,B623))),'[1]Lookup for use classification'!$A$9,IF(OR(ISNUMBER(SEARCH('[1]Lookup for use classification'!$B$10,B623)),ISNUMBER(SEARCH('[1]Lookup for use classification'!$C$10,B623)),ISNUMBER(SEARCH('[1]Lookup for use classification'!$D$10,B623)),ISNUMBER(SEARCH('[1]Lookup for use classification'!$E$10,B623)),ISNUMBER(SEARCH('[1]Lookup for use classification'!$F$10,B623)),ISNUMBER(SEARCH('[1]Lookup for use classification'!$G$10,B623))),'[1]Lookup for use classification'!$A$10,IF(OR(ISNUMBER(SEARCH('[1]Lookup for use classification'!$B$11,B623)),ISNUMBER(SEARCH('[1]Lookup for use classification'!$C$11,B623))),'[1]Lookup for use classification'!$A$11,IF(OR(ISNUMBER(SEARCH('[1]Lookup for use classification'!$B$12,B623)),ISNUMBER(SEARCH('[1]Lookup for use classification'!$C$12,B623))),'[1]Lookup for use classification'!$A$12,IF(OR(ISNUMBER(SEARCH('[1]Lookup for use classification'!$B$13,B623)),ISNUMBER(SEARCH('[1]Lookup for use classification'!$C$13,B623)),ISNUMBER(SEARCH('[1]Lookup for use classification'!$D$13,B623)),,ISNUMBER(SEARCH('[1]Lookup for use classification'!$C$13,B623)),ISNUMBER(SEARCH('[1]Lookup for use classification'!$E$13,B623))),'[1]Lookup for use classification'!$A$13,IF(OR(ISNUMBER(SEARCH('[1]Lookup for use classification'!$B$14,B623)),ISNUMBER(SEARCH('[1]Lookup for use classification'!$C$14,B623))),'[1]Lookup for use classification'!$A$14,"Other"))))))))))))</f>
        <v>Health Care - Hospitals</v>
      </c>
      <c r="D623" s="27"/>
      <c r="E623" s="29"/>
      <c r="F623" s="29"/>
    </row>
    <row r="624" spans="1:6">
      <c r="A624" s="16" t="s">
        <v>1369</v>
      </c>
      <c r="B624" s="26" t="s">
        <v>1359</v>
      </c>
      <c r="C624" s="133" t="str">
        <f>IF(OR(ISNUMBER(SEARCH('[1]Lookup for use classification'!$B$1,B624)),ISNUMBER(SEARCH('[1]Lookup for use classification'!$C$1,B624)),ISNUMBER(SEARCH('[1]Lookup for use classification'!$D$1,B624)),ISNUMBER(SEARCH('[1]Lookup for use classification'!$E$1,B624))),'[1]Lookup for use classification'!$A$1,IF(ISNUMBER(SEARCH('[1]Lookup for use classification'!$B$2,B624)),'[1]Lookup for use classification'!$A$2,IF(ISNUMBER(SEARCH('[1]Lookup for use classification'!$B$3,B624)),'[1]Lookup for use classification'!$A$3,IF(OR(ISNUMBER(SEARCH('[1]Lookup for use classification'!$B$4,B624)),ISNUMBER(SEARCH('[1]Lookup for use classification'!$C$4,B624)),ISNUMBER(SEARCH('[1]Lookup for use classification'!$D$4,B624)),ISNUMBER(SEARCH('[1]Lookup for use classification'!$E$4,B624))),'[1]Lookup for use classification'!$A$4,IF(OR(ISNUMBER(SEARCH('[1]Lookup for use classification'!$B$5,B624)),ISNUMBER(SEARCH('[1]Lookup for use classification'!$C$5,B624)),ISNUMBER(SEARCH('[1]Lookup for use classification'!$D$5,B624))),'[1]Lookup for use classification'!$A$5,IF(OR(ISNUMBER(SEARCH('[1]Lookup for use classification'!$B$7,B624)),ISNUMBER(SEARCH('[1]Lookup for use classification'!$C$7,B624)),ISNUMBER(SEARCH('[1]Lookup for use classification'!$D$7,B624))),'[1]Lookup for use classification'!$A$7,IF(OR(ISNUMBER(SEARCH('[1]Lookup for use classification'!$B$9,B624)),ISNUMBER(SEARCH('[1]Lookup for use classification'!$C$9,B624)),ISNUMBER(SEARCH('[1]Lookup for use classification'!$D$9,B624)),ISNUMBER(SEARCH('[1]Lookup for use classification'!$E$9,B624)),ISNUMBER(SEARCH('[1]Lookup for use classification'!$F$9,B624)),ISNUMBER(SEARCH('[1]Lookup for use classification'!$G$9,B624)),ISNUMBER(SEARCH('[1]Lookup for use classification'!$H$9,B624)),ISNUMBER(SEARCH('[1]Lookup for use classification'!$I$9,B624)),ISNUMBER(SEARCH('[1]Lookup for use classification'!$J$9,B624)),ISNUMBER(SEARCH('[1]Lookup for use classification'!$K$9,B624))),'[1]Lookup for use classification'!$A$9,IF(OR(ISNUMBER(SEARCH('[1]Lookup for use classification'!$B$10,B624)),ISNUMBER(SEARCH('[1]Lookup for use classification'!$C$10,B624)),ISNUMBER(SEARCH('[1]Lookup for use classification'!$D$10,B624)),ISNUMBER(SEARCH('[1]Lookup for use classification'!$E$10,B624)),ISNUMBER(SEARCH('[1]Lookup for use classification'!$F$10,B624)),ISNUMBER(SEARCH('[1]Lookup for use classification'!$G$10,B624))),'[1]Lookup for use classification'!$A$10,IF(OR(ISNUMBER(SEARCH('[1]Lookup for use classification'!$B$11,B624)),ISNUMBER(SEARCH('[1]Lookup for use classification'!$C$11,B624))),'[1]Lookup for use classification'!$A$11,IF(OR(ISNUMBER(SEARCH('[1]Lookup for use classification'!$B$12,B624)),ISNUMBER(SEARCH('[1]Lookup for use classification'!$C$12,B624))),'[1]Lookup for use classification'!$A$12,IF(OR(ISNUMBER(SEARCH('[1]Lookup for use classification'!$B$13,B624)),ISNUMBER(SEARCH('[1]Lookup for use classification'!$C$13,B624)),ISNUMBER(SEARCH('[1]Lookup for use classification'!$D$13,B624)),,ISNUMBER(SEARCH('[1]Lookup for use classification'!$C$13,B624)),ISNUMBER(SEARCH('[1]Lookup for use classification'!$E$13,B624))),'[1]Lookup for use classification'!$A$13,IF(OR(ISNUMBER(SEARCH('[1]Lookup for use classification'!$B$14,B624)),ISNUMBER(SEARCH('[1]Lookup for use classification'!$C$14,B624))),'[1]Lookup for use classification'!$A$14,"Other"))))))))))))</f>
        <v>Retail - Other</v>
      </c>
      <c r="D624" s="27"/>
      <c r="E624" s="29"/>
      <c r="F624" s="29"/>
    </row>
    <row r="625" spans="1:6">
      <c r="A625" s="16" t="s">
        <v>1369</v>
      </c>
      <c r="B625" s="26" t="s">
        <v>1360</v>
      </c>
      <c r="C625" s="133" t="str">
        <f>IF(OR(ISNUMBER(SEARCH('[1]Lookup for use classification'!$B$1,B625)),ISNUMBER(SEARCH('[1]Lookup for use classification'!$C$1,B625)),ISNUMBER(SEARCH('[1]Lookup for use classification'!$D$1,B625)),ISNUMBER(SEARCH('[1]Lookup for use classification'!$E$1,B625))),'[1]Lookup for use classification'!$A$1,IF(ISNUMBER(SEARCH('[1]Lookup for use classification'!$B$2,B625)),'[1]Lookup for use classification'!$A$2,IF(ISNUMBER(SEARCH('[1]Lookup for use classification'!$B$3,B625)),'[1]Lookup for use classification'!$A$3,IF(OR(ISNUMBER(SEARCH('[1]Lookup for use classification'!$B$4,B625)),ISNUMBER(SEARCH('[1]Lookup for use classification'!$C$4,B625)),ISNUMBER(SEARCH('[1]Lookup for use classification'!$D$4,B625)),ISNUMBER(SEARCH('[1]Lookup for use classification'!$E$4,B625))),'[1]Lookup for use classification'!$A$4,IF(OR(ISNUMBER(SEARCH('[1]Lookup for use classification'!$B$5,B625)),ISNUMBER(SEARCH('[1]Lookup for use classification'!$C$5,B625)),ISNUMBER(SEARCH('[1]Lookup for use classification'!$D$5,B625))),'[1]Lookup for use classification'!$A$5,IF(OR(ISNUMBER(SEARCH('[1]Lookup for use classification'!$B$7,B625)),ISNUMBER(SEARCH('[1]Lookup for use classification'!$C$7,B625)),ISNUMBER(SEARCH('[1]Lookup for use classification'!$D$7,B625))),'[1]Lookup for use classification'!$A$7,IF(OR(ISNUMBER(SEARCH('[1]Lookup for use classification'!$B$9,B625)),ISNUMBER(SEARCH('[1]Lookup for use classification'!$C$9,B625)),ISNUMBER(SEARCH('[1]Lookup for use classification'!$D$9,B625)),ISNUMBER(SEARCH('[1]Lookup for use classification'!$E$9,B625)),ISNUMBER(SEARCH('[1]Lookup for use classification'!$F$9,B625)),ISNUMBER(SEARCH('[1]Lookup for use classification'!$G$9,B625)),ISNUMBER(SEARCH('[1]Lookup for use classification'!$H$9,B625)),ISNUMBER(SEARCH('[1]Lookup for use classification'!$I$9,B625)),ISNUMBER(SEARCH('[1]Lookup for use classification'!$J$9,B625)),ISNUMBER(SEARCH('[1]Lookup for use classification'!$K$9,B625))),'[1]Lookup for use classification'!$A$9,IF(OR(ISNUMBER(SEARCH('[1]Lookup for use classification'!$B$10,B625)),ISNUMBER(SEARCH('[1]Lookup for use classification'!$C$10,B625)),ISNUMBER(SEARCH('[1]Lookup for use classification'!$D$10,B625)),ISNUMBER(SEARCH('[1]Lookup for use classification'!$E$10,B625)),ISNUMBER(SEARCH('[1]Lookup for use classification'!$F$10,B625)),ISNUMBER(SEARCH('[1]Lookup for use classification'!$G$10,B625))),'[1]Lookup for use classification'!$A$10,IF(OR(ISNUMBER(SEARCH('[1]Lookup for use classification'!$B$11,B625)),ISNUMBER(SEARCH('[1]Lookup for use classification'!$C$11,B625))),'[1]Lookup for use classification'!$A$11,IF(OR(ISNUMBER(SEARCH('[1]Lookup for use classification'!$B$12,B625)),ISNUMBER(SEARCH('[1]Lookup for use classification'!$C$12,B625))),'[1]Lookup for use classification'!$A$12,IF(OR(ISNUMBER(SEARCH('[1]Lookup for use classification'!$B$13,B625)),ISNUMBER(SEARCH('[1]Lookup for use classification'!$C$13,B625)),ISNUMBER(SEARCH('[1]Lookup for use classification'!$D$13,B625)),,ISNUMBER(SEARCH('[1]Lookup for use classification'!$C$13,B625)),ISNUMBER(SEARCH('[1]Lookup for use classification'!$E$13,B625))),'[1]Lookup for use classification'!$A$13,IF(OR(ISNUMBER(SEARCH('[1]Lookup for use classification'!$B$14,B625)),ISNUMBER(SEARCH('[1]Lookup for use classification'!$C$14,B625))),'[1]Lookup for use classification'!$A$14,"Other"))))))))))))</f>
        <v>Education - K - 12</v>
      </c>
      <c r="D625" s="27">
        <v>15795</v>
      </c>
      <c r="E625" s="29"/>
      <c r="F625" s="29"/>
    </row>
    <row r="626" spans="1:6">
      <c r="A626" s="16" t="s">
        <v>1369</v>
      </c>
      <c r="B626" s="26" t="s">
        <v>1361</v>
      </c>
      <c r="C626" s="133" t="str">
        <f>IF(OR(ISNUMBER(SEARCH('[1]Lookup for use classification'!$B$1,B626)),ISNUMBER(SEARCH('[1]Lookup for use classification'!$C$1,B626)),ISNUMBER(SEARCH('[1]Lookup for use classification'!$D$1,B626)),ISNUMBER(SEARCH('[1]Lookup for use classification'!$E$1,B626))),'[1]Lookup for use classification'!$A$1,IF(ISNUMBER(SEARCH('[1]Lookup for use classification'!$B$2,B626)),'[1]Lookup for use classification'!$A$2,IF(ISNUMBER(SEARCH('[1]Lookup for use classification'!$B$3,B626)),'[1]Lookup for use classification'!$A$3,IF(OR(ISNUMBER(SEARCH('[1]Lookup for use classification'!$B$4,B626)),ISNUMBER(SEARCH('[1]Lookup for use classification'!$C$4,B626)),ISNUMBER(SEARCH('[1]Lookup for use classification'!$D$4,B626)),ISNUMBER(SEARCH('[1]Lookup for use classification'!$E$4,B626))),'[1]Lookup for use classification'!$A$4,IF(OR(ISNUMBER(SEARCH('[1]Lookup for use classification'!$B$5,B626)),ISNUMBER(SEARCH('[1]Lookup for use classification'!$C$5,B626)),ISNUMBER(SEARCH('[1]Lookup for use classification'!$D$5,B626))),'[1]Lookup for use classification'!$A$5,IF(OR(ISNUMBER(SEARCH('[1]Lookup for use classification'!$B$7,B626)),ISNUMBER(SEARCH('[1]Lookup for use classification'!$C$7,B626)),ISNUMBER(SEARCH('[1]Lookup for use classification'!$D$7,B626))),'[1]Lookup for use classification'!$A$7,IF(OR(ISNUMBER(SEARCH('[1]Lookup for use classification'!$B$9,B626)),ISNUMBER(SEARCH('[1]Lookup for use classification'!$C$9,B626)),ISNUMBER(SEARCH('[1]Lookup for use classification'!$D$9,B626)),ISNUMBER(SEARCH('[1]Lookup for use classification'!$E$9,B626)),ISNUMBER(SEARCH('[1]Lookup for use classification'!$F$9,B626)),ISNUMBER(SEARCH('[1]Lookup for use classification'!$G$9,B626)),ISNUMBER(SEARCH('[1]Lookup for use classification'!$H$9,B626)),ISNUMBER(SEARCH('[1]Lookup for use classification'!$I$9,B626)),ISNUMBER(SEARCH('[1]Lookup for use classification'!$J$9,B626)),ISNUMBER(SEARCH('[1]Lookup for use classification'!$K$9,B626))),'[1]Lookup for use classification'!$A$9,IF(OR(ISNUMBER(SEARCH('[1]Lookup for use classification'!$B$10,B626)),ISNUMBER(SEARCH('[1]Lookup for use classification'!$C$10,B626)),ISNUMBER(SEARCH('[1]Lookup for use classification'!$D$10,B626)),ISNUMBER(SEARCH('[1]Lookup for use classification'!$E$10,B626)),ISNUMBER(SEARCH('[1]Lookup for use classification'!$F$10,B626)),ISNUMBER(SEARCH('[1]Lookup for use classification'!$G$10,B626))),'[1]Lookup for use classification'!$A$10,IF(OR(ISNUMBER(SEARCH('[1]Lookup for use classification'!$B$11,B626)),ISNUMBER(SEARCH('[1]Lookup for use classification'!$C$11,B626))),'[1]Lookup for use classification'!$A$11,IF(OR(ISNUMBER(SEARCH('[1]Lookup for use classification'!$B$12,B626)),ISNUMBER(SEARCH('[1]Lookup for use classification'!$C$12,B626))),'[1]Lookup for use classification'!$A$12,IF(OR(ISNUMBER(SEARCH('[1]Lookup for use classification'!$B$13,B626)),ISNUMBER(SEARCH('[1]Lookup for use classification'!$C$13,B626)),ISNUMBER(SEARCH('[1]Lookup for use classification'!$D$13,B626)),,ISNUMBER(SEARCH('[1]Lookup for use classification'!$C$13,B626)),ISNUMBER(SEARCH('[1]Lookup for use classification'!$E$13,B626))),'[1]Lookup for use classification'!$A$13,IF(OR(ISNUMBER(SEARCH('[1]Lookup for use classification'!$B$14,B626)),ISNUMBER(SEARCH('[1]Lookup for use classification'!$C$14,B626))),'[1]Lookup for use classification'!$A$14,"Other"))))))))))))</f>
        <v>Other</v>
      </c>
      <c r="D626" s="27"/>
      <c r="E626" s="29"/>
      <c r="F626" s="29"/>
    </row>
    <row r="627" spans="1:6">
      <c r="A627" s="16" t="s">
        <v>1369</v>
      </c>
      <c r="B627" s="26" t="s">
        <v>264</v>
      </c>
      <c r="C627" s="133" t="str">
        <f>IF(OR(ISNUMBER(SEARCH('[1]Lookup for use classification'!$B$1,B627)),ISNUMBER(SEARCH('[1]Lookup for use classification'!$C$1,B627)),ISNUMBER(SEARCH('[1]Lookup for use classification'!$D$1,B627)),ISNUMBER(SEARCH('[1]Lookup for use classification'!$E$1,B627))),'[1]Lookup for use classification'!$A$1,IF(ISNUMBER(SEARCH('[1]Lookup for use classification'!$B$2,B627)),'[1]Lookup for use classification'!$A$2,IF(ISNUMBER(SEARCH('[1]Lookup for use classification'!$B$3,B627)),'[1]Lookup for use classification'!$A$3,IF(OR(ISNUMBER(SEARCH('[1]Lookup for use classification'!$B$4,B627)),ISNUMBER(SEARCH('[1]Lookup for use classification'!$C$4,B627)),ISNUMBER(SEARCH('[1]Lookup for use classification'!$D$4,B627)),ISNUMBER(SEARCH('[1]Lookup for use classification'!$E$4,B627))),'[1]Lookup for use classification'!$A$4,IF(OR(ISNUMBER(SEARCH('[1]Lookup for use classification'!$B$5,B627)),ISNUMBER(SEARCH('[1]Lookup for use classification'!$C$5,B627)),ISNUMBER(SEARCH('[1]Lookup for use classification'!$D$5,B627))),'[1]Lookup for use classification'!$A$5,IF(OR(ISNUMBER(SEARCH('[1]Lookup for use classification'!$B$7,B627)),ISNUMBER(SEARCH('[1]Lookup for use classification'!$C$7,B627)),ISNUMBER(SEARCH('[1]Lookup for use classification'!$D$7,B627))),'[1]Lookup for use classification'!$A$7,IF(OR(ISNUMBER(SEARCH('[1]Lookup for use classification'!$B$9,B627)),ISNUMBER(SEARCH('[1]Lookup for use classification'!$C$9,B627)),ISNUMBER(SEARCH('[1]Lookup for use classification'!$D$9,B627)),ISNUMBER(SEARCH('[1]Lookup for use classification'!$E$9,B627)),ISNUMBER(SEARCH('[1]Lookup for use classification'!$F$9,B627)),ISNUMBER(SEARCH('[1]Lookup for use classification'!$G$9,B627)),ISNUMBER(SEARCH('[1]Lookup for use classification'!$H$9,B627)),ISNUMBER(SEARCH('[1]Lookup for use classification'!$I$9,B627)),ISNUMBER(SEARCH('[1]Lookup for use classification'!$J$9,B627)),ISNUMBER(SEARCH('[1]Lookup for use classification'!$K$9,B627))),'[1]Lookup for use classification'!$A$9,IF(OR(ISNUMBER(SEARCH('[1]Lookup for use classification'!$B$10,B627)),ISNUMBER(SEARCH('[1]Lookup for use classification'!$C$10,B627)),ISNUMBER(SEARCH('[1]Lookup for use classification'!$D$10,B627)),ISNUMBER(SEARCH('[1]Lookup for use classification'!$E$10,B627)),ISNUMBER(SEARCH('[1]Lookup for use classification'!$F$10,B627)),ISNUMBER(SEARCH('[1]Lookup for use classification'!$G$10,B627))),'[1]Lookup for use classification'!$A$10,IF(OR(ISNUMBER(SEARCH('[1]Lookup for use classification'!$B$11,B627)),ISNUMBER(SEARCH('[1]Lookup for use classification'!$C$11,B627))),'[1]Lookup for use classification'!$A$11,IF(OR(ISNUMBER(SEARCH('[1]Lookup for use classification'!$B$12,B627)),ISNUMBER(SEARCH('[1]Lookup for use classification'!$C$12,B627))),'[1]Lookup for use classification'!$A$12,IF(OR(ISNUMBER(SEARCH('[1]Lookup for use classification'!$B$13,B627)),ISNUMBER(SEARCH('[1]Lookup for use classification'!$C$13,B627)),ISNUMBER(SEARCH('[1]Lookup for use classification'!$D$13,B627)),,ISNUMBER(SEARCH('[1]Lookup for use classification'!$C$13,B627)),ISNUMBER(SEARCH('[1]Lookup for use classification'!$E$13,B627))),'[1]Lookup for use classification'!$A$13,IF(OR(ISNUMBER(SEARCH('[1]Lookup for use classification'!$B$14,B627)),ISNUMBER(SEARCH('[1]Lookup for use classification'!$C$14,B627))),'[1]Lookup for use classification'!$A$14,"Other"))))))))))))</f>
        <v>Other</v>
      </c>
      <c r="D627" s="27"/>
      <c r="E627" s="29"/>
      <c r="F627" s="29"/>
    </row>
    <row r="628" spans="1:6">
      <c r="A628" s="16" t="s">
        <v>1369</v>
      </c>
      <c r="B628" s="26" t="s">
        <v>1362</v>
      </c>
      <c r="C628" s="133" t="str">
        <f>IF(OR(ISNUMBER(SEARCH('[1]Lookup for use classification'!$B$1,B628)),ISNUMBER(SEARCH('[1]Lookup for use classification'!$C$1,B628)),ISNUMBER(SEARCH('[1]Lookup for use classification'!$D$1,B628)),ISNUMBER(SEARCH('[1]Lookup for use classification'!$E$1,B628))),'[1]Lookup for use classification'!$A$1,IF(ISNUMBER(SEARCH('[1]Lookup for use classification'!$B$2,B628)),'[1]Lookup for use classification'!$A$2,IF(ISNUMBER(SEARCH('[1]Lookup for use classification'!$B$3,B628)),'[1]Lookup for use classification'!$A$3,IF(OR(ISNUMBER(SEARCH('[1]Lookup for use classification'!$B$4,B628)),ISNUMBER(SEARCH('[1]Lookup for use classification'!$C$4,B628)),ISNUMBER(SEARCH('[1]Lookup for use classification'!$D$4,B628)),ISNUMBER(SEARCH('[1]Lookup for use classification'!$E$4,B628))),'[1]Lookup for use classification'!$A$4,IF(OR(ISNUMBER(SEARCH('[1]Lookup for use classification'!$B$5,B628)),ISNUMBER(SEARCH('[1]Lookup for use classification'!$C$5,B628)),ISNUMBER(SEARCH('[1]Lookup for use classification'!$D$5,B628))),'[1]Lookup for use classification'!$A$5,IF(OR(ISNUMBER(SEARCH('[1]Lookup for use classification'!$B$7,B628)),ISNUMBER(SEARCH('[1]Lookup for use classification'!$C$7,B628)),ISNUMBER(SEARCH('[1]Lookup for use classification'!$D$7,B628))),'[1]Lookup for use classification'!$A$7,IF(OR(ISNUMBER(SEARCH('[1]Lookup for use classification'!$B$9,B628)),ISNUMBER(SEARCH('[1]Lookup for use classification'!$C$9,B628)),ISNUMBER(SEARCH('[1]Lookup for use classification'!$D$9,B628)),ISNUMBER(SEARCH('[1]Lookup for use classification'!$E$9,B628)),ISNUMBER(SEARCH('[1]Lookup for use classification'!$F$9,B628)),ISNUMBER(SEARCH('[1]Lookup for use classification'!$G$9,B628)),ISNUMBER(SEARCH('[1]Lookup for use classification'!$H$9,B628)),ISNUMBER(SEARCH('[1]Lookup for use classification'!$I$9,B628)),ISNUMBER(SEARCH('[1]Lookup for use classification'!$J$9,B628)),ISNUMBER(SEARCH('[1]Lookup for use classification'!$K$9,B628))),'[1]Lookup for use classification'!$A$9,IF(OR(ISNUMBER(SEARCH('[1]Lookup for use classification'!$B$10,B628)),ISNUMBER(SEARCH('[1]Lookup for use classification'!$C$10,B628)),ISNUMBER(SEARCH('[1]Lookup for use classification'!$D$10,B628)),ISNUMBER(SEARCH('[1]Lookup for use classification'!$E$10,B628)),ISNUMBER(SEARCH('[1]Lookup for use classification'!$F$10,B628)),ISNUMBER(SEARCH('[1]Lookup for use classification'!$G$10,B628))),'[1]Lookup for use classification'!$A$10,IF(OR(ISNUMBER(SEARCH('[1]Lookup for use classification'!$B$11,B628)),ISNUMBER(SEARCH('[1]Lookup for use classification'!$C$11,B628))),'[1]Lookup for use classification'!$A$11,IF(OR(ISNUMBER(SEARCH('[1]Lookup for use classification'!$B$12,B628)),ISNUMBER(SEARCH('[1]Lookup for use classification'!$C$12,B628))),'[1]Lookup for use classification'!$A$12,IF(OR(ISNUMBER(SEARCH('[1]Lookup for use classification'!$B$13,B628)),ISNUMBER(SEARCH('[1]Lookup for use classification'!$C$13,B628)),ISNUMBER(SEARCH('[1]Lookup for use classification'!$D$13,B628)),,ISNUMBER(SEARCH('[1]Lookup for use classification'!$C$13,B628)),ISNUMBER(SEARCH('[1]Lookup for use classification'!$E$13,B628))),'[1]Lookup for use classification'!$A$13,IF(OR(ISNUMBER(SEARCH('[1]Lookup for use classification'!$B$14,B628)),ISNUMBER(SEARCH('[1]Lookup for use classification'!$C$14,B628))),'[1]Lookup for use classification'!$A$14,"Other"))))))))))))</f>
        <v>Public Assembly</v>
      </c>
      <c r="D628" s="27"/>
      <c r="E628" s="29"/>
      <c r="F628" s="29"/>
    </row>
    <row r="629" spans="1:6">
      <c r="A629" s="16" t="s">
        <v>1369</v>
      </c>
      <c r="B629" s="26" t="s">
        <v>1363</v>
      </c>
      <c r="C629" s="133" t="str">
        <f>IF(OR(ISNUMBER(SEARCH('[1]Lookup for use classification'!$B$1,B629)),ISNUMBER(SEARCH('[1]Lookup for use classification'!$C$1,B629)),ISNUMBER(SEARCH('[1]Lookup for use classification'!$D$1,B629)),ISNUMBER(SEARCH('[1]Lookup for use classification'!$E$1,B629))),'[1]Lookup for use classification'!$A$1,IF(ISNUMBER(SEARCH('[1]Lookup for use classification'!$B$2,B629)),'[1]Lookup for use classification'!$A$2,IF(ISNUMBER(SEARCH('[1]Lookup for use classification'!$B$3,B629)),'[1]Lookup for use classification'!$A$3,IF(OR(ISNUMBER(SEARCH('[1]Lookup for use classification'!$B$4,B629)),ISNUMBER(SEARCH('[1]Lookup for use classification'!$C$4,B629)),ISNUMBER(SEARCH('[1]Lookup for use classification'!$D$4,B629)),ISNUMBER(SEARCH('[1]Lookup for use classification'!$E$4,B629))),'[1]Lookup for use classification'!$A$4,IF(OR(ISNUMBER(SEARCH('[1]Lookup for use classification'!$B$5,B629)),ISNUMBER(SEARCH('[1]Lookup for use classification'!$C$5,B629)),ISNUMBER(SEARCH('[1]Lookup for use classification'!$D$5,B629))),'[1]Lookup for use classification'!$A$5,IF(OR(ISNUMBER(SEARCH('[1]Lookup for use classification'!$B$7,B629)),ISNUMBER(SEARCH('[1]Lookup for use classification'!$C$7,B629)),ISNUMBER(SEARCH('[1]Lookup for use classification'!$D$7,B629))),'[1]Lookup for use classification'!$A$7,IF(OR(ISNUMBER(SEARCH('[1]Lookup for use classification'!$B$9,B629)),ISNUMBER(SEARCH('[1]Lookup for use classification'!$C$9,B629)),ISNUMBER(SEARCH('[1]Lookup for use classification'!$D$9,B629)),ISNUMBER(SEARCH('[1]Lookup for use classification'!$E$9,B629)),ISNUMBER(SEARCH('[1]Lookup for use classification'!$F$9,B629)),ISNUMBER(SEARCH('[1]Lookup for use classification'!$G$9,B629)),ISNUMBER(SEARCH('[1]Lookup for use classification'!$H$9,B629)),ISNUMBER(SEARCH('[1]Lookup for use classification'!$I$9,B629)),ISNUMBER(SEARCH('[1]Lookup for use classification'!$J$9,B629)),ISNUMBER(SEARCH('[1]Lookup for use classification'!$K$9,B629))),'[1]Lookup for use classification'!$A$9,IF(OR(ISNUMBER(SEARCH('[1]Lookup for use classification'!$B$10,B629)),ISNUMBER(SEARCH('[1]Lookup for use classification'!$C$10,B629)),ISNUMBER(SEARCH('[1]Lookup for use classification'!$D$10,B629)),ISNUMBER(SEARCH('[1]Lookup for use classification'!$E$10,B629)),ISNUMBER(SEARCH('[1]Lookup for use classification'!$F$10,B629)),ISNUMBER(SEARCH('[1]Lookup for use classification'!$G$10,B629))),'[1]Lookup for use classification'!$A$10,IF(OR(ISNUMBER(SEARCH('[1]Lookup for use classification'!$B$11,B629)),ISNUMBER(SEARCH('[1]Lookup for use classification'!$C$11,B629))),'[1]Lookup for use classification'!$A$11,IF(OR(ISNUMBER(SEARCH('[1]Lookup for use classification'!$B$12,B629)),ISNUMBER(SEARCH('[1]Lookup for use classification'!$C$12,B629))),'[1]Lookup for use classification'!$A$12,IF(OR(ISNUMBER(SEARCH('[1]Lookup for use classification'!$B$13,B629)),ISNUMBER(SEARCH('[1]Lookup for use classification'!$C$13,B629)),ISNUMBER(SEARCH('[1]Lookup for use classification'!$D$13,B629)),,ISNUMBER(SEARCH('[1]Lookup for use classification'!$C$13,B629)),ISNUMBER(SEARCH('[1]Lookup for use classification'!$E$13,B629))),'[1]Lookup for use classification'!$A$13,IF(OR(ISNUMBER(SEARCH('[1]Lookup for use classification'!$B$14,B629)),ISNUMBER(SEARCH('[1]Lookup for use classification'!$C$14,B629))),'[1]Lookup for use classification'!$A$14,"Other"))))))))))))</f>
        <v>Accomodation Services</v>
      </c>
      <c r="D629" s="27"/>
      <c r="E629" s="29"/>
      <c r="F629" s="29"/>
    </row>
    <row r="630" spans="1:6">
      <c r="A630" s="16" t="s">
        <v>1369</v>
      </c>
      <c r="B630" s="26" t="s">
        <v>1364</v>
      </c>
      <c r="C630" s="133" t="str">
        <f>IF(OR(ISNUMBER(SEARCH('[1]Lookup for use classification'!$B$1,B630)),ISNUMBER(SEARCH('[1]Lookup for use classification'!$C$1,B630)),ISNUMBER(SEARCH('[1]Lookup for use classification'!$D$1,B630)),ISNUMBER(SEARCH('[1]Lookup for use classification'!$E$1,B630))),'[1]Lookup for use classification'!$A$1,IF(ISNUMBER(SEARCH('[1]Lookup for use classification'!$B$2,B630)),'[1]Lookup for use classification'!$A$2,IF(ISNUMBER(SEARCH('[1]Lookup for use classification'!$B$3,B630)),'[1]Lookup for use classification'!$A$3,IF(OR(ISNUMBER(SEARCH('[1]Lookup for use classification'!$B$4,B630)),ISNUMBER(SEARCH('[1]Lookup for use classification'!$C$4,B630)),ISNUMBER(SEARCH('[1]Lookup for use classification'!$D$4,B630)),ISNUMBER(SEARCH('[1]Lookup for use classification'!$E$4,B630))),'[1]Lookup for use classification'!$A$4,IF(OR(ISNUMBER(SEARCH('[1]Lookup for use classification'!$B$5,B630)),ISNUMBER(SEARCH('[1]Lookup for use classification'!$C$5,B630)),ISNUMBER(SEARCH('[1]Lookup for use classification'!$D$5,B630))),'[1]Lookup for use classification'!$A$5,IF(OR(ISNUMBER(SEARCH('[1]Lookup for use classification'!$B$7,B630)),ISNUMBER(SEARCH('[1]Lookup for use classification'!$C$7,B630)),ISNUMBER(SEARCH('[1]Lookup for use classification'!$D$7,B630))),'[1]Lookup for use classification'!$A$7,IF(OR(ISNUMBER(SEARCH('[1]Lookup for use classification'!$B$9,B630)),ISNUMBER(SEARCH('[1]Lookup for use classification'!$C$9,B630)),ISNUMBER(SEARCH('[1]Lookup for use classification'!$D$9,B630)),ISNUMBER(SEARCH('[1]Lookup for use classification'!$E$9,B630)),ISNUMBER(SEARCH('[1]Lookup for use classification'!$F$9,B630)),ISNUMBER(SEARCH('[1]Lookup for use classification'!$G$9,B630)),ISNUMBER(SEARCH('[1]Lookup for use classification'!$H$9,B630)),ISNUMBER(SEARCH('[1]Lookup for use classification'!$I$9,B630)),ISNUMBER(SEARCH('[1]Lookup for use classification'!$J$9,B630)),ISNUMBER(SEARCH('[1]Lookup for use classification'!$K$9,B630))),'[1]Lookup for use classification'!$A$9,IF(OR(ISNUMBER(SEARCH('[1]Lookup for use classification'!$B$10,B630)),ISNUMBER(SEARCH('[1]Lookup for use classification'!$C$10,B630)),ISNUMBER(SEARCH('[1]Lookup for use classification'!$D$10,B630)),ISNUMBER(SEARCH('[1]Lookup for use classification'!$E$10,B630)),ISNUMBER(SEARCH('[1]Lookup for use classification'!$F$10,B630)),ISNUMBER(SEARCH('[1]Lookup for use classification'!$G$10,B630))),'[1]Lookup for use classification'!$A$10,IF(OR(ISNUMBER(SEARCH('[1]Lookup for use classification'!$B$11,B630)),ISNUMBER(SEARCH('[1]Lookup for use classification'!$C$11,B630))),'[1]Lookup for use classification'!$A$11,IF(OR(ISNUMBER(SEARCH('[1]Lookup for use classification'!$B$12,B630)),ISNUMBER(SEARCH('[1]Lookup for use classification'!$C$12,B630))),'[1]Lookup for use classification'!$A$12,IF(OR(ISNUMBER(SEARCH('[1]Lookup for use classification'!$B$13,B630)),ISNUMBER(SEARCH('[1]Lookup for use classification'!$C$13,B630)),ISNUMBER(SEARCH('[1]Lookup for use classification'!$D$13,B630)),,ISNUMBER(SEARCH('[1]Lookup for use classification'!$C$13,B630)),ISNUMBER(SEARCH('[1]Lookup for use classification'!$E$13,B630))),'[1]Lookup for use classification'!$A$13,IF(OR(ISNUMBER(SEARCH('[1]Lookup for use classification'!$B$14,B630)),ISNUMBER(SEARCH('[1]Lookup for use classification'!$C$14,B630))),'[1]Lookup for use classification'!$A$14,"Other"))))))))))))</f>
        <v>Public Assembly</v>
      </c>
      <c r="D630" s="27"/>
      <c r="E630" s="29"/>
      <c r="F630" s="29"/>
    </row>
    <row r="631" spans="1:6">
      <c r="A631" s="16" t="s">
        <v>1369</v>
      </c>
      <c r="B631" s="26" t="s">
        <v>1365</v>
      </c>
      <c r="C631" s="133" t="str">
        <f>IF(OR(ISNUMBER(SEARCH('[1]Lookup for use classification'!$B$1,B631)),ISNUMBER(SEARCH('[1]Lookup for use classification'!$C$1,B631)),ISNUMBER(SEARCH('[1]Lookup for use classification'!$D$1,B631)),ISNUMBER(SEARCH('[1]Lookup for use classification'!$E$1,B631))),'[1]Lookup for use classification'!$A$1,IF(ISNUMBER(SEARCH('[1]Lookup for use classification'!$B$2,B631)),'[1]Lookup for use classification'!$A$2,IF(ISNUMBER(SEARCH('[1]Lookup for use classification'!$B$3,B631)),'[1]Lookup for use classification'!$A$3,IF(OR(ISNUMBER(SEARCH('[1]Lookup for use classification'!$B$4,B631)),ISNUMBER(SEARCH('[1]Lookup for use classification'!$C$4,B631)),ISNUMBER(SEARCH('[1]Lookup for use classification'!$D$4,B631)),ISNUMBER(SEARCH('[1]Lookup for use classification'!$E$4,B631))),'[1]Lookup for use classification'!$A$4,IF(OR(ISNUMBER(SEARCH('[1]Lookup for use classification'!$B$5,B631)),ISNUMBER(SEARCH('[1]Lookup for use classification'!$C$5,B631)),ISNUMBER(SEARCH('[1]Lookup for use classification'!$D$5,B631))),'[1]Lookup for use classification'!$A$5,IF(OR(ISNUMBER(SEARCH('[1]Lookup for use classification'!$B$7,B631)),ISNUMBER(SEARCH('[1]Lookup for use classification'!$C$7,B631)),ISNUMBER(SEARCH('[1]Lookup for use classification'!$D$7,B631))),'[1]Lookup for use classification'!$A$7,IF(OR(ISNUMBER(SEARCH('[1]Lookup for use classification'!$B$9,B631)),ISNUMBER(SEARCH('[1]Lookup for use classification'!$C$9,B631)),ISNUMBER(SEARCH('[1]Lookup for use classification'!$D$9,B631)),ISNUMBER(SEARCH('[1]Lookup for use classification'!$E$9,B631)),ISNUMBER(SEARCH('[1]Lookup for use classification'!$F$9,B631)),ISNUMBER(SEARCH('[1]Lookup for use classification'!$G$9,B631)),ISNUMBER(SEARCH('[1]Lookup for use classification'!$H$9,B631)),ISNUMBER(SEARCH('[1]Lookup for use classification'!$I$9,B631)),ISNUMBER(SEARCH('[1]Lookup for use classification'!$J$9,B631)),ISNUMBER(SEARCH('[1]Lookup for use classification'!$K$9,B631))),'[1]Lookup for use classification'!$A$9,IF(OR(ISNUMBER(SEARCH('[1]Lookup for use classification'!$B$10,B631)),ISNUMBER(SEARCH('[1]Lookup for use classification'!$C$10,B631)),ISNUMBER(SEARCH('[1]Lookup for use classification'!$D$10,B631)),ISNUMBER(SEARCH('[1]Lookup for use classification'!$E$10,B631)),ISNUMBER(SEARCH('[1]Lookup for use classification'!$F$10,B631)),ISNUMBER(SEARCH('[1]Lookup for use classification'!$G$10,B631))),'[1]Lookup for use classification'!$A$10,IF(OR(ISNUMBER(SEARCH('[1]Lookup for use classification'!$B$11,B631)),ISNUMBER(SEARCH('[1]Lookup for use classification'!$C$11,B631))),'[1]Lookup for use classification'!$A$11,IF(OR(ISNUMBER(SEARCH('[1]Lookup for use classification'!$B$12,B631)),ISNUMBER(SEARCH('[1]Lookup for use classification'!$C$12,B631))),'[1]Lookup for use classification'!$A$12,IF(OR(ISNUMBER(SEARCH('[1]Lookup for use classification'!$B$13,B631)),ISNUMBER(SEARCH('[1]Lookup for use classification'!$C$13,B631)),ISNUMBER(SEARCH('[1]Lookup for use classification'!$D$13,B631)),,ISNUMBER(SEARCH('[1]Lookup for use classification'!$C$13,B631)),ISNUMBER(SEARCH('[1]Lookup for use classification'!$E$13,B631))),'[1]Lookup for use classification'!$A$13,IF(OR(ISNUMBER(SEARCH('[1]Lookup for use classification'!$B$14,B631)),ISNUMBER(SEARCH('[1]Lookup for use classification'!$C$14,B631))),'[1]Lookup for use classification'!$A$14,"Other"))))))))))))</f>
        <v>Education - K - 12</v>
      </c>
      <c r="D631" s="27">
        <v>720</v>
      </c>
      <c r="E631" s="29"/>
      <c r="F631" s="29"/>
    </row>
    <row r="632" spans="1:6">
      <c r="A632" s="16" t="s">
        <v>1369</v>
      </c>
      <c r="B632" s="26" t="s">
        <v>1366</v>
      </c>
      <c r="C632" s="133" t="str">
        <f>IF(OR(ISNUMBER(SEARCH('[1]Lookup for use classification'!$B$1,B632)),ISNUMBER(SEARCH('[1]Lookup for use classification'!$C$1,B632)),ISNUMBER(SEARCH('[1]Lookup for use classification'!$D$1,B632)),ISNUMBER(SEARCH('[1]Lookup for use classification'!$E$1,B632))),'[1]Lookup for use classification'!$A$1,IF(ISNUMBER(SEARCH('[1]Lookup for use classification'!$B$2,B632)),'[1]Lookup for use classification'!$A$2,IF(ISNUMBER(SEARCH('[1]Lookup for use classification'!$B$3,B632)),'[1]Lookup for use classification'!$A$3,IF(OR(ISNUMBER(SEARCH('[1]Lookup for use classification'!$B$4,B632)),ISNUMBER(SEARCH('[1]Lookup for use classification'!$C$4,B632)),ISNUMBER(SEARCH('[1]Lookup for use classification'!$D$4,B632)),ISNUMBER(SEARCH('[1]Lookup for use classification'!$E$4,B632))),'[1]Lookup for use classification'!$A$4,IF(OR(ISNUMBER(SEARCH('[1]Lookup for use classification'!$B$5,B632)),ISNUMBER(SEARCH('[1]Lookup for use classification'!$C$5,B632)),ISNUMBER(SEARCH('[1]Lookup for use classification'!$D$5,B632))),'[1]Lookup for use classification'!$A$5,IF(OR(ISNUMBER(SEARCH('[1]Lookup for use classification'!$B$7,B632)),ISNUMBER(SEARCH('[1]Lookup for use classification'!$C$7,B632)),ISNUMBER(SEARCH('[1]Lookup for use classification'!$D$7,B632))),'[1]Lookup for use classification'!$A$7,IF(OR(ISNUMBER(SEARCH('[1]Lookup for use classification'!$B$9,B632)),ISNUMBER(SEARCH('[1]Lookup for use classification'!$C$9,B632)),ISNUMBER(SEARCH('[1]Lookup for use classification'!$D$9,B632)),ISNUMBER(SEARCH('[1]Lookup for use classification'!$E$9,B632)),ISNUMBER(SEARCH('[1]Lookup for use classification'!$F$9,B632)),ISNUMBER(SEARCH('[1]Lookup for use classification'!$G$9,B632)),ISNUMBER(SEARCH('[1]Lookup for use classification'!$H$9,B632)),ISNUMBER(SEARCH('[1]Lookup for use classification'!$I$9,B632)),ISNUMBER(SEARCH('[1]Lookup for use classification'!$J$9,B632)),ISNUMBER(SEARCH('[1]Lookup for use classification'!$K$9,B632))),'[1]Lookup for use classification'!$A$9,IF(OR(ISNUMBER(SEARCH('[1]Lookup for use classification'!$B$10,B632)),ISNUMBER(SEARCH('[1]Lookup for use classification'!$C$10,B632)),ISNUMBER(SEARCH('[1]Lookup for use classification'!$D$10,B632)),ISNUMBER(SEARCH('[1]Lookup for use classification'!$E$10,B632)),ISNUMBER(SEARCH('[1]Lookup for use classification'!$F$10,B632)),ISNUMBER(SEARCH('[1]Lookup for use classification'!$G$10,B632))),'[1]Lookup for use classification'!$A$10,IF(OR(ISNUMBER(SEARCH('[1]Lookup for use classification'!$B$11,B632)),ISNUMBER(SEARCH('[1]Lookup for use classification'!$C$11,B632))),'[1]Lookup for use classification'!$A$11,IF(OR(ISNUMBER(SEARCH('[1]Lookup for use classification'!$B$12,B632)),ISNUMBER(SEARCH('[1]Lookup for use classification'!$C$12,B632))),'[1]Lookup for use classification'!$A$12,IF(OR(ISNUMBER(SEARCH('[1]Lookup for use classification'!$B$13,B632)),ISNUMBER(SEARCH('[1]Lookup for use classification'!$C$13,B632)),ISNUMBER(SEARCH('[1]Lookup for use classification'!$D$13,B632)),,ISNUMBER(SEARCH('[1]Lookup for use classification'!$C$13,B632)),ISNUMBER(SEARCH('[1]Lookup for use classification'!$E$13,B632))),'[1]Lookup for use classification'!$A$13,IF(OR(ISNUMBER(SEARCH('[1]Lookup for use classification'!$B$14,B632)),ISNUMBER(SEARCH('[1]Lookup for use classification'!$C$14,B632))),'[1]Lookup for use classification'!$A$14,"Other"))))))))))))</f>
        <v>Other</v>
      </c>
      <c r="D632" s="27">
        <v>1200</v>
      </c>
      <c r="E632" s="29"/>
      <c r="F632" s="29"/>
    </row>
    <row r="633" spans="1:6">
      <c r="A633" s="16" t="s">
        <v>1369</v>
      </c>
      <c r="B633" s="26" t="s">
        <v>1367</v>
      </c>
      <c r="C633" s="133" t="str">
        <f>IF(OR(ISNUMBER(SEARCH('[1]Lookup for use classification'!$B$1,B633)),ISNUMBER(SEARCH('[1]Lookup for use classification'!$C$1,B633)),ISNUMBER(SEARCH('[1]Lookup for use classification'!$D$1,B633)),ISNUMBER(SEARCH('[1]Lookup for use classification'!$E$1,B633))),'[1]Lookup for use classification'!$A$1,IF(ISNUMBER(SEARCH('[1]Lookup for use classification'!$B$2,B633)),'[1]Lookup for use classification'!$A$2,IF(ISNUMBER(SEARCH('[1]Lookup for use classification'!$B$3,B633)),'[1]Lookup for use classification'!$A$3,IF(OR(ISNUMBER(SEARCH('[1]Lookup for use classification'!$B$4,B633)),ISNUMBER(SEARCH('[1]Lookup for use classification'!$C$4,B633)),ISNUMBER(SEARCH('[1]Lookup for use classification'!$D$4,B633)),ISNUMBER(SEARCH('[1]Lookup for use classification'!$E$4,B633))),'[1]Lookup for use classification'!$A$4,IF(OR(ISNUMBER(SEARCH('[1]Lookup for use classification'!$B$5,B633)),ISNUMBER(SEARCH('[1]Lookup for use classification'!$C$5,B633)),ISNUMBER(SEARCH('[1]Lookup for use classification'!$D$5,B633))),'[1]Lookup for use classification'!$A$5,IF(OR(ISNUMBER(SEARCH('[1]Lookup for use classification'!$B$7,B633)),ISNUMBER(SEARCH('[1]Lookup for use classification'!$C$7,B633)),ISNUMBER(SEARCH('[1]Lookup for use classification'!$D$7,B633))),'[1]Lookup for use classification'!$A$7,IF(OR(ISNUMBER(SEARCH('[1]Lookup for use classification'!$B$9,B633)),ISNUMBER(SEARCH('[1]Lookup for use classification'!$C$9,B633)),ISNUMBER(SEARCH('[1]Lookup for use classification'!$D$9,B633)),ISNUMBER(SEARCH('[1]Lookup for use classification'!$E$9,B633)),ISNUMBER(SEARCH('[1]Lookup for use classification'!$F$9,B633)),ISNUMBER(SEARCH('[1]Lookup for use classification'!$G$9,B633)),ISNUMBER(SEARCH('[1]Lookup for use classification'!$H$9,B633)),ISNUMBER(SEARCH('[1]Lookup for use classification'!$I$9,B633)),ISNUMBER(SEARCH('[1]Lookup for use classification'!$J$9,B633)),ISNUMBER(SEARCH('[1]Lookup for use classification'!$K$9,B633))),'[1]Lookup for use classification'!$A$9,IF(OR(ISNUMBER(SEARCH('[1]Lookup for use classification'!$B$10,B633)),ISNUMBER(SEARCH('[1]Lookup for use classification'!$C$10,B633)),ISNUMBER(SEARCH('[1]Lookup for use classification'!$D$10,B633)),ISNUMBER(SEARCH('[1]Lookup for use classification'!$E$10,B633)),ISNUMBER(SEARCH('[1]Lookup for use classification'!$F$10,B633)),ISNUMBER(SEARCH('[1]Lookup for use classification'!$G$10,B633))),'[1]Lookup for use classification'!$A$10,IF(OR(ISNUMBER(SEARCH('[1]Lookup for use classification'!$B$11,B633)),ISNUMBER(SEARCH('[1]Lookup for use classification'!$C$11,B633))),'[1]Lookup for use classification'!$A$11,IF(OR(ISNUMBER(SEARCH('[1]Lookup for use classification'!$B$12,B633)),ISNUMBER(SEARCH('[1]Lookup for use classification'!$C$12,B633))),'[1]Lookup for use classification'!$A$12,IF(OR(ISNUMBER(SEARCH('[1]Lookup for use classification'!$B$13,B633)),ISNUMBER(SEARCH('[1]Lookup for use classification'!$C$13,B633)),ISNUMBER(SEARCH('[1]Lookup for use classification'!$D$13,B633)),,ISNUMBER(SEARCH('[1]Lookup for use classification'!$C$13,B633)),ISNUMBER(SEARCH('[1]Lookup for use classification'!$E$13,B633))),'[1]Lookup for use classification'!$A$13,IF(OR(ISNUMBER(SEARCH('[1]Lookup for use classification'!$B$14,B633)),ISNUMBER(SEARCH('[1]Lookup for use classification'!$C$14,B633))),'[1]Lookup for use classification'!$A$14,"Other"))))))))))))</f>
        <v>Warehousing</v>
      </c>
      <c r="D633" s="27"/>
      <c r="E633" s="29"/>
      <c r="F633" s="29"/>
    </row>
    <row r="634" spans="1:6">
      <c r="A634" s="16" t="s">
        <v>1369</v>
      </c>
      <c r="B634" s="26" t="s">
        <v>63</v>
      </c>
      <c r="C634" s="133" t="str">
        <f>IF(OR(ISNUMBER(SEARCH('[1]Lookup for use classification'!$B$1,B634)),ISNUMBER(SEARCH('[1]Lookup for use classification'!$C$1,B634)),ISNUMBER(SEARCH('[1]Lookup for use classification'!$D$1,B634)),ISNUMBER(SEARCH('[1]Lookup for use classification'!$E$1,B634))),'[1]Lookup for use classification'!$A$1,IF(ISNUMBER(SEARCH('[1]Lookup for use classification'!$B$2,B634)),'[1]Lookup for use classification'!$A$2,IF(ISNUMBER(SEARCH('[1]Lookup for use classification'!$B$3,B634)),'[1]Lookup for use classification'!$A$3,IF(OR(ISNUMBER(SEARCH('[1]Lookup for use classification'!$B$4,B634)),ISNUMBER(SEARCH('[1]Lookup for use classification'!$C$4,B634)),ISNUMBER(SEARCH('[1]Lookup for use classification'!$D$4,B634)),ISNUMBER(SEARCH('[1]Lookup for use classification'!$E$4,B634))),'[1]Lookup for use classification'!$A$4,IF(OR(ISNUMBER(SEARCH('[1]Lookup for use classification'!$B$5,B634)),ISNUMBER(SEARCH('[1]Lookup for use classification'!$C$5,B634)),ISNUMBER(SEARCH('[1]Lookup for use classification'!$D$5,B634))),'[1]Lookup for use classification'!$A$5,IF(OR(ISNUMBER(SEARCH('[1]Lookup for use classification'!$B$7,B634)),ISNUMBER(SEARCH('[1]Lookup for use classification'!$C$7,B634)),ISNUMBER(SEARCH('[1]Lookup for use classification'!$D$7,B634))),'[1]Lookup for use classification'!$A$7,IF(OR(ISNUMBER(SEARCH('[1]Lookup for use classification'!$B$9,B634)),ISNUMBER(SEARCH('[1]Lookup for use classification'!$C$9,B634)),ISNUMBER(SEARCH('[1]Lookup for use classification'!$D$9,B634)),ISNUMBER(SEARCH('[1]Lookup for use classification'!$E$9,B634)),ISNUMBER(SEARCH('[1]Lookup for use classification'!$F$9,B634)),ISNUMBER(SEARCH('[1]Lookup for use classification'!$G$9,B634)),ISNUMBER(SEARCH('[1]Lookup for use classification'!$H$9,B634)),ISNUMBER(SEARCH('[1]Lookup for use classification'!$I$9,B634)),ISNUMBER(SEARCH('[1]Lookup for use classification'!$J$9,B634)),ISNUMBER(SEARCH('[1]Lookup for use classification'!$K$9,B634))),'[1]Lookup for use classification'!$A$9,IF(OR(ISNUMBER(SEARCH('[1]Lookup for use classification'!$B$10,B634)),ISNUMBER(SEARCH('[1]Lookup for use classification'!$C$10,B634)),ISNUMBER(SEARCH('[1]Lookup for use classification'!$D$10,B634)),ISNUMBER(SEARCH('[1]Lookup for use classification'!$E$10,B634)),ISNUMBER(SEARCH('[1]Lookup for use classification'!$F$10,B634)),ISNUMBER(SEARCH('[1]Lookup for use classification'!$G$10,B634))),'[1]Lookup for use classification'!$A$10,IF(OR(ISNUMBER(SEARCH('[1]Lookup for use classification'!$B$11,B634)),ISNUMBER(SEARCH('[1]Lookup for use classification'!$C$11,B634))),'[1]Lookup for use classification'!$A$11,IF(OR(ISNUMBER(SEARCH('[1]Lookup for use classification'!$B$12,B634)),ISNUMBER(SEARCH('[1]Lookup for use classification'!$C$12,B634))),'[1]Lookup for use classification'!$A$12,IF(OR(ISNUMBER(SEARCH('[1]Lookup for use classification'!$B$13,B634)),ISNUMBER(SEARCH('[1]Lookup for use classification'!$C$13,B634)),ISNUMBER(SEARCH('[1]Lookup for use classification'!$D$13,B634)),,ISNUMBER(SEARCH('[1]Lookup for use classification'!$C$13,B634)),ISNUMBER(SEARCH('[1]Lookup for use classification'!$E$13,B634))),'[1]Lookup for use classification'!$A$13,IF(OR(ISNUMBER(SEARCH('[1]Lookup for use classification'!$B$14,B634)),ISNUMBER(SEARCH('[1]Lookup for use classification'!$C$14,B634))),'[1]Lookup for use classification'!$A$14,"Other"))))))))))))</f>
        <v>Public Assembly</v>
      </c>
      <c r="D634" s="27"/>
      <c r="E634" s="29"/>
      <c r="F634" s="29"/>
    </row>
    <row r="635" spans="1:6">
      <c r="A635" s="16" t="s">
        <v>1369</v>
      </c>
      <c r="B635" s="30" t="s">
        <v>1368</v>
      </c>
      <c r="C635" s="133" t="str">
        <f>IF(OR(ISNUMBER(SEARCH('[1]Lookup for use classification'!$B$1,B635)),ISNUMBER(SEARCH('[1]Lookup for use classification'!$C$1,B635)),ISNUMBER(SEARCH('[1]Lookup for use classification'!$D$1,B635)),ISNUMBER(SEARCH('[1]Lookup for use classification'!$E$1,B635))),'[1]Lookup for use classification'!$A$1,IF(ISNUMBER(SEARCH('[1]Lookup for use classification'!$B$2,B635)),'[1]Lookup for use classification'!$A$2,IF(ISNUMBER(SEARCH('[1]Lookup for use classification'!$B$3,B635)),'[1]Lookup for use classification'!$A$3,IF(OR(ISNUMBER(SEARCH('[1]Lookup for use classification'!$B$4,B635)),ISNUMBER(SEARCH('[1]Lookup for use classification'!$C$4,B635)),ISNUMBER(SEARCH('[1]Lookup for use classification'!$D$4,B635)),ISNUMBER(SEARCH('[1]Lookup for use classification'!$E$4,B635))),'[1]Lookup for use classification'!$A$4,IF(OR(ISNUMBER(SEARCH('[1]Lookup for use classification'!$B$5,B635)),ISNUMBER(SEARCH('[1]Lookup for use classification'!$C$5,B635)),ISNUMBER(SEARCH('[1]Lookup for use classification'!$D$5,B635))),'[1]Lookup for use classification'!$A$5,IF(OR(ISNUMBER(SEARCH('[1]Lookup for use classification'!$B$7,B635)),ISNUMBER(SEARCH('[1]Lookup for use classification'!$C$7,B635)),ISNUMBER(SEARCH('[1]Lookup for use classification'!$D$7,B635))),'[1]Lookup for use classification'!$A$7,IF(OR(ISNUMBER(SEARCH('[1]Lookup for use classification'!$B$9,B635)),ISNUMBER(SEARCH('[1]Lookup for use classification'!$C$9,B635)),ISNUMBER(SEARCH('[1]Lookup for use classification'!$D$9,B635)),ISNUMBER(SEARCH('[1]Lookup for use classification'!$E$9,B635)),ISNUMBER(SEARCH('[1]Lookup for use classification'!$F$9,B635)),ISNUMBER(SEARCH('[1]Lookup for use classification'!$G$9,B635)),ISNUMBER(SEARCH('[1]Lookup for use classification'!$H$9,B635)),ISNUMBER(SEARCH('[1]Lookup for use classification'!$I$9,B635)),ISNUMBER(SEARCH('[1]Lookup for use classification'!$J$9,B635)),ISNUMBER(SEARCH('[1]Lookup for use classification'!$K$9,B635))),'[1]Lookup for use classification'!$A$9,IF(OR(ISNUMBER(SEARCH('[1]Lookup for use classification'!$B$10,B635)),ISNUMBER(SEARCH('[1]Lookup for use classification'!$C$10,B635)),ISNUMBER(SEARCH('[1]Lookup for use classification'!$D$10,B635)),ISNUMBER(SEARCH('[1]Lookup for use classification'!$E$10,B635)),ISNUMBER(SEARCH('[1]Lookup for use classification'!$F$10,B635)),ISNUMBER(SEARCH('[1]Lookup for use classification'!$G$10,B635))),'[1]Lookup for use classification'!$A$10,IF(OR(ISNUMBER(SEARCH('[1]Lookup for use classification'!$B$11,B635)),ISNUMBER(SEARCH('[1]Lookup for use classification'!$C$11,B635))),'[1]Lookup for use classification'!$A$11,IF(OR(ISNUMBER(SEARCH('[1]Lookup for use classification'!$B$12,B635)),ISNUMBER(SEARCH('[1]Lookup for use classification'!$C$12,B635))),'[1]Lookup for use classification'!$A$12,IF(OR(ISNUMBER(SEARCH('[1]Lookup for use classification'!$B$13,B635)),ISNUMBER(SEARCH('[1]Lookup for use classification'!$C$13,B635)),ISNUMBER(SEARCH('[1]Lookup for use classification'!$D$13,B635)),,ISNUMBER(SEARCH('[1]Lookup for use classification'!$C$13,B635)),ISNUMBER(SEARCH('[1]Lookup for use classification'!$E$13,B635))),'[1]Lookup for use classification'!$A$13,IF(OR(ISNUMBER(SEARCH('[1]Lookup for use classification'!$B$14,B635)),ISNUMBER(SEARCH('[1]Lookup for use classification'!$C$14,B635))),'[1]Lookup for use classification'!$A$14,"Other"))))))))))))</f>
        <v>Education - K - 12</v>
      </c>
      <c r="D635" s="46">
        <v>9644</v>
      </c>
      <c r="E635" s="28"/>
      <c r="F635" s="28"/>
    </row>
    <row r="636" spans="1:6">
      <c r="A636" s="16" t="s">
        <v>188</v>
      </c>
      <c r="B636" s="77" t="s">
        <v>189</v>
      </c>
      <c r="C636" s="133" t="str">
        <f>IF(OR(ISNUMBER(SEARCH('[1]Lookup for use classification'!$B$1,B636)),ISNUMBER(SEARCH('[1]Lookup for use classification'!$C$1,B636)),ISNUMBER(SEARCH('[1]Lookup for use classification'!$D$1,B636)),ISNUMBER(SEARCH('[1]Lookup for use classification'!$E$1,B636))),'[1]Lookup for use classification'!$A$1,IF(ISNUMBER(SEARCH('[1]Lookup for use classification'!$B$2,B636)),'[1]Lookup for use classification'!$A$2,IF(ISNUMBER(SEARCH('[1]Lookup for use classification'!$B$3,B636)),'[1]Lookup for use classification'!$A$3,IF(OR(ISNUMBER(SEARCH('[1]Lookup for use classification'!$B$4,B636)),ISNUMBER(SEARCH('[1]Lookup for use classification'!$C$4,B636)),ISNUMBER(SEARCH('[1]Lookup for use classification'!$D$4,B636)),ISNUMBER(SEARCH('[1]Lookup for use classification'!$E$4,B636))),'[1]Lookup for use classification'!$A$4,IF(OR(ISNUMBER(SEARCH('[1]Lookup for use classification'!$B$5,B636)),ISNUMBER(SEARCH('[1]Lookup for use classification'!$C$5,B636)),ISNUMBER(SEARCH('[1]Lookup for use classification'!$D$5,B636))),'[1]Lookup for use classification'!$A$5,IF(OR(ISNUMBER(SEARCH('[1]Lookup for use classification'!$B$7,B636)),ISNUMBER(SEARCH('[1]Lookup for use classification'!$C$7,B636)),ISNUMBER(SEARCH('[1]Lookup for use classification'!$D$7,B636))),'[1]Lookup for use classification'!$A$7,IF(OR(ISNUMBER(SEARCH('[1]Lookup for use classification'!$B$9,B636)),ISNUMBER(SEARCH('[1]Lookup for use classification'!$C$9,B636)),ISNUMBER(SEARCH('[1]Lookup for use classification'!$D$9,B636)),ISNUMBER(SEARCH('[1]Lookup for use classification'!$E$9,B636)),ISNUMBER(SEARCH('[1]Lookup for use classification'!$F$9,B636)),ISNUMBER(SEARCH('[1]Lookup for use classification'!$G$9,B636)),ISNUMBER(SEARCH('[1]Lookup for use classification'!$H$9,B636)),ISNUMBER(SEARCH('[1]Lookup for use classification'!$I$9,B636)),ISNUMBER(SEARCH('[1]Lookup for use classification'!$J$9,B636)),ISNUMBER(SEARCH('[1]Lookup for use classification'!$K$9,B636))),'[1]Lookup for use classification'!$A$9,IF(OR(ISNUMBER(SEARCH('[1]Lookup for use classification'!$B$10,B636)),ISNUMBER(SEARCH('[1]Lookup for use classification'!$C$10,B636)),ISNUMBER(SEARCH('[1]Lookup for use classification'!$D$10,B636)),ISNUMBER(SEARCH('[1]Lookup for use classification'!$E$10,B636)),ISNUMBER(SEARCH('[1]Lookup for use classification'!$F$10,B636)),ISNUMBER(SEARCH('[1]Lookup for use classification'!$G$10,B636))),'[1]Lookup for use classification'!$A$10,IF(OR(ISNUMBER(SEARCH('[1]Lookup for use classification'!$B$11,B636)),ISNUMBER(SEARCH('[1]Lookup for use classification'!$C$11,B636))),'[1]Lookup for use classification'!$A$11,IF(OR(ISNUMBER(SEARCH('[1]Lookup for use classification'!$B$12,B636)),ISNUMBER(SEARCH('[1]Lookup for use classification'!$C$12,B636))),'[1]Lookup for use classification'!$A$12,IF(OR(ISNUMBER(SEARCH('[1]Lookup for use classification'!$B$13,B636)),ISNUMBER(SEARCH('[1]Lookup for use classification'!$C$13,B636)),ISNUMBER(SEARCH('[1]Lookup for use classification'!$D$13,B636)),,ISNUMBER(SEARCH('[1]Lookup for use classification'!$C$13,B636)),ISNUMBER(SEARCH('[1]Lookup for use classification'!$E$13,B636))),'[1]Lookup for use classification'!$A$13,IF(OR(ISNUMBER(SEARCH('[1]Lookup for use classification'!$B$14,B636)),ISNUMBER(SEARCH('[1]Lookup for use classification'!$C$14,B636))),'[1]Lookup for use classification'!$A$14,"Other"))))))))))))</f>
        <v>Accomodation Services</v>
      </c>
      <c r="D636" s="78">
        <v>4210</v>
      </c>
      <c r="E636" s="79" t="s">
        <v>6</v>
      </c>
      <c r="F636" s="80"/>
    </row>
    <row r="637" spans="1:6">
      <c r="A637" s="16" t="s">
        <v>188</v>
      </c>
      <c r="B637" s="26" t="s">
        <v>190</v>
      </c>
      <c r="C637" s="133" t="str">
        <f>IF(OR(ISNUMBER(SEARCH('[1]Lookup for use classification'!$B$1,B637)),ISNUMBER(SEARCH('[1]Lookup for use classification'!$C$1,B637)),ISNUMBER(SEARCH('[1]Lookup for use classification'!$D$1,B637)),ISNUMBER(SEARCH('[1]Lookup for use classification'!$E$1,B637))),'[1]Lookup for use classification'!$A$1,IF(ISNUMBER(SEARCH('[1]Lookup for use classification'!$B$2,B637)),'[1]Lookup for use classification'!$A$2,IF(ISNUMBER(SEARCH('[1]Lookup for use classification'!$B$3,B637)),'[1]Lookup for use classification'!$A$3,IF(OR(ISNUMBER(SEARCH('[1]Lookup for use classification'!$B$4,B637)),ISNUMBER(SEARCH('[1]Lookup for use classification'!$C$4,B637)),ISNUMBER(SEARCH('[1]Lookup for use classification'!$D$4,B637)),ISNUMBER(SEARCH('[1]Lookup for use classification'!$E$4,B637))),'[1]Lookup for use classification'!$A$4,IF(OR(ISNUMBER(SEARCH('[1]Lookup for use classification'!$B$5,B637)),ISNUMBER(SEARCH('[1]Lookup for use classification'!$C$5,B637)),ISNUMBER(SEARCH('[1]Lookup for use classification'!$D$5,B637))),'[1]Lookup for use classification'!$A$5,IF(OR(ISNUMBER(SEARCH('[1]Lookup for use classification'!$B$7,B637)),ISNUMBER(SEARCH('[1]Lookup for use classification'!$C$7,B637)),ISNUMBER(SEARCH('[1]Lookup for use classification'!$D$7,B637))),'[1]Lookup for use classification'!$A$7,IF(OR(ISNUMBER(SEARCH('[1]Lookup for use classification'!$B$9,B637)),ISNUMBER(SEARCH('[1]Lookup for use classification'!$C$9,B637)),ISNUMBER(SEARCH('[1]Lookup for use classification'!$D$9,B637)),ISNUMBER(SEARCH('[1]Lookup for use classification'!$E$9,B637)),ISNUMBER(SEARCH('[1]Lookup for use classification'!$F$9,B637)),ISNUMBER(SEARCH('[1]Lookup for use classification'!$G$9,B637)),ISNUMBER(SEARCH('[1]Lookup for use classification'!$H$9,B637)),ISNUMBER(SEARCH('[1]Lookup for use classification'!$I$9,B637)),ISNUMBER(SEARCH('[1]Lookup for use classification'!$J$9,B637)),ISNUMBER(SEARCH('[1]Lookup for use classification'!$K$9,B637))),'[1]Lookup for use classification'!$A$9,IF(OR(ISNUMBER(SEARCH('[1]Lookup for use classification'!$B$10,B637)),ISNUMBER(SEARCH('[1]Lookup for use classification'!$C$10,B637)),ISNUMBER(SEARCH('[1]Lookup for use classification'!$D$10,B637)),ISNUMBER(SEARCH('[1]Lookup for use classification'!$E$10,B637)),ISNUMBER(SEARCH('[1]Lookup for use classification'!$F$10,B637)),ISNUMBER(SEARCH('[1]Lookup for use classification'!$G$10,B637))),'[1]Lookup for use classification'!$A$10,IF(OR(ISNUMBER(SEARCH('[1]Lookup for use classification'!$B$11,B637)),ISNUMBER(SEARCH('[1]Lookup for use classification'!$C$11,B637))),'[1]Lookup for use classification'!$A$11,IF(OR(ISNUMBER(SEARCH('[1]Lookup for use classification'!$B$12,B637)),ISNUMBER(SEARCH('[1]Lookup for use classification'!$C$12,B637))),'[1]Lookup for use classification'!$A$12,IF(OR(ISNUMBER(SEARCH('[1]Lookup for use classification'!$B$13,B637)),ISNUMBER(SEARCH('[1]Lookup for use classification'!$C$13,B637)),ISNUMBER(SEARCH('[1]Lookup for use classification'!$D$13,B637)),,ISNUMBER(SEARCH('[1]Lookup for use classification'!$C$13,B637)),ISNUMBER(SEARCH('[1]Lookup for use classification'!$E$13,B637))),'[1]Lookup for use classification'!$A$13,IF(OR(ISNUMBER(SEARCH('[1]Lookup for use classification'!$B$14,B637)),ISNUMBER(SEARCH('[1]Lookup for use classification'!$C$14,B637))),'[1]Lookup for use classification'!$A$14,"Other"))))))))))))</f>
        <v>Public Assembly</v>
      </c>
      <c r="D637" s="27">
        <v>8245</v>
      </c>
      <c r="E637" s="29"/>
      <c r="F637" s="29"/>
    </row>
    <row r="638" spans="1:6">
      <c r="A638" s="16" t="s">
        <v>188</v>
      </c>
      <c r="B638" s="26" t="s">
        <v>191</v>
      </c>
      <c r="C638" s="133" t="str">
        <f>IF(OR(ISNUMBER(SEARCH('[1]Lookup for use classification'!$B$1,B638)),ISNUMBER(SEARCH('[1]Lookup for use classification'!$C$1,B638)),ISNUMBER(SEARCH('[1]Lookup for use classification'!$D$1,B638)),ISNUMBER(SEARCH('[1]Lookup for use classification'!$E$1,B638))),'[1]Lookup for use classification'!$A$1,IF(ISNUMBER(SEARCH('[1]Lookup for use classification'!$B$2,B638)),'[1]Lookup for use classification'!$A$2,IF(ISNUMBER(SEARCH('[1]Lookup for use classification'!$B$3,B638)),'[1]Lookup for use classification'!$A$3,IF(OR(ISNUMBER(SEARCH('[1]Lookup for use classification'!$B$4,B638)),ISNUMBER(SEARCH('[1]Lookup for use classification'!$C$4,B638)),ISNUMBER(SEARCH('[1]Lookup for use classification'!$D$4,B638)),ISNUMBER(SEARCH('[1]Lookup for use classification'!$E$4,B638))),'[1]Lookup for use classification'!$A$4,IF(OR(ISNUMBER(SEARCH('[1]Lookup for use classification'!$B$5,B638)),ISNUMBER(SEARCH('[1]Lookup for use classification'!$C$5,B638)),ISNUMBER(SEARCH('[1]Lookup for use classification'!$D$5,B638))),'[1]Lookup for use classification'!$A$5,IF(OR(ISNUMBER(SEARCH('[1]Lookup for use classification'!$B$7,B638)),ISNUMBER(SEARCH('[1]Lookup for use classification'!$C$7,B638)),ISNUMBER(SEARCH('[1]Lookup for use classification'!$D$7,B638))),'[1]Lookup for use classification'!$A$7,IF(OR(ISNUMBER(SEARCH('[1]Lookup for use classification'!$B$9,B638)),ISNUMBER(SEARCH('[1]Lookup for use classification'!$C$9,B638)),ISNUMBER(SEARCH('[1]Lookup for use classification'!$D$9,B638)),ISNUMBER(SEARCH('[1]Lookup for use classification'!$E$9,B638)),ISNUMBER(SEARCH('[1]Lookup for use classification'!$F$9,B638)),ISNUMBER(SEARCH('[1]Lookup for use classification'!$G$9,B638)),ISNUMBER(SEARCH('[1]Lookup for use classification'!$H$9,B638)),ISNUMBER(SEARCH('[1]Lookup for use classification'!$I$9,B638)),ISNUMBER(SEARCH('[1]Lookup for use classification'!$J$9,B638)),ISNUMBER(SEARCH('[1]Lookup for use classification'!$K$9,B638))),'[1]Lookup for use classification'!$A$9,IF(OR(ISNUMBER(SEARCH('[1]Lookup for use classification'!$B$10,B638)),ISNUMBER(SEARCH('[1]Lookup for use classification'!$C$10,B638)),ISNUMBER(SEARCH('[1]Lookup for use classification'!$D$10,B638)),ISNUMBER(SEARCH('[1]Lookup for use classification'!$E$10,B638)),ISNUMBER(SEARCH('[1]Lookup for use classification'!$F$10,B638)),ISNUMBER(SEARCH('[1]Lookup for use classification'!$G$10,B638))),'[1]Lookup for use classification'!$A$10,IF(OR(ISNUMBER(SEARCH('[1]Lookup for use classification'!$B$11,B638)),ISNUMBER(SEARCH('[1]Lookup for use classification'!$C$11,B638))),'[1]Lookup for use classification'!$A$11,IF(OR(ISNUMBER(SEARCH('[1]Lookup for use classification'!$B$12,B638)),ISNUMBER(SEARCH('[1]Lookup for use classification'!$C$12,B638))),'[1]Lookup for use classification'!$A$12,IF(OR(ISNUMBER(SEARCH('[1]Lookup for use classification'!$B$13,B638)),ISNUMBER(SEARCH('[1]Lookup for use classification'!$C$13,B638)),ISNUMBER(SEARCH('[1]Lookup for use classification'!$D$13,B638)),,ISNUMBER(SEARCH('[1]Lookup for use classification'!$C$13,B638)),ISNUMBER(SEARCH('[1]Lookup for use classification'!$E$13,B638))),'[1]Lookup for use classification'!$A$13,IF(OR(ISNUMBER(SEARCH('[1]Lookup for use classification'!$B$14,B638)),ISNUMBER(SEARCH('[1]Lookup for use classification'!$C$14,B638))),'[1]Lookup for use classification'!$A$14,"Other"))))))))))))</f>
        <v>Office</v>
      </c>
      <c r="D638" s="27">
        <v>1161</v>
      </c>
      <c r="E638" s="29"/>
      <c r="F638" s="29"/>
    </row>
    <row r="639" spans="1:6">
      <c r="A639" s="16" t="s">
        <v>188</v>
      </c>
      <c r="B639" s="26" t="s">
        <v>192</v>
      </c>
      <c r="C639" s="133" t="str">
        <f>IF(OR(ISNUMBER(SEARCH('[1]Lookup for use classification'!$B$1,B639)),ISNUMBER(SEARCH('[1]Lookup for use classification'!$C$1,B639)),ISNUMBER(SEARCH('[1]Lookup for use classification'!$D$1,B639)),ISNUMBER(SEARCH('[1]Lookup for use classification'!$E$1,B639))),'[1]Lookup for use classification'!$A$1,IF(ISNUMBER(SEARCH('[1]Lookup for use classification'!$B$2,B639)),'[1]Lookup for use classification'!$A$2,IF(ISNUMBER(SEARCH('[1]Lookup for use classification'!$B$3,B639)),'[1]Lookup for use classification'!$A$3,IF(OR(ISNUMBER(SEARCH('[1]Lookup for use classification'!$B$4,B639)),ISNUMBER(SEARCH('[1]Lookup for use classification'!$C$4,B639)),ISNUMBER(SEARCH('[1]Lookup for use classification'!$D$4,B639)),ISNUMBER(SEARCH('[1]Lookup for use classification'!$E$4,B639))),'[1]Lookup for use classification'!$A$4,IF(OR(ISNUMBER(SEARCH('[1]Lookup for use classification'!$B$5,B639)),ISNUMBER(SEARCH('[1]Lookup for use classification'!$C$5,B639)),ISNUMBER(SEARCH('[1]Lookup for use classification'!$D$5,B639))),'[1]Lookup for use classification'!$A$5,IF(OR(ISNUMBER(SEARCH('[1]Lookup for use classification'!$B$7,B639)),ISNUMBER(SEARCH('[1]Lookup for use classification'!$C$7,B639)),ISNUMBER(SEARCH('[1]Lookup for use classification'!$D$7,B639))),'[1]Lookup for use classification'!$A$7,IF(OR(ISNUMBER(SEARCH('[1]Lookup for use classification'!$B$9,B639)),ISNUMBER(SEARCH('[1]Lookup for use classification'!$C$9,B639)),ISNUMBER(SEARCH('[1]Lookup for use classification'!$D$9,B639)),ISNUMBER(SEARCH('[1]Lookup for use classification'!$E$9,B639)),ISNUMBER(SEARCH('[1]Lookup for use classification'!$F$9,B639)),ISNUMBER(SEARCH('[1]Lookup for use classification'!$G$9,B639)),ISNUMBER(SEARCH('[1]Lookup for use classification'!$H$9,B639)),ISNUMBER(SEARCH('[1]Lookup for use classification'!$I$9,B639)),ISNUMBER(SEARCH('[1]Lookup for use classification'!$J$9,B639)),ISNUMBER(SEARCH('[1]Lookup for use classification'!$K$9,B639))),'[1]Lookup for use classification'!$A$9,IF(OR(ISNUMBER(SEARCH('[1]Lookup for use classification'!$B$10,B639)),ISNUMBER(SEARCH('[1]Lookup for use classification'!$C$10,B639)),ISNUMBER(SEARCH('[1]Lookup for use classification'!$D$10,B639)),ISNUMBER(SEARCH('[1]Lookup for use classification'!$E$10,B639)),ISNUMBER(SEARCH('[1]Lookup for use classification'!$F$10,B639)),ISNUMBER(SEARCH('[1]Lookup for use classification'!$G$10,B639))),'[1]Lookup for use classification'!$A$10,IF(OR(ISNUMBER(SEARCH('[1]Lookup for use classification'!$B$11,B639)),ISNUMBER(SEARCH('[1]Lookup for use classification'!$C$11,B639))),'[1]Lookup for use classification'!$A$11,IF(OR(ISNUMBER(SEARCH('[1]Lookup for use classification'!$B$12,B639)),ISNUMBER(SEARCH('[1]Lookup for use classification'!$C$12,B639))),'[1]Lookup for use classification'!$A$12,IF(OR(ISNUMBER(SEARCH('[1]Lookup for use classification'!$B$13,B639)),ISNUMBER(SEARCH('[1]Lookup for use classification'!$C$13,B639)),ISNUMBER(SEARCH('[1]Lookup for use classification'!$D$13,B639)),,ISNUMBER(SEARCH('[1]Lookup for use classification'!$C$13,B639)),ISNUMBER(SEARCH('[1]Lookup for use classification'!$E$13,B639))),'[1]Lookup for use classification'!$A$13,IF(OR(ISNUMBER(SEARCH('[1]Lookup for use classification'!$B$14,B639)),ISNUMBER(SEARCH('[1]Lookup for use classification'!$C$14,B639))),'[1]Lookup for use classification'!$A$14,"Other"))))))))))))</f>
        <v>Public Safety</v>
      </c>
      <c r="D639" s="27"/>
      <c r="E639" s="29"/>
      <c r="F639" s="29"/>
    </row>
    <row r="640" spans="1:6">
      <c r="A640" s="16" t="s">
        <v>188</v>
      </c>
      <c r="B640" s="26" t="s">
        <v>193</v>
      </c>
      <c r="C640" s="133" t="str">
        <f>IF(OR(ISNUMBER(SEARCH('[1]Lookup for use classification'!$B$1,B640)),ISNUMBER(SEARCH('[1]Lookup for use classification'!$C$1,B640)),ISNUMBER(SEARCH('[1]Lookup for use classification'!$D$1,B640)),ISNUMBER(SEARCH('[1]Lookup for use classification'!$E$1,B640))),'[1]Lookup for use classification'!$A$1,IF(ISNUMBER(SEARCH('[1]Lookup for use classification'!$B$2,B640)),'[1]Lookup for use classification'!$A$2,IF(ISNUMBER(SEARCH('[1]Lookup for use classification'!$B$3,B640)),'[1]Lookup for use classification'!$A$3,IF(OR(ISNUMBER(SEARCH('[1]Lookup for use classification'!$B$4,B640)),ISNUMBER(SEARCH('[1]Lookup for use classification'!$C$4,B640)),ISNUMBER(SEARCH('[1]Lookup for use classification'!$D$4,B640)),ISNUMBER(SEARCH('[1]Lookup for use classification'!$E$4,B640))),'[1]Lookup for use classification'!$A$4,IF(OR(ISNUMBER(SEARCH('[1]Lookup for use classification'!$B$5,B640)),ISNUMBER(SEARCH('[1]Lookup for use classification'!$C$5,B640)),ISNUMBER(SEARCH('[1]Lookup for use classification'!$D$5,B640))),'[1]Lookup for use classification'!$A$5,IF(OR(ISNUMBER(SEARCH('[1]Lookup for use classification'!$B$7,B640)),ISNUMBER(SEARCH('[1]Lookup for use classification'!$C$7,B640)),ISNUMBER(SEARCH('[1]Lookup for use classification'!$D$7,B640))),'[1]Lookup for use classification'!$A$7,IF(OR(ISNUMBER(SEARCH('[1]Lookup for use classification'!$B$9,B640)),ISNUMBER(SEARCH('[1]Lookup for use classification'!$C$9,B640)),ISNUMBER(SEARCH('[1]Lookup for use classification'!$D$9,B640)),ISNUMBER(SEARCH('[1]Lookup for use classification'!$E$9,B640)),ISNUMBER(SEARCH('[1]Lookup for use classification'!$F$9,B640)),ISNUMBER(SEARCH('[1]Lookup for use classification'!$G$9,B640)),ISNUMBER(SEARCH('[1]Lookup for use classification'!$H$9,B640)),ISNUMBER(SEARCH('[1]Lookup for use classification'!$I$9,B640)),ISNUMBER(SEARCH('[1]Lookup for use classification'!$J$9,B640)),ISNUMBER(SEARCH('[1]Lookup for use classification'!$K$9,B640))),'[1]Lookup for use classification'!$A$9,IF(OR(ISNUMBER(SEARCH('[1]Lookup for use classification'!$B$10,B640)),ISNUMBER(SEARCH('[1]Lookup for use classification'!$C$10,B640)),ISNUMBER(SEARCH('[1]Lookup for use classification'!$D$10,B640)),ISNUMBER(SEARCH('[1]Lookup for use classification'!$E$10,B640)),ISNUMBER(SEARCH('[1]Lookup for use classification'!$F$10,B640)),ISNUMBER(SEARCH('[1]Lookup for use classification'!$G$10,B640))),'[1]Lookup for use classification'!$A$10,IF(OR(ISNUMBER(SEARCH('[1]Lookup for use classification'!$B$11,B640)),ISNUMBER(SEARCH('[1]Lookup for use classification'!$C$11,B640))),'[1]Lookup for use classification'!$A$11,IF(OR(ISNUMBER(SEARCH('[1]Lookup for use classification'!$B$12,B640)),ISNUMBER(SEARCH('[1]Lookup for use classification'!$C$12,B640))),'[1]Lookup for use classification'!$A$12,IF(OR(ISNUMBER(SEARCH('[1]Lookup for use classification'!$B$13,B640)),ISNUMBER(SEARCH('[1]Lookup for use classification'!$C$13,B640)),ISNUMBER(SEARCH('[1]Lookup for use classification'!$D$13,B640)),,ISNUMBER(SEARCH('[1]Lookup for use classification'!$C$13,B640)),ISNUMBER(SEARCH('[1]Lookup for use classification'!$E$13,B640))),'[1]Lookup for use classification'!$A$13,IF(OR(ISNUMBER(SEARCH('[1]Lookup for use classification'!$B$14,B640)),ISNUMBER(SEARCH('[1]Lookup for use classification'!$C$14,B640))),'[1]Lookup for use classification'!$A$14,"Other"))))))))))))</f>
        <v>Residential - Multi-Family</v>
      </c>
      <c r="D640" s="27">
        <v>1620</v>
      </c>
      <c r="E640" s="29"/>
      <c r="F640" s="29"/>
    </row>
    <row r="641" spans="1:6">
      <c r="A641" s="16" t="s">
        <v>188</v>
      </c>
      <c r="B641" s="30" t="s">
        <v>194</v>
      </c>
      <c r="C641" s="133" t="str">
        <f>IF(OR(ISNUMBER(SEARCH('[1]Lookup for use classification'!$B$1,B641)),ISNUMBER(SEARCH('[1]Lookup for use classification'!$C$1,B641)),ISNUMBER(SEARCH('[1]Lookup for use classification'!$D$1,B641)),ISNUMBER(SEARCH('[1]Lookup for use classification'!$E$1,B641))),'[1]Lookup for use classification'!$A$1,IF(ISNUMBER(SEARCH('[1]Lookup for use classification'!$B$2,B641)),'[1]Lookup for use classification'!$A$2,IF(ISNUMBER(SEARCH('[1]Lookup for use classification'!$B$3,B641)),'[1]Lookup for use classification'!$A$3,IF(OR(ISNUMBER(SEARCH('[1]Lookup for use classification'!$B$4,B641)),ISNUMBER(SEARCH('[1]Lookup for use classification'!$C$4,B641)),ISNUMBER(SEARCH('[1]Lookup for use classification'!$D$4,B641)),ISNUMBER(SEARCH('[1]Lookup for use classification'!$E$4,B641))),'[1]Lookup for use classification'!$A$4,IF(OR(ISNUMBER(SEARCH('[1]Lookup for use classification'!$B$5,B641)),ISNUMBER(SEARCH('[1]Lookup for use classification'!$C$5,B641)),ISNUMBER(SEARCH('[1]Lookup for use classification'!$D$5,B641))),'[1]Lookup for use classification'!$A$5,IF(OR(ISNUMBER(SEARCH('[1]Lookup for use classification'!$B$7,B641)),ISNUMBER(SEARCH('[1]Lookup for use classification'!$C$7,B641)),ISNUMBER(SEARCH('[1]Lookup for use classification'!$D$7,B641))),'[1]Lookup for use classification'!$A$7,IF(OR(ISNUMBER(SEARCH('[1]Lookup for use classification'!$B$9,B641)),ISNUMBER(SEARCH('[1]Lookup for use classification'!$C$9,B641)),ISNUMBER(SEARCH('[1]Lookup for use classification'!$D$9,B641)),ISNUMBER(SEARCH('[1]Lookup for use classification'!$E$9,B641)),ISNUMBER(SEARCH('[1]Lookup for use classification'!$F$9,B641)),ISNUMBER(SEARCH('[1]Lookup for use classification'!$G$9,B641)),ISNUMBER(SEARCH('[1]Lookup for use classification'!$H$9,B641)),ISNUMBER(SEARCH('[1]Lookup for use classification'!$I$9,B641)),ISNUMBER(SEARCH('[1]Lookup for use classification'!$J$9,B641)),ISNUMBER(SEARCH('[1]Lookup for use classification'!$K$9,B641))),'[1]Lookup for use classification'!$A$9,IF(OR(ISNUMBER(SEARCH('[1]Lookup for use classification'!$B$10,B641)),ISNUMBER(SEARCH('[1]Lookup for use classification'!$C$10,B641)),ISNUMBER(SEARCH('[1]Lookup for use classification'!$D$10,B641)),ISNUMBER(SEARCH('[1]Lookup for use classification'!$E$10,B641)),ISNUMBER(SEARCH('[1]Lookup for use classification'!$F$10,B641)),ISNUMBER(SEARCH('[1]Lookup for use classification'!$G$10,B641))),'[1]Lookup for use classification'!$A$10,IF(OR(ISNUMBER(SEARCH('[1]Lookup for use classification'!$B$11,B641)),ISNUMBER(SEARCH('[1]Lookup for use classification'!$C$11,B641))),'[1]Lookup for use classification'!$A$11,IF(OR(ISNUMBER(SEARCH('[1]Lookup for use classification'!$B$12,B641)),ISNUMBER(SEARCH('[1]Lookup for use classification'!$C$12,B641))),'[1]Lookup for use classification'!$A$12,IF(OR(ISNUMBER(SEARCH('[1]Lookup for use classification'!$B$13,B641)),ISNUMBER(SEARCH('[1]Lookup for use classification'!$C$13,B641)),ISNUMBER(SEARCH('[1]Lookup for use classification'!$D$13,B641)),,ISNUMBER(SEARCH('[1]Lookup for use classification'!$C$13,B641)),ISNUMBER(SEARCH('[1]Lookup for use classification'!$E$13,B641))),'[1]Lookup for use classification'!$A$13,IF(OR(ISNUMBER(SEARCH('[1]Lookup for use classification'!$B$14,B641)),ISNUMBER(SEARCH('[1]Lookup for use classification'!$C$14,B641))),'[1]Lookup for use classification'!$A$14,"Other"))))))))))))</f>
        <v>Retail - Other</v>
      </c>
      <c r="D641" s="46">
        <v>11200</v>
      </c>
      <c r="E641" s="28"/>
      <c r="F641" s="28"/>
    </row>
    <row r="642" spans="1:6">
      <c r="A642" s="16" t="s">
        <v>188</v>
      </c>
      <c r="B642" s="26" t="s">
        <v>195</v>
      </c>
      <c r="C642" s="133" t="str">
        <f>IF(OR(ISNUMBER(SEARCH('[1]Lookup for use classification'!$B$1,B642)),ISNUMBER(SEARCH('[1]Lookup for use classification'!$C$1,B642)),ISNUMBER(SEARCH('[1]Lookup for use classification'!$D$1,B642)),ISNUMBER(SEARCH('[1]Lookup for use classification'!$E$1,B642))),'[1]Lookup for use classification'!$A$1,IF(ISNUMBER(SEARCH('[1]Lookup for use classification'!$B$2,B642)),'[1]Lookup for use classification'!$A$2,IF(ISNUMBER(SEARCH('[1]Lookup for use classification'!$B$3,B642)),'[1]Lookup for use classification'!$A$3,IF(OR(ISNUMBER(SEARCH('[1]Lookup for use classification'!$B$4,B642)),ISNUMBER(SEARCH('[1]Lookup for use classification'!$C$4,B642)),ISNUMBER(SEARCH('[1]Lookup for use classification'!$D$4,B642)),ISNUMBER(SEARCH('[1]Lookup for use classification'!$E$4,B642))),'[1]Lookup for use classification'!$A$4,IF(OR(ISNUMBER(SEARCH('[1]Lookup for use classification'!$B$5,B642)),ISNUMBER(SEARCH('[1]Lookup for use classification'!$C$5,B642)),ISNUMBER(SEARCH('[1]Lookup for use classification'!$D$5,B642))),'[1]Lookup for use classification'!$A$5,IF(OR(ISNUMBER(SEARCH('[1]Lookup for use classification'!$B$7,B642)),ISNUMBER(SEARCH('[1]Lookup for use classification'!$C$7,B642)),ISNUMBER(SEARCH('[1]Lookup for use classification'!$D$7,B642))),'[1]Lookup for use classification'!$A$7,IF(OR(ISNUMBER(SEARCH('[1]Lookup for use classification'!$B$9,B642)),ISNUMBER(SEARCH('[1]Lookup for use classification'!$C$9,B642)),ISNUMBER(SEARCH('[1]Lookup for use classification'!$D$9,B642)),ISNUMBER(SEARCH('[1]Lookup for use classification'!$E$9,B642)),ISNUMBER(SEARCH('[1]Lookup for use classification'!$F$9,B642)),ISNUMBER(SEARCH('[1]Lookup for use classification'!$G$9,B642)),ISNUMBER(SEARCH('[1]Lookup for use classification'!$H$9,B642)),ISNUMBER(SEARCH('[1]Lookup for use classification'!$I$9,B642)),ISNUMBER(SEARCH('[1]Lookup for use classification'!$J$9,B642)),ISNUMBER(SEARCH('[1]Lookup for use classification'!$K$9,B642))),'[1]Lookup for use classification'!$A$9,IF(OR(ISNUMBER(SEARCH('[1]Lookup for use classification'!$B$10,B642)),ISNUMBER(SEARCH('[1]Lookup for use classification'!$C$10,B642)),ISNUMBER(SEARCH('[1]Lookup for use classification'!$D$10,B642)),ISNUMBER(SEARCH('[1]Lookup for use classification'!$E$10,B642)),ISNUMBER(SEARCH('[1]Lookup for use classification'!$F$10,B642)),ISNUMBER(SEARCH('[1]Lookup for use classification'!$G$10,B642))),'[1]Lookup for use classification'!$A$10,IF(OR(ISNUMBER(SEARCH('[1]Lookup for use classification'!$B$11,B642)),ISNUMBER(SEARCH('[1]Lookup for use classification'!$C$11,B642))),'[1]Lookup for use classification'!$A$11,IF(OR(ISNUMBER(SEARCH('[1]Lookup for use classification'!$B$12,B642)),ISNUMBER(SEARCH('[1]Lookup for use classification'!$C$12,B642))),'[1]Lookup for use classification'!$A$12,IF(OR(ISNUMBER(SEARCH('[1]Lookup for use classification'!$B$13,B642)),ISNUMBER(SEARCH('[1]Lookup for use classification'!$C$13,B642)),ISNUMBER(SEARCH('[1]Lookup for use classification'!$D$13,B642)),,ISNUMBER(SEARCH('[1]Lookup for use classification'!$C$13,B642)),ISNUMBER(SEARCH('[1]Lookup for use classification'!$E$13,B642))),'[1]Lookup for use classification'!$A$13,IF(OR(ISNUMBER(SEARCH('[1]Lookup for use classification'!$B$14,B642)),ISNUMBER(SEARCH('[1]Lookup for use classification'!$C$14,B642))),'[1]Lookup for use classification'!$A$14,"Other"))))))))))))</f>
        <v>Other</v>
      </c>
      <c r="D642" s="27"/>
      <c r="E642" s="29"/>
      <c r="F642" s="29"/>
    </row>
    <row r="643" spans="1:6">
      <c r="A643" s="16" t="s">
        <v>188</v>
      </c>
      <c r="B643" s="26" t="s">
        <v>196</v>
      </c>
      <c r="C643" s="133" t="str">
        <f>IF(OR(ISNUMBER(SEARCH('[1]Lookup for use classification'!$B$1,B643)),ISNUMBER(SEARCH('[1]Lookup for use classification'!$C$1,B643)),ISNUMBER(SEARCH('[1]Lookup for use classification'!$D$1,B643)),ISNUMBER(SEARCH('[1]Lookup for use classification'!$E$1,B643))),'[1]Lookup for use classification'!$A$1,IF(ISNUMBER(SEARCH('[1]Lookup for use classification'!$B$2,B643)),'[1]Lookup for use classification'!$A$2,IF(ISNUMBER(SEARCH('[1]Lookup for use classification'!$B$3,B643)),'[1]Lookup for use classification'!$A$3,IF(OR(ISNUMBER(SEARCH('[1]Lookup for use classification'!$B$4,B643)),ISNUMBER(SEARCH('[1]Lookup for use classification'!$C$4,B643)),ISNUMBER(SEARCH('[1]Lookup for use classification'!$D$4,B643)),ISNUMBER(SEARCH('[1]Lookup for use classification'!$E$4,B643))),'[1]Lookup for use classification'!$A$4,IF(OR(ISNUMBER(SEARCH('[1]Lookup for use classification'!$B$5,B643)),ISNUMBER(SEARCH('[1]Lookup for use classification'!$C$5,B643)),ISNUMBER(SEARCH('[1]Lookup for use classification'!$D$5,B643))),'[1]Lookup for use classification'!$A$5,IF(OR(ISNUMBER(SEARCH('[1]Lookup for use classification'!$B$7,B643)),ISNUMBER(SEARCH('[1]Lookup for use classification'!$C$7,B643)),ISNUMBER(SEARCH('[1]Lookup for use classification'!$D$7,B643))),'[1]Lookup for use classification'!$A$7,IF(OR(ISNUMBER(SEARCH('[1]Lookup for use classification'!$B$9,B643)),ISNUMBER(SEARCH('[1]Lookup for use classification'!$C$9,B643)),ISNUMBER(SEARCH('[1]Lookup for use classification'!$D$9,B643)),ISNUMBER(SEARCH('[1]Lookup for use classification'!$E$9,B643)),ISNUMBER(SEARCH('[1]Lookup for use classification'!$F$9,B643)),ISNUMBER(SEARCH('[1]Lookup for use classification'!$G$9,B643)),ISNUMBER(SEARCH('[1]Lookup for use classification'!$H$9,B643)),ISNUMBER(SEARCH('[1]Lookup for use classification'!$I$9,B643)),ISNUMBER(SEARCH('[1]Lookup for use classification'!$J$9,B643)),ISNUMBER(SEARCH('[1]Lookup for use classification'!$K$9,B643))),'[1]Lookup for use classification'!$A$9,IF(OR(ISNUMBER(SEARCH('[1]Lookup for use classification'!$B$10,B643)),ISNUMBER(SEARCH('[1]Lookup for use classification'!$C$10,B643)),ISNUMBER(SEARCH('[1]Lookup for use classification'!$D$10,B643)),ISNUMBER(SEARCH('[1]Lookup for use classification'!$E$10,B643)),ISNUMBER(SEARCH('[1]Lookup for use classification'!$F$10,B643)),ISNUMBER(SEARCH('[1]Lookup for use classification'!$G$10,B643))),'[1]Lookup for use classification'!$A$10,IF(OR(ISNUMBER(SEARCH('[1]Lookup for use classification'!$B$11,B643)),ISNUMBER(SEARCH('[1]Lookup for use classification'!$C$11,B643))),'[1]Lookup for use classification'!$A$11,IF(OR(ISNUMBER(SEARCH('[1]Lookup for use classification'!$B$12,B643)),ISNUMBER(SEARCH('[1]Lookup for use classification'!$C$12,B643))),'[1]Lookup for use classification'!$A$12,IF(OR(ISNUMBER(SEARCH('[1]Lookup for use classification'!$B$13,B643)),ISNUMBER(SEARCH('[1]Lookup for use classification'!$C$13,B643)),ISNUMBER(SEARCH('[1]Lookup for use classification'!$D$13,B643)),,ISNUMBER(SEARCH('[1]Lookup for use classification'!$C$13,B643)),ISNUMBER(SEARCH('[1]Lookup for use classification'!$E$13,B643))),'[1]Lookup for use classification'!$A$13,IF(OR(ISNUMBER(SEARCH('[1]Lookup for use classification'!$B$14,B643)),ISNUMBER(SEARCH('[1]Lookup for use classification'!$C$14,B643))),'[1]Lookup for use classification'!$A$14,"Other"))))))))))))</f>
        <v>Education - K - 12</v>
      </c>
      <c r="D643" s="27"/>
      <c r="E643" s="29"/>
      <c r="F643" s="29"/>
    </row>
    <row r="644" spans="1:6">
      <c r="A644" s="16" t="s">
        <v>188</v>
      </c>
      <c r="B644" s="26" t="s">
        <v>197</v>
      </c>
      <c r="C644" s="133" t="str">
        <f>IF(OR(ISNUMBER(SEARCH('[1]Lookup for use classification'!$B$1,B644)),ISNUMBER(SEARCH('[1]Lookup for use classification'!$C$1,B644)),ISNUMBER(SEARCH('[1]Lookup for use classification'!$D$1,B644)),ISNUMBER(SEARCH('[1]Lookup for use classification'!$E$1,B644))),'[1]Lookup for use classification'!$A$1,IF(ISNUMBER(SEARCH('[1]Lookup for use classification'!$B$2,B644)),'[1]Lookup for use classification'!$A$2,IF(ISNUMBER(SEARCH('[1]Lookup for use classification'!$B$3,B644)),'[1]Lookup for use classification'!$A$3,IF(OR(ISNUMBER(SEARCH('[1]Lookup for use classification'!$B$4,B644)),ISNUMBER(SEARCH('[1]Lookup for use classification'!$C$4,B644)),ISNUMBER(SEARCH('[1]Lookup for use classification'!$D$4,B644)),ISNUMBER(SEARCH('[1]Lookup for use classification'!$E$4,B644))),'[1]Lookup for use classification'!$A$4,IF(OR(ISNUMBER(SEARCH('[1]Lookup for use classification'!$B$5,B644)),ISNUMBER(SEARCH('[1]Lookup for use classification'!$C$5,B644)),ISNUMBER(SEARCH('[1]Lookup for use classification'!$D$5,B644))),'[1]Lookup for use classification'!$A$5,IF(OR(ISNUMBER(SEARCH('[1]Lookup for use classification'!$B$7,B644)),ISNUMBER(SEARCH('[1]Lookup for use classification'!$C$7,B644)),ISNUMBER(SEARCH('[1]Lookup for use classification'!$D$7,B644))),'[1]Lookup for use classification'!$A$7,IF(OR(ISNUMBER(SEARCH('[1]Lookup for use classification'!$B$9,B644)),ISNUMBER(SEARCH('[1]Lookup for use classification'!$C$9,B644)),ISNUMBER(SEARCH('[1]Lookup for use classification'!$D$9,B644)),ISNUMBER(SEARCH('[1]Lookup for use classification'!$E$9,B644)),ISNUMBER(SEARCH('[1]Lookup for use classification'!$F$9,B644)),ISNUMBER(SEARCH('[1]Lookup for use classification'!$G$9,B644)),ISNUMBER(SEARCH('[1]Lookup for use classification'!$H$9,B644)),ISNUMBER(SEARCH('[1]Lookup for use classification'!$I$9,B644)),ISNUMBER(SEARCH('[1]Lookup for use classification'!$J$9,B644)),ISNUMBER(SEARCH('[1]Lookup for use classification'!$K$9,B644))),'[1]Lookup for use classification'!$A$9,IF(OR(ISNUMBER(SEARCH('[1]Lookup for use classification'!$B$10,B644)),ISNUMBER(SEARCH('[1]Lookup for use classification'!$C$10,B644)),ISNUMBER(SEARCH('[1]Lookup for use classification'!$D$10,B644)),ISNUMBER(SEARCH('[1]Lookup for use classification'!$E$10,B644)),ISNUMBER(SEARCH('[1]Lookup for use classification'!$F$10,B644)),ISNUMBER(SEARCH('[1]Lookup for use classification'!$G$10,B644))),'[1]Lookup for use classification'!$A$10,IF(OR(ISNUMBER(SEARCH('[1]Lookup for use classification'!$B$11,B644)),ISNUMBER(SEARCH('[1]Lookup for use classification'!$C$11,B644))),'[1]Lookup for use classification'!$A$11,IF(OR(ISNUMBER(SEARCH('[1]Lookup for use classification'!$B$12,B644)),ISNUMBER(SEARCH('[1]Lookup for use classification'!$C$12,B644))),'[1]Lookup for use classification'!$A$12,IF(OR(ISNUMBER(SEARCH('[1]Lookup for use classification'!$B$13,B644)),ISNUMBER(SEARCH('[1]Lookup for use classification'!$C$13,B644)),ISNUMBER(SEARCH('[1]Lookup for use classification'!$D$13,B644)),,ISNUMBER(SEARCH('[1]Lookup for use classification'!$C$13,B644)),ISNUMBER(SEARCH('[1]Lookup for use classification'!$E$13,B644))),'[1]Lookup for use classification'!$A$13,IF(OR(ISNUMBER(SEARCH('[1]Lookup for use classification'!$B$14,B644)),ISNUMBER(SEARCH('[1]Lookup for use classification'!$C$14,B644))),'[1]Lookup for use classification'!$A$14,"Other"))))))))))))</f>
        <v>Office</v>
      </c>
      <c r="D644" s="27">
        <v>2400</v>
      </c>
      <c r="E644" s="29" t="s">
        <v>6</v>
      </c>
      <c r="F644" s="29"/>
    </row>
    <row r="645" spans="1:6">
      <c r="A645" s="16" t="s">
        <v>188</v>
      </c>
      <c r="B645" s="26" t="s">
        <v>198</v>
      </c>
      <c r="C645" s="133" t="str">
        <f>IF(OR(ISNUMBER(SEARCH('[1]Lookup for use classification'!$B$1,B645)),ISNUMBER(SEARCH('[1]Lookup for use classification'!$C$1,B645)),ISNUMBER(SEARCH('[1]Lookup for use classification'!$D$1,B645)),ISNUMBER(SEARCH('[1]Lookup for use classification'!$E$1,B645))),'[1]Lookup for use classification'!$A$1,IF(ISNUMBER(SEARCH('[1]Lookup for use classification'!$B$2,B645)),'[1]Lookup for use classification'!$A$2,IF(ISNUMBER(SEARCH('[1]Lookup for use classification'!$B$3,B645)),'[1]Lookup for use classification'!$A$3,IF(OR(ISNUMBER(SEARCH('[1]Lookup for use classification'!$B$4,B645)),ISNUMBER(SEARCH('[1]Lookup for use classification'!$C$4,B645)),ISNUMBER(SEARCH('[1]Lookup for use classification'!$D$4,B645)),ISNUMBER(SEARCH('[1]Lookup for use classification'!$E$4,B645))),'[1]Lookup for use classification'!$A$4,IF(OR(ISNUMBER(SEARCH('[1]Lookup for use classification'!$B$5,B645)),ISNUMBER(SEARCH('[1]Lookup for use classification'!$C$5,B645)),ISNUMBER(SEARCH('[1]Lookup for use classification'!$D$5,B645))),'[1]Lookup for use classification'!$A$5,IF(OR(ISNUMBER(SEARCH('[1]Lookup for use classification'!$B$7,B645)),ISNUMBER(SEARCH('[1]Lookup for use classification'!$C$7,B645)),ISNUMBER(SEARCH('[1]Lookup for use classification'!$D$7,B645))),'[1]Lookup for use classification'!$A$7,IF(OR(ISNUMBER(SEARCH('[1]Lookup for use classification'!$B$9,B645)),ISNUMBER(SEARCH('[1]Lookup for use classification'!$C$9,B645)),ISNUMBER(SEARCH('[1]Lookup for use classification'!$D$9,B645)),ISNUMBER(SEARCH('[1]Lookup for use classification'!$E$9,B645)),ISNUMBER(SEARCH('[1]Lookup for use classification'!$F$9,B645)),ISNUMBER(SEARCH('[1]Lookup for use classification'!$G$9,B645)),ISNUMBER(SEARCH('[1]Lookup for use classification'!$H$9,B645)),ISNUMBER(SEARCH('[1]Lookup for use classification'!$I$9,B645)),ISNUMBER(SEARCH('[1]Lookup for use classification'!$J$9,B645)),ISNUMBER(SEARCH('[1]Lookup for use classification'!$K$9,B645))),'[1]Lookup for use classification'!$A$9,IF(OR(ISNUMBER(SEARCH('[1]Lookup for use classification'!$B$10,B645)),ISNUMBER(SEARCH('[1]Lookup for use classification'!$C$10,B645)),ISNUMBER(SEARCH('[1]Lookup for use classification'!$D$10,B645)),ISNUMBER(SEARCH('[1]Lookup for use classification'!$E$10,B645)),ISNUMBER(SEARCH('[1]Lookup for use classification'!$F$10,B645)),ISNUMBER(SEARCH('[1]Lookup for use classification'!$G$10,B645))),'[1]Lookup for use classification'!$A$10,IF(OR(ISNUMBER(SEARCH('[1]Lookup for use classification'!$B$11,B645)),ISNUMBER(SEARCH('[1]Lookup for use classification'!$C$11,B645))),'[1]Lookup for use classification'!$A$11,IF(OR(ISNUMBER(SEARCH('[1]Lookup for use classification'!$B$12,B645)),ISNUMBER(SEARCH('[1]Lookup for use classification'!$C$12,B645))),'[1]Lookup for use classification'!$A$12,IF(OR(ISNUMBER(SEARCH('[1]Lookup for use classification'!$B$13,B645)),ISNUMBER(SEARCH('[1]Lookup for use classification'!$C$13,B645)),ISNUMBER(SEARCH('[1]Lookup for use classification'!$D$13,B645)),,ISNUMBER(SEARCH('[1]Lookup for use classification'!$C$13,B645)),ISNUMBER(SEARCH('[1]Lookup for use classification'!$E$13,B645))),'[1]Lookup for use classification'!$A$13,IF(OR(ISNUMBER(SEARCH('[1]Lookup for use classification'!$B$14,B645)),ISNUMBER(SEARCH('[1]Lookup for use classification'!$C$14,B645))),'[1]Lookup for use classification'!$A$14,"Other"))))))))))))</f>
        <v>Office</v>
      </c>
      <c r="D645" s="27">
        <v>11895</v>
      </c>
      <c r="E645" s="29"/>
      <c r="F645" s="29"/>
    </row>
    <row r="646" spans="1:6">
      <c r="A646" s="16" t="s">
        <v>188</v>
      </c>
      <c r="B646" s="26" t="s">
        <v>199</v>
      </c>
      <c r="C646" s="133" t="str">
        <f>IF(OR(ISNUMBER(SEARCH('[1]Lookup for use classification'!$B$1,B646)),ISNUMBER(SEARCH('[1]Lookup for use classification'!$C$1,B646)),ISNUMBER(SEARCH('[1]Lookup for use classification'!$D$1,B646)),ISNUMBER(SEARCH('[1]Lookup for use classification'!$E$1,B646))),'[1]Lookup for use classification'!$A$1,IF(ISNUMBER(SEARCH('[1]Lookup for use classification'!$B$2,B646)),'[1]Lookup for use classification'!$A$2,IF(ISNUMBER(SEARCH('[1]Lookup for use classification'!$B$3,B646)),'[1]Lookup for use classification'!$A$3,IF(OR(ISNUMBER(SEARCH('[1]Lookup for use classification'!$B$4,B646)),ISNUMBER(SEARCH('[1]Lookup for use classification'!$C$4,B646)),ISNUMBER(SEARCH('[1]Lookup for use classification'!$D$4,B646)),ISNUMBER(SEARCH('[1]Lookup for use classification'!$E$4,B646))),'[1]Lookup for use classification'!$A$4,IF(OR(ISNUMBER(SEARCH('[1]Lookup for use classification'!$B$5,B646)),ISNUMBER(SEARCH('[1]Lookup for use classification'!$C$5,B646)),ISNUMBER(SEARCH('[1]Lookup for use classification'!$D$5,B646))),'[1]Lookup for use classification'!$A$5,IF(OR(ISNUMBER(SEARCH('[1]Lookup for use classification'!$B$7,B646)),ISNUMBER(SEARCH('[1]Lookup for use classification'!$C$7,B646)),ISNUMBER(SEARCH('[1]Lookup for use classification'!$D$7,B646))),'[1]Lookup for use classification'!$A$7,IF(OR(ISNUMBER(SEARCH('[1]Lookup for use classification'!$B$9,B646)),ISNUMBER(SEARCH('[1]Lookup for use classification'!$C$9,B646)),ISNUMBER(SEARCH('[1]Lookup for use classification'!$D$9,B646)),ISNUMBER(SEARCH('[1]Lookup for use classification'!$E$9,B646)),ISNUMBER(SEARCH('[1]Lookup for use classification'!$F$9,B646)),ISNUMBER(SEARCH('[1]Lookup for use classification'!$G$9,B646)),ISNUMBER(SEARCH('[1]Lookup for use classification'!$H$9,B646)),ISNUMBER(SEARCH('[1]Lookup for use classification'!$I$9,B646)),ISNUMBER(SEARCH('[1]Lookup for use classification'!$J$9,B646)),ISNUMBER(SEARCH('[1]Lookup for use classification'!$K$9,B646))),'[1]Lookup for use classification'!$A$9,IF(OR(ISNUMBER(SEARCH('[1]Lookup for use classification'!$B$10,B646)),ISNUMBER(SEARCH('[1]Lookup for use classification'!$C$10,B646)),ISNUMBER(SEARCH('[1]Lookup for use classification'!$D$10,B646)),ISNUMBER(SEARCH('[1]Lookup for use classification'!$E$10,B646)),ISNUMBER(SEARCH('[1]Lookup for use classification'!$F$10,B646)),ISNUMBER(SEARCH('[1]Lookup for use classification'!$G$10,B646))),'[1]Lookup for use classification'!$A$10,IF(OR(ISNUMBER(SEARCH('[1]Lookup for use classification'!$B$11,B646)),ISNUMBER(SEARCH('[1]Lookup for use classification'!$C$11,B646))),'[1]Lookup for use classification'!$A$11,IF(OR(ISNUMBER(SEARCH('[1]Lookup for use classification'!$B$12,B646)),ISNUMBER(SEARCH('[1]Lookup for use classification'!$C$12,B646))),'[1]Lookup for use classification'!$A$12,IF(OR(ISNUMBER(SEARCH('[1]Lookup for use classification'!$B$13,B646)),ISNUMBER(SEARCH('[1]Lookup for use classification'!$C$13,B646)),ISNUMBER(SEARCH('[1]Lookup for use classification'!$D$13,B646)),,ISNUMBER(SEARCH('[1]Lookup for use classification'!$C$13,B646)),ISNUMBER(SEARCH('[1]Lookup for use classification'!$E$13,B646))),'[1]Lookup for use classification'!$A$13,IF(OR(ISNUMBER(SEARCH('[1]Lookup for use classification'!$B$14,B646)),ISNUMBER(SEARCH('[1]Lookup for use classification'!$C$14,B646))),'[1]Lookup for use classification'!$A$14,"Other"))))))))))))</f>
        <v>Residential - Multi-Family</v>
      </c>
      <c r="D646" s="27">
        <v>750</v>
      </c>
      <c r="E646" s="29"/>
      <c r="F646" s="29"/>
    </row>
    <row r="647" spans="1:6">
      <c r="A647" s="16" t="s">
        <v>188</v>
      </c>
      <c r="B647" s="30" t="s">
        <v>200</v>
      </c>
      <c r="C647" s="133" t="str">
        <f>IF(OR(ISNUMBER(SEARCH('[1]Lookup for use classification'!$B$1,B647)),ISNUMBER(SEARCH('[1]Lookup for use classification'!$C$1,B647)),ISNUMBER(SEARCH('[1]Lookup for use classification'!$D$1,B647)),ISNUMBER(SEARCH('[1]Lookup for use classification'!$E$1,B647))),'[1]Lookup for use classification'!$A$1,IF(ISNUMBER(SEARCH('[1]Lookup for use classification'!$B$2,B647)),'[1]Lookup for use classification'!$A$2,IF(ISNUMBER(SEARCH('[1]Lookup for use classification'!$B$3,B647)),'[1]Lookup for use classification'!$A$3,IF(OR(ISNUMBER(SEARCH('[1]Lookup for use classification'!$B$4,B647)),ISNUMBER(SEARCH('[1]Lookup for use classification'!$C$4,B647)),ISNUMBER(SEARCH('[1]Lookup for use classification'!$D$4,B647)),ISNUMBER(SEARCH('[1]Lookup for use classification'!$E$4,B647))),'[1]Lookup for use classification'!$A$4,IF(OR(ISNUMBER(SEARCH('[1]Lookup for use classification'!$B$5,B647)),ISNUMBER(SEARCH('[1]Lookup for use classification'!$C$5,B647)),ISNUMBER(SEARCH('[1]Lookup for use classification'!$D$5,B647))),'[1]Lookup for use classification'!$A$5,IF(OR(ISNUMBER(SEARCH('[1]Lookup for use classification'!$B$7,B647)),ISNUMBER(SEARCH('[1]Lookup for use classification'!$C$7,B647)),ISNUMBER(SEARCH('[1]Lookup for use classification'!$D$7,B647))),'[1]Lookup for use classification'!$A$7,IF(OR(ISNUMBER(SEARCH('[1]Lookup for use classification'!$B$9,B647)),ISNUMBER(SEARCH('[1]Lookup for use classification'!$C$9,B647)),ISNUMBER(SEARCH('[1]Lookup for use classification'!$D$9,B647)),ISNUMBER(SEARCH('[1]Lookup for use classification'!$E$9,B647)),ISNUMBER(SEARCH('[1]Lookup for use classification'!$F$9,B647)),ISNUMBER(SEARCH('[1]Lookup for use classification'!$G$9,B647)),ISNUMBER(SEARCH('[1]Lookup for use classification'!$H$9,B647)),ISNUMBER(SEARCH('[1]Lookup for use classification'!$I$9,B647)),ISNUMBER(SEARCH('[1]Lookup for use classification'!$J$9,B647)),ISNUMBER(SEARCH('[1]Lookup for use classification'!$K$9,B647))),'[1]Lookup for use classification'!$A$9,IF(OR(ISNUMBER(SEARCH('[1]Lookup for use classification'!$B$10,B647)),ISNUMBER(SEARCH('[1]Lookup for use classification'!$C$10,B647)),ISNUMBER(SEARCH('[1]Lookup for use classification'!$D$10,B647)),ISNUMBER(SEARCH('[1]Lookup for use classification'!$E$10,B647)),ISNUMBER(SEARCH('[1]Lookup for use classification'!$F$10,B647)),ISNUMBER(SEARCH('[1]Lookup for use classification'!$G$10,B647))),'[1]Lookup for use classification'!$A$10,IF(OR(ISNUMBER(SEARCH('[1]Lookup for use classification'!$B$11,B647)),ISNUMBER(SEARCH('[1]Lookup for use classification'!$C$11,B647))),'[1]Lookup for use classification'!$A$11,IF(OR(ISNUMBER(SEARCH('[1]Lookup for use classification'!$B$12,B647)),ISNUMBER(SEARCH('[1]Lookup for use classification'!$C$12,B647))),'[1]Lookup for use classification'!$A$12,IF(OR(ISNUMBER(SEARCH('[1]Lookup for use classification'!$B$13,B647)),ISNUMBER(SEARCH('[1]Lookup for use classification'!$C$13,B647)),ISNUMBER(SEARCH('[1]Lookup for use classification'!$D$13,B647)),,ISNUMBER(SEARCH('[1]Lookup for use classification'!$C$13,B647)),ISNUMBER(SEARCH('[1]Lookup for use classification'!$E$13,B647))),'[1]Lookup for use classification'!$A$13,IF(OR(ISNUMBER(SEARCH('[1]Lookup for use classification'!$B$14,B647)),ISNUMBER(SEARCH('[1]Lookup for use classification'!$C$14,B647))),'[1]Lookup for use classification'!$A$14,"Other"))))))))))))</f>
        <v>Office</v>
      </c>
      <c r="D647" s="46">
        <v>400</v>
      </c>
      <c r="E647" s="28"/>
      <c r="F647" s="28"/>
    </row>
    <row r="648" spans="1:6">
      <c r="A648" s="16" t="s">
        <v>188</v>
      </c>
      <c r="B648" s="26" t="s">
        <v>55</v>
      </c>
      <c r="C648" s="133" t="str">
        <f>IF(OR(ISNUMBER(SEARCH('[1]Lookup for use classification'!$B$1,B648)),ISNUMBER(SEARCH('[1]Lookup for use classification'!$C$1,B648)),ISNUMBER(SEARCH('[1]Lookup for use classification'!$D$1,B648)),ISNUMBER(SEARCH('[1]Lookup for use classification'!$E$1,B648))),'[1]Lookup for use classification'!$A$1,IF(ISNUMBER(SEARCH('[1]Lookup for use classification'!$B$2,B648)),'[1]Lookup for use classification'!$A$2,IF(ISNUMBER(SEARCH('[1]Lookup for use classification'!$B$3,B648)),'[1]Lookup for use classification'!$A$3,IF(OR(ISNUMBER(SEARCH('[1]Lookup for use classification'!$B$4,B648)),ISNUMBER(SEARCH('[1]Lookup for use classification'!$C$4,B648)),ISNUMBER(SEARCH('[1]Lookup for use classification'!$D$4,B648)),ISNUMBER(SEARCH('[1]Lookup for use classification'!$E$4,B648))),'[1]Lookup for use classification'!$A$4,IF(OR(ISNUMBER(SEARCH('[1]Lookup for use classification'!$B$5,B648)),ISNUMBER(SEARCH('[1]Lookup for use classification'!$C$5,B648)),ISNUMBER(SEARCH('[1]Lookup for use classification'!$D$5,B648))),'[1]Lookup for use classification'!$A$5,IF(OR(ISNUMBER(SEARCH('[1]Lookup for use classification'!$B$7,B648)),ISNUMBER(SEARCH('[1]Lookup for use classification'!$C$7,B648)),ISNUMBER(SEARCH('[1]Lookup for use classification'!$D$7,B648))),'[1]Lookup for use classification'!$A$7,IF(OR(ISNUMBER(SEARCH('[1]Lookup for use classification'!$B$9,B648)),ISNUMBER(SEARCH('[1]Lookup for use classification'!$C$9,B648)),ISNUMBER(SEARCH('[1]Lookup for use classification'!$D$9,B648)),ISNUMBER(SEARCH('[1]Lookup for use classification'!$E$9,B648)),ISNUMBER(SEARCH('[1]Lookup for use classification'!$F$9,B648)),ISNUMBER(SEARCH('[1]Lookup for use classification'!$G$9,B648)),ISNUMBER(SEARCH('[1]Lookup for use classification'!$H$9,B648)),ISNUMBER(SEARCH('[1]Lookup for use classification'!$I$9,B648)),ISNUMBER(SEARCH('[1]Lookup for use classification'!$J$9,B648)),ISNUMBER(SEARCH('[1]Lookup for use classification'!$K$9,B648))),'[1]Lookup for use classification'!$A$9,IF(OR(ISNUMBER(SEARCH('[1]Lookup for use classification'!$B$10,B648)),ISNUMBER(SEARCH('[1]Lookup for use classification'!$C$10,B648)),ISNUMBER(SEARCH('[1]Lookup for use classification'!$D$10,B648)),ISNUMBER(SEARCH('[1]Lookup for use classification'!$E$10,B648)),ISNUMBER(SEARCH('[1]Lookup for use classification'!$F$10,B648)),ISNUMBER(SEARCH('[1]Lookup for use classification'!$G$10,B648))),'[1]Lookup for use classification'!$A$10,IF(OR(ISNUMBER(SEARCH('[1]Lookup for use classification'!$B$11,B648)),ISNUMBER(SEARCH('[1]Lookup for use classification'!$C$11,B648))),'[1]Lookup for use classification'!$A$11,IF(OR(ISNUMBER(SEARCH('[1]Lookup for use classification'!$B$12,B648)),ISNUMBER(SEARCH('[1]Lookup for use classification'!$C$12,B648))),'[1]Lookup for use classification'!$A$12,IF(OR(ISNUMBER(SEARCH('[1]Lookup for use classification'!$B$13,B648)),ISNUMBER(SEARCH('[1]Lookup for use classification'!$C$13,B648)),ISNUMBER(SEARCH('[1]Lookup for use classification'!$D$13,B648)),,ISNUMBER(SEARCH('[1]Lookup for use classification'!$C$13,B648)),ISNUMBER(SEARCH('[1]Lookup for use classification'!$E$13,B648))),'[1]Lookup for use classification'!$A$13,IF(OR(ISNUMBER(SEARCH('[1]Lookup for use classification'!$B$14,B648)),ISNUMBER(SEARCH('[1]Lookup for use classification'!$C$14,B648))),'[1]Lookup for use classification'!$A$14,"Other"))))))))))))</f>
        <v>Public Safety</v>
      </c>
      <c r="D648" s="27">
        <v>2400</v>
      </c>
      <c r="E648" s="29" t="s">
        <v>6</v>
      </c>
      <c r="F648" s="29"/>
    </row>
    <row r="649" spans="1:6">
      <c r="A649" s="16" t="s">
        <v>188</v>
      </c>
      <c r="B649" s="26" t="s">
        <v>37</v>
      </c>
      <c r="C649" s="133" t="str">
        <f>IF(OR(ISNUMBER(SEARCH('[1]Lookup for use classification'!$B$1,B649)),ISNUMBER(SEARCH('[1]Lookup for use classification'!$C$1,B649)),ISNUMBER(SEARCH('[1]Lookup for use classification'!$D$1,B649)),ISNUMBER(SEARCH('[1]Lookup for use classification'!$E$1,B649))),'[1]Lookup for use classification'!$A$1,IF(ISNUMBER(SEARCH('[1]Lookup for use classification'!$B$2,B649)),'[1]Lookup for use classification'!$A$2,IF(ISNUMBER(SEARCH('[1]Lookup for use classification'!$B$3,B649)),'[1]Lookup for use classification'!$A$3,IF(OR(ISNUMBER(SEARCH('[1]Lookup for use classification'!$B$4,B649)),ISNUMBER(SEARCH('[1]Lookup for use classification'!$C$4,B649)),ISNUMBER(SEARCH('[1]Lookup for use classification'!$D$4,B649)),ISNUMBER(SEARCH('[1]Lookup for use classification'!$E$4,B649))),'[1]Lookup for use classification'!$A$4,IF(OR(ISNUMBER(SEARCH('[1]Lookup for use classification'!$B$5,B649)),ISNUMBER(SEARCH('[1]Lookup for use classification'!$C$5,B649)),ISNUMBER(SEARCH('[1]Lookup for use classification'!$D$5,B649))),'[1]Lookup for use classification'!$A$5,IF(OR(ISNUMBER(SEARCH('[1]Lookup for use classification'!$B$7,B649)),ISNUMBER(SEARCH('[1]Lookup for use classification'!$C$7,B649)),ISNUMBER(SEARCH('[1]Lookup for use classification'!$D$7,B649))),'[1]Lookup for use classification'!$A$7,IF(OR(ISNUMBER(SEARCH('[1]Lookup for use classification'!$B$9,B649)),ISNUMBER(SEARCH('[1]Lookup for use classification'!$C$9,B649)),ISNUMBER(SEARCH('[1]Lookup for use classification'!$D$9,B649)),ISNUMBER(SEARCH('[1]Lookup for use classification'!$E$9,B649)),ISNUMBER(SEARCH('[1]Lookup for use classification'!$F$9,B649)),ISNUMBER(SEARCH('[1]Lookup for use classification'!$G$9,B649)),ISNUMBER(SEARCH('[1]Lookup for use classification'!$H$9,B649)),ISNUMBER(SEARCH('[1]Lookup for use classification'!$I$9,B649)),ISNUMBER(SEARCH('[1]Lookup for use classification'!$J$9,B649)),ISNUMBER(SEARCH('[1]Lookup for use classification'!$K$9,B649))),'[1]Lookup for use classification'!$A$9,IF(OR(ISNUMBER(SEARCH('[1]Lookup for use classification'!$B$10,B649)),ISNUMBER(SEARCH('[1]Lookup for use classification'!$C$10,B649)),ISNUMBER(SEARCH('[1]Lookup for use classification'!$D$10,B649)),ISNUMBER(SEARCH('[1]Lookup for use classification'!$E$10,B649)),ISNUMBER(SEARCH('[1]Lookup for use classification'!$F$10,B649)),ISNUMBER(SEARCH('[1]Lookup for use classification'!$G$10,B649))),'[1]Lookup for use classification'!$A$10,IF(OR(ISNUMBER(SEARCH('[1]Lookup for use classification'!$B$11,B649)),ISNUMBER(SEARCH('[1]Lookup for use classification'!$C$11,B649))),'[1]Lookup for use classification'!$A$11,IF(OR(ISNUMBER(SEARCH('[1]Lookup for use classification'!$B$12,B649)),ISNUMBER(SEARCH('[1]Lookup for use classification'!$C$12,B649))),'[1]Lookup for use classification'!$A$12,IF(OR(ISNUMBER(SEARCH('[1]Lookup for use classification'!$B$13,B649)),ISNUMBER(SEARCH('[1]Lookup for use classification'!$C$13,B649)),ISNUMBER(SEARCH('[1]Lookup for use classification'!$D$13,B649)),,ISNUMBER(SEARCH('[1]Lookup for use classification'!$C$13,B649)),ISNUMBER(SEARCH('[1]Lookup for use classification'!$E$13,B649))),'[1]Lookup for use classification'!$A$13,IF(OR(ISNUMBER(SEARCH('[1]Lookup for use classification'!$B$14,B649)),ISNUMBER(SEARCH('[1]Lookup for use classification'!$C$14,B649))),'[1]Lookup for use classification'!$A$14,"Other"))))))))))))</f>
        <v>Office</v>
      </c>
      <c r="D649" s="27"/>
      <c r="E649" s="29"/>
      <c r="F649" s="29"/>
    </row>
    <row r="650" spans="1:6">
      <c r="A650" s="16" t="s">
        <v>188</v>
      </c>
      <c r="B650" s="26" t="s">
        <v>164</v>
      </c>
      <c r="C650" s="133" t="str">
        <f>IF(OR(ISNUMBER(SEARCH('[1]Lookup for use classification'!$B$1,B650)),ISNUMBER(SEARCH('[1]Lookup for use classification'!$C$1,B650)),ISNUMBER(SEARCH('[1]Lookup for use classification'!$D$1,B650)),ISNUMBER(SEARCH('[1]Lookup for use classification'!$E$1,B650))),'[1]Lookup for use classification'!$A$1,IF(ISNUMBER(SEARCH('[1]Lookup for use classification'!$B$2,B650)),'[1]Lookup for use classification'!$A$2,IF(ISNUMBER(SEARCH('[1]Lookup for use classification'!$B$3,B650)),'[1]Lookup for use classification'!$A$3,IF(OR(ISNUMBER(SEARCH('[1]Lookup for use classification'!$B$4,B650)),ISNUMBER(SEARCH('[1]Lookup for use classification'!$C$4,B650)),ISNUMBER(SEARCH('[1]Lookup for use classification'!$D$4,B650)),ISNUMBER(SEARCH('[1]Lookup for use classification'!$E$4,B650))),'[1]Lookup for use classification'!$A$4,IF(OR(ISNUMBER(SEARCH('[1]Lookup for use classification'!$B$5,B650)),ISNUMBER(SEARCH('[1]Lookup for use classification'!$C$5,B650)),ISNUMBER(SEARCH('[1]Lookup for use classification'!$D$5,B650))),'[1]Lookup for use classification'!$A$5,IF(OR(ISNUMBER(SEARCH('[1]Lookup for use classification'!$B$7,B650)),ISNUMBER(SEARCH('[1]Lookup for use classification'!$C$7,B650)),ISNUMBER(SEARCH('[1]Lookup for use classification'!$D$7,B650))),'[1]Lookup for use classification'!$A$7,IF(OR(ISNUMBER(SEARCH('[1]Lookup for use classification'!$B$9,B650)),ISNUMBER(SEARCH('[1]Lookup for use classification'!$C$9,B650)),ISNUMBER(SEARCH('[1]Lookup for use classification'!$D$9,B650)),ISNUMBER(SEARCH('[1]Lookup for use classification'!$E$9,B650)),ISNUMBER(SEARCH('[1]Lookup for use classification'!$F$9,B650)),ISNUMBER(SEARCH('[1]Lookup for use classification'!$G$9,B650)),ISNUMBER(SEARCH('[1]Lookup for use classification'!$H$9,B650)),ISNUMBER(SEARCH('[1]Lookup for use classification'!$I$9,B650)),ISNUMBER(SEARCH('[1]Lookup for use classification'!$J$9,B650)),ISNUMBER(SEARCH('[1]Lookup for use classification'!$K$9,B650))),'[1]Lookup for use classification'!$A$9,IF(OR(ISNUMBER(SEARCH('[1]Lookup for use classification'!$B$10,B650)),ISNUMBER(SEARCH('[1]Lookup for use classification'!$C$10,B650)),ISNUMBER(SEARCH('[1]Lookup for use classification'!$D$10,B650)),ISNUMBER(SEARCH('[1]Lookup for use classification'!$E$10,B650)),ISNUMBER(SEARCH('[1]Lookup for use classification'!$F$10,B650)),ISNUMBER(SEARCH('[1]Lookup for use classification'!$G$10,B650))),'[1]Lookup for use classification'!$A$10,IF(OR(ISNUMBER(SEARCH('[1]Lookup for use classification'!$B$11,B650)),ISNUMBER(SEARCH('[1]Lookup for use classification'!$C$11,B650))),'[1]Lookup for use classification'!$A$11,IF(OR(ISNUMBER(SEARCH('[1]Lookup for use classification'!$B$12,B650)),ISNUMBER(SEARCH('[1]Lookup for use classification'!$C$12,B650))),'[1]Lookup for use classification'!$A$12,IF(OR(ISNUMBER(SEARCH('[1]Lookup for use classification'!$B$13,B650)),ISNUMBER(SEARCH('[1]Lookup for use classification'!$C$13,B650)),ISNUMBER(SEARCH('[1]Lookup for use classification'!$D$13,B650)),,ISNUMBER(SEARCH('[1]Lookup for use classification'!$C$13,B650)),ISNUMBER(SEARCH('[1]Lookup for use classification'!$E$13,B650))),'[1]Lookup for use classification'!$A$13,IF(OR(ISNUMBER(SEARCH('[1]Lookup for use classification'!$B$14,B650)),ISNUMBER(SEARCH('[1]Lookup for use classification'!$C$14,B650))),'[1]Lookup for use classification'!$A$14,"Other"))))))))))))</f>
        <v>Other</v>
      </c>
      <c r="D650" s="27"/>
      <c r="E650" s="29"/>
      <c r="F650" s="29"/>
    </row>
    <row r="651" spans="1:6">
      <c r="A651" s="16" t="s">
        <v>188</v>
      </c>
      <c r="B651" s="26" t="s">
        <v>201</v>
      </c>
      <c r="C651" s="133" t="str">
        <f>IF(OR(ISNUMBER(SEARCH('[1]Lookup for use classification'!$B$1,B651)),ISNUMBER(SEARCH('[1]Lookup for use classification'!$C$1,B651)),ISNUMBER(SEARCH('[1]Lookup for use classification'!$D$1,B651)),ISNUMBER(SEARCH('[1]Lookup for use classification'!$E$1,B651))),'[1]Lookup for use classification'!$A$1,IF(ISNUMBER(SEARCH('[1]Lookup for use classification'!$B$2,B651)),'[1]Lookup for use classification'!$A$2,IF(ISNUMBER(SEARCH('[1]Lookup for use classification'!$B$3,B651)),'[1]Lookup for use classification'!$A$3,IF(OR(ISNUMBER(SEARCH('[1]Lookup for use classification'!$B$4,B651)),ISNUMBER(SEARCH('[1]Lookup for use classification'!$C$4,B651)),ISNUMBER(SEARCH('[1]Lookup for use classification'!$D$4,B651)),ISNUMBER(SEARCH('[1]Lookup for use classification'!$E$4,B651))),'[1]Lookup for use classification'!$A$4,IF(OR(ISNUMBER(SEARCH('[1]Lookup for use classification'!$B$5,B651)),ISNUMBER(SEARCH('[1]Lookup for use classification'!$C$5,B651)),ISNUMBER(SEARCH('[1]Lookup for use classification'!$D$5,B651))),'[1]Lookup for use classification'!$A$5,IF(OR(ISNUMBER(SEARCH('[1]Lookup for use classification'!$B$7,B651)),ISNUMBER(SEARCH('[1]Lookup for use classification'!$C$7,B651)),ISNUMBER(SEARCH('[1]Lookup for use classification'!$D$7,B651))),'[1]Lookup for use classification'!$A$7,IF(OR(ISNUMBER(SEARCH('[1]Lookup for use classification'!$B$9,B651)),ISNUMBER(SEARCH('[1]Lookup for use classification'!$C$9,B651)),ISNUMBER(SEARCH('[1]Lookup for use classification'!$D$9,B651)),ISNUMBER(SEARCH('[1]Lookup for use classification'!$E$9,B651)),ISNUMBER(SEARCH('[1]Lookup for use classification'!$F$9,B651)),ISNUMBER(SEARCH('[1]Lookup for use classification'!$G$9,B651)),ISNUMBER(SEARCH('[1]Lookup for use classification'!$H$9,B651)),ISNUMBER(SEARCH('[1]Lookup for use classification'!$I$9,B651)),ISNUMBER(SEARCH('[1]Lookup for use classification'!$J$9,B651)),ISNUMBER(SEARCH('[1]Lookup for use classification'!$K$9,B651))),'[1]Lookup for use classification'!$A$9,IF(OR(ISNUMBER(SEARCH('[1]Lookup for use classification'!$B$10,B651)),ISNUMBER(SEARCH('[1]Lookup for use classification'!$C$10,B651)),ISNUMBER(SEARCH('[1]Lookup for use classification'!$D$10,B651)),ISNUMBER(SEARCH('[1]Lookup for use classification'!$E$10,B651)),ISNUMBER(SEARCH('[1]Lookup for use classification'!$F$10,B651)),ISNUMBER(SEARCH('[1]Lookup for use classification'!$G$10,B651))),'[1]Lookup for use classification'!$A$10,IF(OR(ISNUMBER(SEARCH('[1]Lookup for use classification'!$B$11,B651)),ISNUMBER(SEARCH('[1]Lookup for use classification'!$C$11,B651))),'[1]Lookup for use classification'!$A$11,IF(OR(ISNUMBER(SEARCH('[1]Lookup for use classification'!$B$12,B651)),ISNUMBER(SEARCH('[1]Lookup for use classification'!$C$12,B651))),'[1]Lookup for use classification'!$A$12,IF(OR(ISNUMBER(SEARCH('[1]Lookup for use classification'!$B$13,B651)),ISNUMBER(SEARCH('[1]Lookup for use classification'!$C$13,B651)),ISNUMBER(SEARCH('[1]Lookup for use classification'!$D$13,B651)),,ISNUMBER(SEARCH('[1]Lookup for use classification'!$C$13,B651)),ISNUMBER(SEARCH('[1]Lookup for use classification'!$E$13,B651))),'[1]Lookup for use classification'!$A$13,IF(OR(ISNUMBER(SEARCH('[1]Lookup for use classification'!$B$14,B651)),ISNUMBER(SEARCH('[1]Lookup for use classification'!$C$14,B651))),'[1]Lookup for use classification'!$A$14,"Other"))))))))))))</f>
        <v>Public Safety</v>
      </c>
      <c r="D651" s="27">
        <v>2635</v>
      </c>
      <c r="E651" s="29"/>
      <c r="F651" s="29"/>
    </row>
    <row r="652" spans="1:6">
      <c r="A652" s="16" t="s">
        <v>188</v>
      </c>
      <c r="B652" s="26" t="s">
        <v>202</v>
      </c>
      <c r="C652" s="133" t="str">
        <f>IF(OR(ISNUMBER(SEARCH('[1]Lookup for use classification'!$B$1,B652)),ISNUMBER(SEARCH('[1]Lookup for use classification'!$C$1,B652)),ISNUMBER(SEARCH('[1]Lookup for use classification'!$D$1,B652)),ISNUMBER(SEARCH('[1]Lookup for use classification'!$E$1,B652))),'[1]Lookup for use classification'!$A$1,IF(ISNUMBER(SEARCH('[1]Lookup for use classification'!$B$2,B652)),'[1]Lookup for use classification'!$A$2,IF(ISNUMBER(SEARCH('[1]Lookup for use classification'!$B$3,B652)),'[1]Lookup for use classification'!$A$3,IF(OR(ISNUMBER(SEARCH('[1]Lookup for use classification'!$B$4,B652)),ISNUMBER(SEARCH('[1]Lookup for use classification'!$C$4,B652)),ISNUMBER(SEARCH('[1]Lookup for use classification'!$D$4,B652)),ISNUMBER(SEARCH('[1]Lookup for use classification'!$E$4,B652))),'[1]Lookup for use classification'!$A$4,IF(OR(ISNUMBER(SEARCH('[1]Lookup for use classification'!$B$5,B652)),ISNUMBER(SEARCH('[1]Lookup for use classification'!$C$5,B652)),ISNUMBER(SEARCH('[1]Lookup for use classification'!$D$5,B652))),'[1]Lookup for use classification'!$A$5,IF(OR(ISNUMBER(SEARCH('[1]Lookup for use classification'!$B$7,B652)),ISNUMBER(SEARCH('[1]Lookup for use classification'!$C$7,B652)),ISNUMBER(SEARCH('[1]Lookup for use classification'!$D$7,B652))),'[1]Lookup for use classification'!$A$7,IF(OR(ISNUMBER(SEARCH('[1]Lookup for use classification'!$B$9,B652)),ISNUMBER(SEARCH('[1]Lookup for use classification'!$C$9,B652)),ISNUMBER(SEARCH('[1]Lookup for use classification'!$D$9,B652)),ISNUMBER(SEARCH('[1]Lookup for use classification'!$E$9,B652)),ISNUMBER(SEARCH('[1]Lookup for use classification'!$F$9,B652)),ISNUMBER(SEARCH('[1]Lookup for use classification'!$G$9,B652)),ISNUMBER(SEARCH('[1]Lookup for use classification'!$H$9,B652)),ISNUMBER(SEARCH('[1]Lookup for use classification'!$I$9,B652)),ISNUMBER(SEARCH('[1]Lookup for use classification'!$J$9,B652)),ISNUMBER(SEARCH('[1]Lookup for use classification'!$K$9,B652))),'[1]Lookup for use classification'!$A$9,IF(OR(ISNUMBER(SEARCH('[1]Lookup for use classification'!$B$10,B652)),ISNUMBER(SEARCH('[1]Lookup for use classification'!$C$10,B652)),ISNUMBER(SEARCH('[1]Lookup for use classification'!$D$10,B652)),ISNUMBER(SEARCH('[1]Lookup for use classification'!$E$10,B652)),ISNUMBER(SEARCH('[1]Lookup for use classification'!$F$10,B652)),ISNUMBER(SEARCH('[1]Lookup for use classification'!$G$10,B652))),'[1]Lookup for use classification'!$A$10,IF(OR(ISNUMBER(SEARCH('[1]Lookup for use classification'!$B$11,B652)),ISNUMBER(SEARCH('[1]Lookup for use classification'!$C$11,B652))),'[1]Lookup for use classification'!$A$11,IF(OR(ISNUMBER(SEARCH('[1]Lookup for use classification'!$B$12,B652)),ISNUMBER(SEARCH('[1]Lookup for use classification'!$C$12,B652))),'[1]Lookup for use classification'!$A$12,IF(OR(ISNUMBER(SEARCH('[1]Lookup for use classification'!$B$13,B652)),ISNUMBER(SEARCH('[1]Lookup for use classification'!$C$13,B652)),ISNUMBER(SEARCH('[1]Lookup for use classification'!$D$13,B652)),,ISNUMBER(SEARCH('[1]Lookup for use classification'!$C$13,B652)),ISNUMBER(SEARCH('[1]Lookup for use classification'!$E$13,B652))),'[1]Lookup for use classification'!$A$13,IF(OR(ISNUMBER(SEARCH('[1]Lookup for use classification'!$B$14,B652)),ISNUMBER(SEARCH('[1]Lookup for use classification'!$C$14,B652))),'[1]Lookup for use classification'!$A$14,"Other"))))))))))))</f>
        <v>Other</v>
      </c>
      <c r="D652" s="27">
        <v>2400</v>
      </c>
      <c r="E652" s="29" t="s">
        <v>6</v>
      </c>
      <c r="F652" s="29"/>
    </row>
    <row r="653" spans="1:6">
      <c r="A653" s="16" t="s">
        <v>188</v>
      </c>
      <c r="B653" s="26" t="s">
        <v>58</v>
      </c>
      <c r="C653" s="133" t="str">
        <f>IF(OR(ISNUMBER(SEARCH('[1]Lookup for use classification'!$B$1,B653)),ISNUMBER(SEARCH('[1]Lookup for use classification'!$C$1,B653)),ISNUMBER(SEARCH('[1]Lookup for use classification'!$D$1,B653)),ISNUMBER(SEARCH('[1]Lookup for use classification'!$E$1,B653))),'[1]Lookup for use classification'!$A$1,IF(ISNUMBER(SEARCH('[1]Lookup for use classification'!$B$2,B653)),'[1]Lookup for use classification'!$A$2,IF(ISNUMBER(SEARCH('[1]Lookup for use classification'!$B$3,B653)),'[1]Lookup for use classification'!$A$3,IF(OR(ISNUMBER(SEARCH('[1]Lookup for use classification'!$B$4,B653)),ISNUMBER(SEARCH('[1]Lookup for use classification'!$C$4,B653)),ISNUMBER(SEARCH('[1]Lookup for use classification'!$D$4,B653)),ISNUMBER(SEARCH('[1]Lookup for use classification'!$E$4,B653))),'[1]Lookup for use classification'!$A$4,IF(OR(ISNUMBER(SEARCH('[1]Lookup for use classification'!$B$5,B653)),ISNUMBER(SEARCH('[1]Lookup for use classification'!$C$5,B653)),ISNUMBER(SEARCH('[1]Lookup for use classification'!$D$5,B653))),'[1]Lookup for use classification'!$A$5,IF(OR(ISNUMBER(SEARCH('[1]Lookup for use classification'!$B$7,B653)),ISNUMBER(SEARCH('[1]Lookup for use classification'!$C$7,B653)),ISNUMBER(SEARCH('[1]Lookup for use classification'!$D$7,B653))),'[1]Lookup for use classification'!$A$7,IF(OR(ISNUMBER(SEARCH('[1]Lookup for use classification'!$B$9,B653)),ISNUMBER(SEARCH('[1]Lookup for use classification'!$C$9,B653)),ISNUMBER(SEARCH('[1]Lookup for use classification'!$D$9,B653)),ISNUMBER(SEARCH('[1]Lookup for use classification'!$E$9,B653)),ISNUMBER(SEARCH('[1]Lookup for use classification'!$F$9,B653)),ISNUMBER(SEARCH('[1]Lookup for use classification'!$G$9,B653)),ISNUMBER(SEARCH('[1]Lookup for use classification'!$H$9,B653)),ISNUMBER(SEARCH('[1]Lookup for use classification'!$I$9,B653)),ISNUMBER(SEARCH('[1]Lookup for use classification'!$J$9,B653)),ISNUMBER(SEARCH('[1]Lookup for use classification'!$K$9,B653))),'[1]Lookup for use classification'!$A$9,IF(OR(ISNUMBER(SEARCH('[1]Lookup for use classification'!$B$10,B653)),ISNUMBER(SEARCH('[1]Lookup for use classification'!$C$10,B653)),ISNUMBER(SEARCH('[1]Lookup for use classification'!$D$10,B653)),ISNUMBER(SEARCH('[1]Lookup for use classification'!$E$10,B653)),ISNUMBER(SEARCH('[1]Lookup for use classification'!$F$10,B653)),ISNUMBER(SEARCH('[1]Lookup for use classification'!$G$10,B653))),'[1]Lookup for use classification'!$A$10,IF(OR(ISNUMBER(SEARCH('[1]Lookup for use classification'!$B$11,B653)),ISNUMBER(SEARCH('[1]Lookup for use classification'!$C$11,B653))),'[1]Lookup for use classification'!$A$11,IF(OR(ISNUMBER(SEARCH('[1]Lookup for use classification'!$B$12,B653)),ISNUMBER(SEARCH('[1]Lookup for use classification'!$C$12,B653))),'[1]Lookup for use classification'!$A$12,IF(OR(ISNUMBER(SEARCH('[1]Lookup for use classification'!$B$13,B653)),ISNUMBER(SEARCH('[1]Lookup for use classification'!$C$13,B653)),ISNUMBER(SEARCH('[1]Lookup for use classification'!$D$13,B653)),,ISNUMBER(SEARCH('[1]Lookup for use classification'!$C$13,B653)),ISNUMBER(SEARCH('[1]Lookup for use classification'!$E$13,B653))),'[1]Lookup for use classification'!$A$13,IF(OR(ISNUMBER(SEARCH('[1]Lookup for use classification'!$B$14,B653)),ISNUMBER(SEARCH('[1]Lookup for use classification'!$C$14,B653))),'[1]Lookup for use classification'!$A$14,"Other"))))))))))))</f>
        <v>Education - K - 12</v>
      </c>
      <c r="D653" s="27">
        <v>20000</v>
      </c>
      <c r="E653" s="29" t="s">
        <v>6</v>
      </c>
      <c r="F653" s="29"/>
    </row>
    <row r="654" spans="1:6">
      <c r="A654" s="16" t="s">
        <v>188</v>
      </c>
      <c r="B654" s="26" t="s">
        <v>203</v>
      </c>
      <c r="C654" s="133" t="str">
        <f>IF(OR(ISNUMBER(SEARCH('[1]Lookup for use classification'!$B$1,B654)),ISNUMBER(SEARCH('[1]Lookup for use classification'!$C$1,B654)),ISNUMBER(SEARCH('[1]Lookup for use classification'!$D$1,B654)),ISNUMBER(SEARCH('[1]Lookup for use classification'!$E$1,B654))),'[1]Lookup for use classification'!$A$1,IF(ISNUMBER(SEARCH('[1]Lookup for use classification'!$B$2,B654)),'[1]Lookup for use classification'!$A$2,IF(ISNUMBER(SEARCH('[1]Lookup for use classification'!$B$3,B654)),'[1]Lookup for use classification'!$A$3,IF(OR(ISNUMBER(SEARCH('[1]Lookup for use classification'!$B$4,B654)),ISNUMBER(SEARCH('[1]Lookup for use classification'!$C$4,B654)),ISNUMBER(SEARCH('[1]Lookup for use classification'!$D$4,B654)),ISNUMBER(SEARCH('[1]Lookup for use classification'!$E$4,B654))),'[1]Lookup for use classification'!$A$4,IF(OR(ISNUMBER(SEARCH('[1]Lookup for use classification'!$B$5,B654)),ISNUMBER(SEARCH('[1]Lookup for use classification'!$C$5,B654)),ISNUMBER(SEARCH('[1]Lookup for use classification'!$D$5,B654))),'[1]Lookup for use classification'!$A$5,IF(OR(ISNUMBER(SEARCH('[1]Lookup for use classification'!$B$7,B654)),ISNUMBER(SEARCH('[1]Lookup for use classification'!$C$7,B654)),ISNUMBER(SEARCH('[1]Lookup for use classification'!$D$7,B654))),'[1]Lookup for use classification'!$A$7,IF(OR(ISNUMBER(SEARCH('[1]Lookup for use classification'!$B$9,B654)),ISNUMBER(SEARCH('[1]Lookup for use classification'!$C$9,B654)),ISNUMBER(SEARCH('[1]Lookup for use classification'!$D$9,B654)),ISNUMBER(SEARCH('[1]Lookup for use classification'!$E$9,B654)),ISNUMBER(SEARCH('[1]Lookup for use classification'!$F$9,B654)),ISNUMBER(SEARCH('[1]Lookup for use classification'!$G$9,B654)),ISNUMBER(SEARCH('[1]Lookup for use classification'!$H$9,B654)),ISNUMBER(SEARCH('[1]Lookup for use classification'!$I$9,B654)),ISNUMBER(SEARCH('[1]Lookup for use classification'!$J$9,B654)),ISNUMBER(SEARCH('[1]Lookup for use classification'!$K$9,B654))),'[1]Lookup for use classification'!$A$9,IF(OR(ISNUMBER(SEARCH('[1]Lookup for use classification'!$B$10,B654)),ISNUMBER(SEARCH('[1]Lookup for use classification'!$C$10,B654)),ISNUMBER(SEARCH('[1]Lookup for use classification'!$D$10,B654)),ISNUMBER(SEARCH('[1]Lookup for use classification'!$E$10,B654)),ISNUMBER(SEARCH('[1]Lookup for use classification'!$F$10,B654)),ISNUMBER(SEARCH('[1]Lookup for use classification'!$G$10,B654))),'[1]Lookup for use classification'!$A$10,IF(OR(ISNUMBER(SEARCH('[1]Lookup for use classification'!$B$11,B654)),ISNUMBER(SEARCH('[1]Lookup for use classification'!$C$11,B654))),'[1]Lookup for use classification'!$A$11,IF(OR(ISNUMBER(SEARCH('[1]Lookup for use classification'!$B$12,B654)),ISNUMBER(SEARCH('[1]Lookup for use classification'!$C$12,B654))),'[1]Lookup for use classification'!$A$12,IF(OR(ISNUMBER(SEARCH('[1]Lookup for use classification'!$B$13,B654)),ISNUMBER(SEARCH('[1]Lookup for use classification'!$C$13,B654)),ISNUMBER(SEARCH('[1]Lookup for use classification'!$D$13,B654)),,ISNUMBER(SEARCH('[1]Lookup for use classification'!$C$13,B654)),ISNUMBER(SEARCH('[1]Lookup for use classification'!$E$13,B654))),'[1]Lookup for use classification'!$A$13,IF(OR(ISNUMBER(SEARCH('[1]Lookup for use classification'!$B$14,B654)),ISNUMBER(SEARCH('[1]Lookup for use classification'!$C$14,B654))),'[1]Lookup for use classification'!$A$14,"Other"))))))))))))</f>
        <v>Other</v>
      </c>
      <c r="D654" s="27">
        <v>1600</v>
      </c>
      <c r="E654" s="29"/>
      <c r="F654" s="29"/>
    </row>
    <row r="655" spans="1:6">
      <c r="A655" s="16" t="s">
        <v>188</v>
      </c>
      <c r="B655" s="26" t="s">
        <v>204</v>
      </c>
      <c r="C655" s="133" t="str">
        <f>IF(OR(ISNUMBER(SEARCH('[1]Lookup for use classification'!$B$1,B655)),ISNUMBER(SEARCH('[1]Lookup for use classification'!$C$1,B655)),ISNUMBER(SEARCH('[1]Lookup for use classification'!$D$1,B655)),ISNUMBER(SEARCH('[1]Lookup for use classification'!$E$1,B655))),'[1]Lookup for use classification'!$A$1,IF(ISNUMBER(SEARCH('[1]Lookup for use classification'!$B$2,B655)),'[1]Lookup for use classification'!$A$2,IF(ISNUMBER(SEARCH('[1]Lookup for use classification'!$B$3,B655)),'[1]Lookup for use classification'!$A$3,IF(OR(ISNUMBER(SEARCH('[1]Lookup for use classification'!$B$4,B655)),ISNUMBER(SEARCH('[1]Lookup for use classification'!$C$4,B655)),ISNUMBER(SEARCH('[1]Lookup for use classification'!$D$4,B655)),ISNUMBER(SEARCH('[1]Lookup for use classification'!$E$4,B655))),'[1]Lookup for use classification'!$A$4,IF(OR(ISNUMBER(SEARCH('[1]Lookup for use classification'!$B$5,B655)),ISNUMBER(SEARCH('[1]Lookup for use classification'!$C$5,B655)),ISNUMBER(SEARCH('[1]Lookup for use classification'!$D$5,B655))),'[1]Lookup for use classification'!$A$5,IF(OR(ISNUMBER(SEARCH('[1]Lookup for use classification'!$B$7,B655)),ISNUMBER(SEARCH('[1]Lookup for use classification'!$C$7,B655)),ISNUMBER(SEARCH('[1]Lookup for use classification'!$D$7,B655))),'[1]Lookup for use classification'!$A$7,IF(OR(ISNUMBER(SEARCH('[1]Lookup for use classification'!$B$9,B655)),ISNUMBER(SEARCH('[1]Lookup for use classification'!$C$9,B655)),ISNUMBER(SEARCH('[1]Lookup for use classification'!$D$9,B655)),ISNUMBER(SEARCH('[1]Lookup for use classification'!$E$9,B655)),ISNUMBER(SEARCH('[1]Lookup for use classification'!$F$9,B655)),ISNUMBER(SEARCH('[1]Lookup for use classification'!$G$9,B655)),ISNUMBER(SEARCH('[1]Lookup for use classification'!$H$9,B655)),ISNUMBER(SEARCH('[1]Lookup for use classification'!$I$9,B655)),ISNUMBER(SEARCH('[1]Lookup for use classification'!$J$9,B655)),ISNUMBER(SEARCH('[1]Lookup for use classification'!$K$9,B655))),'[1]Lookup for use classification'!$A$9,IF(OR(ISNUMBER(SEARCH('[1]Lookup for use classification'!$B$10,B655)),ISNUMBER(SEARCH('[1]Lookup for use classification'!$C$10,B655)),ISNUMBER(SEARCH('[1]Lookup for use classification'!$D$10,B655)),ISNUMBER(SEARCH('[1]Lookup for use classification'!$E$10,B655)),ISNUMBER(SEARCH('[1]Lookup for use classification'!$F$10,B655)),ISNUMBER(SEARCH('[1]Lookup for use classification'!$G$10,B655))),'[1]Lookup for use classification'!$A$10,IF(OR(ISNUMBER(SEARCH('[1]Lookup for use classification'!$B$11,B655)),ISNUMBER(SEARCH('[1]Lookup for use classification'!$C$11,B655))),'[1]Lookup for use classification'!$A$11,IF(OR(ISNUMBER(SEARCH('[1]Lookup for use classification'!$B$12,B655)),ISNUMBER(SEARCH('[1]Lookup for use classification'!$C$12,B655))),'[1]Lookup for use classification'!$A$12,IF(OR(ISNUMBER(SEARCH('[1]Lookup for use classification'!$B$13,B655)),ISNUMBER(SEARCH('[1]Lookup for use classification'!$C$13,B655)),ISNUMBER(SEARCH('[1]Lookup for use classification'!$D$13,B655)),,ISNUMBER(SEARCH('[1]Lookup for use classification'!$C$13,B655)),ISNUMBER(SEARCH('[1]Lookup for use classification'!$E$13,B655))),'[1]Lookup for use classification'!$A$13,IF(OR(ISNUMBER(SEARCH('[1]Lookup for use classification'!$B$14,B655)),ISNUMBER(SEARCH('[1]Lookup for use classification'!$C$14,B655))),'[1]Lookup for use classification'!$A$14,"Other"))))))))))))</f>
        <v>Other</v>
      </c>
      <c r="D655" s="27"/>
      <c r="E655" s="29"/>
      <c r="F655" s="29"/>
    </row>
    <row r="656" spans="1:6">
      <c r="A656" s="16" t="s">
        <v>188</v>
      </c>
      <c r="B656" s="26" t="s">
        <v>205</v>
      </c>
      <c r="C656" s="133" t="str">
        <f>IF(OR(ISNUMBER(SEARCH('[1]Lookup for use classification'!$B$1,B656)),ISNUMBER(SEARCH('[1]Lookup for use classification'!$C$1,B656)),ISNUMBER(SEARCH('[1]Lookup for use classification'!$D$1,B656)),ISNUMBER(SEARCH('[1]Lookup for use classification'!$E$1,B656))),'[1]Lookup for use classification'!$A$1,IF(ISNUMBER(SEARCH('[1]Lookup for use classification'!$B$2,B656)),'[1]Lookup for use classification'!$A$2,IF(ISNUMBER(SEARCH('[1]Lookup for use classification'!$B$3,B656)),'[1]Lookup for use classification'!$A$3,IF(OR(ISNUMBER(SEARCH('[1]Lookup for use classification'!$B$4,B656)),ISNUMBER(SEARCH('[1]Lookup for use classification'!$C$4,B656)),ISNUMBER(SEARCH('[1]Lookup for use classification'!$D$4,B656)),ISNUMBER(SEARCH('[1]Lookup for use classification'!$E$4,B656))),'[1]Lookup for use classification'!$A$4,IF(OR(ISNUMBER(SEARCH('[1]Lookup for use classification'!$B$5,B656)),ISNUMBER(SEARCH('[1]Lookup for use classification'!$C$5,B656)),ISNUMBER(SEARCH('[1]Lookup for use classification'!$D$5,B656))),'[1]Lookup for use classification'!$A$5,IF(OR(ISNUMBER(SEARCH('[1]Lookup for use classification'!$B$7,B656)),ISNUMBER(SEARCH('[1]Lookup for use classification'!$C$7,B656)),ISNUMBER(SEARCH('[1]Lookup for use classification'!$D$7,B656))),'[1]Lookup for use classification'!$A$7,IF(OR(ISNUMBER(SEARCH('[1]Lookup for use classification'!$B$9,B656)),ISNUMBER(SEARCH('[1]Lookup for use classification'!$C$9,B656)),ISNUMBER(SEARCH('[1]Lookup for use classification'!$D$9,B656)),ISNUMBER(SEARCH('[1]Lookup for use classification'!$E$9,B656)),ISNUMBER(SEARCH('[1]Lookup for use classification'!$F$9,B656)),ISNUMBER(SEARCH('[1]Lookup for use classification'!$G$9,B656)),ISNUMBER(SEARCH('[1]Lookup for use classification'!$H$9,B656)),ISNUMBER(SEARCH('[1]Lookup for use classification'!$I$9,B656)),ISNUMBER(SEARCH('[1]Lookup for use classification'!$J$9,B656)),ISNUMBER(SEARCH('[1]Lookup for use classification'!$K$9,B656))),'[1]Lookup for use classification'!$A$9,IF(OR(ISNUMBER(SEARCH('[1]Lookup for use classification'!$B$10,B656)),ISNUMBER(SEARCH('[1]Lookup for use classification'!$C$10,B656)),ISNUMBER(SEARCH('[1]Lookup for use classification'!$D$10,B656)),ISNUMBER(SEARCH('[1]Lookup for use classification'!$E$10,B656)),ISNUMBER(SEARCH('[1]Lookup for use classification'!$F$10,B656)),ISNUMBER(SEARCH('[1]Lookup for use classification'!$G$10,B656))),'[1]Lookup for use classification'!$A$10,IF(OR(ISNUMBER(SEARCH('[1]Lookup for use classification'!$B$11,B656)),ISNUMBER(SEARCH('[1]Lookup for use classification'!$C$11,B656))),'[1]Lookup for use classification'!$A$11,IF(OR(ISNUMBER(SEARCH('[1]Lookup for use classification'!$B$12,B656)),ISNUMBER(SEARCH('[1]Lookup for use classification'!$C$12,B656))),'[1]Lookup for use classification'!$A$12,IF(OR(ISNUMBER(SEARCH('[1]Lookup for use classification'!$B$13,B656)),ISNUMBER(SEARCH('[1]Lookup for use classification'!$C$13,B656)),ISNUMBER(SEARCH('[1]Lookup for use classification'!$D$13,B656)),,ISNUMBER(SEARCH('[1]Lookup for use classification'!$C$13,B656)),ISNUMBER(SEARCH('[1]Lookup for use classification'!$E$13,B656))),'[1]Lookup for use classification'!$A$13,IF(OR(ISNUMBER(SEARCH('[1]Lookup for use classification'!$B$14,B656)),ISNUMBER(SEARCH('[1]Lookup for use classification'!$C$14,B656))),'[1]Lookup for use classification'!$A$14,"Other"))))))))))))</f>
        <v>Education - K - 12</v>
      </c>
      <c r="D656" s="27"/>
      <c r="E656" s="29"/>
      <c r="F656" s="29"/>
    </row>
    <row r="657" spans="1:6">
      <c r="A657" s="16" t="s">
        <v>188</v>
      </c>
      <c r="B657" s="26" t="s">
        <v>206</v>
      </c>
      <c r="C657" s="133" t="str">
        <f>IF(OR(ISNUMBER(SEARCH('[1]Lookup for use classification'!$B$1,B657)),ISNUMBER(SEARCH('[1]Lookup for use classification'!$C$1,B657)),ISNUMBER(SEARCH('[1]Lookup for use classification'!$D$1,B657)),ISNUMBER(SEARCH('[1]Lookup for use classification'!$E$1,B657))),'[1]Lookup for use classification'!$A$1,IF(ISNUMBER(SEARCH('[1]Lookup for use classification'!$B$2,B657)),'[1]Lookup for use classification'!$A$2,IF(ISNUMBER(SEARCH('[1]Lookup for use classification'!$B$3,B657)),'[1]Lookup for use classification'!$A$3,IF(OR(ISNUMBER(SEARCH('[1]Lookup for use classification'!$B$4,B657)),ISNUMBER(SEARCH('[1]Lookup for use classification'!$C$4,B657)),ISNUMBER(SEARCH('[1]Lookup for use classification'!$D$4,B657)),ISNUMBER(SEARCH('[1]Lookup for use classification'!$E$4,B657))),'[1]Lookup for use classification'!$A$4,IF(OR(ISNUMBER(SEARCH('[1]Lookup for use classification'!$B$5,B657)),ISNUMBER(SEARCH('[1]Lookup for use classification'!$C$5,B657)),ISNUMBER(SEARCH('[1]Lookup for use classification'!$D$5,B657))),'[1]Lookup for use classification'!$A$5,IF(OR(ISNUMBER(SEARCH('[1]Lookup for use classification'!$B$7,B657)),ISNUMBER(SEARCH('[1]Lookup for use classification'!$C$7,B657)),ISNUMBER(SEARCH('[1]Lookup for use classification'!$D$7,B657))),'[1]Lookup for use classification'!$A$7,IF(OR(ISNUMBER(SEARCH('[1]Lookup for use classification'!$B$9,B657)),ISNUMBER(SEARCH('[1]Lookup for use classification'!$C$9,B657)),ISNUMBER(SEARCH('[1]Lookup for use classification'!$D$9,B657)),ISNUMBER(SEARCH('[1]Lookup for use classification'!$E$9,B657)),ISNUMBER(SEARCH('[1]Lookup for use classification'!$F$9,B657)),ISNUMBER(SEARCH('[1]Lookup for use classification'!$G$9,B657)),ISNUMBER(SEARCH('[1]Lookup for use classification'!$H$9,B657)),ISNUMBER(SEARCH('[1]Lookup for use classification'!$I$9,B657)),ISNUMBER(SEARCH('[1]Lookup for use classification'!$J$9,B657)),ISNUMBER(SEARCH('[1]Lookup for use classification'!$K$9,B657))),'[1]Lookup for use classification'!$A$9,IF(OR(ISNUMBER(SEARCH('[1]Lookup for use classification'!$B$10,B657)),ISNUMBER(SEARCH('[1]Lookup for use classification'!$C$10,B657)),ISNUMBER(SEARCH('[1]Lookup for use classification'!$D$10,B657)),ISNUMBER(SEARCH('[1]Lookup for use classification'!$E$10,B657)),ISNUMBER(SEARCH('[1]Lookup for use classification'!$F$10,B657)),ISNUMBER(SEARCH('[1]Lookup for use classification'!$G$10,B657))),'[1]Lookup for use classification'!$A$10,IF(OR(ISNUMBER(SEARCH('[1]Lookup for use classification'!$B$11,B657)),ISNUMBER(SEARCH('[1]Lookup for use classification'!$C$11,B657))),'[1]Lookup for use classification'!$A$11,IF(OR(ISNUMBER(SEARCH('[1]Lookup for use classification'!$B$12,B657)),ISNUMBER(SEARCH('[1]Lookup for use classification'!$C$12,B657))),'[1]Lookup for use classification'!$A$12,IF(OR(ISNUMBER(SEARCH('[1]Lookup for use classification'!$B$13,B657)),ISNUMBER(SEARCH('[1]Lookup for use classification'!$C$13,B657)),ISNUMBER(SEARCH('[1]Lookup for use classification'!$D$13,B657)),,ISNUMBER(SEARCH('[1]Lookup for use classification'!$C$13,B657)),ISNUMBER(SEARCH('[1]Lookup for use classification'!$E$13,B657))),'[1]Lookup for use classification'!$A$13,IF(OR(ISNUMBER(SEARCH('[1]Lookup for use classification'!$B$14,B657)),ISNUMBER(SEARCH('[1]Lookup for use classification'!$C$14,B657))),'[1]Lookup for use classification'!$A$14,"Other"))))))))))))</f>
        <v>Warehousing</v>
      </c>
      <c r="D657" s="27"/>
      <c r="E657" s="29"/>
      <c r="F657" s="29"/>
    </row>
    <row r="658" spans="1:6">
      <c r="A658" s="16" t="s">
        <v>188</v>
      </c>
      <c r="B658" s="30" t="s">
        <v>207</v>
      </c>
      <c r="C658" s="133" t="str">
        <f>IF(OR(ISNUMBER(SEARCH('[1]Lookup for use classification'!$B$1,B658)),ISNUMBER(SEARCH('[1]Lookup for use classification'!$C$1,B658)),ISNUMBER(SEARCH('[1]Lookup for use classification'!$D$1,B658)),ISNUMBER(SEARCH('[1]Lookup for use classification'!$E$1,B658))),'[1]Lookup for use classification'!$A$1,IF(ISNUMBER(SEARCH('[1]Lookup for use classification'!$B$2,B658)),'[1]Lookup for use classification'!$A$2,IF(ISNUMBER(SEARCH('[1]Lookup for use classification'!$B$3,B658)),'[1]Lookup for use classification'!$A$3,IF(OR(ISNUMBER(SEARCH('[1]Lookup for use classification'!$B$4,B658)),ISNUMBER(SEARCH('[1]Lookup for use classification'!$C$4,B658)),ISNUMBER(SEARCH('[1]Lookup for use classification'!$D$4,B658)),ISNUMBER(SEARCH('[1]Lookup for use classification'!$E$4,B658))),'[1]Lookup for use classification'!$A$4,IF(OR(ISNUMBER(SEARCH('[1]Lookup for use classification'!$B$5,B658)),ISNUMBER(SEARCH('[1]Lookup for use classification'!$C$5,B658)),ISNUMBER(SEARCH('[1]Lookup for use classification'!$D$5,B658))),'[1]Lookup for use classification'!$A$5,IF(OR(ISNUMBER(SEARCH('[1]Lookup for use classification'!$B$7,B658)),ISNUMBER(SEARCH('[1]Lookup for use classification'!$C$7,B658)),ISNUMBER(SEARCH('[1]Lookup for use classification'!$D$7,B658))),'[1]Lookup for use classification'!$A$7,IF(OR(ISNUMBER(SEARCH('[1]Lookup for use classification'!$B$9,B658)),ISNUMBER(SEARCH('[1]Lookup for use classification'!$C$9,B658)),ISNUMBER(SEARCH('[1]Lookup for use classification'!$D$9,B658)),ISNUMBER(SEARCH('[1]Lookup for use classification'!$E$9,B658)),ISNUMBER(SEARCH('[1]Lookup for use classification'!$F$9,B658)),ISNUMBER(SEARCH('[1]Lookup for use classification'!$G$9,B658)),ISNUMBER(SEARCH('[1]Lookup for use classification'!$H$9,B658)),ISNUMBER(SEARCH('[1]Lookup for use classification'!$I$9,B658)),ISNUMBER(SEARCH('[1]Lookup for use classification'!$J$9,B658)),ISNUMBER(SEARCH('[1]Lookup for use classification'!$K$9,B658))),'[1]Lookup for use classification'!$A$9,IF(OR(ISNUMBER(SEARCH('[1]Lookup for use classification'!$B$10,B658)),ISNUMBER(SEARCH('[1]Lookup for use classification'!$C$10,B658)),ISNUMBER(SEARCH('[1]Lookup for use classification'!$D$10,B658)),ISNUMBER(SEARCH('[1]Lookup for use classification'!$E$10,B658)),ISNUMBER(SEARCH('[1]Lookup for use classification'!$F$10,B658)),ISNUMBER(SEARCH('[1]Lookup for use classification'!$G$10,B658))),'[1]Lookup for use classification'!$A$10,IF(OR(ISNUMBER(SEARCH('[1]Lookup for use classification'!$B$11,B658)),ISNUMBER(SEARCH('[1]Lookup for use classification'!$C$11,B658))),'[1]Lookup for use classification'!$A$11,IF(OR(ISNUMBER(SEARCH('[1]Lookup for use classification'!$B$12,B658)),ISNUMBER(SEARCH('[1]Lookup for use classification'!$C$12,B658))),'[1]Lookup for use classification'!$A$12,IF(OR(ISNUMBER(SEARCH('[1]Lookup for use classification'!$B$13,B658)),ISNUMBER(SEARCH('[1]Lookup for use classification'!$C$13,B658)),ISNUMBER(SEARCH('[1]Lookup for use classification'!$D$13,B658)),,ISNUMBER(SEARCH('[1]Lookup for use classification'!$C$13,B658)),ISNUMBER(SEARCH('[1]Lookup for use classification'!$E$13,B658))),'[1]Lookup for use classification'!$A$13,IF(OR(ISNUMBER(SEARCH('[1]Lookup for use classification'!$B$14,B658)),ISNUMBER(SEARCH('[1]Lookup for use classification'!$C$14,B658))),'[1]Lookup for use classification'!$A$14,"Other"))))))))))))</f>
        <v>Warehousing</v>
      </c>
      <c r="D658" s="46"/>
      <c r="E658" s="28"/>
      <c r="F658" s="28"/>
    </row>
    <row r="659" spans="1:6">
      <c r="A659" s="16" t="s">
        <v>188</v>
      </c>
      <c r="B659" s="26" t="s">
        <v>64</v>
      </c>
      <c r="C659" s="133" t="str">
        <f>IF(OR(ISNUMBER(SEARCH('[1]Lookup for use classification'!$B$1,B659)),ISNUMBER(SEARCH('[1]Lookup for use classification'!$C$1,B659)),ISNUMBER(SEARCH('[1]Lookup for use classification'!$D$1,B659)),ISNUMBER(SEARCH('[1]Lookup for use classification'!$E$1,B659))),'[1]Lookup for use classification'!$A$1,IF(ISNUMBER(SEARCH('[1]Lookup for use classification'!$B$2,B659)),'[1]Lookup for use classification'!$A$2,IF(ISNUMBER(SEARCH('[1]Lookup for use classification'!$B$3,B659)),'[1]Lookup for use classification'!$A$3,IF(OR(ISNUMBER(SEARCH('[1]Lookup for use classification'!$B$4,B659)),ISNUMBER(SEARCH('[1]Lookup for use classification'!$C$4,B659)),ISNUMBER(SEARCH('[1]Lookup for use classification'!$D$4,B659)),ISNUMBER(SEARCH('[1]Lookup for use classification'!$E$4,B659))),'[1]Lookup for use classification'!$A$4,IF(OR(ISNUMBER(SEARCH('[1]Lookup for use classification'!$B$5,B659)),ISNUMBER(SEARCH('[1]Lookup for use classification'!$C$5,B659)),ISNUMBER(SEARCH('[1]Lookup for use classification'!$D$5,B659))),'[1]Lookup for use classification'!$A$5,IF(OR(ISNUMBER(SEARCH('[1]Lookup for use classification'!$B$7,B659)),ISNUMBER(SEARCH('[1]Lookup for use classification'!$C$7,B659)),ISNUMBER(SEARCH('[1]Lookup for use classification'!$D$7,B659))),'[1]Lookup for use classification'!$A$7,IF(OR(ISNUMBER(SEARCH('[1]Lookup for use classification'!$B$9,B659)),ISNUMBER(SEARCH('[1]Lookup for use classification'!$C$9,B659)),ISNUMBER(SEARCH('[1]Lookup for use classification'!$D$9,B659)),ISNUMBER(SEARCH('[1]Lookup for use classification'!$E$9,B659)),ISNUMBER(SEARCH('[1]Lookup for use classification'!$F$9,B659)),ISNUMBER(SEARCH('[1]Lookup for use classification'!$G$9,B659)),ISNUMBER(SEARCH('[1]Lookup for use classification'!$H$9,B659)),ISNUMBER(SEARCH('[1]Lookup for use classification'!$I$9,B659)),ISNUMBER(SEARCH('[1]Lookup for use classification'!$J$9,B659)),ISNUMBER(SEARCH('[1]Lookup for use classification'!$K$9,B659))),'[1]Lookup for use classification'!$A$9,IF(OR(ISNUMBER(SEARCH('[1]Lookup for use classification'!$B$10,B659)),ISNUMBER(SEARCH('[1]Lookup for use classification'!$C$10,B659)),ISNUMBER(SEARCH('[1]Lookup for use classification'!$D$10,B659)),ISNUMBER(SEARCH('[1]Lookup for use classification'!$E$10,B659)),ISNUMBER(SEARCH('[1]Lookup for use classification'!$F$10,B659)),ISNUMBER(SEARCH('[1]Lookup for use classification'!$G$10,B659))),'[1]Lookup for use classification'!$A$10,IF(OR(ISNUMBER(SEARCH('[1]Lookup for use classification'!$B$11,B659)),ISNUMBER(SEARCH('[1]Lookup for use classification'!$C$11,B659))),'[1]Lookup for use classification'!$A$11,IF(OR(ISNUMBER(SEARCH('[1]Lookup for use classification'!$B$12,B659)),ISNUMBER(SEARCH('[1]Lookup for use classification'!$C$12,B659))),'[1]Lookup for use classification'!$A$12,IF(OR(ISNUMBER(SEARCH('[1]Lookup for use classification'!$B$13,B659)),ISNUMBER(SEARCH('[1]Lookup for use classification'!$C$13,B659)),ISNUMBER(SEARCH('[1]Lookup for use classification'!$D$13,B659)),,ISNUMBER(SEARCH('[1]Lookup for use classification'!$C$13,B659)),ISNUMBER(SEARCH('[1]Lookup for use classification'!$E$13,B659))),'[1]Lookup for use classification'!$A$13,IF(OR(ISNUMBER(SEARCH('[1]Lookup for use classification'!$B$14,B659)),ISNUMBER(SEARCH('[1]Lookup for use classification'!$C$14,B659))),'[1]Lookup for use classification'!$A$14,"Other"))))))))))))</f>
        <v>Water &amp; Sewer</v>
      </c>
      <c r="D659" s="27">
        <v>2573</v>
      </c>
      <c r="E659" s="29" t="s">
        <v>6</v>
      </c>
      <c r="F659" s="29"/>
    </row>
    <row r="660" spans="1:6">
      <c r="A660" s="16" t="s">
        <v>188</v>
      </c>
      <c r="B660" s="26" t="s">
        <v>66</v>
      </c>
      <c r="C660" s="133" t="str">
        <f>IF(OR(ISNUMBER(SEARCH('[1]Lookup for use classification'!$B$1,B660)),ISNUMBER(SEARCH('[1]Lookup for use classification'!$C$1,B660)),ISNUMBER(SEARCH('[1]Lookup for use classification'!$D$1,B660)),ISNUMBER(SEARCH('[1]Lookup for use classification'!$E$1,B660))),'[1]Lookup for use classification'!$A$1,IF(ISNUMBER(SEARCH('[1]Lookup for use classification'!$B$2,B660)),'[1]Lookup for use classification'!$A$2,IF(ISNUMBER(SEARCH('[1]Lookup for use classification'!$B$3,B660)),'[1]Lookup for use classification'!$A$3,IF(OR(ISNUMBER(SEARCH('[1]Lookup for use classification'!$B$4,B660)),ISNUMBER(SEARCH('[1]Lookup for use classification'!$C$4,B660)),ISNUMBER(SEARCH('[1]Lookup for use classification'!$D$4,B660)),ISNUMBER(SEARCH('[1]Lookup for use classification'!$E$4,B660))),'[1]Lookup for use classification'!$A$4,IF(OR(ISNUMBER(SEARCH('[1]Lookup for use classification'!$B$5,B660)),ISNUMBER(SEARCH('[1]Lookup for use classification'!$C$5,B660)),ISNUMBER(SEARCH('[1]Lookup for use classification'!$D$5,B660))),'[1]Lookup for use classification'!$A$5,IF(OR(ISNUMBER(SEARCH('[1]Lookup for use classification'!$B$7,B660)),ISNUMBER(SEARCH('[1]Lookup for use classification'!$C$7,B660)),ISNUMBER(SEARCH('[1]Lookup for use classification'!$D$7,B660))),'[1]Lookup for use classification'!$A$7,IF(OR(ISNUMBER(SEARCH('[1]Lookup for use classification'!$B$9,B660)),ISNUMBER(SEARCH('[1]Lookup for use classification'!$C$9,B660)),ISNUMBER(SEARCH('[1]Lookup for use classification'!$D$9,B660)),ISNUMBER(SEARCH('[1]Lookup for use classification'!$E$9,B660)),ISNUMBER(SEARCH('[1]Lookup for use classification'!$F$9,B660)),ISNUMBER(SEARCH('[1]Lookup for use classification'!$G$9,B660)),ISNUMBER(SEARCH('[1]Lookup for use classification'!$H$9,B660)),ISNUMBER(SEARCH('[1]Lookup for use classification'!$I$9,B660)),ISNUMBER(SEARCH('[1]Lookup for use classification'!$J$9,B660)),ISNUMBER(SEARCH('[1]Lookup for use classification'!$K$9,B660))),'[1]Lookup for use classification'!$A$9,IF(OR(ISNUMBER(SEARCH('[1]Lookup for use classification'!$B$10,B660)),ISNUMBER(SEARCH('[1]Lookup for use classification'!$C$10,B660)),ISNUMBER(SEARCH('[1]Lookup for use classification'!$D$10,B660)),ISNUMBER(SEARCH('[1]Lookup for use classification'!$E$10,B660)),ISNUMBER(SEARCH('[1]Lookup for use classification'!$F$10,B660)),ISNUMBER(SEARCH('[1]Lookup for use classification'!$G$10,B660))),'[1]Lookup for use classification'!$A$10,IF(OR(ISNUMBER(SEARCH('[1]Lookup for use classification'!$B$11,B660)),ISNUMBER(SEARCH('[1]Lookup for use classification'!$C$11,B660))),'[1]Lookup for use classification'!$A$11,IF(OR(ISNUMBER(SEARCH('[1]Lookup for use classification'!$B$12,B660)),ISNUMBER(SEARCH('[1]Lookup for use classification'!$C$12,B660))),'[1]Lookup for use classification'!$A$12,IF(OR(ISNUMBER(SEARCH('[1]Lookup for use classification'!$B$13,B660)),ISNUMBER(SEARCH('[1]Lookup for use classification'!$C$13,B660)),ISNUMBER(SEARCH('[1]Lookup for use classification'!$D$13,B660)),,ISNUMBER(SEARCH('[1]Lookup for use classification'!$C$13,B660)),ISNUMBER(SEARCH('[1]Lookup for use classification'!$E$13,B660))),'[1]Lookup for use classification'!$A$13,IF(OR(ISNUMBER(SEARCH('[1]Lookup for use classification'!$B$14,B660)),ISNUMBER(SEARCH('[1]Lookup for use classification'!$C$14,B660))),'[1]Lookup for use classification'!$A$14,"Other"))))))))))))</f>
        <v>Water &amp; Sewer</v>
      </c>
      <c r="D660" s="27">
        <v>2379</v>
      </c>
      <c r="E660" s="29" t="s">
        <v>6</v>
      </c>
      <c r="F660" s="29"/>
    </row>
    <row r="661" spans="1:6">
      <c r="A661" s="16" t="s">
        <v>885</v>
      </c>
      <c r="B661" s="38" t="s">
        <v>882</v>
      </c>
      <c r="C661" s="133" t="str">
        <f>IF(OR(ISNUMBER(SEARCH('[1]Lookup for use classification'!$B$1,B661)),ISNUMBER(SEARCH('[1]Lookup for use classification'!$C$1,B661)),ISNUMBER(SEARCH('[1]Lookup for use classification'!$D$1,B661)),ISNUMBER(SEARCH('[1]Lookup for use classification'!$E$1,B661))),'[1]Lookup for use classification'!$A$1,IF(ISNUMBER(SEARCH('[1]Lookup for use classification'!$B$2,B661)),'[1]Lookup for use classification'!$A$2,IF(ISNUMBER(SEARCH('[1]Lookup for use classification'!$B$3,B661)),'[1]Lookup for use classification'!$A$3,IF(OR(ISNUMBER(SEARCH('[1]Lookup for use classification'!$B$4,B661)),ISNUMBER(SEARCH('[1]Lookup for use classification'!$C$4,B661)),ISNUMBER(SEARCH('[1]Lookup for use classification'!$D$4,B661)),ISNUMBER(SEARCH('[1]Lookup for use classification'!$E$4,B661))),'[1]Lookup for use classification'!$A$4,IF(OR(ISNUMBER(SEARCH('[1]Lookup for use classification'!$B$5,B661)),ISNUMBER(SEARCH('[1]Lookup for use classification'!$C$5,B661)),ISNUMBER(SEARCH('[1]Lookup for use classification'!$D$5,B661))),'[1]Lookup for use classification'!$A$5,IF(OR(ISNUMBER(SEARCH('[1]Lookup for use classification'!$B$7,B661)),ISNUMBER(SEARCH('[1]Lookup for use classification'!$C$7,B661)),ISNUMBER(SEARCH('[1]Lookup for use classification'!$D$7,B661))),'[1]Lookup for use classification'!$A$7,IF(OR(ISNUMBER(SEARCH('[1]Lookup for use classification'!$B$9,B661)),ISNUMBER(SEARCH('[1]Lookup for use classification'!$C$9,B661)),ISNUMBER(SEARCH('[1]Lookup for use classification'!$D$9,B661)),ISNUMBER(SEARCH('[1]Lookup for use classification'!$E$9,B661)),ISNUMBER(SEARCH('[1]Lookup for use classification'!$F$9,B661)),ISNUMBER(SEARCH('[1]Lookup for use classification'!$G$9,B661)),ISNUMBER(SEARCH('[1]Lookup for use classification'!$H$9,B661)),ISNUMBER(SEARCH('[1]Lookup for use classification'!$I$9,B661)),ISNUMBER(SEARCH('[1]Lookup for use classification'!$J$9,B661)),ISNUMBER(SEARCH('[1]Lookup for use classification'!$K$9,B661))),'[1]Lookup for use classification'!$A$9,IF(OR(ISNUMBER(SEARCH('[1]Lookup for use classification'!$B$10,B661)),ISNUMBER(SEARCH('[1]Lookup for use classification'!$C$10,B661)),ISNUMBER(SEARCH('[1]Lookup for use classification'!$D$10,B661)),ISNUMBER(SEARCH('[1]Lookup for use classification'!$E$10,B661)),ISNUMBER(SEARCH('[1]Lookup for use classification'!$F$10,B661)),ISNUMBER(SEARCH('[1]Lookup for use classification'!$G$10,B661))),'[1]Lookup for use classification'!$A$10,IF(OR(ISNUMBER(SEARCH('[1]Lookup for use classification'!$B$11,B661)),ISNUMBER(SEARCH('[1]Lookup for use classification'!$C$11,B661))),'[1]Lookup for use classification'!$A$11,IF(OR(ISNUMBER(SEARCH('[1]Lookup for use classification'!$B$12,B661)),ISNUMBER(SEARCH('[1]Lookup for use classification'!$C$12,B661))),'[1]Lookup for use classification'!$A$12,IF(OR(ISNUMBER(SEARCH('[1]Lookup for use classification'!$B$13,B661)),ISNUMBER(SEARCH('[1]Lookup for use classification'!$C$13,B661)),ISNUMBER(SEARCH('[1]Lookup for use classification'!$D$13,B661)),,ISNUMBER(SEARCH('[1]Lookup for use classification'!$C$13,B661)),ISNUMBER(SEARCH('[1]Lookup for use classification'!$E$13,B661))),'[1]Lookup for use classification'!$A$13,IF(OR(ISNUMBER(SEARCH('[1]Lookup for use classification'!$B$14,B661)),ISNUMBER(SEARCH('[1]Lookup for use classification'!$C$14,B661))),'[1]Lookup for use classification'!$A$14,"Other"))))))))))))</f>
        <v>Health Care - Hospitals</v>
      </c>
      <c r="D661" s="39">
        <v>480</v>
      </c>
      <c r="E661" s="41"/>
      <c r="F661" s="41" t="s">
        <v>11</v>
      </c>
    </row>
    <row r="662" spans="1:6">
      <c r="A662" s="16" t="s">
        <v>885</v>
      </c>
      <c r="B662" s="38" t="s">
        <v>185</v>
      </c>
      <c r="C662" s="133" t="str">
        <f>IF(OR(ISNUMBER(SEARCH('[1]Lookup for use classification'!$B$1,B662)),ISNUMBER(SEARCH('[1]Lookup for use classification'!$C$1,B662)),ISNUMBER(SEARCH('[1]Lookup for use classification'!$D$1,B662)),ISNUMBER(SEARCH('[1]Lookup for use classification'!$E$1,B662))),'[1]Lookup for use classification'!$A$1,IF(ISNUMBER(SEARCH('[1]Lookup for use classification'!$B$2,B662)),'[1]Lookup for use classification'!$A$2,IF(ISNUMBER(SEARCH('[1]Lookup for use classification'!$B$3,B662)),'[1]Lookup for use classification'!$A$3,IF(OR(ISNUMBER(SEARCH('[1]Lookup for use classification'!$B$4,B662)),ISNUMBER(SEARCH('[1]Lookup for use classification'!$C$4,B662)),ISNUMBER(SEARCH('[1]Lookup for use classification'!$D$4,B662)),ISNUMBER(SEARCH('[1]Lookup for use classification'!$E$4,B662))),'[1]Lookup for use classification'!$A$4,IF(OR(ISNUMBER(SEARCH('[1]Lookup for use classification'!$B$5,B662)),ISNUMBER(SEARCH('[1]Lookup for use classification'!$C$5,B662)),ISNUMBER(SEARCH('[1]Lookup for use classification'!$D$5,B662))),'[1]Lookup for use classification'!$A$5,IF(OR(ISNUMBER(SEARCH('[1]Lookup for use classification'!$B$7,B662)),ISNUMBER(SEARCH('[1]Lookup for use classification'!$C$7,B662)),ISNUMBER(SEARCH('[1]Lookup for use classification'!$D$7,B662))),'[1]Lookup for use classification'!$A$7,IF(OR(ISNUMBER(SEARCH('[1]Lookup for use classification'!$B$9,B662)),ISNUMBER(SEARCH('[1]Lookup for use classification'!$C$9,B662)),ISNUMBER(SEARCH('[1]Lookup for use classification'!$D$9,B662)),ISNUMBER(SEARCH('[1]Lookup for use classification'!$E$9,B662)),ISNUMBER(SEARCH('[1]Lookup for use classification'!$F$9,B662)),ISNUMBER(SEARCH('[1]Lookup for use classification'!$G$9,B662)),ISNUMBER(SEARCH('[1]Lookup for use classification'!$H$9,B662)),ISNUMBER(SEARCH('[1]Lookup for use classification'!$I$9,B662)),ISNUMBER(SEARCH('[1]Lookup for use classification'!$J$9,B662)),ISNUMBER(SEARCH('[1]Lookup for use classification'!$K$9,B662))),'[1]Lookup for use classification'!$A$9,IF(OR(ISNUMBER(SEARCH('[1]Lookup for use classification'!$B$10,B662)),ISNUMBER(SEARCH('[1]Lookup for use classification'!$C$10,B662)),ISNUMBER(SEARCH('[1]Lookup for use classification'!$D$10,B662)),ISNUMBER(SEARCH('[1]Lookup for use classification'!$E$10,B662)),ISNUMBER(SEARCH('[1]Lookup for use classification'!$F$10,B662)),ISNUMBER(SEARCH('[1]Lookup for use classification'!$G$10,B662))),'[1]Lookup for use classification'!$A$10,IF(OR(ISNUMBER(SEARCH('[1]Lookup for use classification'!$B$11,B662)),ISNUMBER(SEARCH('[1]Lookup for use classification'!$C$11,B662))),'[1]Lookup for use classification'!$A$11,IF(OR(ISNUMBER(SEARCH('[1]Lookup for use classification'!$B$12,B662)),ISNUMBER(SEARCH('[1]Lookup for use classification'!$C$12,B662))),'[1]Lookup for use classification'!$A$12,IF(OR(ISNUMBER(SEARCH('[1]Lookup for use classification'!$B$13,B662)),ISNUMBER(SEARCH('[1]Lookup for use classification'!$C$13,B662)),ISNUMBER(SEARCH('[1]Lookup for use classification'!$D$13,B662)),,ISNUMBER(SEARCH('[1]Lookup for use classification'!$C$13,B662)),ISNUMBER(SEARCH('[1]Lookup for use classification'!$E$13,B662))),'[1]Lookup for use classification'!$A$13,IF(OR(ISNUMBER(SEARCH('[1]Lookup for use classification'!$B$14,B662)),ISNUMBER(SEARCH('[1]Lookup for use classification'!$C$14,B662))),'[1]Lookup for use classification'!$A$14,"Other"))))))))))))</f>
        <v>Other</v>
      </c>
      <c r="D662" s="39">
        <v>864</v>
      </c>
      <c r="E662" s="41"/>
      <c r="F662" s="41" t="s">
        <v>11</v>
      </c>
    </row>
    <row r="663" spans="1:6">
      <c r="A663" s="16" t="s">
        <v>885</v>
      </c>
      <c r="B663" s="38" t="s">
        <v>883</v>
      </c>
      <c r="C663" s="133" t="str">
        <f>IF(OR(ISNUMBER(SEARCH('[1]Lookup for use classification'!$B$1,B663)),ISNUMBER(SEARCH('[1]Lookup for use classification'!$C$1,B663)),ISNUMBER(SEARCH('[1]Lookup for use classification'!$D$1,B663)),ISNUMBER(SEARCH('[1]Lookup for use classification'!$E$1,B663))),'[1]Lookup for use classification'!$A$1,IF(ISNUMBER(SEARCH('[1]Lookup for use classification'!$B$2,B663)),'[1]Lookup for use classification'!$A$2,IF(ISNUMBER(SEARCH('[1]Lookup for use classification'!$B$3,B663)),'[1]Lookup for use classification'!$A$3,IF(OR(ISNUMBER(SEARCH('[1]Lookup for use classification'!$B$4,B663)),ISNUMBER(SEARCH('[1]Lookup for use classification'!$C$4,B663)),ISNUMBER(SEARCH('[1]Lookup for use classification'!$D$4,B663)),ISNUMBER(SEARCH('[1]Lookup for use classification'!$E$4,B663))),'[1]Lookup for use classification'!$A$4,IF(OR(ISNUMBER(SEARCH('[1]Lookup for use classification'!$B$5,B663)),ISNUMBER(SEARCH('[1]Lookup for use classification'!$C$5,B663)),ISNUMBER(SEARCH('[1]Lookup for use classification'!$D$5,B663))),'[1]Lookup for use classification'!$A$5,IF(OR(ISNUMBER(SEARCH('[1]Lookup for use classification'!$B$7,B663)),ISNUMBER(SEARCH('[1]Lookup for use classification'!$C$7,B663)),ISNUMBER(SEARCH('[1]Lookup for use classification'!$D$7,B663))),'[1]Lookup for use classification'!$A$7,IF(OR(ISNUMBER(SEARCH('[1]Lookup for use classification'!$B$9,B663)),ISNUMBER(SEARCH('[1]Lookup for use classification'!$C$9,B663)),ISNUMBER(SEARCH('[1]Lookup for use classification'!$D$9,B663)),ISNUMBER(SEARCH('[1]Lookup for use classification'!$E$9,B663)),ISNUMBER(SEARCH('[1]Lookup for use classification'!$F$9,B663)),ISNUMBER(SEARCH('[1]Lookup for use classification'!$G$9,B663)),ISNUMBER(SEARCH('[1]Lookup for use classification'!$H$9,B663)),ISNUMBER(SEARCH('[1]Lookup for use classification'!$I$9,B663)),ISNUMBER(SEARCH('[1]Lookup for use classification'!$J$9,B663)),ISNUMBER(SEARCH('[1]Lookup for use classification'!$K$9,B663))),'[1]Lookup for use classification'!$A$9,IF(OR(ISNUMBER(SEARCH('[1]Lookup for use classification'!$B$10,B663)),ISNUMBER(SEARCH('[1]Lookup for use classification'!$C$10,B663)),ISNUMBER(SEARCH('[1]Lookup for use classification'!$D$10,B663)),ISNUMBER(SEARCH('[1]Lookup for use classification'!$E$10,B663)),ISNUMBER(SEARCH('[1]Lookup for use classification'!$F$10,B663)),ISNUMBER(SEARCH('[1]Lookup for use classification'!$G$10,B663))),'[1]Lookup for use classification'!$A$10,IF(OR(ISNUMBER(SEARCH('[1]Lookup for use classification'!$B$11,B663)),ISNUMBER(SEARCH('[1]Lookup for use classification'!$C$11,B663))),'[1]Lookup for use classification'!$A$11,IF(OR(ISNUMBER(SEARCH('[1]Lookup for use classification'!$B$12,B663)),ISNUMBER(SEARCH('[1]Lookup for use classification'!$C$12,B663))),'[1]Lookup for use classification'!$A$12,IF(OR(ISNUMBER(SEARCH('[1]Lookup for use classification'!$B$13,B663)),ISNUMBER(SEARCH('[1]Lookup for use classification'!$C$13,B663)),ISNUMBER(SEARCH('[1]Lookup for use classification'!$D$13,B663)),,ISNUMBER(SEARCH('[1]Lookup for use classification'!$C$13,B663)),ISNUMBER(SEARCH('[1]Lookup for use classification'!$E$13,B663))),'[1]Lookup for use classification'!$A$13,IF(OR(ISNUMBER(SEARCH('[1]Lookup for use classification'!$B$14,B663)),ISNUMBER(SEARCH('[1]Lookup for use classification'!$C$14,B663))),'[1]Lookup for use classification'!$A$14,"Other"))))))))))))</f>
        <v>Other</v>
      </c>
      <c r="D663" s="39">
        <v>400</v>
      </c>
      <c r="E663" s="41" t="s">
        <v>11</v>
      </c>
      <c r="F663" s="41"/>
    </row>
    <row r="664" spans="1:6">
      <c r="A664" s="16" t="s">
        <v>885</v>
      </c>
      <c r="B664" s="38" t="s">
        <v>153</v>
      </c>
      <c r="C664" s="133" t="str">
        <f>IF(OR(ISNUMBER(SEARCH('[1]Lookup for use classification'!$B$1,B664)),ISNUMBER(SEARCH('[1]Lookup for use classification'!$C$1,B664)),ISNUMBER(SEARCH('[1]Lookup for use classification'!$D$1,B664)),ISNUMBER(SEARCH('[1]Lookup for use classification'!$E$1,B664))),'[1]Lookup for use classification'!$A$1,IF(ISNUMBER(SEARCH('[1]Lookup for use classification'!$B$2,B664)),'[1]Lookup for use classification'!$A$2,IF(ISNUMBER(SEARCH('[1]Lookup for use classification'!$B$3,B664)),'[1]Lookup for use classification'!$A$3,IF(OR(ISNUMBER(SEARCH('[1]Lookup for use classification'!$B$4,B664)),ISNUMBER(SEARCH('[1]Lookup for use classification'!$C$4,B664)),ISNUMBER(SEARCH('[1]Lookup for use classification'!$D$4,B664)),ISNUMBER(SEARCH('[1]Lookup for use classification'!$E$4,B664))),'[1]Lookup for use classification'!$A$4,IF(OR(ISNUMBER(SEARCH('[1]Lookup for use classification'!$B$5,B664)),ISNUMBER(SEARCH('[1]Lookup for use classification'!$C$5,B664)),ISNUMBER(SEARCH('[1]Lookup for use classification'!$D$5,B664))),'[1]Lookup for use classification'!$A$5,IF(OR(ISNUMBER(SEARCH('[1]Lookup for use classification'!$B$7,B664)),ISNUMBER(SEARCH('[1]Lookup for use classification'!$C$7,B664)),ISNUMBER(SEARCH('[1]Lookup for use classification'!$D$7,B664))),'[1]Lookup for use classification'!$A$7,IF(OR(ISNUMBER(SEARCH('[1]Lookup for use classification'!$B$9,B664)),ISNUMBER(SEARCH('[1]Lookup for use classification'!$C$9,B664)),ISNUMBER(SEARCH('[1]Lookup for use classification'!$D$9,B664)),ISNUMBER(SEARCH('[1]Lookup for use classification'!$E$9,B664)),ISNUMBER(SEARCH('[1]Lookup for use classification'!$F$9,B664)),ISNUMBER(SEARCH('[1]Lookup for use classification'!$G$9,B664)),ISNUMBER(SEARCH('[1]Lookup for use classification'!$H$9,B664)),ISNUMBER(SEARCH('[1]Lookup for use classification'!$I$9,B664)),ISNUMBER(SEARCH('[1]Lookup for use classification'!$J$9,B664)),ISNUMBER(SEARCH('[1]Lookup for use classification'!$K$9,B664))),'[1]Lookup for use classification'!$A$9,IF(OR(ISNUMBER(SEARCH('[1]Lookup for use classification'!$B$10,B664)),ISNUMBER(SEARCH('[1]Lookup for use classification'!$C$10,B664)),ISNUMBER(SEARCH('[1]Lookup for use classification'!$D$10,B664)),ISNUMBER(SEARCH('[1]Lookup for use classification'!$E$10,B664)),ISNUMBER(SEARCH('[1]Lookup for use classification'!$F$10,B664)),ISNUMBER(SEARCH('[1]Lookup for use classification'!$G$10,B664))),'[1]Lookup for use classification'!$A$10,IF(OR(ISNUMBER(SEARCH('[1]Lookup for use classification'!$B$11,B664)),ISNUMBER(SEARCH('[1]Lookup for use classification'!$C$11,B664))),'[1]Lookup for use classification'!$A$11,IF(OR(ISNUMBER(SEARCH('[1]Lookup for use classification'!$B$12,B664)),ISNUMBER(SEARCH('[1]Lookup for use classification'!$C$12,B664))),'[1]Lookup for use classification'!$A$12,IF(OR(ISNUMBER(SEARCH('[1]Lookup for use classification'!$B$13,B664)),ISNUMBER(SEARCH('[1]Lookup for use classification'!$C$13,B664)),ISNUMBER(SEARCH('[1]Lookup for use classification'!$D$13,B664)),,ISNUMBER(SEARCH('[1]Lookup for use classification'!$C$13,B664)),ISNUMBER(SEARCH('[1]Lookup for use classification'!$E$13,B664))),'[1]Lookup for use classification'!$A$13,IF(OR(ISNUMBER(SEARCH('[1]Lookup for use classification'!$B$14,B664)),ISNUMBER(SEARCH('[1]Lookup for use classification'!$C$14,B664))),'[1]Lookup for use classification'!$A$14,"Other"))))))))))))</f>
        <v>Office</v>
      </c>
      <c r="D664" s="39">
        <v>1950</v>
      </c>
      <c r="E664" s="41" t="s">
        <v>884</v>
      </c>
      <c r="F664" s="41" t="s">
        <v>11</v>
      </c>
    </row>
    <row r="665" spans="1:6">
      <c r="A665" s="16" t="s">
        <v>1805</v>
      </c>
      <c r="B665" s="17" t="s">
        <v>1789</v>
      </c>
      <c r="C665" s="133" t="str">
        <f>IF(OR(ISNUMBER(SEARCH('[1]Lookup for use classification'!$B$1,B665)),ISNUMBER(SEARCH('[1]Lookup for use classification'!$C$1,B665)),ISNUMBER(SEARCH('[1]Lookup for use classification'!$D$1,B665)),ISNUMBER(SEARCH('[1]Lookup for use classification'!$E$1,B665))),'[1]Lookup for use classification'!$A$1,IF(ISNUMBER(SEARCH('[1]Lookup for use classification'!$B$2,B665)),'[1]Lookup for use classification'!$A$2,IF(ISNUMBER(SEARCH('[1]Lookup for use classification'!$B$3,B665)),'[1]Lookup for use classification'!$A$3,IF(OR(ISNUMBER(SEARCH('[1]Lookup for use classification'!$B$4,B665)),ISNUMBER(SEARCH('[1]Lookup for use classification'!$C$4,B665)),ISNUMBER(SEARCH('[1]Lookup for use classification'!$D$4,B665)),ISNUMBER(SEARCH('[1]Lookup for use classification'!$E$4,B665))),'[1]Lookup for use classification'!$A$4,IF(OR(ISNUMBER(SEARCH('[1]Lookup for use classification'!$B$5,B665)),ISNUMBER(SEARCH('[1]Lookup for use classification'!$C$5,B665)),ISNUMBER(SEARCH('[1]Lookup for use classification'!$D$5,B665))),'[1]Lookup for use classification'!$A$5,IF(OR(ISNUMBER(SEARCH('[1]Lookup for use classification'!$B$7,B665)),ISNUMBER(SEARCH('[1]Lookup for use classification'!$C$7,B665)),ISNUMBER(SEARCH('[1]Lookup for use classification'!$D$7,B665))),'[1]Lookup for use classification'!$A$7,IF(OR(ISNUMBER(SEARCH('[1]Lookup for use classification'!$B$9,B665)),ISNUMBER(SEARCH('[1]Lookup for use classification'!$C$9,B665)),ISNUMBER(SEARCH('[1]Lookup for use classification'!$D$9,B665)),ISNUMBER(SEARCH('[1]Lookup for use classification'!$E$9,B665)),ISNUMBER(SEARCH('[1]Lookup for use classification'!$F$9,B665)),ISNUMBER(SEARCH('[1]Lookup for use classification'!$G$9,B665)),ISNUMBER(SEARCH('[1]Lookup for use classification'!$H$9,B665)),ISNUMBER(SEARCH('[1]Lookup for use classification'!$I$9,B665)),ISNUMBER(SEARCH('[1]Lookup for use classification'!$J$9,B665)),ISNUMBER(SEARCH('[1]Lookup for use classification'!$K$9,B665))),'[1]Lookup for use classification'!$A$9,IF(OR(ISNUMBER(SEARCH('[1]Lookup for use classification'!$B$10,B665)),ISNUMBER(SEARCH('[1]Lookup for use classification'!$C$10,B665)),ISNUMBER(SEARCH('[1]Lookup for use classification'!$D$10,B665)),ISNUMBER(SEARCH('[1]Lookup for use classification'!$E$10,B665)),ISNUMBER(SEARCH('[1]Lookup for use classification'!$F$10,B665)),ISNUMBER(SEARCH('[1]Lookup for use classification'!$G$10,B665))),'[1]Lookup for use classification'!$A$10,IF(OR(ISNUMBER(SEARCH('[1]Lookup for use classification'!$B$11,B665)),ISNUMBER(SEARCH('[1]Lookup for use classification'!$C$11,B665))),'[1]Lookup for use classification'!$A$11,IF(OR(ISNUMBER(SEARCH('[1]Lookup for use classification'!$B$12,B665)),ISNUMBER(SEARCH('[1]Lookup for use classification'!$C$12,B665))),'[1]Lookup for use classification'!$A$12,IF(OR(ISNUMBER(SEARCH('[1]Lookup for use classification'!$B$13,B665)),ISNUMBER(SEARCH('[1]Lookup for use classification'!$C$13,B665)),ISNUMBER(SEARCH('[1]Lookup for use classification'!$D$13,B665)),,ISNUMBER(SEARCH('[1]Lookup for use classification'!$C$13,B665)),ISNUMBER(SEARCH('[1]Lookup for use classification'!$E$13,B665))),'[1]Lookup for use classification'!$A$13,IF(OR(ISNUMBER(SEARCH('[1]Lookup for use classification'!$B$14,B665)),ISNUMBER(SEARCH('[1]Lookup for use classification'!$C$14,B665))),'[1]Lookup for use classification'!$A$14,"Other"))))))))))))</f>
        <v>Residential - Multi-Family</v>
      </c>
      <c r="D665" s="18">
        <v>6800</v>
      </c>
      <c r="E665" s="19"/>
      <c r="F665" s="19"/>
    </row>
    <row r="666" spans="1:6">
      <c r="A666" s="16" t="s">
        <v>1805</v>
      </c>
      <c r="B666" s="17" t="s">
        <v>1790</v>
      </c>
      <c r="C666" s="133" t="str">
        <f>IF(OR(ISNUMBER(SEARCH('[1]Lookup for use classification'!$B$1,B666)),ISNUMBER(SEARCH('[1]Lookup for use classification'!$C$1,B666)),ISNUMBER(SEARCH('[1]Lookup for use classification'!$D$1,B666)),ISNUMBER(SEARCH('[1]Lookup for use classification'!$E$1,B666))),'[1]Lookup for use classification'!$A$1,IF(ISNUMBER(SEARCH('[1]Lookup for use classification'!$B$2,B666)),'[1]Lookup for use classification'!$A$2,IF(ISNUMBER(SEARCH('[1]Lookup for use classification'!$B$3,B666)),'[1]Lookup for use classification'!$A$3,IF(OR(ISNUMBER(SEARCH('[1]Lookup for use classification'!$B$4,B666)),ISNUMBER(SEARCH('[1]Lookup for use classification'!$C$4,B666)),ISNUMBER(SEARCH('[1]Lookup for use classification'!$D$4,B666)),ISNUMBER(SEARCH('[1]Lookup for use classification'!$E$4,B666))),'[1]Lookup for use classification'!$A$4,IF(OR(ISNUMBER(SEARCH('[1]Lookup for use classification'!$B$5,B666)),ISNUMBER(SEARCH('[1]Lookup for use classification'!$C$5,B666)),ISNUMBER(SEARCH('[1]Lookup for use classification'!$D$5,B666))),'[1]Lookup for use classification'!$A$5,IF(OR(ISNUMBER(SEARCH('[1]Lookup for use classification'!$B$7,B666)),ISNUMBER(SEARCH('[1]Lookup for use classification'!$C$7,B666)),ISNUMBER(SEARCH('[1]Lookup for use classification'!$D$7,B666))),'[1]Lookup for use classification'!$A$7,IF(OR(ISNUMBER(SEARCH('[1]Lookup for use classification'!$B$9,B666)),ISNUMBER(SEARCH('[1]Lookup for use classification'!$C$9,B666)),ISNUMBER(SEARCH('[1]Lookup for use classification'!$D$9,B666)),ISNUMBER(SEARCH('[1]Lookup for use classification'!$E$9,B666)),ISNUMBER(SEARCH('[1]Lookup for use classification'!$F$9,B666)),ISNUMBER(SEARCH('[1]Lookup for use classification'!$G$9,B666)),ISNUMBER(SEARCH('[1]Lookup for use classification'!$H$9,B666)),ISNUMBER(SEARCH('[1]Lookup for use classification'!$I$9,B666)),ISNUMBER(SEARCH('[1]Lookup for use classification'!$J$9,B666)),ISNUMBER(SEARCH('[1]Lookup for use classification'!$K$9,B666))),'[1]Lookup for use classification'!$A$9,IF(OR(ISNUMBER(SEARCH('[1]Lookup for use classification'!$B$10,B666)),ISNUMBER(SEARCH('[1]Lookup for use classification'!$C$10,B666)),ISNUMBER(SEARCH('[1]Lookup for use classification'!$D$10,B666)),ISNUMBER(SEARCH('[1]Lookup for use classification'!$E$10,B666)),ISNUMBER(SEARCH('[1]Lookup for use classification'!$F$10,B666)),ISNUMBER(SEARCH('[1]Lookup for use classification'!$G$10,B666))),'[1]Lookup for use classification'!$A$10,IF(OR(ISNUMBER(SEARCH('[1]Lookup for use classification'!$B$11,B666)),ISNUMBER(SEARCH('[1]Lookup for use classification'!$C$11,B666))),'[1]Lookup for use classification'!$A$11,IF(OR(ISNUMBER(SEARCH('[1]Lookup for use classification'!$B$12,B666)),ISNUMBER(SEARCH('[1]Lookup for use classification'!$C$12,B666))),'[1]Lookup for use classification'!$A$12,IF(OR(ISNUMBER(SEARCH('[1]Lookup for use classification'!$B$13,B666)),ISNUMBER(SEARCH('[1]Lookup for use classification'!$C$13,B666)),ISNUMBER(SEARCH('[1]Lookup for use classification'!$D$13,B666)),,ISNUMBER(SEARCH('[1]Lookup for use classification'!$C$13,B666)),ISNUMBER(SEARCH('[1]Lookup for use classification'!$E$13,B666))),'[1]Lookup for use classification'!$A$13,IF(OR(ISNUMBER(SEARCH('[1]Lookup for use classification'!$B$14,B666)),ISNUMBER(SEARCH('[1]Lookup for use classification'!$C$14,B666))),'[1]Lookup for use classification'!$A$14,"Other"))))))))))))</f>
        <v>Other</v>
      </c>
      <c r="D666" s="18">
        <v>4000</v>
      </c>
      <c r="E666" s="19"/>
      <c r="F666" s="19"/>
    </row>
    <row r="667" spans="1:6">
      <c r="A667" s="16" t="s">
        <v>1805</v>
      </c>
      <c r="B667" s="17" t="s">
        <v>1791</v>
      </c>
      <c r="C667" s="133" t="str">
        <f>IF(OR(ISNUMBER(SEARCH('[1]Lookup for use classification'!$B$1,B667)),ISNUMBER(SEARCH('[1]Lookup for use classification'!$C$1,B667)),ISNUMBER(SEARCH('[1]Lookup for use classification'!$D$1,B667)),ISNUMBER(SEARCH('[1]Lookup for use classification'!$E$1,B667))),'[1]Lookup for use classification'!$A$1,IF(ISNUMBER(SEARCH('[1]Lookup for use classification'!$B$2,B667)),'[1]Lookup for use classification'!$A$2,IF(ISNUMBER(SEARCH('[1]Lookup for use classification'!$B$3,B667)),'[1]Lookup for use classification'!$A$3,IF(OR(ISNUMBER(SEARCH('[1]Lookup for use classification'!$B$4,B667)),ISNUMBER(SEARCH('[1]Lookup for use classification'!$C$4,B667)),ISNUMBER(SEARCH('[1]Lookup for use classification'!$D$4,B667)),ISNUMBER(SEARCH('[1]Lookup for use classification'!$E$4,B667))),'[1]Lookup for use classification'!$A$4,IF(OR(ISNUMBER(SEARCH('[1]Lookup for use classification'!$B$5,B667)),ISNUMBER(SEARCH('[1]Lookup for use classification'!$C$5,B667)),ISNUMBER(SEARCH('[1]Lookup for use classification'!$D$5,B667))),'[1]Lookup for use classification'!$A$5,IF(OR(ISNUMBER(SEARCH('[1]Lookup for use classification'!$B$7,B667)),ISNUMBER(SEARCH('[1]Lookup for use classification'!$C$7,B667)),ISNUMBER(SEARCH('[1]Lookup for use classification'!$D$7,B667))),'[1]Lookup for use classification'!$A$7,IF(OR(ISNUMBER(SEARCH('[1]Lookup for use classification'!$B$9,B667)),ISNUMBER(SEARCH('[1]Lookup for use classification'!$C$9,B667)),ISNUMBER(SEARCH('[1]Lookup for use classification'!$D$9,B667)),ISNUMBER(SEARCH('[1]Lookup for use classification'!$E$9,B667)),ISNUMBER(SEARCH('[1]Lookup for use classification'!$F$9,B667)),ISNUMBER(SEARCH('[1]Lookup for use classification'!$G$9,B667)),ISNUMBER(SEARCH('[1]Lookup for use classification'!$H$9,B667)),ISNUMBER(SEARCH('[1]Lookup for use classification'!$I$9,B667)),ISNUMBER(SEARCH('[1]Lookup for use classification'!$J$9,B667)),ISNUMBER(SEARCH('[1]Lookup for use classification'!$K$9,B667))),'[1]Lookup for use classification'!$A$9,IF(OR(ISNUMBER(SEARCH('[1]Lookup for use classification'!$B$10,B667)),ISNUMBER(SEARCH('[1]Lookup for use classification'!$C$10,B667)),ISNUMBER(SEARCH('[1]Lookup for use classification'!$D$10,B667)),ISNUMBER(SEARCH('[1]Lookup for use classification'!$E$10,B667)),ISNUMBER(SEARCH('[1]Lookup for use classification'!$F$10,B667)),ISNUMBER(SEARCH('[1]Lookup for use classification'!$G$10,B667))),'[1]Lookup for use classification'!$A$10,IF(OR(ISNUMBER(SEARCH('[1]Lookup for use classification'!$B$11,B667)),ISNUMBER(SEARCH('[1]Lookup for use classification'!$C$11,B667))),'[1]Lookup for use classification'!$A$11,IF(OR(ISNUMBER(SEARCH('[1]Lookup for use classification'!$B$12,B667)),ISNUMBER(SEARCH('[1]Lookup for use classification'!$C$12,B667))),'[1]Lookup for use classification'!$A$12,IF(OR(ISNUMBER(SEARCH('[1]Lookup for use classification'!$B$13,B667)),ISNUMBER(SEARCH('[1]Lookup for use classification'!$C$13,B667)),ISNUMBER(SEARCH('[1]Lookup for use classification'!$D$13,B667)),,ISNUMBER(SEARCH('[1]Lookup for use classification'!$C$13,B667)),ISNUMBER(SEARCH('[1]Lookup for use classification'!$E$13,B667))),'[1]Lookup for use classification'!$A$13,IF(OR(ISNUMBER(SEARCH('[1]Lookup for use classification'!$B$14,B667)),ISNUMBER(SEARCH('[1]Lookup for use classification'!$C$14,B667))),'[1]Lookup for use classification'!$A$14,"Other"))))))))))))</f>
        <v>Other</v>
      </c>
      <c r="D667" s="18">
        <v>13200</v>
      </c>
      <c r="E667" s="19"/>
      <c r="F667" s="19"/>
    </row>
    <row r="668" spans="1:6">
      <c r="A668" s="16" t="s">
        <v>1805</v>
      </c>
      <c r="B668" s="17" t="s">
        <v>1792</v>
      </c>
      <c r="C668" s="133" t="str">
        <f>IF(OR(ISNUMBER(SEARCH('[1]Lookup for use classification'!$B$1,B668)),ISNUMBER(SEARCH('[1]Lookup for use classification'!$C$1,B668)),ISNUMBER(SEARCH('[1]Lookup for use classification'!$D$1,B668)),ISNUMBER(SEARCH('[1]Lookup for use classification'!$E$1,B668))),'[1]Lookup for use classification'!$A$1,IF(ISNUMBER(SEARCH('[1]Lookup for use classification'!$B$2,B668)),'[1]Lookup for use classification'!$A$2,IF(ISNUMBER(SEARCH('[1]Lookup for use classification'!$B$3,B668)),'[1]Lookup for use classification'!$A$3,IF(OR(ISNUMBER(SEARCH('[1]Lookup for use classification'!$B$4,B668)),ISNUMBER(SEARCH('[1]Lookup for use classification'!$C$4,B668)),ISNUMBER(SEARCH('[1]Lookup for use classification'!$D$4,B668)),ISNUMBER(SEARCH('[1]Lookup for use classification'!$E$4,B668))),'[1]Lookup for use classification'!$A$4,IF(OR(ISNUMBER(SEARCH('[1]Lookup for use classification'!$B$5,B668)),ISNUMBER(SEARCH('[1]Lookup for use classification'!$C$5,B668)),ISNUMBER(SEARCH('[1]Lookup for use classification'!$D$5,B668))),'[1]Lookup for use classification'!$A$5,IF(OR(ISNUMBER(SEARCH('[1]Lookup for use classification'!$B$7,B668)),ISNUMBER(SEARCH('[1]Lookup for use classification'!$C$7,B668)),ISNUMBER(SEARCH('[1]Lookup for use classification'!$D$7,B668))),'[1]Lookup for use classification'!$A$7,IF(OR(ISNUMBER(SEARCH('[1]Lookup for use classification'!$B$9,B668)),ISNUMBER(SEARCH('[1]Lookup for use classification'!$C$9,B668)),ISNUMBER(SEARCH('[1]Lookup for use classification'!$D$9,B668)),ISNUMBER(SEARCH('[1]Lookup for use classification'!$E$9,B668)),ISNUMBER(SEARCH('[1]Lookup for use classification'!$F$9,B668)),ISNUMBER(SEARCH('[1]Lookup for use classification'!$G$9,B668)),ISNUMBER(SEARCH('[1]Lookup for use classification'!$H$9,B668)),ISNUMBER(SEARCH('[1]Lookup for use classification'!$I$9,B668)),ISNUMBER(SEARCH('[1]Lookup for use classification'!$J$9,B668)),ISNUMBER(SEARCH('[1]Lookup for use classification'!$K$9,B668))),'[1]Lookup for use classification'!$A$9,IF(OR(ISNUMBER(SEARCH('[1]Lookup for use classification'!$B$10,B668)),ISNUMBER(SEARCH('[1]Lookup for use classification'!$C$10,B668)),ISNUMBER(SEARCH('[1]Lookup for use classification'!$D$10,B668)),ISNUMBER(SEARCH('[1]Lookup for use classification'!$E$10,B668)),ISNUMBER(SEARCH('[1]Lookup for use classification'!$F$10,B668)),ISNUMBER(SEARCH('[1]Lookup for use classification'!$G$10,B668))),'[1]Lookup for use classification'!$A$10,IF(OR(ISNUMBER(SEARCH('[1]Lookup for use classification'!$B$11,B668)),ISNUMBER(SEARCH('[1]Lookup for use classification'!$C$11,B668))),'[1]Lookup for use classification'!$A$11,IF(OR(ISNUMBER(SEARCH('[1]Lookup for use classification'!$B$12,B668)),ISNUMBER(SEARCH('[1]Lookup for use classification'!$C$12,B668))),'[1]Lookup for use classification'!$A$12,IF(OR(ISNUMBER(SEARCH('[1]Lookup for use classification'!$B$13,B668)),ISNUMBER(SEARCH('[1]Lookup for use classification'!$C$13,B668)),ISNUMBER(SEARCH('[1]Lookup for use classification'!$D$13,B668)),,ISNUMBER(SEARCH('[1]Lookup for use classification'!$C$13,B668)),ISNUMBER(SEARCH('[1]Lookup for use classification'!$E$13,B668))),'[1]Lookup for use classification'!$A$13,IF(OR(ISNUMBER(SEARCH('[1]Lookup for use classification'!$B$14,B668)),ISNUMBER(SEARCH('[1]Lookup for use classification'!$C$14,B668))),'[1]Lookup for use classification'!$A$14,"Other"))))))))))))</f>
        <v>Office</v>
      </c>
      <c r="D668" s="18">
        <v>2448</v>
      </c>
      <c r="E668" s="19" t="s">
        <v>6</v>
      </c>
      <c r="F668" s="19" t="s">
        <v>795</v>
      </c>
    </row>
    <row r="669" spans="1:6">
      <c r="A669" s="16" t="s">
        <v>1805</v>
      </c>
      <c r="B669" s="17" t="s">
        <v>1793</v>
      </c>
      <c r="C669" s="133" t="str">
        <f>IF(OR(ISNUMBER(SEARCH('[1]Lookup for use classification'!$B$1,B669)),ISNUMBER(SEARCH('[1]Lookup for use classification'!$C$1,B669)),ISNUMBER(SEARCH('[1]Lookup for use classification'!$D$1,B669)),ISNUMBER(SEARCH('[1]Lookup for use classification'!$E$1,B669))),'[1]Lookup for use classification'!$A$1,IF(ISNUMBER(SEARCH('[1]Lookup for use classification'!$B$2,B669)),'[1]Lookup for use classification'!$A$2,IF(ISNUMBER(SEARCH('[1]Lookup for use classification'!$B$3,B669)),'[1]Lookup for use classification'!$A$3,IF(OR(ISNUMBER(SEARCH('[1]Lookup for use classification'!$B$4,B669)),ISNUMBER(SEARCH('[1]Lookup for use classification'!$C$4,B669)),ISNUMBER(SEARCH('[1]Lookup for use classification'!$D$4,B669)),ISNUMBER(SEARCH('[1]Lookup for use classification'!$E$4,B669))),'[1]Lookup for use classification'!$A$4,IF(OR(ISNUMBER(SEARCH('[1]Lookup for use classification'!$B$5,B669)),ISNUMBER(SEARCH('[1]Lookup for use classification'!$C$5,B669)),ISNUMBER(SEARCH('[1]Lookup for use classification'!$D$5,B669))),'[1]Lookup for use classification'!$A$5,IF(OR(ISNUMBER(SEARCH('[1]Lookup for use classification'!$B$7,B669)),ISNUMBER(SEARCH('[1]Lookup for use classification'!$C$7,B669)),ISNUMBER(SEARCH('[1]Lookup for use classification'!$D$7,B669))),'[1]Lookup for use classification'!$A$7,IF(OR(ISNUMBER(SEARCH('[1]Lookup for use classification'!$B$9,B669)),ISNUMBER(SEARCH('[1]Lookup for use classification'!$C$9,B669)),ISNUMBER(SEARCH('[1]Lookup for use classification'!$D$9,B669)),ISNUMBER(SEARCH('[1]Lookup for use classification'!$E$9,B669)),ISNUMBER(SEARCH('[1]Lookup for use classification'!$F$9,B669)),ISNUMBER(SEARCH('[1]Lookup for use classification'!$G$9,B669)),ISNUMBER(SEARCH('[1]Lookup for use classification'!$H$9,B669)),ISNUMBER(SEARCH('[1]Lookup for use classification'!$I$9,B669)),ISNUMBER(SEARCH('[1]Lookup for use classification'!$J$9,B669)),ISNUMBER(SEARCH('[1]Lookup for use classification'!$K$9,B669))),'[1]Lookup for use classification'!$A$9,IF(OR(ISNUMBER(SEARCH('[1]Lookup for use classification'!$B$10,B669)),ISNUMBER(SEARCH('[1]Lookup for use classification'!$C$10,B669)),ISNUMBER(SEARCH('[1]Lookup for use classification'!$D$10,B669)),ISNUMBER(SEARCH('[1]Lookup for use classification'!$E$10,B669)),ISNUMBER(SEARCH('[1]Lookup for use classification'!$F$10,B669)),ISNUMBER(SEARCH('[1]Lookup for use classification'!$G$10,B669))),'[1]Lookup for use classification'!$A$10,IF(OR(ISNUMBER(SEARCH('[1]Lookup for use classification'!$B$11,B669)),ISNUMBER(SEARCH('[1]Lookup for use classification'!$C$11,B669))),'[1]Lookup for use classification'!$A$11,IF(OR(ISNUMBER(SEARCH('[1]Lookup for use classification'!$B$12,B669)),ISNUMBER(SEARCH('[1]Lookup for use classification'!$C$12,B669))),'[1]Lookup for use classification'!$A$12,IF(OR(ISNUMBER(SEARCH('[1]Lookup for use classification'!$B$13,B669)),ISNUMBER(SEARCH('[1]Lookup for use classification'!$C$13,B669)),ISNUMBER(SEARCH('[1]Lookup for use classification'!$D$13,B669)),,ISNUMBER(SEARCH('[1]Lookup for use classification'!$C$13,B669)),ISNUMBER(SEARCH('[1]Lookup for use classification'!$E$13,B669))),'[1]Lookup for use classification'!$A$13,IF(OR(ISNUMBER(SEARCH('[1]Lookup for use classification'!$B$14,B669)),ISNUMBER(SEARCH('[1]Lookup for use classification'!$C$14,B669))),'[1]Lookup for use classification'!$A$14,"Other"))))))))))))</f>
        <v>Office</v>
      </c>
      <c r="D669" s="18">
        <v>2432</v>
      </c>
      <c r="E669" s="19"/>
      <c r="F669" s="19" t="s">
        <v>795</v>
      </c>
    </row>
    <row r="670" spans="1:6">
      <c r="A670" s="16" t="s">
        <v>1805</v>
      </c>
      <c r="B670" s="20" t="s">
        <v>112</v>
      </c>
      <c r="C670" s="133" t="str">
        <f>IF(OR(ISNUMBER(SEARCH('[1]Lookup for use classification'!$B$1,B670)),ISNUMBER(SEARCH('[1]Lookup for use classification'!$C$1,B670)),ISNUMBER(SEARCH('[1]Lookup for use classification'!$D$1,B670)),ISNUMBER(SEARCH('[1]Lookup for use classification'!$E$1,B670))),'[1]Lookup for use classification'!$A$1,IF(ISNUMBER(SEARCH('[1]Lookup for use classification'!$B$2,B670)),'[1]Lookup for use classification'!$A$2,IF(ISNUMBER(SEARCH('[1]Lookup for use classification'!$B$3,B670)),'[1]Lookup for use classification'!$A$3,IF(OR(ISNUMBER(SEARCH('[1]Lookup for use classification'!$B$4,B670)),ISNUMBER(SEARCH('[1]Lookup for use classification'!$C$4,B670)),ISNUMBER(SEARCH('[1]Lookup for use classification'!$D$4,B670)),ISNUMBER(SEARCH('[1]Lookup for use classification'!$E$4,B670))),'[1]Lookup for use classification'!$A$4,IF(OR(ISNUMBER(SEARCH('[1]Lookup for use classification'!$B$5,B670)),ISNUMBER(SEARCH('[1]Lookup for use classification'!$C$5,B670)),ISNUMBER(SEARCH('[1]Lookup for use classification'!$D$5,B670))),'[1]Lookup for use classification'!$A$5,IF(OR(ISNUMBER(SEARCH('[1]Lookup for use classification'!$B$7,B670)),ISNUMBER(SEARCH('[1]Lookup for use classification'!$C$7,B670)),ISNUMBER(SEARCH('[1]Lookup for use classification'!$D$7,B670))),'[1]Lookup for use classification'!$A$7,IF(OR(ISNUMBER(SEARCH('[1]Lookup for use classification'!$B$9,B670)),ISNUMBER(SEARCH('[1]Lookup for use classification'!$C$9,B670)),ISNUMBER(SEARCH('[1]Lookup for use classification'!$D$9,B670)),ISNUMBER(SEARCH('[1]Lookup for use classification'!$E$9,B670)),ISNUMBER(SEARCH('[1]Lookup for use classification'!$F$9,B670)),ISNUMBER(SEARCH('[1]Lookup for use classification'!$G$9,B670)),ISNUMBER(SEARCH('[1]Lookup for use classification'!$H$9,B670)),ISNUMBER(SEARCH('[1]Lookup for use classification'!$I$9,B670)),ISNUMBER(SEARCH('[1]Lookup for use classification'!$J$9,B670)),ISNUMBER(SEARCH('[1]Lookup for use classification'!$K$9,B670))),'[1]Lookup for use classification'!$A$9,IF(OR(ISNUMBER(SEARCH('[1]Lookup for use classification'!$B$10,B670)),ISNUMBER(SEARCH('[1]Lookup for use classification'!$C$10,B670)),ISNUMBER(SEARCH('[1]Lookup for use classification'!$D$10,B670)),ISNUMBER(SEARCH('[1]Lookup for use classification'!$E$10,B670)),ISNUMBER(SEARCH('[1]Lookup for use classification'!$F$10,B670)),ISNUMBER(SEARCH('[1]Lookup for use classification'!$G$10,B670))),'[1]Lookup for use classification'!$A$10,IF(OR(ISNUMBER(SEARCH('[1]Lookup for use classification'!$B$11,B670)),ISNUMBER(SEARCH('[1]Lookup for use classification'!$C$11,B670))),'[1]Lookup for use classification'!$A$11,IF(OR(ISNUMBER(SEARCH('[1]Lookup for use classification'!$B$12,B670)),ISNUMBER(SEARCH('[1]Lookup for use classification'!$C$12,B670))),'[1]Lookup for use classification'!$A$12,IF(OR(ISNUMBER(SEARCH('[1]Lookup for use classification'!$B$13,B670)),ISNUMBER(SEARCH('[1]Lookup for use classification'!$C$13,B670)),ISNUMBER(SEARCH('[1]Lookup for use classification'!$D$13,B670)),,ISNUMBER(SEARCH('[1]Lookup for use classification'!$C$13,B670)),ISNUMBER(SEARCH('[1]Lookup for use classification'!$E$13,B670))),'[1]Lookup for use classification'!$A$13,IF(OR(ISNUMBER(SEARCH('[1]Lookup for use classification'!$B$14,B670)),ISNUMBER(SEARCH('[1]Lookup for use classification'!$C$14,B670))),'[1]Lookup for use classification'!$A$14,"Other"))))))))))))</f>
        <v>Other</v>
      </c>
      <c r="D670" s="21">
        <v>6000</v>
      </c>
      <c r="E670" s="22"/>
      <c r="F670" s="22" t="s">
        <v>795</v>
      </c>
    </row>
    <row r="671" spans="1:6">
      <c r="A671" s="16" t="s">
        <v>1805</v>
      </c>
      <c r="B671" s="17" t="s">
        <v>1794</v>
      </c>
      <c r="C671" s="133" t="str">
        <f>IF(OR(ISNUMBER(SEARCH('[1]Lookup for use classification'!$B$1,B671)),ISNUMBER(SEARCH('[1]Lookup for use classification'!$C$1,B671)),ISNUMBER(SEARCH('[1]Lookup for use classification'!$D$1,B671)),ISNUMBER(SEARCH('[1]Lookup for use classification'!$E$1,B671))),'[1]Lookup for use classification'!$A$1,IF(ISNUMBER(SEARCH('[1]Lookup for use classification'!$B$2,B671)),'[1]Lookup for use classification'!$A$2,IF(ISNUMBER(SEARCH('[1]Lookup for use classification'!$B$3,B671)),'[1]Lookup for use classification'!$A$3,IF(OR(ISNUMBER(SEARCH('[1]Lookup for use classification'!$B$4,B671)),ISNUMBER(SEARCH('[1]Lookup for use classification'!$C$4,B671)),ISNUMBER(SEARCH('[1]Lookup for use classification'!$D$4,B671)),ISNUMBER(SEARCH('[1]Lookup for use classification'!$E$4,B671))),'[1]Lookup for use classification'!$A$4,IF(OR(ISNUMBER(SEARCH('[1]Lookup for use classification'!$B$5,B671)),ISNUMBER(SEARCH('[1]Lookup for use classification'!$C$5,B671)),ISNUMBER(SEARCH('[1]Lookup for use classification'!$D$5,B671))),'[1]Lookup for use classification'!$A$5,IF(OR(ISNUMBER(SEARCH('[1]Lookup for use classification'!$B$7,B671)),ISNUMBER(SEARCH('[1]Lookup for use classification'!$C$7,B671)),ISNUMBER(SEARCH('[1]Lookup for use classification'!$D$7,B671))),'[1]Lookup for use classification'!$A$7,IF(OR(ISNUMBER(SEARCH('[1]Lookup for use classification'!$B$9,B671)),ISNUMBER(SEARCH('[1]Lookup for use classification'!$C$9,B671)),ISNUMBER(SEARCH('[1]Lookup for use classification'!$D$9,B671)),ISNUMBER(SEARCH('[1]Lookup for use classification'!$E$9,B671)),ISNUMBER(SEARCH('[1]Lookup for use classification'!$F$9,B671)),ISNUMBER(SEARCH('[1]Lookup for use classification'!$G$9,B671)),ISNUMBER(SEARCH('[1]Lookup for use classification'!$H$9,B671)),ISNUMBER(SEARCH('[1]Lookup for use classification'!$I$9,B671)),ISNUMBER(SEARCH('[1]Lookup for use classification'!$J$9,B671)),ISNUMBER(SEARCH('[1]Lookup for use classification'!$K$9,B671))),'[1]Lookup for use classification'!$A$9,IF(OR(ISNUMBER(SEARCH('[1]Lookup for use classification'!$B$10,B671)),ISNUMBER(SEARCH('[1]Lookup for use classification'!$C$10,B671)),ISNUMBER(SEARCH('[1]Lookup for use classification'!$D$10,B671)),ISNUMBER(SEARCH('[1]Lookup for use classification'!$E$10,B671)),ISNUMBER(SEARCH('[1]Lookup for use classification'!$F$10,B671)),ISNUMBER(SEARCH('[1]Lookup for use classification'!$G$10,B671))),'[1]Lookup for use classification'!$A$10,IF(OR(ISNUMBER(SEARCH('[1]Lookup for use classification'!$B$11,B671)),ISNUMBER(SEARCH('[1]Lookup for use classification'!$C$11,B671))),'[1]Lookup for use classification'!$A$11,IF(OR(ISNUMBER(SEARCH('[1]Lookup for use classification'!$B$12,B671)),ISNUMBER(SEARCH('[1]Lookup for use classification'!$C$12,B671))),'[1]Lookup for use classification'!$A$12,IF(OR(ISNUMBER(SEARCH('[1]Lookup for use classification'!$B$13,B671)),ISNUMBER(SEARCH('[1]Lookup for use classification'!$C$13,B671)),ISNUMBER(SEARCH('[1]Lookup for use classification'!$D$13,B671)),,ISNUMBER(SEARCH('[1]Lookup for use classification'!$C$13,B671)),ISNUMBER(SEARCH('[1]Lookup for use classification'!$E$13,B671))),'[1]Lookup for use classification'!$A$13,IF(OR(ISNUMBER(SEARCH('[1]Lookup for use classification'!$B$14,B671)),ISNUMBER(SEARCH('[1]Lookup for use classification'!$C$14,B671))),'[1]Lookup for use classification'!$A$14,"Other"))))))))))))</f>
        <v>Health Care - Hospitals</v>
      </c>
      <c r="D671" s="18">
        <v>1280</v>
      </c>
      <c r="E671" s="19"/>
      <c r="F671" s="19" t="s">
        <v>795</v>
      </c>
    </row>
    <row r="672" spans="1:6">
      <c r="A672" s="16" t="s">
        <v>1805</v>
      </c>
      <c r="B672" s="17" t="s">
        <v>1795</v>
      </c>
      <c r="C672" s="133" t="str">
        <f>IF(OR(ISNUMBER(SEARCH('[1]Lookup for use classification'!$B$1,B672)),ISNUMBER(SEARCH('[1]Lookup for use classification'!$C$1,B672)),ISNUMBER(SEARCH('[1]Lookup for use classification'!$D$1,B672)),ISNUMBER(SEARCH('[1]Lookup for use classification'!$E$1,B672))),'[1]Lookup for use classification'!$A$1,IF(ISNUMBER(SEARCH('[1]Lookup for use classification'!$B$2,B672)),'[1]Lookup for use classification'!$A$2,IF(ISNUMBER(SEARCH('[1]Lookup for use classification'!$B$3,B672)),'[1]Lookup for use classification'!$A$3,IF(OR(ISNUMBER(SEARCH('[1]Lookup for use classification'!$B$4,B672)),ISNUMBER(SEARCH('[1]Lookup for use classification'!$C$4,B672)),ISNUMBER(SEARCH('[1]Lookup for use classification'!$D$4,B672)),ISNUMBER(SEARCH('[1]Lookup for use classification'!$E$4,B672))),'[1]Lookup for use classification'!$A$4,IF(OR(ISNUMBER(SEARCH('[1]Lookup for use classification'!$B$5,B672)),ISNUMBER(SEARCH('[1]Lookup for use classification'!$C$5,B672)),ISNUMBER(SEARCH('[1]Lookup for use classification'!$D$5,B672))),'[1]Lookup for use classification'!$A$5,IF(OR(ISNUMBER(SEARCH('[1]Lookup for use classification'!$B$7,B672)),ISNUMBER(SEARCH('[1]Lookup for use classification'!$C$7,B672)),ISNUMBER(SEARCH('[1]Lookup for use classification'!$D$7,B672))),'[1]Lookup for use classification'!$A$7,IF(OR(ISNUMBER(SEARCH('[1]Lookup for use classification'!$B$9,B672)),ISNUMBER(SEARCH('[1]Lookup for use classification'!$C$9,B672)),ISNUMBER(SEARCH('[1]Lookup for use classification'!$D$9,B672)),ISNUMBER(SEARCH('[1]Lookup for use classification'!$E$9,B672)),ISNUMBER(SEARCH('[1]Lookup for use classification'!$F$9,B672)),ISNUMBER(SEARCH('[1]Lookup for use classification'!$G$9,B672)),ISNUMBER(SEARCH('[1]Lookup for use classification'!$H$9,B672)),ISNUMBER(SEARCH('[1]Lookup for use classification'!$I$9,B672)),ISNUMBER(SEARCH('[1]Lookup for use classification'!$J$9,B672)),ISNUMBER(SEARCH('[1]Lookup for use classification'!$K$9,B672))),'[1]Lookup for use classification'!$A$9,IF(OR(ISNUMBER(SEARCH('[1]Lookup for use classification'!$B$10,B672)),ISNUMBER(SEARCH('[1]Lookup for use classification'!$C$10,B672)),ISNUMBER(SEARCH('[1]Lookup for use classification'!$D$10,B672)),ISNUMBER(SEARCH('[1]Lookup for use classification'!$E$10,B672)),ISNUMBER(SEARCH('[1]Lookup for use classification'!$F$10,B672)),ISNUMBER(SEARCH('[1]Lookup for use classification'!$G$10,B672))),'[1]Lookup for use classification'!$A$10,IF(OR(ISNUMBER(SEARCH('[1]Lookup for use classification'!$B$11,B672)),ISNUMBER(SEARCH('[1]Lookup for use classification'!$C$11,B672))),'[1]Lookup for use classification'!$A$11,IF(OR(ISNUMBER(SEARCH('[1]Lookup for use classification'!$B$12,B672)),ISNUMBER(SEARCH('[1]Lookup for use classification'!$C$12,B672))),'[1]Lookup for use classification'!$A$12,IF(OR(ISNUMBER(SEARCH('[1]Lookup for use classification'!$B$13,B672)),ISNUMBER(SEARCH('[1]Lookup for use classification'!$C$13,B672)),ISNUMBER(SEARCH('[1]Lookup for use classification'!$D$13,B672)),,ISNUMBER(SEARCH('[1]Lookup for use classification'!$C$13,B672)),ISNUMBER(SEARCH('[1]Lookup for use classification'!$E$13,B672))),'[1]Lookup for use classification'!$A$13,IF(OR(ISNUMBER(SEARCH('[1]Lookup for use classification'!$B$14,B672)),ISNUMBER(SEARCH('[1]Lookup for use classification'!$C$14,B672))),'[1]Lookup for use classification'!$A$14,"Other"))))))))))))</f>
        <v>Health Care - Hospitals</v>
      </c>
      <c r="D672" s="18">
        <v>4629</v>
      </c>
      <c r="E672" s="19"/>
      <c r="F672" s="19"/>
    </row>
    <row r="673" spans="1:6">
      <c r="A673" s="16" t="s">
        <v>1805</v>
      </c>
      <c r="B673" s="17" t="s">
        <v>1796</v>
      </c>
      <c r="C673" s="133" t="str">
        <f>IF(OR(ISNUMBER(SEARCH('[1]Lookup for use classification'!$B$1,B673)),ISNUMBER(SEARCH('[1]Lookup for use classification'!$C$1,B673)),ISNUMBER(SEARCH('[1]Lookup for use classification'!$D$1,B673)),ISNUMBER(SEARCH('[1]Lookup for use classification'!$E$1,B673))),'[1]Lookup for use classification'!$A$1,IF(ISNUMBER(SEARCH('[1]Lookup for use classification'!$B$2,B673)),'[1]Lookup for use classification'!$A$2,IF(ISNUMBER(SEARCH('[1]Lookup for use classification'!$B$3,B673)),'[1]Lookup for use classification'!$A$3,IF(OR(ISNUMBER(SEARCH('[1]Lookup for use classification'!$B$4,B673)),ISNUMBER(SEARCH('[1]Lookup for use classification'!$C$4,B673)),ISNUMBER(SEARCH('[1]Lookup for use classification'!$D$4,B673)),ISNUMBER(SEARCH('[1]Lookup for use classification'!$E$4,B673))),'[1]Lookup for use classification'!$A$4,IF(OR(ISNUMBER(SEARCH('[1]Lookup for use classification'!$B$5,B673)),ISNUMBER(SEARCH('[1]Lookup for use classification'!$C$5,B673)),ISNUMBER(SEARCH('[1]Lookup for use classification'!$D$5,B673))),'[1]Lookup for use classification'!$A$5,IF(OR(ISNUMBER(SEARCH('[1]Lookup for use classification'!$B$7,B673)),ISNUMBER(SEARCH('[1]Lookup for use classification'!$C$7,B673)),ISNUMBER(SEARCH('[1]Lookup for use classification'!$D$7,B673))),'[1]Lookup for use classification'!$A$7,IF(OR(ISNUMBER(SEARCH('[1]Lookup for use classification'!$B$9,B673)),ISNUMBER(SEARCH('[1]Lookup for use classification'!$C$9,B673)),ISNUMBER(SEARCH('[1]Lookup for use classification'!$D$9,B673)),ISNUMBER(SEARCH('[1]Lookup for use classification'!$E$9,B673)),ISNUMBER(SEARCH('[1]Lookup for use classification'!$F$9,B673)),ISNUMBER(SEARCH('[1]Lookup for use classification'!$G$9,B673)),ISNUMBER(SEARCH('[1]Lookup for use classification'!$H$9,B673)),ISNUMBER(SEARCH('[1]Lookup for use classification'!$I$9,B673)),ISNUMBER(SEARCH('[1]Lookup for use classification'!$J$9,B673)),ISNUMBER(SEARCH('[1]Lookup for use classification'!$K$9,B673))),'[1]Lookup for use classification'!$A$9,IF(OR(ISNUMBER(SEARCH('[1]Lookup for use classification'!$B$10,B673)),ISNUMBER(SEARCH('[1]Lookup for use classification'!$C$10,B673)),ISNUMBER(SEARCH('[1]Lookup for use classification'!$D$10,B673)),ISNUMBER(SEARCH('[1]Lookup for use classification'!$E$10,B673)),ISNUMBER(SEARCH('[1]Lookup for use classification'!$F$10,B673)),ISNUMBER(SEARCH('[1]Lookup for use classification'!$G$10,B673))),'[1]Lookup for use classification'!$A$10,IF(OR(ISNUMBER(SEARCH('[1]Lookup for use classification'!$B$11,B673)),ISNUMBER(SEARCH('[1]Lookup for use classification'!$C$11,B673))),'[1]Lookup for use classification'!$A$11,IF(OR(ISNUMBER(SEARCH('[1]Lookup for use classification'!$B$12,B673)),ISNUMBER(SEARCH('[1]Lookup for use classification'!$C$12,B673))),'[1]Lookup for use classification'!$A$12,IF(OR(ISNUMBER(SEARCH('[1]Lookup for use classification'!$B$13,B673)),ISNUMBER(SEARCH('[1]Lookup for use classification'!$C$13,B673)),ISNUMBER(SEARCH('[1]Lookup for use classification'!$D$13,B673)),,ISNUMBER(SEARCH('[1]Lookup for use classification'!$C$13,B673)),ISNUMBER(SEARCH('[1]Lookup for use classification'!$E$13,B673))),'[1]Lookup for use classification'!$A$13,IF(OR(ISNUMBER(SEARCH('[1]Lookup for use classification'!$B$14,B673)),ISNUMBER(SEARCH('[1]Lookup for use classification'!$C$14,B673))),'[1]Lookup for use classification'!$A$14,"Other"))))))))))))</f>
        <v>Public Assembly</v>
      </c>
      <c r="D673" s="18"/>
      <c r="E673" s="19"/>
      <c r="F673" s="19"/>
    </row>
    <row r="674" spans="1:6">
      <c r="A674" s="16" t="s">
        <v>1805</v>
      </c>
      <c r="B674" s="17" t="s">
        <v>1797</v>
      </c>
      <c r="C674" s="133" t="str">
        <f>IF(OR(ISNUMBER(SEARCH('[1]Lookup for use classification'!$B$1,B674)),ISNUMBER(SEARCH('[1]Lookup for use classification'!$C$1,B674)),ISNUMBER(SEARCH('[1]Lookup for use classification'!$D$1,B674)),ISNUMBER(SEARCH('[1]Lookup for use classification'!$E$1,B674))),'[1]Lookup for use classification'!$A$1,IF(ISNUMBER(SEARCH('[1]Lookup for use classification'!$B$2,B674)),'[1]Lookup for use classification'!$A$2,IF(ISNUMBER(SEARCH('[1]Lookup for use classification'!$B$3,B674)),'[1]Lookup for use classification'!$A$3,IF(OR(ISNUMBER(SEARCH('[1]Lookup for use classification'!$B$4,B674)),ISNUMBER(SEARCH('[1]Lookup for use classification'!$C$4,B674)),ISNUMBER(SEARCH('[1]Lookup for use classification'!$D$4,B674)),ISNUMBER(SEARCH('[1]Lookup for use classification'!$E$4,B674))),'[1]Lookup for use classification'!$A$4,IF(OR(ISNUMBER(SEARCH('[1]Lookup for use classification'!$B$5,B674)),ISNUMBER(SEARCH('[1]Lookup for use classification'!$C$5,B674)),ISNUMBER(SEARCH('[1]Lookup for use classification'!$D$5,B674))),'[1]Lookup for use classification'!$A$5,IF(OR(ISNUMBER(SEARCH('[1]Lookup for use classification'!$B$7,B674)),ISNUMBER(SEARCH('[1]Lookup for use classification'!$C$7,B674)),ISNUMBER(SEARCH('[1]Lookup for use classification'!$D$7,B674))),'[1]Lookup for use classification'!$A$7,IF(OR(ISNUMBER(SEARCH('[1]Lookup for use classification'!$B$9,B674)),ISNUMBER(SEARCH('[1]Lookup for use classification'!$C$9,B674)),ISNUMBER(SEARCH('[1]Lookup for use classification'!$D$9,B674)),ISNUMBER(SEARCH('[1]Lookup for use classification'!$E$9,B674)),ISNUMBER(SEARCH('[1]Lookup for use classification'!$F$9,B674)),ISNUMBER(SEARCH('[1]Lookup for use classification'!$G$9,B674)),ISNUMBER(SEARCH('[1]Lookup for use classification'!$H$9,B674)),ISNUMBER(SEARCH('[1]Lookup for use classification'!$I$9,B674)),ISNUMBER(SEARCH('[1]Lookup for use classification'!$J$9,B674)),ISNUMBER(SEARCH('[1]Lookup for use classification'!$K$9,B674))),'[1]Lookup for use classification'!$A$9,IF(OR(ISNUMBER(SEARCH('[1]Lookup for use classification'!$B$10,B674)),ISNUMBER(SEARCH('[1]Lookup for use classification'!$C$10,B674)),ISNUMBER(SEARCH('[1]Lookup for use classification'!$D$10,B674)),ISNUMBER(SEARCH('[1]Lookup for use classification'!$E$10,B674)),ISNUMBER(SEARCH('[1]Lookup for use classification'!$F$10,B674)),ISNUMBER(SEARCH('[1]Lookup for use classification'!$G$10,B674))),'[1]Lookup for use classification'!$A$10,IF(OR(ISNUMBER(SEARCH('[1]Lookup for use classification'!$B$11,B674)),ISNUMBER(SEARCH('[1]Lookup for use classification'!$C$11,B674))),'[1]Lookup for use classification'!$A$11,IF(OR(ISNUMBER(SEARCH('[1]Lookup for use classification'!$B$12,B674)),ISNUMBER(SEARCH('[1]Lookup for use classification'!$C$12,B674))),'[1]Lookup for use classification'!$A$12,IF(OR(ISNUMBER(SEARCH('[1]Lookup for use classification'!$B$13,B674)),ISNUMBER(SEARCH('[1]Lookup for use classification'!$C$13,B674)),ISNUMBER(SEARCH('[1]Lookup for use classification'!$D$13,B674)),,ISNUMBER(SEARCH('[1]Lookup for use classification'!$C$13,B674)),ISNUMBER(SEARCH('[1]Lookup for use classification'!$E$13,B674))),'[1]Lookup for use classification'!$A$13,IF(OR(ISNUMBER(SEARCH('[1]Lookup for use classification'!$B$14,B674)),ISNUMBER(SEARCH('[1]Lookup for use classification'!$C$14,B674))),'[1]Lookup for use classification'!$A$14,"Other"))))))))))))</f>
        <v>Public Safety</v>
      </c>
      <c r="D674" s="18">
        <v>4591</v>
      </c>
      <c r="E674" s="19"/>
      <c r="F674" s="19"/>
    </row>
    <row r="675" spans="1:6">
      <c r="A675" s="16" t="s">
        <v>1805</v>
      </c>
      <c r="B675" s="17" t="s">
        <v>1798</v>
      </c>
      <c r="C675" s="133" t="str">
        <f>IF(OR(ISNUMBER(SEARCH('[1]Lookup for use classification'!$B$1,B675)),ISNUMBER(SEARCH('[1]Lookup for use classification'!$C$1,B675)),ISNUMBER(SEARCH('[1]Lookup for use classification'!$D$1,B675)),ISNUMBER(SEARCH('[1]Lookup for use classification'!$E$1,B675))),'[1]Lookup for use classification'!$A$1,IF(ISNUMBER(SEARCH('[1]Lookup for use classification'!$B$2,B675)),'[1]Lookup for use classification'!$A$2,IF(ISNUMBER(SEARCH('[1]Lookup for use classification'!$B$3,B675)),'[1]Lookup for use classification'!$A$3,IF(OR(ISNUMBER(SEARCH('[1]Lookup for use classification'!$B$4,B675)),ISNUMBER(SEARCH('[1]Lookup for use classification'!$C$4,B675)),ISNUMBER(SEARCH('[1]Lookup for use classification'!$D$4,B675)),ISNUMBER(SEARCH('[1]Lookup for use classification'!$E$4,B675))),'[1]Lookup for use classification'!$A$4,IF(OR(ISNUMBER(SEARCH('[1]Lookup for use classification'!$B$5,B675)),ISNUMBER(SEARCH('[1]Lookup for use classification'!$C$5,B675)),ISNUMBER(SEARCH('[1]Lookup for use classification'!$D$5,B675))),'[1]Lookup for use classification'!$A$5,IF(OR(ISNUMBER(SEARCH('[1]Lookup for use classification'!$B$7,B675)),ISNUMBER(SEARCH('[1]Lookup for use classification'!$C$7,B675)),ISNUMBER(SEARCH('[1]Lookup for use classification'!$D$7,B675))),'[1]Lookup for use classification'!$A$7,IF(OR(ISNUMBER(SEARCH('[1]Lookup for use classification'!$B$9,B675)),ISNUMBER(SEARCH('[1]Lookup for use classification'!$C$9,B675)),ISNUMBER(SEARCH('[1]Lookup for use classification'!$D$9,B675)),ISNUMBER(SEARCH('[1]Lookup for use classification'!$E$9,B675)),ISNUMBER(SEARCH('[1]Lookup for use classification'!$F$9,B675)),ISNUMBER(SEARCH('[1]Lookup for use classification'!$G$9,B675)),ISNUMBER(SEARCH('[1]Lookup for use classification'!$H$9,B675)),ISNUMBER(SEARCH('[1]Lookup for use classification'!$I$9,B675)),ISNUMBER(SEARCH('[1]Lookup for use classification'!$J$9,B675)),ISNUMBER(SEARCH('[1]Lookup for use classification'!$K$9,B675))),'[1]Lookup for use classification'!$A$9,IF(OR(ISNUMBER(SEARCH('[1]Lookup for use classification'!$B$10,B675)),ISNUMBER(SEARCH('[1]Lookup for use classification'!$C$10,B675)),ISNUMBER(SEARCH('[1]Lookup for use classification'!$D$10,B675)),ISNUMBER(SEARCH('[1]Lookup for use classification'!$E$10,B675)),ISNUMBER(SEARCH('[1]Lookup for use classification'!$F$10,B675)),ISNUMBER(SEARCH('[1]Lookup for use classification'!$G$10,B675))),'[1]Lookup for use classification'!$A$10,IF(OR(ISNUMBER(SEARCH('[1]Lookup for use classification'!$B$11,B675)),ISNUMBER(SEARCH('[1]Lookup for use classification'!$C$11,B675))),'[1]Lookup for use classification'!$A$11,IF(OR(ISNUMBER(SEARCH('[1]Lookup for use classification'!$B$12,B675)),ISNUMBER(SEARCH('[1]Lookup for use classification'!$C$12,B675))),'[1]Lookup for use classification'!$A$12,IF(OR(ISNUMBER(SEARCH('[1]Lookup for use classification'!$B$13,B675)),ISNUMBER(SEARCH('[1]Lookup for use classification'!$C$13,B675)),ISNUMBER(SEARCH('[1]Lookup for use classification'!$D$13,B675)),,ISNUMBER(SEARCH('[1]Lookup for use classification'!$C$13,B675)),ISNUMBER(SEARCH('[1]Lookup for use classification'!$E$13,B675))),'[1]Lookup for use classification'!$A$13,IF(OR(ISNUMBER(SEARCH('[1]Lookup for use classification'!$B$14,B675)),ISNUMBER(SEARCH('[1]Lookup for use classification'!$C$14,B675))),'[1]Lookup for use classification'!$A$14,"Other"))))))))))))</f>
        <v>Public Safety</v>
      </c>
      <c r="D675" s="18">
        <v>2994</v>
      </c>
      <c r="E675" s="19"/>
      <c r="F675" s="19"/>
    </row>
    <row r="676" spans="1:6">
      <c r="A676" s="16" t="s">
        <v>1805</v>
      </c>
      <c r="B676" s="17" t="s">
        <v>1799</v>
      </c>
      <c r="C676" s="133" t="str">
        <f>IF(OR(ISNUMBER(SEARCH('[1]Lookup for use classification'!$B$1,B676)),ISNUMBER(SEARCH('[1]Lookup for use classification'!$C$1,B676)),ISNUMBER(SEARCH('[1]Lookup for use classification'!$D$1,B676)),ISNUMBER(SEARCH('[1]Lookup for use classification'!$E$1,B676))),'[1]Lookup for use classification'!$A$1,IF(ISNUMBER(SEARCH('[1]Lookup for use classification'!$B$2,B676)),'[1]Lookup for use classification'!$A$2,IF(ISNUMBER(SEARCH('[1]Lookup for use classification'!$B$3,B676)),'[1]Lookup for use classification'!$A$3,IF(OR(ISNUMBER(SEARCH('[1]Lookup for use classification'!$B$4,B676)),ISNUMBER(SEARCH('[1]Lookup for use classification'!$C$4,B676)),ISNUMBER(SEARCH('[1]Lookup for use classification'!$D$4,B676)),ISNUMBER(SEARCH('[1]Lookup for use classification'!$E$4,B676))),'[1]Lookup for use classification'!$A$4,IF(OR(ISNUMBER(SEARCH('[1]Lookup for use classification'!$B$5,B676)),ISNUMBER(SEARCH('[1]Lookup for use classification'!$C$5,B676)),ISNUMBER(SEARCH('[1]Lookup for use classification'!$D$5,B676))),'[1]Lookup for use classification'!$A$5,IF(OR(ISNUMBER(SEARCH('[1]Lookup for use classification'!$B$7,B676)),ISNUMBER(SEARCH('[1]Lookup for use classification'!$C$7,B676)),ISNUMBER(SEARCH('[1]Lookup for use classification'!$D$7,B676))),'[1]Lookup for use classification'!$A$7,IF(OR(ISNUMBER(SEARCH('[1]Lookup for use classification'!$B$9,B676)),ISNUMBER(SEARCH('[1]Lookup for use classification'!$C$9,B676)),ISNUMBER(SEARCH('[1]Lookup for use classification'!$D$9,B676)),ISNUMBER(SEARCH('[1]Lookup for use classification'!$E$9,B676)),ISNUMBER(SEARCH('[1]Lookup for use classification'!$F$9,B676)),ISNUMBER(SEARCH('[1]Lookup for use classification'!$G$9,B676)),ISNUMBER(SEARCH('[1]Lookup for use classification'!$H$9,B676)),ISNUMBER(SEARCH('[1]Lookup for use classification'!$I$9,B676)),ISNUMBER(SEARCH('[1]Lookup for use classification'!$J$9,B676)),ISNUMBER(SEARCH('[1]Lookup for use classification'!$K$9,B676))),'[1]Lookup for use classification'!$A$9,IF(OR(ISNUMBER(SEARCH('[1]Lookup for use classification'!$B$10,B676)),ISNUMBER(SEARCH('[1]Lookup for use classification'!$C$10,B676)),ISNUMBER(SEARCH('[1]Lookup for use classification'!$D$10,B676)),ISNUMBER(SEARCH('[1]Lookup for use classification'!$E$10,B676)),ISNUMBER(SEARCH('[1]Lookup for use classification'!$F$10,B676)),ISNUMBER(SEARCH('[1]Lookup for use classification'!$G$10,B676))),'[1]Lookup for use classification'!$A$10,IF(OR(ISNUMBER(SEARCH('[1]Lookup for use classification'!$B$11,B676)),ISNUMBER(SEARCH('[1]Lookup for use classification'!$C$11,B676))),'[1]Lookup for use classification'!$A$11,IF(OR(ISNUMBER(SEARCH('[1]Lookup for use classification'!$B$12,B676)),ISNUMBER(SEARCH('[1]Lookup for use classification'!$C$12,B676))),'[1]Lookup for use classification'!$A$12,IF(OR(ISNUMBER(SEARCH('[1]Lookup for use classification'!$B$13,B676)),ISNUMBER(SEARCH('[1]Lookup for use classification'!$C$13,B676)),ISNUMBER(SEARCH('[1]Lookup for use classification'!$D$13,B676)),,ISNUMBER(SEARCH('[1]Lookup for use classification'!$C$13,B676)),ISNUMBER(SEARCH('[1]Lookup for use classification'!$E$13,B676))),'[1]Lookup for use classification'!$A$13,IF(OR(ISNUMBER(SEARCH('[1]Lookup for use classification'!$B$14,B676)),ISNUMBER(SEARCH('[1]Lookup for use classification'!$C$14,B676))),'[1]Lookup for use classification'!$A$14,"Other"))))))))))))</f>
        <v>Public Safety</v>
      </c>
      <c r="D676" s="18">
        <v>4629</v>
      </c>
      <c r="E676" s="19"/>
      <c r="F676" s="19"/>
    </row>
    <row r="677" spans="1:6">
      <c r="A677" s="16" t="s">
        <v>1805</v>
      </c>
      <c r="B677" s="17" t="s">
        <v>1800</v>
      </c>
      <c r="C677" s="133" t="str">
        <f>IF(OR(ISNUMBER(SEARCH('[1]Lookup for use classification'!$B$1,B677)),ISNUMBER(SEARCH('[1]Lookup for use classification'!$C$1,B677)),ISNUMBER(SEARCH('[1]Lookup for use classification'!$D$1,B677)),ISNUMBER(SEARCH('[1]Lookup for use classification'!$E$1,B677))),'[1]Lookup for use classification'!$A$1,IF(ISNUMBER(SEARCH('[1]Lookup for use classification'!$B$2,B677)),'[1]Lookup for use classification'!$A$2,IF(ISNUMBER(SEARCH('[1]Lookup for use classification'!$B$3,B677)),'[1]Lookup for use classification'!$A$3,IF(OR(ISNUMBER(SEARCH('[1]Lookup for use classification'!$B$4,B677)),ISNUMBER(SEARCH('[1]Lookup for use classification'!$C$4,B677)),ISNUMBER(SEARCH('[1]Lookup for use classification'!$D$4,B677)),ISNUMBER(SEARCH('[1]Lookup for use classification'!$E$4,B677))),'[1]Lookup for use classification'!$A$4,IF(OR(ISNUMBER(SEARCH('[1]Lookup for use classification'!$B$5,B677)),ISNUMBER(SEARCH('[1]Lookup for use classification'!$C$5,B677)),ISNUMBER(SEARCH('[1]Lookup for use classification'!$D$5,B677))),'[1]Lookup for use classification'!$A$5,IF(OR(ISNUMBER(SEARCH('[1]Lookup for use classification'!$B$7,B677)),ISNUMBER(SEARCH('[1]Lookup for use classification'!$C$7,B677)),ISNUMBER(SEARCH('[1]Lookup for use classification'!$D$7,B677))),'[1]Lookup for use classification'!$A$7,IF(OR(ISNUMBER(SEARCH('[1]Lookup for use classification'!$B$9,B677)),ISNUMBER(SEARCH('[1]Lookup for use classification'!$C$9,B677)),ISNUMBER(SEARCH('[1]Lookup for use classification'!$D$9,B677)),ISNUMBER(SEARCH('[1]Lookup for use classification'!$E$9,B677)),ISNUMBER(SEARCH('[1]Lookup for use classification'!$F$9,B677)),ISNUMBER(SEARCH('[1]Lookup for use classification'!$G$9,B677)),ISNUMBER(SEARCH('[1]Lookup for use classification'!$H$9,B677)),ISNUMBER(SEARCH('[1]Lookup for use classification'!$I$9,B677)),ISNUMBER(SEARCH('[1]Lookup for use classification'!$J$9,B677)),ISNUMBER(SEARCH('[1]Lookup for use classification'!$K$9,B677))),'[1]Lookup for use classification'!$A$9,IF(OR(ISNUMBER(SEARCH('[1]Lookup for use classification'!$B$10,B677)),ISNUMBER(SEARCH('[1]Lookup for use classification'!$C$10,B677)),ISNUMBER(SEARCH('[1]Lookup for use classification'!$D$10,B677)),ISNUMBER(SEARCH('[1]Lookup for use classification'!$E$10,B677)),ISNUMBER(SEARCH('[1]Lookup for use classification'!$F$10,B677)),ISNUMBER(SEARCH('[1]Lookup for use classification'!$G$10,B677))),'[1]Lookup for use classification'!$A$10,IF(OR(ISNUMBER(SEARCH('[1]Lookup for use classification'!$B$11,B677)),ISNUMBER(SEARCH('[1]Lookup for use classification'!$C$11,B677))),'[1]Lookup for use classification'!$A$11,IF(OR(ISNUMBER(SEARCH('[1]Lookup for use classification'!$B$12,B677)),ISNUMBER(SEARCH('[1]Lookup for use classification'!$C$12,B677))),'[1]Lookup for use classification'!$A$12,IF(OR(ISNUMBER(SEARCH('[1]Lookup for use classification'!$B$13,B677)),ISNUMBER(SEARCH('[1]Lookup for use classification'!$C$13,B677)),ISNUMBER(SEARCH('[1]Lookup for use classification'!$D$13,B677)),,ISNUMBER(SEARCH('[1]Lookup for use classification'!$C$13,B677)),ISNUMBER(SEARCH('[1]Lookup for use classification'!$E$13,B677))),'[1]Lookup for use classification'!$A$13,IF(OR(ISNUMBER(SEARCH('[1]Lookup for use classification'!$B$14,B677)),ISNUMBER(SEARCH('[1]Lookup for use classification'!$C$14,B677))),'[1]Lookup for use classification'!$A$14,"Other"))))))))))))</f>
        <v>Education - K - 12</v>
      </c>
      <c r="D677" s="18">
        <v>9584</v>
      </c>
      <c r="E677" s="19"/>
      <c r="F677" s="19" t="s">
        <v>795</v>
      </c>
    </row>
    <row r="678" spans="1:6">
      <c r="A678" s="16" t="s">
        <v>1805</v>
      </c>
      <c r="B678" s="17" t="s">
        <v>1801</v>
      </c>
      <c r="C678" s="133" t="str">
        <f>IF(OR(ISNUMBER(SEARCH('[1]Lookup for use classification'!$B$1,B678)),ISNUMBER(SEARCH('[1]Lookup for use classification'!$C$1,B678)),ISNUMBER(SEARCH('[1]Lookup for use classification'!$D$1,B678)),ISNUMBER(SEARCH('[1]Lookup for use classification'!$E$1,B678))),'[1]Lookup for use classification'!$A$1,IF(ISNUMBER(SEARCH('[1]Lookup for use classification'!$B$2,B678)),'[1]Lookup for use classification'!$A$2,IF(ISNUMBER(SEARCH('[1]Lookup for use classification'!$B$3,B678)),'[1]Lookup for use classification'!$A$3,IF(OR(ISNUMBER(SEARCH('[1]Lookup for use classification'!$B$4,B678)),ISNUMBER(SEARCH('[1]Lookup for use classification'!$C$4,B678)),ISNUMBER(SEARCH('[1]Lookup for use classification'!$D$4,B678)),ISNUMBER(SEARCH('[1]Lookup for use classification'!$E$4,B678))),'[1]Lookup for use classification'!$A$4,IF(OR(ISNUMBER(SEARCH('[1]Lookup for use classification'!$B$5,B678)),ISNUMBER(SEARCH('[1]Lookup for use classification'!$C$5,B678)),ISNUMBER(SEARCH('[1]Lookup for use classification'!$D$5,B678))),'[1]Lookup for use classification'!$A$5,IF(OR(ISNUMBER(SEARCH('[1]Lookup for use classification'!$B$7,B678)),ISNUMBER(SEARCH('[1]Lookup for use classification'!$C$7,B678)),ISNUMBER(SEARCH('[1]Lookup for use classification'!$D$7,B678))),'[1]Lookup for use classification'!$A$7,IF(OR(ISNUMBER(SEARCH('[1]Lookup for use classification'!$B$9,B678)),ISNUMBER(SEARCH('[1]Lookup for use classification'!$C$9,B678)),ISNUMBER(SEARCH('[1]Lookup for use classification'!$D$9,B678)),ISNUMBER(SEARCH('[1]Lookup for use classification'!$E$9,B678)),ISNUMBER(SEARCH('[1]Lookup for use classification'!$F$9,B678)),ISNUMBER(SEARCH('[1]Lookup for use classification'!$G$9,B678)),ISNUMBER(SEARCH('[1]Lookup for use classification'!$H$9,B678)),ISNUMBER(SEARCH('[1]Lookup for use classification'!$I$9,B678)),ISNUMBER(SEARCH('[1]Lookup for use classification'!$J$9,B678)),ISNUMBER(SEARCH('[1]Lookup for use classification'!$K$9,B678))),'[1]Lookup for use classification'!$A$9,IF(OR(ISNUMBER(SEARCH('[1]Lookup for use classification'!$B$10,B678)),ISNUMBER(SEARCH('[1]Lookup for use classification'!$C$10,B678)),ISNUMBER(SEARCH('[1]Lookup for use classification'!$D$10,B678)),ISNUMBER(SEARCH('[1]Lookup for use classification'!$E$10,B678)),ISNUMBER(SEARCH('[1]Lookup for use classification'!$F$10,B678)),ISNUMBER(SEARCH('[1]Lookup for use classification'!$G$10,B678))),'[1]Lookup for use classification'!$A$10,IF(OR(ISNUMBER(SEARCH('[1]Lookup for use classification'!$B$11,B678)),ISNUMBER(SEARCH('[1]Lookup for use classification'!$C$11,B678))),'[1]Lookup for use classification'!$A$11,IF(OR(ISNUMBER(SEARCH('[1]Lookup for use classification'!$B$12,B678)),ISNUMBER(SEARCH('[1]Lookup for use classification'!$C$12,B678))),'[1]Lookup for use classification'!$A$12,IF(OR(ISNUMBER(SEARCH('[1]Lookup for use classification'!$B$13,B678)),ISNUMBER(SEARCH('[1]Lookup for use classification'!$C$13,B678)),ISNUMBER(SEARCH('[1]Lookup for use classification'!$D$13,B678)),,ISNUMBER(SEARCH('[1]Lookup for use classification'!$C$13,B678)),ISNUMBER(SEARCH('[1]Lookup for use classification'!$E$13,B678))),'[1]Lookup for use classification'!$A$13,IF(OR(ISNUMBER(SEARCH('[1]Lookup for use classification'!$B$14,B678)),ISNUMBER(SEARCH('[1]Lookup for use classification'!$C$14,B678))),'[1]Lookup for use classification'!$A$14,"Other"))))))))))))</f>
        <v>Education - K - 12</v>
      </c>
      <c r="D678" s="18">
        <v>10939</v>
      </c>
      <c r="E678" s="19"/>
      <c r="F678" s="19" t="s">
        <v>795</v>
      </c>
    </row>
    <row r="679" spans="1:6">
      <c r="A679" s="16" t="s">
        <v>1805</v>
      </c>
      <c r="B679" s="17" t="s">
        <v>149</v>
      </c>
      <c r="C679" s="133" t="str">
        <f>IF(OR(ISNUMBER(SEARCH('[1]Lookup for use classification'!$B$1,B679)),ISNUMBER(SEARCH('[1]Lookup for use classification'!$C$1,B679)),ISNUMBER(SEARCH('[1]Lookup for use classification'!$D$1,B679)),ISNUMBER(SEARCH('[1]Lookup for use classification'!$E$1,B679))),'[1]Lookup for use classification'!$A$1,IF(ISNUMBER(SEARCH('[1]Lookup for use classification'!$B$2,B679)),'[1]Lookup for use classification'!$A$2,IF(ISNUMBER(SEARCH('[1]Lookup for use classification'!$B$3,B679)),'[1]Lookup for use classification'!$A$3,IF(OR(ISNUMBER(SEARCH('[1]Lookup for use classification'!$B$4,B679)),ISNUMBER(SEARCH('[1]Lookup for use classification'!$C$4,B679)),ISNUMBER(SEARCH('[1]Lookup for use classification'!$D$4,B679)),ISNUMBER(SEARCH('[1]Lookup for use classification'!$E$4,B679))),'[1]Lookup for use classification'!$A$4,IF(OR(ISNUMBER(SEARCH('[1]Lookup for use classification'!$B$5,B679)),ISNUMBER(SEARCH('[1]Lookup for use classification'!$C$5,B679)),ISNUMBER(SEARCH('[1]Lookup for use classification'!$D$5,B679))),'[1]Lookup for use classification'!$A$5,IF(OR(ISNUMBER(SEARCH('[1]Lookup for use classification'!$B$7,B679)),ISNUMBER(SEARCH('[1]Lookup for use classification'!$C$7,B679)),ISNUMBER(SEARCH('[1]Lookup for use classification'!$D$7,B679))),'[1]Lookup for use classification'!$A$7,IF(OR(ISNUMBER(SEARCH('[1]Lookup for use classification'!$B$9,B679)),ISNUMBER(SEARCH('[1]Lookup for use classification'!$C$9,B679)),ISNUMBER(SEARCH('[1]Lookup for use classification'!$D$9,B679)),ISNUMBER(SEARCH('[1]Lookup for use classification'!$E$9,B679)),ISNUMBER(SEARCH('[1]Lookup for use classification'!$F$9,B679)),ISNUMBER(SEARCH('[1]Lookup for use classification'!$G$9,B679)),ISNUMBER(SEARCH('[1]Lookup for use classification'!$H$9,B679)),ISNUMBER(SEARCH('[1]Lookup for use classification'!$I$9,B679)),ISNUMBER(SEARCH('[1]Lookup for use classification'!$J$9,B679)),ISNUMBER(SEARCH('[1]Lookup for use classification'!$K$9,B679))),'[1]Lookup for use classification'!$A$9,IF(OR(ISNUMBER(SEARCH('[1]Lookup for use classification'!$B$10,B679)),ISNUMBER(SEARCH('[1]Lookup for use classification'!$C$10,B679)),ISNUMBER(SEARCH('[1]Lookup for use classification'!$D$10,B679)),ISNUMBER(SEARCH('[1]Lookup for use classification'!$E$10,B679)),ISNUMBER(SEARCH('[1]Lookup for use classification'!$F$10,B679)),ISNUMBER(SEARCH('[1]Lookup for use classification'!$G$10,B679))),'[1]Lookup for use classification'!$A$10,IF(OR(ISNUMBER(SEARCH('[1]Lookup for use classification'!$B$11,B679)),ISNUMBER(SEARCH('[1]Lookup for use classification'!$C$11,B679))),'[1]Lookup for use classification'!$A$11,IF(OR(ISNUMBER(SEARCH('[1]Lookup for use classification'!$B$12,B679)),ISNUMBER(SEARCH('[1]Lookup for use classification'!$C$12,B679))),'[1]Lookup for use classification'!$A$12,IF(OR(ISNUMBER(SEARCH('[1]Lookup for use classification'!$B$13,B679)),ISNUMBER(SEARCH('[1]Lookup for use classification'!$C$13,B679)),ISNUMBER(SEARCH('[1]Lookup for use classification'!$D$13,B679)),,ISNUMBER(SEARCH('[1]Lookup for use classification'!$C$13,B679)),ISNUMBER(SEARCH('[1]Lookup for use classification'!$E$13,B679))),'[1]Lookup for use classification'!$A$13,IF(OR(ISNUMBER(SEARCH('[1]Lookup for use classification'!$B$14,B679)),ISNUMBER(SEARCH('[1]Lookup for use classification'!$C$14,B679))),'[1]Lookup for use classification'!$A$14,"Other"))))))))))))</f>
        <v>Retail - Other</v>
      </c>
      <c r="D679" s="18"/>
      <c r="E679" s="19"/>
      <c r="F679" s="19" t="s">
        <v>795</v>
      </c>
    </row>
    <row r="680" spans="1:6">
      <c r="A680" s="16" t="s">
        <v>1805</v>
      </c>
      <c r="B680" s="20" t="s">
        <v>1802</v>
      </c>
      <c r="C680" s="133" t="str">
        <f>IF(OR(ISNUMBER(SEARCH('[1]Lookup for use classification'!$B$1,B680)),ISNUMBER(SEARCH('[1]Lookup for use classification'!$C$1,B680)),ISNUMBER(SEARCH('[1]Lookup for use classification'!$D$1,B680)),ISNUMBER(SEARCH('[1]Lookup for use classification'!$E$1,B680))),'[1]Lookup for use classification'!$A$1,IF(ISNUMBER(SEARCH('[1]Lookup for use classification'!$B$2,B680)),'[1]Lookup for use classification'!$A$2,IF(ISNUMBER(SEARCH('[1]Lookup for use classification'!$B$3,B680)),'[1]Lookup for use classification'!$A$3,IF(OR(ISNUMBER(SEARCH('[1]Lookup for use classification'!$B$4,B680)),ISNUMBER(SEARCH('[1]Lookup for use classification'!$C$4,B680)),ISNUMBER(SEARCH('[1]Lookup for use classification'!$D$4,B680)),ISNUMBER(SEARCH('[1]Lookup for use classification'!$E$4,B680))),'[1]Lookup for use classification'!$A$4,IF(OR(ISNUMBER(SEARCH('[1]Lookup for use classification'!$B$5,B680)),ISNUMBER(SEARCH('[1]Lookup for use classification'!$C$5,B680)),ISNUMBER(SEARCH('[1]Lookup for use classification'!$D$5,B680))),'[1]Lookup for use classification'!$A$5,IF(OR(ISNUMBER(SEARCH('[1]Lookup for use classification'!$B$7,B680)),ISNUMBER(SEARCH('[1]Lookup for use classification'!$C$7,B680)),ISNUMBER(SEARCH('[1]Lookup for use classification'!$D$7,B680))),'[1]Lookup for use classification'!$A$7,IF(OR(ISNUMBER(SEARCH('[1]Lookup for use classification'!$B$9,B680)),ISNUMBER(SEARCH('[1]Lookup for use classification'!$C$9,B680)),ISNUMBER(SEARCH('[1]Lookup for use classification'!$D$9,B680)),ISNUMBER(SEARCH('[1]Lookup for use classification'!$E$9,B680)),ISNUMBER(SEARCH('[1]Lookup for use classification'!$F$9,B680)),ISNUMBER(SEARCH('[1]Lookup for use classification'!$G$9,B680)),ISNUMBER(SEARCH('[1]Lookup for use classification'!$H$9,B680)),ISNUMBER(SEARCH('[1]Lookup for use classification'!$I$9,B680)),ISNUMBER(SEARCH('[1]Lookup for use classification'!$J$9,B680)),ISNUMBER(SEARCH('[1]Lookup for use classification'!$K$9,B680))),'[1]Lookup for use classification'!$A$9,IF(OR(ISNUMBER(SEARCH('[1]Lookup for use classification'!$B$10,B680)),ISNUMBER(SEARCH('[1]Lookup for use classification'!$C$10,B680)),ISNUMBER(SEARCH('[1]Lookup for use classification'!$D$10,B680)),ISNUMBER(SEARCH('[1]Lookup for use classification'!$E$10,B680)),ISNUMBER(SEARCH('[1]Lookup for use classification'!$F$10,B680)),ISNUMBER(SEARCH('[1]Lookup for use classification'!$G$10,B680))),'[1]Lookup for use classification'!$A$10,IF(OR(ISNUMBER(SEARCH('[1]Lookup for use classification'!$B$11,B680)),ISNUMBER(SEARCH('[1]Lookup for use classification'!$C$11,B680))),'[1]Lookup for use classification'!$A$11,IF(OR(ISNUMBER(SEARCH('[1]Lookup for use classification'!$B$12,B680)),ISNUMBER(SEARCH('[1]Lookup for use classification'!$C$12,B680))),'[1]Lookup for use classification'!$A$12,IF(OR(ISNUMBER(SEARCH('[1]Lookup for use classification'!$B$13,B680)),ISNUMBER(SEARCH('[1]Lookup for use classification'!$C$13,B680)),ISNUMBER(SEARCH('[1]Lookup for use classification'!$D$13,B680)),,ISNUMBER(SEARCH('[1]Lookup for use classification'!$C$13,B680)),ISNUMBER(SEARCH('[1]Lookup for use classification'!$E$13,B680))),'[1]Lookup for use classification'!$A$13,IF(OR(ISNUMBER(SEARCH('[1]Lookup for use classification'!$B$14,B680)),ISNUMBER(SEARCH('[1]Lookup for use classification'!$C$14,B680))),'[1]Lookup for use classification'!$A$14,"Other"))))))))))))</f>
        <v>Office</v>
      </c>
      <c r="D680" s="21"/>
      <c r="E680" s="22"/>
      <c r="F680" s="22" t="s">
        <v>795</v>
      </c>
    </row>
    <row r="681" spans="1:6">
      <c r="A681" s="16" t="s">
        <v>1805</v>
      </c>
      <c r="B681" s="17" t="s">
        <v>1803</v>
      </c>
      <c r="C681" s="133" t="str">
        <f>IF(OR(ISNUMBER(SEARCH('[1]Lookup for use classification'!$B$1,B681)),ISNUMBER(SEARCH('[1]Lookup for use classification'!$C$1,B681)),ISNUMBER(SEARCH('[1]Lookup for use classification'!$D$1,B681)),ISNUMBER(SEARCH('[1]Lookup for use classification'!$E$1,B681))),'[1]Lookup for use classification'!$A$1,IF(ISNUMBER(SEARCH('[1]Lookup for use classification'!$B$2,B681)),'[1]Lookup for use classification'!$A$2,IF(ISNUMBER(SEARCH('[1]Lookup for use classification'!$B$3,B681)),'[1]Lookup for use classification'!$A$3,IF(OR(ISNUMBER(SEARCH('[1]Lookup for use classification'!$B$4,B681)),ISNUMBER(SEARCH('[1]Lookup for use classification'!$C$4,B681)),ISNUMBER(SEARCH('[1]Lookup for use classification'!$D$4,B681)),ISNUMBER(SEARCH('[1]Lookup for use classification'!$E$4,B681))),'[1]Lookup for use classification'!$A$4,IF(OR(ISNUMBER(SEARCH('[1]Lookup for use classification'!$B$5,B681)),ISNUMBER(SEARCH('[1]Lookup for use classification'!$C$5,B681)),ISNUMBER(SEARCH('[1]Lookup for use classification'!$D$5,B681))),'[1]Lookup for use classification'!$A$5,IF(OR(ISNUMBER(SEARCH('[1]Lookup for use classification'!$B$7,B681)),ISNUMBER(SEARCH('[1]Lookup for use classification'!$C$7,B681)),ISNUMBER(SEARCH('[1]Lookup for use classification'!$D$7,B681))),'[1]Lookup for use classification'!$A$7,IF(OR(ISNUMBER(SEARCH('[1]Lookup for use classification'!$B$9,B681)),ISNUMBER(SEARCH('[1]Lookup for use classification'!$C$9,B681)),ISNUMBER(SEARCH('[1]Lookup for use classification'!$D$9,B681)),ISNUMBER(SEARCH('[1]Lookup for use classification'!$E$9,B681)),ISNUMBER(SEARCH('[1]Lookup for use classification'!$F$9,B681)),ISNUMBER(SEARCH('[1]Lookup for use classification'!$G$9,B681)),ISNUMBER(SEARCH('[1]Lookup for use classification'!$H$9,B681)),ISNUMBER(SEARCH('[1]Lookup for use classification'!$I$9,B681)),ISNUMBER(SEARCH('[1]Lookup for use classification'!$J$9,B681)),ISNUMBER(SEARCH('[1]Lookup for use classification'!$K$9,B681))),'[1]Lookup for use classification'!$A$9,IF(OR(ISNUMBER(SEARCH('[1]Lookup for use classification'!$B$10,B681)),ISNUMBER(SEARCH('[1]Lookup for use classification'!$C$10,B681)),ISNUMBER(SEARCH('[1]Lookup for use classification'!$D$10,B681)),ISNUMBER(SEARCH('[1]Lookup for use classification'!$E$10,B681)),ISNUMBER(SEARCH('[1]Lookup for use classification'!$F$10,B681)),ISNUMBER(SEARCH('[1]Lookup for use classification'!$G$10,B681))),'[1]Lookup for use classification'!$A$10,IF(OR(ISNUMBER(SEARCH('[1]Lookup for use classification'!$B$11,B681)),ISNUMBER(SEARCH('[1]Lookup for use classification'!$C$11,B681))),'[1]Lookup for use classification'!$A$11,IF(OR(ISNUMBER(SEARCH('[1]Lookup for use classification'!$B$12,B681)),ISNUMBER(SEARCH('[1]Lookup for use classification'!$C$12,B681))),'[1]Lookup for use classification'!$A$12,IF(OR(ISNUMBER(SEARCH('[1]Lookup for use classification'!$B$13,B681)),ISNUMBER(SEARCH('[1]Lookup for use classification'!$C$13,B681)),ISNUMBER(SEARCH('[1]Lookup for use classification'!$D$13,B681)),,ISNUMBER(SEARCH('[1]Lookup for use classification'!$C$13,B681)),ISNUMBER(SEARCH('[1]Lookup for use classification'!$E$13,B681))),'[1]Lookup for use classification'!$A$13,IF(OR(ISNUMBER(SEARCH('[1]Lookup for use classification'!$B$14,B681)),ISNUMBER(SEARCH('[1]Lookup for use classification'!$C$14,B681))),'[1]Lookup for use classification'!$A$14,"Other"))))))))))))</f>
        <v>Office</v>
      </c>
      <c r="D681" s="18"/>
      <c r="E681" s="19"/>
      <c r="F681" s="19" t="s">
        <v>795</v>
      </c>
    </row>
    <row r="682" spans="1:6">
      <c r="A682" s="16" t="s">
        <v>1805</v>
      </c>
      <c r="B682" s="17" t="s">
        <v>904</v>
      </c>
      <c r="C682" s="133" t="str">
        <f>IF(OR(ISNUMBER(SEARCH('[1]Lookup for use classification'!$B$1,B682)),ISNUMBER(SEARCH('[1]Lookup for use classification'!$C$1,B682)),ISNUMBER(SEARCH('[1]Lookup for use classification'!$D$1,B682)),ISNUMBER(SEARCH('[1]Lookup for use classification'!$E$1,B682))),'[1]Lookup for use classification'!$A$1,IF(ISNUMBER(SEARCH('[1]Lookup for use classification'!$B$2,B682)),'[1]Lookup for use classification'!$A$2,IF(ISNUMBER(SEARCH('[1]Lookup for use classification'!$B$3,B682)),'[1]Lookup for use classification'!$A$3,IF(OR(ISNUMBER(SEARCH('[1]Lookup for use classification'!$B$4,B682)),ISNUMBER(SEARCH('[1]Lookup for use classification'!$C$4,B682)),ISNUMBER(SEARCH('[1]Lookup for use classification'!$D$4,B682)),ISNUMBER(SEARCH('[1]Lookup for use classification'!$E$4,B682))),'[1]Lookup for use classification'!$A$4,IF(OR(ISNUMBER(SEARCH('[1]Lookup for use classification'!$B$5,B682)),ISNUMBER(SEARCH('[1]Lookup for use classification'!$C$5,B682)),ISNUMBER(SEARCH('[1]Lookup for use classification'!$D$5,B682))),'[1]Lookup for use classification'!$A$5,IF(OR(ISNUMBER(SEARCH('[1]Lookup for use classification'!$B$7,B682)),ISNUMBER(SEARCH('[1]Lookup for use classification'!$C$7,B682)),ISNUMBER(SEARCH('[1]Lookup for use classification'!$D$7,B682))),'[1]Lookup for use classification'!$A$7,IF(OR(ISNUMBER(SEARCH('[1]Lookup for use classification'!$B$9,B682)),ISNUMBER(SEARCH('[1]Lookup for use classification'!$C$9,B682)),ISNUMBER(SEARCH('[1]Lookup for use classification'!$D$9,B682)),ISNUMBER(SEARCH('[1]Lookup for use classification'!$E$9,B682)),ISNUMBER(SEARCH('[1]Lookup for use classification'!$F$9,B682)),ISNUMBER(SEARCH('[1]Lookup for use classification'!$G$9,B682)),ISNUMBER(SEARCH('[1]Lookup for use classification'!$H$9,B682)),ISNUMBER(SEARCH('[1]Lookup for use classification'!$I$9,B682)),ISNUMBER(SEARCH('[1]Lookup for use classification'!$J$9,B682)),ISNUMBER(SEARCH('[1]Lookup for use classification'!$K$9,B682))),'[1]Lookup for use classification'!$A$9,IF(OR(ISNUMBER(SEARCH('[1]Lookup for use classification'!$B$10,B682)),ISNUMBER(SEARCH('[1]Lookup for use classification'!$C$10,B682)),ISNUMBER(SEARCH('[1]Lookup for use classification'!$D$10,B682)),ISNUMBER(SEARCH('[1]Lookup for use classification'!$E$10,B682)),ISNUMBER(SEARCH('[1]Lookup for use classification'!$F$10,B682)),ISNUMBER(SEARCH('[1]Lookup for use classification'!$G$10,B682))),'[1]Lookup for use classification'!$A$10,IF(OR(ISNUMBER(SEARCH('[1]Lookup for use classification'!$B$11,B682)),ISNUMBER(SEARCH('[1]Lookup for use classification'!$C$11,B682))),'[1]Lookup for use classification'!$A$11,IF(OR(ISNUMBER(SEARCH('[1]Lookup for use classification'!$B$12,B682)),ISNUMBER(SEARCH('[1]Lookup for use classification'!$C$12,B682))),'[1]Lookup for use classification'!$A$12,IF(OR(ISNUMBER(SEARCH('[1]Lookup for use classification'!$B$13,B682)),ISNUMBER(SEARCH('[1]Lookup for use classification'!$C$13,B682)),ISNUMBER(SEARCH('[1]Lookup for use classification'!$D$13,B682)),,ISNUMBER(SEARCH('[1]Lookup for use classification'!$C$13,B682)),ISNUMBER(SEARCH('[1]Lookup for use classification'!$E$13,B682))),'[1]Lookup for use classification'!$A$13,IF(OR(ISNUMBER(SEARCH('[1]Lookup for use classification'!$B$14,B682)),ISNUMBER(SEARCH('[1]Lookup for use classification'!$C$14,B682))),'[1]Lookup for use classification'!$A$14,"Other"))))))))))))</f>
        <v>Retail - Other</v>
      </c>
      <c r="D682" s="18"/>
      <c r="E682" s="19"/>
      <c r="F682" s="19" t="s">
        <v>795</v>
      </c>
    </row>
    <row r="683" spans="1:6">
      <c r="A683" s="16" t="s">
        <v>1805</v>
      </c>
      <c r="B683" s="17" t="s">
        <v>1169</v>
      </c>
      <c r="C683" s="133" t="str">
        <f>IF(OR(ISNUMBER(SEARCH('[1]Lookup for use classification'!$B$1,B683)),ISNUMBER(SEARCH('[1]Lookup for use classification'!$C$1,B683)),ISNUMBER(SEARCH('[1]Lookup for use classification'!$D$1,B683)),ISNUMBER(SEARCH('[1]Lookup for use classification'!$E$1,B683))),'[1]Lookup for use classification'!$A$1,IF(ISNUMBER(SEARCH('[1]Lookup for use classification'!$B$2,B683)),'[1]Lookup for use classification'!$A$2,IF(ISNUMBER(SEARCH('[1]Lookup for use classification'!$B$3,B683)),'[1]Lookup for use classification'!$A$3,IF(OR(ISNUMBER(SEARCH('[1]Lookup for use classification'!$B$4,B683)),ISNUMBER(SEARCH('[1]Lookup for use classification'!$C$4,B683)),ISNUMBER(SEARCH('[1]Lookup for use classification'!$D$4,B683)),ISNUMBER(SEARCH('[1]Lookup for use classification'!$E$4,B683))),'[1]Lookup for use classification'!$A$4,IF(OR(ISNUMBER(SEARCH('[1]Lookup for use classification'!$B$5,B683)),ISNUMBER(SEARCH('[1]Lookup for use classification'!$C$5,B683)),ISNUMBER(SEARCH('[1]Lookup for use classification'!$D$5,B683))),'[1]Lookup for use classification'!$A$5,IF(OR(ISNUMBER(SEARCH('[1]Lookup for use classification'!$B$7,B683)),ISNUMBER(SEARCH('[1]Lookup for use classification'!$C$7,B683)),ISNUMBER(SEARCH('[1]Lookup for use classification'!$D$7,B683))),'[1]Lookup for use classification'!$A$7,IF(OR(ISNUMBER(SEARCH('[1]Lookup for use classification'!$B$9,B683)),ISNUMBER(SEARCH('[1]Lookup for use classification'!$C$9,B683)),ISNUMBER(SEARCH('[1]Lookup for use classification'!$D$9,B683)),ISNUMBER(SEARCH('[1]Lookup for use classification'!$E$9,B683)),ISNUMBER(SEARCH('[1]Lookup for use classification'!$F$9,B683)),ISNUMBER(SEARCH('[1]Lookup for use classification'!$G$9,B683)),ISNUMBER(SEARCH('[1]Lookup for use classification'!$H$9,B683)),ISNUMBER(SEARCH('[1]Lookup for use classification'!$I$9,B683)),ISNUMBER(SEARCH('[1]Lookup for use classification'!$J$9,B683)),ISNUMBER(SEARCH('[1]Lookup for use classification'!$K$9,B683))),'[1]Lookup for use classification'!$A$9,IF(OR(ISNUMBER(SEARCH('[1]Lookup for use classification'!$B$10,B683)),ISNUMBER(SEARCH('[1]Lookup for use classification'!$C$10,B683)),ISNUMBER(SEARCH('[1]Lookup for use classification'!$D$10,B683)),ISNUMBER(SEARCH('[1]Lookup for use classification'!$E$10,B683)),ISNUMBER(SEARCH('[1]Lookup for use classification'!$F$10,B683)),ISNUMBER(SEARCH('[1]Lookup for use classification'!$G$10,B683))),'[1]Lookup for use classification'!$A$10,IF(OR(ISNUMBER(SEARCH('[1]Lookup for use classification'!$B$11,B683)),ISNUMBER(SEARCH('[1]Lookup for use classification'!$C$11,B683))),'[1]Lookup for use classification'!$A$11,IF(OR(ISNUMBER(SEARCH('[1]Lookup for use classification'!$B$12,B683)),ISNUMBER(SEARCH('[1]Lookup for use classification'!$C$12,B683))),'[1]Lookup for use classification'!$A$12,IF(OR(ISNUMBER(SEARCH('[1]Lookup for use classification'!$B$13,B683)),ISNUMBER(SEARCH('[1]Lookup for use classification'!$C$13,B683)),ISNUMBER(SEARCH('[1]Lookup for use classification'!$D$13,B683)),,ISNUMBER(SEARCH('[1]Lookup for use classification'!$C$13,B683)),ISNUMBER(SEARCH('[1]Lookup for use classification'!$E$13,B683))),'[1]Lookup for use classification'!$A$13,IF(OR(ISNUMBER(SEARCH('[1]Lookup for use classification'!$B$14,B683)),ISNUMBER(SEARCH('[1]Lookup for use classification'!$C$14,B683))),'[1]Lookup for use classification'!$A$14,"Other"))))))))))))</f>
        <v>Other</v>
      </c>
      <c r="D683" s="18"/>
      <c r="E683" s="19"/>
      <c r="F683" s="19" t="s">
        <v>795</v>
      </c>
    </row>
    <row r="684" spans="1:6">
      <c r="A684" s="16" t="s">
        <v>1805</v>
      </c>
      <c r="B684" s="17" t="s">
        <v>410</v>
      </c>
      <c r="C684" s="133" t="str">
        <f>IF(OR(ISNUMBER(SEARCH('[1]Lookup for use classification'!$B$1,B684)),ISNUMBER(SEARCH('[1]Lookup for use classification'!$C$1,B684)),ISNUMBER(SEARCH('[1]Lookup for use classification'!$D$1,B684)),ISNUMBER(SEARCH('[1]Lookup for use classification'!$E$1,B684))),'[1]Lookup for use classification'!$A$1,IF(ISNUMBER(SEARCH('[1]Lookup for use classification'!$B$2,B684)),'[1]Lookup for use classification'!$A$2,IF(ISNUMBER(SEARCH('[1]Lookup for use classification'!$B$3,B684)),'[1]Lookup for use classification'!$A$3,IF(OR(ISNUMBER(SEARCH('[1]Lookup for use classification'!$B$4,B684)),ISNUMBER(SEARCH('[1]Lookup for use classification'!$C$4,B684)),ISNUMBER(SEARCH('[1]Lookup for use classification'!$D$4,B684)),ISNUMBER(SEARCH('[1]Lookup for use classification'!$E$4,B684))),'[1]Lookup for use classification'!$A$4,IF(OR(ISNUMBER(SEARCH('[1]Lookup for use classification'!$B$5,B684)),ISNUMBER(SEARCH('[1]Lookup for use classification'!$C$5,B684)),ISNUMBER(SEARCH('[1]Lookup for use classification'!$D$5,B684))),'[1]Lookup for use classification'!$A$5,IF(OR(ISNUMBER(SEARCH('[1]Lookup for use classification'!$B$7,B684)),ISNUMBER(SEARCH('[1]Lookup for use classification'!$C$7,B684)),ISNUMBER(SEARCH('[1]Lookup for use classification'!$D$7,B684))),'[1]Lookup for use classification'!$A$7,IF(OR(ISNUMBER(SEARCH('[1]Lookup for use classification'!$B$9,B684)),ISNUMBER(SEARCH('[1]Lookup for use classification'!$C$9,B684)),ISNUMBER(SEARCH('[1]Lookup for use classification'!$D$9,B684)),ISNUMBER(SEARCH('[1]Lookup for use classification'!$E$9,B684)),ISNUMBER(SEARCH('[1]Lookup for use classification'!$F$9,B684)),ISNUMBER(SEARCH('[1]Lookup for use classification'!$G$9,B684)),ISNUMBER(SEARCH('[1]Lookup for use classification'!$H$9,B684)),ISNUMBER(SEARCH('[1]Lookup for use classification'!$I$9,B684)),ISNUMBER(SEARCH('[1]Lookup for use classification'!$J$9,B684)),ISNUMBER(SEARCH('[1]Lookup for use classification'!$K$9,B684))),'[1]Lookup for use classification'!$A$9,IF(OR(ISNUMBER(SEARCH('[1]Lookup for use classification'!$B$10,B684)),ISNUMBER(SEARCH('[1]Lookup for use classification'!$C$10,B684)),ISNUMBER(SEARCH('[1]Lookup for use classification'!$D$10,B684)),ISNUMBER(SEARCH('[1]Lookup for use classification'!$E$10,B684)),ISNUMBER(SEARCH('[1]Lookup for use classification'!$F$10,B684)),ISNUMBER(SEARCH('[1]Lookup for use classification'!$G$10,B684))),'[1]Lookup for use classification'!$A$10,IF(OR(ISNUMBER(SEARCH('[1]Lookup for use classification'!$B$11,B684)),ISNUMBER(SEARCH('[1]Lookup for use classification'!$C$11,B684))),'[1]Lookup for use classification'!$A$11,IF(OR(ISNUMBER(SEARCH('[1]Lookup for use classification'!$B$12,B684)),ISNUMBER(SEARCH('[1]Lookup for use classification'!$C$12,B684))),'[1]Lookup for use classification'!$A$12,IF(OR(ISNUMBER(SEARCH('[1]Lookup for use classification'!$B$13,B684)),ISNUMBER(SEARCH('[1]Lookup for use classification'!$C$13,B684)),ISNUMBER(SEARCH('[1]Lookup for use classification'!$D$13,B684)),,ISNUMBER(SEARCH('[1]Lookup for use classification'!$C$13,B684)),ISNUMBER(SEARCH('[1]Lookup for use classification'!$E$13,B684))),'[1]Lookup for use classification'!$A$13,IF(OR(ISNUMBER(SEARCH('[1]Lookup for use classification'!$B$14,B684)),ISNUMBER(SEARCH('[1]Lookup for use classification'!$C$14,B684))),'[1]Lookup for use classification'!$A$14,"Other"))))))))))))</f>
        <v>Other</v>
      </c>
      <c r="D684" s="18">
        <v>1104</v>
      </c>
      <c r="E684" s="19"/>
      <c r="F684" s="19"/>
    </row>
    <row r="685" spans="1:6">
      <c r="A685" s="16" t="s">
        <v>1805</v>
      </c>
      <c r="B685" s="17" t="s">
        <v>1804</v>
      </c>
      <c r="C685" s="133" t="str">
        <f>IF(OR(ISNUMBER(SEARCH('[1]Lookup for use classification'!$B$1,B685)),ISNUMBER(SEARCH('[1]Lookup for use classification'!$C$1,B685)),ISNUMBER(SEARCH('[1]Lookup for use classification'!$D$1,B685)),ISNUMBER(SEARCH('[1]Lookup for use classification'!$E$1,B685))),'[1]Lookup for use classification'!$A$1,IF(ISNUMBER(SEARCH('[1]Lookup for use classification'!$B$2,B685)),'[1]Lookup for use classification'!$A$2,IF(ISNUMBER(SEARCH('[1]Lookup for use classification'!$B$3,B685)),'[1]Lookup for use classification'!$A$3,IF(OR(ISNUMBER(SEARCH('[1]Lookup for use classification'!$B$4,B685)),ISNUMBER(SEARCH('[1]Lookup for use classification'!$C$4,B685)),ISNUMBER(SEARCH('[1]Lookup for use classification'!$D$4,B685)),ISNUMBER(SEARCH('[1]Lookup for use classification'!$E$4,B685))),'[1]Lookup for use classification'!$A$4,IF(OR(ISNUMBER(SEARCH('[1]Lookup for use classification'!$B$5,B685)),ISNUMBER(SEARCH('[1]Lookup for use classification'!$C$5,B685)),ISNUMBER(SEARCH('[1]Lookup for use classification'!$D$5,B685))),'[1]Lookup for use classification'!$A$5,IF(OR(ISNUMBER(SEARCH('[1]Lookup for use classification'!$B$7,B685)),ISNUMBER(SEARCH('[1]Lookup for use classification'!$C$7,B685)),ISNUMBER(SEARCH('[1]Lookup for use classification'!$D$7,B685))),'[1]Lookup for use classification'!$A$7,IF(OR(ISNUMBER(SEARCH('[1]Lookup for use classification'!$B$9,B685)),ISNUMBER(SEARCH('[1]Lookup for use classification'!$C$9,B685)),ISNUMBER(SEARCH('[1]Lookup for use classification'!$D$9,B685)),ISNUMBER(SEARCH('[1]Lookup for use classification'!$E$9,B685)),ISNUMBER(SEARCH('[1]Lookup for use classification'!$F$9,B685)),ISNUMBER(SEARCH('[1]Lookup for use classification'!$G$9,B685)),ISNUMBER(SEARCH('[1]Lookup for use classification'!$H$9,B685)),ISNUMBER(SEARCH('[1]Lookup for use classification'!$I$9,B685)),ISNUMBER(SEARCH('[1]Lookup for use classification'!$J$9,B685)),ISNUMBER(SEARCH('[1]Lookup for use classification'!$K$9,B685))),'[1]Lookup for use classification'!$A$9,IF(OR(ISNUMBER(SEARCH('[1]Lookup for use classification'!$B$10,B685)),ISNUMBER(SEARCH('[1]Lookup for use classification'!$C$10,B685)),ISNUMBER(SEARCH('[1]Lookup for use classification'!$D$10,B685)),ISNUMBER(SEARCH('[1]Lookup for use classification'!$E$10,B685)),ISNUMBER(SEARCH('[1]Lookup for use classification'!$F$10,B685)),ISNUMBER(SEARCH('[1]Lookup for use classification'!$G$10,B685))),'[1]Lookup for use classification'!$A$10,IF(OR(ISNUMBER(SEARCH('[1]Lookup for use classification'!$B$11,B685)),ISNUMBER(SEARCH('[1]Lookup for use classification'!$C$11,B685))),'[1]Lookup for use classification'!$A$11,IF(OR(ISNUMBER(SEARCH('[1]Lookup for use classification'!$B$12,B685)),ISNUMBER(SEARCH('[1]Lookup for use classification'!$C$12,B685))),'[1]Lookup for use classification'!$A$12,IF(OR(ISNUMBER(SEARCH('[1]Lookup for use classification'!$B$13,B685)),ISNUMBER(SEARCH('[1]Lookup for use classification'!$C$13,B685)),ISNUMBER(SEARCH('[1]Lookup for use classification'!$D$13,B685)),,ISNUMBER(SEARCH('[1]Lookup for use classification'!$C$13,B685)),ISNUMBER(SEARCH('[1]Lookup for use classification'!$E$13,B685))),'[1]Lookup for use classification'!$A$13,IF(OR(ISNUMBER(SEARCH('[1]Lookup for use classification'!$B$14,B685)),ISNUMBER(SEARCH('[1]Lookup for use classification'!$C$14,B685))),'[1]Lookup for use classification'!$A$14,"Other"))))))))))))</f>
        <v>Office</v>
      </c>
      <c r="D685" s="18"/>
      <c r="E685" s="19"/>
      <c r="F685" s="19" t="s">
        <v>795</v>
      </c>
    </row>
    <row r="686" spans="1:6">
      <c r="A686" s="16" t="s">
        <v>1805</v>
      </c>
      <c r="B686" s="20" t="s">
        <v>66</v>
      </c>
      <c r="C686" s="133" t="str">
        <f>IF(OR(ISNUMBER(SEARCH('[1]Lookup for use classification'!$B$1,B686)),ISNUMBER(SEARCH('[1]Lookup for use classification'!$C$1,B686)),ISNUMBER(SEARCH('[1]Lookup for use classification'!$D$1,B686)),ISNUMBER(SEARCH('[1]Lookup for use classification'!$E$1,B686))),'[1]Lookup for use classification'!$A$1,IF(ISNUMBER(SEARCH('[1]Lookup for use classification'!$B$2,B686)),'[1]Lookup for use classification'!$A$2,IF(ISNUMBER(SEARCH('[1]Lookup for use classification'!$B$3,B686)),'[1]Lookup for use classification'!$A$3,IF(OR(ISNUMBER(SEARCH('[1]Lookup for use classification'!$B$4,B686)),ISNUMBER(SEARCH('[1]Lookup for use classification'!$C$4,B686)),ISNUMBER(SEARCH('[1]Lookup for use classification'!$D$4,B686)),ISNUMBER(SEARCH('[1]Lookup for use classification'!$E$4,B686))),'[1]Lookup for use classification'!$A$4,IF(OR(ISNUMBER(SEARCH('[1]Lookup for use classification'!$B$5,B686)),ISNUMBER(SEARCH('[1]Lookup for use classification'!$C$5,B686)),ISNUMBER(SEARCH('[1]Lookup for use classification'!$D$5,B686))),'[1]Lookup for use classification'!$A$5,IF(OR(ISNUMBER(SEARCH('[1]Lookup for use classification'!$B$7,B686)),ISNUMBER(SEARCH('[1]Lookup for use classification'!$C$7,B686)),ISNUMBER(SEARCH('[1]Lookup for use classification'!$D$7,B686))),'[1]Lookup for use classification'!$A$7,IF(OR(ISNUMBER(SEARCH('[1]Lookup for use classification'!$B$9,B686)),ISNUMBER(SEARCH('[1]Lookup for use classification'!$C$9,B686)),ISNUMBER(SEARCH('[1]Lookup for use classification'!$D$9,B686)),ISNUMBER(SEARCH('[1]Lookup for use classification'!$E$9,B686)),ISNUMBER(SEARCH('[1]Lookup for use classification'!$F$9,B686)),ISNUMBER(SEARCH('[1]Lookup for use classification'!$G$9,B686)),ISNUMBER(SEARCH('[1]Lookup for use classification'!$H$9,B686)),ISNUMBER(SEARCH('[1]Lookup for use classification'!$I$9,B686)),ISNUMBER(SEARCH('[1]Lookup for use classification'!$J$9,B686)),ISNUMBER(SEARCH('[1]Lookup for use classification'!$K$9,B686))),'[1]Lookup for use classification'!$A$9,IF(OR(ISNUMBER(SEARCH('[1]Lookup for use classification'!$B$10,B686)),ISNUMBER(SEARCH('[1]Lookup for use classification'!$C$10,B686)),ISNUMBER(SEARCH('[1]Lookup for use classification'!$D$10,B686)),ISNUMBER(SEARCH('[1]Lookup for use classification'!$E$10,B686)),ISNUMBER(SEARCH('[1]Lookup for use classification'!$F$10,B686)),ISNUMBER(SEARCH('[1]Lookup for use classification'!$G$10,B686))),'[1]Lookup for use classification'!$A$10,IF(OR(ISNUMBER(SEARCH('[1]Lookup for use classification'!$B$11,B686)),ISNUMBER(SEARCH('[1]Lookup for use classification'!$C$11,B686))),'[1]Lookup for use classification'!$A$11,IF(OR(ISNUMBER(SEARCH('[1]Lookup for use classification'!$B$12,B686)),ISNUMBER(SEARCH('[1]Lookup for use classification'!$C$12,B686))),'[1]Lookup for use classification'!$A$12,IF(OR(ISNUMBER(SEARCH('[1]Lookup for use classification'!$B$13,B686)),ISNUMBER(SEARCH('[1]Lookup for use classification'!$C$13,B686)),ISNUMBER(SEARCH('[1]Lookup for use classification'!$D$13,B686)),,ISNUMBER(SEARCH('[1]Lookup for use classification'!$C$13,B686)),ISNUMBER(SEARCH('[1]Lookup for use classification'!$E$13,B686))),'[1]Lookup for use classification'!$A$13,IF(OR(ISNUMBER(SEARCH('[1]Lookup for use classification'!$B$14,B686)),ISNUMBER(SEARCH('[1]Lookup for use classification'!$C$14,B686))),'[1]Lookup for use classification'!$A$14,"Other"))))))))))))</f>
        <v>Water &amp; Sewer</v>
      </c>
      <c r="D686" s="21"/>
      <c r="E686" s="22"/>
      <c r="F686" s="22" t="s">
        <v>795</v>
      </c>
    </row>
    <row r="687" spans="1:6">
      <c r="A687" s="16" t="s">
        <v>908</v>
      </c>
      <c r="B687" s="17" t="s">
        <v>886</v>
      </c>
      <c r="C687" s="133" t="str">
        <f>IF(OR(ISNUMBER(SEARCH('[1]Lookup for use classification'!$B$1,B687)),ISNUMBER(SEARCH('[1]Lookup for use classification'!$C$1,B687)),ISNUMBER(SEARCH('[1]Lookup for use classification'!$D$1,B687)),ISNUMBER(SEARCH('[1]Lookup for use classification'!$E$1,B687))),'[1]Lookup for use classification'!$A$1,IF(ISNUMBER(SEARCH('[1]Lookup for use classification'!$B$2,B687)),'[1]Lookup for use classification'!$A$2,IF(ISNUMBER(SEARCH('[1]Lookup for use classification'!$B$3,B687)),'[1]Lookup for use classification'!$A$3,IF(OR(ISNUMBER(SEARCH('[1]Lookup for use classification'!$B$4,B687)),ISNUMBER(SEARCH('[1]Lookup for use classification'!$C$4,B687)),ISNUMBER(SEARCH('[1]Lookup for use classification'!$D$4,B687)),ISNUMBER(SEARCH('[1]Lookup for use classification'!$E$4,B687))),'[1]Lookup for use classification'!$A$4,IF(OR(ISNUMBER(SEARCH('[1]Lookup for use classification'!$B$5,B687)),ISNUMBER(SEARCH('[1]Lookup for use classification'!$C$5,B687)),ISNUMBER(SEARCH('[1]Lookup for use classification'!$D$5,B687))),'[1]Lookup for use classification'!$A$5,IF(OR(ISNUMBER(SEARCH('[1]Lookup for use classification'!$B$7,B687)),ISNUMBER(SEARCH('[1]Lookup for use classification'!$C$7,B687)),ISNUMBER(SEARCH('[1]Lookup for use classification'!$D$7,B687))),'[1]Lookup for use classification'!$A$7,IF(OR(ISNUMBER(SEARCH('[1]Lookup for use classification'!$B$9,B687)),ISNUMBER(SEARCH('[1]Lookup for use classification'!$C$9,B687)),ISNUMBER(SEARCH('[1]Lookup for use classification'!$D$9,B687)),ISNUMBER(SEARCH('[1]Lookup for use classification'!$E$9,B687)),ISNUMBER(SEARCH('[1]Lookup for use classification'!$F$9,B687)),ISNUMBER(SEARCH('[1]Lookup for use classification'!$G$9,B687)),ISNUMBER(SEARCH('[1]Lookup for use classification'!$H$9,B687)),ISNUMBER(SEARCH('[1]Lookup for use classification'!$I$9,B687)),ISNUMBER(SEARCH('[1]Lookup for use classification'!$J$9,B687)),ISNUMBER(SEARCH('[1]Lookup for use classification'!$K$9,B687))),'[1]Lookup for use classification'!$A$9,IF(OR(ISNUMBER(SEARCH('[1]Lookup for use classification'!$B$10,B687)),ISNUMBER(SEARCH('[1]Lookup for use classification'!$C$10,B687)),ISNUMBER(SEARCH('[1]Lookup for use classification'!$D$10,B687)),ISNUMBER(SEARCH('[1]Lookup for use classification'!$E$10,B687)),ISNUMBER(SEARCH('[1]Lookup for use classification'!$F$10,B687)),ISNUMBER(SEARCH('[1]Lookup for use classification'!$G$10,B687))),'[1]Lookup for use classification'!$A$10,IF(OR(ISNUMBER(SEARCH('[1]Lookup for use classification'!$B$11,B687)),ISNUMBER(SEARCH('[1]Lookup for use classification'!$C$11,B687))),'[1]Lookup for use classification'!$A$11,IF(OR(ISNUMBER(SEARCH('[1]Lookup for use classification'!$B$12,B687)),ISNUMBER(SEARCH('[1]Lookup for use classification'!$C$12,B687))),'[1]Lookup for use classification'!$A$12,IF(OR(ISNUMBER(SEARCH('[1]Lookup for use classification'!$B$13,B687)),ISNUMBER(SEARCH('[1]Lookup for use classification'!$C$13,B687)),ISNUMBER(SEARCH('[1]Lookup for use classification'!$D$13,B687)),,ISNUMBER(SEARCH('[1]Lookup for use classification'!$C$13,B687)),ISNUMBER(SEARCH('[1]Lookup for use classification'!$E$13,B687))),'[1]Lookup for use classification'!$A$13,IF(OR(ISNUMBER(SEARCH('[1]Lookup for use classification'!$B$14,B687)),ISNUMBER(SEARCH('[1]Lookup for use classification'!$C$14,B687))),'[1]Lookup for use classification'!$A$14,"Other"))))))))))))</f>
        <v>Retail - Other</v>
      </c>
      <c r="D687" s="18">
        <v>9917</v>
      </c>
      <c r="E687" s="19"/>
      <c r="F687" s="19"/>
    </row>
    <row r="688" spans="1:6">
      <c r="A688" s="16" t="s">
        <v>908</v>
      </c>
      <c r="B688" s="17" t="s">
        <v>887</v>
      </c>
      <c r="C688" s="133" t="str">
        <f>IF(OR(ISNUMBER(SEARCH('[1]Lookup for use classification'!$B$1,B688)),ISNUMBER(SEARCH('[1]Lookup for use classification'!$C$1,B688)),ISNUMBER(SEARCH('[1]Lookup for use classification'!$D$1,B688)),ISNUMBER(SEARCH('[1]Lookup for use classification'!$E$1,B688))),'[1]Lookup for use classification'!$A$1,IF(ISNUMBER(SEARCH('[1]Lookup for use classification'!$B$2,B688)),'[1]Lookup for use classification'!$A$2,IF(ISNUMBER(SEARCH('[1]Lookup for use classification'!$B$3,B688)),'[1]Lookup for use classification'!$A$3,IF(OR(ISNUMBER(SEARCH('[1]Lookup for use classification'!$B$4,B688)),ISNUMBER(SEARCH('[1]Lookup for use classification'!$C$4,B688)),ISNUMBER(SEARCH('[1]Lookup for use classification'!$D$4,B688)),ISNUMBER(SEARCH('[1]Lookup for use classification'!$E$4,B688))),'[1]Lookup for use classification'!$A$4,IF(OR(ISNUMBER(SEARCH('[1]Lookup for use classification'!$B$5,B688)),ISNUMBER(SEARCH('[1]Lookup for use classification'!$C$5,B688)),ISNUMBER(SEARCH('[1]Lookup for use classification'!$D$5,B688))),'[1]Lookup for use classification'!$A$5,IF(OR(ISNUMBER(SEARCH('[1]Lookup for use classification'!$B$7,B688)),ISNUMBER(SEARCH('[1]Lookup for use classification'!$C$7,B688)),ISNUMBER(SEARCH('[1]Lookup for use classification'!$D$7,B688))),'[1]Lookup for use classification'!$A$7,IF(OR(ISNUMBER(SEARCH('[1]Lookup for use classification'!$B$9,B688)),ISNUMBER(SEARCH('[1]Lookup for use classification'!$C$9,B688)),ISNUMBER(SEARCH('[1]Lookup for use classification'!$D$9,B688)),ISNUMBER(SEARCH('[1]Lookup for use classification'!$E$9,B688)),ISNUMBER(SEARCH('[1]Lookup for use classification'!$F$9,B688)),ISNUMBER(SEARCH('[1]Lookup for use classification'!$G$9,B688)),ISNUMBER(SEARCH('[1]Lookup for use classification'!$H$9,B688)),ISNUMBER(SEARCH('[1]Lookup for use classification'!$I$9,B688)),ISNUMBER(SEARCH('[1]Lookup for use classification'!$J$9,B688)),ISNUMBER(SEARCH('[1]Lookup for use classification'!$K$9,B688))),'[1]Lookup for use classification'!$A$9,IF(OR(ISNUMBER(SEARCH('[1]Lookup for use classification'!$B$10,B688)),ISNUMBER(SEARCH('[1]Lookup for use classification'!$C$10,B688)),ISNUMBER(SEARCH('[1]Lookup for use classification'!$D$10,B688)),ISNUMBER(SEARCH('[1]Lookup for use classification'!$E$10,B688)),ISNUMBER(SEARCH('[1]Lookup for use classification'!$F$10,B688)),ISNUMBER(SEARCH('[1]Lookup for use classification'!$G$10,B688))),'[1]Lookup for use classification'!$A$10,IF(OR(ISNUMBER(SEARCH('[1]Lookup for use classification'!$B$11,B688)),ISNUMBER(SEARCH('[1]Lookup for use classification'!$C$11,B688))),'[1]Lookup for use classification'!$A$11,IF(OR(ISNUMBER(SEARCH('[1]Lookup for use classification'!$B$12,B688)),ISNUMBER(SEARCH('[1]Lookup for use classification'!$C$12,B688))),'[1]Lookup for use classification'!$A$12,IF(OR(ISNUMBER(SEARCH('[1]Lookup for use classification'!$B$13,B688)),ISNUMBER(SEARCH('[1]Lookup for use classification'!$C$13,B688)),ISNUMBER(SEARCH('[1]Lookup for use classification'!$D$13,B688)),,ISNUMBER(SEARCH('[1]Lookup for use classification'!$C$13,B688)),ISNUMBER(SEARCH('[1]Lookup for use classification'!$E$13,B688))),'[1]Lookup for use classification'!$A$13,IF(OR(ISNUMBER(SEARCH('[1]Lookup for use classification'!$B$14,B688)),ISNUMBER(SEARCH('[1]Lookup for use classification'!$C$14,B688))),'[1]Lookup for use classification'!$A$14,"Other"))))))))))))</f>
        <v>Other</v>
      </c>
      <c r="D688" s="18">
        <v>2059</v>
      </c>
      <c r="E688" s="19" t="s">
        <v>827</v>
      </c>
      <c r="F688" s="19"/>
    </row>
    <row r="689" spans="1:6">
      <c r="A689" s="16" t="s">
        <v>908</v>
      </c>
      <c r="B689" s="17" t="s">
        <v>44</v>
      </c>
      <c r="C689" s="133" t="str">
        <f>IF(OR(ISNUMBER(SEARCH('[1]Lookup for use classification'!$B$1,B689)),ISNUMBER(SEARCH('[1]Lookup for use classification'!$C$1,B689)),ISNUMBER(SEARCH('[1]Lookup for use classification'!$D$1,B689)),ISNUMBER(SEARCH('[1]Lookup for use classification'!$E$1,B689))),'[1]Lookup for use classification'!$A$1,IF(ISNUMBER(SEARCH('[1]Lookup for use classification'!$B$2,B689)),'[1]Lookup for use classification'!$A$2,IF(ISNUMBER(SEARCH('[1]Lookup for use classification'!$B$3,B689)),'[1]Lookup for use classification'!$A$3,IF(OR(ISNUMBER(SEARCH('[1]Lookup for use classification'!$B$4,B689)),ISNUMBER(SEARCH('[1]Lookup for use classification'!$C$4,B689)),ISNUMBER(SEARCH('[1]Lookup for use classification'!$D$4,B689)),ISNUMBER(SEARCH('[1]Lookup for use classification'!$E$4,B689))),'[1]Lookup for use classification'!$A$4,IF(OR(ISNUMBER(SEARCH('[1]Lookup for use classification'!$B$5,B689)),ISNUMBER(SEARCH('[1]Lookup for use classification'!$C$5,B689)),ISNUMBER(SEARCH('[1]Lookup for use classification'!$D$5,B689))),'[1]Lookup for use classification'!$A$5,IF(OR(ISNUMBER(SEARCH('[1]Lookup for use classification'!$B$7,B689)),ISNUMBER(SEARCH('[1]Lookup for use classification'!$C$7,B689)),ISNUMBER(SEARCH('[1]Lookup for use classification'!$D$7,B689))),'[1]Lookup for use classification'!$A$7,IF(OR(ISNUMBER(SEARCH('[1]Lookup for use classification'!$B$9,B689)),ISNUMBER(SEARCH('[1]Lookup for use classification'!$C$9,B689)),ISNUMBER(SEARCH('[1]Lookup for use classification'!$D$9,B689)),ISNUMBER(SEARCH('[1]Lookup for use classification'!$E$9,B689)),ISNUMBER(SEARCH('[1]Lookup for use classification'!$F$9,B689)),ISNUMBER(SEARCH('[1]Lookup for use classification'!$G$9,B689)),ISNUMBER(SEARCH('[1]Lookup for use classification'!$H$9,B689)),ISNUMBER(SEARCH('[1]Lookup for use classification'!$I$9,B689)),ISNUMBER(SEARCH('[1]Lookup for use classification'!$J$9,B689)),ISNUMBER(SEARCH('[1]Lookup for use classification'!$K$9,B689))),'[1]Lookup for use classification'!$A$9,IF(OR(ISNUMBER(SEARCH('[1]Lookup for use classification'!$B$10,B689)),ISNUMBER(SEARCH('[1]Lookup for use classification'!$C$10,B689)),ISNUMBER(SEARCH('[1]Lookup for use classification'!$D$10,B689)),ISNUMBER(SEARCH('[1]Lookup for use classification'!$E$10,B689)),ISNUMBER(SEARCH('[1]Lookup for use classification'!$F$10,B689)),ISNUMBER(SEARCH('[1]Lookup for use classification'!$G$10,B689))),'[1]Lookup for use classification'!$A$10,IF(OR(ISNUMBER(SEARCH('[1]Lookup for use classification'!$B$11,B689)),ISNUMBER(SEARCH('[1]Lookup for use classification'!$C$11,B689))),'[1]Lookup for use classification'!$A$11,IF(OR(ISNUMBER(SEARCH('[1]Lookup for use classification'!$B$12,B689)),ISNUMBER(SEARCH('[1]Lookup for use classification'!$C$12,B689))),'[1]Lookup for use classification'!$A$12,IF(OR(ISNUMBER(SEARCH('[1]Lookup for use classification'!$B$13,B689)),ISNUMBER(SEARCH('[1]Lookup for use classification'!$C$13,B689)),ISNUMBER(SEARCH('[1]Lookup for use classification'!$D$13,B689)),,ISNUMBER(SEARCH('[1]Lookup for use classification'!$C$13,B689)),ISNUMBER(SEARCH('[1]Lookup for use classification'!$E$13,B689))),'[1]Lookup for use classification'!$A$13,IF(OR(ISNUMBER(SEARCH('[1]Lookup for use classification'!$B$14,B689)),ISNUMBER(SEARCH('[1]Lookup for use classification'!$C$14,B689))),'[1]Lookup for use classification'!$A$14,"Other"))))))))))))</f>
        <v>Other</v>
      </c>
      <c r="D689" s="18">
        <v>176</v>
      </c>
      <c r="E689" s="19"/>
      <c r="F689" s="19"/>
    </row>
    <row r="690" spans="1:6">
      <c r="A690" s="16" t="s">
        <v>908</v>
      </c>
      <c r="B690" s="17" t="s">
        <v>237</v>
      </c>
      <c r="C690" s="133" t="str">
        <f>IF(OR(ISNUMBER(SEARCH('[1]Lookup for use classification'!$B$1,B690)),ISNUMBER(SEARCH('[1]Lookup for use classification'!$C$1,B690)),ISNUMBER(SEARCH('[1]Lookup for use classification'!$D$1,B690)),ISNUMBER(SEARCH('[1]Lookup for use classification'!$E$1,B690))),'[1]Lookup for use classification'!$A$1,IF(ISNUMBER(SEARCH('[1]Lookup for use classification'!$B$2,B690)),'[1]Lookup for use classification'!$A$2,IF(ISNUMBER(SEARCH('[1]Lookup for use classification'!$B$3,B690)),'[1]Lookup for use classification'!$A$3,IF(OR(ISNUMBER(SEARCH('[1]Lookup for use classification'!$B$4,B690)),ISNUMBER(SEARCH('[1]Lookup for use classification'!$C$4,B690)),ISNUMBER(SEARCH('[1]Lookup for use classification'!$D$4,B690)),ISNUMBER(SEARCH('[1]Lookup for use classification'!$E$4,B690))),'[1]Lookup for use classification'!$A$4,IF(OR(ISNUMBER(SEARCH('[1]Lookup for use classification'!$B$5,B690)),ISNUMBER(SEARCH('[1]Lookup for use classification'!$C$5,B690)),ISNUMBER(SEARCH('[1]Lookup for use classification'!$D$5,B690))),'[1]Lookup for use classification'!$A$5,IF(OR(ISNUMBER(SEARCH('[1]Lookup for use classification'!$B$7,B690)),ISNUMBER(SEARCH('[1]Lookup for use classification'!$C$7,B690)),ISNUMBER(SEARCH('[1]Lookup for use classification'!$D$7,B690))),'[1]Lookup for use classification'!$A$7,IF(OR(ISNUMBER(SEARCH('[1]Lookup for use classification'!$B$9,B690)),ISNUMBER(SEARCH('[1]Lookup for use classification'!$C$9,B690)),ISNUMBER(SEARCH('[1]Lookup for use classification'!$D$9,B690)),ISNUMBER(SEARCH('[1]Lookup for use classification'!$E$9,B690)),ISNUMBER(SEARCH('[1]Lookup for use classification'!$F$9,B690)),ISNUMBER(SEARCH('[1]Lookup for use classification'!$G$9,B690)),ISNUMBER(SEARCH('[1]Lookup for use classification'!$H$9,B690)),ISNUMBER(SEARCH('[1]Lookup for use classification'!$I$9,B690)),ISNUMBER(SEARCH('[1]Lookup for use classification'!$J$9,B690)),ISNUMBER(SEARCH('[1]Lookup for use classification'!$K$9,B690))),'[1]Lookup for use classification'!$A$9,IF(OR(ISNUMBER(SEARCH('[1]Lookup for use classification'!$B$10,B690)),ISNUMBER(SEARCH('[1]Lookup for use classification'!$C$10,B690)),ISNUMBER(SEARCH('[1]Lookup for use classification'!$D$10,B690)),ISNUMBER(SEARCH('[1]Lookup for use classification'!$E$10,B690)),ISNUMBER(SEARCH('[1]Lookup for use classification'!$F$10,B690)),ISNUMBER(SEARCH('[1]Lookup for use classification'!$G$10,B690))),'[1]Lookup for use classification'!$A$10,IF(OR(ISNUMBER(SEARCH('[1]Lookup for use classification'!$B$11,B690)),ISNUMBER(SEARCH('[1]Lookup for use classification'!$C$11,B690))),'[1]Lookup for use classification'!$A$11,IF(OR(ISNUMBER(SEARCH('[1]Lookup for use classification'!$B$12,B690)),ISNUMBER(SEARCH('[1]Lookup for use classification'!$C$12,B690))),'[1]Lookup for use classification'!$A$12,IF(OR(ISNUMBER(SEARCH('[1]Lookup for use classification'!$B$13,B690)),ISNUMBER(SEARCH('[1]Lookup for use classification'!$C$13,B690)),ISNUMBER(SEARCH('[1]Lookup for use classification'!$D$13,B690)),,ISNUMBER(SEARCH('[1]Lookup for use classification'!$C$13,B690)),ISNUMBER(SEARCH('[1]Lookup for use classification'!$E$13,B690))),'[1]Lookup for use classification'!$A$13,IF(OR(ISNUMBER(SEARCH('[1]Lookup for use classification'!$B$14,B690)),ISNUMBER(SEARCH('[1]Lookup for use classification'!$C$14,B690))),'[1]Lookup for use classification'!$A$14,"Other"))))))))))))</f>
        <v>Office</v>
      </c>
      <c r="D690" s="18"/>
      <c r="E690" s="19"/>
      <c r="F690" s="19" t="s">
        <v>795</v>
      </c>
    </row>
    <row r="691" spans="1:6">
      <c r="A691" s="16" t="s">
        <v>908</v>
      </c>
      <c r="B691" s="17" t="s">
        <v>888</v>
      </c>
      <c r="C691" s="133" t="str">
        <f>IF(OR(ISNUMBER(SEARCH('[1]Lookup for use classification'!$B$1,B691)),ISNUMBER(SEARCH('[1]Lookup for use classification'!$C$1,B691)),ISNUMBER(SEARCH('[1]Lookup for use classification'!$D$1,B691)),ISNUMBER(SEARCH('[1]Lookup for use classification'!$E$1,B691))),'[1]Lookup for use classification'!$A$1,IF(ISNUMBER(SEARCH('[1]Lookup for use classification'!$B$2,B691)),'[1]Lookup for use classification'!$A$2,IF(ISNUMBER(SEARCH('[1]Lookup for use classification'!$B$3,B691)),'[1]Lookup for use classification'!$A$3,IF(OR(ISNUMBER(SEARCH('[1]Lookup for use classification'!$B$4,B691)),ISNUMBER(SEARCH('[1]Lookup for use classification'!$C$4,B691)),ISNUMBER(SEARCH('[1]Lookup for use classification'!$D$4,B691)),ISNUMBER(SEARCH('[1]Lookup for use classification'!$E$4,B691))),'[1]Lookup for use classification'!$A$4,IF(OR(ISNUMBER(SEARCH('[1]Lookup for use classification'!$B$5,B691)),ISNUMBER(SEARCH('[1]Lookup for use classification'!$C$5,B691)),ISNUMBER(SEARCH('[1]Lookup for use classification'!$D$5,B691))),'[1]Lookup for use classification'!$A$5,IF(OR(ISNUMBER(SEARCH('[1]Lookup for use classification'!$B$7,B691)),ISNUMBER(SEARCH('[1]Lookup for use classification'!$C$7,B691)),ISNUMBER(SEARCH('[1]Lookup for use classification'!$D$7,B691))),'[1]Lookup for use classification'!$A$7,IF(OR(ISNUMBER(SEARCH('[1]Lookup for use classification'!$B$9,B691)),ISNUMBER(SEARCH('[1]Lookup for use classification'!$C$9,B691)),ISNUMBER(SEARCH('[1]Lookup for use classification'!$D$9,B691)),ISNUMBER(SEARCH('[1]Lookup for use classification'!$E$9,B691)),ISNUMBER(SEARCH('[1]Lookup for use classification'!$F$9,B691)),ISNUMBER(SEARCH('[1]Lookup for use classification'!$G$9,B691)),ISNUMBER(SEARCH('[1]Lookup for use classification'!$H$9,B691)),ISNUMBER(SEARCH('[1]Lookup for use classification'!$I$9,B691)),ISNUMBER(SEARCH('[1]Lookup for use classification'!$J$9,B691)),ISNUMBER(SEARCH('[1]Lookup for use classification'!$K$9,B691))),'[1]Lookup for use classification'!$A$9,IF(OR(ISNUMBER(SEARCH('[1]Lookup for use classification'!$B$10,B691)),ISNUMBER(SEARCH('[1]Lookup for use classification'!$C$10,B691)),ISNUMBER(SEARCH('[1]Lookup for use classification'!$D$10,B691)),ISNUMBER(SEARCH('[1]Lookup for use classification'!$E$10,B691)),ISNUMBER(SEARCH('[1]Lookup for use classification'!$F$10,B691)),ISNUMBER(SEARCH('[1]Lookup for use classification'!$G$10,B691))),'[1]Lookup for use classification'!$A$10,IF(OR(ISNUMBER(SEARCH('[1]Lookup for use classification'!$B$11,B691)),ISNUMBER(SEARCH('[1]Lookup for use classification'!$C$11,B691))),'[1]Lookup for use classification'!$A$11,IF(OR(ISNUMBER(SEARCH('[1]Lookup for use classification'!$B$12,B691)),ISNUMBER(SEARCH('[1]Lookup for use classification'!$C$12,B691))),'[1]Lookup for use classification'!$A$12,IF(OR(ISNUMBER(SEARCH('[1]Lookup for use classification'!$B$13,B691)),ISNUMBER(SEARCH('[1]Lookup for use classification'!$C$13,B691)),ISNUMBER(SEARCH('[1]Lookup for use classification'!$D$13,B691)),,ISNUMBER(SEARCH('[1]Lookup for use classification'!$C$13,B691)),ISNUMBER(SEARCH('[1]Lookup for use classification'!$E$13,B691))),'[1]Lookup for use classification'!$A$13,IF(OR(ISNUMBER(SEARCH('[1]Lookup for use classification'!$B$14,B691)),ISNUMBER(SEARCH('[1]Lookup for use classification'!$C$14,B691))),'[1]Lookup for use classification'!$A$14,"Other"))))))))))))</f>
        <v>Warehousing</v>
      </c>
      <c r="D691" s="18"/>
      <c r="E691" s="19"/>
      <c r="F691" s="19" t="s">
        <v>795</v>
      </c>
    </row>
    <row r="692" spans="1:6">
      <c r="A692" s="16" t="s">
        <v>908</v>
      </c>
      <c r="B692" s="81" t="s">
        <v>889</v>
      </c>
      <c r="C692" s="133" t="str">
        <f>IF(OR(ISNUMBER(SEARCH('[1]Lookup for use classification'!$B$1,B692)),ISNUMBER(SEARCH('[1]Lookup for use classification'!$C$1,B692)),ISNUMBER(SEARCH('[1]Lookup for use classification'!$D$1,B692)),ISNUMBER(SEARCH('[1]Lookup for use classification'!$E$1,B692))),'[1]Lookup for use classification'!$A$1,IF(ISNUMBER(SEARCH('[1]Lookup for use classification'!$B$2,B692)),'[1]Lookup for use classification'!$A$2,IF(ISNUMBER(SEARCH('[1]Lookup for use classification'!$B$3,B692)),'[1]Lookup for use classification'!$A$3,IF(OR(ISNUMBER(SEARCH('[1]Lookup for use classification'!$B$4,B692)),ISNUMBER(SEARCH('[1]Lookup for use classification'!$C$4,B692)),ISNUMBER(SEARCH('[1]Lookup for use classification'!$D$4,B692)),ISNUMBER(SEARCH('[1]Lookup for use classification'!$E$4,B692))),'[1]Lookup for use classification'!$A$4,IF(OR(ISNUMBER(SEARCH('[1]Lookup for use classification'!$B$5,B692)),ISNUMBER(SEARCH('[1]Lookup for use classification'!$C$5,B692)),ISNUMBER(SEARCH('[1]Lookup for use classification'!$D$5,B692))),'[1]Lookup for use classification'!$A$5,IF(OR(ISNUMBER(SEARCH('[1]Lookup for use classification'!$B$7,B692)),ISNUMBER(SEARCH('[1]Lookup for use classification'!$C$7,B692)),ISNUMBER(SEARCH('[1]Lookup for use classification'!$D$7,B692))),'[1]Lookup for use classification'!$A$7,IF(OR(ISNUMBER(SEARCH('[1]Lookup for use classification'!$B$9,B692)),ISNUMBER(SEARCH('[1]Lookup for use classification'!$C$9,B692)),ISNUMBER(SEARCH('[1]Lookup for use classification'!$D$9,B692)),ISNUMBER(SEARCH('[1]Lookup for use classification'!$E$9,B692)),ISNUMBER(SEARCH('[1]Lookup for use classification'!$F$9,B692)),ISNUMBER(SEARCH('[1]Lookup for use classification'!$G$9,B692)),ISNUMBER(SEARCH('[1]Lookup for use classification'!$H$9,B692)),ISNUMBER(SEARCH('[1]Lookup for use classification'!$I$9,B692)),ISNUMBER(SEARCH('[1]Lookup for use classification'!$J$9,B692)),ISNUMBER(SEARCH('[1]Lookup for use classification'!$K$9,B692))),'[1]Lookup for use classification'!$A$9,IF(OR(ISNUMBER(SEARCH('[1]Lookup for use classification'!$B$10,B692)),ISNUMBER(SEARCH('[1]Lookup for use classification'!$C$10,B692)),ISNUMBER(SEARCH('[1]Lookup for use classification'!$D$10,B692)),ISNUMBER(SEARCH('[1]Lookup for use classification'!$E$10,B692)),ISNUMBER(SEARCH('[1]Lookup for use classification'!$F$10,B692)),ISNUMBER(SEARCH('[1]Lookup for use classification'!$G$10,B692))),'[1]Lookup for use classification'!$A$10,IF(OR(ISNUMBER(SEARCH('[1]Lookup for use classification'!$B$11,B692)),ISNUMBER(SEARCH('[1]Lookup for use classification'!$C$11,B692))),'[1]Lookup for use classification'!$A$11,IF(OR(ISNUMBER(SEARCH('[1]Lookup for use classification'!$B$12,B692)),ISNUMBER(SEARCH('[1]Lookup for use classification'!$C$12,B692))),'[1]Lookup for use classification'!$A$12,IF(OR(ISNUMBER(SEARCH('[1]Lookup for use classification'!$B$13,B692)),ISNUMBER(SEARCH('[1]Lookup for use classification'!$C$13,B692)),ISNUMBER(SEARCH('[1]Lookup for use classification'!$D$13,B692)),,ISNUMBER(SEARCH('[1]Lookup for use classification'!$C$13,B692)),ISNUMBER(SEARCH('[1]Lookup for use classification'!$E$13,B692))),'[1]Lookup for use classification'!$A$13,IF(OR(ISNUMBER(SEARCH('[1]Lookup for use classification'!$B$14,B692)),ISNUMBER(SEARCH('[1]Lookup for use classification'!$C$14,B692))),'[1]Lookup for use classification'!$A$14,"Other"))))))))))))</f>
        <v>Public Assembly</v>
      </c>
      <c r="D692" s="18"/>
      <c r="E692" s="19"/>
      <c r="F692" s="19" t="s">
        <v>795</v>
      </c>
    </row>
    <row r="693" spans="1:6">
      <c r="A693" s="16" t="s">
        <v>908</v>
      </c>
      <c r="B693" s="81" t="s">
        <v>890</v>
      </c>
      <c r="C693" s="133" t="str">
        <f>IF(OR(ISNUMBER(SEARCH('[1]Lookup for use classification'!$B$1,B693)),ISNUMBER(SEARCH('[1]Lookup for use classification'!$C$1,B693)),ISNUMBER(SEARCH('[1]Lookup for use classification'!$D$1,B693)),ISNUMBER(SEARCH('[1]Lookup for use classification'!$E$1,B693))),'[1]Lookup for use classification'!$A$1,IF(ISNUMBER(SEARCH('[1]Lookup for use classification'!$B$2,B693)),'[1]Lookup for use classification'!$A$2,IF(ISNUMBER(SEARCH('[1]Lookup for use classification'!$B$3,B693)),'[1]Lookup for use classification'!$A$3,IF(OR(ISNUMBER(SEARCH('[1]Lookup for use classification'!$B$4,B693)),ISNUMBER(SEARCH('[1]Lookup for use classification'!$C$4,B693)),ISNUMBER(SEARCH('[1]Lookup for use classification'!$D$4,B693)),ISNUMBER(SEARCH('[1]Lookup for use classification'!$E$4,B693))),'[1]Lookup for use classification'!$A$4,IF(OR(ISNUMBER(SEARCH('[1]Lookup for use classification'!$B$5,B693)),ISNUMBER(SEARCH('[1]Lookup for use classification'!$C$5,B693)),ISNUMBER(SEARCH('[1]Lookup for use classification'!$D$5,B693))),'[1]Lookup for use classification'!$A$5,IF(OR(ISNUMBER(SEARCH('[1]Lookup for use classification'!$B$7,B693)),ISNUMBER(SEARCH('[1]Lookup for use classification'!$C$7,B693)),ISNUMBER(SEARCH('[1]Lookup for use classification'!$D$7,B693))),'[1]Lookup for use classification'!$A$7,IF(OR(ISNUMBER(SEARCH('[1]Lookup for use classification'!$B$9,B693)),ISNUMBER(SEARCH('[1]Lookup for use classification'!$C$9,B693)),ISNUMBER(SEARCH('[1]Lookup for use classification'!$D$9,B693)),ISNUMBER(SEARCH('[1]Lookup for use classification'!$E$9,B693)),ISNUMBER(SEARCH('[1]Lookup for use classification'!$F$9,B693)),ISNUMBER(SEARCH('[1]Lookup for use classification'!$G$9,B693)),ISNUMBER(SEARCH('[1]Lookup for use classification'!$H$9,B693)),ISNUMBER(SEARCH('[1]Lookup for use classification'!$I$9,B693)),ISNUMBER(SEARCH('[1]Lookup for use classification'!$J$9,B693)),ISNUMBER(SEARCH('[1]Lookup for use classification'!$K$9,B693))),'[1]Lookup for use classification'!$A$9,IF(OR(ISNUMBER(SEARCH('[1]Lookup for use classification'!$B$10,B693)),ISNUMBER(SEARCH('[1]Lookup for use classification'!$C$10,B693)),ISNUMBER(SEARCH('[1]Lookup for use classification'!$D$10,B693)),ISNUMBER(SEARCH('[1]Lookup for use classification'!$E$10,B693)),ISNUMBER(SEARCH('[1]Lookup for use classification'!$F$10,B693)),ISNUMBER(SEARCH('[1]Lookup for use classification'!$G$10,B693))),'[1]Lookup for use classification'!$A$10,IF(OR(ISNUMBER(SEARCH('[1]Lookup for use classification'!$B$11,B693)),ISNUMBER(SEARCH('[1]Lookup for use classification'!$C$11,B693))),'[1]Lookup for use classification'!$A$11,IF(OR(ISNUMBER(SEARCH('[1]Lookup for use classification'!$B$12,B693)),ISNUMBER(SEARCH('[1]Lookup for use classification'!$C$12,B693))),'[1]Lookup for use classification'!$A$12,IF(OR(ISNUMBER(SEARCH('[1]Lookup for use classification'!$B$13,B693)),ISNUMBER(SEARCH('[1]Lookup for use classification'!$C$13,B693)),ISNUMBER(SEARCH('[1]Lookup for use classification'!$D$13,B693)),,ISNUMBER(SEARCH('[1]Lookup for use classification'!$C$13,B693)),ISNUMBER(SEARCH('[1]Lookup for use classification'!$E$13,B693))),'[1]Lookup for use classification'!$A$13,IF(OR(ISNUMBER(SEARCH('[1]Lookup for use classification'!$B$14,B693)),ISNUMBER(SEARCH('[1]Lookup for use classification'!$C$14,B693))),'[1]Lookup for use classification'!$A$14,"Other"))))))))))))</f>
        <v>Public Assembly</v>
      </c>
      <c r="D693" s="18"/>
      <c r="E693" s="19"/>
      <c r="F693" s="19" t="s">
        <v>795</v>
      </c>
    </row>
    <row r="694" spans="1:6">
      <c r="A694" s="16" t="s">
        <v>908</v>
      </c>
      <c r="B694" s="17" t="s">
        <v>88</v>
      </c>
      <c r="C694" s="133" t="str">
        <f>IF(OR(ISNUMBER(SEARCH('[1]Lookup for use classification'!$B$1,B694)),ISNUMBER(SEARCH('[1]Lookup for use classification'!$C$1,B694)),ISNUMBER(SEARCH('[1]Lookup for use classification'!$D$1,B694)),ISNUMBER(SEARCH('[1]Lookup for use classification'!$E$1,B694))),'[1]Lookup for use classification'!$A$1,IF(ISNUMBER(SEARCH('[1]Lookup for use classification'!$B$2,B694)),'[1]Lookup for use classification'!$A$2,IF(ISNUMBER(SEARCH('[1]Lookup for use classification'!$B$3,B694)),'[1]Lookup for use classification'!$A$3,IF(OR(ISNUMBER(SEARCH('[1]Lookup for use classification'!$B$4,B694)),ISNUMBER(SEARCH('[1]Lookup for use classification'!$C$4,B694)),ISNUMBER(SEARCH('[1]Lookup for use classification'!$D$4,B694)),ISNUMBER(SEARCH('[1]Lookup for use classification'!$E$4,B694))),'[1]Lookup for use classification'!$A$4,IF(OR(ISNUMBER(SEARCH('[1]Lookup for use classification'!$B$5,B694)),ISNUMBER(SEARCH('[1]Lookup for use classification'!$C$5,B694)),ISNUMBER(SEARCH('[1]Lookup for use classification'!$D$5,B694))),'[1]Lookup for use classification'!$A$5,IF(OR(ISNUMBER(SEARCH('[1]Lookup for use classification'!$B$7,B694)),ISNUMBER(SEARCH('[1]Lookup for use classification'!$C$7,B694)),ISNUMBER(SEARCH('[1]Lookup for use classification'!$D$7,B694))),'[1]Lookup for use classification'!$A$7,IF(OR(ISNUMBER(SEARCH('[1]Lookup for use classification'!$B$9,B694)),ISNUMBER(SEARCH('[1]Lookup for use classification'!$C$9,B694)),ISNUMBER(SEARCH('[1]Lookup for use classification'!$D$9,B694)),ISNUMBER(SEARCH('[1]Lookup for use classification'!$E$9,B694)),ISNUMBER(SEARCH('[1]Lookup for use classification'!$F$9,B694)),ISNUMBER(SEARCH('[1]Lookup for use classification'!$G$9,B694)),ISNUMBER(SEARCH('[1]Lookup for use classification'!$H$9,B694)),ISNUMBER(SEARCH('[1]Lookup for use classification'!$I$9,B694)),ISNUMBER(SEARCH('[1]Lookup for use classification'!$J$9,B694)),ISNUMBER(SEARCH('[1]Lookup for use classification'!$K$9,B694))),'[1]Lookup for use classification'!$A$9,IF(OR(ISNUMBER(SEARCH('[1]Lookup for use classification'!$B$10,B694)),ISNUMBER(SEARCH('[1]Lookup for use classification'!$C$10,B694)),ISNUMBER(SEARCH('[1]Lookup for use classification'!$D$10,B694)),ISNUMBER(SEARCH('[1]Lookup for use classification'!$E$10,B694)),ISNUMBER(SEARCH('[1]Lookup for use classification'!$F$10,B694)),ISNUMBER(SEARCH('[1]Lookup for use classification'!$G$10,B694))),'[1]Lookup for use classification'!$A$10,IF(OR(ISNUMBER(SEARCH('[1]Lookup for use classification'!$B$11,B694)),ISNUMBER(SEARCH('[1]Lookup for use classification'!$C$11,B694))),'[1]Lookup for use classification'!$A$11,IF(OR(ISNUMBER(SEARCH('[1]Lookup for use classification'!$B$12,B694)),ISNUMBER(SEARCH('[1]Lookup for use classification'!$C$12,B694))),'[1]Lookup for use classification'!$A$12,IF(OR(ISNUMBER(SEARCH('[1]Lookup for use classification'!$B$13,B694)),ISNUMBER(SEARCH('[1]Lookup for use classification'!$C$13,B694)),ISNUMBER(SEARCH('[1]Lookup for use classification'!$D$13,B694)),,ISNUMBER(SEARCH('[1]Lookup for use classification'!$C$13,B694)),ISNUMBER(SEARCH('[1]Lookup for use classification'!$E$13,B694))),'[1]Lookup for use classification'!$A$13,IF(OR(ISNUMBER(SEARCH('[1]Lookup for use classification'!$B$14,B694)),ISNUMBER(SEARCH('[1]Lookup for use classification'!$C$14,B694))),'[1]Lookup for use classification'!$A$14,"Other"))))))))))))</f>
        <v>Public Assembly</v>
      </c>
      <c r="D694" s="18"/>
      <c r="E694" s="19"/>
      <c r="F694" s="19" t="s">
        <v>795</v>
      </c>
    </row>
    <row r="695" spans="1:6">
      <c r="A695" s="16" t="s">
        <v>908</v>
      </c>
      <c r="B695" s="81" t="s">
        <v>891</v>
      </c>
      <c r="C695" s="133" t="str">
        <f>IF(OR(ISNUMBER(SEARCH('[1]Lookup for use classification'!$B$1,B695)),ISNUMBER(SEARCH('[1]Lookup for use classification'!$C$1,B695)),ISNUMBER(SEARCH('[1]Lookup for use classification'!$D$1,B695)),ISNUMBER(SEARCH('[1]Lookup for use classification'!$E$1,B695))),'[1]Lookup for use classification'!$A$1,IF(ISNUMBER(SEARCH('[1]Lookup for use classification'!$B$2,B695)),'[1]Lookup for use classification'!$A$2,IF(ISNUMBER(SEARCH('[1]Lookup for use classification'!$B$3,B695)),'[1]Lookup for use classification'!$A$3,IF(OR(ISNUMBER(SEARCH('[1]Lookup for use classification'!$B$4,B695)),ISNUMBER(SEARCH('[1]Lookup for use classification'!$C$4,B695)),ISNUMBER(SEARCH('[1]Lookup for use classification'!$D$4,B695)),ISNUMBER(SEARCH('[1]Lookup for use classification'!$E$4,B695))),'[1]Lookup for use classification'!$A$4,IF(OR(ISNUMBER(SEARCH('[1]Lookup for use classification'!$B$5,B695)),ISNUMBER(SEARCH('[1]Lookup for use classification'!$C$5,B695)),ISNUMBER(SEARCH('[1]Lookup for use classification'!$D$5,B695))),'[1]Lookup for use classification'!$A$5,IF(OR(ISNUMBER(SEARCH('[1]Lookup for use classification'!$B$7,B695)),ISNUMBER(SEARCH('[1]Lookup for use classification'!$C$7,B695)),ISNUMBER(SEARCH('[1]Lookup for use classification'!$D$7,B695))),'[1]Lookup for use classification'!$A$7,IF(OR(ISNUMBER(SEARCH('[1]Lookup for use classification'!$B$9,B695)),ISNUMBER(SEARCH('[1]Lookup for use classification'!$C$9,B695)),ISNUMBER(SEARCH('[1]Lookup for use classification'!$D$9,B695)),ISNUMBER(SEARCH('[1]Lookup for use classification'!$E$9,B695)),ISNUMBER(SEARCH('[1]Lookup for use classification'!$F$9,B695)),ISNUMBER(SEARCH('[1]Lookup for use classification'!$G$9,B695)),ISNUMBER(SEARCH('[1]Lookup for use classification'!$H$9,B695)),ISNUMBER(SEARCH('[1]Lookup for use classification'!$I$9,B695)),ISNUMBER(SEARCH('[1]Lookup for use classification'!$J$9,B695)),ISNUMBER(SEARCH('[1]Lookup for use classification'!$K$9,B695))),'[1]Lookup for use classification'!$A$9,IF(OR(ISNUMBER(SEARCH('[1]Lookup for use classification'!$B$10,B695)),ISNUMBER(SEARCH('[1]Lookup for use classification'!$C$10,B695)),ISNUMBER(SEARCH('[1]Lookup for use classification'!$D$10,B695)),ISNUMBER(SEARCH('[1]Lookup for use classification'!$E$10,B695)),ISNUMBER(SEARCH('[1]Lookup for use classification'!$F$10,B695)),ISNUMBER(SEARCH('[1]Lookup for use classification'!$G$10,B695))),'[1]Lookup for use classification'!$A$10,IF(OR(ISNUMBER(SEARCH('[1]Lookup for use classification'!$B$11,B695)),ISNUMBER(SEARCH('[1]Lookup for use classification'!$C$11,B695))),'[1]Lookup for use classification'!$A$11,IF(OR(ISNUMBER(SEARCH('[1]Lookup for use classification'!$B$12,B695)),ISNUMBER(SEARCH('[1]Lookup for use classification'!$C$12,B695))),'[1]Lookup for use classification'!$A$12,IF(OR(ISNUMBER(SEARCH('[1]Lookup for use classification'!$B$13,B695)),ISNUMBER(SEARCH('[1]Lookup for use classification'!$C$13,B695)),ISNUMBER(SEARCH('[1]Lookup for use classification'!$D$13,B695)),,ISNUMBER(SEARCH('[1]Lookup for use classification'!$C$13,B695)),ISNUMBER(SEARCH('[1]Lookup for use classification'!$E$13,B695))),'[1]Lookup for use classification'!$A$13,IF(OR(ISNUMBER(SEARCH('[1]Lookup for use classification'!$B$14,B695)),ISNUMBER(SEARCH('[1]Lookup for use classification'!$C$14,B695))),'[1]Lookup for use classification'!$A$14,"Other"))))))))))))</f>
        <v>Other</v>
      </c>
      <c r="D695" s="18"/>
      <c r="E695" s="19"/>
      <c r="F695" s="19" t="s">
        <v>795</v>
      </c>
    </row>
    <row r="696" spans="1:6">
      <c r="A696" s="16" t="s">
        <v>908</v>
      </c>
      <c r="B696" s="17" t="s">
        <v>48</v>
      </c>
      <c r="C696" s="133" t="str">
        <f>IF(OR(ISNUMBER(SEARCH('[1]Lookup for use classification'!$B$1,B696)),ISNUMBER(SEARCH('[1]Lookup for use classification'!$C$1,B696)),ISNUMBER(SEARCH('[1]Lookup for use classification'!$D$1,B696)),ISNUMBER(SEARCH('[1]Lookup for use classification'!$E$1,B696))),'[1]Lookup for use classification'!$A$1,IF(ISNUMBER(SEARCH('[1]Lookup for use classification'!$B$2,B696)),'[1]Lookup for use classification'!$A$2,IF(ISNUMBER(SEARCH('[1]Lookup for use classification'!$B$3,B696)),'[1]Lookup for use classification'!$A$3,IF(OR(ISNUMBER(SEARCH('[1]Lookup for use classification'!$B$4,B696)),ISNUMBER(SEARCH('[1]Lookup for use classification'!$C$4,B696)),ISNUMBER(SEARCH('[1]Lookup for use classification'!$D$4,B696)),ISNUMBER(SEARCH('[1]Lookup for use classification'!$E$4,B696))),'[1]Lookup for use classification'!$A$4,IF(OR(ISNUMBER(SEARCH('[1]Lookup for use classification'!$B$5,B696)),ISNUMBER(SEARCH('[1]Lookup for use classification'!$C$5,B696)),ISNUMBER(SEARCH('[1]Lookup for use classification'!$D$5,B696))),'[1]Lookup for use classification'!$A$5,IF(OR(ISNUMBER(SEARCH('[1]Lookup for use classification'!$B$7,B696)),ISNUMBER(SEARCH('[1]Lookup for use classification'!$C$7,B696)),ISNUMBER(SEARCH('[1]Lookup for use classification'!$D$7,B696))),'[1]Lookup for use classification'!$A$7,IF(OR(ISNUMBER(SEARCH('[1]Lookup for use classification'!$B$9,B696)),ISNUMBER(SEARCH('[1]Lookup for use classification'!$C$9,B696)),ISNUMBER(SEARCH('[1]Lookup for use classification'!$D$9,B696)),ISNUMBER(SEARCH('[1]Lookup for use classification'!$E$9,B696)),ISNUMBER(SEARCH('[1]Lookup for use classification'!$F$9,B696)),ISNUMBER(SEARCH('[1]Lookup for use classification'!$G$9,B696)),ISNUMBER(SEARCH('[1]Lookup for use classification'!$H$9,B696)),ISNUMBER(SEARCH('[1]Lookup for use classification'!$I$9,B696)),ISNUMBER(SEARCH('[1]Lookup for use classification'!$J$9,B696)),ISNUMBER(SEARCH('[1]Lookup for use classification'!$K$9,B696))),'[1]Lookup for use classification'!$A$9,IF(OR(ISNUMBER(SEARCH('[1]Lookup for use classification'!$B$10,B696)),ISNUMBER(SEARCH('[1]Lookup for use classification'!$C$10,B696)),ISNUMBER(SEARCH('[1]Lookup for use classification'!$D$10,B696)),ISNUMBER(SEARCH('[1]Lookup for use classification'!$E$10,B696)),ISNUMBER(SEARCH('[1]Lookup for use classification'!$F$10,B696)),ISNUMBER(SEARCH('[1]Lookup for use classification'!$G$10,B696))),'[1]Lookup for use classification'!$A$10,IF(OR(ISNUMBER(SEARCH('[1]Lookup for use classification'!$B$11,B696)),ISNUMBER(SEARCH('[1]Lookup for use classification'!$C$11,B696))),'[1]Lookup for use classification'!$A$11,IF(OR(ISNUMBER(SEARCH('[1]Lookup for use classification'!$B$12,B696)),ISNUMBER(SEARCH('[1]Lookup for use classification'!$C$12,B696))),'[1]Lookup for use classification'!$A$12,IF(OR(ISNUMBER(SEARCH('[1]Lookup for use classification'!$B$13,B696)),ISNUMBER(SEARCH('[1]Lookup for use classification'!$C$13,B696)),ISNUMBER(SEARCH('[1]Lookup for use classification'!$D$13,B696)),,ISNUMBER(SEARCH('[1]Lookup for use classification'!$C$13,B696)),ISNUMBER(SEARCH('[1]Lookup for use classification'!$E$13,B696))),'[1]Lookup for use classification'!$A$13,IF(OR(ISNUMBER(SEARCH('[1]Lookup for use classification'!$B$14,B696)),ISNUMBER(SEARCH('[1]Lookup for use classification'!$C$14,B696))),'[1]Lookup for use classification'!$A$14,"Other"))))))))))))</f>
        <v>Public Assembly</v>
      </c>
      <c r="D696" s="18">
        <v>3120</v>
      </c>
      <c r="E696" s="19" t="s">
        <v>827</v>
      </c>
      <c r="F696" s="19"/>
    </row>
    <row r="697" spans="1:6">
      <c r="A697" s="16" t="s">
        <v>908</v>
      </c>
      <c r="B697" s="17" t="s">
        <v>712</v>
      </c>
      <c r="C697" s="133" t="str">
        <f>IF(OR(ISNUMBER(SEARCH('[1]Lookup for use classification'!$B$1,B697)),ISNUMBER(SEARCH('[1]Lookup for use classification'!$C$1,B697)),ISNUMBER(SEARCH('[1]Lookup for use classification'!$D$1,B697)),ISNUMBER(SEARCH('[1]Lookup for use classification'!$E$1,B697))),'[1]Lookup for use classification'!$A$1,IF(ISNUMBER(SEARCH('[1]Lookup for use classification'!$B$2,B697)),'[1]Lookup for use classification'!$A$2,IF(ISNUMBER(SEARCH('[1]Lookup for use classification'!$B$3,B697)),'[1]Lookup for use classification'!$A$3,IF(OR(ISNUMBER(SEARCH('[1]Lookup for use classification'!$B$4,B697)),ISNUMBER(SEARCH('[1]Lookup for use classification'!$C$4,B697)),ISNUMBER(SEARCH('[1]Lookup for use classification'!$D$4,B697)),ISNUMBER(SEARCH('[1]Lookup for use classification'!$E$4,B697))),'[1]Lookup for use classification'!$A$4,IF(OR(ISNUMBER(SEARCH('[1]Lookup for use classification'!$B$5,B697)),ISNUMBER(SEARCH('[1]Lookup for use classification'!$C$5,B697)),ISNUMBER(SEARCH('[1]Lookup for use classification'!$D$5,B697))),'[1]Lookup for use classification'!$A$5,IF(OR(ISNUMBER(SEARCH('[1]Lookup for use classification'!$B$7,B697)),ISNUMBER(SEARCH('[1]Lookup for use classification'!$C$7,B697)),ISNUMBER(SEARCH('[1]Lookup for use classification'!$D$7,B697))),'[1]Lookup for use classification'!$A$7,IF(OR(ISNUMBER(SEARCH('[1]Lookup for use classification'!$B$9,B697)),ISNUMBER(SEARCH('[1]Lookup for use classification'!$C$9,B697)),ISNUMBER(SEARCH('[1]Lookup for use classification'!$D$9,B697)),ISNUMBER(SEARCH('[1]Lookup for use classification'!$E$9,B697)),ISNUMBER(SEARCH('[1]Lookup for use classification'!$F$9,B697)),ISNUMBER(SEARCH('[1]Lookup for use classification'!$G$9,B697)),ISNUMBER(SEARCH('[1]Lookup for use classification'!$H$9,B697)),ISNUMBER(SEARCH('[1]Lookup for use classification'!$I$9,B697)),ISNUMBER(SEARCH('[1]Lookup for use classification'!$J$9,B697)),ISNUMBER(SEARCH('[1]Lookup for use classification'!$K$9,B697))),'[1]Lookup for use classification'!$A$9,IF(OR(ISNUMBER(SEARCH('[1]Lookup for use classification'!$B$10,B697)),ISNUMBER(SEARCH('[1]Lookup for use classification'!$C$10,B697)),ISNUMBER(SEARCH('[1]Lookup for use classification'!$D$10,B697)),ISNUMBER(SEARCH('[1]Lookup for use classification'!$E$10,B697)),ISNUMBER(SEARCH('[1]Lookup for use classification'!$F$10,B697)),ISNUMBER(SEARCH('[1]Lookup for use classification'!$G$10,B697))),'[1]Lookup for use classification'!$A$10,IF(OR(ISNUMBER(SEARCH('[1]Lookup for use classification'!$B$11,B697)),ISNUMBER(SEARCH('[1]Lookup for use classification'!$C$11,B697))),'[1]Lookup for use classification'!$A$11,IF(OR(ISNUMBER(SEARCH('[1]Lookup for use classification'!$B$12,B697)),ISNUMBER(SEARCH('[1]Lookup for use classification'!$C$12,B697))),'[1]Lookup for use classification'!$A$12,IF(OR(ISNUMBER(SEARCH('[1]Lookup for use classification'!$B$13,B697)),ISNUMBER(SEARCH('[1]Lookup for use classification'!$C$13,B697)),ISNUMBER(SEARCH('[1]Lookup for use classification'!$D$13,B697)),,ISNUMBER(SEARCH('[1]Lookup for use classification'!$C$13,B697)),ISNUMBER(SEARCH('[1]Lookup for use classification'!$E$13,B697))),'[1]Lookup for use classification'!$A$13,IF(OR(ISNUMBER(SEARCH('[1]Lookup for use classification'!$B$14,B697)),ISNUMBER(SEARCH('[1]Lookup for use classification'!$C$14,B697))),'[1]Lookup for use classification'!$A$14,"Other"))))))))))))</f>
        <v>Office</v>
      </c>
      <c r="D697" s="18"/>
      <c r="E697" s="19"/>
      <c r="F697" s="19" t="s">
        <v>795</v>
      </c>
    </row>
    <row r="698" spans="1:6">
      <c r="A698" s="16" t="s">
        <v>908</v>
      </c>
      <c r="B698" s="17" t="s">
        <v>112</v>
      </c>
      <c r="C698" s="133" t="str">
        <f>IF(OR(ISNUMBER(SEARCH('[1]Lookup for use classification'!$B$1,B698)),ISNUMBER(SEARCH('[1]Lookup for use classification'!$C$1,B698)),ISNUMBER(SEARCH('[1]Lookup for use classification'!$D$1,B698)),ISNUMBER(SEARCH('[1]Lookup for use classification'!$E$1,B698))),'[1]Lookup for use classification'!$A$1,IF(ISNUMBER(SEARCH('[1]Lookup for use classification'!$B$2,B698)),'[1]Lookup for use classification'!$A$2,IF(ISNUMBER(SEARCH('[1]Lookup for use classification'!$B$3,B698)),'[1]Lookup for use classification'!$A$3,IF(OR(ISNUMBER(SEARCH('[1]Lookup for use classification'!$B$4,B698)),ISNUMBER(SEARCH('[1]Lookup for use classification'!$C$4,B698)),ISNUMBER(SEARCH('[1]Lookup for use classification'!$D$4,B698)),ISNUMBER(SEARCH('[1]Lookup for use classification'!$E$4,B698))),'[1]Lookup for use classification'!$A$4,IF(OR(ISNUMBER(SEARCH('[1]Lookup for use classification'!$B$5,B698)),ISNUMBER(SEARCH('[1]Lookup for use classification'!$C$5,B698)),ISNUMBER(SEARCH('[1]Lookup for use classification'!$D$5,B698))),'[1]Lookup for use classification'!$A$5,IF(OR(ISNUMBER(SEARCH('[1]Lookup for use classification'!$B$7,B698)),ISNUMBER(SEARCH('[1]Lookup for use classification'!$C$7,B698)),ISNUMBER(SEARCH('[1]Lookup for use classification'!$D$7,B698))),'[1]Lookup for use classification'!$A$7,IF(OR(ISNUMBER(SEARCH('[1]Lookup for use classification'!$B$9,B698)),ISNUMBER(SEARCH('[1]Lookup for use classification'!$C$9,B698)),ISNUMBER(SEARCH('[1]Lookup for use classification'!$D$9,B698)),ISNUMBER(SEARCH('[1]Lookup for use classification'!$E$9,B698)),ISNUMBER(SEARCH('[1]Lookup for use classification'!$F$9,B698)),ISNUMBER(SEARCH('[1]Lookup for use classification'!$G$9,B698)),ISNUMBER(SEARCH('[1]Lookup for use classification'!$H$9,B698)),ISNUMBER(SEARCH('[1]Lookup for use classification'!$I$9,B698)),ISNUMBER(SEARCH('[1]Lookup for use classification'!$J$9,B698)),ISNUMBER(SEARCH('[1]Lookup for use classification'!$K$9,B698))),'[1]Lookup for use classification'!$A$9,IF(OR(ISNUMBER(SEARCH('[1]Lookup for use classification'!$B$10,B698)),ISNUMBER(SEARCH('[1]Lookup for use classification'!$C$10,B698)),ISNUMBER(SEARCH('[1]Lookup for use classification'!$D$10,B698)),ISNUMBER(SEARCH('[1]Lookup for use classification'!$E$10,B698)),ISNUMBER(SEARCH('[1]Lookup for use classification'!$F$10,B698)),ISNUMBER(SEARCH('[1]Lookup for use classification'!$G$10,B698))),'[1]Lookup for use classification'!$A$10,IF(OR(ISNUMBER(SEARCH('[1]Lookup for use classification'!$B$11,B698)),ISNUMBER(SEARCH('[1]Lookup for use classification'!$C$11,B698))),'[1]Lookup for use classification'!$A$11,IF(OR(ISNUMBER(SEARCH('[1]Lookup for use classification'!$B$12,B698)),ISNUMBER(SEARCH('[1]Lookup for use classification'!$C$12,B698))),'[1]Lookup for use classification'!$A$12,IF(OR(ISNUMBER(SEARCH('[1]Lookup for use classification'!$B$13,B698)),ISNUMBER(SEARCH('[1]Lookup for use classification'!$C$13,B698)),ISNUMBER(SEARCH('[1]Lookup for use classification'!$D$13,B698)),,ISNUMBER(SEARCH('[1]Lookup for use classification'!$C$13,B698)),ISNUMBER(SEARCH('[1]Lookup for use classification'!$E$13,B698))),'[1]Lookup for use classification'!$A$13,IF(OR(ISNUMBER(SEARCH('[1]Lookup for use classification'!$B$14,B698)),ISNUMBER(SEARCH('[1]Lookup for use classification'!$C$14,B698))),'[1]Lookup for use classification'!$A$14,"Other"))))))))))))</f>
        <v>Other</v>
      </c>
      <c r="D698" s="18"/>
      <c r="E698" s="19"/>
      <c r="F698" s="19" t="s">
        <v>795</v>
      </c>
    </row>
    <row r="699" spans="1:6">
      <c r="A699" s="16" t="s">
        <v>908</v>
      </c>
      <c r="B699" s="17" t="s">
        <v>113</v>
      </c>
      <c r="C699" s="133" t="str">
        <f>IF(OR(ISNUMBER(SEARCH('[1]Lookup for use classification'!$B$1,B699)),ISNUMBER(SEARCH('[1]Lookup for use classification'!$C$1,B699)),ISNUMBER(SEARCH('[1]Lookup for use classification'!$D$1,B699)),ISNUMBER(SEARCH('[1]Lookup for use classification'!$E$1,B699))),'[1]Lookup for use classification'!$A$1,IF(ISNUMBER(SEARCH('[1]Lookup for use classification'!$B$2,B699)),'[1]Lookup for use classification'!$A$2,IF(ISNUMBER(SEARCH('[1]Lookup for use classification'!$B$3,B699)),'[1]Lookup for use classification'!$A$3,IF(OR(ISNUMBER(SEARCH('[1]Lookup for use classification'!$B$4,B699)),ISNUMBER(SEARCH('[1]Lookup for use classification'!$C$4,B699)),ISNUMBER(SEARCH('[1]Lookup for use classification'!$D$4,B699)),ISNUMBER(SEARCH('[1]Lookup for use classification'!$E$4,B699))),'[1]Lookup for use classification'!$A$4,IF(OR(ISNUMBER(SEARCH('[1]Lookup for use classification'!$B$5,B699)),ISNUMBER(SEARCH('[1]Lookup for use classification'!$C$5,B699)),ISNUMBER(SEARCH('[1]Lookup for use classification'!$D$5,B699))),'[1]Lookup for use classification'!$A$5,IF(OR(ISNUMBER(SEARCH('[1]Lookup for use classification'!$B$7,B699)),ISNUMBER(SEARCH('[1]Lookup for use classification'!$C$7,B699)),ISNUMBER(SEARCH('[1]Lookup for use classification'!$D$7,B699))),'[1]Lookup for use classification'!$A$7,IF(OR(ISNUMBER(SEARCH('[1]Lookup for use classification'!$B$9,B699)),ISNUMBER(SEARCH('[1]Lookup for use classification'!$C$9,B699)),ISNUMBER(SEARCH('[1]Lookup for use classification'!$D$9,B699)),ISNUMBER(SEARCH('[1]Lookup for use classification'!$E$9,B699)),ISNUMBER(SEARCH('[1]Lookup for use classification'!$F$9,B699)),ISNUMBER(SEARCH('[1]Lookup for use classification'!$G$9,B699)),ISNUMBER(SEARCH('[1]Lookup for use classification'!$H$9,B699)),ISNUMBER(SEARCH('[1]Lookup for use classification'!$I$9,B699)),ISNUMBER(SEARCH('[1]Lookup for use classification'!$J$9,B699)),ISNUMBER(SEARCH('[1]Lookup for use classification'!$K$9,B699))),'[1]Lookup for use classification'!$A$9,IF(OR(ISNUMBER(SEARCH('[1]Lookup for use classification'!$B$10,B699)),ISNUMBER(SEARCH('[1]Lookup for use classification'!$C$10,B699)),ISNUMBER(SEARCH('[1]Lookup for use classification'!$D$10,B699)),ISNUMBER(SEARCH('[1]Lookup for use classification'!$E$10,B699)),ISNUMBER(SEARCH('[1]Lookup for use classification'!$F$10,B699)),ISNUMBER(SEARCH('[1]Lookup for use classification'!$G$10,B699))),'[1]Lookup for use classification'!$A$10,IF(OR(ISNUMBER(SEARCH('[1]Lookup for use classification'!$B$11,B699)),ISNUMBER(SEARCH('[1]Lookup for use classification'!$C$11,B699))),'[1]Lookup for use classification'!$A$11,IF(OR(ISNUMBER(SEARCH('[1]Lookup for use classification'!$B$12,B699)),ISNUMBER(SEARCH('[1]Lookup for use classification'!$C$12,B699))),'[1]Lookup for use classification'!$A$12,IF(OR(ISNUMBER(SEARCH('[1]Lookup for use classification'!$B$13,B699)),ISNUMBER(SEARCH('[1]Lookup for use classification'!$C$13,B699)),ISNUMBER(SEARCH('[1]Lookup for use classification'!$D$13,B699)),,ISNUMBER(SEARCH('[1]Lookup for use classification'!$C$13,B699)),ISNUMBER(SEARCH('[1]Lookup for use classification'!$E$13,B699))),'[1]Lookup for use classification'!$A$13,IF(OR(ISNUMBER(SEARCH('[1]Lookup for use classification'!$B$14,B699)),ISNUMBER(SEARCH('[1]Lookup for use classification'!$C$14,B699))),'[1]Lookup for use classification'!$A$14,"Other"))))))))))))</f>
        <v>Other</v>
      </c>
      <c r="D699" s="18">
        <v>3472</v>
      </c>
      <c r="E699" s="19"/>
      <c r="F699" s="19"/>
    </row>
    <row r="700" spans="1:6">
      <c r="A700" s="16" t="s">
        <v>908</v>
      </c>
      <c r="B700" s="81" t="s">
        <v>892</v>
      </c>
      <c r="C700" s="133" t="str">
        <f>IF(OR(ISNUMBER(SEARCH('[1]Lookup for use classification'!$B$1,B700)),ISNUMBER(SEARCH('[1]Lookup for use classification'!$C$1,B700)),ISNUMBER(SEARCH('[1]Lookup for use classification'!$D$1,B700)),ISNUMBER(SEARCH('[1]Lookup for use classification'!$E$1,B700))),'[1]Lookup for use classification'!$A$1,IF(ISNUMBER(SEARCH('[1]Lookup for use classification'!$B$2,B700)),'[1]Lookup for use classification'!$A$2,IF(ISNUMBER(SEARCH('[1]Lookup for use classification'!$B$3,B700)),'[1]Lookup for use classification'!$A$3,IF(OR(ISNUMBER(SEARCH('[1]Lookup for use classification'!$B$4,B700)),ISNUMBER(SEARCH('[1]Lookup for use classification'!$C$4,B700)),ISNUMBER(SEARCH('[1]Lookup for use classification'!$D$4,B700)),ISNUMBER(SEARCH('[1]Lookup for use classification'!$E$4,B700))),'[1]Lookup for use classification'!$A$4,IF(OR(ISNUMBER(SEARCH('[1]Lookup for use classification'!$B$5,B700)),ISNUMBER(SEARCH('[1]Lookup for use classification'!$C$5,B700)),ISNUMBER(SEARCH('[1]Lookup for use classification'!$D$5,B700))),'[1]Lookup for use classification'!$A$5,IF(OR(ISNUMBER(SEARCH('[1]Lookup for use classification'!$B$7,B700)),ISNUMBER(SEARCH('[1]Lookup for use classification'!$C$7,B700)),ISNUMBER(SEARCH('[1]Lookup for use classification'!$D$7,B700))),'[1]Lookup for use classification'!$A$7,IF(OR(ISNUMBER(SEARCH('[1]Lookup for use classification'!$B$9,B700)),ISNUMBER(SEARCH('[1]Lookup for use classification'!$C$9,B700)),ISNUMBER(SEARCH('[1]Lookup for use classification'!$D$9,B700)),ISNUMBER(SEARCH('[1]Lookup for use classification'!$E$9,B700)),ISNUMBER(SEARCH('[1]Lookup for use classification'!$F$9,B700)),ISNUMBER(SEARCH('[1]Lookup for use classification'!$G$9,B700)),ISNUMBER(SEARCH('[1]Lookup for use classification'!$H$9,B700)),ISNUMBER(SEARCH('[1]Lookup for use classification'!$I$9,B700)),ISNUMBER(SEARCH('[1]Lookup for use classification'!$J$9,B700)),ISNUMBER(SEARCH('[1]Lookup for use classification'!$K$9,B700))),'[1]Lookup for use classification'!$A$9,IF(OR(ISNUMBER(SEARCH('[1]Lookup for use classification'!$B$10,B700)),ISNUMBER(SEARCH('[1]Lookup for use classification'!$C$10,B700)),ISNUMBER(SEARCH('[1]Lookup for use classification'!$D$10,B700)),ISNUMBER(SEARCH('[1]Lookup for use classification'!$E$10,B700)),ISNUMBER(SEARCH('[1]Lookup for use classification'!$F$10,B700)),ISNUMBER(SEARCH('[1]Lookup for use classification'!$G$10,B700))),'[1]Lookup for use classification'!$A$10,IF(OR(ISNUMBER(SEARCH('[1]Lookup for use classification'!$B$11,B700)),ISNUMBER(SEARCH('[1]Lookup for use classification'!$C$11,B700))),'[1]Lookup for use classification'!$A$11,IF(OR(ISNUMBER(SEARCH('[1]Lookup for use classification'!$B$12,B700)),ISNUMBER(SEARCH('[1]Lookup for use classification'!$C$12,B700))),'[1]Lookup for use classification'!$A$12,IF(OR(ISNUMBER(SEARCH('[1]Lookup for use classification'!$B$13,B700)),ISNUMBER(SEARCH('[1]Lookup for use classification'!$C$13,B700)),ISNUMBER(SEARCH('[1]Lookup for use classification'!$D$13,B700)),,ISNUMBER(SEARCH('[1]Lookup for use classification'!$C$13,B700)),ISNUMBER(SEARCH('[1]Lookup for use classification'!$E$13,B700))),'[1]Lookup for use classification'!$A$13,IF(OR(ISNUMBER(SEARCH('[1]Lookup for use classification'!$B$14,B700)),ISNUMBER(SEARCH('[1]Lookup for use classification'!$C$14,B700))),'[1]Lookup for use classification'!$A$14,"Other"))))))))))))</f>
        <v>Public Assembly</v>
      </c>
      <c r="D700" s="18"/>
      <c r="E700" s="19"/>
      <c r="F700" s="19" t="s">
        <v>795</v>
      </c>
    </row>
    <row r="701" spans="1:6">
      <c r="A701" s="16" t="s">
        <v>908</v>
      </c>
      <c r="B701" s="17" t="s">
        <v>893</v>
      </c>
      <c r="C701" s="133" t="str">
        <f>IF(OR(ISNUMBER(SEARCH('[1]Lookup for use classification'!$B$1,B701)),ISNUMBER(SEARCH('[1]Lookup for use classification'!$C$1,B701)),ISNUMBER(SEARCH('[1]Lookup for use classification'!$D$1,B701)),ISNUMBER(SEARCH('[1]Lookup for use classification'!$E$1,B701))),'[1]Lookup for use classification'!$A$1,IF(ISNUMBER(SEARCH('[1]Lookup for use classification'!$B$2,B701)),'[1]Lookup for use classification'!$A$2,IF(ISNUMBER(SEARCH('[1]Lookup for use classification'!$B$3,B701)),'[1]Lookup for use classification'!$A$3,IF(OR(ISNUMBER(SEARCH('[1]Lookup for use classification'!$B$4,B701)),ISNUMBER(SEARCH('[1]Lookup for use classification'!$C$4,B701)),ISNUMBER(SEARCH('[1]Lookup for use classification'!$D$4,B701)),ISNUMBER(SEARCH('[1]Lookup for use classification'!$E$4,B701))),'[1]Lookup for use classification'!$A$4,IF(OR(ISNUMBER(SEARCH('[1]Lookup for use classification'!$B$5,B701)),ISNUMBER(SEARCH('[1]Lookup for use classification'!$C$5,B701)),ISNUMBER(SEARCH('[1]Lookup for use classification'!$D$5,B701))),'[1]Lookup for use classification'!$A$5,IF(OR(ISNUMBER(SEARCH('[1]Lookup for use classification'!$B$7,B701)),ISNUMBER(SEARCH('[1]Lookup for use classification'!$C$7,B701)),ISNUMBER(SEARCH('[1]Lookup for use classification'!$D$7,B701))),'[1]Lookup for use classification'!$A$7,IF(OR(ISNUMBER(SEARCH('[1]Lookup for use classification'!$B$9,B701)),ISNUMBER(SEARCH('[1]Lookup for use classification'!$C$9,B701)),ISNUMBER(SEARCH('[1]Lookup for use classification'!$D$9,B701)),ISNUMBER(SEARCH('[1]Lookup for use classification'!$E$9,B701)),ISNUMBER(SEARCH('[1]Lookup for use classification'!$F$9,B701)),ISNUMBER(SEARCH('[1]Lookup for use classification'!$G$9,B701)),ISNUMBER(SEARCH('[1]Lookup for use classification'!$H$9,B701)),ISNUMBER(SEARCH('[1]Lookup for use classification'!$I$9,B701)),ISNUMBER(SEARCH('[1]Lookup for use classification'!$J$9,B701)),ISNUMBER(SEARCH('[1]Lookup for use classification'!$K$9,B701))),'[1]Lookup for use classification'!$A$9,IF(OR(ISNUMBER(SEARCH('[1]Lookup for use classification'!$B$10,B701)),ISNUMBER(SEARCH('[1]Lookup for use classification'!$C$10,B701)),ISNUMBER(SEARCH('[1]Lookup for use classification'!$D$10,B701)),ISNUMBER(SEARCH('[1]Lookup for use classification'!$E$10,B701)),ISNUMBER(SEARCH('[1]Lookup for use classification'!$F$10,B701)),ISNUMBER(SEARCH('[1]Lookup for use classification'!$G$10,B701))),'[1]Lookup for use classification'!$A$10,IF(OR(ISNUMBER(SEARCH('[1]Lookup for use classification'!$B$11,B701)),ISNUMBER(SEARCH('[1]Lookup for use classification'!$C$11,B701))),'[1]Lookup for use classification'!$A$11,IF(OR(ISNUMBER(SEARCH('[1]Lookup for use classification'!$B$12,B701)),ISNUMBER(SEARCH('[1]Lookup for use classification'!$C$12,B701))),'[1]Lookup for use classification'!$A$12,IF(OR(ISNUMBER(SEARCH('[1]Lookup for use classification'!$B$13,B701)),ISNUMBER(SEARCH('[1]Lookup for use classification'!$C$13,B701)),ISNUMBER(SEARCH('[1]Lookup for use classification'!$D$13,B701)),,ISNUMBER(SEARCH('[1]Lookup for use classification'!$C$13,B701)),ISNUMBER(SEARCH('[1]Lookup for use classification'!$E$13,B701))),'[1]Lookup for use classification'!$A$13,IF(OR(ISNUMBER(SEARCH('[1]Lookup for use classification'!$B$14,B701)),ISNUMBER(SEARCH('[1]Lookup for use classification'!$C$14,B701))),'[1]Lookup for use classification'!$A$14,"Other"))))))))))))</f>
        <v>Office</v>
      </c>
      <c r="D701" s="18">
        <v>3268</v>
      </c>
      <c r="E701" s="19"/>
      <c r="F701" s="19"/>
    </row>
    <row r="702" spans="1:6">
      <c r="A702" s="16" t="s">
        <v>908</v>
      </c>
      <c r="B702" s="17" t="s">
        <v>894</v>
      </c>
      <c r="C702" s="133" t="str">
        <f>IF(OR(ISNUMBER(SEARCH('[1]Lookup for use classification'!$B$1,B702)),ISNUMBER(SEARCH('[1]Lookup for use classification'!$C$1,B702)),ISNUMBER(SEARCH('[1]Lookup for use classification'!$D$1,B702)),ISNUMBER(SEARCH('[1]Lookup for use classification'!$E$1,B702))),'[1]Lookup for use classification'!$A$1,IF(ISNUMBER(SEARCH('[1]Lookup for use classification'!$B$2,B702)),'[1]Lookup for use classification'!$A$2,IF(ISNUMBER(SEARCH('[1]Lookup for use classification'!$B$3,B702)),'[1]Lookup for use classification'!$A$3,IF(OR(ISNUMBER(SEARCH('[1]Lookup for use classification'!$B$4,B702)),ISNUMBER(SEARCH('[1]Lookup for use classification'!$C$4,B702)),ISNUMBER(SEARCH('[1]Lookup for use classification'!$D$4,B702)),ISNUMBER(SEARCH('[1]Lookup for use classification'!$E$4,B702))),'[1]Lookup for use classification'!$A$4,IF(OR(ISNUMBER(SEARCH('[1]Lookup for use classification'!$B$5,B702)),ISNUMBER(SEARCH('[1]Lookup for use classification'!$C$5,B702)),ISNUMBER(SEARCH('[1]Lookup for use classification'!$D$5,B702))),'[1]Lookup for use classification'!$A$5,IF(OR(ISNUMBER(SEARCH('[1]Lookup for use classification'!$B$7,B702)),ISNUMBER(SEARCH('[1]Lookup for use classification'!$C$7,B702)),ISNUMBER(SEARCH('[1]Lookup for use classification'!$D$7,B702))),'[1]Lookup for use classification'!$A$7,IF(OR(ISNUMBER(SEARCH('[1]Lookup for use classification'!$B$9,B702)),ISNUMBER(SEARCH('[1]Lookup for use classification'!$C$9,B702)),ISNUMBER(SEARCH('[1]Lookup for use classification'!$D$9,B702)),ISNUMBER(SEARCH('[1]Lookup for use classification'!$E$9,B702)),ISNUMBER(SEARCH('[1]Lookup for use classification'!$F$9,B702)),ISNUMBER(SEARCH('[1]Lookup for use classification'!$G$9,B702)),ISNUMBER(SEARCH('[1]Lookup for use classification'!$H$9,B702)),ISNUMBER(SEARCH('[1]Lookup for use classification'!$I$9,B702)),ISNUMBER(SEARCH('[1]Lookup for use classification'!$J$9,B702)),ISNUMBER(SEARCH('[1]Lookup for use classification'!$K$9,B702))),'[1]Lookup for use classification'!$A$9,IF(OR(ISNUMBER(SEARCH('[1]Lookup for use classification'!$B$10,B702)),ISNUMBER(SEARCH('[1]Lookup for use classification'!$C$10,B702)),ISNUMBER(SEARCH('[1]Lookup for use classification'!$D$10,B702)),ISNUMBER(SEARCH('[1]Lookup for use classification'!$E$10,B702)),ISNUMBER(SEARCH('[1]Lookup for use classification'!$F$10,B702)),ISNUMBER(SEARCH('[1]Lookup for use classification'!$G$10,B702))),'[1]Lookup for use classification'!$A$10,IF(OR(ISNUMBER(SEARCH('[1]Lookup for use classification'!$B$11,B702)),ISNUMBER(SEARCH('[1]Lookup for use classification'!$C$11,B702))),'[1]Lookup for use classification'!$A$11,IF(OR(ISNUMBER(SEARCH('[1]Lookup for use classification'!$B$12,B702)),ISNUMBER(SEARCH('[1]Lookup for use classification'!$C$12,B702))),'[1]Lookup for use classification'!$A$12,IF(OR(ISNUMBER(SEARCH('[1]Lookup for use classification'!$B$13,B702)),ISNUMBER(SEARCH('[1]Lookup for use classification'!$C$13,B702)),ISNUMBER(SEARCH('[1]Lookup for use classification'!$D$13,B702)),,ISNUMBER(SEARCH('[1]Lookup for use classification'!$C$13,B702)),ISNUMBER(SEARCH('[1]Lookup for use classification'!$E$13,B702))),'[1]Lookup for use classification'!$A$13,IF(OR(ISNUMBER(SEARCH('[1]Lookup for use classification'!$B$14,B702)),ISNUMBER(SEARCH('[1]Lookup for use classification'!$C$14,B702))),'[1]Lookup for use classification'!$A$14,"Other"))))))))))))</f>
        <v>Other</v>
      </c>
      <c r="D702" s="18"/>
      <c r="E702" s="19"/>
      <c r="F702" s="19" t="s">
        <v>795</v>
      </c>
    </row>
    <row r="703" spans="1:6">
      <c r="A703" s="16" t="s">
        <v>908</v>
      </c>
      <c r="B703" s="17" t="s">
        <v>895</v>
      </c>
      <c r="C703" s="133" t="str">
        <f>IF(OR(ISNUMBER(SEARCH('[1]Lookup for use classification'!$B$1,B703)),ISNUMBER(SEARCH('[1]Lookup for use classification'!$C$1,B703)),ISNUMBER(SEARCH('[1]Lookup for use classification'!$D$1,B703)),ISNUMBER(SEARCH('[1]Lookup for use classification'!$E$1,B703))),'[1]Lookup for use classification'!$A$1,IF(ISNUMBER(SEARCH('[1]Lookup for use classification'!$B$2,B703)),'[1]Lookup for use classification'!$A$2,IF(ISNUMBER(SEARCH('[1]Lookup for use classification'!$B$3,B703)),'[1]Lookup for use classification'!$A$3,IF(OR(ISNUMBER(SEARCH('[1]Lookup for use classification'!$B$4,B703)),ISNUMBER(SEARCH('[1]Lookup for use classification'!$C$4,B703)),ISNUMBER(SEARCH('[1]Lookup for use classification'!$D$4,B703)),ISNUMBER(SEARCH('[1]Lookup for use classification'!$E$4,B703))),'[1]Lookup for use classification'!$A$4,IF(OR(ISNUMBER(SEARCH('[1]Lookup for use classification'!$B$5,B703)),ISNUMBER(SEARCH('[1]Lookup for use classification'!$C$5,B703)),ISNUMBER(SEARCH('[1]Lookup for use classification'!$D$5,B703))),'[1]Lookup for use classification'!$A$5,IF(OR(ISNUMBER(SEARCH('[1]Lookup for use classification'!$B$7,B703)),ISNUMBER(SEARCH('[1]Lookup for use classification'!$C$7,B703)),ISNUMBER(SEARCH('[1]Lookup for use classification'!$D$7,B703))),'[1]Lookup for use classification'!$A$7,IF(OR(ISNUMBER(SEARCH('[1]Lookup for use classification'!$B$9,B703)),ISNUMBER(SEARCH('[1]Lookup for use classification'!$C$9,B703)),ISNUMBER(SEARCH('[1]Lookup for use classification'!$D$9,B703)),ISNUMBER(SEARCH('[1]Lookup for use classification'!$E$9,B703)),ISNUMBER(SEARCH('[1]Lookup for use classification'!$F$9,B703)),ISNUMBER(SEARCH('[1]Lookup for use classification'!$G$9,B703)),ISNUMBER(SEARCH('[1]Lookup for use classification'!$H$9,B703)),ISNUMBER(SEARCH('[1]Lookup for use classification'!$I$9,B703)),ISNUMBER(SEARCH('[1]Lookup for use classification'!$J$9,B703)),ISNUMBER(SEARCH('[1]Lookup for use classification'!$K$9,B703))),'[1]Lookup for use classification'!$A$9,IF(OR(ISNUMBER(SEARCH('[1]Lookup for use classification'!$B$10,B703)),ISNUMBER(SEARCH('[1]Lookup for use classification'!$C$10,B703)),ISNUMBER(SEARCH('[1]Lookup for use classification'!$D$10,B703)),ISNUMBER(SEARCH('[1]Lookup for use classification'!$E$10,B703)),ISNUMBER(SEARCH('[1]Lookup for use classification'!$F$10,B703)),ISNUMBER(SEARCH('[1]Lookup for use classification'!$G$10,B703))),'[1]Lookup for use classification'!$A$10,IF(OR(ISNUMBER(SEARCH('[1]Lookup for use classification'!$B$11,B703)),ISNUMBER(SEARCH('[1]Lookup for use classification'!$C$11,B703))),'[1]Lookup for use classification'!$A$11,IF(OR(ISNUMBER(SEARCH('[1]Lookup for use classification'!$B$12,B703)),ISNUMBER(SEARCH('[1]Lookup for use classification'!$C$12,B703))),'[1]Lookup for use classification'!$A$12,IF(OR(ISNUMBER(SEARCH('[1]Lookup for use classification'!$B$13,B703)),ISNUMBER(SEARCH('[1]Lookup for use classification'!$C$13,B703)),ISNUMBER(SEARCH('[1]Lookup for use classification'!$D$13,B703)),,ISNUMBER(SEARCH('[1]Lookup for use classification'!$C$13,B703)),ISNUMBER(SEARCH('[1]Lookup for use classification'!$E$13,B703))),'[1]Lookup for use classification'!$A$13,IF(OR(ISNUMBER(SEARCH('[1]Lookup for use classification'!$B$14,B703)),ISNUMBER(SEARCH('[1]Lookup for use classification'!$C$14,B703))),'[1]Lookup for use classification'!$A$14,"Other"))))))))))))</f>
        <v>Other</v>
      </c>
      <c r="D703" s="18"/>
      <c r="E703" s="19"/>
      <c r="F703" s="19" t="s">
        <v>795</v>
      </c>
    </row>
    <row r="704" spans="1:6">
      <c r="A704" s="16" t="s">
        <v>908</v>
      </c>
      <c r="B704" s="20" t="s">
        <v>896</v>
      </c>
      <c r="C704" s="133" t="str">
        <f>IF(OR(ISNUMBER(SEARCH('[1]Lookup for use classification'!$B$1,B704)),ISNUMBER(SEARCH('[1]Lookup for use classification'!$C$1,B704)),ISNUMBER(SEARCH('[1]Lookup for use classification'!$D$1,B704)),ISNUMBER(SEARCH('[1]Lookup for use classification'!$E$1,B704))),'[1]Lookup for use classification'!$A$1,IF(ISNUMBER(SEARCH('[1]Lookup for use classification'!$B$2,B704)),'[1]Lookup for use classification'!$A$2,IF(ISNUMBER(SEARCH('[1]Lookup for use classification'!$B$3,B704)),'[1]Lookup for use classification'!$A$3,IF(OR(ISNUMBER(SEARCH('[1]Lookup for use classification'!$B$4,B704)),ISNUMBER(SEARCH('[1]Lookup for use classification'!$C$4,B704)),ISNUMBER(SEARCH('[1]Lookup for use classification'!$D$4,B704)),ISNUMBER(SEARCH('[1]Lookup for use classification'!$E$4,B704))),'[1]Lookup for use classification'!$A$4,IF(OR(ISNUMBER(SEARCH('[1]Lookup for use classification'!$B$5,B704)),ISNUMBER(SEARCH('[1]Lookup for use classification'!$C$5,B704)),ISNUMBER(SEARCH('[1]Lookup for use classification'!$D$5,B704))),'[1]Lookup for use classification'!$A$5,IF(OR(ISNUMBER(SEARCH('[1]Lookup for use classification'!$B$7,B704)),ISNUMBER(SEARCH('[1]Lookup for use classification'!$C$7,B704)),ISNUMBER(SEARCH('[1]Lookup for use classification'!$D$7,B704))),'[1]Lookup for use classification'!$A$7,IF(OR(ISNUMBER(SEARCH('[1]Lookup for use classification'!$B$9,B704)),ISNUMBER(SEARCH('[1]Lookup for use classification'!$C$9,B704)),ISNUMBER(SEARCH('[1]Lookup for use classification'!$D$9,B704)),ISNUMBER(SEARCH('[1]Lookup for use classification'!$E$9,B704)),ISNUMBER(SEARCH('[1]Lookup for use classification'!$F$9,B704)),ISNUMBER(SEARCH('[1]Lookup for use classification'!$G$9,B704)),ISNUMBER(SEARCH('[1]Lookup for use classification'!$H$9,B704)),ISNUMBER(SEARCH('[1]Lookup for use classification'!$I$9,B704)),ISNUMBER(SEARCH('[1]Lookup for use classification'!$J$9,B704)),ISNUMBER(SEARCH('[1]Lookup for use classification'!$K$9,B704))),'[1]Lookup for use classification'!$A$9,IF(OR(ISNUMBER(SEARCH('[1]Lookup for use classification'!$B$10,B704)),ISNUMBER(SEARCH('[1]Lookup for use classification'!$C$10,B704)),ISNUMBER(SEARCH('[1]Lookup for use classification'!$D$10,B704)),ISNUMBER(SEARCH('[1]Lookup for use classification'!$E$10,B704)),ISNUMBER(SEARCH('[1]Lookup for use classification'!$F$10,B704)),ISNUMBER(SEARCH('[1]Lookup for use classification'!$G$10,B704))),'[1]Lookup for use classification'!$A$10,IF(OR(ISNUMBER(SEARCH('[1]Lookup for use classification'!$B$11,B704)),ISNUMBER(SEARCH('[1]Lookup for use classification'!$C$11,B704))),'[1]Lookup for use classification'!$A$11,IF(OR(ISNUMBER(SEARCH('[1]Lookup for use classification'!$B$12,B704)),ISNUMBER(SEARCH('[1]Lookup for use classification'!$C$12,B704))),'[1]Lookup for use classification'!$A$12,IF(OR(ISNUMBER(SEARCH('[1]Lookup for use classification'!$B$13,B704)),ISNUMBER(SEARCH('[1]Lookup for use classification'!$C$13,B704)),ISNUMBER(SEARCH('[1]Lookup for use classification'!$D$13,B704)),,ISNUMBER(SEARCH('[1]Lookup for use classification'!$C$13,B704)),ISNUMBER(SEARCH('[1]Lookup for use classification'!$E$13,B704))),'[1]Lookup for use classification'!$A$13,IF(OR(ISNUMBER(SEARCH('[1]Lookup for use classification'!$B$14,B704)),ISNUMBER(SEARCH('[1]Lookup for use classification'!$C$14,B704))),'[1]Lookup for use classification'!$A$14,"Other"))))))))))))</f>
        <v>Other</v>
      </c>
      <c r="D704" s="21"/>
      <c r="E704" s="22"/>
      <c r="F704" s="22" t="s">
        <v>795</v>
      </c>
    </row>
    <row r="705" spans="1:6">
      <c r="A705" s="16" t="s">
        <v>908</v>
      </c>
      <c r="B705" s="81" t="s">
        <v>897</v>
      </c>
      <c r="C705" s="133" t="str">
        <f>IF(OR(ISNUMBER(SEARCH('[1]Lookup for use classification'!$B$1,B705)),ISNUMBER(SEARCH('[1]Lookup for use classification'!$C$1,B705)),ISNUMBER(SEARCH('[1]Lookup for use classification'!$D$1,B705)),ISNUMBER(SEARCH('[1]Lookup for use classification'!$E$1,B705))),'[1]Lookup for use classification'!$A$1,IF(ISNUMBER(SEARCH('[1]Lookup for use classification'!$B$2,B705)),'[1]Lookup for use classification'!$A$2,IF(ISNUMBER(SEARCH('[1]Lookup for use classification'!$B$3,B705)),'[1]Lookup for use classification'!$A$3,IF(OR(ISNUMBER(SEARCH('[1]Lookup for use classification'!$B$4,B705)),ISNUMBER(SEARCH('[1]Lookup for use classification'!$C$4,B705)),ISNUMBER(SEARCH('[1]Lookup for use classification'!$D$4,B705)),ISNUMBER(SEARCH('[1]Lookup for use classification'!$E$4,B705))),'[1]Lookup for use classification'!$A$4,IF(OR(ISNUMBER(SEARCH('[1]Lookup for use classification'!$B$5,B705)),ISNUMBER(SEARCH('[1]Lookup for use classification'!$C$5,B705)),ISNUMBER(SEARCH('[1]Lookup for use classification'!$D$5,B705))),'[1]Lookup for use classification'!$A$5,IF(OR(ISNUMBER(SEARCH('[1]Lookup for use classification'!$B$7,B705)),ISNUMBER(SEARCH('[1]Lookup for use classification'!$C$7,B705)),ISNUMBER(SEARCH('[1]Lookup for use classification'!$D$7,B705))),'[1]Lookup for use classification'!$A$7,IF(OR(ISNUMBER(SEARCH('[1]Lookup for use classification'!$B$9,B705)),ISNUMBER(SEARCH('[1]Lookup for use classification'!$C$9,B705)),ISNUMBER(SEARCH('[1]Lookup for use classification'!$D$9,B705)),ISNUMBER(SEARCH('[1]Lookup for use classification'!$E$9,B705)),ISNUMBER(SEARCH('[1]Lookup for use classification'!$F$9,B705)),ISNUMBER(SEARCH('[1]Lookup for use classification'!$G$9,B705)),ISNUMBER(SEARCH('[1]Lookup for use classification'!$H$9,B705)),ISNUMBER(SEARCH('[1]Lookup for use classification'!$I$9,B705)),ISNUMBER(SEARCH('[1]Lookup for use classification'!$J$9,B705)),ISNUMBER(SEARCH('[1]Lookup for use classification'!$K$9,B705))),'[1]Lookup for use classification'!$A$9,IF(OR(ISNUMBER(SEARCH('[1]Lookup for use classification'!$B$10,B705)),ISNUMBER(SEARCH('[1]Lookup for use classification'!$C$10,B705)),ISNUMBER(SEARCH('[1]Lookup for use classification'!$D$10,B705)),ISNUMBER(SEARCH('[1]Lookup for use classification'!$E$10,B705)),ISNUMBER(SEARCH('[1]Lookup for use classification'!$F$10,B705)),ISNUMBER(SEARCH('[1]Lookup for use classification'!$G$10,B705))),'[1]Lookup for use classification'!$A$10,IF(OR(ISNUMBER(SEARCH('[1]Lookup for use classification'!$B$11,B705)),ISNUMBER(SEARCH('[1]Lookup for use classification'!$C$11,B705))),'[1]Lookup for use classification'!$A$11,IF(OR(ISNUMBER(SEARCH('[1]Lookup for use classification'!$B$12,B705)),ISNUMBER(SEARCH('[1]Lookup for use classification'!$C$12,B705))),'[1]Lookup for use classification'!$A$12,IF(OR(ISNUMBER(SEARCH('[1]Lookup for use classification'!$B$13,B705)),ISNUMBER(SEARCH('[1]Lookup for use classification'!$C$13,B705)),ISNUMBER(SEARCH('[1]Lookup for use classification'!$D$13,B705)),,ISNUMBER(SEARCH('[1]Lookup for use classification'!$C$13,B705)),ISNUMBER(SEARCH('[1]Lookup for use classification'!$E$13,B705))),'[1]Lookup for use classification'!$A$13,IF(OR(ISNUMBER(SEARCH('[1]Lookup for use classification'!$B$14,B705)),ISNUMBER(SEARCH('[1]Lookup for use classification'!$C$14,B705))),'[1]Lookup for use classification'!$A$14,"Other"))))))))))))</f>
        <v>Public Assembly</v>
      </c>
      <c r="D705" s="18"/>
      <c r="E705" s="22"/>
      <c r="F705" s="19" t="s">
        <v>795</v>
      </c>
    </row>
    <row r="706" spans="1:6">
      <c r="A706" s="16" t="s">
        <v>908</v>
      </c>
      <c r="B706" s="17" t="s">
        <v>898</v>
      </c>
      <c r="C706" s="133" t="str">
        <f>IF(OR(ISNUMBER(SEARCH('[1]Lookup for use classification'!$B$1,B706)),ISNUMBER(SEARCH('[1]Lookup for use classification'!$C$1,B706)),ISNUMBER(SEARCH('[1]Lookup for use classification'!$D$1,B706)),ISNUMBER(SEARCH('[1]Lookup for use classification'!$E$1,B706))),'[1]Lookup for use classification'!$A$1,IF(ISNUMBER(SEARCH('[1]Lookup for use classification'!$B$2,B706)),'[1]Lookup for use classification'!$A$2,IF(ISNUMBER(SEARCH('[1]Lookup for use classification'!$B$3,B706)),'[1]Lookup for use classification'!$A$3,IF(OR(ISNUMBER(SEARCH('[1]Lookup for use classification'!$B$4,B706)),ISNUMBER(SEARCH('[1]Lookup for use classification'!$C$4,B706)),ISNUMBER(SEARCH('[1]Lookup for use classification'!$D$4,B706)),ISNUMBER(SEARCH('[1]Lookup for use classification'!$E$4,B706))),'[1]Lookup for use classification'!$A$4,IF(OR(ISNUMBER(SEARCH('[1]Lookup for use classification'!$B$5,B706)),ISNUMBER(SEARCH('[1]Lookup for use classification'!$C$5,B706)),ISNUMBER(SEARCH('[1]Lookup for use classification'!$D$5,B706))),'[1]Lookup for use classification'!$A$5,IF(OR(ISNUMBER(SEARCH('[1]Lookup for use classification'!$B$7,B706)),ISNUMBER(SEARCH('[1]Lookup for use classification'!$C$7,B706)),ISNUMBER(SEARCH('[1]Lookup for use classification'!$D$7,B706))),'[1]Lookup for use classification'!$A$7,IF(OR(ISNUMBER(SEARCH('[1]Lookup for use classification'!$B$9,B706)),ISNUMBER(SEARCH('[1]Lookup for use classification'!$C$9,B706)),ISNUMBER(SEARCH('[1]Lookup for use classification'!$D$9,B706)),ISNUMBER(SEARCH('[1]Lookup for use classification'!$E$9,B706)),ISNUMBER(SEARCH('[1]Lookup for use classification'!$F$9,B706)),ISNUMBER(SEARCH('[1]Lookup for use classification'!$G$9,B706)),ISNUMBER(SEARCH('[1]Lookup for use classification'!$H$9,B706)),ISNUMBER(SEARCH('[1]Lookup for use classification'!$I$9,B706)),ISNUMBER(SEARCH('[1]Lookup for use classification'!$J$9,B706)),ISNUMBER(SEARCH('[1]Lookup for use classification'!$K$9,B706))),'[1]Lookup for use classification'!$A$9,IF(OR(ISNUMBER(SEARCH('[1]Lookup for use classification'!$B$10,B706)),ISNUMBER(SEARCH('[1]Lookup for use classification'!$C$10,B706)),ISNUMBER(SEARCH('[1]Lookup for use classification'!$D$10,B706)),ISNUMBER(SEARCH('[1]Lookup for use classification'!$E$10,B706)),ISNUMBER(SEARCH('[1]Lookup for use classification'!$F$10,B706)),ISNUMBER(SEARCH('[1]Lookup for use classification'!$G$10,B706))),'[1]Lookup for use classification'!$A$10,IF(OR(ISNUMBER(SEARCH('[1]Lookup for use classification'!$B$11,B706)),ISNUMBER(SEARCH('[1]Lookup for use classification'!$C$11,B706))),'[1]Lookup for use classification'!$A$11,IF(OR(ISNUMBER(SEARCH('[1]Lookup for use classification'!$B$12,B706)),ISNUMBER(SEARCH('[1]Lookup for use classification'!$C$12,B706))),'[1]Lookup for use classification'!$A$12,IF(OR(ISNUMBER(SEARCH('[1]Lookup for use classification'!$B$13,B706)),ISNUMBER(SEARCH('[1]Lookup for use classification'!$C$13,B706)),ISNUMBER(SEARCH('[1]Lookup for use classification'!$D$13,B706)),,ISNUMBER(SEARCH('[1]Lookup for use classification'!$C$13,B706)),ISNUMBER(SEARCH('[1]Lookup for use classification'!$E$13,B706))),'[1]Lookup for use classification'!$A$13,IF(OR(ISNUMBER(SEARCH('[1]Lookup for use classification'!$B$14,B706)),ISNUMBER(SEARCH('[1]Lookup for use classification'!$C$14,B706))),'[1]Lookup for use classification'!$A$14,"Other"))))))))))))</f>
        <v>Warehousing</v>
      </c>
      <c r="D706" s="18">
        <v>576</v>
      </c>
      <c r="E706" s="22"/>
      <c r="F706" s="19"/>
    </row>
    <row r="707" spans="1:6">
      <c r="A707" s="16" t="s">
        <v>908</v>
      </c>
      <c r="B707" s="17" t="s">
        <v>899</v>
      </c>
      <c r="C707" s="133" t="str">
        <f>IF(OR(ISNUMBER(SEARCH('[1]Lookup for use classification'!$B$1,B707)),ISNUMBER(SEARCH('[1]Lookup for use classification'!$C$1,B707)),ISNUMBER(SEARCH('[1]Lookup for use classification'!$D$1,B707)),ISNUMBER(SEARCH('[1]Lookup for use classification'!$E$1,B707))),'[1]Lookup for use classification'!$A$1,IF(ISNUMBER(SEARCH('[1]Lookup for use classification'!$B$2,B707)),'[1]Lookup for use classification'!$A$2,IF(ISNUMBER(SEARCH('[1]Lookup for use classification'!$B$3,B707)),'[1]Lookup for use classification'!$A$3,IF(OR(ISNUMBER(SEARCH('[1]Lookup for use classification'!$B$4,B707)),ISNUMBER(SEARCH('[1]Lookup for use classification'!$C$4,B707)),ISNUMBER(SEARCH('[1]Lookup for use classification'!$D$4,B707)),ISNUMBER(SEARCH('[1]Lookup for use classification'!$E$4,B707))),'[1]Lookup for use classification'!$A$4,IF(OR(ISNUMBER(SEARCH('[1]Lookup for use classification'!$B$5,B707)),ISNUMBER(SEARCH('[1]Lookup for use classification'!$C$5,B707)),ISNUMBER(SEARCH('[1]Lookup for use classification'!$D$5,B707))),'[1]Lookup for use classification'!$A$5,IF(OR(ISNUMBER(SEARCH('[1]Lookup for use classification'!$B$7,B707)),ISNUMBER(SEARCH('[1]Lookup for use classification'!$C$7,B707)),ISNUMBER(SEARCH('[1]Lookup for use classification'!$D$7,B707))),'[1]Lookup for use classification'!$A$7,IF(OR(ISNUMBER(SEARCH('[1]Lookup for use classification'!$B$9,B707)),ISNUMBER(SEARCH('[1]Lookup for use classification'!$C$9,B707)),ISNUMBER(SEARCH('[1]Lookup for use classification'!$D$9,B707)),ISNUMBER(SEARCH('[1]Lookup for use classification'!$E$9,B707)),ISNUMBER(SEARCH('[1]Lookup for use classification'!$F$9,B707)),ISNUMBER(SEARCH('[1]Lookup for use classification'!$G$9,B707)),ISNUMBER(SEARCH('[1]Lookup for use classification'!$H$9,B707)),ISNUMBER(SEARCH('[1]Lookup for use classification'!$I$9,B707)),ISNUMBER(SEARCH('[1]Lookup for use classification'!$J$9,B707)),ISNUMBER(SEARCH('[1]Lookup for use classification'!$K$9,B707))),'[1]Lookup for use classification'!$A$9,IF(OR(ISNUMBER(SEARCH('[1]Lookup for use classification'!$B$10,B707)),ISNUMBER(SEARCH('[1]Lookup for use classification'!$C$10,B707)),ISNUMBER(SEARCH('[1]Lookup for use classification'!$D$10,B707)),ISNUMBER(SEARCH('[1]Lookup for use classification'!$E$10,B707)),ISNUMBER(SEARCH('[1]Lookup for use classification'!$F$10,B707)),ISNUMBER(SEARCH('[1]Lookup for use classification'!$G$10,B707))),'[1]Lookup for use classification'!$A$10,IF(OR(ISNUMBER(SEARCH('[1]Lookup for use classification'!$B$11,B707)),ISNUMBER(SEARCH('[1]Lookup for use classification'!$C$11,B707))),'[1]Lookup for use classification'!$A$11,IF(OR(ISNUMBER(SEARCH('[1]Lookup for use classification'!$B$12,B707)),ISNUMBER(SEARCH('[1]Lookup for use classification'!$C$12,B707))),'[1]Lookup for use classification'!$A$12,IF(OR(ISNUMBER(SEARCH('[1]Lookup for use classification'!$B$13,B707)),ISNUMBER(SEARCH('[1]Lookup for use classification'!$C$13,B707)),ISNUMBER(SEARCH('[1]Lookup for use classification'!$D$13,B707)),,ISNUMBER(SEARCH('[1]Lookup for use classification'!$C$13,B707)),ISNUMBER(SEARCH('[1]Lookup for use classification'!$E$13,B707))),'[1]Lookup for use classification'!$A$13,IF(OR(ISNUMBER(SEARCH('[1]Lookup for use classification'!$B$14,B707)),ISNUMBER(SEARCH('[1]Lookup for use classification'!$C$14,B707))),'[1]Lookup for use classification'!$A$14,"Other"))))))))))))</f>
        <v>Education - K - 12</v>
      </c>
      <c r="D707" s="18">
        <v>32000</v>
      </c>
      <c r="E707" s="22"/>
      <c r="F707" s="19"/>
    </row>
    <row r="708" spans="1:6">
      <c r="A708" s="16" t="s">
        <v>908</v>
      </c>
      <c r="B708" s="81" t="s">
        <v>900</v>
      </c>
      <c r="C708" s="133" t="str">
        <f>IF(OR(ISNUMBER(SEARCH('[1]Lookup for use classification'!$B$1,B708)),ISNUMBER(SEARCH('[1]Lookup for use classification'!$C$1,B708)),ISNUMBER(SEARCH('[1]Lookup for use classification'!$D$1,B708)),ISNUMBER(SEARCH('[1]Lookup for use classification'!$E$1,B708))),'[1]Lookup for use classification'!$A$1,IF(ISNUMBER(SEARCH('[1]Lookup for use classification'!$B$2,B708)),'[1]Lookup for use classification'!$A$2,IF(ISNUMBER(SEARCH('[1]Lookup for use classification'!$B$3,B708)),'[1]Lookup for use classification'!$A$3,IF(OR(ISNUMBER(SEARCH('[1]Lookup for use classification'!$B$4,B708)),ISNUMBER(SEARCH('[1]Lookup for use classification'!$C$4,B708)),ISNUMBER(SEARCH('[1]Lookup for use classification'!$D$4,B708)),ISNUMBER(SEARCH('[1]Lookup for use classification'!$E$4,B708))),'[1]Lookup for use classification'!$A$4,IF(OR(ISNUMBER(SEARCH('[1]Lookup for use classification'!$B$5,B708)),ISNUMBER(SEARCH('[1]Lookup for use classification'!$C$5,B708)),ISNUMBER(SEARCH('[1]Lookup for use classification'!$D$5,B708))),'[1]Lookup for use classification'!$A$5,IF(OR(ISNUMBER(SEARCH('[1]Lookup for use classification'!$B$7,B708)),ISNUMBER(SEARCH('[1]Lookup for use classification'!$C$7,B708)),ISNUMBER(SEARCH('[1]Lookup for use classification'!$D$7,B708))),'[1]Lookup for use classification'!$A$7,IF(OR(ISNUMBER(SEARCH('[1]Lookup for use classification'!$B$9,B708)),ISNUMBER(SEARCH('[1]Lookup for use classification'!$C$9,B708)),ISNUMBER(SEARCH('[1]Lookup for use classification'!$D$9,B708)),ISNUMBER(SEARCH('[1]Lookup for use classification'!$E$9,B708)),ISNUMBER(SEARCH('[1]Lookup for use classification'!$F$9,B708)),ISNUMBER(SEARCH('[1]Lookup for use classification'!$G$9,B708)),ISNUMBER(SEARCH('[1]Lookup for use classification'!$H$9,B708)),ISNUMBER(SEARCH('[1]Lookup for use classification'!$I$9,B708)),ISNUMBER(SEARCH('[1]Lookup for use classification'!$J$9,B708)),ISNUMBER(SEARCH('[1]Lookup for use classification'!$K$9,B708))),'[1]Lookup for use classification'!$A$9,IF(OR(ISNUMBER(SEARCH('[1]Lookup for use classification'!$B$10,B708)),ISNUMBER(SEARCH('[1]Lookup for use classification'!$C$10,B708)),ISNUMBER(SEARCH('[1]Lookup for use classification'!$D$10,B708)),ISNUMBER(SEARCH('[1]Lookup for use classification'!$E$10,B708)),ISNUMBER(SEARCH('[1]Lookup for use classification'!$F$10,B708)),ISNUMBER(SEARCH('[1]Lookup for use classification'!$G$10,B708))),'[1]Lookup for use classification'!$A$10,IF(OR(ISNUMBER(SEARCH('[1]Lookup for use classification'!$B$11,B708)),ISNUMBER(SEARCH('[1]Lookup for use classification'!$C$11,B708))),'[1]Lookup for use classification'!$A$11,IF(OR(ISNUMBER(SEARCH('[1]Lookup for use classification'!$B$12,B708)),ISNUMBER(SEARCH('[1]Lookup for use classification'!$C$12,B708))),'[1]Lookup for use classification'!$A$12,IF(OR(ISNUMBER(SEARCH('[1]Lookup for use classification'!$B$13,B708)),ISNUMBER(SEARCH('[1]Lookup for use classification'!$C$13,B708)),ISNUMBER(SEARCH('[1]Lookup for use classification'!$D$13,B708)),,ISNUMBER(SEARCH('[1]Lookup for use classification'!$C$13,B708)),ISNUMBER(SEARCH('[1]Lookup for use classification'!$E$13,B708))),'[1]Lookup for use classification'!$A$13,IF(OR(ISNUMBER(SEARCH('[1]Lookup for use classification'!$B$14,B708)),ISNUMBER(SEARCH('[1]Lookup for use classification'!$C$14,B708))),'[1]Lookup for use classification'!$A$14,"Other"))))))))))))</f>
        <v>Other</v>
      </c>
      <c r="D708" s="18"/>
      <c r="E708" s="22"/>
      <c r="F708" s="19" t="s">
        <v>795</v>
      </c>
    </row>
    <row r="709" spans="1:6">
      <c r="A709" s="16" t="s">
        <v>908</v>
      </c>
      <c r="B709" s="17" t="s">
        <v>901</v>
      </c>
      <c r="C709" s="133" t="str">
        <f>IF(OR(ISNUMBER(SEARCH('[1]Lookup for use classification'!$B$1,B709)),ISNUMBER(SEARCH('[1]Lookup for use classification'!$C$1,B709)),ISNUMBER(SEARCH('[1]Lookup for use classification'!$D$1,B709)),ISNUMBER(SEARCH('[1]Lookup for use classification'!$E$1,B709))),'[1]Lookup for use classification'!$A$1,IF(ISNUMBER(SEARCH('[1]Lookup for use classification'!$B$2,B709)),'[1]Lookup for use classification'!$A$2,IF(ISNUMBER(SEARCH('[1]Lookup for use classification'!$B$3,B709)),'[1]Lookup for use classification'!$A$3,IF(OR(ISNUMBER(SEARCH('[1]Lookup for use classification'!$B$4,B709)),ISNUMBER(SEARCH('[1]Lookup for use classification'!$C$4,B709)),ISNUMBER(SEARCH('[1]Lookup for use classification'!$D$4,B709)),ISNUMBER(SEARCH('[1]Lookup for use classification'!$E$4,B709))),'[1]Lookup for use classification'!$A$4,IF(OR(ISNUMBER(SEARCH('[1]Lookup for use classification'!$B$5,B709)),ISNUMBER(SEARCH('[1]Lookup for use classification'!$C$5,B709)),ISNUMBER(SEARCH('[1]Lookup for use classification'!$D$5,B709))),'[1]Lookup for use classification'!$A$5,IF(OR(ISNUMBER(SEARCH('[1]Lookup for use classification'!$B$7,B709)),ISNUMBER(SEARCH('[1]Lookup for use classification'!$C$7,B709)),ISNUMBER(SEARCH('[1]Lookup for use classification'!$D$7,B709))),'[1]Lookup for use classification'!$A$7,IF(OR(ISNUMBER(SEARCH('[1]Lookup for use classification'!$B$9,B709)),ISNUMBER(SEARCH('[1]Lookup for use classification'!$C$9,B709)),ISNUMBER(SEARCH('[1]Lookup for use classification'!$D$9,B709)),ISNUMBER(SEARCH('[1]Lookup for use classification'!$E$9,B709)),ISNUMBER(SEARCH('[1]Lookup for use classification'!$F$9,B709)),ISNUMBER(SEARCH('[1]Lookup for use classification'!$G$9,B709)),ISNUMBER(SEARCH('[1]Lookup for use classification'!$H$9,B709)),ISNUMBER(SEARCH('[1]Lookup for use classification'!$I$9,B709)),ISNUMBER(SEARCH('[1]Lookup for use classification'!$J$9,B709)),ISNUMBER(SEARCH('[1]Lookup for use classification'!$K$9,B709))),'[1]Lookup for use classification'!$A$9,IF(OR(ISNUMBER(SEARCH('[1]Lookup for use classification'!$B$10,B709)),ISNUMBER(SEARCH('[1]Lookup for use classification'!$C$10,B709)),ISNUMBER(SEARCH('[1]Lookup for use classification'!$D$10,B709)),ISNUMBER(SEARCH('[1]Lookup for use classification'!$E$10,B709)),ISNUMBER(SEARCH('[1]Lookup for use classification'!$F$10,B709)),ISNUMBER(SEARCH('[1]Lookup for use classification'!$G$10,B709))),'[1]Lookup for use classification'!$A$10,IF(OR(ISNUMBER(SEARCH('[1]Lookup for use classification'!$B$11,B709)),ISNUMBER(SEARCH('[1]Lookup for use classification'!$C$11,B709))),'[1]Lookup for use classification'!$A$11,IF(OR(ISNUMBER(SEARCH('[1]Lookup for use classification'!$B$12,B709)),ISNUMBER(SEARCH('[1]Lookup for use classification'!$C$12,B709))),'[1]Lookup for use classification'!$A$12,IF(OR(ISNUMBER(SEARCH('[1]Lookup for use classification'!$B$13,B709)),ISNUMBER(SEARCH('[1]Lookup for use classification'!$C$13,B709)),ISNUMBER(SEARCH('[1]Lookup for use classification'!$D$13,B709)),,ISNUMBER(SEARCH('[1]Lookup for use classification'!$C$13,B709)),ISNUMBER(SEARCH('[1]Lookup for use classification'!$E$13,B709))),'[1]Lookup for use classification'!$A$13,IF(OR(ISNUMBER(SEARCH('[1]Lookup for use classification'!$B$14,B709)),ISNUMBER(SEARCH('[1]Lookup for use classification'!$C$14,B709))),'[1]Lookup for use classification'!$A$14,"Other"))))))))))))</f>
        <v>Other</v>
      </c>
      <c r="D709" s="18">
        <v>2188</v>
      </c>
      <c r="E709" s="22" t="s">
        <v>827</v>
      </c>
      <c r="F709" s="19"/>
    </row>
    <row r="710" spans="1:6">
      <c r="A710" s="16" t="s">
        <v>908</v>
      </c>
      <c r="B710" s="17" t="s">
        <v>902</v>
      </c>
      <c r="C710" s="133" t="str">
        <f>IF(OR(ISNUMBER(SEARCH('[1]Lookup for use classification'!$B$1,B710)),ISNUMBER(SEARCH('[1]Lookup for use classification'!$C$1,B710)),ISNUMBER(SEARCH('[1]Lookup for use classification'!$D$1,B710)),ISNUMBER(SEARCH('[1]Lookup for use classification'!$E$1,B710))),'[1]Lookup for use classification'!$A$1,IF(ISNUMBER(SEARCH('[1]Lookup for use classification'!$B$2,B710)),'[1]Lookup for use classification'!$A$2,IF(ISNUMBER(SEARCH('[1]Lookup for use classification'!$B$3,B710)),'[1]Lookup for use classification'!$A$3,IF(OR(ISNUMBER(SEARCH('[1]Lookup for use classification'!$B$4,B710)),ISNUMBER(SEARCH('[1]Lookup for use classification'!$C$4,B710)),ISNUMBER(SEARCH('[1]Lookup for use classification'!$D$4,B710)),ISNUMBER(SEARCH('[1]Lookup for use classification'!$E$4,B710))),'[1]Lookup for use classification'!$A$4,IF(OR(ISNUMBER(SEARCH('[1]Lookup for use classification'!$B$5,B710)),ISNUMBER(SEARCH('[1]Lookup for use classification'!$C$5,B710)),ISNUMBER(SEARCH('[1]Lookup for use classification'!$D$5,B710))),'[1]Lookup for use classification'!$A$5,IF(OR(ISNUMBER(SEARCH('[1]Lookup for use classification'!$B$7,B710)),ISNUMBER(SEARCH('[1]Lookup for use classification'!$C$7,B710)),ISNUMBER(SEARCH('[1]Lookup for use classification'!$D$7,B710))),'[1]Lookup for use classification'!$A$7,IF(OR(ISNUMBER(SEARCH('[1]Lookup for use classification'!$B$9,B710)),ISNUMBER(SEARCH('[1]Lookup for use classification'!$C$9,B710)),ISNUMBER(SEARCH('[1]Lookup for use classification'!$D$9,B710)),ISNUMBER(SEARCH('[1]Lookup for use classification'!$E$9,B710)),ISNUMBER(SEARCH('[1]Lookup for use classification'!$F$9,B710)),ISNUMBER(SEARCH('[1]Lookup for use classification'!$G$9,B710)),ISNUMBER(SEARCH('[1]Lookup for use classification'!$H$9,B710)),ISNUMBER(SEARCH('[1]Lookup for use classification'!$I$9,B710)),ISNUMBER(SEARCH('[1]Lookup for use classification'!$J$9,B710)),ISNUMBER(SEARCH('[1]Lookup for use classification'!$K$9,B710))),'[1]Lookup for use classification'!$A$9,IF(OR(ISNUMBER(SEARCH('[1]Lookup for use classification'!$B$10,B710)),ISNUMBER(SEARCH('[1]Lookup for use classification'!$C$10,B710)),ISNUMBER(SEARCH('[1]Lookup for use classification'!$D$10,B710)),ISNUMBER(SEARCH('[1]Lookup for use classification'!$E$10,B710)),ISNUMBER(SEARCH('[1]Lookup for use classification'!$F$10,B710)),ISNUMBER(SEARCH('[1]Lookup for use classification'!$G$10,B710))),'[1]Lookup for use classification'!$A$10,IF(OR(ISNUMBER(SEARCH('[1]Lookup for use classification'!$B$11,B710)),ISNUMBER(SEARCH('[1]Lookup for use classification'!$C$11,B710))),'[1]Lookup for use classification'!$A$11,IF(OR(ISNUMBER(SEARCH('[1]Lookup for use classification'!$B$12,B710)),ISNUMBER(SEARCH('[1]Lookup for use classification'!$C$12,B710))),'[1]Lookup for use classification'!$A$12,IF(OR(ISNUMBER(SEARCH('[1]Lookup for use classification'!$B$13,B710)),ISNUMBER(SEARCH('[1]Lookup for use classification'!$C$13,B710)),ISNUMBER(SEARCH('[1]Lookup for use classification'!$D$13,B710)),,ISNUMBER(SEARCH('[1]Lookup for use classification'!$C$13,B710)),ISNUMBER(SEARCH('[1]Lookup for use classification'!$E$13,B710))),'[1]Lookup for use classification'!$A$13,IF(OR(ISNUMBER(SEARCH('[1]Lookup for use classification'!$B$14,B710)),ISNUMBER(SEARCH('[1]Lookup for use classification'!$C$14,B710))),'[1]Lookup for use classification'!$A$14,"Other"))))))))))))</f>
        <v>Other</v>
      </c>
      <c r="D710" s="18">
        <v>10000</v>
      </c>
      <c r="E710" s="22"/>
      <c r="F710" s="19"/>
    </row>
    <row r="711" spans="1:6">
      <c r="A711" s="16" t="s">
        <v>908</v>
      </c>
      <c r="B711" s="81" t="s">
        <v>903</v>
      </c>
      <c r="C711" s="133" t="str">
        <f>IF(OR(ISNUMBER(SEARCH('[1]Lookup for use classification'!$B$1,B711)),ISNUMBER(SEARCH('[1]Lookup for use classification'!$C$1,B711)),ISNUMBER(SEARCH('[1]Lookup for use classification'!$D$1,B711)),ISNUMBER(SEARCH('[1]Lookup for use classification'!$E$1,B711))),'[1]Lookup for use classification'!$A$1,IF(ISNUMBER(SEARCH('[1]Lookup for use classification'!$B$2,B711)),'[1]Lookup for use classification'!$A$2,IF(ISNUMBER(SEARCH('[1]Lookup for use classification'!$B$3,B711)),'[1]Lookup for use classification'!$A$3,IF(OR(ISNUMBER(SEARCH('[1]Lookup for use classification'!$B$4,B711)),ISNUMBER(SEARCH('[1]Lookup for use classification'!$C$4,B711)),ISNUMBER(SEARCH('[1]Lookup for use classification'!$D$4,B711)),ISNUMBER(SEARCH('[1]Lookup for use classification'!$E$4,B711))),'[1]Lookup for use classification'!$A$4,IF(OR(ISNUMBER(SEARCH('[1]Lookup for use classification'!$B$5,B711)),ISNUMBER(SEARCH('[1]Lookup for use classification'!$C$5,B711)),ISNUMBER(SEARCH('[1]Lookup for use classification'!$D$5,B711))),'[1]Lookup for use classification'!$A$5,IF(OR(ISNUMBER(SEARCH('[1]Lookup for use classification'!$B$7,B711)),ISNUMBER(SEARCH('[1]Lookup for use classification'!$C$7,B711)),ISNUMBER(SEARCH('[1]Lookup for use classification'!$D$7,B711))),'[1]Lookup for use classification'!$A$7,IF(OR(ISNUMBER(SEARCH('[1]Lookup for use classification'!$B$9,B711)),ISNUMBER(SEARCH('[1]Lookup for use classification'!$C$9,B711)),ISNUMBER(SEARCH('[1]Lookup for use classification'!$D$9,B711)),ISNUMBER(SEARCH('[1]Lookup for use classification'!$E$9,B711)),ISNUMBER(SEARCH('[1]Lookup for use classification'!$F$9,B711)),ISNUMBER(SEARCH('[1]Lookup for use classification'!$G$9,B711)),ISNUMBER(SEARCH('[1]Lookup for use classification'!$H$9,B711)),ISNUMBER(SEARCH('[1]Lookup for use classification'!$I$9,B711)),ISNUMBER(SEARCH('[1]Lookup for use classification'!$J$9,B711)),ISNUMBER(SEARCH('[1]Lookup for use classification'!$K$9,B711))),'[1]Lookup for use classification'!$A$9,IF(OR(ISNUMBER(SEARCH('[1]Lookup for use classification'!$B$10,B711)),ISNUMBER(SEARCH('[1]Lookup for use classification'!$C$10,B711)),ISNUMBER(SEARCH('[1]Lookup for use classification'!$D$10,B711)),ISNUMBER(SEARCH('[1]Lookup for use classification'!$E$10,B711)),ISNUMBER(SEARCH('[1]Lookup for use classification'!$F$10,B711)),ISNUMBER(SEARCH('[1]Lookup for use classification'!$G$10,B711))),'[1]Lookup for use classification'!$A$10,IF(OR(ISNUMBER(SEARCH('[1]Lookup for use classification'!$B$11,B711)),ISNUMBER(SEARCH('[1]Lookup for use classification'!$C$11,B711))),'[1]Lookup for use classification'!$A$11,IF(OR(ISNUMBER(SEARCH('[1]Lookup for use classification'!$B$12,B711)),ISNUMBER(SEARCH('[1]Lookup for use classification'!$C$12,B711))),'[1]Lookup for use classification'!$A$12,IF(OR(ISNUMBER(SEARCH('[1]Lookup for use classification'!$B$13,B711)),ISNUMBER(SEARCH('[1]Lookup for use classification'!$C$13,B711)),ISNUMBER(SEARCH('[1]Lookup for use classification'!$D$13,B711)),,ISNUMBER(SEARCH('[1]Lookup for use classification'!$C$13,B711)),ISNUMBER(SEARCH('[1]Lookup for use classification'!$E$13,B711))),'[1]Lookup for use classification'!$A$13,IF(OR(ISNUMBER(SEARCH('[1]Lookup for use classification'!$B$14,B711)),ISNUMBER(SEARCH('[1]Lookup for use classification'!$C$14,B711))),'[1]Lookup for use classification'!$A$14,"Other"))))))))))))</f>
        <v>Other</v>
      </c>
      <c r="D711" s="18"/>
      <c r="E711" s="22"/>
      <c r="F711" s="19" t="s">
        <v>795</v>
      </c>
    </row>
    <row r="712" spans="1:6">
      <c r="A712" s="16" t="s">
        <v>908</v>
      </c>
      <c r="B712" s="17" t="s">
        <v>904</v>
      </c>
      <c r="C712" s="133" t="str">
        <f>IF(OR(ISNUMBER(SEARCH('[1]Lookup for use classification'!$B$1,B712)),ISNUMBER(SEARCH('[1]Lookup for use classification'!$C$1,B712)),ISNUMBER(SEARCH('[1]Lookup for use classification'!$D$1,B712)),ISNUMBER(SEARCH('[1]Lookup for use classification'!$E$1,B712))),'[1]Lookup for use classification'!$A$1,IF(ISNUMBER(SEARCH('[1]Lookup for use classification'!$B$2,B712)),'[1]Lookup for use classification'!$A$2,IF(ISNUMBER(SEARCH('[1]Lookup for use classification'!$B$3,B712)),'[1]Lookup for use classification'!$A$3,IF(OR(ISNUMBER(SEARCH('[1]Lookup for use classification'!$B$4,B712)),ISNUMBER(SEARCH('[1]Lookup for use classification'!$C$4,B712)),ISNUMBER(SEARCH('[1]Lookup for use classification'!$D$4,B712)),ISNUMBER(SEARCH('[1]Lookup for use classification'!$E$4,B712))),'[1]Lookup for use classification'!$A$4,IF(OR(ISNUMBER(SEARCH('[1]Lookup for use classification'!$B$5,B712)),ISNUMBER(SEARCH('[1]Lookup for use classification'!$C$5,B712)),ISNUMBER(SEARCH('[1]Lookup for use classification'!$D$5,B712))),'[1]Lookup for use classification'!$A$5,IF(OR(ISNUMBER(SEARCH('[1]Lookup for use classification'!$B$7,B712)),ISNUMBER(SEARCH('[1]Lookup for use classification'!$C$7,B712)),ISNUMBER(SEARCH('[1]Lookup for use classification'!$D$7,B712))),'[1]Lookup for use classification'!$A$7,IF(OR(ISNUMBER(SEARCH('[1]Lookup for use classification'!$B$9,B712)),ISNUMBER(SEARCH('[1]Lookup for use classification'!$C$9,B712)),ISNUMBER(SEARCH('[1]Lookup for use classification'!$D$9,B712)),ISNUMBER(SEARCH('[1]Lookup for use classification'!$E$9,B712)),ISNUMBER(SEARCH('[1]Lookup for use classification'!$F$9,B712)),ISNUMBER(SEARCH('[1]Lookup for use classification'!$G$9,B712)),ISNUMBER(SEARCH('[1]Lookup for use classification'!$H$9,B712)),ISNUMBER(SEARCH('[1]Lookup for use classification'!$I$9,B712)),ISNUMBER(SEARCH('[1]Lookup for use classification'!$J$9,B712)),ISNUMBER(SEARCH('[1]Lookup for use classification'!$K$9,B712))),'[1]Lookup for use classification'!$A$9,IF(OR(ISNUMBER(SEARCH('[1]Lookup for use classification'!$B$10,B712)),ISNUMBER(SEARCH('[1]Lookup for use classification'!$C$10,B712)),ISNUMBER(SEARCH('[1]Lookup for use classification'!$D$10,B712)),ISNUMBER(SEARCH('[1]Lookup for use classification'!$E$10,B712)),ISNUMBER(SEARCH('[1]Lookup for use classification'!$F$10,B712)),ISNUMBER(SEARCH('[1]Lookup for use classification'!$G$10,B712))),'[1]Lookup for use classification'!$A$10,IF(OR(ISNUMBER(SEARCH('[1]Lookup for use classification'!$B$11,B712)),ISNUMBER(SEARCH('[1]Lookup for use classification'!$C$11,B712))),'[1]Lookup for use classification'!$A$11,IF(OR(ISNUMBER(SEARCH('[1]Lookup for use classification'!$B$12,B712)),ISNUMBER(SEARCH('[1]Lookup for use classification'!$C$12,B712))),'[1]Lookup for use classification'!$A$12,IF(OR(ISNUMBER(SEARCH('[1]Lookup for use classification'!$B$13,B712)),ISNUMBER(SEARCH('[1]Lookup for use classification'!$C$13,B712)),ISNUMBER(SEARCH('[1]Lookup for use classification'!$D$13,B712)),,ISNUMBER(SEARCH('[1]Lookup for use classification'!$C$13,B712)),ISNUMBER(SEARCH('[1]Lookup for use classification'!$E$13,B712))),'[1]Lookup for use classification'!$A$13,IF(OR(ISNUMBER(SEARCH('[1]Lookup for use classification'!$B$14,B712)),ISNUMBER(SEARCH('[1]Lookup for use classification'!$C$14,B712))),'[1]Lookup for use classification'!$A$14,"Other"))))))))))))</f>
        <v>Retail - Other</v>
      </c>
      <c r="D712" s="18"/>
      <c r="E712" s="22"/>
      <c r="F712" s="19" t="s">
        <v>795</v>
      </c>
    </row>
    <row r="713" spans="1:6">
      <c r="A713" s="16" t="s">
        <v>908</v>
      </c>
      <c r="B713" s="17" t="s">
        <v>375</v>
      </c>
      <c r="C713" s="133" t="str">
        <f>IF(OR(ISNUMBER(SEARCH('[1]Lookup for use classification'!$B$1,B713)),ISNUMBER(SEARCH('[1]Lookup for use classification'!$C$1,B713)),ISNUMBER(SEARCH('[1]Lookup for use classification'!$D$1,B713)),ISNUMBER(SEARCH('[1]Lookup for use classification'!$E$1,B713))),'[1]Lookup for use classification'!$A$1,IF(ISNUMBER(SEARCH('[1]Lookup for use classification'!$B$2,B713)),'[1]Lookup for use classification'!$A$2,IF(ISNUMBER(SEARCH('[1]Lookup for use classification'!$B$3,B713)),'[1]Lookup for use classification'!$A$3,IF(OR(ISNUMBER(SEARCH('[1]Lookup for use classification'!$B$4,B713)),ISNUMBER(SEARCH('[1]Lookup for use classification'!$C$4,B713)),ISNUMBER(SEARCH('[1]Lookup for use classification'!$D$4,B713)),ISNUMBER(SEARCH('[1]Lookup for use classification'!$E$4,B713))),'[1]Lookup for use classification'!$A$4,IF(OR(ISNUMBER(SEARCH('[1]Lookup for use classification'!$B$5,B713)),ISNUMBER(SEARCH('[1]Lookup for use classification'!$C$5,B713)),ISNUMBER(SEARCH('[1]Lookup for use classification'!$D$5,B713))),'[1]Lookup for use classification'!$A$5,IF(OR(ISNUMBER(SEARCH('[1]Lookup for use classification'!$B$7,B713)),ISNUMBER(SEARCH('[1]Lookup for use classification'!$C$7,B713)),ISNUMBER(SEARCH('[1]Lookup for use classification'!$D$7,B713))),'[1]Lookup for use classification'!$A$7,IF(OR(ISNUMBER(SEARCH('[1]Lookup for use classification'!$B$9,B713)),ISNUMBER(SEARCH('[1]Lookup for use classification'!$C$9,B713)),ISNUMBER(SEARCH('[1]Lookup for use classification'!$D$9,B713)),ISNUMBER(SEARCH('[1]Lookup for use classification'!$E$9,B713)),ISNUMBER(SEARCH('[1]Lookup for use classification'!$F$9,B713)),ISNUMBER(SEARCH('[1]Lookup for use classification'!$G$9,B713)),ISNUMBER(SEARCH('[1]Lookup for use classification'!$H$9,B713)),ISNUMBER(SEARCH('[1]Lookup for use classification'!$I$9,B713)),ISNUMBER(SEARCH('[1]Lookup for use classification'!$J$9,B713)),ISNUMBER(SEARCH('[1]Lookup for use classification'!$K$9,B713))),'[1]Lookup for use classification'!$A$9,IF(OR(ISNUMBER(SEARCH('[1]Lookup for use classification'!$B$10,B713)),ISNUMBER(SEARCH('[1]Lookup for use classification'!$C$10,B713)),ISNUMBER(SEARCH('[1]Lookup for use classification'!$D$10,B713)),ISNUMBER(SEARCH('[1]Lookup for use classification'!$E$10,B713)),ISNUMBER(SEARCH('[1]Lookup for use classification'!$F$10,B713)),ISNUMBER(SEARCH('[1]Lookup for use classification'!$G$10,B713))),'[1]Lookup for use classification'!$A$10,IF(OR(ISNUMBER(SEARCH('[1]Lookup for use classification'!$B$11,B713)),ISNUMBER(SEARCH('[1]Lookup for use classification'!$C$11,B713))),'[1]Lookup for use classification'!$A$11,IF(OR(ISNUMBER(SEARCH('[1]Lookup for use classification'!$B$12,B713)),ISNUMBER(SEARCH('[1]Lookup for use classification'!$C$12,B713))),'[1]Lookup for use classification'!$A$12,IF(OR(ISNUMBER(SEARCH('[1]Lookup for use classification'!$B$13,B713)),ISNUMBER(SEARCH('[1]Lookup for use classification'!$C$13,B713)),ISNUMBER(SEARCH('[1]Lookup for use classification'!$D$13,B713)),,ISNUMBER(SEARCH('[1]Lookup for use classification'!$C$13,B713)),ISNUMBER(SEARCH('[1]Lookup for use classification'!$E$13,B713))),'[1]Lookup for use classification'!$A$13,IF(OR(ISNUMBER(SEARCH('[1]Lookup for use classification'!$B$14,B713)),ISNUMBER(SEARCH('[1]Lookup for use classification'!$C$14,B713))),'[1]Lookup for use classification'!$A$14,"Other"))))))))))))</f>
        <v>Health Care - Hospitals</v>
      </c>
      <c r="D713" s="18"/>
      <c r="E713" s="22"/>
      <c r="F713" s="19" t="s">
        <v>795</v>
      </c>
    </row>
    <row r="714" spans="1:6">
      <c r="A714" s="16" t="s">
        <v>908</v>
      </c>
      <c r="B714" s="17" t="s">
        <v>905</v>
      </c>
      <c r="C714" s="133" t="str">
        <f>IF(OR(ISNUMBER(SEARCH('[1]Lookup for use classification'!$B$1,B714)),ISNUMBER(SEARCH('[1]Lookup for use classification'!$C$1,B714)),ISNUMBER(SEARCH('[1]Lookup for use classification'!$D$1,B714)),ISNUMBER(SEARCH('[1]Lookup for use classification'!$E$1,B714))),'[1]Lookup for use classification'!$A$1,IF(ISNUMBER(SEARCH('[1]Lookup for use classification'!$B$2,B714)),'[1]Lookup for use classification'!$A$2,IF(ISNUMBER(SEARCH('[1]Lookup for use classification'!$B$3,B714)),'[1]Lookup for use classification'!$A$3,IF(OR(ISNUMBER(SEARCH('[1]Lookup for use classification'!$B$4,B714)),ISNUMBER(SEARCH('[1]Lookup for use classification'!$C$4,B714)),ISNUMBER(SEARCH('[1]Lookup for use classification'!$D$4,B714)),ISNUMBER(SEARCH('[1]Lookup for use classification'!$E$4,B714))),'[1]Lookup for use classification'!$A$4,IF(OR(ISNUMBER(SEARCH('[1]Lookup for use classification'!$B$5,B714)),ISNUMBER(SEARCH('[1]Lookup for use classification'!$C$5,B714)),ISNUMBER(SEARCH('[1]Lookup for use classification'!$D$5,B714))),'[1]Lookup for use classification'!$A$5,IF(OR(ISNUMBER(SEARCH('[1]Lookup for use classification'!$B$7,B714)),ISNUMBER(SEARCH('[1]Lookup for use classification'!$C$7,B714)),ISNUMBER(SEARCH('[1]Lookup for use classification'!$D$7,B714))),'[1]Lookup for use classification'!$A$7,IF(OR(ISNUMBER(SEARCH('[1]Lookup for use classification'!$B$9,B714)),ISNUMBER(SEARCH('[1]Lookup for use classification'!$C$9,B714)),ISNUMBER(SEARCH('[1]Lookup for use classification'!$D$9,B714)),ISNUMBER(SEARCH('[1]Lookup for use classification'!$E$9,B714)),ISNUMBER(SEARCH('[1]Lookup for use classification'!$F$9,B714)),ISNUMBER(SEARCH('[1]Lookup for use classification'!$G$9,B714)),ISNUMBER(SEARCH('[1]Lookup for use classification'!$H$9,B714)),ISNUMBER(SEARCH('[1]Lookup for use classification'!$I$9,B714)),ISNUMBER(SEARCH('[1]Lookup for use classification'!$J$9,B714)),ISNUMBER(SEARCH('[1]Lookup for use classification'!$K$9,B714))),'[1]Lookup for use classification'!$A$9,IF(OR(ISNUMBER(SEARCH('[1]Lookup for use classification'!$B$10,B714)),ISNUMBER(SEARCH('[1]Lookup for use classification'!$C$10,B714)),ISNUMBER(SEARCH('[1]Lookup for use classification'!$D$10,B714)),ISNUMBER(SEARCH('[1]Lookup for use classification'!$E$10,B714)),ISNUMBER(SEARCH('[1]Lookup for use classification'!$F$10,B714)),ISNUMBER(SEARCH('[1]Lookup for use classification'!$G$10,B714))),'[1]Lookup for use classification'!$A$10,IF(OR(ISNUMBER(SEARCH('[1]Lookup for use classification'!$B$11,B714)),ISNUMBER(SEARCH('[1]Lookup for use classification'!$C$11,B714))),'[1]Lookup for use classification'!$A$11,IF(OR(ISNUMBER(SEARCH('[1]Lookup for use classification'!$B$12,B714)),ISNUMBER(SEARCH('[1]Lookup for use classification'!$C$12,B714))),'[1]Lookup for use classification'!$A$12,IF(OR(ISNUMBER(SEARCH('[1]Lookup for use classification'!$B$13,B714)),ISNUMBER(SEARCH('[1]Lookup for use classification'!$C$13,B714)),ISNUMBER(SEARCH('[1]Lookup for use classification'!$D$13,B714)),,ISNUMBER(SEARCH('[1]Lookup for use classification'!$C$13,B714)),ISNUMBER(SEARCH('[1]Lookup for use classification'!$E$13,B714))),'[1]Lookup for use classification'!$A$13,IF(OR(ISNUMBER(SEARCH('[1]Lookup for use classification'!$B$14,B714)),ISNUMBER(SEARCH('[1]Lookup for use classification'!$C$14,B714))),'[1]Lookup for use classification'!$A$14,"Other"))))))))))))</f>
        <v>Health Care - Hospitals</v>
      </c>
      <c r="D714" s="18"/>
      <c r="E714" s="22"/>
      <c r="F714" s="19" t="s">
        <v>795</v>
      </c>
    </row>
    <row r="715" spans="1:6">
      <c r="A715" s="16" t="s">
        <v>908</v>
      </c>
      <c r="B715" s="81" t="s">
        <v>309</v>
      </c>
      <c r="C715" s="133" t="str">
        <f>IF(OR(ISNUMBER(SEARCH('[1]Lookup for use classification'!$B$1,B715)),ISNUMBER(SEARCH('[1]Lookup for use classification'!$C$1,B715)),ISNUMBER(SEARCH('[1]Lookup for use classification'!$D$1,B715)),ISNUMBER(SEARCH('[1]Lookup for use classification'!$E$1,B715))),'[1]Lookup for use classification'!$A$1,IF(ISNUMBER(SEARCH('[1]Lookup for use classification'!$B$2,B715)),'[1]Lookup for use classification'!$A$2,IF(ISNUMBER(SEARCH('[1]Lookup for use classification'!$B$3,B715)),'[1]Lookup for use classification'!$A$3,IF(OR(ISNUMBER(SEARCH('[1]Lookup for use classification'!$B$4,B715)),ISNUMBER(SEARCH('[1]Lookup for use classification'!$C$4,B715)),ISNUMBER(SEARCH('[1]Lookup for use classification'!$D$4,B715)),ISNUMBER(SEARCH('[1]Lookup for use classification'!$E$4,B715))),'[1]Lookup for use classification'!$A$4,IF(OR(ISNUMBER(SEARCH('[1]Lookup for use classification'!$B$5,B715)),ISNUMBER(SEARCH('[1]Lookup for use classification'!$C$5,B715)),ISNUMBER(SEARCH('[1]Lookup for use classification'!$D$5,B715))),'[1]Lookup for use classification'!$A$5,IF(OR(ISNUMBER(SEARCH('[1]Lookup for use classification'!$B$7,B715)),ISNUMBER(SEARCH('[1]Lookup for use classification'!$C$7,B715)),ISNUMBER(SEARCH('[1]Lookup for use classification'!$D$7,B715))),'[1]Lookup for use classification'!$A$7,IF(OR(ISNUMBER(SEARCH('[1]Lookup for use classification'!$B$9,B715)),ISNUMBER(SEARCH('[1]Lookup for use classification'!$C$9,B715)),ISNUMBER(SEARCH('[1]Lookup for use classification'!$D$9,B715)),ISNUMBER(SEARCH('[1]Lookup for use classification'!$E$9,B715)),ISNUMBER(SEARCH('[1]Lookup for use classification'!$F$9,B715)),ISNUMBER(SEARCH('[1]Lookup for use classification'!$G$9,B715)),ISNUMBER(SEARCH('[1]Lookup for use classification'!$H$9,B715)),ISNUMBER(SEARCH('[1]Lookup for use classification'!$I$9,B715)),ISNUMBER(SEARCH('[1]Lookup for use classification'!$J$9,B715)),ISNUMBER(SEARCH('[1]Lookup for use classification'!$K$9,B715))),'[1]Lookup for use classification'!$A$9,IF(OR(ISNUMBER(SEARCH('[1]Lookup for use classification'!$B$10,B715)),ISNUMBER(SEARCH('[1]Lookup for use classification'!$C$10,B715)),ISNUMBER(SEARCH('[1]Lookup for use classification'!$D$10,B715)),ISNUMBER(SEARCH('[1]Lookup for use classification'!$E$10,B715)),ISNUMBER(SEARCH('[1]Lookup for use classification'!$F$10,B715)),ISNUMBER(SEARCH('[1]Lookup for use classification'!$G$10,B715))),'[1]Lookup for use classification'!$A$10,IF(OR(ISNUMBER(SEARCH('[1]Lookup for use classification'!$B$11,B715)),ISNUMBER(SEARCH('[1]Lookup for use classification'!$C$11,B715))),'[1]Lookup for use classification'!$A$11,IF(OR(ISNUMBER(SEARCH('[1]Lookup for use classification'!$B$12,B715)),ISNUMBER(SEARCH('[1]Lookup for use classification'!$C$12,B715))),'[1]Lookup for use classification'!$A$12,IF(OR(ISNUMBER(SEARCH('[1]Lookup for use classification'!$B$13,B715)),ISNUMBER(SEARCH('[1]Lookup for use classification'!$C$13,B715)),ISNUMBER(SEARCH('[1]Lookup for use classification'!$D$13,B715)),,ISNUMBER(SEARCH('[1]Lookup for use classification'!$C$13,B715)),ISNUMBER(SEARCH('[1]Lookup for use classification'!$E$13,B715))),'[1]Lookup for use classification'!$A$13,IF(OR(ISNUMBER(SEARCH('[1]Lookup for use classification'!$B$14,B715)),ISNUMBER(SEARCH('[1]Lookup for use classification'!$C$14,B715))),'[1]Lookup for use classification'!$A$14,"Other"))))))))))))</f>
        <v>Other</v>
      </c>
      <c r="D715" s="18"/>
      <c r="E715" s="22" t="s">
        <v>827</v>
      </c>
      <c r="F715" s="19"/>
    </row>
    <row r="716" spans="1:6">
      <c r="A716" s="16" t="s">
        <v>908</v>
      </c>
      <c r="B716" s="17" t="s">
        <v>906</v>
      </c>
      <c r="C716" s="133" t="str">
        <f>IF(OR(ISNUMBER(SEARCH('[1]Lookup for use classification'!$B$1,B716)),ISNUMBER(SEARCH('[1]Lookup for use classification'!$C$1,B716)),ISNUMBER(SEARCH('[1]Lookup for use classification'!$D$1,B716)),ISNUMBER(SEARCH('[1]Lookup for use classification'!$E$1,B716))),'[1]Lookup for use classification'!$A$1,IF(ISNUMBER(SEARCH('[1]Lookup for use classification'!$B$2,B716)),'[1]Lookup for use classification'!$A$2,IF(ISNUMBER(SEARCH('[1]Lookup for use classification'!$B$3,B716)),'[1]Lookup for use classification'!$A$3,IF(OR(ISNUMBER(SEARCH('[1]Lookup for use classification'!$B$4,B716)),ISNUMBER(SEARCH('[1]Lookup for use classification'!$C$4,B716)),ISNUMBER(SEARCH('[1]Lookup for use classification'!$D$4,B716)),ISNUMBER(SEARCH('[1]Lookup for use classification'!$E$4,B716))),'[1]Lookup for use classification'!$A$4,IF(OR(ISNUMBER(SEARCH('[1]Lookup for use classification'!$B$5,B716)),ISNUMBER(SEARCH('[1]Lookup for use classification'!$C$5,B716)),ISNUMBER(SEARCH('[1]Lookup for use classification'!$D$5,B716))),'[1]Lookup for use classification'!$A$5,IF(OR(ISNUMBER(SEARCH('[1]Lookup for use classification'!$B$7,B716)),ISNUMBER(SEARCH('[1]Lookup for use classification'!$C$7,B716)),ISNUMBER(SEARCH('[1]Lookup for use classification'!$D$7,B716))),'[1]Lookup for use classification'!$A$7,IF(OR(ISNUMBER(SEARCH('[1]Lookup for use classification'!$B$9,B716)),ISNUMBER(SEARCH('[1]Lookup for use classification'!$C$9,B716)),ISNUMBER(SEARCH('[1]Lookup for use classification'!$D$9,B716)),ISNUMBER(SEARCH('[1]Lookup for use classification'!$E$9,B716)),ISNUMBER(SEARCH('[1]Lookup for use classification'!$F$9,B716)),ISNUMBER(SEARCH('[1]Lookup for use classification'!$G$9,B716)),ISNUMBER(SEARCH('[1]Lookup for use classification'!$H$9,B716)),ISNUMBER(SEARCH('[1]Lookup for use classification'!$I$9,B716)),ISNUMBER(SEARCH('[1]Lookup for use classification'!$J$9,B716)),ISNUMBER(SEARCH('[1]Lookup for use classification'!$K$9,B716))),'[1]Lookup for use classification'!$A$9,IF(OR(ISNUMBER(SEARCH('[1]Lookup for use classification'!$B$10,B716)),ISNUMBER(SEARCH('[1]Lookup for use classification'!$C$10,B716)),ISNUMBER(SEARCH('[1]Lookup for use classification'!$D$10,B716)),ISNUMBER(SEARCH('[1]Lookup for use classification'!$E$10,B716)),ISNUMBER(SEARCH('[1]Lookup for use classification'!$F$10,B716)),ISNUMBER(SEARCH('[1]Lookup for use classification'!$G$10,B716))),'[1]Lookup for use classification'!$A$10,IF(OR(ISNUMBER(SEARCH('[1]Lookup for use classification'!$B$11,B716)),ISNUMBER(SEARCH('[1]Lookup for use classification'!$C$11,B716))),'[1]Lookup for use classification'!$A$11,IF(OR(ISNUMBER(SEARCH('[1]Lookup for use classification'!$B$12,B716)),ISNUMBER(SEARCH('[1]Lookup for use classification'!$C$12,B716))),'[1]Lookup for use classification'!$A$12,IF(OR(ISNUMBER(SEARCH('[1]Lookup for use classification'!$B$13,B716)),ISNUMBER(SEARCH('[1]Lookup for use classification'!$C$13,B716)),ISNUMBER(SEARCH('[1]Lookup for use classification'!$D$13,B716)),,ISNUMBER(SEARCH('[1]Lookup for use classification'!$C$13,B716)),ISNUMBER(SEARCH('[1]Lookup for use classification'!$E$13,B716))),'[1]Lookup for use classification'!$A$13,IF(OR(ISNUMBER(SEARCH('[1]Lookup for use classification'!$B$14,B716)),ISNUMBER(SEARCH('[1]Lookup for use classification'!$C$14,B716))),'[1]Lookup for use classification'!$A$14,"Other"))))))))))))</f>
        <v>Other</v>
      </c>
      <c r="D716" s="18"/>
      <c r="E716" s="22"/>
      <c r="F716" s="19" t="s">
        <v>795</v>
      </c>
    </row>
    <row r="717" spans="1:6">
      <c r="A717" s="16" t="s">
        <v>908</v>
      </c>
      <c r="B717" s="17" t="s">
        <v>907</v>
      </c>
      <c r="C717" s="133" t="str">
        <f>IF(OR(ISNUMBER(SEARCH('[1]Lookup for use classification'!$B$1,B717)),ISNUMBER(SEARCH('[1]Lookup for use classification'!$C$1,B717)),ISNUMBER(SEARCH('[1]Lookup for use classification'!$D$1,B717)),ISNUMBER(SEARCH('[1]Lookup for use classification'!$E$1,B717))),'[1]Lookup for use classification'!$A$1,IF(ISNUMBER(SEARCH('[1]Lookup for use classification'!$B$2,B717)),'[1]Lookup for use classification'!$A$2,IF(ISNUMBER(SEARCH('[1]Lookup for use classification'!$B$3,B717)),'[1]Lookup for use classification'!$A$3,IF(OR(ISNUMBER(SEARCH('[1]Lookup for use classification'!$B$4,B717)),ISNUMBER(SEARCH('[1]Lookup for use classification'!$C$4,B717)),ISNUMBER(SEARCH('[1]Lookup for use classification'!$D$4,B717)),ISNUMBER(SEARCH('[1]Lookup for use classification'!$E$4,B717))),'[1]Lookup for use classification'!$A$4,IF(OR(ISNUMBER(SEARCH('[1]Lookup for use classification'!$B$5,B717)),ISNUMBER(SEARCH('[1]Lookup for use classification'!$C$5,B717)),ISNUMBER(SEARCH('[1]Lookup for use classification'!$D$5,B717))),'[1]Lookup for use classification'!$A$5,IF(OR(ISNUMBER(SEARCH('[1]Lookup for use classification'!$B$7,B717)),ISNUMBER(SEARCH('[1]Lookup for use classification'!$C$7,B717)),ISNUMBER(SEARCH('[1]Lookup for use classification'!$D$7,B717))),'[1]Lookup for use classification'!$A$7,IF(OR(ISNUMBER(SEARCH('[1]Lookup for use classification'!$B$9,B717)),ISNUMBER(SEARCH('[1]Lookup for use classification'!$C$9,B717)),ISNUMBER(SEARCH('[1]Lookup for use classification'!$D$9,B717)),ISNUMBER(SEARCH('[1]Lookup for use classification'!$E$9,B717)),ISNUMBER(SEARCH('[1]Lookup for use classification'!$F$9,B717)),ISNUMBER(SEARCH('[1]Lookup for use classification'!$G$9,B717)),ISNUMBER(SEARCH('[1]Lookup for use classification'!$H$9,B717)),ISNUMBER(SEARCH('[1]Lookup for use classification'!$I$9,B717)),ISNUMBER(SEARCH('[1]Lookup for use classification'!$J$9,B717)),ISNUMBER(SEARCH('[1]Lookup for use classification'!$K$9,B717))),'[1]Lookup for use classification'!$A$9,IF(OR(ISNUMBER(SEARCH('[1]Lookup for use classification'!$B$10,B717)),ISNUMBER(SEARCH('[1]Lookup for use classification'!$C$10,B717)),ISNUMBER(SEARCH('[1]Lookup for use classification'!$D$10,B717)),ISNUMBER(SEARCH('[1]Lookup for use classification'!$E$10,B717)),ISNUMBER(SEARCH('[1]Lookup for use classification'!$F$10,B717)),ISNUMBER(SEARCH('[1]Lookup for use classification'!$G$10,B717))),'[1]Lookup for use classification'!$A$10,IF(OR(ISNUMBER(SEARCH('[1]Lookup for use classification'!$B$11,B717)),ISNUMBER(SEARCH('[1]Lookup for use classification'!$C$11,B717))),'[1]Lookup for use classification'!$A$11,IF(OR(ISNUMBER(SEARCH('[1]Lookup for use classification'!$B$12,B717)),ISNUMBER(SEARCH('[1]Lookup for use classification'!$C$12,B717))),'[1]Lookup for use classification'!$A$12,IF(OR(ISNUMBER(SEARCH('[1]Lookup for use classification'!$B$13,B717)),ISNUMBER(SEARCH('[1]Lookup for use classification'!$C$13,B717)),ISNUMBER(SEARCH('[1]Lookup for use classification'!$D$13,B717)),,ISNUMBER(SEARCH('[1]Lookup for use classification'!$C$13,B717)),ISNUMBER(SEARCH('[1]Lookup for use classification'!$E$13,B717))),'[1]Lookup for use classification'!$A$13,IF(OR(ISNUMBER(SEARCH('[1]Lookup for use classification'!$B$14,B717)),ISNUMBER(SEARCH('[1]Lookup for use classification'!$C$14,B717))),'[1]Lookup for use classification'!$A$14,"Other"))))))))))))</f>
        <v>Other</v>
      </c>
      <c r="D717" s="18"/>
      <c r="E717" s="22"/>
      <c r="F717" s="19" t="s">
        <v>795</v>
      </c>
    </row>
    <row r="718" spans="1:6">
      <c r="A718" s="16" t="s">
        <v>908</v>
      </c>
      <c r="B718" s="17" t="s">
        <v>909</v>
      </c>
      <c r="C718" s="133" t="str">
        <f>IF(OR(ISNUMBER(SEARCH('[1]Lookup for use classification'!$B$1,B718)),ISNUMBER(SEARCH('[1]Lookup for use classification'!$C$1,B718)),ISNUMBER(SEARCH('[1]Lookup for use classification'!$D$1,B718)),ISNUMBER(SEARCH('[1]Lookup for use classification'!$E$1,B718))),'[1]Lookup for use classification'!$A$1,IF(ISNUMBER(SEARCH('[1]Lookup for use classification'!$B$2,B718)),'[1]Lookup for use classification'!$A$2,IF(ISNUMBER(SEARCH('[1]Lookup for use classification'!$B$3,B718)),'[1]Lookup for use classification'!$A$3,IF(OR(ISNUMBER(SEARCH('[1]Lookup for use classification'!$B$4,B718)),ISNUMBER(SEARCH('[1]Lookup for use classification'!$C$4,B718)),ISNUMBER(SEARCH('[1]Lookup for use classification'!$D$4,B718)),ISNUMBER(SEARCH('[1]Lookup for use classification'!$E$4,B718))),'[1]Lookup for use classification'!$A$4,IF(OR(ISNUMBER(SEARCH('[1]Lookup for use classification'!$B$5,B718)),ISNUMBER(SEARCH('[1]Lookup for use classification'!$C$5,B718)),ISNUMBER(SEARCH('[1]Lookup for use classification'!$D$5,B718))),'[1]Lookup for use classification'!$A$5,IF(OR(ISNUMBER(SEARCH('[1]Lookup for use classification'!$B$7,B718)),ISNUMBER(SEARCH('[1]Lookup for use classification'!$C$7,B718)),ISNUMBER(SEARCH('[1]Lookup for use classification'!$D$7,B718))),'[1]Lookup for use classification'!$A$7,IF(OR(ISNUMBER(SEARCH('[1]Lookup for use classification'!$B$9,B718)),ISNUMBER(SEARCH('[1]Lookup for use classification'!$C$9,B718)),ISNUMBER(SEARCH('[1]Lookup for use classification'!$D$9,B718)),ISNUMBER(SEARCH('[1]Lookup for use classification'!$E$9,B718)),ISNUMBER(SEARCH('[1]Lookup for use classification'!$F$9,B718)),ISNUMBER(SEARCH('[1]Lookup for use classification'!$G$9,B718)),ISNUMBER(SEARCH('[1]Lookup for use classification'!$H$9,B718)),ISNUMBER(SEARCH('[1]Lookup for use classification'!$I$9,B718)),ISNUMBER(SEARCH('[1]Lookup for use classification'!$J$9,B718)),ISNUMBER(SEARCH('[1]Lookup for use classification'!$K$9,B718))),'[1]Lookup for use classification'!$A$9,IF(OR(ISNUMBER(SEARCH('[1]Lookup for use classification'!$B$10,B718)),ISNUMBER(SEARCH('[1]Lookup for use classification'!$C$10,B718)),ISNUMBER(SEARCH('[1]Lookup for use classification'!$D$10,B718)),ISNUMBER(SEARCH('[1]Lookup for use classification'!$E$10,B718)),ISNUMBER(SEARCH('[1]Lookup for use classification'!$F$10,B718)),ISNUMBER(SEARCH('[1]Lookup for use classification'!$G$10,B718))),'[1]Lookup for use classification'!$A$10,IF(OR(ISNUMBER(SEARCH('[1]Lookup for use classification'!$B$11,B718)),ISNUMBER(SEARCH('[1]Lookup for use classification'!$C$11,B718))),'[1]Lookup for use classification'!$A$11,IF(OR(ISNUMBER(SEARCH('[1]Lookup for use classification'!$B$12,B718)),ISNUMBER(SEARCH('[1]Lookup for use classification'!$C$12,B718))),'[1]Lookup for use classification'!$A$12,IF(OR(ISNUMBER(SEARCH('[1]Lookup for use classification'!$B$13,B718)),ISNUMBER(SEARCH('[1]Lookup for use classification'!$C$13,B718)),ISNUMBER(SEARCH('[1]Lookup for use classification'!$D$13,B718)),,ISNUMBER(SEARCH('[1]Lookup for use classification'!$C$13,B718)),ISNUMBER(SEARCH('[1]Lookup for use classification'!$E$13,B718))),'[1]Lookup for use classification'!$A$13,IF(OR(ISNUMBER(SEARCH('[1]Lookup for use classification'!$B$14,B718)),ISNUMBER(SEARCH('[1]Lookup for use classification'!$C$14,B718))),'[1]Lookup for use classification'!$A$14,"Other"))))))))))))</f>
        <v>Public Assembly</v>
      </c>
      <c r="D718" s="18">
        <v>1800</v>
      </c>
      <c r="E718" s="22" t="s">
        <v>827</v>
      </c>
      <c r="F718" s="19" t="s">
        <v>795</v>
      </c>
    </row>
    <row r="719" spans="1:6">
      <c r="A719" s="16" t="s">
        <v>908</v>
      </c>
      <c r="B719" s="81" t="s">
        <v>910</v>
      </c>
      <c r="C719" s="133" t="str">
        <f>IF(OR(ISNUMBER(SEARCH('[1]Lookup for use classification'!$B$1,B719)),ISNUMBER(SEARCH('[1]Lookup for use classification'!$C$1,B719)),ISNUMBER(SEARCH('[1]Lookup for use classification'!$D$1,B719)),ISNUMBER(SEARCH('[1]Lookup for use classification'!$E$1,B719))),'[1]Lookup for use classification'!$A$1,IF(ISNUMBER(SEARCH('[1]Lookup for use classification'!$B$2,B719)),'[1]Lookup for use classification'!$A$2,IF(ISNUMBER(SEARCH('[1]Lookup for use classification'!$B$3,B719)),'[1]Lookup for use classification'!$A$3,IF(OR(ISNUMBER(SEARCH('[1]Lookup for use classification'!$B$4,B719)),ISNUMBER(SEARCH('[1]Lookup for use classification'!$C$4,B719)),ISNUMBER(SEARCH('[1]Lookup for use classification'!$D$4,B719)),ISNUMBER(SEARCH('[1]Lookup for use classification'!$E$4,B719))),'[1]Lookup for use classification'!$A$4,IF(OR(ISNUMBER(SEARCH('[1]Lookup for use classification'!$B$5,B719)),ISNUMBER(SEARCH('[1]Lookup for use classification'!$C$5,B719)),ISNUMBER(SEARCH('[1]Lookup for use classification'!$D$5,B719))),'[1]Lookup for use classification'!$A$5,IF(OR(ISNUMBER(SEARCH('[1]Lookup for use classification'!$B$7,B719)),ISNUMBER(SEARCH('[1]Lookup for use classification'!$C$7,B719)),ISNUMBER(SEARCH('[1]Lookup for use classification'!$D$7,B719))),'[1]Lookup for use classification'!$A$7,IF(OR(ISNUMBER(SEARCH('[1]Lookup for use classification'!$B$9,B719)),ISNUMBER(SEARCH('[1]Lookup for use classification'!$C$9,B719)),ISNUMBER(SEARCH('[1]Lookup for use classification'!$D$9,B719)),ISNUMBER(SEARCH('[1]Lookup for use classification'!$E$9,B719)),ISNUMBER(SEARCH('[1]Lookup for use classification'!$F$9,B719)),ISNUMBER(SEARCH('[1]Lookup for use classification'!$G$9,B719)),ISNUMBER(SEARCH('[1]Lookup for use classification'!$H$9,B719)),ISNUMBER(SEARCH('[1]Lookup for use classification'!$I$9,B719)),ISNUMBER(SEARCH('[1]Lookup for use classification'!$J$9,B719)),ISNUMBER(SEARCH('[1]Lookup for use classification'!$K$9,B719))),'[1]Lookup for use classification'!$A$9,IF(OR(ISNUMBER(SEARCH('[1]Lookup for use classification'!$B$10,B719)),ISNUMBER(SEARCH('[1]Lookup for use classification'!$C$10,B719)),ISNUMBER(SEARCH('[1]Lookup for use classification'!$D$10,B719)),ISNUMBER(SEARCH('[1]Lookup for use classification'!$E$10,B719)),ISNUMBER(SEARCH('[1]Lookup for use classification'!$F$10,B719)),ISNUMBER(SEARCH('[1]Lookup for use classification'!$G$10,B719))),'[1]Lookup for use classification'!$A$10,IF(OR(ISNUMBER(SEARCH('[1]Lookup for use classification'!$B$11,B719)),ISNUMBER(SEARCH('[1]Lookup for use classification'!$C$11,B719))),'[1]Lookup for use classification'!$A$11,IF(OR(ISNUMBER(SEARCH('[1]Lookup for use classification'!$B$12,B719)),ISNUMBER(SEARCH('[1]Lookup for use classification'!$C$12,B719))),'[1]Lookup for use classification'!$A$12,IF(OR(ISNUMBER(SEARCH('[1]Lookup for use classification'!$B$13,B719)),ISNUMBER(SEARCH('[1]Lookup for use classification'!$C$13,B719)),ISNUMBER(SEARCH('[1]Lookup for use classification'!$D$13,B719)),,ISNUMBER(SEARCH('[1]Lookup for use classification'!$C$13,B719)),ISNUMBER(SEARCH('[1]Lookup for use classification'!$E$13,B719))),'[1]Lookup for use classification'!$A$13,IF(OR(ISNUMBER(SEARCH('[1]Lookup for use classification'!$B$14,B719)),ISNUMBER(SEARCH('[1]Lookup for use classification'!$C$14,B719))),'[1]Lookup for use classification'!$A$14,"Other"))))))))))))</f>
        <v>Education - K - 12</v>
      </c>
      <c r="D719" s="18"/>
      <c r="E719" s="22"/>
      <c r="F719" s="19" t="s">
        <v>795</v>
      </c>
    </row>
    <row r="720" spans="1:6">
      <c r="A720" s="16" t="s">
        <v>908</v>
      </c>
      <c r="B720" s="17" t="s">
        <v>296</v>
      </c>
      <c r="C720" s="133" t="str">
        <f>IF(OR(ISNUMBER(SEARCH('[1]Lookup for use classification'!$B$1,B720)),ISNUMBER(SEARCH('[1]Lookup for use classification'!$C$1,B720)),ISNUMBER(SEARCH('[1]Lookup for use classification'!$D$1,B720)),ISNUMBER(SEARCH('[1]Lookup for use classification'!$E$1,B720))),'[1]Lookup for use classification'!$A$1,IF(ISNUMBER(SEARCH('[1]Lookup for use classification'!$B$2,B720)),'[1]Lookup for use classification'!$A$2,IF(ISNUMBER(SEARCH('[1]Lookup for use classification'!$B$3,B720)),'[1]Lookup for use classification'!$A$3,IF(OR(ISNUMBER(SEARCH('[1]Lookup for use classification'!$B$4,B720)),ISNUMBER(SEARCH('[1]Lookup for use classification'!$C$4,B720)),ISNUMBER(SEARCH('[1]Lookup for use classification'!$D$4,B720)),ISNUMBER(SEARCH('[1]Lookup for use classification'!$E$4,B720))),'[1]Lookup for use classification'!$A$4,IF(OR(ISNUMBER(SEARCH('[1]Lookup for use classification'!$B$5,B720)),ISNUMBER(SEARCH('[1]Lookup for use classification'!$C$5,B720)),ISNUMBER(SEARCH('[1]Lookup for use classification'!$D$5,B720))),'[1]Lookup for use classification'!$A$5,IF(OR(ISNUMBER(SEARCH('[1]Lookup for use classification'!$B$7,B720)),ISNUMBER(SEARCH('[1]Lookup for use classification'!$C$7,B720)),ISNUMBER(SEARCH('[1]Lookup for use classification'!$D$7,B720))),'[1]Lookup for use classification'!$A$7,IF(OR(ISNUMBER(SEARCH('[1]Lookup for use classification'!$B$9,B720)),ISNUMBER(SEARCH('[1]Lookup for use classification'!$C$9,B720)),ISNUMBER(SEARCH('[1]Lookup for use classification'!$D$9,B720)),ISNUMBER(SEARCH('[1]Lookup for use classification'!$E$9,B720)),ISNUMBER(SEARCH('[1]Lookup for use classification'!$F$9,B720)),ISNUMBER(SEARCH('[1]Lookup for use classification'!$G$9,B720)),ISNUMBER(SEARCH('[1]Lookup for use classification'!$H$9,B720)),ISNUMBER(SEARCH('[1]Lookup for use classification'!$I$9,B720)),ISNUMBER(SEARCH('[1]Lookup for use classification'!$J$9,B720)),ISNUMBER(SEARCH('[1]Lookup for use classification'!$K$9,B720))),'[1]Lookup for use classification'!$A$9,IF(OR(ISNUMBER(SEARCH('[1]Lookup for use classification'!$B$10,B720)),ISNUMBER(SEARCH('[1]Lookup for use classification'!$C$10,B720)),ISNUMBER(SEARCH('[1]Lookup for use classification'!$D$10,B720)),ISNUMBER(SEARCH('[1]Lookup for use classification'!$E$10,B720)),ISNUMBER(SEARCH('[1]Lookup for use classification'!$F$10,B720)),ISNUMBER(SEARCH('[1]Lookup for use classification'!$G$10,B720))),'[1]Lookup for use classification'!$A$10,IF(OR(ISNUMBER(SEARCH('[1]Lookup for use classification'!$B$11,B720)),ISNUMBER(SEARCH('[1]Lookup for use classification'!$C$11,B720))),'[1]Lookup for use classification'!$A$11,IF(OR(ISNUMBER(SEARCH('[1]Lookup for use classification'!$B$12,B720)),ISNUMBER(SEARCH('[1]Lookup for use classification'!$C$12,B720))),'[1]Lookup for use classification'!$A$12,IF(OR(ISNUMBER(SEARCH('[1]Lookup for use classification'!$B$13,B720)),ISNUMBER(SEARCH('[1]Lookup for use classification'!$C$13,B720)),ISNUMBER(SEARCH('[1]Lookup for use classification'!$D$13,B720)),,ISNUMBER(SEARCH('[1]Lookup for use classification'!$C$13,B720)),ISNUMBER(SEARCH('[1]Lookup for use classification'!$E$13,B720))),'[1]Lookup for use classification'!$A$13,IF(OR(ISNUMBER(SEARCH('[1]Lookup for use classification'!$B$14,B720)),ISNUMBER(SEARCH('[1]Lookup for use classification'!$C$14,B720))),'[1]Lookup for use classification'!$A$14,"Other"))))))))))))</f>
        <v>Education - K - 12</v>
      </c>
      <c r="D720" s="18"/>
      <c r="E720" s="22"/>
      <c r="F720" s="19" t="s">
        <v>795</v>
      </c>
    </row>
    <row r="721" spans="1:6">
      <c r="A721" s="16" t="s">
        <v>908</v>
      </c>
      <c r="B721" s="17" t="s">
        <v>410</v>
      </c>
      <c r="C721" s="133" t="str">
        <f>IF(OR(ISNUMBER(SEARCH('[1]Lookup for use classification'!$B$1,B721)),ISNUMBER(SEARCH('[1]Lookup for use classification'!$C$1,B721)),ISNUMBER(SEARCH('[1]Lookup for use classification'!$D$1,B721)),ISNUMBER(SEARCH('[1]Lookup for use classification'!$E$1,B721))),'[1]Lookup for use classification'!$A$1,IF(ISNUMBER(SEARCH('[1]Lookup for use classification'!$B$2,B721)),'[1]Lookup for use classification'!$A$2,IF(ISNUMBER(SEARCH('[1]Lookup for use classification'!$B$3,B721)),'[1]Lookup for use classification'!$A$3,IF(OR(ISNUMBER(SEARCH('[1]Lookup for use classification'!$B$4,B721)),ISNUMBER(SEARCH('[1]Lookup for use classification'!$C$4,B721)),ISNUMBER(SEARCH('[1]Lookup for use classification'!$D$4,B721)),ISNUMBER(SEARCH('[1]Lookup for use classification'!$E$4,B721))),'[1]Lookup for use classification'!$A$4,IF(OR(ISNUMBER(SEARCH('[1]Lookup for use classification'!$B$5,B721)),ISNUMBER(SEARCH('[1]Lookup for use classification'!$C$5,B721)),ISNUMBER(SEARCH('[1]Lookup for use classification'!$D$5,B721))),'[1]Lookup for use classification'!$A$5,IF(OR(ISNUMBER(SEARCH('[1]Lookup for use classification'!$B$7,B721)),ISNUMBER(SEARCH('[1]Lookup for use classification'!$C$7,B721)),ISNUMBER(SEARCH('[1]Lookup for use classification'!$D$7,B721))),'[1]Lookup for use classification'!$A$7,IF(OR(ISNUMBER(SEARCH('[1]Lookup for use classification'!$B$9,B721)),ISNUMBER(SEARCH('[1]Lookup for use classification'!$C$9,B721)),ISNUMBER(SEARCH('[1]Lookup for use classification'!$D$9,B721)),ISNUMBER(SEARCH('[1]Lookup for use classification'!$E$9,B721)),ISNUMBER(SEARCH('[1]Lookup for use classification'!$F$9,B721)),ISNUMBER(SEARCH('[1]Lookup for use classification'!$G$9,B721)),ISNUMBER(SEARCH('[1]Lookup for use classification'!$H$9,B721)),ISNUMBER(SEARCH('[1]Lookup for use classification'!$I$9,B721)),ISNUMBER(SEARCH('[1]Lookup for use classification'!$J$9,B721)),ISNUMBER(SEARCH('[1]Lookup for use classification'!$K$9,B721))),'[1]Lookup for use classification'!$A$9,IF(OR(ISNUMBER(SEARCH('[1]Lookup for use classification'!$B$10,B721)),ISNUMBER(SEARCH('[1]Lookup for use classification'!$C$10,B721)),ISNUMBER(SEARCH('[1]Lookup for use classification'!$D$10,B721)),ISNUMBER(SEARCH('[1]Lookup for use classification'!$E$10,B721)),ISNUMBER(SEARCH('[1]Lookup for use classification'!$F$10,B721)),ISNUMBER(SEARCH('[1]Lookup for use classification'!$G$10,B721))),'[1]Lookup for use classification'!$A$10,IF(OR(ISNUMBER(SEARCH('[1]Lookup for use classification'!$B$11,B721)),ISNUMBER(SEARCH('[1]Lookup for use classification'!$C$11,B721))),'[1]Lookup for use classification'!$A$11,IF(OR(ISNUMBER(SEARCH('[1]Lookup for use classification'!$B$12,B721)),ISNUMBER(SEARCH('[1]Lookup for use classification'!$C$12,B721))),'[1]Lookup for use classification'!$A$12,IF(OR(ISNUMBER(SEARCH('[1]Lookup for use classification'!$B$13,B721)),ISNUMBER(SEARCH('[1]Lookup for use classification'!$C$13,B721)),ISNUMBER(SEARCH('[1]Lookup for use classification'!$D$13,B721)),,ISNUMBER(SEARCH('[1]Lookup for use classification'!$C$13,B721)),ISNUMBER(SEARCH('[1]Lookup for use classification'!$E$13,B721))),'[1]Lookup for use classification'!$A$13,IF(OR(ISNUMBER(SEARCH('[1]Lookup for use classification'!$B$14,B721)),ISNUMBER(SEARCH('[1]Lookup for use classification'!$C$14,B721))),'[1]Lookup for use classification'!$A$14,"Other"))))))))))))</f>
        <v>Other</v>
      </c>
      <c r="D721" s="18">
        <v>2000</v>
      </c>
      <c r="E721" s="22"/>
      <c r="F721" s="19"/>
    </row>
    <row r="722" spans="1:6">
      <c r="A722" s="16" t="s">
        <v>908</v>
      </c>
      <c r="B722" s="20" t="s">
        <v>875</v>
      </c>
      <c r="C722" s="133" t="str">
        <f>IF(OR(ISNUMBER(SEARCH('[1]Lookup for use classification'!$B$1,B722)),ISNUMBER(SEARCH('[1]Lookup for use classification'!$C$1,B722)),ISNUMBER(SEARCH('[1]Lookup for use classification'!$D$1,B722)),ISNUMBER(SEARCH('[1]Lookup for use classification'!$E$1,B722))),'[1]Lookup for use classification'!$A$1,IF(ISNUMBER(SEARCH('[1]Lookup for use classification'!$B$2,B722)),'[1]Lookup for use classification'!$A$2,IF(ISNUMBER(SEARCH('[1]Lookup for use classification'!$B$3,B722)),'[1]Lookup for use classification'!$A$3,IF(OR(ISNUMBER(SEARCH('[1]Lookup for use classification'!$B$4,B722)),ISNUMBER(SEARCH('[1]Lookup for use classification'!$C$4,B722)),ISNUMBER(SEARCH('[1]Lookup for use classification'!$D$4,B722)),ISNUMBER(SEARCH('[1]Lookup for use classification'!$E$4,B722))),'[1]Lookup for use classification'!$A$4,IF(OR(ISNUMBER(SEARCH('[1]Lookup for use classification'!$B$5,B722)),ISNUMBER(SEARCH('[1]Lookup for use classification'!$C$5,B722)),ISNUMBER(SEARCH('[1]Lookup for use classification'!$D$5,B722))),'[1]Lookup for use classification'!$A$5,IF(OR(ISNUMBER(SEARCH('[1]Lookup for use classification'!$B$7,B722)),ISNUMBER(SEARCH('[1]Lookup for use classification'!$C$7,B722)),ISNUMBER(SEARCH('[1]Lookup for use classification'!$D$7,B722))),'[1]Lookup for use classification'!$A$7,IF(OR(ISNUMBER(SEARCH('[1]Lookup for use classification'!$B$9,B722)),ISNUMBER(SEARCH('[1]Lookup for use classification'!$C$9,B722)),ISNUMBER(SEARCH('[1]Lookup for use classification'!$D$9,B722)),ISNUMBER(SEARCH('[1]Lookup for use classification'!$E$9,B722)),ISNUMBER(SEARCH('[1]Lookup for use classification'!$F$9,B722)),ISNUMBER(SEARCH('[1]Lookup for use classification'!$G$9,B722)),ISNUMBER(SEARCH('[1]Lookup for use classification'!$H$9,B722)),ISNUMBER(SEARCH('[1]Lookup for use classification'!$I$9,B722)),ISNUMBER(SEARCH('[1]Lookup for use classification'!$J$9,B722)),ISNUMBER(SEARCH('[1]Lookup for use classification'!$K$9,B722))),'[1]Lookup for use classification'!$A$9,IF(OR(ISNUMBER(SEARCH('[1]Lookup for use classification'!$B$10,B722)),ISNUMBER(SEARCH('[1]Lookup for use classification'!$C$10,B722)),ISNUMBER(SEARCH('[1]Lookup for use classification'!$D$10,B722)),ISNUMBER(SEARCH('[1]Lookup for use classification'!$E$10,B722)),ISNUMBER(SEARCH('[1]Lookup for use classification'!$F$10,B722)),ISNUMBER(SEARCH('[1]Lookup for use classification'!$G$10,B722))),'[1]Lookup for use classification'!$A$10,IF(OR(ISNUMBER(SEARCH('[1]Lookup for use classification'!$B$11,B722)),ISNUMBER(SEARCH('[1]Lookup for use classification'!$C$11,B722))),'[1]Lookup for use classification'!$A$11,IF(OR(ISNUMBER(SEARCH('[1]Lookup for use classification'!$B$12,B722)),ISNUMBER(SEARCH('[1]Lookup for use classification'!$C$12,B722))),'[1]Lookup for use classification'!$A$12,IF(OR(ISNUMBER(SEARCH('[1]Lookup for use classification'!$B$13,B722)),ISNUMBER(SEARCH('[1]Lookup for use classification'!$C$13,B722)),ISNUMBER(SEARCH('[1]Lookup for use classification'!$D$13,B722)),,ISNUMBER(SEARCH('[1]Lookup for use classification'!$C$13,B722)),ISNUMBER(SEARCH('[1]Lookup for use classification'!$E$13,B722))),'[1]Lookup for use classification'!$A$13,IF(OR(ISNUMBER(SEARCH('[1]Lookup for use classification'!$B$14,B722)),ISNUMBER(SEARCH('[1]Lookup for use classification'!$C$14,B722))),'[1]Lookup for use classification'!$A$14,"Other"))))))))))))</f>
        <v>Public Assembly</v>
      </c>
      <c r="D722" s="21">
        <v>4740</v>
      </c>
      <c r="E722" s="22" t="s">
        <v>827</v>
      </c>
      <c r="F722" s="22"/>
    </row>
    <row r="723" spans="1:6">
      <c r="A723" s="16" t="s">
        <v>908</v>
      </c>
      <c r="B723" s="82" t="s">
        <v>153</v>
      </c>
      <c r="C723" s="133" t="str">
        <f>IF(OR(ISNUMBER(SEARCH('[1]Lookup for use classification'!$B$1,B723)),ISNUMBER(SEARCH('[1]Lookup for use classification'!$C$1,B723)),ISNUMBER(SEARCH('[1]Lookup for use classification'!$D$1,B723)),ISNUMBER(SEARCH('[1]Lookup for use classification'!$E$1,B723))),'[1]Lookup for use classification'!$A$1,IF(ISNUMBER(SEARCH('[1]Lookup for use classification'!$B$2,B723)),'[1]Lookup for use classification'!$A$2,IF(ISNUMBER(SEARCH('[1]Lookup for use classification'!$B$3,B723)),'[1]Lookup for use classification'!$A$3,IF(OR(ISNUMBER(SEARCH('[1]Lookup for use classification'!$B$4,B723)),ISNUMBER(SEARCH('[1]Lookup for use classification'!$C$4,B723)),ISNUMBER(SEARCH('[1]Lookup for use classification'!$D$4,B723)),ISNUMBER(SEARCH('[1]Lookup for use classification'!$E$4,B723))),'[1]Lookup for use classification'!$A$4,IF(OR(ISNUMBER(SEARCH('[1]Lookup for use classification'!$B$5,B723)),ISNUMBER(SEARCH('[1]Lookup for use classification'!$C$5,B723)),ISNUMBER(SEARCH('[1]Lookup for use classification'!$D$5,B723))),'[1]Lookup for use classification'!$A$5,IF(OR(ISNUMBER(SEARCH('[1]Lookup for use classification'!$B$7,B723)),ISNUMBER(SEARCH('[1]Lookup for use classification'!$C$7,B723)),ISNUMBER(SEARCH('[1]Lookup for use classification'!$D$7,B723))),'[1]Lookup for use classification'!$A$7,IF(OR(ISNUMBER(SEARCH('[1]Lookup for use classification'!$B$9,B723)),ISNUMBER(SEARCH('[1]Lookup for use classification'!$C$9,B723)),ISNUMBER(SEARCH('[1]Lookup for use classification'!$D$9,B723)),ISNUMBER(SEARCH('[1]Lookup for use classification'!$E$9,B723)),ISNUMBER(SEARCH('[1]Lookup for use classification'!$F$9,B723)),ISNUMBER(SEARCH('[1]Lookup for use classification'!$G$9,B723)),ISNUMBER(SEARCH('[1]Lookup for use classification'!$H$9,B723)),ISNUMBER(SEARCH('[1]Lookup for use classification'!$I$9,B723)),ISNUMBER(SEARCH('[1]Lookup for use classification'!$J$9,B723)),ISNUMBER(SEARCH('[1]Lookup for use classification'!$K$9,B723))),'[1]Lookup for use classification'!$A$9,IF(OR(ISNUMBER(SEARCH('[1]Lookup for use classification'!$B$10,B723)),ISNUMBER(SEARCH('[1]Lookup for use classification'!$C$10,B723)),ISNUMBER(SEARCH('[1]Lookup for use classification'!$D$10,B723)),ISNUMBER(SEARCH('[1]Lookup for use classification'!$E$10,B723)),ISNUMBER(SEARCH('[1]Lookup for use classification'!$F$10,B723)),ISNUMBER(SEARCH('[1]Lookup for use classification'!$G$10,B723))),'[1]Lookup for use classification'!$A$10,IF(OR(ISNUMBER(SEARCH('[1]Lookup for use classification'!$B$11,B723)),ISNUMBER(SEARCH('[1]Lookup for use classification'!$C$11,B723))),'[1]Lookup for use classification'!$A$11,IF(OR(ISNUMBER(SEARCH('[1]Lookup for use classification'!$B$12,B723)),ISNUMBER(SEARCH('[1]Lookup for use classification'!$C$12,B723))),'[1]Lookup for use classification'!$A$12,IF(OR(ISNUMBER(SEARCH('[1]Lookup for use classification'!$B$13,B723)),ISNUMBER(SEARCH('[1]Lookup for use classification'!$C$13,B723)),ISNUMBER(SEARCH('[1]Lookup for use classification'!$D$13,B723)),,ISNUMBER(SEARCH('[1]Lookup for use classification'!$C$13,B723)),ISNUMBER(SEARCH('[1]Lookup for use classification'!$E$13,B723))),'[1]Lookup for use classification'!$A$13,IF(OR(ISNUMBER(SEARCH('[1]Lookup for use classification'!$B$14,B723)),ISNUMBER(SEARCH('[1]Lookup for use classification'!$C$14,B723))),'[1]Lookup for use classification'!$A$14,"Other"))))))))))))</f>
        <v>Office</v>
      </c>
      <c r="D723" s="21"/>
      <c r="E723" s="22" t="s">
        <v>827</v>
      </c>
      <c r="F723" s="22" t="s">
        <v>795</v>
      </c>
    </row>
    <row r="724" spans="1:6">
      <c r="A724" s="16" t="s">
        <v>908</v>
      </c>
      <c r="B724" s="20" t="s">
        <v>911</v>
      </c>
      <c r="C724" s="133" t="str">
        <f>IF(OR(ISNUMBER(SEARCH('[1]Lookup for use classification'!$B$1,B724)),ISNUMBER(SEARCH('[1]Lookup for use classification'!$C$1,B724)),ISNUMBER(SEARCH('[1]Lookup for use classification'!$D$1,B724)),ISNUMBER(SEARCH('[1]Lookup for use classification'!$E$1,B724))),'[1]Lookup for use classification'!$A$1,IF(ISNUMBER(SEARCH('[1]Lookup for use classification'!$B$2,B724)),'[1]Lookup for use classification'!$A$2,IF(ISNUMBER(SEARCH('[1]Lookup for use classification'!$B$3,B724)),'[1]Lookup for use classification'!$A$3,IF(OR(ISNUMBER(SEARCH('[1]Lookup for use classification'!$B$4,B724)),ISNUMBER(SEARCH('[1]Lookup for use classification'!$C$4,B724)),ISNUMBER(SEARCH('[1]Lookup for use classification'!$D$4,B724)),ISNUMBER(SEARCH('[1]Lookup for use classification'!$E$4,B724))),'[1]Lookup for use classification'!$A$4,IF(OR(ISNUMBER(SEARCH('[1]Lookup for use classification'!$B$5,B724)),ISNUMBER(SEARCH('[1]Lookup for use classification'!$C$5,B724)),ISNUMBER(SEARCH('[1]Lookup for use classification'!$D$5,B724))),'[1]Lookup for use classification'!$A$5,IF(OR(ISNUMBER(SEARCH('[1]Lookup for use classification'!$B$7,B724)),ISNUMBER(SEARCH('[1]Lookup for use classification'!$C$7,B724)),ISNUMBER(SEARCH('[1]Lookup for use classification'!$D$7,B724))),'[1]Lookup for use classification'!$A$7,IF(OR(ISNUMBER(SEARCH('[1]Lookup for use classification'!$B$9,B724)),ISNUMBER(SEARCH('[1]Lookup for use classification'!$C$9,B724)),ISNUMBER(SEARCH('[1]Lookup for use classification'!$D$9,B724)),ISNUMBER(SEARCH('[1]Lookup for use classification'!$E$9,B724)),ISNUMBER(SEARCH('[1]Lookup for use classification'!$F$9,B724)),ISNUMBER(SEARCH('[1]Lookup for use classification'!$G$9,B724)),ISNUMBER(SEARCH('[1]Lookup for use classification'!$H$9,B724)),ISNUMBER(SEARCH('[1]Lookup for use classification'!$I$9,B724)),ISNUMBER(SEARCH('[1]Lookup for use classification'!$J$9,B724)),ISNUMBER(SEARCH('[1]Lookup for use classification'!$K$9,B724))),'[1]Lookup for use classification'!$A$9,IF(OR(ISNUMBER(SEARCH('[1]Lookup for use classification'!$B$10,B724)),ISNUMBER(SEARCH('[1]Lookup for use classification'!$C$10,B724)),ISNUMBER(SEARCH('[1]Lookup for use classification'!$D$10,B724)),ISNUMBER(SEARCH('[1]Lookup for use classification'!$E$10,B724)),ISNUMBER(SEARCH('[1]Lookup for use classification'!$F$10,B724)),ISNUMBER(SEARCH('[1]Lookup for use classification'!$G$10,B724))),'[1]Lookup for use classification'!$A$10,IF(OR(ISNUMBER(SEARCH('[1]Lookup for use classification'!$B$11,B724)),ISNUMBER(SEARCH('[1]Lookup for use classification'!$C$11,B724))),'[1]Lookup for use classification'!$A$11,IF(OR(ISNUMBER(SEARCH('[1]Lookup for use classification'!$B$12,B724)),ISNUMBER(SEARCH('[1]Lookup for use classification'!$C$12,B724))),'[1]Lookup for use classification'!$A$12,IF(OR(ISNUMBER(SEARCH('[1]Lookup for use classification'!$B$13,B724)),ISNUMBER(SEARCH('[1]Lookup for use classification'!$C$13,B724)),ISNUMBER(SEARCH('[1]Lookup for use classification'!$D$13,B724)),,ISNUMBER(SEARCH('[1]Lookup for use classification'!$C$13,B724)),ISNUMBER(SEARCH('[1]Lookup for use classification'!$E$13,B724))),'[1]Lookup for use classification'!$A$13,IF(OR(ISNUMBER(SEARCH('[1]Lookup for use classification'!$B$14,B724)),ISNUMBER(SEARCH('[1]Lookup for use classification'!$C$14,B724))),'[1]Lookup for use classification'!$A$14,"Other"))))))))))))</f>
        <v>Office</v>
      </c>
      <c r="D724" s="21"/>
      <c r="E724" s="22"/>
      <c r="F724" s="22" t="s">
        <v>795</v>
      </c>
    </row>
    <row r="725" spans="1:6">
      <c r="A725" s="16" t="s">
        <v>908</v>
      </c>
      <c r="B725" s="20" t="s">
        <v>912</v>
      </c>
      <c r="C725" s="133" t="str">
        <f>IF(OR(ISNUMBER(SEARCH('[1]Lookup for use classification'!$B$1,B725)),ISNUMBER(SEARCH('[1]Lookup for use classification'!$C$1,B725)),ISNUMBER(SEARCH('[1]Lookup for use classification'!$D$1,B725)),ISNUMBER(SEARCH('[1]Lookup for use classification'!$E$1,B725))),'[1]Lookup for use classification'!$A$1,IF(ISNUMBER(SEARCH('[1]Lookup for use classification'!$B$2,B725)),'[1]Lookup for use classification'!$A$2,IF(ISNUMBER(SEARCH('[1]Lookup for use classification'!$B$3,B725)),'[1]Lookup for use classification'!$A$3,IF(OR(ISNUMBER(SEARCH('[1]Lookup for use classification'!$B$4,B725)),ISNUMBER(SEARCH('[1]Lookup for use classification'!$C$4,B725)),ISNUMBER(SEARCH('[1]Lookup for use classification'!$D$4,B725)),ISNUMBER(SEARCH('[1]Lookup for use classification'!$E$4,B725))),'[1]Lookup for use classification'!$A$4,IF(OR(ISNUMBER(SEARCH('[1]Lookup for use classification'!$B$5,B725)),ISNUMBER(SEARCH('[1]Lookup for use classification'!$C$5,B725)),ISNUMBER(SEARCH('[1]Lookup for use classification'!$D$5,B725))),'[1]Lookup for use classification'!$A$5,IF(OR(ISNUMBER(SEARCH('[1]Lookup for use classification'!$B$7,B725)),ISNUMBER(SEARCH('[1]Lookup for use classification'!$C$7,B725)),ISNUMBER(SEARCH('[1]Lookup for use classification'!$D$7,B725))),'[1]Lookup for use classification'!$A$7,IF(OR(ISNUMBER(SEARCH('[1]Lookup for use classification'!$B$9,B725)),ISNUMBER(SEARCH('[1]Lookup for use classification'!$C$9,B725)),ISNUMBER(SEARCH('[1]Lookup for use classification'!$D$9,B725)),ISNUMBER(SEARCH('[1]Lookup for use classification'!$E$9,B725)),ISNUMBER(SEARCH('[1]Lookup for use classification'!$F$9,B725)),ISNUMBER(SEARCH('[1]Lookup for use classification'!$G$9,B725)),ISNUMBER(SEARCH('[1]Lookup for use classification'!$H$9,B725)),ISNUMBER(SEARCH('[1]Lookup for use classification'!$I$9,B725)),ISNUMBER(SEARCH('[1]Lookup for use classification'!$J$9,B725)),ISNUMBER(SEARCH('[1]Lookup for use classification'!$K$9,B725))),'[1]Lookup for use classification'!$A$9,IF(OR(ISNUMBER(SEARCH('[1]Lookup for use classification'!$B$10,B725)),ISNUMBER(SEARCH('[1]Lookup for use classification'!$C$10,B725)),ISNUMBER(SEARCH('[1]Lookup for use classification'!$D$10,B725)),ISNUMBER(SEARCH('[1]Lookup for use classification'!$E$10,B725)),ISNUMBER(SEARCH('[1]Lookup for use classification'!$F$10,B725)),ISNUMBER(SEARCH('[1]Lookup for use classification'!$G$10,B725))),'[1]Lookup for use classification'!$A$10,IF(OR(ISNUMBER(SEARCH('[1]Lookup for use classification'!$B$11,B725)),ISNUMBER(SEARCH('[1]Lookup for use classification'!$C$11,B725))),'[1]Lookup for use classification'!$A$11,IF(OR(ISNUMBER(SEARCH('[1]Lookup for use classification'!$B$12,B725)),ISNUMBER(SEARCH('[1]Lookup for use classification'!$C$12,B725))),'[1]Lookup for use classification'!$A$12,IF(OR(ISNUMBER(SEARCH('[1]Lookup for use classification'!$B$13,B725)),ISNUMBER(SEARCH('[1]Lookup for use classification'!$C$13,B725)),ISNUMBER(SEARCH('[1]Lookup for use classification'!$D$13,B725)),,ISNUMBER(SEARCH('[1]Lookup for use classification'!$C$13,B725)),ISNUMBER(SEARCH('[1]Lookup for use classification'!$E$13,B725))),'[1]Lookup for use classification'!$A$13,IF(OR(ISNUMBER(SEARCH('[1]Lookup for use classification'!$B$14,B725)),ISNUMBER(SEARCH('[1]Lookup for use classification'!$C$14,B725))),'[1]Lookup for use classification'!$A$14,"Other"))))))))))))</f>
        <v>Other</v>
      </c>
      <c r="D725" s="21">
        <v>9147</v>
      </c>
      <c r="E725" s="22"/>
      <c r="F725" s="22" t="s">
        <v>795</v>
      </c>
    </row>
    <row r="726" spans="1:6">
      <c r="A726" s="16" t="s">
        <v>908</v>
      </c>
      <c r="B726" s="82" t="s">
        <v>913</v>
      </c>
      <c r="C726" s="133" t="str">
        <f>IF(OR(ISNUMBER(SEARCH('[1]Lookup for use classification'!$B$1,B726)),ISNUMBER(SEARCH('[1]Lookup for use classification'!$C$1,B726)),ISNUMBER(SEARCH('[1]Lookup for use classification'!$D$1,B726)),ISNUMBER(SEARCH('[1]Lookup for use classification'!$E$1,B726))),'[1]Lookup for use classification'!$A$1,IF(ISNUMBER(SEARCH('[1]Lookup for use classification'!$B$2,B726)),'[1]Lookup for use classification'!$A$2,IF(ISNUMBER(SEARCH('[1]Lookup for use classification'!$B$3,B726)),'[1]Lookup for use classification'!$A$3,IF(OR(ISNUMBER(SEARCH('[1]Lookup for use classification'!$B$4,B726)),ISNUMBER(SEARCH('[1]Lookup for use classification'!$C$4,B726)),ISNUMBER(SEARCH('[1]Lookup for use classification'!$D$4,B726)),ISNUMBER(SEARCH('[1]Lookup for use classification'!$E$4,B726))),'[1]Lookup for use classification'!$A$4,IF(OR(ISNUMBER(SEARCH('[1]Lookup for use classification'!$B$5,B726)),ISNUMBER(SEARCH('[1]Lookup for use classification'!$C$5,B726)),ISNUMBER(SEARCH('[1]Lookup for use classification'!$D$5,B726))),'[1]Lookup for use classification'!$A$5,IF(OR(ISNUMBER(SEARCH('[1]Lookup for use classification'!$B$7,B726)),ISNUMBER(SEARCH('[1]Lookup for use classification'!$C$7,B726)),ISNUMBER(SEARCH('[1]Lookup for use classification'!$D$7,B726))),'[1]Lookup for use classification'!$A$7,IF(OR(ISNUMBER(SEARCH('[1]Lookup for use classification'!$B$9,B726)),ISNUMBER(SEARCH('[1]Lookup for use classification'!$C$9,B726)),ISNUMBER(SEARCH('[1]Lookup for use classification'!$D$9,B726)),ISNUMBER(SEARCH('[1]Lookup for use classification'!$E$9,B726)),ISNUMBER(SEARCH('[1]Lookup for use classification'!$F$9,B726)),ISNUMBER(SEARCH('[1]Lookup for use classification'!$G$9,B726)),ISNUMBER(SEARCH('[1]Lookup for use classification'!$H$9,B726)),ISNUMBER(SEARCH('[1]Lookup for use classification'!$I$9,B726)),ISNUMBER(SEARCH('[1]Lookup for use classification'!$J$9,B726)),ISNUMBER(SEARCH('[1]Lookup for use classification'!$K$9,B726))),'[1]Lookup for use classification'!$A$9,IF(OR(ISNUMBER(SEARCH('[1]Lookup for use classification'!$B$10,B726)),ISNUMBER(SEARCH('[1]Lookup for use classification'!$C$10,B726)),ISNUMBER(SEARCH('[1]Lookup for use classification'!$D$10,B726)),ISNUMBER(SEARCH('[1]Lookup for use classification'!$E$10,B726)),ISNUMBER(SEARCH('[1]Lookup for use classification'!$F$10,B726)),ISNUMBER(SEARCH('[1]Lookup for use classification'!$G$10,B726))),'[1]Lookup for use classification'!$A$10,IF(OR(ISNUMBER(SEARCH('[1]Lookup for use classification'!$B$11,B726)),ISNUMBER(SEARCH('[1]Lookup for use classification'!$C$11,B726))),'[1]Lookup for use classification'!$A$11,IF(OR(ISNUMBER(SEARCH('[1]Lookup for use classification'!$B$12,B726)),ISNUMBER(SEARCH('[1]Lookup for use classification'!$C$12,B726))),'[1]Lookup for use classification'!$A$12,IF(OR(ISNUMBER(SEARCH('[1]Lookup for use classification'!$B$13,B726)),ISNUMBER(SEARCH('[1]Lookup for use classification'!$C$13,B726)),ISNUMBER(SEARCH('[1]Lookup for use classification'!$D$13,B726)),,ISNUMBER(SEARCH('[1]Lookup for use classification'!$C$13,B726)),ISNUMBER(SEARCH('[1]Lookup for use classification'!$E$13,B726))),'[1]Lookup for use classification'!$A$13,IF(OR(ISNUMBER(SEARCH('[1]Lookup for use classification'!$B$14,B726)),ISNUMBER(SEARCH('[1]Lookup for use classification'!$C$14,B726))),'[1]Lookup for use classification'!$A$14,"Other"))))))))))))</f>
        <v>Other</v>
      </c>
      <c r="D726" s="21">
        <v>2304</v>
      </c>
      <c r="E726" s="22"/>
      <c r="F726" s="22" t="s">
        <v>795</v>
      </c>
    </row>
    <row r="727" spans="1:6">
      <c r="A727" s="16" t="s">
        <v>908</v>
      </c>
      <c r="B727" s="20" t="s">
        <v>914</v>
      </c>
      <c r="C727" s="133" t="str">
        <f>IF(OR(ISNUMBER(SEARCH('[1]Lookup for use classification'!$B$1,B727)),ISNUMBER(SEARCH('[1]Lookup for use classification'!$C$1,B727)),ISNUMBER(SEARCH('[1]Lookup for use classification'!$D$1,B727)),ISNUMBER(SEARCH('[1]Lookup for use classification'!$E$1,B727))),'[1]Lookup for use classification'!$A$1,IF(ISNUMBER(SEARCH('[1]Lookup for use classification'!$B$2,B727)),'[1]Lookup for use classification'!$A$2,IF(ISNUMBER(SEARCH('[1]Lookup for use classification'!$B$3,B727)),'[1]Lookup for use classification'!$A$3,IF(OR(ISNUMBER(SEARCH('[1]Lookup for use classification'!$B$4,B727)),ISNUMBER(SEARCH('[1]Lookup for use classification'!$C$4,B727)),ISNUMBER(SEARCH('[1]Lookup for use classification'!$D$4,B727)),ISNUMBER(SEARCH('[1]Lookup for use classification'!$E$4,B727))),'[1]Lookup for use classification'!$A$4,IF(OR(ISNUMBER(SEARCH('[1]Lookup for use classification'!$B$5,B727)),ISNUMBER(SEARCH('[1]Lookup for use classification'!$C$5,B727)),ISNUMBER(SEARCH('[1]Lookup for use classification'!$D$5,B727))),'[1]Lookup for use classification'!$A$5,IF(OR(ISNUMBER(SEARCH('[1]Lookup for use classification'!$B$7,B727)),ISNUMBER(SEARCH('[1]Lookup for use classification'!$C$7,B727)),ISNUMBER(SEARCH('[1]Lookup for use classification'!$D$7,B727))),'[1]Lookup for use classification'!$A$7,IF(OR(ISNUMBER(SEARCH('[1]Lookup for use classification'!$B$9,B727)),ISNUMBER(SEARCH('[1]Lookup for use classification'!$C$9,B727)),ISNUMBER(SEARCH('[1]Lookup for use classification'!$D$9,B727)),ISNUMBER(SEARCH('[1]Lookup for use classification'!$E$9,B727)),ISNUMBER(SEARCH('[1]Lookup for use classification'!$F$9,B727)),ISNUMBER(SEARCH('[1]Lookup for use classification'!$G$9,B727)),ISNUMBER(SEARCH('[1]Lookup for use classification'!$H$9,B727)),ISNUMBER(SEARCH('[1]Lookup for use classification'!$I$9,B727)),ISNUMBER(SEARCH('[1]Lookup for use classification'!$J$9,B727)),ISNUMBER(SEARCH('[1]Lookup for use classification'!$K$9,B727))),'[1]Lookup for use classification'!$A$9,IF(OR(ISNUMBER(SEARCH('[1]Lookup for use classification'!$B$10,B727)),ISNUMBER(SEARCH('[1]Lookup for use classification'!$C$10,B727)),ISNUMBER(SEARCH('[1]Lookup for use classification'!$D$10,B727)),ISNUMBER(SEARCH('[1]Lookup for use classification'!$E$10,B727)),ISNUMBER(SEARCH('[1]Lookup for use classification'!$F$10,B727)),ISNUMBER(SEARCH('[1]Lookup for use classification'!$G$10,B727))),'[1]Lookup for use classification'!$A$10,IF(OR(ISNUMBER(SEARCH('[1]Lookup for use classification'!$B$11,B727)),ISNUMBER(SEARCH('[1]Lookup for use classification'!$C$11,B727))),'[1]Lookup for use classification'!$A$11,IF(OR(ISNUMBER(SEARCH('[1]Lookup for use classification'!$B$12,B727)),ISNUMBER(SEARCH('[1]Lookup for use classification'!$C$12,B727))),'[1]Lookup for use classification'!$A$12,IF(OR(ISNUMBER(SEARCH('[1]Lookup for use classification'!$B$13,B727)),ISNUMBER(SEARCH('[1]Lookup for use classification'!$C$13,B727)),ISNUMBER(SEARCH('[1]Lookup for use classification'!$D$13,B727)),,ISNUMBER(SEARCH('[1]Lookup for use classification'!$C$13,B727)),ISNUMBER(SEARCH('[1]Lookup for use classification'!$E$13,B727))),'[1]Lookup for use classification'!$A$13,IF(OR(ISNUMBER(SEARCH('[1]Lookup for use classification'!$B$14,B727)),ISNUMBER(SEARCH('[1]Lookup for use classification'!$C$14,B727))),'[1]Lookup for use classification'!$A$14,"Other"))))))))))))</f>
        <v>Other</v>
      </c>
      <c r="D727" s="21"/>
      <c r="E727" s="22"/>
      <c r="F727" s="22" t="s">
        <v>795</v>
      </c>
    </row>
    <row r="728" spans="1:6">
      <c r="A728" s="16" t="s">
        <v>908</v>
      </c>
      <c r="B728" s="20" t="s">
        <v>915</v>
      </c>
      <c r="C728" s="133" t="str">
        <f>IF(OR(ISNUMBER(SEARCH('[1]Lookup for use classification'!$B$1,B728)),ISNUMBER(SEARCH('[1]Lookup for use classification'!$C$1,B728)),ISNUMBER(SEARCH('[1]Lookup for use classification'!$D$1,B728)),ISNUMBER(SEARCH('[1]Lookup for use classification'!$E$1,B728))),'[1]Lookup for use classification'!$A$1,IF(ISNUMBER(SEARCH('[1]Lookup for use classification'!$B$2,B728)),'[1]Lookup for use classification'!$A$2,IF(ISNUMBER(SEARCH('[1]Lookup for use classification'!$B$3,B728)),'[1]Lookup for use classification'!$A$3,IF(OR(ISNUMBER(SEARCH('[1]Lookup for use classification'!$B$4,B728)),ISNUMBER(SEARCH('[1]Lookup for use classification'!$C$4,B728)),ISNUMBER(SEARCH('[1]Lookup for use classification'!$D$4,B728)),ISNUMBER(SEARCH('[1]Lookup for use classification'!$E$4,B728))),'[1]Lookup for use classification'!$A$4,IF(OR(ISNUMBER(SEARCH('[1]Lookup for use classification'!$B$5,B728)),ISNUMBER(SEARCH('[1]Lookup for use classification'!$C$5,B728)),ISNUMBER(SEARCH('[1]Lookup for use classification'!$D$5,B728))),'[1]Lookup for use classification'!$A$5,IF(OR(ISNUMBER(SEARCH('[1]Lookup for use classification'!$B$7,B728)),ISNUMBER(SEARCH('[1]Lookup for use classification'!$C$7,B728)),ISNUMBER(SEARCH('[1]Lookup for use classification'!$D$7,B728))),'[1]Lookup for use classification'!$A$7,IF(OR(ISNUMBER(SEARCH('[1]Lookup for use classification'!$B$9,B728)),ISNUMBER(SEARCH('[1]Lookup for use classification'!$C$9,B728)),ISNUMBER(SEARCH('[1]Lookup for use classification'!$D$9,B728)),ISNUMBER(SEARCH('[1]Lookup for use classification'!$E$9,B728)),ISNUMBER(SEARCH('[1]Lookup for use classification'!$F$9,B728)),ISNUMBER(SEARCH('[1]Lookup for use classification'!$G$9,B728)),ISNUMBER(SEARCH('[1]Lookup for use classification'!$H$9,B728)),ISNUMBER(SEARCH('[1]Lookup for use classification'!$I$9,B728)),ISNUMBER(SEARCH('[1]Lookup for use classification'!$J$9,B728)),ISNUMBER(SEARCH('[1]Lookup for use classification'!$K$9,B728))),'[1]Lookup for use classification'!$A$9,IF(OR(ISNUMBER(SEARCH('[1]Lookup for use classification'!$B$10,B728)),ISNUMBER(SEARCH('[1]Lookup for use classification'!$C$10,B728)),ISNUMBER(SEARCH('[1]Lookup for use classification'!$D$10,B728)),ISNUMBER(SEARCH('[1]Lookup for use classification'!$E$10,B728)),ISNUMBER(SEARCH('[1]Lookup for use classification'!$F$10,B728)),ISNUMBER(SEARCH('[1]Lookup for use classification'!$G$10,B728))),'[1]Lookup for use classification'!$A$10,IF(OR(ISNUMBER(SEARCH('[1]Lookup for use classification'!$B$11,B728)),ISNUMBER(SEARCH('[1]Lookup for use classification'!$C$11,B728))),'[1]Lookup for use classification'!$A$11,IF(OR(ISNUMBER(SEARCH('[1]Lookup for use classification'!$B$12,B728)),ISNUMBER(SEARCH('[1]Lookup for use classification'!$C$12,B728))),'[1]Lookup for use classification'!$A$12,IF(OR(ISNUMBER(SEARCH('[1]Lookup for use classification'!$B$13,B728)),ISNUMBER(SEARCH('[1]Lookup for use classification'!$C$13,B728)),ISNUMBER(SEARCH('[1]Lookup for use classification'!$D$13,B728)),,ISNUMBER(SEARCH('[1]Lookup for use classification'!$C$13,B728)),ISNUMBER(SEARCH('[1]Lookup for use classification'!$E$13,B728))),'[1]Lookup for use classification'!$A$13,IF(OR(ISNUMBER(SEARCH('[1]Lookup for use classification'!$B$14,B728)),ISNUMBER(SEARCH('[1]Lookup for use classification'!$C$14,B728))),'[1]Lookup for use classification'!$A$14,"Other"))))))))))))</f>
        <v>Other</v>
      </c>
      <c r="D728" s="21"/>
      <c r="E728" s="22"/>
      <c r="F728" s="22" t="s">
        <v>795</v>
      </c>
    </row>
    <row r="729" spans="1:6">
      <c r="A729" s="16" t="s">
        <v>908</v>
      </c>
      <c r="B729" s="20" t="s">
        <v>144</v>
      </c>
      <c r="C729" s="133" t="str">
        <f>IF(OR(ISNUMBER(SEARCH('[1]Lookup for use classification'!$B$1,B729)),ISNUMBER(SEARCH('[1]Lookup for use classification'!$C$1,B729)),ISNUMBER(SEARCH('[1]Lookup for use classification'!$D$1,B729)),ISNUMBER(SEARCH('[1]Lookup for use classification'!$E$1,B729))),'[1]Lookup for use classification'!$A$1,IF(ISNUMBER(SEARCH('[1]Lookup for use classification'!$B$2,B729)),'[1]Lookup for use classification'!$A$2,IF(ISNUMBER(SEARCH('[1]Lookup for use classification'!$B$3,B729)),'[1]Lookup for use classification'!$A$3,IF(OR(ISNUMBER(SEARCH('[1]Lookup for use classification'!$B$4,B729)),ISNUMBER(SEARCH('[1]Lookup for use classification'!$C$4,B729)),ISNUMBER(SEARCH('[1]Lookup for use classification'!$D$4,B729)),ISNUMBER(SEARCH('[1]Lookup for use classification'!$E$4,B729))),'[1]Lookup for use classification'!$A$4,IF(OR(ISNUMBER(SEARCH('[1]Lookup for use classification'!$B$5,B729)),ISNUMBER(SEARCH('[1]Lookup for use classification'!$C$5,B729)),ISNUMBER(SEARCH('[1]Lookup for use classification'!$D$5,B729))),'[1]Lookup for use classification'!$A$5,IF(OR(ISNUMBER(SEARCH('[1]Lookup for use classification'!$B$7,B729)),ISNUMBER(SEARCH('[1]Lookup for use classification'!$C$7,B729)),ISNUMBER(SEARCH('[1]Lookup for use classification'!$D$7,B729))),'[1]Lookup for use classification'!$A$7,IF(OR(ISNUMBER(SEARCH('[1]Lookup for use classification'!$B$9,B729)),ISNUMBER(SEARCH('[1]Lookup for use classification'!$C$9,B729)),ISNUMBER(SEARCH('[1]Lookup for use classification'!$D$9,B729)),ISNUMBER(SEARCH('[1]Lookup for use classification'!$E$9,B729)),ISNUMBER(SEARCH('[1]Lookup for use classification'!$F$9,B729)),ISNUMBER(SEARCH('[1]Lookup for use classification'!$G$9,B729)),ISNUMBER(SEARCH('[1]Lookup for use classification'!$H$9,B729)),ISNUMBER(SEARCH('[1]Lookup for use classification'!$I$9,B729)),ISNUMBER(SEARCH('[1]Lookup for use classification'!$J$9,B729)),ISNUMBER(SEARCH('[1]Lookup for use classification'!$K$9,B729))),'[1]Lookup for use classification'!$A$9,IF(OR(ISNUMBER(SEARCH('[1]Lookup for use classification'!$B$10,B729)),ISNUMBER(SEARCH('[1]Lookup for use classification'!$C$10,B729)),ISNUMBER(SEARCH('[1]Lookup for use classification'!$D$10,B729)),ISNUMBER(SEARCH('[1]Lookup for use classification'!$E$10,B729)),ISNUMBER(SEARCH('[1]Lookup for use classification'!$F$10,B729)),ISNUMBER(SEARCH('[1]Lookup for use classification'!$G$10,B729))),'[1]Lookup for use classification'!$A$10,IF(OR(ISNUMBER(SEARCH('[1]Lookup for use classification'!$B$11,B729)),ISNUMBER(SEARCH('[1]Lookup for use classification'!$C$11,B729))),'[1]Lookup for use classification'!$A$11,IF(OR(ISNUMBER(SEARCH('[1]Lookup for use classification'!$B$12,B729)),ISNUMBER(SEARCH('[1]Lookup for use classification'!$C$12,B729))),'[1]Lookup for use classification'!$A$12,IF(OR(ISNUMBER(SEARCH('[1]Lookup for use classification'!$B$13,B729)),ISNUMBER(SEARCH('[1]Lookup for use classification'!$C$13,B729)),ISNUMBER(SEARCH('[1]Lookup for use classification'!$D$13,B729)),,ISNUMBER(SEARCH('[1]Lookup for use classification'!$C$13,B729)),ISNUMBER(SEARCH('[1]Lookup for use classification'!$E$13,B729))),'[1]Lookup for use classification'!$A$13,IF(OR(ISNUMBER(SEARCH('[1]Lookup for use classification'!$B$14,B729)),ISNUMBER(SEARCH('[1]Lookup for use classification'!$C$14,B729))),'[1]Lookup for use classification'!$A$14,"Other"))))))))))))</f>
        <v>Water &amp; Sewer</v>
      </c>
      <c r="D729" s="21"/>
      <c r="E729" s="22"/>
      <c r="F729" s="22" t="s">
        <v>795</v>
      </c>
    </row>
    <row r="730" spans="1:6">
      <c r="A730" s="16" t="s">
        <v>908</v>
      </c>
      <c r="B730" s="82" t="s">
        <v>916</v>
      </c>
      <c r="C730" s="133" t="str">
        <f>IF(OR(ISNUMBER(SEARCH('[1]Lookup for use classification'!$B$1,B730)),ISNUMBER(SEARCH('[1]Lookup for use classification'!$C$1,B730)),ISNUMBER(SEARCH('[1]Lookup for use classification'!$D$1,B730)),ISNUMBER(SEARCH('[1]Lookup for use classification'!$E$1,B730))),'[1]Lookup for use classification'!$A$1,IF(ISNUMBER(SEARCH('[1]Lookup for use classification'!$B$2,B730)),'[1]Lookup for use classification'!$A$2,IF(ISNUMBER(SEARCH('[1]Lookup for use classification'!$B$3,B730)),'[1]Lookup for use classification'!$A$3,IF(OR(ISNUMBER(SEARCH('[1]Lookup for use classification'!$B$4,B730)),ISNUMBER(SEARCH('[1]Lookup for use classification'!$C$4,B730)),ISNUMBER(SEARCH('[1]Lookup for use classification'!$D$4,B730)),ISNUMBER(SEARCH('[1]Lookup for use classification'!$E$4,B730))),'[1]Lookup for use classification'!$A$4,IF(OR(ISNUMBER(SEARCH('[1]Lookup for use classification'!$B$5,B730)),ISNUMBER(SEARCH('[1]Lookup for use classification'!$C$5,B730)),ISNUMBER(SEARCH('[1]Lookup for use classification'!$D$5,B730))),'[1]Lookup for use classification'!$A$5,IF(OR(ISNUMBER(SEARCH('[1]Lookup for use classification'!$B$7,B730)),ISNUMBER(SEARCH('[1]Lookup for use classification'!$C$7,B730)),ISNUMBER(SEARCH('[1]Lookup for use classification'!$D$7,B730))),'[1]Lookup for use classification'!$A$7,IF(OR(ISNUMBER(SEARCH('[1]Lookup for use classification'!$B$9,B730)),ISNUMBER(SEARCH('[1]Lookup for use classification'!$C$9,B730)),ISNUMBER(SEARCH('[1]Lookup for use classification'!$D$9,B730)),ISNUMBER(SEARCH('[1]Lookup for use classification'!$E$9,B730)),ISNUMBER(SEARCH('[1]Lookup for use classification'!$F$9,B730)),ISNUMBER(SEARCH('[1]Lookup for use classification'!$G$9,B730)),ISNUMBER(SEARCH('[1]Lookup for use classification'!$H$9,B730)),ISNUMBER(SEARCH('[1]Lookup for use classification'!$I$9,B730)),ISNUMBER(SEARCH('[1]Lookup for use classification'!$J$9,B730)),ISNUMBER(SEARCH('[1]Lookup for use classification'!$K$9,B730))),'[1]Lookup for use classification'!$A$9,IF(OR(ISNUMBER(SEARCH('[1]Lookup for use classification'!$B$10,B730)),ISNUMBER(SEARCH('[1]Lookup for use classification'!$C$10,B730)),ISNUMBER(SEARCH('[1]Lookup for use classification'!$D$10,B730)),ISNUMBER(SEARCH('[1]Lookup for use classification'!$E$10,B730)),ISNUMBER(SEARCH('[1]Lookup for use classification'!$F$10,B730)),ISNUMBER(SEARCH('[1]Lookup for use classification'!$G$10,B730))),'[1]Lookup for use classification'!$A$10,IF(OR(ISNUMBER(SEARCH('[1]Lookup for use classification'!$B$11,B730)),ISNUMBER(SEARCH('[1]Lookup for use classification'!$C$11,B730))),'[1]Lookup for use classification'!$A$11,IF(OR(ISNUMBER(SEARCH('[1]Lookup for use classification'!$B$12,B730)),ISNUMBER(SEARCH('[1]Lookup for use classification'!$C$12,B730))),'[1]Lookup for use classification'!$A$12,IF(OR(ISNUMBER(SEARCH('[1]Lookup for use classification'!$B$13,B730)),ISNUMBER(SEARCH('[1]Lookup for use classification'!$C$13,B730)),ISNUMBER(SEARCH('[1]Lookup for use classification'!$D$13,B730)),,ISNUMBER(SEARCH('[1]Lookup for use classification'!$C$13,B730)),ISNUMBER(SEARCH('[1]Lookup for use classification'!$E$13,B730))),'[1]Lookup for use classification'!$A$13,IF(OR(ISNUMBER(SEARCH('[1]Lookup for use classification'!$B$14,B730)),ISNUMBER(SEARCH('[1]Lookup for use classification'!$C$14,B730))),'[1]Lookup for use classification'!$A$14,"Other"))))))))))))</f>
        <v>Public Assembly</v>
      </c>
      <c r="D730" s="21"/>
      <c r="E730" s="22"/>
      <c r="F730" s="22" t="s">
        <v>795</v>
      </c>
    </row>
    <row r="731" spans="1:6">
      <c r="A731" s="56" t="s">
        <v>1841</v>
      </c>
      <c r="B731" s="30" t="s">
        <v>1875</v>
      </c>
      <c r="C731" s="133" t="str">
        <f>IF(OR(ISNUMBER(SEARCH('[1]Lookup for use classification'!$B$1,B731)),ISNUMBER(SEARCH('[1]Lookup for use classification'!$C$1,B731)),ISNUMBER(SEARCH('[1]Lookup for use classification'!$D$1,B731)),ISNUMBER(SEARCH('[1]Lookup for use classification'!$E$1,B731))),'[1]Lookup for use classification'!$A$1,IF(ISNUMBER(SEARCH('[1]Lookup for use classification'!$B$2,B731)),'[1]Lookup for use classification'!$A$2,IF(ISNUMBER(SEARCH('[1]Lookup for use classification'!$B$3,B731)),'[1]Lookup for use classification'!$A$3,IF(OR(ISNUMBER(SEARCH('[1]Lookup for use classification'!$B$4,B731)),ISNUMBER(SEARCH('[1]Lookup for use classification'!$C$4,B731)),ISNUMBER(SEARCH('[1]Lookup for use classification'!$D$4,B731)),ISNUMBER(SEARCH('[1]Lookup for use classification'!$E$4,B731))),'[1]Lookup for use classification'!$A$4,IF(OR(ISNUMBER(SEARCH('[1]Lookup for use classification'!$B$5,B731)),ISNUMBER(SEARCH('[1]Lookup for use classification'!$C$5,B731)),ISNUMBER(SEARCH('[1]Lookup for use classification'!$D$5,B731))),'[1]Lookup for use classification'!$A$5,IF(OR(ISNUMBER(SEARCH('[1]Lookup for use classification'!$B$7,B731)),ISNUMBER(SEARCH('[1]Lookup for use classification'!$C$7,B731)),ISNUMBER(SEARCH('[1]Lookup for use classification'!$D$7,B731))),'[1]Lookup for use classification'!$A$7,IF(OR(ISNUMBER(SEARCH('[1]Lookup for use classification'!$B$9,B731)),ISNUMBER(SEARCH('[1]Lookup for use classification'!$C$9,B731)),ISNUMBER(SEARCH('[1]Lookup for use classification'!$D$9,B731)),ISNUMBER(SEARCH('[1]Lookup for use classification'!$E$9,B731)),ISNUMBER(SEARCH('[1]Lookup for use classification'!$F$9,B731)),ISNUMBER(SEARCH('[1]Lookup for use classification'!$G$9,B731)),ISNUMBER(SEARCH('[1]Lookup for use classification'!$H$9,B731)),ISNUMBER(SEARCH('[1]Lookup for use classification'!$I$9,B731)),ISNUMBER(SEARCH('[1]Lookup for use classification'!$J$9,B731)),ISNUMBER(SEARCH('[1]Lookup for use classification'!$K$9,B731))),'[1]Lookup for use classification'!$A$9,IF(OR(ISNUMBER(SEARCH('[1]Lookup for use classification'!$B$10,B731)),ISNUMBER(SEARCH('[1]Lookup for use classification'!$C$10,B731)),ISNUMBER(SEARCH('[1]Lookup for use classification'!$D$10,B731)),ISNUMBER(SEARCH('[1]Lookup for use classification'!$E$10,B731)),ISNUMBER(SEARCH('[1]Lookup for use classification'!$F$10,B731)),ISNUMBER(SEARCH('[1]Lookup for use classification'!$G$10,B731))),'[1]Lookup for use classification'!$A$10,IF(OR(ISNUMBER(SEARCH('[1]Lookup for use classification'!$B$11,B731)),ISNUMBER(SEARCH('[1]Lookup for use classification'!$C$11,B731))),'[1]Lookup for use classification'!$A$11,IF(OR(ISNUMBER(SEARCH('[1]Lookup for use classification'!$B$12,B731)),ISNUMBER(SEARCH('[1]Lookup for use classification'!$C$12,B731))),'[1]Lookup for use classification'!$A$12,IF(OR(ISNUMBER(SEARCH('[1]Lookup for use classification'!$B$13,B731)),ISNUMBER(SEARCH('[1]Lookup for use classification'!$C$13,B731)),ISNUMBER(SEARCH('[1]Lookup for use classification'!$D$13,B731)),,ISNUMBER(SEARCH('[1]Lookup for use classification'!$C$13,B731)),ISNUMBER(SEARCH('[1]Lookup for use classification'!$E$13,B731))),'[1]Lookup for use classification'!$A$13,IF(OR(ISNUMBER(SEARCH('[1]Lookup for use classification'!$B$14,B731)),ISNUMBER(SEARCH('[1]Lookup for use classification'!$C$14,B731))),'[1]Lookup for use classification'!$A$14,"Other"))))))))))))</f>
        <v>Other</v>
      </c>
      <c r="D731" s="83">
        <v>6000</v>
      </c>
      <c r="E731" s="61"/>
      <c r="F731" s="61"/>
    </row>
    <row r="732" spans="1:6">
      <c r="A732" s="56" t="s">
        <v>1841</v>
      </c>
      <c r="B732" s="30" t="s">
        <v>1876</v>
      </c>
      <c r="C732" s="133" t="str">
        <f>IF(OR(ISNUMBER(SEARCH('[1]Lookup for use classification'!$B$1,B732)),ISNUMBER(SEARCH('[1]Lookup for use classification'!$C$1,B732)),ISNUMBER(SEARCH('[1]Lookup for use classification'!$D$1,B732)),ISNUMBER(SEARCH('[1]Lookup for use classification'!$E$1,B732))),'[1]Lookup for use classification'!$A$1,IF(ISNUMBER(SEARCH('[1]Lookup for use classification'!$B$2,B732)),'[1]Lookup for use classification'!$A$2,IF(ISNUMBER(SEARCH('[1]Lookup for use classification'!$B$3,B732)),'[1]Lookup for use classification'!$A$3,IF(OR(ISNUMBER(SEARCH('[1]Lookup for use classification'!$B$4,B732)),ISNUMBER(SEARCH('[1]Lookup for use classification'!$C$4,B732)),ISNUMBER(SEARCH('[1]Lookup for use classification'!$D$4,B732)),ISNUMBER(SEARCH('[1]Lookup for use classification'!$E$4,B732))),'[1]Lookup for use classification'!$A$4,IF(OR(ISNUMBER(SEARCH('[1]Lookup for use classification'!$B$5,B732)),ISNUMBER(SEARCH('[1]Lookup for use classification'!$C$5,B732)),ISNUMBER(SEARCH('[1]Lookup for use classification'!$D$5,B732))),'[1]Lookup for use classification'!$A$5,IF(OR(ISNUMBER(SEARCH('[1]Lookup for use classification'!$B$7,B732)),ISNUMBER(SEARCH('[1]Lookup for use classification'!$C$7,B732)),ISNUMBER(SEARCH('[1]Lookup for use classification'!$D$7,B732))),'[1]Lookup for use classification'!$A$7,IF(OR(ISNUMBER(SEARCH('[1]Lookup for use classification'!$B$9,B732)),ISNUMBER(SEARCH('[1]Lookup for use classification'!$C$9,B732)),ISNUMBER(SEARCH('[1]Lookup for use classification'!$D$9,B732)),ISNUMBER(SEARCH('[1]Lookup for use classification'!$E$9,B732)),ISNUMBER(SEARCH('[1]Lookup for use classification'!$F$9,B732)),ISNUMBER(SEARCH('[1]Lookup for use classification'!$G$9,B732)),ISNUMBER(SEARCH('[1]Lookup for use classification'!$H$9,B732)),ISNUMBER(SEARCH('[1]Lookup for use classification'!$I$9,B732)),ISNUMBER(SEARCH('[1]Lookup for use classification'!$J$9,B732)),ISNUMBER(SEARCH('[1]Lookup for use classification'!$K$9,B732))),'[1]Lookup for use classification'!$A$9,IF(OR(ISNUMBER(SEARCH('[1]Lookup for use classification'!$B$10,B732)),ISNUMBER(SEARCH('[1]Lookup for use classification'!$C$10,B732)),ISNUMBER(SEARCH('[1]Lookup for use classification'!$D$10,B732)),ISNUMBER(SEARCH('[1]Lookup for use classification'!$E$10,B732)),ISNUMBER(SEARCH('[1]Lookup for use classification'!$F$10,B732)),ISNUMBER(SEARCH('[1]Lookup for use classification'!$G$10,B732))),'[1]Lookup for use classification'!$A$10,IF(OR(ISNUMBER(SEARCH('[1]Lookup for use classification'!$B$11,B732)),ISNUMBER(SEARCH('[1]Lookup for use classification'!$C$11,B732))),'[1]Lookup for use classification'!$A$11,IF(OR(ISNUMBER(SEARCH('[1]Lookup for use classification'!$B$12,B732)),ISNUMBER(SEARCH('[1]Lookup for use classification'!$C$12,B732))),'[1]Lookup for use classification'!$A$12,IF(OR(ISNUMBER(SEARCH('[1]Lookup for use classification'!$B$13,B732)),ISNUMBER(SEARCH('[1]Lookup for use classification'!$C$13,B732)),ISNUMBER(SEARCH('[1]Lookup for use classification'!$D$13,B732)),,ISNUMBER(SEARCH('[1]Lookup for use classification'!$C$13,B732)),ISNUMBER(SEARCH('[1]Lookup for use classification'!$E$13,B732))),'[1]Lookup for use classification'!$A$13,IF(OR(ISNUMBER(SEARCH('[1]Lookup for use classification'!$B$14,B732)),ISNUMBER(SEARCH('[1]Lookup for use classification'!$C$14,B732))),'[1]Lookup for use classification'!$A$14,"Other"))))))))))))</f>
        <v>Food Service and Drinking Places</v>
      </c>
      <c r="D732" s="83">
        <v>2400</v>
      </c>
      <c r="E732" s="61"/>
      <c r="F732" s="61"/>
    </row>
    <row r="733" spans="1:6">
      <c r="A733" s="56" t="s">
        <v>1841</v>
      </c>
      <c r="B733" s="30" t="s">
        <v>1877</v>
      </c>
      <c r="C733" s="133" t="str">
        <f>IF(OR(ISNUMBER(SEARCH('[1]Lookup for use classification'!$B$1,B733)),ISNUMBER(SEARCH('[1]Lookup for use classification'!$C$1,B733)),ISNUMBER(SEARCH('[1]Lookup for use classification'!$D$1,B733)),ISNUMBER(SEARCH('[1]Lookup for use classification'!$E$1,B733))),'[1]Lookup for use classification'!$A$1,IF(ISNUMBER(SEARCH('[1]Lookup for use classification'!$B$2,B733)),'[1]Lookup for use classification'!$A$2,IF(ISNUMBER(SEARCH('[1]Lookup for use classification'!$B$3,B733)),'[1]Lookup for use classification'!$A$3,IF(OR(ISNUMBER(SEARCH('[1]Lookup for use classification'!$B$4,B733)),ISNUMBER(SEARCH('[1]Lookup for use classification'!$C$4,B733)),ISNUMBER(SEARCH('[1]Lookup for use classification'!$D$4,B733)),ISNUMBER(SEARCH('[1]Lookup for use classification'!$E$4,B733))),'[1]Lookup for use classification'!$A$4,IF(OR(ISNUMBER(SEARCH('[1]Lookup for use classification'!$B$5,B733)),ISNUMBER(SEARCH('[1]Lookup for use classification'!$C$5,B733)),ISNUMBER(SEARCH('[1]Lookup for use classification'!$D$5,B733))),'[1]Lookup for use classification'!$A$5,IF(OR(ISNUMBER(SEARCH('[1]Lookup for use classification'!$B$7,B733)),ISNUMBER(SEARCH('[1]Lookup for use classification'!$C$7,B733)),ISNUMBER(SEARCH('[1]Lookup for use classification'!$D$7,B733))),'[1]Lookup for use classification'!$A$7,IF(OR(ISNUMBER(SEARCH('[1]Lookup for use classification'!$B$9,B733)),ISNUMBER(SEARCH('[1]Lookup for use classification'!$C$9,B733)),ISNUMBER(SEARCH('[1]Lookup for use classification'!$D$9,B733)),ISNUMBER(SEARCH('[1]Lookup for use classification'!$E$9,B733)),ISNUMBER(SEARCH('[1]Lookup for use classification'!$F$9,B733)),ISNUMBER(SEARCH('[1]Lookup for use classification'!$G$9,B733)),ISNUMBER(SEARCH('[1]Lookup for use classification'!$H$9,B733)),ISNUMBER(SEARCH('[1]Lookup for use classification'!$I$9,B733)),ISNUMBER(SEARCH('[1]Lookup for use classification'!$J$9,B733)),ISNUMBER(SEARCH('[1]Lookup for use classification'!$K$9,B733))),'[1]Lookup for use classification'!$A$9,IF(OR(ISNUMBER(SEARCH('[1]Lookup for use classification'!$B$10,B733)),ISNUMBER(SEARCH('[1]Lookup for use classification'!$C$10,B733)),ISNUMBER(SEARCH('[1]Lookup for use classification'!$D$10,B733)),ISNUMBER(SEARCH('[1]Lookup for use classification'!$E$10,B733)),ISNUMBER(SEARCH('[1]Lookup for use classification'!$F$10,B733)),ISNUMBER(SEARCH('[1]Lookup for use classification'!$G$10,B733))),'[1]Lookup for use classification'!$A$10,IF(OR(ISNUMBER(SEARCH('[1]Lookup for use classification'!$B$11,B733)),ISNUMBER(SEARCH('[1]Lookup for use classification'!$C$11,B733))),'[1]Lookup for use classification'!$A$11,IF(OR(ISNUMBER(SEARCH('[1]Lookup for use classification'!$B$12,B733)),ISNUMBER(SEARCH('[1]Lookup for use classification'!$C$12,B733))),'[1]Lookup for use classification'!$A$12,IF(OR(ISNUMBER(SEARCH('[1]Lookup for use classification'!$B$13,B733)),ISNUMBER(SEARCH('[1]Lookup for use classification'!$C$13,B733)),ISNUMBER(SEARCH('[1]Lookup for use classification'!$D$13,B733)),,ISNUMBER(SEARCH('[1]Lookup for use classification'!$C$13,B733)),ISNUMBER(SEARCH('[1]Lookup for use classification'!$E$13,B733))),'[1]Lookup for use classification'!$A$13,IF(OR(ISNUMBER(SEARCH('[1]Lookup for use classification'!$B$14,B733)),ISNUMBER(SEARCH('[1]Lookup for use classification'!$C$14,B733))),'[1]Lookup for use classification'!$A$14,"Other"))))))))))))</f>
        <v>Office</v>
      </c>
      <c r="D733" s="83">
        <v>928</v>
      </c>
      <c r="E733" s="61"/>
      <c r="F733" s="61"/>
    </row>
    <row r="734" spans="1:6">
      <c r="A734" s="56" t="s">
        <v>1841</v>
      </c>
      <c r="B734" s="30" t="s">
        <v>1878</v>
      </c>
      <c r="C734" s="133" t="str">
        <f>IF(OR(ISNUMBER(SEARCH('[1]Lookup for use classification'!$B$1,B734)),ISNUMBER(SEARCH('[1]Lookup for use classification'!$C$1,B734)),ISNUMBER(SEARCH('[1]Lookup for use classification'!$D$1,B734)),ISNUMBER(SEARCH('[1]Lookup for use classification'!$E$1,B734))),'[1]Lookup for use classification'!$A$1,IF(ISNUMBER(SEARCH('[1]Lookup for use classification'!$B$2,B734)),'[1]Lookup for use classification'!$A$2,IF(ISNUMBER(SEARCH('[1]Lookup for use classification'!$B$3,B734)),'[1]Lookup for use classification'!$A$3,IF(OR(ISNUMBER(SEARCH('[1]Lookup for use classification'!$B$4,B734)),ISNUMBER(SEARCH('[1]Lookup for use classification'!$C$4,B734)),ISNUMBER(SEARCH('[1]Lookup for use classification'!$D$4,B734)),ISNUMBER(SEARCH('[1]Lookup for use classification'!$E$4,B734))),'[1]Lookup for use classification'!$A$4,IF(OR(ISNUMBER(SEARCH('[1]Lookup for use classification'!$B$5,B734)),ISNUMBER(SEARCH('[1]Lookup for use classification'!$C$5,B734)),ISNUMBER(SEARCH('[1]Lookup for use classification'!$D$5,B734))),'[1]Lookup for use classification'!$A$5,IF(OR(ISNUMBER(SEARCH('[1]Lookup for use classification'!$B$7,B734)),ISNUMBER(SEARCH('[1]Lookup for use classification'!$C$7,B734)),ISNUMBER(SEARCH('[1]Lookup for use classification'!$D$7,B734))),'[1]Lookup for use classification'!$A$7,IF(OR(ISNUMBER(SEARCH('[1]Lookup for use classification'!$B$9,B734)),ISNUMBER(SEARCH('[1]Lookup for use classification'!$C$9,B734)),ISNUMBER(SEARCH('[1]Lookup for use classification'!$D$9,B734)),ISNUMBER(SEARCH('[1]Lookup for use classification'!$E$9,B734)),ISNUMBER(SEARCH('[1]Lookup for use classification'!$F$9,B734)),ISNUMBER(SEARCH('[1]Lookup for use classification'!$G$9,B734)),ISNUMBER(SEARCH('[1]Lookup for use classification'!$H$9,B734)),ISNUMBER(SEARCH('[1]Lookup for use classification'!$I$9,B734)),ISNUMBER(SEARCH('[1]Lookup for use classification'!$J$9,B734)),ISNUMBER(SEARCH('[1]Lookup for use classification'!$K$9,B734))),'[1]Lookup for use classification'!$A$9,IF(OR(ISNUMBER(SEARCH('[1]Lookup for use classification'!$B$10,B734)),ISNUMBER(SEARCH('[1]Lookup for use classification'!$C$10,B734)),ISNUMBER(SEARCH('[1]Lookup for use classification'!$D$10,B734)),ISNUMBER(SEARCH('[1]Lookup for use classification'!$E$10,B734)),ISNUMBER(SEARCH('[1]Lookup for use classification'!$F$10,B734)),ISNUMBER(SEARCH('[1]Lookup for use classification'!$G$10,B734))),'[1]Lookup for use classification'!$A$10,IF(OR(ISNUMBER(SEARCH('[1]Lookup for use classification'!$B$11,B734)),ISNUMBER(SEARCH('[1]Lookup for use classification'!$C$11,B734))),'[1]Lookup for use classification'!$A$11,IF(OR(ISNUMBER(SEARCH('[1]Lookup for use classification'!$B$12,B734)),ISNUMBER(SEARCH('[1]Lookup for use classification'!$C$12,B734))),'[1]Lookup for use classification'!$A$12,IF(OR(ISNUMBER(SEARCH('[1]Lookup for use classification'!$B$13,B734)),ISNUMBER(SEARCH('[1]Lookup for use classification'!$C$13,B734)),ISNUMBER(SEARCH('[1]Lookup for use classification'!$D$13,B734)),,ISNUMBER(SEARCH('[1]Lookup for use classification'!$C$13,B734)),ISNUMBER(SEARCH('[1]Lookup for use classification'!$E$13,B734))),'[1]Lookup for use classification'!$A$13,IF(OR(ISNUMBER(SEARCH('[1]Lookup for use classification'!$B$14,B734)),ISNUMBER(SEARCH('[1]Lookup for use classification'!$C$14,B734))),'[1]Lookup for use classification'!$A$14,"Other"))))))))))))</f>
        <v>Accomodation Services</v>
      </c>
      <c r="D734" s="83">
        <v>5900</v>
      </c>
      <c r="E734" s="61"/>
      <c r="F734" s="61"/>
    </row>
    <row r="735" spans="1:6">
      <c r="A735" s="56" t="s">
        <v>1841</v>
      </c>
      <c r="B735" s="30" t="s">
        <v>1879</v>
      </c>
      <c r="C735" s="133" t="str">
        <f>IF(OR(ISNUMBER(SEARCH('[1]Lookup for use classification'!$B$1,B735)),ISNUMBER(SEARCH('[1]Lookup for use classification'!$C$1,B735)),ISNUMBER(SEARCH('[1]Lookup for use classification'!$D$1,B735)),ISNUMBER(SEARCH('[1]Lookup for use classification'!$E$1,B735))),'[1]Lookup for use classification'!$A$1,IF(ISNUMBER(SEARCH('[1]Lookup for use classification'!$B$2,B735)),'[1]Lookup for use classification'!$A$2,IF(ISNUMBER(SEARCH('[1]Lookup for use classification'!$B$3,B735)),'[1]Lookup for use classification'!$A$3,IF(OR(ISNUMBER(SEARCH('[1]Lookup for use classification'!$B$4,B735)),ISNUMBER(SEARCH('[1]Lookup for use classification'!$C$4,B735)),ISNUMBER(SEARCH('[1]Lookup for use classification'!$D$4,B735)),ISNUMBER(SEARCH('[1]Lookup for use classification'!$E$4,B735))),'[1]Lookup for use classification'!$A$4,IF(OR(ISNUMBER(SEARCH('[1]Lookup for use classification'!$B$5,B735)),ISNUMBER(SEARCH('[1]Lookup for use classification'!$C$5,B735)),ISNUMBER(SEARCH('[1]Lookup for use classification'!$D$5,B735))),'[1]Lookup for use classification'!$A$5,IF(OR(ISNUMBER(SEARCH('[1]Lookup for use classification'!$B$7,B735)),ISNUMBER(SEARCH('[1]Lookup for use classification'!$C$7,B735)),ISNUMBER(SEARCH('[1]Lookup for use classification'!$D$7,B735))),'[1]Lookup for use classification'!$A$7,IF(OR(ISNUMBER(SEARCH('[1]Lookup for use classification'!$B$9,B735)),ISNUMBER(SEARCH('[1]Lookup for use classification'!$C$9,B735)),ISNUMBER(SEARCH('[1]Lookup for use classification'!$D$9,B735)),ISNUMBER(SEARCH('[1]Lookup for use classification'!$E$9,B735)),ISNUMBER(SEARCH('[1]Lookup for use classification'!$F$9,B735)),ISNUMBER(SEARCH('[1]Lookup for use classification'!$G$9,B735)),ISNUMBER(SEARCH('[1]Lookup for use classification'!$H$9,B735)),ISNUMBER(SEARCH('[1]Lookup for use classification'!$I$9,B735)),ISNUMBER(SEARCH('[1]Lookup for use classification'!$J$9,B735)),ISNUMBER(SEARCH('[1]Lookup for use classification'!$K$9,B735))),'[1]Lookup for use classification'!$A$9,IF(OR(ISNUMBER(SEARCH('[1]Lookup for use classification'!$B$10,B735)),ISNUMBER(SEARCH('[1]Lookup for use classification'!$C$10,B735)),ISNUMBER(SEARCH('[1]Lookup for use classification'!$D$10,B735)),ISNUMBER(SEARCH('[1]Lookup for use classification'!$E$10,B735)),ISNUMBER(SEARCH('[1]Lookup for use classification'!$F$10,B735)),ISNUMBER(SEARCH('[1]Lookup for use classification'!$G$10,B735))),'[1]Lookup for use classification'!$A$10,IF(OR(ISNUMBER(SEARCH('[1]Lookup for use classification'!$B$11,B735)),ISNUMBER(SEARCH('[1]Lookup for use classification'!$C$11,B735))),'[1]Lookup for use classification'!$A$11,IF(OR(ISNUMBER(SEARCH('[1]Lookup for use classification'!$B$12,B735)),ISNUMBER(SEARCH('[1]Lookup for use classification'!$C$12,B735))),'[1]Lookup for use classification'!$A$12,IF(OR(ISNUMBER(SEARCH('[1]Lookup for use classification'!$B$13,B735)),ISNUMBER(SEARCH('[1]Lookup for use classification'!$C$13,B735)),ISNUMBER(SEARCH('[1]Lookup for use classification'!$D$13,B735)),,ISNUMBER(SEARCH('[1]Lookup for use classification'!$C$13,B735)),ISNUMBER(SEARCH('[1]Lookup for use classification'!$E$13,B735))),'[1]Lookup for use classification'!$A$13,IF(OR(ISNUMBER(SEARCH('[1]Lookup for use classification'!$B$14,B735)),ISNUMBER(SEARCH('[1]Lookup for use classification'!$C$14,B735))),'[1]Lookup for use classification'!$A$14,"Other"))))))))))))</f>
        <v>Accomodation Services</v>
      </c>
      <c r="D735" s="83">
        <v>850</v>
      </c>
      <c r="E735" s="61"/>
      <c r="F735" s="61"/>
    </row>
    <row r="736" spans="1:6">
      <c r="A736" s="56" t="s">
        <v>1841</v>
      </c>
      <c r="B736" s="26" t="s">
        <v>1880</v>
      </c>
      <c r="C736" s="133" t="str">
        <f>IF(OR(ISNUMBER(SEARCH('[1]Lookup for use classification'!$B$1,B736)),ISNUMBER(SEARCH('[1]Lookup for use classification'!$C$1,B736)),ISNUMBER(SEARCH('[1]Lookup for use classification'!$D$1,B736)),ISNUMBER(SEARCH('[1]Lookup for use classification'!$E$1,B736))),'[1]Lookup for use classification'!$A$1,IF(ISNUMBER(SEARCH('[1]Lookup for use classification'!$B$2,B736)),'[1]Lookup for use classification'!$A$2,IF(ISNUMBER(SEARCH('[1]Lookup for use classification'!$B$3,B736)),'[1]Lookup for use classification'!$A$3,IF(OR(ISNUMBER(SEARCH('[1]Lookup for use classification'!$B$4,B736)),ISNUMBER(SEARCH('[1]Lookup for use classification'!$C$4,B736)),ISNUMBER(SEARCH('[1]Lookup for use classification'!$D$4,B736)),ISNUMBER(SEARCH('[1]Lookup for use classification'!$E$4,B736))),'[1]Lookup for use classification'!$A$4,IF(OR(ISNUMBER(SEARCH('[1]Lookup for use classification'!$B$5,B736)),ISNUMBER(SEARCH('[1]Lookup for use classification'!$C$5,B736)),ISNUMBER(SEARCH('[1]Lookup for use classification'!$D$5,B736))),'[1]Lookup for use classification'!$A$5,IF(OR(ISNUMBER(SEARCH('[1]Lookup for use classification'!$B$7,B736)),ISNUMBER(SEARCH('[1]Lookup for use classification'!$C$7,B736)),ISNUMBER(SEARCH('[1]Lookup for use classification'!$D$7,B736))),'[1]Lookup for use classification'!$A$7,IF(OR(ISNUMBER(SEARCH('[1]Lookup for use classification'!$B$9,B736)),ISNUMBER(SEARCH('[1]Lookup for use classification'!$C$9,B736)),ISNUMBER(SEARCH('[1]Lookup for use classification'!$D$9,B736)),ISNUMBER(SEARCH('[1]Lookup for use classification'!$E$9,B736)),ISNUMBER(SEARCH('[1]Lookup for use classification'!$F$9,B736)),ISNUMBER(SEARCH('[1]Lookup for use classification'!$G$9,B736)),ISNUMBER(SEARCH('[1]Lookup for use classification'!$H$9,B736)),ISNUMBER(SEARCH('[1]Lookup for use classification'!$I$9,B736)),ISNUMBER(SEARCH('[1]Lookup for use classification'!$J$9,B736)),ISNUMBER(SEARCH('[1]Lookup for use classification'!$K$9,B736))),'[1]Lookup for use classification'!$A$9,IF(OR(ISNUMBER(SEARCH('[1]Lookup for use classification'!$B$10,B736)),ISNUMBER(SEARCH('[1]Lookup for use classification'!$C$10,B736)),ISNUMBER(SEARCH('[1]Lookup for use classification'!$D$10,B736)),ISNUMBER(SEARCH('[1]Lookup for use classification'!$E$10,B736)),ISNUMBER(SEARCH('[1]Lookup for use classification'!$F$10,B736)),ISNUMBER(SEARCH('[1]Lookup for use classification'!$G$10,B736))),'[1]Lookup for use classification'!$A$10,IF(OR(ISNUMBER(SEARCH('[1]Lookup for use classification'!$B$11,B736)),ISNUMBER(SEARCH('[1]Lookup for use classification'!$C$11,B736))),'[1]Lookup for use classification'!$A$11,IF(OR(ISNUMBER(SEARCH('[1]Lookup for use classification'!$B$12,B736)),ISNUMBER(SEARCH('[1]Lookup for use classification'!$C$12,B736))),'[1]Lookup for use classification'!$A$12,IF(OR(ISNUMBER(SEARCH('[1]Lookup for use classification'!$B$13,B736)),ISNUMBER(SEARCH('[1]Lookup for use classification'!$C$13,B736)),ISNUMBER(SEARCH('[1]Lookup for use classification'!$D$13,B736)),,ISNUMBER(SEARCH('[1]Lookup for use classification'!$C$13,B736)),ISNUMBER(SEARCH('[1]Lookup for use classification'!$E$13,B736))),'[1]Lookup for use classification'!$A$13,IF(OR(ISNUMBER(SEARCH('[1]Lookup for use classification'!$B$14,B736)),ISNUMBER(SEARCH('[1]Lookup for use classification'!$C$14,B736))),'[1]Lookup for use classification'!$A$14,"Other"))))))))))))</f>
        <v>Public Assembly</v>
      </c>
      <c r="D736" s="84">
        <v>276</v>
      </c>
      <c r="E736" s="58"/>
      <c r="F736" s="58"/>
    </row>
    <row r="737" spans="1:6">
      <c r="A737" s="56" t="s">
        <v>1841</v>
      </c>
      <c r="B737" s="26" t="s">
        <v>1246</v>
      </c>
      <c r="C737" s="133" t="str">
        <f>IF(OR(ISNUMBER(SEARCH('[1]Lookup for use classification'!$B$1,B737)),ISNUMBER(SEARCH('[1]Lookup for use classification'!$C$1,B737)),ISNUMBER(SEARCH('[1]Lookup for use classification'!$D$1,B737)),ISNUMBER(SEARCH('[1]Lookup for use classification'!$E$1,B737))),'[1]Lookup for use classification'!$A$1,IF(ISNUMBER(SEARCH('[1]Lookup for use classification'!$B$2,B737)),'[1]Lookup for use classification'!$A$2,IF(ISNUMBER(SEARCH('[1]Lookup for use classification'!$B$3,B737)),'[1]Lookup for use classification'!$A$3,IF(OR(ISNUMBER(SEARCH('[1]Lookup for use classification'!$B$4,B737)),ISNUMBER(SEARCH('[1]Lookup for use classification'!$C$4,B737)),ISNUMBER(SEARCH('[1]Lookup for use classification'!$D$4,B737)),ISNUMBER(SEARCH('[1]Lookup for use classification'!$E$4,B737))),'[1]Lookup for use classification'!$A$4,IF(OR(ISNUMBER(SEARCH('[1]Lookup for use classification'!$B$5,B737)),ISNUMBER(SEARCH('[1]Lookup for use classification'!$C$5,B737)),ISNUMBER(SEARCH('[1]Lookup for use classification'!$D$5,B737))),'[1]Lookup for use classification'!$A$5,IF(OR(ISNUMBER(SEARCH('[1]Lookup for use classification'!$B$7,B737)),ISNUMBER(SEARCH('[1]Lookup for use classification'!$C$7,B737)),ISNUMBER(SEARCH('[1]Lookup for use classification'!$D$7,B737))),'[1]Lookup for use classification'!$A$7,IF(OR(ISNUMBER(SEARCH('[1]Lookup for use classification'!$B$9,B737)),ISNUMBER(SEARCH('[1]Lookup for use classification'!$C$9,B737)),ISNUMBER(SEARCH('[1]Lookup for use classification'!$D$9,B737)),ISNUMBER(SEARCH('[1]Lookup for use classification'!$E$9,B737)),ISNUMBER(SEARCH('[1]Lookup for use classification'!$F$9,B737)),ISNUMBER(SEARCH('[1]Lookup for use classification'!$G$9,B737)),ISNUMBER(SEARCH('[1]Lookup for use classification'!$H$9,B737)),ISNUMBER(SEARCH('[1]Lookup for use classification'!$I$9,B737)),ISNUMBER(SEARCH('[1]Lookup for use classification'!$J$9,B737)),ISNUMBER(SEARCH('[1]Lookup for use classification'!$K$9,B737))),'[1]Lookup for use classification'!$A$9,IF(OR(ISNUMBER(SEARCH('[1]Lookup for use classification'!$B$10,B737)),ISNUMBER(SEARCH('[1]Lookup for use classification'!$C$10,B737)),ISNUMBER(SEARCH('[1]Lookup for use classification'!$D$10,B737)),ISNUMBER(SEARCH('[1]Lookup for use classification'!$E$10,B737)),ISNUMBER(SEARCH('[1]Lookup for use classification'!$F$10,B737)),ISNUMBER(SEARCH('[1]Lookup for use classification'!$G$10,B737))),'[1]Lookup for use classification'!$A$10,IF(OR(ISNUMBER(SEARCH('[1]Lookup for use classification'!$B$11,B737)),ISNUMBER(SEARCH('[1]Lookup for use classification'!$C$11,B737))),'[1]Lookup for use classification'!$A$11,IF(OR(ISNUMBER(SEARCH('[1]Lookup for use classification'!$B$12,B737)),ISNUMBER(SEARCH('[1]Lookup for use classification'!$C$12,B737))),'[1]Lookup for use classification'!$A$12,IF(OR(ISNUMBER(SEARCH('[1]Lookup for use classification'!$B$13,B737)),ISNUMBER(SEARCH('[1]Lookup for use classification'!$C$13,B737)),ISNUMBER(SEARCH('[1]Lookup for use classification'!$D$13,B737)),,ISNUMBER(SEARCH('[1]Lookup for use classification'!$C$13,B737)),ISNUMBER(SEARCH('[1]Lookup for use classification'!$E$13,B737))),'[1]Lookup for use classification'!$A$13,IF(OR(ISNUMBER(SEARCH('[1]Lookup for use classification'!$B$14,B737)),ISNUMBER(SEARCH('[1]Lookup for use classification'!$C$14,B737))),'[1]Lookup for use classification'!$A$14,"Other"))))))))))))</f>
        <v>Office</v>
      </c>
      <c r="D737" s="84"/>
      <c r="E737" s="58"/>
      <c r="F737" s="58"/>
    </row>
    <row r="738" spans="1:6">
      <c r="A738" s="56" t="s">
        <v>1841</v>
      </c>
      <c r="B738" s="26" t="s">
        <v>1881</v>
      </c>
      <c r="C738" s="133" t="str">
        <f>IF(OR(ISNUMBER(SEARCH('[1]Lookup for use classification'!$B$1,B738)),ISNUMBER(SEARCH('[1]Lookup for use classification'!$C$1,B738)),ISNUMBER(SEARCH('[1]Lookup for use classification'!$D$1,B738)),ISNUMBER(SEARCH('[1]Lookup for use classification'!$E$1,B738))),'[1]Lookup for use classification'!$A$1,IF(ISNUMBER(SEARCH('[1]Lookup for use classification'!$B$2,B738)),'[1]Lookup for use classification'!$A$2,IF(ISNUMBER(SEARCH('[1]Lookup for use classification'!$B$3,B738)),'[1]Lookup for use classification'!$A$3,IF(OR(ISNUMBER(SEARCH('[1]Lookup for use classification'!$B$4,B738)),ISNUMBER(SEARCH('[1]Lookup for use classification'!$C$4,B738)),ISNUMBER(SEARCH('[1]Lookup for use classification'!$D$4,B738)),ISNUMBER(SEARCH('[1]Lookup for use classification'!$E$4,B738))),'[1]Lookup for use classification'!$A$4,IF(OR(ISNUMBER(SEARCH('[1]Lookup for use classification'!$B$5,B738)),ISNUMBER(SEARCH('[1]Lookup for use classification'!$C$5,B738)),ISNUMBER(SEARCH('[1]Lookup for use classification'!$D$5,B738))),'[1]Lookup for use classification'!$A$5,IF(OR(ISNUMBER(SEARCH('[1]Lookup for use classification'!$B$7,B738)),ISNUMBER(SEARCH('[1]Lookup for use classification'!$C$7,B738)),ISNUMBER(SEARCH('[1]Lookup for use classification'!$D$7,B738))),'[1]Lookup for use classification'!$A$7,IF(OR(ISNUMBER(SEARCH('[1]Lookup for use classification'!$B$9,B738)),ISNUMBER(SEARCH('[1]Lookup for use classification'!$C$9,B738)),ISNUMBER(SEARCH('[1]Lookup for use classification'!$D$9,B738)),ISNUMBER(SEARCH('[1]Lookup for use classification'!$E$9,B738)),ISNUMBER(SEARCH('[1]Lookup for use classification'!$F$9,B738)),ISNUMBER(SEARCH('[1]Lookup for use classification'!$G$9,B738)),ISNUMBER(SEARCH('[1]Lookup for use classification'!$H$9,B738)),ISNUMBER(SEARCH('[1]Lookup for use classification'!$I$9,B738)),ISNUMBER(SEARCH('[1]Lookup for use classification'!$J$9,B738)),ISNUMBER(SEARCH('[1]Lookup for use classification'!$K$9,B738))),'[1]Lookup for use classification'!$A$9,IF(OR(ISNUMBER(SEARCH('[1]Lookup for use classification'!$B$10,B738)),ISNUMBER(SEARCH('[1]Lookup for use classification'!$C$10,B738)),ISNUMBER(SEARCH('[1]Lookup for use classification'!$D$10,B738)),ISNUMBER(SEARCH('[1]Lookup for use classification'!$E$10,B738)),ISNUMBER(SEARCH('[1]Lookup for use classification'!$F$10,B738)),ISNUMBER(SEARCH('[1]Lookup for use classification'!$G$10,B738))),'[1]Lookup for use classification'!$A$10,IF(OR(ISNUMBER(SEARCH('[1]Lookup for use classification'!$B$11,B738)),ISNUMBER(SEARCH('[1]Lookup for use classification'!$C$11,B738))),'[1]Lookup for use classification'!$A$11,IF(OR(ISNUMBER(SEARCH('[1]Lookup for use classification'!$B$12,B738)),ISNUMBER(SEARCH('[1]Lookup for use classification'!$C$12,B738))),'[1]Lookup for use classification'!$A$12,IF(OR(ISNUMBER(SEARCH('[1]Lookup for use classification'!$B$13,B738)),ISNUMBER(SEARCH('[1]Lookup for use classification'!$C$13,B738)),ISNUMBER(SEARCH('[1]Lookup for use classification'!$D$13,B738)),,ISNUMBER(SEARCH('[1]Lookup for use classification'!$C$13,B738)),ISNUMBER(SEARCH('[1]Lookup for use classification'!$E$13,B738))),'[1]Lookup for use classification'!$A$13,IF(OR(ISNUMBER(SEARCH('[1]Lookup for use classification'!$B$14,B738)),ISNUMBER(SEARCH('[1]Lookup for use classification'!$C$14,B738))),'[1]Lookup for use classification'!$A$14,"Other"))))))))))))</f>
        <v>Other</v>
      </c>
      <c r="D738" s="84"/>
      <c r="E738" s="58"/>
      <c r="F738" s="58"/>
    </row>
    <row r="739" spans="1:6">
      <c r="A739" s="56" t="s">
        <v>1841</v>
      </c>
      <c r="B739" s="26" t="s">
        <v>1882</v>
      </c>
      <c r="C739" s="133" t="str">
        <f>IF(OR(ISNUMBER(SEARCH('[1]Lookup for use classification'!$B$1,B739)),ISNUMBER(SEARCH('[1]Lookup for use classification'!$C$1,B739)),ISNUMBER(SEARCH('[1]Lookup for use classification'!$D$1,B739)),ISNUMBER(SEARCH('[1]Lookup for use classification'!$E$1,B739))),'[1]Lookup for use classification'!$A$1,IF(ISNUMBER(SEARCH('[1]Lookup for use classification'!$B$2,B739)),'[1]Lookup for use classification'!$A$2,IF(ISNUMBER(SEARCH('[1]Lookup for use classification'!$B$3,B739)),'[1]Lookup for use classification'!$A$3,IF(OR(ISNUMBER(SEARCH('[1]Lookup for use classification'!$B$4,B739)),ISNUMBER(SEARCH('[1]Lookup for use classification'!$C$4,B739)),ISNUMBER(SEARCH('[1]Lookup for use classification'!$D$4,B739)),ISNUMBER(SEARCH('[1]Lookup for use classification'!$E$4,B739))),'[1]Lookup for use classification'!$A$4,IF(OR(ISNUMBER(SEARCH('[1]Lookup for use classification'!$B$5,B739)),ISNUMBER(SEARCH('[1]Lookup for use classification'!$C$5,B739)),ISNUMBER(SEARCH('[1]Lookup for use classification'!$D$5,B739))),'[1]Lookup for use classification'!$A$5,IF(OR(ISNUMBER(SEARCH('[1]Lookup for use classification'!$B$7,B739)),ISNUMBER(SEARCH('[1]Lookup for use classification'!$C$7,B739)),ISNUMBER(SEARCH('[1]Lookup for use classification'!$D$7,B739))),'[1]Lookup for use classification'!$A$7,IF(OR(ISNUMBER(SEARCH('[1]Lookup for use classification'!$B$9,B739)),ISNUMBER(SEARCH('[1]Lookup for use classification'!$C$9,B739)),ISNUMBER(SEARCH('[1]Lookup for use classification'!$D$9,B739)),ISNUMBER(SEARCH('[1]Lookup for use classification'!$E$9,B739)),ISNUMBER(SEARCH('[1]Lookup for use classification'!$F$9,B739)),ISNUMBER(SEARCH('[1]Lookup for use classification'!$G$9,B739)),ISNUMBER(SEARCH('[1]Lookup for use classification'!$H$9,B739)),ISNUMBER(SEARCH('[1]Lookup for use classification'!$I$9,B739)),ISNUMBER(SEARCH('[1]Lookup for use classification'!$J$9,B739)),ISNUMBER(SEARCH('[1]Lookup for use classification'!$K$9,B739))),'[1]Lookup for use classification'!$A$9,IF(OR(ISNUMBER(SEARCH('[1]Lookup for use classification'!$B$10,B739)),ISNUMBER(SEARCH('[1]Lookup for use classification'!$C$10,B739)),ISNUMBER(SEARCH('[1]Lookup for use classification'!$D$10,B739)),ISNUMBER(SEARCH('[1]Lookup for use classification'!$E$10,B739)),ISNUMBER(SEARCH('[1]Lookup for use classification'!$F$10,B739)),ISNUMBER(SEARCH('[1]Lookup for use classification'!$G$10,B739))),'[1]Lookup for use classification'!$A$10,IF(OR(ISNUMBER(SEARCH('[1]Lookup for use classification'!$B$11,B739)),ISNUMBER(SEARCH('[1]Lookup for use classification'!$C$11,B739))),'[1]Lookup for use classification'!$A$11,IF(OR(ISNUMBER(SEARCH('[1]Lookup for use classification'!$B$12,B739)),ISNUMBER(SEARCH('[1]Lookup for use classification'!$C$12,B739))),'[1]Lookup for use classification'!$A$12,IF(OR(ISNUMBER(SEARCH('[1]Lookup for use classification'!$B$13,B739)),ISNUMBER(SEARCH('[1]Lookup for use classification'!$C$13,B739)),ISNUMBER(SEARCH('[1]Lookup for use classification'!$D$13,B739)),,ISNUMBER(SEARCH('[1]Lookup for use classification'!$C$13,B739)),ISNUMBER(SEARCH('[1]Lookup for use classification'!$E$13,B739))),'[1]Lookup for use classification'!$A$13,IF(OR(ISNUMBER(SEARCH('[1]Lookup for use classification'!$B$14,B739)),ISNUMBER(SEARCH('[1]Lookup for use classification'!$C$14,B739))),'[1]Lookup for use classification'!$A$14,"Other"))))))))))))</f>
        <v>Other</v>
      </c>
      <c r="D739" s="84">
        <v>864</v>
      </c>
      <c r="E739" s="58"/>
      <c r="F739" s="58"/>
    </row>
    <row r="740" spans="1:6">
      <c r="A740" s="16" t="s">
        <v>952</v>
      </c>
      <c r="B740" s="38" t="s">
        <v>917</v>
      </c>
      <c r="C740" s="133" t="str">
        <f>IF(OR(ISNUMBER(SEARCH('[1]Lookup for use classification'!$B$1,B740)),ISNUMBER(SEARCH('[1]Lookup for use classification'!$C$1,B740)),ISNUMBER(SEARCH('[1]Lookup for use classification'!$D$1,B740)),ISNUMBER(SEARCH('[1]Lookup for use classification'!$E$1,B740))),'[1]Lookup for use classification'!$A$1,IF(ISNUMBER(SEARCH('[1]Lookup for use classification'!$B$2,B740)),'[1]Lookup for use classification'!$A$2,IF(ISNUMBER(SEARCH('[1]Lookup for use classification'!$B$3,B740)),'[1]Lookup for use classification'!$A$3,IF(OR(ISNUMBER(SEARCH('[1]Lookup for use classification'!$B$4,B740)),ISNUMBER(SEARCH('[1]Lookup for use classification'!$C$4,B740)),ISNUMBER(SEARCH('[1]Lookup for use classification'!$D$4,B740)),ISNUMBER(SEARCH('[1]Lookup for use classification'!$E$4,B740))),'[1]Lookup for use classification'!$A$4,IF(OR(ISNUMBER(SEARCH('[1]Lookup for use classification'!$B$5,B740)),ISNUMBER(SEARCH('[1]Lookup for use classification'!$C$5,B740)),ISNUMBER(SEARCH('[1]Lookup for use classification'!$D$5,B740))),'[1]Lookup for use classification'!$A$5,IF(OR(ISNUMBER(SEARCH('[1]Lookup for use classification'!$B$7,B740)),ISNUMBER(SEARCH('[1]Lookup for use classification'!$C$7,B740)),ISNUMBER(SEARCH('[1]Lookup for use classification'!$D$7,B740))),'[1]Lookup for use classification'!$A$7,IF(OR(ISNUMBER(SEARCH('[1]Lookup for use classification'!$B$9,B740)),ISNUMBER(SEARCH('[1]Lookup for use classification'!$C$9,B740)),ISNUMBER(SEARCH('[1]Lookup for use classification'!$D$9,B740)),ISNUMBER(SEARCH('[1]Lookup for use classification'!$E$9,B740)),ISNUMBER(SEARCH('[1]Lookup for use classification'!$F$9,B740)),ISNUMBER(SEARCH('[1]Lookup for use classification'!$G$9,B740)),ISNUMBER(SEARCH('[1]Lookup for use classification'!$H$9,B740)),ISNUMBER(SEARCH('[1]Lookup for use classification'!$I$9,B740)),ISNUMBER(SEARCH('[1]Lookup for use classification'!$J$9,B740)),ISNUMBER(SEARCH('[1]Lookup for use classification'!$K$9,B740))),'[1]Lookup for use classification'!$A$9,IF(OR(ISNUMBER(SEARCH('[1]Lookup for use classification'!$B$10,B740)),ISNUMBER(SEARCH('[1]Lookup for use classification'!$C$10,B740)),ISNUMBER(SEARCH('[1]Lookup for use classification'!$D$10,B740)),ISNUMBER(SEARCH('[1]Lookup for use classification'!$E$10,B740)),ISNUMBER(SEARCH('[1]Lookup for use classification'!$F$10,B740)),ISNUMBER(SEARCH('[1]Lookup for use classification'!$G$10,B740))),'[1]Lookup for use classification'!$A$10,IF(OR(ISNUMBER(SEARCH('[1]Lookup for use classification'!$B$11,B740)),ISNUMBER(SEARCH('[1]Lookup for use classification'!$C$11,B740))),'[1]Lookup for use classification'!$A$11,IF(OR(ISNUMBER(SEARCH('[1]Lookup for use classification'!$B$12,B740)),ISNUMBER(SEARCH('[1]Lookup for use classification'!$C$12,B740))),'[1]Lookup for use classification'!$A$12,IF(OR(ISNUMBER(SEARCH('[1]Lookup for use classification'!$B$13,B740)),ISNUMBER(SEARCH('[1]Lookup for use classification'!$C$13,B740)),ISNUMBER(SEARCH('[1]Lookup for use classification'!$D$13,B740)),,ISNUMBER(SEARCH('[1]Lookup for use classification'!$C$13,B740)),ISNUMBER(SEARCH('[1]Lookup for use classification'!$E$13,B740))),'[1]Lookup for use classification'!$A$13,IF(OR(ISNUMBER(SEARCH('[1]Lookup for use classification'!$B$14,B740)),ISNUMBER(SEARCH('[1]Lookup for use classification'!$C$14,B740))),'[1]Lookup for use classification'!$A$14,"Other"))))))))))))</f>
        <v>Office</v>
      </c>
      <c r="D740" s="85"/>
      <c r="E740" s="85"/>
      <c r="F740" s="85"/>
    </row>
    <row r="741" spans="1:6">
      <c r="A741" s="16" t="s">
        <v>952</v>
      </c>
      <c r="B741" s="38" t="s">
        <v>918</v>
      </c>
      <c r="C741" s="133" t="str">
        <f>IF(OR(ISNUMBER(SEARCH('[1]Lookup for use classification'!$B$1,B741)),ISNUMBER(SEARCH('[1]Lookup for use classification'!$C$1,B741)),ISNUMBER(SEARCH('[1]Lookup for use classification'!$D$1,B741)),ISNUMBER(SEARCH('[1]Lookup for use classification'!$E$1,B741))),'[1]Lookup for use classification'!$A$1,IF(ISNUMBER(SEARCH('[1]Lookup for use classification'!$B$2,B741)),'[1]Lookup for use classification'!$A$2,IF(ISNUMBER(SEARCH('[1]Lookup for use classification'!$B$3,B741)),'[1]Lookup for use classification'!$A$3,IF(OR(ISNUMBER(SEARCH('[1]Lookup for use classification'!$B$4,B741)),ISNUMBER(SEARCH('[1]Lookup for use classification'!$C$4,B741)),ISNUMBER(SEARCH('[1]Lookup for use classification'!$D$4,B741)),ISNUMBER(SEARCH('[1]Lookup for use classification'!$E$4,B741))),'[1]Lookup for use classification'!$A$4,IF(OR(ISNUMBER(SEARCH('[1]Lookup for use classification'!$B$5,B741)),ISNUMBER(SEARCH('[1]Lookup for use classification'!$C$5,B741)),ISNUMBER(SEARCH('[1]Lookup for use classification'!$D$5,B741))),'[1]Lookup for use classification'!$A$5,IF(OR(ISNUMBER(SEARCH('[1]Lookup for use classification'!$B$7,B741)),ISNUMBER(SEARCH('[1]Lookup for use classification'!$C$7,B741)),ISNUMBER(SEARCH('[1]Lookup for use classification'!$D$7,B741))),'[1]Lookup for use classification'!$A$7,IF(OR(ISNUMBER(SEARCH('[1]Lookup for use classification'!$B$9,B741)),ISNUMBER(SEARCH('[1]Lookup for use classification'!$C$9,B741)),ISNUMBER(SEARCH('[1]Lookup for use classification'!$D$9,B741)),ISNUMBER(SEARCH('[1]Lookup for use classification'!$E$9,B741)),ISNUMBER(SEARCH('[1]Lookup for use classification'!$F$9,B741)),ISNUMBER(SEARCH('[1]Lookup for use classification'!$G$9,B741)),ISNUMBER(SEARCH('[1]Lookup for use classification'!$H$9,B741)),ISNUMBER(SEARCH('[1]Lookup for use classification'!$I$9,B741)),ISNUMBER(SEARCH('[1]Lookup for use classification'!$J$9,B741)),ISNUMBER(SEARCH('[1]Lookup for use classification'!$K$9,B741))),'[1]Lookup for use classification'!$A$9,IF(OR(ISNUMBER(SEARCH('[1]Lookup for use classification'!$B$10,B741)),ISNUMBER(SEARCH('[1]Lookup for use classification'!$C$10,B741)),ISNUMBER(SEARCH('[1]Lookup for use classification'!$D$10,B741)),ISNUMBER(SEARCH('[1]Lookup for use classification'!$E$10,B741)),ISNUMBER(SEARCH('[1]Lookup for use classification'!$F$10,B741)),ISNUMBER(SEARCH('[1]Lookup for use classification'!$G$10,B741))),'[1]Lookup for use classification'!$A$10,IF(OR(ISNUMBER(SEARCH('[1]Lookup for use classification'!$B$11,B741)),ISNUMBER(SEARCH('[1]Lookup for use classification'!$C$11,B741))),'[1]Lookup for use classification'!$A$11,IF(OR(ISNUMBER(SEARCH('[1]Lookup for use classification'!$B$12,B741)),ISNUMBER(SEARCH('[1]Lookup for use classification'!$C$12,B741))),'[1]Lookup for use classification'!$A$12,IF(OR(ISNUMBER(SEARCH('[1]Lookup for use classification'!$B$13,B741)),ISNUMBER(SEARCH('[1]Lookup for use classification'!$C$13,B741)),ISNUMBER(SEARCH('[1]Lookup for use classification'!$D$13,B741)),,ISNUMBER(SEARCH('[1]Lookup for use classification'!$C$13,B741)),ISNUMBER(SEARCH('[1]Lookup for use classification'!$E$13,B741))),'[1]Lookup for use classification'!$A$13,IF(OR(ISNUMBER(SEARCH('[1]Lookup for use classification'!$B$14,B741)),ISNUMBER(SEARCH('[1]Lookup for use classification'!$C$14,B741))),'[1]Lookup for use classification'!$A$14,"Other"))))))))))))</f>
        <v>Retail - Other</v>
      </c>
      <c r="D741" s="39"/>
      <c r="E741" s="41"/>
      <c r="F741" s="41"/>
    </row>
    <row r="742" spans="1:6">
      <c r="A742" s="16" t="s">
        <v>952</v>
      </c>
      <c r="B742" s="38" t="s">
        <v>919</v>
      </c>
      <c r="C742" s="133" t="str">
        <f>IF(OR(ISNUMBER(SEARCH('[1]Lookup for use classification'!$B$1,B742)),ISNUMBER(SEARCH('[1]Lookup for use classification'!$C$1,B742)),ISNUMBER(SEARCH('[1]Lookup for use classification'!$D$1,B742)),ISNUMBER(SEARCH('[1]Lookup for use classification'!$E$1,B742))),'[1]Lookup for use classification'!$A$1,IF(ISNUMBER(SEARCH('[1]Lookup for use classification'!$B$2,B742)),'[1]Lookup for use classification'!$A$2,IF(ISNUMBER(SEARCH('[1]Lookup for use classification'!$B$3,B742)),'[1]Lookup for use classification'!$A$3,IF(OR(ISNUMBER(SEARCH('[1]Lookup for use classification'!$B$4,B742)),ISNUMBER(SEARCH('[1]Lookup for use classification'!$C$4,B742)),ISNUMBER(SEARCH('[1]Lookup for use classification'!$D$4,B742)),ISNUMBER(SEARCH('[1]Lookup for use classification'!$E$4,B742))),'[1]Lookup for use classification'!$A$4,IF(OR(ISNUMBER(SEARCH('[1]Lookup for use classification'!$B$5,B742)),ISNUMBER(SEARCH('[1]Lookup for use classification'!$C$5,B742)),ISNUMBER(SEARCH('[1]Lookup for use classification'!$D$5,B742))),'[1]Lookup for use classification'!$A$5,IF(OR(ISNUMBER(SEARCH('[1]Lookup for use classification'!$B$7,B742)),ISNUMBER(SEARCH('[1]Lookup for use classification'!$C$7,B742)),ISNUMBER(SEARCH('[1]Lookup for use classification'!$D$7,B742))),'[1]Lookup for use classification'!$A$7,IF(OR(ISNUMBER(SEARCH('[1]Lookup for use classification'!$B$9,B742)),ISNUMBER(SEARCH('[1]Lookup for use classification'!$C$9,B742)),ISNUMBER(SEARCH('[1]Lookup for use classification'!$D$9,B742)),ISNUMBER(SEARCH('[1]Lookup for use classification'!$E$9,B742)),ISNUMBER(SEARCH('[1]Lookup for use classification'!$F$9,B742)),ISNUMBER(SEARCH('[1]Lookup for use classification'!$G$9,B742)),ISNUMBER(SEARCH('[1]Lookup for use classification'!$H$9,B742)),ISNUMBER(SEARCH('[1]Lookup for use classification'!$I$9,B742)),ISNUMBER(SEARCH('[1]Lookup for use classification'!$J$9,B742)),ISNUMBER(SEARCH('[1]Lookup for use classification'!$K$9,B742))),'[1]Lookup for use classification'!$A$9,IF(OR(ISNUMBER(SEARCH('[1]Lookup for use classification'!$B$10,B742)),ISNUMBER(SEARCH('[1]Lookup for use classification'!$C$10,B742)),ISNUMBER(SEARCH('[1]Lookup for use classification'!$D$10,B742)),ISNUMBER(SEARCH('[1]Lookup for use classification'!$E$10,B742)),ISNUMBER(SEARCH('[1]Lookup for use classification'!$F$10,B742)),ISNUMBER(SEARCH('[1]Lookup for use classification'!$G$10,B742))),'[1]Lookup for use classification'!$A$10,IF(OR(ISNUMBER(SEARCH('[1]Lookup for use classification'!$B$11,B742)),ISNUMBER(SEARCH('[1]Lookup for use classification'!$C$11,B742))),'[1]Lookup for use classification'!$A$11,IF(OR(ISNUMBER(SEARCH('[1]Lookup for use classification'!$B$12,B742)),ISNUMBER(SEARCH('[1]Lookup for use classification'!$C$12,B742))),'[1]Lookup for use classification'!$A$12,IF(OR(ISNUMBER(SEARCH('[1]Lookup for use classification'!$B$13,B742)),ISNUMBER(SEARCH('[1]Lookup for use classification'!$C$13,B742)),ISNUMBER(SEARCH('[1]Lookup for use classification'!$D$13,B742)),,ISNUMBER(SEARCH('[1]Lookup for use classification'!$C$13,B742)),ISNUMBER(SEARCH('[1]Lookup for use classification'!$E$13,B742))),'[1]Lookup for use classification'!$A$13,IF(OR(ISNUMBER(SEARCH('[1]Lookup for use classification'!$B$14,B742)),ISNUMBER(SEARCH('[1]Lookup for use classification'!$C$14,B742))),'[1]Lookup for use classification'!$A$14,"Other"))))))))))))</f>
        <v>Other</v>
      </c>
      <c r="D742" s="85"/>
      <c r="E742" s="85"/>
      <c r="F742" s="85"/>
    </row>
    <row r="743" spans="1:6">
      <c r="A743" s="16" t="s">
        <v>952</v>
      </c>
      <c r="B743" s="38" t="s">
        <v>920</v>
      </c>
      <c r="C743" s="133" t="str">
        <f>IF(OR(ISNUMBER(SEARCH('[1]Lookup for use classification'!$B$1,B743)),ISNUMBER(SEARCH('[1]Lookup for use classification'!$C$1,B743)),ISNUMBER(SEARCH('[1]Lookup for use classification'!$D$1,B743)),ISNUMBER(SEARCH('[1]Lookup for use classification'!$E$1,B743))),'[1]Lookup for use classification'!$A$1,IF(ISNUMBER(SEARCH('[1]Lookup for use classification'!$B$2,B743)),'[1]Lookup for use classification'!$A$2,IF(ISNUMBER(SEARCH('[1]Lookup for use classification'!$B$3,B743)),'[1]Lookup for use classification'!$A$3,IF(OR(ISNUMBER(SEARCH('[1]Lookup for use classification'!$B$4,B743)),ISNUMBER(SEARCH('[1]Lookup for use classification'!$C$4,B743)),ISNUMBER(SEARCH('[1]Lookup for use classification'!$D$4,B743)),ISNUMBER(SEARCH('[1]Lookup for use classification'!$E$4,B743))),'[1]Lookup for use classification'!$A$4,IF(OR(ISNUMBER(SEARCH('[1]Lookup for use classification'!$B$5,B743)),ISNUMBER(SEARCH('[1]Lookup for use classification'!$C$5,B743)),ISNUMBER(SEARCH('[1]Lookup for use classification'!$D$5,B743))),'[1]Lookup for use classification'!$A$5,IF(OR(ISNUMBER(SEARCH('[1]Lookup for use classification'!$B$7,B743)),ISNUMBER(SEARCH('[1]Lookup for use classification'!$C$7,B743)),ISNUMBER(SEARCH('[1]Lookup for use classification'!$D$7,B743))),'[1]Lookup for use classification'!$A$7,IF(OR(ISNUMBER(SEARCH('[1]Lookup for use classification'!$B$9,B743)),ISNUMBER(SEARCH('[1]Lookup for use classification'!$C$9,B743)),ISNUMBER(SEARCH('[1]Lookup for use classification'!$D$9,B743)),ISNUMBER(SEARCH('[1]Lookup for use classification'!$E$9,B743)),ISNUMBER(SEARCH('[1]Lookup for use classification'!$F$9,B743)),ISNUMBER(SEARCH('[1]Lookup for use classification'!$G$9,B743)),ISNUMBER(SEARCH('[1]Lookup for use classification'!$H$9,B743)),ISNUMBER(SEARCH('[1]Lookup for use classification'!$I$9,B743)),ISNUMBER(SEARCH('[1]Lookup for use classification'!$J$9,B743)),ISNUMBER(SEARCH('[1]Lookup for use classification'!$K$9,B743))),'[1]Lookup for use classification'!$A$9,IF(OR(ISNUMBER(SEARCH('[1]Lookup for use classification'!$B$10,B743)),ISNUMBER(SEARCH('[1]Lookup for use classification'!$C$10,B743)),ISNUMBER(SEARCH('[1]Lookup for use classification'!$D$10,B743)),ISNUMBER(SEARCH('[1]Lookup for use classification'!$E$10,B743)),ISNUMBER(SEARCH('[1]Lookup for use classification'!$F$10,B743)),ISNUMBER(SEARCH('[1]Lookup for use classification'!$G$10,B743))),'[1]Lookup for use classification'!$A$10,IF(OR(ISNUMBER(SEARCH('[1]Lookup for use classification'!$B$11,B743)),ISNUMBER(SEARCH('[1]Lookup for use classification'!$C$11,B743))),'[1]Lookup for use classification'!$A$11,IF(OR(ISNUMBER(SEARCH('[1]Lookup for use classification'!$B$12,B743)),ISNUMBER(SEARCH('[1]Lookup for use classification'!$C$12,B743))),'[1]Lookup for use classification'!$A$12,IF(OR(ISNUMBER(SEARCH('[1]Lookup for use classification'!$B$13,B743)),ISNUMBER(SEARCH('[1]Lookup for use classification'!$C$13,B743)),ISNUMBER(SEARCH('[1]Lookup for use classification'!$D$13,B743)),,ISNUMBER(SEARCH('[1]Lookup for use classification'!$C$13,B743)),ISNUMBER(SEARCH('[1]Lookup for use classification'!$E$13,B743))),'[1]Lookup for use classification'!$A$13,IF(OR(ISNUMBER(SEARCH('[1]Lookup for use classification'!$B$14,B743)),ISNUMBER(SEARCH('[1]Lookup for use classification'!$C$14,B743))),'[1]Lookup for use classification'!$A$14,"Other"))))))))))))</f>
        <v>Other</v>
      </c>
      <c r="D743" s="41"/>
      <c r="E743" s="41"/>
      <c r="F743" s="41"/>
    </row>
    <row r="744" spans="1:6">
      <c r="A744" s="16" t="s">
        <v>952</v>
      </c>
      <c r="B744" s="38" t="s">
        <v>921</v>
      </c>
      <c r="C744" s="133" t="str">
        <f>IF(OR(ISNUMBER(SEARCH('[1]Lookup for use classification'!$B$1,B744)),ISNUMBER(SEARCH('[1]Lookup for use classification'!$C$1,B744)),ISNUMBER(SEARCH('[1]Lookup for use classification'!$D$1,B744)),ISNUMBER(SEARCH('[1]Lookup for use classification'!$E$1,B744))),'[1]Lookup for use classification'!$A$1,IF(ISNUMBER(SEARCH('[1]Lookup for use classification'!$B$2,B744)),'[1]Lookup for use classification'!$A$2,IF(ISNUMBER(SEARCH('[1]Lookup for use classification'!$B$3,B744)),'[1]Lookup for use classification'!$A$3,IF(OR(ISNUMBER(SEARCH('[1]Lookup for use classification'!$B$4,B744)),ISNUMBER(SEARCH('[1]Lookup for use classification'!$C$4,B744)),ISNUMBER(SEARCH('[1]Lookup for use classification'!$D$4,B744)),ISNUMBER(SEARCH('[1]Lookup for use classification'!$E$4,B744))),'[1]Lookup for use classification'!$A$4,IF(OR(ISNUMBER(SEARCH('[1]Lookup for use classification'!$B$5,B744)),ISNUMBER(SEARCH('[1]Lookup for use classification'!$C$5,B744)),ISNUMBER(SEARCH('[1]Lookup for use classification'!$D$5,B744))),'[1]Lookup for use classification'!$A$5,IF(OR(ISNUMBER(SEARCH('[1]Lookup for use classification'!$B$7,B744)),ISNUMBER(SEARCH('[1]Lookup for use classification'!$C$7,B744)),ISNUMBER(SEARCH('[1]Lookup for use classification'!$D$7,B744))),'[1]Lookup for use classification'!$A$7,IF(OR(ISNUMBER(SEARCH('[1]Lookup for use classification'!$B$9,B744)),ISNUMBER(SEARCH('[1]Lookup for use classification'!$C$9,B744)),ISNUMBER(SEARCH('[1]Lookup for use classification'!$D$9,B744)),ISNUMBER(SEARCH('[1]Lookup for use classification'!$E$9,B744)),ISNUMBER(SEARCH('[1]Lookup for use classification'!$F$9,B744)),ISNUMBER(SEARCH('[1]Lookup for use classification'!$G$9,B744)),ISNUMBER(SEARCH('[1]Lookup for use classification'!$H$9,B744)),ISNUMBER(SEARCH('[1]Lookup for use classification'!$I$9,B744)),ISNUMBER(SEARCH('[1]Lookup for use classification'!$J$9,B744)),ISNUMBER(SEARCH('[1]Lookup for use classification'!$K$9,B744))),'[1]Lookup for use classification'!$A$9,IF(OR(ISNUMBER(SEARCH('[1]Lookup for use classification'!$B$10,B744)),ISNUMBER(SEARCH('[1]Lookup for use classification'!$C$10,B744)),ISNUMBER(SEARCH('[1]Lookup for use classification'!$D$10,B744)),ISNUMBER(SEARCH('[1]Lookup for use classification'!$E$10,B744)),ISNUMBER(SEARCH('[1]Lookup for use classification'!$F$10,B744)),ISNUMBER(SEARCH('[1]Lookup for use classification'!$G$10,B744))),'[1]Lookup for use classification'!$A$10,IF(OR(ISNUMBER(SEARCH('[1]Lookup for use classification'!$B$11,B744)),ISNUMBER(SEARCH('[1]Lookup for use classification'!$C$11,B744))),'[1]Lookup for use classification'!$A$11,IF(OR(ISNUMBER(SEARCH('[1]Lookup for use classification'!$B$12,B744)),ISNUMBER(SEARCH('[1]Lookup for use classification'!$C$12,B744))),'[1]Lookup for use classification'!$A$12,IF(OR(ISNUMBER(SEARCH('[1]Lookup for use classification'!$B$13,B744)),ISNUMBER(SEARCH('[1]Lookup for use classification'!$C$13,B744)),ISNUMBER(SEARCH('[1]Lookup for use classification'!$D$13,B744)),,ISNUMBER(SEARCH('[1]Lookup for use classification'!$C$13,B744)),ISNUMBER(SEARCH('[1]Lookup for use classification'!$E$13,B744))),'[1]Lookup for use classification'!$A$13,IF(OR(ISNUMBER(SEARCH('[1]Lookup for use classification'!$B$14,B744)),ISNUMBER(SEARCH('[1]Lookup for use classification'!$C$14,B744))),'[1]Lookup for use classification'!$A$14,"Other"))))))))))))</f>
        <v>Other</v>
      </c>
      <c r="D744" s="85"/>
      <c r="E744" s="85"/>
      <c r="F744" s="85"/>
    </row>
    <row r="745" spans="1:6">
      <c r="A745" s="16" t="s">
        <v>952</v>
      </c>
      <c r="B745" s="38" t="s">
        <v>922</v>
      </c>
      <c r="C745" s="133" t="str">
        <f>IF(OR(ISNUMBER(SEARCH('[1]Lookup for use classification'!$B$1,B745)),ISNUMBER(SEARCH('[1]Lookup for use classification'!$C$1,B745)),ISNUMBER(SEARCH('[1]Lookup for use classification'!$D$1,B745)),ISNUMBER(SEARCH('[1]Lookup for use classification'!$E$1,B745))),'[1]Lookup for use classification'!$A$1,IF(ISNUMBER(SEARCH('[1]Lookup for use classification'!$B$2,B745)),'[1]Lookup for use classification'!$A$2,IF(ISNUMBER(SEARCH('[1]Lookup for use classification'!$B$3,B745)),'[1]Lookup for use classification'!$A$3,IF(OR(ISNUMBER(SEARCH('[1]Lookup for use classification'!$B$4,B745)),ISNUMBER(SEARCH('[1]Lookup for use classification'!$C$4,B745)),ISNUMBER(SEARCH('[1]Lookup for use classification'!$D$4,B745)),ISNUMBER(SEARCH('[1]Lookup for use classification'!$E$4,B745))),'[1]Lookup for use classification'!$A$4,IF(OR(ISNUMBER(SEARCH('[1]Lookup for use classification'!$B$5,B745)),ISNUMBER(SEARCH('[1]Lookup for use classification'!$C$5,B745)),ISNUMBER(SEARCH('[1]Lookup for use classification'!$D$5,B745))),'[1]Lookup for use classification'!$A$5,IF(OR(ISNUMBER(SEARCH('[1]Lookup for use classification'!$B$7,B745)),ISNUMBER(SEARCH('[1]Lookup for use classification'!$C$7,B745)),ISNUMBER(SEARCH('[1]Lookup for use classification'!$D$7,B745))),'[1]Lookup for use classification'!$A$7,IF(OR(ISNUMBER(SEARCH('[1]Lookup for use classification'!$B$9,B745)),ISNUMBER(SEARCH('[1]Lookup for use classification'!$C$9,B745)),ISNUMBER(SEARCH('[1]Lookup for use classification'!$D$9,B745)),ISNUMBER(SEARCH('[1]Lookup for use classification'!$E$9,B745)),ISNUMBER(SEARCH('[1]Lookup for use classification'!$F$9,B745)),ISNUMBER(SEARCH('[1]Lookup for use classification'!$G$9,B745)),ISNUMBER(SEARCH('[1]Lookup for use classification'!$H$9,B745)),ISNUMBER(SEARCH('[1]Lookup for use classification'!$I$9,B745)),ISNUMBER(SEARCH('[1]Lookup for use classification'!$J$9,B745)),ISNUMBER(SEARCH('[1]Lookup for use classification'!$K$9,B745))),'[1]Lookup for use classification'!$A$9,IF(OR(ISNUMBER(SEARCH('[1]Lookup for use classification'!$B$10,B745)),ISNUMBER(SEARCH('[1]Lookup for use classification'!$C$10,B745)),ISNUMBER(SEARCH('[1]Lookup for use classification'!$D$10,B745)),ISNUMBER(SEARCH('[1]Lookup for use classification'!$E$10,B745)),ISNUMBER(SEARCH('[1]Lookup for use classification'!$F$10,B745)),ISNUMBER(SEARCH('[1]Lookup for use classification'!$G$10,B745))),'[1]Lookup for use classification'!$A$10,IF(OR(ISNUMBER(SEARCH('[1]Lookup for use classification'!$B$11,B745)),ISNUMBER(SEARCH('[1]Lookup for use classification'!$C$11,B745))),'[1]Lookup for use classification'!$A$11,IF(OR(ISNUMBER(SEARCH('[1]Lookup for use classification'!$B$12,B745)),ISNUMBER(SEARCH('[1]Lookup for use classification'!$C$12,B745))),'[1]Lookup for use classification'!$A$12,IF(OR(ISNUMBER(SEARCH('[1]Lookup for use classification'!$B$13,B745)),ISNUMBER(SEARCH('[1]Lookup for use classification'!$C$13,B745)),ISNUMBER(SEARCH('[1]Lookup for use classification'!$D$13,B745)),,ISNUMBER(SEARCH('[1]Lookup for use classification'!$C$13,B745)),ISNUMBER(SEARCH('[1]Lookup for use classification'!$E$13,B745))),'[1]Lookup for use classification'!$A$13,IF(OR(ISNUMBER(SEARCH('[1]Lookup for use classification'!$B$14,B745)),ISNUMBER(SEARCH('[1]Lookup for use classification'!$C$14,B745))),'[1]Lookup for use classification'!$A$14,"Other"))))))))))))</f>
        <v>Other</v>
      </c>
      <c r="D745" s="85"/>
      <c r="E745" s="85"/>
      <c r="F745" s="85"/>
    </row>
    <row r="746" spans="1:6">
      <c r="A746" s="16" t="s">
        <v>952</v>
      </c>
      <c r="B746" s="38" t="s">
        <v>923</v>
      </c>
      <c r="C746" s="133" t="str">
        <f>IF(OR(ISNUMBER(SEARCH('[1]Lookup for use classification'!$B$1,B746)),ISNUMBER(SEARCH('[1]Lookup for use classification'!$C$1,B746)),ISNUMBER(SEARCH('[1]Lookup for use classification'!$D$1,B746)),ISNUMBER(SEARCH('[1]Lookup for use classification'!$E$1,B746))),'[1]Lookup for use classification'!$A$1,IF(ISNUMBER(SEARCH('[1]Lookup for use classification'!$B$2,B746)),'[1]Lookup for use classification'!$A$2,IF(ISNUMBER(SEARCH('[1]Lookup for use classification'!$B$3,B746)),'[1]Lookup for use classification'!$A$3,IF(OR(ISNUMBER(SEARCH('[1]Lookup for use classification'!$B$4,B746)),ISNUMBER(SEARCH('[1]Lookup for use classification'!$C$4,B746)),ISNUMBER(SEARCH('[1]Lookup for use classification'!$D$4,B746)),ISNUMBER(SEARCH('[1]Lookup for use classification'!$E$4,B746))),'[1]Lookup for use classification'!$A$4,IF(OR(ISNUMBER(SEARCH('[1]Lookup for use classification'!$B$5,B746)),ISNUMBER(SEARCH('[1]Lookup for use classification'!$C$5,B746)),ISNUMBER(SEARCH('[1]Lookup for use classification'!$D$5,B746))),'[1]Lookup for use classification'!$A$5,IF(OR(ISNUMBER(SEARCH('[1]Lookup for use classification'!$B$7,B746)),ISNUMBER(SEARCH('[1]Lookup for use classification'!$C$7,B746)),ISNUMBER(SEARCH('[1]Lookup for use classification'!$D$7,B746))),'[1]Lookup for use classification'!$A$7,IF(OR(ISNUMBER(SEARCH('[1]Lookup for use classification'!$B$9,B746)),ISNUMBER(SEARCH('[1]Lookup for use classification'!$C$9,B746)),ISNUMBER(SEARCH('[1]Lookup for use classification'!$D$9,B746)),ISNUMBER(SEARCH('[1]Lookup for use classification'!$E$9,B746)),ISNUMBER(SEARCH('[1]Lookup for use classification'!$F$9,B746)),ISNUMBER(SEARCH('[1]Lookup for use classification'!$G$9,B746)),ISNUMBER(SEARCH('[1]Lookup for use classification'!$H$9,B746)),ISNUMBER(SEARCH('[1]Lookup for use classification'!$I$9,B746)),ISNUMBER(SEARCH('[1]Lookup for use classification'!$J$9,B746)),ISNUMBER(SEARCH('[1]Lookup for use classification'!$K$9,B746))),'[1]Lookup for use classification'!$A$9,IF(OR(ISNUMBER(SEARCH('[1]Lookup for use classification'!$B$10,B746)),ISNUMBER(SEARCH('[1]Lookup for use classification'!$C$10,B746)),ISNUMBER(SEARCH('[1]Lookup for use classification'!$D$10,B746)),ISNUMBER(SEARCH('[1]Lookup for use classification'!$E$10,B746)),ISNUMBER(SEARCH('[1]Lookup for use classification'!$F$10,B746)),ISNUMBER(SEARCH('[1]Lookup for use classification'!$G$10,B746))),'[1]Lookup for use classification'!$A$10,IF(OR(ISNUMBER(SEARCH('[1]Lookup for use classification'!$B$11,B746)),ISNUMBER(SEARCH('[1]Lookup for use classification'!$C$11,B746))),'[1]Lookup for use classification'!$A$11,IF(OR(ISNUMBER(SEARCH('[1]Lookup for use classification'!$B$12,B746)),ISNUMBER(SEARCH('[1]Lookup for use classification'!$C$12,B746))),'[1]Lookup for use classification'!$A$12,IF(OR(ISNUMBER(SEARCH('[1]Lookup for use classification'!$B$13,B746)),ISNUMBER(SEARCH('[1]Lookup for use classification'!$C$13,B746)),ISNUMBER(SEARCH('[1]Lookup for use classification'!$D$13,B746)),,ISNUMBER(SEARCH('[1]Lookup for use classification'!$C$13,B746)),ISNUMBER(SEARCH('[1]Lookup for use classification'!$E$13,B746))),'[1]Lookup for use classification'!$A$13,IF(OR(ISNUMBER(SEARCH('[1]Lookup for use classification'!$B$14,B746)),ISNUMBER(SEARCH('[1]Lookup for use classification'!$C$14,B746))),'[1]Lookup for use classification'!$A$14,"Other"))))))))))))</f>
        <v>Public Assembly</v>
      </c>
      <c r="D746" s="41"/>
      <c r="E746" s="41"/>
      <c r="F746" s="41"/>
    </row>
    <row r="747" spans="1:6">
      <c r="A747" s="16" t="s">
        <v>952</v>
      </c>
      <c r="B747" s="38" t="s">
        <v>924</v>
      </c>
      <c r="C747" s="133" t="str">
        <f>IF(OR(ISNUMBER(SEARCH('[1]Lookup for use classification'!$B$1,B747)),ISNUMBER(SEARCH('[1]Lookup for use classification'!$C$1,B747)),ISNUMBER(SEARCH('[1]Lookup for use classification'!$D$1,B747)),ISNUMBER(SEARCH('[1]Lookup for use classification'!$E$1,B747))),'[1]Lookup for use classification'!$A$1,IF(ISNUMBER(SEARCH('[1]Lookup for use classification'!$B$2,B747)),'[1]Lookup for use classification'!$A$2,IF(ISNUMBER(SEARCH('[1]Lookup for use classification'!$B$3,B747)),'[1]Lookup for use classification'!$A$3,IF(OR(ISNUMBER(SEARCH('[1]Lookup for use classification'!$B$4,B747)),ISNUMBER(SEARCH('[1]Lookup for use classification'!$C$4,B747)),ISNUMBER(SEARCH('[1]Lookup for use classification'!$D$4,B747)),ISNUMBER(SEARCH('[1]Lookup for use classification'!$E$4,B747))),'[1]Lookup for use classification'!$A$4,IF(OR(ISNUMBER(SEARCH('[1]Lookup for use classification'!$B$5,B747)),ISNUMBER(SEARCH('[1]Lookup for use classification'!$C$5,B747)),ISNUMBER(SEARCH('[1]Lookup for use classification'!$D$5,B747))),'[1]Lookup for use classification'!$A$5,IF(OR(ISNUMBER(SEARCH('[1]Lookup for use classification'!$B$7,B747)),ISNUMBER(SEARCH('[1]Lookup for use classification'!$C$7,B747)),ISNUMBER(SEARCH('[1]Lookup for use classification'!$D$7,B747))),'[1]Lookup for use classification'!$A$7,IF(OR(ISNUMBER(SEARCH('[1]Lookup for use classification'!$B$9,B747)),ISNUMBER(SEARCH('[1]Lookup for use classification'!$C$9,B747)),ISNUMBER(SEARCH('[1]Lookup for use classification'!$D$9,B747)),ISNUMBER(SEARCH('[1]Lookup for use classification'!$E$9,B747)),ISNUMBER(SEARCH('[1]Lookup for use classification'!$F$9,B747)),ISNUMBER(SEARCH('[1]Lookup for use classification'!$G$9,B747)),ISNUMBER(SEARCH('[1]Lookup for use classification'!$H$9,B747)),ISNUMBER(SEARCH('[1]Lookup for use classification'!$I$9,B747)),ISNUMBER(SEARCH('[1]Lookup for use classification'!$J$9,B747)),ISNUMBER(SEARCH('[1]Lookup for use classification'!$K$9,B747))),'[1]Lookup for use classification'!$A$9,IF(OR(ISNUMBER(SEARCH('[1]Lookup for use classification'!$B$10,B747)),ISNUMBER(SEARCH('[1]Lookup for use classification'!$C$10,B747)),ISNUMBER(SEARCH('[1]Lookup for use classification'!$D$10,B747)),ISNUMBER(SEARCH('[1]Lookup for use classification'!$E$10,B747)),ISNUMBER(SEARCH('[1]Lookup for use classification'!$F$10,B747)),ISNUMBER(SEARCH('[1]Lookup for use classification'!$G$10,B747))),'[1]Lookup for use classification'!$A$10,IF(OR(ISNUMBER(SEARCH('[1]Lookup for use classification'!$B$11,B747)),ISNUMBER(SEARCH('[1]Lookup for use classification'!$C$11,B747))),'[1]Lookup for use classification'!$A$11,IF(OR(ISNUMBER(SEARCH('[1]Lookup for use classification'!$B$12,B747)),ISNUMBER(SEARCH('[1]Lookup for use classification'!$C$12,B747))),'[1]Lookup for use classification'!$A$12,IF(OR(ISNUMBER(SEARCH('[1]Lookup for use classification'!$B$13,B747)),ISNUMBER(SEARCH('[1]Lookup for use classification'!$C$13,B747)),ISNUMBER(SEARCH('[1]Lookup for use classification'!$D$13,B747)),,ISNUMBER(SEARCH('[1]Lookup for use classification'!$C$13,B747)),ISNUMBER(SEARCH('[1]Lookup for use classification'!$E$13,B747))),'[1]Lookup for use classification'!$A$13,IF(OR(ISNUMBER(SEARCH('[1]Lookup for use classification'!$B$14,B747)),ISNUMBER(SEARCH('[1]Lookup for use classification'!$C$14,B747))),'[1]Lookup for use classification'!$A$14,"Other"))))))))))))</f>
        <v>Other</v>
      </c>
      <c r="D747" s="39"/>
      <c r="E747" s="41"/>
      <c r="F747" s="41"/>
    </row>
    <row r="748" spans="1:6">
      <c r="A748" s="16" t="s">
        <v>952</v>
      </c>
      <c r="B748" s="38" t="s">
        <v>925</v>
      </c>
      <c r="C748" s="133" t="str">
        <f>IF(OR(ISNUMBER(SEARCH('[1]Lookup for use classification'!$B$1,B748)),ISNUMBER(SEARCH('[1]Lookup for use classification'!$C$1,B748)),ISNUMBER(SEARCH('[1]Lookup for use classification'!$D$1,B748)),ISNUMBER(SEARCH('[1]Lookup for use classification'!$E$1,B748))),'[1]Lookup for use classification'!$A$1,IF(ISNUMBER(SEARCH('[1]Lookup for use classification'!$B$2,B748)),'[1]Lookup for use classification'!$A$2,IF(ISNUMBER(SEARCH('[1]Lookup for use classification'!$B$3,B748)),'[1]Lookup for use classification'!$A$3,IF(OR(ISNUMBER(SEARCH('[1]Lookup for use classification'!$B$4,B748)),ISNUMBER(SEARCH('[1]Lookup for use classification'!$C$4,B748)),ISNUMBER(SEARCH('[1]Lookup for use classification'!$D$4,B748)),ISNUMBER(SEARCH('[1]Lookup for use classification'!$E$4,B748))),'[1]Lookup for use classification'!$A$4,IF(OR(ISNUMBER(SEARCH('[1]Lookup for use classification'!$B$5,B748)),ISNUMBER(SEARCH('[1]Lookup for use classification'!$C$5,B748)),ISNUMBER(SEARCH('[1]Lookup for use classification'!$D$5,B748))),'[1]Lookup for use classification'!$A$5,IF(OR(ISNUMBER(SEARCH('[1]Lookup for use classification'!$B$7,B748)),ISNUMBER(SEARCH('[1]Lookup for use classification'!$C$7,B748)),ISNUMBER(SEARCH('[1]Lookup for use classification'!$D$7,B748))),'[1]Lookup for use classification'!$A$7,IF(OR(ISNUMBER(SEARCH('[1]Lookup for use classification'!$B$9,B748)),ISNUMBER(SEARCH('[1]Lookup for use classification'!$C$9,B748)),ISNUMBER(SEARCH('[1]Lookup for use classification'!$D$9,B748)),ISNUMBER(SEARCH('[1]Lookup for use classification'!$E$9,B748)),ISNUMBER(SEARCH('[1]Lookup for use classification'!$F$9,B748)),ISNUMBER(SEARCH('[1]Lookup for use classification'!$G$9,B748)),ISNUMBER(SEARCH('[1]Lookup for use classification'!$H$9,B748)),ISNUMBER(SEARCH('[1]Lookup for use classification'!$I$9,B748)),ISNUMBER(SEARCH('[1]Lookup for use classification'!$J$9,B748)),ISNUMBER(SEARCH('[1]Lookup for use classification'!$K$9,B748))),'[1]Lookup for use classification'!$A$9,IF(OR(ISNUMBER(SEARCH('[1]Lookup for use classification'!$B$10,B748)),ISNUMBER(SEARCH('[1]Lookup for use classification'!$C$10,B748)),ISNUMBER(SEARCH('[1]Lookup for use classification'!$D$10,B748)),ISNUMBER(SEARCH('[1]Lookup for use classification'!$E$10,B748)),ISNUMBER(SEARCH('[1]Lookup for use classification'!$F$10,B748)),ISNUMBER(SEARCH('[1]Lookup for use classification'!$G$10,B748))),'[1]Lookup for use classification'!$A$10,IF(OR(ISNUMBER(SEARCH('[1]Lookup for use classification'!$B$11,B748)),ISNUMBER(SEARCH('[1]Lookup for use classification'!$C$11,B748))),'[1]Lookup for use classification'!$A$11,IF(OR(ISNUMBER(SEARCH('[1]Lookup for use classification'!$B$12,B748)),ISNUMBER(SEARCH('[1]Lookup for use classification'!$C$12,B748))),'[1]Lookup for use classification'!$A$12,IF(OR(ISNUMBER(SEARCH('[1]Lookup for use classification'!$B$13,B748)),ISNUMBER(SEARCH('[1]Lookup for use classification'!$C$13,B748)),ISNUMBER(SEARCH('[1]Lookup for use classification'!$D$13,B748)),,ISNUMBER(SEARCH('[1]Lookup for use classification'!$C$13,B748)),ISNUMBER(SEARCH('[1]Lookup for use classification'!$E$13,B748))),'[1]Lookup for use classification'!$A$13,IF(OR(ISNUMBER(SEARCH('[1]Lookup for use classification'!$B$14,B748)),ISNUMBER(SEARCH('[1]Lookup for use classification'!$C$14,B748))),'[1]Lookup for use classification'!$A$14,"Other"))))))))))))</f>
        <v>Other</v>
      </c>
      <c r="D748" s="39"/>
      <c r="E748" s="41"/>
      <c r="F748" s="41"/>
    </row>
    <row r="749" spans="1:6">
      <c r="A749" s="16" t="s">
        <v>952</v>
      </c>
      <c r="B749" s="38" t="s">
        <v>158</v>
      </c>
      <c r="C749" s="133" t="str">
        <f>IF(OR(ISNUMBER(SEARCH('[1]Lookup for use classification'!$B$1,B749)),ISNUMBER(SEARCH('[1]Lookup for use classification'!$C$1,B749)),ISNUMBER(SEARCH('[1]Lookup for use classification'!$D$1,B749)),ISNUMBER(SEARCH('[1]Lookup for use classification'!$E$1,B749))),'[1]Lookup for use classification'!$A$1,IF(ISNUMBER(SEARCH('[1]Lookup for use classification'!$B$2,B749)),'[1]Lookup for use classification'!$A$2,IF(ISNUMBER(SEARCH('[1]Lookup for use classification'!$B$3,B749)),'[1]Lookup for use classification'!$A$3,IF(OR(ISNUMBER(SEARCH('[1]Lookup for use classification'!$B$4,B749)),ISNUMBER(SEARCH('[1]Lookup for use classification'!$C$4,B749)),ISNUMBER(SEARCH('[1]Lookup for use classification'!$D$4,B749)),ISNUMBER(SEARCH('[1]Lookup for use classification'!$E$4,B749))),'[1]Lookup for use classification'!$A$4,IF(OR(ISNUMBER(SEARCH('[1]Lookup for use classification'!$B$5,B749)),ISNUMBER(SEARCH('[1]Lookup for use classification'!$C$5,B749)),ISNUMBER(SEARCH('[1]Lookup for use classification'!$D$5,B749))),'[1]Lookup for use classification'!$A$5,IF(OR(ISNUMBER(SEARCH('[1]Lookup for use classification'!$B$7,B749)),ISNUMBER(SEARCH('[1]Lookup for use classification'!$C$7,B749)),ISNUMBER(SEARCH('[1]Lookup for use classification'!$D$7,B749))),'[1]Lookup for use classification'!$A$7,IF(OR(ISNUMBER(SEARCH('[1]Lookup for use classification'!$B$9,B749)),ISNUMBER(SEARCH('[1]Lookup for use classification'!$C$9,B749)),ISNUMBER(SEARCH('[1]Lookup for use classification'!$D$9,B749)),ISNUMBER(SEARCH('[1]Lookup for use classification'!$E$9,B749)),ISNUMBER(SEARCH('[1]Lookup for use classification'!$F$9,B749)),ISNUMBER(SEARCH('[1]Lookup for use classification'!$G$9,B749)),ISNUMBER(SEARCH('[1]Lookup for use classification'!$H$9,B749)),ISNUMBER(SEARCH('[1]Lookup for use classification'!$I$9,B749)),ISNUMBER(SEARCH('[1]Lookup for use classification'!$J$9,B749)),ISNUMBER(SEARCH('[1]Lookup for use classification'!$K$9,B749))),'[1]Lookup for use classification'!$A$9,IF(OR(ISNUMBER(SEARCH('[1]Lookup for use classification'!$B$10,B749)),ISNUMBER(SEARCH('[1]Lookup for use classification'!$C$10,B749)),ISNUMBER(SEARCH('[1]Lookup for use classification'!$D$10,B749)),ISNUMBER(SEARCH('[1]Lookup for use classification'!$E$10,B749)),ISNUMBER(SEARCH('[1]Lookup for use classification'!$F$10,B749)),ISNUMBER(SEARCH('[1]Lookup for use classification'!$G$10,B749))),'[1]Lookup for use classification'!$A$10,IF(OR(ISNUMBER(SEARCH('[1]Lookup for use classification'!$B$11,B749)),ISNUMBER(SEARCH('[1]Lookup for use classification'!$C$11,B749))),'[1]Lookup for use classification'!$A$11,IF(OR(ISNUMBER(SEARCH('[1]Lookup for use classification'!$B$12,B749)),ISNUMBER(SEARCH('[1]Lookup for use classification'!$C$12,B749))),'[1]Lookup for use classification'!$A$12,IF(OR(ISNUMBER(SEARCH('[1]Lookup for use classification'!$B$13,B749)),ISNUMBER(SEARCH('[1]Lookup for use classification'!$C$13,B749)),ISNUMBER(SEARCH('[1]Lookup for use classification'!$D$13,B749)),,ISNUMBER(SEARCH('[1]Lookup for use classification'!$C$13,B749)),ISNUMBER(SEARCH('[1]Lookup for use classification'!$E$13,B749))),'[1]Lookup for use classification'!$A$13,IF(OR(ISNUMBER(SEARCH('[1]Lookup for use classification'!$B$14,B749)),ISNUMBER(SEARCH('[1]Lookup for use classification'!$C$14,B749))),'[1]Lookup for use classification'!$A$14,"Other"))))))))))))</f>
        <v>Public Assembly</v>
      </c>
      <c r="D749" s="39"/>
      <c r="E749" s="41"/>
      <c r="F749" s="41"/>
    </row>
    <row r="750" spans="1:6">
      <c r="A750" s="16" t="s">
        <v>952</v>
      </c>
      <c r="B750" s="38" t="s">
        <v>712</v>
      </c>
      <c r="C750" s="133" t="str">
        <f>IF(OR(ISNUMBER(SEARCH('[1]Lookup for use classification'!$B$1,B750)),ISNUMBER(SEARCH('[1]Lookup for use classification'!$C$1,B750)),ISNUMBER(SEARCH('[1]Lookup for use classification'!$D$1,B750)),ISNUMBER(SEARCH('[1]Lookup for use classification'!$E$1,B750))),'[1]Lookup for use classification'!$A$1,IF(ISNUMBER(SEARCH('[1]Lookup for use classification'!$B$2,B750)),'[1]Lookup for use classification'!$A$2,IF(ISNUMBER(SEARCH('[1]Lookup for use classification'!$B$3,B750)),'[1]Lookup for use classification'!$A$3,IF(OR(ISNUMBER(SEARCH('[1]Lookup for use classification'!$B$4,B750)),ISNUMBER(SEARCH('[1]Lookup for use classification'!$C$4,B750)),ISNUMBER(SEARCH('[1]Lookup for use classification'!$D$4,B750)),ISNUMBER(SEARCH('[1]Lookup for use classification'!$E$4,B750))),'[1]Lookup for use classification'!$A$4,IF(OR(ISNUMBER(SEARCH('[1]Lookup for use classification'!$B$5,B750)),ISNUMBER(SEARCH('[1]Lookup for use classification'!$C$5,B750)),ISNUMBER(SEARCH('[1]Lookup for use classification'!$D$5,B750))),'[1]Lookup for use classification'!$A$5,IF(OR(ISNUMBER(SEARCH('[1]Lookup for use classification'!$B$7,B750)),ISNUMBER(SEARCH('[1]Lookup for use classification'!$C$7,B750)),ISNUMBER(SEARCH('[1]Lookup for use classification'!$D$7,B750))),'[1]Lookup for use classification'!$A$7,IF(OR(ISNUMBER(SEARCH('[1]Lookup for use classification'!$B$9,B750)),ISNUMBER(SEARCH('[1]Lookup for use classification'!$C$9,B750)),ISNUMBER(SEARCH('[1]Lookup for use classification'!$D$9,B750)),ISNUMBER(SEARCH('[1]Lookup for use classification'!$E$9,B750)),ISNUMBER(SEARCH('[1]Lookup for use classification'!$F$9,B750)),ISNUMBER(SEARCH('[1]Lookup for use classification'!$G$9,B750)),ISNUMBER(SEARCH('[1]Lookup for use classification'!$H$9,B750)),ISNUMBER(SEARCH('[1]Lookup for use classification'!$I$9,B750)),ISNUMBER(SEARCH('[1]Lookup for use classification'!$J$9,B750)),ISNUMBER(SEARCH('[1]Lookup for use classification'!$K$9,B750))),'[1]Lookup for use classification'!$A$9,IF(OR(ISNUMBER(SEARCH('[1]Lookup for use classification'!$B$10,B750)),ISNUMBER(SEARCH('[1]Lookup for use classification'!$C$10,B750)),ISNUMBER(SEARCH('[1]Lookup for use classification'!$D$10,B750)),ISNUMBER(SEARCH('[1]Lookup for use classification'!$E$10,B750)),ISNUMBER(SEARCH('[1]Lookup for use classification'!$F$10,B750)),ISNUMBER(SEARCH('[1]Lookup for use classification'!$G$10,B750))),'[1]Lookup for use classification'!$A$10,IF(OR(ISNUMBER(SEARCH('[1]Lookup for use classification'!$B$11,B750)),ISNUMBER(SEARCH('[1]Lookup for use classification'!$C$11,B750))),'[1]Lookup for use classification'!$A$11,IF(OR(ISNUMBER(SEARCH('[1]Lookup for use classification'!$B$12,B750)),ISNUMBER(SEARCH('[1]Lookup for use classification'!$C$12,B750))),'[1]Lookup for use classification'!$A$12,IF(OR(ISNUMBER(SEARCH('[1]Lookup for use classification'!$B$13,B750)),ISNUMBER(SEARCH('[1]Lookup for use classification'!$C$13,B750)),ISNUMBER(SEARCH('[1]Lookup for use classification'!$D$13,B750)),,ISNUMBER(SEARCH('[1]Lookup for use classification'!$C$13,B750)),ISNUMBER(SEARCH('[1]Lookup for use classification'!$E$13,B750))),'[1]Lookup for use classification'!$A$13,IF(OR(ISNUMBER(SEARCH('[1]Lookup for use classification'!$B$14,B750)),ISNUMBER(SEARCH('[1]Lookup for use classification'!$C$14,B750))),'[1]Lookup for use classification'!$A$14,"Other"))))))))))))</f>
        <v>Office</v>
      </c>
      <c r="D750" s="39">
        <v>1280</v>
      </c>
      <c r="E750" s="41"/>
      <c r="F750" s="41"/>
    </row>
    <row r="751" spans="1:6">
      <c r="A751" s="16" t="s">
        <v>952</v>
      </c>
      <c r="B751" s="38" t="s">
        <v>74</v>
      </c>
      <c r="C751" s="133" t="str">
        <f>IF(OR(ISNUMBER(SEARCH('[1]Lookup for use classification'!$B$1,B751)),ISNUMBER(SEARCH('[1]Lookup for use classification'!$C$1,B751)),ISNUMBER(SEARCH('[1]Lookup for use classification'!$D$1,B751)),ISNUMBER(SEARCH('[1]Lookup for use classification'!$E$1,B751))),'[1]Lookup for use classification'!$A$1,IF(ISNUMBER(SEARCH('[1]Lookup for use classification'!$B$2,B751)),'[1]Lookup for use classification'!$A$2,IF(ISNUMBER(SEARCH('[1]Lookup for use classification'!$B$3,B751)),'[1]Lookup for use classification'!$A$3,IF(OR(ISNUMBER(SEARCH('[1]Lookup for use classification'!$B$4,B751)),ISNUMBER(SEARCH('[1]Lookup for use classification'!$C$4,B751)),ISNUMBER(SEARCH('[1]Lookup for use classification'!$D$4,B751)),ISNUMBER(SEARCH('[1]Lookup for use classification'!$E$4,B751))),'[1]Lookup for use classification'!$A$4,IF(OR(ISNUMBER(SEARCH('[1]Lookup for use classification'!$B$5,B751)),ISNUMBER(SEARCH('[1]Lookup for use classification'!$C$5,B751)),ISNUMBER(SEARCH('[1]Lookup for use classification'!$D$5,B751))),'[1]Lookup for use classification'!$A$5,IF(OR(ISNUMBER(SEARCH('[1]Lookup for use classification'!$B$7,B751)),ISNUMBER(SEARCH('[1]Lookup for use classification'!$C$7,B751)),ISNUMBER(SEARCH('[1]Lookup for use classification'!$D$7,B751))),'[1]Lookup for use classification'!$A$7,IF(OR(ISNUMBER(SEARCH('[1]Lookup for use classification'!$B$9,B751)),ISNUMBER(SEARCH('[1]Lookup for use classification'!$C$9,B751)),ISNUMBER(SEARCH('[1]Lookup for use classification'!$D$9,B751)),ISNUMBER(SEARCH('[1]Lookup for use classification'!$E$9,B751)),ISNUMBER(SEARCH('[1]Lookup for use classification'!$F$9,B751)),ISNUMBER(SEARCH('[1]Lookup for use classification'!$G$9,B751)),ISNUMBER(SEARCH('[1]Lookup for use classification'!$H$9,B751)),ISNUMBER(SEARCH('[1]Lookup for use classification'!$I$9,B751)),ISNUMBER(SEARCH('[1]Lookup for use classification'!$J$9,B751)),ISNUMBER(SEARCH('[1]Lookup for use classification'!$K$9,B751))),'[1]Lookup for use classification'!$A$9,IF(OR(ISNUMBER(SEARCH('[1]Lookup for use classification'!$B$10,B751)),ISNUMBER(SEARCH('[1]Lookup for use classification'!$C$10,B751)),ISNUMBER(SEARCH('[1]Lookup for use classification'!$D$10,B751)),ISNUMBER(SEARCH('[1]Lookup for use classification'!$E$10,B751)),ISNUMBER(SEARCH('[1]Lookup for use classification'!$F$10,B751)),ISNUMBER(SEARCH('[1]Lookup for use classification'!$G$10,B751))),'[1]Lookup for use classification'!$A$10,IF(OR(ISNUMBER(SEARCH('[1]Lookup for use classification'!$B$11,B751)),ISNUMBER(SEARCH('[1]Lookup for use classification'!$C$11,B751))),'[1]Lookup for use classification'!$A$11,IF(OR(ISNUMBER(SEARCH('[1]Lookup for use classification'!$B$12,B751)),ISNUMBER(SEARCH('[1]Lookup for use classification'!$C$12,B751))),'[1]Lookup for use classification'!$A$12,IF(OR(ISNUMBER(SEARCH('[1]Lookup for use classification'!$B$13,B751)),ISNUMBER(SEARCH('[1]Lookup for use classification'!$C$13,B751)),ISNUMBER(SEARCH('[1]Lookup for use classification'!$D$13,B751)),,ISNUMBER(SEARCH('[1]Lookup for use classification'!$C$13,B751)),ISNUMBER(SEARCH('[1]Lookup for use classification'!$E$13,B751))),'[1]Lookup for use classification'!$A$13,IF(OR(ISNUMBER(SEARCH('[1]Lookup for use classification'!$B$14,B751)),ISNUMBER(SEARCH('[1]Lookup for use classification'!$C$14,B751))),'[1]Lookup for use classification'!$A$14,"Other"))))))))))))</f>
        <v>Warehousing</v>
      </c>
      <c r="D751" s="85"/>
      <c r="E751" s="85"/>
      <c r="F751" s="85"/>
    </row>
    <row r="752" spans="1:6">
      <c r="A752" s="16" t="s">
        <v>952</v>
      </c>
      <c r="B752" s="42" t="s">
        <v>926</v>
      </c>
      <c r="C752" s="133" t="str">
        <f>IF(OR(ISNUMBER(SEARCH('[1]Lookup for use classification'!$B$1,B752)),ISNUMBER(SEARCH('[1]Lookup for use classification'!$C$1,B752)),ISNUMBER(SEARCH('[1]Lookup for use classification'!$D$1,B752)),ISNUMBER(SEARCH('[1]Lookup for use classification'!$E$1,B752))),'[1]Lookup for use classification'!$A$1,IF(ISNUMBER(SEARCH('[1]Lookup for use classification'!$B$2,B752)),'[1]Lookup for use classification'!$A$2,IF(ISNUMBER(SEARCH('[1]Lookup for use classification'!$B$3,B752)),'[1]Lookup for use classification'!$A$3,IF(OR(ISNUMBER(SEARCH('[1]Lookup for use classification'!$B$4,B752)),ISNUMBER(SEARCH('[1]Lookup for use classification'!$C$4,B752)),ISNUMBER(SEARCH('[1]Lookup for use classification'!$D$4,B752)),ISNUMBER(SEARCH('[1]Lookup for use classification'!$E$4,B752))),'[1]Lookup for use classification'!$A$4,IF(OR(ISNUMBER(SEARCH('[1]Lookup for use classification'!$B$5,B752)),ISNUMBER(SEARCH('[1]Lookup for use classification'!$C$5,B752)),ISNUMBER(SEARCH('[1]Lookup for use classification'!$D$5,B752))),'[1]Lookup for use classification'!$A$5,IF(OR(ISNUMBER(SEARCH('[1]Lookup for use classification'!$B$7,B752)),ISNUMBER(SEARCH('[1]Lookup for use classification'!$C$7,B752)),ISNUMBER(SEARCH('[1]Lookup for use classification'!$D$7,B752))),'[1]Lookup for use classification'!$A$7,IF(OR(ISNUMBER(SEARCH('[1]Lookup for use classification'!$B$9,B752)),ISNUMBER(SEARCH('[1]Lookup for use classification'!$C$9,B752)),ISNUMBER(SEARCH('[1]Lookup for use classification'!$D$9,B752)),ISNUMBER(SEARCH('[1]Lookup for use classification'!$E$9,B752)),ISNUMBER(SEARCH('[1]Lookup for use classification'!$F$9,B752)),ISNUMBER(SEARCH('[1]Lookup for use classification'!$G$9,B752)),ISNUMBER(SEARCH('[1]Lookup for use classification'!$H$9,B752)),ISNUMBER(SEARCH('[1]Lookup for use classification'!$I$9,B752)),ISNUMBER(SEARCH('[1]Lookup for use classification'!$J$9,B752)),ISNUMBER(SEARCH('[1]Lookup for use classification'!$K$9,B752))),'[1]Lookup for use classification'!$A$9,IF(OR(ISNUMBER(SEARCH('[1]Lookup for use classification'!$B$10,B752)),ISNUMBER(SEARCH('[1]Lookup for use classification'!$C$10,B752)),ISNUMBER(SEARCH('[1]Lookup for use classification'!$D$10,B752)),ISNUMBER(SEARCH('[1]Lookup for use classification'!$E$10,B752)),ISNUMBER(SEARCH('[1]Lookup for use classification'!$F$10,B752)),ISNUMBER(SEARCH('[1]Lookup for use classification'!$G$10,B752))),'[1]Lookup for use classification'!$A$10,IF(OR(ISNUMBER(SEARCH('[1]Lookup for use classification'!$B$11,B752)),ISNUMBER(SEARCH('[1]Lookup for use classification'!$C$11,B752))),'[1]Lookup for use classification'!$A$11,IF(OR(ISNUMBER(SEARCH('[1]Lookup for use classification'!$B$12,B752)),ISNUMBER(SEARCH('[1]Lookup for use classification'!$C$12,B752))),'[1]Lookup for use classification'!$A$12,IF(OR(ISNUMBER(SEARCH('[1]Lookup for use classification'!$B$13,B752)),ISNUMBER(SEARCH('[1]Lookup for use classification'!$C$13,B752)),ISNUMBER(SEARCH('[1]Lookup for use classification'!$D$13,B752)),,ISNUMBER(SEARCH('[1]Lookup for use classification'!$C$13,B752)),ISNUMBER(SEARCH('[1]Lookup for use classification'!$E$13,B752))),'[1]Lookup for use classification'!$A$13,IF(OR(ISNUMBER(SEARCH('[1]Lookup for use classification'!$B$14,B752)),ISNUMBER(SEARCH('[1]Lookup for use classification'!$C$14,B752))),'[1]Lookup for use classification'!$A$14,"Other"))))))))))))</f>
        <v>Public Assembly</v>
      </c>
      <c r="D752" s="86"/>
      <c r="E752" s="86"/>
      <c r="F752" s="86"/>
    </row>
    <row r="753" spans="1:6">
      <c r="A753" s="16" t="s">
        <v>952</v>
      </c>
      <c r="B753" s="38" t="s">
        <v>927</v>
      </c>
      <c r="C753" s="133" t="str">
        <f>IF(OR(ISNUMBER(SEARCH('[1]Lookup for use classification'!$B$1,B753)),ISNUMBER(SEARCH('[1]Lookup for use classification'!$C$1,B753)),ISNUMBER(SEARCH('[1]Lookup for use classification'!$D$1,B753)),ISNUMBER(SEARCH('[1]Lookup for use classification'!$E$1,B753))),'[1]Lookup for use classification'!$A$1,IF(ISNUMBER(SEARCH('[1]Lookup for use classification'!$B$2,B753)),'[1]Lookup for use classification'!$A$2,IF(ISNUMBER(SEARCH('[1]Lookup for use classification'!$B$3,B753)),'[1]Lookup for use classification'!$A$3,IF(OR(ISNUMBER(SEARCH('[1]Lookup for use classification'!$B$4,B753)),ISNUMBER(SEARCH('[1]Lookup for use classification'!$C$4,B753)),ISNUMBER(SEARCH('[1]Lookup for use classification'!$D$4,B753)),ISNUMBER(SEARCH('[1]Lookup for use classification'!$E$4,B753))),'[1]Lookup for use classification'!$A$4,IF(OR(ISNUMBER(SEARCH('[1]Lookup for use classification'!$B$5,B753)),ISNUMBER(SEARCH('[1]Lookup for use classification'!$C$5,B753)),ISNUMBER(SEARCH('[1]Lookup for use classification'!$D$5,B753))),'[1]Lookup for use classification'!$A$5,IF(OR(ISNUMBER(SEARCH('[1]Lookup for use classification'!$B$7,B753)),ISNUMBER(SEARCH('[1]Lookup for use classification'!$C$7,B753)),ISNUMBER(SEARCH('[1]Lookup for use classification'!$D$7,B753))),'[1]Lookup for use classification'!$A$7,IF(OR(ISNUMBER(SEARCH('[1]Lookup for use classification'!$B$9,B753)),ISNUMBER(SEARCH('[1]Lookup for use classification'!$C$9,B753)),ISNUMBER(SEARCH('[1]Lookup for use classification'!$D$9,B753)),ISNUMBER(SEARCH('[1]Lookup for use classification'!$E$9,B753)),ISNUMBER(SEARCH('[1]Lookup for use classification'!$F$9,B753)),ISNUMBER(SEARCH('[1]Lookup for use classification'!$G$9,B753)),ISNUMBER(SEARCH('[1]Lookup for use classification'!$H$9,B753)),ISNUMBER(SEARCH('[1]Lookup for use classification'!$I$9,B753)),ISNUMBER(SEARCH('[1]Lookup for use classification'!$J$9,B753)),ISNUMBER(SEARCH('[1]Lookup for use classification'!$K$9,B753))),'[1]Lookup for use classification'!$A$9,IF(OR(ISNUMBER(SEARCH('[1]Lookup for use classification'!$B$10,B753)),ISNUMBER(SEARCH('[1]Lookup for use classification'!$C$10,B753)),ISNUMBER(SEARCH('[1]Lookup for use classification'!$D$10,B753)),ISNUMBER(SEARCH('[1]Lookup for use classification'!$E$10,B753)),ISNUMBER(SEARCH('[1]Lookup for use classification'!$F$10,B753)),ISNUMBER(SEARCH('[1]Lookup for use classification'!$G$10,B753))),'[1]Lookup for use classification'!$A$10,IF(OR(ISNUMBER(SEARCH('[1]Lookup for use classification'!$B$11,B753)),ISNUMBER(SEARCH('[1]Lookup for use classification'!$C$11,B753))),'[1]Lookup for use classification'!$A$11,IF(OR(ISNUMBER(SEARCH('[1]Lookup for use classification'!$B$12,B753)),ISNUMBER(SEARCH('[1]Lookup for use classification'!$C$12,B753))),'[1]Lookup for use classification'!$A$12,IF(OR(ISNUMBER(SEARCH('[1]Lookup for use classification'!$B$13,B753)),ISNUMBER(SEARCH('[1]Lookup for use classification'!$C$13,B753)),ISNUMBER(SEARCH('[1]Lookup for use classification'!$D$13,B753)),,ISNUMBER(SEARCH('[1]Lookup for use classification'!$C$13,B753)),ISNUMBER(SEARCH('[1]Lookup for use classification'!$E$13,B753))),'[1]Lookup for use classification'!$A$13,IF(OR(ISNUMBER(SEARCH('[1]Lookup for use classification'!$B$14,B753)),ISNUMBER(SEARCH('[1]Lookup for use classification'!$C$14,B753))),'[1]Lookup for use classification'!$A$14,"Other"))))))))))))</f>
        <v>Other</v>
      </c>
      <c r="D753" s="39">
        <v>16000</v>
      </c>
      <c r="E753" s="41" t="s">
        <v>827</v>
      </c>
      <c r="F753" s="41"/>
    </row>
    <row r="754" spans="1:6">
      <c r="A754" s="16" t="s">
        <v>952</v>
      </c>
      <c r="B754" s="38" t="s">
        <v>928</v>
      </c>
      <c r="C754" s="133" t="str">
        <f>IF(OR(ISNUMBER(SEARCH('[1]Lookup for use classification'!$B$1,B754)),ISNUMBER(SEARCH('[1]Lookup for use classification'!$C$1,B754)),ISNUMBER(SEARCH('[1]Lookup for use classification'!$D$1,B754)),ISNUMBER(SEARCH('[1]Lookup for use classification'!$E$1,B754))),'[1]Lookup for use classification'!$A$1,IF(ISNUMBER(SEARCH('[1]Lookup for use classification'!$B$2,B754)),'[1]Lookup for use classification'!$A$2,IF(ISNUMBER(SEARCH('[1]Lookup for use classification'!$B$3,B754)),'[1]Lookup for use classification'!$A$3,IF(OR(ISNUMBER(SEARCH('[1]Lookup for use classification'!$B$4,B754)),ISNUMBER(SEARCH('[1]Lookup for use classification'!$C$4,B754)),ISNUMBER(SEARCH('[1]Lookup for use classification'!$D$4,B754)),ISNUMBER(SEARCH('[1]Lookup for use classification'!$E$4,B754))),'[1]Lookup for use classification'!$A$4,IF(OR(ISNUMBER(SEARCH('[1]Lookup for use classification'!$B$5,B754)),ISNUMBER(SEARCH('[1]Lookup for use classification'!$C$5,B754)),ISNUMBER(SEARCH('[1]Lookup for use classification'!$D$5,B754))),'[1]Lookup for use classification'!$A$5,IF(OR(ISNUMBER(SEARCH('[1]Lookup for use classification'!$B$7,B754)),ISNUMBER(SEARCH('[1]Lookup for use classification'!$C$7,B754)),ISNUMBER(SEARCH('[1]Lookup for use classification'!$D$7,B754))),'[1]Lookup for use classification'!$A$7,IF(OR(ISNUMBER(SEARCH('[1]Lookup for use classification'!$B$9,B754)),ISNUMBER(SEARCH('[1]Lookup for use classification'!$C$9,B754)),ISNUMBER(SEARCH('[1]Lookup for use classification'!$D$9,B754)),ISNUMBER(SEARCH('[1]Lookup for use classification'!$E$9,B754)),ISNUMBER(SEARCH('[1]Lookup for use classification'!$F$9,B754)),ISNUMBER(SEARCH('[1]Lookup for use classification'!$G$9,B754)),ISNUMBER(SEARCH('[1]Lookup for use classification'!$H$9,B754)),ISNUMBER(SEARCH('[1]Lookup for use classification'!$I$9,B754)),ISNUMBER(SEARCH('[1]Lookup for use classification'!$J$9,B754)),ISNUMBER(SEARCH('[1]Lookup for use classification'!$K$9,B754))),'[1]Lookup for use classification'!$A$9,IF(OR(ISNUMBER(SEARCH('[1]Lookup for use classification'!$B$10,B754)),ISNUMBER(SEARCH('[1]Lookup for use classification'!$C$10,B754)),ISNUMBER(SEARCH('[1]Lookup for use classification'!$D$10,B754)),ISNUMBER(SEARCH('[1]Lookup for use classification'!$E$10,B754)),ISNUMBER(SEARCH('[1]Lookup for use classification'!$F$10,B754)),ISNUMBER(SEARCH('[1]Lookup for use classification'!$G$10,B754))),'[1]Lookup for use classification'!$A$10,IF(OR(ISNUMBER(SEARCH('[1]Lookup for use classification'!$B$11,B754)),ISNUMBER(SEARCH('[1]Lookup for use classification'!$C$11,B754))),'[1]Lookup for use classification'!$A$11,IF(OR(ISNUMBER(SEARCH('[1]Lookup for use classification'!$B$12,B754)),ISNUMBER(SEARCH('[1]Lookup for use classification'!$C$12,B754))),'[1]Lookup for use classification'!$A$12,IF(OR(ISNUMBER(SEARCH('[1]Lookup for use classification'!$B$13,B754)),ISNUMBER(SEARCH('[1]Lookup for use classification'!$C$13,B754)),ISNUMBER(SEARCH('[1]Lookup for use classification'!$D$13,B754)),,ISNUMBER(SEARCH('[1]Lookup for use classification'!$C$13,B754)),ISNUMBER(SEARCH('[1]Lookup for use classification'!$E$13,B754))),'[1]Lookup for use classification'!$A$13,IF(OR(ISNUMBER(SEARCH('[1]Lookup for use classification'!$B$14,B754)),ISNUMBER(SEARCH('[1]Lookup for use classification'!$C$14,B754))),'[1]Lookup for use classification'!$A$14,"Other"))))))))))))</f>
        <v>Other</v>
      </c>
      <c r="D754" s="39"/>
      <c r="E754" s="41"/>
      <c r="F754" s="41"/>
    </row>
    <row r="755" spans="1:6">
      <c r="A755" s="16" t="s">
        <v>952</v>
      </c>
      <c r="B755" s="38" t="s">
        <v>929</v>
      </c>
      <c r="C755" s="133" t="str">
        <f>IF(OR(ISNUMBER(SEARCH('[1]Lookup for use classification'!$B$1,B755)),ISNUMBER(SEARCH('[1]Lookup for use classification'!$C$1,B755)),ISNUMBER(SEARCH('[1]Lookup for use classification'!$D$1,B755)),ISNUMBER(SEARCH('[1]Lookup for use classification'!$E$1,B755))),'[1]Lookup for use classification'!$A$1,IF(ISNUMBER(SEARCH('[1]Lookup for use classification'!$B$2,B755)),'[1]Lookup for use classification'!$A$2,IF(ISNUMBER(SEARCH('[1]Lookup for use classification'!$B$3,B755)),'[1]Lookup for use classification'!$A$3,IF(OR(ISNUMBER(SEARCH('[1]Lookup for use classification'!$B$4,B755)),ISNUMBER(SEARCH('[1]Lookup for use classification'!$C$4,B755)),ISNUMBER(SEARCH('[1]Lookup for use classification'!$D$4,B755)),ISNUMBER(SEARCH('[1]Lookup for use classification'!$E$4,B755))),'[1]Lookup for use classification'!$A$4,IF(OR(ISNUMBER(SEARCH('[1]Lookup for use classification'!$B$5,B755)),ISNUMBER(SEARCH('[1]Lookup for use classification'!$C$5,B755)),ISNUMBER(SEARCH('[1]Lookup for use classification'!$D$5,B755))),'[1]Lookup for use classification'!$A$5,IF(OR(ISNUMBER(SEARCH('[1]Lookup for use classification'!$B$7,B755)),ISNUMBER(SEARCH('[1]Lookup for use classification'!$C$7,B755)),ISNUMBER(SEARCH('[1]Lookup for use classification'!$D$7,B755))),'[1]Lookup for use classification'!$A$7,IF(OR(ISNUMBER(SEARCH('[1]Lookup for use classification'!$B$9,B755)),ISNUMBER(SEARCH('[1]Lookup for use classification'!$C$9,B755)),ISNUMBER(SEARCH('[1]Lookup for use classification'!$D$9,B755)),ISNUMBER(SEARCH('[1]Lookup for use classification'!$E$9,B755)),ISNUMBER(SEARCH('[1]Lookup for use classification'!$F$9,B755)),ISNUMBER(SEARCH('[1]Lookup for use classification'!$G$9,B755)),ISNUMBER(SEARCH('[1]Lookup for use classification'!$H$9,B755)),ISNUMBER(SEARCH('[1]Lookup for use classification'!$I$9,B755)),ISNUMBER(SEARCH('[1]Lookup for use classification'!$J$9,B755)),ISNUMBER(SEARCH('[1]Lookup for use classification'!$K$9,B755))),'[1]Lookup for use classification'!$A$9,IF(OR(ISNUMBER(SEARCH('[1]Lookup for use classification'!$B$10,B755)),ISNUMBER(SEARCH('[1]Lookup for use classification'!$C$10,B755)),ISNUMBER(SEARCH('[1]Lookup for use classification'!$D$10,B755)),ISNUMBER(SEARCH('[1]Lookup for use classification'!$E$10,B755)),ISNUMBER(SEARCH('[1]Lookup for use classification'!$F$10,B755)),ISNUMBER(SEARCH('[1]Lookup for use classification'!$G$10,B755))),'[1]Lookup for use classification'!$A$10,IF(OR(ISNUMBER(SEARCH('[1]Lookup for use classification'!$B$11,B755)),ISNUMBER(SEARCH('[1]Lookup for use classification'!$C$11,B755))),'[1]Lookup for use classification'!$A$11,IF(OR(ISNUMBER(SEARCH('[1]Lookup for use classification'!$B$12,B755)),ISNUMBER(SEARCH('[1]Lookup for use classification'!$C$12,B755))),'[1]Lookup for use classification'!$A$12,IF(OR(ISNUMBER(SEARCH('[1]Lookup for use classification'!$B$13,B755)),ISNUMBER(SEARCH('[1]Lookup for use classification'!$C$13,B755)),ISNUMBER(SEARCH('[1]Lookup for use classification'!$D$13,B755)),,ISNUMBER(SEARCH('[1]Lookup for use classification'!$C$13,B755)),ISNUMBER(SEARCH('[1]Lookup for use classification'!$E$13,B755))),'[1]Lookup for use classification'!$A$13,IF(OR(ISNUMBER(SEARCH('[1]Lookup for use classification'!$B$14,B755)),ISNUMBER(SEARCH('[1]Lookup for use classification'!$C$14,B755))),'[1]Lookup for use classification'!$A$14,"Other"))))))))))))</f>
        <v>Public Assembly</v>
      </c>
      <c r="D755" s="85"/>
      <c r="E755" s="85"/>
      <c r="F755" s="85"/>
    </row>
    <row r="756" spans="1:6">
      <c r="A756" s="16" t="s">
        <v>952</v>
      </c>
      <c r="B756" s="38" t="s">
        <v>930</v>
      </c>
      <c r="C756" s="133" t="str">
        <f>IF(OR(ISNUMBER(SEARCH('[1]Lookup for use classification'!$B$1,B756)),ISNUMBER(SEARCH('[1]Lookup for use classification'!$C$1,B756)),ISNUMBER(SEARCH('[1]Lookup for use classification'!$D$1,B756)),ISNUMBER(SEARCH('[1]Lookup for use classification'!$E$1,B756))),'[1]Lookup for use classification'!$A$1,IF(ISNUMBER(SEARCH('[1]Lookup for use classification'!$B$2,B756)),'[1]Lookup for use classification'!$A$2,IF(ISNUMBER(SEARCH('[1]Lookup for use classification'!$B$3,B756)),'[1]Lookup for use classification'!$A$3,IF(OR(ISNUMBER(SEARCH('[1]Lookup for use classification'!$B$4,B756)),ISNUMBER(SEARCH('[1]Lookup for use classification'!$C$4,B756)),ISNUMBER(SEARCH('[1]Lookup for use classification'!$D$4,B756)),ISNUMBER(SEARCH('[1]Lookup for use classification'!$E$4,B756))),'[1]Lookup for use classification'!$A$4,IF(OR(ISNUMBER(SEARCH('[1]Lookup for use classification'!$B$5,B756)),ISNUMBER(SEARCH('[1]Lookup for use classification'!$C$5,B756)),ISNUMBER(SEARCH('[1]Lookup for use classification'!$D$5,B756))),'[1]Lookup for use classification'!$A$5,IF(OR(ISNUMBER(SEARCH('[1]Lookup for use classification'!$B$7,B756)),ISNUMBER(SEARCH('[1]Lookup for use classification'!$C$7,B756)),ISNUMBER(SEARCH('[1]Lookup for use classification'!$D$7,B756))),'[1]Lookup for use classification'!$A$7,IF(OR(ISNUMBER(SEARCH('[1]Lookup for use classification'!$B$9,B756)),ISNUMBER(SEARCH('[1]Lookup for use classification'!$C$9,B756)),ISNUMBER(SEARCH('[1]Lookup for use classification'!$D$9,B756)),ISNUMBER(SEARCH('[1]Lookup for use classification'!$E$9,B756)),ISNUMBER(SEARCH('[1]Lookup for use classification'!$F$9,B756)),ISNUMBER(SEARCH('[1]Lookup for use classification'!$G$9,B756)),ISNUMBER(SEARCH('[1]Lookup for use classification'!$H$9,B756)),ISNUMBER(SEARCH('[1]Lookup for use classification'!$I$9,B756)),ISNUMBER(SEARCH('[1]Lookup for use classification'!$J$9,B756)),ISNUMBER(SEARCH('[1]Lookup for use classification'!$K$9,B756))),'[1]Lookup for use classification'!$A$9,IF(OR(ISNUMBER(SEARCH('[1]Lookup for use classification'!$B$10,B756)),ISNUMBER(SEARCH('[1]Lookup for use classification'!$C$10,B756)),ISNUMBER(SEARCH('[1]Lookup for use classification'!$D$10,B756)),ISNUMBER(SEARCH('[1]Lookup for use classification'!$E$10,B756)),ISNUMBER(SEARCH('[1]Lookup for use classification'!$F$10,B756)),ISNUMBER(SEARCH('[1]Lookup for use classification'!$G$10,B756))),'[1]Lookup for use classification'!$A$10,IF(OR(ISNUMBER(SEARCH('[1]Lookup for use classification'!$B$11,B756)),ISNUMBER(SEARCH('[1]Lookup for use classification'!$C$11,B756))),'[1]Lookup for use classification'!$A$11,IF(OR(ISNUMBER(SEARCH('[1]Lookup for use classification'!$B$12,B756)),ISNUMBER(SEARCH('[1]Lookup for use classification'!$C$12,B756))),'[1]Lookup for use classification'!$A$12,IF(OR(ISNUMBER(SEARCH('[1]Lookup for use classification'!$B$13,B756)),ISNUMBER(SEARCH('[1]Lookup for use classification'!$C$13,B756)),ISNUMBER(SEARCH('[1]Lookup for use classification'!$D$13,B756)),,ISNUMBER(SEARCH('[1]Lookup for use classification'!$C$13,B756)),ISNUMBER(SEARCH('[1]Lookup for use classification'!$E$13,B756))),'[1]Lookup for use classification'!$A$13,IF(OR(ISNUMBER(SEARCH('[1]Lookup for use classification'!$B$14,B756)),ISNUMBER(SEARCH('[1]Lookup for use classification'!$C$14,B756))),'[1]Lookup for use classification'!$A$14,"Other"))))))))))))</f>
        <v>Other</v>
      </c>
      <c r="D756" s="39"/>
      <c r="E756" s="41"/>
      <c r="F756" s="41"/>
    </row>
    <row r="757" spans="1:6">
      <c r="A757" s="16" t="s">
        <v>952</v>
      </c>
      <c r="B757" s="38" t="s">
        <v>931</v>
      </c>
      <c r="C757" s="133" t="str">
        <f>IF(OR(ISNUMBER(SEARCH('[1]Lookup for use classification'!$B$1,B757)),ISNUMBER(SEARCH('[1]Lookup for use classification'!$C$1,B757)),ISNUMBER(SEARCH('[1]Lookup for use classification'!$D$1,B757)),ISNUMBER(SEARCH('[1]Lookup for use classification'!$E$1,B757))),'[1]Lookup for use classification'!$A$1,IF(ISNUMBER(SEARCH('[1]Lookup for use classification'!$B$2,B757)),'[1]Lookup for use classification'!$A$2,IF(ISNUMBER(SEARCH('[1]Lookup for use classification'!$B$3,B757)),'[1]Lookup for use classification'!$A$3,IF(OR(ISNUMBER(SEARCH('[1]Lookup for use classification'!$B$4,B757)),ISNUMBER(SEARCH('[1]Lookup for use classification'!$C$4,B757)),ISNUMBER(SEARCH('[1]Lookup for use classification'!$D$4,B757)),ISNUMBER(SEARCH('[1]Lookup for use classification'!$E$4,B757))),'[1]Lookup for use classification'!$A$4,IF(OR(ISNUMBER(SEARCH('[1]Lookup for use classification'!$B$5,B757)),ISNUMBER(SEARCH('[1]Lookup for use classification'!$C$5,B757)),ISNUMBER(SEARCH('[1]Lookup for use classification'!$D$5,B757))),'[1]Lookup for use classification'!$A$5,IF(OR(ISNUMBER(SEARCH('[1]Lookup for use classification'!$B$7,B757)),ISNUMBER(SEARCH('[1]Lookup for use classification'!$C$7,B757)),ISNUMBER(SEARCH('[1]Lookup for use classification'!$D$7,B757))),'[1]Lookup for use classification'!$A$7,IF(OR(ISNUMBER(SEARCH('[1]Lookup for use classification'!$B$9,B757)),ISNUMBER(SEARCH('[1]Lookup for use classification'!$C$9,B757)),ISNUMBER(SEARCH('[1]Lookup for use classification'!$D$9,B757)),ISNUMBER(SEARCH('[1]Lookup for use classification'!$E$9,B757)),ISNUMBER(SEARCH('[1]Lookup for use classification'!$F$9,B757)),ISNUMBER(SEARCH('[1]Lookup for use classification'!$G$9,B757)),ISNUMBER(SEARCH('[1]Lookup for use classification'!$H$9,B757)),ISNUMBER(SEARCH('[1]Lookup for use classification'!$I$9,B757)),ISNUMBER(SEARCH('[1]Lookup for use classification'!$J$9,B757)),ISNUMBER(SEARCH('[1]Lookup for use classification'!$K$9,B757))),'[1]Lookup for use classification'!$A$9,IF(OR(ISNUMBER(SEARCH('[1]Lookup for use classification'!$B$10,B757)),ISNUMBER(SEARCH('[1]Lookup for use classification'!$C$10,B757)),ISNUMBER(SEARCH('[1]Lookup for use classification'!$D$10,B757)),ISNUMBER(SEARCH('[1]Lookup for use classification'!$E$10,B757)),ISNUMBER(SEARCH('[1]Lookup for use classification'!$F$10,B757)),ISNUMBER(SEARCH('[1]Lookup for use classification'!$G$10,B757))),'[1]Lookup for use classification'!$A$10,IF(OR(ISNUMBER(SEARCH('[1]Lookup for use classification'!$B$11,B757)),ISNUMBER(SEARCH('[1]Lookup for use classification'!$C$11,B757))),'[1]Lookup for use classification'!$A$11,IF(OR(ISNUMBER(SEARCH('[1]Lookup for use classification'!$B$12,B757)),ISNUMBER(SEARCH('[1]Lookup for use classification'!$C$12,B757))),'[1]Lookup for use classification'!$A$12,IF(OR(ISNUMBER(SEARCH('[1]Lookup for use classification'!$B$13,B757)),ISNUMBER(SEARCH('[1]Lookup for use classification'!$C$13,B757)),ISNUMBER(SEARCH('[1]Lookup for use classification'!$D$13,B757)),,ISNUMBER(SEARCH('[1]Lookup for use classification'!$C$13,B757)),ISNUMBER(SEARCH('[1]Lookup for use classification'!$E$13,B757))),'[1]Lookup for use classification'!$A$13,IF(OR(ISNUMBER(SEARCH('[1]Lookup for use classification'!$B$14,B757)),ISNUMBER(SEARCH('[1]Lookup for use classification'!$C$14,B757))),'[1]Lookup for use classification'!$A$14,"Other"))))))))))))</f>
        <v>Other</v>
      </c>
      <c r="D757" s="39"/>
      <c r="E757" s="41"/>
      <c r="F757" s="41"/>
    </row>
    <row r="758" spans="1:6">
      <c r="A758" s="16" t="s">
        <v>952</v>
      </c>
      <c r="B758" s="38" t="s">
        <v>932</v>
      </c>
      <c r="C758" s="133" t="str">
        <f>IF(OR(ISNUMBER(SEARCH('[1]Lookup for use classification'!$B$1,B758)),ISNUMBER(SEARCH('[1]Lookup for use classification'!$C$1,B758)),ISNUMBER(SEARCH('[1]Lookup for use classification'!$D$1,B758)),ISNUMBER(SEARCH('[1]Lookup for use classification'!$E$1,B758))),'[1]Lookup for use classification'!$A$1,IF(ISNUMBER(SEARCH('[1]Lookup for use classification'!$B$2,B758)),'[1]Lookup for use classification'!$A$2,IF(ISNUMBER(SEARCH('[1]Lookup for use classification'!$B$3,B758)),'[1]Lookup for use classification'!$A$3,IF(OR(ISNUMBER(SEARCH('[1]Lookup for use classification'!$B$4,B758)),ISNUMBER(SEARCH('[1]Lookup for use classification'!$C$4,B758)),ISNUMBER(SEARCH('[1]Lookup for use classification'!$D$4,B758)),ISNUMBER(SEARCH('[1]Lookup for use classification'!$E$4,B758))),'[1]Lookup for use classification'!$A$4,IF(OR(ISNUMBER(SEARCH('[1]Lookup for use classification'!$B$5,B758)),ISNUMBER(SEARCH('[1]Lookup for use classification'!$C$5,B758)),ISNUMBER(SEARCH('[1]Lookup for use classification'!$D$5,B758))),'[1]Lookup for use classification'!$A$5,IF(OR(ISNUMBER(SEARCH('[1]Lookup for use classification'!$B$7,B758)),ISNUMBER(SEARCH('[1]Lookup for use classification'!$C$7,B758)),ISNUMBER(SEARCH('[1]Lookup for use classification'!$D$7,B758))),'[1]Lookup for use classification'!$A$7,IF(OR(ISNUMBER(SEARCH('[1]Lookup for use classification'!$B$9,B758)),ISNUMBER(SEARCH('[1]Lookup for use classification'!$C$9,B758)),ISNUMBER(SEARCH('[1]Lookup for use classification'!$D$9,B758)),ISNUMBER(SEARCH('[1]Lookup for use classification'!$E$9,B758)),ISNUMBER(SEARCH('[1]Lookup for use classification'!$F$9,B758)),ISNUMBER(SEARCH('[1]Lookup for use classification'!$G$9,B758)),ISNUMBER(SEARCH('[1]Lookup for use classification'!$H$9,B758)),ISNUMBER(SEARCH('[1]Lookup for use classification'!$I$9,B758)),ISNUMBER(SEARCH('[1]Lookup for use classification'!$J$9,B758)),ISNUMBER(SEARCH('[1]Lookup for use classification'!$K$9,B758))),'[1]Lookup for use classification'!$A$9,IF(OR(ISNUMBER(SEARCH('[1]Lookup for use classification'!$B$10,B758)),ISNUMBER(SEARCH('[1]Lookup for use classification'!$C$10,B758)),ISNUMBER(SEARCH('[1]Lookup for use classification'!$D$10,B758)),ISNUMBER(SEARCH('[1]Lookup for use classification'!$E$10,B758)),ISNUMBER(SEARCH('[1]Lookup for use classification'!$F$10,B758)),ISNUMBER(SEARCH('[1]Lookup for use classification'!$G$10,B758))),'[1]Lookup for use classification'!$A$10,IF(OR(ISNUMBER(SEARCH('[1]Lookup for use classification'!$B$11,B758)),ISNUMBER(SEARCH('[1]Lookup for use classification'!$C$11,B758))),'[1]Lookup for use classification'!$A$11,IF(OR(ISNUMBER(SEARCH('[1]Lookup for use classification'!$B$12,B758)),ISNUMBER(SEARCH('[1]Lookup for use classification'!$C$12,B758))),'[1]Lookup for use classification'!$A$12,IF(OR(ISNUMBER(SEARCH('[1]Lookup for use classification'!$B$13,B758)),ISNUMBER(SEARCH('[1]Lookup for use classification'!$C$13,B758)),ISNUMBER(SEARCH('[1]Lookup for use classification'!$D$13,B758)),,ISNUMBER(SEARCH('[1]Lookup for use classification'!$C$13,B758)),ISNUMBER(SEARCH('[1]Lookup for use classification'!$E$13,B758))),'[1]Lookup for use classification'!$A$13,IF(OR(ISNUMBER(SEARCH('[1]Lookup for use classification'!$B$14,B758)),ISNUMBER(SEARCH('[1]Lookup for use classification'!$C$14,B758))),'[1]Lookup for use classification'!$A$14,"Other"))))))))))))</f>
        <v>Health Care - Hospitals</v>
      </c>
      <c r="D758" s="39">
        <v>10500</v>
      </c>
      <c r="E758" s="41" t="s">
        <v>827</v>
      </c>
      <c r="F758" s="41"/>
    </row>
    <row r="759" spans="1:6">
      <c r="A759" s="16" t="s">
        <v>952</v>
      </c>
      <c r="B759" s="38" t="s">
        <v>933</v>
      </c>
      <c r="C759" s="133" t="str">
        <f>IF(OR(ISNUMBER(SEARCH('[1]Lookup for use classification'!$B$1,B759)),ISNUMBER(SEARCH('[1]Lookup for use classification'!$C$1,B759)),ISNUMBER(SEARCH('[1]Lookup for use classification'!$D$1,B759)),ISNUMBER(SEARCH('[1]Lookup for use classification'!$E$1,B759))),'[1]Lookup for use classification'!$A$1,IF(ISNUMBER(SEARCH('[1]Lookup for use classification'!$B$2,B759)),'[1]Lookup for use classification'!$A$2,IF(ISNUMBER(SEARCH('[1]Lookup for use classification'!$B$3,B759)),'[1]Lookup for use classification'!$A$3,IF(OR(ISNUMBER(SEARCH('[1]Lookup for use classification'!$B$4,B759)),ISNUMBER(SEARCH('[1]Lookup for use classification'!$C$4,B759)),ISNUMBER(SEARCH('[1]Lookup for use classification'!$D$4,B759)),ISNUMBER(SEARCH('[1]Lookup for use classification'!$E$4,B759))),'[1]Lookup for use classification'!$A$4,IF(OR(ISNUMBER(SEARCH('[1]Lookup for use classification'!$B$5,B759)),ISNUMBER(SEARCH('[1]Lookup for use classification'!$C$5,B759)),ISNUMBER(SEARCH('[1]Lookup for use classification'!$D$5,B759))),'[1]Lookup for use classification'!$A$5,IF(OR(ISNUMBER(SEARCH('[1]Lookup for use classification'!$B$7,B759)),ISNUMBER(SEARCH('[1]Lookup for use classification'!$C$7,B759)),ISNUMBER(SEARCH('[1]Lookup for use classification'!$D$7,B759))),'[1]Lookup for use classification'!$A$7,IF(OR(ISNUMBER(SEARCH('[1]Lookup for use classification'!$B$9,B759)),ISNUMBER(SEARCH('[1]Lookup for use classification'!$C$9,B759)),ISNUMBER(SEARCH('[1]Lookup for use classification'!$D$9,B759)),ISNUMBER(SEARCH('[1]Lookup for use classification'!$E$9,B759)),ISNUMBER(SEARCH('[1]Lookup for use classification'!$F$9,B759)),ISNUMBER(SEARCH('[1]Lookup for use classification'!$G$9,B759)),ISNUMBER(SEARCH('[1]Lookup for use classification'!$H$9,B759)),ISNUMBER(SEARCH('[1]Lookup for use classification'!$I$9,B759)),ISNUMBER(SEARCH('[1]Lookup for use classification'!$J$9,B759)),ISNUMBER(SEARCH('[1]Lookup for use classification'!$K$9,B759))),'[1]Lookup for use classification'!$A$9,IF(OR(ISNUMBER(SEARCH('[1]Lookup for use classification'!$B$10,B759)),ISNUMBER(SEARCH('[1]Lookup for use classification'!$C$10,B759)),ISNUMBER(SEARCH('[1]Lookup for use classification'!$D$10,B759)),ISNUMBER(SEARCH('[1]Lookup for use classification'!$E$10,B759)),ISNUMBER(SEARCH('[1]Lookup for use classification'!$F$10,B759)),ISNUMBER(SEARCH('[1]Lookup for use classification'!$G$10,B759))),'[1]Lookup for use classification'!$A$10,IF(OR(ISNUMBER(SEARCH('[1]Lookup for use classification'!$B$11,B759)),ISNUMBER(SEARCH('[1]Lookup for use classification'!$C$11,B759))),'[1]Lookup for use classification'!$A$11,IF(OR(ISNUMBER(SEARCH('[1]Lookup for use classification'!$B$12,B759)),ISNUMBER(SEARCH('[1]Lookup for use classification'!$C$12,B759))),'[1]Lookup for use classification'!$A$12,IF(OR(ISNUMBER(SEARCH('[1]Lookup for use classification'!$B$13,B759)),ISNUMBER(SEARCH('[1]Lookup for use classification'!$C$13,B759)),ISNUMBER(SEARCH('[1]Lookup for use classification'!$D$13,B759)),,ISNUMBER(SEARCH('[1]Lookup for use classification'!$C$13,B759)),ISNUMBER(SEARCH('[1]Lookup for use classification'!$E$13,B759))),'[1]Lookup for use classification'!$A$13,IF(OR(ISNUMBER(SEARCH('[1]Lookup for use classification'!$B$14,B759)),ISNUMBER(SEARCH('[1]Lookup for use classification'!$C$14,B759))),'[1]Lookup for use classification'!$A$14,"Other"))))))))))))</f>
        <v>Other</v>
      </c>
      <c r="D759" s="85"/>
      <c r="E759" s="85"/>
      <c r="F759" s="85"/>
    </row>
    <row r="760" spans="1:6">
      <c r="A760" s="16" t="s">
        <v>952</v>
      </c>
      <c r="B760" s="38" t="s">
        <v>934</v>
      </c>
      <c r="C760" s="133" t="str">
        <f>IF(OR(ISNUMBER(SEARCH('[1]Lookup for use classification'!$B$1,B760)),ISNUMBER(SEARCH('[1]Lookup for use classification'!$C$1,B760)),ISNUMBER(SEARCH('[1]Lookup for use classification'!$D$1,B760)),ISNUMBER(SEARCH('[1]Lookup for use classification'!$E$1,B760))),'[1]Lookup for use classification'!$A$1,IF(ISNUMBER(SEARCH('[1]Lookup for use classification'!$B$2,B760)),'[1]Lookup for use classification'!$A$2,IF(ISNUMBER(SEARCH('[1]Lookup for use classification'!$B$3,B760)),'[1]Lookup for use classification'!$A$3,IF(OR(ISNUMBER(SEARCH('[1]Lookup for use classification'!$B$4,B760)),ISNUMBER(SEARCH('[1]Lookup for use classification'!$C$4,B760)),ISNUMBER(SEARCH('[1]Lookup for use classification'!$D$4,B760)),ISNUMBER(SEARCH('[1]Lookup for use classification'!$E$4,B760))),'[1]Lookup for use classification'!$A$4,IF(OR(ISNUMBER(SEARCH('[1]Lookup for use classification'!$B$5,B760)),ISNUMBER(SEARCH('[1]Lookup for use classification'!$C$5,B760)),ISNUMBER(SEARCH('[1]Lookup for use classification'!$D$5,B760))),'[1]Lookup for use classification'!$A$5,IF(OR(ISNUMBER(SEARCH('[1]Lookup for use classification'!$B$7,B760)),ISNUMBER(SEARCH('[1]Lookup for use classification'!$C$7,B760)),ISNUMBER(SEARCH('[1]Lookup for use classification'!$D$7,B760))),'[1]Lookup for use classification'!$A$7,IF(OR(ISNUMBER(SEARCH('[1]Lookup for use classification'!$B$9,B760)),ISNUMBER(SEARCH('[1]Lookup for use classification'!$C$9,B760)),ISNUMBER(SEARCH('[1]Lookup for use classification'!$D$9,B760)),ISNUMBER(SEARCH('[1]Lookup for use classification'!$E$9,B760)),ISNUMBER(SEARCH('[1]Lookup for use classification'!$F$9,B760)),ISNUMBER(SEARCH('[1]Lookup for use classification'!$G$9,B760)),ISNUMBER(SEARCH('[1]Lookup for use classification'!$H$9,B760)),ISNUMBER(SEARCH('[1]Lookup for use classification'!$I$9,B760)),ISNUMBER(SEARCH('[1]Lookup for use classification'!$J$9,B760)),ISNUMBER(SEARCH('[1]Lookup for use classification'!$K$9,B760))),'[1]Lookup for use classification'!$A$9,IF(OR(ISNUMBER(SEARCH('[1]Lookup for use classification'!$B$10,B760)),ISNUMBER(SEARCH('[1]Lookup for use classification'!$C$10,B760)),ISNUMBER(SEARCH('[1]Lookup for use classification'!$D$10,B760)),ISNUMBER(SEARCH('[1]Lookup for use classification'!$E$10,B760)),ISNUMBER(SEARCH('[1]Lookup for use classification'!$F$10,B760)),ISNUMBER(SEARCH('[1]Lookup for use classification'!$G$10,B760))),'[1]Lookup for use classification'!$A$10,IF(OR(ISNUMBER(SEARCH('[1]Lookup for use classification'!$B$11,B760)),ISNUMBER(SEARCH('[1]Lookup for use classification'!$C$11,B760))),'[1]Lookup for use classification'!$A$11,IF(OR(ISNUMBER(SEARCH('[1]Lookup for use classification'!$B$12,B760)),ISNUMBER(SEARCH('[1]Lookup for use classification'!$C$12,B760))),'[1]Lookup for use classification'!$A$12,IF(OR(ISNUMBER(SEARCH('[1]Lookup for use classification'!$B$13,B760)),ISNUMBER(SEARCH('[1]Lookup for use classification'!$C$13,B760)),ISNUMBER(SEARCH('[1]Lookup for use classification'!$D$13,B760)),,ISNUMBER(SEARCH('[1]Lookup for use classification'!$C$13,B760)),ISNUMBER(SEARCH('[1]Lookup for use classification'!$E$13,B760))),'[1]Lookup for use classification'!$A$13,IF(OR(ISNUMBER(SEARCH('[1]Lookup for use classification'!$B$14,B760)),ISNUMBER(SEARCH('[1]Lookup for use classification'!$C$14,B760))),'[1]Lookup for use classification'!$A$14,"Other"))))))))))))</f>
        <v>Other</v>
      </c>
      <c r="D760" s="85"/>
      <c r="E760" s="85"/>
      <c r="F760" s="85"/>
    </row>
    <row r="761" spans="1:6">
      <c r="A761" s="16" t="s">
        <v>952</v>
      </c>
      <c r="B761" s="38" t="s">
        <v>935</v>
      </c>
      <c r="C761" s="133" t="str">
        <f>IF(OR(ISNUMBER(SEARCH('[1]Lookup for use classification'!$B$1,B761)),ISNUMBER(SEARCH('[1]Lookup for use classification'!$C$1,B761)),ISNUMBER(SEARCH('[1]Lookup for use classification'!$D$1,B761)),ISNUMBER(SEARCH('[1]Lookup for use classification'!$E$1,B761))),'[1]Lookup for use classification'!$A$1,IF(ISNUMBER(SEARCH('[1]Lookup for use classification'!$B$2,B761)),'[1]Lookup for use classification'!$A$2,IF(ISNUMBER(SEARCH('[1]Lookup for use classification'!$B$3,B761)),'[1]Lookup for use classification'!$A$3,IF(OR(ISNUMBER(SEARCH('[1]Lookup for use classification'!$B$4,B761)),ISNUMBER(SEARCH('[1]Lookup for use classification'!$C$4,B761)),ISNUMBER(SEARCH('[1]Lookup for use classification'!$D$4,B761)),ISNUMBER(SEARCH('[1]Lookup for use classification'!$E$4,B761))),'[1]Lookup for use classification'!$A$4,IF(OR(ISNUMBER(SEARCH('[1]Lookup for use classification'!$B$5,B761)),ISNUMBER(SEARCH('[1]Lookup for use classification'!$C$5,B761)),ISNUMBER(SEARCH('[1]Lookup for use classification'!$D$5,B761))),'[1]Lookup for use classification'!$A$5,IF(OR(ISNUMBER(SEARCH('[1]Lookup for use classification'!$B$7,B761)),ISNUMBER(SEARCH('[1]Lookup for use classification'!$C$7,B761)),ISNUMBER(SEARCH('[1]Lookup for use classification'!$D$7,B761))),'[1]Lookup for use classification'!$A$7,IF(OR(ISNUMBER(SEARCH('[1]Lookup for use classification'!$B$9,B761)),ISNUMBER(SEARCH('[1]Lookup for use classification'!$C$9,B761)),ISNUMBER(SEARCH('[1]Lookup for use classification'!$D$9,B761)),ISNUMBER(SEARCH('[1]Lookup for use classification'!$E$9,B761)),ISNUMBER(SEARCH('[1]Lookup for use classification'!$F$9,B761)),ISNUMBER(SEARCH('[1]Lookup for use classification'!$G$9,B761)),ISNUMBER(SEARCH('[1]Lookup for use classification'!$H$9,B761)),ISNUMBER(SEARCH('[1]Lookup for use classification'!$I$9,B761)),ISNUMBER(SEARCH('[1]Lookup for use classification'!$J$9,B761)),ISNUMBER(SEARCH('[1]Lookup for use classification'!$K$9,B761))),'[1]Lookup for use classification'!$A$9,IF(OR(ISNUMBER(SEARCH('[1]Lookup for use classification'!$B$10,B761)),ISNUMBER(SEARCH('[1]Lookup for use classification'!$C$10,B761)),ISNUMBER(SEARCH('[1]Lookup for use classification'!$D$10,B761)),ISNUMBER(SEARCH('[1]Lookup for use classification'!$E$10,B761)),ISNUMBER(SEARCH('[1]Lookup for use classification'!$F$10,B761)),ISNUMBER(SEARCH('[1]Lookup for use classification'!$G$10,B761))),'[1]Lookup for use classification'!$A$10,IF(OR(ISNUMBER(SEARCH('[1]Lookup for use classification'!$B$11,B761)),ISNUMBER(SEARCH('[1]Lookup for use classification'!$C$11,B761))),'[1]Lookup for use classification'!$A$11,IF(OR(ISNUMBER(SEARCH('[1]Lookup for use classification'!$B$12,B761)),ISNUMBER(SEARCH('[1]Lookup for use classification'!$C$12,B761))),'[1]Lookup for use classification'!$A$12,IF(OR(ISNUMBER(SEARCH('[1]Lookup for use classification'!$B$13,B761)),ISNUMBER(SEARCH('[1]Lookup for use classification'!$C$13,B761)),ISNUMBER(SEARCH('[1]Lookup for use classification'!$D$13,B761)),,ISNUMBER(SEARCH('[1]Lookup for use classification'!$C$13,B761)),ISNUMBER(SEARCH('[1]Lookup for use classification'!$E$13,B761))),'[1]Lookup for use classification'!$A$13,IF(OR(ISNUMBER(SEARCH('[1]Lookup for use classification'!$B$14,B761)),ISNUMBER(SEARCH('[1]Lookup for use classification'!$C$14,B761))),'[1]Lookup for use classification'!$A$14,"Other"))))))))))))</f>
        <v>Other</v>
      </c>
      <c r="D761" s="85"/>
      <c r="E761" s="85"/>
      <c r="F761" s="85"/>
    </row>
    <row r="762" spans="1:6">
      <c r="A762" s="16" t="s">
        <v>952</v>
      </c>
      <c r="B762" s="38" t="s">
        <v>936</v>
      </c>
      <c r="C762" s="133" t="str">
        <f>IF(OR(ISNUMBER(SEARCH('[1]Lookup for use classification'!$B$1,B762)),ISNUMBER(SEARCH('[1]Lookup for use classification'!$C$1,B762)),ISNUMBER(SEARCH('[1]Lookup for use classification'!$D$1,B762)),ISNUMBER(SEARCH('[1]Lookup for use classification'!$E$1,B762))),'[1]Lookup for use classification'!$A$1,IF(ISNUMBER(SEARCH('[1]Lookup for use classification'!$B$2,B762)),'[1]Lookup for use classification'!$A$2,IF(ISNUMBER(SEARCH('[1]Lookup for use classification'!$B$3,B762)),'[1]Lookup for use classification'!$A$3,IF(OR(ISNUMBER(SEARCH('[1]Lookup for use classification'!$B$4,B762)),ISNUMBER(SEARCH('[1]Lookup for use classification'!$C$4,B762)),ISNUMBER(SEARCH('[1]Lookup for use classification'!$D$4,B762)),ISNUMBER(SEARCH('[1]Lookup for use classification'!$E$4,B762))),'[1]Lookup for use classification'!$A$4,IF(OR(ISNUMBER(SEARCH('[1]Lookup for use classification'!$B$5,B762)),ISNUMBER(SEARCH('[1]Lookup for use classification'!$C$5,B762)),ISNUMBER(SEARCH('[1]Lookup for use classification'!$D$5,B762))),'[1]Lookup for use classification'!$A$5,IF(OR(ISNUMBER(SEARCH('[1]Lookup for use classification'!$B$7,B762)),ISNUMBER(SEARCH('[1]Lookup for use classification'!$C$7,B762)),ISNUMBER(SEARCH('[1]Lookup for use classification'!$D$7,B762))),'[1]Lookup for use classification'!$A$7,IF(OR(ISNUMBER(SEARCH('[1]Lookup for use classification'!$B$9,B762)),ISNUMBER(SEARCH('[1]Lookup for use classification'!$C$9,B762)),ISNUMBER(SEARCH('[1]Lookup for use classification'!$D$9,B762)),ISNUMBER(SEARCH('[1]Lookup for use classification'!$E$9,B762)),ISNUMBER(SEARCH('[1]Lookup for use classification'!$F$9,B762)),ISNUMBER(SEARCH('[1]Lookup for use classification'!$G$9,B762)),ISNUMBER(SEARCH('[1]Lookup for use classification'!$H$9,B762)),ISNUMBER(SEARCH('[1]Lookup for use classification'!$I$9,B762)),ISNUMBER(SEARCH('[1]Lookup for use classification'!$J$9,B762)),ISNUMBER(SEARCH('[1]Lookup for use classification'!$K$9,B762))),'[1]Lookup for use classification'!$A$9,IF(OR(ISNUMBER(SEARCH('[1]Lookup for use classification'!$B$10,B762)),ISNUMBER(SEARCH('[1]Lookup for use classification'!$C$10,B762)),ISNUMBER(SEARCH('[1]Lookup for use classification'!$D$10,B762)),ISNUMBER(SEARCH('[1]Lookup for use classification'!$E$10,B762)),ISNUMBER(SEARCH('[1]Lookup for use classification'!$F$10,B762)),ISNUMBER(SEARCH('[1]Lookup for use classification'!$G$10,B762))),'[1]Lookup for use classification'!$A$10,IF(OR(ISNUMBER(SEARCH('[1]Lookup for use classification'!$B$11,B762)),ISNUMBER(SEARCH('[1]Lookup for use classification'!$C$11,B762))),'[1]Lookup for use classification'!$A$11,IF(OR(ISNUMBER(SEARCH('[1]Lookup for use classification'!$B$12,B762)),ISNUMBER(SEARCH('[1]Lookup for use classification'!$C$12,B762))),'[1]Lookup for use classification'!$A$12,IF(OR(ISNUMBER(SEARCH('[1]Lookup for use classification'!$B$13,B762)),ISNUMBER(SEARCH('[1]Lookup for use classification'!$C$13,B762)),ISNUMBER(SEARCH('[1]Lookup for use classification'!$D$13,B762)),,ISNUMBER(SEARCH('[1]Lookup for use classification'!$C$13,B762)),ISNUMBER(SEARCH('[1]Lookup for use classification'!$E$13,B762))),'[1]Lookup for use classification'!$A$13,IF(OR(ISNUMBER(SEARCH('[1]Lookup for use classification'!$B$14,B762)),ISNUMBER(SEARCH('[1]Lookup for use classification'!$C$14,B762))),'[1]Lookup for use classification'!$A$14,"Other"))))))))))))</f>
        <v>Warehousing</v>
      </c>
      <c r="D762" s="39"/>
      <c r="E762" s="41"/>
      <c r="F762" s="41"/>
    </row>
    <row r="763" spans="1:6">
      <c r="A763" s="16" t="s">
        <v>952</v>
      </c>
      <c r="B763" s="38" t="s">
        <v>937</v>
      </c>
      <c r="C763" s="133" t="str">
        <f>IF(OR(ISNUMBER(SEARCH('[1]Lookup for use classification'!$B$1,B763)),ISNUMBER(SEARCH('[1]Lookup for use classification'!$C$1,B763)),ISNUMBER(SEARCH('[1]Lookup for use classification'!$D$1,B763)),ISNUMBER(SEARCH('[1]Lookup for use classification'!$E$1,B763))),'[1]Lookup for use classification'!$A$1,IF(ISNUMBER(SEARCH('[1]Lookup for use classification'!$B$2,B763)),'[1]Lookup for use classification'!$A$2,IF(ISNUMBER(SEARCH('[1]Lookup for use classification'!$B$3,B763)),'[1]Lookup for use classification'!$A$3,IF(OR(ISNUMBER(SEARCH('[1]Lookup for use classification'!$B$4,B763)),ISNUMBER(SEARCH('[1]Lookup for use classification'!$C$4,B763)),ISNUMBER(SEARCH('[1]Lookup for use classification'!$D$4,B763)),ISNUMBER(SEARCH('[1]Lookup for use classification'!$E$4,B763))),'[1]Lookup for use classification'!$A$4,IF(OR(ISNUMBER(SEARCH('[1]Lookup for use classification'!$B$5,B763)),ISNUMBER(SEARCH('[1]Lookup for use classification'!$C$5,B763)),ISNUMBER(SEARCH('[1]Lookup for use classification'!$D$5,B763))),'[1]Lookup for use classification'!$A$5,IF(OR(ISNUMBER(SEARCH('[1]Lookup for use classification'!$B$7,B763)),ISNUMBER(SEARCH('[1]Lookup for use classification'!$C$7,B763)),ISNUMBER(SEARCH('[1]Lookup for use classification'!$D$7,B763))),'[1]Lookup for use classification'!$A$7,IF(OR(ISNUMBER(SEARCH('[1]Lookup for use classification'!$B$9,B763)),ISNUMBER(SEARCH('[1]Lookup for use classification'!$C$9,B763)),ISNUMBER(SEARCH('[1]Lookup for use classification'!$D$9,B763)),ISNUMBER(SEARCH('[1]Lookup for use classification'!$E$9,B763)),ISNUMBER(SEARCH('[1]Lookup for use classification'!$F$9,B763)),ISNUMBER(SEARCH('[1]Lookup for use classification'!$G$9,B763)),ISNUMBER(SEARCH('[1]Lookup for use classification'!$H$9,B763)),ISNUMBER(SEARCH('[1]Lookup for use classification'!$I$9,B763)),ISNUMBER(SEARCH('[1]Lookup for use classification'!$J$9,B763)),ISNUMBER(SEARCH('[1]Lookup for use classification'!$K$9,B763))),'[1]Lookup for use classification'!$A$9,IF(OR(ISNUMBER(SEARCH('[1]Lookup for use classification'!$B$10,B763)),ISNUMBER(SEARCH('[1]Lookup for use classification'!$C$10,B763)),ISNUMBER(SEARCH('[1]Lookup for use classification'!$D$10,B763)),ISNUMBER(SEARCH('[1]Lookup for use classification'!$E$10,B763)),ISNUMBER(SEARCH('[1]Lookup for use classification'!$F$10,B763)),ISNUMBER(SEARCH('[1]Lookup for use classification'!$G$10,B763))),'[1]Lookup for use classification'!$A$10,IF(OR(ISNUMBER(SEARCH('[1]Lookup for use classification'!$B$11,B763)),ISNUMBER(SEARCH('[1]Lookup for use classification'!$C$11,B763))),'[1]Lookup for use classification'!$A$11,IF(OR(ISNUMBER(SEARCH('[1]Lookup for use classification'!$B$12,B763)),ISNUMBER(SEARCH('[1]Lookup for use classification'!$C$12,B763))),'[1]Lookup for use classification'!$A$12,IF(OR(ISNUMBER(SEARCH('[1]Lookup for use classification'!$B$13,B763)),ISNUMBER(SEARCH('[1]Lookup for use classification'!$C$13,B763)),ISNUMBER(SEARCH('[1]Lookup for use classification'!$D$13,B763)),,ISNUMBER(SEARCH('[1]Lookup for use classification'!$C$13,B763)),ISNUMBER(SEARCH('[1]Lookup for use classification'!$E$13,B763))),'[1]Lookup for use classification'!$A$13,IF(OR(ISNUMBER(SEARCH('[1]Lookup for use classification'!$B$14,B763)),ISNUMBER(SEARCH('[1]Lookup for use classification'!$C$14,B763))),'[1]Lookup for use classification'!$A$14,"Other"))))))))))))</f>
        <v>Public Safety</v>
      </c>
      <c r="D763" s="39">
        <v>1500</v>
      </c>
      <c r="E763" s="41"/>
      <c r="F763" s="41"/>
    </row>
    <row r="764" spans="1:6">
      <c r="A764" s="16" t="s">
        <v>952</v>
      </c>
      <c r="B764" s="38" t="s">
        <v>938</v>
      </c>
      <c r="C764" s="133" t="str">
        <f>IF(OR(ISNUMBER(SEARCH('[1]Lookup for use classification'!$B$1,B764)),ISNUMBER(SEARCH('[1]Lookup for use classification'!$C$1,B764)),ISNUMBER(SEARCH('[1]Lookup for use classification'!$D$1,B764)),ISNUMBER(SEARCH('[1]Lookup for use classification'!$E$1,B764))),'[1]Lookup for use classification'!$A$1,IF(ISNUMBER(SEARCH('[1]Lookup for use classification'!$B$2,B764)),'[1]Lookup for use classification'!$A$2,IF(ISNUMBER(SEARCH('[1]Lookup for use classification'!$B$3,B764)),'[1]Lookup for use classification'!$A$3,IF(OR(ISNUMBER(SEARCH('[1]Lookup for use classification'!$B$4,B764)),ISNUMBER(SEARCH('[1]Lookup for use classification'!$C$4,B764)),ISNUMBER(SEARCH('[1]Lookup for use classification'!$D$4,B764)),ISNUMBER(SEARCH('[1]Lookup for use classification'!$E$4,B764))),'[1]Lookup for use classification'!$A$4,IF(OR(ISNUMBER(SEARCH('[1]Lookup for use classification'!$B$5,B764)),ISNUMBER(SEARCH('[1]Lookup for use classification'!$C$5,B764)),ISNUMBER(SEARCH('[1]Lookup for use classification'!$D$5,B764))),'[1]Lookup for use classification'!$A$5,IF(OR(ISNUMBER(SEARCH('[1]Lookup for use classification'!$B$7,B764)),ISNUMBER(SEARCH('[1]Lookup for use classification'!$C$7,B764)),ISNUMBER(SEARCH('[1]Lookup for use classification'!$D$7,B764))),'[1]Lookup for use classification'!$A$7,IF(OR(ISNUMBER(SEARCH('[1]Lookup for use classification'!$B$9,B764)),ISNUMBER(SEARCH('[1]Lookup for use classification'!$C$9,B764)),ISNUMBER(SEARCH('[1]Lookup for use classification'!$D$9,B764)),ISNUMBER(SEARCH('[1]Lookup for use classification'!$E$9,B764)),ISNUMBER(SEARCH('[1]Lookup for use classification'!$F$9,B764)),ISNUMBER(SEARCH('[1]Lookup for use classification'!$G$9,B764)),ISNUMBER(SEARCH('[1]Lookup for use classification'!$H$9,B764)),ISNUMBER(SEARCH('[1]Lookup for use classification'!$I$9,B764)),ISNUMBER(SEARCH('[1]Lookup for use classification'!$J$9,B764)),ISNUMBER(SEARCH('[1]Lookup for use classification'!$K$9,B764))),'[1]Lookup for use classification'!$A$9,IF(OR(ISNUMBER(SEARCH('[1]Lookup for use classification'!$B$10,B764)),ISNUMBER(SEARCH('[1]Lookup for use classification'!$C$10,B764)),ISNUMBER(SEARCH('[1]Lookup for use classification'!$D$10,B764)),ISNUMBER(SEARCH('[1]Lookup for use classification'!$E$10,B764)),ISNUMBER(SEARCH('[1]Lookup for use classification'!$F$10,B764)),ISNUMBER(SEARCH('[1]Lookup for use classification'!$G$10,B764))),'[1]Lookup for use classification'!$A$10,IF(OR(ISNUMBER(SEARCH('[1]Lookup for use classification'!$B$11,B764)),ISNUMBER(SEARCH('[1]Lookup for use classification'!$C$11,B764))),'[1]Lookup for use classification'!$A$11,IF(OR(ISNUMBER(SEARCH('[1]Lookup for use classification'!$B$12,B764)),ISNUMBER(SEARCH('[1]Lookup for use classification'!$C$12,B764))),'[1]Lookup for use classification'!$A$12,IF(OR(ISNUMBER(SEARCH('[1]Lookup for use classification'!$B$13,B764)),ISNUMBER(SEARCH('[1]Lookup for use classification'!$C$13,B764)),ISNUMBER(SEARCH('[1]Lookup for use classification'!$D$13,B764)),,ISNUMBER(SEARCH('[1]Lookup for use classification'!$C$13,B764)),ISNUMBER(SEARCH('[1]Lookup for use classification'!$E$13,B764))),'[1]Lookup for use classification'!$A$13,IF(OR(ISNUMBER(SEARCH('[1]Lookup for use classification'!$B$14,B764)),ISNUMBER(SEARCH('[1]Lookup for use classification'!$C$14,B764))),'[1]Lookup for use classification'!$A$14,"Other"))))))))))))</f>
        <v>Other</v>
      </c>
      <c r="D764" s="85"/>
      <c r="E764" s="85"/>
      <c r="F764" s="85"/>
    </row>
    <row r="765" spans="1:6">
      <c r="A765" s="16" t="s">
        <v>952</v>
      </c>
      <c r="B765" s="38" t="s">
        <v>939</v>
      </c>
      <c r="C765" s="133" t="str">
        <f>IF(OR(ISNUMBER(SEARCH('[1]Lookup for use classification'!$B$1,B765)),ISNUMBER(SEARCH('[1]Lookup for use classification'!$C$1,B765)),ISNUMBER(SEARCH('[1]Lookup for use classification'!$D$1,B765)),ISNUMBER(SEARCH('[1]Lookup for use classification'!$E$1,B765))),'[1]Lookup for use classification'!$A$1,IF(ISNUMBER(SEARCH('[1]Lookup for use classification'!$B$2,B765)),'[1]Lookup for use classification'!$A$2,IF(ISNUMBER(SEARCH('[1]Lookup for use classification'!$B$3,B765)),'[1]Lookup for use classification'!$A$3,IF(OR(ISNUMBER(SEARCH('[1]Lookup for use classification'!$B$4,B765)),ISNUMBER(SEARCH('[1]Lookup for use classification'!$C$4,B765)),ISNUMBER(SEARCH('[1]Lookup for use classification'!$D$4,B765)),ISNUMBER(SEARCH('[1]Lookup for use classification'!$E$4,B765))),'[1]Lookup for use classification'!$A$4,IF(OR(ISNUMBER(SEARCH('[1]Lookup for use classification'!$B$5,B765)),ISNUMBER(SEARCH('[1]Lookup for use classification'!$C$5,B765)),ISNUMBER(SEARCH('[1]Lookup for use classification'!$D$5,B765))),'[1]Lookup for use classification'!$A$5,IF(OR(ISNUMBER(SEARCH('[1]Lookup for use classification'!$B$7,B765)),ISNUMBER(SEARCH('[1]Lookup for use classification'!$C$7,B765)),ISNUMBER(SEARCH('[1]Lookup for use classification'!$D$7,B765))),'[1]Lookup for use classification'!$A$7,IF(OR(ISNUMBER(SEARCH('[1]Lookup for use classification'!$B$9,B765)),ISNUMBER(SEARCH('[1]Lookup for use classification'!$C$9,B765)),ISNUMBER(SEARCH('[1]Lookup for use classification'!$D$9,B765)),ISNUMBER(SEARCH('[1]Lookup for use classification'!$E$9,B765)),ISNUMBER(SEARCH('[1]Lookup for use classification'!$F$9,B765)),ISNUMBER(SEARCH('[1]Lookup for use classification'!$G$9,B765)),ISNUMBER(SEARCH('[1]Lookup for use classification'!$H$9,B765)),ISNUMBER(SEARCH('[1]Lookup for use classification'!$I$9,B765)),ISNUMBER(SEARCH('[1]Lookup for use classification'!$J$9,B765)),ISNUMBER(SEARCH('[1]Lookup for use classification'!$K$9,B765))),'[1]Lookup for use classification'!$A$9,IF(OR(ISNUMBER(SEARCH('[1]Lookup for use classification'!$B$10,B765)),ISNUMBER(SEARCH('[1]Lookup for use classification'!$C$10,B765)),ISNUMBER(SEARCH('[1]Lookup for use classification'!$D$10,B765)),ISNUMBER(SEARCH('[1]Lookup for use classification'!$E$10,B765)),ISNUMBER(SEARCH('[1]Lookup for use classification'!$F$10,B765)),ISNUMBER(SEARCH('[1]Lookup for use classification'!$G$10,B765))),'[1]Lookup for use classification'!$A$10,IF(OR(ISNUMBER(SEARCH('[1]Lookup for use classification'!$B$11,B765)),ISNUMBER(SEARCH('[1]Lookup for use classification'!$C$11,B765))),'[1]Lookup for use classification'!$A$11,IF(OR(ISNUMBER(SEARCH('[1]Lookup for use classification'!$B$12,B765)),ISNUMBER(SEARCH('[1]Lookup for use classification'!$C$12,B765))),'[1]Lookup for use classification'!$A$12,IF(OR(ISNUMBER(SEARCH('[1]Lookup for use classification'!$B$13,B765)),ISNUMBER(SEARCH('[1]Lookup for use classification'!$C$13,B765)),ISNUMBER(SEARCH('[1]Lookup for use classification'!$D$13,B765)),,ISNUMBER(SEARCH('[1]Lookup for use classification'!$C$13,B765)),ISNUMBER(SEARCH('[1]Lookup for use classification'!$E$13,B765))),'[1]Lookup for use classification'!$A$13,IF(OR(ISNUMBER(SEARCH('[1]Lookup for use classification'!$B$14,B765)),ISNUMBER(SEARCH('[1]Lookup for use classification'!$C$14,B765))),'[1]Lookup for use classification'!$A$14,"Other"))))))))))))</f>
        <v>Public Assembly</v>
      </c>
      <c r="D765" s="39"/>
      <c r="E765" s="41"/>
      <c r="F765" s="41"/>
    </row>
    <row r="766" spans="1:6">
      <c r="A766" s="16" t="s">
        <v>952</v>
      </c>
      <c r="B766" s="38" t="s">
        <v>940</v>
      </c>
      <c r="C766" s="133" t="str">
        <f>IF(OR(ISNUMBER(SEARCH('[1]Lookup for use classification'!$B$1,B766)),ISNUMBER(SEARCH('[1]Lookup for use classification'!$C$1,B766)),ISNUMBER(SEARCH('[1]Lookup for use classification'!$D$1,B766)),ISNUMBER(SEARCH('[1]Lookup for use classification'!$E$1,B766))),'[1]Lookup for use classification'!$A$1,IF(ISNUMBER(SEARCH('[1]Lookup for use classification'!$B$2,B766)),'[1]Lookup for use classification'!$A$2,IF(ISNUMBER(SEARCH('[1]Lookup for use classification'!$B$3,B766)),'[1]Lookup for use classification'!$A$3,IF(OR(ISNUMBER(SEARCH('[1]Lookup for use classification'!$B$4,B766)),ISNUMBER(SEARCH('[1]Lookup for use classification'!$C$4,B766)),ISNUMBER(SEARCH('[1]Lookup for use classification'!$D$4,B766)),ISNUMBER(SEARCH('[1]Lookup for use classification'!$E$4,B766))),'[1]Lookup for use classification'!$A$4,IF(OR(ISNUMBER(SEARCH('[1]Lookup for use classification'!$B$5,B766)),ISNUMBER(SEARCH('[1]Lookup for use classification'!$C$5,B766)),ISNUMBER(SEARCH('[1]Lookup for use classification'!$D$5,B766))),'[1]Lookup for use classification'!$A$5,IF(OR(ISNUMBER(SEARCH('[1]Lookup for use classification'!$B$7,B766)),ISNUMBER(SEARCH('[1]Lookup for use classification'!$C$7,B766)),ISNUMBER(SEARCH('[1]Lookup for use classification'!$D$7,B766))),'[1]Lookup for use classification'!$A$7,IF(OR(ISNUMBER(SEARCH('[1]Lookup for use classification'!$B$9,B766)),ISNUMBER(SEARCH('[1]Lookup for use classification'!$C$9,B766)),ISNUMBER(SEARCH('[1]Lookup for use classification'!$D$9,B766)),ISNUMBER(SEARCH('[1]Lookup for use classification'!$E$9,B766)),ISNUMBER(SEARCH('[1]Lookup for use classification'!$F$9,B766)),ISNUMBER(SEARCH('[1]Lookup for use classification'!$G$9,B766)),ISNUMBER(SEARCH('[1]Lookup for use classification'!$H$9,B766)),ISNUMBER(SEARCH('[1]Lookup for use classification'!$I$9,B766)),ISNUMBER(SEARCH('[1]Lookup for use classification'!$J$9,B766)),ISNUMBER(SEARCH('[1]Lookup for use classification'!$K$9,B766))),'[1]Lookup for use classification'!$A$9,IF(OR(ISNUMBER(SEARCH('[1]Lookup for use classification'!$B$10,B766)),ISNUMBER(SEARCH('[1]Lookup for use classification'!$C$10,B766)),ISNUMBER(SEARCH('[1]Lookup for use classification'!$D$10,B766)),ISNUMBER(SEARCH('[1]Lookup for use classification'!$E$10,B766)),ISNUMBER(SEARCH('[1]Lookup for use classification'!$F$10,B766)),ISNUMBER(SEARCH('[1]Lookup for use classification'!$G$10,B766))),'[1]Lookup for use classification'!$A$10,IF(OR(ISNUMBER(SEARCH('[1]Lookup for use classification'!$B$11,B766)),ISNUMBER(SEARCH('[1]Lookup for use classification'!$C$11,B766))),'[1]Lookup for use classification'!$A$11,IF(OR(ISNUMBER(SEARCH('[1]Lookup for use classification'!$B$12,B766)),ISNUMBER(SEARCH('[1]Lookup for use classification'!$C$12,B766))),'[1]Lookup for use classification'!$A$12,IF(OR(ISNUMBER(SEARCH('[1]Lookup for use classification'!$B$13,B766)),ISNUMBER(SEARCH('[1]Lookup for use classification'!$C$13,B766)),ISNUMBER(SEARCH('[1]Lookup for use classification'!$D$13,B766)),,ISNUMBER(SEARCH('[1]Lookup for use classification'!$C$13,B766)),ISNUMBER(SEARCH('[1]Lookup for use classification'!$E$13,B766))),'[1]Lookup for use classification'!$A$13,IF(OR(ISNUMBER(SEARCH('[1]Lookup for use classification'!$B$14,B766)),ISNUMBER(SEARCH('[1]Lookup for use classification'!$C$14,B766))),'[1]Lookup for use classification'!$A$14,"Other"))))))))))))</f>
        <v>Other</v>
      </c>
      <c r="D766" s="85"/>
      <c r="E766" s="85"/>
      <c r="F766" s="85"/>
    </row>
    <row r="767" spans="1:6">
      <c r="A767" s="16" t="s">
        <v>952</v>
      </c>
      <c r="B767" s="42" t="s">
        <v>941</v>
      </c>
      <c r="C767" s="133" t="str">
        <f>IF(OR(ISNUMBER(SEARCH('[1]Lookup for use classification'!$B$1,B767)),ISNUMBER(SEARCH('[1]Lookup for use classification'!$C$1,B767)),ISNUMBER(SEARCH('[1]Lookup for use classification'!$D$1,B767)),ISNUMBER(SEARCH('[1]Lookup for use classification'!$E$1,B767))),'[1]Lookup for use classification'!$A$1,IF(ISNUMBER(SEARCH('[1]Lookup for use classification'!$B$2,B767)),'[1]Lookup for use classification'!$A$2,IF(ISNUMBER(SEARCH('[1]Lookup for use classification'!$B$3,B767)),'[1]Lookup for use classification'!$A$3,IF(OR(ISNUMBER(SEARCH('[1]Lookup for use classification'!$B$4,B767)),ISNUMBER(SEARCH('[1]Lookup for use classification'!$C$4,B767)),ISNUMBER(SEARCH('[1]Lookup for use classification'!$D$4,B767)),ISNUMBER(SEARCH('[1]Lookup for use classification'!$E$4,B767))),'[1]Lookup for use classification'!$A$4,IF(OR(ISNUMBER(SEARCH('[1]Lookup for use classification'!$B$5,B767)),ISNUMBER(SEARCH('[1]Lookup for use classification'!$C$5,B767)),ISNUMBER(SEARCH('[1]Lookup for use classification'!$D$5,B767))),'[1]Lookup for use classification'!$A$5,IF(OR(ISNUMBER(SEARCH('[1]Lookup for use classification'!$B$7,B767)),ISNUMBER(SEARCH('[1]Lookup for use classification'!$C$7,B767)),ISNUMBER(SEARCH('[1]Lookup for use classification'!$D$7,B767))),'[1]Lookup for use classification'!$A$7,IF(OR(ISNUMBER(SEARCH('[1]Lookup for use classification'!$B$9,B767)),ISNUMBER(SEARCH('[1]Lookup for use classification'!$C$9,B767)),ISNUMBER(SEARCH('[1]Lookup for use classification'!$D$9,B767)),ISNUMBER(SEARCH('[1]Lookup for use classification'!$E$9,B767)),ISNUMBER(SEARCH('[1]Lookup for use classification'!$F$9,B767)),ISNUMBER(SEARCH('[1]Lookup for use classification'!$G$9,B767)),ISNUMBER(SEARCH('[1]Lookup for use classification'!$H$9,B767)),ISNUMBER(SEARCH('[1]Lookup for use classification'!$I$9,B767)),ISNUMBER(SEARCH('[1]Lookup for use classification'!$J$9,B767)),ISNUMBER(SEARCH('[1]Lookup for use classification'!$K$9,B767))),'[1]Lookup for use classification'!$A$9,IF(OR(ISNUMBER(SEARCH('[1]Lookup for use classification'!$B$10,B767)),ISNUMBER(SEARCH('[1]Lookup for use classification'!$C$10,B767)),ISNUMBER(SEARCH('[1]Lookup for use classification'!$D$10,B767)),ISNUMBER(SEARCH('[1]Lookup for use classification'!$E$10,B767)),ISNUMBER(SEARCH('[1]Lookup for use classification'!$F$10,B767)),ISNUMBER(SEARCH('[1]Lookup for use classification'!$G$10,B767))),'[1]Lookup for use classification'!$A$10,IF(OR(ISNUMBER(SEARCH('[1]Lookup for use classification'!$B$11,B767)),ISNUMBER(SEARCH('[1]Lookup for use classification'!$C$11,B767))),'[1]Lookup for use classification'!$A$11,IF(OR(ISNUMBER(SEARCH('[1]Lookup for use classification'!$B$12,B767)),ISNUMBER(SEARCH('[1]Lookup for use classification'!$C$12,B767))),'[1]Lookup for use classification'!$A$12,IF(OR(ISNUMBER(SEARCH('[1]Lookup for use classification'!$B$13,B767)),ISNUMBER(SEARCH('[1]Lookup for use classification'!$C$13,B767)),ISNUMBER(SEARCH('[1]Lookup for use classification'!$D$13,B767)),,ISNUMBER(SEARCH('[1]Lookup for use classification'!$C$13,B767)),ISNUMBER(SEARCH('[1]Lookup for use classification'!$E$13,B767))),'[1]Lookup for use classification'!$A$13,IF(OR(ISNUMBER(SEARCH('[1]Lookup for use classification'!$B$14,B767)),ISNUMBER(SEARCH('[1]Lookup for use classification'!$C$14,B767))),'[1]Lookup for use classification'!$A$14,"Other"))))))))))))</f>
        <v>Retail - Other</v>
      </c>
      <c r="D767" s="86"/>
      <c r="E767" s="86"/>
      <c r="F767" s="86"/>
    </row>
    <row r="768" spans="1:6">
      <c r="A768" s="16" t="s">
        <v>952</v>
      </c>
      <c r="B768" s="38" t="s">
        <v>942</v>
      </c>
      <c r="C768" s="133" t="str">
        <f>IF(OR(ISNUMBER(SEARCH('[1]Lookup for use classification'!$B$1,B768)),ISNUMBER(SEARCH('[1]Lookup for use classification'!$C$1,B768)),ISNUMBER(SEARCH('[1]Lookup for use classification'!$D$1,B768)),ISNUMBER(SEARCH('[1]Lookup for use classification'!$E$1,B768))),'[1]Lookup for use classification'!$A$1,IF(ISNUMBER(SEARCH('[1]Lookup for use classification'!$B$2,B768)),'[1]Lookup for use classification'!$A$2,IF(ISNUMBER(SEARCH('[1]Lookup for use classification'!$B$3,B768)),'[1]Lookup for use classification'!$A$3,IF(OR(ISNUMBER(SEARCH('[1]Lookup for use classification'!$B$4,B768)),ISNUMBER(SEARCH('[1]Lookup for use classification'!$C$4,B768)),ISNUMBER(SEARCH('[1]Lookup for use classification'!$D$4,B768)),ISNUMBER(SEARCH('[1]Lookup for use classification'!$E$4,B768))),'[1]Lookup for use classification'!$A$4,IF(OR(ISNUMBER(SEARCH('[1]Lookup for use classification'!$B$5,B768)),ISNUMBER(SEARCH('[1]Lookup for use classification'!$C$5,B768)),ISNUMBER(SEARCH('[1]Lookup for use classification'!$D$5,B768))),'[1]Lookup for use classification'!$A$5,IF(OR(ISNUMBER(SEARCH('[1]Lookup for use classification'!$B$7,B768)),ISNUMBER(SEARCH('[1]Lookup for use classification'!$C$7,B768)),ISNUMBER(SEARCH('[1]Lookup for use classification'!$D$7,B768))),'[1]Lookup for use classification'!$A$7,IF(OR(ISNUMBER(SEARCH('[1]Lookup for use classification'!$B$9,B768)),ISNUMBER(SEARCH('[1]Lookup for use classification'!$C$9,B768)),ISNUMBER(SEARCH('[1]Lookup for use classification'!$D$9,B768)),ISNUMBER(SEARCH('[1]Lookup for use classification'!$E$9,B768)),ISNUMBER(SEARCH('[1]Lookup for use classification'!$F$9,B768)),ISNUMBER(SEARCH('[1]Lookup for use classification'!$G$9,B768)),ISNUMBER(SEARCH('[1]Lookup for use classification'!$H$9,B768)),ISNUMBER(SEARCH('[1]Lookup for use classification'!$I$9,B768)),ISNUMBER(SEARCH('[1]Lookup for use classification'!$J$9,B768)),ISNUMBER(SEARCH('[1]Lookup for use classification'!$K$9,B768))),'[1]Lookup for use classification'!$A$9,IF(OR(ISNUMBER(SEARCH('[1]Lookup for use classification'!$B$10,B768)),ISNUMBER(SEARCH('[1]Lookup for use classification'!$C$10,B768)),ISNUMBER(SEARCH('[1]Lookup for use classification'!$D$10,B768)),ISNUMBER(SEARCH('[1]Lookup for use classification'!$E$10,B768)),ISNUMBER(SEARCH('[1]Lookup for use classification'!$F$10,B768)),ISNUMBER(SEARCH('[1]Lookup for use classification'!$G$10,B768))),'[1]Lookup for use classification'!$A$10,IF(OR(ISNUMBER(SEARCH('[1]Lookup for use classification'!$B$11,B768)),ISNUMBER(SEARCH('[1]Lookup for use classification'!$C$11,B768))),'[1]Lookup for use classification'!$A$11,IF(OR(ISNUMBER(SEARCH('[1]Lookup for use classification'!$B$12,B768)),ISNUMBER(SEARCH('[1]Lookup for use classification'!$C$12,B768))),'[1]Lookup for use classification'!$A$12,IF(OR(ISNUMBER(SEARCH('[1]Lookup for use classification'!$B$13,B768)),ISNUMBER(SEARCH('[1]Lookup for use classification'!$C$13,B768)),ISNUMBER(SEARCH('[1]Lookup for use classification'!$D$13,B768)),,ISNUMBER(SEARCH('[1]Lookup for use classification'!$C$13,B768)),ISNUMBER(SEARCH('[1]Lookup for use classification'!$E$13,B768))),'[1]Lookup for use classification'!$A$13,IF(OR(ISNUMBER(SEARCH('[1]Lookup for use classification'!$B$14,B768)),ISNUMBER(SEARCH('[1]Lookup for use classification'!$C$14,B768))),'[1]Lookup for use classification'!$A$14,"Other"))))))))))))</f>
        <v>Retail - Other</v>
      </c>
      <c r="D768" s="43"/>
      <c r="E768" s="41"/>
      <c r="F768" s="41"/>
    </row>
    <row r="769" spans="1:6">
      <c r="A769" s="16" t="s">
        <v>952</v>
      </c>
      <c r="B769" s="38" t="s">
        <v>943</v>
      </c>
      <c r="C769" s="133" t="str">
        <f>IF(OR(ISNUMBER(SEARCH('[1]Lookup for use classification'!$B$1,B769)),ISNUMBER(SEARCH('[1]Lookup for use classification'!$C$1,B769)),ISNUMBER(SEARCH('[1]Lookup for use classification'!$D$1,B769)),ISNUMBER(SEARCH('[1]Lookup for use classification'!$E$1,B769))),'[1]Lookup for use classification'!$A$1,IF(ISNUMBER(SEARCH('[1]Lookup for use classification'!$B$2,B769)),'[1]Lookup for use classification'!$A$2,IF(ISNUMBER(SEARCH('[1]Lookup for use classification'!$B$3,B769)),'[1]Lookup for use classification'!$A$3,IF(OR(ISNUMBER(SEARCH('[1]Lookup for use classification'!$B$4,B769)),ISNUMBER(SEARCH('[1]Lookup for use classification'!$C$4,B769)),ISNUMBER(SEARCH('[1]Lookup for use classification'!$D$4,B769)),ISNUMBER(SEARCH('[1]Lookup for use classification'!$E$4,B769))),'[1]Lookup for use classification'!$A$4,IF(OR(ISNUMBER(SEARCH('[1]Lookup for use classification'!$B$5,B769)),ISNUMBER(SEARCH('[1]Lookup for use classification'!$C$5,B769)),ISNUMBER(SEARCH('[1]Lookup for use classification'!$D$5,B769))),'[1]Lookup for use classification'!$A$5,IF(OR(ISNUMBER(SEARCH('[1]Lookup for use classification'!$B$7,B769)),ISNUMBER(SEARCH('[1]Lookup for use classification'!$C$7,B769)),ISNUMBER(SEARCH('[1]Lookup for use classification'!$D$7,B769))),'[1]Lookup for use classification'!$A$7,IF(OR(ISNUMBER(SEARCH('[1]Lookup for use classification'!$B$9,B769)),ISNUMBER(SEARCH('[1]Lookup for use classification'!$C$9,B769)),ISNUMBER(SEARCH('[1]Lookup for use classification'!$D$9,B769)),ISNUMBER(SEARCH('[1]Lookup for use classification'!$E$9,B769)),ISNUMBER(SEARCH('[1]Lookup for use classification'!$F$9,B769)),ISNUMBER(SEARCH('[1]Lookup for use classification'!$G$9,B769)),ISNUMBER(SEARCH('[1]Lookup for use classification'!$H$9,B769)),ISNUMBER(SEARCH('[1]Lookup for use classification'!$I$9,B769)),ISNUMBER(SEARCH('[1]Lookup for use classification'!$J$9,B769)),ISNUMBER(SEARCH('[1]Lookup for use classification'!$K$9,B769))),'[1]Lookup for use classification'!$A$9,IF(OR(ISNUMBER(SEARCH('[1]Lookup for use classification'!$B$10,B769)),ISNUMBER(SEARCH('[1]Lookup for use classification'!$C$10,B769)),ISNUMBER(SEARCH('[1]Lookup for use classification'!$D$10,B769)),ISNUMBER(SEARCH('[1]Lookup for use classification'!$E$10,B769)),ISNUMBER(SEARCH('[1]Lookup for use classification'!$F$10,B769)),ISNUMBER(SEARCH('[1]Lookup for use classification'!$G$10,B769))),'[1]Lookup for use classification'!$A$10,IF(OR(ISNUMBER(SEARCH('[1]Lookup for use classification'!$B$11,B769)),ISNUMBER(SEARCH('[1]Lookup for use classification'!$C$11,B769))),'[1]Lookup for use classification'!$A$11,IF(OR(ISNUMBER(SEARCH('[1]Lookup for use classification'!$B$12,B769)),ISNUMBER(SEARCH('[1]Lookup for use classification'!$C$12,B769))),'[1]Lookup for use classification'!$A$12,IF(OR(ISNUMBER(SEARCH('[1]Lookup for use classification'!$B$13,B769)),ISNUMBER(SEARCH('[1]Lookup for use classification'!$C$13,B769)),ISNUMBER(SEARCH('[1]Lookup for use classification'!$D$13,B769)),,ISNUMBER(SEARCH('[1]Lookup for use classification'!$C$13,B769)),ISNUMBER(SEARCH('[1]Lookup for use classification'!$E$13,B769))),'[1]Lookup for use classification'!$A$13,IF(OR(ISNUMBER(SEARCH('[1]Lookup for use classification'!$B$14,B769)),ISNUMBER(SEARCH('[1]Lookup for use classification'!$C$14,B769))),'[1]Lookup for use classification'!$A$14,"Other"))))))))))))</f>
        <v>Other</v>
      </c>
      <c r="D769" s="42"/>
      <c r="E769" s="38"/>
      <c r="F769" s="38"/>
    </row>
    <row r="770" spans="1:6">
      <c r="A770" s="16" t="s">
        <v>952</v>
      </c>
      <c r="B770" s="38" t="s">
        <v>944</v>
      </c>
      <c r="C770" s="133" t="str">
        <f>IF(OR(ISNUMBER(SEARCH('[1]Lookup for use classification'!$B$1,B770)),ISNUMBER(SEARCH('[1]Lookup for use classification'!$C$1,B770)),ISNUMBER(SEARCH('[1]Lookup for use classification'!$D$1,B770)),ISNUMBER(SEARCH('[1]Lookup for use classification'!$E$1,B770))),'[1]Lookup for use classification'!$A$1,IF(ISNUMBER(SEARCH('[1]Lookup for use classification'!$B$2,B770)),'[1]Lookup for use classification'!$A$2,IF(ISNUMBER(SEARCH('[1]Lookup for use classification'!$B$3,B770)),'[1]Lookup for use classification'!$A$3,IF(OR(ISNUMBER(SEARCH('[1]Lookup for use classification'!$B$4,B770)),ISNUMBER(SEARCH('[1]Lookup for use classification'!$C$4,B770)),ISNUMBER(SEARCH('[1]Lookup for use classification'!$D$4,B770)),ISNUMBER(SEARCH('[1]Lookup for use classification'!$E$4,B770))),'[1]Lookup for use classification'!$A$4,IF(OR(ISNUMBER(SEARCH('[1]Lookup for use classification'!$B$5,B770)),ISNUMBER(SEARCH('[1]Lookup for use classification'!$C$5,B770)),ISNUMBER(SEARCH('[1]Lookup for use classification'!$D$5,B770))),'[1]Lookup for use classification'!$A$5,IF(OR(ISNUMBER(SEARCH('[1]Lookup for use classification'!$B$7,B770)),ISNUMBER(SEARCH('[1]Lookup for use classification'!$C$7,B770)),ISNUMBER(SEARCH('[1]Lookup for use classification'!$D$7,B770))),'[1]Lookup for use classification'!$A$7,IF(OR(ISNUMBER(SEARCH('[1]Lookup for use classification'!$B$9,B770)),ISNUMBER(SEARCH('[1]Lookup for use classification'!$C$9,B770)),ISNUMBER(SEARCH('[1]Lookup for use classification'!$D$9,B770)),ISNUMBER(SEARCH('[1]Lookup for use classification'!$E$9,B770)),ISNUMBER(SEARCH('[1]Lookup for use classification'!$F$9,B770)),ISNUMBER(SEARCH('[1]Lookup for use classification'!$G$9,B770)),ISNUMBER(SEARCH('[1]Lookup for use classification'!$H$9,B770)),ISNUMBER(SEARCH('[1]Lookup for use classification'!$I$9,B770)),ISNUMBER(SEARCH('[1]Lookup for use classification'!$J$9,B770)),ISNUMBER(SEARCH('[1]Lookup for use classification'!$K$9,B770))),'[1]Lookup for use classification'!$A$9,IF(OR(ISNUMBER(SEARCH('[1]Lookup for use classification'!$B$10,B770)),ISNUMBER(SEARCH('[1]Lookup for use classification'!$C$10,B770)),ISNUMBER(SEARCH('[1]Lookup for use classification'!$D$10,B770)),ISNUMBER(SEARCH('[1]Lookup for use classification'!$E$10,B770)),ISNUMBER(SEARCH('[1]Lookup for use classification'!$F$10,B770)),ISNUMBER(SEARCH('[1]Lookup for use classification'!$G$10,B770))),'[1]Lookup for use classification'!$A$10,IF(OR(ISNUMBER(SEARCH('[1]Lookup for use classification'!$B$11,B770)),ISNUMBER(SEARCH('[1]Lookup for use classification'!$C$11,B770))),'[1]Lookup for use classification'!$A$11,IF(OR(ISNUMBER(SEARCH('[1]Lookup for use classification'!$B$12,B770)),ISNUMBER(SEARCH('[1]Lookup for use classification'!$C$12,B770))),'[1]Lookup for use classification'!$A$12,IF(OR(ISNUMBER(SEARCH('[1]Lookup for use classification'!$B$13,B770)),ISNUMBER(SEARCH('[1]Lookup for use classification'!$C$13,B770)),ISNUMBER(SEARCH('[1]Lookup for use classification'!$D$13,B770)),,ISNUMBER(SEARCH('[1]Lookup for use classification'!$C$13,B770)),ISNUMBER(SEARCH('[1]Lookup for use classification'!$E$13,B770))),'[1]Lookup for use classification'!$A$13,IF(OR(ISNUMBER(SEARCH('[1]Lookup for use classification'!$B$14,B770)),ISNUMBER(SEARCH('[1]Lookup for use classification'!$C$14,B770))),'[1]Lookup for use classification'!$A$14,"Other"))))))))))))</f>
        <v>Other</v>
      </c>
      <c r="D770" s="86"/>
      <c r="E770" s="85"/>
      <c r="F770" s="85"/>
    </row>
    <row r="771" spans="1:6">
      <c r="A771" s="16" t="s">
        <v>952</v>
      </c>
      <c r="B771" s="38" t="s">
        <v>945</v>
      </c>
      <c r="C771" s="133" t="str">
        <f>IF(OR(ISNUMBER(SEARCH('[1]Lookup for use classification'!$B$1,B771)),ISNUMBER(SEARCH('[1]Lookup for use classification'!$C$1,B771)),ISNUMBER(SEARCH('[1]Lookup for use classification'!$D$1,B771)),ISNUMBER(SEARCH('[1]Lookup for use classification'!$E$1,B771))),'[1]Lookup for use classification'!$A$1,IF(ISNUMBER(SEARCH('[1]Lookup for use classification'!$B$2,B771)),'[1]Lookup for use classification'!$A$2,IF(ISNUMBER(SEARCH('[1]Lookup for use classification'!$B$3,B771)),'[1]Lookup for use classification'!$A$3,IF(OR(ISNUMBER(SEARCH('[1]Lookup for use classification'!$B$4,B771)),ISNUMBER(SEARCH('[1]Lookup for use classification'!$C$4,B771)),ISNUMBER(SEARCH('[1]Lookup for use classification'!$D$4,B771)),ISNUMBER(SEARCH('[1]Lookup for use classification'!$E$4,B771))),'[1]Lookup for use classification'!$A$4,IF(OR(ISNUMBER(SEARCH('[1]Lookup for use classification'!$B$5,B771)),ISNUMBER(SEARCH('[1]Lookup for use classification'!$C$5,B771)),ISNUMBER(SEARCH('[1]Lookup for use classification'!$D$5,B771))),'[1]Lookup for use classification'!$A$5,IF(OR(ISNUMBER(SEARCH('[1]Lookup for use classification'!$B$7,B771)),ISNUMBER(SEARCH('[1]Lookup for use classification'!$C$7,B771)),ISNUMBER(SEARCH('[1]Lookup for use classification'!$D$7,B771))),'[1]Lookup for use classification'!$A$7,IF(OR(ISNUMBER(SEARCH('[1]Lookup for use classification'!$B$9,B771)),ISNUMBER(SEARCH('[1]Lookup for use classification'!$C$9,B771)),ISNUMBER(SEARCH('[1]Lookup for use classification'!$D$9,B771)),ISNUMBER(SEARCH('[1]Lookup for use classification'!$E$9,B771)),ISNUMBER(SEARCH('[1]Lookup for use classification'!$F$9,B771)),ISNUMBER(SEARCH('[1]Lookup for use classification'!$G$9,B771)),ISNUMBER(SEARCH('[1]Lookup for use classification'!$H$9,B771)),ISNUMBER(SEARCH('[1]Lookup for use classification'!$I$9,B771)),ISNUMBER(SEARCH('[1]Lookup for use classification'!$J$9,B771)),ISNUMBER(SEARCH('[1]Lookup for use classification'!$K$9,B771))),'[1]Lookup for use classification'!$A$9,IF(OR(ISNUMBER(SEARCH('[1]Lookup for use classification'!$B$10,B771)),ISNUMBER(SEARCH('[1]Lookup for use classification'!$C$10,B771)),ISNUMBER(SEARCH('[1]Lookup for use classification'!$D$10,B771)),ISNUMBER(SEARCH('[1]Lookup for use classification'!$E$10,B771)),ISNUMBER(SEARCH('[1]Lookup for use classification'!$F$10,B771)),ISNUMBER(SEARCH('[1]Lookup for use classification'!$G$10,B771))),'[1]Lookup for use classification'!$A$10,IF(OR(ISNUMBER(SEARCH('[1]Lookup for use classification'!$B$11,B771)),ISNUMBER(SEARCH('[1]Lookup for use classification'!$C$11,B771))),'[1]Lookup for use classification'!$A$11,IF(OR(ISNUMBER(SEARCH('[1]Lookup for use classification'!$B$12,B771)),ISNUMBER(SEARCH('[1]Lookup for use classification'!$C$12,B771))),'[1]Lookup for use classification'!$A$12,IF(OR(ISNUMBER(SEARCH('[1]Lookup for use classification'!$B$13,B771)),ISNUMBER(SEARCH('[1]Lookup for use classification'!$C$13,B771)),ISNUMBER(SEARCH('[1]Lookup for use classification'!$D$13,B771)),,ISNUMBER(SEARCH('[1]Lookup for use classification'!$C$13,B771)),ISNUMBER(SEARCH('[1]Lookup for use classification'!$E$13,B771))),'[1]Lookup for use classification'!$A$13,IF(OR(ISNUMBER(SEARCH('[1]Lookup for use classification'!$B$14,B771)),ISNUMBER(SEARCH('[1]Lookup for use classification'!$C$14,B771))),'[1]Lookup for use classification'!$A$14,"Other"))))))))))))</f>
        <v>Other</v>
      </c>
      <c r="D771" s="43"/>
      <c r="E771" s="41" t="s">
        <v>827</v>
      </c>
      <c r="F771" s="41"/>
    </row>
    <row r="772" spans="1:6">
      <c r="A772" s="16" t="s">
        <v>952</v>
      </c>
      <c r="B772" s="38" t="s">
        <v>946</v>
      </c>
      <c r="C772" s="133" t="str">
        <f>IF(OR(ISNUMBER(SEARCH('[1]Lookup for use classification'!$B$1,B772)),ISNUMBER(SEARCH('[1]Lookup for use classification'!$C$1,B772)),ISNUMBER(SEARCH('[1]Lookup for use classification'!$D$1,B772)),ISNUMBER(SEARCH('[1]Lookup for use classification'!$E$1,B772))),'[1]Lookup for use classification'!$A$1,IF(ISNUMBER(SEARCH('[1]Lookup for use classification'!$B$2,B772)),'[1]Lookup for use classification'!$A$2,IF(ISNUMBER(SEARCH('[1]Lookup for use classification'!$B$3,B772)),'[1]Lookup for use classification'!$A$3,IF(OR(ISNUMBER(SEARCH('[1]Lookup for use classification'!$B$4,B772)),ISNUMBER(SEARCH('[1]Lookup for use classification'!$C$4,B772)),ISNUMBER(SEARCH('[1]Lookup for use classification'!$D$4,B772)),ISNUMBER(SEARCH('[1]Lookup for use classification'!$E$4,B772))),'[1]Lookup for use classification'!$A$4,IF(OR(ISNUMBER(SEARCH('[1]Lookup for use classification'!$B$5,B772)),ISNUMBER(SEARCH('[1]Lookup for use classification'!$C$5,B772)),ISNUMBER(SEARCH('[1]Lookup for use classification'!$D$5,B772))),'[1]Lookup for use classification'!$A$5,IF(OR(ISNUMBER(SEARCH('[1]Lookup for use classification'!$B$7,B772)),ISNUMBER(SEARCH('[1]Lookup for use classification'!$C$7,B772)),ISNUMBER(SEARCH('[1]Lookup for use classification'!$D$7,B772))),'[1]Lookup for use classification'!$A$7,IF(OR(ISNUMBER(SEARCH('[1]Lookup for use classification'!$B$9,B772)),ISNUMBER(SEARCH('[1]Lookup for use classification'!$C$9,B772)),ISNUMBER(SEARCH('[1]Lookup for use classification'!$D$9,B772)),ISNUMBER(SEARCH('[1]Lookup for use classification'!$E$9,B772)),ISNUMBER(SEARCH('[1]Lookup for use classification'!$F$9,B772)),ISNUMBER(SEARCH('[1]Lookup for use classification'!$G$9,B772)),ISNUMBER(SEARCH('[1]Lookup for use classification'!$H$9,B772)),ISNUMBER(SEARCH('[1]Lookup for use classification'!$I$9,B772)),ISNUMBER(SEARCH('[1]Lookup for use classification'!$J$9,B772)),ISNUMBER(SEARCH('[1]Lookup for use classification'!$K$9,B772))),'[1]Lookup for use classification'!$A$9,IF(OR(ISNUMBER(SEARCH('[1]Lookup for use classification'!$B$10,B772)),ISNUMBER(SEARCH('[1]Lookup for use classification'!$C$10,B772)),ISNUMBER(SEARCH('[1]Lookup for use classification'!$D$10,B772)),ISNUMBER(SEARCH('[1]Lookup for use classification'!$E$10,B772)),ISNUMBER(SEARCH('[1]Lookup for use classification'!$F$10,B772)),ISNUMBER(SEARCH('[1]Lookup for use classification'!$G$10,B772))),'[1]Lookup for use classification'!$A$10,IF(OR(ISNUMBER(SEARCH('[1]Lookup for use classification'!$B$11,B772)),ISNUMBER(SEARCH('[1]Lookup for use classification'!$C$11,B772))),'[1]Lookup for use classification'!$A$11,IF(OR(ISNUMBER(SEARCH('[1]Lookup for use classification'!$B$12,B772)),ISNUMBER(SEARCH('[1]Lookup for use classification'!$C$12,B772))),'[1]Lookup for use classification'!$A$12,IF(OR(ISNUMBER(SEARCH('[1]Lookup for use classification'!$B$13,B772)),ISNUMBER(SEARCH('[1]Lookup for use classification'!$C$13,B772)),ISNUMBER(SEARCH('[1]Lookup for use classification'!$D$13,B772)),,ISNUMBER(SEARCH('[1]Lookup for use classification'!$C$13,B772)),ISNUMBER(SEARCH('[1]Lookup for use classification'!$E$13,B772))),'[1]Lookup for use classification'!$A$13,IF(OR(ISNUMBER(SEARCH('[1]Lookup for use classification'!$B$14,B772)),ISNUMBER(SEARCH('[1]Lookup for use classification'!$C$14,B772))),'[1]Lookup for use classification'!$A$14,"Other"))))))))))))</f>
        <v>Other</v>
      </c>
      <c r="D772" s="43"/>
      <c r="E772" s="41"/>
      <c r="F772" s="41"/>
    </row>
    <row r="773" spans="1:6">
      <c r="A773" s="16" t="s">
        <v>952</v>
      </c>
      <c r="B773" s="38" t="s">
        <v>947</v>
      </c>
      <c r="C773" s="133" t="str">
        <f>IF(OR(ISNUMBER(SEARCH('[1]Lookup for use classification'!$B$1,B773)),ISNUMBER(SEARCH('[1]Lookup for use classification'!$C$1,B773)),ISNUMBER(SEARCH('[1]Lookup for use classification'!$D$1,B773)),ISNUMBER(SEARCH('[1]Lookup for use classification'!$E$1,B773))),'[1]Lookup for use classification'!$A$1,IF(ISNUMBER(SEARCH('[1]Lookup for use classification'!$B$2,B773)),'[1]Lookup for use classification'!$A$2,IF(ISNUMBER(SEARCH('[1]Lookup for use classification'!$B$3,B773)),'[1]Lookup for use classification'!$A$3,IF(OR(ISNUMBER(SEARCH('[1]Lookup for use classification'!$B$4,B773)),ISNUMBER(SEARCH('[1]Lookup for use classification'!$C$4,B773)),ISNUMBER(SEARCH('[1]Lookup for use classification'!$D$4,B773)),ISNUMBER(SEARCH('[1]Lookup for use classification'!$E$4,B773))),'[1]Lookup for use classification'!$A$4,IF(OR(ISNUMBER(SEARCH('[1]Lookup for use classification'!$B$5,B773)),ISNUMBER(SEARCH('[1]Lookup for use classification'!$C$5,B773)),ISNUMBER(SEARCH('[1]Lookup for use classification'!$D$5,B773))),'[1]Lookup for use classification'!$A$5,IF(OR(ISNUMBER(SEARCH('[1]Lookup for use classification'!$B$7,B773)),ISNUMBER(SEARCH('[1]Lookup for use classification'!$C$7,B773)),ISNUMBER(SEARCH('[1]Lookup for use classification'!$D$7,B773))),'[1]Lookup for use classification'!$A$7,IF(OR(ISNUMBER(SEARCH('[1]Lookup for use classification'!$B$9,B773)),ISNUMBER(SEARCH('[1]Lookup for use classification'!$C$9,B773)),ISNUMBER(SEARCH('[1]Lookup for use classification'!$D$9,B773)),ISNUMBER(SEARCH('[1]Lookup for use classification'!$E$9,B773)),ISNUMBER(SEARCH('[1]Lookup for use classification'!$F$9,B773)),ISNUMBER(SEARCH('[1]Lookup for use classification'!$G$9,B773)),ISNUMBER(SEARCH('[1]Lookup for use classification'!$H$9,B773)),ISNUMBER(SEARCH('[1]Lookup for use classification'!$I$9,B773)),ISNUMBER(SEARCH('[1]Lookup for use classification'!$J$9,B773)),ISNUMBER(SEARCH('[1]Lookup for use classification'!$K$9,B773))),'[1]Lookup for use classification'!$A$9,IF(OR(ISNUMBER(SEARCH('[1]Lookup for use classification'!$B$10,B773)),ISNUMBER(SEARCH('[1]Lookup for use classification'!$C$10,B773)),ISNUMBER(SEARCH('[1]Lookup for use classification'!$D$10,B773)),ISNUMBER(SEARCH('[1]Lookup for use classification'!$E$10,B773)),ISNUMBER(SEARCH('[1]Lookup for use classification'!$F$10,B773)),ISNUMBER(SEARCH('[1]Lookup for use classification'!$G$10,B773))),'[1]Lookup for use classification'!$A$10,IF(OR(ISNUMBER(SEARCH('[1]Lookup for use classification'!$B$11,B773)),ISNUMBER(SEARCH('[1]Lookup for use classification'!$C$11,B773))),'[1]Lookup for use classification'!$A$11,IF(OR(ISNUMBER(SEARCH('[1]Lookup for use classification'!$B$12,B773)),ISNUMBER(SEARCH('[1]Lookup for use classification'!$C$12,B773))),'[1]Lookup for use classification'!$A$12,IF(OR(ISNUMBER(SEARCH('[1]Lookup for use classification'!$B$13,B773)),ISNUMBER(SEARCH('[1]Lookup for use classification'!$C$13,B773)),ISNUMBER(SEARCH('[1]Lookup for use classification'!$D$13,B773)),,ISNUMBER(SEARCH('[1]Lookup for use classification'!$C$13,B773)),ISNUMBER(SEARCH('[1]Lookup for use classification'!$E$13,B773))),'[1]Lookup for use classification'!$A$13,IF(OR(ISNUMBER(SEARCH('[1]Lookup for use classification'!$B$14,B773)),ISNUMBER(SEARCH('[1]Lookup for use classification'!$C$14,B773))),'[1]Lookup for use classification'!$A$14,"Other"))))))))))))</f>
        <v>Other</v>
      </c>
      <c r="D773" s="43">
        <v>8125</v>
      </c>
      <c r="E773" s="41" t="s">
        <v>798</v>
      </c>
      <c r="F773" s="41"/>
    </row>
    <row r="774" spans="1:6">
      <c r="A774" s="16" t="s">
        <v>952</v>
      </c>
      <c r="B774" s="38" t="s">
        <v>948</v>
      </c>
      <c r="C774" s="133" t="str">
        <f>IF(OR(ISNUMBER(SEARCH('[1]Lookup for use classification'!$B$1,B774)),ISNUMBER(SEARCH('[1]Lookup for use classification'!$C$1,B774)),ISNUMBER(SEARCH('[1]Lookup for use classification'!$D$1,B774)),ISNUMBER(SEARCH('[1]Lookup for use classification'!$E$1,B774))),'[1]Lookup for use classification'!$A$1,IF(ISNUMBER(SEARCH('[1]Lookup for use classification'!$B$2,B774)),'[1]Lookup for use classification'!$A$2,IF(ISNUMBER(SEARCH('[1]Lookup for use classification'!$B$3,B774)),'[1]Lookup for use classification'!$A$3,IF(OR(ISNUMBER(SEARCH('[1]Lookup for use classification'!$B$4,B774)),ISNUMBER(SEARCH('[1]Lookup for use classification'!$C$4,B774)),ISNUMBER(SEARCH('[1]Lookup for use classification'!$D$4,B774)),ISNUMBER(SEARCH('[1]Lookup for use classification'!$E$4,B774))),'[1]Lookup for use classification'!$A$4,IF(OR(ISNUMBER(SEARCH('[1]Lookup for use classification'!$B$5,B774)),ISNUMBER(SEARCH('[1]Lookup for use classification'!$C$5,B774)),ISNUMBER(SEARCH('[1]Lookup for use classification'!$D$5,B774))),'[1]Lookup for use classification'!$A$5,IF(OR(ISNUMBER(SEARCH('[1]Lookup for use classification'!$B$7,B774)),ISNUMBER(SEARCH('[1]Lookup for use classification'!$C$7,B774)),ISNUMBER(SEARCH('[1]Lookup for use classification'!$D$7,B774))),'[1]Lookup for use classification'!$A$7,IF(OR(ISNUMBER(SEARCH('[1]Lookup for use classification'!$B$9,B774)),ISNUMBER(SEARCH('[1]Lookup for use classification'!$C$9,B774)),ISNUMBER(SEARCH('[1]Lookup for use classification'!$D$9,B774)),ISNUMBER(SEARCH('[1]Lookup for use classification'!$E$9,B774)),ISNUMBER(SEARCH('[1]Lookup for use classification'!$F$9,B774)),ISNUMBER(SEARCH('[1]Lookup for use classification'!$G$9,B774)),ISNUMBER(SEARCH('[1]Lookup for use classification'!$H$9,B774)),ISNUMBER(SEARCH('[1]Lookup for use classification'!$I$9,B774)),ISNUMBER(SEARCH('[1]Lookup for use classification'!$J$9,B774)),ISNUMBER(SEARCH('[1]Lookup for use classification'!$K$9,B774))),'[1]Lookup for use classification'!$A$9,IF(OR(ISNUMBER(SEARCH('[1]Lookup for use classification'!$B$10,B774)),ISNUMBER(SEARCH('[1]Lookup for use classification'!$C$10,B774)),ISNUMBER(SEARCH('[1]Lookup for use classification'!$D$10,B774)),ISNUMBER(SEARCH('[1]Lookup for use classification'!$E$10,B774)),ISNUMBER(SEARCH('[1]Lookup for use classification'!$F$10,B774)),ISNUMBER(SEARCH('[1]Lookup for use classification'!$G$10,B774))),'[1]Lookup for use classification'!$A$10,IF(OR(ISNUMBER(SEARCH('[1]Lookup for use classification'!$B$11,B774)),ISNUMBER(SEARCH('[1]Lookup for use classification'!$C$11,B774))),'[1]Lookup for use classification'!$A$11,IF(OR(ISNUMBER(SEARCH('[1]Lookup for use classification'!$B$12,B774)),ISNUMBER(SEARCH('[1]Lookup for use classification'!$C$12,B774))),'[1]Lookup for use classification'!$A$12,IF(OR(ISNUMBER(SEARCH('[1]Lookup for use classification'!$B$13,B774)),ISNUMBER(SEARCH('[1]Lookup for use classification'!$C$13,B774)),ISNUMBER(SEARCH('[1]Lookup for use classification'!$D$13,B774)),,ISNUMBER(SEARCH('[1]Lookup for use classification'!$C$13,B774)),ISNUMBER(SEARCH('[1]Lookup for use classification'!$E$13,B774))),'[1]Lookup for use classification'!$A$13,IF(OR(ISNUMBER(SEARCH('[1]Lookup for use classification'!$B$14,B774)),ISNUMBER(SEARCH('[1]Lookup for use classification'!$C$14,B774))),'[1]Lookup for use classification'!$A$14,"Other"))))))))))))</f>
        <v>Other</v>
      </c>
      <c r="D774" s="43">
        <v>17590</v>
      </c>
      <c r="E774" s="41" t="s">
        <v>798</v>
      </c>
      <c r="F774" s="41"/>
    </row>
    <row r="775" spans="1:6">
      <c r="A775" s="16" t="s">
        <v>952</v>
      </c>
      <c r="B775" s="38" t="s">
        <v>949</v>
      </c>
      <c r="C775" s="133" t="str">
        <f>IF(OR(ISNUMBER(SEARCH('[1]Lookup for use classification'!$B$1,B775)),ISNUMBER(SEARCH('[1]Lookup for use classification'!$C$1,B775)),ISNUMBER(SEARCH('[1]Lookup for use classification'!$D$1,B775)),ISNUMBER(SEARCH('[1]Lookup for use classification'!$E$1,B775))),'[1]Lookup for use classification'!$A$1,IF(ISNUMBER(SEARCH('[1]Lookup for use classification'!$B$2,B775)),'[1]Lookup for use classification'!$A$2,IF(ISNUMBER(SEARCH('[1]Lookup for use classification'!$B$3,B775)),'[1]Lookup for use classification'!$A$3,IF(OR(ISNUMBER(SEARCH('[1]Lookup for use classification'!$B$4,B775)),ISNUMBER(SEARCH('[1]Lookup for use classification'!$C$4,B775)),ISNUMBER(SEARCH('[1]Lookup for use classification'!$D$4,B775)),ISNUMBER(SEARCH('[1]Lookup for use classification'!$E$4,B775))),'[1]Lookup for use classification'!$A$4,IF(OR(ISNUMBER(SEARCH('[1]Lookup for use classification'!$B$5,B775)),ISNUMBER(SEARCH('[1]Lookup for use classification'!$C$5,B775)),ISNUMBER(SEARCH('[1]Lookup for use classification'!$D$5,B775))),'[1]Lookup for use classification'!$A$5,IF(OR(ISNUMBER(SEARCH('[1]Lookup for use classification'!$B$7,B775)),ISNUMBER(SEARCH('[1]Lookup for use classification'!$C$7,B775)),ISNUMBER(SEARCH('[1]Lookup for use classification'!$D$7,B775))),'[1]Lookup for use classification'!$A$7,IF(OR(ISNUMBER(SEARCH('[1]Lookup for use classification'!$B$9,B775)),ISNUMBER(SEARCH('[1]Lookup for use classification'!$C$9,B775)),ISNUMBER(SEARCH('[1]Lookup for use classification'!$D$9,B775)),ISNUMBER(SEARCH('[1]Lookup for use classification'!$E$9,B775)),ISNUMBER(SEARCH('[1]Lookup for use classification'!$F$9,B775)),ISNUMBER(SEARCH('[1]Lookup for use classification'!$G$9,B775)),ISNUMBER(SEARCH('[1]Lookup for use classification'!$H$9,B775)),ISNUMBER(SEARCH('[1]Lookup for use classification'!$I$9,B775)),ISNUMBER(SEARCH('[1]Lookup for use classification'!$J$9,B775)),ISNUMBER(SEARCH('[1]Lookup for use classification'!$K$9,B775))),'[1]Lookup for use classification'!$A$9,IF(OR(ISNUMBER(SEARCH('[1]Lookup for use classification'!$B$10,B775)),ISNUMBER(SEARCH('[1]Lookup for use classification'!$C$10,B775)),ISNUMBER(SEARCH('[1]Lookup for use classification'!$D$10,B775)),ISNUMBER(SEARCH('[1]Lookup for use classification'!$E$10,B775)),ISNUMBER(SEARCH('[1]Lookup for use classification'!$F$10,B775)),ISNUMBER(SEARCH('[1]Lookup for use classification'!$G$10,B775))),'[1]Lookup for use classification'!$A$10,IF(OR(ISNUMBER(SEARCH('[1]Lookup for use classification'!$B$11,B775)),ISNUMBER(SEARCH('[1]Lookup for use classification'!$C$11,B775))),'[1]Lookup for use classification'!$A$11,IF(OR(ISNUMBER(SEARCH('[1]Lookup for use classification'!$B$12,B775)),ISNUMBER(SEARCH('[1]Lookup for use classification'!$C$12,B775))),'[1]Lookup for use classification'!$A$12,IF(OR(ISNUMBER(SEARCH('[1]Lookup for use classification'!$B$13,B775)),ISNUMBER(SEARCH('[1]Lookup for use classification'!$C$13,B775)),ISNUMBER(SEARCH('[1]Lookup for use classification'!$D$13,B775)),,ISNUMBER(SEARCH('[1]Lookup for use classification'!$C$13,B775)),ISNUMBER(SEARCH('[1]Lookup for use classification'!$E$13,B775))),'[1]Lookup for use classification'!$A$13,IF(OR(ISNUMBER(SEARCH('[1]Lookup for use classification'!$B$14,B775)),ISNUMBER(SEARCH('[1]Lookup for use classification'!$C$14,B775))),'[1]Lookup for use classification'!$A$14,"Other"))))))))))))</f>
        <v>Public Assembly</v>
      </c>
      <c r="D775" s="43">
        <v>15124</v>
      </c>
      <c r="E775" s="41" t="s">
        <v>798</v>
      </c>
      <c r="F775" s="41"/>
    </row>
    <row r="776" spans="1:6">
      <c r="A776" s="16" t="s">
        <v>952</v>
      </c>
      <c r="B776" s="38" t="s">
        <v>950</v>
      </c>
      <c r="C776" s="133" t="str">
        <f>IF(OR(ISNUMBER(SEARCH('[1]Lookup for use classification'!$B$1,B776)),ISNUMBER(SEARCH('[1]Lookup for use classification'!$C$1,B776)),ISNUMBER(SEARCH('[1]Lookup for use classification'!$D$1,B776)),ISNUMBER(SEARCH('[1]Lookup for use classification'!$E$1,B776))),'[1]Lookup for use classification'!$A$1,IF(ISNUMBER(SEARCH('[1]Lookup for use classification'!$B$2,B776)),'[1]Lookup for use classification'!$A$2,IF(ISNUMBER(SEARCH('[1]Lookup for use classification'!$B$3,B776)),'[1]Lookup for use classification'!$A$3,IF(OR(ISNUMBER(SEARCH('[1]Lookup for use classification'!$B$4,B776)),ISNUMBER(SEARCH('[1]Lookup for use classification'!$C$4,B776)),ISNUMBER(SEARCH('[1]Lookup for use classification'!$D$4,B776)),ISNUMBER(SEARCH('[1]Lookup for use classification'!$E$4,B776))),'[1]Lookup for use classification'!$A$4,IF(OR(ISNUMBER(SEARCH('[1]Lookup for use classification'!$B$5,B776)),ISNUMBER(SEARCH('[1]Lookup for use classification'!$C$5,B776)),ISNUMBER(SEARCH('[1]Lookup for use classification'!$D$5,B776))),'[1]Lookup for use classification'!$A$5,IF(OR(ISNUMBER(SEARCH('[1]Lookup for use classification'!$B$7,B776)),ISNUMBER(SEARCH('[1]Lookup for use classification'!$C$7,B776)),ISNUMBER(SEARCH('[1]Lookup for use classification'!$D$7,B776))),'[1]Lookup for use classification'!$A$7,IF(OR(ISNUMBER(SEARCH('[1]Lookup for use classification'!$B$9,B776)),ISNUMBER(SEARCH('[1]Lookup for use classification'!$C$9,B776)),ISNUMBER(SEARCH('[1]Lookup for use classification'!$D$9,B776)),ISNUMBER(SEARCH('[1]Lookup for use classification'!$E$9,B776)),ISNUMBER(SEARCH('[1]Lookup for use classification'!$F$9,B776)),ISNUMBER(SEARCH('[1]Lookup for use classification'!$G$9,B776)),ISNUMBER(SEARCH('[1]Lookup for use classification'!$H$9,B776)),ISNUMBER(SEARCH('[1]Lookup for use classification'!$I$9,B776)),ISNUMBER(SEARCH('[1]Lookup for use classification'!$J$9,B776)),ISNUMBER(SEARCH('[1]Lookup for use classification'!$K$9,B776))),'[1]Lookup for use classification'!$A$9,IF(OR(ISNUMBER(SEARCH('[1]Lookup for use classification'!$B$10,B776)),ISNUMBER(SEARCH('[1]Lookup for use classification'!$C$10,B776)),ISNUMBER(SEARCH('[1]Lookup for use classification'!$D$10,B776)),ISNUMBER(SEARCH('[1]Lookup for use classification'!$E$10,B776)),ISNUMBER(SEARCH('[1]Lookup for use classification'!$F$10,B776)),ISNUMBER(SEARCH('[1]Lookup for use classification'!$G$10,B776))),'[1]Lookup for use classification'!$A$10,IF(OR(ISNUMBER(SEARCH('[1]Lookup for use classification'!$B$11,B776)),ISNUMBER(SEARCH('[1]Lookup for use classification'!$C$11,B776))),'[1]Lookup for use classification'!$A$11,IF(OR(ISNUMBER(SEARCH('[1]Lookup for use classification'!$B$12,B776)),ISNUMBER(SEARCH('[1]Lookup for use classification'!$C$12,B776))),'[1]Lookup for use classification'!$A$12,IF(OR(ISNUMBER(SEARCH('[1]Lookup for use classification'!$B$13,B776)),ISNUMBER(SEARCH('[1]Lookup for use classification'!$C$13,B776)),ISNUMBER(SEARCH('[1]Lookup for use classification'!$D$13,B776)),,ISNUMBER(SEARCH('[1]Lookup for use classification'!$C$13,B776)),ISNUMBER(SEARCH('[1]Lookup for use classification'!$E$13,B776))),'[1]Lookup for use classification'!$A$13,IF(OR(ISNUMBER(SEARCH('[1]Lookup for use classification'!$B$14,B776)),ISNUMBER(SEARCH('[1]Lookup for use classification'!$C$14,B776))),'[1]Lookup for use classification'!$A$14,"Other"))))))))))))</f>
        <v>Education - K - 12</v>
      </c>
      <c r="D776" s="86"/>
      <c r="E776" s="85"/>
      <c r="F776" s="85"/>
    </row>
    <row r="777" spans="1:6">
      <c r="A777" s="16" t="s">
        <v>952</v>
      </c>
      <c r="B777" s="38" t="s">
        <v>951</v>
      </c>
      <c r="C777" s="133" t="str">
        <f>IF(OR(ISNUMBER(SEARCH('[1]Lookup for use classification'!$B$1,B777)),ISNUMBER(SEARCH('[1]Lookup for use classification'!$C$1,B777)),ISNUMBER(SEARCH('[1]Lookup for use classification'!$D$1,B777)),ISNUMBER(SEARCH('[1]Lookup for use classification'!$E$1,B777))),'[1]Lookup for use classification'!$A$1,IF(ISNUMBER(SEARCH('[1]Lookup for use classification'!$B$2,B777)),'[1]Lookup for use classification'!$A$2,IF(ISNUMBER(SEARCH('[1]Lookup for use classification'!$B$3,B777)),'[1]Lookup for use classification'!$A$3,IF(OR(ISNUMBER(SEARCH('[1]Lookup for use classification'!$B$4,B777)),ISNUMBER(SEARCH('[1]Lookup for use classification'!$C$4,B777)),ISNUMBER(SEARCH('[1]Lookup for use classification'!$D$4,B777)),ISNUMBER(SEARCH('[1]Lookup for use classification'!$E$4,B777))),'[1]Lookup for use classification'!$A$4,IF(OR(ISNUMBER(SEARCH('[1]Lookup for use classification'!$B$5,B777)),ISNUMBER(SEARCH('[1]Lookup for use classification'!$C$5,B777)),ISNUMBER(SEARCH('[1]Lookup for use classification'!$D$5,B777))),'[1]Lookup for use classification'!$A$5,IF(OR(ISNUMBER(SEARCH('[1]Lookup for use classification'!$B$7,B777)),ISNUMBER(SEARCH('[1]Lookup for use classification'!$C$7,B777)),ISNUMBER(SEARCH('[1]Lookup for use classification'!$D$7,B777))),'[1]Lookup for use classification'!$A$7,IF(OR(ISNUMBER(SEARCH('[1]Lookup for use classification'!$B$9,B777)),ISNUMBER(SEARCH('[1]Lookup for use classification'!$C$9,B777)),ISNUMBER(SEARCH('[1]Lookup for use classification'!$D$9,B777)),ISNUMBER(SEARCH('[1]Lookup for use classification'!$E$9,B777)),ISNUMBER(SEARCH('[1]Lookup for use classification'!$F$9,B777)),ISNUMBER(SEARCH('[1]Lookup for use classification'!$G$9,B777)),ISNUMBER(SEARCH('[1]Lookup for use classification'!$H$9,B777)),ISNUMBER(SEARCH('[1]Lookup for use classification'!$I$9,B777)),ISNUMBER(SEARCH('[1]Lookup for use classification'!$J$9,B777)),ISNUMBER(SEARCH('[1]Lookup for use classification'!$K$9,B777))),'[1]Lookup for use classification'!$A$9,IF(OR(ISNUMBER(SEARCH('[1]Lookup for use classification'!$B$10,B777)),ISNUMBER(SEARCH('[1]Lookup for use classification'!$C$10,B777)),ISNUMBER(SEARCH('[1]Lookup for use classification'!$D$10,B777)),ISNUMBER(SEARCH('[1]Lookup for use classification'!$E$10,B777)),ISNUMBER(SEARCH('[1]Lookup for use classification'!$F$10,B777)),ISNUMBER(SEARCH('[1]Lookup for use classification'!$G$10,B777))),'[1]Lookup for use classification'!$A$10,IF(OR(ISNUMBER(SEARCH('[1]Lookup for use classification'!$B$11,B777)),ISNUMBER(SEARCH('[1]Lookup for use classification'!$C$11,B777))),'[1]Lookup for use classification'!$A$11,IF(OR(ISNUMBER(SEARCH('[1]Lookup for use classification'!$B$12,B777)),ISNUMBER(SEARCH('[1]Lookup for use classification'!$C$12,B777))),'[1]Lookup for use classification'!$A$12,IF(OR(ISNUMBER(SEARCH('[1]Lookup for use classification'!$B$13,B777)),ISNUMBER(SEARCH('[1]Lookup for use classification'!$C$13,B777)),ISNUMBER(SEARCH('[1]Lookup for use classification'!$D$13,B777)),,ISNUMBER(SEARCH('[1]Lookup for use classification'!$C$13,B777)),ISNUMBER(SEARCH('[1]Lookup for use classification'!$E$13,B777))),'[1]Lookup for use classification'!$A$13,IF(OR(ISNUMBER(SEARCH('[1]Lookup for use classification'!$B$14,B777)),ISNUMBER(SEARCH('[1]Lookup for use classification'!$C$14,B777))),'[1]Lookup for use classification'!$A$14,"Other"))))))))))))</f>
        <v>Other</v>
      </c>
      <c r="D777" s="86"/>
      <c r="E777" s="85"/>
      <c r="F777" s="85"/>
    </row>
    <row r="778" spans="1:6">
      <c r="A778" s="16" t="s">
        <v>952</v>
      </c>
      <c r="B778" s="38" t="s">
        <v>953</v>
      </c>
      <c r="C778" s="133" t="str">
        <f>IF(OR(ISNUMBER(SEARCH('[1]Lookup for use classification'!$B$1,B778)),ISNUMBER(SEARCH('[1]Lookup for use classification'!$C$1,B778)),ISNUMBER(SEARCH('[1]Lookup for use classification'!$D$1,B778)),ISNUMBER(SEARCH('[1]Lookup for use classification'!$E$1,B778))),'[1]Lookup for use classification'!$A$1,IF(ISNUMBER(SEARCH('[1]Lookup for use classification'!$B$2,B778)),'[1]Lookup for use classification'!$A$2,IF(ISNUMBER(SEARCH('[1]Lookup for use classification'!$B$3,B778)),'[1]Lookup for use classification'!$A$3,IF(OR(ISNUMBER(SEARCH('[1]Lookup for use classification'!$B$4,B778)),ISNUMBER(SEARCH('[1]Lookup for use classification'!$C$4,B778)),ISNUMBER(SEARCH('[1]Lookup for use classification'!$D$4,B778)),ISNUMBER(SEARCH('[1]Lookup for use classification'!$E$4,B778))),'[1]Lookup for use classification'!$A$4,IF(OR(ISNUMBER(SEARCH('[1]Lookup for use classification'!$B$5,B778)),ISNUMBER(SEARCH('[1]Lookup for use classification'!$C$5,B778)),ISNUMBER(SEARCH('[1]Lookup for use classification'!$D$5,B778))),'[1]Lookup for use classification'!$A$5,IF(OR(ISNUMBER(SEARCH('[1]Lookup for use classification'!$B$7,B778)),ISNUMBER(SEARCH('[1]Lookup for use classification'!$C$7,B778)),ISNUMBER(SEARCH('[1]Lookup for use classification'!$D$7,B778))),'[1]Lookup for use classification'!$A$7,IF(OR(ISNUMBER(SEARCH('[1]Lookup for use classification'!$B$9,B778)),ISNUMBER(SEARCH('[1]Lookup for use classification'!$C$9,B778)),ISNUMBER(SEARCH('[1]Lookup for use classification'!$D$9,B778)),ISNUMBER(SEARCH('[1]Lookup for use classification'!$E$9,B778)),ISNUMBER(SEARCH('[1]Lookup for use classification'!$F$9,B778)),ISNUMBER(SEARCH('[1]Lookup for use classification'!$G$9,B778)),ISNUMBER(SEARCH('[1]Lookup for use classification'!$H$9,B778)),ISNUMBER(SEARCH('[1]Lookup for use classification'!$I$9,B778)),ISNUMBER(SEARCH('[1]Lookup for use classification'!$J$9,B778)),ISNUMBER(SEARCH('[1]Lookup for use classification'!$K$9,B778))),'[1]Lookup for use classification'!$A$9,IF(OR(ISNUMBER(SEARCH('[1]Lookup for use classification'!$B$10,B778)),ISNUMBER(SEARCH('[1]Lookup for use classification'!$C$10,B778)),ISNUMBER(SEARCH('[1]Lookup for use classification'!$D$10,B778)),ISNUMBER(SEARCH('[1]Lookup for use classification'!$E$10,B778)),ISNUMBER(SEARCH('[1]Lookup for use classification'!$F$10,B778)),ISNUMBER(SEARCH('[1]Lookup for use classification'!$G$10,B778))),'[1]Lookup for use classification'!$A$10,IF(OR(ISNUMBER(SEARCH('[1]Lookup for use classification'!$B$11,B778)),ISNUMBER(SEARCH('[1]Lookup for use classification'!$C$11,B778))),'[1]Lookup for use classification'!$A$11,IF(OR(ISNUMBER(SEARCH('[1]Lookup for use classification'!$B$12,B778)),ISNUMBER(SEARCH('[1]Lookup for use classification'!$C$12,B778))),'[1]Lookup for use classification'!$A$12,IF(OR(ISNUMBER(SEARCH('[1]Lookup for use classification'!$B$13,B778)),ISNUMBER(SEARCH('[1]Lookup for use classification'!$C$13,B778)),ISNUMBER(SEARCH('[1]Lookup for use classification'!$D$13,B778)),,ISNUMBER(SEARCH('[1]Lookup for use classification'!$C$13,B778)),ISNUMBER(SEARCH('[1]Lookup for use classification'!$E$13,B778))),'[1]Lookup for use classification'!$A$13,IF(OR(ISNUMBER(SEARCH('[1]Lookup for use classification'!$B$14,B778)),ISNUMBER(SEARCH('[1]Lookup for use classification'!$C$14,B778))),'[1]Lookup for use classification'!$A$14,"Other"))))))))))))</f>
        <v>Other</v>
      </c>
      <c r="D778" s="43"/>
      <c r="E778" s="41"/>
      <c r="F778" s="41"/>
    </row>
    <row r="779" spans="1:6">
      <c r="A779" s="16" t="s">
        <v>952</v>
      </c>
      <c r="B779" s="38" t="s">
        <v>954</v>
      </c>
      <c r="C779" s="133" t="str">
        <f>IF(OR(ISNUMBER(SEARCH('[1]Lookup for use classification'!$B$1,B779)),ISNUMBER(SEARCH('[1]Lookup for use classification'!$C$1,B779)),ISNUMBER(SEARCH('[1]Lookup for use classification'!$D$1,B779)),ISNUMBER(SEARCH('[1]Lookup for use classification'!$E$1,B779))),'[1]Lookup for use classification'!$A$1,IF(ISNUMBER(SEARCH('[1]Lookup for use classification'!$B$2,B779)),'[1]Lookup for use classification'!$A$2,IF(ISNUMBER(SEARCH('[1]Lookup for use classification'!$B$3,B779)),'[1]Lookup for use classification'!$A$3,IF(OR(ISNUMBER(SEARCH('[1]Lookup for use classification'!$B$4,B779)),ISNUMBER(SEARCH('[1]Lookup for use classification'!$C$4,B779)),ISNUMBER(SEARCH('[1]Lookup for use classification'!$D$4,B779)),ISNUMBER(SEARCH('[1]Lookup for use classification'!$E$4,B779))),'[1]Lookup for use classification'!$A$4,IF(OR(ISNUMBER(SEARCH('[1]Lookup for use classification'!$B$5,B779)),ISNUMBER(SEARCH('[1]Lookup for use classification'!$C$5,B779)),ISNUMBER(SEARCH('[1]Lookup for use classification'!$D$5,B779))),'[1]Lookup for use classification'!$A$5,IF(OR(ISNUMBER(SEARCH('[1]Lookup for use classification'!$B$7,B779)),ISNUMBER(SEARCH('[1]Lookup for use classification'!$C$7,B779)),ISNUMBER(SEARCH('[1]Lookup for use classification'!$D$7,B779))),'[1]Lookup for use classification'!$A$7,IF(OR(ISNUMBER(SEARCH('[1]Lookup for use classification'!$B$9,B779)),ISNUMBER(SEARCH('[1]Lookup for use classification'!$C$9,B779)),ISNUMBER(SEARCH('[1]Lookup for use classification'!$D$9,B779)),ISNUMBER(SEARCH('[1]Lookup for use classification'!$E$9,B779)),ISNUMBER(SEARCH('[1]Lookup for use classification'!$F$9,B779)),ISNUMBER(SEARCH('[1]Lookup for use classification'!$G$9,B779)),ISNUMBER(SEARCH('[1]Lookup for use classification'!$H$9,B779)),ISNUMBER(SEARCH('[1]Lookup for use classification'!$I$9,B779)),ISNUMBER(SEARCH('[1]Lookup for use classification'!$J$9,B779)),ISNUMBER(SEARCH('[1]Lookup for use classification'!$K$9,B779))),'[1]Lookup for use classification'!$A$9,IF(OR(ISNUMBER(SEARCH('[1]Lookup for use classification'!$B$10,B779)),ISNUMBER(SEARCH('[1]Lookup for use classification'!$C$10,B779)),ISNUMBER(SEARCH('[1]Lookup for use classification'!$D$10,B779)),ISNUMBER(SEARCH('[1]Lookup for use classification'!$E$10,B779)),ISNUMBER(SEARCH('[1]Lookup for use classification'!$F$10,B779)),ISNUMBER(SEARCH('[1]Lookup for use classification'!$G$10,B779))),'[1]Lookup for use classification'!$A$10,IF(OR(ISNUMBER(SEARCH('[1]Lookup for use classification'!$B$11,B779)),ISNUMBER(SEARCH('[1]Lookup for use classification'!$C$11,B779))),'[1]Lookup for use classification'!$A$11,IF(OR(ISNUMBER(SEARCH('[1]Lookup for use classification'!$B$12,B779)),ISNUMBER(SEARCH('[1]Lookup for use classification'!$C$12,B779))),'[1]Lookup for use classification'!$A$12,IF(OR(ISNUMBER(SEARCH('[1]Lookup for use classification'!$B$13,B779)),ISNUMBER(SEARCH('[1]Lookup for use classification'!$C$13,B779)),ISNUMBER(SEARCH('[1]Lookup for use classification'!$D$13,B779)),,ISNUMBER(SEARCH('[1]Lookup for use classification'!$C$13,B779)),ISNUMBER(SEARCH('[1]Lookup for use classification'!$E$13,B779))),'[1]Lookup for use classification'!$A$13,IF(OR(ISNUMBER(SEARCH('[1]Lookup for use classification'!$B$14,B779)),ISNUMBER(SEARCH('[1]Lookup for use classification'!$C$14,B779))),'[1]Lookup for use classification'!$A$14,"Other"))))))))))))</f>
        <v>Other</v>
      </c>
      <c r="D779" s="43"/>
      <c r="E779" s="41"/>
      <c r="F779" s="41"/>
    </row>
    <row r="780" spans="1:6">
      <c r="A780" s="16" t="s">
        <v>952</v>
      </c>
      <c r="B780" s="38" t="s">
        <v>955</v>
      </c>
      <c r="C780" s="133" t="str">
        <f>IF(OR(ISNUMBER(SEARCH('[1]Lookup for use classification'!$B$1,B780)),ISNUMBER(SEARCH('[1]Lookup for use classification'!$C$1,B780)),ISNUMBER(SEARCH('[1]Lookup for use classification'!$D$1,B780)),ISNUMBER(SEARCH('[1]Lookup for use classification'!$E$1,B780))),'[1]Lookup for use classification'!$A$1,IF(ISNUMBER(SEARCH('[1]Lookup for use classification'!$B$2,B780)),'[1]Lookup for use classification'!$A$2,IF(ISNUMBER(SEARCH('[1]Lookup for use classification'!$B$3,B780)),'[1]Lookup for use classification'!$A$3,IF(OR(ISNUMBER(SEARCH('[1]Lookup for use classification'!$B$4,B780)),ISNUMBER(SEARCH('[1]Lookup for use classification'!$C$4,B780)),ISNUMBER(SEARCH('[1]Lookup for use classification'!$D$4,B780)),ISNUMBER(SEARCH('[1]Lookup for use classification'!$E$4,B780))),'[1]Lookup for use classification'!$A$4,IF(OR(ISNUMBER(SEARCH('[1]Lookup for use classification'!$B$5,B780)),ISNUMBER(SEARCH('[1]Lookup for use classification'!$C$5,B780)),ISNUMBER(SEARCH('[1]Lookup for use classification'!$D$5,B780))),'[1]Lookup for use classification'!$A$5,IF(OR(ISNUMBER(SEARCH('[1]Lookup for use classification'!$B$7,B780)),ISNUMBER(SEARCH('[1]Lookup for use classification'!$C$7,B780)),ISNUMBER(SEARCH('[1]Lookup for use classification'!$D$7,B780))),'[1]Lookup for use classification'!$A$7,IF(OR(ISNUMBER(SEARCH('[1]Lookup for use classification'!$B$9,B780)),ISNUMBER(SEARCH('[1]Lookup for use classification'!$C$9,B780)),ISNUMBER(SEARCH('[1]Lookup for use classification'!$D$9,B780)),ISNUMBER(SEARCH('[1]Lookup for use classification'!$E$9,B780)),ISNUMBER(SEARCH('[1]Lookup for use classification'!$F$9,B780)),ISNUMBER(SEARCH('[1]Lookup for use classification'!$G$9,B780)),ISNUMBER(SEARCH('[1]Lookup for use classification'!$H$9,B780)),ISNUMBER(SEARCH('[1]Lookup for use classification'!$I$9,B780)),ISNUMBER(SEARCH('[1]Lookup for use classification'!$J$9,B780)),ISNUMBER(SEARCH('[1]Lookup for use classification'!$K$9,B780))),'[1]Lookup for use classification'!$A$9,IF(OR(ISNUMBER(SEARCH('[1]Lookup for use classification'!$B$10,B780)),ISNUMBER(SEARCH('[1]Lookup for use classification'!$C$10,B780)),ISNUMBER(SEARCH('[1]Lookup for use classification'!$D$10,B780)),ISNUMBER(SEARCH('[1]Lookup for use classification'!$E$10,B780)),ISNUMBER(SEARCH('[1]Lookup for use classification'!$F$10,B780)),ISNUMBER(SEARCH('[1]Lookup for use classification'!$G$10,B780))),'[1]Lookup for use classification'!$A$10,IF(OR(ISNUMBER(SEARCH('[1]Lookup for use classification'!$B$11,B780)),ISNUMBER(SEARCH('[1]Lookup for use classification'!$C$11,B780))),'[1]Lookup for use classification'!$A$11,IF(OR(ISNUMBER(SEARCH('[1]Lookup for use classification'!$B$12,B780)),ISNUMBER(SEARCH('[1]Lookup for use classification'!$C$12,B780))),'[1]Lookup for use classification'!$A$12,IF(OR(ISNUMBER(SEARCH('[1]Lookup for use classification'!$B$13,B780)),ISNUMBER(SEARCH('[1]Lookup for use classification'!$C$13,B780)),ISNUMBER(SEARCH('[1]Lookup for use classification'!$D$13,B780)),,ISNUMBER(SEARCH('[1]Lookup for use classification'!$C$13,B780)),ISNUMBER(SEARCH('[1]Lookup for use classification'!$E$13,B780))),'[1]Lookup for use classification'!$A$13,IF(OR(ISNUMBER(SEARCH('[1]Lookup for use classification'!$B$14,B780)),ISNUMBER(SEARCH('[1]Lookup for use classification'!$C$14,B780))),'[1]Lookup for use classification'!$A$14,"Other"))))))))))))</f>
        <v>Other</v>
      </c>
      <c r="D780" s="39">
        <v>12536</v>
      </c>
      <c r="E780" s="41" t="s">
        <v>798</v>
      </c>
      <c r="F780" s="41"/>
    </row>
    <row r="781" spans="1:6">
      <c r="A781" s="16" t="s">
        <v>952</v>
      </c>
      <c r="B781" s="38" t="s">
        <v>956</v>
      </c>
      <c r="C781" s="133" t="str">
        <f>IF(OR(ISNUMBER(SEARCH('[1]Lookup for use classification'!$B$1,B781)),ISNUMBER(SEARCH('[1]Lookup for use classification'!$C$1,B781)),ISNUMBER(SEARCH('[1]Lookup for use classification'!$D$1,B781)),ISNUMBER(SEARCH('[1]Lookup for use classification'!$E$1,B781))),'[1]Lookup for use classification'!$A$1,IF(ISNUMBER(SEARCH('[1]Lookup for use classification'!$B$2,B781)),'[1]Lookup for use classification'!$A$2,IF(ISNUMBER(SEARCH('[1]Lookup for use classification'!$B$3,B781)),'[1]Lookup for use classification'!$A$3,IF(OR(ISNUMBER(SEARCH('[1]Lookup for use classification'!$B$4,B781)),ISNUMBER(SEARCH('[1]Lookup for use classification'!$C$4,B781)),ISNUMBER(SEARCH('[1]Lookup for use classification'!$D$4,B781)),ISNUMBER(SEARCH('[1]Lookup for use classification'!$E$4,B781))),'[1]Lookup for use classification'!$A$4,IF(OR(ISNUMBER(SEARCH('[1]Lookup for use classification'!$B$5,B781)),ISNUMBER(SEARCH('[1]Lookup for use classification'!$C$5,B781)),ISNUMBER(SEARCH('[1]Lookup for use classification'!$D$5,B781))),'[1]Lookup for use classification'!$A$5,IF(OR(ISNUMBER(SEARCH('[1]Lookup for use classification'!$B$7,B781)),ISNUMBER(SEARCH('[1]Lookup for use classification'!$C$7,B781)),ISNUMBER(SEARCH('[1]Lookup for use classification'!$D$7,B781))),'[1]Lookup for use classification'!$A$7,IF(OR(ISNUMBER(SEARCH('[1]Lookup for use classification'!$B$9,B781)),ISNUMBER(SEARCH('[1]Lookup for use classification'!$C$9,B781)),ISNUMBER(SEARCH('[1]Lookup for use classification'!$D$9,B781)),ISNUMBER(SEARCH('[1]Lookup for use classification'!$E$9,B781)),ISNUMBER(SEARCH('[1]Lookup for use classification'!$F$9,B781)),ISNUMBER(SEARCH('[1]Lookup for use classification'!$G$9,B781)),ISNUMBER(SEARCH('[1]Lookup for use classification'!$H$9,B781)),ISNUMBER(SEARCH('[1]Lookup for use classification'!$I$9,B781)),ISNUMBER(SEARCH('[1]Lookup for use classification'!$J$9,B781)),ISNUMBER(SEARCH('[1]Lookup for use classification'!$K$9,B781))),'[1]Lookup for use classification'!$A$9,IF(OR(ISNUMBER(SEARCH('[1]Lookup for use classification'!$B$10,B781)),ISNUMBER(SEARCH('[1]Lookup for use classification'!$C$10,B781)),ISNUMBER(SEARCH('[1]Lookup for use classification'!$D$10,B781)),ISNUMBER(SEARCH('[1]Lookup for use classification'!$E$10,B781)),ISNUMBER(SEARCH('[1]Lookup for use classification'!$F$10,B781)),ISNUMBER(SEARCH('[1]Lookup for use classification'!$G$10,B781))),'[1]Lookup for use classification'!$A$10,IF(OR(ISNUMBER(SEARCH('[1]Lookup for use classification'!$B$11,B781)),ISNUMBER(SEARCH('[1]Lookup for use classification'!$C$11,B781))),'[1]Lookup for use classification'!$A$11,IF(OR(ISNUMBER(SEARCH('[1]Lookup for use classification'!$B$12,B781)),ISNUMBER(SEARCH('[1]Lookup for use classification'!$C$12,B781))),'[1]Lookup for use classification'!$A$12,IF(OR(ISNUMBER(SEARCH('[1]Lookup for use classification'!$B$13,B781)),ISNUMBER(SEARCH('[1]Lookup for use classification'!$C$13,B781)),ISNUMBER(SEARCH('[1]Lookup for use classification'!$D$13,B781)),,ISNUMBER(SEARCH('[1]Lookup for use classification'!$C$13,B781)),ISNUMBER(SEARCH('[1]Lookup for use classification'!$E$13,B781))),'[1]Lookup for use classification'!$A$13,IF(OR(ISNUMBER(SEARCH('[1]Lookup for use classification'!$B$14,B781)),ISNUMBER(SEARCH('[1]Lookup for use classification'!$C$14,B781))),'[1]Lookup for use classification'!$A$14,"Other"))))))))))))</f>
        <v>Other</v>
      </c>
      <c r="D781" s="85"/>
      <c r="E781" s="85"/>
      <c r="F781" s="85"/>
    </row>
    <row r="782" spans="1:6">
      <c r="A782" s="16" t="s">
        <v>952</v>
      </c>
      <c r="B782" s="42" t="s">
        <v>957</v>
      </c>
      <c r="C782" s="133" t="str">
        <f>IF(OR(ISNUMBER(SEARCH('[1]Lookup for use classification'!$B$1,B782)),ISNUMBER(SEARCH('[1]Lookup for use classification'!$C$1,B782)),ISNUMBER(SEARCH('[1]Lookup for use classification'!$D$1,B782)),ISNUMBER(SEARCH('[1]Lookup for use classification'!$E$1,B782))),'[1]Lookup for use classification'!$A$1,IF(ISNUMBER(SEARCH('[1]Lookup for use classification'!$B$2,B782)),'[1]Lookup for use classification'!$A$2,IF(ISNUMBER(SEARCH('[1]Lookup for use classification'!$B$3,B782)),'[1]Lookup for use classification'!$A$3,IF(OR(ISNUMBER(SEARCH('[1]Lookup for use classification'!$B$4,B782)),ISNUMBER(SEARCH('[1]Lookup for use classification'!$C$4,B782)),ISNUMBER(SEARCH('[1]Lookup for use classification'!$D$4,B782)),ISNUMBER(SEARCH('[1]Lookup for use classification'!$E$4,B782))),'[1]Lookup for use classification'!$A$4,IF(OR(ISNUMBER(SEARCH('[1]Lookup for use classification'!$B$5,B782)),ISNUMBER(SEARCH('[1]Lookup for use classification'!$C$5,B782)),ISNUMBER(SEARCH('[1]Lookup for use classification'!$D$5,B782))),'[1]Lookup for use classification'!$A$5,IF(OR(ISNUMBER(SEARCH('[1]Lookup for use classification'!$B$7,B782)),ISNUMBER(SEARCH('[1]Lookup for use classification'!$C$7,B782)),ISNUMBER(SEARCH('[1]Lookup for use classification'!$D$7,B782))),'[1]Lookup for use classification'!$A$7,IF(OR(ISNUMBER(SEARCH('[1]Lookup for use classification'!$B$9,B782)),ISNUMBER(SEARCH('[1]Lookup for use classification'!$C$9,B782)),ISNUMBER(SEARCH('[1]Lookup for use classification'!$D$9,B782)),ISNUMBER(SEARCH('[1]Lookup for use classification'!$E$9,B782)),ISNUMBER(SEARCH('[1]Lookup for use classification'!$F$9,B782)),ISNUMBER(SEARCH('[1]Lookup for use classification'!$G$9,B782)),ISNUMBER(SEARCH('[1]Lookup for use classification'!$H$9,B782)),ISNUMBER(SEARCH('[1]Lookup for use classification'!$I$9,B782)),ISNUMBER(SEARCH('[1]Lookup for use classification'!$J$9,B782)),ISNUMBER(SEARCH('[1]Lookup for use classification'!$K$9,B782))),'[1]Lookup for use classification'!$A$9,IF(OR(ISNUMBER(SEARCH('[1]Lookup for use classification'!$B$10,B782)),ISNUMBER(SEARCH('[1]Lookup for use classification'!$C$10,B782)),ISNUMBER(SEARCH('[1]Lookup for use classification'!$D$10,B782)),ISNUMBER(SEARCH('[1]Lookup for use classification'!$E$10,B782)),ISNUMBER(SEARCH('[1]Lookup for use classification'!$F$10,B782)),ISNUMBER(SEARCH('[1]Lookup for use classification'!$G$10,B782))),'[1]Lookup for use classification'!$A$10,IF(OR(ISNUMBER(SEARCH('[1]Lookup for use classification'!$B$11,B782)),ISNUMBER(SEARCH('[1]Lookup for use classification'!$C$11,B782))),'[1]Lookup for use classification'!$A$11,IF(OR(ISNUMBER(SEARCH('[1]Lookup for use classification'!$B$12,B782)),ISNUMBER(SEARCH('[1]Lookup for use classification'!$C$12,B782))),'[1]Lookup for use classification'!$A$12,IF(OR(ISNUMBER(SEARCH('[1]Lookup for use classification'!$B$13,B782)),ISNUMBER(SEARCH('[1]Lookup for use classification'!$C$13,B782)),ISNUMBER(SEARCH('[1]Lookup for use classification'!$D$13,B782)),,ISNUMBER(SEARCH('[1]Lookup for use classification'!$C$13,B782)),ISNUMBER(SEARCH('[1]Lookup for use classification'!$E$13,B782))),'[1]Lookup for use classification'!$A$13,IF(OR(ISNUMBER(SEARCH('[1]Lookup for use classification'!$B$14,B782)),ISNUMBER(SEARCH('[1]Lookup for use classification'!$C$14,B782))),'[1]Lookup for use classification'!$A$14,"Other"))))))))))))</f>
        <v>Other</v>
      </c>
      <c r="D782" s="86"/>
      <c r="E782" s="86"/>
      <c r="F782" s="86"/>
    </row>
    <row r="783" spans="1:6">
      <c r="A783" s="16" t="s">
        <v>952</v>
      </c>
      <c r="B783" s="38" t="s">
        <v>958</v>
      </c>
      <c r="C783" s="133" t="str">
        <f>IF(OR(ISNUMBER(SEARCH('[1]Lookup for use classification'!$B$1,B783)),ISNUMBER(SEARCH('[1]Lookup for use classification'!$C$1,B783)),ISNUMBER(SEARCH('[1]Lookup for use classification'!$D$1,B783)),ISNUMBER(SEARCH('[1]Lookup for use classification'!$E$1,B783))),'[1]Lookup for use classification'!$A$1,IF(ISNUMBER(SEARCH('[1]Lookup for use classification'!$B$2,B783)),'[1]Lookup for use classification'!$A$2,IF(ISNUMBER(SEARCH('[1]Lookup for use classification'!$B$3,B783)),'[1]Lookup for use classification'!$A$3,IF(OR(ISNUMBER(SEARCH('[1]Lookup for use classification'!$B$4,B783)),ISNUMBER(SEARCH('[1]Lookup for use classification'!$C$4,B783)),ISNUMBER(SEARCH('[1]Lookup for use classification'!$D$4,B783)),ISNUMBER(SEARCH('[1]Lookup for use classification'!$E$4,B783))),'[1]Lookup for use classification'!$A$4,IF(OR(ISNUMBER(SEARCH('[1]Lookup for use classification'!$B$5,B783)),ISNUMBER(SEARCH('[1]Lookup for use classification'!$C$5,B783)),ISNUMBER(SEARCH('[1]Lookup for use classification'!$D$5,B783))),'[1]Lookup for use classification'!$A$5,IF(OR(ISNUMBER(SEARCH('[1]Lookup for use classification'!$B$7,B783)),ISNUMBER(SEARCH('[1]Lookup for use classification'!$C$7,B783)),ISNUMBER(SEARCH('[1]Lookup for use classification'!$D$7,B783))),'[1]Lookup for use classification'!$A$7,IF(OR(ISNUMBER(SEARCH('[1]Lookup for use classification'!$B$9,B783)),ISNUMBER(SEARCH('[1]Lookup for use classification'!$C$9,B783)),ISNUMBER(SEARCH('[1]Lookup for use classification'!$D$9,B783)),ISNUMBER(SEARCH('[1]Lookup for use classification'!$E$9,B783)),ISNUMBER(SEARCH('[1]Lookup for use classification'!$F$9,B783)),ISNUMBER(SEARCH('[1]Lookup for use classification'!$G$9,B783)),ISNUMBER(SEARCH('[1]Lookup for use classification'!$H$9,B783)),ISNUMBER(SEARCH('[1]Lookup for use classification'!$I$9,B783)),ISNUMBER(SEARCH('[1]Lookup for use classification'!$J$9,B783)),ISNUMBER(SEARCH('[1]Lookup for use classification'!$K$9,B783))),'[1]Lookup for use classification'!$A$9,IF(OR(ISNUMBER(SEARCH('[1]Lookup for use classification'!$B$10,B783)),ISNUMBER(SEARCH('[1]Lookup for use classification'!$C$10,B783)),ISNUMBER(SEARCH('[1]Lookup for use classification'!$D$10,B783)),ISNUMBER(SEARCH('[1]Lookup for use classification'!$E$10,B783)),ISNUMBER(SEARCH('[1]Lookup for use classification'!$F$10,B783)),ISNUMBER(SEARCH('[1]Lookup for use classification'!$G$10,B783))),'[1]Lookup for use classification'!$A$10,IF(OR(ISNUMBER(SEARCH('[1]Lookup for use classification'!$B$11,B783)),ISNUMBER(SEARCH('[1]Lookup for use classification'!$C$11,B783))),'[1]Lookup for use classification'!$A$11,IF(OR(ISNUMBER(SEARCH('[1]Lookup for use classification'!$B$12,B783)),ISNUMBER(SEARCH('[1]Lookup for use classification'!$C$12,B783))),'[1]Lookup for use classification'!$A$12,IF(OR(ISNUMBER(SEARCH('[1]Lookup for use classification'!$B$13,B783)),ISNUMBER(SEARCH('[1]Lookup for use classification'!$C$13,B783)),ISNUMBER(SEARCH('[1]Lookup for use classification'!$D$13,B783)),,ISNUMBER(SEARCH('[1]Lookup for use classification'!$C$13,B783)),ISNUMBER(SEARCH('[1]Lookup for use classification'!$E$13,B783))),'[1]Lookup for use classification'!$A$13,IF(OR(ISNUMBER(SEARCH('[1]Lookup for use classification'!$B$14,B783)),ISNUMBER(SEARCH('[1]Lookup for use classification'!$C$14,B783))),'[1]Lookup for use classification'!$A$14,"Other"))))))))))))</f>
        <v>Public Assembly</v>
      </c>
      <c r="D783" s="39">
        <v>35579</v>
      </c>
      <c r="E783" s="41" t="s">
        <v>798</v>
      </c>
      <c r="F783" s="41"/>
    </row>
    <row r="784" spans="1:6">
      <c r="A784" s="16" t="s">
        <v>952</v>
      </c>
      <c r="B784" s="38" t="s">
        <v>959</v>
      </c>
      <c r="C784" s="133" t="str">
        <f>IF(OR(ISNUMBER(SEARCH('[1]Lookup for use classification'!$B$1,B784)),ISNUMBER(SEARCH('[1]Lookup for use classification'!$C$1,B784)),ISNUMBER(SEARCH('[1]Lookup for use classification'!$D$1,B784)),ISNUMBER(SEARCH('[1]Lookup for use classification'!$E$1,B784))),'[1]Lookup for use classification'!$A$1,IF(ISNUMBER(SEARCH('[1]Lookup for use classification'!$B$2,B784)),'[1]Lookup for use classification'!$A$2,IF(ISNUMBER(SEARCH('[1]Lookup for use classification'!$B$3,B784)),'[1]Lookup for use classification'!$A$3,IF(OR(ISNUMBER(SEARCH('[1]Lookup for use classification'!$B$4,B784)),ISNUMBER(SEARCH('[1]Lookup for use classification'!$C$4,B784)),ISNUMBER(SEARCH('[1]Lookup for use classification'!$D$4,B784)),ISNUMBER(SEARCH('[1]Lookup for use classification'!$E$4,B784))),'[1]Lookup for use classification'!$A$4,IF(OR(ISNUMBER(SEARCH('[1]Lookup for use classification'!$B$5,B784)),ISNUMBER(SEARCH('[1]Lookup for use classification'!$C$5,B784)),ISNUMBER(SEARCH('[1]Lookup for use classification'!$D$5,B784))),'[1]Lookup for use classification'!$A$5,IF(OR(ISNUMBER(SEARCH('[1]Lookup for use classification'!$B$7,B784)),ISNUMBER(SEARCH('[1]Lookup for use classification'!$C$7,B784)),ISNUMBER(SEARCH('[1]Lookup for use classification'!$D$7,B784))),'[1]Lookup for use classification'!$A$7,IF(OR(ISNUMBER(SEARCH('[1]Lookup for use classification'!$B$9,B784)),ISNUMBER(SEARCH('[1]Lookup for use classification'!$C$9,B784)),ISNUMBER(SEARCH('[1]Lookup for use classification'!$D$9,B784)),ISNUMBER(SEARCH('[1]Lookup for use classification'!$E$9,B784)),ISNUMBER(SEARCH('[1]Lookup for use classification'!$F$9,B784)),ISNUMBER(SEARCH('[1]Lookup for use classification'!$G$9,B784)),ISNUMBER(SEARCH('[1]Lookup for use classification'!$H$9,B784)),ISNUMBER(SEARCH('[1]Lookup for use classification'!$I$9,B784)),ISNUMBER(SEARCH('[1]Lookup for use classification'!$J$9,B784)),ISNUMBER(SEARCH('[1]Lookup for use classification'!$K$9,B784))),'[1]Lookup for use classification'!$A$9,IF(OR(ISNUMBER(SEARCH('[1]Lookup for use classification'!$B$10,B784)),ISNUMBER(SEARCH('[1]Lookup for use classification'!$C$10,B784)),ISNUMBER(SEARCH('[1]Lookup for use classification'!$D$10,B784)),ISNUMBER(SEARCH('[1]Lookup for use classification'!$E$10,B784)),ISNUMBER(SEARCH('[1]Lookup for use classification'!$F$10,B784)),ISNUMBER(SEARCH('[1]Lookup for use classification'!$G$10,B784))),'[1]Lookup for use classification'!$A$10,IF(OR(ISNUMBER(SEARCH('[1]Lookup for use classification'!$B$11,B784)),ISNUMBER(SEARCH('[1]Lookup for use classification'!$C$11,B784))),'[1]Lookup for use classification'!$A$11,IF(OR(ISNUMBER(SEARCH('[1]Lookup for use classification'!$B$12,B784)),ISNUMBER(SEARCH('[1]Lookup for use classification'!$C$12,B784))),'[1]Lookup for use classification'!$A$12,IF(OR(ISNUMBER(SEARCH('[1]Lookup for use classification'!$B$13,B784)),ISNUMBER(SEARCH('[1]Lookup for use classification'!$C$13,B784)),ISNUMBER(SEARCH('[1]Lookup for use classification'!$D$13,B784)),,ISNUMBER(SEARCH('[1]Lookup for use classification'!$C$13,B784)),ISNUMBER(SEARCH('[1]Lookup for use classification'!$E$13,B784))),'[1]Lookup for use classification'!$A$13,IF(OR(ISNUMBER(SEARCH('[1]Lookup for use classification'!$B$14,B784)),ISNUMBER(SEARCH('[1]Lookup for use classification'!$C$14,B784))),'[1]Lookup for use classification'!$A$14,"Other"))))))))))))</f>
        <v>Other</v>
      </c>
      <c r="D784" s="85"/>
      <c r="E784" s="85"/>
      <c r="F784" s="85"/>
    </row>
    <row r="785" spans="1:6">
      <c r="A785" s="16" t="s">
        <v>952</v>
      </c>
      <c r="B785" s="38" t="s">
        <v>960</v>
      </c>
      <c r="C785" s="133" t="str">
        <f>IF(OR(ISNUMBER(SEARCH('[1]Lookup for use classification'!$B$1,B785)),ISNUMBER(SEARCH('[1]Lookup for use classification'!$C$1,B785)),ISNUMBER(SEARCH('[1]Lookup for use classification'!$D$1,B785)),ISNUMBER(SEARCH('[1]Lookup for use classification'!$E$1,B785))),'[1]Lookup for use classification'!$A$1,IF(ISNUMBER(SEARCH('[1]Lookup for use classification'!$B$2,B785)),'[1]Lookup for use classification'!$A$2,IF(ISNUMBER(SEARCH('[1]Lookup for use classification'!$B$3,B785)),'[1]Lookup for use classification'!$A$3,IF(OR(ISNUMBER(SEARCH('[1]Lookup for use classification'!$B$4,B785)),ISNUMBER(SEARCH('[1]Lookup for use classification'!$C$4,B785)),ISNUMBER(SEARCH('[1]Lookup for use classification'!$D$4,B785)),ISNUMBER(SEARCH('[1]Lookup for use classification'!$E$4,B785))),'[1]Lookup for use classification'!$A$4,IF(OR(ISNUMBER(SEARCH('[1]Lookup for use classification'!$B$5,B785)),ISNUMBER(SEARCH('[1]Lookup for use classification'!$C$5,B785)),ISNUMBER(SEARCH('[1]Lookup for use classification'!$D$5,B785))),'[1]Lookup for use classification'!$A$5,IF(OR(ISNUMBER(SEARCH('[1]Lookup for use classification'!$B$7,B785)),ISNUMBER(SEARCH('[1]Lookup for use classification'!$C$7,B785)),ISNUMBER(SEARCH('[1]Lookup for use classification'!$D$7,B785))),'[1]Lookup for use classification'!$A$7,IF(OR(ISNUMBER(SEARCH('[1]Lookup for use classification'!$B$9,B785)),ISNUMBER(SEARCH('[1]Lookup for use classification'!$C$9,B785)),ISNUMBER(SEARCH('[1]Lookup for use classification'!$D$9,B785)),ISNUMBER(SEARCH('[1]Lookup for use classification'!$E$9,B785)),ISNUMBER(SEARCH('[1]Lookup for use classification'!$F$9,B785)),ISNUMBER(SEARCH('[1]Lookup for use classification'!$G$9,B785)),ISNUMBER(SEARCH('[1]Lookup for use classification'!$H$9,B785)),ISNUMBER(SEARCH('[1]Lookup for use classification'!$I$9,B785)),ISNUMBER(SEARCH('[1]Lookup for use classification'!$J$9,B785)),ISNUMBER(SEARCH('[1]Lookup for use classification'!$K$9,B785))),'[1]Lookup for use classification'!$A$9,IF(OR(ISNUMBER(SEARCH('[1]Lookup for use classification'!$B$10,B785)),ISNUMBER(SEARCH('[1]Lookup for use classification'!$C$10,B785)),ISNUMBER(SEARCH('[1]Lookup for use classification'!$D$10,B785)),ISNUMBER(SEARCH('[1]Lookup for use classification'!$E$10,B785)),ISNUMBER(SEARCH('[1]Lookup for use classification'!$F$10,B785)),ISNUMBER(SEARCH('[1]Lookup for use classification'!$G$10,B785))),'[1]Lookup for use classification'!$A$10,IF(OR(ISNUMBER(SEARCH('[1]Lookup for use classification'!$B$11,B785)),ISNUMBER(SEARCH('[1]Lookup for use classification'!$C$11,B785))),'[1]Lookup for use classification'!$A$11,IF(OR(ISNUMBER(SEARCH('[1]Lookup for use classification'!$B$12,B785)),ISNUMBER(SEARCH('[1]Lookup for use classification'!$C$12,B785))),'[1]Lookup for use classification'!$A$12,IF(OR(ISNUMBER(SEARCH('[1]Lookup for use classification'!$B$13,B785)),ISNUMBER(SEARCH('[1]Lookup for use classification'!$C$13,B785)),ISNUMBER(SEARCH('[1]Lookup for use classification'!$D$13,B785)),,ISNUMBER(SEARCH('[1]Lookup for use classification'!$C$13,B785)),ISNUMBER(SEARCH('[1]Lookup for use classification'!$E$13,B785))),'[1]Lookup for use classification'!$A$13,IF(OR(ISNUMBER(SEARCH('[1]Lookup for use classification'!$B$14,B785)),ISNUMBER(SEARCH('[1]Lookup for use classification'!$C$14,B785))),'[1]Lookup for use classification'!$A$14,"Other"))))))))))))</f>
        <v>Office</v>
      </c>
      <c r="D785" s="85"/>
      <c r="E785" s="85"/>
      <c r="F785" s="85"/>
    </row>
    <row r="786" spans="1:6">
      <c r="A786" s="16" t="s">
        <v>952</v>
      </c>
      <c r="B786" s="38" t="s">
        <v>961</v>
      </c>
      <c r="C786" s="133" t="str">
        <f>IF(OR(ISNUMBER(SEARCH('[1]Lookup for use classification'!$B$1,B786)),ISNUMBER(SEARCH('[1]Lookup for use classification'!$C$1,B786)),ISNUMBER(SEARCH('[1]Lookup for use classification'!$D$1,B786)),ISNUMBER(SEARCH('[1]Lookup for use classification'!$E$1,B786))),'[1]Lookup for use classification'!$A$1,IF(ISNUMBER(SEARCH('[1]Lookup for use classification'!$B$2,B786)),'[1]Lookup for use classification'!$A$2,IF(ISNUMBER(SEARCH('[1]Lookup for use classification'!$B$3,B786)),'[1]Lookup for use classification'!$A$3,IF(OR(ISNUMBER(SEARCH('[1]Lookup for use classification'!$B$4,B786)),ISNUMBER(SEARCH('[1]Lookup for use classification'!$C$4,B786)),ISNUMBER(SEARCH('[1]Lookup for use classification'!$D$4,B786)),ISNUMBER(SEARCH('[1]Lookup for use classification'!$E$4,B786))),'[1]Lookup for use classification'!$A$4,IF(OR(ISNUMBER(SEARCH('[1]Lookup for use classification'!$B$5,B786)),ISNUMBER(SEARCH('[1]Lookup for use classification'!$C$5,B786)),ISNUMBER(SEARCH('[1]Lookup for use classification'!$D$5,B786))),'[1]Lookup for use classification'!$A$5,IF(OR(ISNUMBER(SEARCH('[1]Lookup for use classification'!$B$7,B786)),ISNUMBER(SEARCH('[1]Lookup for use classification'!$C$7,B786)),ISNUMBER(SEARCH('[1]Lookup for use classification'!$D$7,B786))),'[1]Lookup for use classification'!$A$7,IF(OR(ISNUMBER(SEARCH('[1]Lookup for use classification'!$B$9,B786)),ISNUMBER(SEARCH('[1]Lookup for use classification'!$C$9,B786)),ISNUMBER(SEARCH('[1]Lookup for use classification'!$D$9,B786)),ISNUMBER(SEARCH('[1]Lookup for use classification'!$E$9,B786)),ISNUMBER(SEARCH('[1]Lookup for use classification'!$F$9,B786)),ISNUMBER(SEARCH('[1]Lookup for use classification'!$G$9,B786)),ISNUMBER(SEARCH('[1]Lookup for use classification'!$H$9,B786)),ISNUMBER(SEARCH('[1]Lookup for use classification'!$I$9,B786)),ISNUMBER(SEARCH('[1]Lookup for use classification'!$J$9,B786)),ISNUMBER(SEARCH('[1]Lookup for use classification'!$K$9,B786))),'[1]Lookup for use classification'!$A$9,IF(OR(ISNUMBER(SEARCH('[1]Lookup for use classification'!$B$10,B786)),ISNUMBER(SEARCH('[1]Lookup for use classification'!$C$10,B786)),ISNUMBER(SEARCH('[1]Lookup for use classification'!$D$10,B786)),ISNUMBER(SEARCH('[1]Lookup for use classification'!$E$10,B786)),ISNUMBER(SEARCH('[1]Lookup for use classification'!$F$10,B786)),ISNUMBER(SEARCH('[1]Lookup for use classification'!$G$10,B786))),'[1]Lookup for use classification'!$A$10,IF(OR(ISNUMBER(SEARCH('[1]Lookup for use classification'!$B$11,B786)),ISNUMBER(SEARCH('[1]Lookup for use classification'!$C$11,B786))),'[1]Lookup for use classification'!$A$11,IF(OR(ISNUMBER(SEARCH('[1]Lookup for use classification'!$B$12,B786)),ISNUMBER(SEARCH('[1]Lookup for use classification'!$C$12,B786))),'[1]Lookup for use classification'!$A$12,IF(OR(ISNUMBER(SEARCH('[1]Lookup for use classification'!$B$13,B786)),ISNUMBER(SEARCH('[1]Lookup for use classification'!$C$13,B786)),ISNUMBER(SEARCH('[1]Lookup for use classification'!$D$13,B786)),,ISNUMBER(SEARCH('[1]Lookup for use classification'!$C$13,B786)),ISNUMBER(SEARCH('[1]Lookup for use classification'!$E$13,B786))),'[1]Lookup for use classification'!$A$13,IF(OR(ISNUMBER(SEARCH('[1]Lookup for use classification'!$B$14,B786)),ISNUMBER(SEARCH('[1]Lookup for use classification'!$C$14,B786))),'[1]Lookup for use classification'!$A$14,"Other"))))))))))))</f>
        <v>Office</v>
      </c>
      <c r="D786" s="85"/>
      <c r="E786" s="85"/>
      <c r="F786" s="85"/>
    </row>
    <row r="787" spans="1:6">
      <c r="A787" s="16" t="s">
        <v>952</v>
      </c>
      <c r="B787" s="38" t="s">
        <v>185</v>
      </c>
      <c r="C787" s="133" t="str">
        <f>IF(OR(ISNUMBER(SEARCH('[1]Lookup for use classification'!$B$1,B787)),ISNUMBER(SEARCH('[1]Lookup for use classification'!$C$1,B787)),ISNUMBER(SEARCH('[1]Lookup for use classification'!$D$1,B787)),ISNUMBER(SEARCH('[1]Lookup for use classification'!$E$1,B787))),'[1]Lookup for use classification'!$A$1,IF(ISNUMBER(SEARCH('[1]Lookup for use classification'!$B$2,B787)),'[1]Lookup for use classification'!$A$2,IF(ISNUMBER(SEARCH('[1]Lookup for use classification'!$B$3,B787)),'[1]Lookup for use classification'!$A$3,IF(OR(ISNUMBER(SEARCH('[1]Lookup for use classification'!$B$4,B787)),ISNUMBER(SEARCH('[1]Lookup for use classification'!$C$4,B787)),ISNUMBER(SEARCH('[1]Lookup for use classification'!$D$4,B787)),ISNUMBER(SEARCH('[1]Lookup for use classification'!$E$4,B787))),'[1]Lookup for use classification'!$A$4,IF(OR(ISNUMBER(SEARCH('[1]Lookup for use classification'!$B$5,B787)),ISNUMBER(SEARCH('[1]Lookup for use classification'!$C$5,B787)),ISNUMBER(SEARCH('[1]Lookup for use classification'!$D$5,B787))),'[1]Lookup for use classification'!$A$5,IF(OR(ISNUMBER(SEARCH('[1]Lookup for use classification'!$B$7,B787)),ISNUMBER(SEARCH('[1]Lookup for use classification'!$C$7,B787)),ISNUMBER(SEARCH('[1]Lookup for use classification'!$D$7,B787))),'[1]Lookup for use classification'!$A$7,IF(OR(ISNUMBER(SEARCH('[1]Lookup for use classification'!$B$9,B787)),ISNUMBER(SEARCH('[1]Lookup for use classification'!$C$9,B787)),ISNUMBER(SEARCH('[1]Lookup for use classification'!$D$9,B787)),ISNUMBER(SEARCH('[1]Lookup for use classification'!$E$9,B787)),ISNUMBER(SEARCH('[1]Lookup for use classification'!$F$9,B787)),ISNUMBER(SEARCH('[1]Lookup for use classification'!$G$9,B787)),ISNUMBER(SEARCH('[1]Lookup for use classification'!$H$9,B787)),ISNUMBER(SEARCH('[1]Lookup for use classification'!$I$9,B787)),ISNUMBER(SEARCH('[1]Lookup for use classification'!$J$9,B787)),ISNUMBER(SEARCH('[1]Lookup for use classification'!$K$9,B787))),'[1]Lookup for use classification'!$A$9,IF(OR(ISNUMBER(SEARCH('[1]Lookup for use classification'!$B$10,B787)),ISNUMBER(SEARCH('[1]Lookup for use classification'!$C$10,B787)),ISNUMBER(SEARCH('[1]Lookup for use classification'!$D$10,B787)),ISNUMBER(SEARCH('[1]Lookup for use classification'!$E$10,B787)),ISNUMBER(SEARCH('[1]Lookup for use classification'!$F$10,B787)),ISNUMBER(SEARCH('[1]Lookup for use classification'!$G$10,B787))),'[1]Lookup for use classification'!$A$10,IF(OR(ISNUMBER(SEARCH('[1]Lookup for use classification'!$B$11,B787)),ISNUMBER(SEARCH('[1]Lookup for use classification'!$C$11,B787))),'[1]Lookup for use classification'!$A$11,IF(OR(ISNUMBER(SEARCH('[1]Lookup for use classification'!$B$12,B787)),ISNUMBER(SEARCH('[1]Lookup for use classification'!$C$12,B787))),'[1]Lookup for use classification'!$A$12,IF(OR(ISNUMBER(SEARCH('[1]Lookup for use classification'!$B$13,B787)),ISNUMBER(SEARCH('[1]Lookup for use classification'!$C$13,B787)),ISNUMBER(SEARCH('[1]Lookup for use classification'!$D$13,B787)),,ISNUMBER(SEARCH('[1]Lookup for use classification'!$C$13,B787)),ISNUMBER(SEARCH('[1]Lookup for use classification'!$E$13,B787))),'[1]Lookup for use classification'!$A$13,IF(OR(ISNUMBER(SEARCH('[1]Lookup for use classification'!$B$14,B787)),ISNUMBER(SEARCH('[1]Lookup for use classification'!$C$14,B787))),'[1]Lookup for use classification'!$A$14,"Other"))))))))))))</f>
        <v>Other</v>
      </c>
      <c r="D787" s="39"/>
      <c r="E787" s="41"/>
      <c r="F787" s="41"/>
    </row>
    <row r="788" spans="1:6">
      <c r="A788" s="16" t="s">
        <v>952</v>
      </c>
      <c r="B788" s="38" t="s">
        <v>962</v>
      </c>
      <c r="C788" s="133" t="str">
        <f>IF(OR(ISNUMBER(SEARCH('[1]Lookup for use classification'!$B$1,B788)),ISNUMBER(SEARCH('[1]Lookup for use classification'!$C$1,B788)),ISNUMBER(SEARCH('[1]Lookup for use classification'!$D$1,B788)),ISNUMBER(SEARCH('[1]Lookup for use classification'!$E$1,B788))),'[1]Lookup for use classification'!$A$1,IF(ISNUMBER(SEARCH('[1]Lookup for use classification'!$B$2,B788)),'[1]Lookup for use classification'!$A$2,IF(ISNUMBER(SEARCH('[1]Lookup for use classification'!$B$3,B788)),'[1]Lookup for use classification'!$A$3,IF(OR(ISNUMBER(SEARCH('[1]Lookup for use classification'!$B$4,B788)),ISNUMBER(SEARCH('[1]Lookup for use classification'!$C$4,B788)),ISNUMBER(SEARCH('[1]Lookup for use classification'!$D$4,B788)),ISNUMBER(SEARCH('[1]Lookup for use classification'!$E$4,B788))),'[1]Lookup for use classification'!$A$4,IF(OR(ISNUMBER(SEARCH('[1]Lookup for use classification'!$B$5,B788)),ISNUMBER(SEARCH('[1]Lookup for use classification'!$C$5,B788)),ISNUMBER(SEARCH('[1]Lookup for use classification'!$D$5,B788))),'[1]Lookup for use classification'!$A$5,IF(OR(ISNUMBER(SEARCH('[1]Lookup for use classification'!$B$7,B788)),ISNUMBER(SEARCH('[1]Lookup for use classification'!$C$7,B788)),ISNUMBER(SEARCH('[1]Lookup for use classification'!$D$7,B788))),'[1]Lookup for use classification'!$A$7,IF(OR(ISNUMBER(SEARCH('[1]Lookup for use classification'!$B$9,B788)),ISNUMBER(SEARCH('[1]Lookup for use classification'!$C$9,B788)),ISNUMBER(SEARCH('[1]Lookup for use classification'!$D$9,B788)),ISNUMBER(SEARCH('[1]Lookup for use classification'!$E$9,B788)),ISNUMBER(SEARCH('[1]Lookup for use classification'!$F$9,B788)),ISNUMBER(SEARCH('[1]Lookup for use classification'!$G$9,B788)),ISNUMBER(SEARCH('[1]Lookup for use classification'!$H$9,B788)),ISNUMBER(SEARCH('[1]Lookup for use classification'!$I$9,B788)),ISNUMBER(SEARCH('[1]Lookup for use classification'!$J$9,B788)),ISNUMBER(SEARCH('[1]Lookup for use classification'!$K$9,B788))),'[1]Lookup for use classification'!$A$9,IF(OR(ISNUMBER(SEARCH('[1]Lookup for use classification'!$B$10,B788)),ISNUMBER(SEARCH('[1]Lookup for use classification'!$C$10,B788)),ISNUMBER(SEARCH('[1]Lookup for use classification'!$D$10,B788)),ISNUMBER(SEARCH('[1]Lookup for use classification'!$E$10,B788)),ISNUMBER(SEARCH('[1]Lookup for use classification'!$F$10,B788)),ISNUMBER(SEARCH('[1]Lookup for use classification'!$G$10,B788))),'[1]Lookup for use classification'!$A$10,IF(OR(ISNUMBER(SEARCH('[1]Lookup for use classification'!$B$11,B788)),ISNUMBER(SEARCH('[1]Lookup for use classification'!$C$11,B788))),'[1]Lookup for use classification'!$A$11,IF(OR(ISNUMBER(SEARCH('[1]Lookup for use classification'!$B$12,B788)),ISNUMBER(SEARCH('[1]Lookup for use classification'!$C$12,B788))),'[1]Lookup for use classification'!$A$12,IF(OR(ISNUMBER(SEARCH('[1]Lookup for use classification'!$B$13,B788)),ISNUMBER(SEARCH('[1]Lookup for use classification'!$C$13,B788)),ISNUMBER(SEARCH('[1]Lookup for use classification'!$D$13,B788)),,ISNUMBER(SEARCH('[1]Lookup for use classification'!$C$13,B788)),ISNUMBER(SEARCH('[1]Lookup for use classification'!$E$13,B788))),'[1]Lookup for use classification'!$A$13,IF(OR(ISNUMBER(SEARCH('[1]Lookup for use classification'!$B$14,B788)),ISNUMBER(SEARCH('[1]Lookup for use classification'!$C$14,B788))),'[1]Lookup for use classification'!$A$14,"Other"))))))))))))</f>
        <v>Other</v>
      </c>
      <c r="D788" s="39">
        <v>4235</v>
      </c>
      <c r="E788" s="41" t="s">
        <v>827</v>
      </c>
      <c r="F788" s="41"/>
    </row>
    <row r="789" spans="1:6">
      <c r="A789" s="16" t="s">
        <v>952</v>
      </c>
      <c r="B789" s="38" t="s">
        <v>963</v>
      </c>
      <c r="C789" s="133" t="str">
        <f>IF(OR(ISNUMBER(SEARCH('[1]Lookup for use classification'!$B$1,B789)),ISNUMBER(SEARCH('[1]Lookup for use classification'!$C$1,B789)),ISNUMBER(SEARCH('[1]Lookup for use classification'!$D$1,B789)),ISNUMBER(SEARCH('[1]Lookup for use classification'!$E$1,B789))),'[1]Lookup for use classification'!$A$1,IF(ISNUMBER(SEARCH('[1]Lookup for use classification'!$B$2,B789)),'[1]Lookup for use classification'!$A$2,IF(ISNUMBER(SEARCH('[1]Lookup for use classification'!$B$3,B789)),'[1]Lookup for use classification'!$A$3,IF(OR(ISNUMBER(SEARCH('[1]Lookup for use classification'!$B$4,B789)),ISNUMBER(SEARCH('[1]Lookup for use classification'!$C$4,B789)),ISNUMBER(SEARCH('[1]Lookup for use classification'!$D$4,B789)),ISNUMBER(SEARCH('[1]Lookup for use classification'!$E$4,B789))),'[1]Lookup for use classification'!$A$4,IF(OR(ISNUMBER(SEARCH('[1]Lookup for use classification'!$B$5,B789)),ISNUMBER(SEARCH('[1]Lookup for use classification'!$C$5,B789)),ISNUMBER(SEARCH('[1]Lookup for use classification'!$D$5,B789))),'[1]Lookup for use classification'!$A$5,IF(OR(ISNUMBER(SEARCH('[1]Lookup for use classification'!$B$7,B789)),ISNUMBER(SEARCH('[1]Lookup for use classification'!$C$7,B789)),ISNUMBER(SEARCH('[1]Lookup for use classification'!$D$7,B789))),'[1]Lookup for use classification'!$A$7,IF(OR(ISNUMBER(SEARCH('[1]Lookup for use classification'!$B$9,B789)),ISNUMBER(SEARCH('[1]Lookup for use classification'!$C$9,B789)),ISNUMBER(SEARCH('[1]Lookup for use classification'!$D$9,B789)),ISNUMBER(SEARCH('[1]Lookup for use classification'!$E$9,B789)),ISNUMBER(SEARCH('[1]Lookup for use classification'!$F$9,B789)),ISNUMBER(SEARCH('[1]Lookup for use classification'!$G$9,B789)),ISNUMBER(SEARCH('[1]Lookup for use classification'!$H$9,B789)),ISNUMBER(SEARCH('[1]Lookup for use classification'!$I$9,B789)),ISNUMBER(SEARCH('[1]Lookup for use classification'!$J$9,B789)),ISNUMBER(SEARCH('[1]Lookup for use classification'!$K$9,B789))),'[1]Lookup for use classification'!$A$9,IF(OR(ISNUMBER(SEARCH('[1]Lookup for use classification'!$B$10,B789)),ISNUMBER(SEARCH('[1]Lookup for use classification'!$C$10,B789)),ISNUMBER(SEARCH('[1]Lookup for use classification'!$D$10,B789)),ISNUMBER(SEARCH('[1]Lookup for use classification'!$E$10,B789)),ISNUMBER(SEARCH('[1]Lookup for use classification'!$F$10,B789)),ISNUMBER(SEARCH('[1]Lookup for use classification'!$G$10,B789))),'[1]Lookup for use classification'!$A$10,IF(OR(ISNUMBER(SEARCH('[1]Lookup for use classification'!$B$11,B789)),ISNUMBER(SEARCH('[1]Lookup for use classification'!$C$11,B789))),'[1]Lookup for use classification'!$A$11,IF(OR(ISNUMBER(SEARCH('[1]Lookup for use classification'!$B$12,B789)),ISNUMBER(SEARCH('[1]Lookup for use classification'!$C$12,B789))),'[1]Lookup for use classification'!$A$12,IF(OR(ISNUMBER(SEARCH('[1]Lookup for use classification'!$B$13,B789)),ISNUMBER(SEARCH('[1]Lookup for use classification'!$C$13,B789)),ISNUMBER(SEARCH('[1]Lookup for use classification'!$D$13,B789)),,ISNUMBER(SEARCH('[1]Lookup for use classification'!$C$13,B789)),ISNUMBER(SEARCH('[1]Lookup for use classification'!$E$13,B789))),'[1]Lookup for use classification'!$A$13,IF(OR(ISNUMBER(SEARCH('[1]Lookup for use classification'!$B$14,B789)),ISNUMBER(SEARCH('[1]Lookup for use classification'!$C$14,B789))),'[1]Lookup for use classification'!$A$14,"Other"))))))))))))</f>
        <v>Health Care - Hospitals</v>
      </c>
      <c r="D789" s="85"/>
      <c r="E789" s="85"/>
      <c r="F789" s="85"/>
    </row>
    <row r="790" spans="1:6">
      <c r="A790" s="16" t="s">
        <v>952</v>
      </c>
      <c r="B790" s="38" t="s">
        <v>964</v>
      </c>
      <c r="C790" s="133" t="str">
        <f>IF(OR(ISNUMBER(SEARCH('[1]Lookup for use classification'!$B$1,B790)),ISNUMBER(SEARCH('[1]Lookup for use classification'!$C$1,B790)),ISNUMBER(SEARCH('[1]Lookup for use classification'!$D$1,B790)),ISNUMBER(SEARCH('[1]Lookup for use classification'!$E$1,B790))),'[1]Lookup for use classification'!$A$1,IF(ISNUMBER(SEARCH('[1]Lookup for use classification'!$B$2,B790)),'[1]Lookup for use classification'!$A$2,IF(ISNUMBER(SEARCH('[1]Lookup for use classification'!$B$3,B790)),'[1]Lookup for use classification'!$A$3,IF(OR(ISNUMBER(SEARCH('[1]Lookup for use classification'!$B$4,B790)),ISNUMBER(SEARCH('[1]Lookup for use classification'!$C$4,B790)),ISNUMBER(SEARCH('[1]Lookup for use classification'!$D$4,B790)),ISNUMBER(SEARCH('[1]Lookup for use classification'!$E$4,B790))),'[1]Lookup for use classification'!$A$4,IF(OR(ISNUMBER(SEARCH('[1]Lookup for use classification'!$B$5,B790)),ISNUMBER(SEARCH('[1]Lookup for use classification'!$C$5,B790)),ISNUMBER(SEARCH('[1]Lookup for use classification'!$D$5,B790))),'[1]Lookup for use classification'!$A$5,IF(OR(ISNUMBER(SEARCH('[1]Lookup for use classification'!$B$7,B790)),ISNUMBER(SEARCH('[1]Lookup for use classification'!$C$7,B790)),ISNUMBER(SEARCH('[1]Lookup for use classification'!$D$7,B790))),'[1]Lookup for use classification'!$A$7,IF(OR(ISNUMBER(SEARCH('[1]Lookup for use classification'!$B$9,B790)),ISNUMBER(SEARCH('[1]Lookup for use classification'!$C$9,B790)),ISNUMBER(SEARCH('[1]Lookup for use classification'!$D$9,B790)),ISNUMBER(SEARCH('[1]Lookup for use classification'!$E$9,B790)),ISNUMBER(SEARCH('[1]Lookup for use classification'!$F$9,B790)),ISNUMBER(SEARCH('[1]Lookup for use classification'!$G$9,B790)),ISNUMBER(SEARCH('[1]Lookup for use classification'!$H$9,B790)),ISNUMBER(SEARCH('[1]Lookup for use classification'!$I$9,B790)),ISNUMBER(SEARCH('[1]Lookup for use classification'!$J$9,B790)),ISNUMBER(SEARCH('[1]Lookup for use classification'!$K$9,B790))),'[1]Lookup for use classification'!$A$9,IF(OR(ISNUMBER(SEARCH('[1]Lookup for use classification'!$B$10,B790)),ISNUMBER(SEARCH('[1]Lookup for use classification'!$C$10,B790)),ISNUMBER(SEARCH('[1]Lookup for use classification'!$D$10,B790)),ISNUMBER(SEARCH('[1]Lookup for use classification'!$E$10,B790)),ISNUMBER(SEARCH('[1]Lookup for use classification'!$F$10,B790)),ISNUMBER(SEARCH('[1]Lookup for use classification'!$G$10,B790))),'[1]Lookup for use classification'!$A$10,IF(OR(ISNUMBER(SEARCH('[1]Lookup for use classification'!$B$11,B790)),ISNUMBER(SEARCH('[1]Lookup for use classification'!$C$11,B790))),'[1]Lookup for use classification'!$A$11,IF(OR(ISNUMBER(SEARCH('[1]Lookup for use classification'!$B$12,B790)),ISNUMBER(SEARCH('[1]Lookup for use classification'!$C$12,B790))),'[1]Lookup for use classification'!$A$12,IF(OR(ISNUMBER(SEARCH('[1]Lookup for use classification'!$B$13,B790)),ISNUMBER(SEARCH('[1]Lookup for use classification'!$C$13,B790)),ISNUMBER(SEARCH('[1]Lookup for use classification'!$D$13,B790)),,ISNUMBER(SEARCH('[1]Lookup for use classification'!$C$13,B790)),ISNUMBER(SEARCH('[1]Lookup for use classification'!$E$13,B790))),'[1]Lookup for use classification'!$A$13,IF(OR(ISNUMBER(SEARCH('[1]Lookup for use classification'!$B$14,B790)),ISNUMBER(SEARCH('[1]Lookup for use classification'!$C$14,B790))),'[1]Lookup for use classification'!$A$14,"Other"))))))))))))</f>
        <v>Other</v>
      </c>
      <c r="D790" s="39">
        <v>5400</v>
      </c>
      <c r="E790" s="41"/>
      <c r="F790" s="41"/>
    </row>
    <row r="791" spans="1:6">
      <c r="A791" s="16" t="s">
        <v>952</v>
      </c>
      <c r="B791" s="38" t="s">
        <v>965</v>
      </c>
      <c r="C791" s="133" t="str">
        <f>IF(OR(ISNUMBER(SEARCH('[1]Lookup for use classification'!$B$1,B791)),ISNUMBER(SEARCH('[1]Lookup for use classification'!$C$1,B791)),ISNUMBER(SEARCH('[1]Lookup for use classification'!$D$1,B791)),ISNUMBER(SEARCH('[1]Lookup for use classification'!$E$1,B791))),'[1]Lookup for use classification'!$A$1,IF(ISNUMBER(SEARCH('[1]Lookup for use classification'!$B$2,B791)),'[1]Lookup for use classification'!$A$2,IF(ISNUMBER(SEARCH('[1]Lookup for use classification'!$B$3,B791)),'[1]Lookup for use classification'!$A$3,IF(OR(ISNUMBER(SEARCH('[1]Lookup for use classification'!$B$4,B791)),ISNUMBER(SEARCH('[1]Lookup for use classification'!$C$4,B791)),ISNUMBER(SEARCH('[1]Lookup for use classification'!$D$4,B791)),ISNUMBER(SEARCH('[1]Lookup for use classification'!$E$4,B791))),'[1]Lookup for use classification'!$A$4,IF(OR(ISNUMBER(SEARCH('[1]Lookup for use classification'!$B$5,B791)),ISNUMBER(SEARCH('[1]Lookup for use classification'!$C$5,B791)),ISNUMBER(SEARCH('[1]Lookup for use classification'!$D$5,B791))),'[1]Lookup for use classification'!$A$5,IF(OR(ISNUMBER(SEARCH('[1]Lookup for use classification'!$B$7,B791)),ISNUMBER(SEARCH('[1]Lookup for use classification'!$C$7,B791)),ISNUMBER(SEARCH('[1]Lookup for use classification'!$D$7,B791))),'[1]Lookup for use classification'!$A$7,IF(OR(ISNUMBER(SEARCH('[1]Lookup for use classification'!$B$9,B791)),ISNUMBER(SEARCH('[1]Lookup for use classification'!$C$9,B791)),ISNUMBER(SEARCH('[1]Lookup for use classification'!$D$9,B791)),ISNUMBER(SEARCH('[1]Lookup for use classification'!$E$9,B791)),ISNUMBER(SEARCH('[1]Lookup for use classification'!$F$9,B791)),ISNUMBER(SEARCH('[1]Lookup for use classification'!$G$9,B791)),ISNUMBER(SEARCH('[1]Lookup for use classification'!$H$9,B791)),ISNUMBER(SEARCH('[1]Lookup for use classification'!$I$9,B791)),ISNUMBER(SEARCH('[1]Lookup for use classification'!$J$9,B791)),ISNUMBER(SEARCH('[1]Lookup for use classification'!$K$9,B791))),'[1]Lookup for use classification'!$A$9,IF(OR(ISNUMBER(SEARCH('[1]Lookup for use classification'!$B$10,B791)),ISNUMBER(SEARCH('[1]Lookup for use classification'!$C$10,B791)),ISNUMBER(SEARCH('[1]Lookup for use classification'!$D$10,B791)),ISNUMBER(SEARCH('[1]Lookup for use classification'!$E$10,B791)),ISNUMBER(SEARCH('[1]Lookup for use classification'!$F$10,B791)),ISNUMBER(SEARCH('[1]Lookup for use classification'!$G$10,B791))),'[1]Lookup for use classification'!$A$10,IF(OR(ISNUMBER(SEARCH('[1]Lookup for use classification'!$B$11,B791)),ISNUMBER(SEARCH('[1]Lookup for use classification'!$C$11,B791))),'[1]Lookup for use classification'!$A$11,IF(OR(ISNUMBER(SEARCH('[1]Lookup for use classification'!$B$12,B791)),ISNUMBER(SEARCH('[1]Lookup for use classification'!$C$12,B791))),'[1]Lookup for use classification'!$A$12,IF(OR(ISNUMBER(SEARCH('[1]Lookup for use classification'!$B$13,B791)),ISNUMBER(SEARCH('[1]Lookup for use classification'!$C$13,B791)),ISNUMBER(SEARCH('[1]Lookup for use classification'!$D$13,B791)),,ISNUMBER(SEARCH('[1]Lookup for use classification'!$C$13,B791)),ISNUMBER(SEARCH('[1]Lookup for use classification'!$E$13,B791))),'[1]Lookup for use classification'!$A$13,IF(OR(ISNUMBER(SEARCH('[1]Lookup for use classification'!$B$14,B791)),ISNUMBER(SEARCH('[1]Lookup for use classification'!$C$14,B791))),'[1]Lookup for use classification'!$A$14,"Other"))))))))))))</f>
        <v>Public Assembly</v>
      </c>
      <c r="D791" s="39"/>
      <c r="E791" s="41"/>
      <c r="F791" s="41"/>
    </row>
    <row r="792" spans="1:6">
      <c r="A792" s="16" t="s">
        <v>952</v>
      </c>
      <c r="B792" s="38" t="s">
        <v>966</v>
      </c>
      <c r="C792" s="133" t="str">
        <f>IF(OR(ISNUMBER(SEARCH('[1]Lookup for use classification'!$B$1,B792)),ISNUMBER(SEARCH('[1]Lookup for use classification'!$C$1,B792)),ISNUMBER(SEARCH('[1]Lookup for use classification'!$D$1,B792)),ISNUMBER(SEARCH('[1]Lookup for use classification'!$E$1,B792))),'[1]Lookup for use classification'!$A$1,IF(ISNUMBER(SEARCH('[1]Lookup for use classification'!$B$2,B792)),'[1]Lookup for use classification'!$A$2,IF(ISNUMBER(SEARCH('[1]Lookup for use classification'!$B$3,B792)),'[1]Lookup for use classification'!$A$3,IF(OR(ISNUMBER(SEARCH('[1]Lookup for use classification'!$B$4,B792)),ISNUMBER(SEARCH('[1]Lookup for use classification'!$C$4,B792)),ISNUMBER(SEARCH('[1]Lookup for use classification'!$D$4,B792)),ISNUMBER(SEARCH('[1]Lookup for use classification'!$E$4,B792))),'[1]Lookup for use classification'!$A$4,IF(OR(ISNUMBER(SEARCH('[1]Lookup for use classification'!$B$5,B792)),ISNUMBER(SEARCH('[1]Lookup for use classification'!$C$5,B792)),ISNUMBER(SEARCH('[1]Lookup for use classification'!$D$5,B792))),'[1]Lookup for use classification'!$A$5,IF(OR(ISNUMBER(SEARCH('[1]Lookup for use classification'!$B$7,B792)),ISNUMBER(SEARCH('[1]Lookup for use classification'!$C$7,B792)),ISNUMBER(SEARCH('[1]Lookup for use classification'!$D$7,B792))),'[1]Lookup for use classification'!$A$7,IF(OR(ISNUMBER(SEARCH('[1]Lookup for use classification'!$B$9,B792)),ISNUMBER(SEARCH('[1]Lookup for use classification'!$C$9,B792)),ISNUMBER(SEARCH('[1]Lookup for use classification'!$D$9,B792)),ISNUMBER(SEARCH('[1]Lookup for use classification'!$E$9,B792)),ISNUMBER(SEARCH('[1]Lookup for use classification'!$F$9,B792)),ISNUMBER(SEARCH('[1]Lookup for use classification'!$G$9,B792)),ISNUMBER(SEARCH('[1]Lookup for use classification'!$H$9,B792)),ISNUMBER(SEARCH('[1]Lookup for use classification'!$I$9,B792)),ISNUMBER(SEARCH('[1]Lookup for use classification'!$J$9,B792)),ISNUMBER(SEARCH('[1]Lookup for use classification'!$K$9,B792))),'[1]Lookup for use classification'!$A$9,IF(OR(ISNUMBER(SEARCH('[1]Lookup for use classification'!$B$10,B792)),ISNUMBER(SEARCH('[1]Lookup for use classification'!$C$10,B792)),ISNUMBER(SEARCH('[1]Lookup for use classification'!$D$10,B792)),ISNUMBER(SEARCH('[1]Lookup for use classification'!$E$10,B792)),ISNUMBER(SEARCH('[1]Lookup for use classification'!$F$10,B792)),ISNUMBER(SEARCH('[1]Lookup for use classification'!$G$10,B792))),'[1]Lookup for use classification'!$A$10,IF(OR(ISNUMBER(SEARCH('[1]Lookup for use classification'!$B$11,B792)),ISNUMBER(SEARCH('[1]Lookup for use classification'!$C$11,B792))),'[1]Lookup for use classification'!$A$11,IF(OR(ISNUMBER(SEARCH('[1]Lookup for use classification'!$B$12,B792)),ISNUMBER(SEARCH('[1]Lookup for use classification'!$C$12,B792))),'[1]Lookup for use classification'!$A$12,IF(OR(ISNUMBER(SEARCH('[1]Lookup for use classification'!$B$13,B792)),ISNUMBER(SEARCH('[1]Lookup for use classification'!$C$13,B792)),ISNUMBER(SEARCH('[1]Lookup for use classification'!$D$13,B792)),,ISNUMBER(SEARCH('[1]Lookup for use classification'!$C$13,B792)),ISNUMBER(SEARCH('[1]Lookup for use classification'!$E$13,B792))),'[1]Lookup for use classification'!$A$13,IF(OR(ISNUMBER(SEARCH('[1]Lookup for use classification'!$B$14,B792)),ISNUMBER(SEARCH('[1]Lookup for use classification'!$C$14,B792))),'[1]Lookup for use classification'!$A$14,"Other"))))))))))))</f>
        <v>Other</v>
      </c>
      <c r="D792" s="39">
        <v>21228</v>
      </c>
      <c r="E792" s="41"/>
      <c r="F792" s="41"/>
    </row>
    <row r="793" spans="1:6">
      <c r="A793" s="16" t="s">
        <v>952</v>
      </c>
      <c r="B793" s="38" t="s">
        <v>967</v>
      </c>
      <c r="C793" s="133" t="str">
        <f>IF(OR(ISNUMBER(SEARCH('[1]Lookup for use classification'!$B$1,B793)),ISNUMBER(SEARCH('[1]Lookup for use classification'!$C$1,B793)),ISNUMBER(SEARCH('[1]Lookup for use classification'!$D$1,B793)),ISNUMBER(SEARCH('[1]Lookup for use classification'!$E$1,B793))),'[1]Lookup for use classification'!$A$1,IF(ISNUMBER(SEARCH('[1]Lookup for use classification'!$B$2,B793)),'[1]Lookup for use classification'!$A$2,IF(ISNUMBER(SEARCH('[1]Lookup for use classification'!$B$3,B793)),'[1]Lookup for use classification'!$A$3,IF(OR(ISNUMBER(SEARCH('[1]Lookup for use classification'!$B$4,B793)),ISNUMBER(SEARCH('[1]Lookup for use classification'!$C$4,B793)),ISNUMBER(SEARCH('[1]Lookup for use classification'!$D$4,B793)),ISNUMBER(SEARCH('[1]Lookup for use classification'!$E$4,B793))),'[1]Lookup for use classification'!$A$4,IF(OR(ISNUMBER(SEARCH('[1]Lookup for use classification'!$B$5,B793)),ISNUMBER(SEARCH('[1]Lookup for use classification'!$C$5,B793)),ISNUMBER(SEARCH('[1]Lookup for use classification'!$D$5,B793))),'[1]Lookup for use classification'!$A$5,IF(OR(ISNUMBER(SEARCH('[1]Lookup for use classification'!$B$7,B793)),ISNUMBER(SEARCH('[1]Lookup for use classification'!$C$7,B793)),ISNUMBER(SEARCH('[1]Lookup for use classification'!$D$7,B793))),'[1]Lookup for use classification'!$A$7,IF(OR(ISNUMBER(SEARCH('[1]Lookup for use classification'!$B$9,B793)),ISNUMBER(SEARCH('[1]Lookup for use classification'!$C$9,B793)),ISNUMBER(SEARCH('[1]Lookup for use classification'!$D$9,B793)),ISNUMBER(SEARCH('[1]Lookup for use classification'!$E$9,B793)),ISNUMBER(SEARCH('[1]Lookup for use classification'!$F$9,B793)),ISNUMBER(SEARCH('[1]Lookup for use classification'!$G$9,B793)),ISNUMBER(SEARCH('[1]Lookup for use classification'!$H$9,B793)),ISNUMBER(SEARCH('[1]Lookup for use classification'!$I$9,B793)),ISNUMBER(SEARCH('[1]Lookup for use classification'!$J$9,B793)),ISNUMBER(SEARCH('[1]Lookup for use classification'!$K$9,B793))),'[1]Lookup for use classification'!$A$9,IF(OR(ISNUMBER(SEARCH('[1]Lookup for use classification'!$B$10,B793)),ISNUMBER(SEARCH('[1]Lookup for use classification'!$C$10,B793)),ISNUMBER(SEARCH('[1]Lookup for use classification'!$D$10,B793)),ISNUMBER(SEARCH('[1]Lookup for use classification'!$E$10,B793)),ISNUMBER(SEARCH('[1]Lookup for use classification'!$F$10,B793)),ISNUMBER(SEARCH('[1]Lookup for use classification'!$G$10,B793))),'[1]Lookup for use classification'!$A$10,IF(OR(ISNUMBER(SEARCH('[1]Lookup for use classification'!$B$11,B793)),ISNUMBER(SEARCH('[1]Lookup for use classification'!$C$11,B793))),'[1]Lookup for use classification'!$A$11,IF(OR(ISNUMBER(SEARCH('[1]Lookup for use classification'!$B$12,B793)),ISNUMBER(SEARCH('[1]Lookup for use classification'!$C$12,B793))),'[1]Lookup for use classification'!$A$12,IF(OR(ISNUMBER(SEARCH('[1]Lookup for use classification'!$B$13,B793)),ISNUMBER(SEARCH('[1]Lookup for use classification'!$C$13,B793)),ISNUMBER(SEARCH('[1]Lookup for use classification'!$D$13,B793)),,ISNUMBER(SEARCH('[1]Lookup for use classification'!$C$13,B793)),ISNUMBER(SEARCH('[1]Lookup for use classification'!$E$13,B793))),'[1]Lookup for use classification'!$A$13,IF(OR(ISNUMBER(SEARCH('[1]Lookup for use classification'!$B$14,B793)),ISNUMBER(SEARCH('[1]Lookup for use classification'!$C$14,B793))),'[1]Lookup for use classification'!$A$14,"Other"))))))))))))</f>
        <v>Other</v>
      </c>
      <c r="D793" s="39">
        <v>10623</v>
      </c>
      <c r="E793" s="41"/>
      <c r="F793" s="41"/>
    </row>
    <row r="794" spans="1:6">
      <c r="A794" s="16" t="s">
        <v>952</v>
      </c>
      <c r="B794" s="38" t="s">
        <v>968</v>
      </c>
      <c r="C794" s="133" t="str">
        <f>IF(OR(ISNUMBER(SEARCH('[1]Lookup for use classification'!$B$1,B794)),ISNUMBER(SEARCH('[1]Lookup for use classification'!$C$1,B794)),ISNUMBER(SEARCH('[1]Lookup for use classification'!$D$1,B794)),ISNUMBER(SEARCH('[1]Lookup for use classification'!$E$1,B794))),'[1]Lookup for use classification'!$A$1,IF(ISNUMBER(SEARCH('[1]Lookup for use classification'!$B$2,B794)),'[1]Lookup for use classification'!$A$2,IF(ISNUMBER(SEARCH('[1]Lookup for use classification'!$B$3,B794)),'[1]Lookup for use classification'!$A$3,IF(OR(ISNUMBER(SEARCH('[1]Lookup for use classification'!$B$4,B794)),ISNUMBER(SEARCH('[1]Lookup for use classification'!$C$4,B794)),ISNUMBER(SEARCH('[1]Lookup for use classification'!$D$4,B794)),ISNUMBER(SEARCH('[1]Lookup for use classification'!$E$4,B794))),'[1]Lookup for use classification'!$A$4,IF(OR(ISNUMBER(SEARCH('[1]Lookup for use classification'!$B$5,B794)),ISNUMBER(SEARCH('[1]Lookup for use classification'!$C$5,B794)),ISNUMBER(SEARCH('[1]Lookup for use classification'!$D$5,B794))),'[1]Lookup for use classification'!$A$5,IF(OR(ISNUMBER(SEARCH('[1]Lookup for use classification'!$B$7,B794)),ISNUMBER(SEARCH('[1]Lookup for use classification'!$C$7,B794)),ISNUMBER(SEARCH('[1]Lookup for use classification'!$D$7,B794))),'[1]Lookup for use classification'!$A$7,IF(OR(ISNUMBER(SEARCH('[1]Lookup for use classification'!$B$9,B794)),ISNUMBER(SEARCH('[1]Lookup for use classification'!$C$9,B794)),ISNUMBER(SEARCH('[1]Lookup for use classification'!$D$9,B794)),ISNUMBER(SEARCH('[1]Lookup for use classification'!$E$9,B794)),ISNUMBER(SEARCH('[1]Lookup for use classification'!$F$9,B794)),ISNUMBER(SEARCH('[1]Lookup for use classification'!$G$9,B794)),ISNUMBER(SEARCH('[1]Lookup for use classification'!$H$9,B794)),ISNUMBER(SEARCH('[1]Lookup for use classification'!$I$9,B794)),ISNUMBER(SEARCH('[1]Lookup for use classification'!$J$9,B794)),ISNUMBER(SEARCH('[1]Lookup for use classification'!$K$9,B794))),'[1]Lookup for use classification'!$A$9,IF(OR(ISNUMBER(SEARCH('[1]Lookup for use classification'!$B$10,B794)),ISNUMBER(SEARCH('[1]Lookup for use classification'!$C$10,B794)),ISNUMBER(SEARCH('[1]Lookup for use classification'!$D$10,B794)),ISNUMBER(SEARCH('[1]Lookup for use classification'!$E$10,B794)),ISNUMBER(SEARCH('[1]Lookup for use classification'!$F$10,B794)),ISNUMBER(SEARCH('[1]Lookup for use classification'!$G$10,B794))),'[1]Lookup for use classification'!$A$10,IF(OR(ISNUMBER(SEARCH('[1]Lookup for use classification'!$B$11,B794)),ISNUMBER(SEARCH('[1]Lookup for use classification'!$C$11,B794))),'[1]Lookup for use classification'!$A$11,IF(OR(ISNUMBER(SEARCH('[1]Lookup for use classification'!$B$12,B794)),ISNUMBER(SEARCH('[1]Lookup for use classification'!$C$12,B794))),'[1]Lookup for use classification'!$A$12,IF(OR(ISNUMBER(SEARCH('[1]Lookup for use classification'!$B$13,B794)),ISNUMBER(SEARCH('[1]Lookup for use classification'!$C$13,B794)),ISNUMBER(SEARCH('[1]Lookup for use classification'!$D$13,B794)),,ISNUMBER(SEARCH('[1]Lookup for use classification'!$C$13,B794)),ISNUMBER(SEARCH('[1]Lookup for use classification'!$E$13,B794))),'[1]Lookup for use classification'!$A$13,IF(OR(ISNUMBER(SEARCH('[1]Lookup for use classification'!$B$14,B794)),ISNUMBER(SEARCH('[1]Lookup for use classification'!$C$14,B794))),'[1]Lookup for use classification'!$A$14,"Other"))))))))))))</f>
        <v>Other</v>
      </c>
      <c r="D794" s="39">
        <v>3500</v>
      </c>
      <c r="E794" s="41"/>
      <c r="F794" s="41"/>
    </row>
    <row r="795" spans="1:6">
      <c r="A795" s="16" t="s">
        <v>952</v>
      </c>
      <c r="B795" s="38" t="s">
        <v>231</v>
      </c>
      <c r="C795" s="133" t="str">
        <f>IF(OR(ISNUMBER(SEARCH('[1]Lookup for use classification'!$B$1,B795)),ISNUMBER(SEARCH('[1]Lookup for use classification'!$C$1,B795)),ISNUMBER(SEARCH('[1]Lookup for use classification'!$D$1,B795)),ISNUMBER(SEARCH('[1]Lookup for use classification'!$E$1,B795))),'[1]Lookup for use classification'!$A$1,IF(ISNUMBER(SEARCH('[1]Lookup for use classification'!$B$2,B795)),'[1]Lookup for use classification'!$A$2,IF(ISNUMBER(SEARCH('[1]Lookup for use classification'!$B$3,B795)),'[1]Lookup for use classification'!$A$3,IF(OR(ISNUMBER(SEARCH('[1]Lookup for use classification'!$B$4,B795)),ISNUMBER(SEARCH('[1]Lookup for use classification'!$C$4,B795)),ISNUMBER(SEARCH('[1]Lookup for use classification'!$D$4,B795)),ISNUMBER(SEARCH('[1]Lookup for use classification'!$E$4,B795))),'[1]Lookup for use classification'!$A$4,IF(OR(ISNUMBER(SEARCH('[1]Lookup for use classification'!$B$5,B795)),ISNUMBER(SEARCH('[1]Lookup for use classification'!$C$5,B795)),ISNUMBER(SEARCH('[1]Lookup for use classification'!$D$5,B795))),'[1]Lookup for use classification'!$A$5,IF(OR(ISNUMBER(SEARCH('[1]Lookup for use classification'!$B$7,B795)),ISNUMBER(SEARCH('[1]Lookup for use classification'!$C$7,B795)),ISNUMBER(SEARCH('[1]Lookup for use classification'!$D$7,B795))),'[1]Lookup for use classification'!$A$7,IF(OR(ISNUMBER(SEARCH('[1]Lookup for use classification'!$B$9,B795)),ISNUMBER(SEARCH('[1]Lookup for use classification'!$C$9,B795)),ISNUMBER(SEARCH('[1]Lookup for use classification'!$D$9,B795)),ISNUMBER(SEARCH('[1]Lookup for use classification'!$E$9,B795)),ISNUMBER(SEARCH('[1]Lookup for use classification'!$F$9,B795)),ISNUMBER(SEARCH('[1]Lookup for use classification'!$G$9,B795)),ISNUMBER(SEARCH('[1]Lookup for use classification'!$H$9,B795)),ISNUMBER(SEARCH('[1]Lookup for use classification'!$I$9,B795)),ISNUMBER(SEARCH('[1]Lookup for use classification'!$J$9,B795)),ISNUMBER(SEARCH('[1]Lookup for use classification'!$K$9,B795))),'[1]Lookup for use classification'!$A$9,IF(OR(ISNUMBER(SEARCH('[1]Lookup for use classification'!$B$10,B795)),ISNUMBER(SEARCH('[1]Lookup for use classification'!$C$10,B795)),ISNUMBER(SEARCH('[1]Lookup for use classification'!$D$10,B795)),ISNUMBER(SEARCH('[1]Lookup for use classification'!$E$10,B795)),ISNUMBER(SEARCH('[1]Lookup for use classification'!$F$10,B795)),ISNUMBER(SEARCH('[1]Lookup for use classification'!$G$10,B795))),'[1]Lookup for use classification'!$A$10,IF(OR(ISNUMBER(SEARCH('[1]Lookup for use classification'!$B$11,B795)),ISNUMBER(SEARCH('[1]Lookup for use classification'!$C$11,B795))),'[1]Lookup for use classification'!$A$11,IF(OR(ISNUMBER(SEARCH('[1]Lookup for use classification'!$B$12,B795)),ISNUMBER(SEARCH('[1]Lookup for use classification'!$C$12,B795))),'[1]Lookup for use classification'!$A$12,IF(OR(ISNUMBER(SEARCH('[1]Lookup for use classification'!$B$13,B795)),ISNUMBER(SEARCH('[1]Lookup for use classification'!$C$13,B795)),ISNUMBER(SEARCH('[1]Lookup for use classification'!$D$13,B795)),,ISNUMBER(SEARCH('[1]Lookup for use classification'!$C$13,B795)),ISNUMBER(SEARCH('[1]Lookup for use classification'!$E$13,B795))),'[1]Lookup for use classification'!$A$13,IF(OR(ISNUMBER(SEARCH('[1]Lookup for use classification'!$B$14,B795)),ISNUMBER(SEARCH('[1]Lookup for use classification'!$C$14,B795))),'[1]Lookup for use classification'!$A$14,"Other"))))))))))))</f>
        <v>Public Safety</v>
      </c>
      <c r="D795" s="39"/>
      <c r="E795" s="41"/>
      <c r="F795" s="41"/>
    </row>
    <row r="796" spans="1:6">
      <c r="A796" s="16" t="s">
        <v>952</v>
      </c>
      <c r="B796" s="42" t="s">
        <v>37</v>
      </c>
      <c r="C796" s="133" t="str">
        <f>IF(OR(ISNUMBER(SEARCH('[1]Lookup for use classification'!$B$1,B796)),ISNUMBER(SEARCH('[1]Lookup for use classification'!$C$1,B796)),ISNUMBER(SEARCH('[1]Lookup for use classification'!$D$1,B796)),ISNUMBER(SEARCH('[1]Lookup for use classification'!$E$1,B796))),'[1]Lookup for use classification'!$A$1,IF(ISNUMBER(SEARCH('[1]Lookup for use classification'!$B$2,B796)),'[1]Lookup for use classification'!$A$2,IF(ISNUMBER(SEARCH('[1]Lookup for use classification'!$B$3,B796)),'[1]Lookup for use classification'!$A$3,IF(OR(ISNUMBER(SEARCH('[1]Lookup for use classification'!$B$4,B796)),ISNUMBER(SEARCH('[1]Lookup for use classification'!$C$4,B796)),ISNUMBER(SEARCH('[1]Lookup for use classification'!$D$4,B796)),ISNUMBER(SEARCH('[1]Lookup for use classification'!$E$4,B796))),'[1]Lookup for use classification'!$A$4,IF(OR(ISNUMBER(SEARCH('[1]Lookup for use classification'!$B$5,B796)),ISNUMBER(SEARCH('[1]Lookup for use classification'!$C$5,B796)),ISNUMBER(SEARCH('[1]Lookup for use classification'!$D$5,B796))),'[1]Lookup for use classification'!$A$5,IF(OR(ISNUMBER(SEARCH('[1]Lookup for use classification'!$B$7,B796)),ISNUMBER(SEARCH('[1]Lookup for use classification'!$C$7,B796)),ISNUMBER(SEARCH('[1]Lookup for use classification'!$D$7,B796))),'[1]Lookup for use classification'!$A$7,IF(OR(ISNUMBER(SEARCH('[1]Lookup for use classification'!$B$9,B796)),ISNUMBER(SEARCH('[1]Lookup for use classification'!$C$9,B796)),ISNUMBER(SEARCH('[1]Lookup for use classification'!$D$9,B796)),ISNUMBER(SEARCH('[1]Lookup for use classification'!$E$9,B796)),ISNUMBER(SEARCH('[1]Lookup for use classification'!$F$9,B796)),ISNUMBER(SEARCH('[1]Lookup for use classification'!$G$9,B796)),ISNUMBER(SEARCH('[1]Lookup for use classification'!$H$9,B796)),ISNUMBER(SEARCH('[1]Lookup for use classification'!$I$9,B796)),ISNUMBER(SEARCH('[1]Lookup for use classification'!$J$9,B796)),ISNUMBER(SEARCH('[1]Lookup for use classification'!$K$9,B796))),'[1]Lookup for use classification'!$A$9,IF(OR(ISNUMBER(SEARCH('[1]Lookup for use classification'!$B$10,B796)),ISNUMBER(SEARCH('[1]Lookup for use classification'!$C$10,B796)),ISNUMBER(SEARCH('[1]Lookup for use classification'!$D$10,B796)),ISNUMBER(SEARCH('[1]Lookup for use classification'!$E$10,B796)),ISNUMBER(SEARCH('[1]Lookup for use classification'!$F$10,B796)),ISNUMBER(SEARCH('[1]Lookup for use classification'!$G$10,B796))),'[1]Lookup for use classification'!$A$10,IF(OR(ISNUMBER(SEARCH('[1]Lookup for use classification'!$B$11,B796)),ISNUMBER(SEARCH('[1]Lookup for use classification'!$C$11,B796))),'[1]Lookup for use classification'!$A$11,IF(OR(ISNUMBER(SEARCH('[1]Lookup for use classification'!$B$12,B796)),ISNUMBER(SEARCH('[1]Lookup for use classification'!$C$12,B796))),'[1]Lookup for use classification'!$A$12,IF(OR(ISNUMBER(SEARCH('[1]Lookup for use classification'!$B$13,B796)),ISNUMBER(SEARCH('[1]Lookup for use classification'!$C$13,B796)),ISNUMBER(SEARCH('[1]Lookup for use classification'!$D$13,B796)),,ISNUMBER(SEARCH('[1]Lookup for use classification'!$C$13,B796)),ISNUMBER(SEARCH('[1]Lookup for use classification'!$E$13,B796))),'[1]Lookup for use classification'!$A$13,IF(OR(ISNUMBER(SEARCH('[1]Lookup for use classification'!$B$14,B796)),ISNUMBER(SEARCH('[1]Lookup for use classification'!$C$14,B796))),'[1]Lookup for use classification'!$A$14,"Other"))))))))))))</f>
        <v>Office</v>
      </c>
      <c r="D796" s="43"/>
      <c r="E796" s="40"/>
      <c r="F796" s="40"/>
    </row>
    <row r="797" spans="1:6">
      <c r="A797" s="16" t="s">
        <v>952</v>
      </c>
      <c r="B797" s="38" t="s">
        <v>164</v>
      </c>
      <c r="C797" s="133" t="str">
        <f>IF(OR(ISNUMBER(SEARCH('[1]Lookup for use classification'!$B$1,B797)),ISNUMBER(SEARCH('[1]Lookup for use classification'!$C$1,B797)),ISNUMBER(SEARCH('[1]Lookup for use classification'!$D$1,B797)),ISNUMBER(SEARCH('[1]Lookup for use classification'!$E$1,B797))),'[1]Lookup for use classification'!$A$1,IF(ISNUMBER(SEARCH('[1]Lookup for use classification'!$B$2,B797)),'[1]Lookup for use classification'!$A$2,IF(ISNUMBER(SEARCH('[1]Lookup for use classification'!$B$3,B797)),'[1]Lookup for use classification'!$A$3,IF(OR(ISNUMBER(SEARCH('[1]Lookup for use classification'!$B$4,B797)),ISNUMBER(SEARCH('[1]Lookup for use classification'!$C$4,B797)),ISNUMBER(SEARCH('[1]Lookup for use classification'!$D$4,B797)),ISNUMBER(SEARCH('[1]Lookup for use classification'!$E$4,B797))),'[1]Lookup for use classification'!$A$4,IF(OR(ISNUMBER(SEARCH('[1]Lookup for use classification'!$B$5,B797)),ISNUMBER(SEARCH('[1]Lookup for use classification'!$C$5,B797)),ISNUMBER(SEARCH('[1]Lookup for use classification'!$D$5,B797))),'[1]Lookup for use classification'!$A$5,IF(OR(ISNUMBER(SEARCH('[1]Lookup for use classification'!$B$7,B797)),ISNUMBER(SEARCH('[1]Lookup for use classification'!$C$7,B797)),ISNUMBER(SEARCH('[1]Lookup for use classification'!$D$7,B797))),'[1]Lookup for use classification'!$A$7,IF(OR(ISNUMBER(SEARCH('[1]Lookup for use classification'!$B$9,B797)),ISNUMBER(SEARCH('[1]Lookup for use classification'!$C$9,B797)),ISNUMBER(SEARCH('[1]Lookup for use classification'!$D$9,B797)),ISNUMBER(SEARCH('[1]Lookup for use classification'!$E$9,B797)),ISNUMBER(SEARCH('[1]Lookup for use classification'!$F$9,B797)),ISNUMBER(SEARCH('[1]Lookup for use classification'!$G$9,B797)),ISNUMBER(SEARCH('[1]Lookup for use classification'!$H$9,B797)),ISNUMBER(SEARCH('[1]Lookup for use classification'!$I$9,B797)),ISNUMBER(SEARCH('[1]Lookup for use classification'!$J$9,B797)),ISNUMBER(SEARCH('[1]Lookup for use classification'!$K$9,B797))),'[1]Lookup for use classification'!$A$9,IF(OR(ISNUMBER(SEARCH('[1]Lookup for use classification'!$B$10,B797)),ISNUMBER(SEARCH('[1]Lookup for use classification'!$C$10,B797)),ISNUMBER(SEARCH('[1]Lookup for use classification'!$D$10,B797)),ISNUMBER(SEARCH('[1]Lookup for use classification'!$E$10,B797)),ISNUMBER(SEARCH('[1]Lookup for use classification'!$F$10,B797)),ISNUMBER(SEARCH('[1]Lookup for use classification'!$G$10,B797))),'[1]Lookup for use classification'!$A$10,IF(OR(ISNUMBER(SEARCH('[1]Lookup for use classification'!$B$11,B797)),ISNUMBER(SEARCH('[1]Lookup for use classification'!$C$11,B797))),'[1]Lookup for use classification'!$A$11,IF(OR(ISNUMBER(SEARCH('[1]Lookup for use classification'!$B$12,B797)),ISNUMBER(SEARCH('[1]Lookup for use classification'!$C$12,B797))),'[1]Lookup for use classification'!$A$12,IF(OR(ISNUMBER(SEARCH('[1]Lookup for use classification'!$B$13,B797)),ISNUMBER(SEARCH('[1]Lookup for use classification'!$C$13,B797)),ISNUMBER(SEARCH('[1]Lookup for use classification'!$D$13,B797)),,ISNUMBER(SEARCH('[1]Lookup for use classification'!$C$13,B797)),ISNUMBER(SEARCH('[1]Lookup for use classification'!$E$13,B797))),'[1]Lookup for use classification'!$A$13,IF(OR(ISNUMBER(SEARCH('[1]Lookup for use classification'!$B$14,B797)),ISNUMBER(SEARCH('[1]Lookup for use classification'!$C$14,B797))),'[1]Lookup for use classification'!$A$14,"Other"))))))))))))</f>
        <v>Other</v>
      </c>
      <c r="D797" s="39"/>
      <c r="E797" s="41"/>
      <c r="F797" s="40"/>
    </row>
    <row r="798" spans="1:6">
      <c r="A798" s="16" t="s">
        <v>952</v>
      </c>
      <c r="B798" s="38" t="s">
        <v>969</v>
      </c>
      <c r="C798" s="133" t="str">
        <f>IF(OR(ISNUMBER(SEARCH('[1]Lookup for use classification'!$B$1,B798)),ISNUMBER(SEARCH('[1]Lookup for use classification'!$C$1,B798)),ISNUMBER(SEARCH('[1]Lookup for use classification'!$D$1,B798)),ISNUMBER(SEARCH('[1]Lookup for use classification'!$E$1,B798))),'[1]Lookup for use classification'!$A$1,IF(ISNUMBER(SEARCH('[1]Lookup for use classification'!$B$2,B798)),'[1]Lookup for use classification'!$A$2,IF(ISNUMBER(SEARCH('[1]Lookup for use classification'!$B$3,B798)),'[1]Lookup for use classification'!$A$3,IF(OR(ISNUMBER(SEARCH('[1]Lookup for use classification'!$B$4,B798)),ISNUMBER(SEARCH('[1]Lookup for use classification'!$C$4,B798)),ISNUMBER(SEARCH('[1]Lookup for use classification'!$D$4,B798)),ISNUMBER(SEARCH('[1]Lookup for use classification'!$E$4,B798))),'[1]Lookup for use classification'!$A$4,IF(OR(ISNUMBER(SEARCH('[1]Lookup for use classification'!$B$5,B798)),ISNUMBER(SEARCH('[1]Lookup for use classification'!$C$5,B798)),ISNUMBER(SEARCH('[1]Lookup for use classification'!$D$5,B798))),'[1]Lookup for use classification'!$A$5,IF(OR(ISNUMBER(SEARCH('[1]Lookup for use classification'!$B$7,B798)),ISNUMBER(SEARCH('[1]Lookup for use classification'!$C$7,B798)),ISNUMBER(SEARCH('[1]Lookup for use classification'!$D$7,B798))),'[1]Lookup for use classification'!$A$7,IF(OR(ISNUMBER(SEARCH('[1]Lookup for use classification'!$B$9,B798)),ISNUMBER(SEARCH('[1]Lookup for use classification'!$C$9,B798)),ISNUMBER(SEARCH('[1]Lookup for use classification'!$D$9,B798)),ISNUMBER(SEARCH('[1]Lookup for use classification'!$E$9,B798)),ISNUMBER(SEARCH('[1]Lookup for use classification'!$F$9,B798)),ISNUMBER(SEARCH('[1]Lookup for use classification'!$G$9,B798)),ISNUMBER(SEARCH('[1]Lookup for use classification'!$H$9,B798)),ISNUMBER(SEARCH('[1]Lookup for use classification'!$I$9,B798)),ISNUMBER(SEARCH('[1]Lookup for use classification'!$J$9,B798)),ISNUMBER(SEARCH('[1]Lookup for use classification'!$K$9,B798))),'[1]Lookup for use classification'!$A$9,IF(OR(ISNUMBER(SEARCH('[1]Lookup for use classification'!$B$10,B798)),ISNUMBER(SEARCH('[1]Lookup for use classification'!$C$10,B798)),ISNUMBER(SEARCH('[1]Lookup for use classification'!$D$10,B798)),ISNUMBER(SEARCH('[1]Lookup for use classification'!$E$10,B798)),ISNUMBER(SEARCH('[1]Lookup for use classification'!$F$10,B798)),ISNUMBER(SEARCH('[1]Lookup for use classification'!$G$10,B798))),'[1]Lookup for use classification'!$A$10,IF(OR(ISNUMBER(SEARCH('[1]Lookup for use classification'!$B$11,B798)),ISNUMBER(SEARCH('[1]Lookup for use classification'!$C$11,B798))),'[1]Lookup for use classification'!$A$11,IF(OR(ISNUMBER(SEARCH('[1]Lookup for use classification'!$B$12,B798)),ISNUMBER(SEARCH('[1]Lookup for use classification'!$C$12,B798))),'[1]Lookup for use classification'!$A$12,IF(OR(ISNUMBER(SEARCH('[1]Lookup for use classification'!$B$13,B798)),ISNUMBER(SEARCH('[1]Lookup for use classification'!$C$13,B798)),ISNUMBER(SEARCH('[1]Lookup for use classification'!$D$13,B798)),,ISNUMBER(SEARCH('[1]Lookup for use classification'!$C$13,B798)),ISNUMBER(SEARCH('[1]Lookup for use classification'!$E$13,B798))),'[1]Lookup for use classification'!$A$13,IF(OR(ISNUMBER(SEARCH('[1]Lookup for use classification'!$B$14,B798)),ISNUMBER(SEARCH('[1]Lookup for use classification'!$C$14,B798))),'[1]Lookup for use classification'!$A$14,"Other"))))))))))))</f>
        <v>Public Assembly</v>
      </c>
      <c r="D798" s="39">
        <v>800</v>
      </c>
      <c r="E798" s="41"/>
      <c r="F798" s="40"/>
    </row>
    <row r="799" spans="1:6">
      <c r="A799" s="16" t="s">
        <v>952</v>
      </c>
      <c r="B799" s="38" t="s">
        <v>970</v>
      </c>
      <c r="C799" s="133" t="str">
        <f>IF(OR(ISNUMBER(SEARCH('[1]Lookup for use classification'!$B$1,B799)),ISNUMBER(SEARCH('[1]Lookup for use classification'!$C$1,B799)),ISNUMBER(SEARCH('[1]Lookup for use classification'!$D$1,B799)),ISNUMBER(SEARCH('[1]Lookup for use classification'!$E$1,B799))),'[1]Lookup for use classification'!$A$1,IF(ISNUMBER(SEARCH('[1]Lookup for use classification'!$B$2,B799)),'[1]Lookup for use classification'!$A$2,IF(ISNUMBER(SEARCH('[1]Lookup for use classification'!$B$3,B799)),'[1]Lookup for use classification'!$A$3,IF(OR(ISNUMBER(SEARCH('[1]Lookup for use classification'!$B$4,B799)),ISNUMBER(SEARCH('[1]Lookup for use classification'!$C$4,B799)),ISNUMBER(SEARCH('[1]Lookup for use classification'!$D$4,B799)),ISNUMBER(SEARCH('[1]Lookup for use classification'!$E$4,B799))),'[1]Lookup for use classification'!$A$4,IF(OR(ISNUMBER(SEARCH('[1]Lookup for use classification'!$B$5,B799)),ISNUMBER(SEARCH('[1]Lookup for use classification'!$C$5,B799)),ISNUMBER(SEARCH('[1]Lookup for use classification'!$D$5,B799))),'[1]Lookup for use classification'!$A$5,IF(OR(ISNUMBER(SEARCH('[1]Lookup for use classification'!$B$7,B799)),ISNUMBER(SEARCH('[1]Lookup for use classification'!$C$7,B799)),ISNUMBER(SEARCH('[1]Lookup for use classification'!$D$7,B799))),'[1]Lookup for use classification'!$A$7,IF(OR(ISNUMBER(SEARCH('[1]Lookup for use classification'!$B$9,B799)),ISNUMBER(SEARCH('[1]Lookup for use classification'!$C$9,B799)),ISNUMBER(SEARCH('[1]Lookup for use classification'!$D$9,B799)),ISNUMBER(SEARCH('[1]Lookup for use classification'!$E$9,B799)),ISNUMBER(SEARCH('[1]Lookup for use classification'!$F$9,B799)),ISNUMBER(SEARCH('[1]Lookup for use classification'!$G$9,B799)),ISNUMBER(SEARCH('[1]Lookup for use classification'!$H$9,B799)),ISNUMBER(SEARCH('[1]Lookup for use classification'!$I$9,B799)),ISNUMBER(SEARCH('[1]Lookup for use classification'!$J$9,B799)),ISNUMBER(SEARCH('[1]Lookup for use classification'!$K$9,B799))),'[1]Lookup for use classification'!$A$9,IF(OR(ISNUMBER(SEARCH('[1]Lookup for use classification'!$B$10,B799)),ISNUMBER(SEARCH('[1]Lookup for use classification'!$C$10,B799)),ISNUMBER(SEARCH('[1]Lookup for use classification'!$D$10,B799)),ISNUMBER(SEARCH('[1]Lookup for use classification'!$E$10,B799)),ISNUMBER(SEARCH('[1]Lookup for use classification'!$F$10,B799)),ISNUMBER(SEARCH('[1]Lookup for use classification'!$G$10,B799))),'[1]Lookup for use classification'!$A$10,IF(OR(ISNUMBER(SEARCH('[1]Lookup for use classification'!$B$11,B799)),ISNUMBER(SEARCH('[1]Lookup for use classification'!$C$11,B799))),'[1]Lookup for use classification'!$A$11,IF(OR(ISNUMBER(SEARCH('[1]Lookup for use classification'!$B$12,B799)),ISNUMBER(SEARCH('[1]Lookup for use classification'!$C$12,B799))),'[1]Lookup for use classification'!$A$12,IF(OR(ISNUMBER(SEARCH('[1]Lookup for use classification'!$B$13,B799)),ISNUMBER(SEARCH('[1]Lookup for use classification'!$C$13,B799)),ISNUMBER(SEARCH('[1]Lookup for use classification'!$D$13,B799)),,ISNUMBER(SEARCH('[1]Lookup for use classification'!$C$13,B799)),ISNUMBER(SEARCH('[1]Lookup for use classification'!$E$13,B799))),'[1]Lookup for use classification'!$A$13,IF(OR(ISNUMBER(SEARCH('[1]Lookup for use classification'!$B$14,B799)),ISNUMBER(SEARCH('[1]Lookup for use classification'!$C$14,B799))),'[1]Lookup for use classification'!$A$14,"Other"))))))))))))</f>
        <v>Other</v>
      </c>
      <c r="D799" s="39"/>
      <c r="E799" s="41"/>
      <c r="F799" s="40"/>
    </row>
    <row r="800" spans="1:6">
      <c r="A800" s="16" t="s">
        <v>952</v>
      </c>
      <c r="B800" s="38" t="s">
        <v>971</v>
      </c>
      <c r="C800" s="133" t="str">
        <f>IF(OR(ISNUMBER(SEARCH('[1]Lookup for use classification'!$B$1,B800)),ISNUMBER(SEARCH('[1]Lookup for use classification'!$C$1,B800)),ISNUMBER(SEARCH('[1]Lookup for use classification'!$D$1,B800)),ISNUMBER(SEARCH('[1]Lookup for use classification'!$E$1,B800))),'[1]Lookup for use classification'!$A$1,IF(ISNUMBER(SEARCH('[1]Lookup for use classification'!$B$2,B800)),'[1]Lookup for use classification'!$A$2,IF(ISNUMBER(SEARCH('[1]Lookup for use classification'!$B$3,B800)),'[1]Lookup for use classification'!$A$3,IF(OR(ISNUMBER(SEARCH('[1]Lookup for use classification'!$B$4,B800)),ISNUMBER(SEARCH('[1]Lookup for use classification'!$C$4,B800)),ISNUMBER(SEARCH('[1]Lookup for use classification'!$D$4,B800)),ISNUMBER(SEARCH('[1]Lookup for use classification'!$E$4,B800))),'[1]Lookup for use classification'!$A$4,IF(OR(ISNUMBER(SEARCH('[1]Lookup for use classification'!$B$5,B800)),ISNUMBER(SEARCH('[1]Lookup for use classification'!$C$5,B800)),ISNUMBER(SEARCH('[1]Lookup for use classification'!$D$5,B800))),'[1]Lookup for use classification'!$A$5,IF(OR(ISNUMBER(SEARCH('[1]Lookup for use classification'!$B$7,B800)),ISNUMBER(SEARCH('[1]Lookup for use classification'!$C$7,B800)),ISNUMBER(SEARCH('[1]Lookup for use classification'!$D$7,B800))),'[1]Lookup for use classification'!$A$7,IF(OR(ISNUMBER(SEARCH('[1]Lookup for use classification'!$B$9,B800)),ISNUMBER(SEARCH('[1]Lookup for use classification'!$C$9,B800)),ISNUMBER(SEARCH('[1]Lookup for use classification'!$D$9,B800)),ISNUMBER(SEARCH('[1]Lookup for use classification'!$E$9,B800)),ISNUMBER(SEARCH('[1]Lookup for use classification'!$F$9,B800)),ISNUMBER(SEARCH('[1]Lookup for use classification'!$G$9,B800)),ISNUMBER(SEARCH('[1]Lookup for use classification'!$H$9,B800)),ISNUMBER(SEARCH('[1]Lookup for use classification'!$I$9,B800)),ISNUMBER(SEARCH('[1]Lookup for use classification'!$J$9,B800)),ISNUMBER(SEARCH('[1]Lookup for use classification'!$K$9,B800))),'[1]Lookup for use classification'!$A$9,IF(OR(ISNUMBER(SEARCH('[1]Lookup for use classification'!$B$10,B800)),ISNUMBER(SEARCH('[1]Lookup for use classification'!$C$10,B800)),ISNUMBER(SEARCH('[1]Lookup for use classification'!$D$10,B800)),ISNUMBER(SEARCH('[1]Lookup for use classification'!$E$10,B800)),ISNUMBER(SEARCH('[1]Lookup for use classification'!$F$10,B800)),ISNUMBER(SEARCH('[1]Lookup for use classification'!$G$10,B800))),'[1]Lookup for use classification'!$A$10,IF(OR(ISNUMBER(SEARCH('[1]Lookup for use classification'!$B$11,B800)),ISNUMBER(SEARCH('[1]Lookup for use classification'!$C$11,B800))),'[1]Lookup for use classification'!$A$11,IF(OR(ISNUMBER(SEARCH('[1]Lookup for use classification'!$B$12,B800)),ISNUMBER(SEARCH('[1]Lookup for use classification'!$C$12,B800))),'[1]Lookup for use classification'!$A$12,IF(OR(ISNUMBER(SEARCH('[1]Lookup for use classification'!$B$13,B800)),ISNUMBER(SEARCH('[1]Lookup for use classification'!$C$13,B800)),ISNUMBER(SEARCH('[1]Lookup for use classification'!$D$13,B800)),,ISNUMBER(SEARCH('[1]Lookup for use classification'!$C$13,B800)),ISNUMBER(SEARCH('[1]Lookup for use classification'!$E$13,B800))),'[1]Lookup for use classification'!$A$13,IF(OR(ISNUMBER(SEARCH('[1]Lookup for use classification'!$B$14,B800)),ISNUMBER(SEARCH('[1]Lookup for use classification'!$C$14,B800))),'[1]Lookup for use classification'!$A$14,"Other"))))))))))))</f>
        <v>Warehousing</v>
      </c>
      <c r="D800" s="39"/>
      <c r="E800" s="41"/>
      <c r="F800" s="40"/>
    </row>
    <row r="801" spans="1:6">
      <c r="A801" s="16" t="s">
        <v>952</v>
      </c>
      <c r="B801" s="38" t="s">
        <v>81</v>
      </c>
      <c r="C801" s="133" t="str">
        <f>IF(OR(ISNUMBER(SEARCH('[1]Lookup for use classification'!$B$1,B801)),ISNUMBER(SEARCH('[1]Lookup for use classification'!$C$1,B801)),ISNUMBER(SEARCH('[1]Lookup for use classification'!$D$1,B801)),ISNUMBER(SEARCH('[1]Lookup for use classification'!$E$1,B801))),'[1]Lookup for use classification'!$A$1,IF(ISNUMBER(SEARCH('[1]Lookup for use classification'!$B$2,B801)),'[1]Lookup for use classification'!$A$2,IF(ISNUMBER(SEARCH('[1]Lookup for use classification'!$B$3,B801)),'[1]Lookup for use classification'!$A$3,IF(OR(ISNUMBER(SEARCH('[1]Lookup for use classification'!$B$4,B801)),ISNUMBER(SEARCH('[1]Lookup for use classification'!$C$4,B801)),ISNUMBER(SEARCH('[1]Lookup for use classification'!$D$4,B801)),ISNUMBER(SEARCH('[1]Lookup for use classification'!$E$4,B801))),'[1]Lookup for use classification'!$A$4,IF(OR(ISNUMBER(SEARCH('[1]Lookup for use classification'!$B$5,B801)),ISNUMBER(SEARCH('[1]Lookup for use classification'!$C$5,B801)),ISNUMBER(SEARCH('[1]Lookup for use classification'!$D$5,B801))),'[1]Lookup for use classification'!$A$5,IF(OR(ISNUMBER(SEARCH('[1]Lookup for use classification'!$B$7,B801)),ISNUMBER(SEARCH('[1]Lookup for use classification'!$C$7,B801)),ISNUMBER(SEARCH('[1]Lookup for use classification'!$D$7,B801))),'[1]Lookup for use classification'!$A$7,IF(OR(ISNUMBER(SEARCH('[1]Lookup for use classification'!$B$9,B801)),ISNUMBER(SEARCH('[1]Lookup for use classification'!$C$9,B801)),ISNUMBER(SEARCH('[1]Lookup for use classification'!$D$9,B801)),ISNUMBER(SEARCH('[1]Lookup for use classification'!$E$9,B801)),ISNUMBER(SEARCH('[1]Lookup for use classification'!$F$9,B801)),ISNUMBER(SEARCH('[1]Lookup for use classification'!$G$9,B801)),ISNUMBER(SEARCH('[1]Lookup for use classification'!$H$9,B801)),ISNUMBER(SEARCH('[1]Lookup for use classification'!$I$9,B801)),ISNUMBER(SEARCH('[1]Lookup for use classification'!$J$9,B801)),ISNUMBER(SEARCH('[1]Lookup for use classification'!$K$9,B801))),'[1]Lookup for use classification'!$A$9,IF(OR(ISNUMBER(SEARCH('[1]Lookup for use classification'!$B$10,B801)),ISNUMBER(SEARCH('[1]Lookup for use classification'!$C$10,B801)),ISNUMBER(SEARCH('[1]Lookup for use classification'!$D$10,B801)),ISNUMBER(SEARCH('[1]Lookup for use classification'!$E$10,B801)),ISNUMBER(SEARCH('[1]Lookup for use classification'!$F$10,B801)),ISNUMBER(SEARCH('[1]Lookup for use classification'!$G$10,B801))),'[1]Lookup for use classification'!$A$10,IF(OR(ISNUMBER(SEARCH('[1]Lookup for use classification'!$B$11,B801)),ISNUMBER(SEARCH('[1]Lookup for use classification'!$C$11,B801))),'[1]Lookup for use classification'!$A$11,IF(OR(ISNUMBER(SEARCH('[1]Lookup for use classification'!$B$12,B801)),ISNUMBER(SEARCH('[1]Lookup for use classification'!$C$12,B801))),'[1]Lookup for use classification'!$A$12,IF(OR(ISNUMBER(SEARCH('[1]Lookup for use classification'!$B$13,B801)),ISNUMBER(SEARCH('[1]Lookup for use classification'!$C$13,B801)),ISNUMBER(SEARCH('[1]Lookup for use classification'!$D$13,B801)),,ISNUMBER(SEARCH('[1]Lookup for use classification'!$C$13,B801)),ISNUMBER(SEARCH('[1]Lookup for use classification'!$E$13,B801))),'[1]Lookup for use classification'!$A$13,IF(OR(ISNUMBER(SEARCH('[1]Lookup for use classification'!$B$14,B801)),ISNUMBER(SEARCH('[1]Lookup for use classification'!$C$14,B801))),'[1]Lookup for use classification'!$A$14,"Other"))))))))))))</f>
        <v>Warehousing</v>
      </c>
      <c r="D801" s="39"/>
      <c r="E801" s="41" t="s">
        <v>827</v>
      </c>
      <c r="F801" s="40"/>
    </row>
    <row r="802" spans="1:6">
      <c r="A802" s="16" t="s">
        <v>952</v>
      </c>
      <c r="B802" s="38" t="s">
        <v>972</v>
      </c>
      <c r="C802" s="133" t="str">
        <f>IF(OR(ISNUMBER(SEARCH('[1]Lookup for use classification'!$B$1,B802)),ISNUMBER(SEARCH('[1]Lookup for use classification'!$C$1,B802)),ISNUMBER(SEARCH('[1]Lookup for use classification'!$D$1,B802)),ISNUMBER(SEARCH('[1]Lookup for use classification'!$E$1,B802))),'[1]Lookup for use classification'!$A$1,IF(ISNUMBER(SEARCH('[1]Lookup for use classification'!$B$2,B802)),'[1]Lookup for use classification'!$A$2,IF(ISNUMBER(SEARCH('[1]Lookup for use classification'!$B$3,B802)),'[1]Lookup for use classification'!$A$3,IF(OR(ISNUMBER(SEARCH('[1]Lookup for use classification'!$B$4,B802)),ISNUMBER(SEARCH('[1]Lookup for use classification'!$C$4,B802)),ISNUMBER(SEARCH('[1]Lookup for use classification'!$D$4,B802)),ISNUMBER(SEARCH('[1]Lookup for use classification'!$E$4,B802))),'[1]Lookup for use classification'!$A$4,IF(OR(ISNUMBER(SEARCH('[1]Lookup for use classification'!$B$5,B802)),ISNUMBER(SEARCH('[1]Lookup for use classification'!$C$5,B802)),ISNUMBER(SEARCH('[1]Lookup for use classification'!$D$5,B802))),'[1]Lookup for use classification'!$A$5,IF(OR(ISNUMBER(SEARCH('[1]Lookup for use classification'!$B$7,B802)),ISNUMBER(SEARCH('[1]Lookup for use classification'!$C$7,B802)),ISNUMBER(SEARCH('[1]Lookup for use classification'!$D$7,B802))),'[1]Lookup for use classification'!$A$7,IF(OR(ISNUMBER(SEARCH('[1]Lookup for use classification'!$B$9,B802)),ISNUMBER(SEARCH('[1]Lookup for use classification'!$C$9,B802)),ISNUMBER(SEARCH('[1]Lookup for use classification'!$D$9,B802)),ISNUMBER(SEARCH('[1]Lookup for use classification'!$E$9,B802)),ISNUMBER(SEARCH('[1]Lookup for use classification'!$F$9,B802)),ISNUMBER(SEARCH('[1]Lookup for use classification'!$G$9,B802)),ISNUMBER(SEARCH('[1]Lookup for use classification'!$H$9,B802)),ISNUMBER(SEARCH('[1]Lookup for use classification'!$I$9,B802)),ISNUMBER(SEARCH('[1]Lookup for use classification'!$J$9,B802)),ISNUMBER(SEARCH('[1]Lookup for use classification'!$K$9,B802))),'[1]Lookup for use classification'!$A$9,IF(OR(ISNUMBER(SEARCH('[1]Lookup for use classification'!$B$10,B802)),ISNUMBER(SEARCH('[1]Lookup for use classification'!$C$10,B802)),ISNUMBER(SEARCH('[1]Lookup for use classification'!$D$10,B802)),ISNUMBER(SEARCH('[1]Lookup for use classification'!$E$10,B802)),ISNUMBER(SEARCH('[1]Lookup for use classification'!$F$10,B802)),ISNUMBER(SEARCH('[1]Lookup for use classification'!$G$10,B802))),'[1]Lookup for use classification'!$A$10,IF(OR(ISNUMBER(SEARCH('[1]Lookup for use classification'!$B$11,B802)),ISNUMBER(SEARCH('[1]Lookup for use classification'!$C$11,B802))),'[1]Lookup for use classification'!$A$11,IF(OR(ISNUMBER(SEARCH('[1]Lookup for use classification'!$B$12,B802)),ISNUMBER(SEARCH('[1]Lookup for use classification'!$C$12,B802))),'[1]Lookup for use classification'!$A$12,IF(OR(ISNUMBER(SEARCH('[1]Lookup for use classification'!$B$13,B802)),ISNUMBER(SEARCH('[1]Lookup for use classification'!$C$13,B802)),ISNUMBER(SEARCH('[1]Lookup for use classification'!$D$13,B802)),,ISNUMBER(SEARCH('[1]Lookup for use classification'!$C$13,B802)),ISNUMBER(SEARCH('[1]Lookup for use classification'!$E$13,B802))),'[1]Lookup for use classification'!$A$13,IF(OR(ISNUMBER(SEARCH('[1]Lookup for use classification'!$B$14,B802)),ISNUMBER(SEARCH('[1]Lookup for use classification'!$C$14,B802))),'[1]Lookup for use classification'!$A$14,"Other"))))))))))))</f>
        <v>Other</v>
      </c>
      <c r="D802" s="39"/>
      <c r="E802" s="41"/>
      <c r="F802" s="40"/>
    </row>
    <row r="803" spans="1:6">
      <c r="A803" s="16" t="s">
        <v>952</v>
      </c>
      <c r="B803" s="42" t="s">
        <v>973</v>
      </c>
      <c r="C803" s="133" t="str">
        <f>IF(OR(ISNUMBER(SEARCH('[1]Lookup for use classification'!$B$1,B803)),ISNUMBER(SEARCH('[1]Lookup for use classification'!$C$1,B803)),ISNUMBER(SEARCH('[1]Lookup for use classification'!$D$1,B803)),ISNUMBER(SEARCH('[1]Lookup for use classification'!$E$1,B803))),'[1]Lookup for use classification'!$A$1,IF(ISNUMBER(SEARCH('[1]Lookup for use classification'!$B$2,B803)),'[1]Lookup for use classification'!$A$2,IF(ISNUMBER(SEARCH('[1]Lookup for use classification'!$B$3,B803)),'[1]Lookup for use classification'!$A$3,IF(OR(ISNUMBER(SEARCH('[1]Lookup for use classification'!$B$4,B803)),ISNUMBER(SEARCH('[1]Lookup for use classification'!$C$4,B803)),ISNUMBER(SEARCH('[1]Lookup for use classification'!$D$4,B803)),ISNUMBER(SEARCH('[1]Lookup for use classification'!$E$4,B803))),'[1]Lookup for use classification'!$A$4,IF(OR(ISNUMBER(SEARCH('[1]Lookup for use classification'!$B$5,B803)),ISNUMBER(SEARCH('[1]Lookup for use classification'!$C$5,B803)),ISNUMBER(SEARCH('[1]Lookup for use classification'!$D$5,B803))),'[1]Lookup for use classification'!$A$5,IF(OR(ISNUMBER(SEARCH('[1]Lookup for use classification'!$B$7,B803)),ISNUMBER(SEARCH('[1]Lookup for use classification'!$C$7,B803)),ISNUMBER(SEARCH('[1]Lookup for use classification'!$D$7,B803))),'[1]Lookup for use classification'!$A$7,IF(OR(ISNUMBER(SEARCH('[1]Lookup for use classification'!$B$9,B803)),ISNUMBER(SEARCH('[1]Lookup for use classification'!$C$9,B803)),ISNUMBER(SEARCH('[1]Lookup for use classification'!$D$9,B803)),ISNUMBER(SEARCH('[1]Lookup for use classification'!$E$9,B803)),ISNUMBER(SEARCH('[1]Lookup for use classification'!$F$9,B803)),ISNUMBER(SEARCH('[1]Lookup for use classification'!$G$9,B803)),ISNUMBER(SEARCH('[1]Lookup for use classification'!$H$9,B803)),ISNUMBER(SEARCH('[1]Lookup for use classification'!$I$9,B803)),ISNUMBER(SEARCH('[1]Lookup for use classification'!$J$9,B803)),ISNUMBER(SEARCH('[1]Lookup for use classification'!$K$9,B803))),'[1]Lookup for use classification'!$A$9,IF(OR(ISNUMBER(SEARCH('[1]Lookup for use classification'!$B$10,B803)),ISNUMBER(SEARCH('[1]Lookup for use classification'!$C$10,B803)),ISNUMBER(SEARCH('[1]Lookup for use classification'!$D$10,B803)),ISNUMBER(SEARCH('[1]Lookup for use classification'!$E$10,B803)),ISNUMBER(SEARCH('[1]Lookup for use classification'!$F$10,B803)),ISNUMBER(SEARCH('[1]Lookup for use classification'!$G$10,B803))),'[1]Lookup for use classification'!$A$10,IF(OR(ISNUMBER(SEARCH('[1]Lookup for use classification'!$B$11,B803)),ISNUMBER(SEARCH('[1]Lookup for use classification'!$C$11,B803))),'[1]Lookup for use classification'!$A$11,IF(OR(ISNUMBER(SEARCH('[1]Lookup for use classification'!$B$12,B803)),ISNUMBER(SEARCH('[1]Lookup for use classification'!$C$12,B803))),'[1]Lookup for use classification'!$A$12,IF(OR(ISNUMBER(SEARCH('[1]Lookup for use classification'!$B$13,B803)),ISNUMBER(SEARCH('[1]Lookup for use classification'!$C$13,B803)),ISNUMBER(SEARCH('[1]Lookup for use classification'!$D$13,B803)),,ISNUMBER(SEARCH('[1]Lookup for use classification'!$C$13,B803)),ISNUMBER(SEARCH('[1]Lookup for use classification'!$E$13,B803))),'[1]Lookup for use classification'!$A$13,IF(OR(ISNUMBER(SEARCH('[1]Lookup for use classification'!$B$14,B803)),ISNUMBER(SEARCH('[1]Lookup for use classification'!$C$14,B803))),'[1]Lookup for use classification'!$A$14,"Other"))))))))))))</f>
        <v>Other</v>
      </c>
      <c r="D803" s="39"/>
      <c r="E803" s="41"/>
      <c r="F803" s="40"/>
    </row>
    <row r="804" spans="1:6">
      <c r="A804" s="16" t="s">
        <v>952</v>
      </c>
      <c r="B804" s="38" t="s">
        <v>974</v>
      </c>
      <c r="C804" s="133" t="str">
        <f>IF(OR(ISNUMBER(SEARCH('[1]Lookup for use classification'!$B$1,B804)),ISNUMBER(SEARCH('[1]Lookup for use classification'!$C$1,B804)),ISNUMBER(SEARCH('[1]Lookup for use classification'!$D$1,B804)),ISNUMBER(SEARCH('[1]Lookup for use classification'!$E$1,B804))),'[1]Lookup for use classification'!$A$1,IF(ISNUMBER(SEARCH('[1]Lookup for use classification'!$B$2,B804)),'[1]Lookup for use classification'!$A$2,IF(ISNUMBER(SEARCH('[1]Lookup for use classification'!$B$3,B804)),'[1]Lookup for use classification'!$A$3,IF(OR(ISNUMBER(SEARCH('[1]Lookup for use classification'!$B$4,B804)),ISNUMBER(SEARCH('[1]Lookup for use classification'!$C$4,B804)),ISNUMBER(SEARCH('[1]Lookup for use classification'!$D$4,B804)),ISNUMBER(SEARCH('[1]Lookup for use classification'!$E$4,B804))),'[1]Lookup for use classification'!$A$4,IF(OR(ISNUMBER(SEARCH('[1]Lookup for use classification'!$B$5,B804)),ISNUMBER(SEARCH('[1]Lookup for use classification'!$C$5,B804)),ISNUMBER(SEARCH('[1]Lookup for use classification'!$D$5,B804))),'[1]Lookup for use classification'!$A$5,IF(OR(ISNUMBER(SEARCH('[1]Lookup for use classification'!$B$7,B804)),ISNUMBER(SEARCH('[1]Lookup for use classification'!$C$7,B804)),ISNUMBER(SEARCH('[1]Lookup for use classification'!$D$7,B804))),'[1]Lookup for use classification'!$A$7,IF(OR(ISNUMBER(SEARCH('[1]Lookup for use classification'!$B$9,B804)),ISNUMBER(SEARCH('[1]Lookup for use classification'!$C$9,B804)),ISNUMBER(SEARCH('[1]Lookup for use classification'!$D$9,B804)),ISNUMBER(SEARCH('[1]Lookup for use classification'!$E$9,B804)),ISNUMBER(SEARCH('[1]Lookup for use classification'!$F$9,B804)),ISNUMBER(SEARCH('[1]Lookup for use classification'!$G$9,B804)),ISNUMBER(SEARCH('[1]Lookup for use classification'!$H$9,B804)),ISNUMBER(SEARCH('[1]Lookup for use classification'!$I$9,B804)),ISNUMBER(SEARCH('[1]Lookup for use classification'!$J$9,B804)),ISNUMBER(SEARCH('[1]Lookup for use classification'!$K$9,B804))),'[1]Lookup for use classification'!$A$9,IF(OR(ISNUMBER(SEARCH('[1]Lookup for use classification'!$B$10,B804)),ISNUMBER(SEARCH('[1]Lookup for use classification'!$C$10,B804)),ISNUMBER(SEARCH('[1]Lookup for use classification'!$D$10,B804)),ISNUMBER(SEARCH('[1]Lookup for use classification'!$E$10,B804)),ISNUMBER(SEARCH('[1]Lookup for use classification'!$F$10,B804)),ISNUMBER(SEARCH('[1]Lookup for use classification'!$G$10,B804))),'[1]Lookup for use classification'!$A$10,IF(OR(ISNUMBER(SEARCH('[1]Lookup for use classification'!$B$11,B804)),ISNUMBER(SEARCH('[1]Lookup for use classification'!$C$11,B804))),'[1]Lookup for use classification'!$A$11,IF(OR(ISNUMBER(SEARCH('[1]Lookup for use classification'!$B$12,B804)),ISNUMBER(SEARCH('[1]Lookup for use classification'!$C$12,B804))),'[1]Lookup for use classification'!$A$12,IF(OR(ISNUMBER(SEARCH('[1]Lookup for use classification'!$B$13,B804)),ISNUMBER(SEARCH('[1]Lookup for use classification'!$C$13,B804)),ISNUMBER(SEARCH('[1]Lookup for use classification'!$D$13,B804)),,ISNUMBER(SEARCH('[1]Lookup for use classification'!$C$13,B804)),ISNUMBER(SEARCH('[1]Lookup for use classification'!$E$13,B804))),'[1]Lookup for use classification'!$A$13,IF(OR(ISNUMBER(SEARCH('[1]Lookup for use classification'!$B$14,B804)),ISNUMBER(SEARCH('[1]Lookup for use classification'!$C$14,B804))),'[1]Lookup for use classification'!$A$14,"Other"))))))))))))</f>
        <v>Warehousing</v>
      </c>
      <c r="D804" s="39">
        <v>58494</v>
      </c>
      <c r="E804" s="41"/>
      <c r="F804" s="41"/>
    </row>
    <row r="805" spans="1:6">
      <c r="A805" s="16" t="s">
        <v>952</v>
      </c>
      <c r="B805" s="38" t="s">
        <v>975</v>
      </c>
      <c r="C805" s="133" t="str">
        <f>IF(OR(ISNUMBER(SEARCH('[1]Lookup for use classification'!$B$1,B805)),ISNUMBER(SEARCH('[1]Lookup for use classification'!$C$1,B805)),ISNUMBER(SEARCH('[1]Lookup for use classification'!$D$1,B805)),ISNUMBER(SEARCH('[1]Lookup for use classification'!$E$1,B805))),'[1]Lookup for use classification'!$A$1,IF(ISNUMBER(SEARCH('[1]Lookup for use classification'!$B$2,B805)),'[1]Lookup for use classification'!$A$2,IF(ISNUMBER(SEARCH('[1]Lookup for use classification'!$B$3,B805)),'[1]Lookup for use classification'!$A$3,IF(OR(ISNUMBER(SEARCH('[1]Lookup for use classification'!$B$4,B805)),ISNUMBER(SEARCH('[1]Lookup for use classification'!$C$4,B805)),ISNUMBER(SEARCH('[1]Lookup for use classification'!$D$4,B805)),ISNUMBER(SEARCH('[1]Lookup for use classification'!$E$4,B805))),'[1]Lookup for use classification'!$A$4,IF(OR(ISNUMBER(SEARCH('[1]Lookup for use classification'!$B$5,B805)),ISNUMBER(SEARCH('[1]Lookup for use classification'!$C$5,B805)),ISNUMBER(SEARCH('[1]Lookup for use classification'!$D$5,B805))),'[1]Lookup for use classification'!$A$5,IF(OR(ISNUMBER(SEARCH('[1]Lookup for use classification'!$B$7,B805)),ISNUMBER(SEARCH('[1]Lookup for use classification'!$C$7,B805)),ISNUMBER(SEARCH('[1]Lookup for use classification'!$D$7,B805))),'[1]Lookup for use classification'!$A$7,IF(OR(ISNUMBER(SEARCH('[1]Lookup for use classification'!$B$9,B805)),ISNUMBER(SEARCH('[1]Lookup for use classification'!$C$9,B805)),ISNUMBER(SEARCH('[1]Lookup for use classification'!$D$9,B805)),ISNUMBER(SEARCH('[1]Lookup for use classification'!$E$9,B805)),ISNUMBER(SEARCH('[1]Lookup for use classification'!$F$9,B805)),ISNUMBER(SEARCH('[1]Lookup for use classification'!$G$9,B805)),ISNUMBER(SEARCH('[1]Lookup for use classification'!$H$9,B805)),ISNUMBER(SEARCH('[1]Lookup for use classification'!$I$9,B805)),ISNUMBER(SEARCH('[1]Lookup for use classification'!$J$9,B805)),ISNUMBER(SEARCH('[1]Lookup for use classification'!$K$9,B805))),'[1]Lookup for use classification'!$A$9,IF(OR(ISNUMBER(SEARCH('[1]Lookup for use classification'!$B$10,B805)),ISNUMBER(SEARCH('[1]Lookup for use classification'!$C$10,B805)),ISNUMBER(SEARCH('[1]Lookup for use classification'!$D$10,B805)),ISNUMBER(SEARCH('[1]Lookup for use classification'!$E$10,B805)),ISNUMBER(SEARCH('[1]Lookup for use classification'!$F$10,B805)),ISNUMBER(SEARCH('[1]Lookup for use classification'!$G$10,B805))),'[1]Lookup for use classification'!$A$10,IF(OR(ISNUMBER(SEARCH('[1]Lookup for use classification'!$B$11,B805)),ISNUMBER(SEARCH('[1]Lookup for use classification'!$C$11,B805))),'[1]Lookup for use classification'!$A$11,IF(OR(ISNUMBER(SEARCH('[1]Lookup for use classification'!$B$12,B805)),ISNUMBER(SEARCH('[1]Lookup for use classification'!$C$12,B805))),'[1]Lookup for use classification'!$A$12,IF(OR(ISNUMBER(SEARCH('[1]Lookup for use classification'!$B$13,B805)),ISNUMBER(SEARCH('[1]Lookup for use classification'!$C$13,B805)),ISNUMBER(SEARCH('[1]Lookup for use classification'!$D$13,B805)),,ISNUMBER(SEARCH('[1]Lookup for use classification'!$C$13,B805)),ISNUMBER(SEARCH('[1]Lookup for use classification'!$E$13,B805))),'[1]Lookup for use classification'!$A$13,IF(OR(ISNUMBER(SEARCH('[1]Lookup for use classification'!$B$14,B805)),ISNUMBER(SEARCH('[1]Lookup for use classification'!$C$14,B805))),'[1]Lookup for use classification'!$A$14,"Other"))))))))))))</f>
        <v>Other</v>
      </c>
      <c r="D805" s="39">
        <v>2160</v>
      </c>
      <c r="E805" s="41"/>
      <c r="F805" s="41"/>
    </row>
    <row r="806" spans="1:6">
      <c r="A806" s="16" t="s">
        <v>952</v>
      </c>
      <c r="B806" s="38" t="s">
        <v>976</v>
      </c>
      <c r="C806" s="133" t="str">
        <f>IF(OR(ISNUMBER(SEARCH('[1]Lookup for use classification'!$B$1,B806)),ISNUMBER(SEARCH('[1]Lookup for use classification'!$C$1,B806)),ISNUMBER(SEARCH('[1]Lookup for use classification'!$D$1,B806)),ISNUMBER(SEARCH('[1]Lookup for use classification'!$E$1,B806))),'[1]Lookup for use classification'!$A$1,IF(ISNUMBER(SEARCH('[1]Lookup for use classification'!$B$2,B806)),'[1]Lookup for use classification'!$A$2,IF(ISNUMBER(SEARCH('[1]Lookup for use classification'!$B$3,B806)),'[1]Lookup for use classification'!$A$3,IF(OR(ISNUMBER(SEARCH('[1]Lookup for use classification'!$B$4,B806)),ISNUMBER(SEARCH('[1]Lookup for use classification'!$C$4,B806)),ISNUMBER(SEARCH('[1]Lookup for use classification'!$D$4,B806)),ISNUMBER(SEARCH('[1]Lookup for use classification'!$E$4,B806))),'[1]Lookup for use classification'!$A$4,IF(OR(ISNUMBER(SEARCH('[1]Lookup for use classification'!$B$5,B806)),ISNUMBER(SEARCH('[1]Lookup for use classification'!$C$5,B806)),ISNUMBER(SEARCH('[1]Lookup for use classification'!$D$5,B806))),'[1]Lookup for use classification'!$A$5,IF(OR(ISNUMBER(SEARCH('[1]Lookup for use classification'!$B$7,B806)),ISNUMBER(SEARCH('[1]Lookup for use classification'!$C$7,B806)),ISNUMBER(SEARCH('[1]Lookup for use classification'!$D$7,B806))),'[1]Lookup for use classification'!$A$7,IF(OR(ISNUMBER(SEARCH('[1]Lookup for use classification'!$B$9,B806)),ISNUMBER(SEARCH('[1]Lookup for use classification'!$C$9,B806)),ISNUMBER(SEARCH('[1]Lookup for use classification'!$D$9,B806)),ISNUMBER(SEARCH('[1]Lookup for use classification'!$E$9,B806)),ISNUMBER(SEARCH('[1]Lookup for use classification'!$F$9,B806)),ISNUMBER(SEARCH('[1]Lookup for use classification'!$G$9,B806)),ISNUMBER(SEARCH('[1]Lookup for use classification'!$H$9,B806)),ISNUMBER(SEARCH('[1]Lookup for use classification'!$I$9,B806)),ISNUMBER(SEARCH('[1]Lookup for use classification'!$J$9,B806)),ISNUMBER(SEARCH('[1]Lookup for use classification'!$K$9,B806))),'[1]Lookup for use classification'!$A$9,IF(OR(ISNUMBER(SEARCH('[1]Lookup for use classification'!$B$10,B806)),ISNUMBER(SEARCH('[1]Lookup for use classification'!$C$10,B806)),ISNUMBER(SEARCH('[1]Lookup for use classification'!$D$10,B806)),ISNUMBER(SEARCH('[1]Lookup for use classification'!$E$10,B806)),ISNUMBER(SEARCH('[1]Lookup for use classification'!$F$10,B806)),ISNUMBER(SEARCH('[1]Lookup for use classification'!$G$10,B806))),'[1]Lookup for use classification'!$A$10,IF(OR(ISNUMBER(SEARCH('[1]Lookup for use classification'!$B$11,B806)),ISNUMBER(SEARCH('[1]Lookup for use classification'!$C$11,B806))),'[1]Lookup for use classification'!$A$11,IF(OR(ISNUMBER(SEARCH('[1]Lookup for use classification'!$B$12,B806)),ISNUMBER(SEARCH('[1]Lookup for use classification'!$C$12,B806))),'[1]Lookup for use classification'!$A$12,IF(OR(ISNUMBER(SEARCH('[1]Lookup for use classification'!$B$13,B806)),ISNUMBER(SEARCH('[1]Lookup for use classification'!$C$13,B806)),ISNUMBER(SEARCH('[1]Lookup for use classification'!$D$13,B806)),,ISNUMBER(SEARCH('[1]Lookup for use classification'!$C$13,B806)),ISNUMBER(SEARCH('[1]Lookup for use classification'!$E$13,B806))),'[1]Lookup for use classification'!$A$13,IF(OR(ISNUMBER(SEARCH('[1]Lookup for use classification'!$B$14,B806)),ISNUMBER(SEARCH('[1]Lookup for use classification'!$C$14,B806))),'[1]Lookup for use classification'!$A$14,"Other"))))))))))))</f>
        <v>Other</v>
      </c>
      <c r="D806" s="39">
        <v>1600</v>
      </c>
      <c r="E806" s="41"/>
      <c r="F806" s="41"/>
    </row>
    <row r="807" spans="1:6">
      <c r="A807" s="16" t="s">
        <v>952</v>
      </c>
      <c r="B807" s="38" t="s">
        <v>977</v>
      </c>
      <c r="C807" s="133" t="str">
        <f>IF(OR(ISNUMBER(SEARCH('[1]Lookup for use classification'!$B$1,B807)),ISNUMBER(SEARCH('[1]Lookup for use classification'!$C$1,B807)),ISNUMBER(SEARCH('[1]Lookup for use classification'!$D$1,B807)),ISNUMBER(SEARCH('[1]Lookup for use classification'!$E$1,B807))),'[1]Lookup for use classification'!$A$1,IF(ISNUMBER(SEARCH('[1]Lookup for use classification'!$B$2,B807)),'[1]Lookup for use classification'!$A$2,IF(ISNUMBER(SEARCH('[1]Lookup for use classification'!$B$3,B807)),'[1]Lookup for use classification'!$A$3,IF(OR(ISNUMBER(SEARCH('[1]Lookup for use classification'!$B$4,B807)),ISNUMBER(SEARCH('[1]Lookup for use classification'!$C$4,B807)),ISNUMBER(SEARCH('[1]Lookup for use classification'!$D$4,B807)),ISNUMBER(SEARCH('[1]Lookup for use classification'!$E$4,B807))),'[1]Lookup for use classification'!$A$4,IF(OR(ISNUMBER(SEARCH('[1]Lookup for use classification'!$B$5,B807)),ISNUMBER(SEARCH('[1]Lookup for use classification'!$C$5,B807)),ISNUMBER(SEARCH('[1]Lookup for use classification'!$D$5,B807))),'[1]Lookup for use classification'!$A$5,IF(OR(ISNUMBER(SEARCH('[1]Lookup for use classification'!$B$7,B807)),ISNUMBER(SEARCH('[1]Lookup for use classification'!$C$7,B807)),ISNUMBER(SEARCH('[1]Lookup for use classification'!$D$7,B807))),'[1]Lookup for use classification'!$A$7,IF(OR(ISNUMBER(SEARCH('[1]Lookup for use classification'!$B$9,B807)),ISNUMBER(SEARCH('[1]Lookup for use classification'!$C$9,B807)),ISNUMBER(SEARCH('[1]Lookup for use classification'!$D$9,B807)),ISNUMBER(SEARCH('[1]Lookup for use classification'!$E$9,B807)),ISNUMBER(SEARCH('[1]Lookup for use classification'!$F$9,B807)),ISNUMBER(SEARCH('[1]Lookup for use classification'!$G$9,B807)),ISNUMBER(SEARCH('[1]Lookup for use classification'!$H$9,B807)),ISNUMBER(SEARCH('[1]Lookup for use classification'!$I$9,B807)),ISNUMBER(SEARCH('[1]Lookup for use classification'!$J$9,B807)),ISNUMBER(SEARCH('[1]Lookup for use classification'!$K$9,B807))),'[1]Lookup for use classification'!$A$9,IF(OR(ISNUMBER(SEARCH('[1]Lookup for use classification'!$B$10,B807)),ISNUMBER(SEARCH('[1]Lookup for use classification'!$C$10,B807)),ISNUMBER(SEARCH('[1]Lookup for use classification'!$D$10,B807)),ISNUMBER(SEARCH('[1]Lookup for use classification'!$E$10,B807)),ISNUMBER(SEARCH('[1]Lookup for use classification'!$F$10,B807)),ISNUMBER(SEARCH('[1]Lookup for use classification'!$G$10,B807))),'[1]Lookup for use classification'!$A$10,IF(OR(ISNUMBER(SEARCH('[1]Lookup for use classification'!$B$11,B807)),ISNUMBER(SEARCH('[1]Lookup for use classification'!$C$11,B807))),'[1]Lookup for use classification'!$A$11,IF(OR(ISNUMBER(SEARCH('[1]Lookup for use classification'!$B$12,B807)),ISNUMBER(SEARCH('[1]Lookup for use classification'!$C$12,B807))),'[1]Lookup for use classification'!$A$12,IF(OR(ISNUMBER(SEARCH('[1]Lookup for use classification'!$B$13,B807)),ISNUMBER(SEARCH('[1]Lookup for use classification'!$C$13,B807)),ISNUMBER(SEARCH('[1]Lookup for use classification'!$D$13,B807)),,ISNUMBER(SEARCH('[1]Lookup for use classification'!$C$13,B807)),ISNUMBER(SEARCH('[1]Lookup for use classification'!$E$13,B807))),'[1]Lookup for use classification'!$A$13,IF(OR(ISNUMBER(SEARCH('[1]Lookup for use classification'!$B$14,B807)),ISNUMBER(SEARCH('[1]Lookup for use classification'!$C$14,B807))),'[1]Lookup for use classification'!$A$14,"Other"))))))))))))</f>
        <v>Education - K - 12</v>
      </c>
      <c r="D807" s="39"/>
      <c r="E807" s="41"/>
      <c r="F807" s="41"/>
    </row>
    <row r="808" spans="1:6">
      <c r="A808" s="16" t="s">
        <v>952</v>
      </c>
      <c r="B808" s="38" t="s">
        <v>613</v>
      </c>
      <c r="C808" s="133" t="str">
        <f>IF(OR(ISNUMBER(SEARCH('[1]Lookup for use classification'!$B$1,B808)),ISNUMBER(SEARCH('[1]Lookup for use classification'!$C$1,B808)),ISNUMBER(SEARCH('[1]Lookup for use classification'!$D$1,B808)),ISNUMBER(SEARCH('[1]Lookup for use classification'!$E$1,B808))),'[1]Lookup for use classification'!$A$1,IF(ISNUMBER(SEARCH('[1]Lookup for use classification'!$B$2,B808)),'[1]Lookup for use classification'!$A$2,IF(ISNUMBER(SEARCH('[1]Lookup for use classification'!$B$3,B808)),'[1]Lookup for use classification'!$A$3,IF(OR(ISNUMBER(SEARCH('[1]Lookup for use classification'!$B$4,B808)),ISNUMBER(SEARCH('[1]Lookup for use classification'!$C$4,B808)),ISNUMBER(SEARCH('[1]Lookup for use classification'!$D$4,B808)),ISNUMBER(SEARCH('[1]Lookup for use classification'!$E$4,B808))),'[1]Lookup for use classification'!$A$4,IF(OR(ISNUMBER(SEARCH('[1]Lookup for use classification'!$B$5,B808)),ISNUMBER(SEARCH('[1]Lookup for use classification'!$C$5,B808)),ISNUMBER(SEARCH('[1]Lookup for use classification'!$D$5,B808))),'[1]Lookup for use classification'!$A$5,IF(OR(ISNUMBER(SEARCH('[1]Lookup for use classification'!$B$7,B808)),ISNUMBER(SEARCH('[1]Lookup for use classification'!$C$7,B808)),ISNUMBER(SEARCH('[1]Lookup for use classification'!$D$7,B808))),'[1]Lookup for use classification'!$A$7,IF(OR(ISNUMBER(SEARCH('[1]Lookup for use classification'!$B$9,B808)),ISNUMBER(SEARCH('[1]Lookup for use classification'!$C$9,B808)),ISNUMBER(SEARCH('[1]Lookup for use classification'!$D$9,B808)),ISNUMBER(SEARCH('[1]Lookup for use classification'!$E$9,B808)),ISNUMBER(SEARCH('[1]Lookup for use classification'!$F$9,B808)),ISNUMBER(SEARCH('[1]Lookup for use classification'!$G$9,B808)),ISNUMBER(SEARCH('[1]Lookup for use classification'!$H$9,B808)),ISNUMBER(SEARCH('[1]Lookup for use classification'!$I$9,B808)),ISNUMBER(SEARCH('[1]Lookup for use classification'!$J$9,B808)),ISNUMBER(SEARCH('[1]Lookup for use classification'!$K$9,B808))),'[1]Lookup for use classification'!$A$9,IF(OR(ISNUMBER(SEARCH('[1]Lookup for use classification'!$B$10,B808)),ISNUMBER(SEARCH('[1]Lookup for use classification'!$C$10,B808)),ISNUMBER(SEARCH('[1]Lookup for use classification'!$D$10,B808)),ISNUMBER(SEARCH('[1]Lookup for use classification'!$E$10,B808)),ISNUMBER(SEARCH('[1]Lookup for use classification'!$F$10,B808)),ISNUMBER(SEARCH('[1]Lookup for use classification'!$G$10,B808))),'[1]Lookup for use classification'!$A$10,IF(OR(ISNUMBER(SEARCH('[1]Lookup for use classification'!$B$11,B808)),ISNUMBER(SEARCH('[1]Lookup for use classification'!$C$11,B808))),'[1]Lookup for use classification'!$A$11,IF(OR(ISNUMBER(SEARCH('[1]Lookup for use classification'!$B$12,B808)),ISNUMBER(SEARCH('[1]Lookup for use classification'!$C$12,B808))),'[1]Lookup for use classification'!$A$12,IF(OR(ISNUMBER(SEARCH('[1]Lookup for use classification'!$B$13,B808)),ISNUMBER(SEARCH('[1]Lookup for use classification'!$C$13,B808)),ISNUMBER(SEARCH('[1]Lookup for use classification'!$D$13,B808)),,ISNUMBER(SEARCH('[1]Lookup for use classification'!$C$13,B808)),ISNUMBER(SEARCH('[1]Lookup for use classification'!$E$13,B808))),'[1]Lookup for use classification'!$A$13,IF(OR(ISNUMBER(SEARCH('[1]Lookup for use classification'!$B$14,B808)),ISNUMBER(SEARCH('[1]Lookup for use classification'!$C$14,B808))),'[1]Lookup for use classification'!$A$14,"Other"))))))))))))</f>
        <v>Other</v>
      </c>
      <c r="D808" s="39"/>
      <c r="E808" s="41" t="s">
        <v>827</v>
      </c>
      <c r="F808" s="41"/>
    </row>
    <row r="809" spans="1:6">
      <c r="A809" s="16" t="s">
        <v>952</v>
      </c>
      <c r="B809" s="38" t="s">
        <v>978</v>
      </c>
      <c r="C809" s="133" t="str">
        <f>IF(OR(ISNUMBER(SEARCH('[1]Lookup for use classification'!$B$1,B809)),ISNUMBER(SEARCH('[1]Lookup for use classification'!$C$1,B809)),ISNUMBER(SEARCH('[1]Lookup for use classification'!$D$1,B809)),ISNUMBER(SEARCH('[1]Lookup for use classification'!$E$1,B809))),'[1]Lookup for use classification'!$A$1,IF(ISNUMBER(SEARCH('[1]Lookup for use classification'!$B$2,B809)),'[1]Lookup for use classification'!$A$2,IF(ISNUMBER(SEARCH('[1]Lookup for use classification'!$B$3,B809)),'[1]Lookup for use classification'!$A$3,IF(OR(ISNUMBER(SEARCH('[1]Lookup for use classification'!$B$4,B809)),ISNUMBER(SEARCH('[1]Lookup for use classification'!$C$4,B809)),ISNUMBER(SEARCH('[1]Lookup for use classification'!$D$4,B809)),ISNUMBER(SEARCH('[1]Lookup for use classification'!$E$4,B809))),'[1]Lookup for use classification'!$A$4,IF(OR(ISNUMBER(SEARCH('[1]Lookup for use classification'!$B$5,B809)),ISNUMBER(SEARCH('[1]Lookup for use classification'!$C$5,B809)),ISNUMBER(SEARCH('[1]Lookup for use classification'!$D$5,B809))),'[1]Lookup for use classification'!$A$5,IF(OR(ISNUMBER(SEARCH('[1]Lookup for use classification'!$B$7,B809)),ISNUMBER(SEARCH('[1]Lookup for use classification'!$C$7,B809)),ISNUMBER(SEARCH('[1]Lookup for use classification'!$D$7,B809))),'[1]Lookup for use classification'!$A$7,IF(OR(ISNUMBER(SEARCH('[1]Lookup for use classification'!$B$9,B809)),ISNUMBER(SEARCH('[1]Lookup for use classification'!$C$9,B809)),ISNUMBER(SEARCH('[1]Lookup for use classification'!$D$9,B809)),ISNUMBER(SEARCH('[1]Lookup for use classification'!$E$9,B809)),ISNUMBER(SEARCH('[1]Lookup for use classification'!$F$9,B809)),ISNUMBER(SEARCH('[1]Lookup for use classification'!$G$9,B809)),ISNUMBER(SEARCH('[1]Lookup for use classification'!$H$9,B809)),ISNUMBER(SEARCH('[1]Lookup for use classification'!$I$9,B809)),ISNUMBER(SEARCH('[1]Lookup for use classification'!$J$9,B809)),ISNUMBER(SEARCH('[1]Lookup for use classification'!$K$9,B809))),'[1]Lookup for use classification'!$A$9,IF(OR(ISNUMBER(SEARCH('[1]Lookup for use classification'!$B$10,B809)),ISNUMBER(SEARCH('[1]Lookup for use classification'!$C$10,B809)),ISNUMBER(SEARCH('[1]Lookup for use classification'!$D$10,B809)),ISNUMBER(SEARCH('[1]Lookup for use classification'!$E$10,B809)),ISNUMBER(SEARCH('[1]Lookup for use classification'!$F$10,B809)),ISNUMBER(SEARCH('[1]Lookup for use classification'!$G$10,B809))),'[1]Lookup for use classification'!$A$10,IF(OR(ISNUMBER(SEARCH('[1]Lookup for use classification'!$B$11,B809)),ISNUMBER(SEARCH('[1]Lookup for use classification'!$C$11,B809))),'[1]Lookup for use classification'!$A$11,IF(OR(ISNUMBER(SEARCH('[1]Lookup for use classification'!$B$12,B809)),ISNUMBER(SEARCH('[1]Lookup for use classification'!$C$12,B809))),'[1]Lookup for use classification'!$A$12,IF(OR(ISNUMBER(SEARCH('[1]Lookup for use classification'!$B$13,B809)),ISNUMBER(SEARCH('[1]Lookup for use classification'!$C$13,B809)),ISNUMBER(SEARCH('[1]Lookup for use classification'!$D$13,B809)),,ISNUMBER(SEARCH('[1]Lookup for use classification'!$C$13,B809)),ISNUMBER(SEARCH('[1]Lookup for use classification'!$E$13,B809))),'[1]Lookup for use classification'!$A$13,IF(OR(ISNUMBER(SEARCH('[1]Lookup for use classification'!$B$14,B809)),ISNUMBER(SEARCH('[1]Lookup for use classification'!$C$14,B809))),'[1]Lookup for use classification'!$A$14,"Other"))))))))))))</f>
        <v>Residential - Multi-Family</v>
      </c>
      <c r="D809" s="39"/>
      <c r="E809" s="41"/>
      <c r="F809" s="41"/>
    </row>
    <row r="810" spans="1:6">
      <c r="A810" s="16" t="s">
        <v>952</v>
      </c>
      <c r="B810" s="42" t="s">
        <v>979</v>
      </c>
      <c r="C810" s="133" t="str">
        <f>IF(OR(ISNUMBER(SEARCH('[1]Lookup for use classification'!$B$1,B810)),ISNUMBER(SEARCH('[1]Lookup for use classification'!$C$1,B810)),ISNUMBER(SEARCH('[1]Lookup for use classification'!$D$1,B810)),ISNUMBER(SEARCH('[1]Lookup for use classification'!$E$1,B810))),'[1]Lookup for use classification'!$A$1,IF(ISNUMBER(SEARCH('[1]Lookup for use classification'!$B$2,B810)),'[1]Lookup for use classification'!$A$2,IF(ISNUMBER(SEARCH('[1]Lookup for use classification'!$B$3,B810)),'[1]Lookup for use classification'!$A$3,IF(OR(ISNUMBER(SEARCH('[1]Lookup for use classification'!$B$4,B810)),ISNUMBER(SEARCH('[1]Lookup for use classification'!$C$4,B810)),ISNUMBER(SEARCH('[1]Lookup for use classification'!$D$4,B810)),ISNUMBER(SEARCH('[1]Lookup for use classification'!$E$4,B810))),'[1]Lookup for use classification'!$A$4,IF(OR(ISNUMBER(SEARCH('[1]Lookup for use classification'!$B$5,B810)),ISNUMBER(SEARCH('[1]Lookup for use classification'!$C$5,B810)),ISNUMBER(SEARCH('[1]Lookup for use classification'!$D$5,B810))),'[1]Lookup for use classification'!$A$5,IF(OR(ISNUMBER(SEARCH('[1]Lookup for use classification'!$B$7,B810)),ISNUMBER(SEARCH('[1]Lookup for use classification'!$C$7,B810)),ISNUMBER(SEARCH('[1]Lookup for use classification'!$D$7,B810))),'[1]Lookup for use classification'!$A$7,IF(OR(ISNUMBER(SEARCH('[1]Lookup for use classification'!$B$9,B810)),ISNUMBER(SEARCH('[1]Lookup for use classification'!$C$9,B810)),ISNUMBER(SEARCH('[1]Lookup for use classification'!$D$9,B810)),ISNUMBER(SEARCH('[1]Lookup for use classification'!$E$9,B810)),ISNUMBER(SEARCH('[1]Lookup for use classification'!$F$9,B810)),ISNUMBER(SEARCH('[1]Lookup for use classification'!$G$9,B810)),ISNUMBER(SEARCH('[1]Lookup for use classification'!$H$9,B810)),ISNUMBER(SEARCH('[1]Lookup for use classification'!$I$9,B810)),ISNUMBER(SEARCH('[1]Lookup for use classification'!$J$9,B810)),ISNUMBER(SEARCH('[1]Lookup for use classification'!$K$9,B810))),'[1]Lookup for use classification'!$A$9,IF(OR(ISNUMBER(SEARCH('[1]Lookup for use classification'!$B$10,B810)),ISNUMBER(SEARCH('[1]Lookup for use classification'!$C$10,B810)),ISNUMBER(SEARCH('[1]Lookup for use classification'!$D$10,B810)),ISNUMBER(SEARCH('[1]Lookup for use classification'!$E$10,B810)),ISNUMBER(SEARCH('[1]Lookup for use classification'!$F$10,B810)),ISNUMBER(SEARCH('[1]Lookup for use classification'!$G$10,B810))),'[1]Lookup for use classification'!$A$10,IF(OR(ISNUMBER(SEARCH('[1]Lookup for use classification'!$B$11,B810)),ISNUMBER(SEARCH('[1]Lookup for use classification'!$C$11,B810))),'[1]Lookup for use classification'!$A$11,IF(OR(ISNUMBER(SEARCH('[1]Lookup for use classification'!$B$12,B810)),ISNUMBER(SEARCH('[1]Lookup for use classification'!$C$12,B810))),'[1]Lookup for use classification'!$A$12,IF(OR(ISNUMBER(SEARCH('[1]Lookup for use classification'!$B$13,B810)),ISNUMBER(SEARCH('[1]Lookup for use classification'!$C$13,B810)),ISNUMBER(SEARCH('[1]Lookup for use classification'!$D$13,B810)),,ISNUMBER(SEARCH('[1]Lookup for use classification'!$C$13,B810)),ISNUMBER(SEARCH('[1]Lookup for use classification'!$E$13,B810))),'[1]Lookup for use classification'!$A$13,IF(OR(ISNUMBER(SEARCH('[1]Lookup for use classification'!$B$14,B810)),ISNUMBER(SEARCH('[1]Lookup for use classification'!$C$14,B810))),'[1]Lookup for use classification'!$A$14,"Other"))))))))))))</f>
        <v>Other</v>
      </c>
      <c r="D810" s="39"/>
      <c r="E810" s="41"/>
      <c r="F810" s="41"/>
    </row>
    <row r="811" spans="1:6">
      <c r="A811" s="16" t="s">
        <v>952</v>
      </c>
      <c r="B811" s="38" t="s">
        <v>980</v>
      </c>
      <c r="C811" s="133" t="str">
        <f>IF(OR(ISNUMBER(SEARCH('[1]Lookup for use classification'!$B$1,B811)),ISNUMBER(SEARCH('[1]Lookup for use classification'!$C$1,B811)),ISNUMBER(SEARCH('[1]Lookup for use classification'!$D$1,B811)),ISNUMBER(SEARCH('[1]Lookup for use classification'!$E$1,B811))),'[1]Lookup for use classification'!$A$1,IF(ISNUMBER(SEARCH('[1]Lookup for use classification'!$B$2,B811)),'[1]Lookup for use classification'!$A$2,IF(ISNUMBER(SEARCH('[1]Lookup for use classification'!$B$3,B811)),'[1]Lookup for use classification'!$A$3,IF(OR(ISNUMBER(SEARCH('[1]Lookup for use classification'!$B$4,B811)),ISNUMBER(SEARCH('[1]Lookup for use classification'!$C$4,B811)),ISNUMBER(SEARCH('[1]Lookup for use classification'!$D$4,B811)),ISNUMBER(SEARCH('[1]Lookup for use classification'!$E$4,B811))),'[1]Lookup for use classification'!$A$4,IF(OR(ISNUMBER(SEARCH('[1]Lookup for use classification'!$B$5,B811)),ISNUMBER(SEARCH('[1]Lookup for use classification'!$C$5,B811)),ISNUMBER(SEARCH('[1]Lookup for use classification'!$D$5,B811))),'[1]Lookup for use classification'!$A$5,IF(OR(ISNUMBER(SEARCH('[1]Lookup for use classification'!$B$7,B811)),ISNUMBER(SEARCH('[1]Lookup for use classification'!$C$7,B811)),ISNUMBER(SEARCH('[1]Lookup for use classification'!$D$7,B811))),'[1]Lookup for use classification'!$A$7,IF(OR(ISNUMBER(SEARCH('[1]Lookup for use classification'!$B$9,B811)),ISNUMBER(SEARCH('[1]Lookup for use classification'!$C$9,B811)),ISNUMBER(SEARCH('[1]Lookup for use classification'!$D$9,B811)),ISNUMBER(SEARCH('[1]Lookup for use classification'!$E$9,B811)),ISNUMBER(SEARCH('[1]Lookup for use classification'!$F$9,B811)),ISNUMBER(SEARCH('[1]Lookup for use classification'!$G$9,B811)),ISNUMBER(SEARCH('[1]Lookup for use classification'!$H$9,B811)),ISNUMBER(SEARCH('[1]Lookup for use classification'!$I$9,B811)),ISNUMBER(SEARCH('[1]Lookup for use classification'!$J$9,B811)),ISNUMBER(SEARCH('[1]Lookup for use classification'!$K$9,B811))),'[1]Lookup for use classification'!$A$9,IF(OR(ISNUMBER(SEARCH('[1]Lookup for use classification'!$B$10,B811)),ISNUMBER(SEARCH('[1]Lookup for use classification'!$C$10,B811)),ISNUMBER(SEARCH('[1]Lookup for use classification'!$D$10,B811)),ISNUMBER(SEARCH('[1]Lookup for use classification'!$E$10,B811)),ISNUMBER(SEARCH('[1]Lookup for use classification'!$F$10,B811)),ISNUMBER(SEARCH('[1]Lookup for use classification'!$G$10,B811))),'[1]Lookup for use classification'!$A$10,IF(OR(ISNUMBER(SEARCH('[1]Lookup for use classification'!$B$11,B811)),ISNUMBER(SEARCH('[1]Lookup for use classification'!$C$11,B811))),'[1]Lookup for use classification'!$A$11,IF(OR(ISNUMBER(SEARCH('[1]Lookup for use classification'!$B$12,B811)),ISNUMBER(SEARCH('[1]Lookup for use classification'!$C$12,B811))),'[1]Lookup for use classification'!$A$12,IF(OR(ISNUMBER(SEARCH('[1]Lookup for use classification'!$B$13,B811)),ISNUMBER(SEARCH('[1]Lookup for use classification'!$C$13,B811)),ISNUMBER(SEARCH('[1]Lookup for use classification'!$D$13,B811)),,ISNUMBER(SEARCH('[1]Lookup for use classification'!$C$13,B811)),ISNUMBER(SEARCH('[1]Lookup for use classification'!$E$13,B811))),'[1]Lookup for use classification'!$A$13,IF(OR(ISNUMBER(SEARCH('[1]Lookup for use classification'!$B$14,B811)),ISNUMBER(SEARCH('[1]Lookup for use classification'!$C$14,B811))),'[1]Lookup for use classification'!$A$14,"Other"))))))))))))</f>
        <v>Other</v>
      </c>
      <c r="D811" s="39"/>
      <c r="E811" s="41"/>
      <c r="F811" s="41"/>
    </row>
    <row r="812" spans="1:6">
      <c r="A812" s="16" t="s">
        <v>952</v>
      </c>
      <c r="B812" s="38" t="s">
        <v>981</v>
      </c>
      <c r="C812" s="133" t="str">
        <f>IF(OR(ISNUMBER(SEARCH('[1]Lookup for use classification'!$B$1,B812)),ISNUMBER(SEARCH('[1]Lookup for use classification'!$C$1,B812)),ISNUMBER(SEARCH('[1]Lookup for use classification'!$D$1,B812)),ISNUMBER(SEARCH('[1]Lookup for use classification'!$E$1,B812))),'[1]Lookup for use classification'!$A$1,IF(ISNUMBER(SEARCH('[1]Lookup for use classification'!$B$2,B812)),'[1]Lookup for use classification'!$A$2,IF(ISNUMBER(SEARCH('[1]Lookup for use classification'!$B$3,B812)),'[1]Lookup for use classification'!$A$3,IF(OR(ISNUMBER(SEARCH('[1]Lookup for use classification'!$B$4,B812)),ISNUMBER(SEARCH('[1]Lookup for use classification'!$C$4,B812)),ISNUMBER(SEARCH('[1]Lookup for use classification'!$D$4,B812)),ISNUMBER(SEARCH('[1]Lookup for use classification'!$E$4,B812))),'[1]Lookup for use classification'!$A$4,IF(OR(ISNUMBER(SEARCH('[1]Lookup for use classification'!$B$5,B812)),ISNUMBER(SEARCH('[1]Lookup for use classification'!$C$5,B812)),ISNUMBER(SEARCH('[1]Lookup for use classification'!$D$5,B812))),'[1]Lookup for use classification'!$A$5,IF(OR(ISNUMBER(SEARCH('[1]Lookup for use classification'!$B$7,B812)),ISNUMBER(SEARCH('[1]Lookup for use classification'!$C$7,B812)),ISNUMBER(SEARCH('[1]Lookup for use classification'!$D$7,B812))),'[1]Lookup for use classification'!$A$7,IF(OR(ISNUMBER(SEARCH('[1]Lookup for use classification'!$B$9,B812)),ISNUMBER(SEARCH('[1]Lookup for use classification'!$C$9,B812)),ISNUMBER(SEARCH('[1]Lookup for use classification'!$D$9,B812)),ISNUMBER(SEARCH('[1]Lookup for use classification'!$E$9,B812)),ISNUMBER(SEARCH('[1]Lookup for use classification'!$F$9,B812)),ISNUMBER(SEARCH('[1]Lookup for use classification'!$G$9,B812)),ISNUMBER(SEARCH('[1]Lookup for use classification'!$H$9,B812)),ISNUMBER(SEARCH('[1]Lookup for use classification'!$I$9,B812)),ISNUMBER(SEARCH('[1]Lookup for use classification'!$J$9,B812)),ISNUMBER(SEARCH('[1]Lookup for use classification'!$K$9,B812))),'[1]Lookup for use classification'!$A$9,IF(OR(ISNUMBER(SEARCH('[1]Lookup for use classification'!$B$10,B812)),ISNUMBER(SEARCH('[1]Lookup for use classification'!$C$10,B812)),ISNUMBER(SEARCH('[1]Lookup for use classification'!$D$10,B812)),ISNUMBER(SEARCH('[1]Lookup for use classification'!$E$10,B812)),ISNUMBER(SEARCH('[1]Lookup for use classification'!$F$10,B812)),ISNUMBER(SEARCH('[1]Lookup for use classification'!$G$10,B812))),'[1]Lookup for use classification'!$A$10,IF(OR(ISNUMBER(SEARCH('[1]Lookup for use classification'!$B$11,B812)),ISNUMBER(SEARCH('[1]Lookup for use classification'!$C$11,B812))),'[1]Lookup for use classification'!$A$11,IF(OR(ISNUMBER(SEARCH('[1]Lookup for use classification'!$B$12,B812)),ISNUMBER(SEARCH('[1]Lookup for use classification'!$C$12,B812))),'[1]Lookup for use classification'!$A$12,IF(OR(ISNUMBER(SEARCH('[1]Lookup for use classification'!$B$13,B812)),ISNUMBER(SEARCH('[1]Lookup for use classification'!$C$13,B812)),ISNUMBER(SEARCH('[1]Lookup for use classification'!$D$13,B812)),,ISNUMBER(SEARCH('[1]Lookup for use classification'!$C$13,B812)),ISNUMBER(SEARCH('[1]Lookup for use classification'!$E$13,B812))),'[1]Lookup for use classification'!$A$13,IF(OR(ISNUMBER(SEARCH('[1]Lookup for use classification'!$B$14,B812)),ISNUMBER(SEARCH('[1]Lookup for use classification'!$C$14,B812))),'[1]Lookup for use classification'!$A$14,"Other"))))))))))))</f>
        <v>Other</v>
      </c>
      <c r="D812" s="39">
        <v>15501</v>
      </c>
      <c r="E812" s="41" t="s">
        <v>982</v>
      </c>
      <c r="F812" s="41"/>
    </row>
    <row r="813" spans="1:6">
      <c r="A813" s="16" t="s">
        <v>952</v>
      </c>
      <c r="B813" s="38" t="s">
        <v>983</v>
      </c>
      <c r="C813" s="133" t="str">
        <f>IF(OR(ISNUMBER(SEARCH('[1]Lookup for use classification'!$B$1,B813)),ISNUMBER(SEARCH('[1]Lookup for use classification'!$C$1,B813)),ISNUMBER(SEARCH('[1]Lookup for use classification'!$D$1,B813)),ISNUMBER(SEARCH('[1]Lookup for use classification'!$E$1,B813))),'[1]Lookup for use classification'!$A$1,IF(ISNUMBER(SEARCH('[1]Lookup for use classification'!$B$2,B813)),'[1]Lookup for use classification'!$A$2,IF(ISNUMBER(SEARCH('[1]Lookup for use classification'!$B$3,B813)),'[1]Lookup for use classification'!$A$3,IF(OR(ISNUMBER(SEARCH('[1]Lookup for use classification'!$B$4,B813)),ISNUMBER(SEARCH('[1]Lookup for use classification'!$C$4,B813)),ISNUMBER(SEARCH('[1]Lookup for use classification'!$D$4,B813)),ISNUMBER(SEARCH('[1]Lookup for use classification'!$E$4,B813))),'[1]Lookup for use classification'!$A$4,IF(OR(ISNUMBER(SEARCH('[1]Lookup for use classification'!$B$5,B813)),ISNUMBER(SEARCH('[1]Lookup for use classification'!$C$5,B813)),ISNUMBER(SEARCH('[1]Lookup for use classification'!$D$5,B813))),'[1]Lookup for use classification'!$A$5,IF(OR(ISNUMBER(SEARCH('[1]Lookup for use classification'!$B$7,B813)),ISNUMBER(SEARCH('[1]Lookup for use classification'!$C$7,B813)),ISNUMBER(SEARCH('[1]Lookup for use classification'!$D$7,B813))),'[1]Lookup for use classification'!$A$7,IF(OR(ISNUMBER(SEARCH('[1]Lookup for use classification'!$B$9,B813)),ISNUMBER(SEARCH('[1]Lookup for use classification'!$C$9,B813)),ISNUMBER(SEARCH('[1]Lookup for use classification'!$D$9,B813)),ISNUMBER(SEARCH('[1]Lookup for use classification'!$E$9,B813)),ISNUMBER(SEARCH('[1]Lookup for use classification'!$F$9,B813)),ISNUMBER(SEARCH('[1]Lookup for use classification'!$G$9,B813)),ISNUMBER(SEARCH('[1]Lookup for use classification'!$H$9,B813)),ISNUMBER(SEARCH('[1]Lookup for use classification'!$I$9,B813)),ISNUMBER(SEARCH('[1]Lookup for use classification'!$J$9,B813)),ISNUMBER(SEARCH('[1]Lookup for use classification'!$K$9,B813))),'[1]Lookup for use classification'!$A$9,IF(OR(ISNUMBER(SEARCH('[1]Lookup for use classification'!$B$10,B813)),ISNUMBER(SEARCH('[1]Lookup for use classification'!$C$10,B813)),ISNUMBER(SEARCH('[1]Lookup for use classification'!$D$10,B813)),ISNUMBER(SEARCH('[1]Lookup for use classification'!$E$10,B813)),ISNUMBER(SEARCH('[1]Lookup for use classification'!$F$10,B813)),ISNUMBER(SEARCH('[1]Lookup for use classification'!$G$10,B813))),'[1]Lookup for use classification'!$A$10,IF(OR(ISNUMBER(SEARCH('[1]Lookup for use classification'!$B$11,B813)),ISNUMBER(SEARCH('[1]Lookup for use classification'!$C$11,B813))),'[1]Lookup for use classification'!$A$11,IF(OR(ISNUMBER(SEARCH('[1]Lookup for use classification'!$B$12,B813)),ISNUMBER(SEARCH('[1]Lookup for use classification'!$C$12,B813))),'[1]Lookup for use classification'!$A$12,IF(OR(ISNUMBER(SEARCH('[1]Lookup for use classification'!$B$13,B813)),ISNUMBER(SEARCH('[1]Lookup for use classification'!$C$13,B813)),ISNUMBER(SEARCH('[1]Lookup for use classification'!$D$13,B813)),,ISNUMBER(SEARCH('[1]Lookup for use classification'!$C$13,B813)),ISNUMBER(SEARCH('[1]Lookup for use classification'!$E$13,B813))),'[1]Lookup for use classification'!$A$13,IF(OR(ISNUMBER(SEARCH('[1]Lookup for use classification'!$B$14,B813)),ISNUMBER(SEARCH('[1]Lookup for use classification'!$C$14,B813))),'[1]Lookup for use classification'!$A$14,"Other"))))))))))))</f>
        <v>Other</v>
      </c>
      <c r="D813" s="39">
        <v>33776</v>
      </c>
      <c r="E813" s="41" t="s">
        <v>982</v>
      </c>
      <c r="F813" s="41"/>
    </row>
    <row r="814" spans="1:6">
      <c r="A814" s="16" t="s">
        <v>952</v>
      </c>
      <c r="B814" s="38" t="s">
        <v>984</v>
      </c>
      <c r="C814" s="133" t="str">
        <f>IF(OR(ISNUMBER(SEARCH('[1]Lookup for use classification'!$B$1,B814)),ISNUMBER(SEARCH('[1]Lookup for use classification'!$C$1,B814)),ISNUMBER(SEARCH('[1]Lookup for use classification'!$D$1,B814)),ISNUMBER(SEARCH('[1]Lookup for use classification'!$E$1,B814))),'[1]Lookup for use classification'!$A$1,IF(ISNUMBER(SEARCH('[1]Lookup for use classification'!$B$2,B814)),'[1]Lookup for use classification'!$A$2,IF(ISNUMBER(SEARCH('[1]Lookup for use classification'!$B$3,B814)),'[1]Lookup for use classification'!$A$3,IF(OR(ISNUMBER(SEARCH('[1]Lookup for use classification'!$B$4,B814)),ISNUMBER(SEARCH('[1]Lookup for use classification'!$C$4,B814)),ISNUMBER(SEARCH('[1]Lookup for use classification'!$D$4,B814)),ISNUMBER(SEARCH('[1]Lookup for use classification'!$E$4,B814))),'[1]Lookup for use classification'!$A$4,IF(OR(ISNUMBER(SEARCH('[1]Lookup for use classification'!$B$5,B814)),ISNUMBER(SEARCH('[1]Lookup for use classification'!$C$5,B814)),ISNUMBER(SEARCH('[1]Lookup for use classification'!$D$5,B814))),'[1]Lookup for use classification'!$A$5,IF(OR(ISNUMBER(SEARCH('[1]Lookup for use classification'!$B$7,B814)),ISNUMBER(SEARCH('[1]Lookup for use classification'!$C$7,B814)),ISNUMBER(SEARCH('[1]Lookup for use classification'!$D$7,B814))),'[1]Lookup for use classification'!$A$7,IF(OR(ISNUMBER(SEARCH('[1]Lookup for use classification'!$B$9,B814)),ISNUMBER(SEARCH('[1]Lookup for use classification'!$C$9,B814)),ISNUMBER(SEARCH('[1]Lookup for use classification'!$D$9,B814)),ISNUMBER(SEARCH('[1]Lookup for use classification'!$E$9,B814)),ISNUMBER(SEARCH('[1]Lookup for use classification'!$F$9,B814)),ISNUMBER(SEARCH('[1]Lookup for use classification'!$G$9,B814)),ISNUMBER(SEARCH('[1]Lookup for use classification'!$H$9,B814)),ISNUMBER(SEARCH('[1]Lookup for use classification'!$I$9,B814)),ISNUMBER(SEARCH('[1]Lookup for use classification'!$J$9,B814)),ISNUMBER(SEARCH('[1]Lookup for use classification'!$K$9,B814))),'[1]Lookup for use classification'!$A$9,IF(OR(ISNUMBER(SEARCH('[1]Lookup for use classification'!$B$10,B814)),ISNUMBER(SEARCH('[1]Lookup for use classification'!$C$10,B814)),ISNUMBER(SEARCH('[1]Lookup for use classification'!$D$10,B814)),ISNUMBER(SEARCH('[1]Lookup for use classification'!$E$10,B814)),ISNUMBER(SEARCH('[1]Lookup for use classification'!$F$10,B814)),ISNUMBER(SEARCH('[1]Lookup for use classification'!$G$10,B814))),'[1]Lookup for use classification'!$A$10,IF(OR(ISNUMBER(SEARCH('[1]Lookup for use classification'!$B$11,B814)),ISNUMBER(SEARCH('[1]Lookup for use classification'!$C$11,B814))),'[1]Lookup for use classification'!$A$11,IF(OR(ISNUMBER(SEARCH('[1]Lookup for use classification'!$B$12,B814)),ISNUMBER(SEARCH('[1]Lookup for use classification'!$C$12,B814))),'[1]Lookup for use classification'!$A$12,IF(OR(ISNUMBER(SEARCH('[1]Lookup for use classification'!$B$13,B814)),ISNUMBER(SEARCH('[1]Lookup for use classification'!$C$13,B814)),ISNUMBER(SEARCH('[1]Lookup for use classification'!$D$13,B814)),,ISNUMBER(SEARCH('[1]Lookup for use classification'!$C$13,B814)),ISNUMBER(SEARCH('[1]Lookup for use classification'!$E$13,B814))),'[1]Lookup for use classification'!$A$13,IF(OR(ISNUMBER(SEARCH('[1]Lookup for use classification'!$B$14,B814)),ISNUMBER(SEARCH('[1]Lookup for use classification'!$C$14,B814))),'[1]Lookup for use classification'!$A$14,"Other"))))))))))))</f>
        <v>Other</v>
      </c>
      <c r="D814" s="39">
        <v>7800</v>
      </c>
      <c r="E814" s="41"/>
      <c r="F814" s="41"/>
    </row>
    <row r="815" spans="1:6">
      <c r="A815" s="16" t="s">
        <v>952</v>
      </c>
      <c r="B815" s="38" t="s">
        <v>985</v>
      </c>
      <c r="C815" s="133" t="str">
        <f>IF(OR(ISNUMBER(SEARCH('[1]Lookup for use classification'!$B$1,B815)),ISNUMBER(SEARCH('[1]Lookup for use classification'!$C$1,B815)),ISNUMBER(SEARCH('[1]Lookup for use classification'!$D$1,B815)),ISNUMBER(SEARCH('[1]Lookup for use classification'!$E$1,B815))),'[1]Lookup for use classification'!$A$1,IF(ISNUMBER(SEARCH('[1]Lookup for use classification'!$B$2,B815)),'[1]Lookup for use classification'!$A$2,IF(ISNUMBER(SEARCH('[1]Lookup for use classification'!$B$3,B815)),'[1]Lookup for use classification'!$A$3,IF(OR(ISNUMBER(SEARCH('[1]Lookup for use classification'!$B$4,B815)),ISNUMBER(SEARCH('[1]Lookup for use classification'!$C$4,B815)),ISNUMBER(SEARCH('[1]Lookup for use classification'!$D$4,B815)),ISNUMBER(SEARCH('[1]Lookup for use classification'!$E$4,B815))),'[1]Lookup for use classification'!$A$4,IF(OR(ISNUMBER(SEARCH('[1]Lookup for use classification'!$B$5,B815)),ISNUMBER(SEARCH('[1]Lookup for use classification'!$C$5,B815)),ISNUMBER(SEARCH('[1]Lookup for use classification'!$D$5,B815))),'[1]Lookup for use classification'!$A$5,IF(OR(ISNUMBER(SEARCH('[1]Lookup for use classification'!$B$7,B815)),ISNUMBER(SEARCH('[1]Lookup for use classification'!$C$7,B815)),ISNUMBER(SEARCH('[1]Lookup for use classification'!$D$7,B815))),'[1]Lookup for use classification'!$A$7,IF(OR(ISNUMBER(SEARCH('[1]Lookup for use classification'!$B$9,B815)),ISNUMBER(SEARCH('[1]Lookup for use classification'!$C$9,B815)),ISNUMBER(SEARCH('[1]Lookup for use classification'!$D$9,B815)),ISNUMBER(SEARCH('[1]Lookup for use classification'!$E$9,B815)),ISNUMBER(SEARCH('[1]Lookup for use classification'!$F$9,B815)),ISNUMBER(SEARCH('[1]Lookup for use classification'!$G$9,B815)),ISNUMBER(SEARCH('[1]Lookup for use classification'!$H$9,B815)),ISNUMBER(SEARCH('[1]Lookup for use classification'!$I$9,B815)),ISNUMBER(SEARCH('[1]Lookup for use classification'!$J$9,B815)),ISNUMBER(SEARCH('[1]Lookup for use classification'!$K$9,B815))),'[1]Lookup for use classification'!$A$9,IF(OR(ISNUMBER(SEARCH('[1]Lookup for use classification'!$B$10,B815)),ISNUMBER(SEARCH('[1]Lookup for use classification'!$C$10,B815)),ISNUMBER(SEARCH('[1]Lookup for use classification'!$D$10,B815)),ISNUMBER(SEARCH('[1]Lookup for use classification'!$E$10,B815)),ISNUMBER(SEARCH('[1]Lookup for use classification'!$F$10,B815)),ISNUMBER(SEARCH('[1]Lookup for use classification'!$G$10,B815))),'[1]Lookup for use classification'!$A$10,IF(OR(ISNUMBER(SEARCH('[1]Lookup for use classification'!$B$11,B815)),ISNUMBER(SEARCH('[1]Lookup for use classification'!$C$11,B815))),'[1]Lookup for use classification'!$A$11,IF(OR(ISNUMBER(SEARCH('[1]Lookup for use classification'!$B$12,B815)),ISNUMBER(SEARCH('[1]Lookup for use classification'!$C$12,B815))),'[1]Lookup for use classification'!$A$12,IF(OR(ISNUMBER(SEARCH('[1]Lookup for use classification'!$B$13,B815)),ISNUMBER(SEARCH('[1]Lookup for use classification'!$C$13,B815)),ISNUMBER(SEARCH('[1]Lookup for use classification'!$D$13,B815)),,ISNUMBER(SEARCH('[1]Lookup for use classification'!$C$13,B815)),ISNUMBER(SEARCH('[1]Lookup for use classification'!$E$13,B815))),'[1]Lookup for use classification'!$A$13,IF(OR(ISNUMBER(SEARCH('[1]Lookup for use classification'!$B$14,B815)),ISNUMBER(SEARCH('[1]Lookup for use classification'!$C$14,B815))),'[1]Lookup for use classification'!$A$14,"Other"))))))))))))</f>
        <v>Other</v>
      </c>
      <c r="D815" s="39">
        <v>1104</v>
      </c>
      <c r="E815" s="41"/>
      <c r="F815" s="41"/>
    </row>
    <row r="816" spans="1:6">
      <c r="A816" s="16" t="s">
        <v>952</v>
      </c>
      <c r="B816" s="38" t="s">
        <v>986</v>
      </c>
      <c r="C816" s="133" t="str">
        <f>IF(OR(ISNUMBER(SEARCH('[1]Lookup for use classification'!$B$1,B816)),ISNUMBER(SEARCH('[1]Lookup for use classification'!$C$1,B816)),ISNUMBER(SEARCH('[1]Lookup for use classification'!$D$1,B816)),ISNUMBER(SEARCH('[1]Lookup for use classification'!$E$1,B816))),'[1]Lookup for use classification'!$A$1,IF(ISNUMBER(SEARCH('[1]Lookup for use classification'!$B$2,B816)),'[1]Lookup for use classification'!$A$2,IF(ISNUMBER(SEARCH('[1]Lookup for use classification'!$B$3,B816)),'[1]Lookup for use classification'!$A$3,IF(OR(ISNUMBER(SEARCH('[1]Lookup for use classification'!$B$4,B816)),ISNUMBER(SEARCH('[1]Lookup for use classification'!$C$4,B816)),ISNUMBER(SEARCH('[1]Lookup for use classification'!$D$4,B816)),ISNUMBER(SEARCH('[1]Lookup for use classification'!$E$4,B816))),'[1]Lookup for use classification'!$A$4,IF(OR(ISNUMBER(SEARCH('[1]Lookup for use classification'!$B$5,B816)),ISNUMBER(SEARCH('[1]Lookup for use classification'!$C$5,B816)),ISNUMBER(SEARCH('[1]Lookup for use classification'!$D$5,B816))),'[1]Lookup for use classification'!$A$5,IF(OR(ISNUMBER(SEARCH('[1]Lookup for use classification'!$B$7,B816)),ISNUMBER(SEARCH('[1]Lookup for use classification'!$C$7,B816)),ISNUMBER(SEARCH('[1]Lookup for use classification'!$D$7,B816))),'[1]Lookup for use classification'!$A$7,IF(OR(ISNUMBER(SEARCH('[1]Lookup for use classification'!$B$9,B816)),ISNUMBER(SEARCH('[1]Lookup for use classification'!$C$9,B816)),ISNUMBER(SEARCH('[1]Lookup for use classification'!$D$9,B816)),ISNUMBER(SEARCH('[1]Lookup for use classification'!$E$9,B816)),ISNUMBER(SEARCH('[1]Lookup for use classification'!$F$9,B816)),ISNUMBER(SEARCH('[1]Lookup for use classification'!$G$9,B816)),ISNUMBER(SEARCH('[1]Lookup for use classification'!$H$9,B816)),ISNUMBER(SEARCH('[1]Lookup for use classification'!$I$9,B816)),ISNUMBER(SEARCH('[1]Lookup for use classification'!$J$9,B816)),ISNUMBER(SEARCH('[1]Lookup for use classification'!$K$9,B816))),'[1]Lookup for use classification'!$A$9,IF(OR(ISNUMBER(SEARCH('[1]Lookup for use classification'!$B$10,B816)),ISNUMBER(SEARCH('[1]Lookup for use classification'!$C$10,B816)),ISNUMBER(SEARCH('[1]Lookup for use classification'!$D$10,B816)),ISNUMBER(SEARCH('[1]Lookup for use classification'!$E$10,B816)),ISNUMBER(SEARCH('[1]Lookup for use classification'!$F$10,B816)),ISNUMBER(SEARCH('[1]Lookup for use classification'!$G$10,B816))),'[1]Lookup for use classification'!$A$10,IF(OR(ISNUMBER(SEARCH('[1]Lookup for use classification'!$B$11,B816)),ISNUMBER(SEARCH('[1]Lookup for use classification'!$C$11,B816))),'[1]Lookup for use classification'!$A$11,IF(OR(ISNUMBER(SEARCH('[1]Lookup for use classification'!$B$12,B816)),ISNUMBER(SEARCH('[1]Lookup for use classification'!$C$12,B816))),'[1]Lookup for use classification'!$A$12,IF(OR(ISNUMBER(SEARCH('[1]Lookup for use classification'!$B$13,B816)),ISNUMBER(SEARCH('[1]Lookup for use classification'!$C$13,B816)),ISNUMBER(SEARCH('[1]Lookup for use classification'!$D$13,B816)),,ISNUMBER(SEARCH('[1]Lookup for use classification'!$C$13,B816)),ISNUMBER(SEARCH('[1]Lookup for use classification'!$E$13,B816))),'[1]Lookup for use classification'!$A$13,IF(OR(ISNUMBER(SEARCH('[1]Lookup for use classification'!$B$14,B816)),ISNUMBER(SEARCH('[1]Lookup for use classification'!$C$14,B816))),'[1]Lookup for use classification'!$A$14,"Other"))))))))))))</f>
        <v>Other</v>
      </c>
      <c r="D816" s="39"/>
      <c r="E816" s="41"/>
      <c r="F816" s="41"/>
    </row>
    <row r="817" spans="1:6">
      <c r="A817" s="16" t="s">
        <v>952</v>
      </c>
      <c r="B817" s="42" t="s">
        <v>987</v>
      </c>
      <c r="C817" s="133" t="str">
        <f>IF(OR(ISNUMBER(SEARCH('[1]Lookup for use classification'!$B$1,B817)),ISNUMBER(SEARCH('[1]Lookup for use classification'!$C$1,B817)),ISNUMBER(SEARCH('[1]Lookup for use classification'!$D$1,B817)),ISNUMBER(SEARCH('[1]Lookup for use classification'!$E$1,B817))),'[1]Lookup for use classification'!$A$1,IF(ISNUMBER(SEARCH('[1]Lookup for use classification'!$B$2,B817)),'[1]Lookup for use classification'!$A$2,IF(ISNUMBER(SEARCH('[1]Lookup for use classification'!$B$3,B817)),'[1]Lookup for use classification'!$A$3,IF(OR(ISNUMBER(SEARCH('[1]Lookup for use classification'!$B$4,B817)),ISNUMBER(SEARCH('[1]Lookup for use classification'!$C$4,B817)),ISNUMBER(SEARCH('[1]Lookup for use classification'!$D$4,B817)),ISNUMBER(SEARCH('[1]Lookup for use classification'!$E$4,B817))),'[1]Lookup for use classification'!$A$4,IF(OR(ISNUMBER(SEARCH('[1]Lookup for use classification'!$B$5,B817)),ISNUMBER(SEARCH('[1]Lookup for use classification'!$C$5,B817)),ISNUMBER(SEARCH('[1]Lookup for use classification'!$D$5,B817))),'[1]Lookup for use classification'!$A$5,IF(OR(ISNUMBER(SEARCH('[1]Lookup for use classification'!$B$7,B817)),ISNUMBER(SEARCH('[1]Lookup for use classification'!$C$7,B817)),ISNUMBER(SEARCH('[1]Lookup for use classification'!$D$7,B817))),'[1]Lookup for use classification'!$A$7,IF(OR(ISNUMBER(SEARCH('[1]Lookup for use classification'!$B$9,B817)),ISNUMBER(SEARCH('[1]Lookup for use classification'!$C$9,B817)),ISNUMBER(SEARCH('[1]Lookup for use classification'!$D$9,B817)),ISNUMBER(SEARCH('[1]Lookup for use classification'!$E$9,B817)),ISNUMBER(SEARCH('[1]Lookup for use classification'!$F$9,B817)),ISNUMBER(SEARCH('[1]Lookup for use classification'!$G$9,B817)),ISNUMBER(SEARCH('[1]Lookup for use classification'!$H$9,B817)),ISNUMBER(SEARCH('[1]Lookup for use classification'!$I$9,B817)),ISNUMBER(SEARCH('[1]Lookup for use classification'!$J$9,B817)),ISNUMBER(SEARCH('[1]Lookup for use classification'!$K$9,B817))),'[1]Lookup for use classification'!$A$9,IF(OR(ISNUMBER(SEARCH('[1]Lookup for use classification'!$B$10,B817)),ISNUMBER(SEARCH('[1]Lookup for use classification'!$C$10,B817)),ISNUMBER(SEARCH('[1]Lookup for use classification'!$D$10,B817)),ISNUMBER(SEARCH('[1]Lookup for use classification'!$E$10,B817)),ISNUMBER(SEARCH('[1]Lookup for use classification'!$F$10,B817)),ISNUMBER(SEARCH('[1]Lookup for use classification'!$G$10,B817))),'[1]Lookup for use classification'!$A$10,IF(OR(ISNUMBER(SEARCH('[1]Lookup for use classification'!$B$11,B817)),ISNUMBER(SEARCH('[1]Lookup for use classification'!$C$11,B817))),'[1]Lookup for use classification'!$A$11,IF(OR(ISNUMBER(SEARCH('[1]Lookup for use classification'!$B$12,B817)),ISNUMBER(SEARCH('[1]Lookup for use classification'!$C$12,B817))),'[1]Lookup for use classification'!$A$12,IF(OR(ISNUMBER(SEARCH('[1]Lookup for use classification'!$B$13,B817)),ISNUMBER(SEARCH('[1]Lookup for use classification'!$C$13,B817)),ISNUMBER(SEARCH('[1]Lookup for use classification'!$D$13,B817)),,ISNUMBER(SEARCH('[1]Lookup for use classification'!$C$13,B817)),ISNUMBER(SEARCH('[1]Lookup for use classification'!$E$13,B817))),'[1]Lookup for use classification'!$A$13,IF(OR(ISNUMBER(SEARCH('[1]Lookup for use classification'!$B$14,B817)),ISNUMBER(SEARCH('[1]Lookup for use classification'!$C$14,B817))),'[1]Lookup for use classification'!$A$14,"Other"))))))))))))</f>
        <v>Other</v>
      </c>
      <c r="D817" s="39">
        <v>10662</v>
      </c>
      <c r="E817" s="41"/>
      <c r="F817" s="41"/>
    </row>
    <row r="818" spans="1:6">
      <c r="A818" s="16" t="s">
        <v>952</v>
      </c>
      <c r="B818" s="38" t="s">
        <v>988</v>
      </c>
      <c r="C818" s="133" t="str">
        <f>IF(OR(ISNUMBER(SEARCH('[1]Lookup for use classification'!$B$1,B818)),ISNUMBER(SEARCH('[1]Lookup for use classification'!$C$1,B818)),ISNUMBER(SEARCH('[1]Lookup for use classification'!$D$1,B818)),ISNUMBER(SEARCH('[1]Lookup for use classification'!$E$1,B818))),'[1]Lookup for use classification'!$A$1,IF(ISNUMBER(SEARCH('[1]Lookup for use classification'!$B$2,B818)),'[1]Lookup for use classification'!$A$2,IF(ISNUMBER(SEARCH('[1]Lookup for use classification'!$B$3,B818)),'[1]Lookup for use classification'!$A$3,IF(OR(ISNUMBER(SEARCH('[1]Lookup for use classification'!$B$4,B818)),ISNUMBER(SEARCH('[1]Lookup for use classification'!$C$4,B818)),ISNUMBER(SEARCH('[1]Lookup for use classification'!$D$4,B818)),ISNUMBER(SEARCH('[1]Lookup for use classification'!$E$4,B818))),'[1]Lookup for use classification'!$A$4,IF(OR(ISNUMBER(SEARCH('[1]Lookup for use classification'!$B$5,B818)),ISNUMBER(SEARCH('[1]Lookup for use classification'!$C$5,B818)),ISNUMBER(SEARCH('[1]Lookup for use classification'!$D$5,B818))),'[1]Lookup for use classification'!$A$5,IF(OR(ISNUMBER(SEARCH('[1]Lookup for use classification'!$B$7,B818)),ISNUMBER(SEARCH('[1]Lookup for use classification'!$C$7,B818)),ISNUMBER(SEARCH('[1]Lookup for use classification'!$D$7,B818))),'[1]Lookup for use classification'!$A$7,IF(OR(ISNUMBER(SEARCH('[1]Lookup for use classification'!$B$9,B818)),ISNUMBER(SEARCH('[1]Lookup for use classification'!$C$9,B818)),ISNUMBER(SEARCH('[1]Lookup for use classification'!$D$9,B818)),ISNUMBER(SEARCH('[1]Lookup for use classification'!$E$9,B818)),ISNUMBER(SEARCH('[1]Lookup for use classification'!$F$9,B818)),ISNUMBER(SEARCH('[1]Lookup for use classification'!$G$9,B818)),ISNUMBER(SEARCH('[1]Lookup for use classification'!$H$9,B818)),ISNUMBER(SEARCH('[1]Lookup for use classification'!$I$9,B818)),ISNUMBER(SEARCH('[1]Lookup for use classification'!$J$9,B818)),ISNUMBER(SEARCH('[1]Lookup for use classification'!$K$9,B818))),'[1]Lookup for use classification'!$A$9,IF(OR(ISNUMBER(SEARCH('[1]Lookup for use classification'!$B$10,B818)),ISNUMBER(SEARCH('[1]Lookup for use classification'!$C$10,B818)),ISNUMBER(SEARCH('[1]Lookup for use classification'!$D$10,B818)),ISNUMBER(SEARCH('[1]Lookup for use classification'!$E$10,B818)),ISNUMBER(SEARCH('[1]Lookup for use classification'!$F$10,B818)),ISNUMBER(SEARCH('[1]Lookup for use classification'!$G$10,B818))),'[1]Lookup for use classification'!$A$10,IF(OR(ISNUMBER(SEARCH('[1]Lookup for use classification'!$B$11,B818)),ISNUMBER(SEARCH('[1]Lookup for use classification'!$C$11,B818))),'[1]Lookup for use classification'!$A$11,IF(OR(ISNUMBER(SEARCH('[1]Lookup for use classification'!$B$12,B818)),ISNUMBER(SEARCH('[1]Lookup for use classification'!$C$12,B818))),'[1]Lookup for use classification'!$A$12,IF(OR(ISNUMBER(SEARCH('[1]Lookup for use classification'!$B$13,B818)),ISNUMBER(SEARCH('[1]Lookup for use classification'!$C$13,B818)),ISNUMBER(SEARCH('[1]Lookup for use classification'!$D$13,B818)),,ISNUMBER(SEARCH('[1]Lookup for use classification'!$C$13,B818)),ISNUMBER(SEARCH('[1]Lookup for use classification'!$E$13,B818))),'[1]Lookup for use classification'!$A$13,IF(OR(ISNUMBER(SEARCH('[1]Lookup for use classification'!$B$14,B818)),ISNUMBER(SEARCH('[1]Lookup for use classification'!$C$14,B818))),'[1]Lookup for use classification'!$A$14,"Other"))))))))))))</f>
        <v>Warehousing</v>
      </c>
      <c r="D818" s="39">
        <v>6531</v>
      </c>
      <c r="E818" s="41"/>
      <c r="F818" s="41"/>
    </row>
    <row r="819" spans="1:6">
      <c r="A819" s="16" t="s">
        <v>952</v>
      </c>
      <c r="B819" s="38" t="s">
        <v>66</v>
      </c>
      <c r="C819" s="133" t="str">
        <f>IF(OR(ISNUMBER(SEARCH('[1]Lookup for use classification'!$B$1,B819)),ISNUMBER(SEARCH('[1]Lookup for use classification'!$C$1,B819)),ISNUMBER(SEARCH('[1]Lookup for use classification'!$D$1,B819)),ISNUMBER(SEARCH('[1]Lookup for use classification'!$E$1,B819))),'[1]Lookup for use classification'!$A$1,IF(ISNUMBER(SEARCH('[1]Lookup for use classification'!$B$2,B819)),'[1]Lookup for use classification'!$A$2,IF(ISNUMBER(SEARCH('[1]Lookup for use classification'!$B$3,B819)),'[1]Lookup for use classification'!$A$3,IF(OR(ISNUMBER(SEARCH('[1]Lookup for use classification'!$B$4,B819)),ISNUMBER(SEARCH('[1]Lookup for use classification'!$C$4,B819)),ISNUMBER(SEARCH('[1]Lookup for use classification'!$D$4,B819)),ISNUMBER(SEARCH('[1]Lookup for use classification'!$E$4,B819))),'[1]Lookup for use classification'!$A$4,IF(OR(ISNUMBER(SEARCH('[1]Lookup for use classification'!$B$5,B819)),ISNUMBER(SEARCH('[1]Lookup for use classification'!$C$5,B819)),ISNUMBER(SEARCH('[1]Lookup for use classification'!$D$5,B819))),'[1]Lookup for use classification'!$A$5,IF(OR(ISNUMBER(SEARCH('[1]Lookup for use classification'!$B$7,B819)),ISNUMBER(SEARCH('[1]Lookup for use classification'!$C$7,B819)),ISNUMBER(SEARCH('[1]Lookup for use classification'!$D$7,B819))),'[1]Lookup for use classification'!$A$7,IF(OR(ISNUMBER(SEARCH('[1]Lookup for use classification'!$B$9,B819)),ISNUMBER(SEARCH('[1]Lookup for use classification'!$C$9,B819)),ISNUMBER(SEARCH('[1]Lookup for use classification'!$D$9,B819)),ISNUMBER(SEARCH('[1]Lookup for use classification'!$E$9,B819)),ISNUMBER(SEARCH('[1]Lookup for use classification'!$F$9,B819)),ISNUMBER(SEARCH('[1]Lookup for use classification'!$G$9,B819)),ISNUMBER(SEARCH('[1]Lookup for use classification'!$H$9,B819)),ISNUMBER(SEARCH('[1]Lookup for use classification'!$I$9,B819)),ISNUMBER(SEARCH('[1]Lookup for use classification'!$J$9,B819)),ISNUMBER(SEARCH('[1]Lookup for use classification'!$K$9,B819))),'[1]Lookup for use classification'!$A$9,IF(OR(ISNUMBER(SEARCH('[1]Lookup for use classification'!$B$10,B819)),ISNUMBER(SEARCH('[1]Lookup for use classification'!$C$10,B819)),ISNUMBER(SEARCH('[1]Lookup for use classification'!$D$10,B819)),ISNUMBER(SEARCH('[1]Lookup for use classification'!$E$10,B819)),ISNUMBER(SEARCH('[1]Lookup for use classification'!$F$10,B819)),ISNUMBER(SEARCH('[1]Lookup for use classification'!$G$10,B819))),'[1]Lookup for use classification'!$A$10,IF(OR(ISNUMBER(SEARCH('[1]Lookup for use classification'!$B$11,B819)),ISNUMBER(SEARCH('[1]Lookup for use classification'!$C$11,B819))),'[1]Lookup for use classification'!$A$11,IF(OR(ISNUMBER(SEARCH('[1]Lookup for use classification'!$B$12,B819)),ISNUMBER(SEARCH('[1]Lookup for use classification'!$C$12,B819))),'[1]Lookup for use classification'!$A$12,IF(OR(ISNUMBER(SEARCH('[1]Lookup for use classification'!$B$13,B819)),ISNUMBER(SEARCH('[1]Lookup for use classification'!$C$13,B819)),ISNUMBER(SEARCH('[1]Lookup for use classification'!$D$13,B819)),,ISNUMBER(SEARCH('[1]Lookup for use classification'!$C$13,B819)),ISNUMBER(SEARCH('[1]Lookup for use classification'!$E$13,B819))),'[1]Lookup for use classification'!$A$13,IF(OR(ISNUMBER(SEARCH('[1]Lookup for use classification'!$B$14,B819)),ISNUMBER(SEARCH('[1]Lookup for use classification'!$C$14,B819))),'[1]Lookup for use classification'!$A$14,"Other"))))))))))))</f>
        <v>Water &amp; Sewer</v>
      </c>
      <c r="D819" s="39">
        <v>6720</v>
      </c>
      <c r="E819" s="41"/>
      <c r="F819" s="41"/>
    </row>
    <row r="820" spans="1:6">
      <c r="A820" s="56" t="s">
        <v>1842</v>
      </c>
      <c r="B820" s="47" t="s">
        <v>1883</v>
      </c>
      <c r="C820" s="133" t="str">
        <f>IF(OR(ISNUMBER(SEARCH('[1]Lookup for use classification'!$B$1,B820)),ISNUMBER(SEARCH('[1]Lookup for use classification'!$C$1,B820)),ISNUMBER(SEARCH('[1]Lookup for use classification'!$D$1,B820)),ISNUMBER(SEARCH('[1]Lookup for use classification'!$E$1,B820))),'[1]Lookup for use classification'!$A$1,IF(ISNUMBER(SEARCH('[1]Lookup for use classification'!$B$2,B820)),'[1]Lookup for use classification'!$A$2,IF(ISNUMBER(SEARCH('[1]Lookup for use classification'!$B$3,B820)),'[1]Lookup for use classification'!$A$3,IF(OR(ISNUMBER(SEARCH('[1]Lookup for use classification'!$B$4,B820)),ISNUMBER(SEARCH('[1]Lookup for use classification'!$C$4,B820)),ISNUMBER(SEARCH('[1]Lookup for use classification'!$D$4,B820)),ISNUMBER(SEARCH('[1]Lookup for use classification'!$E$4,B820))),'[1]Lookup for use classification'!$A$4,IF(OR(ISNUMBER(SEARCH('[1]Lookup for use classification'!$B$5,B820)),ISNUMBER(SEARCH('[1]Lookup for use classification'!$C$5,B820)),ISNUMBER(SEARCH('[1]Lookup for use classification'!$D$5,B820))),'[1]Lookup for use classification'!$A$5,IF(OR(ISNUMBER(SEARCH('[1]Lookup for use classification'!$B$7,B820)),ISNUMBER(SEARCH('[1]Lookup for use classification'!$C$7,B820)),ISNUMBER(SEARCH('[1]Lookup for use classification'!$D$7,B820))),'[1]Lookup for use classification'!$A$7,IF(OR(ISNUMBER(SEARCH('[1]Lookup for use classification'!$B$9,B820)),ISNUMBER(SEARCH('[1]Lookup for use classification'!$C$9,B820)),ISNUMBER(SEARCH('[1]Lookup for use classification'!$D$9,B820)),ISNUMBER(SEARCH('[1]Lookup for use classification'!$E$9,B820)),ISNUMBER(SEARCH('[1]Lookup for use classification'!$F$9,B820)),ISNUMBER(SEARCH('[1]Lookup for use classification'!$G$9,B820)),ISNUMBER(SEARCH('[1]Lookup for use classification'!$H$9,B820)),ISNUMBER(SEARCH('[1]Lookup for use classification'!$I$9,B820)),ISNUMBER(SEARCH('[1]Lookup for use classification'!$J$9,B820)),ISNUMBER(SEARCH('[1]Lookup for use classification'!$K$9,B820))),'[1]Lookup for use classification'!$A$9,IF(OR(ISNUMBER(SEARCH('[1]Lookup for use classification'!$B$10,B820)),ISNUMBER(SEARCH('[1]Lookup for use classification'!$C$10,B820)),ISNUMBER(SEARCH('[1]Lookup for use classification'!$D$10,B820)),ISNUMBER(SEARCH('[1]Lookup for use classification'!$E$10,B820)),ISNUMBER(SEARCH('[1]Lookup for use classification'!$F$10,B820)),ISNUMBER(SEARCH('[1]Lookup for use classification'!$G$10,B820))),'[1]Lookup for use classification'!$A$10,IF(OR(ISNUMBER(SEARCH('[1]Lookup for use classification'!$B$11,B820)),ISNUMBER(SEARCH('[1]Lookup for use classification'!$C$11,B820))),'[1]Lookup for use classification'!$A$11,IF(OR(ISNUMBER(SEARCH('[1]Lookup for use classification'!$B$12,B820)),ISNUMBER(SEARCH('[1]Lookup for use classification'!$C$12,B820))),'[1]Lookup for use classification'!$A$12,IF(OR(ISNUMBER(SEARCH('[1]Lookup for use classification'!$B$13,B820)),ISNUMBER(SEARCH('[1]Lookup for use classification'!$C$13,B820)),ISNUMBER(SEARCH('[1]Lookup for use classification'!$D$13,B820)),,ISNUMBER(SEARCH('[1]Lookup for use classification'!$C$13,B820)),ISNUMBER(SEARCH('[1]Lookup for use classification'!$E$13,B820))),'[1]Lookup for use classification'!$A$13,IF(OR(ISNUMBER(SEARCH('[1]Lookup for use classification'!$B$14,B820)),ISNUMBER(SEARCH('[1]Lookup for use classification'!$C$14,B820))),'[1]Lookup for use classification'!$A$14,"Other"))))))))))))</f>
        <v>Office</v>
      </c>
      <c r="D820" s="57"/>
      <c r="E820" s="58"/>
      <c r="F820" s="58"/>
    </row>
    <row r="821" spans="1:6">
      <c r="A821" s="56" t="s">
        <v>1842</v>
      </c>
      <c r="B821" s="26" t="s">
        <v>1884</v>
      </c>
      <c r="C821" s="133" t="str">
        <f>IF(OR(ISNUMBER(SEARCH('[1]Lookup for use classification'!$B$1,B821)),ISNUMBER(SEARCH('[1]Lookup for use classification'!$C$1,B821)),ISNUMBER(SEARCH('[1]Lookup for use classification'!$D$1,B821)),ISNUMBER(SEARCH('[1]Lookup for use classification'!$E$1,B821))),'[1]Lookup for use classification'!$A$1,IF(ISNUMBER(SEARCH('[1]Lookup for use classification'!$B$2,B821)),'[1]Lookup for use classification'!$A$2,IF(ISNUMBER(SEARCH('[1]Lookup for use classification'!$B$3,B821)),'[1]Lookup for use classification'!$A$3,IF(OR(ISNUMBER(SEARCH('[1]Lookup for use classification'!$B$4,B821)),ISNUMBER(SEARCH('[1]Lookup for use classification'!$C$4,B821)),ISNUMBER(SEARCH('[1]Lookup for use classification'!$D$4,B821)),ISNUMBER(SEARCH('[1]Lookup for use classification'!$E$4,B821))),'[1]Lookup for use classification'!$A$4,IF(OR(ISNUMBER(SEARCH('[1]Lookup for use classification'!$B$5,B821)),ISNUMBER(SEARCH('[1]Lookup for use classification'!$C$5,B821)),ISNUMBER(SEARCH('[1]Lookup for use classification'!$D$5,B821))),'[1]Lookup for use classification'!$A$5,IF(OR(ISNUMBER(SEARCH('[1]Lookup for use classification'!$B$7,B821)),ISNUMBER(SEARCH('[1]Lookup for use classification'!$C$7,B821)),ISNUMBER(SEARCH('[1]Lookup for use classification'!$D$7,B821))),'[1]Lookup for use classification'!$A$7,IF(OR(ISNUMBER(SEARCH('[1]Lookup for use classification'!$B$9,B821)),ISNUMBER(SEARCH('[1]Lookup for use classification'!$C$9,B821)),ISNUMBER(SEARCH('[1]Lookup for use classification'!$D$9,B821)),ISNUMBER(SEARCH('[1]Lookup for use classification'!$E$9,B821)),ISNUMBER(SEARCH('[1]Lookup for use classification'!$F$9,B821)),ISNUMBER(SEARCH('[1]Lookup for use classification'!$G$9,B821)),ISNUMBER(SEARCH('[1]Lookup for use classification'!$H$9,B821)),ISNUMBER(SEARCH('[1]Lookup for use classification'!$I$9,B821)),ISNUMBER(SEARCH('[1]Lookup for use classification'!$J$9,B821)),ISNUMBER(SEARCH('[1]Lookup for use classification'!$K$9,B821))),'[1]Lookup for use classification'!$A$9,IF(OR(ISNUMBER(SEARCH('[1]Lookup for use classification'!$B$10,B821)),ISNUMBER(SEARCH('[1]Lookup for use classification'!$C$10,B821)),ISNUMBER(SEARCH('[1]Lookup for use classification'!$D$10,B821)),ISNUMBER(SEARCH('[1]Lookup for use classification'!$E$10,B821)),ISNUMBER(SEARCH('[1]Lookup for use classification'!$F$10,B821)),ISNUMBER(SEARCH('[1]Lookup for use classification'!$G$10,B821))),'[1]Lookup for use classification'!$A$10,IF(OR(ISNUMBER(SEARCH('[1]Lookup for use classification'!$B$11,B821)),ISNUMBER(SEARCH('[1]Lookup for use classification'!$C$11,B821))),'[1]Lookup for use classification'!$A$11,IF(OR(ISNUMBER(SEARCH('[1]Lookup for use classification'!$B$12,B821)),ISNUMBER(SEARCH('[1]Lookup for use classification'!$C$12,B821))),'[1]Lookup for use classification'!$A$12,IF(OR(ISNUMBER(SEARCH('[1]Lookup for use classification'!$B$13,B821)),ISNUMBER(SEARCH('[1]Lookup for use classification'!$C$13,B821)),ISNUMBER(SEARCH('[1]Lookup for use classification'!$D$13,B821)),,ISNUMBER(SEARCH('[1]Lookup for use classification'!$C$13,B821)),ISNUMBER(SEARCH('[1]Lookup for use classification'!$E$13,B821))),'[1]Lookup for use classification'!$A$13,IF(OR(ISNUMBER(SEARCH('[1]Lookup for use classification'!$B$14,B821)),ISNUMBER(SEARCH('[1]Lookup for use classification'!$C$14,B821))),'[1]Lookup for use classification'!$A$14,"Other"))))))))))))</f>
        <v>Other</v>
      </c>
      <c r="D821" s="57"/>
      <c r="E821" s="58"/>
      <c r="F821" s="58"/>
    </row>
    <row r="822" spans="1:6">
      <c r="A822" s="56" t="s">
        <v>1842</v>
      </c>
      <c r="B822" s="26" t="s">
        <v>1885</v>
      </c>
      <c r="C822" s="133" t="str">
        <f>IF(OR(ISNUMBER(SEARCH('[1]Lookup for use classification'!$B$1,B822)),ISNUMBER(SEARCH('[1]Lookup for use classification'!$C$1,B822)),ISNUMBER(SEARCH('[1]Lookup for use classification'!$D$1,B822)),ISNUMBER(SEARCH('[1]Lookup for use classification'!$E$1,B822))),'[1]Lookup for use classification'!$A$1,IF(ISNUMBER(SEARCH('[1]Lookup for use classification'!$B$2,B822)),'[1]Lookup for use classification'!$A$2,IF(ISNUMBER(SEARCH('[1]Lookup for use classification'!$B$3,B822)),'[1]Lookup for use classification'!$A$3,IF(OR(ISNUMBER(SEARCH('[1]Lookup for use classification'!$B$4,B822)),ISNUMBER(SEARCH('[1]Lookup for use classification'!$C$4,B822)),ISNUMBER(SEARCH('[1]Lookup for use classification'!$D$4,B822)),ISNUMBER(SEARCH('[1]Lookup for use classification'!$E$4,B822))),'[1]Lookup for use classification'!$A$4,IF(OR(ISNUMBER(SEARCH('[1]Lookup for use classification'!$B$5,B822)),ISNUMBER(SEARCH('[1]Lookup for use classification'!$C$5,B822)),ISNUMBER(SEARCH('[1]Lookup for use classification'!$D$5,B822))),'[1]Lookup for use classification'!$A$5,IF(OR(ISNUMBER(SEARCH('[1]Lookup for use classification'!$B$7,B822)),ISNUMBER(SEARCH('[1]Lookup for use classification'!$C$7,B822)),ISNUMBER(SEARCH('[1]Lookup for use classification'!$D$7,B822))),'[1]Lookup for use classification'!$A$7,IF(OR(ISNUMBER(SEARCH('[1]Lookup for use classification'!$B$9,B822)),ISNUMBER(SEARCH('[1]Lookup for use classification'!$C$9,B822)),ISNUMBER(SEARCH('[1]Lookup for use classification'!$D$9,B822)),ISNUMBER(SEARCH('[1]Lookup for use classification'!$E$9,B822)),ISNUMBER(SEARCH('[1]Lookup for use classification'!$F$9,B822)),ISNUMBER(SEARCH('[1]Lookup for use classification'!$G$9,B822)),ISNUMBER(SEARCH('[1]Lookup for use classification'!$H$9,B822)),ISNUMBER(SEARCH('[1]Lookup for use classification'!$I$9,B822)),ISNUMBER(SEARCH('[1]Lookup for use classification'!$J$9,B822)),ISNUMBER(SEARCH('[1]Lookup for use classification'!$K$9,B822))),'[1]Lookup for use classification'!$A$9,IF(OR(ISNUMBER(SEARCH('[1]Lookup for use classification'!$B$10,B822)),ISNUMBER(SEARCH('[1]Lookup for use classification'!$C$10,B822)),ISNUMBER(SEARCH('[1]Lookup for use classification'!$D$10,B822)),ISNUMBER(SEARCH('[1]Lookup for use classification'!$E$10,B822)),ISNUMBER(SEARCH('[1]Lookup for use classification'!$F$10,B822)),ISNUMBER(SEARCH('[1]Lookup for use classification'!$G$10,B822))),'[1]Lookup for use classification'!$A$10,IF(OR(ISNUMBER(SEARCH('[1]Lookup for use classification'!$B$11,B822)),ISNUMBER(SEARCH('[1]Lookup for use classification'!$C$11,B822))),'[1]Lookup for use classification'!$A$11,IF(OR(ISNUMBER(SEARCH('[1]Lookup for use classification'!$B$12,B822)),ISNUMBER(SEARCH('[1]Lookup for use classification'!$C$12,B822))),'[1]Lookup for use classification'!$A$12,IF(OR(ISNUMBER(SEARCH('[1]Lookup for use classification'!$B$13,B822)),ISNUMBER(SEARCH('[1]Lookup for use classification'!$C$13,B822)),ISNUMBER(SEARCH('[1]Lookup for use classification'!$D$13,B822)),,ISNUMBER(SEARCH('[1]Lookup for use classification'!$C$13,B822)),ISNUMBER(SEARCH('[1]Lookup for use classification'!$E$13,B822))),'[1]Lookup for use classification'!$A$13,IF(OR(ISNUMBER(SEARCH('[1]Lookup for use classification'!$B$14,B822)),ISNUMBER(SEARCH('[1]Lookup for use classification'!$C$14,B822))),'[1]Lookup for use classification'!$A$14,"Other"))))))))))))</f>
        <v>Warehousing</v>
      </c>
      <c r="D822" s="57"/>
      <c r="E822" s="58"/>
      <c r="F822" s="58"/>
    </row>
    <row r="823" spans="1:6">
      <c r="A823" s="56" t="s">
        <v>1842</v>
      </c>
      <c r="B823" s="26" t="s">
        <v>1886</v>
      </c>
      <c r="C823" s="133" t="str">
        <f>IF(OR(ISNUMBER(SEARCH('[1]Lookup for use classification'!$B$1,B823)),ISNUMBER(SEARCH('[1]Lookup for use classification'!$C$1,B823)),ISNUMBER(SEARCH('[1]Lookup for use classification'!$D$1,B823)),ISNUMBER(SEARCH('[1]Lookup for use classification'!$E$1,B823))),'[1]Lookup for use classification'!$A$1,IF(ISNUMBER(SEARCH('[1]Lookup for use classification'!$B$2,B823)),'[1]Lookup for use classification'!$A$2,IF(ISNUMBER(SEARCH('[1]Lookup for use classification'!$B$3,B823)),'[1]Lookup for use classification'!$A$3,IF(OR(ISNUMBER(SEARCH('[1]Lookup for use classification'!$B$4,B823)),ISNUMBER(SEARCH('[1]Lookup for use classification'!$C$4,B823)),ISNUMBER(SEARCH('[1]Lookup for use classification'!$D$4,B823)),ISNUMBER(SEARCH('[1]Lookup for use classification'!$E$4,B823))),'[1]Lookup for use classification'!$A$4,IF(OR(ISNUMBER(SEARCH('[1]Lookup for use classification'!$B$5,B823)),ISNUMBER(SEARCH('[1]Lookup for use classification'!$C$5,B823)),ISNUMBER(SEARCH('[1]Lookup for use classification'!$D$5,B823))),'[1]Lookup for use classification'!$A$5,IF(OR(ISNUMBER(SEARCH('[1]Lookup for use classification'!$B$7,B823)),ISNUMBER(SEARCH('[1]Lookup for use classification'!$C$7,B823)),ISNUMBER(SEARCH('[1]Lookup for use classification'!$D$7,B823))),'[1]Lookup for use classification'!$A$7,IF(OR(ISNUMBER(SEARCH('[1]Lookup for use classification'!$B$9,B823)),ISNUMBER(SEARCH('[1]Lookup for use classification'!$C$9,B823)),ISNUMBER(SEARCH('[1]Lookup for use classification'!$D$9,B823)),ISNUMBER(SEARCH('[1]Lookup for use classification'!$E$9,B823)),ISNUMBER(SEARCH('[1]Lookup for use classification'!$F$9,B823)),ISNUMBER(SEARCH('[1]Lookup for use classification'!$G$9,B823)),ISNUMBER(SEARCH('[1]Lookup for use classification'!$H$9,B823)),ISNUMBER(SEARCH('[1]Lookup for use classification'!$I$9,B823)),ISNUMBER(SEARCH('[1]Lookup for use classification'!$J$9,B823)),ISNUMBER(SEARCH('[1]Lookup for use classification'!$K$9,B823))),'[1]Lookup for use classification'!$A$9,IF(OR(ISNUMBER(SEARCH('[1]Lookup for use classification'!$B$10,B823)),ISNUMBER(SEARCH('[1]Lookup for use classification'!$C$10,B823)),ISNUMBER(SEARCH('[1]Lookup for use classification'!$D$10,B823)),ISNUMBER(SEARCH('[1]Lookup for use classification'!$E$10,B823)),ISNUMBER(SEARCH('[1]Lookup for use classification'!$F$10,B823)),ISNUMBER(SEARCH('[1]Lookup for use classification'!$G$10,B823))),'[1]Lookup for use classification'!$A$10,IF(OR(ISNUMBER(SEARCH('[1]Lookup for use classification'!$B$11,B823)),ISNUMBER(SEARCH('[1]Lookup for use classification'!$C$11,B823))),'[1]Lookup for use classification'!$A$11,IF(OR(ISNUMBER(SEARCH('[1]Lookup for use classification'!$B$12,B823)),ISNUMBER(SEARCH('[1]Lookup for use classification'!$C$12,B823))),'[1]Lookup for use classification'!$A$12,IF(OR(ISNUMBER(SEARCH('[1]Lookup for use classification'!$B$13,B823)),ISNUMBER(SEARCH('[1]Lookup for use classification'!$C$13,B823)),ISNUMBER(SEARCH('[1]Lookup for use classification'!$D$13,B823)),,ISNUMBER(SEARCH('[1]Lookup for use classification'!$C$13,B823)),ISNUMBER(SEARCH('[1]Lookup for use classification'!$E$13,B823))),'[1]Lookup for use classification'!$A$13,IF(OR(ISNUMBER(SEARCH('[1]Lookup for use classification'!$B$14,B823)),ISNUMBER(SEARCH('[1]Lookup for use classification'!$C$14,B823))),'[1]Lookup for use classification'!$A$14,"Other"))))))))))))</f>
        <v>Office</v>
      </c>
      <c r="D823" s="57"/>
      <c r="E823" s="58"/>
      <c r="F823" s="58"/>
    </row>
    <row r="824" spans="1:6">
      <c r="A824" s="56" t="s">
        <v>1842</v>
      </c>
      <c r="B824" s="30" t="s">
        <v>1886</v>
      </c>
      <c r="C824" s="133" t="str">
        <f>IF(OR(ISNUMBER(SEARCH('[1]Lookup for use classification'!$B$1,B824)),ISNUMBER(SEARCH('[1]Lookup for use classification'!$C$1,B824)),ISNUMBER(SEARCH('[1]Lookup for use classification'!$D$1,B824)),ISNUMBER(SEARCH('[1]Lookup for use classification'!$E$1,B824))),'[1]Lookup for use classification'!$A$1,IF(ISNUMBER(SEARCH('[1]Lookup for use classification'!$B$2,B824)),'[1]Lookup for use classification'!$A$2,IF(ISNUMBER(SEARCH('[1]Lookup for use classification'!$B$3,B824)),'[1]Lookup for use classification'!$A$3,IF(OR(ISNUMBER(SEARCH('[1]Lookup for use classification'!$B$4,B824)),ISNUMBER(SEARCH('[1]Lookup for use classification'!$C$4,B824)),ISNUMBER(SEARCH('[1]Lookup for use classification'!$D$4,B824)),ISNUMBER(SEARCH('[1]Lookup for use classification'!$E$4,B824))),'[1]Lookup for use classification'!$A$4,IF(OR(ISNUMBER(SEARCH('[1]Lookup for use classification'!$B$5,B824)),ISNUMBER(SEARCH('[1]Lookup for use classification'!$C$5,B824)),ISNUMBER(SEARCH('[1]Lookup for use classification'!$D$5,B824))),'[1]Lookup for use classification'!$A$5,IF(OR(ISNUMBER(SEARCH('[1]Lookup for use classification'!$B$7,B824)),ISNUMBER(SEARCH('[1]Lookup for use classification'!$C$7,B824)),ISNUMBER(SEARCH('[1]Lookup for use classification'!$D$7,B824))),'[1]Lookup for use classification'!$A$7,IF(OR(ISNUMBER(SEARCH('[1]Lookup for use classification'!$B$9,B824)),ISNUMBER(SEARCH('[1]Lookup for use classification'!$C$9,B824)),ISNUMBER(SEARCH('[1]Lookup for use classification'!$D$9,B824)),ISNUMBER(SEARCH('[1]Lookup for use classification'!$E$9,B824)),ISNUMBER(SEARCH('[1]Lookup for use classification'!$F$9,B824)),ISNUMBER(SEARCH('[1]Lookup for use classification'!$G$9,B824)),ISNUMBER(SEARCH('[1]Lookup for use classification'!$H$9,B824)),ISNUMBER(SEARCH('[1]Lookup for use classification'!$I$9,B824)),ISNUMBER(SEARCH('[1]Lookup for use classification'!$J$9,B824)),ISNUMBER(SEARCH('[1]Lookup for use classification'!$K$9,B824))),'[1]Lookup for use classification'!$A$9,IF(OR(ISNUMBER(SEARCH('[1]Lookup for use classification'!$B$10,B824)),ISNUMBER(SEARCH('[1]Lookup for use classification'!$C$10,B824)),ISNUMBER(SEARCH('[1]Lookup for use classification'!$D$10,B824)),ISNUMBER(SEARCH('[1]Lookup for use classification'!$E$10,B824)),ISNUMBER(SEARCH('[1]Lookup for use classification'!$F$10,B824)),ISNUMBER(SEARCH('[1]Lookup for use classification'!$G$10,B824))),'[1]Lookup for use classification'!$A$10,IF(OR(ISNUMBER(SEARCH('[1]Lookup for use classification'!$B$11,B824)),ISNUMBER(SEARCH('[1]Lookup for use classification'!$C$11,B824))),'[1]Lookup for use classification'!$A$11,IF(OR(ISNUMBER(SEARCH('[1]Lookup for use classification'!$B$12,B824)),ISNUMBER(SEARCH('[1]Lookup for use classification'!$C$12,B824))),'[1]Lookup for use classification'!$A$12,IF(OR(ISNUMBER(SEARCH('[1]Lookup for use classification'!$B$13,B824)),ISNUMBER(SEARCH('[1]Lookup for use classification'!$C$13,B824)),ISNUMBER(SEARCH('[1]Lookup for use classification'!$D$13,B824)),,ISNUMBER(SEARCH('[1]Lookup for use classification'!$C$13,B824)),ISNUMBER(SEARCH('[1]Lookup for use classification'!$E$13,B824))),'[1]Lookup for use classification'!$A$13,IF(OR(ISNUMBER(SEARCH('[1]Lookup for use classification'!$B$14,B824)),ISNUMBER(SEARCH('[1]Lookup for use classification'!$C$14,B824))),'[1]Lookup for use classification'!$A$14,"Other"))))))))))))</f>
        <v>Office</v>
      </c>
      <c r="D824" s="57"/>
      <c r="E824" s="58"/>
      <c r="F824" s="58"/>
    </row>
    <row r="825" spans="1:6">
      <c r="A825" s="56" t="s">
        <v>1842</v>
      </c>
      <c r="B825" s="26" t="s">
        <v>1887</v>
      </c>
      <c r="C825" s="133" t="str">
        <f>IF(OR(ISNUMBER(SEARCH('[1]Lookup for use classification'!$B$1,B825)),ISNUMBER(SEARCH('[1]Lookup for use classification'!$C$1,B825)),ISNUMBER(SEARCH('[1]Lookup for use classification'!$D$1,B825)),ISNUMBER(SEARCH('[1]Lookup for use classification'!$E$1,B825))),'[1]Lookup for use classification'!$A$1,IF(ISNUMBER(SEARCH('[1]Lookup for use classification'!$B$2,B825)),'[1]Lookup for use classification'!$A$2,IF(ISNUMBER(SEARCH('[1]Lookup for use classification'!$B$3,B825)),'[1]Lookup for use classification'!$A$3,IF(OR(ISNUMBER(SEARCH('[1]Lookup for use classification'!$B$4,B825)),ISNUMBER(SEARCH('[1]Lookup for use classification'!$C$4,B825)),ISNUMBER(SEARCH('[1]Lookup for use classification'!$D$4,B825)),ISNUMBER(SEARCH('[1]Lookup for use classification'!$E$4,B825))),'[1]Lookup for use classification'!$A$4,IF(OR(ISNUMBER(SEARCH('[1]Lookup for use classification'!$B$5,B825)),ISNUMBER(SEARCH('[1]Lookup for use classification'!$C$5,B825)),ISNUMBER(SEARCH('[1]Lookup for use classification'!$D$5,B825))),'[1]Lookup for use classification'!$A$5,IF(OR(ISNUMBER(SEARCH('[1]Lookup for use classification'!$B$7,B825)),ISNUMBER(SEARCH('[1]Lookup for use classification'!$C$7,B825)),ISNUMBER(SEARCH('[1]Lookup for use classification'!$D$7,B825))),'[1]Lookup for use classification'!$A$7,IF(OR(ISNUMBER(SEARCH('[1]Lookup for use classification'!$B$9,B825)),ISNUMBER(SEARCH('[1]Lookup for use classification'!$C$9,B825)),ISNUMBER(SEARCH('[1]Lookup for use classification'!$D$9,B825)),ISNUMBER(SEARCH('[1]Lookup for use classification'!$E$9,B825)),ISNUMBER(SEARCH('[1]Lookup for use classification'!$F$9,B825)),ISNUMBER(SEARCH('[1]Lookup for use classification'!$G$9,B825)),ISNUMBER(SEARCH('[1]Lookup for use classification'!$H$9,B825)),ISNUMBER(SEARCH('[1]Lookup for use classification'!$I$9,B825)),ISNUMBER(SEARCH('[1]Lookup for use classification'!$J$9,B825)),ISNUMBER(SEARCH('[1]Lookup for use classification'!$K$9,B825))),'[1]Lookup for use classification'!$A$9,IF(OR(ISNUMBER(SEARCH('[1]Lookup for use classification'!$B$10,B825)),ISNUMBER(SEARCH('[1]Lookup for use classification'!$C$10,B825)),ISNUMBER(SEARCH('[1]Lookup for use classification'!$D$10,B825)),ISNUMBER(SEARCH('[1]Lookup for use classification'!$E$10,B825)),ISNUMBER(SEARCH('[1]Lookup for use classification'!$F$10,B825)),ISNUMBER(SEARCH('[1]Lookup for use classification'!$G$10,B825))),'[1]Lookup for use classification'!$A$10,IF(OR(ISNUMBER(SEARCH('[1]Lookup for use classification'!$B$11,B825)),ISNUMBER(SEARCH('[1]Lookup for use classification'!$C$11,B825))),'[1]Lookup for use classification'!$A$11,IF(OR(ISNUMBER(SEARCH('[1]Lookup for use classification'!$B$12,B825)),ISNUMBER(SEARCH('[1]Lookup for use classification'!$C$12,B825))),'[1]Lookup for use classification'!$A$12,IF(OR(ISNUMBER(SEARCH('[1]Lookup for use classification'!$B$13,B825)),ISNUMBER(SEARCH('[1]Lookup for use classification'!$C$13,B825)),ISNUMBER(SEARCH('[1]Lookup for use classification'!$D$13,B825)),,ISNUMBER(SEARCH('[1]Lookup for use classification'!$C$13,B825)),ISNUMBER(SEARCH('[1]Lookup for use classification'!$E$13,B825))),'[1]Lookup for use classification'!$A$13,IF(OR(ISNUMBER(SEARCH('[1]Lookup for use classification'!$B$14,B825)),ISNUMBER(SEARCH('[1]Lookup for use classification'!$C$14,B825))),'[1]Lookup for use classification'!$A$14,"Other"))))))))))))</f>
        <v>Other</v>
      </c>
      <c r="D825" s="57"/>
      <c r="E825" s="58"/>
      <c r="F825" s="58"/>
    </row>
    <row r="826" spans="1:6">
      <c r="A826" s="56" t="s">
        <v>1842</v>
      </c>
      <c r="B826" s="26" t="s">
        <v>1888</v>
      </c>
      <c r="C826" s="133" t="str">
        <f>IF(OR(ISNUMBER(SEARCH('[1]Lookup for use classification'!$B$1,B826)),ISNUMBER(SEARCH('[1]Lookup for use classification'!$C$1,B826)),ISNUMBER(SEARCH('[1]Lookup for use classification'!$D$1,B826)),ISNUMBER(SEARCH('[1]Lookup for use classification'!$E$1,B826))),'[1]Lookup for use classification'!$A$1,IF(ISNUMBER(SEARCH('[1]Lookup for use classification'!$B$2,B826)),'[1]Lookup for use classification'!$A$2,IF(ISNUMBER(SEARCH('[1]Lookup for use classification'!$B$3,B826)),'[1]Lookup for use classification'!$A$3,IF(OR(ISNUMBER(SEARCH('[1]Lookup for use classification'!$B$4,B826)),ISNUMBER(SEARCH('[1]Lookup for use classification'!$C$4,B826)),ISNUMBER(SEARCH('[1]Lookup for use classification'!$D$4,B826)),ISNUMBER(SEARCH('[1]Lookup for use classification'!$E$4,B826))),'[1]Lookup for use classification'!$A$4,IF(OR(ISNUMBER(SEARCH('[1]Lookup for use classification'!$B$5,B826)),ISNUMBER(SEARCH('[1]Lookup for use classification'!$C$5,B826)),ISNUMBER(SEARCH('[1]Lookup for use classification'!$D$5,B826))),'[1]Lookup for use classification'!$A$5,IF(OR(ISNUMBER(SEARCH('[1]Lookup for use classification'!$B$7,B826)),ISNUMBER(SEARCH('[1]Lookup for use classification'!$C$7,B826)),ISNUMBER(SEARCH('[1]Lookup for use classification'!$D$7,B826))),'[1]Lookup for use classification'!$A$7,IF(OR(ISNUMBER(SEARCH('[1]Lookup for use classification'!$B$9,B826)),ISNUMBER(SEARCH('[1]Lookup for use classification'!$C$9,B826)),ISNUMBER(SEARCH('[1]Lookup for use classification'!$D$9,B826)),ISNUMBER(SEARCH('[1]Lookup for use classification'!$E$9,B826)),ISNUMBER(SEARCH('[1]Lookup for use classification'!$F$9,B826)),ISNUMBER(SEARCH('[1]Lookup for use classification'!$G$9,B826)),ISNUMBER(SEARCH('[1]Lookup for use classification'!$H$9,B826)),ISNUMBER(SEARCH('[1]Lookup for use classification'!$I$9,B826)),ISNUMBER(SEARCH('[1]Lookup for use classification'!$J$9,B826)),ISNUMBER(SEARCH('[1]Lookup for use classification'!$K$9,B826))),'[1]Lookup for use classification'!$A$9,IF(OR(ISNUMBER(SEARCH('[1]Lookup for use classification'!$B$10,B826)),ISNUMBER(SEARCH('[1]Lookup for use classification'!$C$10,B826)),ISNUMBER(SEARCH('[1]Lookup for use classification'!$D$10,B826)),ISNUMBER(SEARCH('[1]Lookup for use classification'!$E$10,B826)),ISNUMBER(SEARCH('[1]Lookup for use classification'!$F$10,B826)),ISNUMBER(SEARCH('[1]Lookup for use classification'!$G$10,B826))),'[1]Lookup for use classification'!$A$10,IF(OR(ISNUMBER(SEARCH('[1]Lookup for use classification'!$B$11,B826)),ISNUMBER(SEARCH('[1]Lookup for use classification'!$C$11,B826))),'[1]Lookup for use classification'!$A$11,IF(OR(ISNUMBER(SEARCH('[1]Lookup for use classification'!$B$12,B826)),ISNUMBER(SEARCH('[1]Lookup for use classification'!$C$12,B826))),'[1]Lookup for use classification'!$A$12,IF(OR(ISNUMBER(SEARCH('[1]Lookup for use classification'!$B$13,B826)),ISNUMBER(SEARCH('[1]Lookup for use classification'!$C$13,B826)),ISNUMBER(SEARCH('[1]Lookup for use classification'!$D$13,B826)),,ISNUMBER(SEARCH('[1]Lookup for use classification'!$C$13,B826)),ISNUMBER(SEARCH('[1]Lookup for use classification'!$E$13,B826))),'[1]Lookup for use classification'!$A$13,IF(OR(ISNUMBER(SEARCH('[1]Lookup for use classification'!$B$14,B826)),ISNUMBER(SEARCH('[1]Lookup for use classification'!$C$14,B826))),'[1]Lookup for use classification'!$A$14,"Other"))))))))))))</f>
        <v>Other</v>
      </c>
      <c r="D826" s="57"/>
      <c r="E826" s="56"/>
      <c r="F826" s="56"/>
    </row>
    <row r="827" spans="1:6">
      <c r="A827" s="56" t="s">
        <v>1842</v>
      </c>
      <c r="B827" s="26" t="s">
        <v>1889</v>
      </c>
      <c r="C827" s="133" t="str">
        <f>IF(OR(ISNUMBER(SEARCH('[1]Lookup for use classification'!$B$1,B827)),ISNUMBER(SEARCH('[1]Lookup for use classification'!$C$1,B827)),ISNUMBER(SEARCH('[1]Lookup for use classification'!$D$1,B827)),ISNUMBER(SEARCH('[1]Lookup for use classification'!$E$1,B827))),'[1]Lookup for use classification'!$A$1,IF(ISNUMBER(SEARCH('[1]Lookup for use classification'!$B$2,B827)),'[1]Lookup for use classification'!$A$2,IF(ISNUMBER(SEARCH('[1]Lookup for use classification'!$B$3,B827)),'[1]Lookup for use classification'!$A$3,IF(OR(ISNUMBER(SEARCH('[1]Lookup for use classification'!$B$4,B827)),ISNUMBER(SEARCH('[1]Lookup for use classification'!$C$4,B827)),ISNUMBER(SEARCH('[1]Lookup for use classification'!$D$4,B827)),ISNUMBER(SEARCH('[1]Lookup for use classification'!$E$4,B827))),'[1]Lookup for use classification'!$A$4,IF(OR(ISNUMBER(SEARCH('[1]Lookup for use classification'!$B$5,B827)),ISNUMBER(SEARCH('[1]Lookup for use classification'!$C$5,B827)),ISNUMBER(SEARCH('[1]Lookup for use classification'!$D$5,B827))),'[1]Lookup for use classification'!$A$5,IF(OR(ISNUMBER(SEARCH('[1]Lookup for use classification'!$B$7,B827)),ISNUMBER(SEARCH('[1]Lookup for use classification'!$C$7,B827)),ISNUMBER(SEARCH('[1]Lookup for use classification'!$D$7,B827))),'[1]Lookup for use classification'!$A$7,IF(OR(ISNUMBER(SEARCH('[1]Lookup for use classification'!$B$9,B827)),ISNUMBER(SEARCH('[1]Lookup for use classification'!$C$9,B827)),ISNUMBER(SEARCH('[1]Lookup for use classification'!$D$9,B827)),ISNUMBER(SEARCH('[1]Lookup for use classification'!$E$9,B827)),ISNUMBER(SEARCH('[1]Lookup for use classification'!$F$9,B827)),ISNUMBER(SEARCH('[1]Lookup for use classification'!$G$9,B827)),ISNUMBER(SEARCH('[1]Lookup for use classification'!$H$9,B827)),ISNUMBER(SEARCH('[1]Lookup for use classification'!$I$9,B827)),ISNUMBER(SEARCH('[1]Lookup for use classification'!$J$9,B827)),ISNUMBER(SEARCH('[1]Lookup for use classification'!$K$9,B827))),'[1]Lookup for use classification'!$A$9,IF(OR(ISNUMBER(SEARCH('[1]Lookup for use classification'!$B$10,B827)),ISNUMBER(SEARCH('[1]Lookup for use classification'!$C$10,B827)),ISNUMBER(SEARCH('[1]Lookup for use classification'!$D$10,B827)),ISNUMBER(SEARCH('[1]Lookup for use classification'!$E$10,B827)),ISNUMBER(SEARCH('[1]Lookup for use classification'!$F$10,B827)),ISNUMBER(SEARCH('[1]Lookup for use classification'!$G$10,B827))),'[1]Lookup for use classification'!$A$10,IF(OR(ISNUMBER(SEARCH('[1]Lookup for use classification'!$B$11,B827)),ISNUMBER(SEARCH('[1]Lookup for use classification'!$C$11,B827))),'[1]Lookup for use classification'!$A$11,IF(OR(ISNUMBER(SEARCH('[1]Lookup for use classification'!$B$12,B827)),ISNUMBER(SEARCH('[1]Lookup for use classification'!$C$12,B827))),'[1]Lookup for use classification'!$A$12,IF(OR(ISNUMBER(SEARCH('[1]Lookup for use classification'!$B$13,B827)),ISNUMBER(SEARCH('[1]Lookup for use classification'!$C$13,B827)),ISNUMBER(SEARCH('[1]Lookup for use classification'!$D$13,B827)),,ISNUMBER(SEARCH('[1]Lookup for use classification'!$C$13,B827)),ISNUMBER(SEARCH('[1]Lookup for use classification'!$E$13,B827))),'[1]Lookup for use classification'!$A$13,IF(OR(ISNUMBER(SEARCH('[1]Lookup for use classification'!$B$14,B827)),ISNUMBER(SEARCH('[1]Lookup for use classification'!$C$14,B827))),'[1]Lookup for use classification'!$A$14,"Other"))))))))))))</f>
        <v>Other</v>
      </c>
      <c r="D827" s="57"/>
      <c r="E827" s="58"/>
      <c r="F827" s="58"/>
    </row>
    <row r="828" spans="1:6">
      <c r="A828" s="56" t="s">
        <v>1842</v>
      </c>
      <c r="B828" s="30" t="s">
        <v>1890</v>
      </c>
      <c r="C828" s="133" t="str">
        <f>IF(OR(ISNUMBER(SEARCH('[1]Lookup for use classification'!$B$1,B828)),ISNUMBER(SEARCH('[1]Lookup for use classification'!$C$1,B828)),ISNUMBER(SEARCH('[1]Lookup for use classification'!$D$1,B828)),ISNUMBER(SEARCH('[1]Lookup for use classification'!$E$1,B828))),'[1]Lookup for use classification'!$A$1,IF(ISNUMBER(SEARCH('[1]Lookup for use classification'!$B$2,B828)),'[1]Lookup for use classification'!$A$2,IF(ISNUMBER(SEARCH('[1]Lookup for use classification'!$B$3,B828)),'[1]Lookup for use classification'!$A$3,IF(OR(ISNUMBER(SEARCH('[1]Lookup for use classification'!$B$4,B828)),ISNUMBER(SEARCH('[1]Lookup for use classification'!$C$4,B828)),ISNUMBER(SEARCH('[1]Lookup for use classification'!$D$4,B828)),ISNUMBER(SEARCH('[1]Lookup for use classification'!$E$4,B828))),'[1]Lookup for use classification'!$A$4,IF(OR(ISNUMBER(SEARCH('[1]Lookup for use classification'!$B$5,B828)),ISNUMBER(SEARCH('[1]Lookup for use classification'!$C$5,B828)),ISNUMBER(SEARCH('[1]Lookup for use classification'!$D$5,B828))),'[1]Lookup for use classification'!$A$5,IF(OR(ISNUMBER(SEARCH('[1]Lookup for use classification'!$B$7,B828)),ISNUMBER(SEARCH('[1]Lookup for use classification'!$C$7,B828)),ISNUMBER(SEARCH('[1]Lookup for use classification'!$D$7,B828))),'[1]Lookup for use classification'!$A$7,IF(OR(ISNUMBER(SEARCH('[1]Lookup for use classification'!$B$9,B828)),ISNUMBER(SEARCH('[1]Lookup for use classification'!$C$9,B828)),ISNUMBER(SEARCH('[1]Lookup for use classification'!$D$9,B828)),ISNUMBER(SEARCH('[1]Lookup for use classification'!$E$9,B828)),ISNUMBER(SEARCH('[1]Lookup for use classification'!$F$9,B828)),ISNUMBER(SEARCH('[1]Lookup for use classification'!$G$9,B828)),ISNUMBER(SEARCH('[1]Lookup for use classification'!$H$9,B828)),ISNUMBER(SEARCH('[1]Lookup for use classification'!$I$9,B828)),ISNUMBER(SEARCH('[1]Lookup for use classification'!$J$9,B828)),ISNUMBER(SEARCH('[1]Lookup for use classification'!$K$9,B828))),'[1]Lookup for use classification'!$A$9,IF(OR(ISNUMBER(SEARCH('[1]Lookup for use classification'!$B$10,B828)),ISNUMBER(SEARCH('[1]Lookup for use classification'!$C$10,B828)),ISNUMBER(SEARCH('[1]Lookup for use classification'!$D$10,B828)),ISNUMBER(SEARCH('[1]Lookup for use classification'!$E$10,B828)),ISNUMBER(SEARCH('[1]Lookup for use classification'!$F$10,B828)),ISNUMBER(SEARCH('[1]Lookup for use classification'!$G$10,B828))),'[1]Lookup for use classification'!$A$10,IF(OR(ISNUMBER(SEARCH('[1]Lookup for use classification'!$B$11,B828)),ISNUMBER(SEARCH('[1]Lookup for use classification'!$C$11,B828))),'[1]Lookup for use classification'!$A$11,IF(OR(ISNUMBER(SEARCH('[1]Lookup for use classification'!$B$12,B828)),ISNUMBER(SEARCH('[1]Lookup for use classification'!$C$12,B828))),'[1]Lookup for use classification'!$A$12,IF(OR(ISNUMBER(SEARCH('[1]Lookup for use classification'!$B$13,B828)),ISNUMBER(SEARCH('[1]Lookup for use classification'!$C$13,B828)),ISNUMBER(SEARCH('[1]Lookup for use classification'!$D$13,B828)),,ISNUMBER(SEARCH('[1]Lookup for use classification'!$C$13,B828)),ISNUMBER(SEARCH('[1]Lookup for use classification'!$E$13,B828))),'[1]Lookup for use classification'!$A$13,IF(OR(ISNUMBER(SEARCH('[1]Lookup for use classification'!$B$14,B828)),ISNUMBER(SEARCH('[1]Lookup for use classification'!$C$14,B828))),'[1]Lookup for use classification'!$A$14,"Other"))))))))))))</f>
        <v>Other</v>
      </c>
      <c r="D828" s="87"/>
      <c r="E828" s="61"/>
      <c r="F828" s="61"/>
    </row>
    <row r="829" spans="1:6">
      <c r="A829" s="56" t="s">
        <v>1842</v>
      </c>
      <c r="B829" s="26" t="s">
        <v>1891</v>
      </c>
      <c r="C829" s="133" t="str">
        <f>IF(OR(ISNUMBER(SEARCH('[1]Lookup for use classification'!$B$1,B829)),ISNUMBER(SEARCH('[1]Lookup for use classification'!$C$1,B829)),ISNUMBER(SEARCH('[1]Lookup for use classification'!$D$1,B829)),ISNUMBER(SEARCH('[1]Lookup for use classification'!$E$1,B829))),'[1]Lookup for use classification'!$A$1,IF(ISNUMBER(SEARCH('[1]Lookup for use classification'!$B$2,B829)),'[1]Lookup for use classification'!$A$2,IF(ISNUMBER(SEARCH('[1]Lookup for use classification'!$B$3,B829)),'[1]Lookup for use classification'!$A$3,IF(OR(ISNUMBER(SEARCH('[1]Lookup for use classification'!$B$4,B829)),ISNUMBER(SEARCH('[1]Lookup for use classification'!$C$4,B829)),ISNUMBER(SEARCH('[1]Lookup for use classification'!$D$4,B829)),ISNUMBER(SEARCH('[1]Lookup for use classification'!$E$4,B829))),'[1]Lookup for use classification'!$A$4,IF(OR(ISNUMBER(SEARCH('[1]Lookup for use classification'!$B$5,B829)),ISNUMBER(SEARCH('[1]Lookup for use classification'!$C$5,B829)),ISNUMBER(SEARCH('[1]Lookup for use classification'!$D$5,B829))),'[1]Lookup for use classification'!$A$5,IF(OR(ISNUMBER(SEARCH('[1]Lookup for use classification'!$B$7,B829)),ISNUMBER(SEARCH('[1]Lookup for use classification'!$C$7,B829)),ISNUMBER(SEARCH('[1]Lookup for use classification'!$D$7,B829))),'[1]Lookup for use classification'!$A$7,IF(OR(ISNUMBER(SEARCH('[1]Lookup for use classification'!$B$9,B829)),ISNUMBER(SEARCH('[1]Lookup for use classification'!$C$9,B829)),ISNUMBER(SEARCH('[1]Lookup for use classification'!$D$9,B829)),ISNUMBER(SEARCH('[1]Lookup for use classification'!$E$9,B829)),ISNUMBER(SEARCH('[1]Lookup for use classification'!$F$9,B829)),ISNUMBER(SEARCH('[1]Lookup for use classification'!$G$9,B829)),ISNUMBER(SEARCH('[1]Lookup for use classification'!$H$9,B829)),ISNUMBER(SEARCH('[1]Lookup for use classification'!$I$9,B829)),ISNUMBER(SEARCH('[1]Lookup for use classification'!$J$9,B829)),ISNUMBER(SEARCH('[1]Lookup for use classification'!$K$9,B829))),'[1]Lookup for use classification'!$A$9,IF(OR(ISNUMBER(SEARCH('[1]Lookup for use classification'!$B$10,B829)),ISNUMBER(SEARCH('[1]Lookup for use classification'!$C$10,B829)),ISNUMBER(SEARCH('[1]Lookup for use classification'!$D$10,B829)),ISNUMBER(SEARCH('[1]Lookup for use classification'!$E$10,B829)),ISNUMBER(SEARCH('[1]Lookup for use classification'!$F$10,B829)),ISNUMBER(SEARCH('[1]Lookup for use classification'!$G$10,B829))),'[1]Lookup for use classification'!$A$10,IF(OR(ISNUMBER(SEARCH('[1]Lookup for use classification'!$B$11,B829)),ISNUMBER(SEARCH('[1]Lookup for use classification'!$C$11,B829))),'[1]Lookup for use classification'!$A$11,IF(OR(ISNUMBER(SEARCH('[1]Lookup for use classification'!$B$12,B829)),ISNUMBER(SEARCH('[1]Lookup for use classification'!$C$12,B829))),'[1]Lookup for use classification'!$A$12,IF(OR(ISNUMBER(SEARCH('[1]Lookup for use classification'!$B$13,B829)),ISNUMBER(SEARCH('[1]Lookup for use classification'!$C$13,B829)),ISNUMBER(SEARCH('[1]Lookup for use classification'!$D$13,B829)),,ISNUMBER(SEARCH('[1]Lookup for use classification'!$C$13,B829)),ISNUMBER(SEARCH('[1]Lookup for use classification'!$E$13,B829))),'[1]Lookup for use classification'!$A$13,IF(OR(ISNUMBER(SEARCH('[1]Lookup for use classification'!$B$14,B829)),ISNUMBER(SEARCH('[1]Lookup for use classification'!$C$14,B829))),'[1]Lookup for use classification'!$A$14,"Other"))))))))))))</f>
        <v>Office</v>
      </c>
      <c r="D829" s="57"/>
      <c r="E829" s="58"/>
      <c r="F829" s="58"/>
    </row>
    <row r="830" spans="1:6">
      <c r="A830" s="56" t="s">
        <v>1842</v>
      </c>
      <c r="B830" s="26" t="s">
        <v>1892</v>
      </c>
      <c r="C830" s="133" t="str">
        <f>IF(OR(ISNUMBER(SEARCH('[1]Lookup for use classification'!$B$1,B830)),ISNUMBER(SEARCH('[1]Lookup for use classification'!$C$1,B830)),ISNUMBER(SEARCH('[1]Lookup for use classification'!$D$1,B830)),ISNUMBER(SEARCH('[1]Lookup for use classification'!$E$1,B830))),'[1]Lookup for use classification'!$A$1,IF(ISNUMBER(SEARCH('[1]Lookup for use classification'!$B$2,B830)),'[1]Lookup for use classification'!$A$2,IF(ISNUMBER(SEARCH('[1]Lookup for use classification'!$B$3,B830)),'[1]Lookup for use classification'!$A$3,IF(OR(ISNUMBER(SEARCH('[1]Lookup for use classification'!$B$4,B830)),ISNUMBER(SEARCH('[1]Lookup for use classification'!$C$4,B830)),ISNUMBER(SEARCH('[1]Lookup for use classification'!$D$4,B830)),ISNUMBER(SEARCH('[1]Lookup for use classification'!$E$4,B830))),'[1]Lookup for use classification'!$A$4,IF(OR(ISNUMBER(SEARCH('[1]Lookup for use classification'!$B$5,B830)),ISNUMBER(SEARCH('[1]Lookup for use classification'!$C$5,B830)),ISNUMBER(SEARCH('[1]Lookup for use classification'!$D$5,B830))),'[1]Lookup for use classification'!$A$5,IF(OR(ISNUMBER(SEARCH('[1]Lookup for use classification'!$B$7,B830)),ISNUMBER(SEARCH('[1]Lookup for use classification'!$C$7,B830)),ISNUMBER(SEARCH('[1]Lookup for use classification'!$D$7,B830))),'[1]Lookup for use classification'!$A$7,IF(OR(ISNUMBER(SEARCH('[1]Lookup for use classification'!$B$9,B830)),ISNUMBER(SEARCH('[1]Lookup for use classification'!$C$9,B830)),ISNUMBER(SEARCH('[1]Lookup for use classification'!$D$9,B830)),ISNUMBER(SEARCH('[1]Lookup for use classification'!$E$9,B830)),ISNUMBER(SEARCH('[1]Lookup for use classification'!$F$9,B830)),ISNUMBER(SEARCH('[1]Lookup for use classification'!$G$9,B830)),ISNUMBER(SEARCH('[1]Lookup for use classification'!$H$9,B830)),ISNUMBER(SEARCH('[1]Lookup for use classification'!$I$9,B830)),ISNUMBER(SEARCH('[1]Lookup for use classification'!$J$9,B830)),ISNUMBER(SEARCH('[1]Lookup for use classification'!$K$9,B830))),'[1]Lookup for use classification'!$A$9,IF(OR(ISNUMBER(SEARCH('[1]Lookup for use classification'!$B$10,B830)),ISNUMBER(SEARCH('[1]Lookup for use classification'!$C$10,B830)),ISNUMBER(SEARCH('[1]Lookup for use classification'!$D$10,B830)),ISNUMBER(SEARCH('[1]Lookup for use classification'!$E$10,B830)),ISNUMBER(SEARCH('[1]Lookup for use classification'!$F$10,B830)),ISNUMBER(SEARCH('[1]Lookup for use classification'!$G$10,B830))),'[1]Lookup for use classification'!$A$10,IF(OR(ISNUMBER(SEARCH('[1]Lookup for use classification'!$B$11,B830)),ISNUMBER(SEARCH('[1]Lookup for use classification'!$C$11,B830))),'[1]Lookup for use classification'!$A$11,IF(OR(ISNUMBER(SEARCH('[1]Lookup for use classification'!$B$12,B830)),ISNUMBER(SEARCH('[1]Lookup for use classification'!$C$12,B830))),'[1]Lookup for use classification'!$A$12,IF(OR(ISNUMBER(SEARCH('[1]Lookup for use classification'!$B$13,B830)),ISNUMBER(SEARCH('[1]Lookup for use classification'!$C$13,B830)),ISNUMBER(SEARCH('[1]Lookup for use classification'!$D$13,B830)),,ISNUMBER(SEARCH('[1]Lookup for use classification'!$C$13,B830)),ISNUMBER(SEARCH('[1]Lookup for use classification'!$E$13,B830))),'[1]Lookup for use classification'!$A$13,IF(OR(ISNUMBER(SEARCH('[1]Lookup for use classification'!$B$14,B830)),ISNUMBER(SEARCH('[1]Lookup for use classification'!$C$14,B830))),'[1]Lookup for use classification'!$A$14,"Other"))))))))))))</f>
        <v>Other</v>
      </c>
      <c r="D830" s="57"/>
      <c r="E830" s="58"/>
      <c r="F830" s="58"/>
    </row>
    <row r="831" spans="1:6">
      <c r="A831" s="56" t="s">
        <v>1842</v>
      </c>
      <c r="B831" s="26" t="s">
        <v>1893</v>
      </c>
      <c r="C831" s="133" t="str">
        <f>IF(OR(ISNUMBER(SEARCH('[1]Lookup for use classification'!$B$1,B831)),ISNUMBER(SEARCH('[1]Lookup for use classification'!$C$1,B831)),ISNUMBER(SEARCH('[1]Lookup for use classification'!$D$1,B831)),ISNUMBER(SEARCH('[1]Lookup for use classification'!$E$1,B831))),'[1]Lookup for use classification'!$A$1,IF(ISNUMBER(SEARCH('[1]Lookup for use classification'!$B$2,B831)),'[1]Lookup for use classification'!$A$2,IF(ISNUMBER(SEARCH('[1]Lookup for use classification'!$B$3,B831)),'[1]Lookup for use classification'!$A$3,IF(OR(ISNUMBER(SEARCH('[1]Lookup for use classification'!$B$4,B831)),ISNUMBER(SEARCH('[1]Lookup for use classification'!$C$4,B831)),ISNUMBER(SEARCH('[1]Lookup for use classification'!$D$4,B831)),ISNUMBER(SEARCH('[1]Lookup for use classification'!$E$4,B831))),'[1]Lookup for use classification'!$A$4,IF(OR(ISNUMBER(SEARCH('[1]Lookup for use classification'!$B$5,B831)),ISNUMBER(SEARCH('[1]Lookup for use classification'!$C$5,B831)),ISNUMBER(SEARCH('[1]Lookup for use classification'!$D$5,B831))),'[1]Lookup for use classification'!$A$5,IF(OR(ISNUMBER(SEARCH('[1]Lookup for use classification'!$B$7,B831)),ISNUMBER(SEARCH('[1]Lookup for use classification'!$C$7,B831)),ISNUMBER(SEARCH('[1]Lookup for use classification'!$D$7,B831))),'[1]Lookup for use classification'!$A$7,IF(OR(ISNUMBER(SEARCH('[1]Lookup for use classification'!$B$9,B831)),ISNUMBER(SEARCH('[1]Lookup for use classification'!$C$9,B831)),ISNUMBER(SEARCH('[1]Lookup for use classification'!$D$9,B831)),ISNUMBER(SEARCH('[1]Lookup for use classification'!$E$9,B831)),ISNUMBER(SEARCH('[1]Lookup for use classification'!$F$9,B831)),ISNUMBER(SEARCH('[1]Lookup for use classification'!$G$9,B831)),ISNUMBER(SEARCH('[1]Lookup for use classification'!$H$9,B831)),ISNUMBER(SEARCH('[1]Lookup for use classification'!$I$9,B831)),ISNUMBER(SEARCH('[1]Lookup for use classification'!$J$9,B831)),ISNUMBER(SEARCH('[1]Lookup for use classification'!$K$9,B831))),'[1]Lookup for use classification'!$A$9,IF(OR(ISNUMBER(SEARCH('[1]Lookup for use classification'!$B$10,B831)),ISNUMBER(SEARCH('[1]Lookup for use classification'!$C$10,B831)),ISNUMBER(SEARCH('[1]Lookup for use classification'!$D$10,B831)),ISNUMBER(SEARCH('[1]Lookup for use classification'!$E$10,B831)),ISNUMBER(SEARCH('[1]Lookup for use classification'!$F$10,B831)),ISNUMBER(SEARCH('[1]Lookup for use classification'!$G$10,B831))),'[1]Lookup for use classification'!$A$10,IF(OR(ISNUMBER(SEARCH('[1]Lookup for use classification'!$B$11,B831)),ISNUMBER(SEARCH('[1]Lookup for use classification'!$C$11,B831))),'[1]Lookup for use classification'!$A$11,IF(OR(ISNUMBER(SEARCH('[1]Lookup for use classification'!$B$12,B831)),ISNUMBER(SEARCH('[1]Lookup for use classification'!$C$12,B831))),'[1]Lookup for use classification'!$A$12,IF(OR(ISNUMBER(SEARCH('[1]Lookup for use classification'!$B$13,B831)),ISNUMBER(SEARCH('[1]Lookup for use classification'!$C$13,B831)),ISNUMBER(SEARCH('[1]Lookup for use classification'!$D$13,B831)),,ISNUMBER(SEARCH('[1]Lookup for use classification'!$C$13,B831)),ISNUMBER(SEARCH('[1]Lookup for use classification'!$E$13,B831))),'[1]Lookup for use classification'!$A$13,IF(OR(ISNUMBER(SEARCH('[1]Lookup for use classification'!$B$14,B831)),ISNUMBER(SEARCH('[1]Lookup for use classification'!$C$14,B831))),'[1]Lookup for use classification'!$A$14,"Other"))))))))))))</f>
        <v>Warehousing</v>
      </c>
      <c r="D831" s="57"/>
      <c r="E831" s="58"/>
      <c r="F831" s="58"/>
    </row>
    <row r="832" spans="1:6">
      <c r="A832" s="56" t="s">
        <v>1842</v>
      </c>
      <c r="B832" s="26" t="s">
        <v>1894</v>
      </c>
      <c r="C832" s="133" t="str">
        <f>IF(OR(ISNUMBER(SEARCH('[1]Lookup for use classification'!$B$1,B832)),ISNUMBER(SEARCH('[1]Lookup for use classification'!$C$1,B832)),ISNUMBER(SEARCH('[1]Lookup for use classification'!$D$1,B832)),ISNUMBER(SEARCH('[1]Lookup for use classification'!$E$1,B832))),'[1]Lookup for use classification'!$A$1,IF(ISNUMBER(SEARCH('[1]Lookup for use classification'!$B$2,B832)),'[1]Lookup for use classification'!$A$2,IF(ISNUMBER(SEARCH('[1]Lookup for use classification'!$B$3,B832)),'[1]Lookup for use classification'!$A$3,IF(OR(ISNUMBER(SEARCH('[1]Lookup for use classification'!$B$4,B832)),ISNUMBER(SEARCH('[1]Lookup for use classification'!$C$4,B832)),ISNUMBER(SEARCH('[1]Lookup for use classification'!$D$4,B832)),ISNUMBER(SEARCH('[1]Lookup for use classification'!$E$4,B832))),'[1]Lookup for use classification'!$A$4,IF(OR(ISNUMBER(SEARCH('[1]Lookup for use classification'!$B$5,B832)),ISNUMBER(SEARCH('[1]Lookup for use classification'!$C$5,B832)),ISNUMBER(SEARCH('[1]Lookup for use classification'!$D$5,B832))),'[1]Lookup for use classification'!$A$5,IF(OR(ISNUMBER(SEARCH('[1]Lookup for use classification'!$B$7,B832)),ISNUMBER(SEARCH('[1]Lookup for use classification'!$C$7,B832)),ISNUMBER(SEARCH('[1]Lookup for use classification'!$D$7,B832))),'[1]Lookup for use classification'!$A$7,IF(OR(ISNUMBER(SEARCH('[1]Lookup for use classification'!$B$9,B832)),ISNUMBER(SEARCH('[1]Lookup for use classification'!$C$9,B832)),ISNUMBER(SEARCH('[1]Lookup for use classification'!$D$9,B832)),ISNUMBER(SEARCH('[1]Lookup for use classification'!$E$9,B832)),ISNUMBER(SEARCH('[1]Lookup for use classification'!$F$9,B832)),ISNUMBER(SEARCH('[1]Lookup for use classification'!$G$9,B832)),ISNUMBER(SEARCH('[1]Lookup for use classification'!$H$9,B832)),ISNUMBER(SEARCH('[1]Lookup for use classification'!$I$9,B832)),ISNUMBER(SEARCH('[1]Lookup for use classification'!$J$9,B832)),ISNUMBER(SEARCH('[1]Lookup for use classification'!$K$9,B832))),'[1]Lookup for use classification'!$A$9,IF(OR(ISNUMBER(SEARCH('[1]Lookup for use classification'!$B$10,B832)),ISNUMBER(SEARCH('[1]Lookup for use classification'!$C$10,B832)),ISNUMBER(SEARCH('[1]Lookup for use classification'!$D$10,B832)),ISNUMBER(SEARCH('[1]Lookup for use classification'!$E$10,B832)),ISNUMBER(SEARCH('[1]Lookup for use classification'!$F$10,B832)),ISNUMBER(SEARCH('[1]Lookup for use classification'!$G$10,B832))),'[1]Lookup for use classification'!$A$10,IF(OR(ISNUMBER(SEARCH('[1]Lookup for use classification'!$B$11,B832)),ISNUMBER(SEARCH('[1]Lookup for use classification'!$C$11,B832))),'[1]Lookup for use classification'!$A$11,IF(OR(ISNUMBER(SEARCH('[1]Lookup for use classification'!$B$12,B832)),ISNUMBER(SEARCH('[1]Lookup for use classification'!$C$12,B832))),'[1]Lookup for use classification'!$A$12,IF(OR(ISNUMBER(SEARCH('[1]Lookup for use classification'!$B$13,B832)),ISNUMBER(SEARCH('[1]Lookup for use classification'!$C$13,B832)),ISNUMBER(SEARCH('[1]Lookup for use classification'!$D$13,B832)),,ISNUMBER(SEARCH('[1]Lookup for use classification'!$C$13,B832)),ISNUMBER(SEARCH('[1]Lookup for use classification'!$E$13,B832))),'[1]Lookup for use classification'!$A$13,IF(OR(ISNUMBER(SEARCH('[1]Lookup for use classification'!$B$14,B832)),ISNUMBER(SEARCH('[1]Lookup for use classification'!$C$14,B832))),'[1]Lookup for use classification'!$A$14,"Other"))))))))))))</f>
        <v>Food Service and Drinking Places</v>
      </c>
      <c r="D832" s="57"/>
      <c r="E832" s="58"/>
      <c r="F832" s="58"/>
    </row>
    <row r="833" spans="1:6">
      <c r="A833" s="56" t="s">
        <v>1842</v>
      </c>
      <c r="B833" s="26" t="s">
        <v>1895</v>
      </c>
      <c r="C833" s="133" t="str">
        <f>IF(OR(ISNUMBER(SEARCH('[1]Lookup for use classification'!$B$1,B833)),ISNUMBER(SEARCH('[1]Lookup for use classification'!$C$1,B833)),ISNUMBER(SEARCH('[1]Lookup for use classification'!$D$1,B833)),ISNUMBER(SEARCH('[1]Lookup for use classification'!$E$1,B833))),'[1]Lookup for use classification'!$A$1,IF(ISNUMBER(SEARCH('[1]Lookup for use classification'!$B$2,B833)),'[1]Lookup for use classification'!$A$2,IF(ISNUMBER(SEARCH('[1]Lookup for use classification'!$B$3,B833)),'[1]Lookup for use classification'!$A$3,IF(OR(ISNUMBER(SEARCH('[1]Lookup for use classification'!$B$4,B833)),ISNUMBER(SEARCH('[1]Lookup for use classification'!$C$4,B833)),ISNUMBER(SEARCH('[1]Lookup for use classification'!$D$4,B833)),ISNUMBER(SEARCH('[1]Lookup for use classification'!$E$4,B833))),'[1]Lookup for use classification'!$A$4,IF(OR(ISNUMBER(SEARCH('[1]Lookup for use classification'!$B$5,B833)),ISNUMBER(SEARCH('[1]Lookup for use classification'!$C$5,B833)),ISNUMBER(SEARCH('[1]Lookup for use classification'!$D$5,B833))),'[1]Lookup for use classification'!$A$5,IF(OR(ISNUMBER(SEARCH('[1]Lookup for use classification'!$B$7,B833)),ISNUMBER(SEARCH('[1]Lookup for use classification'!$C$7,B833)),ISNUMBER(SEARCH('[1]Lookup for use classification'!$D$7,B833))),'[1]Lookup for use classification'!$A$7,IF(OR(ISNUMBER(SEARCH('[1]Lookup for use classification'!$B$9,B833)),ISNUMBER(SEARCH('[1]Lookup for use classification'!$C$9,B833)),ISNUMBER(SEARCH('[1]Lookup for use classification'!$D$9,B833)),ISNUMBER(SEARCH('[1]Lookup for use classification'!$E$9,B833)),ISNUMBER(SEARCH('[1]Lookup for use classification'!$F$9,B833)),ISNUMBER(SEARCH('[1]Lookup for use classification'!$G$9,B833)),ISNUMBER(SEARCH('[1]Lookup for use classification'!$H$9,B833)),ISNUMBER(SEARCH('[1]Lookup for use classification'!$I$9,B833)),ISNUMBER(SEARCH('[1]Lookup for use classification'!$J$9,B833)),ISNUMBER(SEARCH('[1]Lookup for use classification'!$K$9,B833))),'[1]Lookup for use classification'!$A$9,IF(OR(ISNUMBER(SEARCH('[1]Lookup for use classification'!$B$10,B833)),ISNUMBER(SEARCH('[1]Lookup for use classification'!$C$10,B833)),ISNUMBER(SEARCH('[1]Lookup for use classification'!$D$10,B833)),ISNUMBER(SEARCH('[1]Lookup for use classification'!$E$10,B833)),ISNUMBER(SEARCH('[1]Lookup for use classification'!$F$10,B833)),ISNUMBER(SEARCH('[1]Lookup for use classification'!$G$10,B833))),'[1]Lookup for use classification'!$A$10,IF(OR(ISNUMBER(SEARCH('[1]Lookup for use classification'!$B$11,B833)),ISNUMBER(SEARCH('[1]Lookup for use classification'!$C$11,B833))),'[1]Lookup for use classification'!$A$11,IF(OR(ISNUMBER(SEARCH('[1]Lookup for use classification'!$B$12,B833)),ISNUMBER(SEARCH('[1]Lookup for use classification'!$C$12,B833))),'[1]Lookup for use classification'!$A$12,IF(OR(ISNUMBER(SEARCH('[1]Lookup for use classification'!$B$13,B833)),ISNUMBER(SEARCH('[1]Lookup for use classification'!$C$13,B833)),ISNUMBER(SEARCH('[1]Lookup for use classification'!$D$13,B833)),,ISNUMBER(SEARCH('[1]Lookup for use classification'!$C$13,B833)),ISNUMBER(SEARCH('[1]Lookup for use classification'!$E$13,B833))),'[1]Lookup for use classification'!$A$13,IF(OR(ISNUMBER(SEARCH('[1]Lookup for use classification'!$B$14,B833)),ISNUMBER(SEARCH('[1]Lookup for use classification'!$C$14,B833))),'[1]Lookup for use classification'!$A$14,"Other"))))))))))))</f>
        <v>Food Service and Drinking Places</v>
      </c>
      <c r="D833" s="57"/>
      <c r="E833" s="58"/>
      <c r="F833" s="58"/>
    </row>
    <row r="834" spans="1:6">
      <c r="A834" s="56" t="s">
        <v>1842</v>
      </c>
      <c r="B834" s="26" t="s">
        <v>1896</v>
      </c>
      <c r="C834" s="133" t="str">
        <f>IF(OR(ISNUMBER(SEARCH('[1]Lookup for use classification'!$B$1,B834)),ISNUMBER(SEARCH('[1]Lookup for use classification'!$C$1,B834)),ISNUMBER(SEARCH('[1]Lookup for use classification'!$D$1,B834)),ISNUMBER(SEARCH('[1]Lookup for use classification'!$E$1,B834))),'[1]Lookup for use classification'!$A$1,IF(ISNUMBER(SEARCH('[1]Lookup for use classification'!$B$2,B834)),'[1]Lookup for use classification'!$A$2,IF(ISNUMBER(SEARCH('[1]Lookup for use classification'!$B$3,B834)),'[1]Lookup for use classification'!$A$3,IF(OR(ISNUMBER(SEARCH('[1]Lookup for use classification'!$B$4,B834)),ISNUMBER(SEARCH('[1]Lookup for use classification'!$C$4,B834)),ISNUMBER(SEARCH('[1]Lookup for use classification'!$D$4,B834)),ISNUMBER(SEARCH('[1]Lookup for use classification'!$E$4,B834))),'[1]Lookup for use classification'!$A$4,IF(OR(ISNUMBER(SEARCH('[1]Lookup for use classification'!$B$5,B834)),ISNUMBER(SEARCH('[1]Lookup for use classification'!$C$5,B834)),ISNUMBER(SEARCH('[1]Lookup for use classification'!$D$5,B834))),'[1]Lookup for use classification'!$A$5,IF(OR(ISNUMBER(SEARCH('[1]Lookup for use classification'!$B$7,B834)),ISNUMBER(SEARCH('[1]Lookup for use classification'!$C$7,B834)),ISNUMBER(SEARCH('[1]Lookup for use classification'!$D$7,B834))),'[1]Lookup for use classification'!$A$7,IF(OR(ISNUMBER(SEARCH('[1]Lookup for use classification'!$B$9,B834)),ISNUMBER(SEARCH('[1]Lookup for use classification'!$C$9,B834)),ISNUMBER(SEARCH('[1]Lookup for use classification'!$D$9,B834)),ISNUMBER(SEARCH('[1]Lookup for use classification'!$E$9,B834)),ISNUMBER(SEARCH('[1]Lookup for use classification'!$F$9,B834)),ISNUMBER(SEARCH('[1]Lookup for use classification'!$G$9,B834)),ISNUMBER(SEARCH('[1]Lookup for use classification'!$H$9,B834)),ISNUMBER(SEARCH('[1]Lookup for use classification'!$I$9,B834)),ISNUMBER(SEARCH('[1]Lookup for use classification'!$J$9,B834)),ISNUMBER(SEARCH('[1]Lookup for use classification'!$K$9,B834))),'[1]Lookup for use classification'!$A$9,IF(OR(ISNUMBER(SEARCH('[1]Lookup for use classification'!$B$10,B834)),ISNUMBER(SEARCH('[1]Lookup for use classification'!$C$10,B834)),ISNUMBER(SEARCH('[1]Lookup for use classification'!$D$10,B834)),ISNUMBER(SEARCH('[1]Lookup for use classification'!$E$10,B834)),ISNUMBER(SEARCH('[1]Lookup for use classification'!$F$10,B834)),ISNUMBER(SEARCH('[1]Lookup for use classification'!$G$10,B834))),'[1]Lookup for use classification'!$A$10,IF(OR(ISNUMBER(SEARCH('[1]Lookup for use classification'!$B$11,B834)),ISNUMBER(SEARCH('[1]Lookup for use classification'!$C$11,B834))),'[1]Lookup for use classification'!$A$11,IF(OR(ISNUMBER(SEARCH('[1]Lookup for use classification'!$B$12,B834)),ISNUMBER(SEARCH('[1]Lookup for use classification'!$C$12,B834))),'[1]Lookup for use classification'!$A$12,IF(OR(ISNUMBER(SEARCH('[1]Lookup for use classification'!$B$13,B834)),ISNUMBER(SEARCH('[1]Lookup for use classification'!$C$13,B834)),ISNUMBER(SEARCH('[1]Lookup for use classification'!$D$13,B834)),,ISNUMBER(SEARCH('[1]Lookup for use classification'!$C$13,B834)),ISNUMBER(SEARCH('[1]Lookup for use classification'!$E$13,B834))),'[1]Lookup for use classification'!$A$13,IF(OR(ISNUMBER(SEARCH('[1]Lookup for use classification'!$B$14,B834)),ISNUMBER(SEARCH('[1]Lookup for use classification'!$C$14,B834))),'[1]Lookup for use classification'!$A$14,"Other"))))))))))))</f>
        <v>Retail - Other</v>
      </c>
      <c r="D834" s="57"/>
      <c r="E834" s="58"/>
      <c r="F834" s="58"/>
    </row>
    <row r="835" spans="1:6">
      <c r="A835" s="56" t="s">
        <v>1842</v>
      </c>
      <c r="B835" s="26" t="s">
        <v>1897</v>
      </c>
      <c r="C835" s="133" t="str">
        <f>IF(OR(ISNUMBER(SEARCH('[1]Lookup for use classification'!$B$1,B835)),ISNUMBER(SEARCH('[1]Lookup for use classification'!$C$1,B835)),ISNUMBER(SEARCH('[1]Lookup for use classification'!$D$1,B835)),ISNUMBER(SEARCH('[1]Lookup for use classification'!$E$1,B835))),'[1]Lookup for use classification'!$A$1,IF(ISNUMBER(SEARCH('[1]Lookup for use classification'!$B$2,B835)),'[1]Lookup for use classification'!$A$2,IF(ISNUMBER(SEARCH('[1]Lookup for use classification'!$B$3,B835)),'[1]Lookup for use classification'!$A$3,IF(OR(ISNUMBER(SEARCH('[1]Lookup for use classification'!$B$4,B835)),ISNUMBER(SEARCH('[1]Lookup for use classification'!$C$4,B835)),ISNUMBER(SEARCH('[1]Lookup for use classification'!$D$4,B835)),ISNUMBER(SEARCH('[1]Lookup for use classification'!$E$4,B835))),'[1]Lookup for use classification'!$A$4,IF(OR(ISNUMBER(SEARCH('[1]Lookup for use classification'!$B$5,B835)),ISNUMBER(SEARCH('[1]Lookup for use classification'!$C$5,B835)),ISNUMBER(SEARCH('[1]Lookup for use classification'!$D$5,B835))),'[1]Lookup for use classification'!$A$5,IF(OR(ISNUMBER(SEARCH('[1]Lookup for use classification'!$B$7,B835)),ISNUMBER(SEARCH('[1]Lookup for use classification'!$C$7,B835)),ISNUMBER(SEARCH('[1]Lookup for use classification'!$D$7,B835))),'[1]Lookup for use classification'!$A$7,IF(OR(ISNUMBER(SEARCH('[1]Lookup for use classification'!$B$9,B835)),ISNUMBER(SEARCH('[1]Lookup for use classification'!$C$9,B835)),ISNUMBER(SEARCH('[1]Lookup for use classification'!$D$9,B835)),ISNUMBER(SEARCH('[1]Lookup for use classification'!$E$9,B835)),ISNUMBER(SEARCH('[1]Lookup for use classification'!$F$9,B835)),ISNUMBER(SEARCH('[1]Lookup for use classification'!$G$9,B835)),ISNUMBER(SEARCH('[1]Lookup for use classification'!$H$9,B835)),ISNUMBER(SEARCH('[1]Lookup for use classification'!$I$9,B835)),ISNUMBER(SEARCH('[1]Lookup for use classification'!$J$9,B835)),ISNUMBER(SEARCH('[1]Lookup for use classification'!$K$9,B835))),'[1]Lookup for use classification'!$A$9,IF(OR(ISNUMBER(SEARCH('[1]Lookup for use classification'!$B$10,B835)),ISNUMBER(SEARCH('[1]Lookup for use classification'!$C$10,B835)),ISNUMBER(SEARCH('[1]Lookup for use classification'!$D$10,B835)),ISNUMBER(SEARCH('[1]Lookup for use classification'!$E$10,B835)),ISNUMBER(SEARCH('[1]Lookup for use classification'!$F$10,B835)),ISNUMBER(SEARCH('[1]Lookup for use classification'!$G$10,B835))),'[1]Lookup for use classification'!$A$10,IF(OR(ISNUMBER(SEARCH('[1]Lookup for use classification'!$B$11,B835)),ISNUMBER(SEARCH('[1]Lookup for use classification'!$C$11,B835))),'[1]Lookup for use classification'!$A$11,IF(OR(ISNUMBER(SEARCH('[1]Lookup for use classification'!$B$12,B835)),ISNUMBER(SEARCH('[1]Lookup for use classification'!$C$12,B835))),'[1]Lookup for use classification'!$A$12,IF(OR(ISNUMBER(SEARCH('[1]Lookup for use classification'!$B$13,B835)),ISNUMBER(SEARCH('[1]Lookup for use classification'!$C$13,B835)),ISNUMBER(SEARCH('[1]Lookup for use classification'!$D$13,B835)),,ISNUMBER(SEARCH('[1]Lookup for use classification'!$C$13,B835)),ISNUMBER(SEARCH('[1]Lookup for use classification'!$E$13,B835))),'[1]Lookup for use classification'!$A$13,IF(OR(ISNUMBER(SEARCH('[1]Lookup for use classification'!$B$14,B835)),ISNUMBER(SEARCH('[1]Lookup for use classification'!$C$14,B835))),'[1]Lookup for use classification'!$A$14,"Other"))))))))))))</f>
        <v>Accomodation Services</v>
      </c>
      <c r="D835" s="57"/>
      <c r="E835" s="58"/>
      <c r="F835" s="58"/>
    </row>
    <row r="836" spans="1:6">
      <c r="A836" s="56" t="s">
        <v>1842</v>
      </c>
      <c r="B836" s="26" t="s">
        <v>473</v>
      </c>
      <c r="C836" s="133" t="str">
        <f>IF(OR(ISNUMBER(SEARCH('[1]Lookup for use classification'!$B$1,B836)),ISNUMBER(SEARCH('[1]Lookup for use classification'!$C$1,B836)),ISNUMBER(SEARCH('[1]Lookup for use classification'!$D$1,B836)),ISNUMBER(SEARCH('[1]Lookup for use classification'!$E$1,B836))),'[1]Lookup for use classification'!$A$1,IF(ISNUMBER(SEARCH('[1]Lookup for use classification'!$B$2,B836)),'[1]Lookup for use classification'!$A$2,IF(ISNUMBER(SEARCH('[1]Lookup for use classification'!$B$3,B836)),'[1]Lookup for use classification'!$A$3,IF(OR(ISNUMBER(SEARCH('[1]Lookup for use classification'!$B$4,B836)),ISNUMBER(SEARCH('[1]Lookup for use classification'!$C$4,B836)),ISNUMBER(SEARCH('[1]Lookup for use classification'!$D$4,B836)),ISNUMBER(SEARCH('[1]Lookup for use classification'!$E$4,B836))),'[1]Lookup for use classification'!$A$4,IF(OR(ISNUMBER(SEARCH('[1]Lookup for use classification'!$B$5,B836)),ISNUMBER(SEARCH('[1]Lookup for use classification'!$C$5,B836)),ISNUMBER(SEARCH('[1]Lookup for use classification'!$D$5,B836))),'[1]Lookup for use classification'!$A$5,IF(OR(ISNUMBER(SEARCH('[1]Lookup for use classification'!$B$7,B836)),ISNUMBER(SEARCH('[1]Lookup for use classification'!$C$7,B836)),ISNUMBER(SEARCH('[1]Lookup for use classification'!$D$7,B836))),'[1]Lookup for use classification'!$A$7,IF(OR(ISNUMBER(SEARCH('[1]Lookup for use classification'!$B$9,B836)),ISNUMBER(SEARCH('[1]Lookup for use classification'!$C$9,B836)),ISNUMBER(SEARCH('[1]Lookup for use classification'!$D$9,B836)),ISNUMBER(SEARCH('[1]Lookup for use classification'!$E$9,B836)),ISNUMBER(SEARCH('[1]Lookup for use classification'!$F$9,B836)),ISNUMBER(SEARCH('[1]Lookup for use classification'!$G$9,B836)),ISNUMBER(SEARCH('[1]Lookup for use classification'!$H$9,B836)),ISNUMBER(SEARCH('[1]Lookup for use classification'!$I$9,B836)),ISNUMBER(SEARCH('[1]Lookup for use classification'!$J$9,B836)),ISNUMBER(SEARCH('[1]Lookup for use classification'!$K$9,B836))),'[1]Lookup for use classification'!$A$9,IF(OR(ISNUMBER(SEARCH('[1]Lookup for use classification'!$B$10,B836)),ISNUMBER(SEARCH('[1]Lookup for use classification'!$C$10,B836)),ISNUMBER(SEARCH('[1]Lookup for use classification'!$D$10,B836)),ISNUMBER(SEARCH('[1]Lookup for use classification'!$E$10,B836)),ISNUMBER(SEARCH('[1]Lookup for use classification'!$F$10,B836)),ISNUMBER(SEARCH('[1]Lookup for use classification'!$G$10,B836))),'[1]Lookup for use classification'!$A$10,IF(OR(ISNUMBER(SEARCH('[1]Lookup for use classification'!$B$11,B836)),ISNUMBER(SEARCH('[1]Lookup for use classification'!$C$11,B836))),'[1]Lookup for use classification'!$A$11,IF(OR(ISNUMBER(SEARCH('[1]Lookup for use classification'!$B$12,B836)),ISNUMBER(SEARCH('[1]Lookup for use classification'!$C$12,B836))),'[1]Lookup for use classification'!$A$12,IF(OR(ISNUMBER(SEARCH('[1]Lookup for use classification'!$B$13,B836)),ISNUMBER(SEARCH('[1]Lookup for use classification'!$C$13,B836)),ISNUMBER(SEARCH('[1]Lookup for use classification'!$D$13,B836)),,ISNUMBER(SEARCH('[1]Lookup for use classification'!$C$13,B836)),ISNUMBER(SEARCH('[1]Lookup for use classification'!$E$13,B836))),'[1]Lookup for use classification'!$A$13,IF(OR(ISNUMBER(SEARCH('[1]Lookup for use classification'!$B$14,B836)),ISNUMBER(SEARCH('[1]Lookup for use classification'!$C$14,B836))),'[1]Lookup for use classification'!$A$14,"Other"))))))))))))</f>
        <v>Public Assembly</v>
      </c>
      <c r="D836" s="57"/>
      <c r="E836" s="58"/>
      <c r="F836" s="58"/>
    </row>
    <row r="837" spans="1:6">
      <c r="A837" s="56" t="s">
        <v>1842</v>
      </c>
      <c r="B837" s="26" t="s">
        <v>473</v>
      </c>
      <c r="C837" s="133" t="str">
        <f>IF(OR(ISNUMBER(SEARCH('[1]Lookup for use classification'!$B$1,B837)),ISNUMBER(SEARCH('[1]Lookup for use classification'!$C$1,B837)),ISNUMBER(SEARCH('[1]Lookup for use classification'!$D$1,B837)),ISNUMBER(SEARCH('[1]Lookup for use classification'!$E$1,B837))),'[1]Lookup for use classification'!$A$1,IF(ISNUMBER(SEARCH('[1]Lookup for use classification'!$B$2,B837)),'[1]Lookup for use classification'!$A$2,IF(ISNUMBER(SEARCH('[1]Lookup for use classification'!$B$3,B837)),'[1]Lookup for use classification'!$A$3,IF(OR(ISNUMBER(SEARCH('[1]Lookup for use classification'!$B$4,B837)),ISNUMBER(SEARCH('[1]Lookup for use classification'!$C$4,B837)),ISNUMBER(SEARCH('[1]Lookup for use classification'!$D$4,B837)),ISNUMBER(SEARCH('[1]Lookup for use classification'!$E$4,B837))),'[1]Lookup for use classification'!$A$4,IF(OR(ISNUMBER(SEARCH('[1]Lookup for use classification'!$B$5,B837)),ISNUMBER(SEARCH('[1]Lookup for use classification'!$C$5,B837)),ISNUMBER(SEARCH('[1]Lookup for use classification'!$D$5,B837))),'[1]Lookup for use classification'!$A$5,IF(OR(ISNUMBER(SEARCH('[1]Lookup for use classification'!$B$7,B837)),ISNUMBER(SEARCH('[1]Lookup for use classification'!$C$7,B837)),ISNUMBER(SEARCH('[1]Lookup for use classification'!$D$7,B837))),'[1]Lookup for use classification'!$A$7,IF(OR(ISNUMBER(SEARCH('[1]Lookup for use classification'!$B$9,B837)),ISNUMBER(SEARCH('[1]Lookup for use classification'!$C$9,B837)),ISNUMBER(SEARCH('[1]Lookup for use classification'!$D$9,B837)),ISNUMBER(SEARCH('[1]Lookup for use classification'!$E$9,B837)),ISNUMBER(SEARCH('[1]Lookup for use classification'!$F$9,B837)),ISNUMBER(SEARCH('[1]Lookup for use classification'!$G$9,B837)),ISNUMBER(SEARCH('[1]Lookup for use classification'!$H$9,B837)),ISNUMBER(SEARCH('[1]Lookup for use classification'!$I$9,B837)),ISNUMBER(SEARCH('[1]Lookup for use classification'!$J$9,B837)),ISNUMBER(SEARCH('[1]Lookup for use classification'!$K$9,B837))),'[1]Lookup for use classification'!$A$9,IF(OR(ISNUMBER(SEARCH('[1]Lookup for use classification'!$B$10,B837)),ISNUMBER(SEARCH('[1]Lookup for use classification'!$C$10,B837)),ISNUMBER(SEARCH('[1]Lookup for use classification'!$D$10,B837)),ISNUMBER(SEARCH('[1]Lookup for use classification'!$E$10,B837)),ISNUMBER(SEARCH('[1]Lookup for use classification'!$F$10,B837)),ISNUMBER(SEARCH('[1]Lookup for use classification'!$G$10,B837))),'[1]Lookup for use classification'!$A$10,IF(OR(ISNUMBER(SEARCH('[1]Lookup for use classification'!$B$11,B837)),ISNUMBER(SEARCH('[1]Lookup for use classification'!$C$11,B837))),'[1]Lookup for use classification'!$A$11,IF(OR(ISNUMBER(SEARCH('[1]Lookup for use classification'!$B$12,B837)),ISNUMBER(SEARCH('[1]Lookup for use classification'!$C$12,B837))),'[1]Lookup for use classification'!$A$12,IF(OR(ISNUMBER(SEARCH('[1]Lookup for use classification'!$B$13,B837)),ISNUMBER(SEARCH('[1]Lookup for use classification'!$C$13,B837)),ISNUMBER(SEARCH('[1]Lookup for use classification'!$D$13,B837)),,ISNUMBER(SEARCH('[1]Lookup for use classification'!$C$13,B837)),ISNUMBER(SEARCH('[1]Lookup for use classification'!$E$13,B837))),'[1]Lookup for use classification'!$A$13,IF(OR(ISNUMBER(SEARCH('[1]Lookup for use classification'!$B$14,B837)),ISNUMBER(SEARCH('[1]Lookup for use classification'!$C$14,B837))),'[1]Lookup for use classification'!$A$14,"Other"))))))))))))</f>
        <v>Public Assembly</v>
      </c>
      <c r="D837" s="57"/>
      <c r="E837" s="58"/>
      <c r="F837" s="58"/>
    </row>
    <row r="838" spans="1:6">
      <c r="A838" s="56" t="s">
        <v>1842</v>
      </c>
      <c r="B838" s="26" t="s">
        <v>1898</v>
      </c>
      <c r="C838" s="133" t="str">
        <f>IF(OR(ISNUMBER(SEARCH('[1]Lookup for use classification'!$B$1,B838)),ISNUMBER(SEARCH('[1]Lookup for use classification'!$C$1,B838)),ISNUMBER(SEARCH('[1]Lookup for use classification'!$D$1,B838)),ISNUMBER(SEARCH('[1]Lookup for use classification'!$E$1,B838))),'[1]Lookup for use classification'!$A$1,IF(ISNUMBER(SEARCH('[1]Lookup for use classification'!$B$2,B838)),'[1]Lookup for use classification'!$A$2,IF(ISNUMBER(SEARCH('[1]Lookup for use classification'!$B$3,B838)),'[1]Lookup for use classification'!$A$3,IF(OR(ISNUMBER(SEARCH('[1]Lookup for use classification'!$B$4,B838)),ISNUMBER(SEARCH('[1]Lookup for use classification'!$C$4,B838)),ISNUMBER(SEARCH('[1]Lookup for use classification'!$D$4,B838)),ISNUMBER(SEARCH('[1]Lookup for use classification'!$E$4,B838))),'[1]Lookup for use classification'!$A$4,IF(OR(ISNUMBER(SEARCH('[1]Lookup for use classification'!$B$5,B838)),ISNUMBER(SEARCH('[1]Lookup for use classification'!$C$5,B838)),ISNUMBER(SEARCH('[1]Lookup for use classification'!$D$5,B838))),'[1]Lookup for use classification'!$A$5,IF(OR(ISNUMBER(SEARCH('[1]Lookup for use classification'!$B$7,B838)),ISNUMBER(SEARCH('[1]Lookup for use classification'!$C$7,B838)),ISNUMBER(SEARCH('[1]Lookup for use classification'!$D$7,B838))),'[1]Lookup for use classification'!$A$7,IF(OR(ISNUMBER(SEARCH('[1]Lookup for use classification'!$B$9,B838)),ISNUMBER(SEARCH('[1]Lookup for use classification'!$C$9,B838)),ISNUMBER(SEARCH('[1]Lookup for use classification'!$D$9,B838)),ISNUMBER(SEARCH('[1]Lookup for use classification'!$E$9,B838)),ISNUMBER(SEARCH('[1]Lookup for use classification'!$F$9,B838)),ISNUMBER(SEARCH('[1]Lookup for use classification'!$G$9,B838)),ISNUMBER(SEARCH('[1]Lookup for use classification'!$H$9,B838)),ISNUMBER(SEARCH('[1]Lookup for use classification'!$I$9,B838)),ISNUMBER(SEARCH('[1]Lookup for use classification'!$J$9,B838)),ISNUMBER(SEARCH('[1]Lookup for use classification'!$K$9,B838))),'[1]Lookup for use classification'!$A$9,IF(OR(ISNUMBER(SEARCH('[1]Lookup for use classification'!$B$10,B838)),ISNUMBER(SEARCH('[1]Lookup for use classification'!$C$10,B838)),ISNUMBER(SEARCH('[1]Lookup for use classification'!$D$10,B838)),ISNUMBER(SEARCH('[1]Lookup for use classification'!$E$10,B838)),ISNUMBER(SEARCH('[1]Lookup for use classification'!$F$10,B838)),ISNUMBER(SEARCH('[1]Lookup for use classification'!$G$10,B838))),'[1]Lookup for use classification'!$A$10,IF(OR(ISNUMBER(SEARCH('[1]Lookup for use classification'!$B$11,B838)),ISNUMBER(SEARCH('[1]Lookup for use classification'!$C$11,B838))),'[1]Lookup for use classification'!$A$11,IF(OR(ISNUMBER(SEARCH('[1]Lookup for use classification'!$B$12,B838)),ISNUMBER(SEARCH('[1]Lookup for use classification'!$C$12,B838))),'[1]Lookup for use classification'!$A$12,IF(OR(ISNUMBER(SEARCH('[1]Lookup for use classification'!$B$13,B838)),ISNUMBER(SEARCH('[1]Lookup for use classification'!$C$13,B838)),ISNUMBER(SEARCH('[1]Lookup for use classification'!$D$13,B838)),,ISNUMBER(SEARCH('[1]Lookup for use classification'!$C$13,B838)),ISNUMBER(SEARCH('[1]Lookup for use classification'!$E$13,B838))),'[1]Lookup for use classification'!$A$13,IF(OR(ISNUMBER(SEARCH('[1]Lookup for use classification'!$B$14,B838)),ISNUMBER(SEARCH('[1]Lookup for use classification'!$C$14,B838))),'[1]Lookup for use classification'!$A$14,"Other"))))))))))))</f>
        <v>Public Assembly</v>
      </c>
      <c r="D838" s="57"/>
      <c r="E838" s="58"/>
      <c r="F838" s="58"/>
    </row>
    <row r="839" spans="1:6">
      <c r="A839" s="56" t="s">
        <v>1842</v>
      </c>
      <c r="B839" s="26" t="s">
        <v>1899</v>
      </c>
      <c r="C839" s="133" t="str">
        <f>IF(OR(ISNUMBER(SEARCH('[1]Lookup for use classification'!$B$1,B839)),ISNUMBER(SEARCH('[1]Lookup for use classification'!$C$1,B839)),ISNUMBER(SEARCH('[1]Lookup for use classification'!$D$1,B839)),ISNUMBER(SEARCH('[1]Lookup for use classification'!$E$1,B839))),'[1]Lookup for use classification'!$A$1,IF(ISNUMBER(SEARCH('[1]Lookup for use classification'!$B$2,B839)),'[1]Lookup for use classification'!$A$2,IF(ISNUMBER(SEARCH('[1]Lookup for use classification'!$B$3,B839)),'[1]Lookup for use classification'!$A$3,IF(OR(ISNUMBER(SEARCH('[1]Lookup for use classification'!$B$4,B839)),ISNUMBER(SEARCH('[1]Lookup for use classification'!$C$4,B839)),ISNUMBER(SEARCH('[1]Lookup for use classification'!$D$4,B839)),ISNUMBER(SEARCH('[1]Lookup for use classification'!$E$4,B839))),'[1]Lookup for use classification'!$A$4,IF(OR(ISNUMBER(SEARCH('[1]Lookup for use classification'!$B$5,B839)),ISNUMBER(SEARCH('[1]Lookup for use classification'!$C$5,B839)),ISNUMBER(SEARCH('[1]Lookup for use classification'!$D$5,B839))),'[1]Lookup for use classification'!$A$5,IF(OR(ISNUMBER(SEARCH('[1]Lookup for use classification'!$B$7,B839)),ISNUMBER(SEARCH('[1]Lookup for use classification'!$C$7,B839)),ISNUMBER(SEARCH('[1]Lookup for use classification'!$D$7,B839))),'[1]Lookup for use classification'!$A$7,IF(OR(ISNUMBER(SEARCH('[1]Lookup for use classification'!$B$9,B839)),ISNUMBER(SEARCH('[1]Lookup for use classification'!$C$9,B839)),ISNUMBER(SEARCH('[1]Lookup for use classification'!$D$9,B839)),ISNUMBER(SEARCH('[1]Lookup for use classification'!$E$9,B839)),ISNUMBER(SEARCH('[1]Lookup for use classification'!$F$9,B839)),ISNUMBER(SEARCH('[1]Lookup for use classification'!$G$9,B839)),ISNUMBER(SEARCH('[1]Lookup for use classification'!$H$9,B839)),ISNUMBER(SEARCH('[1]Lookup for use classification'!$I$9,B839)),ISNUMBER(SEARCH('[1]Lookup for use classification'!$J$9,B839)),ISNUMBER(SEARCH('[1]Lookup for use classification'!$K$9,B839))),'[1]Lookup for use classification'!$A$9,IF(OR(ISNUMBER(SEARCH('[1]Lookup for use classification'!$B$10,B839)),ISNUMBER(SEARCH('[1]Lookup for use classification'!$C$10,B839)),ISNUMBER(SEARCH('[1]Lookup for use classification'!$D$10,B839)),ISNUMBER(SEARCH('[1]Lookup for use classification'!$E$10,B839)),ISNUMBER(SEARCH('[1]Lookup for use classification'!$F$10,B839)),ISNUMBER(SEARCH('[1]Lookup for use classification'!$G$10,B839))),'[1]Lookup for use classification'!$A$10,IF(OR(ISNUMBER(SEARCH('[1]Lookup for use classification'!$B$11,B839)),ISNUMBER(SEARCH('[1]Lookup for use classification'!$C$11,B839))),'[1]Lookup for use classification'!$A$11,IF(OR(ISNUMBER(SEARCH('[1]Lookup for use classification'!$B$12,B839)),ISNUMBER(SEARCH('[1]Lookup for use classification'!$C$12,B839))),'[1]Lookup for use classification'!$A$12,IF(OR(ISNUMBER(SEARCH('[1]Lookup for use classification'!$B$13,B839)),ISNUMBER(SEARCH('[1]Lookup for use classification'!$C$13,B839)),ISNUMBER(SEARCH('[1]Lookup for use classification'!$D$13,B839)),,ISNUMBER(SEARCH('[1]Lookup for use classification'!$C$13,B839)),ISNUMBER(SEARCH('[1]Lookup for use classification'!$E$13,B839))),'[1]Lookup for use classification'!$A$13,IF(OR(ISNUMBER(SEARCH('[1]Lookup for use classification'!$B$14,B839)),ISNUMBER(SEARCH('[1]Lookup for use classification'!$C$14,B839))),'[1]Lookup for use classification'!$A$14,"Other"))))))))))))</f>
        <v>Office</v>
      </c>
      <c r="D839" s="57"/>
      <c r="E839" s="58" t="s">
        <v>1969</v>
      </c>
      <c r="F839" s="58"/>
    </row>
    <row r="840" spans="1:6">
      <c r="A840" s="56" t="s">
        <v>1842</v>
      </c>
      <c r="B840" s="26" t="s">
        <v>1900</v>
      </c>
      <c r="C840" s="133" t="str">
        <f>IF(OR(ISNUMBER(SEARCH('[1]Lookup for use classification'!$B$1,B840)),ISNUMBER(SEARCH('[1]Lookup for use classification'!$C$1,B840)),ISNUMBER(SEARCH('[1]Lookup for use classification'!$D$1,B840)),ISNUMBER(SEARCH('[1]Lookup for use classification'!$E$1,B840))),'[1]Lookup for use classification'!$A$1,IF(ISNUMBER(SEARCH('[1]Lookup for use classification'!$B$2,B840)),'[1]Lookup for use classification'!$A$2,IF(ISNUMBER(SEARCH('[1]Lookup for use classification'!$B$3,B840)),'[1]Lookup for use classification'!$A$3,IF(OR(ISNUMBER(SEARCH('[1]Lookup for use classification'!$B$4,B840)),ISNUMBER(SEARCH('[1]Lookup for use classification'!$C$4,B840)),ISNUMBER(SEARCH('[1]Lookup for use classification'!$D$4,B840)),ISNUMBER(SEARCH('[1]Lookup for use classification'!$E$4,B840))),'[1]Lookup for use classification'!$A$4,IF(OR(ISNUMBER(SEARCH('[1]Lookup for use classification'!$B$5,B840)),ISNUMBER(SEARCH('[1]Lookup for use classification'!$C$5,B840)),ISNUMBER(SEARCH('[1]Lookup for use classification'!$D$5,B840))),'[1]Lookup for use classification'!$A$5,IF(OR(ISNUMBER(SEARCH('[1]Lookup for use classification'!$B$7,B840)),ISNUMBER(SEARCH('[1]Lookup for use classification'!$C$7,B840)),ISNUMBER(SEARCH('[1]Lookup for use classification'!$D$7,B840))),'[1]Lookup for use classification'!$A$7,IF(OR(ISNUMBER(SEARCH('[1]Lookup for use classification'!$B$9,B840)),ISNUMBER(SEARCH('[1]Lookup for use classification'!$C$9,B840)),ISNUMBER(SEARCH('[1]Lookup for use classification'!$D$9,B840)),ISNUMBER(SEARCH('[1]Lookup for use classification'!$E$9,B840)),ISNUMBER(SEARCH('[1]Lookup for use classification'!$F$9,B840)),ISNUMBER(SEARCH('[1]Lookup for use classification'!$G$9,B840)),ISNUMBER(SEARCH('[1]Lookup for use classification'!$H$9,B840)),ISNUMBER(SEARCH('[1]Lookup for use classification'!$I$9,B840)),ISNUMBER(SEARCH('[1]Lookup for use classification'!$J$9,B840)),ISNUMBER(SEARCH('[1]Lookup for use classification'!$K$9,B840))),'[1]Lookup for use classification'!$A$9,IF(OR(ISNUMBER(SEARCH('[1]Lookup for use classification'!$B$10,B840)),ISNUMBER(SEARCH('[1]Lookup for use classification'!$C$10,B840)),ISNUMBER(SEARCH('[1]Lookup for use classification'!$D$10,B840)),ISNUMBER(SEARCH('[1]Lookup for use classification'!$E$10,B840)),ISNUMBER(SEARCH('[1]Lookup for use classification'!$F$10,B840)),ISNUMBER(SEARCH('[1]Lookup for use classification'!$G$10,B840))),'[1]Lookup for use classification'!$A$10,IF(OR(ISNUMBER(SEARCH('[1]Lookup for use classification'!$B$11,B840)),ISNUMBER(SEARCH('[1]Lookup for use classification'!$C$11,B840))),'[1]Lookup for use classification'!$A$11,IF(OR(ISNUMBER(SEARCH('[1]Lookup for use classification'!$B$12,B840)),ISNUMBER(SEARCH('[1]Lookup for use classification'!$C$12,B840))),'[1]Lookup for use classification'!$A$12,IF(OR(ISNUMBER(SEARCH('[1]Lookup for use classification'!$B$13,B840)),ISNUMBER(SEARCH('[1]Lookup for use classification'!$C$13,B840)),ISNUMBER(SEARCH('[1]Lookup for use classification'!$D$13,B840)),,ISNUMBER(SEARCH('[1]Lookup for use classification'!$C$13,B840)),ISNUMBER(SEARCH('[1]Lookup for use classification'!$E$13,B840))),'[1]Lookup for use classification'!$A$13,IF(OR(ISNUMBER(SEARCH('[1]Lookup for use classification'!$B$14,B840)),ISNUMBER(SEARCH('[1]Lookup for use classification'!$C$14,B840))),'[1]Lookup for use classification'!$A$14,"Other"))))))))))))</f>
        <v>Other</v>
      </c>
      <c r="D840" s="57"/>
      <c r="E840" s="58"/>
      <c r="F840" s="58"/>
    </row>
    <row r="841" spans="1:6">
      <c r="A841" s="56" t="s">
        <v>1842</v>
      </c>
      <c r="B841" s="26" t="s">
        <v>1901</v>
      </c>
      <c r="C841" s="133" t="str">
        <f>IF(OR(ISNUMBER(SEARCH('[1]Lookup for use classification'!$B$1,B841)),ISNUMBER(SEARCH('[1]Lookup for use classification'!$C$1,B841)),ISNUMBER(SEARCH('[1]Lookup for use classification'!$D$1,B841)),ISNUMBER(SEARCH('[1]Lookup for use classification'!$E$1,B841))),'[1]Lookup for use classification'!$A$1,IF(ISNUMBER(SEARCH('[1]Lookup for use classification'!$B$2,B841)),'[1]Lookup for use classification'!$A$2,IF(ISNUMBER(SEARCH('[1]Lookup for use classification'!$B$3,B841)),'[1]Lookup for use classification'!$A$3,IF(OR(ISNUMBER(SEARCH('[1]Lookup for use classification'!$B$4,B841)),ISNUMBER(SEARCH('[1]Lookup for use classification'!$C$4,B841)),ISNUMBER(SEARCH('[1]Lookup for use classification'!$D$4,B841)),ISNUMBER(SEARCH('[1]Lookup for use classification'!$E$4,B841))),'[1]Lookup for use classification'!$A$4,IF(OR(ISNUMBER(SEARCH('[1]Lookup for use classification'!$B$5,B841)),ISNUMBER(SEARCH('[1]Lookup for use classification'!$C$5,B841)),ISNUMBER(SEARCH('[1]Lookup for use classification'!$D$5,B841))),'[1]Lookup for use classification'!$A$5,IF(OR(ISNUMBER(SEARCH('[1]Lookup for use classification'!$B$7,B841)),ISNUMBER(SEARCH('[1]Lookup for use classification'!$C$7,B841)),ISNUMBER(SEARCH('[1]Lookup for use classification'!$D$7,B841))),'[1]Lookup for use classification'!$A$7,IF(OR(ISNUMBER(SEARCH('[1]Lookup for use classification'!$B$9,B841)),ISNUMBER(SEARCH('[1]Lookup for use classification'!$C$9,B841)),ISNUMBER(SEARCH('[1]Lookup for use classification'!$D$9,B841)),ISNUMBER(SEARCH('[1]Lookup for use classification'!$E$9,B841)),ISNUMBER(SEARCH('[1]Lookup for use classification'!$F$9,B841)),ISNUMBER(SEARCH('[1]Lookup for use classification'!$G$9,B841)),ISNUMBER(SEARCH('[1]Lookup for use classification'!$H$9,B841)),ISNUMBER(SEARCH('[1]Lookup for use classification'!$I$9,B841)),ISNUMBER(SEARCH('[1]Lookup for use classification'!$J$9,B841)),ISNUMBER(SEARCH('[1]Lookup for use classification'!$K$9,B841))),'[1]Lookup for use classification'!$A$9,IF(OR(ISNUMBER(SEARCH('[1]Lookup for use classification'!$B$10,B841)),ISNUMBER(SEARCH('[1]Lookup for use classification'!$C$10,B841)),ISNUMBER(SEARCH('[1]Lookup for use classification'!$D$10,B841)),ISNUMBER(SEARCH('[1]Lookup for use classification'!$E$10,B841)),ISNUMBER(SEARCH('[1]Lookup for use classification'!$F$10,B841)),ISNUMBER(SEARCH('[1]Lookup for use classification'!$G$10,B841))),'[1]Lookup for use classification'!$A$10,IF(OR(ISNUMBER(SEARCH('[1]Lookup for use classification'!$B$11,B841)),ISNUMBER(SEARCH('[1]Lookup for use classification'!$C$11,B841))),'[1]Lookup for use classification'!$A$11,IF(OR(ISNUMBER(SEARCH('[1]Lookup for use classification'!$B$12,B841)),ISNUMBER(SEARCH('[1]Lookup for use classification'!$C$12,B841))),'[1]Lookup for use classification'!$A$12,IF(OR(ISNUMBER(SEARCH('[1]Lookup for use classification'!$B$13,B841)),ISNUMBER(SEARCH('[1]Lookup for use classification'!$C$13,B841)),ISNUMBER(SEARCH('[1]Lookup for use classification'!$D$13,B841)),,ISNUMBER(SEARCH('[1]Lookup for use classification'!$C$13,B841)),ISNUMBER(SEARCH('[1]Lookup for use classification'!$E$13,B841))),'[1]Lookup for use classification'!$A$13,IF(OR(ISNUMBER(SEARCH('[1]Lookup for use classification'!$B$14,B841)),ISNUMBER(SEARCH('[1]Lookup for use classification'!$C$14,B841))),'[1]Lookup for use classification'!$A$14,"Other"))))))))))))</f>
        <v>Office</v>
      </c>
      <c r="D841" s="57"/>
      <c r="E841" s="58"/>
      <c r="F841" s="58"/>
    </row>
    <row r="842" spans="1:6">
      <c r="A842" s="56" t="s">
        <v>1842</v>
      </c>
      <c r="B842" s="26" t="s">
        <v>1902</v>
      </c>
      <c r="C842" s="133" t="str">
        <f>IF(OR(ISNUMBER(SEARCH('[1]Lookup for use classification'!$B$1,B842)),ISNUMBER(SEARCH('[1]Lookup for use classification'!$C$1,B842)),ISNUMBER(SEARCH('[1]Lookup for use classification'!$D$1,B842)),ISNUMBER(SEARCH('[1]Lookup for use classification'!$E$1,B842))),'[1]Lookup for use classification'!$A$1,IF(ISNUMBER(SEARCH('[1]Lookup for use classification'!$B$2,B842)),'[1]Lookup for use classification'!$A$2,IF(ISNUMBER(SEARCH('[1]Lookup for use classification'!$B$3,B842)),'[1]Lookup for use classification'!$A$3,IF(OR(ISNUMBER(SEARCH('[1]Lookup for use classification'!$B$4,B842)),ISNUMBER(SEARCH('[1]Lookup for use classification'!$C$4,B842)),ISNUMBER(SEARCH('[1]Lookup for use classification'!$D$4,B842)),ISNUMBER(SEARCH('[1]Lookup for use classification'!$E$4,B842))),'[1]Lookup for use classification'!$A$4,IF(OR(ISNUMBER(SEARCH('[1]Lookup for use classification'!$B$5,B842)),ISNUMBER(SEARCH('[1]Lookup for use classification'!$C$5,B842)),ISNUMBER(SEARCH('[1]Lookup for use classification'!$D$5,B842))),'[1]Lookup for use classification'!$A$5,IF(OR(ISNUMBER(SEARCH('[1]Lookup for use classification'!$B$7,B842)),ISNUMBER(SEARCH('[1]Lookup for use classification'!$C$7,B842)),ISNUMBER(SEARCH('[1]Lookup for use classification'!$D$7,B842))),'[1]Lookup for use classification'!$A$7,IF(OR(ISNUMBER(SEARCH('[1]Lookup for use classification'!$B$9,B842)),ISNUMBER(SEARCH('[1]Lookup for use classification'!$C$9,B842)),ISNUMBER(SEARCH('[1]Lookup for use classification'!$D$9,B842)),ISNUMBER(SEARCH('[1]Lookup for use classification'!$E$9,B842)),ISNUMBER(SEARCH('[1]Lookup for use classification'!$F$9,B842)),ISNUMBER(SEARCH('[1]Lookup for use classification'!$G$9,B842)),ISNUMBER(SEARCH('[1]Lookup for use classification'!$H$9,B842)),ISNUMBER(SEARCH('[1]Lookup for use classification'!$I$9,B842)),ISNUMBER(SEARCH('[1]Lookup for use classification'!$J$9,B842)),ISNUMBER(SEARCH('[1]Lookup for use classification'!$K$9,B842))),'[1]Lookup for use classification'!$A$9,IF(OR(ISNUMBER(SEARCH('[1]Lookup for use classification'!$B$10,B842)),ISNUMBER(SEARCH('[1]Lookup for use classification'!$C$10,B842)),ISNUMBER(SEARCH('[1]Lookup for use classification'!$D$10,B842)),ISNUMBER(SEARCH('[1]Lookup for use classification'!$E$10,B842)),ISNUMBER(SEARCH('[1]Lookup for use classification'!$F$10,B842)),ISNUMBER(SEARCH('[1]Lookup for use classification'!$G$10,B842))),'[1]Lookup for use classification'!$A$10,IF(OR(ISNUMBER(SEARCH('[1]Lookup for use classification'!$B$11,B842)),ISNUMBER(SEARCH('[1]Lookup for use classification'!$C$11,B842))),'[1]Lookup for use classification'!$A$11,IF(OR(ISNUMBER(SEARCH('[1]Lookup for use classification'!$B$12,B842)),ISNUMBER(SEARCH('[1]Lookup for use classification'!$C$12,B842))),'[1]Lookup for use classification'!$A$12,IF(OR(ISNUMBER(SEARCH('[1]Lookup for use classification'!$B$13,B842)),ISNUMBER(SEARCH('[1]Lookup for use classification'!$C$13,B842)),ISNUMBER(SEARCH('[1]Lookup for use classification'!$D$13,B842)),,ISNUMBER(SEARCH('[1]Lookup for use classification'!$C$13,B842)),ISNUMBER(SEARCH('[1]Lookup for use classification'!$E$13,B842))),'[1]Lookup for use classification'!$A$13,IF(OR(ISNUMBER(SEARCH('[1]Lookup for use classification'!$B$14,B842)),ISNUMBER(SEARCH('[1]Lookup for use classification'!$C$14,B842))),'[1]Lookup for use classification'!$A$14,"Other"))))))))))))</f>
        <v>Other</v>
      </c>
      <c r="D842" s="57"/>
      <c r="E842" s="58"/>
      <c r="F842" s="58"/>
    </row>
    <row r="843" spans="1:6">
      <c r="A843" s="56" t="s">
        <v>1842</v>
      </c>
      <c r="B843" s="26" t="s">
        <v>1903</v>
      </c>
      <c r="C843" s="133" t="str">
        <f>IF(OR(ISNUMBER(SEARCH('[1]Lookup for use classification'!$B$1,B843)),ISNUMBER(SEARCH('[1]Lookup for use classification'!$C$1,B843)),ISNUMBER(SEARCH('[1]Lookup for use classification'!$D$1,B843)),ISNUMBER(SEARCH('[1]Lookup for use classification'!$E$1,B843))),'[1]Lookup for use classification'!$A$1,IF(ISNUMBER(SEARCH('[1]Lookup for use classification'!$B$2,B843)),'[1]Lookup for use classification'!$A$2,IF(ISNUMBER(SEARCH('[1]Lookup for use classification'!$B$3,B843)),'[1]Lookup for use classification'!$A$3,IF(OR(ISNUMBER(SEARCH('[1]Lookup for use classification'!$B$4,B843)),ISNUMBER(SEARCH('[1]Lookup for use classification'!$C$4,B843)),ISNUMBER(SEARCH('[1]Lookup for use classification'!$D$4,B843)),ISNUMBER(SEARCH('[1]Lookup for use classification'!$E$4,B843))),'[1]Lookup for use classification'!$A$4,IF(OR(ISNUMBER(SEARCH('[1]Lookup for use classification'!$B$5,B843)),ISNUMBER(SEARCH('[1]Lookup for use classification'!$C$5,B843)),ISNUMBER(SEARCH('[1]Lookup for use classification'!$D$5,B843))),'[1]Lookup for use classification'!$A$5,IF(OR(ISNUMBER(SEARCH('[1]Lookup for use classification'!$B$7,B843)),ISNUMBER(SEARCH('[1]Lookup for use classification'!$C$7,B843)),ISNUMBER(SEARCH('[1]Lookup for use classification'!$D$7,B843))),'[1]Lookup for use classification'!$A$7,IF(OR(ISNUMBER(SEARCH('[1]Lookup for use classification'!$B$9,B843)),ISNUMBER(SEARCH('[1]Lookup for use classification'!$C$9,B843)),ISNUMBER(SEARCH('[1]Lookup for use classification'!$D$9,B843)),ISNUMBER(SEARCH('[1]Lookup for use classification'!$E$9,B843)),ISNUMBER(SEARCH('[1]Lookup for use classification'!$F$9,B843)),ISNUMBER(SEARCH('[1]Lookup for use classification'!$G$9,B843)),ISNUMBER(SEARCH('[1]Lookup for use classification'!$H$9,B843)),ISNUMBER(SEARCH('[1]Lookup for use classification'!$I$9,B843)),ISNUMBER(SEARCH('[1]Lookup for use classification'!$J$9,B843)),ISNUMBER(SEARCH('[1]Lookup for use classification'!$K$9,B843))),'[1]Lookup for use classification'!$A$9,IF(OR(ISNUMBER(SEARCH('[1]Lookup for use classification'!$B$10,B843)),ISNUMBER(SEARCH('[1]Lookup for use classification'!$C$10,B843)),ISNUMBER(SEARCH('[1]Lookup for use classification'!$D$10,B843)),ISNUMBER(SEARCH('[1]Lookup for use classification'!$E$10,B843)),ISNUMBER(SEARCH('[1]Lookup for use classification'!$F$10,B843)),ISNUMBER(SEARCH('[1]Lookup for use classification'!$G$10,B843))),'[1]Lookup for use classification'!$A$10,IF(OR(ISNUMBER(SEARCH('[1]Lookup for use classification'!$B$11,B843)),ISNUMBER(SEARCH('[1]Lookup for use classification'!$C$11,B843))),'[1]Lookup for use classification'!$A$11,IF(OR(ISNUMBER(SEARCH('[1]Lookup for use classification'!$B$12,B843)),ISNUMBER(SEARCH('[1]Lookup for use classification'!$C$12,B843))),'[1]Lookup for use classification'!$A$12,IF(OR(ISNUMBER(SEARCH('[1]Lookup for use classification'!$B$13,B843)),ISNUMBER(SEARCH('[1]Lookup for use classification'!$C$13,B843)),ISNUMBER(SEARCH('[1]Lookup for use classification'!$D$13,B843)),,ISNUMBER(SEARCH('[1]Lookup for use classification'!$C$13,B843)),ISNUMBER(SEARCH('[1]Lookup for use classification'!$E$13,B843))),'[1]Lookup for use classification'!$A$13,IF(OR(ISNUMBER(SEARCH('[1]Lookup for use classification'!$B$14,B843)),ISNUMBER(SEARCH('[1]Lookup for use classification'!$C$14,B843))),'[1]Lookup for use classification'!$A$14,"Other"))))))))))))</f>
        <v>Other</v>
      </c>
      <c r="D843" s="57"/>
      <c r="E843" s="58"/>
      <c r="F843" s="58"/>
    </row>
    <row r="844" spans="1:6">
      <c r="A844" s="56" t="s">
        <v>1842</v>
      </c>
      <c r="B844" s="26" t="s">
        <v>180</v>
      </c>
      <c r="C844" s="133" t="str">
        <f>IF(OR(ISNUMBER(SEARCH('[1]Lookup for use classification'!$B$1,B844)),ISNUMBER(SEARCH('[1]Lookup for use classification'!$C$1,B844)),ISNUMBER(SEARCH('[1]Lookup for use classification'!$D$1,B844)),ISNUMBER(SEARCH('[1]Lookup for use classification'!$E$1,B844))),'[1]Lookup for use classification'!$A$1,IF(ISNUMBER(SEARCH('[1]Lookup for use classification'!$B$2,B844)),'[1]Lookup for use classification'!$A$2,IF(ISNUMBER(SEARCH('[1]Lookup for use classification'!$B$3,B844)),'[1]Lookup for use classification'!$A$3,IF(OR(ISNUMBER(SEARCH('[1]Lookup for use classification'!$B$4,B844)),ISNUMBER(SEARCH('[1]Lookup for use classification'!$C$4,B844)),ISNUMBER(SEARCH('[1]Lookup for use classification'!$D$4,B844)),ISNUMBER(SEARCH('[1]Lookup for use classification'!$E$4,B844))),'[1]Lookup for use classification'!$A$4,IF(OR(ISNUMBER(SEARCH('[1]Lookup for use classification'!$B$5,B844)),ISNUMBER(SEARCH('[1]Lookup for use classification'!$C$5,B844)),ISNUMBER(SEARCH('[1]Lookup for use classification'!$D$5,B844))),'[1]Lookup for use classification'!$A$5,IF(OR(ISNUMBER(SEARCH('[1]Lookup for use classification'!$B$7,B844)),ISNUMBER(SEARCH('[1]Lookup for use classification'!$C$7,B844)),ISNUMBER(SEARCH('[1]Lookup for use classification'!$D$7,B844))),'[1]Lookup for use classification'!$A$7,IF(OR(ISNUMBER(SEARCH('[1]Lookup for use classification'!$B$9,B844)),ISNUMBER(SEARCH('[1]Lookup for use classification'!$C$9,B844)),ISNUMBER(SEARCH('[1]Lookup for use classification'!$D$9,B844)),ISNUMBER(SEARCH('[1]Lookup for use classification'!$E$9,B844)),ISNUMBER(SEARCH('[1]Lookup for use classification'!$F$9,B844)),ISNUMBER(SEARCH('[1]Lookup for use classification'!$G$9,B844)),ISNUMBER(SEARCH('[1]Lookup for use classification'!$H$9,B844)),ISNUMBER(SEARCH('[1]Lookup for use classification'!$I$9,B844)),ISNUMBER(SEARCH('[1]Lookup for use classification'!$J$9,B844)),ISNUMBER(SEARCH('[1]Lookup for use classification'!$K$9,B844))),'[1]Lookup for use classification'!$A$9,IF(OR(ISNUMBER(SEARCH('[1]Lookup for use classification'!$B$10,B844)),ISNUMBER(SEARCH('[1]Lookup for use classification'!$C$10,B844)),ISNUMBER(SEARCH('[1]Lookup for use classification'!$D$10,B844)),ISNUMBER(SEARCH('[1]Lookup for use classification'!$E$10,B844)),ISNUMBER(SEARCH('[1]Lookup for use classification'!$F$10,B844)),ISNUMBER(SEARCH('[1]Lookup for use classification'!$G$10,B844))),'[1]Lookup for use classification'!$A$10,IF(OR(ISNUMBER(SEARCH('[1]Lookup for use classification'!$B$11,B844)),ISNUMBER(SEARCH('[1]Lookup for use classification'!$C$11,B844))),'[1]Lookup for use classification'!$A$11,IF(OR(ISNUMBER(SEARCH('[1]Lookup for use classification'!$B$12,B844)),ISNUMBER(SEARCH('[1]Lookup for use classification'!$C$12,B844))),'[1]Lookup for use classification'!$A$12,IF(OR(ISNUMBER(SEARCH('[1]Lookup for use classification'!$B$13,B844)),ISNUMBER(SEARCH('[1]Lookup for use classification'!$C$13,B844)),ISNUMBER(SEARCH('[1]Lookup for use classification'!$D$13,B844)),,ISNUMBER(SEARCH('[1]Lookup for use classification'!$C$13,B844)),ISNUMBER(SEARCH('[1]Lookup for use classification'!$E$13,B844))),'[1]Lookup for use classification'!$A$13,IF(OR(ISNUMBER(SEARCH('[1]Lookup for use classification'!$B$14,B844)),ISNUMBER(SEARCH('[1]Lookup for use classification'!$C$14,B844))),'[1]Lookup for use classification'!$A$14,"Other"))))))))))))</f>
        <v>Public Safety</v>
      </c>
      <c r="D844" s="57"/>
      <c r="E844" s="58"/>
      <c r="F844" s="58"/>
    </row>
    <row r="845" spans="1:6">
      <c r="A845" s="56" t="s">
        <v>1842</v>
      </c>
      <c r="B845" s="26" t="s">
        <v>1904</v>
      </c>
      <c r="C845" s="133" t="str">
        <f>IF(OR(ISNUMBER(SEARCH('[1]Lookup for use classification'!$B$1,B845)),ISNUMBER(SEARCH('[1]Lookup for use classification'!$C$1,B845)),ISNUMBER(SEARCH('[1]Lookup for use classification'!$D$1,B845)),ISNUMBER(SEARCH('[1]Lookup for use classification'!$E$1,B845))),'[1]Lookup for use classification'!$A$1,IF(ISNUMBER(SEARCH('[1]Lookup for use classification'!$B$2,B845)),'[1]Lookup for use classification'!$A$2,IF(ISNUMBER(SEARCH('[1]Lookup for use classification'!$B$3,B845)),'[1]Lookup for use classification'!$A$3,IF(OR(ISNUMBER(SEARCH('[1]Lookup for use classification'!$B$4,B845)),ISNUMBER(SEARCH('[1]Lookup for use classification'!$C$4,B845)),ISNUMBER(SEARCH('[1]Lookup for use classification'!$D$4,B845)),ISNUMBER(SEARCH('[1]Lookup for use classification'!$E$4,B845))),'[1]Lookup for use classification'!$A$4,IF(OR(ISNUMBER(SEARCH('[1]Lookup for use classification'!$B$5,B845)),ISNUMBER(SEARCH('[1]Lookup for use classification'!$C$5,B845)),ISNUMBER(SEARCH('[1]Lookup for use classification'!$D$5,B845))),'[1]Lookup for use classification'!$A$5,IF(OR(ISNUMBER(SEARCH('[1]Lookup for use classification'!$B$7,B845)),ISNUMBER(SEARCH('[1]Lookup for use classification'!$C$7,B845)),ISNUMBER(SEARCH('[1]Lookup for use classification'!$D$7,B845))),'[1]Lookup for use classification'!$A$7,IF(OR(ISNUMBER(SEARCH('[1]Lookup for use classification'!$B$9,B845)),ISNUMBER(SEARCH('[1]Lookup for use classification'!$C$9,B845)),ISNUMBER(SEARCH('[1]Lookup for use classification'!$D$9,B845)),ISNUMBER(SEARCH('[1]Lookup for use classification'!$E$9,B845)),ISNUMBER(SEARCH('[1]Lookup for use classification'!$F$9,B845)),ISNUMBER(SEARCH('[1]Lookup for use classification'!$G$9,B845)),ISNUMBER(SEARCH('[1]Lookup for use classification'!$H$9,B845)),ISNUMBER(SEARCH('[1]Lookup for use classification'!$I$9,B845)),ISNUMBER(SEARCH('[1]Lookup for use classification'!$J$9,B845)),ISNUMBER(SEARCH('[1]Lookup for use classification'!$K$9,B845))),'[1]Lookup for use classification'!$A$9,IF(OR(ISNUMBER(SEARCH('[1]Lookup for use classification'!$B$10,B845)),ISNUMBER(SEARCH('[1]Lookup for use classification'!$C$10,B845)),ISNUMBER(SEARCH('[1]Lookup for use classification'!$D$10,B845)),ISNUMBER(SEARCH('[1]Lookup for use classification'!$E$10,B845)),ISNUMBER(SEARCH('[1]Lookup for use classification'!$F$10,B845)),ISNUMBER(SEARCH('[1]Lookup for use classification'!$G$10,B845))),'[1]Lookup for use classification'!$A$10,IF(OR(ISNUMBER(SEARCH('[1]Lookup for use classification'!$B$11,B845)),ISNUMBER(SEARCH('[1]Lookup for use classification'!$C$11,B845))),'[1]Lookup for use classification'!$A$11,IF(OR(ISNUMBER(SEARCH('[1]Lookup for use classification'!$B$12,B845)),ISNUMBER(SEARCH('[1]Lookup for use classification'!$C$12,B845))),'[1]Lookup for use classification'!$A$12,IF(OR(ISNUMBER(SEARCH('[1]Lookup for use classification'!$B$13,B845)),ISNUMBER(SEARCH('[1]Lookup for use classification'!$C$13,B845)),ISNUMBER(SEARCH('[1]Lookup for use classification'!$D$13,B845)),,ISNUMBER(SEARCH('[1]Lookup for use classification'!$C$13,B845)),ISNUMBER(SEARCH('[1]Lookup for use classification'!$E$13,B845))),'[1]Lookup for use classification'!$A$13,IF(OR(ISNUMBER(SEARCH('[1]Lookup for use classification'!$B$14,B845)),ISNUMBER(SEARCH('[1]Lookup for use classification'!$C$14,B845))),'[1]Lookup for use classification'!$A$14,"Other"))))))))))))</f>
        <v>Public Safety</v>
      </c>
      <c r="D845" s="57"/>
      <c r="E845" s="58"/>
      <c r="F845" s="58"/>
    </row>
    <row r="846" spans="1:6">
      <c r="A846" s="56" t="s">
        <v>1842</v>
      </c>
      <c r="B846" s="26" t="s">
        <v>373</v>
      </c>
      <c r="C846" s="133" t="str">
        <f>IF(OR(ISNUMBER(SEARCH('[1]Lookup for use classification'!$B$1,B846)),ISNUMBER(SEARCH('[1]Lookup for use classification'!$C$1,B846)),ISNUMBER(SEARCH('[1]Lookup for use classification'!$D$1,B846)),ISNUMBER(SEARCH('[1]Lookup for use classification'!$E$1,B846))),'[1]Lookup for use classification'!$A$1,IF(ISNUMBER(SEARCH('[1]Lookup for use classification'!$B$2,B846)),'[1]Lookup for use classification'!$A$2,IF(ISNUMBER(SEARCH('[1]Lookup for use classification'!$B$3,B846)),'[1]Lookup for use classification'!$A$3,IF(OR(ISNUMBER(SEARCH('[1]Lookup for use classification'!$B$4,B846)),ISNUMBER(SEARCH('[1]Lookup for use classification'!$C$4,B846)),ISNUMBER(SEARCH('[1]Lookup for use classification'!$D$4,B846)),ISNUMBER(SEARCH('[1]Lookup for use classification'!$E$4,B846))),'[1]Lookup for use classification'!$A$4,IF(OR(ISNUMBER(SEARCH('[1]Lookup for use classification'!$B$5,B846)),ISNUMBER(SEARCH('[1]Lookup for use classification'!$C$5,B846)),ISNUMBER(SEARCH('[1]Lookup for use classification'!$D$5,B846))),'[1]Lookup for use classification'!$A$5,IF(OR(ISNUMBER(SEARCH('[1]Lookup for use classification'!$B$7,B846)),ISNUMBER(SEARCH('[1]Lookup for use classification'!$C$7,B846)),ISNUMBER(SEARCH('[1]Lookup for use classification'!$D$7,B846))),'[1]Lookup for use classification'!$A$7,IF(OR(ISNUMBER(SEARCH('[1]Lookup for use classification'!$B$9,B846)),ISNUMBER(SEARCH('[1]Lookup for use classification'!$C$9,B846)),ISNUMBER(SEARCH('[1]Lookup for use classification'!$D$9,B846)),ISNUMBER(SEARCH('[1]Lookup for use classification'!$E$9,B846)),ISNUMBER(SEARCH('[1]Lookup for use classification'!$F$9,B846)),ISNUMBER(SEARCH('[1]Lookup for use classification'!$G$9,B846)),ISNUMBER(SEARCH('[1]Lookup for use classification'!$H$9,B846)),ISNUMBER(SEARCH('[1]Lookup for use classification'!$I$9,B846)),ISNUMBER(SEARCH('[1]Lookup for use classification'!$J$9,B846)),ISNUMBER(SEARCH('[1]Lookup for use classification'!$K$9,B846))),'[1]Lookup for use classification'!$A$9,IF(OR(ISNUMBER(SEARCH('[1]Lookup for use classification'!$B$10,B846)),ISNUMBER(SEARCH('[1]Lookup for use classification'!$C$10,B846)),ISNUMBER(SEARCH('[1]Lookup for use classification'!$D$10,B846)),ISNUMBER(SEARCH('[1]Lookup for use classification'!$E$10,B846)),ISNUMBER(SEARCH('[1]Lookup for use classification'!$F$10,B846)),ISNUMBER(SEARCH('[1]Lookup for use classification'!$G$10,B846))),'[1]Lookup for use classification'!$A$10,IF(OR(ISNUMBER(SEARCH('[1]Lookup for use classification'!$B$11,B846)),ISNUMBER(SEARCH('[1]Lookup for use classification'!$C$11,B846))),'[1]Lookup for use classification'!$A$11,IF(OR(ISNUMBER(SEARCH('[1]Lookup for use classification'!$B$12,B846)),ISNUMBER(SEARCH('[1]Lookup for use classification'!$C$12,B846))),'[1]Lookup for use classification'!$A$12,IF(OR(ISNUMBER(SEARCH('[1]Lookup for use classification'!$B$13,B846)),ISNUMBER(SEARCH('[1]Lookup for use classification'!$C$13,B846)),ISNUMBER(SEARCH('[1]Lookup for use classification'!$D$13,B846)),,ISNUMBER(SEARCH('[1]Lookup for use classification'!$C$13,B846)),ISNUMBER(SEARCH('[1]Lookup for use classification'!$E$13,B846))),'[1]Lookup for use classification'!$A$13,IF(OR(ISNUMBER(SEARCH('[1]Lookup for use classification'!$B$14,B846)),ISNUMBER(SEARCH('[1]Lookup for use classification'!$C$14,B846))),'[1]Lookup for use classification'!$A$14,"Other"))))))))))))</f>
        <v>Other</v>
      </c>
      <c r="D846" s="57"/>
      <c r="E846" s="58"/>
      <c r="F846" s="58"/>
    </row>
    <row r="847" spans="1:6">
      <c r="A847" s="56" t="s">
        <v>1842</v>
      </c>
      <c r="B847" s="26" t="s">
        <v>373</v>
      </c>
      <c r="C847" s="133" t="str">
        <f>IF(OR(ISNUMBER(SEARCH('[1]Lookup for use classification'!$B$1,B847)),ISNUMBER(SEARCH('[1]Lookup for use classification'!$C$1,B847)),ISNUMBER(SEARCH('[1]Lookup for use classification'!$D$1,B847)),ISNUMBER(SEARCH('[1]Lookup for use classification'!$E$1,B847))),'[1]Lookup for use classification'!$A$1,IF(ISNUMBER(SEARCH('[1]Lookup for use classification'!$B$2,B847)),'[1]Lookup for use classification'!$A$2,IF(ISNUMBER(SEARCH('[1]Lookup for use classification'!$B$3,B847)),'[1]Lookup for use classification'!$A$3,IF(OR(ISNUMBER(SEARCH('[1]Lookup for use classification'!$B$4,B847)),ISNUMBER(SEARCH('[1]Lookup for use classification'!$C$4,B847)),ISNUMBER(SEARCH('[1]Lookup for use classification'!$D$4,B847)),ISNUMBER(SEARCH('[1]Lookup for use classification'!$E$4,B847))),'[1]Lookup for use classification'!$A$4,IF(OR(ISNUMBER(SEARCH('[1]Lookup for use classification'!$B$5,B847)),ISNUMBER(SEARCH('[1]Lookup for use classification'!$C$5,B847)),ISNUMBER(SEARCH('[1]Lookup for use classification'!$D$5,B847))),'[1]Lookup for use classification'!$A$5,IF(OR(ISNUMBER(SEARCH('[1]Lookup for use classification'!$B$7,B847)),ISNUMBER(SEARCH('[1]Lookup for use classification'!$C$7,B847)),ISNUMBER(SEARCH('[1]Lookup for use classification'!$D$7,B847))),'[1]Lookup for use classification'!$A$7,IF(OR(ISNUMBER(SEARCH('[1]Lookup for use classification'!$B$9,B847)),ISNUMBER(SEARCH('[1]Lookup for use classification'!$C$9,B847)),ISNUMBER(SEARCH('[1]Lookup for use classification'!$D$9,B847)),ISNUMBER(SEARCH('[1]Lookup for use classification'!$E$9,B847)),ISNUMBER(SEARCH('[1]Lookup for use classification'!$F$9,B847)),ISNUMBER(SEARCH('[1]Lookup for use classification'!$G$9,B847)),ISNUMBER(SEARCH('[1]Lookup for use classification'!$H$9,B847)),ISNUMBER(SEARCH('[1]Lookup for use classification'!$I$9,B847)),ISNUMBER(SEARCH('[1]Lookup for use classification'!$J$9,B847)),ISNUMBER(SEARCH('[1]Lookup for use classification'!$K$9,B847))),'[1]Lookup for use classification'!$A$9,IF(OR(ISNUMBER(SEARCH('[1]Lookup for use classification'!$B$10,B847)),ISNUMBER(SEARCH('[1]Lookup for use classification'!$C$10,B847)),ISNUMBER(SEARCH('[1]Lookup for use classification'!$D$10,B847)),ISNUMBER(SEARCH('[1]Lookup for use classification'!$E$10,B847)),ISNUMBER(SEARCH('[1]Lookup for use classification'!$F$10,B847)),ISNUMBER(SEARCH('[1]Lookup for use classification'!$G$10,B847))),'[1]Lookup for use classification'!$A$10,IF(OR(ISNUMBER(SEARCH('[1]Lookup for use classification'!$B$11,B847)),ISNUMBER(SEARCH('[1]Lookup for use classification'!$C$11,B847))),'[1]Lookup for use classification'!$A$11,IF(OR(ISNUMBER(SEARCH('[1]Lookup for use classification'!$B$12,B847)),ISNUMBER(SEARCH('[1]Lookup for use classification'!$C$12,B847))),'[1]Lookup for use classification'!$A$12,IF(OR(ISNUMBER(SEARCH('[1]Lookup for use classification'!$B$13,B847)),ISNUMBER(SEARCH('[1]Lookup for use classification'!$C$13,B847)),ISNUMBER(SEARCH('[1]Lookup for use classification'!$D$13,B847)),,ISNUMBER(SEARCH('[1]Lookup for use classification'!$C$13,B847)),ISNUMBER(SEARCH('[1]Lookup for use classification'!$E$13,B847))),'[1]Lookup for use classification'!$A$13,IF(OR(ISNUMBER(SEARCH('[1]Lookup for use classification'!$B$14,B847)),ISNUMBER(SEARCH('[1]Lookup for use classification'!$C$14,B847))),'[1]Lookup for use classification'!$A$14,"Other"))))))))))))</f>
        <v>Other</v>
      </c>
      <c r="D847" s="57"/>
      <c r="E847" s="58"/>
      <c r="F847" s="58"/>
    </row>
    <row r="848" spans="1:6">
      <c r="A848" s="56" t="s">
        <v>1842</v>
      </c>
      <c r="B848" s="26" t="s">
        <v>1905</v>
      </c>
      <c r="C848" s="133" t="str">
        <f>IF(OR(ISNUMBER(SEARCH('[1]Lookup for use classification'!$B$1,B848)),ISNUMBER(SEARCH('[1]Lookup for use classification'!$C$1,B848)),ISNUMBER(SEARCH('[1]Lookup for use classification'!$D$1,B848)),ISNUMBER(SEARCH('[1]Lookup for use classification'!$E$1,B848))),'[1]Lookup for use classification'!$A$1,IF(ISNUMBER(SEARCH('[1]Lookup for use classification'!$B$2,B848)),'[1]Lookup for use classification'!$A$2,IF(ISNUMBER(SEARCH('[1]Lookup for use classification'!$B$3,B848)),'[1]Lookup for use classification'!$A$3,IF(OR(ISNUMBER(SEARCH('[1]Lookup for use classification'!$B$4,B848)),ISNUMBER(SEARCH('[1]Lookup for use classification'!$C$4,B848)),ISNUMBER(SEARCH('[1]Lookup for use classification'!$D$4,B848)),ISNUMBER(SEARCH('[1]Lookup for use classification'!$E$4,B848))),'[1]Lookup for use classification'!$A$4,IF(OR(ISNUMBER(SEARCH('[1]Lookup for use classification'!$B$5,B848)),ISNUMBER(SEARCH('[1]Lookup for use classification'!$C$5,B848)),ISNUMBER(SEARCH('[1]Lookup for use classification'!$D$5,B848))),'[1]Lookup for use classification'!$A$5,IF(OR(ISNUMBER(SEARCH('[1]Lookup for use classification'!$B$7,B848)),ISNUMBER(SEARCH('[1]Lookup for use classification'!$C$7,B848)),ISNUMBER(SEARCH('[1]Lookup for use classification'!$D$7,B848))),'[1]Lookup for use classification'!$A$7,IF(OR(ISNUMBER(SEARCH('[1]Lookup for use classification'!$B$9,B848)),ISNUMBER(SEARCH('[1]Lookup for use classification'!$C$9,B848)),ISNUMBER(SEARCH('[1]Lookup for use classification'!$D$9,B848)),ISNUMBER(SEARCH('[1]Lookup for use classification'!$E$9,B848)),ISNUMBER(SEARCH('[1]Lookup for use classification'!$F$9,B848)),ISNUMBER(SEARCH('[1]Lookup for use classification'!$G$9,B848)),ISNUMBER(SEARCH('[1]Lookup for use classification'!$H$9,B848)),ISNUMBER(SEARCH('[1]Lookup for use classification'!$I$9,B848)),ISNUMBER(SEARCH('[1]Lookup for use classification'!$J$9,B848)),ISNUMBER(SEARCH('[1]Lookup for use classification'!$K$9,B848))),'[1]Lookup for use classification'!$A$9,IF(OR(ISNUMBER(SEARCH('[1]Lookup for use classification'!$B$10,B848)),ISNUMBER(SEARCH('[1]Lookup for use classification'!$C$10,B848)),ISNUMBER(SEARCH('[1]Lookup for use classification'!$D$10,B848)),ISNUMBER(SEARCH('[1]Lookup for use classification'!$E$10,B848)),ISNUMBER(SEARCH('[1]Lookup for use classification'!$F$10,B848)),ISNUMBER(SEARCH('[1]Lookup for use classification'!$G$10,B848))),'[1]Lookup for use classification'!$A$10,IF(OR(ISNUMBER(SEARCH('[1]Lookup for use classification'!$B$11,B848)),ISNUMBER(SEARCH('[1]Lookup for use classification'!$C$11,B848))),'[1]Lookup for use classification'!$A$11,IF(OR(ISNUMBER(SEARCH('[1]Lookup for use classification'!$B$12,B848)),ISNUMBER(SEARCH('[1]Lookup for use classification'!$C$12,B848))),'[1]Lookup for use classification'!$A$12,IF(OR(ISNUMBER(SEARCH('[1]Lookup for use classification'!$B$13,B848)),ISNUMBER(SEARCH('[1]Lookup for use classification'!$C$13,B848)),ISNUMBER(SEARCH('[1]Lookup for use classification'!$D$13,B848)),,ISNUMBER(SEARCH('[1]Lookup for use classification'!$C$13,B848)),ISNUMBER(SEARCH('[1]Lookup for use classification'!$E$13,B848))),'[1]Lookup for use classification'!$A$13,IF(OR(ISNUMBER(SEARCH('[1]Lookup for use classification'!$B$14,B848)),ISNUMBER(SEARCH('[1]Lookup for use classification'!$C$14,B848))),'[1]Lookup for use classification'!$A$14,"Other"))))))))))))</f>
        <v>Other</v>
      </c>
      <c r="D848" s="57"/>
      <c r="E848" s="58"/>
      <c r="F848" s="58"/>
    </row>
    <row r="849" spans="1:6">
      <c r="A849" s="56" t="s">
        <v>1842</v>
      </c>
      <c r="B849" s="26" t="s">
        <v>1906</v>
      </c>
      <c r="C849" s="133" t="str">
        <f>IF(OR(ISNUMBER(SEARCH('[1]Lookup for use classification'!$B$1,B849)),ISNUMBER(SEARCH('[1]Lookup for use classification'!$C$1,B849)),ISNUMBER(SEARCH('[1]Lookup for use classification'!$D$1,B849)),ISNUMBER(SEARCH('[1]Lookup for use classification'!$E$1,B849))),'[1]Lookup for use classification'!$A$1,IF(ISNUMBER(SEARCH('[1]Lookup for use classification'!$B$2,B849)),'[1]Lookup for use classification'!$A$2,IF(ISNUMBER(SEARCH('[1]Lookup for use classification'!$B$3,B849)),'[1]Lookup for use classification'!$A$3,IF(OR(ISNUMBER(SEARCH('[1]Lookup for use classification'!$B$4,B849)),ISNUMBER(SEARCH('[1]Lookup for use classification'!$C$4,B849)),ISNUMBER(SEARCH('[1]Lookup for use classification'!$D$4,B849)),ISNUMBER(SEARCH('[1]Lookup for use classification'!$E$4,B849))),'[1]Lookup for use classification'!$A$4,IF(OR(ISNUMBER(SEARCH('[1]Lookup for use classification'!$B$5,B849)),ISNUMBER(SEARCH('[1]Lookup for use classification'!$C$5,B849)),ISNUMBER(SEARCH('[1]Lookup for use classification'!$D$5,B849))),'[1]Lookup for use classification'!$A$5,IF(OR(ISNUMBER(SEARCH('[1]Lookup for use classification'!$B$7,B849)),ISNUMBER(SEARCH('[1]Lookup for use classification'!$C$7,B849)),ISNUMBER(SEARCH('[1]Lookup for use classification'!$D$7,B849))),'[1]Lookup for use classification'!$A$7,IF(OR(ISNUMBER(SEARCH('[1]Lookup for use classification'!$B$9,B849)),ISNUMBER(SEARCH('[1]Lookup for use classification'!$C$9,B849)),ISNUMBER(SEARCH('[1]Lookup for use classification'!$D$9,B849)),ISNUMBER(SEARCH('[1]Lookup for use classification'!$E$9,B849)),ISNUMBER(SEARCH('[1]Lookup for use classification'!$F$9,B849)),ISNUMBER(SEARCH('[1]Lookup for use classification'!$G$9,B849)),ISNUMBER(SEARCH('[1]Lookup for use classification'!$H$9,B849)),ISNUMBER(SEARCH('[1]Lookup for use classification'!$I$9,B849)),ISNUMBER(SEARCH('[1]Lookup for use classification'!$J$9,B849)),ISNUMBER(SEARCH('[1]Lookup for use classification'!$K$9,B849))),'[1]Lookup for use classification'!$A$9,IF(OR(ISNUMBER(SEARCH('[1]Lookup for use classification'!$B$10,B849)),ISNUMBER(SEARCH('[1]Lookup for use classification'!$C$10,B849)),ISNUMBER(SEARCH('[1]Lookup for use classification'!$D$10,B849)),ISNUMBER(SEARCH('[1]Lookup for use classification'!$E$10,B849)),ISNUMBER(SEARCH('[1]Lookup for use classification'!$F$10,B849)),ISNUMBER(SEARCH('[1]Lookup for use classification'!$G$10,B849))),'[1]Lookup for use classification'!$A$10,IF(OR(ISNUMBER(SEARCH('[1]Lookup for use classification'!$B$11,B849)),ISNUMBER(SEARCH('[1]Lookup for use classification'!$C$11,B849))),'[1]Lookup for use classification'!$A$11,IF(OR(ISNUMBER(SEARCH('[1]Lookup for use classification'!$B$12,B849)),ISNUMBER(SEARCH('[1]Lookup for use classification'!$C$12,B849))),'[1]Lookup for use classification'!$A$12,IF(OR(ISNUMBER(SEARCH('[1]Lookup for use classification'!$B$13,B849)),ISNUMBER(SEARCH('[1]Lookup for use classification'!$C$13,B849)),ISNUMBER(SEARCH('[1]Lookup for use classification'!$D$13,B849)),,ISNUMBER(SEARCH('[1]Lookup for use classification'!$C$13,B849)),ISNUMBER(SEARCH('[1]Lookup for use classification'!$E$13,B849))),'[1]Lookup for use classification'!$A$13,IF(OR(ISNUMBER(SEARCH('[1]Lookup for use classification'!$B$14,B849)),ISNUMBER(SEARCH('[1]Lookup for use classification'!$C$14,B849))),'[1]Lookup for use classification'!$A$14,"Other"))))))))))))</f>
        <v>Other</v>
      </c>
      <c r="D849" s="57"/>
      <c r="E849" s="58"/>
      <c r="F849" s="58"/>
    </row>
    <row r="850" spans="1:6">
      <c r="A850" s="56" t="s">
        <v>1842</v>
      </c>
      <c r="B850" s="26" t="s">
        <v>1907</v>
      </c>
      <c r="C850" s="133" t="str">
        <f>IF(OR(ISNUMBER(SEARCH('[1]Lookup for use classification'!$B$1,B850)),ISNUMBER(SEARCH('[1]Lookup for use classification'!$C$1,B850)),ISNUMBER(SEARCH('[1]Lookup for use classification'!$D$1,B850)),ISNUMBER(SEARCH('[1]Lookup for use classification'!$E$1,B850))),'[1]Lookup for use classification'!$A$1,IF(ISNUMBER(SEARCH('[1]Lookup for use classification'!$B$2,B850)),'[1]Lookup for use classification'!$A$2,IF(ISNUMBER(SEARCH('[1]Lookup for use classification'!$B$3,B850)),'[1]Lookup for use classification'!$A$3,IF(OR(ISNUMBER(SEARCH('[1]Lookup for use classification'!$B$4,B850)),ISNUMBER(SEARCH('[1]Lookup for use classification'!$C$4,B850)),ISNUMBER(SEARCH('[1]Lookup for use classification'!$D$4,B850)),ISNUMBER(SEARCH('[1]Lookup for use classification'!$E$4,B850))),'[1]Lookup for use classification'!$A$4,IF(OR(ISNUMBER(SEARCH('[1]Lookup for use classification'!$B$5,B850)),ISNUMBER(SEARCH('[1]Lookup for use classification'!$C$5,B850)),ISNUMBER(SEARCH('[1]Lookup for use classification'!$D$5,B850))),'[1]Lookup for use classification'!$A$5,IF(OR(ISNUMBER(SEARCH('[1]Lookup for use classification'!$B$7,B850)),ISNUMBER(SEARCH('[1]Lookup for use classification'!$C$7,B850)),ISNUMBER(SEARCH('[1]Lookup for use classification'!$D$7,B850))),'[1]Lookup for use classification'!$A$7,IF(OR(ISNUMBER(SEARCH('[1]Lookup for use classification'!$B$9,B850)),ISNUMBER(SEARCH('[1]Lookup for use classification'!$C$9,B850)),ISNUMBER(SEARCH('[1]Lookup for use classification'!$D$9,B850)),ISNUMBER(SEARCH('[1]Lookup for use classification'!$E$9,B850)),ISNUMBER(SEARCH('[1]Lookup for use classification'!$F$9,B850)),ISNUMBER(SEARCH('[1]Lookup for use classification'!$G$9,B850)),ISNUMBER(SEARCH('[1]Lookup for use classification'!$H$9,B850)),ISNUMBER(SEARCH('[1]Lookup for use classification'!$I$9,B850)),ISNUMBER(SEARCH('[1]Lookup for use classification'!$J$9,B850)),ISNUMBER(SEARCH('[1]Lookup for use classification'!$K$9,B850))),'[1]Lookup for use classification'!$A$9,IF(OR(ISNUMBER(SEARCH('[1]Lookup for use classification'!$B$10,B850)),ISNUMBER(SEARCH('[1]Lookup for use classification'!$C$10,B850)),ISNUMBER(SEARCH('[1]Lookup for use classification'!$D$10,B850)),ISNUMBER(SEARCH('[1]Lookup for use classification'!$E$10,B850)),ISNUMBER(SEARCH('[1]Lookup for use classification'!$F$10,B850)),ISNUMBER(SEARCH('[1]Lookup for use classification'!$G$10,B850))),'[1]Lookup for use classification'!$A$10,IF(OR(ISNUMBER(SEARCH('[1]Lookup for use classification'!$B$11,B850)),ISNUMBER(SEARCH('[1]Lookup for use classification'!$C$11,B850))),'[1]Lookup for use classification'!$A$11,IF(OR(ISNUMBER(SEARCH('[1]Lookup for use classification'!$B$12,B850)),ISNUMBER(SEARCH('[1]Lookup for use classification'!$C$12,B850))),'[1]Lookup for use classification'!$A$12,IF(OR(ISNUMBER(SEARCH('[1]Lookup for use classification'!$B$13,B850)),ISNUMBER(SEARCH('[1]Lookup for use classification'!$C$13,B850)),ISNUMBER(SEARCH('[1]Lookup for use classification'!$D$13,B850)),,ISNUMBER(SEARCH('[1]Lookup for use classification'!$C$13,B850)),ISNUMBER(SEARCH('[1]Lookup for use classification'!$E$13,B850))),'[1]Lookup for use classification'!$A$13,IF(OR(ISNUMBER(SEARCH('[1]Lookup for use classification'!$B$14,B850)),ISNUMBER(SEARCH('[1]Lookup for use classification'!$C$14,B850))),'[1]Lookup for use classification'!$A$14,"Other"))))))))))))</f>
        <v>Education - K - 12</v>
      </c>
      <c r="D850" s="57"/>
      <c r="E850" s="58" t="s">
        <v>1969</v>
      </c>
      <c r="F850" s="58"/>
    </row>
    <row r="851" spans="1:6">
      <c r="A851" s="56" t="s">
        <v>1842</v>
      </c>
      <c r="B851" s="26" t="s">
        <v>149</v>
      </c>
      <c r="C851" s="133" t="str">
        <f>IF(OR(ISNUMBER(SEARCH('[1]Lookup for use classification'!$B$1,B851)),ISNUMBER(SEARCH('[1]Lookup for use classification'!$C$1,B851)),ISNUMBER(SEARCH('[1]Lookup for use classification'!$D$1,B851)),ISNUMBER(SEARCH('[1]Lookup for use classification'!$E$1,B851))),'[1]Lookup for use classification'!$A$1,IF(ISNUMBER(SEARCH('[1]Lookup for use classification'!$B$2,B851)),'[1]Lookup for use classification'!$A$2,IF(ISNUMBER(SEARCH('[1]Lookup for use classification'!$B$3,B851)),'[1]Lookup for use classification'!$A$3,IF(OR(ISNUMBER(SEARCH('[1]Lookup for use classification'!$B$4,B851)),ISNUMBER(SEARCH('[1]Lookup for use classification'!$C$4,B851)),ISNUMBER(SEARCH('[1]Lookup for use classification'!$D$4,B851)),ISNUMBER(SEARCH('[1]Lookup for use classification'!$E$4,B851))),'[1]Lookup for use classification'!$A$4,IF(OR(ISNUMBER(SEARCH('[1]Lookup for use classification'!$B$5,B851)),ISNUMBER(SEARCH('[1]Lookup for use classification'!$C$5,B851)),ISNUMBER(SEARCH('[1]Lookup for use classification'!$D$5,B851))),'[1]Lookup for use classification'!$A$5,IF(OR(ISNUMBER(SEARCH('[1]Lookup for use classification'!$B$7,B851)),ISNUMBER(SEARCH('[1]Lookup for use classification'!$C$7,B851)),ISNUMBER(SEARCH('[1]Lookup for use classification'!$D$7,B851))),'[1]Lookup for use classification'!$A$7,IF(OR(ISNUMBER(SEARCH('[1]Lookup for use classification'!$B$9,B851)),ISNUMBER(SEARCH('[1]Lookup for use classification'!$C$9,B851)),ISNUMBER(SEARCH('[1]Lookup for use classification'!$D$9,B851)),ISNUMBER(SEARCH('[1]Lookup for use classification'!$E$9,B851)),ISNUMBER(SEARCH('[1]Lookup for use classification'!$F$9,B851)),ISNUMBER(SEARCH('[1]Lookup for use classification'!$G$9,B851)),ISNUMBER(SEARCH('[1]Lookup for use classification'!$H$9,B851)),ISNUMBER(SEARCH('[1]Lookup for use classification'!$I$9,B851)),ISNUMBER(SEARCH('[1]Lookup for use classification'!$J$9,B851)),ISNUMBER(SEARCH('[1]Lookup for use classification'!$K$9,B851))),'[1]Lookup for use classification'!$A$9,IF(OR(ISNUMBER(SEARCH('[1]Lookup for use classification'!$B$10,B851)),ISNUMBER(SEARCH('[1]Lookup for use classification'!$C$10,B851)),ISNUMBER(SEARCH('[1]Lookup for use classification'!$D$10,B851)),ISNUMBER(SEARCH('[1]Lookup for use classification'!$E$10,B851)),ISNUMBER(SEARCH('[1]Lookup for use classification'!$F$10,B851)),ISNUMBER(SEARCH('[1]Lookup for use classification'!$G$10,B851))),'[1]Lookup for use classification'!$A$10,IF(OR(ISNUMBER(SEARCH('[1]Lookup for use classification'!$B$11,B851)),ISNUMBER(SEARCH('[1]Lookup for use classification'!$C$11,B851))),'[1]Lookup for use classification'!$A$11,IF(OR(ISNUMBER(SEARCH('[1]Lookup for use classification'!$B$12,B851)),ISNUMBER(SEARCH('[1]Lookup for use classification'!$C$12,B851))),'[1]Lookup for use classification'!$A$12,IF(OR(ISNUMBER(SEARCH('[1]Lookup for use classification'!$B$13,B851)),ISNUMBER(SEARCH('[1]Lookup for use classification'!$C$13,B851)),ISNUMBER(SEARCH('[1]Lookup for use classification'!$D$13,B851)),,ISNUMBER(SEARCH('[1]Lookup for use classification'!$C$13,B851)),ISNUMBER(SEARCH('[1]Lookup for use classification'!$E$13,B851))),'[1]Lookup for use classification'!$A$13,IF(OR(ISNUMBER(SEARCH('[1]Lookup for use classification'!$B$14,B851)),ISNUMBER(SEARCH('[1]Lookup for use classification'!$C$14,B851))),'[1]Lookup for use classification'!$A$14,"Other"))))))))))))</f>
        <v>Retail - Other</v>
      </c>
      <c r="D851" s="57"/>
      <c r="E851" s="58"/>
      <c r="F851" s="58"/>
    </row>
    <row r="852" spans="1:6">
      <c r="A852" s="56" t="s">
        <v>1842</v>
      </c>
      <c r="B852" s="26" t="s">
        <v>1908</v>
      </c>
      <c r="C852" s="133" t="str">
        <f>IF(OR(ISNUMBER(SEARCH('[1]Lookup for use classification'!$B$1,B852)),ISNUMBER(SEARCH('[1]Lookup for use classification'!$C$1,B852)),ISNUMBER(SEARCH('[1]Lookup for use classification'!$D$1,B852)),ISNUMBER(SEARCH('[1]Lookup for use classification'!$E$1,B852))),'[1]Lookup for use classification'!$A$1,IF(ISNUMBER(SEARCH('[1]Lookup for use classification'!$B$2,B852)),'[1]Lookup for use classification'!$A$2,IF(ISNUMBER(SEARCH('[1]Lookup for use classification'!$B$3,B852)),'[1]Lookup for use classification'!$A$3,IF(OR(ISNUMBER(SEARCH('[1]Lookup for use classification'!$B$4,B852)),ISNUMBER(SEARCH('[1]Lookup for use classification'!$C$4,B852)),ISNUMBER(SEARCH('[1]Lookup for use classification'!$D$4,B852)),ISNUMBER(SEARCH('[1]Lookup for use classification'!$E$4,B852))),'[1]Lookup for use classification'!$A$4,IF(OR(ISNUMBER(SEARCH('[1]Lookup for use classification'!$B$5,B852)),ISNUMBER(SEARCH('[1]Lookup for use classification'!$C$5,B852)),ISNUMBER(SEARCH('[1]Lookup for use classification'!$D$5,B852))),'[1]Lookup for use classification'!$A$5,IF(OR(ISNUMBER(SEARCH('[1]Lookup for use classification'!$B$7,B852)),ISNUMBER(SEARCH('[1]Lookup for use classification'!$C$7,B852)),ISNUMBER(SEARCH('[1]Lookup for use classification'!$D$7,B852))),'[1]Lookup for use classification'!$A$7,IF(OR(ISNUMBER(SEARCH('[1]Lookup for use classification'!$B$9,B852)),ISNUMBER(SEARCH('[1]Lookup for use classification'!$C$9,B852)),ISNUMBER(SEARCH('[1]Lookup for use classification'!$D$9,B852)),ISNUMBER(SEARCH('[1]Lookup for use classification'!$E$9,B852)),ISNUMBER(SEARCH('[1]Lookup for use classification'!$F$9,B852)),ISNUMBER(SEARCH('[1]Lookup for use classification'!$G$9,B852)),ISNUMBER(SEARCH('[1]Lookup for use classification'!$H$9,B852)),ISNUMBER(SEARCH('[1]Lookup for use classification'!$I$9,B852)),ISNUMBER(SEARCH('[1]Lookup for use classification'!$J$9,B852)),ISNUMBER(SEARCH('[1]Lookup for use classification'!$K$9,B852))),'[1]Lookup for use classification'!$A$9,IF(OR(ISNUMBER(SEARCH('[1]Lookup for use classification'!$B$10,B852)),ISNUMBER(SEARCH('[1]Lookup for use classification'!$C$10,B852)),ISNUMBER(SEARCH('[1]Lookup for use classification'!$D$10,B852)),ISNUMBER(SEARCH('[1]Lookup for use classification'!$E$10,B852)),ISNUMBER(SEARCH('[1]Lookup for use classification'!$F$10,B852)),ISNUMBER(SEARCH('[1]Lookup for use classification'!$G$10,B852))),'[1]Lookup for use classification'!$A$10,IF(OR(ISNUMBER(SEARCH('[1]Lookup for use classification'!$B$11,B852)),ISNUMBER(SEARCH('[1]Lookup for use classification'!$C$11,B852))),'[1]Lookup for use classification'!$A$11,IF(OR(ISNUMBER(SEARCH('[1]Lookup for use classification'!$B$12,B852)),ISNUMBER(SEARCH('[1]Lookup for use classification'!$C$12,B852))),'[1]Lookup for use classification'!$A$12,IF(OR(ISNUMBER(SEARCH('[1]Lookup for use classification'!$B$13,B852)),ISNUMBER(SEARCH('[1]Lookup for use classification'!$C$13,B852)),ISNUMBER(SEARCH('[1]Lookup for use classification'!$D$13,B852)),,ISNUMBER(SEARCH('[1]Lookup for use classification'!$C$13,B852)),ISNUMBER(SEARCH('[1]Lookup for use classification'!$E$13,B852))),'[1]Lookup for use classification'!$A$13,IF(OR(ISNUMBER(SEARCH('[1]Lookup for use classification'!$B$14,B852)),ISNUMBER(SEARCH('[1]Lookup for use classification'!$C$14,B852))),'[1]Lookup for use classification'!$A$14,"Other"))))))))))))</f>
        <v>Other</v>
      </c>
      <c r="D852" s="57"/>
      <c r="E852" s="58"/>
      <c r="F852" s="58"/>
    </row>
    <row r="853" spans="1:6">
      <c r="A853" s="56" t="s">
        <v>1842</v>
      </c>
      <c r="B853" s="26" t="s">
        <v>1909</v>
      </c>
      <c r="C853" s="133" t="str">
        <f>IF(OR(ISNUMBER(SEARCH('[1]Lookup for use classification'!$B$1,B853)),ISNUMBER(SEARCH('[1]Lookup for use classification'!$C$1,B853)),ISNUMBER(SEARCH('[1]Lookup for use classification'!$D$1,B853)),ISNUMBER(SEARCH('[1]Lookup for use classification'!$E$1,B853))),'[1]Lookup for use classification'!$A$1,IF(ISNUMBER(SEARCH('[1]Lookup for use classification'!$B$2,B853)),'[1]Lookup for use classification'!$A$2,IF(ISNUMBER(SEARCH('[1]Lookup for use classification'!$B$3,B853)),'[1]Lookup for use classification'!$A$3,IF(OR(ISNUMBER(SEARCH('[1]Lookup for use classification'!$B$4,B853)),ISNUMBER(SEARCH('[1]Lookup for use classification'!$C$4,B853)),ISNUMBER(SEARCH('[1]Lookup for use classification'!$D$4,B853)),ISNUMBER(SEARCH('[1]Lookup for use classification'!$E$4,B853))),'[1]Lookup for use classification'!$A$4,IF(OR(ISNUMBER(SEARCH('[1]Lookup for use classification'!$B$5,B853)),ISNUMBER(SEARCH('[1]Lookup for use classification'!$C$5,B853)),ISNUMBER(SEARCH('[1]Lookup for use classification'!$D$5,B853))),'[1]Lookup for use classification'!$A$5,IF(OR(ISNUMBER(SEARCH('[1]Lookup for use classification'!$B$7,B853)),ISNUMBER(SEARCH('[1]Lookup for use classification'!$C$7,B853)),ISNUMBER(SEARCH('[1]Lookup for use classification'!$D$7,B853))),'[1]Lookup for use classification'!$A$7,IF(OR(ISNUMBER(SEARCH('[1]Lookup for use classification'!$B$9,B853)),ISNUMBER(SEARCH('[1]Lookup for use classification'!$C$9,B853)),ISNUMBER(SEARCH('[1]Lookup for use classification'!$D$9,B853)),ISNUMBER(SEARCH('[1]Lookup for use classification'!$E$9,B853)),ISNUMBER(SEARCH('[1]Lookup for use classification'!$F$9,B853)),ISNUMBER(SEARCH('[1]Lookup for use classification'!$G$9,B853)),ISNUMBER(SEARCH('[1]Lookup for use classification'!$H$9,B853)),ISNUMBER(SEARCH('[1]Lookup for use classification'!$I$9,B853)),ISNUMBER(SEARCH('[1]Lookup for use classification'!$J$9,B853)),ISNUMBER(SEARCH('[1]Lookup for use classification'!$K$9,B853))),'[1]Lookup for use classification'!$A$9,IF(OR(ISNUMBER(SEARCH('[1]Lookup for use classification'!$B$10,B853)),ISNUMBER(SEARCH('[1]Lookup for use classification'!$C$10,B853)),ISNUMBER(SEARCH('[1]Lookup for use classification'!$D$10,B853)),ISNUMBER(SEARCH('[1]Lookup for use classification'!$E$10,B853)),ISNUMBER(SEARCH('[1]Lookup for use classification'!$F$10,B853)),ISNUMBER(SEARCH('[1]Lookup for use classification'!$G$10,B853))),'[1]Lookup for use classification'!$A$10,IF(OR(ISNUMBER(SEARCH('[1]Lookup for use classification'!$B$11,B853)),ISNUMBER(SEARCH('[1]Lookup for use classification'!$C$11,B853))),'[1]Lookup for use classification'!$A$11,IF(OR(ISNUMBER(SEARCH('[1]Lookup for use classification'!$B$12,B853)),ISNUMBER(SEARCH('[1]Lookup for use classification'!$C$12,B853))),'[1]Lookup for use classification'!$A$12,IF(OR(ISNUMBER(SEARCH('[1]Lookup for use classification'!$B$13,B853)),ISNUMBER(SEARCH('[1]Lookup for use classification'!$C$13,B853)),ISNUMBER(SEARCH('[1]Lookup for use classification'!$D$13,B853)),,ISNUMBER(SEARCH('[1]Lookup for use classification'!$C$13,B853)),ISNUMBER(SEARCH('[1]Lookup for use classification'!$E$13,B853))),'[1]Lookup for use classification'!$A$13,IF(OR(ISNUMBER(SEARCH('[1]Lookup for use classification'!$B$14,B853)),ISNUMBER(SEARCH('[1]Lookup for use classification'!$C$14,B853))),'[1]Lookup for use classification'!$A$14,"Other"))))))))))))</f>
        <v>Other</v>
      </c>
      <c r="D853" s="57"/>
      <c r="E853" s="58"/>
      <c r="F853" s="58"/>
    </row>
    <row r="854" spans="1:6">
      <c r="A854" s="56" t="s">
        <v>1842</v>
      </c>
      <c r="B854" s="26" t="s">
        <v>1910</v>
      </c>
      <c r="C854" s="133" t="str">
        <f>IF(OR(ISNUMBER(SEARCH('[1]Lookup for use classification'!$B$1,B854)),ISNUMBER(SEARCH('[1]Lookup for use classification'!$C$1,B854)),ISNUMBER(SEARCH('[1]Lookup for use classification'!$D$1,B854)),ISNUMBER(SEARCH('[1]Lookup for use classification'!$E$1,B854))),'[1]Lookup for use classification'!$A$1,IF(ISNUMBER(SEARCH('[1]Lookup for use classification'!$B$2,B854)),'[1]Lookup for use classification'!$A$2,IF(ISNUMBER(SEARCH('[1]Lookup for use classification'!$B$3,B854)),'[1]Lookup for use classification'!$A$3,IF(OR(ISNUMBER(SEARCH('[1]Lookup for use classification'!$B$4,B854)),ISNUMBER(SEARCH('[1]Lookup for use classification'!$C$4,B854)),ISNUMBER(SEARCH('[1]Lookup for use classification'!$D$4,B854)),ISNUMBER(SEARCH('[1]Lookup for use classification'!$E$4,B854))),'[1]Lookup for use classification'!$A$4,IF(OR(ISNUMBER(SEARCH('[1]Lookup for use classification'!$B$5,B854)),ISNUMBER(SEARCH('[1]Lookup for use classification'!$C$5,B854)),ISNUMBER(SEARCH('[1]Lookup for use classification'!$D$5,B854))),'[1]Lookup for use classification'!$A$5,IF(OR(ISNUMBER(SEARCH('[1]Lookup for use classification'!$B$7,B854)),ISNUMBER(SEARCH('[1]Lookup for use classification'!$C$7,B854)),ISNUMBER(SEARCH('[1]Lookup for use classification'!$D$7,B854))),'[1]Lookup for use classification'!$A$7,IF(OR(ISNUMBER(SEARCH('[1]Lookup for use classification'!$B$9,B854)),ISNUMBER(SEARCH('[1]Lookup for use classification'!$C$9,B854)),ISNUMBER(SEARCH('[1]Lookup for use classification'!$D$9,B854)),ISNUMBER(SEARCH('[1]Lookup for use classification'!$E$9,B854)),ISNUMBER(SEARCH('[1]Lookup for use classification'!$F$9,B854)),ISNUMBER(SEARCH('[1]Lookup for use classification'!$G$9,B854)),ISNUMBER(SEARCH('[1]Lookup for use classification'!$H$9,B854)),ISNUMBER(SEARCH('[1]Lookup for use classification'!$I$9,B854)),ISNUMBER(SEARCH('[1]Lookup for use classification'!$J$9,B854)),ISNUMBER(SEARCH('[1]Lookup for use classification'!$K$9,B854))),'[1]Lookup for use classification'!$A$9,IF(OR(ISNUMBER(SEARCH('[1]Lookup for use classification'!$B$10,B854)),ISNUMBER(SEARCH('[1]Lookup for use classification'!$C$10,B854)),ISNUMBER(SEARCH('[1]Lookup for use classification'!$D$10,B854)),ISNUMBER(SEARCH('[1]Lookup for use classification'!$E$10,B854)),ISNUMBER(SEARCH('[1]Lookup for use classification'!$F$10,B854)),ISNUMBER(SEARCH('[1]Lookup for use classification'!$G$10,B854))),'[1]Lookup for use classification'!$A$10,IF(OR(ISNUMBER(SEARCH('[1]Lookup for use classification'!$B$11,B854)),ISNUMBER(SEARCH('[1]Lookup for use classification'!$C$11,B854))),'[1]Lookup for use classification'!$A$11,IF(OR(ISNUMBER(SEARCH('[1]Lookup for use classification'!$B$12,B854)),ISNUMBER(SEARCH('[1]Lookup for use classification'!$C$12,B854))),'[1]Lookup for use classification'!$A$12,IF(OR(ISNUMBER(SEARCH('[1]Lookup for use classification'!$B$13,B854)),ISNUMBER(SEARCH('[1]Lookup for use classification'!$C$13,B854)),ISNUMBER(SEARCH('[1]Lookup for use classification'!$D$13,B854)),,ISNUMBER(SEARCH('[1]Lookup for use classification'!$C$13,B854)),ISNUMBER(SEARCH('[1]Lookup for use classification'!$E$13,B854))),'[1]Lookup for use classification'!$A$13,IF(OR(ISNUMBER(SEARCH('[1]Lookup for use classification'!$B$14,B854)),ISNUMBER(SEARCH('[1]Lookup for use classification'!$C$14,B854))),'[1]Lookup for use classification'!$A$14,"Other"))))))))))))</f>
        <v>Public Assembly</v>
      </c>
      <c r="D854" s="57"/>
      <c r="E854" s="58"/>
      <c r="F854" s="58"/>
    </row>
    <row r="855" spans="1:6">
      <c r="A855" s="56" t="s">
        <v>1842</v>
      </c>
      <c r="B855" s="26" t="s">
        <v>1911</v>
      </c>
      <c r="C855" s="133" t="str">
        <f>IF(OR(ISNUMBER(SEARCH('[1]Lookup for use classification'!$B$1,B855)),ISNUMBER(SEARCH('[1]Lookup for use classification'!$C$1,B855)),ISNUMBER(SEARCH('[1]Lookup for use classification'!$D$1,B855)),ISNUMBER(SEARCH('[1]Lookup for use classification'!$E$1,B855))),'[1]Lookup for use classification'!$A$1,IF(ISNUMBER(SEARCH('[1]Lookup for use classification'!$B$2,B855)),'[1]Lookup for use classification'!$A$2,IF(ISNUMBER(SEARCH('[1]Lookup for use classification'!$B$3,B855)),'[1]Lookup for use classification'!$A$3,IF(OR(ISNUMBER(SEARCH('[1]Lookup for use classification'!$B$4,B855)),ISNUMBER(SEARCH('[1]Lookup for use classification'!$C$4,B855)),ISNUMBER(SEARCH('[1]Lookup for use classification'!$D$4,B855)),ISNUMBER(SEARCH('[1]Lookup for use classification'!$E$4,B855))),'[1]Lookup for use classification'!$A$4,IF(OR(ISNUMBER(SEARCH('[1]Lookup for use classification'!$B$5,B855)),ISNUMBER(SEARCH('[1]Lookup for use classification'!$C$5,B855)),ISNUMBER(SEARCH('[1]Lookup for use classification'!$D$5,B855))),'[1]Lookup for use classification'!$A$5,IF(OR(ISNUMBER(SEARCH('[1]Lookup for use classification'!$B$7,B855)),ISNUMBER(SEARCH('[1]Lookup for use classification'!$C$7,B855)),ISNUMBER(SEARCH('[1]Lookup for use classification'!$D$7,B855))),'[1]Lookup for use classification'!$A$7,IF(OR(ISNUMBER(SEARCH('[1]Lookup for use classification'!$B$9,B855)),ISNUMBER(SEARCH('[1]Lookup for use classification'!$C$9,B855)),ISNUMBER(SEARCH('[1]Lookup for use classification'!$D$9,B855)),ISNUMBER(SEARCH('[1]Lookup for use classification'!$E$9,B855)),ISNUMBER(SEARCH('[1]Lookup for use classification'!$F$9,B855)),ISNUMBER(SEARCH('[1]Lookup for use classification'!$G$9,B855)),ISNUMBER(SEARCH('[1]Lookup for use classification'!$H$9,B855)),ISNUMBER(SEARCH('[1]Lookup for use classification'!$I$9,B855)),ISNUMBER(SEARCH('[1]Lookup for use classification'!$J$9,B855)),ISNUMBER(SEARCH('[1]Lookup for use classification'!$K$9,B855))),'[1]Lookup for use classification'!$A$9,IF(OR(ISNUMBER(SEARCH('[1]Lookup for use classification'!$B$10,B855)),ISNUMBER(SEARCH('[1]Lookup for use classification'!$C$10,B855)),ISNUMBER(SEARCH('[1]Lookup for use classification'!$D$10,B855)),ISNUMBER(SEARCH('[1]Lookup for use classification'!$E$10,B855)),ISNUMBER(SEARCH('[1]Lookup for use classification'!$F$10,B855)),ISNUMBER(SEARCH('[1]Lookup for use classification'!$G$10,B855))),'[1]Lookup for use classification'!$A$10,IF(OR(ISNUMBER(SEARCH('[1]Lookup for use classification'!$B$11,B855)),ISNUMBER(SEARCH('[1]Lookup for use classification'!$C$11,B855))),'[1]Lookup for use classification'!$A$11,IF(OR(ISNUMBER(SEARCH('[1]Lookup for use classification'!$B$12,B855)),ISNUMBER(SEARCH('[1]Lookup for use classification'!$C$12,B855))),'[1]Lookup for use classification'!$A$12,IF(OR(ISNUMBER(SEARCH('[1]Lookup for use classification'!$B$13,B855)),ISNUMBER(SEARCH('[1]Lookup for use classification'!$C$13,B855)),ISNUMBER(SEARCH('[1]Lookup for use classification'!$D$13,B855)),,ISNUMBER(SEARCH('[1]Lookup for use classification'!$C$13,B855)),ISNUMBER(SEARCH('[1]Lookup for use classification'!$E$13,B855))),'[1]Lookup for use classification'!$A$13,IF(OR(ISNUMBER(SEARCH('[1]Lookup for use classification'!$B$14,B855)),ISNUMBER(SEARCH('[1]Lookup for use classification'!$C$14,B855))),'[1]Lookup for use classification'!$A$14,"Other"))))))))))))</f>
        <v>Public Assembly</v>
      </c>
      <c r="D855" s="57"/>
      <c r="E855" s="58"/>
      <c r="F855" s="58"/>
    </row>
    <row r="856" spans="1:6">
      <c r="A856" s="56" t="s">
        <v>1842</v>
      </c>
      <c r="B856" s="26" t="s">
        <v>119</v>
      </c>
      <c r="C856" s="133" t="str">
        <f>IF(OR(ISNUMBER(SEARCH('[1]Lookup for use classification'!$B$1,B856)),ISNUMBER(SEARCH('[1]Lookup for use classification'!$C$1,B856)),ISNUMBER(SEARCH('[1]Lookup for use classification'!$D$1,B856)),ISNUMBER(SEARCH('[1]Lookup for use classification'!$E$1,B856))),'[1]Lookup for use classification'!$A$1,IF(ISNUMBER(SEARCH('[1]Lookup for use classification'!$B$2,B856)),'[1]Lookup for use classification'!$A$2,IF(ISNUMBER(SEARCH('[1]Lookup for use classification'!$B$3,B856)),'[1]Lookup for use classification'!$A$3,IF(OR(ISNUMBER(SEARCH('[1]Lookup for use classification'!$B$4,B856)),ISNUMBER(SEARCH('[1]Lookup for use classification'!$C$4,B856)),ISNUMBER(SEARCH('[1]Lookup for use classification'!$D$4,B856)),ISNUMBER(SEARCH('[1]Lookup for use classification'!$E$4,B856))),'[1]Lookup for use classification'!$A$4,IF(OR(ISNUMBER(SEARCH('[1]Lookup for use classification'!$B$5,B856)),ISNUMBER(SEARCH('[1]Lookup for use classification'!$C$5,B856)),ISNUMBER(SEARCH('[1]Lookup for use classification'!$D$5,B856))),'[1]Lookup for use classification'!$A$5,IF(OR(ISNUMBER(SEARCH('[1]Lookup for use classification'!$B$7,B856)),ISNUMBER(SEARCH('[1]Lookup for use classification'!$C$7,B856)),ISNUMBER(SEARCH('[1]Lookup for use classification'!$D$7,B856))),'[1]Lookup for use classification'!$A$7,IF(OR(ISNUMBER(SEARCH('[1]Lookup for use classification'!$B$9,B856)),ISNUMBER(SEARCH('[1]Lookup for use classification'!$C$9,B856)),ISNUMBER(SEARCH('[1]Lookup for use classification'!$D$9,B856)),ISNUMBER(SEARCH('[1]Lookup for use classification'!$E$9,B856)),ISNUMBER(SEARCH('[1]Lookup for use classification'!$F$9,B856)),ISNUMBER(SEARCH('[1]Lookup for use classification'!$G$9,B856)),ISNUMBER(SEARCH('[1]Lookup for use classification'!$H$9,B856)),ISNUMBER(SEARCH('[1]Lookup for use classification'!$I$9,B856)),ISNUMBER(SEARCH('[1]Lookup for use classification'!$J$9,B856)),ISNUMBER(SEARCH('[1]Lookup for use classification'!$K$9,B856))),'[1]Lookup for use classification'!$A$9,IF(OR(ISNUMBER(SEARCH('[1]Lookup for use classification'!$B$10,B856)),ISNUMBER(SEARCH('[1]Lookup for use classification'!$C$10,B856)),ISNUMBER(SEARCH('[1]Lookup for use classification'!$D$10,B856)),ISNUMBER(SEARCH('[1]Lookup for use classification'!$E$10,B856)),ISNUMBER(SEARCH('[1]Lookup for use classification'!$F$10,B856)),ISNUMBER(SEARCH('[1]Lookup for use classification'!$G$10,B856))),'[1]Lookup for use classification'!$A$10,IF(OR(ISNUMBER(SEARCH('[1]Lookup for use classification'!$B$11,B856)),ISNUMBER(SEARCH('[1]Lookup for use classification'!$C$11,B856))),'[1]Lookup for use classification'!$A$11,IF(OR(ISNUMBER(SEARCH('[1]Lookup for use classification'!$B$12,B856)),ISNUMBER(SEARCH('[1]Lookup for use classification'!$C$12,B856))),'[1]Lookup for use classification'!$A$12,IF(OR(ISNUMBER(SEARCH('[1]Lookup for use classification'!$B$13,B856)),ISNUMBER(SEARCH('[1]Lookup for use classification'!$C$13,B856)),ISNUMBER(SEARCH('[1]Lookup for use classification'!$D$13,B856)),,ISNUMBER(SEARCH('[1]Lookup for use classification'!$C$13,B856)),ISNUMBER(SEARCH('[1]Lookup for use classification'!$E$13,B856))),'[1]Lookup for use classification'!$A$13,IF(OR(ISNUMBER(SEARCH('[1]Lookup for use classification'!$B$14,B856)),ISNUMBER(SEARCH('[1]Lookup for use classification'!$C$14,B856))),'[1]Lookup for use classification'!$A$14,"Other"))))))))))))</f>
        <v>Other</v>
      </c>
      <c r="D856" s="57"/>
      <c r="E856" s="58"/>
      <c r="F856" s="58"/>
    </row>
    <row r="857" spans="1:6">
      <c r="A857" s="56" t="s">
        <v>1842</v>
      </c>
      <c r="B857" s="26" t="s">
        <v>1912</v>
      </c>
      <c r="C857" s="133" t="str">
        <f>IF(OR(ISNUMBER(SEARCH('[1]Lookup for use classification'!$B$1,B857)),ISNUMBER(SEARCH('[1]Lookup for use classification'!$C$1,B857)),ISNUMBER(SEARCH('[1]Lookup for use classification'!$D$1,B857)),ISNUMBER(SEARCH('[1]Lookup for use classification'!$E$1,B857))),'[1]Lookup for use classification'!$A$1,IF(ISNUMBER(SEARCH('[1]Lookup for use classification'!$B$2,B857)),'[1]Lookup for use classification'!$A$2,IF(ISNUMBER(SEARCH('[1]Lookup for use classification'!$B$3,B857)),'[1]Lookup for use classification'!$A$3,IF(OR(ISNUMBER(SEARCH('[1]Lookup for use classification'!$B$4,B857)),ISNUMBER(SEARCH('[1]Lookup for use classification'!$C$4,B857)),ISNUMBER(SEARCH('[1]Lookup for use classification'!$D$4,B857)),ISNUMBER(SEARCH('[1]Lookup for use classification'!$E$4,B857))),'[1]Lookup for use classification'!$A$4,IF(OR(ISNUMBER(SEARCH('[1]Lookup for use classification'!$B$5,B857)),ISNUMBER(SEARCH('[1]Lookup for use classification'!$C$5,B857)),ISNUMBER(SEARCH('[1]Lookup for use classification'!$D$5,B857))),'[1]Lookup for use classification'!$A$5,IF(OR(ISNUMBER(SEARCH('[1]Lookup for use classification'!$B$7,B857)),ISNUMBER(SEARCH('[1]Lookup for use classification'!$C$7,B857)),ISNUMBER(SEARCH('[1]Lookup for use classification'!$D$7,B857))),'[1]Lookup for use classification'!$A$7,IF(OR(ISNUMBER(SEARCH('[1]Lookup for use classification'!$B$9,B857)),ISNUMBER(SEARCH('[1]Lookup for use classification'!$C$9,B857)),ISNUMBER(SEARCH('[1]Lookup for use classification'!$D$9,B857)),ISNUMBER(SEARCH('[1]Lookup for use classification'!$E$9,B857)),ISNUMBER(SEARCH('[1]Lookup for use classification'!$F$9,B857)),ISNUMBER(SEARCH('[1]Lookup for use classification'!$G$9,B857)),ISNUMBER(SEARCH('[1]Lookup for use classification'!$H$9,B857)),ISNUMBER(SEARCH('[1]Lookup for use classification'!$I$9,B857)),ISNUMBER(SEARCH('[1]Lookup for use classification'!$J$9,B857)),ISNUMBER(SEARCH('[1]Lookup for use classification'!$K$9,B857))),'[1]Lookup for use classification'!$A$9,IF(OR(ISNUMBER(SEARCH('[1]Lookup for use classification'!$B$10,B857)),ISNUMBER(SEARCH('[1]Lookup for use classification'!$C$10,B857)),ISNUMBER(SEARCH('[1]Lookup for use classification'!$D$10,B857)),ISNUMBER(SEARCH('[1]Lookup for use classification'!$E$10,B857)),ISNUMBER(SEARCH('[1]Lookup for use classification'!$F$10,B857)),ISNUMBER(SEARCH('[1]Lookup for use classification'!$G$10,B857))),'[1]Lookup for use classification'!$A$10,IF(OR(ISNUMBER(SEARCH('[1]Lookup for use classification'!$B$11,B857)),ISNUMBER(SEARCH('[1]Lookup for use classification'!$C$11,B857))),'[1]Lookup for use classification'!$A$11,IF(OR(ISNUMBER(SEARCH('[1]Lookup for use classification'!$B$12,B857)),ISNUMBER(SEARCH('[1]Lookup for use classification'!$C$12,B857))),'[1]Lookup for use classification'!$A$12,IF(OR(ISNUMBER(SEARCH('[1]Lookup for use classification'!$B$13,B857)),ISNUMBER(SEARCH('[1]Lookup for use classification'!$C$13,B857)),ISNUMBER(SEARCH('[1]Lookup for use classification'!$D$13,B857)),,ISNUMBER(SEARCH('[1]Lookup for use classification'!$C$13,B857)),ISNUMBER(SEARCH('[1]Lookup for use classification'!$E$13,B857))),'[1]Lookup for use classification'!$A$13,IF(OR(ISNUMBER(SEARCH('[1]Lookup for use classification'!$B$14,B857)),ISNUMBER(SEARCH('[1]Lookup for use classification'!$C$14,B857))),'[1]Lookup for use classification'!$A$14,"Other"))))))))))))</f>
        <v>Other</v>
      </c>
      <c r="D857" s="57"/>
      <c r="E857" s="58"/>
      <c r="F857" s="58"/>
    </row>
    <row r="858" spans="1:6">
      <c r="A858" s="56" t="s">
        <v>1842</v>
      </c>
      <c r="B858" s="26" t="s">
        <v>1268</v>
      </c>
      <c r="C858" s="133" t="str">
        <f>IF(OR(ISNUMBER(SEARCH('[1]Lookup for use classification'!$B$1,B858)),ISNUMBER(SEARCH('[1]Lookup for use classification'!$C$1,B858)),ISNUMBER(SEARCH('[1]Lookup for use classification'!$D$1,B858)),ISNUMBER(SEARCH('[1]Lookup for use classification'!$E$1,B858))),'[1]Lookup for use classification'!$A$1,IF(ISNUMBER(SEARCH('[1]Lookup for use classification'!$B$2,B858)),'[1]Lookup for use classification'!$A$2,IF(ISNUMBER(SEARCH('[1]Lookup for use classification'!$B$3,B858)),'[1]Lookup for use classification'!$A$3,IF(OR(ISNUMBER(SEARCH('[1]Lookup for use classification'!$B$4,B858)),ISNUMBER(SEARCH('[1]Lookup for use classification'!$C$4,B858)),ISNUMBER(SEARCH('[1]Lookup for use classification'!$D$4,B858)),ISNUMBER(SEARCH('[1]Lookup for use classification'!$E$4,B858))),'[1]Lookup for use classification'!$A$4,IF(OR(ISNUMBER(SEARCH('[1]Lookup for use classification'!$B$5,B858)),ISNUMBER(SEARCH('[1]Lookup for use classification'!$C$5,B858)),ISNUMBER(SEARCH('[1]Lookup for use classification'!$D$5,B858))),'[1]Lookup for use classification'!$A$5,IF(OR(ISNUMBER(SEARCH('[1]Lookup for use classification'!$B$7,B858)),ISNUMBER(SEARCH('[1]Lookup for use classification'!$C$7,B858)),ISNUMBER(SEARCH('[1]Lookup for use classification'!$D$7,B858))),'[1]Lookup for use classification'!$A$7,IF(OR(ISNUMBER(SEARCH('[1]Lookup for use classification'!$B$9,B858)),ISNUMBER(SEARCH('[1]Lookup for use classification'!$C$9,B858)),ISNUMBER(SEARCH('[1]Lookup for use classification'!$D$9,B858)),ISNUMBER(SEARCH('[1]Lookup for use classification'!$E$9,B858)),ISNUMBER(SEARCH('[1]Lookup for use classification'!$F$9,B858)),ISNUMBER(SEARCH('[1]Lookup for use classification'!$G$9,B858)),ISNUMBER(SEARCH('[1]Lookup for use classification'!$H$9,B858)),ISNUMBER(SEARCH('[1]Lookup for use classification'!$I$9,B858)),ISNUMBER(SEARCH('[1]Lookup for use classification'!$J$9,B858)),ISNUMBER(SEARCH('[1]Lookup for use classification'!$K$9,B858))),'[1]Lookup for use classification'!$A$9,IF(OR(ISNUMBER(SEARCH('[1]Lookup for use classification'!$B$10,B858)),ISNUMBER(SEARCH('[1]Lookup for use classification'!$C$10,B858)),ISNUMBER(SEARCH('[1]Lookup for use classification'!$D$10,B858)),ISNUMBER(SEARCH('[1]Lookup for use classification'!$E$10,B858)),ISNUMBER(SEARCH('[1]Lookup for use classification'!$F$10,B858)),ISNUMBER(SEARCH('[1]Lookup for use classification'!$G$10,B858))),'[1]Lookup for use classification'!$A$10,IF(OR(ISNUMBER(SEARCH('[1]Lookup for use classification'!$B$11,B858)),ISNUMBER(SEARCH('[1]Lookup for use classification'!$C$11,B858))),'[1]Lookup for use classification'!$A$11,IF(OR(ISNUMBER(SEARCH('[1]Lookup for use classification'!$B$12,B858)),ISNUMBER(SEARCH('[1]Lookup for use classification'!$C$12,B858))),'[1]Lookup for use classification'!$A$12,IF(OR(ISNUMBER(SEARCH('[1]Lookup for use classification'!$B$13,B858)),ISNUMBER(SEARCH('[1]Lookup for use classification'!$C$13,B858)),ISNUMBER(SEARCH('[1]Lookup for use classification'!$D$13,B858)),,ISNUMBER(SEARCH('[1]Lookup for use classification'!$C$13,B858)),ISNUMBER(SEARCH('[1]Lookup for use classification'!$E$13,B858))),'[1]Lookup for use classification'!$A$13,IF(OR(ISNUMBER(SEARCH('[1]Lookup for use classification'!$B$14,B858)),ISNUMBER(SEARCH('[1]Lookup for use classification'!$C$14,B858))),'[1]Lookup for use classification'!$A$14,"Other"))))))))))))</f>
        <v>Other</v>
      </c>
      <c r="D858" s="57"/>
      <c r="E858" s="58"/>
      <c r="F858" s="58"/>
    </row>
    <row r="859" spans="1:6">
      <c r="A859" s="56" t="s">
        <v>1842</v>
      </c>
      <c r="B859" s="26" t="s">
        <v>1913</v>
      </c>
      <c r="C859" s="133" t="str">
        <f>IF(OR(ISNUMBER(SEARCH('[1]Lookup for use classification'!$B$1,B859)),ISNUMBER(SEARCH('[1]Lookup for use classification'!$C$1,B859)),ISNUMBER(SEARCH('[1]Lookup for use classification'!$D$1,B859)),ISNUMBER(SEARCH('[1]Lookup for use classification'!$E$1,B859))),'[1]Lookup for use classification'!$A$1,IF(ISNUMBER(SEARCH('[1]Lookup for use classification'!$B$2,B859)),'[1]Lookup for use classification'!$A$2,IF(ISNUMBER(SEARCH('[1]Lookup for use classification'!$B$3,B859)),'[1]Lookup for use classification'!$A$3,IF(OR(ISNUMBER(SEARCH('[1]Lookup for use classification'!$B$4,B859)),ISNUMBER(SEARCH('[1]Lookup for use classification'!$C$4,B859)),ISNUMBER(SEARCH('[1]Lookup for use classification'!$D$4,B859)),ISNUMBER(SEARCH('[1]Lookup for use classification'!$E$4,B859))),'[1]Lookup for use classification'!$A$4,IF(OR(ISNUMBER(SEARCH('[1]Lookup for use classification'!$B$5,B859)),ISNUMBER(SEARCH('[1]Lookup for use classification'!$C$5,B859)),ISNUMBER(SEARCH('[1]Lookup for use classification'!$D$5,B859))),'[1]Lookup for use classification'!$A$5,IF(OR(ISNUMBER(SEARCH('[1]Lookup for use classification'!$B$7,B859)),ISNUMBER(SEARCH('[1]Lookup for use classification'!$C$7,B859)),ISNUMBER(SEARCH('[1]Lookup for use classification'!$D$7,B859))),'[1]Lookup for use classification'!$A$7,IF(OR(ISNUMBER(SEARCH('[1]Lookup for use classification'!$B$9,B859)),ISNUMBER(SEARCH('[1]Lookup for use classification'!$C$9,B859)),ISNUMBER(SEARCH('[1]Lookup for use classification'!$D$9,B859)),ISNUMBER(SEARCH('[1]Lookup for use classification'!$E$9,B859)),ISNUMBER(SEARCH('[1]Lookup for use classification'!$F$9,B859)),ISNUMBER(SEARCH('[1]Lookup for use classification'!$G$9,B859)),ISNUMBER(SEARCH('[1]Lookup for use classification'!$H$9,B859)),ISNUMBER(SEARCH('[1]Lookup for use classification'!$I$9,B859)),ISNUMBER(SEARCH('[1]Lookup for use classification'!$J$9,B859)),ISNUMBER(SEARCH('[1]Lookup for use classification'!$K$9,B859))),'[1]Lookup for use classification'!$A$9,IF(OR(ISNUMBER(SEARCH('[1]Lookup for use classification'!$B$10,B859)),ISNUMBER(SEARCH('[1]Lookup for use classification'!$C$10,B859)),ISNUMBER(SEARCH('[1]Lookup for use classification'!$D$10,B859)),ISNUMBER(SEARCH('[1]Lookup for use classification'!$E$10,B859)),ISNUMBER(SEARCH('[1]Lookup for use classification'!$F$10,B859)),ISNUMBER(SEARCH('[1]Lookup for use classification'!$G$10,B859))),'[1]Lookup for use classification'!$A$10,IF(OR(ISNUMBER(SEARCH('[1]Lookup for use classification'!$B$11,B859)),ISNUMBER(SEARCH('[1]Lookup for use classification'!$C$11,B859))),'[1]Lookup for use classification'!$A$11,IF(OR(ISNUMBER(SEARCH('[1]Lookup for use classification'!$B$12,B859)),ISNUMBER(SEARCH('[1]Lookup for use classification'!$C$12,B859))),'[1]Lookup for use classification'!$A$12,IF(OR(ISNUMBER(SEARCH('[1]Lookup for use classification'!$B$13,B859)),ISNUMBER(SEARCH('[1]Lookup for use classification'!$C$13,B859)),ISNUMBER(SEARCH('[1]Lookup for use classification'!$D$13,B859)),,ISNUMBER(SEARCH('[1]Lookup for use classification'!$C$13,B859)),ISNUMBER(SEARCH('[1]Lookup for use classification'!$E$13,B859))),'[1]Lookup for use classification'!$A$13,IF(OR(ISNUMBER(SEARCH('[1]Lookup for use classification'!$B$14,B859)),ISNUMBER(SEARCH('[1]Lookup for use classification'!$C$14,B859))),'[1]Lookup for use classification'!$A$14,"Other"))))))))))))</f>
        <v>Other</v>
      </c>
      <c r="D859" s="57"/>
      <c r="E859" s="58"/>
      <c r="F859" s="58"/>
    </row>
    <row r="860" spans="1:6">
      <c r="A860" s="56" t="s">
        <v>1842</v>
      </c>
      <c r="B860" s="26" t="s">
        <v>1914</v>
      </c>
      <c r="C860" s="133" t="str">
        <f>IF(OR(ISNUMBER(SEARCH('[1]Lookup for use classification'!$B$1,B860)),ISNUMBER(SEARCH('[1]Lookup for use classification'!$C$1,B860)),ISNUMBER(SEARCH('[1]Lookup for use classification'!$D$1,B860)),ISNUMBER(SEARCH('[1]Lookup for use classification'!$E$1,B860))),'[1]Lookup for use classification'!$A$1,IF(ISNUMBER(SEARCH('[1]Lookup for use classification'!$B$2,B860)),'[1]Lookup for use classification'!$A$2,IF(ISNUMBER(SEARCH('[1]Lookup for use classification'!$B$3,B860)),'[1]Lookup for use classification'!$A$3,IF(OR(ISNUMBER(SEARCH('[1]Lookup for use classification'!$B$4,B860)),ISNUMBER(SEARCH('[1]Lookup for use classification'!$C$4,B860)),ISNUMBER(SEARCH('[1]Lookup for use classification'!$D$4,B860)),ISNUMBER(SEARCH('[1]Lookup for use classification'!$E$4,B860))),'[1]Lookup for use classification'!$A$4,IF(OR(ISNUMBER(SEARCH('[1]Lookup for use classification'!$B$5,B860)),ISNUMBER(SEARCH('[1]Lookup for use classification'!$C$5,B860)),ISNUMBER(SEARCH('[1]Lookup for use classification'!$D$5,B860))),'[1]Lookup for use classification'!$A$5,IF(OR(ISNUMBER(SEARCH('[1]Lookup for use classification'!$B$7,B860)),ISNUMBER(SEARCH('[1]Lookup for use classification'!$C$7,B860)),ISNUMBER(SEARCH('[1]Lookup for use classification'!$D$7,B860))),'[1]Lookup for use classification'!$A$7,IF(OR(ISNUMBER(SEARCH('[1]Lookup for use classification'!$B$9,B860)),ISNUMBER(SEARCH('[1]Lookup for use classification'!$C$9,B860)),ISNUMBER(SEARCH('[1]Lookup for use classification'!$D$9,B860)),ISNUMBER(SEARCH('[1]Lookup for use classification'!$E$9,B860)),ISNUMBER(SEARCH('[1]Lookup for use classification'!$F$9,B860)),ISNUMBER(SEARCH('[1]Lookup for use classification'!$G$9,B860)),ISNUMBER(SEARCH('[1]Lookup for use classification'!$H$9,B860)),ISNUMBER(SEARCH('[1]Lookup for use classification'!$I$9,B860)),ISNUMBER(SEARCH('[1]Lookup for use classification'!$J$9,B860)),ISNUMBER(SEARCH('[1]Lookup for use classification'!$K$9,B860))),'[1]Lookup for use classification'!$A$9,IF(OR(ISNUMBER(SEARCH('[1]Lookup for use classification'!$B$10,B860)),ISNUMBER(SEARCH('[1]Lookup for use classification'!$C$10,B860)),ISNUMBER(SEARCH('[1]Lookup for use classification'!$D$10,B860)),ISNUMBER(SEARCH('[1]Lookup for use classification'!$E$10,B860)),ISNUMBER(SEARCH('[1]Lookup for use classification'!$F$10,B860)),ISNUMBER(SEARCH('[1]Lookup for use classification'!$G$10,B860))),'[1]Lookup for use classification'!$A$10,IF(OR(ISNUMBER(SEARCH('[1]Lookup for use classification'!$B$11,B860)),ISNUMBER(SEARCH('[1]Lookup for use classification'!$C$11,B860))),'[1]Lookup for use classification'!$A$11,IF(OR(ISNUMBER(SEARCH('[1]Lookup for use classification'!$B$12,B860)),ISNUMBER(SEARCH('[1]Lookup for use classification'!$C$12,B860))),'[1]Lookup for use classification'!$A$12,IF(OR(ISNUMBER(SEARCH('[1]Lookup for use classification'!$B$13,B860)),ISNUMBER(SEARCH('[1]Lookup for use classification'!$C$13,B860)),ISNUMBER(SEARCH('[1]Lookup for use classification'!$D$13,B860)),,ISNUMBER(SEARCH('[1]Lookup for use classification'!$C$13,B860)),ISNUMBER(SEARCH('[1]Lookup for use classification'!$E$13,B860))),'[1]Lookup for use classification'!$A$13,IF(OR(ISNUMBER(SEARCH('[1]Lookup for use classification'!$B$14,B860)),ISNUMBER(SEARCH('[1]Lookup for use classification'!$C$14,B860))),'[1]Lookup for use classification'!$A$14,"Other"))))))))))))</f>
        <v>Office</v>
      </c>
      <c r="D860" s="57"/>
      <c r="E860" s="58"/>
      <c r="F860" s="58"/>
    </row>
    <row r="861" spans="1:6">
      <c r="A861" s="56" t="s">
        <v>1842</v>
      </c>
      <c r="B861" s="26" t="s">
        <v>1915</v>
      </c>
      <c r="C861" s="133" t="str">
        <f>IF(OR(ISNUMBER(SEARCH('[1]Lookup for use classification'!$B$1,B861)),ISNUMBER(SEARCH('[1]Lookup for use classification'!$C$1,B861)),ISNUMBER(SEARCH('[1]Lookup for use classification'!$D$1,B861)),ISNUMBER(SEARCH('[1]Lookup for use classification'!$E$1,B861))),'[1]Lookup for use classification'!$A$1,IF(ISNUMBER(SEARCH('[1]Lookup for use classification'!$B$2,B861)),'[1]Lookup for use classification'!$A$2,IF(ISNUMBER(SEARCH('[1]Lookup for use classification'!$B$3,B861)),'[1]Lookup for use classification'!$A$3,IF(OR(ISNUMBER(SEARCH('[1]Lookup for use classification'!$B$4,B861)),ISNUMBER(SEARCH('[1]Lookup for use classification'!$C$4,B861)),ISNUMBER(SEARCH('[1]Lookup for use classification'!$D$4,B861)),ISNUMBER(SEARCH('[1]Lookup for use classification'!$E$4,B861))),'[1]Lookup for use classification'!$A$4,IF(OR(ISNUMBER(SEARCH('[1]Lookup for use classification'!$B$5,B861)),ISNUMBER(SEARCH('[1]Lookup for use classification'!$C$5,B861)),ISNUMBER(SEARCH('[1]Lookup for use classification'!$D$5,B861))),'[1]Lookup for use classification'!$A$5,IF(OR(ISNUMBER(SEARCH('[1]Lookup for use classification'!$B$7,B861)),ISNUMBER(SEARCH('[1]Lookup for use classification'!$C$7,B861)),ISNUMBER(SEARCH('[1]Lookup for use classification'!$D$7,B861))),'[1]Lookup for use classification'!$A$7,IF(OR(ISNUMBER(SEARCH('[1]Lookup for use classification'!$B$9,B861)),ISNUMBER(SEARCH('[1]Lookup for use classification'!$C$9,B861)),ISNUMBER(SEARCH('[1]Lookup for use classification'!$D$9,B861)),ISNUMBER(SEARCH('[1]Lookup for use classification'!$E$9,B861)),ISNUMBER(SEARCH('[1]Lookup for use classification'!$F$9,B861)),ISNUMBER(SEARCH('[1]Lookup for use classification'!$G$9,B861)),ISNUMBER(SEARCH('[1]Lookup for use classification'!$H$9,B861)),ISNUMBER(SEARCH('[1]Lookup for use classification'!$I$9,B861)),ISNUMBER(SEARCH('[1]Lookup for use classification'!$J$9,B861)),ISNUMBER(SEARCH('[1]Lookup for use classification'!$K$9,B861))),'[1]Lookup for use classification'!$A$9,IF(OR(ISNUMBER(SEARCH('[1]Lookup for use classification'!$B$10,B861)),ISNUMBER(SEARCH('[1]Lookup for use classification'!$C$10,B861)),ISNUMBER(SEARCH('[1]Lookup for use classification'!$D$10,B861)),ISNUMBER(SEARCH('[1]Lookup for use classification'!$E$10,B861)),ISNUMBER(SEARCH('[1]Lookup for use classification'!$F$10,B861)),ISNUMBER(SEARCH('[1]Lookup for use classification'!$G$10,B861))),'[1]Lookup for use classification'!$A$10,IF(OR(ISNUMBER(SEARCH('[1]Lookup for use classification'!$B$11,B861)),ISNUMBER(SEARCH('[1]Lookup for use classification'!$C$11,B861))),'[1]Lookup for use classification'!$A$11,IF(OR(ISNUMBER(SEARCH('[1]Lookup for use classification'!$B$12,B861)),ISNUMBER(SEARCH('[1]Lookup for use classification'!$C$12,B861))),'[1]Lookup for use classification'!$A$12,IF(OR(ISNUMBER(SEARCH('[1]Lookup for use classification'!$B$13,B861)),ISNUMBER(SEARCH('[1]Lookup for use classification'!$C$13,B861)),ISNUMBER(SEARCH('[1]Lookup for use classification'!$D$13,B861)),,ISNUMBER(SEARCH('[1]Lookup for use classification'!$C$13,B861)),ISNUMBER(SEARCH('[1]Lookup for use classification'!$E$13,B861))),'[1]Lookup for use classification'!$A$13,IF(OR(ISNUMBER(SEARCH('[1]Lookup for use classification'!$B$14,B861)),ISNUMBER(SEARCH('[1]Lookup for use classification'!$C$14,B861))),'[1]Lookup for use classification'!$A$14,"Other"))))))))))))</f>
        <v>Office</v>
      </c>
      <c r="D861" s="57"/>
      <c r="E861" s="58"/>
      <c r="F861" s="58"/>
    </row>
    <row r="862" spans="1:6">
      <c r="A862" s="56" t="s">
        <v>1842</v>
      </c>
      <c r="B862" s="26" t="s">
        <v>1916</v>
      </c>
      <c r="C862" s="133" t="str">
        <f>IF(OR(ISNUMBER(SEARCH('[1]Lookup for use classification'!$B$1,B862)),ISNUMBER(SEARCH('[1]Lookup for use classification'!$C$1,B862)),ISNUMBER(SEARCH('[1]Lookup for use classification'!$D$1,B862)),ISNUMBER(SEARCH('[1]Lookup for use classification'!$E$1,B862))),'[1]Lookup for use classification'!$A$1,IF(ISNUMBER(SEARCH('[1]Lookup for use classification'!$B$2,B862)),'[1]Lookup for use classification'!$A$2,IF(ISNUMBER(SEARCH('[1]Lookup for use classification'!$B$3,B862)),'[1]Lookup for use classification'!$A$3,IF(OR(ISNUMBER(SEARCH('[1]Lookup for use classification'!$B$4,B862)),ISNUMBER(SEARCH('[1]Lookup for use classification'!$C$4,B862)),ISNUMBER(SEARCH('[1]Lookup for use classification'!$D$4,B862)),ISNUMBER(SEARCH('[1]Lookup for use classification'!$E$4,B862))),'[1]Lookup for use classification'!$A$4,IF(OR(ISNUMBER(SEARCH('[1]Lookup for use classification'!$B$5,B862)),ISNUMBER(SEARCH('[1]Lookup for use classification'!$C$5,B862)),ISNUMBER(SEARCH('[1]Lookup for use classification'!$D$5,B862))),'[1]Lookup for use classification'!$A$5,IF(OR(ISNUMBER(SEARCH('[1]Lookup for use classification'!$B$7,B862)),ISNUMBER(SEARCH('[1]Lookup for use classification'!$C$7,B862)),ISNUMBER(SEARCH('[1]Lookup for use classification'!$D$7,B862))),'[1]Lookup for use classification'!$A$7,IF(OR(ISNUMBER(SEARCH('[1]Lookup for use classification'!$B$9,B862)),ISNUMBER(SEARCH('[1]Lookup for use classification'!$C$9,B862)),ISNUMBER(SEARCH('[1]Lookup for use classification'!$D$9,B862)),ISNUMBER(SEARCH('[1]Lookup for use classification'!$E$9,B862)),ISNUMBER(SEARCH('[1]Lookup for use classification'!$F$9,B862)),ISNUMBER(SEARCH('[1]Lookup for use classification'!$G$9,B862)),ISNUMBER(SEARCH('[1]Lookup for use classification'!$H$9,B862)),ISNUMBER(SEARCH('[1]Lookup for use classification'!$I$9,B862)),ISNUMBER(SEARCH('[1]Lookup for use classification'!$J$9,B862)),ISNUMBER(SEARCH('[1]Lookup for use classification'!$K$9,B862))),'[1]Lookup for use classification'!$A$9,IF(OR(ISNUMBER(SEARCH('[1]Lookup for use classification'!$B$10,B862)),ISNUMBER(SEARCH('[1]Lookup for use classification'!$C$10,B862)),ISNUMBER(SEARCH('[1]Lookup for use classification'!$D$10,B862)),ISNUMBER(SEARCH('[1]Lookup for use classification'!$E$10,B862)),ISNUMBER(SEARCH('[1]Lookup for use classification'!$F$10,B862)),ISNUMBER(SEARCH('[1]Lookup for use classification'!$G$10,B862))),'[1]Lookup for use classification'!$A$10,IF(OR(ISNUMBER(SEARCH('[1]Lookup for use classification'!$B$11,B862)),ISNUMBER(SEARCH('[1]Lookup for use classification'!$C$11,B862))),'[1]Lookup for use classification'!$A$11,IF(OR(ISNUMBER(SEARCH('[1]Lookup for use classification'!$B$12,B862)),ISNUMBER(SEARCH('[1]Lookup for use classification'!$C$12,B862))),'[1]Lookup for use classification'!$A$12,IF(OR(ISNUMBER(SEARCH('[1]Lookup for use classification'!$B$13,B862)),ISNUMBER(SEARCH('[1]Lookup for use classification'!$C$13,B862)),ISNUMBER(SEARCH('[1]Lookup for use classification'!$D$13,B862)),,ISNUMBER(SEARCH('[1]Lookup for use classification'!$C$13,B862)),ISNUMBER(SEARCH('[1]Lookup for use classification'!$E$13,B862))),'[1]Lookup for use classification'!$A$13,IF(OR(ISNUMBER(SEARCH('[1]Lookup for use classification'!$B$14,B862)),ISNUMBER(SEARCH('[1]Lookup for use classification'!$C$14,B862))),'[1]Lookup for use classification'!$A$14,"Other"))))))))))))</f>
        <v>Other</v>
      </c>
      <c r="D862" s="57"/>
      <c r="E862" s="58"/>
      <c r="F862" s="58"/>
    </row>
    <row r="863" spans="1:6">
      <c r="A863" s="56" t="s">
        <v>1842</v>
      </c>
      <c r="B863" s="26" t="s">
        <v>1917</v>
      </c>
      <c r="C863" s="133" t="str">
        <f>IF(OR(ISNUMBER(SEARCH('[1]Lookup for use classification'!$B$1,B863)),ISNUMBER(SEARCH('[1]Lookup for use classification'!$C$1,B863)),ISNUMBER(SEARCH('[1]Lookup for use classification'!$D$1,B863)),ISNUMBER(SEARCH('[1]Lookup for use classification'!$E$1,B863))),'[1]Lookup for use classification'!$A$1,IF(ISNUMBER(SEARCH('[1]Lookup for use classification'!$B$2,B863)),'[1]Lookup for use classification'!$A$2,IF(ISNUMBER(SEARCH('[1]Lookup for use classification'!$B$3,B863)),'[1]Lookup for use classification'!$A$3,IF(OR(ISNUMBER(SEARCH('[1]Lookup for use classification'!$B$4,B863)),ISNUMBER(SEARCH('[1]Lookup for use classification'!$C$4,B863)),ISNUMBER(SEARCH('[1]Lookup for use classification'!$D$4,B863)),ISNUMBER(SEARCH('[1]Lookup for use classification'!$E$4,B863))),'[1]Lookup for use classification'!$A$4,IF(OR(ISNUMBER(SEARCH('[1]Lookup for use classification'!$B$5,B863)),ISNUMBER(SEARCH('[1]Lookup for use classification'!$C$5,B863)),ISNUMBER(SEARCH('[1]Lookup for use classification'!$D$5,B863))),'[1]Lookup for use classification'!$A$5,IF(OR(ISNUMBER(SEARCH('[1]Lookup for use classification'!$B$7,B863)),ISNUMBER(SEARCH('[1]Lookup for use classification'!$C$7,B863)),ISNUMBER(SEARCH('[1]Lookup for use classification'!$D$7,B863))),'[1]Lookup for use classification'!$A$7,IF(OR(ISNUMBER(SEARCH('[1]Lookup for use classification'!$B$9,B863)),ISNUMBER(SEARCH('[1]Lookup for use classification'!$C$9,B863)),ISNUMBER(SEARCH('[1]Lookup for use classification'!$D$9,B863)),ISNUMBER(SEARCH('[1]Lookup for use classification'!$E$9,B863)),ISNUMBER(SEARCH('[1]Lookup for use classification'!$F$9,B863)),ISNUMBER(SEARCH('[1]Lookup for use classification'!$G$9,B863)),ISNUMBER(SEARCH('[1]Lookup for use classification'!$H$9,B863)),ISNUMBER(SEARCH('[1]Lookup for use classification'!$I$9,B863)),ISNUMBER(SEARCH('[1]Lookup for use classification'!$J$9,B863)),ISNUMBER(SEARCH('[1]Lookup for use classification'!$K$9,B863))),'[1]Lookup for use classification'!$A$9,IF(OR(ISNUMBER(SEARCH('[1]Lookup for use classification'!$B$10,B863)),ISNUMBER(SEARCH('[1]Lookup for use classification'!$C$10,B863)),ISNUMBER(SEARCH('[1]Lookup for use classification'!$D$10,B863)),ISNUMBER(SEARCH('[1]Lookup for use classification'!$E$10,B863)),ISNUMBER(SEARCH('[1]Lookup for use classification'!$F$10,B863)),ISNUMBER(SEARCH('[1]Lookup for use classification'!$G$10,B863))),'[1]Lookup for use classification'!$A$10,IF(OR(ISNUMBER(SEARCH('[1]Lookup for use classification'!$B$11,B863)),ISNUMBER(SEARCH('[1]Lookup for use classification'!$C$11,B863))),'[1]Lookup for use classification'!$A$11,IF(OR(ISNUMBER(SEARCH('[1]Lookup for use classification'!$B$12,B863)),ISNUMBER(SEARCH('[1]Lookup for use classification'!$C$12,B863))),'[1]Lookup for use classification'!$A$12,IF(OR(ISNUMBER(SEARCH('[1]Lookup for use classification'!$B$13,B863)),ISNUMBER(SEARCH('[1]Lookup for use classification'!$C$13,B863)),ISNUMBER(SEARCH('[1]Lookup for use classification'!$D$13,B863)),,ISNUMBER(SEARCH('[1]Lookup for use classification'!$C$13,B863)),ISNUMBER(SEARCH('[1]Lookup for use classification'!$E$13,B863))),'[1]Lookup for use classification'!$A$13,IF(OR(ISNUMBER(SEARCH('[1]Lookup for use classification'!$B$14,B863)),ISNUMBER(SEARCH('[1]Lookup for use classification'!$C$14,B863))),'[1]Lookup for use classification'!$A$14,"Other"))))))))))))</f>
        <v>Warehousing</v>
      </c>
      <c r="D863" s="57"/>
      <c r="E863" s="58"/>
      <c r="F863" s="58"/>
    </row>
    <row r="864" spans="1:6">
      <c r="A864" s="56" t="s">
        <v>1842</v>
      </c>
      <c r="B864" s="26" t="s">
        <v>1918</v>
      </c>
      <c r="C864" s="133" t="str">
        <f>IF(OR(ISNUMBER(SEARCH('[1]Lookup for use classification'!$B$1,B864)),ISNUMBER(SEARCH('[1]Lookup for use classification'!$C$1,B864)),ISNUMBER(SEARCH('[1]Lookup for use classification'!$D$1,B864)),ISNUMBER(SEARCH('[1]Lookup for use classification'!$E$1,B864))),'[1]Lookup for use classification'!$A$1,IF(ISNUMBER(SEARCH('[1]Lookup for use classification'!$B$2,B864)),'[1]Lookup for use classification'!$A$2,IF(ISNUMBER(SEARCH('[1]Lookup for use classification'!$B$3,B864)),'[1]Lookup for use classification'!$A$3,IF(OR(ISNUMBER(SEARCH('[1]Lookup for use classification'!$B$4,B864)),ISNUMBER(SEARCH('[1]Lookup for use classification'!$C$4,B864)),ISNUMBER(SEARCH('[1]Lookup for use classification'!$D$4,B864)),ISNUMBER(SEARCH('[1]Lookup for use classification'!$E$4,B864))),'[1]Lookup for use classification'!$A$4,IF(OR(ISNUMBER(SEARCH('[1]Lookup for use classification'!$B$5,B864)),ISNUMBER(SEARCH('[1]Lookup for use classification'!$C$5,B864)),ISNUMBER(SEARCH('[1]Lookup for use classification'!$D$5,B864))),'[1]Lookup for use classification'!$A$5,IF(OR(ISNUMBER(SEARCH('[1]Lookup for use classification'!$B$7,B864)),ISNUMBER(SEARCH('[1]Lookup for use classification'!$C$7,B864)),ISNUMBER(SEARCH('[1]Lookup for use classification'!$D$7,B864))),'[1]Lookup for use classification'!$A$7,IF(OR(ISNUMBER(SEARCH('[1]Lookup for use classification'!$B$9,B864)),ISNUMBER(SEARCH('[1]Lookup for use classification'!$C$9,B864)),ISNUMBER(SEARCH('[1]Lookup for use classification'!$D$9,B864)),ISNUMBER(SEARCH('[1]Lookup for use classification'!$E$9,B864)),ISNUMBER(SEARCH('[1]Lookup for use classification'!$F$9,B864)),ISNUMBER(SEARCH('[1]Lookup for use classification'!$G$9,B864)),ISNUMBER(SEARCH('[1]Lookup for use classification'!$H$9,B864)),ISNUMBER(SEARCH('[1]Lookup for use classification'!$I$9,B864)),ISNUMBER(SEARCH('[1]Lookup for use classification'!$J$9,B864)),ISNUMBER(SEARCH('[1]Lookup for use classification'!$K$9,B864))),'[1]Lookup for use classification'!$A$9,IF(OR(ISNUMBER(SEARCH('[1]Lookup for use classification'!$B$10,B864)),ISNUMBER(SEARCH('[1]Lookup for use classification'!$C$10,B864)),ISNUMBER(SEARCH('[1]Lookup for use classification'!$D$10,B864)),ISNUMBER(SEARCH('[1]Lookup for use classification'!$E$10,B864)),ISNUMBER(SEARCH('[1]Lookup for use classification'!$F$10,B864)),ISNUMBER(SEARCH('[1]Lookup for use classification'!$G$10,B864))),'[1]Lookup for use classification'!$A$10,IF(OR(ISNUMBER(SEARCH('[1]Lookup for use classification'!$B$11,B864)),ISNUMBER(SEARCH('[1]Lookup for use classification'!$C$11,B864))),'[1]Lookup for use classification'!$A$11,IF(OR(ISNUMBER(SEARCH('[1]Lookup for use classification'!$B$12,B864)),ISNUMBER(SEARCH('[1]Lookup for use classification'!$C$12,B864))),'[1]Lookup for use classification'!$A$12,IF(OR(ISNUMBER(SEARCH('[1]Lookup for use classification'!$B$13,B864)),ISNUMBER(SEARCH('[1]Lookup for use classification'!$C$13,B864)),ISNUMBER(SEARCH('[1]Lookup for use classification'!$D$13,B864)),,ISNUMBER(SEARCH('[1]Lookup for use classification'!$C$13,B864)),ISNUMBER(SEARCH('[1]Lookup for use classification'!$E$13,B864))),'[1]Lookup for use classification'!$A$13,IF(OR(ISNUMBER(SEARCH('[1]Lookup for use classification'!$B$14,B864)),ISNUMBER(SEARCH('[1]Lookup for use classification'!$C$14,B864))),'[1]Lookup for use classification'!$A$14,"Other"))))))))))))</f>
        <v>Other</v>
      </c>
      <c r="D864" s="87"/>
      <c r="E864" s="61"/>
      <c r="F864" s="61"/>
    </row>
    <row r="865" spans="1:6">
      <c r="A865" s="56" t="s">
        <v>1842</v>
      </c>
      <c r="B865" s="26" t="s">
        <v>1919</v>
      </c>
      <c r="C865" s="133" t="str">
        <f>IF(OR(ISNUMBER(SEARCH('[1]Lookup for use classification'!$B$1,B865)),ISNUMBER(SEARCH('[1]Lookup for use classification'!$C$1,B865)),ISNUMBER(SEARCH('[1]Lookup for use classification'!$D$1,B865)),ISNUMBER(SEARCH('[1]Lookup for use classification'!$E$1,B865))),'[1]Lookup for use classification'!$A$1,IF(ISNUMBER(SEARCH('[1]Lookup for use classification'!$B$2,B865)),'[1]Lookup for use classification'!$A$2,IF(ISNUMBER(SEARCH('[1]Lookup for use classification'!$B$3,B865)),'[1]Lookup for use classification'!$A$3,IF(OR(ISNUMBER(SEARCH('[1]Lookup for use classification'!$B$4,B865)),ISNUMBER(SEARCH('[1]Lookup for use classification'!$C$4,B865)),ISNUMBER(SEARCH('[1]Lookup for use classification'!$D$4,B865)),ISNUMBER(SEARCH('[1]Lookup for use classification'!$E$4,B865))),'[1]Lookup for use classification'!$A$4,IF(OR(ISNUMBER(SEARCH('[1]Lookup for use classification'!$B$5,B865)),ISNUMBER(SEARCH('[1]Lookup for use classification'!$C$5,B865)),ISNUMBER(SEARCH('[1]Lookup for use classification'!$D$5,B865))),'[1]Lookup for use classification'!$A$5,IF(OR(ISNUMBER(SEARCH('[1]Lookup for use classification'!$B$7,B865)),ISNUMBER(SEARCH('[1]Lookup for use classification'!$C$7,B865)),ISNUMBER(SEARCH('[1]Lookup for use classification'!$D$7,B865))),'[1]Lookup for use classification'!$A$7,IF(OR(ISNUMBER(SEARCH('[1]Lookup for use classification'!$B$9,B865)),ISNUMBER(SEARCH('[1]Lookup for use classification'!$C$9,B865)),ISNUMBER(SEARCH('[1]Lookup for use classification'!$D$9,B865)),ISNUMBER(SEARCH('[1]Lookup for use classification'!$E$9,B865)),ISNUMBER(SEARCH('[1]Lookup for use classification'!$F$9,B865)),ISNUMBER(SEARCH('[1]Lookup for use classification'!$G$9,B865)),ISNUMBER(SEARCH('[1]Lookup for use classification'!$H$9,B865)),ISNUMBER(SEARCH('[1]Lookup for use classification'!$I$9,B865)),ISNUMBER(SEARCH('[1]Lookup for use classification'!$J$9,B865)),ISNUMBER(SEARCH('[1]Lookup for use classification'!$K$9,B865))),'[1]Lookup for use classification'!$A$9,IF(OR(ISNUMBER(SEARCH('[1]Lookup for use classification'!$B$10,B865)),ISNUMBER(SEARCH('[1]Lookup for use classification'!$C$10,B865)),ISNUMBER(SEARCH('[1]Lookup for use classification'!$D$10,B865)),ISNUMBER(SEARCH('[1]Lookup for use classification'!$E$10,B865)),ISNUMBER(SEARCH('[1]Lookup for use classification'!$F$10,B865)),ISNUMBER(SEARCH('[1]Lookup for use classification'!$G$10,B865))),'[1]Lookup for use classification'!$A$10,IF(OR(ISNUMBER(SEARCH('[1]Lookup for use classification'!$B$11,B865)),ISNUMBER(SEARCH('[1]Lookup for use classification'!$C$11,B865))),'[1]Lookup for use classification'!$A$11,IF(OR(ISNUMBER(SEARCH('[1]Lookup for use classification'!$B$12,B865)),ISNUMBER(SEARCH('[1]Lookup for use classification'!$C$12,B865))),'[1]Lookup for use classification'!$A$12,IF(OR(ISNUMBER(SEARCH('[1]Lookup for use classification'!$B$13,B865)),ISNUMBER(SEARCH('[1]Lookup for use classification'!$C$13,B865)),ISNUMBER(SEARCH('[1]Lookup for use classification'!$D$13,B865)),,ISNUMBER(SEARCH('[1]Lookup for use classification'!$C$13,B865)),ISNUMBER(SEARCH('[1]Lookup for use classification'!$E$13,B865))),'[1]Lookup for use classification'!$A$13,IF(OR(ISNUMBER(SEARCH('[1]Lookup for use classification'!$B$14,B865)),ISNUMBER(SEARCH('[1]Lookup for use classification'!$C$14,B865))),'[1]Lookup for use classification'!$A$14,"Other"))))))))))))</f>
        <v>Retail - Other</v>
      </c>
      <c r="D865" s="57"/>
      <c r="E865" s="58"/>
      <c r="F865" s="58"/>
    </row>
    <row r="866" spans="1:6">
      <c r="A866" s="56" t="s">
        <v>1842</v>
      </c>
      <c r="B866" s="26" t="s">
        <v>1920</v>
      </c>
      <c r="C866" s="133" t="str">
        <f>IF(OR(ISNUMBER(SEARCH('[1]Lookup for use classification'!$B$1,B866)),ISNUMBER(SEARCH('[1]Lookup for use classification'!$C$1,B866)),ISNUMBER(SEARCH('[1]Lookup for use classification'!$D$1,B866)),ISNUMBER(SEARCH('[1]Lookup for use classification'!$E$1,B866))),'[1]Lookup for use classification'!$A$1,IF(ISNUMBER(SEARCH('[1]Lookup for use classification'!$B$2,B866)),'[1]Lookup for use classification'!$A$2,IF(ISNUMBER(SEARCH('[1]Lookup for use classification'!$B$3,B866)),'[1]Lookup for use classification'!$A$3,IF(OR(ISNUMBER(SEARCH('[1]Lookup for use classification'!$B$4,B866)),ISNUMBER(SEARCH('[1]Lookup for use classification'!$C$4,B866)),ISNUMBER(SEARCH('[1]Lookup for use classification'!$D$4,B866)),ISNUMBER(SEARCH('[1]Lookup for use classification'!$E$4,B866))),'[1]Lookup for use classification'!$A$4,IF(OR(ISNUMBER(SEARCH('[1]Lookup for use classification'!$B$5,B866)),ISNUMBER(SEARCH('[1]Lookup for use classification'!$C$5,B866)),ISNUMBER(SEARCH('[1]Lookup for use classification'!$D$5,B866))),'[1]Lookup for use classification'!$A$5,IF(OR(ISNUMBER(SEARCH('[1]Lookup for use classification'!$B$7,B866)),ISNUMBER(SEARCH('[1]Lookup for use classification'!$C$7,B866)),ISNUMBER(SEARCH('[1]Lookup for use classification'!$D$7,B866))),'[1]Lookup for use classification'!$A$7,IF(OR(ISNUMBER(SEARCH('[1]Lookup for use classification'!$B$9,B866)),ISNUMBER(SEARCH('[1]Lookup for use classification'!$C$9,B866)),ISNUMBER(SEARCH('[1]Lookup for use classification'!$D$9,B866)),ISNUMBER(SEARCH('[1]Lookup for use classification'!$E$9,B866)),ISNUMBER(SEARCH('[1]Lookup for use classification'!$F$9,B866)),ISNUMBER(SEARCH('[1]Lookup for use classification'!$G$9,B866)),ISNUMBER(SEARCH('[1]Lookup for use classification'!$H$9,B866)),ISNUMBER(SEARCH('[1]Lookup for use classification'!$I$9,B866)),ISNUMBER(SEARCH('[1]Lookup for use classification'!$J$9,B866)),ISNUMBER(SEARCH('[1]Lookup for use classification'!$K$9,B866))),'[1]Lookup for use classification'!$A$9,IF(OR(ISNUMBER(SEARCH('[1]Lookup for use classification'!$B$10,B866)),ISNUMBER(SEARCH('[1]Lookup for use classification'!$C$10,B866)),ISNUMBER(SEARCH('[1]Lookup for use classification'!$D$10,B866)),ISNUMBER(SEARCH('[1]Lookup for use classification'!$E$10,B866)),ISNUMBER(SEARCH('[1]Lookup for use classification'!$F$10,B866)),ISNUMBER(SEARCH('[1]Lookup for use classification'!$G$10,B866))),'[1]Lookup for use classification'!$A$10,IF(OR(ISNUMBER(SEARCH('[1]Lookup for use classification'!$B$11,B866)),ISNUMBER(SEARCH('[1]Lookup for use classification'!$C$11,B866))),'[1]Lookup for use classification'!$A$11,IF(OR(ISNUMBER(SEARCH('[1]Lookup for use classification'!$B$12,B866)),ISNUMBER(SEARCH('[1]Lookup for use classification'!$C$12,B866))),'[1]Lookup for use classification'!$A$12,IF(OR(ISNUMBER(SEARCH('[1]Lookup for use classification'!$B$13,B866)),ISNUMBER(SEARCH('[1]Lookup for use classification'!$C$13,B866)),ISNUMBER(SEARCH('[1]Lookup for use classification'!$D$13,B866)),,ISNUMBER(SEARCH('[1]Lookup for use classification'!$C$13,B866)),ISNUMBER(SEARCH('[1]Lookup for use classification'!$E$13,B866))),'[1]Lookup for use classification'!$A$13,IF(OR(ISNUMBER(SEARCH('[1]Lookup for use classification'!$B$14,B866)),ISNUMBER(SEARCH('[1]Lookup for use classification'!$C$14,B866))),'[1]Lookup for use classification'!$A$14,"Other"))))))))))))</f>
        <v>Other</v>
      </c>
      <c r="D866" s="57"/>
      <c r="E866" s="58"/>
      <c r="F866" s="58"/>
    </row>
    <row r="867" spans="1:6">
      <c r="A867" s="56" t="s">
        <v>1842</v>
      </c>
      <c r="B867" s="26" t="s">
        <v>1921</v>
      </c>
      <c r="C867" s="133" t="str">
        <f>IF(OR(ISNUMBER(SEARCH('[1]Lookup for use classification'!$B$1,B867)),ISNUMBER(SEARCH('[1]Lookup for use classification'!$C$1,B867)),ISNUMBER(SEARCH('[1]Lookup for use classification'!$D$1,B867)),ISNUMBER(SEARCH('[1]Lookup for use classification'!$E$1,B867))),'[1]Lookup for use classification'!$A$1,IF(ISNUMBER(SEARCH('[1]Lookup for use classification'!$B$2,B867)),'[1]Lookup for use classification'!$A$2,IF(ISNUMBER(SEARCH('[1]Lookup for use classification'!$B$3,B867)),'[1]Lookup for use classification'!$A$3,IF(OR(ISNUMBER(SEARCH('[1]Lookup for use classification'!$B$4,B867)),ISNUMBER(SEARCH('[1]Lookup for use classification'!$C$4,B867)),ISNUMBER(SEARCH('[1]Lookup for use classification'!$D$4,B867)),ISNUMBER(SEARCH('[1]Lookup for use classification'!$E$4,B867))),'[1]Lookup for use classification'!$A$4,IF(OR(ISNUMBER(SEARCH('[1]Lookup for use classification'!$B$5,B867)),ISNUMBER(SEARCH('[1]Lookup for use classification'!$C$5,B867)),ISNUMBER(SEARCH('[1]Lookup for use classification'!$D$5,B867))),'[1]Lookup for use classification'!$A$5,IF(OR(ISNUMBER(SEARCH('[1]Lookup for use classification'!$B$7,B867)),ISNUMBER(SEARCH('[1]Lookup for use classification'!$C$7,B867)),ISNUMBER(SEARCH('[1]Lookup for use classification'!$D$7,B867))),'[1]Lookup for use classification'!$A$7,IF(OR(ISNUMBER(SEARCH('[1]Lookup for use classification'!$B$9,B867)),ISNUMBER(SEARCH('[1]Lookup for use classification'!$C$9,B867)),ISNUMBER(SEARCH('[1]Lookup for use classification'!$D$9,B867)),ISNUMBER(SEARCH('[1]Lookup for use classification'!$E$9,B867)),ISNUMBER(SEARCH('[1]Lookup for use classification'!$F$9,B867)),ISNUMBER(SEARCH('[1]Lookup for use classification'!$G$9,B867)),ISNUMBER(SEARCH('[1]Lookup for use classification'!$H$9,B867)),ISNUMBER(SEARCH('[1]Lookup for use classification'!$I$9,B867)),ISNUMBER(SEARCH('[1]Lookup for use classification'!$J$9,B867)),ISNUMBER(SEARCH('[1]Lookup for use classification'!$K$9,B867))),'[1]Lookup for use classification'!$A$9,IF(OR(ISNUMBER(SEARCH('[1]Lookup for use classification'!$B$10,B867)),ISNUMBER(SEARCH('[1]Lookup for use classification'!$C$10,B867)),ISNUMBER(SEARCH('[1]Lookup for use classification'!$D$10,B867)),ISNUMBER(SEARCH('[1]Lookup for use classification'!$E$10,B867)),ISNUMBER(SEARCH('[1]Lookup for use classification'!$F$10,B867)),ISNUMBER(SEARCH('[1]Lookup for use classification'!$G$10,B867))),'[1]Lookup for use classification'!$A$10,IF(OR(ISNUMBER(SEARCH('[1]Lookup for use classification'!$B$11,B867)),ISNUMBER(SEARCH('[1]Lookup for use classification'!$C$11,B867))),'[1]Lookup for use classification'!$A$11,IF(OR(ISNUMBER(SEARCH('[1]Lookup for use classification'!$B$12,B867)),ISNUMBER(SEARCH('[1]Lookup for use classification'!$C$12,B867))),'[1]Lookup for use classification'!$A$12,IF(OR(ISNUMBER(SEARCH('[1]Lookup for use classification'!$B$13,B867)),ISNUMBER(SEARCH('[1]Lookup for use classification'!$C$13,B867)),ISNUMBER(SEARCH('[1]Lookup for use classification'!$D$13,B867)),,ISNUMBER(SEARCH('[1]Lookup for use classification'!$C$13,B867)),ISNUMBER(SEARCH('[1]Lookup for use classification'!$E$13,B867))),'[1]Lookup for use classification'!$A$13,IF(OR(ISNUMBER(SEARCH('[1]Lookup for use classification'!$B$14,B867)),ISNUMBER(SEARCH('[1]Lookup for use classification'!$C$14,B867))),'[1]Lookup for use classification'!$A$14,"Other"))))))))))))</f>
        <v>Education - K - 12</v>
      </c>
      <c r="D867" s="57"/>
      <c r="E867" s="61"/>
      <c r="F867" s="58"/>
    </row>
    <row r="868" spans="1:6">
      <c r="A868" s="56" t="s">
        <v>1842</v>
      </c>
      <c r="B868" s="26" t="s">
        <v>1922</v>
      </c>
      <c r="C868" s="133" t="str">
        <f>IF(OR(ISNUMBER(SEARCH('[1]Lookup for use classification'!$B$1,B868)),ISNUMBER(SEARCH('[1]Lookup for use classification'!$C$1,B868)),ISNUMBER(SEARCH('[1]Lookup for use classification'!$D$1,B868)),ISNUMBER(SEARCH('[1]Lookup for use classification'!$E$1,B868))),'[1]Lookup for use classification'!$A$1,IF(ISNUMBER(SEARCH('[1]Lookup for use classification'!$B$2,B868)),'[1]Lookup for use classification'!$A$2,IF(ISNUMBER(SEARCH('[1]Lookup for use classification'!$B$3,B868)),'[1]Lookup for use classification'!$A$3,IF(OR(ISNUMBER(SEARCH('[1]Lookup for use classification'!$B$4,B868)),ISNUMBER(SEARCH('[1]Lookup for use classification'!$C$4,B868)),ISNUMBER(SEARCH('[1]Lookup for use classification'!$D$4,B868)),ISNUMBER(SEARCH('[1]Lookup for use classification'!$E$4,B868))),'[1]Lookup for use classification'!$A$4,IF(OR(ISNUMBER(SEARCH('[1]Lookup for use classification'!$B$5,B868)),ISNUMBER(SEARCH('[1]Lookup for use classification'!$C$5,B868)),ISNUMBER(SEARCH('[1]Lookup for use classification'!$D$5,B868))),'[1]Lookup for use classification'!$A$5,IF(OR(ISNUMBER(SEARCH('[1]Lookup for use classification'!$B$7,B868)),ISNUMBER(SEARCH('[1]Lookup for use classification'!$C$7,B868)),ISNUMBER(SEARCH('[1]Lookup for use classification'!$D$7,B868))),'[1]Lookup for use classification'!$A$7,IF(OR(ISNUMBER(SEARCH('[1]Lookup for use classification'!$B$9,B868)),ISNUMBER(SEARCH('[1]Lookup for use classification'!$C$9,B868)),ISNUMBER(SEARCH('[1]Lookup for use classification'!$D$9,B868)),ISNUMBER(SEARCH('[1]Lookup for use classification'!$E$9,B868)),ISNUMBER(SEARCH('[1]Lookup for use classification'!$F$9,B868)),ISNUMBER(SEARCH('[1]Lookup for use classification'!$G$9,B868)),ISNUMBER(SEARCH('[1]Lookup for use classification'!$H$9,B868)),ISNUMBER(SEARCH('[1]Lookup for use classification'!$I$9,B868)),ISNUMBER(SEARCH('[1]Lookup for use classification'!$J$9,B868)),ISNUMBER(SEARCH('[1]Lookup for use classification'!$K$9,B868))),'[1]Lookup for use classification'!$A$9,IF(OR(ISNUMBER(SEARCH('[1]Lookup for use classification'!$B$10,B868)),ISNUMBER(SEARCH('[1]Lookup for use classification'!$C$10,B868)),ISNUMBER(SEARCH('[1]Lookup for use classification'!$D$10,B868)),ISNUMBER(SEARCH('[1]Lookup for use classification'!$E$10,B868)),ISNUMBER(SEARCH('[1]Lookup for use classification'!$F$10,B868)),ISNUMBER(SEARCH('[1]Lookup for use classification'!$G$10,B868))),'[1]Lookup for use classification'!$A$10,IF(OR(ISNUMBER(SEARCH('[1]Lookup for use classification'!$B$11,B868)),ISNUMBER(SEARCH('[1]Lookup for use classification'!$C$11,B868))),'[1]Lookup for use classification'!$A$11,IF(OR(ISNUMBER(SEARCH('[1]Lookup for use classification'!$B$12,B868)),ISNUMBER(SEARCH('[1]Lookup for use classification'!$C$12,B868))),'[1]Lookup for use classification'!$A$12,IF(OR(ISNUMBER(SEARCH('[1]Lookup for use classification'!$B$13,B868)),ISNUMBER(SEARCH('[1]Lookup for use classification'!$C$13,B868)),ISNUMBER(SEARCH('[1]Lookup for use classification'!$D$13,B868)),,ISNUMBER(SEARCH('[1]Lookup for use classification'!$C$13,B868)),ISNUMBER(SEARCH('[1]Lookup for use classification'!$E$13,B868))),'[1]Lookup for use classification'!$A$13,IF(OR(ISNUMBER(SEARCH('[1]Lookup for use classification'!$B$14,B868)),ISNUMBER(SEARCH('[1]Lookup for use classification'!$C$14,B868))),'[1]Lookup for use classification'!$A$14,"Other"))))))))))))</f>
        <v>Office</v>
      </c>
      <c r="D868" s="57"/>
      <c r="E868" s="58"/>
      <c r="F868" s="58"/>
    </row>
    <row r="869" spans="1:6">
      <c r="A869" s="56" t="s">
        <v>1842</v>
      </c>
      <c r="B869" s="26" t="s">
        <v>1923</v>
      </c>
      <c r="C869" s="133" t="str">
        <f>IF(OR(ISNUMBER(SEARCH('[1]Lookup for use classification'!$B$1,B869)),ISNUMBER(SEARCH('[1]Lookup for use classification'!$C$1,B869)),ISNUMBER(SEARCH('[1]Lookup for use classification'!$D$1,B869)),ISNUMBER(SEARCH('[1]Lookup for use classification'!$E$1,B869))),'[1]Lookup for use classification'!$A$1,IF(ISNUMBER(SEARCH('[1]Lookup for use classification'!$B$2,B869)),'[1]Lookup for use classification'!$A$2,IF(ISNUMBER(SEARCH('[1]Lookup for use classification'!$B$3,B869)),'[1]Lookup for use classification'!$A$3,IF(OR(ISNUMBER(SEARCH('[1]Lookup for use classification'!$B$4,B869)),ISNUMBER(SEARCH('[1]Lookup for use classification'!$C$4,B869)),ISNUMBER(SEARCH('[1]Lookup for use classification'!$D$4,B869)),ISNUMBER(SEARCH('[1]Lookup for use classification'!$E$4,B869))),'[1]Lookup for use classification'!$A$4,IF(OR(ISNUMBER(SEARCH('[1]Lookup for use classification'!$B$5,B869)),ISNUMBER(SEARCH('[1]Lookup for use classification'!$C$5,B869)),ISNUMBER(SEARCH('[1]Lookup for use classification'!$D$5,B869))),'[1]Lookup for use classification'!$A$5,IF(OR(ISNUMBER(SEARCH('[1]Lookup for use classification'!$B$7,B869)),ISNUMBER(SEARCH('[1]Lookup for use classification'!$C$7,B869)),ISNUMBER(SEARCH('[1]Lookup for use classification'!$D$7,B869))),'[1]Lookup for use classification'!$A$7,IF(OR(ISNUMBER(SEARCH('[1]Lookup for use classification'!$B$9,B869)),ISNUMBER(SEARCH('[1]Lookup for use classification'!$C$9,B869)),ISNUMBER(SEARCH('[1]Lookup for use classification'!$D$9,B869)),ISNUMBER(SEARCH('[1]Lookup for use classification'!$E$9,B869)),ISNUMBER(SEARCH('[1]Lookup for use classification'!$F$9,B869)),ISNUMBER(SEARCH('[1]Lookup for use classification'!$G$9,B869)),ISNUMBER(SEARCH('[1]Lookup for use classification'!$H$9,B869)),ISNUMBER(SEARCH('[1]Lookup for use classification'!$I$9,B869)),ISNUMBER(SEARCH('[1]Lookup for use classification'!$J$9,B869)),ISNUMBER(SEARCH('[1]Lookup for use classification'!$K$9,B869))),'[1]Lookup for use classification'!$A$9,IF(OR(ISNUMBER(SEARCH('[1]Lookup for use classification'!$B$10,B869)),ISNUMBER(SEARCH('[1]Lookup for use classification'!$C$10,B869)),ISNUMBER(SEARCH('[1]Lookup for use classification'!$D$10,B869)),ISNUMBER(SEARCH('[1]Lookup for use classification'!$E$10,B869)),ISNUMBER(SEARCH('[1]Lookup for use classification'!$F$10,B869)),ISNUMBER(SEARCH('[1]Lookup for use classification'!$G$10,B869))),'[1]Lookup for use classification'!$A$10,IF(OR(ISNUMBER(SEARCH('[1]Lookup for use classification'!$B$11,B869)),ISNUMBER(SEARCH('[1]Lookup for use classification'!$C$11,B869))),'[1]Lookup for use classification'!$A$11,IF(OR(ISNUMBER(SEARCH('[1]Lookup for use classification'!$B$12,B869)),ISNUMBER(SEARCH('[1]Lookup for use classification'!$C$12,B869))),'[1]Lookup for use classification'!$A$12,IF(OR(ISNUMBER(SEARCH('[1]Lookup for use classification'!$B$13,B869)),ISNUMBER(SEARCH('[1]Lookup for use classification'!$C$13,B869)),ISNUMBER(SEARCH('[1]Lookup for use classification'!$D$13,B869)),,ISNUMBER(SEARCH('[1]Lookup for use classification'!$C$13,B869)),ISNUMBER(SEARCH('[1]Lookup for use classification'!$E$13,B869))),'[1]Lookup for use classification'!$A$13,IF(OR(ISNUMBER(SEARCH('[1]Lookup for use classification'!$B$14,B869)),ISNUMBER(SEARCH('[1]Lookup for use classification'!$C$14,B869))),'[1]Lookup for use classification'!$A$14,"Other"))))))))))))</f>
        <v>Other</v>
      </c>
      <c r="D869" s="57"/>
      <c r="E869" s="58"/>
      <c r="F869" s="58"/>
    </row>
    <row r="870" spans="1:6">
      <c r="A870" s="56" t="s">
        <v>1842</v>
      </c>
      <c r="B870" s="26" t="s">
        <v>1924</v>
      </c>
      <c r="C870" s="133" t="str">
        <f>IF(OR(ISNUMBER(SEARCH('[1]Lookup for use classification'!$B$1,B870)),ISNUMBER(SEARCH('[1]Lookup for use classification'!$C$1,B870)),ISNUMBER(SEARCH('[1]Lookup for use classification'!$D$1,B870)),ISNUMBER(SEARCH('[1]Lookup for use classification'!$E$1,B870))),'[1]Lookup for use classification'!$A$1,IF(ISNUMBER(SEARCH('[1]Lookup for use classification'!$B$2,B870)),'[1]Lookup for use classification'!$A$2,IF(ISNUMBER(SEARCH('[1]Lookup for use classification'!$B$3,B870)),'[1]Lookup for use classification'!$A$3,IF(OR(ISNUMBER(SEARCH('[1]Lookup for use classification'!$B$4,B870)),ISNUMBER(SEARCH('[1]Lookup for use classification'!$C$4,B870)),ISNUMBER(SEARCH('[1]Lookup for use classification'!$D$4,B870)),ISNUMBER(SEARCH('[1]Lookup for use classification'!$E$4,B870))),'[1]Lookup for use classification'!$A$4,IF(OR(ISNUMBER(SEARCH('[1]Lookup for use classification'!$B$5,B870)),ISNUMBER(SEARCH('[1]Lookup for use classification'!$C$5,B870)),ISNUMBER(SEARCH('[1]Lookup for use classification'!$D$5,B870))),'[1]Lookup for use classification'!$A$5,IF(OR(ISNUMBER(SEARCH('[1]Lookup for use classification'!$B$7,B870)),ISNUMBER(SEARCH('[1]Lookup for use classification'!$C$7,B870)),ISNUMBER(SEARCH('[1]Lookup for use classification'!$D$7,B870))),'[1]Lookup for use classification'!$A$7,IF(OR(ISNUMBER(SEARCH('[1]Lookup for use classification'!$B$9,B870)),ISNUMBER(SEARCH('[1]Lookup for use classification'!$C$9,B870)),ISNUMBER(SEARCH('[1]Lookup for use classification'!$D$9,B870)),ISNUMBER(SEARCH('[1]Lookup for use classification'!$E$9,B870)),ISNUMBER(SEARCH('[1]Lookup for use classification'!$F$9,B870)),ISNUMBER(SEARCH('[1]Lookup for use classification'!$G$9,B870)),ISNUMBER(SEARCH('[1]Lookup for use classification'!$H$9,B870)),ISNUMBER(SEARCH('[1]Lookup for use classification'!$I$9,B870)),ISNUMBER(SEARCH('[1]Lookup for use classification'!$J$9,B870)),ISNUMBER(SEARCH('[1]Lookup for use classification'!$K$9,B870))),'[1]Lookup for use classification'!$A$9,IF(OR(ISNUMBER(SEARCH('[1]Lookup for use classification'!$B$10,B870)),ISNUMBER(SEARCH('[1]Lookup for use classification'!$C$10,B870)),ISNUMBER(SEARCH('[1]Lookup for use classification'!$D$10,B870)),ISNUMBER(SEARCH('[1]Lookup for use classification'!$E$10,B870)),ISNUMBER(SEARCH('[1]Lookup for use classification'!$F$10,B870)),ISNUMBER(SEARCH('[1]Lookup for use classification'!$G$10,B870))),'[1]Lookup for use classification'!$A$10,IF(OR(ISNUMBER(SEARCH('[1]Lookup for use classification'!$B$11,B870)),ISNUMBER(SEARCH('[1]Lookup for use classification'!$C$11,B870))),'[1]Lookup for use classification'!$A$11,IF(OR(ISNUMBER(SEARCH('[1]Lookup for use classification'!$B$12,B870)),ISNUMBER(SEARCH('[1]Lookup for use classification'!$C$12,B870))),'[1]Lookup for use classification'!$A$12,IF(OR(ISNUMBER(SEARCH('[1]Lookup for use classification'!$B$13,B870)),ISNUMBER(SEARCH('[1]Lookup for use classification'!$C$13,B870)),ISNUMBER(SEARCH('[1]Lookup for use classification'!$D$13,B870)),,ISNUMBER(SEARCH('[1]Lookup for use classification'!$C$13,B870)),ISNUMBER(SEARCH('[1]Lookup for use classification'!$E$13,B870))),'[1]Lookup for use classification'!$A$13,IF(OR(ISNUMBER(SEARCH('[1]Lookup for use classification'!$B$14,B870)),ISNUMBER(SEARCH('[1]Lookup for use classification'!$C$14,B870))),'[1]Lookup for use classification'!$A$14,"Other"))))))))))))</f>
        <v>Other</v>
      </c>
      <c r="D870" s="57"/>
      <c r="E870" s="58"/>
      <c r="F870" s="58"/>
    </row>
    <row r="871" spans="1:6">
      <c r="A871" s="56" t="s">
        <v>1842</v>
      </c>
      <c r="B871" s="26" t="s">
        <v>1925</v>
      </c>
      <c r="C871" s="133" t="str">
        <f>IF(OR(ISNUMBER(SEARCH('[1]Lookup for use classification'!$B$1,B871)),ISNUMBER(SEARCH('[1]Lookup for use classification'!$C$1,B871)),ISNUMBER(SEARCH('[1]Lookup for use classification'!$D$1,B871)),ISNUMBER(SEARCH('[1]Lookup for use classification'!$E$1,B871))),'[1]Lookup for use classification'!$A$1,IF(ISNUMBER(SEARCH('[1]Lookup for use classification'!$B$2,B871)),'[1]Lookup for use classification'!$A$2,IF(ISNUMBER(SEARCH('[1]Lookup for use classification'!$B$3,B871)),'[1]Lookup for use classification'!$A$3,IF(OR(ISNUMBER(SEARCH('[1]Lookup for use classification'!$B$4,B871)),ISNUMBER(SEARCH('[1]Lookup for use classification'!$C$4,B871)),ISNUMBER(SEARCH('[1]Lookup for use classification'!$D$4,B871)),ISNUMBER(SEARCH('[1]Lookup for use classification'!$E$4,B871))),'[1]Lookup for use classification'!$A$4,IF(OR(ISNUMBER(SEARCH('[1]Lookup for use classification'!$B$5,B871)),ISNUMBER(SEARCH('[1]Lookup for use classification'!$C$5,B871)),ISNUMBER(SEARCH('[1]Lookup for use classification'!$D$5,B871))),'[1]Lookup for use classification'!$A$5,IF(OR(ISNUMBER(SEARCH('[1]Lookup for use classification'!$B$7,B871)),ISNUMBER(SEARCH('[1]Lookup for use classification'!$C$7,B871)),ISNUMBER(SEARCH('[1]Lookup for use classification'!$D$7,B871))),'[1]Lookup for use classification'!$A$7,IF(OR(ISNUMBER(SEARCH('[1]Lookup for use classification'!$B$9,B871)),ISNUMBER(SEARCH('[1]Lookup for use classification'!$C$9,B871)),ISNUMBER(SEARCH('[1]Lookup for use classification'!$D$9,B871)),ISNUMBER(SEARCH('[1]Lookup for use classification'!$E$9,B871)),ISNUMBER(SEARCH('[1]Lookup for use classification'!$F$9,B871)),ISNUMBER(SEARCH('[1]Lookup for use classification'!$G$9,B871)),ISNUMBER(SEARCH('[1]Lookup for use classification'!$H$9,B871)),ISNUMBER(SEARCH('[1]Lookup for use classification'!$I$9,B871)),ISNUMBER(SEARCH('[1]Lookup for use classification'!$J$9,B871)),ISNUMBER(SEARCH('[1]Lookup for use classification'!$K$9,B871))),'[1]Lookup for use classification'!$A$9,IF(OR(ISNUMBER(SEARCH('[1]Lookup for use classification'!$B$10,B871)),ISNUMBER(SEARCH('[1]Lookup for use classification'!$C$10,B871)),ISNUMBER(SEARCH('[1]Lookup for use classification'!$D$10,B871)),ISNUMBER(SEARCH('[1]Lookup for use classification'!$E$10,B871)),ISNUMBER(SEARCH('[1]Lookup for use classification'!$F$10,B871)),ISNUMBER(SEARCH('[1]Lookup for use classification'!$G$10,B871))),'[1]Lookup for use classification'!$A$10,IF(OR(ISNUMBER(SEARCH('[1]Lookup for use classification'!$B$11,B871)),ISNUMBER(SEARCH('[1]Lookup for use classification'!$C$11,B871))),'[1]Lookup for use classification'!$A$11,IF(OR(ISNUMBER(SEARCH('[1]Lookup for use classification'!$B$12,B871)),ISNUMBER(SEARCH('[1]Lookup for use classification'!$C$12,B871))),'[1]Lookup for use classification'!$A$12,IF(OR(ISNUMBER(SEARCH('[1]Lookup for use classification'!$B$13,B871)),ISNUMBER(SEARCH('[1]Lookup for use classification'!$C$13,B871)),ISNUMBER(SEARCH('[1]Lookup for use classification'!$D$13,B871)),,ISNUMBER(SEARCH('[1]Lookup for use classification'!$C$13,B871)),ISNUMBER(SEARCH('[1]Lookup for use classification'!$E$13,B871))),'[1]Lookup for use classification'!$A$13,IF(OR(ISNUMBER(SEARCH('[1]Lookup for use classification'!$B$14,B871)),ISNUMBER(SEARCH('[1]Lookup for use classification'!$C$14,B871))),'[1]Lookup for use classification'!$A$14,"Other"))))))))))))</f>
        <v>Other</v>
      </c>
      <c r="D871" s="57"/>
      <c r="E871" s="58"/>
      <c r="F871" s="58"/>
    </row>
    <row r="872" spans="1:6">
      <c r="A872" s="56" t="s">
        <v>1842</v>
      </c>
      <c r="B872" s="26" t="s">
        <v>252</v>
      </c>
      <c r="C872" s="133" t="str">
        <f>IF(OR(ISNUMBER(SEARCH('[1]Lookup for use classification'!$B$1,B872)),ISNUMBER(SEARCH('[1]Lookup for use classification'!$C$1,B872)),ISNUMBER(SEARCH('[1]Lookup for use classification'!$D$1,B872)),ISNUMBER(SEARCH('[1]Lookup for use classification'!$E$1,B872))),'[1]Lookup for use classification'!$A$1,IF(ISNUMBER(SEARCH('[1]Lookup for use classification'!$B$2,B872)),'[1]Lookup for use classification'!$A$2,IF(ISNUMBER(SEARCH('[1]Lookup for use classification'!$B$3,B872)),'[1]Lookup for use classification'!$A$3,IF(OR(ISNUMBER(SEARCH('[1]Lookup for use classification'!$B$4,B872)),ISNUMBER(SEARCH('[1]Lookup for use classification'!$C$4,B872)),ISNUMBER(SEARCH('[1]Lookup for use classification'!$D$4,B872)),ISNUMBER(SEARCH('[1]Lookup for use classification'!$E$4,B872))),'[1]Lookup for use classification'!$A$4,IF(OR(ISNUMBER(SEARCH('[1]Lookup for use classification'!$B$5,B872)),ISNUMBER(SEARCH('[1]Lookup for use classification'!$C$5,B872)),ISNUMBER(SEARCH('[1]Lookup for use classification'!$D$5,B872))),'[1]Lookup for use classification'!$A$5,IF(OR(ISNUMBER(SEARCH('[1]Lookup for use classification'!$B$7,B872)),ISNUMBER(SEARCH('[1]Lookup for use classification'!$C$7,B872)),ISNUMBER(SEARCH('[1]Lookup for use classification'!$D$7,B872))),'[1]Lookup for use classification'!$A$7,IF(OR(ISNUMBER(SEARCH('[1]Lookup for use classification'!$B$9,B872)),ISNUMBER(SEARCH('[1]Lookup for use classification'!$C$9,B872)),ISNUMBER(SEARCH('[1]Lookup for use classification'!$D$9,B872)),ISNUMBER(SEARCH('[1]Lookup for use classification'!$E$9,B872)),ISNUMBER(SEARCH('[1]Lookup for use classification'!$F$9,B872)),ISNUMBER(SEARCH('[1]Lookup for use classification'!$G$9,B872)),ISNUMBER(SEARCH('[1]Lookup for use classification'!$H$9,B872)),ISNUMBER(SEARCH('[1]Lookup for use classification'!$I$9,B872)),ISNUMBER(SEARCH('[1]Lookup for use classification'!$J$9,B872)),ISNUMBER(SEARCH('[1]Lookup for use classification'!$K$9,B872))),'[1]Lookup for use classification'!$A$9,IF(OR(ISNUMBER(SEARCH('[1]Lookup for use classification'!$B$10,B872)),ISNUMBER(SEARCH('[1]Lookup for use classification'!$C$10,B872)),ISNUMBER(SEARCH('[1]Lookup for use classification'!$D$10,B872)),ISNUMBER(SEARCH('[1]Lookup for use classification'!$E$10,B872)),ISNUMBER(SEARCH('[1]Lookup for use classification'!$F$10,B872)),ISNUMBER(SEARCH('[1]Lookup for use classification'!$G$10,B872))),'[1]Lookup for use classification'!$A$10,IF(OR(ISNUMBER(SEARCH('[1]Lookup for use classification'!$B$11,B872)),ISNUMBER(SEARCH('[1]Lookup for use classification'!$C$11,B872))),'[1]Lookup for use classification'!$A$11,IF(OR(ISNUMBER(SEARCH('[1]Lookup for use classification'!$B$12,B872)),ISNUMBER(SEARCH('[1]Lookup for use classification'!$C$12,B872))),'[1]Lookup for use classification'!$A$12,IF(OR(ISNUMBER(SEARCH('[1]Lookup for use classification'!$B$13,B872)),ISNUMBER(SEARCH('[1]Lookup for use classification'!$C$13,B872)),ISNUMBER(SEARCH('[1]Lookup for use classification'!$D$13,B872)),,ISNUMBER(SEARCH('[1]Lookup for use classification'!$C$13,B872)),ISNUMBER(SEARCH('[1]Lookup for use classification'!$E$13,B872))),'[1]Lookup for use classification'!$A$13,IF(OR(ISNUMBER(SEARCH('[1]Lookup for use classification'!$B$14,B872)),ISNUMBER(SEARCH('[1]Lookup for use classification'!$C$14,B872))),'[1]Lookup for use classification'!$A$14,"Other"))))))))))))</f>
        <v>Warehousing</v>
      </c>
      <c r="D872" s="57"/>
      <c r="E872" s="58"/>
      <c r="F872" s="58"/>
    </row>
    <row r="873" spans="1:6">
      <c r="A873" s="56" t="s">
        <v>1842</v>
      </c>
      <c r="B873" s="26" t="s">
        <v>252</v>
      </c>
      <c r="C873" s="133" t="str">
        <f>IF(OR(ISNUMBER(SEARCH('[1]Lookup for use classification'!$B$1,B873)),ISNUMBER(SEARCH('[1]Lookup for use classification'!$C$1,B873)),ISNUMBER(SEARCH('[1]Lookup for use classification'!$D$1,B873)),ISNUMBER(SEARCH('[1]Lookup for use classification'!$E$1,B873))),'[1]Lookup for use classification'!$A$1,IF(ISNUMBER(SEARCH('[1]Lookup for use classification'!$B$2,B873)),'[1]Lookup for use classification'!$A$2,IF(ISNUMBER(SEARCH('[1]Lookup for use classification'!$B$3,B873)),'[1]Lookup for use classification'!$A$3,IF(OR(ISNUMBER(SEARCH('[1]Lookup for use classification'!$B$4,B873)),ISNUMBER(SEARCH('[1]Lookup for use classification'!$C$4,B873)),ISNUMBER(SEARCH('[1]Lookup for use classification'!$D$4,B873)),ISNUMBER(SEARCH('[1]Lookup for use classification'!$E$4,B873))),'[1]Lookup for use classification'!$A$4,IF(OR(ISNUMBER(SEARCH('[1]Lookup for use classification'!$B$5,B873)),ISNUMBER(SEARCH('[1]Lookup for use classification'!$C$5,B873)),ISNUMBER(SEARCH('[1]Lookup for use classification'!$D$5,B873))),'[1]Lookup for use classification'!$A$5,IF(OR(ISNUMBER(SEARCH('[1]Lookup for use classification'!$B$7,B873)),ISNUMBER(SEARCH('[1]Lookup for use classification'!$C$7,B873)),ISNUMBER(SEARCH('[1]Lookup for use classification'!$D$7,B873))),'[1]Lookup for use classification'!$A$7,IF(OR(ISNUMBER(SEARCH('[1]Lookup for use classification'!$B$9,B873)),ISNUMBER(SEARCH('[1]Lookup for use classification'!$C$9,B873)),ISNUMBER(SEARCH('[1]Lookup for use classification'!$D$9,B873)),ISNUMBER(SEARCH('[1]Lookup for use classification'!$E$9,B873)),ISNUMBER(SEARCH('[1]Lookup for use classification'!$F$9,B873)),ISNUMBER(SEARCH('[1]Lookup for use classification'!$G$9,B873)),ISNUMBER(SEARCH('[1]Lookup for use classification'!$H$9,B873)),ISNUMBER(SEARCH('[1]Lookup for use classification'!$I$9,B873)),ISNUMBER(SEARCH('[1]Lookup for use classification'!$J$9,B873)),ISNUMBER(SEARCH('[1]Lookup for use classification'!$K$9,B873))),'[1]Lookup for use classification'!$A$9,IF(OR(ISNUMBER(SEARCH('[1]Lookup for use classification'!$B$10,B873)),ISNUMBER(SEARCH('[1]Lookup for use classification'!$C$10,B873)),ISNUMBER(SEARCH('[1]Lookup for use classification'!$D$10,B873)),ISNUMBER(SEARCH('[1]Lookup for use classification'!$E$10,B873)),ISNUMBER(SEARCH('[1]Lookup for use classification'!$F$10,B873)),ISNUMBER(SEARCH('[1]Lookup for use classification'!$G$10,B873))),'[1]Lookup for use classification'!$A$10,IF(OR(ISNUMBER(SEARCH('[1]Lookup for use classification'!$B$11,B873)),ISNUMBER(SEARCH('[1]Lookup for use classification'!$C$11,B873))),'[1]Lookup for use classification'!$A$11,IF(OR(ISNUMBER(SEARCH('[1]Lookup for use classification'!$B$12,B873)),ISNUMBER(SEARCH('[1]Lookup for use classification'!$C$12,B873))),'[1]Lookup for use classification'!$A$12,IF(OR(ISNUMBER(SEARCH('[1]Lookup for use classification'!$B$13,B873)),ISNUMBER(SEARCH('[1]Lookup for use classification'!$C$13,B873)),ISNUMBER(SEARCH('[1]Lookup for use classification'!$D$13,B873)),,ISNUMBER(SEARCH('[1]Lookup for use classification'!$C$13,B873)),ISNUMBER(SEARCH('[1]Lookup for use classification'!$E$13,B873))),'[1]Lookup for use classification'!$A$13,IF(OR(ISNUMBER(SEARCH('[1]Lookup for use classification'!$B$14,B873)),ISNUMBER(SEARCH('[1]Lookup for use classification'!$C$14,B873))),'[1]Lookup for use classification'!$A$14,"Other"))))))))))))</f>
        <v>Warehousing</v>
      </c>
      <c r="D873" s="57"/>
      <c r="E873" s="58"/>
      <c r="F873" s="58"/>
    </row>
    <row r="874" spans="1:6">
      <c r="A874" s="56" t="s">
        <v>1842</v>
      </c>
      <c r="B874" s="26" t="s">
        <v>1926</v>
      </c>
      <c r="C874" s="133" t="str">
        <f>IF(OR(ISNUMBER(SEARCH('[1]Lookup for use classification'!$B$1,B874)),ISNUMBER(SEARCH('[1]Lookup for use classification'!$C$1,B874)),ISNUMBER(SEARCH('[1]Lookup for use classification'!$D$1,B874)),ISNUMBER(SEARCH('[1]Lookup for use classification'!$E$1,B874))),'[1]Lookup for use classification'!$A$1,IF(ISNUMBER(SEARCH('[1]Lookup for use classification'!$B$2,B874)),'[1]Lookup for use classification'!$A$2,IF(ISNUMBER(SEARCH('[1]Lookup for use classification'!$B$3,B874)),'[1]Lookup for use classification'!$A$3,IF(OR(ISNUMBER(SEARCH('[1]Lookup for use classification'!$B$4,B874)),ISNUMBER(SEARCH('[1]Lookup for use classification'!$C$4,B874)),ISNUMBER(SEARCH('[1]Lookup for use classification'!$D$4,B874)),ISNUMBER(SEARCH('[1]Lookup for use classification'!$E$4,B874))),'[1]Lookup for use classification'!$A$4,IF(OR(ISNUMBER(SEARCH('[1]Lookup for use classification'!$B$5,B874)),ISNUMBER(SEARCH('[1]Lookup for use classification'!$C$5,B874)),ISNUMBER(SEARCH('[1]Lookup for use classification'!$D$5,B874))),'[1]Lookup for use classification'!$A$5,IF(OR(ISNUMBER(SEARCH('[1]Lookup for use classification'!$B$7,B874)),ISNUMBER(SEARCH('[1]Lookup for use classification'!$C$7,B874)),ISNUMBER(SEARCH('[1]Lookup for use classification'!$D$7,B874))),'[1]Lookup for use classification'!$A$7,IF(OR(ISNUMBER(SEARCH('[1]Lookup for use classification'!$B$9,B874)),ISNUMBER(SEARCH('[1]Lookup for use classification'!$C$9,B874)),ISNUMBER(SEARCH('[1]Lookup for use classification'!$D$9,B874)),ISNUMBER(SEARCH('[1]Lookup for use classification'!$E$9,B874)),ISNUMBER(SEARCH('[1]Lookup for use classification'!$F$9,B874)),ISNUMBER(SEARCH('[1]Lookup for use classification'!$G$9,B874)),ISNUMBER(SEARCH('[1]Lookup for use classification'!$H$9,B874)),ISNUMBER(SEARCH('[1]Lookup for use classification'!$I$9,B874)),ISNUMBER(SEARCH('[1]Lookup for use classification'!$J$9,B874)),ISNUMBER(SEARCH('[1]Lookup for use classification'!$K$9,B874))),'[1]Lookup for use classification'!$A$9,IF(OR(ISNUMBER(SEARCH('[1]Lookup for use classification'!$B$10,B874)),ISNUMBER(SEARCH('[1]Lookup for use classification'!$C$10,B874)),ISNUMBER(SEARCH('[1]Lookup for use classification'!$D$10,B874)),ISNUMBER(SEARCH('[1]Lookup for use classification'!$E$10,B874)),ISNUMBER(SEARCH('[1]Lookup for use classification'!$F$10,B874)),ISNUMBER(SEARCH('[1]Lookup for use classification'!$G$10,B874))),'[1]Lookup for use classification'!$A$10,IF(OR(ISNUMBER(SEARCH('[1]Lookup for use classification'!$B$11,B874)),ISNUMBER(SEARCH('[1]Lookup for use classification'!$C$11,B874))),'[1]Lookup for use classification'!$A$11,IF(OR(ISNUMBER(SEARCH('[1]Lookup for use classification'!$B$12,B874)),ISNUMBER(SEARCH('[1]Lookup for use classification'!$C$12,B874))),'[1]Lookup for use classification'!$A$12,IF(OR(ISNUMBER(SEARCH('[1]Lookup for use classification'!$B$13,B874)),ISNUMBER(SEARCH('[1]Lookup for use classification'!$C$13,B874)),ISNUMBER(SEARCH('[1]Lookup for use classification'!$D$13,B874)),,ISNUMBER(SEARCH('[1]Lookup for use classification'!$C$13,B874)),ISNUMBER(SEARCH('[1]Lookup for use classification'!$E$13,B874))),'[1]Lookup for use classification'!$A$13,IF(OR(ISNUMBER(SEARCH('[1]Lookup for use classification'!$B$14,B874)),ISNUMBER(SEARCH('[1]Lookup for use classification'!$C$14,B874))),'[1]Lookup for use classification'!$A$14,"Other"))))))))))))</f>
        <v>Office</v>
      </c>
      <c r="D874" s="57"/>
      <c r="E874" s="58"/>
      <c r="F874" s="58"/>
    </row>
    <row r="875" spans="1:6">
      <c r="A875" s="56" t="s">
        <v>1842</v>
      </c>
      <c r="B875" s="26" t="s">
        <v>1927</v>
      </c>
      <c r="C875" s="133" t="str">
        <f>IF(OR(ISNUMBER(SEARCH('[1]Lookup for use classification'!$B$1,B875)),ISNUMBER(SEARCH('[1]Lookup for use classification'!$C$1,B875)),ISNUMBER(SEARCH('[1]Lookup for use classification'!$D$1,B875)),ISNUMBER(SEARCH('[1]Lookup for use classification'!$E$1,B875))),'[1]Lookup for use classification'!$A$1,IF(ISNUMBER(SEARCH('[1]Lookup for use classification'!$B$2,B875)),'[1]Lookup for use classification'!$A$2,IF(ISNUMBER(SEARCH('[1]Lookup for use classification'!$B$3,B875)),'[1]Lookup for use classification'!$A$3,IF(OR(ISNUMBER(SEARCH('[1]Lookup for use classification'!$B$4,B875)),ISNUMBER(SEARCH('[1]Lookup for use classification'!$C$4,B875)),ISNUMBER(SEARCH('[1]Lookup for use classification'!$D$4,B875)),ISNUMBER(SEARCH('[1]Lookup for use classification'!$E$4,B875))),'[1]Lookup for use classification'!$A$4,IF(OR(ISNUMBER(SEARCH('[1]Lookup for use classification'!$B$5,B875)),ISNUMBER(SEARCH('[1]Lookup for use classification'!$C$5,B875)),ISNUMBER(SEARCH('[1]Lookup for use classification'!$D$5,B875))),'[1]Lookup for use classification'!$A$5,IF(OR(ISNUMBER(SEARCH('[1]Lookup for use classification'!$B$7,B875)),ISNUMBER(SEARCH('[1]Lookup for use classification'!$C$7,B875)),ISNUMBER(SEARCH('[1]Lookup for use classification'!$D$7,B875))),'[1]Lookup for use classification'!$A$7,IF(OR(ISNUMBER(SEARCH('[1]Lookup for use classification'!$B$9,B875)),ISNUMBER(SEARCH('[1]Lookup for use classification'!$C$9,B875)),ISNUMBER(SEARCH('[1]Lookup for use classification'!$D$9,B875)),ISNUMBER(SEARCH('[1]Lookup for use classification'!$E$9,B875)),ISNUMBER(SEARCH('[1]Lookup for use classification'!$F$9,B875)),ISNUMBER(SEARCH('[1]Lookup for use classification'!$G$9,B875)),ISNUMBER(SEARCH('[1]Lookup for use classification'!$H$9,B875)),ISNUMBER(SEARCH('[1]Lookup for use classification'!$I$9,B875)),ISNUMBER(SEARCH('[1]Lookup for use classification'!$J$9,B875)),ISNUMBER(SEARCH('[1]Lookup for use classification'!$K$9,B875))),'[1]Lookup for use classification'!$A$9,IF(OR(ISNUMBER(SEARCH('[1]Lookup for use classification'!$B$10,B875)),ISNUMBER(SEARCH('[1]Lookup for use classification'!$C$10,B875)),ISNUMBER(SEARCH('[1]Lookup for use classification'!$D$10,B875)),ISNUMBER(SEARCH('[1]Lookup for use classification'!$E$10,B875)),ISNUMBER(SEARCH('[1]Lookup for use classification'!$F$10,B875)),ISNUMBER(SEARCH('[1]Lookup for use classification'!$G$10,B875))),'[1]Lookup for use classification'!$A$10,IF(OR(ISNUMBER(SEARCH('[1]Lookup for use classification'!$B$11,B875)),ISNUMBER(SEARCH('[1]Lookup for use classification'!$C$11,B875))),'[1]Lookup for use classification'!$A$11,IF(OR(ISNUMBER(SEARCH('[1]Lookup for use classification'!$B$12,B875)),ISNUMBER(SEARCH('[1]Lookup for use classification'!$C$12,B875))),'[1]Lookup for use classification'!$A$12,IF(OR(ISNUMBER(SEARCH('[1]Lookup for use classification'!$B$13,B875)),ISNUMBER(SEARCH('[1]Lookup for use classification'!$C$13,B875)),ISNUMBER(SEARCH('[1]Lookup for use classification'!$D$13,B875)),,ISNUMBER(SEARCH('[1]Lookup for use classification'!$C$13,B875)),ISNUMBER(SEARCH('[1]Lookup for use classification'!$E$13,B875))),'[1]Lookup for use classification'!$A$13,IF(OR(ISNUMBER(SEARCH('[1]Lookup for use classification'!$B$14,B875)),ISNUMBER(SEARCH('[1]Lookup for use classification'!$C$14,B875))),'[1]Lookup for use classification'!$A$14,"Other"))))))))))))</f>
        <v>Public Safety</v>
      </c>
      <c r="D875" s="57"/>
      <c r="E875" s="58"/>
      <c r="F875" s="58"/>
    </row>
    <row r="876" spans="1:6">
      <c r="A876" s="56" t="s">
        <v>1842</v>
      </c>
      <c r="B876" s="26" t="s">
        <v>101</v>
      </c>
      <c r="C876" s="133" t="str">
        <f>IF(OR(ISNUMBER(SEARCH('[1]Lookup for use classification'!$B$1,B876)),ISNUMBER(SEARCH('[1]Lookup for use classification'!$C$1,B876)),ISNUMBER(SEARCH('[1]Lookup for use classification'!$D$1,B876)),ISNUMBER(SEARCH('[1]Lookup for use classification'!$E$1,B876))),'[1]Lookup for use classification'!$A$1,IF(ISNUMBER(SEARCH('[1]Lookup for use classification'!$B$2,B876)),'[1]Lookup for use classification'!$A$2,IF(ISNUMBER(SEARCH('[1]Lookup for use classification'!$B$3,B876)),'[1]Lookup for use classification'!$A$3,IF(OR(ISNUMBER(SEARCH('[1]Lookup for use classification'!$B$4,B876)),ISNUMBER(SEARCH('[1]Lookup for use classification'!$C$4,B876)),ISNUMBER(SEARCH('[1]Lookup for use classification'!$D$4,B876)),ISNUMBER(SEARCH('[1]Lookup for use classification'!$E$4,B876))),'[1]Lookup for use classification'!$A$4,IF(OR(ISNUMBER(SEARCH('[1]Lookup for use classification'!$B$5,B876)),ISNUMBER(SEARCH('[1]Lookup for use classification'!$C$5,B876)),ISNUMBER(SEARCH('[1]Lookup for use classification'!$D$5,B876))),'[1]Lookup for use classification'!$A$5,IF(OR(ISNUMBER(SEARCH('[1]Lookup for use classification'!$B$7,B876)),ISNUMBER(SEARCH('[1]Lookup for use classification'!$C$7,B876)),ISNUMBER(SEARCH('[1]Lookup for use classification'!$D$7,B876))),'[1]Lookup for use classification'!$A$7,IF(OR(ISNUMBER(SEARCH('[1]Lookup for use classification'!$B$9,B876)),ISNUMBER(SEARCH('[1]Lookup for use classification'!$C$9,B876)),ISNUMBER(SEARCH('[1]Lookup for use classification'!$D$9,B876)),ISNUMBER(SEARCH('[1]Lookup for use classification'!$E$9,B876)),ISNUMBER(SEARCH('[1]Lookup for use classification'!$F$9,B876)),ISNUMBER(SEARCH('[1]Lookup for use classification'!$G$9,B876)),ISNUMBER(SEARCH('[1]Lookup for use classification'!$H$9,B876)),ISNUMBER(SEARCH('[1]Lookup for use classification'!$I$9,B876)),ISNUMBER(SEARCH('[1]Lookup for use classification'!$J$9,B876)),ISNUMBER(SEARCH('[1]Lookup for use classification'!$K$9,B876))),'[1]Lookup for use classification'!$A$9,IF(OR(ISNUMBER(SEARCH('[1]Lookup for use classification'!$B$10,B876)),ISNUMBER(SEARCH('[1]Lookup for use classification'!$C$10,B876)),ISNUMBER(SEARCH('[1]Lookup for use classification'!$D$10,B876)),ISNUMBER(SEARCH('[1]Lookup for use classification'!$E$10,B876)),ISNUMBER(SEARCH('[1]Lookup for use classification'!$F$10,B876)),ISNUMBER(SEARCH('[1]Lookup for use classification'!$G$10,B876))),'[1]Lookup for use classification'!$A$10,IF(OR(ISNUMBER(SEARCH('[1]Lookup for use classification'!$B$11,B876)),ISNUMBER(SEARCH('[1]Lookup for use classification'!$C$11,B876))),'[1]Lookup for use classification'!$A$11,IF(OR(ISNUMBER(SEARCH('[1]Lookup for use classification'!$B$12,B876)),ISNUMBER(SEARCH('[1]Lookup for use classification'!$C$12,B876))),'[1]Lookup for use classification'!$A$12,IF(OR(ISNUMBER(SEARCH('[1]Lookup for use classification'!$B$13,B876)),ISNUMBER(SEARCH('[1]Lookup for use classification'!$C$13,B876)),ISNUMBER(SEARCH('[1]Lookup for use classification'!$D$13,B876)),,ISNUMBER(SEARCH('[1]Lookup for use classification'!$C$13,B876)),ISNUMBER(SEARCH('[1]Lookup for use classification'!$E$13,B876))),'[1]Lookup for use classification'!$A$13,IF(OR(ISNUMBER(SEARCH('[1]Lookup for use classification'!$B$14,B876)),ISNUMBER(SEARCH('[1]Lookup for use classification'!$C$14,B876))),'[1]Lookup for use classification'!$A$14,"Other"))))))))))))</f>
        <v>Warehousing</v>
      </c>
      <c r="D876" s="57"/>
      <c r="E876" s="58"/>
      <c r="F876" s="58"/>
    </row>
    <row r="877" spans="1:6">
      <c r="A877" s="16" t="s">
        <v>208</v>
      </c>
      <c r="B877" s="26" t="s">
        <v>209</v>
      </c>
      <c r="C877" s="133" t="str">
        <f>IF(OR(ISNUMBER(SEARCH('[1]Lookup for use classification'!$B$1,B877)),ISNUMBER(SEARCH('[1]Lookup for use classification'!$C$1,B877)),ISNUMBER(SEARCH('[1]Lookup for use classification'!$D$1,B877)),ISNUMBER(SEARCH('[1]Lookup for use classification'!$E$1,B877))),'[1]Lookup for use classification'!$A$1,IF(ISNUMBER(SEARCH('[1]Lookup for use classification'!$B$2,B877)),'[1]Lookup for use classification'!$A$2,IF(ISNUMBER(SEARCH('[1]Lookup for use classification'!$B$3,B877)),'[1]Lookup for use classification'!$A$3,IF(OR(ISNUMBER(SEARCH('[1]Lookup for use classification'!$B$4,B877)),ISNUMBER(SEARCH('[1]Lookup for use classification'!$C$4,B877)),ISNUMBER(SEARCH('[1]Lookup for use classification'!$D$4,B877)),ISNUMBER(SEARCH('[1]Lookup for use classification'!$E$4,B877))),'[1]Lookup for use classification'!$A$4,IF(OR(ISNUMBER(SEARCH('[1]Lookup for use classification'!$B$5,B877)),ISNUMBER(SEARCH('[1]Lookup for use classification'!$C$5,B877)),ISNUMBER(SEARCH('[1]Lookup for use classification'!$D$5,B877))),'[1]Lookup for use classification'!$A$5,IF(OR(ISNUMBER(SEARCH('[1]Lookup for use classification'!$B$7,B877)),ISNUMBER(SEARCH('[1]Lookup for use classification'!$C$7,B877)),ISNUMBER(SEARCH('[1]Lookup for use classification'!$D$7,B877))),'[1]Lookup for use classification'!$A$7,IF(OR(ISNUMBER(SEARCH('[1]Lookup for use classification'!$B$9,B877)),ISNUMBER(SEARCH('[1]Lookup for use classification'!$C$9,B877)),ISNUMBER(SEARCH('[1]Lookup for use classification'!$D$9,B877)),ISNUMBER(SEARCH('[1]Lookup for use classification'!$E$9,B877)),ISNUMBER(SEARCH('[1]Lookup for use classification'!$F$9,B877)),ISNUMBER(SEARCH('[1]Lookup for use classification'!$G$9,B877)),ISNUMBER(SEARCH('[1]Lookup for use classification'!$H$9,B877)),ISNUMBER(SEARCH('[1]Lookup for use classification'!$I$9,B877)),ISNUMBER(SEARCH('[1]Lookup for use classification'!$J$9,B877)),ISNUMBER(SEARCH('[1]Lookup for use classification'!$K$9,B877))),'[1]Lookup for use classification'!$A$9,IF(OR(ISNUMBER(SEARCH('[1]Lookup for use classification'!$B$10,B877)),ISNUMBER(SEARCH('[1]Lookup for use classification'!$C$10,B877)),ISNUMBER(SEARCH('[1]Lookup for use classification'!$D$10,B877)),ISNUMBER(SEARCH('[1]Lookup for use classification'!$E$10,B877)),ISNUMBER(SEARCH('[1]Lookup for use classification'!$F$10,B877)),ISNUMBER(SEARCH('[1]Lookup for use classification'!$G$10,B877))),'[1]Lookup for use classification'!$A$10,IF(OR(ISNUMBER(SEARCH('[1]Lookup for use classification'!$B$11,B877)),ISNUMBER(SEARCH('[1]Lookup for use classification'!$C$11,B877))),'[1]Lookup for use classification'!$A$11,IF(OR(ISNUMBER(SEARCH('[1]Lookup for use classification'!$B$12,B877)),ISNUMBER(SEARCH('[1]Lookup for use classification'!$C$12,B877))),'[1]Lookup for use classification'!$A$12,IF(OR(ISNUMBER(SEARCH('[1]Lookup for use classification'!$B$13,B877)),ISNUMBER(SEARCH('[1]Lookup for use classification'!$C$13,B877)),ISNUMBER(SEARCH('[1]Lookup for use classification'!$D$13,B877)),,ISNUMBER(SEARCH('[1]Lookup for use classification'!$C$13,B877)),ISNUMBER(SEARCH('[1]Lookup for use classification'!$E$13,B877))),'[1]Lookup for use classification'!$A$13,IF(OR(ISNUMBER(SEARCH('[1]Lookup for use classification'!$B$14,B877)),ISNUMBER(SEARCH('[1]Lookup for use classification'!$C$14,B877))),'[1]Lookup for use classification'!$A$14,"Other"))))))))))))</f>
        <v>Other</v>
      </c>
      <c r="D877" s="27">
        <v>4219</v>
      </c>
      <c r="E877" s="29"/>
      <c r="F877" s="29"/>
    </row>
    <row r="878" spans="1:6">
      <c r="A878" s="16" t="s">
        <v>208</v>
      </c>
      <c r="B878" s="26" t="s">
        <v>210</v>
      </c>
      <c r="C878" s="133" t="str">
        <f>IF(OR(ISNUMBER(SEARCH('[1]Lookup for use classification'!$B$1,B878)),ISNUMBER(SEARCH('[1]Lookup for use classification'!$C$1,B878)),ISNUMBER(SEARCH('[1]Lookup for use classification'!$D$1,B878)),ISNUMBER(SEARCH('[1]Lookup for use classification'!$E$1,B878))),'[1]Lookup for use classification'!$A$1,IF(ISNUMBER(SEARCH('[1]Lookup for use classification'!$B$2,B878)),'[1]Lookup for use classification'!$A$2,IF(ISNUMBER(SEARCH('[1]Lookup for use classification'!$B$3,B878)),'[1]Lookup for use classification'!$A$3,IF(OR(ISNUMBER(SEARCH('[1]Lookup for use classification'!$B$4,B878)),ISNUMBER(SEARCH('[1]Lookup for use classification'!$C$4,B878)),ISNUMBER(SEARCH('[1]Lookup for use classification'!$D$4,B878)),ISNUMBER(SEARCH('[1]Lookup for use classification'!$E$4,B878))),'[1]Lookup for use classification'!$A$4,IF(OR(ISNUMBER(SEARCH('[1]Lookup for use classification'!$B$5,B878)),ISNUMBER(SEARCH('[1]Lookup for use classification'!$C$5,B878)),ISNUMBER(SEARCH('[1]Lookup for use classification'!$D$5,B878))),'[1]Lookup for use classification'!$A$5,IF(OR(ISNUMBER(SEARCH('[1]Lookup for use classification'!$B$7,B878)),ISNUMBER(SEARCH('[1]Lookup for use classification'!$C$7,B878)),ISNUMBER(SEARCH('[1]Lookup for use classification'!$D$7,B878))),'[1]Lookup for use classification'!$A$7,IF(OR(ISNUMBER(SEARCH('[1]Lookup for use classification'!$B$9,B878)),ISNUMBER(SEARCH('[1]Lookup for use classification'!$C$9,B878)),ISNUMBER(SEARCH('[1]Lookup for use classification'!$D$9,B878)),ISNUMBER(SEARCH('[1]Lookup for use classification'!$E$9,B878)),ISNUMBER(SEARCH('[1]Lookup for use classification'!$F$9,B878)),ISNUMBER(SEARCH('[1]Lookup for use classification'!$G$9,B878)),ISNUMBER(SEARCH('[1]Lookup for use classification'!$H$9,B878)),ISNUMBER(SEARCH('[1]Lookup for use classification'!$I$9,B878)),ISNUMBER(SEARCH('[1]Lookup for use classification'!$J$9,B878)),ISNUMBER(SEARCH('[1]Lookup for use classification'!$K$9,B878))),'[1]Lookup for use classification'!$A$9,IF(OR(ISNUMBER(SEARCH('[1]Lookup for use classification'!$B$10,B878)),ISNUMBER(SEARCH('[1]Lookup for use classification'!$C$10,B878)),ISNUMBER(SEARCH('[1]Lookup for use classification'!$D$10,B878)),ISNUMBER(SEARCH('[1]Lookup for use classification'!$E$10,B878)),ISNUMBER(SEARCH('[1]Lookup for use classification'!$F$10,B878)),ISNUMBER(SEARCH('[1]Lookup for use classification'!$G$10,B878))),'[1]Lookup for use classification'!$A$10,IF(OR(ISNUMBER(SEARCH('[1]Lookup for use classification'!$B$11,B878)),ISNUMBER(SEARCH('[1]Lookup for use classification'!$C$11,B878))),'[1]Lookup for use classification'!$A$11,IF(OR(ISNUMBER(SEARCH('[1]Lookup for use classification'!$B$12,B878)),ISNUMBER(SEARCH('[1]Lookup for use classification'!$C$12,B878))),'[1]Lookup for use classification'!$A$12,IF(OR(ISNUMBER(SEARCH('[1]Lookup for use classification'!$B$13,B878)),ISNUMBER(SEARCH('[1]Lookup for use classification'!$C$13,B878)),ISNUMBER(SEARCH('[1]Lookup for use classification'!$D$13,B878)),,ISNUMBER(SEARCH('[1]Lookup for use classification'!$C$13,B878)),ISNUMBER(SEARCH('[1]Lookup for use classification'!$E$13,B878))),'[1]Lookup for use classification'!$A$13,IF(OR(ISNUMBER(SEARCH('[1]Lookup for use classification'!$B$14,B878)),ISNUMBER(SEARCH('[1]Lookup for use classification'!$C$14,B878))),'[1]Lookup for use classification'!$A$14,"Other"))))))))))))</f>
        <v>Office</v>
      </c>
      <c r="D878" s="27">
        <v>5664</v>
      </c>
      <c r="E878" s="29"/>
      <c r="F878" s="29"/>
    </row>
    <row r="879" spans="1:6">
      <c r="A879" s="16" t="s">
        <v>208</v>
      </c>
      <c r="B879" s="26" t="s">
        <v>211</v>
      </c>
      <c r="C879" s="133" t="str">
        <f>IF(OR(ISNUMBER(SEARCH('[1]Lookup for use classification'!$B$1,B879)),ISNUMBER(SEARCH('[1]Lookup for use classification'!$C$1,B879)),ISNUMBER(SEARCH('[1]Lookup for use classification'!$D$1,B879)),ISNUMBER(SEARCH('[1]Lookup for use classification'!$E$1,B879))),'[1]Lookup for use classification'!$A$1,IF(ISNUMBER(SEARCH('[1]Lookup for use classification'!$B$2,B879)),'[1]Lookup for use classification'!$A$2,IF(ISNUMBER(SEARCH('[1]Lookup for use classification'!$B$3,B879)),'[1]Lookup for use classification'!$A$3,IF(OR(ISNUMBER(SEARCH('[1]Lookup for use classification'!$B$4,B879)),ISNUMBER(SEARCH('[1]Lookup for use classification'!$C$4,B879)),ISNUMBER(SEARCH('[1]Lookup for use classification'!$D$4,B879)),ISNUMBER(SEARCH('[1]Lookup for use classification'!$E$4,B879))),'[1]Lookup for use classification'!$A$4,IF(OR(ISNUMBER(SEARCH('[1]Lookup for use classification'!$B$5,B879)),ISNUMBER(SEARCH('[1]Lookup for use classification'!$C$5,B879)),ISNUMBER(SEARCH('[1]Lookup for use classification'!$D$5,B879))),'[1]Lookup for use classification'!$A$5,IF(OR(ISNUMBER(SEARCH('[1]Lookup for use classification'!$B$7,B879)),ISNUMBER(SEARCH('[1]Lookup for use classification'!$C$7,B879)),ISNUMBER(SEARCH('[1]Lookup for use classification'!$D$7,B879))),'[1]Lookup for use classification'!$A$7,IF(OR(ISNUMBER(SEARCH('[1]Lookup for use classification'!$B$9,B879)),ISNUMBER(SEARCH('[1]Lookup for use classification'!$C$9,B879)),ISNUMBER(SEARCH('[1]Lookup for use classification'!$D$9,B879)),ISNUMBER(SEARCH('[1]Lookup for use classification'!$E$9,B879)),ISNUMBER(SEARCH('[1]Lookup for use classification'!$F$9,B879)),ISNUMBER(SEARCH('[1]Lookup for use classification'!$G$9,B879)),ISNUMBER(SEARCH('[1]Lookup for use classification'!$H$9,B879)),ISNUMBER(SEARCH('[1]Lookup for use classification'!$I$9,B879)),ISNUMBER(SEARCH('[1]Lookup for use classification'!$J$9,B879)),ISNUMBER(SEARCH('[1]Lookup for use classification'!$K$9,B879))),'[1]Lookup for use classification'!$A$9,IF(OR(ISNUMBER(SEARCH('[1]Lookup for use classification'!$B$10,B879)),ISNUMBER(SEARCH('[1]Lookup for use classification'!$C$10,B879)),ISNUMBER(SEARCH('[1]Lookup for use classification'!$D$10,B879)),ISNUMBER(SEARCH('[1]Lookup for use classification'!$E$10,B879)),ISNUMBER(SEARCH('[1]Lookup for use classification'!$F$10,B879)),ISNUMBER(SEARCH('[1]Lookup for use classification'!$G$10,B879))),'[1]Lookup for use classification'!$A$10,IF(OR(ISNUMBER(SEARCH('[1]Lookup for use classification'!$B$11,B879)),ISNUMBER(SEARCH('[1]Lookup for use classification'!$C$11,B879))),'[1]Lookup for use classification'!$A$11,IF(OR(ISNUMBER(SEARCH('[1]Lookup for use classification'!$B$12,B879)),ISNUMBER(SEARCH('[1]Lookup for use classification'!$C$12,B879))),'[1]Lookup for use classification'!$A$12,IF(OR(ISNUMBER(SEARCH('[1]Lookup for use classification'!$B$13,B879)),ISNUMBER(SEARCH('[1]Lookup for use classification'!$C$13,B879)),ISNUMBER(SEARCH('[1]Lookup for use classification'!$D$13,B879)),,ISNUMBER(SEARCH('[1]Lookup for use classification'!$C$13,B879)),ISNUMBER(SEARCH('[1]Lookup for use classification'!$E$13,B879))),'[1]Lookup for use classification'!$A$13,IF(OR(ISNUMBER(SEARCH('[1]Lookup for use classification'!$B$14,B879)),ISNUMBER(SEARCH('[1]Lookup for use classification'!$C$14,B879))),'[1]Lookup for use classification'!$A$14,"Other"))))))))))))</f>
        <v>Other</v>
      </c>
      <c r="D879" s="27"/>
      <c r="E879" s="29"/>
      <c r="F879" s="29"/>
    </row>
    <row r="880" spans="1:6">
      <c r="A880" s="16" t="s">
        <v>208</v>
      </c>
      <c r="B880" s="26" t="s">
        <v>28</v>
      </c>
      <c r="C880" s="133" t="str">
        <f>IF(OR(ISNUMBER(SEARCH('[1]Lookup for use classification'!$B$1,B880)),ISNUMBER(SEARCH('[1]Lookup for use classification'!$C$1,B880)),ISNUMBER(SEARCH('[1]Lookup for use classification'!$D$1,B880)),ISNUMBER(SEARCH('[1]Lookup for use classification'!$E$1,B880))),'[1]Lookup for use classification'!$A$1,IF(ISNUMBER(SEARCH('[1]Lookup for use classification'!$B$2,B880)),'[1]Lookup for use classification'!$A$2,IF(ISNUMBER(SEARCH('[1]Lookup for use classification'!$B$3,B880)),'[1]Lookup for use classification'!$A$3,IF(OR(ISNUMBER(SEARCH('[1]Lookup for use classification'!$B$4,B880)),ISNUMBER(SEARCH('[1]Lookup for use classification'!$C$4,B880)),ISNUMBER(SEARCH('[1]Lookup for use classification'!$D$4,B880)),ISNUMBER(SEARCH('[1]Lookup for use classification'!$E$4,B880))),'[1]Lookup for use classification'!$A$4,IF(OR(ISNUMBER(SEARCH('[1]Lookup for use classification'!$B$5,B880)),ISNUMBER(SEARCH('[1]Lookup for use classification'!$C$5,B880)),ISNUMBER(SEARCH('[1]Lookup for use classification'!$D$5,B880))),'[1]Lookup for use classification'!$A$5,IF(OR(ISNUMBER(SEARCH('[1]Lookup for use classification'!$B$7,B880)),ISNUMBER(SEARCH('[1]Lookup for use classification'!$C$7,B880)),ISNUMBER(SEARCH('[1]Lookup for use classification'!$D$7,B880))),'[1]Lookup for use classification'!$A$7,IF(OR(ISNUMBER(SEARCH('[1]Lookup for use classification'!$B$9,B880)),ISNUMBER(SEARCH('[1]Lookup for use classification'!$C$9,B880)),ISNUMBER(SEARCH('[1]Lookup for use classification'!$D$9,B880)),ISNUMBER(SEARCH('[1]Lookup for use classification'!$E$9,B880)),ISNUMBER(SEARCH('[1]Lookup for use classification'!$F$9,B880)),ISNUMBER(SEARCH('[1]Lookup for use classification'!$G$9,B880)),ISNUMBER(SEARCH('[1]Lookup for use classification'!$H$9,B880)),ISNUMBER(SEARCH('[1]Lookup for use classification'!$I$9,B880)),ISNUMBER(SEARCH('[1]Lookup for use classification'!$J$9,B880)),ISNUMBER(SEARCH('[1]Lookup for use classification'!$K$9,B880))),'[1]Lookup for use classification'!$A$9,IF(OR(ISNUMBER(SEARCH('[1]Lookup for use classification'!$B$10,B880)),ISNUMBER(SEARCH('[1]Lookup for use classification'!$C$10,B880)),ISNUMBER(SEARCH('[1]Lookup for use classification'!$D$10,B880)),ISNUMBER(SEARCH('[1]Lookup for use classification'!$E$10,B880)),ISNUMBER(SEARCH('[1]Lookup for use classification'!$F$10,B880)),ISNUMBER(SEARCH('[1]Lookup for use classification'!$G$10,B880))),'[1]Lookup for use classification'!$A$10,IF(OR(ISNUMBER(SEARCH('[1]Lookup for use classification'!$B$11,B880)),ISNUMBER(SEARCH('[1]Lookup for use classification'!$C$11,B880))),'[1]Lookup for use classification'!$A$11,IF(OR(ISNUMBER(SEARCH('[1]Lookup for use classification'!$B$12,B880)),ISNUMBER(SEARCH('[1]Lookup for use classification'!$C$12,B880))),'[1]Lookup for use classification'!$A$12,IF(OR(ISNUMBER(SEARCH('[1]Lookup for use classification'!$B$13,B880)),ISNUMBER(SEARCH('[1]Lookup for use classification'!$C$13,B880)),ISNUMBER(SEARCH('[1]Lookup for use classification'!$D$13,B880)),,ISNUMBER(SEARCH('[1]Lookup for use classification'!$C$13,B880)),ISNUMBER(SEARCH('[1]Lookup for use classification'!$E$13,B880))),'[1]Lookup for use classification'!$A$13,IF(OR(ISNUMBER(SEARCH('[1]Lookup for use classification'!$B$14,B880)),ISNUMBER(SEARCH('[1]Lookup for use classification'!$C$14,B880))),'[1]Lookup for use classification'!$A$14,"Other"))))))))))))</f>
        <v>Health Care - Hospitals</v>
      </c>
      <c r="D880" s="27">
        <v>2572</v>
      </c>
      <c r="E880" s="29" t="s">
        <v>10</v>
      </c>
      <c r="F880" s="29" t="s">
        <v>11</v>
      </c>
    </row>
    <row r="881" spans="1:6">
      <c r="A881" s="16" t="s">
        <v>208</v>
      </c>
      <c r="B881" s="26" t="s">
        <v>212</v>
      </c>
      <c r="C881" s="133" t="str">
        <f>IF(OR(ISNUMBER(SEARCH('[1]Lookup for use classification'!$B$1,B881)),ISNUMBER(SEARCH('[1]Lookup for use classification'!$C$1,B881)),ISNUMBER(SEARCH('[1]Lookup for use classification'!$D$1,B881)),ISNUMBER(SEARCH('[1]Lookup for use classification'!$E$1,B881))),'[1]Lookup for use classification'!$A$1,IF(ISNUMBER(SEARCH('[1]Lookup for use classification'!$B$2,B881)),'[1]Lookup for use classification'!$A$2,IF(ISNUMBER(SEARCH('[1]Lookup for use classification'!$B$3,B881)),'[1]Lookup for use classification'!$A$3,IF(OR(ISNUMBER(SEARCH('[1]Lookup for use classification'!$B$4,B881)),ISNUMBER(SEARCH('[1]Lookup for use classification'!$C$4,B881)),ISNUMBER(SEARCH('[1]Lookup for use classification'!$D$4,B881)),ISNUMBER(SEARCH('[1]Lookup for use classification'!$E$4,B881))),'[1]Lookup for use classification'!$A$4,IF(OR(ISNUMBER(SEARCH('[1]Lookup for use classification'!$B$5,B881)),ISNUMBER(SEARCH('[1]Lookup for use classification'!$C$5,B881)),ISNUMBER(SEARCH('[1]Lookup for use classification'!$D$5,B881))),'[1]Lookup for use classification'!$A$5,IF(OR(ISNUMBER(SEARCH('[1]Lookup for use classification'!$B$7,B881)),ISNUMBER(SEARCH('[1]Lookup for use classification'!$C$7,B881)),ISNUMBER(SEARCH('[1]Lookup for use classification'!$D$7,B881))),'[1]Lookup for use classification'!$A$7,IF(OR(ISNUMBER(SEARCH('[1]Lookup for use classification'!$B$9,B881)),ISNUMBER(SEARCH('[1]Lookup for use classification'!$C$9,B881)),ISNUMBER(SEARCH('[1]Lookup for use classification'!$D$9,B881)),ISNUMBER(SEARCH('[1]Lookup for use classification'!$E$9,B881)),ISNUMBER(SEARCH('[1]Lookup for use classification'!$F$9,B881)),ISNUMBER(SEARCH('[1]Lookup for use classification'!$G$9,B881)),ISNUMBER(SEARCH('[1]Lookup for use classification'!$H$9,B881)),ISNUMBER(SEARCH('[1]Lookup for use classification'!$I$9,B881)),ISNUMBER(SEARCH('[1]Lookup for use classification'!$J$9,B881)),ISNUMBER(SEARCH('[1]Lookup for use classification'!$K$9,B881))),'[1]Lookup for use classification'!$A$9,IF(OR(ISNUMBER(SEARCH('[1]Lookup for use classification'!$B$10,B881)),ISNUMBER(SEARCH('[1]Lookup for use classification'!$C$10,B881)),ISNUMBER(SEARCH('[1]Lookup for use classification'!$D$10,B881)),ISNUMBER(SEARCH('[1]Lookup for use classification'!$E$10,B881)),ISNUMBER(SEARCH('[1]Lookup for use classification'!$F$10,B881)),ISNUMBER(SEARCH('[1]Lookup for use classification'!$G$10,B881))),'[1]Lookup for use classification'!$A$10,IF(OR(ISNUMBER(SEARCH('[1]Lookup for use classification'!$B$11,B881)),ISNUMBER(SEARCH('[1]Lookup for use classification'!$C$11,B881))),'[1]Lookup for use classification'!$A$11,IF(OR(ISNUMBER(SEARCH('[1]Lookup for use classification'!$B$12,B881)),ISNUMBER(SEARCH('[1]Lookup for use classification'!$C$12,B881))),'[1]Lookup for use classification'!$A$12,IF(OR(ISNUMBER(SEARCH('[1]Lookup for use classification'!$B$13,B881)),ISNUMBER(SEARCH('[1]Lookup for use classification'!$C$13,B881)),ISNUMBER(SEARCH('[1]Lookup for use classification'!$D$13,B881)),,ISNUMBER(SEARCH('[1]Lookup for use classification'!$C$13,B881)),ISNUMBER(SEARCH('[1]Lookup for use classification'!$E$13,B881))),'[1]Lookup for use classification'!$A$13,IF(OR(ISNUMBER(SEARCH('[1]Lookup for use classification'!$B$14,B881)),ISNUMBER(SEARCH('[1]Lookup for use classification'!$C$14,B881))),'[1]Lookup for use classification'!$A$14,"Other"))))))))))))</f>
        <v>Other</v>
      </c>
      <c r="D881" s="27"/>
      <c r="E881" s="29"/>
      <c r="F881" s="29"/>
    </row>
    <row r="882" spans="1:6">
      <c r="A882" s="16" t="s">
        <v>208</v>
      </c>
      <c r="B882" s="26" t="s">
        <v>213</v>
      </c>
      <c r="C882" s="133" t="str">
        <f>IF(OR(ISNUMBER(SEARCH('[1]Lookup for use classification'!$B$1,B882)),ISNUMBER(SEARCH('[1]Lookup for use classification'!$C$1,B882)),ISNUMBER(SEARCH('[1]Lookup for use classification'!$D$1,B882)),ISNUMBER(SEARCH('[1]Lookup for use classification'!$E$1,B882))),'[1]Lookup for use classification'!$A$1,IF(ISNUMBER(SEARCH('[1]Lookup for use classification'!$B$2,B882)),'[1]Lookup for use classification'!$A$2,IF(ISNUMBER(SEARCH('[1]Lookup for use classification'!$B$3,B882)),'[1]Lookup for use classification'!$A$3,IF(OR(ISNUMBER(SEARCH('[1]Lookup for use classification'!$B$4,B882)),ISNUMBER(SEARCH('[1]Lookup for use classification'!$C$4,B882)),ISNUMBER(SEARCH('[1]Lookup for use classification'!$D$4,B882)),ISNUMBER(SEARCH('[1]Lookup for use classification'!$E$4,B882))),'[1]Lookup for use classification'!$A$4,IF(OR(ISNUMBER(SEARCH('[1]Lookup for use classification'!$B$5,B882)),ISNUMBER(SEARCH('[1]Lookup for use classification'!$C$5,B882)),ISNUMBER(SEARCH('[1]Lookup for use classification'!$D$5,B882))),'[1]Lookup for use classification'!$A$5,IF(OR(ISNUMBER(SEARCH('[1]Lookup for use classification'!$B$7,B882)),ISNUMBER(SEARCH('[1]Lookup for use classification'!$C$7,B882)),ISNUMBER(SEARCH('[1]Lookup for use classification'!$D$7,B882))),'[1]Lookup for use classification'!$A$7,IF(OR(ISNUMBER(SEARCH('[1]Lookup for use classification'!$B$9,B882)),ISNUMBER(SEARCH('[1]Lookup for use classification'!$C$9,B882)),ISNUMBER(SEARCH('[1]Lookup for use classification'!$D$9,B882)),ISNUMBER(SEARCH('[1]Lookup for use classification'!$E$9,B882)),ISNUMBER(SEARCH('[1]Lookup for use classification'!$F$9,B882)),ISNUMBER(SEARCH('[1]Lookup for use classification'!$G$9,B882)),ISNUMBER(SEARCH('[1]Lookup for use classification'!$H$9,B882)),ISNUMBER(SEARCH('[1]Lookup for use classification'!$I$9,B882)),ISNUMBER(SEARCH('[1]Lookup for use classification'!$J$9,B882)),ISNUMBER(SEARCH('[1]Lookup for use classification'!$K$9,B882))),'[1]Lookup for use classification'!$A$9,IF(OR(ISNUMBER(SEARCH('[1]Lookup for use classification'!$B$10,B882)),ISNUMBER(SEARCH('[1]Lookup for use classification'!$C$10,B882)),ISNUMBER(SEARCH('[1]Lookup for use classification'!$D$10,B882)),ISNUMBER(SEARCH('[1]Lookup for use classification'!$E$10,B882)),ISNUMBER(SEARCH('[1]Lookup for use classification'!$F$10,B882)),ISNUMBER(SEARCH('[1]Lookup for use classification'!$G$10,B882))),'[1]Lookup for use classification'!$A$10,IF(OR(ISNUMBER(SEARCH('[1]Lookup for use classification'!$B$11,B882)),ISNUMBER(SEARCH('[1]Lookup for use classification'!$C$11,B882))),'[1]Lookup for use classification'!$A$11,IF(OR(ISNUMBER(SEARCH('[1]Lookup for use classification'!$B$12,B882)),ISNUMBER(SEARCH('[1]Lookup for use classification'!$C$12,B882))),'[1]Lookup for use classification'!$A$12,IF(OR(ISNUMBER(SEARCH('[1]Lookup for use classification'!$B$13,B882)),ISNUMBER(SEARCH('[1]Lookup for use classification'!$C$13,B882)),ISNUMBER(SEARCH('[1]Lookup for use classification'!$D$13,B882)),,ISNUMBER(SEARCH('[1]Lookup for use classification'!$C$13,B882)),ISNUMBER(SEARCH('[1]Lookup for use classification'!$E$13,B882))),'[1]Lookup for use classification'!$A$13,IF(OR(ISNUMBER(SEARCH('[1]Lookup for use classification'!$B$14,B882)),ISNUMBER(SEARCH('[1]Lookup for use classification'!$C$14,B882))),'[1]Lookup for use classification'!$A$14,"Other"))))))))))))</f>
        <v>Public Safety</v>
      </c>
      <c r="D882" s="27">
        <v>600</v>
      </c>
      <c r="E882" s="29" t="s">
        <v>10</v>
      </c>
      <c r="F882" s="29" t="s">
        <v>11</v>
      </c>
    </row>
    <row r="883" spans="1:6">
      <c r="A883" s="16" t="s">
        <v>208</v>
      </c>
      <c r="B883" s="26" t="s">
        <v>214</v>
      </c>
      <c r="C883" s="133" t="str">
        <f>IF(OR(ISNUMBER(SEARCH('[1]Lookup for use classification'!$B$1,B883)),ISNUMBER(SEARCH('[1]Lookup for use classification'!$C$1,B883)),ISNUMBER(SEARCH('[1]Lookup for use classification'!$D$1,B883)),ISNUMBER(SEARCH('[1]Lookup for use classification'!$E$1,B883))),'[1]Lookup for use classification'!$A$1,IF(ISNUMBER(SEARCH('[1]Lookup for use classification'!$B$2,B883)),'[1]Lookup for use classification'!$A$2,IF(ISNUMBER(SEARCH('[1]Lookup for use classification'!$B$3,B883)),'[1]Lookup for use classification'!$A$3,IF(OR(ISNUMBER(SEARCH('[1]Lookup for use classification'!$B$4,B883)),ISNUMBER(SEARCH('[1]Lookup for use classification'!$C$4,B883)),ISNUMBER(SEARCH('[1]Lookup for use classification'!$D$4,B883)),ISNUMBER(SEARCH('[1]Lookup for use classification'!$E$4,B883))),'[1]Lookup for use classification'!$A$4,IF(OR(ISNUMBER(SEARCH('[1]Lookup for use classification'!$B$5,B883)),ISNUMBER(SEARCH('[1]Lookup for use classification'!$C$5,B883)),ISNUMBER(SEARCH('[1]Lookup for use classification'!$D$5,B883))),'[1]Lookup for use classification'!$A$5,IF(OR(ISNUMBER(SEARCH('[1]Lookup for use classification'!$B$7,B883)),ISNUMBER(SEARCH('[1]Lookup for use classification'!$C$7,B883)),ISNUMBER(SEARCH('[1]Lookup for use classification'!$D$7,B883))),'[1]Lookup for use classification'!$A$7,IF(OR(ISNUMBER(SEARCH('[1]Lookup for use classification'!$B$9,B883)),ISNUMBER(SEARCH('[1]Lookup for use classification'!$C$9,B883)),ISNUMBER(SEARCH('[1]Lookup for use classification'!$D$9,B883)),ISNUMBER(SEARCH('[1]Lookup for use classification'!$E$9,B883)),ISNUMBER(SEARCH('[1]Lookup for use classification'!$F$9,B883)),ISNUMBER(SEARCH('[1]Lookup for use classification'!$G$9,B883)),ISNUMBER(SEARCH('[1]Lookup for use classification'!$H$9,B883)),ISNUMBER(SEARCH('[1]Lookup for use classification'!$I$9,B883)),ISNUMBER(SEARCH('[1]Lookup for use classification'!$J$9,B883)),ISNUMBER(SEARCH('[1]Lookup for use classification'!$K$9,B883))),'[1]Lookup for use classification'!$A$9,IF(OR(ISNUMBER(SEARCH('[1]Lookup for use classification'!$B$10,B883)),ISNUMBER(SEARCH('[1]Lookup for use classification'!$C$10,B883)),ISNUMBER(SEARCH('[1]Lookup for use classification'!$D$10,B883)),ISNUMBER(SEARCH('[1]Lookup for use classification'!$E$10,B883)),ISNUMBER(SEARCH('[1]Lookup for use classification'!$F$10,B883)),ISNUMBER(SEARCH('[1]Lookup for use classification'!$G$10,B883))),'[1]Lookup for use classification'!$A$10,IF(OR(ISNUMBER(SEARCH('[1]Lookup for use classification'!$B$11,B883)),ISNUMBER(SEARCH('[1]Lookup for use classification'!$C$11,B883))),'[1]Lookup for use classification'!$A$11,IF(OR(ISNUMBER(SEARCH('[1]Lookup for use classification'!$B$12,B883)),ISNUMBER(SEARCH('[1]Lookup for use classification'!$C$12,B883))),'[1]Lookup for use classification'!$A$12,IF(OR(ISNUMBER(SEARCH('[1]Lookup for use classification'!$B$13,B883)),ISNUMBER(SEARCH('[1]Lookup for use classification'!$C$13,B883)),ISNUMBER(SEARCH('[1]Lookup for use classification'!$D$13,B883)),,ISNUMBER(SEARCH('[1]Lookup for use classification'!$C$13,B883)),ISNUMBER(SEARCH('[1]Lookup for use classification'!$E$13,B883))),'[1]Lookup for use classification'!$A$13,IF(OR(ISNUMBER(SEARCH('[1]Lookup for use classification'!$B$14,B883)),ISNUMBER(SEARCH('[1]Lookup for use classification'!$C$14,B883))),'[1]Lookup for use classification'!$A$14,"Other"))))))))))))</f>
        <v>Other</v>
      </c>
      <c r="D883" s="27"/>
      <c r="E883" s="29"/>
      <c r="F883" s="29"/>
    </row>
    <row r="884" spans="1:6">
      <c r="A884" s="16" t="s">
        <v>208</v>
      </c>
      <c r="B884" s="26" t="s">
        <v>215</v>
      </c>
      <c r="C884" s="133" t="str">
        <f>IF(OR(ISNUMBER(SEARCH('[1]Lookup for use classification'!$B$1,B884)),ISNUMBER(SEARCH('[1]Lookup for use classification'!$C$1,B884)),ISNUMBER(SEARCH('[1]Lookup for use classification'!$D$1,B884)),ISNUMBER(SEARCH('[1]Lookup for use classification'!$E$1,B884))),'[1]Lookup for use classification'!$A$1,IF(ISNUMBER(SEARCH('[1]Lookup for use classification'!$B$2,B884)),'[1]Lookup for use classification'!$A$2,IF(ISNUMBER(SEARCH('[1]Lookup for use classification'!$B$3,B884)),'[1]Lookup for use classification'!$A$3,IF(OR(ISNUMBER(SEARCH('[1]Lookup for use classification'!$B$4,B884)),ISNUMBER(SEARCH('[1]Lookup for use classification'!$C$4,B884)),ISNUMBER(SEARCH('[1]Lookup for use classification'!$D$4,B884)),ISNUMBER(SEARCH('[1]Lookup for use classification'!$E$4,B884))),'[1]Lookup for use classification'!$A$4,IF(OR(ISNUMBER(SEARCH('[1]Lookup for use classification'!$B$5,B884)),ISNUMBER(SEARCH('[1]Lookup for use classification'!$C$5,B884)),ISNUMBER(SEARCH('[1]Lookup for use classification'!$D$5,B884))),'[1]Lookup for use classification'!$A$5,IF(OR(ISNUMBER(SEARCH('[1]Lookup for use classification'!$B$7,B884)),ISNUMBER(SEARCH('[1]Lookup for use classification'!$C$7,B884)),ISNUMBER(SEARCH('[1]Lookup for use classification'!$D$7,B884))),'[1]Lookup for use classification'!$A$7,IF(OR(ISNUMBER(SEARCH('[1]Lookup for use classification'!$B$9,B884)),ISNUMBER(SEARCH('[1]Lookup for use classification'!$C$9,B884)),ISNUMBER(SEARCH('[1]Lookup for use classification'!$D$9,B884)),ISNUMBER(SEARCH('[1]Lookup for use classification'!$E$9,B884)),ISNUMBER(SEARCH('[1]Lookup for use classification'!$F$9,B884)),ISNUMBER(SEARCH('[1]Lookup for use classification'!$G$9,B884)),ISNUMBER(SEARCH('[1]Lookup for use classification'!$H$9,B884)),ISNUMBER(SEARCH('[1]Lookup for use classification'!$I$9,B884)),ISNUMBER(SEARCH('[1]Lookup for use classification'!$J$9,B884)),ISNUMBER(SEARCH('[1]Lookup for use classification'!$K$9,B884))),'[1]Lookup for use classification'!$A$9,IF(OR(ISNUMBER(SEARCH('[1]Lookup for use classification'!$B$10,B884)),ISNUMBER(SEARCH('[1]Lookup for use classification'!$C$10,B884)),ISNUMBER(SEARCH('[1]Lookup for use classification'!$D$10,B884)),ISNUMBER(SEARCH('[1]Lookup for use classification'!$E$10,B884)),ISNUMBER(SEARCH('[1]Lookup for use classification'!$F$10,B884)),ISNUMBER(SEARCH('[1]Lookup for use classification'!$G$10,B884))),'[1]Lookup for use classification'!$A$10,IF(OR(ISNUMBER(SEARCH('[1]Lookup for use classification'!$B$11,B884)),ISNUMBER(SEARCH('[1]Lookup for use classification'!$C$11,B884))),'[1]Lookup for use classification'!$A$11,IF(OR(ISNUMBER(SEARCH('[1]Lookup for use classification'!$B$12,B884)),ISNUMBER(SEARCH('[1]Lookup for use classification'!$C$12,B884))),'[1]Lookup for use classification'!$A$12,IF(OR(ISNUMBER(SEARCH('[1]Lookup for use classification'!$B$13,B884)),ISNUMBER(SEARCH('[1]Lookup for use classification'!$C$13,B884)),ISNUMBER(SEARCH('[1]Lookup for use classification'!$D$13,B884)),,ISNUMBER(SEARCH('[1]Lookup for use classification'!$C$13,B884)),ISNUMBER(SEARCH('[1]Lookup for use classification'!$E$13,B884))),'[1]Lookup for use classification'!$A$13,IF(OR(ISNUMBER(SEARCH('[1]Lookup for use classification'!$B$14,B884)),ISNUMBER(SEARCH('[1]Lookup for use classification'!$C$14,B884))),'[1]Lookup for use classification'!$A$14,"Other"))))))))))))</f>
        <v>Other</v>
      </c>
      <c r="D884" s="27">
        <v>2200</v>
      </c>
      <c r="E884" s="29"/>
      <c r="F884" s="29"/>
    </row>
    <row r="885" spans="1:6">
      <c r="A885" s="16" t="s">
        <v>208</v>
      </c>
      <c r="B885" s="26" t="s">
        <v>153</v>
      </c>
      <c r="C885" s="133" t="str">
        <f>IF(OR(ISNUMBER(SEARCH('[1]Lookup for use classification'!$B$1,B885)),ISNUMBER(SEARCH('[1]Lookup for use classification'!$C$1,B885)),ISNUMBER(SEARCH('[1]Lookup for use classification'!$D$1,B885)),ISNUMBER(SEARCH('[1]Lookup for use classification'!$E$1,B885))),'[1]Lookup for use classification'!$A$1,IF(ISNUMBER(SEARCH('[1]Lookup for use classification'!$B$2,B885)),'[1]Lookup for use classification'!$A$2,IF(ISNUMBER(SEARCH('[1]Lookup for use classification'!$B$3,B885)),'[1]Lookup for use classification'!$A$3,IF(OR(ISNUMBER(SEARCH('[1]Lookup for use classification'!$B$4,B885)),ISNUMBER(SEARCH('[1]Lookup for use classification'!$C$4,B885)),ISNUMBER(SEARCH('[1]Lookup for use classification'!$D$4,B885)),ISNUMBER(SEARCH('[1]Lookup for use classification'!$E$4,B885))),'[1]Lookup for use classification'!$A$4,IF(OR(ISNUMBER(SEARCH('[1]Lookup for use classification'!$B$5,B885)),ISNUMBER(SEARCH('[1]Lookup for use classification'!$C$5,B885)),ISNUMBER(SEARCH('[1]Lookup for use classification'!$D$5,B885))),'[1]Lookup for use classification'!$A$5,IF(OR(ISNUMBER(SEARCH('[1]Lookup for use classification'!$B$7,B885)),ISNUMBER(SEARCH('[1]Lookup for use classification'!$C$7,B885)),ISNUMBER(SEARCH('[1]Lookup for use classification'!$D$7,B885))),'[1]Lookup for use classification'!$A$7,IF(OR(ISNUMBER(SEARCH('[1]Lookup for use classification'!$B$9,B885)),ISNUMBER(SEARCH('[1]Lookup for use classification'!$C$9,B885)),ISNUMBER(SEARCH('[1]Lookup for use classification'!$D$9,B885)),ISNUMBER(SEARCH('[1]Lookup for use classification'!$E$9,B885)),ISNUMBER(SEARCH('[1]Lookup for use classification'!$F$9,B885)),ISNUMBER(SEARCH('[1]Lookup for use classification'!$G$9,B885)),ISNUMBER(SEARCH('[1]Lookup for use classification'!$H$9,B885)),ISNUMBER(SEARCH('[1]Lookup for use classification'!$I$9,B885)),ISNUMBER(SEARCH('[1]Lookup for use classification'!$J$9,B885)),ISNUMBER(SEARCH('[1]Lookup for use classification'!$K$9,B885))),'[1]Lookup for use classification'!$A$9,IF(OR(ISNUMBER(SEARCH('[1]Lookup for use classification'!$B$10,B885)),ISNUMBER(SEARCH('[1]Lookup for use classification'!$C$10,B885)),ISNUMBER(SEARCH('[1]Lookup for use classification'!$D$10,B885)),ISNUMBER(SEARCH('[1]Lookup for use classification'!$E$10,B885)),ISNUMBER(SEARCH('[1]Lookup for use classification'!$F$10,B885)),ISNUMBER(SEARCH('[1]Lookup for use classification'!$G$10,B885))),'[1]Lookup for use classification'!$A$10,IF(OR(ISNUMBER(SEARCH('[1]Lookup for use classification'!$B$11,B885)),ISNUMBER(SEARCH('[1]Lookup for use classification'!$C$11,B885))),'[1]Lookup for use classification'!$A$11,IF(OR(ISNUMBER(SEARCH('[1]Lookup for use classification'!$B$12,B885)),ISNUMBER(SEARCH('[1]Lookup for use classification'!$C$12,B885))),'[1]Lookup for use classification'!$A$12,IF(OR(ISNUMBER(SEARCH('[1]Lookup for use classification'!$B$13,B885)),ISNUMBER(SEARCH('[1]Lookup for use classification'!$C$13,B885)),ISNUMBER(SEARCH('[1]Lookup for use classification'!$D$13,B885)),,ISNUMBER(SEARCH('[1]Lookup for use classification'!$C$13,B885)),ISNUMBER(SEARCH('[1]Lookup for use classification'!$E$13,B885))),'[1]Lookup for use classification'!$A$13,IF(OR(ISNUMBER(SEARCH('[1]Lookup for use classification'!$B$14,B885)),ISNUMBER(SEARCH('[1]Lookup for use classification'!$C$14,B885))),'[1]Lookup for use classification'!$A$14,"Other"))))))))))))</f>
        <v>Office</v>
      </c>
      <c r="D885" s="27">
        <v>1608</v>
      </c>
      <c r="E885" s="29"/>
      <c r="F885" s="29"/>
    </row>
    <row r="886" spans="1:6">
      <c r="A886" s="16" t="s">
        <v>208</v>
      </c>
      <c r="B886" s="26" t="s">
        <v>66</v>
      </c>
      <c r="C886" s="133" t="str">
        <f>IF(OR(ISNUMBER(SEARCH('[1]Lookup for use classification'!$B$1,B886)),ISNUMBER(SEARCH('[1]Lookup for use classification'!$C$1,B886)),ISNUMBER(SEARCH('[1]Lookup for use classification'!$D$1,B886)),ISNUMBER(SEARCH('[1]Lookup for use classification'!$E$1,B886))),'[1]Lookup for use classification'!$A$1,IF(ISNUMBER(SEARCH('[1]Lookup for use classification'!$B$2,B886)),'[1]Lookup for use classification'!$A$2,IF(ISNUMBER(SEARCH('[1]Lookup for use classification'!$B$3,B886)),'[1]Lookup for use classification'!$A$3,IF(OR(ISNUMBER(SEARCH('[1]Lookup for use classification'!$B$4,B886)),ISNUMBER(SEARCH('[1]Lookup for use classification'!$C$4,B886)),ISNUMBER(SEARCH('[1]Lookup for use classification'!$D$4,B886)),ISNUMBER(SEARCH('[1]Lookup for use classification'!$E$4,B886))),'[1]Lookup for use classification'!$A$4,IF(OR(ISNUMBER(SEARCH('[1]Lookup for use classification'!$B$5,B886)),ISNUMBER(SEARCH('[1]Lookup for use classification'!$C$5,B886)),ISNUMBER(SEARCH('[1]Lookup for use classification'!$D$5,B886))),'[1]Lookup for use classification'!$A$5,IF(OR(ISNUMBER(SEARCH('[1]Lookup for use classification'!$B$7,B886)),ISNUMBER(SEARCH('[1]Lookup for use classification'!$C$7,B886)),ISNUMBER(SEARCH('[1]Lookup for use classification'!$D$7,B886))),'[1]Lookup for use classification'!$A$7,IF(OR(ISNUMBER(SEARCH('[1]Lookup for use classification'!$B$9,B886)),ISNUMBER(SEARCH('[1]Lookup for use classification'!$C$9,B886)),ISNUMBER(SEARCH('[1]Lookup for use classification'!$D$9,B886)),ISNUMBER(SEARCH('[1]Lookup for use classification'!$E$9,B886)),ISNUMBER(SEARCH('[1]Lookup for use classification'!$F$9,B886)),ISNUMBER(SEARCH('[1]Lookup for use classification'!$G$9,B886)),ISNUMBER(SEARCH('[1]Lookup for use classification'!$H$9,B886)),ISNUMBER(SEARCH('[1]Lookup for use classification'!$I$9,B886)),ISNUMBER(SEARCH('[1]Lookup for use classification'!$J$9,B886)),ISNUMBER(SEARCH('[1]Lookup for use classification'!$K$9,B886))),'[1]Lookup for use classification'!$A$9,IF(OR(ISNUMBER(SEARCH('[1]Lookup for use classification'!$B$10,B886)),ISNUMBER(SEARCH('[1]Lookup for use classification'!$C$10,B886)),ISNUMBER(SEARCH('[1]Lookup for use classification'!$D$10,B886)),ISNUMBER(SEARCH('[1]Lookup for use classification'!$E$10,B886)),ISNUMBER(SEARCH('[1]Lookup for use classification'!$F$10,B886)),ISNUMBER(SEARCH('[1]Lookup for use classification'!$G$10,B886))),'[1]Lookup for use classification'!$A$10,IF(OR(ISNUMBER(SEARCH('[1]Lookup for use classification'!$B$11,B886)),ISNUMBER(SEARCH('[1]Lookup for use classification'!$C$11,B886))),'[1]Lookup for use classification'!$A$11,IF(OR(ISNUMBER(SEARCH('[1]Lookup for use classification'!$B$12,B886)),ISNUMBER(SEARCH('[1]Lookup for use classification'!$C$12,B886))),'[1]Lookup for use classification'!$A$12,IF(OR(ISNUMBER(SEARCH('[1]Lookup for use classification'!$B$13,B886)),ISNUMBER(SEARCH('[1]Lookup for use classification'!$C$13,B886)),ISNUMBER(SEARCH('[1]Lookup for use classification'!$D$13,B886)),,ISNUMBER(SEARCH('[1]Lookup for use classification'!$C$13,B886)),ISNUMBER(SEARCH('[1]Lookup for use classification'!$E$13,B886))),'[1]Lookup for use classification'!$A$13,IF(OR(ISNUMBER(SEARCH('[1]Lookup for use classification'!$B$14,B886)),ISNUMBER(SEARCH('[1]Lookup for use classification'!$C$14,B886))),'[1]Lookup for use classification'!$A$14,"Other"))))))))))))</f>
        <v>Water &amp; Sewer</v>
      </c>
      <c r="D886" s="27">
        <v>2196</v>
      </c>
      <c r="E886" s="29"/>
      <c r="F886" s="29"/>
    </row>
    <row r="887" spans="1:6">
      <c r="A887" s="16" t="s">
        <v>995</v>
      </c>
      <c r="B887" s="38" t="s">
        <v>44</v>
      </c>
      <c r="C887" s="133" t="str">
        <f>IF(OR(ISNUMBER(SEARCH('[1]Lookup for use classification'!$B$1,B887)),ISNUMBER(SEARCH('[1]Lookup for use classification'!$C$1,B887)),ISNUMBER(SEARCH('[1]Lookup for use classification'!$D$1,B887)),ISNUMBER(SEARCH('[1]Lookup for use classification'!$E$1,B887))),'[1]Lookup for use classification'!$A$1,IF(ISNUMBER(SEARCH('[1]Lookup for use classification'!$B$2,B887)),'[1]Lookup for use classification'!$A$2,IF(ISNUMBER(SEARCH('[1]Lookup for use classification'!$B$3,B887)),'[1]Lookup for use classification'!$A$3,IF(OR(ISNUMBER(SEARCH('[1]Lookup for use classification'!$B$4,B887)),ISNUMBER(SEARCH('[1]Lookup for use classification'!$C$4,B887)),ISNUMBER(SEARCH('[1]Lookup for use classification'!$D$4,B887)),ISNUMBER(SEARCH('[1]Lookup for use classification'!$E$4,B887))),'[1]Lookup for use classification'!$A$4,IF(OR(ISNUMBER(SEARCH('[1]Lookup for use classification'!$B$5,B887)),ISNUMBER(SEARCH('[1]Lookup for use classification'!$C$5,B887)),ISNUMBER(SEARCH('[1]Lookup for use classification'!$D$5,B887))),'[1]Lookup for use classification'!$A$5,IF(OR(ISNUMBER(SEARCH('[1]Lookup for use classification'!$B$7,B887)),ISNUMBER(SEARCH('[1]Lookup for use classification'!$C$7,B887)),ISNUMBER(SEARCH('[1]Lookup for use classification'!$D$7,B887))),'[1]Lookup for use classification'!$A$7,IF(OR(ISNUMBER(SEARCH('[1]Lookup for use classification'!$B$9,B887)),ISNUMBER(SEARCH('[1]Lookup for use classification'!$C$9,B887)),ISNUMBER(SEARCH('[1]Lookup for use classification'!$D$9,B887)),ISNUMBER(SEARCH('[1]Lookup for use classification'!$E$9,B887)),ISNUMBER(SEARCH('[1]Lookup for use classification'!$F$9,B887)),ISNUMBER(SEARCH('[1]Lookup for use classification'!$G$9,B887)),ISNUMBER(SEARCH('[1]Lookup for use classification'!$H$9,B887)),ISNUMBER(SEARCH('[1]Lookup for use classification'!$I$9,B887)),ISNUMBER(SEARCH('[1]Lookup for use classification'!$J$9,B887)),ISNUMBER(SEARCH('[1]Lookup for use classification'!$K$9,B887))),'[1]Lookup for use classification'!$A$9,IF(OR(ISNUMBER(SEARCH('[1]Lookup for use classification'!$B$10,B887)),ISNUMBER(SEARCH('[1]Lookup for use classification'!$C$10,B887)),ISNUMBER(SEARCH('[1]Lookup for use classification'!$D$10,B887)),ISNUMBER(SEARCH('[1]Lookup for use classification'!$E$10,B887)),ISNUMBER(SEARCH('[1]Lookup for use classification'!$F$10,B887)),ISNUMBER(SEARCH('[1]Lookup for use classification'!$G$10,B887))),'[1]Lookup for use classification'!$A$10,IF(OR(ISNUMBER(SEARCH('[1]Lookup for use classification'!$B$11,B887)),ISNUMBER(SEARCH('[1]Lookup for use classification'!$C$11,B887))),'[1]Lookup for use classification'!$A$11,IF(OR(ISNUMBER(SEARCH('[1]Lookup for use classification'!$B$12,B887)),ISNUMBER(SEARCH('[1]Lookup for use classification'!$C$12,B887))),'[1]Lookup for use classification'!$A$12,IF(OR(ISNUMBER(SEARCH('[1]Lookup for use classification'!$B$13,B887)),ISNUMBER(SEARCH('[1]Lookup for use classification'!$C$13,B887)),ISNUMBER(SEARCH('[1]Lookup for use classification'!$D$13,B887)),,ISNUMBER(SEARCH('[1]Lookup for use classification'!$C$13,B887)),ISNUMBER(SEARCH('[1]Lookup for use classification'!$E$13,B887))),'[1]Lookup for use classification'!$A$13,IF(OR(ISNUMBER(SEARCH('[1]Lookup for use classification'!$B$14,B887)),ISNUMBER(SEARCH('[1]Lookup for use classification'!$C$14,B887))),'[1]Lookup for use classification'!$A$14,"Other"))))))))))))</f>
        <v>Other</v>
      </c>
      <c r="D887" s="39">
        <v>96</v>
      </c>
      <c r="E887" s="41"/>
      <c r="F887" s="41"/>
    </row>
    <row r="888" spans="1:6">
      <c r="A888" s="16" t="s">
        <v>995</v>
      </c>
      <c r="B888" s="38" t="s">
        <v>147</v>
      </c>
      <c r="C888" s="133" t="str">
        <f>IF(OR(ISNUMBER(SEARCH('[1]Lookup for use classification'!$B$1,B888)),ISNUMBER(SEARCH('[1]Lookup for use classification'!$C$1,B888)),ISNUMBER(SEARCH('[1]Lookup for use classification'!$D$1,B888)),ISNUMBER(SEARCH('[1]Lookup for use classification'!$E$1,B888))),'[1]Lookup for use classification'!$A$1,IF(ISNUMBER(SEARCH('[1]Lookup for use classification'!$B$2,B888)),'[1]Lookup for use classification'!$A$2,IF(ISNUMBER(SEARCH('[1]Lookup for use classification'!$B$3,B888)),'[1]Lookup for use classification'!$A$3,IF(OR(ISNUMBER(SEARCH('[1]Lookup for use classification'!$B$4,B888)),ISNUMBER(SEARCH('[1]Lookup for use classification'!$C$4,B888)),ISNUMBER(SEARCH('[1]Lookup for use classification'!$D$4,B888)),ISNUMBER(SEARCH('[1]Lookup for use classification'!$E$4,B888))),'[1]Lookup for use classification'!$A$4,IF(OR(ISNUMBER(SEARCH('[1]Lookup for use classification'!$B$5,B888)),ISNUMBER(SEARCH('[1]Lookup for use classification'!$C$5,B888)),ISNUMBER(SEARCH('[1]Lookup for use classification'!$D$5,B888))),'[1]Lookup for use classification'!$A$5,IF(OR(ISNUMBER(SEARCH('[1]Lookup for use classification'!$B$7,B888)),ISNUMBER(SEARCH('[1]Lookup for use classification'!$C$7,B888)),ISNUMBER(SEARCH('[1]Lookup for use classification'!$D$7,B888))),'[1]Lookup for use classification'!$A$7,IF(OR(ISNUMBER(SEARCH('[1]Lookup for use classification'!$B$9,B888)),ISNUMBER(SEARCH('[1]Lookup for use classification'!$C$9,B888)),ISNUMBER(SEARCH('[1]Lookup for use classification'!$D$9,B888)),ISNUMBER(SEARCH('[1]Lookup for use classification'!$E$9,B888)),ISNUMBER(SEARCH('[1]Lookup for use classification'!$F$9,B888)),ISNUMBER(SEARCH('[1]Lookup for use classification'!$G$9,B888)),ISNUMBER(SEARCH('[1]Lookup for use classification'!$H$9,B888)),ISNUMBER(SEARCH('[1]Lookup for use classification'!$I$9,B888)),ISNUMBER(SEARCH('[1]Lookup for use classification'!$J$9,B888)),ISNUMBER(SEARCH('[1]Lookup for use classification'!$K$9,B888))),'[1]Lookup for use classification'!$A$9,IF(OR(ISNUMBER(SEARCH('[1]Lookup for use classification'!$B$10,B888)),ISNUMBER(SEARCH('[1]Lookup for use classification'!$C$10,B888)),ISNUMBER(SEARCH('[1]Lookup for use classification'!$D$10,B888)),ISNUMBER(SEARCH('[1]Lookup for use classification'!$E$10,B888)),ISNUMBER(SEARCH('[1]Lookup for use classification'!$F$10,B888)),ISNUMBER(SEARCH('[1]Lookup for use classification'!$G$10,B888))),'[1]Lookup for use classification'!$A$10,IF(OR(ISNUMBER(SEARCH('[1]Lookup for use classification'!$B$11,B888)),ISNUMBER(SEARCH('[1]Lookup for use classification'!$C$11,B888))),'[1]Lookup for use classification'!$A$11,IF(OR(ISNUMBER(SEARCH('[1]Lookup for use classification'!$B$12,B888)),ISNUMBER(SEARCH('[1]Lookup for use classification'!$C$12,B888))),'[1]Lookup for use classification'!$A$12,IF(OR(ISNUMBER(SEARCH('[1]Lookup for use classification'!$B$13,B888)),ISNUMBER(SEARCH('[1]Lookup for use classification'!$C$13,B888)),ISNUMBER(SEARCH('[1]Lookup for use classification'!$D$13,B888)),,ISNUMBER(SEARCH('[1]Lookup for use classification'!$C$13,B888)),ISNUMBER(SEARCH('[1]Lookup for use classification'!$E$13,B888))),'[1]Lookup for use classification'!$A$13,IF(OR(ISNUMBER(SEARCH('[1]Lookup for use classification'!$B$14,B888)),ISNUMBER(SEARCH('[1]Lookup for use classification'!$C$14,B888))),'[1]Lookup for use classification'!$A$14,"Other"))))))))))))</f>
        <v>Health Care - Hospitals</v>
      </c>
      <c r="D888" s="39"/>
      <c r="E888" s="41" t="s">
        <v>989</v>
      </c>
      <c r="F888" s="41"/>
    </row>
    <row r="889" spans="1:6">
      <c r="A889" s="16" t="s">
        <v>995</v>
      </c>
      <c r="B889" s="38" t="s">
        <v>990</v>
      </c>
      <c r="C889" s="133" t="str">
        <f>IF(OR(ISNUMBER(SEARCH('[1]Lookup for use classification'!$B$1,B889)),ISNUMBER(SEARCH('[1]Lookup for use classification'!$C$1,B889)),ISNUMBER(SEARCH('[1]Lookup for use classification'!$D$1,B889)),ISNUMBER(SEARCH('[1]Lookup for use classification'!$E$1,B889))),'[1]Lookup for use classification'!$A$1,IF(ISNUMBER(SEARCH('[1]Lookup for use classification'!$B$2,B889)),'[1]Lookup for use classification'!$A$2,IF(ISNUMBER(SEARCH('[1]Lookup for use classification'!$B$3,B889)),'[1]Lookup for use classification'!$A$3,IF(OR(ISNUMBER(SEARCH('[1]Lookup for use classification'!$B$4,B889)),ISNUMBER(SEARCH('[1]Lookup for use classification'!$C$4,B889)),ISNUMBER(SEARCH('[1]Lookup for use classification'!$D$4,B889)),ISNUMBER(SEARCH('[1]Lookup for use classification'!$E$4,B889))),'[1]Lookup for use classification'!$A$4,IF(OR(ISNUMBER(SEARCH('[1]Lookup for use classification'!$B$5,B889)),ISNUMBER(SEARCH('[1]Lookup for use classification'!$C$5,B889)),ISNUMBER(SEARCH('[1]Lookup for use classification'!$D$5,B889))),'[1]Lookup for use classification'!$A$5,IF(OR(ISNUMBER(SEARCH('[1]Lookup for use classification'!$B$7,B889)),ISNUMBER(SEARCH('[1]Lookup for use classification'!$C$7,B889)),ISNUMBER(SEARCH('[1]Lookup for use classification'!$D$7,B889))),'[1]Lookup for use classification'!$A$7,IF(OR(ISNUMBER(SEARCH('[1]Lookup for use classification'!$B$9,B889)),ISNUMBER(SEARCH('[1]Lookup for use classification'!$C$9,B889)),ISNUMBER(SEARCH('[1]Lookup for use classification'!$D$9,B889)),ISNUMBER(SEARCH('[1]Lookup for use classification'!$E$9,B889)),ISNUMBER(SEARCH('[1]Lookup for use classification'!$F$9,B889)),ISNUMBER(SEARCH('[1]Lookup for use classification'!$G$9,B889)),ISNUMBER(SEARCH('[1]Lookup for use classification'!$H$9,B889)),ISNUMBER(SEARCH('[1]Lookup for use classification'!$I$9,B889)),ISNUMBER(SEARCH('[1]Lookup for use classification'!$J$9,B889)),ISNUMBER(SEARCH('[1]Lookup for use classification'!$K$9,B889))),'[1]Lookup for use classification'!$A$9,IF(OR(ISNUMBER(SEARCH('[1]Lookup for use classification'!$B$10,B889)),ISNUMBER(SEARCH('[1]Lookup for use classification'!$C$10,B889)),ISNUMBER(SEARCH('[1]Lookup for use classification'!$D$10,B889)),ISNUMBER(SEARCH('[1]Lookup for use classification'!$E$10,B889)),ISNUMBER(SEARCH('[1]Lookup for use classification'!$F$10,B889)),ISNUMBER(SEARCH('[1]Lookup for use classification'!$G$10,B889))),'[1]Lookup for use classification'!$A$10,IF(OR(ISNUMBER(SEARCH('[1]Lookup for use classification'!$B$11,B889)),ISNUMBER(SEARCH('[1]Lookup for use classification'!$C$11,B889))),'[1]Lookup for use classification'!$A$11,IF(OR(ISNUMBER(SEARCH('[1]Lookup for use classification'!$B$12,B889)),ISNUMBER(SEARCH('[1]Lookup for use classification'!$C$12,B889))),'[1]Lookup for use classification'!$A$12,IF(OR(ISNUMBER(SEARCH('[1]Lookup for use classification'!$B$13,B889)),ISNUMBER(SEARCH('[1]Lookup for use classification'!$C$13,B889)),ISNUMBER(SEARCH('[1]Lookup for use classification'!$D$13,B889)),,ISNUMBER(SEARCH('[1]Lookup for use classification'!$C$13,B889)),ISNUMBER(SEARCH('[1]Lookup for use classification'!$E$13,B889))),'[1]Lookup for use classification'!$A$13,IF(OR(ISNUMBER(SEARCH('[1]Lookup for use classification'!$B$14,B889)),ISNUMBER(SEARCH('[1]Lookup for use classification'!$C$14,B889))),'[1]Lookup for use classification'!$A$14,"Other"))))))))))))</f>
        <v>Education - K - 12</v>
      </c>
      <c r="D889" s="39">
        <v>21370</v>
      </c>
      <c r="E889" s="41" t="s">
        <v>798</v>
      </c>
      <c r="F889" s="41"/>
    </row>
    <row r="890" spans="1:6">
      <c r="A890" s="16" t="s">
        <v>995</v>
      </c>
      <c r="B890" s="38" t="s">
        <v>991</v>
      </c>
      <c r="C890" s="133" t="str">
        <f>IF(OR(ISNUMBER(SEARCH('[1]Lookup for use classification'!$B$1,B890)),ISNUMBER(SEARCH('[1]Lookup for use classification'!$C$1,B890)),ISNUMBER(SEARCH('[1]Lookup for use classification'!$D$1,B890)),ISNUMBER(SEARCH('[1]Lookup for use classification'!$E$1,B890))),'[1]Lookup for use classification'!$A$1,IF(ISNUMBER(SEARCH('[1]Lookup for use classification'!$B$2,B890)),'[1]Lookup for use classification'!$A$2,IF(ISNUMBER(SEARCH('[1]Lookup for use classification'!$B$3,B890)),'[1]Lookup for use classification'!$A$3,IF(OR(ISNUMBER(SEARCH('[1]Lookup for use classification'!$B$4,B890)),ISNUMBER(SEARCH('[1]Lookup for use classification'!$C$4,B890)),ISNUMBER(SEARCH('[1]Lookup for use classification'!$D$4,B890)),ISNUMBER(SEARCH('[1]Lookup for use classification'!$E$4,B890))),'[1]Lookup for use classification'!$A$4,IF(OR(ISNUMBER(SEARCH('[1]Lookup for use classification'!$B$5,B890)),ISNUMBER(SEARCH('[1]Lookup for use classification'!$C$5,B890)),ISNUMBER(SEARCH('[1]Lookup for use classification'!$D$5,B890))),'[1]Lookup for use classification'!$A$5,IF(OR(ISNUMBER(SEARCH('[1]Lookup for use classification'!$B$7,B890)),ISNUMBER(SEARCH('[1]Lookup for use classification'!$C$7,B890)),ISNUMBER(SEARCH('[1]Lookup for use classification'!$D$7,B890))),'[1]Lookup for use classification'!$A$7,IF(OR(ISNUMBER(SEARCH('[1]Lookup for use classification'!$B$9,B890)),ISNUMBER(SEARCH('[1]Lookup for use classification'!$C$9,B890)),ISNUMBER(SEARCH('[1]Lookup for use classification'!$D$9,B890)),ISNUMBER(SEARCH('[1]Lookup for use classification'!$E$9,B890)),ISNUMBER(SEARCH('[1]Lookup for use classification'!$F$9,B890)),ISNUMBER(SEARCH('[1]Lookup for use classification'!$G$9,B890)),ISNUMBER(SEARCH('[1]Lookup for use classification'!$H$9,B890)),ISNUMBER(SEARCH('[1]Lookup for use classification'!$I$9,B890)),ISNUMBER(SEARCH('[1]Lookup for use classification'!$J$9,B890)),ISNUMBER(SEARCH('[1]Lookup for use classification'!$K$9,B890))),'[1]Lookup for use classification'!$A$9,IF(OR(ISNUMBER(SEARCH('[1]Lookup for use classification'!$B$10,B890)),ISNUMBER(SEARCH('[1]Lookup for use classification'!$C$10,B890)),ISNUMBER(SEARCH('[1]Lookup for use classification'!$D$10,B890)),ISNUMBER(SEARCH('[1]Lookup for use classification'!$E$10,B890)),ISNUMBER(SEARCH('[1]Lookup for use classification'!$F$10,B890)),ISNUMBER(SEARCH('[1]Lookup for use classification'!$G$10,B890))),'[1]Lookup for use classification'!$A$10,IF(OR(ISNUMBER(SEARCH('[1]Lookup for use classification'!$B$11,B890)),ISNUMBER(SEARCH('[1]Lookup for use classification'!$C$11,B890))),'[1]Lookup for use classification'!$A$11,IF(OR(ISNUMBER(SEARCH('[1]Lookup for use classification'!$B$12,B890)),ISNUMBER(SEARCH('[1]Lookup for use classification'!$C$12,B890))),'[1]Lookup for use classification'!$A$12,IF(OR(ISNUMBER(SEARCH('[1]Lookup for use classification'!$B$13,B890)),ISNUMBER(SEARCH('[1]Lookup for use classification'!$C$13,B890)),ISNUMBER(SEARCH('[1]Lookup for use classification'!$D$13,B890)),,ISNUMBER(SEARCH('[1]Lookup for use classification'!$C$13,B890)),ISNUMBER(SEARCH('[1]Lookup for use classification'!$E$13,B890))),'[1]Lookup for use classification'!$A$13,IF(OR(ISNUMBER(SEARCH('[1]Lookup for use classification'!$B$14,B890)),ISNUMBER(SEARCH('[1]Lookup for use classification'!$C$14,B890))),'[1]Lookup for use classification'!$A$14,"Other"))))))))))))</f>
        <v>Warehousing</v>
      </c>
      <c r="D890" s="43">
        <v>2000</v>
      </c>
      <c r="E890" s="40"/>
      <c r="F890" s="40"/>
    </row>
    <row r="891" spans="1:6">
      <c r="A891" s="16" t="s">
        <v>995</v>
      </c>
      <c r="B891" s="38" t="s">
        <v>992</v>
      </c>
      <c r="C891" s="133" t="str">
        <f>IF(OR(ISNUMBER(SEARCH('[1]Lookup for use classification'!$B$1,B891)),ISNUMBER(SEARCH('[1]Lookup for use classification'!$C$1,B891)),ISNUMBER(SEARCH('[1]Lookup for use classification'!$D$1,B891)),ISNUMBER(SEARCH('[1]Lookup for use classification'!$E$1,B891))),'[1]Lookup for use classification'!$A$1,IF(ISNUMBER(SEARCH('[1]Lookup for use classification'!$B$2,B891)),'[1]Lookup for use classification'!$A$2,IF(ISNUMBER(SEARCH('[1]Lookup for use classification'!$B$3,B891)),'[1]Lookup for use classification'!$A$3,IF(OR(ISNUMBER(SEARCH('[1]Lookup for use classification'!$B$4,B891)),ISNUMBER(SEARCH('[1]Lookup for use classification'!$C$4,B891)),ISNUMBER(SEARCH('[1]Lookup for use classification'!$D$4,B891)),ISNUMBER(SEARCH('[1]Lookup for use classification'!$E$4,B891))),'[1]Lookup for use classification'!$A$4,IF(OR(ISNUMBER(SEARCH('[1]Lookup for use classification'!$B$5,B891)),ISNUMBER(SEARCH('[1]Lookup for use classification'!$C$5,B891)),ISNUMBER(SEARCH('[1]Lookup for use classification'!$D$5,B891))),'[1]Lookup for use classification'!$A$5,IF(OR(ISNUMBER(SEARCH('[1]Lookup for use classification'!$B$7,B891)),ISNUMBER(SEARCH('[1]Lookup for use classification'!$C$7,B891)),ISNUMBER(SEARCH('[1]Lookup for use classification'!$D$7,B891))),'[1]Lookup for use classification'!$A$7,IF(OR(ISNUMBER(SEARCH('[1]Lookup for use classification'!$B$9,B891)),ISNUMBER(SEARCH('[1]Lookup for use classification'!$C$9,B891)),ISNUMBER(SEARCH('[1]Lookup for use classification'!$D$9,B891)),ISNUMBER(SEARCH('[1]Lookup for use classification'!$E$9,B891)),ISNUMBER(SEARCH('[1]Lookup for use classification'!$F$9,B891)),ISNUMBER(SEARCH('[1]Lookup for use classification'!$G$9,B891)),ISNUMBER(SEARCH('[1]Lookup for use classification'!$H$9,B891)),ISNUMBER(SEARCH('[1]Lookup for use classification'!$I$9,B891)),ISNUMBER(SEARCH('[1]Lookup for use classification'!$J$9,B891)),ISNUMBER(SEARCH('[1]Lookup for use classification'!$K$9,B891))),'[1]Lookup for use classification'!$A$9,IF(OR(ISNUMBER(SEARCH('[1]Lookup for use classification'!$B$10,B891)),ISNUMBER(SEARCH('[1]Lookup for use classification'!$C$10,B891)),ISNUMBER(SEARCH('[1]Lookup for use classification'!$D$10,B891)),ISNUMBER(SEARCH('[1]Lookup for use classification'!$E$10,B891)),ISNUMBER(SEARCH('[1]Lookup for use classification'!$F$10,B891)),ISNUMBER(SEARCH('[1]Lookup for use classification'!$G$10,B891))),'[1]Lookup for use classification'!$A$10,IF(OR(ISNUMBER(SEARCH('[1]Lookup for use classification'!$B$11,B891)),ISNUMBER(SEARCH('[1]Lookup for use classification'!$C$11,B891))),'[1]Lookup for use classification'!$A$11,IF(OR(ISNUMBER(SEARCH('[1]Lookup for use classification'!$B$12,B891)),ISNUMBER(SEARCH('[1]Lookup for use classification'!$C$12,B891))),'[1]Lookup for use classification'!$A$12,IF(OR(ISNUMBER(SEARCH('[1]Lookup for use classification'!$B$13,B891)),ISNUMBER(SEARCH('[1]Lookup for use classification'!$C$13,B891)),ISNUMBER(SEARCH('[1]Lookup for use classification'!$D$13,B891)),,ISNUMBER(SEARCH('[1]Lookup for use classification'!$C$13,B891)),ISNUMBER(SEARCH('[1]Lookup for use classification'!$E$13,B891))),'[1]Lookup for use classification'!$A$13,IF(OR(ISNUMBER(SEARCH('[1]Lookup for use classification'!$B$14,B891)),ISNUMBER(SEARCH('[1]Lookup for use classification'!$C$14,B891))),'[1]Lookup for use classification'!$A$14,"Other"))))))))))))</f>
        <v>Other</v>
      </c>
      <c r="D891" s="39">
        <v>2064</v>
      </c>
      <c r="E891" s="41"/>
      <c r="F891" s="41"/>
    </row>
    <row r="892" spans="1:6">
      <c r="A892" s="16" t="s">
        <v>995</v>
      </c>
      <c r="B892" s="38" t="s">
        <v>993</v>
      </c>
      <c r="C892" s="133" t="str">
        <f>IF(OR(ISNUMBER(SEARCH('[1]Lookup for use classification'!$B$1,B892)),ISNUMBER(SEARCH('[1]Lookup for use classification'!$C$1,B892)),ISNUMBER(SEARCH('[1]Lookup for use classification'!$D$1,B892)),ISNUMBER(SEARCH('[1]Lookup for use classification'!$E$1,B892))),'[1]Lookup for use classification'!$A$1,IF(ISNUMBER(SEARCH('[1]Lookup for use classification'!$B$2,B892)),'[1]Lookup for use classification'!$A$2,IF(ISNUMBER(SEARCH('[1]Lookup for use classification'!$B$3,B892)),'[1]Lookup for use classification'!$A$3,IF(OR(ISNUMBER(SEARCH('[1]Lookup for use classification'!$B$4,B892)),ISNUMBER(SEARCH('[1]Lookup for use classification'!$C$4,B892)),ISNUMBER(SEARCH('[1]Lookup for use classification'!$D$4,B892)),ISNUMBER(SEARCH('[1]Lookup for use classification'!$E$4,B892))),'[1]Lookup for use classification'!$A$4,IF(OR(ISNUMBER(SEARCH('[1]Lookup for use classification'!$B$5,B892)),ISNUMBER(SEARCH('[1]Lookup for use classification'!$C$5,B892)),ISNUMBER(SEARCH('[1]Lookup for use classification'!$D$5,B892))),'[1]Lookup for use classification'!$A$5,IF(OR(ISNUMBER(SEARCH('[1]Lookup for use classification'!$B$7,B892)),ISNUMBER(SEARCH('[1]Lookup for use classification'!$C$7,B892)),ISNUMBER(SEARCH('[1]Lookup for use classification'!$D$7,B892))),'[1]Lookup for use classification'!$A$7,IF(OR(ISNUMBER(SEARCH('[1]Lookup for use classification'!$B$9,B892)),ISNUMBER(SEARCH('[1]Lookup for use classification'!$C$9,B892)),ISNUMBER(SEARCH('[1]Lookup for use classification'!$D$9,B892)),ISNUMBER(SEARCH('[1]Lookup for use classification'!$E$9,B892)),ISNUMBER(SEARCH('[1]Lookup for use classification'!$F$9,B892)),ISNUMBER(SEARCH('[1]Lookup for use classification'!$G$9,B892)),ISNUMBER(SEARCH('[1]Lookup for use classification'!$H$9,B892)),ISNUMBER(SEARCH('[1]Lookup for use classification'!$I$9,B892)),ISNUMBER(SEARCH('[1]Lookup for use classification'!$J$9,B892)),ISNUMBER(SEARCH('[1]Lookup for use classification'!$K$9,B892))),'[1]Lookup for use classification'!$A$9,IF(OR(ISNUMBER(SEARCH('[1]Lookup for use classification'!$B$10,B892)),ISNUMBER(SEARCH('[1]Lookup for use classification'!$C$10,B892)),ISNUMBER(SEARCH('[1]Lookup for use classification'!$D$10,B892)),ISNUMBER(SEARCH('[1]Lookup for use classification'!$E$10,B892)),ISNUMBER(SEARCH('[1]Lookup for use classification'!$F$10,B892)),ISNUMBER(SEARCH('[1]Lookup for use classification'!$G$10,B892))),'[1]Lookup for use classification'!$A$10,IF(OR(ISNUMBER(SEARCH('[1]Lookup for use classification'!$B$11,B892)),ISNUMBER(SEARCH('[1]Lookup for use classification'!$C$11,B892))),'[1]Lookup for use classification'!$A$11,IF(OR(ISNUMBER(SEARCH('[1]Lookup for use classification'!$B$12,B892)),ISNUMBER(SEARCH('[1]Lookup for use classification'!$C$12,B892))),'[1]Lookup for use classification'!$A$12,IF(OR(ISNUMBER(SEARCH('[1]Lookup for use classification'!$B$13,B892)),ISNUMBER(SEARCH('[1]Lookup for use classification'!$C$13,B892)),ISNUMBER(SEARCH('[1]Lookup for use classification'!$D$13,B892)),,ISNUMBER(SEARCH('[1]Lookup for use classification'!$C$13,B892)),ISNUMBER(SEARCH('[1]Lookup for use classification'!$E$13,B892))),'[1]Lookup for use classification'!$A$13,IF(OR(ISNUMBER(SEARCH('[1]Lookup for use classification'!$B$14,B892)),ISNUMBER(SEARCH('[1]Lookup for use classification'!$C$14,B892))),'[1]Lookup for use classification'!$A$14,"Other"))))))))))))</f>
        <v>Office</v>
      </c>
      <c r="D892" s="39"/>
      <c r="E892" s="41"/>
      <c r="F892" s="41"/>
    </row>
    <row r="893" spans="1:6">
      <c r="A893" s="16" t="s">
        <v>995</v>
      </c>
      <c r="B893" s="38" t="s">
        <v>410</v>
      </c>
      <c r="C893" s="133" t="str">
        <f>IF(OR(ISNUMBER(SEARCH('[1]Lookup for use classification'!$B$1,B893)),ISNUMBER(SEARCH('[1]Lookup for use classification'!$C$1,B893)),ISNUMBER(SEARCH('[1]Lookup for use classification'!$D$1,B893)),ISNUMBER(SEARCH('[1]Lookup for use classification'!$E$1,B893))),'[1]Lookup for use classification'!$A$1,IF(ISNUMBER(SEARCH('[1]Lookup for use classification'!$B$2,B893)),'[1]Lookup for use classification'!$A$2,IF(ISNUMBER(SEARCH('[1]Lookup for use classification'!$B$3,B893)),'[1]Lookup for use classification'!$A$3,IF(OR(ISNUMBER(SEARCH('[1]Lookup for use classification'!$B$4,B893)),ISNUMBER(SEARCH('[1]Lookup for use classification'!$C$4,B893)),ISNUMBER(SEARCH('[1]Lookup for use classification'!$D$4,B893)),ISNUMBER(SEARCH('[1]Lookup for use classification'!$E$4,B893))),'[1]Lookup for use classification'!$A$4,IF(OR(ISNUMBER(SEARCH('[1]Lookup for use classification'!$B$5,B893)),ISNUMBER(SEARCH('[1]Lookup for use classification'!$C$5,B893)),ISNUMBER(SEARCH('[1]Lookup for use classification'!$D$5,B893))),'[1]Lookup for use classification'!$A$5,IF(OR(ISNUMBER(SEARCH('[1]Lookup for use classification'!$B$7,B893)),ISNUMBER(SEARCH('[1]Lookup for use classification'!$C$7,B893)),ISNUMBER(SEARCH('[1]Lookup for use classification'!$D$7,B893))),'[1]Lookup for use classification'!$A$7,IF(OR(ISNUMBER(SEARCH('[1]Lookup for use classification'!$B$9,B893)),ISNUMBER(SEARCH('[1]Lookup for use classification'!$C$9,B893)),ISNUMBER(SEARCH('[1]Lookup for use classification'!$D$9,B893)),ISNUMBER(SEARCH('[1]Lookup for use classification'!$E$9,B893)),ISNUMBER(SEARCH('[1]Lookup for use classification'!$F$9,B893)),ISNUMBER(SEARCH('[1]Lookup for use classification'!$G$9,B893)),ISNUMBER(SEARCH('[1]Lookup for use classification'!$H$9,B893)),ISNUMBER(SEARCH('[1]Lookup for use classification'!$I$9,B893)),ISNUMBER(SEARCH('[1]Lookup for use classification'!$J$9,B893)),ISNUMBER(SEARCH('[1]Lookup for use classification'!$K$9,B893))),'[1]Lookup for use classification'!$A$9,IF(OR(ISNUMBER(SEARCH('[1]Lookup for use classification'!$B$10,B893)),ISNUMBER(SEARCH('[1]Lookup for use classification'!$C$10,B893)),ISNUMBER(SEARCH('[1]Lookup for use classification'!$D$10,B893)),ISNUMBER(SEARCH('[1]Lookup for use classification'!$E$10,B893)),ISNUMBER(SEARCH('[1]Lookup for use classification'!$F$10,B893)),ISNUMBER(SEARCH('[1]Lookup for use classification'!$G$10,B893))),'[1]Lookup for use classification'!$A$10,IF(OR(ISNUMBER(SEARCH('[1]Lookup for use classification'!$B$11,B893)),ISNUMBER(SEARCH('[1]Lookup for use classification'!$C$11,B893))),'[1]Lookup for use classification'!$A$11,IF(OR(ISNUMBER(SEARCH('[1]Lookup for use classification'!$B$12,B893)),ISNUMBER(SEARCH('[1]Lookup for use classification'!$C$12,B893))),'[1]Lookup for use classification'!$A$12,IF(OR(ISNUMBER(SEARCH('[1]Lookup for use classification'!$B$13,B893)),ISNUMBER(SEARCH('[1]Lookup for use classification'!$C$13,B893)),ISNUMBER(SEARCH('[1]Lookup for use classification'!$D$13,B893)),,ISNUMBER(SEARCH('[1]Lookup for use classification'!$C$13,B893)),ISNUMBER(SEARCH('[1]Lookup for use classification'!$E$13,B893))),'[1]Lookup for use classification'!$A$13,IF(OR(ISNUMBER(SEARCH('[1]Lookup for use classification'!$B$14,B893)),ISNUMBER(SEARCH('[1]Lookup for use classification'!$C$14,B893))),'[1]Lookup for use classification'!$A$14,"Other"))))))))))))</f>
        <v>Other</v>
      </c>
      <c r="D893" s="39">
        <v>2000</v>
      </c>
      <c r="E893" s="41"/>
      <c r="F893" s="41"/>
    </row>
    <row r="894" spans="1:6">
      <c r="A894" s="16" t="s">
        <v>995</v>
      </c>
      <c r="B894" s="38" t="s">
        <v>994</v>
      </c>
      <c r="C894" s="133" t="str">
        <f>IF(OR(ISNUMBER(SEARCH('[1]Lookup for use classification'!$B$1,B894)),ISNUMBER(SEARCH('[1]Lookup for use classification'!$C$1,B894)),ISNUMBER(SEARCH('[1]Lookup for use classification'!$D$1,B894)),ISNUMBER(SEARCH('[1]Lookup for use classification'!$E$1,B894))),'[1]Lookup for use classification'!$A$1,IF(ISNUMBER(SEARCH('[1]Lookup for use classification'!$B$2,B894)),'[1]Lookup for use classification'!$A$2,IF(ISNUMBER(SEARCH('[1]Lookup for use classification'!$B$3,B894)),'[1]Lookup for use classification'!$A$3,IF(OR(ISNUMBER(SEARCH('[1]Lookup for use classification'!$B$4,B894)),ISNUMBER(SEARCH('[1]Lookup for use classification'!$C$4,B894)),ISNUMBER(SEARCH('[1]Lookup for use classification'!$D$4,B894)),ISNUMBER(SEARCH('[1]Lookup for use classification'!$E$4,B894))),'[1]Lookup for use classification'!$A$4,IF(OR(ISNUMBER(SEARCH('[1]Lookup for use classification'!$B$5,B894)),ISNUMBER(SEARCH('[1]Lookup for use classification'!$C$5,B894)),ISNUMBER(SEARCH('[1]Lookup for use classification'!$D$5,B894))),'[1]Lookup for use classification'!$A$5,IF(OR(ISNUMBER(SEARCH('[1]Lookup for use classification'!$B$7,B894)),ISNUMBER(SEARCH('[1]Lookup for use classification'!$C$7,B894)),ISNUMBER(SEARCH('[1]Lookup for use classification'!$D$7,B894))),'[1]Lookup for use classification'!$A$7,IF(OR(ISNUMBER(SEARCH('[1]Lookup for use classification'!$B$9,B894)),ISNUMBER(SEARCH('[1]Lookup for use classification'!$C$9,B894)),ISNUMBER(SEARCH('[1]Lookup for use classification'!$D$9,B894)),ISNUMBER(SEARCH('[1]Lookup for use classification'!$E$9,B894)),ISNUMBER(SEARCH('[1]Lookup for use classification'!$F$9,B894)),ISNUMBER(SEARCH('[1]Lookup for use classification'!$G$9,B894)),ISNUMBER(SEARCH('[1]Lookup for use classification'!$H$9,B894)),ISNUMBER(SEARCH('[1]Lookup for use classification'!$I$9,B894)),ISNUMBER(SEARCH('[1]Lookup for use classification'!$J$9,B894)),ISNUMBER(SEARCH('[1]Lookup for use classification'!$K$9,B894))),'[1]Lookup for use classification'!$A$9,IF(OR(ISNUMBER(SEARCH('[1]Lookup for use classification'!$B$10,B894)),ISNUMBER(SEARCH('[1]Lookup for use classification'!$C$10,B894)),ISNUMBER(SEARCH('[1]Lookup for use classification'!$D$10,B894)),ISNUMBER(SEARCH('[1]Lookup for use classification'!$E$10,B894)),ISNUMBER(SEARCH('[1]Lookup for use classification'!$F$10,B894)),ISNUMBER(SEARCH('[1]Lookup for use classification'!$G$10,B894))),'[1]Lookup for use classification'!$A$10,IF(OR(ISNUMBER(SEARCH('[1]Lookup for use classification'!$B$11,B894)),ISNUMBER(SEARCH('[1]Lookup for use classification'!$C$11,B894))),'[1]Lookup for use classification'!$A$11,IF(OR(ISNUMBER(SEARCH('[1]Lookup for use classification'!$B$12,B894)),ISNUMBER(SEARCH('[1]Lookup for use classification'!$C$12,B894))),'[1]Lookup for use classification'!$A$12,IF(OR(ISNUMBER(SEARCH('[1]Lookup for use classification'!$B$13,B894)),ISNUMBER(SEARCH('[1]Lookup for use classification'!$C$13,B894)),ISNUMBER(SEARCH('[1]Lookup for use classification'!$D$13,B894)),,ISNUMBER(SEARCH('[1]Lookup for use classification'!$C$13,B894)),ISNUMBER(SEARCH('[1]Lookup for use classification'!$E$13,B894))),'[1]Lookup for use classification'!$A$13,IF(OR(ISNUMBER(SEARCH('[1]Lookup for use classification'!$B$14,B894)),ISNUMBER(SEARCH('[1]Lookup for use classification'!$C$14,B894))),'[1]Lookup for use classification'!$A$14,"Other"))))))))))))</f>
        <v>Public Assembly</v>
      </c>
      <c r="D894" s="39"/>
      <c r="E894" s="41"/>
      <c r="F894" s="41"/>
    </row>
    <row r="895" spans="1:6">
      <c r="A895" s="16" t="s">
        <v>995</v>
      </c>
      <c r="B895" s="38" t="s">
        <v>66</v>
      </c>
      <c r="C895" s="133" t="str">
        <f>IF(OR(ISNUMBER(SEARCH('[1]Lookup for use classification'!$B$1,B895)),ISNUMBER(SEARCH('[1]Lookup for use classification'!$C$1,B895)),ISNUMBER(SEARCH('[1]Lookup for use classification'!$D$1,B895)),ISNUMBER(SEARCH('[1]Lookup for use classification'!$E$1,B895))),'[1]Lookup for use classification'!$A$1,IF(ISNUMBER(SEARCH('[1]Lookup for use classification'!$B$2,B895)),'[1]Lookup for use classification'!$A$2,IF(ISNUMBER(SEARCH('[1]Lookup for use classification'!$B$3,B895)),'[1]Lookup for use classification'!$A$3,IF(OR(ISNUMBER(SEARCH('[1]Lookup for use classification'!$B$4,B895)),ISNUMBER(SEARCH('[1]Lookup for use classification'!$C$4,B895)),ISNUMBER(SEARCH('[1]Lookup for use classification'!$D$4,B895)),ISNUMBER(SEARCH('[1]Lookup for use classification'!$E$4,B895))),'[1]Lookup for use classification'!$A$4,IF(OR(ISNUMBER(SEARCH('[1]Lookup for use classification'!$B$5,B895)),ISNUMBER(SEARCH('[1]Lookup for use classification'!$C$5,B895)),ISNUMBER(SEARCH('[1]Lookup for use classification'!$D$5,B895))),'[1]Lookup for use classification'!$A$5,IF(OR(ISNUMBER(SEARCH('[1]Lookup for use classification'!$B$7,B895)),ISNUMBER(SEARCH('[1]Lookup for use classification'!$C$7,B895)),ISNUMBER(SEARCH('[1]Lookup for use classification'!$D$7,B895))),'[1]Lookup for use classification'!$A$7,IF(OR(ISNUMBER(SEARCH('[1]Lookup for use classification'!$B$9,B895)),ISNUMBER(SEARCH('[1]Lookup for use classification'!$C$9,B895)),ISNUMBER(SEARCH('[1]Lookup for use classification'!$D$9,B895)),ISNUMBER(SEARCH('[1]Lookup for use classification'!$E$9,B895)),ISNUMBER(SEARCH('[1]Lookup for use classification'!$F$9,B895)),ISNUMBER(SEARCH('[1]Lookup for use classification'!$G$9,B895)),ISNUMBER(SEARCH('[1]Lookup for use classification'!$H$9,B895)),ISNUMBER(SEARCH('[1]Lookup for use classification'!$I$9,B895)),ISNUMBER(SEARCH('[1]Lookup for use classification'!$J$9,B895)),ISNUMBER(SEARCH('[1]Lookup for use classification'!$K$9,B895))),'[1]Lookup for use classification'!$A$9,IF(OR(ISNUMBER(SEARCH('[1]Lookup for use classification'!$B$10,B895)),ISNUMBER(SEARCH('[1]Lookup for use classification'!$C$10,B895)),ISNUMBER(SEARCH('[1]Lookup for use classification'!$D$10,B895)),ISNUMBER(SEARCH('[1]Lookup for use classification'!$E$10,B895)),ISNUMBER(SEARCH('[1]Lookup for use classification'!$F$10,B895)),ISNUMBER(SEARCH('[1]Lookup for use classification'!$G$10,B895))),'[1]Lookup for use classification'!$A$10,IF(OR(ISNUMBER(SEARCH('[1]Lookup for use classification'!$B$11,B895)),ISNUMBER(SEARCH('[1]Lookup for use classification'!$C$11,B895))),'[1]Lookup for use classification'!$A$11,IF(OR(ISNUMBER(SEARCH('[1]Lookup for use classification'!$B$12,B895)),ISNUMBER(SEARCH('[1]Lookup for use classification'!$C$12,B895))),'[1]Lookup for use classification'!$A$12,IF(OR(ISNUMBER(SEARCH('[1]Lookup for use classification'!$B$13,B895)),ISNUMBER(SEARCH('[1]Lookup for use classification'!$C$13,B895)),ISNUMBER(SEARCH('[1]Lookup for use classification'!$D$13,B895)),,ISNUMBER(SEARCH('[1]Lookup for use classification'!$C$13,B895)),ISNUMBER(SEARCH('[1]Lookup for use classification'!$E$13,B895))),'[1]Lookup for use classification'!$A$13,IF(OR(ISNUMBER(SEARCH('[1]Lookup for use classification'!$B$14,B895)),ISNUMBER(SEARCH('[1]Lookup for use classification'!$C$14,B895))),'[1]Lookup for use classification'!$A$14,"Other"))))))))))))</f>
        <v>Water &amp; Sewer</v>
      </c>
      <c r="D895" s="39">
        <v>1536</v>
      </c>
      <c r="E895" s="41" t="s">
        <v>989</v>
      </c>
      <c r="F895" s="41"/>
    </row>
    <row r="896" spans="1:6">
      <c r="A896" s="56" t="s">
        <v>1843</v>
      </c>
      <c r="B896" s="26" t="s">
        <v>286</v>
      </c>
      <c r="C896" s="133" t="str">
        <f>IF(OR(ISNUMBER(SEARCH('[1]Lookup for use classification'!$B$1,B896)),ISNUMBER(SEARCH('[1]Lookup for use classification'!$C$1,B896)),ISNUMBER(SEARCH('[1]Lookup for use classification'!$D$1,B896)),ISNUMBER(SEARCH('[1]Lookup for use classification'!$E$1,B896))),'[1]Lookup for use classification'!$A$1,IF(ISNUMBER(SEARCH('[1]Lookup for use classification'!$B$2,B896)),'[1]Lookup for use classification'!$A$2,IF(ISNUMBER(SEARCH('[1]Lookup for use classification'!$B$3,B896)),'[1]Lookup for use classification'!$A$3,IF(OR(ISNUMBER(SEARCH('[1]Lookup for use classification'!$B$4,B896)),ISNUMBER(SEARCH('[1]Lookup for use classification'!$C$4,B896)),ISNUMBER(SEARCH('[1]Lookup for use classification'!$D$4,B896)),ISNUMBER(SEARCH('[1]Lookup for use classification'!$E$4,B896))),'[1]Lookup for use classification'!$A$4,IF(OR(ISNUMBER(SEARCH('[1]Lookup for use classification'!$B$5,B896)),ISNUMBER(SEARCH('[1]Lookup for use classification'!$C$5,B896)),ISNUMBER(SEARCH('[1]Lookup for use classification'!$D$5,B896))),'[1]Lookup for use classification'!$A$5,IF(OR(ISNUMBER(SEARCH('[1]Lookup for use classification'!$B$7,B896)),ISNUMBER(SEARCH('[1]Lookup for use classification'!$C$7,B896)),ISNUMBER(SEARCH('[1]Lookup for use classification'!$D$7,B896))),'[1]Lookup for use classification'!$A$7,IF(OR(ISNUMBER(SEARCH('[1]Lookup for use classification'!$B$9,B896)),ISNUMBER(SEARCH('[1]Lookup for use classification'!$C$9,B896)),ISNUMBER(SEARCH('[1]Lookup for use classification'!$D$9,B896)),ISNUMBER(SEARCH('[1]Lookup for use classification'!$E$9,B896)),ISNUMBER(SEARCH('[1]Lookup for use classification'!$F$9,B896)),ISNUMBER(SEARCH('[1]Lookup for use classification'!$G$9,B896)),ISNUMBER(SEARCH('[1]Lookup for use classification'!$H$9,B896)),ISNUMBER(SEARCH('[1]Lookup for use classification'!$I$9,B896)),ISNUMBER(SEARCH('[1]Lookup for use classification'!$J$9,B896)),ISNUMBER(SEARCH('[1]Lookup for use classification'!$K$9,B896))),'[1]Lookup for use classification'!$A$9,IF(OR(ISNUMBER(SEARCH('[1]Lookup for use classification'!$B$10,B896)),ISNUMBER(SEARCH('[1]Lookup for use classification'!$C$10,B896)),ISNUMBER(SEARCH('[1]Lookup for use classification'!$D$10,B896)),ISNUMBER(SEARCH('[1]Lookup for use classification'!$E$10,B896)),ISNUMBER(SEARCH('[1]Lookup for use classification'!$F$10,B896)),ISNUMBER(SEARCH('[1]Lookup for use classification'!$G$10,B896))),'[1]Lookup for use classification'!$A$10,IF(OR(ISNUMBER(SEARCH('[1]Lookup for use classification'!$B$11,B896)),ISNUMBER(SEARCH('[1]Lookup for use classification'!$C$11,B896))),'[1]Lookup for use classification'!$A$11,IF(OR(ISNUMBER(SEARCH('[1]Lookup for use classification'!$B$12,B896)),ISNUMBER(SEARCH('[1]Lookup for use classification'!$C$12,B896))),'[1]Lookup for use classification'!$A$12,IF(OR(ISNUMBER(SEARCH('[1]Lookup for use classification'!$B$13,B896)),ISNUMBER(SEARCH('[1]Lookup for use classification'!$C$13,B896)),ISNUMBER(SEARCH('[1]Lookup for use classification'!$D$13,B896)),,ISNUMBER(SEARCH('[1]Lookup for use classification'!$C$13,B896)),ISNUMBER(SEARCH('[1]Lookup for use classification'!$E$13,B896))),'[1]Lookup for use classification'!$A$13,IF(OR(ISNUMBER(SEARCH('[1]Lookup for use classification'!$B$14,B896)),ISNUMBER(SEARCH('[1]Lookup for use classification'!$C$14,B896))),'[1]Lookup for use classification'!$A$14,"Other"))))))))))))</f>
        <v>Public Assembly</v>
      </c>
      <c r="D896" s="57"/>
      <c r="E896" s="58"/>
      <c r="F896" s="58"/>
    </row>
    <row r="897" spans="1:6">
      <c r="A897" s="56" t="s">
        <v>1843</v>
      </c>
      <c r="B897" s="26" t="s">
        <v>298</v>
      </c>
      <c r="C897" s="133" t="str">
        <f>IF(OR(ISNUMBER(SEARCH('[1]Lookup for use classification'!$B$1,B897)),ISNUMBER(SEARCH('[1]Lookup for use classification'!$C$1,B897)),ISNUMBER(SEARCH('[1]Lookup for use classification'!$D$1,B897)),ISNUMBER(SEARCH('[1]Lookup for use classification'!$E$1,B897))),'[1]Lookup for use classification'!$A$1,IF(ISNUMBER(SEARCH('[1]Lookup for use classification'!$B$2,B897)),'[1]Lookup for use classification'!$A$2,IF(ISNUMBER(SEARCH('[1]Lookup for use classification'!$B$3,B897)),'[1]Lookup for use classification'!$A$3,IF(OR(ISNUMBER(SEARCH('[1]Lookup for use classification'!$B$4,B897)),ISNUMBER(SEARCH('[1]Lookup for use classification'!$C$4,B897)),ISNUMBER(SEARCH('[1]Lookup for use classification'!$D$4,B897)),ISNUMBER(SEARCH('[1]Lookup for use classification'!$E$4,B897))),'[1]Lookup for use classification'!$A$4,IF(OR(ISNUMBER(SEARCH('[1]Lookup for use classification'!$B$5,B897)),ISNUMBER(SEARCH('[1]Lookup for use classification'!$C$5,B897)),ISNUMBER(SEARCH('[1]Lookup for use classification'!$D$5,B897))),'[1]Lookup for use classification'!$A$5,IF(OR(ISNUMBER(SEARCH('[1]Lookup for use classification'!$B$7,B897)),ISNUMBER(SEARCH('[1]Lookup for use classification'!$C$7,B897)),ISNUMBER(SEARCH('[1]Lookup for use classification'!$D$7,B897))),'[1]Lookup for use classification'!$A$7,IF(OR(ISNUMBER(SEARCH('[1]Lookup for use classification'!$B$9,B897)),ISNUMBER(SEARCH('[1]Lookup for use classification'!$C$9,B897)),ISNUMBER(SEARCH('[1]Lookup for use classification'!$D$9,B897)),ISNUMBER(SEARCH('[1]Lookup for use classification'!$E$9,B897)),ISNUMBER(SEARCH('[1]Lookup for use classification'!$F$9,B897)),ISNUMBER(SEARCH('[1]Lookup for use classification'!$G$9,B897)),ISNUMBER(SEARCH('[1]Lookup for use classification'!$H$9,B897)),ISNUMBER(SEARCH('[1]Lookup for use classification'!$I$9,B897)),ISNUMBER(SEARCH('[1]Lookup for use classification'!$J$9,B897)),ISNUMBER(SEARCH('[1]Lookup for use classification'!$K$9,B897))),'[1]Lookup for use classification'!$A$9,IF(OR(ISNUMBER(SEARCH('[1]Lookup for use classification'!$B$10,B897)),ISNUMBER(SEARCH('[1]Lookup for use classification'!$C$10,B897)),ISNUMBER(SEARCH('[1]Lookup for use classification'!$D$10,B897)),ISNUMBER(SEARCH('[1]Lookup for use classification'!$E$10,B897)),ISNUMBER(SEARCH('[1]Lookup for use classification'!$F$10,B897)),ISNUMBER(SEARCH('[1]Lookup for use classification'!$G$10,B897))),'[1]Lookup for use classification'!$A$10,IF(OR(ISNUMBER(SEARCH('[1]Lookup for use classification'!$B$11,B897)),ISNUMBER(SEARCH('[1]Lookup for use classification'!$C$11,B897))),'[1]Lookup for use classification'!$A$11,IF(OR(ISNUMBER(SEARCH('[1]Lookup for use classification'!$B$12,B897)),ISNUMBER(SEARCH('[1]Lookup for use classification'!$C$12,B897))),'[1]Lookup for use classification'!$A$12,IF(OR(ISNUMBER(SEARCH('[1]Lookup for use classification'!$B$13,B897)),ISNUMBER(SEARCH('[1]Lookup for use classification'!$C$13,B897)),ISNUMBER(SEARCH('[1]Lookup for use classification'!$D$13,B897)),,ISNUMBER(SEARCH('[1]Lookup for use classification'!$C$13,B897)),ISNUMBER(SEARCH('[1]Lookup for use classification'!$E$13,B897))),'[1]Lookup for use classification'!$A$13,IF(OR(ISNUMBER(SEARCH('[1]Lookup for use classification'!$B$14,B897)),ISNUMBER(SEARCH('[1]Lookup for use classification'!$C$14,B897))),'[1]Lookup for use classification'!$A$14,"Other"))))))))))))</f>
        <v>Public Assembly</v>
      </c>
      <c r="D897" s="57"/>
      <c r="E897" s="58"/>
      <c r="F897" s="58"/>
    </row>
    <row r="898" spans="1:6">
      <c r="A898" s="56" t="s">
        <v>1843</v>
      </c>
      <c r="B898" s="26" t="s">
        <v>147</v>
      </c>
      <c r="C898" s="133" t="str">
        <f>IF(OR(ISNUMBER(SEARCH('[1]Lookup for use classification'!$B$1,B898)),ISNUMBER(SEARCH('[1]Lookup for use classification'!$C$1,B898)),ISNUMBER(SEARCH('[1]Lookup for use classification'!$D$1,B898)),ISNUMBER(SEARCH('[1]Lookup for use classification'!$E$1,B898))),'[1]Lookup for use classification'!$A$1,IF(ISNUMBER(SEARCH('[1]Lookup for use classification'!$B$2,B898)),'[1]Lookup for use classification'!$A$2,IF(ISNUMBER(SEARCH('[1]Lookup for use classification'!$B$3,B898)),'[1]Lookup for use classification'!$A$3,IF(OR(ISNUMBER(SEARCH('[1]Lookup for use classification'!$B$4,B898)),ISNUMBER(SEARCH('[1]Lookup for use classification'!$C$4,B898)),ISNUMBER(SEARCH('[1]Lookup for use classification'!$D$4,B898)),ISNUMBER(SEARCH('[1]Lookup for use classification'!$E$4,B898))),'[1]Lookup for use classification'!$A$4,IF(OR(ISNUMBER(SEARCH('[1]Lookup for use classification'!$B$5,B898)),ISNUMBER(SEARCH('[1]Lookup for use classification'!$C$5,B898)),ISNUMBER(SEARCH('[1]Lookup for use classification'!$D$5,B898))),'[1]Lookup for use classification'!$A$5,IF(OR(ISNUMBER(SEARCH('[1]Lookup for use classification'!$B$7,B898)),ISNUMBER(SEARCH('[1]Lookup for use classification'!$C$7,B898)),ISNUMBER(SEARCH('[1]Lookup for use classification'!$D$7,B898))),'[1]Lookup for use classification'!$A$7,IF(OR(ISNUMBER(SEARCH('[1]Lookup for use classification'!$B$9,B898)),ISNUMBER(SEARCH('[1]Lookup for use classification'!$C$9,B898)),ISNUMBER(SEARCH('[1]Lookup for use classification'!$D$9,B898)),ISNUMBER(SEARCH('[1]Lookup for use classification'!$E$9,B898)),ISNUMBER(SEARCH('[1]Lookup for use classification'!$F$9,B898)),ISNUMBER(SEARCH('[1]Lookup for use classification'!$G$9,B898)),ISNUMBER(SEARCH('[1]Lookup for use classification'!$H$9,B898)),ISNUMBER(SEARCH('[1]Lookup for use classification'!$I$9,B898)),ISNUMBER(SEARCH('[1]Lookup for use classification'!$J$9,B898)),ISNUMBER(SEARCH('[1]Lookup for use classification'!$K$9,B898))),'[1]Lookup for use classification'!$A$9,IF(OR(ISNUMBER(SEARCH('[1]Lookup for use classification'!$B$10,B898)),ISNUMBER(SEARCH('[1]Lookup for use classification'!$C$10,B898)),ISNUMBER(SEARCH('[1]Lookup for use classification'!$D$10,B898)),ISNUMBER(SEARCH('[1]Lookup for use classification'!$E$10,B898)),ISNUMBER(SEARCH('[1]Lookup for use classification'!$F$10,B898)),ISNUMBER(SEARCH('[1]Lookup for use classification'!$G$10,B898))),'[1]Lookup for use classification'!$A$10,IF(OR(ISNUMBER(SEARCH('[1]Lookup for use classification'!$B$11,B898)),ISNUMBER(SEARCH('[1]Lookup for use classification'!$C$11,B898))),'[1]Lookup for use classification'!$A$11,IF(OR(ISNUMBER(SEARCH('[1]Lookup for use classification'!$B$12,B898)),ISNUMBER(SEARCH('[1]Lookup for use classification'!$C$12,B898))),'[1]Lookup for use classification'!$A$12,IF(OR(ISNUMBER(SEARCH('[1]Lookup for use classification'!$B$13,B898)),ISNUMBER(SEARCH('[1]Lookup for use classification'!$C$13,B898)),ISNUMBER(SEARCH('[1]Lookup for use classification'!$D$13,B898)),,ISNUMBER(SEARCH('[1]Lookup for use classification'!$C$13,B898)),ISNUMBER(SEARCH('[1]Lookup for use classification'!$E$13,B898))),'[1]Lookup for use classification'!$A$13,IF(OR(ISNUMBER(SEARCH('[1]Lookup for use classification'!$B$14,B898)),ISNUMBER(SEARCH('[1]Lookup for use classification'!$C$14,B898))),'[1]Lookup for use classification'!$A$14,"Other"))))))))))))</f>
        <v>Health Care - Hospitals</v>
      </c>
      <c r="D898" s="57"/>
      <c r="E898" s="58"/>
      <c r="F898" s="58"/>
    </row>
    <row r="899" spans="1:6">
      <c r="A899" s="56" t="s">
        <v>1843</v>
      </c>
      <c r="B899" s="26" t="s">
        <v>146</v>
      </c>
      <c r="C899" s="133" t="str">
        <f>IF(OR(ISNUMBER(SEARCH('[1]Lookup for use classification'!$B$1,B899)),ISNUMBER(SEARCH('[1]Lookup for use classification'!$C$1,B899)),ISNUMBER(SEARCH('[1]Lookup for use classification'!$D$1,B899)),ISNUMBER(SEARCH('[1]Lookup for use classification'!$E$1,B899))),'[1]Lookup for use classification'!$A$1,IF(ISNUMBER(SEARCH('[1]Lookup for use classification'!$B$2,B899)),'[1]Lookup for use classification'!$A$2,IF(ISNUMBER(SEARCH('[1]Lookup for use classification'!$B$3,B899)),'[1]Lookup for use classification'!$A$3,IF(OR(ISNUMBER(SEARCH('[1]Lookup for use classification'!$B$4,B899)),ISNUMBER(SEARCH('[1]Lookup for use classification'!$C$4,B899)),ISNUMBER(SEARCH('[1]Lookup for use classification'!$D$4,B899)),ISNUMBER(SEARCH('[1]Lookup for use classification'!$E$4,B899))),'[1]Lookup for use classification'!$A$4,IF(OR(ISNUMBER(SEARCH('[1]Lookup for use classification'!$B$5,B899)),ISNUMBER(SEARCH('[1]Lookup for use classification'!$C$5,B899)),ISNUMBER(SEARCH('[1]Lookup for use classification'!$D$5,B899))),'[1]Lookup for use classification'!$A$5,IF(OR(ISNUMBER(SEARCH('[1]Lookup for use classification'!$B$7,B899)),ISNUMBER(SEARCH('[1]Lookup for use classification'!$C$7,B899)),ISNUMBER(SEARCH('[1]Lookup for use classification'!$D$7,B899))),'[1]Lookup for use classification'!$A$7,IF(OR(ISNUMBER(SEARCH('[1]Lookup for use classification'!$B$9,B899)),ISNUMBER(SEARCH('[1]Lookup for use classification'!$C$9,B899)),ISNUMBER(SEARCH('[1]Lookup for use classification'!$D$9,B899)),ISNUMBER(SEARCH('[1]Lookup for use classification'!$E$9,B899)),ISNUMBER(SEARCH('[1]Lookup for use classification'!$F$9,B899)),ISNUMBER(SEARCH('[1]Lookup for use classification'!$G$9,B899)),ISNUMBER(SEARCH('[1]Lookup for use classification'!$H$9,B899)),ISNUMBER(SEARCH('[1]Lookup for use classification'!$I$9,B899)),ISNUMBER(SEARCH('[1]Lookup for use classification'!$J$9,B899)),ISNUMBER(SEARCH('[1]Lookup for use classification'!$K$9,B899))),'[1]Lookup for use classification'!$A$9,IF(OR(ISNUMBER(SEARCH('[1]Lookup for use classification'!$B$10,B899)),ISNUMBER(SEARCH('[1]Lookup for use classification'!$C$10,B899)),ISNUMBER(SEARCH('[1]Lookup for use classification'!$D$10,B899)),ISNUMBER(SEARCH('[1]Lookup for use classification'!$E$10,B899)),ISNUMBER(SEARCH('[1]Lookup for use classification'!$F$10,B899)),ISNUMBER(SEARCH('[1]Lookup for use classification'!$G$10,B899))),'[1]Lookup for use classification'!$A$10,IF(OR(ISNUMBER(SEARCH('[1]Lookup for use classification'!$B$11,B899)),ISNUMBER(SEARCH('[1]Lookup for use classification'!$C$11,B899))),'[1]Lookup for use classification'!$A$11,IF(OR(ISNUMBER(SEARCH('[1]Lookup for use classification'!$B$12,B899)),ISNUMBER(SEARCH('[1]Lookup for use classification'!$C$12,B899))),'[1]Lookup for use classification'!$A$12,IF(OR(ISNUMBER(SEARCH('[1]Lookup for use classification'!$B$13,B899)),ISNUMBER(SEARCH('[1]Lookup for use classification'!$C$13,B899)),ISNUMBER(SEARCH('[1]Lookup for use classification'!$D$13,B899)),,ISNUMBER(SEARCH('[1]Lookup for use classification'!$C$13,B899)),ISNUMBER(SEARCH('[1]Lookup for use classification'!$E$13,B899))),'[1]Lookup for use classification'!$A$13,IF(OR(ISNUMBER(SEARCH('[1]Lookup for use classification'!$B$14,B899)),ISNUMBER(SEARCH('[1]Lookup for use classification'!$C$14,B899))),'[1]Lookup for use classification'!$A$14,"Other"))))))))))))</f>
        <v>Public Assembly</v>
      </c>
      <c r="D899" s="57"/>
      <c r="E899" s="58"/>
      <c r="F899" s="58"/>
    </row>
    <row r="900" spans="1:6">
      <c r="A900" s="56" t="s">
        <v>1843</v>
      </c>
      <c r="B900" s="26" t="s">
        <v>1268</v>
      </c>
      <c r="C900" s="133" t="str">
        <f>IF(OR(ISNUMBER(SEARCH('[1]Lookup for use classification'!$B$1,B900)),ISNUMBER(SEARCH('[1]Lookup for use classification'!$C$1,B900)),ISNUMBER(SEARCH('[1]Lookup for use classification'!$D$1,B900)),ISNUMBER(SEARCH('[1]Lookup for use classification'!$E$1,B900))),'[1]Lookup for use classification'!$A$1,IF(ISNUMBER(SEARCH('[1]Lookup for use classification'!$B$2,B900)),'[1]Lookup for use classification'!$A$2,IF(ISNUMBER(SEARCH('[1]Lookup for use classification'!$B$3,B900)),'[1]Lookup for use classification'!$A$3,IF(OR(ISNUMBER(SEARCH('[1]Lookup for use classification'!$B$4,B900)),ISNUMBER(SEARCH('[1]Lookup for use classification'!$C$4,B900)),ISNUMBER(SEARCH('[1]Lookup for use classification'!$D$4,B900)),ISNUMBER(SEARCH('[1]Lookup for use classification'!$E$4,B900))),'[1]Lookup for use classification'!$A$4,IF(OR(ISNUMBER(SEARCH('[1]Lookup for use classification'!$B$5,B900)),ISNUMBER(SEARCH('[1]Lookup for use classification'!$C$5,B900)),ISNUMBER(SEARCH('[1]Lookup for use classification'!$D$5,B900))),'[1]Lookup for use classification'!$A$5,IF(OR(ISNUMBER(SEARCH('[1]Lookup for use classification'!$B$7,B900)),ISNUMBER(SEARCH('[1]Lookup for use classification'!$C$7,B900)),ISNUMBER(SEARCH('[1]Lookup for use classification'!$D$7,B900))),'[1]Lookup for use classification'!$A$7,IF(OR(ISNUMBER(SEARCH('[1]Lookup for use classification'!$B$9,B900)),ISNUMBER(SEARCH('[1]Lookup for use classification'!$C$9,B900)),ISNUMBER(SEARCH('[1]Lookup for use classification'!$D$9,B900)),ISNUMBER(SEARCH('[1]Lookup for use classification'!$E$9,B900)),ISNUMBER(SEARCH('[1]Lookup for use classification'!$F$9,B900)),ISNUMBER(SEARCH('[1]Lookup for use classification'!$G$9,B900)),ISNUMBER(SEARCH('[1]Lookup for use classification'!$H$9,B900)),ISNUMBER(SEARCH('[1]Lookup for use classification'!$I$9,B900)),ISNUMBER(SEARCH('[1]Lookup for use classification'!$J$9,B900)),ISNUMBER(SEARCH('[1]Lookup for use classification'!$K$9,B900))),'[1]Lookup for use classification'!$A$9,IF(OR(ISNUMBER(SEARCH('[1]Lookup for use classification'!$B$10,B900)),ISNUMBER(SEARCH('[1]Lookup for use classification'!$C$10,B900)),ISNUMBER(SEARCH('[1]Lookup for use classification'!$D$10,B900)),ISNUMBER(SEARCH('[1]Lookup for use classification'!$E$10,B900)),ISNUMBER(SEARCH('[1]Lookup for use classification'!$F$10,B900)),ISNUMBER(SEARCH('[1]Lookup for use classification'!$G$10,B900))),'[1]Lookup for use classification'!$A$10,IF(OR(ISNUMBER(SEARCH('[1]Lookup for use classification'!$B$11,B900)),ISNUMBER(SEARCH('[1]Lookup for use classification'!$C$11,B900))),'[1]Lookup for use classification'!$A$11,IF(OR(ISNUMBER(SEARCH('[1]Lookup for use classification'!$B$12,B900)),ISNUMBER(SEARCH('[1]Lookup for use classification'!$C$12,B900))),'[1]Lookup for use classification'!$A$12,IF(OR(ISNUMBER(SEARCH('[1]Lookup for use classification'!$B$13,B900)),ISNUMBER(SEARCH('[1]Lookup for use classification'!$C$13,B900)),ISNUMBER(SEARCH('[1]Lookup for use classification'!$D$13,B900)),,ISNUMBER(SEARCH('[1]Lookup for use classification'!$C$13,B900)),ISNUMBER(SEARCH('[1]Lookup for use classification'!$E$13,B900))),'[1]Lookup for use classification'!$A$13,IF(OR(ISNUMBER(SEARCH('[1]Lookup for use classification'!$B$14,B900)),ISNUMBER(SEARCH('[1]Lookup for use classification'!$C$14,B900))),'[1]Lookup for use classification'!$A$14,"Other"))))))))))))</f>
        <v>Other</v>
      </c>
      <c r="D900" s="57"/>
      <c r="E900" s="58"/>
      <c r="F900" s="58"/>
    </row>
    <row r="901" spans="1:6">
      <c r="A901" s="16" t="s">
        <v>998</v>
      </c>
      <c r="B901" s="38" t="s">
        <v>286</v>
      </c>
      <c r="C901" s="133" t="str">
        <f>IF(OR(ISNUMBER(SEARCH('[1]Lookup for use classification'!$B$1,B901)),ISNUMBER(SEARCH('[1]Lookup for use classification'!$C$1,B901)),ISNUMBER(SEARCH('[1]Lookup for use classification'!$D$1,B901)),ISNUMBER(SEARCH('[1]Lookup for use classification'!$E$1,B901))),'[1]Lookup for use classification'!$A$1,IF(ISNUMBER(SEARCH('[1]Lookup for use classification'!$B$2,B901)),'[1]Lookup for use classification'!$A$2,IF(ISNUMBER(SEARCH('[1]Lookup for use classification'!$B$3,B901)),'[1]Lookup for use classification'!$A$3,IF(OR(ISNUMBER(SEARCH('[1]Lookup for use classification'!$B$4,B901)),ISNUMBER(SEARCH('[1]Lookup for use classification'!$C$4,B901)),ISNUMBER(SEARCH('[1]Lookup for use classification'!$D$4,B901)),ISNUMBER(SEARCH('[1]Lookup for use classification'!$E$4,B901))),'[1]Lookup for use classification'!$A$4,IF(OR(ISNUMBER(SEARCH('[1]Lookup for use classification'!$B$5,B901)),ISNUMBER(SEARCH('[1]Lookup for use classification'!$C$5,B901)),ISNUMBER(SEARCH('[1]Lookup for use classification'!$D$5,B901))),'[1]Lookup for use classification'!$A$5,IF(OR(ISNUMBER(SEARCH('[1]Lookup for use classification'!$B$7,B901)),ISNUMBER(SEARCH('[1]Lookup for use classification'!$C$7,B901)),ISNUMBER(SEARCH('[1]Lookup for use classification'!$D$7,B901))),'[1]Lookup for use classification'!$A$7,IF(OR(ISNUMBER(SEARCH('[1]Lookup for use classification'!$B$9,B901)),ISNUMBER(SEARCH('[1]Lookup for use classification'!$C$9,B901)),ISNUMBER(SEARCH('[1]Lookup for use classification'!$D$9,B901)),ISNUMBER(SEARCH('[1]Lookup for use classification'!$E$9,B901)),ISNUMBER(SEARCH('[1]Lookup for use classification'!$F$9,B901)),ISNUMBER(SEARCH('[1]Lookup for use classification'!$G$9,B901)),ISNUMBER(SEARCH('[1]Lookup for use classification'!$H$9,B901)),ISNUMBER(SEARCH('[1]Lookup for use classification'!$I$9,B901)),ISNUMBER(SEARCH('[1]Lookup for use classification'!$J$9,B901)),ISNUMBER(SEARCH('[1]Lookup for use classification'!$K$9,B901))),'[1]Lookup for use classification'!$A$9,IF(OR(ISNUMBER(SEARCH('[1]Lookup for use classification'!$B$10,B901)),ISNUMBER(SEARCH('[1]Lookup for use classification'!$C$10,B901)),ISNUMBER(SEARCH('[1]Lookup for use classification'!$D$10,B901)),ISNUMBER(SEARCH('[1]Lookup for use classification'!$E$10,B901)),ISNUMBER(SEARCH('[1]Lookup for use classification'!$F$10,B901)),ISNUMBER(SEARCH('[1]Lookup for use classification'!$G$10,B901))),'[1]Lookup for use classification'!$A$10,IF(OR(ISNUMBER(SEARCH('[1]Lookup for use classification'!$B$11,B901)),ISNUMBER(SEARCH('[1]Lookup for use classification'!$C$11,B901))),'[1]Lookup for use classification'!$A$11,IF(OR(ISNUMBER(SEARCH('[1]Lookup for use classification'!$B$12,B901)),ISNUMBER(SEARCH('[1]Lookup for use classification'!$C$12,B901))),'[1]Lookup for use classification'!$A$12,IF(OR(ISNUMBER(SEARCH('[1]Lookup for use classification'!$B$13,B901)),ISNUMBER(SEARCH('[1]Lookup for use classification'!$C$13,B901)),ISNUMBER(SEARCH('[1]Lookup for use classification'!$D$13,B901)),,ISNUMBER(SEARCH('[1]Lookup for use classification'!$C$13,B901)),ISNUMBER(SEARCH('[1]Lookup for use classification'!$E$13,B901))),'[1]Lookup for use classification'!$A$13,IF(OR(ISNUMBER(SEARCH('[1]Lookup for use classification'!$B$14,B901)),ISNUMBER(SEARCH('[1]Lookup for use classification'!$C$14,B901))),'[1]Lookup for use classification'!$A$14,"Other"))))))))))))</f>
        <v>Public Assembly</v>
      </c>
      <c r="D901" s="39"/>
      <c r="E901" s="41"/>
      <c r="F901" s="41"/>
    </row>
    <row r="902" spans="1:6">
      <c r="A902" s="16" t="s">
        <v>998</v>
      </c>
      <c r="B902" s="38" t="s">
        <v>996</v>
      </c>
      <c r="C902" s="133" t="str">
        <f>IF(OR(ISNUMBER(SEARCH('[1]Lookup for use classification'!$B$1,B902)),ISNUMBER(SEARCH('[1]Lookup for use classification'!$C$1,B902)),ISNUMBER(SEARCH('[1]Lookup for use classification'!$D$1,B902)),ISNUMBER(SEARCH('[1]Lookup for use classification'!$E$1,B902))),'[1]Lookup for use classification'!$A$1,IF(ISNUMBER(SEARCH('[1]Lookup for use classification'!$B$2,B902)),'[1]Lookup for use classification'!$A$2,IF(ISNUMBER(SEARCH('[1]Lookup for use classification'!$B$3,B902)),'[1]Lookup for use classification'!$A$3,IF(OR(ISNUMBER(SEARCH('[1]Lookup for use classification'!$B$4,B902)),ISNUMBER(SEARCH('[1]Lookup for use classification'!$C$4,B902)),ISNUMBER(SEARCH('[1]Lookup for use classification'!$D$4,B902)),ISNUMBER(SEARCH('[1]Lookup for use classification'!$E$4,B902))),'[1]Lookup for use classification'!$A$4,IF(OR(ISNUMBER(SEARCH('[1]Lookup for use classification'!$B$5,B902)),ISNUMBER(SEARCH('[1]Lookup for use classification'!$C$5,B902)),ISNUMBER(SEARCH('[1]Lookup for use classification'!$D$5,B902))),'[1]Lookup for use classification'!$A$5,IF(OR(ISNUMBER(SEARCH('[1]Lookup for use classification'!$B$7,B902)),ISNUMBER(SEARCH('[1]Lookup for use classification'!$C$7,B902)),ISNUMBER(SEARCH('[1]Lookup for use classification'!$D$7,B902))),'[1]Lookup for use classification'!$A$7,IF(OR(ISNUMBER(SEARCH('[1]Lookup for use classification'!$B$9,B902)),ISNUMBER(SEARCH('[1]Lookup for use classification'!$C$9,B902)),ISNUMBER(SEARCH('[1]Lookup for use classification'!$D$9,B902)),ISNUMBER(SEARCH('[1]Lookup for use classification'!$E$9,B902)),ISNUMBER(SEARCH('[1]Lookup for use classification'!$F$9,B902)),ISNUMBER(SEARCH('[1]Lookup for use classification'!$G$9,B902)),ISNUMBER(SEARCH('[1]Lookup for use classification'!$H$9,B902)),ISNUMBER(SEARCH('[1]Lookup for use classification'!$I$9,B902)),ISNUMBER(SEARCH('[1]Lookup for use classification'!$J$9,B902)),ISNUMBER(SEARCH('[1]Lookup for use classification'!$K$9,B902))),'[1]Lookup for use classification'!$A$9,IF(OR(ISNUMBER(SEARCH('[1]Lookup for use classification'!$B$10,B902)),ISNUMBER(SEARCH('[1]Lookup for use classification'!$C$10,B902)),ISNUMBER(SEARCH('[1]Lookup for use classification'!$D$10,B902)),ISNUMBER(SEARCH('[1]Lookup for use classification'!$E$10,B902)),ISNUMBER(SEARCH('[1]Lookup for use classification'!$F$10,B902)),ISNUMBER(SEARCH('[1]Lookup for use classification'!$G$10,B902))),'[1]Lookup for use classification'!$A$10,IF(OR(ISNUMBER(SEARCH('[1]Lookup for use classification'!$B$11,B902)),ISNUMBER(SEARCH('[1]Lookup for use classification'!$C$11,B902))),'[1]Lookup for use classification'!$A$11,IF(OR(ISNUMBER(SEARCH('[1]Lookup for use classification'!$B$12,B902)),ISNUMBER(SEARCH('[1]Lookup for use classification'!$C$12,B902))),'[1]Lookup for use classification'!$A$12,IF(OR(ISNUMBER(SEARCH('[1]Lookup for use classification'!$B$13,B902)),ISNUMBER(SEARCH('[1]Lookup for use classification'!$C$13,B902)),ISNUMBER(SEARCH('[1]Lookup for use classification'!$D$13,B902)),,ISNUMBER(SEARCH('[1]Lookup for use classification'!$C$13,B902)),ISNUMBER(SEARCH('[1]Lookup for use classification'!$E$13,B902))),'[1]Lookup for use classification'!$A$13,IF(OR(ISNUMBER(SEARCH('[1]Lookup for use classification'!$B$14,B902)),ISNUMBER(SEARCH('[1]Lookup for use classification'!$C$14,B902))),'[1]Lookup for use classification'!$A$14,"Other"))))))))))))</f>
        <v>Education - K - 12</v>
      </c>
      <c r="D902" s="39">
        <v>7600</v>
      </c>
      <c r="E902" s="41"/>
      <c r="F902" s="41"/>
    </row>
    <row r="903" spans="1:6">
      <c r="A903" s="16" t="s">
        <v>998</v>
      </c>
      <c r="B903" s="38" t="s">
        <v>997</v>
      </c>
      <c r="C903" s="133" t="str">
        <f>IF(OR(ISNUMBER(SEARCH('[1]Lookup for use classification'!$B$1,B903)),ISNUMBER(SEARCH('[1]Lookup for use classification'!$C$1,B903)),ISNUMBER(SEARCH('[1]Lookup for use classification'!$D$1,B903)),ISNUMBER(SEARCH('[1]Lookup for use classification'!$E$1,B903))),'[1]Lookup for use classification'!$A$1,IF(ISNUMBER(SEARCH('[1]Lookup for use classification'!$B$2,B903)),'[1]Lookup for use classification'!$A$2,IF(ISNUMBER(SEARCH('[1]Lookup for use classification'!$B$3,B903)),'[1]Lookup for use classification'!$A$3,IF(OR(ISNUMBER(SEARCH('[1]Lookup for use classification'!$B$4,B903)),ISNUMBER(SEARCH('[1]Lookup for use classification'!$C$4,B903)),ISNUMBER(SEARCH('[1]Lookup for use classification'!$D$4,B903)),ISNUMBER(SEARCH('[1]Lookup for use classification'!$E$4,B903))),'[1]Lookup for use classification'!$A$4,IF(OR(ISNUMBER(SEARCH('[1]Lookup for use classification'!$B$5,B903)),ISNUMBER(SEARCH('[1]Lookup for use classification'!$C$5,B903)),ISNUMBER(SEARCH('[1]Lookup for use classification'!$D$5,B903))),'[1]Lookup for use classification'!$A$5,IF(OR(ISNUMBER(SEARCH('[1]Lookup for use classification'!$B$7,B903)),ISNUMBER(SEARCH('[1]Lookup for use classification'!$C$7,B903)),ISNUMBER(SEARCH('[1]Lookup for use classification'!$D$7,B903))),'[1]Lookup for use classification'!$A$7,IF(OR(ISNUMBER(SEARCH('[1]Lookup for use classification'!$B$9,B903)),ISNUMBER(SEARCH('[1]Lookup for use classification'!$C$9,B903)),ISNUMBER(SEARCH('[1]Lookup for use classification'!$D$9,B903)),ISNUMBER(SEARCH('[1]Lookup for use classification'!$E$9,B903)),ISNUMBER(SEARCH('[1]Lookup for use classification'!$F$9,B903)),ISNUMBER(SEARCH('[1]Lookup for use classification'!$G$9,B903)),ISNUMBER(SEARCH('[1]Lookup for use classification'!$H$9,B903)),ISNUMBER(SEARCH('[1]Lookup for use classification'!$I$9,B903)),ISNUMBER(SEARCH('[1]Lookup for use classification'!$J$9,B903)),ISNUMBER(SEARCH('[1]Lookup for use classification'!$K$9,B903))),'[1]Lookup for use classification'!$A$9,IF(OR(ISNUMBER(SEARCH('[1]Lookup for use classification'!$B$10,B903)),ISNUMBER(SEARCH('[1]Lookup for use classification'!$C$10,B903)),ISNUMBER(SEARCH('[1]Lookup for use classification'!$D$10,B903)),ISNUMBER(SEARCH('[1]Lookup for use classification'!$E$10,B903)),ISNUMBER(SEARCH('[1]Lookup for use classification'!$F$10,B903)),ISNUMBER(SEARCH('[1]Lookup for use classification'!$G$10,B903))),'[1]Lookup for use classification'!$A$10,IF(OR(ISNUMBER(SEARCH('[1]Lookup for use classification'!$B$11,B903)),ISNUMBER(SEARCH('[1]Lookup for use classification'!$C$11,B903))),'[1]Lookup for use classification'!$A$11,IF(OR(ISNUMBER(SEARCH('[1]Lookup for use classification'!$B$12,B903)),ISNUMBER(SEARCH('[1]Lookup for use classification'!$C$12,B903))),'[1]Lookup for use classification'!$A$12,IF(OR(ISNUMBER(SEARCH('[1]Lookup for use classification'!$B$13,B903)),ISNUMBER(SEARCH('[1]Lookup for use classification'!$C$13,B903)),ISNUMBER(SEARCH('[1]Lookup for use classification'!$D$13,B903)),,ISNUMBER(SEARCH('[1]Lookup for use classification'!$C$13,B903)),ISNUMBER(SEARCH('[1]Lookup for use classification'!$E$13,B903))),'[1]Lookup for use classification'!$A$13,IF(OR(ISNUMBER(SEARCH('[1]Lookup for use classification'!$B$14,B903)),ISNUMBER(SEARCH('[1]Lookup for use classification'!$C$14,B903))),'[1]Lookup for use classification'!$A$14,"Other"))))))))))))</f>
        <v>Office</v>
      </c>
      <c r="D903" s="39"/>
      <c r="E903" s="41"/>
      <c r="F903" s="41"/>
    </row>
    <row r="904" spans="1:6">
      <c r="A904" s="16" t="s">
        <v>1005</v>
      </c>
      <c r="B904" s="38" t="s">
        <v>44</v>
      </c>
      <c r="C904" s="133" t="str">
        <f>IF(OR(ISNUMBER(SEARCH('[1]Lookup for use classification'!$B$1,B904)),ISNUMBER(SEARCH('[1]Lookup for use classification'!$C$1,B904)),ISNUMBER(SEARCH('[1]Lookup for use classification'!$D$1,B904)),ISNUMBER(SEARCH('[1]Lookup for use classification'!$E$1,B904))),'[1]Lookup for use classification'!$A$1,IF(ISNUMBER(SEARCH('[1]Lookup for use classification'!$B$2,B904)),'[1]Lookup for use classification'!$A$2,IF(ISNUMBER(SEARCH('[1]Lookup for use classification'!$B$3,B904)),'[1]Lookup for use classification'!$A$3,IF(OR(ISNUMBER(SEARCH('[1]Lookup for use classification'!$B$4,B904)),ISNUMBER(SEARCH('[1]Lookup for use classification'!$C$4,B904)),ISNUMBER(SEARCH('[1]Lookup for use classification'!$D$4,B904)),ISNUMBER(SEARCH('[1]Lookup for use classification'!$E$4,B904))),'[1]Lookup for use classification'!$A$4,IF(OR(ISNUMBER(SEARCH('[1]Lookup for use classification'!$B$5,B904)),ISNUMBER(SEARCH('[1]Lookup for use classification'!$C$5,B904)),ISNUMBER(SEARCH('[1]Lookup for use classification'!$D$5,B904))),'[1]Lookup for use classification'!$A$5,IF(OR(ISNUMBER(SEARCH('[1]Lookup for use classification'!$B$7,B904)),ISNUMBER(SEARCH('[1]Lookup for use classification'!$C$7,B904)),ISNUMBER(SEARCH('[1]Lookup for use classification'!$D$7,B904))),'[1]Lookup for use classification'!$A$7,IF(OR(ISNUMBER(SEARCH('[1]Lookup for use classification'!$B$9,B904)),ISNUMBER(SEARCH('[1]Lookup for use classification'!$C$9,B904)),ISNUMBER(SEARCH('[1]Lookup for use classification'!$D$9,B904)),ISNUMBER(SEARCH('[1]Lookup for use classification'!$E$9,B904)),ISNUMBER(SEARCH('[1]Lookup for use classification'!$F$9,B904)),ISNUMBER(SEARCH('[1]Lookup for use classification'!$G$9,B904)),ISNUMBER(SEARCH('[1]Lookup for use classification'!$H$9,B904)),ISNUMBER(SEARCH('[1]Lookup for use classification'!$I$9,B904)),ISNUMBER(SEARCH('[1]Lookup for use classification'!$J$9,B904)),ISNUMBER(SEARCH('[1]Lookup for use classification'!$K$9,B904))),'[1]Lookup for use classification'!$A$9,IF(OR(ISNUMBER(SEARCH('[1]Lookup for use classification'!$B$10,B904)),ISNUMBER(SEARCH('[1]Lookup for use classification'!$C$10,B904)),ISNUMBER(SEARCH('[1]Lookup for use classification'!$D$10,B904)),ISNUMBER(SEARCH('[1]Lookup for use classification'!$E$10,B904)),ISNUMBER(SEARCH('[1]Lookup for use classification'!$F$10,B904)),ISNUMBER(SEARCH('[1]Lookup for use classification'!$G$10,B904))),'[1]Lookup for use classification'!$A$10,IF(OR(ISNUMBER(SEARCH('[1]Lookup for use classification'!$B$11,B904)),ISNUMBER(SEARCH('[1]Lookup for use classification'!$C$11,B904))),'[1]Lookup for use classification'!$A$11,IF(OR(ISNUMBER(SEARCH('[1]Lookup for use classification'!$B$12,B904)),ISNUMBER(SEARCH('[1]Lookup for use classification'!$C$12,B904))),'[1]Lookup for use classification'!$A$12,IF(OR(ISNUMBER(SEARCH('[1]Lookup for use classification'!$B$13,B904)),ISNUMBER(SEARCH('[1]Lookup for use classification'!$C$13,B904)),ISNUMBER(SEARCH('[1]Lookup for use classification'!$D$13,B904)),,ISNUMBER(SEARCH('[1]Lookup for use classification'!$C$13,B904)),ISNUMBER(SEARCH('[1]Lookup for use classification'!$E$13,B904))),'[1]Lookup for use classification'!$A$13,IF(OR(ISNUMBER(SEARCH('[1]Lookup for use classification'!$B$14,B904)),ISNUMBER(SEARCH('[1]Lookup for use classification'!$C$14,B904))),'[1]Lookup for use classification'!$A$14,"Other"))))))))))))</f>
        <v>Other</v>
      </c>
      <c r="D904" s="39">
        <v>96</v>
      </c>
      <c r="E904" s="41"/>
      <c r="F904" s="41"/>
    </row>
    <row r="905" spans="1:6">
      <c r="A905" s="16" t="s">
        <v>1005</v>
      </c>
      <c r="B905" s="17" t="s">
        <v>22</v>
      </c>
      <c r="C905" s="133" t="str">
        <f>IF(OR(ISNUMBER(SEARCH('[1]Lookup for use classification'!$B$1,B905)),ISNUMBER(SEARCH('[1]Lookup for use classification'!$C$1,B905)),ISNUMBER(SEARCH('[1]Lookup for use classification'!$D$1,B905)),ISNUMBER(SEARCH('[1]Lookup for use classification'!$E$1,B905))),'[1]Lookup for use classification'!$A$1,IF(ISNUMBER(SEARCH('[1]Lookup for use classification'!$B$2,B905)),'[1]Lookup for use classification'!$A$2,IF(ISNUMBER(SEARCH('[1]Lookup for use classification'!$B$3,B905)),'[1]Lookup for use classification'!$A$3,IF(OR(ISNUMBER(SEARCH('[1]Lookup for use classification'!$B$4,B905)),ISNUMBER(SEARCH('[1]Lookup for use classification'!$C$4,B905)),ISNUMBER(SEARCH('[1]Lookup for use classification'!$D$4,B905)),ISNUMBER(SEARCH('[1]Lookup for use classification'!$E$4,B905))),'[1]Lookup for use classification'!$A$4,IF(OR(ISNUMBER(SEARCH('[1]Lookup for use classification'!$B$5,B905)),ISNUMBER(SEARCH('[1]Lookup for use classification'!$C$5,B905)),ISNUMBER(SEARCH('[1]Lookup for use classification'!$D$5,B905))),'[1]Lookup for use classification'!$A$5,IF(OR(ISNUMBER(SEARCH('[1]Lookup for use classification'!$B$7,B905)),ISNUMBER(SEARCH('[1]Lookup for use classification'!$C$7,B905)),ISNUMBER(SEARCH('[1]Lookup for use classification'!$D$7,B905))),'[1]Lookup for use classification'!$A$7,IF(OR(ISNUMBER(SEARCH('[1]Lookup for use classification'!$B$9,B905)),ISNUMBER(SEARCH('[1]Lookup for use classification'!$C$9,B905)),ISNUMBER(SEARCH('[1]Lookup for use classification'!$D$9,B905)),ISNUMBER(SEARCH('[1]Lookup for use classification'!$E$9,B905)),ISNUMBER(SEARCH('[1]Lookup for use classification'!$F$9,B905)),ISNUMBER(SEARCH('[1]Lookup for use classification'!$G$9,B905)),ISNUMBER(SEARCH('[1]Lookup for use classification'!$H$9,B905)),ISNUMBER(SEARCH('[1]Lookup for use classification'!$I$9,B905)),ISNUMBER(SEARCH('[1]Lookup for use classification'!$J$9,B905)),ISNUMBER(SEARCH('[1]Lookup for use classification'!$K$9,B905))),'[1]Lookup for use classification'!$A$9,IF(OR(ISNUMBER(SEARCH('[1]Lookup for use classification'!$B$10,B905)),ISNUMBER(SEARCH('[1]Lookup for use classification'!$C$10,B905)),ISNUMBER(SEARCH('[1]Lookup for use classification'!$D$10,B905)),ISNUMBER(SEARCH('[1]Lookup for use classification'!$E$10,B905)),ISNUMBER(SEARCH('[1]Lookup for use classification'!$F$10,B905)),ISNUMBER(SEARCH('[1]Lookup for use classification'!$G$10,B905))),'[1]Lookup for use classification'!$A$10,IF(OR(ISNUMBER(SEARCH('[1]Lookup for use classification'!$B$11,B905)),ISNUMBER(SEARCH('[1]Lookup for use classification'!$C$11,B905))),'[1]Lookup for use classification'!$A$11,IF(OR(ISNUMBER(SEARCH('[1]Lookup for use classification'!$B$12,B905)),ISNUMBER(SEARCH('[1]Lookup for use classification'!$C$12,B905))),'[1]Lookup for use classification'!$A$12,IF(OR(ISNUMBER(SEARCH('[1]Lookup for use classification'!$B$13,B905)),ISNUMBER(SEARCH('[1]Lookup for use classification'!$C$13,B905)),ISNUMBER(SEARCH('[1]Lookup for use classification'!$D$13,B905)),,ISNUMBER(SEARCH('[1]Lookup for use classification'!$C$13,B905)),ISNUMBER(SEARCH('[1]Lookup for use classification'!$E$13,B905))),'[1]Lookup for use classification'!$A$13,IF(OR(ISNUMBER(SEARCH('[1]Lookup for use classification'!$B$14,B905)),ISNUMBER(SEARCH('[1]Lookup for use classification'!$C$14,B905))),'[1]Lookup for use classification'!$A$14,"Other"))))))))))))</f>
        <v>Public Safety</v>
      </c>
      <c r="D905" s="18"/>
      <c r="E905" s="19"/>
      <c r="F905" s="19"/>
    </row>
    <row r="906" spans="1:6">
      <c r="A906" s="16" t="s">
        <v>1005</v>
      </c>
      <c r="B906" s="17" t="s">
        <v>999</v>
      </c>
      <c r="C906" s="133" t="str">
        <f>IF(OR(ISNUMBER(SEARCH('[1]Lookup for use classification'!$B$1,B906)),ISNUMBER(SEARCH('[1]Lookup for use classification'!$C$1,B906)),ISNUMBER(SEARCH('[1]Lookup for use classification'!$D$1,B906)),ISNUMBER(SEARCH('[1]Lookup for use classification'!$E$1,B906))),'[1]Lookup for use classification'!$A$1,IF(ISNUMBER(SEARCH('[1]Lookup for use classification'!$B$2,B906)),'[1]Lookup for use classification'!$A$2,IF(ISNUMBER(SEARCH('[1]Lookup for use classification'!$B$3,B906)),'[1]Lookup for use classification'!$A$3,IF(OR(ISNUMBER(SEARCH('[1]Lookup for use classification'!$B$4,B906)),ISNUMBER(SEARCH('[1]Lookup for use classification'!$C$4,B906)),ISNUMBER(SEARCH('[1]Lookup for use classification'!$D$4,B906)),ISNUMBER(SEARCH('[1]Lookup for use classification'!$E$4,B906))),'[1]Lookup for use classification'!$A$4,IF(OR(ISNUMBER(SEARCH('[1]Lookup for use classification'!$B$5,B906)),ISNUMBER(SEARCH('[1]Lookup for use classification'!$C$5,B906)),ISNUMBER(SEARCH('[1]Lookup for use classification'!$D$5,B906))),'[1]Lookup for use classification'!$A$5,IF(OR(ISNUMBER(SEARCH('[1]Lookup for use classification'!$B$7,B906)),ISNUMBER(SEARCH('[1]Lookup for use classification'!$C$7,B906)),ISNUMBER(SEARCH('[1]Lookup for use classification'!$D$7,B906))),'[1]Lookup for use classification'!$A$7,IF(OR(ISNUMBER(SEARCH('[1]Lookup for use classification'!$B$9,B906)),ISNUMBER(SEARCH('[1]Lookup for use classification'!$C$9,B906)),ISNUMBER(SEARCH('[1]Lookup for use classification'!$D$9,B906)),ISNUMBER(SEARCH('[1]Lookup for use classification'!$E$9,B906)),ISNUMBER(SEARCH('[1]Lookup for use classification'!$F$9,B906)),ISNUMBER(SEARCH('[1]Lookup for use classification'!$G$9,B906)),ISNUMBER(SEARCH('[1]Lookup for use classification'!$H$9,B906)),ISNUMBER(SEARCH('[1]Lookup for use classification'!$I$9,B906)),ISNUMBER(SEARCH('[1]Lookup for use classification'!$J$9,B906)),ISNUMBER(SEARCH('[1]Lookup for use classification'!$K$9,B906))),'[1]Lookup for use classification'!$A$9,IF(OR(ISNUMBER(SEARCH('[1]Lookup for use classification'!$B$10,B906)),ISNUMBER(SEARCH('[1]Lookup for use classification'!$C$10,B906)),ISNUMBER(SEARCH('[1]Lookup for use classification'!$D$10,B906)),ISNUMBER(SEARCH('[1]Lookup for use classification'!$E$10,B906)),ISNUMBER(SEARCH('[1]Lookup for use classification'!$F$10,B906)),ISNUMBER(SEARCH('[1]Lookup for use classification'!$G$10,B906))),'[1]Lookup for use classification'!$A$10,IF(OR(ISNUMBER(SEARCH('[1]Lookup for use classification'!$B$11,B906)),ISNUMBER(SEARCH('[1]Lookup for use classification'!$C$11,B906))),'[1]Lookup for use classification'!$A$11,IF(OR(ISNUMBER(SEARCH('[1]Lookup for use classification'!$B$12,B906)),ISNUMBER(SEARCH('[1]Lookup for use classification'!$C$12,B906))),'[1]Lookup for use classification'!$A$12,IF(OR(ISNUMBER(SEARCH('[1]Lookup for use classification'!$B$13,B906)),ISNUMBER(SEARCH('[1]Lookup for use classification'!$C$13,B906)),ISNUMBER(SEARCH('[1]Lookup for use classification'!$D$13,B906)),,ISNUMBER(SEARCH('[1]Lookup for use classification'!$C$13,B906)),ISNUMBER(SEARCH('[1]Lookup for use classification'!$E$13,B906))),'[1]Lookup for use classification'!$A$13,IF(OR(ISNUMBER(SEARCH('[1]Lookup for use classification'!$B$14,B906)),ISNUMBER(SEARCH('[1]Lookup for use classification'!$C$14,B906))),'[1]Lookup for use classification'!$A$14,"Other"))))))))))))</f>
        <v>Other</v>
      </c>
      <c r="D906" s="18"/>
      <c r="E906" s="19"/>
      <c r="F906" s="19"/>
    </row>
    <row r="907" spans="1:6">
      <c r="A907" s="16" t="s">
        <v>1005</v>
      </c>
      <c r="B907" s="17" t="s">
        <v>158</v>
      </c>
      <c r="C907" s="133" t="str">
        <f>IF(OR(ISNUMBER(SEARCH('[1]Lookup for use classification'!$B$1,B907)),ISNUMBER(SEARCH('[1]Lookup for use classification'!$C$1,B907)),ISNUMBER(SEARCH('[1]Lookup for use classification'!$D$1,B907)),ISNUMBER(SEARCH('[1]Lookup for use classification'!$E$1,B907))),'[1]Lookup for use classification'!$A$1,IF(ISNUMBER(SEARCH('[1]Lookup for use classification'!$B$2,B907)),'[1]Lookup for use classification'!$A$2,IF(ISNUMBER(SEARCH('[1]Lookup for use classification'!$B$3,B907)),'[1]Lookup for use classification'!$A$3,IF(OR(ISNUMBER(SEARCH('[1]Lookup for use classification'!$B$4,B907)),ISNUMBER(SEARCH('[1]Lookup for use classification'!$C$4,B907)),ISNUMBER(SEARCH('[1]Lookup for use classification'!$D$4,B907)),ISNUMBER(SEARCH('[1]Lookup for use classification'!$E$4,B907))),'[1]Lookup for use classification'!$A$4,IF(OR(ISNUMBER(SEARCH('[1]Lookup for use classification'!$B$5,B907)),ISNUMBER(SEARCH('[1]Lookup for use classification'!$C$5,B907)),ISNUMBER(SEARCH('[1]Lookup for use classification'!$D$5,B907))),'[1]Lookup for use classification'!$A$5,IF(OR(ISNUMBER(SEARCH('[1]Lookup for use classification'!$B$7,B907)),ISNUMBER(SEARCH('[1]Lookup for use classification'!$C$7,B907)),ISNUMBER(SEARCH('[1]Lookup for use classification'!$D$7,B907))),'[1]Lookup for use classification'!$A$7,IF(OR(ISNUMBER(SEARCH('[1]Lookup for use classification'!$B$9,B907)),ISNUMBER(SEARCH('[1]Lookup for use classification'!$C$9,B907)),ISNUMBER(SEARCH('[1]Lookup for use classification'!$D$9,B907)),ISNUMBER(SEARCH('[1]Lookup for use classification'!$E$9,B907)),ISNUMBER(SEARCH('[1]Lookup for use classification'!$F$9,B907)),ISNUMBER(SEARCH('[1]Lookup for use classification'!$G$9,B907)),ISNUMBER(SEARCH('[1]Lookup for use classification'!$H$9,B907)),ISNUMBER(SEARCH('[1]Lookup for use classification'!$I$9,B907)),ISNUMBER(SEARCH('[1]Lookup for use classification'!$J$9,B907)),ISNUMBER(SEARCH('[1]Lookup for use classification'!$K$9,B907))),'[1]Lookup for use classification'!$A$9,IF(OR(ISNUMBER(SEARCH('[1]Lookup for use classification'!$B$10,B907)),ISNUMBER(SEARCH('[1]Lookup for use classification'!$C$10,B907)),ISNUMBER(SEARCH('[1]Lookup for use classification'!$D$10,B907)),ISNUMBER(SEARCH('[1]Lookup for use classification'!$E$10,B907)),ISNUMBER(SEARCH('[1]Lookup for use classification'!$F$10,B907)),ISNUMBER(SEARCH('[1]Lookup for use classification'!$G$10,B907))),'[1]Lookup for use classification'!$A$10,IF(OR(ISNUMBER(SEARCH('[1]Lookup for use classification'!$B$11,B907)),ISNUMBER(SEARCH('[1]Lookup for use classification'!$C$11,B907))),'[1]Lookup for use classification'!$A$11,IF(OR(ISNUMBER(SEARCH('[1]Lookup for use classification'!$B$12,B907)),ISNUMBER(SEARCH('[1]Lookup for use classification'!$C$12,B907))),'[1]Lookup for use classification'!$A$12,IF(OR(ISNUMBER(SEARCH('[1]Lookup for use classification'!$B$13,B907)),ISNUMBER(SEARCH('[1]Lookup for use classification'!$C$13,B907)),ISNUMBER(SEARCH('[1]Lookup for use classification'!$D$13,B907)),,ISNUMBER(SEARCH('[1]Lookup for use classification'!$C$13,B907)),ISNUMBER(SEARCH('[1]Lookup for use classification'!$E$13,B907))),'[1]Lookup for use classification'!$A$13,IF(OR(ISNUMBER(SEARCH('[1]Lookup for use classification'!$B$14,B907)),ISNUMBER(SEARCH('[1]Lookup for use classification'!$C$14,B907))),'[1]Lookup for use classification'!$A$14,"Other"))))))))))))</f>
        <v>Public Assembly</v>
      </c>
      <c r="D907" s="18"/>
      <c r="E907" s="19"/>
      <c r="F907" s="19"/>
    </row>
    <row r="908" spans="1:6">
      <c r="A908" s="16" t="s">
        <v>1005</v>
      </c>
      <c r="B908" s="38" t="s">
        <v>5</v>
      </c>
      <c r="C908" s="133" t="str">
        <f>IF(OR(ISNUMBER(SEARCH('[1]Lookup for use classification'!$B$1,B908)),ISNUMBER(SEARCH('[1]Lookup for use classification'!$C$1,B908)),ISNUMBER(SEARCH('[1]Lookup for use classification'!$D$1,B908)),ISNUMBER(SEARCH('[1]Lookup for use classification'!$E$1,B908))),'[1]Lookup for use classification'!$A$1,IF(ISNUMBER(SEARCH('[1]Lookup for use classification'!$B$2,B908)),'[1]Lookup for use classification'!$A$2,IF(ISNUMBER(SEARCH('[1]Lookup for use classification'!$B$3,B908)),'[1]Lookup for use classification'!$A$3,IF(OR(ISNUMBER(SEARCH('[1]Lookup for use classification'!$B$4,B908)),ISNUMBER(SEARCH('[1]Lookup for use classification'!$C$4,B908)),ISNUMBER(SEARCH('[1]Lookup for use classification'!$D$4,B908)),ISNUMBER(SEARCH('[1]Lookup for use classification'!$E$4,B908))),'[1]Lookup for use classification'!$A$4,IF(OR(ISNUMBER(SEARCH('[1]Lookup for use classification'!$B$5,B908)),ISNUMBER(SEARCH('[1]Lookup for use classification'!$C$5,B908)),ISNUMBER(SEARCH('[1]Lookup for use classification'!$D$5,B908))),'[1]Lookup for use classification'!$A$5,IF(OR(ISNUMBER(SEARCH('[1]Lookup for use classification'!$B$7,B908)),ISNUMBER(SEARCH('[1]Lookup for use classification'!$C$7,B908)),ISNUMBER(SEARCH('[1]Lookup for use classification'!$D$7,B908))),'[1]Lookup for use classification'!$A$7,IF(OR(ISNUMBER(SEARCH('[1]Lookup for use classification'!$B$9,B908)),ISNUMBER(SEARCH('[1]Lookup for use classification'!$C$9,B908)),ISNUMBER(SEARCH('[1]Lookup for use classification'!$D$9,B908)),ISNUMBER(SEARCH('[1]Lookup for use classification'!$E$9,B908)),ISNUMBER(SEARCH('[1]Lookup for use classification'!$F$9,B908)),ISNUMBER(SEARCH('[1]Lookup for use classification'!$G$9,B908)),ISNUMBER(SEARCH('[1]Lookup for use classification'!$H$9,B908)),ISNUMBER(SEARCH('[1]Lookup for use classification'!$I$9,B908)),ISNUMBER(SEARCH('[1]Lookup for use classification'!$J$9,B908)),ISNUMBER(SEARCH('[1]Lookup for use classification'!$K$9,B908))),'[1]Lookup for use classification'!$A$9,IF(OR(ISNUMBER(SEARCH('[1]Lookup for use classification'!$B$10,B908)),ISNUMBER(SEARCH('[1]Lookup for use classification'!$C$10,B908)),ISNUMBER(SEARCH('[1]Lookup for use classification'!$D$10,B908)),ISNUMBER(SEARCH('[1]Lookup for use classification'!$E$10,B908)),ISNUMBER(SEARCH('[1]Lookup for use classification'!$F$10,B908)),ISNUMBER(SEARCH('[1]Lookup for use classification'!$G$10,B908))),'[1]Lookup for use classification'!$A$10,IF(OR(ISNUMBER(SEARCH('[1]Lookup for use classification'!$B$11,B908)),ISNUMBER(SEARCH('[1]Lookup for use classification'!$C$11,B908))),'[1]Lookup for use classification'!$A$11,IF(OR(ISNUMBER(SEARCH('[1]Lookup for use classification'!$B$12,B908)),ISNUMBER(SEARCH('[1]Lookup for use classification'!$C$12,B908))),'[1]Lookup for use classification'!$A$12,IF(OR(ISNUMBER(SEARCH('[1]Lookup for use classification'!$B$13,B908)),ISNUMBER(SEARCH('[1]Lookup for use classification'!$C$13,B908)),ISNUMBER(SEARCH('[1]Lookup for use classification'!$D$13,B908)),,ISNUMBER(SEARCH('[1]Lookup for use classification'!$C$13,B908)),ISNUMBER(SEARCH('[1]Lookup for use classification'!$E$13,B908))),'[1]Lookup for use classification'!$A$13,IF(OR(ISNUMBER(SEARCH('[1]Lookup for use classification'!$B$14,B908)),ISNUMBER(SEARCH('[1]Lookup for use classification'!$C$14,B908))),'[1]Lookup for use classification'!$A$14,"Other"))))))))))))</f>
        <v>Office</v>
      </c>
      <c r="D908" s="39">
        <v>770</v>
      </c>
      <c r="E908" s="41" t="s">
        <v>827</v>
      </c>
      <c r="F908" s="41"/>
    </row>
    <row r="909" spans="1:6">
      <c r="A909" s="16" t="s">
        <v>1005</v>
      </c>
      <c r="B909" s="38" t="s">
        <v>286</v>
      </c>
      <c r="C909" s="133" t="str">
        <f>IF(OR(ISNUMBER(SEARCH('[1]Lookup for use classification'!$B$1,B909)),ISNUMBER(SEARCH('[1]Lookup for use classification'!$C$1,B909)),ISNUMBER(SEARCH('[1]Lookup for use classification'!$D$1,B909)),ISNUMBER(SEARCH('[1]Lookup for use classification'!$E$1,B909))),'[1]Lookup for use classification'!$A$1,IF(ISNUMBER(SEARCH('[1]Lookup for use classification'!$B$2,B909)),'[1]Lookup for use classification'!$A$2,IF(ISNUMBER(SEARCH('[1]Lookup for use classification'!$B$3,B909)),'[1]Lookup for use classification'!$A$3,IF(OR(ISNUMBER(SEARCH('[1]Lookup for use classification'!$B$4,B909)),ISNUMBER(SEARCH('[1]Lookup for use classification'!$C$4,B909)),ISNUMBER(SEARCH('[1]Lookup for use classification'!$D$4,B909)),ISNUMBER(SEARCH('[1]Lookup for use classification'!$E$4,B909))),'[1]Lookup for use classification'!$A$4,IF(OR(ISNUMBER(SEARCH('[1]Lookup for use classification'!$B$5,B909)),ISNUMBER(SEARCH('[1]Lookup for use classification'!$C$5,B909)),ISNUMBER(SEARCH('[1]Lookup for use classification'!$D$5,B909))),'[1]Lookup for use classification'!$A$5,IF(OR(ISNUMBER(SEARCH('[1]Lookup for use classification'!$B$7,B909)),ISNUMBER(SEARCH('[1]Lookup for use classification'!$C$7,B909)),ISNUMBER(SEARCH('[1]Lookup for use classification'!$D$7,B909))),'[1]Lookup for use classification'!$A$7,IF(OR(ISNUMBER(SEARCH('[1]Lookup for use classification'!$B$9,B909)),ISNUMBER(SEARCH('[1]Lookup for use classification'!$C$9,B909)),ISNUMBER(SEARCH('[1]Lookup for use classification'!$D$9,B909)),ISNUMBER(SEARCH('[1]Lookup for use classification'!$E$9,B909)),ISNUMBER(SEARCH('[1]Lookup for use classification'!$F$9,B909)),ISNUMBER(SEARCH('[1]Lookup for use classification'!$G$9,B909)),ISNUMBER(SEARCH('[1]Lookup for use classification'!$H$9,B909)),ISNUMBER(SEARCH('[1]Lookup for use classification'!$I$9,B909)),ISNUMBER(SEARCH('[1]Lookup for use classification'!$J$9,B909)),ISNUMBER(SEARCH('[1]Lookup for use classification'!$K$9,B909))),'[1]Lookup for use classification'!$A$9,IF(OR(ISNUMBER(SEARCH('[1]Lookup for use classification'!$B$10,B909)),ISNUMBER(SEARCH('[1]Lookup for use classification'!$C$10,B909)),ISNUMBER(SEARCH('[1]Lookup for use classification'!$D$10,B909)),ISNUMBER(SEARCH('[1]Lookup for use classification'!$E$10,B909)),ISNUMBER(SEARCH('[1]Lookup for use classification'!$F$10,B909)),ISNUMBER(SEARCH('[1]Lookup for use classification'!$G$10,B909))),'[1]Lookup for use classification'!$A$10,IF(OR(ISNUMBER(SEARCH('[1]Lookup for use classification'!$B$11,B909)),ISNUMBER(SEARCH('[1]Lookup for use classification'!$C$11,B909))),'[1]Lookup for use classification'!$A$11,IF(OR(ISNUMBER(SEARCH('[1]Lookup for use classification'!$B$12,B909)),ISNUMBER(SEARCH('[1]Lookup for use classification'!$C$12,B909))),'[1]Lookup for use classification'!$A$12,IF(OR(ISNUMBER(SEARCH('[1]Lookup for use classification'!$B$13,B909)),ISNUMBER(SEARCH('[1]Lookup for use classification'!$C$13,B909)),ISNUMBER(SEARCH('[1]Lookup for use classification'!$D$13,B909)),,ISNUMBER(SEARCH('[1]Lookup for use classification'!$C$13,B909)),ISNUMBER(SEARCH('[1]Lookup for use classification'!$E$13,B909))),'[1]Lookup for use classification'!$A$13,IF(OR(ISNUMBER(SEARCH('[1]Lookup for use classification'!$B$14,B909)),ISNUMBER(SEARCH('[1]Lookup for use classification'!$C$14,B909))),'[1]Lookup for use classification'!$A$14,"Other"))))))))))))</f>
        <v>Public Assembly</v>
      </c>
      <c r="D909" s="39">
        <v>2640</v>
      </c>
      <c r="E909" s="41" t="s">
        <v>827</v>
      </c>
      <c r="F909" s="41"/>
    </row>
    <row r="910" spans="1:6">
      <c r="A910" s="16" t="s">
        <v>1005</v>
      </c>
      <c r="B910" s="17" t="s">
        <v>1000</v>
      </c>
      <c r="C910" s="133" t="str">
        <f>IF(OR(ISNUMBER(SEARCH('[1]Lookup for use classification'!$B$1,B910)),ISNUMBER(SEARCH('[1]Lookup for use classification'!$C$1,B910)),ISNUMBER(SEARCH('[1]Lookup for use classification'!$D$1,B910)),ISNUMBER(SEARCH('[1]Lookup for use classification'!$E$1,B910))),'[1]Lookup for use classification'!$A$1,IF(ISNUMBER(SEARCH('[1]Lookup for use classification'!$B$2,B910)),'[1]Lookup for use classification'!$A$2,IF(ISNUMBER(SEARCH('[1]Lookup for use classification'!$B$3,B910)),'[1]Lookup for use classification'!$A$3,IF(OR(ISNUMBER(SEARCH('[1]Lookup for use classification'!$B$4,B910)),ISNUMBER(SEARCH('[1]Lookup for use classification'!$C$4,B910)),ISNUMBER(SEARCH('[1]Lookup for use classification'!$D$4,B910)),ISNUMBER(SEARCH('[1]Lookup for use classification'!$E$4,B910))),'[1]Lookup for use classification'!$A$4,IF(OR(ISNUMBER(SEARCH('[1]Lookup for use classification'!$B$5,B910)),ISNUMBER(SEARCH('[1]Lookup for use classification'!$C$5,B910)),ISNUMBER(SEARCH('[1]Lookup for use classification'!$D$5,B910))),'[1]Lookup for use classification'!$A$5,IF(OR(ISNUMBER(SEARCH('[1]Lookup for use classification'!$B$7,B910)),ISNUMBER(SEARCH('[1]Lookup for use classification'!$C$7,B910)),ISNUMBER(SEARCH('[1]Lookup for use classification'!$D$7,B910))),'[1]Lookup for use classification'!$A$7,IF(OR(ISNUMBER(SEARCH('[1]Lookup for use classification'!$B$9,B910)),ISNUMBER(SEARCH('[1]Lookup for use classification'!$C$9,B910)),ISNUMBER(SEARCH('[1]Lookup for use classification'!$D$9,B910)),ISNUMBER(SEARCH('[1]Lookup for use classification'!$E$9,B910)),ISNUMBER(SEARCH('[1]Lookup for use classification'!$F$9,B910)),ISNUMBER(SEARCH('[1]Lookup for use classification'!$G$9,B910)),ISNUMBER(SEARCH('[1]Lookup for use classification'!$H$9,B910)),ISNUMBER(SEARCH('[1]Lookup for use classification'!$I$9,B910)),ISNUMBER(SEARCH('[1]Lookup for use classification'!$J$9,B910)),ISNUMBER(SEARCH('[1]Lookup for use classification'!$K$9,B910))),'[1]Lookup for use classification'!$A$9,IF(OR(ISNUMBER(SEARCH('[1]Lookup for use classification'!$B$10,B910)),ISNUMBER(SEARCH('[1]Lookup for use classification'!$C$10,B910)),ISNUMBER(SEARCH('[1]Lookup for use classification'!$D$10,B910)),ISNUMBER(SEARCH('[1]Lookup for use classification'!$E$10,B910)),ISNUMBER(SEARCH('[1]Lookup for use classification'!$F$10,B910)),ISNUMBER(SEARCH('[1]Lookup for use classification'!$G$10,B910))),'[1]Lookup for use classification'!$A$10,IF(OR(ISNUMBER(SEARCH('[1]Lookup for use classification'!$B$11,B910)),ISNUMBER(SEARCH('[1]Lookup for use classification'!$C$11,B910))),'[1]Lookup for use classification'!$A$11,IF(OR(ISNUMBER(SEARCH('[1]Lookup for use classification'!$B$12,B910)),ISNUMBER(SEARCH('[1]Lookup for use classification'!$C$12,B910))),'[1]Lookup for use classification'!$A$12,IF(OR(ISNUMBER(SEARCH('[1]Lookup for use classification'!$B$13,B910)),ISNUMBER(SEARCH('[1]Lookup for use classification'!$C$13,B910)),ISNUMBER(SEARCH('[1]Lookup for use classification'!$D$13,B910)),,ISNUMBER(SEARCH('[1]Lookup for use classification'!$C$13,B910)),ISNUMBER(SEARCH('[1]Lookup for use classification'!$E$13,B910))),'[1]Lookup for use classification'!$A$13,IF(OR(ISNUMBER(SEARCH('[1]Lookup for use classification'!$B$14,B910)),ISNUMBER(SEARCH('[1]Lookup for use classification'!$C$14,B910))),'[1]Lookup for use classification'!$A$14,"Other"))))))))))))</f>
        <v>Other</v>
      </c>
      <c r="D910" s="18"/>
      <c r="E910" s="19"/>
      <c r="F910" s="19"/>
    </row>
    <row r="911" spans="1:6">
      <c r="A911" s="16" t="s">
        <v>1005</v>
      </c>
      <c r="B911" s="38" t="s">
        <v>1001</v>
      </c>
      <c r="C911" s="133" t="str">
        <f>IF(OR(ISNUMBER(SEARCH('[1]Lookup for use classification'!$B$1,B911)),ISNUMBER(SEARCH('[1]Lookup for use classification'!$C$1,B911)),ISNUMBER(SEARCH('[1]Lookup for use classification'!$D$1,B911)),ISNUMBER(SEARCH('[1]Lookup for use classification'!$E$1,B911))),'[1]Lookup for use classification'!$A$1,IF(ISNUMBER(SEARCH('[1]Lookup for use classification'!$B$2,B911)),'[1]Lookup for use classification'!$A$2,IF(ISNUMBER(SEARCH('[1]Lookup for use classification'!$B$3,B911)),'[1]Lookup for use classification'!$A$3,IF(OR(ISNUMBER(SEARCH('[1]Lookup for use classification'!$B$4,B911)),ISNUMBER(SEARCH('[1]Lookup for use classification'!$C$4,B911)),ISNUMBER(SEARCH('[1]Lookup for use classification'!$D$4,B911)),ISNUMBER(SEARCH('[1]Lookup for use classification'!$E$4,B911))),'[1]Lookup for use classification'!$A$4,IF(OR(ISNUMBER(SEARCH('[1]Lookup for use classification'!$B$5,B911)),ISNUMBER(SEARCH('[1]Lookup for use classification'!$C$5,B911)),ISNUMBER(SEARCH('[1]Lookup for use classification'!$D$5,B911))),'[1]Lookup for use classification'!$A$5,IF(OR(ISNUMBER(SEARCH('[1]Lookup for use classification'!$B$7,B911)),ISNUMBER(SEARCH('[1]Lookup for use classification'!$C$7,B911)),ISNUMBER(SEARCH('[1]Lookup for use classification'!$D$7,B911))),'[1]Lookup for use classification'!$A$7,IF(OR(ISNUMBER(SEARCH('[1]Lookup for use classification'!$B$9,B911)),ISNUMBER(SEARCH('[1]Lookup for use classification'!$C$9,B911)),ISNUMBER(SEARCH('[1]Lookup for use classification'!$D$9,B911)),ISNUMBER(SEARCH('[1]Lookup for use classification'!$E$9,B911)),ISNUMBER(SEARCH('[1]Lookup for use classification'!$F$9,B911)),ISNUMBER(SEARCH('[1]Lookup for use classification'!$G$9,B911)),ISNUMBER(SEARCH('[1]Lookup for use classification'!$H$9,B911)),ISNUMBER(SEARCH('[1]Lookup for use classification'!$I$9,B911)),ISNUMBER(SEARCH('[1]Lookup for use classification'!$J$9,B911)),ISNUMBER(SEARCH('[1]Lookup for use classification'!$K$9,B911))),'[1]Lookup for use classification'!$A$9,IF(OR(ISNUMBER(SEARCH('[1]Lookup for use classification'!$B$10,B911)),ISNUMBER(SEARCH('[1]Lookup for use classification'!$C$10,B911)),ISNUMBER(SEARCH('[1]Lookup for use classification'!$D$10,B911)),ISNUMBER(SEARCH('[1]Lookup for use classification'!$E$10,B911)),ISNUMBER(SEARCH('[1]Lookup for use classification'!$F$10,B911)),ISNUMBER(SEARCH('[1]Lookup for use classification'!$G$10,B911))),'[1]Lookup for use classification'!$A$10,IF(OR(ISNUMBER(SEARCH('[1]Lookup for use classification'!$B$11,B911)),ISNUMBER(SEARCH('[1]Lookup for use classification'!$C$11,B911))),'[1]Lookup for use classification'!$A$11,IF(OR(ISNUMBER(SEARCH('[1]Lookup for use classification'!$B$12,B911)),ISNUMBER(SEARCH('[1]Lookup for use classification'!$C$12,B911))),'[1]Lookup for use classification'!$A$12,IF(OR(ISNUMBER(SEARCH('[1]Lookup for use classification'!$B$13,B911)),ISNUMBER(SEARCH('[1]Lookup for use classification'!$C$13,B911)),ISNUMBER(SEARCH('[1]Lookup for use classification'!$D$13,B911)),,ISNUMBER(SEARCH('[1]Lookup for use classification'!$C$13,B911)),ISNUMBER(SEARCH('[1]Lookup for use classification'!$E$13,B911))),'[1]Lookup for use classification'!$A$13,IF(OR(ISNUMBER(SEARCH('[1]Lookup for use classification'!$B$14,B911)),ISNUMBER(SEARCH('[1]Lookup for use classification'!$C$14,B911))),'[1]Lookup for use classification'!$A$14,"Other"))))))))))))</f>
        <v>Education - K - 12</v>
      </c>
      <c r="D911" s="39">
        <v>19580</v>
      </c>
      <c r="E911" s="41" t="s">
        <v>982</v>
      </c>
      <c r="F911" s="41"/>
    </row>
    <row r="912" spans="1:6">
      <c r="A912" s="16" t="s">
        <v>1005</v>
      </c>
      <c r="B912" s="17" t="s">
        <v>1002</v>
      </c>
      <c r="C912" s="133" t="str">
        <f>IF(OR(ISNUMBER(SEARCH('[1]Lookup for use classification'!$B$1,B912)),ISNUMBER(SEARCH('[1]Lookup for use classification'!$C$1,B912)),ISNUMBER(SEARCH('[1]Lookup for use classification'!$D$1,B912)),ISNUMBER(SEARCH('[1]Lookup for use classification'!$E$1,B912))),'[1]Lookup for use classification'!$A$1,IF(ISNUMBER(SEARCH('[1]Lookup for use classification'!$B$2,B912)),'[1]Lookup for use classification'!$A$2,IF(ISNUMBER(SEARCH('[1]Lookup for use classification'!$B$3,B912)),'[1]Lookup for use classification'!$A$3,IF(OR(ISNUMBER(SEARCH('[1]Lookup for use classification'!$B$4,B912)),ISNUMBER(SEARCH('[1]Lookup for use classification'!$C$4,B912)),ISNUMBER(SEARCH('[1]Lookup for use classification'!$D$4,B912)),ISNUMBER(SEARCH('[1]Lookup for use classification'!$E$4,B912))),'[1]Lookup for use classification'!$A$4,IF(OR(ISNUMBER(SEARCH('[1]Lookup for use classification'!$B$5,B912)),ISNUMBER(SEARCH('[1]Lookup for use classification'!$C$5,B912)),ISNUMBER(SEARCH('[1]Lookup for use classification'!$D$5,B912))),'[1]Lookup for use classification'!$A$5,IF(OR(ISNUMBER(SEARCH('[1]Lookup for use classification'!$B$7,B912)),ISNUMBER(SEARCH('[1]Lookup for use classification'!$C$7,B912)),ISNUMBER(SEARCH('[1]Lookup for use classification'!$D$7,B912))),'[1]Lookup for use classification'!$A$7,IF(OR(ISNUMBER(SEARCH('[1]Lookup for use classification'!$B$9,B912)),ISNUMBER(SEARCH('[1]Lookup for use classification'!$C$9,B912)),ISNUMBER(SEARCH('[1]Lookup for use classification'!$D$9,B912)),ISNUMBER(SEARCH('[1]Lookup for use classification'!$E$9,B912)),ISNUMBER(SEARCH('[1]Lookup for use classification'!$F$9,B912)),ISNUMBER(SEARCH('[1]Lookup for use classification'!$G$9,B912)),ISNUMBER(SEARCH('[1]Lookup for use classification'!$H$9,B912)),ISNUMBER(SEARCH('[1]Lookup for use classification'!$I$9,B912)),ISNUMBER(SEARCH('[1]Lookup for use classification'!$J$9,B912)),ISNUMBER(SEARCH('[1]Lookup for use classification'!$K$9,B912))),'[1]Lookup for use classification'!$A$9,IF(OR(ISNUMBER(SEARCH('[1]Lookup for use classification'!$B$10,B912)),ISNUMBER(SEARCH('[1]Lookup for use classification'!$C$10,B912)),ISNUMBER(SEARCH('[1]Lookup for use classification'!$D$10,B912)),ISNUMBER(SEARCH('[1]Lookup for use classification'!$E$10,B912)),ISNUMBER(SEARCH('[1]Lookup for use classification'!$F$10,B912)),ISNUMBER(SEARCH('[1]Lookup for use classification'!$G$10,B912))),'[1]Lookup for use classification'!$A$10,IF(OR(ISNUMBER(SEARCH('[1]Lookup for use classification'!$B$11,B912)),ISNUMBER(SEARCH('[1]Lookup for use classification'!$C$11,B912))),'[1]Lookup for use classification'!$A$11,IF(OR(ISNUMBER(SEARCH('[1]Lookup for use classification'!$B$12,B912)),ISNUMBER(SEARCH('[1]Lookup for use classification'!$C$12,B912))),'[1]Lookup for use classification'!$A$12,IF(OR(ISNUMBER(SEARCH('[1]Lookup for use classification'!$B$13,B912)),ISNUMBER(SEARCH('[1]Lookup for use classification'!$C$13,B912)),ISNUMBER(SEARCH('[1]Lookup for use classification'!$D$13,B912)),,ISNUMBER(SEARCH('[1]Lookup for use classification'!$C$13,B912)),ISNUMBER(SEARCH('[1]Lookup for use classification'!$E$13,B912))),'[1]Lookup for use classification'!$A$13,IF(OR(ISNUMBER(SEARCH('[1]Lookup for use classification'!$B$14,B912)),ISNUMBER(SEARCH('[1]Lookup for use classification'!$C$14,B912))),'[1]Lookup for use classification'!$A$14,"Other"))))))))))))</f>
        <v>Other</v>
      </c>
      <c r="D912" s="18"/>
      <c r="E912" s="19"/>
      <c r="F912" s="19"/>
    </row>
    <row r="913" spans="1:6">
      <c r="A913" s="16" t="s">
        <v>1005</v>
      </c>
      <c r="B913" s="17" t="s">
        <v>150</v>
      </c>
      <c r="C913" s="133" t="str">
        <f>IF(OR(ISNUMBER(SEARCH('[1]Lookup for use classification'!$B$1,B913)),ISNUMBER(SEARCH('[1]Lookup for use classification'!$C$1,B913)),ISNUMBER(SEARCH('[1]Lookup for use classification'!$D$1,B913)),ISNUMBER(SEARCH('[1]Lookup for use classification'!$E$1,B913))),'[1]Lookup for use classification'!$A$1,IF(ISNUMBER(SEARCH('[1]Lookup for use classification'!$B$2,B913)),'[1]Lookup for use classification'!$A$2,IF(ISNUMBER(SEARCH('[1]Lookup for use classification'!$B$3,B913)),'[1]Lookup for use classification'!$A$3,IF(OR(ISNUMBER(SEARCH('[1]Lookup for use classification'!$B$4,B913)),ISNUMBER(SEARCH('[1]Lookup for use classification'!$C$4,B913)),ISNUMBER(SEARCH('[1]Lookup for use classification'!$D$4,B913)),ISNUMBER(SEARCH('[1]Lookup for use classification'!$E$4,B913))),'[1]Lookup for use classification'!$A$4,IF(OR(ISNUMBER(SEARCH('[1]Lookup for use classification'!$B$5,B913)),ISNUMBER(SEARCH('[1]Lookup for use classification'!$C$5,B913)),ISNUMBER(SEARCH('[1]Lookup for use classification'!$D$5,B913))),'[1]Lookup for use classification'!$A$5,IF(OR(ISNUMBER(SEARCH('[1]Lookup for use classification'!$B$7,B913)),ISNUMBER(SEARCH('[1]Lookup for use classification'!$C$7,B913)),ISNUMBER(SEARCH('[1]Lookup for use classification'!$D$7,B913))),'[1]Lookup for use classification'!$A$7,IF(OR(ISNUMBER(SEARCH('[1]Lookup for use classification'!$B$9,B913)),ISNUMBER(SEARCH('[1]Lookup for use classification'!$C$9,B913)),ISNUMBER(SEARCH('[1]Lookup for use classification'!$D$9,B913)),ISNUMBER(SEARCH('[1]Lookup for use classification'!$E$9,B913)),ISNUMBER(SEARCH('[1]Lookup for use classification'!$F$9,B913)),ISNUMBER(SEARCH('[1]Lookup for use classification'!$G$9,B913)),ISNUMBER(SEARCH('[1]Lookup for use classification'!$H$9,B913)),ISNUMBER(SEARCH('[1]Lookup for use classification'!$I$9,B913)),ISNUMBER(SEARCH('[1]Lookup for use classification'!$J$9,B913)),ISNUMBER(SEARCH('[1]Lookup for use classification'!$K$9,B913))),'[1]Lookup for use classification'!$A$9,IF(OR(ISNUMBER(SEARCH('[1]Lookup for use classification'!$B$10,B913)),ISNUMBER(SEARCH('[1]Lookup for use classification'!$C$10,B913)),ISNUMBER(SEARCH('[1]Lookup for use classification'!$D$10,B913)),ISNUMBER(SEARCH('[1]Lookup for use classification'!$E$10,B913)),ISNUMBER(SEARCH('[1]Lookup for use classification'!$F$10,B913)),ISNUMBER(SEARCH('[1]Lookup for use classification'!$G$10,B913))),'[1]Lookup for use classification'!$A$10,IF(OR(ISNUMBER(SEARCH('[1]Lookup for use classification'!$B$11,B913)),ISNUMBER(SEARCH('[1]Lookup for use classification'!$C$11,B913))),'[1]Lookup for use classification'!$A$11,IF(OR(ISNUMBER(SEARCH('[1]Lookup for use classification'!$B$12,B913)),ISNUMBER(SEARCH('[1]Lookup for use classification'!$C$12,B913))),'[1]Lookup for use classification'!$A$12,IF(OR(ISNUMBER(SEARCH('[1]Lookup for use classification'!$B$13,B913)),ISNUMBER(SEARCH('[1]Lookup for use classification'!$C$13,B913)),ISNUMBER(SEARCH('[1]Lookup for use classification'!$D$13,B913)),,ISNUMBER(SEARCH('[1]Lookup for use classification'!$C$13,B913)),ISNUMBER(SEARCH('[1]Lookup for use classification'!$E$13,B913))),'[1]Lookup for use classification'!$A$13,IF(OR(ISNUMBER(SEARCH('[1]Lookup for use classification'!$B$14,B913)),ISNUMBER(SEARCH('[1]Lookup for use classification'!$C$14,B913))),'[1]Lookup for use classification'!$A$14,"Other"))))))))))))</f>
        <v>Other</v>
      </c>
      <c r="D913" s="18"/>
      <c r="E913" s="19"/>
      <c r="F913" s="19"/>
    </row>
    <row r="914" spans="1:6">
      <c r="A914" s="16" t="s">
        <v>1005</v>
      </c>
      <c r="B914" s="38" t="s">
        <v>37</v>
      </c>
      <c r="C914" s="133" t="str">
        <f>IF(OR(ISNUMBER(SEARCH('[1]Lookup for use classification'!$B$1,B914)),ISNUMBER(SEARCH('[1]Lookup for use classification'!$C$1,B914)),ISNUMBER(SEARCH('[1]Lookup for use classification'!$D$1,B914)),ISNUMBER(SEARCH('[1]Lookup for use classification'!$E$1,B914))),'[1]Lookup for use classification'!$A$1,IF(ISNUMBER(SEARCH('[1]Lookup for use classification'!$B$2,B914)),'[1]Lookup for use classification'!$A$2,IF(ISNUMBER(SEARCH('[1]Lookup for use classification'!$B$3,B914)),'[1]Lookup for use classification'!$A$3,IF(OR(ISNUMBER(SEARCH('[1]Lookup for use classification'!$B$4,B914)),ISNUMBER(SEARCH('[1]Lookup for use classification'!$C$4,B914)),ISNUMBER(SEARCH('[1]Lookup for use classification'!$D$4,B914)),ISNUMBER(SEARCH('[1]Lookup for use classification'!$E$4,B914))),'[1]Lookup for use classification'!$A$4,IF(OR(ISNUMBER(SEARCH('[1]Lookup for use classification'!$B$5,B914)),ISNUMBER(SEARCH('[1]Lookup for use classification'!$C$5,B914)),ISNUMBER(SEARCH('[1]Lookup for use classification'!$D$5,B914))),'[1]Lookup for use classification'!$A$5,IF(OR(ISNUMBER(SEARCH('[1]Lookup for use classification'!$B$7,B914)),ISNUMBER(SEARCH('[1]Lookup for use classification'!$C$7,B914)),ISNUMBER(SEARCH('[1]Lookup for use classification'!$D$7,B914))),'[1]Lookup for use classification'!$A$7,IF(OR(ISNUMBER(SEARCH('[1]Lookup for use classification'!$B$9,B914)),ISNUMBER(SEARCH('[1]Lookup for use classification'!$C$9,B914)),ISNUMBER(SEARCH('[1]Lookup for use classification'!$D$9,B914)),ISNUMBER(SEARCH('[1]Lookup for use classification'!$E$9,B914)),ISNUMBER(SEARCH('[1]Lookup for use classification'!$F$9,B914)),ISNUMBER(SEARCH('[1]Lookup for use classification'!$G$9,B914)),ISNUMBER(SEARCH('[1]Lookup for use classification'!$H$9,B914)),ISNUMBER(SEARCH('[1]Lookup for use classification'!$I$9,B914)),ISNUMBER(SEARCH('[1]Lookup for use classification'!$J$9,B914)),ISNUMBER(SEARCH('[1]Lookup for use classification'!$K$9,B914))),'[1]Lookup for use classification'!$A$9,IF(OR(ISNUMBER(SEARCH('[1]Lookup for use classification'!$B$10,B914)),ISNUMBER(SEARCH('[1]Lookup for use classification'!$C$10,B914)),ISNUMBER(SEARCH('[1]Lookup for use classification'!$D$10,B914)),ISNUMBER(SEARCH('[1]Lookup for use classification'!$E$10,B914)),ISNUMBER(SEARCH('[1]Lookup for use classification'!$F$10,B914)),ISNUMBER(SEARCH('[1]Lookup for use classification'!$G$10,B914))),'[1]Lookup for use classification'!$A$10,IF(OR(ISNUMBER(SEARCH('[1]Lookup for use classification'!$B$11,B914)),ISNUMBER(SEARCH('[1]Lookup for use classification'!$C$11,B914))),'[1]Lookup for use classification'!$A$11,IF(OR(ISNUMBER(SEARCH('[1]Lookup for use classification'!$B$12,B914)),ISNUMBER(SEARCH('[1]Lookup for use classification'!$C$12,B914))),'[1]Lookup for use classification'!$A$12,IF(OR(ISNUMBER(SEARCH('[1]Lookup for use classification'!$B$13,B914)),ISNUMBER(SEARCH('[1]Lookup for use classification'!$C$13,B914)),ISNUMBER(SEARCH('[1]Lookup for use classification'!$D$13,B914)),,ISNUMBER(SEARCH('[1]Lookup for use classification'!$C$13,B914)),ISNUMBER(SEARCH('[1]Lookup for use classification'!$E$13,B914))),'[1]Lookup for use classification'!$A$13,IF(OR(ISNUMBER(SEARCH('[1]Lookup for use classification'!$B$14,B914)),ISNUMBER(SEARCH('[1]Lookup for use classification'!$C$14,B914))),'[1]Lookup for use classification'!$A$14,"Other"))))))))))))</f>
        <v>Office</v>
      </c>
      <c r="D914" s="39"/>
      <c r="E914" s="88"/>
      <c r="F914" s="88"/>
    </row>
    <row r="915" spans="1:6">
      <c r="A915" s="16" t="s">
        <v>1005</v>
      </c>
      <c r="B915" s="38" t="s">
        <v>410</v>
      </c>
      <c r="C915" s="133" t="str">
        <f>IF(OR(ISNUMBER(SEARCH('[1]Lookup for use classification'!$B$1,B915)),ISNUMBER(SEARCH('[1]Lookup for use classification'!$C$1,B915)),ISNUMBER(SEARCH('[1]Lookup for use classification'!$D$1,B915)),ISNUMBER(SEARCH('[1]Lookup for use classification'!$E$1,B915))),'[1]Lookup for use classification'!$A$1,IF(ISNUMBER(SEARCH('[1]Lookup for use classification'!$B$2,B915)),'[1]Lookup for use classification'!$A$2,IF(ISNUMBER(SEARCH('[1]Lookup for use classification'!$B$3,B915)),'[1]Lookup for use classification'!$A$3,IF(OR(ISNUMBER(SEARCH('[1]Lookup for use classification'!$B$4,B915)),ISNUMBER(SEARCH('[1]Lookup for use classification'!$C$4,B915)),ISNUMBER(SEARCH('[1]Lookup for use classification'!$D$4,B915)),ISNUMBER(SEARCH('[1]Lookup for use classification'!$E$4,B915))),'[1]Lookup for use classification'!$A$4,IF(OR(ISNUMBER(SEARCH('[1]Lookup for use classification'!$B$5,B915)),ISNUMBER(SEARCH('[1]Lookup for use classification'!$C$5,B915)),ISNUMBER(SEARCH('[1]Lookup for use classification'!$D$5,B915))),'[1]Lookup for use classification'!$A$5,IF(OR(ISNUMBER(SEARCH('[1]Lookup for use classification'!$B$7,B915)),ISNUMBER(SEARCH('[1]Lookup for use classification'!$C$7,B915)),ISNUMBER(SEARCH('[1]Lookup for use classification'!$D$7,B915))),'[1]Lookup for use classification'!$A$7,IF(OR(ISNUMBER(SEARCH('[1]Lookup for use classification'!$B$9,B915)),ISNUMBER(SEARCH('[1]Lookup for use classification'!$C$9,B915)),ISNUMBER(SEARCH('[1]Lookup for use classification'!$D$9,B915)),ISNUMBER(SEARCH('[1]Lookup for use classification'!$E$9,B915)),ISNUMBER(SEARCH('[1]Lookup for use classification'!$F$9,B915)),ISNUMBER(SEARCH('[1]Lookup for use classification'!$G$9,B915)),ISNUMBER(SEARCH('[1]Lookup for use classification'!$H$9,B915)),ISNUMBER(SEARCH('[1]Lookup for use classification'!$I$9,B915)),ISNUMBER(SEARCH('[1]Lookup for use classification'!$J$9,B915)),ISNUMBER(SEARCH('[1]Lookup for use classification'!$K$9,B915))),'[1]Lookup for use classification'!$A$9,IF(OR(ISNUMBER(SEARCH('[1]Lookup for use classification'!$B$10,B915)),ISNUMBER(SEARCH('[1]Lookup for use classification'!$C$10,B915)),ISNUMBER(SEARCH('[1]Lookup for use classification'!$D$10,B915)),ISNUMBER(SEARCH('[1]Lookup for use classification'!$E$10,B915)),ISNUMBER(SEARCH('[1]Lookup for use classification'!$F$10,B915)),ISNUMBER(SEARCH('[1]Lookup for use classification'!$G$10,B915))),'[1]Lookup for use classification'!$A$10,IF(OR(ISNUMBER(SEARCH('[1]Lookup for use classification'!$B$11,B915)),ISNUMBER(SEARCH('[1]Lookup for use classification'!$C$11,B915))),'[1]Lookup for use classification'!$A$11,IF(OR(ISNUMBER(SEARCH('[1]Lookup for use classification'!$B$12,B915)),ISNUMBER(SEARCH('[1]Lookup for use classification'!$C$12,B915))),'[1]Lookup for use classification'!$A$12,IF(OR(ISNUMBER(SEARCH('[1]Lookup for use classification'!$B$13,B915)),ISNUMBER(SEARCH('[1]Lookup for use classification'!$C$13,B915)),ISNUMBER(SEARCH('[1]Lookup for use classification'!$D$13,B915)),,ISNUMBER(SEARCH('[1]Lookup for use classification'!$C$13,B915)),ISNUMBER(SEARCH('[1]Lookup for use classification'!$E$13,B915))),'[1]Lookup for use classification'!$A$13,IF(OR(ISNUMBER(SEARCH('[1]Lookup for use classification'!$B$14,B915)),ISNUMBER(SEARCH('[1]Lookup for use classification'!$C$14,B915))),'[1]Lookup for use classification'!$A$14,"Other"))))))))))))</f>
        <v>Other</v>
      </c>
      <c r="D915" s="39">
        <v>2000</v>
      </c>
      <c r="E915" s="88"/>
      <c r="F915" s="88"/>
    </row>
    <row r="916" spans="1:6">
      <c r="A916" s="16" t="s">
        <v>1005</v>
      </c>
      <c r="B916" s="17" t="s">
        <v>153</v>
      </c>
      <c r="C916" s="133" t="str">
        <f>IF(OR(ISNUMBER(SEARCH('[1]Lookup for use classification'!$B$1,B916)),ISNUMBER(SEARCH('[1]Lookup for use classification'!$C$1,B916)),ISNUMBER(SEARCH('[1]Lookup for use classification'!$D$1,B916)),ISNUMBER(SEARCH('[1]Lookup for use classification'!$E$1,B916))),'[1]Lookup for use classification'!$A$1,IF(ISNUMBER(SEARCH('[1]Lookup for use classification'!$B$2,B916)),'[1]Lookup for use classification'!$A$2,IF(ISNUMBER(SEARCH('[1]Lookup for use classification'!$B$3,B916)),'[1]Lookup for use classification'!$A$3,IF(OR(ISNUMBER(SEARCH('[1]Lookup for use classification'!$B$4,B916)),ISNUMBER(SEARCH('[1]Lookup for use classification'!$C$4,B916)),ISNUMBER(SEARCH('[1]Lookup for use classification'!$D$4,B916)),ISNUMBER(SEARCH('[1]Lookup for use classification'!$E$4,B916))),'[1]Lookup for use classification'!$A$4,IF(OR(ISNUMBER(SEARCH('[1]Lookup for use classification'!$B$5,B916)),ISNUMBER(SEARCH('[1]Lookup for use classification'!$C$5,B916)),ISNUMBER(SEARCH('[1]Lookup for use classification'!$D$5,B916))),'[1]Lookup for use classification'!$A$5,IF(OR(ISNUMBER(SEARCH('[1]Lookup for use classification'!$B$7,B916)),ISNUMBER(SEARCH('[1]Lookup for use classification'!$C$7,B916)),ISNUMBER(SEARCH('[1]Lookup for use classification'!$D$7,B916))),'[1]Lookup for use classification'!$A$7,IF(OR(ISNUMBER(SEARCH('[1]Lookup for use classification'!$B$9,B916)),ISNUMBER(SEARCH('[1]Lookup for use classification'!$C$9,B916)),ISNUMBER(SEARCH('[1]Lookup for use classification'!$D$9,B916)),ISNUMBER(SEARCH('[1]Lookup for use classification'!$E$9,B916)),ISNUMBER(SEARCH('[1]Lookup for use classification'!$F$9,B916)),ISNUMBER(SEARCH('[1]Lookup for use classification'!$G$9,B916)),ISNUMBER(SEARCH('[1]Lookup for use classification'!$H$9,B916)),ISNUMBER(SEARCH('[1]Lookup for use classification'!$I$9,B916)),ISNUMBER(SEARCH('[1]Lookup for use classification'!$J$9,B916)),ISNUMBER(SEARCH('[1]Lookup for use classification'!$K$9,B916))),'[1]Lookup for use classification'!$A$9,IF(OR(ISNUMBER(SEARCH('[1]Lookup for use classification'!$B$10,B916)),ISNUMBER(SEARCH('[1]Lookup for use classification'!$C$10,B916)),ISNUMBER(SEARCH('[1]Lookup for use classification'!$D$10,B916)),ISNUMBER(SEARCH('[1]Lookup for use classification'!$E$10,B916)),ISNUMBER(SEARCH('[1]Lookup for use classification'!$F$10,B916)),ISNUMBER(SEARCH('[1]Lookup for use classification'!$G$10,B916))),'[1]Lookup for use classification'!$A$10,IF(OR(ISNUMBER(SEARCH('[1]Lookup for use classification'!$B$11,B916)),ISNUMBER(SEARCH('[1]Lookup for use classification'!$C$11,B916))),'[1]Lookup for use classification'!$A$11,IF(OR(ISNUMBER(SEARCH('[1]Lookup for use classification'!$B$12,B916)),ISNUMBER(SEARCH('[1]Lookup for use classification'!$C$12,B916))),'[1]Lookup for use classification'!$A$12,IF(OR(ISNUMBER(SEARCH('[1]Lookup for use classification'!$B$13,B916)),ISNUMBER(SEARCH('[1]Lookup for use classification'!$C$13,B916)),ISNUMBER(SEARCH('[1]Lookup for use classification'!$D$13,B916)),,ISNUMBER(SEARCH('[1]Lookup for use classification'!$C$13,B916)),ISNUMBER(SEARCH('[1]Lookup for use classification'!$E$13,B916))),'[1]Lookup for use classification'!$A$13,IF(OR(ISNUMBER(SEARCH('[1]Lookup for use classification'!$B$14,B916)),ISNUMBER(SEARCH('[1]Lookup for use classification'!$C$14,B916))),'[1]Lookup for use classification'!$A$14,"Other"))))))))))))</f>
        <v>Office</v>
      </c>
      <c r="D916" s="18"/>
      <c r="E916" s="89"/>
      <c r="F916" s="89"/>
    </row>
    <row r="917" spans="1:6">
      <c r="A917" s="16" t="s">
        <v>1005</v>
      </c>
      <c r="B917" s="38" t="s">
        <v>64</v>
      </c>
      <c r="C917" s="133" t="str">
        <f>IF(OR(ISNUMBER(SEARCH('[1]Lookup for use classification'!$B$1,B917)),ISNUMBER(SEARCH('[1]Lookup for use classification'!$C$1,B917)),ISNUMBER(SEARCH('[1]Lookup for use classification'!$D$1,B917)),ISNUMBER(SEARCH('[1]Lookup for use classification'!$E$1,B917))),'[1]Lookup for use classification'!$A$1,IF(ISNUMBER(SEARCH('[1]Lookup for use classification'!$B$2,B917)),'[1]Lookup for use classification'!$A$2,IF(ISNUMBER(SEARCH('[1]Lookup for use classification'!$B$3,B917)),'[1]Lookup for use classification'!$A$3,IF(OR(ISNUMBER(SEARCH('[1]Lookup for use classification'!$B$4,B917)),ISNUMBER(SEARCH('[1]Lookup for use classification'!$C$4,B917)),ISNUMBER(SEARCH('[1]Lookup for use classification'!$D$4,B917)),ISNUMBER(SEARCH('[1]Lookup for use classification'!$E$4,B917))),'[1]Lookup for use classification'!$A$4,IF(OR(ISNUMBER(SEARCH('[1]Lookup for use classification'!$B$5,B917)),ISNUMBER(SEARCH('[1]Lookup for use classification'!$C$5,B917)),ISNUMBER(SEARCH('[1]Lookup for use classification'!$D$5,B917))),'[1]Lookup for use classification'!$A$5,IF(OR(ISNUMBER(SEARCH('[1]Lookup for use classification'!$B$7,B917)),ISNUMBER(SEARCH('[1]Lookup for use classification'!$C$7,B917)),ISNUMBER(SEARCH('[1]Lookup for use classification'!$D$7,B917))),'[1]Lookup for use classification'!$A$7,IF(OR(ISNUMBER(SEARCH('[1]Lookup for use classification'!$B$9,B917)),ISNUMBER(SEARCH('[1]Lookup for use classification'!$C$9,B917)),ISNUMBER(SEARCH('[1]Lookup for use classification'!$D$9,B917)),ISNUMBER(SEARCH('[1]Lookup for use classification'!$E$9,B917)),ISNUMBER(SEARCH('[1]Lookup for use classification'!$F$9,B917)),ISNUMBER(SEARCH('[1]Lookup for use classification'!$G$9,B917)),ISNUMBER(SEARCH('[1]Lookup for use classification'!$H$9,B917)),ISNUMBER(SEARCH('[1]Lookup for use classification'!$I$9,B917)),ISNUMBER(SEARCH('[1]Lookup for use classification'!$J$9,B917)),ISNUMBER(SEARCH('[1]Lookup for use classification'!$K$9,B917))),'[1]Lookup for use classification'!$A$9,IF(OR(ISNUMBER(SEARCH('[1]Lookup for use classification'!$B$10,B917)),ISNUMBER(SEARCH('[1]Lookup for use classification'!$C$10,B917)),ISNUMBER(SEARCH('[1]Lookup for use classification'!$D$10,B917)),ISNUMBER(SEARCH('[1]Lookup for use classification'!$E$10,B917)),ISNUMBER(SEARCH('[1]Lookup for use classification'!$F$10,B917)),ISNUMBER(SEARCH('[1]Lookup for use classification'!$G$10,B917))),'[1]Lookup for use classification'!$A$10,IF(OR(ISNUMBER(SEARCH('[1]Lookup for use classification'!$B$11,B917)),ISNUMBER(SEARCH('[1]Lookup for use classification'!$C$11,B917))),'[1]Lookup for use classification'!$A$11,IF(OR(ISNUMBER(SEARCH('[1]Lookup for use classification'!$B$12,B917)),ISNUMBER(SEARCH('[1]Lookup for use classification'!$C$12,B917))),'[1]Lookup for use classification'!$A$12,IF(OR(ISNUMBER(SEARCH('[1]Lookup for use classification'!$B$13,B917)),ISNUMBER(SEARCH('[1]Lookup for use classification'!$C$13,B917)),ISNUMBER(SEARCH('[1]Lookup for use classification'!$D$13,B917)),,ISNUMBER(SEARCH('[1]Lookup for use classification'!$C$13,B917)),ISNUMBER(SEARCH('[1]Lookup for use classification'!$E$13,B917))),'[1]Lookup for use classification'!$A$13,IF(OR(ISNUMBER(SEARCH('[1]Lookup for use classification'!$B$14,B917)),ISNUMBER(SEARCH('[1]Lookup for use classification'!$C$14,B917))),'[1]Lookup for use classification'!$A$14,"Other"))))))))))))</f>
        <v>Water &amp; Sewer</v>
      </c>
      <c r="D917" s="39">
        <v>330</v>
      </c>
      <c r="E917" s="41" t="s">
        <v>827</v>
      </c>
      <c r="F917" s="41"/>
    </row>
    <row r="918" spans="1:6">
      <c r="A918" s="16" t="s">
        <v>1005</v>
      </c>
      <c r="B918" s="38" t="s">
        <v>66</v>
      </c>
      <c r="C918" s="133" t="str">
        <f>IF(OR(ISNUMBER(SEARCH('[1]Lookup for use classification'!$B$1,B918)),ISNUMBER(SEARCH('[1]Lookup for use classification'!$C$1,B918)),ISNUMBER(SEARCH('[1]Lookup for use classification'!$D$1,B918)),ISNUMBER(SEARCH('[1]Lookup for use classification'!$E$1,B918))),'[1]Lookup for use classification'!$A$1,IF(ISNUMBER(SEARCH('[1]Lookup for use classification'!$B$2,B918)),'[1]Lookup for use classification'!$A$2,IF(ISNUMBER(SEARCH('[1]Lookup for use classification'!$B$3,B918)),'[1]Lookup for use classification'!$A$3,IF(OR(ISNUMBER(SEARCH('[1]Lookup for use classification'!$B$4,B918)),ISNUMBER(SEARCH('[1]Lookup for use classification'!$C$4,B918)),ISNUMBER(SEARCH('[1]Lookup for use classification'!$D$4,B918)),ISNUMBER(SEARCH('[1]Lookup for use classification'!$E$4,B918))),'[1]Lookup for use classification'!$A$4,IF(OR(ISNUMBER(SEARCH('[1]Lookup for use classification'!$B$5,B918)),ISNUMBER(SEARCH('[1]Lookup for use classification'!$C$5,B918)),ISNUMBER(SEARCH('[1]Lookup for use classification'!$D$5,B918))),'[1]Lookup for use classification'!$A$5,IF(OR(ISNUMBER(SEARCH('[1]Lookup for use classification'!$B$7,B918)),ISNUMBER(SEARCH('[1]Lookup for use classification'!$C$7,B918)),ISNUMBER(SEARCH('[1]Lookup for use classification'!$D$7,B918))),'[1]Lookup for use classification'!$A$7,IF(OR(ISNUMBER(SEARCH('[1]Lookup for use classification'!$B$9,B918)),ISNUMBER(SEARCH('[1]Lookup for use classification'!$C$9,B918)),ISNUMBER(SEARCH('[1]Lookup for use classification'!$D$9,B918)),ISNUMBER(SEARCH('[1]Lookup for use classification'!$E$9,B918)),ISNUMBER(SEARCH('[1]Lookup for use classification'!$F$9,B918)),ISNUMBER(SEARCH('[1]Lookup for use classification'!$G$9,B918)),ISNUMBER(SEARCH('[1]Lookup for use classification'!$H$9,B918)),ISNUMBER(SEARCH('[1]Lookup for use classification'!$I$9,B918)),ISNUMBER(SEARCH('[1]Lookup for use classification'!$J$9,B918)),ISNUMBER(SEARCH('[1]Lookup for use classification'!$K$9,B918))),'[1]Lookup for use classification'!$A$9,IF(OR(ISNUMBER(SEARCH('[1]Lookup for use classification'!$B$10,B918)),ISNUMBER(SEARCH('[1]Lookup for use classification'!$C$10,B918)),ISNUMBER(SEARCH('[1]Lookup for use classification'!$D$10,B918)),ISNUMBER(SEARCH('[1]Lookup for use classification'!$E$10,B918)),ISNUMBER(SEARCH('[1]Lookup for use classification'!$F$10,B918)),ISNUMBER(SEARCH('[1]Lookup for use classification'!$G$10,B918))),'[1]Lookup for use classification'!$A$10,IF(OR(ISNUMBER(SEARCH('[1]Lookup for use classification'!$B$11,B918)),ISNUMBER(SEARCH('[1]Lookup for use classification'!$C$11,B918))),'[1]Lookup for use classification'!$A$11,IF(OR(ISNUMBER(SEARCH('[1]Lookup for use classification'!$B$12,B918)),ISNUMBER(SEARCH('[1]Lookup for use classification'!$C$12,B918))),'[1]Lookup for use classification'!$A$12,IF(OR(ISNUMBER(SEARCH('[1]Lookup for use classification'!$B$13,B918)),ISNUMBER(SEARCH('[1]Lookup for use classification'!$C$13,B918)),ISNUMBER(SEARCH('[1]Lookup for use classification'!$D$13,B918)),,ISNUMBER(SEARCH('[1]Lookup for use classification'!$C$13,B918)),ISNUMBER(SEARCH('[1]Lookup for use classification'!$E$13,B918))),'[1]Lookup for use classification'!$A$13,IF(OR(ISNUMBER(SEARCH('[1]Lookup for use classification'!$B$14,B918)),ISNUMBER(SEARCH('[1]Lookup for use classification'!$C$14,B918))),'[1]Lookup for use classification'!$A$14,"Other"))))))))))))</f>
        <v>Water &amp; Sewer</v>
      </c>
      <c r="D918" s="39">
        <v>860</v>
      </c>
      <c r="E918" s="41" t="s">
        <v>827</v>
      </c>
      <c r="F918" s="41"/>
    </row>
    <row r="919" spans="1:6">
      <c r="A919" s="16" t="s">
        <v>1005</v>
      </c>
      <c r="B919" s="38" t="s">
        <v>1003</v>
      </c>
      <c r="C919" s="133" t="str">
        <f>IF(OR(ISNUMBER(SEARCH('[1]Lookup for use classification'!$B$1,B919)),ISNUMBER(SEARCH('[1]Lookup for use classification'!$C$1,B919)),ISNUMBER(SEARCH('[1]Lookup for use classification'!$D$1,B919)),ISNUMBER(SEARCH('[1]Lookup for use classification'!$E$1,B919))),'[1]Lookup for use classification'!$A$1,IF(ISNUMBER(SEARCH('[1]Lookup for use classification'!$B$2,B919)),'[1]Lookup for use classification'!$A$2,IF(ISNUMBER(SEARCH('[1]Lookup for use classification'!$B$3,B919)),'[1]Lookup for use classification'!$A$3,IF(OR(ISNUMBER(SEARCH('[1]Lookup for use classification'!$B$4,B919)),ISNUMBER(SEARCH('[1]Lookup for use classification'!$C$4,B919)),ISNUMBER(SEARCH('[1]Lookup for use classification'!$D$4,B919)),ISNUMBER(SEARCH('[1]Lookup for use classification'!$E$4,B919))),'[1]Lookup for use classification'!$A$4,IF(OR(ISNUMBER(SEARCH('[1]Lookup for use classification'!$B$5,B919)),ISNUMBER(SEARCH('[1]Lookup for use classification'!$C$5,B919)),ISNUMBER(SEARCH('[1]Lookup for use classification'!$D$5,B919))),'[1]Lookup for use classification'!$A$5,IF(OR(ISNUMBER(SEARCH('[1]Lookup for use classification'!$B$7,B919)),ISNUMBER(SEARCH('[1]Lookup for use classification'!$C$7,B919)),ISNUMBER(SEARCH('[1]Lookup for use classification'!$D$7,B919))),'[1]Lookup for use classification'!$A$7,IF(OR(ISNUMBER(SEARCH('[1]Lookup for use classification'!$B$9,B919)),ISNUMBER(SEARCH('[1]Lookup for use classification'!$C$9,B919)),ISNUMBER(SEARCH('[1]Lookup for use classification'!$D$9,B919)),ISNUMBER(SEARCH('[1]Lookup for use classification'!$E$9,B919)),ISNUMBER(SEARCH('[1]Lookup for use classification'!$F$9,B919)),ISNUMBER(SEARCH('[1]Lookup for use classification'!$G$9,B919)),ISNUMBER(SEARCH('[1]Lookup for use classification'!$H$9,B919)),ISNUMBER(SEARCH('[1]Lookup for use classification'!$I$9,B919)),ISNUMBER(SEARCH('[1]Lookup for use classification'!$J$9,B919)),ISNUMBER(SEARCH('[1]Lookup for use classification'!$K$9,B919))),'[1]Lookup for use classification'!$A$9,IF(OR(ISNUMBER(SEARCH('[1]Lookup for use classification'!$B$10,B919)),ISNUMBER(SEARCH('[1]Lookup for use classification'!$C$10,B919)),ISNUMBER(SEARCH('[1]Lookup for use classification'!$D$10,B919)),ISNUMBER(SEARCH('[1]Lookup for use classification'!$E$10,B919)),ISNUMBER(SEARCH('[1]Lookup for use classification'!$F$10,B919)),ISNUMBER(SEARCH('[1]Lookup for use classification'!$G$10,B919))),'[1]Lookup for use classification'!$A$10,IF(OR(ISNUMBER(SEARCH('[1]Lookup for use classification'!$B$11,B919)),ISNUMBER(SEARCH('[1]Lookup for use classification'!$C$11,B919))),'[1]Lookup for use classification'!$A$11,IF(OR(ISNUMBER(SEARCH('[1]Lookup for use classification'!$B$12,B919)),ISNUMBER(SEARCH('[1]Lookup for use classification'!$C$12,B919))),'[1]Lookup for use classification'!$A$12,IF(OR(ISNUMBER(SEARCH('[1]Lookup for use classification'!$B$13,B919)),ISNUMBER(SEARCH('[1]Lookup for use classification'!$C$13,B919)),ISNUMBER(SEARCH('[1]Lookup for use classification'!$D$13,B919)),,ISNUMBER(SEARCH('[1]Lookup for use classification'!$C$13,B919)),ISNUMBER(SEARCH('[1]Lookup for use classification'!$E$13,B919))),'[1]Lookup for use classification'!$A$13,IF(OR(ISNUMBER(SEARCH('[1]Lookup for use classification'!$B$14,B919)),ISNUMBER(SEARCH('[1]Lookup for use classification'!$C$14,B919))),'[1]Lookup for use classification'!$A$14,"Other"))))))))))))</f>
        <v>Warehousing</v>
      </c>
      <c r="D919" s="43">
        <v>3300</v>
      </c>
      <c r="E919" s="40"/>
      <c r="F919" s="40"/>
    </row>
    <row r="920" spans="1:6">
      <c r="A920" s="16" t="s">
        <v>1005</v>
      </c>
      <c r="B920" s="17" t="s">
        <v>1004</v>
      </c>
      <c r="C920" s="133" t="str">
        <f>IF(OR(ISNUMBER(SEARCH('[1]Lookup for use classification'!$B$1,B920)),ISNUMBER(SEARCH('[1]Lookup for use classification'!$C$1,B920)),ISNUMBER(SEARCH('[1]Lookup for use classification'!$D$1,B920)),ISNUMBER(SEARCH('[1]Lookup for use classification'!$E$1,B920))),'[1]Lookup for use classification'!$A$1,IF(ISNUMBER(SEARCH('[1]Lookup for use classification'!$B$2,B920)),'[1]Lookup for use classification'!$A$2,IF(ISNUMBER(SEARCH('[1]Lookup for use classification'!$B$3,B920)),'[1]Lookup for use classification'!$A$3,IF(OR(ISNUMBER(SEARCH('[1]Lookup for use classification'!$B$4,B920)),ISNUMBER(SEARCH('[1]Lookup for use classification'!$C$4,B920)),ISNUMBER(SEARCH('[1]Lookup for use classification'!$D$4,B920)),ISNUMBER(SEARCH('[1]Lookup for use classification'!$E$4,B920))),'[1]Lookup for use classification'!$A$4,IF(OR(ISNUMBER(SEARCH('[1]Lookup for use classification'!$B$5,B920)),ISNUMBER(SEARCH('[1]Lookup for use classification'!$C$5,B920)),ISNUMBER(SEARCH('[1]Lookup for use classification'!$D$5,B920))),'[1]Lookup for use classification'!$A$5,IF(OR(ISNUMBER(SEARCH('[1]Lookup for use classification'!$B$7,B920)),ISNUMBER(SEARCH('[1]Lookup for use classification'!$C$7,B920)),ISNUMBER(SEARCH('[1]Lookup for use classification'!$D$7,B920))),'[1]Lookup for use classification'!$A$7,IF(OR(ISNUMBER(SEARCH('[1]Lookup for use classification'!$B$9,B920)),ISNUMBER(SEARCH('[1]Lookup for use classification'!$C$9,B920)),ISNUMBER(SEARCH('[1]Lookup for use classification'!$D$9,B920)),ISNUMBER(SEARCH('[1]Lookup for use classification'!$E$9,B920)),ISNUMBER(SEARCH('[1]Lookup for use classification'!$F$9,B920)),ISNUMBER(SEARCH('[1]Lookup for use classification'!$G$9,B920)),ISNUMBER(SEARCH('[1]Lookup for use classification'!$H$9,B920)),ISNUMBER(SEARCH('[1]Lookup for use classification'!$I$9,B920)),ISNUMBER(SEARCH('[1]Lookup for use classification'!$J$9,B920)),ISNUMBER(SEARCH('[1]Lookup for use classification'!$K$9,B920))),'[1]Lookup for use classification'!$A$9,IF(OR(ISNUMBER(SEARCH('[1]Lookup for use classification'!$B$10,B920)),ISNUMBER(SEARCH('[1]Lookup for use classification'!$C$10,B920)),ISNUMBER(SEARCH('[1]Lookup for use classification'!$D$10,B920)),ISNUMBER(SEARCH('[1]Lookup for use classification'!$E$10,B920)),ISNUMBER(SEARCH('[1]Lookup for use classification'!$F$10,B920)),ISNUMBER(SEARCH('[1]Lookup for use classification'!$G$10,B920))),'[1]Lookup for use classification'!$A$10,IF(OR(ISNUMBER(SEARCH('[1]Lookup for use classification'!$B$11,B920)),ISNUMBER(SEARCH('[1]Lookup for use classification'!$C$11,B920))),'[1]Lookup for use classification'!$A$11,IF(OR(ISNUMBER(SEARCH('[1]Lookup for use classification'!$B$12,B920)),ISNUMBER(SEARCH('[1]Lookup for use classification'!$C$12,B920))),'[1]Lookup for use classification'!$A$12,IF(OR(ISNUMBER(SEARCH('[1]Lookup for use classification'!$B$13,B920)),ISNUMBER(SEARCH('[1]Lookup for use classification'!$C$13,B920)),ISNUMBER(SEARCH('[1]Lookup for use classification'!$D$13,B920)),,ISNUMBER(SEARCH('[1]Lookup for use classification'!$C$13,B920)),ISNUMBER(SEARCH('[1]Lookup for use classification'!$E$13,B920))),'[1]Lookup for use classification'!$A$13,IF(OR(ISNUMBER(SEARCH('[1]Lookup for use classification'!$B$14,B920)),ISNUMBER(SEARCH('[1]Lookup for use classification'!$C$14,B920))),'[1]Lookup for use classification'!$A$14,"Other"))))))))))))</f>
        <v>Health Care - Hospitals</v>
      </c>
      <c r="D920" s="18"/>
      <c r="E920" s="19"/>
      <c r="F920" s="19"/>
    </row>
    <row r="921" spans="1:6">
      <c r="A921" s="16" t="s">
        <v>1005</v>
      </c>
      <c r="B921" s="17" t="s">
        <v>849</v>
      </c>
      <c r="C921" s="133" t="str">
        <f>IF(OR(ISNUMBER(SEARCH('[1]Lookup for use classification'!$B$1,B921)),ISNUMBER(SEARCH('[1]Lookup for use classification'!$C$1,B921)),ISNUMBER(SEARCH('[1]Lookup for use classification'!$D$1,B921)),ISNUMBER(SEARCH('[1]Lookup for use classification'!$E$1,B921))),'[1]Lookup for use classification'!$A$1,IF(ISNUMBER(SEARCH('[1]Lookup for use classification'!$B$2,B921)),'[1]Lookup for use classification'!$A$2,IF(ISNUMBER(SEARCH('[1]Lookup for use classification'!$B$3,B921)),'[1]Lookup for use classification'!$A$3,IF(OR(ISNUMBER(SEARCH('[1]Lookup for use classification'!$B$4,B921)),ISNUMBER(SEARCH('[1]Lookup for use classification'!$C$4,B921)),ISNUMBER(SEARCH('[1]Lookup for use classification'!$D$4,B921)),ISNUMBER(SEARCH('[1]Lookup for use classification'!$E$4,B921))),'[1]Lookup for use classification'!$A$4,IF(OR(ISNUMBER(SEARCH('[1]Lookup for use classification'!$B$5,B921)),ISNUMBER(SEARCH('[1]Lookup for use classification'!$C$5,B921)),ISNUMBER(SEARCH('[1]Lookup for use classification'!$D$5,B921))),'[1]Lookup for use classification'!$A$5,IF(OR(ISNUMBER(SEARCH('[1]Lookup for use classification'!$B$7,B921)),ISNUMBER(SEARCH('[1]Lookup for use classification'!$C$7,B921)),ISNUMBER(SEARCH('[1]Lookup for use classification'!$D$7,B921))),'[1]Lookup for use classification'!$A$7,IF(OR(ISNUMBER(SEARCH('[1]Lookup for use classification'!$B$9,B921)),ISNUMBER(SEARCH('[1]Lookup for use classification'!$C$9,B921)),ISNUMBER(SEARCH('[1]Lookup for use classification'!$D$9,B921)),ISNUMBER(SEARCH('[1]Lookup for use classification'!$E$9,B921)),ISNUMBER(SEARCH('[1]Lookup for use classification'!$F$9,B921)),ISNUMBER(SEARCH('[1]Lookup for use classification'!$G$9,B921)),ISNUMBER(SEARCH('[1]Lookup for use classification'!$H$9,B921)),ISNUMBER(SEARCH('[1]Lookup for use classification'!$I$9,B921)),ISNUMBER(SEARCH('[1]Lookup for use classification'!$J$9,B921)),ISNUMBER(SEARCH('[1]Lookup for use classification'!$K$9,B921))),'[1]Lookup for use classification'!$A$9,IF(OR(ISNUMBER(SEARCH('[1]Lookup for use classification'!$B$10,B921)),ISNUMBER(SEARCH('[1]Lookup for use classification'!$C$10,B921)),ISNUMBER(SEARCH('[1]Lookup for use classification'!$D$10,B921)),ISNUMBER(SEARCH('[1]Lookup for use classification'!$E$10,B921)),ISNUMBER(SEARCH('[1]Lookup for use classification'!$F$10,B921)),ISNUMBER(SEARCH('[1]Lookup for use classification'!$G$10,B921))),'[1]Lookup for use classification'!$A$10,IF(OR(ISNUMBER(SEARCH('[1]Lookup for use classification'!$B$11,B921)),ISNUMBER(SEARCH('[1]Lookup for use classification'!$C$11,B921))),'[1]Lookup for use classification'!$A$11,IF(OR(ISNUMBER(SEARCH('[1]Lookup for use classification'!$B$12,B921)),ISNUMBER(SEARCH('[1]Lookup for use classification'!$C$12,B921))),'[1]Lookup for use classification'!$A$12,IF(OR(ISNUMBER(SEARCH('[1]Lookup for use classification'!$B$13,B921)),ISNUMBER(SEARCH('[1]Lookup for use classification'!$C$13,B921)),ISNUMBER(SEARCH('[1]Lookup for use classification'!$D$13,B921)),,ISNUMBER(SEARCH('[1]Lookup for use classification'!$C$13,B921)),ISNUMBER(SEARCH('[1]Lookup for use classification'!$E$13,B921))),'[1]Lookup for use classification'!$A$13,IF(OR(ISNUMBER(SEARCH('[1]Lookup for use classification'!$B$14,B921)),ISNUMBER(SEARCH('[1]Lookup for use classification'!$C$14,B921))),'[1]Lookup for use classification'!$A$14,"Other"))))))))))))</f>
        <v>Public Assembly</v>
      </c>
      <c r="D921" s="18"/>
      <c r="E921" s="19"/>
      <c r="F921" s="19"/>
    </row>
    <row r="922" spans="1:6">
      <c r="A922" s="16" t="s">
        <v>216</v>
      </c>
      <c r="B922" s="26" t="s">
        <v>217</v>
      </c>
      <c r="C922" s="133" t="str">
        <f>IF(OR(ISNUMBER(SEARCH('[1]Lookup for use classification'!$B$1,B922)),ISNUMBER(SEARCH('[1]Lookup for use classification'!$C$1,B922)),ISNUMBER(SEARCH('[1]Lookup for use classification'!$D$1,B922)),ISNUMBER(SEARCH('[1]Lookup for use classification'!$E$1,B922))),'[1]Lookup for use classification'!$A$1,IF(ISNUMBER(SEARCH('[1]Lookup for use classification'!$B$2,B922)),'[1]Lookup for use classification'!$A$2,IF(ISNUMBER(SEARCH('[1]Lookup for use classification'!$B$3,B922)),'[1]Lookup for use classification'!$A$3,IF(OR(ISNUMBER(SEARCH('[1]Lookup for use classification'!$B$4,B922)),ISNUMBER(SEARCH('[1]Lookup for use classification'!$C$4,B922)),ISNUMBER(SEARCH('[1]Lookup for use classification'!$D$4,B922)),ISNUMBER(SEARCH('[1]Lookup for use classification'!$E$4,B922))),'[1]Lookup for use classification'!$A$4,IF(OR(ISNUMBER(SEARCH('[1]Lookup for use classification'!$B$5,B922)),ISNUMBER(SEARCH('[1]Lookup for use classification'!$C$5,B922)),ISNUMBER(SEARCH('[1]Lookup for use classification'!$D$5,B922))),'[1]Lookup for use classification'!$A$5,IF(OR(ISNUMBER(SEARCH('[1]Lookup for use classification'!$B$7,B922)),ISNUMBER(SEARCH('[1]Lookup for use classification'!$C$7,B922)),ISNUMBER(SEARCH('[1]Lookup for use classification'!$D$7,B922))),'[1]Lookup for use classification'!$A$7,IF(OR(ISNUMBER(SEARCH('[1]Lookup for use classification'!$B$9,B922)),ISNUMBER(SEARCH('[1]Lookup for use classification'!$C$9,B922)),ISNUMBER(SEARCH('[1]Lookup for use classification'!$D$9,B922)),ISNUMBER(SEARCH('[1]Lookup for use classification'!$E$9,B922)),ISNUMBER(SEARCH('[1]Lookup for use classification'!$F$9,B922)),ISNUMBER(SEARCH('[1]Lookup for use classification'!$G$9,B922)),ISNUMBER(SEARCH('[1]Lookup for use classification'!$H$9,B922)),ISNUMBER(SEARCH('[1]Lookup for use classification'!$I$9,B922)),ISNUMBER(SEARCH('[1]Lookup for use classification'!$J$9,B922)),ISNUMBER(SEARCH('[1]Lookup for use classification'!$K$9,B922))),'[1]Lookup for use classification'!$A$9,IF(OR(ISNUMBER(SEARCH('[1]Lookup for use classification'!$B$10,B922)),ISNUMBER(SEARCH('[1]Lookup for use classification'!$C$10,B922)),ISNUMBER(SEARCH('[1]Lookup for use classification'!$D$10,B922)),ISNUMBER(SEARCH('[1]Lookup for use classification'!$E$10,B922)),ISNUMBER(SEARCH('[1]Lookup for use classification'!$F$10,B922)),ISNUMBER(SEARCH('[1]Lookup for use classification'!$G$10,B922))),'[1]Lookup for use classification'!$A$10,IF(OR(ISNUMBER(SEARCH('[1]Lookup for use classification'!$B$11,B922)),ISNUMBER(SEARCH('[1]Lookup for use classification'!$C$11,B922))),'[1]Lookup for use classification'!$A$11,IF(OR(ISNUMBER(SEARCH('[1]Lookup for use classification'!$B$12,B922)),ISNUMBER(SEARCH('[1]Lookup for use classification'!$C$12,B922))),'[1]Lookup for use classification'!$A$12,IF(OR(ISNUMBER(SEARCH('[1]Lookup for use classification'!$B$13,B922)),ISNUMBER(SEARCH('[1]Lookup for use classification'!$C$13,B922)),ISNUMBER(SEARCH('[1]Lookup for use classification'!$D$13,B922)),,ISNUMBER(SEARCH('[1]Lookup for use classification'!$C$13,B922)),ISNUMBER(SEARCH('[1]Lookup for use classification'!$E$13,B922))),'[1]Lookup for use classification'!$A$13,IF(OR(ISNUMBER(SEARCH('[1]Lookup for use classification'!$B$14,B922)),ISNUMBER(SEARCH('[1]Lookup for use classification'!$C$14,B922))),'[1]Lookup for use classification'!$A$14,"Other"))))))))))))</f>
        <v>Public Safety</v>
      </c>
      <c r="D922" s="27">
        <v>2200</v>
      </c>
      <c r="E922" s="90" t="s">
        <v>6</v>
      </c>
      <c r="F922" s="90"/>
    </row>
    <row r="923" spans="1:6">
      <c r="A923" s="16" t="s">
        <v>216</v>
      </c>
      <c r="B923" s="26" t="s">
        <v>5</v>
      </c>
      <c r="C923" s="133" t="str">
        <f>IF(OR(ISNUMBER(SEARCH('[1]Lookup for use classification'!$B$1,B923)),ISNUMBER(SEARCH('[1]Lookup for use classification'!$C$1,B923)),ISNUMBER(SEARCH('[1]Lookup for use classification'!$D$1,B923)),ISNUMBER(SEARCH('[1]Lookup for use classification'!$E$1,B923))),'[1]Lookup for use classification'!$A$1,IF(ISNUMBER(SEARCH('[1]Lookup for use classification'!$B$2,B923)),'[1]Lookup for use classification'!$A$2,IF(ISNUMBER(SEARCH('[1]Lookup for use classification'!$B$3,B923)),'[1]Lookup for use classification'!$A$3,IF(OR(ISNUMBER(SEARCH('[1]Lookup for use classification'!$B$4,B923)),ISNUMBER(SEARCH('[1]Lookup for use classification'!$C$4,B923)),ISNUMBER(SEARCH('[1]Lookup for use classification'!$D$4,B923)),ISNUMBER(SEARCH('[1]Lookup for use classification'!$E$4,B923))),'[1]Lookup for use classification'!$A$4,IF(OR(ISNUMBER(SEARCH('[1]Lookup for use classification'!$B$5,B923)),ISNUMBER(SEARCH('[1]Lookup for use classification'!$C$5,B923)),ISNUMBER(SEARCH('[1]Lookup for use classification'!$D$5,B923))),'[1]Lookup for use classification'!$A$5,IF(OR(ISNUMBER(SEARCH('[1]Lookup for use classification'!$B$7,B923)),ISNUMBER(SEARCH('[1]Lookup for use classification'!$C$7,B923)),ISNUMBER(SEARCH('[1]Lookup for use classification'!$D$7,B923))),'[1]Lookup for use classification'!$A$7,IF(OR(ISNUMBER(SEARCH('[1]Lookup for use classification'!$B$9,B923)),ISNUMBER(SEARCH('[1]Lookup for use classification'!$C$9,B923)),ISNUMBER(SEARCH('[1]Lookup for use classification'!$D$9,B923)),ISNUMBER(SEARCH('[1]Lookup for use classification'!$E$9,B923)),ISNUMBER(SEARCH('[1]Lookup for use classification'!$F$9,B923)),ISNUMBER(SEARCH('[1]Lookup for use classification'!$G$9,B923)),ISNUMBER(SEARCH('[1]Lookup for use classification'!$H$9,B923)),ISNUMBER(SEARCH('[1]Lookup for use classification'!$I$9,B923)),ISNUMBER(SEARCH('[1]Lookup for use classification'!$J$9,B923)),ISNUMBER(SEARCH('[1]Lookup for use classification'!$K$9,B923))),'[1]Lookup for use classification'!$A$9,IF(OR(ISNUMBER(SEARCH('[1]Lookup for use classification'!$B$10,B923)),ISNUMBER(SEARCH('[1]Lookup for use classification'!$C$10,B923)),ISNUMBER(SEARCH('[1]Lookup for use classification'!$D$10,B923)),ISNUMBER(SEARCH('[1]Lookup for use classification'!$E$10,B923)),ISNUMBER(SEARCH('[1]Lookup for use classification'!$F$10,B923)),ISNUMBER(SEARCH('[1]Lookup for use classification'!$G$10,B923))),'[1]Lookup for use classification'!$A$10,IF(OR(ISNUMBER(SEARCH('[1]Lookup for use classification'!$B$11,B923)),ISNUMBER(SEARCH('[1]Lookup for use classification'!$C$11,B923))),'[1]Lookup for use classification'!$A$11,IF(OR(ISNUMBER(SEARCH('[1]Lookup for use classification'!$B$12,B923)),ISNUMBER(SEARCH('[1]Lookup for use classification'!$C$12,B923))),'[1]Lookup for use classification'!$A$12,IF(OR(ISNUMBER(SEARCH('[1]Lookup for use classification'!$B$13,B923)),ISNUMBER(SEARCH('[1]Lookup for use classification'!$C$13,B923)),ISNUMBER(SEARCH('[1]Lookup for use classification'!$D$13,B923)),,ISNUMBER(SEARCH('[1]Lookup for use classification'!$C$13,B923)),ISNUMBER(SEARCH('[1]Lookup for use classification'!$E$13,B923))),'[1]Lookup for use classification'!$A$13,IF(OR(ISNUMBER(SEARCH('[1]Lookup for use classification'!$B$14,B923)),ISNUMBER(SEARCH('[1]Lookup for use classification'!$C$14,B923))),'[1]Lookup for use classification'!$A$14,"Other"))))))))))))</f>
        <v>Office</v>
      </c>
      <c r="D923" s="27">
        <v>820</v>
      </c>
      <c r="E923" s="90"/>
      <c r="F923" s="90"/>
    </row>
    <row r="924" spans="1:6">
      <c r="A924" s="16" t="s">
        <v>216</v>
      </c>
      <c r="B924" s="26" t="s">
        <v>218</v>
      </c>
      <c r="C924" s="133" t="str">
        <f>IF(OR(ISNUMBER(SEARCH('[1]Lookup for use classification'!$B$1,B924)),ISNUMBER(SEARCH('[1]Lookup for use classification'!$C$1,B924)),ISNUMBER(SEARCH('[1]Lookup for use classification'!$D$1,B924)),ISNUMBER(SEARCH('[1]Lookup for use classification'!$E$1,B924))),'[1]Lookup for use classification'!$A$1,IF(ISNUMBER(SEARCH('[1]Lookup for use classification'!$B$2,B924)),'[1]Lookup for use classification'!$A$2,IF(ISNUMBER(SEARCH('[1]Lookup for use classification'!$B$3,B924)),'[1]Lookup for use classification'!$A$3,IF(OR(ISNUMBER(SEARCH('[1]Lookup for use classification'!$B$4,B924)),ISNUMBER(SEARCH('[1]Lookup for use classification'!$C$4,B924)),ISNUMBER(SEARCH('[1]Lookup for use classification'!$D$4,B924)),ISNUMBER(SEARCH('[1]Lookup for use classification'!$E$4,B924))),'[1]Lookup for use classification'!$A$4,IF(OR(ISNUMBER(SEARCH('[1]Lookup for use classification'!$B$5,B924)),ISNUMBER(SEARCH('[1]Lookup for use classification'!$C$5,B924)),ISNUMBER(SEARCH('[1]Lookup for use classification'!$D$5,B924))),'[1]Lookup for use classification'!$A$5,IF(OR(ISNUMBER(SEARCH('[1]Lookup for use classification'!$B$7,B924)),ISNUMBER(SEARCH('[1]Lookup for use classification'!$C$7,B924)),ISNUMBER(SEARCH('[1]Lookup for use classification'!$D$7,B924))),'[1]Lookup for use classification'!$A$7,IF(OR(ISNUMBER(SEARCH('[1]Lookup for use classification'!$B$9,B924)),ISNUMBER(SEARCH('[1]Lookup for use classification'!$C$9,B924)),ISNUMBER(SEARCH('[1]Lookup for use classification'!$D$9,B924)),ISNUMBER(SEARCH('[1]Lookup for use classification'!$E$9,B924)),ISNUMBER(SEARCH('[1]Lookup for use classification'!$F$9,B924)),ISNUMBER(SEARCH('[1]Lookup for use classification'!$G$9,B924)),ISNUMBER(SEARCH('[1]Lookup for use classification'!$H$9,B924)),ISNUMBER(SEARCH('[1]Lookup for use classification'!$I$9,B924)),ISNUMBER(SEARCH('[1]Lookup for use classification'!$J$9,B924)),ISNUMBER(SEARCH('[1]Lookup for use classification'!$K$9,B924))),'[1]Lookup for use classification'!$A$9,IF(OR(ISNUMBER(SEARCH('[1]Lookup for use classification'!$B$10,B924)),ISNUMBER(SEARCH('[1]Lookup for use classification'!$C$10,B924)),ISNUMBER(SEARCH('[1]Lookup for use classification'!$D$10,B924)),ISNUMBER(SEARCH('[1]Lookup for use classification'!$E$10,B924)),ISNUMBER(SEARCH('[1]Lookup for use classification'!$F$10,B924)),ISNUMBER(SEARCH('[1]Lookup for use classification'!$G$10,B924))),'[1]Lookup for use classification'!$A$10,IF(OR(ISNUMBER(SEARCH('[1]Lookup for use classification'!$B$11,B924)),ISNUMBER(SEARCH('[1]Lookup for use classification'!$C$11,B924))),'[1]Lookup for use classification'!$A$11,IF(OR(ISNUMBER(SEARCH('[1]Lookup for use classification'!$B$12,B924)),ISNUMBER(SEARCH('[1]Lookup for use classification'!$C$12,B924))),'[1]Lookup for use classification'!$A$12,IF(OR(ISNUMBER(SEARCH('[1]Lookup for use classification'!$B$13,B924)),ISNUMBER(SEARCH('[1]Lookup for use classification'!$C$13,B924)),ISNUMBER(SEARCH('[1]Lookup for use classification'!$D$13,B924)),,ISNUMBER(SEARCH('[1]Lookup for use classification'!$C$13,B924)),ISNUMBER(SEARCH('[1]Lookup for use classification'!$E$13,B924))),'[1]Lookup for use classification'!$A$13,IF(OR(ISNUMBER(SEARCH('[1]Lookup for use classification'!$B$14,B924)),ISNUMBER(SEARCH('[1]Lookup for use classification'!$C$14,B924))),'[1]Lookup for use classification'!$A$14,"Other"))))))))))))</f>
        <v>Education - K - 12</v>
      </c>
      <c r="D924" s="27">
        <v>75829</v>
      </c>
      <c r="E924" s="90" t="s">
        <v>10</v>
      </c>
      <c r="F924" s="90" t="s">
        <v>11</v>
      </c>
    </row>
    <row r="925" spans="1:6">
      <c r="A925" s="16" t="s">
        <v>216</v>
      </c>
      <c r="B925" s="26" t="s">
        <v>219</v>
      </c>
      <c r="C925" s="133" t="str">
        <f>IF(OR(ISNUMBER(SEARCH('[1]Lookup for use classification'!$B$1,B925)),ISNUMBER(SEARCH('[1]Lookup for use classification'!$C$1,B925)),ISNUMBER(SEARCH('[1]Lookup for use classification'!$D$1,B925)),ISNUMBER(SEARCH('[1]Lookup for use classification'!$E$1,B925))),'[1]Lookup for use classification'!$A$1,IF(ISNUMBER(SEARCH('[1]Lookup for use classification'!$B$2,B925)),'[1]Lookup for use classification'!$A$2,IF(ISNUMBER(SEARCH('[1]Lookup for use classification'!$B$3,B925)),'[1]Lookup for use classification'!$A$3,IF(OR(ISNUMBER(SEARCH('[1]Lookup for use classification'!$B$4,B925)),ISNUMBER(SEARCH('[1]Lookup for use classification'!$C$4,B925)),ISNUMBER(SEARCH('[1]Lookup for use classification'!$D$4,B925)),ISNUMBER(SEARCH('[1]Lookup for use classification'!$E$4,B925))),'[1]Lookup for use classification'!$A$4,IF(OR(ISNUMBER(SEARCH('[1]Lookup for use classification'!$B$5,B925)),ISNUMBER(SEARCH('[1]Lookup for use classification'!$C$5,B925)),ISNUMBER(SEARCH('[1]Lookup for use classification'!$D$5,B925))),'[1]Lookup for use classification'!$A$5,IF(OR(ISNUMBER(SEARCH('[1]Lookup for use classification'!$B$7,B925)),ISNUMBER(SEARCH('[1]Lookup for use classification'!$C$7,B925)),ISNUMBER(SEARCH('[1]Lookup for use classification'!$D$7,B925))),'[1]Lookup for use classification'!$A$7,IF(OR(ISNUMBER(SEARCH('[1]Lookup for use classification'!$B$9,B925)),ISNUMBER(SEARCH('[1]Lookup for use classification'!$C$9,B925)),ISNUMBER(SEARCH('[1]Lookup for use classification'!$D$9,B925)),ISNUMBER(SEARCH('[1]Lookup for use classification'!$E$9,B925)),ISNUMBER(SEARCH('[1]Lookup for use classification'!$F$9,B925)),ISNUMBER(SEARCH('[1]Lookup for use classification'!$G$9,B925)),ISNUMBER(SEARCH('[1]Lookup for use classification'!$H$9,B925)),ISNUMBER(SEARCH('[1]Lookup for use classification'!$I$9,B925)),ISNUMBER(SEARCH('[1]Lookup for use classification'!$J$9,B925)),ISNUMBER(SEARCH('[1]Lookup for use classification'!$K$9,B925))),'[1]Lookup for use classification'!$A$9,IF(OR(ISNUMBER(SEARCH('[1]Lookup for use classification'!$B$10,B925)),ISNUMBER(SEARCH('[1]Lookup for use classification'!$C$10,B925)),ISNUMBER(SEARCH('[1]Lookup for use classification'!$D$10,B925)),ISNUMBER(SEARCH('[1]Lookup for use classification'!$E$10,B925)),ISNUMBER(SEARCH('[1]Lookup for use classification'!$F$10,B925)),ISNUMBER(SEARCH('[1]Lookup for use classification'!$G$10,B925))),'[1]Lookup for use classification'!$A$10,IF(OR(ISNUMBER(SEARCH('[1]Lookup for use classification'!$B$11,B925)),ISNUMBER(SEARCH('[1]Lookup for use classification'!$C$11,B925))),'[1]Lookup for use classification'!$A$11,IF(OR(ISNUMBER(SEARCH('[1]Lookup for use classification'!$B$12,B925)),ISNUMBER(SEARCH('[1]Lookup for use classification'!$C$12,B925))),'[1]Lookup for use classification'!$A$12,IF(OR(ISNUMBER(SEARCH('[1]Lookup for use classification'!$B$13,B925)),ISNUMBER(SEARCH('[1]Lookup for use classification'!$C$13,B925)),ISNUMBER(SEARCH('[1]Lookup for use classification'!$D$13,B925)),,ISNUMBER(SEARCH('[1]Lookup for use classification'!$C$13,B925)),ISNUMBER(SEARCH('[1]Lookup for use classification'!$E$13,B925))),'[1]Lookup for use classification'!$A$13,IF(OR(ISNUMBER(SEARCH('[1]Lookup for use classification'!$B$14,B925)),ISNUMBER(SEARCH('[1]Lookup for use classification'!$C$14,B925))),'[1]Lookup for use classification'!$A$14,"Other"))))))))))))</f>
        <v>Other</v>
      </c>
      <c r="D925" s="27">
        <v>11800</v>
      </c>
      <c r="E925" s="91"/>
      <c r="F925" s="91"/>
    </row>
    <row r="926" spans="1:6">
      <c r="A926" s="16" t="s">
        <v>216</v>
      </c>
      <c r="B926" s="26" t="s">
        <v>185</v>
      </c>
      <c r="C926" s="133" t="str">
        <f>IF(OR(ISNUMBER(SEARCH('[1]Lookup for use classification'!$B$1,B926)),ISNUMBER(SEARCH('[1]Lookup for use classification'!$C$1,B926)),ISNUMBER(SEARCH('[1]Lookup for use classification'!$D$1,B926)),ISNUMBER(SEARCH('[1]Lookup for use classification'!$E$1,B926))),'[1]Lookup for use classification'!$A$1,IF(ISNUMBER(SEARCH('[1]Lookup for use classification'!$B$2,B926)),'[1]Lookup for use classification'!$A$2,IF(ISNUMBER(SEARCH('[1]Lookup for use classification'!$B$3,B926)),'[1]Lookup for use classification'!$A$3,IF(OR(ISNUMBER(SEARCH('[1]Lookup for use classification'!$B$4,B926)),ISNUMBER(SEARCH('[1]Lookup for use classification'!$C$4,B926)),ISNUMBER(SEARCH('[1]Lookup for use classification'!$D$4,B926)),ISNUMBER(SEARCH('[1]Lookup for use classification'!$E$4,B926))),'[1]Lookup for use classification'!$A$4,IF(OR(ISNUMBER(SEARCH('[1]Lookup for use classification'!$B$5,B926)),ISNUMBER(SEARCH('[1]Lookup for use classification'!$C$5,B926)),ISNUMBER(SEARCH('[1]Lookup for use classification'!$D$5,B926))),'[1]Lookup for use classification'!$A$5,IF(OR(ISNUMBER(SEARCH('[1]Lookup for use classification'!$B$7,B926)),ISNUMBER(SEARCH('[1]Lookup for use classification'!$C$7,B926)),ISNUMBER(SEARCH('[1]Lookup for use classification'!$D$7,B926))),'[1]Lookup for use classification'!$A$7,IF(OR(ISNUMBER(SEARCH('[1]Lookup for use classification'!$B$9,B926)),ISNUMBER(SEARCH('[1]Lookup for use classification'!$C$9,B926)),ISNUMBER(SEARCH('[1]Lookup for use classification'!$D$9,B926)),ISNUMBER(SEARCH('[1]Lookup for use classification'!$E$9,B926)),ISNUMBER(SEARCH('[1]Lookup for use classification'!$F$9,B926)),ISNUMBER(SEARCH('[1]Lookup for use classification'!$G$9,B926)),ISNUMBER(SEARCH('[1]Lookup for use classification'!$H$9,B926)),ISNUMBER(SEARCH('[1]Lookup for use classification'!$I$9,B926)),ISNUMBER(SEARCH('[1]Lookup for use classification'!$J$9,B926)),ISNUMBER(SEARCH('[1]Lookup for use classification'!$K$9,B926))),'[1]Lookup for use classification'!$A$9,IF(OR(ISNUMBER(SEARCH('[1]Lookup for use classification'!$B$10,B926)),ISNUMBER(SEARCH('[1]Lookup for use classification'!$C$10,B926)),ISNUMBER(SEARCH('[1]Lookup for use classification'!$D$10,B926)),ISNUMBER(SEARCH('[1]Lookup for use classification'!$E$10,B926)),ISNUMBER(SEARCH('[1]Lookup for use classification'!$F$10,B926)),ISNUMBER(SEARCH('[1]Lookup for use classification'!$G$10,B926))),'[1]Lookup for use classification'!$A$10,IF(OR(ISNUMBER(SEARCH('[1]Lookup for use classification'!$B$11,B926)),ISNUMBER(SEARCH('[1]Lookup for use classification'!$C$11,B926))),'[1]Lookup for use classification'!$A$11,IF(OR(ISNUMBER(SEARCH('[1]Lookup for use classification'!$B$12,B926)),ISNUMBER(SEARCH('[1]Lookup for use classification'!$C$12,B926))),'[1]Lookup for use classification'!$A$12,IF(OR(ISNUMBER(SEARCH('[1]Lookup for use classification'!$B$13,B926)),ISNUMBER(SEARCH('[1]Lookup for use classification'!$C$13,B926)),ISNUMBER(SEARCH('[1]Lookup for use classification'!$D$13,B926)),,ISNUMBER(SEARCH('[1]Lookup for use classification'!$C$13,B926)),ISNUMBER(SEARCH('[1]Lookup for use classification'!$E$13,B926))),'[1]Lookup for use classification'!$A$13,IF(OR(ISNUMBER(SEARCH('[1]Lookup for use classification'!$B$14,B926)),ISNUMBER(SEARCH('[1]Lookup for use classification'!$C$14,B926))),'[1]Lookup for use classification'!$A$14,"Other"))))))))))))</f>
        <v>Other</v>
      </c>
      <c r="D926" s="27">
        <v>19360</v>
      </c>
      <c r="E926" s="90"/>
      <c r="F926" s="90"/>
    </row>
    <row r="927" spans="1:6">
      <c r="A927" s="16" t="s">
        <v>216</v>
      </c>
      <c r="B927" s="26" t="s">
        <v>220</v>
      </c>
      <c r="C927" s="133" t="str">
        <f>IF(OR(ISNUMBER(SEARCH('[1]Lookup for use classification'!$B$1,B927)),ISNUMBER(SEARCH('[1]Lookup for use classification'!$C$1,B927)),ISNUMBER(SEARCH('[1]Lookup for use classification'!$D$1,B927)),ISNUMBER(SEARCH('[1]Lookup for use classification'!$E$1,B927))),'[1]Lookup for use classification'!$A$1,IF(ISNUMBER(SEARCH('[1]Lookup for use classification'!$B$2,B927)),'[1]Lookup for use classification'!$A$2,IF(ISNUMBER(SEARCH('[1]Lookup for use classification'!$B$3,B927)),'[1]Lookup for use classification'!$A$3,IF(OR(ISNUMBER(SEARCH('[1]Lookup for use classification'!$B$4,B927)),ISNUMBER(SEARCH('[1]Lookup for use classification'!$C$4,B927)),ISNUMBER(SEARCH('[1]Lookup for use classification'!$D$4,B927)),ISNUMBER(SEARCH('[1]Lookup for use classification'!$E$4,B927))),'[1]Lookup for use classification'!$A$4,IF(OR(ISNUMBER(SEARCH('[1]Lookup for use classification'!$B$5,B927)),ISNUMBER(SEARCH('[1]Lookup for use classification'!$C$5,B927)),ISNUMBER(SEARCH('[1]Lookup for use classification'!$D$5,B927))),'[1]Lookup for use classification'!$A$5,IF(OR(ISNUMBER(SEARCH('[1]Lookup for use classification'!$B$7,B927)),ISNUMBER(SEARCH('[1]Lookup for use classification'!$C$7,B927)),ISNUMBER(SEARCH('[1]Lookup for use classification'!$D$7,B927))),'[1]Lookup for use classification'!$A$7,IF(OR(ISNUMBER(SEARCH('[1]Lookup for use classification'!$B$9,B927)),ISNUMBER(SEARCH('[1]Lookup for use classification'!$C$9,B927)),ISNUMBER(SEARCH('[1]Lookup for use classification'!$D$9,B927)),ISNUMBER(SEARCH('[1]Lookup for use classification'!$E$9,B927)),ISNUMBER(SEARCH('[1]Lookup for use classification'!$F$9,B927)),ISNUMBER(SEARCH('[1]Lookup for use classification'!$G$9,B927)),ISNUMBER(SEARCH('[1]Lookup for use classification'!$H$9,B927)),ISNUMBER(SEARCH('[1]Lookup for use classification'!$I$9,B927)),ISNUMBER(SEARCH('[1]Lookup for use classification'!$J$9,B927)),ISNUMBER(SEARCH('[1]Lookup for use classification'!$K$9,B927))),'[1]Lookup for use classification'!$A$9,IF(OR(ISNUMBER(SEARCH('[1]Lookup for use classification'!$B$10,B927)),ISNUMBER(SEARCH('[1]Lookup for use classification'!$C$10,B927)),ISNUMBER(SEARCH('[1]Lookup for use classification'!$D$10,B927)),ISNUMBER(SEARCH('[1]Lookup for use classification'!$E$10,B927)),ISNUMBER(SEARCH('[1]Lookup for use classification'!$F$10,B927)),ISNUMBER(SEARCH('[1]Lookup for use classification'!$G$10,B927))),'[1]Lookup for use classification'!$A$10,IF(OR(ISNUMBER(SEARCH('[1]Lookup for use classification'!$B$11,B927)),ISNUMBER(SEARCH('[1]Lookup for use classification'!$C$11,B927))),'[1]Lookup for use classification'!$A$11,IF(OR(ISNUMBER(SEARCH('[1]Lookup for use classification'!$B$12,B927)),ISNUMBER(SEARCH('[1]Lookup for use classification'!$C$12,B927))),'[1]Lookup for use classification'!$A$12,IF(OR(ISNUMBER(SEARCH('[1]Lookup for use classification'!$B$13,B927)),ISNUMBER(SEARCH('[1]Lookup for use classification'!$C$13,B927)),ISNUMBER(SEARCH('[1]Lookup for use classification'!$D$13,B927)),,ISNUMBER(SEARCH('[1]Lookup for use classification'!$C$13,B927)),ISNUMBER(SEARCH('[1]Lookup for use classification'!$E$13,B927))),'[1]Lookup for use classification'!$A$13,IF(OR(ISNUMBER(SEARCH('[1]Lookup for use classification'!$B$14,B927)),ISNUMBER(SEARCH('[1]Lookup for use classification'!$C$14,B927))),'[1]Lookup for use classification'!$A$14,"Other"))))))))))))</f>
        <v>Water &amp; Sewer</v>
      </c>
      <c r="D927" s="27">
        <v>3500</v>
      </c>
      <c r="E927" s="90" t="s">
        <v>221</v>
      </c>
      <c r="F927" s="90" t="s">
        <v>11</v>
      </c>
    </row>
    <row r="928" spans="1:6">
      <c r="A928" s="16" t="s">
        <v>216</v>
      </c>
      <c r="B928" s="26" t="s">
        <v>96</v>
      </c>
      <c r="C928" s="133" t="str">
        <f>IF(OR(ISNUMBER(SEARCH('[1]Lookup for use classification'!$B$1,B928)),ISNUMBER(SEARCH('[1]Lookup for use classification'!$C$1,B928)),ISNUMBER(SEARCH('[1]Lookup for use classification'!$D$1,B928)),ISNUMBER(SEARCH('[1]Lookup for use classification'!$E$1,B928))),'[1]Lookup for use classification'!$A$1,IF(ISNUMBER(SEARCH('[1]Lookup for use classification'!$B$2,B928)),'[1]Lookup for use classification'!$A$2,IF(ISNUMBER(SEARCH('[1]Lookup for use classification'!$B$3,B928)),'[1]Lookup for use classification'!$A$3,IF(OR(ISNUMBER(SEARCH('[1]Lookup for use classification'!$B$4,B928)),ISNUMBER(SEARCH('[1]Lookup for use classification'!$C$4,B928)),ISNUMBER(SEARCH('[1]Lookup for use classification'!$D$4,B928)),ISNUMBER(SEARCH('[1]Lookup for use classification'!$E$4,B928))),'[1]Lookup for use classification'!$A$4,IF(OR(ISNUMBER(SEARCH('[1]Lookup for use classification'!$B$5,B928)),ISNUMBER(SEARCH('[1]Lookup for use classification'!$C$5,B928)),ISNUMBER(SEARCH('[1]Lookup for use classification'!$D$5,B928))),'[1]Lookup for use classification'!$A$5,IF(OR(ISNUMBER(SEARCH('[1]Lookup for use classification'!$B$7,B928)),ISNUMBER(SEARCH('[1]Lookup for use classification'!$C$7,B928)),ISNUMBER(SEARCH('[1]Lookup for use classification'!$D$7,B928))),'[1]Lookup for use classification'!$A$7,IF(OR(ISNUMBER(SEARCH('[1]Lookup for use classification'!$B$9,B928)),ISNUMBER(SEARCH('[1]Lookup for use classification'!$C$9,B928)),ISNUMBER(SEARCH('[1]Lookup for use classification'!$D$9,B928)),ISNUMBER(SEARCH('[1]Lookup for use classification'!$E$9,B928)),ISNUMBER(SEARCH('[1]Lookup for use classification'!$F$9,B928)),ISNUMBER(SEARCH('[1]Lookup for use classification'!$G$9,B928)),ISNUMBER(SEARCH('[1]Lookup for use classification'!$H$9,B928)),ISNUMBER(SEARCH('[1]Lookup for use classification'!$I$9,B928)),ISNUMBER(SEARCH('[1]Lookup for use classification'!$J$9,B928)),ISNUMBER(SEARCH('[1]Lookup for use classification'!$K$9,B928))),'[1]Lookup for use classification'!$A$9,IF(OR(ISNUMBER(SEARCH('[1]Lookup for use classification'!$B$10,B928)),ISNUMBER(SEARCH('[1]Lookup for use classification'!$C$10,B928)),ISNUMBER(SEARCH('[1]Lookup for use classification'!$D$10,B928)),ISNUMBER(SEARCH('[1]Lookup for use classification'!$E$10,B928)),ISNUMBER(SEARCH('[1]Lookup for use classification'!$F$10,B928)),ISNUMBER(SEARCH('[1]Lookup for use classification'!$G$10,B928))),'[1]Lookup for use classification'!$A$10,IF(OR(ISNUMBER(SEARCH('[1]Lookup for use classification'!$B$11,B928)),ISNUMBER(SEARCH('[1]Lookup for use classification'!$C$11,B928))),'[1]Lookup for use classification'!$A$11,IF(OR(ISNUMBER(SEARCH('[1]Lookup for use classification'!$B$12,B928)),ISNUMBER(SEARCH('[1]Lookup for use classification'!$C$12,B928))),'[1]Lookup for use classification'!$A$12,IF(OR(ISNUMBER(SEARCH('[1]Lookup for use classification'!$B$13,B928)),ISNUMBER(SEARCH('[1]Lookup for use classification'!$C$13,B928)),ISNUMBER(SEARCH('[1]Lookup for use classification'!$D$13,B928)),,ISNUMBER(SEARCH('[1]Lookup for use classification'!$C$13,B928)),ISNUMBER(SEARCH('[1]Lookup for use classification'!$E$13,B928))),'[1]Lookup for use classification'!$A$13,IF(OR(ISNUMBER(SEARCH('[1]Lookup for use classification'!$B$14,B928)),ISNUMBER(SEARCH('[1]Lookup for use classification'!$C$14,B928))),'[1]Lookup for use classification'!$A$14,"Other"))))))))))))</f>
        <v>Public Safety</v>
      </c>
      <c r="D928" s="27">
        <v>2570</v>
      </c>
      <c r="E928" s="90" t="s">
        <v>10</v>
      </c>
      <c r="F928" s="90" t="s">
        <v>11</v>
      </c>
    </row>
    <row r="929" spans="1:6">
      <c r="A929" s="16" t="s">
        <v>216</v>
      </c>
      <c r="B929" s="26" t="s">
        <v>222</v>
      </c>
      <c r="C929" s="133" t="str">
        <f>IF(OR(ISNUMBER(SEARCH('[1]Lookup for use classification'!$B$1,B929)),ISNUMBER(SEARCH('[1]Lookup for use classification'!$C$1,B929)),ISNUMBER(SEARCH('[1]Lookup for use classification'!$D$1,B929)),ISNUMBER(SEARCH('[1]Lookup for use classification'!$E$1,B929))),'[1]Lookup for use classification'!$A$1,IF(ISNUMBER(SEARCH('[1]Lookup for use classification'!$B$2,B929)),'[1]Lookup for use classification'!$A$2,IF(ISNUMBER(SEARCH('[1]Lookup for use classification'!$B$3,B929)),'[1]Lookup for use classification'!$A$3,IF(OR(ISNUMBER(SEARCH('[1]Lookup for use classification'!$B$4,B929)),ISNUMBER(SEARCH('[1]Lookup for use classification'!$C$4,B929)),ISNUMBER(SEARCH('[1]Lookup for use classification'!$D$4,B929)),ISNUMBER(SEARCH('[1]Lookup for use classification'!$E$4,B929))),'[1]Lookup for use classification'!$A$4,IF(OR(ISNUMBER(SEARCH('[1]Lookup for use classification'!$B$5,B929)),ISNUMBER(SEARCH('[1]Lookup for use classification'!$C$5,B929)),ISNUMBER(SEARCH('[1]Lookup for use classification'!$D$5,B929))),'[1]Lookup for use classification'!$A$5,IF(OR(ISNUMBER(SEARCH('[1]Lookup for use classification'!$B$7,B929)),ISNUMBER(SEARCH('[1]Lookup for use classification'!$C$7,B929)),ISNUMBER(SEARCH('[1]Lookup for use classification'!$D$7,B929))),'[1]Lookup for use classification'!$A$7,IF(OR(ISNUMBER(SEARCH('[1]Lookup for use classification'!$B$9,B929)),ISNUMBER(SEARCH('[1]Lookup for use classification'!$C$9,B929)),ISNUMBER(SEARCH('[1]Lookup for use classification'!$D$9,B929)),ISNUMBER(SEARCH('[1]Lookup for use classification'!$E$9,B929)),ISNUMBER(SEARCH('[1]Lookup for use classification'!$F$9,B929)),ISNUMBER(SEARCH('[1]Lookup for use classification'!$G$9,B929)),ISNUMBER(SEARCH('[1]Lookup for use classification'!$H$9,B929)),ISNUMBER(SEARCH('[1]Lookup for use classification'!$I$9,B929)),ISNUMBER(SEARCH('[1]Lookup for use classification'!$J$9,B929)),ISNUMBER(SEARCH('[1]Lookup for use classification'!$K$9,B929))),'[1]Lookup for use classification'!$A$9,IF(OR(ISNUMBER(SEARCH('[1]Lookup for use classification'!$B$10,B929)),ISNUMBER(SEARCH('[1]Lookup for use classification'!$C$10,B929)),ISNUMBER(SEARCH('[1]Lookup for use classification'!$D$10,B929)),ISNUMBER(SEARCH('[1]Lookup for use classification'!$E$10,B929)),ISNUMBER(SEARCH('[1]Lookup for use classification'!$F$10,B929)),ISNUMBER(SEARCH('[1]Lookup for use classification'!$G$10,B929))),'[1]Lookup for use classification'!$A$10,IF(OR(ISNUMBER(SEARCH('[1]Lookup for use classification'!$B$11,B929)),ISNUMBER(SEARCH('[1]Lookup for use classification'!$C$11,B929))),'[1]Lookup for use classification'!$A$11,IF(OR(ISNUMBER(SEARCH('[1]Lookup for use classification'!$B$12,B929)),ISNUMBER(SEARCH('[1]Lookup for use classification'!$C$12,B929))),'[1]Lookup for use classification'!$A$12,IF(OR(ISNUMBER(SEARCH('[1]Lookup for use classification'!$B$13,B929)),ISNUMBER(SEARCH('[1]Lookup for use classification'!$C$13,B929)),ISNUMBER(SEARCH('[1]Lookup for use classification'!$D$13,B929)),,ISNUMBER(SEARCH('[1]Lookup for use classification'!$C$13,B929)),ISNUMBER(SEARCH('[1]Lookup for use classification'!$E$13,B929))),'[1]Lookup for use classification'!$A$13,IF(OR(ISNUMBER(SEARCH('[1]Lookup for use classification'!$B$14,B929)),ISNUMBER(SEARCH('[1]Lookup for use classification'!$C$14,B929))),'[1]Lookup for use classification'!$A$14,"Other"))))))))))))</f>
        <v>Other</v>
      </c>
      <c r="D929" s="27">
        <v>1000</v>
      </c>
      <c r="E929" s="90"/>
      <c r="F929" s="90"/>
    </row>
    <row r="930" spans="1:6">
      <c r="A930" s="16" t="s">
        <v>216</v>
      </c>
      <c r="B930" s="26" t="s">
        <v>64</v>
      </c>
      <c r="C930" s="133" t="str">
        <f>IF(OR(ISNUMBER(SEARCH('[1]Lookup for use classification'!$B$1,B930)),ISNUMBER(SEARCH('[1]Lookup for use classification'!$C$1,B930)),ISNUMBER(SEARCH('[1]Lookup for use classification'!$D$1,B930)),ISNUMBER(SEARCH('[1]Lookup for use classification'!$E$1,B930))),'[1]Lookup for use classification'!$A$1,IF(ISNUMBER(SEARCH('[1]Lookup for use classification'!$B$2,B930)),'[1]Lookup for use classification'!$A$2,IF(ISNUMBER(SEARCH('[1]Lookup for use classification'!$B$3,B930)),'[1]Lookup for use classification'!$A$3,IF(OR(ISNUMBER(SEARCH('[1]Lookup for use classification'!$B$4,B930)),ISNUMBER(SEARCH('[1]Lookup for use classification'!$C$4,B930)),ISNUMBER(SEARCH('[1]Lookup for use classification'!$D$4,B930)),ISNUMBER(SEARCH('[1]Lookup for use classification'!$E$4,B930))),'[1]Lookup for use classification'!$A$4,IF(OR(ISNUMBER(SEARCH('[1]Lookup for use classification'!$B$5,B930)),ISNUMBER(SEARCH('[1]Lookup for use classification'!$C$5,B930)),ISNUMBER(SEARCH('[1]Lookup for use classification'!$D$5,B930))),'[1]Lookup for use classification'!$A$5,IF(OR(ISNUMBER(SEARCH('[1]Lookup for use classification'!$B$7,B930)),ISNUMBER(SEARCH('[1]Lookup for use classification'!$C$7,B930)),ISNUMBER(SEARCH('[1]Lookup for use classification'!$D$7,B930))),'[1]Lookup for use classification'!$A$7,IF(OR(ISNUMBER(SEARCH('[1]Lookup for use classification'!$B$9,B930)),ISNUMBER(SEARCH('[1]Lookup for use classification'!$C$9,B930)),ISNUMBER(SEARCH('[1]Lookup for use classification'!$D$9,B930)),ISNUMBER(SEARCH('[1]Lookup for use classification'!$E$9,B930)),ISNUMBER(SEARCH('[1]Lookup for use classification'!$F$9,B930)),ISNUMBER(SEARCH('[1]Lookup for use classification'!$G$9,B930)),ISNUMBER(SEARCH('[1]Lookup for use classification'!$H$9,B930)),ISNUMBER(SEARCH('[1]Lookup for use classification'!$I$9,B930)),ISNUMBER(SEARCH('[1]Lookup for use classification'!$J$9,B930)),ISNUMBER(SEARCH('[1]Lookup for use classification'!$K$9,B930))),'[1]Lookup for use classification'!$A$9,IF(OR(ISNUMBER(SEARCH('[1]Lookup for use classification'!$B$10,B930)),ISNUMBER(SEARCH('[1]Lookup for use classification'!$C$10,B930)),ISNUMBER(SEARCH('[1]Lookup for use classification'!$D$10,B930)),ISNUMBER(SEARCH('[1]Lookup for use classification'!$E$10,B930)),ISNUMBER(SEARCH('[1]Lookup for use classification'!$F$10,B930)),ISNUMBER(SEARCH('[1]Lookup for use classification'!$G$10,B930))),'[1]Lookup for use classification'!$A$10,IF(OR(ISNUMBER(SEARCH('[1]Lookup for use classification'!$B$11,B930)),ISNUMBER(SEARCH('[1]Lookup for use classification'!$C$11,B930))),'[1]Lookup for use classification'!$A$11,IF(OR(ISNUMBER(SEARCH('[1]Lookup for use classification'!$B$12,B930)),ISNUMBER(SEARCH('[1]Lookup for use classification'!$C$12,B930))),'[1]Lookup for use classification'!$A$12,IF(OR(ISNUMBER(SEARCH('[1]Lookup for use classification'!$B$13,B930)),ISNUMBER(SEARCH('[1]Lookup for use classification'!$C$13,B930)),ISNUMBER(SEARCH('[1]Lookup for use classification'!$D$13,B930)),,ISNUMBER(SEARCH('[1]Lookup for use classification'!$C$13,B930)),ISNUMBER(SEARCH('[1]Lookup for use classification'!$E$13,B930))),'[1]Lookup for use classification'!$A$13,IF(OR(ISNUMBER(SEARCH('[1]Lookup for use classification'!$B$14,B930)),ISNUMBER(SEARCH('[1]Lookup for use classification'!$C$14,B930))),'[1]Lookup for use classification'!$A$14,"Other"))))))))))))</f>
        <v>Water &amp; Sewer</v>
      </c>
      <c r="D930" s="27">
        <v>12000</v>
      </c>
      <c r="E930" s="90" t="s">
        <v>223</v>
      </c>
      <c r="F930" s="90" t="s">
        <v>11</v>
      </c>
    </row>
    <row r="931" spans="1:6">
      <c r="A931" s="16" t="s">
        <v>216</v>
      </c>
      <c r="B931" s="26" t="s">
        <v>224</v>
      </c>
      <c r="C931" s="133" t="str">
        <f>IF(OR(ISNUMBER(SEARCH('[1]Lookup for use classification'!$B$1,B931)),ISNUMBER(SEARCH('[1]Lookup for use classification'!$C$1,B931)),ISNUMBER(SEARCH('[1]Lookup for use classification'!$D$1,B931)),ISNUMBER(SEARCH('[1]Lookup for use classification'!$E$1,B931))),'[1]Lookup for use classification'!$A$1,IF(ISNUMBER(SEARCH('[1]Lookup for use classification'!$B$2,B931)),'[1]Lookup for use classification'!$A$2,IF(ISNUMBER(SEARCH('[1]Lookup for use classification'!$B$3,B931)),'[1]Lookup for use classification'!$A$3,IF(OR(ISNUMBER(SEARCH('[1]Lookup for use classification'!$B$4,B931)),ISNUMBER(SEARCH('[1]Lookup for use classification'!$C$4,B931)),ISNUMBER(SEARCH('[1]Lookup for use classification'!$D$4,B931)),ISNUMBER(SEARCH('[1]Lookup for use classification'!$E$4,B931))),'[1]Lookup for use classification'!$A$4,IF(OR(ISNUMBER(SEARCH('[1]Lookup for use classification'!$B$5,B931)),ISNUMBER(SEARCH('[1]Lookup for use classification'!$C$5,B931)),ISNUMBER(SEARCH('[1]Lookup for use classification'!$D$5,B931))),'[1]Lookup for use classification'!$A$5,IF(OR(ISNUMBER(SEARCH('[1]Lookup for use classification'!$B$7,B931)),ISNUMBER(SEARCH('[1]Lookup for use classification'!$C$7,B931)),ISNUMBER(SEARCH('[1]Lookup for use classification'!$D$7,B931))),'[1]Lookup for use classification'!$A$7,IF(OR(ISNUMBER(SEARCH('[1]Lookup for use classification'!$B$9,B931)),ISNUMBER(SEARCH('[1]Lookup for use classification'!$C$9,B931)),ISNUMBER(SEARCH('[1]Lookup for use classification'!$D$9,B931)),ISNUMBER(SEARCH('[1]Lookup for use classification'!$E$9,B931)),ISNUMBER(SEARCH('[1]Lookup for use classification'!$F$9,B931)),ISNUMBER(SEARCH('[1]Lookup for use classification'!$G$9,B931)),ISNUMBER(SEARCH('[1]Lookup for use classification'!$H$9,B931)),ISNUMBER(SEARCH('[1]Lookup for use classification'!$I$9,B931)),ISNUMBER(SEARCH('[1]Lookup for use classification'!$J$9,B931)),ISNUMBER(SEARCH('[1]Lookup for use classification'!$K$9,B931))),'[1]Lookup for use classification'!$A$9,IF(OR(ISNUMBER(SEARCH('[1]Lookup for use classification'!$B$10,B931)),ISNUMBER(SEARCH('[1]Lookup for use classification'!$C$10,B931)),ISNUMBER(SEARCH('[1]Lookup for use classification'!$D$10,B931)),ISNUMBER(SEARCH('[1]Lookup for use classification'!$E$10,B931)),ISNUMBER(SEARCH('[1]Lookup for use classification'!$F$10,B931)),ISNUMBER(SEARCH('[1]Lookup for use classification'!$G$10,B931))),'[1]Lookup for use classification'!$A$10,IF(OR(ISNUMBER(SEARCH('[1]Lookup for use classification'!$B$11,B931)),ISNUMBER(SEARCH('[1]Lookup for use classification'!$C$11,B931))),'[1]Lookup for use classification'!$A$11,IF(OR(ISNUMBER(SEARCH('[1]Lookup for use classification'!$B$12,B931)),ISNUMBER(SEARCH('[1]Lookup for use classification'!$C$12,B931))),'[1]Lookup for use classification'!$A$12,IF(OR(ISNUMBER(SEARCH('[1]Lookup for use classification'!$B$13,B931)),ISNUMBER(SEARCH('[1]Lookup for use classification'!$C$13,B931)),ISNUMBER(SEARCH('[1]Lookup for use classification'!$D$13,B931)),,ISNUMBER(SEARCH('[1]Lookup for use classification'!$C$13,B931)),ISNUMBER(SEARCH('[1]Lookup for use classification'!$E$13,B931))),'[1]Lookup for use classification'!$A$13,IF(OR(ISNUMBER(SEARCH('[1]Lookup for use classification'!$B$14,B931)),ISNUMBER(SEARCH('[1]Lookup for use classification'!$C$14,B931))),'[1]Lookup for use classification'!$A$14,"Other"))))))))))))</f>
        <v>Public Assembly</v>
      </c>
      <c r="D931" s="27">
        <v>1440</v>
      </c>
      <c r="E931" s="90"/>
      <c r="F931" s="90"/>
    </row>
    <row r="932" spans="1:6">
      <c r="A932" s="16" t="s">
        <v>1010</v>
      </c>
      <c r="B932" s="38" t="s">
        <v>44</v>
      </c>
      <c r="C932" s="133" t="str">
        <f>IF(OR(ISNUMBER(SEARCH('[1]Lookup for use classification'!$B$1,B932)),ISNUMBER(SEARCH('[1]Lookup for use classification'!$C$1,B932)),ISNUMBER(SEARCH('[1]Lookup for use classification'!$D$1,B932)),ISNUMBER(SEARCH('[1]Lookup for use classification'!$E$1,B932))),'[1]Lookup for use classification'!$A$1,IF(ISNUMBER(SEARCH('[1]Lookup for use classification'!$B$2,B932)),'[1]Lookup for use classification'!$A$2,IF(ISNUMBER(SEARCH('[1]Lookup for use classification'!$B$3,B932)),'[1]Lookup for use classification'!$A$3,IF(OR(ISNUMBER(SEARCH('[1]Lookup for use classification'!$B$4,B932)),ISNUMBER(SEARCH('[1]Lookup for use classification'!$C$4,B932)),ISNUMBER(SEARCH('[1]Lookup for use classification'!$D$4,B932)),ISNUMBER(SEARCH('[1]Lookup for use classification'!$E$4,B932))),'[1]Lookup for use classification'!$A$4,IF(OR(ISNUMBER(SEARCH('[1]Lookup for use classification'!$B$5,B932)),ISNUMBER(SEARCH('[1]Lookup for use classification'!$C$5,B932)),ISNUMBER(SEARCH('[1]Lookup for use classification'!$D$5,B932))),'[1]Lookup for use classification'!$A$5,IF(OR(ISNUMBER(SEARCH('[1]Lookup for use classification'!$B$7,B932)),ISNUMBER(SEARCH('[1]Lookup for use classification'!$C$7,B932)),ISNUMBER(SEARCH('[1]Lookup for use classification'!$D$7,B932))),'[1]Lookup for use classification'!$A$7,IF(OR(ISNUMBER(SEARCH('[1]Lookup for use classification'!$B$9,B932)),ISNUMBER(SEARCH('[1]Lookup for use classification'!$C$9,B932)),ISNUMBER(SEARCH('[1]Lookup for use classification'!$D$9,B932)),ISNUMBER(SEARCH('[1]Lookup for use classification'!$E$9,B932)),ISNUMBER(SEARCH('[1]Lookup for use classification'!$F$9,B932)),ISNUMBER(SEARCH('[1]Lookup for use classification'!$G$9,B932)),ISNUMBER(SEARCH('[1]Lookup for use classification'!$H$9,B932)),ISNUMBER(SEARCH('[1]Lookup for use classification'!$I$9,B932)),ISNUMBER(SEARCH('[1]Lookup for use classification'!$J$9,B932)),ISNUMBER(SEARCH('[1]Lookup for use classification'!$K$9,B932))),'[1]Lookup for use classification'!$A$9,IF(OR(ISNUMBER(SEARCH('[1]Lookup for use classification'!$B$10,B932)),ISNUMBER(SEARCH('[1]Lookup for use classification'!$C$10,B932)),ISNUMBER(SEARCH('[1]Lookup for use classification'!$D$10,B932)),ISNUMBER(SEARCH('[1]Lookup for use classification'!$E$10,B932)),ISNUMBER(SEARCH('[1]Lookup for use classification'!$F$10,B932)),ISNUMBER(SEARCH('[1]Lookup for use classification'!$G$10,B932))),'[1]Lookup for use classification'!$A$10,IF(OR(ISNUMBER(SEARCH('[1]Lookup for use classification'!$B$11,B932)),ISNUMBER(SEARCH('[1]Lookup for use classification'!$C$11,B932))),'[1]Lookup for use classification'!$A$11,IF(OR(ISNUMBER(SEARCH('[1]Lookup for use classification'!$B$12,B932)),ISNUMBER(SEARCH('[1]Lookup for use classification'!$C$12,B932))),'[1]Lookup for use classification'!$A$12,IF(OR(ISNUMBER(SEARCH('[1]Lookup for use classification'!$B$13,B932)),ISNUMBER(SEARCH('[1]Lookup for use classification'!$C$13,B932)),ISNUMBER(SEARCH('[1]Lookup for use classification'!$D$13,B932)),,ISNUMBER(SEARCH('[1]Lookup for use classification'!$C$13,B932)),ISNUMBER(SEARCH('[1]Lookup for use classification'!$E$13,B932))),'[1]Lookup for use classification'!$A$13,IF(OR(ISNUMBER(SEARCH('[1]Lookup for use classification'!$B$14,B932)),ISNUMBER(SEARCH('[1]Lookup for use classification'!$C$14,B932))),'[1]Lookup for use classification'!$A$14,"Other"))))))))))))</f>
        <v>Other</v>
      </c>
      <c r="D932" s="39">
        <v>96</v>
      </c>
      <c r="E932" s="41"/>
      <c r="F932" s="41"/>
    </row>
    <row r="933" spans="1:6">
      <c r="A933" s="16" t="s">
        <v>1010</v>
      </c>
      <c r="B933" s="38" t="s">
        <v>843</v>
      </c>
      <c r="C933" s="133" t="str">
        <f>IF(OR(ISNUMBER(SEARCH('[1]Lookup for use classification'!$B$1,B933)),ISNUMBER(SEARCH('[1]Lookup for use classification'!$C$1,B933)),ISNUMBER(SEARCH('[1]Lookup for use classification'!$D$1,B933)),ISNUMBER(SEARCH('[1]Lookup for use classification'!$E$1,B933))),'[1]Lookup for use classification'!$A$1,IF(ISNUMBER(SEARCH('[1]Lookup for use classification'!$B$2,B933)),'[1]Lookup for use classification'!$A$2,IF(ISNUMBER(SEARCH('[1]Lookup for use classification'!$B$3,B933)),'[1]Lookup for use classification'!$A$3,IF(OR(ISNUMBER(SEARCH('[1]Lookup for use classification'!$B$4,B933)),ISNUMBER(SEARCH('[1]Lookup for use classification'!$C$4,B933)),ISNUMBER(SEARCH('[1]Lookup for use classification'!$D$4,B933)),ISNUMBER(SEARCH('[1]Lookup for use classification'!$E$4,B933))),'[1]Lookup for use classification'!$A$4,IF(OR(ISNUMBER(SEARCH('[1]Lookup for use classification'!$B$5,B933)),ISNUMBER(SEARCH('[1]Lookup for use classification'!$C$5,B933)),ISNUMBER(SEARCH('[1]Lookup for use classification'!$D$5,B933))),'[1]Lookup for use classification'!$A$5,IF(OR(ISNUMBER(SEARCH('[1]Lookup for use classification'!$B$7,B933)),ISNUMBER(SEARCH('[1]Lookup for use classification'!$C$7,B933)),ISNUMBER(SEARCH('[1]Lookup for use classification'!$D$7,B933))),'[1]Lookup for use classification'!$A$7,IF(OR(ISNUMBER(SEARCH('[1]Lookup for use classification'!$B$9,B933)),ISNUMBER(SEARCH('[1]Lookup for use classification'!$C$9,B933)),ISNUMBER(SEARCH('[1]Lookup for use classification'!$D$9,B933)),ISNUMBER(SEARCH('[1]Lookup for use classification'!$E$9,B933)),ISNUMBER(SEARCH('[1]Lookup for use classification'!$F$9,B933)),ISNUMBER(SEARCH('[1]Lookup for use classification'!$G$9,B933)),ISNUMBER(SEARCH('[1]Lookup for use classification'!$H$9,B933)),ISNUMBER(SEARCH('[1]Lookup for use classification'!$I$9,B933)),ISNUMBER(SEARCH('[1]Lookup for use classification'!$J$9,B933)),ISNUMBER(SEARCH('[1]Lookup for use classification'!$K$9,B933))),'[1]Lookup for use classification'!$A$9,IF(OR(ISNUMBER(SEARCH('[1]Lookup for use classification'!$B$10,B933)),ISNUMBER(SEARCH('[1]Lookup for use classification'!$C$10,B933)),ISNUMBER(SEARCH('[1]Lookup for use classification'!$D$10,B933)),ISNUMBER(SEARCH('[1]Lookup for use classification'!$E$10,B933)),ISNUMBER(SEARCH('[1]Lookup for use classification'!$F$10,B933)),ISNUMBER(SEARCH('[1]Lookup for use classification'!$G$10,B933))),'[1]Lookup for use classification'!$A$10,IF(OR(ISNUMBER(SEARCH('[1]Lookup for use classification'!$B$11,B933)),ISNUMBER(SEARCH('[1]Lookup for use classification'!$C$11,B933))),'[1]Lookup for use classification'!$A$11,IF(OR(ISNUMBER(SEARCH('[1]Lookup for use classification'!$B$12,B933)),ISNUMBER(SEARCH('[1]Lookup for use classification'!$C$12,B933))),'[1]Lookup for use classification'!$A$12,IF(OR(ISNUMBER(SEARCH('[1]Lookup for use classification'!$B$13,B933)),ISNUMBER(SEARCH('[1]Lookup for use classification'!$C$13,B933)),ISNUMBER(SEARCH('[1]Lookup for use classification'!$D$13,B933)),,ISNUMBER(SEARCH('[1]Lookup for use classification'!$C$13,B933)),ISNUMBER(SEARCH('[1]Lookup for use classification'!$E$13,B933))),'[1]Lookup for use classification'!$A$13,IF(OR(ISNUMBER(SEARCH('[1]Lookup for use classification'!$B$14,B933)),ISNUMBER(SEARCH('[1]Lookup for use classification'!$C$14,B933))),'[1]Lookup for use classification'!$A$14,"Other"))))))))))))</f>
        <v>Warehousing</v>
      </c>
      <c r="D933" s="39">
        <v>1040</v>
      </c>
      <c r="E933" s="41"/>
      <c r="F933" s="41"/>
    </row>
    <row r="934" spans="1:6">
      <c r="A934" s="16" t="s">
        <v>1010</v>
      </c>
      <c r="B934" s="38" t="s">
        <v>1006</v>
      </c>
      <c r="C934" s="133" t="str">
        <f>IF(OR(ISNUMBER(SEARCH('[1]Lookup for use classification'!$B$1,B934)),ISNUMBER(SEARCH('[1]Lookup for use classification'!$C$1,B934)),ISNUMBER(SEARCH('[1]Lookup for use classification'!$D$1,B934)),ISNUMBER(SEARCH('[1]Lookup for use classification'!$E$1,B934))),'[1]Lookup for use classification'!$A$1,IF(ISNUMBER(SEARCH('[1]Lookup for use classification'!$B$2,B934)),'[1]Lookup for use classification'!$A$2,IF(ISNUMBER(SEARCH('[1]Lookup for use classification'!$B$3,B934)),'[1]Lookup for use classification'!$A$3,IF(OR(ISNUMBER(SEARCH('[1]Lookup for use classification'!$B$4,B934)),ISNUMBER(SEARCH('[1]Lookup for use classification'!$C$4,B934)),ISNUMBER(SEARCH('[1]Lookup for use classification'!$D$4,B934)),ISNUMBER(SEARCH('[1]Lookup for use classification'!$E$4,B934))),'[1]Lookup for use classification'!$A$4,IF(OR(ISNUMBER(SEARCH('[1]Lookup for use classification'!$B$5,B934)),ISNUMBER(SEARCH('[1]Lookup for use classification'!$C$5,B934)),ISNUMBER(SEARCH('[1]Lookup for use classification'!$D$5,B934))),'[1]Lookup for use classification'!$A$5,IF(OR(ISNUMBER(SEARCH('[1]Lookup for use classification'!$B$7,B934)),ISNUMBER(SEARCH('[1]Lookup for use classification'!$C$7,B934)),ISNUMBER(SEARCH('[1]Lookup for use classification'!$D$7,B934))),'[1]Lookup for use classification'!$A$7,IF(OR(ISNUMBER(SEARCH('[1]Lookup for use classification'!$B$9,B934)),ISNUMBER(SEARCH('[1]Lookup for use classification'!$C$9,B934)),ISNUMBER(SEARCH('[1]Lookup for use classification'!$D$9,B934)),ISNUMBER(SEARCH('[1]Lookup for use classification'!$E$9,B934)),ISNUMBER(SEARCH('[1]Lookup for use classification'!$F$9,B934)),ISNUMBER(SEARCH('[1]Lookup for use classification'!$G$9,B934)),ISNUMBER(SEARCH('[1]Lookup for use classification'!$H$9,B934)),ISNUMBER(SEARCH('[1]Lookup for use classification'!$I$9,B934)),ISNUMBER(SEARCH('[1]Lookup for use classification'!$J$9,B934)),ISNUMBER(SEARCH('[1]Lookup for use classification'!$K$9,B934))),'[1]Lookup for use classification'!$A$9,IF(OR(ISNUMBER(SEARCH('[1]Lookup for use classification'!$B$10,B934)),ISNUMBER(SEARCH('[1]Lookup for use classification'!$C$10,B934)),ISNUMBER(SEARCH('[1]Lookup for use classification'!$D$10,B934)),ISNUMBER(SEARCH('[1]Lookup for use classification'!$E$10,B934)),ISNUMBER(SEARCH('[1]Lookup for use classification'!$F$10,B934)),ISNUMBER(SEARCH('[1]Lookup for use classification'!$G$10,B934))),'[1]Lookup for use classification'!$A$10,IF(OR(ISNUMBER(SEARCH('[1]Lookup for use classification'!$B$11,B934)),ISNUMBER(SEARCH('[1]Lookup for use classification'!$C$11,B934))),'[1]Lookup for use classification'!$A$11,IF(OR(ISNUMBER(SEARCH('[1]Lookup for use classification'!$B$12,B934)),ISNUMBER(SEARCH('[1]Lookup for use classification'!$C$12,B934))),'[1]Lookup for use classification'!$A$12,IF(OR(ISNUMBER(SEARCH('[1]Lookup for use classification'!$B$13,B934)),ISNUMBER(SEARCH('[1]Lookup for use classification'!$C$13,B934)),ISNUMBER(SEARCH('[1]Lookup for use classification'!$D$13,B934)),,ISNUMBER(SEARCH('[1]Lookup for use classification'!$C$13,B934)),ISNUMBER(SEARCH('[1]Lookup for use classification'!$E$13,B934))),'[1]Lookup for use classification'!$A$13,IF(OR(ISNUMBER(SEARCH('[1]Lookup for use classification'!$B$14,B934)),ISNUMBER(SEARCH('[1]Lookup for use classification'!$C$14,B934))),'[1]Lookup for use classification'!$A$14,"Other"))))))))))))</f>
        <v>Office</v>
      </c>
      <c r="D934" s="39">
        <v>3456</v>
      </c>
      <c r="E934" s="41" t="s">
        <v>6</v>
      </c>
      <c r="F934" s="41" t="s">
        <v>795</v>
      </c>
    </row>
    <row r="935" spans="1:6">
      <c r="A935" s="16" t="s">
        <v>1010</v>
      </c>
      <c r="B935" s="38" t="s">
        <v>1007</v>
      </c>
      <c r="C935" s="133" t="str">
        <f>IF(OR(ISNUMBER(SEARCH('[1]Lookup for use classification'!$B$1,B935)),ISNUMBER(SEARCH('[1]Lookup for use classification'!$C$1,B935)),ISNUMBER(SEARCH('[1]Lookup for use classification'!$D$1,B935)),ISNUMBER(SEARCH('[1]Lookup for use classification'!$E$1,B935))),'[1]Lookup for use classification'!$A$1,IF(ISNUMBER(SEARCH('[1]Lookup for use classification'!$B$2,B935)),'[1]Lookup for use classification'!$A$2,IF(ISNUMBER(SEARCH('[1]Lookup for use classification'!$B$3,B935)),'[1]Lookup for use classification'!$A$3,IF(OR(ISNUMBER(SEARCH('[1]Lookup for use classification'!$B$4,B935)),ISNUMBER(SEARCH('[1]Lookup for use classification'!$C$4,B935)),ISNUMBER(SEARCH('[1]Lookup for use classification'!$D$4,B935)),ISNUMBER(SEARCH('[1]Lookup for use classification'!$E$4,B935))),'[1]Lookup for use classification'!$A$4,IF(OR(ISNUMBER(SEARCH('[1]Lookup for use classification'!$B$5,B935)),ISNUMBER(SEARCH('[1]Lookup for use classification'!$C$5,B935)),ISNUMBER(SEARCH('[1]Lookup for use classification'!$D$5,B935))),'[1]Lookup for use classification'!$A$5,IF(OR(ISNUMBER(SEARCH('[1]Lookup for use classification'!$B$7,B935)),ISNUMBER(SEARCH('[1]Lookup for use classification'!$C$7,B935)),ISNUMBER(SEARCH('[1]Lookup for use classification'!$D$7,B935))),'[1]Lookup for use classification'!$A$7,IF(OR(ISNUMBER(SEARCH('[1]Lookup for use classification'!$B$9,B935)),ISNUMBER(SEARCH('[1]Lookup for use classification'!$C$9,B935)),ISNUMBER(SEARCH('[1]Lookup for use classification'!$D$9,B935)),ISNUMBER(SEARCH('[1]Lookup for use classification'!$E$9,B935)),ISNUMBER(SEARCH('[1]Lookup for use classification'!$F$9,B935)),ISNUMBER(SEARCH('[1]Lookup for use classification'!$G$9,B935)),ISNUMBER(SEARCH('[1]Lookup for use classification'!$H$9,B935)),ISNUMBER(SEARCH('[1]Lookup for use classification'!$I$9,B935)),ISNUMBER(SEARCH('[1]Lookup for use classification'!$J$9,B935)),ISNUMBER(SEARCH('[1]Lookup for use classification'!$K$9,B935))),'[1]Lookup for use classification'!$A$9,IF(OR(ISNUMBER(SEARCH('[1]Lookup for use classification'!$B$10,B935)),ISNUMBER(SEARCH('[1]Lookup for use classification'!$C$10,B935)),ISNUMBER(SEARCH('[1]Lookup for use classification'!$D$10,B935)),ISNUMBER(SEARCH('[1]Lookup for use classification'!$E$10,B935)),ISNUMBER(SEARCH('[1]Lookup for use classification'!$F$10,B935)),ISNUMBER(SEARCH('[1]Lookup for use classification'!$G$10,B935))),'[1]Lookup for use classification'!$A$10,IF(OR(ISNUMBER(SEARCH('[1]Lookup for use classification'!$B$11,B935)),ISNUMBER(SEARCH('[1]Lookup for use classification'!$C$11,B935))),'[1]Lookup for use classification'!$A$11,IF(OR(ISNUMBER(SEARCH('[1]Lookup for use classification'!$B$12,B935)),ISNUMBER(SEARCH('[1]Lookup for use classification'!$C$12,B935))),'[1]Lookup for use classification'!$A$12,IF(OR(ISNUMBER(SEARCH('[1]Lookup for use classification'!$B$13,B935)),ISNUMBER(SEARCH('[1]Lookup for use classification'!$C$13,B935)),ISNUMBER(SEARCH('[1]Lookup for use classification'!$D$13,B935)),,ISNUMBER(SEARCH('[1]Lookup for use classification'!$C$13,B935)),ISNUMBER(SEARCH('[1]Lookup for use classification'!$E$13,B935))),'[1]Lookup for use classification'!$A$13,IF(OR(ISNUMBER(SEARCH('[1]Lookup for use classification'!$B$14,B935)),ISNUMBER(SEARCH('[1]Lookup for use classification'!$C$14,B935))),'[1]Lookup for use classification'!$A$14,"Other"))))))))))))</f>
        <v>Public Assembly</v>
      </c>
      <c r="D935" s="39">
        <v>576</v>
      </c>
      <c r="E935" s="41" t="s">
        <v>6</v>
      </c>
      <c r="F935" s="41"/>
    </row>
    <row r="936" spans="1:6">
      <c r="A936" s="16" t="s">
        <v>1010</v>
      </c>
      <c r="B936" s="38" t="s">
        <v>417</v>
      </c>
      <c r="C936" s="133" t="str">
        <f>IF(OR(ISNUMBER(SEARCH('[1]Lookup for use classification'!$B$1,B936)),ISNUMBER(SEARCH('[1]Lookup for use classification'!$C$1,B936)),ISNUMBER(SEARCH('[1]Lookup for use classification'!$D$1,B936)),ISNUMBER(SEARCH('[1]Lookup for use classification'!$E$1,B936))),'[1]Lookup for use classification'!$A$1,IF(ISNUMBER(SEARCH('[1]Lookup for use classification'!$B$2,B936)),'[1]Lookup for use classification'!$A$2,IF(ISNUMBER(SEARCH('[1]Lookup for use classification'!$B$3,B936)),'[1]Lookup for use classification'!$A$3,IF(OR(ISNUMBER(SEARCH('[1]Lookup for use classification'!$B$4,B936)),ISNUMBER(SEARCH('[1]Lookup for use classification'!$C$4,B936)),ISNUMBER(SEARCH('[1]Lookup for use classification'!$D$4,B936)),ISNUMBER(SEARCH('[1]Lookup for use classification'!$E$4,B936))),'[1]Lookup for use classification'!$A$4,IF(OR(ISNUMBER(SEARCH('[1]Lookup for use classification'!$B$5,B936)),ISNUMBER(SEARCH('[1]Lookup for use classification'!$C$5,B936)),ISNUMBER(SEARCH('[1]Lookup for use classification'!$D$5,B936))),'[1]Lookup for use classification'!$A$5,IF(OR(ISNUMBER(SEARCH('[1]Lookup for use classification'!$B$7,B936)),ISNUMBER(SEARCH('[1]Lookup for use classification'!$C$7,B936)),ISNUMBER(SEARCH('[1]Lookup for use classification'!$D$7,B936))),'[1]Lookup for use classification'!$A$7,IF(OR(ISNUMBER(SEARCH('[1]Lookup for use classification'!$B$9,B936)),ISNUMBER(SEARCH('[1]Lookup for use classification'!$C$9,B936)),ISNUMBER(SEARCH('[1]Lookup for use classification'!$D$9,B936)),ISNUMBER(SEARCH('[1]Lookup for use classification'!$E$9,B936)),ISNUMBER(SEARCH('[1]Lookup for use classification'!$F$9,B936)),ISNUMBER(SEARCH('[1]Lookup for use classification'!$G$9,B936)),ISNUMBER(SEARCH('[1]Lookup for use classification'!$H$9,B936)),ISNUMBER(SEARCH('[1]Lookup for use classification'!$I$9,B936)),ISNUMBER(SEARCH('[1]Lookup for use classification'!$J$9,B936)),ISNUMBER(SEARCH('[1]Lookup for use classification'!$K$9,B936))),'[1]Lookup for use classification'!$A$9,IF(OR(ISNUMBER(SEARCH('[1]Lookup for use classification'!$B$10,B936)),ISNUMBER(SEARCH('[1]Lookup for use classification'!$C$10,B936)),ISNUMBER(SEARCH('[1]Lookup for use classification'!$D$10,B936)),ISNUMBER(SEARCH('[1]Lookup for use classification'!$E$10,B936)),ISNUMBER(SEARCH('[1]Lookup for use classification'!$F$10,B936)),ISNUMBER(SEARCH('[1]Lookup for use classification'!$G$10,B936))),'[1]Lookup for use classification'!$A$10,IF(OR(ISNUMBER(SEARCH('[1]Lookup for use classification'!$B$11,B936)),ISNUMBER(SEARCH('[1]Lookup for use classification'!$C$11,B936))),'[1]Lookup for use classification'!$A$11,IF(OR(ISNUMBER(SEARCH('[1]Lookup for use classification'!$B$12,B936)),ISNUMBER(SEARCH('[1]Lookup for use classification'!$C$12,B936))),'[1]Lookup for use classification'!$A$12,IF(OR(ISNUMBER(SEARCH('[1]Lookup for use classification'!$B$13,B936)),ISNUMBER(SEARCH('[1]Lookup for use classification'!$C$13,B936)),ISNUMBER(SEARCH('[1]Lookup for use classification'!$D$13,B936)),,ISNUMBER(SEARCH('[1]Lookup for use classification'!$C$13,B936)),ISNUMBER(SEARCH('[1]Lookup for use classification'!$E$13,B936))),'[1]Lookup for use classification'!$A$13,IF(OR(ISNUMBER(SEARCH('[1]Lookup for use classification'!$B$14,B936)),ISNUMBER(SEARCH('[1]Lookup for use classification'!$C$14,B936))),'[1]Lookup for use classification'!$A$14,"Other"))))))))))))</f>
        <v>Public Assembly</v>
      </c>
      <c r="D936" s="39">
        <v>1555</v>
      </c>
      <c r="E936" s="41" t="s">
        <v>6</v>
      </c>
      <c r="F936" s="41" t="s">
        <v>795</v>
      </c>
    </row>
    <row r="937" spans="1:6">
      <c r="A937" s="16" t="s">
        <v>1010</v>
      </c>
      <c r="B937" s="38" t="s">
        <v>1008</v>
      </c>
      <c r="C937" s="133" t="str">
        <f>IF(OR(ISNUMBER(SEARCH('[1]Lookup for use classification'!$B$1,B937)),ISNUMBER(SEARCH('[1]Lookup for use classification'!$C$1,B937)),ISNUMBER(SEARCH('[1]Lookup for use classification'!$D$1,B937)),ISNUMBER(SEARCH('[1]Lookup for use classification'!$E$1,B937))),'[1]Lookup for use classification'!$A$1,IF(ISNUMBER(SEARCH('[1]Lookup for use classification'!$B$2,B937)),'[1]Lookup for use classification'!$A$2,IF(ISNUMBER(SEARCH('[1]Lookup for use classification'!$B$3,B937)),'[1]Lookup for use classification'!$A$3,IF(OR(ISNUMBER(SEARCH('[1]Lookup for use classification'!$B$4,B937)),ISNUMBER(SEARCH('[1]Lookup for use classification'!$C$4,B937)),ISNUMBER(SEARCH('[1]Lookup for use classification'!$D$4,B937)),ISNUMBER(SEARCH('[1]Lookup for use classification'!$E$4,B937))),'[1]Lookup for use classification'!$A$4,IF(OR(ISNUMBER(SEARCH('[1]Lookup for use classification'!$B$5,B937)),ISNUMBER(SEARCH('[1]Lookup for use classification'!$C$5,B937)),ISNUMBER(SEARCH('[1]Lookup for use classification'!$D$5,B937))),'[1]Lookup for use classification'!$A$5,IF(OR(ISNUMBER(SEARCH('[1]Lookup for use classification'!$B$7,B937)),ISNUMBER(SEARCH('[1]Lookup for use classification'!$C$7,B937)),ISNUMBER(SEARCH('[1]Lookup for use classification'!$D$7,B937))),'[1]Lookup for use classification'!$A$7,IF(OR(ISNUMBER(SEARCH('[1]Lookup for use classification'!$B$9,B937)),ISNUMBER(SEARCH('[1]Lookup for use classification'!$C$9,B937)),ISNUMBER(SEARCH('[1]Lookup for use classification'!$D$9,B937)),ISNUMBER(SEARCH('[1]Lookup for use classification'!$E$9,B937)),ISNUMBER(SEARCH('[1]Lookup for use classification'!$F$9,B937)),ISNUMBER(SEARCH('[1]Lookup for use classification'!$G$9,B937)),ISNUMBER(SEARCH('[1]Lookup for use classification'!$H$9,B937)),ISNUMBER(SEARCH('[1]Lookup for use classification'!$I$9,B937)),ISNUMBER(SEARCH('[1]Lookup for use classification'!$J$9,B937)),ISNUMBER(SEARCH('[1]Lookup for use classification'!$K$9,B937))),'[1]Lookup for use classification'!$A$9,IF(OR(ISNUMBER(SEARCH('[1]Lookup for use classification'!$B$10,B937)),ISNUMBER(SEARCH('[1]Lookup for use classification'!$C$10,B937)),ISNUMBER(SEARCH('[1]Lookup for use classification'!$D$10,B937)),ISNUMBER(SEARCH('[1]Lookup for use classification'!$E$10,B937)),ISNUMBER(SEARCH('[1]Lookup for use classification'!$F$10,B937)),ISNUMBER(SEARCH('[1]Lookup for use classification'!$G$10,B937))),'[1]Lookup for use classification'!$A$10,IF(OR(ISNUMBER(SEARCH('[1]Lookup for use classification'!$B$11,B937)),ISNUMBER(SEARCH('[1]Lookup for use classification'!$C$11,B937))),'[1]Lookup for use classification'!$A$11,IF(OR(ISNUMBER(SEARCH('[1]Lookup for use classification'!$B$12,B937)),ISNUMBER(SEARCH('[1]Lookup for use classification'!$C$12,B937))),'[1]Lookup for use classification'!$A$12,IF(OR(ISNUMBER(SEARCH('[1]Lookup for use classification'!$B$13,B937)),ISNUMBER(SEARCH('[1]Lookup for use classification'!$C$13,B937)),ISNUMBER(SEARCH('[1]Lookup for use classification'!$D$13,B937)),,ISNUMBER(SEARCH('[1]Lookup for use classification'!$C$13,B937)),ISNUMBER(SEARCH('[1]Lookup for use classification'!$E$13,B937))),'[1]Lookup for use classification'!$A$13,IF(OR(ISNUMBER(SEARCH('[1]Lookup for use classification'!$B$14,B937)),ISNUMBER(SEARCH('[1]Lookup for use classification'!$C$14,B937))),'[1]Lookup for use classification'!$A$14,"Other"))))))))))))</f>
        <v>Health Care - Hospitals</v>
      </c>
      <c r="D937" s="39">
        <v>1679</v>
      </c>
      <c r="E937" s="41" t="s">
        <v>6</v>
      </c>
      <c r="F937" s="41" t="s">
        <v>795</v>
      </c>
    </row>
    <row r="938" spans="1:6">
      <c r="A938" s="16" t="s">
        <v>1010</v>
      </c>
      <c r="B938" s="38" t="s">
        <v>1009</v>
      </c>
      <c r="C938" s="133" t="str">
        <f>IF(OR(ISNUMBER(SEARCH('[1]Lookup for use classification'!$B$1,B938)),ISNUMBER(SEARCH('[1]Lookup for use classification'!$C$1,B938)),ISNUMBER(SEARCH('[1]Lookup for use classification'!$D$1,B938)),ISNUMBER(SEARCH('[1]Lookup for use classification'!$E$1,B938))),'[1]Lookup for use classification'!$A$1,IF(ISNUMBER(SEARCH('[1]Lookup for use classification'!$B$2,B938)),'[1]Lookup for use classification'!$A$2,IF(ISNUMBER(SEARCH('[1]Lookup for use classification'!$B$3,B938)),'[1]Lookup for use classification'!$A$3,IF(OR(ISNUMBER(SEARCH('[1]Lookup for use classification'!$B$4,B938)),ISNUMBER(SEARCH('[1]Lookup for use classification'!$C$4,B938)),ISNUMBER(SEARCH('[1]Lookup for use classification'!$D$4,B938)),ISNUMBER(SEARCH('[1]Lookup for use classification'!$E$4,B938))),'[1]Lookup for use classification'!$A$4,IF(OR(ISNUMBER(SEARCH('[1]Lookup for use classification'!$B$5,B938)),ISNUMBER(SEARCH('[1]Lookup for use classification'!$C$5,B938)),ISNUMBER(SEARCH('[1]Lookup for use classification'!$D$5,B938))),'[1]Lookup for use classification'!$A$5,IF(OR(ISNUMBER(SEARCH('[1]Lookup for use classification'!$B$7,B938)),ISNUMBER(SEARCH('[1]Lookup for use classification'!$C$7,B938)),ISNUMBER(SEARCH('[1]Lookup for use classification'!$D$7,B938))),'[1]Lookup for use classification'!$A$7,IF(OR(ISNUMBER(SEARCH('[1]Lookup for use classification'!$B$9,B938)),ISNUMBER(SEARCH('[1]Lookup for use classification'!$C$9,B938)),ISNUMBER(SEARCH('[1]Lookup for use classification'!$D$9,B938)),ISNUMBER(SEARCH('[1]Lookup for use classification'!$E$9,B938)),ISNUMBER(SEARCH('[1]Lookup for use classification'!$F$9,B938)),ISNUMBER(SEARCH('[1]Lookup for use classification'!$G$9,B938)),ISNUMBER(SEARCH('[1]Lookup for use classification'!$H$9,B938)),ISNUMBER(SEARCH('[1]Lookup for use classification'!$I$9,B938)),ISNUMBER(SEARCH('[1]Lookup for use classification'!$J$9,B938)),ISNUMBER(SEARCH('[1]Lookup for use classification'!$K$9,B938))),'[1]Lookup for use classification'!$A$9,IF(OR(ISNUMBER(SEARCH('[1]Lookup for use classification'!$B$10,B938)),ISNUMBER(SEARCH('[1]Lookup for use classification'!$C$10,B938)),ISNUMBER(SEARCH('[1]Lookup for use classification'!$D$10,B938)),ISNUMBER(SEARCH('[1]Lookup for use classification'!$E$10,B938)),ISNUMBER(SEARCH('[1]Lookup for use classification'!$F$10,B938)),ISNUMBER(SEARCH('[1]Lookup for use classification'!$G$10,B938))),'[1]Lookup for use classification'!$A$10,IF(OR(ISNUMBER(SEARCH('[1]Lookup for use classification'!$B$11,B938)),ISNUMBER(SEARCH('[1]Lookup for use classification'!$C$11,B938))),'[1]Lookup for use classification'!$A$11,IF(OR(ISNUMBER(SEARCH('[1]Lookup for use classification'!$B$12,B938)),ISNUMBER(SEARCH('[1]Lookup for use classification'!$C$12,B938))),'[1]Lookup for use classification'!$A$12,IF(OR(ISNUMBER(SEARCH('[1]Lookup for use classification'!$B$13,B938)),ISNUMBER(SEARCH('[1]Lookup for use classification'!$C$13,B938)),ISNUMBER(SEARCH('[1]Lookup for use classification'!$D$13,B938)),,ISNUMBER(SEARCH('[1]Lookup for use classification'!$C$13,B938)),ISNUMBER(SEARCH('[1]Lookup for use classification'!$E$13,B938))),'[1]Lookup for use classification'!$A$13,IF(OR(ISNUMBER(SEARCH('[1]Lookup for use classification'!$B$14,B938)),ISNUMBER(SEARCH('[1]Lookup for use classification'!$C$14,B938))),'[1]Lookup for use classification'!$A$14,"Other"))))))))))))</f>
        <v>Education - K - 12</v>
      </c>
      <c r="D938" s="39">
        <v>10848</v>
      </c>
      <c r="E938" s="41" t="s">
        <v>6</v>
      </c>
      <c r="F938" s="41" t="s">
        <v>795</v>
      </c>
    </row>
    <row r="939" spans="1:6">
      <c r="A939" s="16" t="s">
        <v>1010</v>
      </c>
      <c r="B939" s="38" t="s">
        <v>309</v>
      </c>
      <c r="C939" s="133" t="str">
        <f>IF(OR(ISNUMBER(SEARCH('[1]Lookup for use classification'!$B$1,B939)),ISNUMBER(SEARCH('[1]Lookup for use classification'!$C$1,B939)),ISNUMBER(SEARCH('[1]Lookup for use classification'!$D$1,B939)),ISNUMBER(SEARCH('[1]Lookup for use classification'!$E$1,B939))),'[1]Lookup for use classification'!$A$1,IF(ISNUMBER(SEARCH('[1]Lookup for use classification'!$B$2,B939)),'[1]Lookup for use classification'!$A$2,IF(ISNUMBER(SEARCH('[1]Lookup for use classification'!$B$3,B939)),'[1]Lookup for use classification'!$A$3,IF(OR(ISNUMBER(SEARCH('[1]Lookup for use classification'!$B$4,B939)),ISNUMBER(SEARCH('[1]Lookup for use classification'!$C$4,B939)),ISNUMBER(SEARCH('[1]Lookup for use classification'!$D$4,B939)),ISNUMBER(SEARCH('[1]Lookup for use classification'!$E$4,B939))),'[1]Lookup for use classification'!$A$4,IF(OR(ISNUMBER(SEARCH('[1]Lookup for use classification'!$B$5,B939)),ISNUMBER(SEARCH('[1]Lookup for use classification'!$C$5,B939)),ISNUMBER(SEARCH('[1]Lookup for use classification'!$D$5,B939))),'[1]Lookup for use classification'!$A$5,IF(OR(ISNUMBER(SEARCH('[1]Lookup for use classification'!$B$7,B939)),ISNUMBER(SEARCH('[1]Lookup for use classification'!$C$7,B939)),ISNUMBER(SEARCH('[1]Lookup for use classification'!$D$7,B939))),'[1]Lookup for use classification'!$A$7,IF(OR(ISNUMBER(SEARCH('[1]Lookup for use classification'!$B$9,B939)),ISNUMBER(SEARCH('[1]Lookup for use classification'!$C$9,B939)),ISNUMBER(SEARCH('[1]Lookup for use classification'!$D$9,B939)),ISNUMBER(SEARCH('[1]Lookup for use classification'!$E$9,B939)),ISNUMBER(SEARCH('[1]Lookup for use classification'!$F$9,B939)),ISNUMBER(SEARCH('[1]Lookup for use classification'!$G$9,B939)),ISNUMBER(SEARCH('[1]Lookup for use classification'!$H$9,B939)),ISNUMBER(SEARCH('[1]Lookup for use classification'!$I$9,B939)),ISNUMBER(SEARCH('[1]Lookup for use classification'!$J$9,B939)),ISNUMBER(SEARCH('[1]Lookup for use classification'!$K$9,B939))),'[1]Lookup for use classification'!$A$9,IF(OR(ISNUMBER(SEARCH('[1]Lookup for use classification'!$B$10,B939)),ISNUMBER(SEARCH('[1]Lookup for use classification'!$C$10,B939)),ISNUMBER(SEARCH('[1]Lookup for use classification'!$D$10,B939)),ISNUMBER(SEARCH('[1]Lookup for use classification'!$E$10,B939)),ISNUMBER(SEARCH('[1]Lookup for use classification'!$F$10,B939)),ISNUMBER(SEARCH('[1]Lookup for use classification'!$G$10,B939))),'[1]Lookup for use classification'!$A$10,IF(OR(ISNUMBER(SEARCH('[1]Lookup for use classification'!$B$11,B939)),ISNUMBER(SEARCH('[1]Lookup for use classification'!$C$11,B939))),'[1]Lookup for use classification'!$A$11,IF(OR(ISNUMBER(SEARCH('[1]Lookup for use classification'!$B$12,B939)),ISNUMBER(SEARCH('[1]Lookup for use classification'!$C$12,B939))),'[1]Lookup for use classification'!$A$12,IF(OR(ISNUMBER(SEARCH('[1]Lookup for use classification'!$B$13,B939)),ISNUMBER(SEARCH('[1]Lookup for use classification'!$C$13,B939)),ISNUMBER(SEARCH('[1]Lookup for use classification'!$D$13,B939)),,ISNUMBER(SEARCH('[1]Lookup for use classification'!$C$13,B939)),ISNUMBER(SEARCH('[1]Lookup for use classification'!$E$13,B939))),'[1]Lookup for use classification'!$A$13,IF(OR(ISNUMBER(SEARCH('[1]Lookup for use classification'!$B$14,B939)),ISNUMBER(SEARCH('[1]Lookup for use classification'!$C$14,B939))),'[1]Lookup for use classification'!$A$14,"Other"))))))))))))</f>
        <v>Other</v>
      </c>
      <c r="D939" s="39">
        <v>448</v>
      </c>
      <c r="E939" s="41"/>
      <c r="F939" s="41"/>
    </row>
    <row r="940" spans="1:6">
      <c r="A940" s="16" t="s">
        <v>1010</v>
      </c>
      <c r="B940" s="38" t="s">
        <v>794</v>
      </c>
      <c r="C940" s="133" t="str">
        <f>IF(OR(ISNUMBER(SEARCH('[1]Lookup for use classification'!$B$1,B940)),ISNUMBER(SEARCH('[1]Lookup for use classification'!$C$1,B940)),ISNUMBER(SEARCH('[1]Lookup for use classification'!$D$1,B940)),ISNUMBER(SEARCH('[1]Lookup for use classification'!$E$1,B940))),'[1]Lookup for use classification'!$A$1,IF(ISNUMBER(SEARCH('[1]Lookup for use classification'!$B$2,B940)),'[1]Lookup for use classification'!$A$2,IF(ISNUMBER(SEARCH('[1]Lookup for use classification'!$B$3,B940)),'[1]Lookup for use classification'!$A$3,IF(OR(ISNUMBER(SEARCH('[1]Lookup for use classification'!$B$4,B940)),ISNUMBER(SEARCH('[1]Lookup for use classification'!$C$4,B940)),ISNUMBER(SEARCH('[1]Lookup for use classification'!$D$4,B940)),ISNUMBER(SEARCH('[1]Lookup for use classification'!$E$4,B940))),'[1]Lookup for use classification'!$A$4,IF(OR(ISNUMBER(SEARCH('[1]Lookup for use classification'!$B$5,B940)),ISNUMBER(SEARCH('[1]Lookup for use classification'!$C$5,B940)),ISNUMBER(SEARCH('[1]Lookup for use classification'!$D$5,B940))),'[1]Lookup for use classification'!$A$5,IF(OR(ISNUMBER(SEARCH('[1]Lookup for use classification'!$B$7,B940)),ISNUMBER(SEARCH('[1]Lookup for use classification'!$C$7,B940)),ISNUMBER(SEARCH('[1]Lookup for use classification'!$D$7,B940))),'[1]Lookup for use classification'!$A$7,IF(OR(ISNUMBER(SEARCH('[1]Lookup for use classification'!$B$9,B940)),ISNUMBER(SEARCH('[1]Lookup for use classification'!$C$9,B940)),ISNUMBER(SEARCH('[1]Lookup for use classification'!$D$9,B940)),ISNUMBER(SEARCH('[1]Lookup for use classification'!$E$9,B940)),ISNUMBER(SEARCH('[1]Lookup for use classification'!$F$9,B940)),ISNUMBER(SEARCH('[1]Lookup for use classification'!$G$9,B940)),ISNUMBER(SEARCH('[1]Lookup for use classification'!$H$9,B940)),ISNUMBER(SEARCH('[1]Lookup for use classification'!$I$9,B940)),ISNUMBER(SEARCH('[1]Lookup for use classification'!$J$9,B940)),ISNUMBER(SEARCH('[1]Lookup for use classification'!$K$9,B940))),'[1]Lookup for use classification'!$A$9,IF(OR(ISNUMBER(SEARCH('[1]Lookup for use classification'!$B$10,B940)),ISNUMBER(SEARCH('[1]Lookup for use classification'!$C$10,B940)),ISNUMBER(SEARCH('[1]Lookup for use classification'!$D$10,B940)),ISNUMBER(SEARCH('[1]Lookup for use classification'!$E$10,B940)),ISNUMBER(SEARCH('[1]Lookup for use classification'!$F$10,B940)),ISNUMBER(SEARCH('[1]Lookup for use classification'!$G$10,B940))),'[1]Lookup for use classification'!$A$10,IF(OR(ISNUMBER(SEARCH('[1]Lookup for use classification'!$B$11,B940)),ISNUMBER(SEARCH('[1]Lookup for use classification'!$C$11,B940))),'[1]Lookup for use classification'!$A$11,IF(OR(ISNUMBER(SEARCH('[1]Lookup for use classification'!$B$12,B940)),ISNUMBER(SEARCH('[1]Lookup for use classification'!$C$12,B940))),'[1]Lookup for use classification'!$A$12,IF(OR(ISNUMBER(SEARCH('[1]Lookup for use classification'!$B$13,B940)),ISNUMBER(SEARCH('[1]Lookup for use classification'!$C$13,B940)),ISNUMBER(SEARCH('[1]Lookup for use classification'!$D$13,B940)),,ISNUMBER(SEARCH('[1]Lookup for use classification'!$C$13,B940)),ISNUMBER(SEARCH('[1]Lookup for use classification'!$E$13,B940))),'[1]Lookup for use classification'!$A$13,IF(OR(ISNUMBER(SEARCH('[1]Lookup for use classification'!$B$14,B940)),ISNUMBER(SEARCH('[1]Lookup for use classification'!$C$14,B940))),'[1]Lookup for use classification'!$A$14,"Other"))))))))))))</f>
        <v>Other</v>
      </c>
      <c r="D940" s="39"/>
      <c r="E940" s="41"/>
      <c r="F940" s="41" t="s">
        <v>795</v>
      </c>
    </row>
    <row r="941" spans="1:6">
      <c r="A941" s="16" t="s">
        <v>1010</v>
      </c>
      <c r="B941" s="38" t="s">
        <v>994</v>
      </c>
      <c r="C941" s="133" t="str">
        <f>IF(OR(ISNUMBER(SEARCH('[1]Lookup for use classification'!$B$1,B941)),ISNUMBER(SEARCH('[1]Lookup for use classification'!$C$1,B941)),ISNUMBER(SEARCH('[1]Lookup for use classification'!$D$1,B941)),ISNUMBER(SEARCH('[1]Lookup for use classification'!$E$1,B941))),'[1]Lookup for use classification'!$A$1,IF(ISNUMBER(SEARCH('[1]Lookup for use classification'!$B$2,B941)),'[1]Lookup for use classification'!$A$2,IF(ISNUMBER(SEARCH('[1]Lookup for use classification'!$B$3,B941)),'[1]Lookup for use classification'!$A$3,IF(OR(ISNUMBER(SEARCH('[1]Lookup for use classification'!$B$4,B941)),ISNUMBER(SEARCH('[1]Lookup for use classification'!$C$4,B941)),ISNUMBER(SEARCH('[1]Lookup for use classification'!$D$4,B941)),ISNUMBER(SEARCH('[1]Lookup for use classification'!$E$4,B941))),'[1]Lookup for use classification'!$A$4,IF(OR(ISNUMBER(SEARCH('[1]Lookup for use classification'!$B$5,B941)),ISNUMBER(SEARCH('[1]Lookup for use classification'!$C$5,B941)),ISNUMBER(SEARCH('[1]Lookup for use classification'!$D$5,B941))),'[1]Lookup for use classification'!$A$5,IF(OR(ISNUMBER(SEARCH('[1]Lookup for use classification'!$B$7,B941)),ISNUMBER(SEARCH('[1]Lookup for use classification'!$C$7,B941)),ISNUMBER(SEARCH('[1]Lookup for use classification'!$D$7,B941))),'[1]Lookup for use classification'!$A$7,IF(OR(ISNUMBER(SEARCH('[1]Lookup for use classification'!$B$9,B941)),ISNUMBER(SEARCH('[1]Lookup for use classification'!$C$9,B941)),ISNUMBER(SEARCH('[1]Lookup for use classification'!$D$9,B941)),ISNUMBER(SEARCH('[1]Lookup for use classification'!$E$9,B941)),ISNUMBER(SEARCH('[1]Lookup for use classification'!$F$9,B941)),ISNUMBER(SEARCH('[1]Lookup for use classification'!$G$9,B941)),ISNUMBER(SEARCH('[1]Lookup for use classification'!$H$9,B941)),ISNUMBER(SEARCH('[1]Lookup for use classification'!$I$9,B941)),ISNUMBER(SEARCH('[1]Lookup for use classification'!$J$9,B941)),ISNUMBER(SEARCH('[1]Lookup for use classification'!$K$9,B941))),'[1]Lookup for use classification'!$A$9,IF(OR(ISNUMBER(SEARCH('[1]Lookup for use classification'!$B$10,B941)),ISNUMBER(SEARCH('[1]Lookup for use classification'!$C$10,B941)),ISNUMBER(SEARCH('[1]Lookup for use classification'!$D$10,B941)),ISNUMBER(SEARCH('[1]Lookup for use classification'!$E$10,B941)),ISNUMBER(SEARCH('[1]Lookup for use classification'!$F$10,B941)),ISNUMBER(SEARCH('[1]Lookup for use classification'!$G$10,B941))),'[1]Lookup for use classification'!$A$10,IF(OR(ISNUMBER(SEARCH('[1]Lookup for use classification'!$B$11,B941)),ISNUMBER(SEARCH('[1]Lookup for use classification'!$C$11,B941))),'[1]Lookup for use classification'!$A$11,IF(OR(ISNUMBER(SEARCH('[1]Lookup for use classification'!$B$12,B941)),ISNUMBER(SEARCH('[1]Lookup for use classification'!$C$12,B941))),'[1]Lookup for use classification'!$A$12,IF(OR(ISNUMBER(SEARCH('[1]Lookup for use classification'!$B$13,B941)),ISNUMBER(SEARCH('[1]Lookup for use classification'!$C$13,B941)),ISNUMBER(SEARCH('[1]Lookup for use classification'!$D$13,B941)),,ISNUMBER(SEARCH('[1]Lookup for use classification'!$C$13,B941)),ISNUMBER(SEARCH('[1]Lookup for use classification'!$E$13,B941))),'[1]Lookup for use classification'!$A$13,IF(OR(ISNUMBER(SEARCH('[1]Lookup for use classification'!$B$14,B941)),ISNUMBER(SEARCH('[1]Lookup for use classification'!$C$14,B941))),'[1]Lookup for use classification'!$A$14,"Other"))))))))))))</f>
        <v>Public Assembly</v>
      </c>
      <c r="D941" s="39"/>
      <c r="E941" s="41"/>
      <c r="F941" s="41"/>
    </row>
    <row r="942" spans="1:6">
      <c r="A942" s="16" t="s">
        <v>1010</v>
      </c>
      <c r="B942" s="38" t="s">
        <v>252</v>
      </c>
      <c r="C942" s="133" t="str">
        <f>IF(OR(ISNUMBER(SEARCH('[1]Lookup for use classification'!$B$1,B942)),ISNUMBER(SEARCH('[1]Lookup for use classification'!$C$1,B942)),ISNUMBER(SEARCH('[1]Lookup for use classification'!$D$1,B942)),ISNUMBER(SEARCH('[1]Lookup for use classification'!$E$1,B942))),'[1]Lookup for use classification'!$A$1,IF(ISNUMBER(SEARCH('[1]Lookup for use classification'!$B$2,B942)),'[1]Lookup for use classification'!$A$2,IF(ISNUMBER(SEARCH('[1]Lookup for use classification'!$B$3,B942)),'[1]Lookup for use classification'!$A$3,IF(OR(ISNUMBER(SEARCH('[1]Lookup for use classification'!$B$4,B942)),ISNUMBER(SEARCH('[1]Lookup for use classification'!$C$4,B942)),ISNUMBER(SEARCH('[1]Lookup for use classification'!$D$4,B942)),ISNUMBER(SEARCH('[1]Lookup for use classification'!$E$4,B942))),'[1]Lookup for use classification'!$A$4,IF(OR(ISNUMBER(SEARCH('[1]Lookup for use classification'!$B$5,B942)),ISNUMBER(SEARCH('[1]Lookup for use classification'!$C$5,B942)),ISNUMBER(SEARCH('[1]Lookup for use classification'!$D$5,B942))),'[1]Lookup for use classification'!$A$5,IF(OR(ISNUMBER(SEARCH('[1]Lookup for use classification'!$B$7,B942)),ISNUMBER(SEARCH('[1]Lookup for use classification'!$C$7,B942)),ISNUMBER(SEARCH('[1]Lookup for use classification'!$D$7,B942))),'[1]Lookup for use classification'!$A$7,IF(OR(ISNUMBER(SEARCH('[1]Lookup for use classification'!$B$9,B942)),ISNUMBER(SEARCH('[1]Lookup for use classification'!$C$9,B942)),ISNUMBER(SEARCH('[1]Lookup for use classification'!$D$9,B942)),ISNUMBER(SEARCH('[1]Lookup for use classification'!$E$9,B942)),ISNUMBER(SEARCH('[1]Lookup for use classification'!$F$9,B942)),ISNUMBER(SEARCH('[1]Lookup for use classification'!$G$9,B942)),ISNUMBER(SEARCH('[1]Lookup for use classification'!$H$9,B942)),ISNUMBER(SEARCH('[1]Lookup for use classification'!$I$9,B942)),ISNUMBER(SEARCH('[1]Lookup for use classification'!$J$9,B942)),ISNUMBER(SEARCH('[1]Lookup for use classification'!$K$9,B942))),'[1]Lookup for use classification'!$A$9,IF(OR(ISNUMBER(SEARCH('[1]Lookup for use classification'!$B$10,B942)),ISNUMBER(SEARCH('[1]Lookup for use classification'!$C$10,B942)),ISNUMBER(SEARCH('[1]Lookup for use classification'!$D$10,B942)),ISNUMBER(SEARCH('[1]Lookup for use classification'!$E$10,B942)),ISNUMBER(SEARCH('[1]Lookup for use classification'!$F$10,B942)),ISNUMBER(SEARCH('[1]Lookup for use classification'!$G$10,B942))),'[1]Lookup for use classification'!$A$10,IF(OR(ISNUMBER(SEARCH('[1]Lookup for use classification'!$B$11,B942)),ISNUMBER(SEARCH('[1]Lookup for use classification'!$C$11,B942))),'[1]Lookup for use classification'!$A$11,IF(OR(ISNUMBER(SEARCH('[1]Lookup for use classification'!$B$12,B942)),ISNUMBER(SEARCH('[1]Lookup for use classification'!$C$12,B942))),'[1]Lookup for use classification'!$A$12,IF(OR(ISNUMBER(SEARCH('[1]Lookup for use classification'!$B$13,B942)),ISNUMBER(SEARCH('[1]Lookup for use classification'!$C$13,B942)),ISNUMBER(SEARCH('[1]Lookup for use classification'!$D$13,B942)),,ISNUMBER(SEARCH('[1]Lookup for use classification'!$C$13,B942)),ISNUMBER(SEARCH('[1]Lookup for use classification'!$E$13,B942))),'[1]Lookup for use classification'!$A$13,IF(OR(ISNUMBER(SEARCH('[1]Lookup for use classification'!$B$14,B942)),ISNUMBER(SEARCH('[1]Lookup for use classification'!$C$14,B942))),'[1]Lookup for use classification'!$A$14,"Other"))))))))))))</f>
        <v>Warehousing</v>
      </c>
      <c r="D942" s="39">
        <v>320</v>
      </c>
      <c r="E942" s="41"/>
      <c r="F942" s="41"/>
    </row>
    <row r="943" spans="1:6">
      <c r="A943" s="16" t="s">
        <v>1010</v>
      </c>
      <c r="B943" s="38" t="s">
        <v>533</v>
      </c>
      <c r="C943" s="133" t="str">
        <f>IF(OR(ISNUMBER(SEARCH('[1]Lookup for use classification'!$B$1,B943)),ISNUMBER(SEARCH('[1]Lookup for use classification'!$C$1,B943)),ISNUMBER(SEARCH('[1]Lookup for use classification'!$D$1,B943)),ISNUMBER(SEARCH('[1]Lookup for use classification'!$E$1,B943))),'[1]Lookup for use classification'!$A$1,IF(ISNUMBER(SEARCH('[1]Lookup for use classification'!$B$2,B943)),'[1]Lookup for use classification'!$A$2,IF(ISNUMBER(SEARCH('[1]Lookup for use classification'!$B$3,B943)),'[1]Lookup for use classification'!$A$3,IF(OR(ISNUMBER(SEARCH('[1]Lookup for use classification'!$B$4,B943)),ISNUMBER(SEARCH('[1]Lookup for use classification'!$C$4,B943)),ISNUMBER(SEARCH('[1]Lookup for use classification'!$D$4,B943)),ISNUMBER(SEARCH('[1]Lookup for use classification'!$E$4,B943))),'[1]Lookup for use classification'!$A$4,IF(OR(ISNUMBER(SEARCH('[1]Lookup for use classification'!$B$5,B943)),ISNUMBER(SEARCH('[1]Lookup for use classification'!$C$5,B943)),ISNUMBER(SEARCH('[1]Lookup for use classification'!$D$5,B943))),'[1]Lookup for use classification'!$A$5,IF(OR(ISNUMBER(SEARCH('[1]Lookup for use classification'!$B$7,B943)),ISNUMBER(SEARCH('[1]Lookup for use classification'!$C$7,B943)),ISNUMBER(SEARCH('[1]Lookup for use classification'!$D$7,B943))),'[1]Lookup for use classification'!$A$7,IF(OR(ISNUMBER(SEARCH('[1]Lookup for use classification'!$B$9,B943)),ISNUMBER(SEARCH('[1]Lookup for use classification'!$C$9,B943)),ISNUMBER(SEARCH('[1]Lookup for use classification'!$D$9,B943)),ISNUMBER(SEARCH('[1]Lookup for use classification'!$E$9,B943)),ISNUMBER(SEARCH('[1]Lookup for use classification'!$F$9,B943)),ISNUMBER(SEARCH('[1]Lookup for use classification'!$G$9,B943)),ISNUMBER(SEARCH('[1]Lookup for use classification'!$H$9,B943)),ISNUMBER(SEARCH('[1]Lookup for use classification'!$I$9,B943)),ISNUMBER(SEARCH('[1]Lookup for use classification'!$J$9,B943)),ISNUMBER(SEARCH('[1]Lookup for use classification'!$K$9,B943))),'[1]Lookup for use classification'!$A$9,IF(OR(ISNUMBER(SEARCH('[1]Lookup for use classification'!$B$10,B943)),ISNUMBER(SEARCH('[1]Lookup for use classification'!$C$10,B943)),ISNUMBER(SEARCH('[1]Lookup for use classification'!$D$10,B943)),ISNUMBER(SEARCH('[1]Lookup for use classification'!$E$10,B943)),ISNUMBER(SEARCH('[1]Lookup for use classification'!$F$10,B943)),ISNUMBER(SEARCH('[1]Lookup for use classification'!$G$10,B943))),'[1]Lookup for use classification'!$A$10,IF(OR(ISNUMBER(SEARCH('[1]Lookup for use classification'!$B$11,B943)),ISNUMBER(SEARCH('[1]Lookup for use classification'!$C$11,B943))),'[1]Lookup for use classification'!$A$11,IF(OR(ISNUMBER(SEARCH('[1]Lookup for use classification'!$B$12,B943)),ISNUMBER(SEARCH('[1]Lookup for use classification'!$C$12,B943))),'[1]Lookup for use classification'!$A$12,IF(OR(ISNUMBER(SEARCH('[1]Lookup for use classification'!$B$13,B943)),ISNUMBER(SEARCH('[1]Lookup for use classification'!$C$13,B943)),ISNUMBER(SEARCH('[1]Lookup for use classification'!$D$13,B943)),,ISNUMBER(SEARCH('[1]Lookup for use classification'!$C$13,B943)),ISNUMBER(SEARCH('[1]Lookup for use classification'!$E$13,B943))),'[1]Lookup for use classification'!$A$13,IF(OR(ISNUMBER(SEARCH('[1]Lookup for use classification'!$B$14,B943)),ISNUMBER(SEARCH('[1]Lookup for use classification'!$C$14,B943))),'[1]Lookup for use classification'!$A$14,"Other"))))))))))))</f>
        <v>Warehousing</v>
      </c>
      <c r="D943" s="39">
        <v>1040</v>
      </c>
      <c r="E943" s="41"/>
      <c r="F943" s="41"/>
    </row>
    <row r="944" spans="1:6">
      <c r="A944" s="16" t="s">
        <v>1010</v>
      </c>
      <c r="B944" s="38" t="s">
        <v>153</v>
      </c>
      <c r="C944" s="133" t="str">
        <f>IF(OR(ISNUMBER(SEARCH('[1]Lookup for use classification'!$B$1,B944)),ISNUMBER(SEARCH('[1]Lookup for use classification'!$C$1,B944)),ISNUMBER(SEARCH('[1]Lookup for use classification'!$D$1,B944)),ISNUMBER(SEARCH('[1]Lookup for use classification'!$E$1,B944))),'[1]Lookup for use classification'!$A$1,IF(ISNUMBER(SEARCH('[1]Lookup for use classification'!$B$2,B944)),'[1]Lookup for use classification'!$A$2,IF(ISNUMBER(SEARCH('[1]Lookup for use classification'!$B$3,B944)),'[1]Lookup for use classification'!$A$3,IF(OR(ISNUMBER(SEARCH('[1]Lookup for use classification'!$B$4,B944)),ISNUMBER(SEARCH('[1]Lookup for use classification'!$C$4,B944)),ISNUMBER(SEARCH('[1]Lookup for use classification'!$D$4,B944)),ISNUMBER(SEARCH('[1]Lookup for use classification'!$E$4,B944))),'[1]Lookup for use classification'!$A$4,IF(OR(ISNUMBER(SEARCH('[1]Lookup for use classification'!$B$5,B944)),ISNUMBER(SEARCH('[1]Lookup for use classification'!$C$5,B944)),ISNUMBER(SEARCH('[1]Lookup for use classification'!$D$5,B944))),'[1]Lookup for use classification'!$A$5,IF(OR(ISNUMBER(SEARCH('[1]Lookup for use classification'!$B$7,B944)),ISNUMBER(SEARCH('[1]Lookup for use classification'!$C$7,B944)),ISNUMBER(SEARCH('[1]Lookup for use classification'!$D$7,B944))),'[1]Lookup for use classification'!$A$7,IF(OR(ISNUMBER(SEARCH('[1]Lookup for use classification'!$B$9,B944)),ISNUMBER(SEARCH('[1]Lookup for use classification'!$C$9,B944)),ISNUMBER(SEARCH('[1]Lookup for use classification'!$D$9,B944)),ISNUMBER(SEARCH('[1]Lookup for use classification'!$E$9,B944)),ISNUMBER(SEARCH('[1]Lookup for use classification'!$F$9,B944)),ISNUMBER(SEARCH('[1]Lookup for use classification'!$G$9,B944)),ISNUMBER(SEARCH('[1]Lookup for use classification'!$H$9,B944)),ISNUMBER(SEARCH('[1]Lookup for use classification'!$I$9,B944)),ISNUMBER(SEARCH('[1]Lookup for use classification'!$J$9,B944)),ISNUMBER(SEARCH('[1]Lookup for use classification'!$K$9,B944))),'[1]Lookup for use classification'!$A$9,IF(OR(ISNUMBER(SEARCH('[1]Lookup for use classification'!$B$10,B944)),ISNUMBER(SEARCH('[1]Lookup for use classification'!$C$10,B944)),ISNUMBER(SEARCH('[1]Lookup for use classification'!$D$10,B944)),ISNUMBER(SEARCH('[1]Lookup for use classification'!$E$10,B944)),ISNUMBER(SEARCH('[1]Lookup for use classification'!$F$10,B944)),ISNUMBER(SEARCH('[1]Lookup for use classification'!$G$10,B944))),'[1]Lookup for use classification'!$A$10,IF(OR(ISNUMBER(SEARCH('[1]Lookup for use classification'!$B$11,B944)),ISNUMBER(SEARCH('[1]Lookup for use classification'!$C$11,B944))),'[1]Lookup for use classification'!$A$11,IF(OR(ISNUMBER(SEARCH('[1]Lookup for use classification'!$B$12,B944)),ISNUMBER(SEARCH('[1]Lookup for use classification'!$C$12,B944))),'[1]Lookup for use classification'!$A$12,IF(OR(ISNUMBER(SEARCH('[1]Lookup for use classification'!$B$13,B944)),ISNUMBER(SEARCH('[1]Lookup for use classification'!$C$13,B944)),ISNUMBER(SEARCH('[1]Lookup for use classification'!$D$13,B944)),,ISNUMBER(SEARCH('[1]Lookup for use classification'!$C$13,B944)),ISNUMBER(SEARCH('[1]Lookup for use classification'!$E$13,B944))),'[1]Lookup for use classification'!$A$13,IF(OR(ISNUMBER(SEARCH('[1]Lookup for use classification'!$B$14,B944)),ISNUMBER(SEARCH('[1]Lookup for use classification'!$C$14,B944))),'[1]Lookup for use classification'!$A$14,"Other"))))))))))))</f>
        <v>Office</v>
      </c>
      <c r="D944" s="39">
        <v>1374</v>
      </c>
      <c r="E944" s="41" t="s">
        <v>6</v>
      </c>
      <c r="F944" s="41" t="s">
        <v>795</v>
      </c>
    </row>
    <row r="945" spans="1:6">
      <c r="A945" s="16" t="s">
        <v>1010</v>
      </c>
      <c r="B945" s="38" t="s">
        <v>555</v>
      </c>
      <c r="C945" s="133" t="str">
        <f>IF(OR(ISNUMBER(SEARCH('[1]Lookup for use classification'!$B$1,B945)),ISNUMBER(SEARCH('[1]Lookup for use classification'!$C$1,B945)),ISNUMBER(SEARCH('[1]Lookup for use classification'!$D$1,B945)),ISNUMBER(SEARCH('[1]Lookup for use classification'!$E$1,B945))),'[1]Lookup for use classification'!$A$1,IF(ISNUMBER(SEARCH('[1]Lookup for use classification'!$B$2,B945)),'[1]Lookup for use classification'!$A$2,IF(ISNUMBER(SEARCH('[1]Lookup for use classification'!$B$3,B945)),'[1]Lookup for use classification'!$A$3,IF(OR(ISNUMBER(SEARCH('[1]Lookup for use classification'!$B$4,B945)),ISNUMBER(SEARCH('[1]Lookup for use classification'!$C$4,B945)),ISNUMBER(SEARCH('[1]Lookup for use classification'!$D$4,B945)),ISNUMBER(SEARCH('[1]Lookup for use classification'!$E$4,B945))),'[1]Lookup for use classification'!$A$4,IF(OR(ISNUMBER(SEARCH('[1]Lookup for use classification'!$B$5,B945)),ISNUMBER(SEARCH('[1]Lookup for use classification'!$C$5,B945)),ISNUMBER(SEARCH('[1]Lookup for use classification'!$D$5,B945))),'[1]Lookup for use classification'!$A$5,IF(OR(ISNUMBER(SEARCH('[1]Lookup for use classification'!$B$7,B945)),ISNUMBER(SEARCH('[1]Lookup for use classification'!$C$7,B945)),ISNUMBER(SEARCH('[1]Lookup for use classification'!$D$7,B945))),'[1]Lookup for use classification'!$A$7,IF(OR(ISNUMBER(SEARCH('[1]Lookup for use classification'!$B$9,B945)),ISNUMBER(SEARCH('[1]Lookup for use classification'!$C$9,B945)),ISNUMBER(SEARCH('[1]Lookup for use classification'!$D$9,B945)),ISNUMBER(SEARCH('[1]Lookup for use classification'!$E$9,B945)),ISNUMBER(SEARCH('[1]Lookup for use classification'!$F$9,B945)),ISNUMBER(SEARCH('[1]Lookup for use classification'!$G$9,B945)),ISNUMBER(SEARCH('[1]Lookup for use classification'!$H$9,B945)),ISNUMBER(SEARCH('[1]Lookup for use classification'!$I$9,B945)),ISNUMBER(SEARCH('[1]Lookup for use classification'!$J$9,B945)),ISNUMBER(SEARCH('[1]Lookup for use classification'!$K$9,B945))),'[1]Lookup for use classification'!$A$9,IF(OR(ISNUMBER(SEARCH('[1]Lookup for use classification'!$B$10,B945)),ISNUMBER(SEARCH('[1]Lookup for use classification'!$C$10,B945)),ISNUMBER(SEARCH('[1]Lookup for use classification'!$D$10,B945)),ISNUMBER(SEARCH('[1]Lookup for use classification'!$E$10,B945)),ISNUMBER(SEARCH('[1]Lookup for use classification'!$F$10,B945)),ISNUMBER(SEARCH('[1]Lookup for use classification'!$G$10,B945))),'[1]Lookup for use classification'!$A$10,IF(OR(ISNUMBER(SEARCH('[1]Lookup for use classification'!$B$11,B945)),ISNUMBER(SEARCH('[1]Lookup for use classification'!$C$11,B945))),'[1]Lookup for use classification'!$A$11,IF(OR(ISNUMBER(SEARCH('[1]Lookup for use classification'!$B$12,B945)),ISNUMBER(SEARCH('[1]Lookup for use classification'!$C$12,B945))),'[1]Lookup for use classification'!$A$12,IF(OR(ISNUMBER(SEARCH('[1]Lookup for use classification'!$B$13,B945)),ISNUMBER(SEARCH('[1]Lookup for use classification'!$C$13,B945)),ISNUMBER(SEARCH('[1]Lookup for use classification'!$D$13,B945)),,ISNUMBER(SEARCH('[1]Lookup for use classification'!$C$13,B945)),ISNUMBER(SEARCH('[1]Lookup for use classification'!$E$13,B945))),'[1]Lookup for use classification'!$A$13,IF(OR(ISNUMBER(SEARCH('[1]Lookup for use classification'!$B$14,B945)),ISNUMBER(SEARCH('[1]Lookup for use classification'!$C$14,B945))),'[1]Lookup for use classification'!$A$14,"Other"))))))))))))</f>
        <v>Water &amp; Sewer</v>
      </c>
      <c r="D945" s="39">
        <v>2000</v>
      </c>
      <c r="E945" s="41" t="s">
        <v>6</v>
      </c>
      <c r="F945" s="41" t="s">
        <v>795</v>
      </c>
    </row>
    <row r="946" spans="1:6">
      <c r="A946" s="16" t="s">
        <v>1033</v>
      </c>
      <c r="B946" s="38" t="s">
        <v>44</v>
      </c>
      <c r="C946" s="133" t="str">
        <f>IF(OR(ISNUMBER(SEARCH('[1]Lookup for use classification'!$B$1,B946)),ISNUMBER(SEARCH('[1]Lookup for use classification'!$C$1,B946)),ISNUMBER(SEARCH('[1]Lookup for use classification'!$D$1,B946)),ISNUMBER(SEARCH('[1]Lookup for use classification'!$E$1,B946))),'[1]Lookup for use classification'!$A$1,IF(ISNUMBER(SEARCH('[1]Lookup for use classification'!$B$2,B946)),'[1]Lookup for use classification'!$A$2,IF(ISNUMBER(SEARCH('[1]Lookup for use classification'!$B$3,B946)),'[1]Lookup for use classification'!$A$3,IF(OR(ISNUMBER(SEARCH('[1]Lookup for use classification'!$B$4,B946)),ISNUMBER(SEARCH('[1]Lookup for use classification'!$C$4,B946)),ISNUMBER(SEARCH('[1]Lookup for use classification'!$D$4,B946)),ISNUMBER(SEARCH('[1]Lookup for use classification'!$E$4,B946))),'[1]Lookup for use classification'!$A$4,IF(OR(ISNUMBER(SEARCH('[1]Lookup for use classification'!$B$5,B946)),ISNUMBER(SEARCH('[1]Lookup for use classification'!$C$5,B946)),ISNUMBER(SEARCH('[1]Lookup for use classification'!$D$5,B946))),'[1]Lookup for use classification'!$A$5,IF(OR(ISNUMBER(SEARCH('[1]Lookup for use classification'!$B$7,B946)),ISNUMBER(SEARCH('[1]Lookup for use classification'!$C$7,B946)),ISNUMBER(SEARCH('[1]Lookup for use classification'!$D$7,B946))),'[1]Lookup for use classification'!$A$7,IF(OR(ISNUMBER(SEARCH('[1]Lookup for use classification'!$B$9,B946)),ISNUMBER(SEARCH('[1]Lookup for use classification'!$C$9,B946)),ISNUMBER(SEARCH('[1]Lookup for use classification'!$D$9,B946)),ISNUMBER(SEARCH('[1]Lookup for use classification'!$E$9,B946)),ISNUMBER(SEARCH('[1]Lookup for use classification'!$F$9,B946)),ISNUMBER(SEARCH('[1]Lookup for use classification'!$G$9,B946)),ISNUMBER(SEARCH('[1]Lookup for use classification'!$H$9,B946)),ISNUMBER(SEARCH('[1]Lookup for use classification'!$I$9,B946)),ISNUMBER(SEARCH('[1]Lookup for use classification'!$J$9,B946)),ISNUMBER(SEARCH('[1]Lookup for use classification'!$K$9,B946))),'[1]Lookup for use classification'!$A$9,IF(OR(ISNUMBER(SEARCH('[1]Lookup for use classification'!$B$10,B946)),ISNUMBER(SEARCH('[1]Lookup for use classification'!$C$10,B946)),ISNUMBER(SEARCH('[1]Lookup for use classification'!$D$10,B946)),ISNUMBER(SEARCH('[1]Lookup for use classification'!$E$10,B946)),ISNUMBER(SEARCH('[1]Lookup for use classification'!$F$10,B946)),ISNUMBER(SEARCH('[1]Lookup for use classification'!$G$10,B946))),'[1]Lookup for use classification'!$A$10,IF(OR(ISNUMBER(SEARCH('[1]Lookup for use classification'!$B$11,B946)),ISNUMBER(SEARCH('[1]Lookup for use classification'!$C$11,B946))),'[1]Lookup for use classification'!$A$11,IF(OR(ISNUMBER(SEARCH('[1]Lookup for use classification'!$B$12,B946)),ISNUMBER(SEARCH('[1]Lookup for use classification'!$C$12,B946))),'[1]Lookup for use classification'!$A$12,IF(OR(ISNUMBER(SEARCH('[1]Lookup for use classification'!$B$13,B946)),ISNUMBER(SEARCH('[1]Lookup for use classification'!$C$13,B946)),ISNUMBER(SEARCH('[1]Lookup for use classification'!$D$13,B946)),,ISNUMBER(SEARCH('[1]Lookup for use classification'!$C$13,B946)),ISNUMBER(SEARCH('[1]Lookup for use classification'!$E$13,B946))),'[1]Lookup for use classification'!$A$13,IF(OR(ISNUMBER(SEARCH('[1]Lookup for use classification'!$B$14,B946)),ISNUMBER(SEARCH('[1]Lookup for use classification'!$C$14,B946))),'[1]Lookup for use classification'!$A$14,"Other"))))))))))))</f>
        <v>Other</v>
      </c>
      <c r="D946" s="39"/>
      <c r="E946" s="41"/>
      <c r="F946" s="41"/>
    </row>
    <row r="947" spans="1:6">
      <c r="A947" s="16" t="s">
        <v>1033</v>
      </c>
      <c r="B947" s="38" t="s">
        <v>1011</v>
      </c>
      <c r="C947" s="133" t="str">
        <f>IF(OR(ISNUMBER(SEARCH('[1]Lookup for use classification'!$B$1,B947)),ISNUMBER(SEARCH('[1]Lookup for use classification'!$C$1,B947)),ISNUMBER(SEARCH('[1]Lookup for use classification'!$D$1,B947)),ISNUMBER(SEARCH('[1]Lookup for use classification'!$E$1,B947))),'[1]Lookup for use classification'!$A$1,IF(ISNUMBER(SEARCH('[1]Lookup for use classification'!$B$2,B947)),'[1]Lookup for use classification'!$A$2,IF(ISNUMBER(SEARCH('[1]Lookup for use classification'!$B$3,B947)),'[1]Lookup for use classification'!$A$3,IF(OR(ISNUMBER(SEARCH('[1]Lookup for use classification'!$B$4,B947)),ISNUMBER(SEARCH('[1]Lookup for use classification'!$C$4,B947)),ISNUMBER(SEARCH('[1]Lookup for use classification'!$D$4,B947)),ISNUMBER(SEARCH('[1]Lookup for use classification'!$E$4,B947))),'[1]Lookup for use classification'!$A$4,IF(OR(ISNUMBER(SEARCH('[1]Lookup for use classification'!$B$5,B947)),ISNUMBER(SEARCH('[1]Lookup for use classification'!$C$5,B947)),ISNUMBER(SEARCH('[1]Lookup for use classification'!$D$5,B947))),'[1]Lookup for use classification'!$A$5,IF(OR(ISNUMBER(SEARCH('[1]Lookup for use classification'!$B$7,B947)),ISNUMBER(SEARCH('[1]Lookup for use classification'!$C$7,B947)),ISNUMBER(SEARCH('[1]Lookup for use classification'!$D$7,B947))),'[1]Lookup for use classification'!$A$7,IF(OR(ISNUMBER(SEARCH('[1]Lookup for use classification'!$B$9,B947)),ISNUMBER(SEARCH('[1]Lookup for use classification'!$C$9,B947)),ISNUMBER(SEARCH('[1]Lookup for use classification'!$D$9,B947)),ISNUMBER(SEARCH('[1]Lookup for use classification'!$E$9,B947)),ISNUMBER(SEARCH('[1]Lookup for use classification'!$F$9,B947)),ISNUMBER(SEARCH('[1]Lookup for use classification'!$G$9,B947)),ISNUMBER(SEARCH('[1]Lookup for use classification'!$H$9,B947)),ISNUMBER(SEARCH('[1]Lookup for use classification'!$I$9,B947)),ISNUMBER(SEARCH('[1]Lookup for use classification'!$J$9,B947)),ISNUMBER(SEARCH('[1]Lookup for use classification'!$K$9,B947))),'[1]Lookup for use classification'!$A$9,IF(OR(ISNUMBER(SEARCH('[1]Lookup for use classification'!$B$10,B947)),ISNUMBER(SEARCH('[1]Lookup for use classification'!$C$10,B947)),ISNUMBER(SEARCH('[1]Lookup for use classification'!$D$10,B947)),ISNUMBER(SEARCH('[1]Lookup for use classification'!$E$10,B947)),ISNUMBER(SEARCH('[1]Lookup for use classification'!$F$10,B947)),ISNUMBER(SEARCH('[1]Lookup for use classification'!$G$10,B947))),'[1]Lookup for use classification'!$A$10,IF(OR(ISNUMBER(SEARCH('[1]Lookup for use classification'!$B$11,B947)),ISNUMBER(SEARCH('[1]Lookup for use classification'!$C$11,B947))),'[1]Lookup for use classification'!$A$11,IF(OR(ISNUMBER(SEARCH('[1]Lookup for use classification'!$B$12,B947)),ISNUMBER(SEARCH('[1]Lookup for use classification'!$C$12,B947))),'[1]Lookup for use classification'!$A$12,IF(OR(ISNUMBER(SEARCH('[1]Lookup for use classification'!$B$13,B947)),ISNUMBER(SEARCH('[1]Lookup for use classification'!$C$13,B947)),ISNUMBER(SEARCH('[1]Lookup for use classification'!$D$13,B947)),,ISNUMBER(SEARCH('[1]Lookup for use classification'!$C$13,B947)),ISNUMBER(SEARCH('[1]Lookup for use classification'!$E$13,B947))),'[1]Lookup for use classification'!$A$13,IF(OR(ISNUMBER(SEARCH('[1]Lookup for use classification'!$B$14,B947)),ISNUMBER(SEARCH('[1]Lookup for use classification'!$C$14,B947))),'[1]Lookup for use classification'!$A$14,"Other"))))))))))))</f>
        <v>Other</v>
      </c>
      <c r="D947" s="43"/>
      <c r="E947" s="40"/>
      <c r="F947" s="40"/>
    </row>
    <row r="948" spans="1:6">
      <c r="A948" s="16" t="s">
        <v>1033</v>
      </c>
      <c r="B948" s="38" t="s">
        <v>22</v>
      </c>
      <c r="C948" s="133" t="str">
        <f>IF(OR(ISNUMBER(SEARCH('[1]Lookup for use classification'!$B$1,B948)),ISNUMBER(SEARCH('[1]Lookup for use classification'!$C$1,B948)),ISNUMBER(SEARCH('[1]Lookup for use classification'!$D$1,B948)),ISNUMBER(SEARCH('[1]Lookup for use classification'!$E$1,B948))),'[1]Lookup for use classification'!$A$1,IF(ISNUMBER(SEARCH('[1]Lookup for use classification'!$B$2,B948)),'[1]Lookup for use classification'!$A$2,IF(ISNUMBER(SEARCH('[1]Lookup for use classification'!$B$3,B948)),'[1]Lookup for use classification'!$A$3,IF(OR(ISNUMBER(SEARCH('[1]Lookup for use classification'!$B$4,B948)),ISNUMBER(SEARCH('[1]Lookup for use classification'!$C$4,B948)),ISNUMBER(SEARCH('[1]Lookup for use classification'!$D$4,B948)),ISNUMBER(SEARCH('[1]Lookup for use classification'!$E$4,B948))),'[1]Lookup for use classification'!$A$4,IF(OR(ISNUMBER(SEARCH('[1]Lookup for use classification'!$B$5,B948)),ISNUMBER(SEARCH('[1]Lookup for use classification'!$C$5,B948)),ISNUMBER(SEARCH('[1]Lookup for use classification'!$D$5,B948))),'[1]Lookup for use classification'!$A$5,IF(OR(ISNUMBER(SEARCH('[1]Lookup for use classification'!$B$7,B948)),ISNUMBER(SEARCH('[1]Lookup for use classification'!$C$7,B948)),ISNUMBER(SEARCH('[1]Lookup for use classification'!$D$7,B948))),'[1]Lookup for use classification'!$A$7,IF(OR(ISNUMBER(SEARCH('[1]Lookup for use classification'!$B$9,B948)),ISNUMBER(SEARCH('[1]Lookup for use classification'!$C$9,B948)),ISNUMBER(SEARCH('[1]Lookup for use classification'!$D$9,B948)),ISNUMBER(SEARCH('[1]Lookup for use classification'!$E$9,B948)),ISNUMBER(SEARCH('[1]Lookup for use classification'!$F$9,B948)),ISNUMBER(SEARCH('[1]Lookup for use classification'!$G$9,B948)),ISNUMBER(SEARCH('[1]Lookup for use classification'!$H$9,B948)),ISNUMBER(SEARCH('[1]Lookup for use classification'!$I$9,B948)),ISNUMBER(SEARCH('[1]Lookup for use classification'!$J$9,B948)),ISNUMBER(SEARCH('[1]Lookup for use classification'!$K$9,B948))),'[1]Lookup for use classification'!$A$9,IF(OR(ISNUMBER(SEARCH('[1]Lookup for use classification'!$B$10,B948)),ISNUMBER(SEARCH('[1]Lookup for use classification'!$C$10,B948)),ISNUMBER(SEARCH('[1]Lookup for use classification'!$D$10,B948)),ISNUMBER(SEARCH('[1]Lookup for use classification'!$E$10,B948)),ISNUMBER(SEARCH('[1]Lookup for use classification'!$F$10,B948)),ISNUMBER(SEARCH('[1]Lookup for use classification'!$G$10,B948))),'[1]Lookup for use classification'!$A$10,IF(OR(ISNUMBER(SEARCH('[1]Lookup for use classification'!$B$11,B948)),ISNUMBER(SEARCH('[1]Lookup for use classification'!$C$11,B948))),'[1]Lookup for use classification'!$A$11,IF(OR(ISNUMBER(SEARCH('[1]Lookup for use classification'!$B$12,B948)),ISNUMBER(SEARCH('[1]Lookup for use classification'!$C$12,B948))),'[1]Lookup for use classification'!$A$12,IF(OR(ISNUMBER(SEARCH('[1]Lookup for use classification'!$B$13,B948)),ISNUMBER(SEARCH('[1]Lookup for use classification'!$C$13,B948)),ISNUMBER(SEARCH('[1]Lookup for use classification'!$D$13,B948)),,ISNUMBER(SEARCH('[1]Lookup for use classification'!$C$13,B948)),ISNUMBER(SEARCH('[1]Lookup for use classification'!$E$13,B948))),'[1]Lookup for use classification'!$A$13,IF(OR(ISNUMBER(SEARCH('[1]Lookup for use classification'!$B$14,B948)),ISNUMBER(SEARCH('[1]Lookup for use classification'!$C$14,B948))),'[1]Lookup for use classification'!$A$14,"Other"))))))))))))</f>
        <v>Public Safety</v>
      </c>
      <c r="D948" s="39"/>
      <c r="E948" s="41"/>
      <c r="F948" s="41" t="s">
        <v>795</v>
      </c>
    </row>
    <row r="949" spans="1:6">
      <c r="A949" s="16" t="s">
        <v>1033</v>
      </c>
      <c r="B949" s="38" t="s">
        <v>1012</v>
      </c>
      <c r="C949" s="133" t="str">
        <f>IF(OR(ISNUMBER(SEARCH('[1]Lookup for use classification'!$B$1,B949)),ISNUMBER(SEARCH('[1]Lookup for use classification'!$C$1,B949)),ISNUMBER(SEARCH('[1]Lookup for use classification'!$D$1,B949)),ISNUMBER(SEARCH('[1]Lookup for use classification'!$E$1,B949))),'[1]Lookup for use classification'!$A$1,IF(ISNUMBER(SEARCH('[1]Lookup for use classification'!$B$2,B949)),'[1]Lookup for use classification'!$A$2,IF(ISNUMBER(SEARCH('[1]Lookup for use classification'!$B$3,B949)),'[1]Lookup for use classification'!$A$3,IF(OR(ISNUMBER(SEARCH('[1]Lookup for use classification'!$B$4,B949)),ISNUMBER(SEARCH('[1]Lookup for use classification'!$C$4,B949)),ISNUMBER(SEARCH('[1]Lookup for use classification'!$D$4,B949)),ISNUMBER(SEARCH('[1]Lookup for use classification'!$E$4,B949))),'[1]Lookup for use classification'!$A$4,IF(OR(ISNUMBER(SEARCH('[1]Lookup for use classification'!$B$5,B949)),ISNUMBER(SEARCH('[1]Lookup for use classification'!$C$5,B949)),ISNUMBER(SEARCH('[1]Lookup for use classification'!$D$5,B949))),'[1]Lookup for use classification'!$A$5,IF(OR(ISNUMBER(SEARCH('[1]Lookup for use classification'!$B$7,B949)),ISNUMBER(SEARCH('[1]Lookup for use classification'!$C$7,B949)),ISNUMBER(SEARCH('[1]Lookup for use classification'!$D$7,B949))),'[1]Lookup for use classification'!$A$7,IF(OR(ISNUMBER(SEARCH('[1]Lookup for use classification'!$B$9,B949)),ISNUMBER(SEARCH('[1]Lookup for use classification'!$C$9,B949)),ISNUMBER(SEARCH('[1]Lookup for use classification'!$D$9,B949)),ISNUMBER(SEARCH('[1]Lookup for use classification'!$E$9,B949)),ISNUMBER(SEARCH('[1]Lookup for use classification'!$F$9,B949)),ISNUMBER(SEARCH('[1]Lookup for use classification'!$G$9,B949)),ISNUMBER(SEARCH('[1]Lookup for use classification'!$H$9,B949)),ISNUMBER(SEARCH('[1]Lookup for use classification'!$I$9,B949)),ISNUMBER(SEARCH('[1]Lookup for use classification'!$J$9,B949)),ISNUMBER(SEARCH('[1]Lookup for use classification'!$K$9,B949))),'[1]Lookup for use classification'!$A$9,IF(OR(ISNUMBER(SEARCH('[1]Lookup for use classification'!$B$10,B949)),ISNUMBER(SEARCH('[1]Lookup for use classification'!$C$10,B949)),ISNUMBER(SEARCH('[1]Lookup for use classification'!$D$10,B949)),ISNUMBER(SEARCH('[1]Lookup for use classification'!$E$10,B949)),ISNUMBER(SEARCH('[1]Lookup for use classification'!$F$10,B949)),ISNUMBER(SEARCH('[1]Lookup for use classification'!$G$10,B949))),'[1]Lookup for use classification'!$A$10,IF(OR(ISNUMBER(SEARCH('[1]Lookup for use classification'!$B$11,B949)),ISNUMBER(SEARCH('[1]Lookup for use classification'!$C$11,B949))),'[1]Lookup for use classification'!$A$11,IF(OR(ISNUMBER(SEARCH('[1]Lookup for use classification'!$B$12,B949)),ISNUMBER(SEARCH('[1]Lookup for use classification'!$C$12,B949))),'[1]Lookup for use classification'!$A$12,IF(OR(ISNUMBER(SEARCH('[1]Lookup for use classification'!$B$13,B949)),ISNUMBER(SEARCH('[1]Lookup for use classification'!$C$13,B949)),ISNUMBER(SEARCH('[1]Lookup for use classification'!$D$13,B949)),,ISNUMBER(SEARCH('[1]Lookup for use classification'!$C$13,B949)),ISNUMBER(SEARCH('[1]Lookup for use classification'!$E$13,B949))),'[1]Lookup for use classification'!$A$13,IF(OR(ISNUMBER(SEARCH('[1]Lookup for use classification'!$B$14,B949)),ISNUMBER(SEARCH('[1]Lookup for use classification'!$C$14,B949))),'[1]Lookup for use classification'!$A$14,"Other"))))))))))))</f>
        <v>Retail - Other</v>
      </c>
      <c r="D949" s="39"/>
      <c r="E949" s="41"/>
      <c r="F949" s="41"/>
    </row>
    <row r="950" spans="1:6">
      <c r="A950" s="16" t="s">
        <v>1033</v>
      </c>
      <c r="B950" s="38" t="s">
        <v>5</v>
      </c>
      <c r="C950" s="133" t="str">
        <f>IF(OR(ISNUMBER(SEARCH('[1]Lookup for use classification'!$B$1,B950)),ISNUMBER(SEARCH('[1]Lookup for use classification'!$C$1,B950)),ISNUMBER(SEARCH('[1]Lookup for use classification'!$D$1,B950)),ISNUMBER(SEARCH('[1]Lookup for use classification'!$E$1,B950))),'[1]Lookup for use classification'!$A$1,IF(ISNUMBER(SEARCH('[1]Lookup for use classification'!$B$2,B950)),'[1]Lookup for use classification'!$A$2,IF(ISNUMBER(SEARCH('[1]Lookup for use classification'!$B$3,B950)),'[1]Lookup for use classification'!$A$3,IF(OR(ISNUMBER(SEARCH('[1]Lookup for use classification'!$B$4,B950)),ISNUMBER(SEARCH('[1]Lookup for use classification'!$C$4,B950)),ISNUMBER(SEARCH('[1]Lookup for use classification'!$D$4,B950)),ISNUMBER(SEARCH('[1]Lookup for use classification'!$E$4,B950))),'[1]Lookup for use classification'!$A$4,IF(OR(ISNUMBER(SEARCH('[1]Lookup for use classification'!$B$5,B950)),ISNUMBER(SEARCH('[1]Lookup for use classification'!$C$5,B950)),ISNUMBER(SEARCH('[1]Lookup for use classification'!$D$5,B950))),'[1]Lookup for use classification'!$A$5,IF(OR(ISNUMBER(SEARCH('[1]Lookup for use classification'!$B$7,B950)),ISNUMBER(SEARCH('[1]Lookup for use classification'!$C$7,B950)),ISNUMBER(SEARCH('[1]Lookup for use classification'!$D$7,B950))),'[1]Lookup for use classification'!$A$7,IF(OR(ISNUMBER(SEARCH('[1]Lookup for use classification'!$B$9,B950)),ISNUMBER(SEARCH('[1]Lookup for use classification'!$C$9,B950)),ISNUMBER(SEARCH('[1]Lookup for use classification'!$D$9,B950)),ISNUMBER(SEARCH('[1]Lookup for use classification'!$E$9,B950)),ISNUMBER(SEARCH('[1]Lookup for use classification'!$F$9,B950)),ISNUMBER(SEARCH('[1]Lookup for use classification'!$G$9,B950)),ISNUMBER(SEARCH('[1]Lookup for use classification'!$H$9,B950)),ISNUMBER(SEARCH('[1]Lookup for use classification'!$I$9,B950)),ISNUMBER(SEARCH('[1]Lookup for use classification'!$J$9,B950)),ISNUMBER(SEARCH('[1]Lookup for use classification'!$K$9,B950))),'[1]Lookup for use classification'!$A$9,IF(OR(ISNUMBER(SEARCH('[1]Lookup for use classification'!$B$10,B950)),ISNUMBER(SEARCH('[1]Lookup for use classification'!$C$10,B950)),ISNUMBER(SEARCH('[1]Lookup for use classification'!$D$10,B950)),ISNUMBER(SEARCH('[1]Lookup for use classification'!$E$10,B950)),ISNUMBER(SEARCH('[1]Lookup for use classification'!$F$10,B950)),ISNUMBER(SEARCH('[1]Lookup for use classification'!$G$10,B950))),'[1]Lookup for use classification'!$A$10,IF(OR(ISNUMBER(SEARCH('[1]Lookup for use classification'!$B$11,B950)),ISNUMBER(SEARCH('[1]Lookup for use classification'!$C$11,B950))),'[1]Lookup for use classification'!$A$11,IF(OR(ISNUMBER(SEARCH('[1]Lookup for use classification'!$B$12,B950)),ISNUMBER(SEARCH('[1]Lookup for use classification'!$C$12,B950))),'[1]Lookup for use classification'!$A$12,IF(OR(ISNUMBER(SEARCH('[1]Lookup for use classification'!$B$13,B950)),ISNUMBER(SEARCH('[1]Lookup for use classification'!$C$13,B950)),ISNUMBER(SEARCH('[1]Lookup for use classification'!$D$13,B950)),,ISNUMBER(SEARCH('[1]Lookup for use classification'!$C$13,B950)),ISNUMBER(SEARCH('[1]Lookup for use classification'!$E$13,B950))),'[1]Lookup for use classification'!$A$13,IF(OR(ISNUMBER(SEARCH('[1]Lookup for use classification'!$B$14,B950)),ISNUMBER(SEARCH('[1]Lookup for use classification'!$C$14,B950))),'[1]Lookup for use classification'!$A$14,"Other"))))))))))))</f>
        <v>Office</v>
      </c>
      <c r="D950" s="39">
        <v>1664</v>
      </c>
      <c r="E950" s="41" t="s">
        <v>811</v>
      </c>
      <c r="F950" s="41" t="s">
        <v>795</v>
      </c>
    </row>
    <row r="951" spans="1:6">
      <c r="A951" s="16" t="s">
        <v>1033</v>
      </c>
      <c r="B951" s="38" t="s">
        <v>147</v>
      </c>
      <c r="C951" s="133" t="str">
        <f>IF(OR(ISNUMBER(SEARCH('[1]Lookup for use classification'!$B$1,B951)),ISNUMBER(SEARCH('[1]Lookup for use classification'!$C$1,B951)),ISNUMBER(SEARCH('[1]Lookup for use classification'!$D$1,B951)),ISNUMBER(SEARCH('[1]Lookup for use classification'!$E$1,B951))),'[1]Lookup for use classification'!$A$1,IF(ISNUMBER(SEARCH('[1]Lookup for use classification'!$B$2,B951)),'[1]Lookup for use classification'!$A$2,IF(ISNUMBER(SEARCH('[1]Lookup for use classification'!$B$3,B951)),'[1]Lookup for use classification'!$A$3,IF(OR(ISNUMBER(SEARCH('[1]Lookup for use classification'!$B$4,B951)),ISNUMBER(SEARCH('[1]Lookup for use classification'!$C$4,B951)),ISNUMBER(SEARCH('[1]Lookup for use classification'!$D$4,B951)),ISNUMBER(SEARCH('[1]Lookup for use classification'!$E$4,B951))),'[1]Lookup for use classification'!$A$4,IF(OR(ISNUMBER(SEARCH('[1]Lookup for use classification'!$B$5,B951)),ISNUMBER(SEARCH('[1]Lookup for use classification'!$C$5,B951)),ISNUMBER(SEARCH('[1]Lookup for use classification'!$D$5,B951))),'[1]Lookup for use classification'!$A$5,IF(OR(ISNUMBER(SEARCH('[1]Lookup for use classification'!$B$7,B951)),ISNUMBER(SEARCH('[1]Lookup for use classification'!$C$7,B951)),ISNUMBER(SEARCH('[1]Lookup for use classification'!$D$7,B951))),'[1]Lookup for use classification'!$A$7,IF(OR(ISNUMBER(SEARCH('[1]Lookup for use classification'!$B$9,B951)),ISNUMBER(SEARCH('[1]Lookup for use classification'!$C$9,B951)),ISNUMBER(SEARCH('[1]Lookup for use classification'!$D$9,B951)),ISNUMBER(SEARCH('[1]Lookup for use classification'!$E$9,B951)),ISNUMBER(SEARCH('[1]Lookup for use classification'!$F$9,B951)),ISNUMBER(SEARCH('[1]Lookup for use classification'!$G$9,B951)),ISNUMBER(SEARCH('[1]Lookup for use classification'!$H$9,B951)),ISNUMBER(SEARCH('[1]Lookup for use classification'!$I$9,B951)),ISNUMBER(SEARCH('[1]Lookup for use classification'!$J$9,B951)),ISNUMBER(SEARCH('[1]Lookup for use classification'!$K$9,B951))),'[1]Lookup for use classification'!$A$9,IF(OR(ISNUMBER(SEARCH('[1]Lookup for use classification'!$B$10,B951)),ISNUMBER(SEARCH('[1]Lookup for use classification'!$C$10,B951)),ISNUMBER(SEARCH('[1]Lookup for use classification'!$D$10,B951)),ISNUMBER(SEARCH('[1]Lookup for use classification'!$E$10,B951)),ISNUMBER(SEARCH('[1]Lookup for use classification'!$F$10,B951)),ISNUMBER(SEARCH('[1]Lookup for use classification'!$G$10,B951))),'[1]Lookup for use classification'!$A$10,IF(OR(ISNUMBER(SEARCH('[1]Lookup for use classification'!$B$11,B951)),ISNUMBER(SEARCH('[1]Lookup for use classification'!$C$11,B951))),'[1]Lookup for use classification'!$A$11,IF(OR(ISNUMBER(SEARCH('[1]Lookup for use classification'!$B$12,B951)),ISNUMBER(SEARCH('[1]Lookup for use classification'!$C$12,B951))),'[1]Lookup for use classification'!$A$12,IF(OR(ISNUMBER(SEARCH('[1]Lookup for use classification'!$B$13,B951)),ISNUMBER(SEARCH('[1]Lookup for use classification'!$C$13,B951)),ISNUMBER(SEARCH('[1]Lookup for use classification'!$D$13,B951)),,ISNUMBER(SEARCH('[1]Lookup for use classification'!$C$13,B951)),ISNUMBER(SEARCH('[1]Lookup for use classification'!$E$13,B951))),'[1]Lookup for use classification'!$A$13,IF(OR(ISNUMBER(SEARCH('[1]Lookup for use classification'!$B$14,B951)),ISNUMBER(SEARCH('[1]Lookup for use classification'!$C$14,B951))),'[1]Lookup for use classification'!$A$14,"Other"))))))))))))</f>
        <v>Health Care - Hospitals</v>
      </c>
      <c r="D951" s="39">
        <v>2657</v>
      </c>
      <c r="E951" s="88" t="s">
        <v>811</v>
      </c>
      <c r="F951" s="88"/>
    </row>
    <row r="952" spans="1:6">
      <c r="A952" s="16" t="s">
        <v>1033</v>
      </c>
      <c r="B952" s="38" t="s">
        <v>190</v>
      </c>
      <c r="C952" s="133" t="str">
        <f>IF(OR(ISNUMBER(SEARCH('[1]Lookup for use classification'!$B$1,B952)),ISNUMBER(SEARCH('[1]Lookup for use classification'!$C$1,B952)),ISNUMBER(SEARCH('[1]Lookup for use classification'!$D$1,B952)),ISNUMBER(SEARCH('[1]Lookup for use classification'!$E$1,B952))),'[1]Lookup for use classification'!$A$1,IF(ISNUMBER(SEARCH('[1]Lookup for use classification'!$B$2,B952)),'[1]Lookup for use classification'!$A$2,IF(ISNUMBER(SEARCH('[1]Lookup for use classification'!$B$3,B952)),'[1]Lookup for use classification'!$A$3,IF(OR(ISNUMBER(SEARCH('[1]Lookup for use classification'!$B$4,B952)),ISNUMBER(SEARCH('[1]Lookup for use classification'!$C$4,B952)),ISNUMBER(SEARCH('[1]Lookup for use classification'!$D$4,B952)),ISNUMBER(SEARCH('[1]Lookup for use classification'!$E$4,B952))),'[1]Lookup for use classification'!$A$4,IF(OR(ISNUMBER(SEARCH('[1]Lookup for use classification'!$B$5,B952)),ISNUMBER(SEARCH('[1]Lookup for use classification'!$C$5,B952)),ISNUMBER(SEARCH('[1]Lookup for use classification'!$D$5,B952))),'[1]Lookup for use classification'!$A$5,IF(OR(ISNUMBER(SEARCH('[1]Lookup for use classification'!$B$7,B952)),ISNUMBER(SEARCH('[1]Lookup for use classification'!$C$7,B952)),ISNUMBER(SEARCH('[1]Lookup for use classification'!$D$7,B952))),'[1]Lookup for use classification'!$A$7,IF(OR(ISNUMBER(SEARCH('[1]Lookup for use classification'!$B$9,B952)),ISNUMBER(SEARCH('[1]Lookup for use classification'!$C$9,B952)),ISNUMBER(SEARCH('[1]Lookup for use classification'!$D$9,B952)),ISNUMBER(SEARCH('[1]Lookup for use classification'!$E$9,B952)),ISNUMBER(SEARCH('[1]Lookup for use classification'!$F$9,B952)),ISNUMBER(SEARCH('[1]Lookup for use classification'!$G$9,B952)),ISNUMBER(SEARCH('[1]Lookup for use classification'!$H$9,B952)),ISNUMBER(SEARCH('[1]Lookup for use classification'!$I$9,B952)),ISNUMBER(SEARCH('[1]Lookup for use classification'!$J$9,B952)),ISNUMBER(SEARCH('[1]Lookup for use classification'!$K$9,B952))),'[1]Lookup for use classification'!$A$9,IF(OR(ISNUMBER(SEARCH('[1]Lookup for use classification'!$B$10,B952)),ISNUMBER(SEARCH('[1]Lookup for use classification'!$C$10,B952)),ISNUMBER(SEARCH('[1]Lookup for use classification'!$D$10,B952)),ISNUMBER(SEARCH('[1]Lookup for use classification'!$E$10,B952)),ISNUMBER(SEARCH('[1]Lookup for use classification'!$F$10,B952)),ISNUMBER(SEARCH('[1]Lookup for use classification'!$G$10,B952))),'[1]Lookup for use classification'!$A$10,IF(OR(ISNUMBER(SEARCH('[1]Lookup for use classification'!$B$11,B952)),ISNUMBER(SEARCH('[1]Lookup for use classification'!$C$11,B952))),'[1]Lookup for use classification'!$A$11,IF(OR(ISNUMBER(SEARCH('[1]Lookup for use classification'!$B$12,B952)),ISNUMBER(SEARCH('[1]Lookup for use classification'!$C$12,B952))),'[1]Lookup for use classification'!$A$12,IF(OR(ISNUMBER(SEARCH('[1]Lookup for use classification'!$B$13,B952)),ISNUMBER(SEARCH('[1]Lookup for use classification'!$C$13,B952)),ISNUMBER(SEARCH('[1]Lookup for use classification'!$D$13,B952)),,ISNUMBER(SEARCH('[1]Lookup for use classification'!$C$13,B952)),ISNUMBER(SEARCH('[1]Lookup for use classification'!$E$13,B952))),'[1]Lookup for use classification'!$A$13,IF(OR(ISNUMBER(SEARCH('[1]Lookup for use classification'!$B$14,B952)),ISNUMBER(SEARCH('[1]Lookup for use classification'!$C$14,B952))),'[1]Lookup for use classification'!$A$14,"Other"))))))))))))</f>
        <v>Public Assembly</v>
      </c>
      <c r="D952" s="39">
        <v>1374</v>
      </c>
      <c r="E952" s="41" t="s">
        <v>811</v>
      </c>
      <c r="F952" s="41"/>
    </row>
    <row r="953" spans="1:6">
      <c r="A953" s="16" t="s">
        <v>1033</v>
      </c>
      <c r="B953" s="38" t="s">
        <v>1013</v>
      </c>
      <c r="C953" s="133" t="str">
        <f>IF(OR(ISNUMBER(SEARCH('[1]Lookup for use classification'!$B$1,B953)),ISNUMBER(SEARCH('[1]Lookup for use classification'!$C$1,B953)),ISNUMBER(SEARCH('[1]Lookup for use classification'!$D$1,B953)),ISNUMBER(SEARCH('[1]Lookup for use classification'!$E$1,B953))),'[1]Lookup for use classification'!$A$1,IF(ISNUMBER(SEARCH('[1]Lookup for use classification'!$B$2,B953)),'[1]Lookup for use classification'!$A$2,IF(ISNUMBER(SEARCH('[1]Lookup for use classification'!$B$3,B953)),'[1]Lookup for use classification'!$A$3,IF(OR(ISNUMBER(SEARCH('[1]Lookup for use classification'!$B$4,B953)),ISNUMBER(SEARCH('[1]Lookup for use classification'!$C$4,B953)),ISNUMBER(SEARCH('[1]Lookup for use classification'!$D$4,B953)),ISNUMBER(SEARCH('[1]Lookup for use classification'!$E$4,B953))),'[1]Lookup for use classification'!$A$4,IF(OR(ISNUMBER(SEARCH('[1]Lookup for use classification'!$B$5,B953)),ISNUMBER(SEARCH('[1]Lookup for use classification'!$C$5,B953)),ISNUMBER(SEARCH('[1]Lookup for use classification'!$D$5,B953))),'[1]Lookup for use classification'!$A$5,IF(OR(ISNUMBER(SEARCH('[1]Lookup for use classification'!$B$7,B953)),ISNUMBER(SEARCH('[1]Lookup for use classification'!$C$7,B953)),ISNUMBER(SEARCH('[1]Lookup for use classification'!$D$7,B953))),'[1]Lookup for use classification'!$A$7,IF(OR(ISNUMBER(SEARCH('[1]Lookup for use classification'!$B$9,B953)),ISNUMBER(SEARCH('[1]Lookup for use classification'!$C$9,B953)),ISNUMBER(SEARCH('[1]Lookup for use classification'!$D$9,B953)),ISNUMBER(SEARCH('[1]Lookup for use classification'!$E$9,B953)),ISNUMBER(SEARCH('[1]Lookup for use classification'!$F$9,B953)),ISNUMBER(SEARCH('[1]Lookup for use classification'!$G$9,B953)),ISNUMBER(SEARCH('[1]Lookup for use classification'!$H$9,B953)),ISNUMBER(SEARCH('[1]Lookup for use classification'!$I$9,B953)),ISNUMBER(SEARCH('[1]Lookup for use classification'!$J$9,B953)),ISNUMBER(SEARCH('[1]Lookup for use classification'!$K$9,B953))),'[1]Lookup for use classification'!$A$9,IF(OR(ISNUMBER(SEARCH('[1]Lookup for use classification'!$B$10,B953)),ISNUMBER(SEARCH('[1]Lookup for use classification'!$C$10,B953)),ISNUMBER(SEARCH('[1]Lookup for use classification'!$D$10,B953)),ISNUMBER(SEARCH('[1]Lookup for use classification'!$E$10,B953)),ISNUMBER(SEARCH('[1]Lookup for use classification'!$F$10,B953)),ISNUMBER(SEARCH('[1]Lookup for use classification'!$G$10,B953))),'[1]Lookup for use classification'!$A$10,IF(OR(ISNUMBER(SEARCH('[1]Lookup for use classification'!$B$11,B953)),ISNUMBER(SEARCH('[1]Lookup for use classification'!$C$11,B953))),'[1]Lookup for use classification'!$A$11,IF(OR(ISNUMBER(SEARCH('[1]Lookup for use classification'!$B$12,B953)),ISNUMBER(SEARCH('[1]Lookup for use classification'!$C$12,B953))),'[1]Lookup for use classification'!$A$12,IF(OR(ISNUMBER(SEARCH('[1]Lookup for use classification'!$B$13,B953)),ISNUMBER(SEARCH('[1]Lookup for use classification'!$C$13,B953)),ISNUMBER(SEARCH('[1]Lookup for use classification'!$D$13,B953)),,ISNUMBER(SEARCH('[1]Lookup for use classification'!$C$13,B953)),ISNUMBER(SEARCH('[1]Lookup for use classification'!$E$13,B953))),'[1]Lookup for use classification'!$A$13,IF(OR(ISNUMBER(SEARCH('[1]Lookup for use classification'!$B$14,B953)),ISNUMBER(SEARCH('[1]Lookup for use classification'!$C$14,B953))),'[1]Lookup for use classification'!$A$14,"Other"))))))))))))</f>
        <v>Public Assembly</v>
      </c>
      <c r="D953" s="39"/>
      <c r="E953" s="41"/>
      <c r="F953" s="41" t="s">
        <v>795</v>
      </c>
    </row>
    <row r="954" spans="1:6">
      <c r="A954" s="16" t="s">
        <v>1033</v>
      </c>
      <c r="B954" s="38" t="s">
        <v>286</v>
      </c>
      <c r="C954" s="133" t="str">
        <f>IF(OR(ISNUMBER(SEARCH('[1]Lookup for use classification'!$B$1,B954)),ISNUMBER(SEARCH('[1]Lookup for use classification'!$C$1,B954)),ISNUMBER(SEARCH('[1]Lookup for use classification'!$D$1,B954)),ISNUMBER(SEARCH('[1]Lookup for use classification'!$E$1,B954))),'[1]Lookup for use classification'!$A$1,IF(ISNUMBER(SEARCH('[1]Lookup for use classification'!$B$2,B954)),'[1]Lookup for use classification'!$A$2,IF(ISNUMBER(SEARCH('[1]Lookup for use classification'!$B$3,B954)),'[1]Lookup for use classification'!$A$3,IF(OR(ISNUMBER(SEARCH('[1]Lookup for use classification'!$B$4,B954)),ISNUMBER(SEARCH('[1]Lookup for use classification'!$C$4,B954)),ISNUMBER(SEARCH('[1]Lookup for use classification'!$D$4,B954)),ISNUMBER(SEARCH('[1]Lookup for use classification'!$E$4,B954))),'[1]Lookup for use classification'!$A$4,IF(OR(ISNUMBER(SEARCH('[1]Lookup for use classification'!$B$5,B954)),ISNUMBER(SEARCH('[1]Lookup for use classification'!$C$5,B954)),ISNUMBER(SEARCH('[1]Lookup for use classification'!$D$5,B954))),'[1]Lookup for use classification'!$A$5,IF(OR(ISNUMBER(SEARCH('[1]Lookup for use classification'!$B$7,B954)),ISNUMBER(SEARCH('[1]Lookup for use classification'!$C$7,B954)),ISNUMBER(SEARCH('[1]Lookup for use classification'!$D$7,B954))),'[1]Lookup for use classification'!$A$7,IF(OR(ISNUMBER(SEARCH('[1]Lookup for use classification'!$B$9,B954)),ISNUMBER(SEARCH('[1]Lookup for use classification'!$C$9,B954)),ISNUMBER(SEARCH('[1]Lookup for use classification'!$D$9,B954)),ISNUMBER(SEARCH('[1]Lookup for use classification'!$E$9,B954)),ISNUMBER(SEARCH('[1]Lookup for use classification'!$F$9,B954)),ISNUMBER(SEARCH('[1]Lookup for use classification'!$G$9,B954)),ISNUMBER(SEARCH('[1]Lookup for use classification'!$H$9,B954)),ISNUMBER(SEARCH('[1]Lookup for use classification'!$I$9,B954)),ISNUMBER(SEARCH('[1]Lookup for use classification'!$J$9,B954)),ISNUMBER(SEARCH('[1]Lookup for use classification'!$K$9,B954))),'[1]Lookup for use classification'!$A$9,IF(OR(ISNUMBER(SEARCH('[1]Lookup for use classification'!$B$10,B954)),ISNUMBER(SEARCH('[1]Lookup for use classification'!$C$10,B954)),ISNUMBER(SEARCH('[1]Lookup for use classification'!$D$10,B954)),ISNUMBER(SEARCH('[1]Lookup for use classification'!$E$10,B954)),ISNUMBER(SEARCH('[1]Lookup for use classification'!$F$10,B954)),ISNUMBER(SEARCH('[1]Lookup for use classification'!$G$10,B954))),'[1]Lookup for use classification'!$A$10,IF(OR(ISNUMBER(SEARCH('[1]Lookup for use classification'!$B$11,B954)),ISNUMBER(SEARCH('[1]Lookup for use classification'!$C$11,B954))),'[1]Lookup for use classification'!$A$11,IF(OR(ISNUMBER(SEARCH('[1]Lookup for use classification'!$B$12,B954)),ISNUMBER(SEARCH('[1]Lookup for use classification'!$C$12,B954))),'[1]Lookup for use classification'!$A$12,IF(OR(ISNUMBER(SEARCH('[1]Lookup for use classification'!$B$13,B954)),ISNUMBER(SEARCH('[1]Lookup for use classification'!$C$13,B954)),ISNUMBER(SEARCH('[1]Lookup for use classification'!$D$13,B954)),,ISNUMBER(SEARCH('[1]Lookup for use classification'!$C$13,B954)),ISNUMBER(SEARCH('[1]Lookup for use classification'!$E$13,B954))),'[1]Lookup for use classification'!$A$13,IF(OR(ISNUMBER(SEARCH('[1]Lookup for use classification'!$B$14,B954)),ISNUMBER(SEARCH('[1]Lookup for use classification'!$C$14,B954))),'[1]Lookup for use classification'!$A$14,"Other"))))))))))))</f>
        <v>Public Assembly</v>
      </c>
      <c r="D954" s="39">
        <v>309</v>
      </c>
      <c r="E954" s="41"/>
      <c r="F954" s="41" t="s">
        <v>795</v>
      </c>
    </row>
    <row r="955" spans="1:6">
      <c r="A955" s="16" t="s">
        <v>1033</v>
      </c>
      <c r="B955" s="38" t="s">
        <v>1014</v>
      </c>
      <c r="C955" s="133" t="str">
        <f>IF(OR(ISNUMBER(SEARCH('[1]Lookup for use classification'!$B$1,B955)),ISNUMBER(SEARCH('[1]Lookup for use classification'!$C$1,B955)),ISNUMBER(SEARCH('[1]Lookup for use classification'!$D$1,B955)),ISNUMBER(SEARCH('[1]Lookup for use classification'!$E$1,B955))),'[1]Lookup for use classification'!$A$1,IF(ISNUMBER(SEARCH('[1]Lookup for use classification'!$B$2,B955)),'[1]Lookup for use classification'!$A$2,IF(ISNUMBER(SEARCH('[1]Lookup for use classification'!$B$3,B955)),'[1]Lookup for use classification'!$A$3,IF(OR(ISNUMBER(SEARCH('[1]Lookup for use classification'!$B$4,B955)),ISNUMBER(SEARCH('[1]Lookup for use classification'!$C$4,B955)),ISNUMBER(SEARCH('[1]Lookup for use classification'!$D$4,B955)),ISNUMBER(SEARCH('[1]Lookup for use classification'!$E$4,B955))),'[1]Lookup for use classification'!$A$4,IF(OR(ISNUMBER(SEARCH('[1]Lookup for use classification'!$B$5,B955)),ISNUMBER(SEARCH('[1]Lookup for use classification'!$C$5,B955)),ISNUMBER(SEARCH('[1]Lookup for use classification'!$D$5,B955))),'[1]Lookup for use classification'!$A$5,IF(OR(ISNUMBER(SEARCH('[1]Lookup for use classification'!$B$7,B955)),ISNUMBER(SEARCH('[1]Lookup for use classification'!$C$7,B955)),ISNUMBER(SEARCH('[1]Lookup for use classification'!$D$7,B955))),'[1]Lookup for use classification'!$A$7,IF(OR(ISNUMBER(SEARCH('[1]Lookup for use classification'!$B$9,B955)),ISNUMBER(SEARCH('[1]Lookup for use classification'!$C$9,B955)),ISNUMBER(SEARCH('[1]Lookup for use classification'!$D$9,B955)),ISNUMBER(SEARCH('[1]Lookup for use classification'!$E$9,B955)),ISNUMBER(SEARCH('[1]Lookup for use classification'!$F$9,B955)),ISNUMBER(SEARCH('[1]Lookup for use classification'!$G$9,B955)),ISNUMBER(SEARCH('[1]Lookup for use classification'!$H$9,B955)),ISNUMBER(SEARCH('[1]Lookup for use classification'!$I$9,B955)),ISNUMBER(SEARCH('[1]Lookup for use classification'!$J$9,B955)),ISNUMBER(SEARCH('[1]Lookup for use classification'!$K$9,B955))),'[1]Lookup for use classification'!$A$9,IF(OR(ISNUMBER(SEARCH('[1]Lookup for use classification'!$B$10,B955)),ISNUMBER(SEARCH('[1]Lookup for use classification'!$C$10,B955)),ISNUMBER(SEARCH('[1]Lookup for use classification'!$D$10,B955)),ISNUMBER(SEARCH('[1]Lookup for use classification'!$E$10,B955)),ISNUMBER(SEARCH('[1]Lookup for use classification'!$F$10,B955)),ISNUMBER(SEARCH('[1]Lookup for use classification'!$G$10,B955))),'[1]Lookup for use classification'!$A$10,IF(OR(ISNUMBER(SEARCH('[1]Lookup for use classification'!$B$11,B955)),ISNUMBER(SEARCH('[1]Lookup for use classification'!$C$11,B955))),'[1]Lookup for use classification'!$A$11,IF(OR(ISNUMBER(SEARCH('[1]Lookup for use classification'!$B$12,B955)),ISNUMBER(SEARCH('[1]Lookup for use classification'!$C$12,B955))),'[1]Lookup for use classification'!$A$12,IF(OR(ISNUMBER(SEARCH('[1]Lookup for use classification'!$B$13,B955)),ISNUMBER(SEARCH('[1]Lookup for use classification'!$C$13,B955)),ISNUMBER(SEARCH('[1]Lookup for use classification'!$D$13,B955)),,ISNUMBER(SEARCH('[1]Lookup for use classification'!$C$13,B955)),ISNUMBER(SEARCH('[1]Lookup for use classification'!$E$13,B955))),'[1]Lookup for use classification'!$A$13,IF(OR(ISNUMBER(SEARCH('[1]Lookup for use classification'!$B$14,B955)),ISNUMBER(SEARCH('[1]Lookup for use classification'!$C$14,B955))),'[1]Lookup for use classification'!$A$14,"Other"))))))))))))</f>
        <v>Other</v>
      </c>
      <c r="D955" s="39">
        <v>810</v>
      </c>
      <c r="E955" s="41" t="s">
        <v>811</v>
      </c>
      <c r="F955" s="41"/>
    </row>
    <row r="956" spans="1:6">
      <c r="A956" s="16" t="s">
        <v>1033</v>
      </c>
      <c r="B956" s="38" t="s">
        <v>1015</v>
      </c>
      <c r="C956" s="133" t="str">
        <f>IF(OR(ISNUMBER(SEARCH('[1]Lookup for use classification'!$B$1,B956)),ISNUMBER(SEARCH('[1]Lookup for use classification'!$C$1,B956)),ISNUMBER(SEARCH('[1]Lookup for use classification'!$D$1,B956)),ISNUMBER(SEARCH('[1]Lookup for use classification'!$E$1,B956))),'[1]Lookup for use classification'!$A$1,IF(ISNUMBER(SEARCH('[1]Lookup for use classification'!$B$2,B956)),'[1]Lookup for use classification'!$A$2,IF(ISNUMBER(SEARCH('[1]Lookup for use classification'!$B$3,B956)),'[1]Lookup for use classification'!$A$3,IF(OR(ISNUMBER(SEARCH('[1]Lookup for use classification'!$B$4,B956)),ISNUMBER(SEARCH('[1]Lookup for use classification'!$C$4,B956)),ISNUMBER(SEARCH('[1]Lookup for use classification'!$D$4,B956)),ISNUMBER(SEARCH('[1]Lookup for use classification'!$E$4,B956))),'[1]Lookup for use classification'!$A$4,IF(OR(ISNUMBER(SEARCH('[1]Lookup for use classification'!$B$5,B956)),ISNUMBER(SEARCH('[1]Lookup for use classification'!$C$5,B956)),ISNUMBER(SEARCH('[1]Lookup for use classification'!$D$5,B956))),'[1]Lookup for use classification'!$A$5,IF(OR(ISNUMBER(SEARCH('[1]Lookup for use classification'!$B$7,B956)),ISNUMBER(SEARCH('[1]Lookup for use classification'!$C$7,B956)),ISNUMBER(SEARCH('[1]Lookup for use classification'!$D$7,B956))),'[1]Lookup for use classification'!$A$7,IF(OR(ISNUMBER(SEARCH('[1]Lookup for use classification'!$B$9,B956)),ISNUMBER(SEARCH('[1]Lookup for use classification'!$C$9,B956)),ISNUMBER(SEARCH('[1]Lookup for use classification'!$D$9,B956)),ISNUMBER(SEARCH('[1]Lookup for use classification'!$E$9,B956)),ISNUMBER(SEARCH('[1]Lookup for use classification'!$F$9,B956)),ISNUMBER(SEARCH('[1]Lookup for use classification'!$G$9,B956)),ISNUMBER(SEARCH('[1]Lookup for use classification'!$H$9,B956)),ISNUMBER(SEARCH('[1]Lookup for use classification'!$I$9,B956)),ISNUMBER(SEARCH('[1]Lookup for use classification'!$J$9,B956)),ISNUMBER(SEARCH('[1]Lookup for use classification'!$K$9,B956))),'[1]Lookup for use classification'!$A$9,IF(OR(ISNUMBER(SEARCH('[1]Lookup for use classification'!$B$10,B956)),ISNUMBER(SEARCH('[1]Lookup for use classification'!$C$10,B956)),ISNUMBER(SEARCH('[1]Lookup for use classification'!$D$10,B956)),ISNUMBER(SEARCH('[1]Lookup for use classification'!$E$10,B956)),ISNUMBER(SEARCH('[1]Lookup for use classification'!$F$10,B956)),ISNUMBER(SEARCH('[1]Lookup for use classification'!$G$10,B956))),'[1]Lookup for use classification'!$A$10,IF(OR(ISNUMBER(SEARCH('[1]Lookup for use classification'!$B$11,B956)),ISNUMBER(SEARCH('[1]Lookup for use classification'!$C$11,B956))),'[1]Lookup for use classification'!$A$11,IF(OR(ISNUMBER(SEARCH('[1]Lookup for use classification'!$B$12,B956)),ISNUMBER(SEARCH('[1]Lookup for use classification'!$C$12,B956))),'[1]Lookup for use classification'!$A$12,IF(OR(ISNUMBER(SEARCH('[1]Lookup for use classification'!$B$13,B956)),ISNUMBER(SEARCH('[1]Lookup for use classification'!$C$13,B956)),ISNUMBER(SEARCH('[1]Lookup for use classification'!$D$13,B956)),,ISNUMBER(SEARCH('[1]Lookup for use classification'!$C$13,B956)),ISNUMBER(SEARCH('[1]Lookup for use classification'!$E$13,B956))),'[1]Lookup for use classification'!$A$13,IF(OR(ISNUMBER(SEARCH('[1]Lookup for use classification'!$B$14,B956)),ISNUMBER(SEARCH('[1]Lookup for use classification'!$C$14,B956))),'[1]Lookup for use classification'!$A$14,"Other"))))))))))))</f>
        <v>Other</v>
      </c>
      <c r="D956" s="39"/>
      <c r="E956" s="41"/>
      <c r="F956" s="41"/>
    </row>
    <row r="957" spans="1:6">
      <c r="A957" s="16" t="s">
        <v>1033</v>
      </c>
      <c r="B957" s="38" t="s">
        <v>897</v>
      </c>
      <c r="C957" s="133" t="str">
        <f>IF(OR(ISNUMBER(SEARCH('[1]Lookup for use classification'!$B$1,B957)),ISNUMBER(SEARCH('[1]Lookup for use classification'!$C$1,B957)),ISNUMBER(SEARCH('[1]Lookup for use classification'!$D$1,B957)),ISNUMBER(SEARCH('[1]Lookup for use classification'!$E$1,B957))),'[1]Lookup for use classification'!$A$1,IF(ISNUMBER(SEARCH('[1]Lookup for use classification'!$B$2,B957)),'[1]Lookup for use classification'!$A$2,IF(ISNUMBER(SEARCH('[1]Lookup for use classification'!$B$3,B957)),'[1]Lookup for use classification'!$A$3,IF(OR(ISNUMBER(SEARCH('[1]Lookup for use classification'!$B$4,B957)),ISNUMBER(SEARCH('[1]Lookup for use classification'!$C$4,B957)),ISNUMBER(SEARCH('[1]Lookup for use classification'!$D$4,B957)),ISNUMBER(SEARCH('[1]Lookup for use classification'!$E$4,B957))),'[1]Lookup for use classification'!$A$4,IF(OR(ISNUMBER(SEARCH('[1]Lookup for use classification'!$B$5,B957)),ISNUMBER(SEARCH('[1]Lookup for use classification'!$C$5,B957)),ISNUMBER(SEARCH('[1]Lookup for use classification'!$D$5,B957))),'[1]Lookup for use classification'!$A$5,IF(OR(ISNUMBER(SEARCH('[1]Lookup for use classification'!$B$7,B957)),ISNUMBER(SEARCH('[1]Lookup for use classification'!$C$7,B957)),ISNUMBER(SEARCH('[1]Lookup for use classification'!$D$7,B957))),'[1]Lookup for use classification'!$A$7,IF(OR(ISNUMBER(SEARCH('[1]Lookup for use classification'!$B$9,B957)),ISNUMBER(SEARCH('[1]Lookup for use classification'!$C$9,B957)),ISNUMBER(SEARCH('[1]Lookup for use classification'!$D$9,B957)),ISNUMBER(SEARCH('[1]Lookup for use classification'!$E$9,B957)),ISNUMBER(SEARCH('[1]Lookup for use classification'!$F$9,B957)),ISNUMBER(SEARCH('[1]Lookup for use classification'!$G$9,B957)),ISNUMBER(SEARCH('[1]Lookup for use classification'!$H$9,B957)),ISNUMBER(SEARCH('[1]Lookup for use classification'!$I$9,B957)),ISNUMBER(SEARCH('[1]Lookup for use classification'!$J$9,B957)),ISNUMBER(SEARCH('[1]Lookup for use classification'!$K$9,B957))),'[1]Lookup for use classification'!$A$9,IF(OR(ISNUMBER(SEARCH('[1]Lookup for use classification'!$B$10,B957)),ISNUMBER(SEARCH('[1]Lookup for use classification'!$C$10,B957)),ISNUMBER(SEARCH('[1]Lookup for use classification'!$D$10,B957)),ISNUMBER(SEARCH('[1]Lookup for use classification'!$E$10,B957)),ISNUMBER(SEARCH('[1]Lookup for use classification'!$F$10,B957)),ISNUMBER(SEARCH('[1]Lookup for use classification'!$G$10,B957))),'[1]Lookup for use classification'!$A$10,IF(OR(ISNUMBER(SEARCH('[1]Lookup for use classification'!$B$11,B957)),ISNUMBER(SEARCH('[1]Lookup for use classification'!$C$11,B957))),'[1]Lookup for use classification'!$A$11,IF(OR(ISNUMBER(SEARCH('[1]Lookup for use classification'!$B$12,B957)),ISNUMBER(SEARCH('[1]Lookup for use classification'!$C$12,B957))),'[1]Lookup for use classification'!$A$12,IF(OR(ISNUMBER(SEARCH('[1]Lookup for use classification'!$B$13,B957)),ISNUMBER(SEARCH('[1]Lookup for use classification'!$C$13,B957)),ISNUMBER(SEARCH('[1]Lookup for use classification'!$D$13,B957)),,ISNUMBER(SEARCH('[1]Lookup for use classification'!$C$13,B957)),ISNUMBER(SEARCH('[1]Lookup for use classification'!$E$13,B957))),'[1]Lookup for use classification'!$A$13,IF(OR(ISNUMBER(SEARCH('[1]Lookup for use classification'!$B$14,B957)),ISNUMBER(SEARCH('[1]Lookup for use classification'!$C$14,B957))),'[1]Lookup for use classification'!$A$14,"Other"))))))))))))</f>
        <v>Public Assembly</v>
      </c>
      <c r="D957" s="39"/>
      <c r="E957" s="41"/>
      <c r="F957" s="41" t="s">
        <v>795</v>
      </c>
    </row>
    <row r="958" spans="1:6">
      <c r="A958" s="16" t="s">
        <v>1033</v>
      </c>
      <c r="B958" s="38" t="s">
        <v>1016</v>
      </c>
      <c r="C958" s="133" t="str">
        <f>IF(OR(ISNUMBER(SEARCH('[1]Lookup for use classification'!$B$1,B958)),ISNUMBER(SEARCH('[1]Lookup for use classification'!$C$1,B958)),ISNUMBER(SEARCH('[1]Lookup for use classification'!$D$1,B958)),ISNUMBER(SEARCH('[1]Lookup for use classification'!$E$1,B958))),'[1]Lookup for use classification'!$A$1,IF(ISNUMBER(SEARCH('[1]Lookup for use classification'!$B$2,B958)),'[1]Lookup for use classification'!$A$2,IF(ISNUMBER(SEARCH('[1]Lookup for use classification'!$B$3,B958)),'[1]Lookup for use classification'!$A$3,IF(OR(ISNUMBER(SEARCH('[1]Lookup for use classification'!$B$4,B958)),ISNUMBER(SEARCH('[1]Lookup for use classification'!$C$4,B958)),ISNUMBER(SEARCH('[1]Lookup for use classification'!$D$4,B958)),ISNUMBER(SEARCH('[1]Lookup for use classification'!$E$4,B958))),'[1]Lookup for use classification'!$A$4,IF(OR(ISNUMBER(SEARCH('[1]Lookup for use classification'!$B$5,B958)),ISNUMBER(SEARCH('[1]Lookup for use classification'!$C$5,B958)),ISNUMBER(SEARCH('[1]Lookup for use classification'!$D$5,B958))),'[1]Lookup for use classification'!$A$5,IF(OR(ISNUMBER(SEARCH('[1]Lookup for use classification'!$B$7,B958)),ISNUMBER(SEARCH('[1]Lookup for use classification'!$C$7,B958)),ISNUMBER(SEARCH('[1]Lookup for use classification'!$D$7,B958))),'[1]Lookup for use classification'!$A$7,IF(OR(ISNUMBER(SEARCH('[1]Lookup for use classification'!$B$9,B958)),ISNUMBER(SEARCH('[1]Lookup for use classification'!$C$9,B958)),ISNUMBER(SEARCH('[1]Lookup for use classification'!$D$9,B958)),ISNUMBER(SEARCH('[1]Lookup for use classification'!$E$9,B958)),ISNUMBER(SEARCH('[1]Lookup for use classification'!$F$9,B958)),ISNUMBER(SEARCH('[1]Lookup for use classification'!$G$9,B958)),ISNUMBER(SEARCH('[1]Lookup for use classification'!$H$9,B958)),ISNUMBER(SEARCH('[1]Lookup for use classification'!$I$9,B958)),ISNUMBER(SEARCH('[1]Lookup for use classification'!$J$9,B958)),ISNUMBER(SEARCH('[1]Lookup for use classification'!$K$9,B958))),'[1]Lookup for use classification'!$A$9,IF(OR(ISNUMBER(SEARCH('[1]Lookup for use classification'!$B$10,B958)),ISNUMBER(SEARCH('[1]Lookup for use classification'!$C$10,B958)),ISNUMBER(SEARCH('[1]Lookup for use classification'!$D$10,B958)),ISNUMBER(SEARCH('[1]Lookup for use classification'!$E$10,B958)),ISNUMBER(SEARCH('[1]Lookup for use classification'!$F$10,B958)),ISNUMBER(SEARCH('[1]Lookup for use classification'!$G$10,B958))),'[1]Lookup for use classification'!$A$10,IF(OR(ISNUMBER(SEARCH('[1]Lookup for use classification'!$B$11,B958)),ISNUMBER(SEARCH('[1]Lookup for use classification'!$C$11,B958))),'[1]Lookup for use classification'!$A$11,IF(OR(ISNUMBER(SEARCH('[1]Lookup for use classification'!$B$12,B958)),ISNUMBER(SEARCH('[1]Lookup for use classification'!$C$12,B958))),'[1]Lookup for use classification'!$A$12,IF(OR(ISNUMBER(SEARCH('[1]Lookup for use classification'!$B$13,B958)),ISNUMBER(SEARCH('[1]Lookup for use classification'!$C$13,B958)),ISNUMBER(SEARCH('[1]Lookup for use classification'!$D$13,B958)),,ISNUMBER(SEARCH('[1]Lookup for use classification'!$C$13,B958)),ISNUMBER(SEARCH('[1]Lookup for use classification'!$E$13,B958))),'[1]Lookup for use classification'!$A$13,IF(OR(ISNUMBER(SEARCH('[1]Lookup for use classification'!$B$14,B958)),ISNUMBER(SEARCH('[1]Lookup for use classification'!$C$14,B958))),'[1]Lookup for use classification'!$A$14,"Other"))))))))))))</f>
        <v>Office</v>
      </c>
      <c r="D958" s="39"/>
      <c r="E958" s="41"/>
      <c r="F958" s="41" t="s">
        <v>795</v>
      </c>
    </row>
    <row r="959" spans="1:6">
      <c r="A959" s="16" t="s">
        <v>1033</v>
      </c>
      <c r="B959" s="38" t="s">
        <v>1017</v>
      </c>
      <c r="C959" s="133" t="str">
        <f>IF(OR(ISNUMBER(SEARCH('[1]Lookup for use classification'!$B$1,B959)),ISNUMBER(SEARCH('[1]Lookup for use classification'!$C$1,B959)),ISNUMBER(SEARCH('[1]Lookup for use classification'!$D$1,B959)),ISNUMBER(SEARCH('[1]Lookup for use classification'!$E$1,B959))),'[1]Lookup for use classification'!$A$1,IF(ISNUMBER(SEARCH('[1]Lookup for use classification'!$B$2,B959)),'[1]Lookup for use classification'!$A$2,IF(ISNUMBER(SEARCH('[1]Lookup for use classification'!$B$3,B959)),'[1]Lookup for use classification'!$A$3,IF(OR(ISNUMBER(SEARCH('[1]Lookup for use classification'!$B$4,B959)),ISNUMBER(SEARCH('[1]Lookup for use classification'!$C$4,B959)),ISNUMBER(SEARCH('[1]Lookup for use classification'!$D$4,B959)),ISNUMBER(SEARCH('[1]Lookup for use classification'!$E$4,B959))),'[1]Lookup for use classification'!$A$4,IF(OR(ISNUMBER(SEARCH('[1]Lookup for use classification'!$B$5,B959)),ISNUMBER(SEARCH('[1]Lookup for use classification'!$C$5,B959)),ISNUMBER(SEARCH('[1]Lookup for use classification'!$D$5,B959))),'[1]Lookup for use classification'!$A$5,IF(OR(ISNUMBER(SEARCH('[1]Lookup for use classification'!$B$7,B959)),ISNUMBER(SEARCH('[1]Lookup for use classification'!$C$7,B959)),ISNUMBER(SEARCH('[1]Lookup for use classification'!$D$7,B959))),'[1]Lookup for use classification'!$A$7,IF(OR(ISNUMBER(SEARCH('[1]Lookup for use classification'!$B$9,B959)),ISNUMBER(SEARCH('[1]Lookup for use classification'!$C$9,B959)),ISNUMBER(SEARCH('[1]Lookup for use classification'!$D$9,B959)),ISNUMBER(SEARCH('[1]Lookup for use classification'!$E$9,B959)),ISNUMBER(SEARCH('[1]Lookup for use classification'!$F$9,B959)),ISNUMBER(SEARCH('[1]Lookup for use classification'!$G$9,B959)),ISNUMBER(SEARCH('[1]Lookup for use classification'!$H$9,B959)),ISNUMBER(SEARCH('[1]Lookup for use classification'!$I$9,B959)),ISNUMBER(SEARCH('[1]Lookup for use classification'!$J$9,B959)),ISNUMBER(SEARCH('[1]Lookup for use classification'!$K$9,B959))),'[1]Lookup for use classification'!$A$9,IF(OR(ISNUMBER(SEARCH('[1]Lookup for use classification'!$B$10,B959)),ISNUMBER(SEARCH('[1]Lookup for use classification'!$C$10,B959)),ISNUMBER(SEARCH('[1]Lookup for use classification'!$D$10,B959)),ISNUMBER(SEARCH('[1]Lookup for use classification'!$E$10,B959)),ISNUMBER(SEARCH('[1]Lookup for use classification'!$F$10,B959)),ISNUMBER(SEARCH('[1]Lookup for use classification'!$G$10,B959))),'[1]Lookup for use classification'!$A$10,IF(OR(ISNUMBER(SEARCH('[1]Lookup for use classification'!$B$11,B959)),ISNUMBER(SEARCH('[1]Lookup for use classification'!$C$11,B959))),'[1]Lookup for use classification'!$A$11,IF(OR(ISNUMBER(SEARCH('[1]Lookup for use classification'!$B$12,B959)),ISNUMBER(SEARCH('[1]Lookup for use classification'!$C$12,B959))),'[1]Lookup for use classification'!$A$12,IF(OR(ISNUMBER(SEARCH('[1]Lookup for use classification'!$B$13,B959)),ISNUMBER(SEARCH('[1]Lookup for use classification'!$C$13,B959)),ISNUMBER(SEARCH('[1]Lookup for use classification'!$D$13,B959)),,ISNUMBER(SEARCH('[1]Lookup for use classification'!$C$13,B959)),ISNUMBER(SEARCH('[1]Lookup for use classification'!$E$13,B959))),'[1]Lookup for use classification'!$A$13,IF(OR(ISNUMBER(SEARCH('[1]Lookup for use classification'!$B$14,B959)),ISNUMBER(SEARCH('[1]Lookup for use classification'!$C$14,B959))),'[1]Lookup for use classification'!$A$14,"Other"))))))))))))</f>
        <v>Other</v>
      </c>
      <c r="D959" s="39"/>
      <c r="E959" s="41"/>
      <c r="F959" s="41"/>
    </row>
    <row r="960" spans="1:6">
      <c r="A960" s="16" t="s">
        <v>1033</v>
      </c>
      <c r="B960" s="38" t="s">
        <v>1018</v>
      </c>
      <c r="C960" s="133" t="str">
        <f>IF(OR(ISNUMBER(SEARCH('[1]Lookup for use classification'!$B$1,B960)),ISNUMBER(SEARCH('[1]Lookup for use classification'!$C$1,B960)),ISNUMBER(SEARCH('[1]Lookup for use classification'!$D$1,B960)),ISNUMBER(SEARCH('[1]Lookup for use classification'!$E$1,B960))),'[1]Lookup for use classification'!$A$1,IF(ISNUMBER(SEARCH('[1]Lookup for use classification'!$B$2,B960)),'[1]Lookup for use classification'!$A$2,IF(ISNUMBER(SEARCH('[1]Lookup for use classification'!$B$3,B960)),'[1]Lookup for use classification'!$A$3,IF(OR(ISNUMBER(SEARCH('[1]Lookup for use classification'!$B$4,B960)),ISNUMBER(SEARCH('[1]Lookup for use classification'!$C$4,B960)),ISNUMBER(SEARCH('[1]Lookup for use classification'!$D$4,B960)),ISNUMBER(SEARCH('[1]Lookup for use classification'!$E$4,B960))),'[1]Lookup for use classification'!$A$4,IF(OR(ISNUMBER(SEARCH('[1]Lookup for use classification'!$B$5,B960)),ISNUMBER(SEARCH('[1]Lookup for use classification'!$C$5,B960)),ISNUMBER(SEARCH('[1]Lookup for use classification'!$D$5,B960))),'[1]Lookup for use classification'!$A$5,IF(OR(ISNUMBER(SEARCH('[1]Lookup for use classification'!$B$7,B960)),ISNUMBER(SEARCH('[1]Lookup for use classification'!$C$7,B960)),ISNUMBER(SEARCH('[1]Lookup for use classification'!$D$7,B960))),'[1]Lookup for use classification'!$A$7,IF(OR(ISNUMBER(SEARCH('[1]Lookup for use classification'!$B$9,B960)),ISNUMBER(SEARCH('[1]Lookup for use classification'!$C$9,B960)),ISNUMBER(SEARCH('[1]Lookup for use classification'!$D$9,B960)),ISNUMBER(SEARCH('[1]Lookup for use classification'!$E$9,B960)),ISNUMBER(SEARCH('[1]Lookup for use classification'!$F$9,B960)),ISNUMBER(SEARCH('[1]Lookup for use classification'!$G$9,B960)),ISNUMBER(SEARCH('[1]Lookup for use classification'!$H$9,B960)),ISNUMBER(SEARCH('[1]Lookup for use classification'!$I$9,B960)),ISNUMBER(SEARCH('[1]Lookup for use classification'!$J$9,B960)),ISNUMBER(SEARCH('[1]Lookup for use classification'!$K$9,B960))),'[1]Lookup for use classification'!$A$9,IF(OR(ISNUMBER(SEARCH('[1]Lookup for use classification'!$B$10,B960)),ISNUMBER(SEARCH('[1]Lookup for use classification'!$C$10,B960)),ISNUMBER(SEARCH('[1]Lookup for use classification'!$D$10,B960)),ISNUMBER(SEARCH('[1]Lookup for use classification'!$E$10,B960)),ISNUMBER(SEARCH('[1]Lookup for use classification'!$F$10,B960)),ISNUMBER(SEARCH('[1]Lookup for use classification'!$G$10,B960))),'[1]Lookup for use classification'!$A$10,IF(OR(ISNUMBER(SEARCH('[1]Lookup for use classification'!$B$11,B960)),ISNUMBER(SEARCH('[1]Lookup for use classification'!$C$11,B960))),'[1]Lookup for use classification'!$A$11,IF(OR(ISNUMBER(SEARCH('[1]Lookup for use classification'!$B$12,B960)),ISNUMBER(SEARCH('[1]Lookup for use classification'!$C$12,B960))),'[1]Lookup for use classification'!$A$12,IF(OR(ISNUMBER(SEARCH('[1]Lookup for use classification'!$B$13,B960)),ISNUMBER(SEARCH('[1]Lookup for use classification'!$C$13,B960)),ISNUMBER(SEARCH('[1]Lookup for use classification'!$D$13,B960)),,ISNUMBER(SEARCH('[1]Lookup for use classification'!$C$13,B960)),ISNUMBER(SEARCH('[1]Lookup for use classification'!$E$13,B960))),'[1]Lookup for use classification'!$A$13,IF(OR(ISNUMBER(SEARCH('[1]Lookup for use classification'!$B$14,B960)),ISNUMBER(SEARCH('[1]Lookup for use classification'!$C$14,B960))),'[1]Lookup for use classification'!$A$14,"Other"))))))))))))</f>
        <v>Other</v>
      </c>
      <c r="D960" s="39">
        <v>1536</v>
      </c>
      <c r="E960" s="41" t="s">
        <v>811</v>
      </c>
      <c r="F960" s="41" t="s">
        <v>795</v>
      </c>
    </row>
    <row r="961" spans="1:6">
      <c r="A961" s="16" t="s">
        <v>1033</v>
      </c>
      <c r="B961" s="38" t="s">
        <v>1019</v>
      </c>
      <c r="C961" s="133" t="str">
        <f>IF(OR(ISNUMBER(SEARCH('[1]Lookup for use classification'!$B$1,B961)),ISNUMBER(SEARCH('[1]Lookup for use classification'!$C$1,B961)),ISNUMBER(SEARCH('[1]Lookup for use classification'!$D$1,B961)),ISNUMBER(SEARCH('[1]Lookup for use classification'!$E$1,B961))),'[1]Lookup for use classification'!$A$1,IF(ISNUMBER(SEARCH('[1]Lookup for use classification'!$B$2,B961)),'[1]Lookup for use classification'!$A$2,IF(ISNUMBER(SEARCH('[1]Lookup for use classification'!$B$3,B961)),'[1]Lookup for use classification'!$A$3,IF(OR(ISNUMBER(SEARCH('[1]Lookup for use classification'!$B$4,B961)),ISNUMBER(SEARCH('[1]Lookup for use classification'!$C$4,B961)),ISNUMBER(SEARCH('[1]Lookup for use classification'!$D$4,B961)),ISNUMBER(SEARCH('[1]Lookup for use classification'!$E$4,B961))),'[1]Lookup for use classification'!$A$4,IF(OR(ISNUMBER(SEARCH('[1]Lookup for use classification'!$B$5,B961)),ISNUMBER(SEARCH('[1]Lookup for use classification'!$C$5,B961)),ISNUMBER(SEARCH('[1]Lookup for use classification'!$D$5,B961))),'[1]Lookup for use classification'!$A$5,IF(OR(ISNUMBER(SEARCH('[1]Lookup for use classification'!$B$7,B961)),ISNUMBER(SEARCH('[1]Lookup for use classification'!$C$7,B961)),ISNUMBER(SEARCH('[1]Lookup for use classification'!$D$7,B961))),'[1]Lookup for use classification'!$A$7,IF(OR(ISNUMBER(SEARCH('[1]Lookup for use classification'!$B$9,B961)),ISNUMBER(SEARCH('[1]Lookup for use classification'!$C$9,B961)),ISNUMBER(SEARCH('[1]Lookup for use classification'!$D$9,B961)),ISNUMBER(SEARCH('[1]Lookup for use classification'!$E$9,B961)),ISNUMBER(SEARCH('[1]Lookup for use classification'!$F$9,B961)),ISNUMBER(SEARCH('[1]Lookup for use classification'!$G$9,B961)),ISNUMBER(SEARCH('[1]Lookup for use classification'!$H$9,B961)),ISNUMBER(SEARCH('[1]Lookup for use classification'!$I$9,B961)),ISNUMBER(SEARCH('[1]Lookup for use classification'!$J$9,B961)),ISNUMBER(SEARCH('[1]Lookup for use classification'!$K$9,B961))),'[1]Lookup for use classification'!$A$9,IF(OR(ISNUMBER(SEARCH('[1]Lookup for use classification'!$B$10,B961)),ISNUMBER(SEARCH('[1]Lookup for use classification'!$C$10,B961)),ISNUMBER(SEARCH('[1]Lookup for use classification'!$D$10,B961)),ISNUMBER(SEARCH('[1]Lookup for use classification'!$E$10,B961)),ISNUMBER(SEARCH('[1]Lookup for use classification'!$F$10,B961)),ISNUMBER(SEARCH('[1]Lookup for use classification'!$G$10,B961))),'[1]Lookup for use classification'!$A$10,IF(OR(ISNUMBER(SEARCH('[1]Lookup for use classification'!$B$11,B961)),ISNUMBER(SEARCH('[1]Lookup for use classification'!$C$11,B961))),'[1]Lookup for use classification'!$A$11,IF(OR(ISNUMBER(SEARCH('[1]Lookup for use classification'!$B$12,B961)),ISNUMBER(SEARCH('[1]Lookup for use classification'!$C$12,B961))),'[1]Lookup for use classification'!$A$12,IF(OR(ISNUMBER(SEARCH('[1]Lookup for use classification'!$B$13,B961)),ISNUMBER(SEARCH('[1]Lookup for use classification'!$C$13,B961)),ISNUMBER(SEARCH('[1]Lookup for use classification'!$D$13,B961)),,ISNUMBER(SEARCH('[1]Lookup for use classification'!$C$13,B961)),ISNUMBER(SEARCH('[1]Lookup for use classification'!$E$13,B961))),'[1]Lookup for use classification'!$A$13,IF(OR(ISNUMBER(SEARCH('[1]Lookup for use classification'!$B$14,B961)),ISNUMBER(SEARCH('[1]Lookup for use classification'!$C$14,B961))),'[1]Lookup for use classification'!$A$14,"Other"))))))))))))</f>
        <v>Education - K - 12</v>
      </c>
      <c r="D961" s="39">
        <v>5446</v>
      </c>
      <c r="E961" s="41" t="s">
        <v>798</v>
      </c>
      <c r="F961" s="41" t="s">
        <v>795</v>
      </c>
    </row>
    <row r="962" spans="1:6">
      <c r="A962" s="16" t="s">
        <v>1033</v>
      </c>
      <c r="B962" s="38" t="s">
        <v>1020</v>
      </c>
      <c r="C962" s="133" t="str">
        <f>IF(OR(ISNUMBER(SEARCH('[1]Lookup for use classification'!$B$1,B962)),ISNUMBER(SEARCH('[1]Lookup for use classification'!$C$1,B962)),ISNUMBER(SEARCH('[1]Lookup for use classification'!$D$1,B962)),ISNUMBER(SEARCH('[1]Lookup for use classification'!$E$1,B962))),'[1]Lookup for use classification'!$A$1,IF(ISNUMBER(SEARCH('[1]Lookup for use classification'!$B$2,B962)),'[1]Lookup for use classification'!$A$2,IF(ISNUMBER(SEARCH('[1]Lookup for use classification'!$B$3,B962)),'[1]Lookup for use classification'!$A$3,IF(OR(ISNUMBER(SEARCH('[1]Lookup for use classification'!$B$4,B962)),ISNUMBER(SEARCH('[1]Lookup for use classification'!$C$4,B962)),ISNUMBER(SEARCH('[1]Lookup for use classification'!$D$4,B962)),ISNUMBER(SEARCH('[1]Lookup for use classification'!$E$4,B962))),'[1]Lookup for use classification'!$A$4,IF(OR(ISNUMBER(SEARCH('[1]Lookup for use classification'!$B$5,B962)),ISNUMBER(SEARCH('[1]Lookup for use classification'!$C$5,B962)),ISNUMBER(SEARCH('[1]Lookup for use classification'!$D$5,B962))),'[1]Lookup for use classification'!$A$5,IF(OR(ISNUMBER(SEARCH('[1]Lookup for use classification'!$B$7,B962)),ISNUMBER(SEARCH('[1]Lookup for use classification'!$C$7,B962)),ISNUMBER(SEARCH('[1]Lookup for use classification'!$D$7,B962))),'[1]Lookup for use classification'!$A$7,IF(OR(ISNUMBER(SEARCH('[1]Lookup for use classification'!$B$9,B962)),ISNUMBER(SEARCH('[1]Lookup for use classification'!$C$9,B962)),ISNUMBER(SEARCH('[1]Lookup for use classification'!$D$9,B962)),ISNUMBER(SEARCH('[1]Lookup for use classification'!$E$9,B962)),ISNUMBER(SEARCH('[1]Lookup for use classification'!$F$9,B962)),ISNUMBER(SEARCH('[1]Lookup for use classification'!$G$9,B962)),ISNUMBER(SEARCH('[1]Lookup for use classification'!$H$9,B962)),ISNUMBER(SEARCH('[1]Lookup for use classification'!$I$9,B962)),ISNUMBER(SEARCH('[1]Lookup for use classification'!$J$9,B962)),ISNUMBER(SEARCH('[1]Lookup for use classification'!$K$9,B962))),'[1]Lookup for use classification'!$A$9,IF(OR(ISNUMBER(SEARCH('[1]Lookup for use classification'!$B$10,B962)),ISNUMBER(SEARCH('[1]Lookup for use classification'!$C$10,B962)),ISNUMBER(SEARCH('[1]Lookup for use classification'!$D$10,B962)),ISNUMBER(SEARCH('[1]Lookup for use classification'!$E$10,B962)),ISNUMBER(SEARCH('[1]Lookup for use classification'!$F$10,B962)),ISNUMBER(SEARCH('[1]Lookup for use classification'!$G$10,B962))),'[1]Lookup for use classification'!$A$10,IF(OR(ISNUMBER(SEARCH('[1]Lookup for use classification'!$B$11,B962)),ISNUMBER(SEARCH('[1]Lookup for use classification'!$C$11,B962))),'[1]Lookup for use classification'!$A$11,IF(OR(ISNUMBER(SEARCH('[1]Lookup for use classification'!$B$12,B962)),ISNUMBER(SEARCH('[1]Lookup for use classification'!$C$12,B962))),'[1]Lookup for use classification'!$A$12,IF(OR(ISNUMBER(SEARCH('[1]Lookup for use classification'!$B$13,B962)),ISNUMBER(SEARCH('[1]Lookup for use classification'!$C$13,B962)),ISNUMBER(SEARCH('[1]Lookup for use classification'!$D$13,B962)),,ISNUMBER(SEARCH('[1]Lookup for use classification'!$C$13,B962)),ISNUMBER(SEARCH('[1]Lookup for use classification'!$E$13,B962))),'[1]Lookup for use classification'!$A$13,IF(OR(ISNUMBER(SEARCH('[1]Lookup for use classification'!$B$14,B962)),ISNUMBER(SEARCH('[1]Lookup for use classification'!$C$14,B962))),'[1]Lookup for use classification'!$A$14,"Other"))))))))))))</f>
        <v>Education - K - 12</v>
      </c>
      <c r="D962" s="39">
        <v>11640</v>
      </c>
      <c r="E962" s="41" t="s">
        <v>798</v>
      </c>
      <c r="F962" s="41" t="s">
        <v>795</v>
      </c>
    </row>
    <row r="963" spans="1:6">
      <c r="A963" s="16" t="s">
        <v>1033</v>
      </c>
      <c r="B963" s="38" t="s">
        <v>1021</v>
      </c>
      <c r="C963" s="133" t="str">
        <f>IF(OR(ISNUMBER(SEARCH('[1]Lookup for use classification'!$B$1,B963)),ISNUMBER(SEARCH('[1]Lookup for use classification'!$C$1,B963)),ISNUMBER(SEARCH('[1]Lookup for use classification'!$D$1,B963)),ISNUMBER(SEARCH('[1]Lookup for use classification'!$E$1,B963))),'[1]Lookup for use classification'!$A$1,IF(ISNUMBER(SEARCH('[1]Lookup for use classification'!$B$2,B963)),'[1]Lookup for use classification'!$A$2,IF(ISNUMBER(SEARCH('[1]Lookup for use classification'!$B$3,B963)),'[1]Lookup for use classification'!$A$3,IF(OR(ISNUMBER(SEARCH('[1]Lookup for use classification'!$B$4,B963)),ISNUMBER(SEARCH('[1]Lookup for use classification'!$C$4,B963)),ISNUMBER(SEARCH('[1]Lookup for use classification'!$D$4,B963)),ISNUMBER(SEARCH('[1]Lookup for use classification'!$E$4,B963))),'[1]Lookup for use classification'!$A$4,IF(OR(ISNUMBER(SEARCH('[1]Lookup for use classification'!$B$5,B963)),ISNUMBER(SEARCH('[1]Lookup for use classification'!$C$5,B963)),ISNUMBER(SEARCH('[1]Lookup for use classification'!$D$5,B963))),'[1]Lookup for use classification'!$A$5,IF(OR(ISNUMBER(SEARCH('[1]Lookup for use classification'!$B$7,B963)),ISNUMBER(SEARCH('[1]Lookup for use classification'!$C$7,B963)),ISNUMBER(SEARCH('[1]Lookup for use classification'!$D$7,B963))),'[1]Lookup for use classification'!$A$7,IF(OR(ISNUMBER(SEARCH('[1]Lookup for use classification'!$B$9,B963)),ISNUMBER(SEARCH('[1]Lookup for use classification'!$C$9,B963)),ISNUMBER(SEARCH('[1]Lookup for use classification'!$D$9,B963)),ISNUMBER(SEARCH('[1]Lookup for use classification'!$E$9,B963)),ISNUMBER(SEARCH('[1]Lookup for use classification'!$F$9,B963)),ISNUMBER(SEARCH('[1]Lookup for use classification'!$G$9,B963)),ISNUMBER(SEARCH('[1]Lookup for use classification'!$H$9,B963)),ISNUMBER(SEARCH('[1]Lookup for use classification'!$I$9,B963)),ISNUMBER(SEARCH('[1]Lookup for use classification'!$J$9,B963)),ISNUMBER(SEARCH('[1]Lookup for use classification'!$K$9,B963))),'[1]Lookup for use classification'!$A$9,IF(OR(ISNUMBER(SEARCH('[1]Lookup for use classification'!$B$10,B963)),ISNUMBER(SEARCH('[1]Lookup for use classification'!$C$10,B963)),ISNUMBER(SEARCH('[1]Lookup for use classification'!$D$10,B963)),ISNUMBER(SEARCH('[1]Lookup for use classification'!$E$10,B963)),ISNUMBER(SEARCH('[1]Lookup for use classification'!$F$10,B963)),ISNUMBER(SEARCH('[1]Lookup for use classification'!$G$10,B963))),'[1]Lookup for use classification'!$A$10,IF(OR(ISNUMBER(SEARCH('[1]Lookup for use classification'!$B$11,B963)),ISNUMBER(SEARCH('[1]Lookup for use classification'!$C$11,B963))),'[1]Lookup for use classification'!$A$11,IF(OR(ISNUMBER(SEARCH('[1]Lookup for use classification'!$B$12,B963)),ISNUMBER(SEARCH('[1]Lookup for use classification'!$C$12,B963))),'[1]Lookup for use classification'!$A$12,IF(OR(ISNUMBER(SEARCH('[1]Lookup for use classification'!$B$13,B963)),ISNUMBER(SEARCH('[1]Lookup for use classification'!$C$13,B963)),ISNUMBER(SEARCH('[1]Lookup for use classification'!$D$13,B963)),,ISNUMBER(SEARCH('[1]Lookup for use classification'!$C$13,B963)),ISNUMBER(SEARCH('[1]Lookup for use classification'!$E$13,B963))),'[1]Lookup for use classification'!$A$13,IF(OR(ISNUMBER(SEARCH('[1]Lookup for use classification'!$B$14,B963)),ISNUMBER(SEARCH('[1]Lookup for use classification'!$C$14,B963))),'[1]Lookup for use classification'!$A$14,"Other"))))))))))))</f>
        <v>Education - K - 12</v>
      </c>
      <c r="D963" s="39"/>
      <c r="E963" s="41"/>
      <c r="F963" s="41" t="s">
        <v>795</v>
      </c>
    </row>
    <row r="964" spans="1:6">
      <c r="A964" s="16" t="s">
        <v>1033</v>
      </c>
      <c r="B964" s="38" t="s">
        <v>1022</v>
      </c>
      <c r="C964" s="133" t="str">
        <f>IF(OR(ISNUMBER(SEARCH('[1]Lookup for use classification'!$B$1,B964)),ISNUMBER(SEARCH('[1]Lookup for use classification'!$C$1,B964)),ISNUMBER(SEARCH('[1]Lookup for use classification'!$D$1,B964)),ISNUMBER(SEARCH('[1]Lookup for use classification'!$E$1,B964))),'[1]Lookup for use classification'!$A$1,IF(ISNUMBER(SEARCH('[1]Lookup for use classification'!$B$2,B964)),'[1]Lookup for use classification'!$A$2,IF(ISNUMBER(SEARCH('[1]Lookup for use classification'!$B$3,B964)),'[1]Lookup for use classification'!$A$3,IF(OR(ISNUMBER(SEARCH('[1]Lookup for use classification'!$B$4,B964)),ISNUMBER(SEARCH('[1]Lookup for use classification'!$C$4,B964)),ISNUMBER(SEARCH('[1]Lookup for use classification'!$D$4,B964)),ISNUMBER(SEARCH('[1]Lookup for use classification'!$E$4,B964))),'[1]Lookup for use classification'!$A$4,IF(OR(ISNUMBER(SEARCH('[1]Lookup for use classification'!$B$5,B964)),ISNUMBER(SEARCH('[1]Lookup for use classification'!$C$5,B964)),ISNUMBER(SEARCH('[1]Lookup for use classification'!$D$5,B964))),'[1]Lookup for use classification'!$A$5,IF(OR(ISNUMBER(SEARCH('[1]Lookup for use classification'!$B$7,B964)),ISNUMBER(SEARCH('[1]Lookup for use classification'!$C$7,B964)),ISNUMBER(SEARCH('[1]Lookup for use classification'!$D$7,B964))),'[1]Lookup for use classification'!$A$7,IF(OR(ISNUMBER(SEARCH('[1]Lookup for use classification'!$B$9,B964)),ISNUMBER(SEARCH('[1]Lookup for use classification'!$C$9,B964)),ISNUMBER(SEARCH('[1]Lookup for use classification'!$D$9,B964)),ISNUMBER(SEARCH('[1]Lookup for use classification'!$E$9,B964)),ISNUMBER(SEARCH('[1]Lookup for use classification'!$F$9,B964)),ISNUMBER(SEARCH('[1]Lookup for use classification'!$G$9,B964)),ISNUMBER(SEARCH('[1]Lookup for use classification'!$H$9,B964)),ISNUMBER(SEARCH('[1]Lookup for use classification'!$I$9,B964)),ISNUMBER(SEARCH('[1]Lookup for use classification'!$J$9,B964)),ISNUMBER(SEARCH('[1]Lookup for use classification'!$K$9,B964))),'[1]Lookup for use classification'!$A$9,IF(OR(ISNUMBER(SEARCH('[1]Lookup for use classification'!$B$10,B964)),ISNUMBER(SEARCH('[1]Lookup for use classification'!$C$10,B964)),ISNUMBER(SEARCH('[1]Lookup for use classification'!$D$10,B964)),ISNUMBER(SEARCH('[1]Lookup for use classification'!$E$10,B964)),ISNUMBER(SEARCH('[1]Lookup for use classification'!$F$10,B964)),ISNUMBER(SEARCH('[1]Lookup for use classification'!$G$10,B964))),'[1]Lookup for use classification'!$A$10,IF(OR(ISNUMBER(SEARCH('[1]Lookup for use classification'!$B$11,B964)),ISNUMBER(SEARCH('[1]Lookup for use classification'!$C$11,B964))),'[1]Lookup for use classification'!$A$11,IF(OR(ISNUMBER(SEARCH('[1]Lookup for use classification'!$B$12,B964)),ISNUMBER(SEARCH('[1]Lookup for use classification'!$C$12,B964))),'[1]Lookup for use classification'!$A$12,IF(OR(ISNUMBER(SEARCH('[1]Lookup for use classification'!$B$13,B964)),ISNUMBER(SEARCH('[1]Lookup for use classification'!$C$13,B964)),ISNUMBER(SEARCH('[1]Lookup for use classification'!$D$13,B964)),,ISNUMBER(SEARCH('[1]Lookup for use classification'!$C$13,B964)),ISNUMBER(SEARCH('[1]Lookup for use classification'!$E$13,B964))),'[1]Lookup for use classification'!$A$13,IF(OR(ISNUMBER(SEARCH('[1]Lookup for use classification'!$B$14,B964)),ISNUMBER(SEARCH('[1]Lookup for use classification'!$C$14,B964))),'[1]Lookup for use classification'!$A$14,"Other"))))))))))))</f>
        <v>Education - K - 12</v>
      </c>
      <c r="D964" s="39"/>
      <c r="E964" s="41"/>
      <c r="F964" s="41" t="s">
        <v>795</v>
      </c>
    </row>
    <row r="965" spans="1:6">
      <c r="A965" s="16" t="s">
        <v>1033</v>
      </c>
      <c r="B965" s="38" t="s">
        <v>1023</v>
      </c>
      <c r="C965" s="133" t="str">
        <f>IF(OR(ISNUMBER(SEARCH('[1]Lookup for use classification'!$B$1,B965)),ISNUMBER(SEARCH('[1]Lookup for use classification'!$C$1,B965)),ISNUMBER(SEARCH('[1]Lookup for use classification'!$D$1,B965)),ISNUMBER(SEARCH('[1]Lookup for use classification'!$E$1,B965))),'[1]Lookup for use classification'!$A$1,IF(ISNUMBER(SEARCH('[1]Lookup for use classification'!$B$2,B965)),'[1]Lookup for use classification'!$A$2,IF(ISNUMBER(SEARCH('[1]Lookup for use classification'!$B$3,B965)),'[1]Lookup for use classification'!$A$3,IF(OR(ISNUMBER(SEARCH('[1]Lookup for use classification'!$B$4,B965)),ISNUMBER(SEARCH('[1]Lookup for use classification'!$C$4,B965)),ISNUMBER(SEARCH('[1]Lookup for use classification'!$D$4,B965)),ISNUMBER(SEARCH('[1]Lookup for use classification'!$E$4,B965))),'[1]Lookup for use classification'!$A$4,IF(OR(ISNUMBER(SEARCH('[1]Lookup for use classification'!$B$5,B965)),ISNUMBER(SEARCH('[1]Lookup for use classification'!$C$5,B965)),ISNUMBER(SEARCH('[1]Lookup for use classification'!$D$5,B965))),'[1]Lookup for use classification'!$A$5,IF(OR(ISNUMBER(SEARCH('[1]Lookup for use classification'!$B$7,B965)),ISNUMBER(SEARCH('[1]Lookup for use classification'!$C$7,B965)),ISNUMBER(SEARCH('[1]Lookup for use classification'!$D$7,B965))),'[1]Lookup for use classification'!$A$7,IF(OR(ISNUMBER(SEARCH('[1]Lookup for use classification'!$B$9,B965)),ISNUMBER(SEARCH('[1]Lookup for use classification'!$C$9,B965)),ISNUMBER(SEARCH('[1]Lookup for use classification'!$D$9,B965)),ISNUMBER(SEARCH('[1]Lookup for use classification'!$E$9,B965)),ISNUMBER(SEARCH('[1]Lookup for use classification'!$F$9,B965)),ISNUMBER(SEARCH('[1]Lookup for use classification'!$G$9,B965)),ISNUMBER(SEARCH('[1]Lookup for use classification'!$H$9,B965)),ISNUMBER(SEARCH('[1]Lookup for use classification'!$I$9,B965)),ISNUMBER(SEARCH('[1]Lookup for use classification'!$J$9,B965)),ISNUMBER(SEARCH('[1]Lookup for use classification'!$K$9,B965))),'[1]Lookup for use classification'!$A$9,IF(OR(ISNUMBER(SEARCH('[1]Lookup for use classification'!$B$10,B965)),ISNUMBER(SEARCH('[1]Lookup for use classification'!$C$10,B965)),ISNUMBER(SEARCH('[1]Lookup for use classification'!$D$10,B965)),ISNUMBER(SEARCH('[1]Lookup for use classification'!$E$10,B965)),ISNUMBER(SEARCH('[1]Lookup for use classification'!$F$10,B965)),ISNUMBER(SEARCH('[1]Lookup for use classification'!$G$10,B965))),'[1]Lookup for use classification'!$A$10,IF(OR(ISNUMBER(SEARCH('[1]Lookup for use classification'!$B$11,B965)),ISNUMBER(SEARCH('[1]Lookup for use classification'!$C$11,B965))),'[1]Lookup for use classification'!$A$11,IF(OR(ISNUMBER(SEARCH('[1]Lookup for use classification'!$B$12,B965)),ISNUMBER(SEARCH('[1]Lookup for use classification'!$C$12,B965))),'[1]Lookup for use classification'!$A$12,IF(OR(ISNUMBER(SEARCH('[1]Lookup for use classification'!$B$13,B965)),ISNUMBER(SEARCH('[1]Lookup for use classification'!$C$13,B965)),ISNUMBER(SEARCH('[1]Lookup for use classification'!$D$13,B965)),,ISNUMBER(SEARCH('[1]Lookup for use classification'!$C$13,B965)),ISNUMBER(SEARCH('[1]Lookup for use classification'!$E$13,B965))),'[1]Lookup for use classification'!$A$13,IF(OR(ISNUMBER(SEARCH('[1]Lookup for use classification'!$B$14,B965)),ISNUMBER(SEARCH('[1]Lookup for use classification'!$C$14,B965))),'[1]Lookup for use classification'!$A$14,"Other"))))))))))))</f>
        <v>Education - K - 12</v>
      </c>
      <c r="D965" s="39"/>
      <c r="E965" s="41"/>
      <c r="F965" s="41" t="s">
        <v>795</v>
      </c>
    </row>
    <row r="966" spans="1:6">
      <c r="A966" s="16" t="s">
        <v>1033</v>
      </c>
      <c r="B966" s="38" t="s">
        <v>1024</v>
      </c>
      <c r="C966" s="133" t="str">
        <f>IF(OR(ISNUMBER(SEARCH('[1]Lookup for use classification'!$B$1,B966)),ISNUMBER(SEARCH('[1]Lookup for use classification'!$C$1,B966)),ISNUMBER(SEARCH('[1]Lookup for use classification'!$D$1,B966)),ISNUMBER(SEARCH('[1]Lookup for use classification'!$E$1,B966))),'[1]Lookup for use classification'!$A$1,IF(ISNUMBER(SEARCH('[1]Lookup for use classification'!$B$2,B966)),'[1]Lookup for use classification'!$A$2,IF(ISNUMBER(SEARCH('[1]Lookup for use classification'!$B$3,B966)),'[1]Lookup for use classification'!$A$3,IF(OR(ISNUMBER(SEARCH('[1]Lookup for use classification'!$B$4,B966)),ISNUMBER(SEARCH('[1]Lookup for use classification'!$C$4,B966)),ISNUMBER(SEARCH('[1]Lookup for use classification'!$D$4,B966)),ISNUMBER(SEARCH('[1]Lookup for use classification'!$E$4,B966))),'[1]Lookup for use classification'!$A$4,IF(OR(ISNUMBER(SEARCH('[1]Lookup for use classification'!$B$5,B966)),ISNUMBER(SEARCH('[1]Lookup for use classification'!$C$5,B966)),ISNUMBER(SEARCH('[1]Lookup for use classification'!$D$5,B966))),'[1]Lookup for use classification'!$A$5,IF(OR(ISNUMBER(SEARCH('[1]Lookup for use classification'!$B$7,B966)),ISNUMBER(SEARCH('[1]Lookup for use classification'!$C$7,B966)),ISNUMBER(SEARCH('[1]Lookup for use classification'!$D$7,B966))),'[1]Lookup for use classification'!$A$7,IF(OR(ISNUMBER(SEARCH('[1]Lookup for use classification'!$B$9,B966)),ISNUMBER(SEARCH('[1]Lookup for use classification'!$C$9,B966)),ISNUMBER(SEARCH('[1]Lookup for use classification'!$D$9,B966)),ISNUMBER(SEARCH('[1]Lookup for use classification'!$E$9,B966)),ISNUMBER(SEARCH('[1]Lookup for use classification'!$F$9,B966)),ISNUMBER(SEARCH('[1]Lookup for use classification'!$G$9,B966)),ISNUMBER(SEARCH('[1]Lookup for use classification'!$H$9,B966)),ISNUMBER(SEARCH('[1]Lookup for use classification'!$I$9,B966)),ISNUMBER(SEARCH('[1]Lookup for use classification'!$J$9,B966)),ISNUMBER(SEARCH('[1]Lookup for use classification'!$K$9,B966))),'[1]Lookup for use classification'!$A$9,IF(OR(ISNUMBER(SEARCH('[1]Lookup for use classification'!$B$10,B966)),ISNUMBER(SEARCH('[1]Lookup for use classification'!$C$10,B966)),ISNUMBER(SEARCH('[1]Lookup for use classification'!$D$10,B966)),ISNUMBER(SEARCH('[1]Lookup for use classification'!$E$10,B966)),ISNUMBER(SEARCH('[1]Lookup for use classification'!$F$10,B966)),ISNUMBER(SEARCH('[1]Lookup for use classification'!$G$10,B966))),'[1]Lookup for use classification'!$A$10,IF(OR(ISNUMBER(SEARCH('[1]Lookup for use classification'!$B$11,B966)),ISNUMBER(SEARCH('[1]Lookup for use classification'!$C$11,B966))),'[1]Lookup for use classification'!$A$11,IF(OR(ISNUMBER(SEARCH('[1]Lookup for use classification'!$B$12,B966)),ISNUMBER(SEARCH('[1]Lookup for use classification'!$C$12,B966))),'[1]Lookup for use classification'!$A$12,IF(OR(ISNUMBER(SEARCH('[1]Lookup for use classification'!$B$13,B966)),ISNUMBER(SEARCH('[1]Lookup for use classification'!$C$13,B966)),ISNUMBER(SEARCH('[1]Lookup for use classification'!$D$13,B966)),,ISNUMBER(SEARCH('[1]Lookup for use classification'!$C$13,B966)),ISNUMBER(SEARCH('[1]Lookup for use classification'!$E$13,B966))),'[1]Lookup for use classification'!$A$13,IF(OR(ISNUMBER(SEARCH('[1]Lookup for use classification'!$B$14,B966)),ISNUMBER(SEARCH('[1]Lookup for use classification'!$C$14,B966))),'[1]Lookup for use classification'!$A$14,"Other"))))))))))))</f>
        <v>Health Care - Hospitals</v>
      </c>
      <c r="D966" s="39"/>
      <c r="E966" s="41"/>
      <c r="F966" s="41" t="s">
        <v>795</v>
      </c>
    </row>
    <row r="967" spans="1:6">
      <c r="A967" s="16" t="s">
        <v>1033</v>
      </c>
      <c r="B967" s="38" t="s">
        <v>1025</v>
      </c>
      <c r="C967" s="133" t="str">
        <f>IF(OR(ISNUMBER(SEARCH('[1]Lookup for use classification'!$B$1,B967)),ISNUMBER(SEARCH('[1]Lookup for use classification'!$C$1,B967)),ISNUMBER(SEARCH('[1]Lookup for use classification'!$D$1,B967)),ISNUMBER(SEARCH('[1]Lookup for use classification'!$E$1,B967))),'[1]Lookup for use classification'!$A$1,IF(ISNUMBER(SEARCH('[1]Lookup for use classification'!$B$2,B967)),'[1]Lookup for use classification'!$A$2,IF(ISNUMBER(SEARCH('[1]Lookup for use classification'!$B$3,B967)),'[1]Lookup for use classification'!$A$3,IF(OR(ISNUMBER(SEARCH('[1]Lookup for use classification'!$B$4,B967)),ISNUMBER(SEARCH('[1]Lookup for use classification'!$C$4,B967)),ISNUMBER(SEARCH('[1]Lookup for use classification'!$D$4,B967)),ISNUMBER(SEARCH('[1]Lookup for use classification'!$E$4,B967))),'[1]Lookup for use classification'!$A$4,IF(OR(ISNUMBER(SEARCH('[1]Lookup for use classification'!$B$5,B967)),ISNUMBER(SEARCH('[1]Lookup for use classification'!$C$5,B967)),ISNUMBER(SEARCH('[1]Lookup for use classification'!$D$5,B967))),'[1]Lookup for use classification'!$A$5,IF(OR(ISNUMBER(SEARCH('[1]Lookup for use classification'!$B$7,B967)),ISNUMBER(SEARCH('[1]Lookup for use classification'!$C$7,B967)),ISNUMBER(SEARCH('[1]Lookup for use classification'!$D$7,B967))),'[1]Lookup for use classification'!$A$7,IF(OR(ISNUMBER(SEARCH('[1]Lookup for use classification'!$B$9,B967)),ISNUMBER(SEARCH('[1]Lookup for use classification'!$C$9,B967)),ISNUMBER(SEARCH('[1]Lookup for use classification'!$D$9,B967)),ISNUMBER(SEARCH('[1]Lookup for use classification'!$E$9,B967)),ISNUMBER(SEARCH('[1]Lookup for use classification'!$F$9,B967)),ISNUMBER(SEARCH('[1]Lookup for use classification'!$G$9,B967)),ISNUMBER(SEARCH('[1]Lookup for use classification'!$H$9,B967)),ISNUMBER(SEARCH('[1]Lookup for use classification'!$I$9,B967)),ISNUMBER(SEARCH('[1]Lookup for use classification'!$J$9,B967)),ISNUMBER(SEARCH('[1]Lookup for use classification'!$K$9,B967))),'[1]Lookup for use classification'!$A$9,IF(OR(ISNUMBER(SEARCH('[1]Lookup for use classification'!$B$10,B967)),ISNUMBER(SEARCH('[1]Lookup for use classification'!$C$10,B967)),ISNUMBER(SEARCH('[1]Lookup for use classification'!$D$10,B967)),ISNUMBER(SEARCH('[1]Lookup for use classification'!$E$10,B967)),ISNUMBER(SEARCH('[1]Lookup for use classification'!$F$10,B967)),ISNUMBER(SEARCH('[1]Lookup for use classification'!$G$10,B967))),'[1]Lookup for use classification'!$A$10,IF(OR(ISNUMBER(SEARCH('[1]Lookup for use classification'!$B$11,B967)),ISNUMBER(SEARCH('[1]Lookup for use classification'!$C$11,B967))),'[1]Lookup for use classification'!$A$11,IF(OR(ISNUMBER(SEARCH('[1]Lookup for use classification'!$B$12,B967)),ISNUMBER(SEARCH('[1]Lookup for use classification'!$C$12,B967))),'[1]Lookup for use classification'!$A$12,IF(OR(ISNUMBER(SEARCH('[1]Lookup for use classification'!$B$13,B967)),ISNUMBER(SEARCH('[1]Lookup for use classification'!$C$13,B967)),ISNUMBER(SEARCH('[1]Lookup for use classification'!$D$13,B967)),,ISNUMBER(SEARCH('[1]Lookup for use classification'!$C$13,B967)),ISNUMBER(SEARCH('[1]Lookup for use classification'!$E$13,B967))),'[1]Lookup for use classification'!$A$13,IF(OR(ISNUMBER(SEARCH('[1]Lookup for use classification'!$B$14,B967)),ISNUMBER(SEARCH('[1]Lookup for use classification'!$C$14,B967))),'[1]Lookup for use classification'!$A$14,"Other"))))))))))))</f>
        <v>Office</v>
      </c>
      <c r="D967" s="39">
        <v>775</v>
      </c>
      <c r="E967" s="41" t="s">
        <v>811</v>
      </c>
      <c r="F967" s="41"/>
    </row>
    <row r="968" spans="1:6">
      <c r="A968" s="16" t="s">
        <v>1033</v>
      </c>
      <c r="B968" s="38" t="s">
        <v>37</v>
      </c>
      <c r="C968" s="133" t="str">
        <f>IF(OR(ISNUMBER(SEARCH('[1]Lookup for use classification'!$B$1,B968)),ISNUMBER(SEARCH('[1]Lookup for use classification'!$C$1,B968)),ISNUMBER(SEARCH('[1]Lookup for use classification'!$D$1,B968)),ISNUMBER(SEARCH('[1]Lookup for use classification'!$E$1,B968))),'[1]Lookup for use classification'!$A$1,IF(ISNUMBER(SEARCH('[1]Lookup for use classification'!$B$2,B968)),'[1]Lookup for use classification'!$A$2,IF(ISNUMBER(SEARCH('[1]Lookup for use classification'!$B$3,B968)),'[1]Lookup for use classification'!$A$3,IF(OR(ISNUMBER(SEARCH('[1]Lookup for use classification'!$B$4,B968)),ISNUMBER(SEARCH('[1]Lookup for use classification'!$C$4,B968)),ISNUMBER(SEARCH('[1]Lookup for use classification'!$D$4,B968)),ISNUMBER(SEARCH('[1]Lookup for use classification'!$E$4,B968))),'[1]Lookup for use classification'!$A$4,IF(OR(ISNUMBER(SEARCH('[1]Lookup for use classification'!$B$5,B968)),ISNUMBER(SEARCH('[1]Lookup for use classification'!$C$5,B968)),ISNUMBER(SEARCH('[1]Lookup for use classification'!$D$5,B968))),'[1]Lookup for use classification'!$A$5,IF(OR(ISNUMBER(SEARCH('[1]Lookup for use classification'!$B$7,B968)),ISNUMBER(SEARCH('[1]Lookup for use classification'!$C$7,B968)),ISNUMBER(SEARCH('[1]Lookup for use classification'!$D$7,B968))),'[1]Lookup for use classification'!$A$7,IF(OR(ISNUMBER(SEARCH('[1]Lookup for use classification'!$B$9,B968)),ISNUMBER(SEARCH('[1]Lookup for use classification'!$C$9,B968)),ISNUMBER(SEARCH('[1]Lookup for use classification'!$D$9,B968)),ISNUMBER(SEARCH('[1]Lookup for use classification'!$E$9,B968)),ISNUMBER(SEARCH('[1]Lookup for use classification'!$F$9,B968)),ISNUMBER(SEARCH('[1]Lookup for use classification'!$G$9,B968)),ISNUMBER(SEARCH('[1]Lookup for use classification'!$H$9,B968)),ISNUMBER(SEARCH('[1]Lookup for use classification'!$I$9,B968)),ISNUMBER(SEARCH('[1]Lookup for use classification'!$J$9,B968)),ISNUMBER(SEARCH('[1]Lookup for use classification'!$K$9,B968))),'[1]Lookup for use classification'!$A$9,IF(OR(ISNUMBER(SEARCH('[1]Lookup for use classification'!$B$10,B968)),ISNUMBER(SEARCH('[1]Lookup for use classification'!$C$10,B968)),ISNUMBER(SEARCH('[1]Lookup for use classification'!$D$10,B968)),ISNUMBER(SEARCH('[1]Lookup for use classification'!$E$10,B968)),ISNUMBER(SEARCH('[1]Lookup for use classification'!$F$10,B968)),ISNUMBER(SEARCH('[1]Lookup for use classification'!$G$10,B968))),'[1]Lookup for use classification'!$A$10,IF(OR(ISNUMBER(SEARCH('[1]Lookup for use classification'!$B$11,B968)),ISNUMBER(SEARCH('[1]Lookup for use classification'!$C$11,B968))),'[1]Lookup for use classification'!$A$11,IF(OR(ISNUMBER(SEARCH('[1]Lookup for use classification'!$B$12,B968)),ISNUMBER(SEARCH('[1]Lookup for use classification'!$C$12,B968))),'[1]Lookup for use classification'!$A$12,IF(OR(ISNUMBER(SEARCH('[1]Lookup for use classification'!$B$13,B968)),ISNUMBER(SEARCH('[1]Lookup for use classification'!$C$13,B968)),ISNUMBER(SEARCH('[1]Lookup for use classification'!$D$13,B968)),,ISNUMBER(SEARCH('[1]Lookup for use classification'!$C$13,B968)),ISNUMBER(SEARCH('[1]Lookup for use classification'!$E$13,B968))),'[1]Lookup for use classification'!$A$13,IF(OR(ISNUMBER(SEARCH('[1]Lookup for use classification'!$B$14,B968)),ISNUMBER(SEARCH('[1]Lookup for use classification'!$C$14,B968))),'[1]Lookup for use classification'!$A$14,"Other"))))))))))))</f>
        <v>Office</v>
      </c>
      <c r="D968" s="39"/>
      <c r="E968" s="41"/>
      <c r="F968" s="41"/>
    </row>
    <row r="969" spans="1:6">
      <c r="A969" s="16" t="s">
        <v>1033</v>
      </c>
      <c r="B969" s="42" t="s">
        <v>309</v>
      </c>
      <c r="C969" s="133" t="str">
        <f>IF(OR(ISNUMBER(SEARCH('[1]Lookup for use classification'!$B$1,B969)),ISNUMBER(SEARCH('[1]Lookup for use classification'!$C$1,B969)),ISNUMBER(SEARCH('[1]Lookup for use classification'!$D$1,B969)),ISNUMBER(SEARCH('[1]Lookup for use classification'!$E$1,B969))),'[1]Lookup for use classification'!$A$1,IF(ISNUMBER(SEARCH('[1]Lookup for use classification'!$B$2,B969)),'[1]Lookup for use classification'!$A$2,IF(ISNUMBER(SEARCH('[1]Lookup for use classification'!$B$3,B969)),'[1]Lookup for use classification'!$A$3,IF(OR(ISNUMBER(SEARCH('[1]Lookup for use classification'!$B$4,B969)),ISNUMBER(SEARCH('[1]Lookup for use classification'!$C$4,B969)),ISNUMBER(SEARCH('[1]Lookup for use classification'!$D$4,B969)),ISNUMBER(SEARCH('[1]Lookup for use classification'!$E$4,B969))),'[1]Lookup for use classification'!$A$4,IF(OR(ISNUMBER(SEARCH('[1]Lookup for use classification'!$B$5,B969)),ISNUMBER(SEARCH('[1]Lookup for use classification'!$C$5,B969)),ISNUMBER(SEARCH('[1]Lookup for use classification'!$D$5,B969))),'[1]Lookup for use classification'!$A$5,IF(OR(ISNUMBER(SEARCH('[1]Lookup for use classification'!$B$7,B969)),ISNUMBER(SEARCH('[1]Lookup for use classification'!$C$7,B969)),ISNUMBER(SEARCH('[1]Lookup for use classification'!$D$7,B969))),'[1]Lookup for use classification'!$A$7,IF(OR(ISNUMBER(SEARCH('[1]Lookup for use classification'!$B$9,B969)),ISNUMBER(SEARCH('[1]Lookup for use classification'!$C$9,B969)),ISNUMBER(SEARCH('[1]Lookup for use classification'!$D$9,B969)),ISNUMBER(SEARCH('[1]Lookup for use classification'!$E$9,B969)),ISNUMBER(SEARCH('[1]Lookup for use classification'!$F$9,B969)),ISNUMBER(SEARCH('[1]Lookup for use classification'!$G$9,B969)),ISNUMBER(SEARCH('[1]Lookup for use classification'!$H$9,B969)),ISNUMBER(SEARCH('[1]Lookup for use classification'!$I$9,B969)),ISNUMBER(SEARCH('[1]Lookup for use classification'!$J$9,B969)),ISNUMBER(SEARCH('[1]Lookup for use classification'!$K$9,B969))),'[1]Lookup for use classification'!$A$9,IF(OR(ISNUMBER(SEARCH('[1]Lookup for use classification'!$B$10,B969)),ISNUMBER(SEARCH('[1]Lookup for use classification'!$C$10,B969)),ISNUMBER(SEARCH('[1]Lookup for use classification'!$D$10,B969)),ISNUMBER(SEARCH('[1]Lookup for use classification'!$E$10,B969)),ISNUMBER(SEARCH('[1]Lookup for use classification'!$F$10,B969)),ISNUMBER(SEARCH('[1]Lookup for use classification'!$G$10,B969))),'[1]Lookup for use classification'!$A$10,IF(OR(ISNUMBER(SEARCH('[1]Lookup for use classification'!$B$11,B969)),ISNUMBER(SEARCH('[1]Lookup for use classification'!$C$11,B969))),'[1]Lookup for use classification'!$A$11,IF(OR(ISNUMBER(SEARCH('[1]Lookup for use classification'!$B$12,B969)),ISNUMBER(SEARCH('[1]Lookup for use classification'!$C$12,B969))),'[1]Lookup for use classification'!$A$12,IF(OR(ISNUMBER(SEARCH('[1]Lookup for use classification'!$B$13,B969)),ISNUMBER(SEARCH('[1]Lookup for use classification'!$C$13,B969)),ISNUMBER(SEARCH('[1]Lookup for use classification'!$D$13,B969)),,ISNUMBER(SEARCH('[1]Lookup for use classification'!$C$13,B969)),ISNUMBER(SEARCH('[1]Lookup for use classification'!$E$13,B969))),'[1]Lookup for use classification'!$A$13,IF(OR(ISNUMBER(SEARCH('[1]Lookup for use classification'!$B$14,B969)),ISNUMBER(SEARCH('[1]Lookup for use classification'!$C$14,B969))),'[1]Lookup for use classification'!$A$14,"Other"))))))))))))</f>
        <v>Other</v>
      </c>
      <c r="D969" s="43">
        <v>480</v>
      </c>
      <c r="E969" s="40"/>
      <c r="F969" s="40"/>
    </row>
    <row r="970" spans="1:6">
      <c r="A970" s="16" t="s">
        <v>1033</v>
      </c>
      <c r="B970" s="38" t="s">
        <v>1026</v>
      </c>
      <c r="C970" s="133" t="str">
        <f>IF(OR(ISNUMBER(SEARCH('[1]Lookup for use classification'!$B$1,B970)),ISNUMBER(SEARCH('[1]Lookup for use classification'!$C$1,B970)),ISNUMBER(SEARCH('[1]Lookup for use classification'!$D$1,B970)),ISNUMBER(SEARCH('[1]Lookup for use classification'!$E$1,B970))),'[1]Lookup for use classification'!$A$1,IF(ISNUMBER(SEARCH('[1]Lookup for use classification'!$B$2,B970)),'[1]Lookup for use classification'!$A$2,IF(ISNUMBER(SEARCH('[1]Lookup for use classification'!$B$3,B970)),'[1]Lookup for use classification'!$A$3,IF(OR(ISNUMBER(SEARCH('[1]Lookup for use classification'!$B$4,B970)),ISNUMBER(SEARCH('[1]Lookup for use classification'!$C$4,B970)),ISNUMBER(SEARCH('[1]Lookup for use classification'!$D$4,B970)),ISNUMBER(SEARCH('[1]Lookup for use classification'!$E$4,B970))),'[1]Lookup for use classification'!$A$4,IF(OR(ISNUMBER(SEARCH('[1]Lookup for use classification'!$B$5,B970)),ISNUMBER(SEARCH('[1]Lookup for use classification'!$C$5,B970)),ISNUMBER(SEARCH('[1]Lookup for use classification'!$D$5,B970))),'[1]Lookup for use classification'!$A$5,IF(OR(ISNUMBER(SEARCH('[1]Lookup for use classification'!$B$7,B970)),ISNUMBER(SEARCH('[1]Lookup for use classification'!$C$7,B970)),ISNUMBER(SEARCH('[1]Lookup for use classification'!$D$7,B970))),'[1]Lookup for use classification'!$A$7,IF(OR(ISNUMBER(SEARCH('[1]Lookup for use classification'!$B$9,B970)),ISNUMBER(SEARCH('[1]Lookup for use classification'!$C$9,B970)),ISNUMBER(SEARCH('[1]Lookup for use classification'!$D$9,B970)),ISNUMBER(SEARCH('[1]Lookup for use classification'!$E$9,B970)),ISNUMBER(SEARCH('[1]Lookup for use classification'!$F$9,B970)),ISNUMBER(SEARCH('[1]Lookup for use classification'!$G$9,B970)),ISNUMBER(SEARCH('[1]Lookup for use classification'!$H$9,B970)),ISNUMBER(SEARCH('[1]Lookup for use classification'!$I$9,B970)),ISNUMBER(SEARCH('[1]Lookup for use classification'!$J$9,B970)),ISNUMBER(SEARCH('[1]Lookup for use classification'!$K$9,B970))),'[1]Lookup for use classification'!$A$9,IF(OR(ISNUMBER(SEARCH('[1]Lookup for use classification'!$B$10,B970)),ISNUMBER(SEARCH('[1]Lookup for use classification'!$C$10,B970)),ISNUMBER(SEARCH('[1]Lookup for use classification'!$D$10,B970)),ISNUMBER(SEARCH('[1]Lookup for use classification'!$E$10,B970)),ISNUMBER(SEARCH('[1]Lookup for use classification'!$F$10,B970)),ISNUMBER(SEARCH('[1]Lookup for use classification'!$G$10,B970))),'[1]Lookup for use classification'!$A$10,IF(OR(ISNUMBER(SEARCH('[1]Lookup for use classification'!$B$11,B970)),ISNUMBER(SEARCH('[1]Lookup for use classification'!$C$11,B970))),'[1]Lookup for use classification'!$A$11,IF(OR(ISNUMBER(SEARCH('[1]Lookup for use classification'!$B$12,B970)),ISNUMBER(SEARCH('[1]Lookup for use classification'!$C$12,B970))),'[1]Lookup for use classification'!$A$12,IF(OR(ISNUMBER(SEARCH('[1]Lookup for use classification'!$B$13,B970)),ISNUMBER(SEARCH('[1]Lookup for use classification'!$C$13,B970)),ISNUMBER(SEARCH('[1]Lookup for use classification'!$D$13,B970)),,ISNUMBER(SEARCH('[1]Lookup for use classification'!$C$13,B970)),ISNUMBER(SEARCH('[1]Lookup for use classification'!$E$13,B970))),'[1]Lookup for use classification'!$A$13,IF(OR(ISNUMBER(SEARCH('[1]Lookup for use classification'!$B$14,B970)),ISNUMBER(SEARCH('[1]Lookup for use classification'!$C$14,B970))),'[1]Lookup for use classification'!$A$14,"Other"))))))))))))</f>
        <v>Retail - Other</v>
      </c>
      <c r="D970" s="39"/>
      <c r="E970" s="41"/>
      <c r="F970" s="40"/>
    </row>
    <row r="971" spans="1:6">
      <c r="A971" s="16" t="s">
        <v>1033</v>
      </c>
      <c r="B971" s="38" t="s">
        <v>1027</v>
      </c>
      <c r="C971" s="133" t="str">
        <f>IF(OR(ISNUMBER(SEARCH('[1]Lookup for use classification'!$B$1,B971)),ISNUMBER(SEARCH('[1]Lookup for use classification'!$C$1,B971)),ISNUMBER(SEARCH('[1]Lookup for use classification'!$D$1,B971)),ISNUMBER(SEARCH('[1]Lookup for use classification'!$E$1,B971))),'[1]Lookup for use classification'!$A$1,IF(ISNUMBER(SEARCH('[1]Lookup for use classification'!$B$2,B971)),'[1]Lookup for use classification'!$A$2,IF(ISNUMBER(SEARCH('[1]Lookup for use classification'!$B$3,B971)),'[1]Lookup for use classification'!$A$3,IF(OR(ISNUMBER(SEARCH('[1]Lookup for use classification'!$B$4,B971)),ISNUMBER(SEARCH('[1]Lookup for use classification'!$C$4,B971)),ISNUMBER(SEARCH('[1]Lookup for use classification'!$D$4,B971)),ISNUMBER(SEARCH('[1]Lookup for use classification'!$E$4,B971))),'[1]Lookup for use classification'!$A$4,IF(OR(ISNUMBER(SEARCH('[1]Lookup for use classification'!$B$5,B971)),ISNUMBER(SEARCH('[1]Lookup for use classification'!$C$5,B971)),ISNUMBER(SEARCH('[1]Lookup for use classification'!$D$5,B971))),'[1]Lookup for use classification'!$A$5,IF(OR(ISNUMBER(SEARCH('[1]Lookup for use classification'!$B$7,B971)),ISNUMBER(SEARCH('[1]Lookup for use classification'!$C$7,B971)),ISNUMBER(SEARCH('[1]Lookup for use classification'!$D$7,B971))),'[1]Lookup for use classification'!$A$7,IF(OR(ISNUMBER(SEARCH('[1]Lookup for use classification'!$B$9,B971)),ISNUMBER(SEARCH('[1]Lookup for use classification'!$C$9,B971)),ISNUMBER(SEARCH('[1]Lookup for use classification'!$D$9,B971)),ISNUMBER(SEARCH('[1]Lookup for use classification'!$E$9,B971)),ISNUMBER(SEARCH('[1]Lookup for use classification'!$F$9,B971)),ISNUMBER(SEARCH('[1]Lookup for use classification'!$G$9,B971)),ISNUMBER(SEARCH('[1]Lookup for use classification'!$H$9,B971)),ISNUMBER(SEARCH('[1]Lookup for use classification'!$I$9,B971)),ISNUMBER(SEARCH('[1]Lookup for use classification'!$J$9,B971)),ISNUMBER(SEARCH('[1]Lookup for use classification'!$K$9,B971))),'[1]Lookup for use classification'!$A$9,IF(OR(ISNUMBER(SEARCH('[1]Lookup for use classification'!$B$10,B971)),ISNUMBER(SEARCH('[1]Lookup for use classification'!$C$10,B971)),ISNUMBER(SEARCH('[1]Lookup for use classification'!$D$10,B971)),ISNUMBER(SEARCH('[1]Lookup for use classification'!$E$10,B971)),ISNUMBER(SEARCH('[1]Lookup for use classification'!$F$10,B971)),ISNUMBER(SEARCH('[1]Lookup for use classification'!$G$10,B971))),'[1]Lookup for use classification'!$A$10,IF(OR(ISNUMBER(SEARCH('[1]Lookup for use classification'!$B$11,B971)),ISNUMBER(SEARCH('[1]Lookup for use classification'!$C$11,B971))),'[1]Lookup for use classification'!$A$11,IF(OR(ISNUMBER(SEARCH('[1]Lookup for use classification'!$B$12,B971)),ISNUMBER(SEARCH('[1]Lookup for use classification'!$C$12,B971))),'[1]Lookup for use classification'!$A$12,IF(OR(ISNUMBER(SEARCH('[1]Lookup for use classification'!$B$13,B971)),ISNUMBER(SEARCH('[1]Lookup for use classification'!$C$13,B971)),ISNUMBER(SEARCH('[1]Lookup for use classification'!$D$13,B971)),,ISNUMBER(SEARCH('[1]Lookup for use classification'!$C$13,B971)),ISNUMBER(SEARCH('[1]Lookup for use classification'!$E$13,B971))),'[1]Lookup for use classification'!$A$13,IF(OR(ISNUMBER(SEARCH('[1]Lookup for use classification'!$B$14,B971)),ISNUMBER(SEARCH('[1]Lookup for use classification'!$C$14,B971))),'[1]Lookup for use classification'!$A$14,"Other"))))))))))))</f>
        <v>Retail - Other</v>
      </c>
      <c r="D971" s="39"/>
      <c r="E971" s="41"/>
      <c r="F971" s="40"/>
    </row>
    <row r="972" spans="1:6">
      <c r="A972" s="16" t="s">
        <v>1033</v>
      </c>
      <c r="B972" s="38" t="s">
        <v>410</v>
      </c>
      <c r="C972" s="133" t="str">
        <f>IF(OR(ISNUMBER(SEARCH('[1]Lookup for use classification'!$B$1,B972)),ISNUMBER(SEARCH('[1]Lookup for use classification'!$C$1,B972)),ISNUMBER(SEARCH('[1]Lookup for use classification'!$D$1,B972)),ISNUMBER(SEARCH('[1]Lookup for use classification'!$E$1,B972))),'[1]Lookup for use classification'!$A$1,IF(ISNUMBER(SEARCH('[1]Lookup for use classification'!$B$2,B972)),'[1]Lookup for use classification'!$A$2,IF(ISNUMBER(SEARCH('[1]Lookup for use classification'!$B$3,B972)),'[1]Lookup for use classification'!$A$3,IF(OR(ISNUMBER(SEARCH('[1]Lookup for use classification'!$B$4,B972)),ISNUMBER(SEARCH('[1]Lookup for use classification'!$C$4,B972)),ISNUMBER(SEARCH('[1]Lookup for use classification'!$D$4,B972)),ISNUMBER(SEARCH('[1]Lookup for use classification'!$E$4,B972))),'[1]Lookup for use classification'!$A$4,IF(OR(ISNUMBER(SEARCH('[1]Lookup for use classification'!$B$5,B972)),ISNUMBER(SEARCH('[1]Lookup for use classification'!$C$5,B972)),ISNUMBER(SEARCH('[1]Lookup for use classification'!$D$5,B972))),'[1]Lookup for use classification'!$A$5,IF(OR(ISNUMBER(SEARCH('[1]Lookup for use classification'!$B$7,B972)),ISNUMBER(SEARCH('[1]Lookup for use classification'!$C$7,B972)),ISNUMBER(SEARCH('[1]Lookup for use classification'!$D$7,B972))),'[1]Lookup for use classification'!$A$7,IF(OR(ISNUMBER(SEARCH('[1]Lookup for use classification'!$B$9,B972)),ISNUMBER(SEARCH('[1]Lookup for use classification'!$C$9,B972)),ISNUMBER(SEARCH('[1]Lookup for use classification'!$D$9,B972)),ISNUMBER(SEARCH('[1]Lookup for use classification'!$E$9,B972)),ISNUMBER(SEARCH('[1]Lookup for use classification'!$F$9,B972)),ISNUMBER(SEARCH('[1]Lookup for use classification'!$G$9,B972)),ISNUMBER(SEARCH('[1]Lookup for use classification'!$H$9,B972)),ISNUMBER(SEARCH('[1]Lookup for use classification'!$I$9,B972)),ISNUMBER(SEARCH('[1]Lookup for use classification'!$J$9,B972)),ISNUMBER(SEARCH('[1]Lookup for use classification'!$K$9,B972))),'[1]Lookup for use classification'!$A$9,IF(OR(ISNUMBER(SEARCH('[1]Lookup for use classification'!$B$10,B972)),ISNUMBER(SEARCH('[1]Lookup for use classification'!$C$10,B972)),ISNUMBER(SEARCH('[1]Lookup for use classification'!$D$10,B972)),ISNUMBER(SEARCH('[1]Lookup for use classification'!$E$10,B972)),ISNUMBER(SEARCH('[1]Lookup for use classification'!$F$10,B972)),ISNUMBER(SEARCH('[1]Lookup for use classification'!$G$10,B972))),'[1]Lookup for use classification'!$A$10,IF(OR(ISNUMBER(SEARCH('[1]Lookup for use classification'!$B$11,B972)),ISNUMBER(SEARCH('[1]Lookup for use classification'!$C$11,B972))),'[1]Lookup for use classification'!$A$11,IF(OR(ISNUMBER(SEARCH('[1]Lookup for use classification'!$B$12,B972)),ISNUMBER(SEARCH('[1]Lookup for use classification'!$C$12,B972))),'[1]Lookup for use classification'!$A$12,IF(OR(ISNUMBER(SEARCH('[1]Lookup for use classification'!$B$13,B972)),ISNUMBER(SEARCH('[1]Lookup for use classification'!$C$13,B972)),ISNUMBER(SEARCH('[1]Lookup for use classification'!$D$13,B972)),,ISNUMBER(SEARCH('[1]Lookup for use classification'!$C$13,B972)),ISNUMBER(SEARCH('[1]Lookup for use classification'!$E$13,B972))),'[1]Lookup for use classification'!$A$13,IF(OR(ISNUMBER(SEARCH('[1]Lookup for use classification'!$B$14,B972)),ISNUMBER(SEARCH('[1]Lookup for use classification'!$C$14,B972))),'[1]Lookup for use classification'!$A$14,"Other"))))))))))))</f>
        <v>Other</v>
      </c>
      <c r="D972" s="39">
        <v>1040</v>
      </c>
      <c r="E972" s="41"/>
      <c r="F972" s="41"/>
    </row>
    <row r="973" spans="1:6">
      <c r="A973" s="16" t="s">
        <v>1033</v>
      </c>
      <c r="B973" s="42" t="s">
        <v>1028</v>
      </c>
      <c r="C973" s="133" t="str">
        <f>IF(OR(ISNUMBER(SEARCH('[1]Lookup for use classification'!$B$1,B973)),ISNUMBER(SEARCH('[1]Lookup for use classification'!$C$1,B973)),ISNUMBER(SEARCH('[1]Lookup for use classification'!$D$1,B973)),ISNUMBER(SEARCH('[1]Lookup for use classification'!$E$1,B973))),'[1]Lookup for use classification'!$A$1,IF(ISNUMBER(SEARCH('[1]Lookup for use classification'!$B$2,B973)),'[1]Lookup for use classification'!$A$2,IF(ISNUMBER(SEARCH('[1]Lookup for use classification'!$B$3,B973)),'[1]Lookup for use classification'!$A$3,IF(OR(ISNUMBER(SEARCH('[1]Lookup for use classification'!$B$4,B973)),ISNUMBER(SEARCH('[1]Lookup for use classification'!$C$4,B973)),ISNUMBER(SEARCH('[1]Lookup for use classification'!$D$4,B973)),ISNUMBER(SEARCH('[1]Lookup for use classification'!$E$4,B973))),'[1]Lookup for use classification'!$A$4,IF(OR(ISNUMBER(SEARCH('[1]Lookup for use classification'!$B$5,B973)),ISNUMBER(SEARCH('[1]Lookup for use classification'!$C$5,B973)),ISNUMBER(SEARCH('[1]Lookup for use classification'!$D$5,B973))),'[1]Lookup for use classification'!$A$5,IF(OR(ISNUMBER(SEARCH('[1]Lookup for use classification'!$B$7,B973)),ISNUMBER(SEARCH('[1]Lookup for use classification'!$C$7,B973)),ISNUMBER(SEARCH('[1]Lookup for use classification'!$D$7,B973))),'[1]Lookup for use classification'!$A$7,IF(OR(ISNUMBER(SEARCH('[1]Lookup for use classification'!$B$9,B973)),ISNUMBER(SEARCH('[1]Lookup for use classification'!$C$9,B973)),ISNUMBER(SEARCH('[1]Lookup for use classification'!$D$9,B973)),ISNUMBER(SEARCH('[1]Lookup for use classification'!$E$9,B973)),ISNUMBER(SEARCH('[1]Lookup for use classification'!$F$9,B973)),ISNUMBER(SEARCH('[1]Lookup for use classification'!$G$9,B973)),ISNUMBER(SEARCH('[1]Lookup for use classification'!$H$9,B973)),ISNUMBER(SEARCH('[1]Lookup for use classification'!$I$9,B973)),ISNUMBER(SEARCH('[1]Lookup for use classification'!$J$9,B973)),ISNUMBER(SEARCH('[1]Lookup for use classification'!$K$9,B973))),'[1]Lookup for use classification'!$A$9,IF(OR(ISNUMBER(SEARCH('[1]Lookup for use classification'!$B$10,B973)),ISNUMBER(SEARCH('[1]Lookup for use classification'!$C$10,B973)),ISNUMBER(SEARCH('[1]Lookup for use classification'!$D$10,B973)),ISNUMBER(SEARCH('[1]Lookup for use classification'!$E$10,B973)),ISNUMBER(SEARCH('[1]Lookup for use classification'!$F$10,B973)),ISNUMBER(SEARCH('[1]Lookup for use classification'!$G$10,B973))),'[1]Lookup for use classification'!$A$10,IF(OR(ISNUMBER(SEARCH('[1]Lookup for use classification'!$B$11,B973)),ISNUMBER(SEARCH('[1]Lookup for use classification'!$C$11,B973))),'[1]Lookup for use classification'!$A$11,IF(OR(ISNUMBER(SEARCH('[1]Lookup for use classification'!$B$12,B973)),ISNUMBER(SEARCH('[1]Lookup for use classification'!$C$12,B973))),'[1]Lookup for use classification'!$A$12,IF(OR(ISNUMBER(SEARCH('[1]Lookup for use classification'!$B$13,B973)),ISNUMBER(SEARCH('[1]Lookup for use classification'!$C$13,B973)),ISNUMBER(SEARCH('[1]Lookup for use classification'!$D$13,B973)),,ISNUMBER(SEARCH('[1]Lookup for use classification'!$C$13,B973)),ISNUMBER(SEARCH('[1]Lookup for use classification'!$E$13,B973))),'[1]Lookup for use classification'!$A$13,IF(OR(ISNUMBER(SEARCH('[1]Lookup for use classification'!$B$14,B973)),ISNUMBER(SEARCH('[1]Lookup for use classification'!$C$14,B973))),'[1]Lookup for use classification'!$A$14,"Other"))))))))))))</f>
        <v>Public Assembly</v>
      </c>
      <c r="D973" s="43"/>
      <c r="E973" s="40"/>
      <c r="F973" s="40"/>
    </row>
    <row r="974" spans="1:6">
      <c r="A974" s="16" t="s">
        <v>1033</v>
      </c>
      <c r="B974" s="38" t="s">
        <v>252</v>
      </c>
      <c r="C974" s="133" t="str">
        <f>IF(OR(ISNUMBER(SEARCH('[1]Lookup for use classification'!$B$1,B974)),ISNUMBER(SEARCH('[1]Lookup for use classification'!$C$1,B974)),ISNUMBER(SEARCH('[1]Lookup for use classification'!$D$1,B974)),ISNUMBER(SEARCH('[1]Lookup for use classification'!$E$1,B974))),'[1]Lookup for use classification'!$A$1,IF(ISNUMBER(SEARCH('[1]Lookup for use classification'!$B$2,B974)),'[1]Lookup for use classification'!$A$2,IF(ISNUMBER(SEARCH('[1]Lookup for use classification'!$B$3,B974)),'[1]Lookup for use classification'!$A$3,IF(OR(ISNUMBER(SEARCH('[1]Lookup for use classification'!$B$4,B974)),ISNUMBER(SEARCH('[1]Lookup for use classification'!$C$4,B974)),ISNUMBER(SEARCH('[1]Lookup for use classification'!$D$4,B974)),ISNUMBER(SEARCH('[1]Lookup for use classification'!$E$4,B974))),'[1]Lookup for use classification'!$A$4,IF(OR(ISNUMBER(SEARCH('[1]Lookup for use classification'!$B$5,B974)),ISNUMBER(SEARCH('[1]Lookup for use classification'!$C$5,B974)),ISNUMBER(SEARCH('[1]Lookup for use classification'!$D$5,B974))),'[1]Lookup for use classification'!$A$5,IF(OR(ISNUMBER(SEARCH('[1]Lookup for use classification'!$B$7,B974)),ISNUMBER(SEARCH('[1]Lookup for use classification'!$C$7,B974)),ISNUMBER(SEARCH('[1]Lookup for use classification'!$D$7,B974))),'[1]Lookup for use classification'!$A$7,IF(OR(ISNUMBER(SEARCH('[1]Lookup for use classification'!$B$9,B974)),ISNUMBER(SEARCH('[1]Lookup for use classification'!$C$9,B974)),ISNUMBER(SEARCH('[1]Lookup for use classification'!$D$9,B974)),ISNUMBER(SEARCH('[1]Lookup for use classification'!$E$9,B974)),ISNUMBER(SEARCH('[1]Lookup for use classification'!$F$9,B974)),ISNUMBER(SEARCH('[1]Lookup for use classification'!$G$9,B974)),ISNUMBER(SEARCH('[1]Lookup for use classification'!$H$9,B974)),ISNUMBER(SEARCH('[1]Lookup for use classification'!$I$9,B974)),ISNUMBER(SEARCH('[1]Lookup for use classification'!$J$9,B974)),ISNUMBER(SEARCH('[1]Lookup for use classification'!$K$9,B974))),'[1]Lookup for use classification'!$A$9,IF(OR(ISNUMBER(SEARCH('[1]Lookup for use classification'!$B$10,B974)),ISNUMBER(SEARCH('[1]Lookup for use classification'!$C$10,B974)),ISNUMBER(SEARCH('[1]Lookup for use classification'!$D$10,B974)),ISNUMBER(SEARCH('[1]Lookup for use classification'!$E$10,B974)),ISNUMBER(SEARCH('[1]Lookup for use classification'!$F$10,B974)),ISNUMBER(SEARCH('[1]Lookup for use classification'!$G$10,B974))),'[1]Lookup for use classification'!$A$10,IF(OR(ISNUMBER(SEARCH('[1]Lookup for use classification'!$B$11,B974)),ISNUMBER(SEARCH('[1]Lookup for use classification'!$C$11,B974))),'[1]Lookup for use classification'!$A$11,IF(OR(ISNUMBER(SEARCH('[1]Lookup for use classification'!$B$12,B974)),ISNUMBER(SEARCH('[1]Lookup for use classification'!$C$12,B974))),'[1]Lookup for use classification'!$A$12,IF(OR(ISNUMBER(SEARCH('[1]Lookup for use classification'!$B$13,B974)),ISNUMBER(SEARCH('[1]Lookup for use classification'!$C$13,B974)),ISNUMBER(SEARCH('[1]Lookup for use classification'!$D$13,B974)),,ISNUMBER(SEARCH('[1]Lookup for use classification'!$C$13,B974)),ISNUMBER(SEARCH('[1]Lookup for use classification'!$E$13,B974))),'[1]Lookup for use classification'!$A$13,IF(OR(ISNUMBER(SEARCH('[1]Lookup for use classification'!$B$14,B974)),ISNUMBER(SEARCH('[1]Lookup for use classification'!$C$14,B974))),'[1]Lookup for use classification'!$A$14,"Other"))))))))))))</f>
        <v>Warehousing</v>
      </c>
      <c r="D974" s="39">
        <v>320</v>
      </c>
      <c r="E974" s="41"/>
      <c r="F974" s="41"/>
    </row>
    <row r="975" spans="1:6">
      <c r="A975" s="16" t="s">
        <v>1033</v>
      </c>
      <c r="B975" s="38" t="s">
        <v>1029</v>
      </c>
      <c r="C975" s="133" t="str">
        <f>IF(OR(ISNUMBER(SEARCH('[1]Lookup for use classification'!$B$1,B975)),ISNUMBER(SEARCH('[1]Lookup for use classification'!$C$1,B975)),ISNUMBER(SEARCH('[1]Lookup for use classification'!$D$1,B975)),ISNUMBER(SEARCH('[1]Lookup for use classification'!$E$1,B975))),'[1]Lookup for use classification'!$A$1,IF(ISNUMBER(SEARCH('[1]Lookup for use classification'!$B$2,B975)),'[1]Lookup for use classification'!$A$2,IF(ISNUMBER(SEARCH('[1]Lookup for use classification'!$B$3,B975)),'[1]Lookup for use classification'!$A$3,IF(OR(ISNUMBER(SEARCH('[1]Lookup for use classification'!$B$4,B975)),ISNUMBER(SEARCH('[1]Lookup for use classification'!$C$4,B975)),ISNUMBER(SEARCH('[1]Lookup for use classification'!$D$4,B975)),ISNUMBER(SEARCH('[1]Lookup for use classification'!$E$4,B975))),'[1]Lookup for use classification'!$A$4,IF(OR(ISNUMBER(SEARCH('[1]Lookup for use classification'!$B$5,B975)),ISNUMBER(SEARCH('[1]Lookup for use classification'!$C$5,B975)),ISNUMBER(SEARCH('[1]Lookup for use classification'!$D$5,B975))),'[1]Lookup for use classification'!$A$5,IF(OR(ISNUMBER(SEARCH('[1]Lookup for use classification'!$B$7,B975)),ISNUMBER(SEARCH('[1]Lookup for use classification'!$C$7,B975)),ISNUMBER(SEARCH('[1]Lookup for use classification'!$D$7,B975))),'[1]Lookup for use classification'!$A$7,IF(OR(ISNUMBER(SEARCH('[1]Lookup for use classification'!$B$9,B975)),ISNUMBER(SEARCH('[1]Lookup for use classification'!$C$9,B975)),ISNUMBER(SEARCH('[1]Lookup for use classification'!$D$9,B975)),ISNUMBER(SEARCH('[1]Lookup for use classification'!$E$9,B975)),ISNUMBER(SEARCH('[1]Lookup for use classification'!$F$9,B975)),ISNUMBER(SEARCH('[1]Lookup for use classification'!$G$9,B975)),ISNUMBER(SEARCH('[1]Lookup for use classification'!$H$9,B975)),ISNUMBER(SEARCH('[1]Lookup for use classification'!$I$9,B975)),ISNUMBER(SEARCH('[1]Lookup for use classification'!$J$9,B975)),ISNUMBER(SEARCH('[1]Lookup for use classification'!$K$9,B975))),'[1]Lookup for use classification'!$A$9,IF(OR(ISNUMBER(SEARCH('[1]Lookup for use classification'!$B$10,B975)),ISNUMBER(SEARCH('[1]Lookup for use classification'!$C$10,B975)),ISNUMBER(SEARCH('[1]Lookup for use classification'!$D$10,B975)),ISNUMBER(SEARCH('[1]Lookup for use classification'!$E$10,B975)),ISNUMBER(SEARCH('[1]Lookup for use classification'!$F$10,B975)),ISNUMBER(SEARCH('[1]Lookup for use classification'!$G$10,B975))),'[1]Lookup for use classification'!$A$10,IF(OR(ISNUMBER(SEARCH('[1]Lookup for use classification'!$B$11,B975)),ISNUMBER(SEARCH('[1]Lookup for use classification'!$C$11,B975))),'[1]Lookup for use classification'!$A$11,IF(OR(ISNUMBER(SEARCH('[1]Lookup for use classification'!$B$12,B975)),ISNUMBER(SEARCH('[1]Lookup for use classification'!$C$12,B975))),'[1]Lookup for use classification'!$A$12,IF(OR(ISNUMBER(SEARCH('[1]Lookup for use classification'!$B$13,B975)),ISNUMBER(SEARCH('[1]Lookup for use classification'!$C$13,B975)),ISNUMBER(SEARCH('[1]Lookup for use classification'!$D$13,B975)),,ISNUMBER(SEARCH('[1]Lookup for use classification'!$C$13,B975)),ISNUMBER(SEARCH('[1]Lookup for use classification'!$E$13,B975))),'[1]Lookup for use classification'!$A$13,IF(OR(ISNUMBER(SEARCH('[1]Lookup for use classification'!$B$14,B975)),ISNUMBER(SEARCH('[1]Lookup for use classification'!$C$14,B975))),'[1]Lookup for use classification'!$A$14,"Other"))))))))))))</f>
        <v>Warehousing</v>
      </c>
      <c r="D975" s="39">
        <v>768</v>
      </c>
      <c r="E975" s="41"/>
      <c r="F975" s="41"/>
    </row>
    <row r="976" spans="1:6">
      <c r="A976" s="16" t="s">
        <v>1033</v>
      </c>
      <c r="B976" s="38" t="s">
        <v>1030</v>
      </c>
      <c r="C976" s="133" t="str">
        <f>IF(OR(ISNUMBER(SEARCH('[1]Lookup for use classification'!$B$1,B976)),ISNUMBER(SEARCH('[1]Lookup for use classification'!$C$1,B976)),ISNUMBER(SEARCH('[1]Lookup for use classification'!$D$1,B976)),ISNUMBER(SEARCH('[1]Lookup for use classification'!$E$1,B976))),'[1]Lookup for use classification'!$A$1,IF(ISNUMBER(SEARCH('[1]Lookup for use classification'!$B$2,B976)),'[1]Lookup for use classification'!$A$2,IF(ISNUMBER(SEARCH('[1]Lookup for use classification'!$B$3,B976)),'[1]Lookup for use classification'!$A$3,IF(OR(ISNUMBER(SEARCH('[1]Lookup for use classification'!$B$4,B976)),ISNUMBER(SEARCH('[1]Lookup for use classification'!$C$4,B976)),ISNUMBER(SEARCH('[1]Lookup for use classification'!$D$4,B976)),ISNUMBER(SEARCH('[1]Lookup for use classification'!$E$4,B976))),'[1]Lookup for use classification'!$A$4,IF(OR(ISNUMBER(SEARCH('[1]Lookup for use classification'!$B$5,B976)),ISNUMBER(SEARCH('[1]Lookup for use classification'!$C$5,B976)),ISNUMBER(SEARCH('[1]Lookup for use classification'!$D$5,B976))),'[1]Lookup for use classification'!$A$5,IF(OR(ISNUMBER(SEARCH('[1]Lookup for use classification'!$B$7,B976)),ISNUMBER(SEARCH('[1]Lookup for use classification'!$C$7,B976)),ISNUMBER(SEARCH('[1]Lookup for use classification'!$D$7,B976))),'[1]Lookup for use classification'!$A$7,IF(OR(ISNUMBER(SEARCH('[1]Lookup for use classification'!$B$9,B976)),ISNUMBER(SEARCH('[1]Lookup for use classification'!$C$9,B976)),ISNUMBER(SEARCH('[1]Lookup for use classification'!$D$9,B976)),ISNUMBER(SEARCH('[1]Lookup for use classification'!$E$9,B976)),ISNUMBER(SEARCH('[1]Lookup for use classification'!$F$9,B976)),ISNUMBER(SEARCH('[1]Lookup for use classification'!$G$9,B976)),ISNUMBER(SEARCH('[1]Lookup for use classification'!$H$9,B976)),ISNUMBER(SEARCH('[1]Lookup for use classification'!$I$9,B976)),ISNUMBER(SEARCH('[1]Lookup for use classification'!$J$9,B976)),ISNUMBER(SEARCH('[1]Lookup for use classification'!$K$9,B976))),'[1]Lookup for use classification'!$A$9,IF(OR(ISNUMBER(SEARCH('[1]Lookup for use classification'!$B$10,B976)),ISNUMBER(SEARCH('[1]Lookup for use classification'!$C$10,B976)),ISNUMBER(SEARCH('[1]Lookup for use classification'!$D$10,B976)),ISNUMBER(SEARCH('[1]Lookup for use classification'!$E$10,B976)),ISNUMBER(SEARCH('[1]Lookup for use classification'!$F$10,B976)),ISNUMBER(SEARCH('[1]Lookup for use classification'!$G$10,B976))),'[1]Lookup for use classification'!$A$10,IF(OR(ISNUMBER(SEARCH('[1]Lookup for use classification'!$B$11,B976)),ISNUMBER(SEARCH('[1]Lookup for use classification'!$C$11,B976))),'[1]Lookup for use classification'!$A$11,IF(OR(ISNUMBER(SEARCH('[1]Lookup for use classification'!$B$12,B976)),ISNUMBER(SEARCH('[1]Lookup for use classification'!$C$12,B976))),'[1]Lookup for use classification'!$A$12,IF(OR(ISNUMBER(SEARCH('[1]Lookup for use classification'!$B$13,B976)),ISNUMBER(SEARCH('[1]Lookup for use classification'!$C$13,B976)),ISNUMBER(SEARCH('[1]Lookup for use classification'!$D$13,B976)),,ISNUMBER(SEARCH('[1]Lookup for use classification'!$C$13,B976)),ISNUMBER(SEARCH('[1]Lookup for use classification'!$E$13,B976))),'[1]Lookup for use classification'!$A$13,IF(OR(ISNUMBER(SEARCH('[1]Lookup for use classification'!$B$14,B976)),ISNUMBER(SEARCH('[1]Lookup for use classification'!$C$14,B976))),'[1]Lookup for use classification'!$A$14,"Other"))))))))))))</f>
        <v>Public Assembly</v>
      </c>
      <c r="D976" s="39"/>
      <c r="E976" s="41"/>
      <c r="F976" s="41" t="s">
        <v>795</v>
      </c>
    </row>
    <row r="977" spans="1:6">
      <c r="A977" s="16" t="s">
        <v>1033</v>
      </c>
      <c r="B977" s="38" t="s">
        <v>153</v>
      </c>
      <c r="C977" s="133" t="str">
        <f>IF(OR(ISNUMBER(SEARCH('[1]Lookup for use classification'!$B$1,B977)),ISNUMBER(SEARCH('[1]Lookup for use classification'!$C$1,B977)),ISNUMBER(SEARCH('[1]Lookup for use classification'!$D$1,B977)),ISNUMBER(SEARCH('[1]Lookup for use classification'!$E$1,B977))),'[1]Lookup for use classification'!$A$1,IF(ISNUMBER(SEARCH('[1]Lookup for use classification'!$B$2,B977)),'[1]Lookup for use classification'!$A$2,IF(ISNUMBER(SEARCH('[1]Lookup for use classification'!$B$3,B977)),'[1]Lookup for use classification'!$A$3,IF(OR(ISNUMBER(SEARCH('[1]Lookup for use classification'!$B$4,B977)),ISNUMBER(SEARCH('[1]Lookup for use classification'!$C$4,B977)),ISNUMBER(SEARCH('[1]Lookup for use classification'!$D$4,B977)),ISNUMBER(SEARCH('[1]Lookup for use classification'!$E$4,B977))),'[1]Lookup for use classification'!$A$4,IF(OR(ISNUMBER(SEARCH('[1]Lookup for use classification'!$B$5,B977)),ISNUMBER(SEARCH('[1]Lookup for use classification'!$C$5,B977)),ISNUMBER(SEARCH('[1]Lookup for use classification'!$D$5,B977))),'[1]Lookup for use classification'!$A$5,IF(OR(ISNUMBER(SEARCH('[1]Lookup for use classification'!$B$7,B977)),ISNUMBER(SEARCH('[1]Lookup for use classification'!$C$7,B977)),ISNUMBER(SEARCH('[1]Lookup for use classification'!$D$7,B977))),'[1]Lookup for use classification'!$A$7,IF(OR(ISNUMBER(SEARCH('[1]Lookup for use classification'!$B$9,B977)),ISNUMBER(SEARCH('[1]Lookup for use classification'!$C$9,B977)),ISNUMBER(SEARCH('[1]Lookup for use classification'!$D$9,B977)),ISNUMBER(SEARCH('[1]Lookup for use classification'!$E$9,B977)),ISNUMBER(SEARCH('[1]Lookup for use classification'!$F$9,B977)),ISNUMBER(SEARCH('[1]Lookup for use classification'!$G$9,B977)),ISNUMBER(SEARCH('[1]Lookup for use classification'!$H$9,B977)),ISNUMBER(SEARCH('[1]Lookup for use classification'!$I$9,B977)),ISNUMBER(SEARCH('[1]Lookup for use classification'!$J$9,B977)),ISNUMBER(SEARCH('[1]Lookup for use classification'!$K$9,B977))),'[1]Lookup for use classification'!$A$9,IF(OR(ISNUMBER(SEARCH('[1]Lookup for use classification'!$B$10,B977)),ISNUMBER(SEARCH('[1]Lookup for use classification'!$C$10,B977)),ISNUMBER(SEARCH('[1]Lookup for use classification'!$D$10,B977)),ISNUMBER(SEARCH('[1]Lookup for use classification'!$E$10,B977)),ISNUMBER(SEARCH('[1]Lookup for use classification'!$F$10,B977)),ISNUMBER(SEARCH('[1]Lookup for use classification'!$G$10,B977))),'[1]Lookup for use classification'!$A$10,IF(OR(ISNUMBER(SEARCH('[1]Lookup for use classification'!$B$11,B977)),ISNUMBER(SEARCH('[1]Lookup for use classification'!$C$11,B977))),'[1]Lookup for use classification'!$A$11,IF(OR(ISNUMBER(SEARCH('[1]Lookup for use classification'!$B$12,B977)),ISNUMBER(SEARCH('[1]Lookup for use classification'!$C$12,B977))),'[1]Lookup for use classification'!$A$12,IF(OR(ISNUMBER(SEARCH('[1]Lookup for use classification'!$B$13,B977)),ISNUMBER(SEARCH('[1]Lookup for use classification'!$C$13,B977)),ISNUMBER(SEARCH('[1]Lookup for use classification'!$D$13,B977)),,ISNUMBER(SEARCH('[1]Lookup for use classification'!$C$13,B977)),ISNUMBER(SEARCH('[1]Lookup for use classification'!$E$13,B977))),'[1]Lookup for use classification'!$A$13,IF(OR(ISNUMBER(SEARCH('[1]Lookup for use classification'!$B$14,B977)),ISNUMBER(SEARCH('[1]Lookup for use classification'!$C$14,B977))),'[1]Lookup for use classification'!$A$14,"Other"))))))))))))</f>
        <v>Office</v>
      </c>
      <c r="D977" s="39">
        <v>1624</v>
      </c>
      <c r="E977" s="41" t="s">
        <v>811</v>
      </c>
      <c r="F977" s="41" t="s">
        <v>795</v>
      </c>
    </row>
    <row r="978" spans="1:6">
      <c r="A978" s="16" t="s">
        <v>1033</v>
      </c>
      <c r="B978" s="38" t="s">
        <v>1031</v>
      </c>
      <c r="C978" s="133" t="str">
        <f>IF(OR(ISNUMBER(SEARCH('[1]Lookup for use classification'!$B$1,B978)),ISNUMBER(SEARCH('[1]Lookup for use classification'!$C$1,B978)),ISNUMBER(SEARCH('[1]Lookup for use classification'!$D$1,B978)),ISNUMBER(SEARCH('[1]Lookup for use classification'!$E$1,B978))),'[1]Lookup for use classification'!$A$1,IF(ISNUMBER(SEARCH('[1]Lookup for use classification'!$B$2,B978)),'[1]Lookup for use classification'!$A$2,IF(ISNUMBER(SEARCH('[1]Lookup for use classification'!$B$3,B978)),'[1]Lookup for use classification'!$A$3,IF(OR(ISNUMBER(SEARCH('[1]Lookup for use classification'!$B$4,B978)),ISNUMBER(SEARCH('[1]Lookup for use classification'!$C$4,B978)),ISNUMBER(SEARCH('[1]Lookup for use classification'!$D$4,B978)),ISNUMBER(SEARCH('[1]Lookup for use classification'!$E$4,B978))),'[1]Lookup for use classification'!$A$4,IF(OR(ISNUMBER(SEARCH('[1]Lookup for use classification'!$B$5,B978)),ISNUMBER(SEARCH('[1]Lookup for use classification'!$C$5,B978)),ISNUMBER(SEARCH('[1]Lookup for use classification'!$D$5,B978))),'[1]Lookup for use classification'!$A$5,IF(OR(ISNUMBER(SEARCH('[1]Lookup for use classification'!$B$7,B978)),ISNUMBER(SEARCH('[1]Lookup for use classification'!$C$7,B978)),ISNUMBER(SEARCH('[1]Lookup for use classification'!$D$7,B978))),'[1]Lookup for use classification'!$A$7,IF(OR(ISNUMBER(SEARCH('[1]Lookup for use classification'!$B$9,B978)),ISNUMBER(SEARCH('[1]Lookup for use classification'!$C$9,B978)),ISNUMBER(SEARCH('[1]Lookup for use classification'!$D$9,B978)),ISNUMBER(SEARCH('[1]Lookup for use classification'!$E$9,B978)),ISNUMBER(SEARCH('[1]Lookup for use classification'!$F$9,B978)),ISNUMBER(SEARCH('[1]Lookup for use classification'!$G$9,B978)),ISNUMBER(SEARCH('[1]Lookup for use classification'!$H$9,B978)),ISNUMBER(SEARCH('[1]Lookup for use classification'!$I$9,B978)),ISNUMBER(SEARCH('[1]Lookup for use classification'!$J$9,B978)),ISNUMBER(SEARCH('[1]Lookup for use classification'!$K$9,B978))),'[1]Lookup for use classification'!$A$9,IF(OR(ISNUMBER(SEARCH('[1]Lookup for use classification'!$B$10,B978)),ISNUMBER(SEARCH('[1]Lookup for use classification'!$C$10,B978)),ISNUMBER(SEARCH('[1]Lookup for use classification'!$D$10,B978)),ISNUMBER(SEARCH('[1]Lookup for use classification'!$E$10,B978)),ISNUMBER(SEARCH('[1]Lookup for use classification'!$F$10,B978)),ISNUMBER(SEARCH('[1]Lookup for use classification'!$G$10,B978))),'[1]Lookup for use classification'!$A$10,IF(OR(ISNUMBER(SEARCH('[1]Lookup for use classification'!$B$11,B978)),ISNUMBER(SEARCH('[1]Lookup for use classification'!$C$11,B978))),'[1]Lookup for use classification'!$A$11,IF(OR(ISNUMBER(SEARCH('[1]Lookup for use classification'!$B$12,B978)),ISNUMBER(SEARCH('[1]Lookup for use classification'!$C$12,B978))),'[1]Lookup for use classification'!$A$12,IF(OR(ISNUMBER(SEARCH('[1]Lookup for use classification'!$B$13,B978)),ISNUMBER(SEARCH('[1]Lookup for use classification'!$C$13,B978)),ISNUMBER(SEARCH('[1]Lookup for use classification'!$D$13,B978)),,ISNUMBER(SEARCH('[1]Lookup for use classification'!$C$13,B978)),ISNUMBER(SEARCH('[1]Lookup for use classification'!$E$13,B978))),'[1]Lookup for use classification'!$A$13,IF(OR(ISNUMBER(SEARCH('[1]Lookup for use classification'!$B$14,B978)),ISNUMBER(SEARCH('[1]Lookup for use classification'!$C$14,B978))),'[1]Lookup for use classification'!$A$14,"Other"))))))))))))</f>
        <v>Water &amp; Sewer</v>
      </c>
      <c r="D978" s="39">
        <v>2048</v>
      </c>
      <c r="E978" s="41" t="s">
        <v>1032</v>
      </c>
      <c r="F978" s="41"/>
    </row>
    <row r="979" spans="1:6">
      <c r="A979" s="16" t="s">
        <v>1390</v>
      </c>
      <c r="B979" s="26" t="s">
        <v>1370</v>
      </c>
      <c r="C979" s="133" t="str">
        <f>IF(OR(ISNUMBER(SEARCH('[1]Lookup for use classification'!$B$1,B979)),ISNUMBER(SEARCH('[1]Lookup for use classification'!$C$1,B979)),ISNUMBER(SEARCH('[1]Lookup for use classification'!$D$1,B979)),ISNUMBER(SEARCH('[1]Lookup for use classification'!$E$1,B979))),'[1]Lookup for use classification'!$A$1,IF(ISNUMBER(SEARCH('[1]Lookup for use classification'!$B$2,B979)),'[1]Lookup for use classification'!$A$2,IF(ISNUMBER(SEARCH('[1]Lookup for use classification'!$B$3,B979)),'[1]Lookup for use classification'!$A$3,IF(OR(ISNUMBER(SEARCH('[1]Lookup for use classification'!$B$4,B979)),ISNUMBER(SEARCH('[1]Lookup for use classification'!$C$4,B979)),ISNUMBER(SEARCH('[1]Lookup for use classification'!$D$4,B979)),ISNUMBER(SEARCH('[1]Lookup for use classification'!$E$4,B979))),'[1]Lookup for use classification'!$A$4,IF(OR(ISNUMBER(SEARCH('[1]Lookup for use classification'!$B$5,B979)),ISNUMBER(SEARCH('[1]Lookup for use classification'!$C$5,B979)),ISNUMBER(SEARCH('[1]Lookup for use classification'!$D$5,B979))),'[1]Lookup for use classification'!$A$5,IF(OR(ISNUMBER(SEARCH('[1]Lookup for use classification'!$B$7,B979)),ISNUMBER(SEARCH('[1]Lookup for use classification'!$C$7,B979)),ISNUMBER(SEARCH('[1]Lookup for use classification'!$D$7,B979))),'[1]Lookup for use classification'!$A$7,IF(OR(ISNUMBER(SEARCH('[1]Lookup for use classification'!$B$9,B979)),ISNUMBER(SEARCH('[1]Lookup for use classification'!$C$9,B979)),ISNUMBER(SEARCH('[1]Lookup for use classification'!$D$9,B979)),ISNUMBER(SEARCH('[1]Lookup for use classification'!$E$9,B979)),ISNUMBER(SEARCH('[1]Lookup for use classification'!$F$9,B979)),ISNUMBER(SEARCH('[1]Lookup for use classification'!$G$9,B979)),ISNUMBER(SEARCH('[1]Lookup for use classification'!$H$9,B979)),ISNUMBER(SEARCH('[1]Lookup for use classification'!$I$9,B979)),ISNUMBER(SEARCH('[1]Lookup for use classification'!$J$9,B979)),ISNUMBER(SEARCH('[1]Lookup for use classification'!$K$9,B979))),'[1]Lookup for use classification'!$A$9,IF(OR(ISNUMBER(SEARCH('[1]Lookup for use classification'!$B$10,B979)),ISNUMBER(SEARCH('[1]Lookup for use classification'!$C$10,B979)),ISNUMBER(SEARCH('[1]Lookup for use classification'!$D$10,B979)),ISNUMBER(SEARCH('[1]Lookup for use classification'!$E$10,B979)),ISNUMBER(SEARCH('[1]Lookup for use classification'!$F$10,B979)),ISNUMBER(SEARCH('[1]Lookup for use classification'!$G$10,B979))),'[1]Lookup for use classification'!$A$10,IF(OR(ISNUMBER(SEARCH('[1]Lookup for use classification'!$B$11,B979)),ISNUMBER(SEARCH('[1]Lookup for use classification'!$C$11,B979))),'[1]Lookup for use classification'!$A$11,IF(OR(ISNUMBER(SEARCH('[1]Lookup for use classification'!$B$12,B979)),ISNUMBER(SEARCH('[1]Lookup for use classification'!$C$12,B979))),'[1]Lookup for use classification'!$A$12,IF(OR(ISNUMBER(SEARCH('[1]Lookup for use classification'!$B$13,B979)),ISNUMBER(SEARCH('[1]Lookup for use classification'!$C$13,B979)),ISNUMBER(SEARCH('[1]Lookup for use classification'!$D$13,B979)),,ISNUMBER(SEARCH('[1]Lookup for use classification'!$C$13,B979)),ISNUMBER(SEARCH('[1]Lookup for use classification'!$E$13,B979))),'[1]Lookup for use classification'!$A$13,IF(OR(ISNUMBER(SEARCH('[1]Lookup for use classification'!$B$14,B979)),ISNUMBER(SEARCH('[1]Lookup for use classification'!$C$14,B979))),'[1]Lookup for use classification'!$A$14,"Other"))))))))))))</f>
        <v>Office</v>
      </c>
      <c r="D979" s="27"/>
      <c r="E979" s="29"/>
      <c r="F979" s="29"/>
    </row>
    <row r="980" spans="1:6">
      <c r="A980" s="16" t="s">
        <v>1390</v>
      </c>
      <c r="B980" s="26" t="s">
        <v>1371</v>
      </c>
      <c r="C980" s="133" t="str">
        <f>IF(OR(ISNUMBER(SEARCH('[1]Lookup for use classification'!$B$1,B980)),ISNUMBER(SEARCH('[1]Lookup for use classification'!$C$1,B980)),ISNUMBER(SEARCH('[1]Lookup for use classification'!$D$1,B980)),ISNUMBER(SEARCH('[1]Lookup for use classification'!$E$1,B980))),'[1]Lookup for use classification'!$A$1,IF(ISNUMBER(SEARCH('[1]Lookup for use classification'!$B$2,B980)),'[1]Lookup for use classification'!$A$2,IF(ISNUMBER(SEARCH('[1]Lookup for use classification'!$B$3,B980)),'[1]Lookup for use classification'!$A$3,IF(OR(ISNUMBER(SEARCH('[1]Lookup for use classification'!$B$4,B980)),ISNUMBER(SEARCH('[1]Lookup for use classification'!$C$4,B980)),ISNUMBER(SEARCH('[1]Lookup for use classification'!$D$4,B980)),ISNUMBER(SEARCH('[1]Lookup for use classification'!$E$4,B980))),'[1]Lookup for use classification'!$A$4,IF(OR(ISNUMBER(SEARCH('[1]Lookup for use classification'!$B$5,B980)),ISNUMBER(SEARCH('[1]Lookup for use classification'!$C$5,B980)),ISNUMBER(SEARCH('[1]Lookup for use classification'!$D$5,B980))),'[1]Lookup for use classification'!$A$5,IF(OR(ISNUMBER(SEARCH('[1]Lookup for use classification'!$B$7,B980)),ISNUMBER(SEARCH('[1]Lookup for use classification'!$C$7,B980)),ISNUMBER(SEARCH('[1]Lookup for use classification'!$D$7,B980))),'[1]Lookup for use classification'!$A$7,IF(OR(ISNUMBER(SEARCH('[1]Lookup for use classification'!$B$9,B980)),ISNUMBER(SEARCH('[1]Lookup for use classification'!$C$9,B980)),ISNUMBER(SEARCH('[1]Lookup for use classification'!$D$9,B980)),ISNUMBER(SEARCH('[1]Lookup for use classification'!$E$9,B980)),ISNUMBER(SEARCH('[1]Lookup for use classification'!$F$9,B980)),ISNUMBER(SEARCH('[1]Lookup for use classification'!$G$9,B980)),ISNUMBER(SEARCH('[1]Lookup for use classification'!$H$9,B980)),ISNUMBER(SEARCH('[1]Lookup for use classification'!$I$9,B980)),ISNUMBER(SEARCH('[1]Lookup for use classification'!$J$9,B980)),ISNUMBER(SEARCH('[1]Lookup for use classification'!$K$9,B980))),'[1]Lookup for use classification'!$A$9,IF(OR(ISNUMBER(SEARCH('[1]Lookup for use classification'!$B$10,B980)),ISNUMBER(SEARCH('[1]Lookup for use classification'!$C$10,B980)),ISNUMBER(SEARCH('[1]Lookup for use classification'!$D$10,B980)),ISNUMBER(SEARCH('[1]Lookup for use classification'!$E$10,B980)),ISNUMBER(SEARCH('[1]Lookup for use classification'!$F$10,B980)),ISNUMBER(SEARCH('[1]Lookup for use classification'!$G$10,B980))),'[1]Lookup for use classification'!$A$10,IF(OR(ISNUMBER(SEARCH('[1]Lookup for use classification'!$B$11,B980)),ISNUMBER(SEARCH('[1]Lookup for use classification'!$C$11,B980))),'[1]Lookup for use classification'!$A$11,IF(OR(ISNUMBER(SEARCH('[1]Lookup for use classification'!$B$12,B980)),ISNUMBER(SEARCH('[1]Lookup for use classification'!$C$12,B980))),'[1]Lookup for use classification'!$A$12,IF(OR(ISNUMBER(SEARCH('[1]Lookup for use classification'!$B$13,B980)),ISNUMBER(SEARCH('[1]Lookup for use classification'!$C$13,B980)),ISNUMBER(SEARCH('[1]Lookup for use classification'!$D$13,B980)),,ISNUMBER(SEARCH('[1]Lookup for use classification'!$C$13,B980)),ISNUMBER(SEARCH('[1]Lookup for use classification'!$E$13,B980))),'[1]Lookup for use classification'!$A$13,IF(OR(ISNUMBER(SEARCH('[1]Lookup for use classification'!$B$14,B980)),ISNUMBER(SEARCH('[1]Lookup for use classification'!$C$14,B980))),'[1]Lookup for use classification'!$A$14,"Other"))))))))))))</f>
        <v>Other</v>
      </c>
      <c r="D980" s="52"/>
      <c r="E980" s="29"/>
      <c r="F980" s="29" t="s">
        <v>1372</v>
      </c>
    </row>
    <row r="981" spans="1:6">
      <c r="A981" s="16" t="s">
        <v>1390</v>
      </c>
      <c r="B981" s="26" t="s">
        <v>1373</v>
      </c>
      <c r="C981" s="133" t="str">
        <f>IF(OR(ISNUMBER(SEARCH('[1]Lookup for use classification'!$B$1,B981)),ISNUMBER(SEARCH('[1]Lookup for use classification'!$C$1,B981)),ISNUMBER(SEARCH('[1]Lookup for use classification'!$D$1,B981)),ISNUMBER(SEARCH('[1]Lookup for use classification'!$E$1,B981))),'[1]Lookup for use classification'!$A$1,IF(ISNUMBER(SEARCH('[1]Lookup for use classification'!$B$2,B981)),'[1]Lookup for use classification'!$A$2,IF(ISNUMBER(SEARCH('[1]Lookup for use classification'!$B$3,B981)),'[1]Lookup for use classification'!$A$3,IF(OR(ISNUMBER(SEARCH('[1]Lookup for use classification'!$B$4,B981)),ISNUMBER(SEARCH('[1]Lookup for use classification'!$C$4,B981)),ISNUMBER(SEARCH('[1]Lookup for use classification'!$D$4,B981)),ISNUMBER(SEARCH('[1]Lookup for use classification'!$E$4,B981))),'[1]Lookup for use classification'!$A$4,IF(OR(ISNUMBER(SEARCH('[1]Lookup for use classification'!$B$5,B981)),ISNUMBER(SEARCH('[1]Lookup for use classification'!$C$5,B981)),ISNUMBER(SEARCH('[1]Lookup for use classification'!$D$5,B981))),'[1]Lookup for use classification'!$A$5,IF(OR(ISNUMBER(SEARCH('[1]Lookup for use classification'!$B$7,B981)),ISNUMBER(SEARCH('[1]Lookup for use classification'!$C$7,B981)),ISNUMBER(SEARCH('[1]Lookup for use classification'!$D$7,B981))),'[1]Lookup for use classification'!$A$7,IF(OR(ISNUMBER(SEARCH('[1]Lookup for use classification'!$B$9,B981)),ISNUMBER(SEARCH('[1]Lookup for use classification'!$C$9,B981)),ISNUMBER(SEARCH('[1]Lookup for use classification'!$D$9,B981)),ISNUMBER(SEARCH('[1]Lookup for use classification'!$E$9,B981)),ISNUMBER(SEARCH('[1]Lookup for use classification'!$F$9,B981)),ISNUMBER(SEARCH('[1]Lookup for use classification'!$G$9,B981)),ISNUMBER(SEARCH('[1]Lookup for use classification'!$H$9,B981)),ISNUMBER(SEARCH('[1]Lookup for use classification'!$I$9,B981)),ISNUMBER(SEARCH('[1]Lookup for use classification'!$J$9,B981)),ISNUMBER(SEARCH('[1]Lookup for use classification'!$K$9,B981))),'[1]Lookup for use classification'!$A$9,IF(OR(ISNUMBER(SEARCH('[1]Lookup for use classification'!$B$10,B981)),ISNUMBER(SEARCH('[1]Lookup for use classification'!$C$10,B981)),ISNUMBER(SEARCH('[1]Lookup for use classification'!$D$10,B981)),ISNUMBER(SEARCH('[1]Lookup for use classification'!$E$10,B981)),ISNUMBER(SEARCH('[1]Lookup for use classification'!$F$10,B981)),ISNUMBER(SEARCH('[1]Lookup for use classification'!$G$10,B981))),'[1]Lookup for use classification'!$A$10,IF(OR(ISNUMBER(SEARCH('[1]Lookup for use classification'!$B$11,B981)),ISNUMBER(SEARCH('[1]Lookup for use classification'!$C$11,B981))),'[1]Lookup for use classification'!$A$11,IF(OR(ISNUMBER(SEARCH('[1]Lookup for use classification'!$B$12,B981)),ISNUMBER(SEARCH('[1]Lookup for use classification'!$C$12,B981))),'[1]Lookup for use classification'!$A$12,IF(OR(ISNUMBER(SEARCH('[1]Lookup for use classification'!$B$13,B981)),ISNUMBER(SEARCH('[1]Lookup for use classification'!$C$13,B981)),ISNUMBER(SEARCH('[1]Lookup for use classification'!$D$13,B981)),,ISNUMBER(SEARCH('[1]Lookup for use classification'!$C$13,B981)),ISNUMBER(SEARCH('[1]Lookup for use classification'!$E$13,B981))),'[1]Lookup for use classification'!$A$13,IF(OR(ISNUMBER(SEARCH('[1]Lookup for use classification'!$B$14,B981)),ISNUMBER(SEARCH('[1]Lookup for use classification'!$C$14,B981))),'[1]Lookup for use classification'!$A$14,"Other"))))))))))))</f>
        <v>Residential - Multi-Family</v>
      </c>
      <c r="D981" s="27"/>
      <c r="E981" s="29"/>
      <c r="F981" s="29"/>
    </row>
    <row r="982" spans="1:6">
      <c r="A982" s="16" t="s">
        <v>1390</v>
      </c>
      <c r="B982" s="26" t="s">
        <v>1374</v>
      </c>
      <c r="C982" s="133" t="str">
        <f>IF(OR(ISNUMBER(SEARCH('[1]Lookup for use classification'!$B$1,B982)),ISNUMBER(SEARCH('[1]Lookup for use classification'!$C$1,B982)),ISNUMBER(SEARCH('[1]Lookup for use classification'!$D$1,B982)),ISNUMBER(SEARCH('[1]Lookup for use classification'!$E$1,B982))),'[1]Lookup for use classification'!$A$1,IF(ISNUMBER(SEARCH('[1]Lookup for use classification'!$B$2,B982)),'[1]Lookup for use classification'!$A$2,IF(ISNUMBER(SEARCH('[1]Lookup for use classification'!$B$3,B982)),'[1]Lookup for use classification'!$A$3,IF(OR(ISNUMBER(SEARCH('[1]Lookup for use classification'!$B$4,B982)),ISNUMBER(SEARCH('[1]Lookup for use classification'!$C$4,B982)),ISNUMBER(SEARCH('[1]Lookup for use classification'!$D$4,B982)),ISNUMBER(SEARCH('[1]Lookup for use classification'!$E$4,B982))),'[1]Lookup for use classification'!$A$4,IF(OR(ISNUMBER(SEARCH('[1]Lookup for use classification'!$B$5,B982)),ISNUMBER(SEARCH('[1]Lookup for use classification'!$C$5,B982)),ISNUMBER(SEARCH('[1]Lookup for use classification'!$D$5,B982))),'[1]Lookup for use classification'!$A$5,IF(OR(ISNUMBER(SEARCH('[1]Lookup for use classification'!$B$7,B982)),ISNUMBER(SEARCH('[1]Lookup for use classification'!$C$7,B982)),ISNUMBER(SEARCH('[1]Lookup for use classification'!$D$7,B982))),'[1]Lookup for use classification'!$A$7,IF(OR(ISNUMBER(SEARCH('[1]Lookup for use classification'!$B$9,B982)),ISNUMBER(SEARCH('[1]Lookup for use classification'!$C$9,B982)),ISNUMBER(SEARCH('[1]Lookup for use classification'!$D$9,B982)),ISNUMBER(SEARCH('[1]Lookup for use classification'!$E$9,B982)),ISNUMBER(SEARCH('[1]Lookup for use classification'!$F$9,B982)),ISNUMBER(SEARCH('[1]Lookup for use classification'!$G$9,B982)),ISNUMBER(SEARCH('[1]Lookup for use classification'!$H$9,B982)),ISNUMBER(SEARCH('[1]Lookup for use classification'!$I$9,B982)),ISNUMBER(SEARCH('[1]Lookup for use classification'!$J$9,B982)),ISNUMBER(SEARCH('[1]Lookup for use classification'!$K$9,B982))),'[1]Lookup for use classification'!$A$9,IF(OR(ISNUMBER(SEARCH('[1]Lookup for use classification'!$B$10,B982)),ISNUMBER(SEARCH('[1]Lookup for use classification'!$C$10,B982)),ISNUMBER(SEARCH('[1]Lookup for use classification'!$D$10,B982)),ISNUMBER(SEARCH('[1]Lookup for use classification'!$E$10,B982)),ISNUMBER(SEARCH('[1]Lookup for use classification'!$F$10,B982)),ISNUMBER(SEARCH('[1]Lookup for use classification'!$G$10,B982))),'[1]Lookup for use classification'!$A$10,IF(OR(ISNUMBER(SEARCH('[1]Lookup for use classification'!$B$11,B982)),ISNUMBER(SEARCH('[1]Lookup for use classification'!$C$11,B982))),'[1]Lookup for use classification'!$A$11,IF(OR(ISNUMBER(SEARCH('[1]Lookup for use classification'!$B$12,B982)),ISNUMBER(SEARCH('[1]Lookup for use classification'!$C$12,B982))),'[1]Lookup for use classification'!$A$12,IF(OR(ISNUMBER(SEARCH('[1]Lookup for use classification'!$B$13,B982)),ISNUMBER(SEARCH('[1]Lookup for use classification'!$C$13,B982)),ISNUMBER(SEARCH('[1]Lookup for use classification'!$D$13,B982)),,ISNUMBER(SEARCH('[1]Lookup for use classification'!$C$13,B982)),ISNUMBER(SEARCH('[1]Lookup for use classification'!$E$13,B982))),'[1]Lookup for use classification'!$A$13,IF(OR(ISNUMBER(SEARCH('[1]Lookup for use classification'!$B$14,B982)),ISNUMBER(SEARCH('[1]Lookup for use classification'!$C$14,B982))),'[1]Lookup for use classification'!$A$14,"Other"))))))))))))</f>
        <v>Office</v>
      </c>
      <c r="D982" s="29"/>
      <c r="E982" s="29"/>
      <c r="F982" s="29"/>
    </row>
    <row r="983" spans="1:6">
      <c r="A983" s="16" t="s">
        <v>1390</v>
      </c>
      <c r="B983" s="26" t="s">
        <v>1375</v>
      </c>
      <c r="C983" s="133" t="str">
        <f>IF(OR(ISNUMBER(SEARCH('[1]Lookup for use classification'!$B$1,B983)),ISNUMBER(SEARCH('[1]Lookup for use classification'!$C$1,B983)),ISNUMBER(SEARCH('[1]Lookup for use classification'!$D$1,B983)),ISNUMBER(SEARCH('[1]Lookup for use classification'!$E$1,B983))),'[1]Lookup for use classification'!$A$1,IF(ISNUMBER(SEARCH('[1]Lookup for use classification'!$B$2,B983)),'[1]Lookup for use classification'!$A$2,IF(ISNUMBER(SEARCH('[1]Lookup for use classification'!$B$3,B983)),'[1]Lookup for use classification'!$A$3,IF(OR(ISNUMBER(SEARCH('[1]Lookup for use classification'!$B$4,B983)),ISNUMBER(SEARCH('[1]Lookup for use classification'!$C$4,B983)),ISNUMBER(SEARCH('[1]Lookup for use classification'!$D$4,B983)),ISNUMBER(SEARCH('[1]Lookup for use classification'!$E$4,B983))),'[1]Lookup for use classification'!$A$4,IF(OR(ISNUMBER(SEARCH('[1]Lookup for use classification'!$B$5,B983)),ISNUMBER(SEARCH('[1]Lookup for use classification'!$C$5,B983)),ISNUMBER(SEARCH('[1]Lookup for use classification'!$D$5,B983))),'[1]Lookup for use classification'!$A$5,IF(OR(ISNUMBER(SEARCH('[1]Lookup for use classification'!$B$7,B983)),ISNUMBER(SEARCH('[1]Lookup for use classification'!$C$7,B983)),ISNUMBER(SEARCH('[1]Lookup for use classification'!$D$7,B983))),'[1]Lookup for use classification'!$A$7,IF(OR(ISNUMBER(SEARCH('[1]Lookup for use classification'!$B$9,B983)),ISNUMBER(SEARCH('[1]Lookup for use classification'!$C$9,B983)),ISNUMBER(SEARCH('[1]Lookup for use classification'!$D$9,B983)),ISNUMBER(SEARCH('[1]Lookup for use classification'!$E$9,B983)),ISNUMBER(SEARCH('[1]Lookup for use classification'!$F$9,B983)),ISNUMBER(SEARCH('[1]Lookup for use classification'!$G$9,B983)),ISNUMBER(SEARCH('[1]Lookup for use classification'!$H$9,B983)),ISNUMBER(SEARCH('[1]Lookup for use classification'!$I$9,B983)),ISNUMBER(SEARCH('[1]Lookup for use classification'!$J$9,B983)),ISNUMBER(SEARCH('[1]Lookup for use classification'!$K$9,B983))),'[1]Lookup for use classification'!$A$9,IF(OR(ISNUMBER(SEARCH('[1]Lookup for use classification'!$B$10,B983)),ISNUMBER(SEARCH('[1]Lookup for use classification'!$C$10,B983)),ISNUMBER(SEARCH('[1]Lookup for use classification'!$D$10,B983)),ISNUMBER(SEARCH('[1]Lookup for use classification'!$E$10,B983)),ISNUMBER(SEARCH('[1]Lookup for use classification'!$F$10,B983)),ISNUMBER(SEARCH('[1]Lookup for use classification'!$G$10,B983))),'[1]Lookup for use classification'!$A$10,IF(OR(ISNUMBER(SEARCH('[1]Lookup for use classification'!$B$11,B983)),ISNUMBER(SEARCH('[1]Lookup for use classification'!$C$11,B983))),'[1]Lookup for use classification'!$A$11,IF(OR(ISNUMBER(SEARCH('[1]Lookup for use classification'!$B$12,B983)),ISNUMBER(SEARCH('[1]Lookup for use classification'!$C$12,B983))),'[1]Lookup for use classification'!$A$12,IF(OR(ISNUMBER(SEARCH('[1]Lookup for use classification'!$B$13,B983)),ISNUMBER(SEARCH('[1]Lookup for use classification'!$C$13,B983)),ISNUMBER(SEARCH('[1]Lookup for use classification'!$D$13,B983)),,ISNUMBER(SEARCH('[1]Lookup for use classification'!$C$13,B983)),ISNUMBER(SEARCH('[1]Lookup for use classification'!$E$13,B983))),'[1]Lookup for use classification'!$A$13,IF(OR(ISNUMBER(SEARCH('[1]Lookup for use classification'!$B$14,B983)),ISNUMBER(SEARCH('[1]Lookup for use classification'!$C$14,B983))),'[1]Lookup for use classification'!$A$14,"Other"))))))))))))</f>
        <v>Warehousing</v>
      </c>
      <c r="D983" s="29"/>
      <c r="E983" s="29"/>
      <c r="F983" s="29"/>
    </row>
    <row r="984" spans="1:6">
      <c r="A984" s="16" t="s">
        <v>1390</v>
      </c>
      <c r="B984" s="26" t="s">
        <v>1376</v>
      </c>
      <c r="C984" s="133" t="str">
        <f>IF(OR(ISNUMBER(SEARCH('[1]Lookup for use classification'!$B$1,B984)),ISNUMBER(SEARCH('[1]Lookup for use classification'!$C$1,B984)),ISNUMBER(SEARCH('[1]Lookup for use classification'!$D$1,B984)),ISNUMBER(SEARCH('[1]Lookup for use classification'!$E$1,B984))),'[1]Lookup for use classification'!$A$1,IF(ISNUMBER(SEARCH('[1]Lookup for use classification'!$B$2,B984)),'[1]Lookup for use classification'!$A$2,IF(ISNUMBER(SEARCH('[1]Lookup for use classification'!$B$3,B984)),'[1]Lookup for use classification'!$A$3,IF(OR(ISNUMBER(SEARCH('[1]Lookup for use classification'!$B$4,B984)),ISNUMBER(SEARCH('[1]Lookup for use classification'!$C$4,B984)),ISNUMBER(SEARCH('[1]Lookup for use classification'!$D$4,B984)),ISNUMBER(SEARCH('[1]Lookup for use classification'!$E$4,B984))),'[1]Lookup for use classification'!$A$4,IF(OR(ISNUMBER(SEARCH('[1]Lookup for use classification'!$B$5,B984)),ISNUMBER(SEARCH('[1]Lookup for use classification'!$C$5,B984)),ISNUMBER(SEARCH('[1]Lookup for use classification'!$D$5,B984))),'[1]Lookup for use classification'!$A$5,IF(OR(ISNUMBER(SEARCH('[1]Lookup for use classification'!$B$7,B984)),ISNUMBER(SEARCH('[1]Lookup for use classification'!$C$7,B984)),ISNUMBER(SEARCH('[1]Lookup for use classification'!$D$7,B984))),'[1]Lookup for use classification'!$A$7,IF(OR(ISNUMBER(SEARCH('[1]Lookup for use classification'!$B$9,B984)),ISNUMBER(SEARCH('[1]Lookup for use classification'!$C$9,B984)),ISNUMBER(SEARCH('[1]Lookup for use classification'!$D$9,B984)),ISNUMBER(SEARCH('[1]Lookup for use classification'!$E$9,B984)),ISNUMBER(SEARCH('[1]Lookup for use classification'!$F$9,B984)),ISNUMBER(SEARCH('[1]Lookup for use classification'!$G$9,B984)),ISNUMBER(SEARCH('[1]Lookup for use classification'!$H$9,B984)),ISNUMBER(SEARCH('[1]Lookup for use classification'!$I$9,B984)),ISNUMBER(SEARCH('[1]Lookup for use classification'!$J$9,B984)),ISNUMBER(SEARCH('[1]Lookup for use classification'!$K$9,B984))),'[1]Lookup for use classification'!$A$9,IF(OR(ISNUMBER(SEARCH('[1]Lookup for use classification'!$B$10,B984)),ISNUMBER(SEARCH('[1]Lookup for use classification'!$C$10,B984)),ISNUMBER(SEARCH('[1]Lookup for use classification'!$D$10,B984)),ISNUMBER(SEARCH('[1]Lookup for use classification'!$E$10,B984)),ISNUMBER(SEARCH('[1]Lookup for use classification'!$F$10,B984)),ISNUMBER(SEARCH('[1]Lookup for use classification'!$G$10,B984))),'[1]Lookup for use classification'!$A$10,IF(OR(ISNUMBER(SEARCH('[1]Lookup for use classification'!$B$11,B984)),ISNUMBER(SEARCH('[1]Lookup for use classification'!$C$11,B984))),'[1]Lookup for use classification'!$A$11,IF(OR(ISNUMBER(SEARCH('[1]Lookup for use classification'!$B$12,B984)),ISNUMBER(SEARCH('[1]Lookup for use classification'!$C$12,B984))),'[1]Lookup for use classification'!$A$12,IF(OR(ISNUMBER(SEARCH('[1]Lookup for use classification'!$B$13,B984)),ISNUMBER(SEARCH('[1]Lookup for use classification'!$C$13,B984)),ISNUMBER(SEARCH('[1]Lookup for use classification'!$D$13,B984)),,ISNUMBER(SEARCH('[1]Lookup for use classification'!$C$13,B984)),ISNUMBER(SEARCH('[1]Lookup for use classification'!$E$13,B984))),'[1]Lookup for use classification'!$A$13,IF(OR(ISNUMBER(SEARCH('[1]Lookup for use classification'!$B$14,B984)),ISNUMBER(SEARCH('[1]Lookup for use classification'!$C$14,B984))),'[1]Lookup for use classification'!$A$14,"Other"))))))))))))</f>
        <v>Other</v>
      </c>
      <c r="D984" s="29"/>
      <c r="E984" s="29"/>
      <c r="F984" s="29"/>
    </row>
    <row r="985" spans="1:6">
      <c r="A985" s="16" t="s">
        <v>1390</v>
      </c>
      <c r="B985" s="26" t="s">
        <v>1377</v>
      </c>
      <c r="C985" s="133" t="str">
        <f>IF(OR(ISNUMBER(SEARCH('[1]Lookup for use classification'!$B$1,B985)),ISNUMBER(SEARCH('[1]Lookup for use classification'!$C$1,B985)),ISNUMBER(SEARCH('[1]Lookup for use classification'!$D$1,B985)),ISNUMBER(SEARCH('[1]Lookup for use classification'!$E$1,B985))),'[1]Lookup for use classification'!$A$1,IF(ISNUMBER(SEARCH('[1]Lookup for use classification'!$B$2,B985)),'[1]Lookup for use classification'!$A$2,IF(ISNUMBER(SEARCH('[1]Lookup for use classification'!$B$3,B985)),'[1]Lookup for use classification'!$A$3,IF(OR(ISNUMBER(SEARCH('[1]Lookup for use classification'!$B$4,B985)),ISNUMBER(SEARCH('[1]Lookup for use classification'!$C$4,B985)),ISNUMBER(SEARCH('[1]Lookup for use classification'!$D$4,B985)),ISNUMBER(SEARCH('[1]Lookup for use classification'!$E$4,B985))),'[1]Lookup for use classification'!$A$4,IF(OR(ISNUMBER(SEARCH('[1]Lookup for use classification'!$B$5,B985)),ISNUMBER(SEARCH('[1]Lookup for use classification'!$C$5,B985)),ISNUMBER(SEARCH('[1]Lookup for use classification'!$D$5,B985))),'[1]Lookup for use classification'!$A$5,IF(OR(ISNUMBER(SEARCH('[1]Lookup for use classification'!$B$7,B985)),ISNUMBER(SEARCH('[1]Lookup for use classification'!$C$7,B985)),ISNUMBER(SEARCH('[1]Lookup for use classification'!$D$7,B985))),'[1]Lookup for use classification'!$A$7,IF(OR(ISNUMBER(SEARCH('[1]Lookup for use classification'!$B$9,B985)),ISNUMBER(SEARCH('[1]Lookup for use classification'!$C$9,B985)),ISNUMBER(SEARCH('[1]Lookup for use classification'!$D$9,B985)),ISNUMBER(SEARCH('[1]Lookup for use classification'!$E$9,B985)),ISNUMBER(SEARCH('[1]Lookup for use classification'!$F$9,B985)),ISNUMBER(SEARCH('[1]Lookup for use classification'!$G$9,B985)),ISNUMBER(SEARCH('[1]Lookup for use classification'!$H$9,B985)),ISNUMBER(SEARCH('[1]Lookup for use classification'!$I$9,B985)),ISNUMBER(SEARCH('[1]Lookup for use classification'!$J$9,B985)),ISNUMBER(SEARCH('[1]Lookup for use classification'!$K$9,B985))),'[1]Lookup for use classification'!$A$9,IF(OR(ISNUMBER(SEARCH('[1]Lookup for use classification'!$B$10,B985)),ISNUMBER(SEARCH('[1]Lookup for use classification'!$C$10,B985)),ISNUMBER(SEARCH('[1]Lookup for use classification'!$D$10,B985)),ISNUMBER(SEARCH('[1]Lookup for use classification'!$E$10,B985)),ISNUMBER(SEARCH('[1]Lookup for use classification'!$F$10,B985)),ISNUMBER(SEARCH('[1]Lookup for use classification'!$G$10,B985))),'[1]Lookup for use classification'!$A$10,IF(OR(ISNUMBER(SEARCH('[1]Lookup for use classification'!$B$11,B985)),ISNUMBER(SEARCH('[1]Lookup for use classification'!$C$11,B985))),'[1]Lookup for use classification'!$A$11,IF(OR(ISNUMBER(SEARCH('[1]Lookup for use classification'!$B$12,B985)),ISNUMBER(SEARCH('[1]Lookup for use classification'!$C$12,B985))),'[1]Lookup for use classification'!$A$12,IF(OR(ISNUMBER(SEARCH('[1]Lookup for use classification'!$B$13,B985)),ISNUMBER(SEARCH('[1]Lookup for use classification'!$C$13,B985)),ISNUMBER(SEARCH('[1]Lookup for use classification'!$D$13,B985)),,ISNUMBER(SEARCH('[1]Lookup for use classification'!$C$13,B985)),ISNUMBER(SEARCH('[1]Lookup for use classification'!$E$13,B985))),'[1]Lookup for use classification'!$A$13,IF(OR(ISNUMBER(SEARCH('[1]Lookup for use classification'!$B$14,B985)),ISNUMBER(SEARCH('[1]Lookup for use classification'!$C$14,B985))),'[1]Lookup for use classification'!$A$14,"Other"))))))))))))</f>
        <v>Other</v>
      </c>
      <c r="D985" s="29"/>
      <c r="E985" s="29"/>
      <c r="F985" s="29"/>
    </row>
    <row r="986" spans="1:6">
      <c r="A986" s="16" t="s">
        <v>1390</v>
      </c>
      <c r="B986" s="26" t="s">
        <v>629</v>
      </c>
      <c r="C986" s="133" t="str">
        <f>IF(OR(ISNUMBER(SEARCH('[1]Lookup for use classification'!$B$1,B986)),ISNUMBER(SEARCH('[1]Lookup for use classification'!$C$1,B986)),ISNUMBER(SEARCH('[1]Lookup for use classification'!$D$1,B986)),ISNUMBER(SEARCH('[1]Lookup for use classification'!$E$1,B986))),'[1]Lookup for use classification'!$A$1,IF(ISNUMBER(SEARCH('[1]Lookup for use classification'!$B$2,B986)),'[1]Lookup for use classification'!$A$2,IF(ISNUMBER(SEARCH('[1]Lookup for use classification'!$B$3,B986)),'[1]Lookup for use classification'!$A$3,IF(OR(ISNUMBER(SEARCH('[1]Lookup for use classification'!$B$4,B986)),ISNUMBER(SEARCH('[1]Lookup for use classification'!$C$4,B986)),ISNUMBER(SEARCH('[1]Lookup for use classification'!$D$4,B986)),ISNUMBER(SEARCH('[1]Lookup for use classification'!$E$4,B986))),'[1]Lookup for use classification'!$A$4,IF(OR(ISNUMBER(SEARCH('[1]Lookup for use classification'!$B$5,B986)),ISNUMBER(SEARCH('[1]Lookup for use classification'!$C$5,B986)),ISNUMBER(SEARCH('[1]Lookup for use classification'!$D$5,B986))),'[1]Lookup for use classification'!$A$5,IF(OR(ISNUMBER(SEARCH('[1]Lookup for use classification'!$B$7,B986)),ISNUMBER(SEARCH('[1]Lookup for use classification'!$C$7,B986)),ISNUMBER(SEARCH('[1]Lookup for use classification'!$D$7,B986))),'[1]Lookup for use classification'!$A$7,IF(OR(ISNUMBER(SEARCH('[1]Lookup for use classification'!$B$9,B986)),ISNUMBER(SEARCH('[1]Lookup for use classification'!$C$9,B986)),ISNUMBER(SEARCH('[1]Lookup for use classification'!$D$9,B986)),ISNUMBER(SEARCH('[1]Lookup for use classification'!$E$9,B986)),ISNUMBER(SEARCH('[1]Lookup for use classification'!$F$9,B986)),ISNUMBER(SEARCH('[1]Lookup for use classification'!$G$9,B986)),ISNUMBER(SEARCH('[1]Lookup for use classification'!$H$9,B986)),ISNUMBER(SEARCH('[1]Lookup for use classification'!$I$9,B986)),ISNUMBER(SEARCH('[1]Lookup for use classification'!$J$9,B986)),ISNUMBER(SEARCH('[1]Lookup for use classification'!$K$9,B986))),'[1]Lookup for use classification'!$A$9,IF(OR(ISNUMBER(SEARCH('[1]Lookup for use classification'!$B$10,B986)),ISNUMBER(SEARCH('[1]Lookup for use classification'!$C$10,B986)),ISNUMBER(SEARCH('[1]Lookup for use classification'!$D$10,B986)),ISNUMBER(SEARCH('[1]Lookup for use classification'!$E$10,B986)),ISNUMBER(SEARCH('[1]Lookup for use classification'!$F$10,B986)),ISNUMBER(SEARCH('[1]Lookup for use classification'!$G$10,B986))),'[1]Lookup for use classification'!$A$10,IF(OR(ISNUMBER(SEARCH('[1]Lookup for use classification'!$B$11,B986)),ISNUMBER(SEARCH('[1]Lookup for use classification'!$C$11,B986))),'[1]Lookup for use classification'!$A$11,IF(OR(ISNUMBER(SEARCH('[1]Lookup for use classification'!$B$12,B986)),ISNUMBER(SEARCH('[1]Lookup for use classification'!$C$12,B986))),'[1]Lookup for use classification'!$A$12,IF(OR(ISNUMBER(SEARCH('[1]Lookup for use classification'!$B$13,B986)),ISNUMBER(SEARCH('[1]Lookup for use classification'!$C$13,B986)),ISNUMBER(SEARCH('[1]Lookup for use classification'!$D$13,B986)),,ISNUMBER(SEARCH('[1]Lookup for use classification'!$C$13,B986)),ISNUMBER(SEARCH('[1]Lookup for use classification'!$E$13,B986))),'[1]Lookup for use classification'!$A$13,IF(OR(ISNUMBER(SEARCH('[1]Lookup for use classification'!$B$14,B986)),ISNUMBER(SEARCH('[1]Lookup for use classification'!$C$14,B986))),'[1]Lookup for use classification'!$A$14,"Other"))))))))))))</f>
        <v>Accomodation Services</v>
      </c>
      <c r="D986" s="29"/>
      <c r="E986" s="29"/>
      <c r="F986" s="29"/>
    </row>
    <row r="987" spans="1:6">
      <c r="A987" s="16" t="s">
        <v>1390</v>
      </c>
      <c r="B987" s="26" t="s">
        <v>630</v>
      </c>
      <c r="C987" s="133" t="str">
        <f>IF(OR(ISNUMBER(SEARCH('[1]Lookup for use classification'!$B$1,B987)),ISNUMBER(SEARCH('[1]Lookup for use classification'!$C$1,B987)),ISNUMBER(SEARCH('[1]Lookup for use classification'!$D$1,B987)),ISNUMBER(SEARCH('[1]Lookup for use classification'!$E$1,B987))),'[1]Lookup for use classification'!$A$1,IF(ISNUMBER(SEARCH('[1]Lookup for use classification'!$B$2,B987)),'[1]Lookup for use classification'!$A$2,IF(ISNUMBER(SEARCH('[1]Lookup for use classification'!$B$3,B987)),'[1]Lookup for use classification'!$A$3,IF(OR(ISNUMBER(SEARCH('[1]Lookup for use classification'!$B$4,B987)),ISNUMBER(SEARCH('[1]Lookup for use classification'!$C$4,B987)),ISNUMBER(SEARCH('[1]Lookup for use classification'!$D$4,B987)),ISNUMBER(SEARCH('[1]Lookup for use classification'!$E$4,B987))),'[1]Lookup for use classification'!$A$4,IF(OR(ISNUMBER(SEARCH('[1]Lookup for use classification'!$B$5,B987)),ISNUMBER(SEARCH('[1]Lookup for use classification'!$C$5,B987)),ISNUMBER(SEARCH('[1]Lookup for use classification'!$D$5,B987))),'[1]Lookup for use classification'!$A$5,IF(OR(ISNUMBER(SEARCH('[1]Lookup for use classification'!$B$7,B987)),ISNUMBER(SEARCH('[1]Lookup for use classification'!$C$7,B987)),ISNUMBER(SEARCH('[1]Lookup for use classification'!$D$7,B987))),'[1]Lookup for use classification'!$A$7,IF(OR(ISNUMBER(SEARCH('[1]Lookup for use classification'!$B$9,B987)),ISNUMBER(SEARCH('[1]Lookup for use classification'!$C$9,B987)),ISNUMBER(SEARCH('[1]Lookup for use classification'!$D$9,B987)),ISNUMBER(SEARCH('[1]Lookup for use classification'!$E$9,B987)),ISNUMBER(SEARCH('[1]Lookup for use classification'!$F$9,B987)),ISNUMBER(SEARCH('[1]Lookup for use classification'!$G$9,B987)),ISNUMBER(SEARCH('[1]Lookup for use classification'!$H$9,B987)),ISNUMBER(SEARCH('[1]Lookup for use classification'!$I$9,B987)),ISNUMBER(SEARCH('[1]Lookup for use classification'!$J$9,B987)),ISNUMBER(SEARCH('[1]Lookup for use classification'!$K$9,B987))),'[1]Lookup for use classification'!$A$9,IF(OR(ISNUMBER(SEARCH('[1]Lookup for use classification'!$B$10,B987)),ISNUMBER(SEARCH('[1]Lookup for use classification'!$C$10,B987)),ISNUMBER(SEARCH('[1]Lookup for use classification'!$D$10,B987)),ISNUMBER(SEARCH('[1]Lookup for use classification'!$E$10,B987)),ISNUMBER(SEARCH('[1]Lookup for use classification'!$F$10,B987)),ISNUMBER(SEARCH('[1]Lookup for use classification'!$G$10,B987))),'[1]Lookup for use classification'!$A$10,IF(OR(ISNUMBER(SEARCH('[1]Lookup for use classification'!$B$11,B987)),ISNUMBER(SEARCH('[1]Lookup for use classification'!$C$11,B987))),'[1]Lookup for use classification'!$A$11,IF(OR(ISNUMBER(SEARCH('[1]Lookup for use classification'!$B$12,B987)),ISNUMBER(SEARCH('[1]Lookup for use classification'!$C$12,B987))),'[1]Lookup for use classification'!$A$12,IF(OR(ISNUMBER(SEARCH('[1]Lookup for use classification'!$B$13,B987)),ISNUMBER(SEARCH('[1]Lookup for use classification'!$C$13,B987)),ISNUMBER(SEARCH('[1]Lookup for use classification'!$D$13,B987)),,ISNUMBER(SEARCH('[1]Lookup for use classification'!$C$13,B987)),ISNUMBER(SEARCH('[1]Lookup for use classification'!$E$13,B987))),'[1]Lookup for use classification'!$A$13,IF(OR(ISNUMBER(SEARCH('[1]Lookup for use classification'!$B$14,B987)),ISNUMBER(SEARCH('[1]Lookup for use classification'!$C$14,B987))),'[1]Lookup for use classification'!$A$14,"Other"))))))))))))</f>
        <v>Accomodation Services</v>
      </c>
      <c r="D987" s="29"/>
      <c r="E987" s="29"/>
      <c r="F987" s="29"/>
    </row>
    <row r="988" spans="1:6">
      <c r="A988" s="16" t="s">
        <v>1390</v>
      </c>
      <c r="B988" s="26" t="s">
        <v>1378</v>
      </c>
      <c r="C988" s="133" t="str">
        <f>IF(OR(ISNUMBER(SEARCH('[1]Lookup for use classification'!$B$1,B988)),ISNUMBER(SEARCH('[1]Lookup for use classification'!$C$1,B988)),ISNUMBER(SEARCH('[1]Lookup for use classification'!$D$1,B988)),ISNUMBER(SEARCH('[1]Lookup for use classification'!$E$1,B988))),'[1]Lookup for use classification'!$A$1,IF(ISNUMBER(SEARCH('[1]Lookup for use classification'!$B$2,B988)),'[1]Lookup for use classification'!$A$2,IF(ISNUMBER(SEARCH('[1]Lookup for use classification'!$B$3,B988)),'[1]Lookup for use classification'!$A$3,IF(OR(ISNUMBER(SEARCH('[1]Lookup for use classification'!$B$4,B988)),ISNUMBER(SEARCH('[1]Lookup for use classification'!$C$4,B988)),ISNUMBER(SEARCH('[1]Lookup for use classification'!$D$4,B988)),ISNUMBER(SEARCH('[1]Lookup for use classification'!$E$4,B988))),'[1]Lookup for use classification'!$A$4,IF(OR(ISNUMBER(SEARCH('[1]Lookup for use classification'!$B$5,B988)),ISNUMBER(SEARCH('[1]Lookup for use classification'!$C$5,B988)),ISNUMBER(SEARCH('[1]Lookup for use classification'!$D$5,B988))),'[1]Lookup for use classification'!$A$5,IF(OR(ISNUMBER(SEARCH('[1]Lookup for use classification'!$B$7,B988)),ISNUMBER(SEARCH('[1]Lookup for use classification'!$C$7,B988)),ISNUMBER(SEARCH('[1]Lookup for use classification'!$D$7,B988))),'[1]Lookup for use classification'!$A$7,IF(OR(ISNUMBER(SEARCH('[1]Lookup for use classification'!$B$9,B988)),ISNUMBER(SEARCH('[1]Lookup for use classification'!$C$9,B988)),ISNUMBER(SEARCH('[1]Lookup for use classification'!$D$9,B988)),ISNUMBER(SEARCH('[1]Lookup for use classification'!$E$9,B988)),ISNUMBER(SEARCH('[1]Lookup for use classification'!$F$9,B988)),ISNUMBER(SEARCH('[1]Lookup for use classification'!$G$9,B988)),ISNUMBER(SEARCH('[1]Lookup for use classification'!$H$9,B988)),ISNUMBER(SEARCH('[1]Lookup for use classification'!$I$9,B988)),ISNUMBER(SEARCH('[1]Lookup for use classification'!$J$9,B988)),ISNUMBER(SEARCH('[1]Lookup for use classification'!$K$9,B988))),'[1]Lookup for use classification'!$A$9,IF(OR(ISNUMBER(SEARCH('[1]Lookup for use classification'!$B$10,B988)),ISNUMBER(SEARCH('[1]Lookup for use classification'!$C$10,B988)),ISNUMBER(SEARCH('[1]Lookup for use classification'!$D$10,B988)),ISNUMBER(SEARCH('[1]Lookup for use classification'!$E$10,B988)),ISNUMBER(SEARCH('[1]Lookup for use classification'!$F$10,B988)),ISNUMBER(SEARCH('[1]Lookup for use classification'!$G$10,B988))),'[1]Lookup for use classification'!$A$10,IF(OR(ISNUMBER(SEARCH('[1]Lookup for use classification'!$B$11,B988)),ISNUMBER(SEARCH('[1]Lookup for use classification'!$C$11,B988))),'[1]Lookup for use classification'!$A$11,IF(OR(ISNUMBER(SEARCH('[1]Lookup for use classification'!$B$12,B988)),ISNUMBER(SEARCH('[1]Lookup for use classification'!$C$12,B988))),'[1]Lookup for use classification'!$A$12,IF(OR(ISNUMBER(SEARCH('[1]Lookup for use classification'!$B$13,B988)),ISNUMBER(SEARCH('[1]Lookup for use classification'!$C$13,B988)),ISNUMBER(SEARCH('[1]Lookup for use classification'!$D$13,B988)),,ISNUMBER(SEARCH('[1]Lookup for use classification'!$C$13,B988)),ISNUMBER(SEARCH('[1]Lookup for use classification'!$E$13,B988))),'[1]Lookup for use classification'!$A$13,IF(OR(ISNUMBER(SEARCH('[1]Lookup for use classification'!$B$14,B988)),ISNUMBER(SEARCH('[1]Lookup for use classification'!$C$14,B988))),'[1]Lookup for use classification'!$A$14,"Other"))))))))))))</f>
        <v>Health Care - Hospitals</v>
      </c>
      <c r="D988" s="29">
        <v>1500</v>
      </c>
      <c r="E988" s="29" t="s">
        <v>1379</v>
      </c>
      <c r="F988" s="29"/>
    </row>
    <row r="989" spans="1:6">
      <c r="A989" s="16" t="s">
        <v>1390</v>
      </c>
      <c r="B989" s="26" t="s">
        <v>1380</v>
      </c>
      <c r="C989" s="133" t="str">
        <f>IF(OR(ISNUMBER(SEARCH('[1]Lookup for use classification'!$B$1,B989)),ISNUMBER(SEARCH('[1]Lookup for use classification'!$C$1,B989)),ISNUMBER(SEARCH('[1]Lookup for use classification'!$D$1,B989)),ISNUMBER(SEARCH('[1]Lookup for use classification'!$E$1,B989))),'[1]Lookup for use classification'!$A$1,IF(ISNUMBER(SEARCH('[1]Lookup for use classification'!$B$2,B989)),'[1]Lookup for use classification'!$A$2,IF(ISNUMBER(SEARCH('[1]Lookup for use classification'!$B$3,B989)),'[1]Lookup for use classification'!$A$3,IF(OR(ISNUMBER(SEARCH('[1]Lookup for use classification'!$B$4,B989)),ISNUMBER(SEARCH('[1]Lookup for use classification'!$C$4,B989)),ISNUMBER(SEARCH('[1]Lookup for use classification'!$D$4,B989)),ISNUMBER(SEARCH('[1]Lookup for use classification'!$E$4,B989))),'[1]Lookup for use classification'!$A$4,IF(OR(ISNUMBER(SEARCH('[1]Lookup for use classification'!$B$5,B989)),ISNUMBER(SEARCH('[1]Lookup for use classification'!$C$5,B989)),ISNUMBER(SEARCH('[1]Lookup for use classification'!$D$5,B989))),'[1]Lookup for use classification'!$A$5,IF(OR(ISNUMBER(SEARCH('[1]Lookup for use classification'!$B$7,B989)),ISNUMBER(SEARCH('[1]Lookup for use classification'!$C$7,B989)),ISNUMBER(SEARCH('[1]Lookup for use classification'!$D$7,B989))),'[1]Lookup for use classification'!$A$7,IF(OR(ISNUMBER(SEARCH('[1]Lookup for use classification'!$B$9,B989)),ISNUMBER(SEARCH('[1]Lookup for use classification'!$C$9,B989)),ISNUMBER(SEARCH('[1]Lookup for use classification'!$D$9,B989)),ISNUMBER(SEARCH('[1]Lookup for use classification'!$E$9,B989)),ISNUMBER(SEARCH('[1]Lookup for use classification'!$F$9,B989)),ISNUMBER(SEARCH('[1]Lookup for use classification'!$G$9,B989)),ISNUMBER(SEARCH('[1]Lookup for use classification'!$H$9,B989)),ISNUMBER(SEARCH('[1]Lookup for use classification'!$I$9,B989)),ISNUMBER(SEARCH('[1]Lookup for use classification'!$J$9,B989)),ISNUMBER(SEARCH('[1]Lookup for use classification'!$K$9,B989))),'[1]Lookup for use classification'!$A$9,IF(OR(ISNUMBER(SEARCH('[1]Lookup for use classification'!$B$10,B989)),ISNUMBER(SEARCH('[1]Lookup for use classification'!$C$10,B989)),ISNUMBER(SEARCH('[1]Lookup for use classification'!$D$10,B989)),ISNUMBER(SEARCH('[1]Lookup for use classification'!$E$10,B989)),ISNUMBER(SEARCH('[1]Lookup for use classification'!$F$10,B989)),ISNUMBER(SEARCH('[1]Lookup for use classification'!$G$10,B989))),'[1]Lookup for use classification'!$A$10,IF(OR(ISNUMBER(SEARCH('[1]Lookup for use classification'!$B$11,B989)),ISNUMBER(SEARCH('[1]Lookup for use classification'!$C$11,B989))),'[1]Lookup for use classification'!$A$11,IF(OR(ISNUMBER(SEARCH('[1]Lookup for use classification'!$B$12,B989)),ISNUMBER(SEARCH('[1]Lookup for use classification'!$C$12,B989))),'[1]Lookup for use classification'!$A$12,IF(OR(ISNUMBER(SEARCH('[1]Lookup for use classification'!$B$13,B989)),ISNUMBER(SEARCH('[1]Lookup for use classification'!$C$13,B989)),ISNUMBER(SEARCH('[1]Lookup for use classification'!$D$13,B989)),,ISNUMBER(SEARCH('[1]Lookup for use classification'!$C$13,B989)),ISNUMBER(SEARCH('[1]Lookup for use classification'!$E$13,B989))),'[1]Lookup for use classification'!$A$13,IF(OR(ISNUMBER(SEARCH('[1]Lookup for use classification'!$B$14,B989)),ISNUMBER(SEARCH('[1]Lookup for use classification'!$C$14,B989))),'[1]Lookup for use classification'!$A$14,"Other"))))))))))))</f>
        <v>Accomodation Services</v>
      </c>
      <c r="D989" s="29"/>
      <c r="E989" s="29"/>
      <c r="F989" s="29"/>
    </row>
    <row r="990" spans="1:6">
      <c r="A990" s="16" t="s">
        <v>1390</v>
      </c>
      <c r="B990" s="26" t="s">
        <v>1381</v>
      </c>
      <c r="C990" s="133" t="str">
        <f>IF(OR(ISNUMBER(SEARCH('[1]Lookup for use classification'!$B$1,B990)),ISNUMBER(SEARCH('[1]Lookup for use classification'!$C$1,B990)),ISNUMBER(SEARCH('[1]Lookup for use classification'!$D$1,B990)),ISNUMBER(SEARCH('[1]Lookup for use classification'!$E$1,B990))),'[1]Lookup for use classification'!$A$1,IF(ISNUMBER(SEARCH('[1]Lookup for use classification'!$B$2,B990)),'[1]Lookup for use classification'!$A$2,IF(ISNUMBER(SEARCH('[1]Lookup for use classification'!$B$3,B990)),'[1]Lookup for use classification'!$A$3,IF(OR(ISNUMBER(SEARCH('[1]Lookup for use classification'!$B$4,B990)),ISNUMBER(SEARCH('[1]Lookup for use classification'!$C$4,B990)),ISNUMBER(SEARCH('[1]Lookup for use classification'!$D$4,B990)),ISNUMBER(SEARCH('[1]Lookup for use classification'!$E$4,B990))),'[1]Lookup for use classification'!$A$4,IF(OR(ISNUMBER(SEARCH('[1]Lookup for use classification'!$B$5,B990)),ISNUMBER(SEARCH('[1]Lookup for use classification'!$C$5,B990)),ISNUMBER(SEARCH('[1]Lookup for use classification'!$D$5,B990))),'[1]Lookup for use classification'!$A$5,IF(OR(ISNUMBER(SEARCH('[1]Lookup for use classification'!$B$7,B990)),ISNUMBER(SEARCH('[1]Lookup for use classification'!$C$7,B990)),ISNUMBER(SEARCH('[1]Lookup for use classification'!$D$7,B990))),'[1]Lookup for use classification'!$A$7,IF(OR(ISNUMBER(SEARCH('[1]Lookup for use classification'!$B$9,B990)),ISNUMBER(SEARCH('[1]Lookup for use classification'!$C$9,B990)),ISNUMBER(SEARCH('[1]Lookup for use classification'!$D$9,B990)),ISNUMBER(SEARCH('[1]Lookup for use classification'!$E$9,B990)),ISNUMBER(SEARCH('[1]Lookup for use classification'!$F$9,B990)),ISNUMBER(SEARCH('[1]Lookup for use classification'!$G$9,B990)),ISNUMBER(SEARCH('[1]Lookup for use classification'!$H$9,B990)),ISNUMBER(SEARCH('[1]Lookup for use classification'!$I$9,B990)),ISNUMBER(SEARCH('[1]Lookup for use classification'!$J$9,B990)),ISNUMBER(SEARCH('[1]Lookup for use classification'!$K$9,B990))),'[1]Lookup for use classification'!$A$9,IF(OR(ISNUMBER(SEARCH('[1]Lookup for use classification'!$B$10,B990)),ISNUMBER(SEARCH('[1]Lookup for use classification'!$C$10,B990)),ISNUMBER(SEARCH('[1]Lookup for use classification'!$D$10,B990)),ISNUMBER(SEARCH('[1]Lookup for use classification'!$E$10,B990)),ISNUMBER(SEARCH('[1]Lookup for use classification'!$F$10,B990)),ISNUMBER(SEARCH('[1]Lookup for use classification'!$G$10,B990))),'[1]Lookup for use classification'!$A$10,IF(OR(ISNUMBER(SEARCH('[1]Lookup for use classification'!$B$11,B990)),ISNUMBER(SEARCH('[1]Lookup for use classification'!$C$11,B990))),'[1]Lookup for use classification'!$A$11,IF(OR(ISNUMBER(SEARCH('[1]Lookup for use classification'!$B$12,B990)),ISNUMBER(SEARCH('[1]Lookup for use classification'!$C$12,B990))),'[1]Lookup for use classification'!$A$12,IF(OR(ISNUMBER(SEARCH('[1]Lookup for use classification'!$B$13,B990)),ISNUMBER(SEARCH('[1]Lookup for use classification'!$C$13,B990)),ISNUMBER(SEARCH('[1]Lookup for use classification'!$D$13,B990)),,ISNUMBER(SEARCH('[1]Lookup for use classification'!$C$13,B990)),ISNUMBER(SEARCH('[1]Lookup for use classification'!$E$13,B990))),'[1]Lookup for use classification'!$A$13,IF(OR(ISNUMBER(SEARCH('[1]Lookup for use classification'!$B$14,B990)),ISNUMBER(SEARCH('[1]Lookup for use classification'!$C$14,B990))),'[1]Lookup for use classification'!$A$14,"Other"))))))))))))</f>
        <v>Health Care - Hospitals</v>
      </c>
      <c r="D990" s="29">
        <v>1100</v>
      </c>
      <c r="E990" s="29"/>
      <c r="F990" s="29"/>
    </row>
    <row r="991" spans="1:6">
      <c r="A991" s="16" t="s">
        <v>1390</v>
      </c>
      <c r="B991" s="26" t="s">
        <v>162</v>
      </c>
      <c r="C991" s="133" t="str">
        <f>IF(OR(ISNUMBER(SEARCH('[1]Lookup for use classification'!$B$1,B991)),ISNUMBER(SEARCH('[1]Lookup for use classification'!$C$1,B991)),ISNUMBER(SEARCH('[1]Lookup for use classification'!$D$1,B991)),ISNUMBER(SEARCH('[1]Lookup for use classification'!$E$1,B991))),'[1]Lookup for use classification'!$A$1,IF(ISNUMBER(SEARCH('[1]Lookup for use classification'!$B$2,B991)),'[1]Lookup for use classification'!$A$2,IF(ISNUMBER(SEARCH('[1]Lookup for use classification'!$B$3,B991)),'[1]Lookup for use classification'!$A$3,IF(OR(ISNUMBER(SEARCH('[1]Lookup for use classification'!$B$4,B991)),ISNUMBER(SEARCH('[1]Lookup for use classification'!$C$4,B991)),ISNUMBER(SEARCH('[1]Lookup for use classification'!$D$4,B991)),ISNUMBER(SEARCH('[1]Lookup for use classification'!$E$4,B991))),'[1]Lookup for use classification'!$A$4,IF(OR(ISNUMBER(SEARCH('[1]Lookup for use classification'!$B$5,B991)),ISNUMBER(SEARCH('[1]Lookup for use classification'!$C$5,B991)),ISNUMBER(SEARCH('[1]Lookup for use classification'!$D$5,B991))),'[1]Lookup for use classification'!$A$5,IF(OR(ISNUMBER(SEARCH('[1]Lookup for use classification'!$B$7,B991)),ISNUMBER(SEARCH('[1]Lookup for use classification'!$C$7,B991)),ISNUMBER(SEARCH('[1]Lookup for use classification'!$D$7,B991))),'[1]Lookup for use classification'!$A$7,IF(OR(ISNUMBER(SEARCH('[1]Lookup for use classification'!$B$9,B991)),ISNUMBER(SEARCH('[1]Lookup for use classification'!$C$9,B991)),ISNUMBER(SEARCH('[1]Lookup for use classification'!$D$9,B991)),ISNUMBER(SEARCH('[1]Lookup for use classification'!$E$9,B991)),ISNUMBER(SEARCH('[1]Lookup for use classification'!$F$9,B991)),ISNUMBER(SEARCH('[1]Lookup for use classification'!$G$9,B991)),ISNUMBER(SEARCH('[1]Lookup for use classification'!$H$9,B991)),ISNUMBER(SEARCH('[1]Lookup for use classification'!$I$9,B991)),ISNUMBER(SEARCH('[1]Lookup for use classification'!$J$9,B991)),ISNUMBER(SEARCH('[1]Lookup for use classification'!$K$9,B991))),'[1]Lookup for use classification'!$A$9,IF(OR(ISNUMBER(SEARCH('[1]Lookup for use classification'!$B$10,B991)),ISNUMBER(SEARCH('[1]Lookup for use classification'!$C$10,B991)),ISNUMBER(SEARCH('[1]Lookup for use classification'!$D$10,B991)),ISNUMBER(SEARCH('[1]Lookup for use classification'!$E$10,B991)),ISNUMBER(SEARCH('[1]Lookup for use classification'!$F$10,B991)),ISNUMBER(SEARCH('[1]Lookup for use classification'!$G$10,B991))),'[1]Lookup for use classification'!$A$10,IF(OR(ISNUMBER(SEARCH('[1]Lookup for use classification'!$B$11,B991)),ISNUMBER(SEARCH('[1]Lookup for use classification'!$C$11,B991))),'[1]Lookup for use classification'!$A$11,IF(OR(ISNUMBER(SEARCH('[1]Lookup for use classification'!$B$12,B991)),ISNUMBER(SEARCH('[1]Lookup for use classification'!$C$12,B991))),'[1]Lookup for use classification'!$A$12,IF(OR(ISNUMBER(SEARCH('[1]Lookup for use classification'!$B$13,B991)),ISNUMBER(SEARCH('[1]Lookup for use classification'!$C$13,B991)),ISNUMBER(SEARCH('[1]Lookup for use classification'!$D$13,B991)),,ISNUMBER(SEARCH('[1]Lookup for use classification'!$C$13,B991)),ISNUMBER(SEARCH('[1]Lookup for use classification'!$E$13,B991))),'[1]Lookup for use classification'!$A$13,IF(OR(ISNUMBER(SEARCH('[1]Lookup for use classification'!$B$14,B991)),ISNUMBER(SEARCH('[1]Lookup for use classification'!$C$14,B991))),'[1]Lookup for use classification'!$A$14,"Other"))))))))))))</f>
        <v>Public Assembly</v>
      </c>
      <c r="D991" s="29"/>
      <c r="E991" s="29"/>
      <c r="F991" s="29"/>
    </row>
    <row r="992" spans="1:6">
      <c r="A992" s="16" t="s">
        <v>1390</v>
      </c>
      <c r="B992" s="30" t="s">
        <v>164</v>
      </c>
      <c r="C992" s="133" t="str">
        <f>IF(OR(ISNUMBER(SEARCH('[1]Lookup for use classification'!$B$1,B992)),ISNUMBER(SEARCH('[1]Lookup for use classification'!$C$1,B992)),ISNUMBER(SEARCH('[1]Lookup for use classification'!$D$1,B992)),ISNUMBER(SEARCH('[1]Lookup for use classification'!$E$1,B992))),'[1]Lookup for use classification'!$A$1,IF(ISNUMBER(SEARCH('[1]Lookup for use classification'!$B$2,B992)),'[1]Lookup for use classification'!$A$2,IF(ISNUMBER(SEARCH('[1]Lookup for use classification'!$B$3,B992)),'[1]Lookup for use classification'!$A$3,IF(OR(ISNUMBER(SEARCH('[1]Lookup for use classification'!$B$4,B992)),ISNUMBER(SEARCH('[1]Lookup for use classification'!$C$4,B992)),ISNUMBER(SEARCH('[1]Lookup for use classification'!$D$4,B992)),ISNUMBER(SEARCH('[1]Lookup for use classification'!$E$4,B992))),'[1]Lookup for use classification'!$A$4,IF(OR(ISNUMBER(SEARCH('[1]Lookup for use classification'!$B$5,B992)),ISNUMBER(SEARCH('[1]Lookup for use classification'!$C$5,B992)),ISNUMBER(SEARCH('[1]Lookup for use classification'!$D$5,B992))),'[1]Lookup for use classification'!$A$5,IF(OR(ISNUMBER(SEARCH('[1]Lookup for use classification'!$B$7,B992)),ISNUMBER(SEARCH('[1]Lookup for use classification'!$C$7,B992)),ISNUMBER(SEARCH('[1]Lookup for use classification'!$D$7,B992))),'[1]Lookup for use classification'!$A$7,IF(OR(ISNUMBER(SEARCH('[1]Lookup for use classification'!$B$9,B992)),ISNUMBER(SEARCH('[1]Lookup for use classification'!$C$9,B992)),ISNUMBER(SEARCH('[1]Lookup for use classification'!$D$9,B992)),ISNUMBER(SEARCH('[1]Lookup for use classification'!$E$9,B992)),ISNUMBER(SEARCH('[1]Lookup for use classification'!$F$9,B992)),ISNUMBER(SEARCH('[1]Lookup for use classification'!$G$9,B992)),ISNUMBER(SEARCH('[1]Lookup for use classification'!$H$9,B992)),ISNUMBER(SEARCH('[1]Lookup for use classification'!$I$9,B992)),ISNUMBER(SEARCH('[1]Lookup for use classification'!$J$9,B992)),ISNUMBER(SEARCH('[1]Lookup for use classification'!$K$9,B992))),'[1]Lookup for use classification'!$A$9,IF(OR(ISNUMBER(SEARCH('[1]Lookup for use classification'!$B$10,B992)),ISNUMBER(SEARCH('[1]Lookup for use classification'!$C$10,B992)),ISNUMBER(SEARCH('[1]Lookup for use classification'!$D$10,B992)),ISNUMBER(SEARCH('[1]Lookup for use classification'!$E$10,B992)),ISNUMBER(SEARCH('[1]Lookup for use classification'!$F$10,B992)),ISNUMBER(SEARCH('[1]Lookup for use classification'!$G$10,B992))),'[1]Lookup for use classification'!$A$10,IF(OR(ISNUMBER(SEARCH('[1]Lookup for use classification'!$B$11,B992)),ISNUMBER(SEARCH('[1]Lookup for use classification'!$C$11,B992))),'[1]Lookup for use classification'!$A$11,IF(OR(ISNUMBER(SEARCH('[1]Lookup for use classification'!$B$12,B992)),ISNUMBER(SEARCH('[1]Lookup for use classification'!$C$12,B992))),'[1]Lookup for use classification'!$A$12,IF(OR(ISNUMBER(SEARCH('[1]Lookup for use classification'!$B$13,B992)),ISNUMBER(SEARCH('[1]Lookup for use classification'!$C$13,B992)),ISNUMBER(SEARCH('[1]Lookup for use classification'!$D$13,B992)),,ISNUMBER(SEARCH('[1]Lookup for use classification'!$C$13,B992)),ISNUMBER(SEARCH('[1]Lookup for use classification'!$E$13,B992))),'[1]Lookup for use classification'!$A$13,IF(OR(ISNUMBER(SEARCH('[1]Lookup for use classification'!$B$14,B992)),ISNUMBER(SEARCH('[1]Lookup for use classification'!$C$14,B992))),'[1]Lookup for use classification'!$A$14,"Other"))))))))))))</f>
        <v>Other</v>
      </c>
      <c r="D992" s="28"/>
      <c r="E992" s="28"/>
      <c r="F992" s="28"/>
    </row>
    <row r="993" spans="1:6">
      <c r="A993" s="16" t="s">
        <v>1390</v>
      </c>
      <c r="B993" s="26" t="s">
        <v>1382</v>
      </c>
      <c r="C993" s="133" t="str">
        <f>IF(OR(ISNUMBER(SEARCH('[1]Lookup for use classification'!$B$1,B993)),ISNUMBER(SEARCH('[1]Lookup for use classification'!$C$1,B993)),ISNUMBER(SEARCH('[1]Lookup for use classification'!$D$1,B993)),ISNUMBER(SEARCH('[1]Lookup for use classification'!$E$1,B993))),'[1]Lookup for use classification'!$A$1,IF(ISNUMBER(SEARCH('[1]Lookup for use classification'!$B$2,B993)),'[1]Lookup for use classification'!$A$2,IF(ISNUMBER(SEARCH('[1]Lookup for use classification'!$B$3,B993)),'[1]Lookup for use classification'!$A$3,IF(OR(ISNUMBER(SEARCH('[1]Lookup for use classification'!$B$4,B993)),ISNUMBER(SEARCH('[1]Lookup for use classification'!$C$4,B993)),ISNUMBER(SEARCH('[1]Lookup for use classification'!$D$4,B993)),ISNUMBER(SEARCH('[1]Lookup for use classification'!$E$4,B993))),'[1]Lookup for use classification'!$A$4,IF(OR(ISNUMBER(SEARCH('[1]Lookup for use classification'!$B$5,B993)),ISNUMBER(SEARCH('[1]Lookup for use classification'!$C$5,B993)),ISNUMBER(SEARCH('[1]Lookup for use classification'!$D$5,B993))),'[1]Lookup for use classification'!$A$5,IF(OR(ISNUMBER(SEARCH('[1]Lookup for use classification'!$B$7,B993)),ISNUMBER(SEARCH('[1]Lookup for use classification'!$C$7,B993)),ISNUMBER(SEARCH('[1]Lookup for use classification'!$D$7,B993))),'[1]Lookup for use classification'!$A$7,IF(OR(ISNUMBER(SEARCH('[1]Lookup for use classification'!$B$9,B993)),ISNUMBER(SEARCH('[1]Lookup for use classification'!$C$9,B993)),ISNUMBER(SEARCH('[1]Lookup for use classification'!$D$9,B993)),ISNUMBER(SEARCH('[1]Lookup for use classification'!$E$9,B993)),ISNUMBER(SEARCH('[1]Lookup for use classification'!$F$9,B993)),ISNUMBER(SEARCH('[1]Lookup for use classification'!$G$9,B993)),ISNUMBER(SEARCH('[1]Lookup for use classification'!$H$9,B993)),ISNUMBER(SEARCH('[1]Lookup for use classification'!$I$9,B993)),ISNUMBER(SEARCH('[1]Lookup for use classification'!$J$9,B993)),ISNUMBER(SEARCH('[1]Lookup for use classification'!$K$9,B993))),'[1]Lookup for use classification'!$A$9,IF(OR(ISNUMBER(SEARCH('[1]Lookup for use classification'!$B$10,B993)),ISNUMBER(SEARCH('[1]Lookup for use classification'!$C$10,B993)),ISNUMBER(SEARCH('[1]Lookup for use classification'!$D$10,B993)),ISNUMBER(SEARCH('[1]Lookup for use classification'!$E$10,B993)),ISNUMBER(SEARCH('[1]Lookup for use classification'!$F$10,B993)),ISNUMBER(SEARCH('[1]Lookup for use classification'!$G$10,B993))),'[1]Lookup for use classification'!$A$10,IF(OR(ISNUMBER(SEARCH('[1]Lookup for use classification'!$B$11,B993)),ISNUMBER(SEARCH('[1]Lookup for use classification'!$C$11,B993))),'[1]Lookup for use classification'!$A$11,IF(OR(ISNUMBER(SEARCH('[1]Lookup for use classification'!$B$12,B993)),ISNUMBER(SEARCH('[1]Lookup for use classification'!$C$12,B993))),'[1]Lookup for use classification'!$A$12,IF(OR(ISNUMBER(SEARCH('[1]Lookup for use classification'!$B$13,B993)),ISNUMBER(SEARCH('[1]Lookup for use classification'!$C$13,B993)),ISNUMBER(SEARCH('[1]Lookup for use classification'!$D$13,B993)),,ISNUMBER(SEARCH('[1]Lookup for use classification'!$C$13,B993)),ISNUMBER(SEARCH('[1]Lookup for use classification'!$E$13,B993))),'[1]Lookup for use classification'!$A$13,IF(OR(ISNUMBER(SEARCH('[1]Lookup for use classification'!$B$14,B993)),ISNUMBER(SEARCH('[1]Lookup for use classification'!$C$14,B993))),'[1]Lookup for use classification'!$A$14,"Other"))))))))))))</f>
        <v>Education - K - 12</v>
      </c>
      <c r="D993" s="29"/>
      <c r="E993" s="29"/>
      <c r="F993" s="29"/>
    </row>
    <row r="994" spans="1:6">
      <c r="A994" s="16" t="s">
        <v>1390</v>
      </c>
      <c r="B994" s="26" t="s">
        <v>1383</v>
      </c>
      <c r="C994" s="133" t="str">
        <f>IF(OR(ISNUMBER(SEARCH('[1]Lookup for use classification'!$B$1,B994)),ISNUMBER(SEARCH('[1]Lookup for use classification'!$C$1,B994)),ISNUMBER(SEARCH('[1]Lookup for use classification'!$D$1,B994)),ISNUMBER(SEARCH('[1]Lookup for use classification'!$E$1,B994))),'[1]Lookup for use classification'!$A$1,IF(ISNUMBER(SEARCH('[1]Lookup for use classification'!$B$2,B994)),'[1]Lookup for use classification'!$A$2,IF(ISNUMBER(SEARCH('[1]Lookup for use classification'!$B$3,B994)),'[1]Lookup for use classification'!$A$3,IF(OR(ISNUMBER(SEARCH('[1]Lookup for use classification'!$B$4,B994)),ISNUMBER(SEARCH('[1]Lookup for use classification'!$C$4,B994)),ISNUMBER(SEARCH('[1]Lookup for use classification'!$D$4,B994)),ISNUMBER(SEARCH('[1]Lookup for use classification'!$E$4,B994))),'[1]Lookup for use classification'!$A$4,IF(OR(ISNUMBER(SEARCH('[1]Lookup for use classification'!$B$5,B994)),ISNUMBER(SEARCH('[1]Lookup for use classification'!$C$5,B994)),ISNUMBER(SEARCH('[1]Lookup for use classification'!$D$5,B994))),'[1]Lookup for use classification'!$A$5,IF(OR(ISNUMBER(SEARCH('[1]Lookup for use classification'!$B$7,B994)),ISNUMBER(SEARCH('[1]Lookup for use classification'!$C$7,B994)),ISNUMBER(SEARCH('[1]Lookup for use classification'!$D$7,B994))),'[1]Lookup for use classification'!$A$7,IF(OR(ISNUMBER(SEARCH('[1]Lookup for use classification'!$B$9,B994)),ISNUMBER(SEARCH('[1]Lookup for use classification'!$C$9,B994)),ISNUMBER(SEARCH('[1]Lookup for use classification'!$D$9,B994)),ISNUMBER(SEARCH('[1]Lookup for use classification'!$E$9,B994)),ISNUMBER(SEARCH('[1]Lookup for use classification'!$F$9,B994)),ISNUMBER(SEARCH('[1]Lookup for use classification'!$G$9,B994)),ISNUMBER(SEARCH('[1]Lookup for use classification'!$H$9,B994)),ISNUMBER(SEARCH('[1]Lookup for use classification'!$I$9,B994)),ISNUMBER(SEARCH('[1]Lookup for use classification'!$J$9,B994)),ISNUMBER(SEARCH('[1]Lookup for use classification'!$K$9,B994))),'[1]Lookup for use classification'!$A$9,IF(OR(ISNUMBER(SEARCH('[1]Lookup for use classification'!$B$10,B994)),ISNUMBER(SEARCH('[1]Lookup for use classification'!$C$10,B994)),ISNUMBER(SEARCH('[1]Lookup for use classification'!$D$10,B994)),ISNUMBER(SEARCH('[1]Lookup for use classification'!$E$10,B994)),ISNUMBER(SEARCH('[1]Lookup for use classification'!$F$10,B994)),ISNUMBER(SEARCH('[1]Lookup for use classification'!$G$10,B994))),'[1]Lookup for use classification'!$A$10,IF(OR(ISNUMBER(SEARCH('[1]Lookup for use classification'!$B$11,B994)),ISNUMBER(SEARCH('[1]Lookup for use classification'!$C$11,B994))),'[1]Lookup for use classification'!$A$11,IF(OR(ISNUMBER(SEARCH('[1]Lookup for use classification'!$B$12,B994)),ISNUMBER(SEARCH('[1]Lookup for use classification'!$C$12,B994))),'[1]Lookup for use classification'!$A$12,IF(OR(ISNUMBER(SEARCH('[1]Lookup for use classification'!$B$13,B994)),ISNUMBER(SEARCH('[1]Lookup for use classification'!$C$13,B994)),ISNUMBER(SEARCH('[1]Lookup for use classification'!$D$13,B994)),,ISNUMBER(SEARCH('[1]Lookup for use classification'!$C$13,B994)),ISNUMBER(SEARCH('[1]Lookup for use classification'!$E$13,B994))),'[1]Lookup for use classification'!$A$13,IF(OR(ISNUMBER(SEARCH('[1]Lookup for use classification'!$B$14,B994)),ISNUMBER(SEARCH('[1]Lookup for use classification'!$C$14,B994))),'[1]Lookup for use classification'!$A$14,"Other"))))))))))))</f>
        <v>Education - K - 12</v>
      </c>
      <c r="D994" s="29">
        <v>9384</v>
      </c>
      <c r="E994" s="29"/>
      <c r="F994" s="29"/>
    </row>
    <row r="995" spans="1:6">
      <c r="A995" s="16" t="s">
        <v>1390</v>
      </c>
      <c r="B995" s="26" t="s">
        <v>1278</v>
      </c>
      <c r="C995" s="133" t="str">
        <f>IF(OR(ISNUMBER(SEARCH('[1]Lookup for use classification'!$B$1,B995)),ISNUMBER(SEARCH('[1]Lookup for use classification'!$C$1,B995)),ISNUMBER(SEARCH('[1]Lookup for use classification'!$D$1,B995)),ISNUMBER(SEARCH('[1]Lookup for use classification'!$E$1,B995))),'[1]Lookup for use classification'!$A$1,IF(ISNUMBER(SEARCH('[1]Lookup for use classification'!$B$2,B995)),'[1]Lookup for use classification'!$A$2,IF(ISNUMBER(SEARCH('[1]Lookup for use classification'!$B$3,B995)),'[1]Lookup for use classification'!$A$3,IF(OR(ISNUMBER(SEARCH('[1]Lookup for use classification'!$B$4,B995)),ISNUMBER(SEARCH('[1]Lookup for use classification'!$C$4,B995)),ISNUMBER(SEARCH('[1]Lookup for use classification'!$D$4,B995)),ISNUMBER(SEARCH('[1]Lookup for use classification'!$E$4,B995))),'[1]Lookup for use classification'!$A$4,IF(OR(ISNUMBER(SEARCH('[1]Lookup for use classification'!$B$5,B995)),ISNUMBER(SEARCH('[1]Lookup for use classification'!$C$5,B995)),ISNUMBER(SEARCH('[1]Lookup for use classification'!$D$5,B995))),'[1]Lookup for use classification'!$A$5,IF(OR(ISNUMBER(SEARCH('[1]Lookup for use classification'!$B$7,B995)),ISNUMBER(SEARCH('[1]Lookup for use classification'!$C$7,B995)),ISNUMBER(SEARCH('[1]Lookup for use classification'!$D$7,B995))),'[1]Lookup for use classification'!$A$7,IF(OR(ISNUMBER(SEARCH('[1]Lookup for use classification'!$B$9,B995)),ISNUMBER(SEARCH('[1]Lookup for use classification'!$C$9,B995)),ISNUMBER(SEARCH('[1]Lookup for use classification'!$D$9,B995)),ISNUMBER(SEARCH('[1]Lookup for use classification'!$E$9,B995)),ISNUMBER(SEARCH('[1]Lookup for use classification'!$F$9,B995)),ISNUMBER(SEARCH('[1]Lookup for use classification'!$G$9,B995)),ISNUMBER(SEARCH('[1]Lookup for use classification'!$H$9,B995)),ISNUMBER(SEARCH('[1]Lookup for use classification'!$I$9,B995)),ISNUMBER(SEARCH('[1]Lookup for use classification'!$J$9,B995)),ISNUMBER(SEARCH('[1]Lookup for use classification'!$K$9,B995))),'[1]Lookup for use classification'!$A$9,IF(OR(ISNUMBER(SEARCH('[1]Lookup for use classification'!$B$10,B995)),ISNUMBER(SEARCH('[1]Lookup for use classification'!$C$10,B995)),ISNUMBER(SEARCH('[1]Lookup for use classification'!$D$10,B995)),ISNUMBER(SEARCH('[1]Lookup for use classification'!$E$10,B995)),ISNUMBER(SEARCH('[1]Lookup for use classification'!$F$10,B995)),ISNUMBER(SEARCH('[1]Lookup for use classification'!$G$10,B995))),'[1]Lookup for use classification'!$A$10,IF(OR(ISNUMBER(SEARCH('[1]Lookup for use classification'!$B$11,B995)),ISNUMBER(SEARCH('[1]Lookup for use classification'!$C$11,B995))),'[1]Lookup for use classification'!$A$11,IF(OR(ISNUMBER(SEARCH('[1]Lookup for use classification'!$B$12,B995)),ISNUMBER(SEARCH('[1]Lookup for use classification'!$C$12,B995))),'[1]Lookup for use classification'!$A$12,IF(OR(ISNUMBER(SEARCH('[1]Lookup for use classification'!$B$13,B995)),ISNUMBER(SEARCH('[1]Lookup for use classification'!$C$13,B995)),ISNUMBER(SEARCH('[1]Lookup for use classification'!$D$13,B995)),,ISNUMBER(SEARCH('[1]Lookup for use classification'!$C$13,B995)),ISNUMBER(SEARCH('[1]Lookup for use classification'!$E$13,B995))),'[1]Lookup for use classification'!$A$13,IF(OR(ISNUMBER(SEARCH('[1]Lookup for use classification'!$B$14,B995)),ISNUMBER(SEARCH('[1]Lookup for use classification'!$C$14,B995))),'[1]Lookup for use classification'!$A$14,"Other"))))))))))))</f>
        <v>Education - K - 12</v>
      </c>
      <c r="D995" s="29">
        <v>800</v>
      </c>
      <c r="E995" s="29"/>
      <c r="F995" s="29"/>
    </row>
    <row r="996" spans="1:6">
      <c r="A996" s="16" t="s">
        <v>1390</v>
      </c>
      <c r="B996" s="26" t="s">
        <v>1384</v>
      </c>
      <c r="C996" s="133" t="str">
        <f>IF(OR(ISNUMBER(SEARCH('[1]Lookup for use classification'!$B$1,B996)),ISNUMBER(SEARCH('[1]Lookup for use classification'!$C$1,B996)),ISNUMBER(SEARCH('[1]Lookup for use classification'!$D$1,B996)),ISNUMBER(SEARCH('[1]Lookup for use classification'!$E$1,B996))),'[1]Lookup for use classification'!$A$1,IF(ISNUMBER(SEARCH('[1]Lookup for use classification'!$B$2,B996)),'[1]Lookup for use classification'!$A$2,IF(ISNUMBER(SEARCH('[1]Lookup for use classification'!$B$3,B996)),'[1]Lookup for use classification'!$A$3,IF(OR(ISNUMBER(SEARCH('[1]Lookup for use classification'!$B$4,B996)),ISNUMBER(SEARCH('[1]Lookup for use classification'!$C$4,B996)),ISNUMBER(SEARCH('[1]Lookup for use classification'!$D$4,B996)),ISNUMBER(SEARCH('[1]Lookup for use classification'!$E$4,B996))),'[1]Lookup for use classification'!$A$4,IF(OR(ISNUMBER(SEARCH('[1]Lookup for use classification'!$B$5,B996)),ISNUMBER(SEARCH('[1]Lookup for use classification'!$C$5,B996)),ISNUMBER(SEARCH('[1]Lookup for use classification'!$D$5,B996))),'[1]Lookup for use classification'!$A$5,IF(OR(ISNUMBER(SEARCH('[1]Lookup for use classification'!$B$7,B996)),ISNUMBER(SEARCH('[1]Lookup for use classification'!$C$7,B996)),ISNUMBER(SEARCH('[1]Lookup for use classification'!$D$7,B996))),'[1]Lookup for use classification'!$A$7,IF(OR(ISNUMBER(SEARCH('[1]Lookup for use classification'!$B$9,B996)),ISNUMBER(SEARCH('[1]Lookup for use classification'!$C$9,B996)),ISNUMBER(SEARCH('[1]Lookup for use classification'!$D$9,B996)),ISNUMBER(SEARCH('[1]Lookup for use classification'!$E$9,B996)),ISNUMBER(SEARCH('[1]Lookup for use classification'!$F$9,B996)),ISNUMBER(SEARCH('[1]Lookup for use classification'!$G$9,B996)),ISNUMBER(SEARCH('[1]Lookup for use classification'!$H$9,B996)),ISNUMBER(SEARCH('[1]Lookup for use classification'!$I$9,B996)),ISNUMBER(SEARCH('[1]Lookup for use classification'!$J$9,B996)),ISNUMBER(SEARCH('[1]Lookup for use classification'!$K$9,B996))),'[1]Lookup for use classification'!$A$9,IF(OR(ISNUMBER(SEARCH('[1]Lookup for use classification'!$B$10,B996)),ISNUMBER(SEARCH('[1]Lookup for use classification'!$C$10,B996)),ISNUMBER(SEARCH('[1]Lookup for use classification'!$D$10,B996)),ISNUMBER(SEARCH('[1]Lookup for use classification'!$E$10,B996)),ISNUMBER(SEARCH('[1]Lookup for use classification'!$F$10,B996)),ISNUMBER(SEARCH('[1]Lookup for use classification'!$G$10,B996))),'[1]Lookup for use classification'!$A$10,IF(OR(ISNUMBER(SEARCH('[1]Lookup for use classification'!$B$11,B996)),ISNUMBER(SEARCH('[1]Lookup for use classification'!$C$11,B996))),'[1]Lookup for use classification'!$A$11,IF(OR(ISNUMBER(SEARCH('[1]Lookup for use classification'!$B$12,B996)),ISNUMBER(SEARCH('[1]Lookup for use classification'!$C$12,B996))),'[1]Lookup for use classification'!$A$12,IF(OR(ISNUMBER(SEARCH('[1]Lookup for use classification'!$B$13,B996)),ISNUMBER(SEARCH('[1]Lookup for use classification'!$C$13,B996)),ISNUMBER(SEARCH('[1]Lookup for use classification'!$D$13,B996)),,ISNUMBER(SEARCH('[1]Lookup for use classification'!$C$13,B996)),ISNUMBER(SEARCH('[1]Lookup for use classification'!$E$13,B996))),'[1]Lookup for use classification'!$A$13,IF(OR(ISNUMBER(SEARCH('[1]Lookup for use classification'!$B$14,B996)),ISNUMBER(SEARCH('[1]Lookup for use classification'!$C$14,B996))),'[1]Lookup for use classification'!$A$14,"Other"))))))))))))</f>
        <v>Other</v>
      </c>
      <c r="D996" s="29"/>
      <c r="E996" s="29"/>
      <c r="F996" s="29"/>
    </row>
    <row r="997" spans="1:6">
      <c r="A997" s="16" t="s">
        <v>1390</v>
      </c>
      <c r="B997" s="26" t="s">
        <v>1385</v>
      </c>
      <c r="C997" s="133" t="str">
        <f>IF(OR(ISNUMBER(SEARCH('[1]Lookup for use classification'!$B$1,B997)),ISNUMBER(SEARCH('[1]Lookup for use classification'!$C$1,B997)),ISNUMBER(SEARCH('[1]Lookup for use classification'!$D$1,B997)),ISNUMBER(SEARCH('[1]Lookup for use classification'!$E$1,B997))),'[1]Lookup for use classification'!$A$1,IF(ISNUMBER(SEARCH('[1]Lookup for use classification'!$B$2,B997)),'[1]Lookup for use classification'!$A$2,IF(ISNUMBER(SEARCH('[1]Lookup for use classification'!$B$3,B997)),'[1]Lookup for use classification'!$A$3,IF(OR(ISNUMBER(SEARCH('[1]Lookup for use classification'!$B$4,B997)),ISNUMBER(SEARCH('[1]Lookup for use classification'!$C$4,B997)),ISNUMBER(SEARCH('[1]Lookup for use classification'!$D$4,B997)),ISNUMBER(SEARCH('[1]Lookup for use classification'!$E$4,B997))),'[1]Lookup for use classification'!$A$4,IF(OR(ISNUMBER(SEARCH('[1]Lookup for use classification'!$B$5,B997)),ISNUMBER(SEARCH('[1]Lookup for use classification'!$C$5,B997)),ISNUMBER(SEARCH('[1]Lookup for use classification'!$D$5,B997))),'[1]Lookup for use classification'!$A$5,IF(OR(ISNUMBER(SEARCH('[1]Lookup for use classification'!$B$7,B997)),ISNUMBER(SEARCH('[1]Lookup for use classification'!$C$7,B997)),ISNUMBER(SEARCH('[1]Lookup for use classification'!$D$7,B997))),'[1]Lookup for use classification'!$A$7,IF(OR(ISNUMBER(SEARCH('[1]Lookup for use classification'!$B$9,B997)),ISNUMBER(SEARCH('[1]Lookup for use classification'!$C$9,B997)),ISNUMBER(SEARCH('[1]Lookup for use classification'!$D$9,B997)),ISNUMBER(SEARCH('[1]Lookup for use classification'!$E$9,B997)),ISNUMBER(SEARCH('[1]Lookup for use classification'!$F$9,B997)),ISNUMBER(SEARCH('[1]Lookup for use classification'!$G$9,B997)),ISNUMBER(SEARCH('[1]Lookup for use classification'!$H$9,B997)),ISNUMBER(SEARCH('[1]Lookup for use classification'!$I$9,B997)),ISNUMBER(SEARCH('[1]Lookup for use classification'!$J$9,B997)),ISNUMBER(SEARCH('[1]Lookup for use classification'!$K$9,B997))),'[1]Lookup for use classification'!$A$9,IF(OR(ISNUMBER(SEARCH('[1]Lookup for use classification'!$B$10,B997)),ISNUMBER(SEARCH('[1]Lookup for use classification'!$C$10,B997)),ISNUMBER(SEARCH('[1]Lookup for use classification'!$D$10,B997)),ISNUMBER(SEARCH('[1]Lookup for use classification'!$E$10,B997)),ISNUMBER(SEARCH('[1]Lookup for use classification'!$F$10,B997)),ISNUMBER(SEARCH('[1]Lookup for use classification'!$G$10,B997))),'[1]Lookup for use classification'!$A$10,IF(OR(ISNUMBER(SEARCH('[1]Lookup for use classification'!$B$11,B997)),ISNUMBER(SEARCH('[1]Lookup for use classification'!$C$11,B997))),'[1]Lookup for use classification'!$A$11,IF(OR(ISNUMBER(SEARCH('[1]Lookup for use classification'!$B$12,B997)),ISNUMBER(SEARCH('[1]Lookup for use classification'!$C$12,B997))),'[1]Lookup for use classification'!$A$12,IF(OR(ISNUMBER(SEARCH('[1]Lookup for use classification'!$B$13,B997)),ISNUMBER(SEARCH('[1]Lookup for use classification'!$C$13,B997)),ISNUMBER(SEARCH('[1]Lookup for use classification'!$D$13,B997)),,ISNUMBER(SEARCH('[1]Lookup for use classification'!$C$13,B997)),ISNUMBER(SEARCH('[1]Lookup for use classification'!$E$13,B997))),'[1]Lookup for use classification'!$A$13,IF(OR(ISNUMBER(SEARCH('[1]Lookup for use classification'!$B$14,B997)),ISNUMBER(SEARCH('[1]Lookup for use classification'!$C$14,B997))),'[1]Lookup for use classification'!$A$14,"Other"))))))))))))</f>
        <v>Other</v>
      </c>
      <c r="D997" s="29"/>
      <c r="E997" s="29"/>
      <c r="F997" s="29"/>
    </row>
    <row r="998" spans="1:6">
      <c r="A998" s="16" t="s">
        <v>1390</v>
      </c>
      <c r="B998" s="26" t="s">
        <v>1386</v>
      </c>
      <c r="C998" s="133" t="str">
        <f>IF(OR(ISNUMBER(SEARCH('[1]Lookup for use classification'!$B$1,B998)),ISNUMBER(SEARCH('[1]Lookup for use classification'!$C$1,B998)),ISNUMBER(SEARCH('[1]Lookup for use classification'!$D$1,B998)),ISNUMBER(SEARCH('[1]Lookup for use classification'!$E$1,B998))),'[1]Lookup for use classification'!$A$1,IF(ISNUMBER(SEARCH('[1]Lookup for use classification'!$B$2,B998)),'[1]Lookup for use classification'!$A$2,IF(ISNUMBER(SEARCH('[1]Lookup for use classification'!$B$3,B998)),'[1]Lookup for use classification'!$A$3,IF(OR(ISNUMBER(SEARCH('[1]Lookup for use classification'!$B$4,B998)),ISNUMBER(SEARCH('[1]Lookup for use classification'!$C$4,B998)),ISNUMBER(SEARCH('[1]Lookup for use classification'!$D$4,B998)),ISNUMBER(SEARCH('[1]Lookup for use classification'!$E$4,B998))),'[1]Lookup for use classification'!$A$4,IF(OR(ISNUMBER(SEARCH('[1]Lookup for use classification'!$B$5,B998)),ISNUMBER(SEARCH('[1]Lookup for use classification'!$C$5,B998)),ISNUMBER(SEARCH('[1]Lookup for use classification'!$D$5,B998))),'[1]Lookup for use classification'!$A$5,IF(OR(ISNUMBER(SEARCH('[1]Lookup for use classification'!$B$7,B998)),ISNUMBER(SEARCH('[1]Lookup for use classification'!$C$7,B998)),ISNUMBER(SEARCH('[1]Lookup for use classification'!$D$7,B998))),'[1]Lookup for use classification'!$A$7,IF(OR(ISNUMBER(SEARCH('[1]Lookup for use classification'!$B$9,B998)),ISNUMBER(SEARCH('[1]Lookup for use classification'!$C$9,B998)),ISNUMBER(SEARCH('[1]Lookup for use classification'!$D$9,B998)),ISNUMBER(SEARCH('[1]Lookup for use classification'!$E$9,B998)),ISNUMBER(SEARCH('[1]Lookup for use classification'!$F$9,B998)),ISNUMBER(SEARCH('[1]Lookup for use classification'!$G$9,B998)),ISNUMBER(SEARCH('[1]Lookup for use classification'!$H$9,B998)),ISNUMBER(SEARCH('[1]Lookup for use classification'!$I$9,B998)),ISNUMBER(SEARCH('[1]Lookup for use classification'!$J$9,B998)),ISNUMBER(SEARCH('[1]Lookup for use classification'!$K$9,B998))),'[1]Lookup for use classification'!$A$9,IF(OR(ISNUMBER(SEARCH('[1]Lookup for use classification'!$B$10,B998)),ISNUMBER(SEARCH('[1]Lookup for use classification'!$C$10,B998)),ISNUMBER(SEARCH('[1]Lookup for use classification'!$D$10,B998)),ISNUMBER(SEARCH('[1]Lookup for use classification'!$E$10,B998)),ISNUMBER(SEARCH('[1]Lookup for use classification'!$F$10,B998)),ISNUMBER(SEARCH('[1]Lookup for use classification'!$G$10,B998))),'[1]Lookup for use classification'!$A$10,IF(OR(ISNUMBER(SEARCH('[1]Lookup for use classification'!$B$11,B998)),ISNUMBER(SEARCH('[1]Lookup for use classification'!$C$11,B998))),'[1]Lookup for use classification'!$A$11,IF(OR(ISNUMBER(SEARCH('[1]Lookup for use classification'!$B$12,B998)),ISNUMBER(SEARCH('[1]Lookup for use classification'!$C$12,B998))),'[1]Lookup for use classification'!$A$12,IF(OR(ISNUMBER(SEARCH('[1]Lookup for use classification'!$B$13,B998)),ISNUMBER(SEARCH('[1]Lookup for use classification'!$C$13,B998)),ISNUMBER(SEARCH('[1]Lookup for use classification'!$D$13,B998)),,ISNUMBER(SEARCH('[1]Lookup for use classification'!$C$13,B998)),ISNUMBER(SEARCH('[1]Lookup for use classification'!$E$13,B998))),'[1]Lookup for use classification'!$A$13,IF(OR(ISNUMBER(SEARCH('[1]Lookup for use classification'!$B$14,B998)),ISNUMBER(SEARCH('[1]Lookup for use classification'!$C$14,B998))),'[1]Lookup for use classification'!$A$14,"Other"))))))))))))</f>
        <v>Other</v>
      </c>
      <c r="D998" s="29"/>
      <c r="E998" s="29"/>
      <c r="F998" s="29"/>
    </row>
    <row r="999" spans="1:6">
      <c r="A999" s="16" t="s">
        <v>1390</v>
      </c>
      <c r="B999" s="26" t="s">
        <v>126</v>
      </c>
      <c r="C999" s="133" t="str">
        <f>IF(OR(ISNUMBER(SEARCH('[1]Lookup for use classification'!$B$1,B999)),ISNUMBER(SEARCH('[1]Lookup for use classification'!$C$1,B999)),ISNUMBER(SEARCH('[1]Lookup for use classification'!$D$1,B999)),ISNUMBER(SEARCH('[1]Lookup for use classification'!$E$1,B999))),'[1]Lookup for use classification'!$A$1,IF(ISNUMBER(SEARCH('[1]Lookup for use classification'!$B$2,B999)),'[1]Lookup for use classification'!$A$2,IF(ISNUMBER(SEARCH('[1]Lookup for use classification'!$B$3,B999)),'[1]Lookup for use classification'!$A$3,IF(OR(ISNUMBER(SEARCH('[1]Lookup for use classification'!$B$4,B999)),ISNUMBER(SEARCH('[1]Lookup for use classification'!$C$4,B999)),ISNUMBER(SEARCH('[1]Lookup for use classification'!$D$4,B999)),ISNUMBER(SEARCH('[1]Lookup for use classification'!$E$4,B999))),'[1]Lookup for use classification'!$A$4,IF(OR(ISNUMBER(SEARCH('[1]Lookup for use classification'!$B$5,B999)),ISNUMBER(SEARCH('[1]Lookup for use classification'!$C$5,B999)),ISNUMBER(SEARCH('[1]Lookup for use classification'!$D$5,B999))),'[1]Lookup for use classification'!$A$5,IF(OR(ISNUMBER(SEARCH('[1]Lookup for use classification'!$B$7,B999)),ISNUMBER(SEARCH('[1]Lookup for use classification'!$C$7,B999)),ISNUMBER(SEARCH('[1]Lookup for use classification'!$D$7,B999))),'[1]Lookup for use classification'!$A$7,IF(OR(ISNUMBER(SEARCH('[1]Lookup for use classification'!$B$9,B999)),ISNUMBER(SEARCH('[1]Lookup for use classification'!$C$9,B999)),ISNUMBER(SEARCH('[1]Lookup for use classification'!$D$9,B999)),ISNUMBER(SEARCH('[1]Lookup for use classification'!$E$9,B999)),ISNUMBER(SEARCH('[1]Lookup for use classification'!$F$9,B999)),ISNUMBER(SEARCH('[1]Lookup for use classification'!$G$9,B999)),ISNUMBER(SEARCH('[1]Lookup for use classification'!$H$9,B999)),ISNUMBER(SEARCH('[1]Lookup for use classification'!$I$9,B999)),ISNUMBER(SEARCH('[1]Lookup for use classification'!$J$9,B999)),ISNUMBER(SEARCH('[1]Lookup for use classification'!$K$9,B999))),'[1]Lookup for use classification'!$A$9,IF(OR(ISNUMBER(SEARCH('[1]Lookup for use classification'!$B$10,B999)),ISNUMBER(SEARCH('[1]Lookup for use classification'!$C$10,B999)),ISNUMBER(SEARCH('[1]Lookup for use classification'!$D$10,B999)),ISNUMBER(SEARCH('[1]Lookup for use classification'!$E$10,B999)),ISNUMBER(SEARCH('[1]Lookup for use classification'!$F$10,B999)),ISNUMBER(SEARCH('[1]Lookup for use classification'!$G$10,B999))),'[1]Lookup for use classification'!$A$10,IF(OR(ISNUMBER(SEARCH('[1]Lookup for use classification'!$B$11,B999)),ISNUMBER(SEARCH('[1]Lookup for use classification'!$C$11,B999))),'[1]Lookup for use classification'!$A$11,IF(OR(ISNUMBER(SEARCH('[1]Lookup for use classification'!$B$12,B999)),ISNUMBER(SEARCH('[1]Lookup for use classification'!$C$12,B999))),'[1]Lookup for use classification'!$A$12,IF(OR(ISNUMBER(SEARCH('[1]Lookup for use classification'!$B$13,B999)),ISNUMBER(SEARCH('[1]Lookup for use classification'!$C$13,B999)),ISNUMBER(SEARCH('[1]Lookup for use classification'!$D$13,B999)),,ISNUMBER(SEARCH('[1]Lookup for use classification'!$C$13,B999)),ISNUMBER(SEARCH('[1]Lookup for use classification'!$E$13,B999))),'[1]Lookup for use classification'!$A$13,IF(OR(ISNUMBER(SEARCH('[1]Lookup for use classification'!$B$14,B999)),ISNUMBER(SEARCH('[1]Lookup for use classification'!$C$14,B999))),'[1]Lookup for use classification'!$A$14,"Other"))))))))))))</f>
        <v>Other</v>
      </c>
      <c r="D999" s="27">
        <v>1104</v>
      </c>
      <c r="E999" s="29"/>
      <c r="F999" s="29"/>
    </row>
    <row r="1000" spans="1:6">
      <c r="A1000" s="16" t="s">
        <v>1390</v>
      </c>
      <c r="B1000" s="26" t="s">
        <v>1387</v>
      </c>
      <c r="C1000" s="133" t="str">
        <f>IF(OR(ISNUMBER(SEARCH('[1]Lookup for use classification'!$B$1,B1000)),ISNUMBER(SEARCH('[1]Lookup for use classification'!$C$1,B1000)),ISNUMBER(SEARCH('[1]Lookup for use classification'!$D$1,B1000)),ISNUMBER(SEARCH('[1]Lookup for use classification'!$E$1,B1000))),'[1]Lookup for use classification'!$A$1,IF(ISNUMBER(SEARCH('[1]Lookup for use classification'!$B$2,B1000)),'[1]Lookup for use classification'!$A$2,IF(ISNUMBER(SEARCH('[1]Lookup for use classification'!$B$3,B1000)),'[1]Lookup for use classification'!$A$3,IF(OR(ISNUMBER(SEARCH('[1]Lookup for use classification'!$B$4,B1000)),ISNUMBER(SEARCH('[1]Lookup for use classification'!$C$4,B1000)),ISNUMBER(SEARCH('[1]Lookup for use classification'!$D$4,B1000)),ISNUMBER(SEARCH('[1]Lookup for use classification'!$E$4,B1000))),'[1]Lookup for use classification'!$A$4,IF(OR(ISNUMBER(SEARCH('[1]Lookup for use classification'!$B$5,B1000)),ISNUMBER(SEARCH('[1]Lookup for use classification'!$C$5,B1000)),ISNUMBER(SEARCH('[1]Lookup for use classification'!$D$5,B1000))),'[1]Lookup for use classification'!$A$5,IF(OR(ISNUMBER(SEARCH('[1]Lookup for use classification'!$B$7,B1000)),ISNUMBER(SEARCH('[1]Lookup for use classification'!$C$7,B1000)),ISNUMBER(SEARCH('[1]Lookup for use classification'!$D$7,B1000))),'[1]Lookup for use classification'!$A$7,IF(OR(ISNUMBER(SEARCH('[1]Lookup for use classification'!$B$9,B1000)),ISNUMBER(SEARCH('[1]Lookup for use classification'!$C$9,B1000)),ISNUMBER(SEARCH('[1]Lookup for use classification'!$D$9,B1000)),ISNUMBER(SEARCH('[1]Lookup for use classification'!$E$9,B1000)),ISNUMBER(SEARCH('[1]Lookup for use classification'!$F$9,B1000)),ISNUMBER(SEARCH('[1]Lookup for use classification'!$G$9,B1000)),ISNUMBER(SEARCH('[1]Lookup for use classification'!$H$9,B1000)),ISNUMBER(SEARCH('[1]Lookup for use classification'!$I$9,B1000)),ISNUMBER(SEARCH('[1]Lookup for use classification'!$J$9,B1000)),ISNUMBER(SEARCH('[1]Lookup for use classification'!$K$9,B1000))),'[1]Lookup for use classification'!$A$9,IF(OR(ISNUMBER(SEARCH('[1]Lookup for use classification'!$B$10,B1000)),ISNUMBER(SEARCH('[1]Lookup for use classification'!$C$10,B1000)),ISNUMBER(SEARCH('[1]Lookup for use classification'!$D$10,B1000)),ISNUMBER(SEARCH('[1]Lookup for use classification'!$E$10,B1000)),ISNUMBER(SEARCH('[1]Lookup for use classification'!$F$10,B1000)),ISNUMBER(SEARCH('[1]Lookup for use classification'!$G$10,B1000))),'[1]Lookup for use classification'!$A$10,IF(OR(ISNUMBER(SEARCH('[1]Lookup for use classification'!$B$11,B1000)),ISNUMBER(SEARCH('[1]Lookup for use classification'!$C$11,B1000))),'[1]Lookup for use classification'!$A$11,IF(OR(ISNUMBER(SEARCH('[1]Lookup for use classification'!$B$12,B1000)),ISNUMBER(SEARCH('[1]Lookup for use classification'!$C$12,B1000))),'[1]Lookup for use classification'!$A$12,IF(OR(ISNUMBER(SEARCH('[1]Lookup for use classification'!$B$13,B1000)),ISNUMBER(SEARCH('[1]Lookup for use classification'!$C$13,B1000)),ISNUMBER(SEARCH('[1]Lookup for use classification'!$D$13,B1000)),,ISNUMBER(SEARCH('[1]Lookup for use classification'!$C$13,B1000)),ISNUMBER(SEARCH('[1]Lookup for use classification'!$E$13,B1000))),'[1]Lookup for use classification'!$A$13,IF(OR(ISNUMBER(SEARCH('[1]Lookup for use classification'!$B$14,B1000)),ISNUMBER(SEARCH('[1]Lookup for use classification'!$C$14,B1000))),'[1]Lookup for use classification'!$A$14,"Other"))))))))))))</f>
        <v>Warehousing</v>
      </c>
      <c r="D1000" s="29">
        <v>1104</v>
      </c>
      <c r="E1000" s="29"/>
      <c r="F1000" s="29"/>
    </row>
    <row r="1001" spans="1:6">
      <c r="A1001" s="16" t="s">
        <v>1390</v>
      </c>
      <c r="B1001" s="26" t="s">
        <v>255</v>
      </c>
      <c r="C1001" s="133" t="str">
        <f>IF(OR(ISNUMBER(SEARCH('[1]Lookup for use classification'!$B$1,B1001)),ISNUMBER(SEARCH('[1]Lookup for use classification'!$C$1,B1001)),ISNUMBER(SEARCH('[1]Lookup for use classification'!$D$1,B1001)),ISNUMBER(SEARCH('[1]Lookup for use classification'!$E$1,B1001))),'[1]Lookup for use classification'!$A$1,IF(ISNUMBER(SEARCH('[1]Lookup for use classification'!$B$2,B1001)),'[1]Lookup for use classification'!$A$2,IF(ISNUMBER(SEARCH('[1]Lookup for use classification'!$B$3,B1001)),'[1]Lookup for use classification'!$A$3,IF(OR(ISNUMBER(SEARCH('[1]Lookup for use classification'!$B$4,B1001)),ISNUMBER(SEARCH('[1]Lookup for use classification'!$C$4,B1001)),ISNUMBER(SEARCH('[1]Lookup for use classification'!$D$4,B1001)),ISNUMBER(SEARCH('[1]Lookup for use classification'!$E$4,B1001))),'[1]Lookup for use classification'!$A$4,IF(OR(ISNUMBER(SEARCH('[1]Lookup for use classification'!$B$5,B1001)),ISNUMBER(SEARCH('[1]Lookup for use classification'!$C$5,B1001)),ISNUMBER(SEARCH('[1]Lookup for use classification'!$D$5,B1001))),'[1]Lookup for use classification'!$A$5,IF(OR(ISNUMBER(SEARCH('[1]Lookup for use classification'!$B$7,B1001)),ISNUMBER(SEARCH('[1]Lookup for use classification'!$C$7,B1001)),ISNUMBER(SEARCH('[1]Lookup for use classification'!$D$7,B1001))),'[1]Lookup for use classification'!$A$7,IF(OR(ISNUMBER(SEARCH('[1]Lookup for use classification'!$B$9,B1001)),ISNUMBER(SEARCH('[1]Lookup for use classification'!$C$9,B1001)),ISNUMBER(SEARCH('[1]Lookup for use classification'!$D$9,B1001)),ISNUMBER(SEARCH('[1]Lookup for use classification'!$E$9,B1001)),ISNUMBER(SEARCH('[1]Lookup for use classification'!$F$9,B1001)),ISNUMBER(SEARCH('[1]Lookup for use classification'!$G$9,B1001)),ISNUMBER(SEARCH('[1]Lookup for use classification'!$H$9,B1001)),ISNUMBER(SEARCH('[1]Lookup for use classification'!$I$9,B1001)),ISNUMBER(SEARCH('[1]Lookup for use classification'!$J$9,B1001)),ISNUMBER(SEARCH('[1]Lookup for use classification'!$K$9,B1001))),'[1]Lookup for use classification'!$A$9,IF(OR(ISNUMBER(SEARCH('[1]Lookup for use classification'!$B$10,B1001)),ISNUMBER(SEARCH('[1]Lookup for use classification'!$C$10,B1001)),ISNUMBER(SEARCH('[1]Lookup for use classification'!$D$10,B1001)),ISNUMBER(SEARCH('[1]Lookup for use classification'!$E$10,B1001)),ISNUMBER(SEARCH('[1]Lookup for use classification'!$F$10,B1001)),ISNUMBER(SEARCH('[1]Lookup for use classification'!$G$10,B1001))),'[1]Lookup for use classification'!$A$10,IF(OR(ISNUMBER(SEARCH('[1]Lookup for use classification'!$B$11,B1001)),ISNUMBER(SEARCH('[1]Lookup for use classification'!$C$11,B1001))),'[1]Lookup for use classification'!$A$11,IF(OR(ISNUMBER(SEARCH('[1]Lookup for use classification'!$B$12,B1001)),ISNUMBER(SEARCH('[1]Lookup for use classification'!$C$12,B1001))),'[1]Lookup for use classification'!$A$12,IF(OR(ISNUMBER(SEARCH('[1]Lookup for use classification'!$B$13,B1001)),ISNUMBER(SEARCH('[1]Lookup for use classification'!$C$13,B1001)),ISNUMBER(SEARCH('[1]Lookup for use classification'!$D$13,B1001)),,ISNUMBER(SEARCH('[1]Lookup for use classification'!$C$13,B1001)),ISNUMBER(SEARCH('[1]Lookup for use classification'!$E$13,B1001))),'[1]Lookup for use classification'!$A$13,IF(OR(ISNUMBER(SEARCH('[1]Lookup for use classification'!$B$14,B1001)),ISNUMBER(SEARCH('[1]Lookup for use classification'!$C$14,B1001))),'[1]Lookup for use classification'!$A$14,"Other"))))))))))))</f>
        <v>Other</v>
      </c>
      <c r="D1001" s="29"/>
      <c r="E1001" s="29"/>
      <c r="F1001" s="29"/>
    </row>
    <row r="1002" spans="1:6">
      <c r="A1002" s="16" t="s">
        <v>1390</v>
      </c>
      <c r="B1002" s="26" t="s">
        <v>1388</v>
      </c>
      <c r="C1002" s="133" t="str">
        <f>IF(OR(ISNUMBER(SEARCH('[1]Lookup for use classification'!$B$1,B1002)),ISNUMBER(SEARCH('[1]Lookup for use classification'!$C$1,B1002)),ISNUMBER(SEARCH('[1]Lookup for use classification'!$D$1,B1002)),ISNUMBER(SEARCH('[1]Lookup for use classification'!$E$1,B1002))),'[1]Lookup for use classification'!$A$1,IF(ISNUMBER(SEARCH('[1]Lookup for use classification'!$B$2,B1002)),'[1]Lookup for use classification'!$A$2,IF(ISNUMBER(SEARCH('[1]Lookup for use classification'!$B$3,B1002)),'[1]Lookup for use classification'!$A$3,IF(OR(ISNUMBER(SEARCH('[1]Lookup for use classification'!$B$4,B1002)),ISNUMBER(SEARCH('[1]Lookup for use classification'!$C$4,B1002)),ISNUMBER(SEARCH('[1]Lookup for use classification'!$D$4,B1002)),ISNUMBER(SEARCH('[1]Lookup for use classification'!$E$4,B1002))),'[1]Lookup for use classification'!$A$4,IF(OR(ISNUMBER(SEARCH('[1]Lookup for use classification'!$B$5,B1002)),ISNUMBER(SEARCH('[1]Lookup for use classification'!$C$5,B1002)),ISNUMBER(SEARCH('[1]Lookup for use classification'!$D$5,B1002))),'[1]Lookup for use classification'!$A$5,IF(OR(ISNUMBER(SEARCH('[1]Lookup for use classification'!$B$7,B1002)),ISNUMBER(SEARCH('[1]Lookup for use classification'!$C$7,B1002)),ISNUMBER(SEARCH('[1]Lookup for use classification'!$D$7,B1002))),'[1]Lookup for use classification'!$A$7,IF(OR(ISNUMBER(SEARCH('[1]Lookup for use classification'!$B$9,B1002)),ISNUMBER(SEARCH('[1]Lookup for use classification'!$C$9,B1002)),ISNUMBER(SEARCH('[1]Lookup for use classification'!$D$9,B1002)),ISNUMBER(SEARCH('[1]Lookup for use classification'!$E$9,B1002)),ISNUMBER(SEARCH('[1]Lookup for use classification'!$F$9,B1002)),ISNUMBER(SEARCH('[1]Lookup for use classification'!$G$9,B1002)),ISNUMBER(SEARCH('[1]Lookup for use classification'!$H$9,B1002)),ISNUMBER(SEARCH('[1]Lookup for use classification'!$I$9,B1002)),ISNUMBER(SEARCH('[1]Lookup for use classification'!$J$9,B1002)),ISNUMBER(SEARCH('[1]Lookup for use classification'!$K$9,B1002))),'[1]Lookup for use classification'!$A$9,IF(OR(ISNUMBER(SEARCH('[1]Lookup for use classification'!$B$10,B1002)),ISNUMBER(SEARCH('[1]Lookup for use classification'!$C$10,B1002)),ISNUMBER(SEARCH('[1]Lookup for use classification'!$D$10,B1002)),ISNUMBER(SEARCH('[1]Lookup for use classification'!$E$10,B1002)),ISNUMBER(SEARCH('[1]Lookup for use classification'!$F$10,B1002)),ISNUMBER(SEARCH('[1]Lookup for use classification'!$G$10,B1002))),'[1]Lookup for use classification'!$A$10,IF(OR(ISNUMBER(SEARCH('[1]Lookup for use classification'!$B$11,B1002)),ISNUMBER(SEARCH('[1]Lookup for use classification'!$C$11,B1002))),'[1]Lookup for use classification'!$A$11,IF(OR(ISNUMBER(SEARCH('[1]Lookup for use classification'!$B$12,B1002)),ISNUMBER(SEARCH('[1]Lookup for use classification'!$C$12,B1002))),'[1]Lookup for use classification'!$A$12,IF(OR(ISNUMBER(SEARCH('[1]Lookup for use classification'!$B$13,B1002)),ISNUMBER(SEARCH('[1]Lookup for use classification'!$C$13,B1002)),ISNUMBER(SEARCH('[1]Lookup for use classification'!$D$13,B1002)),,ISNUMBER(SEARCH('[1]Lookup for use classification'!$C$13,B1002)),ISNUMBER(SEARCH('[1]Lookup for use classification'!$E$13,B1002))),'[1]Lookup for use classification'!$A$13,IF(OR(ISNUMBER(SEARCH('[1]Lookup for use classification'!$B$14,B1002)),ISNUMBER(SEARCH('[1]Lookup for use classification'!$C$14,B1002))),'[1]Lookup for use classification'!$A$14,"Other"))))))))))))</f>
        <v>Public Assembly</v>
      </c>
      <c r="D1002" s="29">
        <v>2130</v>
      </c>
      <c r="E1002" s="29"/>
      <c r="F1002" s="29"/>
    </row>
    <row r="1003" spans="1:6">
      <c r="A1003" s="16" t="s">
        <v>1390</v>
      </c>
      <c r="B1003" s="30" t="s">
        <v>1389</v>
      </c>
      <c r="C1003" s="133" t="str">
        <f>IF(OR(ISNUMBER(SEARCH('[1]Lookup for use classification'!$B$1,B1003)),ISNUMBER(SEARCH('[1]Lookup for use classification'!$C$1,B1003)),ISNUMBER(SEARCH('[1]Lookup for use classification'!$D$1,B1003)),ISNUMBER(SEARCH('[1]Lookup for use classification'!$E$1,B1003))),'[1]Lookup for use classification'!$A$1,IF(ISNUMBER(SEARCH('[1]Lookup for use classification'!$B$2,B1003)),'[1]Lookup for use classification'!$A$2,IF(ISNUMBER(SEARCH('[1]Lookup for use classification'!$B$3,B1003)),'[1]Lookup for use classification'!$A$3,IF(OR(ISNUMBER(SEARCH('[1]Lookup for use classification'!$B$4,B1003)),ISNUMBER(SEARCH('[1]Lookup for use classification'!$C$4,B1003)),ISNUMBER(SEARCH('[1]Lookup for use classification'!$D$4,B1003)),ISNUMBER(SEARCH('[1]Lookup for use classification'!$E$4,B1003))),'[1]Lookup for use classification'!$A$4,IF(OR(ISNUMBER(SEARCH('[1]Lookup for use classification'!$B$5,B1003)),ISNUMBER(SEARCH('[1]Lookup for use classification'!$C$5,B1003)),ISNUMBER(SEARCH('[1]Lookup for use classification'!$D$5,B1003))),'[1]Lookup for use classification'!$A$5,IF(OR(ISNUMBER(SEARCH('[1]Lookup for use classification'!$B$7,B1003)),ISNUMBER(SEARCH('[1]Lookup for use classification'!$C$7,B1003)),ISNUMBER(SEARCH('[1]Lookup for use classification'!$D$7,B1003))),'[1]Lookup for use classification'!$A$7,IF(OR(ISNUMBER(SEARCH('[1]Lookup for use classification'!$B$9,B1003)),ISNUMBER(SEARCH('[1]Lookup for use classification'!$C$9,B1003)),ISNUMBER(SEARCH('[1]Lookup for use classification'!$D$9,B1003)),ISNUMBER(SEARCH('[1]Lookup for use classification'!$E$9,B1003)),ISNUMBER(SEARCH('[1]Lookup for use classification'!$F$9,B1003)),ISNUMBER(SEARCH('[1]Lookup for use classification'!$G$9,B1003)),ISNUMBER(SEARCH('[1]Lookup for use classification'!$H$9,B1003)),ISNUMBER(SEARCH('[1]Lookup for use classification'!$I$9,B1003)),ISNUMBER(SEARCH('[1]Lookup for use classification'!$J$9,B1003)),ISNUMBER(SEARCH('[1]Lookup for use classification'!$K$9,B1003))),'[1]Lookup for use classification'!$A$9,IF(OR(ISNUMBER(SEARCH('[1]Lookup for use classification'!$B$10,B1003)),ISNUMBER(SEARCH('[1]Lookup for use classification'!$C$10,B1003)),ISNUMBER(SEARCH('[1]Lookup for use classification'!$D$10,B1003)),ISNUMBER(SEARCH('[1]Lookup for use classification'!$E$10,B1003)),ISNUMBER(SEARCH('[1]Lookup for use classification'!$F$10,B1003)),ISNUMBER(SEARCH('[1]Lookup for use classification'!$G$10,B1003))),'[1]Lookup for use classification'!$A$10,IF(OR(ISNUMBER(SEARCH('[1]Lookup for use classification'!$B$11,B1003)),ISNUMBER(SEARCH('[1]Lookup for use classification'!$C$11,B1003))),'[1]Lookup for use classification'!$A$11,IF(OR(ISNUMBER(SEARCH('[1]Lookup for use classification'!$B$12,B1003)),ISNUMBER(SEARCH('[1]Lookup for use classification'!$C$12,B1003))),'[1]Lookup for use classification'!$A$12,IF(OR(ISNUMBER(SEARCH('[1]Lookup for use classification'!$B$13,B1003)),ISNUMBER(SEARCH('[1]Lookup for use classification'!$C$13,B1003)),ISNUMBER(SEARCH('[1]Lookup for use classification'!$D$13,B1003)),,ISNUMBER(SEARCH('[1]Lookup for use classification'!$C$13,B1003)),ISNUMBER(SEARCH('[1]Lookup for use classification'!$E$13,B1003))),'[1]Lookup for use classification'!$A$13,IF(OR(ISNUMBER(SEARCH('[1]Lookup for use classification'!$B$14,B1003)),ISNUMBER(SEARCH('[1]Lookup for use classification'!$C$14,B1003))),'[1]Lookup for use classification'!$A$14,"Other"))))))))))))</f>
        <v>Water &amp; Sewer</v>
      </c>
      <c r="D1003" s="28">
        <v>1400</v>
      </c>
      <c r="E1003" s="28"/>
      <c r="F1003" s="28"/>
    </row>
    <row r="1004" spans="1:6">
      <c r="A1004" s="16" t="s">
        <v>1414</v>
      </c>
      <c r="B1004" s="26" t="s">
        <v>1391</v>
      </c>
      <c r="C1004" s="133" t="str">
        <f>IF(OR(ISNUMBER(SEARCH('[1]Lookup for use classification'!$B$1,B1004)),ISNUMBER(SEARCH('[1]Lookup for use classification'!$C$1,B1004)),ISNUMBER(SEARCH('[1]Lookup for use classification'!$D$1,B1004)),ISNUMBER(SEARCH('[1]Lookup for use classification'!$E$1,B1004))),'[1]Lookup for use classification'!$A$1,IF(ISNUMBER(SEARCH('[1]Lookup for use classification'!$B$2,B1004)),'[1]Lookup for use classification'!$A$2,IF(ISNUMBER(SEARCH('[1]Lookup for use classification'!$B$3,B1004)),'[1]Lookup for use classification'!$A$3,IF(OR(ISNUMBER(SEARCH('[1]Lookup for use classification'!$B$4,B1004)),ISNUMBER(SEARCH('[1]Lookup for use classification'!$C$4,B1004)),ISNUMBER(SEARCH('[1]Lookup for use classification'!$D$4,B1004)),ISNUMBER(SEARCH('[1]Lookup for use classification'!$E$4,B1004))),'[1]Lookup for use classification'!$A$4,IF(OR(ISNUMBER(SEARCH('[1]Lookup for use classification'!$B$5,B1004)),ISNUMBER(SEARCH('[1]Lookup for use classification'!$C$5,B1004)),ISNUMBER(SEARCH('[1]Lookup for use classification'!$D$5,B1004))),'[1]Lookup for use classification'!$A$5,IF(OR(ISNUMBER(SEARCH('[1]Lookup for use classification'!$B$7,B1004)),ISNUMBER(SEARCH('[1]Lookup for use classification'!$C$7,B1004)),ISNUMBER(SEARCH('[1]Lookup for use classification'!$D$7,B1004))),'[1]Lookup for use classification'!$A$7,IF(OR(ISNUMBER(SEARCH('[1]Lookup for use classification'!$B$9,B1004)),ISNUMBER(SEARCH('[1]Lookup for use classification'!$C$9,B1004)),ISNUMBER(SEARCH('[1]Lookup for use classification'!$D$9,B1004)),ISNUMBER(SEARCH('[1]Lookup for use classification'!$E$9,B1004)),ISNUMBER(SEARCH('[1]Lookup for use classification'!$F$9,B1004)),ISNUMBER(SEARCH('[1]Lookup for use classification'!$G$9,B1004)),ISNUMBER(SEARCH('[1]Lookup for use classification'!$H$9,B1004)),ISNUMBER(SEARCH('[1]Lookup for use classification'!$I$9,B1004)),ISNUMBER(SEARCH('[1]Lookup for use classification'!$J$9,B1004)),ISNUMBER(SEARCH('[1]Lookup for use classification'!$K$9,B1004))),'[1]Lookup for use classification'!$A$9,IF(OR(ISNUMBER(SEARCH('[1]Lookup for use classification'!$B$10,B1004)),ISNUMBER(SEARCH('[1]Lookup for use classification'!$C$10,B1004)),ISNUMBER(SEARCH('[1]Lookup for use classification'!$D$10,B1004)),ISNUMBER(SEARCH('[1]Lookup for use classification'!$E$10,B1004)),ISNUMBER(SEARCH('[1]Lookup for use classification'!$F$10,B1004)),ISNUMBER(SEARCH('[1]Lookup for use classification'!$G$10,B1004))),'[1]Lookup for use classification'!$A$10,IF(OR(ISNUMBER(SEARCH('[1]Lookup for use classification'!$B$11,B1004)),ISNUMBER(SEARCH('[1]Lookup for use classification'!$C$11,B1004))),'[1]Lookup for use classification'!$A$11,IF(OR(ISNUMBER(SEARCH('[1]Lookup for use classification'!$B$12,B1004)),ISNUMBER(SEARCH('[1]Lookup for use classification'!$C$12,B1004))),'[1]Lookup for use classification'!$A$12,IF(OR(ISNUMBER(SEARCH('[1]Lookup for use classification'!$B$13,B1004)),ISNUMBER(SEARCH('[1]Lookup for use classification'!$C$13,B1004)),ISNUMBER(SEARCH('[1]Lookup for use classification'!$D$13,B1004)),,ISNUMBER(SEARCH('[1]Lookup for use classification'!$C$13,B1004)),ISNUMBER(SEARCH('[1]Lookup for use classification'!$E$13,B1004))),'[1]Lookup for use classification'!$A$13,IF(OR(ISNUMBER(SEARCH('[1]Lookup for use classification'!$B$14,B1004)),ISNUMBER(SEARCH('[1]Lookup for use classification'!$C$14,B1004))),'[1]Lookup for use classification'!$A$14,"Other"))))))))))))</f>
        <v>Other</v>
      </c>
      <c r="D1004" s="27"/>
      <c r="E1004" s="29"/>
      <c r="F1004" s="29"/>
    </row>
    <row r="1005" spans="1:6">
      <c r="A1005" s="16" t="s">
        <v>1414</v>
      </c>
      <c r="B1005" s="47" t="s">
        <v>1392</v>
      </c>
      <c r="C1005" s="133" t="str">
        <f>IF(OR(ISNUMBER(SEARCH('[1]Lookup for use classification'!$B$1,B1005)),ISNUMBER(SEARCH('[1]Lookup for use classification'!$C$1,B1005)),ISNUMBER(SEARCH('[1]Lookup for use classification'!$D$1,B1005)),ISNUMBER(SEARCH('[1]Lookup for use classification'!$E$1,B1005))),'[1]Lookup for use classification'!$A$1,IF(ISNUMBER(SEARCH('[1]Lookup for use classification'!$B$2,B1005)),'[1]Lookup for use classification'!$A$2,IF(ISNUMBER(SEARCH('[1]Lookup for use classification'!$B$3,B1005)),'[1]Lookup for use classification'!$A$3,IF(OR(ISNUMBER(SEARCH('[1]Lookup for use classification'!$B$4,B1005)),ISNUMBER(SEARCH('[1]Lookup for use classification'!$C$4,B1005)),ISNUMBER(SEARCH('[1]Lookup for use classification'!$D$4,B1005)),ISNUMBER(SEARCH('[1]Lookup for use classification'!$E$4,B1005))),'[1]Lookup for use classification'!$A$4,IF(OR(ISNUMBER(SEARCH('[1]Lookup for use classification'!$B$5,B1005)),ISNUMBER(SEARCH('[1]Lookup for use classification'!$C$5,B1005)),ISNUMBER(SEARCH('[1]Lookup for use classification'!$D$5,B1005))),'[1]Lookup for use classification'!$A$5,IF(OR(ISNUMBER(SEARCH('[1]Lookup for use classification'!$B$7,B1005)),ISNUMBER(SEARCH('[1]Lookup for use classification'!$C$7,B1005)),ISNUMBER(SEARCH('[1]Lookup for use classification'!$D$7,B1005))),'[1]Lookup for use classification'!$A$7,IF(OR(ISNUMBER(SEARCH('[1]Lookup for use classification'!$B$9,B1005)),ISNUMBER(SEARCH('[1]Lookup for use classification'!$C$9,B1005)),ISNUMBER(SEARCH('[1]Lookup for use classification'!$D$9,B1005)),ISNUMBER(SEARCH('[1]Lookup for use classification'!$E$9,B1005)),ISNUMBER(SEARCH('[1]Lookup for use classification'!$F$9,B1005)),ISNUMBER(SEARCH('[1]Lookup for use classification'!$G$9,B1005)),ISNUMBER(SEARCH('[1]Lookup for use classification'!$H$9,B1005)),ISNUMBER(SEARCH('[1]Lookup for use classification'!$I$9,B1005)),ISNUMBER(SEARCH('[1]Lookup for use classification'!$J$9,B1005)),ISNUMBER(SEARCH('[1]Lookup for use classification'!$K$9,B1005))),'[1]Lookup for use classification'!$A$9,IF(OR(ISNUMBER(SEARCH('[1]Lookup for use classification'!$B$10,B1005)),ISNUMBER(SEARCH('[1]Lookup for use classification'!$C$10,B1005)),ISNUMBER(SEARCH('[1]Lookup for use classification'!$D$10,B1005)),ISNUMBER(SEARCH('[1]Lookup for use classification'!$E$10,B1005)),ISNUMBER(SEARCH('[1]Lookup for use classification'!$F$10,B1005)),ISNUMBER(SEARCH('[1]Lookup for use classification'!$G$10,B1005))),'[1]Lookup for use classification'!$A$10,IF(OR(ISNUMBER(SEARCH('[1]Lookup for use classification'!$B$11,B1005)),ISNUMBER(SEARCH('[1]Lookup for use classification'!$C$11,B1005))),'[1]Lookup for use classification'!$A$11,IF(OR(ISNUMBER(SEARCH('[1]Lookup for use classification'!$B$12,B1005)),ISNUMBER(SEARCH('[1]Lookup for use classification'!$C$12,B1005))),'[1]Lookup for use classification'!$A$12,IF(OR(ISNUMBER(SEARCH('[1]Lookup for use classification'!$B$13,B1005)),ISNUMBER(SEARCH('[1]Lookup for use classification'!$C$13,B1005)),ISNUMBER(SEARCH('[1]Lookup for use classification'!$D$13,B1005)),,ISNUMBER(SEARCH('[1]Lookup for use classification'!$C$13,B1005)),ISNUMBER(SEARCH('[1]Lookup for use classification'!$E$13,B1005))),'[1]Lookup for use classification'!$A$13,IF(OR(ISNUMBER(SEARCH('[1]Lookup for use classification'!$B$14,B1005)),ISNUMBER(SEARCH('[1]Lookup for use classification'!$C$14,B1005))),'[1]Lookup for use classification'!$A$14,"Other"))))))))))))</f>
        <v>Warehousing</v>
      </c>
      <c r="D1005" s="92"/>
      <c r="E1005" s="92"/>
      <c r="F1005" s="92"/>
    </row>
    <row r="1006" spans="1:6">
      <c r="A1006" s="16" t="s">
        <v>1414</v>
      </c>
      <c r="B1006" s="47" t="s">
        <v>1393</v>
      </c>
      <c r="C1006" s="133" t="str">
        <f>IF(OR(ISNUMBER(SEARCH('[1]Lookup for use classification'!$B$1,B1006)),ISNUMBER(SEARCH('[1]Lookup for use classification'!$C$1,B1006)),ISNUMBER(SEARCH('[1]Lookup for use classification'!$D$1,B1006)),ISNUMBER(SEARCH('[1]Lookup for use classification'!$E$1,B1006))),'[1]Lookup for use classification'!$A$1,IF(ISNUMBER(SEARCH('[1]Lookup for use classification'!$B$2,B1006)),'[1]Lookup for use classification'!$A$2,IF(ISNUMBER(SEARCH('[1]Lookup for use classification'!$B$3,B1006)),'[1]Lookup for use classification'!$A$3,IF(OR(ISNUMBER(SEARCH('[1]Lookup for use classification'!$B$4,B1006)),ISNUMBER(SEARCH('[1]Lookup for use classification'!$C$4,B1006)),ISNUMBER(SEARCH('[1]Lookup for use classification'!$D$4,B1006)),ISNUMBER(SEARCH('[1]Lookup for use classification'!$E$4,B1006))),'[1]Lookup for use classification'!$A$4,IF(OR(ISNUMBER(SEARCH('[1]Lookup for use classification'!$B$5,B1006)),ISNUMBER(SEARCH('[1]Lookup for use classification'!$C$5,B1006)),ISNUMBER(SEARCH('[1]Lookup for use classification'!$D$5,B1006))),'[1]Lookup for use classification'!$A$5,IF(OR(ISNUMBER(SEARCH('[1]Lookup for use classification'!$B$7,B1006)),ISNUMBER(SEARCH('[1]Lookup for use classification'!$C$7,B1006)),ISNUMBER(SEARCH('[1]Lookup for use classification'!$D$7,B1006))),'[1]Lookup for use classification'!$A$7,IF(OR(ISNUMBER(SEARCH('[1]Lookup for use classification'!$B$9,B1006)),ISNUMBER(SEARCH('[1]Lookup for use classification'!$C$9,B1006)),ISNUMBER(SEARCH('[1]Lookup for use classification'!$D$9,B1006)),ISNUMBER(SEARCH('[1]Lookup for use classification'!$E$9,B1006)),ISNUMBER(SEARCH('[1]Lookup for use classification'!$F$9,B1006)),ISNUMBER(SEARCH('[1]Lookup for use classification'!$G$9,B1006)),ISNUMBER(SEARCH('[1]Lookup for use classification'!$H$9,B1006)),ISNUMBER(SEARCH('[1]Lookup for use classification'!$I$9,B1006)),ISNUMBER(SEARCH('[1]Lookup for use classification'!$J$9,B1006)),ISNUMBER(SEARCH('[1]Lookup for use classification'!$K$9,B1006))),'[1]Lookup for use classification'!$A$9,IF(OR(ISNUMBER(SEARCH('[1]Lookup for use classification'!$B$10,B1006)),ISNUMBER(SEARCH('[1]Lookup for use classification'!$C$10,B1006)),ISNUMBER(SEARCH('[1]Lookup for use classification'!$D$10,B1006)),ISNUMBER(SEARCH('[1]Lookup for use classification'!$E$10,B1006)),ISNUMBER(SEARCH('[1]Lookup for use classification'!$F$10,B1006)),ISNUMBER(SEARCH('[1]Lookup for use classification'!$G$10,B1006))),'[1]Lookup for use classification'!$A$10,IF(OR(ISNUMBER(SEARCH('[1]Lookup for use classification'!$B$11,B1006)),ISNUMBER(SEARCH('[1]Lookup for use classification'!$C$11,B1006))),'[1]Lookup for use classification'!$A$11,IF(OR(ISNUMBER(SEARCH('[1]Lookup for use classification'!$B$12,B1006)),ISNUMBER(SEARCH('[1]Lookup for use classification'!$C$12,B1006))),'[1]Lookup for use classification'!$A$12,IF(OR(ISNUMBER(SEARCH('[1]Lookup for use classification'!$B$13,B1006)),ISNUMBER(SEARCH('[1]Lookup for use classification'!$C$13,B1006)),ISNUMBER(SEARCH('[1]Lookup for use classification'!$D$13,B1006)),,ISNUMBER(SEARCH('[1]Lookup for use classification'!$C$13,B1006)),ISNUMBER(SEARCH('[1]Lookup for use classification'!$E$13,B1006))),'[1]Lookup for use classification'!$A$13,IF(OR(ISNUMBER(SEARCH('[1]Lookup for use classification'!$B$14,B1006)),ISNUMBER(SEARCH('[1]Lookup for use classification'!$C$14,B1006))),'[1]Lookup for use classification'!$A$14,"Other"))))))))))))</f>
        <v>Other</v>
      </c>
      <c r="D1006" s="92"/>
      <c r="E1006" s="92"/>
      <c r="F1006" s="92"/>
    </row>
    <row r="1007" spans="1:6">
      <c r="A1007" s="16" t="s">
        <v>1414</v>
      </c>
      <c r="B1007" s="47" t="s">
        <v>1394</v>
      </c>
      <c r="C1007" s="133" t="str">
        <f>IF(OR(ISNUMBER(SEARCH('[1]Lookup for use classification'!$B$1,B1007)),ISNUMBER(SEARCH('[1]Lookup for use classification'!$C$1,B1007)),ISNUMBER(SEARCH('[1]Lookup for use classification'!$D$1,B1007)),ISNUMBER(SEARCH('[1]Lookup for use classification'!$E$1,B1007))),'[1]Lookup for use classification'!$A$1,IF(ISNUMBER(SEARCH('[1]Lookup for use classification'!$B$2,B1007)),'[1]Lookup for use classification'!$A$2,IF(ISNUMBER(SEARCH('[1]Lookup for use classification'!$B$3,B1007)),'[1]Lookup for use classification'!$A$3,IF(OR(ISNUMBER(SEARCH('[1]Lookup for use classification'!$B$4,B1007)),ISNUMBER(SEARCH('[1]Lookup for use classification'!$C$4,B1007)),ISNUMBER(SEARCH('[1]Lookup for use classification'!$D$4,B1007)),ISNUMBER(SEARCH('[1]Lookup for use classification'!$E$4,B1007))),'[1]Lookup for use classification'!$A$4,IF(OR(ISNUMBER(SEARCH('[1]Lookup for use classification'!$B$5,B1007)),ISNUMBER(SEARCH('[1]Lookup for use classification'!$C$5,B1007)),ISNUMBER(SEARCH('[1]Lookup for use classification'!$D$5,B1007))),'[1]Lookup for use classification'!$A$5,IF(OR(ISNUMBER(SEARCH('[1]Lookup for use classification'!$B$7,B1007)),ISNUMBER(SEARCH('[1]Lookup for use classification'!$C$7,B1007)),ISNUMBER(SEARCH('[1]Lookup for use classification'!$D$7,B1007))),'[1]Lookup for use classification'!$A$7,IF(OR(ISNUMBER(SEARCH('[1]Lookup for use classification'!$B$9,B1007)),ISNUMBER(SEARCH('[1]Lookup for use classification'!$C$9,B1007)),ISNUMBER(SEARCH('[1]Lookup for use classification'!$D$9,B1007)),ISNUMBER(SEARCH('[1]Lookup for use classification'!$E$9,B1007)),ISNUMBER(SEARCH('[1]Lookup for use classification'!$F$9,B1007)),ISNUMBER(SEARCH('[1]Lookup for use classification'!$G$9,B1007)),ISNUMBER(SEARCH('[1]Lookup for use classification'!$H$9,B1007)),ISNUMBER(SEARCH('[1]Lookup for use classification'!$I$9,B1007)),ISNUMBER(SEARCH('[1]Lookup for use classification'!$J$9,B1007)),ISNUMBER(SEARCH('[1]Lookup for use classification'!$K$9,B1007))),'[1]Lookup for use classification'!$A$9,IF(OR(ISNUMBER(SEARCH('[1]Lookup for use classification'!$B$10,B1007)),ISNUMBER(SEARCH('[1]Lookup for use classification'!$C$10,B1007)),ISNUMBER(SEARCH('[1]Lookup for use classification'!$D$10,B1007)),ISNUMBER(SEARCH('[1]Lookup for use classification'!$E$10,B1007)),ISNUMBER(SEARCH('[1]Lookup for use classification'!$F$10,B1007)),ISNUMBER(SEARCH('[1]Lookup for use classification'!$G$10,B1007))),'[1]Lookup for use classification'!$A$10,IF(OR(ISNUMBER(SEARCH('[1]Lookup for use classification'!$B$11,B1007)),ISNUMBER(SEARCH('[1]Lookup for use classification'!$C$11,B1007))),'[1]Lookup for use classification'!$A$11,IF(OR(ISNUMBER(SEARCH('[1]Lookup for use classification'!$B$12,B1007)),ISNUMBER(SEARCH('[1]Lookup for use classification'!$C$12,B1007))),'[1]Lookup for use classification'!$A$12,IF(OR(ISNUMBER(SEARCH('[1]Lookup for use classification'!$B$13,B1007)),ISNUMBER(SEARCH('[1]Lookup for use classification'!$C$13,B1007)),ISNUMBER(SEARCH('[1]Lookup for use classification'!$D$13,B1007)),,ISNUMBER(SEARCH('[1]Lookup for use classification'!$C$13,B1007)),ISNUMBER(SEARCH('[1]Lookup for use classification'!$E$13,B1007))),'[1]Lookup for use classification'!$A$13,IF(OR(ISNUMBER(SEARCH('[1]Lookup for use classification'!$B$14,B1007)),ISNUMBER(SEARCH('[1]Lookup for use classification'!$C$14,B1007))),'[1]Lookup for use classification'!$A$14,"Other"))))))))))))</f>
        <v>Accomodation Services</v>
      </c>
      <c r="D1007" s="68"/>
      <c r="E1007" s="92"/>
      <c r="F1007" s="92"/>
    </row>
    <row r="1008" spans="1:6">
      <c r="A1008" s="16" t="s">
        <v>1414</v>
      </c>
      <c r="B1008" s="26" t="s">
        <v>1395</v>
      </c>
      <c r="C1008" s="133" t="str">
        <f>IF(OR(ISNUMBER(SEARCH('[1]Lookup for use classification'!$B$1,B1008)),ISNUMBER(SEARCH('[1]Lookup for use classification'!$C$1,B1008)),ISNUMBER(SEARCH('[1]Lookup for use classification'!$D$1,B1008)),ISNUMBER(SEARCH('[1]Lookup for use classification'!$E$1,B1008))),'[1]Lookup for use classification'!$A$1,IF(ISNUMBER(SEARCH('[1]Lookup for use classification'!$B$2,B1008)),'[1]Lookup for use classification'!$A$2,IF(ISNUMBER(SEARCH('[1]Lookup for use classification'!$B$3,B1008)),'[1]Lookup for use classification'!$A$3,IF(OR(ISNUMBER(SEARCH('[1]Lookup for use classification'!$B$4,B1008)),ISNUMBER(SEARCH('[1]Lookup for use classification'!$C$4,B1008)),ISNUMBER(SEARCH('[1]Lookup for use classification'!$D$4,B1008)),ISNUMBER(SEARCH('[1]Lookup for use classification'!$E$4,B1008))),'[1]Lookup for use classification'!$A$4,IF(OR(ISNUMBER(SEARCH('[1]Lookup for use classification'!$B$5,B1008)),ISNUMBER(SEARCH('[1]Lookup for use classification'!$C$5,B1008)),ISNUMBER(SEARCH('[1]Lookup for use classification'!$D$5,B1008))),'[1]Lookup for use classification'!$A$5,IF(OR(ISNUMBER(SEARCH('[1]Lookup for use classification'!$B$7,B1008)),ISNUMBER(SEARCH('[1]Lookup for use classification'!$C$7,B1008)),ISNUMBER(SEARCH('[1]Lookup for use classification'!$D$7,B1008))),'[1]Lookup for use classification'!$A$7,IF(OR(ISNUMBER(SEARCH('[1]Lookup for use classification'!$B$9,B1008)),ISNUMBER(SEARCH('[1]Lookup for use classification'!$C$9,B1008)),ISNUMBER(SEARCH('[1]Lookup for use classification'!$D$9,B1008)),ISNUMBER(SEARCH('[1]Lookup for use classification'!$E$9,B1008)),ISNUMBER(SEARCH('[1]Lookup for use classification'!$F$9,B1008)),ISNUMBER(SEARCH('[1]Lookup for use classification'!$G$9,B1008)),ISNUMBER(SEARCH('[1]Lookup for use classification'!$H$9,B1008)),ISNUMBER(SEARCH('[1]Lookup for use classification'!$I$9,B1008)),ISNUMBER(SEARCH('[1]Lookup for use classification'!$J$9,B1008)),ISNUMBER(SEARCH('[1]Lookup for use classification'!$K$9,B1008))),'[1]Lookup for use classification'!$A$9,IF(OR(ISNUMBER(SEARCH('[1]Lookup for use classification'!$B$10,B1008)),ISNUMBER(SEARCH('[1]Lookup for use classification'!$C$10,B1008)),ISNUMBER(SEARCH('[1]Lookup for use classification'!$D$10,B1008)),ISNUMBER(SEARCH('[1]Lookup for use classification'!$E$10,B1008)),ISNUMBER(SEARCH('[1]Lookup for use classification'!$F$10,B1008)),ISNUMBER(SEARCH('[1]Lookup for use classification'!$G$10,B1008))),'[1]Lookup for use classification'!$A$10,IF(OR(ISNUMBER(SEARCH('[1]Lookup for use classification'!$B$11,B1008)),ISNUMBER(SEARCH('[1]Lookup for use classification'!$C$11,B1008))),'[1]Lookup for use classification'!$A$11,IF(OR(ISNUMBER(SEARCH('[1]Lookup for use classification'!$B$12,B1008)),ISNUMBER(SEARCH('[1]Lookup for use classification'!$C$12,B1008))),'[1]Lookup for use classification'!$A$12,IF(OR(ISNUMBER(SEARCH('[1]Lookup for use classification'!$B$13,B1008)),ISNUMBER(SEARCH('[1]Lookup for use classification'!$C$13,B1008)),ISNUMBER(SEARCH('[1]Lookup for use classification'!$D$13,B1008)),,ISNUMBER(SEARCH('[1]Lookup for use classification'!$C$13,B1008)),ISNUMBER(SEARCH('[1]Lookup for use classification'!$E$13,B1008))),'[1]Lookup for use classification'!$A$13,IF(OR(ISNUMBER(SEARCH('[1]Lookup for use classification'!$B$14,B1008)),ISNUMBER(SEARCH('[1]Lookup for use classification'!$C$14,B1008))),'[1]Lookup for use classification'!$A$14,"Other"))))))))))))</f>
        <v>Public Assembly</v>
      </c>
      <c r="D1008" s="27">
        <v>4000</v>
      </c>
      <c r="E1008" s="29"/>
      <c r="F1008" s="29"/>
    </row>
    <row r="1009" spans="1:6">
      <c r="A1009" s="16" t="s">
        <v>1414</v>
      </c>
      <c r="B1009" s="26" t="s">
        <v>1396</v>
      </c>
      <c r="C1009" s="133" t="str">
        <f>IF(OR(ISNUMBER(SEARCH('[1]Lookup for use classification'!$B$1,B1009)),ISNUMBER(SEARCH('[1]Lookup for use classification'!$C$1,B1009)),ISNUMBER(SEARCH('[1]Lookup for use classification'!$D$1,B1009)),ISNUMBER(SEARCH('[1]Lookup for use classification'!$E$1,B1009))),'[1]Lookup for use classification'!$A$1,IF(ISNUMBER(SEARCH('[1]Lookup for use classification'!$B$2,B1009)),'[1]Lookup for use classification'!$A$2,IF(ISNUMBER(SEARCH('[1]Lookup for use classification'!$B$3,B1009)),'[1]Lookup for use classification'!$A$3,IF(OR(ISNUMBER(SEARCH('[1]Lookup for use classification'!$B$4,B1009)),ISNUMBER(SEARCH('[1]Lookup for use classification'!$C$4,B1009)),ISNUMBER(SEARCH('[1]Lookup for use classification'!$D$4,B1009)),ISNUMBER(SEARCH('[1]Lookup for use classification'!$E$4,B1009))),'[1]Lookup for use classification'!$A$4,IF(OR(ISNUMBER(SEARCH('[1]Lookup for use classification'!$B$5,B1009)),ISNUMBER(SEARCH('[1]Lookup for use classification'!$C$5,B1009)),ISNUMBER(SEARCH('[1]Lookup for use classification'!$D$5,B1009))),'[1]Lookup for use classification'!$A$5,IF(OR(ISNUMBER(SEARCH('[1]Lookup for use classification'!$B$7,B1009)),ISNUMBER(SEARCH('[1]Lookup for use classification'!$C$7,B1009)),ISNUMBER(SEARCH('[1]Lookup for use classification'!$D$7,B1009))),'[1]Lookup for use classification'!$A$7,IF(OR(ISNUMBER(SEARCH('[1]Lookup for use classification'!$B$9,B1009)),ISNUMBER(SEARCH('[1]Lookup for use classification'!$C$9,B1009)),ISNUMBER(SEARCH('[1]Lookup for use classification'!$D$9,B1009)),ISNUMBER(SEARCH('[1]Lookup for use classification'!$E$9,B1009)),ISNUMBER(SEARCH('[1]Lookup for use classification'!$F$9,B1009)),ISNUMBER(SEARCH('[1]Lookup for use classification'!$G$9,B1009)),ISNUMBER(SEARCH('[1]Lookup for use classification'!$H$9,B1009)),ISNUMBER(SEARCH('[1]Lookup for use classification'!$I$9,B1009)),ISNUMBER(SEARCH('[1]Lookup for use classification'!$J$9,B1009)),ISNUMBER(SEARCH('[1]Lookup for use classification'!$K$9,B1009))),'[1]Lookup for use classification'!$A$9,IF(OR(ISNUMBER(SEARCH('[1]Lookup for use classification'!$B$10,B1009)),ISNUMBER(SEARCH('[1]Lookup for use classification'!$C$10,B1009)),ISNUMBER(SEARCH('[1]Lookup for use classification'!$D$10,B1009)),ISNUMBER(SEARCH('[1]Lookup for use classification'!$E$10,B1009)),ISNUMBER(SEARCH('[1]Lookup for use classification'!$F$10,B1009)),ISNUMBER(SEARCH('[1]Lookup for use classification'!$G$10,B1009))),'[1]Lookup for use classification'!$A$10,IF(OR(ISNUMBER(SEARCH('[1]Lookup for use classification'!$B$11,B1009)),ISNUMBER(SEARCH('[1]Lookup for use classification'!$C$11,B1009))),'[1]Lookup for use classification'!$A$11,IF(OR(ISNUMBER(SEARCH('[1]Lookup for use classification'!$B$12,B1009)),ISNUMBER(SEARCH('[1]Lookup for use classification'!$C$12,B1009))),'[1]Lookup for use classification'!$A$12,IF(OR(ISNUMBER(SEARCH('[1]Lookup for use classification'!$B$13,B1009)),ISNUMBER(SEARCH('[1]Lookup for use classification'!$C$13,B1009)),ISNUMBER(SEARCH('[1]Lookup for use classification'!$D$13,B1009)),,ISNUMBER(SEARCH('[1]Lookup for use classification'!$C$13,B1009)),ISNUMBER(SEARCH('[1]Lookup for use classification'!$E$13,B1009))),'[1]Lookup for use classification'!$A$13,IF(OR(ISNUMBER(SEARCH('[1]Lookup for use classification'!$B$14,B1009)),ISNUMBER(SEARCH('[1]Lookup for use classification'!$C$14,B1009))),'[1]Lookup for use classification'!$A$14,"Other"))))))))))))</f>
        <v>Other</v>
      </c>
      <c r="D1009" s="27"/>
      <c r="E1009" s="29"/>
      <c r="F1009" s="29"/>
    </row>
    <row r="1010" spans="1:6">
      <c r="A1010" s="16" t="s">
        <v>1414</v>
      </c>
      <c r="B1010" s="26" t="s">
        <v>147</v>
      </c>
      <c r="C1010" s="133" t="str">
        <f>IF(OR(ISNUMBER(SEARCH('[1]Lookup for use classification'!$B$1,B1010)),ISNUMBER(SEARCH('[1]Lookup for use classification'!$C$1,B1010)),ISNUMBER(SEARCH('[1]Lookup for use classification'!$D$1,B1010)),ISNUMBER(SEARCH('[1]Lookup for use classification'!$E$1,B1010))),'[1]Lookup for use classification'!$A$1,IF(ISNUMBER(SEARCH('[1]Lookup for use classification'!$B$2,B1010)),'[1]Lookup for use classification'!$A$2,IF(ISNUMBER(SEARCH('[1]Lookup for use classification'!$B$3,B1010)),'[1]Lookup for use classification'!$A$3,IF(OR(ISNUMBER(SEARCH('[1]Lookup for use classification'!$B$4,B1010)),ISNUMBER(SEARCH('[1]Lookup for use classification'!$C$4,B1010)),ISNUMBER(SEARCH('[1]Lookup for use classification'!$D$4,B1010)),ISNUMBER(SEARCH('[1]Lookup for use classification'!$E$4,B1010))),'[1]Lookup for use classification'!$A$4,IF(OR(ISNUMBER(SEARCH('[1]Lookup for use classification'!$B$5,B1010)),ISNUMBER(SEARCH('[1]Lookup for use classification'!$C$5,B1010)),ISNUMBER(SEARCH('[1]Lookup for use classification'!$D$5,B1010))),'[1]Lookup for use classification'!$A$5,IF(OR(ISNUMBER(SEARCH('[1]Lookup for use classification'!$B$7,B1010)),ISNUMBER(SEARCH('[1]Lookup for use classification'!$C$7,B1010)),ISNUMBER(SEARCH('[1]Lookup for use classification'!$D$7,B1010))),'[1]Lookup for use classification'!$A$7,IF(OR(ISNUMBER(SEARCH('[1]Lookup for use classification'!$B$9,B1010)),ISNUMBER(SEARCH('[1]Lookup for use classification'!$C$9,B1010)),ISNUMBER(SEARCH('[1]Lookup for use classification'!$D$9,B1010)),ISNUMBER(SEARCH('[1]Lookup for use classification'!$E$9,B1010)),ISNUMBER(SEARCH('[1]Lookup for use classification'!$F$9,B1010)),ISNUMBER(SEARCH('[1]Lookup for use classification'!$G$9,B1010)),ISNUMBER(SEARCH('[1]Lookup for use classification'!$H$9,B1010)),ISNUMBER(SEARCH('[1]Lookup for use classification'!$I$9,B1010)),ISNUMBER(SEARCH('[1]Lookup for use classification'!$J$9,B1010)),ISNUMBER(SEARCH('[1]Lookup for use classification'!$K$9,B1010))),'[1]Lookup for use classification'!$A$9,IF(OR(ISNUMBER(SEARCH('[1]Lookup for use classification'!$B$10,B1010)),ISNUMBER(SEARCH('[1]Lookup for use classification'!$C$10,B1010)),ISNUMBER(SEARCH('[1]Lookup for use classification'!$D$10,B1010)),ISNUMBER(SEARCH('[1]Lookup for use classification'!$E$10,B1010)),ISNUMBER(SEARCH('[1]Lookup for use classification'!$F$10,B1010)),ISNUMBER(SEARCH('[1]Lookup for use classification'!$G$10,B1010))),'[1]Lookup for use classification'!$A$10,IF(OR(ISNUMBER(SEARCH('[1]Lookup for use classification'!$B$11,B1010)),ISNUMBER(SEARCH('[1]Lookup for use classification'!$C$11,B1010))),'[1]Lookup for use classification'!$A$11,IF(OR(ISNUMBER(SEARCH('[1]Lookup for use classification'!$B$12,B1010)),ISNUMBER(SEARCH('[1]Lookup for use classification'!$C$12,B1010))),'[1]Lookup for use classification'!$A$12,IF(OR(ISNUMBER(SEARCH('[1]Lookup for use classification'!$B$13,B1010)),ISNUMBER(SEARCH('[1]Lookup for use classification'!$C$13,B1010)),ISNUMBER(SEARCH('[1]Lookup for use classification'!$D$13,B1010)),,ISNUMBER(SEARCH('[1]Lookup for use classification'!$C$13,B1010)),ISNUMBER(SEARCH('[1]Lookup for use classification'!$E$13,B1010))),'[1]Lookup for use classification'!$A$13,IF(OR(ISNUMBER(SEARCH('[1]Lookup for use classification'!$B$14,B1010)),ISNUMBER(SEARCH('[1]Lookup for use classification'!$C$14,B1010))),'[1]Lookup for use classification'!$A$14,"Other"))))))))))))</f>
        <v>Health Care - Hospitals</v>
      </c>
      <c r="D1010" s="27">
        <v>1044</v>
      </c>
      <c r="E1010" s="29"/>
      <c r="F1010" s="29"/>
    </row>
    <row r="1011" spans="1:6">
      <c r="A1011" s="16" t="s">
        <v>1414</v>
      </c>
      <c r="B1011" s="26" t="s">
        <v>1397</v>
      </c>
      <c r="C1011" s="133" t="str">
        <f>IF(OR(ISNUMBER(SEARCH('[1]Lookup for use classification'!$B$1,B1011)),ISNUMBER(SEARCH('[1]Lookup for use classification'!$C$1,B1011)),ISNUMBER(SEARCH('[1]Lookup for use classification'!$D$1,B1011)),ISNUMBER(SEARCH('[1]Lookup for use classification'!$E$1,B1011))),'[1]Lookup for use classification'!$A$1,IF(ISNUMBER(SEARCH('[1]Lookup for use classification'!$B$2,B1011)),'[1]Lookup for use classification'!$A$2,IF(ISNUMBER(SEARCH('[1]Lookup for use classification'!$B$3,B1011)),'[1]Lookup for use classification'!$A$3,IF(OR(ISNUMBER(SEARCH('[1]Lookup for use classification'!$B$4,B1011)),ISNUMBER(SEARCH('[1]Lookup for use classification'!$C$4,B1011)),ISNUMBER(SEARCH('[1]Lookup for use classification'!$D$4,B1011)),ISNUMBER(SEARCH('[1]Lookup for use classification'!$E$4,B1011))),'[1]Lookup for use classification'!$A$4,IF(OR(ISNUMBER(SEARCH('[1]Lookup for use classification'!$B$5,B1011)),ISNUMBER(SEARCH('[1]Lookup for use classification'!$C$5,B1011)),ISNUMBER(SEARCH('[1]Lookup for use classification'!$D$5,B1011))),'[1]Lookup for use classification'!$A$5,IF(OR(ISNUMBER(SEARCH('[1]Lookup for use classification'!$B$7,B1011)),ISNUMBER(SEARCH('[1]Lookup for use classification'!$C$7,B1011)),ISNUMBER(SEARCH('[1]Lookup for use classification'!$D$7,B1011))),'[1]Lookup for use classification'!$A$7,IF(OR(ISNUMBER(SEARCH('[1]Lookup for use classification'!$B$9,B1011)),ISNUMBER(SEARCH('[1]Lookup for use classification'!$C$9,B1011)),ISNUMBER(SEARCH('[1]Lookup for use classification'!$D$9,B1011)),ISNUMBER(SEARCH('[1]Lookup for use classification'!$E$9,B1011)),ISNUMBER(SEARCH('[1]Lookup for use classification'!$F$9,B1011)),ISNUMBER(SEARCH('[1]Lookup for use classification'!$G$9,B1011)),ISNUMBER(SEARCH('[1]Lookup for use classification'!$H$9,B1011)),ISNUMBER(SEARCH('[1]Lookup for use classification'!$I$9,B1011)),ISNUMBER(SEARCH('[1]Lookup for use classification'!$J$9,B1011)),ISNUMBER(SEARCH('[1]Lookup for use classification'!$K$9,B1011))),'[1]Lookup for use classification'!$A$9,IF(OR(ISNUMBER(SEARCH('[1]Lookup for use classification'!$B$10,B1011)),ISNUMBER(SEARCH('[1]Lookup for use classification'!$C$10,B1011)),ISNUMBER(SEARCH('[1]Lookup for use classification'!$D$10,B1011)),ISNUMBER(SEARCH('[1]Lookup for use classification'!$E$10,B1011)),ISNUMBER(SEARCH('[1]Lookup for use classification'!$F$10,B1011)),ISNUMBER(SEARCH('[1]Lookup for use classification'!$G$10,B1011))),'[1]Lookup for use classification'!$A$10,IF(OR(ISNUMBER(SEARCH('[1]Lookup for use classification'!$B$11,B1011)),ISNUMBER(SEARCH('[1]Lookup for use classification'!$C$11,B1011))),'[1]Lookup for use classification'!$A$11,IF(OR(ISNUMBER(SEARCH('[1]Lookup for use classification'!$B$12,B1011)),ISNUMBER(SEARCH('[1]Lookup for use classification'!$C$12,B1011))),'[1]Lookup for use classification'!$A$12,IF(OR(ISNUMBER(SEARCH('[1]Lookup for use classification'!$B$13,B1011)),ISNUMBER(SEARCH('[1]Lookup for use classification'!$C$13,B1011)),ISNUMBER(SEARCH('[1]Lookup for use classification'!$D$13,B1011)),,ISNUMBER(SEARCH('[1]Lookup for use classification'!$C$13,B1011)),ISNUMBER(SEARCH('[1]Lookup for use classification'!$E$13,B1011))),'[1]Lookup for use classification'!$A$13,IF(OR(ISNUMBER(SEARCH('[1]Lookup for use classification'!$B$14,B1011)),ISNUMBER(SEARCH('[1]Lookup for use classification'!$C$14,B1011))),'[1]Lookup for use classification'!$A$14,"Other"))))))))))))</f>
        <v>Office</v>
      </c>
      <c r="D1011" s="27">
        <v>3600</v>
      </c>
      <c r="E1011" s="29"/>
      <c r="F1011" s="29"/>
    </row>
    <row r="1012" spans="1:6">
      <c r="A1012" s="16" t="s">
        <v>1414</v>
      </c>
      <c r="B1012" s="26" t="s">
        <v>1398</v>
      </c>
      <c r="C1012" s="133" t="str">
        <f>IF(OR(ISNUMBER(SEARCH('[1]Lookup for use classification'!$B$1,B1012)),ISNUMBER(SEARCH('[1]Lookup for use classification'!$C$1,B1012)),ISNUMBER(SEARCH('[1]Lookup for use classification'!$D$1,B1012)),ISNUMBER(SEARCH('[1]Lookup for use classification'!$E$1,B1012))),'[1]Lookup for use classification'!$A$1,IF(ISNUMBER(SEARCH('[1]Lookup for use classification'!$B$2,B1012)),'[1]Lookup for use classification'!$A$2,IF(ISNUMBER(SEARCH('[1]Lookup for use classification'!$B$3,B1012)),'[1]Lookup for use classification'!$A$3,IF(OR(ISNUMBER(SEARCH('[1]Lookup for use classification'!$B$4,B1012)),ISNUMBER(SEARCH('[1]Lookup for use classification'!$C$4,B1012)),ISNUMBER(SEARCH('[1]Lookup for use classification'!$D$4,B1012)),ISNUMBER(SEARCH('[1]Lookup for use classification'!$E$4,B1012))),'[1]Lookup for use classification'!$A$4,IF(OR(ISNUMBER(SEARCH('[1]Lookup for use classification'!$B$5,B1012)),ISNUMBER(SEARCH('[1]Lookup for use classification'!$C$5,B1012)),ISNUMBER(SEARCH('[1]Lookup for use classification'!$D$5,B1012))),'[1]Lookup for use classification'!$A$5,IF(OR(ISNUMBER(SEARCH('[1]Lookup for use classification'!$B$7,B1012)),ISNUMBER(SEARCH('[1]Lookup for use classification'!$C$7,B1012)),ISNUMBER(SEARCH('[1]Lookup for use classification'!$D$7,B1012))),'[1]Lookup for use classification'!$A$7,IF(OR(ISNUMBER(SEARCH('[1]Lookup for use classification'!$B$9,B1012)),ISNUMBER(SEARCH('[1]Lookup for use classification'!$C$9,B1012)),ISNUMBER(SEARCH('[1]Lookup for use classification'!$D$9,B1012)),ISNUMBER(SEARCH('[1]Lookup for use classification'!$E$9,B1012)),ISNUMBER(SEARCH('[1]Lookup for use classification'!$F$9,B1012)),ISNUMBER(SEARCH('[1]Lookup for use classification'!$G$9,B1012)),ISNUMBER(SEARCH('[1]Lookup for use classification'!$H$9,B1012)),ISNUMBER(SEARCH('[1]Lookup for use classification'!$I$9,B1012)),ISNUMBER(SEARCH('[1]Lookup for use classification'!$J$9,B1012)),ISNUMBER(SEARCH('[1]Lookup for use classification'!$K$9,B1012))),'[1]Lookup for use classification'!$A$9,IF(OR(ISNUMBER(SEARCH('[1]Lookup for use classification'!$B$10,B1012)),ISNUMBER(SEARCH('[1]Lookup for use classification'!$C$10,B1012)),ISNUMBER(SEARCH('[1]Lookup for use classification'!$D$10,B1012)),ISNUMBER(SEARCH('[1]Lookup for use classification'!$E$10,B1012)),ISNUMBER(SEARCH('[1]Lookup for use classification'!$F$10,B1012)),ISNUMBER(SEARCH('[1]Lookup for use classification'!$G$10,B1012))),'[1]Lookup for use classification'!$A$10,IF(OR(ISNUMBER(SEARCH('[1]Lookup for use classification'!$B$11,B1012)),ISNUMBER(SEARCH('[1]Lookup for use classification'!$C$11,B1012))),'[1]Lookup for use classification'!$A$11,IF(OR(ISNUMBER(SEARCH('[1]Lookup for use classification'!$B$12,B1012)),ISNUMBER(SEARCH('[1]Lookup for use classification'!$C$12,B1012))),'[1]Lookup for use classification'!$A$12,IF(OR(ISNUMBER(SEARCH('[1]Lookup for use classification'!$B$13,B1012)),ISNUMBER(SEARCH('[1]Lookup for use classification'!$C$13,B1012)),ISNUMBER(SEARCH('[1]Lookup for use classification'!$D$13,B1012)),,ISNUMBER(SEARCH('[1]Lookup for use classification'!$C$13,B1012)),ISNUMBER(SEARCH('[1]Lookup for use classification'!$E$13,B1012))),'[1]Lookup for use classification'!$A$13,IF(OR(ISNUMBER(SEARCH('[1]Lookup for use classification'!$B$14,B1012)),ISNUMBER(SEARCH('[1]Lookup for use classification'!$C$14,B1012))),'[1]Lookup for use classification'!$A$14,"Other"))))))))))))</f>
        <v>Office</v>
      </c>
      <c r="D1012" s="27">
        <v>2100</v>
      </c>
      <c r="E1012" s="29"/>
      <c r="F1012" s="29"/>
    </row>
    <row r="1013" spans="1:6">
      <c r="A1013" s="16" t="s">
        <v>1414</v>
      </c>
      <c r="B1013" s="47" t="s">
        <v>1399</v>
      </c>
      <c r="C1013" s="133" t="str">
        <f>IF(OR(ISNUMBER(SEARCH('[1]Lookup for use classification'!$B$1,B1013)),ISNUMBER(SEARCH('[1]Lookup for use classification'!$C$1,B1013)),ISNUMBER(SEARCH('[1]Lookup for use classification'!$D$1,B1013)),ISNUMBER(SEARCH('[1]Lookup for use classification'!$E$1,B1013))),'[1]Lookup for use classification'!$A$1,IF(ISNUMBER(SEARCH('[1]Lookup for use classification'!$B$2,B1013)),'[1]Lookup for use classification'!$A$2,IF(ISNUMBER(SEARCH('[1]Lookup for use classification'!$B$3,B1013)),'[1]Lookup for use classification'!$A$3,IF(OR(ISNUMBER(SEARCH('[1]Lookup for use classification'!$B$4,B1013)),ISNUMBER(SEARCH('[1]Lookup for use classification'!$C$4,B1013)),ISNUMBER(SEARCH('[1]Lookup for use classification'!$D$4,B1013)),ISNUMBER(SEARCH('[1]Lookup for use classification'!$E$4,B1013))),'[1]Lookup for use classification'!$A$4,IF(OR(ISNUMBER(SEARCH('[1]Lookup for use classification'!$B$5,B1013)),ISNUMBER(SEARCH('[1]Lookup for use classification'!$C$5,B1013)),ISNUMBER(SEARCH('[1]Lookup for use classification'!$D$5,B1013))),'[1]Lookup for use classification'!$A$5,IF(OR(ISNUMBER(SEARCH('[1]Lookup for use classification'!$B$7,B1013)),ISNUMBER(SEARCH('[1]Lookup for use classification'!$C$7,B1013)),ISNUMBER(SEARCH('[1]Lookup for use classification'!$D$7,B1013))),'[1]Lookup for use classification'!$A$7,IF(OR(ISNUMBER(SEARCH('[1]Lookup for use classification'!$B$9,B1013)),ISNUMBER(SEARCH('[1]Lookup for use classification'!$C$9,B1013)),ISNUMBER(SEARCH('[1]Lookup for use classification'!$D$9,B1013)),ISNUMBER(SEARCH('[1]Lookup for use classification'!$E$9,B1013)),ISNUMBER(SEARCH('[1]Lookup for use classification'!$F$9,B1013)),ISNUMBER(SEARCH('[1]Lookup for use classification'!$G$9,B1013)),ISNUMBER(SEARCH('[1]Lookup for use classification'!$H$9,B1013)),ISNUMBER(SEARCH('[1]Lookup for use classification'!$I$9,B1013)),ISNUMBER(SEARCH('[1]Lookup for use classification'!$J$9,B1013)),ISNUMBER(SEARCH('[1]Lookup for use classification'!$K$9,B1013))),'[1]Lookup for use classification'!$A$9,IF(OR(ISNUMBER(SEARCH('[1]Lookup for use classification'!$B$10,B1013)),ISNUMBER(SEARCH('[1]Lookup for use classification'!$C$10,B1013)),ISNUMBER(SEARCH('[1]Lookup for use classification'!$D$10,B1013)),ISNUMBER(SEARCH('[1]Lookup for use classification'!$E$10,B1013)),ISNUMBER(SEARCH('[1]Lookup for use classification'!$F$10,B1013)),ISNUMBER(SEARCH('[1]Lookup for use classification'!$G$10,B1013))),'[1]Lookup for use classification'!$A$10,IF(OR(ISNUMBER(SEARCH('[1]Lookup for use classification'!$B$11,B1013)),ISNUMBER(SEARCH('[1]Lookup for use classification'!$C$11,B1013))),'[1]Lookup for use classification'!$A$11,IF(OR(ISNUMBER(SEARCH('[1]Lookup for use classification'!$B$12,B1013)),ISNUMBER(SEARCH('[1]Lookup for use classification'!$C$12,B1013))),'[1]Lookup for use classification'!$A$12,IF(OR(ISNUMBER(SEARCH('[1]Lookup for use classification'!$B$13,B1013)),ISNUMBER(SEARCH('[1]Lookup for use classification'!$C$13,B1013)),ISNUMBER(SEARCH('[1]Lookup for use classification'!$D$13,B1013)),,ISNUMBER(SEARCH('[1]Lookup for use classification'!$C$13,B1013)),ISNUMBER(SEARCH('[1]Lookup for use classification'!$E$13,B1013))),'[1]Lookup for use classification'!$A$13,IF(OR(ISNUMBER(SEARCH('[1]Lookup for use classification'!$B$14,B1013)),ISNUMBER(SEARCH('[1]Lookup for use classification'!$C$14,B1013))),'[1]Lookup for use classification'!$A$14,"Other"))))))))))))</f>
        <v>Public Safety</v>
      </c>
      <c r="D1013" s="68"/>
      <c r="E1013" s="92"/>
      <c r="F1013" s="92"/>
    </row>
    <row r="1014" spans="1:6">
      <c r="A1014" s="16" t="s">
        <v>1414</v>
      </c>
      <c r="B1014" s="26" t="s">
        <v>1400</v>
      </c>
      <c r="C1014" s="133" t="str">
        <f>IF(OR(ISNUMBER(SEARCH('[1]Lookup for use classification'!$B$1,B1014)),ISNUMBER(SEARCH('[1]Lookup for use classification'!$C$1,B1014)),ISNUMBER(SEARCH('[1]Lookup for use classification'!$D$1,B1014)),ISNUMBER(SEARCH('[1]Lookup for use classification'!$E$1,B1014))),'[1]Lookup for use classification'!$A$1,IF(ISNUMBER(SEARCH('[1]Lookup for use classification'!$B$2,B1014)),'[1]Lookup for use classification'!$A$2,IF(ISNUMBER(SEARCH('[1]Lookup for use classification'!$B$3,B1014)),'[1]Lookup for use classification'!$A$3,IF(OR(ISNUMBER(SEARCH('[1]Lookup for use classification'!$B$4,B1014)),ISNUMBER(SEARCH('[1]Lookup for use classification'!$C$4,B1014)),ISNUMBER(SEARCH('[1]Lookup for use classification'!$D$4,B1014)),ISNUMBER(SEARCH('[1]Lookup for use classification'!$E$4,B1014))),'[1]Lookup for use classification'!$A$4,IF(OR(ISNUMBER(SEARCH('[1]Lookup for use classification'!$B$5,B1014)),ISNUMBER(SEARCH('[1]Lookup for use classification'!$C$5,B1014)),ISNUMBER(SEARCH('[1]Lookup for use classification'!$D$5,B1014))),'[1]Lookup for use classification'!$A$5,IF(OR(ISNUMBER(SEARCH('[1]Lookup for use classification'!$B$7,B1014)),ISNUMBER(SEARCH('[1]Lookup for use classification'!$C$7,B1014)),ISNUMBER(SEARCH('[1]Lookup for use classification'!$D$7,B1014))),'[1]Lookup for use classification'!$A$7,IF(OR(ISNUMBER(SEARCH('[1]Lookup for use classification'!$B$9,B1014)),ISNUMBER(SEARCH('[1]Lookup for use classification'!$C$9,B1014)),ISNUMBER(SEARCH('[1]Lookup for use classification'!$D$9,B1014)),ISNUMBER(SEARCH('[1]Lookup for use classification'!$E$9,B1014)),ISNUMBER(SEARCH('[1]Lookup for use classification'!$F$9,B1014)),ISNUMBER(SEARCH('[1]Lookup for use classification'!$G$9,B1014)),ISNUMBER(SEARCH('[1]Lookup for use classification'!$H$9,B1014)),ISNUMBER(SEARCH('[1]Lookup for use classification'!$I$9,B1014)),ISNUMBER(SEARCH('[1]Lookup for use classification'!$J$9,B1014)),ISNUMBER(SEARCH('[1]Lookup for use classification'!$K$9,B1014))),'[1]Lookup for use classification'!$A$9,IF(OR(ISNUMBER(SEARCH('[1]Lookup for use classification'!$B$10,B1014)),ISNUMBER(SEARCH('[1]Lookup for use classification'!$C$10,B1014)),ISNUMBER(SEARCH('[1]Lookup for use classification'!$D$10,B1014)),ISNUMBER(SEARCH('[1]Lookup for use classification'!$E$10,B1014)),ISNUMBER(SEARCH('[1]Lookup for use classification'!$F$10,B1014)),ISNUMBER(SEARCH('[1]Lookup for use classification'!$G$10,B1014))),'[1]Lookup for use classification'!$A$10,IF(OR(ISNUMBER(SEARCH('[1]Lookup for use classification'!$B$11,B1014)),ISNUMBER(SEARCH('[1]Lookup for use classification'!$C$11,B1014))),'[1]Lookup for use classification'!$A$11,IF(OR(ISNUMBER(SEARCH('[1]Lookup for use classification'!$B$12,B1014)),ISNUMBER(SEARCH('[1]Lookup for use classification'!$C$12,B1014))),'[1]Lookup for use classification'!$A$12,IF(OR(ISNUMBER(SEARCH('[1]Lookup for use classification'!$B$13,B1014)),ISNUMBER(SEARCH('[1]Lookup for use classification'!$C$13,B1014)),ISNUMBER(SEARCH('[1]Lookup for use classification'!$D$13,B1014)),,ISNUMBER(SEARCH('[1]Lookup for use classification'!$C$13,B1014)),ISNUMBER(SEARCH('[1]Lookup for use classification'!$E$13,B1014))),'[1]Lookup for use classification'!$A$13,IF(OR(ISNUMBER(SEARCH('[1]Lookup for use classification'!$B$14,B1014)),ISNUMBER(SEARCH('[1]Lookup for use classification'!$C$14,B1014))),'[1]Lookup for use classification'!$A$14,"Other"))))))))))))</f>
        <v>Other</v>
      </c>
      <c r="D1014" s="27"/>
      <c r="E1014" s="29"/>
      <c r="F1014" s="29"/>
    </row>
    <row r="1015" spans="1:6">
      <c r="A1015" s="16" t="s">
        <v>1414</v>
      </c>
      <c r="B1015" s="26" t="s">
        <v>1401</v>
      </c>
      <c r="C1015" s="133" t="str">
        <f>IF(OR(ISNUMBER(SEARCH('[1]Lookup for use classification'!$B$1,B1015)),ISNUMBER(SEARCH('[1]Lookup for use classification'!$C$1,B1015)),ISNUMBER(SEARCH('[1]Lookup for use classification'!$D$1,B1015)),ISNUMBER(SEARCH('[1]Lookup for use classification'!$E$1,B1015))),'[1]Lookup for use classification'!$A$1,IF(ISNUMBER(SEARCH('[1]Lookup for use classification'!$B$2,B1015)),'[1]Lookup for use classification'!$A$2,IF(ISNUMBER(SEARCH('[1]Lookup for use classification'!$B$3,B1015)),'[1]Lookup for use classification'!$A$3,IF(OR(ISNUMBER(SEARCH('[1]Lookup for use classification'!$B$4,B1015)),ISNUMBER(SEARCH('[1]Lookup for use classification'!$C$4,B1015)),ISNUMBER(SEARCH('[1]Lookup for use classification'!$D$4,B1015)),ISNUMBER(SEARCH('[1]Lookup for use classification'!$E$4,B1015))),'[1]Lookup for use classification'!$A$4,IF(OR(ISNUMBER(SEARCH('[1]Lookup for use classification'!$B$5,B1015)),ISNUMBER(SEARCH('[1]Lookup for use classification'!$C$5,B1015)),ISNUMBER(SEARCH('[1]Lookup for use classification'!$D$5,B1015))),'[1]Lookup for use classification'!$A$5,IF(OR(ISNUMBER(SEARCH('[1]Lookup for use classification'!$B$7,B1015)),ISNUMBER(SEARCH('[1]Lookup for use classification'!$C$7,B1015)),ISNUMBER(SEARCH('[1]Lookup for use classification'!$D$7,B1015))),'[1]Lookup for use classification'!$A$7,IF(OR(ISNUMBER(SEARCH('[1]Lookup for use classification'!$B$9,B1015)),ISNUMBER(SEARCH('[1]Lookup for use classification'!$C$9,B1015)),ISNUMBER(SEARCH('[1]Lookup for use classification'!$D$9,B1015)),ISNUMBER(SEARCH('[1]Lookup for use classification'!$E$9,B1015)),ISNUMBER(SEARCH('[1]Lookup for use classification'!$F$9,B1015)),ISNUMBER(SEARCH('[1]Lookup for use classification'!$G$9,B1015)),ISNUMBER(SEARCH('[1]Lookup for use classification'!$H$9,B1015)),ISNUMBER(SEARCH('[1]Lookup for use classification'!$I$9,B1015)),ISNUMBER(SEARCH('[1]Lookup for use classification'!$J$9,B1015)),ISNUMBER(SEARCH('[1]Lookup for use classification'!$K$9,B1015))),'[1]Lookup for use classification'!$A$9,IF(OR(ISNUMBER(SEARCH('[1]Lookup for use classification'!$B$10,B1015)),ISNUMBER(SEARCH('[1]Lookup for use classification'!$C$10,B1015)),ISNUMBER(SEARCH('[1]Lookup for use classification'!$D$10,B1015)),ISNUMBER(SEARCH('[1]Lookup for use classification'!$E$10,B1015)),ISNUMBER(SEARCH('[1]Lookup for use classification'!$F$10,B1015)),ISNUMBER(SEARCH('[1]Lookup for use classification'!$G$10,B1015))),'[1]Lookup for use classification'!$A$10,IF(OR(ISNUMBER(SEARCH('[1]Lookup for use classification'!$B$11,B1015)),ISNUMBER(SEARCH('[1]Lookup for use classification'!$C$11,B1015))),'[1]Lookup for use classification'!$A$11,IF(OR(ISNUMBER(SEARCH('[1]Lookup for use classification'!$B$12,B1015)),ISNUMBER(SEARCH('[1]Lookup for use classification'!$C$12,B1015))),'[1]Lookup for use classification'!$A$12,IF(OR(ISNUMBER(SEARCH('[1]Lookup for use classification'!$B$13,B1015)),ISNUMBER(SEARCH('[1]Lookup for use classification'!$C$13,B1015)),ISNUMBER(SEARCH('[1]Lookup for use classification'!$D$13,B1015)),,ISNUMBER(SEARCH('[1]Lookup for use classification'!$C$13,B1015)),ISNUMBER(SEARCH('[1]Lookup for use classification'!$E$13,B1015))),'[1]Lookup for use classification'!$A$13,IF(OR(ISNUMBER(SEARCH('[1]Lookup for use classification'!$B$14,B1015)),ISNUMBER(SEARCH('[1]Lookup for use classification'!$C$14,B1015))),'[1]Lookup for use classification'!$A$14,"Other"))))))))))))</f>
        <v>Accomodation Services</v>
      </c>
      <c r="D1015" s="27"/>
      <c r="E1015" s="29"/>
      <c r="F1015" s="29"/>
    </row>
    <row r="1016" spans="1:6">
      <c r="A1016" s="16" t="s">
        <v>1414</v>
      </c>
      <c r="B1016" s="26" t="s">
        <v>1402</v>
      </c>
      <c r="C1016" s="133" t="str">
        <f>IF(OR(ISNUMBER(SEARCH('[1]Lookup for use classification'!$B$1,B1016)),ISNUMBER(SEARCH('[1]Lookup for use classification'!$C$1,B1016)),ISNUMBER(SEARCH('[1]Lookup for use classification'!$D$1,B1016)),ISNUMBER(SEARCH('[1]Lookup for use classification'!$E$1,B1016))),'[1]Lookup for use classification'!$A$1,IF(ISNUMBER(SEARCH('[1]Lookup for use classification'!$B$2,B1016)),'[1]Lookup for use classification'!$A$2,IF(ISNUMBER(SEARCH('[1]Lookup for use classification'!$B$3,B1016)),'[1]Lookup for use classification'!$A$3,IF(OR(ISNUMBER(SEARCH('[1]Lookup for use classification'!$B$4,B1016)),ISNUMBER(SEARCH('[1]Lookup for use classification'!$C$4,B1016)),ISNUMBER(SEARCH('[1]Lookup for use classification'!$D$4,B1016)),ISNUMBER(SEARCH('[1]Lookup for use classification'!$E$4,B1016))),'[1]Lookup for use classification'!$A$4,IF(OR(ISNUMBER(SEARCH('[1]Lookup for use classification'!$B$5,B1016)),ISNUMBER(SEARCH('[1]Lookup for use classification'!$C$5,B1016)),ISNUMBER(SEARCH('[1]Lookup for use classification'!$D$5,B1016))),'[1]Lookup for use classification'!$A$5,IF(OR(ISNUMBER(SEARCH('[1]Lookup for use classification'!$B$7,B1016)),ISNUMBER(SEARCH('[1]Lookup for use classification'!$C$7,B1016)),ISNUMBER(SEARCH('[1]Lookup for use classification'!$D$7,B1016))),'[1]Lookup for use classification'!$A$7,IF(OR(ISNUMBER(SEARCH('[1]Lookup for use classification'!$B$9,B1016)),ISNUMBER(SEARCH('[1]Lookup for use classification'!$C$9,B1016)),ISNUMBER(SEARCH('[1]Lookup for use classification'!$D$9,B1016)),ISNUMBER(SEARCH('[1]Lookup for use classification'!$E$9,B1016)),ISNUMBER(SEARCH('[1]Lookup for use classification'!$F$9,B1016)),ISNUMBER(SEARCH('[1]Lookup for use classification'!$G$9,B1016)),ISNUMBER(SEARCH('[1]Lookup for use classification'!$H$9,B1016)),ISNUMBER(SEARCH('[1]Lookup for use classification'!$I$9,B1016)),ISNUMBER(SEARCH('[1]Lookup for use classification'!$J$9,B1016)),ISNUMBER(SEARCH('[1]Lookup for use classification'!$K$9,B1016))),'[1]Lookup for use classification'!$A$9,IF(OR(ISNUMBER(SEARCH('[1]Lookup for use classification'!$B$10,B1016)),ISNUMBER(SEARCH('[1]Lookup for use classification'!$C$10,B1016)),ISNUMBER(SEARCH('[1]Lookup for use classification'!$D$10,B1016)),ISNUMBER(SEARCH('[1]Lookup for use classification'!$E$10,B1016)),ISNUMBER(SEARCH('[1]Lookup for use classification'!$F$10,B1016)),ISNUMBER(SEARCH('[1]Lookup for use classification'!$G$10,B1016))),'[1]Lookup for use classification'!$A$10,IF(OR(ISNUMBER(SEARCH('[1]Lookup for use classification'!$B$11,B1016)),ISNUMBER(SEARCH('[1]Lookup for use classification'!$C$11,B1016))),'[1]Lookup for use classification'!$A$11,IF(OR(ISNUMBER(SEARCH('[1]Lookup for use classification'!$B$12,B1016)),ISNUMBER(SEARCH('[1]Lookup for use classification'!$C$12,B1016))),'[1]Lookup for use classification'!$A$12,IF(OR(ISNUMBER(SEARCH('[1]Lookup for use classification'!$B$13,B1016)),ISNUMBER(SEARCH('[1]Lookup for use classification'!$C$13,B1016)),ISNUMBER(SEARCH('[1]Lookup for use classification'!$D$13,B1016)),,ISNUMBER(SEARCH('[1]Lookup for use classification'!$C$13,B1016)),ISNUMBER(SEARCH('[1]Lookup for use classification'!$E$13,B1016))),'[1]Lookup for use classification'!$A$13,IF(OR(ISNUMBER(SEARCH('[1]Lookup for use classification'!$B$14,B1016)),ISNUMBER(SEARCH('[1]Lookup for use classification'!$C$14,B1016))),'[1]Lookup for use classification'!$A$14,"Other"))))))))))))</f>
        <v>Other</v>
      </c>
      <c r="D1016" s="27"/>
      <c r="E1016" s="29"/>
      <c r="F1016" s="29"/>
    </row>
    <row r="1017" spans="1:6">
      <c r="A1017" s="16" t="s">
        <v>1414</v>
      </c>
      <c r="B1017" s="26" t="s">
        <v>1403</v>
      </c>
      <c r="C1017" s="133" t="str">
        <f>IF(OR(ISNUMBER(SEARCH('[1]Lookup for use classification'!$B$1,B1017)),ISNUMBER(SEARCH('[1]Lookup for use classification'!$C$1,B1017)),ISNUMBER(SEARCH('[1]Lookup for use classification'!$D$1,B1017)),ISNUMBER(SEARCH('[1]Lookup for use classification'!$E$1,B1017))),'[1]Lookup for use classification'!$A$1,IF(ISNUMBER(SEARCH('[1]Lookup for use classification'!$B$2,B1017)),'[1]Lookup for use classification'!$A$2,IF(ISNUMBER(SEARCH('[1]Lookup for use classification'!$B$3,B1017)),'[1]Lookup for use classification'!$A$3,IF(OR(ISNUMBER(SEARCH('[1]Lookup for use classification'!$B$4,B1017)),ISNUMBER(SEARCH('[1]Lookup for use classification'!$C$4,B1017)),ISNUMBER(SEARCH('[1]Lookup for use classification'!$D$4,B1017)),ISNUMBER(SEARCH('[1]Lookup for use classification'!$E$4,B1017))),'[1]Lookup for use classification'!$A$4,IF(OR(ISNUMBER(SEARCH('[1]Lookup for use classification'!$B$5,B1017)),ISNUMBER(SEARCH('[1]Lookup for use classification'!$C$5,B1017)),ISNUMBER(SEARCH('[1]Lookup for use classification'!$D$5,B1017))),'[1]Lookup for use classification'!$A$5,IF(OR(ISNUMBER(SEARCH('[1]Lookup for use classification'!$B$7,B1017)),ISNUMBER(SEARCH('[1]Lookup for use classification'!$C$7,B1017)),ISNUMBER(SEARCH('[1]Lookup for use classification'!$D$7,B1017))),'[1]Lookup for use classification'!$A$7,IF(OR(ISNUMBER(SEARCH('[1]Lookup for use classification'!$B$9,B1017)),ISNUMBER(SEARCH('[1]Lookup for use classification'!$C$9,B1017)),ISNUMBER(SEARCH('[1]Lookup for use classification'!$D$9,B1017)),ISNUMBER(SEARCH('[1]Lookup for use classification'!$E$9,B1017)),ISNUMBER(SEARCH('[1]Lookup for use classification'!$F$9,B1017)),ISNUMBER(SEARCH('[1]Lookup for use classification'!$G$9,B1017)),ISNUMBER(SEARCH('[1]Lookup for use classification'!$H$9,B1017)),ISNUMBER(SEARCH('[1]Lookup for use classification'!$I$9,B1017)),ISNUMBER(SEARCH('[1]Lookup for use classification'!$J$9,B1017)),ISNUMBER(SEARCH('[1]Lookup for use classification'!$K$9,B1017))),'[1]Lookup for use classification'!$A$9,IF(OR(ISNUMBER(SEARCH('[1]Lookup for use classification'!$B$10,B1017)),ISNUMBER(SEARCH('[1]Lookup for use classification'!$C$10,B1017)),ISNUMBER(SEARCH('[1]Lookup for use classification'!$D$10,B1017)),ISNUMBER(SEARCH('[1]Lookup for use classification'!$E$10,B1017)),ISNUMBER(SEARCH('[1]Lookup for use classification'!$F$10,B1017)),ISNUMBER(SEARCH('[1]Lookup for use classification'!$G$10,B1017))),'[1]Lookup for use classification'!$A$10,IF(OR(ISNUMBER(SEARCH('[1]Lookup for use classification'!$B$11,B1017)),ISNUMBER(SEARCH('[1]Lookup for use classification'!$C$11,B1017))),'[1]Lookup for use classification'!$A$11,IF(OR(ISNUMBER(SEARCH('[1]Lookup for use classification'!$B$12,B1017)),ISNUMBER(SEARCH('[1]Lookup for use classification'!$C$12,B1017))),'[1]Lookup for use classification'!$A$12,IF(OR(ISNUMBER(SEARCH('[1]Lookup for use classification'!$B$13,B1017)),ISNUMBER(SEARCH('[1]Lookup for use classification'!$C$13,B1017)),ISNUMBER(SEARCH('[1]Lookup for use classification'!$D$13,B1017)),,ISNUMBER(SEARCH('[1]Lookup for use classification'!$C$13,B1017)),ISNUMBER(SEARCH('[1]Lookup for use classification'!$E$13,B1017))),'[1]Lookup for use classification'!$A$13,IF(OR(ISNUMBER(SEARCH('[1]Lookup for use classification'!$B$14,B1017)),ISNUMBER(SEARCH('[1]Lookup for use classification'!$C$14,B1017))),'[1]Lookup for use classification'!$A$14,"Other"))))))))))))</f>
        <v>Food Service and Drinking Places</v>
      </c>
      <c r="D1017" s="27"/>
      <c r="E1017" s="29"/>
      <c r="F1017" s="29"/>
    </row>
    <row r="1018" spans="1:6">
      <c r="A1018" s="16" t="s">
        <v>1414</v>
      </c>
      <c r="B1018" s="30" t="s">
        <v>1404</v>
      </c>
      <c r="C1018" s="133" t="str">
        <f>IF(OR(ISNUMBER(SEARCH('[1]Lookup for use classification'!$B$1,B1018)),ISNUMBER(SEARCH('[1]Lookup for use classification'!$C$1,B1018)),ISNUMBER(SEARCH('[1]Lookup for use classification'!$D$1,B1018)),ISNUMBER(SEARCH('[1]Lookup for use classification'!$E$1,B1018))),'[1]Lookup for use classification'!$A$1,IF(ISNUMBER(SEARCH('[1]Lookup for use classification'!$B$2,B1018)),'[1]Lookup for use classification'!$A$2,IF(ISNUMBER(SEARCH('[1]Lookup for use classification'!$B$3,B1018)),'[1]Lookup for use classification'!$A$3,IF(OR(ISNUMBER(SEARCH('[1]Lookup for use classification'!$B$4,B1018)),ISNUMBER(SEARCH('[1]Lookup for use classification'!$C$4,B1018)),ISNUMBER(SEARCH('[1]Lookup for use classification'!$D$4,B1018)),ISNUMBER(SEARCH('[1]Lookup for use classification'!$E$4,B1018))),'[1]Lookup for use classification'!$A$4,IF(OR(ISNUMBER(SEARCH('[1]Lookup for use classification'!$B$5,B1018)),ISNUMBER(SEARCH('[1]Lookup for use classification'!$C$5,B1018)),ISNUMBER(SEARCH('[1]Lookup for use classification'!$D$5,B1018))),'[1]Lookup for use classification'!$A$5,IF(OR(ISNUMBER(SEARCH('[1]Lookup for use classification'!$B$7,B1018)),ISNUMBER(SEARCH('[1]Lookup for use classification'!$C$7,B1018)),ISNUMBER(SEARCH('[1]Lookup for use classification'!$D$7,B1018))),'[1]Lookup for use classification'!$A$7,IF(OR(ISNUMBER(SEARCH('[1]Lookup for use classification'!$B$9,B1018)),ISNUMBER(SEARCH('[1]Lookup for use classification'!$C$9,B1018)),ISNUMBER(SEARCH('[1]Lookup for use classification'!$D$9,B1018)),ISNUMBER(SEARCH('[1]Lookup for use classification'!$E$9,B1018)),ISNUMBER(SEARCH('[1]Lookup for use classification'!$F$9,B1018)),ISNUMBER(SEARCH('[1]Lookup for use classification'!$G$9,B1018)),ISNUMBER(SEARCH('[1]Lookup for use classification'!$H$9,B1018)),ISNUMBER(SEARCH('[1]Lookup for use classification'!$I$9,B1018)),ISNUMBER(SEARCH('[1]Lookup for use classification'!$J$9,B1018)),ISNUMBER(SEARCH('[1]Lookup for use classification'!$K$9,B1018))),'[1]Lookup for use classification'!$A$9,IF(OR(ISNUMBER(SEARCH('[1]Lookup for use classification'!$B$10,B1018)),ISNUMBER(SEARCH('[1]Lookup for use classification'!$C$10,B1018)),ISNUMBER(SEARCH('[1]Lookup for use classification'!$D$10,B1018)),ISNUMBER(SEARCH('[1]Lookup for use classification'!$E$10,B1018)),ISNUMBER(SEARCH('[1]Lookup for use classification'!$F$10,B1018)),ISNUMBER(SEARCH('[1]Lookup for use classification'!$G$10,B1018))),'[1]Lookup for use classification'!$A$10,IF(OR(ISNUMBER(SEARCH('[1]Lookup for use classification'!$B$11,B1018)),ISNUMBER(SEARCH('[1]Lookup for use classification'!$C$11,B1018))),'[1]Lookup for use classification'!$A$11,IF(OR(ISNUMBER(SEARCH('[1]Lookup for use classification'!$B$12,B1018)),ISNUMBER(SEARCH('[1]Lookup for use classification'!$C$12,B1018))),'[1]Lookup for use classification'!$A$12,IF(OR(ISNUMBER(SEARCH('[1]Lookup for use classification'!$B$13,B1018)),ISNUMBER(SEARCH('[1]Lookup for use classification'!$C$13,B1018)),ISNUMBER(SEARCH('[1]Lookup for use classification'!$D$13,B1018)),,ISNUMBER(SEARCH('[1]Lookup for use classification'!$C$13,B1018)),ISNUMBER(SEARCH('[1]Lookup for use classification'!$E$13,B1018))),'[1]Lookup for use classification'!$A$13,IF(OR(ISNUMBER(SEARCH('[1]Lookup for use classification'!$B$14,B1018)),ISNUMBER(SEARCH('[1]Lookup for use classification'!$C$14,B1018))),'[1]Lookup for use classification'!$A$14,"Other"))))))))))))</f>
        <v>Accomodation Services</v>
      </c>
      <c r="D1018" s="46"/>
      <c r="E1018" s="28"/>
      <c r="F1018" s="28"/>
    </row>
    <row r="1019" spans="1:6">
      <c r="A1019" s="16" t="s">
        <v>1414</v>
      </c>
      <c r="B1019" s="26" t="s">
        <v>1405</v>
      </c>
      <c r="C1019" s="133" t="str">
        <f>IF(OR(ISNUMBER(SEARCH('[1]Lookup for use classification'!$B$1,B1019)),ISNUMBER(SEARCH('[1]Lookup for use classification'!$C$1,B1019)),ISNUMBER(SEARCH('[1]Lookup for use classification'!$D$1,B1019)),ISNUMBER(SEARCH('[1]Lookup for use classification'!$E$1,B1019))),'[1]Lookup for use classification'!$A$1,IF(ISNUMBER(SEARCH('[1]Lookup for use classification'!$B$2,B1019)),'[1]Lookup for use classification'!$A$2,IF(ISNUMBER(SEARCH('[1]Lookup for use classification'!$B$3,B1019)),'[1]Lookup for use classification'!$A$3,IF(OR(ISNUMBER(SEARCH('[1]Lookup for use classification'!$B$4,B1019)),ISNUMBER(SEARCH('[1]Lookup for use classification'!$C$4,B1019)),ISNUMBER(SEARCH('[1]Lookup for use classification'!$D$4,B1019)),ISNUMBER(SEARCH('[1]Lookup for use classification'!$E$4,B1019))),'[1]Lookup for use classification'!$A$4,IF(OR(ISNUMBER(SEARCH('[1]Lookup for use classification'!$B$5,B1019)),ISNUMBER(SEARCH('[1]Lookup for use classification'!$C$5,B1019)),ISNUMBER(SEARCH('[1]Lookup for use classification'!$D$5,B1019))),'[1]Lookup for use classification'!$A$5,IF(OR(ISNUMBER(SEARCH('[1]Lookup for use classification'!$B$7,B1019)),ISNUMBER(SEARCH('[1]Lookup for use classification'!$C$7,B1019)),ISNUMBER(SEARCH('[1]Lookup for use classification'!$D$7,B1019))),'[1]Lookup for use classification'!$A$7,IF(OR(ISNUMBER(SEARCH('[1]Lookup for use classification'!$B$9,B1019)),ISNUMBER(SEARCH('[1]Lookup for use classification'!$C$9,B1019)),ISNUMBER(SEARCH('[1]Lookup for use classification'!$D$9,B1019)),ISNUMBER(SEARCH('[1]Lookup for use classification'!$E$9,B1019)),ISNUMBER(SEARCH('[1]Lookup for use classification'!$F$9,B1019)),ISNUMBER(SEARCH('[1]Lookup for use classification'!$G$9,B1019)),ISNUMBER(SEARCH('[1]Lookup for use classification'!$H$9,B1019)),ISNUMBER(SEARCH('[1]Lookup for use classification'!$I$9,B1019)),ISNUMBER(SEARCH('[1]Lookup for use classification'!$J$9,B1019)),ISNUMBER(SEARCH('[1]Lookup for use classification'!$K$9,B1019))),'[1]Lookup for use classification'!$A$9,IF(OR(ISNUMBER(SEARCH('[1]Lookup for use classification'!$B$10,B1019)),ISNUMBER(SEARCH('[1]Lookup for use classification'!$C$10,B1019)),ISNUMBER(SEARCH('[1]Lookup for use classification'!$D$10,B1019)),ISNUMBER(SEARCH('[1]Lookup for use classification'!$E$10,B1019)),ISNUMBER(SEARCH('[1]Lookup for use classification'!$F$10,B1019)),ISNUMBER(SEARCH('[1]Lookup for use classification'!$G$10,B1019))),'[1]Lookup for use classification'!$A$10,IF(OR(ISNUMBER(SEARCH('[1]Lookup for use classification'!$B$11,B1019)),ISNUMBER(SEARCH('[1]Lookup for use classification'!$C$11,B1019))),'[1]Lookup for use classification'!$A$11,IF(OR(ISNUMBER(SEARCH('[1]Lookup for use classification'!$B$12,B1019)),ISNUMBER(SEARCH('[1]Lookup for use classification'!$C$12,B1019))),'[1]Lookup for use classification'!$A$12,IF(OR(ISNUMBER(SEARCH('[1]Lookup for use classification'!$B$13,B1019)),ISNUMBER(SEARCH('[1]Lookup for use classification'!$C$13,B1019)),ISNUMBER(SEARCH('[1]Lookup for use classification'!$D$13,B1019)),,ISNUMBER(SEARCH('[1]Lookup for use classification'!$C$13,B1019)),ISNUMBER(SEARCH('[1]Lookup for use classification'!$E$13,B1019))),'[1]Lookup for use classification'!$A$13,IF(OR(ISNUMBER(SEARCH('[1]Lookup for use classification'!$B$14,B1019)),ISNUMBER(SEARCH('[1]Lookup for use classification'!$C$14,B1019))),'[1]Lookup for use classification'!$A$14,"Other"))))))))))))</f>
        <v>Office</v>
      </c>
      <c r="D1019" s="27"/>
      <c r="E1019" s="29"/>
      <c r="F1019" s="29"/>
    </row>
    <row r="1020" spans="1:6">
      <c r="A1020" s="16" t="s">
        <v>1414</v>
      </c>
      <c r="B1020" s="26" t="s">
        <v>1268</v>
      </c>
      <c r="C1020" s="133" t="str">
        <f>IF(OR(ISNUMBER(SEARCH('[1]Lookup for use classification'!$B$1,B1020)),ISNUMBER(SEARCH('[1]Lookup for use classification'!$C$1,B1020)),ISNUMBER(SEARCH('[1]Lookup for use classification'!$D$1,B1020)),ISNUMBER(SEARCH('[1]Lookup for use classification'!$E$1,B1020))),'[1]Lookup for use classification'!$A$1,IF(ISNUMBER(SEARCH('[1]Lookup for use classification'!$B$2,B1020)),'[1]Lookup for use classification'!$A$2,IF(ISNUMBER(SEARCH('[1]Lookup for use classification'!$B$3,B1020)),'[1]Lookup for use classification'!$A$3,IF(OR(ISNUMBER(SEARCH('[1]Lookup for use classification'!$B$4,B1020)),ISNUMBER(SEARCH('[1]Lookup for use classification'!$C$4,B1020)),ISNUMBER(SEARCH('[1]Lookup for use classification'!$D$4,B1020)),ISNUMBER(SEARCH('[1]Lookup for use classification'!$E$4,B1020))),'[1]Lookup for use classification'!$A$4,IF(OR(ISNUMBER(SEARCH('[1]Lookup for use classification'!$B$5,B1020)),ISNUMBER(SEARCH('[1]Lookup for use classification'!$C$5,B1020)),ISNUMBER(SEARCH('[1]Lookup for use classification'!$D$5,B1020))),'[1]Lookup for use classification'!$A$5,IF(OR(ISNUMBER(SEARCH('[1]Lookup for use classification'!$B$7,B1020)),ISNUMBER(SEARCH('[1]Lookup for use classification'!$C$7,B1020)),ISNUMBER(SEARCH('[1]Lookup for use classification'!$D$7,B1020))),'[1]Lookup for use classification'!$A$7,IF(OR(ISNUMBER(SEARCH('[1]Lookup for use classification'!$B$9,B1020)),ISNUMBER(SEARCH('[1]Lookup for use classification'!$C$9,B1020)),ISNUMBER(SEARCH('[1]Lookup for use classification'!$D$9,B1020)),ISNUMBER(SEARCH('[1]Lookup for use classification'!$E$9,B1020)),ISNUMBER(SEARCH('[1]Lookup for use classification'!$F$9,B1020)),ISNUMBER(SEARCH('[1]Lookup for use classification'!$G$9,B1020)),ISNUMBER(SEARCH('[1]Lookup for use classification'!$H$9,B1020)),ISNUMBER(SEARCH('[1]Lookup for use classification'!$I$9,B1020)),ISNUMBER(SEARCH('[1]Lookup for use classification'!$J$9,B1020)),ISNUMBER(SEARCH('[1]Lookup for use classification'!$K$9,B1020))),'[1]Lookup for use classification'!$A$9,IF(OR(ISNUMBER(SEARCH('[1]Lookup for use classification'!$B$10,B1020)),ISNUMBER(SEARCH('[1]Lookup for use classification'!$C$10,B1020)),ISNUMBER(SEARCH('[1]Lookup for use classification'!$D$10,B1020)),ISNUMBER(SEARCH('[1]Lookup for use classification'!$E$10,B1020)),ISNUMBER(SEARCH('[1]Lookup for use classification'!$F$10,B1020)),ISNUMBER(SEARCH('[1]Lookup for use classification'!$G$10,B1020))),'[1]Lookup for use classification'!$A$10,IF(OR(ISNUMBER(SEARCH('[1]Lookup for use classification'!$B$11,B1020)),ISNUMBER(SEARCH('[1]Lookup for use classification'!$C$11,B1020))),'[1]Lookup for use classification'!$A$11,IF(OR(ISNUMBER(SEARCH('[1]Lookup for use classification'!$B$12,B1020)),ISNUMBER(SEARCH('[1]Lookup for use classification'!$C$12,B1020))),'[1]Lookup for use classification'!$A$12,IF(OR(ISNUMBER(SEARCH('[1]Lookup for use classification'!$B$13,B1020)),ISNUMBER(SEARCH('[1]Lookup for use classification'!$C$13,B1020)),ISNUMBER(SEARCH('[1]Lookup for use classification'!$D$13,B1020)),,ISNUMBER(SEARCH('[1]Lookup for use classification'!$C$13,B1020)),ISNUMBER(SEARCH('[1]Lookup for use classification'!$E$13,B1020))),'[1]Lookup for use classification'!$A$13,IF(OR(ISNUMBER(SEARCH('[1]Lookup for use classification'!$B$14,B1020)),ISNUMBER(SEARCH('[1]Lookup for use classification'!$C$14,B1020))),'[1]Lookup for use classification'!$A$14,"Other"))))))))))))</f>
        <v>Other</v>
      </c>
      <c r="D1020" s="27">
        <v>5495</v>
      </c>
      <c r="E1020" s="29"/>
      <c r="F1020" s="29"/>
    </row>
    <row r="1021" spans="1:6">
      <c r="A1021" s="16" t="s">
        <v>1414</v>
      </c>
      <c r="B1021" s="47" t="s">
        <v>37</v>
      </c>
      <c r="C1021" s="133" t="str">
        <f>IF(OR(ISNUMBER(SEARCH('[1]Lookup for use classification'!$B$1,B1021)),ISNUMBER(SEARCH('[1]Lookup for use classification'!$C$1,B1021)),ISNUMBER(SEARCH('[1]Lookup for use classification'!$D$1,B1021)),ISNUMBER(SEARCH('[1]Lookup for use classification'!$E$1,B1021))),'[1]Lookup for use classification'!$A$1,IF(ISNUMBER(SEARCH('[1]Lookup for use classification'!$B$2,B1021)),'[1]Lookup for use classification'!$A$2,IF(ISNUMBER(SEARCH('[1]Lookup for use classification'!$B$3,B1021)),'[1]Lookup for use classification'!$A$3,IF(OR(ISNUMBER(SEARCH('[1]Lookup for use classification'!$B$4,B1021)),ISNUMBER(SEARCH('[1]Lookup for use classification'!$C$4,B1021)),ISNUMBER(SEARCH('[1]Lookup for use classification'!$D$4,B1021)),ISNUMBER(SEARCH('[1]Lookup for use classification'!$E$4,B1021))),'[1]Lookup for use classification'!$A$4,IF(OR(ISNUMBER(SEARCH('[1]Lookup for use classification'!$B$5,B1021)),ISNUMBER(SEARCH('[1]Lookup for use classification'!$C$5,B1021)),ISNUMBER(SEARCH('[1]Lookup for use classification'!$D$5,B1021))),'[1]Lookup for use classification'!$A$5,IF(OR(ISNUMBER(SEARCH('[1]Lookup for use classification'!$B$7,B1021)),ISNUMBER(SEARCH('[1]Lookup for use classification'!$C$7,B1021)),ISNUMBER(SEARCH('[1]Lookup for use classification'!$D$7,B1021))),'[1]Lookup for use classification'!$A$7,IF(OR(ISNUMBER(SEARCH('[1]Lookup for use classification'!$B$9,B1021)),ISNUMBER(SEARCH('[1]Lookup for use classification'!$C$9,B1021)),ISNUMBER(SEARCH('[1]Lookup for use classification'!$D$9,B1021)),ISNUMBER(SEARCH('[1]Lookup for use classification'!$E$9,B1021)),ISNUMBER(SEARCH('[1]Lookup for use classification'!$F$9,B1021)),ISNUMBER(SEARCH('[1]Lookup for use classification'!$G$9,B1021)),ISNUMBER(SEARCH('[1]Lookup for use classification'!$H$9,B1021)),ISNUMBER(SEARCH('[1]Lookup for use classification'!$I$9,B1021)),ISNUMBER(SEARCH('[1]Lookup for use classification'!$J$9,B1021)),ISNUMBER(SEARCH('[1]Lookup for use classification'!$K$9,B1021))),'[1]Lookup for use classification'!$A$9,IF(OR(ISNUMBER(SEARCH('[1]Lookup for use classification'!$B$10,B1021)),ISNUMBER(SEARCH('[1]Lookup for use classification'!$C$10,B1021)),ISNUMBER(SEARCH('[1]Lookup for use classification'!$D$10,B1021)),ISNUMBER(SEARCH('[1]Lookup for use classification'!$E$10,B1021)),ISNUMBER(SEARCH('[1]Lookup for use classification'!$F$10,B1021)),ISNUMBER(SEARCH('[1]Lookup for use classification'!$G$10,B1021))),'[1]Lookup for use classification'!$A$10,IF(OR(ISNUMBER(SEARCH('[1]Lookup for use classification'!$B$11,B1021)),ISNUMBER(SEARCH('[1]Lookup for use classification'!$C$11,B1021))),'[1]Lookup for use classification'!$A$11,IF(OR(ISNUMBER(SEARCH('[1]Lookup for use classification'!$B$12,B1021)),ISNUMBER(SEARCH('[1]Lookup for use classification'!$C$12,B1021))),'[1]Lookup for use classification'!$A$12,IF(OR(ISNUMBER(SEARCH('[1]Lookup for use classification'!$B$13,B1021)),ISNUMBER(SEARCH('[1]Lookup for use classification'!$C$13,B1021)),ISNUMBER(SEARCH('[1]Lookup for use classification'!$D$13,B1021)),,ISNUMBER(SEARCH('[1]Lookup for use classification'!$C$13,B1021)),ISNUMBER(SEARCH('[1]Lookup for use classification'!$E$13,B1021))),'[1]Lookup for use classification'!$A$13,IF(OR(ISNUMBER(SEARCH('[1]Lookup for use classification'!$B$14,B1021)),ISNUMBER(SEARCH('[1]Lookup for use classification'!$C$14,B1021))),'[1]Lookup for use classification'!$A$14,"Other"))))))))))))</f>
        <v>Office</v>
      </c>
      <c r="D1021" s="27">
        <v>3500</v>
      </c>
      <c r="E1021" s="29"/>
      <c r="F1021" s="29"/>
    </row>
    <row r="1022" spans="1:6">
      <c r="A1022" s="16" t="s">
        <v>1414</v>
      </c>
      <c r="B1022" s="26" t="s">
        <v>1406</v>
      </c>
      <c r="C1022" s="133" t="str">
        <f>IF(OR(ISNUMBER(SEARCH('[1]Lookup for use classification'!$B$1,B1022)),ISNUMBER(SEARCH('[1]Lookup for use classification'!$C$1,B1022)),ISNUMBER(SEARCH('[1]Lookup for use classification'!$D$1,B1022)),ISNUMBER(SEARCH('[1]Lookup for use classification'!$E$1,B1022))),'[1]Lookup for use classification'!$A$1,IF(ISNUMBER(SEARCH('[1]Lookup for use classification'!$B$2,B1022)),'[1]Lookup for use classification'!$A$2,IF(ISNUMBER(SEARCH('[1]Lookup for use classification'!$B$3,B1022)),'[1]Lookup for use classification'!$A$3,IF(OR(ISNUMBER(SEARCH('[1]Lookup for use classification'!$B$4,B1022)),ISNUMBER(SEARCH('[1]Lookup for use classification'!$C$4,B1022)),ISNUMBER(SEARCH('[1]Lookup for use classification'!$D$4,B1022)),ISNUMBER(SEARCH('[1]Lookup for use classification'!$E$4,B1022))),'[1]Lookup for use classification'!$A$4,IF(OR(ISNUMBER(SEARCH('[1]Lookup for use classification'!$B$5,B1022)),ISNUMBER(SEARCH('[1]Lookup for use classification'!$C$5,B1022)),ISNUMBER(SEARCH('[1]Lookup for use classification'!$D$5,B1022))),'[1]Lookup for use classification'!$A$5,IF(OR(ISNUMBER(SEARCH('[1]Lookup for use classification'!$B$7,B1022)),ISNUMBER(SEARCH('[1]Lookup for use classification'!$C$7,B1022)),ISNUMBER(SEARCH('[1]Lookup for use classification'!$D$7,B1022))),'[1]Lookup for use classification'!$A$7,IF(OR(ISNUMBER(SEARCH('[1]Lookup for use classification'!$B$9,B1022)),ISNUMBER(SEARCH('[1]Lookup for use classification'!$C$9,B1022)),ISNUMBER(SEARCH('[1]Lookup for use classification'!$D$9,B1022)),ISNUMBER(SEARCH('[1]Lookup for use classification'!$E$9,B1022)),ISNUMBER(SEARCH('[1]Lookup for use classification'!$F$9,B1022)),ISNUMBER(SEARCH('[1]Lookup for use classification'!$G$9,B1022)),ISNUMBER(SEARCH('[1]Lookup for use classification'!$H$9,B1022)),ISNUMBER(SEARCH('[1]Lookup for use classification'!$I$9,B1022)),ISNUMBER(SEARCH('[1]Lookup for use classification'!$J$9,B1022)),ISNUMBER(SEARCH('[1]Lookup for use classification'!$K$9,B1022))),'[1]Lookup for use classification'!$A$9,IF(OR(ISNUMBER(SEARCH('[1]Lookup for use classification'!$B$10,B1022)),ISNUMBER(SEARCH('[1]Lookup for use classification'!$C$10,B1022)),ISNUMBER(SEARCH('[1]Lookup for use classification'!$D$10,B1022)),ISNUMBER(SEARCH('[1]Lookup for use classification'!$E$10,B1022)),ISNUMBER(SEARCH('[1]Lookup for use classification'!$F$10,B1022)),ISNUMBER(SEARCH('[1]Lookup for use classification'!$G$10,B1022))),'[1]Lookup for use classification'!$A$10,IF(OR(ISNUMBER(SEARCH('[1]Lookup for use classification'!$B$11,B1022)),ISNUMBER(SEARCH('[1]Lookup for use classification'!$C$11,B1022))),'[1]Lookup for use classification'!$A$11,IF(OR(ISNUMBER(SEARCH('[1]Lookup for use classification'!$B$12,B1022)),ISNUMBER(SEARCH('[1]Lookup for use classification'!$C$12,B1022))),'[1]Lookup for use classification'!$A$12,IF(OR(ISNUMBER(SEARCH('[1]Lookup for use classification'!$B$13,B1022)),ISNUMBER(SEARCH('[1]Lookup for use classification'!$C$13,B1022)),ISNUMBER(SEARCH('[1]Lookup for use classification'!$D$13,B1022)),,ISNUMBER(SEARCH('[1]Lookup for use classification'!$C$13,B1022)),ISNUMBER(SEARCH('[1]Lookup for use classification'!$E$13,B1022))),'[1]Lookup for use classification'!$A$13,IF(OR(ISNUMBER(SEARCH('[1]Lookup for use classification'!$B$14,B1022)),ISNUMBER(SEARCH('[1]Lookup for use classification'!$C$14,B1022))),'[1]Lookup for use classification'!$A$14,"Other"))))))))))))</f>
        <v>Accomodation Services</v>
      </c>
      <c r="D1022" s="27"/>
      <c r="E1022" s="29"/>
      <c r="F1022" s="29"/>
    </row>
    <row r="1023" spans="1:6">
      <c r="A1023" s="16" t="s">
        <v>1414</v>
      </c>
      <c r="B1023" s="26" t="s">
        <v>1407</v>
      </c>
      <c r="C1023" s="133" t="str">
        <f>IF(OR(ISNUMBER(SEARCH('[1]Lookup for use classification'!$B$1,B1023)),ISNUMBER(SEARCH('[1]Lookup for use classification'!$C$1,B1023)),ISNUMBER(SEARCH('[1]Lookup for use classification'!$D$1,B1023)),ISNUMBER(SEARCH('[1]Lookup for use classification'!$E$1,B1023))),'[1]Lookup for use classification'!$A$1,IF(ISNUMBER(SEARCH('[1]Lookup for use classification'!$B$2,B1023)),'[1]Lookup for use classification'!$A$2,IF(ISNUMBER(SEARCH('[1]Lookup for use classification'!$B$3,B1023)),'[1]Lookup for use classification'!$A$3,IF(OR(ISNUMBER(SEARCH('[1]Lookup for use classification'!$B$4,B1023)),ISNUMBER(SEARCH('[1]Lookup for use classification'!$C$4,B1023)),ISNUMBER(SEARCH('[1]Lookup for use classification'!$D$4,B1023)),ISNUMBER(SEARCH('[1]Lookup for use classification'!$E$4,B1023))),'[1]Lookup for use classification'!$A$4,IF(OR(ISNUMBER(SEARCH('[1]Lookup for use classification'!$B$5,B1023)),ISNUMBER(SEARCH('[1]Lookup for use classification'!$C$5,B1023)),ISNUMBER(SEARCH('[1]Lookup for use classification'!$D$5,B1023))),'[1]Lookup for use classification'!$A$5,IF(OR(ISNUMBER(SEARCH('[1]Lookup for use classification'!$B$7,B1023)),ISNUMBER(SEARCH('[1]Lookup for use classification'!$C$7,B1023)),ISNUMBER(SEARCH('[1]Lookup for use classification'!$D$7,B1023))),'[1]Lookup for use classification'!$A$7,IF(OR(ISNUMBER(SEARCH('[1]Lookup for use classification'!$B$9,B1023)),ISNUMBER(SEARCH('[1]Lookup for use classification'!$C$9,B1023)),ISNUMBER(SEARCH('[1]Lookup for use classification'!$D$9,B1023)),ISNUMBER(SEARCH('[1]Lookup for use classification'!$E$9,B1023)),ISNUMBER(SEARCH('[1]Lookup for use classification'!$F$9,B1023)),ISNUMBER(SEARCH('[1]Lookup for use classification'!$G$9,B1023)),ISNUMBER(SEARCH('[1]Lookup for use classification'!$H$9,B1023)),ISNUMBER(SEARCH('[1]Lookup for use classification'!$I$9,B1023)),ISNUMBER(SEARCH('[1]Lookup for use classification'!$J$9,B1023)),ISNUMBER(SEARCH('[1]Lookup for use classification'!$K$9,B1023))),'[1]Lookup for use classification'!$A$9,IF(OR(ISNUMBER(SEARCH('[1]Lookup for use classification'!$B$10,B1023)),ISNUMBER(SEARCH('[1]Lookup for use classification'!$C$10,B1023)),ISNUMBER(SEARCH('[1]Lookup for use classification'!$D$10,B1023)),ISNUMBER(SEARCH('[1]Lookup for use classification'!$E$10,B1023)),ISNUMBER(SEARCH('[1]Lookup for use classification'!$F$10,B1023)),ISNUMBER(SEARCH('[1]Lookup for use classification'!$G$10,B1023))),'[1]Lookup for use classification'!$A$10,IF(OR(ISNUMBER(SEARCH('[1]Lookup for use classification'!$B$11,B1023)),ISNUMBER(SEARCH('[1]Lookup for use classification'!$C$11,B1023))),'[1]Lookup for use classification'!$A$11,IF(OR(ISNUMBER(SEARCH('[1]Lookup for use classification'!$B$12,B1023)),ISNUMBER(SEARCH('[1]Lookup for use classification'!$C$12,B1023))),'[1]Lookup for use classification'!$A$12,IF(OR(ISNUMBER(SEARCH('[1]Lookup for use classification'!$B$13,B1023)),ISNUMBER(SEARCH('[1]Lookup for use classification'!$C$13,B1023)),ISNUMBER(SEARCH('[1]Lookup for use classification'!$D$13,B1023)),,ISNUMBER(SEARCH('[1]Lookup for use classification'!$C$13,B1023)),ISNUMBER(SEARCH('[1]Lookup for use classification'!$E$13,B1023))),'[1]Lookup for use classification'!$A$13,IF(OR(ISNUMBER(SEARCH('[1]Lookup for use classification'!$B$14,B1023)),ISNUMBER(SEARCH('[1]Lookup for use classification'!$C$14,B1023))),'[1]Lookup for use classification'!$A$14,"Other"))))))))))))</f>
        <v>Other</v>
      </c>
      <c r="D1023" s="27"/>
      <c r="E1023" s="29"/>
      <c r="F1023" s="29"/>
    </row>
    <row r="1024" spans="1:6">
      <c r="A1024" s="16" t="s">
        <v>1414</v>
      </c>
      <c r="B1024" s="47" t="s">
        <v>1408</v>
      </c>
      <c r="C1024" s="133" t="str">
        <f>IF(OR(ISNUMBER(SEARCH('[1]Lookup for use classification'!$B$1,B1024)),ISNUMBER(SEARCH('[1]Lookup for use classification'!$C$1,B1024)),ISNUMBER(SEARCH('[1]Lookup for use classification'!$D$1,B1024)),ISNUMBER(SEARCH('[1]Lookup for use classification'!$E$1,B1024))),'[1]Lookup for use classification'!$A$1,IF(ISNUMBER(SEARCH('[1]Lookup for use classification'!$B$2,B1024)),'[1]Lookup for use classification'!$A$2,IF(ISNUMBER(SEARCH('[1]Lookup for use classification'!$B$3,B1024)),'[1]Lookup for use classification'!$A$3,IF(OR(ISNUMBER(SEARCH('[1]Lookup for use classification'!$B$4,B1024)),ISNUMBER(SEARCH('[1]Lookup for use classification'!$C$4,B1024)),ISNUMBER(SEARCH('[1]Lookup for use classification'!$D$4,B1024)),ISNUMBER(SEARCH('[1]Lookup for use classification'!$E$4,B1024))),'[1]Lookup for use classification'!$A$4,IF(OR(ISNUMBER(SEARCH('[1]Lookup for use classification'!$B$5,B1024)),ISNUMBER(SEARCH('[1]Lookup for use classification'!$C$5,B1024)),ISNUMBER(SEARCH('[1]Lookup for use classification'!$D$5,B1024))),'[1]Lookup for use classification'!$A$5,IF(OR(ISNUMBER(SEARCH('[1]Lookup for use classification'!$B$7,B1024)),ISNUMBER(SEARCH('[1]Lookup for use classification'!$C$7,B1024)),ISNUMBER(SEARCH('[1]Lookup for use classification'!$D$7,B1024))),'[1]Lookup for use classification'!$A$7,IF(OR(ISNUMBER(SEARCH('[1]Lookup for use classification'!$B$9,B1024)),ISNUMBER(SEARCH('[1]Lookup for use classification'!$C$9,B1024)),ISNUMBER(SEARCH('[1]Lookup for use classification'!$D$9,B1024)),ISNUMBER(SEARCH('[1]Lookup for use classification'!$E$9,B1024)),ISNUMBER(SEARCH('[1]Lookup for use classification'!$F$9,B1024)),ISNUMBER(SEARCH('[1]Lookup for use classification'!$G$9,B1024)),ISNUMBER(SEARCH('[1]Lookup for use classification'!$H$9,B1024)),ISNUMBER(SEARCH('[1]Lookup for use classification'!$I$9,B1024)),ISNUMBER(SEARCH('[1]Lookup for use classification'!$J$9,B1024)),ISNUMBER(SEARCH('[1]Lookup for use classification'!$K$9,B1024))),'[1]Lookup for use classification'!$A$9,IF(OR(ISNUMBER(SEARCH('[1]Lookup for use classification'!$B$10,B1024)),ISNUMBER(SEARCH('[1]Lookup for use classification'!$C$10,B1024)),ISNUMBER(SEARCH('[1]Lookup for use classification'!$D$10,B1024)),ISNUMBER(SEARCH('[1]Lookup for use classification'!$E$10,B1024)),ISNUMBER(SEARCH('[1]Lookup for use classification'!$F$10,B1024)),ISNUMBER(SEARCH('[1]Lookup for use classification'!$G$10,B1024))),'[1]Lookup for use classification'!$A$10,IF(OR(ISNUMBER(SEARCH('[1]Lookup for use classification'!$B$11,B1024)),ISNUMBER(SEARCH('[1]Lookup for use classification'!$C$11,B1024))),'[1]Lookup for use classification'!$A$11,IF(OR(ISNUMBER(SEARCH('[1]Lookup for use classification'!$B$12,B1024)),ISNUMBER(SEARCH('[1]Lookup for use classification'!$C$12,B1024))),'[1]Lookup for use classification'!$A$12,IF(OR(ISNUMBER(SEARCH('[1]Lookup for use classification'!$B$13,B1024)),ISNUMBER(SEARCH('[1]Lookup for use classification'!$C$13,B1024)),ISNUMBER(SEARCH('[1]Lookup for use classification'!$D$13,B1024)),,ISNUMBER(SEARCH('[1]Lookup for use classification'!$C$13,B1024)),ISNUMBER(SEARCH('[1]Lookup for use classification'!$E$13,B1024))),'[1]Lookup for use classification'!$A$13,IF(OR(ISNUMBER(SEARCH('[1]Lookup for use classification'!$B$14,B1024)),ISNUMBER(SEARCH('[1]Lookup for use classification'!$C$14,B1024))),'[1]Lookup for use classification'!$A$14,"Other"))))))))))))</f>
        <v>Office</v>
      </c>
      <c r="D1024" s="93">
        <v>5495</v>
      </c>
      <c r="E1024" s="49"/>
      <c r="F1024" s="49"/>
    </row>
    <row r="1025" spans="1:6">
      <c r="A1025" s="16" t="s">
        <v>1414</v>
      </c>
      <c r="B1025" s="26" t="s">
        <v>252</v>
      </c>
      <c r="C1025" s="133" t="str">
        <f>IF(OR(ISNUMBER(SEARCH('[1]Lookup for use classification'!$B$1,B1025)),ISNUMBER(SEARCH('[1]Lookup for use classification'!$C$1,B1025)),ISNUMBER(SEARCH('[1]Lookup for use classification'!$D$1,B1025)),ISNUMBER(SEARCH('[1]Lookup for use classification'!$E$1,B1025))),'[1]Lookup for use classification'!$A$1,IF(ISNUMBER(SEARCH('[1]Lookup for use classification'!$B$2,B1025)),'[1]Lookup for use classification'!$A$2,IF(ISNUMBER(SEARCH('[1]Lookup for use classification'!$B$3,B1025)),'[1]Lookup for use classification'!$A$3,IF(OR(ISNUMBER(SEARCH('[1]Lookup for use classification'!$B$4,B1025)),ISNUMBER(SEARCH('[1]Lookup for use classification'!$C$4,B1025)),ISNUMBER(SEARCH('[1]Lookup for use classification'!$D$4,B1025)),ISNUMBER(SEARCH('[1]Lookup for use classification'!$E$4,B1025))),'[1]Lookup for use classification'!$A$4,IF(OR(ISNUMBER(SEARCH('[1]Lookup for use classification'!$B$5,B1025)),ISNUMBER(SEARCH('[1]Lookup for use classification'!$C$5,B1025)),ISNUMBER(SEARCH('[1]Lookup for use classification'!$D$5,B1025))),'[1]Lookup for use classification'!$A$5,IF(OR(ISNUMBER(SEARCH('[1]Lookup for use classification'!$B$7,B1025)),ISNUMBER(SEARCH('[1]Lookup for use classification'!$C$7,B1025)),ISNUMBER(SEARCH('[1]Lookup for use classification'!$D$7,B1025))),'[1]Lookup for use classification'!$A$7,IF(OR(ISNUMBER(SEARCH('[1]Lookup for use classification'!$B$9,B1025)),ISNUMBER(SEARCH('[1]Lookup for use classification'!$C$9,B1025)),ISNUMBER(SEARCH('[1]Lookup for use classification'!$D$9,B1025)),ISNUMBER(SEARCH('[1]Lookup for use classification'!$E$9,B1025)),ISNUMBER(SEARCH('[1]Lookup for use classification'!$F$9,B1025)),ISNUMBER(SEARCH('[1]Lookup for use classification'!$G$9,B1025)),ISNUMBER(SEARCH('[1]Lookup for use classification'!$H$9,B1025)),ISNUMBER(SEARCH('[1]Lookup for use classification'!$I$9,B1025)),ISNUMBER(SEARCH('[1]Lookup for use classification'!$J$9,B1025)),ISNUMBER(SEARCH('[1]Lookup for use classification'!$K$9,B1025))),'[1]Lookup for use classification'!$A$9,IF(OR(ISNUMBER(SEARCH('[1]Lookup for use classification'!$B$10,B1025)),ISNUMBER(SEARCH('[1]Lookup for use classification'!$C$10,B1025)),ISNUMBER(SEARCH('[1]Lookup for use classification'!$D$10,B1025)),ISNUMBER(SEARCH('[1]Lookup for use classification'!$E$10,B1025)),ISNUMBER(SEARCH('[1]Lookup for use classification'!$F$10,B1025)),ISNUMBER(SEARCH('[1]Lookup for use classification'!$G$10,B1025))),'[1]Lookup for use classification'!$A$10,IF(OR(ISNUMBER(SEARCH('[1]Lookup for use classification'!$B$11,B1025)),ISNUMBER(SEARCH('[1]Lookup for use classification'!$C$11,B1025))),'[1]Lookup for use classification'!$A$11,IF(OR(ISNUMBER(SEARCH('[1]Lookup for use classification'!$B$12,B1025)),ISNUMBER(SEARCH('[1]Lookup for use classification'!$C$12,B1025))),'[1]Lookup for use classification'!$A$12,IF(OR(ISNUMBER(SEARCH('[1]Lookup for use classification'!$B$13,B1025)),ISNUMBER(SEARCH('[1]Lookup for use classification'!$C$13,B1025)),ISNUMBER(SEARCH('[1]Lookup for use classification'!$D$13,B1025)),,ISNUMBER(SEARCH('[1]Lookup for use classification'!$C$13,B1025)),ISNUMBER(SEARCH('[1]Lookup for use classification'!$E$13,B1025))),'[1]Lookup for use classification'!$A$13,IF(OR(ISNUMBER(SEARCH('[1]Lookup for use classification'!$B$14,B1025)),ISNUMBER(SEARCH('[1]Lookup for use classification'!$C$14,B1025))),'[1]Lookup for use classification'!$A$14,"Other"))))))))))))</f>
        <v>Warehousing</v>
      </c>
      <c r="D1025" s="27">
        <v>1920</v>
      </c>
      <c r="E1025" s="29"/>
      <c r="F1025" s="29"/>
    </row>
    <row r="1026" spans="1:6">
      <c r="A1026" s="16" t="s">
        <v>1414</v>
      </c>
      <c r="B1026" s="26" t="s">
        <v>1409</v>
      </c>
      <c r="C1026" s="133" t="str">
        <f>IF(OR(ISNUMBER(SEARCH('[1]Lookup for use classification'!$B$1,B1026)),ISNUMBER(SEARCH('[1]Lookup for use classification'!$C$1,B1026)),ISNUMBER(SEARCH('[1]Lookup for use classification'!$D$1,B1026)),ISNUMBER(SEARCH('[1]Lookup for use classification'!$E$1,B1026))),'[1]Lookup for use classification'!$A$1,IF(ISNUMBER(SEARCH('[1]Lookup for use classification'!$B$2,B1026)),'[1]Lookup for use classification'!$A$2,IF(ISNUMBER(SEARCH('[1]Lookup for use classification'!$B$3,B1026)),'[1]Lookup for use classification'!$A$3,IF(OR(ISNUMBER(SEARCH('[1]Lookup for use classification'!$B$4,B1026)),ISNUMBER(SEARCH('[1]Lookup for use classification'!$C$4,B1026)),ISNUMBER(SEARCH('[1]Lookup for use classification'!$D$4,B1026)),ISNUMBER(SEARCH('[1]Lookup for use classification'!$E$4,B1026))),'[1]Lookup for use classification'!$A$4,IF(OR(ISNUMBER(SEARCH('[1]Lookup for use classification'!$B$5,B1026)),ISNUMBER(SEARCH('[1]Lookup for use classification'!$C$5,B1026)),ISNUMBER(SEARCH('[1]Lookup for use classification'!$D$5,B1026))),'[1]Lookup for use classification'!$A$5,IF(OR(ISNUMBER(SEARCH('[1]Lookup for use classification'!$B$7,B1026)),ISNUMBER(SEARCH('[1]Lookup for use classification'!$C$7,B1026)),ISNUMBER(SEARCH('[1]Lookup for use classification'!$D$7,B1026))),'[1]Lookup for use classification'!$A$7,IF(OR(ISNUMBER(SEARCH('[1]Lookup for use classification'!$B$9,B1026)),ISNUMBER(SEARCH('[1]Lookup for use classification'!$C$9,B1026)),ISNUMBER(SEARCH('[1]Lookup for use classification'!$D$9,B1026)),ISNUMBER(SEARCH('[1]Lookup for use classification'!$E$9,B1026)),ISNUMBER(SEARCH('[1]Lookup for use classification'!$F$9,B1026)),ISNUMBER(SEARCH('[1]Lookup for use classification'!$G$9,B1026)),ISNUMBER(SEARCH('[1]Lookup for use classification'!$H$9,B1026)),ISNUMBER(SEARCH('[1]Lookup for use classification'!$I$9,B1026)),ISNUMBER(SEARCH('[1]Lookup for use classification'!$J$9,B1026)),ISNUMBER(SEARCH('[1]Lookup for use classification'!$K$9,B1026))),'[1]Lookup for use classification'!$A$9,IF(OR(ISNUMBER(SEARCH('[1]Lookup for use classification'!$B$10,B1026)),ISNUMBER(SEARCH('[1]Lookup for use classification'!$C$10,B1026)),ISNUMBER(SEARCH('[1]Lookup for use classification'!$D$10,B1026)),ISNUMBER(SEARCH('[1]Lookup for use classification'!$E$10,B1026)),ISNUMBER(SEARCH('[1]Lookup for use classification'!$F$10,B1026)),ISNUMBER(SEARCH('[1]Lookup for use classification'!$G$10,B1026))),'[1]Lookup for use classification'!$A$10,IF(OR(ISNUMBER(SEARCH('[1]Lookup for use classification'!$B$11,B1026)),ISNUMBER(SEARCH('[1]Lookup for use classification'!$C$11,B1026))),'[1]Lookup for use classification'!$A$11,IF(OR(ISNUMBER(SEARCH('[1]Lookup for use classification'!$B$12,B1026)),ISNUMBER(SEARCH('[1]Lookup for use classification'!$C$12,B1026))),'[1]Lookup for use classification'!$A$12,IF(OR(ISNUMBER(SEARCH('[1]Lookup for use classification'!$B$13,B1026)),ISNUMBER(SEARCH('[1]Lookup for use classification'!$C$13,B1026)),ISNUMBER(SEARCH('[1]Lookup for use classification'!$D$13,B1026)),,ISNUMBER(SEARCH('[1]Lookup for use classification'!$C$13,B1026)),ISNUMBER(SEARCH('[1]Lookup for use classification'!$E$13,B1026))),'[1]Lookup for use classification'!$A$13,IF(OR(ISNUMBER(SEARCH('[1]Lookup for use classification'!$B$14,B1026)),ISNUMBER(SEARCH('[1]Lookup for use classification'!$C$14,B1026))),'[1]Lookup for use classification'!$A$14,"Other"))))))))))))</f>
        <v>Accomodation Services</v>
      </c>
      <c r="D1026" s="27"/>
      <c r="E1026" s="29"/>
      <c r="F1026" s="29"/>
    </row>
    <row r="1027" spans="1:6">
      <c r="A1027" s="16" t="s">
        <v>1414</v>
      </c>
      <c r="B1027" s="26" t="s">
        <v>1410</v>
      </c>
      <c r="C1027" s="133" t="str">
        <f>IF(OR(ISNUMBER(SEARCH('[1]Lookup for use classification'!$B$1,B1027)),ISNUMBER(SEARCH('[1]Lookup for use classification'!$C$1,B1027)),ISNUMBER(SEARCH('[1]Lookup for use classification'!$D$1,B1027)),ISNUMBER(SEARCH('[1]Lookup for use classification'!$E$1,B1027))),'[1]Lookup for use classification'!$A$1,IF(ISNUMBER(SEARCH('[1]Lookup for use classification'!$B$2,B1027)),'[1]Lookup for use classification'!$A$2,IF(ISNUMBER(SEARCH('[1]Lookup for use classification'!$B$3,B1027)),'[1]Lookup for use classification'!$A$3,IF(OR(ISNUMBER(SEARCH('[1]Lookup for use classification'!$B$4,B1027)),ISNUMBER(SEARCH('[1]Lookup for use classification'!$C$4,B1027)),ISNUMBER(SEARCH('[1]Lookup for use classification'!$D$4,B1027)),ISNUMBER(SEARCH('[1]Lookup for use classification'!$E$4,B1027))),'[1]Lookup for use classification'!$A$4,IF(OR(ISNUMBER(SEARCH('[1]Lookup for use classification'!$B$5,B1027)),ISNUMBER(SEARCH('[1]Lookup for use classification'!$C$5,B1027)),ISNUMBER(SEARCH('[1]Lookup for use classification'!$D$5,B1027))),'[1]Lookup for use classification'!$A$5,IF(OR(ISNUMBER(SEARCH('[1]Lookup for use classification'!$B$7,B1027)),ISNUMBER(SEARCH('[1]Lookup for use classification'!$C$7,B1027)),ISNUMBER(SEARCH('[1]Lookup for use classification'!$D$7,B1027))),'[1]Lookup for use classification'!$A$7,IF(OR(ISNUMBER(SEARCH('[1]Lookup for use classification'!$B$9,B1027)),ISNUMBER(SEARCH('[1]Lookup for use classification'!$C$9,B1027)),ISNUMBER(SEARCH('[1]Lookup for use classification'!$D$9,B1027)),ISNUMBER(SEARCH('[1]Lookup for use classification'!$E$9,B1027)),ISNUMBER(SEARCH('[1]Lookup for use classification'!$F$9,B1027)),ISNUMBER(SEARCH('[1]Lookup for use classification'!$G$9,B1027)),ISNUMBER(SEARCH('[1]Lookup for use classification'!$H$9,B1027)),ISNUMBER(SEARCH('[1]Lookup for use classification'!$I$9,B1027)),ISNUMBER(SEARCH('[1]Lookup for use classification'!$J$9,B1027)),ISNUMBER(SEARCH('[1]Lookup for use classification'!$K$9,B1027))),'[1]Lookup for use classification'!$A$9,IF(OR(ISNUMBER(SEARCH('[1]Lookup for use classification'!$B$10,B1027)),ISNUMBER(SEARCH('[1]Lookup for use classification'!$C$10,B1027)),ISNUMBER(SEARCH('[1]Lookup for use classification'!$D$10,B1027)),ISNUMBER(SEARCH('[1]Lookup for use classification'!$E$10,B1027)),ISNUMBER(SEARCH('[1]Lookup for use classification'!$F$10,B1027)),ISNUMBER(SEARCH('[1]Lookup for use classification'!$G$10,B1027))),'[1]Lookup for use classification'!$A$10,IF(OR(ISNUMBER(SEARCH('[1]Lookup for use classification'!$B$11,B1027)),ISNUMBER(SEARCH('[1]Lookup for use classification'!$C$11,B1027))),'[1]Lookup for use classification'!$A$11,IF(OR(ISNUMBER(SEARCH('[1]Lookup for use classification'!$B$12,B1027)),ISNUMBER(SEARCH('[1]Lookup for use classification'!$C$12,B1027))),'[1]Lookup for use classification'!$A$12,IF(OR(ISNUMBER(SEARCH('[1]Lookup for use classification'!$B$13,B1027)),ISNUMBER(SEARCH('[1]Lookup for use classification'!$C$13,B1027)),ISNUMBER(SEARCH('[1]Lookup for use classification'!$D$13,B1027)),,ISNUMBER(SEARCH('[1]Lookup for use classification'!$C$13,B1027)),ISNUMBER(SEARCH('[1]Lookup for use classification'!$E$13,B1027))),'[1]Lookup for use classification'!$A$13,IF(OR(ISNUMBER(SEARCH('[1]Lookup for use classification'!$B$14,B1027)),ISNUMBER(SEARCH('[1]Lookup for use classification'!$C$14,B1027))),'[1]Lookup for use classification'!$A$14,"Other"))))))))))))</f>
        <v>Other</v>
      </c>
      <c r="D1027" s="27"/>
      <c r="E1027" s="29"/>
      <c r="F1027" s="29"/>
    </row>
    <row r="1028" spans="1:6">
      <c r="A1028" s="16" t="s">
        <v>1414</v>
      </c>
      <c r="B1028" s="26" t="s">
        <v>1411</v>
      </c>
      <c r="C1028" s="133" t="str">
        <f>IF(OR(ISNUMBER(SEARCH('[1]Lookup for use classification'!$B$1,B1028)),ISNUMBER(SEARCH('[1]Lookup for use classification'!$C$1,B1028)),ISNUMBER(SEARCH('[1]Lookup for use classification'!$D$1,B1028)),ISNUMBER(SEARCH('[1]Lookup for use classification'!$E$1,B1028))),'[1]Lookup for use classification'!$A$1,IF(ISNUMBER(SEARCH('[1]Lookup for use classification'!$B$2,B1028)),'[1]Lookup for use classification'!$A$2,IF(ISNUMBER(SEARCH('[1]Lookup for use classification'!$B$3,B1028)),'[1]Lookup for use classification'!$A$3,IF(OR(ISNUMBER(SEARCH('[1]Lookup for use classification'!$B$4,B1028)),ISNUMBER(SEARCH('[1]Lookup for use classification'!$C$4,B1028)),ISNUMBER(SEARCH('[1]Lookup for use classification'!$D$4,B1028)),ISNUMBER(SEARCH('[1]Lookup for use classification'!$E$4,B1028))),'[1]Lookup for use classification'!$A$4,IF(OR(ISNUMBER(SEARCH('[1]Lookup for use classification'!$B$5,B1028)),ISNUMBER(SEARCH('[1]Lookup for use classification'!$C$5,B1028)),ISNUMBER(SEARCH('[1]Lookup for use classification'!$D$5,B1028))),'[1]Lookup for use classification'!$A$5,IF(OR(ISNUMBER(SEARCH('[1]Lookup for use classification'!$B$7,B1028)),ISNUMBER(SEARCH('[1]Lookup for use classification'!$C$7,B1028)),ISNUMBER(SEARCH('[1]Lookup for use classification'!$D$7,B1028))),'[1]Lookup for use classification'!$A$7,IF(OR(ISNUMBER(SEARCH('[1]Lookup for use classification'!$B$9,B1028)),ISNUMBER(SEARCH('[1]Lookup for use classification'!$C$9,B1028)),ISNUMBER(SEARCH('[1]Lookup for use classification'!$D$9,B1028)),ISNUMBER(SEARCH('[1]Lookup for use classification'!$E$9,B1028)),ISNUMBER(SEARCH('[1]Lookup for use classification'!$F$9,B1028)),ISNUMBER(SEARCH('[1]Lookup for use classification'!$G$9,B1028)),ISNUMBER(SEARCH('[1]Lookup for use classification'!$H$9,B1028)),ISNUMBER(SEARCH('[1]Lookup for use classification'!$I$9,B1028)),ISNUMBER(SEARCH('[1]Lookup for use classification'!$J$9,B1028)),ISNUMBER(SEARCH('[1]Lookup for use classification'!$K$9,B1028))),'[1]Lookup for use classification'!$A$9,IF(OR(ISNUMBER(SEARCH('[1]Lookup for use classification'!$B$10,B1028)),ISNUMBER(SEARCH('[1]Lookup for use classification'!$C$10,B1028)),ISNUMBER(SEARCH('[1]Lookup for use classification'!$D$10,B1028)),ISNUMBER(SEARCH('[1]Lookup for use classification'!$E$10,B1028)),ISNUMBER(SEARCH('[1]Lookup for use classification'!$F$10,B1028)),ISNUMBER(SEARCH('[1]Lookup for use classification'!$G$10,B1028))),'[1]Lookup for use classification'!$A$10,IF(OR(ISNUMBER(SEARCH('[1]Lookup for use classification'!$B$11,B1028)),ISNUMBER(SEARCH('[1]Lookup for use classification'!$C$11,B1028))),'[1]Lookup for use classification'!$A$11,IF(OR(ISNUMBER(SEARCH('[1]Lookup for use classification'!$B$12,B1028)),ISNUMBER(SEARCH('[1]Lookup for use classification'!$C$12,B1028))),'[1]Lookup for use classification'!$A$12,IF(OR(ISNUMBER(SEARCH('[1]Lookup for use classification'!$B$13,B1028)),ISNUMBER(SEARCH('[1]Lookup for use classification'!$C$13,B1028)),ISNUMBER(SEARCH('[1]Lookup for use classification'!$D$13,B1028)),,ISNUMBER(SEARCH('[1]Lookup for use classification'!$C$13,B1028)),ISNUMBER(SEARCH('[1]Lookup for use classification'!$E$13,B1028))),'[1]Lookup for use classification'!$A$13,IF(OR(ISNUMBER(SEARCH('[1]Lookup for use classification'!$B$14,B1028)),ISNUMBER(SEARCH('[1]Lookup for use classification'!$C$14,B1028))),'[1]Lookup for use classification'!$A$14,"Other"))))))))))))</f>
        <v>Other</v>
      </c>
      <c r="D1028" s="27"/>
      <c r="E1028" s="29"/>
      <c r="F1028" s="29"/>
    </row>
    <row r="1029" spans="1:6">
      <c r="A1029" s="16" t="s">
        <v>1414</v>
      </c>
      <c r="B1029" s="30" t="s">
        <v>1412</v>
      </c>
      <c r="C1029" s="133" t="str">
        <f>IF(OR(ISNUMBER(SEARCH('[1]Lookup for use classification'!$B$1,B1029)),ISNUMBER(SEARCH('[1]Lookup for use classification'!$C$1,B1029)),ISNUMBER(SEARCH('[1]Lookup for use classification'!$D$1,B1029)),ISNUMBER(SEARCH('[1]Lookup for use classification'!$E$1,B1029))),'[1]Lookup for use classification'!$A$1,IF(ISNUMBER(SEARCH('[1]Lookup for use classification'!$B$2,B1029)),'[1]Lookup for use classification'!$A$2,IF(ISNUMBER(SEARCH('[1]Lookup for use classification'!$B$3,B1029)),'[1]Lookup for use classification'!$A$3,IF(OR(ISNUMBER(SEARCH('[1]Lookup for use classification'!$B$4,B1029)),ISNUMBER(SEARCH('[1]Lookup for use classification'!$C$4,B1029)),ISNUMBER(SEARCH('[1]Lookup for use classification'!$D$4,B1029)),ISNUMBER(SEARCH('[1]Lookup for use classification'!$E$4,B1029))),'[1]Lookup for use classification'!$A$4,IF(OR(ISNUMBER(SEARCH('[1]Lookup for use classification'!$B$5,B1029)),ISNUMBER(SEARCH('[1]Lookup for use classification'!$C$5,B1029)),ISNUMBER(SEARCH('[1]Lookup for use classification'!$D$5,B1029))),'[1]Lookup for use classification'!$A$5,IF(OR(ISNUMBER(SEARCH('[1]Lookup for use classification'!$B$7,B1029)),ISNUMBER(SEARCH('[1]Lookup for use classification'!$C$7,B1029)),ISNUMBER(SEARCH('[1]Lookup for use classification'!$D$7,B1029))),'[1]Lookup for use classification'!$A$7,IF(OR(ISNUMBER(SEARCH('[1]Lookup for use classification'!$B$9,B1029)),ISNUMBER(SEARCH('[1]Lookup for use classification'!$C$9,B1029)),ISNUMBER(SEARCH('[1]Lookup for use classification'!$D$9,B1029)),ISNUMBER(SEARCH('[1]Lookup for use classification'!$E$9,B1029)),ISNUMBER(SEARCH('[1]Lookup for use classification'!$F$9,B1029)),ISNUMBER(SEARCH('[1]Lookup for use classification'!$G$9,B1029)),ISNUMBER(SEARCH('[1]Lookup for use classification'!$H$9,B1029)),ISNUMBER(SEARCH('[1]Lookup for use classification'!$I$9,B1029)),ISNUMBER(SEARCH('[1]Lookup for use classification'!$J$9,B1029)),ISNUMBER(SEARCH('[1]Lookup for use classification'!$K$9,B1029))),'[1]Lookup for use classification'!$A$9,IF(OR(ISNUMBER(SEARCH('[1]Lookup for use classification'!$B$10,B1029)),ISNUMBER(SEARCH('[1]Lookup for use classification'!$C$10,B1029)),ISNUMBER(SEARCH('[1]Lookup for use classification'!$D$10,B1029)),ISNUMBER(SEARCH('[1]Lookup for use classification'!$E$10,B1029)),ISNUMBER(SEARCH('[1]Lookup for use classification'!$F$10,B1029)),ISNUMBER(SEARCH('[1]Lookup for use classification'!$G$10,B1029))),'[1]Lookup for use classification'!$A$10,IF(OR(ISNUMBER(SEARCH('[1]Lookup for use classification'!$B$11,B1029)),ISNUMBER(SEARCH('[1]Lookup for use classification'!$C$11,B1029))),'[1]Lookup for use classification'!$A$11,IF(OR(ISNUMBER(SEARCH('[1]Lookup for use classification'!$B$12,B1029)),ISNUMBER(SEARCH('[1]Lookup for use classification'!$C$12,B1029))),'[1]Lookup for use classification'!$A$12,IF(OR(ISNUMBER(SEARCH('[1]Lookup for use classification'!$B$13,B1029)),ISNUMBER(SEARCH('[1]Lookup for use classification'!$C$13,B1029)),ISNUMBER(SEARCH('[1]Lookup for use classification'!$D$13,B1029)),,ISNUMBER(SEARCH('[1]Lookup for use classification'!$C$13,B1029)),ISNUMBER(SEARCH('[1]Lookup for use classification'!$E$13,B1029))),'[1]Lookup for use classification'!$A$13,IF(OR(ISNUMBER(SEARCH('[1]Lookup for use classification'!$B$14,B1029)),ISNUMBER(SEARCH('[1]Lookup for use classification'!$C$14,B1029))),'[1]Lookup for use classification'!$A$14,"Other"))))))))))))</f>
        <v>Other</v>
      </c>
      <c r="D1029" s="46">
        <v>5000</v>
      </c>
      <c r="E1029" s="28"/>
      <c r="F1029" s="28"/>
    </row>
    <row r="1030" spans="1:6">
      <c r="A1030" s="16" t="s">
        <v>1414</v>
      </c>
      <c r="B1030" s="26" t="s">
        <v>1412</v>
      </c>
      <c r="C1030" s="133" t="str">
        <f>IF(OR(ISNUMBER(SEARCH('[1]Lookup for use classification'!$B$1,B1030)),ISNUMBER(SEARCH('[1]Lookup for use classification'!$C$1,B1030)),ISNUMBER(SEARCH('[1]Lookup for use classification'!$D$1,B1030)),ISNUMBER(SEARCH('[1]Lookup for use classification'!$E$1,B1030))),'[1]Lookup for use classification'!$A$1,IF(ISNUMBER(SEARCH('[1]Lookup for use classification'!$B$2,B1030)),'[1]Lookup for use classification'!$A$2,IF(ISNUMBER(SEARCH('[1]Lookup for use classification'!$B$3,B1030)),'[1]Lookup for use classification'!$A$3,IF(OR(ISNUMBER(SEARCH('[1]Lookup for use classification'!$B$4,B1030)),ISNUMBER(SEARCH('[1]Lookup for use classification'!$C$4,B1030)),ISNUMBER(SEARCH('[1]Lookup for use classification'!$D$4,B1030)),ISNUMBER(SEARCH('[1]Lookup for use classification'!$E$4,B1030))),'[1]Lookup for use classification'!$A$4,IF(OR(ISNUMBER(SEARCH('[1]Lookup for use classification'!$B$5,B1030)),ISNUMBER(SEARCH('[1]Lookup for use classification'!$C$5,B1030)),ISNUMBER(SEARCH('[1]Lookup for use classification'!$D$5,B1030))),'[1]Lookup for use classification'!$A$5,IF(OR(ISNUMBER(SEARCH('[1]Lookup for use classification'!$B$7,B1030)),ISNUMBER(SEARCH('[1]Lookup for use classification'!$C$7,B1030)),ISNUMBER(SEARCH('[1]Lookup for use classification'!$D$7,B1030))),'[1]Lookup for use classification'!$A$7,IF(OR(ISNUMBER(SEARCH('[1]Lookup for use classification'!$B$9,B1030)),ISNUMBER(SEARCH('[1]Lookup for use classification'!$C$9,B1030)),ISNUMBER(SEARCH('[1]Lookup for use classification'!$D$9,B1030)),ISNUMBER(SEARCH('[1]Lookup for use classification'!$E$9,B1030)),ISNUMBER(SEARCH('[1]Lookup for use classification'!$F$9,B1030)),ISNUMBER(SEARCH('[1]Lookup for use classification'!$G$9,B1030)),ISNUMBER(SEARCH('[1]Lookup for use classification'!$H$9,B1030)),ISNUMBER(SEARCH('[1]Lookup for use classification'!$I$9,B1030)),ISNUMBER(SEARCH('[1]Lookup for use classification'!$J$9,B1030)),ISNUMBER(SEARCH('[1]Lookup for use classification'!$K$9,B1030))),'[1]Lookup for use classification'!$A$9,IF(OR(ISNUMBER(SEARCH('[1]Lookup for use classification'!$B$10,B1030)),ISNUMBER(SEARCH('[1]Lookup for use classification'!$C$10,B1030)),ISNUMBER(SEARCH('[1]Lookup for use classification'!$D$10,B1030)),ISNUMBER(SEARCH('[1]Lookup for use classification'!$E$10,B1030)),ISNUMBER(SEARCH('[1]Lookup for use classification'!$F$10,B1030)),ISNUMBER(SEARCH('[1]Lookup for use classification'!$G$10,B1030))),'[1]Lookup for use classification'!$A$10,IF(OR(ISNUMBER(SEARCH('[1]Lookup for use classification'!$B$11,B1030)),ISNUMBER(SEARCH('[1]Lookup for use classification'!$C$11,B1030))),'[1]Lookup for use classification'!$A$11,IF(OR(ISNUMBER(SEARCH('[1]Lookup for use classification'!$B$12,B1030)),ISNUMBER(SEARCH('[1]Lookup for use classification'!$C$12,B1030))),'[1]Lookup for use classification'!$A$12,IF(OR(ISNUMBER(SEARCH('[1]Lookup for use classification'!$B$13,B1030)),ISNUMBER(SEARCH('[1]Lookup for use classification'!$C$13,B1030)),ISNUMBER(SEARCH('[1]Lookup for use classification'!$D$13,B1030)),,ISNUMBER(SEARCH('[1]Lookup for use classification'!$C$13,B1030)),ISNUMBER(SEARCH('[1]Lookup for use classification'!$E$13,B1030))),'[1]Lookup for use classification'!$A$13,IF(OR(ISNUMBER(SEARCH('[1]Lookup for use classification'!$B$14,B1030)),ISNUMBER(SEARCH('[1]Lookup for use classification'!$C$14,B1030))),'[1]Lookup for use classification'!$A$14,"Other"))))))))))))</f>
        <v>Other</v>
      </c>
      <c r="D1030" s="27"/>
      <c r="E1030" s="29"/>
      <c r="F1030" s="29"/>
    </row>
    <row r="1031" spans="1:6">
      <c r="A1031" s="16" t="s">
        <v>1414</v>
      </c>
      <c r="B1031" s="26" t="s">
        <v>1413</v>
      </c>
      <c r="C1031" s="133" t="str">
        <f>IF(OR(ISNUMBER(SEARCH('[1]Lookup for use classification'!$B$1,B1031)),ISNUMBER(SEARCH('[1]Lookup for use classification'!$C$1,B1031)),ISNUMBER(SEARCH('[1]Lookup for use classification'!$D$1,B1031)),ISNUMBER(SEARCH('[1]Lookup for use classification'!$E$1,B1031))),'[1]Lookup for use classification'!$A$1,IF(ISNUMBER(SEARCH('[1]Lookup for use classification'!$B$2,B1031)),'[1]Lookup for use classification'!$A$2,IF(ISNUMBER(SEARCH('[1]Lookup for use classification'!$B$3,B1031)),'[1]Lookup for use classification'!$A$3,IF(OR(ISNUMBER(SEARCH('[1]Lookup for use classification'!$B$4,B1031)),ISNUMBER(SEARCH('[1]Lookup for use classification'!$C$4,B1031)),ISNUMBER(SEARCH('[1]Lookup for use classification'!$D$4,B1031)),ISNUMBER(SEARCH('[1]Lookup for use classification'!$E$4,B1031))),'[1]Lookup for use classification'!$A$4,IF(OR(ISNUMBER(SEARCH('[1]Lookup for use classification'!$B$5,B1031)),ISNUMBER(SEARCH('[1]Lookup for use classification'!$C$5,B1031)),ISNUMBER(SEARCH('[1]Lookup for use classification'!$D$5,B1031))),'[1]Lookup for use classification'!$A$5,IF(OR(ISNUMBER(SEARCH('[1]Lookup for use classification'!$B$7,B1031)),ISNUMBER(SEARCH('[1]Lookup for use classification'!$C$7,B1031)),ISNUMBER(SEARCH('[1]Lookup for use classification'!$D$7,B1031))),'[1]Lookup for use classification'!$A$7,IF(OR(ISNUMBER(SEARCH('[1]Lookup for use classification'!$B$9,B1031)),ISNUMBER(SEARCH('[1]Lookup for use classification'!$C$9,B1031)),ISNUMBER(SEARCH('[1]Lookup for use classification'!$D$9,B1031)),ISNUMBER(SEARCH('[1]Lookup for use classification'!$E$9,B1031)),ISNUMBER(SEARCH('[1]Lookup for use classification'!$F$9,B1031)),ISNUMBER(SEARCH('[1]Lookup for use classification'!$G$9,B1031)),ISNUMBER(SEARCH('[1]Lookup for use classification'!$H$9,B1031)),ISNUMBER(SEARCH('[1]Lookup for use classification'!$I$9,B1031)),ISNUMBER(SEARCH('[1]Lookup for use classification'!$J$9,B1031)),ISNUMBER(SEARCH('[1]Lookup for use classification'!$K$9,B1031))),'[1]Lookup for use classification'!$A$9,IF(OR(ISNUMBER(SEARCH('[1]Lookup for use classification'!$B$10,B1031)),ISNUMBER(SEARCH('[1]Lookup for use classification'!$C$10,B1031)),ISNUMBER(SEARCH('[1]Lookup for use classification'!$D$10,B1031)),ISNUMBER(SEARCH('[1]Lookup for use classification'!$E$10,B1031)),ISNUMBER(SEARCH('[1]Lookup for use classification'!$F$10,B1031)),ISNUMBER(SEARCH('[1]Lookup for use classification'!$G$10,B1031))),'[1]Lookup for use classification'!$A$10,IF(OR(ISNUMBER(SEARCH('[1]Lookup for use classification'!$B$11,B1031)),ISNUMBER(SEARCH('[1]Lookup for use classification'!$C$11,B1031))),'[1]Lookup for use classification'!$A$11,IF(OR(ISNUMBER(SEARCH('[1]Lookup for use classification'!$B$12,B1031)),ISNUMBER(SEARCH('[1]Lookup for use classification'!$C$12,B1031))),'[1]Lookup for use classification'!$A$12,IF(OR(ISNUMBER(SEARCH('[1]Lookup for use classification'!$B$13,B1031)),ISNUMBER(SEARCH('[1]Lookup for use classification'!$C$13,B1031)),ISNUMBER(SEARCH('[1]Lookup for use classification'!$D$13,B1031)),,ISNUMBER(SEARCH('[1]Lookup for use classification'!$C$13,B1031)),ISNUMBER(SEARCH('[1]Lookup for use classification'!$E$13,B1031))),'[1]Lookup for use classification'!$A$13,IF(OR(ISNUMBER(SEARCH('[1]Lookup for use classification'!$B$14,B1031)),ISNUMBER(SEARCH('[1]Lookup for use classification'!$C$14,B1031))),'[1]Lookup for use classification'!$A$14,"Other"))))))))))))</f>
        <v>Public Assembly</v>
      </c>
      <c r="D1031" s="27"/>
      <c r="E1031" s="29"/>
      <c r="F1031" s="29"/>
    </row>
    <row r="1032" spans="1:6">
      <c r="A1032" s="16" t="s">
        <v>1414</v>
      </c>
      <c r="B1032" s="26" t="s">
        <v>442</v>
      </c>
      <c r="C1032" s="133" t="str">
        <f>IF(OR(ISNUMBER(SEARCH('[1]Lookup for use classification'!$B$1,B1032)),ISNUMBER(SEARCH('[1]Lookup for use classification'!$C$1,B1032)),ISNUMBER(SEARCH('[1]Lookup for use classification'!$D$1,B1032)),ISNUMBER(SEARCH('[1]Lookup for use classification'!$E$1,B1032))),'[1]Lookup for use classification'!$A$1,IF(ISNUMBER(SEARCH('[1]Lookup for use classification'!$B$2,B1032)),'[1]Lookup for use classification'!$A$2,IF(ISNUMBER(SEARCH('[1]Lookup for use classification'!$B$3,B1032)),'[1]Lookup for use classification'!$A$3,IF(OR(ISNUMBER(SEARCH('[1]Lookup for use classification'!$B$4,B1032)),ISNUMBER(SEARCH('[1]Lookup for use classification'!$C$4,B1032)),ISNUMBER(SEARCH('[1]Lookup for use classification'!$D$4,B1032)),ISNUMBER(SEARCH('[1]Lookup for use classification'!$E$4,B1032))),'[1]Lookup for use classification'!$A$4,IF(OR(ISNUMBER(SEARCH('[1]Lookup for use classification'!$B$5,B1032)),ISNUMBER(SEARCH('[1]Lookup for use classification'!$C$5,B1032)),ISNUMBER(SEARCH('[1]Lookup for use classification'!$D$5,B1032))),'[1]Lookup for use classification'!$A$5,IF(OR(ISNUMBER(SEARCH('[1]Lookup for use classification'!$B$7,B1032)),ISNUMBER(SEARCH('[1]Lookup for use classification'!$C$7,B1032)),ISNUMBER(SEARCH('[1]Lookup for use classification'!$D$7,B1032))),'[1]Lookup for use classification'!$A$7,IF(OR(ISNUMBER(SEARCH('[1]Lookup for use classification'!$B$9,B1032)),ISNUMBER(SEARCH('[1]Lookup for use classification'!$C$9,B1032)),ISNUMBER(SEARCH('[1]Lookup for use classification'!$D$9,B1032)),ISNUMBER(SEARCH('[1]Lookup for use classification'!$E$9,B1032)),ISNUMBER(SEARCH('[1]Lookup for use classification'!$F$9,B1032)),ISNUMBER(SEARCH('[1]Lookup for use classification'!$G$9,B1032)),ISNUMBER(SEARCH('[1]Lookup for use classification'!$H$9,B1032)),ISNUMBER(SEARCH('[1]Lookup for use classification'!$I$9,B1032)),ISNUMBER(SEARCH('[1]Lookup for use classification'!$J$9,B1032)),ISNUMBER(SEARCH('[1]Lookup for use classification'!$K$9,B1032))),'[1]Lookup for use classification'!$A$9,IF(OR(ISNUMBER(SEARCH('[1]Lookup for use classification'!$B$10,B1032)),ISNUMBER(SEARCH('[1]Lookup for use classification'!$C$10,B1032)),ISNUMBER(SEARCH('[1]Lookup for use classification'!$D$10,B1032)),ISNUMBER(SEARCH('[1]Lookup for use classification'!$E$10,B1032)),ISNUMBER(SEARCH('[1]Lookup for use classification'!$F$10,B1032)),ISNUMBER(SEARCH('[1]Lookup for use classification'!$G$10,B1032))),'[1]Lookup for use classification'!$A$10,IF(OR(ISNUMBER(SEARCH('[1]Lookup for use classification'!$B$11,B1032)),ISNUMBER(SEARCH('[1]Lookup for use classification'!$C$11,B1032))),'[1]Lookup for use classification'!$A$11,IF(OR(ISNUMBER(SEARCH('[1]Lookup for use classification'!$B$12,B1032)),ISNUMBER(SEARCH('[1]Lookup for use classification'!$C$12,B1032))),'[1]Lookup for use classification'!$A$12,IF(OR(ISNUMBER(SEARCH('[1]Lookup for use classification'!$B$13,B1032)),ISNUMBER(SEARCH('[1]Lookup for use classification'!$C$13,B1032)),ISNUMBER(SEARCH('[1]Lookup for use classification'!$D$13,B1032)),,ISNUMBER(SEARCH('[1]Lookup for use classification'!$C$13,B1032)),ISNUMBER(SEARCH('[1]Lookup for use classification'!$E$13,B1032))),'[1]Lookup for use classification'!$A$13,IF(OR(ISNUMBER(SEARCH('[1]Lookup for use classification'!$B$14,B1032)),ISNUMBER(SEARCH('[1]Lookup for use classification'!$C$14,B1032))),'[1]Lookup for use classification'!$A$14,"Other"))))))))))))</f>
        <v>Warehousing</v>
      </c>
      <c r="D1032" s="27">
        <v>480</v>
      </c>
      <c r="E1032" s="29"/>
      <c r="F1032" s="29"/>
    </row>
    <row r="1033" spans="1:6">
      <c r="A1033" s="16" t="s">
        <v>1041</v>
      </c>
      <c r="B1033" s="42" t="s">
        <v>44</v>
      </c>
      <c r="C1033" s="133" t="str">
        <f>IF(OR(ISNUMBER(SEARCH('[1]Lookup for use classification'!$B$1,B1033)),ISNUMBER(SEARCH('[1]Lookup for use classification'!$C$1,B1033)),ISNUMBER(SEARCH('[1]Lookup for use classification'!$D$1,B1033)),ISNUMBER(SEARCH('[1]Lookup for use classification'!$E$1,B1033))),'[1]Lookup for use classification'!$A$1,IF(ISNUMBER(SEARCH('[1]Lookup for use classification'!$B$2,B1033)),'[1]Lookup for use classification'!$A$2,IF(ISNUMBER(SEARCH('[1]Lookup for use classification'!$B$3,B1033)),'[1]Lookup for use classification'!$A$3,IF(OR(ISNUMBER(SEARCH('[1]Lookup for use classification'!$B$4,B1033)),ISNUMBER(SEARCH('[1]Lookup for use classification'!$C$4,B1033)),ISNUMBER(SEARCH('[1]Lookup for use classification'!$D$4,B1033)),ISNUMBER(SEARCH('[1]Lookup for use classification'!$E$4,B1033))),'[1]Lookup for use classification'!$A$4,IF(OR(ISNUMBER(SEARCH('[1]Lookup for use classification'!$B$5,B1033)),ISNUMBER(SEARCH('[1]Lookup for use classification'!$C$5,B1033)),ISNUMBER(SEARCH('[1]Lookup for use classification'!$D$5,B1033))),'[1]Lookup for use classification'!$A$5,IF(OR(ISNUMBER(SEARCH('[1]Lookup for use classification'!$B$7,B1033)),ISNUMBER(SEARCH('[1]Lookup for use classification'!$C$7,B1033)),ISNUMBER(SEARCH('[1]Lookup for use classification'!$D$7,B1033))),'[1]Lookup for use classification'!$A$7,IF(OR(ISNUMBER(SEARCH('[1]Lookup for use classification'!$B$9,B1033)),ISNUMBER(SEARCH('[1]Lookup for use classification'!$C$9,B1033)),ISNUMBER(SEARCH('[1]Lookup for use classification'!$D$9,B1033)),ISNUMBER(SEARCH('[1]Lookup for use classification'!$E$9,B1033)),ISNUMBER(SEARCH('[1]Lookup for use classification'!$F$9,B1033)),ISNUMBER(SEARCH('[1]Lookup for use classification'!$G$9,B1033)),ISNUMBER(SEARCH('[1]Lookup for use classification'!$H$9,B1033)),ISNUMBER(SEARCH('[1]Lookup for use classification'!$I$9,B1033)),ISNUMBER(SEARCH('[1]Lookup for use classification'!$J$9,B1033)),ISNUMBER(SEARCH('[1]Lookup for use classification'!$K$9,B1033))),'[1]Lookup for use classification'!$A$9,IF(OR(ISNUMBER(SEARCH('[1]Lookup for use classification'!$B$10,B1033)),ISNUMBER(SEARCH('[1]Lookup for use classification'!$C$10,B1033)),ISNUMBER(SEARCH('[1]Lookup for use classification'!$D$10,B1033)),ISNUMBER(SEARCH('[1]Lookup for use classification'!$E$10,B1033)),ISNUMBER(SEARCH('[1]Lookup for use classification'!$F$10,B1033)),ISNUMBER(SEARCH('[1]Lookup for use classification'!$G$10,B1033))),'[1]Lookup for use classification'!$A$10,IF(OR(ISNUMBER(SEARCH('[1]Lookup for use classification'!$B$11,B1033)),ISNUMBER(SEARCH('[1]Lookup for use classification'!$C$11,B1033))),'[1]Lookup for use classification'!$A$11,IF(OR(ISNUMBER(SEARCH('[1]Lookup for use classification'!$B$12,B1033)),ISNUMBER(SEARCH('[1]Lookup for use classification'!$C$12,B1033))),'[1]Lookup for use classification'!$A$12,IF(OR(ISNUMBER(SEARCH('[1]Lookup for use classification'!$B$13,B1033)),ISNUMBER(SEARCH('[1]Lookup for use classification'!$C$13,B1033)),ISNUMBER(SEARCH('[1]Lookup for use classification'!$D$13,B1033)),,ISNUMBER(SEARCH('[1]Lookup for use classification'!$C$13,B1033)),ISNUMBER(SEARCH('[1]Lookup for use classification'!$E$13,B1033))),'[1]Lookup for use classification'!$A$13,IF(OR(ISNUMBER(SEARCH('[1]Lookup for use classification'!$B$14,B1033)),ISNUMBER(SEARCH('[1]Lookup for use classification'!$C$14,B1033))),'[1]Lookup for use classification'!$A$14,"Other"))))))))))))</f>
        <v>Other</v>
      </c>
      <c r="D1033" s="43">
        <v>96</v>
      </c>
      <c r="E1033" s="40"/>
      <c r="F1033" s="40"/>
    </row>
    <row r="1034" spans="1:6">
      <c r="A1034" s="16" t="s">
        <v>1041</v>
      </c>
      <c r="B1034" s="38" t="s">
        <v>5</v>
      </c>
      <c r="C1034" s="133" t="str">
        <f>IF(OR(ISNUMBER(SEARCH('[1]Lookup for use classification'!$B$1,B1034)),ISNUMBER(SEARCH('[1]Lookup for use classification'!$C$1,B1034)),ISNUMBER(SEARCH('[1]Lookup for use classification'!$D$1,B1034)),ISNUMBER(SEARCH('[1]Lookup for use classification'!$E$1,B1034))),'[1]Lookup for use classification'!$A$1,IF(ISNUMBER(SEARCH('[1]Lookup for use classification'!$B$2,B1034)),'[1]Lookup for use classification'!$A$2,IF(ISNUMBER(SEARCH('[1]Lookup for use classification'!$B$3,B1034)),'[1]Lookup for use classification'!$A$3,IF(OR(ISNUMBER(SEARCH('[1]Lookup for use classification'!$B$4,B1034)),ISNUMBER(SEARCH('[1]Lookup for use classification'!$C$4,B1034)),ISNUMBER(SEARCH('[1]Lookup for use classification'!$D$4,B1034)),ISNUMBER(SEARCH('[1]Lookup for use classification'!$E$4,B1034))),'[1]Lookup for use classification'!$A$4,IF(OR(ISNUMBER(SEARCH('[1]Lookup for use classification'!$B$5,B1034)),ISNUMBER(SEARCH('[1]Lookup for use classification'!$C$5,B1034)),ISNUMBER(SEARCH('[1]Lookup for use classification'!$D$5,B1034))),'[1]Lookup for use classification'!$A$5,IF(OR(ISNUMBER(SEARCH('[1]Lookup for use classification'!$B$7,B1034)),ISNUMBER(SEARCH('[1]Lookup for use classification'!$C$7,B1034)),ISNUMBER(SEARCH('[1]Lookup for use classification'!$D$7,B1034))),'[1]Lookup for use classification'!$A$7,IF(OR(ISNUMBER(SEARCH('[1]Lookup for use classification'!$B$9,B1034)),ISNUMBER(SEARCH('[1]Lookup for use classification'!$C$9,B1034)),ISNUMBER(SEARCH('[1]Lookup for use classification'!$D$9,B1034)),ISNUMBER(SEARCH('[1]Lookup for use classification'!$E$9,B1034)),ISNUMBER(SEARCH('[1]Lookup for use classification'!$F$9,B1034)),ISNUMBER(SEARCH('[1]Lookup for use classification'!$G$9,B1034)),ISNUMBER(SEARCH('[1]Lookup for use classification'!$H$9,B1034)),ISNUMBER(SEARCH('[1]Lookup for use classification'!$I$9,B1034)),ISNUMBER(SEARCH('[1]Lookup for use classification'!$J$9,B1034)),ISNUMBER(SEARCH('[1]Lookup for use classification'!$K$9,B1034))),'[1]Lookup for use classification'!$A$9,IF(OR(ISNUMBER(SEARCH('[1]Lookup for use classification'!$B$10,B1034)),ISNUMBER(SEARCH('[1]Lookup for use classification'!$C$10,B1034)),ISNUMBER(SEARCH('[1]Lookup for use classification'!$D$10,B1034)),ISNUMBER(SEARCH('[1]Lookup for use classification'!$E$10,B1034)),ISNUMBER(SEARCH('[1]Lookup for use classification'!$F$10,B1034)),ISNUMBER(SEARCH('[1]Lookup for use classification'!$G$10,B1034))),'[1]Lookup for use classification'!$A$10,IF(OR(ISNUMBER(SEARCH('[1]Lookup for use classification'!$B$11,B1034)),ISNUMBER(SEARCH('[1]Lookup for use classification'!$C$11,B1034))),'[1]Lookup for use classification'!$A$11,IF(OR(ISNUMBER(SEARCH('[1]Lookup for use classification'!$B$12,B1034)),ISNUMBER(SEARCH('[1]Lookup for use classification'!$C$12,B1034))),'[1]Lookup for use classification'!$A$12,IF(OR(ISNUMBER(SEARCH('[1]Lookup for use classification'!$B$13,B1034)),ISNUMBER(SEARCH('[1]Lookup for use classification'!$C$13,B1034)),ISNUMBER(SEARCH('[1]Lookup for use classification'!$D$13,B1034)),,ISNUMBER(SEARCH('[1]Lookup for use classification'!$C$13,B1034)),ISNUMBER(SEARCH('[1]Lookup for use classification'!$E$13,B1034))),'[1]Lookup for use classification'!$A$13,IF(OR(ISNUMBER(SEARCH('[1]Lookup for use classification'!$B$14,B1034)),ISNUMBER(SEARCH('[1]Lookup for use classification'!$C$14,B1034))),'[1]Lookup for use classification'!$A$14,"Other"))))))))))))</f>
        <v>Office</v>
      </c>
      <c r="D1034" s="39">
        <v>2176</v>
      </c>
      <c r="E1034" s="41"/>
      <c r="F1034" s="41"/>
    </row>
    <row r="1035" spans="1:6">
      <c r="A1035" s="16" t="s">
        <v>1041</v>
      </c>
      <c r="B1035" s="38" t="s">
        <v>147</v>
      </c>
      <c r="C1035" s="133" t="str">
        <f>IF(OR(ISNUMBER(SEARCH('[1]Lookup for use classification'!$B$1,B1035)),ISNUMBER(SEARCH('[1]Lookup for use classification'!$C$1,B1035)),ISNUMBER(SEARCH('[1]Lookup for use classification'!$D$1,B1035)),ISNUMBER(SEARCH('[1]Lookup for use classification'!$E$1,B1035))),'[1]Lookup for use classification'!$A$1,IF(ISNUMBER(SEARCH('[1]Lookup for use classification'!$B$2,B1035)),'[1]Lookup for use classification'!$A$2,IF(ISNUMBER(SEARCH('[1]Lookup for use classification'!$B$3,B1035)),'[1]Lookup for use classification'!$A$3,IF(OR(ISNUMBER(SEARCH('[1]Lookup for use classification'!$B$4,B1035)),ISNUMBER(SEARCH('[1]Lookup for use classification'!$C$4,B1035)),ISNUMBER(SEARCH('[1]Lookup for use classification'!$D$4,B1035)),ISNUMBER(SEARCH('[1]Lookup for use classification'!$E$4,B1035))),'[1]Lookup for use classification'!$A$4,IF(OR(ISNUMBER(SEARCH('[1]Lookup for use classification'!$B$5,B1035)),ISNUMBER(SEARCH('[1]Lookup for use classification'!$C$5,B1035)),ISNUMBER(SEARCH('[1]Lookup for use classification'!$D$5,B1035))),'[1]Lookup for use classification'!$A$5,IF(OR(ISNUMBER(SEARCH('[1]Lookup for use classification'!$B$7,B1035)),ISNUMBER(SEARCH('[1]Lookup for use classification'!$C$7,B1035)),ISNUMBER(SEARCH('[1]Lookup for use classification'!$D$7,B1035))),'[1]Lookup for use classification'!$A$7,IF(OR(ISNUMBER(SEARCH('[1]Lookup for use classification'!$B$9,B1035)),ISNUMBER(SEARCH('[1]Lookup for use classification'!$C$9,B1035)),ISNUMBER(SEARCH('[1]Lookup for use classification'!$D$9,B1035)),ISNUMBER(SEARCH('[1]Lookup for use classification'!$E$9,B1035)),ISNUMBER(SEARCH('[1]Lookup for use classification'!$F$9,B1035)),ISNUMBER(SEARCH('[1]Lookup for use classification'!$G$9,B1035)),ISNUMBER(SEARCH('[1]Lookup for use classification'!$H$9,B1035)),ISNUMBER(SEARCH('[1]Lookup for use classification'!$I$9,B1035)),ISNUMBER(SEARCH('[1]Lookup for use classification'!$J$9,B1035)),ISNUMBER(SEARCH('[1]Lookup for use classification'!$K$9,B1035))),'[1]Lookup for use classification'!$A$9,IF(OR(ISNUMBER(SEARCH('[1]Lookup for use classification'!$B$10,B1035)),ISNUMBER(SEARCH('[1]Lookup for use classification'!$C$10,B1035)),ISNUMBER(SEARCH('[1]Lookup for use classification'!$D$10,B1035)),ISNUMBER(SEARCH('[1]Lookup for use classification'!$E$10,B1035)),ISNUMBER(SEARCH('[1]Lookup for use classification'!$F$10,B1035)),ISNUMBER(SEARCH('[1]Lookup for use classification'!$G$10,B1035))),'[1]Lookup for use classification'!$A$10,IF(OR(ISNUMBER(SEARCH('[1]Lookup for use classification'!$B$11,B1035)),ISNUMBER(SEARCH('[1]Lookup for use classification'!$C$11,B1035))),'[1]Lookup for use classification'!$A$11,IF(OR(ISNUMBER(SEARCH('[1]Lookup for use classification'!$B$12,B1035)),ISNUMBER(SEARCH('[1]Lookup for use classification'!$C$12,B1035))),'[1]Lookup for use classification'!$A$12,IF(OR(ISNUMBER(SEARCH('[1]Lookup for use classification'!$B$13,B1035)),ISNUMBER(SEARCH('[1]Lookup for use classification'!$C$13,B1035)),ISNUMBER(SEARCH('[1]Lookup for use classification'!$D$13,B1035)),,ISNUMBER(SEARCH('[1]Lookup for use classification'!$C$13,B1035)),ISNUMBER(SEARCH('[1]Lookup for use classification'!$E$13,B1035))),'[1]Lookup for use classification'!$A$13,IF(OR(ISNUMBER(SEARCH('[1]Lookup for use classification'!$B$14,B1035)),ISNUMBER(SEARCH('[1]Lookup for use classification'!$C$14,B1035))),'[1]Lookup for use classification'!$A$14,"Other"))))))))))))</f>
        <v>Health Care - Hospitals</v>
      </c>
      <c r="D1035" s="39">
        <v>1125</v>
      </c>
      <c r="E1035" s="41"/>
      <c r="F1035" s="41"/>
    </row>
    <row r="1036" spans="1:6">
      <c r="A1036" s="16" t="s">
        <v>1041</v>
      </c>
      <c r="B1036" s="38" t="s">
        <v>286</v>
      </c>
      <c r="C1036" s="133" t="str">
        <f>IF(OR(ISNUMBER(SEARCH('[1]Lookup for use classification'!$B$1,B1036)),ISNUMBER(SEARCH('[1]Lookup for use classification'!$C$1,B1036)),ISNUMBER(SEARCH('[1]Lookup for use classification'!$D$1,B1036)),ISNUMBER(SEARCH('[1]Lookup for use classification'!$E$1,B1036))),'[1]Lookup for use classification'!$A$1,IF(ISNUMBER(SEARCH('[1]Lookup for use classification'!$B$2,B1036)),'[1]Lookup for use classification'!$A$2,IF(ISNUMBER(SEARCH('[1]Lookup for use classification'!$B$3,B1036)),'[1]Lookup for use classification'!$A$3,IF(OR(ISNUMBER(SEARCH('[1]Lookup for use classification'!$B$4,B1036)),ISNUMBER(SEARCH('[1]Lookup for use classification'!$C$4,B1036)),ISNUMBER(SEARCH('[1]Lookup for use classification'!$D$4,B1036)),ISNUMBER(SEARCH('[1]Lookup for use classification'!$E$4,B1036))),'[1]Lookup for use classification'!$A$4,IF(OR(ISNUMBER(SEARCH('[1]Lookup for use classification'!$B$5,B1036)),ISNUMBER(SEARCH('[1]Lookup for use classification'!$C$5,B1036)),ISNUMBER(SEARCH('[1]Lookup for use classification'!$D$5,B1036))),'[1]Lookup for use classification'!$A$5,IF(OR(ISNUMBER(SEARCH('[1]Lookup for use classification'!$B$7,B1036)),ISNUMBER(SEARCH('[1]Lookup for use classification'!$C$7,B1036)),ISNUMBER(SEARCH('[1]Lookup for use classification'!$D$7,B1036))),'[1]Lookup for use classification'!$A$7,IF(OR(ISNUMBER(SEARCH('[1]Lookup for use classification'!$B$9,B1036)),ISNUMBER(SEARCH('[1]Lookup for use classification'!$C$9,B1036)),ISNUMBER(SEARCH('[1]Lookup for use classification'!$D$9,B1036)),ISNUMBER(SEARCH('[1]Lookup for use classification'!$E$9,B1036)),ISNUMBER(SEARCH('[1]Lookup for use classification'!$F$9,B1036)),ISNUMBER(SEARCH('[1]Lookup for use classification'!$G$9,B1036)),ISNUMBER(SEARCH('[1]Lookup for use classification'!$H$9,B1036)),ISNUMBER(SEARCH('[1]Lookup for use classification'!$I$9,B1036)),ISNUMBER(SEARCH('[1]Lookup for use classification'!$J$9,B1036)),ISNUMBER(SEARCH('[1]Lookup for use classification'!$K$9,B1036))),'[1]Lookup for use classification'!$A$9,IF(OR(ISNUMBER(SEARCH('[1]Lookup for use classification'!$B$10,B1036)),ISNUMBER(SEARCH('[1]Lookup for use classification'!$C$10,B1036)),ISNUMBER(SEARCH('[1]Lookup for use classification'!$D$10,B1036)),ISNUMBER(SEARCH('[1]Lookup for use classification'!$E$10,B1036)),ISNUMBER(SEARCH('[1]Lookup for use classification'!$F$10,B1036)),ISNUMBER(SEARCH('[1]Lookup for use classification'!$G$10,B1036))),'[1]Lookup for use classification'!$A$10,IF(OR(ISNUMBER(SEARCH('[1]Lookup for use classification'!$B$11,B1036)),ISNUMBER(SEARCH('[1]Lookup for use classification'!$C$11,B1036))),'[1]Lookup for use classification'!$A$11,IF(OR(ISNUMBER(SEARCH('[1]Lookup for use classification'!$B$12,B1036)),ISNUMBER(SEARCH('[1]Lookup for use classification'!$C$12,B1036))),'[1]Lookup for use classification'!$A$12,IF(OR(ISNUMBER(SEARCH('[1]Lookup for use classification'!$B$13,B1036)),ISNUMBER(SEARCH('[1]Lookup for use classification'!$C$13,B1036)),ISNUMBER(SEARCH('[1]Lookup for use classification'!$D$13,B1036)),,ISNUMBER(SEARCH('[1]Lookup for use classification'!$C$13,B1036)),ISNUMBER(SEARCH('[1]Lookup for use classification'!$E$13,B1036))),'[1]Lookup for use classification'!$A$13,IF(OR(ISNUMBER(SEARCH('[1]Lookup for use classification'!$B$14,B1036)),ISNUMBER(SEARCH('[1]Lookup for use classification'!$C$14,B1036))),'[1]Lookup for use classification'!$A$14,"Other"))))))))))))</f>
        <v>Public Assembly</v>
      </c>
      <c r="D1036" s="39">
        <v>4500</v>
      </c>
      <c r="E1036" s="41"/>
      <c r="F1036" s="41"/>
    </row>
    <row r="1037" spans="1:6">
      <c r="A1037" s="16" t="s">
        <v>1041</v>
      </c>
      <c r="B1037" s="38" t="s">
        <v>595</v>
      </c>
      <c r="C1037" s="133" t="str">
        <f>IF(OR(ISNUMBER(SEARCH('[1]Lookup for use classification'!$B$1,B1037)),ISNUMBER(SEARCH('[1]Lookup for use classification'!$C$1,B1037)),ISNUMBER(SEARCH('[1]Lookup for use classification'!$D$1,B1037)),ISNUMBER(SEARCH('[1]Lookup for use classification'!$E$1,B1037))),'[1]Lookup for use classification'!$A$1,IF(ISNUMBER(SEARCH('[1]Lookup for use classification'!$B$2,B1037)),'[1]Lookup for use classification'!$A$2,IF(ISNUMBER(SEARCH('[1]Lookup for use classification'!$B$3,B1037)),'[1]Lookup for use classification'!$A$3,IF(OR(ISNUMBER(SEARCH('[1]Lookup for use classification'!$B$4,B1037)),ISNUMBER(SEARCH('[1]Lookup for use classification'!$C$4,B1037)),ISNUMBER(SEARCH('[1]Lookup for use classification'!$D$4,B1037)),ISNUMBER(SEARCH('[1]Lookup for use classification'!$E$4,B1037))),'[1]Lookup for use classification'!$A$4,IF(OR(ISNUMBER(SEARCH('[1]Lookup for use classification'!$B$5,B1037)),ISNUMBER(SEARCH('[1]Lookup for use classification'!$C$5,B1037)),ISNUMBER(SEARCH('[1]Lookup for use classification'!$D$5,B1037))),'[1]Lookup for use classification'!$A$5,IF(OR(ISNUMBER(SEARCH('[1]Lookup for use classification'!$B$7,B1037)),ISNUMBER(SEARCH('[1]Lookup for use classification'!$C$7,B1037)),ISNUMBER(SEARCH('[1]Lookup for use classification'!$D$7,B1037))),'[1]Lookup for use classification'!$A$7,IF(OR(ISNUMBER(SEARCH('[1]Lookup for use classification'!$B$9,B1037)),ISNUMBER(SEARCH('[1]Lookup for use classification'!$C$9,B1037)),ISNUMBER(SEARCH('[1]Lookup for use classification'!$D$9,B1037)),ISNUMBER(SEARCH('[1]Lookup for use classification'!$E$9,B1037)),ISNUMBER(SEARCH('[1]Lookup for use classification'!$F$9,B1037)),ISNUMBER(SEARCH('[1]Lookup for use classification'!$G$9,B1037)),ISNUMBER(SEARCH('[1]Lookup for use classification'!$H$9,B1037)),ISNUMBER(SEARCH('[1]Lookup for use classification'!$I$9,B1037)),ISNUMBER(SEARCH('[1]Lookup for use classification'!$J$9,B1037)),ISNUMBER(SEARCH('[1]Lookup for use classification'!$K$9,B1037))),'[1]Lookup for use classification'!$A$9,IF(OR(ISNUMBER(SEARCH('[1]Lookup for use classification'!$B$10,B1037)),ISNUMBER(SEARCH('[1]Lookup for use classification'!$C$10,B1037)),ISNUMBER(SEARCH('[1]Lookup for use classification'!$D$10,B1037)),ISNUMBER(SEARCH('[1]Lookup for use classification'!$E$10,B1037)),ISNUMBER(SEARCH('[1]Lookup for use classification'!$F$10,B1037)),ISNUMBER(SEARCH('[1]Lookup for use classification'!$G$10,B1037))),'[1]Lookup for use classification'!$A$10,IF(OR(ISNUMBER(SEARCH('[1]Lookup for use classification'!$B$11,B1037)),ISNUMBER(SEARCH('[1]Lookup for use classification'!$C$11,B1037))),'[1]Lookup for use classification'!$A$11,IF(OR(ISNUMBER(SEARCH('[1]Lookup for use classification'!$B$12,B1037)),ISNUMBER(SEARCH('[1]Lookup for use classification'!$C$12,B1037))),'[1]Lookup for use classification'!$A$12,IF(OR(ISNUMBER(SEARCH('[1]Lookup for use classification'!$B$13,B1037)),ISNUMBER(SEARCH('[1]Lookup for use classification'!$C$13,B1037)),ISNUMBER(SEARCH('[1]Lookup for use classification'!$D$13,B1037)),,ISNUMBER(SEARCH('[1]Lookup for use classification'!$C$13,B1037)),ISNUMBER(SEARCH('[1]Lookup for use classification'!$E$13,B1037))),'[1]Lookup for use classification'!$A$13,IF(OR(ISNUMBER(SEARCH('[1]Lookup for use classification'!$B$14,B1037)),ISNUMBER(SEARCH('[1]Lookup for use classification'!$C$14,B1037))),'[1]Lookup for use classification'!$A$14,"Other"))))))))))))</f>
        <v>Public Assembly</v>
      </c>
      <c r="D1037" s="39">
        <v>2048</v>
      </c>
      <c r="E1037" s="41"/>
      <c r="F1037" s="41"/>
    </row>
    <row r="1038" spans="1:6">
      <c r="A1038" s="16" t="s">
        <v>1041</v>
      </c>
      <c r="B1038" s="38" t="s">
        <v>1034</v>
      </c>
      <c r="C1038" s="133" t="str">
        <f>IF(OR(ISNUMBER(SEARCH('[1]Lookup for use classification'!$B$1,B1038)),ISNUMBER(SEARCH('[1]Lookup for use classification'!$C$1,B1038)),ISNUMBER(SEARCH('[1]Lookup for use classification'!$D$1,B1038)),ISNUMBER(SEARCH('[1]Lookup for use classification'!$E$1,B1038))),'[1]Lookup for use classification'!$A$1,IF(ISNUMBER(SEARCH('[1]Lookup for use classification'!$B$2,B1038)),'[1]Lookup for use classification'!$A$2,IF(ISNUMBER(SEARCH('[1]Lookup for use classification'!$B$3,B1038)),'[1]Lookup for use classification'!$A$3,IF(OR(ISNUMBER(SEARCH('[1]Lookup for use classification'!$B$4,B1038)),ISNUMBER(SEARCH('[1]Lookup for use classification'!$C$4,B1038)),ISNUMBER(SEARCH('[1]Lookup for use classification'!$D$4,B1038)),ISNUMBER(SEARCH('[1]Lookup for use classification'!$E$4,B1038))),'[1]Lookup for use classification'!$A$4,IF(OR(ISNUMBER(SEARCH('[1]Lookup for use classification'!$B$5,B1038)),ISNUMBER(SEARCH('[1]Lookup for use classification'!$C$5,B1038)),ISNUMBER(SEARCH('[1]Lookup for use classification'!$D$5,B1038))),'[1]Lookup for use classification'!$A$5,IF(OR(ISNUMBER(SEARCH('[1]Lookup for use classification'!$B$7,B1038)),ISNUMBER(SEARCH('[1]Lookup for use classification'!$C$7,B1038)),ISNUMBER(SEARCH('[1]Lookup for use classification'!$D$7,B1038))),'[1]Lookup for use classification'!$A$7,IF(OR(ISNUMBER(SEARCH('[1]Lookup for use classification'!$B$9,B1038)),ISNUMBER(SEARCH('[1]Lookup for use classification'!$C$9,B1038)),ISNUMBER(SEARCH('[1]Lookup for use classification'!$D$9,B1038)),ISNUMBER(SEARCH('[1]Lookup for use classification'!$E$9,B1038)),ISNUMBER(SEARCH('[1]Lookup for use classification'!$F$9,B1038)),ISNUMBER(SEARCH('[1]Lookup for use classification'!$G$9,B1038)),ISNUMBER(SEARCH('[1]Lookup for use classification'!$H$9,B1038)),ISNUMBER(SEARCH('[1]Lookup for use classification'!$I$9,B1038)),ISNUMBER(SEARCH('[1]Lookup for use classification'!$J$9,B1038)),ISNUMBER(SEARCH('[1]Lookup for use classification'!$K$9,B1038))),'[1]Lookup for use classification'!$A$9,IF(OR(ISNUMBER(SEARCH('[1]Lookup for use classification'!$B$10,B1038)),ISNUMBER(SEARCH('[1]Lookup for use classification'!$C$10,B1038)),ISNUMBER(SEARCH('[1]Lookup for use classification'!$D$10,B1038)),ISNUMBER(SEARCH('[1]Lookup for use classification'!$E$10,B1038)),ISNUMBER(SEARCH('[1]Lookup for use classification'!$F$10,B1038)),ISNUMBER(SEARCH('[1]Lookup for use classification'!$G$10,B1038))),'[1]Lookup for use classification'!$A$10,IF(OR(ISNUMBER(SEARCH('[1]Lookup for use classification'!$B$11,B1038)),ISNUMBER(SEARCH('[1]Lookup for use classification'!$C$11,B1038))),'[1]Lookup for use classification'!$A$11,IF(OR(ISNUMBER(SEARCH('[1]Lookup for use classification'!$B$12,B1038)),ISNUMBER(SEARCH('[1]Lookup for use classification'!$C$12,B1038))),'[1]Lookup for use classification'!$A$12,IF(OR(ISNUMBER(SEARCH('[1]Lookup for use classification'!$B$13,B1038)),ISNUMBER(SEARCH('[1]Lookup for use classification'!$C$13,B1038)),ISNUMBER(SEARCH('[1]Lookup for use classification'!$D$13,B1038)),,ISNUMBER(SEARCH('[1]Lookup for use classification'!$C$13,B1038)),ISNUMBER(SEARCH('[1]Lookup for use classification'!$E$13,B1038))),'[1]Lookup for use classification'!$A$13,IF(OR(ISNUMBER(SEARCH('[1]Lookup for use classification'!$B$14,B1038)),ISNUMBER(SEARCH('[1]Lookup for use classification'!$C$14,B1038))),'[1]Lookup for use classification'!$A$14,"Other"))))))))))))</f>
        <v>Other</v>
      </c>
      <c r="D1038" s="39">
        <v>2400</v>
      </c>
      <c r="E1038" s="41"/>
      <c r="F1038" s="41"/>
    </row>
    <row r="1039" spans="1:6">
      <c r="A1039" s="16" t="s">
        <v>1041</v>
      </c>
      <c r="B1039" s="38" t="s">
        <v>1035</v>
      </c>
      <c r="C1039" s="133" t="str">
        <f>IF(OR(ISNUMBER(SEARCH('[1]Lookup for use classification'!$B$1,B1039)),ISNUMBER(SEARCH('[1]Lookup for use classification'!$C$1,B1039)),ISNUMBER(SEARCH('[1]Lookup for use classification'!$D$1,B1039)),ISNUMBER(SEARCH('[1]Lookup for use classification'!$E$1,B1039))),'[1]Lookup for use classification'!$A$1,IF(ISNUMBER(SEARCH('[1]Lookup for use classification'!$B$2,B1039)),'[1]Lookup for use classification'!$A$2,IF(ISNUMBER(SEARCH('[1]Lookup for use classification'!$B$3,B1039)),'[1]Lookup for use classification'!$A$3,IF(OR(ISNUMBER(SEARCH('[1]Lookup for use classification'!$B$4,B1039)),ISNUMBER(SEARCH('[1]Lookup for use classification'!$C$4,B1039)),ISNUMBER(SEARCH('[1]Lookup for use classification'!$D$4,B1039)),ISNUMBER(SEARCH('[1]Lookup for use classification'!$E$4,B1039))),'[1]Lookup for use classification'!$A$4,IF(OR(ISNUMBER(SEARCH('[1]Lookup for use classification'!$B$5,B1039)),ISNUMBER(SEARCH('[1]Lookup for use classification'!$C$5,B1039)),ISNUMBER(SEARCH('[1]Lookup for use classification'!$D$5,B1039))),'[1]Lookup for use classification'!$A$5,IF(OR(ISNUMBER(SEARCH('[1]Lookup for use classification'!$B$7,B1039)),ISNUMBER(SEARCH('[1]Lookup for use classification'!$C$7,B1039)),ISNUMBER(SEARCH('[1]Lookup for use classification'!$D$7,B1039))),'[1]Lookup for use classification'!$A$7,IF(OR(ISNUMBER(SEARCH('[1]Lookup for use classification'!$B$9,B1039)),ISNUMBER(SEARCH('[1]Lookup for use classification'!$C$9,B1039)),ISNUMBER(SEARCH('[1]Lookup for use classification'!$D$9,B1039)),ISNUMBER(SEARCH('[1]Lookup for use classification'!$E$9,B1039)),ISNUMBER(SEARCH('[1]Lookup for use classification'!$F$9,B1039)),ISNUMBER(SEARCH('[1]Lookup for use classification'!$G$9,B1039)),ISNUMBER(SEARCH('[1]Lookup for use classification'!$H$9,B1039)),ISNUMBER(SEARCH('[1]Lookup for use classification'!$I$9,B1039)),ISNUMBER(SEARCH('[1]Lookup for use classification'!$J$9,B1039)),ISNUMBER(SEARCH('[1]Lookup for use classification'!$K$9,B1039))),'[1]Lookup for use classification'!$A$9,IF(OR(ISNUMBER(SEARCH('[1]Lookup for use classification'!$B$10,B1039)),ISNUMBER(SEARCH('[1]Lookup for use classification'!$C$10,B1039)),ISNUMBER(SEARCH('[1]Lookup for use classification'!$D$10,B1039)),ISNUMBER(SEARCH('[1]Lookup for use classification'!$E$10,B1039)),ISNUMBER(SEARCH('[1]Lookup for use classification'!$F$10,B1039)),ISNUMBER(SEARCH('[1]Lookup for use classification'!$G$10,B1039))),'[1]Lookup for use classification'!$A$10,IF(OR(ISNUMBER(SEARCH('[1]Lookup for use classification'!$B$11,B1039)),ISNUMBER(SEARCH('[1]Lookup for use classification'!$C$11,B1039))),'[1]Lookup for use classification'!$A$11,IF(OR(ISNUMBER(SEARCH('[1]Lookup for use classification'!$B$12,B1039)),ISNUMBER(SEARCH('[1]Lookup for use classification'!$C$12,B1039))),'[1]Lookup for use classification'!$A$12,IF(OR(ISNUMBER(SEARCH('[1]Lookup for use classification'!$B$13,B1039)),ISNUMBER(SEARCH('[1]Lookup for use classification'!$C$13,B1039)),ISNUMBER(SEARCH('[1]Lookup for use classification'!$D$13,B1039)),,ISNUMBER(SEARCH('[1]Lookup for use classification'!$C$13,B1039)),ISNUMBER(SEARCH('[1]Lookup for use classification'!$E$13,B1039))),'[1]Lookup for use classification'!$A$13,IF(OR(ISNUMBER(SEARCH('[1]Lookup for use classification'!$B$14,B1039)),ISNUMBER(SEARCH('[1]Lookup for use classification'!$C$14,B1039))),'[1]Lookup for use classification'!$A$14,"Other"))))))))))))</f>
        <v>Other</v>
      </c>
      <c r="D1039" s="39">
        <v>4800</v>
      </c>
      <c r="E1039" s="41"/>
      <c r="F1039" s="41"/>
    </row>
    <row r="1040" spans="1:6">
      <c r="A1040" s="16" t="s">
        <v>1041</v>
      </c>
      <c r="B1040" s="38" t="s">
        <v>1036</v>
      </c>
      <c r="C1040" s="133" t="str">
        <f>IF(OR(ISNUMBER(SEARCH('[1]Lookup for use classification'!$B$1,B1040)),ISNUMBER(SEARCH('[1]Lookup for use classification'!$C$1,B1040)),ISNUMBER(SEARCH('[1]Lookup for use classification'!$D$1,B1040)),ISNUMBER(SEARCH('[1]Lookup for use classification'!$E$1,B1040))),'[1]Lookup for use classification'!$A$1,IF(ISNUMBER(SEARCH('[1]Lookup for use classification'!$B$2,B1040)),'[1]Lookup for use classification'!$A$2,IF(ISNUMBER(SEARCH('[1]Lookup for use classification'!$B$3,B1040)),'[1]Lookup for use classification'!$A$3,IF(OR(ISNUMBER(SEARCH('[1]Lookup for use classification'!$B$4,B1040)),ISNUMBER(SEARCH('[1]Lookup for use classification'!$C$4,B1040)),ISNUMBER(SEARCH('[1]Lookup for use classification'!$D$4,B1040)),ISNUMBER(SEARCH('[1]Lookup for use classification'!$E$4,B1040))),'[1]Lookup for use classification'!$A$4,IF(OR(ISNUMBER(SEARCH('[1]Lookup for use classification'!$B$5,B1040)),ISNUMBER(SEARCH('[1]Lookup for use classification'!$C$5,B1040)),ISNUMBER(SEARCH('[1]Lookup for use classification'!$D$5,B1040))),'[1]Lookup for use classification'!$A$5,IF(OR(ISNUMBER(SEARCH('[1]Lookup for use classification'!$B$7,B1040)),ISNUMBER(SEARCH('[1]Lookup for use classification'!$C$7,B1040)),ISNUMBER(SEARCH('[1]Lookup for use classification'!$D$7,B1040))),'[1]Lookup for use classification'!$A$7,IF(OR(ISNUMBER(SEARCH('[1]Lookup for use classification'!$B$9,B1040)),ISNUMBER(SEARCH('[1]Lookup for use classification'!$C$9,B1040)),ISNUMBER(SEARCH('[1]Lookup for use classification'!$D$9,B1040)),ISNUMBER(SEARCH('[1]Lookup for use classification'!$E$9,B1040)),ISNUMBER(SEARCH('[1]Lookup for use classification'!$F$9,B1040)),ISNUMBER(SEARCH('[1]Lookup for use classification'!$G$9,B1040)),ISNUMBER(SEARCH('[1]Lookup for use classification'!$H$9,B1040)),ISNUMBER(SEARCH('[1]Lookup for use classification'!$I$9,B1040)),ISNUMBER(SEARCH('[1]Lookup for use classification'!$J$9,B1040)),ISNUMBER(SEARCH('[1]Lookup for use classification'!$K$9,B1040))),'[1]Lookup for use classification'!$A$9,IF(OR(ISNUMBER(SEARCH('[1]Lookup for use classification'!$B$10,B1040)),ISNUMBER(SEARCH('[1]Lookup for use classification'!$C$10,B1040)),ISNUMBER(SEARCH('[1]Lookup for use classification'!$D$10,B1040)),ISNUMBER(SEARCH('[1]Lookup for use classification'!$E$10,B1040)),ISNUMBER(SEARCH('[1]Lookup for use classification'!$F$10,B1040)),ISNUMBER(SEARCH('[1]Lookup for use classification'!$G$10,B1040))),'[1]Lookup for use classification'!$A$10,IF(OR(ISNUMBER(SEARCH('[1]Lookup for use classification'!$B$11,B1040)),ISNUMBER(SEARCH('[1]Lookup for use classification'!$C$11,B1040))),'[1]Lookup for use classification'!$A$11,IF(OR(ISNUMBER(SEARCH('[1]Lookup for use classification'!$B$12,B1040)),ISNUMBER(SEARCH('[1]Lookup for use classification'!$C$12,B1040))),'[1]Lookup for use classification'!$A$12,IF(OR(ISNUMBER(SEARCH('[1]Lookup for use classification'!$B$13,B1040)),ISNUMBER(SEARCH('[1]Lookup for use classification'!$C$13,B1040)),ISNUMBER(SEARCH('[1]Lookup for use classification'!$D$13,B1040)),,ISNUMBER(SEARCH('[1]Lookup for use classification'!$C$13,B1040)),ISNUMBER(SEARCH('[1]Lookup for use classification'!$E$13,B1040))),'[1]Lookup for use classification'!$A$13,IF(OR(ISNUMBER(SEARCH('[1]Lookup for use classification'!$B$14,B1040)),ISNUMBER(SEARCH('[1]Lookup for use classification'!$C$14,B1040))),'[1]Lookup for use classification'!$A$14,"Other"))))))))))))</f>
        <v>Education - K - 12</v>
      </c>
      <c r="D1040" s="39">
        <v>15248</v>
      </c>
      <c r="E1040" s="41" t="s">
        <v>798</v>
      </c>
      <c r="F1040" s="41"/>
    </row>
    <row r="1041" spans="1:6">
      <c r="A1041" s="16" t="s">
        <v>1041</v>
      </c>
      <c r="B1041" s="42" t="s">
        <v>37</v>
      </c>
      <c r="C1041" s="133" t="str">
        <f>IF(OR(ISNUMBER(SEARCH('[1]Lookup for use classification'!$B$1,B1041)),ISNUMBER(SEARCH('[1]Lookup for use classification'!$C$1,B1041)),ISNUMBER(SEARCH('[1]Lookup for use classification'!$D$1,B1041)),ISNUMBER(SEARCH('[1]Lookup for use classification'!$E$1,B1041))),'[1]Lookup for use classification'!$A$1,IF(ISNUMBER(SEARCH('[1]Lookup for use classification'!$B$2,B1041)),'[1]Lookup for use classification'!$A$2,IF(ISNUMBER(SEARCH('[1]Lookup for use classification'!$B$3,B1041)),'[1]Lookup for use classification'!$A$3,IF(OR(ISNUMBER(SEARCH('[1]Lookup for use classification'!$B$4,B1041)),ISNUMBER(SEARCH('[1]Lookup for use classification'!$C$4,B1041)),ISNUMBER(SEARCH('[1]Lookup for use classification'!$D$4,B1041)),ISNUMBER(SEARCH('[1]Lookup for use classification'!$E$4,B1041))),'[1]Lookup for use classification'!$A$4,IF(OR(ISNUMBER(SEARCH('[1]Lookup for use classification'!$B$5,B1041)),ISNUMBER(SEARCH('[1]Lookup for use classification'!$C$5,B1041)),ISNUMBER(SEARCH('[1]Lookup for use classification'!$D$5,B1041))),'[1]Lookup for use classification'!$A$5,IF(OR(ISNUMBER(SEARCH('[1]Lookup for use classification'!$B$7,B1041)),ISNUMBER(SEARCH('[1]Lookup for use classification'!$C$7,B1041)),ISNUMBER(SEARCH('[1]Lookup for use classification'!$D$7,B1041))),'[1]Lookup for use classification'!$A$7,IF(OR(ISNUMBER(SEARCH('[1]Lookup for use classification'!$B$9,B1041)),ISNUMBER(SEARCH('[1]Lookup for use classification'!$C$9,B1041)),ISNUMBER(SEARCH('[1]Lookup for use classification'!$D$9,B1041)),ISNUMBER(SEARCH('[1]Lookup for use classification'!$E$9,B1041)),ISNUMBER(SEARCH('[1]Lookup for use classification'!$F$9,B1041)),ISNUMBER(SEARCH('[1]Lookup for use classification'!$G$9,B1041)),ISNUMBER(SEARCH('[1]Lookup for use classification'!$H$9,B1041)),ISNUMBER(SEARCH('[1]Lookup for use classification'!$I$9,B1041)),ISNUMBER(SEARCH('[1]Lookup for use classification'!$J$9,B1041)),ISNUMBER(SEARCH('[1]Lookup for use classification'!$K$9,B1041))),'[1]Lookup for use classification'!$A$9,IF(OR(ISNUMBER(SEARCH('[1]Lookup for use classification'!$B$10,B1041)),ISNUMBER(SEARCH('[1]Lookup for use classification'!$C$10,B1041)),ISNUMBER(SEARCH('[1]Lookup for use classification'!$D$10,B1041)),ISNUMBER(SEARCH('[1]Lookup for use classification'!$E$10,B1041)),ISNUMBER(SEARCH('[1]Lookup for use classification'!$F$10,B1041)),ISNUMBER(SEARCH('[1]Lookup for use classification'!$G$10,B1041))),'[1]Lookup for use classification'!$A$10,IF(OR(ISNUMBER(SEARCH('[1]Lookup for use classification'!$B$11,B1041)),ISNUMBER(SEARCH('[1]Lookup for use classification'!$C$11,B1041))),'[1]Lookup for use classification'!$A$11,IF(OR(ISNUMBER(SEARCH('[1]Lookup for use classification'!$B$12,B1041)),ISNUMBER(SEARCH('[1]Lookup for use classification'!$C$12,B1041))),'[1]Lookup for use classification'!$A$12,IF(OR(ISNUMBER(SEARCH('[1]Lookup for use classification'!$B$13,B1041)),ISNUMBER(SEARCH('[1]Lookup for use classification'!$C$13,B1041)),ISNUMBER(SEARCH('[1]Lookup for use classification'!$D$13,B1041)),,ISNUMBER(SEARCH('[1]Lookup for use classification'!$C$13,B1041)),ISNUMBER(SEARCH('[1]Lookup for use classification'!$E$13,B1041))),'[1]Lookup for use classification'!$A$13,IF(OR(ISNUMBER(SEARCH('[1]Lookup for use classification'!$B$14,B1041)),ISNUMBER(SEARCH('[1]Lookup for use classification'!$C$14,B1041))),'[1]Lookup for use classification'!$A$14,"Other"))))))))))))</f>
        <v>Office</v>
      </c>
      <c r="D1041" s="43"/>
      <c r="E1041" s="40"/>
      <c r="F1041" s="40"/>
    </row>
    <row r="1042" spans="1:6">
      <c r="A1042" s="16" t="s">
        <v>1041</v>
      </c>
      <c r="B1042" s="38" t="s">
        <v>309</v>
      </c>
      <c r="C1042" s="133" t="str">
        <f>IF(OR(ISNUMBER(SEARCH('[1]Lookup for use classification'!$B$1,B1042)),ISNUMBER(SEARCH('[1]Lookup for use classification'!$C$1,B1042)),ISNUMBER(SEARCH('[1]Lookup for use classification'!$D$1,B1042)),ISNUMBER(SEARCH('[1]Lookup for use classification'!$E$1,B1042))),'[1]Lookup for use classification'!$A$1,IF(ISNUMBER(SEARCH('[1]Lookup for use classification'!$B$2,B1042)),'[1]Lookup for use classification'!$A$2,IF(ISNUMBER(SEARCH('[1]Lookup for use classification'!$B$3,B1042)),'[1]Lookup for use classification'!$A$3,IF(OR(ISNUMBER(SEARCH('[1]Lookup for use classification'!$B$4,B1042)),ISNUMBER(SEARCH('[1]Lookup for use classification'!$C$4,B1042)),ISNUMBER(SEARCH('[1]Lookup for use classification'!$D$4,B1042)),ISNUMBER(SEARCH('[1]Lookup for use classification'!$E$4,B1042))),'[1]Lookup for use classification'!$A$4,IF(OR(ISNUMBER(SEARCH('[1]Lookup for use classification'!$B$5,B1042)),ISNUMBER(SEARCH('[1]Lookup for use classification'!$C$5,B1042)),ISNUMBER(SEARCH('[1]Lookup for use classification'!$D$5,B1042))),'[1]Lookup for use classification'!$A$5,IF(OR(ISNUMBER(SEARCH('[1]Lookup for use classification'!$B$7,B1042)),ISNUMBER(SEARCH('[1]Lookup for use classification'!$C$7,B1042)),ISNUMBER(SEARCH('[1]Lookup for use classification'!$D$7,B1042))),'[1]Lookup for use classification'!$A$7,IF(OR(ISNUMBER(SEARCH('[1]Lookup for use classification'!$B$9,B1042)),ISNUMBER(SEARCH('[1]Lookup for use classification'!$C$9,B1042)),ISNUMBER(SEARCH('[1]Lookup for use classification'!$D$9,B1042)),ISNUMBER(SEARCH('[1]Lookup for use classification'!$E$9,B1042)),ISNUMBER(SEARCH('[1]Lookup for use classification'!$F$9,B1042)),ISNUMBER(SEARCH('[1]Lookup for use classification'!$G$9,B1042)),ISNUMBER(SEARCH('[1]Lookup for use classification'!$H$9,B1042)),ISNUMBER(SEARCH('[1]Lookup for use classification'!$I$9,B1042)),ISNUMBER(SEARCH('[1]Lookup for use classification'!$J$9,B1042)),ISNUMBER(SEARCH('[1]Lookup for use classification'!$K$9,B1042))),'[1]Lookup for use classification'!$A$9,IF(OR(ISNUMBER(SEARCH('[1]Lookup for use classification'!$B$10,B1042)),ISNUMBER(SEARCH('[1]Lookup for use classification'!$C$10,B1042)),ISNUMBER(SEARCH('[1]Lookup for use classification'!$D$10,B1042)),ISNUMBER(SEARCH('[1]Lookup for use classification'!$E$10,B1042)),ISNUMBER(SEARCH('[1]Lookup for use classification'!$F$10,B1042)),ISNUMBER(SEARCH('[1]Lookup for use classification'!$G$10,B1042))),'[1]Lookup for use classification'!$A$10,IF(OR(ISNUMBER(SEARCH('[1]Lookup for use classification'!$B$11,B1042)),ISNUMBER(SEARCH('[1]Lookup for use classification'!$C$11,B1042))),'[1]Lookup for use classification'!$A$11,IF(OR(ISNUMBER(SEARCH('[1]Lookup for use classification'!$B$12,B1042)),ISNUMBER(SEARCH('[1]Lookup for use classification'!$C$12,B1042))),'[1]Lookup for use classification'!$A$12,IF(OR(ISNUMBER(SEARCH('[1]Lookup for use classification'!$B$13,B1042)),ISNUMBER(SEARCH('[1]Lookup for use classification'!$C$13,B1042)),ISNUMBER(SEARCH('[1]Lookup for use classification'!$D$13,B1042)),,ISNUMBER(SEARCH('[1]Lookup for use classification'!$C$13,B1042)),ISNUMBER(SEARCH('[1]Lookup for use classification'!$E$13,B1042))),'[1]Lookup for use classification'!$A$13,IF(OR(ISNUMBER(SEARCH('[1]Lookup for use classification'!$B$14,B1042)),ISNUMBER(SEARCH('[1]Lookup for use classification'!$C$14,B1042))),'[1]Lookup for use classification'!$A$14,"Other"))))))))))))</f>
        <v>Other</v>
      </c>
      <c r="D1042" s="39">
        <v>384</v>
      </c>
      <c r="E1042" s="41"/>
      <c r="F1042" s="41"/>
    </row>
    <row r="1043" spans="1:6">
      <c r="A1043" s="16" t="s">
        <v>1041</v>
      </c>
      <c r="B1043" s="38" t="s">
        <v>1037</v>
      </c>
      <c r="C1043" s="133" t="str">
        <f>IF(OR(ISNUMBER(SEARCH('[1]Lookup for use classification'!$B$1,B1043)),ISNUMBER(SEARCH('[1]Lookup for use classification'!$C$1,B1043)),ISNUMBER(SEARCH('[1]Lookup for use classification'!$D$1,B1043)),ISNUMBER(SEARCH('[1]Lookup for use classification'!$E$1,B1043))),'[1]Lookup for use classification'!$A$1,IF(ISNUMBER(SEARCH('[1]Lookup for use classification'!$B$2,B1043)),'[1]Lookup for use classification'!$A$2,IF(ISNUMBER(SEARCH('[1]Lookup for use classification'!$B$3,B1043)),'[1]Lookup for use classification'!$A$3,IF(OR(ISNUMBER(SEARCH('[1]Lookup for use classification'!$B$4,B1043)),ISNUMBER(SEARCH('[1]Lookup for use classification'!$C$4,B1043)),ISNUMBER(SEARCH('[1]Lookup for use classification'!$D$4,B1043)),ISNUMBER(SEARCH('[1]Lookup for use classification'!$E$4,B1043))),'[1]Lookup for use classification'!$A$4,IF(OR(ISNUMBER(SEARCH('[1]Lookup for use classification'!$B$5,B1043)),ISNUMBER(SEARCH('[1]Lookup for use classification'!$C$5,B1043)),ISNUMBER(SEARCH('[1]Lookup for use classification'!$D$5,B1043))),'[1]Lookup for use classification'!$A$5,IF(OR(ISNUMBER(SEARCH('[1]Lookup for use classification'!$B$7,B1043)),ISNUMBER(SEARCH('[1]Lookup for use classification'!$C$7,B1043)),ISNUMBER(SEARCH('[1]Lookup for use classification'!$D$7,B1043))),'[1]Lookup for use classification'!$A$7,IF(OR(ISNUMBER(SEARCH('[1]Lookup for use classification'!$B$9,B1043)),ISNUMBER(SEARCH('[1]Lookup for use classification'!$C$9,B1043)),ISNUMBER(SEARCH('[1]Lookup for use classification'!$D$9,B1043)),ISNUMBER(SEARCH('[1]Lookup for use classification'!$E$9,B1043)),ISNUMBER(SEARCH('[1]Lookup for use classification'!$F$9,B1043)),ISNUMBER(SEARCH('[1]Lookup for use classification'!$G$9,B1043)),ISNUMBER(SEARCH('[1]Lookup for use classification'!$H$9,B1043)),ISNUMBER(SEARCH('[1]Lookup for use classification'!$I$9,B1043)),ISNUMBER(SEARCH('[1]Lookup for use classification'!$J$9,B1043)),ISNUMBER(SEARCH('[1]Lookup for use classification'!$K$9,B1043))),'[1]Lookup for use classification'!$A$9,IF(OR(ISNUMBER(SEARCH('[1]Lookup for use classification'!$B$10,B1043)),ISNUMBER(SEARCH('[1]Lookup for use classification'!$C$10,B1043)),ISNUMBER(SEARCH('[1]Lookup for use classification'!$D$10,B1043)),ISNUMBER(SEARCH('[1]Lookup for use classification'!$E$10,B1043)),ISNUMBER(SEARCH('[1]Lookup for use classification'!$F$10,B1043)),ISNUMBER(SEARCH('[1]Lookup for use classification'!$G$10,B1043))),'[1]Lookup for use classification'!$A$10,IF(OR(ISNUMBER(SEARCH('[1]Lookup for use classification'!$B$11,B1043)),ISNUMBER(SEARCH('[1]Lookup for use classification'!$C$11,B1043))),'[1]Lookup for use classification'!$A$11,IF(OR(ISNUMBER(SEARCH('[1]Lookup for use classification'!$B$12,B1043)),ISNUMBER(SEARCH('[1]Lookup for use classification'!$C$12,B1043))),'[1]Lookup for use classification'!$A$12,IF(OR(ISNUMBER(SEARCH('[1]Lookup for use classification'!$B$13,B1043)),ISNUMBER(SEARCH('[1]Lookup for use classification'!$C$13,B1043)),ISNUMBER(SEARCH('[1]Lookup for use classification'!$D$13,B1043)),,ISNUMBER(SEARCH('[1]Lookup for use classification'!$C$13,B1043)),ISNUMBER(SEARCH('[1]Lookup for use classification'!$E$13,B1043))),'[1]Lookup for use classification'!$A$13,IF(OR(ISNUMBER(SEARCH('[1]Lookup for use classification'!$B$14,B1043)),ISNUMBER(SEARCH('[1]Lookup for use classification'!$C$14,B1043))),'[1]Lookup for use classification'!$A$14,"Other"))))))))))))</f>
        <v>Other</v>
      </c>
      <c r="D1043" s="39">
        <v>320</v>
      </c>
      <c r="E1043" s="41"/>
      <c r="F1043" s="41"/>
    </row>
    <row r="1044" spans="1:6">
      <c r="A1044" s="16" t="s">
        <v>1041</v>
      </c>
      <c r="B1044" s="38" t="s">
        <v>410</v>
      </c>
      <c r="C1044" s="133" t="str">
        <f>IF(OR(ISNUMBER(SEARCH('[1]Lookup for use classification'!$B$1,B1044)),ISNUMBER(SEARCH('[1]Lookup for use classification'!$C$1,B1044)),ISNUMBER(SEARCH('[1]Lookup for use classification'!$D$1,B1044)),ISNUMBER(SEARCH('[1]Lookup for use classification'!$E$1,B1044))),'[1]Lookup for use classification'!$A$1,IF(ISNUMBER(SEARCH('[1]Lookup for use classification'!$B$2,B1044)),'[1]Lookup for use classification'!$A$2,IF(ISNUMBER(SEARCH('[1]Lookup for use classification'!$B$3,B1044)),'[1]Lookup for use classification'!$A$3,IF(OR(ISNUMBER(SEARCH('[1]Lookup for use classification'!$B$4,B1044)),ISNUMBER(SEARCH('[1]Lookup for use classification'!$C$4,B1044)),ISNUMBER(SEARCH('[1]Lookup for use classification'!$D$4,B1044)),ISNUMBER(SEARCH('[1]Lookup for use classification'!$E$4,B1044))),'[1]Lookup for use classification'!$A$4,IF(OR(ISNUMBER(SEARCH('[1]Lookup for use classification'!$B$5,B1044)),ISNUMBER(SEARCH('[1]Lookup for use classification'!$C$5,B1044)),ISNUMBER(SEARCH('[1]Lookup for use classification'!$D$5,B1044))),'[1]Lookup for use classification'!$A$5,IF(OR(ISNUMBER(SEARCH('[1]Lookup for use classification'!$B$7,B1044)),ISNUMBER(SEARCH('[1]Lookup for use classification'!$C$7,B1044)),ISNUMBER(SEARCH('[1]Lookup for use classification'!$D$7,B1044))),'[1]Lookup for use classification'!$A$7,IF(OR(ISNUMBER(SEARCH('[1]Lookup for use classification'!$B$9,B1044)),ISNUMBER(SEARCH('[1]Lookup for use classification'!$C$9,B1044)),ISNUMBER(SEARCH('[1]Lookup for use classification'!$D$9,B1044)),ISNUMBER(SEARCH('[1]Lookup for use classification'!$E$9,B1044)),ISNUMBER(SEARCH('[1]Lookup for use classification'!$F$9,B1044)),ISNUMBER(SEARCH('[1]Lookup for use classification'!$G$9,B1044)),ISNUMBER(SEARCH('[1]Lookup for use classification'!$H$9,B1044)),ISNUMBER(SEARCH('[1]Lookup for use classification'!$I$9,B1044)),ISNUMBER(SEARCH('[1]Lookup for use classification'!$J$9,B1044)),ISNUMBER(SEARCH('[1]Lookup for use classification'!$K$9,B1044))),'[1]Lookup for use classification'!$A$9,IF(OR(ISNUMBER(SEARCH('[1]Lookup for use classification'!$B$10,B1044)),ISNUMBER(SEARCH('[1]Lookup for use classification'!$C$10,B1044)),ISNUMBER(SEARCH('[1]Lookup for use classification'!$D$10,B1044)),ISNUMBER(SEARCH('[1]Lookup for use classification'!$E$10,B1044)),ISNUMBER(SEARCH('[1]Lookup for use classification'!$F$10,B1044)),ISNUMBER(SEARCH('[1]Lookup for use classification'!$G$10,B1044))),'[1]Lookup for use classification'!$A$10,IF(OR(ISNUMBER(SEARCH('[1]Lookup for use classification'!$B$11,B1044)),ISNUMBER(SEARCH('[1]Lookup for use classification'!$C$11,B1044))),'[1]Lookup for use classification'!$A$11,IF(OR(ISNUMBER(SEARCH('[1]Lookup for use classification'!$B$12,B1044)),ISNUMBER(SEARCH('[1]Lookup for use classification'!$C$12,B1044))),'[1]Lookup for use classification'!$A$12,IF(OR(ISNUMBER(SEARCH('[1]Lookup for use classification'!$B$13,B1044)),ISNUMBER(SEARCH('[1]Lookup for use classification'!$C$13,B1044)),ISNUMBER(SEARCH('[1]Lookup for use classification'!$D$13,B1044)),,ISNUMBER(SEARCH('[1]Lookup for use classification'!$C$13,B1044)),ISNUMBER(SEARCH('[1]Lookup for use classification'!$E$13,B1044))),'[1]Lookup for use classification'!$A$13,IF(OR(ISNUMBER(SEARCH('[1]Lookup for use classification'!$B$14,B1044)),ISNUMBER(SEARCH('[1]Lookup for use classification'!$C$14,B1044))),'[1]Lookup for use classification'!$A$14,"Other"))))))))))))</f>
        <v>Other</v>
      </c>
      <c r="D1044" s="39">
        <v>1200</v>
      </c>
      <c r="E1044" s="41"/>
      <c r="F1044" s="41"/>
    </row>
    <row r="1045" spans="1:6">
      <c r="A1045" s="16" t="s">
        <v>1041</v>
      </c>
      <c r="B1045" s="38" t="s">
        <v>252</v>
      </c>
      <c r="C1045" s="133" t="str">
        <f>IF(OR(ISNUMBER(SEARCH('[1]Lookup for use classification'!$B$1,B1045)),ISNUMBER(SEARCH('[1]Lookup for use classification'!$C$1,B1045)),ISNUMBER(SEARCH('[1]Lookup for use classification'!$D$1,B1045)),ISNUMBER(SEARCH('[1]Lookup for use classification'!$E$1,B1045))),'[1]Lookup for use classification'!$A$1,IF(ISNUMBER(SEARCH('[1]Lookup for use classification'!$B$2,B1045)),'[1]Lookup for use classification'!$A$2,IF(ISNUMBER(SEARCH('[1]Lookup for use classification'!$B$3,B1045)),'[1]Lookup for use classification'!$A$3,IF(OR(ISNUMBER(SEARCH('[1]Lookup for use classification'!$B$4,B1045)),ISNUMBER(SEARCH('[1]Lookup for use classification'!$C$4,B1045)),ISNUMBER(SEARCH('[1]Lookup for use classification'!$D$4,B1045)),ISNUMBER(SEARCH('[1]Lookup for use classification'!$E$4,B1045))),'[1]Lookup for use classification'!$A$4,IF(OR(ISNUMBER(SEARCH('[1]Lookup for use classification'!$B$5,B1045)),ISNUMBER(SEARCH('[1]Lookup for use classification'!$C$5,B1045)),ISNUMBER(SEARCH('[1]Lookup for use classification'!$D$5,B1045))),'[1]Lookup for use classification'!$A$5,IF(OR(ISNUMBER(SEARCH('[1]Lookup for use classification'!$B$7,B1045)),ISNUMBER(SEARCH('[1]Lookup for use classification'!$C$7,B1045)),ISNUMBER(SEARCH('[1]Lookup for use classification'!$D$7,B1045))),'[1]Lookup for use classification'!$A$7,IF(OR(ISNUMBER(SEARCH('[1]Lookup for use classification'!$B$9,B1045)),ISNUMBER(SEARCH('[1]Lookup for use classification'!$C$9,B1045)),ISNUMBER(SEARCH('[1]Lookup for use classification'!$D$9,B1045)),ISNUMBER(SEARCH('[1]Lookup for use classification'!$E$9,B1045)),ISNUMBER(SEARCH('[1]Lookup for use classification'!$F$9,B1045)),ISNUMBER(SEARCH('[1]Lookup for use classification'!$G$9,B1045)),ISNUMBER(SEARCH('[1]Lookup for use classification'!$H$9,B1045)),ISNUMBER(SEARCH('[1]Lookup for use classification'!$I$9,B1045)),ISNUMBER(SEARCH('[1]Lookup for use classification'!$J$9,B1045)),ISNUMBER(SEARCH('[1]Lookup for use classification'!$K$9,B1045))),'[1]Lookup for use classification'!$A$9,IF(OR(ISNUMBER(SEARCH('[1]Lookup for use classification'!$B$10,B1045)),ISNUMBER(SEARCH('[1]Lookup for use classification'!$C$10,B1045)),ISNUMBER(SEARCH('[1]Lookup for use classification'!$D$10,B1045)),ISNUMBER(SEARCH('[1]Lookup for use classification'!$E$10,B1045)),ISNUMBER(SEARCH('[1]Lookup for use classification'!$F$10,B1045)),ISNUMBER(SEARCH('[1]Lookup for use classification'!$G$10,B1045))),'[1]Lookup for use classification'!$A$10,IF(OR(ISNUMBER(SEARCH('[1]Lookup for use classification'!$B$11,B1045)),ISNUMBER(SEARCH('[1]Lookup for use classification'!$C$11,B1045))),'[1]Lookup for use classification'!$A$11,IF(OR(ISNUMBER(SEARCH('[1]Lookup for use classification'!$B$12,B1045)),ISNUMBER(SEARCH('[1]Lookup for use classification'!$C$12,B1045))),'[1]Lookup for use classification'!$A$12,IF(OR(ISNUMBER(SEARCH('[1]Lookup for use classification'!$B$13,B1045)),ISNUMBER(SEARCH('[1]Lookup for use classification'!$C$13,B1045)),ISNUMBER(SEARCH('[1]Lookup for use classification'!$D$13,B1045)),,ISNUMBER(SEARCH('[1]Lookup for use classification'!$C$13,B1045)),ISNUMBER(SEARCH('[1]Lookup for use classification'!$E$13,B1045))),'[1]Lookup for use classification'!$A$13,IF(OR(ISNUMBER(SEARCH('[1]Lookup for use classification'!$B$14,B1045)),ISNUMBER(SEARCH('[1]Lookup for use classification'!$C$14,B1045))),'[1]Lookup for use classification'!$A$14,"Other"))))))))))))</f>
        <v>Warehousing</v>
      </c>
      <c r="D1045" s="39">
        <v>900</v>
      </c>
      <c r="E1045" s="41"/>
      <c r="F1045" s="41"/>
    </row>
    <row r="1046" spans="1:6">
      <c r="A1046" s="16" t="s">
        <v>1041</v>
      </c>
      <c r="B1046" s="38" t="s">
        <v>153</v>
      </c>
      <c r="C1046" s="133" t="str">
        <f>IF(OR(ISNUMBER(SEARCH('[1]Lookup for use classification'!$B$1,B1046)),ISNUMBER(SEARCH('[1]Lookup for use classification'!$C$1,B1046)),ISNUMBER(SEARCH('[1]Lookup for use classification'!$D$1,B1046)),ISNUMBER(SEARCH('[1]Lookup for use classification'!$E$1,B1046))),'[1]Lookup for use classification'!$A$1,IF(ISNUMBER(SEARCH('[1]Lookup for use classification'!$B$2,B1046)),'[1]Lookup for use classification'!$A$2,IF(ISNUMBER(SEARCH('[1]Lookup for use classification'!$B$3,B1046)),'[1]Lookup for use classification'!$A$3,IF(OR(ISNUMBER(SEARCH('[1]Lookup for use classification'!$B$4,B1046)),ISNUMBER(SEARCH('[1]Lookup for use classification'!$C$4,B1046)),ISNUMBER(SEARCH('[1]Lookup for use classification'!$D$4,B1046)),ISNUMBER(SEARCH('[1]Lookup for use classification'!$E$4,B1046))),'[1]Lookup for use classification'!$A$4,IF(OR(ISNUMBER(SEARCH('[1]Lookup for use classification'!$B$5,B1046)),ISNUMBER(SEARCH('[1]Lookup for use classification'!$C$5,B1046)),ISNUMBER(SEARCH('[1]Lookup for use classification'!$D$5,B1046))),'[1]Lookup for use classification'!$A$5,IF(OR(ISNUMBER(SEARCH('[1]Lookup for use classification'!$B$7,B1046)),ISNUMBER(SEARCH('[1]Lookup for use classification'!$C$7,B1046)),ISNUMBER(SEARCH('[1]Lookup for use classification'!$D$7,B1046))),'[1]Lookup for use classification'!$A$7,IF(OR(ISNUMBER(SEARCH('[1]Lookup for use classification'!$B$9,B1046)),ISNUMBER(SEARCH('[1]Lookup for use classification'!$C$9,B1046)),ISNUMBER(SEARCH('[1]Lookup for use classification'!$D$9,B1046)),ISNUMBER(SEARCH('[1]Lookup for use classification'!$E$9,B1046)),ISNUMBER(SEARCH('[1]Lookup for use classification'!$F$9,B1046)),ISNUMBER(SEARCH('[1]Lookup for use classification'!$G$9,B1046)),ISNUMBER(SEARCH('[1]Lookup for use classification'!$H$9,B1046)),ISNUMBER(SEARCH('[1]Lookup for use classification'!$I$9,B1046)),ISNUMBER(SEARCH('[1]Lookup for use classification'!$J$9,B1046)),ISNUMBER(SEARCH('[1]Lookup for use classification'!$K$9,B1046))),'[1]Lookup for use classification'!$A$9,IF(OR(ISNUMBER(SEARCH('[1]Lookup for use classification'!$B$10,B1046)),ISNUMBER(SEARCH('[1]Lookup for use classification'!$C$10,B1046)),ISNUMBER(SEARCH('[1]Lookup for use classification'!$D$10,B1046)),ISNUMBER(SEARCH('[1]Lookup for use classification'!$E$10,B1046)),ISNUMBER(SEARCH('[1]Lookup for use classification'!$F$10,B1046)),ISNUMBER(SEARCH('[1]Lookup for use classification'!$G$10,B1046))),'[1]Lookup for use classification'!$A$10,IF(OR(ISNUMBER(SEARCH('[1]Lookup for use classification'!$B$11,B1046)),ISNUMBER(SEARCH('[1]Lookup for use classification'!$C$11,B1046))),'[1]Lookup for use classification'!$A$11,IF(OR(ISNUMBER(SEARCH('[1]Lookup for use classification'!$B$12,B1046)),ISNUMBER(SEARCH('[1]Lookup for use classification'!$C$12,B1046))),'[1]Lookup for use classification'!$A$12,IF(OR(ISNUMBER(SEARCH('[1]Lookup for use classification'!$B$13,B1046)),ISNUMBER(SEARCH('[1]Lookup for use classification'!$C$13,B1046)),ISNUMBER(SEARCH('[1]Lookup for use classification'!$D$13,B1046)),,ISNUMBER(SEARCH('[1]Lookup for use classification'!$C$13,B1046)),ISNUMBER(SEARCH('[1]Lookup for use classification'!$E$13,B1046))),'[1]Lookup for use classification'!$A$13,IF(OR(ISNUMBER(SEARCH('[1]Lookup for use classification'!$B$14,B1046)),ISNUMBER(SEARCH('[1]Lookup for use classification'!$C$14,B1046))),'[1]Lookup for use classification'!$A$14,"Other"))))))))))))</f>
        <v>Office</v>
      </c>
      <c r="D1046" s="39">
        <v>4000</v>
      </c>
      <c r="E1046" s="41"/>
      <c r="F1046" s="41"/>
    </row>
    <row r="1047" spans="1:6">
      <c r="A1047" s="16" t="s">
        <v>1041</v>
      </c>
      <c r="B1047" s="38" t="s">
        <v>1038</v>
      </c>
      <c r="C1047" s="133" t="str">
        <f>IF(OR(ISNUMBER(SEARCH('[1]Lookup for use classification'!$B$1,B1047)),ISNUMBER(SEARCH('[1]Lookup for use classification'!$C$1,B1047)),ISNUMBER(SEARCH('[1]Lookup for use classification'!$D$1,B1047)),ISNUMBER(SEARCH('[1]Lookup for use classification'!$E$1,B1047))),'[1]Lookup for use classification'!$A$1,IF(ISNUMBER(SEARCH('[1]Lookup for use classification'!$B$2,B1047)),'[1]Lookup for use classification'!$A$2,IF(ISNUMBER(SEARCH('[1]Lookup for use classification'!$B$3,B1047)),'[1]Lookup for use classification'!$A$3,IF(OR(ISNUMBER(SEARCH('[1]Lookup for use classification'!$B$4,B1047)),ISNUMBER(SEARCH('[1]Lookup for use classification'!$C$4,B1047)),ISNUMBER(SEARCH('[1]Lookup for use classification'!$D$4,B1047)),ISNUMBER(SEARCH('[1]Lookup for use classification'!$E$4,B1047))),'[1]Lookup for use classification'!$A$4,IF(OR(ISNUMBER(SEARCH('[1]Lookup for use classification'!$B$5,B1047)),ISNUMBER(SEARCH('[1]Lookup for use classification'!$C$5,B1047)),ISNUMBER(SEARCH('[1]Lookup for use classification'!$D$5,B1047))),'[1]Lookup for use classification'!$A$5,IF(OR(ISNUMBER(SEARCH('[1]Lookup for use classification'!$B$7,B1047)),ISNUMBER(SEARCH('[1]Lookup for use classification'!$C$7,B1047)),ISNUMBER(SEARCH('[1]Lookup for use classification'!$D$7,B1047))),'[1]Lookup for use classification'!$A$7,IF(OR(ISNUMBER(SEARCH('[1]Lookup for use classification'!$B$9,B1047)),ISNUMBER(SEARCH('[1]Lookup for use classification'!$C$9,B1047)),ISNUMBER(SEARCH('[1]Lookup for use classification'!$D$9,B1047)),ISNUMBER(SEARCH('[1]Lookup for use classification'!$E$9,B1047)),ISNUMBER(SEARCH('[1]Lookup for use classification'!$F$9,B1047)),ISNUMBER(SEARCH('[1]Lookup for use classification'!$G$9,B1047)),ISNUMBER(SEARCH('[1]Lookup for use classification'!$H$9,B1047)),ISNUMBER(SEARCH('[1]Lookup for use classification'!$I$9,B1047)),ISNUMBER(SEARCH('[1]Lookup for use classification'!$J$9,B1047)),ISNUMBER(SEARCH('[1]Lookup for use classification'!$K$9,B1047))),'[1]Lookup for use classification'!$A$9,IF(OR(ISNUMBER(SEARCH('[1]Lookup for use classification'!$B$10,B1047)),ISNUMBER(SEARCH('[1]Lookup for use classification'!$C$10,B1047)),ISNUMBER(SEARCH('[1]Lookup for use classification'!$D$10,B1047)),ISNUMBER(SEARCH('[1]Lookup for use classification'!$E$10,B1047)),ISNUMBER(SEARCH('[1]Lookup for use classification'!$F$10,B1047)),ISNUMBER(SEARCH('[1]Lookup for use classification'!$G$10,B1047))),'[1]Lookup for use classification'!$A$10,IF(OR(ISNUMBER(SEARCH('[1]Lookup for use classification'!$B$11,B1047)),ISNUMBER(SEARCH('[1]Lookup for use classification'!$C$11,B1047))),'[1]Lookup for use classification'!$A$11,IF(OR(ISNUMBER(SEARCH('[1]Lookup for use classification'!$B$12,B1047)),ISNUMBER(SEARCH('[1]Lookup for use classification'!$C$12,B1047))),'[1]Lookup for use classification'!$A$12,IF(OR(ISNUMBER(SEARCH('[1]Lookup for use classification'!$B$13,B1047)),ISNUMBER(SEARCH('[1]Lookup for use classification'!$C$13,B1047)),ISNUMBER(SEARCH('[1]Lookup for use classification'!$D$13,B1047)),,ISNUMBER(SEARCH('[1]Lookup for use classification'!$C$13,B1047)),ISNUMBER(SEARCH('[1]Lookup for use classification'!$E$13,B1047))),'[1]Lookup for use classification'!$A$13,IF(OR(ISNUMBER(SEARCH('[1]Lookup for use classification'!$B$14,B1047)),ISNUMBER(SEARCH('[1]Lookup for use classification'!$C$14,B1047))),'[1]Lookup for use classification'!$A$14,"Other"))))))))))))</f>
        <v>Other</v>
      </c>
      <c r="D1047" s="39">
        <v>2400</v>
      </c>
      <c r="E1047" s="41"/>
      <c r="F1047" s="41"/>
    </row>
    <row r="1048" spans="1:6">
      <c r="A1048" s="16" t="s">
        <v>1041</v>
      </c>
      <c r="B1048" s="38" t="s">
        <v>1039</v>
      </c>
      <c r="C1048" s="133" t="str">
        <f>IF(OR(ISNUMBER(SEARCH('[1]Lookup for use classification'!$B$1,B1048)),ISNUMBER(SEARCH('[1]Lookup for use classification'!$C$1,B1048)),ISNUMBER(SEARCH('[1]Lookup for use classification'!$D$1,B1048)),ISNUMBER(SEARCH('[1]Lookup for use classification'!$E$1,B1048))),'[1]Lookup for use classification'!$A$1,IF(ISNUMBER(SEARCH('[1]Lookup for use classification'!$B$2,B1048)),'[1]Lookup for use classification'!$A$2,IF(ISNUMBER(SEARCH('[1]Lookup for use classification'!$B$3,B1048)),'[1]Lookup for use classification'!$A$3,IF(OR(ISNUMBER(SEARCH('[1]Lookup for use classification'!$B$4,B1048)),ISNUMBER(SEARCH('[1]Lookup for use classification'!$C$4,B1048)),ISNUMBER(SEARCH('[1]Lookup for use classification'!$D$4,B1048)),ISNUMBER(SEARCH('[1]Lookup for use classification'!$E$4,B1048))),'[1]Lookup for use classification'!$A$4,IF(OR(ISNUMBER(SEARCH('[1]Lookup for use classification'!$B$5,B1048)),ISNUMBER(SEARCH('[1]Lookup for use classification'!$C$5,B1048)),ISNUMBER(SEARCH('[1]Lookup for use classification'!$D$5,B1048))),'[1]Lookup for use classification'!$A$5,IF(OR(ISNUMBER(SEARCH('[1]Lookup for use classification'!$B$7,B1048)),ISNUMBER(SEARCH('[1]Lookup for use classification'!$C$7,B1048)),ISNUMBER(SEARCH('[1]Lookup for use classification'!$D$7,B1048))),'[1]Lookup for use classification'!$A$7,IF(OR(ISNUMBER(SEARCH('[1]Lookup for use classification'!$B$9,B1048)),ISNUMBER(SEARCH('[1]Lookup for use classification'!$C$9,B1048)),ISNUMBER(SEARCH('[1]Lookup for use classification'!$D$9,B1048)),ISNUMBER(SEARCH('[1]Lookup for use classification'!$E$9,B1048)),ISNUMBER(SEARCH('[1]Lookup for use classification'!$F$9,B1048)),ISNUMBER(SEARCH('[1]Lookup for use classification'!$G$9,B1048)),ISNUMBER(SEARCH('[1]Lookup for use classification'!$H$9,B1048)),ISNUMBER(SEARCH('[1]Lookup for use classification'!$I$9,B1048)),ISNUMBER(SEARCH('[1]Lookup for use classification'!$J$9,B1048)),ISNUMBER(SEARCH('[1]Lookup for use classification'!$K$9,B1048))),'[1]Lookup for use classification'!$A$9,IF(OR(ISNUMBER(SEARCH('[1]Lookup for use classification'!$B$10,B1048)),ISNUMBER(SEARCH('[1]Lookup for use classification'!$C$10,B1048)),ISNUMBER(SEARCH('[1]Lookup for use classification'!$D$10,B1048)),ISNUMBER(SEARCH('[1]Lookup for use classification'!$E$10,B1048)),ISNUMBER(SEARCH('[1]Lookup for use classification'!$F$10,B1048)),ISNUMBER(SEARCH('[1]Lookup for use classification'!$G$10,B1048))),'[1]Lookup for use classification'!$A$10,IF(OR(ISNUMBER(SEARCH('[1]Lookup for use classification'!$B$11,B1048)),ISNUMBER(SEARCH('[1]Lookup for use classification'!$C$11,B1048))),'[1]Lookup for use classification'!$A$11,IF(OR(ISNUMBER(SEARCH('[1]Lookup for use classification'!$B$12,B1048)),ISNUMBER(SEARCH('[1]Lookup for use classification'!$C$12,B1048))),'[1]Lookup for use classification'!$A$12,IF(OR(ISNUMBER(SEARCH('[1]Lookup for use classification'!$B$13,B1048)),ISNUMBER(SEARCH('[1]Lookup for use classification'!$C$13,B1048)),ISNUMBER(SEARCH('[1]Lookup for use classification'!$D$13,B1048)),,ISNUMBER(SEARCH('[1]Lookup for use classification'!$C$13,B1048)),ISNUMBER(SEARCH('[1]Lookup for use classification'!$E$13,B1048))),'[1]Lookup for use classification'!$A$13,IF(OR(ISNUMBER(SEARCH('[1]Lookup for use classification'!$B$14,B1048)),ISNUMBER(SEARCH('[1]Lookup for use classification'!$C$14,B1048))),'[1]Lookup for use classification'!$A$14,"Other"))))))))))))</f>
        <v>Water &amp; Sewer</v>
      </c>
      <c r="D1048" s="39">
        <v>2048</v>
      </c>
      <c r="E1048" s="41"/>
      <c r="F1048" s="41"/>
    </row>
    <row r="1049" spans="1:6">
      <c r="A1049" s="16" t="s">
        <v>1041</v>
      </c>
      <c r="B1049" s="38" t="s">
        <v>1040</v>
      </c>
      <c r="C1049" s="133" t="str">
        <f>IF(OR(ISNUMBER(SEARCH('[1]Lookup for use classification'!$B$1,B1049)),ISNUMBER(SEARCH('[1]Lookup for use classification'!$C$1,B1049)),ISNUMBER(SEARCH('[1]Lookup for use classification'!$D$1,B1049)),ISNUMBER(SEARCH('[1]Lookup for use classification'!$E$1,B1049))),'[1]Lookup for use classification'!$A$1,IF(ISNUMBER(SEARCH('[1]Lookup for use classification'!$B$2,B1049)),'[1]Lookup for use classification'!$A$2,IF(ISNUMBER(SEARCH('[1]Lookup for use classification'!$B$3,B1049)),'[1]Lookup for use classification'!$A$3,IF(OR(ISNUMBER(SEARCH('[1]Lookup for use classification'!$B$4,B1049)),ISNUMBER(SEARCH('[1]Lookup for use classification'!$C$4,B1049)),ISNUMBER(SEARCH('[1]Lookup for use classification'!$D$4,B1049)),ISNUMBER(SEARCH('[1]Lookup for use classification'!$E$4,B1049))),'[1]Lookup for use classification'!$A$4,IF(OR(ISNUMBER(SEARCH('[1]Lookup for use classification'!$B$5,B1049)),ISNUMBER(SEARCH('[1]Lookup for use classification'!$C$5,B1049)),ISNUMBER(SEARCH('[1]Lookup for use classification'!$D$5,B1049))),'[1]Lookup for use classification'!$A$5,IF(OR(ISNUMBER(SEARCH('[1]Lookup for use classification'!$B$7,B1049)),ISNUMBER(SEARCH('[1]Lookup for use classification'!$C$7,B1049)),ISNUMBER(SEARCH('[1]Lookup for use classification'!$D$7,B1049))),'[1]Lookup for use classification'!$A$7,IF(OR(ISNUMBER(SEARCH('[1]Lookup for use classification'!$B$9,B1049)),ISNUMBER(SEARCH('[1]Lookup for use classification'!$C$9,B1049)),ISNUMBER(SEARCH('[1]Lookup for use classification'!$D$9,B1049)),ISNUMBER(SEARCH('[1]Lookup for use classification'!$E$9,B1049)),ISNUMBER(SEARCH('[1]Lookup for use classification'!$F$9,B1049)),ISNUMBER(SEARCH('[1]Lookup for use classification'!$G$9,B1049)),ISNUMBER(SEARCH('[1]Lookup for use classification'!$H$9,B1049)),ISNUMBER(SEARCH('[1]Lookup for use classification'!$I$9,B1049)),ISNUMBER(SEARCH('[1]Lookup for use classification'!$J$9,B1049)),ISNUMBER(SEARCH('[1]Lookup for use classification'!$K$9,B1049))),'[1]Lookup for use classification'!$A$9,IF(OR(ISNUMBER(SEARCH('[1]Lookup for use classification'!$B$10,B1049)),ISNUMBER(SEARCH('[1]Lookup for use classification'!$C$10,B1049)),ISNUMBER(SEARCH('[1]Lookup for use classification'!$D$10,B1049)),ISNUMBER(SEARCH('[1]Lookup for use classification'!$E$10,B1049)),ISNUMBER(SEARCH('[1]Lookup for use classification'!$F$10,B1049)),ISNUMBER(SEARCH('[1]Lookup for use classification'!$G$10,B1049))),'[1]Lookup for use classification'!$A$10,IF(OR(ISNUMBER(SEARCH('[1]Lookup for use classification'!$B$11,B1049)),ISNUMBER(SEARCH('[1]Lookup for use classification'!$C$11,B1049))),'[1]Lookup for use classification'!$A$11,IF(OR(ISNUMBER(SEARCH('[1]Lookup for use classification'!$B$12,B1049)),ISNUMBER(SEARCH('[1]Lookup for use classification'!$C$12,B1049))),'[1]Lookup for use classification'!$A$12,IF(OR(ISNUMBER(SEARCH('[1]Lookup for use classification'!$B$13,B1049)),ISNUMBER(SEARCH('[1]Lookup for use classification'!$C$13,B1049)),ISNUMBER(SEARCH('[1]Lookup for use classification'!$D$13,B1049)),,ISNUMBER(SEARCH('[1]Lookup for use classification'!$C$13,B1049)),ISNUMBER(SEARCH('[1]Lookup for use classification'!$E$13,B1049))),'[1]Lookup for use classification'!$A$13,IF(OR(ISNUMBER(SEARCH('[1]Lookup for use classification'!$B$14,B1049)),ISNUMBER(SEARCH('[1]Lookup for use classification'!$C$14,B1049))),'[1]Lookup for use classification'!$A$14,"Other"))))))))))))</f>
        <v>Public Assembly</v>
      </c>
      <c r="D1049" s="39">
        <v>736</v>
      </c>
      <c r="E1049" s="41"/>
      <c r="F1049" s="41"/>
    </row>
    <row r="1050" spans="1:6">
      <c r="A1050" s="16" t="s">
        <v>627</v>
      </c>
      <c r="B1050" s="94" t="s">
        <v>262</v>
      </c>
      <c r="C1050" s="133" t="str">
        <f>IF(OR(ISNUMBER(SEARCH('[1]Lookup for use classification'!$B$1,B1050)),ISNUMBER(SEARCH('[1]Lookup for use classification'!$C$1,B1050)),ISNUMBER(SEARCH('[1]Lookup for use classification'!$D$1,B1050)),ISNUMBER(SEARCH('[1]Lookup for use classification'!$E$1,B1050))),'[1]Lookup for use classification'!$A$1,IF(ISNUMBER(SEARCH('[1]Lookup for use classification'!$B$2,B1050)),'[1]Lookup for use classification'!$A$2,IF(ISNUMBER(SEARCH('[1]Lookup for use classification'!$B$3,B1050)),'[1]Lookup for use classification'!$A$3,IF(OR(ISNUMBER(SEARCH('[1]Lookup for use classification'!$B$4,B1050)),ISNUMBER(SEARCH('[1]Lookup for use classification'!$C$4,B1050)),ISNUMBER(SEARCH('[1]Lookup for use classification'!$D$4,B1050)),ISNUMBER(SEARCH('[1]Lookup for use classification'!$E$4,B1050))),'[1]Lookup for use classification'!$A$4,IF(OR(ISNUMBER(SEARCH('[1]Lookup for use classification'!$B$5,B1050)),ISNUMBER(SEARCH('[1]Lookup for use classification'!$C$5,B1050)),ISNUMBER(SEARCH('[1]Lookup for use classification'!$D$5,B1050))),'[1]Lookup for use classification'!$A$5,IF(OR(ISNUMBER(SEARCH('[1]Lookup for use classification'!$B$7,B1050)),ISNUMBER(SEARCH('[1]Lookup for use classification'!$C$7,B1050)),ISNUMBER(SEARCH('[1]Lookup for use classification'!$D$7,B1050))),'[1]Lookup for use classification'!$A$7,IF(OR(ISNUMBER(SEARCH('[1]Lookup for use classification'!$B$9,B1050)),ISNUMBER(SEARCH('[1]Lookup for use classification'!$C$9,B1050)),ISNUMBER(SEARCH('[1]Lookup for use classification'!$D$9,B1050)),ISNUMBER(SEARCH('[1]Lookup for use classification'!$E$9,B1050)),ISNUMBER(SEARCH('[1]Lookup for use classification'!$F$9,B1050)),ISNUMBER(SEARCH('[1]Lookup for use classification'!$G$9,B1050)),ISNUMBER(SEARCH('[1]Lookup for use classification'!$H$9,B1050)),ISNUMBER(SEARCH('[1]Lookup for use classification'!$I$9,B1050)),ISNUMBER(SEARCH('[1]Lookup for use classification'!$J$9,B1050)),ISNUMBER(SEARCH('[1]Lookup for use classification'!$K$9,B1050))),'[1]Lookup for use classification'!$A$9,IF(OR(ISNUMBER(SEARCH('[1]Lookup for use classification'!$B$10,B1050)),ISNUMBER(SEARCH('[1]Lookup for use classification'!$C$10,B1050)),ISNUMBER(SEARCH('[1]Lookup for use classification'!$D$10,B1050)),ISNUMBER(SEARCH('[1]Lookup for use classification'!$E$10,B1050)),ISNUMBER(SEARCH('[1]Lookup for use classification'!$F$10,B1050)),ISNUMBER(SEARCH('[1]Lookup for use classification'!$G$10,B1050))),'[1]Lookup for use classification'!$A$10,IF(OR(ISNUMBER(SEARCH('[1]Lookup for use classification'!$B$11,B1050)),ISNUMBER(SEARCH('[1]Lookup for use classification'!$C$11,B1050))),'[1]Lookup for use classification'!$A$11,IF(OR(ISNUMBER(SEARCH('[1]Lookup for use classification'!$B$12,B1050)),ISNUMBER(SEARCH('[1]Lookup for use classification'!$C$12,B1050))),'[1]Lookup for use classification'!$A$12,IF(OR(ISNUMBER(SEARCH('[1]Lookup for use classification'!$B$13,B1050)),ISNUMBER(SEARCH('[1]Lookup for use classification'!$C$13,B1050)),ISNUMBER(SEARCH('[1]Lookup for use classification'!$D$13,B1050)),,ISNUMBER(SEARCH('[1]Lookup for use classification'!$C$13,B1050)),ISNUMBER(SEARCH('[1]Lookup for use classification'!$E$13,B1050))),'[1]Lookup for use classification'!$A$13,IF(OR(ISNUMBER(SEARCH('[1]Lookup for use classification'!$B$14,B1050)),ISNUMBER(SEARCH('[1]Lookup for use classification'!$C$14,B1050))),'[1]Lookup for use classification'!$A$14,"Other"))))))))))))</f>
        <v>Other</v>
      </c>
      <c r="D1050" s="18"/>
      <c r="E1050" s="19"/>
      <c r="F1050" s="19"/>
    </row>
    <row r="1051" spans="1:6">
      <c r="A1051" s="16" t="s">
        <v>627</v>
      </c>
      <c r="B1051" s="17" t="s">
        <v>286</v>
      </c>
      <c r="C1051" s="133" t="str">
        <f>IF(OR(ISNUMBER(SEARCH('[1]Lookup for use classification'!$B$1,B1051)),ISNUMBER(SEARCH('[1]Lookup for use classification'!$C$1,B1051)),ISNUMBER(SEARCH('[1]Lookup for use classification'!$D$1,B1051)),ISNUMBER(SEARCH('[1]Lookup for use classification'!$E$1,B1051))),'[1]Lookup for use classification'!$A$1,IF(ISNUMBER(SEARCH('[1]Lookup for use classification'!$B$2,B1051)),'[1]Lookup for use classification'!$A$2,IF(ISNUMBER(SEARCH('[1]Lookup for use classification'!$B$3,B1051)),'[1]Lookup for use classification'!$A$3,IF(OR(ISNUMBER(SEARCH('[1]Lookup for use classification'!$B$4,B1051)),ISNUMBER(SEARCH('[1]Lookup for use classification'!$C$4,B1051)),ISNUMBER(SEARCH('[1]Lookup for use classification'!$D$4,B1051)),ISNUMBER(SEARCH('[1]Lookup for use classification'!$E$4,B1051))),'[1]Lookup for use classification'!$A$4,IF(OR(ISNUMBER(SEARCH('[1]Lookup for use classification'!$B$5,B1051)),ISNUMBER(SEARCH('[1]Lookup for use classification'!$C$5,B1051)),ISNUMBER(SEARCH('[1]Lookup for use classification'!$D$5,B1051))),'[1]Lookup for use classification'!$A$5,IF(OR(ISNUMBER(SEARCH('[1]Lookup for use classification'!$B$7,B1051)),ISNUMBER(SEARCH('[1]Lookup for use classification'!$C$7,B1051)),ISNUMBER(SEARCH('[1]Lookup for use classification'!$D$7,B1051))),'[1]Lookup for use classification'!$A$7,IF(OR(ISNUMBER(SEARCH('[1]Lookup for use classification'!$B$9,B1051)),ISNUMBER(SEARCH('[1]Lookup for use classification'!$C$9,B1051)),ISNUMBER(SEARCH('[1]Lookup for use classification'!$D$9,B1051)),ISNUMBER(SEARCH('[1]Lookup for use classification'!$E$9,B1051)),ISNUMBER(SEARCH('[1]Lookup for use classification'!$F$9,B1051)),ISNUMBER(SEARCH('[1]Lookup for use classification'!$G$9,B1051)),ISNUMBER(SEARCH('[1]Lookup for use classification'!$H$9,B1051)),ISNUMBER(SEARCH('[1]Lookup for use classification'!$I$9,B1051)),ISNUMBER(SEARCH('[1]Lookup for use classification'!$J$9,B1051)),ISNUMBER(SEARCH('[1]Lookup for use classification'!$K$9,B1051))),'[1]Lookup for use classification'!$A$9,IF(OR(ISNUMBER(SEARCH('[1]Lookup for use classification'!$B$10,B1051)),ISNUMBER(SEARCH('[1]Lookup for use classification'!$C$10,B1051)),ISNUMBER(SEARCH('[1]Lookup for use classification'!$D$10,B1051)),ISNUMBER(SEARCH('[1]Lookup for use classification'!$E$10,B1051)),ISNUMBER(SEARCH('[1]Lookup for use classification'!$F$10,B1051)),ISNUMBER(SEARCH('[1]Lookup for use classification'!$G$10,B1051))),'[1]Lookup for use classification'!$A$10,IF(OR(ISNUMBER(SEARCH('[1]Lookup for use classification'!$B$11,B1051)),ISNUMBER(SEARCH('[1]Lookup for use classification'!$C$11,B1051))),'[1]Lookup for use classification'!$A$11,IF(OR(ISNUMBER(SEARCH('[1]Lookup for use classification'!$B$12,B1051)),ISNUMBER(SEARCH('[1]Lookup for use classification'!$C$12,B1051))),'[1]Lookup for use classification'!$A$12,IF(OR(ISNUMBER(SEARCH('[1]Lookup for use classification'!$B$13,B1051)),ISNUMBER(SEARCH('[1]Lookup for use classification'!$C$13,B1051)),ISNUMBER(SEARCH('[1]Lookup for use classification'!$D$13,B1051)),,ISNUMBER(SEARCH('[1]Lookup for use classification'!$C$13,B1051)),ISNUMBER(SEARCH('[1]Lookup for use classification'!$E$13,B1051))),'[1]Lookup for use classification'!$A$13,IF(OR(ISNUMBER(SEARCH('[1]Lookup for use classification'!$B$14,B1051)),ISNUMBER(SEARCH('[1]Lookup for use classification'!$C$14,B1051))),'[1]Lookup for use classification'!$A$14,"Other"))))))))))))</f>
        <v>Public Assembly</v>
      </c>
      <c r="D1051" s="18"/>
      <c r="E1051" s="19"/>
      <c r="F1051" s="19"/>
    </row>
    <row r="1052" spans="1:6">
      <c r="A1052" s="16" t="s">
        <v>627</v>
      </c>
      <c r="B1052" s="17" t="s">
        <v>628</v>
      </c>
      <c r="C1052" s="133" t="str">
        <f>IF(OR(ISNUMBER(SEARCH('[1]Lookup for use classification'!$B$1,B1052)),ISNUMBER(SEARCH('[1]Lookup for use classification'!$C$1,B1052)),ISNUMBER(SEARCH('[1]Lookup for use classification'!$D$1,B1052)),ISNUMBER(SEARCH('[1]Lookup for use classification'!$E$1,B1052))),'[1]Lookup for use classification'!$A$1,IF(ISNUMBER(SEARCH('[1]Lookup for use classification'!$B$2,B1052)),'[1]Lookup for use classification'!$A$2,IF(ISNUMBER(SEARCH('[1]Lookup for use classification'!$B$3,B1052)),'[1]Lookup for use classification'!$A$3,IF(OR(ISNUMBER(SEARCH('[1]Lookup for use classification'!$B$4,B1052)),ISNUMBER(SEARCH('[1]Lookup for use classification'!$C$4,B1052)),ISNUMBER(SEARCH('[1]Lookup for use classification'!$D$4,B1052)),ISNUMBER(SEARCH('[1]Lookup for use classification'!$E$4,B1052))),'[1]Lookup for use classification'!$A$4,IF(OR(ISNUMBER(SEARCH('[1]Lookup for use classification'!$B$5,B1052)),ISNUMBER(SEARCH('[1]Lookup for use classification'!$C$5,B1052)),ISNUMBER(SEARCH('[1]Lookup for use classification'!$D$5,B1052))),'[1]Lookup for use classification'!$A$5,IF(OR(ISNUMBER(SEARCH('[1]Lookup for use classification'!$B$7,B1052)),ISNUMBER(SEARCH('[1]Lookup for use classification'!$C$7,B1052)),ISNUMBER(SEARCH('[1]Lookup for use classification'!$D$7,B1052))),'[1]Lookup for use classification'!$A$7,IF(OR(ISNUMBER(SEARCH('[1]Lookup for use classification'!$B$9,B1052)),ISNUMBER(SEARCH('[1]Lookup for use classification'!$C$9,B1052)),ISNUMBER(SEARCH('[1]Lookup for use classification'!$D$9,B1052)),ISNUMBER(SEARCH('[1]Lookup for use classification'!$E$9,B1052)),ISNUMBER(SEARCH('[1]Lookup for use classification'!$F$9,B1052)),ISNUMBER(SEARCH('[1]Lookup for use classification'!$G$9,B1052)),ISNUMBER(SEARCH('[1]Lookup for use classification'!$H$9,B1052)),ISNUMBER(SEARCH('[1]Lookup for use classification'!$I$9,B1052)),ISNUMBER(SEARCH('[1]Lookup for use classification'!$J$9,B1052)),ISNUMBER(SEARCH('[1]Lookup for use classification'!$K$9,B1052))),'[1]Lookup for use classification'!$A$9,IF(OR(ISNUMBER(SEARCH('[1]Lookup for use classification'!$B$10,B1052)),ISNUMBER(SEARCH('[1]Lookup for use classification'!$C$10,B1052)),ISNUMBER(SEARCH('[1]Lookup for use classification'!$D$10,B1052)),ISNUMBER(SEARCH('[1]Lookup for use classification'!$E$10,B1052)),ISNUMBER(SEARCH('[1]Lookup for use classification'!$F$10,B1052)),ISNUMBER(SEARCH('[1]Lookup for use classification'!$G$10,B1052))),'[1]Lookup for use classification'!$A$10,IF(OR(ISNUMBER(SEARCH('[1]Lookup for use classification'!$B$11,B1052)),ISNUMBER(SEARCH('[1]Lookup for use classification'!$C$11,B1052))),'[1]Lookup for use classification'!$A$11,IF(OR(ISNUMBER(SEARCH('[1]Lookup for use classification'!$B$12,B1052)),ISNUMBER(SEARCH('[1]Lookup for use classification'!$C$12,B1052))),'[1]Lookup for use classification'!$A$12,IF(OR(ISNUMBER(SEARCH('[1]Lookup for use classification'!$B$13,B1052)),ISNUMBER(SEARCH('[1]Lookup for use classification'!$C$13,B1052)),ISNUMBER(SEARCH('[1]Lookup for use classification'!$D$13,B1052)),,ISNUMBER(SEARCH('[1]Lookup for use classification'!$C$13,B1052)),ISNUMBER(SEARCH('[1]Lookup for use classification'!$E$13,B1052))),'[1]Lookup for use classification'!$A$13,IF(OR(ISNUMBER(SEARCH('[1]Lookup for use classification'!$B$14,B1052)),ISNUMBER(SEARCH('[1]Lookup for use classification'!$C$14,B1052))),'[1]Lookup for use classification'!$A$14,"Other"))))))))))))</f>
        <v>Other</v>
      </c>
      <c r="D1052" s="18"/>
      <c r="E1052" s="19"/>
      <c r="F1052" s="19"/>
    </row>
    <row r="1053" spans="1:6">
      <c r="A1053" s="16" t="s">
        <v>627</v>
      </c>
      <c r="B1053" s="17" t="s">
        <v>529</v>
      </c>
      <c r="C1053" s="133" t="str">
        <f>IF(OR(ISNUMBER(SEARCH('[1]Lookup for use classification'!$B$1,B1053)),ISNUMBER(SEARCH('[1]Lookup for use classification'!$C$1,B1053)),ISNUMBER(SEARCH('[1]Lookup for use classification'!$D$1,B1053)),ISNUMBER(SEARCH('[1]Lookup for use classification'!$E$1,B1053))),'[1]Lookup for use classification'!$A$1,IF(ISNUMBER(SEARCH('[1]Lookup for use classification'!$B$2,B1053)),'[1]Lookup for use classification'!$A$2,IF(ISNUMBER(SEARCH('[1]Lookup for use classification'!$B$3,B1053)),'[1]Lookup for use classification'!$A$3,IF(OR(ISNUMBER(SEARCH('[1]Lookup for use classification'!$B$4,B1053)),ISNUMBER(SEARCH('[1]Lookup for use classification'!$C$4,B1053)),ISNUMBER(SEARCH('[1]Lookup for use classification'!$D$4,B1053)),ISNUMBER(SEARCH('[1]Lookup for use classification'!$E$4,B1053))),'[1]Lookup for use classification'!$A$4,IF(OR(ISNUMBER(SEARCH('[1]Lookup for use classification'!$B$5,B1053)),ISNUMBER(SEARCH('[1]Lookup for use classification'!$C$5,B1053)),ISNUMBER(SEARCH('[1]Lookup for use classification'!$D$5,B1053))),'[1]Lookup for use classification'!$A$5,IF(OR(ISNUMBER(SEARCH('[1]Lookup for use classification'!$B$7,B1053)),ISNUMBER(SEARCH('[1]Lookup for use classification'!$C$7,B1053)),ISNUMBER(SEARCH('[1]Lookup for use classification'!$D$7,B1053))),'[1]Lookup for use classification'!$A$7,IF(OR(ISNUMBER(SEARCH('[1]Lookup for use classification'!$B$9,B1053)),ISNUMBER(SEARCH('[1]Lookup for use classification'!$C$9,B1053)),ISNUMBER(SEARCH('[1]Lookup for use classification'!$D$9,B1053)),ISNUMBER(SEARCH('[1]Lookup for use classification'!$E$9,B1053)),ISNUMBER(SEARCH('[1]Lookup for use classification'!$F$9,B1053)),ISNUMBER(SEARCH('[1]Lookup for use classification'!$G$9,B1053)),ISNUMBER(SEARCH('[1]Lookup for use classification'!$H$9,B1053)),ISNUMBER(SEARCH('[1]Lookup for use classification'!$I$9,B1053)),ISNUMBER(SEARCH('[1]Lookup for use classification'!$J$9,B1053)),ISNUMBER(SEARCH('[1]Lookup for use classification'!$K$9,B1053))),'[1]Lookup for use classification'!$A$9,IF(OR(ISNUMBER(SEARCH('[1]Lookup for use classification'!$B$10,B1053)),ISNUMBER(SEARCH('[1]Lookup for use classification'!$C$10,B1053)),ISNUMBER(SEARCH('[1]Lookup for use classification'!$D$10,B1053)),ISNUMBER(SEARCH('[1]Lookup for use classification'!$E$10,B1053)),ISNUMBER(SEARCH('[1]Lookup for use classification'!$F$10,B1053)),ISNUMBER(SEARCH('[1]Lookup for use classification'!$G$10,B1053))),'[1]Lookup for use classification'!$A$10,IF(OR(ISNUMBER(SEARCH('[1]Lookup for use classification'!$B$11,B1053)),ISNUMBER(SEARCH('[1]Lookup for use classification'!$C$11,B1053))),'[1]Lookup for use classification'!$A$11,IF(OR(ISNUMBER(SEARCH('[1]Lookup for use classification'!$B$12,B1053)),ISNUMBER(SEARCH('[1]Lookup for use classification'!$C$12,B1053))),'[1]Lookup for use classification'!$A$12,IF(OR(ISNUMBER(SEARCH('[1]Lookup for use classification'!$B$13,B1053)),ISNUMBER(SEARCH('[1]Lookup for use classification'!$C$13,B1053)),ISNUMBER(SEARCH('[1]Lookup for use classification'!$D$13,B1053)),,ISNUMBER(SEARCH('[1]Lookup for use classification'!$C$13,B1053)),ISNUMBER(SEARCH('[1]Lookup for use classification'!$E$13,B1053))),'[1]Lookup for use classification'!$A$13,IF(OR(ISNUMBER(SEARCH('[1]Lookup for use classification'!$B$14,B1053)),ISNUMBER(SEARCH('[1]Lookup for use classification'!$C$14,B1053))),'[1]Lookup for use classification'!$A$14,"Other"))))))))))))</f>
        <v>Other</v>
      </c>
      <c r="D1053" s="18"/>
      <c r="E1053" s="19"/>
      <c r="F1053" s="19"/>
    </row>
    <row r="1054" spans="1:6">
      <c r="A1054" s="16" t="s">
        <v>627</v>
      </c>
      <c r="B1054" s="17" t="s">
        <v>629</v>
      </c>
      <c r="C1054" s="133" t="str">
        <f>IF(OR(ISNUMBER(SEARCH('[1]Lookup for use classification'!$B$1,B1054)),ISNUMBER(SEARCH('[1]Lookup for use classification'!$C$1,B1054)),ISNUMBER(SEARCH('[1]Lookup for use classification'!$D$1,B1054)),ISNUMBER(SEARCH('[1]Lookup for use classification'!$E$1,B1054))),'[1]Lookup for use classification'!$A$1,IF(ISNUMBER(SEARCH('[1]Lookup for use classification'!$B$2,B1054)),'[1]Lookup for use classification'!$A$2,IF(ISNUMBER(SEARCH('[1]Lookup for use classification'!$B$3,B1054)),'[1]Lookup for use classification'!$A$3,IF(OR(ISNUMBER(SEARCH('[1]Lookup for use classification'!$B$4,B1054)),ISNUMBER(SEARCH('[1]Lookup for use classification'!$C$4,B1054)),ISNUMBER(SEARCH('[1]Lookup for use classification'!$D$4,B1054)),ISNUMBER(SEARCH('[1]Lookup for use classification'!$E$4,B1054))),'[1]Lookup for use classification'!$A$4,IF(OR(ISNUMBER(SEARCH('[1]Lookup for use classification'!$B$5,B1054)),ISNUMBER(SEARCH('[1]Lookup for use classification'!$C$5,B1054)),ISNUMBER(SEARCH('[1]Lookup for use classification'!$D$5,B1054))),'[1]Lookup for use classification'!$A$5,IF(OR(ISNUMBER(SEARCH('[1]Lookup for use classification'!$B$7,B1054)),ISNUMBER(SEARCH('[1]Lookup for use classification'!$C$7,B1054)),ISNUMBER(SEARCH('[1]Lookup for use classification'!$D$7,B1054))),'[1]Lookup for use classification'!$A$7,IF(OR(ISNUMBER(SEARCH('[1]Lookup for use classification'!$B$9,B1054)),ISNUMBER(SEARCH('[1]Lookup for use classification'!$C$9,B1054)),ISNUMBER(SEARCH('[1]Lookup for use classification'!$D$9,B1054)),ISNUMBER(SEARCH('[1]Lookup for use classification'!$E$9,B1054)),ISNUMBER(SEARCH('[1]Lookup for use classification'!$F$9,B1054)),ISNUMBER(SEARCH('[1]Lookup for use classification'!$G$9,B1054)),ISNUMBER(SEARCH('[1]Lookup for use classification'!$H$9,B1054)),ISNUMBER(SEARCH('[1]Lookup for use classification'!$I$9,B1054)),ISNUMBER(SEARCH('[1]Lookup for use classification'!$J$9,B1054)),ISNUMBER(SEARCH('[1]Lookup for use classification'!$K$9,B1054))),'[1]Lookup for use classification'!$A$9,IF(OR(ISNUMBER(SEARCH('[1]Lookup for use classification'!$B$10,B1054)),ISNUMBER(SEARCH('[1]Lookup for use classification'!$C$10,B1054)),ISNUMBER(SEARCH('[1]Lookup for use classification'!$D$10,B1054)),ISNUMBER(SEARCH('[1]Lookup for use classification'!$E$10,B1054)),ISNUMBER(SEARCH('[1]Lookup for use classification'!$F$10,B1054)),ISNUMBER(SEARCH('[1]Lookup for use classification'!$G$10,B1054))),'[1]Lookup for use classification'!$A$10,IF(OR(ISNUMBER(SEARCH('[1]Lookup for use classification'!$B$11,B1054)),ISNUMBER(SEARCH('[1]Lookup for use classification'!$C$11,B1054))),'[1]Lookup for use classification'!$A$11,IF(OR(ISNUMBER(SEARCH('[1]Lookup for use classification'!$B$12,B1054)),ISNUMBER(SEARCH('[1]Lookup for use classification'!$C$12,B1054))),'[1]Lookup for use classification'!$A$12,IF(OR(ISNUMBER(SEARCH('[1]Lookup for use classification'!$B$13,B1054)),ISNUMBER(SEARCH('[1]Lookup for use classification'!$C$13,B1054)),ISNUMBER(SEARCH('[1]Lookup for use classification'!$D$13,B1054)),,ISNUMBER(SEARCH('[1]Lookup for use classification'!$C$13,B1054)),ISNUMBER(SEARCH('[1]Lookup for use classification'!$E$13,B1054))),'[1]Lookup for use classification'!$A$13,IF(OR(ISNUMBER(SEARCH('[1]Lookup for use classification'!$B$14,B1054)),ISNUMBER(SEARCH('[1]Lookup for use classification'!$C$14,B1054))),'[1]Lookup for use classification'!$A$14,"Other"))))))))))))</f>
        <v>Accomodation Services</v>
      </c>
      <c r="D1054" s="18"/>
      <c r="E1054" s="19"/>
      <c r="F1054" s="19"/>
    </row>
    <row r="1055" spans="1:6">
      <c r="A1055" s="16" t="s">
        <v>627</v>
      </c>
      <c r="B1055" s="17" t="s">
        <v>630</v>
      </c>
      <c r="C1055" s="133" t="str">
        <f>IF(OR(ISNUMBER(SEARCH('[1]Lookup for use classification'!$B$1,B1055)),ISNUMBER(SEARCH('[1]Lookup for use classification'!$C$1,B1055)),ISNUMBER(SEARCH('[1]Lookup for use classification'!$D$1,B1055)),ISNUMBER(SEARCH('[1]Lookup for use classification'!$E$1,B1055))),'[1]Lookup for use classification'!$A$1,IF(ISNUMBER(SEARCH('[1]Lookup for use classification'!$B$2,B1055)),'[1]Lookup for use classification'!$A$2,IF(ISNUMBER(SEARCH('[1]Lookup for use classification'!$B$3,B1055)),'[1]Lookup for use classification'!$A$3,IF(OR(ISNUMBER(SEARCH('[1]Lookup for use classification'!$B$4,B1055)),ISNUMBER(SEARCH('[1]Lookup for use classification'!$C$4,B1055)),ISNUMBER(SEARCH('[1]Lookup for use classification'!$D$4,B1055)),ISNUMBER(SEARCH('[1]Lookup for use classification'!$E$4,B1055))),'[1]Lookup for use classification'!$A$4,IF(OR(ISNUMBER(SEARCH('[1]Lookup for use classification'!$B$5,B1055)),ISNUMBER(SEARCH('[1]Lookup for use classification'!$C$5,B1055)),ISNUMBER(SEARCH('[1]Lookup for use classification'!$D$5,B1055))),'[1]Lookup for use classification'!$A$5,IF(OR(ISNUMBER(SEARCH('[1]Lookup for use classification'!$B$7,B1055)),ISNUMBER(SEARCH('[1]Lookup for use classification'!$C$7,B1055)),ISNUMBER(SEARCH('[1]Lookup for use classification'!$D$7,B1055))),'[1]Lookup for use classification'!$A$7,IF(OR(ISNUMBER(SEARCH('[1]Lookup for use classification'!$B$9,B1055)),ISNUMBER(SEARCH('[1]Lookup for use classification'!$C$9,B1055)),ISNUMBER(SEARCH('[1]Lookup for use classification'!$D$9,B1055)),ISNUMBER(SEARCH('[1]Lookup for use classification'!$E$9,B1055)),ISNUMBER(SEARCH('[1]Lookup for use classification'!$F$9,B1055)),ISNUMBER(SEARCH('[1]Lookup for use classification'!$G$9,B1055)),ISNUMBER(SEARCH('[1]Lookup for use classification'!$H$9,B1055)),ISNUMBER(SEARCH('[1]Lookup for use classification'!$I$9,B1055)),ISNUMBER(SEARCH('[1]Lookup for use classification'!$J$9,B1055)),ISNUMBER(SEARCH('[1]Lookup for use classification'!$K$9,B1055))),'[1]Lookup for use classification'!$A$9,IF(OR(ISNUMBER(SEARCH('[1]Lookup for use classification'!$B$10,B1055)),ISNUMBER(SEARCH('[1]Lookup for use classification'!$C$10,B1055)),ISNUMBER(SEARCH('[1]Lookup for use classification'!$D$10,B1055)),ISNUMBER(SEARCH('[1]Lookup for use classification'!$E$10,B1055)),ISNUMBER(SEARCH('[1]Lookup for use classification'!$F$10,B1055)),ISNUMBER(SEARCH('[1]Lookup for use classification'!$G$10,B1055))),'[1]Lookup for use classification'!$A$10,IF(OR(ISNUMBER(SEARCH('[1]Lookup for use classification'!$B$11,B1055)),ISNUMBER(SEARCH('[1]Lookup for use classification'!$C$11,B1055))),'[1]Lookup for use classification'!$A$11,IF(OR(ISNUMBER(SEARCH('[1]Lookup for use classification'!$B$12,B1055)),ISNUMBER(SEARCH('[1]Lookup for use classification'!$C$12,B1055))),'[1]Lookup for use classification'!$A$12,IF(OR(ISNUMBER(SEARCH('[1]Lookup for use classification'!$B$13,B1055)),ISNUMBER(SEARCH('[1]Lookup for use classification'!$C$13,B1055)),ISNUMBER(SEARCH('[1]Lookup for use classification'!$D$13,B1055)),,ISNUMBER(SEARCH('[1]Lookup for use classification'!$C$13,B1055)),ISNUMBER(SEARCH('[1]Lookup for use classification'!$E$13,B1055))),'[1]Lookup for use classification'!$A$13,IF(OR(ISNUMBER(SEARCH('[1]Lookup for use classification'!$B$14,B1055)),ISNUMBER(SEARCH('[1]Lookup for use classification'!$C$14,B1055))),'[1]Lookup for use classification'!$A$14,"Other"))))))))))))</f>
        <v>Accomodation Services</v>
      </c>
      <c r="D1055" s="18"/>
      <c r="E1055" s="19"/>
      <c r="F1055" s="19"/>
    </row>
    <row r="1056" spans="1:6">
      <c r="A1056" s="16" t="s">
        <v>627</v>
      </c>
      <c r="B1056" s="17" t="s">
        <v>631</v>
      </c>
      <c r="C1056" s="133" t="str">
        <f>IF(OR(ISNUMBER(SEARCH('[1]Lookup for use classification'!$B$1,B1056)),ISNUMBER(SEARCH('[1]Lookup for use classification'!$C$1,B1056)),ISNUMBER(SEARCH('[1]Lookup for use classification'!$D$1,B1056)),ISNUMBER(SEARCH('[1]Lookup for use classification'!$E$1,B1056))),'[1]Lookup for use classification'!$A$1,IF(ISNUMBER(SEARCH('[1]Lookup for use classification'!$B$2,B1056)),'[1]Lookup for use classification'!$A$2,IF(ISNUMBER(SEARCH('[1]Lookup for use classification'!$B$3,B1056)),'[1]Lookup for use classification'!$A$3,IF(OR(ISNUMBER(SEARCH('[1]Lookup for use classification'!$B$4,B1056)),ISNUMBER(SEARCH('[1]Lookup for use classification'!$C$4,B1056)),ISNUMBER(SEARCH('[1]Lookup for use classification'!$D$4,B1056)),ISNUMBER(SEARCH('[1]Lookup for use classification'!$E$4,B1056))),'[1]Lookup for use classification'!$A$4,IF(OR(ISNUMBER(SEARCH('[1]Lookup for use classification'!$B$5,B1056)),ISNUMBER(SEARCH('[1]Lookup for use classification'!$C$5,B1056)),ISNUMBER(SEARCH('[1]Lookup for use classification'!$D$5,B1056))),'[1]Lookup for use classification'!$A$5,IF(OR(ISNUMBER(SEARCH('[1]Lookup for use classification'!$B$7,B1056)),ISNUMBER(SEARCH('[1]Lookup for use classification'!$C$7,B1056)),ISNUMBER(SEARCH('[1]Lookup for use classification'!$D$7,B1056))),'[1]Lookup for use classification'!$A$7,IF(OR(ISNUMBER(SEARCH('[1]Lookup for use classification'!$B$9,B1056)),ISNUMBER(SEARCH('[1]Lookup for use classification'!$C$9,B1056)),ISNUMBER(SEARCH('[1]Lookup for use classification'!$D$9,B1056)),ISNUMBER(SEARCH('[1]Lookup for use classification'!$E$9,B1056)),ISNUMBER(SEARCH('[1]Lookup for use classification'!$F$9,B1056)),ISNUMBER(SEARCH('[1]Lookup for use classification'!$G$9,B1056)),ISNUMBER(SEARCH('[1]Lookup for use classification'!$H$9,B1056)),ISNUMBER(SEARCH('[1]Lookup for use classification'!$I$9,B1056)),ISNUMBER(SEARCH('[1]Lookup for use classification'!$J$9,B1056)),ISNUMBER(SEARCH('[1]Lookup for use classification'!$K$9,B1056))),'[1]Lookup for use classification'!$A$9,IF(OR(ISNUMBER(SEARCH('[1]Lookup for use classification'!$B$10,B1056)),ISNUMBER(SEARCH('[1]Lookup for use classification'!$C$10,B1056)),ISNUMBER(SEARCH('[1]Lookup for use classification'!$D$10,B1056)),ISNUMBER(SEARCH('[1]Lookup for use classification'!$E$10,B1056)),ISNUMBER(SEARCH('[1]Lookup for use classification'!$F$10,B1056)),ISNUMBER(SEARCH('[1]Lookup for use classification'!$G$10,B1056))),'[1]Lookup for use classification'!$A$10,IF(OR(ISNUMBER(SEARCH('[1]Lookup for use classification'!$B$11,B1056)),ISNUMBER(SEARCH('[1]Lookup for use classification'!$C$11,B1056))),'[1]Lookup for use classification'!$A$11,IF(OR(ISNUMBER(SEARCH('[1]Lookup for use classification'!$B$12,B1056)),ISNUMBER(SEARCH('[1]Lookup for use classification'!$C$12,B1056))),'[1]Lookup for use classification'!$A$12,IF(OR(ISNUMBER(SEARCH('[1]Lookup for use classification'!$B$13,B1056)),ISNUMBER(SEARCH('[1]Lookup for use classification'!$C$13,B1056)),ISNUMBER(SEARCH('[1]Lookup for use classification'!$D$13,B1056)),,ISNUMBER(SEARCH('[1]Lookup for use classification'!$C$13,B1056)),ISNUMBER(SEARCH('[1]Lookup for use classification'!$E$13,B1056))),'[1]Lookup for use classification'!$A$13,IF(OR(ISNUMBER(SEARCH('[1]Lookup for use classification'!$B$14,B1056)),ISNUMBER(SEARCH('[1]Lookup for use classification'!$C$14,B1056))),'[1]Lookup for use classification'!$A$14,"Other"))))))))))))</f>
        <v>Accomodation Services</v>
      </c>
      <c r="D1056" s="18"/>
      <c r="E1056" s="19"/>
      <c r="F1056" s="19"/>
    </row>
    <row r="1057" spans="1:6">
      <c r="A1057" s="16" t="s">
        <v>627</v>
      </c>
      <c r="B1057" s="17" t="s">
        <v>632</v>
      </c>
      <c r="C1057" s="133" t="str">
        <f>IF(OR(ISNUMBER(SEARCH('[1]Lookup for use classification'!$B$1,B1057)),ISNUMBER(SEARCH('[1]Lookup for use classification'!$C$1,B1057)),ISNUMBER(SEARCH('[1]Lookup for use classification'!$D$1,B1057)),ISNUMBER(SEARCH('[1]Lookup for use classification'!$E$1,B1057))),'[1]Lookup for use classification'!$A$1,IF(ISNUMBER(SEARCH('[1]Lookup for use classification'!$B$2,B1057)),'[1]Lookup for use classification'!$A$2,IF(ISNUMBER(SEARCH('[1]Lookup for use classification'!$B$3,B1057)),'[1]Lookup for use classification'!$A$3,IF(OR(ISNUMBER(SEARCH('[1]Lookup for use classification'!$B$4,B1057)),ISNUMBER(SEARCH('[1]Lookup for use classification'!$C$4,B1057)),ISNUMBER(SEARCH('[1]Lookup for use classification'!$D$4,B1057)),ISNUMBER(SEARCH('[1]Lookup for use classification'!$E$4,B1057))),'[1]Lookup for use classification'!$A$4,IF(OR(ISNUMBER(SEARCH('[1]Lookup for use classification'!$B$5,B1057)),ISNUMBER(SEARCH('[1]Lookup for use classification'!$C$5,B1057)),ISNUMBER(SEARCH('[1]Lookup for use classification'!$D$5,B1057))),'[1]Lookup for use classification'!$A$5,IF(OR(ISNUMBER(SEARCH('[1]Lookup for use classification'!$B$7,B1057)),ISNUMBER(SEARCH('[1]Lookup for use classification'!$C$7,B1057)),ISNUMBER(SEARCH('[1]Lookup for use classification'!$D$7,B1057))),'[1]Lookup for use classification'!$A$7,IF(OR(ISNUMBER(SEARCH('[1]Lookup for use classification'!$B$9,B1057)),ISNUMBER(SEARCH('[1]Lookup for use classification'!$C$9,B1057)),ISNUMBER(SEARCH('[1]Lookup for use classification'!$D$9,B1057)),ISNUMBER(SEARCH('[1]Lookup for use classification'!$E$9,B1057)),ISNUMBER(SEARCH('[1]Lookup for use classification'!$F$9,B1057)),ISNUMBER(SEARCH('[1]Lookup for use classification'!$G$9,B1057)),ISNUMBER(SEARCH('[1]Lookup for use classification'!$H$9,B1057)),ISNUMBER(SEARCH('[1]Lookup for use classification'!$I$9,B1057)),ISNUMBER(SEARCH('[1]Lookup for use classification'!$J$9,B1057)),ISNUMBER(SEARCH('[1]Lookup for use classification'!$K$9,B1057))),'[1]Lookup for use classification'!$A$9,IF(OR(ISNUMBER(SEARCH('[1]Lookup for use classification'!$B$10,B1057)),ISNUMBER(SEARCH('[1]Lookup for use classification'!$C$10,B1057)),ISNUMBER(SEARCH('[1]Lookup for use classification'!$D$10,B1057)),ISNUMBER(SEARCH('[1]Lookup for use classification'!$E$10,B1057)),ISNUMBER(SEARCH('[1]Lookup for use classification'!$F$10,B1057)),ISNUMBER(SEARCH('[1]Lookup for use classification'!$G$10,B1057))),'[1]Lookup for use classification'!$A$10,IF(OR(ISNUMBER(SEARCH('[1]Lookup for use classification'!$B$11,B1057)),ISNUMBER(SEARCH('[1]Lookup for use classification'!$C$11,B1057))),'[1]Lookup for use classification'!$A$11,IF(OR(ISNUMBER(SEARCH('[1]Lookup for use classification'!$B$12,B1057)),ISNUMBER(SEARCH('[1]Lookup for use classification'!$C$12,B1057))),'[1]Lookup for use classification'!$A$12,IF(OR(ISNUMBER(SEARCH('[1]Lookup for use classification'!$B$13,B1057)),ISNUMBER(SEARCH('[1]Lookup for use classification'!$C$13,B1057)),ISNUMBER(SEARCH('[1]Lookup for use classification'!$D$13,B1057)),,ISNUMBER(SEARCH('[1]Lookup for use classification'!$C$13,B1057)),ISNUMBER(SEARCH('[1]Lookup for use classification'!$E$13,B1057))),'[1]Lookup for use classification'!$A$13,IF(OR(ISNUMBER(SEARCH('[1]Lookup for use classification'!$B$14,B1057)),ISNUMBER(SEARCH('[1]Lookup for use classification'!$C$14,B1057))),'[1]Lookup for use classification'!$A$14,"Other"))))))))))))</f>
        <v>Other</v>
      </c>
      <c r="D1057" s="18"/>
      <c r="E1057" s="19"/>
      <c r="F1057" s="19"/>
    </row>
    <row r="1058" spans="1:6">
      <c r="A1058" s="16" t="s">
        <v>627</v>
      </c>
      <c r="B1058" s="20" t="s">
        <v>97</v>
      </c>
      <c r="C1058" s="133" t="str">
        <f>IF(OR(ISNUMBER(SEARCH('[1]Lookup for use classification'!$B$1,B1058)),ISNUMBER(SEARCH('[1]Lookup for use classification'!$C$1,B1058)),ISNUMBER(SEARCH('[1]Lookup for use classification'!$D$1,B1058)),ISNUMBER(SEARCH('[1]Lookup for use classification'!$E$1,B1058))),'[1]Lookup for use classification'!$A$1,IF(ISNUMBER(SEARCH('[1]Lookup for use classification'!$B$2,B1058)),'[1]Lookup for use classification'!$A$2,IF(ISNUMBER(SEARCH('[1]Lookup for use classification'!$B$3,B1058)),'[1]Lookup for use classification'!$A$3,IF(OR(ISNUMBER(SEARCH('[1]Lookup for use classification'!$B$4,B1058)),ISNUMBER(SEARCH('[1]Lookup for use classification'!$C$4,B1058)),ISNUMBER(SEARCH('[1]Lookup for use classification'!$D$4,B1058)),ISNUMBER(SEARCH('[1]Lookup for use classification'!$E$4,B1058))),'[1]Lookup for use classification'!$A$4,IF(OR(ISNUMBER(SEARCH('[1]Lookup for use classification'!$B$5,B1058)),ISNUMBER(SEARCH('[1]Lookup for use classification'!$C$5,B1058)),ISNUMBER(SEARCH('[1]Lookup for use classification'!$D$5,B1058))),'[1]Lookup for use classification'!$A$5,IF(OR(ISNUMBER(SEARCH('[1]Lookup for use classification'!$B$7,B1058)),ISNUMBER(SEARCH('[1]Lookup for use classification'!$C$7,B1058)),ISNUMBER(SEARCH('[1]Lookup for use classification'!$D$7,B1058))),'[1]Lookup for use classification'!$A$7,IF(OR(ISNUMBER(SEARCH('[1]Lookup for use classification'!$B$9,B1058)),ISNUMBER(SEARCH('[1]Lookup for use classification'!$C$9,B1058)),ISNUMBER(SEARCH('[1]Lookup for use classification'!$D$9,B1058)),ISNUMBER(SEARCH('[1]Lookup for use classification'!$E$9,B1058)),ISNUMBER(SEARCH('[1]Lookup for use classification'!$F$9,B1058)),ISNUMBER(SEARCH('[1]Lookup for use classification'!$G$9,B1058)),ISNUMBER(SEARCH('[1]Lookup for use classification'!$H$9,B1058)),ISNUMBER(SEARCH('[1]Lookup for use classification'!$I$9,B1058)),ISNUMBER(SEARCH('[1]Lookup for use classification'!$J$9,B1058)),ISNUMBER(SEARCH('[1]Lookup for use classification'!$K$9,B1058))),'[1]Lookup for use classification'!$A$9,IF(OR(ISNUMBER(SEARCH('[1]Lookup for use classification'!$B$10,B1058)),ISNUMBER(SEARCH('[1]Lookup for use classification'!$C$10,B1058)),ISNUMBER(SEARCH('[1]Lookup for use classification'!$D$10,B1058)),ISNUMBER(SEARCH('[1]Lookup for use classification'!$E$10,B1058)),ISNUMBER(SEARCH('[1]Lookup for use classification'!$F$10,B1058)),ISNUMBER(SEARCH('[1]Lookup for use classification'!$G$10,B1058))),'[1]Lookup for use classification'!$A$10,IF(OR(ISNUMBER(SEARCH('[1]Lookup for use classification'!$B$11,B1058)),ISNUMBER(SEARCH('[1]Lookup for use classification'!$C$11,B1058))),'[1]Lookup for use classification'!$A$11,IF(OR(ISNUMBER(SEARCH('[1]Lookup for use classification'!$B$12,B1058)),ISNUMBER(SEARCH('[1]Lookup for use classification'!$C$12,B1058))),'[1]Lookup for use classification'!$A$12,IF(OR(ISNUMBER(SEARCH('[1]Lookup for use classification'!$B$13,B1058)),ISNUMBER(SEARCH('[1]Lookup for use classification'!$C$13,B1058)),ISNUMBER(SEARCH('[1]Lookup for use classification'!$D$13,B1058)),,ISNUMBER(SEARCH('[1]Lookup for use classification'!$C$13,B1058)),ISNUMBER(SEARCH('[1]Lookup for use classification'!$E$13,B1058))),'[1]Lookup for use classification'!$A$13,IF(OR(ISNUMBER(SEARCH('[1]Lookup for use classification'!$B$14,B1058)),ISNUMBER(SEARCH('[1]Lookup for use classification'!$C$14,B1058))),'[1]Lookup for use classification'!$A$14,"Other"))))))))))))</f>
        <v>Public Assembly</v>
      </c>
      <c r="D1058" s="21"/>
      <c r="E1058" s="22"/>
      <c r="F1058" s="22"/>
    </row>
    <row r="1059" spans="1:6">
      <c r="A1059" s="16" t="s">
        <v>627</v>
      </c>
      <c r="B1059" s="17" t="s">
        <v>58</v>
      </c>
      <c r="C1059" s="133" t="str">
        <f>IF(OR(ISNUMBER(SEARCH('[1]Lookup for use classification'!$B$1,B1059)),ISNUMBER(SEARCH('[1]Lookup for use classification'!$C$1,B1059)),ISNUMBER(SEARCH('[1]Lookup for use classification'!$D$1,B1059)),ISNUMBER(SEARCH('[1]Lookup for use classification'!$E$1,B1059))),'[1]Lookup for use classification'!$A$1,IF(ISNUMBER(SEARCH('[1]Lookup for use classification'!$B$2,B1059)),'[1]Lookup for use classification'!$A$2,IF(ISNUMBER(SEARCH('[1]Lookup for use classification'!$B$3,B1059)),'[1]Lookup for use classification'!$A$3,IF(OR(ISNUMBER(SEARCH('[1]Lookup for use classification'!$B$4,B1059)),ISNUMBER(SEARCH('[1]Lookup for use classification'!$C$4,B1059)),ISNUMBER(SEARCH('[1]Lookup for use classification'!$D$4,B1059)),ISNUMBER(SEARCH('[1]Lookup for use classification'!$E$4,B1059))),'[1]Lookup for use classification'!$A$4,IF(OR(ISNUMBER(SEARCH('[1]Lookup for use classification'!$B$5,B1059)),ISNUMBER(SEARCH('[1]Lookup for use classification'!$C$5,B1059)),ISNUMBER(SEARCH('[1]Lookup for use classification'!$D$5,B1059))),'[1]Lookup for use classification'!$A$5,IF(OR(ISNUMBER(SEARCH('[1]Lookup for use classification'!$B$7,B1059)),ISNUMBER(SEARCH('[1]Lookup for use classification'!$C$7,B1059)),ISNUMBER(SEARCH('[1]Lookup for use classification'!$D$7,B1059))),'[1]Lookup for use classification'!$A$7,IF(OR(ISNUMBER(SEARCH('[1]Lookup for use classification'!$B$9,B1059)),ISNUMBER(SEARCH('[1]Lookup for use classification'!$C$9,B1059)),ISNUMBER(SEARCH('[1]Lookup for use classification'!$D$9,B1059)),ISNUMBER(SEARCH('[1]Lookup for use classification'!$E$9,B1059)),ISNUMBER(SEARCH('[1]Lookup for use classification'!$F$9,B1059)),ISNUMBER(SEARCH('[1]Lookup for use classification'!$G$9,B1059)),ISNUMBER(SEARCH('[1]Lookup for use classification'!$H$9,B1059)),ISNUMBER(SEARCH('[1]Lookup for use classification'!$I$9,B1059)),ISNUMBER(SEARCH('[1]Lookup for use classification'!$J$9,B1059)),ISNUMBER(SEARCH('[1]Lookup for use classification'!$K$9,B1059))),'[1]Lookup for use classification'!$A$9,IF(OR(ISNUMBER(SEARCH('[1]Lookup for use classification'!$B$10,B1059)),ISNUMBER(SEARCH('[1]Lookup for use classification'!$C$10,B1059)),ISNUMBER(SEARCH('[1]Lookup for use classification'!$D$10,B1059)),ISNUMBER(SEARCH('[1]Lookup for use classification'!$E$10,B1059)),ISNUMBER(SEARCH('[1]Lookup for use classification'!$F$10,B1059)),ISNUMBER(SEARCH('[1]Lookup for use classification'!$G$10,B1059))),'[1]Lookup for use classification'!$A$10,IF(OR(ISNUMBER(SEARCH('[1]Lookup for use classification'!$B$11,B1059)),ISNUMBER(SEARCH('[1]Lookup for use classification'!$C$11,B1059))),'[1]Lookup for use classification'!$A$11,IF(OR(ISNUMBER(SEARCH('[1]Lookup for use classification'!$B$12,B1059)),ISNUMBER(SEARCH('[1]Lookup for use classification'!$C$12,B1059))),'[1]Lookup for use classification'!$A$12,IF(OR(ISNUMBER(SEARCH('[1]Lookup for use classification'!$B$13,B1059)),ISNUMBER(SEARCH('[1]Lookup for use classification'!$C$13,B1059)),ISNUMBER(SEARCH('[1]Lookup for use classification'!$D$13,B1059)),,ISNUMBER(SEARCH('[1]Lookup for use classification'!$C$13,B1059)),ISNUMBER(SEARCH('[1]Lookup for use classification'!$E$13,B1059))),'[1]Lookup for use classification'!$A$13,IF(OR(ISNUMBER(SEARCH('[1]Lookup for use classification'!$B$14,B1059)),ISNUMBER(SEARCH('[1]Lookup for use classification'!$C$14,B1059))),'[1]Lookup for use classification'!$A$14,"Other"))))))))))))</f>
        <v>Education - K - 12</v>
      </c>
      <c r="D1059" s="18"/>
      <c r="E1059" s="19"/>
      <c r="F1059" s="19"/>
    </row>
    <row r="1060" spans="1:6">
      <c r="A1060" s="16" t="s">
        <v>627</v>
      </c>
      <c r="B1060" s="17" t="s">
        <v>633</v>
      </c>
      <c r="C1060" s="133" t="str">
        <f>IF(OR(ISNUMBER(SEARCH('[1]Lookup for use classification'!$B$1,B1060)),ISNUMBER(SEARCH('[1]Lookup for use classification'!$C$1,B1060)),ISNUMBER(SEARCH('[1]Lookup for use classification'!$D$1,B1060)),ISNUMBER(SEARCH('[1]Lookup for use classification'!$E$1,B1060))),'[1]Lookup for use classification'!$A$1,IF(ISNUMBER(SEARCH('[1]Lookup for use classification'!$B$2,B1060)),'[1]Lookup for use classification'!$A$2,IF(ISNUMBER(SEARCH('[1]Lookup for use classification'!$B$3,B1060)),'[1]Lookup for use classification'!$A$3,IF(OR(ISNUMBER(SEARCH('[1]Lookup for use classification'!$B$4,B1060)),ISNUMBER(SEARCH('[1]Lookup for use classification'!$C$4,B1060)),ISNUMBER(SEARCH('[1]Lookup for use classification'!$D$4,B1060)),ISNUMBER(SEARCH('[1]Lookup for use classification'!$E$4,B1060))),'[1]Lookup for use classification'!$A$4,IF(OR(ISNUMBER(SEARCH('[1]Lookup for use classification'!$B$5,B1060)),ISNUMBER(SEARCH('[1]Lookup for use classification'!$C$5,B1060)),ISNUMBER(SEARCH('[1]Lookup for use classification'!$D$5,B1060))),'[1]Lookup for use classification'!$A$5,IF(OR(ISNUMBER(SEARCH('[1]Lookup for use classification'!$B$7,B1060)),ISNUMBER(SEARCH('[1]Lookup for use classification'!$C$7,B1060)),ISNUMBER(SEARCH('[1]Lookup for use classification'!$D$7,B1060))),'[1]Lookup for use classification'!$A$7,IF(OR(ISNUMBER(SEARCH('[1]Lookup for use classification'!$B$9,B1060)),ISNUMBER(SEARCH('[1]Lookup for use classification'!$C$9,B1060)),ISNUMBER(SEARCH('[1]Lookup for use classification'!$D$9,B1060)),ISNUMBER(SEARCH('[1]Lookup for use classification'!$E$9,B1060)),ISNUMBER(SEARCH('[1]Lookup for use classification'!$F$9,B1060)),ISNUMBER(SEARCH('[1]Lookup for use classification'!$G$9,B1060)),ISNUMBER(SEARCH('[1]Lookup for use classification'!$H$9,B1060)),ISNUMBER(SEARCH('[1]Lookup for use classification'!$I$9,B1060)),ISNUMBER(SEARCH('[1]Lookup for use classification'!$J$9,B1060)),ISNUMBER(SEARCH('[1]Lookup for use classification'!$K$9,B1060))),'[1]Lookup for use classification'!$A$9,IF(OR(ISNUMBER(SEARCH('[1]Lookup for use classification'!$B$10,B1060)),ISNUMBER(SEARCH('[1]Lookup for use classification'!$C$10,B1060)),ISNUMBER(SEARCH('[1]Lookup for use classification'!$D$10,B1060)),ISNUMBER(SEARCH('[1]Lookup for use classification'!$E$10,B1060)),ISNUMBER(SEARCH('[1]Lookup for use classification'!$F$10,B1060)),ISNUMBER(SEARCH('[1]Lookup for use classification'!$G$10,B1060))),'[1]Lookup for use classification'!$A$10,IF(OR(ISNUMBER(SEARCH('[1]Lookup for use classification'!$B$11,B1060)),ISNUMBER(SEARCH('[1]Lookup for use classification'!$C$11,B1060))),'[1]Lookup for use classification'!$A$11,IF(OR(ISNUMBER(SEARCH('[1]Lookup for use classification'!$B$12,B1060)),ISNUMBER(SEARCH('[1]Lookup for use classification'!$C$12,B1060))),'[1]Lookup for use classification'!$A$12,IF(OR(ISNUMBER(SEARCH('[1]Lookup for use classification'!$B$13,B1060)),ISNUMBER(SEARCH('[1]Lookup for use classification'!$C$13,B1060)),ISNUMBER(SEARCH('[1]Lookup for use classification'!$D$13,B1060)),,ISNUMBER(SEARCH('[1]Lookup for use classification'!$C$13,B1060)),ISNUMBER(SEARCH('[1]Lookup for use classification'!$E$13,B1060))),'[1]Lookup for use classification'!$A$13,IF(OR(ISNUMBER(SEARCH('[1]Lookup for use classification'!$B$14,B1060)),ISNUMBER(SEARCH('[1]Lookup for use classification'!$C$14,B1060))),'[1]Lookup for use classification'!$A$14,"Other"))))))))))))</f>
        <v>Education - K - 12</v>
      </c>
      <c r="D1060" s="18"/>
      <c r="E1060" s="19"/>
      <c r="F1060" s="19"/>
    </row>
    <row r="1061" spans="1:6">
      <c r="A1061" s="16" t="s">
        <v>627</v>
      </c>
      <c r="B1061" s="17" t="s">
        <v>634</v>
      </c>
      <c r="C1061" s="133" t="str">
        <f>IF(OR(ISNUMBER(SEARCH('[1]Lookup for use classification'!$B$1,B1061)),ISNUMBER(SEARCH('[1]Lookup for use classification'!$C$1,B1061)),ISNUMBER(SEARCH('[1]Lookup for use classification'!$D$1,B1061)),ISNUMBER(SEARCH('[1]Lookup for use classification'!$E$1,B1061))),'[1]Lookup for use classification'!$A$1,IF(ISNUMBER(SEARCH('[1]Lookup for use classification'!$B$2,B1061)),'[1]Lookup for use classification'!$A$2,IF(ISNUMBER(SEARCH('[1]Lookup for use classification'!$B$3,B1061)),'[1]Lookup for use classification'!$A$3,IF(OR(ISNUMBER(SEARCH('[1]Lookup for use classification'!$B$4,B1061)),ISNUMBER(SEARCH('[1]Lookup for use classification'!$C$4,B1061)),ISNUMBER(SEARCH('[1]Lookup for use classification'!$D$4,B1061)),ISNUMBER(SEARCH('[1]Lookup for use classification'!$E$4,B1061))),'[1]Lookup for use classification'!$A$4,IF(OR(ISNUMBER(SEARCH('[1]Lookup for use classification'!$B$5,B1061)),ISNUMBER(SEARCH('[1]Lookup for use classification'!$C$5,B1061)),ISNUMBER(SEARCH('[1]Lookup for use classification'!$D$5,B1061))),'[1]Lookup for use classification'!$A$5,IF(OR(ISNUMBER(SEARCH('[1]Lookup for use classification'!$B$7,B1061)),ISNUMBER(SEARCH('[1]Lookup for use classification'!$C$7,B1061)),ISNUMBER(SEARCH('[1]Lookup for use classification'!$D$7,B1061))),'[1]Lookup for use classification'!$A$7,IF(OR(ISNUMBER(SEARCH('[1]Lookup for use classification'!$B$9,B1061)),ISNUMBER(SEARCH('[1]Lookup for use classification'!$C$9,B1061)),ISNUMBER(SEARCH('[1]Lookup for use classification'!$D$9,B1061)),ISNUMBER(SEARCH('[1]Lookup for use classification'!$E$9,B1061)),ISNUMBER(SEARCH('[1]Lookup for use classification'!$F$9,B1061)),ISNUMBER(SEARCH('[1]Lookup for use classification'!$G$9,B1061)),ISNUMBER(SEARCH('[1]Lookup for use classification'!$H$9,B1061)),ISNUMBER(SEARCH('[1]Lookup for use classification'!$I$9,B1061)),ISNUMBER(SEARCH('[1]Lookup for use classification'!$J$9,B1061)),ISNUMBER(SEARCH('[1]Lookup for use classification'!$K$9,B1061))),'[1]Lookup for use classification'!$A$9,IF(OR(ISNUMBER(SEARCH('[1]Lookup for use classification'!$B$10,B1061)),ISNUMBER(SEARCH('[1]Lookup for use classification'!$C$10,B1061)),ISNUMBER(SEARCH('[1]Lookup for use classification'!$D$10,B1061)),ISNUMBER(SEARCH('[1]Lookup for use classification'!$E$10,B1061)),ISNUMBER(SEARCH('[1]Lookup for use classification'!$F$10,B1061)),ISNUMBER(SEARCH('[1]Lookup for use classification'!$G$10,B1061))),'[1]Lookup for use classification'!$A$10,IF(OR(ISNUMBER(SEARCH('[1]Lookup for use classification'!$B$11,B1061)),ISNUMBER(SEARCH('[1]Lookup for use classification'!$C$11,B1061))),'[1]Lookup for use classification'!$A$11,IF(OR(ISNUMBER(SEARCH('[1]Lookup for use classification'!$B$12,B1061)),ISNUMBER(SEARCH('[1]Lookup for use classification'!$C$12,B1061))),'[1]Lookup for use classification'!$A$12,IF(OR(ISNUMBER(SEARCH('[1]Lookup for use classification'!$B$13,B1061)),ISNUMBER(SEARCH('[1]Lookup for use classification'!$C$13,B1061)),ISNUMBER(SEARCH('[1]Lookup for use classification'!$D$13,B1061)),,ISNUMBER(SEARCH('[1]Lookup for use classification'!$C$13,B1061)),ISNUMBER(SEARCH('[1]Lookup for use classification'!$E$13,B1061))),'[1]Lookup for use classification'!$A$13,IF(OR(ISNUMBER(SEARCH('[1]Lookup for use classification'!$B$14,B1061)),ISNUMBER(SEARCH('[1]Lookup for use classification'!$C$14,B1061))),'[1]Lookup for use classification'!$A$14,"Other"))))))))))))</f>
        <v>Public Assembly</v>
      </c>
      <c r="D1061" s="18"/>
      <c r="E1061" s="19"/>
      <c r="F1061" s="19"/>
    </row>
    <row r="1062" spans="1:6">
      <c r="A1062" s="16" t="s">
        <v>627</v>
      </c>
      <c r="B1062" s="17" t="s">
        <v>424</v>
      </c>
      <c r="C1062" s="133" t="str">
        <f>IF(OR(ISNUMBER(SEARCH('[1]Lookup for use classification'!$B$1,B1062)),ISNUMBER(SEARCH('[1]Lookup for use classification'!$C$1,B1062)),ISNUMBER(SEARCH('[1]Lookup for use classification'!$D$1,B1062)),ISNUMBER(SEARCH('[1]Lookup for use classification'!$E$1,B1062))),'[1]Lookup for use classification'!$A$1,IF(ISNUMBER(SEARCH('[1]Lookup for use classification'!$B$2,B1062)),'[1]Lookup for use classification'!$A$2,IF(ISNUMBER(SEARCH('[1]Lookup for use classification'!$B$3,B1062)),'[1]Lookup for use classification'!$A$3,IF(OR(ISNUMBER(SEARCH('[1]Lookup for use classification'!$B$4,B1062)),ISNUMBER(SEARCH('[1]Lookup for use classification'!$C$4,B1062)),ISNUMBER(SEARCH('[1]Lookup for use classification'!$D$4,B1062)),ISNUMBER(SEARCH('[1]Lookup for use classification'!$E$4,B1062))),'[1]Lookup for use classification'!$A$4,IF(OR(ISNUMBER(SEARCH('[1]Lookup for use classification'!$B$5,B1062)),ISNUMBER(SEARCH('[1]Lookup for use classification'!$C$5,B1062)),ISNUMBER(SEARCH('[1]Lookup for use classification'!$D$5,B1062))),'[1]Lookup for use classification'!$A$5,IF(OR(ISNUMBER(SEARCH('[1]Lookup for use classification'!$B$7,B1062)),ISNUMBER(SEARCH('[1]Lookup for use classification'!$C$7,B1062)),ISNUMBER(SEARCH('[1]Lookup for use classification'!$D$7,B1062))),'[1]Lookup for use classification'!$A$7,IF(OR(ISNUMBER(SEARCH('[1]Lookup for use classification'!$B$9,B1062)),ISNUMBER(SEARCH('[1]Lookup for use classification'!$C$9,B1062)),ISNUMBER(SEARCH('[1]Lookup for use classification'!$D$9,B1062)),ISNUMBER(SEARCH('[1]Lookup for use classification'!$E$9,B1062)),ISNUMBER(SEARCH('[1]Lookup for use classification'!$F$9,B1062)),ISNUMBER(SEARCH('[1]Lookup for use classification'!$G$9,B1062)),ISNUMBER(SEARCH('[1]Lookup for use classification'!$H$9,B1062)),ISNUMBER(SEARCH('[1]Lookup for use classification'!$I$9,B1062)),ISNUMBER(SEARCH('[1]Lookup for use classification'!$J$9,B1062)),ISNUMBER(SEARCH('[1]Lookup for use classification'!$K$9,B1062))),'[1]Lookup for use classification'!$A$9,IF(OR(ISNUMBER(SEARCH('[1]Lookup for use classification'!$B$10,B1062)),ISNUMBER(SEARCH('[1]Lookup for use classification'!$C$10,B1062)),ISNUMBER(SEARCH('[1]Lookup for use classification'!$D$10,B1062)),ISNUMBER(SEARCH('[1]Lookup for use classification'!$E$10,B1062)),ISNUMBER(SEARCH('[1]Lookup for use classification'!$F$10,B1062)),ISNUMBER(SEARCH('[1]Lookup for use classification'!$G$10,B1062))),'[1]Lookup for use classification'!$A$10,IF(OR(ISNUMBER(SEARCH('[1]Lookup for use classification'!$B$11,B1062)),ISNUMBER(SEARCH('[1]Lookup for use classification'!$C$11,B1062))),'[1]Lookup for use classification'!$A$11,IF(OR(ISNUMBER(SEARCH('[1]Lookup for use classification'!$B$12,B1062)),ISNUMBER(SEARCH('[1]Lookup for use classification'!$C$12,B1062))),'[1]Lookup for use classification'!$A$12,IF(OR(ISNUMBER(SEARCH('[1]Lookup for use classification'!$B$13,B1062)),ISNUMBER(SEARCH('[1]Lookup for use classification'!$C$13,B1062)),ISNUMBER(SEARCH('[1]Lookup for use classification'!$D$13,B1062)),,ISNUMBER(SEARCH('[1]Lookup for use classification'!$C$13,B1062)),ISNUMBER(SEARCH('[1]Lookup for use classification'!$E$13,B1062))),'[1]Lookup for use classification'!$A$13,IF(OR(ISNUMBER(SEARCH('[1]Lookup for use classification'!$B$14,B1062)),ISNUMBER(SEARCH('[1]Lookup for use classification'!$C$14,B1062))),'[1]Lookup for use classification'!$A$14,"Other"))))))))))))</f>
        <v>Office</v>
      </c>
      <c r="D1062" s="18"/>
      <c r="E1062" s="19"/>
      <c r="F1062" s="19"/>
    </row>
    <row r="1063" spans="1:6">
      <c r="A1063" s="16" t="s">
        <v>627</v>
      </c>
      <c r="B1063" s="17" t="s">
        <v>635</v>
      </c>
      <c r="C1063" s="133" t="str">
        <f>IF(OR(ISNUMBER(SEARCH('[1]Lookup for use classification'!$B$1,B1063)),ISNUMBER(SEARCH('[1]Lookup for use classification'!$C$1,B1063)),ISNUMBER(SEARCH('[1]Lookup for use classification'!$D$1,B1063)),ISNUMBER(SEARCH('[1]Lookup for use classification'!$E$1,B1063))),'[1]Lookup for use classification'!$A$1,IF(ISNUMBER(SEARCH('[1]Lookup for use classification'!$B$2,B1063)),'[1]Lookup for use classification'!$A$2,IF(ISNUMBER(SEARCH('[1]Lookup for use classification'!$B$3,B1063)),'[1]Lookup for use classification'!$A$3,IF(OR(ISNUMBER(SEARCH('[1]Lookup for use classification'!$B$4,B1063)),ISNUMBER(SEARCH('[1]Lookup for use classification'!$C$4,B1063)),ISNUMBER(SEARCH('[1]Lookup for use classification'!$D$4,B1063)),ISNUMBER(SEARCH('[1]Lookup for use classification'!$E$4,B1063))),'[1]Lookup for use classification'!$A$4,IF(OR(ISNUMBER(SEARCH('[1]Lookup for use classification'!$B$5,B1063)),ISNUMBER(SEARCH('[1]Lookup for use classification'!$C$5,B1063)),ISNUMBER(SEARCH('[1]Lookup for use classification'!$D$5,B1063))),'[1]Lookup for use classification'!$A$5,IF(OR(ISNUMBER(SEARCH('[1]Lookup for use classification'!$B$7,B1063)),ISNUMBER(SEARCH('[1]Lookup for use classification'!$C$7,B1063)),ISNUMBER(SEARCH('[1]Lookup for use classification'!$D$7,B1063))),'[1]Lookup for use classification'!$A$7,IF(OR(ISNUMBER(SEARCH('[1]Lookup for use classification'!$B$9,B1063)),ISNUMBER(SEARCH('[1]Lookup for use classification'!$C$9,B1063)),ISNUMBER(SEARCH('[1]Lookup for use classification'!$D$9,B1063)),ISNUMBER(SEARCH('[1]Lookup for use classification'!$E$9,B1063)),ISNUMBER(SEARCH('[1]Lookup for use classification'!$F$9,B1063)),ISNUMBER(SEARCH('[1]Lookup for use classification'!$G$9,B1063)),ISNUMBER(SEARCH('[1]Lookup for use classification'!$H$9,B1063)),ISNUMBER(SEARCH('[1]Lookup for use classification'!$I$9,B1063)),ISNUMBER(SEARCH('[1]Lookup for use classification'!$J$9,B1063)),ISNUMBER(SEARCH('[1]Lookup for use classification'!$K$9,B1063))),'[1]Lookup for use classification'!$A$9,IF(OR(ISNUMBER(SEARCH('[1]Lookup for use classification'!$B$10,B1063)),ISNUMBER(SEARCH('[1]Lookup for use classification'!$C$10,B1063)),ISNUMBER(SEARCH('[1]Lookup for use classification'!$D$10,B1063)),ISNUMBER(SEARCH('[1]Lookup for use classification'!$E$10,B1063)),ISNUMBER(SEARCH('[1]Lookup for use classification'!$F$10,B1063)),ISNUMBER(SEARCH('[1]Lookup for use classification'!$G$10,B1063))),'[1]Lookup for use classification'!$A$10,IF(OR(ISNUMBER(SEARCH('[1]Lookup for use classification'!$B$11,B1063)),ISNUMBER(SEARCH('[1]Lookup for use classification'!$C$11,B1063))),'[1]Lookup for use classification'!$A$11,IF(OR(ISNUMBER(SEARCH('[1]Lookup for use classification'!$B$12,B1063)),ISNUMBER(SEARCH('[1]Lookup for use classification'!$C$12,B1063))),'[1]Lookup for use classification'!$A$12,IF(OR(ISNUMBER(SEARCH('[1]Lookup for use classification'!$B$13,B1063)),ISNUMBER(SEARCH('[1]Lookup for use classification'!$C$13,B1063)),ISNUMBER(SEARCH('[1]Lookup for use classification'!$D$13,B1063)),,ISNUMBER(SEARCH('[1]Lookup for use classification'!$C$13,B1063)),ISNUMBER(SEARCH('[1]Lookup for use classification'!$E$13,B1063))),'[1]Lookup for use classification'!$A$13,IF(OR(ISNUMBER(SEARCH('[1]Lookup for use classification'!$B$14,B1063)),ISNUMBER(SEARCH('[1]Lookup for use classification'!$C$14,B1063))),'[1]Lookup for use classification'!$A$14,"Other"))))))))))))</f>
        <v>Warehousing</v>
      </c>
      <c r="D1063" s="18"/>
      <c r="E1063" s="19"/>
      <c r="F1063" s="19"/>
    </row>
    <row r="1064" spans="1:6">
      <c r="A1064" s="16" t="s">
        <v>225</v>
      </c>
      <c r="B1064" s="26" t="s">
        <v>226</v>
      </c>
      <c r="C1064" s="133" t="str">
        <f>IF(OR(ISNUMBER(SEARCH('[1]Lookup for use classification'!$B$1,B1064)),ISNUMBER(SEARCH('[1]Lookup for use classification'!$C$1,B1064)),ISNUMBER(SEARCH('[1]Lookup for use classification'!$D$1,B1064)),ISNUMBER(SEARCH('[1]Lookup for use classification'!$E$1,B1064))),'[1]Lookup for use classification'!$A$1,IF(ISNUMBER(SEARCH('[1]Lookup for use classification'!$B$2,B1064)),'[1]Lookup for use classification'!$A$2,IF(ISNUMBER(SEARCH('[1]Lookup for use classification'!$B$3,B1064)),'[1]Lookup for use classification'!$A$3,IF(OR(ISNUMBER(SEARCH('[1]Lookup for use classification'!$B$4,B1064)),ISNUMBER(SEARCH('[1]Lookup for use classification'!$C$4,B1064)),ISNUMBER(SEARCH('[1]Lookup for use classification'!$D$4,B1064)),ISNUMBER(SEARCH('[1]Lookup for use classification'!$E$4,B1064))),'[1]Lookup for use classification'!$A$4,IF(OR(ISNUMBER(SEARCH('[1]Lookup for use classification'!$B$5,B1064)),ISNUMBER(SEARCH('[1]Lookup for use classification'!$C$5,B1064)),ISNUMBER(SEARCH('[1]Lookup for use classification'!$D$5,B1064))),'[1]Lookup for use classification'!$A$5,IF(OR(ISNUMBER(SEARCH('[1]Lookup for use classification'!$B$7,B1064)),ISNUMBER(SEARCH('[1]Lookup for use classification'!$C$7,B1064)),ISNUMBER(SEARCH('[1]Lookup for use classification'!$D$7,B1064))),'[1]Lookup for use classification'!$A$7,IF(OR(ISNUMBER(SEARCH('[1]Lookup for use classification'!$B$9,B1064)),ISNUMBER(SEARCH('[1]Lookup for use classification'!$C$9,B1064)),ISNUMBER(SEARCH('[1]Lookup for use classification'!$D$9,B1064)),ISNUMBER(SEARCH('[1]Lookup for use classification'!$E$9,B1064)),ISNUMBER(SEARCH('[1]Lookup for use classification'!$F$9,B1064)),ISNUMBER(SEARCH('[1]Lookup for use classification'!$G$9,B1064)),ISNUMBER(SEARCH('[1]Lookup for use classification'!$H$9,B1064)),ISNUMBER(SEARCH('[1]Lookup for use classification'!$I$9,B1064)),ISNUMBER(SEARCH('[1]Lookup for use classification'!$J$9,B1064)),ISNUMBER(SEARCH('[1]Lookup for use classification'!$K$9,B1064))),'[1]Lookup for use classification'!$A$9,IF(OR(ISNUMBER(SEARCH('[1]Lookup for use classification'!$B$10,B1064)),ISNUMBER(SEARCH('[1]Lookup for use classification'!$C$10,B1064)),ISNUMBER(SEARCH('[1]Lookup for use classification'!$D$10,B1064)),ISNUMBER(SEARCH('[1]Lookup for use classification'!$E$10,B1064)),ISNUMBER(SEARCH('[1]Lookup for use classification'!$F$10,B1064)),ISNUMBER(SEARCH('[1]Lookup for use classification'!$G$10,B1064))),'[1]Lookup for use classification'!$A$10,IF(OR(ISNUMBER(SEARCH('[1]Lookup for use classification'!$B$11,B1064)),ISNUMBER(SEARCH('[1]Lookup for use classification'!$C$11,B1064))),'[1]Lookup for use classification'!$A$11,IF(OR(ISNUMBER(SEARCH('[1]Lookup for use classification'!$B$12,B1064)),ISNUMBER(SEARCH('[1]Lookup for use classification'!$C$12,B1064))),'[1]Lookup for use classification'!$A$12,IF(OR(ISNUMBER(SEARCH('[1]Lookup for use classification'!$B$13,B1064)),ISNUMBER(SEARCH('[1]Lookup for use classification'!$C$13,B1064)),ISNUMBER(SEARCH('[1]Lookup for use classification'!$D$13,B1064)),,ISNUMBER(SEARCH('[1]Lookup for use classification'!$C$13,B1064)),ISNUMBER(SEARCH('[1]Lookup for use classification'!$E$13,B1064))),'[1]Lookup for use classification'!$A$13,IF(OR(ISNUMBER(SEARCH('[1]Lookup for use classification'!$B$14,B1064)),ISNUMBER(SEARCH('[1]Lookup for use classification'!$C$14,B1064))),'[1]Lookup for use classification'!$A$14,"Other"))))))))))))</f>
        <v>Education - K - 12</v>
      </c>
      <c r="D1064" s="27"/>
      <c r="E1064" s="26"/>
      <c r="F1064" s="26"/>
    </row>
    <row r="1065" spans="1:6">
      <c r="A1065" s="16" t="s">
        <v>225</v>
      </c>
      <c r="B1065" s="26" t="s">
        <v>190</v>
      </c>
      <c r="C1065" s="133" t="str">
        <f>IF(OR(ISNUMBER(SEARCH('[1]Lookup for use classification'!$B$1,B1065)),ISNUMBER(SEARCH('[1]Lookup for use classification'!$C$1,B1065)),ISNUMBER(SEARCH('[1]Lookup for use classification'!$D$1,B1065)),ISNUMBER(SEARCH('[1]Lookup for use classification'!$E$1,B1065))),'[1]Lookup for use classification'!$A$1,IF(ISNUMBER(SEARCH('[1]Lookup for use classification'!$B$2,B1065)),'[1]Lookup for use classification'!$A$2,IF(ISNUMBER(SEARCH('[1]Lookup for use classification'!$B$3,B1065)),'[1]Lookup for use classification'!$A$3,IF(OR(ISNUMBER(SEARCH('[1]Lookup for use classification'!$B$4,B1065)),ISNUMBER(SEARCH('[1]Lookup for use classification'!$C$4,B1065)),ISNUMBER(SEARCH('[1]Lookup for use classification'!$D$4,B1065)),ISNUMBER(SEARCH('[1]Lookup for use classification'!$E$4,B1065))),'[1]Lookup for use classification'!$A$4,IF(OR(ISNUMBER(SEARCH('[1]Lookup for use classification'!$B$5,B1065)),ISNUMBER(SEARCH('[1]Lookup for use classification'!$C$5,B1065)),ISNUMBER(SEARCH('[1]Lookup for use classification'!$D$5,B1065))),'[1]Lookup for use classification'!$A$5,IF(OR(ISNUMBER(SEARCH('[1]Lookup for use classification'!$B$7,B1065)),ISNUMBER(SEARCH('[1]Lookup for use classification'!$C$7,B1065)),ISNUMBER(SEARCH('[1]Lookup for use classification'!$D$7,B1065))),'[1]Lookup for use classification'!$A$7,IF(OR(ISNUMBER(SEARCH('[1]Lookup for use classification'!$B$9,B1065)),ISNUMBER(SEARCH('[1]Lookup for use classification'!$C$9,B1065)),ISNUMBER(SEARCH('[1]Lookup for use classification'!$D$9,B1065)),ISNUMBER(SEARCH('[1]Lookup for use classification'!$E$9,B1065)),ISNUMBER(SEARCH('[1]Lookup for use classification'!$F$9,B1065)),ISNUMBER(SEARCH('[1]Lookup for use classification'!$G$9,B1065)),ISNUMBER(SEARCH('[1]Lookup for use classification'!$H$9,B1065)),ISNUMBER(SEARCH('[1]Lookup for use classification'!$I$9,B1065)),ISNUMBER(SEARCH('[1]Lookup for use classification'!$J$9,B1065)),ISNUMBER(SEARCH('[1]Lookup for use classification'!$K$9,B1065))),'[1]Lookup for use classification'!$A$9,IF(OR(ISNUMBER(SEARCH('[1]Lookup for use classification'!$B$10,B1065)),ISNUMBER(SEARCH('[1]Lookup for use classification'!$C$10,B1065)),ISNUMBER(SEARCH('[1]Lookup for use classification'!$D$10,B1065)),ISNUMBER(SEARCH('[1]Lookup for use classification'!$E$10,B1065)),ISNUMBER(SEARCH('[1]Lookup for use classification'!$F$10,B1065)),ISNUMBER(SEARCH('[1]Lookup for use classification'!$G$10,B1065))),'[1]Lookup for use classification'!$A$10,IF(OR(ISNUMBER(SEARCH('[1]Lookup for use classification'!$B$11,B1065)),ISNUMBER(SEARCH('[1]Lookup for use classification'!$C$11,B1065))),'[1]Lookup for use classification'!$A$11,IF(OR(ISNUMBER(SEARCH('[1]Lookup for use classification'!$B$12,B1065)),ISNUMBER(SEARCH('[1]Lookup for use classification'!$C$12,B1065))),'[1]Lookup for use classification'!$A$12,IF(OR(ISNUMBER(SEARCH('[1]Lookup for use classification'!$B$13,B1065)),ISNUMBER(SEARCH('[1]Lookup for use classification'!$C$13,B1065)),ISNUMBER(SEARCH('[1]Lookup for use classification'!$D$13,B1065)),,ISNUMBER(SEARCH('[1]Lookup for use classification'!$C$13,B1065)),ISNUMBER(SEARCH('[1]Lookup for use classification'!$E$13,B1065))),'[1]Lookup for use classification'!$A$13,IF(OR(ISNUMBER(SEARCH('[1]Lookup for use classification'!$B$14,B1065)),ISNUMBER(SEARCH('[1]Lookup for use classification'!$C$14,B1065))),'[1]Lookup for use classification'!$A$14,"Other"))))))))))))</f>
        <v>Public Assembly</v>
      </c>
      <c r="D1065" s="27">
        <v>4104</v>
      </c>
      <c r="E1065" s="26"/>
      <c r="F1065" s="26"/>
    </row>
    <row r="1066" spans="1:6">
      <c r="A1066" s="16" t="s">
        <v>225</v>
      </c>
      <c r="B1066" s="26" t="s">
        <v>227</v>
      </c>
      <c r="C1066" s="133" t="str">
        <f>IF(OR(ISNUMBER(SEARCH('[1]Lookup for use classification'!$B$1,B1066)),ISNUMBER(SEARCH('[1]Lookup for use classification'!$C$1,B1066)),ISNUMBER(SEARCH('[1]Lookup for use classification'!$D$1,B1066)),ISNUMBER(SEARCH('[1]Lookup for use classification'!$E$1,B1066))),'[1]Lookup for use classification'!$A$1,IF(ISNUMBER(SEARCH('[1]Lookup for use classification'!$B$2,B1066)),'[1]Lookup for use classification'!$A$2,IF(ISNUMBER(SEARCH('[1]Lookup for use classification'!$B$3,B1066)),'[1]Lookup for use classification'!$A$3,IF(OR(ISNUMBER(SEARCH('[1]Lookup for use classification'!$B$4,B1066)),ISNUMBER(SEARCH('[1]Lookup for use classification'!$C$4,B1066)),ISNUMBER(SEARCH('[1]Lookup for use classification'!$D$4,B1066)),ISNUMBER(SEARCH('[1]Lookup for use classification'!$E$4,B1066))),'[1]Lookup for use classification'!$A$4,IF(OR(ISNUMBER(SEARCH('[1]Lookup for use classification'!$B$5,B1066)),ISNUMBER(SEARCH('[1]Lookup for use classification'!$C$5,B1066)),ISNUMBER(SEARCH('[1]Lookup for use classification'!$D$5,B1066))),'[1]Lookup for use classification'!$A$5,IF(OR(ISNUMBER(SEARCH('[1]Lookup for use classification'!$B$7,B1066)),ISNUMBER(SEARCH('[1]Lookup for use classification'!$C$7,B1066)),ISNUMBER(SEARCH('[1]Lookup for use classification'!$D$7,B1066))),'[1]Lookup for use classification'!$A$7,IF(OR(ISNUMBER(SEARCH('[1]Lookup for use classification'!$B$9,B1066)),ISNUMBER(SEARCH('[1]Lookup for use classification'!$C$9,B1066)),ISNUMBER(SEARCH('[1]Lookup for use classification'!$D$9,B1066)),ISNUMBER(SEARCH('[1]Lookup for use classification'!$E$9,B1066)),ISNUMBER(SEARCH('[1]Lookup for use classification'!$F$9,B1066)),ISNUMBER(SEARCH('[1]Lookup for use classification'!$G$9,B1066)),ISNUMBER(SEARCH('[1]Lookup for use classification'!$H$9,B1066)),ISNUMBER(SEARCH('[1]Lookup for use classification'!$I$9,B1066)),ISNUMBER(SEARCH('[1]Lookup for use classification'!$J$9,B1066)),ISNUMBER(SEARCH('[1]Lookup for use classification'!$K$9,B1066))),'[1]Lookup for use classification'!$A$9,IF(OR(ISNUMBER(SEARCH('[1]Lookup for use classification'!$B$10,B1066)),ISNUMBER(SEARCH('[1]Lookup for use classification'!$C$10,B1066)),ISNUMBER(SEARCH('[1]Lookup for use classification'!$D$10,B1066)),ISNUMBER(SEARCH('[1]Lookup for use classification'!$E$10,B1066)),ISNUMBER(SEARCH('[1]Lookup for use classification'!$F$10,B1066)),ISNUMBER(SEARCH('[1]Lookup for use classification'!$G$10,B1066))),'[1]Lookup for use classification'!$A$10,IF(OR(ISNUMBER(SEARCH('[1]Lookup for use classification'!$B$11,B1066)),ISNUMBER(SEARCH('[1]Lookup for use classification'!$C$11,B1066))),'[1]Lookup for use classification'!$A$11,IF(OR(ISNUMBER(SEARCH('[1]Lookup for use classification'!$B$12,B1066)),ISNUMBER(SEARCH('[1]Lookup for use classification'!$C$12,B1066))),'[1]Lookup for use classification'!$A$12,IF(OR(ISNUMBER(SEARCH('[1]Lookup for use classification'!$B$13,B1066)),ISNUMBER(SEARCH('[1]Lookup for use classification'!$C$13,B1066)),ISNUMBER(SEARCH('[1]Lookup for use classification'!$D$13,B1066)),,ISNUMBER(SEARCH('[1]Lookup for use classification'!$C$13,B1066)),ISNUMBER(SEARCH('[1]Lookup for use classification'!$E$13,B1066))),'[1]Lookup for use classification'!$A$13,IF(OR(ISNUMBER(SEARCH('[1]Lookup for use classification'!$B$14,B1066)),ISNUMBER(SEARCH('[1]Lookup for use classification'!$C$14,B1066))),'[1]Lookup for use classification'!$A$14,"Other"))))))))))))</f>
        <v>Water &amp; Sewer</v>
      </c>
      <c r="D1066" s="27"/>
      <c r="E1066" s="26"/>
      <c r="F1066" s="26"/>
    </row>
    <row r="1067" spans="1:6">
      <c r="A1067" s="16" t="s">
        <v>225</v>
      </c>
      <c r="B1067" s="30" t="s">
        <v>228</v>
      </c>
      <c r="C1067" s="133" t="str">
        <f>IF(OR(ISNUMBER(SEARCH('[1]Lookup for use classification'!$B$1,B1067)),ISNUMBER(SEARCH('[1]Lookup for use classification'!$C$1,B1067)),ISNUMBER(SEARCH('[1]Lookup for use classification'!$D$1,B1067)),ISNUMBER(SEARCH('[1]Lookup for use classification'!$E$1,B1067))),'[1]Lookup for use classification'!$A$1,IF(ISNUMBER(SEARCH('[1]Lookup for use classification'!$B$2,B1067)),'[1]Lookup for use classification'!$A$2,IF(ISNUMBER(SEARCH('[1]Lookup for use classification'!$B$3,B1067)),'[1]Lookup for use classification'!$A$3,IF(OR(ISNUMBER(SEARCH('[1]Lookup for use classification'!$B$4,B1067)),ISNUMBER(SEARCH('[1]Lookup for use classification'!$C$4,B1067)),ISNUMBER(SEARCH('[1]Lookup for use classification'!$D$4,B1067)),ISNUMBER(SEARCH('[1]Lookup for use classification'!$E$4,B1067))),'[1]Lookup for use classification'!$A$4,IF(OR(ISNUMBER(SEARCH('[1]Lookup for use classification'!$B$5,B1067)),ISNUMBER(SEARCH('[1]Lookup for use classification'!$C$5,B1067)),ISNUMBER(SEARCH('[1]Lookup for use classification'!$D$5,B1067))),'[1]Lookup for use classification'!$A$5,IF(OR(ISNUMBER(SEARCH('[1]Lookup for use classification'!$B$7,B1067)),ISNUMBER(SEARCH('[1]Lookup for use classification'!$C$7,B1067)),ISNUMBER(SEARCH('[1]Lookup for use classification'!$D$7,B1067))),'[1]Lookup for use classification'!$A$7,IF(OR(ISNUMBER(SEARCH('[1]Lookup for use classification'!$B$9,B1067)),ISNUMBER(SEARCH('[1]Lookup for use classification'!$C$9,B1067)),ISNUMBER(SEARCH('[1]Lookup for use classification'!$D$9,B1067)),ISNUMBER(SEARCH('[1]Lookup for use classification'!$E$9,B1067)),ISNUMBER(SEARCH('[1]Lookup for use classification'!$F$9,B1067)),ISNUMBER(SEARCH('[1]Lookup for use classification'!$G$9,B1067)),ISNUMBER(SEARCH('[1]Lookup for use classification'!$H$9,B1067)),ISNUMBER(SEARCH('[1]Lookup for use classification'!$I$9,B1067)),ISNUMBER(SEARCH('[1]Lookup for use classification'!$J$9,B1067)),ISNUMBER(SEARCH('[1]Lookup for use classification'!$K$9,B1067))),'[1]Lookup for use classification'!$A$9,IF(OR(ISNUMBER(SEARCH('[1]Lookup for use classification'!$B$10,B1067)),ISNUMBER(SEARCH('[1]Lookup for use classification'!$C$10,B1067)),ISNUMBER(SEARCH('[1]Lookup for use classification'!$D$10,B1067)),ISNUMBER(SEARCH('[1]Lookup for use classification'!$E$10,B1067)),ISNUMBER(SEARCH('[1]Lookup for use classification'!$F$10,B1067)),ISNUMBER(SEARCH('[1]Lookup for use classification'!$G$10,B1067))),'[1]Lookup for use classification'!$A$10,IF(OR(ISNUMBER(SEARCH('[1]Lookup for use classification'!$B$11,B1067)),ISNUMBER(SEARCH('[1]Lookup for use classification'!$C$11,B1067))),'[1]Lookup for use classification'!$A$11,IF(OR(ISNUMBER(SEARCH('[1]Lookup for use classification'!$B$12,B1067)),ISNUMBER(SEARCH('[1]Lookup for use classification'!$C$12,B1067))),'[1]Lookup for use classification'!$A$12,IF(OR(ISNUMBER(SEARCH('[1]Lookup for use classification'!$B$13,B1067)),ISNUMBER(SEARCH('[1]Lookup for use classification'!$C$13,B1067)),ISNUMBER(SEARCH('[1]Lookup for use classification'!$D$13,B1067)),,ISNUMBER(SEARCH('[1]Lookup for use classification'!$C$13,B1067)),ISNUMBER(SEARCH('[1]Lookup for use classification'!$E$13,B1067))),'[1]Lookup for use classification'!$A$13,IF(OR(ISNUMBER(SEARCH('[1]Lookup for use classification'!$B$14,B1067)),ISNUMBER(SEARCH('[1]Lookup for use classification'!$C$14,B1067))),'[1]Lookup for use classification'!$A$14,"Other"))))))))))))</f>
        <v>Other</v>
      </c>
      <c r="D1067" s="46">
        <v>1000</v>
      </c>
      <c r="E1067" s="30"/>
      <c r="F1067" s="30"/>
    </row>
    <row r="1068" spans="1:6">
      <c r="A1068" s="16" t="s">
        <v>225</v>
      </c>
      <c r="B1068" s="26" t="s">
        <v>229</v>
      </c>
      <c r="C1068" s="133" t="str">
        <f>IF(OR(ISNUMBER(SEARCH('[1]Lookup for use classification'!$B$1,B1068)),ISNUMBER(SEARCH('[1]Lookup for use classification'!$C$1,B1068)),ISNUMBER(SEARCH('[1]Lookup for use classification'!$D$1,B1068)),ISNUMBER(SEARCH('[1]Lookup for use classification'!$E$1,B1068))),'[1]Lookup for use classification'!$A$1,IF(ISNUMBER(SEARCH('[1]Lookup for use classification'!$B$2,B1068)),'[1]Lookup for use classification'!$A$2,IF(ISNUMBER(SEARCH('[1]Lookup for use classification'!$B$3,B1068)),'[1]Lookup for use classification'!$A$3,IF(OR(ISNUMBER(SEARCH('[1]Lookup for use classification'!$B$4,B1068)),ISNUMBER(SEARCH('[1]Lookup for use classification'!$C$4,B1068)),ISNUMBER(SEARCH('[1]Lookup for use classification'!$D$4,B1068)),ISNUMBER(SEARCH('[1]Lookup for use classification'!$E$4,B1068))),'[1]Lookup for use classification'!$A$4,IF(OR(ISNUMBER(SEARCH('[1]Lookup for use classification'!$B$5,B1068)),ISNUMBER(SEARCH('[1]Lookup for use classification'!$C$5,B1068)),ISNUMBER(SEARCH('[1]Lookup for use classification'!$D$5,B1068))),'[1]Lookup for use classification'!$A$5,IF(OR(ISNUMBER(SEARCH('[1]Lookup for use classification'!$B$7,B1068)),ISNUMBER(SEARCH('[1]Lookup for use classification'!$C$7,B1068)),ISNUMBER(SEARCH('[1]Lookup for use classification'!$D$7,B1068))),'[1]Lookup for use classification'!$A$7,IF(OR(ISNUMBER(SEARCH('[1]Lookup for use classification'!$B$9,B1068)),ISNUMBER(SEARCH('[1]Lookup for use classification'!$C$9,B1068)),ISNUMBER(SEARCH('[1]Lookup for use classification'!$D$9,B1068)),ISNUMBER(SEARCH('[1]Lookup for use classification'!$E$9,B1068)),ISNUMBER(SEARCH('[1]Lookup for use classification'!$F$9,B1068)),ISNUMBER(SEARCH('[1]Lookup for use classification'!$G$9,B1068)),ISNUMBER(SEARCH('[1]Lookup for use classification'!$H$9,B1068)),ISNUMBER(SEARCH('[1]Lookup for use classification'!$I$9,B1068)),ISNUMBER(SEARCH('[1]Lookup for use classification'!$J$9,B1068)),ISNUMBER(SEARCH('[1]Lookup for use classification'!$K$9,B1068))),'[1]Lookup for use classification'!$A$9,IF(OR(ISNUMBER(SEARCH('[1]Lookup for use classification'!$B$10,B1068)),ISNUMBER(SEARCH('[1]Lookup for use classification'!$C$10,B1068)),ISNUMBER(SEARCH('[1]Lookup for use classification'!$D$10,B1068)),ISNUMBER(SEARCH('[1]Lookup for use classification'!$E$10,B1068)),ISNUMBER(SEARCH('[1]Lookup for use classification'!$F$10,B1068)),ISNUMBER(SEARCH('[1]Lookup for use classification'!$G$10,B1068))),'[1]Lookup for use classification'!$A$10,IF(OR(ISNUMBER(SEARCH('[1]Lookup for use classification'!$B$11,B1068)),ISNUMBER(SEARCH('[1]Lookup for use classification'!$C$11,B1068))),'[1]Lookup for use classification'!$A$11,IF(OR(ISNUMBER(SEARCH('[1]Lookup for use classification'!$B$12,B1068)),ISNUMBER(SEARCH('[1]Lookup for use classification'!$C$12,B1068))),'[1]Lookup for use classification'!$A$12,IF(OR(ISNUMBER(SEARCH('[1]Lookup for use classification'!$B$13,B1068)),ISNUMBER(SEARCH('[1]Lookup for use classification'!$C$13,B1068)),ISNUMBER(SEARCH('[1]Lookup for use classification'!$D$13,B1068)),,ISNUMBER(SEARCH('[1]Lookup for use classification'!$C$13,B1068)),ISNUMBER(SEARCH('[1]Lookup for use classification'!$E$13,B1068))),'[1]Lookup for use classification'!$A$13,IF(OR(ISNUMBER(SEARCH('[1]Lookup for use classification'!$B$14,B1068)),ISNUMBER(SEARCH('[1]Lookup for use classification'!$C$14,B1068))),'[1]Lookup for use classification'!$A$14,"Other"))))))))))))</f>
        <v>Education - K - 12</v>
      </c>
      <c r="D1068" s="27">
        <v>21629</v>
      </c>
      <c r="E1068" s="26"/>
      <c r="F1068" s="26"/>
    </row>
    <row r="1069" spans="1:6">
      <c r="A1069" s="16" t="s">
        <v>225</v>
      </c>
      <c r="B1069" s="26" t="s">
        <v>230</v>
      </c>
      <c r="C1069" s="133" t="str">
        <f>IF(OR(ISNUMBER(SEARCH('[1]Lookup for use classification'!$B$1,B1069)),ISNUMBER(SEARCH('[1]Lookup for use classification'!$C$1,B1069)),ISNUMBER(SEARCH('[1]Lookup for use classification'!$D$1,B1069)),ISNUMBER(SEARCH('[1]Lookup for use classification'!$E$1,B1069))),'[1]Lookup for use classification'!$A$1,IF(ISNUMBER(SEARCH('[1]Lookup for use classification'!$B$2,B1069)),'[1]Lookup for use classification'!$A$2,IF(ISNUMBER(SEARCH('[1]Lookup for use classification'!$B$3,B1069)),'[1]Lookup for use classification'!$A$3,IF(OR(ISNUMBER(SEARCH('[1]Lookup for use classification'!$B$4,B1069)),ISNUMBER(SEARCH('[1]Lookup for use classification'!$C$4,B1069)),ISNUMBER(SEARCH('[1]Lookup for use classification'!$D$4,B1069)),ISNUMBER(SEARCH('[1]Lookup for use classification'!$E$4,B1069))),'[1]Lookup for use classification'!$A$4,IF(OR(ISNUMBER(SEARCH('[1]Lookup for use classification'!$B$5,B1069)),ISNUMBER(SEARCH('[1]Lookup for use classification'!$C$5,B1069)),ISNUMBER(SEARCH('[1]Lookup for use classification'!$D$5,B1069))),'[1]Lookup for use classification'!$A$5,IF(OR(ISNUMBER(SEARCH('[1]Lookup for use classification'!$B$7,B1069)),ISNUMBER(SEARCH('[1]Lookup for use classification'!$C$7,B1069)),ISNUMBER(SEARCH('[1]Lookup for use classification'!$D$7,B1069))),'[1]Lookup for use classification'!$A$7,IF(OR(ISNUMBER(SEARCH('[1]Lookup for use classification'!$B$9,B1069)),ISNUMBER(SEARCH('[1]Lookup for use classification'!$C$9,B1069)),ISNUMBER(SEARCH('[1]Lookup for use classification'!$D$9,B1069)),ISNUMBER(SEARCH('[1]Lookup for use classification'!$E$9,B1069)),ISNUMBER(SEARCH('[1]Lookup for use classification'!$F$9,B1069)),ISNUMBER(SEARCH('[1]Lookup for use classification'!$G$9,B1069)),ISNUMBER(SEARCH('[1]Lookup for use classification'!$H$9,B1069)),ISNUMBER(SEARCH('[1]Lookup for use classification'!$I$9,B1069)),ISNUMBER(SEARCH('[1]Lookup for use classification'!$J$9,B1069)),ISNUMBER(SEARCH('[1]Lookup for use classification'!$K$9,B1069))),'[1]Lookup for use classification'!$A$9,IF(OR(ISNUMBER(SEARCH('[1]Lookup for use classification'!$B$10,B1069)),ISNUMBER(SEARCH('[1]Lookup for use classification'!$C$10,B1069)),ISNUMBER(SEARCH('[1]Lookup for use classification'!$D$10,B1069)),ISNUMBER(SEARCH('[1]Lookup for use classification'!$E$10,B1069)),ISNUMBER(SEARCH('[1]Lookup for use classification'!$F$10,B1069)),ISNUMBER(SEARCH('[1]Lookup for use classification'!$G$10,B1069))),'[1]Lookup for use classification'!$A$10,IF(OR(ISNUMBER(SEARCH('[1]Lookup for use classification'!$B$11,B1069)),ISNUMBER(SEARCH('[1]Lookup for use classification'!$C$11,B1069))),'[1]Lookup for use classification'!$A$11,IF(OR(ISNUMBER(SEARCH('[1]Lookup for use classification'!$B$12,B1069)),ISNUMBER(SEARCH('[1]Lookup for use classification'!$C$12,B1069))),'[1]Lookup for use classification'!$A$12,IF(OR(ISNUMBER(SEARCH('[1]Lookup for use classification'!$B$13,B1069)),ISNUMBER(SEARCH('[1]Lookup for use classification'!$C$13,B1069)),ISNUMBER(SEARCH('[1]Lookup for use classification'!$D$13,B1069)),,ISNUMBER(SEARCH('[1]Lookup for use classification'!$C$13,B1069)),ISNUMBER(SEARCH('[1]Lookup for use classification'!$E$13,B1069))),'[1]Lookup for use classification'!$A$13,IF(OR(ISNUMBER(SEARCH('[1]Lookup for use classification'!$B$14,B1069)),ISNUMBER(SEARCH('[1]Lookup for use classification'!$C$14,B1069))),'[1]Lookup for use classification'!$A$14,"Other"))))))))))))</f>
        <v>Other</v>
      </c>
      <c r="D1069" s="27"/>
      <c r="E1069" s="26"/>
      <c r="F1069" s="26"/>
    </row>
    <row r="1070" spans="1:6">
      <c r="A1070" s="16" t="s">
        <v>225</v>
      </c>
      <c r="B1070" s="26" t="s">
        <v>231</v>
      </c>
      <c r="C1070" s="133" t="str">
        <f>IF(OR(ISNUMBER(SEARCH('[1]Lookup for use classification'!$B$1,B1070)),ISNUMBER(SEARCH('[1]Lookup for use classification'!$C$1,B1070)),ISNUMBER(SEARCH('[1]Lookup for use classification'!$D$1,B1070)),ISNUMBER(SEARCH('[1]Lookup for use classification'!$E$1,B1070))),'[1]Lookup for use classification'!$A$1,IF(ISNUMBER(SEARCH('[1]Lookup for use classification'!$B$2,B1070)),'[1]Lookup for use classification'!$A$2,IF(ISNUMBER(SEARCH('[1]Lookup for use classification'!$B$3,B1070)),'[1]Lookup for use classification'!$A$3,IF(OR(ISNUMBER(SEARCH('[1]Lookup for use classification'!$B$4,B1070)),ISNUMBER(SEARCH('[1]Lookup for use classification'!$C$4,B1070)),ISNUMBER(SEARCH('[1]Lookup for use classification'!$D$4,B1070)),ISNUMBER(SEARCH('[1]Lookup for use classification'!$E$4,B1070))),'[1]Lookup for use classification'!$A$4,IF(OR(ISNUMBER(SEARCH('[1]Lookup for use classification'!$B$5,B1070)),ISNUMBER(SEARCH('[1]Lookup for use classification'!$C$5,B1070)),ISNUMBER(SEARCH('[1]Lookup for use classification'!$D$5,B1070))),'[1]Lookup for use classification'!$A$5,IF(OR(ISNUMBER(SEARCH('[1]Lookup for use classification'!$B$7,B1070)),ISNUMBER(SEARCH('[1]Lookup for use classification'!$C$7,B1070)),ISNUMBER(SEARCH('[1]Lookup for use classification'!$D$7,B1070))),'[1]Lookup for use classification'!$A$7,IF(OR(ISNUMBER(SEARCH('[1]Lookup for use classification'!$B$9,B1070)),ISNUMBER(SEARCH('[1]Lookup for use classification'!$C$9,B1070)),ISNUMBER(SEARCH('[1]Lookup for use classification'!$D$9,B1070)),ISNUMBER(SEARCH('[1]Lookup for use classification'!$E$9,B1070)),ISNUMBER(SEARCH('[1]Lookup for use classification'!$F$9,B1070)),ISNUMBER(SEARCH('[1]Lookup for use classification'!$G$9,B1070)),ISNUMBER(SEARCH('[1]Lookup for use classification'!$H$9,B1070)),ISNUMBER(SEARCH('[1]Lookup for use classification'!$I$9,B1070)),ISNUMBER(SEARCH('[1]Lookup for use classification'!$J$9,B1070)),ISNUMBER(SEARCH('[1]Lookup for use classification'!$K$9,B1070))),'[1]Lookup for use classification'!$A$9,IF(OR(ISNUMBER(SEARCH('[1]Lookup for use classification'!$B$10,B1070)),ISNUMBER(SEARCH('[1]Lookup for use classification'!$C$10,B1070)),ISNUMBER(SEARCH('[1]Lookup for use classification'!$D$10,B1070)),ISNUMBER(SEARCH('[1]Lookup for use classification'!$E$10,B1070)),ISNUMBER(SEARCH('[1]Lookup for use classification'!$F$10,B1070)),ISNUMBER(SEARCH('[1]Lookup for use classification'!$G$10,B1070))),'[1]Lookup for use classification'!$A$10,IF(OR(ISNUMBER(SEARCH('[1]Lookup for use classification'!$B$11,B1070)),ISNUMBER(SEARCH('[1]Lookup for use classification'!$C$11,B1070))),'[1]Lookup for use classification'!$A$11,IF(OR(ISNUMBER(SEARCH('[1]Lookup for use classification'!$B$12,B1070)),ISNUMBER(SEARCH('[1]Lookup for use classification'!$C$12,B1070))),'[1]Lookup for use classification'!$A$12,IF(OR(ISNUMBER(SEARCH('[1]Lookup for use classification'!$B$13,B1070)),ISNUMBER(SEARCH('[1]Lookup for use classification'!$C$13,B1070)),ISNUMBER(SEARCH('[1]Lookup for use classification'!$D$13,B1070)),,ISNUMBER(SEARCH('[1]Lookup for use classification'!$C$13,B1070)),ISNUMBER(SEARCH('[1]Lookup for use classification'!$E$13,B1070))),'[1]Lookup for use classification'!$A$13,IF(OR(ISNUMBER(SEARCH('[1]Lookup for use classification'!$B$14,B1070)),ISNUMBER(SEARCH('[1]Lookup for use classification'!$C$14,B1070))),'[1]Lookup for use classification'!$A$14,"Other"))))))))))))</f>
        <v>Public Safety</v>
      </c>
      <c r="D1070" s="27">
        <v>900</v>
      </c>
      <c r="E1070" s="26"/>
      <c r="F1070" s="26"/>
    </row>
    <row r="1071" spans="1:6">
      <c r="A1071" s="16" t="s">
        <v>225</v>
      </c>
      <c r="B1071" s="26" t="s">
        <v>232</v>
      </c>
      <c r="C1071" s="133" t="str">
        <f>IF(OR(ISNUMBER(SEARCH('[1]Lookup for use classification'!$B$1,B1071)),ISNUMBER(SEARCH('[1]Lookup for use classification'!$C$1,B1071)),ISNUMBER(SEARCH('[1]Lookup for use classification'!$D$1,B1071)),ISNUMBER(SEARCH('[1]Lookup for use classification'!$E$1,B1071))),'[1]Lookup for use classification'!$A$1,IF(ISNUMBER(SEARCH('[1]Lookup for use classification'!$B$2,B1071)),'[1]Lookup for use classification'!$A$2,IF(ISNUMBER(SEARCH('[1]Lookup for use classification'!$B$3,B1071)),'[1]Lookup for use classification'!$A$3,IF(OR(ISNUMBER(SEARCH('[1]Lookup for use classification'!$B$4,B1071)),ISNUMBER(SEARCH('[1]Lookup for use classification'!$C$4,B1071)),ISNUMBER(SEARCH('[1]Lookup for use classification'!$D$4,B1071)),ISNUMBER(SEARCH('[1]Lookup for use classification'!$E$4,B1071))),'[1]Lookup for use classification'!$A$4,IF(OR(ISNUMBER(SEARCH('[1]Lookup for use classification'!$B$5,B1071)),ISNUMBER(SEARCH('[1]Lookup for use classification'!$C$5,B1071)),ISNUMBER(SEARCH('[1]Lookup for use classification'!$D$5,B1071))),'[1]Lookup for use classification'!$A$5,IF(OR(ISNUMBER(SEARCH('[1]Lookup for use classification'!$B$7,B1071)),ISNUMBER(SEARCH('[1]Lookup for use classification'!$C$7,B1071)),ISNUMBER(SEARCH('[1]Lookup for use classification'!$D$7,B1071))),'[1]Lookup for use classification'!$A$7,IF(OR(ISNUMBER(SEARCH('[1]Lookup for use classification'!$B$9,B1071)),ISNUMBER(SEARCH('[1]Lookup for use classification'!$C$9,B1071)),ISNUMBER(SEARCH('[1]Lookup for use classification'!$D$9,B1071)),ISNUMBER(SEARCH('[1]Lookup for use classification'!$E$9,B1071)),ISNUMBER(SEARCH('[1]Lookup for use classification'!$F$9,B1071)),ISNUMBER(SEARCH('[1]Lookup for use classification'!$G$9,B1071)),ISNUMBER(SEARCH('[1]Lookup for use classification'!$H$9,B1071)),ISNUMBER(SEARCH('[1]Lookup for use classification'!$I$9,B1071)),ISNUMBER(SEARCH('[1]Lookup for use classification'!$J$9,B1071)),ISNUMBER(SEARCH('[1]Lookup for use classification'!$K$9,B1071))),'[1]Lookup for use classification'!$A$9,IF(OR(ISNUMBER(SEARCH('[1]Lookup for use classification'!$B$10,B1071)),ISNUMBER(SEARCH('[1]Lookup for use classification'!$C$10,B1071)),ISNUMBER(SEARCH('[1]Lookup for use classification'!$D$10,B1071)),ISNUMBER(SEARCH('[1]Lookup for use classification'!$E$10,B1071)),ISNUMBER(SEARCH('[1]Lookup for use classification'!$F$10,B1071)),ISNUMBER(SEARCH('[1]Lookup for use classification'!$G$10,B1071))),'[1]Lookup for use classification'!$A$10,IF(OR(ISNUMBER(SEARCH('[1]Lookup for use classification'!$B$11,B1071)),ISNUMBER(SEARCH('[1]Lookup for use classification'!$C$11,B1071))),'[1]Lookup for use classification'!$A$11,IF(OR(ISNUMBER(SEARCH('[1]Lookup for use classification'!$B$12,B1071)),ISNUMBER(SEARCH('[1]Lookup for use classification'!$C$12,B1071))),'[1]Lookup for use classification'!$A$12,IF(OR(ISNUMBER(SEARCH('[1]Lookup for use classification'!$B$13,B1071)),ISNUMBER(SEARCH('[1]Lookup for use classification'!$C$13,B1071)),ISNUMBER(SEARCH('[1]Lookup for use classification'!$D$13,B1071)),,ISNUMBER(SEARCH('[1]Lookup for use classification'!$C$13,B1071)),ISNUMBER(SEARCH('[1]Lookup for use classification'!$E$13,B1071))),'[1]Lookup for use classification'!$A$13,IF(OR(ISNUMBER(SEARCH('[1]Lookup for use classification'!$B$14,B1071)),ISNUMBER(SEARCH('[1]Lookup for use classification'!$C$14,B1071))),'[1]Lookup for use classification'!$A$14,"Other"))))))))))))</f>
        <v>Warehousing</v>
      </c>
      <c r="D1071" s="27"/>
      <c r="E1071" s="26"/>
      <c r="F1071" s="26"/>
    </row>
    <row r="1072" spans="1:6">
      <c r="A1072" s="16" t="s">
        <v>225</v>
      </c>
      <c r="B1072" s="26" t="s">
        <v>82</v>
      </c>
      <c r="C1072" s="133" t="str">
        <f>IF(OR(ISNUMBER(SEARCH('[1]Lookup for use classification'!$B$1,B1072)),ISNUMBER(SEARCH('[1]Lookup for use classification'!$C$1,B1072)),ISNUMBER(SEARCH('[1]Lookup for use classification'!$D$1,B1072)),ISNUMBER(SEARCH('[1]Lookup for use classification'!$E$1,B1072))),'[1]Lookup for use classification'!$A$1,IF(ISNUMBER(SEARCH('[1]Lookup for use classification'!$B$2,B1072)),'[1]Lookup for use classification'!$A$2,IF(ISNUMBER(SEARCH('[1]Lookup for use classification'!$B$3,B1072)),'[1]Lookup for use classification'!$A$3,IF(OR(ISNUMBER(SEARCH('[1]Lookup for use classification'!$B$4,B1072)),ISNUMBER(SEARCH('[1]Lookup for use classification'!$C$4,B1072)),ISNUMBER(SEARCH('[1]Lookup for use classification'!$D$4,B1072)),ISNUMBER(SEARCH('[1]Lookup for use classification'!$E$4,B1072))),'[1]Lookup for use classification'!$A$4,IF(OR(ISNUMBER(SEARCH('[1]Lookup for use classification'!$B$5,B1072)),ISNUMBER(SEARCH('[1]Lookup for use classification'!$C$5,B1072)),ISNUMBER(SEARCH('[1]Lookup for use classification'!$D$5,B1072))),'[1]Lookup for use classification'!$A$5,IF(OR(ISNUMBER(SEARCH('[1]Lookup for use classification'!$B$7,B1072)),ISNUMBER(SEARCH('[1]Lookup for use classification'!$C$7,B1072)),ISNUMBER(SEARCH('[1]Lookup for use classification'!$D$7,B1072))),'[1]Lookup for use classification'!$A$7,IF(OR(ISNUMBER(SEARCH('[1]Lookup for use classification'!$B$9,B1072)),ISNUMBER(SEARCH('[1]Lookup for use classification'!$C$9,B1072)),ISNUMBER(SEARCH('[1]Lookup for use classification'!$D$9,B1072)),ISNUMBER(SEARCH('[1]Lookup for use classification'!$E$9,B1072)),ISNUMBER(SEARCH('[1]Lookup for use classification'!$F$9,B1072)),ISNUMBER(SEARCH('[1]Lookup for use classification'!$G$9,B1072)),ISNUMBER(SEARCH('[1]Lookup for use classification'!$H$9,B1072)),ISNUMBER(SEARCH('[1]Lookup for use classification'!$I$9,B1072)),ISNUMBER(SEARCH('[1]Lookup for use classification'!$J$9,B1072)),ISNUMBER(SEARCH('[1]Lookup for use classification'!$K$9,B1072))),'[1]Lookup for use classification'!$A$9,IF(OR(ISNUMBER(SEARCH('[1]Lookup for use classification'!$B$10,B1072)),ISNUMBER(SEARCH('[1]Lookup for use classification'!$C$10,B1072)),ISNUMBER(SEARCH('[1]Lookup for use classification'!$D$10,B1072)),ISNUMBER(SEARCH('[1]Lookup for use classification'!$E$10,B1072)),ISNUMBER(SEARCH('[1]Lookup for use classification'!$F$10,B1072)),ISNUMBER(SEARCH('[1]Lookup for use classification'!$G$10,B1072))),'[1]Lookup for use classification'!$A$10,IF(OR(ISNUMBER(SEARCH('[1]Lookup for use classification'!$B$11,B1072)),ISNUMBER(SEARCH('[1]Lookup for use classification'!$C$11,B1072))),'[1]Lookup for use classification'!$A$11,IF(OR(ISNUMBER(SEARCH('[1]Lookup for use classification'!$B$12,B1072)),ISNUMBER(SEARCH('[1]Lookup for use classification'!$C$12,B1072))),'[1]Lookup for use classification'!$A$12,IF(OR(ISNUMBER(SEARCH('[1]Lookup for use classification'!$B$13,B1072)),ISNUMBER(SEARCH('[1]Lookup for use classification'!$C$13,B1072)),ISNUMBER(SEARCH('[1]Lookup for use classification'!$D$13,B1072)),,ISNUMBER(SEARCH('[1]Lookup for use classification'!$C$13,B1072)),ISNUMBER(SEARCH('[1]Lookup for use classification'!$E$13,B1072))),'[1]Lookup for use classification'!$A$13,IF(OR(ISNUMBER(SEARCH('[1]Lookup for use classification'!$B$14,B1072)),ISNUMBER(SEARCH('[1]Lookup for use classification'!$C$14,B1072))),'[1]Lookup for use classification'!$A$14,"Other"))))))))))))</f>
        <v>Other</v>
      </c>
      <c r="D1072" s="27">
        <v>1104</v>
      </c>
      <c r="E1072" s="26"/>
      <c r="F1072" s="26"/>
    </row>
    <row r="1073" spans="1:6">
      <c r="A1073" s="16" t="s">
        <v>225</v>
      </c>
      <c r="B1073" s="26" t="s">
        <v>233</v>
      </c>
      <c r="C1073" s="133" t="str">
        <f>IF(OR(ISNUMBER(SEARCH('[1]Lookup for use classification'!$B$1,B1073)),ISNUMBER(SEARCH('[1]Lookup for use classification'!$C$1,B1073)),ISNUMBER(SEARCH('[1]Lookup for use classification'!$D$1,B1073)),ISNUMBER(SEARCH('[1]Lookup for use classification'!$E$1,B1073))),'[1]Lookup for use classification'!$A$1,IF(ISNUMBER(SEARCH('[1]Lookup for use classification'!$B$2,B1073)),'[1]Lookup for use classification'!$A$2,IF(ISNUMBER(SEARCH('[1]Lookup for use classification'!$B$3,B1073)),'[1]Lookup for use classification'!$A$3,IF(OR(ISNUMBER(SEARCH('[1]Lookup for use classification'!$B$4,B1073)),ISNUMBER(SEARCH('[1]Lookup for use classification'!$C$4,B1073)),ISNUMBER(SEARCH('[1]Lookup for use classification'!$D$4,B1073)),ISNUMBER(SEARCH('[1]Lookup for use classification'!$E$4,B1073))),'[1]Lookup for use classification'!$A$4,IF(OR(ISNUMBER(SEARCH('[1]Lookup for use classification'!$B$5,B1073)),ISNUMBER(SEARCH('[1]Lookup for use classification'!$C$5,B1073)),ISNUMBER(SEARCH('[1]Lookup for use classification'!$D$5,B1073))),'[1]Lookup for use classification'!$A$5,IF(OR(ISNUMBER(SEARCH('[1]Lookup for use classification'!$B$7,B1073)),ISNUMBER(SEARCH('[1]Lookup for use classification'!$C$7,B1073)),ISNUMBER(SEARCH('[1]Lookup for use classification'!$D$7,B1073))),'[1]Lookup for use classification'!$A$7,IF(OR(ISNUMBER(SEARCH('[1]Lookup for use classification'!$B$9,B1073)),ISNUMBER(SEARCH('[1]Lookup for use classification'!$C$9,B1073)),ISNUMBER(SEARCH('[1]Lookup for use classification'!$D$9,B1073)),ISNUMBER(SEARCH('[1]Lookup for use classification'!$E$9,B1073)),ISNUMBER(SEARCH('[1]Lookup for use classification'!$F$9,B1073)),ISNUMBER(SEARCH('[1]Lookup for use classification'!$G$9,B1073)),ISNUMBER(SEARCH('[1]Lookup for use classification'!$H$9,B1073)),ISNUMBER(SEARCH('[1]Lookup for use classification'!$I$9,B1073)),ISNUMBER(SEARCH('[1]Lookup for use classification'!$J$9,B1073)),ISNUMBER(SEARCH('[1]Lookup for use classification'!$K$9,B1073))),'[1]Lookup for use classification'!$A$9,IF(OR(ISNUMBER(SEARCH('[1]Lookup for use classification'!$B$10,B1073)),ISNUMBER(SEARCH('[1]Lookup for use classification'!$C$10,B1073)),ISNUMBER(SEARCH('[1]Lookup for use classification'!$D$10,B1073)),ISNUMBER(SEARCH('[1]Lookup for use classification'!$E$10,B1073)),ISNUMBER(SEARCH('[1]Lookup for use classification'!$F$10,B1073)),ISNUMBER(SEARCH('[1]Lookup for use classification'!$G$10,B1073))),'[1]Lookup for use classification'!$A$10,IF(OR(ISNUMBER(SEARCH('[1]Lookup for use classification'!$B$11,B1073)),ISNUMBER(SEARCH('[1]Lookup for use classification'!$C$11,B1073))),'[1]Lookup for use classification'!$A$11,IF(OR(ISNUMBER(SEARCH('[1]Lookup for use classification'!$B$12,B1073)),ISNUMBER(SEARCH('[1]Lookup for use classification'!$C$12,B1073))),'[1]Lookup for use classification'!$A$12,IF(OR(ISNUMBER(SEARCH('[1]Lookup for use classification'!$B$13,B1073)),ISNUMBER(SEARCH('[1]Lookup for use classification'!$C$13,B1073)),ISNUMBER(SEARCH('[1]Lookup for use classification'!$D$13,B1073)),,ISNUMBER(SEARCH('[1]Lookup for use classification'!$C$13,B1073)),ISNUMBER(SEARCH('[1]Lookup for use classification'!$E$13,B1073))),'[1]Lookup for use classification'!$A$13,IF(OR(ISNUMBER(SEARCH('[1]Lookup for use classification'!$B$14,B1073)),ISNUMBER(SEARCH('[1]Lookup for use classification'!$C$14,B1073))),'[1]Lookup for use classification'!$A$14,"Other"))))))))))))</f>
        <v>Warehousing</v>
      </c>
      <c r="D1073" s="27"/>
      <c r="E1073" s="26"/>
      <c r="F1073" s="26"/>
    </row>
    <row r="1074" spans="1:6">
      <c r="A1074" s="16" t="s">
        <v>225</v>
      </c>
      <c r="B1074" s="26" t="s">
        <v>234</v>
      </c>
      <c r="C1074" s="133" t="str">
        <f>IF(OR(ISNUMBER(SEARCH('[1]Lookup for use classification'!$B$1,B1074)),ISNUMBER(SEARCH('[1]Lookup for use classification'!$C$1,B1074)),ISNUMBER(SEARCH('[1]Lookup for use classification'!$D$1,B1074)),ISNUMBER(SEARCH('[1]Lookup for use classification'!$E$1,B1074))),'[1]Lookup for use classification'!$A$1,IF(ISNUMBER(SEARCH('[1]Lookup for use classification'!$B$2,B1074)),'[1]Lookup for use classification'!$A$2,IF(ISNUMBER(SEARCH('[1]Lookup for use classification'!$B$3,B1074)),'[1]Lookup for use classification'!$A$3,IF(OR(ISNUMBER(SEARCH('[1]Lookup for use classification'!$B$4,B1074)),ISNUMBER(SEARCH('[1]Lookup for use classification'!$C$4,B1074)),ISNUMBER(SEARCH('[1]Lookup for use classification'!$D$4,B1074)),ISNUMBER(SEARCH('[1]Lookup for use classification'!$E$4,B1074))),'[1]Lookup for use classification'!$A$4,IF(OR(ISNUMBER(SEARCH('[1]Lookup for use classification'!$B$5,B1074)),ISNUMBER(SEARCH('[1]Lookup for use classification'!$C$5,B1074)),ISNUMBER(SEARCH('[1]Lookup for use classification'!$D$5,B1074))),'[1]Lookup for use classification'!$A$5,IF(OR(ISNUMBER(SEARCH('[1]Lookup for use classification'!$B$7,B1074)),ISNUMBER(SEARCH('[1]Lookup for use classification'!$C$7,B1074)),ISNUMBER(SEARCH('[1]Lookup for use classification'!$D$7,B1074))),'[1]Lookup for use classification'!$A$7,IF(OR(ISNUMBER(SEARCH('[1]Lookup for use classification'!$B$9,B1074)),ISNUMBER(SEARCH('[1]Lookup for use classification'!$C$9,B1074)),ISNUMBER(SEARCH('[1]Lookup for use classification'!$D$9,B1074)),ISNUMBER(SEARCH('[1]Lookup for use classification'!$E$9,B1074)),ISNUMBER(SEARCH('[1]Lookup for use classification'!$F$9,B1074)),ISNUMBER(SEARCH('[1]Lookup for use classification'!$G$9,B1074)),ISNUMBER(SEARCH('[1]Lookup for use classification'!$H$9,B1074)),ISNUMBER(SEARCH('[1]Lookup for use classification'!$I$9,B1074)),ISNUMBER(SEARCH('[1]Lookup for use classification'!$J$9,B1074)),ISNUMBER(SEARCH('[1]Lookup for use classification'!$K$9,B1074))),'[1]Lookup for use classification'!$A$9,IF(OR(ISNUMBER(SEARCH('[1]Lookup for use classification'!$B$10,B1074)),ISNUMBER(SEARCH('[1]Lookup for use classification'!$C$10,B1074)),ISNUMBER(SEARCH('[1]Lookup for use classification'!$D$10,B1074)),ISNUMBER(SEARCH('[1]Lookup for use classification'!$E$10,B1074)),ISNUMBER(SEARCH('[1]Lookup for use classification'!$F$10,B1074)),ISNUMBER(SEARCH('[1]Lookup for use classification'!$G$10,B1074))),'[1]Lookup for use classification'!$A$10,IF(OR(ISNUMBER(SEARCH('[1]Lookup for use classification'!$B$11,B1074)),ISNUMBER(SEARCH('[1]Lookup for use classification'!$C$11,B1074))),'[1]Lookup for use classification'!$A$11,IF(OR(ISNUMBER(SEARCH('[1]Lookup for use classification'!$B$12,B1074)),ISNUMBER(SEARCH('[1]Lookup for use classification'!$C$12,B1074))),'[1]Lookup for use classification'!$A$12,IF(OR(ISNUMBER(SEARCH('[1]Lookup for use classification'!$B$13,B1074)),ISNUMBER(SEARCH('[1]Lookup for use classification'!$C$13,B1074)),ISNUMBER(SEARCH('[1]Lookup for use classification'!$D$13,B1074)),,ISNUMBER(SEARCH('[1]Lookup for use classification'!$C$13,B1074)),ISNUMBER(SEARCH('[1]Lookup for use classification'!$E$13,B1074))),'[1]Lookup for use classification'!$A$13,IF(OR(ISNUMBER(SEARCH('[1]Lookup for use classification'!$B$14,B1074)),ISNUMBER(SEARCH('[1]Lookup for use classification'!$C$14,B1074))),'[1]Lookup for use classification'!$A$14,"Other"))))))))))))</f>
        <v>Other</v>
      </c>
      <c r="D1074" s="27"/>
      <c r="E1074" s="26"/>
      <c r="F1074" s="26"/>
    </row>
    <row r="1075" spans="1:6">
      <c r="A1075" s="16" t="s">
        <v>225</v>
      </c>
      <c r="B1075" s="26" t="s">
        <v>101</v>
      </c>
      <c r="C1075" s="133" t="str">
        <f>IF(OR(ISNUMBER(SEARCH('[1]Lookup for use classification'!$B$1,B1075)),ISNUMBER(SEARCH('[1]Lookup for use classification'!$C$1,B1075)),ISNUMBER(SEARCH('[1]Lookup for use classification'!$D$1,B1075)),ISNUMBER(SEARCH('[1]Lookup for use classification'!$E$1,B1075))),'[1]Lookup for use classification'!$A$1,IF(ISNUMBER(SEARCH('[1]Lookup for use classification'!$B$2,B1075)),'[1]Lookup for use classification'!$A$2,IF(ISNUMBER(SEARCH('[1]Lookup for use classification'!$B$3,B1075)),'[1]Lookup for use classification'!$A$3,IF(OR(ISNUMBER(SEARCH('[1]Lookup for use classification'!$B$4,B1075)),ISNUMBER(SEARCH('[1]Lookup for use classification'!$C$4,B1075)),ISNUMBER(SEARCH('[1]Lookup for use classification'!$D$4,B1075)),ISNUMBER(SEARCH('[1]Lookup for use classification'!$E$4,B1075))),'[1]Lookup for use classification'!$A$4,IF(OR(ISNUMBER(SEARCH('[1]Lookup for use classification'!$B$5,B1075)),ISNUMBER(SEARCH('[1]Lookup for use classification'!$C$5,B1075)),ISNUMBER(SEARCH('[1]Lookup for use classification'!$D$5,B1075))),'[1]Lookup for use classification'!$A$5,IF(OR(ISNUMBER(SEARCH('[1]Lookup for use classification'!$B$7,B1075)),ISNUMBER(SEARCH('[1]Lookup for use classification'!$C$7,B1075)),ISNUMBER(SEARCH('[1]Lookup for use classification'!$D$7,B1075))),'[1]Lookup for use classification'!$A$7,IF(OR(ISNUMBER(SEARCH('[1]Lookup for use classification'!$B$9,B1075)),ISNUMBER(SEARCH('[1]Lookup for use classification'!$C$9,B1075)),ISNUMBER(SEARCH('[1]Lookup for use classification'!$D$9,B1075)),ISNUMBER(SEARCH('[1]Lookup for use classification'!$E$9,B1075)),ISNUMBER(SEARCH('[1]Lookup for use classification'!$F$9,B1075)),ISNUMBER(SEARCH('[1]Lookup for use classification'!$G$9,B1075)),ISNUMBER(SEARCH('[1]Lookup for use classification'!$H$9,B1075)),ISNUMBER(SEARCH('[1]Lookup for use classification'!$I$9,B1075)),ISNUMBER(SEARCH('[1]Lookup for use classification'!$J$9,B1075)),ISNUMBER(SEARCH('[1]Lookup for use classification'!$K$9,B1075))),'[1]Lookup for use classification'!$A$9,IF(OR(ISNUMBER(SEARCH('[1]Lookup for use classification'!$B$10,B1075)),ISNUMBER(SEARCH('[1]Lookup for use classification'!$C$10,B1075)),ISNUMBER(SEARCH('[1]Lookup for use classification'!$D$10,B1075)),ISNUMBER(SEARCH('[1]Lookup for use classification'!$E$10,B1075)),ISNUMBER(SEARCH('[1]Lookup for use classification'!$F$10,B1075)),ISNUMBER(SEARCH('[1]Lookup for use classification'!$G$10,B1075))),'[1]Lookup for use classification'!$A$10,IF(OR(ISNUMBER(SEARCH('[1]Lookup for use classification'!$B$11,B1075)),ISNUMBER(SEARCH('[1]Lookup for use classification'!$C$11,B1075))),'[1]Lookup for use classification'!$A$11,IF(OR(ISNUMBER(SEARCH('[1]Lookup for use classification'!$B$12,B1075)),ISNUMBER(SEARCH('[1]Lookup for use classification'!$C$12,B1075))),'[1]Lookup for use classification'!$A$12,IF(OR(ISNUMBER(SEARCH('[1]Lookup for use classification'!$B$13,B1075)),ISNUMBER(SEARCH('[1]Lookup for use classification'!$C$13,B1075)),ISNUMBER(SEARCH('[1]Lookup for use classification'!$D$13,B1075)),,ISNUMBER(SEARCH('[1]Lookup for use classification'!$C$13,B1075)),ISNUMBER(SEARCH('[1]Lookup for use classification'!$E$13,B1075))),'[1]Lookup for use classification'!$A$13,IF(OR(ISNUMBER(SEARCH('[1]Lookup for use classification'!$B$14,B1075)),ISNUMBER(SEARCH('[1]Lookup for use classification'!$C$14,B1075))),'[1]Lookup for use classification'!$A$14,"Other"))))))))))))</f>
        <v>Warehousing</v>
      </c>
      <c r="D1075" s="27"/>
      <c r="E1075" s="26"/>
      <c r="F1075" s="26"/>
    </row>
    <row r="1076" spans="1:6">
      <c r="A1076" s="16" t="s">
        <v>225</v>
      </c>
      <c r="B1076" s="26" t="s">
        <v>235</v>
      </c>
      <c r="C1076" s="133" t="str">
        <f>IF(OR(ISNUMBER(SEARCH('[1]Lookup for use classification'!$B$1,B1076)),ISNUMBER(SEARCH('[1]Lookup for use classification'!$C$1,B1076)),ISNUMBER(SEARCH('[1]Lookup for use classification'!$D$1,B1076)),ISNUMBER(SEARCH('[1]Lookup for use classification'!$E$1,B1076))),'[1]Lookup for use classification'!$A$1,IF(ISNUMBER(SEARCH('[1]Lookup for use classification'!$B$2,B1076)),'[1]Lookup for use classification'!$A$2,IF(ISNUMBER(SEARCH('[1]Lookup for use classification'!$B$3,B1076)),'[1]Lookup for use classification'!$A$3,IF(OR(ISNUMBER(SEARCH('[1]Lookup for use classification'!$B$4,B1076)),ISNUMBER(SEARCH('[1]Lookup for use classification'!$C$4,B1076)),ISNUMBER(SEARCH('[1]Lookup for use classification'!$D$4,B1076)),ISNUMBER(SEARCH('[1]Lookup for use classification'!$E$4,B1076))),'[1]Lookup for use classification'!$A$4,IF(OR(ISNUMBER(SEARCH('[1]Lookup for use classification'!$B$5,B1076)),ISNUMBER(SEARCH('[1]Lookup for use classification'!$C$5,B1076)),ISNUMBER(SEARCH('[1]Lookup for use classification'!$D$5,B1076))),'[1]Lookup for use classification'!$A$5,IF(OR(ISNUMBER(SEARCH('[1]Lookup for use classification'!$B$7,B1076)),ISNUMBER(SEARCH('[1]Lookup for use classification'!$C$7,B1076)),ISNUMBER(SEARCH('[1]Lookup for use classification'!$D$7,B1076))),'[1]Lookup for use classification'!$A$7,IF(OR(ISNUMBER(SEARCH('[1]Lookup for use classification'!$B$9,B1076)),ISNUMBER(SEARCH('[1]Lookup for use classification'!$C$9,B1076)),ISNUMBER(SEARCH('[1]Lookup for use classification'!$D$9,B1076)),ISNUMBER(SEARCH('[1]Lookup for use classification'!$E$9,B1076)),ISNUMBER(SEARCH('[1]Lookup for use classification'!$F$9,B1076)),ISNUMBER(SEARCH('[1]Lookup for use classification'!$G$9,B1076)),ISNUMBER(SEARCH('[1]Lookup for use classification'!$H$9,B1076)),ISNUMBER(SEARCH('[1]Lookup for use classification'!$I$9,B1076)),ISNUMBER(SEARCH('[1]Lookup for use classification'!$J$9,B1076)),ISNUMBER(SEARCH('[1]Lookup for use classification'!$K$9,B1076))),'[1]Lookup for use classification'!$A$9,IF(OR(ISNUMBER(SEARCH('[1]Lookup for use classification'!$B$10,B1076)),ISNUMBER(SEARCH('[1]Lookup for use classification'!$C$10,B1076)),ISNUMBER(SEARCH('[1]Lookup for use classification'!$D$10,B1076)),ISNUMBER(SEARCH('[1]Lookup for use classification'!$E$10,B1076)),ISNUMBER(SEARCH('[1]Lookup for use classification'!$F$10,B1076)),ISNUMBER(SEARCH('[1]Lookup for use classification'!$G$10,B1076))),'[1]Lookup for use classification'!$A$10,IF(OR(ISNUMBER(SEARCH('[1]Lookup for use classification'!$B$11,B1076)),ISNUMBER(SEARCH('[1]Lookup for use classification'!$C$11,B1076))),'[1]Lookup for use classification'!$A$11,IF(OR(ISNUMBER(SEARCH('[1]Lookup for use classification'!$B$12,B1076)),ISNUMBER(SEARCH('[1]Lookup for use classification'!$C$12,B1076))),'[1]Lookup for use classification'!$A$12,IF(OR(ISNUMBER(SEARCH('[1]Lookup for use classification'!$B$13,B1076)),ISNUMBER(SEARCH('[1]Lookup for use classification'!$C$13,B1076)),ISNUMBER(SEARCH('[1]Lookup for use classification'!$D$13,B1076)),,ISNUMBER(SEARCH('[1]Lookup for use classification'!$C$13,B1076)),ISNUMBER(SEARCH('[1]Lookup for use classification'!$E$13,B1076))),'[1]Lookup for use classification'!$A$13,IF(OR(ISNUMBER(SEARCH('[1]Lookup for use classification'!$B$14,B1076)),ISNUMBER(SEARCH('[1]Lookup for use classification'!$C$14,B1076))),'[1]Lookup for use classification'!$A$14,"Other"))))))))))))</f>
        <v>Water &amp; Sewer</v>
      </c>
      <c r="D1076" s="27"/>
      <c r="E1076" s="26"/>
      <c r="F1076" s="26"/>
    </row>
    <row r="1077" spans="1:6">
      <c r="A1077" s="56" t="s">
        <v>1844</v>
      </c>
      <c r="B1077" s="30" t="s">
        <v>1148</v>
      </c>
      <c r="C1077" s="133" t="str">
        <f>IF(OR(ISNUMBER(SEARCH('[1]Lookup for use classification'!$B$1,B1077)),ISNUMBER(SEARCH('[1]Lookup for use classification'!$C$1,B1077)),ISNUMBER(SEARCH('[1]Lookup for use classification'!$D$1,B1077)),ISNUMBER(SEARCH('[1]Lookup for use classification'!$E$1,B1077))),'[1]Lookup for use classification'!$A$1,IF(ISNUMBER(SEARCH('[1]Lookup for use classification'!$B$2,B1077)),'[1]Lookup for use classification'!$A$2,IF(ISNUMBER(SEARCH('[1]Lookup for use classification'!$B$3,B1077)),'[1]Lookup for use classification'!$A$3,IF(OR(ISNUMBER(SEARCH('[1]Lookup for use classification'!$B$4,B1077)),ISNUMBER(SEARCH('[1]Lookup for use classification'!$C$4,B1077)),ISNUMBER(SEARCH('[1]Lookup for use classification'!$D$4,B1077)),ISNUMBER(SEARCH('[1]Lookup for use classification'!$E$4,B1077))),'[1]Lookup for use classification'!$A$4,IF(OR(ISNUMBER(SEARCH('[1]Lookup for use classification'!$B$5,B1077)),ISNUMBER(SEARCH('[1]Lookup for use classification'!$C$5,B1077)),ISNUMBER(SEARCH('[1]Lookup for use classification'!$D$5,B1077))),'[1]Lookup for use classification'!$A$5,IF(OR(ISNUMBER(SEARCH('[1]Lookup for use classification'!$B$7,B1077)),ISNUMBER(SEARCH('[1]Lookup for use classification'!$C$7,B1077)),ISNUMBER(SEARCH('[1]Lookup for use classification'!$D$7,B1077))),'[1]Lookup for use classification'!$A$7,IF(OR(ISNUMBER(SEARCH('[1]Lookup for use classification'!$B$9,B1077)),ISNUMBER(SEARCH('[1]Lookup for use classification'!$C$9,B1077)),ISNUMBER(SEARCH('[1]Lookup for use classification'!$D$9,B1077)),ISNUMBER(SEARCH('[1]Lookup for use classification'!$E$9,B1077)),ISNUMBER(SEARCH('[1]Lookup for use classification'!$F$9,B1077)),ISNUMBER(SEARCH('[1]Lookup for use classification'!$G$9,B1077)),ISNUMBER(SEARCH('[1]Lookup for use classification'!$H$9,B1077)),ISNUMBER(SEARCH('[1]Lookup for use classification'!$I$9,B1077)),ISNUMBER(SEARCH('[1]Lookup for use classification'!$J$9,B1077)),ISNUMBER(SEARCH('[1]Lookup for use classification'!$K$9,B1077))),'[1]Lookup for use classification'!$A$9,IF(OR(ISNUMBER(SEARCH('[1]Lookup for use classification'!$B$10,B1077)),ISNUMBER(SEARCH('[1]Lookup for use classification'!$C$10,B1077)),ISNUMBER(SEARCH('[1]Lookup for use classification'!$D$10,B1077)),ISNUMBER(SEARCH('[1]Lookup for use classification'!$E$10,B1077)),ISNUMBER(SEARCH('[1]Lookup for use classification'!$F$10,B1077)),ISNUMBER(SEARCH('[1]Lookup for use classification'!$G$10,B1077))),'[1]Lookup for use classification'!$A$10,IF(OR(ISNUMBER(SEARCH('[1]Lookup for use classification'!$B$11,B1077)),ISNUMBER(SEARCH('[1]Lookup for use classification'!$C$11,B1077))),'[1]Lookup for use classification'!$A$11,IF(OR(ISNUMBER(SEARCH('[1]Lookup for use classification'!$B$12,B1077)),ISNUMBER(SEARCH('[1]Lookup for use classification'!$C$12,B1077))),'[1]Lookup for use classification'!$A$12,IF(OR(ISNUMBER(SEARCH('[1]Lookup for use classification'!$B$13,B1077)),ISNUMBER(SEARCH('[1]Lookup for use classification'!$C$13,B1077)),ISNUMBER(SEARCH('[1]Lookup for use classification'!$D$13,B1077)),,ISNUMBER(SEARCH('[1]Lookup for use classification'!$C$13,B1077)),ISNUMBER(SEARCH('[1]Lookup for use classification'!$E$13,B1077))),'[1]Lookup for use classification'!$A$13,IF(OR(ISNUMBER(SEARCH('[1]Lookup for use classification'!$B$14,B1077)),ISNUMBER(SEARCH('[1]Lookup for use classification'!$C$14,B1077))),'[1]Lookup for use classification'!$A$14,"Other"))))))))))))</f>
        <v>Warehousing</v>
      </c>
      <c r="D1077" s="83">
        <v>960</v>
      </c>
      <c r="E1077" s="61"/>
      <c r="F1077" s="61"/>
    </row>
    <row r="1078" spans="1:6">
      <c r="A1078" s="56" t="s">
        <v>1844</v>
      </c>
      <c r="B1078" s="26" t="s">
        <v>595</v>
      </c>
      <c r="C1078" s="133" t="str">
        <f>IF(OR(ISNUMBER(SEARCH('[1]Lookup for use classification'!$B$1,B1078)),ISNUMBER(SEARCH('[1]Lookup for use classification'!$C$1,B1078)),ISNUMBER(SEARCH('[1]Lookup for use classification'!$D$1,B1078)),ISNUMBER(SEARCH('[1]Lookup for use classification'!$E$1,B1078))),'[1]Lookup for use classification'!$A$1,IF(ISNUMBER(SEARCH('[1]Lookup for use classification'!$B$2,B1078)),'[1]Lookup for use classification'!$A$2,IF(ISNUMBER(SEARCH('[1]Lookup for use classification'!$B$3,B1078)),'[1]Lookup for use classification'!$A$3,IF(OR(ISNUMBER(SEARCH('[1]Lookup for use classification'!$B$4,B1078)),ISNUMBER(SEARCH('[1]Lookup for use classification'!$C$4,B1078)),ISNUMBER(SEARCH('[1]Lookup for use classification'!$D$4,B1078)),ISNUMBER(SEARCH('[1]Lookup for use classification'!$E$4,B1078))),'[1]Lookup for use classification'!$A$4,IF(OR(ISNUMBER(SEARCH('[1]Lookup for use classification'!$B$5,B1078)),ISNUMBER(SEARCH('[1]Lookup for use classification'!$C$5,B1078)),ISNUMBER(SEARCH('[1]Lookup for use classification'!$D$5,B1078))),'[1]Lookup for use classification'!$A$5,IF(OR(ISNUMBER(SEARCH('[1]Lookup for use classification'!$B$7,B1078)),ISNUMBER(SEARCH('[1]Lookup for use classification'!$C$7,B1078)),ISNUMBER(SEARCH('[1]Lookup for use classification'!$D$7,B1078))),'[1]Lookup for use classification'!$A$7,IF(OR(ISNUMBER(SEARCH('[1]Lookup for use classification'!$B$9,B1078)),ISNUMBER(SEARCH('[1]Lookup for use classification'!$C$9,B1078)),ISNUMBER(SEARCH('[1]Lookup for use classification'!$D$9,B1078)),ISNUMBER(SEARCH('[1]Lookup for use classification'!$E$9,B1078)),ISNUMBER(SEARCH('[1]Lookup for use classification'!$F$9,B1078)),ISNUMBER(SEARCH('[1]Lookup for use classification'!$G$9,B1078)),ISNUMBER(SEARCH('[1]Lookup for use classification'!$H$9,B1078)),ISNUMBER(SEARCH('[1]Lookup for use classification'!$I$9,B1078)),ISNUMBER(SEARCH('[1]Lookup for use classification'!$J$9,B1078)),ISNUMBER(SEARCH('[1]Lookup for use classification'!$K$9,B1078))),'[1]Lookup for use classification'!$A$9,IF(OR(ISNUMBER(SEARCH('[1]Lookup for use classification'!$B$10,B1078)),ISNUMBER(SEARCH('[1]Lookup for use classification'!$C$10,B1078)),ISNUMBER(SEARCH('[1]Lookup for use classification'!$D$10,B1078)),ISNUMBER(SEARCH('[1]Lookup for use classification'!$E$10,B1078)),ISNUMBER(SEARCH('[1]Lookup for use classification'!$F$10,B1078)),ISNUMBER(SEARCH('[1]Lookup for use classification'!$G$10,B1078))),'[1]Lookup for use classification'!$A$10,IF(OR(ISNUMBER(SEARCH('[1]Lookup for use classification'!$B$11,B1078)),ISNUMBER(SEARCH('[1]Lookup for use classification'!$C$11,B1078))),'[1]Lookup for use classification'!$A$11,IF(OR(ISNUMBER(SEARCH('[1]Lookup for use classification'!$B$12,B1078)),ISNUMBER(SEARCH('[1]Lookup for use classification'!$C$12,B1078))),'[1]Lookup for use classification'!$A$12,IF(OR(ISNUMBER(SEARCH('[1]Lookup for use classification'!$B$13,B1078)),ISNUMBER(SEARCH('[1]Lookup for use classification'!$C$13,B1078)),ISNUMBER(SEARCH('[1]Lookup for use classification'!$D$13,B1078)),,ISNUMBER(SEARCH('[1]Lookup for use classification'!$C$13,B1078)),ISNUMBER(SEARCH('[1]Lookup for use classification'!$E$13,B1078))),'[1]Lookup for use classification'!$A$13,IF(OR(ISNUMBER(SEARCH('[1]Lookup for use classification'!$B$14,B1078)),ISNUMBER(SEARCH('[1]Lookup for use classification'!$C$14,B1078))),'[1]Lookup for use classification'!$A$14,"Other"))))))))))))</f>
        <v>Public Assembly</v>
      </c>
      <c r="D1078" s="84">
        <v>2400</v>
      </c>
      <c r="E1078" s="58"/>
      <c r="F1078" s="58"/>
    </row>
    <row r="1079" spans="1:6">
      <c r="A1079" s="56" t="s">
        <v>1844</v>
      </c>
      <c r="B1079" s="26" t="s">
        <v>1928</v>
      </c>
      <c r="C1079" s="133" t="str">
        <f>IF(OR(ISNUMBER(SEARCH('[1]Lookup for use classification'!$B$1,B1079)),ISNUMBER(SEARCH('[1]Lookup for use classification'!$C$1,B1079)),ISNUMBER(SEARCH('[1]Lookup for use classification'!$D$1,B1079)),ISNUMBER(SEARCH('[1]Lookup for use classification'!$E$1,B1079))),'[1]Lookup for use classification'!$A$1,IF(ISNUMBER(SEARCH('[1]Lookup for use classification'!$B$2,B1079)),'[1]Lookup for use classification'!$A$2,IF(ISNUMBER(SEARCH('[1]Lookup for use classification'!$B$3,B1079)),'[1]Lookup for use classification'!$A$3,IF(OR(ISNUMBER(SEARCH('[1]Lookup for use classification'!$B$4,B1079)),ISNUMBER(SEARCH('[1]Lookup for use classification'!$C$4,B1079)),ISNUMBER(SEARCH('[1]Lookup for use classification'!$D$4,B1079)),ISNUMBER(SEARCH('[1]Lookup for use classification'!$E$4,B1079))),'[1]Lookup for use classification'!$A$4,IF(OR(ISNUMBER(SEARCH('[1]Lookup for use classification'!$B$5,B1079)),ISNUMBER(SEARCH('[1]Lookup for use classification'!$C$5,B1079)),ISNUMBER(SEARCH('[1]Lookup for use classification'!$D$5,B1079))),'[1]Lookup for use classification'!$A$5,IF(OR(ISNUMBER(SEARCH('[1]Lookup for use classification'!$B$7,B1079)),ISNUMBER(SEARCH('[1]Lookup for use classification'!$C$7,B1079)),ISNUMBER(SEARCH('[1]Lookup for use classification'!$D$7,B1079))),'[1]Lookup for use classification'!$A$7,IF(OR(ISNUMBER(SEARCH('[1]Lookup for use classification'!$B$9,B1079)),ISNUMBER(SEARCH('[1]Lookup for use classification'!$C$9,B1079)),ISNUMBER(SEARCH('[1]Lookup for use classification'!$D$9,B1079)),ISNUMBER(SEARCH('[1]Lookup for use classification'!$E$9,B1079)),ISNUMBER(SEARCH('[1]Lookup for use classification'!$F$9,B1079)),ISNUMBER(SEARCH('[1]Lookup for use classification'!$G$9,B1079)),ISNUMBER(SEARCH('[1]Lookup for use classification'!$H$9,B1079)),ISNUMBER(SEARCH('[1]Lookup for use classification'!$I$9,B1079)),ISNUMBER(SEARCH('[1]Lookup for use classification'!$J$9,B1079)),ISNUMBER(SEARCH('[1]Lookup for use classification'!$K$9,B1079))),'[1]Lookup for use classification'!$A$9,IF(OR(ISNUMBER(SEARCH('[1]Lookup for use classification'!$B$10,B1079)),ISNUMBER(SEARCH('[1]Lookup for use classification'!$C$10,B1079)),ISNUMBER(SEARCH('[1]Lookup for use classification'!$D$10,B1079)),ISNUMBER(SEARCH('[1]Lookup for use classification'!$E$10,B1079)),ISNUMBER(SEARCH('[1]Lookup for use classification'!$F$10,B1079)),ISNUMBER(SEARCH('[1]Lookup for use classification'!$G$10,B1079))),'[1]Lookup for use classification'!$A$10,IF(OR(ISNUMBER(SEARCH('[1]Lookup for use classification'!$B$11,B1079)),ISNUMBER(SEARCH('[1]Lookup for use classification'!$C$11,B1079))),'[1]Lookup for use classification'!$A$11,IF(OR(ISNUMBER(SEARCH('[1]Lookup for use classification'!$B$12,B1079)),ISNUMBER(SEARCH('[1]Lookup for use classification'!$C$12,B1079))),'[1]Lookup for use classification'!$A$12,IF(OR(ISNUMBER(SEARCH('[1]Lookup for use classification'!$B$13,B1079)),ISNUMBER(SEARCH('[1]Lookup for use classification'!$C$13,B1079)),ISNUMBER(SEARCH('[1]Lookup for use classification'!$D$13,B1079)),,ISNUMBER(SEARCH('[1]Lookup for use classification'!$C$13,B1079)),ISNUMBER(SEARCH('[1]Lookup for use classification'!$E$13,B1079))),'[1]Lookup for use classification'!$A$13,IF(OR(ISNUMBER(SEARCH('[1]Lookup for use classification'!$B$14,B1079)),ISNUMBER(SEARCH('[1]Lookup for use classification'!$C$14,B1079))),'[1]Lookup for use classification'!$A$14,"Other"))))))))))))</f>
        <v>Other</v>
      </c>
      <c r="D1079" s="84">
        <v>1600</v>
      </c>
      <c r="E1079" s="58"/>
      <c r="F1079" s="58"/>
    </row>
    <row r="1080" spans="1:6">
      <c r="A1080" s="56" t="s">
        <v>1844</v>
      </c>
      <c r="B1080" s="26" t="s">
        <v>1929</v>
      </c>
      <c r="C1080" s="133" t="str">
        <f>IF(OR(ISNUMBER(SEARCH('[1]Lookup for use classification'!$B$1,B1080)),ISNUMBER(SEARCH('[1]Lookup for use classification'!$C$1,B1080)),ISNUMBER(SEARCH('[1]Lookup for use classification'!$D$1,B1080)),ISNUMBER(SEARCH('[1]Lookup for use classification'!$E$1,B1080))),'[1]Lookup for use classification'!$A$1,IF(ISNUMBER(SEARCH('[1]Lookup for use classification'!$B$2,B1080)),'[1]Lookup for use classification'!$A$2,IF(ISNUMBER(SEARCH('[1]Lookup for use classification'!$B$3,B1080)),'[1]Lookup for use classification'!$A$3,IF(OR(ISNUMBER(SEARCH('[1]Lookup for use classification'!$B$4,B1080)),ISNUMBER(SEARCH('[1]Lookup for use classification'!$C$4,B1080)),ISNUMBER(SEARCH('[1]Lookup for use classification'!$D$4,B1080)),ISNUMBER(SEARCH('[1]Lookup for use classification'!$E$4,B1080))),'[1]Lookup for use classification'!$A$4,IF(OR(ISNUMBER(SEARCH('[1]Lookup for use classification'!$B$5,B1080)),ISNUMBER(SEARCH('[1]Lookup for use classification'!$C$5,B1080)),ISNUMBER(SEARCH('[1]Lookup for use classification'!$D$5,B1080))),'[1]Lookup for use classification'!$A$5,IF(OR(ISNUMBER(SEARCH('[1]Lookup for use classification'!$B$7,B1080)),ISNUMBER(SEARCH('[1]Lookup for use classification'!$C$7,B1080)),ISNUMBER(SEARCH('[1]Lookup for use classification'!$D$7,B1080))),'[1]Lookup for use classification'!$A$7,IF(OR(ISNUMBER(SEARCH('[1]Lookup for use classification'!$B$9,B1080)),ISNUMBER(SEARCH('[1]Lookup for use classification'!$C$9,B1080)),ISNUMBER(SEARCH('[1]Lookup for use classification'!$D$9,B1080)),ISNUMBER(SEARCH('[1]Lookup for use classification'!$E$9,B1080)),ISNUMBER(SEARCH('[1]Lookup for use classification'!$F$9,B1080)),ISNUMBER(SEARCH('[1]Lookup for use classification'!$G$9,B1080)),ISNUMBER(SEARCH('[1]Lookup for use classification'!$H$9,B1080)),ISNUMBER(SEARCH('[1]Lookup for use classification'!$I$9,B1080)),ISNUMBER(SEARCH('[1]Lookup for use classification'!$J$9,B1080)),ISNUMBER(SEARCH('[1]Lookup for use classification'!$K$9,B1080))),'[1]Lookup for use classification'!$A$9,IF(OR(ISNUMBER(SEARCH('[1]Lookup for use classification'!$B$10,B1080)),ISNUMBER(SEARCH('[1]Lookup for use classification'!$C$10,B1080)),ISNUMBER(SEARCH('[1]Lookup for use classification'!$D$10,B1080)),ISNUMBER(SEARCH('[1]Lookup for use classification'!$E$10,B1080)),ISNUMBER(SEARCH('[1]Lookup for use classification'!$F$10,B1080)),ISNUMBER(SEARCH('[1]Lookup for use classification'!$G$10,B1080))),'[1]Lookup for use classification'!$A$10,IF(OR(ISNUMBER(SEARCH('[1]Lookup for use classification'!$B$11,B1080)),ISNUMBER(SEARCH('[1]Lookup for use classification'!$C$11,B1080))),'[1]Lookup for use classification'!$A$11,IF(OR(ISNUMBER(SEARCH('[1]Lookup for use classification'!$B$12,B1080)),ISNUMBER(SEARCH('[1]Lookup for use classification'!$C$12,B1080))),'[1]Lookup for use classification'!$A$12,IF(OR(ISNUMBER(SEARCH('[1]Lookup for use classification'!$B$13,B1080)),ISNUMBER(SEARCH('[1]Lookup for use classification'!$C$13,B1080)),ISNUMBER(SEARCH('[1]Lookup for use classification'!$D$13,B1080)),,ISNUMBER(SEARCH('[1]Lookup for use classification'!$C$13,B1080)),ISNUMBER(SEARCH('[1]Lookup for use classification'!$E$13,B1080))),'[1]Lookup for use classification'!$A$13,IF(OR(ISNUMBER(SEARCH('[1]Lookup for use classification'!$B$14,B1080)),ISNUMBER(SEARCH('[1]Lookup for use classification'!$C$14,B1080))),'[1]Lookup for use classification'!$A$14,"Other"))))))))))))</f>
        <v>Public Assembly</v>
      </c>
      <c r="D1080" s="84">
        <v>8496</v>
      </c>
      <c r="E1080" s="58"/>
      <c r="F1080" s="58"/>
    </row>
    <row r="1081" spans="1:6">
      <c r="A1081" s="56" t="s">
        <v>1844</v>
      </c>
      <c r="B1081" s="26" t="s">
        <v>1930</v>
      </c>
      <c r="C1081" s="133" t="str">
        <f>IF(OR(ISNUMBER(SEARCH('[1]Lookup for use classification'!$B$1,B1081)),ISNUMBER(SEARCH('[1]Lookup for use classification'!$C$1,B1081)),ISNUMBER(SEARCH('[1]Lookup for use classification'!$D$1,B1081)),ISNUMBER(SEARCH('[1]Lookup for use classification'!$E$1,B1081))),'[1]Lookup for use classification'!$A$1,IF(ISNUMBER(SEARCH('[1]Lookup for use classification'!$B$2,B1081)),'[1]Lookup for use classification'!$A$2,IF(ISNUMBER(SEARCH('[1]Lookup for use classification'!$B$3,B1081)),'[1]Lookup for use classification'!$A$3,IF(OR(ISNUMBER(SEARCH('[1]Lookup for use classification'!$B$4,B1081)),ISNUMBER(SEARCH('[1]Lookup for use classification'!$C$4,B1081)),ISNUMBER(SEARCH('[1]Lookup for use classification'!$D$4,B1081)),ISNUMBER(SEARCH('[1]Lookup for use classification'!$E$4,B1081))),'[1]Lookup for use classification'!$A$4,IF(OR(ISNUMBER(SEARCH('[1]Lookup for use classification'!$B$5,B1081)),ISNUMBER(SEARCH('[1]Lookup for use classification'!$C$5,B1081)),ISNUMBER(SEARCH('[1]Lookup for use classification'!$D$5,B1081))),'[1]Lookup for use classification'!$A$5,IF(OR(ISNUMBER(SEARCH('[1]Lookup for use classification'!$B$7,B1081)),ISNUMBER(SEARCH('[1]Lookup for use classification'!$C$7,B1081)),ISNUMBER(SEARCH('[1]Lookup for use classification'!$D$7,B1081))),'[1]Lookup for use classification'!$A$7,IF(OR(ISNUMBER(SEARCH('[1]Lookup for use classification'!$B$9,B1081)),ISNUMBER(SEARCH('[1]Lookup for use classification'!$C$9,B1081)),ISNUMBER(SEARCH('[1]Lookup for use classification'!$D$9,B1081)),ISNUMBER(SEARCH('[1]Lookup for use classification'!$E$9,B1081)),ISNUMBER(SEARCH('[1]Lookup for use classification'!$F$9,B1081)),ISNUMBER(SEARCH('[1]Lookup for use classification'!$G$9,B1081)),ISNUMBER(SEARCH('[1]Lookup for use classification'!$H$9,B1081)),ISNUMBER(SEARCH('[1]Lookup for use classification'!$I$9,B1081)),ISNUMBER(SEARCH('[1]Lookup for use classification'!$J$9,B1081)),ISNUMBER(SEARCH('[1]Lookup for use classification'!$K$9,B1081))),'[1]Lookup for use classification'!$A$9,IF(OR(ISNUMBER(SEARCH('[1]Lookup for use classification'!$B$10,B1081)),ISNUMBER(SEARCH('[1]Lookup for use classification'!$C$10,B1081)),ISNUMBER(SEARCH('[1]Lookup for use classification'!$D$10,B1081)),ISNUMBER(SEARCH('[1]Lookup for use classification'!$E$10,B1081)),ISNUMBER(SEARCH('[1]Lookup for use classification'!$F$10,B1081)),ISNUMBER(SEARCH('[1]Lookup for use classification'!$G$10,B1081))),'[1]Lookup for use classification'!$A$10,IF(OR(ISNUMBER(SEARCH('[1]Lookup for use classification'!$B$11,B1081)),ISNUMBER(SEARCH('[1]Lookup for use classification'!$C$11,B1081))),'[1]Lookup for use classification'!$A$11,IF(OR(ISNUMBER(SEARCH('[1]Lookup for use classification'!$B$12,B1081)),ISNUMBER(SEARCH('[1]Lookup for use classification'!$C$12,B1081))),'[1]Lookup for use classification'!$A$12,IF(OR(ISNUMBER(SEARCH('[1]Lookup for use classification'!$B$13,B1081)),ISNUMBER(SEARCH('[1]Lookup for use classification'!$C$13,B1081)),ISNUMBER(SEARCH('[1]Lookup for use classification'!$D$13,B1081)),,ISNUMBER(SEARCH('[1]Lookup for use classification'!$C$13,B1081)),ISNUMBER(SEARCH('[1]Lookup for use classification'!$E$13,B1081))),'[1]Lookup for use classification'!$A$13,IF(OR(ISNUMBER(SEARCH('[1]Lookup for use classification'!$B$14,B1081)),ISNUMBER(SEARCH('[1]Lookup for use classification'!$C$14,B1081))),'[1]Lookup for use classification'!$A$14,"Other"))))))))))))</f>
        <v>Public Assembly</v>
      </c>
      <c r="D1081" s="84">
        <v>1800</v>
      </c>
      <c r="E1081" s="58"/>
      <c r="F1081" s="58"/>
    </row>
    <row r="1082" spans="1:6">
      <c r="A1082" s="56" t="s">
        <v>1844</v>
      </c>
      <c r="B1082" s="26" t="s">
        <v>1931</v>
      </c>
      <c r="C1082" s="133" t="str">
        <f>IF(OR(ISNUMBER(SEARCH('[1]Lookup for use classification'!$B$1,B1082)),ISNUMBER(SEARCH('[1]Lookup for use classification'!$C$1,B1082)),ISNUMBER(SEARCH('[1]Lookup for use classification'!$D$1,B1082)),ISNUMBER(SEARCH('[1]Lookup for use classification'!$E$1,B1082))),'[1]Lookup for use classification'!$A$1,IF(ISNUMBER(SEARCH('[1]Lookup for use classification'!$B$2,B1082)),'[1]Lookup for use classification'!$A$2,IF(ISNUMBER(SEARCH('[1]Lookup for use classification'!$B$3,B1082)),'[1]Lookup for use classification'!$A$3,IF(OR(ISNUMBER(SEARCH('[1]Lookup for use classification'!$B$4,B1082)),ISNUMBER(SEARCH('[1]Lookup for use classification'!$C$4,B1082)),ISNUMBER(SEARCH('[1]Lookup for use classification'!$D$4,B1082)),ISNUMBER(SEARCH('[1]Lookup for use classification'!$E$4,B1082))),'[1]Lookup for use classification'!$A$4,IF(OR(ISNUMBER(SEARCH('[1]Lookup for use classification'!$B$5,B1082)),ISNUMBER(SEARCH('[1]Lookup for use classification'!$C$5,B1082)),ISNUMBER(SEARCH('[1]Lookup for use classification'!$D$5,B1082))),'[1]Lookup for use classification'!$A$5,IF(OR(ISNUMBER(SEARCH('[1]Lookup for use classification'!$B$7,B1082)),ISNUMBER(SEARCH('[1]Lookup for use classification'!$C$7,B1082)),ISNUMBER(SEARCH('[1]Lookup for use classification'!$D$7,B1082))),'[1]Lookup for use classification'!$A$7,IF(OR(ISNUMBER(SEARCH('[1]Lookup for use classification'!$B$9,B1082)),ISNUMBER(SEARCH('[1]Lookup for use classification'!$C$9,B1082)),ISNUMBER(SEARCH('[1]Lookup for use classification'!$D$9,B1082)),ISNUMBER(SEARCH('[1]Lookup for use classification'!$E$9,B1082)),ISNUMBER(SEARCH('[1]Lookup for use classification'!$F$9,B1082)),ISNUMBER(SEARCH('[1]Lookup for use classification'!$G$9,B1082)),ISNUMBER(SEARCH('[1]Lookup for use classification'!$H$9,B1082)),ISNUMBER(SEARCH('[1]Lookup for use classification'!$I$9,B1082)),ISNUMBER(SEARCH('[1]Lookup for use classification'!$J$9,B1082)),ISNUMBER(SEARCH('[1]Lookup for use classification'!$K$9,B1082))),'[1]Lookup for use classification'!$A$9,IF(OR(ISNUMBER(SEARCH('[1]Lookup for use classification'!$B$10,B1082)),ISNUMBER(SEARCH('[1]Lookup for use classification'!$C$10,B1082)),ISNUMBER(SEARCH('[1]Lookup for use classification'!$D$10,B1082)),ISNUMBER(SEARCH('[1]Lookup for use classification'!$E$10,B1082)),ISNUMBER(SEARCH('[1]Lookup for use classification'!$F$10,B1082)),ISNUMBER(SEARCH('[1]Lookup for use classification'!$G$10,B1082))),'[1]Lookup for use classification'!$A$10,IF(OR(ISNUMBER(SEARCH('[1]Lookup for use classification'!$B$11,B1082)),ISNUMBER(SEARCH('[1]Lookup for use classification'!$C$11,B1082))),'[1]Lookup for use classification'!$A$11,IF(OR(ISNUMBER(SEARCH('[1]Lookup for use classification'!$B$12,B1082)),ISNUMBER(SEARCH('[1]Lookup for use classification'!$C$12,B1082))),'[1]Lookup for use classification'!$A$12,IF(OR(ISNUMBER(SEARCH('[1]Lookup for use classification'!$B$13,B1082)),ISNUMBER(SEARCH('[1]Lookup for use classification'!$C$13,B1082)),ISNUMBER(SEARCH('[1]Lookup for use classification'!$D$13,B1082)),,ISNUMBER(SEARCH('[1]Lookup for use classification'!$C$13,B1082)),ISNUMBER(SEARCH('[1]Lookup for use classification'!$E$13,B1082))),'[1]Lookup for use classification'!$A$13,IF(OR(ISNUMBER(SEARCH('[1]Lookup for use classification'!$B$14,B1082)),ISNUMBER(SEARCH('[1]Lookup for use classification'!$C$14,B1082))),'[1]Lookup for use classification'!$A$14,"Other"))))))))))))</f>
        <v>Accomodation Services</v>
      </c>
      <c r="D1082" s="84">
        <v>1750</v>
      </c>
      <c r="E1082" s="58"/>
      <c r="F1082" s="58"/>
    </row>
    <row r="1083" spans="1:6">
      <c r="A1083" s="56" t="s">
        <v>1844</v>
      </c>
      <c r="B1083" s="26" t="s">
        <v>1932</v>
      </c>
      <c r="C1083" s="133" t="str">
        <f>IF(OR(ISNUMBER(SEARCH('[1]Lookup for use classification'!$B$1,B1083)),ISNUMBER(SEARCH('[1]Lookup for use classification'!$C$1,B1083)),ISNUMBER(SEARCH('[1]Lookup for use classification'!$D$1,B1083)),ISNUMBER(SEARCH('[1]Lookup for use classification'!$E$1,B1083))),'[1]Lookup for use classification'!$A$1,IF(ISNUMBER(SEARCH('[1]Lookup for use classification'!$B$2,B1083)),'[1]Lookup for use classification'!$A$2,IF(ISNUMBER(SEARCH('[1]Lookup for use classification'!$B$3,B1083)),'[1]Lookup for use classification'!$A$3,IF(OR(ISNUMBER(SEARCH('[1]Lookup for use classification'!$B$4,B1083)),ISNUMBER(SEARCH('[1]Lookup for use classification'!$C$4,B1083)),ISNUMBER(SEARCH('[1]Lookup for use classification'!$D$4,B1083)),ISNUMBER(SEARCH('[1]Lookup for use classification'!$E$4,B1083))),'[1]Lookup for use classification'!$A$4,IF(OR(ISNUMBER(SEARCH('[1]Lookup for use classification'!$B$5,B1083)),ISNUMBER(SEARCH('[1]Lookup for use classification'!$C$5,B1083)),ISNUMBER(SEARCH('[1]Lookup for use classification'!$D$5,B1083))),'[1]Lookup for use classification'!$A$5,IF(OR(ISNUMBER(SEARCH('[1]Lookup for use classification'!$B$7,B1083)),ISNUMBER(SEARCH('[1]Lookup for use classification'!$C$7,B1083)),ISNUMBER(SEARCH('[1]Lookup for use classification'!$D$7,B1083))),'[1]Lookup for use classification'!$A$7,IF(OR(ISNUMBER(SEARCH('[1]Lookup for use classification'!$B$9,B1083)),ISNUMBER(SEARCH('[1]Lookup for use classification'!$C$9,B1083)),ISNUMBER(SEARCH('[1]Lookup for use classification'!$D$9,B1083)),ISNUMBER(SEARCH('[1]Lookup for use classification'!$E$9,B1083)),ISNUMBER(SEARCH('[1]Lookup for use classification'!$F$9,B1083)),ISNUMBER(SEARCH('[1]Lookup for use classification'!$G$9,B1083)),ISNUMBER(SEARCH('[1]Lookup for use classification'!$H$9,B1083)),ISNUMBER(SEARCH('[1]Lookup for use classification'!$I$9,B1083)),ISNUMBER(SEARCH('[1]Lookup for use classification'!$J$9,B1083)),ISNUMBER(SEARCH('[1]Lookup for use classification'!$K$9,B1083))),'[1]Lookup for use classification'!$A$9,IF(OR(ISNUMBER(SEARCH('[1]Lookup for use classification'!$B$10,B1083)),ISNUMBER(SEARCH('[1]Lookup for use classification'!$C$10,B1083)),ISNUMBER(SEARCH('[1]Lookup for use classification'!$D$10,B1083)),ISNUMBER(SEARCH('[1]Lookup for use classification'!$E$10,B1083)),ISNUMBER(SEARCH('[1]Lookup for use classification'!$F$10,B1083)),ISNUMBER(SEARCH('[1]Lookup for use classification'!$G$10,B1083))),'[1]Lookup for use classification'!$A$10,IF(OR(ISNUMBER(SEARCH('[1]Lookup for use classification'!$B$11,B1083)),ISNUMBER(SEARCH('[1]Lookup for use classification'!$C$11,B1083))),'[1]Lookup for use classification'!$A$11,IF(OR(ISNUMBER(SEARCH('[1]Lookup for use classification'!$B$12,B1083)),ISNUMBER(SEARCH('[1]Lookup for use classification'!$C$12,B1083))),'[1]Lookup for use classification'!$A$12,IF(OR(ISNUMBER(SEARCH('[1]Lookup for use classification'!$B$13,B1083)),ISNUMBER(SEARCH('[1]Lookup for use classification'!$C$13,B1083)),ISNUMBER(SEARCH('[1]Lookup for use classification'!$D$13,B1083)),,ISNUMBER(SEARCH('[1]Lookup for use classification'!$C$13,B1083)),ISNUMBER(SEARCH('[1]Lookup for use classification'!$E$13,B1083))),'[1]Lookup for use classification'!$A$13,IF(OR(ISNUMBER(SEARCH('[1]Lookup for use classification'!$B$14,B1083)),ISNUMBER(SEARCH('[1]Lookup for use classification'!$C$14,B1083))),'[1]Lookup for use classification'!$A$14,"Other"))))))))))))</f>
        <v>Public Assembly</v>
      </c>
      <c r="D1083" s="84">
        <v>1500</v>
      </c>
      <c r="E1083" s="58"/>
      <c r="F1083" s="58"/>
    </row>
    <row r="1084" spans="1:6">
      <c r="A1084" s="56" t="s">
        <v>1844</v>
      </c>
      <c r="B1084" s="26" t="s">
        <v>1871</v>
      </c>
      <c r="C1084" s="133" t="str">
        <f>IF(OR(ISNUMBER(SEARCH('[1]Lookup for use classification'!$B$1,B1084)),ISNUMBER(SEARCH('[1]Lookup for use classification'!$C$1,B1084)),ISNUMBER(SEARCH('[1]Lookup for use classification'!$D$1,B1084)),ISNUMBER(SEARCH('[1]Lookup for use classification'!$E$1,B1084))),'[1]Lookup for use classification'!$A$1,IF(ISNUMBER(SEARCH('[1]Lookup for use classification'!$B$2,B1084)),'[1]Lookup for use classification'!$A$2,IF(ISNUMBER(SEARCH('[1]Lookup for use classification'!$B$3,B1084)),'[1]Lookup for use classification'!$A$3,IF(OR(ISNUMBER(SEARCH('[1]Lookup for use classification'!$B$4,B1084)),ISNUMBER(SEARCH('[1]Lookup for use classification'!$C$4,B1084)),ISNUMBER(SEARCH('[1]Lookup for use classification'!$D$4,B1084)),ISNUMBER(SEARCH('[1]Lookup for use classification'!$E$4,B1084))),'[1]Lookup for use classification'!$A$4,IF(OR(ISNUMBER(SEARCH('[1]Lookup for use classification'!$B$5,B1084)),ISNUMBER(SEARCH('[1]Lookup for use classification'!$C$5,B1084)),ISNUMBER(SEARCH('[1]Lookup for use classification'!$D$5,B1084))),'[1]Lookup for use classification'!$A$5,IF(OR(ISNUMBER(SEARCH('[1]Lookup for use classification'!$B$7,B1084)),ISNUMBER(SEARCH('[1]Lookup for use classification'!$C$7,B1084)),ISNUMBER(SEARCH('[1]Lookup for use classification'!$D$7,B1084))),'[1]Lookup for use classification'!$A$7,IF(OR(ISNUMBER(SEARCH('[1]Lookup for use classification'!$B$9,B1084)),ISNUMBER(SEARCH('[1]Lookup for use classification'!$C$9,B1084)),ISNUMBER(SEARCH('[1]Lookup for use classification'!$D$9,B1084)),ISNUMBER(SEARCH('[1]Lookup for use classification'!$E$9,B1084)),ISNUMBER(SEARCH('[1]Lookup for use classification'!$F$9,B1084)),ISNUMBER(SEARCH('[1]Lookup for use classification'!$G$9,B1084)),ISNUMBER(SEARCH('[1]Lookup for use classification'!$H$9,B1084)),ISNUMBER(SEARCH('[1]Lookup for use classification'!$I$9,B1084)),ISNUMBER(SEARCH('[1]Lookup for use classification'!$J$9,B1084)),ISNUMBER(SEARCH('[1]Lookup for use classification'!$K$9,B1084))),'[1]Lookup for use classification'!$A$9,IF(OR(ISNUMBER(SEARCH('[1]Lookup for use classification'!$B$10,B1084)),ISNUMBER(SEARCH('[1]Lookup for use classification'!$C$10,B1084)),ISNUMBER(SEARCH('[1]Lookup for use classification'!$D$10,B1084)),ISNUMBER(SEARCH('[1]Lookup for use classification'!$E$10,B1084)),ISNUMBER(SEARCH('[1]Lookup for use classification'!$F$10,B1084)),ISNUMBER(SEARCH('[1]Lookup for use classification'!$G$10,B1084))),'[1]Lookup for use classification'!$A$10,IF(OR(ISNUMBER(SEARCH('[1]Lookup for use classification'!$B$11,B1084)),ISNUMBER(SEARCH('[1]Lookup for use classification'!$C$11,B1084))),'[1]Lookup for use classification'!$A$11,IF(OR(ISNUMBER(SEARCH('[1]Lookup for use classification'!$B$12,B1084)),ISNUMBER(SEARCH('[1]Lookup for use classification'!$C$12,B1084))),'[1]Lookup for use classification'!$A$12,IF(OR(ISNUMBER(SEARCH('[1]Lookup for use classification'!$B$13,B1084)),ISNUMBER(SEARCH('[1]Lookup for use classification'!$C$13,B1084)),ISNUMBER(SEARCH('[1]Lookup for use classification'!$D$13,B1084)),,ISNUMBER(SEARCH('[1]Lookup for use classification'!$C$13,B1084)),ISNUMBER(SEARCH('[1]Lookup for use classification'!$E$13,B1084))),'[1]Lookup for use classification'!$A$13,IF(OR(ISNUMBER(SEARCH('[1]Lookup for use classification'!$B$14,B1084)),ISNUMBER(SEARCH('[1]Lookup for use classification'!$C$14,B1084))),'[1]Lookup for use classification'!$A$14,"Other"))))))))))))</f>
        <v>Other</v>
      </c>
      <c r="D1084" s="84">
        <v>1500</v>
      </c>
      <c r="E1084" s="58"/>
      <c r="F1084" s="58"/>
    </row>
    <row r="1085" spans="1:6">
      <c r="A1085" s="56" t="s">
        <v>1844</v>
      </c>
      <c r="B1085" s="26" t="s">
        <v>1933</v>
      </c>
      <c r="C1085" s="133" t="str">
        <f>IF(OR(ISNUMBER(SEARCH('[1]Lookup for use classification'!$B$1,B1085)),ISNUMBER(SEARCH('[1]Lookup for use classification'!$C$1,B1085)),ISNUMBER(SEARCH('[1]Lookup for use classification'!$D$1,B1085)),ISNUMBER(SEARCH('[1]Lookup for use classification'!$E$1,B1085))),'[1]Lookup for use classification'!$A$1,IF(ISNUMBER(SEARCH('[1]Lookup for use classification'!$B$2,B1085)),'[1]Lookup for use classification'!$A$2,IF(ISNUMBER(SEARCH('[1]Lookup for use classification'!$B$3,B1085)),'[1]Lookup for use classification'!$A$3,IF(OR(ISNUMBER(SEARCH('[1]Lookup for use classification'!$B$4,B1085)),ISNUMBER(SEARCH('[1]Lookup for use classification'!$C$4,B1085)),ISNUMBER(SEARCH('[1]Lookup for use classification'!$D$4,B1085)),ISNUMBER(SEARCH('[1]Lookup for use classification'!$E$4,B1085))),'[1]Lookup for use classification'!$A$4,IF(OR(ISNUMBER(SEARCH('[1]Lookup for use classification'!$B$5,B1085)),ISNUMBER(SEARCH('[1]Lookup for use classification'!$C$5,B1085)),ISNUMBER(SEARCH('[1]Lookup for use classification'!$D$5,B1085))),'[1]Lookup for use classification'!$A$5,IF(OR(ISNUMBER(SEARCH('[1]Lookup for use classification'!$B$7,B1085)),ISNUMBER(SEARCH('[1]Lookup for use classification'!$C$7,B1085)),ISNUMBER(SEARCH('[1]Lookup for use classification'!$D$7,B1085))),'[1]Lookup for use classification'!$A$7,IF(OR(ISNUMBER(SEARCH('[1]Lookup for use classification'!$B$9,B1085)),ISNUMBER(SEARCH('[1]Lookup for use classification'!$C$9,B1085)),ISNUMBER(SEARCH('[1]Lookup for use classification'!$D$9,B1085)),ISNUMBER(SEARCH('[1]Lookup for use classification'!$E$9,B1085)),ISNUMBER(SEARCH('[1]Lookup for use classification'!$F$9,B1085)),ISNUMBER(SEARCH('[1]Lookup for use classification'!$G$9,B1085)),ISNUMBER(SEARCH('[1]Lookup for use classification'!$H$9,B1085)),ISNUMBER(SEARCH('[1]Lookup for use classification'!$I$9,B1085)),ISNUMBER(SEARCH('[1]Lookup for use classification'!$J$9,B1085)),ISNUMBER(SEARCH('[1]Lookup for use classification'!$K$9,B1085))),'[1]Lookup for use classification'!$A$9,IF(OR(ISNUMBER(SEARCH('[1]Lookup for use classification'!$B$10,B1085)),ISNUMBER(SEARCH('[1]Lookup for use classification'!$C$10,B1085)),ISNUMBER(SEARCH('[1]Lookup for use classification'!$D$10,B1085)),ISNUMBER(SEARCH('[1]Lookup for use classification'!$E$10,B1085)),ISNUMBER(SEARCH('[1]Lookup for use classification'!$F$10,B1085)),ISNUMBER(SEARCH('[1]Lookup for use classification'!$G$10,B1085))),'[1]Lookup for use classification'!$A$10,IF(OR(ISNUMBER(SEARCH('[1]Lookup for use classification'!$B$11,B1085)),ISNUMBER(SEARCH('[1]Lookup for use classification'!$C$11,B1085))),'[1]Lookup for use classification'!$A$11,IF(OR(ISNUMBER(SEARCH('[1]Lookup for use classification'!$B$12,B1085)),ISNUMBER(SEARCH('[1]Lookup for use classification'!$C$12,B1085))),'[1]Lookup for use classification'!$A$12,IF(OR(ISNUMBER(SEARCH('[1]Lookup for use classification'!$B$13,B1085)),ISNUMBER(SEARCH('[1]Lookup for use classification'!$C$13,B1085)),ISNUMBER(SEARCH('[1]Lookup for use classification'!$D$13,B1085)),,ISNUMBER(SEARCH('[1]Lookup for use classification'!$C$13,B1085)),ISNUMBER(SEARCH('[1]Lookup for use classification'!$E$13,B1085))),'[1]Lookup for use classification'!$A$13,IF(OR(ISNUMBER(SEARCH('[1]Lookup for use classification'!$B$14,B1085)),ISNUMBER(SEARCH('[1]Lookup for use classification'!$C$14,B1085))),'[1]Lookup for use classification'!$A$14,"Other"))))))))))))</f>
        <v>Education - K - 12</v>
      </c>
      <c r="D1085" s="84">
        <v>34170</v>
      </c>
      <c r="E1085" s="58" t="s">
        <v>1969</v>
      </c>
      <c r="F1085" s="58"/>
    </row>
    <row r="1086" spans="1:6">
      <c r="A1086" s="56" t="s">
        <v>1844</v>
      </c>
      <c r="B1086" s="26" t="s">
        <v>1934</v>
      </c>
      <c r="C1086" s="133" t="str">
        <f>IF(OR(ISNUMBER(SEARCH('[1]Lookup for use classification'!$B$1,B1086)),ISNUMBER(SEARCH('[1]Lookup for use classification'!$C$1,B1086)),ISNUMBER(SEARCH('[1]Lookup for use classification'!$D$1,B1086)),ISNUMBER(SEARCH('[1]Lookup for use classification'!$E$1,B1086))),'[1]Lookup for use classification'!$A$1,IF(ISNUMBER(SEARCH('[1]Lookup for use classification'!$B$2,B1086)),'[1]Lookup for use classification'!$A$2,IF(ISNUMBER(SEARCH('[1]Lookup for use classification'!$B$3,B1086)),'[1]Lookup for use classification'!$A$3,IF(OR(ISNUMBER(SEARCH('[1]Lookup for use classification'!$B$4,B1086)),ISNUMBER(SEARCH('[1]Lookup for use classification'!$C$4,B1086)),ISNUMBER(SEARCH('[1]Lookup for use classification'!$D$4,B1086)),ISNUMBER(SEARCH('[1]Lookup for use classification'!$E$4,B1086))),'[1]Lookup for use classification'!$A$4,IF(OR(ISNUMBER(SEARCH('[1]Lookup for use classification'!$B$5,B1086)),ISNUMBER(SEARCH('[1]Lookup for use classification'!$C$5,B1086)),ISNUMBER(SEARCH('[1]Lookup for use classification'!$D$5,B1086))),'[1]Lookup for use classification'!$A$5,IF(OR(ISNUMBER(SEARCH('[1]Lookup for use classification'!$B$7,B1086)),ISNUMBER(SEARCH('[1]Lookup for use classification'!$C$7,B1086)),ISNUMBER(SEARCH('[1]Lookup for use classification'!$D$7,B1086))),'[1]Lookup for use classification'!$A$7,IF(OR(ISNUMBER(SEARCH('[1]Lookup for use classification'!$B$9,B1086)),ISNUMBER(SEARCH('[1]Lookup for use classification'!$C$9,B1086)),ISNUMBER(SEARCH('[1]Lookup for use classification'!$D$9,B1086)),ISNUMBER(SEARCH('[1]Lookup for use classification'!$E$9,B1086)),ISNUMBER(SEARCH('[1]Lookup for use classification'!$F$9,B1086)),ISNUMBER(SEARCH('[1]Lookup for use classification'!$G$9,B1086)),ISNUMBER(SEARCH('[1]Lookup for use classification'!$H$9,B1086)),ISNUMBER(SEARCH('[1]Lookup for use classification'!$I$9,B1086)),ISNUMBER(SEARCH('[1]Lookup for use classification'!$J$9,B1086)),ISNUMBER(SEARCH('[1]Lookup for use classification'!$K$9,B1086))),'[1]Lookup for use classification'!$A$9,IF(OR(ISNUMBER(SEARCH('[1]Lookup for use classification'!$B$10,B1086)),ISNUMBER(SEARCH('[1]Lookup for use classification'!$C$10,B1086)),ISNUMBER(SEARCH('[1]Lookup for use classification'!$D$10,B1086)),ISNUMBER(SEARCH('[1]Lookup for use classification'!$E$10,B1086)),ISNUMBER(SEARCH('[1]Lookup for use classification'!$F$10,B1086)),ISNUMBER(SEARCH('[1]Lookup for use classification'!$G$10,B1086))),'[1]Lookup for use classification'!$A$10,IF(OR(ISNUMBER(SEARCH('[1]Lookup for use classification'!$B$11,B1086)),ISNUMBER(SEARCH('[1]Lookup for use classification'!$C$11,B1086))),'[1]Lookup for use classification'!$A$11,IF(OR(ISNUMBER(SEARCH('[1]Lookup for use classification'!$B$12,B1086)),ISNUMBER(SEARCH('[1]Lookup for use classification'!$C$12,B1086))),'[1]Lookup for use classification'!$A$12,IF(OR(ISNUMBER(SEARCH('[1]Lookup for use classification'!$B$13,B1086)),ISNUMBER(SEARCH('[1]Lookup for use classification'!$C$13,B1086)),ISNUMBER(SEARCH('[1]Lookup for use classification'!$D$13,B1086)),,ISNUMBER(SEARCH('[1]Lookup for use classification'!$C$13,B1086)),ISNUMBER(SEARCH('[1]Lookup for use classification'!$E$13,B1086))),'[1]Lookup for use classification'!$A$13,IF(OR(ISNUMBER(SEARCH('[1]Lookup for use classification'!$B$14,B1086)),ISNUMBER(SEARCH('[1]Lookup for use classification'!$C$14,B1086))),'[1]Lookup for use classification'!$A$14,"Other"))))))))))))</f>
        <v>Retail - Other</v>
      </c>
      <c r="D1086" s="84">
        <v>1800</v>
      </c>
      <c r="E1086" s="58"/>
      <c r="F1086" s="58"/>
    </row>
    <row r="1087" spans="1:6">
      <c r="A1087" s="56" t="s">
        <v>1844</v>
      </c>
      <c r="B1087" s="26" t="s">
        <v>1935</v>
      </c>
      <c r="C1087" s="133" t="str">
        <f>IF(OR(ISNUMBER(SEARCH('[1]Lookup for use classification'!$B$1,B1087)),ISNUMBER(SEARCH('[1]Lookup for use classification'!$C$1,B1087)),ISNUMBER(SEARCH('[1]Lookup for use classification'!$D$1,B1087)),ISNUMBER(SEARCH('[1]Lookup for use classification'!$E$1,B1087))),'[1]Lookup for use classification'!$A$1,IF(ISNUMBER(SEARCH('[1]Lookup for use classification'!$B$2,B1087)),'[1]Lookup for use classification'!$A$2,IF(ISNUMBER(SEARCH('[1]Lookup for use classification'!$B$3,B1087)),'[1]Lookup for use classification'!$A$3,IF(OR(ISNUMBER(SEARCH('[1]Lookup for use classification'!$B$4,B1087)),ISNUMBER(SEARCH('[1]Lookup for use classification'!$C$4,B1087)),ISNUMBER(SEARCH('[1]Lookup for use classification'!$D$4,B1087)),ISNUMBER(SEARCH('[1]Lookup for use classification'!$E$4,B1087))),'[1]Lookup for use classification'!$A$4,IF(OR(ISNUMBER(SEARCH('[1]Lookup for use classification'!$B$5,B1087)),ISNUMBER(SEARCH('[1]Lookup for use classification'!$C$5,B1087)),ISNUMBER(SEARCH('[1]Lookup for use classification'!$D$5,B1087))),'[1]Lookup for use classification'!$A$5,IF(OR(ISNUMBER(SEARCH('[1]Lookup for use classification'!$B$7,B1087)),ISNUMBER(SEARCH('[1]Lookup for use classification'!$C$7,B1087)),ISNUMBER(SEARCH('[1]Lookup for use classification'!$D$7,B1087))),'[1]Lookup for use classification'!$A$7,IF(OR(ISNUMBER(SEARCH('[1]Lookup for use classification'!$B$9,B1087)),ISNUMBER(SEARCH('[1]Lookup for use classification'!$C$9,B1087)),ISNUMBER(SEARCH('[1]Lookup for use classification'!$D$9,B1087)),ISNUMBER(SEARCH('[1]Lookup for use classification'!$E$9,B1087)),ISNUMBER(SEARCH('[1]Lookup for use classification'!$F$9,B1087)),ISNUMBER(SEARCH('[1]Lookup for use classification'!$G$9,B1087)),ISNUMBER(SEARCH('[1]Lookup for use classification'!$H$9,B1087)),ISNUMBER(SEARCH('[1]Lookup for use classification'!$I$9,B1087)),ISNUMBER(SEARCH('[1]Lookup for use classification'!$J$9,B1087)),ISNUMBER(SEARCH('[1]Lookup for use classification'!$K$9,B1087))),'[1]Lookup for use classification'!$A$9,IF(OR(ISNUMBER(SEARCH('[1]Lookup for use classification'!$B$10,B1087)),ISNUMBER(SEARCH('[1]Lookup for use classification'!$C$10,B1087)),ISNUMBER(SEARCH('[1]Lookup for use classification'!$D$10,B1087)),ISNUMBER(SEARCH('[1]Lookup for use classification'!$E$10,B1087)),ISNUMBER(SEARCH('[1]Lookup for use classification'!$F$10,B1087)),ISNUMBER(SEARCH('[1]Lookup for use classification'!$G$10,B1087))),'[1]Lookup for use classification'!$A$10,IF(OR(ISNUMBER(SEARCH('[1]Lookup for use classification'!$B$11,B1087)),ISNUMBER(SEARCH('[1]Lookup for use classification'!$C$11,B1087))),'[1]Lookup for use classification'!$A$11,IF(OR(ISNUMBER(SEARCH('[1]Lookup for use classification'!$B$12,B1087)),ISNUMBER(SEARCH('[1]Lookup for use classification'!$C$12,B1087))),'[1]Lookup for use classification'!$A$12,IF(OR(ISNUMBER(SEARCH('[1]Lookup for use classification'!$B$13,B1087)),ISNUMBER(SEARCH('[1]Lookup for use classification'!$C$13,B1087)),ISNUMBER(SEARCH('[1]Lookup for use classification'!$D$13,B1087)),,ISNUMBER(SEARCH('[1]Lookup for use classification'!$C$13,B1087)),ISNUMBER(SEARCH('[1]Lookup for use classification'!$E$13,B1087))),'[1]Lookup for use classification'!$A$13,IF(OR(ISNUMBER(SEARCH('[1]Lookup for use classification'!$B$14,B1087)),ISNUMBER(SEARCH('[1]Lookup for use classification'!$C$14,B1087))),'[1]Lookup for use classification'!$A$14,"Other"))))))))))))</f>
        <v>Public Assembly</v>
      </c>
      <c r="D1087" s="84">
        <v>1400</v>
      </c>
      <c r="E1087" s="58"/>
      <c r="F1087" s="58"/>
    </row>
    <row r="1088" spans="1:6">
      <c r="A1088" s="56" t="s">
        <v>1844</v>
      </c>
      <c r="B1088" s="26" t="s">
        <v>1936</v>
      </c>
      <c r="C1088" s="133" t="str">
        <f>IF(OR(ISNUMBER(SEARCH('[1]Lookup for use classification'!$B$1,B1088)),ISNUMBER(SEARCH('[1]Lookup for use classification'!$C$1,B1088)),ISNUMBER(SEARCH('[1]Lookup for use classification'!$D$1,B1088)),ISNUMBER(SEARCH('[1]Lookup for use classification'!$E$1,B1088))),'[1]Lookup for use classification'!$A$1,IF(ISNUMBER(SEARCH('[1]Lookup for use classification'!$B$2,B1088)),'[1]Lookup for use classification'!$A$2,IF(ISNUMBER(SEARCH('[1]Lookup for use classification'!$B$3,B1088)),'[1]Lookup for use classification'!$A$3,IF(OR(ISNUMBER(SEARCH('[1]Lookup for use classification'!$B$4,B1088)),ISNUMBER(SEARCH('[1]Lookup for use classification'!$C$4,B1088)),ISNUMBER(SEARCH('[1]Lookup for use classification'!$D$4,B1088)),ISNUMBER(SEARCH('[1]Lookup for use classification'!$E$4,B1088))),'[1]Lookup for use classification'!$A$4,IF(OR(ISNUMBER(SEARCH('[1]Lookup for use classification'!$B$5,B1088)),ISNUMBER(SEARCH('[1]Lookup for use classification'!$C$5,B1088)),ISNUMBER(SEARCH('[1]Lookup for use classification'!$D$5,B1088))),'[1]Lookup for use classification'!$A$5,IF(OR(ISNUMBER(SEARCH('[1]Lookup for use classification'!$B$7,B1088)),ISNUMBER(SEARCH('[1]Lookup for use classification'!$C$7,B1088)),ISNUMBER(SEARCH('[1]Lookup for use classification'!$D$7,B1088))),'[1]Lookup for use classification'!$A$7,IF(OR(ISNUMBER(SEARCH('[1]Lookup for use classification'!$B$9,B1088)),ISNUMBER(SEARCH('[1]Lookup for use classification'!$C$9,B1088)),ISNUMBER(SEARCH('[1]Lookup for use classification'!$D$9,B1088)),ISNUMBER(SEARCH('[1]Lookup for use classification'!$E$9,B1088)),ISNUMBER(SEARCH('[1]Lookup for use classification'!$F$9,B1088)),ISNUMBER(SEARCH('[1]Lookup for use classification'!$G$9,B1088)),ISNUMBER(SEARCH('[1]Lookup for use classification'!$H$9,B1088)),ISNUMBER(SEARCH('[1]Lookup for use classification'!$I$9,B1088)),ISNUMBER(SEARCH('[1]Lookup for use classification'!$J$9,B1088)),ISNUMBER(SEARCH('[1]Lookup for use classification'!$K$9,B1088))),'[1]Lookup for use classification'!$A$9,IF(OR(ISNUMBER(SEARCH('[1]Lookup for use classification'!$B$10,B1088)),ISNUMBER(SEARCH('[1]Lookup for use classification'!$C$10,B1088)),ISNUMBER(SEARCH('[1]Lookup for use classification'!$D$10,B1088)),ISNUMBER(SEARCH('[1]Lookup for use classification'!$E$10,B1088)),ISNUMBER(SEARCH('[1]Lookup for use classification'!$F$10,B1088)),ISNUMBER(SEARCH('[1]Lookup for use classification'!$G$10,B1088))),'[1]Lookup for use classification'!$A$10,IF(OR(ISNUMBER(SEARCH('[1]Lookup for use classification'!$B$11,B1088)),ISNUMBER(SEARCH('[1]Lookup for use classification'!$C$11,B1088))),'[1]Lookup for use classification'!$A$11,IF(OR(ISNUMBER(SEARCH('[1]Lookup for use classification'!$B$12,B1088)),ISNUMBER(SEARCH('[1]Lookup for use classification'!$C$12,B1088))),'[1]Lookup for use classification'!$A$12,IF(OR(ISNUMBER(SEARCH('[1]Lookup for use classification'!$B$13,B1088)),ISNUMBER(SEARCH('[1]Lookup for use classification'!$C$13,B1088)),ISNUMBER(SEARCH('[1]Lookup for use classification'!$D$13,B1088)),,ISNUMBER(SEARCH('[1]Lookup for use classification'!$C$13,B1088)),ISNUMBER(SEARCH('[1]Lookup for use classification'!$E$13,B1088))),'[1]Lookup for use classification'!$A$13,IF(OR(ISNUMBER(SEARCH('[1]Lookup for use classification'!$B$14,B1088)),ISNUMBER(SEARCH('[1]Lookup for use classification'!$C$14,B1088))),'[1]Lookup for use classification'!$A$14,"Other"))))))))))))</f>
        <v>Other</v>
      </c>
      <c r="D1088" s="84">
        <v>2400</v>
      </c>
      <c r="E1088" s="58"/>
      <c r="F1088" s="58"/>
    </row>
    <row r="1089" spans="1:6">
      <c r="A1089" s="56" t="s">
        <v>1844</v>
      </c>
      <c r="B1089" s="26" t="s">
        <v>1937</v>
      </c>
      <c r="C1089" s="133" t="str">
        <f>IF(OR(ISNUMBER(SEARCH('[1]Lookup for use classification'!$B$1,B1089)),ISNUMBER(SEARCH('[1]Lookup for use classification'!$C$1,B1089)),ISNUMBER(SEARCH('[1]Lookup for use classification'!$D$1,B1089)),ISNUMBER(SEARCH('[1]Lookup for use classification'!$E$1,B1089))),'[1]Lookup for use classification'!$A$1,IF(ISNUMBER(SEARCH('[1]Lookup for use classification'!$B$2,B1089)),'[1]Lookup for use classification'!$A$2,IF(ISNUMBER(SEARCH('[1]Lookup for use classification'!$B$3,B1089)),'[1]Lookup for use classification'!$A$3,IF(OR(ISNUMBER(SEARCH('[1]Lookup for use classification'!$B$4,B1089)),ISNUMBER(SEARCH('[1]Lookup for use classification'!$C$4,B1089)),ISNUMBER(SEARCH('[1]Lookup for use classification'!$D$4,B1089)),ISNUMBER(SEARCH('[1]Lookup for use classification'!$E$4,B1089))),'[1]Lookup for use classification'!$A$4,IF(OR(ISNUMBER(SEARCH('[1]Lookup for use classification'!$B$5,B1089)),ISNUMBER(SEARCH('[1]Lookup for use classification'!$C$5,B1089)),ISNUMBER(SEARCH('[1]Lookup for use classification'!$D$5,B1089))),'[1]Lookup for use classification'!$A$5,IF(OR(ISNUMBER(SEARCH('[1]Lookup for use classification'!$B$7,B1089)),ISNUMBER(SEARCH('[1]Lookup for use classification'!$C$7,B1089)),ISNUMBER(SEARCH('[1]Lookup for use classification'!$D$7,B1089))),'[1]Lookup for use classification'!$A$7,IF(OR(ISNUMBER(SEARCH('[1]Lookup for use classification'!$B$9,B1089)),ISNUMBER(SEARCH('[1]Lookup for use classification'!$C$9,B1089)),ISNUMBER(SEARCH('[1]Lookup for use classification'!$D$9,B1089)),ISNUMBER(SEARCH('[1]Lookup for use classification'!$E$9,B1089)),ISNUMBER(SEARCH('[1]Lookup for use classification'!$F$9,B1089)),ISNUMBER(SEARCH('[1]Lookup for use classification'!$G$9,B1089)),ISNUMBER(SEARCH('[1]Lookup for use classification'!$H$9,B1089)),ISNUMBER(SEARCH('[1]Lookup for use classification'!$I$9,B1089)),ISNUMBER(SEARCH('[1]Lookup for use classification'!$J$9,B1089)),ISNUMBER(SEARCH('[1]Lookup for use classification'!$K$9,B1089))),'[1]Lookup for use classification'!$A$9,IF(OR(ISNUMBER(SEARCH('[1]Lookup for use classification'!$B$10,B1089)),ISNUMBER(SEARCH('[1]Lookup for use classification'!$C$10,B1089)),ISNUMBER(SEARCH('[1]Lookup for use classification'!$D$10,B1089)),ISNUMBER(SEARCH('[1]Lookup for use classification'!$E$10,B1089)),ISNUMBER(SEARCH('[1]Lookup for use classification'!$F$10,B1089)),ISNUMBER(SEARCH('[1]Lookup for use classification'!$G$10,B1089))),'[1]Lookup for use classification'!$A$10,IF(OR(ISNUMBER(SEARCH('[1]Lookup for use classification'!$B$11,B1089)),ISNUMBER(SEARCH('[1]Lookup for use classification'!$C$11,B1089))),'[1]Lookup for use classification'!$A$11,IF(OR(ISNUMBER(SEARCH('[1]Lookup for use classification'!$B$12,B1089)),ISNUMBER(SEARCH('[1]Lookup for use classification'!$C$12,B1089))),'[1]Lookup for use classification'!$A$12,IF(OR(ISNUMBER(SEARCH('[1]Lookup for use classification'!$B$13,B1089)),ISNUMBER(SEARCH('[1]Lookup for use classification'!$C$13,B1089)),ISNUMBER(SEARCH('[1]Lookup for use classification'!$D$13,B1089)),,ISNUMBER(SEARCH('[1]Lookup for use classification'!$C$13,B1089)),ISNUMBER(SEARCH('[1]Lookup for use classification'!$E$13,B1089))),'[1]Lookup for use classification'!$A$13,IF(OR(ISNUMBER(SEARCH('[1]Lookup for use classification'!$B$14,B1089)),ISNUMBER(SEARCH('[1]Lookup for use classification'!$C$14,B1089))),'[1]Lookup for use classification'!$A$14,"Other"))))))))))))</f>
        <v>Public Assembly</v>
      </c>
      <c r="D1089" s="84">
        <v>1000</v>
      </c>
      <c r="E1089" s="58"/>
      <c r="F1089" s="58"/>
    </row>
    <row r="1090" spans="1:6">
      <c r="A1090" s="56" t="s">
        <v>1844</v>
      </c>
      <c r="B1090" s="26" t="s">
        <v>1938</v>
      </c>
      <c r="C1090" s="133" t="str">
        <f>IF(OR(ISNUMBER(SEARCH('[1]Lookup for use classification'!$B$1,B1090)),ISNUMBER(SEARCH('[1]Lookup for use classification'!$C$1,B1090)),ISNUMBER(SEARCH('[1]Lookup for use classification'!$D$1,B1090)),ISNUMBER(SEARCH('[1]Lookup for use classification'!$E$1,B1090))),'[1]Lookup for use classification'!$A$1,IF(ISNUMBER(SEARCH('[1]Lookup for use classification'!$B$2,B1090)),'[1]Lookup for use classification'!$A$2,IF(ISNUMBER(SEARCH('[1]Lookup for use classification'!$B$3,B1090)),'[1]Lookup for use classification'!$A$3,IF(OR(ISNUMBER(SEARCH('[1]Lookup for use classification'!$B$4,B1090)),ISNUMBER(SEARCH('[1]Lookup for use classification'!$C$4,B1090)),ISNUMBER(SEARCH('[1]Lookup for use classification'!$D$4,B1090)),ISNUMBER(SEARCH('[1]Lookup for use classification'!$E$4,B1090))),'[1]Lookup for use classification'!$A$4,IF(OR(ISNUMBER(SEARCH('[1]Lookup for use classification'!$B$5,B1090)),ISNUMBER(SEARCH('[1]Lookup for use classification'!$C$5,B1090)),ISNUMBER(SEARCH('[1]Lookup for use classification'!$D$5,B1090))),'[1]Lookup for use classification'!$A$5,IF(OR(ISNUMBER(SEARCH('[1]Lookup for use classification'!$B$7,B1090)),ISNUMBER(SEARCH('[1]Lookup for use classification'!$C$7,B1090)),ISNUMBER(SEARCH('[1]Lookup for use classification'!$D$7,B1090))),'[1]Lookup for use classification'!$A$7,IF(OR(ISNUMBER(SEARCH('[1]Lookup for use classification'!$B$9,B1090)),ISNUMBER(SEARCH('[1]Lookup for use classification'!$C$9,B1090)),ISNUMBER(SEARCH('[1]Lookup for use classification'!$D$9,B1090)),ISNUMBER(SEARCH('[1]Lookup for use classification'!$E$9,B1090)),ISNUMBER(SEARCH('[1]Lookup for use classification'!$F$9,B1090)),ISNUMBER(SEARCH('[1]Lookup for use classification'!$G$9,B1090)),ISNUMBER(SEARCH('[1]Lookup for use classification'!$H$9,B1090)),ISNUMBER(SEARCH('[1]Lookup for use classification'!$I$9,B1090)),ISNUMBER(SEARCH('[1]Lookup for use classification'!$J$9,B1090)),ISNUMBER(SEARCH('[1]Lookup for use classification'!$K$9,B1090))),'[1]Lookup for use classification'!$A$9,IF(OR(ISNUMBER(SEARCH('[1]Lookup for use classification'!$B$10,B1090)),ISNUMBER(SEARCH('[1]Lookup for use classification'!$C$10,B1090)),ISNUMBER(SEARCH('[1]Lookup for use classification'!$D$10,B1090)),ISNUMBER(SEARCH('[1]Lookup for use classification'!$E$10,B1090)),ISNUMBER(SEARCH('[1]Lookup for use classification'!$F$10,B1090)),ISNUMBER(SEARCH('[1]Lookup for use classification'!$G$10,B1090))),'[1]Lookup for use classification'!$A$10,IF(OR(ISNUMBER(SEARCH('[1]Lookup for use classification'!$B$11,B1090)),ISNUMBER(SEARCH('[1]Lookup for use classification'!$C$11,B1090))),'[1]Lookup for use classification'!$A$11,IF(OR(ISNUMBER(SEARCH('[1]Lookup for use classification'!$B$12,B1090)),ISNUMBER(SEARCH('[1]Lookup for use classification'!$C$12,B1090))),'[1]Lookup for use classification'!$A$12,IF(OR(ISNUMBER(SEARCH('[1]Lookup for use classification'!$B$13,B1090)),ISNUMBER(SEARCH('[1]Lookup for use classification'!$C$13,B1090)),ISNUMBER(SEARCH('[1]Lookup for use classification'!$D$13,B1090)),,ISNUMBER(SEARCH('[1]Lookup for use classification'!$C$13,B1090)),ISNUMBER(SEARCH('[1]Lookup for use classification'!$E$13,B1090))),'[1]Lookup for use classification'!$A$13,IF(OR(ISNUMBER(SEARCH('[1]Lookup for use classification'!$B$14,B1090)),ISNUMBER(SEARCH('[1]Lookup for use classification'!$C$14,B1090))),'[1]Lookup for use classification'!$A$14,"Other"))))))))))))</f>
        <v>Other</v>
      </c>
      <c r="D1090" s="84">
        <v>3200</v>
      </c>
      <c r="E1090" s="58"/>
      <c r="F1090" s="58"/>
    </row>
    <row r="1091" spans="1:6">
      <c r="A1091" s="56" t="s">
        <v>1844</v>
      </c>
      <c r="B1091" s="26" t="s">
        <v>1939</v>
      </c>
      <c r="C1091" s="133" t="str">
        <f>IF(OR(ISNUMBER(SEARCH('[1]Lookup for use classification'!$B$1,B1091)),ISNUMBER(SEARCH('[1]Lookup for use classification'!$C$1,B1091)),ISNUMBER(SEARCH('[1]Lookup for use classification'!$D$1,B1091)),ISNUMBER(SEARCH('[1]Lookup for use classification'!$E$1,B1091))),'[1]Lookup for use classification'!$A$1,IF(ISNUMBER(SEARCH('[1]Lookup for use classification'!$B$2,B1091)),'[1]Lookup for use classification'!$A$2,IF(ISNUMBER(SEARCH('[1]Lookup for use classification'!$B$3,B1091)),'[1]Lookup for use classification'!$A$3,IF(OR(ISNUMBER(SEARCH('[1]Lookup for use classification'!$B$4,B1091)),ISNUMBER(SEARCH('[1]Lookup for use classification'!$C$4,B1091)),ISNUMBER(SEARCH('[1]Lookup for use classification'!$D$4,B1091)),ISNUMBER(SEARCH('[1]Lookup for use classification'!$E$4,B1091))),'[1]Lookup for use classification'!$A$4,IF(OR(ISNUMBER(SEARCH('[1]Lookup for use classification'!$B$5,B1091)),ISNUMBER(SEARCH('[1]Lookup for use classification'!$C$5,B1091)),ISNUMBER(SEARCH('[1]Lookup for use classification'!$D$5,B1091))),'[1]Lookup for use classification'!$A$5,IF(OR(ISNUMBER(SEARCH('[1]Lookup for use classification'!$B$7,B1091)),ISNUMBER(SEARCH('[1]Lookup for use classification'!$C$7,B1091)),ISNUMBER(SEARCH('[1]Lookup for use classification'!$D$7,B1091))),'[1]Lookup for use classification'!$A$7,IF(OR(ISNUMBER(SEARCH('[1]Lookup for use classification'!$B$9,B1091)),ISNUMBER(SEARCH('[1]Lookup for use classification'!$C$9,B1091)),ISNUMBER(SEARCH('[1]Lookup for use classification'!$D$9,B1091)),ISNUMBER(SEARCH('[1]Lookup for use classification'!$E$9,B1091)),ISNUMBER(SEARCH('[1]Lookup for use classification'!$F$9,B1091)),ISNUMBER(SEARCH('[1]Lookup for use classification'!$G$9,B1091)),ISNUMBER(SEARCH('[1]Lookup for use classification'!$H$9,B1091)),ISNUMBER(SEARCH('[1]Lookup for use classification'!$I$9,B1091)),ISNUMBER(SEARCH('[1]Lookup for use classification'!$J$9,B1091)),ISNUMBER(SEARCH('[1]Lookup for use classification'!$K$9,B1091))),'[1]Lookup for use classification'!$A$9,IF(OR(ISNUMBER(SEARCH('[1]Lookup for use classification'!$B$10,B1091)),ISNUMBER(SEARCH('[1]Lookup for use classification'!$C$10,B1091)),ISNUMBER(SEARCH('[1]Lookup for use classification'!$D$10,B1091)),ISNUMBER(SEARCH('[1]Lookup for use classification'!$E$10,B1091)),ISNUMBER(SEARCH('[1]Lookup for use classification'!$F$10,B1091)),ISNUMBER(SEARCH('[1]Lookup for use classification'!$G$10,B1091))),'[1]Lookup for use classification'!$A$10,IF(OR(ISNUMBER(SEARCH('[1]Lookup for use classification'!$B$11,B1091)),ISNUMBER(SEARCH('[1]Lookup for use classification'!$C$11,B1091))),'[1]Lookup for use classification'!$A$11,IF(OR(ISNUMBER(SEARCH('[1]Lookup for use classification'!$B$12,B1091)),ISNUMBER(SEARCH('[1]Lookup for use classification'!$C$12,B1091))),'[1]Lookup for use classification'!$A$12,IF(OR(ISNUMBER(SEARCH('[1]Lookup for use classification'!$B$13,B1091)),ISNUMBER(SEARCH('[1]Lookup for use classification'!$C$13,B1091)),ISNUMBER(SEARCH('[1]Lookup for use classification'!$D$13,B1091)),,ISNUMBER(SEARCH('[1]Lookup for use classification'!$C$13,B1091)),ISNUMBER(SEARCH('[1]Lookup for use classification'!$E$13,B1091))),'[1]Lookup for use classification'!$A$13,IF(OR(ISNUMBER(SEARCH('[1]Lookup for use classification'!$B$14,B1091)),ISNUMBER(SEARCH('[1]Lookup for use classification'!$C$14,B1091))),'[1]Lookup for use classification'!$A$14,"Other"))))))))))))</f>
        <v>Other</v>
      </c>
      <c r="D1091" s="84">
        <v>3200</v>
      </c>
      <c r="E1091" s="58"/>
      <c r="F1091" s="58"/>
    </row>
    <row r="1092" spans="1:6">
      <c r="A1092" s="56" t="s">
        <v>1844</v>
      </c>
      <c r="B1092" s="26" t="s">
        <v>1940</v>
      </c>
      <c r="C1092" s="133" t="str">
        <f>IF(OR(ISNUMBER(SEARCH('[1]Lookup for use classification'!$B$1,B1092)),ISNUMBER(SEARCH('[1]Lookup for use classification'!$C$1,B1092)),ISNUMBER(SEARCH('[1]Lookup for use classification'!$D$1,B1092)),ISNUMBER(SEARCH('[1]Lookup for use classification'!$E$1,B1092))),'[1]Lookup for use classification'!$A$1,IF(ISNUMBER(SEARCH('[1]Lookup for use classification'!$B$2,B1092)),'[1]Lookup for use classification'!$A$2,IF(ISNUMBER(SEARCH('[1]Lookup for use classification'!$B$3,B1092)),'[1]Lookup for use classification'!$A$3,IF(OR(ISNUMBER(SEARCH('[1]Lookup for use classification'!$B$4,B1092)),ISNUMBER(SEARCH('[1]Lookup for use classification'!$C$4,B1092)),ISNUMBER(SEARCH('[1]Lookup for use classification'!$D$4,B1092)),ISNUMBER(SEARCH('[1]Lookup for use classification'!$E$4,B1092))),'[1]Lookup for use classification'!$A$4,IF(OR(ISNUMBER(SEARCH('[1]Lookup for use classification'!$B$5,B1092)),ISNUMBER(SEARCH('[1]Lookup for use classification'!$C$5,B1092)),ISNUMBER(SEARCH('[1]Lookup for use classification'!$D$5,B1092))),'[1]Lookup for use classification'!$A$5,IF(OR(ISNUMBER(SEARCH('[1]Lookup for use classification'!$B$7,B1092)),ISNUMBER(SEARCH('[1]Lookup for use classification'!$C$7,B1092)),ISNUMBER(SEARCH('[1]Lookup for use classification'!$D$7,B1092))),'[1]Lookup for use classification'!$A$7,IF(OR(ISNUMBER(SEARCH('[1]Lookup for use classification'!$B$9,B1092)),ISNUMBER(SEARCH('[1]Lookup for use classification'!$C$9,B1092)),ISNUMBER(SEARCH('[1]Lookup for use classification'!$D$9,B1092)),ISNUMBER(SEARCH('[1]Lookup for use classification'!$E$9,B1092)),ISNUMBER(SEARCH('[1]Lookup for use classification'!$F$9,B1092)),ISNUMBER(SEARCH('[1]Lookup for use classification'!$G$9,B1092)),ISNUMBER(SEARCH('[1]Lookup for use classification'!$H$9,B1092)),ISNUMBER(SEARCH('[1]Lookup for use classification'!$I$9,B1092)),ISNUMBER(SEARCH('[1]Lookup for use classification'!$J$9,B1092)),ISNUMBER(SEARCH('[1]Lookup for use classification'!$K$9,B1092))),'[1]Lookup for use classification'!$A$9,IF(OR(ISNUMBER(SEARCH('[1]Lookup for use classification'!$B$10,B1092)),ISNUMBER(SEARCH('[1]Lookup for use classification'!$C$10,B1092)),ISNUMBER(SEARCH('[1]Lookup for use classification'!$D$10,B1092)),ISNUMBER(SEARCH('[1]Lookup for use classification'!$E$10,B1092)),ISNUMBER(SEARCH('[1]Lookup for use classification'!$F$10,B1092)),ISNUMBER(SEARCH('[1]Lookup for use classification'!$G$10,B1092))),'[1]Lookup for use classification'!$A$10,IF(OR(ISNUMBER(SEARCH('[1]Lookup for use classification'!$B$11,B1092)),ISNUMBER(SEARCH('[1]Lookup for use classification'!$C$11,B1092))),'[1]Lookup for use classification'!$A$11,IF(OR(ISNUMBER(SEARCH('[1]Lookup for use classification'!$B$12,B1092)),ISNUMBER(SEARCH('[1]Lookup for use classification'!$C$12,B1092))),'[1]Lookup for use classification'!$A$12,IF(OR(ISNUMBER(SEARCH('[1]Lookup for use classification'!$B$13,B1092)),ISNUMBER(SEARCH('[1]Lookup for use classification'!$C$13,B1092)),ISNUMBER(SEARCH('[1]Lookup for use classification'!$D$13,B1092)),,ISNUMBER(SEARCH('[1]Lookup for use classification'!$C$13,B1092)),ISNUMBER(SEARCH('[1]Lookup for use classification'!$E$13,B1092))),'[1]Lookup for use classification'!$A$13,IF(OR(ISNUMBER(SEARCH('[1]Lookup for use classification'!$B$14,B1092)),ISNUMBER(SEARCH('[1]Lookup for use classification'!$C$14,B1092))),'[1]Lookup for use classification'!$A$14,"Other"))))))))))))</f>
        <v>Other</v>
      </c>
      <c r="D1092" s="84">
        <v>320</v>
      </c>
      <c r="E1092" s="58"/>
      <c r="F1092" s="58"/>
    </row>
    <row r="1093" spans="1:6">
      <c r="A1093" s="56" t="s">
        <v>1844</v>
      </c>
      <c r="B1093" s="26" t="s">
        <v>1941</v>
      </c>
      <c r="C1093" s="133" t="str">
        <f>IF(OR(ISNUMBER(SEARCH('[1]Lookup for use classification'!$B$1,B1093)),ISNUMBER(SEARCH('[1]Lookup for use classification'!$C$1,B1093)),ISNUMBER(SEARCH('[1]Lookup for use classification'!$D$1,B1093)),ISNUMBER(SEARCH('[1]Lookup for use classification'!$E$1,B1093))),'[1]Lookup for use classification'!$A$1,IF(ISNUMBER(SEARCH('[1]Lookup for use classification'!$B$2,B1093)),'[1]Lookup for use classification'!$A$2,IF(ISNUMBER(SEARCH('[1]Lookup for use classification'!$B$3,B1093)),'[1]Lookup for use classification'!$A$3,IF(OR(ISNUMBER(SEARCH('[1]Lookup for use classification'!$B$4,B1093)),ISNUMBER(SEARCH('[1]Lookup for use classification'!$C$4,B1093)),ISNUMBER(SEARCH('[1]Lookup for use classification'!$D$4,B1093)),ISNUMBER(SEARCH('[1]Lookup for use classification'!$E$4,B1093))),'[1]Lookup for use classification'!$A$4,IF(OR(ISNUMBER(SEARCH('[1]Lookup for use classification'!$B$5,B1093)),ISNUMBER(SEARCH('[1]Lookup for use classification'!$C$5,B1093)),ISNUMBER(SEARCH('[1]Lookup for use classification'!$D$5,B1093))),'[1]Lookup for use classification'!$A$5,IF(OR(ISNUMBER(SEARCH('[1]Lookup for use classification'!$B$7,B1093)),ISNUMBER(SEARCH('[1]Lookup for use classification'!$C$7,B1093)),ISNUMBER(SEARCH('[1]Lookup for use classification'!$D$7,B1093))),'[1]Lookup for use classification'!$A$7,IF(OR(ISNUMBER(SEARCH('[1]Lookup for use classification'!$B$9,B1093)),ISNUMBER(SEARCH('[1]Lookup for use classification'!$C$9,B1093)),ISNUMBER(SEARCH('[1]Lookup for use classification'!$D$9,B1093)),ISNUMBER(SEARCH('[1]Lookup for use classification'!$E$9,B1093)),ISNUMBER(SEARCH('[1]Lookup for use classification'!$F$9,B1093)),ISNUMBER(SEARCH('[1]Lookup for use classification'!$G$9,B1093)),ISNUMBER(SEARCH('[1]Lookup for use classification'!$H$9,B1093)),ISNUMBER(SEARCH('[1]Lookup for use classification'!$I$9,B1093)),ISNUMBER(SEARCH('[1]Lookup for use classification'!$J$9,B1093)),ISNUMBER(SEARCH('[1]Lookup for use classification'!$K$9,B1093))),'[1]Lookup for use classification'!$A$9,IF(OR(ISNUMBER(SEARCH('[1]Lookup for use classification'!$B$10,B1093)),ISNUMBER(SEARCH('[1]Lookup for use classification'!$C$10,B1093)),ISNUMBER(SEARCH('[1]Lookup for use classification'!$D$10,B1093)),ISNUMBER(SEARCH('[1]Lookup for use classification'!$E$10,B1093)),ISNUMBER(SEARCH('[1]Lookup for use classification'!$F$10,B1093)),ISNUMBER(SEARCH('[1]Lookup for use classification'!$G$10,B1093))),'[1]Lookup for use classification'!$A$10,IF(OR(ISNUMBER(SEARCH('[1]Lookup for use classification'!$B$11,B1093)),ISNUMBER(SEARCH('[1]Lookup for use classification'!$C$11,B1093))),'[1]Lookup for use classification'!$A$11,IF(OR(ISNUMBER(SEARCH('[1]Lookup for use classification'!$B$12,B1093)),ISNUMBER(SEARCH('[1]Lookup for use classification'!$C$12,B1093))),'[1]Lookup for use classification'!$A$12,IF(OR(ISNUMBER(SEARCH('[1]Lookup for use classification'!$B$13,B1093)),ISNUMBER(SEARCH('[1]Lookup for use classification'!$C$13,B1093)),ISNUMBER(SEARCH('[1]Lookup for use classification'!$D$13,B1093)),,ISNUMBER(SEARCH('[1]Lookup for use classification'!$C$13,B1093)),ISNUMBER(SEARCH('[1]Lookup for use classification'!$E$13,B1093))),'[1]Lookup for use classification'!$A$13,IF(OR(ISNUMBER(SEARCH('[1]Lookup for use classification'!$B$14,B1093)),ISNUMBER(SEARCH('[1]Lookup for use classification'!$C$14,B1093))),'[1]Lookup for use classification'!$A$14,"Other"))))))))))))</f>
        <v>Education - K - 12</v>
      </c>
      <c r="D1093" s="84">
        <v>2880</v>
      </c>
      <c r="E1093" s="58"/>
      <c r="F1093" s="58"/>
    </row>
    <row r="1094" spans="1:6">
      <c r="A1094" s="56" t="s">
        <v>1844</v>
      </c>
      <c r="B1094" s="26" t="s">
        <v>1942</v>
      </c>
      <c r="C1094" s="133" t="str">
        <f>IF(OR(ISNUMBER(SEARCH('[1]Lookup for use classification'!$B$1,B1094)),ISNUMBER(SEARCH('[1]Lookup for use classification'!$C$1,B1094)),ISNUMBER(SEARCH('[1]Lookup for use classification'!$D$1,B1094)),ISNUMBER(SEARCH('[1]Lookup for use classification'!$E$1,B1094))),'[1]Lookup for use classification'!$A$1,IF(ISNUMBER(SEARCH('[1]Lookup for use classification'!$B$2,B1094)),'[1]Lookup for use classification'!$A$2,IF(ISNUMBER(SEARCH('[1]Lookup for use classification'!$B$3,B1094)),'[1]Lookup for use classification'!$A$3,IF(OR(ISNUMBER(SEARCH('[1]Lookup for use classification'!$B$4,B1094)),ISNUMBER(SEARCH('[1]Lookup for use classification'!$C$4,B1094)),ISNUMBER(SEARCH('[1]Lookup for use classification'!$D$4,B1094)),ISNUMBER(SEARCH('[1]Lookup for use classification'!$E$4,B1094))),'[1]Lookup for use classification'!$A$4,IF(OR(ISNUMBER(SEARCH('[1]Lookup for use classification'!$B$5,B1094)),ISNUMBER(SEARCH('[1]Lookup for use classification'!$C$5,B1094)),ISNUMBER(SEARCH('[1]Lookup for use classification'!$D$5,B1094))),'[1]Lookup for use classification'!$A$5,IF(OR(ISNUMBER(SEARCH('[1]Lookup for use classification'!$B$7,B1094)),ISNUMBER(SEARCH('[1]Lookup for use classification'!$C$7,B1094)),ISNUMBER(SEARCH('[1]Lookup for use classification'!$D$7,B1094))),'[1]Lookup for use classification'!$A$7,IF(OR(ISNUMBER(SEARCH('[1]Lookup for use classification'!$B$9,B1094)),ISNUMBER(SEARCH('[1]Lookup for use classification'!$C$9,B1094)),ISNUMBER(SEARCH('[1]Lookup for use classification'!$D$9,B1094)),ISNUMBER(SEARCH('[1]Lookup for use classification'!$E$9,B1094)),ISNUMBER(SEARCH('[1]Lookup for use classification'!$F$9,B1094)),ISNUMBER(SEARCH('[1]Lookup for use classification'!$G$9,B1094)),ISNUMBER(SEARCH('[1]Lookup for use classification'!$H$9,B1094)),ISNUMBER(SEARCH('[1]Lookup for use classification'!$I$9,B1094)),ISNUMBER(SEARCH('[1]Lookup for use classification'!$J$9,B1094)),ISNUMBER(SEARCH('[1]Lookup for use classification'!$K$9,B1094))),'[1]Lookup for use classification'!$A$9,IF(OR(ISNUMBER(SEARCH('[1]Lookup for use classification'!$B$10,B1094)),ISNUMBER(SEARCH('[1]Lookup for use classification'!$C$10,B1094)),ISNUMBER(SEARCH('[1]Lookup for use classification'!$D$10,B1094)),ISNUMBER(SEARCH('[1]Lookup for use classification'!$E$10,B1094)),ISNUMBER(SEARCH('[1]Lookup for use classification'!$F$10,B1094)),ISNUMBER(SEARCH('[1]Lookup for use classification'!$G$10,B1094))),'[1]Lookup for use classification'!$A$10,IF(OR(ISNUMBER(SEARCH('[1]Lookup for use classification'!$B$11,B1094)),ISNUMBER(SEARCH('[1]Lookup for use classification'!$C$11,B1094))),'[1]Lookup for use classification'!$A$11,IF(OR(ISNUMBER(SEARCH('[1]Lookup for use classification'!$B$12,B1094)),ISNUMBER(SEARCH('[1]Lookup for use classification'!$C$12,B1094))),'[1]Lookup for use classification'!$A$12,IF(OR(ISNUMBER(SEARCH('[1]Lookup for use classification'!$B$13,B1094)),ISNUMBER(SEARCH('[1]Lookup for use classification'!$C$13,B1094)),ISNUMBER(SEARCH('[1]Lookup for use classification'!$D$13,B1094)),,ISNUMBER(SEARCH('[1]Lookup for use classification'!$C$13,B1094)),ISNUMBER(SEARCH('[1]Lookup for use classification'!$E$13,B1094))),'[1]Lookup for use classification'!$A$13,IF(OR(ISNUMBER(SEARCH('[1]Lookup for use classification'!$B$14,B1094)),ISNUMBER(SEARCH('[1]Lookup for use classification'!$C$14,B1094))),'[1]Lookup for use classification'!$A$14,"Other"))))))))))))</f>
        <v>Other</v>
      </c>
      <c r="D1094" s="84">
        <v>6912</v>
      </c>
      <c r="E1094" s="58"/>
      <c r="F1094" s="58"/>
    </row>
    <row r="1095" spans="1:6">
      <c r="A1095" s="56" t="s">
        <v>1844</v>
      </c>
      <c r="B1095" s="26" t="s">
        <v>1943</v>
      </c>
      <c r="C1095" s="133" t="str">
        <f>IF(OR(ISNUMBER(SEARCH('[1]Lookup for use classification'!$B$1,B1095)),ISNUMBER(SEARCH('[1]Lookup for use classification'!$C$1,B1095)),ISNUMBER(SEARCH('[1]Lookup for use classification'!$D$1,B1095)),ISNUMBER(SEARCH('[1]Lookup for use classification'!$E$1,B1095))),'[1]Lookup for use classification'!$A$1,IF(ISNUMBER(SEARCH('[1]Lookup for use classification'!$B$2,B1095)),'[1]Lookup for use classification'!$A$2,IF(ISNUMBER(SEARCH('[1]Lookup for use classification'!$B$3,B1095)),'[1]Lookup for use classification'!$A$3,IF(OR(ISNUMBER(SEARCH('[1]Lookup for use classification'!$B$4,B1095)),ISNUMBER(SEARCH('[1]Lookup for use classification'!$C$4,B1095)),ISNUMBER(SEARCH('[1]Lookup for use classification'!$D$4,B1095)),ISNUMBER(SEARCH('[1]Lookup for use classification'!$E$4,B1095))),'[1]Lookup for use classification'!$A$4,IF(OR(ISNUMBER(SEARCH('[1]Lookup for use classification'!$B$5,B1095)),ISNUMBER(SEARCH('[1]Lookup for use classification'!$C$5,B1095)),ISNUMBER(SEARCH('[1]Lookup for use classification'!$D$5,B1095))),'[1]Lookup for use classification'!$A$5,IF(OR(ISNUMBER(SEARCH('[1]Lookup for use classification'!$B$7,B1095)),ISNUMBER(SEARCH('[1]Lookup for use classification'!$C$7,B1095)),ISNUMBER(SEARCH('[1]Lookup for use classification'!$D$7,B1095))),'[1]Lookup for use classification'!$A$7,IF(OR(ISNUMBER(SEARCH('[1]Lookup for use classification'!$B$9,B1095)),ISNUMBER(SEARCH('[1]Lookup for use classification'!$C$9,B1095)),ISNUMBER(SEARCH('[1]Lookup for use classification'!$D$9,B1095)),ISNUMBER(SEARCH('[1]Lookup for use classification'!$E$9,B1095)),ISNUMBER(SEARCH('[1]Lookup for use classification'!$F$9,B1095)),ISNUMBER(SEARCH('[1]Lookup for use classification'!$G$9,B1095)),ISNUMBER(SEARCH('[1]Lookup for use classification'!$H$9,B1095)),ISNUMBER(SEARCH('[1]Lookup for use classification'!$I$9,B1095)),ISNUMBER(SEARCH('[1]Lookup for use classification'!$J$9,B1095)),ISNUMBER(SEARCH('[1]Lookup for use classification'!$K$9,B1095))),'[1]Lookup for use classification'!$A$9,IF(OR(ISNUMBER(SEARCH('[1]Lookup for use classification'!$B$10,B1095)),ISNUMBER(SEARCH('[1]Lookup for use classification'!$C$10,B1095)),ISNUMBER(SEARCH('[1]Lookup for use classification'!$D$10,B1095)),ISNUMBER(SEARCH('[1]Lookup for use classification'!$E$10,B1095)),ISNUMBER(SEARCH('[1]Lookup for use classification'!$F$10,B1095)),ISNUMBER(SEARCH('[1]Lookup for use classification'!$G$10,B1095))),'[1]Lookup for use classification'!$A$10,IF(OR(ISNUMBER(SEARCH('[1]Lookup for use classification'!$B$11,B1095)),ISNUMBER(SEARCH('[1]Lookup for use classification'!$C$11,B1095))),'[1]Lookup for use classification'!$A$11,IF(OR(ISNUMBER(SEARCH('[1]Lookup for use classification'!$B$12,B1095)),ISNUMBER(SEARCH('[1]Lookup for use classification'!$C$12,B1095))),'[1]Lookup for use classification'!$A$12,IF(OR(ISNUMBER(SEARCH('[1]Lookup for use classification'!$B$13,B1095)),ISNUMBER(SEARCH('[1]Lookup for use classification'!$C$13,B1095)),ISNUMBER(SEARCH('[1]Lookup for use classification'!$D$13,B1095)),,ISNUMBER(SEARCH('[1]Lookup for use classification'!$C$13,B1095)),ISNUMBER(SEARCH('[1]Lookup for use classification'!$E$13,B1095))),'[1]Lookup for use classification'!$A$13,IF(OR(ISNUMBER(SEARCH('[1]Lookup for use classification'!$B$14,B1095)),ISNUMBER(SEARCH('[1]Lookup for use classification'!$C$14,B1095))),'[1]Lookup for use classification'!$A$14,"Other"))))))))))))</f>
        <v>Other</v>
      </c>
      <c r="D1095" s="84">
        <v>2600</v>
      </c>
      <c r="E1095" s="58"/>
      <c r="F1095" s="58"/>
    </row>
    <row r="1096" spans="1:6">
      <c r="A1096" s="56" t="s">
        <v>1844</v>
      </c>
      <c r="B1096" s="26" t="s">
        <v>1944</v>
      </c>
      <c r="C1096" s="133" t="str">
        <f>IF(OR(ISNUMBER(SEARCH('[1]Lookup for use classification'!$B$1,B1096)),ISNUMBER(SEARCH('[1]Lookup for use classification'!$C$1,B1096)),ISNUMBER(SEARCH('[1]Lookup for use classification'!$D$1,B1096)),ISNUMBER(SEARCH('[1]Lookup for use classification'!$E$1,B1096))),'[1]Lookup for use classification'!$A$1,IF(ISNUMBER(SEARCH('[1]Lookup for use classification'!$B$2,B1096)),'[1]Lookup for use classification'!$A$2,IF(ISNUMBER(SEARCH('[1]Lookup for use classification'!$B$3,B1096)),'[1]Lookup for use classification'!$A$3,IF(OR(ISNUMBER(SEARCH('[1]Lookup for use classification'!$B$4,B1096)),ISNUMBER(SEARCH('[1]Lookup for use classification'!$C$4,B1096)),ISNUMBER(SEARCH('[1]Lookup for use classification'!$D$4,B1096)),ISNUMBER(SEARCH('[1]Lookup for use classification'!$E$4,B1096))),'[1]Lookup for use classification'!$A$4,IF(OR(ISNUMBER(SEARCH('[1]Lookup for use classification'!$B$5,B1096)),ISNUMBER(SEARCH('[1]Lookup for use classification'!$C$5,B1096)),ISNUMBER(SEARCH('[1]Lookup for use classification'!$D$5,B1096))),'[1]Lookup for use classification'!$A$5,IF(OR(ISNUMBER(SEARCH('[1]Lookup for use classification'!$B$7,B1096)),ISNUMBER(SEARCH('[1]Lookup for use classification'!$C$7,B1096)),ISNUMBER(SEARCH('[1]Lookup for use classification'!$D$7,B1096))),'[1]Lookup for use classification'!$A$7,IF(OR(ISNUMBER(SEARCH('[1]Lookup for use classification'!$B$9,B1096)),ISNUMBER(SEARCH('[1]Lookup for use classification'!$C$9,B1096)),ISNUMBER(SEARCH('[1]Lookup for use classification'!$D$9,B1096)),ISNUMBER(SEARCH('[1]Lookup for use classification'!$E$9,B1096)),ISNUMBER(SEARCH('[1]Lookup for use classification'!$F$9,B1096)),ISNUMBER(SEARCH('[1]Lookup for use classification'!$G$9,B1096)),ISNUMBER(SEARCH('[1]Lookup for use classification'!$H$9,B1096)),ISNUMBER(SEARCH('[1]Lookup for use classification'!$I$9,B1096)),ISNUMBER(SEARCH('[1]Lookup for use classification'!$J$9,B1096)),ISNUMBER(SEARCH('[1]Lookup for use classification'!$K$9,B1096))),'[1]Lookup for use classification'!$A$9,IF(OR(ISNUMBER(SEARCH('[1]Lookup for use classification'!$B$10,B1096)),ISNUMBER(SEARCH('[1]Lookup for use classification'!$C$10,B1096)),ISNUMBER(SEARCH('[1]Lookup for use classification'!$D$10,B1096)),ISNUMBER(SEARCH('[1]Lookup for use classification'!$E$10,B1096)),ISNUMBER(SEARCH('[1]Lookup for use classification'!$F$10,B1096)),ISNUMBER(SEARCH('[1]Lookup for use classification'!$G$10,B1096))),'[1]Lookup for use classification'!$A$10,IF(OR(ISNUMBER(SEARCH('[1]Lookup for use classification'!$B$11,B1096)),ISNUMBER(SEARCH('[1]Lookup for use classification'!$C$11,B1096))),'[1]Lookup for use classification'!$A$11,IF(OR(ISNUMBER(SEARCH('[1]Lookup for use classification'!$B$12,B1096)),ISNUMBER(SEARCH('[1]Lookup for use classification'!$C$12,B1096))),'[1]Lookup for use classification'!$A$12,IF(OR(ISNUMBER(SEARCH('[1]Lookup for use classification'!$B$13,B1096)),ISNUMBER(SEARCH('[1]Lookup for use classification'!$C$13,B1096)),ISNUMBER(SEARCH('[1]Lookup for use classification'!$D$13,B1096)),,ISNUMBER(SEARCH('[1]Lookup for use classification'!$C$13,B1096)),ISNUMBER(SEARCH('[1]Lookup for use classification'!$E$13,B1096))),'[1]Lookup for use classification'!$A$13,IF(OR(ISNUMBER(SEARCH('[1]Lookup for use classification'!$B$14,B1096)),ISNUMBER(SEARCH('[1]Lookup for use classification'!$C$14,B1096))),'[1]Lookup for use classification'!$A$14,"Other"))))))))))))</f>
        <v>Warehousing</v>
      </c>
      <c r="D1096" s="84">
        <v>3200</v>
      </c>
      <c r="E1096" s="58"/>
      <c r="F1096" s="58"/>
    </row>
    <row r="1097" spans="1:6">
      <c r="A1097" s="56" t="s">
        <v>1844</v>
      </c>
      <c r="B1097" s="30" t="s">
        <v>1945</v>
      </c>
      <c r="C1097" s="133" t="str">
        <f>IF(OR(ISNUMBER(SEARCH('[1]Lookup for use classification'!$B$1,B1097)),ISNUMBER(SEARCH('[1]Lookup for use classification'!$C$1,B1097)),ISNUMBER(SEARCH('[1]Lookup for use classification'!$D$1,B1097)),ISNUMBER(SEARCH('[1]Lookup for use classification'!$E$1,B1097))),'[1]Lookup for use classification'!$A$1,IF(ISNUMBER(SEARCH('[1]Lookup for use classification'!$B$2,B1097)),'[1]Lookup for use classification'!$A$2,IF(ISNUMBER(SEARCH('[1]Lookup for use classification'!$B$3,B1097)),'[1]Lookup for use classification'!$A$3,IF(OR(ISNUMBER(SEARCH('[1]Lookup for use classification'!$B$4,B1097)),ISNUMBER(SEARCH('[1]Lookup for use classification'!$C$4,B1097)),ISNUMBER(SEARCH('[1]Lookup for use classification'!$D$4,B1097)),ISNUMBER(SEARCH('[1]Lookup for use classification'!$E$4,B1097))),'[1]Lookup for use classification'!$A$4,IF(OR(ISNUMBER(SEARCH('[1]Lookup for use classification'!$B$5,B1097)),ISNUMBER(SEARCH('[1]Lookup for use classification'!$C$5,B1097)),ISNUMBER(SEARCH('[1]Lookup for use classification'!$D$5,B1097))),'[1]Lookup for use classification'!$A$5,IF(OR(ISNUMBER(SEARCH('[1]Lookup for use classification'!$B$7,B1097)),ISNUMBER(SEARCH('[1]Lookup for use classification'!$C$7,B1097)),ISNUMBER(SEARCH('[1]Lookup for use classification'!$D$7,B1097))),'[1]Lookup for use classification'!$A$7,IF(OR(ISNUMBER(SEARCH('[1]Lookup for use classification'!$B$9,B1097)),ISNUMBER(SEARCH('[1]Lookup for use classification'!$C$9,B1097)),ISNUMBER(SEARCH('[1]Lookup for use classification'!$D$9,B1097)),ISNUMBER(SEARCH('[1]Lookup for use classification'!$E$9,B1097)),ISNUMBER(SEARCH('[1]Lookup for use classification'!$F$9,B1097)),ISNUMBER(SEARCH('[1]Lookup for use classification'!$G$9,B1097)),ISNUMBER(SEARCH('[1]Lookup for use classification'!$H$9,B1097)),ISNUMBER(SEARCH('[1]Lookup for use classification'!$I$9,B1097)),ISNUMBER(SEARCH('[1]Lookup for use classification'!$J$9,B1097)),ISNUMBER(SEARCH('[1]Lookup for use classification'!$K$9,B1097))),'[1]Lookup for use classification'!$A$9,IF(OR(ISNUMBER(SEARCH('[1]Lookup for use classification'!$B$10,B1097)),ISNUMBER(SEARCH('[1]Lookup for use classification'!$C$10,B1097)),ISNUMBER(SEARCH('[1]Lookup for use classification'!$D$10,B1097)),ISNUMBER(SEARCH('[1]Lookup for use classification'!$E$10,B1097)),ISNUMBER(SEARCH('[1]Lookup for use classification'!$F$10,B1097)),ISNUMBER(SEARCH('[1]Lookup for use classification'!$G$10,B1097))),'[1]Lookup for use classification'!$A$10,IF(OR(ISNUMBER(SEARCH('[1]Lookup for use classification'!$B$11,B1097)),ISNUMBER(SEARCH('[1]Lookup for use classification'!$C$11,B1097))),'[1]Lookup for use classification'!$A$11,IF(OR(ISNUMBER(SEARCH('[1]Lookup for use classification'!$B$12,B1097)),ISNUMBER(SEARCH('[1]Lookup for use classification'!$C$12,B1097))),'[1]Lookup for use classification'!$A$12,IF(OR(ISNUMBER(SEARCH('[1]Lookup for use classification'!$B$13,B1097)),ISNUMBER(SEARCH('[1]Lookup for use classification'!$C$13,B1097)),ISNUMBER(SEARCH('[1]Lookup for use classification'!$D$13,B1097)),,ISNUMBER(SEARCH('[1]Lookup for use classification'!$C$13,B1097)),ISNUMBER(SEARCH('[1]Lookup for use classification'!$E$13,B1097))),'[1]Lookup for use classification'!$A$13,IF(OR(ISNUMBER(SEARCH('[1]Lookup for use classification'!$B$14,B1097)),ISNUMBER(SEARCH('[1]Lookup for use classification'!$C$14,B1097))),'[1]Lookup for use classification'!$A$14,"Other"))))))))))))</f>
        <v>Retail - Other</v>
      </c>
      <c r="D1097" s="83">
        <v>1800</v>
      </c>
      <c r="E1097" s="61"/>
      <c r="F1097" s="61"/>
    </row>
    <row r="1098" spans="1:6">
      <c r="A1098" s="16" t="s">
        <v>1788</v>
      </c>
      <c r="B1098" s="17" t="s">
        <v>1784</v>
      </c>
      <c r="C1098" s="133" t="str">
        <f>IF(OR(ISNUMBER(SEARCH('[1]Lookup for use classification'!$B$1,B1098)),ISNUMBER(SEARCH('[1]Lookup for use classification'!$C$1,B1098)),ISNUMBER(SEARCH('[1]Lookup for use classification'!$D$1,B1098)),ISNUMBER(SEARCH('[1]Lookup for use classification'!$E$1,B1098))),'[1]Lookup for use classification'!$A$1,IF(ISNUMBER(SEARCH('[1]Lookup for use classification'!$B$2,B1098)),'[1]Lookup for use classification'!$A$2,IF(ISNUMBER(SEARCH('[1]Lookup for use classification'!$B$3,B1098)),'[1]Lookup for use classification'!$A$3,IF(OR(ISNUMBER(SEARCH('[1]Lookup for use classification'!$B$4,B1098)),ISNUMBER(SEARCH('[1]Lookup for use classification'!$C$4,B1098)),ISNUMBER(SEARCH('[1]Lookup for use classification'!$D$4,B1098)),ISNUMBER(SEARCH('[1]Lookup for use classification'!$E$4,B1098))),'[1]Lookup for use classification'!$A$4,IF(OR(ISNUMBER(SEARCH('[1]Lookup for use classification'!$B$5,B1098)),ISNUMBER(SEARCH('[1]Lookup for use classification'!$C$5,B1098)),ISNUMBER(SEARCH('[1]Lookup for use classification'!$D$5,B1098))),'[1]Lookup for use classification'!$A$5,IF(OR(ISNUMBER(SEARCH('[1]Lookup for use classification'!$B$7,B1098)),ISNUMBER(SEARCH('[1]Lookup for use classification'!$C$7,B1098)),ISNUMBER(SEARCH('[1]Lookup for use classification'!$D$7,B1098))),'[1]Lookup for use classification'!$A$7,IF(OR(ISNUMBER(SEARCH('[1]Lookup for use classification'!$B$9,B1098)),ISNUMBER(SEARCH('[1]Lookup for use classification'!$C$9,B1098)),ISNUMBER(SEARCH('[1]Lookup for use classification'!$D$9,B1098)),ISNUMBER(SEARCH('[1]Lookup for use classification'!$E$9,B1098)),ISNUMBER(SEARCH('[1]Lookup for use classification'!$F$9,B1098)),ISNUMBER(SEARCH('[1]Lookup for use classification'!$G$9,B1098)),ISNUMBER(SEARCH('[1]Lookup for use classification'!$H$9,B1098)),ISNUMBER(SEARCH('[1]Lookup for use classification'!$I$9,B1098)),ISNUMBER(SEARCH('[1]Lookup for use classification'!$J$9,B1098)),ISNUMBER(SEARCH('[1]Lookup for use classification'!$K$9,B1098))),'[1]Lookup for use classification'!$A$9,IF(OR(ISNUMBER(SEARCH('[1]Lookup for use classification'!$B$10,B1098)),ISNUMBER(SEARCH('[1]Lookup for use classification'!$C$10,B1098)),ISNUMBER(SEARCH('[1]Lookup for use classification'!$D$10,B1098)),ISNUMBER(SEARCH('[1]Lookup for use classification'!$E$10,B1098)),ISNUMBER(SEARCH('[1]Lookup for use classification'!$F$10,B1098)),ISNUMBER(SEARCH('[1]Lookup for use classification'!$G$10,B1098))),'[1]Lookup for use classification'!$A$10,IF(OR(ISNUMBER(SEARCH('[1]Lookup for use classification'!$B$11,B1098)),ISNUMBER(SEARCH('[1]Lookup for use classification'!$C$11,B1098))),'[1]Lookup for use classification'!$A$11,IF(OR(ISNUMBER(SEARCH('[1]Lookup for use classification'!$B$12,B1098)),ISNUMBER(SEARCH('[1]Lookup for use classification'!$C$12,B1098))),'[1]Lookup for use classification'!$A$12,IF(OR(ISNUMBER(SEARCH('[1]Lookup for use classification'!$B$13,B1098)),ISNUMBER(SEARCH('[1]Lookup for use classification'!$C$13,B1098)),ISNUMBER(SEARCH('[1]Lookup for use classification'!$D$13,B1098)),,ISNUMBER(SEARCH('[1]Lookup for use classification'!$C$13,B1098)),ISNUMBER(SEARCH('[1]Lookup for use classification'!$E$13,B1098))),'[1]Lookup for use classification'!$A$13,IF(OR(ISNUMBER(SEARCH('[1]Lookup for use classification'!$B$14,B1098)),ISNUMBER(SEARCH('[1]Lookup for use classification'!$C$14,B1098))),'[1]Lookup for use classification'!$A$14,"Other"))))))))))))</f>
        <v>Public Assembly</v>
      </c>
      <c r="D1098" s="18">
        <v>2365</v>
      </c>
      <c r="E1098" s="19"/>
      <c r="F1098" s="22" t="s">
        <v>795</v>
      </c>
    </row>
    <row r="1099" spans="1:6">
      <c r="A1099" s="16" t="s">
        <v>1788</v>
      </c>
      <c r="B1099" s="17" t="s">
        <v>1785</v>
      </c>
      <c r="C1099" s="133" t="str">
        <f>IF(OR(ISNUMBER(SEARCH('[1]Lookup for use classification'!$B$1,B1099)),ISNUMBER(SEARCH('[1]Lookup for use classification'!$C$1,B1099)),ISNUMBER(SEARCH('[1]Lookup for use classification'!$D$1,B1099)),ISNUMBER(SEARCH('[1]Lookup for use classification'!$E$1,B1099))),'[1]Lookup for use classification'!$A$1,IF(ISNUMBER(SEARCH('[1]Lookup for use classification'!$B$2,B1099)),'[1]Lookup for use classification'!$A$2,IF(ISNUMBER(SEARCH('[1]Lookup for use classification'!$B$3,B1099)),'[1]Lookup for use classification'!$A$3,IF(OR(ISNUMBER(SEARCH('[1]Lookup for use classification'!$B$4,B1099)),ISNUMBER(SEARCH('[1]Lookup for use classification'!$C$4,B1099)),ISNUMBER(SEARCH('[1]Lookup for use classification'!$D$4,B1099)),ISNUMBER(SEARCH('[1]Lookup for use classification'!$E$4,B1099))),'[1]Lookup for use classification'!$A$4,IF(OR(ISNUMBER(SEARCH('[1]Lookup for use classification'!$B$5,B1099)),ISNUMBER(SEARCH('[1]Lookup for use classification'!$C$5,B1099)),ISNUMBER(SEARCH('[1]Lookup for use classification'!$D$5,B1099))),'[1]Lookup for use classification'!$A$5,IF(OR(ISNUMBER(SEARCH('[1]Lookup for use classification'!$B$7,B1099)),ISNUMBER(SEARCH('[1]Lookup for use classification'!$C$7,B1099)),ISNUMBER(SEARCH('[1]Lookup for use classification'!$D$7,B1099))),'[1]Lookup for use classification'!$A$7,IF(OR(ISNUMBER(SEARCH('[1]Lookup for use classification'!$B$9,B1099)),ISNUMBER(SEARCH('[1]Lookup for use classification'!$C$9,B1099)),ISNUMBER(SEARCH('[1]Lookup for use classification'!$D$9,B1099)),ISNUMBER(SEARCH('[1]Lookup for use classification'!$E$9,B1099)),ISNUMBER(SEARCH('[1]Lookup for use classification'!$F$9,B1099)),ISNUMBER(SEARCH('[1]Lookup for use classification'!$G$9,B1099)),ISNUMBER(SEARCH('[1]Lookup for use classification'!$H$9,B1099)),ISNUMBER(SEARCH('[1]Lookup for use classification'!$I$9,B1099)),ISNUMBER(SEARCH('[1]Lookup for use classification'!$J$9,B1099)),ISNUMBER(SEARCH('[1]Lookup for use classification'!$K$9,B1099))),'[1]Lookup for use classification'!$A$9,IF(OR(ISNUMBER(SEARCH('[1]Lookup for use classification'!$B$10,B1099)),ISNUMBER(SEARCH('[1]Lookup for use classification'!$C$10,B1099)),ISNUMBER(SEARCH('[1]Lookup for use classification'!$D$10,B1099)),ISNUMBER(SEARCH('[1]Lookup for use classification'!$E$10,B1099)),ISNUMBER(SEARCH('[1]Lookup for use classification'!$F$10,B1099)),ISNUMBER(SEARCH('[1]Lookup for use classification'!$G$10,B1099))),'[1]Lookup for use classification'!$A$10,IF(OR(ISNUMBER(SEARCH('[1]Lookup for use classification'!$B$11,B1099)),ISNUMBER(SEARCH('[1]Lookup for use classification'!$C$11,B1099))),'[1]Lookup for use classification'!$A$11,IF(OR(ISNUMBER(SEARCH('[1]Lookup for use classification'!$B$12,B1099)),ISNUMBER(SEARCH('[1]Lookup for use classification'!$C$12,B1099))),'[1]Lookup for use classification'!$A$12,IF(OR(ISNUMBER(SEARCH('[1]Lookup for use classification'!$B$13,B1099)),ISNUMBER(SEARCH('[1]Lookup for use classification'!$C$13,B1099)),ISNUMBER(SEARCH('[1]Lookup for use classification'!$D$13,B1099)),,ISNUMBER(SEARCH('[1]Lookup for use classification'!$C$13,B1099)),ISNUMBER(SEARCH('[1]Lookup for use classification'!$E$13,B1099))),'[1]Lookup for use classification'!$A$13,IF(OR(ISNUMBER(SEARCH('[1]Lookup for use classification'!$B$14,B1099)),ISNUMBER(SEARCH('[1]Lookup for use classification'!$C$14,B1099))),'[1]Lookup for use classification'!$A$14,"Other"))))))))))))</f>
        <v>Accomodation Services</v>
      </c>
      <c r="D1099" s="18">
        <v>8768</v>
      </c>
      <c r="E1099" s="19"/>
      <c r="F1099" s="22" t="s">
        <v>795</v>
      </c>
    </row>
    <row r="1100" spans="1:6">
      <c r="A1100" s="16" t="s">
        <v>1788</v>
      </c>
      <c r="B1100" s="17" t="s">
        <v>1786</v>
      </c>
      <c r="C1100" s="133" t="str">
        <f>IF(OR(ISNUMBER(SEARCH('[1]Lookup for use classification'!$B$1,B1100)),ISNUMBER(SEARCH('[1]Lookup for use classification'!$C$1,B1100)),ISNUMBER(SEARCH('[1]Lookup for use classification'!$D$1,B1100)),ISNUMBER(SEARCH('[1]Lookup for use classification'!$E$1,B1100))),'[1]Lookup for use classification'!$A$1,IF(ISNUMBER(SEARCH('[1]Lookup for use classification'!$B$2,B1100)),'[1]Lookup for use classification'!$A$2,IF(ISNUMBER(SEARCH('[1]Lookup for use classification'!$B$3,B1100)),'[1]Lookup for use classification'!$A$3,IF(OR(ISNUMBER(SEARCH('[1]Lookup for use classification'!$B$4,B1100)),ISNUMBER(SEARCH('[1]Lookup for use classification'!$C$4,B1100)),ISNUMBER(SEARCH('[1]Lookup for use classification'!$D$4,B1100)),ISNUMBER(SEARCH('[1]Lookup for use classification'!$E$4,B1100))),'[1]Lookup for use classification'!$A$4,IF(OR(ISNUMBER(SEARCH('[1]Lookup for use classification'!$B$5,B1100)),ISNUMBER(SEARCH('[1]Lookup for use classification'!$C$5,B1100)),ISNUMBER(SEARCH('[1]Lookup for use classification'!$D$5,B1100))),'[1]Lookup for use classification'!$A$5,IF(OR(ISNUMBER(SEARCH('[1]Lookup for use classification'!$B$7,B1100)),ISNUMBER(SEARCH('[1]Lookup for use classification'!$C$7,B1100)),ISNUMBER(SEARCH('[1]Lookup for use classification'!$D$7,B1100))),'[1]Lookup for use classification'!$A$7,IF(OR(ISNUMBER(SEARCH('[1]Lookup for use classification'!$B$9,B1100)),ISNUMBER(SEARCH('[1]Lookup for use classification'!$C$9,B1100)),ISNUMBER(SEARCH('[1]Lookup for use classification'!$D$9,B1100)),ISNUMBER(SEARCH('[1]Lookup for use classification'!$E$9,B1100)),ISNUMBER(SEARCH('[1]Lookup for use classification'!$F$9,B1100)),ISNUMBER(SEARCH('[1]Lookup for use classification'!$G$9,B1100)),ISNUMBER(SEARCH('[1]Lookup for use classification'!$H$9,B1100)),ISNUMBER(SEARCH('[1]Lookup for use classification'!$I$9,B1100)),ISNUMBER(SEARCH('[1]Lookup for use classification'!$J$9,B1100)),ISNUMBER(SEARCH('[1]Lookup for use classification'!$K$9,B1100))),'[1]Lookup for use classification'!$A$9,IF(OR(ISNUMBER(SEARCH('[1]Lookup for use classification'!$B$10,B1100)),ISNUMBER(SEARCH('[1]Lookup for use classification'!$C$10,B1100)),ISNUMBER(SEARCH('[1]Lookup for use classification'!$D$10,B1100)),ISNUMBER(SEARCH('[1]Lookup for use classification'!$E$10,B1100)),ISNUMBER(SEARCH('[1]Lookup for use classification'!$F$10,B1100)),ISNUMBER(SEARCH('[1]Lookup for use classification'!$G$10,B1100))),'[1]Lookup for use classification'!$A$10,IF(OR(ISNUMBER(SEARCH('[1]Lookup for use classification'!$B$11,B1100)),ISNUMBER(SEARCH('[1]Lookup for use classification'!$C$11,B1100))),'[1]Lookup for use classification'!$A$11,IF(OR(ISNUMBER(SEARCH('[1]Lookup for use classification'!$B$12,B1100)),ISNUMBER(SEARCH('[1]Lookup for use classification'!$C$12,B1100))),'[1]Lookup for use classification'!$A$12,IF(OR(ISNUMBER(SEARCH('[1]Lookup for use classification'!$B$13,B1100)),ISNUMBER(SEARCH('[1]Lookup for use classification'!$C$13,B1100)),ISNUMBER(SEARCH('[1]Lookup for use classification'!$D$13,B1100)),,ISNUMBER(SEARCH('[1]Lookup for use classification'!$C$13,B1100)),ISNUMBER(SEARCH('[1]Lookup for use classification'!$E$13,B1100))),'[1]Lookup for use classification'!$A$13,IF(OR(ISNUMBER(SEARCH('[1]Lookup for use classification'!$B$14,B1100)),ISNUMBER(SEARCH('[1]Lookup for use classification'!$C$14,B1100))),'[1]Lookup for use classification'!$A$14,"Other"))))))))))))</f>
        <v>Education - K - 12</v>
      </c>
      <c r="D1100" s="18">
        <v>43843</v>
      </c>
      <c r="E1100" s="19"/>
      <c r="F1100" s="19"/>
    </row>
    <row r="1101" spans="1:6">
      <c r="A1101" s="16" t="s">
        <v>1788</v>
      </c>
      <c r="B1101" s="20" t="s">
        <v>1787</v>
      </c>
      <c r="C1101" s="133" t="str">
        <f>IF(OR(ISNUMBER(SEARCH('[1]Lookup for use classification'!$B$1,B1101)),ISNUMBER(SEARCH('[1]Lookup for use classification'!$C$1,B1101)),ISNUMBER(SEARCH('[1]Lookup for use classification'!$D$1,B1101)),ISNUMBER(SEARCH('[1]Lookup for use classification'!$E$1,B1101))),'[1]Lookup for use classification'!$A$1,IF(ISNUMBER(SEARCH('[1]Lookup for use classification'!$B$2,B1101)),'[1]Lookup for use classification'!$A$2,IF(ISNUMBER(SEARCH('[1]Lookup for use classification'!$B$3,B1101)),'[1]Lookup for use classification'!$A$3,IF(OR(ISNUMBER(SEARCH('[1]Lookup for use classification'!$B$4,B1101)),ISNUMBER(SEARCH('[1]Lookup for use classification'!$C$4,B1101)),ISNUMBER(SEARCH('[1]Lookup for use classification'!$D$4,B1101)),ISNUMBER(SEARCH('[1]Lookup for use classification'!$E$4,B1101))),'[1]Lookup for use classification'!$A$4,IF(OR(ISNUMBER(SEARCH('[1]Lookup for use classification'!$B$5,B1101)),ISNUMBER(SEARCH('[1]Lookup for use classification'!$C$5,B1101)),ISNUMBER(SEARCH('[1]Lookup for use classification'!$D$5,B1101))),'[1]Lookup for use classification'!$A$5,IF(OR(ISNUMBER(SEARCH('[1]Lookup for use classification'!$B$7,B1101)),ISNUMBER(SEARCH('[1]Lookup for use classification'!$C$7,B1101)),ISNUMBER(SEARCH('[1]Lookup for use classification'!$D$7,B1101))),'[1]Lookup for use classification'!$A$7,IF(OR(ISNUMBER(SEARCH('[1]Lookup for use classification'!$B$9,B1101)),ISNUMBER(SEARCH('[1]Lookup for use classification'!$C$9,B1101)),ISNUMBER(SEARCH('[1]Lookup for use classification'!$D$9,B1101)),ISNUMBER(SEARCH('[1]Lookup for use classification'!$E$9,B1101)),ISNUMBER(SEARCH('[1]Lookup for use classification'!$F$9,B1101)),ISNUMBER(SEARCH('[1]Lookup for use classification'!$G$9,B1101)),ISNUMBER(SEARCH('[1]Lookup for use classification'!$H$9,B1101)),ISNUMBER(SEARCH('[1]Lookup for use classification'!$I$9,B1101)),ISNUMBER(SEARCH('[1]Lookup for use classification'!$J$9,B1101)),ISNUMBER(SEARCH('[1]Lookup for use classification'!$K$9,B1101))),'[1]Lookup for use classification'!$A$9,IF(OR(ISNUMBER(SEARCH('[1]Lookup for use classification'!$B$10,B1101)),ISNUMBER(SEARCH('[1]Lookup for use classification'!$C$10,B1101)),ISNUMBER(SEARCH('[1]Lookup for use classification'!$D$10,B1101)),ISNUMBER(SEARCH('[1]Lookup for use classification'!$E$10,B1101)),ISNUMBER(SEARCH('[1]Lookup for use classification'!$F$10,B1101)),ISNUMBER(SEARCH('[1]Lookup for use classification'!$G$10,B1101))),'[1]Lookup for use classification'!$A$10,IF(OR(ISNUMBER(SEARCH('[1]Lookup for use classification'!$B$11,B1101)),ISNUMBER(SEARCH('[1]Lookup for use classification'!$C$11,B1101))),'[1]Lookup for use classification'!$A$11,IF(OR(ISNUMBER(SEARCH('[1]Lookup for use classification'!$B$12,B1101)),ISNUMBER(SEARCH('[1]Lookup for use classification'!$C$12,B1101))),'[1]Lookup for use classification'!$A$12,IF(OR(ISNUMBER(SEARCH('[1]Lookup for use classification'!$B$13,B1101)),ISNUMBER(SEARCH('[1]Lookup for use classification'!$C$13,B1101)),ISNUMBER(SEARCH('[1]Lookup for use classification'!$D$13,B1101)),,ISNUMBER(SEARCH('[1]Lookup for use classification'!$C$13,B1101)),ISNUMBER(SEARCH('[1]Lookup for use classification'!$E$13,B1101))),'[1]Lookup for use classification'!$A$13,IF(OR(ISNUMBER(SEARCH('[1]Lookup for use classification'!$B$14,B1101)),ISNUMBER(SEARCH('[1]Lookup for use classification'!$C$14,B1101))),'[1]Lookup for use classification'!$A$14,"Other"))))))))))))</f>
        <v>Education - K - 12</v>
      </c>
      <c r="D1101" s="21">
        <v>43308</v>
      </c>
      <c r="E1101" s="22" t="s">
        <v>6</v>
      </c>
      <c r="F1101" s="22"/>
    </row>
    <row r="1102" spans="1:6">
      <c r="A1102" s="16" t="s">
        <v>1788</v>
      </c>
      <c r="B1102" s="17" t="s">
        <v>201</v>
      </c>
      <c r="C1102" s="133" t="str">
        <f>IF(OR(ISNUMBER(SEARCH('[1]Lookup for use classification'!$B$1,B1102)),ISNUMBER(SEARCH('[1]Lookup for use classification'!$C$1,B1102)),ISNUMBER(SEARCH('[1]Lookup for use classification'!$D$1,B1102)),ISNUMBER(SEARCH('[1]Lookup for use classification'!$E$1,B1102))),'[1]Lookup for use classification'!$A$1,IF(ISNUMBER(SEARCH('[1]Lookup for use classification'!$B$2,B1102)),'[1]Lookup for use classification'!$A$2,IF(ISNUMBER(SEARCH('[1]Lookup for use classification'!$B$3,B1102)),'[1]Lookup for use classification'!$A$3,IF(OR(ISNUMBER(SEARCH('[1]Lookup for use classification'!$B$4,B1102)),ISNUMBER(SEARCH('[1]Lookup for use classification'!$C$4,B1102)),ISNUMBER(SEARCH('[1]Lookup for use classification'!$D$4,B1102)),ISNUMBER(SEARCH('[1]Lookup for use classification'!$E$4,B1102))),'[1]Lookup for use classification'!$A$4,IF(OR(ISNUMBER(SEARCH('[1]Lookup for use classification'!$B$5,B1102)),ISNUMBER(SEARCH('[1]Lookup for use classification'!$C$5,B1102)),ISNUMBER(SEARCH('[1]Lookup for use classification'!$D$5,B1102))),'[1]Lookup for use classification'!$A$5,IF(OR(ISNUMBER(SEARCH('[1]Lookup for use classification'!$B$7,B1102)),ISNUMBER(SEARCH('[1]Lookup for use classification'!$C$7,B1102)),ISNUMBER(SEARCH('[1]Lookup for use classification'!$D$7,B1102))),'[1]Lookup for use classification'!$A$7,IF(OR(ISNUMBER(SEARCH('[1]Lookup for use classification'!$B$9,B1102)),ISNUMBER(SEARCH('[1]Lookup for use classification'!$C$9,B1102)),ISNUMBER(SEARCH('[1]Lookup for use classification'!$D$9,B1102)),ISNUMBER(SEARCH('[1]Lookup for use classification'!$E$9,B1102)),ISNUMBER(SEARCH('[1]Lookup for use classification'!$F$9,B1102)),ISNUMBER(SEARCH('[1]Lookup for use classification'!$G$9,B1102)),ISNUMBER(SEARCH('[1]Lookup for use classification'!$H$9,B1102)),ISNUMBER(SEARCH('[1]Lookup for use classification'!$I$9,B1102)),ISNUMBER(SEARCH('[1]Lookup for use classification'!$J$9,B1102)),ISNUMBER(SEARCH('[1]Lookup for use classification'!$K$9,B1102))),'[1]Lookup for use classification'!$A$9,IF(OR(ISNUMBER(SEARCH('[1]Lookup for use classification'!$B$10,B1102)),ISNUMBER(SEARCH('[1]Lookup for use classification'!$C$10,B1102)),ISNUMBER(SEARCH('[1]Lookup for use classification'!$D$10,B1102)),ISNUMBER(SEARCH('[1]Lookup for use classification'!$E$10,B1102)),ISNUMBER(SEARCH('[1]Lookup for use classification'!$F$10,B1102)),ISNUMBER(SEARCH('[1]Lookup for use classification'!$G$10,B1102))),'[1]Lookup for use classification'!$A$10,IF(OR(ISNUMBER(SEARCH('[1]Lookup for use classification'!$B$11,B1102)),ISNUMBER(SEARCH('[1]Lookup for use classification'!$C$11,B1102))),'[1]Lookup for use classification'!$A$11,IF(OR(ISNUMBER(SEARCH('[1]Lookup for use classification'!$B$12,B1102)),ISNUMBER(SEARCH('[1]Lookup for use classification'!$C$12,B1102))),'[1]Lookup for use classification'!$A$12,IF(OR(ISNUMBER(SEARCH('[1]Lookup for use classification'!$B$13,B1102)),ISNUMBER(SEARCH('[1]Lookup for use classification'!$C$13,B1102)),ISNUMBER(SEARCH('[1]Lookup for use classification'!$D$13,B1102)),,ISNUMBER(SEARCH('[1]Lookup for use classification'!$C$13,B1102)),ISNUMBER(SEARCH('[1]Lookup for use classification'!$E$13,B1102))),'[1]Lookup for use classification'!$A$13,IF(OR(ISNUMBER(SEARCH('[1]Lookup for use classification'!$B$14,B1102)),ISNUMBER(SEARCH('[1]Lookup for use classification'!$C$14,B1102))),'[1]Lookup for use classification'!$A$14,"Other"))))))))))))</f>
        <v>Public Safety</v>
      </c>
      <c r="D1102" s="18">
        <v>3180</v>
      </c>
      <c r="E1102" s="19"/>
      <c r="F1102" s="19"/>
    </row>
    <row r="1103" spans="1:6">
      <c r="A1103" s="16" t="s">
        <v>1788</v>
      </c>
      <c r="B1103" s="17" t="s">
        <v>494</v>
      </c>
      <c r="C1103" s="133" t="str">
        <f>IF(OR(ISNUMBER(SEARCH('[1]Lookup for use classification'!$B$1,B1103)),ISNUMBER(SEARCH('[1]Lookup for use classification'!$C$1,B1103)),ISNUMBER(SEARCH('[1]Lookup for use classification'!$D$1,B1103)),ISNUMBER(SEARCH('[1]Lookup for use classification'!$E$1,B1103))),'[1]Lookup for use classification'!$A$1,IF(ISNUMBER(SEARCH('[1]Lookup for use classification'!$B$2,B1103)),'[1]Lookup for use classification'!$A$2,IF(ISNUMBER(SEARCH('[1]Lookup for use classification'!$B$3,B1103)),'[1]Lookup for use classification'!$A$3,IF(OR(ISNUMBER(SEARCH('[1]Lookup for use classification'!$B$4,B1103)),ISNUMBER(SEARCH('[1]Lookup for use classification'!$C$4,B1103)),ISNUMBER(SEARCH('[1]Lookup for use classification'!$D$4,B1103)),ISNUMBER(SEARCH('[1]Lookup for use classification'!$E$4,B1103))),'[1]Lookup for use classification'!$A$4,IF(OR(ISNUMBER(SEARCH('[1]Lookup for use classification'!$B$5,B1103)),ISNUMBER(SEARCH('[1]Lookup for use classification'!$C$5,B1103)),ISNUMBER(SEARCH('[1]Lookup for use classification'!$D$5,B1103))),'[1]Lookup for use classification'!$A$5,IF(OR(ISNUMBER(SEARCH('[1]Lookup for use classification'!$B$7,B1103)),ISNUMBER(SEARCH('[1]Lookup for use classification'!$C$7,B1103)),ISNUMBER(SEARCH('[1]Lookup for use classification'!$D$7,B1103))),'[1]Lookup for use classification'!$A$7,IF(OR(ISNUMBER(SEARCH('[1]Lookup for use classification'!$B$9,B1103)),ISNUMBER(SEARCH('[1]Lookup for use classification'!$C$9,B1103)),ISNUMBER(SEARCH('[1]Lookup for use classification'!$D$9,B1103)),ISNUMBER(SEARCH('[1]Lookup for use classification'!$E$9,B1103)),ISNUMBER(SEARCH('[1]Lookup for use classification'!$F$9,B1103)),ISNUMBER(SEARCH('[1]Lookup for use classification'!$G$9,B1103)),ISNUMBER(SEARCH('[1]Lookup for use classification'!$H$9,B1103)),ISNUMBER(SEARCH('[1]Lookup for use classification'!$I$9,B1103)),ISNUMBER(SEARCH('[1]Lookup for use classification'!$J$9,B1103)),ISNUMBER(SEARCH('[1]Lookup for use classification'!$K$9,B1103))),'[1]Lookup for use classification'!$A$9,IF(OR(ISNUMBER(SEARCH('[1]Lookup for use classification'!$B$10,B1103)),ISNUMBER(SEARCH('[1]Lookup for use classification'!$C$10,B1103)),ISNUMBER(SEARCH('[1]Lookup for use classification'!$D$10,B1103)),ISNUMBER(SEARCH('[1]Lookup for use classification'!$E$10,B1103)),ISNUMBER(SEARCH('[1]Lookup for use classification'!$F$10,B1103)),ISNUMBER(SEARCH('[1]Lookup for use classification'!$G$10,B1103))),'[1]Lookup for use classification'!$A$10,IF(OR(ISNUMBER(SEARCH('[1]Lookup for use classification'!$B$11,B1103)),ISNUMBER(SEARCH('[1]Lookup for use classification'!$C$11,B1103))),'[1]Lookup for use classification'!$A$11,IF(OR(ISNUMBER(SEARCH('[1]Lookup for use classification'!$B$12,B1103)),ISNUMBER(SEARCH('[1]Lookup for use classification'!$C$12,B1103))),'[1]Lookup for use classification'!$A$12,IF(OR(ISNUMBER(SEARCH('[1]Lookup for use classification'!$B$13,B1103)),ISNUMBER(SEARCH('[1]Lookup for use classification'!$C$13,B1103)),ISNUMBER(SEARCH('[1]Lookup for use classification'!$D$13,B1103)),,ISNUMBER(SEARCH('[1]Lookup for use classification'!$C$13,B1103)),ISNUMBER(SEARCH('[1]Lookup for use classification'!$E$13,B1103))),'[1]Lookup for use classification'!$A$13,IF(OR(ISNUMBER(SEARCH('[1]Lookup for use classification'!$B$14,B1103)),ISNUMBER(SEARCH('[1]Lookup for use classification'!$C$14,B1103))),'[1]Lookup for use classification'!$A$14,"Other"))))))))))))</f>
        <v>Other</v>
      </c>
      <c r="D1103" s="18">
        <v>2200</v>
      </c>
      <c r="E1103" s="19"/>
      <c r="F1103" s="19"/>
    </row>
    <row r="1104" spans="1:6">
      <c r="A1104" s="16" t="s">
        <v>1788</v>
      </c>
      <c r="B1104" s="17" t="s">
        <v>153</v>
      </c>
      <c r="C1104" s="133" t="str">
        <f>IF(OR(ISNUMBER(SEARCH('[1]Lookup for use classification'!$B$1,B1104)),ISNUMBER(SEARCH('[1]Lookup for use classification'!$C$1,B1104)),ISNUMBER(SEARCH('[1]Lookup for use classification'!$D$1,B1104)),ISNUMBER(SEARCH('[1]Lookup for use classification'!$E$1,B1104))),'[1]Lookup for use classification'!$A$1,IF(ISNUMBER(SEARCH('[1]Lookup for use classification'!$B$2,B1104)),'[1]Lookup for use classification'!$A$2,IF(ISNUMBER(SEARCH('[1]Lookup for use classification'!$B$3,B1104)),'[1]Lookup for use classification'!$A$3,IF(OR(ISNUMBER(SEARCH('[1]Lookup for use classification'!$B$4,B1104)),ISNUMBER(SEARCH('[1]Lookup for use classification'!$C$4,B1104)),ISNUMBER(SEARCH('[1]Lookup for use classification'!$D$4,B1104)),ISNUMBER(SEARCH('[1]Lookup for use classification'!$E$4,B1104))),'[1]Lookup for use classification'!$A$4,IF(OR(ISNUMBER(SEARCH('[1]Lookup for use classification'!$B$5,B1104)),ISNUMBER(SEARCH('[1]Lookup for use classification'!$C$5,B1104)),ISNUMBER(SEARCH('[1]Lookup for use classification'!$D$5,B1104))),'[1]Lookup for use classification'!$A$5,IF(OR(ISNUMBER(SEARCH('[1]Lookup for use classification'!$B$7,B1104)),ISNUMBER(SEARCH('[1]Lookup for use classification'!$C$7,B1104)),ISNUMBER(SEARCH('[1]Lookup for use classification'!$D$7,B1104))),'[1]Lookup for use classification'!$A$7,IF(OR(ISNUMBER(SEARCH('[1]Lookup for use classification'!$B$9,B1104)),ISNUMBER(SEARCH('[1]Lookup for use classification'!$C$9,B1104)),ISNUMBER(SEARCH('[1]Lookup for use classification'!$D$9,B1104)),ISNUMBER(SEARCH('[1]Lookup for use classification'!$E$9,B1104)),ISNUMBER(SEARCH('[1]Lookup for use classification'!$F$9,B1104)),ISNUMBER(SEARCH('[1]Lookup for use classification'!$G$9,B1104)),ISNUMBER(SEARCH('[1]Lookup for use classification'!$H$9,B1104)),ISNUMBER(SEARCH('[1]Lookup for use classification'!$I$9,B1104)),ISNUMBER(SEARCH('[1]Lookup for use classification'!$J$9,B1104)),ISNUMBER(SEARCH('[1]Lookup for use classification'!$K$9,B1104))),'[1]Lookup for use classification'!$A$9,IF(OR(ISNUMBER(SEARCH('[1]Lookup for use classification'!$B$10,B1104)),ISNUMBER(SEARCH('[1]Lookup for use classification'!$C$10,B1104)),ISNUMBER(SEARCH('[1]Lookup for use classification'!$D$10,B1104)),ISNUMBER(SEARCH('[1]Lookup for use classification'!$E$10,B1104)),ISNUMBER(SEARCH('[1]Lookup for use classification'!$F$10,B1104)),ISNUMBER(SEARCH('[1]Lookup for use classification'!$G$10,B1104))),'[1]Lookup for use classification'!$A$10,IF(OR(ISNUMBER(SEARCH('[1]Lookup for use classification'!$B$11,B1104)),ISNUMBER(SEARCH('[1]Lookup for use classification'!$C$11,B1104))),'[1]Lookup for use classification'!$A$11,IF(OR(ISNUMBER(SEARCH('[1]Lookup for use classification'!$B$12,B1104)),ISNUMBER(SEARCH('[1]Lookup for use classification'!$C$12,B1104))),'[1]Lookup for use classification'!$A$12,IF(OR(ISNUMBER(SEARCH('[1]Lookup for use classification'!$B$13,B1104)),ISNUMBER(SEARCH('[1]Lookup for use classification'!$C$13,B1104)),ISNUMBER(SEARCH('[1]Lookup for use classification'!$D$13,B1104)),,ISNUMBER(SEARCH('[1]Lookup for use classification'!$C$13,B1104)),ISNUMBER(SEARCH('[1]Lookup for use classification'!$E$13,B1104))),'[1]Lookup for use classification'!$A$13,IF(OR(ISNUMBER(SEARCH('[1]Lookup for use classification'!$B$14,B1104)),ISNUMBER(SEARCH('[1]Lookup for use classification'!$C$14,B1104))),'[1]Lookup for use classification'!$A$14,"Other"))))))))))))</f>
        <v>Office</v>
      </c>
      <c r="D1104" s="18">
        <v>2172</v>
      </c>
      <c r="E1104" s="19"/>
      <c r="F1104" s="19" t="s">
        <v>795</v>
      </c>
    </row>
    <row r="1105" spans="1:6">
      <c r="A1105" s="16" t="s">
        <v>1441</v>
      </c>
      <c r="B1105" s="26" t="s">
        <v>1415</v>
      </c>
      <c r="C1105" s="133" t="str">
        <f>IF(OR(ISNUMBER(SEARCH('[1]Lookup for use classification'!$B$1,B1105)),ISNUMBER(SEARCH('[1]Lookup for use classification'!$C$1,B1105)),ISNUMBER(SEARCH('[1]Lookup for use classification'!$D$1,B1105)),ISNUMBER(SEARCH('[1]Lookup for use classification'!$E$1,B1105))),'[1]Lookup for use classification'!$A$1,IF(ISNUMBER(SEARCH('[1]Lookup for use classification'!$B$2,B1105)),'[1]Lookup for use classification'!$A$2,IF(ISNUMBER(SEARCH('[1]Lookup for use classification'!$B$3,B1105)),'[1]Lookup for use classification'!$A$3,IF(OR(ISNUMBER(SEARCH('[1]Lookup for use classification'!$B$4,B1105)),ISNUMBER(SEARCH('[1]Lookup for use classification'!$C$4,B1105)),ISNUMBER(SEARCH('[1]Lookup for use classification'!$D$4,B1105)),ISNUMBER(SEARCH('[1]Lookup for use classification'!$E$4,B1105))),'[1]Lookup for use classification'!$A$4,IF(OR(ISNUMBER(SEARCH('[1]Lookup for use classification'!$B$5,B1105)),ISNUMBER(SEARCH('[1]Lookup for use classification'!$C$5,B1105)),ISNUMBER(SEARCH('[1]Lookup for use classification'!$D$5,B1105))),'[1]Lookup for use classification'!$A$5,IF(OR(ISNUMBER(SEARCH('[1]Lookup for use classification'!$B$7,B1105)),ISNUMBER(SEARCH('[1]Lookup for use classification'!$C$7,B1105)),ISNUMBER(SEARCH('[1]Lookup for use classification'!$D$7,B1105))),'[1]Lookup for use classification'!$A$7,IF(OR(ISNUMBER(SEARCH('[1]Lookup for use classification'!$B$9,B1105)),ISNUMBER(SEARCH('[1]Lookup for use classification'!$C$9,B1105)),ISNUMBER(SEARCH('[1]Lookup for use classification'!$D$9,B1105)),ISNUMBER(SEARCH('[1]Lookup for use classification'!$E$9,B1105)),ISNUMBER(SEARCH('[1]Lookup for use classification'!$F$9,B1105)),ISNUMBER(SEARCH('[1]Lookup for use classification'!$G$9,B1105)),ISNUMBER(SEARCH('[1]Lookup for use classification'!$H$9,B1105)),ISNUMBER(SEARCH('[1]Lookup for use classification'!$I$9,B1105)),ISNUMBER(SEARCH('[1]Lookup for use classification'!$J$9,B1105)),ISNUMBER(SEARCH('[1]Lookup for use classification'!$K$9,B1105))),'[1]Lookup for use classification'!$A$9,IF(OR(ISNUMBER(SEARCH('[1]Lookup for use classification'!$B$10,B1105)),ISNUMBER(SEARCH('[1]Lookup for use classification'!$C$10,B1105)),ISNUMBER(SEARCH('[1]Lookup for use classification'!$D$10,B1105)),ISNUMBER(SEARCH('[1]Lookup for use classification'!$E$10,B1105)),ISNUMBER(SEARCH('[1]Lookup for use classification'!$F$10,B1105)),ISNUMBER(SEARCH('[1]Lookup for use classification'!$G$10,B1105))),'[1]Lookup for use classification'!$A$10,IF(OR(ISNUMBER(SEARCH('[1]Lookup for use classification'!$B$11,B1105)),ISNUMBER(SEARCH('[1]Lookup for use classification'!$C$11,B1105))),'[1]Lookup for use classification'!$A$11,IF(OR(ISNUMBER(SEARCH('[1]Lookup for use classification'!$B$12,B1105)),ISNUMBER(SEARCH('[1]Lookup for use classification'!$C$12,B1105))),'[1]Lookup for use classification'!$A$12,IF(OR(ISNUMBER(SEARCH('[1]Lookup for use classification'!$B$13,B1105)),ISNUMBER(SEARCH('[1]Lookup for use classification'!$C$13,B1105)),ISNUMBER(SEARCH('[1]Lookup for use classification'!$D$13,B1105)),,ISNUMBER(SEARCH('[1]Lookup for use classification'!$C$13,B1105)),ISNUMBER(SEARCH('[1]Lookup for use classification'!$E$13,B1105))),'[1]Lookup for use classification'!$A$13,IF(OR(ISNUMBER(SEARCH('[1]Lookup for use classification'!$B$14,B1105)),ISNUMBER(SEARCH('[1]Lookup for use classification'!$C$14,B1105))),'[1]Lookup for use classification'!$A$14,"Other"))))))))))))</f>
        <v>Retail - Other</v>
      </c>
      <c r="D1105" s="27">
        <v>7718</v>
      </c>
      <c r="E1105" s="29"/>
      <c r="F1105" s="29"/>
    </row>
    <row r="1106" spans="1:6">
      <c r="A1106" s="16" t="s">
        <v>1441</v>
      </c>
      <c r="B1106" s="77" t="s">
        <v>1416</v>
      </c>
      <c r="C1106" s="133" t="str">
        <f>IF(OR(ISNUMBER(SEARCH('[1]Lookup for use classification'!$B$1,B1106)),ISNUMBER(SEARCH('[1]Lookup for use classification'!$C$1,B1106)),ISNUMBER(SEARCH('[1]Lookup for use classification'!$D$1,B1106)),ISNUMBER(SEARCH('[1]Lookup for use classification'!$E$1,B1106))),'[1]Lookup for use classification'!$A$1,IF(ISNUMBER(SEARCH('[1]Lookup for use classification'!$B$2,B1106)),'[1]Lookup for use classification'!$A$2,IF(ISNUMBER(SEARCH('[1]Lookup for use classification'!$B$3,B1106)),'[1]Lookup for use classification'!$A$3,IF(OR(ISNUMBER(SEARCH('[1]Lookup for use classification'!$B$4,B1106)),ISNUMBER(SEARCH('[1]Lookup for use classification'!$C$4,B1106)),ISNUMBER(SEARCH('[1]Lookup for use classification'!$D$4,B1106)),ISNUMBER(SEARCH('[1]Lookup for use classification'!$E$4,B1106))),'[1]Lookup for use classification'!$A$4,IF(OR(ISNUMBER(SEARCH('[1]Lookup for use classification'!$B$5,B1106)),ISNUMBER(SEARCH('[1]Lookup for use classification'!$C$5,B1106)),ISNUMBER(SEARCH('[1]Lookup for use classification'!$D$5,B1106))),'[1]Lookup for use classification'!$A$5,IF(OR(ISNUMBER(SEARCH('[1]Lookup for use classification'!$B$7,B1106)),ISNUMBER(SEARCH('[1]Lookup for use classification'!$C$7,B1106)),ISNUMBER(SEARCH('[1]Lookup for use classification'!$D$7,B1106))),'[1]Lookup for use classification'!$A$7,IF(OR(ISNUMBER(SEARCH('[1]Lookup for use classification'!$B$9,B1106)),ISNUMBER(SEARCH('[1]Lookup for use classification'!$C$9,B1106)),ISNUMBER(SEARCH('[1]Lookup for use classification'!$D$9,B1106)),ISNUMBER(SEARCH('[1]Lookup for use classification'!$E$9,B1106)),ISNUMBER(SEARCH('[1]Lookup for use classification'!$F$9,B1106)),ISNUMBER(SEARCH('[1]Lookup for use classification'!$G$9,B1106)),ISNUMBER(SEARCH('[1]Lookup for use classification'!$H$9,B1106)),ISNUMBER(SEARCH('[1]Lookup for use classification'!$I$9,B1106)),ISNUMBER(SEARCH('[1]Lookup for use classification'!$J$9,B1106)),ISNUMBER(SEARCH('[1]Lookup for use classification'!$K$9,B1106))),'[1]Lookup for use classification'!$A$9,IF(OR(ISNUMBER(SEARCH('[1]Lookup for use classification'!$B$10,B1106)),ISNUMBER(SEARCH('[1]Lookup for use classification'!$C$10,B1106)),ISNUMBER(SEARCH('[1]Lookup for use classification'!$D$10,B1106)),ISNUMBER(SEARCH('[1]Lookup for use classification'!$E$10,B1106)),ISNUMBER(SEARCH('[1]Lookup for use classification'!$F$10,B1106)),ISNUMBER(SEARCH('[1]Lookup for use classification'!$G$10,B1106))),'[1]Lookup for use classification'!$A$10,IF(OR(ISNUMBER(SEARCH('[1]Lookup for use classification'!$B$11,B1106)),ISNUMBER(SEARCH('[1]Lookup for use classification'!$C$11,B1106))),'[1]Lookup for use classification'!$A$11,IF(OR(ISNUMBER(SEARCH('[1]Lookup for use classification'!$B$12,B1106)),ISNUMBER(SEARCH('[1]Lookup for use classification'!$C$12,B1106))),'[1]Lookup for use classification'!$A$12,IF(OR(ISNUMBER(SEARCH('[1]Lookup for use classification'!$B$13,B1106)),ISNUMBER(SEARCH('[1]Lookup for use classification'!$C$13,B1106)),ISNUMBER(SEARCH('[1]Lookup for use classification'!$D$13,B1106)),,ISNUMBER(SEARCH('[1]Lookup for use classification'!$C$13,B1106)),ISNUMBER(SEARCH('[1]Lookup for use classification'!$E$13,B1106))),'[1]Lookup for use classification'!$A$13,IF(OR(ISNUMBER(SEARCH('[1]Lookup for use classification'!$B$14,B1106)),ISNUMBER(SEARCH('[1]Lookup for use classification'!$C$14,B1106))),'[1]Lookup for use classification'!$A$14,"Other"))))))))))))</f>
        <v>Other</v>
      </c>
      <c r="D1106" s="27"/>
      <c r="E1106" s="29"/>
      <c r="F1106" s="29"/>
    </row>
    <row r="1107" spans="1:6">
      <c r="A1107" s="16" t="s">
        <v>1441</v>
      </c>
      <c r="B1107" s="77" t="s">
        <v>1417</v>
      </c>
      <c r="C1107" s="133" t="str">
        <f>IF(OR(ISNUMBER(SEARCH('[1]Lookup for use classification'!$B$1,B1107)),ISNUMBER(SEARCH('[1]Lookup for use classification'!$C$1,B1107)),ISNUMBER(SEARCH('[1]Lookup for use classification'!$D$1,B1107)),ISNUMBER(SEARCH('[1]Lookup for use classification'!$E$1,B1107))),'[1]Lookup for use classification'!$A$1,IF(ISNUMBER(SEARCH('[1]Lookup for use classification'!$B$2,B1107)),'[1]Lookup for use classification'!$A$2,IF(ISNUMBER(SEARCH('[1]Lookup for use classification'!$B$3,B1107)),'[1]Lookup for use classification'!$A$3,IF(OR(ISNUMBER(SEARCH('[1]Lookup for use classification'!$B$4,B1107)),ISNUMBER(SEARCH('[1]Lookup for use classification'!$C$4,B1107)),ISNUMBER(SEARCH('[1]Lookup for use classification'!$D$4,B1107)),ISNUMBER(SEARCH('[1]Lookup for use classification'!$E$4,B1107))),'[1]Lookup for use classification'!$A$4,IF(OR(ISNUMBER(SEARCH('[1]Lookup for use classification'!$B$5,B1107)),ISNUMBER(SEARCH('[1]Lookup for use classification'!$C$5,B1107)),ISNUMBER(SEARCH('[1]Lookup for use classification'!$D$5,B1107))),'[1]Lookup for use classification'!$A$5,IF(OR(ISNUMBER(SEARCH('[1]Lookup for use classification'!$B$7,B1107)),ISNUMBER(SEARCH('[1]Lookup for use classification'!$C$7,B1107)),ISNUMBER(SEARCH('[1]Lookup for use classification'!$D$7,B1107))),'[1]Lookup for use classification'!$A$7,IF(OR(ISNUMBER(SEARCH('[1]Lookup for use classification'!$B$9,B1107)),ISNUMBER(SEARCH('[1]Lookup for use classification'!$C$9,B1107)),ISNUMBER(SEARCH('[1]Lookup for use classification'!$D$9,B1107)),ISNUMBER(SEARCH('[1]Lookup for use classification'!$E$9,B1107)),ISNUMBER(SEARCH('[1]Lookup for use classification'!$F$9,B1107)),ISNUMBER(SEARCH('[1]Lookup for use classification'!$G$9,B1107)),ISNUMBER(SEARCH('[1]Lookup for use classification'!$H$9,B1107)),ISNUMBER(SEARCH('[1]Lookup for use classification'!$I$9,B1107)),ISNUMBER(SEARCH('[1]Lookup for use classification'!$J$9,B1107)),ISNUMBER(SEARCH('[1]Lookup for use classification'!$K$9,B1107))),'[1]Lookup for use classification'!$A$9,IF(OR(ISNUMBER(SEARCH('[1]Lookup for use classification'!$B$10,B1107)),ISNUMBER(SEARCH('[1]Lookup for use classification'!$C$10,B1107)),ISNUMBER(SEARCH('[1]Lookup for use classification'!$D$10,B1107)),ISNUMBER(SEARCH('[1]Lookup for use classification'!$E$10,B1107)),ISNUMBER(SEARCH('[1]Lookup for use classification'!$F$10,B1107)),ISNUMBER(SEARCH('[1]Lookup for use classification'!$G$10,B1107))),'[1]Lookup for use classification'!$A$10,IF(OR(ISNUMBER(SEARCH('[1]Lookup for use classification'!$B$11,B1107)),ISNUMBER(SEARCH('[1]Lookup for use classification'!$C$11,B1107))),'[1]Lookup for use classification'!$A$11,IF(OR(ISNUMBER(SEARCH('[1]Lookup for use classification'!$B$12,B1107)),ISNUMBER(SEARCH('[1]Lookup for use classification'!$C$12,B1107))),'[1]Lookup for use classification'!$A$12,IF(OR(ISNUMBER(SEARCH('[1]Lookup for use classification'!$B$13,B1107)),ISNUMBER(SEARCH('[1]Lookup for use classification'!$C$13,B1107)),ISNUMBER(SEARCH('[1]Lookup for use classification'!$D$13,B1107)),,ISNUMBER(SEARCH('[1]Lookup for use classification'!$C$13,B1107)),ISNUMBER(SEARCH('[1]Lookup for use classification'!$E$13,B1107))),'[1]Lookup for use classification'!$A$13,IF(OR(ISNUMBER(SEARCH('[1]Lookup for use classification'!$B$14,B1107)),ISNUMBER(SEARCH('[1]Lookup for use classification'!$C$14,B1107))),'[1]Lookup for use classification'!$A$14,"Other"))))))))))))</f>
        <v>Other</v>
      </c>
      <c r="D1107" s="27"/>
      <c r="E1107" s="29"/>
      <c r="F1107" s="29"/>
    </row>
    <row r="1108" spans="1:6">
      <c r="A1108" s="16" t="s">
        <v>1441</v>
      </c>
      <c r="B1108" s="77" t="s">
        <v>1418</v>
      </c>
      <c r="C1108" s="133" t="str">
        <f>IF(OR(ISNUMBER(SEARCH('[1]Lookup for use classification'!$B$1,B1108)),ISNUMBER(SEARCH('[1]Lookup for use classification'!$C$1,B1108)),ISNUMBER(SEARCH('[1]Lookup for use classification'!$D$1,B1108)),ISNUMBER(SEARCH('[1]Lookup for use classification'!$E$1,B1108))),'[1]Lookup for use classification'!$A$1,IF(ISNUMBER(SEARCH('[1]Lookup for use classification'!$B$2,B1108)),'[1]Lookup for use classification'!$A$2,IF(ISNUMBER(SEARCH('[1]Lookup for use classification'!$B$3,B1108)),'[1]Lookup for use classification'!$A$3,IF(OR(ISNUMBER(SEARCH('[1]Lookup for use classification'!$B$4,B1108)),ISNUMBER(SEARCH('[1]Lookup for use classification'!$C$4,B1108)),ISNUMBER(SEARCH('[1]Lookup for use classification'!$D$4,B1108)),ISNUMBER(SEARCH('[1]Lookup for use classification'!$E$4,B1108))),'[1]Lookup for use classification'!$A$4,IF(OR(ISNUMBER(SEARCH('[1]Lookup for use classification'!$B$5,B1108)),ISNUMBER(SEARCH('[1]Lookup for use classification'!$C$5,B1108)),ISNUMBER(SEARCH('[1]Lookup for use classification'!$D$5,B1108))),'[1]Lookup for use classification'!$A$5,IF(OR(ISNUMBER(SEARCH('[1]Lookup for use classification'!$B$7,B1108)),ISNUMBER(SEARCH('[1]Lookup for use classification'!$C$7,B1108)),ISNUMBER(SEARCH('[1]Lookup for use classification'!$D$7,B1108))),'[1]Lookup for use classification'!$A$7,IF(OR(ISNUMBER(SEARCH('[1]Lookup for use classification'!$B$9,B1108)),ISNUMBER(SEARCH('[1]Lookup for use classification'!$C$9,B1108)),ISNUMBER(SEARCH('[1]Lookup for use classification'!$D$9,B1108)),ISNUMBER(SEARCH('[1]Lookup for use classification'!$E$9,B1108)),ISNUMBER(SEARCH('[1]Lookup for use classification'!$F$9,B1108)),ISNUMBER(SEARCH('[1]Lookup for use classification'!$G$9,B1108)),ISNUMBER(SEARCH('[1]Lookup for use classification'!$H$9,B1108)),ISNUMBER(SEARCH('[1]Lookup for use classification'!$I$9,B1108)),ISNUMBER(SEARCH('[1]Lookup for use classification'!$J$9,B1108)),ISNUMBER(SEARCH('[1]Lookup for use classification'!$K$9,B1108))),'[1]Lookup for use classification'!$A$9,IF(OR(ISNUMBER(SEARCH('[1]Lookup for use classification'!$B$10,B1108)),ISNUMBER(SEARCH('[1]Lookup for use classification'!$C$10,B1108)),ISNUMBER(SEARCH('[1]Lookup for use classification'!$D$10,B1108)),ISNUMBER(SEARCH('[1]Lookup for use classification'!$E$10,B1108)),ISNUMBER(SEARCH('[1]Lookup for use classification'!$F$10,B1108)),ISNUMBER(SEARCH('[1]Lookup for use classification'!$G$10,B1108))),'[1]Lookup for use classification'!$A$10,IF(OR(ISNUMBER(SEARCH('[1]Lookup for use classification'!$B$11,B1108)),ISNUMBER(SEARCH('[1]Lookup for use classification'!$C$11,B1108))),'[1]Lookup for use classification'!$A$11,IF(OR(ISNUMBER(SEARCH('[1]Lookup for use classification'!$B$12,B1108)),ISNUMBER(SEARCH('[1]Lookup for use classification'!$C$12,B1108))),'[1]Lookup for use classification'!$A$12,IF(OR(ISNUMBER(SEARCH('[1]Lookup for use classification'!$B$13,B1108)),ISNUMBER(SEARCH('[1]Lookup for use classification'!$C$13,B1108)),ISNUMBER(SEARCH('[1]Lookup for use classification'!$D$13,B1108)),,ISNUMBER(SEARCH('[1]Lookup for use classification'!$C$13,B1108)),ISNUMBER(SEARCH('[1]Lookup for use classification'!$E$13,B1108))),'[1]Lookup for use classification'!$A$13,IF(OR(ISNUMBER(SEARCH('[1]Lookup for use classification'!$B$14,B1108)),ISNUMBER(SEARCH('[1]Lookup for use classification'!$C$14,B1108))),'[1]Lookup for use classification'!$A$14,"Other"))))))))))))</f>
        <v>Other</v>
      </c>
      <c r="D1108" s="27"/>
      <c r="E1108" s="29"/>
      <c r="F1108" s="29"/>
    </row>
    <row r="1109" spans="1:6">
      <c r="A1109" s="16" t="s">
        <v>1441</v>
      </c>
      <c r="B1109" s="77" t="s">
        <v>1419</v>
      </c>
      <c r="C1109" s="133" t="str">
        <f>IF(OR(ISNUMBER(SEARCH('[1]Lookup for use classification'!$B$1,B1109)),ISNUMBER(SEARCH('[1]Lookup for use classification'!$C$1,B1109)),ISNUMBER(SEARCH('[1]Lookup for use classification'!$D$1,B1109)),ISNUMBER(SEARCH('[1]Lookup for use classification'!$E$1,B1109))),'[1]Lookup for use classification'!$A$1,IF(ISNUMBER(SEARCH('[1]Lookup for use classification'!$B$2,B1109)),'[1]Lookup for use classification'!$A$2,IF(ISNUMBER(SEARCH('[1]Lookup for use classification'!$B$3,B1109)),'[1]Lookup for use classification'!$A$3,IF(OR(ISNUMBER(SEARCH('[1]Lookup for use classification'!$B$4,B1109)),ISNUMBER(SEARCH('[1]Lookup for use classification'!$C$4,B1109)),ISNUMBER(SEARCH('[1]Lookup for use classification'!$D$4,B1109)),ISNUMBER(SEARCH('[1]Lookup for use classification'!$E$4,B1109))),'[1]Lookup for use classification'!$A$4,IF(OR(ISNUMBER(SEARCH('[1]Lookup for use classification'!$B$5,B1109)),ISNUMBER(SEARCH('[1]Lookup for use classification'!$C$5,B1109)),ISNUMBER(SEARCH('[1]Lookup for use classification'!$D$5,B1109))),'[1]Lookup for use classification'!$A$5,IF(OR(ISNUMBER(SEARCH('[1]Lookup for use classification'!$B$7,B1109)),ISNUMBER(SEARCH('[1]Lookup for use classification'!$C$7,B1109)),ISNUMBER(SEARCH('[1]Lookup for use classification'!$D$7,B1109))),'[1]Lookup for use classification'!$A$7,IF(OR(ISNUMBER(SEARCH('[1]Lookup for use classification'!$B$9,B1109)),ISNUMBER(SEARCH('[1]Lookup for use classification'!$C$9,B1109)),ISNUMBER(SEARCH('[1]Lookup for use classification'!$D$9,B1109)),ISNUMBER(SEARCH('[1]Lookup for use classification'!$E$9,B1109)),ISNUMBER(SEARCH('[1]Lookup for use classification'!$F$9,B1109)),ISNUMBER(SEARCH('[1]Lookup for use classification'!$G$9,B1109)),ISNUMBER(SEARCH('[1]Lookup for use classification'!$H$9,B1109)),ISNUMBER(SEARCH('[1]Lookup for use classification'!$I$9,B1109)),ISNUMBER(SEARCH('[1]Lookup for use classification'!$J$9,B1109)),ISNUMBER(SEARCH('[1]Lookup for use classification'!$K$9,B1109))),'[1]Lookup for use classification'!$A$9,IF(OR(ISNUMBER(SEARCH('[1]Lookup for use classification'!$B$10,B1109)),ISNUMBER(SEARCH('[1]Lookup for use classification'!$C$10,B1109)),ISNUMBER(SEARCH('[1]Lookup for use classification'!$D$10,B1109)),ISNUMBER(SEARCH('[1]Lookup for use classification'!$E$10,B1109)),ISNUMBER(SEARCH('[1]Lookup for use classification'!$F$10,B1109)),ISNUMBER(SEARCH('[1]Lookup for use classification'!$G$10,B1109))),'[1]Lookup for use classification'!$A$10,IF(OR(ISNUMBER(SEARCH('[1]Lookup for use classification'!$B$11,B1109)),ISNUMBER(SEARCH('[1]Lookup for use classification'!$C$11,B1109))),'[1]Lookup for use classification'!$A$11,IF(OR(ISNUMBER(SEARCH('[1]Lookup for use classification'!$B$12,B1109)),ISNUMBER(SEARCH('[1]Lookup for use classification'!$C$12,B1109))),'[1]Lookup for use classification'!$A$12,IF(OR(ISNUMBER(SEARCH('[1]Lookup for use classification'!$B$13,B1109)),ISNUMBER(SEARCH('[1]Lookup for use classification'!$C$13,B1109)),ISNUMBER(SEARCH('[1]Lookup for use classification'!$D$13,B1109)),,ISNUMBER(SEARCH('[1]Lookup for use classification'!$C$13,B1109)),ISNUMBER(SEARCH('[1]Lookup for use classification'!$E$13,B1109))),'[1]Lookup for use classification'!$A$13,IF(OR(ISNUMBER(SEARCH('[1]Lookup for use classification'!$B$14,B1109)),ISNUMBER(SEARCH('[1]Lookup for use classification'!$C$14,B1109))),'[1]Lookup for use classification'!$A$14,"Other"))))))))))))</f>
        <v>Other</v>
      </c>
      <c r="D1109" s="27"/>
      <c r="E1109" s="29"/>
      <c r="F1109" s="29"/>
    </row>
    <row r="1110" spans="1:6">
      <c r="A1110" s="16" t="s">
        <v>1441</v>
      </c>
      <c r="B1110" s="77" t="s">
        <v>1420</v>
      </c>
      <c r="C1110" s="133" t="str">
        <f>IF(OR(ISNUMBER(SEARCH('[1]Lookup for use classification'!$B$1,B1110)),ISNUMBER(SEARCH('[1]Lookup for use classification'!$C$1,B1110)),ISNUMBER(SEARCH('[1]Lookup for use classification'!$D$1,B1110)),ISNUMBER(SEARCH('[1]Lookup for use classification'!$E$1,B1110))),'[1]Lookup for use classification'!$A$1,IF(ISNUMBER(SEARCH('[1]Lookup for use classification'!$B$2,B1110)),'[1]Lookup for use classification'!$A$2,IF(ISNUMBER(SEARCH('[1]Lookup for use classification'!$B$3,B1110)),'[1]Lookup for use classification'!$A$3,IF(OR(ISNUMBER(SEARCH('[1]Lookup for use classification'!$B$4,B1110)),ISNUMBER(SEARCH('[1]Lookup for use classification'!$C$4,B1110)),ISNUMBER(SEARCH('[1]Lookup for use classification'!$D$4,B1110)),ISNUMBER(SEARCH('[1]Lookup for use classification'!$E$4,B1110))),'[1]Lookup for use classification'!$A$4,IF(OR(ISNUMBER(SEARCH('[1]Lookup for use classification'!$B$5,B1110)),ISNUMBER(SEARCH('[1]Lookup for use classification'!$C$5,B1110)),ISNUMBER(SEARCH('[1]Lookup for use classification'!$D$5,B1110))),'[1]Lookup for use classification'!$A$5,IF(OR(ISNUMBER(SEARCH('[1]Lookup for use classification'!$B$7,B1110)),ISNUMBER(SEARCH('[1]Lookup for use classification'!$C$7,B1110)),ISNUMBER(SEARCH('[1]Lookup for use classification'!$D$7,B1110))),'[1]Lookup for use classification'!$A$7,IF(OR(ISNUMBER(SEARCH('[1]Lookup for use classification'!$B$9,B1110)),ISNUMBER(SEARCH('[1]Lookup for use classification'!$C$9,B1110)),ISNUMBER(SEARCH('[1]Lookup for use classification'!$D$9,B1110)),ISNUMBER(SEARCH('[1]Lookup for use classification'!$E$9,B1110)),ISNUMBER(SEARCH('[1]Lookup for use classification'!$F$9,B1110)),ISNUMBER(SEARCH('[1]Lookup for use classification'!$G$9,B1110)),ISNUMBER(SEARCH('[1]Lookup for use classification'!$H$9,B1110)),ISNUMBER(SEARCH('[1]Lookup for use classification'!$I$9,B1110)),ISNUMBER(SEARCH('[1]Lookup for use classification'!$J$9,B1110)),ISNUMBER(SEARCH('[1]Lookup for use classification'!$K$9,B1110))),'[1]Lookup for use classification'!$A$9,IF(OR(ISNUMBER(SEARCH('[1]Lookup for use classification'!$B$10,B1110)),ISNUMBER(SEARCH('[1]Lookup for use classification'!$C$10,B1110)),ISNUMBER(SEARCH('[1]Lookup for use classification'!$D$10,B1110)),ISNUMBER(SEARCH('[1]Lookup for use classification'!$E$10,B1110)),ISNUMBER(SEARCH('[1]Lookup for use classification'!$F$10,B1110)),ISNUMBER(SEARCH('[1]Lookup for use classification'!$G$10,B1110))),'[1]Lookup for use classification'!$A$10,IF(OR(ISNUMBER(SEARCH('[1]Lookup for use classification'!$B$11,B1110)),ISNUMBER(SEARCH('[1]Lookup for use classification'!$C$11,B1110))),'[1]Lookup for use classification'!$A$11,IF(OR(ISNUMBER(SEARCH('[1]Lookup for use classification'!$B$12,B1110)),ISNUMBER(SEARCH('[1]Lookup for use classification'!$C$12,B1110))),'[1]Lookup for use classification'!$A$12,IF(OR(ISNUMBER(SEARCH('[1]Lookup for use classification'!$B$13,B1110)),ISNUMBER(SEARCH('[1]Lookup for use classification'!$C$13,B1110)),ISNUMBER(SEARCH('[1]Lookup for use classification'!$D$13,B1110)),,ISNUMBER(SEARCH('[1]Lookup for use classification'!$C$13,B1110)),ISNUMBER(SEARCH('[1]Lookup for use classification'!$E$13,B1110))),'[1]Lookup for use classification'!$A$13,IF(OR(ISNUMBER(SEARCH('[1]Lookup for use classification'!$B$14,B1110)),ISNUMBER(SEARCH('[1]Lookup for use classification'!$C$14,B1110))),'[1]Lookup for use classification'!$A$14,"Other"))))))))))))</f>
        <v>Other</v>
      </c>
      <c r="D1110" s="27">
        <v>8611</v>
      </c>
      <c r="E1110" s="29"/>
      <c r="F1110" s="29"/>
    </row>
    <row r="1111" spans="1:6">
      <c r="A1111" s="16" t="s">
        <v>1441</v>
      </c>
      <c r="B1111" s="77" t="s">
        <v>1421</v>
      </c>
      <c r="C1111" s="133" t="str">
        <f>IF(OR(ISNUMBER(SEARCH('[1]Lookup for use classification'!$B$1,B1111)),ISNUMBER(SEARCH('[1]Lookup for use classification'!$C$1,B1111)),ISNUMBER(SEARCH('[1]Lookup for use classification'!$D$1,B1111)),ISNUMBER(SEARCH('[1]Lookup for use classification'!$E$1,B1111))),'[1]Lookup for use classification'!$A$1,IF(ISNUMBER(SEARCH('[1]Lookup for use classification'!$B$2,B1111)),'[1]Lookup for use classification'!$A$2,IF(ISNUMBER(SEARCH('[1]Lookup for use classification'!$B$3,B1111)),'[1]Lookup for use classification'!$A$3,IF(OR(ISNUMBER(SEARCH('[1]Lookup for use classification'!$B$4,B1111)),ISNUMBER(SEARCH('[1]Lookup for use classification'!$C$4,B1111)),ISNUMBER(SEARCH('[1]Lookup for use classification'!$D$4,B1111)),ISNUMBER(SEARCH('[1]Lookup for use classification'!$E$4,B1111))),'[1]Lookup for use classification'!$A$4,IF(OR(ISNUMBER(SEARCH('[1]Lookup for use classification'!$B$5,B1111)),ISNUMBER(SEARCH('[1]Lookup for use classification'!$C$5,B1111)),ISNUMBER(SEARCH('[1]Lookup for use classification'!$D$5,B1111))),'[1]Lookup for use classification'!$A$5,IF(OR(ISNUMBER(SEARCH('[1]Lookup for use classification'!$B$7,B1111)),ISNUMBER(SEARCH('[1]Lookup for use classification'!$C$7,B1111)),ISNUMBER(SEARCH('[1]Lookup for use classification'!$D$7,B1111))),'[1]Lookup for use classification'!$A$7,IF(OR(ISNUMBER(SEARCH('[1]Lookup for use classification'!$B$9,B1111)),ISNUMBER(SEARCH('[1]Lookup for use classification'!$C$9,B1111)),ISNUMBER(SEARCH('[1]Lookup for use classification'!$D$9,B1111)),ISNUMBER(SEARCH('[1]Lookup for use classification'!$E$9,B1111)),ISNUMBER(SEARCH('[1]Lookup for use classification'!$F$9,B1111)),ISNUMBER(SEARCH('[1]Lookup for use classification'!$G$9,B1111)),ISNUMBER(SEARCH('[1]Lookup for use classification'!$H$9,B1111)),ISNUMBER(SEARCH('[1]Lookup for use classification'!$I$9,B1111)),ISNUMBER(SEARCH('[1]Lookup for use classification'!$J$9,B1111)),ISNUMBER(SEARCH('[1]Lookup for use classification'!$K$9,B1111))),'[1]Lookup for use classification'!$A$9,IF(OR(ISNUMBER(SEARCH('[1]Lookup for use classification'!$B$10,B1111)),ISNUMBER(SEARCH('[1]Lookup for use classification'!$C$10,B1111)),ISNUMBER(SEARCH('[1]Lookup for use classification'!$D$10,B1111)),ISNUMBER(SEARCH('[1]Lookup for use classification'!$E$10,B1111)),ISNUMBER(SEARCH('[1]Lookup for use classification'!$F$10,B1111)),ISNUMBER(SEARCH('[1]Lookup for use classification'!$G$10,B1111))),'[1]Lookup for use classification'!$A$10,IF(OR(ISNUMBER(SEARCH('[1]Lookup for use classification'!$B$11,B1111)),ISNUMBER(SEARCH('[1]Lookup for use classification'!$C$11,B1111))),'[1]Lookup for use classification'!$A$11,IF(OR(ISNUMBER(SEARCH('[1]Lookup for use classification'!$B$12,B1111)),ISNUMBER(SEARCH('[1]Lookup for use classification'!$C$12,B1111))),'[1]Lookup for use classification'!$A$12,IF(OR(ISNUMBER(SEARCH('[1]Lookup for use classification'!$B$13,B1111)),ISNUMBER(SEARCH('[1]Lookup for use classification'!$C$13,B1111)),ISNUMBER(SEARCH('[1]Lookup for use classification'!$D$13,B1111)),,ISNUMBER(SEARCH('[1]Lookup for use classification'!$C$13,B1111)),ISNUMBER(SEARCH('[1]Lookup for use classification'!$E$13,B1111))),'[1]Lookup for use classification'!$A$13,IF(OR(ISNUMBER(SEARCH('[1]Lookup for use classification'!$B$14,B1111)),ISNUMBER(SEARCH('[1]Lookup for use classification'!$C$14,B1111))),'[1]Lookup for use classification'!$A$14,"Other"))))))))))))</f>
        <v>Other</v>
      </c>
      <c r="D1111" s="27"/>
      <c r="E1111" s="29"/>
      <c r="F1111" s="29"/>
    </row>
    <row r="1112" spans="1:6">
      <c r="A1112" s="16" t="s">
        <v>1441</v>
      </c>
      <c r="B1112" s="77" t="s">
        <v>1422</v>
      </c>
      <c r="C1112" s="133" t="str">
        <f>IF(OR(ISNUMBER(SEARCH('[1]Lookup for use classification'!$B$1,B1112)),ISNUMBER(SEARCH('[1]Lookup for use classification'!$C$1,B1112)),ISNUMBER(SEARCH('[1]Lookup for use classification'!$D$1,B1112)),ISNUMBER(SEARCH('[1]Lookup for use classification'!$E$1,B1112))),'[1]Lookup for use classification'!$A$1,IF(ISNUMBER(SEARCH('[1]Lookup for use classification'!$B$2,B1112)),'[1]Lookup for use classification'!$A$2,IF(ISNUMBER(SEARCH('[1]Lookup for use classification'!$B$3,B1112)),'[1]Lookup for use classification'!$A$3,IF(OR(ISNUMBER(SEARCH('[1]Lookup for use classification'!$B$4,B1112)),ISNUMBER(SEARCH('[1]Lookup for use classification'!$C$4,B1112)),ISNUMBER(SEARCH('[1]Lookup for use classification'!$D$4,B1112)),ISNUMBER(SEARCH('[1]Lookup for use classification'!$E$4,B1112))),'[1]Lookup for use classification'!$A$4,IF(OR(ISNUMBER(SEARCH('[1]Lookup for use classification'!$B$5,B1112)),ISNUMBER(SEARCH('[1]Lookup for use classification'!$C$5,B1112)),ISNUMBER(SEARCH('[1]Lookup for use classification'!$D$5,B1112))),'[1]Lookup for use classification'!$A$5,IF(OR(ISNUMBER(SEARCH('[1]Lookup for use classification'!$B$7,B1112)),ISNUMBER(SEARCH('[1]Lookup for use classification'!$C$7,B1112)),ISNUMBER(SEARCH('[1]Lookup for use classification'!$D$7,B1112))),'[1]Lookup for use classification'!$A$7,IF(OR(ISNUMBER(SEARCH('[1]Lookup for use classification'!$B$9,B1112)),ISNUMBER(SEARCH('[1]Lookup for use classification'!$C$9,B1112)),ISNUMBER(SEARCH('[1]Lookup for use classification'!$D$9,B1112)),ISNUMBER(SEARCH('[1]Lookup for use classification'!$E$9,B1112)),ISNUMBER(SEARCH('[1]Lookup for use classification'!$F$9,B1112)),ISNUMBER(SEARCH('[1]Lookup for use classification'!$G$9,B1112)),ISNUMBER(SEARCH('[1]Lookup for use classification'!$H$9,B1112)),ISNUMBER(SEARCH('[1]Lookup for use classification'!$I$9,B1112)),ISNUMBER(SEARCH('[1]Lookup for use classification'!$J$9,B1112)),ISNUMBER(SEARCH('[1]Lookup for use classification'!$K$9,B1112))),'[1]Lookup for use classification'!$A$9,IF(OR(ISNUMBER(SEARCH('[1]Lookup for use classification'!$B$10,B1112)),ISNUMBER(SEARCH('[1]Lookup for use classification'!$C$10,B1112)),ISNUMBER(SEARCH('[1]Lookup for use classification'!$D$10,B1112)),ISNUMBER(SEARCH('[1]Lookup for use classification'!$E$10,B1112)),ISNUMBER(SEARCH('[1]Lookup for use classification'!$F$10,B1112)),ISNUMBER(SEARCH('[1]Lookup for use classification'!$G$10,B1112))),'[1]Lookup for use classification'!$A$10,IF(OR(ISNUMBER(SEARCH('[1]Lookup for use classification'!$B$11,B1112)),ISNUMBER(SEARCH('[1]Lookup for use classification'!$C$11,B1112))),'[1]Lookup for use classification'!$A$11,IF(OR(ISNUMBER(SEARCH('[1]Lookup for use classification'!$B$12,B1112)),ISNUMBER(SEARCH('[1]Lookup for use classification'!$C$12,B1112))),'[1]Lookup for use classification'!$A$12,IF(OR(ISNUMBER(SEARCH('[1]Lookup for use classification'!$B$13,B1112)),ISNUMBER(SEARCH('[1]Lookup for use classification'!$C$13,B1112)),ISNUMBER(SEARCH('[1]Lookup for use classification'!$D$13,B1112)),,ISNUMBER(SEARCH('[1]Lookup for use classification'!$C$13,B1112)),ISNUMBER(SEARCH('[1]Lookup for use classification'!$E$13,B1112))),'[1]Lookup for use classification'!$A$13,IF(OR(ISNUMBER(SEARCH('[1]Lookup for use classification'!$B$14,B1112)),ISNUMBER(SEARCH('[1]Lookup for use classification'!$C$14,B1112))),'[1]Lookup for use classification'!$A$14,"Other"))))))))))))</f>
        <v>Public Safety</v>
      </c>
      <c r="D1112" s="27"/>
      <c r="E1112" s="29"/>
      <c r="F1112" s="29"/>
    </row>
    <row r="1113" spans="1:6">
      <c r="A1113" s="16" t="s">
        <v>1441</v>
      </c>
      <c r="B1113" s="77" t="s">
        <v>1423</v>
      </c>
      <c r="C1113" s="133" t="str">
        <f>IF(OR(ISNUMBER(SEARCH('[1]Lookup for use classification'!$B$1,B1113)),ISNUMBER(SEARCH('[1]Lookup for use classification'!$C$1,B1113)),ISNUMBER(SEARCH('[1]Lookup for use classification'!$D$1,B1113)),ISNUMBER(SEARCH('[1]Lookup for use classification'!$E$1,B1113))),'[1]Lookup for use classification'!$A$1,IF(ISNUMBER(SEARCH('[1]Lookup for use classification'!$B$2,B1113)),'[1]Lookup for use classification'!$A$2,IF(ISNUMBER(SEARCH('[1]Lookup for use classification'!$B$3,B1113)),'[1]Lookup for use classification'!$A$3,IF(OR(ISNUMBER(SEARCH('[1]Lookup for use classification'!$B$4,B1113)),ISNUMBER(SEARCH('[1]Lookup for use classification'!$C$4,B1113)),ISNUMBER(SEARCH('[1]Lookup for use classification'!$D$4,B1113)),ISNUMBER(SEARCH('[1]Lookup for use classification'!$E$4,B1113))),'[1]Lookup for use classification'!$A$4,IF(OR(ISNUMBER(SEARCH('[1]Lookup for use classification'!$B$5,B1113)),ISNUMBER(SEARCH('[1]Lookup for use classification'!$C$5,B1113)),ISNUMBER(SEARCH('[1]Lookup for use classification'!$D$5,B1113))),'[1]Lookup for use classification'!$A$5,IF(OR(ISNUMBER(SEARCH('[1]Lookup for use classification'!$B$7,B1113)),ISNUMBER(SEARCH('[1]Lookup for use classification'!$C$7,B1113)),ISNUMBER(SEARCH('[1]Lookup for use classification'!$D$7,B1113))),'[1]Lookup for use classification'!$A$7,IF(OR(ISNUMBER(SEARCH('[1]Lookup for use classification'!$B$9,B1113)),ISNUMBER(SEARCH('[1]Lookup for use classification'!$C$9,B1113)),ISNUMBER(SEARCH('[1]Lookup for use classification'!$D$9,B1113)),ISNUMBER(SEARCH('[1]Lookup for use classification'!$E$9,B1113)),ISNUMBER(SEARCH('[1]Lookup for use classification'!$F$9,B1113)),ISNUMBER(SEARCH('[1]Lookup for use classification'!$G$9,B1113)),ISNUMBER(SEARCH('[1]Lookup for use classification'!$H$9,B1113)),ISNUMBER(SEARCH('[1]Lookup for use classification'!$I$9,B1113)),ISNUMBER(SEARCH('[1]Lookup for use classification'!$J$9,B1113)),ISNUMBER(SEARCH('[1]Lookup for use classification'!$K$9,B1113))),'[1]Lookup for use classification'!$A$9,IF(OR(ISNUMBER(SEARCH('[1]Lookup for use classification'!$B$10,B1113)),ISNUMBER(SEARCH('[1]Lookup for use classification'!$C$10,B1113)),ISNUMBER(SEARCH('[1]Lookup for use classification'!$D$10,B1113)),ISNUMBER(SEARCH('[1]Lookup for use classification'!$E$10,B1113)),ISNUMBER(SEARCH('[1]Lookup for use classification'!$F$10,B1113)),ISNUMBER(SEARCH('[1]Lookup for use classification'!$G$10,B1113))),'[1]Lookup for use classification'!$A$10,IF(OR(ISNUMBER(SEARCH('[1]Lookup for use classification'!$B$11,B1113)),ISNUMBER(SEARCH('[1]Lookup for use classification'!$C$11,B1113))),'[1]Lookup for use classification'!$A$11,IF(OR(ISNUMBER(SEARCH('[1]Lookup for use classification'!$B$12,B1113)),ISNUMBER(SEARCH('[1]Lookup for use classification'!$C$12,B1113))),'[1]Lookup for use classification'!$A$12,IF(OR(ISNUMBER(SEARCH('[1]Lookup for use classification'!$B$13,B1113)),ISNUMBER(SEARCH('[1]Lookup for use classification'!$C$13,B1113)),ISNUMBER(SEARCH('[1]Lookup for use classification'!$D$13,B1113)),,ISNUMBER(SEARCH('[1]Lookup for use classification'!$C$13,B1113)),ISNUMBER(SEARCH('[1]Lookup for use classification'!$E$13,B1113))),'[1]Lookup for use classification'!$A$13,IF(OR(ISNUMBER(SEARCH('[1]Lookup for use classification'!$B$14,B1113)),ISNUMBER(SEARCH('[1]Lookup for use classification'!$C$14,B1113))),'[1]Lookup for use classification'!$A$14,"Other"))))))))))))</f>
        <v>Other</v>
      </c>
      <c r="D1113" s="27"/>
      <c r="E1113" s="29"/>
      <c r="F1113" s="29"/>
    </row>
    <row r="1114" spans="1:6">
      <c r="A1114" s="16" t="s">
        <v>1441</v>
      </c>
      <c r="B1114" s="77" t="s">
        <v>1424</v>
      </c>
      <c r="C1114" s="133" t="str">
        <f>IF(OR(ISNUMBER(SEARCH('[1]Lookup for use classification'!$B$1,B1114)),ISNUMBER(SEARCH('[1]Lookup for use classification'!$C$1,B1114)),ISNUMBER(SEARCH('[1]Lookup for use classification'!$D$1,B1114)),ISNUMBER(SEARCH('[1]Lookup for use classification'!$E$1,B1114))),'[1]Lookup for use classification'!$A$1,IF(ISNUMBER(SEARCH('[1]Lookup for use classification'!$B$2,B1114)),'[1]Lookup for use classification'!$A$2,IF(ISNUMBER(SEARCH('[1]Lookup for use classification'!$B$3,B1114)),'[1]Lookup for use classification'!$A$3,IF(OR(ISNUMBER(SEARCH('[1]Lookup for use classification'!$B$4,B1114)),ISNUMBER(SEARCH('[1]Lookup for use classification'!$C$4,B1114)),ISNUMBER(SEARCH('[1]Lookup for use classification'!$D$4,B1114)),ISNUMBER(SEARCH('[1]Lookup for use classification'!$E$4,B1114))),'[1]Lookup for use classification'!$A$4,IF(OR(ISNUMBER(SEARCH('[1]Lookup for use classification'!$B$5,B1114)),ISNUMBER(SEARCH('[1]Lookup for use classification'!$C$5,B1114)),ISNUMBER(SEARCH('[1]Lookup for use classification'!$D$5,B1114))),'[1]Lookup for use classification'!$A$5,IF(OR(ISNUMBER(SEARCH('[1]Lookup for use classification'!$B$7,B1114)),ISNUMBER(SEARCH('[1]Lookup for use classification'!$C$7,B1114)),ISNUMBER(SEARCH('[1]Lookup for use classification'!$D$7,B1114))),'[1]Lookup for use classification'!$A$7,IF(OR(ISNUMBER(SEARCH('[1]Lookup for use classification'!$B$9,B1114)),ISNUMBER(SEARCH('[1]Lookup for use classification'!$C$9,B1114)),ISNUMBER(SEARCH('[1]Lookup for use classification'!$D$9,B1114)),ISNUMBER(SEARCH('[1]Lookup for use classification'!$E$9,B1114)),ISNUMBER(SEARCH('[1]Lookup for use classification'!$F$9,B1114)),ISNUMBER(SEARCH('[1]Lookup for use classification'!$G$9,B1114)),ISNUMBER(SEARCH('[1]Lookup for use classification'!$H$9,B1114)),ISNUMBER(SEARCH('[1]Lookup for use classification'!$I$9,B1114)),ISNUMBER(SEARCH('[1]Lookup for use classification'!$J$9,B1114)),ISNUMBER(SEARCH('[1]Lookup for use classification'!$K$9,B1114))),'[1]Lookup for use classification'!$A$9,IF(OR(ISNUMBER(SEARCH('[1]Lookup for use classification'!$B$10,B1114)),ISNUMBER(SEARCH('[1]Lookup for use classification'!$C$10,B1114)),ISNUMBER(SEARCH('[1]Lookup for use classification'!$D$10,B1114)),ISNUMBER(SEARCH('[1]Lookup for use classification'!$E$10,B1114)),ISNUMBER(SEARCH('[1]Lookup for use classification'!$F$10,B1114)),ISNUMBER(SEARCH('[1]Lookup for use classification'!$G$10,B1114))),'[1]Lookup for use classification'!$A$10,IF(OR(ISNUMBER(SEARCH('[1]Lookup for use classification'!$B$11,B1114)),ISNUMBER(SEARCH('[1]Lookup for use classification'!$C$11,B1114))),'[1]Lookup for use classification'!$A$11,IF(OR(ISNUMBER(SEARCH('[1]Lookup for use classification'!$B$12,B1114)),ISNUMBER(SEARCH('[1]Lookup for use classification'!$C$12,B1114))),'[1]Lookup for use classification'!$A$12,IF(OR(ISNUMBER(SEARCH('[1]Lookup for use classification'!$B$13,B1114)),ISNUMBER(SEARCH('[1]Lookup for use classification'!$C$13,B1114)),ISNUMBER(SEARCH('[1]Lookup for use classification'!$D$13,B1114)),,ISNUMBER(SEARCH('[1]Lookup for use classification'!$C$13,B1114)),ISNUMBER(SEARCH('[1]Lookup for use classification'!$E$13,B1114))),'[1]Lookup for use classification'!$A$13,IF(OR(ISNUMBER(SEARCH('[1]Lookup for use classification'!$B$14,B1114)),ISNUMBER(SEARCH('[1]Lookup for use classification'!$C$14,B1114))),'[1]Lookup for use classification'!$A$14,"Other"))))))))))))</f>
        <v>Warehousing</v>
      </c>
      <c r="D1114" s="27"/>
      <c r="E1114" s="29"/>
      <c r="F1114" s="29"/>
    </row>
    <row r="1115" spans="1:6">
      <c r="A1115" s="16" t="s">
        <v>1441</v>
      </c>
      <c r="B1115" s="77" t="s">
        <v>473</v>
      </c>
      <c r="C1115" s="133" t="str">
        <f>IF(OR(ISNUMBER(SEARCH('[1]Lookup for use classification'!$B$1,B1115)),ISNUMBER(SEARCH('[1]Lookup for use classification'!$C$1,B1115)),ISNUMBER(SEARCH('[1]Lookup for use classification'!$D$1,B1115)),ISNUMBER(SEARCH('[1]Lookup for use classification'!$E$1,B1115))),'[1]Lookup for use classification'!$A$1,IF(ISNUMBER(SEARCH('[1]Lookup for use classification'!$B$2,B1115)),'[1]Lookup for use classification'!$A$2,IF(ISNUMBER(SEARCH('[1]Lookup for use classification'!$B$3,B1115)),'[1]Lookup for use classification'!$A$3,IF(OR(ISNUMBER(SEARCH('[1]Lookup for use classification'!$B$4,B1115)),ISNUMBER(SEARCH('[1]Lookup for use classification'!$C$4,B1115)),ISNUMBER(SEARCH('[1]Lookup for use classification'!$D$4,B1115)),ISNUMBER(SEARCH('[1]Lookup for use classification'!$E$4,B1115))),'[1]Lookup for use classification'!$A$4,IF(OR(ISNUMBER(SEARCH('[1]Lookup for use classification'!$B$5,B1115)),ISNUMBER(SEARCH('[1]Lookup for use classification'!$C$5,B1115)),ISNUMBER(SEARCH('[1]Lookup for use classification'!$D$5,B1115))),'[1]Lookup for use classification'!$A$5,IF(OR(ISNUMBER(SEARCH('[1]Lookup for use classification'!$B$7,B1115)),ISNUMBER(SEARCH('[1]Lookup for use classification'!$C$7,B1115)),ISNUMBER(SEARCH('[1]Lookup for use classification'!$D$7,B1115))),'[1]Lookup for use classification'!$A$7,IF(OR(ISNUMBER(SEARCH('[1]Lookup for use classification'!$B$9,B1115)),ISNUMBER(SEARCH('[1]Lookup for use classification'!$C$9,B1115)),ISNUMBER(SEARCH('[1]Lookup for use classification'!$D$9,B1115)),ISNUMBER(SEARCH('[1]Lookup for use classification'!$E$9,B1115)),ISNUMBER(SEARCH('[1]Lookup for use classification'!$F$9,B1115)),ISNUMBER(SEARCH('[1]Lookup for use classification'!$G$9,B1115)),ISNUMBER(SEARCH('[1]Lookup for use classification'!$H$9,B1115)),ISNUMBER(SEARCH('[1]Lookup for use classification'!$I$9,B1115)),ISNUMBER(SEARCH('[1]Lookup for use classification'!$J$9,B1115)),ISNUMBER(SEARCH('[1]Lookup for use classification'!$K$9,B1115))),'[1]Lookup for use classification'!$A$9,IF(OR(ISNUMBER(SEARCH('[1]Lookup for use classification'!$B$10,B1115)),ISNUMBER(SEARCH('[1]Lookup for use classification'!$C$10,B1115)),ISNUMBER(SEARCH('[1]Lookup for use classification'!$D$10,B1115)),ISNUMBER(SEARCH('[1]Lookup for use classification'!$E$10,B1115)),ISNUMBER(SEARCH('[1]Lookup for use classification'!$F$10,B1115)),ISNUMBER(SEARCH('[1]Lookup for use classification'!$G$10,B1115))),'[1]Lookup for use classification'!$A$10,IF(OR(ISNUMBER(SEARCH('[1]Lookup for use classification'!$B$11,B1115)),ISNUMBER(SEARCH('[1]Lookup for use classification'!$C$11,B1115))),'[1]Lookup for use classification'!$A$11,IF(OR(ISNUMBER(SEARCH('[1]Lookup for use classification'!$B$12,B1115)),ISNUMBER(SEARCH('[1]Lookup for use classification'!$C$12,B1115))),'[1]Lookup for use classification'!$A$12,IF(OR(ISNUMBER(SEARCH('[1]Lookup for use classification'!$B$13,B1115)),ISNUMBER(SEARCH('[1]Lookup for use classification'!$C$13,B1115)),ISNUMBER(SEARCH('[1]Lookup for use classification'!$D$13,B1115)),,ISNUMBER(SEARCH('[1]Lookup for use classification'!$C$13,B1115)),ISNUMBER(SEARCH('[1]Lookup for use classification'!$E$13,B1115))),'[1]Lookup for use classification'!$A$13,IF(OR(ISNUMBER(SEARCH('[1]Lookup for use classification'!$B$14,B1115)),ISNUMBER(SEARCH('[1]Lookup for use classification'!$C$14,B1115))),'[1]Lookup for use classification'!$A$14,"Other"))))))))))))</f>
        <v>Public Assembly</v>
      </c>
      <c r="D1115" s="27"/>
      <c r="E1115" s="29"/>
      <c r="F1115" s="29"/>
    </row>
    <row r="1116" spans="1:6">
      <c r="A1116" s="16" t="s">
        <v>1441</v>
      </c>
      <c r="B1116" s="77" t="s">
        <v>1425</v>
      </c>
      <c r="C1116" s="133" t="str">
        <f>IF(OR(ISNUMBER(SEARCH('[1]Lookup for use classification'!$B$1,B1116)),ISNUMBER(SEARCH('[1]Lookup for use classification'!$C$1,B1116)),ISNUMBER(SEARCH('[1]Lookup for use classification'!$D$1,B1116)),ISNUMBER(SEARCH('[1]Lookup for use classification'!$E$1,B1116))),'[1]Lookup for use classification'!$A$1,IF(ISNUMBER(SEARCH('[1]Lookup for use classification'!$B$2,B1116)),'[1]Lookup for use classification'!$A$2,IF(ISNUMBER(SEARCH('[1]Lookup for use classification'!$B$3,B1116)),'[1]Lookup for use classification'!$A$3,IF(OR(ISNUMBER(SEARCH('[1]Lookup for use classification'!$B$4,B1116)),ISNUMBER(SEARCH('[1]Lookup for use classification'!$C$4,B1116)),ISNUMBER(SEARCH('[1]Lookup for use classification'!$D$4,B1116)),ISNUMBER(SEARCH('[1]Lookup for use classification'!$E$4,B1116))),'[1]Lookup for use classification'!$A$4,IF(OR(ISNUMBER(SEARCH('[1]Lookup for use classification'!$B$5,B1116)),ISNUMBER(SEARCH('[1]Lookup for use classification'!$C$5,B1116)),ISNUMBER(SEARCH('[1]Lookup for use classification'!$D$5,B1116))),'[1]Lookup for use classification'!$A$5,IF(OR(ISNUMBER(SEARCH('[1]Lookup for use classification'!$B$7,B1116)),ISNUMBER(SEARCH('[1]Lookup for use classification'!$C$7,B1116)),ISNUMBER(SEARCH('[1]Lookup for use classification'!$D$7,B1116))),'[1]Lookup for use classification'!$A$7,IF(OR(ISNUMBER(SEARCH('[1]Lookup for use classification'!$B$9,B1116)),ISNUMBER(SEARCH('[1]Lookup for use classification'!$C$9,B1116)),ISNUMBER(SEARCH('[1]Lookup for use classification'!$D$9,B1116)),ISNUMBER(SEARCH('[1]Lookup for use classification'!$E$9,B1116)),ISNUMBER(SEARCH('[1]Lookup for use classification'!$F$9,B1116)),ISNUMBER(SEARCH('[1]Lookup for use classification'!$G$9,B1116)),ISNUMBER(SEARCH('[1]Lookup for use classification'!$H$9,B1116)),ISNUMBER(SEARCH('[1]Lookup for use classification'!$I$9,B1116)),ISNUMBER(SEARCH('[1]Lookup for use classification'!$J$9,B1116)),ISNUMBER(SEARCH('[1]Lookup for use classification'!$K$9,B1116))),'[1]Lookup for use classification'!$A$9,IF(OR(ISNUMBER(SEARCH('[1]Lookup for use classification'!$B$10,B1116)),ISNUMBER(SEARCH('[1]Lookup for use classification'!$C$10,B1116)),ISNUMBER(SEARCH('[1]Lookup for use classification'!$D$10,B1116)),ISNUMBER(SEARCH('[1]Lookup for use classification'!$E$10,B1116)),ISNUMBER(SEARCH('[1]Lookup for use classification'!$F$10,B1116)),ISNUMBER(SEARCH('[1]Lookup for use classification'!$G$10,B1116))),'[1]Lookup for use classification'!$A$10,IF(OR(ISNUMBER(SEARCH('[1]Lookup for use classification'!$B$11,B1116)),ISNUMBER(SEARCH('[1]Lookup for use classification'!$C$11,B1116))),'[1]Lookup for use classification'!$A$11,IF(OR(ISNUMBER(SEARCH('[1]Lookup for use classification'!$B$12,B1116)),ISNUMBER(SEARCH('[1]Lookup for use classification'!$C$12,B1116))),'[1]Lookup for use classification'!$A$12,IF(OR(ISNUMBER(SEARCH('[1]Lookup for use classification'!$B$13,B1116)),ISNUMBER(SEARCH('[1]Lookup for use classification'!$C$13,B1116)),ISNUMBER(SEARCH('[1]Lookup for use classification'!$D$13,B1116)),,ISNUMBER(SEARCH('[1]Lookup for use classification'!$C$13,B1116)),ISNUMBER(SEARCH('[1]Lookup for use classification'!$E$13,B1116))),'[1]Lookup for use classification'!$A$13,IF(OR(ISNUMBER(SEARCH('[1]Lookup for use classification'!$B$14,B1116)),ISNUMBER(SEARCH('[1]Lookup for use classification'!$C$14,B1116))),'[1]Lookup for use classification'!$A$14,"Other"))))))))))))</f>
        <v>Public Assembly</v>
      </c>
      <c r="D1116" s="27"/>
      <c r="E1116" s="29"/>
      <c r="F1116" s="29"/>
    </row>
    <row r="1117" spans="1:6">
      <c r="A1117" s="16" t="s">
        <v>1441</v>
      </c>
      <c r="B1117" s="77" t="s">
        <v>1426</v>
      </c>
      <c r="C1117" s="133" t="str">
        <f>IF(OR(ISNUMBER(SEARCH('[1]Lookup for use classification'!$B$1,B1117)),ISNUMBER(SEARCH('[1]Lookup for use classification'!$C$1,B1117)),ISNUMBER(SEARCH('[1]Lookup for use classification'!$D$1,B1117)),ISNUMBER(SEARCH('[1]Lookup for use classification'!$E$1,B1117))),'[1]Lookup for use classification'!$A$1,IF(ISNUMBER(SEARCH('[1]Lookup for use classification'!$B$2,B1117)),'[1]Lookup for use classification'!$A$2,IF(ISNUMBER(SEARCH('[1]Lookup for use classification'!$B$3,B1117)),'[1]Lookup for use classification'!$A$3,IF(OR(ISNUMBER(SEARCH('[1]Lookup for use classification'!$B$4,B1117)),ISNUMBER(SEARCH('[1]Lookup for use classification'!$C$4,B1117)),ISNUMBER(SEARCH('[1]Lookup for use classification'!$D$4,B1117)),ISNUMBER(SEARCH('[1]Lookup for use classification'!$E$4,B1117))),'[1]Lookup for use classification'!$A$4,IF(OR(ISNUMBER(SEARCH('[1]Lookup for use classification'!$B$5,B1117)),ISNUMBER(SEARCH('[1]Lookup for use classification'!$C$5,B1117)),ISNUMBER(SEARCH('[1]Lookup for use classification'!$D$5,B1117))),'[1]Lookup for use classification'!$A$5,IF(OR(ISNUMBER(SEARCH('[1]Lookup for use classification'!$B$7,B1117)),ISNUMBER(SEARCH('[1]Lookup for use classification'!$C$7,B1117)),ISNUMBER(SEARCH('[1]Lookup for use classification'!$D$7,B1117))),'[1]Lookup for use classification'!$A$7,IF(OR(ISNUMBER(SEARCH('[1]Lookup for use classification'!$B$9,B1117)),ISNUMBER(SEARCH('[1]Lookup for use classification'!$C$9,B1117)),ISNUMBER(SEARCH('[1]Lookup for use classification'!$D$9,B1117)),ISNUMBER(SEARCH('[1]Lookup for use classification'!$E$9,B1117)),ISNUMBER(SEARCH('[1]Lookup for use classification'!$F$9,B1117)),ISNUMBER(SEARCH('[1]Lookup for use classification'!$G$9,B1117)),ISNUMBER(SEARCH('[1]Lookup for use classification'!$H$9,B1117)),ISNUMBER(SEARCH('[1]Lookup for use classification'!$I$9,B1117)),ISNUMBER(SEARCH('[1]Lookup for use classification'!$J$9,B1117)),ISNUMBER(SEARCH('[1]Lookup for use classification'!$K$9,B1117))),'[1]Lookup for use classification'!$A$9,IF(OR(ISNUMBER(SEARCH('[1]Lookup for use classification'!$B$10,B1117)),ISNUMBER(SEARCH('[1]Lookup for use classification'!$C$10,B1117)),ISNUMBER(SEARCH('[1]Lookup for use classification'!$D$10,B1117)),ISNUMBER(SEARCH('[1]Lookup for use classification'!$E$10,B1117)),ISNUMBER(SEARCH('[1]Lookup for use classification'!$F$10,B1117)),ISNUMBER(SEARCH('[1]Lookup for use classification'!$G$10,B1117))),'[1]Lookup for use classification'!$A$10,IF(OR(ISNUMBER(SEARCH('[1]Lookup for use classification'!$B$11,B1117)),ISNUMBER(SEARCH('[1]Lookup for use classification'!$C$11,B1117))),'[1]Lookup for use classification'!$A$11,IF(OR(ISNUMBER(SEARCH('[1]Lookup for use classification'!$B$12,B1117)),ISNUMBER(SEARCH('[1]Lookup for use classification'!$C$12,B1117))),'[1]Lookup for use classification'!$A$12,IF(OR(ISNUMBER(SEARCH('[1]Lookup for use classification'!$B$13,B1117)),ISNUMBER(SEARCH('[1]Lookup for use classification'!$C$13,B1117)),ISNUMBER(SEARCH('[1]Lookup for use classification'!$D$13,B1117)),,ISNUMBER(SEARCH('[1]Lookup for use classification'!$C$13,B1117)),ISNUMBER(SEARCH('[1]Lookup for use classification'!$E$13,B1117))),'[1]Lookup for use classification'!$A$13,IF(OR(ISNUMBER(SEARCH('[1]Lookup for use classification'!$B$14,B1117)),ISNUMBER(SEARCH('[1]Lookup for use classification'!$C$14,B1117))),'[1]Lookup for use classification'!$A$14,"Other"))))))))))))</f>
        <v>Office</v>
      </c>
      <c r="D1117" s="27">
        <v>12000</v>
      </c>
      <c r="E1117" s="29"/>
      <c r="F1117" s="29"/>
    </row>
    <row r="1118" spans="1:6">
      <c r="A1118" s="16" t="s">
        <v>1441</v>
      </c>
      <c r="B1118" s="77" t="s">
        <v>1427</v>
      </c>
      <c r="C1118" s="133" t="str">
        <f>IF(OR(ISNUMBER(SEARCH('[1]Lookup for use classification'!$B$1,B1118)),ISNUMBER(SEARCH('[1]Lookup for use classification'!$C$1,B1118)),ISNUMBER(SEARCH('[1]Lookup for use classification'!$D$1,B1118)),ISNUMBER(SEARCH('[1]Lookup for use classification'!$E$1,B1118))),'[1]Lookup for use classification'!$A$1,IF(ISNUMBER(SEARCH('[1]Lookup for use classification'!$B$2,B1118)),'[1]Lookup for use classification'!$A$2,IF(ISNUMBER(SEARCH('[1]Lookup for use classification'!$B$3,B1118)),'[1]Lookup for use classification'!$A$3,IF(OR(ISNUMBER(SEARCH('[1]Lookup for use classification'!$B$4,B1118)),ISNUMBER(SEARCH('[1]Lookup for use classification'!$C$4,B1118)),ISNUMBER(SEARCH('[1]Lookup for use classification'!$D$4,B1118)),ISNUMBER(SEARCH('[1]Lookup for use classification'!$E$4,B1118))),'[1]Lookup for use classification'!$A$4,IF(OR(ISNUMBER(SEARCH('[1]Lookup for use classification'!$B$5,B1118)),ISNUMBER(SEARCH('[1]Lookup for use classification'!$C$5,B1118)),ISNUMBER(SEARCH('[1]Lookup for use classification'!$D$5,B1118))),'[1]Lookup for use classification'!$A$5,IF(OR(ISNUMBER(SEARCH('[1]Lookup for use classification'!$B$7,B1118)),ISNUMBER(SEARCH('[1]Lookup for use classification'!$C$7,B1118)),ISNUMBER(SEARCH('[1]Lookup for use classification'!$D$7,B1118))),'[1]Lookup for use classification'!$A$7,IF(OR(ISNUMBER(SEARCH('[1]Lookup for use classification'!$B$9,B1118)),ISNUMBER(SEARCH('[1]Lookup for use classification'!$C$9,B1118)),ISNUMBER(SEARCH('[1]Lookup for use classification'!$D$9,B1118)),ISNUMBER(SEARCH('[1]Lookup for use classification'!$E$9,B1118)),ISNUMBER(SEARCH('[1]Lookup for use classification'!$F$9,B1118)),ISNUMBER(SEARCH('[1]Lookup for use classification'!$G$9,B1118)),ISNUMBER(SEARCH('[1]Lookup for use classification'!$H$9,B1118)),ISNUMBER(SEARCH('[1]Lookup for use classification'!$I$9,B1118)),ISNUMBER(SEARCH('[1]Lookup for use classification'!$J$9,B1118)),ISNUMBER(SEARCH('[1]Lookup for use classification'!$K$9,B1118))),'[1]Lookup for use classification'!$A$9,IF(OR(ISNUMBER(SEARCH('[1]Lookup for use classification'!$B$10,B1118)),ISNUMBER(SEARCH('[1]Lookup for use classification'!$C$10,B1118)),ISNUMBER(SEARCH('[1]Lookup for use classification'!$D$10,B1118)),ISNUMBER(SEARCH('[1]Lookup for use classification'!$E$10,B1118)),ISNUMBER(SEARCH('[1]Lookup for use classification'!$F$10,B1118)),ISNUMBER(SEARCH('[1]Lookup for use classification'!$G$10,B1118))),'[1]Lookup for use classification'!$A$10,IF(OR(ISNUMBER(SEARCH('[1]Lookup for use classification'!$B$11,B1118)),ISNUMBER(SEARCH('[1]Lookup for use classification'!$C$11,B1118))),'[1]Lookup for use classification'!$A$11,IF(OR(ISNUMBER(SEARCH('[1]Lookup for use classification'!$B$12,B1118)),ISNUMBER(SEARCH('[1]Lookup for use classification'!$C$12,B1118))),'[1]Lookup for use classification'!$A$12,IF(OR(ISNUMBER(SEARCH('[1]Lookup for use classification'!$B$13,B1118)),ISNUMBER(SEARCH('[1]Lookup for use classification'!$C$13,B1118)),ISNUMBER(SEARCH('[1]Lookup for use classification'!$D$13,B1118)),,ISNUMBER(SEARCH('[1]Lookup for use classification'!$C$13,B1118)),ISNUMBER(SEARCH('[1]Lookup for use classification'!$E$13,B1118))),'[1]Lookup for use classification'!$A$13,IF(OR(ISNUMBER(SEARCH('[1]Lookup for use classification'!$B$14,B1118)),ISNUMBER(SEARCH('[1]Lookup for use classification'!$C$14,B1118))),'[1]Lookup for use classification'!$A$14,"Other"))))))))))))</f>
        <v>Other</v>
      </c>
      <c r="D1118" s="27"/>
      <c r="E1118" s="29"/>
      <c r="F1118" s="29"/>
    </row>
    <row r="1119" spans="1:6">
      <c r="A1119" s="16" t="s">
        <v>1441</v>
      </c>
      <c r="B1119" s="77" t="s">
        <v>1428</v>
      </c>
      <c r="C1119" s="133" t="str">
        <f>IF(OR(ISNUMBER(SEARCH('[1]Lookup for use classification'!$B$1,B1119)),ISNUMBER(SEARCH('[1]Lookup for use classification'!$C$1,B1119)),ISNUMBER(SEARCH('[1]Lookup for use classification'!$D$1,B1119)),ISNUMBER(SEARCH('[1]Lookup for use classification'!$E$1,B1119))),'[1]Lookup for use classification'!$A$1,IF(ISNUMBER(SEARCH('[1]Lookup for use classification'!$B$2,B1119)),'[1]Lookup for use classification'!$A$2,IF(ISNUMBER(SEARCH('[1]Lookup for use classification'!$B$3,B1119)),'[1]Lookup for use classification'!$A$3,IF(OR(ISNUMBER(SEARCH('[1]Lookup for use classification'!$B$4,B1119)),ISNUMBER(SEARCH('[1]Lookup for use classification'!$C$4,B1119)),ISNUMBER(SEARCH('[1]Lookup for use classification'!$D$4,B1119)),ISNUMBER(SEARCH('[1]Lookup for use classification'!$E$4,B1119))),'[1]Lookup for use classification'!$A$4,IF(OR(ISNUMBER(SEARCH('[1]Lookup for use classification'!$B$5,B1119)),ISNUMBER(SEARCH('[1]Lookup for use classification'!$C$5,B1119)),ISNUMBER(SEARCH('[1]Lookup for use classification'!$D$5,B1119))),'[1]Lookup for use classification'!$A$5,IF(OR(ISNUMBER(SEARCH('[1]Lookup for use classification'!$B$7,B1119)),ISNUMBER(SEARCH('[1]Lookup for use classification'!$C$7,B1119)),ISNUMBER(SEARCH('[1]Lookup for use classification'!$D$7,B1119))),'[1]Lookup for use classification'!$A$7,IF(OR(ISNUMBER(SEARCH('[1]Lookup for use classification'!$B$9,B1119)),ISNUMBER(SEARCH('[1]Lookup for use classification'!$C$9,B1119)),ISNUMBER(SEARCH('[1]Lookup for use classification'!$D$9,B1119)),ISNUMBER(SEARCH('[1]Lookup for use classification'!$E$9,B1119)),ISNUMBER(SEARCH('[1]Lookup for use classification'!$F$9,B1119)),ISNUMBER(SEARCH('[1]Lookup for use classification'!$G$9,B1119)),ISNUMBER(SEARCH('[1]Lookup for use classification'!$H$9,B1119)),ISNUMBER(SEARCH('[1]Lookup for use classification'!$I$9,B1119)),ISNUMBER(SEARCH('[1]Lookup for use classification'!$J$9,B1119)),ISNUMBER(SEARCH('[1]Lookup for use classification'!$K$9,B1119))),'[1]Lookup for use classification'!$A$9,IF(OR(ISNUMBER(SEARCH('[1]Lookup for use classification'!$B$10,B1119)),ISNUMBER(SEARCH('[1]Lookup for use classification'!$C$10,B1119)),ISNUMBER(SEARCH('[1]Lookup for use classification'!$D$10,B1119)),ISNUMBER(SEARCH('[1]Lookup for use classification'!$E$10,B1119)),ISNUMBER(SEARCH('[1]Lookup for use classification'!$F$10,B1119)),ISNUMBER(SEARCH('[1]Lookup for use classification'!$G$10,B1119))),'[1]Lookup for use classification'!$A$10,IF(OR(ISNUMBER(SEARCH('[1]Lookup for use classification'!$B$11,B1119)),ISNUMBER(SEARCH('[1]Lookup for use classification'!$C$11,B1119))),'[1]Lookup for use classification'!$A$11,IF(OR(ISNUMBER(SEARCH('[1]Lookup for use classification'!$B$12,B1119)),ISNUMBER(SEARCH('[1]Lookup for use classification'!$C$12,B1119))),'[1]Lookup for use classification'!$A$12,IF(OR(ISNUMBER(SEARCH('[1]Lookup for use classification'!$B$13,B1119)),ISNUMBER(SEARCH('[1]Lookup for use classification'!$C$13,B1119)),ISNUMBER(SEARCH('[1]Lookup for use classification'!$D$13,B1119)),,ISNUMBER(SEARCH('[1]Lookup for use classification'!$C$13,B1119)),ISNUMBER(SEARCH('[1]Lookup for use classification'!$E$13,B1119))),'[1]Lookup for use classification'!$A$13,IF(OR(ISNUMBER(SEARCH('[1]Lookup for use classification'!$B$14,B1119)),ISNUMBER(SEARCH('[1]Lookup for use classification'!$C$14,B1119))),'[1]Lookup for use classification'!$A$14,"Other"))))))))))))</f>
        <v>Warehousing</v>
      </c>
      <c r="D1119" s="27"/>
      <c r="E1119" s="29"/>
      <c r="F1119" s="29"/>
    </row>
    <row r="1120" spans="1:6">
      <c r="A1120" s="16" t="s">
        <v>1441</v>
      </c>
      <c r="B1120" s="77" t="s">
        <v>1429</v>
      </c>
      <c r="C1120" s="133" t="str">
        <f>IF(OR(ISNUMBER(SEARCH('[1]Lookup for use classification'!$B$1,B1120)),ISNUMBER(SEARCH('[1]Lookup for use classification'!$C$1,B1120)),ISNUMBER(SEARCH('[1]Lookup for use classification'!$D$1,B1120)),ISNUMBER(SEARCH('[1]Lookup for use classification'!$E$1,B1120))),'[1]Lookup for use classification'!$A$1,IF(ISNUMBER(SEARCH('[1]Lookup for use classification'!$B$2,B1120)),'[1]Lookup for use classification'!$A$2,IF(ISNUMBER(SEARCH('[1]Lookup for use classification'!$B$3,B1120)),'[1]Lookup for use classification'!$A$3,IF(OR(ISNUMBER(SEARCH('[1]Lookup for use classification'!$B$4,B1120)),ISNUMBER(SEARCH('[1]Lookup for use classification'!$C$4,B1120)),ISNUMBER(SEARCH('[1]Lookup for use classification'!$D$4,B1120)),ISNUMBER(SEARCH('[1]Lookup for use classification'!$E$4,B1120))),'[1]Lookup for use classification'!$A$4,IF(OR(ISNUMBER(SEARCH('[1]Lookup for use classification'!$B$5,B1120)),ISNUMBER(SEARCH('[1]Lookup for use classification'!$C$5,B1120)),ISNUMBER(SEARCH('[1]Lookup for use classification'!$D$5,B1120))),'[1]Lookup for use classification'!$A$5,IF(OR(ISNUMBER(SEARCH('[1]Lookup for use classification'!$B$7,B1120)),ISNUMBER(SEARCH('[1]Lookup for use classification'!$C$7,B1120)),ISNUMBER(SEARCH('[1]Lookup for use classification'!$D$7,B1120))),'[1]Lookup for use classification'!$A$7,IF(OR(ISNUMBER(SEARCH('[1]Lookup for use classification'!$B$9,B1120)),ISNUMBER(SEARCH('[1]Lookup for use classification'!$C$9,B1120)),ISNUMBER(SEARCH('[1]Lookup for use classification'!$D$9,B1120)),ISNUMBER(SEARCH('[1]Lookup for use classification'!$E$9,B1120)),ISNUMBER(SEARCH('[1]Lookup for use classification'!$F$9,B1120)),ISNUMBER(SEARCH('[1]Lookup for use classification'!$G$9,B1120)),ISNUMBER(SEARCH('[1]Lookup for use classification'!$H$9,B1120)),ISNUMBER(SEARCH('[1]Lookup for use classification'!$I$9,B1120)),ISNUMBER(SEARCH('[1]Lookup for use classification'!$J$9,B1120)),ISNUMBER(SEARCH('[1]Lookup for use classification'!$K$9,B1120))),'[1]Lookup for use classification'!$A$9,IF(OR(ISNUMBER(SEARCH('[1]Lookup for use classification'!$B$10,B1120)),ISNUMBER(SEARCH('[1]Lookup for use classification'!$C$10,B1120)),ISNUMBER(SEARCH('[1]Lookup for use classification'!$D$10,B1120)),ISNUMBER(SEARCH('[1]Lookup for use classification'!$E$10,B1120)),ISNUMBER(SEARCH('[1]Lookup for use classification'!$F$10,B1120)),ISNUMBER(SEARCH('[1]Lookup for use classification'!$G$10,B1120))),'[1]Lookup for use classification'!$A$10,IF(OR(ISNUMBER(SEARCH('[1]Lookup for use classification'!$B$11,B1120)),ISNUMBER(SEARCH('[1]Lookup for use classification'!$C$11,B1120))),'[1]Lookup for use classification'!$A$11,IF(OR(ISNUMBER(SEARCH('[1]Lookup for use classification'!$B$12,B1120)),ISNUMBER(SEARCH('[1]Lookup for use classification'!$C$12,B1120))),'[1]Lookup for use classification'!$A$12,IF(OR(ISNUMBER(SEARCH('[1]Lookup for use classification'!$B$13,B1120)),ISNUMBER(SEARCH('[1]Lookup for use classification'!$C$13,B1120)),ISNUMBER(SEARCH('[1]Lookup for use classification'!$D$13,B1120)),,ISNUMBER(SEARCH('[1]Lookup for use classification'!$C$13,B1120)),ISNUMBER(SEARCH('[1]Lookup for use classification'!$E$13,B1120))),'[1]Lookup for use classification'!$A$13,IF(OR(ISNUMBER(SEARCH('[1]Lookup for use classification'!$B$14,B1120)),ISNUMBER(SEARCH('[1]Lookup for use classification'!$C$14,B1120))),'[1]Lookup for use classification'!$A$14,"Other"))))))))))))</f>
        <v>Other</v>
      </c>
      <c r="D1120" s="27"/>
      <c r="E1120" s="29"/>
      <c r="F1120" s="29"/>
    </row>
    <row r="1121" spans="1:6">
      <c r="A1121" s="16" t="s">
        <v>1441</v>
      </c>
      <c r="B1121" s="77" t="s">
        <v>1430</v>
      </c>
      <c r="C1121" s="133" t="str">
        <f>IF(OR(ISNUMBER(SEARCH('[1]Lookup for use classification'!$B$1,B1121)),ISNUMBER(SEARCH('[1]Lookup for use classification'!$C$1,B1121)),ISNUMBER(SEARCH('[1]Lookup for use classification'!$D$1,B1121)),ISNUMBER(SEARCH('[1]Lookup for use classification'!$E$1,B1121))),'[1]Lookup for use classification'!$A$1,IF(ISNUMBER(SEARCH('[1]Lookup for use classification'!$B$2,B1121)),'[1]Lookup for use classification'!$A$2,IF(ISNUMBER(SEARCH('[1]Lookup for use classification'!$B$3,B1121)),'[1]Lookup for use classification'!$A$3,IF(OR(ISNUMBER(SEARCH('[1]Lookup for use classification'!$B$4,B1121)),ISNUMBER(SEARCH('[1]Lookup for use classification'!$C$4,B1121)),ISNUMBER(SEARCH('[1]Lookup for use classification'!$D$4,B1121)),ISNUMBER(SEARCH('[1]Lookup for use classification'!$E$4,B1121))),'[1]Lookup for use classification'!$A$4,IF(OR(ISNUMBER(SEARCH('[1]Lookup for use classification'!$B$5,B1121)),ISNUMBER(SEARCH('[1]Lookup for use classification'!$C$5,B1121)),ISNUMBER(SEARCH('[1]Lookup for use classification'!$D$5,B1121))),'[1]Lookup for use classification'!$A$5,IF(OR(ISNUMBER(SEARCH('[1]Lookup for use classification'!$B$7,B1121)),ISNUMBER(SEARCH('[1]Lookup for use classification'!$C$7,B1121)),ISNUMBER(SEARCH('[1]Lookup for use classification'!$D$7,B1121))),'[1]Lookup for use classification'!$A$7,IF(OR(ISNUMBER(SEARCH('[1]Lookup for use classification'!$B$9,B1121)),ISNUMBER(SEARCH('[1]Lookup for use classification'!$C$9,B1121)),ISNUMBER(SEARCH('[1]Lookup for use classification'!$D$9,B1121)),ISNUMBER(SEARCH('[1]Lookup for use classification'!$E$9,B1121)),ISNUMBER(SEARCH('[1]Lookup for use classification'!$F$9,B1121)),ISNUMBER(SEARCH('[1]Lookup for use classification'!$G$9,B1121)),ISNUMBER(SEARCH('[1]Lookup for use classification'!$H$9,B1121)),ISNUMBER(SEARCH('[1]Lookup for use classification'!$I$9,B1121)),ISNUMBER(SEARCH('[1]Lookup for use classification'!$J$9,B1121)),ISNUMBER(SEARCH('[1]Lookup for use classification'!$K$9,B1121))),'[1]Lookup for use classification'!$A$9,IF(OR(ISNUMBER(SEARCH('[1]Lookup for use classification'!$B$10,B1121)),ISNUMBER(SEARCH('[1]Lookup for use classification'!$C$10,B1121)),ISNUMBER(SEARCH('[1]Lookup for use classification'!$D$10,B1121)),ISNUMBER(SEARCH('[1]Lookup for use classification'!$E$10,B1121)),ISNUMBER(SEARCH('[1]Lookup for use classification'!$F$10,B1121)),ISNUMBER(SEARCH('[1]Lookup for use classification'!$G$10,B1121))),'[1]Lookup for use classification'!$A$10,IF(OR(ISNUMBER(SEARCH('[1]Lookup for use classification'!$B$11,B1121)),ISNUMBER(SEARCH('[1]Lookup for use classification'!$C$11,B1121))),'[1]Lookup for use classification'!$A$11,IF(OR(ISNUMBER(SEARCH('[1]Lookup for use classification'!$B$12,B1121)),ISNUMBER(SEARCH('[1]Lookup for use classification'!$C$12,B1121))),'[1]Lookup for use classification'!$A$12,IF(OR(ISNUMBER(SEARCH('[1]Lookup for use classification'!$B$13,B1121)),ISNUMBER(SEARCH('[1]Lookup for use classification'!$C$13,B1121)),ISNUMBER(SEARCH('[1]Lookup for use classification'!$D$13,B1121)),,ISNUMBER(SEARCH('[1]Lookup for use classification'!$C$13,B1121)),ISNUMBER(SEARCH('[1]Lookup for use classification'!$E$13,B1121))),'[1]Lookup for use classification'!$A$13,IF(OR(ISNUMBER(SEARCH('[1]Lookup for use classification'!$B$14,B1121)),ISNUMBER(SEARCH('[1]Lookup for use classification'!$C$14,B1121))),'[1]Lookup for use classification'!$A$14,"Other"))))))))))))</f>
        <v>Other</v>
      </c>
      <c r="D1121" s="27"/>
      <c r="E1121" s="29"/>
      <c r="F1121" s="29"/>
    </row>
    <row r="1122" spans="1:6">
      <c r="A1122" s="16" t="s">
        <v>1441</v>
      </c>
      <c r="B1122" s="77" t="s">
        <v>28</v>
      </c>
      <c r="C1122" s="133" t="str">
        <f>IF(OR(ISNUMBER(SEARCH('[1]Lookup for use classification'!$B$1,B1122)),ISNUMBER(SEARCH('[1]Lookup for use classification'!$C$1,B1122)),ISNUMBER(SEARCH('[1]Lookup for use classification'!$D$1,B1122)),ISNUMBER(SEARCH('[1]Lookup for use classification'!$E$1,B1122))),'[1]Lookup for use classification'!$A$1,IF(ISNUMBER(SEARCH('[1]Lookup for use classification'!$B$2,B1122)),'[1]Lookup for use classification'!$A$2,IF(ISNUMBER(SEARCH('[1]Lookup for use classification'!$B$3,B1122)),'[1]Lookup for use classification'!$A$3,IF(OR(ISNUMBER(SEARCH('[1]Lookup for use classification'!$B$4,B1122)),ISNUMBER(SEARCH('[1]Lookup for use classification'!$C$4,B1122)),ISNUMBER(SEARCH('[1]Lookup for use classification'!$D$4,B1122)),ISNUMBER(SEARCH('[1]Lookup for use classification'!$E$4,B1122))),'[1]Lookup for use classification'!$A$4,IF(OR(ISNUMBER(SEARCH('[1]Lookup for use classification'!$B$5,B1122)),ISNUMBER(SEARCH('[1]Lookup for use classification'!$C$5,B1122)),ISNUMBER(SEARCH('[1]Lookup for use classification'!$D$5,B1122))),'[1]Lookup for use classification'!$A$5,IF(OR(ISNUMBER(SEARCH('[1]Lookup for use classification'!$B$7,B1122)),ISNUMBER(SEARCH('[1]Lookup for use classification'!$C$7,B1122)),ISNUMBER(SEARCH('[1]Lookup for use classification'!$D$7,B1122))),'[1]Lookup for use classification'!$A$7,IF(OR(ISNUMBER(SEARCH('[1]Lookup for use classification'!$B$9,B1122)),ISNUMBER(SEARCH('[1]Lookup for use classification'!$C$9,B1122)),ISNUMBER(SEARCH('[1]Lookup for use classification'!$D$9,B1122)),ISNUMBER(SEARCH('[1]Lookup for use classification'!$E$9,B1122)),ISNUMBER(SEARCH('[1]Lookup for use classification'!$F$9,B1122)),ISNUMBER(SEARCH('[1]Lookup for use classification'!$G$9,B1122)),ISNUMBER(SEARCH('[1]Lookup for use classification'!$H$9,B1122)),ISNUMBER(SEARCH('[1]Lookup for use classification'!$I$9,B1122)),ISNUMBER(SEARCH('[1]Lookup for use classification'!$J$9,B1122)),ISNUMBER(SEARCH('[1]Lookup for use classification'!$K$9,B1122))),'[1]Lookup for use classification'!$A$9,IF(OR(ISNUMBER(SEARCH('[1]Lookup for use classification'!$B$10,B1122)),ISNUMBER(SEARCH('[1]Lookup for use classification'!$C$10,B1122)),ISNUMBER(SEARCH('[1]Lookup for use classification'!$D$10,B1122)),ISNUMBER(SEARCH('[1]Lookup for use classification'!$E$10,B1122)),ISNUMBER(SEARCH('[1]Lookup for use classification'!$F$10,B1122)),ISNUMBER(SEARCH('[1]Lookup for use classification'!$G$10,B1122))),'[1]Lookup for use classification'!$A$10,IF(OR(ISNUMBER(SEARCH('[1]Lookup for use classification'!$B$11,B1122)),ISNUMBER(SEARCH('[1]Lookup for use classification'!$C$11,B1122))),'[1]Lookup for use classification'!$A$11,IF(OR(ISNUMBER(SEARCH('[1]Lookup for use classification'!$B$12,B1122)),ISNUMBER(SEARCH('[1]Lookup for use classification'!$C$12,B1122))),'[1]Lookup for use classification'!$A$12,IF(OR(ISNUMBER(SEARCH('[1]Lookup for use classification'!$B$13,B1122)),ISNUMBER(SEARCH('[1]Lookup for use classification'!$C$13,B1122)),ISNUMBER(SEARCH('[1]Lookup for use classification'!$D$13,B1122)),,ISNUMBER(SEARCH('[1]Lookup for use classification'!$C$13,B1122)),ISNUMBER(SEARCH('[1]Lookup for use classification'!$E$13,B1122))),'[1]Lookup for use classification'!$A$13,IF(OR(ISNUMBER(SEARCH('[1]Lookup for use classification'!$B$14,B1122)),ISNUMBER(SEARCH('[1]Lookup for use classification'!$C$14,B1122))),'[1]Lookup for use classification'!$A$14,"Other"))))))))))))</f>
        <v>Health Care - Hospitals</v>
      </c>
      <c r="D1122" s="27">
        <v>1098</v>
      </c>
      <c r="E1122" s="29"/>
      <c r="F1122" s="29"/>
    </row>
    <row r="1123" spans="1:6">
      <c r="A1123" s="16" t="s">
        <v>1441</v>
      </c>
      <c r="B1123" s="47" t="s">
        <v>1431</v>
      </c>
      <c r="C1123" s="133" t="str">
        <f>IF(OR(ISNUMBER(SEARCH('[1]Lookup for use classification'!$B$1,B1123)),ISNUMBER(SEARCH('[1]Lookup for use classification'!$C$1,B1123)),ISNUMBER(SEARCH('[1]Lookup for use classification'!$D$1,B1123)),ISNUMBER(SEARCH('[1]Lookup for use classification'!$E$1,B1123))),'[1]Lookup for use classification'!$A$1,IF(ISNUMBER(SEARCH('[1]Lookup for use classification'!$B$2,B1123)),'[1]Lookup for use classification'!$A$2,IF(ISNUMBER(SEARCH('[1]Lookup for use classification'!$B$3,B1123)),'[1]Lookup for use classification'!$A$3,IF(OR(ISNUMBER(SEARCH('[1]Lookup for use classification'!$B$4,B1123)),ISNUMBER(SEARCH('[1]Lookup for use classification'!$C$4,B1123)),ISNUMBER(SEARCH('[1]Lookup for use classification'!$D$4,B1123)),ISNUMBER(SEARCH('[1]Lookup for use classification'!$E$4,B1123))),'[1]Lookup for use classification'!$A$4,IF(OR(ISNUMBER(SEARCH('[1]Lookup for use classification'!$B$5,B1123)),ISNUMBER(SEARCH('[1]Lookup for use classification'!$C$5,B1123)),ISNUMBER(SEARCH('[1]Lookup for use classification'!$D$5,B1123))),'[1]Lookup for use classification'!$A$5,IF(OR(ISNUMBER(SEARCH('[1]Lookup for use classification'!$B$7,B1123)),ISNUMBER(SEARCH('[1]Lookup for use classification'!$C$7,B1123)),ISNUMBER(SEARCH('[1]Lookup for use classification'!$D$7,B1123))),'[1]Lookup for use classification'!$A$7,IF(OR(ISNUMBER(SEARCH('[1]Lookup for use classification'!$B$9,B1123)),ISNUMBER(SEARCH('[1]Lookup for use classification'!$C$9,B1123)),ISNUMBER(SEARCH('[1]Lookup for use classification'!$D$9,B1123)),ISNUMBER(SEARCH('[1]Lookup for use classification'!$E$9,B1123)),ISNUMBER(SEARCH('[1]Lookup for use classification'!$F$9,B1123)),ISNUMBER(SEARCH('[1]Lookup for use classification'!$G$9,B1123)),ISNUMBER(SEARCH('[1]Lookup for use classification'!$H$9,B1123)),ISNUMBER(SEARCH('[1]Lookup for use classification'!$I$9,B1123)),ISNUMBER(SEARCH('[1]Lookup for use classification'!$J$9,B1123)),ISNUMBER(SEARCH('[1]Lookup for use classification'!$K$9,B1123))),'[1]Lookup for use classification'!$A$9,IF(OR(ISNUMBER(SEARCH('[1]Lookup for use classification'!$B$10,B1123)),ISNUMBER(SEARCH('[1]Lookup for use classification'!$C$10,B1123)),ISNUMBER(SEARCH('[1]Lookup for use classification'!$D$10,B1123)),ISNUMBER(SEARCH('[1]Lookup for use classification'!$E$10,B1123)),ISNUMBER(SEARCH('[1]Lookup for use classification'!$F$10,B1123)),ISNUMBER(SEARCH('[1]Lookup for use classification'!$G$10,B1123))),'[1]Lookup for use classification'!$A$10,IF(OR(ISNUMBER(SEARCH('[1]Lookup for use classification'!$B$11,B1123)),ISNUMBER(SEARCH('[1]Lookup for use classification'!$C$11,B1123))),'[1]Lookup for use classification'!$A$11,IF(OR(ISNUMBER(SEARCH('[1]Lookup for use classification'!$B$12,B1123)),ISNUMBER(SEARCH('[1]Lookup for use classification'!$C$12,B1123))),'[1]Lookup for use classification'!$A$12,IF(OR(ISNUMBER(SEARCH('[1]Lookup for use classification'!$B$13,B1123)),ISNUMBER(SEARCH('[1]Lookup for use classification'!$C$13,B1123)),ISNUMBER(SEARCH('[1]Lookup for use classification'!$D$13,B1123)),,ISNUMBER(SEARCH('[1]Lookup for use classification'!$C$13,B1123)),ISNUMBER(SEARCH('[1]Lookup for use classification'!$E$13,B1123))),'[1]Lookup for use classification'!$A$13,IF(OR(ISNUMBER(SEARCH('[1]Lookup for use classification'!$B$14,B1123)),ISNUMBER(SEARCH('[1]Lookup for use classification'!$C$14,B1123))),'[1]Lookup for use classification'!$A$14,"Other"))))))))))))</f>
        <v>Office</v>
      </c>
      <c r="D1123" s="58"/>
      <c r="E1123" s="58"/>
      <c r="F1123" s="58"/>
    </row>
    <row r="1124" spans="1:6">
      <c r="A1124" s="16" t="s">
        <v>1441</v>
      </c>
      <c r="B1124" s="77" t="s">
        <v>1432</v>
      </c>
      <c r="C1124" s="133" t="str">
        <f>IF(OR(ISNUMBER(SEARCH('[1]Lookup for use classification'!$B$1,B1124)),ISNUMBER(SEARCH('[1]Lookup for use classification'!$C$1,B1124)),ISNUMBER(SEARCH('[1]Lookup for use classification'!$D$1,B1124)),ISNUMBER(SEARCH('[1]Lookup for use classification'!$E$1,B1124))),'[1]Lookup for use classification'!$A$1,IF(ISNUMBER(SEARCH('[1]Lookup for use classification'!$B$2,B1124)),'[1]Lookup for use classification'!$A$2,IF(ISNUMBER(SEARCH('[1]Lookup for use classification'!$B$3,B1124)),'[1]Lookup for use classification'!$A$3,IF(OR(ISNUMBER(SEARCH('[1]Lookup for use classification'!$B$4,B1124)),ISNUMBER(SEARCH('[1]Lookup for use classification'!$C$4,B1124)),ISNUMBER(SEARCH('[1]Lookup for use classification'!$D$4,B1124)),ISNUMBER(SEARCH('[1]Lookup for use classification'!$E$4,B1124))),'[1]Lookup for use classification'!$A$4,IF(OR(ISNUMBER(SEARCH('[1]Lookup for use classification'!$B$5,B1124)),ISNUMBER(SEARCH('[1]Lookup for use classification'!$C$5,B1124)),ISNUMBER(SEARCH('[1]Lookup for use classification'!$D$5,B1124))),'[1]Lookup for use classification'!$A$5,IF(OR(ISNUMBER(SEARCH('[1]Lookup for use classification'!$B$7,B1124)),ISNUMBER(SEARCH('[1]Lookup for use classification'!$C$7,B1124)),ISNUMBER(SEARCH('[1]Lookup for use classification'!$D$7,B1124))),'[1]Lookup for use classification'!$A$7,IF(OR(ISNUMBER(SEARCH('[1]Lookup for use classification'!$B$9,B1124)),ISNUMBER(SEARCH('[1]Lookup for use classification'!$C$9,B1124)),ISNUMBER(SEARCH('[1]Lookup for use classification'!$D$9,B1124)),ISNUMBER(SEARCH('[1]Lookup for use classification'!$E$9,B1124)),ISNUMBER(SEARCH('[1]Lookup for use classification'!$F$9,B1124)),ISNUMBER(SEARCH('[1]Lookup for use classification'!$G$9,B1124)),ISNUMBER(SEARCH('[1]Lookup for use classification'!$H$9,B1124)),ISNUMBER(SEARCH('[1]Lookup for use classification'!$I$9,B1124)),ISNUMBER(SEARCH('[1]Lookup for use classification'!$J$9,B1124)),ISNUMBER(SEARCH('[1]Lookup for use classification'!$K$9,B1124))),'[1]Lookup for use classification'!$A$9,IF(OR(ISNUMBER(SEARCH('[1]Lookup for use classification'!$B$10,B1124)),ISNUMBER(SEARCH('[1]Lookup for use classification'!$C$10,B1124)),ISNUMBER(SEARCH('[1]Lookup for use classification'!$D$10,B1124)),ISNUMBER(SEARCH('[1]Lookup for use classification'!$E$10,B1124)),ISNUMBER(SEARCH('[1]Lookup for use classification'!$F$10,B1124)),ISNUMBER(SEARCH('[1]Lookup for use classification'!$G$10,B1124))),'[1]Lookup for use classification'!$A$10,IF(OR(ISNUMBER(SEARCH('[1]Lookup for use classification'!$B$11,B1124)),ISNUMBER(SEARCH('[1]Lookup for use classification'!$C$11,B1124))),'[1]Lookup for use classification'!$A$11,IF(OR(ISNUMBER(SEARCH('[1]Lookup for use classification'!$B$12,B1124)),ISNUMBER(SEARCH('[1]Lookup for use classification'!$C$12,B1124))),'[1]Lookup for use classification'!$A$12,IF(OR(ISNUMBER(SEARCH('[1]Lookup for use classification'!$B$13,B1124)),ISNUMBER(SEARCH('[1]Lookup for use classification'!$C$13,B1124)),ISNUMBER(SEARCH('[1]Lookup for use classification'!$D$13,B1124)),,ISNUMBER(SEARCH('[1]Lookup for use classification'!$C$13,B1124)),ISNUMBER(SEARCH('[1]Lookup for use classification'!$E$13,B1124))),'[1]Lookup for use classification'!$A$13,IF(OR(ISNUMBER(SEARCH('[1]Lookup for use classification'!$B$14,B1124)),ISNUMBER(SEARCH('[1]Lookup for use classification'!$C$14,B1124))),'[1]Lookup for use classification'!$A$14,"Other"))))))))))))</f>
        <v>Education - K - 12</v>
      </c>
      <c r="D1124" s="27"/>
      <c r="E1124" s="29"/>
      <c r="F1124" s="29"/>
    </row>
    <row r="1125" spans="1:6">
      <c r="A1125" s="16" t="s">
        <v>1441</v>
      </c>
      <c r="B1125" s="77" t="s">
        <v>1433</v>
      </c>
      <c r="C1125" s="133" t="str">
        <f>IF(OR(ISNUMBER(SEARCH('[1]Lookup for use classification'!$B$1,B1125)),ISNUMBER(SEARCH('[1]Lookup for use classification'!$C$1,B1125)),ISNUMBER(SEARCH('[1]Lookup for use classification'!$D$1,B1125)),ISNUMBER(SEARCH('[1]Lookup for use classification'!$E$1,B1125))),'[1]Lookup for use classification'!$A$1,IF(ISNUMBER(SEARCH('[1]Lookup for use classification'!$B$2,B1125)),'[1]Lookup for use classification'!$A$2,IF(ISNUMBER(SEARCH('[1]Lookup for use classification'!$B$3,B1125)),'[1]Lookup for use classification'!$A$3,IF(OR(ISNUMBER(SEARCH('[1]Lookup for use classification'!$B$4,B1125)),ISNUMBER(SEARCH('[1]Lookup for use classification'!$C$4,B1125)),ISNUMBER(SEARCH('[1]Lookup for use classification'!$D$4,B1125)),ISNUMBER(SEARCH('[1]Lookup for use classification'!$E$4,B1125))),'[1]Lookup for use classification'!$A$4,IF(OR(ISNUMBER(SEARCH('[1]Lookup for use classification'!$B$5,B1125)),ISNUMBER(SEARCH('[1]Lookup for use classification'!$C$5,B1125)),ISNUMBER(SEARCH('[1]Lookup for use classification'!$D$5,B1125))),'[1]Lookup for use classification'!$A$5,IF(OR(ISNUMBER(SEARCH('[1]Lookup for use classification'!$B$7,B1125)),ISNUMBER(SEARCH('[1]Lookup for use classification'!$C$7,B1125)),ISNUMBER(SEARCH('[1]Lookup for use classification'!$D$7,B1125))),'[1]Lookup for use classification'!$A$7,IF(OR(ISNUMBER(SEARCH('[1]Lookup for use classification'!$B$9,B1125)),ISNUMBER(SEARCH('[1]Lookup for use classification'!$C$9,B1125)),ISNUMBER(SEARCH('[1]Lookup for use classification'!$D$9,B1125)),ISNUMBER(SEARCH('[1]Lookup for use classification'!$E$9,B1125)),ISNUMBER(SEARCH('[1]Lookup for use classification'!$F$9,B1125)),ISNUMBER(SEARCH('[1]Lookup for use classification'!$G$9,B1125)),ISNUMBER(SEARCH('[1]Lookup for use classification'!$H$9,B1125)),ISNUMBER(SEARCH('[1]Lookup for use classification'!$I$9,B1125)),ISNUMBER(SEARCH('[1]Lookup for use classification'!$J$9,B1125)),ISNUMBER(SEARCH('[1]Lookup for use classification'!$K$9,B1125))),'[1]Lookup for use classification'!$A$9,IF(OR(ISNUMBER(SEARCH('[1]Lookup for use classification'!$B$10,B1125)),ISNUMBER(SEARCH('[1]Lookup for use classification'!$C$10,B1125)),ISNUMBER(SEARCH('[1]Lookup for use classification'!$D$10,B1125)),ISNUMBER(SEARCH('[1]Lookup for use classification'!$E$10,B1125)),ISNUMBER(SEARCH('[1]Lookup for use classification'!$F$10,B1125)),ISNUMBER(SEARCH('[1]Lookup for use classification'!$G$10,B1125))),'[1]Lookup for use classification'!$A$10,IF(OR(ISNUMBER(SEARCH('[1]Lookup for use classification'!$B$11,B1125)),ISNUMBER(SEARCH('[1]Lookup for use classification'!$C$11,B1125))),'[1]Lookup for use classification'!$A$11,IF(OR(ISNUMBER(SEARCH('[1]Lookup for use classification'!$B$12,B1125)),ISNUMBER(SEARCH('[1]Lookup for use classification'!$C$12,B1125))),'[1]Lookup for use classification'!$A$12,IF(OR(ISNUMBER(SEARCH('[1]Lookup for use classification'!$B$13,B1125)),ISNUMBER(SEARCH('[1]Lookup for use classification'!$C$13,B1125)),ISNUMBER(SEARCH('[1]Lookup for use classification'!$D$13,B1125)),,ISNUMBER(SEARCH('[1]Lookup for use classification'!$C$13,B1125)),ISNUMBER(SEARCH('[1]Lookup for use classification'!$E$13,B1125))),'[1]Lookup for use classification'!$A$13,IF(OR(ISNUMBER(SEARCH('[1]Lookup for use classification'!$B$14,B1125)),ISNUMBER(SEARCH('[1]Lookup for use classification'!$C$14,B1125))),'[1]Lookup for use classification'!$A$14,"Other"))))))))))))</f>
        <v>Other</v>
      </c>
      <c r="D1125" s="27"/>
      <c r="E1125" s="29"/>
      <c r="F1125" s="29"/>
    </row>
    <row r="1126" spans="1:6">
      <c r="A1126" s="16" t="s">
        <v>1441</v>
      </c>
      <c r="B1126" s="77" t="s">
        <v>37</v>
      </c>
      <c r="C1126" s="133" t="str">
        <f>IF(OR(ISNUMBER(SEARCH('[1]Lookup for use classification'!$B$1,B1126)),ISNUMBER(SEARCH('[1]Lookup for use classification'!$C$1,B1126)),ISNUMBER(SEARCH('[1]Lookup for use classification'!$D$1,B1126)),ISNUMBER(SEARCH('[1]Lookup for use classification'!$E$1,B1126))),'[1]Lookup for use classification'!$A$1,IF(ISNUMBER(SEARCH('[1]Lookup for use classification'!$B$2,B1126)),'[1]Lookup for use classification'!$A$2,IF(ISNUMBER(SEARCH('[1]Lookup for use classification'!$B$3,B1126)),'[1]Lookup for use classification'!$A$3,IF(OR(ISNUMBER(SEARCH('[1]Lookup for use classification'!$B$4,B1126)),ISNUMBER(SEARCH('[1]Lookup for use classification'!$C$4,B1126)),ISNUMBER(SEARCH('[1]Lookup for use classification'!$D$4,B1126)),ISNUMBER(SEARCH('[1]Lookup for use classification'!$E$4,B1126))),'[1]Lookup for use classification'!$A$4,IF(OR(ISNUMBER(SEARCH('[1]Lookup for use classification'!$B$5,B1126)),ISNUMBER(SEARCH('[1]Lookup for use classification'!$C$5,B1126)),ISNUMBER(SEARCH('[1]Lookup for use classification'!$D$5,B1126))),'[1]Lookup for use classification'!$A$5,IF(OR(ISNUMBER(SEARCH('[1]Lookup for use classification'!$B$7,B1126)),ISNUMBER(SEARCH('[1]Lookup for use classification'!$C$7,B1126)),ISNUMBER(SEARCH('[1]Lookup for use classification'!$D$7,B1126))),'[1]Lookup for use classification'!$A$7,IF(OR(ISNUMBER(SEARCH('[1]Lookup for use classification'!$B$9,B1126)),ISNUMBER(SEARCH('[1]Lookup for use classification'!$C$9,B1126)),ISNUMBER(SEARCH('[1]Lookup for use classification'!$D$9,B1126)),ISNUMBER(SEARCH('[1]Lookup for use classification'!$E$9,B1126)),ISNUMBER(SEARCH('[1]Lookup for use classification'!$F$9,B1126)),ISNUMBER(SEARCH('[1]Lookup for use classification'!$G$9,B1126)),ISNUMBER(SEARCH('[1]Lookup for use classification'!$H$9,B1126)),ISNUMBER(SEARCH('[1]Lookup for use classification'!$I$9,B1126)),ISNUMBER(SEARCH('[1]Lookup for use classification'!$J$9,B1126)),ISNUMBER(SEARCH('[1]Lookup for use classification'!$K$9,B1126))),'[1]Lookup for use classification'!$A$9,IF(OR(ISNUMBER(SEARCH('[1]Lookup for use classification'!$B$10,B1126)),ISNUMBER(SEARCH('[1]Lookup for use classification'!$C$10,B1126)),ISNUMBER(SEARCH('[1]Lookup for use classification'!$D$10,B1126)),ISNUMBER(SEARCH('[1]Lookup for use classification'!$E$10,B1126)),ISNUMBER(SEARCH('[1]Lookup for use classification'!$F$10,B1126)),ISNUMBER(SEARCH('[1]Lookup for use classification'!$G$10,B1126))),'[1]Lookup for use classification'!$A$10,IF(OR(ISNUMBER(SEARCH('[1]Lookup for use classification'!$B$11,B1126)),ISNUMBER(SEARCH('[1]Lookup for use classification'!$C$11,B1126))),'[1]Lookup for use classification'!$A$11,IF(OR(ISNUMBER(SEARCH('[1]Lookup for use classification'!$B$12,B1126)),ISNUMBER(SEARCH('[1]Lookup for use classification'!$C$12,B1126))),'[1]Lookup for use classification'!$A$12,IF(OR(ISNUMBER(SEARCH('[1]Lookup for use classification'!$B$13,B1126)),ISNUMBER(SEARCH('[1]Lookup for use classification'!$C$13,B1126)),ISNUMBER(SEARCH('[1]Lookup for use classification'!$D$13,B1126)),,ISNUMBER(SEARCH('[1]Lookup for use classification'!$C$13,B1126)),ISNUMBER(SEARCH('[1]Lookup for use classification'!$E$13,B1126))),'[1]Lookup for use classification'!$A$13,IF(OR(ISNUMBER(SEARCH('[1]Lookup for use classification'!$B$14,B1126)),ISNUMBER(SEARCH('[1]Lookup for use classification'!$C$14,B1126))),'[1]Lookup for use classification'!$A$14,"Other"))))))))))))</f>
        <v>Office</v>
      </c>
      <c r="D1126" s="27"/>
      <c r="E1126" s="29"/>
      <c r="F1126" s="29"/>
    </row>
    <row r="1127" spans="1:6">
      <c r="A1127" s="16" t="s">
        <v>1441</v>
      </c>
      <c r="B1127" s="77" t="s">
        <v>1434</v>
      </c>
      <c r="C1127" s="133" t="str">
        <f>IF(OR(ISNUMBER(SEARCH('[1]Lookup for use classification'!$B$1,B1127)),ISNUMBER(SEARCH('[1]Lookup for use classification'!$C$1,B1127)),ISNUMBER(SEARCH('[1]Lookup for use classification'!$D$1,B1127)),ISNUMBER(SEARCH('[1]Lookup for use classification'!$E$1,B1127))),'[1]Lookup for use classification'!$A$1,IF(ISNUMBER(SEARCH('[1]Lookup for use classification'!$B$2,B1127)),'[1]Lookup for use classification'!$A$2,IF(ISNUMBER(SEARCH('[1]Lookup for use classification'!$B$3,B1127)),'[1]Lookup for use classification'!$A$3,IF(OR(ISNUMBER(SEARCH('[1]Lookup for use classification'!$B$4,B1127)),ISNUMBER(SEARCH('[1]Lookup for use classification'!$C$4,B1127)),ISNUMBER(SEARCH('[1]Lookup for use classification'!$D$4,B1127)),ISNUMBER(SEARCH('[1]Lookup for use classification'!$E$4,B1127))),'[1]Lookup for use classification'!$A$4,IF(OR(ISNUMBER(SEARCH('[1]Lookup for use classification'!$B$5,B1127)),ISNUMBER(SEARCH('[1]Lookup for use classification'!$C$5,B1127)),ISNUMBER(SEARCH('[1]Lookup for use classification'!$D$5,B1127))),'[1]Lookup for use classification'!$A$5,IF(OR(ISNUMBER(SEARCH('[1]Lookup for use classification'!$B$7,B1127)),ISNUMBER(SEARCH('[1]Lookup for use classification'!$C$7,B1127)),ISNUMBER(SEARCH('[1]Lookup for use classification'!$D$7,B1127))),'[1]Lookup for use classification'!$A$7,IF(OR(ISNUMBER(SEARCH('[1]Lookup for use classification'!$B$9,B1127)),ISNUMBER(SEARCH('[1]Lookup for use classification'!$C$9,B1127)),ISNUMBER(SEARCH('[1]Lookup for use classification'!$D$9,B1127)),ISNUMBER(SEARCH('[1]Lookup for use classification'!$E$9,B1127)),ISNUMBER(SEARCH('[1]Lookup for use classification'!$F$9,B1127)),ISNUMBER(SEARCH('[1]Lookup for use classification'!$G$9,B1127)),ISNUMBER(SEARCH('[1]Lookup for use classification'!$H$9,B1127)),ISNUMBER(SEARCH('[1]Lookup for use classification'!$I$9,B1127)),ISNUMBER(SEARCH('[1]Lookup for use classification'!$J$9,B1127)),ISNUMBER(SEARCH('[1]Lookup for use classification'!$K$9,B1127))),'[1]Lookup for use classification'!$A$9,IF(OR(ISNUMBER(SEARCH('[1]Lookup for use classification'!$B$10,B1127)),ISNUMBER(SEARCH('[1]Lookup for use classification'!$C$10,B1127)),ISNUMBER(SEARCH('[1]Lookup for use classification'!$D$10,B1127)),ISNUMBER(SEARCH('[1]Lookup for use classification'!$E$10,B1127)),ISNUMBER(SEARCH('[1]Lookup for use classification'!$F$10,B1127)),ISNUMBER(SEARCH('[1]Lookup for use classification'!$G$10,B1127))),'[1]Lookup for use classification'!$A$10,IF(OR(ISNUMBER(SEARCH('[1]Lookup for use classification'!$B$11,B1127)),ISNUMBER(SEARCH('[1]Lookup for use classification'!$C$11,B1127))),'[1]Lookup for use classification'!$A$11,IF(OR(ISNUMBER(SEARCH('[1]Lookup for use classification'!$B$12,B1127)),ISNUMBER(SEARCH('[1]Lookup for use classification'!$C$12,B1127))),'[1]Lookup for use classification'!$A$12,IF(OR(ISNUMBER(SEARCH('[1]Lookup for use classification'!$B$13,B1127)),ISNUMBER(SEARCH('[1]Lookup for use classification'!$C$13,B1127)),ISNUMBER(SEARCH('[1]Lookup for use classification'!$D$13,B1127)),,ISNUMBER(SEARCH('[1]Lookup for use classification'!$C$13,B1127)),ISNUMBER(SEARCH('[1]Lookup for use classification'!$E$13,B1127))),'[1]Lookup for use classification'!$A$13,IF(OR(ISNUMBER(SEARCH('[1]Lookup for use classification'!$B$14,B1127)),ISNUMBER(SEARCH('[1]Lookup for use classification'!$C$14,B1127))),'[1]Lookup for use classification'!$A$14,"Other"))))))))))))</f>
        <v>Food Service and Drinking Places</v>
      </c>
      <c r="D1127" s="27"/>
      <c r="E1127" s="29"/>
      <c r="F1127" s="29"/>
    </row>
    <row r="1128" spans="1:6">
      <c r="A1128" s="16" t="s">
        <v>1441</v>
      </c>
      <c r="B1128" s="77" t="s">
        <v>81</v>
      </c>
      <c r="C1128" s="133" t="str">
        <f>IF(OR(ISNUMBER(SEARCH('[1]Lookup for use classification'!$B$1,B1128)),ISNUMBER(SEARCH('[1]Lookup for use classification'!$C$1,B1128)),ISNUMBER(SEARCH('[1]Lookup for use classification'!$D$1,B1128)),ISNUMBER(SEARCH('[1]Lookup for use classification'!$E$1,B1128))),'[1]Lookup for use classification'!$A$1,IF(ISNUMBER(SEARCH('[1]Lookup for use classification'!$B$2,B1128)),'[1]Lookup for use classification'!$A$2,IF(ISNUMBER(SEARCH('[1]Lookup for use classification'!$B$3,B1128)),'[1]Lookup for use classification'!$A$3,IF(OR(ISNUMBER(SEARCH('[1]Lookup for use classification'!$B$4,B1128)),ISNUMBER(SEARCH('[1]Lookup for use classification'!$C$4,B1128)),ISNUMBER(SEARCH('[1]Lookup for use classification'!$D$4,B1128)),ISNUMBER(SEARCH('[1]Lookup for use classification'!$E$4,B1128))),'[1]Lookup for use classification'!$A$4,IF(OR(ISNUMBER(SEARCH('[1]Lookup for use classification'!$B$5,B1128)),ISNUMBER(SEARCH('[1]Lookup for use classification'!$C$5,B1128)),ISNUMBER(SEARCH('[1]Lookup for use classification'!$D$5,B1128))),'[1]Lookup for use classification'!$A$5,IF(OR(ISNUMBER(SEARCH('[1]Lookup for use classification'!$B$7,B1128)),ISNUMBER(SEARCH('[1]Lookup for use classification'!$C$7,B1128)),ISNUMBER(SEARCH('[1]Lookup for use classification'!$D$7,B1128))),'[1]Lookup for use classification'!$A$7,IF(OR(ISNUMBER(SEARCH('[1]Lookup for use classification'!$B$9,B1128)),ISNUMBER(SEARCH('[1]Lookup for use classification'!$C$9,B1128)),ISNUMBER(SEARCH('[1]Lookup for use classification'!$D$9,B1128)),ISNUMBER(SEARCH('[1]Lookup for use classification'!$E$9,B1128)),ISNUMBER(SEARCH('[1]Lookup for use classification'!$F$9,B1128)),ISNUMBER(SEARCH('[1]Lookup for use classification'!$G$9,B1128)),ISNUMBER(SEARCH('[1]Lookup for use classification'!$H$9,B1128)),ISNUMBER(SEARCH('[1]Lookup for use classification'!$I$9,B1128)),ISNUMBER(SEARCH('[1]Lookup for use classification'!$J$9,B1128)),ISNUMBER(SEARCH('[1]Lookup for use classification'!$K$9,B1128))),'[1]Lookup for use classification'!$A$9,IF(OR(ISNUMBER(SEARCH('[1]Lookup for use classification'!$B$10,B1128)),ISNUMBER(SEARCH('[1]Lookup for use classification'!$C$10,B1128)),ISNUMBER(SEARCH('[1]Lookup for use classification'!$D$10,B1128)),ISNUMBER(SEARCH('[1]Lookup for use classification'!$E$10,B1128)),ISNUMBER(SEARCH('[1]Lookup for use classification'!$F$10,B1128)),ISNUMBER(SEARCH('[1]Lookup for use classification'!$G$10,B1128))),'[1]Lookup for use classification'!$A$10,IF(OR(ISNUMBER(SEARCH('[1]Lookup for use classification'!$B$11,B1128)),ISNUMBER(SEARCH('[1]Lookup for use classification'!$C$11,B1128))),'[1]Lookup for use classification'!$A$11,IF(OR(ISNUMBER(SEARCH('[1]Lookup for use classification'!$B$12,B1128)),ISNUMBER(SEARCH('[1]Lookup for use classification'!$C$12,B1128))),'[1]Lookup for use classification'!$A$12,IF(OR(ISNUMBER(SEARCH('[1]Lookup for use classification'!$B$13,B1128)),ISNUMBER(SEARCH('[1]Lookup for use classification'!$C$13,B1128)),ISNUMBER(SEARCH('[1]Lookup for use classification'!$D$13,B1128)),,ISNUMBER(SEARCH('[1]Lookup for use classification'!$C$13,B1128)),ISNUMBER(SEARCH('[1]Lookup for use classification'!$E$13,B1128))),'[1]Lookup for use classification'!$A$13,IF(OR(ISNUMBER(SEARCH('[1]Lookup for use classification'!$B$14,B1128)),ISNUMBER(SEARCH('[1]Lookup for use classification'!$C$14,B1128))),'[1]Lookup for use classification'!$A$14,"Other"))))))))))))</f>
        <v>Warehousing</v>
      </c>
      <c r="D1128" s="27">
        <v>2160</v>
      </c>
      <c r="E1128" s="29"/>
      <c r="F1128" s="29"/>
    </row>
    <row r="1129" spans="1:6">
      <c r="A1129" s="16" t="s">
        <v>1441</v>
      </c>
      <c r="B1129" s="77" t="s">
        <v>1435</v>
      </c>
      <c r="C1129" s="133" t="str">
        <f>IF(OR(ISNUMBER(SEARCH('[1]Lookup for use classification'!$B$1,B1129)),ISNUMBER(SEARCH('[1]Lookup for use classification'!$C$1,B1129)),ISNUMBER(SEARCH('[1]Lookup for use classification'!$D$1,B1129)),ISNUMBER(SEARCH('[1]Lookup for use classification'!$E$1,B1129))),'[1]Lookup for use classification'!$A$1,IF(ISNUMBER(SEARCH('[1]Lookup for use classification'!$B$2,B1129)),'[1]Lookup for use classification'!$A$2,IF(ISNUMBER(SEARCH('[1]Lookup for use classification'!$B$3,B1129)),'[1]Lookup for use classification'!$A$3,IF(OR(ISNUMBER(SEARCH('[1]Lookup for use classification'!$B$4,B1129)),ISNUMBER(SEARCH('[1]Lookup for use classification'!$C$4,B1129)),ISNUMBER(SEARCH('[1]Lookup for use classification'!$D$4,B1129)),ISNUMBER(SEARCH('[1]Lookup for use classification'!$E$4,B1129))),'[1]Lookup for use classification'!$A$4,IF(OR(ISNUMBER(SEARCH('[1]Lookup for use classification'!$B$5,B1129)),ISNUMBER(SEARCH('[1]Lookup for use classification'!$C$5,B1129)),ISNUMBER(SEARCH('[1]Lookup for use classification'!$D$5,B1129))),'[1]Lookup for use classification'!$A$5,IF(OR(ISNUMBER(SEARCH('[1]Lookup for use classification'!$B$7,B1129)),ISNUMBER(SEARCH('[1]Lookup for use classification'!$C$7,B1129)),ISNUMBER(SEARCH('[1]Lookup for use classification'!$D$7,B1129))),'[1]Lookup for use classification'!$A$7,IF(OR(ISNUMBER(SEARCH('[1]Lookup for use classification'!$B$9,B1129)),ISNUMBER(SEARCH('[1]Lookup for use classification'!$C$9,B1129)),ISNUMBER(SEARCH('[1]Lookup for use classification'!$D$9,B1129)),ISNUMBER(SEARCH('[1]Lookup for use classification'!$E$9,B1129)),ISNUMBER(SEARCH('[1]Lookup for use classification'!$F$9,B1129)),ISNUMBER(SEARCH('[1]Lookup for use classification'!$G$9,B1129)),ISNUMBER(SEARCH('[1]Lookup for use classification'!$H$9,B1129)),ISNUMBER(SEARCH('[1]Lookup for use classification'!$I$9,B1129)),ISNUMBER(SEARCH('[1]Lookup for use classification'!$J$9,B1129)),ISNUMBER(SEARCH('[1]Lookup for use classification'!$K$9,B1129))),'[1]Lookup for use classification'!$A$9,IF(OR(ISNUMBER(SEARCH('[1]Lookup for use classification'!$B$10,B1129)),ISNUMBER(SEARCH('[1]Lookup for use classification'!$C$10,B1129)),ISNUMBER(SEARCH('[1]Lookup for use classification'!$D$10,B1129)),ISNUMBER(SEARCH('[1]Lookup for use classification'!$E$10,B1129)),ISNUMBER(SEARCH('[1]Lookup for use classification'!$F$10,B1129)),ISNUMBER(SEARCH('[1]Lookup for use classification'!$G$10,B1129))),'[1]Lookup for use classification'!$A$10,IF(OR(ISNUMBER(SEARCH('[1]Lookup for use classification'!$B$11,B1129)),ISNUMBER(SEARCH('[1]Lookup for use classification'!$C$11,B1129))),'[1]Lookup for use classification'!$A$11,IF(OR(ISNUMBER(SEARCH('[1]Lookup for use classification'!$B$12,B1129)),ISNUMBER(SEARCH('[1]Lookup for use classification'!$C$12,B1129))),'[1]Lookup for use classification'!$A$12,IF(OR(ISNUMBER(SEARCH('[1]Lookup for use classification'!$B$13,B1129)),ISNUMBER(SEARCH('[1]Lookup for use classification'!$C$13,B1129)),ISNUMBER(SEARCH('[1]Lookup for use classification'!$D$13,B1129)),,ISNUMBER(SEARCH('[1]Lookup for use classification'!$C$13,B1129)),ISNUMBER(SEARCH('[1]Lookup for use classification'!$E$13,B1129))),'[1]Lookup for use classification'!$A$13,IF(OR(ISNUMBER(SEARCH('[1]Lookup for use classification'!$B$14,B1129)),ISNUMBER(SEARCH('[1]Lookup for use classification'!$C$14,B1129))),'[1]Lookup for use classification'!$A$14,"Other"))))))))))))</f>
        <v>Other</v>
      </c>
      <c r="D1129" s="27"/>
      <c r="E1129" s="29"/>
      <c r="F1129" s="29"/>
    </row>
    <row r="1130" spans="1:6">
      <c r="A1130" s="16" t="s">
        <v>1441</v>
      </c>
      <c r="B1130" s="77" t="s">
        <v>1171</v>
      </c>
      <c r="C1130" s="133" t="str">
        <f>IF(OR(ISNUMBER(SEARCH('[1]Lookup for use classification'!$B$1,B1130)),ISNUMBER(SEARCH('[1]Lookup for use classification'!$C$1,B1130)),ISNUMBER(SEARCH('[1]Lookup for use classification'!$D$1,B1130)),ISNUMBER(SEARCH('[1]Lookup for use classification'!$E$1,B1130))),'[1]Lookup for use classification'!$A$1,IF(ISNUMBER(SEARCH('[1]Lookup for use classification'!$B$2,B1130)),'[1]Lookup for use classification'!$A$2,IF(ISNUMBER(SEARCH('[1]Lookup for use classification'!$B$3,B1130)),'[1]Lookup for use classification'!$A$3,IF(OR(ISNUMBER(SEARCH('[1]Lookup for use classification'!$B$4,B1130)),ISNUMBER(SEARCH('[1]Lookup for use classification'!$C$4,B1130)),ISNUMBER(SEARCH('[1]Lookup for use classification'!$D$4,B1130)),ISNUMBER(SEARCH('[1]Lookup for use classification'!$E$4,B1130))),'[1]Lookup for use classification'!$A$4,IF(OR(ISNUMBER(SEARCH('[1]Lookup for use classification'!$B$5,B1130)),ISNUMBER(SEARCH('[1]Lookup for use classification'!$C$5,B1130)),ISNUMBER(SEARCH('[1]Lookup for use classification'!$D$5,B1130))),'[1]Lookup for use classification'!$A$5,IF(OR(ISNUMBER(SEARCH('[1]Lookup for use classification'!$B$7,B1130)),ISNUMBER(SEARCH('[1]Lookup for use classification'!$C$7,B1130)),ISNUMBER(SEARCH('[1]Lookup for use classification'!$D$7,B1130))),'[1]Lookup for use classification'!$A$7,IF(OR(ISNUMBER(SEARCH('[1]Lookup for use classification'!$B$9,B1130)),ISNUMBER(SEARCH('[1]Lookup for use classification'!$C$9,B1130)),ISNUMBER(SEARCH('[1]Lookup for use classification'!$D$9,B1130)),ISNUMBER(SEARCH('[1]Lookup for use classification'!$E$9,B1130)),ISNUMBER(SEARCH('[1]Lookup for use classification'!$F$9,B1130)),ISNUMBER(SEARCH('[1]Lookup for use classification'!$G$9,B1130)),ISNUMBER(SEARCH('[1]Lookup for use classification'!$H$9,B1130)),ISNUMBER(SEARCH('[1]Lookup for use classification'!$I$9,B1130)),ISNUMBER(SEARCH('[1]Lookup for use classification'!$J$9,B1130)),ISNUMBER(SEARCH('[1]Lookup for use classification'!$K$9,B1130))),'[1]Lookup for use classification'!$A$9,IF(OR(ISNUMBER(SEARCH('[1]Lookup for use classification'!$B$10,B1130)),ISNUMBER(SEARCH('[1]Lookup for use classification'!$C$10,B1130)),ISNUMBER(SEARCH('[1]Lookup for use classification'!$D$10,B1130)),ISNUMBER(SEARCH('[1]Lookup for use classification'!$E$10,B1130)),ISNUMBER(SEARCH('[1]Lookup for use classification'!$F$10,B1130)),ISNUMBER(SEARCH('[1]Lookup for use classification'!$G$10,B1130))),'[1]Lookup for use classification'!$A$10,IF(OR(ISNUMBER(SEARCH('[1]Lookup for use classification'!$B$11,B1130)),ISNUMBER(SEARCH('[1]Lookup for use classification'!$C$11,B1130))),'[1]Lookup for use classification'!$A$11,IF(OR(ISNUMBER(SEARCH('[1]Lookup for use classification'!$B$12,B1130)),ISNUMBER(SEARCH('[1]Lookup for use classification'!$C$12,B1130))),'[1]Lookup for use classification'!$A$12,IF(OR(ISNUMBER(SEARCH('[1]Lookup for use classification'!$B$13,B1130)),ISNUMBER(SEARCH('[1]Lookup for use classification'!$C$13,B1130)),ISNUMBER(SEARCH('[1]Lookup for use classification'!$D$13,B1130)),,ISNUMBER(SEARCH('[1]Lookup for use classification'!$C$13,B1130)),ISNUMBER(SEARCH('[1]Lookup for use classification'!$E$13,B1130))),'[1]Lookup for use classification'!$A$13,IF(OR(ISNUMBER(SEARCH('[1]Lookup for use classification'!$B$14,B1130)),ISNUMBER(SEARCH('[1]Lookup for use classification'!$C$14,B1130))),'[1]Lookup for use classification'!$A$14,"Other"))))))))))))</f>
        <v>Education - K - 12</v>
      </c>
      <c r="D1130" s="27">
        <v>1400</v>
      </c>
      <c r="E1130" s="29"/>
      <c r="F1130" s="29"/>
    </row>
    <row r="1131" spans="1:6">
      <c r="A1131" s="16" t="s">
        <v>1441</v>
      </c>
      <c r="B1131" s="77" t="s">
        <v>1436</v>
      </c>
      <c r="C1131" s="133" t="str">
        <f>IF(OR(ISNUMBER(SEARCH('[1]Lookup for use classification'!$B$1,B1131)),ISNUMBER(SEARCH('[1]Lookup for use classification'!$C$1,B1131)),ISNUMBER(SEARCH('[1]Lookup for use classification'!$D$1,B1131)),ISNUMBER(SEARCH('[1]Lookup for use classification'!$E$1,B1131))),'[1]Lookup for use classification'!$A$1,IF(ISNUMBER(SEARCH('[1]Lookup for use classification'!$B$2,B1131)),'[1]Lookup for use classification'!$A$2,IF(ISNUMBER(SEARCH('[1]Lookup for use classification'!$B$3,B1131)),'[1]Lookup for use classification'!$A$3,IF(OR(ISNUMBER(SEARCH('[1]Lookup for use classification'!$B$4,B1131)),ISNUMBER(SEARCH('[1]Lookup for use classification'!$C$4,B1131)),ISNUMBER(SEARCH('[1]Lookup for use classification'!$D$4,B1131)),ISNUMBER(SEARCH('[1]Lookup for use classification'!$E$4,B1131))),'[1]Lookup for use classification'!$A$4,IF(OR(ISNUMBER(SEARCH('[1]Lookup for use classification'!$B$5,B1131)),ISNUMBER(SEARCH('[1]Lookup for use classification'!$C$5,B1131)),ISNUMBER(SEARCH('[1]Lookup for use classification'!$D$5,B1131))),'[1]Lookup for use classification'!$A$5,IF(OR(ISNUMBER(SEARCH('[1]Lookup for use classification'!$B$7,B1131)),ISNUMBER(SEARCH('[1]Lookup for use classification'!$C$7,B1131)),ISNUMBER(SEARCH('[1]Lookup for use classification'!$D$7,B1131))),'[1]Lookup for use classification'!$A$7,IF(OR(ISNUMBER(SEARCH('[1]Lookup for use classification'!$B$9,B1131)),ISNUMBER(SEARCH('[1]Lookup for use classification'!$C$9,B1131)),ISNUMBER(SEARCH('[1]Lookup for use classification'!$D$9,B1131)),ISNUMBER(SEARCH('[1]Lookup for use classification'!$E$9,B1131)),ISNUMBER(SEARCH('[1]Lookup for use classification'!$F$9,B1131)),ISNUMBER(SEARCH('[1]Lookup for use classification'!$G$9,B1131)),ISNUMBER(SEARCH('[1]Lookup for use classification'!$H$9,B1131)),ISNUMBER(SEARCH('[1]Lookup for use classification'!$I$9,B1131)),ISNUMBER(SEARCH('[1]Lookup for use classification'!$J$9,B1131)),ISNUMBER(SEARCH('[1]Lookup for use classification'!$K$9,B1131))),'[1]Lookup for use classification'!$A$9,IF(OR(ISNUMBER(SEARCH('[1]Lookup for use classification'!$B$10,B1131)),ISNUMBER(SEARCH('[1]Lookup for use classification'!$C$10,B1131)),ISNUMBER(SEARCH('[1]Lookup for use classification'!$D$10,B1131)),ISNUMBER(SEARCH('[1]Lookup for use classification'!$E$10,B1131)),ISNUMBER(SEARCH('[1]Lookup for use classification'!$F$10,B1131)),ISNUMBER(SEARCH('[1]Lookup for use classification'!$G$10,B1131))),'[1]Lookup for use classification'!$A$10,IF(OR(ISNUMBER(SEARCH('[1]Lookup for use classification'!$B$11,B1131)),ISNUMBER(SEARCH('[1]Lookup for use classification'!$C$11,B1131))),'[1]Lookup for use classification'!$A$11,IF(OR(ISNUMBER(SEARCH('[1]Lookup for use classification'!$B$12,B1131)),ISNUMBER(SEARCH('[1]Lookup for use classification'!$C$12,B1131))),'[1]Lookup for use classification'!$A$12,IF(OR(ISNUMBER(SEARCH('[1]Lookup for use classification'!$B$13,B1131)),ISNUMBER(SEARCH('[1]Lookup for use classification'!$C$13,B1131)),ISNUMBER(SEARCH('[1]Lookup for use classification'!$D$13,B1131)),,ISNUMBER(SEARCH('[1]Lookup for use classification'!$C$13,B1131)),ISNUMBER(SEARCH('[1]Lookup for use classification'!$E$13,B1131))),'[1]Lookup for use classification'!$A$13,IF(OR(ISNUMBER(SEARCH('[1]Lookup for use classification'!$B$14,B1131)),ISNUMBER(SEARCH('[1]Lookup for use classification'!$C$14,B1131))),'[1]Lookup for use classification'!$A$14,"Other"))))))))))))</f>
        <v>Public Assembly</v>
      </c>
      <c r="D1131" s="27">
        <v>1200</v>
      </c>
      <c r="E1131" s="29"/>
      <c r="F1131" s="29"/>
    </row>
    <row r="1132" spans="1:6">
      <c r="A1132" s="16" t="s">
        <v>1441</v>
      </c>
      <c r="B1132" s="77" t="s">
        <v>986</v>
      </c>
      <c r="C1132" s="133" t="str">
        <f>IF(OR(ISNUMBER(SEARCH('[1]Lookup for use classification'!$B$1,B1132)),ISNUMBER(SEARCH('[1]Lookup for use classification'!$C$1,B1132)),ISNUMBER(SEARCH('[1]Lookup for use classification'!$D$1,B1132)),ISNUMBER(SEARCH('[1]Lookup for use classification'!$E$1,B1132))),'[1]Lookup for use classification'!$A$1,IF(ISNUMBER(SEARCH('[1]Lookup for use classification'!$B$2,B1132)),'[1]Lookup for use classification'!$A$2,IF(ISNUMBER(SEARCH('[1]Lookup for use classification'!$B$3,B1132)),'[1]Lookup for use classification'!$A$3,IF(OR(ISNUMBER(SEARCH('[1]Lookup for use classification'!$B$4,B1132)),ISNUMBER(SEARCH('[1]Lookup for use classification'!$C$4,B1132)),ISNUMBER(SEARCH('[1]Lookup for use classification'!$D$4,B1132)),ISNUMBER(SEARCH('[1]Lookup for use classification'!$E$4,B1132))),'[1]Lookup for use classification'!$A$4,IF(OR(ISNUMBER(SEARCH('[1]Lookup for use classification'!$B$5,B1132)),ISNUMBER(SEARCH('[1]Lookup for use classification'!$C$5,B1132)),ISNUMBER(SEARCH('[1]Lookup for use classification'!$D$5,B1132))),'[1]Lookup for use classification'!$A$5,IF(OR(ISNUMBER(SEARCH('[1]Lookup for use classification'!$B$7,B1132)),ISNUMBER(SEARCH('[1]Lookup for use classification'!$C$7,B1132)),ISNUMBER(SEARCH('[1]Lookup for use classification'!$D$7,B1132))),'[1]Lookup for use classification'!$A$7,IF(OR(ISNUMBER(SEARCH('[1]Lookup for use classification'!$B$9,B1132)),ISNUMBER(SEARCH('[1]Lookup for use classification'!$C$9,B1132)),ISNUMBER(SEARCH('[1]Lookup for use classification'!$D$9,B1132)),ISNUMBER(SEARCH('[1]Lookup for use classification'!$E$9,B1132)),ISNUMBER(SEARCH('[1]Lookup for use classification'!$F$9,B1132)),ISNUMBER(SEARCH('[1]Lookup for use classification'!$G$9,B1132)),ISNUMBER(SEARCH('[1]Lookup for use classification'!$H$9,B1132)),ISNUMBER(SEARCH('[1]Lookup for use classification'!$I$9,B1132)),ISNUMBER(SEARCH('[1]Lookup for use classification'!$J$9,B1132)),ISNUMBER(SEARCH('[1]Lookup for use classification'!$K$9,B1132))),'[1]Lookup for use classification'!$A$9,IF(OR(ISNUMBER(SEARCH('[1]Lookup for use classification'!$B$10,B1132)),ISNUMBER(SEARCH('[1]Lookup for use classification'!$C$10,B1132)),ISNUMBER(SEARCH('[1]Lookup for use classification'!$D$10,B1132)),ISNUMBER(SEARCH('[1]Lookup for use classification'!$E$10,B1132)),ISNUMBER(SEARCH('[1]Lookup for use classification'!$F$10,B1132)),ISNUMBER(SEARCH('[1]Lookup for use classification'!$G$10,B1132))),'[1]Lookup for use classification'!$A$10,IF(OR(ISNUMBER(SEARCH('[1]Lookup for use classification'!$B$11,B1132)),ISNUMBER(SEARCH('[1]Lookup for use classification'!$C$11,B1132))),'[1]Lookup for use classification'!$A$11,IF(OR(ISNUMBER(SEARCH('[1]Lookup for use classification'!$B$12,B1132)),ISNUMBER(SEARCH('[1]Lookup for use classification'!$C$12,B1132))),'[1]Lookup for use classification'!$A$12,IF(OR(ISNUMBER(SEARCH('[1]Lookup for use classification'!$B$13,B1132)),ISNUMBER(SEARCH('[1]Lookup for use classification'!$C$13,B1132)),ISNUMBER(SEARCH('[1]Lookup for use classification'!$D$13,B1132)),,ISNUMBER(SEARCH('[1]Lookup for use classification'!$C$13,B1132)),ISNUMBER(SEARCH('[1]Lookup for use classification'!$E$13,B1132))),'[1]Lookup for use classification'!$A$13,IF(OR(ISNUMBER(SEARCH('[1]Lookup for use classification'!$B$14,B1132)),ISNUMBER(SEARCH('[1]Lookup for use classification'!$C$14,B1132))),'[1]Lookup for use classification'!$A$14,"Other"))))))))))))</f>
        <v>Other</v>
      </c>
      <c r="D1132" s="27"/>
      <c r="E1132" s="29"/>
      <c r="F1132" s="29"/>
    </row>
    <row r="1133" spans="1:6">
      <c r="A1133" s="16" t="s">
        <v>1441</v>
      </c>
      <c r="B1133" s="95" t="s">
        <v>1437</v>
      </c>
      <c r="C1133" s="133" t="str">
        <f>IF(OR(ISNUMBER(SEARCH('[1]Lookup for use classification'!$B$1,B1133)),ISNUMBER(SEARCH('[1]Lookup for use classification'!$C$1,B1133)),ISNUMBER(SEARCH('[1]Lookup for use classification'!$D$1,B1133)),ISNUMBER(SEARCH('[1]Lookup for use classification'!$E$1,B1133))),'[1]Lookup for use classification'!$A$1,IF(ISNUMBER(SEARCH('[1]Lookup for use classification'!$B$2,B1133)),'[1]Lookup for use classification'!$A$2,IF(ISNUMBER(SEARCH('[1]Lookup for use classification'!$B$3,B1133)),'[1]Lookup for use classification'!$A$3,IF(OR(ISNUMBER(SEARCH('[1]Lookup for use classification'!$B$4,B1133)),ISNUMBER(SEARCH('[1]Lookup for use classification'!$C$4,B1133)),ISNUMBER(SEARCH('[1]Lookup for use classification'!$D$4,B1133)),ISNUMBER(SEARCH('[1]Lookup for use classification'!$E$4,B1133))),'[1]Lookup for use classification'!$A$4,IF(OR(ISNUMBER(SEARCH('[1]Lookup for use classification'!$B$5,B1133)),ISNUMBER(SEARCH('[1]Lookup for use classification'!$C$5,B1133)),ISNUMBER(SEARCH('[1]Lookup for use classification'!$D$5,B1133))),'[1]Lookup for use classification'!$A$5,IF(OR(ISNUMBER(SEARCH('[1]Lookup for use classification'!$B$7,B1133)),ISNUMBER(SEARCH('[1]Lookup for use classification'!$C$7,B1133)),ISNUMBER(SEARCH('[1]Lookup for use classification'!$D$7,B1133))),'[1]Lookup for use classification'!$A$7,IF(OR(ISNUMBER(SEARCH('[1]Lookup for use classification'!$B$9,B1133)),ISNUMBER(SEARCH('[1]Lookup for use classification'!$C$9,B1133)),ISNUMBER(SEARCH('[1]Lookup for use classification'!$D$9,B1133)),ISNUMBER(SEARCH('[1]Lookup for use classification'!$E$9,B1133)),ISNUMBER(SEARCH('[1]Lookup for use classification'!$F$9,B1133)),ISNUMBER(SEARCH('[1]Lookup for use classification'!$G$9,B1133)),ISNUMBER(SEARCH('[1]Lookup for use classification'!$H$9,B1133)),ISNUMBER(SEARCH('[1]Lookup for use classification'!$I$9,B1133)),ISNUMBER(SEARCH('[1]Lookup for use classification'!$J$9,B1133)),ISNUMBER(SEARCH('[1]Lookup for use classification'!$K$9,B1133))),'[1]Lookup for use classification'!$A$9,IF(OR(ISNUMBER(SEARCH('[1]Lookup for use classification'!$B$10,B1133)),ISNUMBER(SEARCH('[1]Lookup for use classification'!$C$10,B1133)),ISNUMBER(SEARCH('[1]Lookup for use classification'!$D$10,B1133)),ISNUMBER(SEARCH('[1]Lookup for use classification'!$E$10,B1133)),ISNUMBER(SEARCH('[1]Lookup for use classification'!$F$10,B1133)),ISNUMBER(SEARCH('[1]Lookup for use classification'!$G$10,B1133))),'[1]Lookup for use classification'!$A$10,IF(OR(ISNUMBER(SEARCH('[1]Lookup for use classification'!$B$11,B1133)),ISNUMBER(SEARCH('[1]Lookup for use classification'!$C$11,B1133))),'[1]Lookup for use classification'!$A$11,IF(OR(ISNUMBER(SEARCH('[1]Lookup for use classification'!$B$12,B1133)),ISNUMBER(SEARCH('[1]Lookup for use classification'!$C$12,B1133))),'[1]Lookup for use classification'!$A$12,IF(OR(ISNUMBER(SEARCH('[1]Lookup for use classification'!$B$13,B1133)),ISNUMBER(SEARCH('[1]Lookup for use classification'!$C$13,B1133)),ISNUMBER(SEARCH('[1]Lookup for use classification'!$D$13,B1133)),,ISNUMBER(SEARCH('[1]Lookup for use classification'!$C$13,B1133)),ISNUMBER(SEARCH('[1]Lookup for use classification'!$E$13,B1133))),'[1]Lookup for use classification'!$A$13,IF(OR(ISNUMBER(SEARCH('[1]Lookup for use classification'!$B$14,B1133)),ISNUMBER(SEARCH('[1]Lookup for use classification'!$C$14,B1133))),'[1]Lookup for use classification'!$A$14,"Other"))))))))))))</f>
        <v>Other</v>
      </c>
      <c r="D1133" s="27"/>
      <c r="E1133" s="26"/>
      <c r="F1133" s="26"/>
    </row>
    <row r="1134" spans="1:6">
      <c r="A1134" s="16" t="s">
        <v>1441</v>
      </c>
      <c r="B1134" s="95" t="s">
        <v>1437</v>
      </c>
      <c r="C1134" s="133" t="str">
        <f>IF(OR(ISNUMBER(SEARCH('[1]Lookup for use classification'!$B$1,B1134)),ISNUMBER(SEARCH('[1]Lookup for use classification'!$C$1,B1134)),ISNUMBER(SEARCH('[1]Lookup for use classification'!$D$1,B1134)),ISNUMBER(SEARCH('[1]Lookup for use classification'!$E$1,B1134))),'[1]Lookup for use classification'!$A$1,IF(ISNUMBER(SEARCH('[1]Lookup for use classification'!$B$2,B1134)),'[1]Lookup for use classification'!$A$2,IF(ISNUMBER(SEARCH('[1]Lookup for use classification'!$B$3,B1134)),'[1]Lookup for use classification'!$A$3,IF(OR(ISNUMBER(SEARCH('[1]Lookup for use classification'!$B$4,B1134)),ISNUMBER(SEARCH('[1]Lookup for use classification'!$C$4,B1134)),ISNUMBER(SEARCH('[1]Lookup for use classification'!$D$4,B1134)),ISNUMBER(SEARCH('[1]Lookup for use classification'!$E$4,B1134))),'[1]Lookup for use classification'!$A$4,IF(OR(ISNUMBER(SEARCH('[1]Lookup for use classification'!$B$5,B1134)),ISNUMBER(SEARCH('[1]Lookup for use classification'!$C$5,B1134)),ISNUMBER(SEARCH('[1]Lookup for use classification'!$D$5,B1134))),'[1]Lookup for use classification'!$A$5,IF(OR(ISNUMBER(SEARCH('[1]Lookup for use classification'!$B$7,B1134)),ISNUMBER(SEARCH('[1]Lookup for use classification'!$C$7,B1134)),ISNUMBER(SEARCH('[1]Lookup for use classification'!$D$7,B1134))),'[1]Lookup for use classification'!$A$7,IF(OR(ISNUMBER(SEARCH('[1]Lookup for use classification'!$B$9,B1134)),ISNUMBER(SEARCH('[1]Lookup for use classification'!$C$9,B1134)),ISNUMBER(SEARCH('[1]Lookup for use classification'!$D$9,B1134)),ISNUMBER(SEARCH('[1]Lookup for use classification'!$E$9,B1134)),ISNUMBER(SEARCH('[1]Lookup for use classification'!$F$9,B1134)),ISNUMBER(SEARCH('[1]Lookup for use classification'!$G$9,B1134)),ISNUMBER(SEARCH('[1]Lookup for use classification'!$H$9,B1134)),ISNUMBER(SEARCH('[1]Lookup for use classification'!$I$9,B1134)),ISNUMBER(SEARCH('[1]Lookup for use classification'!$J$9,B1134)),ISNUMBER(SEARCH('[1]Lookup for use classification'!$K$9,B1134))),'[1]Lookup for use classification'!$A$9,IF(OR(ISNUMBER(SEARCH('[1]Lookup for use classification'!$B$10,B1134)),ISNUMBER(SEARCH('[1]Lookup for use classification'!$C$10,B1134)),ISNUMBER(SEARCH('[1]Lookup for use classification'!$D$10,B1134)),ISNUMBER(SEARCH('[1]Lookup for use classification'!$E$10,B1134)),ISNUMBER(SEARCH('[1]Lookup for use classification'!$F$10,B1134)),ISNUMBER(SEARCH('[1]Lookup for use classification'!$G$10,B1134))),'[1]Lookup for use classification'!$A$10,IF(OR(ISNUMBER(SEARCH('[1]Lookup for use classification'!$B$11,B1134)),ISNUMBER(SEARCH('[1]Lookup for use classification'!$C$11,B1134))),'[1]Lookup for use classification'!$A$11,IF(OR(ISNUMBER(SEARCH('[1]Lookup for use classification'!$B$12,B1134)),ISNUMBER(SEARCH('[1]Lookup for use classification'!$C$12,B1134))),'[1]Lookup for use classification'!$A$12,IF(OR(ISNUMBER(SEARCH('[1]Lookup for use classification'!$B$13,B1134)),ISNUMBER(SEARCH('[1]Lookup for use classification'!$C$13,B1134)),ISNUMBER(SEARCH('[1]Lookup for use classification'!$D$13,B1134)),,ISNUMBER(SEARCH('[1]Lookup for use classification'!$C$13,B1134)),ISNUMBER(SEARCH('[1]Lookup for use classification'!$E$13,B1134))),'[1]Lookup for use classification'!$A$13,IF(OR(ISNUMBER(SEARCH('[1]Lookup for use classification'!$B$14,B1134)),ISNUMBER(SEARCH('[1]Lookup for use classification'!$C$14,B1134))),'[1]Lookup for use classification'!$A$14,"Other"))))))))))))</f>
        <v>Other</v>
      </c>
      <c r="D1134" s="27"/>
      <c r="E1134" s="26"/>
      <c r="F1134" s="26"/>
    </row>
    <row r="1135" spans="1:6">
      <c r="A1135" s="16" t="s">
        <v>1441</v>
      </c>
      <c r="B1135" s="95" t="s">
        <v>1438</v>
      </c>
      <c r="C1135" s="133" t="str">
        <f>IF(OR(ISNUMBER(SEARCH('[1]Lookup for use classification'!$B$1,B1135)),ISNUMBER(SEARCH('[1]Lookup for use classification'!$C$1,B1135)),ISNUMBER(SEARCH('[1]Lookup for use classification'!$D$1,B1135)),ISNUMBER(SEARCH('[1]Lookup for use classification'!$E$1,B1135))),'[1]Lookup for use classification'!$A$1,IF(ISNUMBER(SEARCH('[1]Lookup for use classification'!$B$2,B1135)),'[1]Lookup for use classification'!$A$2,IF(ISNUMBER(SEARCH('[1]Lookup for use classification'!$B$3,B1135)),'[1]Lookup for use classification'!$A$3,IF(OR(ISNUMBER(SEARCH('[1]Lookup for use classification'!$B$4,B1135)),ISNUMBER(SEARCH('[1]Lookup for use classification'!$C$4,B1135)),ISNUMBER(SEARCH('[1]Lookup for use classification'!$D$4,B1135)),ISNUMBER(SEARCH('[1]Lookup for use classification'!$E$4,B1135))),'[1]Lookup for use classification'!$A$4,IF(OR(ISNUMBER(SEARCH('[1]Lookup for use classification'!$B$5,B1135)),ISNUMBER(SEARCH('[1]Lookup for use classification'!$C$5,B1135)),ISNUMBER(SEARCH('[1]Lookup for use classification'!$D$5,B1135))),'[1]Lookup for use classification'!$A$5,IF(OR(ISNUMBER(SEARCH('[1]Lookup for use classification'!$B$7,B1135)),ISNUMBER(SEARCH('[1]Lookup for use classification'!$C$7,B1135)),ISNUMBER(SEARCH('[1]Lookup for use classification'!$D$7,B1135))),'[1]Lookup for use classification'!$A$7,IF(OR(ISNUMBER(SEARCH('[1]Lookup for use classification'!$B$9,B1135)),ISNUMBER(SEARCH('[1]Lookup for use classification'!$C$9,B1135)),ISNUMBER(SEARCH('[1]Lookup for use classification'!$D$9,B1135)),ISNUMBER(SEARCH('[1]Lookup for use classification'!$E$9,B1135)),ISNUMBER(SEARCH('[1]Lookup for use classification'!$F$9,B1135)),ISNUMBER(SEARCH('[1]Lookup for use classification'!$G$9,B1135)),ISNUMBER(SEARCH('[1]Lookup for use classification'!$H$9,B1135)),ISNUMBER(SEARCH('[1]Lookup for use classification'!$I$9,B1135)),ISNUMBER(SEARCH('[1]Lookup for use classification'!$J$9,B1135)),ISNUMBER(SEARCH('[1]Lookup for use classification'!$K$9,B1135))),'[1]Lookup for use classification'!$A$9,IF(OR(ISNUMBER(SEARCH('[1]Lookup for use classification'!$B$10,B1135)),ISNUMBER(SEARCH('[1]Lookup for use classification'!$C$10,B1135)),ISNUMBER(SEARCH('[1]Lookup for use classification'!$D$10,B1135)),ISNUMBER(SEARCH('[1]Lookup for use classification'!$E$10,B1135)),ISNUMBER(SEARCH('[1]Lookup for use classification'!$F$10,B1135)),ISNUMBER(SEARCH('[1]Lookup for use classification'!$G$10,B1135))),'[1]Lookup for use classification'!$A$10,IF(OR(ISNUMBER(SEARCH('[1]Lookup for use classification'!$B$11,B1135)),ISNUMBER(SEARCH('[1]Lookup for use classification'!$C$11,B1135))),'[1]Lookup for use classification'!$A$11,IF(OR(ISNUMBER(SEARCH('[1]Lookup for use classification'!$B$12,B1135)),ISNUMBER(SEARCH('[1]Lookup for use classification'!$C$12,B1135))),'[1]Lookup for use classification'!$A$12,IF(OR(ISNUMBER(SEARCH('[1]Lookup for use classification'!$B$13,B1135)),ISNUMBER(SEARCH('[1]Lookup for use classification'!$C$13,B1135)),ISNUMBER(SEARCH('[1]Lookup for use classification'!$D$13,B1135)),,ISNUMBER(SEARCH('[1]Lookup for use classification'!$C$13,B1135)),ISNUMBER(SEARCH('[1]Lookup for use classification'!$E$13,B1135))),'[1]Lookup for use classification'!$A$13,IF(OR(ISNUMBER(SEARCH('[1]Lookup for use classification'!$B$14,B1135)),ISNUMBER(SEARCH('[1]Lookup for use classification'!$C$14,B1135))),'[1]Lookup for use classification'!$A$14,"Other"))))))))))))</f>
        <v>Health Care - Hospitals</v>
      </c>
      <c r="D1135" s="27"/>
      <c r="E1135" s="26"/>
      <c r="F1135" s="26"/>
    </row>
    <row r="1136" spans="1:6">
      <c r="A1136" s="16" t="s">
        <v>1441</v>
      </c>
      <c r="B1136" s="26" t="s">
        <v>1109</v>
      </c>
      <c r="C1136" s="133" t="str">
        <f>IF(OR(ISNUMBER(SEARCH('[1]Lookup for use classification'!$B$1,B1136)),ISNUMBER(SEARCH('[1]Lookup for use classification'!$C$1,B1136)),ISNUMBER(SEARCH('[1]Lookup for use classification'!$D$1,B1136)),ISNUMBER(SEARCH('[1]Lookup for use classification'!$E$1,B1136))),'[1]Lookup for use classification'!$A$1,IF(ISNUMBER(SEARCH('[1]Lookup for use classification'!$B$2,B1136)),'[1]Lookup for use classification'!$A$2,IF(ISNUMBER(SEARCH('[1]Lookup for use classification'!$B$3,B1136)),'[1]Lookup for use classification'!$A$3,IF(OR(ISNUMBER(SEARCH('[1]Lookup for use classification'!$B$4,B1136)),ISNUMBER(SEARCH('[1]Lookup for use classification'!$C$4,B1136)),ISNUMBER(SEARCH('[1]Lookup for use classification'!$D$4,B1136)),ISNUMBER(SEARCH('[1]Lookup for use classification'!$E$4,B1136))),'[1]Lookup for use classification'!$A$4,IF(OR(ISNUMBER(SEARCH('[1]Lookup for use classification'!$B$5,B1136)),ISNUMBER(SEARCH('[1]Lookup for use classification'!$C$5,B1136)),ISNUMBER(SEARCH('[1]Lookup for use classification'!$D$5,B1136))),'[1]Lookup for use classification'!$A$5,IF(OR(ISNUMBER(SEARCH('[1]Lookup for use classification'!$B$7,B1136)),ISNUMBER(SEARCH('[1]Lookup for use classification'!$C$7,B1136)),ISNUMBER(SEARCH('[1]Lookup for use classification'!$D$7,B1136))),'[1]Lookup for use classification'!$A$7,IF(OR(ISNUMBER(SEARCH('[1]Lookup for use classification'!$B$9,B1136)),ISNUMBER(SEARCH('[1]Lookup for use classification'!$C$9,B1136)),ISNUMBER(SEARCH('[1]Lookup for use classification'!$D$9,B1136)),ISNUMBER(SEARCH('[1]Lookup for use classification'!$E$9,B1136)),ISNUMBER(SEARCH('[1]Lookup for use classification'!$F$9,B1136)),ISNUMBER(SEARCH('[1]Lookup for use classification'!$G$9,B1136)),ISNUMBER(SEARCH('[1]Lookup for use classification'!$H$9,B1136)),ISNUMBER(SEARCH('[1]Lookup for use classification'!$I$9,B1136)),ISNUMBER(SEARCH('[1]Lookup for use classification'!$J$9,B1136)),ISNUMBER(SEARCH('[1]Lookup for use classification'!$K$9,B1136))),'[1]Lookup for use classification'!$A$9,IF(OR(ISNUMBER(SEARCH('[1]Lookup for use classification'!$B$10,B1136)),ISNUMBER(SEARCH('[1]Lookup for use classification'!$C$10,B1136)),ISNUMBER(SEARCH('[1]Lookup for use classification'!$D$10,B1136)),ISNUMBER(SEARCH('[1]Lookup for use classification'!$E$10,B1136)),ISNUMBER(SEARCH('[1]Lookup for use classification'!$F$10,B1136)),ISNUMBER(SEARCH('[1]Lookup for use classification'!$G$10,B1136))),'[1]Lookup for use classification'!$A$10,IF(OR(ISNUMBER(SEARCH('[1]Lookup for use classification'!$B$11,B1136)),ISNUMBER(SEARCH('[1]Lookup for use classification'!$C$11,B1136))),'[1]Lookup for use classification'!$A$11,IF(OR(ISNUMBER(SEARCH('[1]Lookup for use classification'!$B$12,B1136)),ISNUMBER(SEARCH('[1]Lookup for use classification'!$C$12,B1136))),'[1]Lookup for use classification'!$A$12,IF(OR(ISNUMBER(SEARCH('[1]Lookup for use classification'!$B$13,B1136)),ISNUMBER(SEARCH('[1]Lookup for use classification'!$C$13,B1136)),ISNUMBER(SEARCH('[1]Lookup for use classification'!$D$13,B1136)),,ISNUMBER(SEARCH('[1]Lookup for use classification'!$C$13,B1136)),ISNUMBER(SEARCH('[1]Lookup for use classification'!$E$13,B1136))),'[1]Lookup for use classification'!$A$13,IF(OR(ISNUMBER(SEARCH('[1]Lookup for use classification'!$B$14,B1136)),ISNUMBER(SEARCH('[1]Lookup for use classification'!$C$14,B1136))),'[1]Lookup for use classification'!$A$14,"Other"))))))))))))</f>
        <v>Other</v>
      </c>
      <c r="D1136" s="27"/>
      <c r="E1136" s="26"/>
      <c r="F1136" s="26"/>
    </row>
    <row r="1137" spans="1:6">
      <c r="A1137" s="16" t="s">
        <v>1441</v>
      </c>
      <c r="B1137" s="26" t="s">
        <v>1439</v>
      </c>
      <c r="C1137" s="133" t="str">
        <f>IF(OR(ISNUMBER(SEARCH('[1]Lookup for use classification'!$B$1,B1137)),ISNUMBER(SEARCH('[1]Lookup for use classification'!$C$1,B1137)),ISNUMBER(SEARCH('[1]Lookup for use classification'!$D$1,B1137)),ISNUMBER(SEARCH('[1]Lookup for use classification'!$E$1,B1137))),'[1]Lookup for use classification'!$A$1,IF(ISNUMBER(SEARCH('[1]Lookup for use classification'!$B$2,B1137)),'[1]Lookup for use classification'!$A$2,IF(ISNUMBER(SEARCH('[1]Lookup for use classification'!$B$3,B1137)),'[1]Lookup for use classification'!$A$3,IF(OR(ISNUMBER(SEARCH('[1]Lookup for use classification'!$B$4,B1137)),ISNUMBER(SEARCH('[1]Lookup for use classification'!$C$4,B1137)),ISNUMBER(SEARCH('[1]Lookup for use classification'!$D$4,B1137)),ISNUMBER(SEARCH('[1]Lookup for use classification'!$E$4,B1137))),'[1]Lookup for use classification'!$A$4,IF(OR(ISNUMBER(SEARCH('[1]Lookup for use classification'!$B$5,B1137)),ISNUMBER(SEARCH('[1]Lookup for use classification'!$C$5,B1137)),ISNUMBER(SEARCH('[1]Lookup for use classification'!$D$5,B1137))),'[1]Lookup for use classification'!$A$5,IF(OR(ISNUMBER(SEARCH('[1]Lookup for use classification'!$B$7,B1137)),ISNUMBER(SEARCH('[1]Lookup for use classification'!$C$7,B1137)),ISNUMBER(SEARCH('[1]Lookup for use classification'!$D$7,B1137))),'[1]Lookup for use classification'!$A$7,IF(OR(ISNUMBER(SEARCH('[1]Lookup for use classification'!$B$9,B1137)),ISNUMBER(SEARCH('[1]Lookup for use classification'!$C$9,B1137)),ISNUMBER(SEARCH('[1]Lookup for use classification'!$D$9,B1137)),ISNUMBER(SEARCH('[1]Lookup for use classification'!$E$9,B1137)),ISNUMBER(SEARCH('[1]Lookup for use classification'!$F$9,B1137)),ISNUMBER(SEARCH('[1]Lookup for use classification'!$G$9,B1137)),ISNUMBER(SEARCH('[1]Lookup for use classification'!$H$9,B1137)),ISNUMBER(SEARCH('[1]Lookup for use classification'!$I$9,B1137)),ISNUMBER(SEARCH('[1]Lookup for use classification'!$J$9,B1137)),ISNUMBER(SEARCH('[1]Lookup for use classification'!$K$9,B1137))),'[1]Lookup for use classification'!$A$9,IF(OR(ISNUMBER(SEARCH('[1]Lookup for use classification'!$B$10,B1137)),ISNUMBER(SEARCH('[1]Lookup for use classification'!$C$10,B1137)),ISNUMBER(SEARCH('[1]Lookup for use classification'!$D$10,B1137)),ISNUMBER(SEARCH('[1]Lookup for use classification'!$E$10,B1137)),ISNUMBER(SEARCH('[1]Lookup for use classification'!$F$10,B1137)),ISNUMBER(SEARCH('[1]Lookup for use classification'!$G$10,B1137))),'[1]Lookup for use classification'!$A$10,IF(OR(ISNUMBER(SEARCH('[1]Lookup for use classification'!$B$11,B1137)),ISNUMBER(SEARCH('[1]Lookup for use classification'!$C$11,B1137))),'[1]Lookup for use classification'!$A$11,IF(OR(ISNUMBER(SEARCH('[1]Lookup for use classification'!$B$12,B1137)),ISNUMBER(SEARCH('[1]Lookup for use classification'!$C$12,B1137))),'[1]Lookup for use classification'!$A$12,IF(OR(ISNUMBER(SEARCH('[1]Lookup for use classification'!$B$13,B1137)),ISNUMBER(SEARCH('[1]Lookup for use classification'!$C$13,B1137)),ISNUMBER(SEARCH('[1]Lookup for use classification'!$D$13,B1137)),,ISNUMBER(SEARCH('[1]Lookup for use classification'!$C$13,B1137)),ISNUMBER(SEARCH('[1]Lookup for use classification'!$E$13,B1137))),'[1]Lookup for use classification'!$A$13,IF(OR(ISNUMBER(SEARCH('[1]Lookup for use classification'!$B$14,B1137)),ISNUMBER(SEARCH('[1]Lookup for use classification'!$C$14,B1137))),'[1]Lookup for use classification'!$A$14,"Other"))))))))))))</f>
        <v>Warehousing</v>
      </c>
      <c r="D1137" s="27">
        <v>629</v>
      </c>
      <c r="E1137" s="29"/>
      <c r="F1137" s="29"/>
    </row>
    <row r="1138" spans="1:6">
      <c r="A1138" s="16" t="s">
        <v>1441</v>
      </c>
      <c r="B1138" s="26" t="s">
        <v>1440</v>
      </c>
      <c r="C1138" s="133" t="str">
        <f>IF(OR(ISNUMBER(SEARCH('[1]Lookup for use classification'!$B$1,B1138)),ISNUMBER(SEARCH('[1]Lookup for use classification'!$C$1,B1138)),ISNUMBER(SEARCH('[1]Lookup for use classification'!$D$1,B1138)),ISNUMBER(SEARCH('[1]Lookup for use classification'!$E$1,B1138))),'[1]Lookup for use classification'!$A$1,IF(ISNUMBER(SEARCH('[1]Lookup for use classification'!$B$2,B1138)),'[1]Lookup for use classification'!$A$2,IF(ISNUMBER(SEARCH('[1]Lookup for use classification'!$B$3,B1138)),'[1]Lookup for use classification'!$A$3,IF(OR(ISNUMBER(SEARCH('[1]Lookup for use classification'!$B$4,B1138)),ISNUMBER(SEARCH('[1]Lookup for use classification'!$C$4,B1138)),ISNUMBER(SEARCH('[1]Lookup for use classification'!$D$4,B1138)),ISNUMBER(SEARCH('[1]Lookup for use classification'!$E$4,B1138))),'[1]Lookup for use classification'!$A$4,IF(OR(ISNUMBER(SEARCH('[1]Lookup for use classification'!$B$5,B1138)),ISNUMBER(SEARCH('[1]Lookup for use classification'!$C$5,B1138)),ISNUMBER(SEARCH('[1]Lookup for use classification'!$D$5,B1138))),'[1]Lookup for use classification'!$A$5,IF(OR(ISNUMBER(SEARCH('[1]Lookup for use classification'!$B$7,B1138)),ISNUMBER(SEARCH('[1]Lookup for use classification'!$C$7,B1138)),ISNUMBER(SEARCH('[1]Lookup for use classification'!$D$7,B1138))),'[1]Lookup for use classification'!$A$7,IF(OR(ISNUMBER(SEARCH('[1]Lookup for use classification'!$B$9,B1138)),ISNUMBER(SEARCH('[1]Lookup for use classification'!$C$9,B1138)),ISNUMBER(SEARCH('[1]Lookup for use classification'!$D$9,B1138)),ISNUMBER(SEARCH('[1]Lookup for use classification'!$E$9,B1138)),ISNUMBER(SEARCH('[1]Lookup for use classification'!$F$9,B1138)),ISNUMBER(SEARCH('[1]Lookup for use classification'!$G$9,B1138)),ISNUMBER(SEARCH('[1]Lookup for use classification'!$H$9,B1138)),ISNUMBER(SEARCH('[1]Lookup for use classification'!$I$9,B1138)),ISNUMBER(SEARCH('[1]Lookup for use classification'!$J$9,B1138)),ISNUMBER(SEARCH('[1]Lookup for use classification'!$K$9,B1138))),'[1]Lookup for use classification'!$A$9,IF(OR(ISNUMBER(SEARCH('[1]Lookup for use classification'!$B$10,B1138)),ISNUMBER(SEARCH('[1]Lookup for use classification'!$C$10,B1138)),ISNUMBER(SEARCH('[1]Lookup for use classification'!$D$10,B1138)),ISNUMBER(SEARCH('[1]Lookup for use classification'!$E$10,B1138)),ISNUMBER(SEARCH('[1]Lookup for use classification'!$F$10,B1138)),ISNUMBER(SEARCH('[1]Lookup for use classification'!$G$10,B1138))),'[1]Lookup for use classification'!$A$10,IF(OR(ISNUMBER(SEARCH('[1]Lookup for use classification'!$B$11,B1138)),ISNUMBER(SEARCH('[1]Lookup for use classification'!$C$11,B1138))),'[1]Lookup for use classification'!$A$11,IF(OR(ISNUMBER(SEARCH('[1]Lookup for use classification'!$B$12,B1138)),ISNUMBER(SEARCH('[1]Lookup for use classification'!$C$12,B1138))),'[1]Lookup for use classification'!$A$12,IF(OR(ISNUMBER(SEARCH('[1]Lookup for use classification'!$B$13,B1138)),ISNUMBER(SEARCH('[1]Lookup for use classification'!$C$13,B1138)),ISNUMBER(SEARCH('[1]Lookup for use classification'!$D$13,B1138)),,ISNUMBER(SEARCH('[1]Lookup for use classification'!$C$13,B1138)),ISNUMBER(SEARCH('[1]Lookup for use classification'!$E$13,B1138))),'[1]Lookup for use classification'!$A$13,IF(OR(ISNUMBER(SEARCH('[1]Lookup for use classification'!$B$14,B1138)),ISNUMBER(SEARCH('[1]Lookup for use classification'!$C$14,B1138))),'[1]Lookup for use classification'!$A$14,"Other"))))))))))))</f>
        <v>Warehousing</v>
      </c>
      <c r="D1138" s="27"/>
      <c r="E1138" s="29"/>
      <c r="F1138" s="29"/>
    </row>
    <row r="1139" spans="1:6">
      <c r="A1139" s="16" t="s">
        <v>236</v>
      </c>
      <c r="B1139" s="26" t="s">
        <v>237</v>
      </c>
      <c r="C1139" s="133" t="str">
        <f>IF(OR(ISNUMBER(SEARCH('[1]Lookup for use classification'!$B$1,B1139)),ISNUMBER(SEARCH('[1]Lookup for use classification'!$C$1,B1139)),ISNUMBER(SEARCH('[1]Lookup for use classification'!$D$1,B1139)),ISNUMBER(SEARCH('[1]Lookup for use classification'!$E$1,B1139))),'[1]Lookup for use classification'!$A$1,IF(ISNUMBER(SEARCH('[1]Lookup for use classification'!$B$2,B1139)),'[1]Lookup for use classification'!$A$2,IF(ISNUMBER(SEARCH('[1]Lookup for use classification'!$B$3,B1139)),'[1]Lookup for use classification'!$A$3,IF(OR(ISNUMBER(SEARCH('[1]Lookup for use classification'!$B$4,B1139)),ISNUMBER(SEARCH('[1]Lookup for use classification'!$C$4,B1139)),ISNUMBER(SEARCH('[1]Lookup for use classification'!$D$4,B1139)),ISNUMBER(SEARCH('[1]Lookup for use classification'!$E$4,B1139))),'[1]Lookup for use classification'!$A$4,IF(OR(ISNUMBER(SEARCH('[1]Lookup for use classification'!$B$5,B1139)),ISNUMBER(SEARCH('[1]Lookup for use classification'!$C$5,B1139)),ISNUMBER(SEARCH('[1]Lookup for use classification'!$D$5,B1139))),'[1]Lookup for use classification'!$A$5,IF(OR(ISNUMBER(SEARCH('[1]Lookup for use classification'!$B$7,B1139)),ISNUMBER(SEARCH('[1]Lookup for use classification'!$C$7,B1139)),ISNUMBER(SEARCH('[1]Lookup for use classification'!$D$7,B1139))),'[1]Lookup for use classification'!$A$7,IF(OR(ISNUMBER(SEARCH('[1]Lookup for use classification'!$B$9,B1139)),ISNUMBER(SEARCH('[1]Lookup for use classification'!$C$9,B1139)),ISNUMBER(SEARCH('[1]Lookup for use classification'!$D$9,B1139)),ISNUMBER(SEARCH('[1]Lookup for use classification'!$E$9,B1139)),ISNUMBER(SEARCH('[1]Lookup for use classification'!$F$9,B1139)),ISNUMBER(SEARCH('[1]Lookup for use classification'!$G$9,B1139)),ISNUMBER(SEARCH('[1]Lookup for use classification'!$H$9,B1139)),ISNUMBER(SEARCH('[1]Lookup for use classification'!$I$9,B1139)),ISNUMBER(SEARCH('[1]Lookup for use classification'!$J$9,B1139)),ISNUMBER(SEARCH('[1]Lookup for use classification'!$K$9,B1139))),'[1]Lookup for use classification'!$A$9,IF(OR(ISNUMBER(SEARCH('[1]Lookup for use classification'!$B$10,B1139)),ISNUMBER(SEARCH('[1]Lookup for use classification'!$C$10,B1139)),ISNUMBER(SEARCH('[1]Lookup for use classification'!$D$10,B1139)),ISNUMBER(SEARCH('[1]Lookup for use classification'!$E$10,B1139)),ISNUMBER(SEARCH('[1]Lookup for use classification'!$F$10,B1139)),ISNUMBER(SEARCH('[1]Lookup for use classification'!$G$10,B1139))),'[1]Lookup for use classification'!$A$10,IF(OR(ISNUMBER(SEARCH('[1]Lookup for use classification'!$B$11,B1139)),ISNUMBER(SEARCH('[1]Lookup for use classification'!$C$11,B1139))),'[1]Lookup for use classification'!$A$11,IF(OR(ISNUMBER(SEARCH('[1]Lookup for use classification'!$B$12,B1139)),ISNUMBER(SEARCH('[1]Lookup for use classification'!$C$12,B1139))),'[1]Lookup for use classification'!$A$12,IF(OR(ISNUMBER(SEARCH('[1]Lookup for use classification'!$B$13,B1139)),ISNUMBER(SEARCH('[1]Lookup for use classification'!$C$13,B1139)),ISNUMBER(SEARCH('[1]Lookup for use classification'!$D$13,B1139)),,ISNUMBER(SEARCH('[1]Lookup for use classification'!$C$13,B1139)),ISNUMBER(SEARCH('[1]Lookup for use classification'!$E$13,B1139))),'[1]Lookup for use classification'!$A$13,IF(OR(ISNUMBER(SEARCH('[1]Lookup for use classification'!$B$14,B1139)),ISNUMBER(SEARCH('[1]Lookup for use classification'!$C$14,B1139))),'[1]Lookup for use classification'!$A$14,"Other"))))))))))))</f>
        <v>Office</v>
      </c>
      <c r="D1139" s="96"/>
      <c r="E1139" s="29"/>
      <c r="F1139" s="29"/>
    </row>
    <row r="1140" spans="1:6">
      <c r="A1140" s="16" t="s">
        <v>236</v>
      </c>
      <c r="B1140" s="26" t="s">
        <v>238</v>
      </c>
      <c r="C1140" s="133" t="str">
        <f>IF(OR(ISNUMBER(SEARCH('[1]Lookup for use classification'!$B$1,B1140)),ISNUMBER(SEARCH('[1]Lookup for use classification'!$C$1,B1140)),ISNUMBER(SEARCH('[1]Lookup for use classification'!$D$1,B1140)),ISNUMBER(SEARCH('[1]Lookup for use classification'!$E$1,B1140))),'[1]Lookup for use classification'!$A$1,IF(ISNUMBER(SEARCH('[1]Lookup for use classification'!$B$2,B1140)),'[1]Lookup for use classification'!$A$2,IF(ISNUMBER(SEARCH('[1]Lookup for use classification'!$B$3,B1140)),'[1]Lookup for use classification'!$A$3,IF(OR(ISNUMBER(SEARCH('[1]Lookup for use classification'!$B$4,B1140)),ISNUMBER(SEARCH('[1]Lookup for use classification'!$C$4,B1140)),ISNUMBER(SEARCH('[1]Lookup for use classification'!$D$4,B1140)),ISNUMBER(SEARCH('[1]Lookup for use classification'!$E$4,B1140))),'[1]Lookup for use classification'!$A$4,IF(OR(ISNUMBER(SEARCH('[1]Lookup for use classification'!$B$5,B1140)),ISNUMBER(SEARCH('[1]Lookup for use classification'!$C$5,B1140)),ISNUMBER(SEARCH('[1]Lookup for use classification'!$D$5,B1140))),'[1]Lookup for use classification'!$A$5,IF(OR(ISNUMBER(SEARCH('[1]Lookup for use classification'!$B$7,B1140)),ISNUMBER(SEARCH('[1]Lookup for use classification'!$C$7,B1140)),ISNUMBER(SEARCH('[1]Lookup for use classification'!$D$7,B1140))),'[1]Lookup for use classification'!$A$7,IF(OR(ISNUMBER(SEARCH('[1]Lookup for use classification'!$B$9,B1140)),ISNUMBER(SEARCH('[1]Lookup for use classification'!$C$9,B1140)),ISNUMBER(SEARCH('[1]Lookup for use classification'!$D$9,B1140)),ISNUMBER(SEARCH('[1]Lookup for use classification'!$E$9,B1140)),ISNUMBER(SEARCH('[1]Lookup for use classification'!$F$9,B1140)),ISNUMBER(SEARCH('[1]Lookup for use classification'!$G$9,B1140)),ISNUMBER(SEARCH('[1]Lookup for use classification'!$H$9,B1140)),ISNUMBER(SEARCH('[1]Lookup for use classification'!$I$9,B1140)),ISNUMBER(SEARCH('[1]Lookup for use classification'!$J$9,B1140)),ISNUMBER(SEARCH('[1]Lookup for use classification'!$K$9,B1140))),'[1]Lookup for use classification'!$A$9,IF(OR(ISNUMBER(SEARCH('[1]Lookup for use classification'!$B$10,B1140)),ISNUMBER(SEARCH('[1]Lookup for use classification'!$C$10,B1140)),ISNUMBER(SEARCH('[1]Lookup for use classification'!$D$10,B1140)),ISNUMBER(SEARCH('[1]Lookup for use classification'!$E$10,B1140)),ISNUMBER(SEARCH('[1]Lookup for use classification'!$F$10,B1140)),ISNUMBER(SEARCH('[1]Lookup for use classification'!$G$10,B1140))),'[1]Lookup for use classification'!$A$10,IF(OR(ISNUMBER(SEARCH('[1]Lookup for use classification'!$B$11,B1140)),ISNUMBER(SEARCH('[1]Lookup for use classification'!$C$11,B1140))),'[1]Lookup for use classification'!$A$11,IF(OR(ISNUMBER(SEARCH('[1]Lookup for use classification'!$B$12,B1140)),ISNUMBER(SEARCH('[1]Lookup for use classification'!$C$12,B1140))),'[1]Lookup for use classification'!$A$12,IF(OR(ISNUMBER(SEARCH('[1]Lookup for use classification'!$B$13,B1140)),ISNUMBER(SEARCH('[1]Lookup for use classification'!$C$13,B1140)),ISNUMBER(SEARCH('[1]Lookup for use classification'!$D$13,B1140)),,ISNUMBER(SEARCH('[1]Lookup for use classification'!$C$13,B1140)),ISNUMBER(SEARCH('[1]Lookup for use classification'!$E$13,B1140))),'[1]Lookup for use classification'!$A$13,IF(OR(ISNUMBER(SEARCH('[1]Lookup for use classification'!$B$14,B1140)),ISNUMBER(SEARCH('[1]Lookup for use classification'!$C$14,B1140))),'[1]Lookup for use classification'!$A$14,"Other"))))))))))))</f>
        <v>Other</v>
      </c>
      <c r="D1140" s="96"/>
      <c r="E1140" s="29"/>
      <c r="F1140" s="29"/>
    </row>
    <row r="1141" spans="1:6">
      <c r="A1141" s="16" t="s">
        <v>236</v>
      </c>
      <c r="B1141" s="26" t="s">
        <v>239</v>
      </c>
      <c r="C1141" s="133" t="str">
        <f>IF(OR(ISNUMBER(SEARCH('[1]Lookup for use classification'!$B$1,B1141)),ISNUMBER(SEARCH('[1]Lookup for use classification'!$C$1,B1141)),ISNUMBER(SEARCH('[1]Lookup for use classification'!$D$1,B1141)),ISNUMBER(SEARCH('[1]Lookup for use classification'!$E$1,B1141))),'[1]Lookup for use classification'!$A$1,IF(ISNUMBER(SEARCH('[1]Lookup for use classification'!$B$2,B1141)),'[1]Lookup for use classification'!$A$2,IF(ISNUMBER(SEARCH('[1]Lookup for use classification'!$B$3,B1141)),'[1]Lookup for use classification'!$A$3,IF(OR(ISNUMBER(SEARCH('[1]Lookup for use classification'!$B$4,B1141)),ISNUMBER(SEARCH('[1]Lookup for use classification'!$C$4,B1141)),ISNUMBER(SEARCH('[1]Lookup for use classification'!$D$4,B1141)),ISNUMBER(SEARCH('[1]Lookup for use classification'!$E$4,B1141))),'[1]Lookup for use classification'!$A$4,IF(OR(ISNUMBER(SEARCH('[1]Lookup for use classification'!$B$5,B1141)),ISNUMBER(SEARCH('[1]Lookup for use classification'!$C$5,B1141)),ISNUMBER(SEARCH('[1]Lookup for use classification'!$D$5,B1141))),'[1]Lookup for use classification'!$A$5,IF(OR(ISNUMBER(SEARCH('[1]Lookup for use classification'!$B$7,B1141)),ISNUMBER(SEARCH('[1]Lookup for use classification'!$C$7,B1141)),ISNUMBER(SEARCH('[1]Lookup for use classification'!$D$7,B1141))),'[1]Lookup for use classification'!$A$7,IF(OR(ISNUMBER(SEARCH('[1]Lookup for use classification'!$B$9,B1141)),ISNUMBER(SEARCH('[1]Lookup for use classification'!$C$9,B1141)),ISNUMBER(SEARCH('[1]Lookup for use classification'!$D$9,B1141)),ISNUMBER(SEARCH('[1]Lookup for use classification'!$E$9,B1141)),ISNUMBER(SEARCH('[1]Lookup for use classification'!$F$9,B1141)),ISNUMBER(SEARCH('[1]Lookup for use classification'!$G$9,B1141)),ISNUMBER(SEARCH('[1]Lookup for use classification'!$H$9,B1141)),ISNUMBER(SEARCH('[1]Lookup for use classification'!$I$9,B1141)),ISNUMBER(SEARCH('[1]Lookup for use classification'!$J$9,B1141)),ISNUMBER(SEARCH('[1]Lookup for use classification'!$K$9,B1141))),'[1]Lookup for use classification'!$A$9,IF(OR(ISNUMBER(SEARCH('[1]Lookup for use classification'!$B$10,B1141)),ISNUMBER(SEARCH('[1]Lookup for use classification'!$C$10,B1141)),ISNUMBER(SEARCH('[1]Lookup for use classification'!$D$10,B1141)),ISNUMBER(SEARCH('[1]Lookup for use classification'!$E$10,B1141)),ISNUMBER(SEARCH('[1]Lookup for use classification'!$F$10,B1141)),ISNUMBER(SEARCH('[1]Lookup for use classification'!$G$10,B1141))),'[1]Lookup for use classification'!$A$10,IF(OR(ISNUMBER(SEARCH('[1]Lookup for use classification'!$B$11,B1141)),ISNUMBER(SEARCH('[1]Lookup for use classification'!$C$11,B1141))),'[1]Lookup for use classification'!$A$11,IF(OR(ISNUMBER(SEARCH('[1]Lookup for use classification'!$B$12,B1141)),ISNUMBER(SEARCH('[1]Lookup for use classification'!$C$12,B1141))),'[1]Lookup for use classification'!$A$12,IF(OR(ISNUMBER(SEARCH('[1]Lookup for use classification'!$B$13,B1141)),ISNUMBER(SEARCH('[1]Lookup for use classification'!$C$13,B1141)),ISNUMBER(SEARCH('[1]Lookup for use classification'!$D$13,B1141)),,ISNUMBER(SEARCH('[1]Lookup for use classification'!$C$13,B1141)),ISNUMBER(SEARCH('[1]Lookup for use classification'!$E$13,B1141))),'[1]Lookup for use classification'!$A$13,IF(OR(ISNUMBER(SEARCH('[1]Lookup for use classification'!$B$14,B1141)),ISNUMBER(SEARCH('[1]Lookup for use classification'!$C$14,B1141))),'[1]Lookup for use classification'!$A$14,"Other"))))))))))))</f>
        <v>Public Safety</v>
      </c>
      <c r="D1141" s="96"/>
      <c r="E1141" s="29"/>
      <c r="F1141" s="29"/>
    </row>
    <row r="1142" spans="1:6">
      <c r="A1142" s="16" t="s">
        <v>236</v>
      </c>
      <c r="B1142" s="26" t="s">
        <v>5</v>
      </c>
      <c r="C1142" s="133" t="str">
        <f>IF(OR(ISNUMBER(SEARCH('[1]Lookup for use classification'!$B$1,B1142)),ISNUMBER(SEARCH('[1]Lookup for use classification'!$C$1,B1142)),ISNUMBER(SEARCH('[1]Lookup for use classification'!$D$1,B1142)),ISNUMBER(SEARCH('[1]Lookup for use classification'!$E$1,B1142))),'[1]Lookup for use classification'!$A$1,IF(ISNUMBER(SEARCH('[1]Lookup for use classification'!$B$2,B1142)),'[1]Lookup for use classification'!$A$2,IF(ISNUMBER(SEARCH('[1]Lookup for use classification'!$B$3,B1142)),'[1]Lookup for use classification'!$A$3,IF(OR(ISNUMBER(SEARCH('[1]Lookup for use classification'!$B$4,B1142)),ISNUMBER(SEARCH('[1]Lookup for use classification'!$C$4,B1142)),ISNUMBER(SEARCH('[1]Lookup for use classification'!$D$4,B1142)),ISNUMBER(SEARCH('[1]Lookup for use classification'!$E$4,B1142))),'[1]Lookup for use classification'!$A$4,IF(OR(ISNUMBER(SEARCH('[1]Lookup for use classification'!$B$5,B1142)),ISNUMBER(SEARCH('[1]Lookup for use classification'!$C$5,B1142)),ISNUMBER(SEARCH('[1]Lookup for use classification'!$D$5,B1142))),'[1]Lookup for use classification'!$A$5,IF(OR(ISNUMBER(SEARCH('[1]Lookup for use classification'!$B$7,B1142)),ISNUMBER(SEARCH('[1]Lookup for use classification'!$C$7,B1142)),ISNUMBER(SEARCH('[1]Lookup for use classification'!$D$7,B1142))),'[1]Lookup for use classification'!$A$7,IF(OR(ISNUMBER(SEARCH('[1]Lookup for use classification'!$B$9,B1142)),ISNUMBER(SEARCH('[1]Lookup for use classification'!$C$9,B1142)),ISNUMBER(SEARCH('[1]Lookup for use classification'!$D$9,B1142)),ISNUMBER(SEARCH('[1]Lookup for use classification'!$E$9,B1142)),ISNUMBER(SEARCH('[1]Lookup for use classification'!$F$9,B1142)),ISNUMBER(SEARCH('[1]Lookup for use classification'!$G$9,B1142)),ISNUMBER(SEARCH('[1]Lookup for use classification'!$H$9,B1142)),ISNUMBER(SEARCH('[1]Lookup for use classification'!$I$9,B1142)),ISNUMBER(SEARCH('[1]Lookup for use classification'!$J$9,B1142)),ISNUMBER(SEARCH('[1]Lookup for use classification'!$K$9,B1142))),'[1]Lookup for use classification'!$A$9,IF(OR(ISNUMBER(SEARCH('[1]Lookup for use classification'!$B$10,B1142)),ISNUMBER(SEARCH('[1]Lookup for use classification'!$C$10,B1142)),ISNUMBER(SEARCH('[1]Lookup for use classification'!$D$10,B1142)),ISNUMBER(SEARCH('[1]Lookup for use classification'!$E$10,B1142)),ISNUMBER(SEARCH('[1]Lookup for use classification'!$F$10,B1142)),ISNUMBER(SEARCH('[1]Lookup for use classification'!$G$10,B1142))),'[1]Lookup for use classification'!$A$10,IF(OR(ISNUMBER(SEARCH('[1]Lookup for use classification'!$B$11,B1142)),ISNUMBER(SEARCH('[1]Lookup for use classification'!$C$11,B1142))),'[1]Lookup for use classification'!$A$11,IF(OR(ISNUMBER(SEARCH('[1]Lookup for use classification'!$B$12,B1142)),ISNUMBER(SEARCH('[1]Lookup for use classification'!$C$12,B1142))),'[1]Lookup for use classification'!$A$12,IF(OR(ISNUMBER(SEARCH('[1]Lookup for use classification'!$B$13,B1142)),ISNUMBER(SEARCH('[1]Lookup for use classification'!$C$13,B1142)),ISNUMBER(SEARCH('[1]Lookup for use classification'!$D$13,B1142)),,ISNUMBER(SEARCH('[1]Lookup for use classification'!$C$13,B1142)),ISNUMBER(SEARCH('[1]Lookup for use classification'!$E$13,B1142))),'[1]Lookup for use classification'!$A$13,IF(OR(ISNUMBER(SEARCH('[1]Lookup for use classification'!$B$14,B1142)),ISNUMBER(SEARCH('[1]Lookup for use classification'!$C$14,B1142))),'[1]Lookup for use classification'!$A$14,"Other"))))))))))))</f>
        <v>Office</v>
      </c>
      <c r="D1142" s="96">
        <v>2000</v>
      </c>
      <c r="E1142" s="29" t="s">
        <v>6</v>
      </c>
      <c r="F1142" s="29"/>
    </row>
    <row r="1143" spans="1:6">
      <c r="A1143" s="16" t="s">
        <v>236</v>
      </c>
      <c r="B1143" s="26" t="s">
        <v>147</v>
      </c>
      <c r="C1143" s="133" t="str">
        <f>IF(OR(ISNUMBER(SEARCH('[1]Lookup for use classification'!$B$1,B1143)),ISNUMBER(SEARCH('[1]Lookup for use classification'!$C$1,B1143)),ISNUMBER(SEARCH('[1]Lookup for use classification'!$D$1,B1143)),ISNUMBER(SEARCH('[1]Lookup for use classification'!$E$1,B1143))),'[1]Lookup for use classification'!$A$1,IF(ISNUMBER(SEARCH('[1]Lookup for use classification'!$B$2,B1143)),'[1]Lookup for use classification'!$A$2,IF(ISNUMBER(SEARCH('[1]Lookup for use classification'!$B$3,B1143)),'[1]Lookup for use classification'!$A$3,IF(OR(ISNUMBER(SEARCH('[1]Lookup for use classification'!$B$4,B1143)),ISNUMBER(SEARCH('[1]Lookup for use classification'!$C$4,B1143)),ISNUMBER(SEARCH('[1]Lookup for use classification'!$D$4,B1143)),ISNUMBER(SEARCH('[1]Lookup for use classification'!$E$4,B1143))),'[1]Lookup for use classification'!$A$4,IF(OR(ISNUMBER(SEARCH('[1]Lookup for use classification'!$B$5,B1143)),ISNUMBER(SEARCH('[1]Lookup for use classification'!$C$5,B1143)),ISNUMBER(SEARCH('[1]Lookup for use classification'!$D$5,B1143))),'[1]Lookup for use classification'!$A$5,IF(OR(ISNUMBER(SEARCH('[1]Lookup for use classification'!$B$7,B1143)),ISNUMBER(SEARCH('[1]Lookup for use classification'!$C$7,B1143)),ISNUMBER(SEARCH('[1]Lookup for use classification'!$D$7,B1143))),'[1]Lookup for use classification'!$A$7,IF(OR(ISNUMBER(SEARCH('[1]Lookup for use classification'!$B$9,B1143)),ISNUMBER(SEARCH('[1]Lookup for use classification'!$C$9,B1143)),ISNUMBER(SEARCH('[1]Lookup for use classification'!$D$9,B1143)),ISNUMBER(SEARCH('[1]Lookup for use classification'!$E$9,B1143)),ISNUMBER(SEARCH('[1]Lookup for use classification'!$F$9,B1143)),ISNUMBER(SEARCH('[1]Lookup for use classification'!$G$9,B1143)),ISNUMBER(SEARCH('[1]Lookup for use classification'!$H$9,B1143)),ISNUMBER(SEARCH('[1]Lookup for use classification'!$I$9,B1143)),ISNUMBER(SEARCH('[1]Lookup for use classification'!$J$9,B1143)),ISNUMBER(SEARCH('[1]Lookup for use classification'!$K$9,B1143))),'[1]Lookup for use classification'!$A$9,IF(OR(ISNUMBER(SEARCH('[1]Lookup for use classification'!$B$10,B1143)),ISNUMBER(SEARCH('[1]Lookup for use classification'!$C$10,B1143)),ISNUMBER(SEARCH('[1]Lookup for use classification'!$D$10,B1143)),ISNUMBER(SEARCH('[1]Lookup for use classification'!$E$10,B1143)),ISNUMBER(SEARCH('[1]Lookup for use classification'!$F$10,B1143)),ISNUMBER(SEARCH('[1]Lookup for use classification'!$G$10,B1143))),'[1]Lookup for use classification'!$A$10,IF(OR(ISNUMBER(SEARCH('[1]Lookup for use classification'!$B$11,B1143)),ISNUMBER(SEARCH('[1]Lookup for use classification'!$C$11,B1143))),'[1]Lookup for use classification'!$A$11,IF(OR(ISNUMBER(SEARCH('[1]Lookup for use classification'!$B$12,B1143)),ISNUMBER(SEARCH('[1]Lookup for use classification'!$C$12,B1143))),'[1]Lookup for use classification'!$A$12,IF(OR(ISNUMBER(SEARCH('[1]Lookup for use classification'!$B$13,B1143)),ISNUMBER(SEARCH('[1]Lookup for use classification'!$C$13,B1143)),ISNUMBER(SEARCH('[1]Lookup for use classification'!$D$13,B1143)),,ISNUMBER(SEARCH('[1]Lookup for use classification'!$C$13,B1143)),ISNUMBER(SEARCH('[1]Lookup for use classification'!$E$13,B1143))),'[1]Lookup for use classification'!$A$13,IF(OR(ISNUMBER(SEARCH('[1]Lookup for use classification'!$B$14,B1143)),ISNUMBER(SEARCH('[1]Lookup for use classification'!$C$14,B1143))),'[1]Lookup for use classification'!$A$14,"Other"))))))))))))</f>
        <v>Health Care - Hospitals</v>
      </c>
      <c r="D1143" s="96">
        <v>3200</v>
      </c>
      <c r="E1143" s="29" t="s">
        <v>6</v>
      </c>
      <c r="F1143" s="29"/>
    </row>
    <row r="1144" spans="1:6">
      <c r="A1144" s="16" t="s">
        <v>236</v>
      </c>
      <c r="B1144" s="26" t="s">
        <v>240</v>
      </c>
      <c r="C1144" s="133" t="str">
        <f>IF(OR(ISNUMBER(SEARCH('[1]Lookup for use classification'!$B$1,B1144)),ISNUMBER(SEARCH('[1]Lookup for use classification'!$C$1,B1144)),ISNUMBER(SEARCH('[1]Lookup for use classification'!$D$1,B1144)),ISNUMBER(SEARCH('[1]Lookup for use classification'!$E$1,B1144))),'[1]Lookup for use classification'!$A$1,IF(ISNUMBER(SEARCH('[1]Lookup for use classification'!$B$2,B1144)),'[1]Lookup for use classification'!$A$2,IF(ISNUMBER(SEARCH('[1]Lookup for use classification'!$B$3,B1144)),'[1]Lookup for use classification'!$A$3,IF(OR(ISNUMBER(SEARCH('[1]Lookup for use classification'!$B$4,B1144)),ISNUMBER(SEARCH('[1]Lookup for use classification'!$C$4,B1144)),ISNUMBER(SEARCH('[1]Lookup for use classification'!$D$4,B1144)),ISNUMBER(SEARCH('[1]Lookup for use classification'!$E$4,B1144))),'[1]Lookup for use classification'!$A$4,IF(OR(ISNUMBER(SEARCH('[1]Lookup for use classification'!$B$5,B1144)),ISNUMBER(SEARCH('[1]Lookup for use classification'!$C$5,B1144)),ISNUMBER(SEARCH('[1]Lookup for use classification'!$D$5,B1144))),'[1]Lookup for use classification'!$A$5,IF(OR(ISNUMBER(SEARCH('[1]Lookup for use classification'!$B$7,B1144)),ISNUMBER(SEARCH('[1]Lookup for use classification'!$C$7,B1144)),ISNUMBER(SEARCH('[1]Lookup for use classification'!$D$7,B1144))),'[1]Lookup for use classification'!$A$7,IF(OR(ISNUMBER(SEARCH('[1]Lookup for use classification'!$B$9,B1144)),ISNUMBER(SEARCH('[1]Lookup for use classification'!$C$9,B1144)),ISNUMBER(SEARCH('[1]Lookup for use classification'!$D$9,B1144)),ISNUMBER(SEARCH('[1]Lookup for use classification'!$E$9,B1144)),ISNUMBER(SEARCH('[1]Lookup for use classification'!$F$9,B1144)),ISNUMBER(SEARCH('[1]Lookup for use classification'!$G$9,B1144)),ISNUMBER(SEARCH('[1]Lookup for use classification'!$H$9,B1144)),ISNUMBER(SEARCH('[1]Lookup for use classification'!$I$9,B1144)),ISNUMBER(SEARCH('[1]Lookup for use classification'!$J$9,B1144)),ISNUMBER(SEARCH('[1]Lookup for use classification'!$K$9,B1144))),'[1]Lookup for use classification'!$A$9,IF(OR(ISNUMBER(SEARCH('[1]Lookup for use classification'!$B$10,B1144)),ISNUMBER(SEARCH('[1]Lookup for use classification'!$C$10,B1144)),ISNUMBER(SEARCH('[1]Lookup for use classification'!$D$10,B1144)),ISNUMBER(SEARCH('[1]Lookup for use classification'!$E$10,B1144)),ISNUMBER(SEARCH('[1]Lookup for use classification'!$F$10,B1144)),ISNUMBER(SEARCH('[1]Lookup for use classification'!$G$10,B1144))),'[1]Lookup for use classification'!$A$10,IF(OR(ISNUMBER(SEARCH('[1]Lookup for use classification'!$B$11,B1144)),ISNUMBER(SEARCH('[1]Lookup for use classification'!$C$11,B1144))),'[1]Lookup for use classification'!$A$11,IF(OR(ISNUMBER(SEARCH('[1]Lookup for use classification'!$B$12,B1144)),ISNUMBER(SEARCH('[1]Lookup for use classification'!$C$12,B1144))),'[1]Lookup for use classification'!$A$12,IF(OR(ISNUMBER(SEARCH('[1]Lookup for use classification'!$B$13,B1144)),ISNUMBER(SEARCH('[1]Lookup for use classification'!$C$13,B1144)),ISNUMBER(SEARCH('[1]Lookup for use classification'!$D$13,B1144)),,ISNUMBER(SEARCH('[1]Lookup for use classification'!$C$13,B1144)),ISNUMBER(SEARCH('[1]Lookup for use classification'!$E$13,B1144))),'[1]Lookup for use classification'!$A$13,IF(OR(ISNUMBER(SEARCH('[1]Lookup for use classification'!$B$14,B1144)),ISNUMBER(SEARCH('[1]Lookup for use classification'!$C$14,B1144))),'[1]Lookup for use classification'!$A$14,"Other"))))))))))))</f>
        <v>Office</v>
      </c>
      <c r="D1144" s="96"/>
      <c r="E1144" s="29"/>
      <c r="F1144" s="29"/>
    </row>
    <row r="1145" spans="1:6">
      <c r="A1145" s="16" t="s">
        <v>236</v>
      </c>
      <c r="B1145" s="30" t="s">
        <v>241</v>
      </c>
      <c r="C1145" s="133" t="str">
        <f>IF(OR(ISNUMBER(SEARCH('[1]Lookup for use classification'!$B$1,B1145)),ISNUMBER(SEARCH('[1]Lookup for use classification'!$C$1,B1145)),ISNUMBER(SEARCH('[1]Lookup for use classification'!$D$1,B1145)),ISNUMBER(SEARCH('[1]Lookup for use classification'!$E$1,B1145))),'[1]Lookup for use classification'!$A$1,IF(ISNUMBER(SEARCH('[1]Lookup for use classification'!$B$2,B1145)),'[1]Lookup for use classification'!$A$2,IF(ISNUMBER(SEARCH('[1]Lookup for use classification'!$B$3,B1145)),'[1]Lookup for use classification'!$A$3,IF(OR(ISNUMBER(SEARCH('[1]Lookup for use classification'!$B$4,B1145)),ISNUMBER(SEARCH('[1]Lookup for use classification'!$C$4,B1145)),ISNUMBER(SEARCH('[1]Lookup for use classification'!$D$4,B1145)),ISNUMBER(SEARCH('[1]Lookup for use classification'!$E$4,B1145))),'[1]Lookup for use classification'!$A$4,IF(OR(ISNUMBER(SEARCH('[1]Lookup for use classification'!$B$5,B1145)),ISNUMBER(SEARCH('[1]Lookup for use classification'!$C$5,B1145)),ISNUMBER(SEARCH('[1]Lookup for use classification'!$D$5,B1145))),'[1]Lookup for use classification'!$A$5,IF(OR(ISNUMBER(SEARCH('[1]Lookup for use classification'!$B$7,B1145)),ISNUMBER(SEARCH('[1]Lookup for use classification'!$C$7,B1145)),ISNUMBER(SEARCH('[1]Lookup for use classification'!$D$7,B1145))),'[1]Lookup for use classification'!$A$7,IF(OR(ISNUMBER(SEARCH('[1]Lookup for use classification'!$B$9,B1145)),ISNUMBER(SEARCH('[1]Lookup for use classification'!$C$9,B1145)),ISNUMBER(SEARCH('[1]Lookup for use classification'!$D$9,B1145)),ISNUMBER(SEARCH('[1]Lookup for use classification'!$E$9,B1145)),ISNUMBER(SEARCH('[1]Lookup for use classification'!$F$9,B1145)),ISNUMBER(SEARCH('[1]Lookup for use classification'!$G$9,B1145)),ISNUMBER(SEARCH('[1]Lookup for use classification'!$H$9,B1145)),ISNUMBER(SEARCH('[1]Lookup for use classification'!$I$9,B1145)),ISNUMBER(SEARCH('[1]Lookup for use classification'!$J$9,B1145)),ISNUMBER(SEARCH('[1]Lookup for use classification'!$K$9,B1145))),'[1]Lookup for use classification'!$A$9,IF(OR(ISNUMBER(SEARCH('[1]Lookup for use classification'!$B$10,B1145)),ISNUMBER(SEARCH('[1]Lookup for use classification'!$C$10,B1145)),ISNUMBER(SEARCH('[1]Lookup for use classification'!$D$10,B1145)),ISNUMBER(SEARCH('[1]Lookup for use classification'!$E$10,B1145)),ISNUMBER(SEARCH('[1]Lookup for use classification'!$F$10,B1145)),ISNUMBER(SEARCH('[1]Lookup for use classification'!$G$10,B1145))),'[1]Lookup for use classification'!$A$10,IF(OR(ISNUMBER(SEARCH('[1]Lookup for use classification'!$B$11,B1145)),ISNUMBER(SEARCH('[1]Lookup for use classification'!$C$11,B1145))),'[1]Lookup for use classification'!$A$11,IF(OR(ISNUMBER(SEARCH('[1]Lookup for use classification'!$B$12,B1145)),ISNUMBER(SEARCH('[1]Lookup for use classification'!$C$12,B1145))),'[1]Lookup for use classification'!$A$12,IF(OR(ISNUMBER(SEARCH('[1]Lookup for use classification'!$B$13,B1145)),ISNUMBER(SEARCH('[1]Lookup for use classification'!$C$13,B1145)),ISNUMBER(SEARCH('[1]Lookup for use classification'!$D$13,B1145)),,ISNUMBER(SEARCH('[1]Lookup for use classification'!$C$13,B1145)),ISNUMBER(SEARCH('[1]Lookup for use classification'!$E$13,B1145))),'[1]Lookup for use classification'!$A$13,IF(OR(ISNUMBER(SEARCH('[1]Lookup for use classification'!$B$14,B1145)),ISNUMBER(SEARCH('[1]Lookup for use classification'!$C$14,B1145))),'[1]Lookup for use classification'!$A$14,"Other"))))))))))))</f>
        <v>Office</v>
      </c>
      <c r="D1145" s="96"/>
      <c r="E1145" s="29"/>
      <c r="F1145" s="29"/>
    </row>
    <row r="1146" spans="1:6">
      <c r="A1146" s="16" t="s">
        <v>236</v>
      </c>
      <c r="B1146" s="26" t="s">
        <v>242</v>
      </c>
      <c r="C1146" s="133" t="str">
        <f>IF(OR(ISNUMBER(SEARCH('[1]Lookup for use classification'!$B$1,B1146)),ISNUMBER(SEARCH('[1]Lookup for use classification'!$C$1,B1146)),ISNUMBER(SEARCH('[1]Lookup for use classification'!$D$1,B1146)),ISNUMBER(SEARCH('[1]Lookup for use classification'!$E$1,B1146))),'[1]Lookup for use classification'!$A$1,IF(ISNUMBER(SEARCH('[1]Lookup for use classification'!$B$2,B1146)),'[1]Lookup for use classification'!$A$2,IF(ISNUMBER(SEARCH('[1]Lookup for use classification'!$B$3,B1146)),'[1]Lookup for use classification'!$A$3,IF(OR(ISNUMBER(SEARCH('[1]Lookup for use classification'!$B$4,B1146)),ISNUMBER(SEARCH('[1]Lookup for use classification'!$C$4,B1146)),ISNUMBER(SEARCH('[1]Lookup for use classification'!$D$4,B1146)),ISNUMBER(SEARCH('[1]Lookup for use classification'!$E$4,B1146))),'[1]Lookup for use classification'!$A$4,IF(OR(ISNUMBER(SEARCH('[1]Lookup for use classification'!$B$5,B1146)),ISNUMBER(SEARCH('[1]Lookup for use classification'!$C$5,B1146)),ISNUMBER(SEARCH('[1]Lookup for use classification'!$D$5,B1146))),'[1]Lookup for use classification'!$A$5,IF(OR(ISNUMBER(SEARCH('[1]Lookup for use classification'!$B$7,B1146)),ISNUMBER(SEARCH('[1]Lookup for use classification'!$C$7,B1146)),ISNUMBER(SEARCH('[1]Lookup for use classification'!$D$7,B1146))),'[1]Lookup for use classification'!$A$7,IF(OR(ISNUMBER(SEARCH('[1]Lookup for use classification'!$B$9,B1146)),ISNUMBER(SEARCH('[1]Lookup for use classification'!$C$9,B1146)),ISNUMBER(SEARCH('[1]Lookup for use classification'!$D$9,B1146)),ISNUMBER(SEARCH('[1]Lookup for use classification'!$E$9,B1146)),ISNUMBER(SEARCH('[1]Lookup for use classification'!$F$9,B1146)),ISNUMBER(SEARCH('[1]Lookup for use classification'!$G$9,B1146)),ISNUMBER(SEARCH('[1]Lookup for use classification'!$H$9,B1146)),ISNUMBER(SEARCH('[1]Lookup for use classification'!$I$9,B1146)),ISNUMBER(SEARCH('[1]Lookup for use classification'!$J$9,B1146)),ISNUMBER(SEARCH('[1]Lookup for use classification'!$K$9,B1146))),'[1]Lookup for use classification'!$A$9,IF(OR(ISNUMBER(SEARCH('[1]Lookup for use classification'!$B$10,B1146)),ISNUMBER(SEARCH('[1]Lookup for use classification'!$C$10,B1146)),ISNUMBER(SEARCH('[1]Lookup for use classification'!$D$10,B1146)),ISNUMBER(SEARCH('[1]Lookup for use classification'!$E$10,B1146)),ISNUMBER(SEARCH('[1]Lookup for use classification'!$F$10,B1146)),ISNUMBER(SEARCH('[1]Lookup for use classification'!$G$10,B1146))),'[1]Lookup for use classification'!$A$10,IF(OR(ISNUMBER(SEARCH('[1]Lookup for use classification'!$B$11,B1146)),ISNUMBER(SEARCH('[1]Lookup for use classification'!$C$11,B1146))),'[1]Lookup for use classification'!$A$11,IF(OR(ISNUMBER(SEARCH('[1]Lookup for use classification'!$B$12,B1146)),ISNUMBER(SEARCH('[1]Lookup for use classification'!$C$12,B1146))),'[1]Lookup for use classification'!$A$12,IF(OR(ISNUMBER(SEARCH('[1]Lookup for use classification'!$B$13,B1146)),ISNUMBER(SEARCH('[1]Lookup for use classification'!$C$13,B1146)),ISNUMBER(SEARCH('[1]Lookup for use classification'!$D$13,B1146)),,ISNUMBER(SEARCH('[1]Lookup for use classification'!$C$13,B1146)),ISNUMBER(SEARCH('[1]Lookup for use classification'!$E$13,B1146))),'[1]Lookup for use classification'!$A$13,IF(OR(ISNUMBER(SEARCH('[1]Lookup for use classification'!$B$14,B1146)),ISNUMBER(SEARCH('[1]Lookup for use classification'!$C$14,B1146))),'[1]Lookup for use classification'!$A$14,"Other"))))))))))))</f>
        <v>Public Assembly</v>
      </c>
      <c r="D1146" s="96"/>
      <c r="E1146" s="29"/>
      <c r="F1146" s="29"/>
    </row>
    <row r="1147" spans="1:6">
      <c r="A1147" s="16" t="s">
        <v>236</v>
      </c>
      <c r="B1147" s="26" t="s">
        <v>243</v>
      </c>
      <c r="C1147" s="133" t="str">
        <f>IF(OR(ISNUMBER(SEARCH('[1]Lookup for use classification'!$B$1,B1147)),ISNUMBER(SEARCH('[1]Lookup for use classification'!$C$1,B1147)),ISNUMBER(SEARCH('[1]Lookup for use classification'!$D$1,B1147)),ISNUMBER(SEARCH('[1]Lookup for use classification'!$E$1,B1147))),'[1]Lookup for use classification'!$A$1,IF(ISNUMBER(SEARCH('[1]Lookup for use classification'!$B$2,B1147)),'[1]Lookup for use classification'!$A$2,IF(ISNUMBER(SEARCH('[1]Lookup for use classification'!$B$3,B1147)),'[1]Lookup for use classification'!$A$3,IF(OR(ISNUMBER(SEARCH('[1]Lookup for use classification'!$B$4,B1147)),ISNUMBER(SEARCH('[1]Lookup for use classification'!$C$4,B1147)),ISNUMBER(SEARCH('[1]Lookup for use classification'!$D$4,B1147)),ISNUMBER(SEARCH('[1]Lookup for use classification'!$E$4,B1147))),'[1]Lookup for use classification'!$A$4,IF(OR(ISNUMBER(SEARCH('[1]Lookup for use classification'!$B$5,B1147)),ISNUMBER(SEARCH('[1]Lookup for use classification'!$C$5,B1147)),ISNUMBER(SEARCH('[1]Lookup for use classification'!$D$5,B1147))),'[1]Lookup for use classification'!$A$5,IF(OR(ISNUMBER(SEARCH('[1]Lookup for use classification'!$B$7,B1147)),ISNUMBER(SEARCH('[1]Lookup for use classification'!$C$7,B1147)),ISNUMBER(SEARCH('[1]Lookup for use classification'!$D$7,B1147))),'[1]Lookup for use classification'!$A$7,IF(OR(ISNUMBER(SEARCH('[1]Lookup for use classification'!$B$9,B1147)),ISNUMBER(SEARCH('[1]Lookup for use classification'!$C$9,B1147)),ISNUMBER(SEARCH('[1]Lookup for use classification'!$D$9,B1147)),ISNUMBER(SEARCH('[1]Lookup for use classification'!$E$9,B1147)),ISNUMBER(SEARCH('[1]Lookup for use classification'!$F$9,B1147)),ISNUMBER(SEARCH('[1]Lookup for use classification'!$G$9,B1147)),ISNUMBER(SEARCH('[1]Lookup for use classification'!$H$9,B1147)),ISNUMBER(SEARCH('[1]Lookup for use classification'!$I$9,B1147)),ISNUMBER(SEARCH('[1]Lookup for use classification'!$J$9,B1147)),ISNUMBER(SEARCH('[1]Lookup for use classification'!$K$9,B1147))),'[1]Lookup for use classification'!$A$9,IF(OR(ISNUMBER(SEARCH('[1]Lookup for use classification'!$B$10,B1147)),ISNUMBER(SEARCH('[1]Lookup for use classification'!$C$10,B1147)),ISNUMBER(SEARCH('[1]Lookup for use classification'!$D$10,B1147)),ISNUMBER(SEARCH('[1]Lookup for use classification'!$E$10,B1147)),ISNUMBER(SEARCH('[1]Lookup for use classification'!$F$10,B1147)),ISNUMBER(SEARCH('[1]Lookup for use classification'!$G$10,B1147))),'[1]Lookup for use classification'!$A$10,IF(OR(ISNUMBER(SEARCH('[1]Lookup for use classification'!$B$11,B1147)),ISNUMBER(SEARCH('[1]Lookup for use classification'!$C$11,B1147))),'[1]Lookup for use classification'!$A$11,IF(OR(ISNUMBER(SEARCH('[1]Lookup for use classification'!$B$12,B1147)),ISNUMBER(SEARCH('[1]Lookup for use classification'!$C$12,B1147))),'[1]Lookup for use classification'!$A$12,IF(OR(ISNUMBER(SEARCH('[1]Lookup for use classification'!$B$13,B1147)),ISNUMBER(SEARCH('[1]Lookup for use classification'!$C$13,B1147)),ISNUMBER(SEARCH('[1]Lookup for use classification'!$D$13,B1147)),,ISNUMBER(SEARCH('[1]Lookup for use classification'!$C$13,B1147)),ISNUMBER(SEARCH('[1]Lookup for use classification'!$E$13,B1147))),'[1]Lookup for use classification'!$A$13,IF(OR(ISNUMBER(SEARCH('[1]Lookup for use classification'!$B$14,B1147)),ISNUMBER(SEARCH('[1]Lookup for use classification'!$C$14,B1147))),'[1]Lookup for use classification'!$A$14,"Other"))))))))))))</f>
        <v>Other</v>
      </c>
      <c r="D1147" s="96"/>
      <c r="E1147" s="29"/>
      <c r="F1147" s="29"/>
    </row>
    <row r="1148" spans="1:6">
      <c r="A1148" s="16" t="s">
        <v>236</v>
      </c>
      <c r="B1148" s="26" t="s">
        <v>244</v>
      </c>
      <c r="C1148" s="133" t="str">
        <f>IF(OR(ISNUMBER(SEARCH('[1]Lookup for use classification'!$B$1,B1148)),ISNUMBER(SEARCH('[1]Lookup for use classification'!$C$1,B1148)),ISNUMBER(SEARCH('[1]Lookup for use classification'!$D$1,B1148)),ISNUMBER(SEARCH('[1]Lookup for use classification'!$E$1,B1148))),'[1]Lookup for use classification'!$A$1,IF(ISNUMBER(SEARCH('[1]Lookup for use classification'!$B$2,B1148)),'[1]Lookup for use classification'!$A$2,IF(ISNUMBER(SEARCH('[1]Lookup for use classification'!$B$3,B1148)),'[1]Lookup for use classification'!$A$3,IF(OR(ISNUMBER(SEARCH('[1]Lookup for use classification'!$B$4,B1148)),ISNUMBER(SEARCH('[1]Lookup for use classification'!$C$4,B1148)),ISNUMBER(SEARCH('[1]Lookup for use classification'!$D$4,B1148)),ISNUMBER(SEARCH('[1]Lookup for use classification'!$E$4,B1148))),'[1]Lookup for use classification'!$A$4,IF(OR(ISNUMBER(SEARCH('[1]Lookup for use classification'!$B$5,B1148)),ISNUMBER(SEARCH('[1]Lookup for use classification'!$C$5,B1148)),ISNUMBER(SEARCH('[1]Lookup for use classification'!$D$5,B1148))),'[1]Lookup for use classification'!$A$5,IF(OR(ISNUMBER(SEARCH('[1]Lookup for use classification'!$B$7,B1148)),ISNUMBER(SEARCH('[1]Lookup for use classification'!$C$7,B1148)),ISNUMBER(SEARCH('[1]Lookup for use classification'!$D$7,B1148))),'[1]Lookup for use classification'!$A$7,IF(OR(ISNUMBER(SEARCH('[1]Lookup for use classification'!$B$9,B1148)),ISNUMBER(SEARCH('[1]Lookup for use classification'!$C$9,B1148)),ISNUMBER(SEARCH('[1]Lookup for use classification'!$D$9,B1148)),ISNUMBER(SEARCH('[1]Lookup for use classification'!$E$9,B1148)),ISNUMBER(SEARCH('[1]Lookup for use classification'!$F$9,B1148)),ISNUMBER(SEARCH('[1]Lookup for use classification'!$G$9,B1148)),ISNUMBER(SEARCH('[1]Lookup for use classification'!$H$9,B1148)),ISNUMBER(SEARCH('[1]Lookup for use classification'!$I$9,B1148)),ISNUMBER(SEARCH('[1]Lookup for use classification'!$J$9,B1148)),ISNUMBER(SEARCH('[1]Lookup for use classification'!$K$9,B1148))),'[1]Lookup for use classification'!$A$9,IF(OR(ISNUMBER(SEARCH('[1]Lookup for use classification'!$B$10,B1148)),ISNUMBER(SEARCH('[1]Lookup for use classification'!$C$10,B1148)),ISNUMBER(SEARCH('[1]Lookup for use classification'!$D$10,B1148)),ISNUMBER(SEARCH('[1]Lookup for use classification'!$E$10,B1148)),ISNUMBER(SEARCH('[1]Lookup for use classification'!$F$10,B1148)),ISNUMBER(SEARCH('[1]Lookup for use classification'!$G$10,B1148))),'[1]Lookup for use classification'!$A$10,IF(OR(ISNUMBER(SEARCH('[1]Lookup for use classification'!$B$11,B1148)),ISNUMBER(SEARCH('[1]Lookup for use classification'!$C$11,B1148))),'[1]Lookup for use classification'!$A$11,IF(OR(ISNUMBER(SEARCH('[1]Lookup for use classification'!$B$12,B1148)),ISNUMBER(SEARCH('[1]Lookup for use classification'!$C$12,B1148))),'[1]Lookup for use classification'!$A$12,IF(OR(ISNUMBER(SEARCH('[1]Lookup for use classification'!$B$13,B1148)),ISNUMBER(SEARCH('[1]Lookup for use classification'!$C$13,B1148)),ISNUMBER(SEARCH('[1]Lookup for use classification'!$D$13,B1148)),,ISNUMBER(SEARCH('[1]Lookup for use classification'!$C$13,B1148)),ISNUMBER(SEARCH('[1]Lookup for use classification'!$E$13,B1148))),'[1]Lookup for use classification'!$A$13,IF(OR(ISNUMBER(SEARCH('[1]Lookup for use classification'!$B$14,B1148)),ISNUMBER(SEARCH('[1]Lookup for use classification'!$C$14,B1148))),'[1]Lookup for use classification'!$A$14,"Other"))))))))))))</f>
        <v>Other</v>
      </c>
      <c r="D1148" s="96"/>
      <c r="E1148" s="29"/>
      <c r="F1148" s="29"/>
    </row>
    <row r="1149" spans="1:6">
      <c r="A1149" s="16" t="s">
        <v>236</v>
      </c>
      <c r="B1149" s="26" t="s">
        <v>149</v>
      </c>
      <c r="C1149" s="133" t="str">
        <f>IF(OR(ISNUMBER(SEARCH('[1]Lookup for use classification'!$B$1,B1149)),ISNUMBER(SEARCH('[1]Lookup for use classification'!$C$1,B1149)),ISNUMBER(SEARCH('[1]Lookup for use classification'!$D$1,B1149)),ISNUMBER(SEARCH('[1]Lookup for use classification'!$E$1,B1149))),'[1]Lookup for use classification'!$A$1,IF(ISNUMBER(SEARCH('[1]Lookup for use classification'!$B$2,B1149)),'[1]Lookup for use classification'!$A$2,IF(ISNUMBER(SEARCH('[1]Lookup for use classification'!$B$3,B1149)),'[1]Lookup for use classification'!$A$3,IF(OR(ISNUMBER(SEARCH('[1]Lookup for use classification'!$B$4,B1149)),ISNUMBER(SEARCH('[1]Lookup for use classification'!$C$4,B1149)),ISNUMBER(SEARCH('[1]Lookup for use classification'!$D$4,B1149)),ISNUMBER(SEARCH('[1]Lookup for use classification'!$E$4,B1149))),'[1]Lookup for use classification'!$A$4,IF(OR(ISNUMBER(SEARCH('[1]Lookup for use classification'!$B$5,B1149)),ISNUMBER(SEARCH('[1]Lookup for use classification'!$C$5,B1149)),ISNUMBER(SEARCH('[1]Lookup for use classification'!$D$5,B1149))),'[1]Lookup for use classification'!$A$5,IF(OR(ISNUMBER(SEARCH('[1]Lookup for use classification'!$B$7,B1149)),ISNUMBER(SEARCH('[1]Lookup for use classification'!$C$7,B1149)),ISNUMBER(SEARCH('[1]Lookup for use classification'!$D$7,B1149))),'[1]Lookup for use classification'!$A$7,IF(OR(ISNUMBER(SEARCH('[1]Lookup for use classification'!$B$9,B1149)),ISNUMBER(SEARCH('[1]Lookup for use classification'!$C$9,B1149)),ISNUMBER(SEARCH('[1]Lookup for use classification'!$D$9,B1149)),ISNUMBER(SEARCH('[1]Lookup for use classification'!$E$9,B1149)),ISNUMBER(SEARCH('[1]Lookup for use classification'!$F$9,B1149)),ISNUMBER(SEARCH('[1]Lookup for use classification'!$G$9,B1149)),ISNUMBER(SEARCH('[1]Lookup for use classification'!$H$9,B1149)),ISNUMBER(SEARCH('[1]Lookup for use classification'!$I$9,B1149)),ISNUMBER(SEARCH('[1]Lookup for use classification'!$J$9,B1149)),ISNUMBER(SEARCH('[1]Lookup for use classification'!$K$9,B1149))),'[1]Lookup for use classification'!$A$9,IF(OR(ISNUMBER(SEARCH('[1]Lookup for use classification'!$B$10,B1149)),ISNUMBER(SEARCH('[1]Lookup for use classification'!$C$10,B1149)),ISNUMBER(SEARCH('[1]Lookup for use classification'!$D$10,B1149)),ISNUMBER(SEARCH('[1]Lookup for use classification'!$E$10,B1149)),ISNUMBER(SEARCH('[1]Lookup for use classification'!$F$10,B1149)),ISNUMBER(SEARCH('[1]Lookup for use classification'!$G$10,B1149))),'[1]Lookup for use classification'!$A$10,IF(OR(ISNUMBER(SEARCH('[1]Lookup for use classification'!$B$11,B1149)),ISNUMBER(SEARCH('[1]Lookup for use classification'!$C$11,B1149))),'[1]Lookup for use classification'!$A$11,IF(OR(ISNUMBER(SEARCH('[1]Lookup for use classification'!$B$12,B1149)),ISNUMBER(SEARCH('[1]Lookup for use classification'!$C$12,B1149))),'[1]Lookup for use classification'!$A$12,IF(OR(ISNUMBER(SEARCH('[1]Lookup for use classification'!$B$13,B1149)),ISNUMBER(SEARCH('[1]Lookup for use classification'!$C$13,B1149)),ISNUMBER(SEARCH('[1]Lookup for use classification'!$D$13,B1149)),,ISNUMBER(SEARCH('[1]Lookup for use classification'!$C$13,B1149)),ISNUMBER(SEARCH('[1]Lookup for use classification'!$E$13,B1149))),'[1]Lookup for use classification'!$A$13,IF(OR(ISNUMBER(SEARCH('[1]Lookup for use classification'!$B$14,B1149)),ISNUMBER(SEARCH('[1]Lookup for use classification'!$C$14,B1149))),'[1]Lookup for use classification'!$A$14,"Other"))))))))))))</f>
        <v>Retail - Other</v>
      </c>
      <c r="D1149" s="96"/>
      <c r="E1149" s="29"/>
      <c r="F1149" s="29"/>
    </row>
    <row r="1150" spans="1:6">
      <c r="A1150" s="16" t="s">
        <v>236</v>
      </c>
      <c r="B1150" s="26" t="s">
        <v>245</v>
      </c>
      <c r="C1150" s="133" t="str">
        <f>IF(OR(ISNUMBER(SEARCH('[1]Lookup for use classification'!$B$1,B1150)),ISNUMBER(SEARCH('[1]Lookup for use classification'!$C$1,B1150)),ISNUMBER(SEARCH('[1]Lookup for use classification'!$D$1,B1150)),ISNUMBER(SEARCH('[1]Lookup for use classification'!$E$1,B1150))),'[1]Lookup for use classification'!$A$1,IF(ISNUMBER(SEARCH('[1]Lookup for use classification'!$B$2,B1150)),'[1]Lookup for use classification'!$A$2,IF(ISNUMBER(SEARCH('[1]Lookup for use classification'!$B$3,B1150)),'[1]Lookup for use classification'!$A$3,IF(OR(ISNUMBER(SEARCH('[1]Lookup for use classification'!$B$4,B1150)),ISNUMBER(SEARCH('[1]Lookup for use classification'!$C$4,B1150)),ISNUMBER(SEARCH('[1]Lookup for use classification'!$D$4,B1150)),ISNUMBER(SEARCH('[1]Lookup for use classification'!$E$4,B1150))),'[1]Lookup for use classification'!$A$4,IF(OR(ISNUMBER(SEARCH('[1]Lookup for use classification'!$B$5,B1150)),ISNUMBER(SEARCH('[1]Lookup for use classification'!$C$5,B1150)),ISNUMBER(SEARCH('[1]Lookup for use classification'!$D$5,B1150))),'[1]Lookup for use classification'!$A$5,IF(OR(ISNUMBER(SEARCH('[1]Lookup for use classification'!$B$7,B1150)),ISNUMBER(SEARCH('[1]Lookup for use classification'!$C$7,B1150)),ISNUMBER(SEARCH('[1]Lookup for use classification'!$D$7,B1150))),'[1]Lookup for use classification'!$A$7,IF(OR(ISNUMBER(SEARCH('[1]Lookup for use classification'!$B$9,B1150)),ISNUMBER(SEARCH('[1]Lookup for use classification'!$C$9,B1150)),ISNUMBER(SEARCH('[1]Lookup for use classification'!$D$9,B1150)),ISNUMBER(SEARCH('[1]Lookup for use classification'!$E$9,B1150)),ISNUMBER(SEARCH('[1]Lookup for use classification'!$F$9,B1150)),ISNUMBER(SEARCH('[1]Lookup for use classification'!$G$9,B1150)),ISNUMBER(SEARCH('[1]Lookup for use classification'!$H$9,B1150)),ISNUMBER(SEARCH('[1]Lookup for use classification'!$I$9,B1150)),ISNUMBER(SEARCH('[1]Lookup for use classification'!$J$9,B1150)),ISNUMBER(SEARCH('[1]Lookup for use classification'!$K$9,B1150))),'[1]Lookup for use classification'!$A$9,IF(OR(ISNUMBER(SEARCH('[1]Lookup for use classification'!$B$10,B1150)),ISNUMBER(SEARCH('[1]Lookup for use classification'!$C$10,B1150)),ISNUMBER(SEARCH('[1]Lookup for use classification'!$D$10,B1150)),ISNUMBER(SEARCH('[1]Lookup for use classification'!$E$10,B1150)),ISNUMBER(SEARCH('[1]Lookup for use classification'!$F$10,B1150)),ISNUMBER(SEARCH('[1]Lookup for use classification'!$G$10,B1150))),'[1]Lookup for use classification'!$A$10,IF(OR(ISNUMBER(SEARCH('[1]Lookup for use classification'!$B$11,B1150)),ISNUMBER(SEARCH('[1]Lookup for use classification'!$C$11,B1150))),'[1]Lookup for use classification'!$A$11,IF(OR(ISNUMBER(SEARCH('[1]Lookup for use classification'!$B$12,B1150)),ISNUMBER(SEARCH('[1]Lookup for use classification'!$C$12,B1150))),'[1]Lookup for use classification'!$A$12,IF(OR(ISNUMBER(SEARCH('[1]Lookup for use classification'!$B$13,B1150)),ISNUMBER(SEARCH('[1]Lookup for use classification'!$C$13,B1150)),ISNUMBER(SEARCH('[1]Lookup for use classification'!$D$13,B1150)),,ISNUMBER(SEARCH('[1]Lookup for use classification'!$C$13,B1150)),ISNUMBER(SEARCH('[1]Lookup for use classification'!$E$13,B1150))),'[1]Lookup for use classification'!$A$13,IF(OR(ISNUMBER(SEARCH('[1]Lookup for use classification'!$B$14,B1150)),ISNUMBER(SEARCH('[1]Lookup for use classification'!$C$14,B1150))),'[1]Lookup for use classification'!$A$14,"Other"))))))))))))</f>
        <v>Other</v>
      </c>
      <c r="D1150" s="96"/>
      <c r="E1150" s="29"/>
      <c r="F1150" s="29"/>
    </row>
    <row r="1151" spans="1:6">
      <c r="A1151" s="16" t="s">
        <v>236</v>
      </c>
      <c r="B1151" s="26" t="s">
        <v>246</v>
      </c>
      <c r="C1151" s="133" t="str">
        <f>IF(OR(ISNUMBER(SEARCH('[1]Lookup for use classification'!$B$1,B1151)),ISNUMBER(SEARCH('[1]Lookup for use classification'!$C$1,B1151)),ISNUMBER(SEARCH('[1]Lookup for use classification'!$D$1,B1151)),ISNUMBER(SEARCH('[1]Lookup for use classification'!$E$1,B1151))),'[1]Lookup for use classification'!$A$1,IF(ISNUMBER(SEARCH('[1]Lookup for use classification'!$B$2,B1151)),'[1]Lookup for use classification'!$A$2,IF(ISNUMBER(SEARCH('[1]Lookup for use classification'!$B$3,B1151)),'[1]Lookup for use classification'!$A$3,IF(OR(ISNUMBER(SEARCH('[1]Lookup for use classification'!$B$4,B1151)),ISNUMBER(SEARCH('[1]Lookup for use classification'!$C$4,B1151)),ISNUMBER(SEARCH('[1]Lookup for use classification'!$D$4,B1151)),ISNUMBER(SEARCH('[1]Lookup for use classification'!$E$4,B1151))),'[1]Lookup for use classification'!$A$4,IF(OR(ISNUMBER(SEARCH('[1]Lookup for use classification'!$B$5,B1151)),ISNUMBER(SEARCH('[1]Lookup for use classification'!$C$5,B1151)),ISNUMBER(SEARCH('[1]Lookup for use classification'!$D$5,B1151))),'[1]Lookup for use classification'!$A$5,IF(OR(ISNUMBER(SEARCH('[1]Lookup for use classification'!$B$7,B1151)),ISNUMBER(SEARCH('[1]Lookup for use classification'!$C$7,B1151)),ISNUMBER(SEARCH('[1]Lookup for use classification'!$D$7,B1151))),'[1]Lookup for use classification'!$A$7,IF(OR(ISNUMBER(SEARCH('[1]Lookup for use classification'!$B$9,B1151)),ISNUMBER(SEARCH('[1]Lookup for use classification'!$C$9,B1151)),ISNUMBER(SEARCH('[1]Lookup for use classification'!$D$9,B1151)),ISNUMBER(SEARCH('[1]Lookup for use classification'!$E$9,B1151)),ISNUMBER(SEARCH('[1]Lookup for use classification'!$F$9,B1151)),ISNUMBER(SEARCH('[1]Lookup for use classification'!$G$9,B1151)),ISNUMBER(SEARCH('[1]Lookup for use classification'!$H$9,B1151)),ISNUMBER(SEARCH('[1]Lookup for use classification'!$I$9,B1151)),ISNUMBER(SEARCH('[1]Lookup for use classification'!$J$9,B1151)),ISNUMBER(SEARCH('[1]Lookup for use classification'!$K$9,B1151))),'[1]Lookup for use classification'!$A$9,IF(OR(ISNUMBER(SEARCH('[1]Lookup for use classification'!$B$10,B1151)),ISNUMBER(SEARCH('[1]Lookup for use classification'!$C$10,B1151)),ISNUMBER(SEARCH('[1]Lookup for use classification'!$D$10,B1151)),ISNUMBER(SEARCH('[1]Lookup for use classification'!$E$10,B1151)),ISNUMBER(SEARCH('[1]Lookup for use classification'!$F$10,B1151)),ISNUMBER(SEARCH('[1]Lookup for use classification'!$G$10,B1151))),'[1]Lookup for use classification'!$A$10,IF(OR(ISNUMBER(SEARCH('[1]Lookup for use classification'!$B$11,B1151)),ISNUMBER(SEARCH('[1]Lookup for use classification'!$C$11,B1151))),'[1]Lookup for use classification'!$A$11,IF(OR(ISNUMBER(SEARCH('[1]Lookup for use classification'!$B$12,B1151)),ISNUMBER(SEARCH('[1]Lookup for use classification'!$C$12,B1151))),'[1]Lookup for use classification'!$A$12,IF(OR(ISNUMBER(SEARCH('[1]Lookup for use classification'!$B$13,B1151)),ISNUMBER(SEARCH('[1]Lookup for use classification'!$C$13,B1151)),ISNUMBER(SEARCH('[1]Lookup for use classification'!$D$13,B1151)),,ISNUMBER(SEARCH('[1]Lookup for use classification'!$C$13,B1151)),ISNUMBER(SEARCH('[1]Lookup for use classification'!$E$13,B1151))),'[1]Lookup for use classification'!$A$13,IF(OR(ISNUMBER(SEARCH('[1]Lookup for use classification'!$B$14,B1151)),ISNUMBER(SEARCH('[1]Lookup for use classification'!$C$14,B1151))),'[1]Lookup for use classification'!$A$14,"Other"))))))))))))</f>
        <v>Retail - Other</v>
      </c>
      <c r="D1151" s="96">
        <v>1200</v>
      </c>
      <c r="E1151" s="29"/>
      <c r="F1151" s="29"/>
    </row>
    <row r="1152" spans="1:6">
      <c r="A1152" s="16" t="s">
        <v>236</v>
      </c>
      <c r="B1152" s="26" t="s">
        <v>8</v>
      </c>
      <c r="C1152" s="133" t="str">
        <f>IF(OR(ISNUMBER(SEARCH('[1]Lookup for use classification'!$B$1,B1152)),ISNUMBER(SEARCH('[1]Lookup for use classification'!$C$1,B1152)),ISNUMBER(SEARCH('[1]Lookup for use classification'!$D$1,B1152)),ISNUMBER(SEARCH('[1]Lookup for use classification'!$E$1,B1152))),'[1]Lookup for use classification'!$A$1,IF(ISNUMBER(SEARCH('[1]Lookup for use classification'!$B$2,B1152)),'[1]Lookup for use classification'!$A$2,IF(ISNUMBER(SEARCH('[1]Lookup for use classification'!$B$3,B1152)),'[1]Lookup for use classification'!$A$3,IF(OR(ISNUMBER(SEARCH('[1]Lookup for use classification'!$B$4,B1152)),ISNUMBER(SEARCH('[1]Lookup for use classification'!$C$4,B1152)),ISNUMBER(SEARCH('[1]Lookup for use classification'!$D$4,B1152)),ISNUMBER(SEARCH('[1]Lookup for use classification'!$E$4,B1152))),'[1]Lookup for use classification'!$A$4,IF(OR(ISNUMBER(SEARCH('[1]Lookup for use classification'!$B$5,B1152)),ISNUMBER(SEARCH('[1]Lookup for use classification'!$C$5,B1152)),ISNUMBER(SEARCH('[1]Lookup for use classification'!$D$5,B1152))),'[1]Lookup for use classification'!$A$5,IF(OR(ISNUMBER(SEARCH('[1]Lookup for use classification'!$B$7,B1152)),ISNUMBER(SEARCH('[1]Lookup for use classification'!$C$7,B1152)),ISNUMBER(SEARCH('[1]Lookup for use classification'!$D$7,B1152))),'[1]Lookup for use classification'!$A$7,IF(OR(ISNUMBER(SEARCH('[1]Lookup for use classification'!$B$9,B1152)),ISNUMBER(SEARCH('[1]Lookup for use classification'!$C$9,B1152)),ISNUMBER(SEARCH('[1]Lookup for use classification'!$D$9,B1152)),ISNUMBER(SEARCH('[1]Lookup for use classification'!$E$9,B1152)),ISNUMBER(SEARCH('[1]Lookup for use classification'!$F$9,B1152)),ISNUMBER(SEARCH('[1]Lookup for use classification'!$G$9,B1152)),ISNUMBER(SEARCH('[1]Lookup for use classification'!$H$9,B1152)),ISNUMBER(SEARCH('[1]Lookup for use classification'!$I$9,B1152)),ISNUMBER(SEARCH('[1]Lookup for use classification'!$J$9,B1152)),ISNUMBER(SEARCH('[1]Lookup for use classification'!$K$9,B1152))),'[1]Lookup for use classification'!$A$9,IF(OR(ISNUMBER(SEARCH('[1]Lookup for use classification'!$B$10,B1152)),ISNUMBER(SEARCH('[1]Lookup for use classification'!$C$10,B1152)),ISNUMBER(SEARCH('[1]Lookup for use classification'!$D$10,B1152)),ISNUMBER(SEARCH('[1]Lookup for use classification'!$E$10,B1152)),ISNUMBER(SEARCH('[1]Lookup for use classification'!$F$10,B1152)),ISNUMBER(SEARCH('[1]Lookup for use classification'!$G$10,B1152))),'[1]Lookup for use classification'!$A$10,IF(OR(ISNUMBER(SEARCH('[1]Lookup for use classification'!$B$11,B1152)),ISNUMBER(SEARCH('[1]Lookup for use classification'!$C$11,B1152))),'[1]Lookup for use classification'!$A$11,IF(OR(ISNUMBER(SEARCH('[1]Lookup for use classification'!$B$12,B1152)),ISNUMBER(SEARCH('[1]Lookup for use classification'!$C$12,B1152))),'[1]Lookup for use classification'!$A$12,IF(OR(ISNUMBER(SEARCH('[1]Lookup for use classification'!$B$13,B1152)),ISNUMBER(SEARCH('[1]Lookup for use classification'!$C$13,B1152)),ISNUMBER(SEARCH('[1]Lookup for use classification'!$D$13,B1152)),,ISNUMBER(SEARCH('[1]Lookup for use classification'!$C$13,B1152)),ISNUMBER(SEARCH('[1]Lookup for use classification'!$E$13,B1152))),'[1]Lookup for use classification'!$A$13,IF(OR(ISNUMBER(SEARCH('[1]Lookup for use classification'!$B$14,B1152)),ISNUMBER(SEARCH('[1]Lookup for use classification'!$C$14,B1152))),'[1]Lookup for use classification'!$A$14,"Other"))))))))))))</f>
        <v>Other</v>
      </c>
      <c r="D1152" s="96"/>
      <c r="E1152" s="29"/>
      <c r="F1152" s="29"/>
    </row>
    <row r="1153" spans="1:6">
      <c r="A1153" s="16" t="s">
        <v>236</v>
      </c>
      <c r="B1153" s="26" t="s">
        <v>247</v>
      </c>
      <c r="C1153" s="133" t="str">
        <f>IF(OR(ISNUMBER(SEARCH('[1]Lookup for use classification'!$B$1,B1153)),ISNUMBER(SEARCH('[1]Lookup for use classification'!$C$1,B1153)),ISNUMBER(SEARCH('[1]Lookup for use classification'!$D$1,B1153)),ISNUMBER(SEARCH('[1]Lookup for use classification'!$E$1,B1153))),'[1]Lookup for use classification'!$A$1,IF(ISNUMBER(SEARCH('[1]Lookup for use classification'!$B$2,B1153)),'[1]Lookup for use classification'!$A$2,IF(ISNUMBER(SEARCH('[1]Lookup for use classification'!$B$3,B1153)),'[1]Lookup for use classification'!$A$3,IF(OR(ISNUMBER(SEARCH('[1]Lookup for use classification'!$B$4,B1153)),ISNUMBER(SEARCH('[1]Lookup for use classification'!$C$4,B1153)),ISNUMBER(SEARCH('[1]Lookup for use classification'!$D$4,B1153)),ISNUMBER(SEARCH('[1]Lookup for use classification'!$E$4,B1153))),'[1]Lookup for use classification'!$A$4,IF(OR(ISNUMBER(SEARCH('[1]Lookup for use classification'!$B$5,B1153)),ISNUMBER(SEARCH('[1]Lookup for use classification'!$C$5,B1153)),ISNUMBER(SEARCH('[1]Lookup for use classification'!$D$5,B1153))),'[1]Lookup for use classification'!$A$5,IF(OR(ISNUMBER(SEARCH('[1]Lookup for use classification'!$B$7,B1153)),ISNUMBER(SEARCH('[1]Lookup for use classification'!$C$7,B1153)),ISNUMBER(SEARCH('[1]Lookup for use classification'!$D$7,B1153))),'[1]Lookup for use classification'!$A$7,IF(OR(ISNUMBER(SEARCH('[1]Lookup for use classification'!$B$9,B1153)),ISNUMBER(SEARCH('[1]Lookup for use classification'!$C$9,B1153)),ISNUMBER(SEARCH('[1]Lookup for use classification'!$D$9,B1153)),ISNUMBER(SEARCH('[1]Lookup for use classification'!$E$9,B1153)),ISNUMBER(SEARCH('[1]Lookup for use classification'!$F$9,B1153)),ISNUMBER(SEARCH('[1]Lookup for use classification'!$G$9,B1153)),ISNUMBER(SEARCH('[1]Lookup for use classification'!$H$9,B1153)),ISNUMBER(SEARCH('[1]Lookup for use classification'!$I$9,B1153)),ISNUMBER(SEARCH('[1]Lookup for use classification'!$J$9,B1153)),ISNUMBER(SEARCH('[1]Lookup for use classification'!$K$9,B1153))),'[1]Lookup for use classification'!$A$9,IF(OR(ISNUMBER(SEARCH('[1]Lookup for use classification'!$B$10,B1153)),ISNUMBER(SEARCH('[1]Lookup for use classification'!$C$10,B1153)),ISNUMBER(SEARCH('[1]Lookup for use classification'!$D$10,B1153)),ISNUMBER(SEARCH('[1]Lookup for use classification'!$E$10,B1153)),ISNUMBER(SEARCH('[1]Lookup for use classification'!$F$10,B1153)),ISNUMBER(SEARCH('[1]Lookup for use classification'!$G$10,B1153))),'[1]Lookup for use classification'!$A$10,IF(OR(ISNUMBER(SEARCH('[1]Lookup for use classification'!$B$11,B1153)),ISNUMBER(SEARCH('[1]Lookup for use classification'!$C$11,B1153))),'[1]Lookup for use classification'!$A$11,IF(OR(ISNUMBER(SEARCH('[1]Lookup for use classification'!$B$12,B1153)),ISNUMBER(SEARCH('[1]Lookup for use classification'!$C$12,B1153))),'[1]Lookup for use classification'!$A$12,IF(OR(ISNUMBER(SEARCH('[1]Lookup for use classification'!$B$13,B1153)),ISNUMBER(SEARCH('[1]Lookup for use classification'!$C$13,B1153)),ISNUMBER(SEARCH('[1]Lookup for use classification'!$D$13,B1153)),,ISNUMBER(SEARCH('[1]Lookup for use classification'!$C$13,B1153)),ISNUMBER(SEARCH('[1]Lookup for use classification'!$E$13,B1153))),'[1]Lookup for use classification'!$A$13,IF(OR(ISNUMBER(SEARCH('[1]Lookup for use classification'!$B$14,B1153)),ISNUMBER(SEARCH('[1]Lookup for use classification'!$C$14,B1153))),'[1]Lookup for use classification'!$A$14,"Other"))))))))))))</f>
        <v>Accomodation Services</v>
      </c>
      <c r="D1153" s="96"/>
      <c r="E1153" s="29"/>
      <c r="F1153" s="29"/>
    </row>
    <row r="1154" spans="1:6">
      <c r="A1154" s="16" t="s">
        <v>236</v>
      </c>
      <c r="B1154" s="26" t="s">
        <v>248</v>
      </c>
      <c r="C1154" s="133" t="str">
        <f>IF(OR(ISNUMBER(SEARCH('[1]Lookup for use classification'!$B$1,B1154)),ISNUMBER(SEARCH('[1]Lookup for use classification'!$C$1,B1154)),ISNUMBER(SEARCH('[1]Lookup for use classification'!$D$1,B1154)),ISNUMBER(SEARCH('[1]Lookup for use classification'!$E$1,B1154))),'[1]Lookup for use classification'!$A$1,IF(ISNUMBER(SEARCH('[1]Lookup for use classification'!$B$2,B1154)),'[1]Lookup for use classification'!$A$2,IF(ISNUMBER(SEARCH('[1]Lookup for use classification'!$B$3,B1154)),'[1]Lookup for use classification'!$A$3,IF(OR(ISNUMBER(SEARCH('[1]Lookup for use classification'!$B$4,B1154)),ISNUMBER(SEARCH('[1]Lookup for use classification'!$C$4,B1154)),ISNUMBER(SEARCH('[1]Lookup for use classification'!$D$4,B1154)),ISNUMBER(SEARCH('[1]Lookup for use classification'!$E$4,B1154))),'[1]Lookup for use classification'!$A$4,IF(OR(ISNUMBER(SEARCH('[1]Lookup for use classification'!$B$5,B1154)),ISNUMBER(SEARCH('[1]Lookup for use classification'!$C$5,B1154)),ISNUMBER(SEARCH('[1]Lookup for use classification'!$D$5,B1154))),'[1]Lookup for use classification'!$A$5,IF(OR(ISNUMBER(SEARCH('[1]Lookup for use classification'!$B$7,B1154)),ISNUMBER(SEARCH('[1]Lookup for use classification'!$C$7,B1154)),ISNUMBER(SEARCH('[1]Lookup for use classification'!$D$7,B1154))),'[1]Lookup for use classification'!$A$7,IF(OR(ISNUMBER(SEARCH('[1]Lookup for use classification'!$B$9,B1154)),ISNUMBER(SEARCH('[1]Lookup for use classification'!$C$9,B1154)),ISNUMBER(SEARCH('[1]Lookup for use classification'!$D$9,B1154)),ISNUMBER(SEARCH('[1]Lookup for use classification'!$E$9,B1154)),ISNUMBER(SEARCH('[1]Lookup for use classification'!$F$9,B1154)),ISNUMBER(SEARCH('[1]Lookup for use classification'!$G$9,B1154)),ISNUMBER(SEARCH('[1]Lookup for use classification'!$H$9,B1154)),ISNUMBER(SEARCH('[1]Lookup for use classification'!$I$9,B1154)),ISNUMBER(SEARCH('[1]Lookup for use classification'!$J$9,B1154)),ISNUMBER(SEARCH('[1]Lookup for use classification'!$K$9,B1154))),'[1]Lookup for use classification'!$A$9,IF(OR(ISNUMBER(SEARCH('[1]Lookup for use classification'!$B$10,B1154)),ISNUMBER(SEARCH('[1]Lookup for use classification'!$C$10,B1154)),ISNUMBER(SEARCH('[1]Lookup for use classification'!$D$10,B1154)),ISNUMBER(SEARCH('[1]Lookup for use classification'!$E$10,B1154)),ISNUMBER(SEARCH('[1]Lookup for use classification'!$F$10,B1154)),ISNUMBER(SEARCH('[1]Lookup for use classification'!$G$10,B1154))),'[1]Lookup for use classification'!$A$10,IF(OR(ISNUMBER(SEARCH('[1]Lookup for use classification'!$B$11,B1154)),ISNUMBER(SEARCH('[1]Lookup for use classification'!$C$11,B1154))),'[1]Lookup for use classification'!$A$11,IF(OR(ISNUMBER(SEARCH('[1]Lookup for use classification'!$B$12,B1154)),ISNUMBER(SEARCH('[1]Lookup for use classification'!$C$12,B1154))),'[1]Lookup for use classification'!$A$12,IF(OR(ISNUMBER(SEARCH('[1]Lookup for use classification'!$B$13,B1154)),ISNUMBER(SEARCH('[1]Lookup for use classification'!$C$13,B1154)),ISNUMBER(SEARCH('[1]Lookup for use classification'!$D$13,B1154)),,ISNUMBER(SEARCH('[1]Lookup for use classification'!$C$13,B1154)),ISNUMBER(SEARCH('[1]Lookup for use classification'!$E$13,B1154))),'[1]Lookup for use classification'!$A$13,IF(OR(ISNUMBER(SEARCH('[1]Lookup for use classification'!$B$14,B1154)),ISNUMBER(SEARCH('[1]Lookup for use classification'!$C$14,B1154))),'[1]Lookup for use classification'!$A$14,"Other"))))))))))))</f>
        <v>Public Assembly</v>
      </c>
      <c r="D1154" s="96"/>
      <c r="E1154" s="29"/>
      <c r="F1154" s="29"/>
    </row>
    <row r="1155" spans="1:6">
      <c r="A1155" s="16" t="s">
        <v>236</v>
      </c>
      <c r="B1155" s="26" t="s">
        <v>249</v>
      </c>
      <c r="C1155" s="133" t="str">
        <f>IF(OR(ISNUMBER(SEARCH('[1]Lookup for use classification'!$B$1,B1155)),ISNUMBER(SEARCH('[1]Lookup for use classification'!$C$1,B1155)),ISNUMBER(SEARCH('[1]Lookup for use classification'!$D$1,B1155)),ISNUMBER(SEARCH('[1]Lookup for use classification'!$E$1,B1155))),'[1]Lookup for use classification'!$A$1,IF(ISNUMBER(SEARCH('[1]Lookup for use classification'!$B$2,B1155)),'[1]Lookup for use classification'!$A$2,IF(ISNUMBER(SEARCH('[1]Lookup for use classification'!$B$3,B1155)),'[1]Lookup for use classification'!$A$3,IF(OR(ISNUMBER(SEARCH('[1]Lookup for use classification'!$B$4,B1155)),ISNUMBER(SEARCH('[1]Lookup for use classification'!$C$4,B1155)),ISNUMBER(SEARCH('[1]Lookup for use classification'!$D$4,B1155)),ISNUMBER(SEARCH('[1]Lookup for use classification'!$E$4,B1155))),'[1]Lookup for use classification'!$A$4,IF(OR(ISNUMBER(SEARCH('[1]Lookup for use classification'!$B$5,B1155)),ISNUMBER(SEARCH('[1]Lookup for use classification'!$C$5,B1155)),ISNUMBER(SEARCH('[1]Lookup for use classification'!$D$5,B1155))),'[1]Lookup for use classification'!$A$5,IF(OR(ISNUMBER(SEARCH('[1]Lookup for use classification'!$B$7,B1155)),ISNUMBER(SEARCH('[1]Lookup for use classification'!$C$7,B1155)),ISNUMBER(SEARCH('[1]Lookup for use classification'!$D$7,B1155))),'[1]Lookup for use classification'!$A$7,IF(OR(ISNUMBER(SEARCH('[1]Lookup for use classification'!$B$9,B1155)),ISNUMBER(SEARCH('[1]Lookup for use classification'!$C$9,B1155)),ISNUMBER(SEARCH('[1]Lookup for use classification'!$D$9,B1155)),ISNUMBER(SEARCH('[1]Lookup for use classification'!$E$9,B1155)),ISNUMBER(SEARCH('[1]Lookup for use classification'!$F$9,B1155)),ISNUMBER(SEARCH('[1]Lookup for use classification'!$G$9,B1155)),ISNUMBER(SEARCH('[1]Lookup for use classification'!$H$9,B1155)),ISNUMBER(SEARCH('[1]Lookup for use classification'!$I$9,B1155)),ISNUMBER(SEARCH('[1]Lookup for use classification'!$J$9,B1155)),ISNUMBER(SEARCH('[1]Lookup for use classification'!$K$9,B1155))),'[1]Lookup for use classification'!$A$9,IF(OR(ISNUMBER(SEARCH('[1]Lookup for use classification'!$B$10,B1155)),ISNUMBER(SEARCH('[1]Lookup for use classification'!$C$10,B1155)),ISNUMBER(SEARCH('[1]Lookup for use classification'!$D$10,B1155)),ISNUMBER(SEARCH('[1]Lookup for use classification'!$E$10,B1155)),ISNUMBER(SEARCH('[1]Lookup for use classification'!$F$10,B1155)),ISNUMBER(SEARCH('[1]Lookup for use classification'!$G$10,B1155))),'[1]Lookup for use classification'!$A$10,IF(OR(ISNUMBER(SEARCH('[1]Lookup for use classification'!$B$11,B1155)),ISNUMBER(SEARCH('[1]Lookup for use classification'!$C$11,B1155))),'[1]Lookup for use classification'!$A$11,IF(OR(ISNUMBER(SEARCH('[1]Lookup for use classification'!$B$12,B1155)),ISNUMBER(SEARCH('[1]Lookup for use classification'!$C$12,B1155))),'[1]Lookup for use classification'!$A$12,IF(OR(ISNUMBER(SEARCH('[1]Lookup for use classification'!$B$13,B1155)),ISNUMBER(SEARCH('[1]Lookup for use classification'!$C$13,B1155)),ISNUMBER(SEARCH('[1]Lookup for use classification'!$D$13,B1155)),,ISNUMBER(SEARCH('[1]Lookup for use classification'!$C$13,B1155)),ISNUMBER(SEARCH('[1]Lookup for use classification'!$E$13,B1155))),'[1]Lookup for use classification'!$A$13,IF(OR(ISNUMBER(SEARCH('[1]Lookup for use classification'!$B$14,B1155)),ISNUMBER(SEARCH('[1]Lookup for use classification'!$C$14,B1155))),'[1]Lookup for use classification'!$A$14,"Other"))))))))))))</f>
        <v>Water &amp; Sewer</v>
      </c>
      <c r="D1155" s="96"/>
      <c r="E1155" s="29"/>
      <c r="F1155" s="29"/>
    </row>
    <row r="1156" spans="1:6">
      <c r="A1156" s="16" t="s">
        <v>236</v>
      </c>
      <c r="B1156" s="26" t="s">
        <v>35</v>
      </c>
      <c r="C1156" s="133" t="str">
        <f>IF(OR(ISNUMBER(SEARCH('[1]Lookup for use classification'!$B$1,B1156)),ISNUMBER(SEARCH('[1]Lookup for use classification'!$C$1,B1156)),ISNUMBER(SEARCH('[1]Lookup for use classification'!$D$1,B1156)),ISNUMBER(SEARCH('[1]Lookup for use classification'!$E$1,B1156))),'[1]Lookup for use classification'!$A$1,IF(ISNUMBER(SEARCH('[1]Lookup for use classification'!$B$2,B1156)),'[1]Lookup for use classification'!$A$2,IF(ISNUMBER(SEARCH('[1]Lookup for use classification'!$B$3,B1156)),'[1]Lookup for use classification'!$A$3,IF(OR(ISNUMBER(SEARCH('[1]Lookup for use classification'!$B$4,B1156)),ISNUMBER(SEARCH('[1]Lookup for use classification'!$C$4,B1156)),ISNUMBER(SEARCH('[1]Lookup for use classification'!$D$4,B1156)),ISNUMBER(SEARCH('[1]Lookup for use classification'!$E$4,B1156))),'[1]Lookup for use classification'!$A$4,IF(OR(ISNUMBER(SEARCH('[1]Lookup for use classification'!$B$5,B1156)),ISNUMBER(SEARCH('[1]Lookup for use classification'!$C$5,B1156)),ISNUMBER(SEARCH('[1]Lookup for use classification'!$D$5,B1156))),'[1]Lookup for use classification'!$A$5,IF(OR(ISNUMBER(SEARCH('[1]Lookup for use classification'!$B$7,B1156)),ISNUMBER(SEARCH('[1]Lookup for use classification'!$C$7,B1156)),ISNUMBER(SEARCH('[1]Lookup for use classification'!$D$7,B1156))),'[1]Lookup for use classification'!$A$7,IF(OR(ISNUMBER(SEARCH('[1]Lookup for use classification'!$B$9,B1156)),ISNUMBER(SEARCH('[1]Lookup for use classification'!$C$9,B1156)),ISNUMBER(SEARCH('[1]Lookup for use classification'!$D$9,B1156)),ISNUMBER(SEARCH('[1]Lookup for use classification'!$E$9,B1156)),ISNUMBER(SEARCH('[1]Lookup for use classification'!$F$9,B1156)),ISNUMBER(SEARCH('[1]Lookup for use classification'!$G$9,B1156)),ISNUMBER(SEARCH('[1]Lookup for use classification'!$H$9,B1156)),ISNUMBER(SEARCH('[1]Lookup for use classification'!$I$9,B1156)),ISNUMBER(SEARCH('[1]Lookup for use classification'!$J$9,B1156)),ISNUMBER(SEARCH('[1]Lookup for use classification'!$K$9,B1156))),'[1]Lookup for use classification'!$A$9,IF(OR(ISNUMBER(SEARCH('[1]Lookup for use classification'!$B$10,B1156)),ISNUMBER(SEARCH('[1]Lookup for use classification'!$C$10,B1156)),ISNUMBER(SEARCH('[1]Lookup for use classification'!$D$10,B1156)),ISNUMBER(SEARCH('[1]Lookup for use classification'!$E$10,B1156)),ISNUMBER(SEARCH('[1]Lookup for use classification'!$F$10,B1156)),ISNUMBER(SEARCH('[1]Lookup for use classification'!$G$10,B1156))),'[1]Lookup for use classification'!$A$10,IF(OR(ISNUMBER(SEARCH('[1]Lookup for use classification'!$B$11,B1156)),ISNUMBER(SEARCH('[1]Lookup for use classification'!$C$11,B1156))),'[1]Lookup for use classification'!$A$11,IF(OR(ISNUMBER(SEARCH('[1]Lookup for use classification'!$B$12,B1156)),ISNUMBER(SEARCH('[1]Lookup for use classification'!$C$12,B1156))),'[1]Lookup for use classification'!$A$12,IF(OR(ISNUMBER(SEARCH('[1]Lookup for use classification'!$B$13,B1156)),ISNUMBER(SEARCH('[1]Lookup for use classification'!$C$13,B1156)),ISNUMBER(SEARCH('[1]Lookup for use classification'!$D$13,B1156)),,ISNUMBER(SEARCH('[1]Lookup for use classification'!$C$13,B1156)),ISNUMBER(SEARCH('[1]Lookup for use classification'!$E$13,B1156))),'[1]Lookup for use classification'!$A$13,IF(OR(ISNUMBER(SEARCH('[1]Lookup for use classification'!$B$14,B1156)),ISNUMBER(SEARCH('[1]Lookup for use classification'!$C$14,B1156))),'[1]Lookup for use classification'!$A$14,"Other"))))))))))))</f>
        <v>Other</v>
      </c>
      <c r="D1156" s="96"/>
      <c r="E1156" s="29"/>
      <c r="F1156" s="29"/>
    </row>
    <row r="1157" spans="1:6">
      <c r="A1157" s="16" t="s">
        <v>236</v>
      </c>
      <c r="B1157" s="26" t="s">
        <v>55</v>
      </c>
      <c r="C1157" s="133" t="str">
        <f>IF(OR(ISNUMBER(SEARCH('[1]Lookup for use classification'!$B$1,B1157)),ISNUMBER(SEARCH('[1]Lookup for use classification'!$C$1,B1157)),ISNUMBER(SEARCH('[1]Lookup for use classification'!$D$1,B1157)),ISNUMBER(SEARCH('[1]Lookup for use classification'!$E$1,B1157))),'[1]Lookup for use classification'!$A$1,IF(ISNUMBER(SEARCH('[1]Lookup for use classification'!$B$2,B1157)),'[1]Lookup for use classification'!$A$2,IF(ISNUMBER(SEARCH('[1]Lookup for use classification'!$B$3,B1157)),'[1]Lookup for use classification'!$A$3,IF(OR(ISNUMBER(SEARCH('[1]Lookup for use classification'!$B$4,B1157)),ISNUMBER(SEARCH('[1]Lookup for use classification'!$C$4,B1157)),ISNUMBER(SEARCH('[1]Lookup for use classification'!$D$4,B1157)),ISNUMBER(SEARCH('[1]Lookup for use classification'!$E$4,B1157))),'[1]Lookup for use classification'!$A$4,IF(OR(ISNUMBER(SEARCH('[1]Lookup for use classification'!$B$5,B1157)),ISNUMBER(SEARCH('[1]Lookup for use classification'!$C$5,B1157)),ISNUMBER(SEARCH('[1]Lookup for use classification'!$D$5,B1157))),'[1]Lookup for use classification'!$A$5,IF(OR(ISNUMBER(SEARCH('[1]Lookup for use classification'!$B$7,B1157)),ISNUMBER(SEARCH('[1]Lookup for use classification'!$C$7,B1157)),ISNUMBER(SEARCH('[1]Lookup for use classification'!$D$7,B1157))),'[1]Lookup for use classification'!$A$7,IF(OR(ISNUMBER(SEARCH('[1]Lookup for use classification'!$B$9,B1157)),ISNUMBER(SEARCH('[1]Lookup for use classification'!$C$9,B1157)),ISNUMBER(SEARCH('[1]Lookup for use classification'!$D$9,B1157)),ISNUMBER(SEARCH('[1]Lookup for use classification'!$E$9,B1157)),ISNUMBER(SEARCH('[1]Lookup for use classification'!$F$9,B1157)),ISNUMBER(SEARCH('[1]Lookup for use classification'!$G$9,B1157)),ISNUMBER(SEARCH('[1]Lookup for use classification'!$H$9,B1157)),ISNUMBER(SEARCH('[1]Lookup for use classification'!$I$9,B1157)),ISNUMBER(SEARCH('[1]Lookup for use classification'!$J$9,B1157)),ISNUMBER(SEARCH('[1]Lookup for use classification'!$K$9,B1157))),'[1]Lookup for use classification'!$A$9,IF(OR(ISNUMBER(SEARCH('[1]Lookup for use classification'!$B$10,B1157)),ISNUMBER(SEARCH('[1]Lookup for use classification'!$C$10,B1157)),ISNUMBER(SEARCH('[1]Lookup for use classification'!$D$10,B1157)),ISNUMBER(SEARCH('[1]Lookup for use classification'!$E$10,B1157)),ISNUMBER(SEARCH('[1]Lookup for use classification'!$F$10,B1157)),ISNUMBER(SEARCH('[1]Lookup for use classification'!$G$10,B1157))),'[1]Lookup for use classification'!$A$10,IF(OR(ISNUMBER(SEARCH('[1]Lookup for use classification'!$B$11,B1157)),ISNUMBER(SEARCH('[1]Lookup for use classification'!$C$11,B1157))),'[1]Lookup for use classification'!$A$11,IF(OR(ISNUMBER(SEARCH('[1]Lookup for use classification'!$B$12,B1157)),ISNUMBER(SEARCH('[1]Lookup for use classification'!$C$12,B1157))),'[1]Lookup for use classification'!$A$12,IF(OR(ISNUMBER(SEARCH('[1]Lookup for use classification'!$B$13,B1157)),ISNUMBER(SEARCH('[1]Lookup for use classification'!$C$13,B1157)),ISNUMBER(SEARCH('[1]Lookup for use classification'!$D$13,B1157)),,ISNUMBER(SEARCH('[1]Lookup for use classification'!$C$13,B1157)),ISNUMBER(SEARCH('[1]Lookup for use classification'!$E$13,B1157))),'[1]Lookup for use classification'!$A$13,IF(OR(ISNUMBER(SEARCH('[1]Lookup for use classification'!$B$14,B1157)),ISNUMBER(SEARCH('[1]Lookup for use classification'!$C$14,B1157))),'[1]Lookup for use classification'!$A$14,"Other"))))))))))))</f>
        <v>Public Safety</v>
      </c>
      <c r="D1157" s="96">
        <v>897</v>
      </c>
      <c r="E1157" s="29" t="s">
        <v>6</v>
      </c>
      <c r="F1157" s="29"/>
    </row>
    <row r="1158" spans="1:6">
      <c r="A1158" s="16" t="s">
        <v>236</v>
      </c>
      <c r="B1158" s="26" t="s">
        <v>37</v>
      </c>
      <c r="C1158" s="133" t="str">
        <f>IF(OR(ISNUMBER(SEARCH('[1]Lookup for use classification'!$B$1,B1158)),ISNUMBER(SEARCH('[1]Lookup for use classification'!$C$1,B1158)),ISNUMBER(SEARCH('[1]Lookup for use classification'!$D$1,B1158)),ISNUMBER(SEARCH('[1]Lookup for use classification'!$E$1,B1158))),'[1]Lookup for use classification'!$A$1,IF(ISNUMBER(SEARCH('[1]Lookup for use classification'!$B$2,B1158)),'[1]Lookup for use classification'!$A$2,IF(ISNUMBER(SEARCH('[1]Lookup for use classification'!$B$3,B1158)),'[1]Lookup for use classification'!$A$3,IF(OR(ISNUMBER(SEARCH('[1]Lookup for use classification'!$B$4,B1158)),ISNUMBER(SEARCH('[1]Lookup for use classification'!$C$4,B1158)),ISNUMBER(SEARCH('[1]Lookup for use classification'!$D$4,B1158)),ISNUMBER(SEARCH('[1]Lookup for use classification'!$E$4,B1158))),'[1]Lookup for use classification'!$A$4,IF(OR(ISNUMBER(SEARCH('[1]Lookup for use classification'!$B$5,B1158)),ISNUMBER(SEARCH('[1]Lookup for use classification'!$C$5,B1158)),ISNUMBER(SEARCH('[1]Lookup for use classification'!$D$5,B1158))),'[1]Lookup for use classification'!$A$5,IF(OR(ISNUMBER(SEARCH('[1]Lookup for use classification'!$B$7,B1158)),ISNUMBER(SEARCH('[1]Lookup for use classification'!$C$7,B1158)),ISNUMBER(SEARCH('[1]Lookup for use classification'!$D$7,B1158))),'[1]Lookup for use classification'!$A$7,IF(OR(ISNUMBER(SEARCH('[1]Lookup for use classification'!$B$9,B1158)),ISNUMBER(SEARCH('[1]Lookup for use classification'!$C$9,B1158)),ISNUMBER(SEARCH('[1]Lookup for use classification'!$D$9,B1158)),ISNUMBER(SEARCH('[1]Lookup for use classification'!$E$9,B1158)),ISNUMBER(SEARCH('[1]Lookup for use classification'!$F$9,B1158)),ISNUMBER(SEARCH('[1]Lookup for use classification'!$G$9,B1158)),ISNUMBER(SEARCH('[1]Lookup for use classification'!$H$9,B1158)),ISNUMBER(SEARCH('[1]Lookup for use classification'!$I$9,B1158)),ISNUMBER(SEARCH('[1]Lookup for use classification'!$J$9,B1158)),ISNUMBER(SEARCH('[1]Lookup for use classification'!$K$9,B1158))),'[1]Lookup for use classification'!$A$9,IF(OR(ISNUMBER(SEARCH('[1]Lookup for use classification'!$B$10,B1158)),ISNUMBER(SEARCH('[1]Lookup for use classification'!$C$10,B1158)),ISNUMBER(SEARCH('[1]Lookup for use classification'!$D$10,B1158)),ISNUMBER(SEARCH('[1]Lookup for use classification'!$E$10,B1158)),ISNUMBER(SEARCH('[1]Lookup for use classification'!$F$10,B1158)),ISNUMBER(SEARCH('[1]Lookup for use classification'!$G$10,B1158))),'[1]Lookup for use classification'!$A$10,IF(OR(ISNUMBER(SEARCH('[1]Lookup for use classification'!$B$11,B1158)),ISNUMBER(SEARCH('[1]Lookup for use classification'!$C$11,B1158))),'[1]Lookup for use classification'!$A$11,IF(OR(ISNUMBER(SEARCH('[1]Lookup for use classification'!$B$12,B1158)),ISNUMBER(SEARCH('[1]Lookup for use classification'!$C$12,B1158))),'[1]Lookup for use classification'!$A$12,IF(OR(ISNUMBER(SEARCH('[1]Lookup for use classification'!$B$13,B1158)),ISNUMBER(SEARCH('[1]Lookup for use classification'!$C$13,B1158)),ISNUMBER(SEARCH('[1]Lookup for use classification'!$D$13,B1158)),,ISNUMBER(SEARCH('[1]Lookup for use classification'!$C$13,B1158)),ISNUMBER(SEARCH('[1]Lookup for use classification'!$E$13,B1158))),'[1]Lookup for use classification'!$A$13,IF(OR(ISNUMBER(SEARCH('[1]Lookup for use classification'!$B$14,B1158)),ISNUMBER(SEARCH('[1]Lookup for use classification'!$C$14,B1158))),'[1]Lookup for use classification'!$A$14,"Other"))))))))))))</f>
        <v>Office</v>
      </c>
      <c r="D1158" s="96"/>
      <c r="E1158" s="29"/>
      <c r="F1158" s="29"/>
    </row>
    <row r="1159" spans="1:6">
      <c r="A1159" s="16" t="s">
        <v>236</v>
      </c>
      <c r="B1159" s="47" t="s">
        <v>164</v>
      </c>
      <c r="C1159" s="133" t="str">
        <f>IF(OR(ISNUMBER(SEARCH('[1]Lookup for use classification'!$B$1,B1159)),ISNUMBER(SEARCH('[1]Lookup for use classification'!$C$1,B1159)),ISNUMBER(SEARCH('[1]Lookup for use classification'!$D$1,B1159)),ISNUMBER(SEARCH('[1]Lookup for use classification'!$E$1,B1159))),'[1]Lookup for use classification'!$A$1,IF(ISNUMBER(SEARCH('[1]Lookup for use classification'!$B$2,B1159)),'[1]Lookup for use classification'!$A$2,IF(ISNUMBER(SEARCH('[1]Lookup for use classification'!$B$3,B1159)),'[1]Lookup for use classification'!$A$3,IF(OR(ISNUMBER(SEARCH('[1]Lookup for use classification'!$B$4,B1159)),ISNUMBER(SEARCH('[1]Lookup for use classification'!$C$4,B1159)),ISNUMBER(SEARCH('[1]Lookup for use classification'!$D$4,B1159)),ISNUMBER(SEARCH('[1]Lookup for use classification'!$E$4,B1159))),'[1]Lookup for use classification'!$A$4,IF(OR(ISNUMBER(SEARCH('[1]Lookup for use classification'!$B$5,B1159)),ISNUMBER(SEARCH('[1]Lookup for use classification'!$C$5,B1159)),ISNUMBER(SEARCH('[1]Lookup for use classification'!$D$5,B1159))),'[1]Lookup for use classification'!$A$5,IF(OR(ISNUMBER(SEARCH('[1]Lookup for use classification'!$B$7,B1159)),ISNUMBER(SEARCH('[1]Lookup for use classification'!$C$7,B1159)),ISNUMBER(SEARCH('[1]Lookup for use classification'!$D$7,B1159))),'[1]Lookup for use classification'!$A$7,IF(OR(ISNUMBER(SEARCH('[1]Lookup for use classification'!$B$9,B1159)),ISNUMBER(SEARCH('[1]Lookup for use classification'!$C$9,B1159)),ISNUMBER(SEARCH('[1]Lookup for use classification'!$D$9,B1159)),ISNUMBER(SEARCH('[1]Lookup for use classification'!$E$9,B1159)),ISNUMBER(SEARCH('[1]Lookup for use classification'!$F$9,B1159)),ISNUMBER(SEARCH('[1]Lookup for use classification'!$G$9,B1159)),ISNUMBER(SEARCH('[1]Lookup for use classification'!$H$9,B1159)),ISNUMBER(SEARCH('[1]Lookup for use classification'!$I$9,B1159)),ISNUMBER(SEARCH('[1]Lookup for use classification'!$J$9,B1159)),ISNUMBER(SEARCH('[1]Lookup for use classification'!$K$9,B1159))),'[1]Lookup for use classification'!$A$9,IF(OR(ISNUMBER(SEARCH('[1]Lookup for use classification'!$B$10,B1159)),ISNUMBER(SEARCH('[1]Lookup for use classification'!$C$10,B1159)),ISNUMBER(SEARCH('[1]Lookup for use classification'!$D$10,B1159)),ISNUMBER(SEARCH('[1]Lookup for use classification'!$E$10,B1159)),ISNUMBER(SEARCH('[1]Lookup for use classification'!$F$10,B1159)),ISNUMBER(SEARCH('[1]Lookup for use classification'!$G$10,B1159))),'[1]Lookup for use classification'!$A$10,IF(OR(ISNUMBER(SEARCH('[1]Lookup for use classification'!$B$11,B1159)),ISNUMBER(SEARCH('[1]Lookup for use classification'!$C$11,B1159))),'[1]Lookup for use classification'!$A$11,IF(OR(ISNUMBER(SEARCH('[1]Lookup for use classification'!$B$12,B1159)),ISNUMBER(SEARCH('[1]Lookup for use classification'!$C$12,B1159))),'[1]Lookup for use classification'!$A$12,IF(OR(ISNUMBER(SEARCH('[1]Lookup for use classification'!$B$13,B1159)),ISNUMBER(SEARCH('[1]Lookup for use classification'!$C$13,B1159)),ISNUMBER(SEARCH('[1]Lookup for use classification'!$D$13,B1159)),,ISNUMBER(SEARCH('[1]Lookup for use classification'!$C$13,B1159)),ISNUMBER(SEARCH('[1]Lookup for use classification'!$E$13,B1159))),'[1]Lookup for use classification'!$A$13,IF(OR(ISNUMBER(SEARCH('[1]Lookup for use classification'!$B$14,B1159)),ISNUMBER(SEARCH('[1]Lookup for use classification'!$C$14,B1159))),'[1]Lookup for use classification'!$A$14,"Other"))))))))))))</f>
        <v>Other</v>
      </c>
      <c r="D1159" s="93"/>
      <c r="E1159" s="64" t="s">
        <v>6</v>
      </c>
      <c r="F1159" s="64"/>
    </row>
    <row r="1160" spans="1:6">
      <c r="A1160" s="16" t="s">
        <v>236</v>
      </c>
      <c r="B1160" s="26" t="s">
        <v>250</v>
      </c>
      <c r="C1160" s="133" t="str">
        <f>IF(OR(ISNUMBER(SEARCH('[1]Lookup for use classification'!$B$1,B1160)),ISNUMBER(SEARCH('[1]Lookup for use classification'!$C$1,B1160)),ISNUMBER(SEARCH('[1]Lookup for use classification'!$D$1,B1160)),ISNUMBER(SEARCH('[1]Lookup for use classification'!$E$1,B1160))),'[1]Lookup for use classification'!$A$1,IF(ISNUMBER(SEARCH('[1]Lookup for use classification'!$B$2,B1160)),'[1]Lookup for use classification'!$A$2,IF(ISNUMBER(SEARCH('[1]Lookup for use classification'!$B$3,B1160)),'[1]Lookup for use classification'!$A$3,IF(OR(ISNUMBER(SEARCH('[1]Lookup for use classification'!$B$4,B1160)),ISNUMBER(SEARCH('[1]Lookup for use classification'!$C$4,B1160)),ISNUMBER(SEARCH('[1]Lookup for use classification'!$D$4,B1160)),ISNUMBER(SEARCH('[1]Lookup for use classification'!$E$4,B1160))),'[1]Lookup for use classification'!$A$4,IF(OR(ISNUMBER(SEARCH('[1]Lookup for use classification'!$B$5,B1160)),ISNUMBER(SEARCH('[1]Lookup for use classification'!$C$5,B1160)),ISNUMBER(SEARCH('[1]Lookup for use classification'!$D$5,B1160))),'[1]Lookup for use classification'!$A$5,IF(OR(ISNUMBER(SEARCH('[1]Lookup for use classification'!$B$7,B1160)),ISNUMBER(SEARCH('[1]Lookup for use classification'!$C$7,B1160)),ISNUMBER(SEARCH('[1]Lookup for use classification'!$D$7,B1160))),'[1]Lookup for use classification'!$A$7,IF(OR(ISNUMBER(SEARCH('[1]Lookup for use classification'!$B$9,B1160)),ISNUMBER(SEARCH('[1]Lookup for use classification'!$C$9,B1160)),ISNUMBER(SEARCH('[1]Lookup for use classification'!$D$9,B1160)),ISNUMBER(SEARCH('[1]Lookup for use classification'!$E$9,B1160)),ISNUMBER(SEARCH('[1]Lookup for use classification'!$F$9,B1160)),ISNUMBER(SEARCH('[1]Lookup for use classification'!$G$9,B1160)),ISNUMBER(SEARCH('[1]Lookup for use classification'!$H$9,B1160)),ISNUMBER(SEARCH('[1]Lookup for use classification'!$I$9,B1160)),ISNUMBER(SEARCH('[1]Lookup for use classification'!$J$9,B1160)),ISNUMBER(SEARCH('[1]Lookup for use classification'!$K$9,B1160))),'[1]Lookup for use classification'!$A$9,IF(OR(ISNUMBER(SEARCH('[1]Lookup for use classification'!$B$10,B1160)),ISNUMBER(SEARCH('[1]Lookup for use classification'!$C$10,B1160)),ISNUMBER(SEARCH('[1]Lookup for use classification'!$D$10,B1160)),ISNUMBER(SEARCH('[1]Lookup for use classification'!$E$10,B1160)),ISNUMBER(SEARCH('[1]Lookup for use classification'!$F$10,B1160)),ISNUMBER(SEARCH('[1]Lookup for use classification'!$G$10,B1160))),'[1]Lookup for use classification'!$A$10,IF(OR(ISNUMBER(SEARCH('[1]Lookup for use classification'!$B$11,B1160)),ISNUMBER(SEARCH('[1]Lookup for use classification'!$C$11,B1160))),'[1]Lookup for use classification'!$A$11,IF(OR(ISNUMBER(SEARCH('[1]Lookup for use classification'!$B$12,B1160)),ISNUMBER(SEARCH('[1]Lookup for use classification'!$C$12,B1160))),'[1]Lookup for use classification'!$A$12,IF(OR(ISNUMBER(SEARCH('[1]Lookup for use classification'!$B$13,B1160)),ISNUMBER(SEARCH('[1]Lookup for use classification'!$C$13,B1160)),ISNUMBER(SEARCH('[1]Lookup for use classification'!$D$13,B1160)),,ISNUMBER(SEARCH('[1]Lookup for use classification'!$C$13,B1160)),ISNUMBER(SEARCH('[1]Lookup for use classification'!$E$13,B1160))),'[1]Lookup for use classification'!$A$13,IF(OR(ISNUMBER(SEARCH('[1]Lookup for use classification'!$B$14,B1160)),ISNUMBER(SEARCH('[1]Lookup for use classification'!$C$14,B1160))),'[1]Lookup for use classification'!$A$14,"Other"))))))))))))</f>
        <v>Other</v>
      </c>
      <c r="D1160" s="96"/>
      <c r="E1160" s="29"/>
      <c r="F1160" s="29"/>
    </row>
    <row r="1161" spans="1:6">
      <c r="A1161" s="16" t="s">
        <v>236</v>
      </c>
      <c r="B1161" s="26" t="s">
        <v>251</v>
      </c>
      <c r="C1161" s="133" t="str">
        <f>IF(OR(ISNUMBER(SEARCH('[1]Lookup for use classification'!$B$1,B1161)),ISNUMBER(SEARCH('[1]Lookup for use classification'!$C$1,B1161)),ISNUMBER(SEARCH('[1]Lookup for use classification'!$D$1,B1161)),ISNUMBER(SEARCH('[1]Lookup for use classification'!$E$1,B1161))),'[1]Lookup for use classification'!$A$1,IF(ISNUMBER(SEARCH('[1]Lookup for use classification'!$B$2,B1161)),'[1]Lookup for use classification'!$A$2,IF(ISNUMBER(SEARCH('[1]Lookup for use classification'!$B$3,B1161)),'[1]Lookup for use classification'!$A$3,IF(OR(ISNUMBER(SEARCH('[1]Lookup for use classification'!$B$4,B1161)),ISNUMBER(SEARCH('[1]Lookup for use classification'!$C$4,B1161)),ISNUMBER(SEARCH('[1]Lookup for use classification'!$D$4,B1161)),ISNUMBER(SEARCH('[1]Lookup for use classification'!$E$4,B1161))),'[1]Lookup for use classification'!$A$4,IF(OR(ISNUMBER(SEARCH('[1]Lookup for use classification'!$B$5,B1161)),ISNUMBER(SEARCH('[1]Lookup for use classification'!$C$5,B1161)),ISNUMBER(SEARCH('[1]Lookup for use classification'!$D$5,B1161))),'[1]Lookup for use classification'!$A$5,IF(OR(ISNUMBER(SEARCH('[1]Lookup for use classification'!$B$7,B1161)),ISNUMBER(SEARCH('[1]Lookup for use classification'!$C$7,B1161)),ISNUMBER(SEARCH('[1]Lookup for use classification'!$D$7,B1161))),'[1]Lookup for use classification'!$A$7,IF(OR(ISNUMBER(SEARCH('[1]Lookup for use classification'!$B$9,B1161)),ISNUMBER(SEARCH('[1]Lookup for use classification'!$C$9,B1161)),ISNUMBER(SEARCH('[1]Lookup for use classification'!$D$9,B1161)),ISNUMBER(SEARCH('[1]Lookup for use classification'!$E$9,B1161)),ISNUMBER(SEARCH('[1]Lookup for use classification'!$F$9,B1161)),ISNUMBER(SEARCH('[1]Lookup for use classification'!$G$9,B1161)),ISNUMBER(SEARCH('[1]Lookup for use classification'!$H$9,B1161)),ISNUMBER(SEARCH('[1]Lookup for use classification'!$I$9,B1161)),ISNUMBER(SEARCH('[1]Lookup for use classification'!$J$9,B1161)),ISNUMBER(SEARCH('[1]Lookup for use classification'!$K$9,B1161))),'[1]Lookup for use classification'!$A$9,IF(OR(ISNUMBER(SEARCH('[1]Lookup for use classification'!$B$10,B1161)),ISNUMBER(SEARCH('[1]Lookup for use classification'!$C$10,B1161)),ISNUMBER(SEARCH('[1]Lookup for use classification'!$D$10,B1161)),ISNUMBER(SEARCH('[1]Lookup for use classification'!$E$10,B1161)),ISNUMBER(SEARCH('[1]Lookup for use classification'!$F$10,B1161)),ISNUMBER(SEARCH('[1]Lookup for use classification'!$G$10,B1161))),'[1]Lookup for use classification'!$A$10,IF(OR(ISNUMBER(SEARCH('[1]Lookup for use classification'!$B$11,B1161)),ISNUMBER(SEARCH('[1]Lookup for use classification'!$C$11,B1161))),'[1]Lookup for use classification'!$A$11,IF(OR(ISNUMBER(SEARCH('[1]Lookup for use classification'!$B$12,B1161)),ISNUMBER(SEARCH('[1]Lookup for use classification'!$C$12,B1161))),'[1]Lookup for use classification'!$A$12,IF(OR(ISNUMBER(SEARCH('[1]Lookup for use classification'!$B$13,B1161)),ISNUMBER(SEARCH('[1]Lookup for use classification'!$C$13,B1161)),ISNUMBER(SEARCH('[1]Lookup for use classification'!$D$13,B1161)),,ISNUMBER(SEARCH('[1]Lookup for use classification'!$C$13,B1161)),ISNUMBER(SEARCH('[1]Lookup for use classification'!$E$13,B1161))),'[1]Lookup for use classification'!$A$13,IF(OR(ISNUMBER(SEARCH('[1]Lookup for use classification'!$B$14,B1161)),ISNUMBER(SEARCH('[1]Lookup for use classification'!$C$14,B1161))),'[1]Lookup for use classification'!$A$14,"Other"))))))))))))</f>
        <v>Education - K - 12</v>
      </c>
      <c r="D1161" s="96"/>
      <c r="E1161" s="29"/>
      <c r="F1161" s="29"/>
    </row>
    <row r="1162" spans="1:6">
      <c r="A1162" s="16" t="s">
        <v>236</v>
      </c>
      <c r="B1162" s="26" t="s">
        <v>252</v>
      </c>
      <c r="C1162" s="133" t="str">
        <f>IF(OR(ISNUMBER(SEARCH('[1]Lookup for use classification'!$B$1,B1162)),ISNUMBER(SEARCH('[1]Lookup for use classification'!$C$1,B1162)),ISNUMBER(SEARCH('[1]Lookup for use classification'!$D$1,B1162)),ISNUMBER(SEARCH('[1]Lookup for use classification'!$E$1,B1162))),'[1]Lookup for use classification'!$A$1,IF(ISNUMBER(SEARCH('[1]Lookup for use classification'!$B$2,B1162)),'[1]Lookup for use classification'!$A$2,IF(ISNUMBER(SEARCH('[1]Lookup for use classification'!$B$3,B1162)),'[1]Lookup for use classification'!$A$3,IF(OR(ISNUMBER(SEARCH('[1]Lookup for use classification'!$B$4,B1162)),ISNUMBER(SEARCH('[1]Lookup for use classification'!$C$4,B1162)),ISNUMBER(SEARCH('[1]Lookup for use classification'!$D$4,B1162)),ISNUMBER(SEARCH('[1]Lookup for use classification'!$E$4,B1162))),'[1]Lookup for use classification'!$A$4,IF(OR(ISNUMBER(SEARCH('[1]Lookup for use classification'!$B$5,B1162)),ISNUMBER(SEARCH('[1]Lookup for use classification'!$C$5,B1162)),ISNUMBER(SEARCH('[1]Lookup for use classification'!$D$5,B1162))),'[1]Lookup for use classification'!$A$5,IF(OR(ISNUMBER(SEARCH('[1]Lookup for use classification'!$B$7,B1162)),ISNUMBER(SEARCH('[1]Lookup for use classification'!$C$7,B1162)),ISNUMBER(SEARCH('[1]Lookup for use classification'!$D$7,B1162))),'[1]Lookup for use classification'!$A$7,IF(OR(ISNUMBER(SEARCH('[1]Lookup for use classification'!$B$9,B1162)),ISNUMBER(SEARCH('[1]Lookup for use classification'!$C$9,B1162)),ISNUMBER(SEARCH('[1]Lookup for use classification'!$D$9,B1162)),ISNUMBER(SEARCH('[1]Lookup for use classification'!$E$9,B1162)),ISNUMBER(SEARCH('[1]Lookup for use classification'!$F$9,B1162)),ISNUMBER(SEARCH('[1]Lookup for use classification'!$G$9,B1162)),ISNUMBER(SEARCH('[1]Lookup for use classification'!$H$9,B1162)),ISNUMBER(SEARCH('[1]Lookup for use classification'!$I$9,B1162)),ISNUMBER(SEARCH('[1]Lookup for use classification'!$J$9,B1162)),ISNUMBER(SEARCH('[1]Lookup for use classification'!$K$9,B1162))),'[1]Lookup for use classification'!$A$9,IF(OR(ISNUMBER(SEARCH('[1]Lookup for use classification'!$B$10,B1162)),ISNUMBER(SEARCH('[1]Lookup for use classification'!$C$10,B1162)),ISNUMBER(SEARCH('[1]Lookup for use classification'!$D$10,B1162)),ISNUMBER(SEARCH('[1]Lookup for use classification'!$E$10,B1162)),ISNUMBER(SEARCH('[1]Lookup for use classification'!$F$10,B1162)),ISNUMBER(SEARCH('[1]Lookup for use classification'!$G$10,B1162))),'[1]Lookup for use classification'!$A$10,IF(OR(ISNUMBER(SEARCH('[1]Lookup for use classification'!$B$11,B1162)),ISNUMBER(SEARCH('[1]Lookup for use classification'!$C$11,B1162))),'[1]Lookup for use classification'!$A$11,IF(OR(ISNUMBER(SEARCH('[1]Lookup for use classification'!$B$12,B1162)),ISNUMBER(SEARCH('[1]Lookup for use classification'!$C$12,B1162))),'[1]Lookup for use classification'!$A$12,IF(OR(ISNUMBER(SEARCH('[1]Lookup for use classification'!$B$13,B1162)),ISNUMBER(SEARCH('[1]Lookup for use classification'!$C$13,B1162)),ISNUMBER(SEARCH('[1]Lookup for use classification'!$D$13,B1162)),,ISNUMBER(SEARCH('[1]Lookup for use classification'!$C$13,B1162)),ISNUMBER(SEARCH('[1]Lookup for use classification'!$E$13,B1162))),'[1]Lookup for use classification'!$A$13,IF(OR(ISNUMBER(SEARCH('[1]Lookup for use classification'!$B$14,B1162)),ISNUMBER(SEARCH('[1]Lookup for use classification'!$C$14,B1162))),'[1]Lookup for use classification'!$A$14,"Other"))))))))))))</f>
        <v>Warehousing</v>
      </c>
      <c r="D1162" s="96"/>
      <c r="E1162" s="29"/>
      <c r="F1162" s="29"/>
    </row>
    <row r="1163" spans="1:6">
      <c r="A1163" s="16" t="s">
        <v>236</v>
      </c>
      <c r="B1163" s="26" t="s">
        <v>253</v>
      </c>
      <c r="C1163" s="133" t="str">
        <f>IF(OR(ISNUMBER(SEARCH('[1]Lookup for use classification'!$B$1,B1163)),ISNUMBER(SEARCH('[1]Lookup for use classification'!$C$1,B1163)),ISNUMBER(SEARCH('[1]Lookup for use classification'!$D$1,B1163)),ISNUMBER(SEARCH('[1]Lookup for use classification'!$E$1,B1163))),'[1]Lookup for use classification'!$A$1,IF(ISNUMBER(SEARCH('[1]Lookup for use classification'!$B$2,B1163)),'[1]Lookup for use classification'!$A$2,IF(ISNUMBER(SEARCH('[1]Lookup for use classification'!$B$3,B1163)),'[1]Lookup for use classification'!$A$3,IF(OR(ISNUMBER(SEARCH('[1]Lookup for use classification'!$B$4,B1163)),ISNUMBER(SEARCH('[1]Lookup for use classification'!$C$4,B1163)),ISNUMBER(SEARCH('[1]Lookup for use classification'!$D$4,B1163)),ISNUMBER(SEARCH('[1]Lookup for use classification'!$E$4,B1163))),'[1]Lookup for use classification'!$A$4,IF(OR(ISNUMBER(SEARCH('[1]Lookup for use classification'!$B$5,B1163)),ISNUMBER(SEARCH('[1]Lookup for use classification'!$C$5,B1163)),ISNUMBER(SEARCH('[1]Lookup for use classification'!$D$5,B1163))),'[1]Lookup for use classification'!$A$5,IF(OR(ISNUMBER(SEARCH('[1]Lookup for use classification'!$B$7,B1163)),ISNUMBER(SEARCH('[1]Lookup for use classification'!$C$7,B1163)),ISNUMBER(SEARCH('[1]Lookup for use classification'!$D$7,B1163))),'[1]Lookup for use classification'!$A$7,IF(OR(ISNUMBER(SEARCH('[1]Lookup for use classification'!$B$9,B1163)),ISNUMBER(SEARCH('[1]Lookup for use classification'!$C$9,B1163)),ISNUMBER(SEARCH('[1]Lookup for use classification'!$D$9,B1163)),ISNUMBER(SEARCH('[1]Lookup for use classification'!$E$9,B1163)),ISNUMBER(SEARCH('[1]Lookup for use classification'!$F$9,B1163)),ISNUMBER(SEARCH('[1]Lookup for use classification'!$G$9,B1163)),ISNUMBER(SEARCH('[1]Lookup for use classification'!$H$9,B1163)),ISNUMBER(SEARCH('[1]Lookup for use classification'!$I$9,B1163)),ISNUMBER(SEARCH('[1]Lookup for use classification'!$J$9,B1163)),ISNUMBER(SEARCH('[1]Lookup for use classification'!$K$9,B1163))),'[1]Lookup for use classification'!$A$9,IF(OR(ISNUMBER(SEARCH('[1]Lookup for use classification'!$B$10,B1163)),ISNUMBER(SEARCH('[1]Lookup for use classification'!$C$10,B1163)),ISNUMBER(SEARCH('[1]Lookup for use classification'!$D$10,B1163)),ISNUMBER(SEARCH('[1]Lookup for use classification'!$E$10,B1163)),ISNUMBER(SEARCH('[1]Lookup for use classification'!$F$10,B1163)),ISNUMBER(SEARCH('[1]Lookup for use classification'!$G$10,B1163))),'[1]Lookup for use classification'!$A$10,IF(OR(ISNUMBER(SEARCH('[1]Lookup for use classification'!$B$11,B1163)),ISNUMBER(SEARCH('[1]Lookup for use classification'!$C$11,B1163))),'[1]Lookup for use classification'!$A$11,IF(OR(ISNUMBER(SEARCH('[1]Lookup for use classification'!$B$12,B1163)),ISNUMBER(SEARCH('[1]Lookup for use classification'!$C$12,B1163))),'[1]Lookup for use classification'!$A$12,IF(OR(ISNUMBER(SEARCH('[1]Lookup for use classification'!$B$13,B1163)),ISNUMBER(SEARCH('[1]Lookup for use classification'!$C$13,B1163)),ISNUMBER(SEARCH('[1]Lookup for use classification'!$D$13,B1163)),,ISNUMBER(SEARCH('[1]Lookup for use classification'!$C$13,B1163)),ISNUMBER(SEARCH('[1]Lookup for use classification'!$E$13,B1163))),'[1]Lookup for use classification'!$A$13,IF(OR(ISNUMBER(SEARCH('[1]Lookup for use classification'!$B$14,B1163)),ISNUMBER(SEARCH('[1]Lookup for use classification'!$C$14,B1163))),'[1]Lookup for use classification'!$A$14,"Other"))))))))))))</f>
        <v>Warehousing</v>
      </c>
      <c r="D1163" s="96"/>
      <c r="E1163" s="29"/>
      <c r="F1163" s="29"/>
    </row>
    <row r="1164" spans="1:6">
      <c r="A1164" s="16" t="s">
        <v>236</v>
      </c>
      <c r="B1164" s="26" t="s">
        <v>254</v>
      </c>
      <c r="C1164" s="133" t="str">
        <f>IF(OR(ISNUMBER(SEARCH('[1]Lookup for use classification'!$B$1,B1164)),ISNUMBER(SEARCH('[1]Lookup for use classification'!$C$1,B1164)),ISNUMBER(SEARCH('[1]Lookup for use classification'!$D$1,B1164)),ISNUMBER(SEARCH('[1]Lookup for use classification'!$E$1,B1164))),'[1]Lookup for use classification'!$A$1,IF(ISNUMBER(SEARCH('[1]Lookup for use classification'!$B$2,B1164)),'[1]Lookup for use classification'!$A$2,IF(ISNUMBER(SEARCH('[1]Lookup for use classification'!$B$3,B1164)),'[1]Lookup for use classification'!$A$3,IF(OR(ISNUMBER(SEARCH('[1]Lookup for use classification'!$B$4,B1164)),ISNUMBER(SEARCH('[1]Lookup for use classification'!$C$4,B1164)),ISNUMBER(SEARCH('[1]Lookup for use classification'!$D$4,B1164)),ISNUMBER(SEARCH('[1]Lookup for use classification'!$E$4,B1164))),'[1]Lookup for use classification'!$A$4,IF(OR(ISNUMBER(SEARCH('[1]Lookup for use classification'!$B$5,B1164)),ISNUMBER(SEARCH('[1]Lookup for use classification'!$C$5,B1164)),ISNUMBER(SEARCH('[1]Lookup for use classification'!$D$5,B1164))),'[1]Lookup for use classification'!$A$5,IF(OR(ISNUMBER(SEARCH('[1]Lookup for use classification'!$B$7,B1164)),ISNUMBER(SEARCH('[1]Lookup for use classification'!$C$7,B1164)),ISNUMBER(SEARCH('[1]Lookup for use classification'!$D$7,B1164))),'[1]Lookup for use classification'!$A$7,IF(OR(ISNUMBER(SEARCH('[1]Lookup for use classification'!$B$9,B1164)),ISNUMBER(SEARCH('[1]Lookup for use classification'!$C$9,B1164)),ISNUMBER(SEARCH('[1]Lookup for use classification'!$D$9,B1164)),ISNUMBER(SEARCH('[1]Lookup for use classification'!$E$9,B1164)),ISNUMBER(SEARCH('[1]Lookup for use classification'!$F$9,B1164)),ISNUMBER(SEARCH('[1]Lookup for use classification'!$G$9,B1164)),ISNUMBER(SEARCH('[1]Lookup for use classification'!$H$9,B1164)),ISNUMBER(SEARCH('[1]Lookup for use classification'!$I$9,B1164)),ISNUMBER(SEARCH('[1]Lookup for use classification'!$J$9,B1164)),ISNUMBER(SEARCH('[1]Lookup for use classification'!$K$9,B1164))),'[1]Lookup for use classification'!$A$9,IF(OR(ISNUMBER(SEARCH('[1]Lookup for use classification'!$B$10,B1164)),ISNUMBER(SEARCH('[1]Lookup for use classification'!$C$10,B1164)),ISNUMBER(SEARCH('[1]Lookup for use classification'!$D$10,B1164)),ISNUMBER(SEARCH('[1]Lookup for use classification'!$E$10,B1164)),ISNUMBER(SEARCH('[1]Lookup for use classification'!$F$10,B1164)),ISNUMBER(SEARCH('[1]Lookup for use classification'!$G$10,B1164))),'[1]Lookup for use classification'!$A$10,IF(OR(ISNUMBER(SEARCH('[1]Lookup for use classification'!$B$11,B1164)),ISNUMBER(SEARCH('[1]Lookup for use classification'!$C$11,B1164))),'[1]Lookup for use classification'!$A$11,IF(OR(ISNUMBER(SEARCH('[1]Lookup for use classification'!$B$12,B1164)),ISNUMBER(SEARCH('[1]Lookup for use classification'!$C$12,B1164))),'[1]Lookup for use classification'!$A$12,IF(OR(ISNUMBER(SEARCH('[1]Lookup for use classification'!$B$13,B1164)),ISNUMBER(SEARCH('[1]Lookup for use classification'!$C$13,B1164)),ISNUMBER(SEARCH('[1]Lookup for use classification'!$D$13,B1164)),,ISNUMBER(SEARCH('[1]Lookup for use classification'!$C$13,B1164)),ISNUMBER(SEARCH('[1]Lookup for use classification'!$E$13,B1164))),'[1]Lookup for use classification'!$A$13,IF(OR(ISNUMBER(SEARCH('[1]Lookup for use classification'!$B$14,B1164)),ISNUMBER(SEARCH('[1]Lookup for use classification'!$C$14,B1164))),'[1]Lookup for use classification'!$A$14,"Other"))))))))))))</f>
        <v>Retail - Other</v>
      </c>
      <c r="D1164" s="96"/>
      <c r="E1164" s="29"/>
      <c r="F1164" s="29"/>
    </row>
    <row r="1165" spans="1:6">
      <c r="A1165" s="16" t="s">
        <v>236</v>
      </c>
      <c r="B1165" s="44" t="s">
        <v>255</v>
      </c>
      <c r="C1165" s="133" t="str">
        <f>IF(OR(ISNUMBER(SEARCH('[1]Lookup for use classification'!$B$1,B1165)),ISNUMBER(SEARCH('[1]Lookup for use classification'!$C$1,B1165)),ISNUMBER(SEARCH('[1]Lookup for use classification'!$D$1,B1165)),ISNUMBER(SEARCH('[1]Lookup for use classification'!$E$1,B1165))),'[1]Lookup for use classification'!$A$1,IF(ISNUMBER(SEARCH('[1]Lookup for use classification'!$B$2,B1165)),'[1]Lookup for use classification'!$A$2,IF(ISNUMBER(SEARCH('[1]Lookup for use classification'!$B$3,B1165)),'[1]Lookup for use classification'!$A$3,IF(OR(ISNUMBER(SEARCH('[1]Lookup for use classification'!$B$4,B1165)),ISNUMBER(SEARCH('[1]Lookup for use classification'!$C$4,B1165)),ISNUMBER(SEARCH('[1]Lookup for use classification'!$D$4,B1165)),ISNUMBER(SEARCH('[1]Lookup for use classification'!$E$4,B1165))),'[1]Lookup for use classification'!$A$4,IF(OR(ISNUMBER(SEARCH('[1]Lookup for use classification'!$B$5,B1165)),ISNUMBER(SEARCH('[1]Lookup for use classification'!$C$5,B1165)),ISNUMBER(SEARCH('[1]Lookup for use classification'!$D$5,B1165))),'[1]Lookup for use classification'!$A$5,IF(OR(ISNUMBER(SEARCH('[1]Lookup for use classification'!$B$7,B1165)),ISNUMBER(SEARCH('[1]Lookup for use classification'!$C$7,B1165)),ISNUMBER(SEARCH('[1]Lookup for use classification'!$D$7,B1165))),'[1]Lookup for use classification'!$A$7,IF(OR(ISNUMBER(SEARCH('[1]Lookup for use classification'!$B$9,B1165)),ISNUMBER(SEARCH('[1]Lookup for use classification'!$C$9,B1165)),ISNUMBER(SEARCH('[1]Lookup for use classification'!$D$9,B1165)),ISNUMBER(SEARCH('[1]Lookup for use classification'!$E$9,B1165)),ISNUMBER(SEARCH('[1]Lookup for use classification'!$F$9,B1165)),ISNUMBER(SEARCH('[1]Lookup for use classification'!$G$9,B1165)),ISNUMBER(SEARCH('[1]Lookup for use classification'!$H$9,B1165)),ISNUMBER(SEARCH('[1]Lookup for use classification'!$I$9,B1165)),ISNUMBER(SEARCH('[1]Lookup for use classification'!$J$9,B1165)),ISNUMBER(SEARCH('[1]Lookup for use classification'!$K$9,B1165))),'[1]Lookup for use classification'!$A$9,IF(OR(ISNUMBER(SEARCH('[1]Lookup for use classification'!$B$10,B1165)),ISNUMBER(SEARCH('[1]Lookup for use classification'!$C$10,B1165)),ISNUMBER(SEARCH('[1]Lookup for use classification'!$D$10,B1165)),ISNUMBER(SEARCH('[1]Lookup for use classification'!$E$10,B1165)),ISNUMBER(SEARCH('[1]Lookup for use classification'!$F$10,B1165)),ISNUMBER(SEARCH('[1]Lookup for use classification'!$G$10,B1165))),'[1]Lookup for use classification'!$A$10,IF(OR(ISNUMBER(SEARCH('[1]Lookup for use classification'!$B$11,B1165)),ISNUMBER(SEARCH('[1]Lookup for use classification'!$C$11,B1165))),'[1]Lookup for use classification'!$A$11,IF(OR(ISNUMBER(SEARCH('[1]Lookup for use classification'!$B$12,B1165)),ISNUMBER(SEARCH('[1]Lookup for use classification'!$C$12,B1165))),'[1]Lookup for use classification'!$A$12,IF(OR(ISNUMBER(SEARCH('[1]Lookup for use classification'!$B$13,B1165)),ISNUMBER(SEARCH('[1]Lookup for use classification'!$C$13,B1165)),ISNUMBER(SEARCH('[1]Lookup for use classification'!$D$13,B1165)),,ISNUMBER(SEARCH('[1]Lookup for use classification'!$C$13,B1165)),ISNUMBER(SEARCH('[1]Lookup for use classification'!$E$13,B1165))),'[1]Lookup for use classification'!$A$13,IF(OR(ISNUMBER(SEARCH('[1]Lookup for use classification'!$B$14,B1165)),ISNUMBER(SEARCH('[1]Lookup for use classification'!$C$14,B1165))),'[1]Lookup for use classification'!$A$14,"Other"))))))))))))</f>
        <v>Other</v>
      </c>
      <c r="D1165" s="96"/>
      <c r="E1165" s="29"/>
      <c r="F1165" s="29"/>
    </row>
    <row r="1166" spans="1:6">
      <c r="A1166" s="16" t="s">
        <v>236</v>
      </c>
      <c r="B1166" s="26" t="s">
        <v>256</v>
      </c>
      <c r="C1166" s="133" t="str">
        <f>IF(OR(ISNUMBER(SEARCH('[1]Lookup for use classification'!$B$1,B1166)),ISNUMBER(SEARCH('[1]Lookup for use classification'!$C$1,B1166)),ISNUMBER(SEARCH('[1]Lookup for use classification'!$D$1,B1166)),ISNUMBER(SEARCH('[1]Lookup for use classification'!$E$1,B1166))),'[1]Lookup for use classification'!$A$1,IF(ISNUMBER(SEARCH('[1]Lookup for use classification'!$B$2,B1166)),'[1]Lookup for use classification'!$A$2,IF(ISNUMBER(SEARCH('[1]Lookup for use classification'!$B$3,B1166)),'[1]Lookup for use classification'!$A$3,IF(OR(ISNUMBER(SEARCH('[1]Lookup for use classification'!$B$4,B1166)),ISNUMBER(SEARCH('[1]Lookup for use classification'!$C$4,B1166)),ISNUMBER(SEARCH('[1]Lookup for use classification'!$D$4,B1166)),ISNUMBER(SEARCH('[1]Lookup for use classification'!$E$4,B1166))),'[1]Lookup for use classification'!$A$4,IF(OR(ISNUMBER(SEARCH('[1]Lookup for use classification'!$B$5,B1166)),ISNUMBER(SEARCH('[1]Lookup for use classification'!$C$5,B1166)),ISNUMBER(SEARCH('[1]Lookup for use classification'!$D$5,B1166))),'[1]Lookup for use classification'!$A$5,IF(OR(ISNUMBER(SEARCH('[1]Lookup for use classification'!$B$7,B1166)),ISNUMBER(SEARCH('[1]Lookup for use classification'!$C$7,B1166)),ISNUMBER(SEARCH('[1]Lookup for use classification'!$D$7,B1166))),'[1]Lookup for use classification'!$A$7,IF(OR(ISNUMBER(SEARCH('[1]Lookup for use classification'!$B$9,B1166)),ISNUMBER(SEARCH('[1]Lookup for use classification'!$C$9,B1166)),ISNUMBER(SEARCH('[1]Lookup for use classification'!$D$9,B1166)),ISNUMBER(SEARCH('[1]Lookup for use classification'!$E$9,B1166)),ISNUMBER(SEARCH('[1]Lookup for use classification'!$F$9,B1166)),ISNUMBER(SEARCH('[1]Lookup for use classification'!$G$9,B1166)),ISNUMBER(SEARCH('[1]Lookup for use classification'!$H$9,B1166)),ISNUMBER(SEARCH('[1]Lookup for use classification'!$I$9,B1166)),ISNUMBER(SEARCH('[1]Lookup for use classification'!$J$9,B1166)),ISNUMBER(SEARCH('[1]Lookup for use classification'!$K$9,B1166))),'[1]Lookup for use classification'!$A$9,IF(OR(ISNUMBER(SEARCH('[1]Lookup for use classification'!$B$10,B1166)),ISNUMBER(SEARCH('[1]Lookup for use classification'!$C$10,B1166)),ISNUMBER(SEARCH('[1]Lookup for use classification'!$D$10,B1166)),ISNUMBER(SEARCH('[1]Lookup for use classification'!$E$10,B1166)),ISNUMBER(SEARCH('[1]Lookup for use classification'!$F$10,B1166)),ISNUMBER(SEARCH('[1]Lookup for use classification'!$G$10,B1166))),'[1]Lookup for use classification'!$A$10,IF(OR(ISNUMBER(SEARCH('[1]Lookup for use classification'!$B$11,B1166)),ISNUMBER(SEARCH('[1]Lookup for use classification'!$C$11,B1166))),'[1]Lookup for use classification'!$A$11,IF(OR(ISNUMBER(SEARCH('[1]Lookup for use classification'!$B$12,B1166)),ISNUMBER(SEARCH('[1]Lookup for use classification'!$C$12,B1166))),'[1]Lookup for use classification'!$A$12,IF(OR(ISNUMBER(SEARCH('[1]Lookup for use classification'!$B$13,B1166)),ISNUMBER(SEARCH('[1]Lookup for use classification'!$C$13,B1166)),ISNUMBER(SEARCH('[1]Lookup for use classification'!$D$13,B1166)),,ISNUMBER(SEARCH('[1]Lookup for use classification'!$C$13,B1166)),ISNUMBER(SEARCH('[1]Lookup for use classification'!$E$13,B1166))),'[1]Lookup for use classification'!$A$13,IF(OR(ISNUMBER(SEARCH('[1]Lookup for use classification'!$B$14,B1166)),ISNUMBER(SEARCH('[1]Lookup for use classification'!$C$14,B1166))),'[1]Lookup for use classification'!$A$14,"Other"))))))))))))</f>
        <v>Other</v>
      </c>
      <c r="D1166" s="96"/>
      <c r="E1166" s="29"/>
      <c r="F1166" s="29"/>
    </row>
    <row r="1167" spans="1:6">
      <c r="A1167" s="16" t="s">
        <v>236</v>
      </c>
      <c r="B1167" s="26" t="s">
        <v>257</v>
      </c>
      <c r="C1167" s="133" t="str">
        <f>IF(OR(ISNUMBER(SEARCH('[1]Lookup for use classification'!$B$1,B1167)),ISNUMBER(SEARCH('[1]Lookup for use classification'!$C$1,B1167)),ISNUMBER(SEARCH('[1]Lookup for use classification'!$D$1,B1167)),ISNUMBER(SEARCH('[1]Lookup for use classification'!$E$1,B1167))),'[1]Lookup for use classification'!$A$1,IF(ISNUMBER(SEARCH('[1]Lookup for use classification'!$B$2,B1167)),'[1]Lookup for use classification'!$A$2,IF(ISNUMBER(SEARCH('[1]Lookup for use classification'!$B$3,B1167)),'[1]Lookup for use classification'!$A$3,IF(OR(ISNUMBER(SEARCH('[1]Lookup for use classification'!$B$4,B1167)),ISNUMBER(SEARCH('[1]Lookup for use classification'!$C$4,B1167)),ISNUMBER(SEARCH('[1]Lookup for use classification'!$D$4,B1167)),ISNUMBER(SEARCH('[1]Lookup for use classification'!$E$4,B1167))),'[1]Lookup for use classification'!$A$4,IF(OR(ISNUMBER(SEARCH('[1]Lookup for use classification'!$B$5,B1167)),ISNUMBER(SEARCH('[1]Lookup for use classification'!$C$5,B1167)),ISNUMBER(SEARCH('[1]Lookup for use classification'!$D$5,B1167))),'[1]Lookup for use classification'!$A$5,IF(OR(ISNUMBER(SEARCH('[1]Lookup for use classification'!$B$7,B1167)),ISNUMBER(SEARCH('[1]Lookup for use classification'!$C$7,B1167)),ISNUMBER(SEARCH('[1]Lookup for use classification'!$D$7,B1167))),'[1]Lookup for use classification'!$A$7,IF(OR(ISNUMBER(SEARCH('[1]Lookup for use classification'!$B$9,B1167)),ISNUMBER(SEARCH('[1]Lookup for use classification'!$C$9,B1167)),ISNUMBER(SEARCH('[1]Lookup for use classification'!$D$9,B1167)),ISNUMBER(SEARCH('[1]Lookup for use classification'!$E$9,B1167)),ISNUMBER(SEARCH('[1]Lookup for use classification'!$F$9,B1167)),ISNUMBER(SEARCH('[1]Lookup for use classification'!$G$9,B1167)),ISNUMBER(SEARCH('[1]Lookup for use classification'!$H$9,B1167)),ISNUMBER(SEARCH('[1]Lookup for use classification'!$I$9,B1167)),ISNUMBER(SEARCH('[1]Lookup for use classification'!$J$9,B1167)),ISNUMBER(SEARCH('[1]Lookup for use classification'!$K$9,B1167))),'[1]Lookup for use classification'!$A$9,IF(OR(ISNUMBER(SEARCH('[1]Lookup for use classification'!$B$10,B1167)),ISNUMBER(SEARCH('[1]Lookup for use classification'!$C$10,B1167)),ISNUMBER(SEARCH('[1]Lookup for use classification'!$D$10,B1167)),ISNUMBER(SEARCH('[1]Lookup for use classification'!$E$10,B1167)),ISNUMBER(SEARCH('[1]Lookup for use classification'!$F$10,B1167)),ISNUMBER(SEARCH('[1]Lookup for use classification'!$G$10,B1167))),'[1]Lookup for use classification'!$A$10,IF(OR(ISNUMBER(SEARCH('[1]Lookup for use classification'!$B$11,B1167)),ISNUMBER(SEARCH('[1]Lookup for use classification'!$C$11,B1167))),'[1]Lookup for use classification'!$A$11,IF(OR(ISNUMBER(SEARCH('[1]Lookup for use classification'!$B$12,B1167)),ISNUMBER(SEARCH('[1]Lookup for use classification'!$C$12,B1167))),'[1]Lookup for use classification'!$A$12,IF(OR(ISNUMBER(SEARCH('[1]Lookup for use classification'!$B$13,B1167)),ISNUMBER(SEARCH('[1]Lookup for use classification'!$C$13,B1167)),ISNUMBER(SEARCH('[1]Lookup for use classification'!$D$13,B1167)),,ISNUMBER(SEARCH('[1]Lookup for use classification'!$C$13,B1167)),ISNUMBER(SEARCH('[1]Lookup for use classification'!$E$13,B1167))),'[1]Lookup for use classification'!$A$13,IF(OR(ISNUMBER(SEARCH('[1]Lookup for use classification'!$B$14,B1167)),ISNUMBER(SEARCH('[1]Lookup for use classification'!$C$14,B1167))),'[1]Lookup for use classification'!$A$14,"Other"))))))))))))</f>
        <v>Education - K - 12</v>
      </c>
      <c r="D1167" s="97">
        <v>8000</v>
      </c>
      <c r="E1167" s="45" t="s">
        <v>6</v>
      </c>
      <c r="F1167" s="45"/>
    </row>
    <row r="1168" spans="1:6">
      <c r="A1168" s="16" t="s">
        <v>236</v>
      </c>
      <c r="B1168" s="26" t="s">
        <v>258</v>
      </c>
      <c r="C1168" s="133" t="str">
        <f>IF(OR(ISNUMBER(SEARCH('[1]Lookup for use classification'!$B$1,B1168)),ISNUMBER(SEARCH('[1]Lookup for use classification'!$C$1,B1168)),ISNUMBER(SEARCH('[1]Lookup for use classification'!$D$1,B1168)),ISNUMBER(SEARCH('[1]Lookup for use classification'!$E$1,B1168))),'[1]Lookup for use classification'!$A$1,IF(ISNUMBER(SEARCH('[1]Lookup for use classification'!$B$2,B1168)),'[1]Lookup for use classification'!$A$2,IF(ISNUMBER(SEARCH('[1]Lookup for use classification'!$B$3,B1168)),'[1]Lookup for use classification'!$A$3,IF(OR(ISNUMBER(SEARCH('[1]Lookup for use classification'!$B$4,B1168)),ISNUMBER(SEARCH('[1]Lookup for use classification'!$C$4,B1168)),ISNUMBER(SEARCH('[1]Lookup for use classification'!$D$4,B1168)),ISNUMBER(SEARCH('[1]Lookup for use classification'!$E$4,B1168))),'[1]Lookup for use classification'!$A$4,IF(OR(ISNUMBER(SEARCH('[1]Lookup for use classification'!$B$5,B1168)),ISNUMBER(SEARCH('[1]Lookup for use classification'!$C$5,B1168)),ISNUMBER(SEARCH('[1]Lookup for use classification'!$D$5,B1168))),'[1]Lookup for use classification'!$A$5,IF(OR(ISNUMBER(SEARCH('[1]Lookup for use classification'!$B$7,B1168)),ISNUMBER(SEARCH('[1]Lookup for use classification'!$C$7,B1168)),ISNUMBER(SEARCH('[1]Lookup for use classification'!$D$7,B1168))),'[1]Lookup for use classification'!$A$7,IF(OR(ISNUMBER(SEARCH('[1]Lookup for use classification'!$B$9,B1168)),ISNUMBER(SEARCH('[1]Lookup for use classification'!$C$9,B1168)),ISNUMBER(SEARCH('[1]Lookup for use classification'!$D$9,B1168)),ISNUMBER(SEARCH('[1]Lookup for use classification'!$E$9,B1168)),ISNUMBER(SEARCH('[1]Lookup for use classification'!$F$9,B1168)),ISNUMBER(SEARCH('[1]Lookup for use classification'!$G$9,B1168)),ISNUMBER(SEARCH('[1]Lookup for use classification'!$H$9,B1168)),ISNUMBER(SEARCH('[1]Lookup for use classification'!$I$9,B1168)),ISNUMBER(SEARCH('[1]Lookup for use classification'!$J$9,B1168)),ISNUMBER(SEARCH('[1]Lookup for use classification'!$K$9,B1168))),'[1]Lookup for use classification'!$A$9,IF(OR(ISNUMBER(SEARCH('[1]Lookup for use classification'!$B$10,B1168)),ISNUMBER(SEARCH('[1]Lookup for use classification'!$C$10,B1168)),ISNUMBER(SEARCH('[1]Lookup for use classification'!$D$10,B1168)),ISNUMBER(SEARCH('[1]Lookup for use classification'!$E$10,B1168)),ISNUMBER(SEARCH('[1]Lookup for use classification'!$F$10,B1168)),ISNUMBER(SEARCH('[1]Lookup for use classification'!$G$10,B1168))),'[1]Lookup for use classification'!$A$10,IF(OR(ISNUMBER(SEARCH('[1]Lookup for use classification'!$B$11,B1168)),ISNUMBER(SEARCH('[1]Lookup for use classification'!$C$11,B1168))),'[1]Lookup for use classification'!$A$11,IF(OR(ISNUMBER(SEARCH('[1]Lookup for use classification'!$B$12,B1168)),ISNUMBER(SEARCH('[1]Lookup for use classification'!$C$12,B1168))),'[1]Lookup for use classification'!$A$12,IF(OR(ISNUMBER(SEARCH('[1]Lookup for use classification'!$B$13,B1168)),ISNUMBER(SEARCH('[1]Lookup for use classification'!$C$13,B1168)),ISNUMBER(SEARCH('[1]Lookup for use classification'!$D$13,B1168)),,ISNUMBER(SEARCH('[1]Lookup for use classification'!$C$13,B1168)),ISNUMBER(SEARCH('[1]Lookup for use classification'!$E$13,B1168))),'[1]Lookup for use classification'!$A$13,IF(OR(ISNUMBER(SEARCH('[1]Lookup for use classification'!$B$14,B1168)),ISNUMBER(SEARCH('[1]Lookup for use classification'!$C$14,B1168))),'[1]Lookup for use classification'!$A$14,"Other"))))))))))))</f>
        <v>Other</v>
      </c>
      <c r="D1168" s="96"/>
      <c r="E1168" s="29"/>
      <c r="F1168" s="29"/>
    </row>
    <row r="1169" spans="1:6">
      <c r="A1169" s="16" t="s">
        <v>236</v>
      </c>
      <c r="B1169" s="26" t="s">
        <v>259</v>
      </c>
      <c r="C1169" s="133" t="str">
        <f>IF(OR(ISNUMBER(SEARCH('[1]Lookup for use classification'!$B$1,B1169)),ISNUMBER(SEARCH('[1]Lookup for use classification'!$C$1,B1169)),ISNUMBER(SEARCH('[1]Lookup for use classification'!$D$1,B1169)),ISNUMBER(SEARCH('[1]Lookup for use classification'!$E$1,B1169))),'[1]Lookup for use classification'!$A$1,IF(ISNUMBER(SEARCH('[1]Lookup for use classification'!$B$2,B1169)),'[1]Lookup for use classification'!$A$2,IF(ISNUMBER(SEARCH('[1]Lookup for use classification'!$B$3,B1169)),'[1]Lookup for use classification'!$A$3,IF(OR(ISNUMBER(SEARCH('[1]Lookup for use classification'!$B$4,B1169)),ISNUMBER(SEARCH('[1]Lookup for use classification'!$C$4,B1169)),ISNUMBER(SEARCH('[1]Lookup for use classification'!$D$4,B1169)),ISNUMBER(SEARCH('[1]Lookup for use classification'!$E$4,B1169))),'[1]Lookup for use classification'!$A$4,IF(OR(ISNUMBER(SEARCH('[1]Lookup for use classification'!$B$5,B1169)),ISNUMBER(SEARCH('[1]Lookup for use classification'!$C$5,B1169)),ISNUMBER(SEARCH('[1]Lookup for use classification'!$D$5,B1169))),'[1]Lookup for use classification'!$A$5,IF(OR(ISNUMBER(SEARCH('[1]Lookup for use classification'!$B$7,B1169)),ISNUMBER(SEARCH('[1]Lookup for use classification'!$C$7,B1169)),ISNUMBER(SEARCH('[1]Lookup for use classification'!$D$7,B1169))),'[1]Lookup for use classification'!$A$7,IF(OR(ISNUMBER(SEARCH('[1]Lookup for use classification'!$B$9,B1169)),ISNUMBER(SEARCH('[1]Lookup for use classification'!$C$9,B1169)),ISNUMBER(SEARCH('[1]Lookup for use classification'!$D$9,B1169)),ISNUMBER(SEARCH('[1]Lookup for use classification'!$E$9,B1169)),ISNUMBER(SEARCH('[1]Lookup for use classification'!$F$9,B1169)),ISNUMBER(SEARCH('[1]Lookup for use classification'!$G$9,B1169)),ISNUMBER(SEARCH('[1]Lookup for use classification'!$H$9,B1169)),ISNUMBER(SEARCH('[1]Lookup for use classification'!$I$9,B1169)),ISNUMBER(SEARCH('[1]Lookup for use classification'!$J$9,B1169)),ISNUMBER(SEARCH('[1]Lookup for use classification'!$K$9,B1169))),'[1]Lookup for use classification'!$A$9,IF(OR(ISNUMBER(SEARCH('[1]Lookup for use classification'!$B$10,B1169)),ISNUMBER(SEARCH('[1]Lookup for use classification'!$C$10,B1169)),ISNUMBER(SEARCH('[1]Lookup for use classification'!$D$10,B1169)),ISNUMBER(SEARCH('[1]Lookup for use classification'!$E$10,B1169)),ISNUMBER(SEARCH('[1]Lookup for use classification'!$F$10,B1169)),ISNUMBER(SEARCH('[1]Lookup for use classification'!$G$10,B1169))),'[1]Lookup for use classification'!$A$10,IF(OR(ISNUMBER(SEARCH('[1]Lookup for use classification'!$B$11,B1169)),ISNUMBER(SEARCH('[1]Lookup for use classification'!$C$11,B1169))),'[1]Lookup for use classification'!$A$11,IF(OR(ISNUMBER(SEARCH('[1]Lookup for use classification'!$B$12,B1169)),ISNUMBER(SEARCH('[1]Lookup for use classification'!$C$12,B1169))),'[1]Lookup for use classification'!$A$12,IF(OR(ISNUMBER(SEARCH('[1]Lookup for use classification'!$B$13,B1169)),ISNUMBER(SEARCH('[1]Lookup for use classification'!$C$13,B1169)),ISNUMBER(SEARCH('[1]Lookup for use classification'!$D$13,B1169)),,ISNUMBER(SEARCH('[1]Lookup for use classification'!$C$13,B1169)),ISNUMBER(SEARCH('[1]Lookup for use classification'!$E$13,B1169))),'[1]Lookup for use classification'!$A$13,IF(OR(ISNUMBER(SEARCH('[1]Lookup for use classification'!$B$14,B1169)),ISNUMBER(SEARCH('[1]Lookup for use classification'!$C$14,B1169))),'[1]Lookup for use classification'!$A$14,"Other"))))))))))))</f>
        <v>Warehousing</v>
      </c>
      <c r="D1169" s="96">
        <v>1760</v>
      </c>
      <c r="E1169" s="29" t="s">
        <v>6</v>
      </c>
      <c r="F1169" s="29"/>
    </row>
    <row r="1170" spans="1:6">
      <c r="A1170" s="16" t="s">
        <v>616</v>
      </c>
      <c r="B1170" s="17" t="s">
        <v>636</v>
      </c>
      <c r="C1170" s="133" t="str">
        <f>IF(OR(ISNUMBER(SEARCH('[1]Lookup for use classification'!$B$1,B1170)),ISNUMBER(SEARCH('[1]Lookup for use classification'!$C$1,B1170)),ISNUMBER(SEARCH('[1]Lookup for use classification'!$D$1,B1170)),ISNUMBER(SEARCH('[1]Lookup for use classification'!$E$1,B1170))),'[1]Lookup for use classification'!$A$1,IF(ISNUMBER(SEARCH('[1]Lookup for use classification'!$B$2,B1170)),'[1]Lookup for use classification'!$A$2,IF(ISNUMBER(SEARCH('[1]Lookup for use classification'!$B$3,B1170)),'[1]Lookup for use classification'!$A$3,IF(OR(ISNUMBER(SEARCH('[1]Lookup for use classification'!$B$4,B1170)),ISNUMBER(SEARCH('[1]Lookup for use classification'!$C$4,B1170)),ISNUMBER(SEARCH('[1]Lookup for use classification'!$D$4,B1170)),ISNUMBER(SEARCH('[1]Lookup for use classification'!$E$4,B1170))),'[1]Lookup for use classification'!$A$4,IF(OR(ISNUMBER(SEARCH('[1]Lookup for use classification'!$B$5,B1170)),ISNUMBER(SEARCH('[1]Lookup for use classification'!$C$5,B1170)),ISNUMBER(SEARCH('[1]Lookup for use classification'!$D$5,B1170))),'[1]Lookup for use classification'!$A$5,IF(OR(ISNUMBER(SEARCH('[1]Lookup for use classification'!$B$7,B1170)),ISNUMBER(SEARCH('[1]Lookup for use classification'!$C$7,B1170)),ISNUMBER(SEARCH('[1]Lookup for use classification'!$D$7,B1170))),'[1]Lookup for use classification'!$A$7,IF(OR(ISNUMBER(SEARCH('[1]Lookup for use classification'!$B$9,B1170)),ISNUMBER(SEARCH('[1]Lookup for use classification'!$C$9,B1170)),ISNUMBER(SEARCH('[1]Lookup for use classification'!$D$9,B1170)),ISNUMBER(SEARCH('[1]Lookup for use classification'!$E$9,B1170)),ISNUMBER(SEARCH('[1]Lookup for use classification'!$F$9,B1170)),ISNUMBER(SEARCH('[1]Lookup for use classification'!$G$9,B1170)),ISNUMBER(SEARCH('[1]Lookup for use classification'!$H$9,B1170)),ISNUMBER(SEARCH('[1]Lookup for use classification'!$I$9,B1170)),ISNUMBER(SEARCH('[1]Lookup for use classification'!$J$9,B1170)),ISNUMBER(SEARCH('[1]Lookup for use classification'!$K$9,B1170))),'[1]Lookup for use classification'!$A$9,IF(OR(ISNUMBER(SEARCH('[1]Lookup for use classification'!$B$10,B1170)),ISNUMBER(SEARCH('[1]Lookup for use classification'!$C$10,B1170)),ISNUMBER(SEARCH('[1]Lookup for use classification'!$D$10,B1170)),ISNUMBER(SEARCH('[1]Lookup for use classification'!$E$10,B1170)),ISNUMBER(SEARCH('[1]Lookup for use classification'!$F$10,B1170)),ISNUMBER(SEARCH('[1]Lookup for use classification'!$G$10,B1170))),'[1]Lookup for use classification'!$A$10,IF(OR(ISNUMBER(SEARCH('[1]Lookup for use classification'!$B$11,B1170)),ISNUMBER(SEARCH('[1]Lookup for use classification'!$C$11,B1170))),'[1]Lookup for use classification'!$A$11,IF(OR(ISNUMBER(SEARCH('[1]Lookup for use classification'!$B$12,B1170)),ISNUMBER(SEARCH('[1]Lookup for use classification'!$C$12,B1170))),'[1]Lookup for use classification'!$A$12,IF(OR(ISNUMBER(SEARCH('[1]Lookup for use classification'!$B$13,B1170)),ISNUMBER(SEARCH('[1]Lookup for use classification'!$C$13,B1170)),ISNUMBER(SEARCH('[1]Lookup for use classification'!$D$13,B1170)),,ISNUMBER(SEARCH('[1]Lookup for use classification'!$C$13,B1170)),ISNUMBER(SEARCH('[1]Lookup for use classification'!$E$13,B1170))),'[1]Lookup for use classification'!$A$13,IF(OR(ISNUMBER(SEARCH('[1]Lookup for use classification'!$B$14,B1170)),ISNUMBER(SEARCH('[1]Lookup for use classification'!$C$14,B1170))),'[1]Lookup for use classification'!$A$14,"Other"))))))))))))</f>
        <v>Water &amp; Sewer</v>
      </c>
      <c r="D1170" s="19"/>
      <c r="E1170" s="98"/>
      <c r="F1170" s="98"/>
    </row>
    <row r="1171" spans="1:6">
      <c r="A1171" s="16" t="s">
        <v>616</v>
      </c>
      <c r="B1171" s="17" t="s">
        <v>637</v>
      </c>
      <c r="C1171" s="133" t="str">
        <f>IF(OR(ISNUMBER(SEARCH('[1]Lookup for use classification'!$B$1,B1171)),ISNUMBER(SEARCH('[1]Lookup for use classification'!$C$1,B1171)),ISNUMBER(SEARCH('[1]Lookup for use classification'!$D$1,B1171)),ISNUMBER(SEARCH('[1]Lookup for use classification'!$E$1,B1171))),'[1]Lookup for use classification'!$A$1,IF(ISNUMBER(SEARCH('[1]Lookup for use classification'!$B$2,B1171)),'[1]Lookup for use classification'!$A$2,IF(ISNUMBER(SEARCH('[1]Lookup for use classification'!$B$3,B1171)),'[1]Lookup for use classification'!$A$3,IF(OR(ISNUMBER(SEARCH('[1]Lookup for use classification'!$B$4,B1171)),ISNUMBER(SEARCH('[1]Lookup for use classification'!$C$4,B1171)),ISNUMBER(SEARCH('[1]Lookup for use classification'!$D$4,B1171)),ISNUMBER(SEARCH('[1]Lookup for use classification'!$E$4,B1171))),'[1]Lookup for use classification'!$A$4,IF(OR(ISNUMBER(SEARCH('[1]Lookup for use classification'!$B$5,B1171)),ISNUMBER(SEARCH('[1]Lookup for use classification'!$C$5,B1171)),ISNUMBER(SEARCH('[1]Lookup for use classification'!$D$5,B1171))),'[1]Lookup for use classification'!$A$5,IF(OR(ISNUMBER(SEARCH('[1]Lookup for use classification'!$B$7,B1171)),ISNUMBER(SEARCH('[1]Lookup for use classification'!$C$7,B1171)),ISNUMBER(SEARCH('[1]Lookup for use classification'!$D$7,B1171))),'[1]Lookup for use classification'!$A$7,IF(OR(ISNUMBER(SEARCH('[1]Lookup for use classification'!$B$9,B1171)),ISNUMBER(SEARCH('[1]Lookup for use classification'!$C$9,B1171)),ISNUMBER(SEARCH('[1]Lookup for use classification'!$D$9,B1171)),ISNUMBER(SEARCH('[1]Lookup for use classification'!$E$9,B1171)),ISNUMBER(SEARCH('[1]Lookup for use classification'!$F$9,B1171)),ISNUMBER(SEARCH('[1]Lookup for use classification'!$G$9,B1171)),ISNUMBER(SEARCH('[1]Lookup for use classification'!$H$9,B1171)),ISNUMBER(SEARCH('[1]Lookup for use classification'!$I$9,B1171)),ISNUMBER(SEARCH('[1]Lookup for use classification'!$J$9,B1171)),ISNUMBER(SEARCH('[1]Lookup for use classification'!$K$9,B1171))),'[1]Lookup for use classification'!$A$9,IF(OR(ISNUMBER(SEARCH('[1]Lookup for use classification'!$B$10,B1171)),ISNUMBER(SEARCH('[1]Lookup for use classification'!$C$10,B1171)),ISNUMBER(SEARCH('[1]Lookup for use classification'!$D$10,B1171)),ISNUMBER(SEARCH('[1]Lookup for use classification'!$E$10,B1171)),ISNUMBER(SEARCH('[1]Lookup for use classification'!$F$10,B1171)),ISNUMBER(SEARCH('[1]Lookup for use classification'!$G$10,B1171))),'[1]Lookup for use classification'!$A$10,IF(OR(ISNUMBER(SEARCH('[1]Lookup for use classification'!$B$11,B1171)),ISNUMBER(SEARCH('[1]Lookup for use classification'!$C$11,B1171))),'[1]Lookup for use classification'!$A$11,IF(OR(ISNUMBER(SEARCH('[1]Lookup for use classification'!$B$12,B1171)),ISNUMBER(SEARCH('[1]Lookup for use classification'!$C$12,B1171))),'[1]Lookup for use classification'!$A$12,IF(OR(ISNUMBER(SEARCH('[1]Lookup for use classification'!$B$13,B1171)),ISNUMBER(SEARCH('[1]Lookup for use classification'!$C$13,B1171)),ISNUMBER(SEARCH('[1]Lookup for use classification'!$D$13,B1171)),,ISNUMBER(SEARCH('[1]Lookup for use classification'!$C$13,B1171)),ISNUMBER(SEARCH('[1]Lookup for use classification'!$E$13,B1171))),'[1]Lookup for use classification'!$A$13,IF(OR(ISNUMBER(SEARCH('[1]Lookup for use classification'!$B$14,B1171)),ISNUMBER(SEARCH('[1]Lookup for use classification'!$C$14,B1171))),'[1]Lookup for use classification'!$A$14,"Other"))))))))))))</f>
        <v>Water &amp; Sewer</v>
      </c>
      <c r="D1171" s="19"/>
      <c r="E1171" s="98"/>
      <c r="F1171" s="98"/>
    </row>
    <row r="1172" spans="1:6">
      <c r="A1172" s="16" t="s">
        <v>616</v>
      </c>
      <c r="B1172" s="17" t="s">
        <v>638</v>
      </c>
      <c r="C1172" s="133" t="str">
        <f>IF(OR(ISNUMBER(SEARCH('[1]Lookup for use classification'!$B$1,B1172)),ISNUMBER(SEARCH('[1]Lookup for use classification'!$C$1,B1172)),ISNUMBER(SEARCH('[1]Lookup for use classification'!$D$1,B1172)),ISNUMBER(SEARCH('[1]Lookup for use classification'!$E$1,B1172))),'[1]Lookup for use classification'!$A$1,IF(ISNUMBER(SEARCH('[1]Lookup for use classification'!$B$2,B1172)),'[1]Lookup for use classification'!$A$2,IF(ISNUMBER(SEARCH('[1]Lookup for use classification'!$B$3,B1172)),'[1]Lookup for use classification'!$A$3,IF(OR(ISNUMBER(SEARCH('[1]Lookup for use classification'!$B$4,B1172)),ISNUMBER(SEARCH('[1]Lookup for use classification'!$C$4,B1172)),ISNUMBER(SEARCH('[1]Lookup for use classification'!$D$4,B1172)),ISNUMBER(SEARCH('[1]Lookup for use classification'!$E$4,B1172))),'[1]Lookup for use classification'!$A$4,IF(OR(ISNUMBER(SEARCH('[1]Lookup for use classification'!$B$5,B1172)),ISNUMBER(SEARCH('[1]Lookup for use classification'!$C$5,B1172)),ISNUMBER(SEARCH('[1]Lookup for use classification'!$D$5,B1172))),'[1]Lookup for use classification'!$A$5,IF(OR(ISNUMBER(SEARCH('[1]Lookup for use classification'!$B$7,B1172)),ISNUMBER(SEARCH('[1]Lookup for use classification'!$C$7,B1172)),ISNUMBER(SEARCH('[1]Lookup for use classification'!$D$7,B1172))),'[1]Lookup for use classification'!$A$7,IF(OR(ISNUMBER(SEARCH('[1]Lookup for use classification'!$B$9,B1172)),ISNUMBER(SEARCH('[1]Lookup for use classification'!$C$9,B1172)),ISNUMBER(SEARCH('[1]Lookup for use classification'!$D$9,B1172)),ISNUMBER(SEARCH('[1]Lookup for use classification'!$E$9,B1172)),ISNUMBER(SEARCH('[1]Lookup for use classification'!$F$9,B1172)),ISNUMBER(SEARCH('[1]Lookup for use classification'!$G$9,B1172)),ISNUMBER(SEARCH('[1]Lookup for use classification'!$H$9,B1172)),ISNUMBER(SEARCH('[1]Lookup for use classification'!$I$9,B1172)),ISNUMBER(SEARCH('[1]Lookup for use classification'!$J$9,B1172)),ISNUMBER(SEARCH('[1]Lookup for use classification'!$K$9,B1172))),'[1]Lookup for use classification'!$A$9,IF(OR(ISNUMBER(SEARCH('[1]Lookup for use classification'!$B$10,B1172)),ISNUMBER(SEARCH('[1]Lookup for use classification'!$C$10,B1172)),ISNUMBER(SEARCH('[1]Lookup for use classification'!$D$10,B1172)),ISNUMBER(SEARCH('[1]Lookup for use classification'!$E$10,B1172)),ISNUMBER(SEARCH('[1]Lookup for use classification'!$F$10,B1172)),ISNUMBER(SEARCH('[1]Lookup for use classification'!$G$10,B1172))),'[1]Lookup for use classification'!$A$10,IF(OR(ISNUMBER(SEARCH('[1]Lookup for use classification'!$B$11,B1172)),ISNUMBER(SEARCH('[1]Lookup for use classification'!$C$11,B1172))),'[1]Lookup for use classification'!$A$11,IF(OR(ISNUMBER(SEARCH('[1]Lookup for use classification'!$B$12,B1172)),ISNUMBER(SEARCH('[1]Lookup for use classification'!$C$12,B1172))),'[1]Lookup for use classification'!$A$12,IF(OR(ISNUMBER(SEARCH('[1]Lookup for use classification'!$B$13,B1172)),ISNUMBER(SEARCH('[1]Lookup for use classification'!$C$13,B1172)),ISNUMBER(SEARCH('[1]Lookup for use classification'!$D$13,B1172)),,ISNUMBER(SEARCH('[1]Lookup for use classification'!$C$13,B1172)),ISNUMBER(SEARCH('[1]Lookup for use classification'!$E$13,B1172))),'[1]Lookup for use classification'!$A$13,IF(OR(ISNUMBER(SEARCH('[1]Lookup for use classification'!$B$14,B1172)),ISNUMBER(SEARCH('[1]Lookup for use classification'!$C$14,B1172))),'[1]Lookup for use classification'!$A$14,"Other"))))))))))))</f>
        <v>Other</v>
      </c>
      <c r="D1172" s="19"/>
      <c r="E1172" s="98"/>
      <c r="F1172" s="98"/>
    </row>
    <row r="1173" spans="1:6">
      <c r="A1173" s="16" t="s">
        <v>616</v>
      </c>
      <c r="B1173" s="17" t="s">
        <v>639</v>
      </c>
      <c r="C1173" s="133" t="str">
        <f>IF(OR(ISNUMBER(SEARCH('[1]Lookup for use classification'!$B$1,B1173)),ISNUMBER(SEARCH('[1]Lookup for use classification'!$C$1,B1173)),ISNUMBER(SEARCH('[1]Lookup for use classification'!$D$1,B1173)),ISNUMBER(SEARCH('[1]Lookup for use classification'!$E$1,B1173))),'[1]Lookup for use classification'!$A$1,IF(ISNUMBER(SEARCH('[1]Lookup for use classification'!$B$2,B1173)),'[1]Lookup for use classification'!$A$2,IF(ISNUMBER(SEARCH('[1]Lookup for use classification'!$B$3,B1173)),'[1]Lookup for use classification'!$A$3,IF(OR(ISNUMBER(SEARCH('[1]Lookup for use classification'!$B$4,B1173)),ISNUMBER(SEARCH('[1]Lookup for use classification'!$C$4,B1173)),ISNUMBER(SEARCH('[1]Lookup for use classification'!$D$4,B1173)),ISNUMBER(SEARCH('[1]Lookup for use classification'!$E$4,B1173))),'[1]Lookup for use classification'!$A$4,IF(OR(ISNUMBER(SEARCH('[1]Lookup for use classification'!$B$5,B1173)),ISNUMBER(SEARCH('[1]Lookup for use classification'!$C$5,B1173)),ISNUMBER(SEARCH('[1]Lookup for use classification'!$D$5,B1173))),'[1]Lookup for use classification'!$A$5,IF(OR(ISNUMBER(SEARCH('[1]Lookup for use classification'!$B$7,B1173)),ISNUMBER(SEARCH('[1]Lookup for use classification'!$C$7,B1173)),ISNUMBER(SEARCH('[1]Lookup for use classification'!$D$7,B1173))),'[1]Lookup for use classification'!$A$7,IF(OR(ISNUMBER(SEARCH('[1]Lookup for use classification'!$B$9,B1173)),ISNUMBER(SEARCH('[1]Lookup for use classification'!$C$9,B1173)),ISNUMBER(SEARCH('[1]Lookup for use classification'!$D$9,B1173)),ISNUMBER(SEARCH('[1]Lookup for use classification'!$E$9,B1173)),ISNUMBER(SEARCH('[1]Lookup for use classification'!$F$9,B1173)),ISNUMBER(SEARCH('[1]Lookup for use classification'!$G$9,B1173)),ISNUMBER(SEARCH('[1]Lookup for use classification'!$H$9,B1173)),ISNUMBER(SEARCH('[1]Lookup for use classification'!$I$9,B1173)),ISNUMBER(SEARCH('[1]Lookup for use classification'!$J$9,B1173)),ISNUMBER(SEARCH('[1]Lookup for use classification'!$K$9,B1173))),'[1]Lookup for use classification'!$A$9,IF(OR(ISNUMBER(SEARCH('[1]Lookup for use classification'!$B$10,B1173)),ISNUMBER(SEARCH('[1]Lookup for use classification'!$C$10,B1173)),ISNUMBER(SEARCH('[1]Lookup for use classification'!$D$10,B1173)),ISNUMBER(SEARCH('[1]Lookup for use classification'!$E$10,B1173)),ISNUMBER(SEARCH('[1]Lookup for use classification'!$F$10,B1173)),ISNUMBER(SEARCH('[1]Lookup for use classification'!$G$10,B1173))),'[1]Lookup for use classification'!$A$10,IF(OR(ISNUMBER(SEARCH('[1]Lookup for use classification'!$B$11,B1173)),ISNUMBER(SEARCH('[1]Lookup for use classification'!$C$11,B1173))),'[1]Lookup for use classification'!$A$11,IF(OR(ISNUMBER(SEARCH('[1]Lookup for use classification'!$B$12,B1173)),ISNUMBER(SEARCH('[1]Lookup for use classification'!$C$12,B1173))),'[1]Lookup for use classification'!$A$12,IF(OR(ISNUMBER(SEARCH('[1]Lookup for use classification'!$B$13,B1173)),ISNUMBER(SEARCH('[1]Lookup for use classification'!$C$13,B1173)),ISNUMBER(SEARCH('[1]Lookup for use classification'!$D$13,B1173)),,ISNUMBER(SEARCH('[1]Lookup for use classification'!$C$13,B1173)),ISNUMBER(SEARCH('[1]Lookup for use classification'!$E$13,B1173))),'[1]Lookup for use classification'!$A$13,IF(OR(ISNUMBER(SEARCH('[1]Lookup for use classification'!$B$14,B1173)),ISNUMBER(SEARCH('[1]Lookup for use classification'!$C$14,B1173))),'[1]Lookup for use classification'!$A$14,"Other"))))))))))))</f>
        <v>Other</v>
      </c>
      <c r="D1173" s="19"/>
      <c r="E1173" s="98"/>
      <c r="F1173" s="98"/>
    </row>
    <row r="1174" spans="1:6">
      <c r="A1174" s="16" t="s">
        <v>616</v>
      </c>
      <c r="B1174" s="17" t="s">
        <v>640</v>
      </c>
      <c r="C1174" s="133" t="str">
        <f>IF(OR(ISNUMBER(SEARCH('[1]Lookup for use classification'!$B$1,B1174)),ISNUMBER(SEARCH('[1]Lookup for use classification'!$C$1,B1174)),ISNUMBER(SEARCH('[1]Lookup for use classification'!$D$1,B1174)),ISNUMBER(SEARCH('[1]Lookup for use classification'!$E$1,B1174))),'[1]Lookup for use classification'!$A$1,IF(ISNUMBER(SEARCH('[1]Lookup for use classification'!$B$2,B1174)),'[1]Lookup for use classification'!$A$2,IF(ISNUMBER(SEARCH('[1]Lookup for use classification'!$B$3,B1174)),'[1]Lookup for use classification'!$A$3,IF(OR(ISNUMBER(SEARCH('[1]Lookup for use classification'!$B$4,B1174)),ISNUMBER(SEARCH('[1]Lookup for use classification'!$C$4,B1174)),ISNUMBER(SEARCH('[1]Lookup for use classification'!$D$4,B1174)),ISNUMBER(SEARCH('[1]Lookup for use classification'!$E$4,B1174))),'[1]Lookup for use classification'!$A$4,IF(OR(ISNUMBER(SEARCH('[1]Lookup for use classification'!$B$5,B1174)),ISNUMBER(SEARCH('[1]Lookup for use classification'!$C$5,B1174)),ISNUMBER(SEARCH('[1]Lookup for use classification'!$D$5,B1174))),'[1]Lookup for use classification'!$A$5,IF(OR(ISNUMBER(SEARCH('[1]Lookup for use classification'!$B$7,B1174)),ISNUMBER(SEARCH('[1]Lookup for use classification'!$C$7,B1174)),ISNUMBER(SEARCH('[1]Lookup for use classification'!$D$7,B1174))),'[1]Lookup for use classification'!$A$7,IF(OR(ISNUMBER(SEARCH('[1]Lookup for use classification'!$B$9,B1174)),ISNUMBER(SEARCH('[1]Lookup for use classification'!$C$9,B1174)),ISNUMBER(SEARCH('[1]Lookup for use classification'!$D$9,B1174)),ISNUMBER(SEARCH('[1]Lookup for use classification'!$E$9,B1174)),ISNUMBER(SEARCH('[1]Lookup for use classification'!$F$9,B1174)),ISNUMBER(SEARCH('[1]Lookup for use classification'!$G$9,B1174)),ISNUMBER(SEARCH('[1]Lookup for use classification'!$H$9,B1174)),ISNUMBER(SEARCH('[1]Lookup for use classification'!$I$9,B1174)),ISNUMBER(SEARCH('[1]Lookup for use classification'!$J$9,B1174)),ISNUMBER(SEARCH('[1]Lookup for use classification'!$K$9,B1174))),'[1]Lookup for use classification'!$A$9,IF(OR(ISNUMBER(SEARCH('[1]Lookup for use classification'!$B$10,B1174)),ISNUMBER(SEARCH('[1]Lookup for use classification'!$C$10,B1174)),ISNUMBER(SEARCH('[1]Lookup for use classification'!$D$10,B1174)),ISNUMBER(SEARCH('[1]Lookup for use classification'!$E$10,B1174)),ISNUMBER(SEARCH('[1]Lookup for use classification'!$F$10,B1174)),ISNUMBER(SEARCH('[1]Lookup for use classification'!$G$10,B1174))),'[1]Lookup for use classification'!$A$10,IF(OR(ISNUMBER(SEARCH('[1]Lookup for use classification'!$B$11,B1174)),ISNUMBER(SEARCH('[1]Lookup for use classification'!$C$11,B1174))),'[1]Lookup for use classification'!$A$11,IF(OR(ISNUMBER(SEARCH('[1]Lookup for use classification'!$B$12,B1174)),ISNUMBER(SEARCH('[1]Lookup for use classification'!$C$12,B1174))),'[1]Lookup for use classification'!$A$12,IF(OR(ISNUMBER(SEARCH('[1]Lookup for use classification'!$B$13,B1174)),ISNUMBER(SEARCH('[1]Lookup for use classification'!$C$13,B1174)),ISNUMBER(SEARCH('[1]Lookup for use classification'!$D$13,B1174)),,ISNUMBER(SEARCH('[1]Lookup for use classification'!$C$13,B1174)),ISNUMBER(SEARCH('[1]Lookup for use classification'!$E$13,B1174))),'[1]Lookup for use classification'!$A$13,IF(OR(ISNUMBER(SEARCH('[1]Lookup for use classification'!$B$14,B1174)),ISNUMBER(SEARCH('[1]Lookup for use classification'!$C$14,B1174))),'[1]Lookup for use classification'!$A$14,"Other"))))))))))))</f>
        <v>Water &amp; Sewer</v>
      </c>
      <c r="D1174" s="19"/>
      <c r="E1174" s="98"/>
      <c r="F1174" s="98"/>
    </row>
    <row r="1175" spans="1:6">
      <c r="A1175" s="16" t="s">
        <v>616</v>
      </c>
      <c r="B1175" s="17" t="s">
        <v>641</v>
      </c>
      <c r="C1175" s="133" t="str">
        <f>IF(OR(ISNUMBER(SEARCH('[1]Lookup for use classification'!$B$1,B1175)),ISNUMBER(SEARCH('[1]Lookup for use classification'!$C$1,B1175)),ISNUMBER(SEARCH('[1]Lookup for use classification'!$D$1,B1175)),ISNUMBER(SEARCH('[1]Lookup for use classification'!$E$1,B1175))),'[1]Lookup for use classification'!$A$1,IF(ISNUMBER(SEARCH('[1]Lookup for use classification'!$B$2,B1175)),'[1]Lookup for use classification'!$A$2,IF(ISNUMBER(SEARCH('[1]Lookup for use classification'!$B$3,B1175)),'[1]Lookup for use classification'!$A$3,IF(OR(ISNUMBER(SEARCH('[1]Lookup for use classification'!$B$4,B1175)),ISNUMBER(SEARCH('[1]Lookup for use classification'!$C$4,B1175)),ISNUMBER(SEARCH('[1]Lookup for use classification'!$D$4,B1175)),ISNUMBER(SEARCH('[1]Lookup for use classification'!$E$4,B1175))),'[1]Lookup for use classification'!$A$4,IF(OR(ISNUMBER(SEARCH('[1]Lookup for use classification'!$B$5,B1175)),ISNUMBER(SEARCH('[1]Lookup for use classification'!$C$5,B1175)),ISNUMBER(SEARCH('[1]Lookup for use classification'!$D$5,B1175))),'[1]Lookup for use classification'!$A$5,IF(OR(ISNUMBER(SEARCH('[1]Lookup for use classification'!$B$7,B1175)),ISNUMBER(SEARCH('[1]Lookup for use classification'!$C$7,B1175)),ISNUMBER(SEARCH('[1]Lookup for use classification'!$D$7,B1175))),'[1]Lookup for use classification'!$A$7,IF(OR(ISNUMBER(SEARCH('[1]Lookup for use classification'!$B$9,B1175)),ISNUMBER(SEARCH('[1]Lookup for use classification'!$C$9,B1175)),ISNUMBER(SEARCH('[1]Lookup for use classification'!$D$9,B1175)),ISNUMBER(SEARCH('[1]Lookup for use classification'!$E$9,B1175)),ISNUMBER(SEARCH('[1]Lookup for use classification'!$F$9,B1175)),ISNUMBER(SEARCH('[1]Lookup for use classification'!$G$9,B1175)),ISNUMBER(SEARCH('[1]Lookup for use classification'!$H$9,B1175)),ISNUMBER(SEARCH('[1]Lookup for use classification'!$I$9,B1175)),ISNUMBER(SEARCH('[1]Lookup for use classification'!$J$9,B1175)),ISNUMBER(SEARCH('[1]Lookup for use classification'!$K$9,B1175))),'[1]Lookup for use classification'!$A$9,IF(OR(ISNUMBER(SEARCH('[1]Lookup for use classification'!$B$10,B1175)),ISNUMBER(SEARCH('[1]Lookup for use classification'!$C$10,B1175)),ISNUMBER(SEARCH('[1]Lookup for use classification'!$D$10,B1175)),ISNUMBER(SEARCH('[1]Lookup for use classification'!$E$10,B1175)),ISNUMBER(SEARCH('[1]Lookup for use classification'!$F$10,B1175)),ISNUMBER(SEARCH('[1]Lookup for use classification'!$G$10,B1175))),'[1]Lookup for use classification'!$A$10,IF(OR(ISNUMBER(SEARCH('[1]Lookup for use classification'!$B$11,B1175)),ISNUMBER(SEARCH('[1]Lookup for use classification'!$C$11,B1175))),'[1]Lookup for use classification'!$A$11,IF(OR(ISNUMBER(SEARCH('[1]Lookup for use classification'!$B$12,B1175)),ISNUMBER(SEARCH('[1]Lookup for use classification'!$C$12,B1175))),'[1]Lookup for use classification'!$A$12,IF(OR(ISNUMBER(SEARCH('[1]Lookup for use classification'!$B$13,B1175)),ISNUMBER(SEARCH('[1]Lookup for use classification'!$C$13,B1175)),ISNUMBER(SEARCH('[1]Lookup for use classification'!$D$13,B1175)),,ISNUMBER(SEARCH('[1]Lookup for use classification'!$C$13,B1175)),ISNUMBER(SEARCH('[1]Lookup for use classification'!$E$13,B1175))),'[1]Lookup for use classification'!$A$13,IF(OR(ISNUMBER(SEARCH('[1]Lookup for use classification'!$B$14,B1175)),ISNUMBER(SEARCH('[1]Lookup for use classification'!$C$14,B1175))),'[1]Lookup for use classification'!$A$14,"Other"))))))))))))</f>
        <v>Water &amp; Sewer</v>
      </c>
      <c r="D1175" s="19"/>
      <c r="E1175" s="98"/>
      <c r="F1175" s="98"/>
    </row>
    <row r="1176" spans="1:6">
      <c r="A1176" s="16" t="s">
        <v>616</v>
      </c>
      <c r="B1176" s="17" t="s">
        <v>642</v>
      </c>
      <c r="C1176" s="133" t="str">
        <f>IF(OR(ISNUMBER(SEARCH('[1]Lookup for use classification'!$B$1,B1176)),ISNUMBER(SEARCH('[1]Lookup for use classification'!$C$1,B1176)),ISNUMBER(SEARCH('[1]Lookup for use classification'!$D$1,B1176)),ISNUMBER(SEARCH('[1]Lookup for use classification'!$E$1,B1176))),'[1]Lookup for use classification'!$A$1,IF(ISNUMBER(SEARCH('[1]Lookup for use classification'!$B$2,B1176)),'[1]Lookup for use classification'!$A$2,IF(ISNUMBER(SEARCH('[1]Lookup for use classification'!$B$3,B1176)),'[1]Lookup for use classification'!$A$3,IF(OR(ISNUMBER(SEARCH('[1]Lookup for use classification'!$B$4,B1176)),ISNUMBER(SEARCH('[1]Lookup for use classification'!$C$4,B1176)),ISNUMBER(SEARCH('[1]Lookup for use classification'!$D$4,B1176)),ISNUMBER(SEARCH('[1]Lookup for use classification'!$E$4,B1176))),'[1]Lookup for use classification'!$A$4,IF(OR(ISNUMBER(SEARCH('[1]Lookup for use classification'!$B$5,B1176)),ISNUMBER(SEARCH('[1]Lookup for use classification'!$C$5,B1176)),ISNUMBER(SEARCH('[1]Lookup for use classification'!$D$5,B1176))),'[1]Lookup for use classification'!$A$5,IF(OR(ISNUMBER(SEARCH('[1]Lookup for use classification'!$B$7,B1176)),ISNUMBER(SEARCH('[1]Lookup for use classification'!$C$7,B1176)),ISNUMBER(SEARCH('[1]Lookup for use classification'!$D$7,B1176))),'[1]Lookup for use classification'!$A$7,IF(OR(ISNUMBER(SEARCH('[1]Lookup for use classification'!$B$9,B1176)),ISNUMBER(SEARCH('[1]Lookup for use classification'!$C$9,B1176)),ISNUMBER(SEARCH('[1]Lookup for use classification'!$D$9,B1176)),ISNUMBER(SEARCH('[1]Lookup for use classification'!$E$9,B1176)),ISNUMBER(SEARCH('[1]Lookup for use classification'!$F$9,B1176)),ISNUMBER(SEARCH('[1]Lookup for use classification'!$G$9,B1176)),ISNUMBER(SEARCH('[1]Lookup for use classification'!$H$9,B1176)),ISNUMBER(SEARCH('[1]Lookup for use classification'!$I$9,B1176)),ISNUMBER(SEARCH('[1]Lookup for use classification'!$J$9,B1176)),ISNUMBER(SEARCH('[1]Lookup for use classification'!$K$9,B1176))),'[1]Lookup for use classification'!$A$9,IF(OR(ISNUMBER(SEARCH('[1]Lookup for use classification'!$B$10,B1176)),ISNUMBER(SEARCH('[1]Lookup for use classification'!$C$10,B1176)),ISNUMBER(SEARCH('[1]Lookup for use classification'!$D$10,B1176)),ISNUMBER(SEARCH('[1]Lookup for use classification'!$E$10,B1176)),ISNUMBER(SEARCH('[1]Lookup for use classification'!$F$10,B1176)),ISNUMBER(SEARCH('[1]Lookup for use classification'!$G$10,B1176))),'[1]Lookup for use classification'!$A$10,IF(OR(ISNUMBER(SEARCH('[1]Lookup for use classification'!$B$11,B1176)),ISNUMBER(SEARCH('[1]Lookup for use classification'!$C$11,B1176))),'[1]Lookup for use classification'!$A$11,IF(OR(ISNUMBER(SEARCH('[1]Lookup for use classification'!$B$12,B1176)),ISNUMBER(SEARCH('[1]Lookup for use classification'!$C$12,B1176))),'[1]Lookup for use classification'!$A$12,IF(OR(ISNUMBER(SEARCH('[1]Lookup for use classification'!$B$13,B1176)),ISNUMBER(SEARCH('[1]Lookup for use classification'!$C$13,B1176)),ISNUMBER(SEARCH('[1]Lookup for use classification'!$D$13,B1176)),,ISNUMBER(SEARCH('[1]Lookup for use classification'!$C$13,B1176)),ISNUMBER(SEARCH('[1]Lookup for use classification'!$E$13,B1176))),'[1]Lookup for use classification'!$A$13,IF(OR(ISNUMBER(SEARCH('[1]Lookup for use classification'!$B$14,B1176)),ISNUMBER(SEARCH('[1]Lookup for use classification'!$C$14,B1176))),'[1]Lookup for use classification'!$A$14,"Other"))))))))))))</f>
        <v>Other</v>
      </c>
      <c r="D1176" s="19"/>
      <c r="E1176" s="98"/>
      <c r="F1176" s="98"/>
    </row>
    <row r="1177" spans="1:6">
      <c r="A1177" s="16" t="s">
        <v>616</v>
      </c>
      <c r="B1177" s="17" t="s">
        <v>643</v>
      </c>
      <c r="C1177" s="133" t="str">
        <f>IF(OR(ISNUMBER(SEARCH('[1]Lookup for use classification'!$B$1,B1177)),ISNUMBER(SEARCH('[1]Lookup for use classification'!$C$1,B1177)),ISNUMBER(SEARCH('[1]Lookup for use classification'!$D$1,B1177)),ISNUMBER(SEARCH('[1]Lookup for use classification'!$E$1,B1177))),'[1]Lookup for use classification'!$A$1,IF(ISNUMBER(SEARCH('[1]Lookup for use classification'!$B$2,B1177)),'[1]Lookup for use classification'!$A$2,IF(ISNUMBER(SEARCH('[1]Lookup for use classification'!$B$3,B1177)),'[1]Lookup for use classification'!$A$3,IF(OR(ISNUMBER(SEARCH('[1]Lookup for use classification'!$B$4,B1177)),ISNUMBER(SEARCH('[1]Lookup for use classification'!$C$4,B1177)),ISNUMBER(SEARCH('[1]Lookup for use classification'!$D$4,B1177)),ISNUMBER(SEARCH('[1]Lookup for use classification'!$E$4,B1177))),'[1]Lookup for use classification'!$A$4,IF(OR(ISNUMBER(SEARCH('[1]Lookup for use classification'!$B$5,B1177)),ISNUMBER(SEARCH('[1]Lookup for use classification'!$C$5,B1177)),ISNUMBER(SEARCH('[1]Lookup for use classification'!$D$5,B1177))),'[1]Lookup for use classification'!$A$5,IF(OR(ISNUMBER(SEARCH('[1]Lookup for use classification'!$B$7,B1177)),ISNUMBER(SEARCH('[1]Lookup for use classification'!$C$7,B1177)),ISNUMBER(SEARCH('[1]Lookup for use classification'!$D$7,B1177))),'[1]Lookup for use classification'!$A$7,IF(OR(ISNUMBER(SEARCH('[1]Lookup for use classification'!$B$9,B1177)),ISNUMBER(SEARCH('[1]Lookup for use classification'!$C$9,B1177)),ISNUMBER(SEARCH('[1]Lookup for use classification'!$D$9,B1177)),ISNUMBER(SEARCH('[1]Lookup for use classification'!$E$9,B1177)),ISNUMBER(SEARCH('[1]Lookup for use classification'!$F$9,B1177)),ISNUMBER(SEARCH('[1]Lookup for use classification'!$G$9,B1177)),ISNUMBER(SEARCH('[1]Lookup for use classification'!$H$9,B1177)),ISNUMBER(SEARCH('[1]Lookup for use classification'!$I$9,B1177)),ISNUMBER(SEARCH('[1]Lookup for use classification'!$J$9,B1177)),ISNUMBER(SEARCH('[1]Lookup for use classification'!$K$9,B1177))),'[1]Lookup for use classification'!$A$9,IF(OR(ISNUMBER(SEARCH('[1]Lookup for use classification'!$B$10,B1177)),ISNUMBER(SEARCH('[1]Lookup for use classification'!$C$10,B1177)),ISNUMBER(SEARCH('[1]Lookup for use classification'!$D$10,B1177)),ISNUMBER(SEARCH('[1]Lookup for use classification'!$E$10,B1177)),ISNUMBER(SEARCH('[1]Lookup for use classification'!$F$10,B1177)),ISNUMBER(SEARCH('[1]Lookup for use classification'!$G$10,B1177))),'[1]Lookup for use classification'!$A$10,IF(OR(ISNUMBER(SEARCH('[1]Lookup for use classification'!$B$11,B1177)),ISNUMBER(SEARCH('[1]Lookup for use classification'!$C$11,B1177))),'[1]Lookup for use classification'!$A$11,IF(OR(ISNUMBER(SEARCH('[1]Lookup for use classification'!$B$12,B1177)),ISNUMBER(SEARCH('[1]Lookup for use classification'!$C$12,B1177))),'[1]Lookup for use classification'!$A$12,IF(OR(ISNUMBER(SEARCH('[1]Lookup for use classification'!$B$13,B1177)),ISNUMBER(SEARCH('[1]Lookup for use classification'!$C$13,B1177)),ISNUMBER(SEARCH('[1]Lookup for use classification'!$D$13,B1177)),,ISNUMBER(SEARCH('[1]Lookup for use classification'!$C$13,B1177)),ISNUMBER(SEARCH('[1]Lookup for use classification'!$E$13,B1177))),'[1]Lookup for use classification'!$A$13,IF(OR(ISNUMBER(SEARCH('[1]Lookup for use classification'!$B$14,B1177)),ISNUMBER(SEARCH('[1]Lookup for use classification'!$C$14,B1177))),'[1]Lookup for use classification'!$A$14,"Other"))))))))))))</f>
        <v>Other</v>
      </c>
      <c r="D1177" s="19"/>
      <c r="E1177" s="98"/>
      <c r="F1177" s="98"/>
    </row>
    <row r="1178" spans="1:6">
      <c r="A1178" s="16" t="s">
        <v>616</v>
      </c>
      <c r="B1178" s="17" t="s">
        <v>644</v>
      </c>
      <c r="C1178" s="133" t="str">
        <f>IF(OR(ISNUMBER(SEARCH('[1]Lookup for use classification'!$B$1,B1178)),ISNUMBER(SEARCH('[1]Lookup for use classification'!$C$1,B1178)),ISNUMBER(SEARCH('[1]Lookup for use classification'!$D$1,B1178)),ISNUMBER(SEARCH('[1]Lookup for use classification'!$E$1,B1178))),'[1]Lookup for use classification'!$A$1,IF(ISNUMBER(SEARCH('[1]Lookup for use classification'!$B$2,B1178)),'[1]Lookup for use classification'!$A$2,IF(ISNUMBER(SEARCH('[1]Lookup for use classification'!$B$3,B1178)),'[1]Lookup for use classification'!$A$3,IF(OR(ISNUMBER(SEARCH('[1]Lookup for use classification'!$B$4,B1178)),ISNUMBER(SEARCH('[1]Lookup for use classification'!$C$4,B1178)),ISNUMBER(SEARCH('[1]Lookup for use classification'!$D$4,B1178)),ISNUMBER(SEARCH('[1]Lookup for use classification'!$E$4,B1178))),'[1]Lookup for use classification'!$A$4,IF(OR(ISNUMBER(SEARCH('[1]Lookup for use classification'!$B$5,B1178)),ISNUMBER(SEARCH('[1]Lookup for use classification'!$C$5,B1178)),ISNUMBER(SEARCH('[1]Lookup for use classification'!$D$5,B1178))),'[1]Lookup for use classification'!$A$5,IF(OR(ISNUMBER(SEARCH('[1]Lookup for use classification'!$B$7,B1178)),ISNUMBER(SEARCH('[1]Lookup for use classification'!$C$7,B1178)),ISNUMBER(SEARCH('[1]Lookup for use classification'!$D$7,B1178))),'[1]Lookup for use classification'!$A$7,IF(OR(ISNUMBER(SEARCH('[1]Lookup for use classification'!$B$9,B1178)),ISNUMBER(SEARCH('[1]Lookup for use classification'!$C$9,B1178)),ISNUMBER(SEARCH('[1]Lookup for use classification'!$D$9,B1178)),ISNUMBER(SEARCH('[1]Lookup for use classification'!$E$9,B1178)),ISNUMBER(SEARCH('[1]Lookup for use classification'!$F$9,B1178)),ISNUMBER(SEARCH('[1]Lookup for use classification'!$G$9,B1178)),ISNUMBER(SEARCH('[1]Lookup for use classification'!$H$9,B1178)),ISNUMBER(SEARCH('[1]Lookup for use classification'!$I$9,B1178)),ISNUMBER(SEARCH('[1]Lookup for use classification'!$J$9,B1178)),ISNUMBER(SEARCH('[1]Lookup for use classification'!$K$9,B1178))),'[1]Lookup for use classification'!$A$9,IF(OR(ISNUMBER(SEARCH('[1]Lookup for use classification'!$B$10,B1178)),ISNUMBER(SEARCH('[1]Lookup for use classification'!$C$10,B1178)),ISNUMBER(SEARCH('[1]Lookup for use classification'!$D$10,B1178)),ISNUMBER(SEARCH('[1]Lookup for use classification'!$E$10,B1178)),ISNUMBER(SEARCH('[1]Lookup for use classification'!$F$10,B1178)),ISNUMBER(SEARCH('[1]Lookup for use classification'!$G$10,B1178))),'[1]Lookup for use classification'!$A$10,IF(OR(ISNUMBER(SEARCH('[1]Lookup for use classification'!$B$11,B1178)),ISNUMBER(SEARCH('[1]Lookup for use classification'!$C$11,B1178))),'[1]Lookup for use classification'!$A$11,IF(OR(ISNUMBER(SEARCH('[1]Lookup for use classification'!$B$12,B1178)),ISNUMBER(SEARCH('[1]Lookup for use classification'!$C$12,B1178))),'[1]Lookup for use classification'!$A$12,IF(OR(ISNUMBER(SEARCH('[1]Lookup for use classification'!$B$13,B1178)),ISNUMBER(SEARCH('[1]Lookup for use classification'!$C$13,B1178)),ISNUMBER(SEARCH('[1]Lookup for use classification'!$D$13,B1178)),,ISNUMBER(SEARCH('[1]Lookup for use classification'!$C$13,B1178)),ISNUMBER(SEARCH('[1]Lookup for use classification'!$E$13,B1178))),'[1]Lookup for use classification'!$A$13,IF(OR(ISNUMBER(SEARCH('[1]Lookup for use classification'!$B$14,B1178)),ISNUMBER(SEARCH('[1]Lookup for use classification'!$C$14,B1178))),'[1]Lookup for use classification'!$A$14,"Other"))))))))))))</f>
        <v>Water &amp; Sewer</v>
      </c>
      <c r="D1178" s="19"/>
      <c r="E1178" s="98"/>
      <c r="F1178" s="98"/>
    </row>
    <row r="1179" spans="1:6">
      <c r="A1179" s="16" t="s">
        <v>616</v>
      </c>
      <c r="B1179" s="17" t="s">
        <v>645</v>
      </c>
      <c r="C1179" s="133" t="str">
        <f>IF(OR(ISNUMBER(SEARCH('[1]Lookup for use classification'!$B$1,B1179)),ISNUMBER(SEARCH('[1]Lookup for use classification'!$C$1,B1179)),ISNUMBER(SEARCH('[1]Lookup for use classification'!$D$1,B1179)),ISNUMBER(SEARCH('[1]Lookup for use classification'!$E$1,B1179))),'[1]Lookup for use classification'!$A$1,IF(ISNUMBER(SEARCH('[1]Lookup for use classification'!$B$2,B1179)),'[1]Lookup for use classification'!$A$2,IF(ISNUMBER(SEARCH('[1]Lookup for use classification'!$B$3,B1179)),'[1]Lookup for use classification'!$A$3,IF(OR(ISNUMBER(SEARCH('[1]Lookup for use classification'!$B$4,B1179)),ISNUMBER(SEARCH('[1]Lookup for use classification'!$C$4,B1179)),ISNUMBER(SEARCH('[1]Lookup for use classification'!$D$4,B1179)),ISNUMBER(SEARCH('[1]Lookup for use classification'!$E$4,B1179))),'[1]Lookup for use classification'!$A$4,IF(OR(ISNUMBER(SEARCH('[1]Lookup for use classification'!$B$5,B1179)),ISNUMBER(SEARCH('[1]Lookup for use classification'!$C$5,B1179)),ISNUMBER(SEARCH('[1]Lookup for use classification'!$D$5,B1179))),'[1]Lookup for use classification'!$A$5,IF(OR(ISNUMBER(SEARCH('[1]Lookup for use classification'!$B$7,B1179)),ISNUMBER(SEARCH('[1]Lookup for use classification'!$C$7,B1179)),ISNUMBER(SEARCH('[1]Lookup for use classification'!$D$7,B1179))),'[1]Lookup for use classification'!$A$7,IF(OR(ISNUMBER(SEARCH('[1]Lookup for use classification'!$B$9,B1179)),ISNUMBER(SEARCH('[1]Lookup for use classification'!$C$9,B1179)),ISNUMBER(SEARCH('[1]Lookup for use classification'!$D$9,B1179)),ISNUMBER(SEARCH('[1]Lookup for use classification'!$E$9,B1179)),ISNUMBER(SEARCH('[1]Lookup for use classification'!$F$9,B1179)),ISNUMBER(SEARCH('[1]Lookup for use classification'!$G$9,B1179)),ISNUMBER(SEARCH('[1]Lookup for use classification'!$H$9,B1179)),ISNUMBER(SEARCH('[1]Lookup for use classification'!$I$9,B1179)),ISNUMBER(SEARCH('[1]Lookup for use classification'!$J$9,B1179)),ISNUMBER(SEARCH('[1]Lookup for use classification'!$K$9,B1179))),'[1]Lookup for use classification'!$A$9,IF(OR(ISNUMBER(SEARCH('[1]Lookup for use classification'!$B$10,B1179)),ISNUMBER(SEARCH('[1]Lookup for use classification'!$C$10,B1179)),ISNUMBER(SEARCH('[1]Lookup for use classification'!$D$10,B1179)),ISNUMBER(SEARCH('[1]Lookup for use classification'!$E$10,B1179)),ISNUMBER(SEARCH('[1]Lookup for use classification'!$F$10,B1179)),ISNUMBER(SEARCH('[1]Lookup for use classification'!$G$10,B1179))),'[1]Lookup for use classification'!$A$10,IF(OR(ISNUMBER(SEARCH('[1]Lookup for use classification'!$B$11,B1179)),ISNUMBER(SEARCH('[1]Lookup for use classification'!$C$11,B1179))),'[1]Lookup for use classification'!$A$11,IF(OR(ISNUMBER(SEARCH('[1]Lookup for use classification'!$B$12,B1179)),ISNUMBER(SEARCH('[1]Lookup for use classification'!$C$12,B1179))),'[1]Lookup for use classification'!$A$12,IF(OR(ISNUMBER(SEARCH('[1]Lookup for use classification'!$B$13,B1179)),ISNUMBER(SEARCH('[1]Lookup for use classification'!$C$13,B1179)),ISNUMBER(SEARCH('[1]Lookup for use classification'!$D$13,B1179)),,ISNUMBER(SEARCH('[1]Lookup for use classification'!$C$13,B1179)),ISNUMBER(SEARCH('[1]Lookup for use classification'!$E$13,B1179))),'[1]Lookup for use classification'!$A$13,IF(OR(ISNUMBER(SEARCH('[1]Lookup for use classification'!$B$14,B1179)),ISNUMBER(SEARCH('[1]Lookup for use classification'!$C$14,B1179))),'[1]Lookup for use classification'!$A$14,"Other"))))))))))))</f>
        <v>Water &amp; Sewer</v>
      </c>
      <c r="D1179" s="19"/>
      <c r="E1179" s="98"/>
      <c r="F1179" s="98"/>
    </row>
    <row r="1180" spans="1:6">
      <c r="A1180" s="16" t="s">
        <v>616</v>
      </c>
      <c r="B1180" s="17" t="s">
        <v>646</v>
      </c>
      <c r="C1180" s="133" t="str">
        <f>IF(OR(ISNUMBER(SEARCH('[1]Lookup for use classification'!$B$1,B1180)),ISNUMBER(SEARCH('[1]Lookup for use classification'!$C$1,B1180)),ISNUMBER(SEARCH('[1]Lookup for use classification'!$D$1,B1180)),ISNUMBER(SEARCH('[1]Lookup for use classification'!$E$1,B1180))),'[1]Lookup for use classification'!$A$1,IF(ISNUMBER(SEARCH('[1]Lookup for use classification'!$B$2,B1180)),'[1]Lookup for use classification'!$A$2,IF(ISNUMBER(SEARCH('[1]Lookup for use classification'!$B$3,B1180)),'[1]Lookup for use classification'!$A$3,IF(OR(ISNUMBER(SEARCH('[1]Lookup for use classification'!$B$4,B1180)),ISNUMBER(SEARCH('[1]Lookup for use classification'!$C$4,B1180)),ISNUMBER(SEARCH('[1]Lookup for use classification'!$D$4,B1180)),ISNUMBER(SEARCH('[1]Lookup for use classification'!$E$4,B1180))),'[1]Lookup for use classification'!$A$4,IF(OR(ISNUMBER(SEARCH('[1]Lookup for use classification'!$B$5,B1180)),ISNUMBER(SEARCH('[1]Lookup for use classification'!$C$5,B1180)),ISNUMBER(SEARCH('[1]Lookup for use classification'!$D$5,B1180))),'[1]Lookup for use classification'!$A$5,IF(OR(ISNUMBER(SEARCH('[1]Lookup for use classification'!$B$7,B1180)),ISNUMBER(SEARCH('[1]Lookup for use classification'!$C$7,B1180)),ISNUMBER(SEARCH('[1]Lookup for use classification'!$D$7,B1180))),'[1]Lookup for use classification'!$A$7,IF(OR(ISNUMBER(SEARCH('[1]Lookup for use classification'!$B$9,B1180)),ISNUMBER(SEARCH('[1]Lookup for use classification'!$C$9,B1180)),ISNUMBER(SEARCH('[1]Lookup for use classification'!$D$9,B1180)),ISNUMBER(SEARCH('[1]Lookup for use classification'!$E$9,B1180)),ISNUMBER(SEARCH('[1]Lookup for use classification'!$F$9,B1180)),ISNUMBER(SEARCH('[1]Lookup for use classification'!$G$9,B1180)),ISNUMBER(SEARCH('[1]Lookup for use classification'!$H$9,B1180)),ISNUMBER(SEARCH('[1]Lookup for use classification'!$I$9,B1180)),ISNUMBER(SEARCH('[1]Lookup for use classification'!$J$9,B1180)),ISNUMBER(SEARCH('[1]Lookup for use classification'!$K$9,B1180))),'[1]Lookup for use classification'!$A$9,IF(OR(ISNUMBER(SEARCH('[1]Lookup for use classification'!$B$10,B1180)),ISNUMBER(SEARCH('[1]Lookup for use classification'!$C$10,B1180)),ISNUMBER(SEARCH('[1]Lookup for use classification'!$D$10,B1180)),ISNUMBER(SEARCH('[1]Lookup for use classification'!$E$10,B1180)),ISNUMBER(SEARCH('[1]Lookup for use classification'!$F$10,B1180)),ISNUMBER(SEARCH('[1]Lookup for use classification'!$G$10,B1180))),'[1]Lookup for use classification'!$A$10,IF(OR(ISNUMBER(SEARCH('[1]Lookup for use classification'!$B$11,B1180)),ISNUMBER(SEARCH('[1]Lookup for use classification'!$C$11,B1180))),'[1]Lookup for use classification'!$A$11,IF(OR(ISNUMBER(SEARCH('[1]Lookup for use classification'!$B$12,B1180)),ISNUMBER(SEARCH('[1]Lookup for use classification'!$C$12,B1180))),'[1]Lookup for use classification'!$A$12,IF(OR(ISNUMBER(SEARCH('[1]Lookup for use classification'!$B$13,B1180)),ISNUMBER(SEARCH('[1]Lookup for use classification'!$C$13,B1180)),ISNUMBER(SEARCH('[1]Lookup for use classification'!$D$13,B1180)),,ISNUMBER(SEARCH('[1]Lookup for use classification'!$C$13,B1180)),ISNUMBER(SEARCH('[1]Lookup for use classification'!$E$13,B1180))),'[1]Lookup for use classification'!$A$13,IF(OR(ISNUMBER(SEARCH('[1]Lookup for use classification'!$B$14,B1180)),ISNUMBER(SEARCH('[1]Lookup for use classification'!$C$14,B1180))),'[1]Lookup for use classification'!$A$14,"Other"))))))))))))</f>
        <v>Water &amp; Sewer</v>
      </c>
      <c r="D1180" s="19"/>
      <c r="E1180" s="98"/>
      <c r="F1180" s="98"/>
    </row>
    <row r="1181" spans="1:6">
      <c r="A1181" s="16" t="s">
        <v>616</v>
      </c>
      <c r="B1181" s="17" t="s">
        <v>647</v>
      </c>
      <c r="C1181" s="133" t="str">
        <f>IF(OR(ISNUMBER(SEARCH('[1]Lookup for use classification'!$B$1,B1181)),ISNUMBER(SEARCH('[1]Lookup for use classification'!$C$1,B1181)),ISNUMBER(SEARCH('[1]Lookup for use classification'!$D$1,B1181)),ISNUMBER(SEARCH('[1]Lookup for use classification'!$E$1,B1181))),'[1]Lookup for use classification'!$A$1,IF(ISNUMBER(SEARCH('[1]Lookup for use classification'!$B$2,B1181)),'[1]Lookup for use classification'!$A$2,IF(ISNUMBER(SEARCH('[1]Lookup for use classification'!$B$3,B1181)),'[1]Lookup for use classification'!$A$3,IF(OR(ISNUMBER(SEARCH('[1]Lookup for use classification'!$B$4,B1181)),ISNUMBER(SEARCH('[1]Lookup for use classification'!$C$4,B1181)),ISNUMBER(SEARCH('[1]Lookup for use classification'!$D$4,B1181)),ISNUMBER(SEARCH('[1]Lookup for use classification'!$E$4,B1181))),'[1]Lookup for use classification'!$A$4,IF(OR(ISNUMBER(SEARCH('[1]Lookup for use classification'!$B$5,B1181)),ISNUMBER(SEARCH('[1]Lookup for use classification'!$C$5,B1181)),ISNUMBER(SEARCH('[1]Lookup for use classification'!$D$5,B1181))),'[1]Lookup for use classification'!$A$5,IF(OR(ISNUMBER(SEARCH('[1]Lookup for use classification'!$B$7,B1181)),ISNUMBER(SEARCH('[1]Lookup for use classification'!$C$7,B1181)),ISNUMBER(SEARCH('[1]Lookup for use classification'!$D$7,B1181))),'[1]Lookup for use classification'!$A$7,IF(OR(ISNUMBER(SEARCH('[1]Lookup for use classification'!$B$9,B1181)),ISNUMBER(SEARCH('[1]Lookup for use classification'!$C$9,B1181)),ISNUMBER(SEARCH('[1]Lookup for use classification'!$D$9,B1181)),ISNUMBER(SEARCH('[1]Lookup for use classification'!$E$9,B1181)),ISNUMBER(SEARCH('[1]Lookup for use classification'!$F$9,B1181)),ISNUMBER(SEARCH('[1]Lookup for use classification'!$G$9,B1181)),ISNUMBER(SEARCH('[1]Lookup for use classification'!$H$9,B1181)),ISNUMBER(SEARCH('[1]Lookup for use classification'!$I$9,B1181)),ISNUMBER(SEARCH('[1]Lookup for use classification'!$J$9,B1181)),ISNUMBER(SEARCH('[1]Lookup for use classification'!$K$9,B1181))),'[1]Lookup for use classification'!$A$9,IF(OR(ISNUMBER(SEARCH('[1]Lookup for use classification'!$B$10,B1181)),ISNUMBER(SEARCH('[1]Lookup for use classification'!$C$10,B1181)),ISNUMBER(SEARCH('[1]Lookup for use classification'!$D$10,B1181)),ISNUMBER(SEARCH('[1]Lookup for use classification'!$E$10,B1181)),ISNUMBER(SEARCH('[1]Lookup for use classification'!$F$10,B1181)),ISNUMBER(SEARCH('[1]Lookup for use classification'!$G$10,B1181))),'[1]Lookup for use classification'!$A$10,IF(OR(ISNUMBER(SEARCH('[1]Lookup for use classification'!$B$11,B1181)),ISNUMBER(SEARCH('[1]Lookup for use classification'!$C$11,B1181))),'[1]Lookup for use classification'!$A$11,IF(OR(ISNUMBER(SEARCH('[1]Lookup for use classification'!$B$12,B1181)),ISNUMBER(SEARCH('[1]Lookup for use classification'!$C$12,B1181))),'[1]Lookup for use classification'!$A$12,IF(OR(ISNUMBER(SEARCH('[1]Lookup for use classification'!$B$13,B1181)),ISNUMBER(SEARCH('[1]Lookup for use classification'!$C$13,B1181)),ISNUMBER(SEARCH('[1]Lookup for use classification'!$D$13,B1181)),,ISNUMBER(SEARCH('[1]Lookup for use classification'!$C$13,B1181)),ISNUMBER(SEARCH('[1]Lookup for use classification'!$E$13,B1181))),'[1]Lookup for use classification'!$A$13,IF(OR(ISNUMBER(SEARCH('[1]Lookup for use classification'!$B$14,B1181)),ISNUMBER(SEARCH('[1]Lookup for use classification'!$C$14,B1181))),'[1]Lookup for use classification'!$A$14,"Other"))))))))))))</f>
        <v>Other</v>
      </c>
      <c r="D1181" s="19">
        <v>1040</v>
      </c>
      <c r="E1181" s="19"/>
      <c r="F1181" s="19"/>
    </row>
    <row r="1182" spans="1:6">
      <c r="A1182" s="16" t="s">
        <v>616</v>
      </c>
      <c r="B1182" s="17" t="s">
        <v>648</v>
      </c>
      <c r="C1182" s="133" t="str">
        <f>IF(OR(ISNUMBER(SEARCH('[1]Lookup for use classification'!$B$1,B1182)),ISNUMBER(SEARCH('[1]Lookup for use classification'!$C$1,B1182)),ISNUMBER(SEARCH('[1]Lookup for use classification'!$D$1,B1182)),ISNUMBER(SEARCH('[1]Lookup for use classification'!$E$1,B1182))),'[1]Lookup for use classification'!$A$1,IF(ISNUMBER(SEARCH('[1]Lookup for use classification'!$B$2,B1182)),'[1]Lookup for use classification'!$A$2,IF(ISNUMBER(SEARCH('[1]Lookup for use classification'!$B$3,B1182)),'[1]Lookup for use classification'!$A$3,IF(OR(ISNUMBER(SEARCH('[1]Lookup for use classification'!$B$4,B1182)),ISNUMBER(SEARCH('[1]Lookup for use classification'!$C$4,B1182)),ISNUMBER(SEARCH('[1]Lookup for use classification'!$D$4,B1182)),ISNUMBER(SEARCH('[1]Lookup for use classification'!$E$4,B1182))),'[1]Lookup for use classification'!$A$4,IF(OR(ISNUMBER(SEARCH('[1]Lookup for use classification'!$B$5,B1182)),ISNUMBER(SEARCH('[1]Lookup for use classification'!$C$5,B1182)),ISNUMBER(SEARCH('[1]Lookup for use classification'!$D$5,B1182))),'[1]Lookup for use classification'!$A$5,IF(OR(ISNUMBER(SEARCH('[1]Lookup for use classification'!$B$7,B1182)),ISNUMBER(SEARCH('[1]Lookup for use classification'!$C$7,B1182)),ISNUMBER(SEARCH('[1]Lookup for use classification'!$D$7,B1182))),'[1]Lookup for use classification'!$A$7,IF(OR(ISNUMBER(SEARCH('[1]Lookup for use classification'!$B$9,B1182)),ISNUMBER(SEARCH('[1]Lookup for use classification'!$C$9,B1182)),ISNUMBER(SEARCH('[1]Lookup for use classification'!$D$9,B1182)),ISNUMBER(SEARCH('[1]Lookup for use classification'!$E$9,B1182)),ISNUMBER(SEARCH('[1]Lookup for use classification'!$F$9,B1182)),ISNUMBER(SEARCH('[1]Lookup for use classification'!$G$9,B1182)),ISNUMBER(SEARCH('[1]Lookup for use classification'!$H$9,B1182)),ISNUMBER(SEARCH('[1]Lookup for use classification'!$I$9,B1182)),ISNUMBER(SEARCH('[1]Lookup for use classification'!$J$9,B1182)),ISNUMBER(SEARCH('[1]Lookup for use classification'!$K$9,B1182))),'[1]Lookup for use classification'!$A$9,IF(OR(ISNUMBER(SEARCH('[1]Lookup for use classification'!$B$10,B1182)),ISNUMBER(SEARCH('[1]Lookup for use classification'!$C$10,B1182)),ISNUMBER(SEARCH('[1]Lookup for use classification'!$D$10,B1182)),ISNUMBER(SEARCH('[1]Lookup for use classification'!$E$10,B1182)),ISNUMBER(SEARCH('[1]Lookup for use classification'!$F$10,B1182)),ISNUMBER(SEARCH('[1]Lookup for use classification'!$G$10,B1182))),'[1]Lookup for use classification'!$A$10,IF(OR(ISNUMBER(SEARCH('[1]Lookup for use classification'!$B$11,B1182)),ISNUMBER(SEARCH('[1]Lookup for use classification'!$C$11,B1182))),'[1]Lookup for use classification'!$A$11,IF(OR(ISNUMBER(SEARCH('[1]Lookup for use classification'!$B$12,B1182)),ISNUMBER(SEARCH('[1]Lookup for use classification'!$C$12,B1182))),'[1]Lookup for use classification'!$A$12,IF(OR(ISNUMBER(SEARCH('[1]Lookup for use classification'!$B$13,B1182)),ISNUMBER(SEARCH('[1]Lookup for use classification'!$C$13,B1182)),ISNUMBER(SEARCH('[1]Lookup for use classification'!$D$13,B1182)),,ISNUMBER(SEARCH('[1]Lookup for use classification'!$C$13,B1182)),ISNUMBER(SEARCH('[1]Lookup for use classification'!$E$13,B1182))),'[1]Lookup for use classification'!$A$13,IF(OR(ISNUMBER(SEARCH('[1]Lookup for use classification'!$B$14,B1182)),ISNUMBER(SEARCH('[1]Lookup for use classification'!$C$14,B1182))),'[1]Lookup for use classification'!$A$14,"Other"))))))))))))</f>
        <v>Food Service and Drinking Places</v>
      </c>
      <c r="D1182" s="19">
        <v>25578</v>
      </c>
      <c r="E1182" s="19"/>
      <c r="F1182" s="19"/>
    </row>
    <row r="1183" spans="1:6">
      <c r="A1183" s="16" t="s">
        <v>616</v>
      </c>
      <c r="B1183" s="17" t="s">
        <v>649</v>
      </c>
      <c r="C1183" s="133" t="str">
        <f>IF(OR(ISNUMBER(SEARCH('[1]Lookup for use classification'!$B$1,B1183)),ISNUMBER(SEARCH('[1]Lookup for use classification'!$C$1,B1183)),ISNUMBER(SEARCH('[1]Lookup for use classification'!$D$1,B1183)),ISNUMBER(SEARCH('[1]Lookup for use classification'!$E$1,B1183))),'[1]Lookup for use classification'!$A$1,IF(ISNUMBER(SEARCH('[1]Lookup for use classification'!$B$2,B1183)),'[1]Lookup for use classification'!$A$2,IF(ISNUMBER(SEARCH('[1]Lookup for use classification'!$B$3,B1183)),'[1]Lookup for use classification'!$A$3,IF(OR(ISNUMBER(SEARCH('[1]Lookup for use classification'!$B$4,B1183)),ISNUMBER(SEARCH('[1]Lookup for use classification'!$C$4,B1183)),ISNUMBER(SEARCH('[1]Lookup for use classification'!$D$4,B1183)),ISNUMBER(SEARCH('[1]Lookup for use classification'!$E$4,B1183))),'[1]Lookup for use classification'!$A$4,IF(OR(ISNUMBER(SEARCH('[1]Lookup for use classification'!$B$5,B1183)),ISNUMBER(SEARCH('[1]Lookup for use classification'!$C$5,B1183)),ISNUMBER(SEARCH('[1]Lookup for use classification'!$D$5,B1183))),'[1]Lookup for use classification'!$A$5,IF(OR(ISNUMBER(SEARCH('[1]Lookup for use classification'!$B$7,B1183)),ISNUMBER(SEARCH('[1]Lookup for use classification'!$C$7,B1183)),ISNUMBER(SEARCH('[1]Lookup for use classification'!$D$7,B1183))),'[1]Lookup for use classification'!$A$7,IF(OR(ISNUMBER(SEARCH('[1]Lookup for use classification'!$B$9,B1183)),ISNUMBER(SEARCH('[1]Lookup for use classification'!$C$9,B1183)),ISNUMBER(SEARCH('[1]Lookup for use classification'!$D$9,B1183)),ISNUMBER(SEARCH('[1]Lookup for use classification'!$E$9,B1183)),ISNUMBER(SEARCH('[1]Lookup for use classification'!$F$9,B1183)),ISNUMBER(SEARCH('[1]Lookup for use classification'!$G$9,B1183)),ISNUMBER(SEARCH('[1]Lookup for use classification'!$H$9,B1183)),ISNUMBER(SEARCH('[1]Lookup for use classification'!$I$9,B1183)),ISNUMBER(SEARCH('[1]Lookup for use classification'!$J$9,B1183)),ISNUMBER(SEARCH('[1]Lookup for use classification'!$K$9,B1183))),'[1]Lookup for use classification'!$A$9,IF(OR(ISNUMBER(SEARCH('[1]Lookup for use classification'!$B$10,B1183)),ISNUMBER(SEARCH('[1]Lookup for use classification'!$C$10,B1183)),ISNUMBER(SEARCH('[1]Lookup for use classification'!$D$10,B1183)),ISNUMBER(SEARCH('[1]Lookup for use classification'!$E$10,B1183)),ISNUMBER(SEARCH('[1]Lookup for use classification'!$F$10,B1183)),ISNUMBER(SEARCH('[1]Lookup for use classification'!$G$10,B1183))),'[1]Lookup for use classification'!$A$10,IF(OR(ISNUMBER(SEARCH('[1]Lookup for use classification'!$B$11,B1183)),ISNUMBER(SEARCH('[1]Lookup for use classification'!$C$11,B1183))),'[1]Lookup for use classification'!$A$11,IF(OR(ISNUMBER(SEARCH('[1]Lookup for use classification'!$B$12,B1183)),ISNUMBER(SEARCH('[1]Lookup for use classification'!$C$12,B1183))),'[1]Lookup for use classification'!$A$12,IF(OR(ISNUMBER(SEARCH('[1]Lookup for use classification'!$B$13,B1183)),ISNUMBER(SEARCH('[1]Lookup for use classification'!$C$13,B1183)),ISNUMBER(SEARCH('[1]Lookup for use classification'!$D$13,B1183)),,ISNUMBER(SEARCH('[1]Lookup for use classification'!$C$13,B1183)),ISNUMBER(SEARCH('[1]Lookup for use classification'!$E$13,B1183))),'[1]Lookup for use classification'!$A$13,IF(OR(ISNUMBER(SEARCH('[1]Lookup for use classification'!$B$14,B1183)),ISNUMBER(SEARCH('[1]Lookup for use classification'!$C$14,B1183))),'[1]Lookup for use classification'!$A$14,"Other"))))))))))))</f>
        <v>Food Service and Drinking Places</v>
      </c>
      <c r="D1183" s="19">
        <v>1456</v>
      </c>
      <c r="E1183" s="19"/>
      <c r="F1183" s="19"/>
    </row>
    <row r="1184" spans="1:6">
      <c r="A1184" s="16" t="s">
        <v>616</v>
      </c>
      <c r="B1184" s="17" t="s">
        <v>650</v>
      </c>
      <c r="C1184" s="133" t="str">
        <f>IF(OR(ISNUMBER(SEARCH('[1]Lookup for use classification'!$B$1,B1184)),ISNUMBER(SEARCH('[1]Lookup for use classification'!$C$1,B1184)),ISNUMBER(SEARCH('[1]Lookup for use classification'!$D$1,B1184)),ISNUMBER(SEARCH('[1]Lookup for use classification'!$E$1,B1184))),'[1]Lookup for use classification'!$A$1,IF(ISNUMBER(SEARCH('[1]Lookup for use classification'!$B$2,B1184)),'[1]Lookup for use classification'!$A$2,IF(ISNUMBER(SEARCH('[1]Lookup for use classification'!$B$3,B1184)),'[1]Lookup for use classification'!$A$3,IF(OR(ISNUMBER(SEARCH('[1]Lookup for use classification'!$B$4,B1184)),ISNUMBER(SEARCH('[1]Lookup for use classification'!$C$4,B1184)),ISNUMBER(SEARCH('[1]Lookup for use classification'!$D$4,B1184)),ISNUMBER(SEARCH('[1]Lookup for use classification'!$E$4,B1184))),'[1]Lookup for use classification'!$A$4,IF(OR(ISNUMBER(SEARCH('[1]Lookup for use classification'!$B$5,B1184)),ISNUMBER(SEARCH('[1]Lookup for use classification'!$C$5,B1184)),ISNUMBER(SEARCH('[1]Lookup for use classification'!$D$5,B1184))),'[1]Lookup for use classification'!$A$5,IF(OR(ISNUMBER(SEARCH('[1]Lookup for use classification'!$B$7,B1184)),ISNUMBER(SEARCH('[1]Lookup for use classification'!$C$7,B1184)),ISNUMBER(SEARCH('[1]Lookup for use classification'!$D$7,B1184))),'[1]Lookup for use classification'!$A$7,IF(OR(ISNUMBER(SEARCH('[1]Lookup for use classification'!$B$9,B1184)),ISNUMBER(SEARCH('[1]Lookup for use classification'!$C$9,B1184)),ISNUMBER(SEARCH('[1]Lookup for use classification'!$D$9,B1184)),ISNUMBER(SEARCH('[1]Lookup for use classification'!$E$9,B1184)),ISNUMBER(SEARCH('[1]Lookup for use classification'!$F$9,B1184)),ISNUMBER(SEARCH('[1]Lookup for use classification'!$G$9,B1184)),ISNUMBER(SEARCH('[1]Lookup for use classification'!$H$9,B1184)),ISNUMBER(SEARCH('[1]Lookup for use classification'!$I$9,B1184)),ISNUMBER(SEARCH('[1]Lookup for use classification'!$J$9,B1184)),ISNUMBER(SEARCH('[1]Lookup for use classification'!$K$9,B1184))),'[1]Lookup for use classification'!$A$9,IF(OR(ISNUMBER(SEARCH('[1]Lookup for use classification'!$B$10,B1184)),ISNUMBER(SEARCH('[1]Lookup for use classification'!$C$10,B1184)),ISNUMBER(SEARCH('[1]Lookup for use classification'!$D$10,B1184)),ISNUMBER(SEARCH('[1]Lookup for use classification'!$E$10,B1184)),ISNUMBER(SEARCH('[1]Lookup for use classification'!$F$10,B1184)),ISNUMBER(SEARCH('[1]Lookup for use classification'!$G$10,B1184))),'[1]Lookup for use classification'!$A$10,IF(OR(ISNUMBER(SEARCH('[1]Lookup for use classification'!$B$11,B1184)),ISNUMBER(SEARCH('[1]Lookup for use classification'!$C$11,B1184))),'[1]Lookup for use classification'!$A$11,IF(OR(ISNUMBER(SEARCH('[1]Lookup for use classification'!$B$12,B1184)),ISNUMBER(SEARCH('[1]Lookup for use classification'!$C$12,B1184))),'[1]Lookup for use classification'!$A$12,IF(OR(ISNUMBER(SEARCH('[1]Lookup for use classification'!$B$13,B1184)),ISNUMBER(SEARCH('[1]Lookup for use classification'!$C$13,B1184)),ISNUMBER(SEARCH('[1]Lookup for use classification'!$D$13,B1184)),,ISNUMBER(SEARCH('[1]Lookup for use classification'!$C$13,B1184)),ISNUMBER(SEARCH('[1]Lookup for use classification'!$E$13,B1184))),'[1]Lookup for use classification'!$A$13,IF(OR(ISNUMBER(SEARCH('[1]Lookup for use classification'!$B$14,B1184)),ISNUMBER(SEARCH('[1]Lookup for use classification'!$C$14,B1184))),'[1]Lookup for use classification'!$A$14,"Other"))))))))))))</f>
        <v>Food Service and Drinking Places</v>
      </c>
      <c r="D1184" s="19">
        <v>3608</v>
      </c>
      <c r="E1184" s="19"/>
      <c r="F1184" s="19"/>
    </row>
    <row r="1185" spans="1:6">
      <c r="A1185" s="16" t="s">
        <v>616</v>
      </c>
      <c r="B1185" s="17" t="s">
        <v>651</v>
      </c>
      <c r="C1185" s="133" t="str">
        <f>IF(OR(ISNUMBER(SEARCH('[1]Lookup for use classification'!$B$1,B1185)),ISNUMBER(SEARCH('[1]Lookup for use classification'!$C$1,B1185)),ISNUMBER(SEARCH('[1]Lookup for use classification'!$D$1,B1185)),ISNUMBER(SEARCH('[1]Lookup for use classification'!$E$1,B1185))),'[1]Lookup for use classification'!$A$1,IF(ISNUMBER(SEARCH('[1]Lookup for use classification'!$B$2,B1185)),'[1]Lookup for use classification'!$A$2,IF(ISNUMBER(SEARCH('[1]Lookup for use classification'!$B$3,B1185)),'[1]Lookup for use classification'!$A$3,IF(OR(ISNUMBER(SEARCH('[1]Lookup for use classification'!$B$4,B1185)),ISNUMBER(SEARCH('[1]Lookup for use classification'!$C$4,B1185)),ISNUMBER(SEARCH('[1]Lookup for use classification'!$D$4,B1185)),ISNUMBER(SEARCH('[1]Lookup for use classification'!$E$4,B1185))),'[1]Lookup for use classification'!$A$4,IF(OR(ISNUMBER(SEARCH('[1]Lookup for use classification'!$B$5,B1185)),ISNUMBER(SEARCH('[1]Lookup for use classification'!$C$5,B1185)),ISNUMBER(SEARCH('[1]Lookup for use classification'!$D$5,B1185))),'[1]Lookup for use classification'!$A$5,IF(OR(ISNUMBER(SEARCH('[1]Lookup for use classification'!$B$7,B1185)),ISNUMBER(SEARCH('[1]Lookup for use classification'!$C$7,B1185)),ISNUMBER(SEARCH('[1]Lookup for use classification'!$D$7,B1185))),'[1]Lookup for use classification'!$A$7,IF(OR(ISNUMBER(SEARCH('[1]Lookup for use classification'!$B$9,B1185)),ISNUMBER(SEARCH('[1]Lookup for use classification'!$C$9,B1185)),ISNUMBER(SEARCH('[1]Lookup for use classification'!$D$9,B1185)),ISNUMBER(SEARCH('[1]Lookup for use classification'!$E$9,B1185)),ISNUMBER(SEARCH('[1]Lookup for use classification'!$F$9,B1185)),ISNUMBER(SEARCH('[1]Lookup for use classification'!$G$9,B1185)),ISNUMBER(SEARCH('[1]Lookup for use classification'!$H$9,B1185)),ISNUMBER(SEARCH('[1]Lookup for use classification'!$I$9,B1185)),ISNUMBER(SEARCH('[1]Lookup for use classification'!$J$9,B1185)),ISNUMBER(SEARCH('[1]Lookup for use classification'!$K$9,B1185))),'[1]Lookup for use classification'!$A$9,IF(OR(ISNUMBER(SEARCH('[1]Lookup for use classification'!$B$10,B1185)),ISNUMBER(SEARCH('[1]Lookup for use classification'!$C$10,B1185)),ISNUMBER(SEARCH('[1]Lookup for use classification'!$D$10,B1185)),ISNUMBER(SEARCH('[1]Lookup for use classification'!$E$10,B1185)),ISNUMBER(SEARCH('[1]Lookup for use classification'!$F$10,B1185)),ISNUMBER(SEARCH('[1]Lookup for use classification'!$G$10,B1185))),'[1]Lookup for use classification'!$A$10,IF(OR(ISNUMBER(SEARCH('[1]Lookup for use classification'!$B$11,B1185)),ISNUMBER(SEARCH('[1]Lookup for use classification'!$C$11,B1185))),'[1]Lookup for use classification'!$A$11,IF(OR(ISNUMBER(SEARCH('[1]Lookup for use classification'!$B$12,B1185)),ISNUMBER(SEARCH('[1]Lookup for use classification'!$C$12,B1185))),'[1]Lookup for use classification'!$A$12,IF(OR(ISNUMBER(SEARCH('[1]Lookup for use classification'!$B$13,B1185)),ISNUMBER(SEARCH('[1]Lookup for use classification'!$C$13,B1185)),ISNUMBER(SEARCH('[1]Lookup for use classification'!$D$13,B1185)),,ISNUMBER(SEARCH('[1]Lookup for use classification'!$C$13,B1185)),ISNUMBER(SEARCH('[1]Lookup for use classification'!$E$13,B1185))),'[1]Lookup for use classification'!$A$13,IF(OR(ISNUMBER(SEARCH('[1]Lookup for use classification'!$B$14,B1185)),ISNUMBER(SEARCH('[1]Lookup for use classification'!$C$14,B1185))),'[1]Lookup for use classification'!$A$14,"Other"))))))))))))</f>
        <v>Public Safety</v>
      </c>
      <c r="D1185" s="18">
        <v>5366</v>
      </c>
      <c r="E1185" s="19" t="s">
        <v>652</v>
      </c>
      <c r="F1185" s="19" t="s">
        <v>653</v>
      </c>
    </row>
    <row r="1186" spans="1:6">
      <c r="A1186" s="16" t="s">
        <v>616</v>
      </c>
      <c r="B1186" s="17" t="s">
        <v>655</v>
      </c>
      <c r="C1186" s="133" t="str">
        <f>IF(OR(ISNUMBER(SEARCH('[1]Lookup for use classification'!$B$1,B1186)),ISNUMBER(SEARCH('[1]Lookup for use classification'!$C$1,B1186)),ISNUMBER(SEARCH('[1]Lookup for use classification'!$D$1,B1186)),ISNUMBER(SEARCH('[1]Lookup for use classification'!$E$1,B1186))),'[1]Lookup for use classification'!$A$1,IF(ISNUMBER(SEARCH('[1]Lookup for use classification'!$B$2,B1186)),'[1]Lookup for use classification'!$A$2,IF(ISNUMBER(SEARCH('[1]Lookup for use classification'!$B$3,B1186)),'[1]Lookup for use classification'!$A$3,IF(OR(ISNUMBER(SEARCH('[1]Lookup for use classification'!$B$4,B1186)),ISNUMBER(SEARCH('[1]Lookup for use classification'!$C$4,B1186)),ISNUMBER(SEARCH('[1]Lookup for use classification'!$D$4,B1186)),ISNUMBER(SEARCH('[1]Lookup for use classification'!$E$4,B1186))),'[1]Lookup for use classification'!$A$4,IF(OR(ISNUMBER(SEARCH('[1]Lookup for use classification'!$B$5,B1186)),ISNUMBER(SEARCH('[1]Lookup for use classification'!$C$5,B1186)),ISNUMBER(SEARCH('[1]Lookup for use classification'!$D$5,B1186))),'[1]Lookup for use classification'!$A$5,IF(OR(ISNUMBER(SEARCH('[1]Lookup for use classification'!$B$7,B1186)),ISNUMBER(SEARCH('[1]Lookup for use classification'!$C$7,B1186)),ISNUMBER(SEARCH('[1]Lookup for use classification'!$D$7,B1186))),'[1]Lookup for use classification'!$A$7,IF(OR(ISNUMBER(SEARCH('[1]Lookup for use classification'!$B$9,B1186)),ISNUMBER(SEARCH('[1]Lookup for use classification'!$C$9,B1186)),ISNUMBER(SEARCH('[1]Lookup for use classification'!$D$9,B1186)),ISNUMBER(SEARCH('[1]Lookup for use classification'!$E$9,B1186)),ISNUMBER(SEARCH('[1]Lookup for use classification'!$F$9,B1186)),ISNUMBER(SEARCH('[1]Lookup for use classification'!$G$9,B1186)),ISNUMBER(SEARCH('[1]Lookup for use classification'!$H$9,B1186)),ISNUMBER(SEARCH('[1]Lookup for use classification'!$I$9,B1186)),ISNUMBER(SEARCH('[1]Lookup for use classification'!$J$9,B1186)),ISNUMBER(SEARCH('[1]Lookup for use classification'!$K$9,B1186))),'[1]Lookup for use classification'!$A$9,IF(OR(ISNUMBER(SEARCH('[1]Lookup for use classification'!$B$10,B1186)),ISNUMBER(SEARCH('[1]Lookup for use classification'!$C$10,B1186)),ISNUMBER(SEARCH('[1]Lookup for use classification'!$D$10,B1186)),ISNUMBER(SEARCH('[1]Lookup for use classification'!$E$10,B1186)),ISNUMBER(SEARCH('[1]Lookup for use classification'!$F$10,B1186)),ISNUMBER(SEARCH('[1]Lookup for use classification'!$G$10,B1186))),'[1]Lookup for use classification'!$A$10,IF(OR(ISNUMBER(SEARCH('[1]Lookup for use classification'!$B$11,B1186)),ISNUMBER(SEARCH('[1]Lookup for use classification'!$C$11,B1186))),'[1]Lookup for use classification'!$A$11,IF(OR(ISNUMBER(SEARCH('[1]Lookup for use classification'!$B$12,B1186)),ISNUMBER(SEARCH('[1]Lookup for use classification'!$C$12,B1186))),'[1]Lookup for use classification'!$A$12,IF(OR(ISNUMBER(SEARCH('[1]Lookup for use classification'!$B$13,B1186)),ISNUMBER(SEARCH('[1]Lookup for use classification'!$C$13,B1186)),ISNUMBER(SEARCH('[1]Lookup for use classification'!$D$13,B1186)),,ISNUMBER(SEARCH('[1]Lookup for use classification'!$C$13,B1186)),ISNUMBER(SEARCH('[1]Lookup for use classification'!$E$13,B1186))),'[1]Lookup for use classification'!$A$13,IF(OR(ISNUMBER(SEARCH('[1]Lookup for use classification'!$B$14,B1186)),ISNUMBER(SEARCH('[1]Lookup for use classification'!$C$14,B1186))),'[1]Lookup for use classification'!$A$14,"Other"))))))))))))</f>
        <v>Water &amp; Sewer</v>
      </c>
      <c r="D1186" s="19"/>
      <c r="E1186" s="98"/>
      <c r="F1186" s="98"/>
    </row>
    <row r="1187" spans="1:6">
      <c r="A1187" s="16" t="s">
        <v>616</v>
      </c>
      <c r="B1187" s="17" t="s">
        <v>656</v>
      </c>
      <c r="C1187" s="133" t="str">
        <f>IF(OR(ISNUMBER(SEARCH('[1]Lookup for use classification'!$B$1,B1187)),ISNUMBER(SEARCH('[1]Lookup for use classification'!$C$1,B1187)),ISNUMBER(SEARCH('[1]Lookup for use classification'!$D$1,B1187)),ISNUMBER(SEARCH('[1]Lookup for use classification'!$E$1,B1187))),'[1]Lookup for use classification'!$A$1,IF(ISNUMBER(SEARCH('[1]Lookup for use classification'!$B$2,B1187)),'[1]Lookup for use classification'!$A$2,IF(ISNUMBER(SEARCH('[1]Lookup for use classification'!$B$3,B1187)),'[1]Lookup for use classification'!$A$3,IF(OR(ISNUMBER(SEARCH('[1]Lookup for use classification'!$B$4,B1187)),ISNUMBER(SEARCH('[1]Lookup for use classification'!$C$4,B1187)),ISNUMBER(SEARCH('[1]Lookup for use classification'!$D$4,B1187)),ISNUMBER(SEARCH('[1]Lookup for use classification'!$E$4,B1187))),'[1]Lookup for use classification'!$A$4,IF(OR(ISNUMBER(SEARCH('[1]Lookup for use classification'!$B$5,B1187)),ISNUMBER(SEARCH('[1]Lookup for use classification'!$C$5,B1187)),ISNUMBER(SEARCH('[1]Lookup for use classification'!$D$5,B1187))),'[1]Lookup for use classification'!$A$5,IF(OR(ISNUMBER(SEARCH('[1]Lookup for use classification'!$B$7,B1187)),ISNUMBER(SEARCH('[1]Lookup for use classification'!$C$7,B1187)),ISNUMBER(SEARCH('[1]Lookup for use classification'!$D$7,B1187))),'[1]Lookup for use classification'!$A$7,IF(OR(ISNUMBER(SEARCH('[1]Lookup for use classification'!$B$9,B1187)),ISNUMBER(SEARCH('[1]Lookup for use classification'!$C$9,B1187)),ISNUMBER(SEARCH('[1]Lookup for use classification'!$D$9,B1187)),ISNUMBER(SEARCH('[1]Lookup for use classification'!$E$9,B1187)),ISNUMBER(SEARCH('[1]Lookup for use classification'!$F$9,B1187)),ISNUMBER(SEARCH('[1]Lookup for use classification'!$G$9,B1187)),ISNUMBER(SEARCH('[1]Lookup for use classification'!$H$9,B1187)),ISNUMBER(SEARCH('[1]Lookup for use classification'!$I$9,B1187)),ISNUMBER(SEARCH('[1]Lookup for use classification'!$J$9,B1187)),ISNUMBER(SEARCH('[1]Lookup for use classification'!$K$9,B1187))),'[1]Lookup for use classification'!$A$9,IF(OR(ISNUMBER(SEARCH('[1]Lookup for use classification'!$B$10,B1187)),ISNUMBER(SEARCH('[1]Lookup for use classification'!$C$10,B1187)),ISNUMBER(SEARCH('[1]Lookup for use classification'!$D$10,B1187)),ISNUMBER(SEARCH('[1]Lookup for use classification'!$E$10,B1187)),ISNUMBER(SEARCH('[1]Lookup for use classification'!$F$10,B1187)),ISNUMBER(SEARCH('[1]Lookup for use classification'!$G$10,B1187))),'[1]Lookup for use classification'!$A$10,IF(OR(ISNUMBER(SEARCH('[1]Lookup for use classification'!$B$11,B1187)),ISNUMBER(SEARCH('[1]Lookup for use classification'!$C$11,B1187))),'[1]Lookup for use classification'!$A$11,IF(OR(ISNUMBER(SEARCH('[1]Lookup for use classification'!$B$12,B1187)),ISNUMBER(SEARCH('[1]Lookup for use classification'!$C$12,B1187))),'[1]Lookup for use classification'!$A$12,IF(OR(ISNUMBER(SEARCH('[1]Lookup for use classification'!$B$13,B1187)),ISNUMBER(SEARCH('[1]Lookup for use classification'!$C$13,B1187)),ISNUMBER(SEARCH('[1]Lookup for use classification'!$D$13,B1187)),,ISNUMBER(SEARCH('[1]Lookup for use classification'!$C$13,B1187)),ISNUMBER(SEARCH('[1]Lookup for use classification'!$E$13,B1187))),'[1]Lookup for use classification'!$A$13,IF(OR(ISNUMBER(SEARCH('[1]Lookup for use classification'!$B$14,B1187)),ISNUMBER(SEARCH('[1]Lookup for use classification'!$C$14,B1187))),'[1]Lookup for use classification'!$A$14,"Other"))))))))))))</f>
        <v>Other</v>
      </c>
      <c r="D1187" s="19">
        <v>5044</v>
      </c>
      <c r="E1187" s="19"/>
      <c r="F1187" s="19"/>
    </row>
    <row r="1188" spans="1:6">
      <c r="A1188" s="16" t="s">
        <v>616</v>
      </c>
      <c r="B1188" s="17" t="s">
        <v>657</v>
      </c>
      <c r="C1188" s="133" t="str">
        <f>IF(OR(ISNUMBER(SEARCH('[1]Lookup for use classification'!$B$1,B1188)),ISNUMBER(SEARCH('[1]Lookup for use classification'!$C$1,B1188)),ISNUMBER(SEARCH('[1]Lookup for use classification'!$D$1,B1188)),ISNUMBER(SEARCH('[1]Lookup for use classification'!$E$1,B1188))),'[1]Lookup for use classification'!$A$1,IF(ISNUMBER(SEARCH('[1]Lookup for use classification'!$B$2,B1188)),'[1]Lookup for use classification'!$A$2,IF(ISNUMBER(SEARCH('[1]Lookup for use classification'!$B$3,B1188)),'[1]Lookup for use classification'!$A$3,IF(OR(ISNUMBER(SEARCH('[1]Lookup for use classification'!$B$4,B1188)),ISNUMBER(SEARCH('[1]Lookup for use classification'!$C$4,B1188)),ISNUMBER(SEARCH('[1]Lookup for use classification'!$D$4,B1188)),ISNUMBER(SEARCH('[1]Lookup for use classification'!$E$4,B1188))),'[1]Lookup for use classification'!$A$4,IF(OR(ISNUMBER(SEARCH('[1]Lookup for use classification'!$B$5,B1188)),ISNUMBER(SEARCH('[1]Lookup for use classification'!$C$5,B1188)),ISNUMBER(SEARCH('[1]Lookup for use classification'!$D$5,B1188))),'[1]Lookup for use classification'!$A$5,IF(OR(ISNUMBER(SEARCH('[1]Lookup for use classification'!$B$7,B1188)),ISNUMBER(SEARCH('[1]Lookup for use classification'!$C$7,B1188)),ISNUMBER(SEARCH('[1]Lookup for use classification'!$D$7,B1188))),'[1]Lookup for use classification'!$A$7,IF(OR(ISNUMBER(SEARCH('[1]Lookup for use classification'!$B$9,B1188)),ISNUMBER(SEARCH('[1]Lookup for use classification'!$C$9,B1188)),ISNUMBER(SEARCH('[1]Lookup for use classification'!$D$9,B1188)),ISNUMBER(SEARCH('[1]Lookup for use classification'!$E$9,B1188)),ISNUMBER(SEARCH('[1]Lookup for use classification'!$F$9,B1188)),ISNUMBER(SEARCH('[1]Lookup for use classification'!$G$9,B1188)),ISNUMBER(SEARCH('[1]Lookup for use classification'!$H$9,B1188)),ISNUMBER(SEARCH('[1]Lookup for use classification'!$I$9,B1188)),ISNUMBER(SEARCH('[1]Lookup for use classification'!$J$9,B1188)),ISNUMBER(SEARCH('[1]Lookup for use classification'!$K$9,B1188))),'[1]Lookup for use classification'!$A$9,IF(OR(ISNUMBER(SEARCH('[1]Lookup for use classification'!$B$10,B1188)),ISNUMBER(SEARCH('[1]Lookup for use classification'!$C$10,B1188)),ISNUMBER(SEARCH('[1]Lookup for use classification'!$D$10,B1188)),ISNUMBER(SEARCH('[1]Lookup for use classification'!$E$10,B1188)),ISNUMBER(SEARCH('[1]Lookup for use classification'!$F$10,B1188)),ISNUMBER(SEARCH('[1]Lookup for use classification'!$G$10,B1188))),'[1]Lookup for use classification'!$A$10,IF(OR(ISNUMBER(SEARCH('[1]Lookup for use classification'!$B$11,B1188)),ISNUMBER(SEARCH('[1]Lookup for use classification'!$C$11,B1188))),'[1]Lookup for use classification'!$A$11,IF(OR(ISNUMBER(SEARCH('[1]Lookup for use classification'!$B$12,B1188)),ISNUMBER(SEARCH('[1]Lookup for use classification'!$C$12,B1188))),'[1]Lookup for use classification'!$A$12,IF(OR(ISNUMBER(SEARCH('[1]Lookup for use classification'!$B$13,B1188)),ISNUMBER(SEARCH('[1]Lookup for use classification'!$C$13,B1188)),ISNUMBER(SEARCH('[1]Lookup for use classification'!$D$13,B1188)),,ISNUMBER(SEARCH('[1]Lookup for use classification'!$C$13,B1188)),ISNUMBER(SEARCH('[1]Lookup for use classification'!$E$13,B1188))),'[1]Lookup for use classification'!$A$13,IF(OR(ISNUMBER(SEARCH('[1]Lookup for use classification'!$B$14,B1188)),ISNUMBER(SEARCH('[1]Lookup for use classification'!$C$14,B1188))),'[1]Lookup for use classification'!$A$14,"Other"))))))))))))</f>
        <v>Office</v>
      </c>
      <c r="D1188" s="19">
        <v>1792</v>
      </c>
      <c r="E1188" s="19"/>
      <c r="F1188" s="19"/>
    </row>
    <row r="1189" spans="1:6">
      <c r="A1189" s="16" t="s">
        <v>616</v>
      </c>
      <c r="B1189" s="17" t="s">
        <v>658</v>
      </c>
      <c r="C1189" s="133" t="str">
        <f>IF(OR(ISNUMBER(SEARCH('[1]Lookup for use classification'!$B$1,B1189)),ISNUMBER(SEARCH('[1]Lookup for use classification'!$C$1,B1189)),ISNUMBER(SEARCH('[1]Lookup for use classification'!$D$1,B1189)),ISNUMBER(SEARCH('[1]Lookup for use classification'!$E$1,B1189))),'[1]Lookup for use classification'!$A$1,IF(ISNUMBER(SEARCH('[1]Lookup for use classification'!$B$2,B1189)),'[1]Lookup for use classification'!$A$2,IF(ISNUMBER(SEARCH('[1]Lookup for use classification'!$B$3,B1189)),'[1]Lookup for use classification'!$A$3,IF(OR(ISNUMBER(SEARCH('[1]Lookup for use classification'!$B$4,B1189)),ISNUMBER(SEARCH('[1]Lookup for use classification'!$C$4,B1189)),ISNUMBER(SEARCH('[1]Lookup for use classification'!$D$4,B1189)),ISNUMBER(SEARCH('[1]Lookup for use classification'!$E$4,B1189))),'[1]Lookup for use classification'!$A$4,IF(OR(ISNUMBER(SEARCH('[1]Lookup for use classification'!$B$5,B1189)),ISNUMBER(SEARCH('[1]Lookup for use classification'!$C$5,B1189)),ISNUMBER(SEARCH('[1]Lookup for use classification'!$D$5,B1189))),'[1]Lookup for use classification'!$A$5,IF(OR(ISNUMBER(SEARCH('[1]Lookup for use classification'!$B$7,B1189)),ISNUMBER(SEARCH('[1]Lookup for use classification'!$C$7,B1189)),ISNUMBER(SEARCH('[1]Lookup for use classification'!$D$7,B1189))),'[1]Lookup for use classification'!$A$7,IF(OR(ISNUMBER(SEARCH('[1]Lookup for use classification'!$B$9,B1189)),ISNUMBER(SEARCH('[1]Lookup for use classification'!$C$9,B1189)),ISNUMBER(SEARCH('[1]Lookup for use classification'!$D$9,B1189)),ISNUMBER(SEARCH('[1]Lookup for use classification'!$E$9,B1189)),ISNUMBER(SEARCH('[1]Lookup for use classification'!$F$9,B1189)),ISNUMBER(SEARCH('[1]Lookup for use classification'!$G$9,B1189)),ISNUMBER(SEARCH('[1]Lookup for use classification'!$H$9,B1189)),ISNUMBER(SEARCH('[1]Lookup for use classification'!$I$9,B1189)),ISNUMBER(SEARCH('[1]Lookup for use classification'!$J$9,B1189)),ISNUMBER(SEARCH('[1]Lookup for use classification'!$K$9,B1189))),'[1]Lookup for use classification'!$A$9,IF(OR(ISNUMBER(SEARCH('[1]Lookup for use classification'!$B$10,B1189)),ISNUMBER(SEARCH('[1]Lookup for use classification'!$C$10,B1189)),ISNUMBER(SEARCH('[1]Lookup for use classification'!$D$10,B1189)),ISNUMBER(SEARCH('[1]Lookup for use classification'!$E$10,B1189)),ISNUMBER(SEARCH('[1]Lookup for use classification'!$F$10,B1189)),ISNUMBER(SEARCH('[1]Lookup for use classification'!$G$10,B1189))),'[1]Lookup for use classification'!$A$10,IF(OR(ISNUMBER(SEARCH('[1]Lookup for use classification'!$B$11,B1189)),ISNUMBER(SEARCH('[1]Lookup for use classification'!$C$11,B1189))),'[1]Lookup for use classification'!$A$11,IF(OR(ISNUMBER(SEARCH('[1]Lookup for use classification'!$B$12,B1189)),ISNUMBER(SEARCH('[1]Lookup for use classification'!$C$12,B1189))),'[1]Lookup for use classification'!$A$12,IF(OR(ISNUMBER(SEARCH('[1]Lookup for use classification'!$B$13,B1189)),ISNUMBER(SEARCH('[1]Lookup for use classification'!$C$13,B1189)),ISNUMBER(SEARCH('[1]Lookup for use classification'!$D$13,B1189)),,ISNUMBER(SEARCH('[1]Lookup for use classification'!$C$13,B1189)),ISNUMBER(SEARCH('[1]Lookup for use classification'!$E$13,B1189))),'[1]Lookup for use classification'!$A$13,IF(OR(ISNUMBER(SEARCH('[1]Lookup for use classification'!$B$14,B1189)),ISNUMBER(SEARCH('[1]Lookup for use classification'!$C$14,B1189))),'[1]Lookup for use classification'!$A$14,"Other"))))))))))))</f>
        <v>Education - K - 12</v>
      </c>
      <c r="D1189" s="18">
        <v>8450</v>
      </c>
      <c r="E1189" s="19" t="s">
        <v>652</v>
      </c>
      <c r="F1189" s="19" t="s">
        <v>659</v>
      </c>
    </row>
    <row r="1190" spans="1:6">
      <c r="A1190" s="16" t="s">
        <v>616</v>
      </c>
      <c r="B1190" s="17" t="s">
        <v>660</v>
      </c>
      <c r="C1190" s="133" t="str">
        <f>IF(OR(ISNUMBER(SEARCH('[1]Lookup for use classification'!$B$1,B1190)),ISNUMBER(SEARCH('[1]Lookup for use classification'!$C$1,B1190)),ISNUMBER(SEARCH('[1]Lookup for use classification'!$D$1,B1190)),ISNUMBER(SEARCH('[1]Lookup for use classification'!$E$1,B1190))),'[1]Lookup for use classification'!$A$1,IF(ISNUMBER(SEARCH('[1]Lookup for use classification'!$B$2,B1190)),'[1]Lookup for use classification'!$A$2,IF(ISNUMBER(SEARCH('[1]Lookup for use classification'!$B$3,B1190)),'[1]Lookup for use classification'!$A$3,IF(OR(ISNUMBER(SEARCH('[1]Lookup for use classification'!$B$4,B1190)),ISNUMBER(SEARCH('[1]Lookup for use classification'!$C$4,B1190)),ISNUMBER(SEARCH('[1]Lookup for use classification'!$D$4,B1190)),ISNUMBER(SEARCH('[1]Lookup for use classification'!$E$4,B1190))),'[1]Lookup for use classification'!$A$4,IF(OR(ISNUMBER(SEARCH('[1]Lookup for use classification'!$B$5,B1190)),ISNUMBER(SEARCH('[1]Lookup for use classification'!$C$5,B1190)),ISNUMBER(SEARCH('[1]Lookup for use classification'!$D$5,B1190))),'[1]Lookup for use classification'!$A$5,IF(OR(ISNUMBER(SEARCH('[1]Lookup for use classification'!$B$7,B1190)),ISNUMBER(SEARCH('[1]Lookup for use classification'!$C$7,B1190)),ISNUMBER(SEARCH('[1]Lookup for use classification'!$D$7,B1190))),'[1]Lookup for use classification'!$A$7,IF(OR(ISNUMBER(SEARCH('[1]Lookup for use classification'!$B$9,B1190)),ISNUMBER(SEARCH('[1]Lookup for use classification'!$C$9,B1190)),ISNUMBER(SEARCH('[1]Lookup for use classification'!$D$9,B1190)),ISNUMBER(SEARCH('[1]Lookup for use classification'!$E$9,B1190)),ISNUMBER(SEARCH('[1]Lookup for use classification'!$F$9,B1190)),ISNUMBER(SEARCH('[1]Lookup for use classification'!$G$9,B1190)),ISNUMBER(SEARCH('[1]Lookup for use classification'!$H$9,B1190)),ISNUMBER(SEARCH('[1]Lookup for use classification'!$I$9,B1190)),ISNUMBER(SEARCH('[1]Lookup for use classification'!$J$9,B1190)),ISNUMBER(SEARCH('[1]Lookup for use classification'!$K$9,B1190))),'[1]Lookup for use classification'!$A$9,IF(OR(ISNUMBER(SEARCH('[1]Lookup for use classification'!$B$10,B1190)),ISNUMBER(SEARCH('[1]Lookup for use classification'!$C$10,B1190)),ISNUMBER(SEARCH('[1]Lookup for use classification'!$D$10,B1190)),ISNUMBER(SEARCH('[1]Lookup for use classification'!$E$10,B1190)),ISNUMBER(SEARCH('[1]Lookup for use classification'!$F$10,B1190)),ISNUMBER(SEARCH('[1]Lookup for use classification'!$G$10,B1190))),'[1]Lookup for use classification'!$A$10,IF(OR(ISNUMBER(SEARCH('[1]Lookup for use classification'!$B$11,B1190)),ISNUMBER(SEARCH('[1]Lookup for use classification'!$C$11,B1190))),'[1]Lookup for use classification'!$A$11,IF(OR(ISNUMBER(SEARCH('[1]Lookup for use classification'!$B$12,B1190)),ISNUMBER(SEARCH('[1]Lookup for use classification'!$C$12,B1190))),'[1]Lookup for use classification'!$A$12,IF(OR(ISNUMBER(SEARCH('[1]Lookup for use classification'!$B$13,B1190)),ISNUMBER(SEARCH('[1]Lookup for use classification'!$C$13,B1190)),ISNUMBER(SEARCH('[1]Lookup for use classification'!$D$13,B1190)),,ISNUMBER(SEARCH('[1]Lookup for use classification'!$C$13,B1190)),ISNUMBER(SEARCH('[1]Lookup for use classification'!$E$13,B1190))),'[1]Lookup for use classification'!$A$13,IF(OR(ISNUMBER(SEARCH('[1]Lookup for use classification'!$B$14,B1190)),ISNUMBER(SEARCH('[1]Lookup for use classification'!$C$14,B1190))),'[1]Lookup for use classification'!$A$14,"Other"))))))))))))</f>
        <v>Other</v>
      </c>
      <c r="D1190" s="19">
        <v>1339</v>
      </c>
      <c r="E1190" s="19"/>
      <c r="F1190" s="19"/>
    </row>
    <row r="1191" spans="1:6">
      <c r="A1191" s="16" t="s">
        <v>616</v>
      </c>
      <c r="B1191" s="17" t="s">
        <v>661</v>
      </c>
      <c r="C1191" s="133" t="str">
        <f>IF(OR(ISNUMBER(SEARCH('[1]Lookup for use classification'!$B$1,B1191)),ISNUMBER(SEARCH('[1]Lookup for use classification'!$C$1,B1191)),ISNUMBER(SEARCH('[1]Lookup for use classification'!$D$1,B1191)),ISNUMBER(SEARCH('[1]Lookup for use classification'!$E$1,B1191))),'[1]Lookup for use classification'!$A$1,IF(ISNUMBER(SEARCH('[1]Lookup for use classification'!$B$2,B1191)),'[1]Lookup for use classification'!$A$2,IF(ISNUMBER(SEARCH('[1]Lookup for use classification'!$B$3,B1191)),'[1]Lookup for use classification'!$A$3,IF(OR(ISNUMBER(SEARCH('[1]Lookup for use classification'!$B$4,B1191)),ISNUMBER(SEARCH('[1]Lookup for use classification'!$C$4,B1191)),ISNUMBER(SEARCH('[1]Lookup for use classification'!$D$4,B1191)),ISNUMBER(SEARCH('[1]Lookup for use classification'!$E$4,B1191))),'[1]Lookup for use classification'!$A$4,IF(OR(ISNUMBER(SEARCH('[1]Lookup for use classification'!$B$5,B1191)),ISNUMBER(SEARCH('[1]Lookup for use classification'!$C$5,B1191)),ISNUMBER(SEARCH('[1]Lookup for use classification'!$D$5,B1191))),'[1]Lookup for use classification'!$A$5,IF(OR(ISNUMBER(SEARCH('[1]Lookup for use classification'!$B$7,B1191)),ISNUMBER(SEARCH('[1]Lookup for use classification'!$C$7,B1191)),ISNUMBER(SEARCH('[1]Lookup for use classification'!$D$7,B1191))),'[1]Lookup for use classification'!$A$7,IF(OR(ISNUMBER(SEARCH('[1]Lookup for use classification'!$B$9,B1191)),ISNUMBER(SEARCH('[1]Lookup for use classification'!$C$9,B1191)),ISNUMBER(SEARCH('[1]Lookup for use classification'!$D$9,B1191)),ISNUMBER(SEARCH('[1]Lookup for use classification'!$E$9,B1191)),ISNUMBER(SEARCH('[1]Lookup for use classification'!$F$9,B1191)),ISNUMBER(SEARCH('[1]Lookup for use classification'!$G$9,B1191)),ISNUMBER(SEARCH('[1]Lookup for use classification'!$H$9,B1191)),ISNUMBER(SEARCH('[1]Lookup for use classification'!$I$9,B1191)),ISNUMBER(SEARCH('[1]Lookup for use classification'!$J$9,B1191)),ISNUMBER(SEARCH('[1]Lookup for use classification'!$K$9,B1191))),'[1]Lookup for use classification'!$A$9,IF(OR(ISNUMBER(SEARCH('[1]Lookup for use classification'!$B$10,B1191)),ISNUMBER(SEARCH('[1]Lookup for use classification'!$C$10,B1191)),ISNUMBER(SEARCH('[1]Lookup for use classification'!$D$10,B1191)),ISNUMBER(SEARCH('[1]Lookup for use classification'!$E$10,B1191)),ISNUMBER(SEARCH('[1]Lookup for use classification'!$F$10,B1191)),ISNUMBER(SEARCH('[1]Lookup for use classification'!$G$10,B1191))),'[1]Lookup for use classification'!$A$10,IF(OR(ISNUMBER(SEARCH('[1]Lookup for use classification'!$B$11,B1191)),ISNUMBER(SEARCH('[1]Lookup for use classification'!$C$11,B1191))),'[1]Lookup for use classification'!$A$11,IF(OR(ISNUMBER(SEARCH('[1]Lookup for use classification'!$B$12,B1191)),ISNUMBER(SEARCH('[1]Lookup for use classification'!$C$12,B1191))),'[1]Lookup for use classification'!$A$12,IF(OR(ISNUMBER(SEARCH('[1]Lookup for use classification'!$B$13,B1191)),ISNUMBER(SEARCH('[1]Lookup for use classification'!$C$13,B1191)),ISNUMBER(SEARCH('[1]Lookup for use classification'!$D$13,B1191)),,ISNUMBER(SEARCH('[1]Lookup for use classification'!$C$13,B1191)),ISNUMBER(SEARCH('[1]Lookup for use classification'!$E$13,B1191))),'[1]Lookup for use classification'!$A$13,IF(OR(ISNUMBER(SEARCH('[1]Lookup for use classification'!$B$14,B1191)),ISNUMBER(SEARCH('[1]Lookup for use classification'!$C$14,B1191))),'[1]Lookup for use classification'!$A$14,"Other"))))))))))))</f>
        <v>Warehousing</v>
      </c>
      <c r="D1191" s="19">
        <v>23404</v>
      </c>
      <c r="E1191" s="19"/>
      <c r="F1191" s="19"/>
    </row>
    <row r="1192" spans="1:6">
      <c r="A1192" s="16" t="s">
        <v>616</v>
      </c>
      <c r="B1192" s="17" t="s">
        <v>662</v>
      </c>
      <c r="C1192" s="133" t="str">
        <f>IF(OR(ISNUMBER(SEARCH('[1]Lookup for use classification'!$B$1,B1192)),ISNUMBER(SEARCH('[1]Lookup for use classification'!$C$1,B1192)),ISNUMBER(SEARCH('[1]Lookup for use classification'!$D$1,B1192)),ISNUMBER(SEARCH('[1]Lookup for use classification'!$E$1,B1192))),'[1]Lookup for use classification'!$A$1,IF(ISNUMBER(SEARCH('[1]Lookup for use classification'!$B$2,B1192)),'[1]Lookup for use classification'!$A$2,IF(ISNUMBER(SEARCH('[1]Lookup for use classification'!$B$3,B1192)),'[1]Lookup for use classification'!$A$3,IF(OR(ISNUMBER(SEARCH('[1]Lookup for use classification'!$B$4,B1192)),ISNUMBER(SEARCH('[1]Lookup for use classification'!$C$4,B1192)),ISNUMBER(SEARCH('[1]Lookup for use classification'!$D$4,B1192)),ISNUMBER(SEARCH('[1]Lookup for use classification'!$E$4,B1192))),'[1]Lookup for use classification'!$A$4,IF(OR(ISNUMBER(SEARCH('[1]Lookup for use classification'!$B$5,B1192)),ISNUMBER(SEARCH('[1]Lookup for use classification'!$C$5,B1192)),ISNUMBER(SEARCH('[1]Lookup for use classification'!$D$5,B1192))),'[1]Lookup for use classification'!$A$5,IF(OR(ISNUMBER(SEARCH('[1]Lookup for use classification'!$B$7,B1192)),ISNUMBER(SEARCH('[1]Lookup for use classification'!$C$7,B1192)),ISNUMBER(SEARCH('[1]Lookup for use classification'!$D$7,B1192))),'[1]Lookup for use classification'!$A$7,IF(OR(ISNUMBER(SEARCH('[1]Lookup for use classification'!$B$9,B1192)),ISNUMBER(SEARCH('[1]Lookup for use classification'!$C$9,B1192)),ISNUMBER(SEARCH('[1]Lookup for use classification'!$D$9,B1192)),ISNUMBER(SEARCH('[1]Lookup for use classification'!$E$9,B1192)),ISNUMBER(SEARCH('[1]Lookup for use classification'!$F$9,B1192)),ISNUMBER(SEARCH('[1]Lookup for use classification'!$G$9,B1192)),ISNUMBER(SEARCH('[1]Lookup for use classification'!$H$9,B1192)),ISNUMBER(SEARCH('[1]Lookup for use classification'!$I$9,B1192)),ISNUMBER(SEARCH('[1]Lookup for use classification'!$J$9,B1192)),ISNUMBER(SEARCH('[1]Lookup for use classification'!$K$9,B1192))),'[1]Lookup for use classification'!$A$9,IF(OR(ISNUMBER(SEARCH('[1]Lookup for use classification'!$B$10,B1192)),ISNUMBER(SEARCH('[1]Lookup for use classification'!$C$10,B1192)),ISNUMBER(SEARCH('[1]Lookup for use classification'!$D$10,B1192)),ISNUMBER(SEARCH('[1]Lookup for use classification'!$E$10,B1192)),ISNUMBER(SEARCH('[1]Lookup for use classification'!$F$10,B1192)),ISNUMBER(SEARCH('[1]Lookup for use classification'!$G$10,B1192))),'[1]Lookup for use classification'!$A$10,IF(OR(ISNUMBER(SEARCH('[1]Lookup for use classification'!$B$11,B1192)),ISNUMBER(SEARCH('[1]Lookup for use classification'!$C$11,B1192))),'[1]Lookup for use classification'!$A$11,IF(OR(ISNUMBER(SEARCH('[1]Lookup for use classification'!$B$12,B1192)),ISNUMBER(SEARCH('[1]Lookup for use classification'!$C$12,B1192))),'[1]Lookup for use classification'!$A$12,IF(OR(ISNUMBER(SEARCH('[1]Lookup for use classification'!$B$13,B1192)),ISNUMBER(SEARCH('[1]Lookup for use classification'!$C$13,B1192)),ISNUMBER(SEARCH('[1]Lookup for use classification'!$D$13,B1192)),,ISNUMBER(SEARCH('[1]Lookup for use classification'!$C$13,B1192)),ISNUMBER(SEARCH('[1]Lookup for use classification'!$E$13,B1192))),'[1]Lookup for use classification'!$A$13,IF(OR(ISNUMBER(SEARCH('[1]Lookup for use classification'!$B$14,B1192)),ISNUMBER(SEARCH('[1]Lookup for use classification'!$C$14,B1192))),'[1]Lookup for use classification'!$A$14,"Other"))))))))))))</f>
        <v>Public Safety</v>
      </c>
      <c r="D1192" s="19">
        <v>28150</v>
      </c>
      <c r="E1192" s="19"/>
      <c r="F1192" s="19"/>
    </row>
    <row r="1193" spans="1:6">
      <c r="A1193" s="16" t="s">
        <v>616</v>
      </c>
      <c r="B1193" s="17" t="s">
        <v>663</v>
      </c>
      <c r="C1193" s="133" t="str">
        <f>IF(OR(ISNUMBER(SEARCH('[1]Lookup for use classification'!$B$1,B1193)),ISNUMBER(SEARCH('[1]Lookup for use classification'!$C$1,B1193)),ISNUMBER(SEARCH('[1]Lookup for use classification'!$D$1,B1193)),ISNUMBER(SEARCH('[1]Lookup for use classification'!$E$1,B1193))),'[1]Lookup for use classification'!$A$1,IF(ISNUMBER(SEARCH('[1]Lookup for use classification'!$B$2,B1193)),'[1]Lookup for use classification'!$A$2,IF(ISNUMBER(SEARCH('[1]Lookup for use classification'!$B$3,B1193)),'[1]Lookup for use classification'!$A$3,IF(OR(ISNUMBER(SEARCH('[1]Lookup for use classification'!$B$4,B1193)),ISNUMBER(SEARCH('[1]Lookup for use classification'!$C$4,B1193)),ISNUMBER(SEARCH('[1]Lookup for use classification'!$D$4,B1193)),ISNUMBER(SEARCH('[1]Lookup for use classification'!$E$4,B1193))),'[1]Lookup for use classification'!$A$4,IF(OR(ISNUMBER(SEARCH('[1]Lookup for use classification'!$B$5,B1193)),ISNUMBER(SEARCH('[1]Lookup for use classification'!$C$5,B1193)),ISNUMBER(SEARCH('[1]Lookup for use classification'!$D$5,B1193))),'[1]Lookup for use classification'!$A$5,IF(OR(ISNUMBER(SEARCH('[1]Lookup for use classification'!$B$7,B1193)),ISNUMBER(SEARCH('[1]Lookup for use classification'!$C$7,B1193)),ISNUMBER(SEARCH('[1]Lookup for use classification'!$D$7,B1193))),'[1]Lookup for use classification'!$A$7,IF(OR(ISNUMBER(SEARCH('[1]Lookup for use classification'!$B$9,B1193)),ISNUMBER(SEARCH('[1]Lookup for use classification'!$C$9,B1193)),ISNUMBER(SEARCH('[1]Lookup for use classification'!$D$9,B1193)),ISNUMBER(SEARCH('[1]Lookup for use classification'!$E$9,B1193)),ISNUMBER(SEARCH('[1]Lookup for use classification'!$F$9,B1193)),ISNUMBER(SEARCH('[1]Lookup for use classification'!$G$9,B1193)),ISNUMBER(SEARCH('[1]Lookup for use classification'!$H$9,B1193)),ISNUMBER(SEARCH('[1]Lookup for use classification'!$I$9,B1193)),ISNUMBER(SEARCH('[1]Lookup for use classification'!$J$9,B1193)),ISNUMBER(SEARCH('[1]Lookup for use classification'!$K$9,B1193))),'[1]Lookup for use classification'!$A$9,IF(OR(ISNUMBER(SEARCH('[1]Lookup for use classification'!$B$10,B1193)),ISNUMBER(SEARCH('[1]Lookup for use classification'!$C$10,B1193)),ISNUMBER(SEARCH('[1]Lookup for use classification'!$D$10,B1193)),ISNUMBER(SEARCH('[1]Lookup for use classification'!$E$10,B1193)),ISNUMBER(SEARCH('[1]Lookup for use classification'!$F$10,B1193)),ISNUMBER(SEARCH('[1]Lookup for use classification'!$G$10,B1193))),'[1]Lookup for use classification'!$A$10,IF(OR(ISNUMBER(SEARCH('[1]Lookup for use classification'!$B$11,B1193)),ISNUMBER(SEARCH('[1]Lookup for use classification'!$C$11,B1193))),'[1]Lookup for use classification'!$A$11,IF(OR(ISNUMBER(SEARCH('[1]Lookup for use classification'!$B$12,B1193)),ISNUMBER(SEARCH('[1]Lookup for use classification'!$C$12,B1193))),'[1]Lookup for use classification'!$A$12,IF(OR(ISNUMBER(SEARCH('[1]Lookup for use classification'!$B$13,B1193)),ISNUMBER(SEARCH('[1]Lookup for use classification'!$C$13,B1193)),ISNUMBER(SEARCH('[1]Lookup for use classification'!$D$13,B1193)),,ISNUMBER(SEARCH('[1]Lookup for use classification'!$C$13,B1193)),ISNUMBER(SEARCH('[1]Lookup for use classification'!$E$13,B1193))),'[1]Lookup for use classification'!$A$13,IF(OR(ISNUMBER(SEARCH('[1]Lookup for use classification'!$B$14,B1193)),ISNUMBER(SEARCH('[1]Lookup for use classification'!$C$14,B1193))),'[1]Lookup for use classification'!$A$14,"Other"))))))))))))</f>
        <v>Water &amp; Sewer</v>
      </c>
      <c r="D1193" s="19"/>
      <c r="E1193" s="98"/>
      <c r="F1193" s="98"/>
    </row>
    <row r="1194" spans="1:6">
      <c r="A1194" s="16" t="s">
        <v>616</v>
      </c>
      <c r="B1194" s="17" t="s">
        <v>664</v>
      </c>
      <c r="C1194" s="133" t="str">
        <f>IF(OR(ISNUMBER(SEARCH('[1]Lookup for use classification'!$B$1,B1194)),ISNUMBER(SEARCH('[1]Lookup for use classification'!$C$1,B1194)),ISNUMBER(SEARCH('[1]Lookup for use classification'!$D$1,B1194)),ISNUMBER(SEARCH('[1]Lookup for use classification'!$E$1,B1194))),'[1]Lookup for use classification'!$A$1,IF(ISNUMBER(SEARCH('[1]Lookup for use classification'!$B$2,B1194)),'[1]Lookup for use classification'!$A$2,IF(ISNUMBER(SEARCH('[1]Lookup for use classification'!$B$3,B1194)),'[1]Lookup for use classification'!$A$3,IF(OR(ISNUMBER(SEARCH('[1]Lookup for use classification'!$B$4,B1194)),ISNUMBER(SEARCH('[1]Lookup for use classification'!$C$4,B1194)),ISNUMBER(SEARCH('[1]Lookup for use classification'!$D$4,B1194)),ISNUMBER(SEARCH('[1]Lookup for use classification'!$E$4,B1194))),'[1]Lookup for use classification'!$A$4,IF(OR(ISNUMBER(SEARCH('[1]Lookup for use classification'!$B$5,B1194)),ISNUMBER(SEARCH('[1]Lookup for use classification'!$C$5,B1194)),ISNUMBER(SEARCH('[1]Lookup for use classification'!$D$5,B1194))),'[1]Lookup for use classification'!$A$5,IF(OR(ISNUMBER(SEARCH('[1]Lookup for use classification'!$B$7,B1194)),ISNUMBER(SEARCH('[1]Lookup for use classification'!$C$7,B1194)),ISNUMBER(SEARCH('[1]Lookup for use classification'!$D$7,B1194))),'[1]Lookup for use classification'!$A$7,IF(OR(ISNUMBER(SEARCH('[1]Lookup for use classification'!$B$9,B1194)),ISNUMBER(SEARCH('[1]Lookup for use classification'!$C$9,B1194)),ISNUMBER(SEARCH('[1]Lookup for use classification'!$D$9,B1194)),ISNUMBER(SEARCH('[1]Lookup for use classification'!$E$9,B1194)),ISNUMBER(SEARCH('[1]Lookup for use classification'!$F$9,B1194)),ISNUMBER(SEARCH('[1]Lookup for use classification'!$G$9,B1194)),ISNUMBER(SEARCH('[1]Lookup for use classification'!$H$9,B1194)),ISNUMBER(SEARCH('[1]Lookup for use classification'!$I$9,B1194)),ISNUMBER(SEARCH('[1]Lookup for use classification'!$J$9,B1194)),ISNUMBER(SEARCH('[1]Lookup for use classification'!$K$9,B1194))),'[1]Lookup for use classification'!$A$9,IF(OR(ISNUMBER(SEARCH('[1]Lookup for use classification'!$B$10,B1194)),ISNUMBER(SEARCH('[1]Lookup for use classification'!$C$10,B1194)),ISNUMBER(SEARCH('[1]Lookup for use classification'!$D$10,B1194)),ISNUMBER(SEARCH('[1]Lookup for use classification'!$E$10,B1194)),ISNUMBER(SEARCH('[1]Lookup for use classification'!$F$10,B1194)),ISNUMBER(SEARCH('[1]Lookup for use classification'!$G$10,B1194))),'[1]Lookup for use classification'!$A$10,IF(OR(ISNUMBER(SEARCH('[1]Lookup for use classification'!$B$11,B1194)),ISNUMBER(SEARCH('[1]Lookup for use classification'!$C$11,B1194))),'[1]Lookup for use classification'!$A$11,IF(OR(ISNUMBER(SEARCH('[1]Lookup for use classification'!$B$12,B1194)),ISNUMBER(SEARCH('[1]Lookup for use classification'!$C$12,B1194))),'[1]Lookup for use classification'!$A$12,IF(OR(ISNUMBER(SEARCH('[1]Lookup for use classification'!$B$13,B1194)),ISNUMBER(SEARCH('[1]Lookup for use classification'!$C$13,B1194)),ISNUMBER(SEARCH('[1]Lookup for use classification'!$D$13,B1194)),,ISNUMBER(SEARCH('[1]Lookup for use classification'!$C$13,B1194)),ISNUMBER(SEARCH('[1]Lookup for use classification'!$E$13,B1194))),'[1]Lookup for use classification'!$A$13,IF(OR(ISNUMBER(SEARCH('[1]Lookup for use classification'!$B$14,B1194)),ISNUMBER(SEARCH('[1]Lookup for use classification'!$C$14,B1194))),'[1]Lookup for use classification'!$A$14,"Other"))))))))))))</f>
        <v>Other</v>
      </c>
      <c r="D1194" s="19">
        <v>350</v>
      </c>
      <c r="E1194" s="98"/>
      <c r="F1194" s="98"/>
    </row>
    <row r="1195" spans="1:6">
      <c r="A1195" s="16" t="s">
        <v>616</v>
      </c>
      <c r="B1195" s="17" t="s">
        <v>665</v>
      </c>
      <c r="C1195" s="133" t="str">
        <f>IF(OR(ISNUMBER(SEARCH('[1]Lookup for use classification'!$B$1,B1195)),ISNUMBER(SEARCH('[1]Lookup for use classification'!$C$1,B1195)),ISNUMBER(SEARCH('[1]Lookup for use classification'!$D$1,B1195)),ISNUMBER(SEARCH('[1]Lookup for use classification'!$E$1,B1195))),'[1]Lookup for use classification'!$A$1,IF(ISNUMBER(SEARCH('[1]Lookup for use classification'!$B$2,B1195)),'[1]Lookup for use classification'!$A$2,IF(ISNUMBER(SEARCH('[1]Lookup for use classification'!$B$3,B1195)),'[1]Lookup for use classification'!$A$3,IF(OR(ISNUMBER(SEARCH('[1]Lookup for use classification'!$B$4,B1195)),ISNUMBER(SEARCH('[1]Lookup for use classification'!$C$4,B1195)),ISNUMBER(SEARCH('[1]Lookup for use classification'!$D$4,B1195)),ISNUMBER(SEARCH('[1]Lookup for use classification'!$E$4,B1195))),'[1]Lookup for use classification'!$A$4,IF(OR(ISNUMBER(SEARCH('[1]Lookup for use classification'!$B$5,B1195)),ISNUMBER(SEARCH('[1]Lookup for use classification'!$C$5,B1195)),ISNUMBER(SEARCH('[1]Lookup for use classification'!$D$5,B1195))),'[1]Lookup for use classification'!$A$5,IF(OR(ISNUMBER(SEARCH('[1]Lookup for use classification'!$B$7,B1195)),ISNUMBER(SEARCH('[1]Lookup for use classification'!$C$7,B1195)),ISNUMBER(SEARCH('[1]Lookup for use classification'!$D$7,B1195))),'[1]Lookup for use classification'!$A$7,IF(OR(ISNUMBER(SEARCH('[1]Lookup for use classification'!$B$9,B1195)),ISNUMBER(SEARCH('[1]Lookup for use classification'!$C$9,B1195)),ISNUMBER(SEARCH('[1]Lookup for use classification'!$D$9,B1195)),ISNUMBER(SEARCH('[1]Lookup for use classification'!$E$9,B1195)),ISNUMBER(SEARCH('[1]Lookup for use classification'!$F$9,B1195)),ISNUMBER(SEARCH('[1]Lookup for use classification'!$G$9,B1195)),ISNUMBER(SEARCH('[1]Lookup for use classification'!$H$9,B1195)),ISNUMBER(SEARCH('[1]Lookup for use classification'!$I$9,B1195)),ISNUMBER(SEARCH('[1]Lookup for use classification'!$J$9,B1195)),ISNUMBER(SEARCH('[1]Lookup for use classification'!$K$9,B1195))),'[1]Lookup for use classification'!$A$9,IF(OR(ISNUMBER(SEARCH('[1]Lookup for use classification'!$B$10,B1195)),ISNUMBER(SEARCH('[1]Lookup for use classification'!$C$10,B1195)),ISNUMBER(SEARCH('[1]Lookup for use classification'!$D$10,B1195)),ISNUMBER(SEARCH('[1]Lookup for use classification'!$E$10,B1195)),ISNUMBER(SEARCH('[1]Lookup for use classification'!$F$10,B1195)),ISNUMBER(SEARCH('[1]Lookup for use classification'!$G$10,B1195))),'[1]Lookup for use classification'!$A$10,IF(OR(ISNUMBER(SEARCH('[1]Lookup for use classification'!$B$11,B1195)),ISNUMBER(SEARCH('[1]Lookup for use classification'!$C$11,B1195))),'[1]Lookup for use classification'!$A$11,IF(OR(ISNUMBER(SEARCH('[1]Lookup for use classification'!$B$12,B1195)),ISNUMBER(SEARCH('[1]Lookup for use classification'!$C$12,B1195))),'[1]Lookup for use classification'!$A$12,IF(OR(ISNUMBER(SEARCH('[1]Lookup for use classification'!$B$13,B1195)),ISNUMBER(SEARCH('[1]Lookup for use classification'!$C$13,B1195)),ISNUMBER(SEARCH('[1]Lookup for use classification'!$D$13,B1195)),,ISNUMBER(SEARCH('[1]Lookup for use classification'!$C$13,B1195)),ISNUMBER(SEARCH('[1]Lookup for use classification'!$E$13,B1195))),'[1]Lookup for use classification'!$A$13,IF(OR(ISNUMBER(SEARCH('[1]Lookup for use classification'!$B$14,B1195)),ISNUMBER(SEARCH('[1]Lookup for use classification'!$C$14,B1195))),'[1]Lookup for use classification'!$A$14,"Other"))))))))))))</f>
        <v>Other</v>
      </c>
      <c r="D1195" s="19">
        <v>160</v>
      </c>
      <c r="E1195" s="98"/>
      <c r="F1195" s="98"/>
    </row>
    <row r="1196" spans="1:6">
      <c r="A1196" s="16" t="s">
        <v>616</v>
      </c>
      <c r="B1196" s="17" t="s">
        <v>666</v>
      </c>
      <c r="C1196" s="133" t="str">
        <f>IF(OR(ISNUMBER(SEARCH('[1]Lookup for use classification'!$B$1,B1196)),ISNUMBER(SEARCH('[1]Lookup for use classification'!$C$1,B1196)),ISNUMBER(SEARCH('[1]Lookup for use classification'!$D$1,B1196)),ISNUMBER(SEARCH('[1]Lookup for use classification'!$E$1,B1196))),'[1]Lookup for use classification'!$A$1,IF(ISNUMBER(SEARCH('[1]Lookup for use classification'!$B$2,B1196)),'[1]Lookup for use classification'!$A$2,IF(ISNUMBER(SEARCH('[1]Lookup for use classification'!$B$3,B1196)),'[1]Lookup for use classification'!$A$3,IF(OR(ISNUMBER(SEARCH('[1]Lookup for use classification'!$B$4,B1196)),ISNUMBER(SEARCH('[1]Lookup for use classification'!$C$4,B1196)),ISNUMBER(SEARCH('[1]Lookup for use classification'!$D$4,B1196)),ISNUMBER(SEARCH('[1]Lookup for use classification'!$E$4,B1196))),'[1]Lookup for use classification'!$A$4,IF(OR(ISNUMBER(SEARCH('[1]Lookup for use classification'!$B$5,B1196)),ISNUMBER(SEARCH('[1]Lookup for use classification'!$C$5,B1196)),ISNUMBER(SEARCH('[1]Lookup for use classification'!$D$5,B1196))),'[1]Lookup for use classification'!$A$5,IF(OR(ISNUMBER(SEARCH('[1]Lookup for use classification'!$B$7,B1196)),ISNUMBER(SEARCH('[1]Lookup for use classification'!$C$7,B1196)),ISNUMBER(SEARCH('[1]Lookup for use classification'!$D$7,B1196))),'[1]Lookup for use classification'!$A$7,IF(OR(ISNUMBER(SEARCH('[1]Lookup for use classification'!$B$9,B1196)),ISNUMBER(SEARCH('[1]Lookup for use classification'!$C$9,B1196)),ISNUMBER(SEARCH('[1]Lookup for use classification'!$D$9,B1196)),ISNUMBER(SEARCH('[1]Lookup for use classification'!$E$9,B1196)),ISNUMBER(SEARCH('[1]Lookup for use classification'!$F$9,B1196)),ISNUMBER(SEARCH('[1]Lookup for use classification'!$G$9,B1196)),ISNUMBER(SEARCH('[1]Lookup for use classification'!$H$9,B1196)),ISNUMBER(SEARCH('[1]Lookup for use classification'!$I$9,B1196)),ISNUMBER(SEARCH('[1]Lookup for use classification'!$J$9,B1196)),ISNUMBER(SEARCH('[1]Lookup for use classification'!$K$9,B1196))),'[1]Lookup for use classification'!$A$9,IF(OR(ISNUMBER(SEARCH('[1]Lookup for use classification'!$B$10,B1196)),ISNUMBER(SEARCH('[1]Lookup for use classification'!$C$10,B1196)),ISNUMBER(SEARCH('[1]Lookup for use classification'!$D$10,B1196)),ISNUMBER(SEARCH('[1]Lookup for use classification'!$E$10,B1196)),ISNUMBER(SEARCH('[1]Lookup for use classification'!$F$10,B1196)),ISNUMBER(SEARCH('[1]Lookup for use classification'!$G$10,B1196))),'[1]Lookup for use classification'!$A$10,IF(OR(ISNUMBER(SEARCH('[1]Lookup for use classification'!$B$11,B1196)),ISNUMBER(SEARCH('[1]Lookup for use classification'!$C$11,B1196))),'[1]Lookup for use classification'!$A$11,IF(OR(ISNUMBER(SEARCH('[1]Lookup for use classification'!$B$12,B1196)),ISNUMBER(SEARCH('[1]Lookup for use classification'!$C$12,B1196))),'[1]Lookup for use classification'!$A$12,IF(OR(ISNUMBER(SEARCH('[1]Lookup for use classification'!$B$13,B1196)),ISNUMBER(SEARCH('[1]Lookup for use classification'!$C$13,B1196)),ISNUMBER(SEARCH('[1]Lookup for use classification'!$D$13,B1196)),,ISNUMBER(SEARCH('[1]Lookup for use classification'!$C$13,B1196)),ISNUMBER(SEARCH('[1]Lookup for use classification'!$E$13,B1196))),'[1]Lookup for use classification'!$A$13,IF(OR(ISNUMBER(SEARCH('[1]Lookup for use classification'!$B$14,B1196)),ISNUMBER(SEARCH('[1]Lookup for use classification'!$C$14,B1196))),'[1]Lookup for use classification'!$A$14,"Other"))))))))))))</f>
        <v>Water &amp; Sewer</v>
      </c>
      <c r="D1196" s="19"/>
      <c r="E1196" s="98"/>
      <c r="F1196" s="98"/>
    </row>
    <row r="1197" spans="1:6">
      <c r="A1197" s="16" t="s">
        <v>616</v>
      </c>
      <c r="B1197" s="17" t="s">
        <v>667</v>
      </c>
      <c r="C1197" s="133" t="str">
        <f>IF(OR(ISNUMBER(SEARCH('[1]Lookup for use classification'!$B$1,B1197)),ISNUMBER(SEARCH('[1]Lookup for use classification'!$C$1,B1197)),ISNUMBER(SEARCH('[1]Lookup for use classification'!$D$1,B1197)),ISNUMBER(SEARCH('[1]Lookup for use classification'!$E$1,B1197))),'[1]Lookup for use classification'!$A$1,IF(ISNUMBER(SEARCH('[1]Lookup for use classification'!$B$2,B1197)),'[1]Lookup for use classification'!$A$2,IF(ISNUMBER(SEARCH('[1]Lookup for use classification'!$B$3,B1197)),'[1]Lookup for use classification'!$A$3,IF(OR(ISNUMBER(SEARCH('[1]Lookup for use classification'!$B$4,B1197)),ISNUMBER(SEARCH('[1]Lookup for use classification'!$C$4,B1197)),ISNUMBER(SEARCH('[1]Lookup for use classification'!$D$4,B1197)),ISNUMBER(SEARCH('[1]Lookup for use classification'!$E$4,B1197))),'[1]Lookup for use classification'!$A$4,IF(OR(ISNUMBER(SEARCH('[1]Lookup for use classification'!$B$5,B1197)),ISNUMBER(SEARCH('[1]Lookup for use classification'!$C$5,B1197)),ISNUMBER(SEARCH('[1]Lookup for use classification'!$D$5,B1197))),'[1]Lookup for use classification'!$A$5,IF(OR(ISNUMBER(SEARCH('[1]Lookup for use classification'!$B$7,B1197)),ISNUMBER(SEARCH('[1]Lookup for use classification'!$C$7,B1197)),ISNUMBER(SEARCH('[1]Lookup for use classification'!$D$7,B1197))),'[1]Lookup for use classification'!$A$7,IF(OR(ISNUMBER(SEARCH('[1]Lookup for use classification'!$B$9,B1197)),ISNUMBER(SEARCH('[1]Lookup for use classification'!$C$9,B1197)),ISNUMBER(SEARCH('[1]Lookup for use classification'!$D$9,B1197)),ISNUMBER(SEARCH('[1]Lookup for use classification'!$E$9,B1197)),ISNUMBER(SEARCH('[1]Lookup for use classification'!$F$9,B1197)),ISNUMBER(SEARCH('[1]Lookup for use classification'!$G$9,B1197)),ISNUMBER(SEARCH('[1]Lookup for use classification'!$H$9,B1197)),ISNUMBER(SEARCH('[1]Lookup for use classification'!$I$9,B1197)),ISNUMBER(SEARCH('[1]Lookup for use classification'!$J$9,B1197)),ISNUMBER(SEARCH('[1]Lookup for use classification'!$K$9,B1197))),'[1]Lookup for use classification'!$A$9,IF(OR(ISNUMBER(SEARCH('[1]Lookup for use classification'!$B$10,B1197)),ISNUMBER(SEARCH('[1]Lookup for use classification'!$C$10,B1197)),ISNUMBER(SEARCH('[1]Lookup for use classification'!$D$10,B1197)),ISNUMBER(SEARCH('[1]Lookup for use classification'!$E$10,B1197)),ISNUMBER(SEARCH('[1]Lookup for use classification'!$F$10,B1197)),ISNUMBER(SEARCH('[1]Lookup for use classification'!$G$10,B1197))),'[1]Lookup for use classification'!$A$10,IF(OR(ISNUMBER(SEARCH('[1]Lookup for use classification'!$B$11,B1197)),ISNUMBER(SEARCH('[1]Lookup for use classification'!$C$11,B1197))),'[1]Lookup for use classification'!$A$11,IF(OR(ISNUMBER(SEARCH('[1]Lookup for use classification'!$B$12,B1197)),ISNUMBER(SEARCH('[1]Lookup for use classification'!$C$12,B1197))),'[1]Lookup for use classification'!$A$12,IF(OR(ISNUMBER(SEARCH('[1]Lookup for use classification'!$B$13,B1197)),ISNUMBER(SEARCH('[1]Lookup for use classification'!$C$13,B1197)),ISNUMBER(SEARCH('[1]Lookup for use classification'!$D$13,B1197)),,ISNUMBER(SEARCH('[1]Lookup for use classification'!$C$13,B1197)),ISNUMBER(SEARCH('[1]Lookup for use classification'!$E$13,B1197))),'[1]Lookup for use classification'!$A$13,IF(OR(ISNUMBER(SEARCH('[1]Lookup for use classification'!$B$14,B1197)),ISNUMBER(SEARCH('[1]Lookup for use classification'!$C$14,B1197))),'[1]Lookup for use classification'!$A$14,"Other"))))))))))))</f>
        <v>Other</v>
      </c>
      <c r="D1197" s="19">
        <v>128</v>
      </c>
      <c r="E1197" s="98"/>
      <c r="F1197" s="98"/>
    </row>
    <row r="1198" spans="1:6">
      <c r="A1198" s="16" t="s">
        <v>616</v>
      </c>
      <c r="B1198" s="17" t="s">
        <v>7</v>
      </c>
      <c r="C1198" s="133" t="str">
        <f>IF(OR(ISNUMBER(SEARCH('[1]Lookup for use classification'!$B$1,B1198)),ISNUMBER(SEARCH('[1]Lookup for use classification'!$C$1,B1198)),ISNUMBER(SEARCH('[1]Lookup for use classification'!$D$1,B1198)),ISNUMBER(SEARCH('[1]Lookup for use classification'!$E$1,B1198))),'[1]Lookup for use classification'!$A$1,IF(ISNUMBER(SEARCH('[1]Lookup for use classification'!$B$2,B1198)),'[1]Lookup for use classification'!$A$2,IF(ISNUMBER(SEARCH('[1]Lookup for use classification'!$B$3,B1198)),'[1]Lookup for use classification'!$A$3,IF(OR(ISNUMBER(SEARCH('[1]Lookup for use classification'!$B$4,B1198)),ISNUMBER(SEARCH('[1]Lookup for use classification'!$C$4,B1198)),ISNUMBER(SEARCH('[1]Lookup for use classification'!$D$4,B1198)),ISNUMBER(SEARCH('[1]Lookup for use classification'!$E$4,B1198))),'[1]Lookup for use classification'!$A$4,IF(OR(ISNUMBER(SEARCH('[1]Lookup for use classification'!$B$5,B1198)),ISNUMBER(SEARCH('[1]Lookup for use classification'!$C$5,B1198)),ISNUMBER(SEARCH('[1]Lookup for use classification'!$D$5,B1198))),'[1]Lookup for use classification'!$A$5,IF(OR(ISNUMBER(SEARCH('[1]Lookup for use classification'!$B$7,B1198)),ISNUMBER(SEARCH('[1]Lookup for use classification'!$C$7,B1198)),ISNUMBER(SEARCH('[1]Lookup for use classification'!$D$7,B1198))),'[1]Lookup for use classification'!$A$7,IF(OR(ISNUMBER(SEARCH('[1]Lookup for use classification'!$B$9,B1198)),ISNUMBER(SEARCH('[1]Lookup for use classification'!$C$9,B1198)),ISNUMBER(SEARCH('[1]Lookup for use classification'!$D$9,B1198)),ISNUMBER(SEARCH('[1]Lookup for use classification'!$E$9,B1198)),ISNUMBER(SEARCH('[1]Lookup for use classification'!$F$9,B1198)),ISNUMBER(SEARCH('[1]Lookup for use classification'!$G$9,B1198)),ISNUMBER(SEARCH('[1]Lookup for use classification'!$H$9,B1198)),ISNUMBER(SEARCH('[1]Lookup for use classification'!$I$9,B1198)),ISNUMBER(SEARCH('[1]Lookup for use classification'!$J$9,B1198)),ISNUMBER(SEARCH('[1]Lookup for use classification'!$K$9,B1198))),'[1]Lookup for use classification'!$A$9,IF(OR(ISNUMBER(SEARCH('[1]Lookup for use classification'!$B$10,B1198)),ISNUMBER(SEARCH('[1]Lookup for use classification'!$C$10,B1198)),ISNUMBER(SEARCH('[1]Lookup for use classification'!$D$10,B1198)),ISNUMBER(SEARCH('[1]Lookup for use classification'!$E$10,B1198)),ISNUMBER(SEARCH('[1]Lookup for use classification'!$F$10,B1198)),ISNUMBER(SEARCH('[1]Lookup for use classification'!$G$10,B1198))),'[1]Lookup for use classification'!$A$10,IF(OR(ISNUMBER(SEARCH('[1]Lookup for use classification'!$B$11,B1198)),ISNUMBER(SEARCH('[1]Lookup for use classification'!$C$11,B1198))),'[1]Lookup for use classification'!$A$11,IF(OR(ISNUMBER(SEARCH('[1]Lookup for use classification'!$B$12,B1198)),ISNUMBER(SEARCH('[1]Lookup for use classification'!$C$12,B1198))),'[1]Lookup for use classification'!$A$12,IF(OR(ISNUMBER(SEARCH('[1]Lookup for use classification'!$B$13,B1198)),ISNUMBER(SEARCH('[1]Lookup for use classification'!$C$13,B1198)),ISNUMBER(SEARCH('[1]Lookup for use classification'!$D$13,B1198)),,ISNUMBER(SEARCH('[1]Lookup for use classification'!$C$13,B1198)),ISNUMBER(SEARCH('[1]Lookup for use classification'!$E$13,B1198))),'[1]Lookup for use classification'!$A$13,IF(OR(ISNUMBER(SEARCH('[1]Lookup for use classification'!$B$14,B1198)),ISNUMBER(SEARCH('[1]Lookup for use classification'!$C$14,B1198))),'[1]Lookup for use classification'!$A$14,"Other"))))))))))))</f>
        <v>Public Safety</v>
      </c>
      <c r="D1198" s="19">
        <v>13000</v>
      </c>
      <c r="E1198" s="19"/>
      <c r="F1198" s="19"/>
    </row>
    <row r="1199" spans="1:6">
      <c r="A1199" s="16" t="s">
        <v>616</v>
      </c>
      <c r="B1199" s="17" t="s">
        <v>668</v>
      </c>
      <c r="C1199" s="133" t="str">
        <f>IF(OR(ISNUMBER(SEARCH('[1]Lookup for use classification'!$B$1,B1199)),ISNUMBER(SEARCH('[1]Lookup for use classification'!$C$1,B1199)),ISNUMBER(SEARCH('[1]Lookup for use classification'!$D$1,B1199)),ISNUMBER(SEARCH('[1]Lookup for use classification'!$E$1,B1199))),'[1]Lookup for use classification'!$A$1,IF(ISNUMBER(SEARCH('[1]Lookup for use classification'!$B$2,B1199)),'[1]Lookup for use classification'!$A$2,IF(ISNUMBER(SEARCH('[1]Lookup for use classification'!$B$3,B1199)),'[1]Lookup for use classification'!$A$3,IF(OR(ISNUMBER(SEARCH('[1]Lookup for use classification'!$B$4,B1199)),ISNUMBER(SEARCH('[1]Lookup for use classification'!$C$4,B1199)),ISNUMBER(SEARCH('[1]Lookup for use classification'!$D$4,B1199)),ISNUMBER(SEARCH('[1]Lookup for use classification'!$E$4,B1199))),'[1]Lookup for use classification'!$A$4,IF(OR(ISNUMBER(SEARCH('[1]Lookup for use classification'!$B$5,B1199)),ISNUMBER(SEARCH('[1]Lookup for use classification'!$C$5,B1199)),ISNUMBER(SEARCH('[1]Lookup for use classification'!$D$5,B1199))),'[1]Lookup for use classification'!$A$5,IF(OR(ISNUMBER(SEARCH('[1]Lookup for use classification'!$B$7,B1199)),ISNUMBER(SEARCH('[1]Lookup for use classification'!$C$7,B1199)),ISNUMBER(SEARCH('[1]Lookup for use classification'!$D$7,B1199))),'[1]Lookup for use classification'!$A$7,IF(OR(ISNUMBER(SEARCH('[1]Lookup for use classification'!$B$9,B1199)),ISNUMBER(SEARCH('[1]Lookup for use classification'!$C$9,B1199)),ISNUMBER(SEARCH('[1]Lookup for use classification'!$D$9,B1199)),ISNUMBER(SEARCH('[1]Lookup for use classification'!$E$9,B1199)),ISNUMBER(SEARCH('[1]Lookup for use classification'!$F$9,B1199)),ISNUMBER(SEARCH('[1]Lookup for use classification'!$G$9,B1199)),ISNUMBER(SEARCH('[1]Lookup for use classification'!$H$9,B1199)),ISNUMBER(SEARCH('[1]Lookup for use classification'!$I$9,B1199)),ISNUMBER(SEARCH('[1]Lookup for use classification'!$J$9,B1199)),ISNUMBER(SEARCH('[1]Lookup for use classification'!$K$9,B1199))),'[1]Lookup for use classification'!$A$9,IF(OR(ISNUMBER(SEARCH('[1]Lookup for use classification'!$B$10,B1199)),ISNUMBER(SEARCH('[1]Lookup for use classification'!$C$10,B1199)),ISNUMBER(SEARCH('[1]Lookup for use classification'!$D$10,B1199)),ISNUMBER(SEARCH('[1]Lookup for use classification'!$E$10,B1199)),ISNUMBER(SEARCH('[1]Lookup for use classification'!$F$10,B1199)),ISNUMBER(SEARCH('[1]Lookup for use classification'!$G$10,B1199))),'[1]Lookup for use classification'!$A$10,IF(OR(ISNUMBER(SEARCH('[1]Lookup for use classification'!$B$11,B1199)),ISNUMBER(SEARCH('[1]Lookup for use classification'!$C$11,B1199))),'[1]Lookup for use classification'!$A$11,IF(OR(ISNUMBER(SEARCH('[1]Lookup for use classification'!$B$12,B1199)),ISNUMBER(SEARCH('[1]Lookup for use classification'!$C$12,B1199))),'[1]Lookup for use classification'!$A$12,IF(OR(ISNUMBER(SEARCH('[1]Lookup for use classification'!$B$13,B1199)),ISNUMBER(SEARCH('[1]Lookup for use classification'!$C$13,B1199)),ISNUMBER(SEARCH('[1]Lookup for use classification'!$D$13,B1199)),,ISNUMBER(SEARCH('[1]Lookup for use classification'!$C$13,B1199)),ISNUMBER(SEARCH('[1]Lookup for use classification'!$E$13,B1199))),'[1]Lookup for use classification'!$A$13,IF(OR(ISNUMBER(SEARCH('[1]Lookup for use classification'!$B$14,B1199)),ISNUMBER(SEARCH('[1]Lookup for use classification'!$C$14,B1199))),'[1]Lookup for use classification'!$A$14,"Other"))))))))))))</f>
        <v>Other</v>
      </c>
      <c r="D1199" s="19">
        <v>2604</v>
      </c>
      <c r="E1199" s="19"/>
      <c r="F1199" s="19"/>
    </row>
    <row r="1200" spans="1:6">
      <c r="A1200" s="16" t="s">
        <v>616</v>
      </c>
      <c r="B1200" s="17" t="s">
        <v>669</v>
      </c>
      <c r="C1200" s="133" t="str">
        <f>IF(OR(ISNUMBER(SEARCH('[1]Lookup for use classification'!$B$1,B1200)),ISNUMBER(SEARCH('[1]Lookup for use classification'!$C$1,B1200)),ISNUMBER(SEARCH('[1]Lookup for use classification'!$D$1,B1200)),ISNUMBER(SEARCH('[1]Lookup for use classification'!$E$1,B1200))),'[1]Lookup for use classification'!$A$1,IF(ISNUMBER(SEARCH('[1]Lookup for use classification'!$B$2,B1200)),'[1]Lookup for use classification'!$A$2,IF(ISNUMBER(SEARCH('[1]Lookup for use classification'!$B$3,B1200)),'[1]Lookup for use classification'!$A$3,IF(OR(ISNUMBER(SEARCH('[1]Lookup for use classification'!$B$4,B1200)),ISNUMBER(SEARCH('[1]Lookup for use classification'!$C$4,B1200)),ISNUMBER(SEARCH('[1]Lookup for use classification'!$D$4,B1200)),ISNUMBER(SEARCH('[1]Lookup for use classification'!$E$4,B1200))),'[1]Lookup for use classification'!$A$4,IF(OR(ISNUMBER(SEARCH('[1]Lookup for use classification'!$B$5,B1200)),ISNUMBER(SEARCH('[1]Lookup for use classification'!$C$5,B1200)),ISNUMBER(SEARCH('[1]Lookup for use classification'!$D$5,B1200))),'[1]Lookup for use classification'!$A$5,IF(OR(ISNUMBER(SEARCH('[1]Lookup for use classification'!$B$7,B1200)),ISNUMBER(SEARCH('[1]Lookup for use classification'!$C$7,B1200)),ISNUMBER(SEARCH('[1]Lookup for use classification'!$D$7,B1200))),'[1]Lookup for use classification'!$A$7,IF(OR(ISNUMBER(SEARCH('[1]Lookup for use classification'!$B$9,B1200)),ISNUMBER(SEARCH('[1]Lookup for use classification'!$C$9,B1200)),ISNUMBER(SEARCH('[1]Lookup for use classification'!$D$9,B1200)),ISNUMBER(SEARCH('[1]Lookup for use classification'!$E$9,B1200)),ISNUMBER(SEARCH('[1]Lookup for use classification'!$F$9,B1200)),ISNUMBER(SEARCH('[1]Lookup for use classification'!$G$9,B1200)),ISNUMBER(SEARCH('[1]Lookup for use classification'!$H$9,B1200)),ISNUMBER(SEARCH('[1]Lookup for use classification'!$I$9,B1200)),ISNUMBER(SEARCH('[1]Lookup for use classification'!$J$9,B1200)),ISNUMBER(SEARCH('[1]Lookup for use classification'!$K$9,B1200))),'[1]Lookup for use classification'!$A$9,IF(OR(ISNUMBER(SEARCH('[1]Lookup for use classification'!$B$10,B1200)),ISNUMBER(SEARCH('[1]Lookup for use classification'!$C$10,B1200)),ISNUMBER(SEARCH('[1]Lookup for use classification'!$D$10,B1200)),ISNUMBER(SEARCH('[1]Lookup for use classification'!$E$10,B1200)),ISNUMBER(SEARCH('[1]Lookup for use classification'!$F$10,B1200)),ISNUMBER(SEARCH('[1]Lookup for use classification'!$G$10,B1200))),'[1]Lookup for use classification'!$A$10,IF(OR(ISNUMBER(SEARCH('[1]Lookup for use classification'!$B$11,B1200)),ISNUMBER(SEARCH('[1]Lookup for use classification'!$C$11,B1200))),'[1]Lookup for use classification'!$A$11,IF(OR(ISNUMBER(SEARCH('[1]Lookup for use classification'!$B$12,B1200)),ISNUMBER(SEARCH('[1]Lookup for use classification'!$C$12,B1200))),'[1]Lookup for use classification'!$A$12,IF(OR(ISNUMBER(SEARCH('[1]Lookup for use classification'!$B$13,B1200)),ISNUMBER(SEARCH('[1]Lookup for use classification'!$C$13,B1200)),ISNUMBER(SEARCH('[1]Lookup for use classification'!$D$13,B1200)),,ISNUMBER(SEARCH('[1]Lookup for use classification'!$C$13,B1200)),ISNUMBER(SEARCH('[1]Lookup for use classification'!$E$13,B1200))),'[1]Lookup for use classification'!$A$13,IF(OR(ISNUMBER(SEARCH('[1]Lookup for use classification'!$B$14,B1200)),ISNUMBER(SEARCH('[1]Lookup for use classification'!$C$14,B1200))),'[1]Lookup for use classification'!$A$14,"Other"))))))))))))</f>
        <v>Education - K - 12</v>
      </c>
      <c r="D1200" s="19">
        <v>2604</v>
      </c>
      <c r="E1200" s="19"/>
      <c r="F1200" s="19"/>
    </row>
    <row r="1201" spans="1:6">
      <c r="A1201" s="16" t="s">
        <v>616</v>
      </c>
      <c r="B1201" s="17" t="s">
        <v>670</v>
      </c>
      <c r="C1201" s="133" t="str">
        <f>IF(OR(ISNUMBER(SEARCH('[1]Lookup for use classification'!$B$1,B1201)),ISNUMBER(SEARCH('[1]Lookup for use classification'!$C$1,B1201)),ISNUMBER(SEARCH('[1]Lookup for use classification'!$D$1,B1201)),ISNUMBER(SEARCH('[1]Lookup for use classification'!$E$1,B1201))),'[1]Lookup for use classification'!$A$1,IF(ISNUMBER(SEARCH('[1]Lookup for use classification'!$B$2,B1201)),'[1]Lookup for use classification'!$A$2,IF(ISNUMBER(SEARCH('[1]Lookup for use classification'!$B$3,B1201)),'[1]Lookup for use classification'!$A$3,IF(OR(ISNUMBER(SEARCH('[1]Lookup for use classification'!$B$4,B1201)),ISNUMBER(SEARCH('[1]Lookup for use classification'!$C$4,B1201)),ISNUMBER(SEARCH('[1]Lookup for use classification'!$D$4,B1201)),ISNUMBER(SEARCH('[1]Lookup for use classification'!$E$4,B1201))),'[1]Lookup for use classification'!$A$4,IF(OR(ISNUMBER(SEARCH('[1]Lookup for use classification'!$B$5,B1201)),ISNUMBER(SEARCH('[1]Lookup for use classification'!$C$5,B1201)),ISNUMBER(SEARCH('[1]Lookup for use classification'!$D$5,B1201))),'[1]Lookup for use classification'!$A$5,IF(OR(ISNUMBER(SEARCH('[1]Lookup for use classification'!$B$7,B1201)),ISNUMBER(SEARCH('[1]Lookup for use classification'!$C$7,B1201)),ISNUMBER(SEARCH('[1]Lookup for use classification'!$D$7,B1201))),'[1]Lookup for use classification'!$A$7,IF(OR(ISNUMBER(SEARCH('[1]Lookup for use classification'!$B$9,B1201)),ISNUMBER(SEARCH('[1]Lookup for use classification'!$C$9,B1201)),ISNUMBER(SEARCH('[1]Lookup for use classification'!$D$9,B1201)),ISNUMBER(SEARCH('[1]Lookup for use classification'!$E$9,B1201)),ISNUMBER(SEARCH('[1]Lookup for use classification'!$F$9,B1201)),ISNUMBER(SEARCH('[1]Lookup for use classification'!$G$9,B1201)),ISNUMBER(SEARCH('[1]Lookup for use classification'!$H$9,B1201)),ISNUMBER(SEARCH('[1]Lookup for use classification'!$I$9,B1201)),ISNUMBER(SEARCH('[1]Lookup for use classification'!$J$9,B1201)),ISNUMBER(SEARCH('[1]Lookup for use classification'!$K$9,B1201))),'[1]Lookup for use classification'!$A$9,IF(OR(ISNUMBER(SEARCH('[1]Lookup for use classification'!$B$10,B1201)),ISNUMBER(SEARCH('[1]Lookup for use classification'!$C$10,B1201)),ISNUMBER(SEARCH('[1]Lookup for use classification'!$D$10,B1201)),ISNUMBER(SEARCH('[1]Lookup for use classification'!$E$10,B1201)),ISNUMBER(SEARCH('[1]Lookup for use classification'!$F$10,B1201)),ISNUMBER(SEARCH('[1]Lookup for use classification'!$G$10,B1201))),'[1]Lookup for use classification'!$A$10,IF(OR(ISNUMBER(SEARCH('[1]Lookup for use classification'!$B$11,B1201)),ISNUMBER(SEARCH('[1]Lookup for use classification'!$C$11,B1201))),'[1]Lookup for use classification'!$A$11,IF(OR(ISNUMBER(SEARCH('[1]Lookup for use classification'!$B$12,B1201)),ISNUMBER(SEARCH('[1]Lookup for use classification'!$C$12,B1201))),'[1]Lookup for use classification'!$A$12,IF(OR(ISNUMBER(SEARCH('[1]Lookup for use classification'!$B$13,B1201)),ISNUMBER(SEARCH('[1]Lookup for use classification'!$C$13,B1201)),ISNUMBER(SEARCH('[1]Lookup for use classification'!$D$13,B1201)),,ISNUMBER(SEARCH('[1]Lookup for use classification'!$C$13,B1201)),ISNUMBER(SEARCH('[1]Lookup for use classification'!$E$13,B1201))),'[1]Lookup for use classification'!$A$13,IF(OR(ISNUMBER(SEARCH('[1]Lookup for use classification'!$B$14,B1201)),ISNUMBER(SEARCH('[1]Lookup for use classification'!$C$14,B1201))),'[1]Lookup for use classification'!$A$14,"Other"))))))))))))</f>
        <v>Other</v>
      </c>
      <c r="D1201" s="18">
        <v>28567</v>
      </c>
      <c r="E1201" s="19" t="s">
        <v>652</v>
      </c>
      <c r="F1201" s="19" t="s">
        <v>671</v>
      </c>
    </row>
    <row r="1202" spans="1:6">
      <c r="A1202" s="16" t="s">
        <v>616</v>
      </c>
      <c r="B1202" s="17" t="s">
        <v>672</v>
      </c>
      <c r="C1202" s="133" t="str">
        <f>IF(OR(ISNUMBER(SEARCH('[1]Lookup for use classification'!$B$1,B1202)),ISNUMBER(SEARCH('[1]Lookup for use classification'!$C$1,B1202)),ISNUMBER(SEARCH('[1]Lookup for use classification'!$D$1,B1202)),ISNUMBER(SEARCH('[1]Lookup for use classification'!$E$1,B1202))),'[1]Lookup for use classification'!$A$1,IF(ISNUMBER(SEARCH('[1]Lookup for use classification'!$B$2,B1202)),'[1]Lookup for use classification'!$A$2,IF(ISNUMBER(SEARCH('[1]Lookup for use classification'!$B$3,B1202)),'[1]Lookup for use classification'!$A$3,IF(OR(ISNUMBER(SEARCH('[1]Lookup for use classification'!$B$4,B1202)),ISNUMBER(SEARCH('[1]Lookup for use classification'!$C$4,B1202)),ISNUMBER(SEARCH('[1]Lookup for use classification'!$D$4,B1202)),ISNUMBER(SEARCH('[1]Lookup for use classification'!$E$4,B1202))),'[1]Lookup for use classification'!$A$4,IF(OR(ISNUMBER(SEARCH('[1]Lookup for use classification'!$B$5,B1202)),ISNUMBER(SEARCH('[1]Lookup for use classification'!$C$5,B1202)),ISNUMBER(SEARCH('[1]Lookup for use classification'!$D$5,B1202))),'[1]Lookup for use classification'!$A$5,IF(OR(ISNUMBER(SEARCH('[1]Lookup for use classification'!$B$7,B1202)),ISNUMBER(SEARCH('[1]Lookup for use classification'!$C$7,B1202)),ISNUMBER(SEARCH('[1]Lookup for use classification'!$D$7,B1202))),'[1]Lookup for use classification'!$A$7,IF(OR(ISNUMBER(SEARCH('[1]Lookup for use classification'!$B$9,B1202)),ISNUMBER(SEARCH('[1]Lookup for use classification'!$C$9,B1202)),ISNUMBER(SEARCH('[1]Lookup for use classification'!$D$9,B1202)),ISNUMBER(SEARCH('[1]Lookup for use classification'!$E$9,B1202)),ISNUMBER(SEARCH('[1]Lookup for use classification'!$F$9,B1202)),ISNUMBER(SEARCH('[1]Lookup for use classification'!$G$9,B1202)),ISNUMBER(SEARCH('[1]Lookup for use classification'!$H$9,B1202)),ISNUMBER(SEARCH('[1]Lookup for use classification'!$I$9,B1202)),ISNUMBER(SEARCH('[1]Lookup for use classification'!$J$9,B1202)),ISNUMBER(SEARCH('[1]Lookup for use classification'!$K$9,B1202))),'[1]Lookup for use classification'!$A$9,IF(OR(ISNUMBER(SEARCH('[1]Lookup for use classification'!$B$10,B1202)),ISNUMBER(SEARCH('[1]Lookup for use classification'!$C$10,B1202)),ISNUMBER(SEARCH('[1]Lookup for use classification'!$D$10,B1202)),ISNUMBER(SEARCH('[1]Lookup for use classification'!$E$10,B1202)),ISNUMBER(SEARCH('[1]Lookup for use classification'!$F$10,B1202)),ISNUMBER(SEARCH('[1]Lookup for use classification'!$G$10,B1202))),'[1]Lookup for use classification'!$A$10,IF(OR(ISNUMBER(SEARCH('[1]Lookup for use classification'!$B$11,B1202)),ISNUMBER(SEARCH('[1]Lookup for use classification'!$C$11,B1202))),'[1]Lookup for use classification'!$A$11,IF(OR(ISNUMBER(SEARCH('[1]Lookup for use classification'!$B$12,B1202)),ISNUMBER(SEARCH('[1]Lookup for use classification'!$C$12,B1202))),'[1]Lookup for use classification'!$A$12,IF(OR(ISNUMBER(SEARCH('[1]Lookup for use classification'!$B$13,B1202)),ISNUMBER(SEARCH('[1]Lookup for use classification'!$C$13,B1202)),ISNUMBER(SEARCH('[1]Lookup for use classification'!$D$13,B1202)),,ISNUMBER(SEARCH('[1]Lookup for use classification'!$C$13,B1202)),ISNUMBER(SEARCH('[1]Lookup for use classification'!$E$13,B1202))),'[1]Lookup for use classification'!$A$13,IF(OR(ISNUMBER(SEARCH('[1]Lookup for use classification'!$B$14,B1202)),ISNUMBER(SEARCH('[1]Lookup for use classification'!$C$14,B1202))),'[1]Lookup for use classification'!$A$14,"Other"))))))))))))</f>
        <v>Other</v>
      </c>
      <c r="D1202" s="19">
        <v>15530</v>
      </c>
      <c r="E1202" s="98"/>
      <c r="F1202" s="98"/>
    </row>
    <row r="1203" spans="1:6">
      <c r="A1203" s="16" t="s">
        <v>616</v>
      </c>
      <c r="B1203" s="17" t="s">
        <v>673</v>
      </c>
      <c r="C1203" s="133" t="str">
        <f>IF(OR(ISNUMBER(SEARCH('[1]Lookup for use classification'!$B$1,B1203)),ISNUMBER(SEARCH('[1]Lookup for use classification'!$C$1,B1203)),ISNUMBER(SEARCH('[1]Lookup for use classification'!$D$1,B1203)),ISNUMBER(SEARCH('[1]Lookup for use classification'!$E$1,B1203))),'[1]Lookup for use classification'!$A$1,IF(ISNUMBER(SEARCH('[1]Lookup for use classification'!$B$2,B1203)),'[1]Lookup for use classification'!$A$2,IF(ISNUMBER(SEARCH('[1]Lookup for use classification'!$B$3,B1203)),'[1]Lookup for use classification'!$A$3,IF(OR(ISNUMBER(SEARCH('[1]Lookup for use classification'!$B$4,B1203)),ISNUMBER(SEARCH('[1]Lookup for use classification'!$C$4,B1203)),ISNUMBER(SEARCH('[1]Lookup for use classification'!$D$4,B1203)),ISNUMBER(SEARCH('[1]Lookup for use classification'!$E$4,B1203))),'[1]Lookup for use classification'!$A$4,IF(OR(ISNUMBER(SEARCH('[1]Lookup for use classification'!$B$5,B1203)),ISNUMBER(SEARCH('[1]Lookup for use classification'!$C$5,B1203)),ISNUMBER(SEARCH('[1]Lookup for use classification'!$D$5,B1203))),'[1]Lookup for use classification'!$A$5,IF(OR(ISNUMBER(SEARCH('[1]Lookup for use classification'!$B$7,B1203)),ISNUMBER(SEARCH('[1]Lookup for use classification'!$C$7,B1203)),ISNUMBER(SEARCH('[1]Lookup for use classification'!$D$7,B1203))),'[1]Lookup for use classification'!$A$7,IF(OR(ISNUMBER(SEARCH('[1]Lookup for use classification'!$B$9,B1203)),ISNUMBER(SEARCH('[1]Lookup for use classification'!$C$9,B1203)),ISNUMBER(SEARCH('[1]Lookup for use classification'!$D$9,B1203)),ISNUMBER(SEARCH('[1]Lookup for use classification'!$E$9,B1203)),ISNUMBER(SEARCH('[1]Lookup for use classification'!$F$9,B1203)),ISNUMBER(SEARCH('[1]Lookup for use classification'!$G$9,B1203)),ISNUMBER(SEARCH('[1]Lookup for use classification'!$H$9,B1203)),ISNUMBER(SEARCH('[1]Lookup for use classification'!$I$9,B1203)),ISNUMBER(SEARCH('[1]Lookup for use classification'!$J$9,B1203)),ISNUMBER(SEARCH('[1]Lookup for use classification'!$K$9,B1203))),'[1]Lookup for use classification'!$A$9,IF(OR(ISNUMBER(SEARCH('[1]Lookup for use classification'!$B$10,B1203)),ISNUMBER(SEARCH('[1]Lookup for use classification'!$C$10,B1203)),ISNUMBER(SEARCH('[1]Lookup for use classification'!$D$10,B1203)),ISNUMBER(SEARCH('[1]Lookup for use classification'!$E$10,B1203)),ISNUMBER(SEARCH('[1]Lookup for use classification'!$F$10,B1203)),ISNUMBER(SEARCH('[1]Lookup for use classification'!$G$10,B1203))),'[1]Lookup for use classification'!$A$10,IF(OR(ISNUMBER(SEARCH('[1]Lookup for use classification'!$B$11,B1203)),ISNUMBER(SEARCH('[1]Lookup for use classification'!$C$11,B1203))),'[1]Lookup for use classification'!$A$11,IF(OR(ISNUMBER(SEARCH('[1]Lookup for use classification'!$B$12,B1203)),ISNUMBER(SEARCH('[1]Lookup for use classification'!$C$12,B1203))),'[1]Lookup for use classification'!$A$12,IF(OR(ISNUMBER(SEARCH('[1]Lookup for use classification'!$B$13,B1203)),ISNUMBER(SEARCH('[1]Lookup for use classification'!$C$13,B1203)),ISNUMBER(SEARCH('[1]Lookup for use classification'!$D$13,B1203)),,ISNUMBER(SEARCH('[1]Lookup for use classification'!$C$13,B1203)),ISNUMBER(SEARCH('[1]Lookup for use classification'!$E$13,B1203))),'[1]Lookup for use classification'!$A$13,IF(OR(ISNUMBER(SEARCH('[1]Lookup for use classification'!$B$14,B1203)),ISNUMBER(SEARCH('[1]Lookup for use classification'!$C$14,B1203))),'[1]Lookup for use classification'!$A$14,"Other"))))))))))))</f>
        <v>Other</v>
      </c>
      <c r="D1203" s="19">
        <v>14916</v>
      </c>
      <c r="E1203" s="19"/>
      <c r="F1203" s="19"/>
    </row>
    <row r="1204" spans="1:6">
      <c r="A1204" s="16" t="s">
        <v>616</v>
      </c>
      <c r="B1204" s="17" t="s">
        <v>674</v>
      </c>
      <c r="C1204" s="133" t="str">
        <f>IF(OR(ISNUMBER(SEARCH('[1]Lookup for use classification'!$B$1,B1204)),ISNUMBER(SEARCH('[1]Lookup for use classification'!$C$1,B1204)),ISNUMBER(SEARCH('[1]Lookup for use classification'!$D$1,B1204)),ISNUMBER(SEARCH('[1]Lookup for use classification'!$E$1,B1204))),'[1]Lookup for use classification'!$A$1,IF(ISNUMBER(SEARCH('[1]Lookup for use classification'!$B$2,B1204)),'[1]Lookup for use classification'!$A$2,IF(ISNUMBER(SEARCH('[1]Lookup for use classification'!$B$3,B1204)),'[1]Lookup for use classification'!$A$3,IF(OR(ISNUMBER(SEARCH('[1]Lookup for use classification'!$B$4,B1204)),ISNUMBER(SEARCH('[1]Lookup for use classification'!$C$4,B1204)),ISNUMBER(SEARCH('[1]Lookup for use classification'!$D$4,B1204)),ISNUMBER(SEARCH('[1]Lookup for use classification'!$E$4,B1204))),'[1]Lookup for use classification'!$A$4,IF(OR(ISNUMBER(SEARCH('[1]Lookup for use classification'!$B$5,B1204)),ISNUMBER(SEARCH('[1]Lookup for use classification'!$C$5,B1204)),ISNUMBER(SEARCH('[1]Lookup for use classification'!$D$5,B1204))),'[1]Lookup for use classification'!$A$5,IF(OR(ISNUMBER(SEARCH('[1]Lookup for use classification'!$B$7,B1204)),ISNUMBER(SEARCH('[1]Lookup for use classification'!$C$7,B1204)),ISNUMBER(SEARCH('[1]Lookup for use classification'!$D$7,B1204))),'[1]Lookup for use classification'!$A$7,IF(OR(ISNUMBER(SEARCH('[1]Lookup for use classification'!$B$9,B1204)),ISNUMBER(SEARCH('[1]Lookup for use classification'!$C$9,B1204)),ISNUMBER(SEARCH('[1]Lookup for use classification'!$D$9,B1204)),ISNUMBER(SEARCH('[1]Lookup for use classification'!$E$9,B1204)),ISNUMBER(SEARCH('[1]Lookup for use classification'!$F$9,B1204)),ISNUMBER(SEARCH('[1]Lookup for use classification'!$G$9,B1204)),ISNUMBER(SEARCH('[1]Lookup for use classification'!$H$9,B1204)),ISNUMBER(SEARCH('[1]Lookup for use classification'!$I$9,B1204)),ISNUMBER(SEARCH('[1]Lookup for use classification'!$J$9,B1204)),ISNUMBER(SEARCH('[1]Lookup for use classification'!$K$9,B1204))),'[1]Lookup for use classification'!$A$9,IF(OR(ISNUMBER(SEARCH('[1]Lookup for use classification'!$B$10,B1204)),ISNUMBER(SEARCH('[1]Lookup for use classification'!$C$10,B1204)),ISNUMBER(SEARCH('[1]Lookup for use classification'!$D$10,B1204)),ISNUMBER(SEARCH('[1]Lookup for use classification'!$E$10,B1204)),ISNUMBER(SEARCH('[1]Lookup for use classification'!$F$10,B1204)),ISNUMBER(SEARCH('[1]Lookup for use classification'!$G$10,B1204))),'[1]Lookup for use classification'!$A$10,IF(OR(ISNUMBER(SEARCH('[1]Lookup for use classification'!$B$11,B1204)),ISNUMBER(SEARCH('[1]Lookup for use classification'!$C$11,B1204))),'[1]Lookup for use classification'!$A$11,IF(OR(ISNUMBER(SEARCH('[1]Lookup for use classification'!$B$12,B1204)),ISNUMBER(SEARCH('[1]Lookup for use classification'!$C$12,B1204))),'[1]Lookup for use classification'!$A$12,IF(OR(ISNUMBER(SEARCH('[1]Lookup for use classification'!$B$13,B1204)),ISNUMBER(SEARCH('[1]Lookup for use classification'!$C$13,B1204)),ISNUMBER(SEARCH('[1]Lookup for use classification'!$D$13,B1204)),,ISNUMBER(SEARCH('[1]Lookup for use classification'!$C$13,B1204)),ISNUMBER(SEARCH('[1]Lookup for use classification'!$E$13,B1204))),'[1]Lookup for use classification'!$A$13,IF(OR(ISNUMBER(SEARCH('[1]Lookup for use classification'!$B$14,B1204)),ISNUMBER(SEARCH('[1]Lookup for use classification'!$C$14,B1204))),'[1]Lookup for use classification'!$A$14,"Other"))))))))))))</f>
        <v>Other</v>
      </c>
      <c r="D1204" s="19">
        <v>13664</v>
      </c>
      <c r="E1204" s="19"/>
      <c r="F1204" s="19"/>
    </row>
    <row r="1205" spans="1:6">
      <c r="A1205" s="16" t="s">
        <v>616</v>
      </c>
      <c r="B1205" s="17" t="s">
        <v>675</v>
      </c>
      <c r="C1205" s="133" t="str">
        <f>IF(OR(ISNUMBER(SEARCH('[1]Lookup for use classification'!$B$1,B1205)),ISNUMBER(SEARCH('[1]Lookup for use classification'!$C$1,B1205)),ISNUMBER(SEARCH('[1]Lookup for use classification'!$D$1,B1205)),ISNUMBER(SEARCH('[1]Lookup for use classification'!$E$1,B1205))),'[1]Lookup for use classification'!$A$1,IF(ISNUMBER(SEARCH('[1]Lookup for use classification'!$B$2,B1205)),'[1]Lookup for use classification'!$A$2,IF(ISNUMBER(SEARCH('[1]Lookup for use classification'!$B$3,B1205)),'[1]Lookup for use classification'!$A$3,IF(OR(ISNUMBER(SEARCH('[1]Lookup for use classification'!$B$4,B1205)),ISNUMBER(SEARCH('[1]Lookup for use classification'!$C$4,B1205)),ISNUMBER(SEARCH('[1]Lookup for use classification'!$D$4,B1205)),ISNUMBER(SEARCH('[1]Lookup for use classification'!$E$4,B1205))),'[1]Lookup for use classification'!$A$4,IF(OR(ISNUMBER(SEARCH('[1]Lookup for use classification'!$B$5,B1205)),ISNUMBER(SEARCH('[1]Lookup for use classification'!$C$5,B1205)),ISNUMBER(SEARCH('[1]Lookup for use classification'!$D$5,B1205))),'[1]Lookup for use classification'!$A$5,IF(OR(ISNUMBER(SEARCH('[1]Lookup for use classification'!$B$7,B1205)),ISNUMBER(SEARCH('[1]Lookup for use classification'!$C$7,B1205)),ISNUMBER(SEARCH('[1]Lookup for use classification'!$D$7,B1205))),'[1]Lookup for use classification'!$A$7,IF(OR(ISNUMBER(SEARCH('[1]Lookup for use classification'!$B$9,B1205)),ISNUMBER(SEARCH('[1]Lookup for use classification'!$C$9,B1205)),ISNUMBER(SEARCH('[1]Lookup for use classification'!$D$9,B1205)),ISNUMBER(SEARCH('[1]Lookup for use classification'!$E$9,B1205)),ISNUMBER(SEARCH('[1]Lookup for use classification'!$F$9,B1205)),ISNUMBER(SEARCH('[1]Lookup for use classification'!$G$9,B1205)),ISNUMBER(SEARCH('[1]Lookup for use classification'!$H$9,B1205)),ISNUMBER(SEARCH('[1]Lookup for use classification'!$I$9,B1205)),ISNUMBER(SEARCH('[1]Lookup for use classification'!$J$9,B1205)),ISNUMBER(SEARCH('[1]Lookup for use classification'!$K$9,B1205))),'[1]Lookup for use classification'!$A$9,IF(OR(ISNUMBER(SEARCH('[1]Lookup for use classification'!$B$10,B1205)),ISNUMBER(SEARCH('[1]Lookup for use classification'!$C$10,B1205)),ISNUMBER(SEARCH('[1]Lookup for use classification'!$D$10,B1205)),ISNUMBER(SEARCH('[1]Lookup for use classification'!$E$10,B1205)),ISNUMBER(SEARCH('[1]Lookup for use classification'!$F$10,B1205)),ISNUMBER(SEARCH('[1]Lookup for use classification'!$G$10,B1205))),'[1]Lookup for use classification'!$A$10,IF(OR(ISNUMBER(SEARCH('[1]Lookup for use classification'!$B$11,B1205)),ISNUMBER(SEARCH('[1]Lookup for use classification'!$C$11,B1205))),'[1]Lookup for use classification'!$A$11,IF(OR(ISNUMBER(SEARCH('[1]Lookup for use classification'!$B$12,B1205)),ISNUMBER(SEARCH('[1]Lookup for use classification'!$C$12,B1205))),'[1]Lookup for use classification'!$A$12,IF(OR(ISNUMBER(SEARCH('[1]Lookup for use classification'!$B$13,B1205)),ISNUMBER(SEARCH('[1]Lookup for use classification'!$C$13,B1205)),ISNUMBER(SEARCH('[1]Lookup for use classification'!$D$13,B1205)),,ISNUMBER(SEARCH('[1]Lookup for use classification'!$C$13,B1205)),ISNUMBER(SEARCH('[1]Lookup for use classification'!$E$13,B1205))),'[1]Lookup for use classification'!$A$13,IF(OR(ISNUMBER(SEARCH('[1]Lookup for use classification'!$B$14,B1205)),ISNUMBER(SEARCH('[1]Lookup for use classification'!$C$14,B1205))),'[1]Lookup for use classification'!$A$14,"Other"))))))))))))</f>
        <v>Education - K - 12</v>
      </c>
      <c r="D1205" s="19">
        <v>60876</v>
      </c>
      <c r="E1205" s="19" t="s">
        <v>652</v>
      </c>
      <c r="F1205" s="19" t="s">
        <v>659</v>
      </c>
    </row>
    <row r="1206" spans="1:6">
      <c r="A1206" s="16" t="s">
        <v>616</v>
      </c>
      <c r="B1206" s="17" t="s">
        <v>676</v>
      </c>
      <c r="C1206" s="133" t="str">
        <f>IF(OR(ISNUMBER(SEARCH('[1]Lookup for use classification'!$B$1,B1206)),ISNUMBER(SEARCH('[1]Lookup for use classification'!$C$1,B1206)),ISNUMBER(SEARCH('[1]Lookup for use classification'!$D$1,B1206)),ISNUMBER(SEARCH('[1]Lookup for use classification'!$E$1,B1206))),'[1]Lookup for use classification'!$A$1,IF(ISNUMBER(SEARCH('[1]Lookup for use classification'!$B$2,B1206)),'[1]Lookup for use classification'!$A$2,IF(ISNUMBER(SEARCH('[1]Lookup for use classification'!$B$3,B1206)),'[1]Lookup for use classification'!$A$3,IF(OR(ISNUMBER(SEARCH('[1]Lookup for use classification'!$B$4,B1206)),ISNUMBER(SEARCH('[1]Lookup for use classification'!$C$4,B1206)),ISNUMBER(SEARCH('[1]Lookup for use classification'!$D$4,B1206)),ISNUMBER(SEARCH('[1]Lookup for use classification'!$E$4,B1206))),'[1]Lookup for use classification'!$A$4,IF(OR(ISNUMBER(SEARCH('[1]Lookup for use classification'!$B$5,B1206)),ISNUMBER(SEARCH('[1]Lookup for use classification'!$C$5,B1206)),ISNUMBER(SEARCH('[1]Lookup for use classification'!$D$5,B1206))),'[1]Lookup for use classification'!$A$5,IF(OR(ISNUMBER(SEARCH('[1]Lookup for use classification'!$B$7,B1206)),ISNUMBER(SEARCH('[1]Lookup for use classification'!$C$7,B1206)),ISNUMBER(SEARCH('[1]Lookup for use classification'!$D$7,B1206))),'[1]Lookup for use classification'!$A$7,IF(OR(ISNUMBER(SEARCH('[1]Lookup for use classification'!$B$9,B1206)),ISNUMBER(SEARCH('[1]Lookup for use classification'!$C$9,B1206)),ISNUMBER(SEARCH('[1]Lookup for use classification'!$D$9,B1206)),ISNUMBER(SEARCH('[1]Lookup for use classification'!$E$9,B1206)),ISNUMBER(SEARCH('[1]Lookup for use classification'!$F$9,B1206)),ISNUMBER(SEARCH('[1]Lookup for use classification'!$G$9,B1206)),ISNUMBER(SEARCH('[1]Lookup for use classification'!$H$9,B1206)),ISNUMBER(SEARCH('[1]Lookup for use classification'!$I$9,B1206)),ISNUMBER(SEARCH('[1]Lookup for use classification'!$J$9,B1206)),ISNUMBER(SEARCH('[1]Lookup for use classification'!$K$9,B1206))),'[1]Lookup for use classification'!$A$9,IF(OR(ISNUMBER(SEARCH('[1]Lookup for use classification'!$B$10,B1206)),ISNUMBER(SEARCH('[1]Lookup for use classification'!$C$10,B1206)),ISNUMBER(SEARCH('[1]Lookup for use classification'!$D$10,B1206)),ISNUMBER(SEARCH('[1]Lookup for use classification'!$E$10,B1206)),ISNUMBER(SEARCH('[1]Lookup for use classification'!$F$10,B1206)),ISNUMBER(SEARCH('[1]Lookup for use classification'!$G$10,B1206))),'[1]Lookup for use classification'!$A$10,IF(OR(ISNUMBER(SEARCH('[1]Lookup for use classification'!$B$11,B1206)),ISNUMBER(SEARCH('[1]Lookup for use classification'!$C$11,B1206))),'[1]Lookup for use classification'!$A$11,IF(OR(ISNUMBER(SEARCH('[1]Lookup for use classification'!$B$12,B1206)),ISNUMBER(SEARCH('[1]Lookup for use classification'!$C$12,B1206))),'[1]Lookup for use classification'!$A$12,IF(OR(ISNUMBER(SEARCH('[1]Lookup for use classification'!$B$13,B1206)),ISNUMBER(SEARCH('[1]Lookup for use classification'!$C$13,B1206)),ISNUMBER(SEARCH('[1]Lookup for use classification'!$D$13,B1206)),,ISNUMBER(SEARCH('[1]Lookup for use classification'!$C$13,B1206)),ISNUMBER(SEARCH('[1]Lookup for use classification'!$E$13,B1206))),'[1]Lookup for use classification'!$A$13,IF(OR(ISNUMBER(SEARCH('[1]Lookup for use classification'!$B$14,B1206)),ISNUMBER(SEARCH('[1]Lookup for use classification'!$C$14,B1206))),'[1]Lookup for use classification'!$A$14,"Other"))))))))))))</f>
        <v>Food Service and Drinking Places</v>
      </c>
      <c r="D1206" s="19">
        <v>2600</v>
      </c>
      <c r="E1206" s="19"/>
      <c r="F1206" s="19"/>
    </row>
    <row r="1207" spans="1:6">
      <c r="A1207" s="16" t="s">
        <v>616</v>
      </c>
      <c r="B1207" s="17" t="s">
        <v>677</v>
      </c>
      <c r="C1207" s="133" t="str">
        <f>IF(OR(ISNUMBER(SEARCH('[1]Lookup for use classification'!$B$1,B1207)),ISNUMBER(SEARCH('[1]Lookup for use classification'!$C$1,B1207)),ISNUMBER(SEARCH('[1]Lookup for use classification'!$D$1,B1207)),ISNUMBER(SEARCH('[1]Lookup for use classification'!$E$1,B1207))),'[1]Lookup for use classification'!$A$1,IF(ISNUMBER(SEARCH('[1]Lookup for use classification'!$B$2,B1207)),'[1]Lookup for use classification'!$A$2,IF(ISNUMBER(SEARCH('[1]Lookup for use classification'!$B$3,B1207)),'[1]Lookup for use classification'!$A$3,IF(OR(ISNUMBER(SEARCH('[1]Lookup for use classification'!$B$4,B1207)),ISNUMBER(SEARCH('[1]Lookup for use classification'!$C$4,B1207)),ISNUMBER(SEARCH('[1]Lookup for use classification'!$D$4,B1207)),ISNUMBER(SEARCH('[1]Lookup for use classification'!$E$4,B1207))),'[1]Lookup for use classification'!$A$4,IF(OR(ISNUMBER(SEARCH('[1]Lookup for use classification'!$B$5,B1207)),ISNUMBER(SEARCH('[1]Lookup for use classification'!$C$5,B1207)),ISNUMBER(SEARCH('[1]Lookup for use classification'!$D$5,B1207))),'[1]Lookup for use classification'!$A$5,IF(OR(ISNUMBER(SEARCH('[1]Lookup for use classification'!$B$7,B1207)),ISNUMBER(SEARCH('[1]Lookup for use classification'!$C$7,B1207)),ISNUMBER(SEARCH('[1]Lookup for use classification'!$D$7,B1207))),'[1]Lookup for use classification'!$A$7,IF(OR(ISNUMBER(SEARCH('[1]Lookup for use classification'!$B$9,B1207)),ISNUMBER(SEARCH('[1]Lookup for use classification'!$C$9,B1207)),ISNUMBER(SEARCH('[1]Lookup for use classification'!$D$9,B1207)),ISNUMBER(SEARCH('[1]Lookup for use classification'!$E$9,B1207)),ISNUMBER(SEARCH('[1]Lookup for use classification'!$F$9,B1207)),ISNUMBER(SEARCH('[1]Lookup for use classification'!$G$9,B1207)),ISNUMBER(SEARCH('[1]Lookup for use classification'!$H$9,B1207)),ISNUMBER(SEARCH('[1]Lookup for use classification'!$I$9,B1207)),ISNUMBER(SEARCH('[1]Lookup for use classification'!$J$9,B1207)),ISNUMBER(SEARCH('[1]Lookup for use classification'!$K$9,B1207))),'[1]Lookup for use classification'!$A$9,IF(OR(ISNUMBER(SEARCH('[1]Lookup for use classification'!$B$10,B1207)),ISNUMBER(SEARCH('[1]Lookup for use classification'!$C$10,B1207)),ISNUMBER(SEARCH('[1]Lookup for use classification'!$D$10,B1207)),ISNUMBER(SEARCH('[1]Lookup for use classification'!$E$10,B1207)),ISNUMBER(SEARCH('[1]Lookup for use classification'!$F$10,B1207)),ISNUMBER(SEARCH('[1]Lookup for use classification'!$G$10,B1207))),'[1]Lookup for use classification'!$A$10,IF(OR(ISNUMBER(SEARCH('[1]Lookup for use classification'!$B$11,B1207)),ISNUMBER(SEARCH('[1]Lookup for use classification'!$C$11,B1207))),'[1]Lookup for use classification'!$A$11,IF(OR(ISNUMBER(SEARCH('[1]Lookup for use classification'!$B$12,B1207)),ISNUMBER(SEARCH('[1]Lookup for use classification'!$C$12,B1207))),'[1]Lookup for use classification'!$A$12,IF(OR(ISNUMBER(SEARCH('[1]Lookup for use classification'!$B$13,B1207)),ISNUMBER(SEARCH('[1]Lookup for use classification'!$C$13,B1207)),ISNUMBER(SEARCH('[1]Lookup for use classification'!$D$13,B1207)),,ISNUMBER(SEARCH('[1]Lookup for use classification'!$C$13,B1207)),ISNUMBER(SEARCH('[1]Lookup for use classification'!$E$13,B1207))),'[1]Lookup for use classification'!$A$13,IF(OR(ISNUMBER(SEARCH('[1]Lookup for use classification'!$B$14,B1207)),ISNUMBER(SEARCH('[1]Lookup for use classification'!$C$14,B1207))),'[1]Lookup for use classification'!$A$14,"Other"))))))))))))</f>
        <v>Water &amp; Sewer</v>
      </c>
      <c r="D1207" s="19"/>
      <c r="E1207" s="19"/>
      <c r="F1207" s="19"/>
    </row>
    <row r="1208" spans="1:6">
      <c r="A1208" s="16" t="s">
        <v>616</v>
      </c>
      <c r="B1208" s="17" t="s">
        <v>678</v>
      </c>
      <c r="C1208" s="133" t="str">
        <f>IF(OR(ISNUMBER(SEARCH('[1]Lookup for use classification'!$B$1,B1208)),ISNUMBER(SEARCH('[1]Lookup for use classification'!$C$1,B1208)),ISNUMBER(SEARCH('[1]Lookup for use classification'!$D$1,B1208)),ISNUMBER(SEARCH('[1]Lookup for use classification'!$E$1,B1208))),'[1]Lookup for use classification'!$A$1,IF(ISNUMBER(SEARCH('[1]Lookup for use classification'!$B$2,B1208)),'[1]Lookup for use classification'!$A$2,IF(ISNUMBER(SEARCH('[1]Lookup for use classification'!$B$3,B1208)),'[1]Lookup for use classification'!$A$3,IF(OR(ISNUMBER(SEARCH('[1]Lookup for use classification'!$B$4,B1208)),ISNUMBER(SEARCH('[1]Lookup for use classification'!$C$4,B1208)),ISNUMBER(SEARCH('[1]Lookup for use classification'!$D$4,B1208)),ISNUMBER(SEARCH('[1]Lookup for use classification'!$E$4,B1208))),'[1]Lookup for use classification'!$A$4,IF(OR(ISNUMBER(SEARCH('[1]Lookup for use classification'!$B$5,B1208)),ISNUMBER(SEARCH('[1]Lookup for use classification'!$C$5,B1208)),ISNUMBER(SEARCH('[1]Lookup for use classification'!$D$5,B1208))),'[1]Lookup for use classification'!$A$5,IF(OR(ISNUMBER(SEARCH('[1]Lookup for use classification'!$B$7,B1208)),ISNUMBER(SEARCH('[1]Lookup for use classification'!$C$7,B1208)),ISNUMBER(SEARCH('[1]Lookup for use classification'!$D$7,B1208))),'[1]Lookup for use classification'!$A$7,IF(OR(ISNUMBER(SEARCH('[1]Lookup for use classification'!$B$9,B1208)),ISNUMBER(SEARCH('[1]Lookup for use classification'!$C$9,B1208)),ISNUMBER(SEARCH('[1]Lookup for use classification'!$D$9,B1208)),ISNUMBER(SEARCH('[1]Lookup for use classification'!$E$9,B1208)),ISNUMBER(SEARCH('[1]Lookup for use classification'!$F$9,B1208)),ISNUMBER(SEARCH('[1]Lookup for use classification'!$G$9,B1208)),ISNUMBER(SEARCH('[1]Lookup for use classification'!$H$9,B1208)),ISNUMBER(SEARCH('[1]Lookup for use classification'!$I$9,B1208)),ISNUMBER(SEARCH('[1]Lookup for use classification'!$J$9,B1208)),ISNUMBER(SEARCH('[1]Lookup for use classification'!$K$9,B1208))),'[1]Lookup for use classification'!$A$9,IF(OR(ISNUMBER(SEARCH('[1]Lookup for use classification'!$B$10,B1208)),ISNUMBER(SEARCH('[1]Lookup for use classification'!$C$10,B1208)),ISNUMBER(SEARCH('[1]Lookup for use classification'!$D$10,B1208)),ISNUMBER(SEARCH('[1]Lookup for use classification'!$E$10,B1208)),ISNUMBER(SEARCH('[1]Lookup for use classification'!$F$10,B1208)),ISNUMBER(SEARCH('[1]Lookup for use classification'!$G$10,B1208))),'[1]Lookup for use classification'!$A$10,IF(OR(ISNUMBER(SEARCH('[1]Lookup for use classification'!$B$11,B1208)),ISNUMBER(SEARCH('[1]Lookup for use classification'!$C$11,B1208))),'[1]Lookup for use classification'!$A$11,IF(OR(ISNUMBER(SEARCH('[1]Lookup for use classification'!$B$12,B1208)),ISNUMBER(SEARCH('[1]Lookup for use classification'!$C$12,B1208))),'[1]Lookup for use classification'!$A$12,IF(OR(ISNUMBER(SEARCH('[1]Lookup for use classification'!$B$13,B1208)),ISNUMBER(SEARCH('[1]Lookup for use classification'!$C$13,B1208)),ISNUMBER(SEARCH('[1]Lookup for use classification'!$D$13,B1208)),,ISNUMBER(SEARCH('[1]Lookup for use classification'!$C$13,B1208)),ISNUMBER(SEARCH('[1]Lookup for use classification'!$E$13,B1208))),'[1]Lookup for use classification'!$A$13,IF(OR(ISNUMBER(SEARCH('[1]Lookup for use classification'!$B$14,B1208)),ISNUMBER(SEARCH('[1]Lookup for use classification'!$C$14,B1208))),'[1]Lookup for use classification'!$A$14,"Other"))))))))))))</f>
        <v>Public Assembly</v>
      </c>
      <c r="D1208" s="19">
        <v>10728</v>
      </c>
      <c r="E1208" s="19"/>
      <c r="F1208" s="19"/>
    </row>
    <row r="1209" spans="1:6">
      <c r="A1209" s="16" t="s">
        <v>616</v>
      </c>
      <c r="B1209" s="17" t="s">
        <v>679</v>
      </c>
      <c r="C1209" s="133" t="str">
        <f>IF(OR(ISNUMBER(SEARCH('[1]Lookup for use classification'!$B$1,B1209)),ISNUMBER(SEARCH('[1]Lookup for use classification'!$C$1,B1209)),ISNUMBER(SEARCH('[1]Lookup for use classification'!$D$1,B1209)),ISNUMBER(SEARCH('[1]Lookup for use classification'!$E$1,B1209))),'[1]Lookup for use classification'!$A$1,IF(ISNUMBER(SEARCH('[1]Lookup for use classification'!$B$2,B1209)),'[1]Lookup for use classification'!$A$2,IF(ISNUMBER(SEARCH('[1]Lookup for use classification'!$B$3,B1209)),'[1]Lookup for use classification'!$A$3,IF(OR(ISNUMBER(SEARCH('[1]Lookup for use classification'!$B$4,B1209)),ISNUMBER(SEARCH('[1]Lookup for use classification'!$C$4,B1209)),ISNUMBER(SEARCH('[1]Lookup for use classification'!$D$4,B1209)),ISNUMBER(SEARCH('[1]Lookup for use classification'!$E$4,B1209))),'[1]Lookup for use classification'!$A$4,IF(OR(ISNUMBER(SEARCH('[1]Lookup for use classification'!$B$5,B1209)),ISNUMBER(SEARCH('[1]Lookup for use classification'!$C$5,B1209)),ISNUMBER(SEARCH('[1]Lookup for use classification'!$D$5,B1209))),'[1]Lookup for use classification'!$A$5,IF(OR(ISNUMBER(SEARCH('[1]Lookup for use classification'!$B$7,B1209)),ISNUMBER(SEARCH('[1]Lookup for use classification'!$C$7,B1209)),ISNUMBER(SEARCH('[1]Lookup for use classification'!$D$7,B1209))),'[1]Lookup for use classification'!$A$7,IF(OR(ISNUMBER(SEARCH('[1]Lookup for use classification'!$B$9,B1209)),ISNUMBER(SEARCH('[1]Lookup for use classification'!$C$9,B1209)),ISNUMBER(SEARCH('[1]Lookup for use classification'!$D$9,B1209)),ISNUMBER(SEARCH('[1]Lookup for use classification'!$E$9,B1209)),ISNUMBER(SEARCH('[1]Lookup for use classification'!$F$9,B1209)),ISNUMBER(SEARCH('[1]Lookup for use classification'!$G$9,B1209)),ISNUMBER(SEARCH('[1]Lookup for use classification'!$H$9,B1209)),ISNUMBER(SEARCH('[1]Lookup for use classification'!$I$9,B1209)),ISNUMBER(SEARCH('[1]Lookup for use classification'!$J$9,B1209)),ISNUMBER(SEARCH('[1]Lookup for use classification'!$K$9,B1209))),'[1]Lookup for use classification'!$A$9,IF(OR(ISNUMBER(SEARCH('[1]Lookup for use classification'!$B$10,B1209)),ISNUMBER(SEARCH('[1]Lookup for use classification'!$C$10,B1209)),ISNUMBER(SEARCH('[1]Lookup for use classification'!$D$10,B1209)),ISNUMBER(SEARCH('[1]Lookup for use classification'!$E$10,B1209)),ISNUMBER(SEARCH('[1]Lookup for use classification'!$F$10,B1209)),ISNUMBER(SEARCH('[1]Lookup for use classification'!$G$10,B1209))),'[1]Lookup for use classification'!$A$10,IF(OR(ISNUMBER(SEARCH('[1]Lookup for use classification'!$B$11,B1209)),ISNUMBER(SEARCH('[1]Lookup for use classification'!$C$11,B1209))),'[1]Lookup for use classification'!$A$11,IF(OR(ISNUMBER(SEARCH('[1]Lookup for use classification'!$B$12,B1209)),ISNUMBER(SEARCH('[1]Lookup for use classification'!$C$12,B1209))),'[1]Lookup for use classification'!$A$12,IF(OR(ISNUMBER(SEARCH('[1]Lookup for use classification'!$B$13,B1209)),ISNUMBER(SEARCH('[1]Lookup for use classification'!$C$13,B1209)),ISNUMBER(SEARCH('[1]Lookup for use classification'!$D$13,B1209)),,ISNUMBER(SEARCH('[1]Lookup for use classification'!$C$13,B1209)),ISNUMBER(SEARCH('[1]Lookup for use classification'!$E$13,B1209))),'[1]Lookup for use classification'!$A$13,IF(OR(ISNUMBER(SEARCH('[1]Lookup for use classification'!$B$14,B1209)),ISNUMBER(SEARCH('[1]Lookup for use classification'!$C$14,B1209))),'[1]Lookup for use classification'!$A$14,"Other"))))))))))))</f>
        <v>Other</v>
      </c>
      <c r="D1209" s="19">
        <v>140</v>
      </c>
      <c r="E1209" s="19"/>
      <c r="F1209" s="19"/>
    </row>
    <row r="1210" spans="1:6">
      <c r="A1210" s="16" t="s">
        <v>616</v>
      </c>
      <c r="B1210" s="17" t="s">
        <v>680</v>
      </c>
      <c r="C1210" s="133" t="str">
        <f>IF(OR(ISNUMBER(SEARCH('[1]Lookup for use classification'!$B$1,B1210)),ISNUMBER(SEARCH('[1]Lookup for use classification'!$C$1,B1210)),ISNUMBER(SEARCH('[1]Lookup for use classification'!$D$1,B1210)),ISNUMBER(SEARCH('[1]Lookup for use classification'!$E$1,B1210))),'[1]Lookup for use classification'!$A$1,IF(ISNUMBER(SEARCH('[1]Lookup for use classification'!$B$2,B1210)),'[1]Lookup for use classification'!$A$2,IF(ISNUMBER(SEARCH('[1]Lookup for use classification'!$B$3,B1210)),'[1]Lookup for use classification'!$A$3,IF(OR(ISNUMBER(SEARCH('[1]Lookup for use classification'!$B$4,B1210)),ISNUMBER(SEARCH('[1]Lookup for use classification'!$C$4,B1210)),ISNUMBER(SEARCH('[1]Lookup for use classification'!$D$4,B1210)),ISNUMBER(SEARCH('[1]Lookup for use classification'!$E$4,B1210))),'[1]Lookup for use classification'!$A$4,IF(OR(ISNUMBER(SEARCH('[1]Lookup for use classification'!$B$5,B1210)),ISNUMBER(SEARCH('[1]Lookup for use classification'!$C$5,B1210)),ISNUMBER(SEARCH('[1]Lookup for use classification'!$D$5,B1210))),'[1]Lookup for use classification'!$A$5,IF(OR(ISNUMBER(SEARCH('[1]Lookup for use classification'!$B$7,B1210)),ISNUMBER(SEARCH('[1]Lookup for use classification'!$C$7,B1210)),ISNUMBER(SEARCH('[1]Lookup for use classification'!$D$7,B1210))),'[1]Lookup for use classification'!$A$7,IF(OR(ISNUMBER(SEARCH('[1]Lookup for use classification'!$B$9,B1210)),ISNUMBER(SEARCH('[1]Lookup for use classification'!$C$9,B1210)),ISNUMBER(SEARCH('[1]Lookup for use classification'!$D$9,B1210)),ISNUMBER(SEARCH('[1]Lookup for use classification'!$E$9,B1210)),ISNUMBER(SEARCH('[1]Lookup for use classification'!$F$9,B1210)),ISNUMBER(SEARCH('[1]Lookup for use classification'!$G$9,B1210)),ISNUMBER(SEARCH('[1]Lookup for use classification'!$H$9,B1210)),ISNUMBER(SEARCH('[1]Lookup for use classification'!$I$9,B1210)),ISNUMBER(SEARCH('[1]Lookup for use classification'!$J$9,B1210)),ISNUMBER(SEARCH('[1]Lookup for use classification'!$K$9,B1210))),'[1]Lookup for use classification'!$A$9,IF(OR(ISNUMBER(SEARCH('[1]Lookup for use classification'!$B$10,B1210)),ISNUMBER(SEARCH('[1]Lookup for use classification'!$C$10,B1210)),ISNUMBER(SEARCH('[1]Lookup for use classification'!$D$10,B1210)),ISNUMBER(SEARCH('[1]Lookup for use classification'!$E$10,B1210)),ISNUMBER(SEARCH('[1]Lookup for use classification'!$F$10,B1210)),ISNUMBER(SEARCH('[1]Lookup for use classification'!$G$10,B1210))),'[1]Lookup for use classification'!$A$10,IF(OR(ISNUMBER(SEARCH('[1]Lookup for use classification'!$B$11,B1210)),ISNUMBER(SEARCH('[1]Lookup for use classification'!$C$11,B1210))),'[1]Lookup for use classification'!$A$11,IF(OR(ISNUMBER(SEARCH('[1]Lookup for use classification'!$B$12,B1210)),ISNUMBER(SEARCH('[1]Lookup for use classification'!$C$12,B1210))),'[1]Lookup for use classification'!$A$12,IF(OR(ISNUMBER(SEARCH('[1]Lookup for use classification'!$B$13,B1210)),ISNUMBER(SEARCH('[1]Lookup for use classification'!$C$13,B1210)),ISNUMBER(SEARCH('[1]Lookup for use classification'!$D$13,B1210)),,ISNUMBER(SEARCH('[1]Lookup for use classification'!$C$13,B1210)),ISNUMBER(SEARCH('[1]Lookup for use classification'!$E$13,B1210))),'[1]Lookup for use classification'!$A$13,IF(OR(ISNUMBER(SEARCH('[1]Lookup for use classification'!$B$14,B1210)),ISNUMBER(SEARCH('[1]Lookup for use classification'!$C$14,B1210))),'[1]Lookup for use classification'!$A$14,"Other"))))))))))))</f>
        <v>Other</v>
      </c>
      <c r="D1210" s="19">
        <v>140</v>
      </c>
      <c r="E1210" s="19"/>
      <c r="F1210" s="19"/>
    </row>
    <row r="1211" spans="1:6">
      <c r="A1211" s="16" t="s">
        <v>616</v>
      </c>
      <c r="B1211" s="17" t="s">
        <v>681</v>
      </c>
      <c r="C1211" s="133" t="str">
        <f>IF(OR(ISNUMBER(SEARCH('[1]Lookup for use classification'!$B$1,B1211)),ISNUMBER(SEARCH('[1]Lookup for use classification'!$C$1,B1211)),ISNUMBER(SEARCH('[1]Lookup for use classification'!$D$1,B1211)),ISNUMBER(SEARCH('[1]Lookup for use classification'!$E$1,B1211))),'[1]Lookup for use classification'!$A$1,IF(ISNUMBER(SEARCH('[1]Lookup for use classification'!$B$2,B1211)),'[1]Lookup for use classification'!$A$2,IF(ISNUMBER(SEARCH('[1]Lookup for use classification'!$B$3,B1211)),'[1]Lookup for use classification'!$A$3,IF(OR(ISNUMBER(SEARCH('[1]Lookup for use classification'!$B$4,B1211)),ISNUMBER(SEARCH('[1]Lookup for use classification'!$C$4,B1211)),ISNUMBER(SEARCH('[1]Lookup for use classification'!$D$4,B1211)),ISNUMBER(SEARCH('[1]Lookup for use classification'!$E$4,B1211))),'[1]Lookup for use classification'!$A$4,IF(OR(ISNUMBER(SEARCH('[1]Lookup for use classification'!$B$5,B1211)),ISNUMBER(SEARCH('[1]Lookup for use classification'!$C$5,B1211)),ISNUMBER(SEARCH('[1]Lookup for use classification'!$D$5,B1211))),'[1]Lookup for use classification'!$A$5,IF(OR(ISNUMBER(SEARCH('[1]Lookup for use classification'!$B$7,B1211)),ISNUMBER(SEARCH('[1]Lookup for use classification'!$C$7,B1211)),ISNUMBER(SEARCH('[1]Lookup for use classification'!$D$7,B1211))),'[1]Lookup for use classification'!$A$7,IF(OR(ISNUMBER(SEARCH('[1]Lookup for use classification'!$B$9,B1211)),ISNUMBER(SEARCH('[1]Lookup for use classification'!$C$9,B1211)),ISNUMBER(SEARCH('[1]Lookup for use classification'!$D$9,B1211)),ISNUMBER(SEARCH('[1]Lookup for use classification'!$E$9,B1211)),ISNUMBER(SEARCH('[1]Lookup for use classification'!$F$9,B1211)),ISNUMBER(SEARCH('[1]Lookup for use classification'!$G$9,B1211)),ISNUMBER(SEARCH('[1]Lookup for use classification'!$H$9,B1211)),ISNUMBER(SEARCH('[1]Lookup for use classification'!$I$9,B1211)),ISNUMBER(SEARCH('[1]Lookup for use classification'!$J$9,B1211)),ISNUMBER(SEARCH('[1]Lookup for use classification'!$K$9,B1211))),'[1]Lookup for use classification'!$A$9,IF(OR(ISNUMBER(SEARCH('[1]Lookup for use classification'!$B$10,B1211)),ISNUMBER(SEARCH('[1]Lookup for use classification'!$C$10,B1211)),ISNUMBER(SEARCH('[1]Lookup for use classification'!$D$10,B1211)),ISNUMBER(SEARCH('[1]Lookup for use classification'!$E$10,B1211)),ISNUMBER(SEARCH('[1]Lookup for use classification'!$F$10,B1211)),ISNUMBER(SEARCH('[1]Lookup for use classification'!$G$10,B1211))),'[1]Lookup for use classification'!$A$10,IF(OR(ISNUMBER(SEARCH('[1]Lookup for use classification'!$B$11,B1211)),ISNUMBER(SEARCH('[1]Lookup for use classification'!$C$11,B1211))),'[1]Lookup for use classification'!$A$11,IF(OR(ISNUMBER(SEARCH('[1]Lookup for use classification'!$B$12,B1211)),ISNUMBER(SEARCH('[1]Lookup for use classification'!$C$12,B1211))),'[1]Lookup for use classification'!$A$12,IF(OR(ISNUMBER(SEARCH('[1]Lookup for use classification'!$B$13,B1211)),ISNUMBER(SEARCH('[1]Lookup for use classification'!$C$13,B1211)),ISNUMBER(SEARCH('[1]Lookup for use classification'!$D$13,B1211)),,ISNUMBER(SEARCH('[1]Lookup for use classification'!$C$13,B1211)),ISNUMBER(SEARCH('[1]Lookup for use classification'!$E$13,B1211))),'[1]Lookup for use classification'!$A$13,IF(OR(ISNUMBER(SEARCH('[1]Lookup for use classification'!$B$14,B1211)),ISNUMBER(SEARCH('[1]Lookup for use classification'!$C$14,B1211))),'[1]Lookup for use classification'!$A$14,"Other"))))))))))))</f>
        <v>Other</v>
      </c>
      <c r="D1211" s="19">
        <v>600</v>
      </c>
      <c r="E1211" s="19"/>
      <c r="F1211" s="19"/>
    </row>
    <row r="1212" spans="1:6">
      <c r="A1212" s="16" t="s">
        <v>616</v>
      </c>
      <c r="B1212" s="17" t="s">
        <v>682</v>
      </c>
      <c r="C1212" s="133" t="str">
        <f>IF(OR(ISNUMBER(SEARCH('[1]Lookup for use classification'!$B$1,B1212)),ISNUMBER(SEARCH('[1]Lookup for use classification'!$C$1,B1212)),ISNUMBER(SEARCH('[1]Lookup for use classification'!$D$1,B1212)),ISNUMBER(SEARCH('[1]Lookup for use classification'!$E$1,B1212))),'[1]Lookup for use classification'!$A$1,IF(ISNUMBER(SEARCH('[1]Lookup for use classification'!$B$2,B1212)),'[1]Lookup for use classification'!$A$2,IF(ISNUMBER(SEARCH('[1]Lookup for use classification'!$B$3,B1212)),'[1]Lookup for use classification'!$A$3,IF(OR(ISNUMBER(SEARCH('[1]Lookup for use classification'!$B$4,B1212)),ISNUMBER(SEARCH('[1]Lookup for use classification'!$C$4,B1212)),ISNUMBER(SEARCH('[1]Lookup for use classification'!$D$4,B1212)),ISNUMBER(SEARCH('[1]Lookup for use classification'!$E$4,B1212))),'[1]Lookup for use classification'!$A$4,IF(OR(ISNUMBER(SEARCH('[1]Lookup for use classification'!$B$5,B1212)),ISNUMBER(SEARCH('[1]Lookup for use classification'!$C$5,B1212)),ISNUMBER(SEARCH('[1]Lookup for use classification'!$D$5,B1212))),'[1]Lookup for use classification'!$A$5,IF(OR(ISNUMBER(SEARCH('[1]Lookup for use classification'!$B$7,B1212)),ISNUMBER(SEARCH('[1]Lookup for use classification'!$C$7,B1212)),ISNUMBER(SEARCH('[1]Lookup for use classification'!$D$7,B1212))),'[1]Lookup for use classification'!$A$7,IF(OR(ISNUMBER(SEARCH('[1]Lookup for use classification'!$B$9,B1212)),ISNUMBER(SEARCH('[1]Lookup for use classification'!$C$9,B1212)),ISNUMBER(SEARCH('[1]Lookup for use classification'!$D$9,B1212)),ISNUMBER(SEARCH('[1]Lookup for use classification'!$E$9,B1212)),ISNUMBER(SEARCH('[1]Lookup for use classification'!$F$9,B1212)),ISNUMBER(SEARCH('[1]Lookup for use classification'!$G$9,B1212)),ISNUMBER(SEARCH('[1]Lookup for use classification'!$H$9,B1212)),ISNUMBER(SEARCH('[1]Lookup for use classification'!$I$9,B1212)),ISNUMBER(SEARCH('[1]Lookup for use classification'!$J$9,B1212)),ISNUMBER(SEARCH('[1]Lookup for use classification'!$K$9,B1212))),'[1]Lookup for use classification'!$A$9,IF(OR(ISNUMBER(SEARCH('[1]Lookup for use classification'!$B$10,B1212)),ISNUMBER(SEARCH('[1]Lookup for use classification'!$C$10,B1212)),ISNUMBER(SEARCH('[1]Lookup for use classification'!$D$10,B1212)),ISNUMBER(SEARCH('[1]Lookup for use classification'!$E$10,B1212)),ISNUMBER(SEARCH('[1]Lookup for use classification'!$F$10,B1212)),ISNUMBER(SEARCH('[1]Lookup for use classification'!$G$10,B1212))),'[1]Lookup for use classification'!$A$10,IF(OR(ISNUMBER(SEARCH('[1]Lookup for use classification'!$B$11,B1212)),ISNUMBER(SEARCH('[1]Lookup for use classification'!$C$11,B1212))),'[1]Lookup for use classification'!$A$11,IF(OR(ISNUMBER(SEARCH('[1]Lookup for use classification'!$B$12,B1212)),ISNUMBER(SEARCH('[1]Lookup for use classification'!$C$12,B1212))),'[1]Lookup for use classification'!$A$12,IF(OR(ISNUMBER(SEARCH('[1]Lookup for use classification'!$B$13,B1212)),ISNUMBER(SEARCH('[1]Lookup for use classification'!$C$13,B1212)),ISNUMBER(SEARCH('[1]Lookup for use classification'!$D$13,B1212)),,ISNUMBER(SEARCH('[1]Lookup for use classification'!$C$13,B1212)),ISNUMBER(SEARCH('[1]Lookup for use classification'!$E$13,B1212))),'[1]Lookup for use classification'!$A$13,IF(OR(ISNUMBER(SEARCH('[1]Lookup for use classification'!$B$14,B1212)),ISNUMBER(SEARCH('[1]Lookup for use classification'!$C$14,B1212))),'[1]Lookup for use classification'!$A$14,"Other"))))))))))))</f>
        <v>Other</v>
      </c>
      <c r="D1212" s="19">
        <v>37062</v>
      </c>
      <c r="E1212" s="19" t="s">
        <v>652</v>
      </c>
      <c r="F1212" s="19" t="s">
        <v>683</v>
      </c>
    </row>
    <row r="1213" spans="1:6">
      <c r="A1213" s="16" t="s">
        <v>616</v>
      </c>
      <c r="B1213" s="17" t="s">
        <v>684</v>
      </c>
      <c r="C1213" s="133" t="str">
        <f>IF(OR(ISNUMBER(SEARCH('[1]Lookup for use classification'!$B$1,B1213)),ISNUMBER(SEARCH('[1]Lookup for use classification'!$C$1,B1213)),ISNUMBER(SEARCH('[1]Lookup for use classification'!$D$1,B1213)),ISNUMBER(SEARCH('[1]Lookup for use classification'!$E$1,B1213))),'[1]Lookup for use classification'!$A$1,IF(ISNUMBER(SEARCH('[1]Lookup for use classification'!$B$2,B1213)),'[1]Lookup for use classification'!$A$2,IF(ISNUMBER(SEARCH('[1]Lookup for use classification'!$B$3,B1213)),'[1]Lookup for use classification'!$A$3,IF(OR(ISNUMBER(SEARCH('[1]Lookup for use classification'!$B$4,B1213)),ISNUMBER(SEARCH('[1]Lookup for use classification'!$C$4,B1213)),ISNUMBER(SEARCH('[1]Lookup for use classification'!$D$4,B1213)),ISNUMBER(SEARCH('[1]Lookup for use classification'!$E$4,B1213))),'[1]Lookup for use classification'!$A$4,IF(OR(ISNUMBER(SEARCH('[1]Lookup for use classification'!$B$5,B1213)),ISNUMBER(SEARCH('[1]Lookup for use classification'!$C$5,B1213)),ISNUMBER(SEARCH('[1]Lookup for use classification'!$D$5,B1213))),'[1]Lookup for use classification'!$A$5,IF(OR(ISNUMBER(SEARCH('[1]Lookup for use classification'!$B$7,B1213)),ISNUMBER(SEARCH('[1]Lookup for use classification'!$C$7,B1213)),ISNUMBER(SEARCH('[1]Lookup for use classification'!$D$7,B1213))),'[1]Lookup for use classification'!$A$7,IF(OR(ISNUMBER(SEARCH('[1]Lookup for use classification'!$B$9,B1213)),ISNUMBER(SEARCH('[1]Lookup for use classification'!$C$9,B1213)),ISNUMBER(SEARCH('[1]Lookup for use classification'!$D$9,B1213)),ISNUMBER(SEARCH('[1]Lookup for use classification'!$E$9,B1213)),ISNUMBER(SEARCH('[1]Lookup for use classification'!$F$9,B1213)),ISNUMBER(SEARCH('[1]Lookup for use classification'!$G$9,B1213)),ISNUMBER(SEARCH('[1]Lookup for use classification'!$H$9,B1213)),ISNUMBER(SEARCH('[1]Lookup for use classification'!$I$9,B1213)),ISNUMBER(SEARCH('[1]Lookup for use classification'!$J$9,B1213)),ISNUMBER(SEARCH('[1]Lookup for use classification'!$K$9,B1213))),'[1]Lookup for use classification'!$A$9,IF(OR(ISNUMBER(SEARCH('[1]Lookup for use classification'!$B$10,B1213)),ISNUMBER(SEARCH('[1]Lookup for use classification'!$C$10,B1213)),ISNUMBER(SEARCH('[1]Lookup for use classification'!$D$10,B1213)),ISNUMBER(SEARCH('[1]Lookup for use classification'!$E$10,B1213)),ISNUMBER(SEARCH('[1]Lookup for use classification'!$F$10,B1213)),ISNUMBER(SEARCH('[1]Lookup for use classification'!$G$10,B1213))),'[1]Lookup for use classification'!$A$10,IF(OR(ISNUMBER(SEARCH('[1]Lookup for use classification'!$B$11,B1213)),ISNUMBER(SEARCH('[1]Lookup for use classification'!$C$11,B1213))),'[1]Lookup for use classification'!$A$11,IF(OR(ISNUMBER(SEARCH('[1]Lookup for use classification'!$B$12,B1213)),ISNUMBER(SEARCH('[1]Lookup for use classification'!$C$12,B1213))),'[1]Lookup for use classification'!$A$12,IF(OR(ISNUMBER(SEARCH('[1]Lookup for use classification'!$B$13,B1213)),ISNUMBER(SEARCH('[1]Lookup for use classification'!$C$13,B1213)),ISNUMBER(SEARCH('[1]Lookup for use classification'!$D$13,B1213)),,ISNUMBER(SEARCH('[1]Lookup for use classification'!$C$13,B1213)),ISNUMBER(SEARCH('[1]Lookup for use classification'!$E$13,B1213))),'[1]Lookup for use classification'!$A$13,IF(OR(ISNUMBER(SEARCH('[1]Lookup for use classification'!$B$14,B1213)),ISNUMBER(SEARCH('[1]Lookup for use classification'!$C$14,B1213))),'[1]Lookup for use classification'!$A$14,"Other"))))))))))))</f>
        <v>Other</v>
      </c>
      <c r="D1213" s="19"/>
      <c r="E1213" s="19"/>
      <c r="F1213" s="19"/>
    </row>
    <row r="1214" spans="1:6">
      <c r="A1214" s="16" t="s">
        <v>616</v>
      </c>
      <c r="B1214" s="17" t="s">
        <v>685</v>
      </c>
      <c r="C1214" s="133" t="str">
        <f>IF(OR(ISNUMBER(SEARCH('[1]Lookup for use classification'!$B$1,B1214)),ISNUMBER(SEARCH('[1]Lookup for use classification'!$C$1,B1214)),ISNUMBER(SEARCH('[1]Lookup for use classification'!$D$1,B1214)),ISNUMBER(SEARCH('[1]Lookup for use classification'!$E$1,B1214))),'[1]Lookup for use classification'!$A$1,IF(ISNUMBER(SEARCH('[1]Lookup for use classification'!$B$2,B1214)),'[1]Lookup for use classification'!$A$2,IF(ISNUMBER(SEARCH('[1]Lookup for use classification'!$B$3,B1214)),'[1]Lookup for use classification'!$A$3,IF(OR(ISNUMBER(SEARCH('[1]Lookup for use classification'!$B$4,B1214)),ISNUMBER(SEARCH('[1]Lookup for use classification'!$C$4,B1214)),ISNUMBER(SEARCH('[1]Lookup for use classification'!$D$4,B1214)),ISNUMBER(SEARCH('[1]Lookup for use classification'!$E$4,B1214))),'[1]Lookup for use classification'!$A$4,IF(OR(ISNUMBER(SEARCH('[1]Lookup for use classification'!$B$5,B1214)),ISNUMBER(SEARCH('[1]Lookup for use classification'!$C$5,B1214)),ISNUMBER(SEARCH('[1]Lookup for use classification'!$D$5,B1214))),'[1]Lookup for use classification'!$A$5,IF(OR(ISNUMBER(SEARCH('[1]Lookup for use classification'!$B$7,B1214)),ISNUMBER(SEARCH('[1]Lookup for use classification'!$C$7,B1214)),ISNUMBER(SEARCH('[1]Lookup for use classification'!$D$7,B1214))),'[1]Lookup for use classification'!$A$7,IF(OR(ISNUMBER(SEARCH('[1]Lookup for use classification'!$B$9,B1214)),ISNUMBER(SEARCH('[1]Lookup for use classification'!$C$9,B1214)),ISNUMBER(SEARCH('[1]Lookup for use classification'!$D$9,B1214)),ISNUMBER(SEARCH('[1]Lookup for use classification'!$E$9,B1214)),ISNUMBER(SEARCH('[1]Lookup for use classification'!$F$9,B1214)),ISNUMBER(SEARCH('[1]Lookup for use classification'!$G$9,B1214)),ISNUMBER(SEARCH('[1]Lookup for use classification'!$H$9,B1214)),ISNUMBER(SEARCH('[1]Lookup for use classification'!$I$9,B1214)),ISNUMBER(SEARCH('[1]Lookup for use classification'!$J$9,B1214)),ISNUMBER(SEARCH('[1]Lookup for use classification'!$K$9,B1214))),'[1]Lookup for use classification'!$A$9,IF(OR(ISNUMBER(SEARCH('[1]Lookup for use classification'!$B$10,B1214)),ISNUMBER(SEARCH('[1]Lookup for use classification'!$C$10,B1214)),ISNUMBER(SEARCH('[1]Lookup for use classification'!$D$10,B1214)),ISNUMBER(SEARCH('[1]Lookup for use classification'!$E$10,B1214)),ISNUMBER(SEARCH('[1]Lookup for use classification'!$F$10,B1214)),ISNUMBER(SEARCH('[1]Lookup for use classification'!$G$10,B1214))),'[1]Lookup for use classification'!$A$10,IF(OR(ISNUMBER(SEARCH('[1]Lookup for use classification'!$B$11,B1214)),ISNUMBER(SEARCH('[1]Lookup for use classification'!$C$11,B1214))),'[1]Lookup for use classification'!$A$11,IF(OR(ISNUMBER(SEARCH('[1]Lookup for use classification'!$B$12,B1214)),ISNUMBER(SEARCH('[1]Lookup for use classification'!$C$12,B1214))),'[1]Lookup for use classification'!$A$12,IF(OR(ISNUMBER(SEARCH('[1]Lookup for use classification'!$B$13,B1214)),ISNUMBER(SEARCH('[1]Lookup for use classification'!$C$13,B1214)),ISNUMBER(SEARCH('[1]Lookup for use classification'!$D$13,B1214)),,ISNUMBER(SEARCH('[1]Lookup for use classification'!$C$13,B1214)),ISNUMBER(SEARCH('[1]Lookup for use classification'!$E$13,B1214))),'[1]Lookup for use classification'!$A$13,IF(OR(ISNUMBER(SEARCH('[1]Lookup for use classification'!$B$14,B1214)),ISNUMBER(SEARCH('[1]Lookup for use classification'!$C$14,B1214))),'[1]Lookup for use classification'!$A$14,"Other"))))))))))))</f>
        <v>Other</v>
      </c>
      <c r="D1214" s="19">
        <v>42283</v>
      </c>
      <c r="E1214" s="19" t="s">
        <v>652</v>
      </c>
      <c r="F1214" s="19" t="s">
        <v>659</v>
      </c>
    </row>
    <row r="1215" spans="1:6">
      <c r="A1215" s="16" t="s">
        <v>616</v>
      </c>
      <c r="B1215" s="17" t="s">
        <v>686</v>
      </c>
      <c r="C1215" s="133" t="str">
        <f>IF(OR(ISNUMBER(SEARCH('[1]Lookup for use classification'!$B$1,B1215)),ISNUMBER(SEARCH('[1]Lookup for use classification'!$C$1,B1215)),ISNUMBER(SEARCH('[1]Lookup for use classification'!$D$1,B1215)),ISNUMBER(SEARCH('[1]Lookup for use classification'!$E$1,B1215))),'[1]Lookup for use classification'!$A$1,IF(ISNUMBER(SEARCH('[1]Lookup for use classification'!$B$2,B1215)),'[1]Lookup for use classification'!$A$2,IF(ISNUMBER(SEARCH('[1]Lookup for use classification'!$B$3,B1215)),'[1]Lookup for use classification'!$A$3,IF(OR(ISNUMBER(SEARCH('[1]Lookup for use classification'!$B$4,B1215)),ISNUMBER(SEARCH('[1]Lookup for use classification'!$C$4,B1215)),ISNUMBER(SEARCH('[1]Lookup for use classification'!$D$4,B1215)),ISNUMBER(SEARCH('[1]Lookup for use classification'!$E$4,B1215))),'[1]Lookup for use classification'!$A$4,IF(OR(ISNUMBER(SEARCH('[1]Lookup for use classification'!$B$5,B1215)),ISNUMBER(SEARCH('[1]Lookup for use classification'!$C$5,B1215)),ISNUMBER(SEARCH('[1]Lookup for use classification'!$D$5,B1215))),'[1]Lookup for use classification'!$A$5,IF(OR(ISNUMBER(SEARCH('[1]Lookup for use classification'!$B$7,B1215)),ISNUMBER(SEARCH('[1]Lookup for use classification'!$C$7,B1215)),ISNUMBER(SEARCH('[1]Lookup for use classification'!$D$7,B1215))),'[1]Lookup for use classification'!$A$7,IF(OR(ISNUMBER(SEARCH('[1]Lookup for use classification'!$B$9,B1215)),ISNUMBER(SEARCH('[1]Lookup for use classification'!$C$9,B1215)),ISNUMBER(SEARCH('[1]Lookup for use classification'!$D$9,B1215)),ISNUMBER(SEARCH('[1]Lookup for use classification'!$E$9,B1215)),ISNUMBER(SEARCH('[1]Lookup for use classification'!$F$9,B1215)),ISNUMBER(SEARCH('[1]Lookup for use classification'!$G$9,B1215)),ISNUMBER(SEARCH('[1]Lookup for use classification'!$H$9,B1215)),ISNUMBER(SEARCH('[1]Lookup for use classification'!$I$9,B1215)),ISNUMBER(SEARCH('[1]Lookup for use classification'!$J$9,B1215)),ISNUMBER(SEARCH('[1]Lookup for use classification'!$K$9,B1215))),'[1]Lookup for use classification'!$A$9,IF(OR(ISNUMBER(SEARCH('[1]Lookup for use classification'!$B$10,B1215)),ISNUMBER(SEARCH('[1]Lookup for use classification'!$C$10,B1215)),ISNUMBER(SEARCH('[1]Lookup for use classification'!$D$10,B1215)),ISNUMBER(SEARCH('[1]Lookup for use classification'!$E$10,B1215)),ISNUMBER(SEARCH('[1]Lookup for use classification'!$F$10,B1215)),ISNUMBER(SEARCH('[1]Lookup for use classification'!$G$10,B1215))),'[1]Lookup for use classification'!$A$10,IF(OR(ISNUMBER(SEARCH('[1]Lookup for use classification'!$B$11,B1215)),ISNUMBER(SEARCH('[1]Lookup for use classification'!$C$11,B1215))),'[1]Lookup for use classification'!$A$11,IF(OR(ISNUMBER(SEARCH('[1]Lookup for use classification'!$B$12,B1215)),ISNUMBER(SEARCH('[1]Lookup for use classification'!$C$12,B1215))),'[1]Lookup for use classification'!$A$12,IF(OR(ISNUMBER(SEARCH('[1]Lookup for use classification'!$B$13,B1215)),ISNUMBER(SEARCH('[1]Lookup for use classification'!$C$13,B1215)),ISNUMBER(SEARCH('[1]Lookup for use classification'!$D$13,B1215)),,ISNUMBER(SEARCH('[1]Lookup for use classification'!$C$13,B1215)),ISNUMBER(SEARCH('[1]Lookup for use classification'!$E$13,B1215))),'[1]Lookup for use classification'!$A$13,IF(OR(ISNUMBER(SEARCH('[1]Lookup for use classification'!$B$14,B1215)),ISNUMBER(SEARCH('[1]Lookup for use classification'!$C$14,B1215))),'[1]Lookup for use classification'!$A$14,"Other"))))))))))))</f>
        <v>Other</v>
      </c>
      <c r="D1215" s="19">
        <v>7200</v>
      </c>
      <c r="E1215" s="19"/>
      <c r="F1215" s="19"/>
    </row>
    <row r="1216" spans="1:6">
      <c r="A1216" s="16" t="s">
        <v>616</v>
      </c>
      <c r="B1216" s="17" t="s">
        <v>687</v>
      </c>
      <c r="C1216" s="133" t="str">
        <f>IF(OR(ISNUMBER(SEARCH('[1]Lookup for use classification'!$B$1,B1216)),ISNUMBER(SEARCH('[1]Lookup for use classification'!$C$1,B1216)),ISNUMBER(SEARCH('[1]Lookup for use classification'!$D$1,B1216)),ISNUMBER(SEARCH('[1]Lookup for use classification'!$E$1,B1216))),'[1]Lookup for use classification'!$A$1,IF(ISNUMBER(SEARCH('[1]Lookup for use classification'!$B$2,B1216)),'[1]Lookup for use classification'!$A$2,IF(ISNUMBER(SEARCH('[1]Lookup for use classification'!$B$3,B1216)),'[1]Lookup for use classification'!$A$3,IF(OR(ISNUMBER(SEARCH('[1]Lookup for use classification'!$B$4,B1216)),ISNUMBER(SEARCH('[1]Lookup for use classification'!$C$4,B1216)),ISNUMBER(SEARCH('[1]Lookup for use classification'!$D$4,B1216)),ISNUMBER(SEARCH('[1]Lookup for use classification'!$E$4,B1216))),'[1]Lookup for use classification'!$A$4,IF(OR(ISNUMBER(SEARCH('[1]Lookup for use classification'!$B$5,B1216)),ISNUMBER(SEARCH('[1]Lookup for use classification'!$C$5,B1216)),ISNUMBER(SEARCH('[1]Lookup for use classification'!$D$5,B1216))),'[1]Lookup for use classification'!$A$5,IF(OR(ISNUMBER(SEARCH('[1]Lookup for use classification'!$B$7,B1216)),ISNUMBER(SEARCH('[1]Lookup for use classification'!$C$7,B1216)),ISNUMBER(SEARCH('[1]Lookup for use classification'!$D$7,B1216))),'[1]Lookup for use classification'!$A$7,IF(OR(ISNUMBER(SEARCH('[1]Lookup for use classification'!$B$9,B1216)),ISNUMBER(SEARCH('[1]Lookup for use classification'!$C$9,B1216)),ISNUMBER(SEARCH('[1]Lookup for use classification'!$D$9,B1216)),ISNUMBER(SEARCH('[1]Lookup for use classification'!$E$9,B1216)),ISNUMBER(SEARCH('[1]Lookup for use classification'!$F$9,B1216)),ISNUMBER(SEARCH('[1]Lookup for use classification'!$G$9,B1216)),ISNUMBER(SEARCH('[1]Lookup for use classification'!$H$9,B1216)),ISNUMBER(SEARCH('[1]Lookup for use classification'!$I$9,B1216)),ISNUMBER(SEARCH('[1]Lookup for use classification'!$J$9,B1216)),ISNUMBER(SEARCH('[1]Lookup for use classification'!$K$9,B1216))),'[1]Lookup for use classification'!$A$9,IF(OR(ISNUMBER(SEARCH('[1]Lookup for use classification'!$B$10,B1216)),ISNUMBER(SEARCH('[1]Lookup for use classification'!$C$10,B1216)),ISNUMBER(SEARCH('[1]Lookup for use classification'!$D$10,B1216)),ISNUMBER(SEARCH('[1]Lookup for use classification'!$E$10,B1216)),ISNUMBER(SEARCH('[1]Lookup for use classification'!$F$10,B1216)),ISNUMBER(SEARCH('[1]Lookup for use classification'!$G$10,B1216))),'[1]Lookup for use classification'!$A$10,IF(OR(ISNUMBER(SEARCH('[1]Lookup for use classification'!$B$11,B1216)),ISNUMBER(SEARCH('[1]Lookup for use classification'!$C$11,B1216))),'[1]Lookup for use classification'!$A$11,IF(OR(ISNUMBER(SEARCH('[1]Lookup for use classification'!$B$12,B1216)),ISNUMBER(SEARCH('[1]Lookup for use classification'!$C$12,B1216))),'[1]Lookup for use classification'!$A$12,IF(OR(ISNUMBER(SEARCH('[1]Lookup for use classification'!$B$13,B1216)),ISNUMBER(SEARCH('[1]Lookup for use classification'!$C$13,B1216)),ISNUMBER(SEARCH('[1]Lookup for use classification'!$D$13,B1216)),,ISNUMBER(SEARCH('[1]Lookup for use classification'!$C$13,B1216)),ISNUMBER(SEARCH('[1]Lookup for use classification'!$E$13,B1216))),'[1]Lookup for use classification'!$A$13,IF(OR(ISNUMBER(SEARCH('[1]Lookup for use classification'!$B$14,B1216)),ISNUMBER(SEARCH('[1]Lookup for use classification'!$C$14,B1216))),'[1]Lookup for use classification'!$A$14,"Other"))))))))))))</f>
        <v>Office</v>
      </c>
      <c r="D1216" s="19">
        <v>1000</v>
      </c>
      <c r="E1216" s="19"/>
      <c r="F1216" s="19"/>
    </row>
    <row r="1217" spans="1:6">
      <c r="A1217" s="16" t="s">
        <v>616</v>
      </c>
      <c r="B1217" s="17" t="s">
        <v>688</v>
      </c>
      <c r="C1217" s="133" t="str">
        <f>IF(OR(ISNUMBER(SEARCH('[1]Lookup for use classification'!$B$1,B1217)),ISNUMBER(SEARCH('[1]Lookup for use classification'!$C$1,B1217)),ISNUMBER(SEARCH('[1]Lookup for use classification'!$D$1,B1217)),ISNUMBER(SEARCH('[1]Lookup for use classification'!$E$1,B1217))),'[1]Lookup for use classification'!$A$1,IF(ISNUMBER(SEARCH('[1]Lookup for use classification'!$B$2,B1217)),'[1]Lookup for use classification'!$A$2,IF(ISNUMBER(SEARCH('[1]Lookup for use classification'!$B$3,B1217)),'[1]Lookup for use classification'!$A$3,IF(OR(ISNUMBER(SEARCH('[1]Lookup for use classification'!$B$4,B1217)),ISNUMBER(SEARCH('[1]Lookup for use classification'!$C$4,B1217)),ISNUMBER(SEARCH('[1]Lookup for use classification'!$D$4,B1217)),ISNUMBER(SEARCH('[1]Lookup for use classification'!$E$4,B1217))),'[1]Lookup for use classification'!$A$4,IF(OR(ISNUMBER(SEARCH('[1]Lookup for use classification'!$B$5,B1217)),ISNUMBER(SEARCH('[1]Lookup for use classification'!$C$5,B1217)),ISNUMBER(SEARCH('[1]Lookup for use classification'!$D$5,B1217))),'[1]Lookup for use classification'!$A$5,IF(OR(ISNUMBER(SEARCH('[1]Lookup for use classification'!$B$7,B1217)),ISNUMBER(SEARCH('[1]Lookup for use classification'!$C$7,B1217)),ISNUMBER(SEARCH('[1]Lookup for use classification'!$D$7,B1217))),'[1]Lookup for use classification'!$A$7,IF(OR(ISNUMBER(SEARCH('[1]Lookup for use classification'!$B$9,B1217)),ISNUMBER(SEARCH('[1]Lookup for use classification'!$C$9,B1217)),ISNUMBER(SEARCH('[1]Lookup for use classification'!$D$9,B1217)),ISNUMBER(SEARCH('[1]Lookup for use classification'!$E$9,B1217)),ISNUMBER(SEARCH('[1]Lookup for use classification'!$F$9,B1217)),ISNUMBER(SEARCH('[1]Lookup for use classification'!$G$9,B1217)),ISNUMBER(SEARCH('[1]Lookup for use classification'!$H$9,B1217)),ISNUMBER(SEARCH('[1]Lookup for use classification'!$I$9,B1217)),ISNUMBER(SEARCH('[1]Lookup for use classification'!$J$9,B1217)),ISNUMBER(SEARCH('[1]Lookup for use classification'!$K$9,B1217))),'[1]Lookup for use classification'!$A$9,IF(OR(ISNUMBER(SEARCH('[1]Lookup for use classification'!$B$10,B1217)),ISNUMBER(SEARCH('[1]Lookup for use classification'!$C$10,B1217)),ISNUMBER(SEARCH('[1]Lookup for use classification'!$D$10,B1217)),ISNUMBER(SEARCH('[1]Lookup for use classification'!$E$10,B1217)),ISNUMBER(SEARCH('[1]Lookup for use classification'!$F$10,B1217)),ISNUMBER(SEARCH('[1]Lookup for use classification'!$G$10,B1217))),'[1]Lookup for use classification'!$A$10,IF(OR(ISNUMBER(SEARCH('[1]Lookup for use classification'!$B$11,B1217)),ISNUMBER(SEARCH('[1]Lookup for use classification'!$C$11,B1217))),'[1]Lookup for use classification'!$A$11,IF(OR(ISNUMBER(SEARCH('[1]Lookup for use classification'!$B$12,B1217)),ISNUMBER(SEARCH('[1]Lookup for use classification'!$C$12,B1217))),'[1]Lookup for use classification'!$A$12,IF(OR(ISNUMBER(SEARCH('[1]Lookup for use classification'!$B$13,B1217)),ISNUMBER(SEARCH('[1]Lookup for use classification'!$C$13,B1217)),ISNUMBER(SEARCH('[1]Lookup for use classification'!$D$13,B1217)),,ISNUMBER(SEARCH('[1]Lookup for use classification'!$C$13,B1217)),ISNUMBER(SEARCH('[1]Lookup for use classification'!$E$13,B1217))),'[1]Lookup for use classification'!$A$13,IF(OR(ISNUMBER(SEARCH('[1]Lookup for use classification'!$B$14,B1217)),ISNUMBER(SEARCH('[1]Lookup for use classification'!$C$14,B1217))),'[1]Lookup for use classification'!$A$14,"Other"))))))))))))</f>
        <v>Other</v>
      </c>
      <c r="D1217" s="19"/>
      <c r="E1217" s="19"/>
      <c r="F1217" s="19"/>
    </row>
    <row r="1218" spans="1:6">
      <c r="A1218" s="16" t="s">
        <v>616</v>
      </c>
      <c r="B1218" s="17" t="s">
        <v>689</v>
      </c>
      <c r="C1218" s="133" t="str">
        <f>IF(OR(ISNUMBER(SEARCH('[1]Lookup for use classification'!$B$1,B1218)),ISNUMBER(SEARCH('[1]Lookup for use classification'!$C$1,B1218)),ISNUMBER(SEARCH('[1]Lookup for use classification'!$D$1,B1218)),ISNUMBER(SEARCH('[1]Lookup for use classification'!$E$1,B1218))),'[1]Lookup for use classification'!$A$1,IF(ISNUMBER(SEARCH('[1]Lookup for use classification'!$B$2,B1218)),'[1]Lookup for use classification'!$A$2,IF(ISNUMBER(SEARCH('[1]Lookup for use classification'!$B$3,B1218)),'[1]Lookup for use classification'!$A$3,IF(OR(ISNUMBER(SEARCH('[1]Lookup for use classification'!$B$4,B1218)),ISNUMBER(SEARCH('[1]Lookup for use classification'!$C$4,B1218)),ISNUMBER(SEARCH('[1]Lookup for use classification'!$D$4,B1218)),ISNUMBER(SEARCH('[1]Lookup for use classification'!$E$4,B1218))),'[1]Lookup for use classification'!$A$4,IF(OR(ISNUMBER(SEARCH('[1]Lookup for use classification'!$B$5,B1218)),ISNUMBER(SEARCH('[1]Lookup for use classification'!$C$5,B1218)),ISNUMBER(SEARCH('[1]Lookup for use classification'!$D$5,B1218))),'[1]Lookup for use classification'!$A$5,IF(OR(ISNUMBER(SEARCH('[1]Lookup for use classification'!$B$7,B1218)),ISNUMBER(SEARCH('[1]Lookup for use classification'!$C$7,B1218)),ISNUMBER(SEARCH('[1]Lookup for use classification'!$D$7,B1218))),'[1]Lookup for use classification'!$A$7,IF(OR(ISNUMBER(SEARCH('[1]Lookup for use classification'!$B$9,B1218)),ISNUMBER(SEARCH('[1]Lookup for use classification'!$C$9,B1218)),ISNUMBER(SEARCH('[1]Lookup for use classification'!$D$9,B1218)),ISNUMBER(SEARCH('[1]Lookup for use classification'!$E$9,B1218)),ISNUMBER(SEARCH('[1]Lookup for use classification'!$F$9,B1218)),ISNUMBER(SEARCH('[1]Lookup for use classification'!$G$9,B1218)),ISNUMBER(SEARCH('[1]Lookup for use classification'!$H$9,B1218)),ISNUMBER(SEARCH('[1]Lookup for use classification'!$I$9,B1218)),ISNUMBER(SEARCH('[1]Lookup for use classification'!$J$9,B1218)),ISNUMBER(SEARCH('[1]Lookup for use classification'!$K$9,B1218))),'[1]Lookup for use classification'!$A$9,IF(OR(ISNUMBER(SEARCH('[1]Lookup for use classification'!$B$10,B1218)),ISNUMBER(SEARCH('[1]Lookup for use classification'!$C$10,B1218)),ISNUMBER(SEARCH('[1]Lookup for use classification'!$D$10,B1218)),ISNUMBER(SEARCH('[1]Lookup for use classification'!$E$10,B1218)),ISNUMBER(SEARCH('[1]Lookup for use classification'!$F$10,B1218)),ISNUMBER(SEARCH('[1]Lookup for use classification'!$G$10,B1218))),'[1]Lookup for use classification'!$A$10,IF(OR(ISNUMBER(SEARCH('[1]Lookup for use classification'!$B$11,B1218)),ISNUMBER(SEARCH('[1]Lookup for use classification'!$C$11,B1218))),'[1]Lookup for use classification'!$A$11,IF(OR(ISNUMBER(SEARCH('[1]Lookup for use classification'!$B$12,B1218)),ISNUMBER(SEARCH('[1]Lookup for use classification'!$C$12,B1218))),'[1]Lookup for use classification'!$A$12,IF(OR(ISNUMBER(SEARCH('[1]Lookup for use classification'!$B$13,B1218)),ISNUMBER(SEARCH('[1]Lookup for use classification'!$C$13,B1218)),ISNUMBER(SEARCH('[1]Lookup for use classification'!$D$13,B1218)),,ISNUMBER(SEARCH('[1]Lookup for use classification'!$C$13,B1218)),ISNUMBER(SEARCH('[1]Lookup for use classification'!$E$13,B1218))),'[1]Lookup for use classification'!$A$13,IF(OR(ISNUMBER(SEARCH('[1]Lookup for use classification'!$B$14,B1218)),ISNUMBER(SEARCH('[1]Lookup for use classification'!$C$14,B1218))),'[1]Lookup for use classification'!$A$14,"Other"))))))))))))</f>
        <v>Other</v>
      </c>
      <c r="D1218" s="19"/>
      <c r="E1218" s="19"/>
      <c r="F1218" s="19"/>
    </row>
    <row r="1219" spans="1:6">
      <c r="A1219" s="16" t="s">
        <v>616</v>
      </c>
      <c r="B1219" s="17" t="s">
        <v>690</v>
      </c>
      <c r="C1219" s="133" t="str">
        <f>IF(OR(ISNUMBER(SEARCH('[1]Lookup for use classification'!$B$1,B1219)),ISNUMBER(SEARCH('[1]Lookup for use classification'!$C$1,B1219)),ISNUMBER(SEARCH('[1]Lookup for use classification'!$D$1,B1219)),ISNUMBER(SEARCH('[1]Lookup for use classification'!$E$1,B1219))),'[1]Lookup for use classification'!$A$1,IF(ISNUMBER(SEARCH('[1]Lookup for use classification'!$B$2,B1219)),'[1]Lookup for use classification'!$A$2,IF(ISNUMBER(SEARCH('[1]Lookup for use classification'!$B$3,B1219)),'[1]Lookup for use classification'!$A$3,IF(OR(ISNUMBER(SEARCH('[1]Lookup for use classification'!$B$4,B1219)),ISNUMBER(SEARCH('[1]Lookup for use classification'!$C$4,B1219)),ISNUMBER(SEARCH('[1]Lookup for use classification'!$D$4,B1219)),ISNUMBER(SEARCH('[1]Lookup for use classification'!$E$4,B1219))),'[1]Lookup for use classification'!$A$4,IF(OR(ISNUMBER(SEARCH('[1]Lookup for use classification'!$B$5,B1219)),ISNUMBER(SEARCH('[1]Lookup for use classification'!$C$5,B1219)),ISNUMBER(SEARCH('[1]Lookup for use classification'!$D$5,B1219))),'[1]Lookup for use classification'!$A$5,IF(OR(ISNUMBER(SEARCH('[1]Lookup for use classification'!$B$7,B1219)),ISNUMBER(SEARCH('[1]Lookup for use classification'!$C$7,B1219)),ISNUMBER(SEARCH('[1]Lookup for use classification'!$D$7,B1219))),'[1]Lookup for use classification'!$A$7,IF(OR(ISNUMBER(SEARCH('[1]Lookup for use classification'!$B$9,B1219)),ISNUMBER(SEARCH('[1]Lookup for use classification'!$C$9,B1219)),ISNUMBER(SEARCH('[1]Lookup for use classification'!$D$9,B1219)),ISNUMBER(SEARCH('[1]Lookup for use classification'!$E$9,B1219)),ISNUMBER(SEARCH('[1]Lookup for use classification'!$F$9,B1219)),ISNUMBER(SEARCH('[1]Lookup for use classification'!$G$9,B1219)),ISNUMBER(SEARCH('[1]Lookup for use classification'!$H$9,B1219)),ISNUMBER(SEARCH('[1]Lookup for use classification'!$I$9,B1219)),ISNUMBER(SEARCH('[1]Lookup for use classification'!$J$9,B1219)),ISNUMBER(SEARCH('[1]Lookup for use classification'!$K$9,B1219))),'[1]Lookup for use classification'!$A$9,IF(OR(ISNUMBER(SEARCH('[1]Lookup for use classification'!$B$10,B1219)),ISNUMBER(SEARCH('[1]Lookup for use classification'!$C$10,B1219)),ISNUMBER(SEARCH('[1]Lookup for use classification'!$D$10,B1219)),ISNUMBER(SEARCH('[1]Lookup for use classification'!$E$10,B1219)),ISNUMBER(SEARCH('[1]Lookup for use classification'!$F$10,B1219)),ISNUMBER(SEARCH('[1]Lookup for use classification'!$G$10,B1219))),'[1]Lookup for use classification'!$A$10,IF(OR(ISNUMBER(SEARCH('[1]Lookup for use classification'!$B$11,B1219)),ISNUMBER(SEARCH('[1]Lookup for use classification'!$C$11,B1219))),'[1]Lookup for use classification'!$A$11,IF(OR(ISNUMBER(SEARCH('[1]Lookup for use classification'!$B$12,B1219)),ISNUMBER(SEARCH('[1]Lookup for use classification'!$C$12,B1219))),'[1]Lookup for use classification'!$A$12,IF(OR(ISNUMBER(SEARCH('[1]Lookup for use classification'!$B$13,B1219)),ISNUMBER(SEARCH('[1]Lookup for use classification'!$C$13,B1219)),ISNUMBER(SEARCH('[1]Lookup for use classification'!$D$13,B1219)),,ISNUMBER(SEARCH('[1]Lookup for use classification'!$C$13,B1219)),ISNUMBER(SEARCH('[1]Lookup for use classification'!$E$13,B1219))),'[1]Lookup for use classification'!$A$13,IF(OR(ISNUMBER(SEARCH('[1]Lookup for use classification'!$B$14,B1219)),ISNUMBER(SEARCH('[1]Lookup for use classification'!$C$14,B1219))),'[1]Lookup for use classification'!$A$14,"Other"))))))))))))</f>
        <v>Other</v>
      </c>
      <c r="D1219" s="19">
        <v>64</v>
      </c>
      <c r="E1219" s="19"/>
      <c r="F1219" s="19"/>
    </row>
    <row r="1220" spans="1:6">
      <c r="A1220" s="16" t="s">
        <v>616</v>
      </c>
      <c r="B1220" s="17" t="s">
        <v>691</v>
      </c>
      <c r="C1220" s="133" t="str">
        <f>IF(OR(ISNUMBER(SEARCH('[1]Lookup for use classification'!$B$1,B1220)),ISNUMBER(SEARCH('[1]Lookup for use classification'!$C$1,B1220)),ISNUMBER(SEARCH('[1]Lookup for use classification'!$D$1,B1220)),ISNUMBER(SEARCH('[1]Lookup for use classification'!$E$1,B1220))),'[1]Lookup for use classification'!$A$1,IF(ISNUMBER(SEARCH('[1]Lookup for use classification'!$B$2,B1220)),'[1]Lookup for use classification'!$A$2,IF(ISNUMBER(SEARCH('[1]Lookup for use classification'!$B$3,B1220)),'[1]Lookup for use classification'!$A$3,IF(OR(ISNUMBER(SEARCH('[1]Lookup for use classification'!$B$4,B1220)),ISNUMBER(SEARCH('[1]Lookup for use classification'!$C$4,B1220)),ISNUMBER(SEARCH('[1]Lookup for use classification'!$D$4,B1220)),ISNUMBER(SEARCH('[1]Lookup for use classification'!$E$4,B1220))),'[1]Lookup for use classification'!$A$4,IF(OR(ISNUMBER(SEARCH('[1]Lookup for use classification'!$B$5,B1220)),ISNUMBER(SEARCH('[1]Lookup for use classification'!$C$5,B1220)),ISNUMBER(SEARCH('[1]Lookup for use classification'!$D$5,B1220))),'[1]Lookup for use classification'!$A$5,IF(OR(ISNUMBER(SEARCH('[1]Lookup for use classification'!$B$7,B1220)),ISNUMBER(SEARCH('[1]Lookup for use classification'!$C$7,B1220)),ISNUMBER(SEARCH('[1]Lookup for use classification'!$D$7,B1220))),'[1]Lookup for use classification'!$A$7,IF(OR(ISNUMBER(SEARCH('[1]Lookup for use classification'!$B$9,B1220)),ISNUMBER(SEARCH('[1]Lookup for use classification'!$C$9,B1220)),ISNUMBER(SEARCH('[1]Lookup for use classification'!$D$9,B1220)),ISNUMBER(SEARCH('[1]Lookup for use classification'!$E$9,B1220)),ISNUMBER(SEARCH('[1]Lookup for use classification'!$F$9,B1220)),ISNUMBER(SEARCH('[1]Lookup for use classification'!$G$9,B1220)),ISNUMBER(SEARCH('[1]Lookup for use classification'!$H$9,B1220)),ISNUMBER(SEARCH('[1]Lookup for use classification'!$I$9,B1220)),ISNUMBER(SEARCH('[1]Lookup for use classification'!$J$9,B1220)),ISNUMBER(SEARCH('[1]Lookup for use classification'!$K$9,B1220))),'[1]Lookup for use classification'!$A$9,IF(OR(ISNUMBER(SEARCH('[1]Lookup for use classification'!$B$10,B1220)),ISNUMBER(SEARCH('[1]Lookup for use classification'!$C$10,B1220)),ISNUMBER(SEARCH('[1]Lookup for use classification'!$D$10,B1220)),ISNUMBER(SEARCH('[1]Lookup for use classification'!$E$10,B1220)),ISNUMBER(SEARCH('[1]Lookup for use classification'!$F$10,B1220)),ISNUMBER(SEARCH('[1]Lookup for use classification'!$G$10,B1220))),'[1]Lookup for use classification'!$A$10,IF(OR(ISNUMBER(SEARCH('[1]Lookup for use classification'!$B$11,B1220)),ISNUMBER(SEARCH('[1]Lookup for use classification'!$C$11,B1220))),'[1]Lookup for use classification'!$A$11,IF(OR(ISNUMBER(SEARCH('[1]Lookup for use classification'!$B$12,B1220)),ISNUMBER(SEARCH('[1]Lookup for use classification'!$C$12,B1220))),'[1]Lookup for use classification'!$A$12,IF(OR(ISNUMBER(SEARCH('[1]Lookup for use classification'!$B$13,B1220)),ISNUMBER(SEARCH('[1]Lookup for use classification'!$C$13,B1220)),ISNUMBER(SEARCH('[1]Lookup for use classification'!$D$13,B1220)),,ISNUMBER(SEARCH('[1]Lookup for use classification'!$C$13,B1220)),ISNUMBER(SEARCH('[1]Lookup for use classification'!$E$13,B1220))),'[1]Lookup for use classification'!$A$13,IF(OR(ISNUMBER(SEARCH('[1]Lookup for use classification'!$B$14,B1220)),ISNUMBER(SEARCH('[1]Lookup for use classification'!$C$14,B1220))),'[1]Lookup for use classification'!$A$14,"Other"))))))))))))</f>
        <v>Public Assembly</v>
      </c>
      <c r="D1220" s="19">
        <v>16000</v>
      </c>
      <c r="E1220" s="19"/>
      <c r="F1220" s="19"/>
    </row>
    <row r="1221" spans="1:6">
      <c r="A1221" s="16" t="s">
        <v>616</v>
      </c>
      <c r="B1221" s="17" t="s">
        <v>692</v>
      </c>
      <c r="C1221" s="133" t="str">
        <f>IF(OR(ISNUMBER(SEARCH('[1]Lookup for use classification'!$B$1,B1221)),ISNUMBER(SEARCH('[1]Lookup for use classification'!$C$1,B1221)),ISNUMBER(SEARCH('[1]Lookup for use classification'!$D$1,B1221)),ISNUMBER(SEARCH('[1]Lookup for use classification'!$E$1,B1221))),'[1]Lookup for use classification'!$A$1,IF(ISNUMBER(SEARCH('[1]Lookup for use classification'!$B$2,B1221)),'[1]Lookup for use classification'!$A$2,IF(ISNUMBER(SEARCH('[1]Lookup for use classification'!$B$3,B1221)),'[1]Lookup for use classification'!$A$3,IF(OR(ISNUMBER(SEARCH('[1]Lookup for use classification'!$B$4,B1221)),ISNUMBER(SEARCH('[1]Lookup for use classification'!$C$4,B1221)),ISNUMBER(SEARCH('[1]Lookup for use classification'!$D$4,B1221)),ISNUMBER(SEARCH('[1]Lookup for use classification'!$E$4,B1221))),'[1]Lookup for use classification'!$A$4,IF(OR(ISNUMBER(SEARCH('[1]Lookup for use classification'!$B$5,B1221)),ISNUMBER(SEARCH('[1]Lookup for use classification'!$C$5,B1221)),ISNUMBER(SEARCH('[1]Lookup for use classification'!$D$5,B1221))),'[1]Lookup for use classification'!$A$5,IF(OR(ISNUMBER(SEARCH('[1]Lookup for use classification'!$B$7,B1221)),ISNUMBER(SEARCH('[1]Lookup for use classification'!$C$7,B1221)),ISNUMBER(SEARCH('[1]Lookup for use classification'!$D$7,B1221))),'[1]Lookup for use classification'!$A$7,IF(OR(ISNUMBER(SEARCH('[1]Lookup for use classification'!$B$9,B1221)),ISNUMBER(SEARCH('[1]Lookup for use classification'!$C$9,B1221)),ISNUMBER(SEARCH('[1]Lookup for use classification'!$D$9,B1221)),ISNUMBER(SEARCH('[1]Lookup for use classification'!$E$9,B1221)),ISNUMBER(SEARCH('[1]Lookup for use classification'!$F$9,B1221)),ISNUMBER(SEARCH('[1]Lookup for use classification'!$G$9,B1221)),ISNUMBER(SEARCH('[1]Lookup for use classification'!$H$9,B1221)),ISNUMBER(SEARCH('[1]Lookup for use classification'!$I$9,B1221)),ISNUMBER(SEARCH('[1]Lookup for use classification'!$J$9,B1221)),ISNUMBER(SEARCH('[1]Lookup for use classification'!$K$9,B1221))),'[1]Lookup for use classification'!$A$9,IF(OR(ISNUMBER(SEARCH('[1]Lookup for use classification'!$B$10,B1221)),ISNUMBER(SEARCH('[1]Lookup for use classification'!$C$10,B1221)),ISNUMBER(SEARCH('[1]Lookup for use classification'!$D$10,B1221)),ISNUMBER(SEARCH('[1]Lookup for use classification'!$E$10,B1221)),ISNUMBER(SEARCH('[1]Lookup for use classification'!$F$10,B1221)),ISNUMBER(SEARCH('[1]Lookup for use classification'!$G$10,B1221))),'[1]Lookup for use classification'!$A$10,IF(OR(ISNUMBER(SEARCH('[1]Lookup for use classification'!$B$11,B1221)),ISNUMBER(SEARCH('[1]Lookup for use classification'!$C$11,B1221))),'[1]Lookup for use classification'!$A$11,IF(OR(ISNUMBER(SEARCH('[1]Lookup for use classification'!$B$12,B1221)),ISNUMBER(SEARCH('[1]Lookup for use classification'!$C$12,B1221))),'[1]Lookup for use classification'!$A$12,IF(OR(ISNUMBER(SEARCH('[1]Lookup for use classification'!$B$13,B1221)),ISNUMBER(SEARCH('[1]Lookup for use classification'!$C$13,B1221)),ISNUMBER(SEARCH('[1]Lookup for use classification'!$D$13,B1221)),,ISNUMBER(SEARCH('[1]Lookup for use classification'!$C$13,B1221)),ISNUMBER(SEARCH('[1]Lookup for use classification'!$E$13,B1221))),'[1]Lookup for use classification'!$A$13,IF(OR(ISNUMBER(SEARCH('[1]Lookup for use classification'!$B$14,B1221)),ISNUMBER(SEARCH('[1]Lookup for use classification'!$C$14,B1221))),'[1]Lookup for use classification'!$A$14,"Other"))))))))))))</f>
        <v>Other</v>
      </c>
      <c r="D1221" s="19">
        <v>350</v>
      </c>
      <c r="E1221" s="19"/>
      <c r="F1221" s="19"/>
    </row>
    <row r="1222" spans="1:6">
      <c r="A1222" s="16" t="s">
        <v>616</v>
      </c>
      <c r="B1222" s="17" t="s">
        <v>693</v>
      </c>
      <c r="C1222" s="133" t="str">
        <f>IF(OR(ISNUMBER(SEARCH('[1]Lookup for use classification'!$B$1,B1222)),ISNUMBER(SEARCH('[1]Lookup for use classification'!$C$1,B1222)),ISNUMBER(SEARCH('[1]Lookup for use classification'!$D$1,B1222)),ISNUMBER(SEARCH('[1]Lookup for use classification'!$E$1,B1222))),'[1]Lookup for use classification'!$A$1,IF(ISNUMBER(SEARCH('[1]Lookup for use classification'!$B$2,B1222)),'[1]Lookup for use classification'!$A$2,IF(ISNUMBER(SEARCH('[1]Lookup for use classification'!$B$3,B1222)),'[1]Lookup for use classification'!$A$3,IF(OR(ISNUMBER(SEARCH('[1]Lookup for use classification'!$B$4,B1222)),ISNUMBER(SEARCH('[1]Lookup for use classification'!$C$4,B1222)),ISNUMBER(SEARCH('[1]Lookup for use classification'!$D$4,B1222)),ISNUMBER(SEARCH('[1]Lookup for use classification'!$E$4,B1222))),'[1]Lookup for use classification'!$A$4,IF(OR(ISNUMBER(SEARCH('[1]Lookup for use classification'!$B$5,B1222)),ISNUMBER(SEARCH('[1]Lookup for use classification'!$C$5,B1222)),ISNUMBER(SEARCH('[1]Lookup for use classification'!$D$5,B1222))),'[1]Lookup for use classification'!$A$5,IF(OR(ISNUMBER(SEARCH('[1]Lookup for use classification'!$B$7,B1222)),ISNUMBER(SEARCH('[1]Lookup for use classification'!$C$7,B1222)),ISNUMBER(SEARCH('[1]Lookup for use classification'!$D$7,B1222))),'[1]Lookup for use classification'!$A$7,IF(OR(ISNUMBER(SEARCH('[1]Lookup for use classification'!$B$9,B1222)),ISNUMBER(SEARCH('[1]Lookup for use classification'!$C$9,B1222)),ISNUMBER(SEARCH('[1]Lookup for use classification'!$D$9,B1222)),ISNUMBER(SEARCH('[1]Lookup for use classification'!$E$9,B1222)),ISNUMBER(SEARCH('[1]Lookup for use classification'!$F$9,B1222)),ISNUMBER(SEARCH('[1]Lookup for use classification'!$G$9,B1222)),ISNUMBER(SEARCH('[1]Lookup for use classification'!$H$9,B1222)),ISNUMBER(SEARCH('[1]Lookup for use classification'!$I$9,B1222)),ISNUMBER(SEARCH('[1]Lookup for use classification'!$J$9,B1222)),ISNUMBER(SEARCH('[1]Lookup for use classification'!$K$9,B1222))),'[1]Lookup for use classification'!$A$9,IF(OR(ISNUMBER(SEARCH('[1]Lookup for use classification'!$B$10,B1222)),ISNUMBER(SEARCH('[1]Lookup for use classification'!$C$10,B1222)),ISNUMBER(SEARCH('[1]Lookup for use classification'!$D$10,B1222)),ISNUMBER(SEARCH('[1]Lookup for use classification'!$E$10,B1222)),ISNUMBER(SEARCH('[1]Lookup for use classification'!$F$10,B1222)),ISNUMBER(SEARCH('[1]Lookup for use classification'!$G$10,B1222))),'[1]Lookup for use classification'!$A$10,IF(OR(ISNUMBER(SEARCH('[1]Lookup for use classification'!$B$11,B1222)),ISNUMBER(SEARCH('[1]Lookup for use classification'!$C$11,B1222))),'[1]Lookup for use classification'!$A$11,IF(OR(ISNUMBER(SEARCH('[1]Lookup for use classification'!$B$12,B1222)),ISNUMBER(SEARCH('[1]Lookup for use classification'!$C$12,B1222))),'[1]Lookup for use classification'!$A$12,IF(OR(ISNUMBER(SEARCH('[1]Lookup for use classification'!$B$13,B1222)),ISNUMBER(SEARCH('[1]Lookup for use classification'!$C$13,B1222)),ISNUMBER(SEARCH('[1]Lookup for use classification'!$D$13,B1222)),,ISNUMBER(SEARCH('[1]Lookup for use classification'!$C$13,B1222)),ISNUMBER(SEARCH('[1]Lookup for use classification'!$E$13,B1222))),'[1]Lookup for use classification'!$A$13,IF(OR(ISNUMBER(SEARCH('[1]Lookup for use classification'!$B$14,B1222)),ISNUMBER(SEARCH('[1]Lookup for use classification'!$C$14,B1222))),'[1]Lookup for use classification'!$A$14,"Other"))))))))))))</f>
        <v>Other</v>
      </c>
      <c r="D1222" s="19">
        <v>8302</v>
      </c>
      <c r="E1222" s="19"/>
      <c r="F1222" s="19"/>
    </row>
    <row r="1223" spans="1:6">
      <c r="A1223" s="16" t="s">
        <v>616</v>
      </c>
      <c r="B1223" s="17" t="s">
        <v>694</v>
      </c>
      <c r="C1223" s="133" t="str">
        <f>IF(OR(ISNUMBER(SEARCH('[1]Lookup for use classification'!$B$1,B1223)),ISNUMBER(SEARCH('[1]Lookup for use classification'!$C$1,B1223)),ISNUMBER(SEARCH('[1]Lookup for use classification'!$D$1,B1223)),ISNUMBER(SEARCH('[1]Lookup for use classification'!$E$1,B1223))),'[1]Lookup for use classification'!$A$1,IF(ISNUMBER(SEARCH('[1]Lookup for use classification'!$B$2,B1223)),'[1]Lookup for use classification'!$A$2,IF(ISNUMBER(SEARCH('[1]Lookup for use classification'!$B$3,B1223)),'[1]Lookup for use classification'!$A$3,IF(OR(ISNUMBER(SEARCH('[1]Lookup for use classification'!$B$4,B1223)),ISNUMBER(SEARCH('[1]Lookup for use classification'!$C$4,B1223)),ISNUMBER(SEARCH('[1]Lookup for use classification'!$D$4,B1223)),ISNUMBER(SEARCH('[1]Lookup for use classification'!$E$4,B1223))),'[1]Lookup for use classification'!$A$4,IF(OR(ISNUMBER(SEARCH('[1]Lookup for use classification'!$B$5,B1223)),ISNUMBER(SEARCH('[1]Lookup for use classification'!$C$5,B1223)),ISNUMBER(SEARCH('[1]Lookup for use classification'!$D$5,B1223))),'[1]Lookup for use classification'!$A$5,IF(OR(ISNUMBER(SEARCH('[1]Lookup for use classification'!$B$7,B1223)),ISNUMBER(SEARCH('[1]Lookup for use classification'!$C$7,B1223)),ISNUMBER(SEARCH('[1]Lookup for use classification'!$D$7,B1223))),'[1]Lookup for use classification'!$A$7,IF(OR(ISNUMBER(SEARCH('[1]Lookup for use classification'!$B$9,B1223)),ISNUMBER(SEARCH('[1]Lookup for use classification'!$C$9,B1223)),ISNUMBER(SEARCH('[1]Lookup for use classification'!$D$9,B1223)),ISNUMBER(SEARCH('[1]Lookup for use classification'!$E$9,B1223)),ISNUMBER(SEARCH('[1]Lookup for use classification'!$F$9,B1223)),ISNUMBER(SEARCH('[1]Lookup for use classification'!$G$9,B1223)),ISNUMBER(SEARCH('[1]Lookup for use classification'!$H$9,B1223)),ISNUMBER(SEARCH('[1]Lookup for use classification'!$I$9,B1223)),ISNUMBER(SEARCH('[1]Lookup for use classification'!$J$9,B1223)),ISNUMBER(SEARCH('[1]Lookup for use classification'!$K$9,B1223))),'[1]Lookup for use classification'!$A$9,IF(OR(ISNUMBER(SEARCH('[1]Lookup for use classification'!$B$10,B1223)),ISNUMBER(SEARCH('[1]Lookup for use classification'!$C$10,B1223)),ISNUMBER(SEARCH('[1]Lookup for use classification'!$D$10,B1223)),ISNUMBER(SEARCH('[1]Lookup for use classification'!$E$10,B1223)),ISNUMBER(SEARCH('[1]Lookup for use classification'!$F$10,B1223)),ISNUMBER(SEARCH('[1]Lookup for use classification'!$G$10,B1223))),'[1]Lookup for use classification'!$A$10,IF(OR(ISNUMBER(SEARCH('[1]Lookup for use classification'!$B$11,B1223)),ISNUMBER(SEARCH('[1]Lookup for use classification'!$C$11,B1223))),'[1]Lookup for use classification'!$A$11,IF(OR(ISNUMBER(SEARCH('[1]Lookup for use classification'!$B$12,B1223)),ISNUMBER(SEARCH('[1]Lookup for use classification'!$C$12,B1223))),'[1]Lookup for use classification'!$A$12,IF(OR(ISNUMBER(SEARCH('[1]Lookup for use classification'!$B$13,B1223)),ISNUMBER(SEARCH('[1]Lookup for use classification'!$C$13,B1223)),ISNUMBER(SEARCH('[1]Lookup for use classification'!$D$13,B1223)),,ISNUMBER(SEARCH('[1]Lookup for use classification'!$C$13,B1223)),ISNUMBER(SEARCH('[1]Lookup for use classification'!$E$13,B1223))),'[1]Lookup for use classification'!$A$13,IF(OR(ISNUMBER(SEARCH('[1]Lookup for use classification'!$B$14,B1223)),ISNUMBER(SEARCH('[1]Lookup for use classification'!$C$14,B1223))),'[1]Lookup for use classification'!$A$14,"Other"))))))))))))</f>
        <v>Warehousing</v>
      </c>
      <c r="D1223" s="19">
        <v>3200</v>
      </c>
      <c r="E1223" s="19"/>
      <c r="F1223" s="19"/>
    </row>
    <row r="1224" spans="1:6">
      <c r="A1224" s="16" t="s">
        <v>616</v>
      </c>
      <c r="B1224" s="17" t="s">
        <v>695</v>
      </c>
      <c r="C1224" s="133" t="str">
        <f>IF(OR(ISNUMBER(SEARCH('[1]Lookup for use classification'!$B$1,B1224)),ISNUMBER(SEARCH('[1]Lookup for use classification'!$C$1,B1224)),ISNUMBER(SEARCH('[1]Lookup for use classification'!$D$1,B1224)),ISNUMBER(SEARCH('[1]Lookup for use classification'!$E$1,B1224))),'[1]Lookup for use classification'!$A$1,IF(ISNUMBER(SEARCH('[1]Lookup for use classification'!$B$2,B1224)),'[1]Lookup for use classification'!$A$2,IF(ISNUMBER(SEARCH('[1]Lookup for use classification'!$B$3,B1224)),'[1]Lookup for use classification'!$A$3,IF(OR(ISNUMBER(SEARCH('[1]Lookup for use classification'!$B$4,B1224)),ISNUMBER(SEARCH('[1]Lookup for use classification'!$C$4,B1224)),ISNUMBER(SEARCH('[1]Lookup for use classification'!$D$4,B1224)),ISNUMBER(SEARCH('[1]Lookup for use classification'!$E$4,B1224))),'[1]Lookup for use classification'!$A$4,IF(OR(ISNUMBER(SEARCH('[1]Lookup for use classification'!$B$5,B1224)),ISNUMBER(SEARCH('[1]Lookup for use classification'!$C$5,B1224)),ISNUMBER(SEARCH('[1]Lookup for use classification'!$D$5,B1224))),'[1]Lookup for use classification'!$A$5,IF(OR(ISNUMBER(SEARCH('[1]Lookup for use classification'!$B$7,B1224)),ISNUMBER(SEARCH('[1]Lookup for use classification'!$C$7,B1224)),ISNUMBER(SEARCH('[1]Lookup for use classification'!$D$7,B1224))),'[1]Lookup for use classification'!$A$7,IF(OR(ISNUMBER(SEARCH('[1]Lookup for use classification'!$B$9,B1224)),ISNUMBER(SEARCH('[1]Lookup for use classification'!$C$9,B1224)),ISNUMBER(SEARCH('[1]Lookup for use classification'!$D$9,B1224)),ISNUMBER(SEARCH('[1]Lookup for use classification'!$E$9,B1224)),ISNUMBER(SEARCH('[1]Lookup for use classification'!$F$9,B1224)),ISNUMBER(SEARCH('[1]Lookup for use classification'!$G$9,B1224)),ISNUMBER(SEARCH('[1]Lookup for use classification'!$H$9,B1224)),ISNUMBER(SEARCH('[1]Lookup for use classification'!$I$9,B1224)),ISNUMBER(SEARCH('[1]Lookup for use classification'!$J$9,B1224)),ISNUMBER(SEARCH('[1]Lookup for use classification'!$K$9,B1224))),'[1]Lookup for use classification'!$A$9,IF(OR(ISNUMBER(SEARCH('[1]Lookup for use classification'!$B$10,B1224)),ISNUMBER(SEARCH('[1]Lookup for use classification'!$C$10,B1224)),ISNUMBER(SEARCH('[1]Lookup for use classification'!$D$10,B1224)),ISNUMBER(SEARCH('[1]Lookup for use classification'!$E$10,B1224)),ISNUMBER(SEARCH('[1]Lookup for use classification'!$F$10,B1224)),ISNUMBER(SEARCH('[1]Lookup for use classification'!$G$10,B1224))),'[1]Lookup for use classification'!$A$10,IF(OR(ISNUMBER(SEARCH('[1]Lookup for use classification'!$B$11,B1224)),ISNUMBER(SEARCH('[1]Lookup for use classification'!$C$11,B1224))),'[1]Lookup for use classification'!$A$11,IF(OR(ISNUMBER(SEARCH('[1]Lookup for use classification'!$B$12,B1224)),ISNUMBER(SEARCH('[1]Lookup for use classification'!$C$12,B1224))),'[1]Lookup for use classification'!$A$12,IF(OR(ISNUMBER(SEARCH('[1]Lookup for use classification'!$B$13,B1224)),ISNUMBER(SEARCH('[1]Lookup for use classification'!$C$13,B1224)),ISNUMBER(SEARCH('[1]Lookup for use classification'!$D$13,B1224)),,ISNUMBER(SEARCH('[1]Lookup for use classification'!$C$13,B1224)),ISNUMBER(SEARCH('[1]Lookup for use classification'!$E$13,B1224))),'[1]Lookup for use classification'!$A$13,IF(OR(ISNUMBER(SEARCH('[1]Lookup for use classification'!$B$14,B1224)),ISNUMBER(SEARCH('[1]Lookup for use classification'!$C$14,B1224))),'[1]Lookup for use classification'!$A$14,"Other"))))))))))))</f>
        <v>Other</v>
      </c>
      <c r="D1224" s="19">
        <v>2519</v>
      </c>
      <c r="E1224" s="19"/>
      <c r="F1224" s="19"/>
    </row>
    <row r="1225" spans="1:6">
      <c r="A1225" s="16" t="s">
        <v>616</v>
      </c>
      <c r="B1225" s="20" t="s">
        <v>695</v>
      </c>
      <c r="C1225" s="133" t="str">
        <f>IF(OR(ISNUMBER(SEARCH('[1]Lookup for use classification'!$B$1,B1225)),ISNUMBER(SEARCH('[1]Lookup for use classification'!$C$1,B1225)),ISNUMBER(SEARCH('[1]Lookup for use classification'!$D$1,B1225)),ISNUMBER(SEARCH('[1]Lookup for use classification'!$E$1,B1225))),'[1]Lookup for use classification'!$A$1,IF(ISNUMBER(SEARCH('[1]Lookup for use classification'!$B$2,B1225)),'[1]Lookup for use classification'!$A$2,IF(ISNUMBER(SEARCH('[1]Lookup for use classification'!$B$3,B1225)),'[1]Lookup for use classification'!$A$3,IF(OR(ISNUMBER(SEARCH('[1]Lookup for use classification'!$B$4,B1225)),ISNUMBER(SEARCH('[1]Lookup for use classification'!$C$4,B1225)),ISNUMBER(SEARCH('[1]Lookup for use classification'!$D$4,B1225)),ISNUMBER(SEARCH('[1]Lookup for use classification'!$E$4,B1225))),'[1]Lookup for use classification'!$A$4,IF(OR(ISNUMBER(SEARCH('[1]Lookup for use classification'!$B$5,B1225)),ISNUMBER(SEARCH('[1]Lookup for use classification'!$C$5,B1225)),ISNUMBER(SEARCH('[1]Lookup for use classification'!$D$5,B1225))),'[1]Lookup for use classification'!$A$5,IF(OR(ISNUMBER(SEARCH('[1]Lookup for use classification'!$B$7,B1225)),ISNUMBER(SEARCH('[1]Lookup for use classification'!$C$7,B1225)),ISNUMBER(SEARCH('[1]Lookup for use classification'!$D$7,B1225))),'[1]Lookup for use classification'!$A$7,IF(OR(ISNUMBER(SEARCH('[1]Lookup for use classification'!$B$9,B1225)),ISNUMBER(SEARCH('[1]Lookup for use classification'!$C$9,B1225)),ISNUMBER(SEARCH('[1]Lookup for use classification'!$D$9,B1225)),ISNUMBER(SEARCH('[1]Lookup for use classification'!$E$9,B1225)),ISNUMBER(SEARCH('[1]Lookup for use classification'!$F$9,B1225)),ISNUMBER(SEARCH('[1]Lookup for use classification'!$G$9,B1225)),ISNUMBER(SEARCH('[1]Lookup for use classification'!$H$9,B1225)),ISNUMBER(SEARCH('[1]Lookup for use classification'!$I$9,B1225)),ISNUMBER(SEARCH('[1]Lookup for use classification'!$J$9,B1225)),ISNUMBER(SEARCH('[1]Lookup for use classification'!$K$9,B1225))),'[1]Lookup for use classification'!$A$9,IF(OR(ISNUMBER(SEARCH('[1]Lookup for use classification'!$B$10,B1225)),ISNUMBER(SEARCH('[1]Lookup for use classification'!$C$10,B1225)),ISNUMBER(SEARCH('[1]Lookup for use classification'!$D$10,B1225)),ISNUMBER(SEARCH('[1]Lookup for use classification'!$E$10,B1225)),ISNUMBER(SEARCH('[1]Lookup for use classification'!$F$10,B1225)),ISNUMBER(SEARCH('[1]Lookup for use classification'!$G$10,B1225))),'[1]Lookup for use classification'!$A$10,IF(OR(ISNUMBER(SEARCH('[1]Lookup for use classification'!$B$11,B1225)),ISNUMBER(SEARCH('[1]Lookup for use classification'!$C$11,B1225))),'[1]Lookup for use classification'!$A$11,IF(OR(ISNUMBER(SEARCH('[1]Lookup for use classification'!$B$12,B1225)),ISNUMBER(SEARCH('[1]Lookup for use classification'!$C$12,B1225))),'[1]Lookup for use classification'!$A$12,IF(OR(ISNUMBER(SEARCH('[1]Lookup for use classification'!$B$13,B1225)),ISNUMBER(SEARCH('[1]Lookup for use classification'!$C$13,B1225)),ISNUMBER(SEARCH('[1]Lookup for use classification'!$D$13,B1225)),,ISNUMBER(SEARCH('[1]Lookup for use classification'!$C$13,B1225)),ISNUMBER(SEARCH('[1]Lookup for use classification'!$E$13,B1225))),'[1]Lookup for use classification'!$A$13,IF(OR(ISNUMBER(SEARCH('[1]Lookup for use classification'!$B$14,B1225)),ISNUMBER(SEARCH('[1]Lookup for use classification'!$C$14,B1225))),'[1]Lookup for use classification'!$A$14,"Other"))))))))))))</f>
        <v>Other</v>
      </c>
      <c r="D1225" s="22">
        <v>828</v>
      </c>
      <c r="E1225" s="22"/>
      <c r="F1225" s="22"/>
    </row>
    <row r="1226" spans="1:6">
      <c r="A1226" s="16" t="s">
        <v>616</v>
      </c>
      <c r="B1226" s="17" t="s">
        <v>696</v>
      </c>
      <c r="C1226" s="133" t="str">
        <f>IF(OR(ISNUMBER(SEARCH('[1]Lookup for use classification'!$B$1,B1226)),ISNUMBER(SEARCH('[1]Lookup for use classification'!$C$1,B1226)),ISNUMBER(SEARCH('[1]Lookup for use classification'!$D$1,B1226)),ISNUMBER(SEARCH('[1]Lookup for use classification'!$E$1,B1226))),'[1]Lookup for use classification'!$A$1,IF(ISNUMBER(SEARCH('[1]Lookup for use classification'!$B$2,B1226)),'[1]Lookup for use classification'!$A$2,IF(ISNUMBER(SEARCH('[1]Lookup for use classification'!$B$3,B1226)),'[1]Lookup for use classification'!$A$3,IF(OR(ISNUMBER(SEARCH('[1]Lookup for use classification'!$B$4,B1226)),ISNUMBER(SEARCH('[1]Lookup for use classification'!$C$4,B1226)),ISNUMBER(SEARCH('[1]Lookup for use classification'!$D$4,B1226)),ISNUMBER(SEARCH('[1]Lookup for use classification'!$E$4,B1226))),'[1]Lookup for use classification'!$A$4,IF(OR(ISNUMBER(SEARCH('[1]Lookup for use classification'!$B$5,B1226)),ISNUMBER(SEARCH('[1]Lookup for use classification'!$C$5,B1226)),ISNUMBER(SEARCH('[1]Lookup for use classification'!$D$5,B1226))),'[1]Lookup for use classification'!$A$5,IF(OR(ISNUMBER(SEARCH('[1]Lookup for use classification'!$B$7,B1226)),ISNUMBER(SEARCH('[1]Lookup for use classification'!$C$7,B1226)),ISNUMBER(SEARCH('[1]Lookup for use classification'!$D$7,B1226))),'[1]Lookup for use classification'!$A$7,IF(OR(ISNUMBER(SEARCH('[1]Lookup for use classification'!$B$9,B1226)),ISNUMBER(SEARCH('[1]Lookup for use classification'!$C$9,B1226)),ISNUMBER(SEARCH('[1]Lookup for use classification'!$D$9,B1226)),ISNUMBER(SEARCH('[1]Lookup for use classification'!$E$9,B1226)),ISNUMBER(SEARCH('[1]Lookup for use classification'!$F$9,B1226)),ISNUMBER(SEARCH('[1]Lookup for use classification'!$G$9,B1226)),ISNUMBER(SEARCH('[1]Lookup for use classification'!$H$9,B1226)),ISNUMBER(SEARCH('[1]Lookup for use classification'!$I$9,B1226)),ISNUMBER(SEARCH('[1]Lookup for use classification'!$J$9,B1226)),ISNUMBER(SEARCH('[1]Lookup for use classification'!$K$9,B1226))),'[1]Lookup for use classification'!$A$9,IF(OR(ISNUMBER(SEARCH('[1]Lookup for use classification'!$B$10,B1226)),ISNUMBER(SEARCH('[1]Lookup for use classification'!$C$10,B1226)),ISNUMBER(SEARCH('[1]Lookup for use classification'!$D$10,B1226)),ISNUMBER(SEARCH('[1]Lookup for use classification'!$E$10,B1226)),ISNUMBER(SEARCH('[1]Lookup for use classification'!$F$10,B1226)),ISNUMBER(SEARCH('[1]Lookup for use classification'!$G$10,B1226))),'[1]Lookup for use classification'!$A$10,IF(OR(ISNUMBER(SEARCH('[1]Lookup for use classification'!$B$11,B1226)),ISNUMBER(SEARCH('[1]Lookup for use classification'!$C$11,B1226))),'[1]Lookup for use classification'!$A$11,IF(OR(ISNUMBER(SEARCH('[1]Lookup for use classification'!$B$12,B1226)),ISNUMBER(SEARCH('[1]Lookup for use classification'!$C$12,B1226))),'[1]Lookup for use classification'!$A$12,IF(OR(ISNUMBER(SEARCH('[1]Lookup for use classification'!$B$13,B1226)),ISNUMBER(SEARCH('[1]Lookup for use classification'!$C$13,B1226)),ISNUMBER(SEARCH('[1]Lookup for use classification'!$D$13,B1226)),,ISNUMBER(SEARCH('[1]Lookup for use classification'!$C$13,B1226)),ISNUMBER(SEARCH('[1]Lookup for use classification'!$E$13,B1226))),'[1]Lookup for use classification'!$A$13,IF(OR(ISNUMBER(SEARCH('[1]Lookup for use classification'!$B$14,B1226)),ISNUMBER(SEARCH('[1]Lookup for use classification'!$C$14,B1226))),'[1]Lookup for use classification'!$A$14,"Other"))))))))))))</f>
        <v>Other</v>
      </c>
      <c r="D1226" s="19">
        <v>5500</v>
      </c>
      <c r="E1226" s="19"/>
      <c r="F1226" s="19"/>
    </row>
    <row r="1227" spans="1:6">
      <c r="A1227" s="16" t="s">
        <v>616</v>
      </c>
      <c r="B1227" s="17" t="s">
        <v>697</v>
      </c>
      <c r="C1227" s="133" t="str">
        <f>IF(OR(ISNUMBER(SEARCH('[1]Lookup for use classification'!$B$1,B1227)),ISNUMBER(SEARCH('[1]Lookup for use classification'!$C$1,B1227)),ISNUMBER(SEARCH('[1]Lookup for use classification'!$D$1,B1227)),ISNUMBER(SEARCH('[1]Lookup for use classification'!$E$1,B1227))),'[1]Lookup for use classification'!$A$1,IF(ISNUMBER(SEARCH('[1]Lookup for use classification'!$B$2,B1227)),'[1]Lookup for use classification'!$A$2,IF(ISNUMBER(SEARCH('[1]Lookup for use classification'!$B$3,B1227)),'[1]Lookup for use classification'!$A$3,IF(OR(ISNUMBER(SEARCH('[1]Lookup for use classification'!$B$4,B1227)),ISNUMBER(SEARCH('[1]Lookup for use classification'!$C$4,B1227)),ISNUMBER(SEARCH('[1]Lookup for use classification'!$D$4,B1227)),ISNUMBER(SEARCH('[1]Lookup for use classification'!$E$4,B1227))),'[1]Lookup for use classification'!$A$4,IF(OR(ISNUMBER(SEARCH('[1]Lookup for use classification'!$B$5,B1227)),ISNUMBER(SEARCH('[1]Lookup for use classification'!$C$5,B1227)),ISNUMBER(SEARCH('[1]Lookup for use classification'!$D$5,B1227))),'[1]Lookup for use classification'!$A$5,IF(OR(ISNUMBER(SEARCH('[1]Lookup for use classification'!$B$7,B1227)),ISNUMBER(SEARCH('[1]Lookup for use classification'!$C$7,B1227)),ISNUMBER(SEARCH('[1]Lookup for use classification'!$D$7,B1227))),'[1]Lookup for use classification'!$A$7,IF(OR(ISNUMBER(SEARCH('[1]Lookup for use classification'!$B$9,B1227)),ISNUMBER(SEARCH('[1]Lookup for use classification'!$C$9,B1227)),ISNUMBER(SEARCH('[1]Lookup for use classification'!$D$9,B1227)),ISNUMBER(SEARCH('[1]Lookup for use classification'!$E$9,B1227)),ISNUMBER(SEARCH('[1]Lookup for use classification'!$F$9,B1227)),ISNUMBER(SEARCH('[1]Lookup for use classification'!$G$9,B1227)),ISNUMBER(SEARCH('[1]Lookup for use classification'!$H$9,B1227)),ISNUMBER(SEARCH('[1]Lookup for use classification'!$I$9,B1227)),ISNUMBER(SEARCH('[1]Lookup for use classification'!$J$9,B1227)),ISNUMBER(SEARCH('[1]Lookup for use classification'!$K$9,B1227))),'[1]Lookup for use classification'!$A$9,IF(OR(ISNUMBER(SEARCH('[1]Lookup for use classification'!$B$10,B1227)),ISNUMBER(SEARCH('[1]Lookup for use classification'!$C$10,B1227)),ISNUMBER(SEARCH('[1]Lookup for use classification'!$D$10,B1227)),ISNUMBER(SEARCH('[1]Lookup for use classification'!$E$10,B1227)),ISNUMBER(SEARCH('[1]Lookup for use classification'!$F$10,B1227)),ISNUMBER(SEARCH('[1]Lookup for use classification'!$G$10,B1227))),'[1]Lookup for use classification'!$A$10,IF(OR(ISNUMBER(SEARCH('[1]Lookup for use classification'!$B$11,B1227)),ISNUMBER(SEARCH('[1]Lookup for use classification'!$C$11,B1227))),'[1]Lookup for use classification'!$A$11,IF(OR(ISNUMBER(SEARCH('[1]Lookup for use classification'!$B$12,B1227)),ISNUMBER(SEARCH('[1]Lookup for use classification'!$C$12,B1227))),'[1]Lookup for use classification'!$A$12,IF(OR(ISNUMBER(SEARCH('[1]Lookup for use classification'!$B$13,B1227)),ISNUMBER(SEARCH('[1]Lookup for use classification'!$C$13,B1227)),ISNUMBER(SEARCH('[1]Lookup for use classification'!$D$13,B1227)),,ISNUMBER(SEARCH('[1]Lookup for use classification'!$C$13,B1227)),ISNUMBER(SEARCH('[1]Lookup for use classification'!$E$13,B1227))),'[1]Lookup for use classification'!$A$13,IF(OR(ISNUMBER(SEARCH('[1]Lookup for use classification'!$B$14,B1227)),ISNUMBER(SEARCH('[1]Lookup for use classification'!$C$14,B1227))),'[1]Lookup for use classification'!$A$14,"Other"))))))))))))</f>
        <v>Warehousing</v>
      </c>
      <c r="D1227" s="19">
        <v>1888</v>
      </c>
      <c r="E1227" s="19"/>
      <c r="F1227" s="19"/>
    </row>
    <row r="1228" spans="1:6">
      <c r="A1228" s="16" t="s">
        <v>616</v>
      </c>
      <c r="B1228" s="17" t="s">
        <v>698</v>
      </c>
      <c r="C1228" s="133" t="str">
        <f>IF(OR(ISNUMBER(SEARCH('[1]Lookup for use classification'!$B$1,B1228)),ISNUMBER(SEARCH('[1]Lookup for use classification'!$C$1,B1228)),ISNUMBER(SEARCH('[1]Lookup for use classification'!$D$1,B1228)),ISNUMBER(SEARCH('[1]Lookup for use classification'!$E$1,B1228))),'[1]Lookup for use classification'!$A$1,IF(ISNUMBER(SEARCH('[1]Lookup for use classification'!$B$2,B1228)),'[1]Lookup for use classification'!$A$2,IF(ISNUMBER(SEARCH('[1]Lookup for use classification'!$B$3,B1228)),'[1]Lookup for use classification'!$A$3,IF(OR(ISNUMBER(SEARCH('[1]Lookup for use classification'!$B$4,B1228)),ISNUMBER(SEARCH('[1]Lookup for use classification'!$C$4,B1228)),ISNUMBER(SEARCH('[1]Lookup for use classification'!$D$4,B1228)),ISNUMBER(SEARCH('[1]Lookup for use classification'!$E$4,B1228))),'[1]Lookup for use classification'!$A$4,IF(OR(ISNUMBER(SEARCH('[1]Lookup for use classification'!$B$5,B1228)),ISNUMBER(SEARCH('[1]Lookup for use classification'!$C$5,B1228)),ISNUMBER(SEARCH('[1]Lookup for use classification'!$D$5,B1228))),'[1]Lookup for use classification'!$A$5,IF(OR(ISNUMBER(SEARCH('[1]Lookup for use classification'!$B$7,B1228)),ISNUMBER(SEARCH('[1]Lookup for use classification'!$C$7,B1228)),ISNUMBER(SEARCH('[1]Lookup for use classification'!$D$7,B1228))),'[1]Lookup for use classification'!$A$7,IF(OR(ISNUMBER(SEARCH('[1]Lookup for use classification'!$B$9,B1228)),ISNUMBER(SEARCH('[1]Lookup for use classification'!$C$9,B1228)),ISNUMBER(SEARCH('[1]Lookup for use classification'!$D$9,B1228)),ISNUMBER(SEARCH('[1]Lookup for use classification'!$E$9,B1228)),ISNUMBER(SEARCH('[1]Lookup for use classification'!$F$9,B1228)),ISNUMBER(SEARCH('[1]Lookup for use classification'!$G$9,B1228)),ISNUMBER(SEARCH('[1]Lookup for use classification'!$H$9,B1228)),ISNUMBER(SEARCH('[1]Lookup for use classification'!$I$9,B1228)),ISNUMBER(SEARCH('[1]Lookup for use classification'!$J$9,B1228)),ISNUMBER(SEARCH('[1]Lookup for use classification'!$K$9,B1228))),'[1]Lookup for use classification'!$A$9,IF(OR(ISNUMBER(SEARCH('[1]Lookup for use classification'!$B$10,B1228)),ISNUMBER(SEARCH('[1]Lookup for use classification'!$C$10,B1228)),ISNUMBER(SEARCH('[1]Lookup for use classification'!$D$10,B1228)),ISNUMBER(SEARCH('[1]Lookup for use classification'!$E$10,B1228)),ISNUMBER(SEARCH('[1]Lookup for use classification'!$F$10,B1228)),ISNUMBER(SEARCH('[1]Lookup for use classification'!$G$10,B1228))),'[1]Lookup for use classification'!$A$10,IF(OR(ISNUMBER(SEARCH('[1]Lookup for use classification'!$B$11,B1228)),ISNUMBER(SEARCH('[1]Lookup for use classification'!$C$11,B1228))),'[1]Lookup for use classification'!$A$11,IF(OR(ISNUMBER(SEARCH('[1]Lookup for use classification'!$B$12,B1228)),ISNUMBER(SEARCH('[1]Lookup for use classification'!$C$12,B1228))),'[1]Lookup for use classification'!$A$12,IF(OR(ISNUMBER(SEARCH('[1]Lookup for use classification'!$B$13,B1228)),ISNUMBER(SEARCH('[1]Lookup for use classification'!$C$13,B1228)),ISNUMBER(SEARCH('[1]Lookup for use classification'!$D$13,B1228)),,ISNUMBER(SEARCH('[1]Lookup for use classification'!$C$13,B1228)),ISNUMBER(SEARCH('[1]Lookup for use classification'!$E$13,B1228))),'[1]Lookup for use classification'!$A$13,IF(OR(ISNUMBER(SEARCH('[1]Lookup for use classification'!$B$14,B1228)),ISNUMBER(SEARCH('[1]Lookup for use classification'!$C$14,B1228))),'[1]Lookup for use classification'!$A$14,"Other"))))))))))))</f>
        <v>Water &amp; Sewer</v>
      </c>
      <c r="D1228" s="19">
        <v>25071</v>
      </c>
      <c r="E1228" s="19"/>
      <c r="F1228" s="19"/>
    </row>
    <row r="1229" spans="1:6">
      <c r="A1229" s="16" t="s">
        <v>616</v>
      </c>
      <c r="B1229" s="17" t="s">
        <v>699</v>
      </c>
      <c r="C1229" s="133" t="str">
        <f>IF(OR(ISNUMBER(SEARCH('[1]Lookup for use classification'!$B$1,B1229)),ISNUMBER(SEARCH('[1]Lookup for use classification'!$C$1,B1229)),ISNUMBER(SEARCH('[1]Lookup for use classification'!$D$1,B1229)),ISNUMBER(SEARCH('[1]Lookup for use classification'!$E$1,B1229))),'[1]Lookup for use classification'!$A$1,IF(ISNUMBER(SEARCH('[1]Lookup for use classification'!$B$2,B1229)),'[1]Lookup for use classification'!$A$2,IF(ISNUMBER(SEARCH('[1]Lookup for use classification'!$B$3,B1229)),'[1]Lookup for use classification'!$A$3,IF(OR(ISNUMBER(SEARCH('[1]Lookup for use classification'!$B$4,B1229)),ISNUMBER(SEARCH('[1]Lookup for use classification'!$C$4,B1229)),ISNUMBER(SEARCH('[1]Lookup for use classification'!$D$4,B1229)),ISNUMBER(SEARCH('[1]Lookup for use classification'!$E$4,B1229))),'[1]Lookup for use classification'!$A$4,IF(OR(ISNUMBER(SEARCH('[1]Lookup for use classification'!$B$5,B1229)),ISNUMBER(SEARCH('[1]Lookup for use classification'!$C$5,B1229)),ISNUMBER(SEARCH('[1]Lookup for use classification'!$D$5,B1229))),'[1]Lookup for use classification'!$A$5,IF(OR(ISNUMBER(SEARCH('[1]Lookup for use classification'!$B$7,B1229)),ISNUMBER(SEARCH('[1]Lookup for use classification'!$C$7,B1229)),ISNUMBER(SEARCH('[1]Lookup for use classification'!$D$7,B1229))),'[1]Lookup for use classification'!$A$7,IF(OR(ISNUMBER(SEARCH('[1]Lookup for use classification'!$B$9,B1229)),ISNUMBER(SEARCH('[1]Lookup for use classification'!$C$9,B1229)),ISNUMBER(SEARCH('[1]Lookup for use classification'!$D$9,B1229)),ISNUMBER(SEARCH('[1]Lookup for use classification'!$E$9,B1229)),ISNUMBER(SEARCH('[1]Lookup for use classification'!$F$9,B1229)),ISNUMBER(SEARCH('[1]Lookup for use classification'!$G$9,B1229)),ISNUMBER(SEARCH('[1]Lookup for use classification'!$H$9,B1229)),ISNUMBER(SEARCH('[1]Lookup for use classification'!$I$9,B1229)),ISNUMBER(SEARCH('[1]Lookup for use classification'!$J$9,B1229)),ISNUMBER(SEARCH('[1]Lookup for use classification'!$K$9,B1229))),'[1]Lookup for use classification'!$A$9,IF(OR(ISNUMBER(SEARCH('[1]Lookup for use classification'!$B$10,B1229)),ISNUMBER(SEARCH('[1]Lookup for use classification'!$C$10,B1229)),ISNUMBER(SEARCH('[1]Lookup for use classification'!$D$10,B1229)),ISNUMBER(SEARCH('[1]Lookup for use classification'!$E$10,B1229)),ISNUMBER(SEARCH('[1]Lookup for use classification'!$F$10,B1229)),ISNUMBER(SEARCH('[1]Lookup for use classification'!$G$10,B1229))),'[1]Lookup for use classification'!$A$10,IF(OR(ISNUMBER(SEARCH('[1]Lookup for use classification'!$B$11,B1229)),ISNUMBER(SEARCH('[1]Lookup for use classification'!$C$11,B1229))),'[1]Lookup for use classification'!$A$11,IF(OR(ISNUMBER(SEARCH('[1]Lookup for use classification'!$B$12,B1229)),ISNUMBER(SEARCH('[1]Lookup for use classification'!$C$12,B1229))),'[1]Lookup for use classification'!$A$12,IF(OR(ISNUMBER(SEARCH('[1]Lookup for use classification'!$B$13,B1229)),ISNUMBER(SEARCH('[1]Lookup for use classification'!$C$13,B1229)),ISNUMBER(SEARCH('[1]Lookup for use classification'!$D$13,B1229)),,ISNUMBER(SEARCH('[1]Lookup for use classification'!$C$13,B1229)),ISNUMBER(SEARCH('[1]Lookup for use classification'!$E$13,B1229))),'[1]Lookup for use classification'!$A$13,IF(OR(ISNUMBER(SEARCH('[1]Lookup for use classification'!$B$14,B1229)),ISNUMBER(SEARCH('[1]Lookup for use classification'!$C$14,B1229))),'[1]Lookup for use classification'!$A$14,"Other"))))))))))))</f>
        <v>Water &amp; Sewer</v>
      </c>
      <c r="D1229" s="19"/>
      <c r="E1229" s="19"/>
      <c r="F1229" s="19"/>
    </row>
    <row r="1230" spans="1:6">
      <c r="A1230" s="16" t="s">
        <v>616</v>
      </c>
      <c r="B1230" s="17" t="s">
        <v>700</v>
      </c>
      <c r="C1230" s="133" t="str">
        <f>IF(OR(ISNUMBER(SEARCH('[1]Lookup for use classification'!$B$1,B1230)),ISNUMBER(SEARCH('[1]Lookup for use classification'!$C$1,B1230)),ISNUMBER(SEARCH('[1]Lookup for use classification'!$D$1,B1230)),ISNUMBER(SEARCH('[1]Lookup for use classification'!$E$1,B1230))),'[1]Lookup for use classification'!$A$1,IF(ISNUMBER(SEARCH('[1]Lookup for use classification'!$B$2,B1230)),'[1]Lookup for use classification'!$A$2,IF(ISNUMBER(SEARCH('[1]Lookup for use classification'!$B$3,B1230)),'[1]Lookup for use classification'!$A$3,IF(OR(ISNUMBER(SEARCH('[1]Lookup for use classification'!$B$4,B1230)),ISNUMBER(SEARCH('[1]Lookup for use classification'!$C$4,B1230)),ISNUMBER(SEARCH('[1]Lookup for use classification'!$D$4,B1230)),ISNUMBER(SEARCH('[1]Lookup for use classification'!$E$4,B1230))),'[1]Lookup for use classification'!$A$4,IF(OR(ISNUMBER(SEARCH('[1]Lookup for use classification'!$B$5,B1230)),ISNUMBER(SEARCH('[1]Lookup for use classification'!$C$5,B1230)),ISNUMBER(SEARCH('[1]Lookup for use classification'!$D$5,B1230))),'[1]Lookup for use classification'!$A$5,IF(OR(ISNUMBER(SEARCH('[1]Lookup for use classification'!$B$7,B1230)),ISNUMBER(SEARCH('[1]Lookup for use classification'!$C$7,B1230)),ISNUMBER(SEARCH('[1]Lookup for use classification'!$D$7,B1230))),'[1]Lookup for use classification'!$A$7,IF(OR(ISNUMBER(SEARCH('[1]Lookup for use classification'!$B$9,B1230)),ISNUMBER(SEARCH('[1]Lookup for use classification'!$C$9,B1230)),ISNUMBER(SEARCH('[1]Lookup for use classification'!$D$9,B1230)),ISNUMBER(SEARCH('[1]Lookup for use classification'!$E$9,B1230)),ISNUMBER(SEARCH('[1]Lookup for use classification'!$F$9,B1230)),ISNUMBER(SEARCH('[1]Lookup for use classification'!$G$9,B1230)),ISNUMBER(SEARCH('[1]Lookup for use classification'!$H$9,B1230)),ISNUMBER(SEARCH('[1]Lookup for use classification'!$I$9,B1230)),ISNUMBER(SEARCH('[1]Lookup for use classification'!$J$9,B1230)),ISNUMBER(SEARCH('[1]Lookup for use classification'!$K$9,B1230))),'[1]Lookup for use classification'!$A$9,IF(OR(ISNUMBER(SEARCH('[1]Lookup for use classification'!$B$10,B1230)),ISNUMBER(SEARCH('[1]Lookup for use classification'!$C$10,B1230)),ISNUMBER(SEARCH('[1]Lookup for use classification'!$D$10,B1230)),ISNUMBER(SEARCH('[1]Lookup for use classification'!$E$10,B1230)),ISNUMBER(SEARCH('[1]Lookup for use classification'!$F$10,B1230)),ISNUMBER(SEARCH('[1]Lookup for use classification'!$G$10,B1230))),'[1]Lookup for use classification'!$A$10,IF(OR(ISNUMBER(SEARCH('[1]Lookup for use classification'!$B$11,B1230)),ISNUMBER(SEARCH('[1]Lookup for use classification'!$C$11,B1230))),'[1]Lookup for use classification'!$A$11,IF(OR(ISNUMBER(SEARCH('[1]Lookup for use classification'!$B$12,B1230)),ISNUMBER(SEARCH('[1]Lookup for use classification'!$C$12,B1230))),'[1]Lookup for use classification'!$A$12,IF(OR(ISNUMBER(SEARCH('[1]Lookup for use classification'!$B$13,B1230)),ISNUMBER(SEARCH('[1]Lookup for use classification'!$C$13,B1230)),ISNUMBER(SEARCH('[1]Lookup for use classification'!$D$13,B1230)),,ISNUMBER(SEARCH('[1]Lookup for use classification'!$C$13,B1230)),ISNUMBER(SEARCH('[1]Lookup for use classification'!$E$13,B1230))),'[1]Lookup for use classification'!$A$13,IF(OR(ISNUMBER(SEARCH('[1]Lookup for use classification'!$B$14,B1230)),ISNUMBER(SEARCH('[1]Lookup for use classification'!$C$14,B1230))),'[1]Lookup for use classification'!$A$14,"Other"))))))))))))</f>
        <v>Water &amp; Sewer</v>
      </c>
      <c r="D1230" s="19"/>
      <c r="E1230" s="19"/>
      <c r="F1230" s="19"/>
    </row>
    <row r="1231" spans="1:6">
      <c r="A1231" s="16" t="s">
        <v>616</v>
      </c>
      <c r="B1231" s="17" t="s">
        <v>701</v>
      </c>
      <c r="C1231" s="133" t="str">
        <f>IF(OR(ISNUMBER(SEARCH('[1]Lookup for use classification'!$B$1,B1231)),ISNUMBER(SEARCH('[1]Lookup for use classification'!$C$1,B1231)),ISNUMBER(SEARCH('[1]Lookup for use classification'!$D$1,B1231)),ISNUMBER(SEARCH('[1]Lookup for use classification'!$E$1,B1231))),'[1]Lookup for use classification'!$A$1,IF(ISNUMBER(SEARCH('[1]Lookup for use classification'!$B$2,B1231)),'[1]Lookup for use classification'!$A$2,IF(ISNUMBER(SEARCH('[1]Lookup for use classification'!$B$3,B1231)),'[1]Lookup for use classification'!$A$3,IF(OR(ISNUMBER(SEARCH('[1]Lookup for use classification'!$B$4,B1231)),ISNUMBER(SEARCH('[1]Lookup for use classification'!$C$4,B1231)),ISNUMBER(SEARCH('[1]Lookup for use classification'!$D$4,B1231)),ISNUMBER(SEARCH('[1]Lookup for use classification'!$E$4,B1231))),'[1]Lookup for use classification'!$A$4,IF(OR(ISNUMBER(SEARCH('[1]Lookup for use classification'!$B$5,B1231)),ISNUMBER(SEARCH('[1]Lookup for use classification'!$C$5,B1231)),ISNUMBER(SEARCH('[1]Lookup for use classification'!$D$5,B1231))),'[1]Lookup for use classification'!$A$5,IF(OR(ISNUMBER(SEARCH('[1]Lookup for use classification'!$B$7,B1231)),ISNUMBER(SEARCH('[1]Lookup for use classification'!$C$7,B1231)),ISNUMBER(SEARCH('[1]Lookup for use classification'!$D$7,B1231))),'[1]Lookup for use classification'!$A$7,IF(OR(ISNUMBER(SEARCH('[1]Lookup for use classification'!$B$9,B1231)),ISNUMBER(SEARCH('[1]Lookup for use classification'!$C$9,B1231)),ISNUMBER(SEARCH('[1]Lookup for use classification'!$D$9,B1231)),ISNUMBER(SEARCH('[1]Lookup for use classification'!$E$9,B1231)),ISNUMBER(SEARCH('[1]Lookup for use classification'!$F$9,B1231)),ISNUMBER(SEARCH('[1]Lookup for use classification'!$G$9,B1231)),ISNUMBER(SEARCH('[1]Lookup for use classification'!$H$9,B1231)),ISNUMBER(SEARCH('[1]Lookup for use classification'!$I$9,B1231)),ISNUMBER(SEARCH('[1]Lookup for use classification'!$J$9,B1231)),ISNUMBER(SEARCH('[1]Lookup for use classification'!$K$9,B1231))),'[1]Lookup for use classification'!$A$9,IF(OR(ISNUMBER(SEARCH('[1]Lookup for use classification'!$B$10,B1231)),ISNUMBER(SEARCH('[1]Lookup for use classification'!$C$10,B1231)),ISNUMBER(SEARCH('[1]Lookup for use classification'!$D$10,B1231)),ISNUMBER(SEARCH('[1]Lookup for use classification'!$E$10,B1231)),ISNUMBER(SEARCH('[1]Lookup for use classification'!$F$10,B1231)),ISNUMBER(SEARCH('[1]Lookup for use classification'!$G$10,B1231))),'[1]Lookup for use classification'!$A$10,IF(OR(ISNUMBER(SEARCH('[1]Lookup for use classification'!$B$11,B1231)),ISNUMBER(SEARCH('[1]Lookup for use classification'!$C$11,B1231))),'[1]Lookup for use classification'!$A$11,IF(OR(ISNUMBER(SEARCH('[1]Lookup for use classification'!$B$12,B1231)),ISNUMBER(SEARCH('[1]Lookup for use classification'!$C$12,B1231))),'[1]Lookup for use classification'!$A$12,IF(OR(ISNUMBER(SEARCH('[1]Lookup for use classification'!$B$13,B1231)),ISNUMBER(SEARCH('[1]Lookup for use classification'!$C$13,B1231)),ISNUMBER(SEARCH('[1]Lookup for use classification'!$D$13,B1231)),,ISNUMBER(SEARCH('[1]Lookup for use classification'!$C$13,B1231)),ISNUMBER(SEARCH('[1]Lookup for use classification'!$E$13,B1231))),'[1]Lookup for use classification'!$A$13,IF(OR(ISNUMBER(SEARCH('[1]Lookup for use classification'!$B$14,B1231)),ISNUMBER(SEARCH('[1]Lookup for use classification'!$C$14,B1231))),'[1]Lookup for use classification'!$A$14,"Other"))))))))))))</f>
        <v>Water &amp; Sewer</v>
      </c>
      <c r="D1231" s="19"/>
      <c r="E1231" s="19"/>
      <c r="F1231" s="19"/>
    </row>
    <row r="1232" spans="1:6">
      <c r="A1232" s="16" t="s">
        <v>616</v>
      </c>
      <c r="B1232" s="17" t="s">
        <v>702</v>
      </c>
      <c r="C1232" s="133" t="str">
        <f>IF(OR(ISNUMBER(SEARCH('[1]Lookup for use classification'!$B$1,B1232)),ISNUMBER(SEARCH('[1]Lookup for use classification'!$C$1,B1232)),ISNUMBER(SEARCH('[1]Lookup for use classification'!$D$1,B1232)),ISNUMBER(SEARCH('[1]Lookup for use classification'!$E$1,B1232))),'[1]Lookup for use classification'!$A$1,IF(ISNUMBER(SEARCH('[1]Lookup for use classification'!$B$2,B1232)),'[1]Lookup for use classification'!$A$2,IF(ISNUMBER(SEARCH('[1]Lookup for use classification'!$B$3,B1232)),'[1]Lookup for use classification'!$A$3,IF(OR(ISNUMBER(SEARCH('[1]Lookup for use classification'!$B$4,B1232)),ISNUMBER(SEARCH('[1]Lookup for use classification'!$C$4,B1232)),ISNUMBER(SEARCH('[1]Lookup for use classification'!$D$4,B1232)),ISNUMBER(SEARCH('[1]Lookup for use classification'!$E$4,B1232))),'[1]Lookup for use classification'!$A$4,IF(OR(ISNUMBER(SEARCH('[1]Lookup for use classification'!$B$5,B1232)),ISNUMBER(SEARCH('[1]Lookup for use classification'!$C$5,B1232)),ISNUMBER(SEARCH('[1]Lookup for use classification'!$D$5,B1232))),'[1]Lookup for use classification'!$A$5,IF(OR(ISNUMBER(SEARCH('[1]Lookup for use classification'!$B$7,B1232)),ISNUMBER(SEARCH('[1]Lookup for use classification'!$C$7,B1232)),ISNUMBER(SEARCH('[1]Lookup for use classification'!$D$7,B1232))),'[1]Lookup for use classification'!$A$7,IF(OR(ISNUMBER(SEARCH('[1]Lookup for use classification'!$B$9,B1232)),ISNUMBER(SEARCH('[1]Lookup for use classification'!$C$9,B1232)),ISNUMBER(SEARCH('[1]Lookup for use classification'!$D$9,B1232)),ISNUMBER(SEARCH('[1]Lookup for use classification'!$E$9,B1232)),ISNUMBER(SEARCH('[1]Lookup for use classification'!$F$9,B1232)),ISNUMBER(SEARCH('[1]Lookup for use classification'!$G$9,B1232)),ISNUMBER(SEARCH('[1]Lookup for use classification'!$H$9,B1232)),ISNUMBER(SEARCH('[1]Lookup for use classification'!$I$9,B1232)),ISNUMBER(SEARCH('[1]Lookup for use classification'!$J$9,B1232)),ISNUMBER(SEARCH('[1]Lookup for use classification'!$K$9,B1232))),'[1]Lookup for use classification'!$A$9,IF(OR(ISNUMBER(SEARCH('[1]Lookup for use classification'!$B$10,B1232)),ISNUMBER(SEARCH('[1]Lookup for use classification'!$C$10,B1232)),ISNUMBER(SEARCH('[1]Lookup for use classification'!$D$10,B1232)),ISNUMBER(SEARCH('[1]Lookup for use classification'!$E$10,B1232)),ISNUMBER(SEARCH('[1]Lookup for use classification'!$F$10,B1232)),ISNUMBER(SEARCH('[1]Lookup for use classification'!$G$10,B1232))),'[1]Lookup for use classification'!$A$10,IF(OR(ISNUMBER(SEARCH('[1]Lookup for use classification'!$B$11,B1232)),ISNUMBER(SEARCH('[1]Lookup for use classification'!$C$11,B1232))),'[1]Lookup for use classification'!$A$11,IF(OR(ISNUMBER(SEARCH('[1]Lookup for use classification'!$B$12,B1232)),ISNUMBER(SEARCH('[1]Lookup for use classification'!$C$12,B1232))),'[1]Lookup for use classification'!$A$12,IF(OR(ISNUMBER(SEARCH('[1]Lookup for use classification'!$B$13,B1232)),ISNUMBER(SEARCH('[1]Lookup for use classification'!$C$13,B1232)),ISNUMBER(SEARCH('[1]Lookup for use classification'!$D$13,B1232)),,ISNUMBER(SEARCH('[1]Lookup for use classification'!$C$13,B1232)),ISNUMBER(SEARCH('[1]Lookup for use classification'!$E$13,B1232))),'[1]Lookup for use classification'!$A$13,IF(OR(ISNUMBER(SEARCH('[1]Lookup for use classification'!$B$14,B1232)),ISNUMBER(SEARCH('[1]Lookup for use classification'!$C$14,B1232))),'[1]Lookup for use classification'!$A$14,"Other"))))))))))))</f>
        <v>Water &amp; Sewer</v>
      </c>
      <c r="D1232" s="19"/>
      <c r="E1232" s="19"/>
      <c r="F1232" s="19"/>
    </row>
    <row r="1233" spans="1:6">
      <c r="A1233" s="16" t="s">
        <v>616</v>
      </c>
      <c r="B1233" s="17" t="s">
        <v>703</v>
      </c>
      <c r="C1233" s="133" t="str">
        <f>IF(OR(ISNUMBER(SEARCH('[1]Lookup for use classification'!$B$1,B1233)),ISNUMBER(SEARCH('[1]Lookup for use classification'!$C$1,B1233)),ISNUMBER(SEARCH('[1]Lookup for use classification'!$D$1,B1233)),ISNUMBER(SEARCH('[1]Lookup for use classification'!$E$1,B1233))),'[1]Lookup for use classification'!$A$1,IF(ISNUMBER(SEARCH('[1]Lookup for use classification'!$B$2,B1233)),'[1]Lookup for use classification'!$A$2,IF(ISNUMBER(SEARCH('[1]Lookup for use classification'!$B$3,B1233)),'[1]Lookup for use classification'!$A$3,IF(OR(ISNUMBER(SEARCH('[1]Lookup for use classification'!$B$4,B1233)),ISNUMBER(SEARCH('[1]Lookup for use classification'!$C$4,B1233)),ISNUMBER(SEARCH('[1]Lookup for use classification'!$D$4,B1233)),ISNUMBER(SEARCH('[1]Lookup for use classification'!$E$4,B1233))),'[1]Lookup for use classification'!$A$4,IF(OR(ISNUMBER(SEARCH('[1]Lookup for use classification'!$B$5,B1233)),ISNUMBER(SEARCH('[1]Lookup for use classification'!$C$5,B1233)),ISNUMBER(SEARCH('[1]Lookup for use classification'!$D$5,B1233))),'[1]Lookup for use classification'!$A$5,IF(OR(ISNUMBER(SEARCH('[1]Lookup for use classification'!$B$7,B1233)),ISNUMBER(SEARCH('[1]Lookup for use classification'!$C$7,B1233)),ISNUMBER(SEARCH('[1]Lookup for use classification'!$D$7,B1233))),'[1]Lookup for use classification'!$A$7,IF(OR(ISNUMBER(SEARCH('[1]Lookup for use classification'!$B$9,B1233)),ISNUMBER(SEARCH('[1]Lookup for use classification'!$C$9,B1233)),ISNUMBER(SEARCH('[1]Lookup for use classification'!$D$9,B1233)),ISNUMBER(SEARCH('[1]Lookup for use classification'!$E$9,B1233)),ISNUMBER(SEARCH('[1]Lookup for use classification'!$F$9,B1233)),ISNUMBER(SEARCH('[1]Lookup for use classification'!$G$9,B1233)),ISNUMBER(SEARCH('[1]Lookup for use classification'!$H$9,B1233)),ISNUMBER(SEARCH('[1]Lookup for use classification'!$I$9,B1233)),ISNUMBER(SEARCH('[1]Lookup for use classification'!$J$9,B1233)),ISNUMBER(SEARCH('[1]Lookup for use classification'!$K$9,B1233))),'[1]Lookup for use classification'!$A$9,IF(OR(ISNUMBER(SEARCH('[1]Lookup for use classification'!$B$10,B1233)),ISNUMBER(SEARCH('[1]Lookup for use classification'!$C$10,B1233)),ISNUMBER(SEARCH('[1]Lookup for use classification'!$D$10,B1233)),ISNUMBER(SEARCH('[1]Lookup for use classification'!$E$10,B1233)),ISNUMBER(SEARCH('[1]Lookup for use classification'!$F$10,B1233)),ISNUMBER(SEARCH('[1]Lookup for use classification'!$G$10,B1233))),'[1]Lookup for use classification'!$A$10,IF(OR(ISNUMBER(SEARCH('[1]Lookup for use classification'!$B$11,B1233)),ISNUMBER(SEARCH('[1]Lookup for use classification'!$C$11,B1233))),'[1]Lookup for use classification'!$A$11,IF(OR(ISNUMBER(SEARCH('[1]Lookup for use classification'!$B$12,B1233)),ISNUMBER(SEARCH('[1]Lookup for use classification'!$C$12,B1233))),'[1]Lookup for use classification'!$A$12,IF(OR(ISNUMBER(SEARCH('[1]Lookup for use classification'!$B$13,B1233)),ISNUMBER(SEARCH('[1]Lookup for use classification'!$C$13,B1233)),ISNUMBER(SEARCH('[1]Lookup for use classification'!$D$13,B1233)),,ISNUMBER(SEARCH('[1]Lookup for use classification'!$C$13,B1233)),ISNUMBER(SEARCH('[1]Lookup for use classification'!$E$13,B1233))),'[1]Lookup for use classification'!$A$13,IF(OR(ISNUMBER(SEARCH('[1]Lookup for use classification'!$B$14,B1233)),ISNUMBER(SEARCH('[1]Lookup for use classification'!$C$14,B1233))),'[1]Lookup for use classification'!$A$14,"Other"))))))))))))</f>
        <v>Office</v>
      </c>
      <c r="D1233" s="19">
        <v>1200</v>
      </c>
      <c r="E1233" s="19"/>
      <c r="F1233" s="19"/>
    </row>
    <row r="1234" spans="1:6">
      <c r="A1234" s="16" t="s">
        <v>616</v>
      </c>
      <c r="B1234" s="20" t="s">
        <v>298</v>
      </c>
      <c r="C1234" s="133" t="str">
        <f>IF(OR(ISNUMBER(SEARCH('[1]Lookup for use classification'!$B$1,B1234)),ISNUMBER(SEARCH('[1]Lookup for use classification'!$C$1,B1234)),ISNUMBER(SEARCH('[1]Lookup for use classification'!$D$1,B1234)),ISNUMBER(SEARCH('[1]Lookup for use classification'!$E$1,B1234))),'[1]Lookup for use classification'!$A$1,IF(ISNUMBER(SEARCH('[1]Lookup for use classification'!$B$2,B1234)),'[1]Lookup for use classification'!$A$2,IF(ISNUMBER(SEARCH('[1]Lookup for use classification'!$B$3,B1234)),'[1]Lookup for use classification'!$A$3,IF(OR(ISNUMBER(SEARCH('[1]Lookup for use classification'!$B$4,B1234)),ISNUMBER(SEARCH('[1]Lookup for use classification'!$C$4,B1234)),ISNUMBER(SEARCH('[1]Lookup for use classification'!$D$4,B1234)),ISNUMBER(SEARCH('[1]Lookup for use classification'!$E$4,B1234))),'[1]Lookup for use classification'!$A$4,IF(OR(ISNUMBER(SEARCH('[1]Lookup for use classification'!$B$5,B1234)),ISNUMBER(SEARCH('[1]Lookup for use classification'!$C$5,B1234)),ISNUMBER(SEARCH('[1]Lookup for use classification'!$D$5,B1234))),'[1]Lookup for use classification'!$A$5,IF(OR(ISNUMBER(SEARCH('[1]Lookup for use classification'!$B$7,B1234)),ISNUMBER(SEARCH('[1]Lookup for use classification'!$C$7,B1234)),ISNUMBER(SEARCH('[1]Lookup for use classification'!$D$7,B1234))),'[1]Lookup for use classification'!$A$7,IF(OR(ISNUMBER(SEARCH('[1]Lookup for use classification'!$B$9,B1234)),ISNUMBER(SEARCH('[1]Lookup for use classification'!$C$9,B1234)),ISNUMBER(SEARCH('[1]Lookup for use classification'!$D$9,B1234)),ISNUMBER(SEARCH('[1]Lookup for use classification'!$E$9,B1234)),ISNUMBER(SEARCH('[1]Lookup for use classification'!$F$9,B1234)),ISNUMBER(SEARCH('[1]Lookup for use classification'!$G$9,B1234)),ISNUMBER(SEARCH('[1]Lookup for use classification'!$H$9,B1234)),ISNUMBER(SEARCH('[1]Lookup for use classification'!$I$9,B1234)),ISNUMBER(SEARCH('[1]Lookup for use classification'!$J$9,B1234)),ISNUMBER(SEARCH('[1]Lookup for use classification'!$K$9,B1234))),'[1]Lookup for use classification'!$A$9,IF(OR(ISNUMBER(SEARCH('[1]Lookup for use classification'!$B$10,B1234)),ISNUMBER(SEARCH('[1]Lookup for use classification'!$C$10,B1234)),ISNUMBER(SEARCH('[1]Lookup for use classification'!$D$10,B1234)),ISNUMBER(SEARCH('[1]Lookup for use classification'!$E$10,B1234)),ISNUMBER(SEARCH('[1]Lookup for use classification'!$F$10,B1234)),ISNUMBER(SEARCH('[1]Lookup for use classification'!$G$10,B1234))),'[1]Lookup for use classification'!$A$10,IF(OR(ISNUMBER(SEARCH('[1]Lookup for use classification'!$B$11,B1234)),ISNUMBER(SEARCH('[1]Lookup for use classification'!$C$11,B1234))),'[1]Lookup for use classification'!$A$11,IF(OR(ISNUMBER(SEARCH('[1]Lookup for use classification'!$B$12,B1234)),ISNUMBER(SEARCH('[1]Lookup for use classification'!$C$12,B1234))),'[1]Lookup for use classification'!$A$12,IF(OR(ISNUMBER(SEARCH('[1]Lookup for use classification'!$B$13,B1234)),ISNUMBER(SEARCH('[1]Lookup for use classification'!$C$13,B1234)),ISNUMBER(SEARCH('[1]Lookup for use classification'!$D$13,B1234)),,ISNUMBER(SEARCH('[1]Lookup for use classification'!$C$13,B1234)),ISNUMBER(SEARCH('[1]Lookup for use classification'!$E$13,B1234))),'[1]Lookup for use classification'!$A$13,IF(OR(ISNUMBER(SEARCH('[1]Lookup for use classification'!$B$14,B1234)),ISNUMBER(SEARCH('[1]Lookup for use classification'!$C$14,B1234))),'[1]Lookup for use classification'!$A$14,"Other"))))))))))))</f>
        <v>Public Assembly</v>
      </c>
      <c r="D1234" s="22">
        <v>10500</v>
      </c>
      <c r="E1234" s="22"/>
      <c r="F1234" s="22"/>
    </row>
    <row r="1235" spans="1:6">
      <c r="A1235" s="16" t="s">
        <v>616</v>
      </c>
      <c r="B1235" s="17" t="s">
        <v>704</v>
      </c>
      <c r="C1235" s="133" t="str">
        <f>IF(OR(ISNUMBER(SEARCH('[1]Lookup for use classification'!$B$1,B1235)),ISNUMBER(SEARCH('[1]Lookup for use classification'!$C$1,B1235)),ISNUMBER(SEARCH('[1]Lookup for use classification'!$D$1,B1235)),ISNUMBER(SEARCH('[1]Lookup for use classification'!$E$1,B1235))),'[1]Lookup for use classification'!$A$1,IF(ISNUMBER(SEARCH('[1]Lookup for use classification'!$B$2,B1235)),'[1]Lookup for use classification'!$A$2,IF(ISNUMBER(SEARCH('[1]Lookup for use classification'!$B$3,B1235)),'[1]Lookup for use classification'!$A$3,IF(OR(ISNUMBER(SEARCH('[1]Lookup for use classification'!$B$4,B1235)),ISNUMBER(SEARCH('[1]Lookup for use classification'!$C$4,B1235)),ISNUMBER(SEARCH('[1]Lookup for use classification'!$D$4,B1235)),ISNUMBER(SEARCH('[1]Lookup for use classification'!$E$4,B1235))),'[1]Lookup for use classification'!$A$4,IF(OR(ISNUMBER(SEARCH('[1]Lookup for use classification'!$B$5,B1235)),ISNUMBER(SEARCH('[1]Lookup for use classification'!$C$5,B1235)),ISNUMBER(SEARCH('[1]Lookup for use classification'!$D$5,B1235))),'[1]Lookup for use classification'!$A$5,IF(OR(ISNUMBER(SEARCH('[1]Lookup for use classification'!$B$7,B1235)),ISNUMBER(SEARCH('[1]Lookup for use classification'!$C$7,B1235)),ISNUMBER(SEARCH('[1]Lookup for use classification'!$D$7,B1235))),'[1]Lookup for use classification'!$A$7,IF(OR(ISNUMBER(SEARCH('[1]Lookup for use classification'!$B$9,B1235)),ISNUMBER(SEARCH('[1]Lookup for use classification'!$C$9,B1235)),ISNUMBER(SEARCH('[1]Lookup for use classification'!$D$9,B1235)),ISNUMBER(SEARCH('[1]Lookup for use classification'!$E$9,B1235)),ISNUMBER(SEARCH('[1]Lookup for use classification'!$F$9,B1235)),ISNUMBER(SEARCH('[1]Lookup for use classification'!$G$9,B1235)),ISNUMBER(SEARCH('[1]Lookup for use classification'!$H$9,B1235)),ISNUMBER(SEARCH('[1]Lookup for use classification'!$I$9,B1235)),ISNUMBER(SEARCH('[1]Lookup for use classification'!$J$9,B1235)),ISNUMBER(SEARCH('[1]Lookup for use classification'!$K$9,B1235))),'[1]Lookup for use classification'!$A$9,IF(OR(ISNUMBER(SEARCH('[1]Lookup for use classification'!$B$10,B1235)),ISNUMBER(SEARCH('[1]Lookup for use classification'!$C$10,B1235)),ISNUMBER(SEARCH('[1]Lookup for use classification'!$D$10,B1235)),ISNUMBER(SEARCH('[1]Lookup for use classification'!$E$10,B1235)),ISNUMBER(SEARCH('[1]Lookup for use classification'!$F$10,B1235)),ISNUMBER(SEARCH('[1]Lookup for use classification'!$G$10,B1235))),'[1]Lookup for use classification'!$A$10,IF(OR(ISNUMBER(SEARCH('[1]Lookup for use classification'!$B$11,B1235)),ISNUMBER(SEARCH('[1]Lookup for use classification'!$C$11,B1235))),'[1]Lookup for use classification'!$A$11,IF(OR(ISNUMBER(SEARCH('[1]Lookup for use classification'!$B$12,B1235)),ISNUMBER(SEARCH('[1]Lookup for use classification'!$C$12,B1235))),'[1]Lookup for use classification'!$A$12,IF(OR(ISNUMBER(SEARCH('[1]Lookup for use classification'!$B$13,B1235)),ISNUMBER(SEARCH('[1]Lookup for use classification'!$C$13,B1235)),ISNUMBER(SEARCH('[1]Lookup for use classification'!$D$13,B1235)),,ISNUMBER(SEARCH('[1]Lookup for use classification'!$C$13,B1235)),ISNUMBER(SEARCH('[1]Lookup for use classification'!$E$13,B1235))),'[1]Lookup for use classification'!$A$13,IF(OR(ISNUMBER(SEARCH('[1]Lookup for use classification'!$B$14,B1235)),ISNUMBER(SEARCH('[1]Lookup for use classification'!$C$14,B1235))),'[1]Lookup for use classification'!$A$14,"Other"))))))))))))</f>
        <v>Other</v>
      </c>
      <c r="D1235" s="19">
        <v>836</v>
      </c>
      <c r="E1235" s="19"/>
      <c r="F1235" s="19"/>
    </row>
    <row r="1236" spans="1:6">
      <c r="A1236" s="16" t="s">
        <v>616</v>
      </c>
      <c r="B1236" s="17" t="s">
        <v>705</v>
      </c>
      <c r="C1236" s="133" t="str">
        <f>IF(OR(ISNUMBER(SEARCH('[1]Lookup for use classification'!$B$1,B1236)),ISNUMBER(SEARCH('[1]Lookup for use classification'!$C$1,B1236)),ISNUMBER(SEARCH('[1]Lookup for use classification'!$D$1,B1236)),ISNUMBER(SEARCH('[1]Lookup for use classification'!$E$1,B1236))),'[1]Lookup for use classification'!$A$1,IF(ISNUMBER(SEARCH('[1]Lookup for use classification'!$B$2,B1236)),'[1]Lookup for use classification'!$A$2,IF(ISNUMBER(SEARCH('[1]Lookup for use classification'!$B$3,B1236)),'[1]Lookup for use classification'!$A$3,IF(OR(ISNUMBER(SEARCH('[1]Lookup for use classification'!$B$4,B1236)),ISNUMBER(SEARCH('[1]Lookup for use classification'!$C$4,B1236)),ISNUMBER(SEARCH('[1]Lookup for use classification'!$D$4,B1236)),ISNUMBER(SEARCH('[1]Lookup for use classification'!$E$4,B1236))),'[1]Lookup for use classification'!$A$4,IF(OR(ISNUMBER(SEARCH('[1]Lookup for use classification'!$B$5,B1236)),ISNUMBER(SEARCH('[1]Lookup for use classification'!$C$5,B1236)),ISNUMBER(SEARCH('[1]Lookup for use classification'!$D$5,B1236))),'[1]Lookup for use classification'!$A$5,IF(OR(ISNUMBER(SEARCH('[1]Lookup for use classification'!$B$7,B1236)),ISNUMBER(SEARCH('[1]Lookup for use classification'!$C$7,B1236)),ISNUMBER(SEARCH('[1]Lookup for use classification'!$D$7,B1236))),'[1]Lookup for use classification'!$A$7,IF(OR(ISNUMBER(SEARCH('[1]Lookup for use classification'!$B$9,B1236)),ISNUMBER(SEARCH('[1]Lookup for use classification'!$C$9,B1236)),ISNUMBER(SEARCH('[1]Lookup for use classification'!$D$9,B1236)),ISNUMBER(SEARCH('[1]Lookup for use classification'!$E$9,B1236)),ISNUMBER(SEARCH('[1]Lookup for use classification'!$F$9,B1236)),ISNUMBER(SEARCH('[1]Lookup for use classification'!$G$9,B1236)),ISNUMBER(SEARCH('[1]Lookup for use classification'!$H$9,B1236)),ISNUMBER(SEARCH('[1]Lookup for use classification'!$I$9,B1236)),ISNUMBER(SEARCH('[1]Lookup for use classification'!$J$9,B1236)),ISNUMBER(SEARCH('[1]Lookup for use classification'!$K$9,B1236))),'[1]Lookup for use classification'!$A$9,IF(OR(ISNUMBER(SEARCH('[1]Lookup for use classification'!$B$10,B1236)),ISNUMBER(SEARCH('[1]Lookup for use classification'!$C$10,B1236)),ISNUMBER(SEARCH('[1]Lookup for use classification'!$D$10,B1236)),ISNUMBER(SEARCH('[1]Lookup for use classification'!$E$10,B1236)),ISNUMBER(SEARCH('[1]Lookup for use classification'!$F$10,B1236)),ISNUMBER(SEARCH('[1]Lookup for use classification'!$G$10,B1236))),'[1]Lookup for use classification'!$A$10,IF(OR(ISNUMBER(SEARCH('[1]Lookup for use classification'!$B$11,B1236)),ISNUMBER(SEARCH('[1]Lookup for use classification'!$C$11,B1236))),'[1]Lookup for use classification'!$A$11,IF(OR(ISNUMBER(SEARCH('[1]Lookup for use classification'!$B$12,B1236)),ISNUMBER(SEARCH('[1]Lookup for use classification'!$C$12,B1236))),'[1]Lookup for use classification'!$A$12,IF(OR(ISNUMBER(SEARCH('[1]Lookup for use classification'!$B$13,B1236)),ISNUMBER(SEARCH('[1]Lookup for use classification'!$C$13,B1236)),ISNUMBER(SEARCH('[1]Lookup for use classification'!$D$13,B1236)),,ISNUMBER(SEARCH('[1]Lookup for use classification'!$C$13,B1236)),ISNUMBER(SEARCH('[1]Lookup for use classification'!$E$13,B1236))),'[1]Lookup for use classification'!$A$13,IF(OR(ISNUMBER(SEARCH('[1]Lookup for use classification'!$B$14,B1236)),ISNUMBER(SEARCH('[1]Lookup for use classification'!$C$14,B1236))),'[1]Lookup for use classification'!$A$14,"Other"))))))))))))</f>
        <v>Water &amp; Sewer</v>
      </c>
      <c r="D1236" s="19">
        <v>3648</v>
      </c>
      <c r="E1236" s="19"/>
      <c r="F1236" s="19"/>
    </row>
    <row r="1237" spans="1:6">
      <c r="A1237" s="16" t="s">
        <v>616</v>
      </c>
      <c r="B1237" s="20" t="s">
        <v>706</v>
      </c>
      <c r="C1237" s="133" t="str">
        <f>IF(OR(ISNUMBER(SEARCH('[1]Lookup for use classification'!$B$1,B1237)),ISNUMBER(SEARCH('[1]Lookup for use classification'!$C$1,B1237)),ISNUMBER(SEARCH('[1]Lookup for use classification'!$D$1,B1237)),ISNUMBER(SEARCH('[1]Lookup for use classification'!$E$1,B1237))),'[1]Lookup for use classification'!$A$1,IF(ISNUMBER(SEARCH('[1]Lookup for use classification'!$B$2,B1237)),'[1]Lookup for use classification'!$A$2,IF(ISNUMBER(SEARCH('[1]Lookup for use classification'!$B$3,B1237)),'[1]Lookup for use classification'!$A$3,IF(OR(ISNUMBER(SEARCH('[1]Lookup for use classification'!$B$4,B1237)),ISNUMBER(SEARCH('[1]Lookup for use classification'!$C$4,B1237)),ISNUMBER(SEARCH('[1]Lookup for use classification'!$D$4,B1237)),ISNUMBER(SEARCH('[1]Lookup for use classification'!$E$4,B1237))),'[1]Lookup for use classification'!$A$4,IF(OR(ISNUMBER(SEARCH('[1]Lookup for use classification'!$B$5,B1237)),ISNUMBER(SEARCH('[1]Lookup for use classification'!$C$5,B1237)),ISNUMBER(SEARCH('[1]Lookup for use classification'!$D$5,B1237))),'[1]Lookup for use classification'!$A$5,IF(OR(ISNUMBER(SEARCH('[1]Lookup for use classification'!$B$7,B1237)),ISNUMBER(SEARCH('[1]Lookup for use classification'!$C$7,B1237)),ISNUMBER(SEARCH('[1]Lookup for use classification'!$D$7,B1237))),'[1]Lookup for use classification'!$A$7,IF(OR(ISNUMBER(SEARCH('[1]Lookup for use classification'!$B$9,B1237)),ISNUMBER(SEARCH('[1]Lookup for use classification'!$C$9,B1237)),ISNUMBER(SEARCH('[1]Lookup for use classification'!$D$9,B1237)),ISNUMBER(SEARCH('[1]Lookup for use classification'!$E$9,B1237)),ISNUMBER(SEARCH('[1]Lookup for use classification'!$F$9,B1237)),ISNUMBER(SEARCH('[1]Lookup for use classification'!$G$9,B1237)),ISNUMBER(SEARCH('[1]Lookup for use classification'!$H$9,B1237)),ISNUMBER(SEARCH('[1]Lookup for use classification'!$I$9,B1237)),ISNUMBER(SEARCH('[1]Lookup for use classification'!$J$9,B1237)),ISNUMBER(SEARCH('[1]Lookup for use classification'!$K$9,B1237))),'[1]Lookup for use classification'!$A$9,IF(OR(ISNUMBER(SEARCH('[1]Lookup for use classification'!$B$10,B1237)),ISNUMBER(SEARCH('[1]Lookup for use classification'!$C$10,B1237)),ISNUMBER(SEARCH('[1]Lookup for use classification'!$D$10,B1237)),ISNUMBER(SEARCH('[1]Lookup for use classification'!$E$10,B1237)),ISNUMBER(SEARCH('[1]Lookup for use classification'!$F$10,B1237)),ISNUMBER(SEARCH('[1]Lookup for use classification'!$G$10,B1237))),'[1]Lookup for use classification'!$A$10,IF(OR(ISNUMBER(SEARCH('[1]Lookup for use classification'!$B$11,B1237)),ISNUMBER(SEARCH('[1]Lookup for use classification'!$C$11,B1237))),'[1]Lookup for use classification'!$A$11,IF(OR(ISNUMBER(SEARCH('[1]Lookup for use classification'!$B$12,B1237)),ISNUMBER(SEARCH('[1]Lookup for use classification'!$C$12,B1237))),'[1]Lookup for use classification'!$A$12,IF(OR(ISNUMBER(SEARCH('[1]Lookup for use classification'!$B$13,B1237)),ISNUMBER(SEARCH('[1]Lookup for use classification'!$C$13,B1237)),ISNUMBER(SEARCH('[1]Lookup for use classification'!$D$13,B1237)),,ISNUMBER(SEARCH('[1]Lookup for use classification'!$C$13,B1237)),ISNUMBER(SEARCH('[1]Lookup for use classification'!$E$13,B1237))),'[1]Lookup for use classification'!$A$13,IF(OR(ISNUMBER(SEARCH('[1]Lookup for use classification'!$B$14,B1237)),ISNUMBER(SEARCH('[1]Lookup for use classification'!$C$14,B1237))),'[1]Lookup for use classification'!$A$14,"Other"))))))))))))</f>
        <v>Public Safety</v>
      </c>
      <c r="D1237" s="22">
        <v>3204</v>
      </c>
      <c r="E1237" s="22" t="s">
        <v>652</v>
      </c>
      <c r="F1237" s="22" t="s">
        <v>653</v>
      </c>
    </row>
    <row r="1238" spans="1:6">
      <c r="A1238" s="16" t="s">
        <v>1451</v>
      </c>
      <c r="B1238" s="62" t="s">
        <v>147</v>
      </c>
      <c r="C1238" s="133" t="str">
        <f>IF(OR(ISNUMBER(SEARCH('[1]Lookup for use classification'!$B$1,B1238)),ISNUMBER(SEARCH('[1]Lookup for use classification'!$C$1,B1238)),ISNUMBER(SEARCH('[1]Lookup for use classification'!$D$1,B1238)),ISNUMBER(SEARCH('[1]Lookup for use classification'!$E$1,B1238))),'[1]Lookup for use classification'!$A$1,IF(ISNUMBER(SEARCH('[1]Lookup for use classification'!$B$2,B1238)),'[1]Lookup for use classification'!$A$2,IF(ISNUMBER(SEARCH('[1]Lookup for use classification'!$B$3,B1238)),'[1]Lookup for use classification'!$A$3,IF(OR(ISNUMBER(SEARCH('[1]Lookup for use classification'!$B$4,B1238)),ISNUMBER(SEARCH('[1]Lookup for use classification'!$C$4,B1238)),ISNUMBER(SEARCH('[1]Lookup for use classification'!$D$4,B1238)),ISNUMBER(SEARCH('[1]Lookup for use classification'!$E$4,B1238))),'[1]Lookup for use classification'!$A$4,IF(OR(ISNUMBER(SEARCH('[1]Lookup for use classification'!$B$5,B1238)),ISNUMBER(SEARCH('[1]Lookup for use classification'!$C$5,B1238)),ISNUMBER(SEARCH('[1]Lookup for use classification'!$D$5,B1238))),'[1]Lookup for use classification'!$A$5,IF(OR(ISNUMBER(SEARCH('[1]Lookup for use classification'!$B$7,B1238)),ISNUMBER(SEARCH('[1]Lookup for use classification'!$C$7,B1238)),ISNUMBER(SEARCH('[1]Lookup for use classification'!$D$7,B1238))),'[1]Lookup for use classification'!$A$7,IF(OR(ISNUMBER(SEARCH('[1]Lookup for use classification'!$B$9,B1238)),ISNUMBER(SEARCH('[1]Lookup for use classification'!$C$9,B1238)),ISNUMBER(SEARCH('[1]Lookup for use classification'!$D$9,B1238)),ISNUMBER(SEARCH('[1]Lookup for use classification'!$E$9,B1238)),ISNUMBER(SEARCH('[1]Lookup for use classification'!$F$9,B1238)),ISNUMBER(SEARCH('[1]Lookup for use classification'!$G$9,B1238)),ISNUMBER(SEARCH('[1]Lookup for use classification'!$H$9,B1238)),ISNUMBER(SEARCH('[1]Lookup for use classification'!$I$9,B1238)),ISNUMBER(SEARCH('[1]Lookup for use classification'!$J$9,B1238)),ISNUMBER(SEARCH('[1]Lookup for use classification'!$K$9,B1238))),'[1]Lookup for use classification'!$A$9,IF(OR(ISNUMBER(SEARCH('[1]Lookup for use classification'!$B$10,B1238)),ISNUMBER(SEARCH('[1]Lookup for use classification'!$C$10,B1238)),ISNUMBER(SEARCH('[1]Lookup for use classification'!$D$10,B1238)),ISNUMBER(SEARCH('[1]Lookup for use classification'!$E$10,B1238)),ISNUMBER(SEARCH('[1]Lookup for use classification'!$F$10,B1238)),ISNUMBER(SEARCH('[1]Lookup for use classification'!$G$10,B1238))),'[1]Lookup for use classification'!$A$10,IF(OR(ISNUMBER(SEARCH('[1]Lookup for use classification'!$B$11,B1238)),ISNUMBER(SEARCH('[1]Lookup for use classification'!$C$11,B1238))),'[1]Lookup for use classification'!$A$11,IF(OR(ISNUMBER(SEARCH('[1]Lookup for use classification'!$B$12,B1238)),ISNUMBER(SEARCH('[1]Lookup for use classification'!$C$12,B1238))),'[1]Lookup for use classification'!$A$12,IF(OR(ISNUMBER(SEARCH('[1]Lookup for use classification'!$B$13,B1238)),ISNUMBER(SEARCH('[1]Lookup for use classification'!$C$13,B1238)),ISNUMBER(SEARCH('[1]Lookup for use classification'!$D$13,B1238)),,ISNUMBER(SEARCH('[1]Lookup for use classification'!$C$13,B1238)),ISNUMBER(SEARCH('[1]Lookup for use classification'!$E$13,B1238))),'[1]Lookup for use classification'!$A$13,IF(OR(ISNUMBER(SEARCH('[1]Lookup for use classification'!$B$14,B1238)),ISNUMBER(SEARCH('[1]Lookup for use classification'!$C$14,B1238))),'[1]Lookup for use classification'!$A$14,"Other"))))))))))))</f>
        <v>Health Care - Hospitals</v>
      </c>
      <c r="D1238" s="48">
        <v>2583</v>
      </c>
      <c r="E1238" s="92"/>
      <c r="F1238" s="29"/>
    </row>
    <row r="1239" spans="1:6">
      <c r="A1239" s="16" t="s">
        <v>1451</v>
      </c>
      <c r="B1239" s="26" t="s">
        <v>24</v>
      </c>
      <c r="C1239" s="133" t="str">
        <f>IF(OR(ISNUMBER(SEARCH('[1]Lookup for use classification'!$B$1,B1239)),ISNUMBER(SEARCH('[1]Lookup for use classification'!$C$1,B1239)),ISNUMBER(SEARCH('[1]Lookup for use classification'!$D$1,B1239)),ISNUMBER(SEARCH('[1]Lookup for use classification'!$E$1,B1239))),'[1]Lookup for use classification'!$A$1,IF(ISNUMBER(SEARCH('[1]Lookup for use classification'!$B$2,B1239)),'[1]Lookup for use classification'!$A$2,IF(ISNUMBER(SEARCH('[1]Lookup for use classification'!$B$3,B1239)),'[1]Lookup for use classification'!$A$3,IF(OR(ISNUMBER(SEARCH('[1]Lookup for use classification'!$B$4,B1239)),ISNUMBER(SEARCH('[1]Lookup for use classification'!$C$4,B1239)),ISNUMBER(SEARCH('[1]Lookup for use classification'!$D$4,B1239)),ISNUMBER(SEARCH('[1]Lookup for use classification'!$E$4,B1239))),'[1]Lookup for use classification'!$A$4,IF(OR(ISNUMBER(SEARCH('[1]Lookup for use classification'!$B$5,B1239)),ISNUMBER(SEARCH('[1]Lookup for use classification'!$C$5,B1239)),ISNUMBER(SEARCH('[1]Lookup for use classification'!$D$5,B1239))),'[1]Lookup for use classification'!$A$5,IF(OR(ISNUMBER(SEARCH('[1]Lookup for use classification'!$B$7,B1239)),ISNUMBER(SEARCH('[1]Lookup for use classification'!$C$7,B1239)),ISNUMBER(SEARCH('[1]Lookup for use classification'!$D$7,B1239))),'[1]Lookup for use classification'!$A$7,IF(OR(ISNUMBER(SEARCH('[1]Lookup for use classification'!$B$9,B1239)),ISNUMBER(SEARCH('[1]Lookup for use classification'!$C$9,B1239)),ISNUMBER(SEARCH('[1]Lookup for use classification'!$D$9,B1239)),ISNUMBER(SEARCH('[1]Lookup for use classification'!$E$9,B1239)),ISNUMBER(SEARCH('[1]Lookup for use classification'!$F$9,B1239)),ISNUMBER(SEARCH('[1]Lookup for use classification'!$G$9,B1239)),ISNUMBER(SEARCH('[1]Lookup for use classification'!$H$9,B1239)),ISNUMBER(SEARCH('[1]Lookup for use classification'!$I$9,B1239)),ISNUMBER(SEARCH('[1]Lookup for use classification'!$J$9,B1239)),ISNUMBER(SEARCH('[1]Lookup for use classification'!$K$9,B1239))),'[1]Lookup for use classification'!$A$9,IF(OR(ISNUMBER(SEARCH('[1]Lookup for use classification'!$B$10,B1239)),ISNUMBER(SEARCH('[1]Lookup for use classification'!$C$10,B1239)),ISNUMBER(SEARCH('[1]Lookup for use classification'!$D$10,B1239)),ISNUMBER(SEARCH('[1]Lookup for use classification'!$E$10,B1239)),ISNUMBER(SEARCH('[1]Lookup for use classification'!$F$10,B1239)),ISNUMBER(SEARCH('[1]Lookup for use classification'!$G$10,B1239))),'[1]Lookup for use classification'!$A$10,IF(OR(ISNUMBER(SEARCH('[1]Lookup for use classification'!$B$11,B1239)),ISNUMBER(SEARCH('[1]Lookup for use classification'!$C$11,B1239))),'[1]Lookup for use classification'!$A$11,IF(OR(ISNUMBER(SEARCH('[1]Lookup for use classification'!$B$12,B1239)),ISNUMBER(SEARCH('[1]Lookup for use classification'!$C$12,B1239))),'[1]Lookup for use classification'!$A$12,IF(OR(ISNUMBER(SEARCH('[1]Lookup for use classification'!$B$13,B1239)),ISNUMBER(SEARCH('[1]Lookup for use classification'!$C$13,B1239)),ISNUMBER(SEARCH('[1]Lookup for use classification'!$D$13,B1239)),,ISNUMBER(SEARCH('[1]Lookup for use classification'!$C$13,B1239)),ISNUMBER(SEARCH('[1]Lookup for use classification'!$E$13,B1239))),'[1]Lookup for use classification'!$A$13,IF(OR(ISNUMBER(SEARCH('[1]Lookup for use classification'!$B$14,B1239)),ISNUMBER(SEARCH('[1]Lookup for use classification'!$C$14,B1239))),'[1]Lookup for use classification'!$A$14,"Other"))))))))))))</f>
        <v>Public Assembly</v>
      </c>
      <c r="D1239" s="27">
        <v>1679</v>
      </c>
      <c r="E1239" s="29"/>
      <c r="F1239" s="29"/>
    </row>
    <row r="1240" spans="1:6">
      <c r="A1240" s="16" t="s">
        <v>1451</v>
      </c>
      <c r="B1240" s="26" t="s">
        <v>1442</v>
      </c>
      <c r="C1240" s="133" t="str">
        <f>IF(OR(ISNUMBER(SEARCH('[1]Lookup for use classification'!$B$1,B1240)),ISNUMBER(SEARCH('[1]Lookup for use classification'!$C$1,B1240)),ISNUMBER(SEARCH('[1]Lookup for use classification'!$D$1,B1240)),ISNUMBER(SEARCH('[1]Lookup for use classification'!$E$1,B1240))),'[1]Lookup for use classification'!$A$1,IF(ISNUMBER(SEARCH('[1]Lookup for use classification'!$B$2,B1240)),'[1]Lookup for use classification'!$A$2,IF(ISNUMBER(SEARCH('[1]Lookup for use classification'!$B$3,B1240)),'[1]Lookup for use classification'!$A$3,IF(OR(ISNUMBER(SEARCH('[1]Lookup for use classification'!$B$4,B1240)),ISNUMBER(SEARCH('[1]Lookup for use classification'!$C$4,B1240)),ISNUMBER(SEARCH('[1]Lookup for use classification'!$D$4,B1240)),ISNUMBER(SEARCH('[1]Lookup for use classification'!$E$4,B1240))),'[1]Lookup for use classification'!$A$4,IF(OR(ISNUMBER(SEARCH('[1]Lookup for use classification'!$B$5,B1240)),ISNUMBER(SEARCH('[1]Lookup for use classification'!$C$5,B1240)),ISNUMBER(SEARCH('[1]Lookup for use classification'!$D$5,B1240))),'[1]Lookup for use classification'!$A$5,IF(OR(ISNUMBER(SEARCH('[1]Lookup for use classification'!$B$7,B1240)),ISNUMBER(SEARCH('[1]Lookup for use classification'!$C$7,B1240)),ISNUMBER(SEARCH('[1]Lookup for use classification'!$D$7,B1240))),'[1]Lookup for use classification'!$A$7,IF(OR(ISNUMBER(SEARCH('[1]Lookup for use classification'!$B$9,B1240)),ISNUMBER(SEARCH('[1]Lookup for use classification'!$C$9,B1240)),ISNUMBER(SEARCH('[1]Lookup for use classification'!$D$9,B1240)),ISNUMBER(SEARCH('[1]Lookup for use classification'!$E$9,B1240)),ISNUMBER(SEARCH('[1]Lookup for use classification'!$F$9,B1240)),ISNUMBER(SEARCH('[1]Lookup for use classification'!$G$9,B1240)),ISNUMBER(SEARCH('[1]Lookup for use classification'!$H$9,B1240)),ISNUMBER(SEARCH('[1]Lookup for use classification'!$I$9,B1240)),ISNUMBER(SEARCH('[1]Lookup for use classification'!$J$9,B1240)),ISNUMBER(SEARCH('[1]Lookup for use classification'!$K$9,B1240))),'[1]Lookup for use classification'!$A$9,IF(OR(ISNUMBER(SEARCH('[1]Lookup for use classification'!$B$10,B1240)),ISNUMBER(SEARCH('[1]Lookup for use classification'!$C$10,B1240)),ISNUMBER(SEARCH('[1]Lookup for use classification'!$D$10,B1240)),ISNUMBER(SEARCH('[1]Lookup for use classification'!$E$10,B1240)),ISNUMBER(SEARCH('[1]Lookup for use classification'!$F$10,B1240)),ISNUMBER(SEARCH('[1]Lookup for use classification'!$G$10,B1240))),'[1]Lookup for use classification'!$A$10,IF(OR(ISNUMBER(SEARCH('[1]Lookup for use classification'!$B$11,B1240)),ISNUMBER(SEARCH('[1]Lookup for use classification'!$C$11,B1240))),'[1]Lookup for use classification'!$A$11,IF(OR(ISNUMBER(SEARCH('[1]Lookup for use classification'!$B$12,B1240)),ISNUMBER(SEARCH('[1]Lookup for use classification'!$C$12,B1240))),'[1]Lookup for use classification'!$A$12,IF(OR(ISNUMBER(SEARCH('[1]Lookup for use classification'!$B$13,B1240)),ISNUMBER(SEARCH('[1]Lookup for use classification'!$C$13,B1240)),ISNUMBER(SEARCH('[1]Lookup for use classification'!$D$13,B1240)),,ISNUMBER(SEARCH('[1]Lookup for use classification'!$C$13,B1240)),ISNUMBER(SEARCH('[1]Lookup for use classification'!$E$13,B1240))),'[1]Lookup for use classification'!$A$13,IF(OR(ISNUMBER(SEARCH('[1]Lookup for use classification'!$B$14,B1240)),ISNUMBER(SEARCH('[1]Lookup for use classification'!$C$14,B1240))),'[1]Lookup for use classification'!$A$14,"Other"))))))))))))</f>
        <v>Office</v>
      </c>
      <c r="D1240" s="27">
        <v>759</v>
      </c>
      <c r="E1240" s="29"/>
      <c r="F1240" s="29"/>
    </row>
    <row r="1241" spans="1:6">
      <c r="A1241" s="16" t="s">
        <v>1451</v>
      </c>
      <c r="B1241" s="26" t="s">
        <v>1443</v>
      </c>
      <c r="C1241" s="133" t="str">
        <f>IF(OR(ISNUMBER(SEARCH('[1]Lookup for use classification'!$B$1,B1241)),ISNUMBER(SEARCH('[1]Lookup for use classification'!$C$1,B1241)),ISNUMBER(SEARCH('[1]Lookup for use classification'!$D$1,B1241)),ISNUMBER(SEARCH('[1]Lookup for use classification'!$E$1,B1241))),'[1]Lookup for use classification'!$A$1,IF(ISNUMBER(SEARCH('[1]Lookup for use classification'!$B$2,B1241)),'[1]Lookup for use classification'!$A$2,IF(ISNUMBER(SEARCH('[1]Lookup for use classification'!$B$3,B1241)),'[1]Lookup for use classification'!$A$3,IF(OR(ISNUMBER(SEARCH('[1]Lookup for use classification'!$B$4,B1241)),ISNUMBER(SEARCH('[1]Lookup for use classification'!$C$4,B1241)),ISNUMBER(SEARCH('[1]Lookup for use classification'!$D$4,B1241)),ISNUMBER(SEARCH('[1]Lookup for use classification'!$E$4,B1241))),'[1]Lookup for use classification'!$A$4,IF(OR(ISNUMBER(SEARCH('[1]Lookup for use classification'!$B$5,B1241)),ISNUMBER(SEARCH('[1]Lookup for use classification'!$C$5,B1241)),ISNUMBER(SEARCH('[1]Lookup for use classification'!$D$5,B1241))),'[1]Lookup for use classification'!$A$5,IF(OR(ISNUMBER(SEARCH('[1]Lookup for use classification'!$B$7,B1241)),ISNUMBER(SEARCH('[1]Lookup for use classification'!$C$7,B1241)),ISNUMBER(SEARCH('[1]Lookup for use classification'!$D$7,B1241))),'[1]Lookup for use classification'!$A$7,IF(OR(ISNUMBER(SEARCH('[1]Lookup for use classification'!$B$9,B1241)),ISNUMBER(SEARCH('[1]Lookup for use classification'!$C$9,B1241)),ISNUMBER(SEARCH('[1]Lookup for use classification'!$D$9,B1241)),ISNUMBER(SEARCH('[1]Lookup for use classification'!$E$9,B1241)),ISNUMBER(SEARCH('[1]Lookup for use classification'!$F$9,B1241)),ISNUMBER(SEARCH('[1]Lookup for use classification'!$G$9,B1241)),ISNUMBER(SEARCH('[1]Lookup for use classification'!$H$9,B1241)),ISNUMBER(SEARCH('[1]Lookup for use classification'!$I$9,B1241)),ISNUMBER(SEARCH('[1]Lookup for use classification'!$J$9,B1241)),ISNUMBER(SEARCH('[1]Lookup for use classification'!$K$9,B1241))),'[1]Lookup for use classification'!$A$9,IF(OR(ISNUMBER(SEARCH('[1]Lookup for use classification'!$B$10,B1241)),ISNUMBER(SEARCH('[1]Lookup for use classification'!$C$10,B1241)),ISNUMBER(SEARCH('[1]Lookup for use classification'!$D$10,B1241)),ISNUMBER(SEARCH('[1]Lookup for use classification'!$E$10,B1241)),ISNUMBER(SEARCH('[1]Lookup for use classification'!$F$10,B1241)),ISNUMBER(SEARCH('[1]Lookup for use classification'!$G$10,B1241))),'[1]Lookup for use classification'!$A$10,IF(OR(ISNUMBER(SEARCH('[1]Lookup for use classification'!$B$11,B1241)),ISNUMBER(SEARCH('[1]Lookup for use classification'!$C$11,B1241))),'[1]Lookup for use classification'!$A$11,IF(OR(ISNUMBER(SEARCH('[1]Lookup for use classification'!$B$12,B1241)),ISNUMBER(SEARCH('[1]Lookup for use classification'!$C$12,B1241))),'[1]Lookup for use classification'!$A$12,IF(OR(ISNUMBER(SEARCH('[1]Lookup for use classification'!$B$13,B1241)),ISNUMBER(SEARCH('[1]Lookup for use classification'!$C$13,B1241)),ISNUMBER(SEARCH('[1]Lookup for use classification'!$D$13,B1241)),,ISNUMBER(SEARCH('[1]Lookup for use classification'!$C$13,B1241)),ISNUMBER(SEARCH('[1]Lookup for use classification'!$E$13,B1241))),'[1]Lookup for use classification'!$A$13,IF(OR(ISNUMBER(SEARCH('[1]Lookup for use classification'!$B$14,B1241)),ISNUMBER(SEARCH('[1]Lookup for use classification'!$C$14,B1241))),'[1]Lookup for use classification'!$A$14,"Other"))))))))))))</f>
        <v>Education - K - 12</v>
      </c>
      <c r="D1241" s="27">
        <v>21880</v>
      </c>
      <c r="E1241" s="29"/>
      <c r="F1241" s="29"/>
    </row>
    <row r="1242" spans="1:6">
      <c r="A1242" s="16" t="s">
        <v>1451</v>
      </c>
      <c r="B1242" s="26" t="s">
        <v>1444</v>
      </c>
      <c r="C1242" s="133" t="str">
        <f>IF(OR(ISNUMBER(SEARCH('[1]Lookup for use classification'!$B$1,B1242)),ISNUMBER(SEARCH('[1]Lookup for use classification'!$C$1,B1242)),ISNUMBER(SEARCH('[1]Lookup for use classification'!$D$1,B1242)),ISNUMBER(SEARCH('[1]Lookup for use classification'!$E$1,B1242))),'[1]Lookup for use classification'!$A$1,IF(ISNUMBER(SEARCH('[1]Lookup for use classification'!$B$2,B1242)),'[1]Lookup for use classification'!$A$2,IF(ISNUMBER(SEARCH('[1]Lookup for use classification'!$B$3,B1242)),'[1]Lookup for use classification'!$A$3,IF(OR(ISNUMBER(SEARCH('[1]Lookup for use classification'!$B$4,B1242)),ISNUMBER(SEARCH('[1]Lookup for use classification'!$C$4,B1242)),ISNUMBER(SEARCH('[1]Lookup for use classification'!$D$4,B1242)),ISNUMBER(SEARCH('[1]Lookup for use classification'!$E$4,B1242))),'[1]Lookup for use classification'!$A$4,IF(OR(ISNUMBER(SEARCH('[1]Lookup for use classification'!$B$5,B1242)),ISNUMBER(SEARCH('[1]Lookup for use classification'!$C$5,B1242)),ISNUMBER(SEARCH('[1]Lookup for use classification'!$D$5,B1242))),'[1]Lookup for use classification'!$A$5,IF(OR(ISNUMBER(SEARCH('[1]Lookup for use classification'!$B$7,B1242)),ISNUMBER(SEARCH('[1]Lookup for use classification'!$C$7,B1242)),ISNUMBER(SEARCH('[1]Lookup for use classification'!$D$7,B1242))),'[1]Lookup for use classification'!$A$7,IF(OR(ISNUMBER(SEARCH('[1]Lookup for use classification'!$B$9,B1242)),ISNUMBER(SEARCH('[1]Lookup for use classification'!$C$9,B1242)),ISNUMBER(SEARCH('[1]Lookup for use classification'!$D$9,B1242)),ISNUMBER(SEARCH('[1]Lookup for use classification'!$E$9,B1242)),ISNUMBER(SEARCH('[1]Lookup for use classification'!$F$9,B1242)),ISNUMBER(SEARCH('[1]Lookup for use classification'!$G$9,B1242)),ISNUMBER(SEARCH('[1]Lookup for use classification'!$H$9,B1242)),ISNUMBER(SEARCH('[1]Lookup for use classification'!$I$9,B1242)),ISNUMBER(SEARCH('[1]Lookup for use classification'!$J$9,B1242)),ISNUMBER(SEARCH('[1]Lookup for use classification'!$K$9,B1242))),'[1]Lookup for use classification'!$A$9,IF(OR(ISNUMBER(SEARCH('[1]Lookup for use classification'!$B$10,B1242)),ISNUMBER(SEARCH('[1]Lookup for use classification'!$C$10,B1242)),ISNUMBER(SEARCH('[1]Lookup for use classification'!$D$10,B1242)),ISNUMBER(SEARCH('[1]Lookup for use classification'!$E$10,B1242)),ISNUMBER(SEARCH('[1]Lookup for use classification'!$F$10,B1242)),ISNUMBER(SEARCH('[1]Lookup for use classification'!$G$10,B1242))),'[1]Lookup for use classification'!$A$10,IF(OR(ISNUMBER(SEARCH('[1]Lookup for use classification'!$B$11,B1242)),ISNUMBER(SEARCH('[1]Lookup for use classification'!$C$11,B1242))),'[1]Lookup for use classification'!$A$11,IF(OR(ISNUMBER(SEARCH('[1]Lookup for use classification'!$B$12,B1242)),ISNUMBER(SEARCH('[1]Lookup for use classification'!$C$12,B1242))),'[1]Lookup for use classification'!$A$12,IF(OR(ISNUMBER(SEARCH('[1]Lookup for use classification'!$B$13,B1242)),ISNUMBER(SEARCH('[1]Lookup for use classification'!$C$13,B1242)),ISNUMBER(SEARCH('[1]Lookup for use classification'!$D$13,B1242)),,ISNUMBER(SEARCH('[1]Lookup for use classification'!$C$13,B1242)),ISNUMBER(SEARCH('[1]Lookup for use classification'!$E$13,B1242))),'[1]Lookup for use classification'!$A$13,IF(OR(ISNUMBER(SEARCH('[1]Lookup for use classification'!$B$14,B1242)),ISNUMBER(SEARCH('[1]Lookup for use classification'!$C$14,B1242))),'[1]Lookup for use classification'!$A$14,"Other"))))))))))))</f>
        <v>Health Care - Hospitals</v>
      </c>
      <c r="D1242" s="27"/>
      <c r="E1242" s="26"/>
      <c r="F1242" s="26"/>
    </row>
    <row r="1243" spans="1:6">
      <c r="A1243" s="16" t="s">
        <v>1451</v>
      </c>
      <c r="B1243" s="26" t="s">
        <v>1445</v>
      </c>
      <c r="C1243" s="133" t="str">
        <f>IF(OR(ISNUMBER(SEARCH('[1]Lookup for use classification'!$B$1,B1243)),ISNUMBER(SEARCH('[1]Lookup for use classification'!$C$1,B1243)),ISNUMBER(SEARCH('[1]Lookup for use classification'!$D$1,B1243)),ISNUMBER(SEARCH('[1]Lookup for use classification'!$E$1,B1243))),'[1]Lookup for use classification'!$A$1,IF(ISNUMBER(SEARCH('[1]Lookup for use classification'!$B$2,B1243)),'[1]Lookup for use classification'!$A$2,IF(ISNUMBER(SEARCH('[1]Lookup for use classification'!$B$3,B1243)),'[1]Lookup for use classification'!$A$3,IF(OR(ISNUMBER(SEARCH('[1]Lookup for use classification'!$B$4,B1243)),ISNUMBER(SEARCH('[1]Lookup for use classification'!$C$4,B1243)),ISNUMBER(SEARCH('[1]Lookup for use classification'!$D$4,B1243)),ISNUMBER(SEARCH('[1]Lookup for use classification'!$E$4,B1243))),'[1]Lookup for use classification'!$A$4,IF(OR(ISNUMBER(SEARCH('[1]Lookup for use classification'!$B$5,B1243)),ISNUMBER(SEARCH('[1]Lookup for use classification'!$C$5,B1243)),ISNUMBER(SEARCH('[1]Lookup for use classification'!$D$5,B1243))),'[1]Lookup for use classification'!$A$5,IF(OR(ISNUMBER(SEARCH('[1]Lookup for use classification'!$B$7,B1243)),ISNUMBER(SEARCH('[1]Lookup for use classification'!$C$7,B1243)),ISNUMBER(SEARCH('[1]Lookup for use classification'!$D$7,B1243))),'[1]Lookup for use classification'!$A$7,IF(OR(ISNUMBER(SEARCH('[1]Lookup for use classification'!$B$9,B1243)),ISNUMBER(SEARCH('[1]Lookup for use classification'!$C$9,B1243)),ISNUMBER(SEARCH('[1]Lookup for use classification'!$D$9,B1243)),ISNUMBER(SEARCH('[1]Lookup for use classification'!$E$9,B1243)),ISNUMBER(SEARCH('[1]Lookup for use classification'!$F$9,B1243)),ISNUMBER(SEARCH('[1]Lookup for use classification'!$G$9,B1243)),ISNUMBER(SEARCH('[1]Lookup for use classification'!$H$9,B1243)),ISNUMBER(SEARCH('[1]Lookup for use classification'!$I$9,B1243)),ISNUMBER(SEARCH('[1]Lookup for use classification'!$J$9,B1243)),ISNUMBER(SEARCH('[1]Lookup for use classification'!$K$9,B1243))),'[1]Lookup for use classification'!$A$9,IF(OR(ISNUMBER(SEARCH('[1]Lookup for use classification'!$B$10,B1243)),ISNUMBER(SEARCH('[1]Lookup for use classification'!$C$10,B1243)),ISNUMBER(SEARCH('[1]Lookup for use classification'!$D$10,B1243)),ISNUMBER(SEARCH('[1]Lookup for use classification'!$E$10,B1243)),ISNUMBER(SEARCH('[1]Lookup for use classification'!$F$10,B1243)),ISNUMBER(SEARCH('[1]Lookup for use classification'!$G$10,B1243))),'[1]Lookup for use classification'!$A$10,IF(OR(ISNUMBER(SEARCH('[1]Lookup for use classification'!$B$11,B1243)),ISNUMBER(SEARCH('[1]Lookup for use classification'!$C$11,B1243))),'[1]Lookup for use classification'!$A$11,IF(OR(ISNUMBER(SEARCH('[1]Lookup for use classification'!$B$12,B1243)),ISNUMBER(SEARCH('[1]Lookup for use classification'!$C$12,B1243))),'[1]Lookup for use classification'!$A$12,IF(OR(ISNUMBER(SEARCH('[1]Lookup for use classification'!$B$13,B1243)),ISNUMBER(SEARCH('[1]Lookup for use classification'!$C$13,B1243)),ISNUMBER(SEARCH('[1]Lookup for use classification'!$D$13,B1243)),,ISNUMBER(SEARCH('[1]Lookup for use classification'!$C$13,B1243)),ISNUMBER(SEARCH('[1]Lookup for use classification'!$E$13,B1243))),'[1]Lookup for use classification'!$A$13,IF(OR(ISNUMBER(SEARCH('[1]Lookup for use classification'!$B$14,B1243)),ISNUMBER(SEARCH('[1]Lookup for use classification'!$C$14,B1243))),'[1]Lookup for use classification'!$A$14,"Other"))))))))))))</f>
        <v>Warehousing</v>
      </c>
      <c r="D1243" s="27"/>
      <c r="E1243" s="29"/>
      <c r="F1243" s="29"/>
    </row>
    <row r="1244" spans="1:6">
      <c r="A1244" s="16" t="s">
        <v>1451</v>
      </c>
      <c r="B1244" s="26" t="s">
        <v>1446</v>
      </c>
      <c r="C1244" s="133" t="str">
        <f>IF(OR(ISNUMBER(SEARCH('[1]Lookup for use classification'!$B$1,B1244)),ISNUMBER(SEARCH('[1]Lookup for use classification'!$C$1,B1244)),ISNUMBER(SEARCH('[1]Lookup for use classification'!$D$1,B1244)),ISNUMBER(SEARCH('[1]Lookup for use classification'!$E$1,B1244))),'[1]Lookup for use classification'!$A$1,IF(ISNUMBER(SEARCH('[1]Lookup for use classification'!$B$2,B1244)),'[1]Lookup for use classification'!$A$2,IF(ISNUMBER(SEARCH('[1]Lookup for use classification'!$B$3,B1244)),'[1]Lookup for use classification'!$A$3,IF(OR(ISNUMBER(SEARCH('[1]Lookup for use classification'!$B$4,B1244)),ISNUMBER(SEARCH('[1]Lookup for use classification'!$C$4,B1244)),ISNUMBER(SEARCH('[1]Lookup for use classification'!$D$4,B1244)),ISNUMBER(SEARCH('[1]Lookup for use classification'!$E$4,B1244))),'[1]Lookup for use classification'!$A$4,IF(OR(ISNUMBER(SEARCH('[1]Lookup for use classification'!$B$5,B1244)),ISNUMBER(SEARCH('[1]Lookup for use classification'!$C$5,B1244)),ISNUMBER(SEARCH('[1]Lookup for use classification'!$D$5,B1244))),'[1]Lookup for use classification'!$A$5,IF(OR(ISNUMBER(SEARCH('[1]Lookup for use classification'!$B$7,B1244)),ISNUMBER(SEARCH('[1]Lookup for use classification'!$C$7,B1244)),ISNUMBER(SEARCH('[1]Lookup for use classification'!$D$7,B1244))),'[1]Lookup for use classification'!$A$7,IF(OR(ISNUMBER(SEARCH('[1]Lookup for use classification'!$B$9,B1244)),ISNUMBER(SEARCH('[1]Lookup for use classification'!$C$9,B1244)),ISNUMBER(SEARCH('[1]Lookup for use classification'!$D$9,B1244)),ISNUMBER(SEARCH('[1]Lookup for use classification'!$E$9,B1244)),ISNUMBER(SEARCH('[1]Lookup for use classification'!$F$9,B1244)),ISNUMBER(SEARCH('[1]Lookup for use classification'!$G$9,B1244)),ISNUMBER(SEARCH('[1]Lookup for use classification'!$H$9,B1244)),ISNUMBER(SEARCH('[1]Lookup for use classification'!$I$9,B1244)),ISNUMBER(SEARCH('[1]Lookup for use classification'!$J$9,B1244)),ISNUMBER(SEARCH('[1]Lookup for use classification'!$K$9,B1244))),'[1]Lookup for use classification'!$A$9,IF(OR(ISNUMBER(SEARCH('[1]Lookup for use classification'!$B$10,B1244)),ISNUMBER(SEARCH('[1]Lookup for use classification'!$C$10,B1244)),ISNUMBER(SEARCH('[1]Lookup for use classification'!$D$10,B1244)),ISNUMBER(SEARCH('[1]Lookup for use classification'!$E$10,B1244)),ISNUMBER(SEARCH('[1]Lookup for use classification'!$F$10,B1244)),ISNUMBER(SEARCH('[1]Lookup for use classification'!$G$10,B1244))),'[1]Lookup for use classification'!$A$10,IF(OR(ISNUMBER(SEARCH('[1]Lookup for use classification'!$B$11,B1244)),ISNUMBER(SEARCH('[1]Lookup for use classification'!$C$11,B1244))),'[1]Lookup for use classification'!$A$11,IF(OR(ISNUMBER(SEARCH('[1]Lookup for use classification'!$B$12,B1244)),ISNUMBER(SEARCH('[1]Lookup for use classification'!$C$12,B1244))),'[1]Lookup for use classification'!$A$12,IF(OR(ISNUMBER(SEARCH('[1]Lookup for use classification'!$B$13,B1244)),ISNUMBER(SEARCH('[1]Lookup for use classification'!$C$13,B1244)),ISNUMBER(SEARCH('[1]Lookup for use classification'!$D$13,B1244)),,ISNUMBER(SEARCH('[1]Lookup for use classification'!$C$13,B1244)),ISNUMBER(SEARCH('[1]Lookup for use classification'!$E$13,B1244))),'[1]Lookup for use classification'!$A$13,IF(OR(ISNUMBER(SEARCH('[1]Lookup for use classification'!$B$14,B1244)),ISNUMBER(SEARCH('[1]Lookup for use classification'!$C$14,B1244))),'[1]Lookup for use classification'!$A$14,"Other"))))))))))))</f>
        <v>Education - K - 12</v>
      </c>
      <c r="D1244" s="27">
        <v>1449</v>
      </c>
      <c r="E1244" s="29"/>
      <c r="F1244" s="29"/>
    </row>
    <row r="1245" spans="1:6">
      <c r="A1245" s="16" t="s">
        <v>1451</v>
      </c>
      <c r="B1245" s="26" t="s">
        <v>1447</v>
      </c>
      <c r="C1245" s="133" t="str">
        <f>IF(OR(ISNUMBER(SEARCH('[1]Lookup for use classification'!$B$1,B1245)),ISNUMBER(SEARCH('[1]Lookup for use classification'!$C$1,B1245)),ISNUMBER(SEARCH('[1]Lookup for use classification'!$D$1,B1245)),ISNUMBER(SEARCH('[1]Lookup for use classification'!$E$1,B1245))),'[1]Lookup for use classification'!$A$1,IF(ISNUMBER(SEARCH('[1]Lookup for use classification'!$B$2,B1245)),'[1]Lookup for use classification'!$A$2,IF(ISNUMBER(SEARCH('[1]Lookup for use classification'!$B$3,B1245)),'[1]Lookup for use classification'!$A$3,IF(OR(ISNUMBER(SEARCH('[1]Lookup for use classification'!$B$4,B1245)),ISNUMBER(SEARCH('[1]Lookup for use classification'!$C$4,B1245)),ISNUMBER(SEARCH('[1]Lookup for use classification'!$D$4,B1245)),ISNUMBER(SEARCH('[1]Lookup for use classification'!$E$4,B1245))),'[1]Lookup for use classification'!$A$4,IF(OR(ISNUMBER(SEARCH('[1]Lookup for use classification'!$B$5,B1245)),ISNUMBER(SEARCH('[1]Lookup for use classification'!$C$5,B1245)),ISNUMBER(SEARCH('[1]Lookup for use classification'!$D$5,B1245))),'[1]Lookup for use classification'!$A$5,IF(OR(ISNUMBER(SEARCH('[1]Lookup for use classification'!$B$7,B1245)),ISNUMBER(SEARCH('[1]Lookup for use classification'!$C$7,B1245)),ISNUMBER(SEARCH('[1]Lookup for use classification'!$D$7,B1245))),'[1]Lookup for use classification'!$A$7,IF(OR(ISNUMBER(SEARCH('[1]Lookup for use classification'!$B$9,B1245)),ISNUMBER(SEARCH('[1]Lookup for use classification'!$C$9,B1245)),ISNUMBER(SEARCH('[1]Lookup for use classification'!$D$9,B1245)),ISNUMBER(SEARCH('[1]Lookup for use classification'!$E$9,B1245)),ISNUMBER(SEARCH('[1]Lookup for use classification'!$F$9,B1245)),ISNUMBER(SEARCH('[1]Lookup for use classification'!$G$9,B1245)),ISNUMBER(SEARCH('[1]Lookup for use classification'!$H$9,B1245)),ISNUMBER(SEARCH('[1]Lookup for use classification'!$I$9,B1245)),ISNUMBER(SEARCH('[1]Lookup for use classification'!$J$9,B1245)),ISNUMBER(SEARCH('[1]Lookup for use classification'!$K$9,B1245))),'[1]Lookup for use classification'!$A$9,IF(OR(ISNUMBER(SEARCH('[1]Lookup for use classification'!$B$10,B1245)),ISNUMBER(SEARCH('[1]Lookup for use classification'!$C$10,B1245)),ISNUMBER(SEARCH('[1]Lookup for use classification'!$D$10,B1245)),ISNUMBER(SEARCH('[1]Lookup for use classification'!$E$10,B1245)),ISNUMBER(SEARCH('[1]Lookup for use classification'!$F$10,B1245)),ISNUMBER(SEARCH('[1]Lookup for use classification'!$G$10,B1245))),'[1]Lookup for use classification'!$A$10,IF(OR(ISNUMBER(SEARCH('[1]Lookup for use classification'!$B$11,B1245)),ISNUMBER(SEARCH('[1]Lookup for use classification'!$C$11,B1245))),'[1]Lookup for use classification'!$A$11,IF(OR(ISNUMBER(SEARCH('[1]Lookup for use classification'!$B$12,B1245)),ISNUMBER(SEARCH('[1]Lookup for use classification'!$C$12,B1245))),'[1]Lookup for use classification'!$A$12,IF(OR(ISNUMBER(SEARCH('[1]Lookup for use classification'!$B$13,B1245)),ISNUMBER(SEARCH('[1]Lookup for use classification'!$C$13,B1245)),ISNUMBER(SEARCH('[1]Lookup for use classification'!$D$13,B1245)),,ISNUMBER(SEARCH('[1]Lookup for use classification'!$C$13,B1245)),ISNUMBER(SEARCH('[1]Lookup for use classification'!$E$13,B1245))),'[1]Lookup for use classification'!$A$13,IF(OR(ISNUMBER(SEARCH('[1]Lookup for use classification'!$B$14,B1245)),ISNUMBER(SEARCH('[1]Lookup for use classification'!$C$14,B1245))),'[1]Lookup for use classification'!$A$14,"Other"))))))))))))</f>
        <v>Other</v>
      </c>
      <c r="D1245" s="27">
        <v>361</v>
      </c>
      <c r="E1245" s="29"/>
      <c r="F1245" s="29"/>
    </row>
    <row r="1246" spans="1:6">
      <c r="A1246" s="16" t="s">
        <v>1451</v>
      </c>
      <c r="B1246" s="26" t="s">
        <v>1448</v>
      </c>
      <c r="C1246" s="133" t="str">
        <f>IF(OR(ISNUMBER(SEARCH('[1]Lookup for use classification'!$B$1,B1246)),ISNUMBER(SEARCH('[1]Lookup for use classification'!$C$1,B1246)),ISNUMBER(SEARCH('[1]Lookup for use classification'!$D$1,B1246)),ISNUMBER(SEARCH('[1]Lookup for use classification'!$E$1,B1246))),'[1]Lookup for use classification'!$A$1,IF(ISNUMBER(SEARCH('[1]Lookup for use classification'!$B$2,B1246)),'[1]Lookup for use classification'!$A$2,IF(ISNUMBER(SEARCH('[1]Lookup for use classification'!$B$3,B1246)),'[1]Lookup for use classification'!$A$3,IF(OR(ISNUMBER(SEARCH('[1]Lookup for use classification'!$B$4,B1246)),ISNUMBER(SEARCH('[1]Lookup for use classification'!$C$4,B1246)),ISNUMBER(SEARCH('[1]Lookup for use classification'!$D$4,B1246)),ISNUMBER(SEARCH('[1]Lookup for use classification'!$E$4,B1246))),'[1]Lookup for use classification'!$A$4,IF(OR(ISNUMBER(SEARCH('[1]Lookup for use classification'!$B$5,B1246)),ISNUMBER(SEARCH('[1]Lookup for use classification'!$C$5,B1246)),ISNUMBER(SEARCH('[1]Lookup for use classification'!$D$5,B1246))),'[1]Lookup for use classification'!$A$5,IF(OR(ISNUMBER(SEARCH('[1]Lookup for use classification'!$B$7,B1246)),ISNUMBER(SEARCH('[1]Lookup for use classification'!$C$7,B1246)),ISNUMBER(SEARCH('[1]Lookup for use classification'!$D$7,B1246))),'[1]Lookup for use classification'!$A$7,IF(OR(ISNUMBER(SEARCH('[1]Lookup for use classification'!$B$9,B1246)),ISNUMBER(SEARCH('[1]Lookup for use classification'!$C$9,B1246)),ISNUMBER(SEARCH('[1]Lookup for use classification'!$D$9,B1246)),ISNUMBER(SEARCH('[1]Lookup for use classification'!$E$9,B1246)),ISNUMBER(SEARCH('[1]Lookup for use classification'!$F$9,B1246)),ISNUMBER(SEARCH('[1]Lookup for use classification'!$G$9,B1246)),ISNUMBER(SEARCH('[1]Lookup for use classification'!$H$9,B1246)),ISNUMBER(SEARCH('[1]Lookup for use classification'!$I$9,B1246)),ISNUMBER(SEARCH('[1]Lookup for use classification'!$J$9,B1246)),ISNUMBER(SEARCH('[1]Lookup for use classification'!$K$9,B1246))),'[1]Lookup for use classification'!$A$9,IF(OR(ISNUMBER(SEARCH('[1]Lookup for use classification'!$B$10,B1246)),ISNUMBER(SEARCH('[1]Lookup for use classification'!$C$10,B1246)),ISNUMBER(SEARCH('[1]Lookup for use classification'!$D$10,B1246)),ISNUMBER(SEARCH('[1]Lookup for use classification'!$E$10,B1246)),ISNUMBER(SEARCH('[1]Lookup for use classification'!$F$10,B1246)),ISNUMBER(SEARCH('[1]Lookup for use classification'!$G$10,B1246))),'[1]Lookup for use classification'!$A$10,IF(OR(ISNUMBER(SEARCH('[1]Lookup for use classification'!$B$11,B1246)),ISNUMBER(SEARCH('[1]Lookup for use classification'!$C$11,B1246))),'[1]Lookup for use classification'!$A$11,IF(OR(ISNUMBER(SEARCH('[1]Lookup for use classification'!$B$12,B1246)),ISNUMBER(SEARCH('[1]Lookup for use classification'!$C$12,B1246))),'[1]Lookup for use classification'!$A$12,IF(OR(ISNUMBER(SEARCH('[1]Lookup for use classification'!$B$13,B1246)),ISNUMBER(SEARCH('[1]Lookup for use classification'!$C$13,B1246)),ISNUMBER(SEARCH('[1]Lookup for use classification'!$D$13,B1246)),,ISNUMBER(SEARCH('[1]Lookup for use classification'!$C$13,B1246)),ISNUMBER(SEARCH('[1]Lookup for use classification'!$E$13,B1246))),'[1]Lookup for use classification'!$A$13,IF(OR(ISNUMBER(SEARCH('[1]Lookup for use classification'!$B$14,B1246)),ISNUMBER(SEARCH('[1]Lookup for use classification'!$C$14,B1246))),'[1]Lookup for use classification'!$A$14,"Other"))))))))))))</f>
        <v>Education - K - 12</v>
      </c>
      <c r="D1246" s="27">
        <v>1053</v>
      </c>
      <c r="E1246" s="29"/>
      <c r="F1246" s="29"/>
    </row>
    <row r="1247" spans="1:6">
      <c r="A1247" s="16" t="s">
        <v>1451</v>
      </c>
      <c r="B1247" s="26" t="s">
        <v>1449</v>
      </c>
      <c r="C1247" s="133" t="str">
        <f>IF(OR(ISNUMBER(SEARCH('[1]Lookup for use classification'!$B$1,B1247)),ISNUMBER(SEARCH('[1]Lookup for use classification'!$C$1,B1247)),ISNUMBER(SEARCH('[1]Lookup for use classification'!$D$1,B1247)),ISNUMBER(SEARCH('[1]Lookup for use classification'!$E$1,B1247))),'[1]Lookup for use classification'!$A$1,IF(ISNUMBER(SEARCH('[1]Lookup for use classification'!$B$2,B1247)),'[1]Lookup for use classification'!$A$2,IF(ISNUMBER(SEARCH('[1]Lookup for use classification'!$B$3,B1247)),'[1]Lookup for use classification'!$A$3,IF(OR(ISNUMBER(SEARCH('[1]Lookup for use classification'!$B$4,B1247)),ISNUMBER(SEARCH('[1]Lookup for use classification'!$C$4,B1247)),ISNUMBER(SEARCH('[1]Lookup for use classification'!$D$4,B1247)),ISNUMBER(SEARCH('[1]Lookup for use classification'!$E$4,B1247))),'[1]Lookup for use classification'!$A$4,IF(OR(ISNUMBER(SEARCH('[1]Lookup for use classification'!$B$5,B1247)),ISNUMBER(SEARCH('[1]Lookup for use classification'!$C$5,B1247)),ISNUMBER(SEARCH('[1]Lookup for use classification'!$D$5,B1247))),'[1]Lookup for use classification'!$A$5,IF(OR(ISNUMBER(SEARCH('[1]Lookup for use classification'!$B$7,B1247)),ISNUMBER(SEARCH('[1]Lookup for use classification'!$C$7,B1247)),ISNUMBER(SEARCH('[1]Lookup for use classification'!$D$7,B1247))),'[1]Lookup for use classification'!$A$7,IF(OR(ISNUMBER(SEARCH('[1]Lookup for use classification'!$B$9,B1247)),ISNUMBER(SEARCH('[1]Lookup for use classification'!$C$9,B1247)),ISNUMBER(SEARCH('[1]Lookup for use classification'!$D$9,B1247)),ISNUMBER(SEARCH('[1]Lookup for use classification'!$E$9,B1247)),ISNUMBER(SEARCH('[1]Lookup for use classification'!$F$9,B1247)),ISNUMBER(SEARCH('[1]Lookup for use classification'!$G$9,B1247)),ISNUMBER(SEARCH('[1]Lookup for use classification'!$H$9,B1247)),ISNUMBER(SEARCH('[1]Lookup for use classification'!$I$9,B1247)),ISNUMBER(SEARCH('[1]Lookup for use classification'!$J$9,B1247)),ISNUMBER(SEARCH('[1]Lookup for use classification'!$K$9,B1247))),'[1]Lookup for use classification'!$A$9,IF(OR(ISNUMBER(SEARCH('[1]Lookup for use classification'!$B$10,B1247)),ISNUMBER(SEARCH('[1]Lookup for use classification'!$C$10,B1247)),ISNUMBER(SEARCH('[1]Lookup for use classification'!$D$10,B1247)),ISNUMBER(SEARCH('[1]Lookup for use classification'!$E$10,B1247)),ISNUMBER(SEARCH('[1]Lookup for use classification'!$F$10,B1247)),ISNUMBER(SEARCH('[1]Lookup for use classification'!$G$10,B1247))),'[1]Lookup for use classification'!$A$10,IF(OR(ISNUMBER(SEARCH('[1]Lookup for use classification'!$B$11,B1247)),ISNUMBER(SEARCH('[1]Lookup for use classification'!$C$11,B1247))),'[1]Lookup for use classification'!$A$11,IF(OR(ISNUMBER(SEARCH('[1]Lookup for use classification'!$B$12,B1247)),ISNUMBER(SEARCH('[1]Lookup for use classification'!$C$12,B1247))),'[1]Lookup for use classification'!$A$12,IF(OR(ISNUMBER(SEARCH('[1]Lookup for use classification'!$B$13,B1247)),ISNUMBER(SEARCH('[1]Lookup for use classification'!$C$13,B1247)),ISNUMBER(SEARCH('[1]Lookup for use classification'!$D$13,B1247)),,ISNUMBER(SEARCH('[1]Lookup for use classification'!$C$13,B1247)),ISNUMBER(SEARCH('[1]Lookup for use classification'!$E$13,B1247))),'[1]Lookup for use classification'!$A$13,IF(OR(ISNUMBER(SEARCH('[1]Lookup for use classification'!$B$14,B1247)),ISNUMBER(SEARCH('[1]Lookup for use classification'!$C$14,B1247))),'[1]Lookup for use classification'!$A$14,"Other"))))))))))))</f>
        <v>Education - K - 12</v>
      </c>
      <c r="D1247" s="27">
        <v>2152</v>
      </c>
      <c r="E1247" s="29"/>
      <c r="F1247" s="29"/>
    </row>
    <row r="1248" spans="1:6">
      <c r="A1248" s="16" t="s">
        <v>1451</v>
      </c>
      <c r="B1248" s="26" t="s">
        <v>1450</v>
      </c>
      <c r="C1248" s="133" t="str">
        <f>IF(OR(ISNUMBER(SEARCH('[1]Lookup for use classification'!$B$1,B1248)),ISNUMBER(SEARCH('[1]Lookup for use classification'!$C$1,B1248)),ISNUMBER(SEARCH('[1]Lookup for use classification'!$D$1,B1248)),ISNUMBER(SEARCH('[1]Lookup for use classification'!$E$1,B1248))),'[1]Lookup for use classification'!$A$1,IF(ISNUMBER(SEARCH('[1]Lookup for use classification'!$B$2,B1248)),'[1]Lookup for use classification'!$A$2,IF(ISNUMBER(SEARCH('[1]Lookup for use classification'!$B$3,B1248)),'[1]Lookup for use classification'!$A$3,IF(OR(ISNUMBER(SEARCH('[1]Lookup for use classification'!$B$4,B1248)),ISNUMBER(SEARCH('[1]Lookup for use classification'!$C$4,B1248)),ISNUMBER(SEARCH('[1]Lookup for use classification'!$D$4,B1248)),ISNUMBER(SEARCH('[1]Lookup for use classification'!$E$4,B1248))),'[1]Lookup for use classification'!$A$4,IF(OR(ISNUMBER(SEARCH('[1]Lookup for use classification'!$B$5,B1248)),ISNUMBER(SEARCH('[1]Lookup for use classification'!$C$5,B1248)),ISNUMBER(SEARCH('[1]Lookup for use classification'!$D$5,B1248))),'[1]Lookup for use classification'!$A$5,IF(OR(ISNUMBER(SEARCH('[1]Lookup for use classification'!$B$7,B1248)),ISNUMBER(SEARCH('[1]Lookup for use classification'!$C$7,B1248)),ISNUMBER(SEARCH('[1]Lookup for use classification'!$D$7,B1248))),'[1]Lookup for use classification'!$A$7,IF(OR(ISNUMBER(SEARCH('[1]Lookup for use classification'!$B$9,B1248)),ISNUMBER(SEARCH('[1]Lookup for use classification'!$C$9,B1248)),ISNUMBER(SEARCH('[1]Lookup for use classification'!$D$9,B1248)),ISNUMBER(SEARCH('[1]Lookup for use classification'!$E$9,B1248)),ISNUMBER(SEARCH('[1]Lookup for use classification'!$F$9,B1248)),ISNUMBER(SEARCH('[1]Lookup for use classification'!$G$9,B1248)),ISNUMBER(SEARCH('[1]Lookup for use classification'!$H$9,B1248)),ISNUMBER(SEARCH('[1]Lookup for use classification'!$I$9,B1248)),ISNUMBER(SEARCH('[1]Lookup for use classification'!$J$9,B1248)),ISNUMBER(SEARCH('[1]Lookup for use classification'!$K$9,B1248))),'[1]Lookup for use classification'!$A$9,IF(OR(ISNUMBER(SEARCH('[1]Lookup for use classification'!$B$10,B1248)),ISNUMBER(SEARCH('[1]Lookup for use classification'!$C$10,B1248)),ISNUMBER(SEARCH('[1]Lookup for use classification'!$D$10,B1248)),ISNUMBER(SEARCH('[1]Lookup for use classification'!$E$10,B1248)),ISNUMBER(SEARCH('[1]Lookup for use classification'!$F$10,B1248)),ISNUMBER(SEARCH('[1]Lookup for use classification'!$G$10,B1248))),'[1]Lookup for use classification'!$A$10,IF(OR(ISNUMBER(SEARCH('[1]Lookup for use classification'!$B$11,B1248)),ISNUMBER(SEARCH('[1]Lookup for use classification'!$C$11,B1248))),'[1]Lookup for use classification'!$A$11,IF(OR(ISNUMBER(SEARCH('[1]Lookup for use classification'!$B$12,B1248)),ISNUMBER(SEARCH('[1]Lookup for use classification'!$C$12,B1248))),'[1]Lookup for use classification'!$A$12,IF(OR(ISNUMBER(SEARCH('[1]Lookup for use classification'!$B$13,B1248)),ISNUMBER(SEARCH('[1]Lookup for use classification'!$C$13,B1248)),ISNUMBER(SEARCH('[1]Lookup for use classification'!$D$13,B1248)),,ISNUMBER(SEARCH('[1]Lookup for use classification'!$C$13,B1248)),ISNUMBER(SEARCH('[1]Lookup for use classification'!$E$13,B1248))),'[1]Lookup for use classification'!$A$13,IF(OR(ISNUMBER(SEARCH('[1]Lookup for use classification'!$B$14,B1248)),ISNUMBER(SEARCH('[1]Lookup for use classification'!$C$14,B1248))),'[1]Lookup for use classification'!$A$14,"Other"))))))))))))</f>
        <v>Education - K - 12</v>
      </c>
      <c r="D1248" s="27">
        <v>1396</v>
      </c>
      <c r="E1248" s="29"/>
      <c r="F1248" s="29"/>
    </row>
    <row r="1249" spans="1:6">
      <c r="A1249" s="16" t="s">
        <v>1451</v>
      </c>
      <c r="B1249" s="26" t="s">
        <v>1243</v>
      </c>
      <c r="C1249" s="133" t="str">
        <f>IF(OR(ISNUMBER(SEARCH('[1]Lookup for use classification'!$B$1,B1249)),ISNUMBER(SEARCH('[1]Lookup for use classification'!$C$1,B1249)),ISNUMBER(SEARCH('[1]Lookup for use classification'!$D$1,B1249)),ISNUMBER(SEARCH('[1]Lookup for use classification'!$E$1,B1249))),'[1]Lookup for use classification'!$A$1,IF(ISNUMBER(SEARCH('[1]Lookup for use classification'!$B$2,B1249)),'[1]Lookup for use classification'!$A$2,IF(ISNUMBER(SEARCH('[1]Lookup for use classification'!$B$3,B1249)),'[1]Lookup for use classification'!$A$3,IF(OR(ISNUMBER(SEARCH('[1]Lookup for use classification'!$B$4,B1249)),ISNUMBER(SEARCH('[1]Lookup for use classification'!$C$4,B1249)),ISNUMBER(SEARCH('[1]Lookup for use classification'!$D$4,B1249)),ISNUMBER(SEARCH('[1]Lookup for use classification'!$E$4,B1249))),'[1]Lookup for use classification'!$A$4,IF(OR(ISNUMBER(SEARCH('[1]Lookup for use classification'!$B$5,B1249)),ISNUMBER(SEARCH('[1]Lookup for use classification'!$C$5,B1249)),ISNUMBER(SEARCH('[1]Lookup for use classification'!$D$5,B1249))),'[1]Lookup for use classification'!$A$5,IF(OR(ISNUMBER(SEARCH('[1]Lookup for use classification'!$B$7,B1249)),ISNUMBER(SEARCH('[1]Lookup for use classification'!$C$7,B1249)),ISNUMBER(SEARCH('[1]Lookup for use classification'!$D$7,B1249))),'[1]Lookup for use classification'!$A$7,IF(OR(ISNUMBER(SEARCH('[1]Lookup for use classification'!$B$9,B1249)),ISNUMBER(SEARCH('[1]Lookup for use classification'!$C$9,B1249)),ISNUMBER(SEARCH('[1]Lookup for use classification'!$D$9,B1249)),ISNUMBER(SEARCH('[1]Lookup for use classification'!$E$9,B1249)),ISNUMBER(SEARCH('[1]Lookup for use classification'!$F$9,B1249)),ISNUMBER(SEARCH('[1]Lookup for use classification'!$G$9,B1249)),ISNUMBER(SEARCH('[1]Lookup for use classification'!$H$9,B1249)),ISNUMBER(SEARCH('[1]Lookup for use classification'!$I$9,B1249)),ISNUMBER(SEARCH('[1]Lookup for use classification'!$J$9,B1249)),ISNUMBER(SEARCH('[1]Lookup for use classification'!$K$9,B1249))),'[1]Lookup for use classification'!$A$9,IF(OR(ISNUMBER(SEARCH('[1]Lookup for use classification'!$B$10,B1249)),ISNUMBER(SEARCH('[1]Lookup for use classification'!$C$10,B1249)),ISNUMBER(SEARCH('[1]Lookup for use classification'!$D$10,B1249)),ISNUMBER(SEARCH('[1]Lookup for use classification'!$E$10,B1249)),ISNUMBER(SEARCH('[1]Lookup for use classification'!$F$10,B1249)),ISNUMBER(SEARCH('[1]Lookup for use classification'!$G$10,B1249))),'[1]Lookup for use classification'!$A$10,IF(OR(ISNUMBER(SEARCH('[1]Lookup for use classification'!$B$11,B1249)),ISNUMBER(SEARCH('[1]Lookup for use classification'!$C$11,B1249))),'[1]Lookup for use classification'!$A$11,IF(OR(ISNUMBER(SEARCH('[1]Lookup for use classification'!$B$12,B1249)),ISNUMBER(SEARCH('[1]Lookup for use classification'!$C$12,B1249))),'[1]Lookup for use classification'!$A$12,IF(OR(ISNUMBER(SEARCH('[1]Lookup for use classification'!$B$13,B1249)),ISNUMBER(SEARCH('[1]Lookup for use classification'!$C$13,B1249)),ISNUMBER(SEARCH('[1]Lookup for use classification'!$D$13,B1249)),,ISNUMBER(SEARCH('[1]Lookup for use classification'!$C$13,B1249)),ISNUMBER(SEARCH('[1]Lookup for use classification'!$E$13,B1249))),'[1]Lookup for use classification'!$A$13,IF(OR(ISNUMBER(SEARCH('[1]Lookup for use classification'!$B$14,B1249)),ISNUMBER(SEARCH('[1]Lookup for use classification'!$C$14,B1249))),'[1]Lookup for use classification'!$A$14,"Other"))))))))))))</f>
        <v>Education - K - 12</v>
      </c>
      <c r="D1249" s="27">
        <v>800</v>
      </c>
      <c r="E1249" s="29"/>
      <c r="F1249" s="29"/>
    </row>
    <row r="1250" spans="1:6">
      <c r="A1250" s="16" t="s">
        <v>1451</v>
      </c>
      <c r="B1250" s="26" t="s">
        <v>410</v>
      </c>
      <c r="C1250" s="133" t="str">
        <f>IF(OR(ISNUMBER(SEARCH('[1]Lookup for use classification'!$B$1,B1250)),ISNUMBER(SEARCH('[1]Lookup for use classification'!$C$1,B1250)),ISNUMBER(SEARCH('[1]Lookup for use classification'!$D$1,B1250)),ISNUMBER(SEARCH('[1]Lookup for use classification'!$E$1,B1250))),'[1]Lookup for use classification'!$A$1,IF(ISNUMBER(SEARCH('[1]Lookup for use classification'!$B$2,B1250)),'[1]Lookup for use classification'!$A$2,IF(ISNUMBER(SEARCH('[1]Lookup for use classification'!$B$3,B1250)),'[1]Lookup for use classification'!$A$3,IF(OR(ISNUMBER(SEARCH('[1]Lookup for use classification'!$B$4,B1250)),ISNUMBER(SEARCH('[1]Lookup for use classification'!$C$4,B1250)),ISNUMBER(SEARCH('[1]Lookup for use classification'!$D$4,B1250)),ISNUMBER(SEARCH('[1]Lookup for use classification'!$E$4,B1250))),'[1]Lookup for use classification'!$A$4,IF(OR(ISNUMBER(SEARCH('[1]Lookup for use classification'!$B$5,B1250)),ISNUMBER(SEARCH('[1]Lookup for use classification'!$C$5,B1250)),ISNUMBER(SEARCH('[1]Lookup for use classification'!$D$5,B1250))),'[1]Lookup for use classification'!$A$5,IF(OR(ISNUMBER(SEARCH('[1]Lookup for use classification'!$B$7,B1250)),ISNUMBER(SEARCH('[1]Lookup for use classification'!$C$7,B1250)),ISNUMBER(SEARCH('[1]Lookup for use classification'!$D$7,B1250))),'[1]Lookup for use classification'!$A$7,IF(OR(ISNUMBER(SEARCH('[1]Lookup for use classification'!$B$9,B1250)),ISNUMBER(SEARCH('[1]Lookup for use classification'!$C$9,B1250)),ISNUMBER(SEARCH('[1]Lookup for use classification'!$D$9,B1250)),ISNUMBER(SEARCH('[1]Lookup for use classification'!$E$9,B1250)),ISNUMBER(SEARCH('[1]Lookup for use classification'!$F$9,B1250)),ISNUMBER(SEARCH('[1]Lookup for use classification'!$G$9,B1250)),ISNUMBER(SEARCH('[1]Lookup for use classification'!$H$9,B1250)),ISNUMBER(SEARCH('[1]Lookup for use classification'!$I$9,B1250)),ISNUMBER(SEARCH('[1]Lookup for use classification'!$J$9,B1250)),ISNUMBER(SEARCH('[1]Lookup for use classification'!$K$9,B1250))),'[1]Lookup for use classification'!$A$9,IF(OR(ISNUMBER(SEARCH('[1]Lookup for use classification'!$B$10,B1250)),ISNUMBER(SEARCH('[1]Lookup for use classification'!$C$10,B1250)),ISNUMBER(SEARCH('[1]Lookup for use classification'!$D$10,B1250)),ISNUMBER(SEARCH('[1]Lookup for use classification'!$E$10,B1250)),ISNUMBER(SEARCH('[1]Lookup for use classification'!$F$10,B1250)),ISNUMBER(SEARCH('[1]Lookup for use classification'!$G$10,B1250))),'[1]Lookup for use classification'!$A$10,IF(OR(ISNUMBER(SEARCH('[1]Lookup for use classification'!$B$11,B1250)),ISNUMBER(SEARCH('[1]Lookup for use classification'!$C$11,B1250))),'[1]Lookup for use classification'!$A$11,IF(OR(ISNUMBER(SEARCH('[1]Lookup for use classification'!$B$12,B1250)),ISNUMBER(SEARCH('[1]Lookup for use classification'!$C$12,B1250))),'[1]Lookup for use classification'!$A$12,IF(OR(ISNUMBER(SEARCH('[1]Lookup for use classification'!$B$13,B1250)),ISNUMBER(SEARCH('[1]Lookup for use classification'!$C$13,B1250)),ISNUMBER(SEARCH('[1]Lookup for use classification'!$D$13,B1250)),,ISNUMBER(SEARCH('[1]Lookup for use classification'!$C$13,B1250)),ISNUMBER(SEARCH('[1]Lookup for use classification'!$E$13,B1250))),'[1]Lookup for use classification'!$A$13,IF(OR(ISNUMBER(SEARCH('[1]Lookup for use classification'!$B$14,B1250)),ISNUMBER(SEARCH('[1]Lookup for use classification'!$C$14,B1250))),'[1]Lookup for use classification'!$A$14,"Other"))))))))))))</f>
        <v>Other</v>
      </c>
      <c r="D1250" s="27"/>
      <c r="E1250" s="26"/>
      <c r="F1250" s="26"/>
    </row>
    <row r="1251" spans="1:6">
      <c r="A1251" s="16" t="s">
        <v>1451</v>
      </c>
      <c r="B1251" s="26" t="s">
        <v>254</v>
      </c>
      <c r="C1251" s="133" t="str">
        <f>IF(OR(ISNUMBER(SEARCH('[1]Lookup for use classification'!$B$1,B1251)),ISNUMBER(SEARCH('[1]Lookup for use classification'!$C$1,B1251)),ISNUMBER(SEARCH('[1]Lookup for use classification'!$D$1,B1251)),ISNUMBER(SEARCH('[1]Lookup for use classification'!$E$1,B1251))),'[1]Lookup for use classification'!$A$1,IF(ISNUMBER(SEARCH('[1]Lookup for use classification'!$B$2,B1251)),'[1]Lookup for use classification'!$A$2,IF(ISNUMBER(SEARCH('[1]Lookup for use classification'!$B$3,B1251)),'[1]Lookup for use classification'!$A$3,IF(OR(ISNUMBER(SEARCH('[1]Lookup for use classification'!$B$4,B1251)),ISNUMBER(SEARCH('[1]Lookup for use classification'!$C$4,B1251)),ISNUMBER(SEARCH('[1]Lookup for use classification'!$D$4,B1251)),ISNUMBER(SEARCH('[1]Lookup for use classification'!$E$4,B1251))),'[1]Lookup for use classification'!$A$4,IF(OR(ISNUMBER(SEARCH('[1]Lookup for use classification'!$B$5,B1251)),ISNUMBER(SEARCH('[1]Lookup for use classification'!$C$5,B1251)),ISNUMBER(SEARCH('[1]Lookup for use classification'!$D$5,B1251))),'[1]Lookup for use classification'!$A$5,IF(OR(ISNUMBER(SEARCH('[1]Lookup for use classification'!$B$7,B1251)),ISNUMBER(SEARCH('[1]Lookup for use classification'!$C$7,B1251)),ISNUMBER(SEARCH('[1]Lookup for use classification'!$D$7,B1251))),'[1]Lookup for use classification'!$A$7,IF(OR(ISNUMBER(SEARCH('[1]Lookup for use classification'!$B$9,B1251)),ISNUMBER(SEARCH('[1]Lookup for use classification'!$C$9,B1251)),ISNUMBER(SEARCH('[1]Lookup for use classification'!$D$9,B1251)),ISNUMBER(SEARCH('[1]Lookup for use classification'!$E$9,B1251)),ISNUMBER(SEARCH('[1]Lookup for use classification'!$F$9,B1251)),ISNUMBER(SEARCH('[1]Lookup for use classification'!$G$9,B1251)),ISNUMBER(SEARCH('[1]Lookup for use classification'!$H$9,B1251)),ISNUMBER(SEARCH('[1]Lookup for use classification'!$I$9,B1251)),ISNUMBER(SEARCH('[1]Lookup for use classification'!$J$9,B1251)),ISNUMBER(SEARCH('[1]Lookup for use classification'!$K$9,B1251))),'[1]Lookup for use classification'!$A$9,IF(OR(ISNUMBER(SEARCH('[1]Lookup for use classification'!$B$10,B1251)),ISNUMBER(SEARCH('[1]Lookup for use classification'!$C$10,B1251)),ISNUMBER(SEARCH('[1]Lookup for use classification'!$D$10,B1251)),ISNUMBER(SEARCH('[1]Lookup for use classification'!$E$10,B1251)),ISNUMBER(SEARCH('[1]Lookup for use classification'!$F$10,B1251)),ISNUMBER(SEARCH('[1]Lookup for use classification'!$G$10,B1251))),'[1]Lookup for use classification'!$A$10,IF(OR(ISNUMBER(SEARCH('[1]Lookup for use classification'!$B$11,B1251)),ISNUMBER(SEARCH('[1]Lookup for use classification'!$C$11,B1251))),'[1]Lookup for use classification'!$A$11,IF(OR(ISNUMBER(SEARCH('[1]Lookup for use classification'!$B$12,B1251)),ISNUMBER(SEARCH('[1]Lookup for use classification'!$C$12,B1251))),'[1]Lookup for use classification'!$A$12,IF(OR(ISNUMBER(SEARCH('[1]Lookup for use classification'!$B$13,B1251)),ISNUMBER(SEARCH('[1]Lookup for use classification'!$C$13,B1251)),ISNUMBER(SEARCH('[1]Lookup for use classification'!$D$13,B1251)),,ISNUMBER(SEARCH('[1]Lookup for use classification'!$C$13,B1251)),ISNUMBER(SEARCH('[1]Lookup for use classification'!$E$13,B1251))),'[1]Lookup for use classification'!$A$13,IF(OR(ISNUMBER(SEARCH('[1]Lookup for use classification'!$B$14,B1251)),ISNUMBER(SEARCH('[1]Lookup for use classification'!$C$14,B1251))),'[1]Lookup for use classification'!$A$14,"Other"))))))))))))</f>
        <v>Retail - Other</v>
      </c>
      <c r="D1251" s="27"/>
      <c r="E1251" s="26"/>
      <c r="F1251" s="26"/>
    </row>
    <row r="1252" spans="1:6">
      <c r="A1252" s="16" t="s">
        <v>1451</v>
      </c>
      <c r="B1252" s="26" t="s">
        <v>1246</v>
      </c>
      <c r="C1252" s="133" t="str">
        <f>IF(OR(ISNUMBER(SEARCH('[1]Lookup for use classification'!$B$1,B1252)),ISNUMBER(SEARCH('[1]Lookup for use classification'!$C$1,B1252)),ISNUMBER(SEARCH('[1]Lookup for use classification'!$D$1,B1252)),ISNUMBER(SEARCH('[1]Lookup for use classification'!$E$1,B1252))),'[1]Lookup for use classification'!$A$1,IF(ISNUMBER(SEARCH('[1]Lookup for use classification'!$B$2,B1252)),'[1]Lookup for use classification'!$A$2,IF(ISNUMBER(SEARCH('[1]Lookup for use classification'!$B$3,B1252)),'[1]Lookup for use classification'!$A$3,IF(OR(ISNUMBER(SEARCH('[1]Lookup for use classification'!$B$4,B1252)),ISNUMBER(SEARCH('[1]Lookup for use classification'!$C$4,B1252)),ISNUMBER(SEARCH('[1]Lookup for use classification'!$D$4,B1252)),ISNUMBER(SEARCH('[1]Lookup for use classification'!$E$4,B1252))),'[1]Lookup for use classification'!$A$4,IF(OR(ISNUMBER(SEARCH('[1]Lookup for use classification'!$B$5,B1252)),ISNUMBER(SEARCH('[1]Lookup for use classification'!$C$5,B1252)),ISNUMBER(SEARCH('[1]Lookup for use classification'!$D$5,B1252))),'[1]Lookup for use classification'!$A$5,IF(OR(ISNUMBER(SEARCH('[1]Lookup for use classification'!$B$7,B1252)),ISNUMBER(SEARCH('[1]Lookup for use classification'!$C$7,B1252)),ISNUMBER(SEARCH('[1]Lookup for use classification'!$D$7,B1252))),'[1]Lookup for use classification'!$A$7,IF(OR(ISNUMBER(SEARCH('[1]Lookup for use classification'!$B$9,B1252)),ISNUMBER(SEARCH('[1]Lookup for use classification'!$C$9,B1252)),ISNUMBER(SEARCH('[1]Lookup for use classification'!$D$9,B1252)),ISNUMBER(SEARCH('[1]Lookup for use classification'!$E$9,B1252)),ISNUMBER(SEARCH('[1]Lookup for use classification'!$F$9,B1252)),ISNUMBER(SEARCH('[1]Lookup for use classification'!$G$9,B1252)),ISNUMBER(SEARCH('[1]Lookup for use classification'!$H$9,B1252)),ISNUMBER(SEARCH('[1]Lookup for use classification'!$I$9,B1252)),ISNUMBER(SEARCH('[1]Lookup for use classification'!$J$9,B1252)),ISNUMBER(SEARCH('[1]Lookup for use classification'!$K$9,B1252))),'[1]Lookup for use classification'!$A$9,IF(OR(ISNUMBER(SEARCH('[1]Lookup for use classification'!$B$10,B1252)),ISNUMBER(SEARCH('[1]Lookup for use classification'!$C$10,B1252)),ISNUMBER(SEARCH('[1]Lookup for use classification'!$D$10,B1252)),ISNUMBER(SEARCH('[1]Lookup for use classification'!$E$10,B1252)),ISNUMBER(SEARCH('[1]Lookup for use classification'!$F$10,B1252)),ISNUMBER(SEARCH('[1]Lookup for use classification'!$G$10,B1252))),'[1]Lookup for use classification'!$A$10,IF(OR(ISNUMBER(SEARCH('[1]Lookup for use classification'!$B$11,B1252)),ISNUMBER(SEARCH('[1]Lookup for use classification'!$C$11,B1252))),'[1]Lookup for use classification'!$A$11,IF(OR(ISNUMBER(SEARCH('[1]Lookup for use classification'!$B$12,B1252)),ISNUMBER(SEARCH('[1]Lookup for use classification'!$C$12,B1252))),'[1]Lookup for use classification'!$A$12,IF(OR(ISNUMBER(SEARCH('[1]Lookup for use classification'!$B$13,B1252)),ISNUMBER(SEARCH('[1]Lookup for use classification'!$C$13,B1252)),ISNUMBER(SEARCH('[1]Lookup for use classification'!$D$13,B1252)),,ISNUMBER(SEARCH('[1]Lookup for use classification'!$C$13,B1252)),ISNUMBER(SEARCH('[1]Lookup for use classification'!$E$13,B1252))),'[1]Lookup for use classification'!$A$13,IF(OR(ISNUMBER(SEARCH('[1]Lookup for use classification'!$B$14,B1252)),ISNUMBER(SEARCH('[1]Lookup for use classification'!$C$14,B1252))),'[1]Lookup for use classification'!$A$14,"Other"))))))))))))</f>
        <v>Office</v>
      </c>
      <c r="D1252" s="27">
        <v>1173</v>
      </c>
      <c r="E1252" s="29"/>
      <c r="F1252" s="29"/>
    </row>
    <row r="1253" spans="1:6">
      <c r="A1253" s="16" t="s">
        <v>1466</v>
      </c>
      <c r="B1253" s="47" t="s">
        <v>1452</v>
      </c>
      <c r="C1253" s="133" t="str">
        <f>IF(OR(ISNUMBER(SEARCH('[1]Lookup for use classification'!$B$1,B1253)),ISNUMBER(SEARCH('[1]Lookup for use classification'!$C$1,B1253)),ISNUMBER(SEARCH('[1]Lookup for use classification'!$D$1,B1253)),ISNUMBER(SEARCH('[1]Lookup for use classification'!$E$1,B1253))),'[1]Lookup for use classification'!$A$1,IF(ISNUMBER(SEARCH('[1]Lookup for use classification'!$B$2,B1253)),'[1]Lookup for use classification'!$A$2,IF(ISNUMBER(SEARCH('[1]Lookup for use classification'!$B$3,B1253)),'[1]Lookup for use classification'!$A$3,IF(OR(ISNUMBER(SEARCH('[1]Lookup for use classification'!$B$4,B1253)),ISNUMBER(SEARCH('[1]Lookup for use classification'!$C$4,B1253)),ISNUMBER(SEARCH('[1]Lookup for use classification'!$D$4,B1253)),ISNUMBER(SEARCH('[1]Lookup for use classification'!$E$4,B1253))),'[1]Lookup for use classification'!$A$4,IF(OR(ISNUMBER(SEARCH('[1]Lookup for use classification'!$B$5,B1253)),ISNUMBER(SEARCH('[1]Lookup for use classification'!$C$5,B1253)),ISNUMBER(SEARCH('[1]Lookup for use classification'!$D$5,B1253))),'[1]Lookup for use classification'!$A$5,IF(OR(ISNUMBER(SEARCH('[1]Lookup for use classification'!$B$7,B1253)),ISNUMBER(SEARCH('[1]Lookup for use classification'!$C$7,B1253)),ISNUMBER(SEARCH('[1]Lookup for use classification'!$D$7,B1253))),'[1]Lookup for use classification'!$A$7,IF(OR(ISNUMBER(SEARCH('[1]Lookup for use classification'!$B$9,B1253)),ISNUMBER(SEARCH('[1]Lookup for use classification'!$C$9,B1253)),ISNUMBER(SEARCH('[1]Lookup for use classification'!$D$9,B1253)),ISNUMBER(SEARCH('[1]Lookup for use classification'!$E$9,B1253)),ISNUMBER(SEARCH('[1]Lookup for use classification'!$F$9,B1253)),ISNUMBER(SEARCH('[1]Lookup for use classification'!$G$9,B1253)),ISNUMBER(SEARCH('[1]Lookup for use classification'!$H$9,B1253)),ISNUMBER(SEARCH('[1]Lookup for use classification'!$I$9,B1253)),ISNUMBER(SEARCH('[1]Lookup for use classification'!$J$9,B1253)),ISNUMBER(SEARCH('[1]Lookup for use classification'!$K$9,B1253))),'[1]Lookup for use classification'!$A$9,IF(OR(ISNUMBER(SEARCH('[1]Lookup for use classification'!$B$10,B1253)),ISNUMBER(SEARCH('[1]Lookup for use classification'!$C$10,B1253)),ISNUMBER(SEARCH('[1]Lookup for use classification'!$D$10,B1253)),ISNUMBER(SEARCH('[1]Lookup for use classification'!$E$10,B1253)),ISNUMBER(SEARCH('[1]Lookup for use classification'!$F$10,B1253)),ISNUMBER(SEARCH('[1]Lookup for use classification'!$G$10,B1253))),'[1]Lookup for use classification'!$A$10,IF(OR(ISNUMBER(SEARCH('[1]Lookup for use classification'!$B$11,B1253)),ISNUMBER(SEARCH('[1]Lookup for use classification'!$C$11,B1253))),'[1]Lookup for use classification'!$A$11,IF(OR(ISNUMBER(SEARCH('[1]Lookup for use classification'!$B$12,B1253)),ISNUMBER(SEARCH('[1]Lookup for use classification'!$C$12,B1253))),'[1]Lookup for use classification'!$A$12,IF(OR(ISNUMBER(SEARCH('[1]Lookup for use classification'!$B$13,B1253)),ISNUMBER(SEARCH('[1]Lookup for use classification'!$C$13,B1253)),ISNUMBER(SEARCH('[1]Lookup for use classification'!$D$13,B1253)),,ISNUMBER(SEARCH('[1]Lookup for use classification'!$C$13,B1253)),ISNUMBER(SEARCH('[1]Lookup for use classification'!$E$13,B1253))),'[1]Lookup for use classification'!$A$13,IF(OR(ISNUMBER(SEARCH('[1]Lookup for use classification'!$B$14,B1253)),ISNUMBER(SEARCH('[1]Lookup for use classification'!$C$14,B1253))),'[1]Lookup for use classification'!$A$14,"Other"))))))))))))</f>
        <v>Other</v>
      </c>
      <c r="D1253" s="92"/>
      <c r="E1253" s="92"/>
      <c r="F1253" s="92"/>
    </row>
    <row r="1254" spans="1:6">
      <c r="A1254" s="16" t="s">
        <v>1466</v>
      </c>
      <c r="B1254" s="47" t="s">
        <v>890</v>
      </c>
      <c r="C1254" s="133" t="str">
        <f>IF(OR(ISNUMBER(SEARCH('[1]Lookup for use classification'!$B$1,B1254)),ISNUMBER(SEARCH('[1]Lookup for use classification'!$C$1,B1254)),ISNUMBER(SEARCH('[1]Lookup for use classification'!$D$1,B1254)),ISNUMBER(SEARCH('[1]Lookup for use classification'!$E$1,B1254))),'[1]Lookup for use classification'!$A$1,IF(ISNUMBER(SEARCH('[1]Lookup for use classification'!$B$2,B1254)),'[1]Lookup for use classification'!$A$2,IF(ISNUMBER(SEARCH('[1]Lookup for use classification'!$B$3,B1254)),'[1]Lookup for use classification'!$A$3,IF(OR(ISNUMBER(SEARCH('[1]Lookup for use classification'!$B$4,B1254)),ISNUMBER(SEARCH('[1]Lookup for use classification'!$C$4,B1254)),ISNUMBER(SEARCH('[1]Lookup for use classification'!$D$4,B1254)),ISNUMBER(SEARCH('[1]Lookup for use classification'!$E$4,B1254))),'[1]Lookup for use classification'!$A$4,IF(OR(ISNUMBER(SEARCH('[1]Lookup for use classification'!$B$5,B1254)),ISNUMBER(SEARCH('[1]Lookup for use classification'!$C$5,B1254)),ISNUMBER(SEARCH('[1]Lookup for use classification'!$D$5,B1254))),'[1]Lookup for use classification'!$A$5,IF(OR(ISNUMBER(SEARCH('[1]Lookup for use classification'!$B$7,B1254)),ISNUMBER(SEARCH('[1]Lookup for use classification'!$C$7,B1254)),ISNUMBER(SEARCH('[1]Lookup for use classification'!$D$7,B1254))),'[1]Lookup for use classification'!$A$7,IF(OR(ISNUMBER(SEARCH('[1]Lookup for use classification'!$B$9,B1254)),ISNUMBER(SEARCH('[1]Lookup for use classification'!$C$9,B1254)),ISNUMBER(SEARCH('[1]Lookup for use classification'!$D$9,B1254)),ISNUMBER(SEARCH('[1]Lookup for use classification'!$E$9,B1254)),ISNUMBER(SEARCH('[1]Lookup for use classification'!$F$9,B1254)),ISNUMBER(SEARCH('[1]Lookup for use classification'!$G$9,B1254)),ISNUMBER(SEARCH('[1]Lookup for use classification'!$H$9,B1254)),ISNUMBER(SEARCH('[1]Lookup for use classification'!$I$9,B1254)),ISNUMBER(SEARCH('[1]Lookup for use classification'!$J$9,B1254)),ISNUMBER(SEARCH('[1]Lookup for use classification'!$K$9,B1254))),'[1]Lookup for use classification'!$A$9,IF(OR(ISNUMBER(SEARCH('[1]Lookup for use classification'!$B$10,B1254)),ISNUMBER(SEARCH('[1]Lookup for use classification'!$C$10,B1254)),ISNUMBER(SEARCH('[1]Lookup for use classification'!$D$10,B1254)),ISNUMBER(SEARCH('[1]Lookup for use classification'!$E$10,B1254)),ISNUMBER(SEARCH('[1]Lookup for use classification'!$F$10,B1254)),ISNUMBER(SEARCH('[1]Lookup for use classification'!$G$10,B1254))),'[1]Lookup for use classification'!$A$10,IF(OR(ISNUMBER(SEARCH('[1]Lookup for use classification'!$B$11,B1254)),ISNUMBER(SEARCH('[1]Lookup for use classification'!$C$11,B1254))),'[1]Lookup for use classification'!$A$11,IF(OR(ISNUMBER(SEARCH('[1]Lookup for use classification'!$B$12,B1254)),ISNUMBER(SEARCH('[1]Lookup for use classification'!$C$12,B1254))),'[1]Lookup for use classification'!$A$12,IF(OR(ISNUMBER(SEARCH('[1]Lookup for use classification'!$B$13,B1254)),ISNUMBER(SEARCH('[1]Lookup for use classification'!$C$13,B1254)),ISNUMBER(SEARCH('[1]Lookup for use classification'!$D$13,B1254)),,ISNUMBER(SEARCH('[1]Lookup for use classification'!$C$13,B1254)),ISNUMBER(SEARCH('[1]Lookup for use classification'!$E$13,B1254))),'[1]Lookup for use classification'!$A$13,IF(OR(ISNUMBER(SEARCH('[1]Lookup for use classification'!$B$14,B1254)),ISNUMBER(SEARCH('[1]Lookup for use classification'!$C$14,B1254))),'[1]Lookup for use classification'!$A$14,"Other"))))))))))))</f>
        <v>Public Assembly</v>
      </c>
      <c r="D1254" s="58"/>
      <c r="E1254" s="58"/>
      <c r="F1254" s="58"/>
    </row>
    <row r="1255" spans="1:6">
      <c r="A1255" s="16" t="s">
        <v>1466</v>
      </c>
      <c r="B1255" s="99" t="s">
        <v>1453</v>
      </c>
      <c r="C1255" s="133" t="str">
        <f>IF(OR(ISNUMBER(SEARCH('[1]Lookup for use classification'!$B$1,B1255)),ISNUMBER(SEARCH('[1]Lookup for use classification'!$C$1,B1255)),ISNUMBER(SEARCH('[1]Lookup for use classification'!$D$1,B1255)),ISNUMBER(SEARCH('[1]Lookup for use classification'!$E$1,B1255))),'[1]Lookup for use classification'!$A$1,IF(ISNUMBER(SEARCH('[1]Lookup for use classification'!$B$2,B1255)),'[1]Lookup for use classification'!$A$2,IF(ISNUMBER(SEARCH('[1]Lookup for use classification'!$B$3,B1255)),'[1]Lookup for use classification'!$A$3,IF(OR(ISNUMBER(SEARCH('[1]Lookup for use classification'!$B$4,B1255)),ISNUMBER(SEARCH('[1]Lookup for use classification'!$C$4,B1255)),ISNUMBER(SEARCH('[1]Lookup for use classification'!$D$4,B1255)),ISNUMBER(SEARCH('[1]Lookup for use classification'!$E$4,B1255))),'[1]Lookup for use classification'!$A$4,IF(OR(ISNUMBER(SEARCH('[1]Lookup for use classification'!$B$5,B1255)),ISNUMBER(SEARCH('[1]Lookup for use classification'!$C$5,B1255)),ISNUMBER(SEARCH('[1]Lookup for use classification'!$D$5,B1255))),'[1]Lookup for use classification'!$A$5,IF(OR(ISNUMBER(SEARCH('[1]Lookup for use classification'!$B$7,B1255)),ISNUMBER(SEARCH('[1]Lookup for use classification'!$C$7,B1255)),ISNUMBER(SEARCH('[1]Lookup for use classification'!$D$7,B1255))),'[1]Lookup for use classification'!$A$7,IF(OR(ISNUMBER(SEARCH('[1]Lookup for use classification'!$B$9,B1255)),ISNUMBER(SEARCH('[1]Lookup for use classification'!$C$9,B1255)),ISNUMBER(SEARCH('[1]Lookup for use classification'!$D$9,B1255)),ISNUMBER(SEARCH('[1]Lookup for use classification'!$E$9,B1255)),ISNUMBER(SEARCH('[1]Lookup for use classification'!$F$9,B1255)),ISNUMBER(SEARCH('[1]Lookup for use classification'!$G$9,B1255)),ISNUMBER(SEARCH('[1]Lookup for use classification'!$H$9,B1255)),ISNUMBER(SEARCH('[1]Lookup for use classification'!$I$9,B1255)),ISNUMBER(SEARCH('[1]Lookup for use classification'!$J$9,B1255)),ISNUMBER(SEARCH('[1]Lookup for use classification'!$K$9,B1255))),'[1]Lookup for use classification'!$A$9,IF(OR(ISNUMBER(SEARCH('[1]Lookup for use classification'!$B$10,B1255)),ISNUMBER(SEARCH('[1]Lookup for use classification'!$C$10,B1255)),ISNUMBER(SEARCH('[1]Lookup for use classification'!$D$10,B1255)),ISNUMBER(SEARCH('[1]Lookup for use classification'!$E$10,B1255)),ISNUMBER(SEARCH('[1]Lookup for use classification'!$F$10,B1255)),ISNUMBER(SEARCH('[1]Lookup for use classification'!$G$10,B1255))),'[1]Lookup for use classification'!$A$10,IF(OR(ISNUMBER(SEARCH('[1]Lookup for use classification'!$B$11,B1255)),ISNUMBER(SEARCH('[1]Lookup for use classification'!$C$11,B1255))),'[1]Lookup for use classification'!$A$11,IF(OR(ISNUMBER(SEARCH('[1]Lookup for use classification'!$B$12,B1255)),ISNUMBER(SEARCH('[1]Lookup for use classification'!$C$12,B1255))),'[1]Lookup for use classification'!$A$12,IF(OR(ISNUMBER(SEARCH('[1]Lookup for use classification'!$B$13,B1255)),ISNUMBER(SEARCH('[1]Lookup for use classification'!$C$13,B1255)),ISNUMBER(SEARCH('[1]Lookup for use classification'!$D$13,B1255)),,ISNUMBER(SEARCH('[1]Lookup for use classification'!$C$13,B1255)),ISNUMBER(SEARCH('[1]Lookup for use classification'!$E$13,B1255))),'[1]Lookup for use classification'!$A$13,IF(OR(ISNUMBER(SEARCH('[1]Lookup for use classification'!$B$14,B1255)),ISNUMBER(SEARCH('[1]Lookup for use classification'!$C$14,B1255))),'[1]Lookup for use classification'!$A$14,"Other"))))))))))))</f>
        <v>Public Assembly</v>
      </c>
      <c r="D1255" s="100"/>
      <c r="E1255" s="100"/>
      <c r="F1255" s="100"/>
    </row>
    <row r="1256" spans="1:6">
      <c r="A1256" s="16" t="s">
        <v>1466</v>
      </c>
      <c r="B1256" s="26" t="s">
        <v>1454</v>
      </c>
      <c r="C1256" s="133" t="str">
        <f>IF(OR(ISNUMBER(SEARCH('[1]Lookup for use classification'!$B$1,B1256)),ISNUMBER(SEARCH('[1]Lookup for use classification'!$C$1,B1256)),ISNUMBER(SEARCH('[1]Lookup for use classification'!$D$1,B1256)),ISNUMBER(SEARCH('[1]Lookup for use classification'!$E$1,B1256))),'[1]Lookup for use classification'!$A$1,IF(ISNUMBER(SEARCH('[1]Lookup for use classification'!$B$2,B1256)),'[1]Lookup for use classification'!$A$2,IF(ISNUMBER(SEARCH('[1]Lookup for use classification'!$B$3,B1256)),'[1]Lookup for use classification'!$A$3,IF(OR(ISNUMBER(SEARCH('[1]Lookup for use classification'!$B$4,B1256)),ISNUMBER(SEARCH('[1]Lookup for use classification'!$C$4,B1256)),ISNUMBER(SEARCH('[1]Lookup for use classification'!$D$4,B1256)),ISNUMBER(SEARCH('[1]Lookup for use classification'!$E$4,B1256))),'[1]Lookup for use classification'!$A$4,IF(OR(ISNUMBER(SEARCH('[1]Lookup for use classification'!$B$5,B1256)),ISNUMBER(SEARCH('[1]Lookup for use classification'!$C$5,B1256)),ISNUMBER(SEARCH('[1]Lookup for use classification'!$D$5,B1256))),'[1]Lookup for use classification'!$A$5,IF(OR(ISNUMBER(SEARCH('[1]Lookup for use classification'!$B$7,B1256)),ISNUMBER(SEARCH('[1]Lookup for use classification'!$C$7,B1256)),ISNUMBER(SEARCH('[1]Lookup for use classification'!$D$7,B1256))),'[1]Lookup for use classification'!$A$7,IF(OR(ISNUMBER(SEARCH('[1]Lookup for use classification'!$B$9,B1256)),ISNUMBER(SEARCH('[1]Lookup for use classification'!$C$9,B1256)),ISNUMBER(SEARCH('[1]Lookup for use classification'!$D$9,B1256)),ISNUMBER(SEARCH('[1]Lookup for use classification'!$E$9,B1256)),ISNUMBER(SEARCH('[1]Lookup for use classification'!$F$9,B1256)),ISNUMBER(SEARCH('[1]Lookup for use classification'!$G$9,B1256)),ISNUMBER(SEARCH('[1]Lookup for use classification'!$H$9,B1256)),ISNUMBER(SEARCH('[1]Lookup for use classification'!$I$9,B1256)),ISNUMBER(SEARCH('[1]Lookup for use classification'!$J$9,B1256)),ISNUMBER(SEARCH('[1]Lookup for use classification'!$K$9,B1256))),'[1]Lookup for use classification'!$A$9,IF(OR(ISNUMBER(SEARCH('[1]Lookup for use classification'!$B$10,B1256)),ISNUMBER(SEARCH('[1]Lookup for use classification'!$C$10,B1256)),ISNUMBER(SEARCH('[1]Lookup for use classification'!$D$10,B1256)),ISNUMBER(SEARCH('[1]Lookup for use classification'!$E$10,B1256)),ISNUMBER(SEARCH('[1]Lookup for use classification'!$F$10,B1256)),ISNUMBER(SEARCH('[1]Lookup for use classification'!$G$10,B1256))),'[1]Lookup for use classification'!$A$10,IF(OR(ISNUMBER(SEARCH('[1]Lookup for use classification'!$B$11,B1256)),ISNUMBER(SEARCH('[1]Lookup for use classification'!$C$11,B1256))),'[1]Lookup for use classification'!$A$11,IF(OR(ISNUMBER(SEARCH('[1]Lookup for use classification'!$B$12,B1256)),ISNUMBER(SEARCH('[1]Lookup for use classification'!$C$12,B1256))),'[1]Lookup for use classification'!$A$12,IF(OR(ISNUMBER(SEARCH('[1]Lookup for use classification'!$B$13,B1256)),ISNUMBER(SEARCH('[1]Lookup for use classification'!$C$13,B1256)),ISNUMBER(SEARCH('[1]Lookup for use classification'!$D$13,B1256)),,ISNUMBER(SEARCH('[1]Lookup for use classification'!$C$13,B1256)),ISNUMBER(SEARCH('[1]Lookup for use classification'!$E$13,B1256))),'[1]Lookup for use classification'!$A$13,IF(OR(ISNUMBER(SEARCH('[1]Lookup for use classification'!$B$14,B1256)),ISNUMBER(SEARCH('[1]Lookup for use classification'!$C$14,B1256))),'[1]Lookup for use classification'!$A$14,"Other"))))))))))))</f>
        <v>Warehousing</v>
      </c>
      <c r="D1256" s="27">
        <v>576</v>
      </c>
      <c r="E1256" s="29"/>
      <c r="F1256" s="29"/>
    </row>
    <row r="1257" spans="1:6">
      <c r="A1257" s="16" t="s">
        <v>1466</v>
      </c>
      <c r="B1257" s="26" t="s">
        <v>1455</v>
      </c>
      <c r="C1257" s="133" t="str">
        <f>IF(OR(ISNUMBER(SEARCH('[1]Lookup for use classification'!$B$1,B1257)),ISNUMBER(SEARCH('[1]Lookup for use classification'!$C$1,B1257)),ISNUMBER(SEARCH('[1]Lookup for use classification'!$D$1,B1257)),ISNUMBER(SEARCH('[1]Lookup for use classification'!$E$1,B1257))),'[1]Lookup for use classification'!$A$1,IF(ISNUMBER(SEARCH('[1]Lookup for use classification'!$B$2,B1257)),'[1]Lookup for use classification'!$A$2,IF(ISNUMBER(SEARCH('[1]Lookup for use classification'!$B$3,B1257)),'[1]Lookup for use classification'!$A$3,IF(OR(ISNUMBER(SEARCH('[1]Lookup for use classification'!$B$4,B1257)),ISNUMBER(SEARCH('[1]Lookup for use classification'!$C$4,B1257)),ISNUMBER(SEARCH('[1]Lookup for use classification'!$D$4,B1257)),ISNUMBER(SEARCH('[1]Lookup for use classification'!$E$4,B1257))),'[1]Lookup for use classification'!$A$4,IF(OR(ISNUMBER(SEARCH('[1]Lookup for use classification'!$B$5,B1257)),ISNUMBER(SEARCH('[1]Lookup for use classification'!$C$5,B1257)),ISNUMBER(SEARCH('[1]Lookup for use classification'!$D$5,B1257))),'[1]Lookup for use classification'!$A$5,IF(OR(ISNUMBER(SEARCH('[1]Lookup for use classification'!$B$7,B1257)),ISNUMBER(SEARCH('[1]Lookup for use classification'!$C$7,B1257)),ISNUMBER(SEARCH('[1]Lookup for use classification'!$D$7,B1257))),'[1]Lookup for use classification'!$A$7,IF(OR(ISNUMBER(SEARCH('[1]Lookup for use classification'!$B$9,B1257)),ISNUMBER(SEARCH('[1]Lookup for use classification'!$C$9,B1257)),ISNUMBER(SEARCH('[1]Lookup for use classification'!$D$9,B1257)),ISNUMBER(SEARCH('[1]Lookup for use classification'!$E$9,B1257)),ISNUMBER(SEARCH('[1]Lookup for use classification'!$F$9,B1257)),ISNUMBER(SEARCH('[1]Lookup for use classification'!$G$9,B1257)),ISNUMBER(SEARCH('[1]Lookup for use classification'!$H$9,B1257)),ISNUMBER(SEARCH('[1]Lookup for use classification'!$I$9,B1257)),ISNUMBER(SEARCH('[1]Lookup for use classification'!$J$9,B1257)),ISNUMBER(SEARCH('[1]Lookup for use classification'!$K$9,B1257))),'[1]Lookup for use classification'!$A$9,IF(OR(ISNUMBER(SEARCH('[1]Lookup for use classification'!$B$10,B1257)),ISNUMBER(SEARCH('[1]Lookup for use classification'!$C$10,B1257)),ISNUMBER(SEARCH('[1]Lookup for use classification'!$D$10,B1257)),ISNUMBER(SEARCH('[1]Lookup for use classification'!$E$10,B1257)),ISNUMBER(SEARCH('[1]Lookup for use classification'!$F$10,B1257)),ISNUMBER(SEARCH('[1]Lookup for use classification'!$G$10,B1257))),'[1]Lookup for use classification'!$A$10,IF(OR(ISNUMBER(SEARCH('[1]Lookup for use classification'!$B$11,B1257)),ISNUMBER(SEARCH('[1]Lookup for use classification'!$C$11,B1257))),'[1]Lookup for use classification'!$A$11,IF(OR(ISNUMBER(SEARCH('[1]Lookup for use classification'!$B$12,B1257)),ISNUMBER(SEARCH('[1]Lookup for use classification'!$C$12,B1257))),'[1]Lookup for use classification'!$A$12,IF(OR(ISNUMBER(SEARCH('[1]Lookup for use classification'!$B$13,B1257)),ISNUMBER(SEARCH('[1]Lookup for use classification'!$C$13,B1257)),ISNUMBER(SEARCH('[1]Lookup for use classification'!$D$13,B1257)),,ISNUMBER(SEARCH('[1]Lookup for use classification'!$C$13,B1257)),ISNUMBER(SEARCH('[1]Lookup for use classification'!$E$13,B1257))),'[1]Lookup for use classification'!$A$13,IF(OR(ISNUMBER(SEARCH('[1]Lookup for use classification'!$B$14,B1257)),ISNUMBER(SEARCH('[1]Lookup for use classification'!$C$14,B1257))),'[1]Lookup for use classification'!$A$14,"Other"))))))))))))</f>
        <v>Health Care - Hospitals</v>
      </c>
      <c r="D1257" s="27">
        <f>32*40</f>
        <v>1280</v>
      </c>
      <c r="E1257" s="29"/>
      <c r="F1257" s="29"/>
    </row>
    <row r="1258" spans="1:6">
      <c r="A1258" s="16" t="s">
        <v>1466</v>
      </c>
      <c r="B1258" s="26" t="s">
        <v>1456</v>
      </c>
      <c r="C1258" s="133" t="str">
        <f>IF(OR(ISNUMBER(SEARCH('[1]Lookup for use classification'!$B$1,B1258)),ISNUMBER(SEARCH('[1]Lookup for use classification'!$C$1,B1258)),ISNUMBER(SEARCH('[1]Lookup for use classification'!$D$1,B1258)),ISNUMBER(SEARCH('[1]Lookup for use classification'!$E$1,B1258))),'[1]Lookup for use classification'!$A$1,IF(ISNUMBER(SEARCH('[1]Lookup for use classification'!$B$2,B1258)),'[1]Lookup for use classification'!$A$2,IF(ISNUMBER(SEARCH('[1]Lookup for use classification'!$B$3,B1258)),'[1]Lookup for use classification'!$A$3,IF(OR(ISNUMBER(SEARCH('[1]Lookup for use classification'!$B$4,B1258)),ISNUMBER(SEARCH('[1]Lookup for use classification'!$C$4,B1258)),ISNUMBER(SEARCH('[1]Lookup for use classification'!$D$4,B1258)),ISNUMBER(SEARCH('[1]Lookup for use classification'!$E$4,B1258))),'[1]Lookup for use classification'!$A$4,IF(OR(ISNUMBER(SEARCH('[1]Lookup for use classification'!$B$5,B1258)),ISNUMBER(SEARCH('[1]Lookup for use classification'!$C$5,B1258)),ISNUMBER(SEARCH('[1]Lookup for use classification'!$D$5,B1258))),'[1]Lookup for use classification'!$A$5,IF(OR(ISNUMBER(SEARCH('[1]Lookup for use classification'!$B$7,B1258)),ISNUMBER(SEARCH('[1]Lookup for use classification'!$C$7,B1258)),ISNUMBER(SEARCH('[1]Lookup for use classification'!$D$7,B1258))),'[1]Lookup for use classification'!$A$7,IF(OR(ISNUMBER(SEARCH('[1]Lookup for use classification'!$B$9,B1258)),ISNUMBER(SEARCH('[1]Lookup for use classification'!$C$9,B1258)),ISNUMBER(SEARCH('[1]Lookup for use classification'!$D$9,B1258)),ISNUMBER(SEARCH('[1]Lookup for use classification'!$E$9,B1258)),ISNUMBER(SEARCH('[1]Lookup for use classification'!$F$9,B1258)),ISNUMBER(SEARCH('[1]Lookup for use classification'!$G$9,B1258)),ISNUMBER(SEARCH('[1]Lookup for use classification'!$H$9,B1258)),ISNUMBER(SEARCH('[1]Lookup for use classification'!$I$9,B1258)),ISNUMBER(SEARCH('[1]Lookup for use classification'!$J$9,B1258)),ISNUMBER(SEARCH('[1]Lookup for use classification'!$K$9,B1258))),'[1]Lookup for use classification'!$A$9,IF(OR(ISNUMBER(SEARCH('[1]Lookup for use classification'!$B$10,B1258)),ISNUMBER(SEARCH('[1]Lookup for use classification'!$C$10,B1258)),ISNUMBER(SEARCH('[1]Lookup for use classification'!$D$10,B1258)),ISNUMBER(SEARCH('[1]Lookup for use classification'!$E$10,B1258)),ISNUMBER(SEARCH('[1]Lookup for use classification'!$F$10,B1258)),ISNUMBER(SEARCH('[1]Lookup for use classification'!$G$10,B1258))),'[1]Lookup for use classification'!$A$10,IF(OR(ISNUMBER(SEARCH('[1]Lookup for use classification'!$B$11,B1258)),ISNUMBER(SEARCH('[1]Lookup for use classification'!$C$11,B1258))),'[1]Lookup for use classification'!$A$11,IF(OR(ISNUMBER(SEARCH('[1]Lookup for use classification'!$B$12,B1258)),ISNUMBER(SEARCH('[1]Lookup for use classification'!$C$12,B1258))),'[1]Lookup for use classification'!$A$12,IF(OR(ISNUMBER(SEARCH('[1]Lookup for use classification'!$B$13,B1258)),ISNUMBER(SEARCH('[1]Lookup for use classification'!$C$13,B1258)),ISNUMBER(SEARCH('[1]Lookup for use classification'!$D$13,B1258)),,ISNUMBER(SEARCH('[1]Lookup for use classification'!$C$13,B1258)),ISNUMBER(SEARCH('[1]Lookup for use classification'!$E$13,B1258))),'[1]Lookup for use classification'!$A$13,IF(OR(ISNUMBER(SEARCH('[1]Lookup for use classification'!$B$14,B1258)),ISNUMBER(SEARCH('[1]Lookup for use classification'!$C$14,B1258))),'[1]Lookup for use classification'!$A$14,"Other"))))))))))))</f>
        <v>Public Assembly</v>
      </c>
      <c r="D1258" s="27"/>
      <c r="E1258" s="29"/>
      <c r="F1258" s="29"/>
    </row>
    <row r="1259" spans="1:6">
      <c r="A1259" s="16" t="s">
        <v>1466</v>
      </c>
      <c r="B1259" s="26" t="s">
        <v>1457</v>
      </c>
      <c r="C1259" s="133" t="str">
        <f>IF(OR(ISNUMBER(SEARCH('[1]Lookup for use classification'!$B$1,B1259)),ISNUMBER(SEARCH('[1]Lookup for use classification'!$C$1,B1259)),ISNUMBER(SEARCH('[1]Lookup for use classification'!$D$1,B1259)),ISNUMBER(SEARCH('[1]Lookup for use classification'!$E$1,B1259))),'[1]Lookup for use classification'!$A$1,IF(ISNUMBER(SEARCH('[1]Lookup for use classification'!$B$2,B1259)),'[1]Lookup for use classification'!$A$2,IF(ISNUMBER(SEARCH('[1]Lookup for use classification'!$B$3,B1259)),'[1]Lookup for use classification'!$A$3,IF(OR(ISNUMBER(SEARCH('[1]Lookup for use classification'!$B$4,B1259)),ISNUMBER(SEARCH('[1]Lookup for use classification'!$C$4,B1259)),ISNUMBER(SEARCH('[1]Lookup for use classification'!$D$4,B1259)),ISNUMBER(SEARCH('[1]Lookup for use classification'!$E$4,B1259))),'[1]Lookup for use classification'!$A$4,IF(OR(ISNUMBER(SEARCH('[1]Lookup for use classification'!$B$5,B1259)),ISNUMBER(SEARCH('[1]Lookup for use classification'!$C$5,B1259)),ISNUMBER(SEARCH('[1]Lookup for use classification'!$D$5,B1259))),'[1]Lookup for use classification'!$A$5,IF(OR(ISNUMBER(SEARCH('[1]Lookup for use classification'!$B$7,B1259)),ISNUMBER(SEARCH('[1]Lookup for use classification'!$C$7,B1259)),ISNUMBER(SEARCH('[1]Lookup for use classification'!$D$7,B1259))),'[1]Lookup for use classification'!$A$7,IF(OR(ISNUMBER(SEARCH('[1]Lookup for use classification'!$B$9,B1259)),ISNUMBER(SEARCH('[1]Lookup for use classification'!$C$9,B1259)),ISNUMBER(SEARCH('[1]Lookup for use classification'!$D$9,B1259)),ISNUMBER(SEARCH('[1]Lookup for use classification'!$E$9,B1259)),ISNUMBER(SEARCH('[1]Lookup for use classification'!$F$9,B1259)),ISNUMBER(SEARCH('[1]Lookup for use classification'!$G$9,B1259)),ISNUMBER(SEARCH('[1]Lookup for use classification'!$H$9,B1259)),ISNUMBER(SEARCH('[1]Lookup for use classification'!$I$9,B1259)),ISNUMBER(SEARCH('[1]Lookup for use classification'!$J$9,B1259)),ISNUMBER(SEARCH('[1]Lookup for use classification'!$K$9,B1259))),'[1]Lookup for use classification'!$A$9,IF(OR(ISNUMBER(SEARCH('[1]Lookup for use classification'!$B$10,B1259)),ISNUMBER(SEARCH('[1]Lookup for use classification'!$C$10,B1259)),ISNUMBER(SEARCH('[1]Lookup for use classification'!$D$10,B1259)),ISNUMBER(SEARCH('[1]Lookup for use classification'!$E$10,B1259)),ISNUMBER(SEARCH('[1]Lookup for use classification'!$F$10,B1259)),ISNUMBER(SEARCH('[1]Lookup for use classification'!$G$10,B1259))),'[1]Lookup for use classification'!$A$10,IF(OR(ISNUMBER(SEARCH('[1]Lookup for use classification'!$B$11,B1259)),ISNUMBER(SEARCH('[1]Lookup for use classification'!$C$11,B1259))),'[1]Lookup for use classification'!$A$11,IF(OR(ISNUMBER(SEARCH('[1]Lookup for use classification'!$B$12,B1259)),ISNUMBER(SEARCH('[1]Lookup for use classification'!$C$12,B1259))),'[1]Lookup for use classification'!$A$12,IF(OR(ISNUMBER(SEARCH('[1]Lookup for use classification'!$B$13,B1259)),ISNUMBER(SEARCH('[1]Lookup for use classification'!$C$13,B1259)),ISNUMBER(SEARCH('[1]Lookup for use classification'!$D$13,B1259)),,ISNUMBER(SEARCH('[1]Lookup for use classification'!$C$13,B1259)),ISNUMBER(SEARCH('[1]Lookup for use classification'!$E$13,B1259))),'[1]Lookup for use classification'!$A$13,IF(OR(ISNUMBER(SEARCH('[1]Lookup for use classification'!$B$14,B1259)),ISNUMBER(SEARCH('[1]Lookup for use classification'!$C$14,B1259))),'[1]Lookup for use classification'!$A$14,"Other"))))))))))))</f>
        <v>Public Assembly</v>
      </c>
      <c r="D1259" s="27"/>
      <c r="E1259" s="29"/>
      <c r="F1259" s="29"/>
    </row>
    <row r="1260" spans="1:6">
      <c r="A1260" s="16" t="s">
        <v>1466</v>
      </c>
      <c r="B1260" s="26" t="s">
        <v>1132</v>
      </c>
      <c r="C1260" s="133" t="str">
        <f>IF(OR(ISNUMBER(SEARCH('[1]Lookup for use classification'!$B$1,B1260)),ISNUMBER(SEARCH('[1]Lookup for use classification'!$C$1,B1260)),ISNUMBER(SEARCH('[1]Lookup for use classification'!$D$1,B1260)),ISNUMBER(SEARCH('[1]Lookup for use classification'!$E$1,B1260))),'[1]Lookup for use classification'!$A$1,IF(ISNUMBER(SEARCH('[1]Lookup for use classification'!$B$2,B1260)),'[1]Lookup for use classification'!$A$2,IF(ISNUMBER(SEARCH('[1]Lookup for use classification'!$B$3,B1260)),'[1]Lookup for use classification'!$A$3,IF(OR(ISNUMBER(SEARCH('[1]Lookup for use classification'!$B$4,B1260)),ISNUMBER(SEARCH('[1]Lookup for use classification'!$C$4,B1260)),ISNUMBER(SEARCH('[1]Lookup for use classification'!$D$4,B1260)),ISNUMBER(SEARCH('[1]Lookup for use classification'!$E$4,B1260))),'[1]Lookup for use classification'!$A$4,IF(OR(ISNUMBER(SEARCH('[1]Lookup for use classification'!$B$5,B1260)),ISNUMBER(SEARCH('[1]Lookup for use classification'!$C$5,B1260)),ISNUMBER(SEARCH('[1]Lookup for use classification'!$D$5,B1260))),'[1]Lookup for use classification'!$A$5,IF(OR(ISNUMBER(SEARCH('[1]Lookup for use classification'!$B$7,B1260)),ISNUMBER(SEARCH('[1]Lookup for use classification'!$C$7,B1260)),ISNUMBER(SEARCH('[1]Lookup for use classification'!$D$7,B1260))),'[1]Lookup for use classification'!$A$7,IF(OR(ISNUMBER(SEARCH('[1]Lookup for use classification'!$B$9,B1260)),ISNUMBER(SEARCH('[1]Lookup for use classification'!$C$9,B1260)),ISNUMBER(SEARCH('[1]Lookup for use classification'!$D$9,B1260)),ISNUMBER(SEARCH('[1]Lookup for use classification'!$E$9,B1260)),ISNUMBER(SEARCH('[1]Lookup for use classification'!$F$9,B1260)),ISNUMBER(SEARCH('[1]Lookup for use classification'!$G$9,B1260)),ISNUMBER(SEARCH('[1]Lookup for use classification'!$H$9,B1260)),ISNUMBER(SEARCH('[1]Lookup for use classification'!$I$9,B1260)),ISNUMBER(SEARCH('[1]Lookup for use classification'!$J$9,B1260)),ISNUMBER(SEARCH('[1]Lookup for use classification'!$K$9,B1260))),'[1]Lookup for use classification'!$A$9,IF(OR(ISNUMBER(SEARCH('[1]Lookup for use classification'!$B$10,B1260)),ISNUMBER(SEARCH('[1]Lookup for use classification'!$C$10,B1260)),ISNUMBER(SEARCH('[1]Lookup for use classification'!$D$10,B1260)),ISNUMBER(SEARCH('[1]Lookup for use classification'!$E$10,B1260)),ISNUMBER(SEARCH('[1]Lookup for use classification'!$F$10,B1260)),ISNUMBER(SEARCH('[1]Lookup for use classification'!$G$10,B1260))),'[1]Lookup for use classification'!$A$10,IF(OR(ISNUMBER(SEARCH('[1]Lookup for use classification'!$B$11,B1260)),ISNUMBER(SEARCH('[1]Lookup for use classification'!$C$11,B1260))),'[1]Lookup for use classification'!$A$11,IF(OR(ISNUMBER(SEARCH('[1]Lookup for use classification'!$B$12,B1260)),ISNUMBER(SEARCH('[1]Lookup for use classification'!$C$12,B1260))),'[1]Lookup for use classification'!$A$12,IF(OR(ISNUMBER(SEARCH('[1]Lookup for use classification'!$B$13,B1260)),ISNUMBER(SEARCH('[1]Lookup for use classification'!$C$13,B1260)),ISNUMBER(SEARCH('[1]Lookup for use classification'!$D$13,B1260)),,ISNUMBER(SEARCH('[1]Lookup for use classification'!$C$13,B1260)),ISNUMBER(SEARCH('[1]Lookup for use classification'!$E$13,B1260))),'[1]Lookup for use classification'!$A$13,IF(OR(ISNUMBER(SEARCH('[1]Lookup for use classification'!$B$14,B1260)),ISNUMBER(SEARCH('[1]Lookup for use classification'!$C$14,B1260))),'[1]Lookup for use classification'!$A$14,"Other"))))))))))))</f>
        <v>Other</v>
      </c>
      <c r="D1260" s="27">
        <v>770</v>
      </c>
      <c r="E1260" s="29"/>
      <c r="F1260" s="29"/>
    </row>
    <row r="1261" spans="1:6">
      <c r="A1261" s="16" t="s">
        <v>1466</v>
      </c>
      <c r="B1261" s="26" t="s">
        <v>147</v>
      </c>
      <c r="C1261" s="133" t="str">
        <f>IF(OR(ISNUMBER(SEARCH('[1]Lookup for use classification'!$B$1,B1261)),ISNUMBER(SEARCH('[1]Lookup for use classification'!$C$1,B1261)),ISNUMBER(SEARCH('[1]Lookup for use classification'!$D$1,B1261)),ISNUMBER(SEARCH('[1]Lookup for use classification'!$E$1,B1261))),'[1]Lookup for use classification'!$A$1,IF(ISNUMBER(SEARCH('[1]Lookup for use classification'!$B$2,B1261)),'[1]Lookup for use classification'!$A$2,IF(ISNUMBER(SEARCH('[1]Lookup for use classification'!$B$3,B1261)),'[1]Lookup for use classification'!$A$3,IF(OR(ISNUMBER(SEARCH('[1]Lookup for use classification'!$B$4,B1261)),ISNUMBER(SEARCH('[1]Lookup for use classification'!$C$4,B1261)),ISNUMBER(SEARCH('[1]Lookup for use classification'!$D$4,B1261)),ISNUMBER(SEARCH('[1]Lookup for use classification'!$E$4,B1261))),'[1]Lookup for use classification'!$A$4,IF(OR(ISNUMBER(SEARCH('[1]Lookup for use classification'!$B$5,B1261)),ISNUMBER(SEARCH('[1]Lookup for use classification'!$C$5,B1261)),ISNUMBER(SEARCH('[1]Lookup for use classification'!$D$5,B1261))),'[1]Lookup for use classification'!$A$5,IF(OR(ISNUMBER(SEARCH('[1]Lookup for use classification'!$B$7,B1261)),ISNUMBER(SEARCH('[1]Lookup for use classification'!$C$7,B1261)),ISNUMBER(SEARCH('[1]Lookup for use classification'!$D$7,B1261))),'[1]Lookup for use classification'!$A$7,IF(OR(ISNUMBER(SEARCH('[1]Lookup for use classification'!$B$9,B1261)),ISNUMBER(SEARCH('[1]Lookup for use classification'!$C$9,B1261)),ISNUMBER(SEARCH('[1]Lookup for use classification'!$D$9,B1261)),ISNUMBER(SEARCH('[1]Lookup for use classification'!$E$9,B1261)),ISNUMBER(SEARCH('[1]Lookup for use classification'!$F$9,B1261)),ISNUMBER(SEARCH('[1]Lookup for use classification'!$G$9,B1261)),ISNUMBER(SEARCH('[1]Lookup for use classification'!$H$9,B1261)),ISNUMBER(SEARCH('[1]Lookup for use classification'!$I$9,B1261)),ISNUMBER(SEARCH('[1]Lookup for use classification'!$J$9,B1261)),ISNUMBER(SEARCH('[1]Lookup for use classification'!$K$9,B1261))),'[1]Lookup for use classification'!$A$9,IF(OR(ISNUMBER(SEARCH('[1]Lookup for use classification'!$B$10,B1261)),ISNUMBER(SEARCH('[1]Lookup for use classification'!$C$10,B1261)),ISNUMBER(SEARCH('[1]Lookup for use classification'!$D$10,B1261)),ISNUMBER(SEARCH('[1]Lookup for use classification'!$E$10,B1261)),ISNUMBER(SEARCH('[1]Lookup for use classification'!$F$10,B1261)),ISNUMBER(SEARCH('[1]Lookup for use classification'!$G$10,B1261))),'[1]Lookup for use classification'!$A$10,IF(OR(ISNUMBER(SEARCH('[1]Lookup for use classification'!$B$11,B1261)),ISNUMBER(SEARCH('[1]Lookup for use classification'!$C$11,B1261))),'[1]Lookup for use classification'!$A$11,IF(OR(ISNUMBER(SEARCH('[1]Lookup for use classification'!$B$12,B1261)),ISNUMBER(SEARCH('[1]Lookup for use classification'!$C$12,B1261))),'[1]Lookup for use classification'!$A$12,IF(OR(ISNUMBER(SEARCH('[1]Lookup for use classification'!$B$13,B1261)),ISNUMBER(SEARCH('[1]Lookup for use classification'!$C$13,B1261)),ISNUMBER(SEARCH('[1]Lookup for use classification'!$D$13,B1261)),,ISNUMBER(SEARCH('[1]Lookup for use classification'!$C$13,B1261)),ISNUMBER(SEARCH('[1]Lookup for use classification'!$E$13,B1261))),'[1]Lookup for use classification'!$A$13,IF(OR(ISNUMBER(SEARCH('[1]Lookup for use classification'!$B$14,B1261)),ISNUMBER(SEARCH('[1]Lookup for use classification'!$C$14,B1261))),'[1]Lookup for use classification'!$A$14,"Other"))))))))))))</f>
        <v>Health Care - Hospitals</v>
      </c>
      <c r="D1261" s="27">
        <v>2500</v>
      </c>
      <c r="E1261" s="29"/>
      <c r="F1261" s="29"/>
    </row>
    <row r="1262" spans="1:6">
      <c r="A1262" s="16" t="s">
        <v>1466</v>
      </c>
      <c r="B1262" s="26" t="s">
        <v>1458</v>
      </c>
      <c r="C1262" s="133" t="str">
        <f>IF(OR(ISNUMBER(SEARCH('[1]Lookup for use classification'!$B$1,B1262)),ISNUMBER(SEARCH('[1]Lookup for use classification'!$C$1,B1262)),ISNUMBER(SEARCH('[1]Lookup for use classification'!$D$1,B1262)),ISNUMBER(SEARCH('[1]Lookup for use classification'!$E$1,B1262))),'[1]Lookup for use classification'!$A$1,IF(ISNUMBER(SEARCH('[1]Lookup for use classification'!$B$2,B1262)),'[1]Lookup for use classification'!$A$2,IF(ISNUMBER(SEARCH('[1]Lookup for use classification'!$B$3,B1262)),'[1]Lookup for use classification'!$A$3,IF(OR(ISNUMBER(SEARCH('[1]Lookup for use classification'!$B$4,B1262)),ISNUMBER(SEARCH('[1]Lookup for use classification'!$C$4,B1262)),ISNUMBER(SEARCH('[1]Lookup for use classification'!$D$4,B1262)),ISNUMBER(SEARCH('[1]Lookup for use classification'!$E$4,B1262))),'[1]Lookup for use classification'!$A$4,IF(OR(ISNUMBER(SEARCH('[1]Lookup for use classification'!$B$5,B1262)),ISNUMBER(SEARCH('[1]Lookup for use classification'!$C$5,B1262)),ISNUMBER(SEARCH('[1]Lookup for use classification'!$D$5,B1262))),'[1]Lookup for use classification'!$A$5,IF(OR(ISNUMBER(SEARCH('[1]Lookup for use classification'!$B$7,B1262)),ISNUMBER(SEARCH('[1]Lookup for use classification'!$C$7,B1262)),ISNUMBER(SEARCH('[1]Lookup for use classification'!$D$7,B1262))),'[1]Lookup for use classification'!$A$7,IF(OR(ISNUMBER(SEARCH('[1]Lookup for use classification'!$B$9,B1262)),ISNUMBER(SEARCH('[1]Lookup for use classification'!$C$9,B1262)),ISNUMBER(SEARCH('[1]Lookup for use classification'!$D$9,B1262)),ISNUMBER(SEARCH('[1]Lookup for use classification'!$E$9,B1262)),ISNUMBER(SEARCH('[1]Lookup for use classification'!$F$9,B1262)),ISNUMBER(SEARCH('[1]Lookup for use classification'!$G$9,B1262)),ISNUMBER(SEARCH('[1]Lookup for use classification'!$H$9,B1262)),ISNUMBER(SEARCH('[1]Lookup for use classification'!$I$9,B1262)),ISNUMBER(SEARCH('[1]Lookup for use classification'!$J$9,B1262)),ISNUMBER(SEARCH('[1]Lookup for use classification'!$K$9,B1262))),'[1]Lookup for use classification'!$A$9,IF(OR(ISNUMBER(SEARCH('[1]Lookup for use classification'!$B$10,B1262)),ISNUMBER(SEARCH('[1]Lookup for use classification'!$C$10,B1262)),ISNUMBER(SEARCH('[1]Lookup for use classification'!$D$10,B1262)),ISNUMBER(SEARCH('[1]Lookup for use classification'!$E$10,B1262)),ISNUMBER(SEARCH('[1]Lookup for use classification'!$F$10,B1262)),ISNUMBER(SEARCH('[1]Lookup for use classification'!$G$10,B1262))),'[1]Lookup for use classification'!$A$10,IF(OR(ISNUMBER(SEARCH('[1]Lookup for use classification'!$B$11,B1262)),ISNUMBER(SEARCH('[1]Lookup for use classification'!$C$11,B1262))),'[1]Lookup for use classification'!$A$11,IF(OR(ISNUMBER(SEARCH('[1]Lookup for use classification'!$B$12,B1262)),ISNUMBER(SEARCH('[1]Lookup for use classification'!$C$12,B1262))),'[1]Lookup for use classification'!$A$12,IF(OR(ISNUMBER(SEARCH('[1]Lookup for use classification'!$B$13,B1262)),ISNUMBER(SEARCH('[1]Lookup for use classification'!$C$13,B1262)),ISNUMBER(SEARCH('[1]Lookup for use classification'!$D$13,B1262)),,ISNUMBER(SEARCH('[1]Lookup for use classification'!$C$13,B1262)),ISNUMBER(SEARCH('[1]Lookup for use classification'!$E$13,B1262))),'[1]Lookup for use classification'!$A$13,IF(OR(ISNUMBER(SEARCH('[1]Lookup for use classification'!$B$14,B1262)),ISNUMBER(SEARCH('[1]Lookup for use classification'!$C$14,B1262))),'[1]Lookup for use classification'!$A$14,"Other"))))))))))))</f>
        <v>Other</v>
      </c>
      <c r="D1262" s="27"/>
      <c r="E1262" s="29"/>
      <c r="F1262" s="29"/>
    </row>
    <row r="1263" spans="1:6">
      <c r="A1263" s="16" t="s">
        <v>1466</v>
      </c>
      <c r="B1263" s="26" t="s">
        <v>1459</v>
      </c>
      <c r="C1263" s="133" t="str">
        <f>IF(OR(ISNUMBER(SEARCH('[1]Lookup for use classification'!$B$1,B1263)),ISNUMBER(SEARCH('[1]Lookup for use classification'!$C$1,B1263)),ISNUMBER(SEARCH('[1]Lookup for use classification'!$D$1,B1263)),ISNUMBER(SEARCH('[1]Lookup for use classification'!$E$1,B1263))),'[1]Lookup for use classification'!$A$1,IF(ISNUMBER(SEARCH('[1]Lookup for use classification'!$B$2,B1263)),'[1]Lookup for use classification'!$A$2,IF(ISNUMBER(SEARCH('[1]Lookup for use classification'!$B$3,B1263)),'[1]Lookup for use classification'!$A$3,IF(OR(ISNUMBER(SEARCH('[1]Lookup for use classification'!$B$4,B1263)),ISNUMBER(SEARCH('[1]Lookup for use classification'!$C$4,B1263)),ISNUMBER(SEARCH('[1]Lookup for use classification'!$D$4,B1263)),ISNUMBER(SEARCH('[1]Lookup for use classification'!$E$4,B1263))),'[1]Lookup for use classification'!$A$4,IF(OR(ISNUMBER(SEARCH('[1]Lookup for use classification'!$B$5,B1263)),ISNUMBER(SEARCH('[1]Lookup for use classification'!$C$5,B1263)),ISNUMBER(SEARCH('[1]Lookup for use classification'!$D$5,B1263))),'[1]Lookup for use classification'!$A$5,IF(OR(ISNUMBER(SEARCH('[1]Lookup for use classification'!$B$7,B1263)),ISNUMBER(SEARCH('[1]Lookup for use classification'!$C$7,B1263)),ISNUMBER(SEARCH('[1]Lookup for use classification'!$D$7,B1263))),'[1]Lookup for use classification'!$A$7,IF(OR(ISNUMBER(SEARCH('[1]Lookup for use classification'!$B$9,B1263)),ISNUMBER(SEARCH('[1]Lookup for use classification'!$C$9,B1263)),ISNUMBER(SEARCH('[1]Lookup for use classification'!$D$9,B1263)),ISNUMBER(SEARCH('[1]Lookup for use classification'!$E$9,B1263)),ISNUMBER(SEARCH('[1]Lookup for use classification'!$F$9,B1263)),ISNUMBER(SEARCH('[1]Lookup for use classification'!$G$9,B1263)),ISNUMBER(SEARCH('[1]Lookup for use classification'!$H$9,B1263)),ISNUMBER(SEARCH('[1]Lookup for use classification'!$I$9,B1263)),ISNUMBER(SEARCH('[1]Lookup for use classification'!$J$9,B1263)),ISNUMBER(SEARCH('[1]Lookup for use classification'!$K$9,B1263))),'[1]Lookup for use classification'!$A$9,IF(OR(ISNUMBER(SEARCH('[1]Lookup for use classification'!$B$10,B1263)),ISNUMBER(SEARCH('[1]Lookup for use classification'!$C$10,B1263)),ISNUMBER(SEARCH('[1]Lookup for use classification'!$D$10,B1263)),ISNUMBER(SEARCH('[1]Lookup for use classification'!$E$10,B1263)),ISNUMBER(SEARCH('[1]Lookup for use classification'!$F$10,B1263)),ISNUMBER(SEARCH('[1]Lookup for use classification'!$G$10,B1263))),'[1]Lookup for use classification'!$A$10,IF(OR(ISNUMBER(SEARCH('[1]Lookup for use classification'!$B$11,B1263)),ISNUMBER(SEARCH('[1]Lookup for use classification'!$C$11,B1263))),'[1]Lookup for use classification'!$A$11,IF(OR(ISNUMBER(SEARCH('[1]Lookup for use classification'!$B$12,B1263)),ISNUMBER(SEARCH('[1]Lookup for use classification'!$C$12,B1263))),'[1]Lookup for use classification'!$A$12,IF(OR(ISNUMBER(SEARCH('[1]Lookup for use classification'!$B$13,B1263)),ISNUMBER(SEARCH('[1]Lookup for use classification'!$C$13,B1263)),ISNUMBER(SEARCH('[1]Lookup for use classification'!$D$13,B1263)),,ISNUMBER(SEARCH('[1]Lookup for use classification'!$C$13,B1263)),ISNUMBER(SEARCH('[1]Lookup for use classification'!$E$13,B1263))),'[1]Lookup for use classification'!$A$13,IF(OR(ISNUMBER(SEARCH('[1]Lookup for use classification'!$B$14,B1263)),ISNUMBER(SEARCH('[1]Lookup for use classification'!$C$14,B1263))),'[1]Lookup for use classification'!$A$14,"Other"))))))))))))</f>
        <v>Other</v>
      </c>
      <c r="D1263" s="27"/>
      <c r="E1263" s="29"/>
      <c r="F1263" s="29"/>
    </row>
    <row r="1264" spans="1:6">
      <c r="A1264" s="16" t="s">
        <v>1466</v>
      </c>
      <c r="B1264" s="26" t="s">
        <v>159</v>
      </c>
      <c r="C1264" s="133" t="str">
        <f>IF(OR(ISNUMBER(SEARCH('[1]Lookup for use classification'!$B$1,B1264)),ISNUMBER(SEARCH('[1]Lookup for use classification'!$C$1,B1264)),ISNUMBER(SEARCH('[1]Lookup for use classification'!$D$1,B1264)),ISNUMBER(SEARCH('[1]Lookup for use classification'!$E$1,B1264))),'[1]Lookup for use classification'!$A$1,IF(ISNUMBER(SEARCH('[1]Lookup for use classification'!$B$2,B1264)),'[1]Lookup for use classification'!$A$2,IF(ISNUMBER(SEARCH('[1]Lookup for use classification'!$B$3,B1264)),'[1]Lookup for use classification'!$A$3,IF(OR(ISNUMBER(SEARCH('[1]Lookup for use classification'!$B$4,B1264)),ISNUMBER(SEARCH('[1]Lookup for use classification'!$C$4,B1264)),ISNUMBER(SEARCH('[1]Lookup for use classification'!$D$4,B1264)),ISNUMBER(SEARCH('[1]Lookup for use classification'!$E$4,B1264))),'[1]Lookup for use classification'!$A$4,IF(OR(ISNUMBER(SEARCH('[1]Lookup for use classification'!$B$5,B1264)),ISNUMBER(SEARCH('[1]Lookup for use classification'!$C$5,B1264)),ISNUMBER(SEARCH('[1]Lookup for use classification'!$D$5,B1264))),'[1]Lookup for use classification'!$A$5,IF(OR(ISNUMBER(SEARCH('[1]Lookup for use classification'!$B$7,B1264)),ISNUMBER(SEARCH('[1]Lookup for use classification'!$C$7,B1264)),ISNUMBER(SEARCH('[1]Lookup for use classification'!$D$7,B1264))),'[1]Lookup for use classification'!$A$7,IF(OR(ISNUMBER(SEARCH('[1]Lookup for use classification'!$B$9,B1264)),ISNUMBER(SEARCH('[1]Lookup for use classification'!$C$9,B1264)),ISNUMBER(SEARCH('[1]Lookup for use classification'!$D$9,B1264)),ISNUMBER(SEARCH('[1]Lookup for use classification'!$E$9,B1264)),ISNUMBER(SEARCH('[1]Lookup for use classification'!$F$9,B1264)),ISNUMBER(SEARCH('[1]Lookup for use classification'!$G$9,B1264)),ISNUMBER(SEARCH('[1]Lookup for use classification'!$H$9,B1264)),ISNUMBER(SEARCH('[1]Lookup for use classification'!$I$9,B1264)),ISNUMBER(SEARCH('[1]Lookup for use classification'!$J$9,B1264)),ISNUMBER(SEARCH('[1]Lookup for use classification'!$K$9,B1264))),'[1]Lookup for use classification'!$A$9,IF(OR(ISNUMBER(SEARCH('[1]Lookup for use classification'!$B$10,B1264)),ISNUMBER(SEARCH('[1]Lookup for use classification'!$C$10,B1264)),ISNUMBER(SEARCH('[1]Lookup for use classification'!$D$10,B1264)),ISNUMBER(SEARCH('[1]Lookup for use classification'!$E$10,B1264)),ISNUMBER(SEARCH('[1]Lookup for use classification'!$F$10,B1264)),ISNUMBER(SEARCH('[1]Lookup for use classification'!$G$10,B1264))),'[1]Lookup for use classification'!$A$10,IF(OR(ISNUMBER(SEARCH('[1]Lookup for use classification'!$B$11,B1264)),ISNUMBER(SEARCH('[1]Lookup for use classification'!$C$11,B1264))),'[1]Lookup for use classification'!$A$11,IF(OR(ISNUMBER(SEARCH('[1]Lookup for use classification'!$B$12,B1264)),ISNUMBER(SEARCH('[1]Lookup for use classification'!$C$12,B1264))),'[1]Lookup for use classification'!$A$12,IF(OR(ISNUMBER(SEARCH('[1]Lookup for use classification'!$B$13,B1264)),ISNUMBER(SEARCH('[1]Lookup for use classification'!$C$13,B1264)),ISNUMBER(SEARCH('[1]Lookup for use classification'!$D$13,B1264)),,ISNUMBER(SEARCH('[1]Lookup for use classification'!$C$13,B1264)),ISNUMBER(SEARCH('[1]Lookup for use classification'!$E$13,B1264))),'[1]Lookup for use classification'!$A$13,IF(OR(ISNUMBER(SEARCH('[1]Lookup for use classification'!$B$14,B1264)),ISNUMBER(SEARCH('[1]Lookup for use classification'!$C$14,B1264))),'[1]Lookup for use classification'!$A$14,"Other"))))))))))))</f>
        <v>Other</v>
      </c>
      <c r="D1264" s="27">
        <v>618</v>
      </c>
      <c r="E1264" s="29"/>
      <c r="F1264" s="29"/>
    </row>
    <row r="1265" spans="1:6">
      <c r="A1265" s="16" t="s">
        <v>1466</v>
      </c>
      <c r="B1265" s="26" t="s">
        <v>1460</v>
      </c>
      <c r="C1265" s="133" t="str">
        <f>IF(OR(ISNUMBER(SEARCH('[1]Lookup for use classification'!$B$1,B1265)),ISNUMBER(SEARCH('[1]Lookup for use classification'!$C$1,B1265)),ISNUMBER(SEARCH('[1]Lookup for use classification'!$D$1,B1265)),ISNUMBER(SEARCH('[1]Lookup for use classification'!$E$1,B1265))),'[1]Lookup for use classification'!$A$1,IF(ISNUMBER(SEARCH('[1]Lookup for use classification'!$B$2,B1265)),'[1]Lookup for use classification'!$A$2,IF(ISNUMBER(SEARCH('[1]Lookup for use classification'!$B$3,B1265)),'[1]Lookup for use classification'!$A$3,IF(OR(ISNUMBER(SEARCH('[1]Lookup for use classification'!$B$4,B1265)),ISNUMBER(SEARCH('[1]Lookup for use classification'!$C$4,B1265)),ISNUMBER(SEARCH('[1]Lookup for use classification'!$D$4,B1265)),ISNUMBER(SEARCH('[1]Lookup for use classification'!$E$4,B1265))),'[1]Lookup for use classification'!$A$4,IF(OR(ISNUMBER(SEARCH('[1]Lookup for use classification'!$B$5,B1265)),ISNUMBER(SEARCH('[1]Lookup for use classification'!$C$5,B1265)),ISNUMBER(SEARCH('[1]Lookup for use classification'!$D$5,B1265))),'[1]Lookup for use classification'!$A$5,IF(OR(ISNUMBER(SEARCH('[1]Lookup for use classification'!$B$7,B1265)),ISNUMBER(SEARCH('[1]Lookup for use classification'!$C$7,B1265)),ISNUMBER(SEARCH('[1]Lookup for use classification'!$D$7,B1265))),'[1]Lookup for use classification'!$A$7,IF(OR(ISNUMBER(SEARCH('[1]Lookup for use classification'!$B$9,B1265)),ISNUMBER(SEARCH('[1]Lookup for use classification'!$C$9,B1265)),ISNUMBER(SEARCH('[1]Lookup for use classification'!$D$9,B1265)),ISNUMBER(SEARCH('[1]Lookup for use classification'!$E$9,B1265)),ISNUMBER(SEARCH('[1]Lookup for use classification'!$F$9,B1265)),ISNUMBER(SEARCH('[1]Lookup for use classification'!$G$9,B1265)),ISNUMBER(SEARCH('[1]Lookup for use classification'!$H$9,B1265)),ISNUMBER(SEARCH('[1]Lookup for use classification'!$I$9,B1265)),ISNUMBER(SEARCH('[1]Lookup for use classification'!$J$9,B1265)),ISNUMBER(SEARCH('[1]Lookup for use classification'!$K$9,B1265))),'[1]Lookup for use classification'!$A$9,IF(OR(ISNUMBER(SEARCH('[1]Lookup for use classification'!$B$10,B1265)),ISNUMBER(SEARCH('[1]Lookup for use classification'!$C$10,B1265)),ISNUMBER(SEARCH('[1]Lookup for use classification'!$D$10,B1265)),ISNUMBER(SEARCH('[1]Lookup for use classification'!$E$10,B1265)),ISNUMBER(SEARCH('[1]Lookup for use classification'!$F$10,B1265)),ISNUMBER(SEARCH('[1]Lookup for use classification'!$G$10,B1265))),'[1]Lookup for use classification'!$A$10,IF(OR(ISNUMBER(SEARCH('[1]Lookup for use classification'!$B$11,B1265)),ISNUMBER(SEARCH('[1]Lookup for use classification'!$C$11,B1265))),'[1]Lookup for use classification'!$A$11,IF(OR(ISNUMBER(SEARCH('[1]Lookup for use classification'!$B$12,B1265)),ISNUMBER(SEARCH('[1]Lookup for use classification'!$C$12,B1265))),'[1]Lookup for use classification'!$A$12,IF(OR(ISNUMBER(SEARCH('[1]Lookup for use classification'!$B$13,B1265)),ISNUMBER(SEARCH('[1]Lookup for use classification'!$C$13,B1265)),ISNUMBER(SEARCH('[1]Lookup for use classification'!$D$13,B1265)),,ISNUMBER(SEARCH('[1]Lookup for use classification'!$C$13,B1265)),ISNUMBER(SEARCH('[1]Lookup for use classification'!$E$13,B1265))),'[1]Lookup for use classification'!$A$13,IF(OR(ISNUMBER(SEARCH('[1]Lookup for use classification'!$B$14,B1265)),ISNUMBER(SEARCH('[1]Lookup for use classification'!$C$14,B1265))),'[1]Lookup for use classification'!$A$14,"Other"))))))))))))</f>
        <v>Health Care - Hospitals</v>
      </c>
      <c r="D1265" s="27">
        <v>2583</v>
      </c>
      <c r="E1265" s="29"/>
      <c r="F1265" s="29"/>
    </row>
    <row r="1266" spans="1:6">
      <c r="A1266" s="16" t="s">
        <v>1466</v>
      </c>
      <c r="B1266" s="47" t="s">
        <v>1461</v>
      </c>
      <c r="C1266" s="133" t="str">
        <f>IF(OR(ISNUMBER(SEARCH('[1]Lookup for use classification'!$B$1,B1266)),ISNUMBER(SEARCH('[1]Lookup for use classification'!$C$1,B1266)),ISNUMBER(SEARCH('[1]Lookup for use classification'!$D$1,B1266)),ISNUMBER(SEARCH('[1]Lookup for use classification'!$E$1,B1266))),'[1]Lookup for use classification'!$A$1,IF(ISNUMBER(SEARCH('[1]Lookup for use classification'!$B$2,B1266)),'[1]Lookup for use classification'!$A$2,IF(ISNUMBER(SEARCH('[1]Lookup for use classification'!$B$3,B1266)),'[1]Lookup for use classification'!$A$3,IF(OR(ISNUMBER(SEARCH('[1]Lookup for use classification'!$B$4,B1266)),ISNUMBER(SEARCH('[1]Lookup for use classification'!$C$4,B1266)),ISNUMBER(SEARCH('[1]Lookup for use classification'!$D$4,B1266)),ISNUMBER(SEARCH('[1]Lookup for use classification'!$E$4,B1266))),'[1]Lookup for use classification'!$A$4,IF(OR(ISNUMBER(SEARCH('[1]Lookup for use classification'!$B$5,B1266)),ISNUMBER(SEARCH('[1]Lookup for use classification'!$C$5,B1266)),ISNUMBER(SEARCH('[1]Lookup for use classification'!$D$5,B1266))),'[1]Lookup for use classification'!$A$5,IF(OR(ISNUMBER(SEARCH('[1]Lookup for use classification'!$B$7,B1266)),ISNUMBER(SEARCH('[1]Lookup for use classification'!$C$7,B1266)),ISNUMBER(SEARCH('[1]Lookup for use classification'!$D$7,B1266))),'[1]Lookup for use classification'!$A$7,IF(OR(ISNUMBER(SEARCH('[1]Lookup for use classification'!$B$9,B1266)),ISNUMBER(SEARCH('[1]Lookup for use classification'!$C$9,B1266)),ISNUMBER(SEARCH('[1]Lookup for use classification'!$D$9,B1266)),ISNUMBER(SEARCH('[1]Lookup for use classification'!$E$9,B1266)),ISNUMBER(SEARCH('[1]Lookup for use classification'!$F$9,B1266)),ISNUMBER(SEARCH('[1]Lookup for use classification'!$G$9,B1266)),ISNUMBER(SEARCH('[1]Lookup for use classification'!$H$9,B1266)),ISNUMBER(SEARCH('[1]Lookup for use classification'!$I$9,B1266)),ISNUMBER(SEARCH('[1]Lookup for use classification'!$J$9,B1266)),ISNUMBER(SEARCH('[1]Lookup for use classification'!$K$9,B1266))),'[1]Lookup for use classification'!$A$9,IF(OR(ISNUMBER(SEARCH('[1]Lookup for use classification'!$B$10,B1266)),ISNUMBER(SEARCH('[1]Lookup for use classification'!$C$10,B1266)),ISNUMBER(SEARCH('[1]Lookup for use classification'!$D$10,B1266)),ISNUMBER(SEARCH('[1]Lookup for use classification'!$E$10,B1266)),ISNUMBER(SEARCH('[1]Lookup for use classification'!$F$10,B1266)),ISNUMBER(SEARCH('[1]Lookup for use classification'!$G$10,B1266))),'[1]Lookup for use classification'!$A$10,IF(OR(ISNUMBER(SEARCH('[1]Lookup for use classification'!$B$11,B1266)),ISNUMBER(SEARCH('[1]Lookup for use classification'!$C$11,B1266))),'[1]Lookup for use classification'!$A$11,IF(OR(ISNUMBER(SEARCH('[1]Lookup for use classification'!$B$12,B1266)),ISNUMBER(SEARCH('[1]Lookup for use classification'!$C$12,B1266))),'[1]Lookup for use classification'!$A$12,IF(OR(ISNUMBER(SEARCH('[1]Lookup for use classification'!$B$13,B1266)),ISNUMBER(SEARCH('[1]Lookup for use classification'!$C$13,B1266)),ISNUMBER(SEARCH('[1]Lookup for use classification'!$D$13,B1266)),,ISNUMBER(SEARCH('[1]Lookup for use classification'!$C$13,B1266)),ISNUMBER(SEARCH('[1]Lookup for use classification'!$E$13,B1266))),'[1]Lookup for use classification'!$A$13,IF(OR(ISNUMBER(SEARCH('[1]Lookup for use classification'!$B$14,B1266)),ISNUMBER(SEARCH('[1]Lookup for use classification'!$C$14,B1266))),'[1]Lookup for use classification'!$A$14,"Other"))))))))))))</f>
        <v>Education - K - 12</v>
      </c>
      <c r="D1266" s="73">
        <v>4705</v>
      </c>
      <c r="E1266" s="58"/>
      <c r="F1266" s="58"/>
    </row>
    <row r="1267" spans="1:6">
      <c r="A1267" s="16" t="s">
        <v>1466</v>
      </c>
      <c r="B1267" s="26" t="s">
        <v>1462</v>
      </c>
      <c r="C1267" s="133" t="str">
        <f>IF(OR(ISNUMBER(SEARCH('[1]Lookup for use classification'!$B$1,B1267)),ISNUMBER(SEARCH('[1]Lookup for use classification'!$C$1,B1267)),ISNUMBER(SEARCH('[1]Lookup for use classification'!$D$1,B1267)),ISNUMBER(SEARCH('[1]Lookup for use classification'!$E$1,B1267))),'[1]Lookup for use classification'!$A$1,IF(ISNUMBER(SEARCH('[1]Lookup for use classification'!$B$2,B1267)),'[1]Lookup for use classification'!$A$2,IF(ISNUMBER(SEARCH('[1]Lookup for use classification'!$B$3,B1267)),'[1]Lookup for use classification'!$A$3,IF(OR(ISNUMBER(SEARCH('[1]Lookup for use classification'!$B$4,B1267)),ISNUMBER(SEARCH('[1]Lookup for use classification'!$C$4,B1267)),ISNUMBER(SEARCH('[1]Lookup for use classification'!$D$4,B1267)),ISNUMBER(SEARCH('[1]Lookup for use classification'!$E$4,B1267))),'[1]Lookup for use classification'!$A$4,IF(OR(ISNUMBER(SEARCH('[1]Lookup for use classification'!$B$5,B1267)),ISNUMBER(SEARCH('[1]Lookup for use classification'!$C$5,B1267)),ISNUMBER(SEARCH('[1]Lookup for use classification'!$D$5,B1267))),'[1]Lookup for use classification'!$A$5,IF(OR(ISNUMBER(SEARCH('[1]Lookup for use classification'!$B$7,B1267)),ISNUMBER(SEARCH('[1]Lookup for use classification'!$C$7,B1267)),ISNUMBER(SEARCH('[1]Lookup for use classification'!$D$7,B1267))),'[1]Lookup for use classification'!$A$7,IF(OR(ISNUMBER(SEARCH('[1]Lookup for use classification'!$B$9,B1267)),ISNUMBER(SEARCH('[1]Lookup for use classification'!$C$9,B1267)),ISNUMBER(SEARCH('[1]Lookup for use classification'!$D$9,B1267)),ISNUMBER(SEARCH('[1]Lookup for use classification'!$E$9,B1267)),ISNUMBER(SEARCH('[1]Lookup for use classification'!$F$9,B1267)),ISNUMBER(SEARCH('[1]Lookup for use classification'!$G$9,B1267)),ISNUMBER(SEARCH('[1]Lookup for use classification'!$H$9,B1267)),ISNUMBER(SEARCH('[1]Lookup for use classification'!$I$9,B1267)),ISNUMBER(SEARCH('[1]Lookup for use classification'!$J$9,B1267)),ISNUMBER(SEARCH('[1]Lookup for use classification'!$K$9,B1267))),'[1]Lookup for use classification'!$A$9,IF(OR(ISNUMBER(SEARCH('[1]Lookup for use classification'!$B$10,B1267)),ISNUMBER(SEARCH('[1]Lookup for use classification'!$C$10,B1267)),ISNUMBER(SEARCH('[1]Lookup for use classification'!$D$10,B1267)),ISNUMBER(SEARCH('[1]Lookup for use classification'!$E$10,B1267)),ISNUMBER(SEARCH('[1]Lookup for use classification'!$F$10,B1267)),ISNUMBER(SEARCH('[1]Lookup for use classification'!$G$10,B1267))),'[1]Lookup for use classification'!$A$10,IF(OR(ISNUMBER(SEARCH('[1]Lookup for use classification'!$B$11,B1267)),ISNUMBER(SEARCH('[1]Lookup for use classification'!$C$11,B1267))),'[1]Lookup for use classification'!$A$11,IF(OR(ISNUMBER(SEARCH('[1]Lookup for use classification'!$B$12,B1267)),ISNUMBER(SEARCH('[1]Lookup for use classification'!$C$12,B1267))),'[1]Lookup for use classification'!$A$12,IF(OR(ISNUMBER(SEARCH('[1]Lookup for use classification'!$B$13,B1267)),ISNUMBER(SEARCH('[1]Lookup for use classification'!$C$13,B1267)),ISNUMBER(SEARCH('[1]Lookup for use classification'!$D$13,B1267)),,ISNUMBER(SEARCH('[1]Lookup for use classification'!$C$13,B1267)),ISNUMBER(SEARCH('[1]Lookup for use classification'!$E$13,B1267))),'[1]Lookup for use classification'!$A$13,IF(OR(ISNUMBER(SEARCH('[1]Lookup for use classification'!$B$14,B1267)),ISNUMBER(SEARCH('[1]Lookup for use classification'!$C$14,B1267))),'[1]Lookup for use classification'!$A$14,"Other"))))))))))))</f>
        <v>Education - K - 12</v>
      </c>
      <c r="D1267" s="27">
        <v>11332</v>
      </c>
      <c r="E1267" s="29" t="s">
        <v>6</v>
      </c>
      <c r="F1267" s="29"/>
    </row>
    <row r="1268" spans="1:6">
      <c r="A1268" s="16" t="s">
        <v>1466</v>
      </c>
      <c r="B1268" s="26" t="s">
        <v>150</v>
      </c>
      <c r="C1268" s="133" t="str">
        <f>IF(OR(ISNUMBER(SEARCH('[1]Lookup for use classification'!$B$1,B1268)),ISNUMBER(SEARCH('[1]Lookup for use classification'!$C$1,B1268)),ISNUMBER(SEARCH('[1]Lookup for use classification'!$D$1,B1268)),ISNUMBER(SEARCH('[1]Lookup for use classification'!$E$1,B1268))),'[1]Lookup for use classification'!$A$1,IF(ISNUMBER(SEARCH('[1]Lookup for use classification'!$B$2,B1268)),'[1]Lookup for use classification'!$A$2,IF(ISNUMBER(SEARCH('[1]Lookup for use classification'!$B$3,B1268)),'[1]Lookup for use classification'!$A$3,IF(OR(ISNUMBER(SEARCH('[1]Lookup for use classification'!$B$4,B1268)),ISNUMBER(SEARCH('[1]Lookup for use classification'!$C$4,B1268)),ISNUMBER(SEARCH('[1]Lookup for use classification'!$D$4,B1268)),ISNUMBER(SEARCH('[1]Lookup for use classification'!$E$4,B1268))),'[1]Lookup for use classification'!$A$4,IF(OR(ISNUMBER(SEARCH('[1]Lookup for use classification'!$B$5,B1268)),ISNUMBER(SEARCH('[1]Lookup for use classification'!$C$5,B1268)),ISNUMBER(SEARCH('[1]Lookup for use classification'!$D$5,B1268))),'[1]Lookup for use classification'!$A$5,IF(OR(ISNUMBER(SEARCH('[1]Lookup for use classification'!$B$7,B1268)),ISNUMBER(SEARCH('[1]Lookup for use classification'!$C$7,B1268)),ISNUMBER(SEARCH('[1]Lookup for use classification'!$D$7,B1268))),'[1]Lookup for use classification'!$A$7,IF(OR(ISNUMBER(SEARCH('[1]Lookup for use classification'!$B$9,B1268)),ISNUMBER(SEARCH('[1]Lookup for use classification'!$C$9,B1268)),ISNUMBER(SEARCH('[1]Lookup for use classification'!$D$9,B1268)),ISNUMBER(SEARCH('[1]Lookup for use classification'!$E$9,B1268)),ISNUMBER(SEARCH('[1]Lookup for use classification'!$F$9,B1268)),ISNUMBER(SEARCH('[1]Lookup for use classification'!$G$9,B1268)),ISNUMBER(SEARCH('[1]Lookup for use classification'!$H$9,B1268)),ISNUMBER(SEARCH('[1]Lookup for use classification'!$I$9,B1268)),ISNUMBER(SEARCH('[1]Lookup for use classification'!$J$9,B1268)),ISNUMBER(SEARCH('[1]Lookup for use classification'!$K$9,B1268))),'[1]Lookup for use classification'!$A$9,IF(OR(ISNUMBER(SEARCH('[1]Lookup for use classification'!$B$10,B1268)),ISNUMBER(SEARCH('[1]Lookup for use classification'!$C$10,B1268)),ISNUMBER(SEARCH('[1]Lookup for use classification'!$D$10,B1268)),ISNUMBER(SEARCH('[1]Lookup for use classification'!$E$10,B1268)),ISNUMBER(SEARCH('[1]Lookup for use classification'!$F$10,B1268)),ISNUMBER(SEARCH('[1]Lookup for use classification'!$G$10,B1268))),'[1]Lookup for use classification'!$A$10,IF(OR(ISNUMBER(SEARCH('[1]Lookup for use classification'!$B$11,B1268)),ISNUMBER(SEARCH('[1]Lookup for use classification'!$C$11,B1268))),'[1]Lookup for use classification'!$A$11,IF(OR(ISNUMBER(SEARCH('[1]Lookup for use classification'!$B$12,B1268)),ISNUMBER(SEARCH('[1]Lookup for use classification'!$C$12,B1268))),'[1]Lookup for use classification'!$A$12,IF(OR(ISNUMBER(SEARCH('[1]Lookup for use classification'!$B$13,B1268)),ISNUMBER(SEARCH('[1]Lookup for use classification'!$C$13,B1268)),ISNUMBER(SEARCH('[1]Lookup for use classification'!$D$13,B1268)),,ISNUMBER(SEARCH('[1]Lookup for use classification'!$C$13,B1268)),ISNUMBER(SEARCH('[1]Lookup for use classification'!$E$13,B1268))),'[1]Lookup for use classification'!$A$13,IF(OR(ISNUMBER(SEARCH('[1]Lookup for use classification'!$B$14,B1268)),ISNUMBER(SEARCH('[1]Lookup for use classification'!$C$14,B1268))),'[1]Lookup for use classification'!$A$14,"Other"))))))))))))</f>
        <v>Other</v>
      </c>
      <c r="D1268" s="27"/>
      <c r="E1268" s="29"/>
      <c r="F1268" s="29"/>
    </row>
    <row r="1269" spans="1:6">
      <c r="A1269" s="16" t="s">
        <v>1466</v>
      </c>
      <c r="B1269" s="30" t="s">
        <v>1463</v>
      </c>
      <c r="C1269" s="133" t="str">
        <f>IF(OR(ISNUMBER(SEARCH('[1]Lookup for use classification'!$B$1,B1269)),ISNUMBER(SEARCH('[1]Lookup for use classification'!$C$1,B1269)),ISNUMBER(SEARCH('[1]Lookup for use classification'!$D$1,B1269)),ISNUMBER(SEARCH('[1]Lookup for use classification'!$E$1,B1269))),'[1]Lookup for use classification'!$A$1,IF(ISNUMBER(SEARCH('[1]Lookup for use classification'!$B$2,B1269)),'[1]Lookup for use classification'!$A$2,IF(ISNUMBER(SEARCH('[1]Lookup for use classification'!$B$3,B1269)),'[1]Lookup for use classification'!$A$3,IF(OR(ISNUMBER(SEARCH('[1]Lookup for use classification'!$B$4,B1269)),ISNUMBER(SEARCH('[1]Lookup for use classification'!$C$4,B1269)),ISNUMBER(SEARCH('[1]Lookup for use classification'!$D$4,B1269)),ISNUMBER(SEARCH('[1]Lookup for use classification'!$E$4,B1269))),'[1]Lookup for use classification'!$A$4,IF(OR(ISNUMBER(SEARCH('[1]Lookup for use classification'!$B$5,B1269)),ISNUMBER(SEARCH('[1]Lookup for use classification'!$C$5,B1269)),ISNUMBER(SEARCH('[1]Lookup for use classification'!$D$5,B1269))),'[1]Lookup for use classification'!$A$5,IF(OR(ISNUMBER(SEARCH('[1]Lookup for use classification'!$B$7,B1269)),ISNUMBER(SEARCH('[1]Lookup for use classification'!$C$7,B1269)),ISNUMBER(SEARCH('[1]Lookup for use classification'!$D$7,B1269))),'[1]Lookup for use classification'!$A$7,IF(OR(ISNUMBER(SEARCH('[1]Lookup for use classification'!$B$9,B1269)),ISNUMBER(SEARCH('[1]Lookup for use classification'!$C$9,B1269)),ISNUMBER(SEARCH('[1]Lookup for use classification'!$D$9,B1269)),ISNUMBER(SEARCH('[1]Lookup for use classification'!$E$9,B1269)),ISNUMBER(SEARCH('[1]Lookup for use classification'!$F$9,B1269)),ISNUMBER(SEARCH('[1]Lookup for use classification'!$G$9,B1269)),ISNUMBER(SEARCH('[1]Lookup for use classification'!$H$9,B1269)),ISNUMBER(SEARCH('[1]Lookup for use classification'!$I$9,B1269)),ISNUMBER(SEARCH('[1]Lookup for use classification'!$J$9,B1269)),ISNUMBER(SEARCH('[1]Lookup for use classification'!$K$9,B1269))),'[1]Lookup for use classification'!$A$9,IF(OR(ISNUMBER(SEARCH('[1]Lookup for use classification'!$B$10,B1269)),ISNUMBER(SEARCH('[1]Lookup for use classification'!$C$10,B1269)),ISNUMBER(SEARCH('[1]Lookup for use classification'!$D$10,B1269)),ISNUMBER(SEARCH('[1]Lookup for use classification'!$E$10,B1269)),ISNUMBER(SEARCH('[1]Lookup for use classification'!$F$10,B1269)),ISNUMBER(SEARCH('[1]Lookup for use classification'!$G$10,B1269))),'[1]Lookup for use classification'!$A$10,IF(OR(ISNUMBER(SEARCH('[1]Lookup for use classification'!$B$11,B1269)),ISNUMBER(SEARCH('[1]Lookup for use classification'!$C$11,B1269))),'[1]Lookup for use classification'!$A$11,IF(OR(ISNUMBER(SEARCH('[1]Lookup for use classification'!$B$12,B1269)),ISNUMBER(SEARCH('[1]Lookup for use classification'!$C$12,B1269))),'[1]Lookup for use classification'!$A$12,IF(OR(ISNUMBER(SEARCH('[1]Lookup for use classification'!$B$13,B1269)),ISNUMBER(SEARCH('[1]Lookup for use classification'!$C$13,B1269)),ISNUMBER(SEARCH('[1]Lookup for use classification'!$D$13,B1269)),,ISNUMBER(SEARCH('[1]Lookup for use classification'!$C$13,B1269)),ISNUMBER(SEARCH('[1]Lookup for use classification'!$E$13,B1269))),'[1]Lookup for use classification'!$A$13,IF(OR(ISNUMBER(SEARCH('[1]Lookup for use classification'!$B$14,B1269)),ISNUMBER(SEARCH('[1]Lookup for use classification'!$C$14,B1269))),'[1]Lookup for use classification'!$A$14,"Other"))))))))))))</f>
        <v>Retail - Other</v>
      </c>
      <c r="D1269" s="46">
        <f>32*60</f>
        <v>1920</v>
      </c>
      <c r="E1269" s="28"/>
      <c r="F1269" s="28"/>
    </row>
    <row r="1270" spans="1:6">
      <c r="A1270" s="16" t="s">
        <v>1466</v>
      </c>
      <c r="B1270" s="47" t="s">
        <v>268</v>
      </c>
      <c r="C1270" s="133" t="str">
        <f>IF(OR(ISNUMBER(SEARCH('[1]Lookup for use classification'!$B$1,B1270)),ISNUMBER(SEARCH('[1]Lookup for use classification'!$C$1,B1270)),ISNUMBER(SEARCH('[1]Lookup for use classification'!$D$1,B1270)),ISNUMBER(SEARCH('[1]Lookup for use classification'!$E$1,B1270))),'[1]Lookup for use classification'!$A$1,IF(ISNUMBER(SEARCH('[1]Lookup for use classification'!$B$2,B1270)),'[1]Lookup for use classification'!$A$2,IF(ISNUMBER(SEARCH('[1]Lookup for use classification'!$B$3,B1270)),'[1]Lookup for use classification'!$A$3,IF(OR(ISNUMBER(SEARCH('[1]Lookup for use classification'!$B$4,B1270)),ISNUMBER(SEARCH('[1]Lookup for use classification'!$C$4,B1270)),ISNUMBER(SEARCH('[1]Lookup for use classification'!$D$4,B1270)),ISNUMBER(SEARCH('[1]Lookup for use classification'!$E$4,B1270))),'[1]Lookup for use classification'!$A$4,IF(OR(ISNUMBER(SEARCH('[1]Lookup for use classification'!$B$5,B1270)),ISNUMBER(SEARCH('[1]Lookup for use classification'!$C$5,B1270)),ISNUMBER(SEARCH('[1]Lookup for use classification'!$D$5,B1270))),'[1]Lookup for use classification'!$A$5,IF(OR(ISNUMBER(SEARCH('[1]Lookup for use classification'!$B$7,B1270)),ISNUMBER(SEARCH('[1]Lookup for use classification'!$C$7,B1270)),ISNUMBER(SEARCH('[1]Lookup for use classification'!$D$7,B1270))),'[1]Lookup for use classification'!$A$7,IF(OR(ISNUMBER(SEARCH('[1]Lookup for use classification'!$B$9,B1270)),ISNUMBER(SEARCH('[1]Lookup for use classification'!$C$9,B1270)),ISNUMBER(SEARCH('[1]Lookup for use classification'!$D$9,B1270)),ISNUMBER(SEARCH('[1]Lookup for use classification'!$E$9,B1270)),ISNUMBER(SEARCH('[1]Lookup for use classification'!$F$9,B1270)),ISNUMBER(SEARCH('[1]Lookup for use classification'!$G$9,B1270)),ISNUMBER(SEARCH('[1]Lookup for use classification'!$H$9,B1270)),ISNUMBER(SEARCH('[1]Lookup for use classification'!$I$9,B1270)),ISNUMBER(SEARCH('[1]Lookup for use classification'!$J$9,B1270)),ISNUMBER(SEARCH('[1]Lookup for use classification'!$K$9,B1270))),'[1]Lookup for use classification'!$A$9,IF(OR(ISNUMBER(SEARCH('[1]Lookup for use classification'!$B$10,B1270)),ISNUMBER(SEARCH('[1]Lookup for use classification'!$C$10,B1270)),ISNUMBER(SEARCH('[1]Lookup for use classification'!$D$10,B1270)),ISNUMBER(SEARCH('[1]Lookup for use classification'!$E$10,B1270)),ISNUMBER(SEARCH('[1]Lookup for use classification'!$F$10,B1270)),ISNUMBER(SEARCH('[1]Lookup for use classification'!$G$10,B1270))),'[1]Lookup for use classification'!$A$10,IF(OR(ISNUMBER(SEARCH('[1]Lookup for use classification'!$B$11,B1270)),ISNUMBER(SEARCH('[1]Lookup for use classification'!$C$11,B1270))),'[1]Lookup for use classification'!$A$11,IF(OR(ISNUMBER(SEARCH('[1]Lookup for use classification'!$B$12,B1270)),ISNUMBER(SEARCH('[1]Lookup for use classification'!$C$12,B1270))),'[1]Lookup for use classification'!$A$12,IF(OR(ISNUMBER(SEARCH('[1]Lookup for use classification'!$B$13,B1270)),ISNUMBER(SEARCH('[1]Lookup for use classification'!$C$13,B1270)),ISNUMBER(SEARCH('[1]Lookup for use classification'!$D$13,B1270)),,ISNUMBER(SEARCH('[1]Lookup for use classification'!$C$13,B1270)),ISNUMBER(SEARCH('[1]Lookup for use classification'!$E$13,B1270))),'[1]Lookup for use classification'!$A$13,IF(OR(ISNUMBER(SEARCH('[1]Lookup for use classification'!$B$14,B1270)),ISNUMBER(SEARCH('[1]Lookup for use classification'!$C$14,B1270))),'[1]Lookup for use classification'!$A$14,"Other"))))))))))))</f>
        <v>Public Safety</v>
      </c>
      <c r="D1270" s="92"/>
      <c r="E1270" s="92"/>
      <c r="F1270" s="92"/>
    </row>
    <row r="1271" spans="1:6">
      <c r="A1271" s="16" t="s">
        <v>1466</v>
      </c>
      <c r="B1271" s="26" t="s">
        <v>1464</v>
      </c>
      <c r="C1271" s="133" t="str">
        <f>IF(OR(ISNUMBER(SEARCH('[1]Lookup for use classification'!$B$1,B1271)),ISNUMBER(SEARCH('[1]Lookup for use classification'!$C$1,B1271)),ISNUMBER(SEARCH('[1]Lookup for use classification'!$D$1,B1271)),ISNUMBER(SEARCH('[1]Lookup for use classification'!$E$1,B1271))),'[1]Lookup for use classification'!$A$1,IF(ISNUMBER(SEARCH('[1]Lookup for use classification'!$B$2,B1271)),'[1]Lookup for use classification'!$A$2,IF(ISNUMBER(SEARCH('[1]Lookup for use classification'!$B$3,B1271)),'[1]Lookup for use classification'!$A$3,IF(OR(ISNUMBER(SEARCH('[1]Lookup for use classification'!$B$4,B1271)),ISNUMBER(SEARCH('[1]Lookup for use classification'!$C$4,B1271)),ISNUMBER(SEARCH('[1]Lookup for use classification'!$D$4,B1271)),ISNUMBER(SEARCH('[1]Lookup for use classification'!$E$4,B1271))),'[1]Lookup for use classification'!$A$4,IF(OR(ISNUMBER(SEARCH('[1]Lookup for use classification'!$B$5,B1271)),ISNUMBER(SEARCH('[1]Lookup for use classification'!$C$5,B1271)),ISNUMBER(SEARCH('[1]Lookup for use classification'!$D$5,B1271))),'[1]Lookup for use classification'!$A$5,IF(OR(ISNUMBER(SEARCH('[1]Lookup for use classification'!$B$7,B1271)),ISNUMBER(SEARCH('[1]Lookup for use classification'!$C$7,B1271)),ISNUMBER(SEARCH('[1]Lookup for use classification'!$D$7,B1271))),'[1]Lookup for use classification'!$A$7,IF(OR(ISNUMBER(SEARCH('[1]Lookup for use classification'!$B$9,B1271)),ISNUMBER(SEARCH('[1]Lookup for use classification'!$C$9,B1271)),ISNUMBER(SEARCH('[1]Lookup for use classification'!$D$9,B1271)),ISNUMBER(SEARCH('[1]Lookup for use classification'!$E$9,B1271)),ISNUMBER(SEARCH('[1]Lookup for use classification'!$F$9,B1271)),ISNUMBER(SEARCH('[1]Lookup for use classification'!$G$9,B1271)),ISNUMBER(SEARCH('[1]Lookup for use classification'!$H$9,B1271)),ISNUMBER(SEARCH('[1]Lookup for use classification'!$I$9,B1271)),ISNUMBER(SEARCH('[1]Lookup for use classification'!$J$9,B1271)),ISNUMBER(SEARCH('[1]Lookup for use classification'!$K$9,B1271))),'[1]Lookup for use classification'!$A$9,IF(OR(ISNUMBER(SEARCH('[1]Lookup for use classification'!$B$10,B1271)),ISNUMBER(SEARCH('[1]Lookup for use classification'!$C$10,B1271)),ISNUMBER(SEARCH('[1]Lookup for use classification'!$D$10,B1271)),ISNUMBER(SEARCH('[1]Lookup for use classification'!$E$10,B1271)),ISNUMBER(SEARCH('[1]Lookup for use classification'!$F$10,B1271)),ISNUMBER(SEARCH('[1]Lookup for use classification'!$G$10,B1271))),'[1]Lookup for use classification'!$A$10,IF(OR(ISNUMBER(SEARCH('[1]Lookup for use classification'!$B$11,B1271)),ISNUMBER(SEARCH('[1]Lookup for use classification'!$C$11,B1271))),'[1]Lookup for use classification'!$A$11,IF(OR(ISNUMBER(SEARCH('[1]Lookup for use classification'!$B$12,B1271)),ISNUMBER(SEARCH('[1]Lookup for use classification'!$C$12,B1271))),'[1]Lookup for use classification'!$A$12,IF(OR(ISNUMBER(SEARCH('[1]Lookup for use classification'!$B$13,B1271)),ISNUMBER(SEARCH('[1]Lookup for use classification'!$C$13,B1271)),ISNUMBER(SEARCH('[1]Lookup for use classification'!$D$13,B1271)),,ISNUMBER(SEARCH('[1]Lookup for use classification'!$C$13,B1271)),ISNUMBER(SEARCH('[1]Lookup for use classification'!$E$13,B1271))),'[1]Lookup for use classification'!$A$13,IF(OR(ISNUMBER(SEARCH('[1]Lookup for use classification'!$B$14,B1271)),ISNUMBER(SEARCH('[1]Lookup for use classification'!$C$14,B1271))),'[1]Lookup for use classification'!$A$14,"Other"))))))))))))</f>
        <v>Public Safety</v>
      </c>
      <c r="D1271" s="27">
        <v>580</v>
      </c>
      <c r="E1271" s="29"/>
      <c r="F1271" s="29"/>
    </row>
    <row r="1272" spans="1:6">
      <c r="A1272" s="16" t="s">
        <v>1466</v>
      </c>
      <c r="B1272" s="47" t="s">
        <v>164</v>
      </c>
      <c r="C1272" s="133" t="str">
        <f>IF(OR(ISNUMBER(SEARCH('[1]Lookup for use classification'!$B$1,B1272)),ISNUMBER(SEARCH('[1]Lookup for use classification'!$C$1,B1272)),ISNUMBER(SEARCH('[1]Lookup for use classification'!$D$1,B1272)),ISNUMBER(SEARCH('[1]Lookup for use classification'!$E$1,B1272))),'[1]Lookup for use classification'!$A$1,IF(ISNUMBER(SEARCH('[1]Lookup for use classification'!$B$2,B1272)),'[1]Lookup for use classification'!$A$2,IF(ISNUMBER(SEARCH('[1]Lookup for use classification'!$B$3,B1272)),'[1]Lookup for use classification'!$A$3,IF(OR(ISNUMBER(SEARCH('[1]Lookup for use classification'!$B$4,B1272)),ISNUMBER(SEARCH('[1]Lookup for use classification'!$C$4,B1272)),ISNUMBER(SEARCH('[1]Lookup for use classification'!$D$4,B1272)),ISNUMBER(SEARCH('[1]Lookup for use classification'!$E$4,B1272))),'[1]Lookup for use classification'!$A$4,IF(OR(ISNUMBER(SEARCH('[1]Lookup for use classification'!$B$5,B1272)),ISNUMBER(SEARCH('[1]Lookup for use classification'!$C$5,B1272)),ISNUMBER(SEARCH('[1]Lookup for use classification'!$D$5,B1272))),'[1]Lookup for use classification'!$A$5,IF(OR(ISNUMBER(SEARCH('[1]Lookup for use classification'!$B$7,B1272)),ISNUMBER(SEARCH('[1]Lookup for use classification'!$C$7,B1272)),ISNUMBER(SEARCH('[1]Lookup for use classification'!$D$7,B1272))),'[1]Lookup for use classification'!$A$7,IF(OR(ISNUMBER(SEARCH('[1]Lookup for use classification'!$B$9,B1272)),ISNUMBER(SEARCH('[1]Lookup for use classification'!$C$9,B1272)),ISNUMBER(SEARCH('[1]Lookup for use classification'!$D$9,B1272)),ISNUMBER(SEARCH('[1]Lookup for use classification'!$E$9,B1272)),ISNUMBER(SEARCH('[1]Lookup for use classification'!$F$9,B1272)),ISNUMBER(SEARCH('[1]Lookup for use classification'!$G$9,B1272)),ISNUMBER(SEARCH('[1]Lookup for use classification'!$H$9,B1272)),ISNUMBER(SEARCH('[1]Lookup for use classification'!$I$9,B1272)),ISNUMBER(SEARCH('[1]Lookup for use classification'!$J$9,B1272)),ISNUMBER(SEARCH('[1]Lookup for use classification'!$K$9,B1272))),'[1]Lookup for use classification'!$A$9,IF(OR(ISNUMBER(SEARCH('[1]Lookup for use classification'!$B$10,B1272)),ISNUMBER(SEARCH('[1]Lookup for use classification'!$C$10,B1272)),ISNUMBER(SEARCH('[1]Lookup for use classification'!$D$10,B1272)),ISNUMBER(SEARCH('[1]Lookup for use classification'!$E$10,B1272)),ISNUMBER(SEARCH('[1]Lookup for use classification'!$F$10,B1272)),ISNUMBER(SEARCH('[1]Lookup for use classification'!$G$10,B1272))),'[1]Lookup for use classification'!$A$10,IF(OR(ISNUMBER(SEARCH('[1]Lookup for use classification'!$B$11,B1272)),ISNUMBER(SEARCH('[1]Lookup for use classification'!$C$11,B1272))),'[1]Lookup for use classification'!$A$11,IF(OR(ISNUMBER(SEARCH('[1]Lookup for use classification'!$B$12,B1272)),ISNUMBER(SEARCH('[1]Lookup for use classification'!$C$12,B1272))),'[1]Lookup for use classification'!$A$12,IF(OR(ISNUMBER(SEARCH('[1]Lookup for use classification'!$B$13,B1272)),ISNUMBER(SEARCH('[1]Lookup for use classification'!$C$13,B1272)),ISNUMBER(SEARCH('[1]Lookup for use classification'!$D$13,B1272)),,ISNUMBER(SEARCH('[1]Lookup for use classification'!$C$13,B1272)),ISNUMBER(SEARCH('[1]Lookup for use classification'!$E$13,B1272))),'[1]Lookup for use classification'!$A$13,IF(OR(ISNUMBER(SEARCH('[1]Lookup for use classification'!$B$14,B1272)),ISNUMBER(SEARCH('[1]Lookup for use classification'!$C$14,B1272))),'[1]Lookup for use classification'!$A$14,"Other"))))))))))))</f>
        <v>Other</v>
      </c>
      <c r="D1272" s="92"/>
      <c r="E1272" s="92"/>
      <c r="F1272" s="92"/>
    </row>
    <row r="1273" spans="1:6">
      <c r="A1273" s="16" t="s">
        <v>1466</v>
      </c>
      <c r="B1273" s="26" t="s">
        <v>1242</v>
      </c>
      <c r="C1273" s="133" t="str">
        <f>IF(OR(ISNUMBER(SEARCH('[1]Lookup for use classification'!$B$1,B1273)),ISNUMBER(SEARCH('[1]Lookup for use classification'!$C$1,B1273)),ISNUMBER(SEARCH('[1]Lookup for use classification'!$D$1,B1273)),ISNUMBER(SEARCH('[1]Lookup for use classification'!$E$1,B1273))),'[1]Lookup for use classification'!$A$1,IF(ISNUMBER(SEARCH('[1]Lookup for use classification'!$B$2,B1273)),'[1]Lookup for use classification'!$A$2,IF(ISNUMBER(SEARCH('[1]Lookup for use classification'!$B$3,B1273)),'[1]Lookup for use classification'!$A$3,IF(OR(ISNUMBER(SEARCH('[1]Lookup for use classification'!$B$4,B1273)),ISNUMBER(SEARCH('[1]Lookup for use classification'!$C$4,B1273)),ISNUMBER(SEARCH('[1]Lookup for use classification'!$D$4,B1273)),ISNUMBER(SEARCH('[1]Lookup for use classification'!$E$4,B1273))),'[1]Lookup for use classification'!$A$4,IF(OR(ISNUMBER(SEARCH('[1]Lookup for use classification'!$B$5,B1273)),ISNUMBER(SEARCH('[1]Lookup for use classification'!$C$5,B1273)),ISNUMBER(SEARCH('[1]Lookup for use classification'!$D$5,B1273))),'[1]Lookup for use classification'!$A$5,IF(OR(ISNUMBER(SEARCH('[1]Lookup for use classification'!$B$7,B1273)),ISNUMBER(SEARCH('[1]Lookup for use classification'!$C$7,B1273)),ISNUMBER(SEARCH('[1]Lookup for use classification'!$D$7,B1273))),'[1]Lookup for use classification'!$A$7,IF(OR(ISNUMBER(SEARCH('[1]Lookup for use classification'!$B$9,B1273)),ISNUMBER(SEARCH('[1]Lookup for use classification'!$C$9,B1273)),ISNUMBER(SEARCH('[1]Lookup for use classification'!$D$9,B1273)),ISNUMBER(SEARCH('[1]Lookup for use classification'!$E$9,B1273)),ISNUMBER(SEARCH('[1]Lookup for use classification'!$F$9,B1273)),ISNUMBER(SEARCH('[1]Lookup for use classification'!$G$9,B1273)),ISNUMBER(SEARCH('[1]Lookup for use classification'!$H$9,B1273)),ISNUMBER(SEARCH('[1]Lookup for use classification'!$I$9,B1273)),ISNUMBER(SEARCH('[1]Lookup for use classification'!$J$9,B1273)),ISNUMBER(SEARCH('[1]Lookup for use classification'!$K$9,B1273))),'[1]Lookup for use classification'!$A$9,IF(OR(ISNUMBER(SEARCH('[1]Lookup for use classification'!$B$10,B1273)),ISNUMBER(SEARCH('[1]Lookup for use classification'!$C$10,B1273)),ISNUMBER(SEARCH('[1]Lookup for use classification'!$D$10,B1273)),ISNUMBER(SEARCH('[1]Lookup for use classification'!$E$10,B1273)),ISNUMBER(SEARCH('[1]Lookup for use classification'!$F$10,B1273)),ISNUMBER(SEARCH('[1]Lookup for use classification'!$G$10,B1273))),'[1]Lookup for use classification'!$A$10,IF(OR(ISNUMBER(SEARCH('[1]Lookup for use classification'!$B$11,B1273)),ISNUMBER(SEARCH('[1]Lookup for use classification'!$C$11,B1273))),'[1]Lookup for use classification'!$A$11,IF(OR(ISNUMBER(SEARCH('[1]Lookup for use classification'!$B$12,B1273)),ISNUMBER(SEARCH('[1]Lookup for use classification'!$C$12,B1273))),'[1]Lookup for use classification'!$A$12,IF(OR(ISNUMBER(SEARCH('[1]Lookup for use classification'!$B$13,B1273)),ISNUMBER(SEARCH('[1]Lookup for use classification'!$C$13,B1273)),ISNUMBER(SEARCH('[1]Lookup for use classification'!$D$13,B1273)),,ISNUMBER(SEARCH('[1]Lookup for use classification'!$C$13,B1273)),ISNUMBER(SEARCH('[1]Lookup for use classification'!$E$13,B1273))),'[1]Lookup for use classification'!$A$13,IF(OR(ISNUMBER(SEARCH('[1]Lookup for use classification'!$B$14,B1273)),ISNUMBER(SEARCH('[1]Lookup for use classification'!$C$14,B1273))),'[1]Lookup for use classification'!$A$14,"Other"))))))))))))</f>
        <v>Other</v>
      </c>
      <c r="D1273" s="27"/>
      <c r="E1273" s="29"/>
      <c r="F1273" s="29"/>
    </row>
    <row r="1274" spans="1:6">
      <c r="A1274" s="16" t="s">
        <v>1466</v>
      </c>
      <c r="B1274" s="26" t="s">
        <v>1364</v>
      </c>
      <c r="C1274" s="133" t="str">
        <f>IF(OR(ISNUMBER(SEARCH('[1]Lookup for use classification'!$B$1,B1274)),ISNUMBER(SEARCH('[1]Lookup for use classification'!$C$1,B1274)),ISNUMBER(SEARCH('[1]Lookup for use classification'!$D$1,B1274)),ISNUMBER(SEARCH('[1]Lookup for use classification'!$E$1,B1274))),'[1]Lookup for use classification'!$A$1,IF(ISNUMBER(SEARCH('[1]Lookup for use classification'!$B$2,B1274)),'[1]Lookup for use classification'!$A$2,IF(ISNUMBER(SEARCH('[1]Lookup for use classification'!$B$3,B1274)),'[1]Lookup for use classification'!$A$3,IF(OR(ISNUMBER(SEARCH('[1]Lookup for use classification'!$B$4,B1274)),ISNUMBER(SEARCH('[1]Lookup for use classification'!$C$4,B1274)),ISNUMBER(SEARCH('[1]Lookup for use classification'!$D$4,B1274)),ISNUMBER(SEARCH('[1]Lookup for use classification'!$E$4,B1274))),'[1]Lookup for use classification'!$A$4,IF(OR(ISNUMBER(SEARCH('[1]Lookup for use classification'!$B$5,B1274)),ISNUMBER(SEARCH('[1]Lookup for use classification'!$C$5,B1274)),ISNUMBER(SEARCH('[1]Lookup for use classification'!$D$5,B1274))),'[1]Lookup for use classification'!$A$5,IF(OR(ISNUMBER(SEARCH('[1]Lookup for use classification'!$B$7,B1274)),ISNUMBER(SEARCH('[1]Lookup for use classification'!$C$7,B1274)),ISNUMBER(SEARCH('[1]Lookup for use classification'!$D$7,B1274))),'[1]Lookup for use classification'!$A$7,IF(OR(ISNUMBER(SEARCH('[1]Lookup for use classification'!$B$9,B1274)),ISNUMBER(SEARCH('[1]Lookup for use classification'!$C$9,B1274)),ISNUMBER(SEARCH('[1]Lookup for use classification'!$D$9,B1274)),ISNUMBER(SEARCH('[1]Lookup for use classification'!$E$9,B1274)),ISNUMBER(SEARCH('[1]Lookup for use classification'!$F$9,B1274)),ISNUMBER(SEARCH('[1]Lookup for use classification'!$G$9,B1274)),ISNUMBER(SEARCH('[1]Lookup for use classification'!$H$9,B1274)),ISNUMBER(SEARCH('[1]Lookup for use classification'!$I$9,B1274)),ISNUMBER(SEARCH('[1]Lookup for use classification'!$J$9,B1274)),ISNUMBER(SEARCH('[1]Lookup for use classification'!$K$9,B1274))),'[1]Lookup for use classification'!$A$9,IF(OR(ISNUMBER(SEARCH('[1]Lookup for use classification'!$B$10,B1274)),ISNUMBER(SEARCH('[1]Lookup for use classification'!$C$10,B1274)),ISNUMBER(SEARCH('[1]Lookup for use classification'!$D$10,B1274)),ISNUMBER(SEARCH('[1]Lookup for use classification'!$E$10,B1274)),ISNUMBER(SEARCH('[1]Lookup for use classification'!$F$10,B1274)),ISNUMBER(SEARCH('[1]Lookup for use classification'!$G$10,B1274))),'[1]Lookup for use classification'!$A$10,IF(OR(ISNUMBER(SEARCH('[1]Lookup for use classification'!$B$11,B1274)),ISNUMBER(SEARCH('[1]Lookup for use classification'!$C$11,B1274))),'[1]Lookup for use classification'!$A$11,IF(OR(ISNUMBER(SEARCH('[1]Lookup for use classification'!$B$12,B1274)),ISNUMBER(SEARCH('[1]Lookup for use classification'!$C$12,B1274))),'[1]Lookup for use classification'!$A$12,IF(OR(ISNUMBER(SEARCH('[1]Lookup for use classification'!$B$13,B1274)),ISNUMBER(SEARCH('[1]Lookup for use classification'!$C$13,B1274)),ISNUMBER(SEARCH('[1]Lookup for use classification'!$D$13,B1274)),,ISNUMBER(SEARCH('[1]Lookup for use classification'!$C$13,B1274)),ISNUMBER(SEARCH('[1]Lookup for use classification'!$E$13,B1274))),'[1]Lookup for use classification'!$A$13,IF(OR(ISNUMBER(SEARCH('[1]Lookup for use classification'!$B$14,B1274)),ISNUMBER(SEARCH('[1]Lookup for use classification'!$C$14,B1274))),'[1]Lookup for use classification'!$A$14,"Other"))))))))))))</f>
        <v>Public Assembly</v>
      </c>
      <c r="D1274" s="27"/>
      <c r="E1274" s="29"/>
      <c r="F1274" s="29"/>
    </row>
    <row r="1275" spans="1:6">
      <c r="A1275" s="16" t="s">
        <v>1466</v>
      </c>
      <c r="B1275" s="26" t="s">
        <v>274</v>
      </c>
      <c r="C1275" s="133" t="str">
        <f>IF(OR(ISNUMBER(SEARCH('[1]Lookup for use classification'!$B$1,B1275)),ISNUMBER(SEARCH('[1]Lookup for use classification'!$C$1,B1275)),ISNUMBER(SEARCH('[1]Lookup for use classification'!$D$1,B1275)),ISNUMBER(SEARCH('[1]Lookup for use classification'!$E$1,B1275))),'[1]Lookup for use classification'!$A$1,IF(ISNUMBER(SEARCH('[1]Lookup for use classification'!$B$2,B1275)),'[1]Lookup for use classification'!$A$2,IF(ISNUMBER(SEARCH('[1]Lookup for use classification'!$B$3,B1275)),'[1]Lookup for use classification'!$A$3,IF(OR(ISNUMBER(SEARCH('[1]Lookup for use classification'!$B$4,B1275)),ISNUMBER(SEARCH('[1]Lookup for use classification'!$C$4,B1275)),ISNUMBER(SEARCH('[1]Lookup for use classification'!$D$4,B1275)),ISNUMBER(SEARCH('[1]Lookup for use classification'!$E$4,B1275))),'[1]Lookup for use classification'!$A$4,IF(OR(ISNUMBER(SEARCH('[1]Lookup for use classification'!$B$5,B1275)),ISNUMBER(SEARCH('[1]Lookup for use classification'!$C$5,B1275)),ISNUMBER(SEARCH('[1]Lookup for use classification'!$D$5,B1275))),'[1]Lookup for use classification'!$A$5,IF(OR(ISNUMBER(SEARCH('[1]Lookup for use classification'!$B$7,B1275)),ISNUMBER(SEARCH('[1]Lookup for use classification'!$C$7,B1275)),ISNUMBER(SEARCH('[1]Lookup for use classification'!$D$7,B1275))),'[1]Lookup for use classification'!$A$7,IF(OR(ISNUMBER(SEARCH('[1]Lookup for use classification'!$B$9,B1275)),ISNUMBER(SEARCH('[1]Lookup for use classification'!$C$9,B1275)),ISNUMBER(SEARCH('[1]Lookup for use classification'!$D$9,B1275)),ISNUMBER(SEARCH('[1]Lookup for use classification'!$E$9,B1275)),ISNUMBER(SEARCH('[1]Lookup for use classification'!$F$9,B1275)),ISNUMBER(SEARCH('[1]Lookup for use classification'!$G$9,B1275)),ISNUMBER(SEARCH('[1]Lookup for use classification'!$H$9,B1275)),ISNUMBER(SEARCH('[1]Lookup for use classification'!$I$9,B1275)),ISNUMBER(SEARCH('[1]Lookup for use classification'!$J$9,B1275)),ISNUMBER(SEARCH('[1]Lookup for use classification'!$K$9,B1275))),'[1]Lookup for use classification'!$A$9,IF(OR(ISNUMBER(SEARCH('[1]Lookup for use classification'!$B$10,B1275)),ISNUMBER(SEARCH('[1]Lookup for use classification'!$C$10,B1275)),ISNUMBER(SEARCH('[1]Lookup for use classification'!$D$10,B1275)),ISNUMBER(SEARCH('[1]Lookup for use classification'!$E$10,B1275)),ISNUMBER(SEARCH('[1]Lookup for use classification'!$F$10,B1275)),ISNUMBER(SEARCH('[1]Lookup for use classification'!$G$10,B1275))),'[1]Lookup for use classification'!$A$10,IF(OR(ISNUMBER(SEARCH('[1]Lookup for use classification'!$B$11,B1275)),ISNUMBER(SEARCH('[1]Lookup for use classification'!$C$11,B1275))),'[1]Lookup for use classification'!$A$11,IF(OR(ISNUMBER(SEARCH('[1]Lookup for use classification'!$B$12,B1275)),ISNUMBER(SEARCH('[1]Lookup for use classification'!$C$12,B1275))),'[1]Lookup for use classification'!$A$12,IF(OR(ISNUMBER(SEARCH('[1]Lookup for use classification'!$B$13,B1275)),ISNUMBER(SEARCH('[1]Lookup for use classification'!$C$13,B1275)),ISNUMBER(SEARCH('[1]Lookup for use classification'!$D$13,B1275)),,ISNUMBER(SEARCH('[1]Lookup for use classification'!$C$13,B1275)),ISNUMBER(SEARCH('[1]Lookup for use classification'!$E$13,B1275))),'[1]Lookup for use classification'!$A$13,IF(OR(ISNUMBER(SEARCH('[1]Lookup for use classification'!$B$14,B1275)),ISNUMBER(SEARCH('[1]Lookup for use classification'!$C$14,B1275))),'[1]Lookup for use classification'!$A$14,"Other"))))))))))))</f>
        <v>Education - K - 12</v>
      </c>
      <c r="D1275" s="27"/>
      <c r="E1275" s="29"/>
      <c r="F1275" s="29"/>
    </row>
    <row r="1276" spans="1:6">
      <c r="A1276" s="16" t="s">
        <v>1466</v>
      </c>
      <c r="B1276" s="47" t="s">
        <v>1465</v>
      </c>
      <c r="C1276" s="133" t="str">
        <f>IF(OR(ISNUMBER(SEARCH('[1]Lookup for use classification'!$B$1,B1276)),ISNUMBER(SEARCH('[1]Lookup for use classification'!$C$1,B1276)),ISNUMBER(SEARCH('[1]Lookup for use classification'!$D$1,B1276)),ISNUMBER(SEARCH('[1]Lookup for use classification'!$E$1,B1276))),'[1]Lookup for use classification'!$A$1,IF(ISNUMBER(SEARCH('[1]Lookup for use classification'!$B$2,B1276)),'[1]Lookup for use classification'!$A$2,IF(ISNUMBER(SEARCH('[1]Lookup for use classification'!$B$3,B1276)),'[1]Lookup for use classification'!$A$3,IF(OR(ISNUMBER(SEARCH('[1]Lookup for use classification'!$B$4,B1276)),ISNUMBER(SEARCH('[1]Lookup for use classification'!$C$4,B1276)),ISNUMBER(SEARCH('[1]Lookup for use classification'!$D$4,B1276)),ISNUMBER(SEARCH('[1]Lookup for use classification'!$E$4,B1276))),'[1]Lookup for use classification'!$A$4,IF(OR(ISNUMBER(SEARCH('[1]Lookup for use classification'!$B$5,B1276)),ISNUMBER(SEARCH('[1]Lookup for use classification'!$C$5,B1276)),ISNUMBER(SEARCH('[1]Lookup for use classification'!$D$5,B1276))),'[1]Lookup for use classification'!$A$5,IF(OR(ISNUMBER(SEARCH('[1]Lookup for use classification'!$B$7,B1276)),ISNUMBER(SEARCH('[1]Lookup for use classification'!$C$7,B1276)),ISNUMBER(SEARCH('[1]Lookup for use classification'!$D$7,B1276))),'[1]Lookup for use classification'!$A$7,IF(OR(ISNUMBER(SEARCH('[1]Lookup for use classification'!$B$9,B1276)),ISNUMBER(SEARCH('[1]Lookup for use classification'!$C$9,B1276)),ISNUMBER(SEARCH('[1]Lookup for use classification'!$D$9,B1276)),ISNUMBER(SEARCH('[1]Lookup for use classification'!$E$9,B1276)),ISNUMBER(SEARCH('[1]Lookup for use classification'!$F$9,B1276)),ISNUMBER(SEARCH('[1]Lookup for use classification'!$G$9,B1276)),ISNUMBER(SEARCH('[1]Lookup for use classification'!$H$9,B1276)),ISNUMBER(SEARCH('[1]Lookup for use classification'!$I$9,B1276)),ISNUMBER(SEARCH('[1]Lookup for use classification'!$J$9,B1276)),ISNUMBER(SEARCH('[1]Lookup for use classification'!$K$9,B1276))),'[1]Lookup for use classification'!$A$9,IF(OR(ISNUMBER(SEARCH('[1]Lookup for use classification'!$B$10,B1276)),ISNUMBER(SEARCH('[1]Lookup for use classification'!$C$10,B1276)),ISNUMBER(SEARCH('[1]Lookup for use classification'!$D$10,B1276)),ISNUMBER(SEARCH('[1]Lookup for use classification'!$E$10,B1276)),ISNUMBER(SEARCH('[1]Lookup for use classification'!$F$10,B1276)),ISNUMBER(SEARCH('[1]Lookup for use classification'!$G$10,B1276))),'[1]Lookup for use classification'!$A$10,IF(OR(ISNUMBER(SEARCH('[1]Lookup for use classification'!$B$11,B1276)),ISNUMBER(SEARCH('[1]Lookup for use classification'!$C$11,B1276))),'[1]Lookup for use classification'!$A$11,IF(OR(ISNUMBER(SEARCH('[1]Lookup for use classification'!$B$12,B1276)),ISNUMBER(SEARCH('[1]Lookup for use classification'!$C$12,B1276))),'[1]Lookup for use classification'!$A$12,IF(OR(ISNUMBER(SEARCH('[1]Lookup for use classification'!$B$13,B1276)),ISNUMBER(SEARCH('[1]Lookup for use classification'!$C$13,B1276)),ISNUMBER(SEARCH('[1]Lookup for use classification'!$D$13,B1276)),,ISNUMBER(SEARCH('[1]Lookup for use classification'!$C$13,B1276)),ISNUMBER(SEARCH('[1]Lookup for use classification'!$E$13,B1276))),'[1]Lookup for use classification'!$A$13,IF(OR(ISNUMBER(SEARCH('[1]Lookup for use classification'!$B$14,B1276)),ISNUMBER(SEARCH('[1]Lookup for use classification'!$C$14,B1276))),'[1]Lookup for use classification'!$A$14,"Other"))))))))))))</f>
        <v>Warehousing</v>
      </c>
      <c r="D1276" s="92">
        <v>251</v>
      </c>
      <c r="E1276" s="92"/>
      <c r="F1276" s="92"/>
    </row>
    <row r="1277" spans="1:6">
      <c r="A1277" s="16" t="s">
        <v>1466</v>
      </c>
      <c r="B1277" s="26" t="s">
        <v>170</v>
      </c>
      <c r="C1277" s="133" t="str">
        <f>IF(OR(ISNUMBER(SEARCH('[1]Lookup for use classification'!$B$1,B1277)),ISNUMBER(SEARCH('[1]Lookup for use classification'!$C$1,B1277)),ISNUMBER(SEARCH('[1]Lookup for use classification'!$D$1,B1277)),ISNUMBER(SEARCH('[1]Lookup for use classification'!$E$1,B1277))),'[1]Lookup for use classification'!$A$1,IF(ISNUMBER(SEARCH('[1]Lookup for use classification'!$B$2,B1277)),'[1]Lookup for use classification'!$A$2,IF(ISNUMBER(SEARCH('[1]Lookup for use classification'!$B$3,B1277)),'[1]Lookup for use classification'!$A$3,IF(OR(ISNUMBER(SEARCH('[1]Lookup for use classification'!$B$4,B1277)),ISNUMBER(SEARCH('[1]Lookup for use classification'!$C$4,B1277)),ISNUMBER(SEARCH('[1]Lookup for use classification'!$D$4,B1277)),ISNUMBER(SEARCH('[1]Lookup for use classification'!$E$4,B1277))),'[1]Lookup for use classification'!$A$4,IF(OR(ISNUMBER(SEARCH('[1]Lookup for use classification'!$B$5,B1277)),ISNUMBER(SEARCH('[1]Lookup for use classification'!$C$5,B1277)),ISNUMBER(SEARCH('[1]Lookup for use classification'!$D$5,B1277))),'[1]Lookup for use classification'!$A$5,IF(OR(ISNUMBER(SEARCH('[1]Lookup for use classification'!$B$7,B1277)),ISNUMBER(SEARCH('[1]Lookup for use classification'!$C$7,B1277)),ISNUMBER(SEARCH('[1]Lookup for use classification'!$D$7,B1277))),'[1]Lookup for use classification'!$A$7,IF(OR(ISNUMBER(SEARCH('[1]Lookup for use classification'!$B$9,B1277)),ISNUMBER(SEARCH('[1]Lookup for use classification'!$C$9,B1277)),ISNUMBER(SEARCH('[1]Lookup for use classification'!$D$9,B1277)),ISNUMBER(SEARCH('[1]Lookup for use classification'!$E$9,B1277)),ISNUMBER(SEARCH('[1]Lookup for use classification'!$F$9,B1277)),ISNUMBER(SEARCH('[1]Lookup for use classification'!$G$9,B1277)),ISNUMBER(SEARCH('[1]Lookup for use classification'!$H$9,B1277)),ISNUMBER(SEARCH('[1]Lookup for use classification'!$I$9,B1277)),ISNUMBER(SEARCH('[1]Lookup for use classification'!$J$9,B1277)),ISNUMBER(SEARCH('[1]Lookup for use classification'!$K$9,B1277))),'[1]Lookup for use classification'!$A$9,IF(OR(ISNUMBER(SEARCH('[1]Lookup for use classification'!$B$10,B1277)),ISNUMBER(SEARCH('[1]Lookup for use classification'!$C$10,B1277)),ISNUMBER(SEARCH('[1]Lookup for use classification'!$D$10,B1277)),ISNUMBER(SEARCH('[1]Lookup for use classification'!$E$10,B1277)),ISNUMBER(SEARCH('[1]Lookup for use classification'!$F$10,B1277)),ISNUMBER(SEARCH('[1]Lookup for use classification'!$G$10,B1277))),'[1]Lookup for use classification'!$A$10,IF(OR(ISNUMBER(SEARCH('[1]Lookup for use classification'!$B$11,B1277)),ISNUMBER(SEARCH('[1]Lookup for use classification'!$C$11,B1277))),'[1]Lookup for use classification'!$A$11,IF(OR(ISNUMBER(SEARCH('[1]Lookup for use classification'!$B$12,B1277)),ISNUMBER(SEARCH('[1]Lookup for use classification'!$C$12,B1277))),'[1]Lookup for use classification'!$A$12,IF(OR(ISNUMBER(SEARCH('[1]Lookup for use classification'!$B$13,B1277)),ISNUMBER(SEARCH('[1]Lookup for use classification'!$C$13,B1277)),ISNUMBER(SEARCH('[1]Lookup for use classification'!$D$13,B1277)),,ISNUMBER(SEARCH('[1]Lookup for use classification'!$C$13,B1277)),ISNUMBER(SEARCH('[1]Lookup for use classification'!$E$13,B1277))),'[1]Lookup for use classification'!$A$13,IF(OR(ISNUMBER(SEARCH('[1]Lookup for use classification'!$B$14,B1277)),ISNUMBER(SEARCH('[1]Lookup for use classification'!$C$14,B1277))),'[1]Lookup for use classification'!$A$14,"Other"))))))))))))</f>
        <v>Public Assembly</v>
      </c>
      <c r="D1277" s="27">
        <v>1600</v>
      </c>
      <c r="E1277" s="29"/>
      <c r="F1277" s="29"/>
    </row>
    <row r="1278" spans="1:6">
      <c r="A1278" s="16" t="s">
        <v>1466</v>
      </c>
      <c r="B1278" s="47" t="s">
        <v>101</v>
      </c>
      <c r="C1278" s="133" t="str">
        <f>IF(OR(ISNUMBER(SEARCH('[1]Lookup for use classification'!$B$1,B1278)),ISNUMBER(SEARCH('[1]Lookup for use classification'!$C$1,B1278)),ISNUMBER(SEARCH('[1]Lookup for use classification'!$D$1,B1278)),ISNUMBER(SEARCH('[1]Lookup for use classification'!$E$1,B1278))),'[1]Lookup for use classification'!$A$1,IF(ISNUMBER(SEARCH('[1]Lookup for use classification'!$B$2,B1278)),'[1]Lookup for use classification'!$A$2,IF(ISNUMBER(SEARCH('[1]Lookup for use classification'!$B$3,B1278)),'[1]Lookup for use classification'!$A$3,IF(OR(ISNUMBER(SEARCH('[1]Lookup for use classification'!$B$4,B1278)),ISNUMBER(SEARCH('[1]Lookup for use classification'!$C$4,B1278)),ISNUMBER(SEARCH('[1]Lookup for use classification'!$D$4,B1278)),ISNUMBER(SEARCH('[1]Lookup for use classification'!$E$4,B1278))),'[1]Lookup for use classification'!$A$4,IF(OR(ISNUMBER(SEARCH('[1]Lookup for use classification'!$B$5,B1278)),ISNUMBER(SEARCH('[1]Lookup for use classification'!$C$5,B1278)),ISNUMBER(SEARCH('[1]Lookup for use classification'!$D$5,B1278))),'[1]Lookup for use classification'!$A$5,IF(OR(ISNUMBER(SEARCH('[1]Lookup for use classification'!$B$7,B1278)),ISNUMBER(SEARCH('[1]Lookup for use classification'!$C$7,B1278)),ISNUMBER(SEARCH('[1]Lookup for use classification'!$D$7,B1278))),'[1]Lookup for use classification'!$A$7,IF(OR(ISNUMBER(SEARCH('[1]Lookup for use classification'!$B$9,B1278)),ISNUMBER(SEARCH('[1]Lookup for use classification'!$C$9,B1278)),ISNUMBER(SEARCH('[1]Lookup for use classification'!$D$9,B1278)),ISNUMBER(SEARCH('[1]Lookup for use classification'!$E$9,B1278)),ISNUMBER(SEARCH('[1]Lookup for use classification'!$F$9,B1278)),ISNUMBER(SEARCH('[1]Lookup for use classification'!$G$9,B1278)),ISNUMBER(SEARCH('[1]Lookup for use classification'!$H$9,B1278)),ISNUMBER(SEARCH('[1]Lookup for use classification'!$I$9,B1278)),ISNUMBER(SEARCH('[1]Lookup for use classification'!$J$9,B1278)),ISNUMBER(SEARCH('[1]Lookup for use classification'!$K$9,B1278))),'[1]Lookup for use classification'!$A$9,IF(OR(ISNUMBER(SEARCH('[1]Lookup for use classification'!$B$10,B1278)),ISNUMBER(SEARCH('[1]Lookup for use classification'!$C$10,B1278)),ISNUMBER(SEARCH('[1]Lookup for use classification'!$D$10,B1278)),ISNUMBER(SEARCH('[1]Lookup for use classification'!$E$10,B1278)),ISNUMBER(SEARCH('[1]Lookup for use classification'!$F$10,B1278)),ISNUMBER(SEARCH('[1]Lookup for use classification'!$G$10,B1278))),'[1]Lookup for use classification'!$A$10,IF(OR(ISNUMBER(SEARCH('[1]Lookup for use classification'!$B$11,B1278)),ISNUMBER(SEARCH('[1]Lookup for use classification'!$C$11,B1278))),'[1]Lookup for use classification'!$A$11,IF(OR(ISNUMBER(SEARCH('[1]Lookup for use classification'!$B$12,B1278)),ISNUMBER(SEARCH('[1]Lookup for use classification'!$C$12,B1278))),'[1]Lookup for use classification'!$A$12,IF(OR(ISNUMBER(SEARCH('[1]Lookup for use classification'!$B$13,B1278)),ISNUMBER(SEARCH('[1]Lookup for use classification'!$C$13,B1278)),ISNUMBER(SEARCH('[1]Lookup for use classification'!$D$13,B1278)),,ISNUMBER(SEARCH('[1]Lookup for use classification'!$C$13,B1278)),ISNUMBER(SEARCH('[1]Lookup for use classification'!$E$13,B1278))),'[1]Lookup for use classification'!$A$13,IF(OR(ISNUMBER(SEARCH('[1]Lookup for use classification'!$B$14,B1278)),ISNUMBER(SEARCH('[1]Lookup for use classification'!$C$14,B1278))),'[1]Lookup for use classification'!$A$14,"Other"))))))))))))</f>
        <v>Warehousing</v>
      </c>
      <c r="D1278" s="92"/>
      <c r="E1278" s="92"/>
      <c r="F1278" s="92"/>
    </row>
    <row r="1279" spans="1:6">
      <c r="A1279" s="16" t="s">
        <v>260</v>
      </c>
      <c r="B1279" s="47" t="s">
        <v>261</v>
      </c>
      <c r="C1279" s="133" t="str">
        <f>IF(OR(ISNUMBER(SEARCH('[1]Lookup for use classification'!$B$1,B1279)),ISNUMBER(SEARCH('[1]Lookup for use classification'!$C$1,B1279)),ISNUMBER(SEARCH('[1]Lookup for use classification'!$D$1,B1279)),ISNUMBER(SEARCH('[1]Lookup for use classification'!$E$1,B1279))),'[1]Lookup for use classification'!$A$1,IF(ISNUMBER(SEARCH('[1]Lookup for use classification'!$B$2,B1279)),'[1]Lookup for use classification'!$A$2,IF(ISNUMBER(SEARCH('[1]Lookup for use classification'!$B$3,B1279)),'[1]Lookup for use classification'!$A$3,IF(OR(ISNUMBER(SEARCH('[1]Lookup for use classification'!$B$4,B1279)),ISNUMBER(SEARCH('[1]Lookup for use classification'!$C$4,B1279)),ISNUMBER(SEARCH('[1]Lookup for use classification'!$D$4,B1279)),ISNUMBER(SEARCH('[1]Lookup for use classification'!$E$4,B1279))),'[1]Lookup for use classification'!$A$4,IF(OR(ISNUMBER(SEARCH('[1]Lookup for use classification'!$B$5,B1279)),ISNUMBER(SEARCH('[1]Lookup for use classification'!$C$5,B1279)),ISNUMBER(SEARCH('[1]Lookup for use classification'!$D$5,B1279))),'[1]Lookup for use classification'!$A$5,IF(OR(ISNUMBER(SEARCH('[1]Lookup for use classification'!$B$7,B1279)),ISNUMBER(SEARCH('[1]Lookup for use classification'!$C$7,B1279)),ISNUMBER(SEARCH('[1]Lookup for use classification'!$D$7,B1279))),'[1]Lookup for use classification'!$A$7,IF(OR(ISNUMBER(SEARCH('[1]Lookup for use classification'!$B$9,B1279)),ISNUMBER(SEARCH('[1]Lookup for use classification'!$C$9,B1279)),ISNUMBER(SEARCH('[1]Lookup for use classification'!$D$9,B1279)),ISNUMBER(SEARCH('[1]Lookup for use classification'!$E$9,B1279)),ISNUMBER(SEARCH('[1]Lookup for use classification'!$F$9,B1279)),ISNUMBER(SEARCH('[1]Lookup for use classification'!$G$9,B1279)),ISNUMBER(SEARCH('[1]Lookup for use classification'!$H$9,B1279)),ISNUMBER(SEARCH('[1]Lookup for use classification'!$I$9,B1279)),ISNUMBER(SEARCH('[1]Lookup for use classification'!$J$9,B1279)),ISNUMBER(SEARCH('[1]Lookup for use classification'!$K$9,B1279))),'[1]Lookup for use classification'!$A$9,IF(OR(ISNUMBER(SEARCH('[1]Lookup for use classification'!$B$10,B1279)),ISNUMBER(SEARCH('[1]Lookup for use classification'!$C$10,B1279)),ISNUMBER(SEARCH('[1]Lookup for use classification'!$D$10,B1279)),ISNUMBER(SEARCH('[1]Lookup for use classification'!$E$10,B1279)),ISNUMBER(SEARCH('[1]Lookup for use classification'!$F$10,B1279)),ISNUMBER(SEARCH('[1]Lookup for use classification'!$G$10,B1279))),'[1]Lookup for use classification'!$A$10,IF(OR(ISNUMBER(SEARCH('[1]Lookup for use classification'!$B$11,B1279)),ISNUMBER(SEARCH('[1]Lookup for use classification'!$C$11,B1279))),'[1]Lookup for use classification'!$A$11,IF(OR(ISNUMBER(SEARCH('[1]Lookup for use classification'!$B$12,B1279)),ISNUMBER(SEARCH('[1]Lookup for use classification'!$C$12,B1279))),'[1]Lookup for use classification'!$A$12,IF(OR(ISNUMBER(SEARCH('[1]Lookup for use classification'!$B$13,B1279)),ISNUMBER(SEARCH('[1]Lookup for use classification'!$C$13,B1279)),ISNUMBER(SEARCH('[1]Lookup for use classification'!$D$13,B1279)),,ISNUMBER(SEARCH('[1]Lookup for use classification'!$C$13,B1279)),ISNUMBER(SEARCH('[1]Lookup for use classification'!$E$13,B1279))),'[1]Lookup for use classification'!$A$13,IF(OR(ISNUMBER(SEARCH('[1]Lookup for use classification'!$B$14,B1279)),ISNUMBER(SEARCH('[1]Lookup for use classification'!$C$14,B1279))),'[1]Lookup for use classification'!$A$14,"Other"))))))))))))</f>
        <v>Other</v>
      </c>
      <c r="D1279" s="68"/>
      <c r="E1279" s="92"/>
      <c r="F1279" s="92"/>
    </row>
    <row r="1280" spans="1:6">
      <c r="A1280" s="16" t="s">
        <v>260</v>
      </c>
      <c r="B1280" s="26" t="s">
        <v>262</v>
      </c>
      <c r="C1280" s="133" t="str">
        <f>IF(OR(ISNUMBER(SEARCH('[1]Lookup for use classification'!$B$1,B1280)),ISNUMBER(SEARCH('[1]Lookup for use classification'!$C$1,B1280)),ISNUMBER(SEARCH('[1]Lookup for use classification'!$D$1,B1280)),ISNUMBER(SEARCH('[1]Lookup for use classification'!$E$1,B1280))),'[1]Lookup for use classification'!$A$1,IF(ISNUMBER(SEARCH('[1]Lookup for use classification'!$B$2,B1280)),'[1]Lookup for use classification'!$A$2,IF(ISNUMBER(SEARCH('[1]Lookup for use classification'!$B$3,B1280)),'[1]Lookup for use classification'!$A$3,IF(OR(ISNUMBER(SEARCH('[1]Lookup for use classification'!$B$4,B1280)),ISNUMBER(SEARCH('[1]Lookup for use classification'!$C$4,B1280)),ISNUMBER(SEARCH('[1]Lookup for use classification'!$D$4,B1280)),ISNUMBER(SEARCH('[1]Lookup for use classification'!$E$4,B1280))),'[1]Lookup for use classification'!$A$4,IF(OR(ISNUMBER(SEARCH('[1]Lookup for use classification'!$B$5,B1280)),ISNUMBER(SEARCH('[1]Lookup for use classification'!$C$5,B1280)),ISNUMBER(SEARCH('[1]Lookup for use classification'!$D$5,B1280))),'[1]Lookup for use classification'!$A$5,IF(OR(ISNUMBER(SEARCH('[1]Lookup for use classification'!$B$7,B1280)),ISNUMBER(SEARCH('[1]Lookup for use classification'!$C$7,B1280)),ISNUMBER(SEARCH('[1]Lookup for use classification'!$D$7,B1280))),'[1]Lookup for use classification'!$A$7,IF(OR(ISNUMBER(SEARCH('[1]Lookup for use classification'!$B$9,B1280)),ISNUMBER(SEARCH('[1]Lookup for use classification'!$C$9,B1280)),ISNUMBER(SEARCH('[1]Lookup for use classification'!$D$9,B1280)),ISNUMBER(SEARCH('[1]Lookup for use classification'!$E$9,B1280)),ISNUMBER(SEARCH('[1]Lookup for use classification'!$F$9,B1280)),ISNUMBER(SEARCH('[1]Lookup for use classification'!$G$9,B1280)),ISNUMBER(SEARCH('[1]Lookup for use classification'!$H$9,B1280)),ISNUMBER(SEARCH('[1]Lookup for use classification'!$I$9,B1280)),ISNUMBER(SEARCH('[1]Lookup for use classification'!$J$9,B1280)),ISNUMBER(SEARCH('[1]Lookup for use classification'!$K$9,B1280))),'[1]Lookup for use classification'!$A$9,IF(OR(ISNUMBER(SEARCH('[1]Lookup for use classification'!$B$10,B1280)),ISNUMBER(SEARCH('[1]Lookup for use classification'!$C$10,B1280)),ISNUMBER(SEARCH('[1]Lookup for use classification'!$D$10,B1280)),ISNUMBER(SEARCH('[1]Lookup for use classification'!$E$10,B1280)),ISNUMBER(SEARCH('[1]Lookup for use classification'!$F$10,B1280)),ISNUMBER(SEARCH('[1]Lookup for use classification'!$G$10,B1280))),'[1]Lookup for use classification'!$A$10,IF(OR(ISNUMBER(SEARCH('[1]Lookup for use classification'!$B$11,B1280)),ISNUMBER(SEARCH('[1]Lookup for use classification'!$C$11,B1280))),'[1]Lookup for use classification'!$A$11,IF(OR(ISNUMBER(SEARCH('[1]Lookup for use classification'!$B$12,B1280)),ISNUMBER(SEARCH('[1]Lookup for use classification'!$C$12,B1280))),'[1]Lookup for use classification'!$A$12,IF(OR(ISNUMBER(SEARCH('[1]Lookup for use classification'!$B$13,B1280)),ISNUMBER(SEARCH('[1]Lookup for use classification'!$C$13,B1280)),ISNUMBER(SEARCH('[1]Lookup for use classification'!$D$13,B1280)),,ISNUMBER(SEARCH('[1]Lookup for use classification'!$C$13,B1280)),ISNUMBER(SEARCH('[1]Lookup for use classification'!$E$13,B1280))),'[1]Lookup for use classification'!$A$13,IF(OR(ISNUMBER(SEARCH('[1]Lookup for use classification'!$B$14,B1280)),ISNUMBER(SEARCH('[1]Lookup for use classification'!$C$14,B1280))),'[1]Lookup for use classification'!$A$14,"Other"))))))))))))</f>
        <v>Other</v>
      </c>
      <c r="D1280" s="27"/>
      <c r="E1280" s="29"/>
      <c r="F1280" s="29"/>
    </row>
    <row r="1281" spans="1:6">
      <c r="A1281" s="16" t="s">
        <v>260</v>
      </c>
      <c r="B1281" s="26" t="s">
        <v>263</v>
      </c>
      <c r="C1281" s="133" t="str">
        <f>IF(OR(ISNUMBER(SEARCH('[1]Lookup for use classification'!$B$1,B1281)),ISNUMBER(SEARCH('[1]Lookup for use classification'!$C$1,B1281)),ISNUMBER(SEARCH('[1]Lookup for use classification'!$D$1,B1281)),ISNUMBER(SEARCH('[1]Lookup for use classification'!$E$1,B1281))),'[1]Lookup for use classification'!$A$1,IF(ISNUMBER(SEARCH('[1]Lookup for use classification'!$B$2,B1281)),'[1]Lookup for use classification'!$A$2,IF(ISNUMBER(SEARCH('[1]Lookup for use classification'!$B$3,B1281)),'[1]Lookup for use classification'!$A$3,IF(OR(ISNUMBER(SEARCH('[1]Lookup for use classification'!$B$4,B1281)),ISNUMBER(SEARCH('[1]Lookup for use classification'!$C$4,B1281)),ISNUMBER(SEARCH('[1]Lookup for use classification'!$D$4,B1281)),ISNUMBER(SEARCH('[1]Lookup for use classification'!$E$4,B1281))),'[1]Lookup for use classification'!$A$4,IF(OR(ISNUMBER(SEARCH('[1]Lookup for use classification'!$B$5,B1281)),ISNUMBER(SEARCH('[1]Lookup for use classification'!$C$5,B1281)),ISNUMBER(SEARCH('[1]Lookup for use classification'!$D$5,B1281))),'[1]Lookup for use classification'!$A$5,IF(OR(ISNUMBER(SEARCH('[1]Lookup for use classification'!$B$7,B1281)),ISNUMBER(SEARCH('[1]Lookup for use classification'!$C$7,B1281)),ISNUMBER(SEARCH('[1]Lookup for use classification'!$D$7,B1281))),'[1]Lookup for use classification'!$A$7,IF(OR(ISNUMBER(SEARCH('[1]Lookup for use classification'!$B$9,B1281)),ISNUMBER(SEARCH('[1]Lookup for use classification'!$C$9,B1281)),ISNUMBER(SEARCH('[1]Lookup for use classification'!$D$9,B1281)),ISNUMBER(SEARCH('[1]Lookup for use classification'!$E$9,B1281)),ISNUMBER(SEARCH('[1]Lookup for use classification'!$F$9,B1281)),ISNUMBER(SEARCH('[1]Lookup for use classification'!$G$9,B1281)),ISNUMBER(SEARCH('[1]Lookup for use classification'!$H$9,B1281)),ISNUMBER(SEARCH('[1]Lookup for use classification'!$I$9,B1281)),ISNUMBER(SEARCH('[1]Lookup for use classification'!$J$9,B1281)),ISNUMBER(SEARCH('[1]Lookup for use classification'!$K$9,B1281))),'[1]Lookup for use classification'!$A$9,IF(OR(ISNUMBER(SEARCH('[1]Lookup for use classification'!$B$10,B1281)),ISNUMBER(SEARCH('[1]Lookup for use classification'!$C$10,B1281)),ISNUMBER(SEARCH('[1]Lookup for use classification'!$D$10,B1281)),ISNUMBER(SEARCH('[1]Lookup for use classification'!$E$10,B1281)),ISNUMBER(SEARCH('[1]Lookup for use classification'!$F$10,B1281)),ISNUMBER(SEARCH('[1]Lookup for use classification'!$G$10,B1281))),'[1]Lookup for use classification'!$A$10,IF(OR(ISNUMBER(SEARCH('[1]Lookup for use classification'!$B$11,B1281)),ISNUMBER(SEARCH('[1]Lookup for use classification'!$C$11,B1281))),'[1]Lookup for use classification'!$A$11,IF(OR(ISNUMBER(SEARCH('[1]Lookup for use classification'!$B$12,B1281)),ISNUMBER(SEARCH('[1]Lookup for use classification'!$C$12,B1281))),'[1]Lookup for use classification'!$A$12,IF(OR(ISNUMBER(SEARCH('[1]Lookup for use classification'!$B$13,B1281)),ISNUMBER(SEARCH('[1]Lookup for use classification'!$C$13,B1281)),ISNUMBER(SEARCH('[1]Lookup for use classification'!$D$13,B1281)),,ISNUMBER(SEARCH('[1]Lookup for use classification'!$C$13,B1281)),ISNUMBER(SEARCH('[1]Lookup for use classification'!$E$13,B1281))),'[1]Lookup for use classification'!$A$13,IF(OR(ISNUMBER(SEARCH('[1]Lookup for use classification'!$B$14,B1281)),ISNUMBER(SEARCH('[1]Lookup for use classification'!$C$14,B1281))),'[1]Lookup for use classification'!$A$14,"Other"))))))))))))</f>
        <v>Office</v>
      </c>
      <c r="D1281" s="27"/>
      <c r="E1281" s="29"/>
      <c r="F1281" s="29"/>
    </row>
    <row r="1282" spans="1:6">
      <c r="A1282" s="16" t="s">
        <v>260</v>
      </c>
      <c r="B1282" s="26" t="s">
        <v>190</v>
      </c>
      <c r="C1282" s="133" t="str">
        <f>IF(OR(ISNUMBER(SEARCH('[1]Lookup for use classification'!$B$1,B1282)),ISNUMBER(SEARCH('[1]Lookup for use classification'!$C$1,B1282)),ISNUMBER(SEARCH('[1]Lookup for use classification'!$D$1,B1282)),ISNUMBER(SEARCH('[1]Lookup for use classification'!$E$1,B1282))),'[1]Lookup for use classification'!$A$1,IF(ISNUMBER(SEARCH('[1]Lookup for use classification'!$B$2,B1282)),'[1]Lookup for use classification'!$A$2,IF(ISNUMBER(SEARCH('[1]Lookup for use classification'!$B$3,B1282)),'[1]Lookup for use classification'!$A$3,IF(OR(ISNUMBER(SEARCH('[1]Lookup for use classification'!$B$4,B1282)),ISNUMBER(SEARCH('[1]Lookup for use classification'!$C$4,B1282)),ISNUMBER(SEARCH('[1]Lookup for use classification'!$D$4,B1282)),ISNUMBER(SEARCH('[1]Lookup for use classification'!$E$4,B1282))),'[1]Lookup for use classification'!$A$4,IF(OR(ISNUMBER(SEARCH('[1]Lookup for use classification'!$B$5,B1282)),ISNUMBER(SEARCH('[1]Lookup for use classification'!$C$5,B1282)),ISNUMBER(SEARCH('[1]Lookup for use classification'!$D$5,B1282))),'[1]Lookup for use classification'!$A$5,IF(OR(ISNUMBER(SEARCH('[1]Lookup for use classification'!$B$7,B1282)),ISNUMBER(SEARCH('[1]Lookup for use classification'!$C$7,B1282)),ISNUMBER(SEARCH('[1]Lookup for use classification'!$D$7,B1282))),'[1]Lookup for use classification'!$A$7,IF(OR(ISNUMBER(SEARCH('[1]Lookup for use classification'!$B$9,B1282)),ISNUMBER(SEARCH('[1]Lookup for use classification'!$C$9,B1282)),ISNUMBER(SEARCH('[1]Lookup for use classification'!$D$9,B1282)),ISNUMBER(SEARCH('[1]Lookup for use classification'!$E$9,B1282)),ISNUMBER(SEARCH('[1]Lookup for use classification'!$F$9,B1282)),ISNUMBER(SEARCH('[1]Lookup for use classification'!$G$9,B1282)),ISNUMBER(SEARCH('[1]Lookup for use classification'!$H$9,B1282)),ISNUMBER(SEARCH('[1]Lookup for use classification'!$I$9,B1282)),ISNUMBER(SEARCH('[1]Lookup for use classification'!$J$9,B1282)),ISNUMBER(SEARCH('[1]Lookup for use classification'!$K$9,B1282))),'[1]Lookup for use classification'!$A$9,IF(OR(ISNUMBER(SEARCH('[1]Lookup for use classification'!$B$10,B1282)),ISNUMBER(SEARCH('[1]Lookup for use classification'!$C$10,B1282)),ISNUMBER(SEARCH('[1]Lookup for use classification'!$D$10,B1282)),ISNUMBER(SEARCH('[1]Lookup for use classification'!$E$10,B1282)),ISNUMBER(SEARCH('[1]Lookup for use classification'!$F$10,B1282)),ISNUMBER(SEARCH('[1]Lookup for use classification'!$G$10,B1282))),'[1]Lookup for use classification'!$A$10,IF(OR(ISNUMBER(SEARCH('[1]Lookup for use classification'!$B$11,B1282)),ISNUMBER(SEARCH('[1]Lookup for use classification'!$C$11,B1282))),'[1]Lookup for use classification'!$A$11,IF(OR(ISNUMBER(SEARCH('[1]Lookup for use classification'!$B$12,B1282)),ISNUMBER(SEARCH('[1]Lookup for use classification'!$C$12,B1282))),'[1]Lookup for use classification'!$A$12,IF(OR(ISNUMBER(SEARCH('[1]Lookup for use classification'!$B$13,B1282)),ISNUMBER(SEARCH('[1]Lookup for use classification'!$C$13,B1282)),ISNUMBER(SEARCH('[1]Lookup for use classification'!$D$13,B1282)),,ISNUMBER(SEARCH('[1]Lookup for use classification'!$C$13,B1282)),ISNUMBER(SEARCH('[1]Lookup for use classification'!$E$13,B1282))),'[1]Lookup for use classification'!$A$13,IF(OR(ISNUMBER(SEARCH('[1]Lookup for use classification'!$B$14,B1282)),ISNUMBER(SEARCH('[1]Lookup for use classification'!$C$14,B1282))),'[1]Lookup for use classification'!$A$14,"Other"))))))))))))</f>
        <v>Public Assembly</v>
      </c>
      <c r="D1282" s="27"/>
      <c r="E1282" s="29"/>
      <c r="F1282" s="29"/>
    </row>
    <row r="1283" spans="1:6">
      <c r="A1283" s="16" t="s">
        <v>260</v>
      </c>
      <c r="B1283" s="26" t="s">
        <v>264</v>
      </c>
      <c r="C1283" s="133" t="str">
        <f>IF(OR(ISNUMBER(SEARCH('[1]Lookup for use classification'!$B$1,B1283)),ISNUMBER(SEARCH('[1]Lookup for use classification'!$C$1,B1283)),ISNUMBER(SEARCH('[1]Lookup for use classification'!$D$1,B1283)),ISNUMBER(SEARCH('[1]Lookup for use classification'!$E$1,B1283))),'[1]Lookup for use classification'!$A$1,IF(ISNUMBER(SEARCH('[1]Lookup for use classification'!$B$2,B1283)),'[1]Lookup for use classification'!$A$2,IF(ISNUMBER(SEARCH('[1]Lookup for use classification'!$B$3,B1283)),'[1]Lookup for use classification'!$A$3,IF(OR(ISNUMBER(SEARCH('[1]Lookup for use classification'!$B$4,B1283)),ISNUMBER(SEARCH('[1]Lookup for use classification'!$C$4,B1283)),ISNUMBER(SEARCH('[1]Lookup for use classification'!$D$4,B1283)),ISNUMBER(SEARCH('[1]Lookup for use classification'!$E$4,B1283))),'[1]Lookup for use classification'!$A$4,IF(OR(ISNUMBER(SEARCH('[1]Lookup for use classification'!$B$5,B1283)),ISNUMBER(SEARCH('[1]Lookup for use classification'!$C$5,B1283)),ISNUMBER(SEARCH('[1]Lookup for use classification'!$D$5,B1283))),'[1]Lookup for use classification'!$A$5,IF(OR(ISNUMBER(SEARCH('[1]Lookup for use classification'!$B$7,B1283)),ISNUMBER(SEARCH('[1]Lookup for use classification'!$C$7,B1283)),ISNUMBER(SEARCH('[1]Lookup for use classification'!$D$7,B1283))),'[1]Lookup for use classification'!$A$7,IF(OR(ISNUMBER(SEARCH('[1]Lookup for use classification'!$B$9,B1283)),ISNUMBER(SEARCH('[1]Lookup for use classification'!$C$9,B1283)),ISNUMBER(SEARCH('[1]Lookup for use classification'!$D$9,B1283)),ISNUMBER(SEARCH('[1]Lookup for use classification'!$E$9,B1283)),ISNUMBER(SEARCH('[1]Lookup for use classification'!$F$9,B1283)),ISNUMBER(SEARCH('[1]Lookup for use classification'!$G$9,B1283)),ISNUMBER(SEARCH('[1]Lookup for use classification'!$H$9,B1283)),ISNUMBER(SEARCH('[1]Lookup for use classification'!$I$9,B1283)),ISNUMBER(SEARCH('[1]Lookup for use classification'!$J$9,B1283)),ISNUMBER(SEARCH('[1]Lookup for use classification'!$K$9,B1283))),'[1]Lookup for use classification'!$A$9,IF(OR(ISNUMBER(SEARCH('[1]Lookup for use classification'!$B$10,B1283)),ISNUMBER(SEARCH('[1]Lookup for use classification'!$C$10,B1283)),ISNUMBER(SEARCH('[1]Lookup for use classification'!$D$10,B1283)),ISNUMBER(SEARCH('[1]Lookup for use classification'!$E$10,B1283)),ISNUMBER(SEARCH('[1]Lookup for use classification'!$F$10,B1283)),ISNUMBER(SEARCH('[1]Lookup for use classification'!$G$10,B1283))),'[1]Lookup for use classification'!$A$10,IF(OR(ISNUMBER(SEARCH('[1]Lookup for use classification'!$B$11,B1283)),ISNUMBER(SEARCH('[1]Lookup for use classification'!$C$11,B1283))),'[1]Lookup for use classification'!$A$11,IF(OR(ISNUMBER(SEARCH('[1]Lookup for use classification'!$B$12,B1283)),ISNUMBER(SEARCH('[1]Lookup for use classification'!$C$12,B1283))),'[1]Lookup for use classification'!$A$12,IF(OR(ISNUMBER(SEARCH('[1]Lookup for use classification'!$B$13,B1283)),ISNUMBER(SEARCH('[1]Lookup for use classification'!$C$13,B1283)),ISNUMBER(SEARCH('[1]Lookup for use classification'!$D$13,B1283)),,ISNUMBER(SEARCH('[1]Lookup for use classification'!$C$13,B1283)),ISNUMBER(SEARCH('[1]Lookup for use classification'!$E$13,B1283))),'[1]Lookup for use classification'!$A$13,IF(OR(ISNUMBER(SEARCH('[1]Lookup for use classification'!$B$14,B1283)),ISNUMBER(SEARCH('[1]Lookup for use classification'!$C$14,B1283))),'[1]Lookup for use classification'!$A$14,"Other"))))))))))))</f>
        <v>Other</v>
      </c>
      <c r="D1283" s="27"/>
      <c r="E1283" s="29"/>
      <c r="F1283" s="29"/>
    </row>
    <row r="1284" spans="1:6">
      <c r="A1284" s="16" t="s">
        <v>260</v>
      </c>
      <c r="B1284" s="26" t="s">
        <v>28</v>
      </c>
      <c r="C1284" s="133" t="str">
        <f>IF(OR(ISNUMBER(SEARCH('[1]Lookup for use classification'!$B$1,B1284)),ISNUMBER(SEARCH('[1]Lookup for use classification'!$C$1,B1284)),ISNUMBER(SEARCH('[1]Lookup for use classification'!$D$1,B1284)),ISNUMBER(SEARCH('[1]Lookup for use classification'!$E$1,B1284))),'[1]Lookup for use classification'!$A$1,IF(ISNUMBER(SEARCH('[1]Lookup for use classification'!$B$2,B1284)),'[1]Lookup for use classification'!$A$2,IF(ISNUMBER(SEARCH('[1]Lookup for use classification'!$B$3,B1284)),'[1]Lookup for use classification'!$A$3,IF(OR(ISNUMBER(SEARCH('[1]Lookup for use classification'!$B$4,B1284)),ISNUMBER(SEARCH('[1]Lookup for use classification'!$C$4,B1284)),ISNUMBER(SEARCH('[1]Lookup for use classification'!$D$4,B1284)),ISNUMBER(SEARCH('[1]Lookup for use classification'!$E$4,B1284))),'[1]Lookup for use classification'!$A$4,IF(OR(ISNUMBER(SEARCH('[1]Lookup for use classification'!$B$5,B1284)),ISNUMBER(SEARCH('[1]Lookup for use classification'!$C$5,B1284)),ISNUMBER(SEARCH('[1]Lookup for use classification'!$D$5,B1284))),'[1]Lookup for use classification'!$A$5,IF(OR(ISNUMBER(SEARCH('[1]Lookup for use classification'!$B$7,B1284)),ISNUMBER(SEARCH('[1]Lookup for use classification'!$C$7,B1284)),ISNUMBER(SEARCH('[1]Lookup for use classification'!$D$7,B1284))),'[1]Lookup for use classification'!$A$7,IF(OR(ISNUMBER(SEARCH('[1]Lookup for use classification'!$B$9,B1284)),ISNUMBER(SEARCH('[1]Lookup for use classification'!$C$9,B1284)),ISNUMBER(SEARCH('[1]Lookup for use classification'!$D$9,B1284)),ISNUMBER(SEARCH('[1]Lookup for use classification'!$E$9,B1284)),ISNUMBER(SEARCH('[1]Lookup for use classification'!$F$9,B1284)),ISNUMBER(SEARCH('[1]Lookup for use classification'!$G$9,B1284)),ISNUMBER(SEARCH('[1]Lookup for use classification'!$H$9,B1284)),ISNUMBER(SEARCH('[1]Lookup for use classification'!$I$9,B1284)),ISNUMBER(SEARCH('[1]Lookup for use classification'!$J$9,B1284)),ISNUMBER(SEARCH('[1]Lookup for use classification'!$K$9,B1284))),'[1]Lookup for use classification'!$A$9,IF(OR(ISNUMBER(SEARCH('[1]Lookup for use classification'!$B$10,B1284)),ISNUMBER(SEARCH('[1]Lookup for use classification'!$C$10,B1284)),ISNUMBER(SEARCH('[1]Lookup for use classification'!$D$10,B1284)),ISNUMBER(SEARCH('[1]Lookup for use classification'!$E$10,B1284)),ISNUMBER(SEARCH('[1]Lookup for use classification'!$F$10,B1284)),ISNUMBER(SEARCH('[1]Lookup for use classification'!$G$10,B1284))),'[1]Lookup for use classification'!$A$10,IF(OR(ISNUMBER(SEARCH('[1]Lookup for use classification'!$B$11,B1284)),ISNUMBER(SEARCH('[1]Lookup for use classification'!$C$11,B1284))),'[1]Lookup for use classification'!$A$11,IF(OR(ISNUMBER(SEARCH('[1]Lookup for use classification'!$B$12,B1284)),ISNUMBER(SEARCH('[1]Lookup for use classification'!$C$12,B1284))),'[1]Lookup for use classification'!$A$12,IF(OR(ISNUMBER(SEARCH('[1]Lookup for use classification'!$B$13,B1284)),ISNUMBER(SEARCH('[1]Lookup for use classification'!$C$13,B1284)),ISNUMBER(SEARCH('[1]Lookup for use classification'!$D$13,B1284)),,ISNUMBER(SEARCH('[1]Lookup for use classification'!$C$13,B1284)),ISNUMBER(SEARCH('[1]Lookup for use classification'!$E$13,B1284))),'[1]Lookup for use classification'!$A$13,IF(OR(ISNUMBER(SEARCH('[1]Lookup for use classification'!$B$14,B1284)),ISNUMBER(SEARCH('[1]Lookup for use classification'!$C$14,B1284))),'[1]Lookup for use classification'!$A$14,"Other"))))))))))))</f>
        <v>Health Care - Hospitals</v>
      </c>
      <c r="D1284" s="27">
        <v>1350</v>
      </c>
      <c r="E1284" s="29" t="s">
        <v>6</v>
      </c>
      <c r="F1284" s="29"/>
    </row>
    <row r="1285" spans="1:6">
      <c r="A1285" s="16" t="s">
        <v>260</v>
      </c>
      <c r="B1285" s="26" t="s">
        <v>150</v>
      </c>
      <c r="C1285" s="133" t="str">
        <f>IF(OR(ISNUMBER(SEARCH('[1]Lookup for use classification'!$B$1,B1285)),ISNUMBER(SEARCH('[1]Lookup for use classification'!$C$1,B1285)),ISNUMBER(SEARCH('[1]Lookup for use classification'!$D$1,B1285)),ISNUMBER(SEARCH('[1]Lookup for use classification'!$E$1,B1285))),'[1]Lookup for use classification'!$A$1,IF(ISNUMBER(SEARCH('[1]Lookup for use classification'!$B$2,B1285)),'[1]Lookup for use classification'!$A$2,IF(ISNUMBER(SEARCH('[1]Lookup for use classification'!$B$3,B1285)),'[1]Lookup for use classification'!$A$3,IF(OR(ISNUMBER(SEARCH('[1]Lookup for use classification'!$B$4,B1285)),ISNUMBER(SEARCH('[1]Lookup for use classification'!$C$4,B1285)),ISNUMBER(SEARCH('[1]Lookup for use classification'!$D$4,B1285)),ISNUMBER(SEARCH('[1]Lookup for use classification'!$E$4,B1285))),'[1]Lookup for use classification'!$A$4,IF(OR(ISNUMBER(SEARCH('[1]Lookup for use classification'!$B$5,B1285)),ISNUMBER(SEARCH('[1]Lookup for use classification'!$C$5,B1285)),ISNUMBER(SEARCH('[1]Lookup for use classification'!$D$5,B1285))),'[1]Lookup for use classification'!$A$5,IF(OR(ISNUMBER(SEARCH('[1]Lookup for use classification'!$B$7,B1285)),ISNUMBER(SEARCH('[1]Lookup for use classification'!$C$7,B1285)),ISNUMBER(SEARCH('[1]Lookup for use classification'!$D$7,B1285))),'[1]Lookup for use classification'!$A$7,IF(OR(ISNUMBER(SEARCH('[1]Lookup for use classification'!$B$9,B1285)),ISNUMBER(SEARCH('[1]Lookup for use classification'!$C$9,B1285)),ISNUMBER(SEARCH('[1]Lookup for use classification'!$D$9,B1285)),ISNUMBER(SEARCH('[1]Lookup for use classification'!$E$9,B1285)),ISNUMBER(SEARCH('[1]Lookup for use classification'!$F$9,B1285)),ISNUMBER(SEARCH('[1]Lookup for use classification'!$G$9,B1285)),ISNUMBER(SEARCH('[1]Lookup for use classification'!$H$9,B1285)),ISNUMBER(SEARCH('[1]Lookup for use classification'!$I$9,B1285)),ISNUMBER(SEARCH('[1]Lookup for use classification'!$J$9,B1285)),ISNUMBER(SEARCH('[1]Lookup for use classification'!$K$9,B1285))),'[1]Lookup for use classification'!$A$9,IF(OR(ISNUMBER(SEARCH('[1]Lookup for use classification'!$B$10,B1285)),ISNUMBER(SEARCH('[1]Lookup for use classification'!$C$10,B1285)),ISNUMBER(SEARCH('[1]Lookup for use classification'!$D$10,B1285)),ISNUMBER(SEARCH('[1]Lookup for use classification'!$E$10,B1285)),ISNUMBER(SEARCH('[1]Lookup for use classification'!$F$10,B1285)),ISNUMBER(SEARCH('[1]Lookup for use classification'!$G$10,B1285))),'[1]Lookup for use classification'!$A$10,IF(OR(ISNUMBER(SEARCH('[1]Lookup for use classification'!$B$11,B1285)),ISNUMBER(SEARCH('[1]Lookup for use classification'!$C$11,B1285))),'[1]Lookup for use classification'!$A$11,IF(OR(ISNUMBER(SEARCH('[1]Lookup for use classification'!$B$12,B1285)),ISNUMBER(SEARCH('[1]Lookup for use classification'!$C$12,B1285))),'[1]Lookup for use classification'!$A$12,IF(OR(ISNUMBER(SEARCH('[1]Lookup for use classification'!$B$13,B1285)),ISNUMBER(SEARCH('[1]Lookup for use classification'!$C$13,B1285)),ISNUMBER(SEARCH('[1]Lookup for use classification'!$D$13,B1285)),,ISNUMBER(SEARCH('[1]Lookup for use classification'!$C$13,B1285)),ISNUMBER(SEARCH('[1]Lookup for use classification'!$E$13,B1285))),'[1]Lookup for use classification'!$A$13,IF(OR(ISNUMBER(SEARCH('[1]Lookup for use classification'!$B$14,B1285)),ISNUMBER(SEARCH('[1]Lookup for use classification'!$C$14,B1285))),'[1]Lookup for use classification'!$A$14,"Other"))))))))))))</f>
        <v>Other</v>
      </c>
      <c r="D1285" s="27"/>
      <c r="E1285" s="29"/>
      <c r="F1285" s="29"/>
    </row>
    <row r="1286" spans="1:6">
      <c r="A1286" s="16" t="s">
        <v>260</v>
      </c>
      <c r="B1286" s="26" t="s">
        <v>93</v>
      </c>
      <c r="C1286" s="133" t="str">
        <f>IF(OR(ISNUMBER(SEARCH('[1]Lookup for use classification'!$B$1,B1286)),ISNUMBER(SEARCH('[1]Lookup for use classification'!$C$1,B1286)),ISNUMBER(SEARCH('[1]Lookup for use classification'!$D$1,B1286)),ISNUMBER(SEARCH('[1]Lookup for use classification'!$E$1,B1286))),'[1]Lookup for use classification'!$A$1,IF(ISNUMBER(SEARCH('[1]Lookup for use classification'!$B$2,B1286)),'[1]Lookup for use classification'!$A$2,IF(ISNUMBER(SEARCH('[1]Lookup for use classification'!$B$3,B1286)),'[1]Lookup for use classification'!$A$3,IF(OR(ISNUMBER(SEARCH('[1]Lookup for use classification'!$B$4,B1286)),ISNUMBER(SEARCH('[1]Lookup for use classification'!$C$4,B1286)),ISNUMBER(SEARCH('[1]Lookup for use classification'!$D$4,B1286)),ISNUMBER(SEARCH('[1]Lookup for use classification'!$E$4,B1286))),'[1]Lookup for use classification'!$A$4,IF(OR(ISNUMBER(SEARCH('[1]Lookup for use classification'!$B$5,B1286)),ISNUMBER(SEARCH('[1]Lookup for use classification'!$C$5,B1286)),ISNUMBER(SEARCH('[1]Lookup for use classification'!$D$5,B1286))),'[1]Lookup for use classification'!$A$5,IF(OR(ISNUMBER(SEARCH('[1]Lookup for use classification'!$B$7,B1286)),ISNUMBER(SEARCH('[1]Lookup for use classification'!$C$7,B1286)),ISNUMBER(SEARCH('[1]Lookup for use classification'!$D$7,B1286))),'[1]Lookup for use classification'!$A$7,IF(OR(ISNUMBER(SEARCH('[1]Lookup for use classification'!$B$9,B1286)),ISNUMBER(SEARCH('[1]Lookup for use classification'!$C$9,B1286)),ISNUMBER(SEARCH('[1]Lookup for use classification'!$D$9,B1286)),ISNUMBER(SEARCH('[1]Lookup for use classification'!$E$9,B1286)),ISNUMBER(SEARCH('[1]Lookup for use classification'!$F$9,B1286)),ISNUMBER(SEARCH('[1]Lookup for use classification'!$G$9,B1286)),ISNUMBER(SEARCH('[1]Lookup for use classification'!$H$9,B1286)),ISNUMBER(SEARCH('[1]Lookup for use classification'!$I$9,B1286)),ISNUMBER(SEARCH('[1]Lookup for use classification'!$J$9,B1286)),ISNUMBER(SEARCH('[1]Lookup for use classification'!$K$9,B1286))),'[1]Lookup for use classification'!$A$9,IF(OR(ISNUMBER(SEARCH('[1]Lookup for use classification'!$B$10,B1286)),ISNUMBER(SEARCH('[1]Lookup for use classification'!$C$10,B1286)),ISNUMBER(SEARCH('[1]Lookup for use classification'!$D$10,B1286)),ISNUMBER(SEARCH('[1]Lookup for use classification'!$E$10,B1286)),ISNUMBER(SEARCH('[1]Lookup for use classification'!$F$10,B1286)),ISNUMBER(SEARCH('[1]Lookup for use classification'!$G$10,B1286))),'[1]Lookup for use classification'!$A$10,IF(OR(ISNUMBER(SEARCH('[1]Lookup for use classification'!$B$11,B1286)),ISNUMBER(SEARCH('[1]Lookup for use classification'!$C$11,B1286))),'[1]Lookup for use classification'!$A$11,IF(OR(ISNUMBER(SEARCH('[1]Lookup for use classification'!$B$12,B1286)),ISNUMBER(SEARCH('[1]Lookup for use classification'!$C$12,B1286))),'[1]Lookup for use classification'!$A$12,IF(OR(ISNUMBER(SEARCH('[1]Lookup for use classification'!$B$13,B1286)),ISNUMBER(SEARCH('[1]Lookup for use classification'!$C$13,B1286)),ISNUMBER(SEARCH('[1]Lookup for use classification'!$D$13,B1286)),,ISNUMBER(SEARCH('[1]Lookup for use classification'!$C$13,B1286)),ISNUMBER(SEARCH('[1]Lookup for use classification'!$E$13,B1286))),'[1]Lookup for use classification'!$A$13,IF(OR(ISNUMBER(SEARCH('[1]Lookup for use classification'!$B$14,B1286)),ISNUMBER(SEARCH('[1]Lookup for use classification'!$C$14,B1286))),'[1]Lookup for use classification'!$A$14,"Other"))))))))))))</f>
        <v>Public Assembly</v>
      </c>
      <c r="D1286" s="27"/>
      <c r="E1286" s="29"/>
      <c r="F1286" s="29"/>
    </row>
    <row r="1287" spans="1:6">
      <c r="A1287" s="16" t="s">
        <v>260</v>
      </c>
      <c r="B1287" s="26" t="s">
        <v>265</v>
      </c>
      <c r="C1287" s="133" t="str">
        <f>IF(OR(ISNUMBER(SEARCH('[1]Lookup for use classification'!$B$1,B1287)),ISNUMBER(SEARCH('[1]Lookup for use classification'!$C$1,B1287)),ISNUMBER(SEARCH('[1]Lookup for use classification'!$D$1,B1287)),ISNUMBER(SEARCH('[1]Lookup for use classification'!$E$1,B1287))),'[1]Lookup for use classification'!$A$1,IF(ISNUMBER(SEARCH('[1]Lookup for use classification'!$B$2,B1287)),'[1]Lookup for use classification'!$A$2,IF(ISNUMBER(SEARCH('[1]Lookup for use classification'!$B$3,B1287)),'[1]Lookup for use classification'!$A$3,IF(OR(ISNUMBER(SEARCH('[1]Lookup for use classification'!$B$4,B1287)),ISNUMBER(SEARCH('[1]Lookup for use classification'!$C$4,B1287)),ISNUMBER(SEARCH('[1]Lookup for use classification'!$D$4,B1287)),ISNUMBER(SEARCH('[1]Lookup for use classification'!$E$4,B1287))),'[1]Lookup for use classification'!$A$4,IF(OR(ISNUMBER(SEARCH('[1]Lookup for use classification'!$B$5,B1287)),ISNUMBER(SEARCH('[1]Lookup for use classification'!$C$5,B1287)),ISNUMBER(SEARCH('[1]Lookup for use classification'!$D$5,B1287))),'[1]Lookup for use classification'!$A$5,IF(OR(ISNUMBER(SEARCH('[1]Lookup for use classification'!$B$7,B1287)),ISNUMBER(SEARCH('[1]Lookup for use classification'!$C$7,B1287)),ISNUMBER(SEARCH('[1]Lookup for use classification'!$D$7,B1287))),'[1]Lookup for use classification'!$A$7,IF(OR(ISNUMBER(SEARCH('[1]Lookup for use classification'!$B$9,B1287)),ISNUMBER(SEARCH('[1]Lookup for use classification'!$C$9,B1287)),ISNUMBER(SEARCH('[1]Lookup for use classification'!$D$9,B1287)),ISNUMBER(SEARCH('[1]Lookup for use classification'!$E$9,B1287)),ISNUMBER(SEARCH('[1]Lookup for use classification'!$F$9,B1287)),ISNUMBER(SEARCH('[1]Lookup for use classification'!$G$9,B1287)),ISNUMBER(SEARCH('[1]Lookup for use classification'!$H$9,B1287)),ISNUMBER(SEARCH('[1]Lookup for use classification'!$I$9,B1287)),ISNUMBER(SEARCH('[1]Lookup for use classification'!$J$9,B1287)),ISNUMBER(SEARCH('[1]Lookup for use classification'!$K$9,B1287))),'[1]Lookup for use classification'!$A$9,IF(OR(ISNUMBER(SEARCH('[1]Lookup for use classification'!$B$10,B1287)),ISNUMBER(SEARCH('[1]Lookup for use classification'!$C$10,B1287)),ISNUMBER(SEARCH('[1]Lookup for use classification'!$D$10,B1287)),ISNUMBER(SEARCH('[1]Lookup for use classification'!$E$10,B1287)),ISNUMBER(SEARCH('[1]Lookup for use classification'!$F$10,B1287)),ISNUMBER(SEARCH('[1]Lookup for use classification'!$G$10,B1287))),'[1]Lookup for use classification'!$A$10,IF(OR(ISNUMBER(SEARCH('[1]Lookup for use classification'!$B$11,B1287)),ISNUMBER(SEARCH('[1]Lookup for use classification'!$C$11,B1287))),'[1]Lookup for use classification'!$A$11,IF(OR(ISNUMBER(SEARCH('[1]Lookup for use classification'!$B$12,B1287)),ISNUMBER(SEARCH('[1]Lookup for use classification'!$C$12,B1287))),'[1]Lookup for use classification'!$A$12,IF(OR(ISNUMBER(SEARCH('[1]Lookup for use classification'!$B$13,B1287)),ISNUMBER(SEARCH('[1]Lookup for use classification'!$C$13,B1287)),ISNUMBER(SEARCH('[1]Lookup for use classification'!$D$13,B1287)),,ISNUMBER(SEARCH('[1]Lookup for use classification'!$C$13,B1287)),ISNUMBER(SEARCH('[1]Lookup for use classification'!$E$13,B1287))),'[1]Lookup for use classification'!$A$13,IF(OR(ISNUMBER(SEARCH('[1]Lookup for use classification'!$B$14,B1287)),ISNUMBER(SEARCH('[1]Lookup for use classification'!$C$14,B1287))),'[1]Lookup for use classification'!$A$14,"Other"))))))))))))</f>
        <v>Public Assembly</v>
      </c>
      <c r="D1287" s="27"/>
      <c r="E1287" s="29"/>
      <c r="F1287" s="29"/>
    </row>
    <row r="1288" spans="1:6">
      <c r="A1288" s="16" t="s">
        <v>260</v>
      </c>
      <c r="B1288" s="26" t="s">
        <v>266</v>
      </c>
      <c r="C1288" s="133" t="str">
        <f>IF(OR(ISNUMBER(SEARCH('[1]Lookup for use classification'!$B$1,B1288)),ISNUMBER(SEARCH('[1]Lookup for use classification'!$C$1,B1288)),ISNUMBER(SEARCH('[1]Lookup for use classification'!$D$1,B1288)),ISNUMBER(SEARCH('[1]Lookup for use classification'!$E$1,B1288))),'[1]Lookup for use classification'!$A$1,IF(ISNUMBER(SEARCH('[1]Lookup for use classification'!$B$2,B1288)),'[1]Lookup for use classification'!$A$2,IF(ISNUMBER(SEARCH('[1]Lookup for use classification'!$B$3,B1288)),'[1]Lookup for use classification'!$A$3,IF(OR(ISNUMBER(SEARCH('[1]Lookup for use classification'!$B$4,B1288)),ISNUMBER(SEARCH('[1]Lookup for use classification'!$C$4,B1288)),ISNUMBER(SEARCH('[1]Lookup for use classification'!$D$4,B1288)),ISNUMBER(SEARCH('[1]Lookup for use classification'!$E$4,B1288))),'[1]Lookup for use classification'!$A$4,IF(OR(ISNUMBER(SEARCH('[1]Lookup for use classification'!$B$5,B1288)),ISNUMBER(SEARCH('[1]Lookup for use classification'!$C$5,B1288)),ISNUMBER(SEARCH('[1]Lookup for use classification'!$D$5,B1288))),'[1]Lookup for use classification'!$A$5,IF(OR(ISNUMBER(SEARCH('[1]Lookup for use classification'!$B$7,B1288)),ISNUMBER(SEARCH('[1]Lookup for use classification'!$C$7,B1288)),ISNUMBER(SEARCH('[1]Lookup for use classification'!$D$7,B1288))),'[1]Lookup for use classification'!$A$7,IF(OR(ISNUMBER(SEARCH('[1]Lookup for use classification'!$B$9,B1288)),ISNUMBER(SEARCH('[1]Lookup for use classification'!$C$9,B1288)),ISNUMBER(SEARCH('[1]Lookup for use classification'!$D$9,B1288)),ISNUMBER(SEARCH('[1]Lookup for use classification'!$E$9,B1288)),ISNUMBER(SEARCH('[1]Lookup for use classification'!$F$9,B1288)),ISNUMBER(SEARCH('[1]Lookup for use classification'!$G$9,B1288)),ISNUMBER(SEARCH('[1]Lookup for use classification'!$H$9,B1288)),ISNUMBER(SEARCH('[1]Lookup for use classification'!$I$9,B1288)),ISNUMBER(SEARCH('[1]Lookup for use classification'!$J$9,B1288)),ISNUMBER(SEARCH('[1]Lookup for use classification'!$K$9,B1288))),'[1]Lookup for use classification'!$A$9,IF(OR(ISNUMBER(SEARCH('[1]Lookup for use classification'!$B$10,B1288)),ISNUMBER(SEARCH('[1]Lookup for use classification'!$C$10,B1288)),ISNUMBER(SEARCH('[1]Lookup for use classification'!$D$10,B1288)),ISNUMBER(SEARCH('[1]Lookup for use classification'!$E$10,B1288)),ISNUMBER(SEARCH('[1]Lookup for use classification'!$F$10,B1288)),ISNUMBER(SEARCH('[1]Lookup for use classification'!$G$10,B1288))),'[1]Lookup for use classification'!$A$10,IF(OR(ISNUMBER(SEARCH('[1]Lookup for use classification'!$B$11,B1288)),ISNUMBER(SEARCH('[1]Lookup for use classification'!$C$11,B1288))),'[1]Lookup for use classification'!$A$11,IF(OR(ISNUMBER(SEARCH('[1]Lookup for use classification'!$B$12,B1288)),ISNUMBER(SEARCH('[1]Lookup for use classification'!$C$12,B1288))),'[1]Lookup for use classification'!$A$12,IF(OR(ISNUMBER(SEARCH('[1]Lookup for use classification'!$B$13,B1288)),ISNUMBER(SEARCH('[1]Lookup for use classification'!$C$13,B1288)),ISNUMBER(SEARCH('[1]Lookup for use classification'!$D$13,B1288)),,ISNUMBER(SEARCH('[1]Lookup for use classification'!$C$13,B1288)),ISNUMBER(SEARCH('[1]Lookup for use classification'!$E$13,B1288))),'[1]Lookup for use classification'!$A$13,IF(OR(ISNUMBER(SEARCH('[1]Lookup for use classification'!$B$14,B1288)),ISNUMBER(SEARCH('[1]Lookup for use classification'!$C$14,B1288))),'[1]Lookup for use classification'!$A$14,"Other"))))))))))))</f>
        <v>Public Assembly</v>
      </c>
      <c r="D1288" s="27"/>
      <c r="E1288" s="29"/>
      <c r="F1288" s="29"/>
    </row>
    <row r="1289" spans="1:6">
      <c r="A1289" s="16" t="s">
        <v>260</v>
      </c>
      <c r="B1289" s="26" t="s">
        <v>267</v>
      </c>
      <c r="C1289" s="133" t="str">
        <f>IF(OR(ISNUMBER(SEARCH('[1]Lookup for use classification'!$B$1,B1289)),ISNUMBER(SEARCH('[1]Lookup for use classification'!$C$1,B1289)),ISNUMBER(SEARCH('[1]Lookup for use classification'!$D$1,B1289)),ISNUMBER(SEARCH('[1]Lookup for use classification'!$E$1,B1289))),'[1]Lookup for use classification'!$A$1,IF(ISNUMBER(SEARCH('[1]Lookup for use classification'!$B$2,B1289)),'[1]Lookup for use classification'!$A$2,IF(ISNUMBER(SEARCH('[1]Lookup for use classification'!$B$3,B1289)),'[1]Lookup for use classification'!$A$3,IF(OR(ISNUMBER(SEARCH('[1]Lookup for use classification'!$B$4,B1289)),ISNUMBER(SEARCH('[1]Lookup for use classification'!$C$4,B1289)),ISNUMBER(SEARCH('[1]Lookup for use classification'!$D$4,B1289)),ISNUMBER(SEARCH('[1]Lookup for use classification'!$E$4,B1289))),'[1]Lookup for use classification'!$A$4,IF(OR(ISNUMBER(SEARCH('[1]Lookup for use classification'!$B$5,B1289)),ISNUMBER(SEARCH('[1]Lookup for use classification'!$C$5,B1289)),ISNUMBER(SEARCH('[1]Lookup for use classification'!$D$5,B1289))),'[1]Lookup for use classification'!$A$5,IF(OR(ISNUMBER(SEARCH('[1]Lookup for use classification'!$B$7,B1289)),ISNUMBER(SEARCH('[1]Lookup for use classification'!$C$7,B1289)),ISNUMBER(SEARCH('[1]Lookup for use classification'!$D$7,B1289))),'[1]Lookup for use classification'!$A$7,IF(OR(ISNUMBER(SEARCH('[1]Lookup for use classification'!$B$9,B1289)),ISNUMBER(SEARCH('[1]Lookup for use classification'!$C$9,B1289)),ISNUMBER(SEARCH('[1]Lookup for use classification'!$D$9,B1289)),ISNUMBER(SEARCH('[1]Lookup for use classification'!$E$9,B1289)),ISNUMBER(SEARCH('[1]Lookup for use classification'!$F$9,B1289)),ISNUMBER(SEARCH('[1]Lookup for use classification'!$G$9,B1289)),ISNUMBER(SEARCH('[1]Lookup for use classification'!$H$9,B1289)),ISNUMBER(SEARCH('[1]Lookup for use classification'!$I$9,B1289)),ISNUMBER(SEARCH('[1]Lookup for use classification'!$J$9,B1289)),ISNUMBER(SEARCH('[1]Lookup for use classification'!$K$9,B1289))),'[1]Lookup for use classification'!$A$9,IF(OR(ISNUMBER(SEARCH('[1]Lookup for use classification'!$B$10,B1289)),ISNUMBER(SEARCH('[1]Lookup for use classification'!$C$10,B1289)),ISNUMBER(SEARCH('[1]Lookup for use classification'!$D$10,B1289)),ISNUMBER(SEARCH('[1]Lookup for use classification'!$E$10,B1289)),ISNUMBER(SEARCH('[1]Lookup for use classification'!$F$10,B1289)),ISNUMBER(SEARCH('[1]Lookup for use classification'!$G$10,B1289))),'[1]Lookup for use classification'!$A$10,IF(OR(ISNUMBER(SEARCH('[1]Lookup for use classification'!$B$11,B1289)),ISNUMBER(SEARCH('[1]Lookup for use classification'!$C$11,B1289))),'[1]Lookup for use classification'!$A$11,IF(OR(ISNUMBER(SEARCH('[1]Lookup for use classification'!$B$12,B1289)),ISNUMBER(SEARCH('[1]Lookup for use classification'!$C$12,B1289))),'[1]Lookup for use classification'!$A$12,IF(OR(ISNUMBER(SEARCH('[1]Lookup for use classification'!$B$13,B1289)),ISNUMBER(SEARCH('[1]Lookup for use classification'!$C$13,B1289)),ISNUMBER(SEARCH('[1]Lookup for use classification'!$D$13,B1289)),,ISNUMBER(SEARCH('[1]Lookup for use classification'!$C$13,B1289)),ISNUMBER(SEARCH('[1]Lookup for use classification'!$E$13,B1289))),'[1]Lookup for use classification'!$A$13,IF(OR(ISNUMBER(SEARCH('[1]Lookup for use classification'!$B$14,B1289)),ISNUMBER(SEARCH('[1]Lookup for use classification'!$C$14,B1289))),'[1]Lookup for use classification'!$A$14,"Other"))))))))))))</f>
        <v>Public Safety</v>
      </c>
      <c r="D1289" s="27"/>
      <c r="E1289" s="29"/>
      <c r="F1289" s="29"/>
    </row>
    <row r="1290" spans="1:6">
      <c r="A1290" s="16" t="s">
        <v>260</v>
      </c>
      <c r="B1290" s="26" t="s">
        <v>268</v>
      </c>
      <c r="C1290" s="133" t="str">
        <f>IF(OR(ISNUMBER(SEARCH('[1]Lookup for use classification'!$B$1,B1290)),ISNUMBER(SEARCH('[1]Lookup for use classification'!$C$1,B1290)),ISNUMBER(SEARCH('[1]Lookup for use classification'!$D$1,B1290)),ISNUMBER(SEARCH('[1]Lookup for use classification'!$E$1,B1290))),'[1]Lookup for use classification'!$A$1,IF(ISNUMBER(SEARCH('[1]Lookup for use classification'!$B$2,B1290)),'[1]Lookup for use classification'!$A$2,IF(ISNUMBER(SEARCH('[1]Lookup for use classification'!$B$3,B1290)),'[1]Lookup for use classification'!$A$3,IF(OR(ISNUMBER(SEARCH('[1]Lookup for use classification'!$B$4,B1290)),ISNUMBER(SEARCH('[1]Lookup for use classification'!$C$4,B1290)),ISNUMBER(SEARCH('[1]Lookup for use classification'!$D$4,B1290)),ISNUMBER(SEARCH('[1]Lookup for use classification'!$E$4,B1290))),'[1]Lookup for use classification'!$A$4,IF(OR(ISNUMBER(SEARCH('[1]Lookup for use classification'!$B$5,B1290)),ISNUMBER(SEARCH('[1]Lookup for use classification'!$C$5,B1290)),ISNUMBER(SEARCH('[1]Lookup for use classification'!$D$5,B1290))),'[1]Lookup for use classification'!$A$5,IF(OR(ISNUMBER(SEARCH('[1]Lookup for use classification'!$B$7,B1290)),ISNUMBER(SEARCH('[1]Lookup for use classification'!$C$7,B1290)),ISNUMBER(SEARCH('[1]Lookup for use classification'!$D$7,B1290))),'[1]Lookup for use classification'!$A$7,IF(OR(ISNUMBER(SEARCH('[1]Lookup for use classification'!$B$9,B1290)),ISNUMBER(SEARCH('[1]Lookup for use classification'!$C$9,B1290)),ISNUMBER(SEARCH('[1]Lookup for use classification'!$D$9,B1290)),ISNUMBER(SEARCH('[1]Lookup for use classification'!$E$9,B1290)),ISNUMBER(SEARCH('[1]Lookup for use classification'!$F$9,B1290)),ISNUMBER(SEARCH('[1]Lookup for use classification'!$G$9,B1290)),ISNUMBER(SEARCH('[1]Lookup for use classification'!$H$9,B1290)),ISNUMBER(SEARCH('[1]Lookup for use classification'!$I$9,B1290)),ISNUMBER(SEARCH('[1]Lookup for use classification'!$J$9,B1290)),ISNUMBER(SEARCH('[1]Lookup for use classification'!$K$9,B1290))),'[1]Lookup for use classification'!$A$9,IF(OR(ISNUMBER(SEARCH('[1]Lookup for use classification'!$B$10,B1290)),ISNUMBER(SEARCH('[1]Lookup for use classification'!$C$10,B1290)),ISNUMBER(SEARCH('[1]Lookup for use classification'!$D$10,B1290)),ISNUMBER(SEARCH('[1]Lookup for use classification'!$E$10,B1290)),ISNUMBER(SEARCH('[1]Lookup for use classification'!$F$10,B1290)),ISNUMBER(SEARCH('[1]Lookup for use classification'!$G$10,B1290))),'[1]Lookup for use classification'!$A$10,IF(OR(ISNUMBER(SEARCH('[1]Lookup for use classification'!$B$11,B1290)),ISNUMBER(SEARCH('[1]Lookup for use classification'!$C$11,B1290))),'[1]Lookup for use classification'!$A$11,IF(OR(ISNUMBER(SEARCH('[1]Lookup for use classification'!$B$12,B1290)),ISNUMBER(SEARCH('[1]Lookup for use classification'!$C$12,B1290))),'[1]Lookup for use classification'!$A$12,IF(OR(ISNUMBER(SEARCH('[1]Lookup for use classification'!$B$13,B1290)),ISNUMBER(SEARCH('[1]Lookup for use classification'!$C$13,B1290)),ISNUMBER(SEARCH('[1]Lookup for use classification'!$D$13,B1290)),,ISNUMBER(SEARCH('[1]Lookup for use classification'!$C$13,B1290)),ISNUMBER(SEARCH('[1]Lookup for use classification'!$E$13,B1290))),'[1]Lookup for use classification'!$A$13,IF(OR(ISNUMBER(SEARCH('[1]Lookup for use classification'!$B$14,B1290)),ISNUMBER(SEARCH('[1]Lookup for use classification'!$C$14,B1290))),'[1]Lookup for use classification'!$A$14,"Other"))))))))))))</f>
        <v>Public Safety</v>
      </c>
      <c r="D1290" s="27"/>
      <c r="E1290" s="29"/>
      <c r="F1290" s="29"/>
    </row>
    <row r="1291" spans="1:6">
      <c r="A1291" s="16" t="s">
        <v>260</v>
      </c>
      <c r="B1291" s="26" t="s">
        <v>269</v>
      </c>
      <c r="C1291" s="133" t="str">
        <f>IF(OR(ISNUMBER(SEARCH('[1]Lookup for use classification'!$B$1,B1291)),ISNUMBER(SEARCH('[1]Lookup for use classification'!$C$1,B1291)),ISNUMBER(SEARCH('[1]Lookup for use classification'!$D$1,B1291)),ISNUMBER(SEARCH('[1]Lookup for use classification'!$E$1,B1291))),'[1]Lookup for use classification'!$A$1,IF(ISNUMBER(SEARCH('[1]Lookup for use classification'!$B$2,B1291)),'[1]Lookup for use classification'!$A$2,IF(ISNUMBER(SEARCH('[1]Lookup for use classification'!$B$3,B1291)),'[1]Lookup for use classification'!$A$3,IF(OR(ISNUMBER(SEARCH('[1]Lookup for use classification'!$B$4,B1291)),ISNUMBER(SEARCH('[1]Lookup for use classification'!$C$4,B1291)),ISNUMBER(SEARCH('[1]Lookup for use classification'!$D$4,B1291)),ISNUMBER(SEARCH('[1]Lookup for use classification'!$E$4,B1291))),'[1]Lookup for use classification'!$A$4,IF(OR(ISNUMBER(SEARCH('[1]Lookup for use classification'!$B$5,B1291)),ISNUMBER(SEARCH('[1]Lookup for use classification'!$C$5,B1291)),ISNUMBER(SEARCH('[1]Lookup for use classification'!$D$5,B1291))),'[1]Lookup for use classification'!$A$5,IF(OR(ISNUMBER(SEARCH('[1]Lookup for use classification'!$B$7,B1291)),ISNUMBER(SEARCH('[1]Lookup for use classification'!$C$7,B1291)),ISNUMBER(SEARCH('[1]Lookup for use classification'!$D$7,B1291))),'[1]Lookup for use classification'!$A$7,IF(OR(ISNUMBER(SEARCH('[1]Lookup for use classification'!$B$9,B1291)),ISNUMBER(SEARCH('[1]Lookup for use classification'!$C$9,B1291)),ISNUMBER(SEARCH('[1]Lookup for use classification'!$D$9,B1291)),ISNUMBER(SEARCH('[1]Lookup for use classification'!$E$9,B1291)),ISNUMBER(SEARCH('[1]Lookup for use classification'!$F$9,B1291)),ISNUMBER(SEARCH('[1]Lookup for use classification'!$G$9,B1291)),ISNUMBER(SEARCH('[1]Lookup for use classification'!$H$9,B1291)),ISNUMBER(SEARCH('[1]Lookup for use classification'!$I$9,B1291)),ISNUMBER(SEARCH('[1]Lookup for use classification'!$J$9,B1291)),ISNUMBER(SEARCH('[1]Lookup for use classification'!$K$9,B1291))),'[1]Lookup for use classification'!$A$9,IF(OR(ISNUMBER(SEARCH('[1]Lookup for use classification'!$B$10,B1291)),ISNUMBER(SEARCH('[1]Lookup for use classification'!$C$10,B1291)),ISNUMBER(SEARCH('[1]Lookup for use classification'!$D$10,B1291)),ISNUMBER(SEARCH('[1]Lookup for use classification'!$E$10,B1291)),ISNUMBER(SEARCH('[1]Lookup for use classification'!$F$10,B1291)),ISNUMBER(SEARCH('[1]Lookup for use classification'!$G$10,B1291))),'[1]Lookup for use classification'!$A$10,IF(OR(ISNUMBER(SEARCH('[1]Lookup for use classification'!$B$11,B1291)),ISNUMBER(SEARCH('[1]Lookup for use classification'!$C$11,B1291))),'[1]Lookup for use classification'!$A$11,IF(OR(ISNUMBER(SEARCH('[1]Lookup for use classification'!$B$12,B1291)),ISNUMBER(SEARCH('[1]Lookup for use classification'!$C$12,B1291))),'[1]Lookup for use classification'!$A$12,IF(OR(ISNUMBER(SEARCH('[1]Lookup for use classification'!$B$13,B1291)),ISNUMBER(SEARCH('[1]Lookup for use classification'!$C$13,B1291)),ISNUMBER(SEARCH('[1]Lookup for use classification'!$D$13,B1291)),,ISNUMBER(SEARCH('[1]Lookup for use classification'!$C$13,B1291)),ISNUMBER(SEARCH('[1]Lookup for use classification'!$E$13,B1291))),'[1]Lookup for use classification'!$A$13,IF(OR(ISNUMBER(SEARCH('[1]Lookup for use classification'!$B$14,B1291)),ISNUMBER(SEARCH('[1]Lookup for use classification'!$C$14,B1291))),'[1]Lookup for use classification'!$A$14,"Other"))))))))))))</f>
        <v>Other</v>
      </c>
      <c r="D1291" s="27"/>
      <c r="E1291" s="29"/>
      <c r="F1291" s="29"/>
    </row>
    <row r="1292" spans="1:6">
      <c r="A1292" s="16" t="s">
        <v>260</v>
      </c>
      <c r="B1292" s="26" t="s">
        <v>162</v>
      </c>
      <c r="C1292" s="133" t="str">
        <f>IF(OR(ISNUMBER(SEARCH('[1]Lookup for use classification'!$B$1,B1292)),ISNUMBER(SEARCH('[1]Lookup for use classification'!$C$1,B1292)),ISNUMBER(SEARCH('[1]Lookup for use classification'!$D$1,B1292)),ISNUMBER(SEARCH('[1]Lookup for use classification'!$E$1,B1292))),'[1]Lookup for use classification'!$A$1,IF(ISNUMBER(SEARCH('[1]Lookup for use classification'!$B$2,B1292)),'[1]Lookup for use classification'!$A$2,IF(ISNUMBER(SEARCH('[1]Lookup for use classification'!$B$3,B1292)),'[1]Lookup for use classification'!$A$3,IF(OR(ISNUMBER(SEARCH('[1]Lookup for use classification'!$B$4,B1292)),ISNUMBER(SEARCH('[1]Lookup for use classification'!$C$4,B1292)),ISNUMBER(SEARCH('[1]Lookup for use classification'!$D$4,B1292)),ISNUMBER(SEARCH('[1]Lookup for use classification'!$E$4,B1292))),'[1]Lookup for use classification'!$A$4,IF(OR(ISNUMBER(SEARCH('[1]Lookup for use classification'!$B$5,B1292)),ISNUMBER(SEARCH('[1]Lookup for use classification'!$C$5,B1292)),ISNUMBER(SEARCH('[1]Lookup for use classification'!$D$5,B1292))),'[1]Lookup for use classification'!$A$5,IF(OR(ISNUMBER(SEARCH('[1]Lookup for use classification'!$B$7,B1292)),ISNUMBER(SEARCH('[1]Lookup for use classification'!$C$7,B1292)),ISNUMBER(SEARCH('[1]Lookup for use classification'!$D$7,B1292))),'[1]Lookup for use classification'!$A$7,IF(OR(ISNUMBER(SEARCH('[1]Lookup for use classification'!$B$9,B1292)),ISNUMBER(SEARCH('[1]Lookup for use classification'!$C$9,B1292)),ISNUMBER(SEARCH('[1]Lookup for use classification'!$D$9,B1292)),ISNUMBER(SEARCH('[1]Lookup for use classification'!$E$9,B1292)),ISNUMBER(SEARCH('[1]Lookup for use classification'!$F$9,B1292)),ISNUMBER(SEARCH('[1]Lookup for use classification'!$G$9,B1292)),ISNUMBER(SEARCH('[1]Lookup for use classification'!$H$9,B1292)),ISNUMBER(SEARCH('[1]Lookup for use classification'!$I$9,B1292)),ISNUMBER(SEARCH('[1]Lookup for use classification'!$J$9,B1292)),ISNUMBER(SEARCH('[1]Lookup for use classification'!$K$9,B1292))),'[1]Lookup for use classification'!$A$9,IF(OR(ISNUMBER(SEARCH('[1]Lookup for use classification'!$B$10,B1292)),ISNUMBER(SEARCH('[1]Lookup for use classification'!$C$10,B1292)),ISNUMBER(SEARCH('[1]Lookup for use classification'!$D$10,B1292)),ISNUMBER(SEARCH('[1]Lookup for use classification'!$E$10,B1292)),ISNUMBER(SEARCH('[1]Lookup for use classification'!$F$10,B1292)),ISNUMBER(SEARCH('[1]Lookup for use classification'!$G$10,B1292))),'[1]Lookup for use classification'!$A$10,IF(OR(ISNUMBER(SEARCH('[1]Lookup for use classification'!$B$11,B1292)),ISNUMBER(SEARCH('[1]Lookup for use classification'!$C$11,B1292))),'[1]Lookup for use classification'!$A$11,IF(OR(ISNUMBER(SEARCH('[1]Lookup for use classification'!$B$12,B1292)),ISNUMBER(SEARCH('[1]Lookup for use classification'!$C$12,B1292))),'[1]Lookup for use classification'!$A$12,IF(OR(ISNUMBER(SEARCH('[1]Lookup for use classification'!$B$13,B1292)),ISNUMBER(SEARCH('[1]Lookup for use classification'!$C$13,B1292)),ISNUMBER(SEARCH('[1]Lookup for use classification'!$D$13,B1292)),,ISNUMBER(SEARCH('[1]Lookup for use classification'!$C$13,B1292)),ISNUMBER(SEARCH('[1]Lookup for use classification'!$E$13,B1292))),'[1]Lookup for use classification'!$A$13,IF(OR(ISNUMBER(SEARCH('[1]Lookup for use classification'!$B$14,B1292)),ISNUMBER(SEARCH('[1]Lookup for use classification'!$C$14,B1292))),'[1]Lookup for use classification'!$A$14,"Other"))))))))))))</f>
        <v>Public Assembly</v>
      </c>
      <c r="D1292" s="27"/>
      <c r="E1292" s="29"/>
      <c r="F1292" s="29"/>
    </row>
    <row r="1293" spans="1:6">
      <c r="A1293" s="16" t="s">
        <v>260</v>
      </c>
      <c r="B1293" s="26" t="s">
        <v>270</v>
      </c>
      <c r="C1293" s="133" t="str">
        <f>IF(OR(ISNUMBER(SEARCH('[1]Lookup for use classification'!$B$1,B1293)),ISNUMBER(SEARCH('[1]Lookup for use classification'!$C$1,B1293)),ISNUMBER(SEARCH('[1]Lookup for use classification'!$D$1,B1293)),ISNUMBER(SEARCH('[1]Lookup for use classification'!$E$1,B1293))),'[1]Lookup for use classification'!$A$1,IF(ISNUMBER(SEARCH('[1]Lookup for use classification'!$B$2,B1293)),'[1]Lookup for use classification'!$A$2,IF(ISNUMBER(SEARCH('[1]Lookup for use classification'!$B$3,B1293)),'[1]Lookup for use classification'!$A$3,IF(OR(ISNUMBER(SEARCH('[1]Lookup for use classification'!$B$4,B1293)),ISNUMBER(SEARCH('[1]Lookup for use classification'!$C$4,B1293)),ISNUMBER(SEARCH('[1]Lookup for use classification'!$D$4,B1293)),ISNUMBER(SEARCH('[1]Lookup for use classification'!$E$4,B1293))),'[1]Lookup for use classification'!$A$4,IF(OR(ISNUMBER(SEARCH('[1]Lookup for use classification'!$B$5,B1293)),ISNUMBER(SEARCH('[1]Lookup for use classification'!$C$5,B1293)),ISNUMBER(SEARCH('[1]Lookup for use classification'!$D$5,B1293))),'[1]Lookup for use classification'!$A$5,IF(OR(ISNUMBER(SEARCH('[1]Lookup for use classification'!$B$7,B1293)),ISNUMBER(SEARCH('[1]Lookup for use classification'!$C$7,B1293)),ISNUMBER(SEARCH('[1]Lookup for use classification'!$D$7,B1293))),'[1]Lookup for use classification'!$A$7,IF(OR(ISNUMBER(SEARCH('[1]Lookup for use classification'!$B$9,B1293)),ISNUMBER(SEARCH('[1]Lookup for use classification'!$C$9,B1293)),ISNUMBER(SEARCH('[1]Lookup for use classification'!$D$9,B1293)),ISNUMBER(SEARCH('[1]Lookup for use classification'!$E$9,B1293)),ISNUMBER(SEARCH('[1]Lookup for use classification'!$F$9,B1293)),ISNUMBER(SEARCH('[1]Lookup for use classification'!$G$9,B1293)),ISNUMBER(SEARCH('[1]Lookup for use classification'!$H$9,B1293)),ISNUMBER(SEARCH('[1]Lookup for use classification'!$I$9,B1293)),ISNUMBER(SEARCH('[1]Lookup for use classification'!$J$9,B1293)),ISNUMBER(SEARCH('[1]Lookup for use classification'!$K$9,B1293))),'[1]Lookup for use classification'!$A$9,IF(OR(ISNUMBER(SEARCH('[1]Lookup for use classification'!$B$10,B1293)),ISNUMBER(SEARCH('[1]Lookup for use classification'!$C$10,B1293)),ISNUMBER(SEARCH('[1]Lookup for use classification'!$D$10,B1293)),ISNUMBER(SEARCH('[1]Lookup for use classification'!$E$10,B1293)),ISNUMBER(SEARCH('[1]Lookup for use classification'!$F$10,B1293)),ISNUMBER(SEARCH('[1]Lookup for use classification'!$G$10,B1293))),'[1]Lookup for use classification'!$A$10,IF(OR(ISNUMBER(SEARCH('[1]Lookup for use classification'!$B$11,B1293)),ISNUMBER(SEARCH('[1]Lookup for use classification'!$C$11,B1293))),'[1]Lookup for use classification'!$A$11,IF(OR(ISNUMBER(SEARCH('[1]Lookup for use classification'!$B$12,B1293)),ISNUMBER(SEARCH('[1]Lookup for use classification'!$C$12,B1293))),'[1]Lookup for use classification'!$A$12,IF(OR(ISNUMBER(SEARCH('[1]Lookup for use classification'!$B$13,B1293)),ISNUMBER(SEARCH('[1]Lookup for use classification'!$C$13,B1293)),ISNUMBER(SEARCH('[1]Lookup for use classification'!$D$13,B1293)),,ISNUMBER(SEARCH('[1]Lookup for use classification'!$C$13,B1293)),ISNUMBER(SEARCH('[1]Lookup for use classification'!$E$13,B1293))),'[1]Lookup for use classification'!$A$13,IF(OR(ISNUMBER(SEARCH('[1]Lookup for use classification'!$B$14,B1293)),ISNUMBER(SEARCH('[1]Lookup for use classification'!$C$14,B1293))),'[1]Lookup for use classification'!$A$14,"Other"))))))))))))</f>
        <v>Other</v>
      </c>
      <c r="D1293" s="27"/>
      <c r="E1293" s="29"/>
      <c r="F1293" s="29"/>
    </row>
    <row r="1294" spans="1:6">
      <c r="A1294" s="16" t="s">
        <v>260</v>
      </c>
      <c r="B1294" s="26" t="s">
        <v>231</v>
      </c>
      <c r="C1294" s="133" t="str">
        <f>IF(OR(ISNUMBER(SEARCH('[1]Lookup for use classification'!$B$1,B1294)),ISNUMBER(SEARCH('[1]Lookup for use classification'!$C$1,B1294)),ISNUMBER(SEARCH('[1]Lookup for use classification'!$D$1,B1294)),ISNUMBER(SEARCH('[1]Lookup for use classification'!$E$1,B1294))),'[1]Lookup for use classification'!$A$1,IF(ISNUMBER(SEARCH('[1]Lookup for use classification'!$B$2,B1294)),'[1]Lookup for use classification'!$A$2,IF(ISNUMBER(SEARCH('[1]Lookup for use classification'!$B$3,B1294)),'[1]Lookup for use classification'!$A$3,IF(OR(ISNUMBER(SEARCH('[1]Lookup for use classification'!$B$4,B1294)),ISNUMBER(SEARCH('[1]Lookup for use classification'!$C$4,B1294)),ISNUMBER(SEARCH('[1]Lookup for use classification'!$D$4,B1294)),ISNUMBER(SEARCH('[1]Lookup for use classification'!$E$4,B1294))),'[1]Lookup for use classification'!$A$4,IF(OR(ISNUMBER(SEARCH('[1]Lookup for use classification'!$B$5,B1294)),ISNUMBER(SEARCH('[1]Lookup for use classification'!$C$5,B1294)),ISNUMBER(SEARCH('[1]Lookup for use classification'!$D$5,B1294))),'[1]Lookup for use classification'!$A$5,IF(OR(ISNUMBER(SEARCH('[1]Lookup for use classification'!$B$7,B1294)),ISNUMBER(SEARCH('[1]Lookup for use classification'!$C$7,B1294)),ISNUMBER(SEARCH('[1]Lookup for use classification'!$D$7,B1294))),'[1]Lookup for use classification'!$A$7,IF(OR(ISNUMBER(SEARCH('[1]Lookup for use classification'!$B$9,B1294)),ISNUMBER(SEARCH('[1]Lookup for use classification'!$C$9,B1294)),ISNUMBER(SEARCH('[1]Lookup for use classification'!$D$9,B1294)),ISNUMBER(SEARCH('[1]Lookup for use classification'!$E$9,B1294)),ISNUMBER(SEARCH('[1]Lookup for use classification'!$F$9,B1294)),ISNUMBER(SEARCH('[1]Lookup for use classification'!$G$9,B1294)),ISNUMBER(SEARCH('[1]Lookup for use classification'!$H$9,B1294)),ISNUMBER(SEARCH('[1]Lookup for use classification'!$I$9,B1294)),ISNUMBER(SEARCH('[1]Lookup for use classification'!$J$9,B1294)),ISNUMBER(SEARCH('[1]Lookup for use classification'!$K$9,B1294))),'[1]Lookup for use classification'!$A$9,IF(OR(ISNUMBER(SEARCH('[1]Lookup for use classification'!$B$10,B1294)),ISNUMBER(SEARCH('[1]Lookup for use classification'!$C$10,B1294)),ISNUMBER(SEARCH('[1]Lookup for use classification'!$D$10,B1294)),ISNUMBER(SEARCH('[1]Lookup for use classification'!$E$10,B1294)),ISNUMBER(SEARCH('[1]Lookup for use classification'!$F$10,B1294)),ISNUMBER(SEARCH('[1]Lookup for use classification'!$G$10,B1294))),'[1]Lookup for use classification'!$A$10,IF(OR(ISNUMBER(SEARCH('[1]Lookup for use classification'!$B$11,B1294)),ISNUMBER(SEARCH('[1]Lookup for use classification'!$C$11,B1294))),'[1]Lookup for use classification'!$A$11,IF(OR(ISNUMBER(SEARCH('[1]Lookup for use classification'!$B$12,B1294)),ISNUMBER(SEARCH('[1]Lookup for use classification'!$C$12,B1294))),'[1]Lookup for use classification'!$A$12,IF(OR(ISNUMBER(SEARCH('[1]Lookup for use classification'!$B$13,B1294)),ISNUMBER(SEARCH('[1]Lookup for use classification'!$C$13,B1294)),ISNUMBER(SEARCH('[1]Lookup for use classification'!$D$13,B1294)),,ISNUMBER(SEARCH('[1]Lookup for use classification'!$C$13,B1294)),ISNUMBER(SEARCH('[1]Lookup for use classification'!$E$13,B1294))),'[1]Lookup for use classification'!$A$13,IF(OR(ISNUMBER(SEARCH('[1]Lookup for use classification'!$B$14,B1294)),ISNUMBER(SEARCH('[1]Lookup for use classification'!$C$14,B1294))),'[1]Lookup for use classification'!$A$14,"Other"))))))))))))</f>
        <v>Public Safety</v>
      </c>
      <c r="D1294" s="27"/>
      <c r="E1294" s="29"/>
      <c r="F1294" s="29"/>
    </row>
    <row r="1295" spans="1:6">
      <c r="A1295" s="16" t="s">
        <v>260</v>
      </c>
      <c r="B1295" s="26" t="s">
        <v>37</v>
      </c>
      <c r="C1295" s="133" t="str">
        <f>IF(OR(ISNUMBER(SEARCH('[1]Lookup for use classification'!$B$1,B1295)),ISNUMBER(SEARCH('[1]Lookup for use classification'!$C$1,B1295)),ISNUMBER(SEARCH('[1]Lookup for use classification'!$D$1,B1295)),ISNUMBER(SEARCH('[1]Lookup for use classification'!$E$1,B1295))),'[1]Lookup for use classification'!$A$1,IF(ISNUMBER(SEARCH('[1]Lookup for use classification'!$B$2,B1295)),'[1]Lookup for use classification'!$A$2,IF(ISNUMBER(SEARCH('[1]Lookup for use classification'!$B$3,B1295)),'[1]Lookup for use classification'!$A$3,IF(OR(ISNUMBER(SEARCH('[1]Lookup for use classification'!$B$4,B1295)),ISNUMBER(SEARCH('[1]Lookup for use classification'!$C$4,B1295)),ISNUMBER(SEARCH('[1]Lookup for use classification'!$D$4,B1295)),ISNUMBER(SEARCH('[1]Lookup for use classification'!$E$4,B1295))),'[1]Lookup for use classification'!$A$4,IF(OR(ISNUMBER(SEARCH('[1]Lookup for use classification'!$B$5,B1295)),ISNUMBER(SEARCH('[1]Lookup for use classification'!$C$5,B1295)),ISNUMBER(SEARCH('[1]Lookup for use classification'!$D$5,B1295))),'[1]Lookup for use classification'!$A$5,IF(OR(ISNUMBER(SEARCH('[1]Lookup for use classification'!$B$7,B1295)),ISNUMBER(SEARCH('[1]Lookup for use classification'!$C$7,B1295)),ISNUMBER(SEARCH('[1]Lookup for use classification'!$D$7,B1295))),'[1]Lookup for use classification'!$A$7,IF(OR(ISNUMBER(SEARCH('[1]Lookup for use classification'!$B$9,B1295)),ISNUMBER(SEARCH('[1]Lookup for use classification'!$C$9,B1295)),ISNUMBER(SEARCH('[1]Lookup for use classification'!$D$9,B1295)),ISNUMBER(SEARCH('[1]Lookup for use classification'!$E$9,B1295)),ISNUMBER(SEARCH('[1]Lookup for use classification'!$F$9,B1295)),ISNUMBER(SEARCH('[1]Lookup for use classification'!$G$9,B1295)),ISNUMBER(SEARCH('[1]Lookup for use classification'!$H$9,B1295)),ISNUMBER(SEARCH('[1]Lookup for use classification'!$I$9,B1295)),ISNUMBER(SEARCH('[1]Lookup for use classification'!$J$9,B1295)),ISNUMBER(SEARCH('[1]Lookup for use classification'!$K$9,B1295))),'[1]Lookup for use classification'!$A$9,IF(OR(ISNUMBER(SEARCH('[1]Lookup for use classification'!$B$10,B1295)),ISNUMBER(SEARCH('[1]Lookup for use classification'!$C$10,B1295)),ISNUMBER(SEARCH('[1]Lookup for use classification'!$D$10,B1295)),ISNUMBER(SEARCH('[1]Lookup for use classification'!$E$10,B1295)),ISNUMBER(SEARCH('[1]Lookup for use classification'!$F$10,B1295)),ISNUMBER(SEARCH('[1]Lookup for use classification'!$G$10,B1295))),'[1]Lookup for use classification'!$A$10,IF(OR(ISNUMBER(SEARCH('[1]Lookup for use classification'!$B$11,B1295)),ISNUMBER(SEARCH('[1]Lookup for use classification'!$C$11,B1295))),'[1]Lookup for use classification'!$A$11,IF(OR(ISNUMBER(SEARCH('[1]Lookup for use classification'!$B$12,B1295)),ISNUMBER(SEARCH('[1]Lookup for use classification'!$C$12,B1295))),'[1]Lookup for use classification'!$A$12,IF(OR(ISNUMBER(SEARCH('[1]Lookup for use classification'!$B$13,B1295)),ISNUMBER(SEARCH('[1]Lookup for use classification'!$C$13,B1295)),ISNUMBER(SEARCH('[1]Lookup for use classification'!$D$13,B1295)),,ISNUMBER(SEARCH('[1]Lookup for use classification'!$C$13,B1295)),ISNUMBER(SEARCH('[1]Lookup for use classification'!$E$13,B1295))),'[1]Lookup for use classification'!$A$13,IF(OR(ISNUMBER(SEARCH('[1]Lookup for use classification'!$B$14,B1295)),ISNUMBER(SEARCH('[1]Lookup for use classification'!$C$14,B1295))),'[1]Lookup for use classification'!$A$14,"Other"))))))))))))</f>
        <v>Office</v>
      </c>
      <c r="D1295" s="27">
        <v>1656</v>
      </c>
      <c r="E1295" s="29"/>
      <c r="F1295" s="29"/>
    </row>
    <row r="1296" spans="1:6">
      <c r="A1296" s="16" t="s">
        <v>260</v>
      </c>
      <c r="B1296" s="26" t="s">
        <v>271</v>
      </c>
      <c r="C1296" s="133" t="str">
        <f>IF(OR(ISNUMBER(SEARCH('[1]Lookup for use classification'!$B$1,B1296)),ISNUMBER(SEARCH('[1]Lookup for use classification'!$C$1,B1296)),ISNUMBER(SEARCH('[1]Lookup for use classification'!$D$1,B1296)),ISNUMBER(SEARCH('[1]Lookup for use classification'!$E$1,B1296))),'[1]Lookup for use classification'!$A$1,IF(ISNUMBER(SEARCH('[1]Lookup for use classification'!$B$2,B1296)),'[1]Lookup for use classification'!$A$2,IF(ISNUMBER(SEARCH('[1]Lookup for use classification'!$B$3,B1296)),'[1]Lookup for use classification'!$A$3,IF(OR(ISNUMBER(SEARCH('[1]Lookup for use classification'!$B$4,B1296)),ISNUMBER(SEARCH('[1]Lookup for use classification'!$C$4,B1296)),ISNUMBER(SEARCH('[1]Lookup for use classification'!$D$4,B1296)),ISNUMBER(SEARCH('[1]Lookup for use classification'!$E$4,B1296))),'[1]Lookup for use classification'!$A$4,IF(OR(ISNUMBER(SEARCH('[1]Lookup for use classification'!$B$5,B1296)),ISNUMBER(SEARCH('[1]Lookup for use classification'!$C$5,B1296)),ISNUMBER(SEARCH('[1]Lookup for use classification'!$D$5,B1296))),'[1]Lookup for use classification'!$A$5,IF(OR(ISNUMBER(SEARCH('[1]Lookup for use classification'!$B$7,B1296)),ISNUMBER(SEARCH('[1]Lookup for use classification'!$C$7,B1296)),ISNUMBER(SEARCH('[1]Lookup for use classification'!$D$7,B1296))),'[1]Lookup for use classification'!$A$7,IF(OR(ISNUMBER(SEARCH('[1]Lookup for use classification'!$B$9,B1296)),ISNUMBER(SEARCH('[1]Lookup for use classification'!$C$9,B1296)),ISNUMBER(SEARCH('[1]Lookup for use classification'!$D$9,B1296)),ISNUMBER(SEARCH('[1]Lookup for use classification'!$E$9,B1296)),ISNUMBER(SEARCH('[1]Lookup for use classification'!$F$9,B1296)),ISNUMBER(SEARCH('[1]Lookup for use classification'!$G$9,B1296)),ISNUMBER(SEARCH('[1]Lookup for use classification'!$H$9,B1296)),ISNUMBER(SEARCH('[1]Lookup for use classification'!$I$9,B1296)),ISNUMBER(SEARCH('[1]Lookup for use classification'!$J$9,B1296)),ISNUMBER(SEARCH('[1]Lookup for use classification'!$K$9,B1296))),'[1]Lookup for use classification'!$A$9,IF(OR(ISNUMBER(SEARCH('[1]Lookup for use classification'!$B$10,B1296)),ISNUMBER(SEARCH('[1]Lookup for use classification'!$C$10,B1296)),ISNUMBER(SEARCH('[1]Lookup for use classification'!$D$10,B1296)),ISNUMBER(SEARCH('[1]Lookup for use classification'!$E$10,B1296)),ISNUMBER(SEARCH('[1]Lookup for use classification'!$F$10,B1296)),ISNUMBER(SEARCH('[1]Lookup for use classification'!$G$10,B1296))),'[1]Lookup for use classification'!$A$10,IF(OR(ISNUMBER(SEARCH('[1]Lookup for use classification'!$B$11,B1296)),ISNUMBER(SEARCH('[1]Lookup for use classification'!$C$11,B1296))),'[1]Lookup for use classification'!$A$11,IF(OR(ISNUMBER(SEARCH('[1]Lookup for use classification'!$B$12,B1296)),ISNUMBER(SEARCH('[1]Lookup for use classification'!$C$12,B1296))),'[1]Lookup for use classification'!$A$12,IF(OR(ISNUMBER(SEARCH('[1]Lookup for use classification'!$B$13,B1296)),ISNUMBER(SEARCH('[1]Lookup for use classification'!$C$13,B1296)),ISNUMBER(SEARCH('[1]Lookup for use classification'!$D$13,B1296)),,ISNUMBER(SEARCH('[1]Lookup for use classification'!$C$13,B1296)),ISNUMBER(SEARCH('[1]Lookup for use classification'!$E$13,B1296))),'[1]Lookup for use classification'!$A$13,IF(OR(ISNUMBER(SEARCH('[1]Lookup for use classification'!$B$14,B1296)),ISNUMBER(SEARCH('[1]Lookup for use classification'!$C$14,B1296))),'[1]Lookup for use classification'!$A$14,"Other"))))))))))))</f>
        <v>Office</v>
      </c>
      <c r="D1296" s="27"/>
      <c r="E1296" s="29"/>
      <c r="F1296" s="29"/>
    </row>
    <row r="1297" spans="1:6">
      <c r="A1297" s="16" t="s">
        <v>260</v>
      </c>
      <c r="B1297" s="26" t="s">
        <v>164</v>
      </c>
      <c r="C1297" s="133" t="str">
        <f>IF(OR(ISNUMBER(SEARCH('[1]Lookup for use classification'!$B$1,B1297)),ISNUMBER(SEARCH('[1]Lookup for use classification'!$C$1,B1297)),ISNUMBER(SEARCH('[1]Lookup for use classification'!$D$1,B1297)),ISNUMBER(SEARCH('[1]Lookup for use classification'!$E$1,B1297))),'[1]Lookup for use classification'!$A$1,IF(ISNUMBER(SEARCH('[1]Lookup for use classification'!$B$2,B1297)),'[1]Lookup for use classification'!$A$2,IF(ISNUMBER(SEARCH('[1]Lookup for use classification'!$B$3,B1297)),'[1]Lookup for use classification'!$A$3,IF(OR(ISNUMBER(SEARCH('[1]Lookup for use classification'!$B$4,B1297)),ISNUMBER(SEARCH('[1]Lookup for use classification'!$C$4,B1297)),ISNUMBER(SEARCH('[1]Lookup for use classification'!$D$4,B1297)),ISNUMBER(SEARCH('[1]Lookup for use classification'!$E$4,B1297))),'[1]Lookup for use classification'!$A$4,IF(OR(ISNUMBER(SEARCH('[1]Lookup for use classification'!$B$5,B1297)),ISNUMBER(SEARCH('[1]Lookup for use classification'!$C$5,B1297)),ISNUMBER(SEARCH('[1]Lookup for use classification'!$D$5,B1297))),'[1]Lookup for use classification'!$A$5,IF(OR(ISNUMBER(SEARCH('[1]Lookup for use classification'!$B$7,B1297)),ISNUMBER(SEARCH('[1]Lookup for use classification'!$C$7,B1297)),ISNUMBER(SEARCH('[1]Lookup for use classification'!$D$7,B1297))),'[1]Lookup for use classification'!$A$7,IF(OR(ISNUMBER(SEARCH('[1]Lookup for use classification'!$B$9,B1297)),ISNUMBER(SEARCH('[1]Lookup for use classification'!$C$9,B1297)),ISNUMBER(SEARCH('[1]Lookup for use classification'!$D$9,B1297)),ISNUMBER(SEARCH('[1]Lookup for use classification'!$E$9,B1297)),ISNUMBER(SEARCH('[1]Lookup for use classification'!$F$9,B1297)),ISNUMBER(SEARCH('[1]Lookup for use classification'!$G$9,B1297)),ISNUMBER(SEARCH('[1]Lookup for use classification'!$H$9,B1297)),ISNUMBER(SEARCH('[1]Lookup for use classification'!$I$9,B1297)),ISNUMBER(SEARCH('[1]Lookup for use classification'!$J$9,B1297)),ISNUMBER(SEARCH('[1]Lookup for use classification'!$K$9,B1297))),'[1]Lookup for use classification'!$A$9,IF(OR(ISNUMBER(SEARCH('[1]Lookup for use classification'!$B$10,B1297)),ISNUMBER(SEARCH('[1]Lookup for use classification'!$C$10,B1297)),ISNUMBER(SEARCH('[1]Lookup for use classification'!$D$10,B1297)),ISNUMBER(SEARCH('[1]Lookup for use classification'!$E$10,B1297)),ISNUMBER(SEARCH('[1]Lookup for use classification'!$F$10,B1297)),ISNUMBER(SEARCH('[1]Lookup for use classification'!$G$10,B1297))),'[1]Lookup for use classification'!$A$10,IF(OR(ISNUMBER(SEARCH('[1]Lookup for use classification'!$B$11,B1297)),ISNUMBER(SEARCH('[1]Lookup for use classification'!$C$11,B1297))),'[1]Lookup for use classification'!$A$11,IF(OR(ISNUMBER(SEARCH('[1]Lookup for use classification'!$B$12,B1297)),ISNUMBER(SEARCH('[1]Lookup for use classification'!$C$12,B1297))),'[1]Lookup for use classification'!$A$12,IF(OR(ISNUMBER(SEARCH('[1]Lookup for use classification'!$B$13,B1297)),ISNUMBER(SEARCH('[1]Lookup for use classification'!$C$13,B1297)),ISNUMBER(SEARCH('[1]Lookup for use classification'!$D$13,B1297)),,ISNUMBER(SEARCH('[1]Lookup for use classification'!$C$13,B1297)),ISNUMBER(SEARCH('[1]Lookup for use classification'!$E$13,B1297))),'[1]Lookup for use classification'!$A$13,IF(OR(ISNUMBER(SEARCH('[1]Lookup for use classification'!$B$14,B1297)),ISNUMBER(SEARCH('[1]Lookup for use classification'!$C$14,B1297))),'[1]Lookup for use classification'!$A$14,"Other"))))))))))))</f>
        <v>Other</v>
      </c>
      <c r="D1297" s="27"/>
      <c r="E1297" s="29"/>
      <c r="F1297" s="29"/>
    </row>
    <row r="1298" spans="1:6">
      <c r="A1298" s="16" t="s">
        <v>260</v>
      </c>
      <c r="B1298" s="26" t="s">
        <v>272</v>
      </c>
      <c r="C1298" s="133" t="str">
        <f>IF(OR(ISNUMBER(SEARCH('[1]Lookup for use classification'!$B$1,B1298)),ISNUMBER(SEARCH('[1]Lookup for use classification'!$C$1,B1298)),ISNUMBER(SEARCH('[1]Lookup for use classification'!$D$1,B1298)),ISNUMBER(SEARCH('[1]Lookup for use classification'!$E$1,B1298))),'[1]Lookup for use classification'!$A$1,IF(ISNUMBER(SEARCH('[1]Lookup for use classification'!$B$2,B1298)),'[1]Lookup for use classification'!$A$2,IF(ISNUMBER(SEARCH('[1]Lookup for use classification'!$B$3,B1298)),'[1]Lookup for use classification'!$A$3,IF(OR(ISNUMBER(SEARCH('[1]Lookup for use classification'!$B$4,B1298)),ISNUMBER(SEARCH('[1]Lookup for use classification'!$C$4,B1298)),ISNUMBER(SEARCH('[1]Lookup for use classification'!$D$4,B1298)),ISNUMBER(SEARCH('[1]Lookup for use classification'!$E$4,B1298))),'[1]Lookup for use classification'!$A$4,IF(OR(ISNUMBER(SEARCH('[1]Lookup for use classification'!$B$5,B1298)),ISNUMBER(SEARCH('[1]Lookup for use classification'!$C$5,B1298)),ISNUMBER(SEARCH('[1]Lookup for use classification'!$D$5,B1298))),'[1]Lookup for use classification'!$A$5,IF(OR(ISNUMBER(SEARCH('[1]Lookup for use classification'!$B$7,B1298)),ISNUMBER(SEARCH('[1]Lookup for use classification'!$C$7,B1298)),ISNUMBER(SEARCH('[1]Lookup for use classification'!$D$7,B1298))),'[1]Lookup for use classification'!$A$7,IF(OR(ISNUMBER(SEARCH('[1]Lookup for use classification'!$B$9,B1298)),ISNUMBER(SEARCH('[1]Lookup for use classification'!$C$9,B1298)),ISNUMBER(SEARCH('[1]Lookup for use classification'!$D$9,B1298)),ISNUMBER(SEARCH('[1]Lookup for use classification'!$E$9,B1298)),ISNUMBER(SEARCH('[1]Lookup for use classification'!$F$9,B1298)),ISNUMBER(SEARCH('[1]Lookup for use classification'!$G$9,B1298)),ISNUMBER(SEARCH('[1]Lookup for use classification'!$H$9,B1298)),ISNUMBER(SEARCH('[1]Lookup for use classification'!$I$9,B1298)),ISNUMBER(SEARCH('[1]Lookup for use classification'!$J$9,B1298)),ISNUMBER(SEARCH('[1]Lookup for use classification'!$K$9,B1298))),'[1]Lookup for use classification'!$A$9,IF(OR(ISNUMBER(SEARCH('[1]Lookup for use classification'!$B$10,B1298)),ISNUMBER(SEARCH('[1]Lookup for use classification'!$C$10,B1298)),ISNUMBER(SEARCH('[1]Lookup for use classification'!$D$10,B1298)),ISNUMBER(SEARCH('[1]Lookup for use classification'!$E$10,B1298)),ISNUMBER(SEARCH('[1]Lookup for use classification'!$F$10,B1298)),ISNUMBER(SEARCH('[1]Lookup for use classification'!$G$10,B1298))),'[1]Lookup for use classification'!$A$10,IF(OR(ISNUMBER(SEARCH('[1]Lookup for use classification'!$B$11,B1298)),ISNUMBER(SEARCH('[1]Lookup for use classification'!$C$11,B1298))),'[1]Lookup for use classification'!$A$11,IF(OR(ISNUMBER(SEARCH('[1]Lookup for use classification'!$B$12,B1298)),ISNUMBER(SEARCH('[1]Lookup for use classification'!$C$12,B1298))),'[1]Lookup for use classification'!$A$12,IF(OR(ISNUMBER(SEARCH('[1]Lookup for use classification'!$B$13,B1298)),ISNUMBER(SEARCH('[1]Lookup for use classification'!$C$13,B1298)),ISNUMBER(SEARCH('[1]Lookup for use classification'!$D$13,B1298)),,ISNUMBER(SEARCH('[1]Lookup for use classification'!$C$13,B1298)),ISNUMBER(SEARCH('[1]Lookup for use classification'!$E$13,B1298))),'[1]Lookup for use classification'!$A$13,IF(OR(ISNUMBER(SEARCH('[1]Lookup for use classification'!$B$14,B1298)),ISNUMBER(SEARCH('[1]Lookup for use classification'!$C$14,B1298))),'[1]Lookup for use classification'!$A$14,"Other"))))))))))))</f>
        <v>Warehousing</v>
      </c>
      <c r="D1298" s="27"/>
      <c r="E1298" s="29"/>
      <c r="F1298" s="29"/>
    </row>
    <row r="1299" spans="1:6">
      <c r="A1299" s="16" t="s">
        <v>260</v>
      </c>
      <c r="B1299" s="26" t="s">
        <v>273</v>
      </c>
      <c r="C1299" s="133" t="str">
        <f>IF(OR(ISNUMBER(SEARCH('[1]Lookup for use classification'!$B$1,B1299)),ISNUMBER(SEARCH('[1]Lookup for use classification'!$C$1,B1299)),ISNUMBER(SEARCH('[1]Lookup for use classification'!$D$1,B1299)),ISNUMBER(SEARCH('[1]Lookup for use classification'!$E$1,B1299))),'[1]Lookup for use classification'!$A$1,IF(ISNUMBER(SEARCH('[1]Lookup for use classification'!$B$2,B1299)),'[1]Lookup for use classification'!$A$2,IF(ISNUMBER(SEARCH('[1]Lookup for use classification'!$B$3,B1299)),'[1]Lookup for use classification'!$A$3,IF(OR(ISNUMBER(SEARCH('[1]Lookup for use classification'!$B$4,B1299)),ISNUMBER(SEARCH('[1]Lookup for use classification'!$C$4,B1299)),ISNUMBER(SEARCH('[1]Lookup for use classification'!$D$4,B1299)),ISNUMBER(SEARCH('[1]Lookup for use classification'!$E$4,B1299))),'[1]Lookup for use classification'!$A$4,IF(OR(ISNUMBER(SEARCH('[1]Lookup for use classification'!$B$5,B1299)),ISNUMBER(SEARCH('[1]Lookup for use classification'!$C$5,B1299)),ISNUMBER(SEARCH('[1]Lookup for use classification'!$D$5,B1299))),'[1]Lookup for use classification'!$A$5,IF(OR(ISNUMBER(SEARCH('[1]Lookup for use classification'!$B$7,B1299)),ISNUMBER(SEARCH('[1]Lookup for use classification'!$C$7,B1299)),ISNUMBER(SEARCH('[1]Lookup for use classification'!$D$7,B1299))),'[1]Lookup for use classification'!$A$7,IF(OR(ISNUMBER(SEARCH('[1]Lookup for use classification'!$B$9,B1299)),ISNUMBER(SEARCH('[1]Lookup for use classification'!$C$9,B1299)),ISNUMBER(SEARCH('[1]Lookup for use classification'!$D$9,B1299)),ISNUMBER(SEARCH('[1]Lookup for use classification'!$E$9,B1299)),ISNUMBER(SEARCH('[1]Lookup for use classification'!$F$9,B1299)),ISNUMBER(SEARCH('[1]Lookup for use classification'!$G$9,B1299)),ISNUMBER(SEARCH('[1]Lookup for use classification'!$H$9,B1299)),ISNUMBER(SEARCH('[1]Lookup for use classification'!$I$9,B1299)),ISNUMBER(SEARCH('[1]Lookup for use classification'!$J$9,B1299)),ISNUMBER(SEARCH('[1]Lookup for use classification'!$K$9,B1299))),'[1]Lookup for use classification'!$A$9,IF(OR(ISNUMBER(SEARCH('[1]Lookup for use classification'!$B$10,B1299)),ISNUMBER(SEARCH('[1]Lookup for use classification'!$C$10,B1299)),ISNUMBER(SEARCH('[1]Lookup for use classification'!$D$10,B1299)),ISNUMBER(SEARCH('[1]Lookup for use classification'!$E$10,B1299)),ISNUMBER(SEARCH('[1]Lookup for use classification'!$F$10,B1299)),ISNUMBER(SEARCH('[1]Lookup for use classification'!$G$10,B1299))),'[1]Lookup for use classification'!$A$10,IF(OR(ISNUMBER(SEARCH('[1]Lookup for use classification'!$B$11,B1299)),ISNUMBER(SEARCH('[1]Lookup for use classification'!$C$11,B1299))),'[1]Lookup for use classification'!$A$11,IF(OR(ISNUMBER(SEARCH('[1]Lookup for use classification'!$B$12,B1299)),ISNUMBER(SEARCH('[1]Lookup for use classification'!$C$12,B1299))),'[1]Lookup for use classification'!$A$12,IF(OR(ISNUMBER(SEARCH('[1]Lookup for use classification'!$B$13,B1299)),ISNUMBER(SEARCH('[1]Lookup for use classification'!$C$13,B1299)),ISNUMBER(SEARCH('[1]Lookup for use classification'!$D$13,B1299)),,ISNUMBER(SEARCH('[1]Lookup for use classification'!$C$13,B1299)),ISNUMBER(SEARCH('[1]Lookup for use classification'!$E$13,B1299))),'[1]Lookup for use classification'!$A$13,IF(OR(ISNUMBER(SEARCH('[1]Lookup for use classification'!$B$14,B1299)),ISNUMBER(SEARCH('[1]Lookup for use classification'!$C$14,B1299))),'[1]Lookup for use classification'!$A$14,"Other"))))))))))))</f>
        <v>Water &amp; Sewer</v>
      </c>
      <c r="D1299" s="27"/>
      <c r="E1299" s="29"/>
      <c r="F1299" s="29"/>
    </row>
    <row r="1300" spans="1:6">
      <c r="A1300" s="16" t="s">
        <v>260</v>
      </c>
      <c r="B1300" s="26" t="s">
        <v>58</v>
      </c>
      <c r="C1300" s="133" t="str">
        <f>IF(OR(ISNUMBER(SEARCH('[1]Lookup for use classification'!$B$1,B1300)),ISNUMBER(SEARCH('[1]Lookup for use classification'!$C$1,B1300)),ISNUMBER(SEARCH('[1]Lookup for use classification'!$D$1,B1300)),ISNUMBER(SEARCH('[1]Lookup for use classification'!$E$1,B1300))),'[1]Lookup for use classification'!$A$1,IF(ISNUMBER(SEARCH('[1]Lookup for use classification'!$B$2,B1300)),'[1]Lookup for use classification'!$A$2,IF(ISNUMBER(SEARCH('[1]Lookup for use classification'!$B$3,B1300)),'[1]Lookup for use classification'!$A$3,IF(OR(ISNUMBER(SEARCH('[1]Lookup for use classification'!$B$4,B1300)),ISNUMBER(SEARCH('[1]Lookup for use classification'!$C$4,B1300)),ISNUMBER(SEARCH('[1]Lookup for use classification'!$D$4,B1300)),ISNUMBER(SEARCH('[1]Lookup for use classification'!$E$4,B1300))),'[1]Lookup for use classification'!$A$4,IF(OR(ISNUMBER(SEARCH('[1]Lookup for use classification'!$B$5,B1300)),ISNUMBER(SEARCH('[1]Lookup for use classification'!$C$5,B1300)),ISNUMBER(SEARCH('[1]Lookup for use classification'!$D$5,B1300))),'[1]Lookup for use classification'!$A$5,IF(OR(ISNUMBER(SEARCH('[1]Lookup for use classification'!$B$7,B1300)),ISNUMBER(SEARCH('[1]Lookup for use classification'!$C$7,B1300)),ISNUMBER(SEARCH('[1]Lookup for use classification'!$D$7,B1300))),'[1]Lookup for use classification'!$A$7,IF(OR(ISNUMBER(SEARCH('[1]Lookup for use classification'!$B$9,B1300)),ISNUMBER(SEARCH('[1]Lookup for use classification'!$C$9,B1300)),ISNUMBER(SEARCH('[1]Lookup for use classification'!$D$9,B1300)),ISNUMBER(SEARCH('[1]Lookup for use classification'!$E$9,B1300)),ISNUMBER(SEARCH('[1]Lookup for use classification'!$F$9,B1300)),ISNUMBER(SEARCH('[1]Lookup for use classification'!$G$9,B1300)),ISNUMBER(SEARCH('[1]Lookup for use classification'!$H$9,B1300)),ISNUMBER(SEARCH('[1]Lookup for use classification'!$I$9,B1300)),ISNUMBER(SEARCH('[1]Lookup for use classification'!$J$9,B1300)),ISNUMBER(SEARCH('[1]Lookup for use classification'!$K$9,B1300))),'[1]Lookup for use classification'!$A$9,IF(OR(ISNUMBER(SEARCH('[1]Lookup for use classification'!$B$10,B1300)),ISNUMBER(SEARCH('[1]Lookup for use classification'!$C$10,B1300)),ISNUMBER(SEARCH('[1]Lookup for use classification'!$D$10,B1300)),ISNUMBER(SEARCH('[1]Lookup for use classification'!$E$10,B1300)),ISNUMBER(SEARCH('[1]Lookup for use classification'!$F$10,B1300)),ISNUMBER(SEARCH('[1]Lookup for use classification'!$G$10,B1300))),'[1]Lookup for use classification'!$A$10,IF(OR(ISNUMBER(SEARCH('[1]Lookup for use classification'!$B$11,B1300)),ISNUMBER(SEARCH('[1]Lookup for use classification'!$C$11,B1300))),'[1]Lookup for use classification'!$A$11,IF(OR(ISNUMBER(SEARCH('[1]Lookup for use classification'!$B$12,B1300)),ISNUMBER(SEARCH('[1]Lookup for use classification'!$C$12,B1300))),'[1]Lookup for use classification'!$A$12,IF(OR(ISNUMBER(SEARCH('[1]Lookup for use classification'!$B$13,B1300)),ISNUMBER(SEARCH('[1]Lookup for use classification'!$C$13,B1300)),ISNUMBER(SEARCH('[1]Lookup for use classification'!$D$13,B1300)),,ISNUMBER(SEARCH('[1]Lookup for use classification'!$C$13,B1300)),ISNUMBER(SEARCH('[1]Lookup for use classification'!$E$13,B1300))),'[1]Lookup for use classification'!$A$13,IF(OR(ISNUMBER(SEARCH('[1]Lookup for use classification'!$B$14,B1300)),ISNUMBER(SEARCH('[1]Lookup for use classification'!$C$14,B1300))),'[1]Lookup for use classification'!$A$14,"Other"))))))))))))</f>
        <v>Education - K - 12</v>
      </c>
      <c r="D1300" s="27"/>
      <c r="E1300" s="29"/>
      <c r="F1300" s="29"/>
    </row>
    <row r="1301" spans="1:6">
      <c r="A1301" s="16" t="s">
        <v>260</v>
      </c>
      <c r="B1301" s="26" t="s">
        <v>274</v>
      </c>
      <c r="C1301" s="133" t="str">
        <f>IF(OR(ISNUMBER(SEARCH('[1]Lookup for use classification'!$B$1,B1301)),ISNUMBER(SEARCH('[1]Lookup for use classification'!$C$1,B1301)),ISNUMBER(SEARCH('[1]Lookup for use classification'!$D$1,B1301)),ISNUMBER(SEARCH('[1]Lookup for use classification'!$E$1,B1301))),'[1]Lookup for use classification'!$A$1,IF(ISNUMBER(SEARCH('[1]Lookup for use classification'!$B$2,B1301)),'[1]Lookup for use classification'!$A$2,IF(ISNUMBER(SEARCH('[1]Lookup for use classification'!$B$3,B1301)),'[1]Lookup for use classification'!$A$3,IF(OR(ISNUMBER(SEARCH('[1]Lookup for use classification'!$B$4,B1301)),ISNUMBER(SEARCH('[1]Lookup for use classification'!$C$4,B1301)),ISNUMBER(SEARCH('[1]Lookup for use classification'!$D$4,B1301)),ISNUMBER(SEARCH('[1]Lookup for use classification'!$E$4,B1301))),'[1]Lookup for use classification'!$A$4,IF(OR(ISNUMBER(SEARCH('[1]Lookup for use classification'!$B$5,B1301)),ISNUMBER(SEARCH('[1]Lookup for use classification'!$C$5,B1301)),ISNUMBER(SEARCH('[1]Lookup for use classification'!$D$5,B1301))),'[1]Lookup for use classification'!$A$5,IF(OR(ISNUMBER(SEARCH('[1]Lookup for use classification'!$B$7,B1301)),ISNUMBER(SEARCH('[1]Lookup for use classification'!$C$7,B1301)),ISNUMBER(SEARCH('[1]Lookup for use classification'!$D$7,B1301))),'[1]Lookup for use classification'!$A$7,IF(OR(ISNUMBER(SEARCH('[1]Lookup for use classification'!$B$9,B1301)),ISNUMBER(SEARCH('[1]Lookup for use classification'!$C$9,B1301)),ISNUMBER(SEARCH('[1]Lookup for use classification'!$D$9,B1301)),ISNUMBER(SEARCH('[1]Lookup for use classification'!$E$9,B1301)),ISNUMBER(SEARCH('[1]Lookup for use classification'!$F$9,B1301)),ISNUMBER(SEARCH('[1]Lookup for use classification'!$G$9,B1301)),ISNUMBER(SEARCH('[1]Lookup for use classification'!$H$9,B1301)),ISNUMBER(SEARCH('[1]Lookup for use classification'!$I$9,B1301)),ISNUMBER(SEARCH('[1]Lookup for use classification'!$J$9,B1301)),ISNUMBER(SEARCH('[1]Lookup for use classification'!$K$9,B1301))),'[1]Lookup for use classification'!$A$9,IF(OR(ISNUMBER(SEARCH('[1]Lookup for use classification'!$B$10,B1301)),ISNUMBER(SEARCH('[1]Lookup for use classification'!$C$10,B1301)),ISNUMBER(SEARCH('[1]Lookup for use classification'!$D$10,B1301)),ISNUMBER(SEARCH('[1]Lookup for use classification'!$E$10,B1301)),ISNUMBER(SEARCH('[1]Lookup for use classification'!$F$10,B1301)),ISNUMBER(SEARCH('[1]Lookup for use classification'!$G$10,B1301))),'[1]Lookup for use classification'!$A$10,IF(OR(ISNUMBER(SEARCH('[1]Lookup for use classification'!$B$11,B1301)),ISNUMBER(SEARCH('[1]Lookup for use classification'!$C$11,B1301))),'[1]Lookup for use classification'!$A$11,IF(OR(ISNUMBER(SEARCH('[1]Lookup for use classification'!$B$12,B1301)),ISNUMBER(SEARCH('[1]Lookup for use classification'!$C$12,B1301))),'[1]Lookup for use classification'!$A$12,IF(OR(ISNUMBER(SEARCH('[1]Lookup for use classification'!$B$13,B1301)),ISNUMBER(SEARCH('[1]Lookup for use classification'!$C$13,B1301)),ISNUMBER(SEARCH('[1]Lookup for use classification'!$D$13,B1301)),,ISNUMBER(SEARCH('[1]Lookup for use classification'!$C$13,B1301)),ISNUMBER(SEARCH('[1]Lookup for use classification'!$E$13,B1301))),'[1]Lookup for use classification'!$A$13,IF(OR(ISNUMBER(SEARCH('[1]Lookup for use classification'!$B$14,B1301)),ISNUMBER(SEARCH('[1]Lookup for use classification'!$C$14,B1301))),'[1]Lookup for use classification'!$A$14,"Other"))))))))))))</f>
        <v>Education - K - 12</v>
      </c>
      <c r="D1301" s="27"/>
      <c r="E1301" s="29"/>
      <c r="F1301" s="29"/>
    </row>
    <row r="1302" spans="1:6">
      <c r="A1302" s="16" t="s">
        <v>260</v>
      </c>
      <c r="B1302" s="30" t="s">
        <v>275</v>
      </c>
      <c r="C1302" s="133" t="str">
        <f>IF(OR(ISNUMBER(SEARCH('[1]Lookup for use classification'!$B$1,B1302)),ISNUMBER(SEARCH('[1]Lookup for use classification'!$C$1,B1302)),ISNUMBER(SEARCH('[1]Lookup for use classification'!$D$1,B1302)),ISNUMBER(SEARCH('[1]Lookup for use classification'!$E$1,B1302))),'[1]Lookup for use classification'!$A$1,IF(ISNUMBER(SEARCH('[1]Lookup for use classification'!$B$2,B1302)),'[1]Lookup for use classification'!$A$2,IF(ISNUMBER(SEARCH('[1]Lookup for use classification'!$B$3,B1302)),'[1]Lookup for use classification'!$A$3,IF(OR(ISNUMBER(SEARCH('[1]Lookup for use classification'!$B$4,B1302)),ISNUMBER(SEARCH('[1]Lookup for use classification'!$C$4,B1302)),ISNUMBER(SEARCH('[1]Lookup for use classification'!$D$4,B1302)),ISNUMBER(SEARCH('[1]Lookup for use classification'!$E$4,B1302))),'[1]Lookup for use classification'!$A$4,IF(OR(ISNUMBER(SEARCH('[1]Lookup for use classification'!$B$5,B1302)),ISNUMBER(SEARCH('[1]Lookup for use classification'!$C$5,B1302)),ISNUMBER(SEARCH('[1]Lookup for use classification'!$D$5,B1302))),'[1]Lookup for use classification'!$A$5,IF(OR(ISNUMBER(SEARCH('[1]Lookup for use classification'!$B$7,B1302)),ISNUMBER(SEARCH('[1]Lookup for use classification'!$C$7,B1302)),ISNUMBER(SEARCH('[1]Lookup for use classification'!$D$7,B1302))),'[1]Lookup for use classification'!$A$7,IF(OR(ISNUMBER(SEARCH('[1]Lookup for use classification'!$B$9,B1302)),ISNUMBER(SEARCH('[1]Lookup for use classification'!$C$9,B1302)),ISNUMBER(SEARCH('[1]Lookup for use classification'!$D$9,B1302)),ISNUMBER(SEARCH('[1]Lookup for use classification'!$E$9,B1302)),ISNUMBER(SEARCH('[1]Lookup for use classification'!$F$9,B1302)),ISNUMBER(SEARCH('[1]Lookup for use classification'!$G$9,B1302)),ISNUMBER(SEARCH('[1]Lookup for use classification'!$H$9,B1302)),ISNUMBER(SEARCH('[1]Lookup for use classification'!$I$9,B1302)),ISNUMBER(SEARCH('[1]Lookup for use classification'!$J$9,B1302)),ISNUMBER(SEARCH('[1]Lookup for use classification'!$K$9,B1302))),'[1]Lookup for use classification'!$A$9,IF(OR(ISNUMBER(SEARCH('[1]Lookup for use classification'!$B$10,B1302)),ISNUMBER(SEARCH('[1]Lookup for use classification'!$C$10,B1302)),ISNUMBER(SEARCH('[1]Lookup for use classification'!$D$10,B1302)),ISNUMBER(SEARCH('[1]Lookup for use classification'!$E$10,B1302)),ISNUMBER(SEARCH('[1]Lookup for use classification'!$F$10,B1302)),ISNUMBER(SEARCH('[1]Lookup for use classification'!$G$10,B1302))),'[1]Lookup for use classification'!$A$10,IF(OR(ISNUMBER(SEARCH('[1]Lookup for use classification'!$B$11,B1302)),ISNUMBER(SEARCH('[1]Lookup for use classification'!$C$11,B1302))),'[1]Lookup for use classification'!$A$11,IF(OR(ISNUMBER(SEARCH('[1]Lookup for use classification'!$B$12,B1302)),ISNUMBER(SEARCH('[1]Lookup for use classification'!$C$12,B1302))),'[1]Lookup for use classification'!$A$12,IF(OR(ISNUMBER(SEARCH('[1]Lookup for use classification'!$B$13,B1302)),ISNUMBER(SEARCH('[1]Lookup for use classification'!$C$13,B1302)),ISNUMBER(SEARCH('[1]Lookup for use classification'!$D$13,B1302)),,ISNUMBER(SEARCH('[1]Lookup for use classification'!$C$13,B1302)),ISNUMBER(SEARCH('[1]Lookup for use classification'!$E$13,B1302))),'[1]Lookup for use classification'!$A$13,IF(OR(ISNUMBER(SEARCH('[1]Lookup for use classification'!$B$14,B1302)),ISNUMBER(SEARCH('[1]Lookup for use classification'!$C$14,B1302))),'[1]Lookup for use classification'!$A$14,"Other"))))))))))))</f>
        <v>Other</v>
      </c>
      <c r="D1302" s="46"/>
      <c r="E1302" s="28"/>
      <c r="F1302" s="28"/>
    </row>
    <row r="1303" spans="1:6">
      <c r="A1303" s="16" t="s">
        <v>260</v>
      </c>
      <c r="B1303" s="26" t="s">
        <v>254</v>
      </c>
      <c r="C1303" s="133" t="str">
        <f>IF(OR(ISNUMBER(SEARCH('[1]Lookup for use classification'!$B$1,B1303)),ISNUMBER(SEARCH('[1]Lookup for use classification'!$C$1,B1303)),ISNUMBER(SEARCH('[1]Lookup for use classification'!$D$1,B1303)),ISNUMBER(SEARCH('[1]Lookup for use classification'!$E$1,B1303))),'[1]Lookup for use classification'!$A$1,IF(ISNUMBER(SEARCH('[1]Lookup for use classification'!$B$2,B1303)),'[1]Lookup for use classification'!$A$2,IF(ISNUMBER(SEARCH('[1]Lookup for use classification'!$B$3,B1303)),'[1]Lookup for use classification'!$A$3,IF(OR(ISNUMBER(SEARCH('[1]Lookup for use classification'!$B$4,B1303)),ISNUMBER(SEARCH('[1]Lookup for use classification'!$C$4,B1303)),ISNUMBER(SEARCH('[1]Lookup for use classification'!$D$4,B1303)),ISNUMBER(SEARCH('[1]Lookup for use classification'!$E$4,B1303))),'[1]Lookup for use classification'!$A$4,IF(OR(ISNUMBER(SEARCH('[1]Lookup for use classification'!$B$5,B1303)),ISNUMBER(SEARCH('[1]Lookup for use classification'!$C$5,B1303)),ISNUMBER(SEARCH('[1]Lookup for use classification'!$D$5,B1303))),'[1]Lookup for use classification'!$A$5,IF(OR(ISNUMBER(SEARCH('[1]Lookup for use classification'!$B$7,B1303)),ISNUMBER(SEARCH('[1]Lookup for use classification'!$C$7,B1303)),ISNUMBER(SEARCH('[1]Lookup for use classification'!$D$7,B1303))),'[1]Lookup for use classification'!$A$7,IF(OR(ISNUMBER(SEARCH('[1]Lookup for use classification'!$B$9,B1303)),ISNUMBER(SEARCH('[1]Lookup for use classification'!$C$9,B1303)),ISNUMBER(SEARCH('[1]Lookup for use classification'!$D$9,B1303)),ISNUMBER(SEARCH('[1]Lookup for use classification'!$E$9,B1303)),ISNUMBER(SEARCH('[1]Lookup for use classification'!$F$9,B1303)),ISNUMBER(SEARCH('[1]Lookup for use classification'!$G$9,B1303)),ISNUMBER(SEARCH('[1]Lookup for use classification'!$H$9,B1303)),ISNUMBER(SEARCH('[1]Lookup for use classification'!$I$9,B1303)),ISNUMBER(SEARCH('[1]Lookup for use classification'!$J$9,B1303)),ISNUMBER(SEARCH('[1]Lookup for use classification'!$K$9,B1303))),'[1]Lookup for use classification'!$A$9,IF(OR(ISNUMBER(SEARCH('[1]Lookup for use classification'!$B$10,B1303)),ISNUMBER(SEARCH('[1]Lookup for use classification'!$C$10,B1303)),ISNUMBER(SEARCH('[1]Lookup for use classification'!$D$10,B1303)),ISNUMBER(SEARCH('[1]Lookup for use classification'!$E$10,B1303)),ISNUMBER(SEARCH('[1]Lookup for use classification'!$F$10,B1303)),ISNUMBER(SEARCH('[1]Lookup for use classification'!$G$10,B1303))),'[1]Lookup for use classification'!$A$10,IF(OR(ISNUMBER(SEARCH('[1]Lookup for use classification'!$B$11,B1303)),ISNUMBER(SEARCH('[1]Lookup for use classification'!$C$11,B1303))),'[1]Lookup for use classification'!$A$11,IF(OR(ISNUMBER(SEARCH('[1]Lookup for use classification'!$B$12,B1303)),ISNUMBER(SEARCH('[1]Lookup for use classification'!$C$12,B1303))),'[1]Lookup for use classification'!$A$12,IF(OR(ISNUMBER(SEARCH('[1]Lookup for use classification'!$B$13,B1303)),ISNUMBER(SEARCH('[1]Lookup for use classification'!$C$13,B1303)),ISNUMBER(SEARCH('[1]Lookup for use classification'!$D$13,B1303)),,ISNUMBER(SEARCH('[1]Lookup for use classification'!$C$13,B1303)),ISNUMBER(SEARCH('[1]Lookup for use classification'!$E$13,B1303))),'[1]Lookup for use classification'!$A$13,IF(OR(ISNUMBER(SEARCH('[1]Lookup for use classification'!$B$14,B1303)),ISNUMBER(SEARCH('[1]Lookup for use classification'!$C$14,B1303))),'[1]Lookup for use classification'!$A$14,"Other"))))))))))))</f>
        <v>Retail - Other</v>
      </c>
      <c r="D1303" s="27"/>
      <c r="E1303" s="29"/>
      <c r="F1303" s="29"/>
    </row>
    <row r="1304" spans="1:6">
      <c r="A1304" s="16" t="s">
        <v>260</v>
      </c>
      <c r="B1304" s="26" t="s">
        <v>255</v>
      </c>
      <c r="C1304" s="133" t="str">
        <f>IF(OR(ISNUMBER(SEARCH('[1]Lookup for use classification'!$B$1,B1304)),ISNUMBER(SEARCH('[1]Lookup for use classification'!$C$1,B1304)),ISNUMBER(SEARCH('[1]Lookup for use classification'!$D$1,B1304)),ISNUMBER(SEARCH('[1]Lookup for use classification'!$E$1,B1304))),'[1]Lookup for use classification'!$A$1,IF(ISNUMBER(SEARCH('[1]Lookup for use classification'!$B$2,B1304)),'[1]Lookup for use classification'!$A$2,IF(ISNUMBER(SEARCH('[1]Lookup for use classification'!$B$3,B1304)),'[1]Lookup for use classification'!$A$3,IF(OR(ISNUMBER(SEARCH('[1]Lookup for use classification'!$B$4,B1304)),ISNUMBER(SEARCH('[1]Lookup for use classification'!$C$4,B1304)),ISNUMBER(SEARCH('[1]Lookup for use classification'!$D$4,B1304)),ISNUMBER(SEARCH('[1]Lookup for use classification'!$E$4,B1304))),'[1]Lookup for use classification'!$A$4,IF(OR(ISNUMBER(SEARCH('[1]Lookup for use classification'!$B$5,B1304)),ISNUMBER(SEARCH('[1]Lookup for use classification'!$C$5,B1304)),ISNUMBER(SEARCH('[1]Lookup for use classification'!$D$5,B1304))),'[1]Lookup for use classification'!$A$5,IF(OR(ISNUMBER(SEARCH('[1]Lookup for use classification'!$B$7,B1304)),ISNUMBER(SEARCH('[1]Lookup for use classification'!$C$7,B1304)),ISNUMBER(SEARCH('[1]Lookup for use classification'!$D$7,B1304))),'[1]Lookup for use classification'!$A$7,IF(OR(ISNUMBER(SEARCH('[1]Lookup for use classification'!$B$9,B1304)),ISNUMBER(SEARCH('[1]Lookup for use classification'!$C$9,B1304)),ISNUMBER(SEARCH('[1]Lookup for use classification'!$D$9,B1304)),ISNUMBER(SEARCH('[1]Lookup for use classification'!$E$9,B1304)),ISNUMBER(SEARCH('[1]Lookup for use classification'!$F$9,B1304)),ISNUMBER(SEARCH('[1]Lookup for use classification'!$G$9,B1304)),ISNUMBER(SEARCH('[1]Lookup for use classification'!$H$9,B1304)),ISNUMBER(SEARCH('[1]Lookup for use classification'!$I$9,B1304)),ISNUMBER(SEARCH('[1]Lookup for use classification'!$J$9,B1304)),ISNUMBER(SEARCH('[1]Lookup for use classification'!$K$9,B1304))),'[1]Lookup for use classification'!$A$9,IF(OR(ISNUMBER(SEARCH('[1]Lookup for use classification'!$B$10,B1304)),ISNUMBER(SEARCH('[1]Lookup for use classification'!$C$10,B1304)),ISNUMBER(SEARCH('[1]Lookup for use classification'!$D$10,B1304)),ISNUMBER(SEARCH('[1]Lookup for use classification'!$E$10,B1304)),ISNUMBER(SEARCH('[1]Lookup for use classification'!$F$10,B1304)),ISNUMBER(SEARCH('[1]Lookup for use classification'!$G$10,B1304))),'[1]Lookup for use classification'!$A$10,IF(OR(ISNUMBER(SEARCH('[1]Lookup for use classification'!$B$11,B1304)),ISNUMBER(SEARCH('[1]Lookup for use classification'!$C$11,B1304))),'[1]Lookup for use classification'!$A$11,IF(OR(ISNUMBER(SEARCH('[1]Lookup for use classification'!$B$12,B1304)),ISNUMBER(SEARCH('[1]Lookup for use classification'!$C$12,B1304))),'[1]Lookup for use classification'!$A$12,IF(OR(ISNUMBER(SEARCH('[1]Lookup for use classification'!$B$13,B1304)),ISNUMBER(SEARCH('[1]Lookup for use classification'!$C$13,B1304)),ISNUMBER(SEARCH('[1]Lookup for use classification'!$D$13,B1304)),,ISNUMBER(SEARCH('[1]Lookup for use classification'!$C$13,B1304)),ISNUMBER(SEARCH('[1]Lookup for use classification'!$E$13,B1304))),'[1]Lookup for use classification'!$A$13,IF(OR(ISNUMBER(SEARCH('[1]Lookup for use classification'!$B$14,B1304)),ISNUMBER(SEARCH('[1]Lookup for use classification'!$C$14,B1304))),'[1]Lookup for use classification'!$A$14,"Other"))))))))))))</f>
        <v>Other</v>
      </c>
      <c r="D1304" s="27"/>
      <c r="E1304" s="29"/>
      <c r="F1304" s="29"/>
    </row>
    <row r="1305" spans="1:6">
      <c r="A1305" s="16" t="s">
        <v>260</v>
      </c>
      <c r="B1305" s="26" t="s">
        <v>276</v>
      </c>
      <c r="C1305" s="133" t="str">
        <f>IF(OR(ISNUMBER(SEARCH('[1]Lookup for use classification'!$B$1,B1305)),ISNUMBER(SEARCH('[1]Lookup for use classification'!$C$1,B1305)),ISNUMBER(SEARCH('[1]Lookup for use classification'!$D$1,B1305)),ISNUMBER(SEARCH('[1]Lookup for use classification'!$E$1,B1305))),'[1]Lookup for use classification'!$A$1,IF(ISNUMBER(SEARCH('[1]Lookup for use classification'!$B$2,B1305)),'[1]Lookup for use classification'!$A$2,IF(ISNUMBER(SEARCH('[1]Lookup for use classification'!$B$3,B1305)),'[1]Lookup for use classification'!$A$3,IF(OR(ISNUMBER(SEARCH('[1]Lookup for use classification'!$B$4,B1305)),ISNUMBER(SEARCH('[1]Lookup for use classification'!$C$4,B1305)),ISNUMBER(SEARCH('[1]Lookup for use classification'!$D$4,B1305)),ISNUMBER(SEARCH('[1]Lookup for use classification'!$E$4,B1305))),'[1]Lookup for use classification'!$A$4,IF(OR(ISNUMBER(SEARCH('[1]Lookup for use classification'!$B$5,B1305)),ISNUMBER(SEARCH('[1]Lookup for use classification'!$C$5,B1305)),ISNUMBER(SEARCH('[1]Lookup for use classification'!$D$5,B1305))),'[1]Lookup for use classification'!$A$5,IF(OR(ISNUMBER(SEARCH('[1]Lookup for use classification'!$B$7,B1305)),ISNUMBER(SEARCH('[1]Lookup for use classification'!$C$7,B1305)),ISNUMBER(SEARCH('[1]Lookup for use classification'!$D$7,B1305))),'[1]Lookup for use classification'!$A$7,IF(OR(ISNUMBER(SEARCH('[1]Lookup for use classification'!$B$9,B1305)),ISNUMBER(SEARCH('[1]Lookup for use classification'!$C$9,B1305)),ISNUMBER(SEARCH('[1]Lookup for use classification'!$D$9,B1305)),ISNUMBER(SEARCH('[1]Lookup for use classification'!$E$9,B1305)),ISNUMBER(SEARCH('[1]Lookup for use classification'!$F$9,B1305)),ISNUMBER(SEARCH('[1]Lookup for use classification'!$G$9,B1305)),ISNUMBER(SEARCH('[1]Lookup for use classification'!$H$9,B1305)),ISNUMBER(SEARCH('[1]Lookup for use classification'!$I$9,B1305)),ISNUMBER(SEARCH('[1]Lookup for use classification'!$J$9,B1305)),ISNUMBER(SEARCH('[1]Lookup for use classification'!$K$9,B1305))),'[1]Lookup for use classification'!$A$9,IF(OR(ISNUMBER(SEARCH('[1]Lookup for use classification'!$B$10,B1305)),ISNUMBER(SEARCH('[1]Lookup for use classification'!$C$10,B1305)),ISNUMBER(SEARCH('[1]Lookup for use classification'!$D$10,B1305)),ISNUMBER(SEARCH('[1]Lookup for use classification'!$E$10,B1305)),ISNUMBER(SEARCH('[1]Lookup for use classification'!$F$10,B1305)),ISNUMBER(SEARCH('[1]Lookup for use classification'!$G$10,B1305))),'[1]Lookup for use classification'!$A$10,IF(OR(ISNUMBER(SEARCH('[1]Lookup for use classification'!$B$11,B1305)),ISNUMBER(SEARCH('[1]Lookup for use classification'!$C$11,B1305))),'[1]Lookup for use classification'!$A$11,IF(OR(ISNUMBER(SEARCH('[1]Lookup for use classification'!$B$12,B1305)),ISNUMBER(SEARCH('[1]Lookup for use classification'!$C$12,B1305))),'[1]Lookup for use classification'!$A$12,IF(OR(ISNUMBER(SEARCH('[1]Lookup for use classification'!$B$13,B1305)),ISNUMBER(SEARCH('[1]Lookup for use classification'!$C$13,B1305)),ISNUMBER(SEARCH('[1]Lookup for use classification'!$D$13,B1305)),,ISNUMBER(SEARCH('[1]Lookup for use classification'!$C$13,B1305)),ISNUMBER(SEARCH('[1]Lookup for use classification'!$E$13,B1305))),'[1]Lookup for use classification'!$A$13,IF(OR(ISNUMBER(SEARCH('[1]Lookup for use classification'!$B$14,B1305)),ISNUMBER(SEARCH('[1]Lookup for use classification'!$C$14,B1305))),'[1]Lookup for use classification'!$A$14,"Other"))))))))))))</f>
        <v>Other</v>
      </c>
      <c r="D1305" s="27"/>
      <c r="E1305" s="29"/>
      <c r="F1305" s="29"/>
    </row>
    <row r="1306" spans="1:6">
      <c r="A1306" s="16" t="s">
        <v>260</v>
      </c>
      <c r="B1306" s="26" t="s">
        <v>277</v>
      </c>
      <c r="C1306" s="133" t="str">
        <f>IF(OR(ISNUMBER(SEARCH('[1]Lookup for use classification'!$B$1,B1306)),ISNUMBER(SEARCH('[1]Lookup for use classification'!$C$1,B1306)),ISNUMBER(SEARCH('[1]Lookup for use classification'!$D$1,B1306)),ISNUMBER(SEARCH('[1]Lookup for use classification'!$E$1,B1306))),'[1]Lookup for use classification'!$A$1,IF(ISNUMBER(SEARCH('[1]Lookup for use classification'!$B$2,B1306)),'[1]Lookup for use classification'!$A$2,IF(ISNUMBER(SEARCH('[1]Lookup for use classification'!$B$3,B1306)),'[1]Lookup for use classification'!$A$3,IF(OR(ISNUMBER(SEARCH('[1]Lookup for use classification'!$B$4,B1306)),ISNUMBER(SEARCH('[1]Lookup for use classification'!$C$4,B1306)),ISNUMBER(SEARCH('[1]Lookup for use classification'!$D$4,B1306)),ISNUMBER(SEARCH('[1]Lookup for use classification'!$E$4,B1306))),'[1]Lookup for use classification'!$A$4,IF(OR(ISNUMBER(SEARCH('[1]Lookup for use classification'!$B$5,B1306)),ISNUMBER(SEARCH('[1]Lookup for use classification'!$C$5,B1306)),ISNUMBER(SEARCH('[1]Lookup for use classification'!$D$5,B1306))),'[1]Lookup for use classification'!$A$5,IF(OR(ISNUMBER(SEARCH('[1]Lookup for use classification'!$B$7,B1306)),ISNUMBER(SEARCH('[1]Lookup for use classification'!$C$7,B1306)),ISNUMBER(SEARCH('[1]Lookup for use classification'!$D$7,B1306))),'[1]Lookup for use classification'!$A$7,IF(OR(ISNUMBER(SEARCH('[1]Lookup for use classification'!$B$9,B1306)),ISNUMBER(SEARCH('[1]Lookup for use classification'!$C$9,B1306)),ISNUMBER(SEARCH('[1]Lookup for use classification'!$D$9,B1306)),ISNUMBER(SEARCH('[1]Lookup for use classification'!$E$9,B1306)),ISNUMBER(SEARCH('[1]Lookup for use classification'!$F$9,B1306)),ISNUMBER(SEARCH('[1]Lookup for use classification'!$G$9,B1306)),ISNUMBER(SEARCH('[1]Lookup for use classification'!$H$9,B1306)),ISNUMBER(SEARCH('[1]Lookup for use classification'!$I$9,B1306)),ISNUMBER(SEARCH('[1]Lookup for use classification'!$J$9,B1306)),ISNUMBER(SEARCH('[1]Lookup for use classification'!$K$9,B1306))),'[1]Lookup for use classification'!$A$9,IF(OR(ISNUMBER(SEARCH('[1]Lookup for use classification'!$B$10,B1306)),ISNUMBER(SEARCH('[1]Lookup for use classification'!$C$10,B1306)),ISNUMBER(SEARCH('[1]Lookup for use classification'!$D$10,B1306)),ISNUMBER(SEARCH('[1]Lookup for use classification'!$E$10,B1306)),ISNUMBER(SEARCH('[1]Lookup for use classification'!$F$10,B1306)),ISNUMBER(SEARCH('[1]Lookup for use classification'!$G$10,B1306))),'[1]Lookup for use classification'!$A$10,IF(OR(ISNUMBER(SEARCH('[1]Lookup for use classification'!$B$11,B1306)),ISNUMBER(SEARCH('[1]Lookup for use classification'!$C$11,B1306))),'[1]Lookup for use classification'!$A$11,IF(OR(ISNUMBER(SEARCH('[1]Lookup for use classification'!$B$12,B1306)),ISNUMBER(SEARCH('[1]Lookup for use classification'!$C$12,B1306))),'[1]Lookup for use classification'!$A$12,IF(OR(ISNUMBER(SEARCH('[1]Lookup for use classification'!$B$13,B1306)),ISNUMBER(SEARCH('[1]Lookup for use classification'!$C$13,B1306)),ISNUMBER(SEARCH('[1]Lookup for use classification'!$D$13,B1306)),,ISNUMBER(SEARCH('[1]Lookup for use classification'!$C$13,B1306)),ISNUMBER(SEARCH('[1]Lookup for use classification'!$E$13,B1306))),'[1]Lookup for use classification'!$A$13,IF(OR(ISNUMBER(SEARCH('[1]Lookup for use classification'!$B$14,B1306)),ISNUMBER(SEARCH('[1]Lookup for use classification'!$C$14,B1306))),'[1]Lookup for use classification'!$A$14,"Other"))))))))))))</f>
        <v>Other</v>
      </c>
      <c r="D1306" s="27"/>
      <c r="E1306" s="29"/>
      <c r="F1306" s="29"/>
    </row>
    <row r="1307" spans="1:6">
      <c r="A1307" s="16" t="s">
        <v>260</v>
      </c>
      <c r="B1307" s="26" t="s">
        <v>278</v>
      </c>
      <c r="C1307" s="133" t="str">
        <f>IF(OR(ISNUMBER(SEARCH('[1]Lookup for use classification'!$B$1,B1307)),ISNUMBER(SEARCH('[1]Lookup for use classification'!$C$1,B1307)),ISNUMBER(SEARCH('[1]Lookup for use classification'!$D$1,B1307)),ISNUMBER(SEARCH('[1]Lookup for use classification'!$E$1,B1307))),'[1]Lookup for use classification'!$A$1,IF(ISNUMBER(SEARCH('[1]Lookup for use classification'!$B$2,B1307)),'[1]Lookup for use classification'!$A$2,IF(ISNUMBER(SEARCH('[1]Lookup for use classification'!$B$3,B1307)),'[1]Lookup for use classification'!$A$3,IF(OR(ISNUMBER(SEARCH('[1]Lookup for use classification'!$B$4,B1307)),ISNUMBER(SEARCH('[1]Lookup for use classification'!$C$4,B1307)),ISNUMBER(SEARCH('[1]Lookup for use classification'!$D$4,B1307)),ISNUMBER(SEARCH('[1]Lookup for use classification'!$E$4,B1307))),'[1]Lookup for use classification'!$A$4,IF(OR(ISNUMBER(SEARCH('[1]Lookup for use classification'!$B$5,B1307)),ISNUMBER(SEARCH('[1]Lookup for use classification'!$C$5,B1307)),ISNUMBER(SEARCH('[1]Lookup for use classification'!$D$5,B1307))),'[1]Lookup for use classification'!$A$5,IF(OR(ISNUMBER(SEARCH('[1]Lookup for use classification'!$B$7,B1307)),ISNUMBER(SEARCH('[1]Lookup for use classification'!$C$7,B1307)),ISNUMBER(SEARCH('[1]Lookup for use classification'!$D$7,B1307))),'[1]Lookup for use classification'!$A$7,IF(OR(ISNUMBER(SEARCH('[1]Lookup for use classification'!$B$9,B1307)),ISNUMBER(SEARCH('[1]Lookup for use classification'!$C$9,B1307)),ISNUMBER(SEARCH('[1]Lookup for use classification'!$D$9,B1307)),ISNUMBER(SEARCH('[1]Lookup for use classification'!$E$9,B1307)),ISNUMBER(SEARCH('[1]Lookup for use classification'!$F$9,B1307)),ISNUMBER(SEARCH('[1]Lookup for use classification'!$G$9,B1307)),ISNUMBER(SEARCH('[1]Lookup for use classification'!$H$9,B1307)),ISNUMBER(SEARCH('[1]Lookup for use classification'!$I$9,B1307)),ISNUMBER(SEARCH('[1]Lookup for use classification'!$J$9,B1307)),ISNUMBER(SEARCH('[1]Lookup for use classification'!$K$9,B1307))),'[1]Lookup for use classification'!$A$9,IF(OR(ISNUMBER(SEARCH('[1]Lookup for use classification'!$B$10,B1307)),ISNUMBER(SEARCH('[1]Lookup for use classification'!$C$10,B1307)),ISNUMBER(SEARCH('[1]Lookup for use classification'!$D$10,B1307)),ISNUMBER(SEARCH('[1]Lookup for use classification'!$E$10,B1307)),ISNUMBER(SEARCH('[1]Lookup for use classification'!$F$10,B1307)),ISNUMBER(SEARCH('[1]Lookup for use classification'!$G$10,B1307))),'[1]Lookup for use classification'!$A$10,IF(OR(ISNUMBER(SEARCH('[1]Lookup for use classification'!$B$11,B1307)),ISNUMBER(SEARCH('[1]Lookup for use classification'!$C$11,B1307))),'[1]Lookup for use classification'!$A$11,IF(OR(ISNUMBER(SEARCH('[1]Lookup for use classification'!$B$12,B1307)),ISNUMBER(SEARCH('[1]Lookup for use classification'!$C$12,B1307))),'[1]Lookup for use classification'!$A$12,IF(OR(ISNUMBER(SEARCH('[1]Lookup for use classification'!$B$13,B1307)),ISNUMBER(SEARCH('[1]Lookup for use classification'!$C$13,B1307)),ISNUMBER(SEARCH('[1]Lookup for use classification'!$D$13,B1307)),,ISNUMBER(SEARCH('[1]Lookup for use classification'!$C$13,B1307)),ISNUMBER(SEARCH('[1]Lookup for use classification'!$E$13,B1307))),'[1]Lookup for use classification'!$A$13,IF(OR(ISNUMBER(SEARCH('[1]Lookup for use classification'!$B$14,B1307)),ISNUMBER(SEARCH('[1]Lookup for use classification'!$C$14,B1307))),'[1]Lookup for use classification'!$A$14,"Other"))))))))))))</f>
        <v>Retail - Other</v>
      </c>
      <c r="D1307" s="27"/>
      <c r="E1307" s="29"/>
      <c r="F1307" s="29"/>
    </row>
    <row r="1308" spans="1:6">
      <c r="A1308" s="16" t="s">
        <v>260</v>
      </c>
      <c r="B1308" s="26" t="s">
        <v>101</v>
      </c>
      <c r="C1308" s="133" t="str">
        <f>IF(OR(ISNUMBER(SEARCH('[1]Lookup for use classification'!$B$1,B1308)),ISNUMBER(SEARCH('[1]Lookup for use classification'!$C$1,B1308)),ISNUMBER(SEARCH('[1]Lookup for use classification'!$D$1,B1308)),ISNUMBER(SEARCH('[1]Lookup for use classification'!$E$1,B1308))),'[1]Lookup for use classification'!$A$1,IF(ISNUMBER(SEARCH('[1]Lookup for use classification'!$B$2,B1308)),'[1]Lookup for use classification'!$A$2,IF(ISNUMBER(SEARCH('[1]Lookup for use classification'!$B$3,B1308)),'[1]Lookup for use classification'!$A$3,IF(OR(ISNUMBER(SEARCH('[1]Lookup for use classification'!$B$4,B1308)),ISNUMBER(SEARCH('[1]Lookup for use classification'!$C$4,B1308)),ISNUMBER(SEARCH('[1]Lookup for use classification'!$D$4,B1308)),ISNUMBER(SEARCH('[1]Lookup for use classification'!$E$4,B1308))),'[1]Lookup for use classification'!$A$4,IF(OR(ISNUMBER(SEARCH('[1]Lookup for use classification'!$B$5,B1308)),ISNUMBER(SEARCH('[1]Lookup for use classification'!$C$5,B1308)),ISNUMBER(SEARCH('[1]Lookup for use classification'!$D$5,B1308))),'[1]Lookup for use classification'!$A$5,IF(OR(ISNUMBER(SEARCH('[1]Lookup for use classification'!$B$7,B1308)),ISNUMBER(SEARCH('[1]Lookup for use classification'!$C$7,B1308)),ISNUMBER(SEARCH('[1]Lookup for use classification'!$D$7,B1308))),'[1]Lookup for use classification'!$A$7,IF(OR(ISNUMBER(SEARCH('[1]Lookup for use classification'!$B$9,B1308)),ISNUMBER(SEARCH('[1]Lookup for use classification'!$C$9,B1308)),ISNUMBER(SEARCH('[1]Lookup for use classification'!$D$9,B1308)),ISNUMBER(SEARCH('[1]Lookup for use classification'!$E$9,B1308)),ISNUMBER(SEARCH('[1]Lookup for use classification'!$F$9,B1308)),ISNUMBER(SEARCH('[1]Lookup for use classification'!$G$9,B1308)),ISNUMBER(SEARCH('[1]Lookup for use classification'!$H$9,B1308)),ISNUMBER(SEARCH('[1]Lookup for use classification'!$I$9,B1308)),ISNUMBER(SEARCH('[1]Lookup for use classification'!$J$9,B1308)),ISNUMBER(SEARCH('[1]Lookup for use classification'!$K$9,B1308))),'[1]Lookup for use classification'!$A$9,IF(OR(ISNUMBER(SEARCH('[1]Lookup for use classification'!$B$10,B1308)),ISNUMBER(SEARCH('[1]Lookup for use classification'!$C$10,B1308)),ISNUMBER(SEARCH('[1]Lookup for use classification'!$D$10,B1308)),ISNUMBER(SEARCH('[1]Lookup for use classification'!$E$10,B1308)),ISNUMBER(SEARCH('[1]Lookup for use classification'!$F$10,B1308)),ISNUMBER(SEARCH('[1]Lookup for use classification'!$G$10,B1308))),'[1]Lookup for use classification'!$A$10,IF(OR(ISNUMBER(SEARCH('[1]Lookup for use classification'!$B$11,B1308)),ISNUMBER(SEARCH('[1]Lookup for use classification'!$C$11,B1308))),'[1]Lookup for use classification'!$A$11,IF(OR(ISNUMBER(SEARCH('[1]Lookup for use classification'!$B$12,B1308)),ISNUMBER(SEARCH('[1]Lookup for use classification'!$C$12,B1308))),'[1]Lookup for use classification'!$A$12,IF(OR(ISNUMBER(SEARCH('[1]Lookup for use classification'!$B$13,B1308)),ISNUMBER(SEARCH('[1]Lookup for use classification'!$C$13,B1308)),ISNUMBER(SEARCH('[1]Lookup for use classification'!$D$13,B1308)),,ISNUMBER(SEARCH('[1]Lookup for use classification'!$C$13,B1308)),ISNUMBER(SEARCH('[1]Lookup for use classification'!$E$13,B1308))),'[1]Lookup for use classification'!$A$13,IF(OR(ISNUMBER(SEARCH('[1]Lookup for use classification'!$B$14,B1308)),ISNUMBER(SEARCH('[1]Lookup for use classification'!$C$14,B1308))),'[1]Lookup for use classification'!$A$14,"Other"))))))))))))</f>
        <v>Warehousing</v>
      </c>
      <c r="D1308" s="27"/>
      <c r="E1308" s="29"/>
      <c r="F1308" s="29"/>
    </row>
    <row r="1309" spans="1:6">
      <c r="A1309" s="16" t="s">
        <v>260</v>
      </c>
      <c r="B1309" s="26" t="s">
        <v>279</v>
      </c>
      <c r="C1309" s="133" t="str">
        <f>IF(OR(ISNUMBER(SEARCH('[1]Lookup for use classification'!$B$1,B1309)),ISNUMBER(SEARCH('[1]Lookup for use classification'!$C$1,B1309)),ISNUMBER(SEARCH('[1]Lookup for use classification'!$D$1,B1309)),ISNUMBER(SEARCH('[1]Lookup for use classification'!$E$1,B1309))),'[1]Lookup for use classification'!$A$1,IF(ISNUMBER(SEARCH('[1]Lookup for use classification'!$B$2,B1309)),'[1]Lookup for use classification'!$A$2,IF(ISNUMBER(SEARCH('[1]Lookup for use classification'!$B$3,B1309)),'[1]Lookup for use classification'!$A$3,IF(OR(ISNUMBER(SEARCH('[1]Lookup for use classification'!$B$4,B1309)),ISNUMBER(SEARCH('[1]Lookup for use classification'!$C$4,B1309)),ISNUMBER(SEARCH('[1]Lookup for use classification'!$D$4,B1309)),ISNUMBER(SEARCH('[1]Lookup for use classification'!$E$4,B1309))),'[1]Lookup for use classification'!$A$4,IF(OR(ISNUMBER(SEARCH('[1]Lookup for use classification'!$B$5,B1309)),ISNUMBER(SEARCH('[1]Lookup for use classification'!$C$5,B1309)),ISNUMBER(SEARCH('[1]Lookup for use classification'!$D$5,B1309))),'[1]Lookup for use classification'!$A$5,IF(OR(ISNUMBER(SEARCH('[1]Lookup for use classification'!$B$7,B1309)),ISNUMBER(SEARCH('[1]Lookup for use classification'!$C$7,B1309)),ISNUMBER(SEARCH('[1]Lookup for use classification'!$D$7,B1309))),'[1]Lookup for use classification'!$A$7,IF(OR(ISNUMBER(SEARCH('[1]Lookup for use classification'!$B$9,B1309)),ISNUMBER(SEARCH('[1]Lookup for use classification'!$C$9,B1309)),ISNUMBER(SEARCH('[1]Lookup for use classification'!$D$9,B1309)),ISNUMBER(SEARCH('[1]Lookup for use classification'!$E$9,B1309)),ISNUMBER(SEARCH('[1]Lookup for use classification'!$F$9,B1309)),ISNUMBER(SEARCH('[1]Lookup for use classification'!$G$9,B1309)),ISNUMBER(SEARCH('[1]Lookup for use classification'!$H$9,B1309)),ISNUMBER(SEARCH('[1]Lookup for use classification'!$I$9,B1309)),ISNUMBER(SEARCH('[1]Lookup for use classification'!$J$9,B1309)),ISNUMBER(SEARCH('[1]Lookup for use classification'!$K$9,B1309))),'[1]Lookup for use classification'!$A$9,IF(OR(ISNUMBER(SEARCH('[1]Lookup for use classification'!$B$10,B1309)),ISNUMBER(SEARCH('[1]Lookup for use classification'!$C$10,B1309)),ISNUMBER(SEARCH('[1]Lookup for use classification'!$D$10,B1309)),ISNUMBER(SEARCH('[1]Lookup for use classification'!$E$10,B1309)),ISNUMBER(SEARCH('[1]Lookup for use classification'!$F$10,B1309)),ISNUMBER(SEARCH('[1]Lookup for use classification'!$G$10,B1309))),'[1]Lookup for use classification'!$A$10,IF(OR(ISNUMBER(SEARCH('[1]Lookup for use classification'!$B$11,B1309)),ISNUMBER(SEARCH('[1]Lookup for use classification'!$C$11,B1309))),'[1]Lookup for use classification'!$A$11,IF(OR(ISNUMBER(SEARCH('[1]Lookup for use classification'!$B$12,B1309)),ISNUMBER(SEARCH('[1]Lookup for use classification'!$C$12,B1309))),'[1]Lookup for use classification'!$A$12,IF(OR(ISNUMBER(SEARCH('[1]Lookup for use classification'!$B$13,B1309)),ISNUMBER(SEARCH('[1]Lookup for use classification'!$C$13,B1309)),ISNUMBER(SEARCH('[1]Lookup for use classification'!$D$13,B1309)),,ISNUMBER(SEARCH('[1]Lookup for use classification'!$C$13,B1309)),ISNUMBER(SEARCH('[1]Lookup for use classification'!$E$13,B1309))),'[1]Lookup for use classification'!$A$13,IF(OR(ISNUMBER(SEARCH('[1]Lookup for use classification'!$B$14,B1309)),ISNUMBER(SEARCH('[1]Lookup for use classification'!$C$14,B1309))),'[1]Lookup for use classification'!$A$14,"Other"))))))))))))</f>
        <v>Accomodation Services</v>
      </c>
      <c r="D1309" s="64">
        <v>8903</v>
      </c>
      <c r="E1309" s="64" t="s">
        <v>6</v>
      </c>
      <c r="F1309" s="64"/>
    </row>
    <row r="1310" spans="1:6">
      <c r="A1310" s="16" t="s">
        <v>280</v>
      </c>
      <c r="B1310" s="26" t="s">
        <v>281</v>
      </c>
      <c r="C1310" s="133" t="str">
        <f>IF(OR(ISNUMBER(SEARCH('[1]Lookup for use classification'!$B$1,B1310)),ISNUMBER(SEARCH('[1]Lookup for use classification'!$C$1,B1310)),ISNUMBER(SEARCH('[1]Lookup for use classification'!$D$1,B1310)),ISNUMBER(SEARCH('[1]Lookup for use classification'!$E$1,B1310))),'[1]Lookup for use classification'!$A$1,IF(ISNUMBER(SEARCH('[1]Lookup for use classification'!$B$2,B1310)),'[1]Lookup for use classification'!$A$2,IF(ISNUMBER(SEARCH('[1]Lookup for use classification'!$B$3,B1310)),'[1]Lookup for use classification'!$A$3,IF(OR(ISNUMBER(SEARCH('[1]Lookup for use classification'!$B$4,B1310)),ISNUMBER(SEARCH('[1]Lookup for use classification'!$C$4,B1310)),ISNUMBER(SEARCH('[1]Lookup for use classification'!$D$4,B1310)),ISNUMBER(SEARCH('[1]Lookup for use classification'!$E$4,B1310))),'[1]Lookup for use classification'!$A$4,IF(OR(ISNUMBER(SEARCH('[1]Lookup for use classification'!$B$5,B1310)),ISNUMBER(SEARCH('[1]Lookup for use classification'!$C$5,B1310)),ISNUMBER(SEARCH('[1]Lookup for use classification'!$D$5,B1310))),'[1]Lookup for use classification'!$A$5,IF(OR(ISNUMBER(SEARCH('[1]Lookup for use classification'!$B$7,B1310)),ISNUMBER(SEARCH('[1]Lookup for use classification'!$C$7,B1310)),ISNUMBER(SEARCH('[1]Lookup for use classification'!$D$7,B1310))),'[1]Lookup for use classification'!$A$7,IF(OR(ISNUMBER(SEARCH('[1]Lookup for use classification'!$B$9,B1310)),ISNUMBER(SEARCH('[1]Lookup for use classification'!$C$9,B1310)),ISNUMBER(SEARCH('[1]Lookup for use classification'!$D$9,B1310)),ISNUMBER(SEARCH('[1]Lookup for use classification'!$E$9,B1310)),ISNUMBER(SEARCH('[1]Lookup for use classification'!$F$9,B1310)),ISNUMBER(SEARCH('[1]Lookup for use classification'!$G$9,B1310)),ISNUMBER(SEARCH('[1]Lookup for use classification'!$H$9,B1310)),ISNUMBER(SEARCH('[1]Lookup for use classification'!$I$9,B1310)),ISNUMBER(SEARCH('[1]Lookup for use classification'!$J$9,B1310)),ISNUMBER(SEARCH('[1]Lookup for use classification'!$K$9,B1310))),'[1]Lookup for use classification'!$A$9,IF(OR(ISNUMBER(SEARCH('[1]Lookup for use classification'!$B$10,B1310)),ISNUMBER(SEARCH('[1]Lookup for use classification'!$C$10,B1310)),ISNUMBER(SEARCH('[1]Lookup for use classification'!$D$10,B1310)),ISNUMBER(SEARCH('[1]Lookup for use classification'!$E$10,B1310)),ISNUMBER(SEARCH('[1]Lookup for use classification'!$F$10,B1310)),ISNUMBER(SEARCH('[1]Lookup for use classification'!$G$10,B1310))),'[1]Lookup for use classification'!$A$10,IF(OR(ISNUMBER(SEARCH('[1]Lookup for use classification'!$B$11,B1310)),ISNUMBER(SEARCH('[1]Lookup for use classification'!$C$11,B1310))),'[1]Lookup for use classification'!$A$11,IF(OR(ISNUMBER(SEARCH('[1]Lookup for use classification'!$B$12,B1310)),ISNUMBER(SEARCH('[1]Lookup for use classification'!$C$12,B1310))),'[1]Lookup for use classification'!$A$12,IF(OR(ISNUMBER(SEARCH('[1]Lookup for use classification'!$B$13,B1310)),ISNUMBER(SEARCH('[1]Lookup for use classification'!$C$13,B1310)),ISNUMBER(SEARCH('[1]Lookup for use classification'!$D$13,B1310)),,ISNUMBER(SEARCH('[1]Lookup for use classification'!$C$13,B1310)),ISNUMBER(SEARCH('[1]Lookup for use classification'!$E$13,B1310))),'[1]Lookup for use classification'!$A$13,IF(OR(ISNUMBER(SEARCH('[1]Lookup for use classification'!$B$14,B1310)),ISNUMBER(SEARCH('[1]Lookup for use classification'!$C$14,B1310))),'[1]Lookup for use classification'!$A$14,"Other"))))))))))))</f>
        <v>Other</v>
      </c>
      <c r="D1310" s="36"/>
      <c r="E1310" s="29"/>
      <c r="F1310" s="29"/>
    </row>
    <row r="1311" spans="1:6">
      <c r="A1311" s="16" t="s">
        <v>280</v>
      </c>
      <c r="B1311" s="26" t="s">
        <v>282</v>
      </c>
      <c r="C1311" s="133" t="str">
        <f>IF(OR(ISNUMBER(SEARCH('[1]Lookup for use classification'!$B$1,B1311)),ISNUMBER(SEARCH('[1]Lookup for use classification'!$C$1,B1311)),ISNUMBER(SEARCH('[1]Lookup for use classification'!$D$1,B1311)),ISNUMBER(SEARCH('[1]Lookup for use classification'!$E$1,B1311))),'[1]Lookup for use classification'!$A$1,IF(ISNUMBER(SEARCH('[1]Lookup for use classification'!$B$2,B1311)),'[1]Lookup for use classification'!$A$2,IF(ISNUMBER(SEARCH('[1]Lookup for use classification'!$B$3,B1311)),'[1]Lookup for use classification'!$A$3,IF(OR(ISNUMBER(SEARCH('[1]Lookup for use classification'!$B$4,B1311)),ISNUMBER(SEARCH('[1]Lookup for use classification'!$C$4,B1311)),ISNUMBER(SEARCH('[1]Lookup for use classification'!$D$4,B1311)),ISNUMBER(SEARCH('[1]Lookup for use classification'!$E$4,B1311))),'[1]Lookup for use classification'!$A$4,IF(OR(ISNUMBER(SEARCH('[1]Lookup for use classification'!$B$5,B1311)),ISNUMBER(SEARCH('[1]Lookup for use classification'!$C$5,B1311)),ISNUMBER(SEARCH('[1]Lookup for use classification'!$D$5,B1311))),'[1]Lookup for use classification'!$A$5,IF(OR(ISNUMBER(SEARCH('[1]Lookup for use classification'!$B$7,B1311)),ISNUMBER(SEARCH('[1]Lookup for use classification'!$C$7,B1311)),ISNUMBER(SEARCH('[1]Lookup for use classification'!$D$7,B1311))),'[1]Lookup for use classification'!$A$7,IF(OR(ISNUMBER(SEARCH('[1]Lookup for use classification'!$B$9,B1311)),ISNUMBER(SEARCH('[1]Lookup for use classification'!$C$9,B1311)),ISNUMBER(SEARCH('[1]Lookup for use classification'!$D$9,B1311)),ISNUMBER(SEARCH('[1]Lookup for use classification'!$E$9,B1311)),ISNUMBER(SEARCH('[1]Lookup for use classification'!$F$9,B1311)),ISNUMBER(SEARCH('[1]Lookup for use classification'!$G$9,B1311)),ISNUMBER(SEARCH('[1]Lookup for use classification'!$H$9,B1311)),ISNUMBER(SEARCH('[1]Lookup for use classification'!$I$9,B1311)),ISNUMBER(SEARCH('[1]Lookup for use classification'!$J$9,B1311)),ISNUMBER(SEARCH('[1]Lookup for use classification'!$K$9,B1311))),'[1]Lookup for use classification'!$A$9,IF(OR(ISNUMBER(SEARCH('[1]Lookup for use classification'!$B$10,B1311)),ISNUMBER(SEARCH('[1]Lookup for use classification'!$C$10,B1311)),ISNUMBER(SEARCH('[1]Lookup for use classification'!$D$10,B1311)),ISNUMBER(SEARCH('[1]Lookup for use classification'!$E$10,B1311)),ISNUMBER(SEARCH('[1]Lookup for use classification'!$F$10,B1311)),ISNUMBER(SEARCH('[1]Lookup for use classification'!$G$10,B1311))),'[1]Lookup for use classification'!$A$10,IF(OR(ISNUMBER(SEARCH('[1]Lookup for use classification'!$B$11,B1311)),ISNUMBER(SEARCH('[1]Lookup for use classification'!$C$11,B1311))),'[1]Lookup for use classification'!$A$11,IF(OR(ISNUMBER(SEARCH('[1]Lookup for use classification'!$B$12,B1311)),ISNUMBER(SEARCH('[1]Lookup for use classification'!$C$12,B1311))),'[1]Lookup for use classification'!$A$12,IF(OR(ISNUMBER(SEARCH('[1]Lookup for use classification'!$B$13,B1311)),ISNUMBER(SEARCH('[1]Lookup for use classification'!$C$13,B1311)),ISNUMBER(SEARCH('[1]Lookup for use classification'!$D$13,B1311)),,ISNUMBER(SEARCH('[1]Lookup for use classification'!$C$13,B1311)),ISNUMBER(SEARCH('[1]Lookup for use classification'!$E$13,B1311))),'[1]Lookup for use classification'!$A$13,IF(OR(ISNUMBER(SEARCH('[1]Lookup for use classification'!$B$14,B1311)),ISNUMBER(SEARCH('[1]Lookup for use classification'!$C$14,B1311))),'[1]Lookup for use classification'!$A$14,"Other"))))))))))))</f>
        <v>Other</v>
      </c>
      <c r="D1311" s="36"/>
      <c r="E1311" s="29"/>
      <c r="F1311" s="29"/>
    </row>
    <row r="1312" spans="1:6">
      <c r="A1312" s="16" t="s">
        <v>280</v>
      </c>
      <c r="B1312" s="26" t="s">
        <v>85</v>
      </c>
      <c r="C1312" s="133" t="str">
        <f>IF(OR(ISNUMBER(SEARCH('[1]Lookup for use classification'!$B$1,B1312)),ISNUMBER(SEARCH('[1]Lookup for use classification'!$C$1,B1312)),ISNUMBER(SEARCH('[1]Lookup for use classification'!$D$1,B1312)),ISNUMBER(SEARCH('[1]Lookup for use classification'!$E$1,B1312))),'[1]Lookup for use classification'!$A$1,IF(ISNUMBER(SEARCH('[1]Lookup for use classification'!$B$2,B1312)),'[1]Lookup for use classification'!$A$2,IF(ISNUMBER(SEARCH('[1]Lookup for use classification'!$B$3,B1312)),'[1]Lookup for use classification'!$A$3,IF(OR(ISNUMBER(SEARCH('[1]Lookup for use classification'!$B$4,B1312)),ISNUMBER(SEARCH('[1]Lookup for use classification'!$C$4,B1312)),ISNUMBER(SEARCH('[1]Lookup for use classification'!$D$4,B1312)),ISNUMBER(SEARCH('[1]Lookup for use classification'!$E$4,B1312))),'[1]Lookup for use classification'!$A$4,IF(OR(ISNUMBER(SEARCH('[1]Lookup for use classification'!$B$5,B1312)),ISNUMBER(SEARCH('[1]Lookup for use classification'!$C$5,B1312)),ISNUMBER(SEARCH('[1]Lookup for use classification'!$D$5,B1312))),'[1]Lookup for use classification'!$A$5,IF(OR(ISNUMBER(SEARCH('[1]Lookup for use classification'!$B$7,B1312)),ISNUMBER(SEARCH('[1]Lookup for use classification'!$C$7,B1312)),ISNUMBER(SEARCH('[1]Lookup for use classification'!$D$7,B1312))),'[1]Lookup for use classification'!$A$7,IF(OR(ISNUMBER(SEARCH('[1]Lookup for use classification'!$B$9,B1312)),ISNUMBER(SEARCH('[1]Lookup for use classification'!$C$9,B1312)),ISNUMBER(SEARCH('[1]Lookup for use classification'!$D$9,B1312)),ISNUMBER(SEARCH('[1]Lookup for use classification'!$E$9,B1312)),ISNUMBER(SEARCH('[1]Lookup for use classification'!$F$9,B1312)),ISNUMBER(SEARCH('[1]Lookup for use classification'!$G$9,B1312)),ISNUMBER(SEARCH('[1]Lookup for use classification'!$H$9,B1312)),ISNUMBER(SEARCH('[1]Lookup for use classification'!$I$9,B1312)),ISNUMBER(SEARCH('[1]Lookup for use classification'!$J$9,B1312)),ISNUMBER(SEARCH('[1]Lookup for use classification'!$K$9,B1312))),'[1]Lookup for use classification'!$A$9,IF(OR(ISNUMBER(SEARCH('[1]Lookup for use classification'!$B$10,B1312)),ISNUMBER(SEARCH('[1]Lookup for use classification'!$C$10,B1312)),ISNUMBER(SEARCH('[1]Lookup for use classification'!$D$10,B1312)),ISNUMBER(SEARCH('[1]Lookup for use classification'!$E$10,B1312)),ISNUMBER(SEARCH('[1]Lookup for use classification'!$F$10,B1312)),ISNUMBER(SEARCH('[1]Lookup for use classification'!$G$10,B1312))),'[1]Lookup for use classification'!$A$10,IF(OR(ISNUMBER(SEARCH('[1]Lookup for use classification'!$B$11,B1312)),ISNUMBER(SEARCH('[1]Lookup for use classification'!$C$11,B1312))),'[1]Lookup for use classification'!$A$11,IF(OR(ISNUMBER(SEARCH('[1]Lookup for use classification'!$B$12,B1312)),ISNUMBER(SEARCH('[1]Lookup for use classification'!$C$12,B1312))),'[1]Lookup for use classification'!$A$12,IF(OR(ISNUMBER(SEARCH('[1]Lookup for use classification'!$B$13,B1312)),ISNUMBER(SEARCH('[1]Lookup for use classification'!$C$13,B1312)),ISNUMBER(SEARCH('[1]Lookup for use classification'!$D$13,B1312)),,ISNUMBER(SEARCH('[1]Lookup for use classification'!$C$13,B1312)),ISNUMBER(SEARCH('[1]Lookup for use classification'!$E$13,B1312))),'[1]Lookup for use classification'!$A$13,IF(OR(ISNUMBER(SEARCH('[1]Lookup for use classification'!$B$14,B1312)),ISNUMBER(SEARCH('[1]Lookup for use classification'!$C$14,B1312))),'[1]Lookup for use classification'!$A$14,"Other"))))))))))))</f>
        <v>Other</v>
      </c>
      <c r="D1312" s="36"/>
      <c r="E1312" s="29"/>
      <c r="F1312" s="29"/>
    </row>
    <row r="1313" spans="1:6">
      <c r="A1313" s="16" t="s">
        <v>280</v>
      </c>
      <c r="B1313" s="47" t="s">
        <v>283</v>
      </c>
      <c r="C1313" s="133" t="str">
        <f>IF(OR(ISNUMBER(SEARCH('[1]Lookup for use classification'!$B$1,B1313)),ISNUMBER(SEARCH('[1]Lookup for use classification'!$C$1,B1313)),ISNUMBER(SEARCH('[1]Lookup for use classification'!$D$1,B1313)),ISNUMBER(SEARCH('[1]Lookup for use classification'!$E$1,B1313))),'[1]Lookup for use classification'!$A$1,IF(ISNUMBER(SEARCH('[1]Lookup for use classification'!$B$2,B1313)),'[1]Lookup for use classification'!$A$2,IF(ISNUMBER(SEARCH('[1]Lookup for use classification'!$B$3,B1313)),'[1]Lookup for use classification'!$A$3,IF(OR(ISNUMBER(SEARCH('[1]Lookup for use classification'!$B$4,B1313)),ISNUMBER(SEARCH('[1]Lookup for use classification'!$C$4,B1313)),ISNUMBER(SEARCH('[1]Lookup for use classification'!$D$4,B1313)),ISNUMBER(SEARCH('[1]Lookup for use classification'!$E$4,B1313))),'[1]Lookup for use classification'!$A$4,IF(OR(ISNUMBER(SEARCH('[1]Lookup for use classification'!$B$5,B1313)),ISNUMBER(SEARCH('[1]Lookup for use classification'!$C$5,B1313)),ISNUMBER(SEARCH('[1]Lookup for use classification'!$D$5,B1313))),'[1]Lookup for use classification'!$A$5,IF(OR(ISNUMBER(SEARCH('[1]Lookup for use classification'!$B$7,B1313)),ISNUMBER(SEARCH('[1]Lookup for use classification'!$C$7,B1313)),ISNUMBER(SEARCH('[1]Lookup for use classification'!$D$7,B1313))),'[1]Lookup for use classification'!$A$7,IF(OR(ISNUMBER(SEARCH('[1]Lookup for use classification'!$B$9,B1313)),ISNUMBER(SEARCH('[1]Lookup for use classification'!$C$9,B1313)),ISNUMBER(SEARCH('[1]Lookup for use classification'!$D$9,B1313)),ISNUMBER(SEARCH('[1]Lookup for use classification'!$E$9,B1313)),ISNUMBER(SEARCH('[1]Lookup for use classification'!$F$9,B1313)),ISNUMBER(SEARCH('[1]Lookup for use classification'!$G$9,B1313)),ISNUMBER(SEARCH('[1]Lookup for use classification'!$H$9,B1313)),ISNUMBER(SEARCH('[1]Lookup for use classification'!$I$9,B1313)),ISNUMBER(SEARCH('[1]Lookup for use classification'!$J$9,B1313)),ISNUMBER(SEARCH('[1]Lookup for use classification'!$K$9,B1313))),'[1]Lookup for use classification'!$A$9,IF(OR(ISNUMBER(SEARCH('[1]Lookup for use classification'!$B$10,B1313)),ISNUMBER(SEARCH('[1]Lookup for use classification'!$C$10,B1313)),ISNUMBER(SEARCH('[1]Lookup for use classification'!$D$10,B1313)),ISNUMBER(SEARCH('[1]Lookup for use classification'!$E$10,B1313)),ISNUMBER(SEARCH('[1]Lookup for use classification'!$F$10,B1313)),ISNUMBER(SEARCH('[1]Lookup for use classification'!$G$10,B1313))),'[1]Lookup for use classification'!$A$10,IF(OR(ISNUMBER(SEARCH('[1]Lookup for use classification'!$B$11,B1313)),ISNUMBER(SEARCH('[1]Lookup for use classification'!$C$11,B1313))),'[1]Lookup for use classification'!$A$11,IF(OR(ISNUMBER(SEARCH('[1]Lookup for use classification'!$B$12,B1313)),ISNUMBER(SEARCH('[1]Lookup for use classification'!$C$12,B1313))),'[1]Lookup for use classification'!$A$12,IF(OR(ISNUMBER(SEARCH('[1]Lookup for use classification'!$B$13,B1313)),ISNUMBER(SEARCH('[1]Lookup for use classification'!$C$13,B1313)),ISNUMBER(SEARCH('[1]Lookup for use classification'!$D$13,B1313)),,ISNUMBER(SEARCH('[1]Lookup for use classification'!$C$13,B1313)),ISNUMBER(SEARCH('[1]Lookup for use classification'!$E$13,B1313))),'[1]Lookup for use classification'!$A$13,IF(OR(ISNUMBER(SEARCH('[1]Lookup for use classification'!$B$14,B1313)),ISNUMBER(SEARCH('[1]Lookup for use classification'!$C$14,B1313))),'[1]Lookup for use classification'!$A$14,"Other"))))))))))))</f>
        <v>Office</v>
      </c>
      <c r="D1313" s="63"/>
      <c r="E1313" s="64"/>
      <c r="F1313" s="64"/>
    </row>
    <row r="1314" spans="1:6">
      <c r="A1314" s="16" t="s">
        <v>280</v>
      </c>
      <c r="B1314" s="26" t="s">
        <v>284</v>
      </c>
      <c r="C1314" s="133" t="str">
        <f>IF(OR(ISNUMBER(SEARCH('[1]Lookup for use classification'!$B$1,B1314)),ISNUMBER(SEARCH('[1]Lookup for use classification'!$C$1,B1314)),ISNUMBER(SEARCH('[1]Lookup for use classification'!$D$1,B1314)),ISNUMBER(SEARCH('[1]Lookup for use classification'!$E$1,B1314))),'[1]Lookup for use classification'!$A$1,IF(ISNUMBER(SEARCH('[1]Lookup for use classification'!$B$2,B1314)),'[1]Lookup for use classification'!$A$2,IF(ISNUMBER(SEARCH('[1]Lookup for use classification'!$B$3,B1314)),'[1]Lookup for use classification'!$A$3,IF(OR(ISNUMBER(SEARCH('[1]Lookup for use classification'!$B$4,B1314)),ISNUMBER(SEARCH('[1]Lookup for use classification'!$C$4,B1314)),ISNUMBER(SEARCH('[1]Lookup for use classification'!$D$4,B1314)),ISNUMBER(SEARCH('[1]Lookup for use classification'!$E$4,B1314))),'[1]Lookup for use classification'!$A$4,IF(OR(ISNUMBER(SEARCH('[1]Lookup for use classification'!$B$5,B1314)),ISNUMBER(SEARCH('[1]Lookup for use classification'!$C$5,B1314)),ISNUMBER(SEARCH('[1]Lookup for use classification'!$D$5,B1314))),'[1]Lookup for use classification'!$A$5,IF(OR(ISNUMBER(SEARCH('[1]Lookup for use classification'!$B$7,B1314)),ISNUMBER(SEARCH('[1]Lookup for use classification'!$C$7,B1314)),ISNUMBER(SEARCH('[1]Lookup for use classification'!$D$7,B1314))),'[1]Lookup for use classification'!$A$7,IF(OR(ISNUMBER(SEARCH('[1]Lookup for use classification'!$B$9,B1314)),ISNUMBER(SEARCH('[1]Lookup for use classification'!$C$9,B1314)),ISNUMBER(SEARCH('[1]Lookup for use classification'!$D$9,B1314)),ISNUMBER(SEARCH('[1]Lookup for use classification'!$E$9,B1314)),ISNUMBER(SEARCH('[1]Lookup for use classification'!$F$9,B1314)),ISNUMBER(SEARCH('[1]Lookup for use classification'!$G$9,B1314)),ISNUMBER(SEARCH('[1]Lookup for use classification'!$H$9,B1314)),ISNUMBER(SEARCH('[1]Lookup for use classification'!$I$9,B1314)),ISNUMBER(SEARCH('[1]Lookup for use classification'!$J$9,B1314)),ISNUMBER(SEARCH('[1]Lookup for use classification'!$K$9,B1314))),'[1]Lookup for use classification'!$A$9,IF(OR(ISNUMBER(SEARCH('[1]Lookup for use classification'!$B$10,B1314)),ISNUMBER(SEARCH('[1]Lookup for use classification'!$C$10,B1314)),ISNUMBER(SEARCH('[1]Lookup for use classification'!$D$10,B1314)),ISNUMBER(SEARCH('[1]Lookup for use classification'!$E$10,B1314)),ISNUMBER(SEARCH('[1]Lookup for use classification'!$F$10,B1314)),ISNUMBER(SEARCH('[1]Lookup for use classification'!$G$10,B1314))),'[1]Lookup for use classification'!$A$10,IF(OR(ISNUMBER(SEARCH('[1]Lookup for use classification'!$B$11,B1314)),ISNUMBER(SEARCH('[1]Lookup for use classification'!$C$11,B1314))),'[1]Lookup for use classification'!$A$11,IF(OR(ISNUMBER(SEARCH('[1]Lookup for use classification'!$B$12,B1314)),ISNUMBER(SEARCH('[1]Lookup for use classification'!$C$12,B1314))),'[1]Lookup for use classification'!$A$12,IF(OR(ISNUMBER(SEARCH('[1]Lookup for use classification'!$B$13,B1314)),ISNUMBER(SEARCH('[1]Lookup for use classification'!$C$13,B1314)),ISNUMBER(SEARCH('[1]Lookup for use classification'!$D$13,B1314)),,ISNUMBER(SEARCH('[1]Lookup for use classification'!$C$13,B1314)),ISNUMBER(SEARCH('[1]Lookup for use classification'!$E$13,B1314))),'[1]Lookup for use classification'!$A$13,IF(OR(ISNUMBER(SEARCH('[1]Lookup for use classification'!$B$14,B1314)),ISNUMBER(SEARCH('[1]Lookup for use classification'!$C$14,B1314))),'[1]Lookup for use classification'!$A$14,"Other"))))))))))))</f>
        <v>Other</v>
      </c>
      <c r="D1314" s="36"/>
      <c r="E1314" s="29"/>
      <c r="F1314" s="29"/>
    </row>
    <row r="1315" spans="1:6">
      <c r="A1315" s="16" t="s">
        <v>280</v>
      </c>
      <c r="B1315" s="26" t="s">
        <v>48</v>
      </c>
      <c r="C1315" s="133" t="str">
        <f>IF(OR(ISNUMBER(SEARCH('[1]Lookup for use classification'!$B$1,B1315)),ISNUMBER(SEARCH('[1]Lookup for use classification'!$C$1,B1315)),ISNUMBER(SEARCH('[1]Lookup for use classification'!$D$1,B1315)),ISNUMBER(SEARCH('[1]Lookup for use classification'!$E$1,B1315))),'[1]Lookup for use classification'!$A$1,IF(ISNUMBER(SEARCH('[1]Lookup for use classification'!$B$2,B1315)),'[1]Lookup for use classification'!$A$2,IF(ISNUMBER(SEARCH('[1]Lookup for use classification'!$B$3,B1315)),'[1]Lookup for use classification'!$A$3,IF(OR(ISNUMBER(SEARCH('[1]Lookup for use classification'!$B$4,B1315)),ISNUMBER(SEARCH('[1]Lookup for use classification'!$C$4,B1315)),ISNUMBER(SEARCH('[1]Lookup for use classification'!$D$4,B1315)),ISNUMBER(SEARCH('[1]Lookup for use classification'!$E$4,B1315))),'[1]Lookup for use classification'!$A$4,IF(OR(ISNUMBER(SEARCH('[1]Lookup for use classification'!$B$5,B1315)),ISNUMBER(SEARCH('[1]Lookup for use classification'!$C$5,B1315)),ISNUMBER(SEARCH('[1]Lookup for use classification'!$D$5,B1315))),'[1]Lookup for use classification'!$A$5,IF(OR(ISNUMBER(SEARCH('[1]Lookup for use classification'!$B$7,B1315)),ISNUMBER(SEARCH('[1]Lookup for use classification'!$C$7,B1315)),ISNUMBER(SEARCH('[1]Lookup for use classification'!$D$7,B1315))),'[1]Lookup for use classification'!$A$7,IF(OR(ISNUMBER(SEARCH('[1]Lookup for use classification'!$B$9,B1315)),ISNUMBER(SEARCH('[1]Lookup for use classification'!$C$9,B1315)),ISNUMBER(SEARCH('[1]Lookup for use classification'!$D$9,B1315)),ISNUMBER(SEARCH('[1]Lookup for use classification'!$E$9,B1315)),ISNUMBER(SEARCH('[1]Lookup for use classification'!$F$9,B1315)),ISNUMBER(SEARCH('[1]Lookup for use classification'!$G$9,B1315)),ISNUMBER(SEARCH('[1]Lookup for use classification'!$H$9,B1315)),ISNUMBER(SEARCH('[1]Lookup for use classification'!$I$9,B1315)),ISNUMBER(SEARCH('[1]Lookup for use classification'!$J$9,B1315)),ISNUMBER(SEARCH('[1]Lookup for use classification'!$K$9,B1315))),'[1]Lookup for use classification'!$A$9,IF(OR(ISNUMBER(SEARCH('[1]Lookup for use classification'!$B$10,B1315)),ISNUMBER(SEARCH('[1]Lookup for use classification'!$C$10,B1315)),ISNUMBER(SEARCH('[1]Lookup for use classification'!$D$10,B1315)),ISNUMBER(SEARCH('[1]Lookup for use classification'!$E$10,B1315)),ISNUMBER(SEARCH('[1]Lookup for use classification'!$F$10,B1315)),ISNUMBER(SEARCH('[1]Lookup for use classification'!$G$10,B1315))),'[1]Lookup for use classification'!$A$10,IF(OR(ISNUMBER(SEARCH('[1]Lookup for use classification'!$B$11,B1315)),ISNUMBER(SEARCH('[1]Lookup for use classification'!$C$11,B1315))),'[1]Lookup for use classification'!$A$11,IF(OR(ISNUMBER(SEARCH('[1]Lookup for use classification'!$B$12,B1315)),ISNUMBER(SEARCH('[1]Lookup for use classification'!$C$12,B1315))),'[1]Lookup for use classification'!$A$12,IF(OR(ISNUMBER(SEARCH('[1]Lookup for use classification'!$B$13,B1315)),ISNUMBER(SEARCH('[1]Lookup for use classification'!$C$13,B1315)),ISNUMBER(SEARCH('[1]Lookup for use classification'!$D$13,B1315)),,ISNUMBER(SEARCH('[1]Lookup for use classification'!$C$13,B1315)),ISNUMBER(SEARCH('[1]Lookup for use classification'!$E$13,B1315))),'[1]Lookup for use classification'!$A$13,IF(OR(ISNUMBER(SEARCH('[1]Lookup for use classification'!$B$14,B1315)),ISNUMBER(SEARCH('[1]Lookup for use classification'!$C$14,B1315))),'[1]Lookup for use classification'!$A$14,"Other"))))))))))))</f>
        <v>Public Assembly</v>
      </c>
      <c r="D1315" s="36">
        <v>5000</v>
      </c>
      <c r="E1315" s="29"/>
      <c r="F1315" s="29"/>
    </row>
    <row r="1316" spans="1:6">
      <c r="A1316" s="16" t="s">
        <v>280</v>
      </c>
      <c r="B1316" s="26" t="s">
        <v>285</v>
      </c>
      <c r="C1316" s="133" t="str">
        <f>IF(OR(ISNUMBER(SEARCH('[1]Lookup for use classification'!$B$1,B1316)),ISNUMBER(SEARCH('[1]Lookup for use classification'!$C$1,B1316)),ISNUMBER(SEARCH('[1]Lookup for use classification'!$D$1,B1316)),ISNUMBER(SEARCH('[1]Lookup for use classification'!$E$1,B1316))),'[1]Lookup for use classification'!$A$1,IF(ISNUMBER(SEARCH('[1]Lookup for use classification'!$B$2,B1316)),'[1]Lookup for use classification'!$A$2,IF(ISNUMBER(SEARCH('[1]Lookup for use classification'!$B$3,B1316)),'[1]Lookup for use classification'!$A$3,IF(OR(ISNUMBER(SEARCH('[1]Lookup for use classification'!$B$4,B1316)),ISNUMBER(SEARCH('[1]Lookup for use classification'!$C$4,B1316)),ISNUMBER(SEARCH('[1]Lookup for use classification'!$D$4,B1316)),ISNUMBER(SEARCH('[1]Lookup for use classification'!$E$4,B1316))),'[1]Lookup for use classification'!$A$4,IF(OR(ISNUMBER(SEARCH('[1]Lookup for use classification'!$B$5,B1316)),ISNUMBER(SEARCH('[1]Lookup for use classification'!$C$5,B1316)),ISNUMBER(SEARCH('[1]Lookup for use classification'!$D$5,B1316))),'[1]Lookup for use classification'!$A$5,IF(OR(ISNUMBER(SEARCH('[1]Lookup for use classification'!$B$7,B1316)),ISNUMBER(SEARCH('[1]Lookup for use classification'!$C$7,B1316)),ISNUMBER(SEARCH('[1]Lookup for use classification'!$D$7,B1316))),'[1]Lookup for use classification'!$A$7,IF(OR(ISNUMBER(SEARCH('[1]Lookup for use classification'!$B$9,B1316)),ISNUMBER(SEARCH('[1]Lookup for use classification'!$C$9,B1316)),ISNUMBER(SEARCH('[1]Lookup for use classification'!$D$9,B1316)),ISNUMBER(SEARCH('[1]Lookup for use classification'!$E$9,B1316)),ISNUMBER(SEARCH('[1]Lookup for use classification'!$F$9,B1316)),ISNUMBER(SEARCH('[1]Lookup for use classification'!$G$9,B1316)),ISNUMBER(SEARCH('[1]Lookup for use classification'!$H$9,B1316)),ISNUMBER(SEARCH('[1]Lookup for use classification'!$I$9,B1316)),ISNUMBER(SEARCH('[1]Lookup for use classification'!$J$9,B1316)),ISNUMBER(SEARCH('[1]Lookup for use classification'!$K$9,B1316))),'[1]Lookup for use classification'!$A$9,IF(OR(ISNUMBER(SEARCH('[1]Lookup for use classification'!$B$10,B1316)),ISNUMBER(SEARCH('[1]Lookup for use classification'!$C$10,B1316)),ISNUMBER(SEARCH('[1]Lookup for use classification'!$D$10,B1316)),ISNUMBER(SEARCH('[1]Lookup for use classification'!$E$10,B1316)),ISNUMBER(SEARCH('[1]Lookup for use classification'!$F$10,B1316)),ISNUMBER(SEARCH('[1]Lookup for use classification'!$G$10,B1316))),'[1]Lookup for use classification'!$A$10,IF(OR(ISNUMBER(SEARCH('[1]Lookup for use classification'!$B$11,B1316)),ISNUMBER(SEARCH('[1]Lookup for use classification'!$C$11,B1316))),'[1]Lookup for use classification'!$A$11,IF(OR(ISNUMBER(SEARCH('[1]Lookup for use classification'!$B$12,B1316)),ISNUMBER(SEARCH('[1]Lookup for use classification'!$C$12,B1316))),'[1]Lookup for use classification'!$A$12,IF(OR(ISNUMBER(SEARCH('[1]Lookup for use classification'!$B$13,B1316)),ISNUMBER(SEARCH('[1]Lookup for use classification'!$C$13,B1316)),ISNUMBER(SEARCH('[1]Lookup for use classification'!$D$13,B1316)),,ISNUMBER(SEARCH('[1]Lookup for use classification'!$C$13,B1316)),ISNUMBER(SEARCH('[1]Lookup for use classification'!$E$13,B1316))),'[1]Lookup for use classification'!$A$13,IF(OR(ISNUMBER(SEARCH('[1]Lookup for use classification'!$B$14,B1316)),ISNUMBER(SEARCH('[1]Lookup for use classification'!$C$14,B1316))),'[1]Lookup for use classification'!$A$14,"Other"))))))))))))</f>
        <v>Accomodation Services</v>
      </c>
      <c r="D1316" s="36"/>
      <c r="E1316" s="29"/>
      <c r="F1316" s="29"/>
    </row>
    <row r="1317" spans="1:6">
      <c r="A1317" s="16" t="s">
        <v>280</v>
      </c>
      <c r="B1317" s="26" t="s">
        <v>147</v>
      </c>
      <c r="C1317" s="133" t="str">
        <f>IF(OR(ISNUMBER(SEARCH('[1]Lookup for use classification'!$B$1,B1317)),ISNUMBER(SEARCH('[1]Lookup for use classification'!$C$1,B1317)),ISNUMBER(SEARCH('[1]Lookup for use classification'!$D$1,B1317)),ISNUMBER(SEARCH('[1]Lookup for use classification'!$E$1,B1317))),'[1]Lookup for use classification'!$A$1,IF(ISNUMBER(SEARCH('[1]Lookup for use classification'!$B$2,B1317)),'[1]Lookup for use classification'!$A$2,IF(ISNUMBER(SEARCH('[1]Lookup for use classification'!$B$3,B1317)),'[1]Lookup for use classification'!$A$3,IF(OR(ISNUMBER(SEARCH('[1]Lookup for use classification'!$B$4,B1317)),ISNUMBER(SEARCH('[1]Lookup for use classification'!$C$4,B1317)),ISNUMBER(SEARCH('[1]Lookup for use classification'!$D$4,B1317)),ISNUMBER(SEARCH('[1]Lookup for use classification'!$E$4,B1317))),'[1]Lookup for use classification'!$A$4,IF(OR(ISNUMBER(SEARCH('[1]Lookup for use classification'!$B$5,B1317)),ISNUMBER(SEARCH('[1]Lookup for use classification'!$C$5,B1317)),ISNUMBER(SEARCH('[1]Lookup for use classification'!$D$5,B1317))),'[1]Lookup for use classification'!$A$5,IF(OR(ISNUMBER(SEARCH('[1]Lookup for use classification'!$B$7,B1317)),ISNUMBER(SEARCH('[1]Lookup for use classification'!$C$7,B1317)),ISNUMBER(SEARCH('[1]Lookup for use classification'!$D$7,B1317))),'[1]Lookup for use classification'!$A$7,IF(OR(ISNUMBER(SEARCH('[1]Lookup for use classification'!$B$9,B1317)),ISNUMBER(SEARCH('[1]Lookup for use classification'!$C$9,B1317)),ISNUMBER(SEARCH('[1]Lookup for use classification'!$D$9,B1317)),ISNUMBER(SEARCH('[1]Lookup for use classification'!$E$9,B1317)),ISNUMBER(SEARCH('[1]Lookup for use classification'!$F$9,B1317)),ISNUMBER(SEARCH('[1]Lookup for use classification'!$G$9,B1317)),ISNUMBER(SEARCH('[1]Lookup for use classification'!$H$9,B1317)),ISNUMBER(SEARCH('[1]Lookup for use classification'!$I$9,B1317)),ISNUMBER(SEARCH('[1]Lookup for use classification'!$J$9,B1317)),ISNUMBER(SEARCH('[1]Lookup for use classification'!$K$9,B1317))),'[1]Lookup for use classification'!$A$9,IF(OR(ISNUMBER(SEARCH('[1]Lookup for use classification'!$B$10,B1317)),ISNUMBER(SEARCH('[1]Lookup for use classification'!$C$10,B1317)),ISNUMBER(SEARCH('[1]Lookup for use classification'!$D$10,B1317)),ISNUMBER(SEARCH('[1]Lookup for use classification'!$E$10,B1317)),ISNUMBER(SEARCH('[1]Lookup for use classification'!$F$10,B1317)),ISNUMBER(SEARCH('[1]Lookup for use classification'!$G$10,B1317))),'[1]Lookup for use classification'!$A$10,IF(OR(ISNUMBER(SEARCH('[1]Lookup for use classification'!$B$11,B1317)),ISNUMBER(SEARCH('[1]Lookup for use classification'!$C$11,B1317))),'[1]Lookup for use classification'!$A$11,IF(OR(ISNUMBER(SEARCH('[1]Lookup for use classification'!$B$12,B1317)),ISNUMBER(SEARCH('[1]Lookup for use classification'!$C$12,B1317))),'[1]Lookup for use classification'!$A$12,IF(OR(ISNUMBER(SEARCH('[1]Lookup for use classification'!$B$13,B1317)),ISNUMBER(SEARCH('[1]Lookup for use classification'!$C$13,B1317)),ISNUMBER(SEARCH('[1]Lookup for use classification'!$D$13,B1317)),,ISNUMBER(SEARCH('[1]Lookup for use classification'!$C$13,B1317)),ISNUMBER(SEARCH('[1]Lookup for use classification'!$E$13,B1317))),'[1]Lookup for use classification'!$A$13,IF(OR(ISNUMBER(SEARCH('[1]Lookup for use classification'!$B$14,B1317)),ISNUMBER(SEARCH('[1]Lookup for use classification'!$C$14,B1317))),'[1]Lookup for use classification'!$A$14,"Other"))))))))))))</f>
        <v>Health Care - Hospitals</v>
      </c>
      <c r="D1317" s="36"/>
      <c r="E1317" s="29"/>
      <c r="F1317" s="29"/>
    </row>
    <row r="1318" spans="1:6">
      <c r="A1318" s="16" t="s">
        <v>280</v>
      </c>
      <c r="B1318" s="26" t="s">
        <v>190</v>
      </c>
      <c r="C1318" s="133" t="str">
        <f>IF(OR(ISNUMBER(SEARCH('[1]Lookup for use classification'!$B$1,B1318)),ISNUMBER(SEARCH('[1]Lookup for use classification'!$C$1,B1318)),ISNUMBER(SEARCH('[1]Lookup for use classification'!$D$1,B1318)),ISNUMBER(SEARCH('[1]Lookup for use classification'!$E$1,B1318))),'[1]Lookup for use classification'!$A$1,IF(ISNUMBER(SEARCH('[1]Lookup for use classification'!$B$2,B1318)),'[1]Lookup for use classification'!$A$2,IF(ISNUMBER(SEARCH('[1]Lookup for use classification'!$B$3,B1318)),'[1]Lookup for use classification'!$A$3,IF(OR(ISNUMBER(SEARCH('[1]Lookup for use classification'!$B$4,B1318)),ISNUMBER(SEARCH('[1]Lookup for use classification'!$C$4,B1318)),ISNUMBER(SEARCH('[1]Lookup for use classification'!$D$4,B1318)),ISNUMBER(SEARCH('[1]Lookup for use classification'!$E$4,B1318))),'[1]Lookup for use classification'!$A$4,IF(OR(ISNUMBER(SEARCH('[1]Lookup for use classification'!$B$5,B1318)),ISNUMBER(SEARCH('[1]Lookup for use classification'!$C$5,B1318)),ISNUMBER(SEARCH('[1]Lookup for use classification'!$D$5,B1318))),'[1]Lookup for use classification'!$A$5,IF(OR(ISNUMBER(SEARCH('[1]Lookup for use classification'!$B$7,B1318)),ISNUMBER(SEARCH('[1]Lookup for use classification'!$C$7,B1318)),ISNUMBER(SEARCH('[1]Lookup for use classification'!$D$7,B1318))),'[1]Lookup for use classification'!$A$7,IF(OR(ISNUMBER(SEARCH('[1]Lookup for use classification'!$B$9,B1318)),ISNUMBER(SEARCH('[1]Lookup for use classification'!$C$9,B1318)),ISNUMBER(SEARCH('[1]Lookup for use classification'!$D$9,B1318)),ISNUMBER(SEARCH('[1]Lookup for use classification'!$E$9,B1318)),ISNUMBER(SEARCH('[1]Lookup for use classification'!$F$9,B1318)),ISNUMBER(SEARCH('[1]Lookup for use classification'!$G$9,B1318)),ISNUMBER(SEARCH('[1]Lookup for use classification'!$H$9,B1318)),ISNUMBER(SEARCH('[1]Lookup for use classification'!$I$9,B1318)),ISNUMBER(SEARCH('[1]Lookup for use classification'!$J$9,B1318)),ISNUMBER(SEARCH('[1]Lookup for use classification'!$K$9,B1318))),'[1]Lookup for use classification'!$A$9,IF(OR(ISNUMBER(SEARCH('[1]Lookup for use classification'!$B$10,B1318)),ISNUMBER(SEARCH('[1]Lookup for use classification'!$C$10,B1318)),ISNUMBER(SEARCH('[1]Lookup for use classification'!$D$10,B1318)),ISNUMBER(SEARCH('[1]Lookup for use classification'!$E$10,B1318)),ISNUMBER(SEARCH('[1]Lookup for use classification'!$F$10,B1318)),ISNUMBER(SEARCH('[1]Lookup for use classification'!$G$10,B1318))),'[1]Lookup for use classification'!$A$10,IF(OR(ISNUMBER(SEARCH('[1]Lookup for use classification'!$B$11,B1318)),ISNUMBER(SEARCH('[1]Lookup for use classification'!$C$11,B1318))),'[1]Lookup for use classification'!$A$11,IF(OR(ISNUMBER(SEARCH('[1]Lookup for use classification'!$B$12,B1318)),ISNUMBER(SEARCH('[1]Lookup for use classification'!$C$12,B1318))),'[1]Lookup for use classification'!$A$12,IF(OR(ISNUMBER(SEARCH('[1]Lookup for use classification'!$B$13,B1318)),ISNUMBER(SEARCH('[1]Lookup for use classification'!$C$13,B1318)),ISNUMBER(SEARCH('[1]Lookup for use classification'!$D$13,B1318)),,ISNUMBER(SEARCH('[1]Lookup for use classification'!$C$13,B1318)),ISNUMBER(SEARCH('[1]Lookup for use classification'!$E$13,B1318))),'[1]Lookup for use classification'!$A$13,IF(OR(ISNUMBER(SEARCH('[1]Lookup for use classification'!$B$14,B1318)),ISNUMBER(SEARCH('[1]Lookup for use classification'!$C$14,B1318))),'[1]Lookup for use classification'!$A$14,"Other"))))))))))))</f>
        <v>Public Assembly</v>
      </c>
      <c r="D1318" s="36">
        <v>4000</v>
      </c>
      <c r="E1318" s="29"/>
      <c r="F1318" s="29"/>
    </row>
    <row r="1319" spans="1:6">
      <c r="A1319" s="16" t="s">
        <v>280</v>
      </c>
      <c r="B1319" s="30" t="s">
        <v>286</v>
      </c>
      <c r="C1319" s="133" t="str">
        <f>IF(OR(ISNUMBER(SEARCH('[1]Lookup for use classification'!$B$1,B1319)),ISNUMBER(SEARCH('[1]Lookup for use classification'!$C$1,B1319)),ISNUMBER(SEARCH('[1]Lookup for use classification'!$D$1,B1319)),ISNUMBER(SEARCH('[1]Lookup for use classification'!$E$1,B1319))),'[1]Lookup for use classification'!$A$1,IF(ISNUMBER(SEARCH('[1]Lookup for use classification'!$B$2,B1319)),'[1]Lookup for use classification'!$A$2,IF(ISNUMBER(SEARCH('[1]Lookup for use classification'!$B$3,B1319)),'[1]Lookup for use classification'!$A$3,IF(OR(ISNUMBER(SEARCH('[1]Lookup for use classification'!$B$4,B1319)),ISNUMBER(SEARCH('[1]Lookup for use classification'!$C$4,B1319)),ISNUMBER(SEARCH('[1]Lookup for use classification'!$D$4,B1319)),ISNUMBER(SEARCH('[1]Lookup for use classification'!$E$4,B1319))),'[1]Lookup for use classification'!$A$4,IF(OR(ISNUMBER(SEARCH('[1]Lookup for use classification'!$B$5,B1319)),ISNUMBER(SEARCH('[1]Lookup for use classification'!$C$5,B1319)),ISNUMBER(SEARCH('[1]Lookup for use classification'!$D$5,B1319))),'[1]Lookup for use classification'!$A$5,IF(OR(ISNUMBER(SEARCH('[1]Lookup for use classification'!$B$7,B1319)),ISNUMBER(SEARCH('[1]Lookup for use classification'!$C$7,B1319)),ISNUMBER(SEARCH('[1]Lookup for use classification'!$D$7,B1319))),'[1]Lookup for use classification'!$A$7,IF(OR(ISNUMBER(SEARCH('[1]Lookup for use classification'!$B$9,B1319)),ISNUMBER(SEARCH('[1]Lookup for use classification'!$C$9,B1319)),ISNUMBER(SEARCH('[1]Lookup for use classification'!$D$9,B1319)),ISNUMBER(SEARCH('[1]Lookup for use classification'!$E$9,B1319)),ISNUMBER(SEARCH('[1]Lookup for use classification'!$F$9,B1319)),ISNUMBER(SEARCH('[1]Lookup for use classification'!$G$9,B1319)),ISNUMBER(SEARCH('[1]Lookup for use classification'!$H$9,B1319)),ISNUMBER(SEARCH('[1]Lookup for use classification'!$I$9,B1319)),ISNUMBER(SEARCH('[1]Lookup for use classification'!$J$9,B1319)),ISNUMBER(SEARCH('[1]Lookup for use classification'!$K$9,B1319))),'[1]Lookup for use classification'!$A$9,IF(OR(ISNUMBER(SEARCH('[1]Lookup for use classification'!$B$10,B1319)),ISNUMBER(SEARCH('[1]Lookup for use classification'!$C$10,B1319)),ISNUMBER(SEARCH('[1]Lookup for use classification'!$D$10,B1319)),ISNUMBER(SEARCH('[1]Lookup for use classification'!$E$10,B1319)),ISNUMBER(SEARCH('[1]Lookup for use classification'!$F$10,B1319)),ISNUMBER(SEARCH('[1]Lookup for use classification'!$G$10,B1319))),'[1]Lookup for use classification'!$A$10,IF(OR(ISNUMBER(SEARCH('[1]Lookup for use classification'!$B$11,B1319)),ISNUMBER(SEARCH('[1]Lookup for use classification'!$C$11,B1319))),'[1]Lookup for use classification'!$A$11,IF(OR(ISNUMBER(SEARCH('[1]Lookup for use classification'!$B$12,B1319)),ISNUMBER(SEARCH('[1]Lookup for use classification'!$C$12,B1319))),'[1]Lookup for use classification'!$A$12,IF(OR(ISNUMBER(SEARCH('[1]Lookup for use classification'!$B$13,B1319)),ISNUMBER(SEARCH('[1]Lookup for use classification'!$C$13,B1319)),ISNUMBER(SEARCH('[1]Lookup for use classification'!$D$13,B1319)),,ISNUMBER(SEARCH('[1]Lookup for use classification'!$C$13,B1319)),ISNUMBER(SEARCH('[1]Lookup for use classification'!$E$13,B1319))),'[1]Lookup for use classification'!$A$13,IF(OR(ISNUMBER(SEARCH('[1]Lookup for use classification'!$B$14,B1319)),ISNUMBER(SEARCH('[1]Lookup for use classification'!$C$14,B1319))),'[1]Lookup for use classification'!$A$14,"Other"))))))))))))</f>
        <v>Public Assembly</v>
      </c>
      <c r="D1319" s="37"/>
      <c r="E1319" s="28"/>
      <c r="F1319" s="28"/>
    </row>
    <row r="1320" spans="1:6">
      <c r="A1320" s="16" t="s">
        <v>280</v>
      </c>
      <c r="B1320" s="47" t="s">
        <v>287</v>
      </c>
      <c r="C1320" s="133" t="str">
        <f>IF(OR(ISNUMBER(SEARCH('[1]Lookup for use classification'!$B$1,B1320)),ISNUMBER(SEARCH('[1]Lookup for use classification'!$C$1,B1320)),ISNUMBER(SEARCH('[1]Lookup for use classification'!$D$1,B1320)),ISNUMBER(SEARCH('[1]Lookup for use classification'!$E$1,B1320))),'[1]Lookup for use classification'!$A$1,IF(ISNUMBER(SEARCH('[1]Lookup for use classification'!$B$2,B1320)),'[1]Lookup for use classification'!$A$2,IF(ISNUMBER(SEARCH('[1]Lookup for use classification'!$B$3,B1320)),'[1]Lookup for use classification'!$A$3,IF(OR(ISNUMBER(SEARCH('[1]Lookup for use classification'!$B$4,B1320)),ISNUMBER(SEARCH('[1]Lookup for use classification'!$C$4,B1320)),ISNUMBER(SEARCH('[1]Lookup for use classification'!$D$4,B1320)),ISNUMBER(SEARCH('[1]Lookup for use classification'!$E$4,B1320))),'[1]Lookup for use classification'!$A$4,IF(OR(ISNUMBER(SEARCH('[1]Lookup for use classification'!$B$5,B1320)),ISNUMBER(SEARCH('[1]Lookup for use classification'!$C$5,B1320)),ISNUMBER(SEARCH('[1]Lookup for use classification'!$D$5,B1320))),'[1]Lookup for use classification'!$A$5,IF(OR(ISNUMBER(SEARCH('[1]Lookup for use classification'!$B$7,B1320)),ISNUMBER(SEARCH('[1]Lookup for use classification'!$C$7,B1320)),ISNUMBER(SEARCH('[1]Lookup for use classification'!$D$7,B1320))),'[1]Lookup for use classification'!$A$7,IF(OR(ISNUMBER(SEARCH('[1]Lookup for use classification'!$B$9,B1320)),ISNUMBER(SEARCH('[1]Lookup for use classification'!$C$9,B1320)),ISNUMBER(SEARCH('[1]Lookup for use classification'!$D$9,B1320)),ISNUMBER(SEARCH('[1]Lookup for use classification'!$E$9,B1320)),ISNUMBER(SEARCH('[1]Lookup for use classification'!$F$9,B1320)),ISNUMBER(SEARCH('[1]Lookup for use classification'!$G$9,B1320)),ISNUMBER(SEARCH('[1]Lookup for use classification'!$H$9,B1320)),ISNUMBER(SEARCH('[1]Lookup for use classification'!$I$9,B1320)),ISNUMBER(SEARCH('[1]Lookup for use classification'!$J$9,B1320)),ISNUMBER(SEARCH('[1]Lookup for use classification'!$K$9,B1320))),'[1]Lookup for use classification'!$A$9,IF(OR(ISNUMBER(SEARCH('[1]Lookup for use classification'!$B$10,B1320)),ISNUMBER(SEARCH('[1]Lookup for use classification'!$C$10,B1320)),ISNUMBER(SEARCH('[1]Lookup for use classification'!$D$10,B1320)),ISNUMBER(SEARCH('[1]Lookup for use classification'!$E$10,B1320)),ISNUMBER(SEARCH('[1]Lookup for use classification'!$F$10,B1320)),ISNUMBER(SEARCH('[1]Lookup for use classification'!$G$10,B1320))),'[1]Lookup for use classification'!$A$10,IF(OR(ISNUMBER(SEARCH('[1]Lookup for use classification'!$B$11,B1320)),ISNUMBER(SEARCH('[1]Lookup for use classification'!$C$11,B1320))),'[1]Lookup for use classification'!$A$11,IF(OR(ISNUMBER(SEARCH('[1]Lookup for use classification'!$B$12,B1320)),ISNUMBER(SEARCH('[1]Lookup for use classification'!$C$12,B1320))),'[1]Lookup for use classification'!$A$12,IF(OR(ISNUMBER(SEARCH('[1]Lookup for use classification'!$B$13,B1320)),ISNUMBER(SEARCH('[1]Lookup for use classification'!$C$13,B1320)),ISNUMBER(SEARCH('[1]Lookup for use classification'!$D$13,B1320)),,ISNUMBER(SEARCH('[1]Lookup for use classification'!$C$13,B1320)),ISNUMBER(SEARCH('[1]Lookup for use classification'!$E$13,B1320))),'[1]Lookup for use classification'!$A$13,IF(OR(ISNUMBER(SEARCH('[1]Lookup for use classification'!$B$14,B1320)),ISNUMBER(SEARCH('[1]Lookup for use classification'!$C$14,B1320))),'[1]Lookup for use classification'!$A$14,"Other"))))))))))))</f>
        <v>Office</v>
      </c>
      <c r="D1320" s="63">
        <v>320</v>
      </c>
      <c r="E1320" s="64"/>
      <c r="F1320" s="64"/>
    </row>
    <row r="1321" spans="1:6">
      <c r="A1321" s="16" t="s">
        <v>280</v>
      </c>
      <c r="B1321" s="47" t="s">
        <v>288</v>
      </c>
      <c r="C1321" s="133" t="str">
        <f>IF(OR(ISNUMBER(SEARCH('[1]Lookup for use classification'!$B$1,B1321)),ISNUMBER(SEARCH('[1]Lookup for use classification'!$C$1,B1321)),ISNUMBER(SEARCH('[1]Lookup for use classification'!$D$1,B1321)),ISNUMBER(SEARCH('[1]Lookup for use classification'!$E$1,B1321))),'[1]Lookup for use classification'!$A$1,IF(ISNUMBER(SEARCH('[1]Lookup for use classification'!$B$2,B1321)),'[1]Lookup for use classification'!$A$2,IF(ISNUMBER(SEARCH('[1]Lookup for use classification'!$B$3,B1321)),'[1]Lookup for use classification'!$A$3,IF(OR(ISNUMBER(SEARCH('[1]Lookup for use classification'!$B$4,B1321)),ISNUMBER(SEARCH('[1]Lookup for use classification'!$C$4,B1321)),ISNUMBER(SEARCH('[1]Lookup for use classification'!$D$4,B1321)),ISNUMBER(SEARCH('[1]Lookup for use classification'!$E$4,B1321))),'[1]Lookup for use classification'!$A$4,IF(OR(ISNUMBER(SEARCH('[1]Lookup for use classification'!$B$5,B1321)),ISNUMBER(SEARCH('[1]Lookup for use classification'!$C$5,B1321)),ISNUMBER(SEARCH('[1]Lookup for use classification'!$D$5,B1321))),'[1]Lookup for use classification'!$A$5,IF(OR(ISNUMBER(SEARCH('[1]Lookup for use classification'!$B$7,B1321)),ISNUMBER(SEARCH('[1]Lookup for use classification'!$C$7,B1321)),ISNUMBER(SEARCH('[1]Lookup for use classification'!$D$7,B1321))),'[1]Lookup for use classification'!$A$7,IF(OR(ISNUMBER(SEARCH('[1]Lookup for use classification'!$B$9,B1321)),ISNUMBER(SEARCH('[1]Lookup for use classification'!$C$9,B1321)),ISNUMBER(SEARCH('[1]Lookup for use classification'!$D$9,B1321)),ISNUMBER(SEARCH('[1]Lookup for use classification'!$E$9,B1321)),ISNUMBER(SEARCH('[1]Lookup for use classification'!$F$9,B1321)),ISNUMBER(SEARCH('[1]Lookup for use classification'!$G$9,B1321)),ISNUMBER(SEARCH('[1]Lookup for use classification'!$H$9,B1321)),ISNUMBER(SEARCH('[1]Lookup for use classification'!$I$9,B1321)),ISNUMBER(SEARCH('[1]Lookup for use classification'!$J$9,B1321)),ISNUMBER(SEARCH('[1]Lookup for use classification'!$K$9,B1321))),'[1]Lookup for use classification'!$A$9,IF(OR(ISNUMBER(SEARCH('[1]Lookup for use classification'!$B$10,B1321)),ISNUMBER(SEARCH('[1]Lookup for use classification'!$C$10,B1321)),ISNUMBER(SEARCH('[1]Lookup for use classification'!$D$10,B1321)),ISNUMBER(SEARCH('[1]Lookup for use classification'!$E$10,B1321)),ISNUMBER(SEARCH('[1]Lookup for use classification'!$F$10,B1321)),ISNUMBER(SEARCH('[1]Lookup for use classification'!$G$10,B1321))),'[1]Lookup for use classification'!$A$10,IF(OR(ISNUMBER(SEARCH('[1]Lookup for use classification'!$B$11,B1321)),ISNUMBER(SEARCH('[1]Lookup for use classification'!$C$11,B1321))),'[1]Lookup for use classification'!$A$11,IF(OR(ISNUMBER(SEARCH('[1]Lookup for use classification'!$B$12,B1321)),ISNUMBER(SEARCH('[1]Lookup for use classification'!$C$12,B1321))),'[1]Lookup for use classification'!$A$12,IF(OR(ISNUMBER(SEARCH('[1]Lookup for use classification'!$B$13,B1321)),ISNUMBER(SEARCH('[1]Lookup for use classification'!$C$13,B1321)),ISNUMBER(SEARCH('[1]Lookup for use classification'!$D$13,B1321)),,ISNUMBER(SEARCH('[1]Lookup for use classification'!$C$13,B1321)),ISNUMBER(SEARCH('[1]Lookup for use classification'!$E$13,B1321))),'[1]Lookup for use classification'!$A$13,IF(OR(ISNUMBER(SEARCH('[1]Lookup for use classification'!$B$14,B1321)),ISNUMBER(SEARCH('[1]Lookup for use classification'!$C$14,B1321))),'[1]Lookup for use classification'!$A$14,"Other"))))))))))))</f>
        <v>Office</v>
      </c>
      <c r="D1321" s="48">
        <v>4966</v>
      </c>
      <c r="E1321" s="64"/>
      <c r="F1321" s="64"/>
    </row>
    <row r="1322" spans="1:6">
      <c r="A1322" s="16" t="s">
        <v>280</v>
      </c>
      <c r="B1322" s="26" t="s">
        <v>289</v>
      </c>
      <c r="C1322" s="133" t="str">
        <f>IF(OR(ISNUMBER(SEARCH('[1]Lookup for use classification'!$B$1,B1322)),ISNUMBER(SEARCH('[1]Lookup for use classification'!$C$1,B1322)),ISNUMBER(SEARCH('[1]Lookup for use classification'!$D$1,B1322)),ISNUMBER(SEARCH('[1]Lookup for use classification'!$E$1,B1322))),'[1]Lookup for use classification'!$A$1,IF(ISNUMBER(SEARCH('[1]Lookup for use classification'!$B$2,B1322)),'[1]Lookup for use classification'!$A$2,IF(ISNUMBER(SEARCH('[1]Lookup for use classification'!$B$3,B1322)),'[1]Lookup for use classification'!$A$3,IF(OR(ISNUMBER(SEARCH('[1]Lookup for use classification'!$B$4,B1322)),ISNUMBER(SEARCH('[1]Lookup for use classification'!$C$4,B1322)),ISNUMBER(SEARCH('[1]Lookup for use classification'!$D$4,B1322)),ISNUMBER(SEARCH('[1]Lookup for use classification'!$E$4,B1322))),'[1]Lookup for use classification'!$A$4,IF(OR(ISNUMBER(SEARCH('[1]Lookup for use classification'!$B$5,B1322)),ISNUMBER(SEARCH('[1]Lookup for use classification'!$C$5,B1322)),ISNUMBER(SEARCH('[1]Lookup for use classification'!$D$5,B1322))),'[1]Lookup for use classification'!$A$5,IF(OR(ISNUMBER(SEARCH('[1]Lookup for use classification'!$B$7,B1322)),ISNUMBER(SEARCH('[1]Lookup for use classification'!$C$7,B1322)),ISNUMBER(SEARCH('[1]Lookup for use classification'!$D$7,B1322))),'[1]Lookup for use classification'!$A$7,IF(OR(ISNUMBER(SEARCH('[1]Lookup for use classification'!$B$9,B1322)),ISNUMBER(SEARCH('[1]Lookup for use classification'!$C$9,B1322)),ISNUMBER(SEARCH('[1]Lookup for use classification'!$D$9,B1322)),ISNUMBER(SEARCH('[1]Lookup for use classification'!$E$9,B1322)),ISNUMBER(SEARCH('[1]Lookup for use classification'!$F$9,B1322)),ISNUMBER(SEARCH('[1]Lookup for use classification'!$G$9,B1322)),ISNUMBER(SEARCH('[1]Lookup for use classification'!$H$9,B1322)),ISNUMBER(SEARCH('[1]Lookup for use classification'!$I$9,B1322)),ISNUMBER(SEARCH('[1]Lookup for use classification'!$J$9,B1322)),ISNUMBER(SEARCH('[1]Lookup for use classification'!$K$9,B1322))),'[1]Lookup for use classification'!$A$9,IF(OR(ISNUMBER(SEARCH('[1]Lookup for use classification'!$B$10,B1322)),ISNUMBER(SEARCH('[1]Lookup for use classification'!$C$10,B1322)),ISNUMBER(SEARCH('[1]Lookup for use classification'!$D$10,B1322)),ISNUMBER(SEARCH('[1]Lookup for use classification'!$E$10,B1322)),ISNUMBER(SEARCH('[1]Lookup for use classification'!$F$10,B1322)),ISNUMBER(SEARCH('[1]Lookup for use classification'!$G$10,B1322))),'[1]Lookup for use classification'!$A$10,IF(OR(ISNUMBER(SEARCH('[1]Lookup for use classification'!$B$11,B1322)),ISNUMBER(SEARCH('[1]Lookup for use classification'!$C$11,B1322))),'[1]Lookup for use classification'!$A$11,IF(OR(ISNUMBER(SEARCH('[1]Lookup for use classification'!$B$12,B1322)),ISNUMBER(SEARCH('[1]Lookup for use classification'!$C$12,B1322))),'[1]Lookup for use classification'!$A$12,IF(OR(ISNUMBER(SEARCH('[1]Lookup for use classification'!$B$13,B1322)),ISNUMBER(SEARCH('[1]Lookup for use classification'!$C$13,B1322)),ISNUMBER(SEARCH('[1]Lookup for use classification'!$D$13,B1322)),,ISNUMBER(SEARCH('[1]Lookup for use classification'!$C$13,B1322)),ISNUMBER(SEARCH('[1]Lookup for use classification'!$E$13,B1322))),'[1]Lookup for use classification'!$A$13,IF(OR(ISNUMBER(SEARCH('[1]Lookup for use classification'!$B$14,B1322)),ISNUMBER(SEARCH('[1]Lookup for use classification'!$C$14,B1322))),'[1]Lookup for use classification'!$A$14,"Other"))))))))))))</f>
        <v>Other</v>
      </c>
      <c r="D1322" s="36"/>
      <c r="E1322" s="29"/>
      <c r="F1322" s="29"/>
    </row>
    <row r="1323" spans="1:6">
      <c r="A1323" s="16" t="s">
        <v>280</v>
      </c>
      <c r="B1323" s="26" t="s">
        <v>27</v>
      </c>
      <c r="C1323" s="133" t="str">
        <f>IF(OR(ISNUMBER(SEARCH('[1]Lookup for use classification'!$B$1,B1323)),ISNUMBER(SEARCH('[1]Lookup for use classification'!$C$1,B1323)),ISNUMBER(SEARCH('[1]Lookup for use classification'!$D$1,B1323)),ISNUMBER(SEARCH('[1]Lookup for use classification'!$E$1,B1323))),'[1]Lookup for use classification'!$A$1,IF(ISNUMBER(SEARCH('[1]Lookup for use classification'!$B$2,B1323)),'[1]Lookup for use classification'!$A$2,IF(ISNUMBER(SEARCH('[1]Lookup for use classification'!$B$3,B1323)),'[1]Lookup for use classification'!$A$3,IF(OR(ISNUMBER(SEARCH('[1]Lookup for use classification'!$B$4,B1323)),ISNUMBER(SEARCH('[1]Lookup for use classification'!$C$4,B1323)),ISNUMBER(SEARCH('[1]Lookup for use classification'!$D$4,B1323)),ISNUMBER(SEARCH('[1]Lookup for use classification'!$E$4,B1323))),'[1]Lookup for use classification'!$A$4,IF(OR(ISNUMBER(SEARCH('[1]Lookup for use classification'!$B$5,B1323)),ISNUMBER(SEARCH('[1]Lookup for use classification'!$C$5,B1323)),ISNUMBER(SEARCH('[1]Lookup for use classification'!$D$5,B1323))),'[1]Lookup for use classification'!$A$5,IF(OR(ISNUMBER(SEARCH('[1]Lookup for use classification'!$B$7,B1323)),ISNUMBER(SEARCH('[1]Lookup for use classification'!$C$7,B1323)),ISNUMBER(SEARCH('[1]Lookup for use classification'!$D$7,B1323))),'[1]Lookup for use classification'!$A$7,IF(OR(ISNUMBER(SEARCH('[1]Lookup for use classification'!$B$9,B1323)),ISNUMBER(SEARCH('[1]Lookup for use classification'!$C$9,B1323)),ISNUMBER(SEARCH('[1]Lookup for use classification'!$D$9,B1323)),ISNUMBER(SEARCH('[1]Lookup for use classification'!$E$9,B1323)),ISNUMBER(SEARCH('[1]Lookup for use classification'!$F$9,B1323)),ISNUMBER(SEARCH('[1]Lookup for use classification'!$G$9,B1323)),ISNUMBER(SEARCH('[1]Lookup for use classification'!$H$9,B1323)),ISNUMBER(SEARCH('[1]Lookup for use classification'!$I$9,B1323)),ISNUMBER(SEARCH('[1]Lookup for use classification'!$J$9,B1323)),ISNUMBER(SEARCH('[1]Lookup for use classification'!$K$9,B1323))),'[1]Lookup for use classification'!$A$9,IF(OR(ISNUMBER(SEARCH('[1]Lookup for use classification'!$B$10,B1323)),ISNUMBER(SEARCH('[1]Lookup for use classification'!$C$10,B1323)),ISNUMBER(SEARCH('[1]Lookup for use classification'!$D$10,B1323)),ISNUMBER(SEARCH('[1]Lookup for use classification'!$E$10,B1323)),ISNUMBER(SEARCH('[1]Lookup for use classification'!$F$10,B1323)),ISNUMBER(SEARCH('[1]Lookup for use classification'!$G$10,B1323))),'[1]Lookup for use classification'!$A$10,IF(OR(ISNUMBER(SEARCH('[1]Lookup for use classification'!$B$11,B1323)),ISNUMBER(SEARCH('[1]Lookup for use classification'!$C$11,B1323))),'[1]Lookup for use classification'!$A$11,IF(OR(ISNUMBER(SEARCH('[1]Lookup for use classification'!$B$12,B1323)),ISNUMBER(SEARCH('[1]Lookup for use classification'!$C$12,B1323))),'[1]Lookup for use classification'!$A$12,IF(OR(ISNUMBER(SEARCH('[1]Lookup for use classification'!$B$13,B1323)),ISNUMBER(SEARCH('[1]Lookup for use classification'!$C$13,B1323)),ISNUMBER(SEARCH('[1]Lookup for use classification'!$D$13,B1323)),,ISNUMBER(SEARCH('[1]Lookup for use classification'!$C$13,B1323)),ISNUMBER(SEARCH('[1]Lookup for use classification'!$E$13,B1323))),'[1]Lookup for use classification'!$A$13,IF(OR(ISNUMBER(SEARCH('[1]Lookup for use classification'!$B$14,B1323)),ISNUMBER(SEARCH('[1]Lookup for use classification'!$C$14,B1323))),'[1]Lookup for use classification'!$A$14,"Other"))))))))))))</f>
        <v>Other</v>
      </c>
      <c r="D1323" s="36"/>
      <c r="E1323" s="29"/>
      <c r="F1323" s="29"/>
    </row>
    <row r="1324" spans="1:6">
      <c r="A1324" s="16" t="s">
        <v>280</v>
      </c>
      <c r="B1324" s="26" t="s">
        <v>290</v>
      </c>
      <c r="C1324" s="133" t="str">
        <f>IF(OR(ISNUMBER(SEARCH('[1]Lookup for use classification'!$B$1,B1324)),ISNUMBER(SEARCH('[1]Lookup for use classification'!$C$1,B1324)),ISNUMBER(SEARCH('[1]Lookup for use classification'!$D$1,B1324)),ISNUMBER(SEARCH('[1]Lookup for use classification'!$E$1,B1324))),'[1]Lookup for use classification'!$A$1,IF(ISNUMBER(SEARCH('[1]Lookup for use classification'!$B$2,B1324)),'[1]Lookup for use classification'!$A$2,IF(ISNUMBER(SEARCH('[1]Lookup for use classification'!$B$3,B1324)),'[1]Lookup for use classification'!$A$3,IF(OR(ISNUMBER(SEARCH('[1]Lookup for use classification'!$B$4,B1324)),ISNUMBER(SEARCH('[1]Lookup for use classification'!$C$4,B1324)),ISNUMBER(SEARCH('[1]Lookup for use classification'!$D$4,B1324)),ISNUMBER(SEARCH('[1]Lookup for use classification'!$E$4,B1324))),'[1]Lookup for use classification'!$A$4,IF(OR(ISNUMBER(SEARCH('[1]Lookup for use classification'!$B$5,B1324)),ISNUMBER(SEARCH('[1]Lookup for use classification'!$C$5,B1324)),ISNUMBER(SEARCH('[1]Lookup for use classification'!$D$5,B1324))),'[1]Lookup for use classification'!$A$5,IF(OR(ISNUMBER(SEARCH('[1]Lookup for use classification'!$B$7,B1324)),ISNUMBER(SEARCH('[1]Lookup for use classification'!$C$7,B1324)),ISNUMBER(SEARCH('[1]Lookup for use classification'!$D$7,B1324))),'[1]Lookup for use classification'!$A$7,IF(OR(ISNUMBER(SEARCH('[1]Lookup for use classification'!$B$9,B1324)),ISNUMBER(SEARCH('[1]Lookup for use classification'!$C$9,B1324)),ISNUMBER(SEARCH('[1]Lookup for use classification'!$D$9,B1324)),ISNUMBER(SEARCH('[1]Lookup for use classification'!$E$9,B1324)),ISNUMBER(SEARCH('[1]Lookup for use classification'!$F$9,B1324)),ISNUMBER(SEARCH('[1]Lookup for use classification'!$G$9,B1324)),ISNUMBER(SEARCH('[1]Lookup for use classification'!$H$9,B1324)),ISNUMBER(SEARCH('[1]Lookup for use classification'!$I$9,B1324)),ISNUMBER(SEARCH('[1]Lookup for use classification'!$J$9,B1324)),ISNUMBER(SEARCH('[1]Lookup for use classification'!$K$9,B1324))),'[1]Lookup for use classification'!$A$9,IF(OR(ISNUMBER(SEARCH('[1]Lookup for use classification'!$B$10,B1324)),ISNUMBER(SEARCH('[1]Lookup for use classification'!$C$10,B1324)),ISNUMBER(SEARCH('[1]Lookup for use classification'!$D$10,B1324)),ISNUMBER(SEARCH('[1]Lookup for use classification'!$E$10,B1324)),ISNUMBER(SEARCH('[1]Lookup for use classification'!$F$10,B1324)),ISNUMBER(SEARCH('[1]Lookup for use classification'!$G$10,B1324))),'[1]Lookup for use classification'!$A$10,IF(OR(ISNUMBER(SEARCH('[1]Lookup for use classification'!$B$11,B1324)),ISNUMBER(SEARCH('[1]Lookup for use classification'!$C$11,B1324))),'[1]Lookup for use classification'!$A$11,IF(OR(ISNUMBER(SEARCH('[1]Lookup for use classification'!$B$12,B1324)),ISNUMBER(SEARCH('[1]Lookup for use classification'!$C$12,B1324))),'[1]Lookup for use classification'!$A$12,IF(OR(ISNUMBER(SEARCH('[1]Lookup for use classification'!$B$13,B1324)),ISNUMBER(SEARCH('[1]Lookup for use classification'!$C$13,B1324)),ISNUMBER(SEARCH('[1]Lookup for use classification'!$D$13,B1324)),,ISNUMBER(SEARCH('[1]Lookup for use classification'!$C$13,B1324)),ISNUMBER(SEARCH('[1]Lookup for use classification'!$E$13,B1324))),'[1]Lookup for use classification'!$A$13,IF(OR(ISNUMBER(SEARCH('[1]Lookup for use classification'!$B$14,B1324)),ISNUMBER(SEARCH('[1]Lookup for use classification'!$C$14,B1324))),'[1]Lookup for use classification'!$A$14,"Other"))))))))))))</f>
        <v>Education - K - 12</v>
      </c>
      <c r="D1324" s="36">
        <v>40047</v>
      </c>
      <c r="E1324" s="29" t="s">
        <v>6</v>
      </c>
      <c r="F1324" s="29"/>
    </row>
    <row r="1325" spans="1:6">
      <c r="A1325" s="16" t="s">
        <v>280</v>
      </c>
      <c r="B1325" s="26" t="s">
        <v>291</v>
      </c>
      <c r="C1325" s="133" t="str">
        <f>IF(OR(ISNUMBER(SEARCH('[1]Lookup for use classification'!$B$1,B1325)),ISNUMBER(SEARCH('[1]Lookup for use classification'!$C$1,B1325)),ISNUMBER(SEARCH('[1]Lookup for use classification'!$D$1,B1325)),ISNUMBER(SEARCH('[1]Lookup for use classification'!$E$1,B1325))),'[1]Lookup for use classification'!$A$1,IF(ISNUMBER(SEARCH('[1]Lookup for use classification'!$B$2,B1325)),'[1]Lookup for use classification'!$A$2,IF(ISNUMBER(SEARCH('[1]Lookup for use classification'!$B$3,B1325)),'[1]Lookup for use classification'!$A$3,IF(OR(ISNUMBER(SEARCH('[1]Lookup for use classification'!$B$4,B1325)),ISNUMBER(SEARCH('[1]Lookup for use classification'!$C$4,B1325)),ISNUMBER(SEARCH('[1]Lookup for use classification'!$D$4,B1325)),ISNUMBER(SEARCH('[1]Lookup for use classification'!$E$4,B1325))),'[1]Lookup for use classification'!$A$4,IF(OR(ISNUMBER(SEARCH('[1]Lookup for use classification'!$B$5,B1325)),ISNUMBER(SEARCH('[1]Lookup for use classification'!$C$5,B1325)),ISNUMBER(SEARCH('[1]Lookup for use classification'!$D$5,B1325))),'[1]Lookup for use classification'!$A$5,IF(OR(ISNUMBER(SEARCH('[1]Lookup for use classification'!$B$7,B1325)),ISNUMBER(SEARCH('[1]Lookup for use classification'!$C$7,B1325)),ISNUMBER(SEARCH('[1]Lookup for use classification'!$D$7,B1325))),'[1]Lookup for use classification'!$A$7,IF(OR(ISNUMBER(SEARCH('[1]Lookup for use classification'!$B$9,B1325)),ISNUMBER(SEARCH('[1]Lookup for use classification'!$C$9,B1325)),ISNUMBER(SEARCH('[1]Lookup for use classification'!$D$9,B1325)),ISNUMBER(SEARCH('[1]Lookup for use classification'!$E$9,B1325)),ISNUMBER(SEARCH('[1]Lookup for use classification'!$F$9,B1325)),ISNUMBER(SEARCH('[1]Lookup for use classification'!$G$9,B1325)),ISNUMBER(SEARCH('[1]Lookup for use classification'!$H$9,B1325)),ISNUMBER(SEARCH('[1]Lookup for use classification'!$I$9,B1325)),ISNUMBER(SEARCH('[1]Lookup for use classification'!$J$9,B1325)),ISNUMBER(SEARCH('[1]Lookup for use classification'!$K$9,B1325))),'[1]Lookup for use classification'!$A$9,IF(OR(ISNUMBER(SEARCH('[1]Lookup for use classification'!$B$10,B1325)),ISNUMBER(SEARCH('[1]Lookup for use classification'!$C$10,B1325)),ISNUMBER(SEARCH('[1]Lookup for use classification'!$D$10,B1325)),ISNUMBER(SEARCH('[1]Lookup for use classification'!$E$10,B1325)),ISNUMBER(SEARCH('[1]Lookup for use classification'!$F$10,B1325)),ISNUMBER(SEARCH('[1]Lookup for use classification'!$G$10,B1325))),'[1]Lookup for use classification'!$A$10,IF(OR(ISNUMBER(SEARCH('[1]Lookup for use classification'!$B$11,B1325)),ISNUMBER(SEARCH('[1]Lookup for use classification'!$C$11,B1325))),'[1]Lookup for use classification'!$A$11,IF(OR(ISNUMBER(SEARCH('[1]Lookup for use classification'!$B$12,B1325)),ISNUMBER(SEARCH('[1]Lookup for use classification'!$C$12,B1325))),'[1]Lookup for use classification'!$A$12,IF(OR(ISNUMBER(SEARCH('[1]Lookup for use classification'!$B$13,B1325)),ISNUMBER(SEARCH('[1]Lookup for use classification'!$C$13,B1325)),ISNUMBER(SEARCH('[1]Lookup for use classification'!$D$13,B1325)),,ISNUMBER(SEARCH('[1]Lookup for use classification'!$C$13,B1325)),ISNUMBER(SEARCH('[1]Lookup for use classification'!$E$13,B1325))),'[1]Lookup for use classification'!$A$13,IF(OR(ISNUMBER(SEARCH('[1]Lookup for use classification'!$B$14,B1325)),ISNUMBER(SEARCH('[1]Lookup for use classification'!$C$14,B1325))),'[1]Lookup for use classification'!$A$14,"Other"))))))))))))</f>
        <v>Other</v>
      </c>
      <c r="D1325" s="36"/>
      <c r="E1325" s="29"/>
      <c r="F1325" s="29"/>
    </row>
    <row r="1326" spans="1:6">
      <c r="A1326" s="16" t="s">
        <v>280</v>
      </c>
      <c r="B1326" s="26" t="s">
        <v>292</v>
      </c>
      <c r="C1326" s="133" t="str">
        <f>IF(OR(ISNUMBER(SEARCH('[1]Lookup for use classification'!$B$1,B1326)),ISNUMBER(SEARCH('[1]Lookup for use classification'!$C$1,B1326)),ISNUMBER(SEARCH('[1]Lookup for use classification'!$D$1,B1326)),ISNUMBER(SEARCH('[1]Lookup for use classification'!$E$1,B1326))),'[1]Lookup for use classification'!$A$1,IF(ISNUMBER(SEARCH('[1]Lookup for use classification'!$B$2,B1326)),'[1]Lookup for use classification'!$A$2,IF(ISNUMBER(SEARCH('[1]Lookup for use classification'!$B$3,B1326)),'[1]Lookup for use classification'!$A$3,IF(OR(ISNUMBER(SEARCH('[1]Lookup for use classification'!$B$4,B1326)),ISNUMBER(SEARCH('[1]Lookup for use classification'!$C$4,B1326)),ISNUMBER(SEARCH('[1]Lookup for use classification'!$D$4,B1326)),ISNUMBER(SEARCH('[1]Lookup for use classification'!$E$4,B1326))),'[1]Lookup for use classification'!$A$4,IF(OR(ISNUMBER(SEARCH('[1]Lookup for use classification'!$B$5,B1326)),ISNUMBER(SEARCH('[1]Lookup for use classification'!$C$5,B1326)),ISNUMBER(SEARCH('[1]Lookup for use classification'!$D$5,B1326))),'[1]Lookup for use classification'!$A$5,IF(OR(ISNUMBER(SEARCH('[1]Lookup for use classification'!$B$7,B1326)),ISNUMBER(SEARCH('[1]Lookup for use classification'!$C$7,B1326)),ISNUMBER(SEARCH('[1]Lookup for use classification'!$D$7,B1326))),'[1]Lookup for use classification'!$A$7,IF(OR(ISNUMBER(SEARCH('[1]Lookup for use classification'!$B$9,B1326)),ISNUMBER(SEARCH('[1]Lookup for use classification'!$C$9,B1326)),ISNUMBER(SEARCH('[1]Lookup for use classification'!$D$9,B1326)),ISNUMBER(SEARCH('[1]Lookup for use classification'!$E$9,B1326)),ISNUMBER(SEARCH('[1]Lookup for use classification'!$F$9,B1326)),ISNUMBER(SEARCH('[1]Lookup for use classification'!$G$9,B1326)),ISNUMBER(SEARCH('[1]Lookup for use classification'!$H$9,B1326)),ISNUMBER(SEARCH('[1]Lookup for use classification'!$I$9,B1326)),ISNUMBER(SEARCH('[1]Lookup for use classification'!$J$9,B1326)),ISNUMBER(SEARCH('[1]Lookup for use classification'!$K$9,B1326))),'[1]Lookup for use classification'!$A$9,IF(OR(ISNUMBER(SEARCH('[1]Lookup for use classification'!$B$10,B1326)),ISNUMBER(SEARCH('[1]Lookup for use classification'!$C$10,B1326)),ISNUMBER(SEARCH('[1]Lookup for use classification'!$D$10,B1326)),ISNUMBER(SEARCH('[1]Lookup for use classification'!$E$10,B1326)),ISNUMBER(SEARCH('[1]Lookup for use classification'!$F$10,B1326)),ISNUMBER(SEARCH('[1]Lookup for use classification'!$G$10,B1326))),'[1]Lookup for use classification'!$A$10,IF(OR(ISNUMBER(SEARCH('[1]Lookup for use classification'!$B$11,B1326)),ISNUMBER(SEARCH('[1]Lookup for use classification'!$C$11,B1326))),'[1]Lookup for use classification'!$A$11,IF(OR(ISNUMBER(SEARCH('[1]Lookup for use classification'!$B$12,B1326)),ISNUMBER(SEARCH('[1]Lookup for use classification'!$C$12,B1326))),'[1]Lookup for use classification'!$A$12,IF(OR(ISNUMBER(SEARCH('[1]Lookup for use classification'!$B$13,B1326)),ISNUMBER(SEARCH('[1]Lookup for use classification'!$C$13,B1326)),ISNUMBER(SEARCH('[1]Lookup for use classification'!$D$13,B1326)),,ISNUMBER(SEARCH('[1]Lookup for use classification'!$C$13,B1326)),ISNUMBER(SEARCH('[1]Lookup for use classification'!$E$13,B1326))),'[1]Lookup for use classification'!$A$13,IF(OR(ISNUMBER(SEARCH('[1]Lookup for use classification'!$B$14,B1326)),ISNUMBER(SEARCH('[1]Lookup for use classification'!$C$14,B1326))),'[1]Lookup for use classification'!$A$14,"Other"))))))))))))</f>
        <v>Other</v>
      </c>
      <c r="D1326" s="36"/>
      <c r="E1326" s="29"/>
      <c r="F1326" s="29"/>
    </row>
    <row r="1327" spans="1:6">
      <c r="A1327" s="16" t="s">
        <v>280</v>
      </c>
      <c r="B1327" s="26" t="s">
        <v>293</v>
      </c>
      <c r="C1327" s="133" t="str">
        <f>IF(OR(ISNUMBER(SEARCH('[1]Lookup for use classification'!$B$1,B1327)),ISNUMBER(SEARCH('[1]Lookup for use classification'!$C$1,B1327)),ISNUMBER(SEARCH('[1]Lookup for use classification'!$D$1,B1327)),ISNUMBER(SEARCH('[1]Lookup for use classification'!$E$1,B1327))),'[1]Lookup for use classification'!$A$1,IF(ISNUMBER(SEARCH('[1]Lookup for use classification'!$B$2,B1327)),'[1]Lookup for use classification'!$A$2,IF(ISNUMBER(SEARCH('[1]Lookup for use classification'!$B$3,B1327)),'[1]Lookup for use classification'!$A$3,IF(OR(ISNUMBER(SEARCH('[1]Lookup for use classification'!$B$4,B1327)),ISNUMBER(SEARCH('[1]Lookup for use classification'!$C$4,B1327)),ISNUMBER(SEARCH('[1]Lookup for use classification'!$D$4,B1327)),ISNUMBER(SEARCH('[1]Lookup for use classification'!$E$4,B1327))),'[1]Lookup for use classification'!$A$4,IF(OR(ISNUMBER(SEARCH('[1]Lookup for use classification'!$B$5,B1327)),ISNUMBER(SEARCH('[1]Lookup for use classification'!$C$5,B1327)),ISNUMBER(SEARCH('[1]Lookup for use classification'!$D$5,B1327))),'[1]Lookup for use classification'!$A$5,IF(OR(ISNUMBER(SEARCH('[1]Lookup for use classification'!$B$7,B1327)),ISNUMBER(SEARCH('[1]Lookup for use classification'!$C$7,B1327)),ISNUMBER(SEARCH('[1]Lookup for use classification'!$D$7,B1327))),'[1]Lookup for use classification'!$A$7,IF(OR(ISNUMBER(SEARCH('[1]Lookup for use classification'!$B$9,B1327)),ISNUMBER(SEARCH('[1]Lookup for use classification'!$C$9,B1327)),ISNUMBER(SEARCH('[1]Lookup for use classification'!$D$9,B1327)),ISNUMBER(SEARCH('[1]Lookup for use classification'!$E$9,B1327)),ISNUMBER(SEARCH('[1]Lookup for use classification'!$F$9,B1327)),ISNUMBER(SEARCH('[1]Lookup for use classification'!$G$9,B1327)),ISNUMBER(SEARCH('[1]Lookup for use classification'!$H$9,B1327)),ISNUMBER(SEARCH('[1]Lookup for use classification'!$I$9,B1327)),ISNUMBER(SEARCH('[1]Lookup for use classification'!$J$9,B1327)),ISNUMBER(SEARCH('[1]Lookup for use classification'!$K$9,B1327))),'[1]Lookup for use classification'!$A$9,IF(OR(ISNUMBER(SEARCH('[1]Lookup for use classification'!$B$10,B1327)),ISNUMBER(SEARCH('[1]Lookup for use classification'!$C$10,B1327)),ISNUMBER(SEARCH('[1]Lookup for use classification'!$D$10,B1327)),ISNUMBER(SEARCH('[1]Lookup for use classification'!$E$10,B1327)),ISNUMBER(SEARCH('[1]Lookup for use classification'!$F$10,B1327)),ISNUMBER(SEARCH('[1]Lookup for use classification'!$G$10,B1327))),'[1]Lookup for use classification'!$A$10,IF(OR(ISNUMBER(SEARCH('[1]Lookup for use classification'!$B$11,B1327)),ISNUMBER(SEARCH('[1]Lookup for use classification'!$C$11,B1327))),'[1]Lookup for use classification'!$A$11,IF(OR(ISNUMBER(SEARCH('[1]Lookup for use classification'!$B$12,B1327)),ISNUMBER(SEARCH('[1]Lookup for use classification'!$C$12,B1327))),'[1]Lookup for use classification'!$A$12,IF(OR(ISNUMBER(SEARCH('[1]Lookup for use classification'!$B$13,B1327)),ISNUMBER(SEARCH('[1]Lookup for use classification'!$C$13,B1327)),ISNUMBER(SEARCH('[1]Lookup for use classification'!$D$13,B1327)),,ISNUMBER(SEARCH('[1]Lookup for use classification'!$C$13,B1327)),ISNUMBER(SEARCH('[1]Lookup for use classification'!$E$13,B1327))),'[1]Lookup for use classification'!$A$13,IF(OR(ISNUMBER(SEARCH('[1]Lookup for use classification'!$B$14,B1327)),ISNUMBER(SEARCH('[1]Lookup for use classification'!$C$14,B1327))),'[1]Lookup for use classification'!$A$14,"Other"))))))))))))</f>
        <v>Other</v>
      </c>
      <c r="D1327" s="36"/>
      <c r="E1327" s="29"/>
      <c r="F1327" s="29"/>
    </row>
    <row r="1328" spans="1:6">
      <c r="A1328" s="16" t="s">
        <v>280</v>
      </c>
      <c r="B1328" s="26" t="s">
        <v>294</v>
      </c>
      <c r="C1328" s="133" t="str">
        <f>IF(OR(ISNUMBER(SEARCH('[1]Lookup for use classification'!$B$1,B1328)),ISNUMBER(SEARCH('[1]Lookup for use classification'!$C$1,B1328)),ISNUMBER(SEARCH('[1]Lookup for use classification'!$D$1,B1328)),ISNUMBER(SEARCH('[1]Lookup for use classification'!$E$1,B1328))),'[1]Lookup for use classification'!$A$1,IF(ISNUMBER(SEARCH('[1]Lookup for use classification'!$B$2,B1328)),'[1]Lookup for use classification'!$A$2,IF(ISNUMBER(SEARCH('[1]Lookup for use classification'!$B$3,B1328)),'[1]Lookup for use classification'!$A$3,IF(OR(ISNUMBER(SEARCH('[1]Lookup for use classification'!$B$4,B1328)),ISNUMBER(SEARCH('[1]Lookup for use classification'!$C$4,B1328)),ISNUMBER(SEARCH('[1]Lookup for use classification'!$D$4,B1328)),ISNUMBER(SEARCH('[1]Lookup for use classification'!$E$4,B1328))),'[1]Lookup for use classification'!$A$4,IF(OR(ISNUMBER(SEARCH('[1]Lookup for use classification'!$B$5,B1328)),ISNUMBER(SEARCH('[1]Lookup for use classification'!$C$5,B1328)),ISNUMBER(SEARCH('[1]Lookup for use classification'!$D$5,B1328))),'[1]Lookup for use classification'!$A$5,IF(OR(ISNUMBER(SEARCH('[1]Lookup for use classification'!$B$7,B1328)),ISNUMBER(SEARCH('[1]Lookup for use classification'!$C$7,B1328)),ISNUMBER(SEARCH('[1]Lookup for use classification'!$D$7,B1328))),'[1]Lookup for use classification'!$A$7,IF(OR(ISNUMBER(SEARCH('[1]Lookup for use classification'!$B$9,B1328)),ISNUMBER(SEARCH('[1]Lookup for use classification'!$C$9,B1328)),ISNUMBER(SEARCH('[1]Lookup for use classification'!$D$9,B1328)),ISNUMBER(SEARCH('[1]Lookup for use classification'!$E$9,B1328)),ISNUMBER(SEARCH('[1]Lookup for use classification'!$F$9,B1328)),ISNUMBER(SEARCH('[1]Lookup for use classification'!$G$9,B1328)),ISNUMBER(SEARCH('[1]Lookup for use classification'!$H$9,B1328)),ISNUMBER(SEARCH('[1]Lookup for use classification'!$I$9,B1328)),ISNUMBER(SEARCH('[1]Lookup for use classification'!$J$9,B1328)),ISNUMBER(SEARCH('[1]Lookup for use classification'!$K$9,B1328))),'[1]Lookup for use classification'!$A$9,IF(OR(ISNUMBER(SEARCH('[1]Lookup for use classification'!$B$10,B1328)),ISNUMBER(SEARCH('[1]Lookup for use classification'!$C$10,B1328)),ISNUMBER(SEARCH('[1]Lookup for use classification'!$D$10,B1328)),ISNUMBER(SEARCH('[1]Lookup for use classification'!$E$10,B1328)),ISNUMBER(SEARCH('[1]Lookup for use classification'!$F$10,B1328)),ISNUMBER(SEARCH('[1]Lookup for use classification'!$G$10,B1328))),'[1]Lookup for use classification'!$A$10,IF(OR(ISNUMBER(SEARCH('[1]Lookup for use classification'!$B$11,B1328)),ISNUMBER(SEARCH('[1]Lookup for use classification'!$C$11,B1328))),'[1]Lookup for use classification'!$A$11,IF(OR(ISNUMBER(SEARCH('[1]Lookup for use classification'!$B$12,B1328)),ISNUMBER(SEARCH('[1]Lookup for use classification'!$C$12,B1328))),'[1]Lookup for use classification'!$A$12,IF(OR(ISNUMBER(SEARCH('[1]Lookup for use classification'!$B$13,B1328)),ISNUMBER(SEARCH('[1]Lookup for use classification'!$C$13,B1328)),ISNUMBER(SEARCH('[1]Lookup for use classification'!$D$13,B1328)),,ISNUMBER(SEARCH('[1]Lookup for use classification'!$C$13,B1328)),ISNUMBER(SEARCH('[1]Lookup for use classification'!$E$13,B1328))),'[1]Lookup for use classification'!$A$13,IF(OR(ISNUMBER(SEARCH('[1]Lookup for use classification'!$B$14,B1328)),ISNUMBER(SEARCH('[1]Lookup for use classification'!$C$14,B1328))),'[1]Lookup for use classification'!$A$14,"Other"))))))))))))</f>
        <v>Education - K - 12</v>
      </c>
      <c r="D1328" s="36"/>
      <c r="E1328" s="29"/>
      <c r="F1328" s="29"/>
    </row>
    <row r="1329" spans="1:6">
      <c r="A1329" s="16" t="s">
        <v>280</v>
      </c>
      <c r="B1329" s="47" t="s">
        <v>37</v>
      </c>
      <c r="C1329" s="133" t="str">
        <f>IF(OR(ISNUMBER(SEARCH('[1]Lookup for use classification'!$B$1,B1329)),ISNUMBER(SEARCH('[1]Lookup for use classification'!$C$1,B1329)),ISNUMBER(SEARCH('[1]Lookup for use classification'!$D$1,B1329)),ISNUMBER(SEARCH('[1]Lookup for use classification'!$E$1,B1329))),'[1]Lookup for use classification'!$A$1,IF(ISNUMBER(SEARCH('[1]Lookup for use classification'!$B$2,B1329)),'[1]Lookup for use classification'!$A$2,IF(ISNUMBER(SEARCH('[1]Lookup for use classification'!$B$3,B1329)),'[1]Lookup for use classification'!$A$3,IF(OR(ISNUMBER(SEARCH('[1]Lookup for use classification'!$B$4,B1329)),ISNUMBER(SEARCH('[1]Lookup for use classification'!$C$4,B1329)),ISNUMBER(SEARCH('[1]Lookup for use classification'!$D$4,B1329)),ISNUMBER(SEARCH('[1]Lookup for use classification'!$E$4,B1329))),'[1]Lookup for use classification'!$A$4,IF(OR(ISNUMBER(SEARCH('[1]Lookup for use classification'!$B$5,B1329)),ISNUMBER(SEARCH('[1]Lookup for use classification'!$C$5,B1329)),ISNUMBER(SEARCH('[1]Lookup for use classification'!$D$5,B1329))),'[1]Lookup for use classification'!$A$5,IF(OR(ISNUMBER(SEARCH('[1]Lookup for use classification'!$B$7,B1329)),ISNUMBER(SEARCH('[1]Lookup for use classification'!$C$7,B1329)),ISNUMBER(SEARCH('[1]Lookup for use classification'!$D$7,B1329))),'[1]Lookup for use classification'!$A$7,IF(OR(ISNUMBER(SEARCH('[1]Lookup for use classification'!$B$9,B1329)),ISNUMBER(SEARCH('[1]Lookup for use classification'!$C$9,B1329)),ISNUMBER(SEARCH('[1]Lookup for use classification'!$D$9,B1329)),ISNUMBER(SEARCH('[1]Lookup for use classification'!$E$9,B1329)),ISNUMBER(SEARCH('[1]Lookup for use classification'!$F$9,B1329)),ISNUMBER(SEARCH('[1]Lookup for use classification'!$G$9,B1329)),ISNUMBER(SEARCH('[1]Lookup for use classification'!$H$9,B1329)),ISNUMBER(SEARCH('[1]Lookup for use classification'!$I$9,B1329)),ISNUMBER(SEARCH('[1]Lookup for use classification'!$J$9,B1329)),ISNUMBER(SEARCH('[1]Lookup for use classification'!$K$9,B1329))),'[1]Lookup for use classification'!$A$9,IF(OR(ISNUMBER(SEARCH('[1]Lookup for use classification'!$B$10,B1329)),ISNUMBER(SEARCH('[1]Lookup for use classification'!$C$10,B1329)),ISNUMBER(SEARCH('[1]Lookup for use classification'!$D$10,B1329)),ISNUMBER(SEARCH('[1]Lookup for use classification'!$E$10,B1329)),ISNUMBER(SEARCH('[1]Lookup for use classification'!$F$10,B1329)),ISNUMBER(SEARCH('[1]Lookup for use classification'!$G$10,B1329))),'[1]Lookup for use classification'!$A$10,IF(OR(ISNUMBER(SEARCH('[1]Lookup for use classification'!$B$11,B1329)),ISNUMBER(SEARCH('[1]Lookup for use classification'!$C$11,B1329))),'[1]Lookup for use classification'!$A$11,IF(OR(ISNUMBER(SEARCH('[1]Lookup for use classification'!$B$12,B1329)),ISNUMBER(SEARCH('[1]Lookup for use classification'!$C$12,B1329))),'[1]Lookup for use classification'!$A$12,IF(OR(ISNUMBER(SEARCH('[1]Lookup for use classification'!$B$13,B1329)),ISNUMBER(SEARCH('[1]Lookup for use classification'!$C$13,B1329)),ISNUMBER(SEARCH('[1]Lookup for use classification'!$D$13,B1329)),,ISNUMBER(SEARCH('[1]Lookup for use classification'!$C$13,B1329)),ISNUMBER(SEARCH('[1]Lookup for use classification'!$E$13,B1329))),'[1]Lookup for use classification'!$A$13,IF(OR(ISNUMBER(SEARCH('[1]Lookup for use classification'!$B$14,B1329)),ISNUMBER(SEARCH('[1]Lookup for use classification'!$C$14,B1329))),'[1]Lookup for use classification'!$A$14,"Other"))))))))))))</f>
        <v>Office</v>
      </c>
      <c r="D1329" s="63"/>
      <c r="E1329" s="64"/>
      <c r="F1329" s="64"/>
    </row>
    <row r="1330" spans="1:6">
      <c r="A1330" s="16" t="s">
        <v>280</v>
      </c>
      <c r="B1330" s="26" t="s">
        <v>201</v>
      </c>
      <c r="C1330" s="133" t="str">
        <f>IF(OR(ISNUMBER(SEARCH('[1]Lookup for use classification'!$B$1,B1330)),ISNUMBER(SEARCH('[1]Lookup for use classification'!$C$1,B1330)),ISNUMBER(SEARCH('[1]Lookup for use classification'!$D$1,B1330)),ISNUMBER(SEARCH('[1]Lookup for use classification'!$E$1,B1330))),'[1]Lookup for use classification'!$A$1,IF(ISNUMBER(SEARCH('[1]Lookup for use classification'!$B$2,B1330)),'[1]Lookup for use classification'!$A$2,IF(ISNUMBER(SEARCH('[1]Lookup for use classification'!$B$3,B1330)),'[1]Lookup for use classification'!$A$3,IF(OR(ISNUMBER(SEARCH('[1]Lookup for use classification'!$B$4,B1330)),ISNUMBER(SEARCH('[1]Lookup for use classification'!$C$4,B1330)),ISNUMBER(SEARCH('[1]Lookup for use classification'!$D$4,B1330)),ISNUMBER(SEARCH('[1]Lookup for use classification'!$E$4,B1330))),'[1]Lookup for use classification'!$A$4,IF(OR(ISNUMBER(SEARCH('[1]Lookup for use classification'!$B$5,B1330)),ISNUMBER(SEARCH('[1]Lookup for use classification'!$C$5,B1330)),ISNUMBER(SEARCH('[1]Lookup for use classification'!$D$5,B1330))),'[1]Lookup for use classification'!$A$5,IF(OR(ISNUMBER(SEARCH('[1]Lookup for use classification'!$B$7,B1330)),ISNUMBER(SEARCH('[1]Lookup for use classification'!$C$7,B1330)),ISNUMBER(SEARCH('[1]Lookup for use classification'!$D$7,B1330))),'[1]Lookup for use classification'!$A$7,IF(OR(ISNUMBER(SEARCH('[1]Lookup for use classification'!$B$9,B1330)),ISNUMBER(SEARCH('[1]Lookup for use classification'!$C$9,B1330)),ISNUMBER(SEARCH('[1]Lookup for use classification'!$D$9,B1330)),ISNUMBER(SEARCH('[1]Lookup for use classification'!$E$9,B1330)),ISNUMBER(SEARCH('[1]Lookup for use classification'!$F$9,B1330)),ISNUMBER(SEARCH('[1]Lookup for use classification'!$G$9,B1330)),ISNUMBER(SEARCH('[1]Lookup for use classification'!$H$9,B1330)),ISNUMBER(SEARCH('[1]Lookup for use classification'!$I$9,B1330)),ISNUMBER(SEARCH('[1]Lookup for use classification'!$J$9,B1330)),ISNUMBER(SEARCH('[1]Lookup for use classification'!$K$9,B1330))),'[1]Lookup for use classification'!$A$9,IF(OR(ISNUMBER(SEARCH('[1]Lookup for use classification'!$B$10,B1330)),ISNUMBER(SEARCH('[1]Lookup for use classification'!$C$10,B1330)),ISNUMBER(SEARCH('[1]Lookup for use classification'!$D$10,B1330)),ISNUMBER(SEARCH('[1]Lookup for use classification'!$E$10,B1330)),ISNUMBER(SEARCH('[1]Lookup for use classification'!$F$10,B1330)),ISNUMBER(SEARCH('[1]Lookup for use classification'!$G$10,B1330))),'[1]Lookup for use classification'!$A$10,IF(OR(ISNUMBER(SEARCH('[1]Lookup for use classification'!$B$11,B1330)),ISNUMBER(SEARCH('[1]Lookup for use classification'!$C$11,B1330))),'[1]Lookup for use classification'!$A$11,IF(OR(ISNUMBER(SEARCH('[1]Lookup for use classification'!$B$12,B1330)),ISNUMBER(SEARCH('[1]Lookup for use classification'!$C$12,B1330))),'[1]Lookup for use classification'!$A$12,IF(OR(ISNUMBER(SEARCH('[1]Lookup for use classification'!$B$13,B1330)),ISNUMBER(SEARCH('[1]Lookup for use classification'!$C$13,B1330)),ISNUMBER(SEARCH('[1]Lookup for use classification'!$D$13,B1330)),,ISNUMBER(SEARCH('[1]Lookup for use classification'!$C$13,B1330)),ISNUMBER(SEARCH('[1]Lookup for use classification'!$E$13,B1330))),'[1]Lookup for use classification'!$A$13,IF(OR(ISNUMBER(SEARCH('[1]Lookup for use classification'!$B$14,B1330)),ISNUMBER(SEARCH('[1]Lookup for use classification'!$C$14,B1330))),'[1]Lookup for use classification'!$A$14,"Other"))))))))))))</f>
        <v>Public Safety</v>
      </c>
      <c r="D1330" s="36"/>
      <c r="E1330" s="29"/>
      <c r="F1330" s="29"/>
    </row>
    <row r="1331" spans="1:6">
      <c r="A1331" s="16" t="s">
        <v>280</v>
      </c>
      <c r="B1331" s="47" t="s">
        <v>295</v>
      </c>
      <c r="C1331" s="133" t="str">
        <f>IF(OR(ISNUMBER(SEARCH('[1]Lookup for use classification'!$B$1,B1331)),ISNUMBER(SEARCH('[1]Lookup for use classification'!$C$1,B1331)),ISNUMBER(SEARCH('[1]Lookup for use classification'!$D$1,B1331)),ISNUMBER(SEARCH('[1]Lookup for use classification'!$E$1,B1331))),'[1]Lookup for use classification'!$A$1,IF(ISNUMBER(SEARCH('[1]Lookup for use classification'!$B$2,B1331)),'[1]Lookup for use classification'!$A$2,IF(ISNUMBER(SEARCH('[1]Lookup for use classification'!$B$3,B1331)),'[1]Lookup for use classification'!$A$3,IF(OR(ISNUMBER(SEARCH('[1]Lookup for use classification'!$B$4,B1331)),ISNUMBER(SEARCH('[1]Lookup for use classification'!$C$4,B1331)),ISNUMBER(SEARCH('[1]Lookup for use classification'!$D$4,B1331)),ISNUMBER(SEARCH('[1]Lookup for use classification'!$E$4,B1331))),'[1]Lookup for use classification'!$A$4,IF(OR(ISNUMBER(SEARCH('[1]Lookup for use classification'!$B$5,B1331)),ISNUMBER(SEARCH('[1]Lookup for use classification'!$C$5,B1331)),ISNUMBER(SEARCH('[1]Lookup for use classification'!$D$5,B1331))),'[1]Lookup for use classification'!$A$5,IF(OR(ISNUMBER(SEARCH('[1]Lookup for use classification'!$B$7,B1331)),ISNUMBER(SEARCH('[1]Lookup for use classification'!$C$7,B1331)),ISNUMBER(SEARCH('[1]Lookup for use classification'!$D$7,B1331))),'[1]Lookup for use classification'!$A$7,IF(OR(ISNUMBER(SEARCH('[1]Lookup for use classification'!$B$9,B1331)),ISNUMBER(SEARCH('[1]Lookup for use classification'!$C$9,B1331)),ISNUMBER(SEARCH('[1]Lookup for use classification'!$D$9,B1331)),ISNUMBER(SEARCH('[1]Lookup for use classification'!$E$9,B1331)),ISNUMBER(SEARCH('[1]Lookup for use classification'!$F$9,B1331)),ISNUMBER(SEARCH('[1]Lookup for use classification'!$G$9,B1331)),ISNUMBER(SEARCH('[1]Lookup for use classification'!$H$9,B1331)),ISNUMBER(SEARCH('[1]Lookup for use classification'!$I$9,B1331)),ISNUMBER(SEARCH('[1]Lookup for use classification'!$J$9,B1331)),ISNUMBER(SEARCH('[1]Lookup for use classification'!$K$9,B1331))),'[1]Lookup for use classification'!$A$9,IF(OR(ISNUMBER(SEARCH('[1]Lookup for use classification'!$B$10,B1331)),ISNUMBER(SEARCH('[1]Lookup for use classification'!$C$10,B1331)),ISNUMBER(SEARCH('[1]Lookup for use classification'!$D$10,B1331)),ISNUMBER(SEARCH('[1]Lookup for use classification'!$E$10,B1331)),ISNUMBER(SEARCH('[1]Lookup for use classification'!$F$10,B1331)),ISNUMBER(SEARCH('[1]Lookup for use classification'!$G$10,B1331))),'[1]Lookup for use classification'!$A$10,IF(OR(ISNUMBER(SEARCH('[1]Lookup for use classification'!$B$11,B1331)),ISNUMBER(SEARCH('[1]Lookup for use classification'!$C$11,B1331))),'[1]Lookup for use classification'!$A$11,IF(OR(ISNUMBER(SEARCH('[1]Lookup for use classification'!$B$12,B1331)),ISNUMBER(SEARCH('[1]Lookup for use classification'!$C$12,B1331))),'[1]Lookup for use classification'!$A$12,IF(OR(ISNUMBER(SEARCH('[1]Lookup for use classification'!$B$13,B1331)),ISNUMBER(SEARCH('[1]Lookup for use classification'!$C$13,B1331)),ISNUMBER(SEARCH('[1]Lookup for use classification'!$D$13,B1331)),,ISNUMBER(SEARCH('[1]Lookup for use classification'!$C$13,B1331)),ISNUMBER(SEARCH('[1]Lookup for use classification'!$E$13,B1331))),'[1]Lookup for use classification'!$A$13,IF(OR(ISNUMBER(SEARCH('[1]Lookup for use classification'!$B$14,B1331)),ISNUMBER(SEARCH('[1]Lookup for use classification'!$C$14,B1331))),'[1]Lookup for use classification'!$A$14,"Other"))))))))))))</f>
        <v>Other</v>
      </c>
      <c r="D1331" s="63"/>
      <c r="E1331" s="64"/>
      <c r="F1331" s="64"/>
    </row>
    <row r="1332" spans="1:6">
      <c r="A1332" s="16" t="s">
        <v>280</v>
      </c>
      <c r="B1332" s="26" t="s">
        <v>296</v>
      </c>
      <c r="C1332" s="133" t="str">
        <f>IF(OR(ISNUMBER(SEARCH('[1]Lookup for use classification'!$B$1,B1332)),ISNUMBER(SEARCH('[1]Lookup for use classification'!$C$1,B1332)),ISNUMBER(SEARCH('[1]Lookup for use classification'!$D$1,B1332)),ISNUMBER(SEARCH('[1]Lookup for use classification'!$E$1,B1332))),'[1]Lookup for use classification'!$A$1,IF(ISNUMBER(SEARCH('[1]Lookup for use classification'!$B$2,B1332)),'[1]Lookup for use classification'!$A$2,IF(ISNUMBER(SEARCH('[1]Lookup for use classification'!$B$3,B1332)),'[1]Lookup for use classification'!$A$3,IF(OR(ISNUMBER(SEARCH('[1]Lookup for use classification'!$B$4,B1332)),ISNUMBER(SEARCH('[1]Lookup for use classification'!$C$4,B1332)),ISNUMBER(SEARCH('[1]Lookup for use classification'!$D$4,B1332)),ISNUMBER(SEARCH('[1]Lookup for use classification'!$E$4,B1332))),'[1]Lookup for use classification'!$A$4,IF(OR(ISNUMBER(SEARCH('[1]Lookup for use classification'!$B$5,B1332)),ISNUMBER(SEARCH('[1]Lookup for use classification'!$C$5,B1332)),ISNUMBER(SEARCH('[1]Lookup for use classification'!$D$5,B1332))),'[1]Lookup for use classification'!$A$5,IF(OR(ISNUMBER(SEARCH('[1]Lookup for use classification'!$B$7,B1332)),ISNUMBER(SEARCH('[1]Lookup for use classification'!$C$7,B1332)),ISNUMBER(SEARCH('[1]Lookup for use classification'!$D$7,B1332))),'[1]Lookup for use classification'!$A$7,IF(OR(ISNUMBER(SEARCH('[1]Lookup for use classification'!$B$9,B1332)),ISNUMBER(SEARCH('[1]Lookup for use classification'!$C$9,B1332)),ISNUMBER(SEARCH('[1]Lookup for use classification'!$D$9,B1332)),ISNUMBER(SEARCH('[1]Lookup for use classification'!$E$9,B1332)),ISNUMBER(SEARCH('[1]Lookup for use classification'!$F$9,B1332)),ISNUMBER(SEARCH('[1]Lookup for use classification'!$G$9,B1332)),ISNUMBER(SEARCH('[1]Lookup for use classification'!$H$9,B1332)),ISNUMBER(SEARCH('[1]Lookup for use classification'!$I$9,B1332)),ISNUMBER(SEARCH('[1]Lookup for use classification'!$J$9,B1332)),ISNUMBER(SEARCH('[1]Lookup for use classification'!$K$9,B1332))),'[1]Lookup for use classification'!$A$9,IF(OR(ISNUMBER(SEARCH('[1]Lookup for use classification'!$B$10,B1332)),ISNUMBER(SEARCH('[1]Lookup for use classification'!$C$10,B1332)),ISNUMBER(SEARCH('[1]Lookup for use classification'!$D$10,B1332)),ISNUMBER(SEARCH('[1]Lookup for use classification'!$E$10,B1332)),ISNUMBER(SEARCH('[1]Lookup for use classification'!$F$10,B1332)),ISNUMBER(SEARCH('[1]Lookup for use classification'!$G$10,B1332))),'[1]Lookup for use classification'!$A$10,IF(OR(ISNUMBER(SEARCH('[1]Lookup for use classification'!$B$11,B1332)),ISNUMBER(SEARCH('[1]Lookup for use classification'!$C$11,B1332))),'[1]Lookup for use classification'!$A$11,IF(OR(ISNUMBER(SEARCH('[1]Lookup for use classification'!$B$12,B1332)),ISNUMBER(SEARCH('[1]Lookup for use classification'!$C$12,B1332))),'[1]Lookup for use classification'!$A$12,IF(OR(ISNUMBER(SEARCH('[1]Lookup for use classification'!$B$13,B1332)),ISNUMBER(SEARCH('[1]Lookup for use classification'!$C$13,B1332)),ISNUMBER(SEARCH('[1]Lookup for use classification'!$D$13,B1332)),,ISNUMBER(SEARCH('[1]Lookup for use classification'!$C$13,B1332)),ISNUMBER(SEARCH('[1]Lookup for use classification'!$E$13,B1332))),'[1]Lookup for use classification'!$A$13,IF(OR(ISNUMBER(SEARCH('[1]Lookup for use classification'!$B$14,B1332)),ISNUMBER(SEARCH('[1]Lookup for use classification'!$C$14,B1332))),'[1]Lookup for use classification'!$A$14,"Other"))))))))))))</f>
        <v>Education - K - 12</v>
      </c>
      <c r="D1332" s="36"/>
      <c r="E1332" s="29"/>
      <c r="F1332" s="29"/>
    </row>
    <row r="1333" spans="1:6">
      <c r="A1333" s="16" t="s">
        <v>280</v>
      </c>
      <c r="B1333" s="26" t="s">
        <v>203</v>
      </c>
      <c r="C1333" s="133" t="str">
        <f>IF(OR(ISNUMBER(SEARCH('[1]Lookup for use classification'!$B$1,B1333)),ISNUMBER(SEARCH('[1]Lookup for use classification'!$C$1,B1333)),ISNUMBER(SEARCH('[1]Lookup for use classification'!$D$1,B1333)),ISNUMBER(SEARCH('[1]Lookup for use classification'!$E$1,B1333))),'[1]Lookup for use classification'!$A$1,IF(ISNUMBER(SEARCH('[1]Lookup for use classification'!$B$2,B1333)),'[1]Lookup for use classification'!$A$2,IF(ISNUMBER(SEARCH('[1]Lookup for use classification'!$B$3,B1333)),'[1]Lookup for use classification'!$A$3,IF(OR(ISNUMBER(SEARCH('[1]Lookup for use classification'!$B$4,B1333)),ISNUMBER(SEARCH('[1]Lookup for use classification'!$C$4,B1333)),ISNUMBER(SEARCH('[1]Lookup for use classification'!$D$4,B1333)),ISNUMBER(SEARCH('[1]Lookup for use classification'!$E$4,B1333))),'[1]Lookup for use classification'!$A$4,IF(OR(ISNUMBER(SEARCH('[1]Lookup for use classification'!$B$5,B1333)),ISNUMBER(SEARCH('[1]Lookup for use classification'!$C$5,B1333)),ISNUMBER(SEARCH('[1]Lookup for use classification'!$D$5,B1333))),'[1]Lookup for use classification'!$A$5,IF(OR(ISNUMBER(SEARCH('[1]Lookup for use classification'!$B$7,B1333)),ISNUMBER(SEARCH('[1]Lookup for use classification'!$C$7,B1333)),ISNUMBER(SEARCH('[1]Lookup for use classification'!$D$7,B1333))),'[1]Lookup for use classification'!$A$7,IF(OR(ISNUMBER(SEARCH('[1]Lookup for use classification'!$B$9,B1333)),ISNUMBER(SEARCH('[1]Lookup for use classification'!$C$9,B1333)),ISNUMBER(SEARCH('[1]Lookup for use classification'!$D$9,B1333)),ISNUMBER(SEARCH('[1]Lookup for use classification'!$E$9,B1333)),ISNUMBER(SEARCH('[1]Lookup for use classification'!$F$9,B1333)),ISNUMBER(SEARCH('[1]Lookup for use classification'!$G$9,B1333)),ISNUMBER(SEARCH('[1]Lookup for use classification'!$H$9,B1333)),ISNUMBER(SEARCH('[1]Lookup for use classification'!$I$9,B1333)),ISNUMBER(SEARCH('[1]Lookup for use classification'!$J$9,B1333)),ISNUMBER(SEARCH('[1]Lookup for use classification'!$K$9,B1333))),'[1]Lookup for use classification'!$A$9,IF(OR(ISNUMBER(SEARCH('[1]Lookup for use classification'!$B$10,B1333)),ISNUMBER(SEARCH('[1]Lookup for use classification'!$C$10,B1333)),ISNUMBER(SEARCH('[1]Lookup for use classification'!$D$10,B1333)),ISNUMBER(SEARCH('[1]Lookup for use classification'!$E$10,B1333)),ISNUMBER(SEARCH('[1]Lookup for use classification'!$F$10,B1333)),ISNUMBER(SEARCH('[1]Lookup for use classification'!$G$10,B1333))),'[1]Lookup for use classification'!$A$10,IF(OR(ISNUMBER(SEARCH('[1]Lookup for use classification'!$B$11,B1333)),ISNUMBER(SEARCH('[1]Lookup for use classification'!$C$11,B1333))),'[1]Lookup for use classification'!$A$11,IF(OR(ISNUMBER(SEARCH('[1]Lookup for use classification'!$B$12,B1333)),ISNUMBER(SEARCH('[1]Lookup for use classification'!$C$12,B1333))),'[1]Lookup for use classification'!$A$12,IF(OR(ISNUMBER(SEARCH('[1]Lookup for use classification'!$B$13,B1333)),ISNUMBER(SEARCH('[1]Lookup for use classification'!$C$13,B1333)),ISNUMBER(SEARCH('[1]Lookup for use classification'!$D$13,B1333)),,ISNUMBER(SEARCH('[1]Lookup for use classification'!$C$13,B1333)),ISNUMBER(SEARCH('[1]Lookup for use classification'!$E$13,B1333))),'[1]Lookup for use classification'!$A$13,IF(OR(ISNUMBER(SEARCH('[1]Lookup for use classification'!$B$14,B1333)),ISNUMBER(SEARCH('[1]Lookup for use classification'!$C$14,B1333))),'[1]Lookup for use classification'!$A$14,"Other"))))))))))))</f>
        <v>Other</v>
      </c>
      <c r="D1333" s="36">
        <v>2200</v>
      </c>
      <c r="E1333" s="29"/>
      <c r="F1333" s="29"/>
    </row>
    <row r="1334" spans="1:6">
      <c r="A1334" s="16" t="s">
        <v>280</v>
      </c>
      <c r="B1334" s="26" t="s">
        <v>297</v>
      </c>
      <c r="C1334" s="133" t="str">
        <f>IF(OR(ISNUMBER(SEARCH('[1]Lookup for use classification'!$B$1,B1334)),ISNUMBER(SEARCH('[1]Lookup for use classification'!$C$1,B1334)),ISNUMBER(SEARCH('[1]Lookup for use classification'!$D$1,B1334)),ISNUMBER(SEARCH('[1]Lookup for use classification'!$E$1,B1334))),'[1]Lookup for use classification'!$A$1,IF(ISNUMBER(SEARCH('[1]Lookup for use classification'!$B$2,B1334)),'[1]Lookup for use classification'!$A$2,IF(ISNUMBER(SEARCH('[1]Lookup for use classification'!$B$3,B1334)),'[1]Lookup for use classification'!$A$3,IF(OR(ISNUMBER(SEARCH('[1]Lookup for use classification'!$B$4,B1334)),ISNUMBER(SEARCH('[1]Lookup for use classification'!$C$4,B1334)),ISNUMBER(SEARCH('[1]Lookup for use classification'!$D$4,B1334)),ISNUMBER(SEARCH('[1]Lookup for use classification'!$E$4,B1334))),'[1]Lookup for use classification'!$A$4,IF(OR(ISNUMBER(SEARCH('[1]Lookup for use classification'!$B$5,B1334)),ISNUMBER(SEARCH('[1]Lookup for use classification'!$C$5,B1334)),ISNUMBER(SEARCH('[1]Lookup for use classification'!$D$5,B1334))),'[1]Lookup for use classification'!$A$5,IF(OR(ISNUMBER(SEARCH('[1]Lookup for use classification'!$B$7,B1334)),ISNUMBER(SEARCH('[1]Lookup for use classification'!$C$7,B1334)),ISNUMBER(SEARCH('[1]Lookup for use classification'!$D$7,B1334))),'[1]Lookup for use classification'!$A$7,IF(OR(ISNUMBER(SEARCH('[1]Lookup for use classification'!$B$9,B1334)),ISNUMBER(SEARCH('[1]Lookup for use classification'!$C$9,B1334)),ISNUMBER(SEARCH('[1]Lookup for use classification'!$D$9,B1334)),ISNUMBER(SEARCH('[1]Lookup for use classification'!$E$9,B1334)),ISNUMBER(SEARCH('[1]Lookup for use classification'!$F$9,B1334)),ISNUMBER(SEARCH('[1]Lookup for use classification'!$G$9,B1334)),ISNUMBER(SEARCH('[1]Lookup for use classification'!$H$9,B1334)),ISNUMBER(SEARCH('[1]Lookup for use classification'!$I$9,B1334)),ISNUMBER(SEARCH('[1]Lookup for use classification'!$J$9,B1334)),ISNUMBER(SEARCH('[1]Lookup for use classification'!$K$9,B1334))),'[1]Lookup for use classification'!$A$9,IF(OR(ISNUMBER(SEARCH('[1]Lookup for use classification'!$B$10,B1334)),ISNUMBER(SEARCH('[1]Lookup for use classification'!$C$10,B1334)),ISNUMBER(SEARCH('[1]Lookup for use classification'!$D$10,B1334)),ISNUMBER(SEARCH('[1]Lookup for use classification'!$E$10,B1334)),ISNUMBER(SEARCH('[1]Lookup for use classification'!$F$10,B1334)),ISNUMBER(SEARCH('[1]Lookup for use classification'!$G$10,B1334))),'[1]Lookup for use classification'!$A$10,IF(OR(ISNUMBER(SEARCH('[1]Lookup for use classification'!$B$11,B1334)),ISNUMBER(SEARCH('[1]Lookup for use classification'!$C$11,B1334))),'[1]Lookup for use classification'!$A$11,IF(OR(ISNUMBER(SEARCH('[1]Lookup for use classification'!$B$12,B1334)),ISNUMBER(SEARCH('[1]Lookup for use classification'!$C$12,B1334))),'[1]Lookup for use classification'!$A$12,IF(OR(ISNUMBER(SEARCH('[1]Lookup for use classification'!$B$13,B1334)),ISNUMBER(SEARCH('[1]Lookup for use classification'!$C$13,B1334)),ISNUMBER(SEARCH('[1]Lookup for use classification'!$D$13,B1334)),,ISNUMBER(SEARCH('[1]Lookup for use classification'!$C$13,B1334)),ISNUMBER(SEARCH('[1]Lookup for use classification'!$E$13,B1334))),'[1]Lookup for use classification'!$A$13,IF(OR(ISNUMBER(SEARCH('[1]Lookup for use classification'!$B$14,B1334)),ISNUMBER(SEARCH('[1]Lookup for use classification'!$C$14,B1334))),'[1]Lookup for use classification'!$A$14,"Other"))))))))))))</f>
        <v>Water &amp; Sewer</v>
      </c>
      <c r="D1334" s="36"/>
      <c r="E1334" s="29"/>
      <c r="F1334" s="29"/>
    </row>
    <row r="1335" spans="1:6">
      <c r="A1335" s="16" t="s">
        <v>280</v>
      </c>
      <c r="B1335" s="26" t="s">
        <v>255</v>
      </c>
      <c r="C1335" s="133" t="str">
        <f>IF(OR(ISNUMBER(SEARCH('[1]Lookup for use classification'!$B$1,B1335)),ISNUMBER(SEARCH('[1]Lookup for use classification'!$C$1,B1335)),ISNUMBER(SEARCH('[1]Lookup for use classification'!$D$1,B1335)),ISNUMBER(SEARCH('[1]Lookup for use classification'!$E$1,B1335))),'[1]Lookup for use classification'!$A$1,IF(ISNUMBER(SEARCH('[1]Lookup for use classification'!$B$2,B1335)),'[1]Lookup for use classification'!$A$2,IF(ISNUMBER(SEARCH('[1]Lookup for use classification'!$B$3,B1335)),'[1]Lookup for use classification'!$A$3,IF(OR(ISNUMBER(SEARCH('[1]Lookup for use classification'!$B$4,B1335)),ISNUMBER(SEARCH('[1]Lookup for use classification'!$C$4,B1335)),ISNUMBER(SEARCH('[1]Lookup for use classification'!$D$4,B1335)),ISNUMBER(SEARCH('[1]Lookup for use classification'!$E$4,B1335))),'[1]Lookup for use classification'!$A$4,IF(OR(ISNUMBER(SEARCH('[1]Lookup for use classification'!$B$5,B1335)),ISNUMBER(SEARCH('[1]Lookup for use classification'!$C$5,B1335)),ISNUMBER(SEARCH('[1]Lookup for use classification'!$D$5,B1335))),'[1]Lookup for use classification'!$A$5,IF(OR(ISNUMBER(SEARCH('[1]Lookup for use classification'!$B$7,B1335)),ISNUMBER(SEARCH('[1]Lookup for use classification'!$C$7,B1335)),ISNUMBER(SEARCH('[1]Lookup for use classification'!$D$7,B1335))),'[1]Lookup for use classification'!$A$7,IF(OR(ISNUMBER(SEARCH('[1]Lookup for use classification'!$B$9,B1335)),ISNUMBER(SEARCH('[1]Lookup for use classification'!$C$9,B1335)),ISNUMBER(SEARCH('[1]Lookup for use classification'!$D$9,B1335)),ISNUMBER(SEARCH('[1]Lookup for use classification'!$E$9,B1335)),ISNUMBER(SEARCH('[1]Lookup for use classification'!$F$9,B1335)),ISNUMBER(SEARCH('[1]Lookup for use classification'!$G$9,B1335)),ISNUMBER(SEARCH('[1]Lookup for use classification'!$H$9,B1335)),ISNUMBER(SEARCH('[1]Lookup for use classification'!$I$9,B1335)),ISNUMBER(SEARCH('[1]Lookup for use classification'!$J$9,B1335)),ISNUMBER(SEARCH('[1]Lookup for use classification'!$K$9,B1335))),'[1]Lookup for use classification'!$A$9,IF(OR(ISNUMBER(SEARCH('[1]Lookup for use classification'!$B$10,B1335)),ISNUMBER(SEARCH('[1]Lookup for use classification'!$C$10,B1335)),ISNUMBER(SEARCH('[1]Lookup for use classification'!$D$10,B1335)),ISNUMBER(SEARCH('[1]Lookup for use classification'!$E$10,B1335)),ISNUMBER(SEARCH('[1]Lookup for use classification'!$F$10,B1335)),ISNUMBER(SEARCH('[1]Lookup for use classification'!$G$10,B1335))),'[1]Lookup for use classification'!$A$10,IF(OR(ISNUMBER(SEARCH('[1]Lookup for use classification'!$B$11,B1335)),ISNUMBER(SEARCH('[1]Lookup for use classification'!$C$11,B1335))),'[1]Lookup for use classification'!$A$11,IF(OR(ISNUMBER(SEARCH('[1]Lookup for use classification'!$B$12,B1335)),ISNUMBER(SEARCH('[1]Lookup for use classification'!$C$12,B1335))),'[1]Lookup for use classification'!$A$12,IF(OR(ISNUMBER(SEARCH('[1]Lookup for use classification'!$B$13,B1335)),ISNUMBER(SEARCH('[1]Lookup for use classification'!$C$13,B1335)),ISNUMBER(SEARCH('[1]Lookup for use classification'!$D$13,B1335)),,ISNUMBER(SEARCH('[1]Lookup for use classification'!$C$13,B1335)),ISNUMBER(SEARCH('[1]Lookup for use classification'!$E$13,B1335))),'[1]Lookup for use classification'!$A$13,IF(OR(ISNUMBER(SEARCH('[1]Lookup for use classification'!$B$14,B1335)),ISNUMBER(SEARCH('[1]Lookup for use classification'!$C$14,B1335))),'[1]Lookup for use classification'!$A$14,"Other"))))))))))))</f>
        <v>Other</v>
      </c>
      <c r="D1335" s="36"/>
      <c r="E1335" s="29"/>
      <c r="F1335" s="29"/>
    </row>
    <row r="1336" spans="1:6">
      <c r="A1336" s="16" t="s">
        <v>280</v>
      </c>
      <c r="B1336" s="26" t="s">
        <v>298</v>
      </c>
      <c r="C1336" s="133" t="str">
        <f>IF(OR(ISNUMBER(SEARCH('[1]Lookup for use classification'!$B$1,B1336)),ISNUMBER(SEARCH('[1]Lookup for use classification'!$C$1,B1336)),ISNUMBER(SEARCH('[1]Lookup for use classification'!$D$1,B1336)),ISNUMBER(SEARCH('[1]Lookup for use classification'!$E$1,B1336))),'[1]Lookup for use classification'!$A$1,IF(ISNUMBER(SEARCH('[1]Lookup for use classification'!$B$2,B1336)),'[1]Lookup for use classification'!$A$2,IF(ISNUMBER(SEARCH('[1]Lookup for use classification'!$B$3,B1336)),'[1]Lookup for use classification'!$A$3,IF(OR(ISNUMBER(SEARCH('[1]Lookup for use classification'!$B$4,B1336)),ISNUMBER(SEARCH('[1]Lookup for use classification'!$C$4,B1336)),ISNUMBER(SEARCH('[1]Lookup for use classification'!$D$4,B1336)),ISNUMBER(SEARCH('[1]Lookup for use classification'!$E$4,B1336))),'[1]Lookup for use classification'!$A$4,IF(OR(ISNUMBER(SEARCH('[1]Lookup for use classification'!$B$5,B1336)),ISNUMBER(SEARCH('[1]Lookup for use classification'!$C$5,B1336)),ISNUMBER(SEARCH('[1]Lookup for use classification'!$D$5,B1336))),'[1]Lookup for use classification'!$A$5,IF(OR(ISNUMBER(SEARCH('[1]Lookup for use classification'!$B$7,B1336)),ISNUMBER(SEARCH('[1]Lookup for use classification'!$C$7,B1336)),ISNUMBER(SEARCH('[1]Lookup for use classification'!$D$7,B1336))),'[1]Lookup for use classification'!$A$7,IF(OR(ISNUMBER(SEARCH('[1]Lookup for use classification'!$B$9,B1336)),ISNUMBER(SEARCH('[1]Lookup for use classification'!$C$9,B1336)),ISNUMBER(SEARCH('[1]Lookup for use classification'!$D$9,B1336)),ISNUMBER(SEARCH('[1]Lookup for use classification'!$E$9,B1336)),ISNUMBER(SEARCH('[1]Lookup for use classification'!$F$9,B1336)),ISNUMBER(SEARCH('[1]Lookup for use classification'!$G$9,B1336)),ISNUMBER(SEARCH('[1]Lookup for use classification'!$H$9,B1336)),ISNUMBER(SEARCH('[1]Lookup for use classification'!$I$9,B1336)),ISNUMBER(SEARCH('[1]Lookup for use classification'!$J$9,B1336)),ISNUMBER(SEARCH('[1]Lookup for use classification'!$K$9,B1336))),'[1]Lookup for use classification'!$A$9,IF(OR(ISNUMBER(SEARCH('[1]Lookup for use classification'!$B$10,B1336)),ISNUMBER(SEARCH('[1]Lookup for use classification'!$C$10,B1336)),ISNUMBER(SEARCH('[1]Lookup for use classification'!$D$10,B1336)),ISNUMBER(SEARCH('[1]Lookup for use classification'!$E$10,B1336)),ISNUMBER(SEARCH('[1]Lookup for use classification'!$F$10,B1336)),ISNUMBER(SEARCH('[1]Lookup for use classification'!$G$10,B1336))),'[1]Lookup for use classification'!$A$10,IF(OR(ISNUMBER(SEARCH('[1]Lookup for use classification'!$B$11,B1336)),ISNUMBER(SEARCH('[1]Lookup for use classification'!$C$11,B1336))),'[1]Lookup for use classification'!$A$11,IF(OR(ISNUMBER(SEARCH('[1]Lookup for use classification'!$B$12,B1336)),ISNUMBER(SEARCH('[1]Lookup for use classification'!$C$12,B1336))),'[1]Lookup for use classification'!$A$12,IF(OR(ISNUMBER(SEARCH('[1]Lookup for use classification'!$B$13,B1336)),ISNUMBER(SEARCH('[1]Lookup for use classification'!$C$13,B1336)),ISNUMBER(SEARCH('[1]Lookup for use classification'!$D$13,B1336)),,ISNUMBER(SEARCH('[1]Lookup for use classification'!$C$13,B1336)),ISNUMBER(SEARCH('[1]Lookup for use classification'!$E$13,B1336))),'[1]Lookup for use classification'!$A$13,IF(OR(ISNUMBER(SEARCH('[1]Lookup for use classification'!$B$14,B1336)),ISNUMBER(SEARCH('[1]Lookup for use classification'!$C$14,B1336))),'[1]Lookup for use classification'!$A$14,"Other"))))))))))))</f>
        <v>Public Assembly</v>
      </c>
      <c r="D1336" s="36">
        <v>1560</v>
      </c>
      <c r="E1336" s="29"/>
      <c r="F1336" s="29"/>
    </row>
    <row r="1337" spans="1:6">
      <c r="A1337" s="16" t="s">
        <v>280</v>
      </c>
      <c r="B1337" s="26" t="s">
        <v>299</v>
      </c>
      <c r="C1337" s="133" t="str">
        <f>IF(OR(ISNUMBER(SEARCH('[1]Lookup for use classification'!$B$1,B1337)),ISNUMBER(SEARCH('[1]Lookup for use classification'!$C$1,B1337)),ISNUMBER(SEARCH('[1]Lookup for use classification'!$D$1,B1337)),ISNUMBER(SEARCH('[1]Lookup for use classification'!$E$1,B1337))),'[1]Lookup for use classification'!$A$1,IF(ISNUMBER(SEARCH('[1]Lookup for use classification'!$B$2,B1337)),'[1]Lookup for use classification'!$A$2,IF(ISNUMBER(SEARCH('[1]Lookup for use classification'!$B$3,B1337)),'[1]Lookup for use classification'!$A$3,IF(OR(ISNUMBER(SEARCH('[1]Lookup for use classification'!$B$4,B1337)),ISNUMBER(SEARCH('[1]Lookup for use classification'!$C$4,B1337)),ISNUMBER(SEARCH('[1]Lookup for use classification'!$D$4,B1337)),ISNUMBER(SEARCH('[1]Lookup for use classification'!$E$4,B1337))),'[1]Lookup for use classification'!$A$4,IF(OR(ISNUMBER(SEARCH('[1]Lookup for use classification'!$B$5,B1337)),ISNUMBER(SEARCH('[1]Lookup for use classification'!$C$5,B1337)),ISNUMBER(SEARCH('[1]Lookup for use classification'!$D$5,B1337))),'[1]Lookup for use classification'!$A$5,IF(OR(ISNUMBER(SEARCH('[1]Lookup for use classification'!$B$7,B1337)),ISNUMBER(SEARCH('[1]Lookup for use classification'!$C$7,B1337)),ISNUMBER(SEARCH('[1]Lookup for use classification'!$D$7,B1337))),'[1]Lookup for use classification'!$A$7,IF(OR(ISNUMBER(SEARCH('[1]Lookup for use classification'!$B$9,B1337)),ISNUMBER(SEARCH('[1]Lookup for use classification'!$C$9,B1337)),ISNUMBER(SEARCH('[1]Lookup for use classification'!$D$9,B1337)),ISNUMBER(SEARCH('[1]Lookup for use classification'!$E$9,B1337)),ISNUMBER(SEARCH('[1]Lookup for use classification'!$F$9,B1337)),ISNUMBER(SEARCH('[1]Lookup for use classification'!$G$9,B1337)),ISNUMBER(SEARCH('[1]Lookup for use classification'!$H$9,B1337)),ISNUMBER(SEARCH('[1]Lookup for use classification'!$I$9,B1337)),ISNUMBER(SEARCH('[1]Lookup for use classification'!$J$9,B1337)),ISNUMBER(SEARCH('[1]Lookup for use classification'!$K$9,B1337))),'[1]Lookup for use classification'!$A$9,IF(OR(ISNUMBER(SEARCH('[1]Lookup for use classification'!$B$10,B1337)),ISNUMBER(SEARCH('[1]Lookup for use classification'!$C$10,B1337)),ISNUMBER(SEARCH('[1]Lookup for use classification'!$D$10,B1337)),ISNUMBER(SEARCH('[1]Lookup for use classification'!$E$10,B1337)),ISNUMBER(SEARCH('[1]Lookup for use classification'!$F$10,B1337)),ISNUMBER(SEARCH('[1]Lookup for use classification'!$G$10,B1337))),'[1]Lookup for use classification'!$A$10,IF(OR(ISNUMBER(SEARCH('[1]Lookup for use classification'!$B$11,B1337)),ISNUMBER(SEARCH('[1]Lookup for use classification'!$C$11,B1337))),'[1]Lookup for use classification'!$A$11,IF(OR(ISNUMBER(SEARCH('[1]Lookup for use classification'!$B$12,B1337)),ISNUMBER(SEARCH('[1]Lookup for use classification'!$C$12,B1337))),'[1]Lookup for use classification'!$A$12,IF(OR(ISNUMBER(SEARCH('[1]Lookup for use classification'!$B$13,B1337)),ISNUMBER(SEARCH('[1]Lookup for use classification'!$C$13,B1337)),ISNUMBER(SEARCH('[1]Lookup for use classification'!$D$13,B1337)),,ISNUMBER(SEARCH('[1]Lookup for use classification'!$C$13,B1337)),ISNUMBER(SEARCH('[1]Lookup for use classification'!$E$13,B1337))),'[1]Lookup for use classification'!$A$13,IF(OR(ISNUMBER(SEARCH('[1]Lookup for use classification'!$B$14,B1337)),ISNUMBER(SEARCH('[1]Lookup for use classification'!$C$14,B1337))),'[1]Lookup for use classification'!$A$14,"Other"))))))))))))</f>
        <v>Other</v>
      </c>
      <c r="D1337" s="36"/>
      <c r="E1337" s="29"/>
      <c r="F1337" s="29"/>
    </row>
    <row r="1338" spans="1:6">
      <c r="A1338" s="16" t="s">
        <v>280</v>
      </c>
      <c r="B1338" s="26" t="s">
        <v>300</v>
      </c>
      <c r="C1338" s="133" t="str">
        <f>IF(OR(ISNUMBER(SEARCH('[1]Lookup for use classification'!$B$1,B1338)),ISNUMBER(SEARCH('[1]Lookup for use classification'!$C$1,B1338)),ISNUMBER(SEARCH('[1]Lookup for use classification'!$D$1,B1338)),ISNUMBER(SEARCH('[1]Lookup for use classification'!$E$1,B1338))),'[1]Lookup for use classification'!$A$1,IF(ISNUMBER(SEARCH('[1]Lookup for use classification'!$B$2,B1338)),'[1]Lookup for use classification'!$A$2,IF(ISNUMBER(SEARCH('[1]Lookup for use classification'!$B$3,B1338)),'[1]Lookup for use classification'!$A$3,IF(OR(ISNUMBER(SEARCH('[1]Lookup for use classification'!$B$4,B1338)),ISNUMBER(SEARCH('[1]Lookup for use classification'!$C$4,B1338)),ISNUMBER(SEARCH('[1]Lookup for use classification'!$D$4,B1338)),ISNUMBER(SEARCH('[1]Lookup for use classification'!$E$4,B1338))),'[1]Lookup for use classification'!$A$4,IF(OR(ISNUMBER(SEARCH('[1]Lookup for use classification'!$B$5,B1338)),ISNUMBER(SEARCH('[1]Lookup for use classification'!$C$5,B1338)),ISNUMBER(SEARCH('[1]Lookup for use classification'!$D$5,B1338))),'[1]Lookup for use classification'!$A$5,IF(OR(ISNUMBER(SEARCH('[1]Lookup for use classification'!$B$7,B1338)),ISNUMBER(SEARCH('[1]Lookup for use classification'!$C$7,B1338)),ISNUMBER(SEARCH('[1]Lookup for use classification'!$D$7,B1338))),'[1]Lookup for use classification'!$A$7,IF(OR(ISNUMBER(SEARCH('[1]Lookup for use classification'!$B$9,B1338)),ISNUMBER(SEARCH('[1]Lookup for use classification'!$C$9,B1338)),ISNUMBER(SEARCH('[1]Lookup for use classification'!$D$9,B1338)),ISNUMBER(SEARCH('[1]Lookup for use classification'!$E$9,B1338)),ISNUMBER(SEARCH('[1]Lookup for use classification'!$F$9,B1338)),ISNUMBER(SEARCH('[1]Lookup for use classification'!$G$9,B1338)),ISNUMBER(SEARCH('[1]Lookup for use classification'!$H$9,B1338)),ISNUMBER(SEARCH('[1]Lookup for use classification'!$I$9,B1338)),ISNUMBER(SEARCH('[1]Lookup for use classification'!$J$9,B1338)),ISNUMBER(SEARCH('[1]Lookup for use classification'!$K$9,B1338))),'[1]Lookup for use classification'!$A$9,IF(OR(ISNUMBER(SEARCH('[1]Lookup for use classification'!$B$10,B1338)),ISNUMBER(SEARCH('[1]Lookup for use classification'!$C$10,B1338)),ISNUMBER(SEARCH('[1]Lookup for use classification'!$D$10,B1338)),ISNUMBER(SEARCH('[1]Lookup for use classification'!$E$10,B1338)),ISNUMBER(SEARCH('[1]Lookup for use classification'!$F$10,B1338)),ISNUMBER(SEARCH('[1]Lookup for use classification'!$G$10,B1338))),'[1]Lookup for use classification'!$A$10,IF(OR(ISNUMBER(SEARCH('[1]Lookup for use classification'!$B$11,B1338)),ISNUMBER(SEARCH('[1]Lookup for use classification'!$C$11,B1338))),'[1]Lookup for use classification'!$A$11,IF(OR(ISNUMBER(SEARCH('[1]Lookup for use classification'!$B$12,B1338)),ISNUMBER(SEARCH('[1]Lookup for use classification'!$C$12,B1338))),'[1]Lookup for use classification'!$A$12,IF(OR(ISNUMBER(SEARCH('[1]Lookup for use classification'!$B$13,B1338)),ISNUMBER(SEARCH('[1]Lookup for use classification'!$C$13,B1338)),ISNUMBER(SEARCH('[1]Lookup for use classification'!$D$13,B1338)),,ISNUMBER(SEARCH('[1]Lookup for use classification'!$C$13,B1338)),ISNUMBER(SEARCH('[1]Lookup for use classification'!$E$13,B1338))),'[1]Lookup for use classification'!$A$13,IF(OR(ISNUMBER(SEARCH('[1]Lookup for use classification'!$B$14,B1338)),ISNUMBER(SEARCH('[1]Lookup for use classification'!$C$14,B1338))),'[1]Lookup for use classification'!$A$14,"Other"))))))))))))</f>
        <v>Water &amp; Sewer</v>
      </c>
      <c r="D1338" s="36"/>
      <c r="E1338" s="29"/>
      <c r="F1338" s="29"/>
    </row>
    <row r="1339" spans="1:6">
      <c r="A1339" s="16" t="s">
        <v>280</v>
      </c>
      <c r="B1339" s="26" t="s">
        <v>66</v>
      </c>
      <c r="C1339" s="133" t="str">
        <f>IF(OR(ISNUMBER(SEARCH('[1]Lookup for use classification'!$B$1,B1339)),ISNUMBER(SEARCH('[1]Lookup for use classification'!$C$1,B1339)),ISNUMBER(SEARCH('[1]Lookup for use classification'!$D$1,B1339)),ISNUMBER(SEARCH('[1]Lookup for use classification'!$E$1,B1339))),'[1]Lookup for use classification'!$A$1,IF(ISNUMBER(SEARCH('[1]Lookup for use classification'!$B$2,B1339)),'[1]Lookup for use classification'!$A$2,IF(ISNUMBER(SEARCH('[1]Lookup for use classification'!$B$3,B1339)),'[1]Lookup for use classification'!$A$3,IF(OR(ISNUMBER(SEARCH('[1]Lookup for use classification'!$B$4,B1339)),ISNUMBER(SEARCH('[1]Lookup for use classification'!$C$4,B1339)),ISNUMBER(SEARCH('[1]Lookup for use classification'!$D$4,B1339)),ISNUMBER(SEARCH('[1]Lookup for use classification'!$E$4,B1339))),'[1]Lookup for use classification'!$A$4,IF(OR(ISNUMBER(SEARCH('[1]Lookup for use classification'!$B$5,B1339)),ISNUMBER(SEARCH('[1]Lookup for use classification'!$C$5,B1339)),ISNUMBER(SEARCH('[1]Lookup for use classification'!$D$5,B1339))),'[1]Lookup for use classification'!$A$5,IF(OR(ISNUMBER(SEARCH('[1]Lookup for use classification'!$B$7,B1339)),ISNUMBER(SEARCH('[1]Lookup for use classification'!$C$7,B1339)),ISNUMBER(SEARCH('[1]Lookup for use classification'!$D$7,B1339))),'[1]Lookup for use classification'!$A$7,IF(OR(ISNUMBER(SEARCH('[1]Lookup for use classification'!$B$9,B1339)),ISNUMBER(SEARCH('[1]Lookup for use classification'!$C$9,B1339)),ISNUMBER(SEARCH('[1]Lookup for use classification'!$D$9,B1339)),ISNUMBER(SEARCH('[1]Lookup for use classification'!$E$9,B1339)),ISNUMBER(SEARCH('[1]Lookup for use classification'!$F$9,B1339)),ISNUMBER(SEARCH('[1]Lookup for use classification'!$G$9,B1339)),ISNUMBER(SEARCH('[1]Lookup for use classification'!$H$9,B1339)),ISNUMBER(SEARCH('[1]Lookup for use classification'!$I$9,B1339)),ISNUMBER(SEARCH('[1]Lookup for use classification'!$J$9,B1339)),ISNUMBER(SEARCH('[1]Lookup for use classification'!$K$9,B1339))),'[1]Lookup for use classification'!$A$9,IF(OR(ISNUMBER(SEARCH('[1]Lookup for use classification'!$B$10,B1339)),ISNUMBER(SEARCH('[1]Lookup for use classification'!$C$10,B1339)),ISNUMBER(SEARCH('[1]Lookup for use classification'!$D$10,B1339)),ISNUMBER(SEARCH('[1]Lookup for use classification'!$E$10,B1339)),ISNUMBER(SEARCH('[1]Lookup for use classification'!$F$10,B1339)),ISNUMBER(SEARCH('[1]Lookup for use classification'!$G$10,B1339))),'[1]Lookup for use classification'!$A$10,IF(OR(ISNUMBER(SEARCH('[1]Lookup for use classification'!$B$11,B1339)),ISNUMBER(SEARCH('[1]Lookup for use classification'!$C$11,B1339))),'[1]Lookup for use classification'!$A$11,IF(OR(ISNUMBER(SEARCH('[1]Lookup for use classification'!$B$12,B1339)),ISNUMBER(SEARCH('[1]Lookup for use classification'!$C$12,B1339))),'[1]Lookup for use classification'!$A$12,IF(OR(ISNUMBER(SEARCH('[1]Lookup for use classification'!$B$13,B1339)),ISNUMBER(SEARCH('[1]Lookup for use classification'!$C$13,B1339)),ISNUMBER(SEARCH('[1]Lookup for use classification'!$D$13,B1339)),,ISNUMBER(SEARCH('[1]Lookup for use classification'!$C$13,B1339)),ISNUMBER(SEARCH('[1]Lookup for use classification'!$E$13,B1339))),'[1]Lookup for use classification'!$A$13,IF(OR(ISNUMBER(SEARCH('[1]Lookup for use classification'!$B$14,B1339)),ISNUMBER(SEARCH('[1]Lookup for use classification'!$C$14,B1339))),'[1]Lookup for use classification'!$A$14,"Other"))))))))))))</f>
        <v>Water &amp; Sewer</v>
      </c>
      <c r="D1339" s="36">
        <v>4200</v>
      </c>
      <c r="E1339" s="29"/>
      <c r="F1339" s="29"/>
    </row>
    <row r="1340" spans="1:6">
      <c r="A1340" s="16" t="s">
        <v>1052</v>
      </c>
      <c r="B1340" s="38" t="s">
        <v>44</v>
      </c>
      <c r="C1340" s="133" t="str">
        <f>IF(OR(ISNUMBER(SEARCH('[1]Lookup for use classification'!$B$1,B1340)),ISNUMBER(SEARCH('[1]Lookup for use classification'!$C$1,B1340)),ISNUMBER(SEARCH('[1]Lookup for use classification'!$D$1,B1340)),ISNUMBER(SEARCH('[1]Lookup for use classification'!$E$1,B1340))),'[1]Lookup for use classification'!$A$1,IF(ISNUMBER(SEARCH('[1]Lookup for use classification'!$B$2,B1340)),'[1]Lookup for use classification'!$A$2,IF(ISNUMBER(SEARCH('[1]Lookup for use classification'!$B$3,B1340)),'[1]Lookup for use classification'!$A$3,IF(OR(ISNUMBER(SEARCH('[1]Lookup for use classification'!$B$4,B1340)),ISNUMBER(SEARCH('[1]Lookup for use classification'!$C$4,B1340)),ISNUMBER(SEARCH('[1]Lookup for use classification'!$D$4,B1340)),ISNUMBER(SEARCH('[1]Lookup for use classification'!$E$4,B1340))),'[1]Lookup for use classification'!$A$4,IF(OR(ISNUMBER(SEARCH('[1]Lookup for use classification'!$B$5,B1340)),ISNUMBER(SEARCH('[1]Lookup for use classification'!$C$5,B1340)),ISNUMBER(SEARCH('[1]Lookup for use classification'!$D$5,B1340))),'[1]Lookup for use classification'!$A$5,IF(OR(ISNUMBER(SEARCH('[1]Lookup for use classification'!$B$7,B1340)),ISNUMBER(SEARCH('[1]Lookup for use classification'!$C$7,B1340)),ISNUMBER(SEARCH('[1]Lookup for use classification'!$D$7,B1340))),'[1]Lookup for use classification'!$A$7,IF(OR(ISNUMBER(SEARCH('[1]Lookup for use classification'!$B$9,B1340)),ISNUMBER(SEARCH('[1]Lookup for use classification'!$C$9,B1340)),ISNUMBER(SEARCH('[1]Lookup for use classification'!$D$9,B1340)),ISNUMBER(SEARCH('[1]Lookup for use classification'!$E$9,B1340)),ISNUMBER(SEARCH('[1]Lookup for use classification'!$F$9,B1340)),ISNUMBER(SEARCH('[1]Lookup for use classification'!$G$9,B1340)),ISNUMBER(SEARCH('[1]Lookup for use classification'!$H$9,B1340)),ISNUMBER(SEARCH('[1]Lookup for use classification'!$I$9,B1340)),ISNUMBER(SEARCH('[1]Lookup for use classification'!$J$9,B1340)),ISNUMBER(SEARCH('[1]Lookup for use classification'!$K$9,B1340))),'[1]Lookup for use classification'!$A$9,IF(OR(ISNUMBER(SEARCH('[1]Lookup for use classification'!$B$10,B1340)),ISNUMBER(SEARCH('[1]Lookup for use classification'!$C$10,B1340)),ISNUMBER(SEARCH('[1]Lookup for use classification'!$D$10,B1340)),ISNUMBER(SEARCH('[1]Lookup for use classification'!$E$10,B1340)),ISNUMBER(SEARCH('[1]Lookup for use classification'!$F$10,B1340)),ISNUMBER(SEARCH('[1]Lookup for use classification'!$G$10,B1340))),'[1]Lookup for use classification'!$A$10,IF(OR(ISNUMBER(SEARCH('[1]Lookup for use classification'!$B$11,B1340)),ISNUMBER(SEARCH('[1]Lookup for use classification'!$C$11,B1340))),'[1]Lookup for use classification'!$A$11,IF(OR(ISNUMBER(SEARCH('[1]Lookup for use classification'!$B$12,B1340)),ISNUMBER(SEARCH('[1]Lookup for use classification'!$C$12,B1340))),'[1]Lookup for use classification'!$A$12,IF(OR(ISNUMBER(SEARCH('[1]Lookup for use classification'!$B$13,B1340)),ISNUMBER(SEARCH('[1]Lookup for use classification'!$C$13,B1340)),ISNUMBER(SEARCH('[1]Lookup for use classification'!$D$13,B1340)),,ISNUMBER(SEARCH('[1]Lookup for use classification'!$C$13,B1340)),ISNUMBER(SEARCH('[1]Lookup for use classification'!$E$13,B1340))),'[1]Lookup for use classification'!$A$13,IF(OR(ISNUMBER(SEARCH('[1]Lookup for use classification'!$B$14,B1340)),ISNUMBER(SEARCH('[1]Lookup for use classification'!$C$14,B1340))),'[1]Lookup for use classification'!$A$14,"Other"))))))))))))</f>
        <v>Other</v>
      </c>
      <c r="D1340" s="39">
        <v>144</v>
      </c>
      <c r="E1340" s="41"/>
      <c r="F1340" s="41"/>
    </row>
    <row r="1341" spans="1:6">
      <c r="A1341" s="16" t="s">
        <v>1052</v>
      </c>
      <c r="B1341" s="38" t="s">
        <v>1042</v>
      </c>
      <c r="C1341" s="133" t="str">
        <f>IF(OR(ISNUMBER(SEARCH('[1]Lookup for use classification'!$B$1,B1341)),ISNUMBER(SEARCH('[1]Lookup for use classification'!$C$1,B1341)),ISNUMBER(SEARCH('[1]Lookup for use classification'!$D$1,B1341)),ISNUMBER(SEARCH('[1]Lookup for use classification'!$E$1,B1341))),'[1]Lookup for use classification'!$A$1,IF(ISNUMBER(SEARCH('[1]Lookup for use classification'!$B$2,B1341)),'[1]Lookup for use classification'!$A$2,IF(ISNUMBER(SEARCH('[1]Lookup for use classification'!$B$3,B1341)),'[1]Lookup for use classification'!$A$3,IF(OR(ISNUMBER(SEARCH('[1]Lookup for use classification'!$B$4,B1341)),ISNUMBER(SEARCH('[1]Lookup for use classification'!$C$4,B1341)),ISNUMBER(SEARCH('[1]Lookup for use classification'!$D$4,B1341)),ISNUMBER(SEARCH('[1]Lookup for use classification'!$E$4,B1341))),'[1]Lookup for use classification'!$A$4,IF(OR(ISNUMBER(SEARCH('[1]Lookup for use classification'!$B$5,B1341)),ISNUMBER(SEARCH('[1]Lookup for use classification'!$C$5,B1341)),ISNUMBER(SEARCH('[1]Lookup for use classification'!$D$5,B1341))),'[1]Lookup for use classification'!$A$5,IF(OR(ISNUMBER(SEARCH('[1]Lookup for use classification'!$B$7,B1341)),ISNUMBER(SEARCH('[1]Lookup for use classification'!$C$7,B1341)),ISNUMBER(SEARCH('[1]Lookup for use classification'!$D$7,B1341))),'[1]Lookup for use classification'!$A$7,IF(OR(ISNUMBER(SEARCH('[1]Lookup for use classification'!$B$9,B1341)),ISNUMBER(SEARCH('[1]Lookup for use classification'!$C$9,B1341)),ISNUMBER(SEARCH('[1]Lookup for use classification'!$D$9,B1341)),ISNUMBER(SEARCH('[1]Lookup for use classification'!$E$9,B1341)),ISNUMBER(SEARCH('[1]Lookup for use classification'!$F$9,B1341)),ISNUMBER(SEARCH('[1]Lookup for use classification'!$G$9,B1341)),ISNUMBER(SEARCH('[1]Lookup for use classification'!$H$9,B1341)),ISNUMBER(SEARCH('[1]Lookup for use classification'!$I$9,B1341)),ISNUMBER(SEARCH('[1]Lookup for use classification'!$J$9,B1341)),ISNUMBER(SEARCH('[1]Lookup for use classification'!$K$9,B1341))),'[1]Lookup for use classification'!$A$9,IF(OR(ISNUMBER(SEARCH('[1]Lookup for use classification'!$B$10,B1341)),ISNUMBER(SEARCH('[1]Lookup for use classification'!$C$10,B1341)),ISNUMBER(SEARCH('[1]Lookup for use classification'!$D$10,B1341)),ISNUMBER(SEARCH('[1]Lookup for use classification'!$E$10,B1341)),ISNUMBER(SEARCH('[1]Lookup for use classification'!$F$10,B1341)),ISNUMBER(SEARCH('[1]Lookup for use classification'!$G$10,B1341))),'[1]Lookup for use classification'!$A$10,IF(OR(ISNUMBER(SEARCH('[1]Lookup for use classification'!$B$11,B1341)),ISNUMBER(SEARCH('[1]Lookup for use classification'!$C$11,B1341))),'[1]Lookup for use classification'!$A$11,IF(OR(ISNUMBER(SEARCH('[1]Lookup for use classification'!$B$12,B1341)),ISNUMBER(SEARCH('[1]Lookup for use classification'!$C$12,B1341))),'[1]Lookup for use classification'!$A$12,IF(OR(ISNUMBER(SEARCH('[1]Lookup for use classification'!$B$13,B1341)),ISNUMBER(SEARCH('[1]Lookup for use classification'!$C$13,B1341)),ISNUMBER(SEARCH('[1]Lookup for use classification'!$D$13,B1341)),,ISNUMBER(SEARCH('[1]Lookup for use classification'!$C$13,B1341)),ISNUMBER(SEARCH('[1]Lookup for use classification'!$E$13,B1341))),'[1]Lookup for use classification'!$A$13,IF(OR(ISNUMBER(SEARCH('[1]Lookup for use classification'!$B$14,B1341)),ISNUMBER(SEARCH('[1]Lookup for use classification'!$C$14,B1341))),'[1]Lookup for use classification'!$A$14,"Other"))))))))))))</f>
        <v>Office</v>
      </c>
      <c r="D1341" s="39">
        <v>2050</v>
      </c>
      <c r="E1341" s="41" t="s">
        <v>811</v>
      </c>
      <c r="F1341" s="41">
        <v>2014</v>
      </c>
    </row>
    <row r="1342" spans="1:6">
      <c r="A1342" s="16" t="s">
        <v>1052</v>
      </c>
      <c r="B1342" s="38" t="s">
        <v>147</v>
      </c>
      <c r="C1342" s="133" t="str">
        <f>IF(OR(ISNUMBER(SEARCH('[1]Lookup for use classification'!$B$1,B1342)),ISNUMBER(SEARCH('[1]Lookup for use classification'!$C$1,B1342)),ISNUMBER(SEARCH('[1]Lookup for use classification'!$D$1,B1342)),ISNUMBER(SEARCH('[1]Lookup for use classification'!$E$1,B1342))),'[1]Lookup for use classification'!$A$1,IF(ISNUMBER(SEARCH('[1]Lookup for use classification'!$B$2,B1342)),'[1]Lookup for use classification'!$A$2,IF(ISNUMBER(SEARCH('[1]Lookup for use classification'!$B$3,B1342)),'[1]Lookup for use classification'!$A$3,IF(OR(ISNUMBER(SEARCH('[1]Lookup for use classification'!$B$4,B1342)),ISNUMBER(SEARCH('[1]Lookup for use classification'!$C$4,B1342)),ISNUMBER(SEARCH('[1]Lookup for use classification'!$D$4,B1342)),ISNUMBER(SEARCH('[1]Lookup for use classification'!$E$4,B1342))),'[1]Lookup for use classification'!$A$4,IF(OR(ISNUMBER(SEARCH('[1]Lookup for use classification'!$B$5,B1342)),ISNUMBER(SEARCH('[1]Lookup for use classification'!$C$5,B1342)),ISNUMBER(SEARCH('[1]Lookup for use classification'!$D$5,B1342))),'[1]Lookup for use classification'!$A$5,IF(OR(ISNUMBER(SEARCH('[1]Lookup for use classification'!$B$7,B1342)),ISNUMBER(SEARCH('[1]Lookup for use classification'!$C$7,B1342)),ISNUMBER(SEARCH('[1]Lookup for use classification'!$D$7,B1342))),'[1]Lookup for use classification'!$A$7,IF(OR(ISNUMBER(SEARCH('[1]Lookup for use classification'!$B$9,B1342)),ISNUMBER(SEARCH('[1]Lookup for use classification'!$C$9,B1342)),ISNUMBER(SEARCH('[1]Lookup for use classification'!$D$9,B1342)),ISNUMBER(SEARCH('[1]Lookup for use classification'!$E$9,B1342)),ISNUMBER(SEARCH('[1]Lookup for use classification'!$F$9,B1342)),ISNUMBER(SEARCH('[1]Lookup for use classification'!$G$9,B1342)),ISNUMBER(SEARCH('[1]Lookup for use classification'!$H$9,B1342)),ISNUMBER(SEARCH('[1]Lookup for use classification'!$I$9,B1342)),ISNUMBER(SEARCH('[1]Lookup for use classification'!$J$9,B1342)),ISNUMBER(SEARCH('[1]Lookup for use classification'!$K$9,B1342))),'[1]Lookup for use classification'!$A$9,IF(OR(ISNUMBER(SEARCH('[1]Lookup for use classification'!$B$10,B1342)),ISNUMBER(SEARCH('[1]Lookup for use classification'!$C$10,B1342)),ISNUMBER(SEARCH('[1]Lookup for use classification'!$D$10,B1342)),ISNUMBER(SEARCH('[1]Lookup for use classification'!$E$10,B1342)),ISNUMBER(SEARCH('[1]Lookup for use classification'!$F$10,B1342)),ISNUMBER(SEARCH('[1]Lookup for use classification'!$G$10,B1342))),'[1]Lookup for use classification'!$A$10,IF(OR(ISNUMBER(SEARCH('[1]Lookup for use classification'!$B$11,B1342)),ISNUMBER(SEARCH('[1]Lookup for use classification'!$C$11,B1342))),'[1]Lookup for use classification'!$A$11,IF(OR(ISNUMBER(SEARCH('[1]Lookup for use classification'!$B$12,B1342)),ISNUMBER(SEARCH('[1]Lookup for use classification'!$C$12,B1342))),'[1]Lookup for use classification'!$A$12,IF(OR(ISNUMBER(SEARCH('[1]Lookup for use classification'!$B$13,B1342)),ISNUMBER(SEARCH('[1]Lookup for use classification'!$C$13,B1342)),ISNUMBER(SEARCH('[1]Lookup for use classification'!$D$13,B1342)),,ISNUMBER(SEARCH('[1]Lookup for use classification'!$C$13,B1342)),ISNUMBER(SEARCH('[1]Lookup for use classification'!$E$13,B1342))),'[1]Lookup for use classification'!$A$13,IF(OR(ISNUMBER(SEARCH('[1]Lookup for use classification'!$B$14,B1342)),ISNUMBER(SEARCH('[1]Lookup for use classification'!$C$14,B1342))),'[1]Lookup for use classification'!$A$14,"Other"))))))))))))</f>
        <v>Health Care - Hospitals</v>
      </c>
      <c r="D1342" s="39">
        <v>1407</v>
      </c>
      <c r="E1342" s="41" t="s">
        <v>811</v>
      </c>
      <c r="F1342" s="41" t="s">
        <v>1043</v>
      </c>
    </row>
    <row r="1343" spans="1:6">
      <c r="A1343" s="16" t="s">
        <v>1052</v>
      </c>
      <c r="B1343" s="38" t="s">
        <v>393</v>
      </c>
      <c r="C1343" s="133" t="str">
        <f>IF(OR(ISNUMBER(SEARCH('[1]Lookup for use classification'!$B$1,B1343)),ISNUMBER(SEARCH('[1]Lookup for use classification'!$C$1,B1343)),ISNUMBER(SEARCH('[1]Lookup for use classification'!$D$1,B1343)),ISNUMBER(SEARCH('[1]Lookup for use classification'!$E$1,B1343))),'[1]Lookup for use classification'!$A$1,IF(ISNUMBER(SEARCH('[1]Lookup for use classification'!$B$2,B1343)),'[1]Lookup for use classification'!$A$2,IF(ISNUMBER(SEARCH('[1]Lookup for use classification'!$B$3,B1343)),'[1]Lookup for use classification'!$A$3,IF(OR(ISNUMBER(SEARCH('[1]Lookup for use classification'!$B$4,B1343)),ISNUMBER(SEARCH('[1]Lookup for use classification'!$C$4,B1343)),ISNUMBER(SEARCH('[1]Lookup for use classification'!$D$4,B1343)),ISNUMBER(SEARCH('[1]Lookup for use classification'!$E$4,B1343))),'[1]Lookup for use classification'!$A$4,IF(OR(ISNUMBER(SEARCH('[1]Lookup for use classification'!$B$5,B1343)),ISNUMBER(SEARCH('[1]Lookup for use classification'!$C$5,B1343)),ISNUMBER(SEARCH('[1]Lookup for use classification'!$D$5,B1343))),'[1]Lookup for use classification'!$A$5,IF(OR(ISNUMBER(SEARCH('[1]Lookup for use classification'!$B$7,B1343)),ISNUMBER(SEARCH('[1]Lookup for use classification'!$C$7,B1343)),ISNUMBER(SEARCH('[1]Lookup for use classification'!$D$7,B1343))),'[1]Lookup for use classification'!$A$7,IF(OR(ISNUMBER(SEARCH('[1]Lookup for use classification'!$B$9,B1343)),ISNUMBER(SEARCH('[1]Lookup for use classification'!$C$9,B1343)),ISNUMBER(SEARCH('[1]Lookup for use classification'!$D$9,B1343)),ISNUMBER(SEARCH('[1]Lookup for use classification'!$E$9,B1343)),ISNUMBER(SEARCH('[1]Lookup for use classification'!$F$9,B1343)),ISNUMBER(SEARCH('[1]Lookup for use classification'!$G$9,B1343)),ISNUMBER(SEARCH('[1]Lookup for use classification'!$H$9,B1343)),ISNUMBER(SEARCH('[1]Lookup for use classification'!$I$9,B1343)),ISNUMBER(SEARCH('[1]Lookup for use classification'!$J$9,B1343)),ISNUMBER(SEARCH('[1]Lookup for use classification'!$K$9,B1343))),'[1]Lookup for use classification'!$A$9,IF(OR(ISNUMBER(SEARCH('[1]Lookup for use classification'!$B$10,B1343)),ISNUMBER(SEARCH('[1]Lookup for use classification'!$C$10,B1343)),ISNUMBER(SEARCH('[1]Lookup for use classification'!$D$10,B1343)),ISNUMBER(SEARCH('[1]Lookup for use classification'!$E$10,B1343)),ISNUMBER(SEARCH('[1]Lookup for use classification'!$F$10,B1343)),ISNUMBER(SEARCH('[1]Lookup for use classification'!$G$10,B1343))),'[1]Lookup for use classification'!$A$10,IF(OR(ISNUMBER(SEARCH('[1]Lookup for use classification'!$B$11,B1343)),ISNUMBER(SEARCH('[1]Lookup for use classification'!$C$11,B1343))),'[1]Lookup for use classification'!$A$11,IF(OR(ISNUMBER(SEARCH('[1]Lookup for use classification'!$B$12,B1343)),ISNUMBER(SEARCH('[1]Lookup for use classification'!$C$12,B1343))),'[1]Lookup for use classification'!$A$12,IF(OR(ISNUMBER(SEARCH('[1]Lookup for use classification'!$B$13,B1343)),ISNUMBER(SEARCH('[1]Lookup for use classification'!$C$13,B1343)),ISNUMBER(SEARCH('[1]Lookup for use classification'!$D$13,B1343)),,ISNUMBER(SEARCH('[1]Lookup for use classification'!$C$13,B1343)),ISNUMBER(SEARCH('[1]Lookup for use classification'!$E$13,B1343))),'[1]Lookup for use classification'!$A$13,IF(OR(ISNUMBER(SEARCH('[1]Lookup for use classification'!$B$14,B1343)),ISNUMBER(SEARCH('[1]Lookup for use classification'!$C$14,B1343))),'[1]Lookup for use classification'!$A$14,"Other"))))))))))))</f>
        <v>Public Assembly</v>
      </c>
      <c r="D1343" s="39">
        <v>1661</v>
      </c>
      <c r="E1343" s="41" t="s">
        <v>811</v>
      </c>
      <c r="F1343" s="41"/>
    </row>
    <row r="1344" spans="1:6">
      <c r="A1344" s="16" t="s">
        <v>1052</v>
      </c>
      <c r="B1344" s="38" t="s">
        <v>1044</v>
      </c>
      <c r="C1344" s="133" t="str">
        <f>IF(OR(ISNUMBER(SEARCH('[1]Lookup for use classification'!$B$1,B1344)),ISNUMBER(SEARCH('[1]Lookup for use classification'!$C$1,B1344)),ISNUMBER(SEARCH('[1]Lookup for use classification'!$D$1,B1344)),ISNUMBER(SEARCH('[1]Lookup for use classification'!$E$1,B1344))),'[1]Lookup for use classification'!$A$1,IF(ISNUMBER(SEARCH('[1]Lookup for use classification'!$B$2,B1344)),'[1]Lookup for use classification'!$A$2,IF(ISNUMBER(SEARCH('[1]Lookup for use classification'!$B$3,B1344)),'[1]Lookup for use classification'!$A$3,IF(OR(ISNUMBER(SEARCH('[1]Lookup for use classification'!$B$4,B1344)),ISNUMBER(SEARCH('[1]Lookup for use classification'!$C$4,B1344)),ISNUMBER(SEARCH('[1]Lookup for use classification'!$D$4,B1344)),ISNUMBER(SEARCH('[1]Lookup for use classification'!$E$4,B1344))),'[1]Lookup for use classification'!$A$4,IF(OR(ISNUMBER(SEARCH('[1]Lookup for use classification'!$B$5,B1344)),ISNUMBER(SEARCH('[1]Lookup for use classification'!$C$5,B1344)),ISNUMBER(SEARCH('[1]Lookup for use classification'!$D$5,B1344))),'[1]Lookup for use classification'!$A$5,IF(OR(ISNUMBER(SEARCH('[1]Lookup for use classification'!$B$7,B1344)),ISNUMBER(SEARCH('[1]Lookup for use classification'!$C$7,B1344)),ISNUMBER(SEARCH('[1]Lookup for use classification'!$D$7,B1344))),'[1]Lookup for use classification'!$A$7,IF(OR(ISNUMBER(SEARCH('[1]Lookup for use classification'!$B$9,B1344)),ISNUMBER(SEARCH('[1]Lookup for use classification'!$C$9,B1344)),ISNUMBER(SEARCH('[1]Lookup for use classification'!$D$9,B1344)),ISNUMBER(SEARCH('[1]Lookup for use classification'!$E$9,B1344)),ISNUMBER(SEARCH('[1]Lookup for use classification'!$F$9,B1344)),ISNUMBER(SEARCH('[1]Lookup for use classification'!$G$9,B1344)),ISNUMBER(SEARCH('[1]Lookup for use classification'!$H$9,B1344)),ISNUMBER(SEARCH('[1]Lookup for use classification'!$I$9,B1344)),ISNUMBER(SEARCH('[1]Lookup for use classification'!$J$9,B1344)),ISNUMBER(SEARCH('[1]Lookup for use classification'!$K$9,B1344))),'[1]Lookup for use classification'!$A$9,IF(OR(ISNUMBER(SEARCH('[1]Lookup for use classification'!$B$10,B1344)),ISNUMBER(SEARCH('[1]Lookup for use classification'!$C$10,B1344)),ISNUMBER(SEARCH('[1]Lookup for use classification'!$D$10,B1344)),ISNUMBER(SEARCH('[1]Lookup for use classification'!$E$10,B1344)),ISNUMBER(SEARCH('[1]Lookup for use classification'!$F$10,B1344)),ISNUMBER(SEARCH('[1]Lookup for use classification'!$G$10,B1344))),'[1]Lookup for use classification'!$A$10,IF(OR(ISNUMBER(SEARCH('[1]Lookup for use classification'!$B$11,B1344)),ISNUMBER(SEARCH('[1]Lookup for use classification'!$C$11,B1344))),'[1]Lookup for use classification'!$A$11,IF(OR(ISNUMBER(SEARCH('[1]Lookup for use classification'!$B$12,B1344)),ISNUMBER(SEARCH('[1]Lookup for use classification'!$C$12,B1344))),'[1]Lookup for use classification'!$A$12,IF(OR(ISNUMBER(SEARCH('[1]Lookup for use classification'!$B$13,B1344)),ISNUMBER(SEARCH('[1]Lookup for use classification'!$C$13,B1344)),ISNUMBER(SEARCH('[1]Lookup for use classification'!$D$13,B1344)),,ISNUMBER(SEARCH('[1]Lookup for use classification'!$C$13,B1344)),ISNUMBER(SEARCH('[1]Lookup for use classification'!$E$13,B1344))),'[1]Lookup for use classification'!$A$13,IF(OR(ISNUMBER(SEARCH('[1]Lookup for use classification'!$B$14,B1344)),ISNUMBER(SEARCH('[1]Lookup for use classification'!$C$14,B1344))),'[1]Lookup for use classification'!$A$14,"Other"))))))))))))</f>
        <v>Education - K - 12</v>
      </c>
      <c r="D1344" s="39">
        <v>13896</v>
      </c>
      <c r="E1344" s="41" t="s">
        <v>811</v>
      </c>
      <c r="F1344" s="41"/>
    </row>
    <row r="1345" spans="1:6">
      <c r="A1345" s="16" t="s">
        <v>1052</v>
      </c>
      <c r="B1345" s="38" t="s">
        <v>373</v>
      </c>
      <c r="C1345" s="133" t="str">
        <f>IF(OR(ISNUMBER(SEARCH('[1]Lookup for use classification'!$B$1,B1345)),ISNUMBER(SEARCH('[1]Lookup for use classification'!$C$1,B1345)),ISNUMBER(SEARCH('[1]Lookup for use classification'!$D$1,B1345)),ISNUMBER(SEARCH('[1]Lookup for use classification'!$E$1,B1345))),'[1]Lookup for use classification'!$A$1,IF(ISNUMBER(SEARCH('[1]Lookup for use classification'!$B$2,B1345)),'[1]Lookup for use classification'!$A$2,IF(ISNUMBER(SEARCH('[1]Lookup for use classification'!$B$3,B1345)),'[1]Lookup for use classification'!$A$3,IF(OR(ISNUMBER(SEARCH('[1]Lookup for use classification'!$B$4,B1345)),ISNUMBER(SEARCH('[1]Lookup for use classification'!$C$4,B1345)),ISNUMBER(SEARCH('[1]Lookup for use classification'!$D$4,B1345)),ISNUMBER(SEARCH('[1]Lookup for use classification'!$E$4,B1345))),'[1]Lookup for use classification'!$A$4,IF(OR(ISNUMBER(SEARCH('[1]Lookup for use classification'!$B$5,B1345)),ISNUMBER(SEARCH('[1]Lookup for use classification'!$C$5,B1345)),ISNUMBER(SEARCH('[1]Lookup for use classification'!$D$5,B1345))),'[1]Lookup for use classification'!$A$5,IF(OR(ISNUMBER(SEARCH('[1]Lookup for use classification'!$B$7,B1345)),ISNUMBER(SEARCH('[1]Lookup for use classification'!$C$7,B1345)),ISNUMBER(SEARCH('[1]Lookup for use classification'!$D$7,B1345))),'[1]Lookup for use classification'!$A$7,IF(OR(ISNUMBER(SEARCH('[1]Lookup for use classification'!$B$9,B1345)),ISNUMBER(SEARCH('[1]Lookup for use classification'!$C$9,B1345)),ISNUMBER(SEARCH('[1]Lookup for use classification'!$D$9,B1345)),ISNUMBER(SEARCH('[1]Lookup for use classification'!$E$9,B1345)),ISNUMBER(SEARCH('[1]Lookup for use classification'!$F$9,B1345)),ISNUMBER(SEARCH('[1]Lookup for use classification'!$G$9,B1345)),ISNUMBER(SEARCH('[1]Lookup for use classification'!$H$9,B1345)),ISNUMBER(SEARCH('[1]Lookup for use classification'!$I$9,B1345)),ISNUMBER(SEARCH('[1]Lookup for use classification'!$J$9,B1345)),ISNUMBER(SEARCH('[1]Lookup for use classification'!$K$9,B1345))),'[1]Lookup for use classification'!$A$9,IF(OR(ISNUMBER(SEARCH('[1]Lookup for use classification'!$B$10,B1345)),ISNUMBER(SEARCH('[1]Lookup for use classification'!$C$10,B1345)),ISNUMBER(SEARCH('[1]Lookup for use classification'!$D$10,B1345)),ISNUMBER(SEARCH('[1]Lookup for use classification'!$E$10,B1345)),ISNUMBER(SEARCH('[1]Lookup for use classification'!$F$10,B1345)),ISNUMBER(SEARCH('[1]Lookup for use classification'!$G$10,B1345))),'[1]Lookup for use classification'!$A$10,IF(OR(ISNUMBER(SEARCH('[1]Lookup for use classification'!$B$11,B1345)),ISNUMBER(SEARCH('[1]Lookup for use classification'!$C$11,B1345))),'[1]Lookup for use classification'!$A$11,IF(OR(ISNUMBER(SEARCH('[1]Lookup for use classification'!$B$12,B1345)),ISNUMBER(SEARCH('[1]Lookup for use classification'!$C$12,B1345))),'[1]Lookup for use classification'!$A$12,IF(OR(ISNUMBER(SEARCH('[1]Lookup for use classification'!$B$13,B1345)),ISNUMBER(SEARCH('[1]Lookup for use classification'!$C$13,B1345)),ISNUMBER(SEARCH('[1]Lookup for use classification'!$D$13,B1345)),,ISNUMBER(SEARCH('[1]Lookup for use classification'!$C$13,B1345)),ISNUMBER(SEARCH('[1]Lookup for use classification'!$E$13,B1345))),'[1]Lookup for use classification'!$A$13,IF(OR(ISNUMBER(SEARCH('[1]Lookup for use classification'!$B$14,B1345)),ISNUMBER(SEARCH('[1]Lookup for use classification'!$C$14,B1345))),'[1]Lookup for use classification'!$A$14,"Other"))))))))))))</f>
        <v>Other</v>
      </c>
      <c r="D1345" s="39"/>
      <c r="E1345" s="41"/>
      <c r="F1345" s="41"/>
    </row>
    <row r="1346" spans="1:6">
      <c r="A1346" s="16" t="s">
        <v>1052</v>
      </c>
      <c r="B1346" s="38" t="s">
        <v>1045</v>
      </c>
      <c r="C1346" s="133" t="str">
        <f>IF(OR(ISNUMBER(SEARCH('[1]Lookup for use classification'!$B$1,B1346)),ISNUMBER(SEARCH('[1]Lookup for use classification'!$C$1,B1346)),ISNUMBER(SEARCH('[1]Lookup for use classification'!$D$1,B1346)),ISNUMBER(SEARCH('[1]Lookup for use classification'!$E$1,B1346))),'[1]Lookup for use classification'!$A$1,IF(ISNUMBER(SEARCH('[1]Lookup for use classification'!$B$2,B1346)),'[1]Lookup for use classification'!$A$2,IF(ISNUMBER(SEARCH('[1]Lookup for use classification'!$B$3,B1346)),'[1]Lookup for use classification'!$A$3,IF(OR(ISNUMBER(SEARCH('[1]Lookup for use classification'!$B$4,B1346)),ISNUMBER(SEARCH('[1]Lookup for use classification'!$C$4,B1346)),ISNUMBER(SEARCH('[1]Lookup for use classification'!$D$4,B1346)),ISNUMBER(SEARCH('[1]Lookup for use classification'!$E$4,B1346))),'[1]Lookup for use classification'!$A$4,IF(OR(ISNUMBER(SEARCH('[1]Lookup for use classification'!$B$5,B1346)),ISNUMBER(SEARCH('[1]Lookup for use classification'!$C$5,B1346)),ISNUMBER(SEARCH('[1]Lookup for use classification'!$D$5,B1346))),'[1]Lookup for use classification'!$A$5,IF(OR(ISNUMBER(SEARCH('[1]Lookup for use classification'!$B$7,B1346)),ISNUMBER(SEARCH('[1]Lookup for use classification'!$C$7,B1346)),ISNUMBER(SEARCH('[1]Lookup for use classification'!$D$7,B1346))),'[1]Lookup for use classification'!$A$7,IF(OR(ISNUMBER(SEARCH('[1]Lookup for use classification'!$B$9,B1346)),ISNUMBER(SEARCH('[1]Lookup for use classification'!$C$9,B1346)),ISNUMBER(SEARCH('[1]Lookup for use classification'!$D$9,B1346)),ISNUMBER(SEARCH('[1]Lookup for use classification'!$E$9,B1346)),ISNUMBER(SEARCH('[1]Lookup for use classification'!$F$9,B1346)),ISNUMBER(SEARCH('[1]Lookup for use classification'!$G$9,B1346)),ISNUMBER(SEARCH('[1]Lookup for use classification'!$H$9,B1346)),ISNUMBER(SEARCH('[1]Lookup for use classification'!$I$9,B1346)),ISNUMBER(SEARCH('[1]Lookup for use classification'!$J$9,B1346)),ISNUMBER(SEARCH('[1]Lookup for use classification'!$K$9,B1346))),'[1]Lookup for use classification'!$A$9,IF(OR(ISNUMBER(SEARCH('[1]Lookup for use classification'!$B$10,B1346)),ISNUMBER(SEARCH('[1]Lookup for use classification'!$C$10,B1346)),ISNUMBER(SEARCH('[1]Lookup for use classification'!$D$10,B1346)),ISNUMBER(SEARCH('[1]Lookup for use classification'!$E$10,B1346)),ISNUMBER(SEARCH('[1]Lookup for use classification'!$F$10,B1346)),ISNUMBER(SEARCH('[1]Lookup for use classification'!$G$10,B1346))),'[1]Lookup for use classification'!$A$10,IF(OR(ISNUMBER(SEARCH('[1]Lookup for use classification'!$B$11,B1346)),ISNUMBER(SEARCH('[1]Lookup for use classification'!$C$11,B1346))),'[1]Lookup for use classification'!$A$11,IF(OR(ISNUMBER(SEARCH('[1]Lookup for use classification'!$B$12,B1346)),ISNUMBER(SEARCH('[1]Lookup for use classification'!$C$12,B1346))),'[1]Lookup for use classification'!$A$12,IF(OR(ISNUMBER(SEARCH('[1]Lookup for use classification'!$B$13,B1346)),ISNUMBER(SEARCH('[1]Lookup for use classification'!$C$13,B1346)),ISNUMBER(SEARCH('[1]Lookup for use classification'!$D$13,B1346)),,ISNUMBER(SEARCH('[1]Lookup for use classification'!$C$13,B1346)),ISNUMBER(SEARCH('[1]Lookup for use classification'!$E$13,B1346))),'[1]Lookup for use classification'!$A$13,IF(OR(ISNUMBER(SEARCH('[1]Lookup for use classification'!$B$14,B1346)),ISNUMBER(SEARCH('[1]Lookup for use classification'!$C$14,B1346))),'[1]Lookup for use classification'!$A$14,"Other"))))))))))))</f>
        <v>Other</v>
      </c>
      <c r="D1346" s="39">
        <v>912</v>
      </c>
      <c r="E1346" s="41" t="s">
        <v>811</v>
      </c>
      <c r="F1346" s="41"/>
    </row>
    <row r="1347" spans="1:6">
      <c r="A1347" s="16" t="s">
        <v>1052</v>
      </c>
      <c r="B1347" s="38" t="s">
        <v>1046</v>
      </c>
      <c r="C1347" s="133" t="str">
        <f>IF(OR(ISNUMBER(SEARCH('[1]Lookup for use classification'!$B$1,B1347)),ISNUMBER(SEARCH('[1]Lookup for use classification'!$C$1,B1347)),ISNUMBER(SEARCH('[1]Lookup for use classification'!$D$1,B1347)),ISNUMBER(SEARCH('[1]Lookup for use classification'!$E$1,B1347))),'[1]Lookup for use classification'!$A$1,IF(ISNUMBER(SEARCH('[1]Lookup for use classification'!$B$2,B1347)),'[1]Lookup for use classification'!$A$2,IF(ISNUMBER(SEARCH('[1]Lookup for use classification'!$B$3,B1347)),'[1]Lookup for use classification'!$A$3,IF(OR(ISNUMBER(SEARCH('[1]Lookup for use classification'!$B$4,B1347)),ISNUMBER(SEARCH('[1]Lookup for use classification'!$C$4,B1347)),ISNUMBER(SEARCH('[1]Lookup for use classification'!$D$4,B1347)),ISNUMBER(SEARCH('[1]Lookup for use classification'!$E$4,B1347))),'[1]Lookup for use classification'!$A$4,IF(OR(ISNUMBER(SEARCH('[1]Lookup for use classification'!$B$5,B1347)),ISNUMBER(SEARCH('[1]Lookup for use classification'!$C$5,B1347)),ISNUMBER(SEARCH('[1]Lookup for use classification'!$D$5,B1347))),'[1]Lookup for use classification'!$A$5,IF(OR(ISNUMBER(SEARCH('[1]Lookup for use classification'!$B$7,B1347)),ISNUMBER(SEARCH('[1]Lookup for use classification'!$C$7,B1347)),ISNUMBER(SEARCH('[1]Lookup for use classification'!$D$7,B1347))),'[1]Lookup for use classification'!$A$7,IF(OR(ISNUMBER(SEARCH('[1]Lookup for use classification'!$B$9,B1347)),ISNUMBER(SEARCH('[1]Lookup for use classification'!$C$9,B1347)),ISNUMBER(SEARCH('[1]Lookup for use classification'!$D$9,B1347)),ISNUMBER(SEARCH('[1]Lookup for use classification'!$E$9,B1347)),ISNUMBER(SEARCH('[1]Lookup for use classification'!$F$9,B1347)),ISNUMBER(SEARCH('[1]Lookup for use classification'!$G$9,B1347)),ISNUMBER(SEARCH('[1]Lookup for use classification'!$H$9,B1347)),ISNUMBER(SEARCH('[1]Lookup for use classification'!$I$9,B1347)),ISNUMBER(SEARCH('[1]Lookup for use classification'!$J$9,B1347)),ISNUMBER(SEARCH('[1]Lookup for use classification'!$K$9,B1347))),'[1]Lookup for use classification'!$A$9,IF(OR(ISNUMBER(SEARCH('[1]Lookup for use classification'!$B$10,B1347)),ISNUMBER(SEARCH('[1]Lookup for use classification'!$C$10,B1347)),ISNUMBER(SEARCH('[1]Lookup for use classification'!$D$10,B1347)),ISNUMBER(SEARCH('[1]Lookup for use classification'!$E$10,B1347)),ISNUMBER(SEARCH('[1]Lookup for use classification'!$F$10,B1347)),ISNUMBER(SEARCH('[1]Lookup for use classification'!$G$10,B1347))),'[1]Lookup for use classification'!$A$10,IF(OR(ISNUMBER(SEARCH('[1]Lookup for use classification'!$B$11,B1347)),ISNUMBER(SEARCH('[1]Lookup for use classification'!$C$11,B1347))),'[1]Lookup for use classification'!$A$11,IF(OR(ISNUMBER(SEARCH('[1]Lookup for use classification'!$B$12,B1347)),ISNUMBER(SEARCH('[1]Lookup for use classification'!$C$12,B1347))),'[1]Lookup for use classification'!$A$12,IF(OR(ISNUMBER(SEARCH('[1]Lookup for use classification'!$B$13,B1347)),ISNUMBER(SEARCH('[1]Lookup for use classification'!$C$13,B1347)),ISNUMBER(SEARCH('[1]Lookup for use classification'!$D$13,B1347)),,ISNUMBER(SEARCH('[1]Lookup for use classification'!$C$13,B1347)),ISNUMBER(SEARCH('[1]Lookup for use classification'!$E$13,B1347))),'[1]Lookup for use classification'!$A$13,IF(OR(ISNUMBER(SEARCH('[1]Lookup for use classification'!$B$14,B1347)),ISNUMBER(SEARCH('[1]Lookup for use classification'!$C$14,B1347))),'[1]Lookup for use classification'!$A$14,"Other"))))))))))))</f>
        <v>Other</v>
      </c>
      <c r="D1347" s="38"/>
      <c r="E1347" s="38"/>
      <c r="F1347" s="38"/>
    </row>
    <row r="1348" spans="1:6">
      <c r="A1348" s="16" t="s">
        <v>1052</v>
      </c>
      <c r="B1348" s="42" t="s">
        <v>1047</v>
      </c>
      <c r="C1348" s="133" t="str">
        <f>IF(OR(ISNUMBER(SEARCH('[1]Lookup for use classification'!$B$1,B1348)),ISNUMBER(SEARCH('[1]Lookup for use classification'!$C$1,B1348)),ISNUMBER(SEARCH('[1]Lookup for use classification'!$D$1,B1348)),ISNUMBER(SEARCH('[1]Lookup for use classification'!$E$1,B1348))),'[1]Lookup for use classification'!$A$1,IF(ISNUMBER(SEARCH('[1]Lookup for use classification'!$B$2,B1348)),'[1]Lookup for use classification'!$A$2,IF(ISNUMBER(SEARCH('[1]Lookup for use classification'!$B$3,B1348)),'[1]Lookup for use classification'!$A$3,IF(OR(ISNUMBER(SEARCH('[1]Lookup for use classification'!$B$4,B1348)),ISNUMBER(SEARCH('[1]Lookup for use classification'!$C$4,B1348)),ISNUMBER(SEARCH('[1]Lookup for use classification'!$D$4,B1348)),ISNUMBER(SEARCH('[1]Lookup for use classification'!$E$4,B1348))),'[1]Lookup for use classification'!$A$4,IF(OR(ISNUMBER(SEARCH('[1]Lookup for use classification'!$B$5,B1348)),ISNUMBER(SEARCH('[1]Lookup for use classification'!$C$5,B1348)),ISNUMBER(SEARCH('[1]Lookup for use classification'!$D$5,B1348))),'[1]Lookup for use classification'!$A$5,IF(OR(ISNUMBER(SEARCH('[1]Lookup for use classification'!$B$7,B1348)),ISNUMBER(SEARCH('[1]Lookup for use classification'!$C$7,B1348)),ISNUMBER(SEARCH('[1]Lookup for use classification'!$D$7,B1348))),'[1]Lookup for use classification'!$A$7,IF(OR(ISNUMBER(SEARCH('[1]Lookup for use classification'!$B$9,B1348)),ISNUMBER(SEARCH('[1]Lookup for use classification'!$C$9,B1348)),ISNUMBER(SEARCH('[1]Lookup for use classification'!$D$9,B1348)),ISNUMBER(SEARCH('[1]Lookup for use classification'!$E$9,B1348)),ISNUMBER(SEARCH('[1]Lookup for use classification'!$F$9,B1348)),ISNUMBER(SEARCH('[1]Lookup for use classification'!$G$9,B1348)),ISNUMBER(SEARCH('[1]Lookup for use classification'!$H$9,B1348)),ISNUMBER(SEARCH('[1]Lookup for use classification'!$I$9,B1348)),ISNUMBER(SEARCH('[1]Lookup for use classification'!$J$9,B1348)),ISNUMBER(SEARCH('[1]Lookup for use classification'!$K$9,B1348))),'[1]Lookup for use classification'!$A$9,IF(OR(ISNUMBER(SEARCH('[1]Lookup for use classification'!$B$10,B1348)),ISNUMBER(SEARCH('[1]Lookup for use classification'!$C$10,B1348)),ISNUMBER(SEARCH('[1]Lookup for use classification'!$D$10,B1348)),ISNUMBER(SEARCH('[1]Lookup for use classification'!$E$10,B1348)),ISNUMBER(SEARCH('[1]Lookup for use classification'!$F$10,B1348)),ISNUMBER(SEARCH('[1]Lookup for use classification'!$G$10,B1348))),'[1]Lookup for use classification'!$A$10,IF(OR(ISNUMBER(SEARCH('[1]Lookup for use classification'!$B$11,B1348)),ISNUMBER(SEARCH('[1]Lookup for use classification'!$C$11,B1348))),'[1]Lookup for use classification'!$A$11,IF(OR(ISNUMBER(SEARCH('[1]Lookup for use classification'!$B$12,B1348)),ISNUMBER(SEARCH('[1]Lookup for use classification'!$C$12,B1348))),'[1]Lookup for use classification'!$A$12,IF(OR(ISNUMBER(SEARCH('[1]Lookup for use classification'!$B$13,B1348)),ISNUMBER(SEARCH('[1]Lookup for use classification'!$C$13,B1348)),ISNUMBER(SEARCH('[1]Lookup for use classification'!$D$13,B1348)),,ISNUMBER(SEARCH('[1]Lookup for use classification'!$C$13,B1348)),ISNUMBER(SEARCH('[1]Lookup for use classification'!$E$13,B1348))),'[1]Lookup for use classification'!$A$13,IF(OR(ISNUMBER(SEARCH('[1]Lookup for use classification'!$B$14,B1348)),ISNUMBER(SEARCH('[1]Lookup for use classification'!$C$14,B1348))),'[1]Lookup for use classification'!$A$14,"Other"))))))))))))</f>
        <v>Public Safety</v>
      </c>
      <c r="D1348" s="43"/>
      <c r="E1348" s="40"/>
      <c r="F1348" s="40"/>
    </row>
    <row r="1349" spans="1:6">
      <c r="A1349" s="16" t="s">
        <v>1052</v>
      </c>
      <c r="B1349" s="38" t="s">
        <v>37</v>
      </c>
      <c r="C1349" s="133" t="str">
        <f>IF(OR(ISNUMBER(SEARCH('[1]Lookup for use classification'!$B$1,B1349)),ISNUMBER(SEARCH('[1]Lookup for use classification'!$C$1,B1349)),ISNUMBER(SEARCH('[1]Lookup for use classification'!$D$1,B1349)),ISNUMBER(SEARCH('[1]Lookup for use classification'!$E$1,B1349))),'[1]Lookup for use classification'!$A$1,IF(ISNUMBER(SEARCH('[1]Lookup for use classification'!$B$2,B1349)),'[1]Lookup for use classification'!$A$2,IF(ISNUMBER(SEARCH('[1]Lookup for use classification'!$B$3,B1349)),'[1]Lookup for use classification'!$A$3,IF(OR(ISNUMBER(SEARCH('[1]Lookup for use classification'!$B$4,B1349)),ISNUMBER(SEARCH('[1]Lookup for use classification'!$C$4,B1349)),ISNUMBER(SEARCH('[1]Lookup for use classification'!$D$4,B1349)),ISNUMBER(SEARCH('[1]Lookup for use classification'!$E$4,B1349))),'[1]Lookup for use classification'!$A$4,IF(OR(ISNUMBER(SEARCH('[1]Lookup for use classification'!$B$5,B1349)),ISNUMBER(SEARCH('[1]Lookup for use classification'!$C$5,B1349)),ISNUMBER(SEARCH('[1]Lookup for use classification'!$D$5,B1349))),'[1]Lookup for use classification'!$A$5,IF(OR(ISNUMBER(SEARCH('[1]Lookup for use classification'!$B$7,B1349)),ISNUMBER(SEARCH('[1]Lookup for use classification'!$C$7,B1349)),ISNUMBER(SEARCH('[1]Lookup for use classification'!$D$7,B1349))),'[1]Lookup for use classification'!$A$7,IF(OR(ISNUMBER(SEARCH('[1]Lookup for use classification'!$B$9,B1349)),ISNUMBER(SEARCH('[1]Lookup for use classification'!$C$9,B1349)),ISNUMBER(SEARCH('[1]Lookup for use classification'!$D$9,B1349)),ISNUMBER(SEARCH('[1]Lookup for use classification'!$E$9,B1349)),ISNUMBER(SEARCH('[1]Lookup for use classification'!$F$9,B1349)),ISNUMBER(SEARCH('[1]Lookup for use classification'!$G$9,B1349)),ISNUMBER(SEARCH('[1]Lookup for use classification'!$H$9,B1349)),ISNUMBER(SEARCH('[1]Lookup for use classification'!$I$9,B1349)),ISNUMBER(SEARCH('[1]Lookup for use classification'!$J$9,B1349)),ISNUMBER(SEARCH('[1]Lookup for use classification'!$K$9,B1349))),'[1]Lookup for use classification'!$A$9,IF(OR(ISNUMBER(SEARCH('[1]Lookup for use classification'!$B$10,B1349)),ISNUMBER(SEARCH('[1]Lookup for use classification'!$C$10,B1349)),ISNUMBER(SEARCH('[1]Lookup for use classification'!$D$10,B1349)),ISNUMBER(SEARCH('[1]Lookup for use classification'!$E$10,B1349)),ISNUMBER(SEARCH('[1]Lookup for use classification'!$F$10,B1349)),ISNUMBER(SEARCH('[1]Lookup for use classification'!$G$10,B1349))),'[1]Lookup for use classification'!$A$10,IF(OR(ISNUMBER(SEARCH('[1]Lookup for use classification'!$B$11,B1349)),ISNUMBER(SEARCH('[1]Lookup for use classification'!$C$11,B1349))),'[1]Lookup for use classification'!$A$11,IF(OR(ISNUMBER(SEARCH('[1]Lookup for use classification'!$B$12,B1349)),ISNUMBER(SEARCH('[1]Lookup for use classification'!$C$12,B1349))),'[1]Lookup for use classification'!$A$12,IF(OR(ISNUMBER(SEARCH('[1]Lookup for use classification'!$B$13,B1349)),ISNUMBER(SEARCH('[1]Lookup for use classification'!$C$13,B1349)),ISNUMBER(SEARCH('[1]Lookup for use classification'!$D$13,B1349)),,ISNUMBER(SEARCH('[1]Lookup for use classification'!$C$13,B1349)),ISNUMBER(SEARCH('[1]Lookup for use classification'!$E$13,B1349))),'[1]Lookup for use classification'!$A$13,IF(OR(ISNUMBER(SEARCH('[1]Lookup for use classification'!$B$14,B1349)),ISNUMBER(SEARCH('[1]Lookup for use classification'!$C$14,B1349))),'[1]Lookup for use classification'!$A$14,"Other"))))))))))))</f>
        <v>Office</v>
      </c>
      <c r="D1349" s="39"/>
      <c r="E1349" s="41"/>
      <c r="F1349" s="41"/>
    </row>
    <row r="1350" spans="1:6">
      <c r="A1350" s="16" t="s">
        <v>1052</v>
      </c>
      <c r="B1350" s="38" t="s">
        <v>309</v>
      </c>
      <c r="C1350" s="133" t="str">
        <f>IF(OR(ISNUMBER(SEARCH('[1]Lookup for use classification'!$B$1,B1350)),ISNUMBER(SEARCH('[1]Lookup for use classification'!$C$1,B1350)),ISNUMBER(SEARCH('[1]Lookup for use classification'!$D$1,B1350)),ISNUMBER(SEARCH('[1]Lookup for use classification'!$E$1,B1350))),'[1]Lookup for use classification'!$A$1,IF(ISNUMBER(SEARCH('[1]Lookup for use classification'!$B$2,B1350)),'[1]Lookup for use classification'!$A$2,IF(ISNUMBER(SEARCH('[1]Lookup for use classification'!$B$3,B1350)),'[1]Lookup for use classification'!$A$3,IF(OR(ISNUMBER(SEARCH('[1]Lookup for use classification'!$B$4,B1350)),ISNUMBER(SEARCH('[1]Lookup for use classification'!$C$4,B1350)),ISNUMBER(SEARCH('[1]Lookup for use classification'!$D$4,B1350)),ISNUMBER(SEARCH('[1]Lookup for use classification'!$E$4,B1350))),'[1]Lookup for use classification'!$A$4,IF(OR(ISNUMBER(SEARCH('[1]Lookup for use classification'!$B$5,B1350)),ISNUMBER(SEARCH('[1]Lookup for use classification'!$C$5,B1350)),ISNUMBER(SEARCH('[1]Lookup for use classification'!$D$5,B1350))),'[1]Lookup for use classification'!$A$5,IF(OR(ISNUMBER(SEARCH('[1]Lookup for use classification'!$B$7,B1350)),ISNUMBER(SEARCH('[1]Lookup for use classification'!$C$7,B1350)),ISNUMBER(SEARCH('[1]Lookup for use classification'!$D$7,B1350))),'[1]Lookup for use classification'!$A$7,IF(OR(ISNUMBER(SEARCH('[1]Lookup for use classification'!$B$9,B1350)),ISNUMBER(SEARCH('[1]Lookup for use classification'!$C$9,B1350)),ISNUMBER(SEARCH('[1]Lookup for use classification'!$D$9,B1350)),ISNUMBER(SEARCH('[1]Lookup for use classification'!$E$9,B1350)),ISNUMBER(SEARCH('[1]Lookup for use classification'!$F$9,B1350)),ISNUMBER(SEARCH('[1]Lookup for use classification'!$G$9,B1350)),ISNUMBER(SEARCH('[1]Lookup for use classification'!$H$9,B1350)),ISNUMBER(SEARCH('[1]Lookup for use classification'!$I$9,B1350)),ISNUMBER(SEARCH('[1]Lookup for use classification'!$J$9,B1350)),ISNUMBER(SEARCH('[1]Lookup for use classification'!$K$9,B1350))),'[1]Lookup for use classification'!$A$9,IF(OR(ISNUMBER(SEARCH('[1]Lookup for use classification'!$B$10,B1350)),ISNUMBER(SEARCH('[1]Lookup for use classification'!$C$10,B1350)),ISNUMBER(SEARCH('[1]Lookup for use classification'!$D$10,B1350)),ISNUMBER(SEARCH('[1]Lookup for use classification'!$E$10,B1350)),ISNUMBER(SEARCH('[1]Lookup for use classification'!$F$10,B1350)),ISNUMBER(SEARCH('[1]Lookup for use classification'!$G$10,B1350))),'[1]Lookup for use classification'!$A$10,IF(OR(ISNUMBER(SEARCH('[1]Lookup for use classification'!$B$11,B1350)),ISNUMBER(SEARCH('[1]Lookup for use classification'!$C$11,B1350))),'[1]Lookup for use classification'!$A$11,IF(OR(ISNUMBER(SEARCH('[1]Lookup for use classification'!$B$12,B1350)),ISNUMBER(SEARCH('[1]Lookup for use classification'!$C$12,B1350))),'[1]Lookup for use classification'!$A$12,IF(OR(ISNUMBER(SEARCH('[1]Lookup for use classification'!$B$13,B1350)),ISNUMBER(SEARCH('[1]Lookup for use classification'!$C$13,B1350)),ISNUMBER(SEARCH('[1]Lookup for use classification'!$D$13,B1350)),,ISNUMBER(SEARCH('[1]Lookup for use classification'!$C$13,B1350)),ISNUMBER(SEARCH('[1]Lookup for use classification'!$E$13,B1350))),'[1]Lookup for use classification'!$A$13,IF(OR(ISNUMBER(SEARCH('[1]Lookup for use classification'!$B$14,B1350)),ISNUMBER(SEARCH('[1]Lookup for use classification'!$C$14,B1350))),'[1]Lookup for use classification'!$A$14,"Other"))))))))))))</f>
        <v>Other</v>
      </c>
      <c r="D1350" s="39">
        <v>512</v>
      </c>
      <c r="E1350" s="41" t="s">
        <v>811</v>
      </c>
      <c r="F1350" s="41"/>
    </row>
    <row r="1351" spans="1:6">
      <c r="A1351" s="16" t="s">
        <v>1052</v>
      </c>
      <c r="B1351" s="38" t="s">
        <v>410</v>
      </c>
      <c r="C1351" s="133" t="str">
        <f>IF(OR(ISNUMBER(SEARCH('[1]Lookup for use classification'!$B$1,B1351)),ISNUMBER(SEARCH('[1]Lookup for use classification'!$C$1,B1351)),ISNUMBER(SEARCH('[1]Lookup for use classification'!$D$1,B1351)),ISNUMBER(SEARCH('[1]Lookup for use classification'!$E$1,B1351))),'[1]Lookup for use classification'!$A$1,IF(ISNUMBER(SEARCH('[1]Lookup for use classification'!$B$2,B1351)),'[1]Lookup for use classification'!$A$2,IF(ISNUMBER(SEARCH('[1]Lookup for use classification'!$B$3,B1351)),'[1]Lookup for use classification'!$A$3,IF(OR(ISNUMBER(SEARCH('[1]Lookup for use classification'!$B$4,B1351)),ISNUMBER(SEARCH('[1]Lookup for use classification'!$C$4,B1351)),ISNUMBER(SEARCH('[1]Lookup for use classification'!$D$4,B1351)),ISNUMBER(SEARCH('[1]Lookup for use classification'!$E$4,B1351))),'[1]Lookup for use classification'!$A$4,IF(OR(ISNUMBER(SEARCH('[1]Lookup for use classification'!$B$5,B1351)),ISNUMBER(SEARCH('[1]Lookup for use classification'!$C$5,B1351)),ISNUMBER(SEARCH('[1]Lookup for use classification'!$D$5,B1351))),'[1]Lookup for use classification'!$A$5,IF(OR(ISNUMBER(SEARCH('[1]Lookup for use classification'!$B$7,B1351)),ISNUMBER(SEARCH('[1]Lookup for use classification'!$C$7,B1351)),ISNUMBER(SEARCH('[1]Lookup for use classification'!$D$7,B1351))),'[1]Lookup for use classification'!$A$7,IF(OR(ISNUMBER(SEARCH('[1]Lookup for use classification'!$B$9,B1351)),ISNUMBER(SEARCH('[1]Lookup for use classification'!$C$9,B1351)),ISNUMBER(SEARCH('[1]Lookup for use classification'!$D$9,B1351)),ISNUMBER(SEARCH('[1]Lookup for use classification'!$E$9,B1351)),ISNUMBER(SEARCH('[1]Lookup for use classification'!$F$9,B1351)),ISNUMBER(SEARCH('[1]Lookup for use classification'!$G$9,B1351)),ISNUMBER(SEARCH('[1]Lookup for use classification'!$H$9,B1351)),ISNUMBER(SEARCH('[1]Lookup for use classification'!$I$9,B1351)),ISNUMBER(SEARCH('[1]Lookup for use classification'!$J$9,B1351)),ISNUMBER(SEARCH('[1]Lookup for use classification'!$K$9,B1351))),'[1]Lookup for use classification'!$A$9,IF(OR(ISNUMBER(SEARCH('[1]Lookup for use classification'!$B$10,B1351)),ISNUMBER(SEARCH('[1]Lookup for use classification'!$C$10,B1351)),ISNUMBER(SEARCH('[1]Lookup for use classification'!$D$10,B1351)),ISNUMBER(SEARCH('[1]Lookup for use classification'!$E$10,B1351)),ISNUMBER(SEARCH('[1]Lookup for use classification'!$F$10,B1351)),ISNUMBER(SEARCH('[1]Lookup for use classification'!$G$10,B1351))),'[1]Lookup for use classification'!$A$10,IF(OR(ISNUMBER(SEARCH('[1]Lookup for use classification'!$B$11,B1351)),ISNUMBER(SEARCH('[1]Lookup for use classification'!$C$11,B1351))),'[1]Lookup for use classification'!$A$11,IF(OR(ISNUMBER(SEARCH('[1]Lookup for use classification'!$B$12,B1351)),ISNUMBER(SEARCH('[1]Lookup for use classification'!$C$12,B1351))),'[1]Lookup for use classification'!$A$12,IF(OR(ISNUMBER(SEARCH('[1]Lookup for use classification'!$B$13,B1351)),ISNUMBER(SEARCH('[1]Lookup for use classification'!$C$13,B1351)),ISNUMBER(SEARCH('[1]Lookup for use classification'!$D$13,B1351)),,ISNUMBER(SEARCH('[1]Lookup for use classification'!$C$13,B1351)),ISNUMBER(SEARCH('[1]Lookup for use classification'!$E$13,B1351))),'[1]Lookup for use classification'!$A$13,IF(OR(ISNUMBER(SEARCH('[1]Lookup for use classification'!$B$14,B1351)),ISNUMBER(SEARCH('[1]Lookup for use classification'!$C$14,B1351))),'[1]Lookup for use classification'!$A$14,"Other"))))))))))))</f>
        <v>Other</v>
      </c>
      <c r="D1351" s="39">
        <v>2000</v>
      </c>
      <c r="E1351" s="41"/>
      <c r="F1351" s="41"/>
    </row>
    <row r="1352" spans="1:6">
      <c r="A1352" s="16" t="s">
        <v>1052</v>
      </c>
      <c r="B1352" s="38" t="s">
        <v>1048</v>
      </c>
      <c r="C1352" s="133" t="str">
        <f>IF(OR(ISNUMBER(SEARCH('[1]Lookup for use classification'!$B$1,B1352)),ISNUMBER(SEARCH('[1]Lookup for use classification'!$C$1,B1352)),ISNUMBER(SEARCH('[1]Lookup for use classification'!$D$1,B1352)),ISNUMBER(SEARCH('[1]Lookup for use classification'!$E$1,B1352))),'[1]Lookup for use classification'!$A$1,IF(ISNUMBER(SEARCH('[1]Lookup for use classification'!$B$2,B1352)),'[1]Lookup for use classification'!$A$2,IF(ISNUMBER(SEARCH('[1]Lookup for use classification'!$B$3,B1352)),'[1]Lookup for use classification'!$A$3,IF(OR(ISNUMBER(SEARCH('[1]Lookup for use classification'!$B$4,B1352)),ISNUMBER(SEARCH('[1]Lookup for use classification'!$C$4,B1352)),ISNUMBER(SEARCH('[1]Lookup for use classification'!$D$4,B1352)),ISNUMBER(SEARCH('[1]Lookup for use classification'!$E$4,B1352))),'[1]Lookup for use classification'!$A$4,IF(OR(ISNUMBER(SEARCH('[1]Lookup for use classification'!$B$5,B1352)),ISNUMBER(SEARCH('[1]Lookup for use classification'!$C$5,B1352)),ISNUMBER(SEARCH('[1]Lookup for use classification'!$D$5,B1352))),'[1]Lookup for use classification'!$A$5,IF(OR(ISNUMBER(SEARCH('[1]Lookup for use classification'!$B$7,B1352)),ISNUMBER(SEARCH('[1]Lookup for use classification'!$C$7,B1352)),ISNUMBER(SEARCH('[1]Lookup for use classification'!$D$7,B1352))),'[1]Lookup for use classification'!$A$7,IF(OR(ISNUMBER(SEARCH('[1]Lookup for use classification'!$B$9,B1352)),ISNUMBER(SEARCH('[1]Lookup for use classification'!$C$9,B1352)),ISNUMBER(SEARCH('[1]Lookup for use classification'!$D$9,B1352)),ISNUMBER(SEARCH('[1]Lookup for use classification'!$E$9,B1352)),ISNUMBER(SEARCH('[1]Lookup for use classification'!$F$9,B1352)),ISNUMBER(SEARCH('[1]Lookup for use classification'!$G$9,B1352)),ISNUMBER(SEARCH('[1]Lookup for use classification'!$H$9,B1352)),ISNUMBER(SEARCH('[1]Lookup for use classification'!$I$9,B1352)),ISNUMBER(SEARCH('[1]Lookup for use classification'!$J$9,B1352)),ISNUMBER(SEARCH('[1]Lookup for use classification'!$K$9,B1352))),'[1]Lookup for use classification'!$A$9,IF(OR(ISNUMBER(SEARCH('[1]Lookup for use classification'!$B$10,B1352)),ISNUMBER(SEARCH('[1]Lookup for use classification'!$C$10,B1352)),ISNUMBER(SEARCH('[1]Lookup for use classification'!$D$10,B1352)),ISNUMBER(SEARCH('[1]Lookup for use classification'!$E$10,B1352)),ISNUMBER(SEARCH('[1]Lookup for use classification'!$F$10,B1352)),ISNUMBER(SEARCH('[1]Lookup for use classification'!$G$10,B1352))),'[1]Lookup for use classification'!$A$10,IF(OR(ISNUMBER(SEARCH('[1]Lookup for use classification'!$B$11,B1352)),ISNUMBER(SEARCH('[1]Lookup for use classification'!$C$11,B1352))),'[1]Lookup for use classification'!$A$11,IF(OR(ISNUMBER(SEARCH('[1]Lookup for use classification'!$B$12,B1352)),ISNUMBER(SEARCH('[1]Lookup for use classification'!$C$12,B1352))),'[1]Lookup for use classification'!$A$12,IF(OR(ISNUMBER(SEARCH('[1]Lookup for use classification'!$B$13,B1352)),ISNUMBER(SEARCH('[1]Lookup for use classification'!$C$13,B1352)),ISNUMBER(SEARCH('[1]Lookup for use classification'!$D$13,B1352)),,ISNUMBER(SEARCH('[1]Lookup for use classification'!$C$13,B1352)),ISNUMBER(SEARCH('[1]Lookup for use classification'!$E$13,B1352))),'[1]Lookup for use classification'!$A$13,IF(OR(ISNUMBER(SEARCH('[1]Lookup for use classification'!$B$14,B1352)),ISNUMBER(SEARCH('[1]Lookup for use classification'!$C$14,B1352))),'[1]Lookup for use classification'!$A$14,"Other"))))))))))))</f>
        <v>Public Assembly</v>
      </c>
      <c r="D1352" s="38"/>
      <c r="E1352" s="38"/>
      <c r="F1352" s="38"/>
    </row>
    <row r="1353" spans="1:6">
      <c r="A1353" s="16" t="s">
        <v>1052</v>
      </c>
      <c r="B1353" s="38" t="s">
        <v>1049</v>
      </c>
      <c r="C1353" s="133" t="str">
        <f>IF(OR(ISNUMBER(SEARCH('[1]Lookup for use classification'!$B$1,B1353)),ISNUMBER(SEARCH('[1]Lookup for use classification'!$C$1,B1353)),ISNUMBER(SEARCH('[1]Lookup for use classification'!$D$1,B1353)),ISNUMBER(SEARCH('[1]Lookup for use classification'!$E$1,B1353))),'[1]Lookup for use classification'!$A$1,IF(ISNUMBER(SEARCH('[1]Lookup for use classification'!$B$2,B1353)),'[1]Lookup for use classification'!$A$2,IF(ISNUMBER(SEARCH('[1]Lookup for use classification'!$B$3,B1353)),'[1]Lookup for use classification'!$A$3,IF(OR(ISNUMBER(SEARCH('[1]Lookup for use classification'!$B$4,B1353)),ISNUMBER(SEARCH('[1]Lookup for use classification'!$C$4,B1353)),ISNUMBER(SEARCH('[1]Lookup for use classification'!$D$4,B1353)),ISNUMBER(SEARCH('[1]Lookup for use classification'!$E$4,B1353))),'[1]Lookup for use classification'!$A$4,IF(OR(ISNUMBER(SEARCH('[1]Lookup for use classification'!$B$5,B1353)),ISNUMBER(SEARCH('[1]Lookup for use classification'!$C$5,B1353)),ISNUMBER(SEARCH('[1]Lookup for use classification'!$D$5,B1353))),'[1]Lookup for use classification'!$A$5,IF(OR(ISNUMBER(SEARCH('[1]Lookup for use classification'!$B$7,B1353)),ISNUMBER(SEARCH('[1]Lookup for use classification'!$C$7,B1353)),ISNUMBER(SEARCH('[1]Lookup for use classification'!$D$7,B1353))),'[1]Lookup for use classification'!$A$7,IF(OR(ISNUMBER(SEARCH('[1]Lookup for use classification'!$B$9,B1353)),ISNUMBER(SEARCH('[1]Lookup for use classification'!$C$9,B1353)),ISNUMBER(SEARCH('[1]Lookup for use classification'!$D$9,B1353)),ISNUMBER(SEARCH('[1]Lookup for use classification'!$E$9,B1353)),ISNUMBER(SEARCH('[1]Lookup for use classification'!$F$9,B1353)),ISNUMBER(SEARCH('[1]Lookup for use classification'!$G$9,B1353)),ISNUMBER(SEARCH('[1]Lookup for use classification'!$H$9,B1353)),ISNUMBER(SEARCH('[1]Lookup for use classification'!$I$9,B1353)),ISNUMBER(SEARCH('[1]Lookup for use classification'!$J$9,B1353)),ISNUMBER(SEARCH('[1]Lookup for use classification'!$K$9,B1353))),'[1]Lookup for use classification'!$A$9,IF(OR(ISNUMBER(SEARCH('[1]Lookup for use classification'!$B$10,B1353)),ISNUMBER(SEARCH('[1]Lookup for use classification'!$C$10,B1353)),ISNUMBER(SEARCH('[1]Lookup for use classification'!$D$10,B1353)),ISNUMBER(SEARCH('[1]Lookup for use classification'!$E$10,B1353)),ISNUMBER(SEARCH('[1]Lookup for use classification'!$F$10,B1353)),ISNUMBER(SEARCH('[1]Lookup for use classification'!$G$10,B1353))),'[1]Lookup for use classification'!$A$10,IF(OR(ISNUMBER(SEARCH('[1]Lookup for use classification'!$B$11,B1353)),ISNUMBER(SEARCH('[1]Lookup for use classification'!$C$11,B1353))),'[1]Lookup for use classification'!$A$11,IF(OR(ISNUMBER(SEARCH('[1]Lookup for use classification'!$B$12,B1353)),ISNUMBER(SEARCH('[1]Lookup for use classification'!$C$12,B1353))),'[1]Lookup for use classification'!$A$12,IF(OR(ISNUMBER(SEARCH('[1]Lookup for use classification'!$B$13,B1353)),ISNUMBER(SEARCH('[1]Lookup for use classification'!$C$13,B1353)),ISNUMBER(SEARCH('[1]Lookup for use classification'!$D$13,B1353)),,ISNUMBER(SEARCH('[1]Lookup for use classification'!$C$13,B1353)),ISNUMBER(SEARCH('[1]Lookup for use classification'!$E$13,B1353))),'[1]Lookup for use classification'!$A$13,IF(OR(ISNUMBER(SEARCH('[1]Lookup for use classification'!$B$14,B1353)),ISNUMBER(SEARCH('[1]Lookup for use classification'!$C$14,B1353))),'[1]Lookup for use classification'!$A$14,"Other"))))))))))))</f>
        <v>Warehousing</v>
      </c>
      <c r="D1353" s="39">
        <v>192</v>
      </c>
      <c r="E1353" s="41"/>
      <c r="F1353" s="41"/>
    </row>
    <row r="1354" spans="1:6">
      <c r="A1354" s="16" t="s">
        <v>1052</v>
      </c>
      <c r="B1354" s="38" t="s">
        <v>253</v>
      </c>
      <c r="C1354" s="133" t="str">
        <f>IF(OR(ISNUMBER(SEARCH('[1]Lookup for use classification'!$B$1,B1354)),ISNUMBER(SEARCH('[1]Lookup for use classification'!$C$1,B1354)),ISNUMBER(SEARCH('[1]Lookup for use classification'!$D$1,B1354)),ISNUMBER(SEARCH('[1]Lookup for use classification'!$E$1,B1354))),'[1]Lookup for use classification'!$A$1,IF(ISNUMBER(SEARCH('[1]Lookup for use classification'!$B$2,B1354)),'[1]Lookup for use classification'!$A$2,IF(ISNUMBER(SEARCH('[1]Lookup for use classification'!$B$3,B1354)),'[1]Lookup for use classification'!$A$3,IF(OR(ISNUMBER(SEARCH('[1]Lookup for use classification'!$B$4,B1354)),ISNUMBER(SEARCH('[1]Lookup for use classification'!$C$4,B1354)),ISNUMBER(SEARCH('[1]Lookup for use classification'!$D$4,B1354)),ISNUMBER(SEARCH('[1]Lookup for use classification'!$E$4,B1354))),'[1]Lookup for use classification'!$A$4,IF(OR(ISNUMBER(SEARCH('[1]Lookup for use classification'!$B$5,B1354)),ISNUMBER(SEARCH('[1]Lookup for use classification'!$C$5,B1354)),ISNUMBER(SEARCH('[1]Lookup for use classification'!$D$5,B1354))),'[1]Lookup for use classification'!$A$5,IF(OR(ISNUMBER(SEARCH('[1]Lookup for use classification'!$B$7,B1354)),ISNUMBER(SEARCH('[1]Lookup for use classification'!$C$7,B1354)),ISNUMBER(SEARCH('[1]Lookup for use classification'!$D$7,B1354))),'[1]Lookup for use classification'!$A$7,IF(OR(ISNUMBER(SEARCH('[1]Lookup for use classification'!$B$9,B1354)),ISNUMBER(SEARCH('[1]Lookup for use classification'!$C$9,B1354)),ISNUMBER(SEARCH('[1]Lookup for use classification'!$D$9,B1354)),ISNUMBER(SEARCH('[1]Lookup for use classification'!$E$9,B1354)),ISNUMBER(SEARCH('[1]Lookup for use classification'!$F$9,B1354)),ISNUMBER(SEARCH('[1]Lookup for use classification'!$G$9,B1354)),ISNUMBER(SEARCH('[1]Lookup for use classification'!$H$9,B1354)),ISNUMBER(SEARCH('[1]Lookup for use classification'!$I$9,B1354)),ISNUMBER(SEARCH('[1]Lookup for use classification'!$J$9,B1354)),ISNUMBER(SEARCH('[1]Lookup for use classification'!$K$9,B1354))),'[1]Lookup for use classification'!$A$9,IF(OR(ISNUMBER(SEARCH('[1]Lookup for use classification'!$B$10,B1354)),ISNUMBER(SEARCH('[1]Lookup for use classification'!$C$10,B1354)),ISNUMBER(SEARCH('[1]Lookup for use classification'!$D$10,B1354)),ISNUMBER(SEARCH('[1]Lookup for use classification'!$E$10,B1354)),ISNUMBER(SEARCH('[1]Lookup for use classification'!$F$10,B1354)),ISNUMBER(SEARCH('[1]Lookup for use classification'!$G$10,B1354))),'[1]Lookup for use classification'!$A$10,IF(OR(ISNUMBER(SEARCH('[1]Lookup for use classification'!$B$11,B1354)),ISNUMBER(SEARCH('[1]Lookup for use classification'!$C$11,B1354))),'[1]Lookup for use classification'!$A$11,IF(OR(ISNUMBER(SEARCH('[1]Lookup for use classification'!$B$12,B1354)),ISNUMBER(SEARCH('[1]Lookup for use classification'!$C$12,B1354))),'[1]Lookup for use classification'!$A$12,IF(OR(ISNUMBER(SEARCH('[1]Lookup for use classification'!$B$13,B1354)),ISNUMBER(SEARCH('[1]Lookup for use classification'!$C$13,B1354)),ISNUMBER(SEARCH('[1]Lookup for use classification'!$D$13,B1354)),,ISNUMBER(SEARCH('[1]Lookup for use classification'!$C$13,B1354)),ISNUMBER(SEARCH('[1]Lookup for use classification'!$E$13,B1354))),'[1]Lookup for use classification'!$A$13,IF(OR(ISNUMBER(SEARCH('[1]Lookup for use classification'!$B$14,B1354)),ISNUMBER(SEARCH('[1]Lookup for use classification'!$C$14,B1354))),'[1]Lookup for use classification'!$A$14,"Other"))))))))))))</f>
        <v>Warehousing</v>
      </c>
      <c r="D1354" s="39"/>
      <c r="E1354" s="41"/>
      <c r="F1354" s="41"/>
    </row>
    <row r="1355" spans="1:6">
      <c r="A1355" s="16" t="s">
        <v>1052</v>
      </c>
      <c r="B1355" s="38" t="s">
        <v>1050</v>
      </c>
      <c r="C1355" s="133" t="str">
        <f>IF(OR(ISNUMBER(SEARCH('[1]Lookup for use classification'!$B$1,B1355)),ISNUMBER(SEARCH('[1]Lookup for use classification'!$C$1,B1355)),ISNUMBER(SEARCH('[1]Lookup for use classification'!$D$1,B1355)),ISNUMBER(SEARCH('[1]Lookup for use classification'!$E$1,B1355))),'[1]Lookup for use classification'!$A$1,IF(ISNUMBER(SEARCH('[1]Lookup for use classification'!$B$2,B1355)),'[1]Lookup for use classification'!$A$2,IF(ISNUMBER(SEARCH('[1]Lookup for use classification'!$B$3,B1355)),'[1]Lookup for use classification'!$A$3,IF(OR(ISNUMBER(SEARCH('[1]Lookup for use classification'!$B$4,B1355)),ISNUMBER(SEARCH('[1]Lookup for use classification'!$C$4,B1355)),ISNUMBER(SEARCH('[1]Lookup for use classification'!$D$4,B1355)),ISNUMBER(SEARCH('[1]Lookup for use classification'!$E$4,B1355))),'[1]Lookup for use classification'!$A$4,IF(OR(ISNUMBER(SEARCH('[1]Lookup for use classification'!$B$5,B1355)),ISNUMBER(SEARCH('[1]Lookup for use classification'!$C$5,B1355)),ISNUMBER(SEARCH('[1]Lookup for use classification'!$D$5,B1355))),'[1]Lookup for use classification'!$A$5,IF(OR(ISNUMBER(SEARCH('[1]Lookup for use classification'!$B$7,B1355)),ISNUMBER(SEARCH('[1]Lookup for use classification'!$C$7,B1355)),ISNUMBER(SEARCH('[1]Lookup for use classification'!$D$7,B1355))),'[1]Lookup for use classification'!$A$7,IF(OR(ISNUMBER(SEARCH('[1]Lookup for use classification'!$B$9,B1355)),ISNUMBER(SEARCH('[1]Lookup for use classification'!$C$9,B1355)),ISNUMBER(SEARCH('[1]Lookup for use classification'!$D$9,B1355)),ISNUMBER(SEARCH('[1]Lookup for use classification'!$E$9,B1355)),ISNUMBER(SEARCH('[1]Lookup for use classification'!$F$9,B1355)),ISNUMBER(SEARCH('[1]Lookup for use classification'!$G$9,B1355)),ISNUMBER(SEARCH('[1]Lookup for use classification'!$H$9,B1355)),ISNUMBER(SEARCH('[1]Lookup for use classification'!$I$9,B1355)),ISNUMBER(SEARCH('[1]Lookup for use classification'!$J$9,B1355)),ISNUMBER(SEARCH('[1]Lookup for use classification'!$K$9,B1355))),'[1]Lookup for use classification'!$A$9,IF(OR(ISNUMBER(SEARCH('[1]Lookup for use classification'!$B$10,B1355)),ISNUMBER(SEARCH('[1]Lookup for use classification'!$C$10,B1355)),ISNUMBER(SEARCH('[1]Lookup for use classification'!$D$10,B1355)),ISNUMBER(SEARCH('[1]Lookup for use classification'!$E$10,B1355)),ISNUMBER(SEARCH('[1]Lookup for use classification'!$F$10,B1355)),ISNUMBER(SEARCH('[1]Lookup for use classification'!$G$10,B1355))),'[1]Lookup for use classification'!$A$10,IF(OR(ISNUMBER(SEARCH('[1]Lookup for use classification'!$B$11,B1355)),ISNUMBER(SEARCH('[1]Lookup for use classification'!$C$11,B1355))),'[1]Lookup for use classification'!$A$11,IF(OR(ISNUMBER(SEARCH('[1]Lookup for use classification'!$B$12,B1355)),ISNUMBER(SEARCH('[1]Lookup for use classification'!$C$12,B1355))),'[1]Lookup for use classification'!$A$12,IF(OR(ISNUMBER(SEARCH('[1]Lookup for use classification'!$B$13,B1355)),ISNUMBER(SEARCH('[1]Lookup for use classification'!$C$13,B1355)),ISNUMBER(SEARCH('[1]Lookup for use classification'!$D$13,B1355)),,ISNUMBER(SEARCH('[1]Lookup for use classification'!$C$13,B1355)),ISNUMBER(SEARCH('[1]Lookup for use classification'!$E$13,B1355))),'[1]Lookup for use classification'!$A$13,IF(OR(ISNUMBER(SEARCH('[1]Lookup for use classification'!$B$14,B1355)),ISNUMBER(SEARCH('[1]Lookup for use classification'!$C$14,B1355))),'[1]Lookup for use classification'!$A$14,"Other"))))))))))))</f>
        <v>Warehousing</v>
      </c>
      <c r="D1355" s="39"/>
      <c r="E1355" s="41"/>
      <c r="F1355" s="41"/>
    </row>
    <row r="1356" spans="1:6">
      <c r="A1356" s="16" t="s">
        <v>1052</v>
      </c>
      <c r="B1356" s="38" t="s">
        <v>255</v>
      </c>
      <c r="C1356" s="133" t="str">
        <f>IF(OR(ISNUMBER(SEARCH('[1]Lookup for use classification'!$B$1,B1356)),ISNUMBER(SEARCH('[1]Lookup for use classification'!$C$1,B1356)),ISNUMBER(SEARCH('[1]Lookup for use classification'!$D$1,B1356)),ISNUMBER(SEARCH('[1]Lookup for use classification'!$E$1,B1356))),'[1]Lookup for use classification'!$A$1,IF(ISNUMBER(SEARCH('[1]Lookup for use classification'!$B$2,B1356)),'[1]Lookup for use classification'!$A$2,IF(ISNUMBER(SEARCH('[1]Lookup for use classification'!$B$3,B1356)),'[1]Lookup for use classification'!$A$3,IF(OR(ISNUMBER(SEARCH('[1]Lookup for use classification'!$B$4,B1356)),ISNUMBER(SEARCH('[1]Lookup for use classification'!$C$4,B1356)),ISNUMBER(SEARCH('[1]Lookup for use classification'!$D$4,B1356)),ISNUMBER(SEARCH('[1]Lookup for use classification'!$E$4,B1356))),'[1]Lookup for use classification'!$A$4,IF(OR(ISNUMBER(SEARCH('[1]Lookup for use classification'!$B$5,B1356)),ISNUMBER(SEARCH('[1]Lookup for use classification'!$C$5,B1356)),ISNUMBER(SEARCH('[1]Lookup for use classification'!$D$5,B1356))),'[1]Lookup for use classification'!$A$5,IF(OR(ISNUMBER(SEARCH('[1]Lookup for use classification'!$B$7,B1356)),ISNUMBER(SEARCH('[1]Lookup for use classification'!$C$7,B1356)),ISNUMBER(SEARCH('[1]Lookup for use classification'!$D$7,B1356))),'[1]Lookup for use classification'!$A$7,IF(OR(ISNUMBER(SEARCH('[1]Lookup for use classification'!$B$9,B1356)),ISNUMBER(SEARCH('[1]Lookup for use classification'!$C$9,B1356)),ISNUMBER(SEARCH('[1]Lookup for use classification'!$D$9,B1356)),ISNUMBER(SEARCH('[1]Lookup for use classification'!$E$9,B1356)),ISNUMBER(SEARCH('[1]Lookup for use classification'!$F$9,B1356)),ISNUMBER(SEARCH('[1]Lookup for use classification'!$G$9,B1356)),ISNUMBER(SEARCH('[1]Lookup for use classification'!$H$9,B1356)),ISNUMBER(SEARCH('[1]Lookup for use classification'!$I$9,B1356)),ISNUMBER(SEARCH('[1]Lookup for use classification'!$J$9,B1356)),ISNUMBER(SEARCH('[1]Lookup for use classification'!$K$9,B1356))),'[1]Lookup for use classification'!$A$9,IF(OR(ISNUMBER(SEARCH('[1]Lookup for use classification'!$B$10,B1356)),ISNUMBER(SEARCH('[1]Lookup for use classification'!$C$10,B1356)),ISNUMBER(SEARCH('[1]Lookup for use classification'!$D$10,B1356)),ISNUMBER(SEARCH('[1]Lookup for use classification'!$E$10,B1356)),ISNUMBER(SEARCH('[1]Lookup for use classification'!$F$10,B1356)),ISNUMBER(SEARCH('[1]Lookup for use classification'!$G$10,B1356))),'[1]Lookup for use classification'!$A$10,IF(OR(ISNUMBER(SEARCH('[1]Lookup for use classification'!$B$11,B1356)),ISNUMBER(SEARCH('[1]Lookup for use classification'!$C$11,B1356))),'[1]Lookup for use classification'!$A$11,IF(OR(ISNUMBER(SEARCH('[1]Lookup for use classification'!$B$12,B1356)),ISNUMBER(SEARCH('[1]Lookup for use classification'!$C$12,B1356))),'[1]Lookup for use classification'!$A$12,IF(OR(ISNUMBER(SEARCH('[1]Lookup for use classification'!$B$13,B1356)),ISNUMBER(SEARCH('[1]Lookup for use classification'!$C$13,B1356)),ISNUMBER(SEARCH('[1]Lookup for use classification'!$D$13,B1356)),,ISNUMBER(SEARCH('[1]Lookup for use classification'!$C$13,B1356)),ISNUMBER(SEARCH('[1]Lookup for use classification'!$E$13,B1356))),'[1]Lookup for use classification'!$A$13,IF(OR(ISNUMBER(SEARCH('[1]Lookup for use classification'!$B$14,B1356)),ISNUMBER(SEARCH('[1]Lookup for use classification'!$C$14,B1356))),'[1]Lookup for use classification'!$A$14,"Other"))))))))))))</f>
        <v>Other</v>
      </c>
      <c r="D1356" s="39"/>
      <c r="E1356" s="41" t="s">
        <v>811</v>
      </c>
      <c r="F1356" s="41"/>
    </row>
    <row r="1357" spans="1:6">
      <c r="A1357" s="16" t="s">
        <v>1052</v>
      </c>
      <c r="B1357" s="38" t="s">
        <v>1051</v>
      </c>
      <c r="C1357" s="133" t="str">
        <f>IF(OR(ISNUMBER(SEARCH('[1]Lookup for use classification'!$B$1,B1357)),ISNUMBER(SEARCH('[1]Lookup for use classification'!$C$1,B1357)),ISNUMBER(SEARCH('[1]Lookup for use classification'!$D$1,B1357)),ISNUMBER(SEARCH('[1]Lookup for use classification'!$E$1,B1357))),'[1]Lookup for use classification'!$A$1,IF(ISNUMBER(SEARCH('[1]Lookup for use classification'!$B$2,B1357)),'[1]Lookup for use classification'!$A$2,IF(ISNUMBER(SEARCH('[1]Lookup for use classification'!$B$3,B1357)),'[1]Lookup for use classification'!$A$3,IF(OR(ISNUMBER(SEARCH('[1]Lookup for use classification'!$B$4,B1357)),ISNUMBER(SEARCH('[1]Lookup for use classification'!$C$4,B1357)),ISNUMBER(SEARCH('[1]Lookup for use classification'!$D$4,B1357)),ISNUMBER(SEARCH('[1]Lookup for use classification'!$E$4,B1357))),'[1]Lookup for use classification'!$A$4,IF(OR(ISNUMBER(SEARCH('[1]Lookup for use classification'!$B$5,B1357)),ISNUMBER(SEARCH('[1]Lookup for use classification'!$C$5,B1357)),ISNUMBER(SEARCH('[1]Lookup for use classification'!$D$5,B1357))),'[1]Lookup for use classification'!$A$5,IF(OR(ISNUMBER(SEARCH('[1]Lookup for use classification'!$B$7,B1357)),ISNUMBER(SEARCH('[1]Lookup for use classification'!$C$7,B1357)),ISNUMBER(SEARCH('[1]Lookup for use classification'!$D$7,B1357))),'[1]Lookup for use classification'!$A$7,IF(OR(ISNUMBER(SEARCH('[1]Lookup for use classification'!$B$9,B1357)),ISNUMBER(SEARCH('[1]Lookup for use classification'!$C$9,B1357)),ISNUMBER(SEARCH('[1]Lookup for use classification'!$D$9,B1357)),ISNUMBER(SEARCH('[1]Lookup for use classification'!$E$9,B1357)),ISNUMBER(SEARCH('[1]Lookup for use classification'!$F$9,B1357)),ISNUMBER(SEARCH('[1]Lookup for use classification'!$G$9,B1357)),ISNUMBER(SEARCH('[1]Lookup for use classification'!$H$9,B1357)),ISNUMBER(SEARCH('[1]Lookup for use classification'!$I$9,B1357)),ISNUMBER(SEARCH('[1]Lookup for use classification'!$J$9,B1357)),ISNUMBER(SEARCH('[1]Lookup for use classification'!$K$9,B1357))),'[1]Lookup for use classification'!$A$9,IF(OR(ISNUMBER(SEARCH('[1]Lookup for use classification'!$B$10,B1357)),ISNUMBER(SEARCH('[1]Lookup for use classification'!$C$10,B1357)),ISNUMBER(SEARCH('[1]Lookup for use classification'!$D$10,B1357)),ISNUMBER(SEARCH('[1]Lookup for use classification'!$E$10,B1357)),ISNUMBER(SEARCH('[1]Lookup for use classification'!$F$10,B1357)),ISNUMBER(SEARCH('[1]Lookup for use classification'!$G$10,B1357))),'[1]Lookup for use classification'!$A$10,IF(OR(ISNUMBER(SEARCH('[1]Lookup for use classification'!$B$11,B1357)),ISNUMBER(SEARCH('[1]Lookup for use classification'!$C$11,B1357))),'[1]Lookup for use classification'!$A$11,IF(OR(ISNUMBER(SEARCH('[1]Lookup for use classification'!$B$12,B1357)),ISNUMBER(SEARCH('[1]Lookup for use classification'!$C$12,B1357))),'[1]Lookup for use classification'!$A$12,IF(OR(ISNUMBER(SEARCH('[1]Lookup for use classification'!$B$13,B1357)),ISNUMBER(SEARCH('[1]Lookup for use classification'!$C$13,B1357)),ISNUMBER(SEARCH('[1]Lookup for use classification'!$D$13,B1357)),,ISNUMBER(SEARCH('[1]Lookup for use classification'!$C$13,B1357)),ISNUMBER(SEARCH('[1]Lookup for use classification'!$E$13,B1357))),'[1]Lookup for use classification'!$A$13,IF(OR(ISNUMBER(SEARCH('[1]Lookup for use classification'!$B$14,B1357)),ISNUMBER(SEARCH('[1]Lookup for use classification'!$C$14,B1357))),'[1]Lookup for use classification'!$A$14,"Other"))))))))))))</f>
        <v>Water &amp; Sewer</v>
      </c>
      <c r="D1357" s="39">
        <v>1089</v>
      </c>
      <c r="E1357" s="41" t="s">
        <v>1032</v>
      </c>
      <c r="F1357" s="41"/>
    </row>
    <row r="1358" spans="1:6">
      <c r="A1358" s="16" t="s">
        <v>301</v>
      </c>
      <c r="B1358" s="26" t="s">
        <v>302</v>
      </c>
      <c r="C1358" s="133" t="str">
        <f>IF(OR(ISNUMBER(SEARCH('[1]Lookup for use classification'!$B$1,B1358)),ISNUMBER(SEARCH('[1]Lookup for use classification'!$C$1,B1358)),ISNUMBER(SEARCH('[1]Lookup for use classification'!$D$1,B1358)),ISNUMBER(SEARCH('[1]Lookup for use classification'!$E$1,B1358))),'[1]Lookup for use classification'!$A$1,IF(ISNUMBER(SEARCH('[1]Lookup for use classification'!$B$2,B1358)),'[1]Lookup for use classification'!$A$2,IF(ISNUMBER(SEARCH('[1]Lookup for use classification'!$B$3,B1358)),'[1]Lookup for use classification'!$A$3,IF(OR(ISNUMBER(SEARCH('[1]Lookup for use classification'!$B$4,B1358)),ISNUMBER(SEARCH('[1]Lookup for use classification'!$C$4,B1358)),ISNUMBER(SEARCH('[1]Lookup for use classification'!$D$4,B1358)),ISNUMBER(SEARCH('[1]Lookup for use classification'!$E$4,B1358))),'[1]Lookup for use classification'!$A$4,IF(OR(ISNUMBER(SEARCH('[1]Lookup for use classification'!$B$5,B1358)),ISNUMBER(SEARCH('[1]Lookup for use classification'!$C$5,B1358)),ISNUMBER(SEARCH('[1]Lookup for use classification'!$D$5,B1358))),'[1]Lookup for use classification'!$A$5,IF(OR(ISNUMBER(SEARCH('[1]Lookup for use classification'!$B$7,B1358)),ISNUMBER(SEARCH('[1]Lookup for use classification'!$C$7,B1358)),ISNUMBER(SEARCH('[1]Lookup for use classification'!$D$7,B1358))),'[1]Lookup for use classification'!$A$7,IF(OR(ISNUMBER(SEARCH('[1]Lookup for use classification'!$B$9,B1358)),ISNUMBER(SEARCH('[1]Lookup for use classification'!$C$9,B1358)),ISNUMBER(SEARCH('[1]Lookup for use classification'!$D$9,B1358)),ISNUMBER(SEARCH('[1]Lookup for use classification'!$E$9,B1358)),ISNUMBER(SEARCH('[1]Lookup for use classification'!$F$9,B1358)),ISNUMBER(SEARCH('[1]Lookup for use classification'!$G$9,B1358)),ISNUMBER(SEARCH('[1]Lookup for use classification'!$H$9,B1358)),ISNUMBER(SEARCH('[1]Lookup for use classification'!$I$9,B1358)),ISNUMBER(SEARCH('[1]Lookup for use classification'!$J$9,B1358)),ISNUMBER(SEARCH('[1]Lookup for use classification'!$K$9,B1358))),'[1]Lookup for use classification'!$A$9,IF(OR(ISNUMBER(SEARCH('[1]Lookup for use classification'!$B$10,B1358)),ISNUMBER(SEARCH('[1]Lookup for use classification'!$C$10,B1358)),ISNUMBER(SEARCH('[1]Lookup for use classification'!$D$10,B1358)),ISNUMBER(SEARCH('[1]Lookup for use classification'!$E$10,B1358)),ISNUMBER(SEARCH('[1]Lookup for use classification'!$F$10,B1358)),ISNUMBER(SEARCH('[1]Lookup for use classification'!$G$10,B1358))),'[1]Lookup for use classification'!$A$10,IF(OR(ISNUMBER(SEARCH('[1]Lookup for use classification'!$B$11,B1358)),ISNUMBER(SEARCH('[1]Lookup for use classification'!$C$11,B1358))),'[1]Lookup for use classification'!$A$11,IF(OR(ISNUMBER(SEARCH('[1]Lookup for use classification'!$B$12,B1358)),ISNUMBER(SEARCH('[1]Lookup for use classification'!$C$12,B1358))),'[1]Lookup for use classification'!$A$12,IF(OR(ISNUMBER(SEARCH('[1]Lookup for use classification'!$B$13,B1358)),ISNUMBER(SEARCH('[1]Lookup for use classification'!$C$13,B1358)),ISNUMBER(SEARCH('[1]Lookup for use classification'!$D$13,B1358)),,ISNUMBER(SEARCH('[1]Lookup for use classification'!$C$13,B1358)),ISNUMBER(SEARCH('[1]Lookup for use classification'!$E$13,B1358))),'[1]Lookup for use classification'!$A$13,IF(OR(ISNUMBER(SEARCH('[1]Lookup for use classification'!$B$14,B1358)),ISNUMBER(SEARCH('[1]Lookup for use classification'!$C$14,B1358))),'[1]Lookup for use classification'!$A$14,"Other"))))))))))))</f>
        <v>Retail - Other</v>
      </c>
      <c r="D1358" s="27">
        <v>5000</v>
      </c>
      <c r="E1358" s="29"/>
      <c r="F1358" s="29"/>
    </row>
    <row r="1359" spans="1:6">
      <c r="A1359" s="16" t="s">
        <v>301</v>
      </c>
      <c r="B1359" s="26" t="s">
        <v>303</v>
      </c>
      <c r="C1359" s="133" t="str">
        <f>IF(OR(ISNUMBER(SEARCH('[1]Lookup for use classification'!$B$1,B1359)),ISNUMBER(SEARCH('[1]Lookup for use classification'!$C$1,B1359)),ISNUMBER(SEARCH('[1]Lookup for use classification'!$D$1,B1359)),ISNUMBER(SEARCH('[1]Lookup for use classification'!$E$1,B1359))),'[1]Lookup for use classification'!$A$1,IF(ISNUMBER(SEARCH('[1]Lookup for use classification'!$B$2,B1359)),'[1]Lookup for use classification'!$A$2,IF(ISNUMBER(SEARCH('[1]Lookup for use classification'!$B$3,B1359)),'[1]Lookup for use classification'!$A$3,IF(OR(ISNUMBER(SEARCH('[1]Lookup for use classification'!$B$4,B1359)),ISNUMBER(SEARCH('[1]Lookup for use classification'!$C$4,B1359)),ISNUMBER(SEARCH('[1]Lookup for use classification'!$D$4,B1359)),ISNUMBER(SEARCH('[1]Lookup for use classification'!$E$4,B1359))),'[1]Lookup for use classification'!$A$4,IF(OR(ISNUMBER(SEARCH('[1]Lookup for use classification'!$B$5,B1359)),ISNUMBER(SEARCH('[1]Lookup for use classification'!$C$5,B1359)),ISNUMBER(SEARCH('[1]Lookup for use classification'!$D$5,B1359))),'[1]Lookup for use classification'!$A$5,IF(OR(ISNUMBER(SEARCH('[1]Lookup for use classification'!$B$7,B1359)),ISNUMBER(SEARCH('[1]Lookup for use classification'!$C$7,B1359)),ISNUMBER(SEARCH('[1]Lookup for use classification'!$D$7,B1359))),'[1]Lookup for use classification'!$A$7,IF(OR(ISNUMBER(SEARCH('[1]Lookup for use classification'!$B$9,B1359)),ISNUMBER(SEARCH('[1]Lookup for use classification'!$C$9,B1359)),ISNUMBER(SEARCH('[1]Lookup for use classification'!$D$9,B1359)),ISNUMBER(SEARCH('[1]Lookup for use classification'!$E$9,B1359)),ISNUMBER(SEARCH('[1]Lookup for use classification'!$F$9,B1359)),ISNUMBER(SEARCH('[1]Lookup for use classification'!$G$9,B1359)),ISNUMBER(SEARCH('[1]Lookup for use classification'!$H$9,B1359)),ISNUMBER(SEARCH('[1]Lookup for use classification'!$I$9,B1359)),ISNUMBER(SEARCH('[1]Lookup for use classification'!$J$9,B1359)),ISNUMBER(SEARCH('[1]Lookup for use classification'!$K$9,B1359))),'[1]Lookup for use classification'!$A$9,IF(OR(ISNUMBER(SEARCH('[1]Lookup for use classification'!$B$10,B1359)),ISNUMBER(SEARCH('[1]Lookup for use classification'!$C$10,B1359)),ISNUMBER(SEARCH('[1]Lookup for use classification'!$D$10,B1359)),ISNUMBER(SEARCH('[1]Lookup for use classification'!$E$10,B1359)),ISNUMBER(SEARCH('[1]Lookup for use classification'!$F$10,B1359)),ISNUMBER(SEARCH('[1]Lookup for use classification'!$G$10,B1359))),'[1]Lookup for use classification'!$A$10,IF(OR(ISNUMBER(SEARCH('[1]Lookup for use classification'!$B$11,B1359)),ISNUMBER(SEARCH('[1]Lookup for use classification'!$C$11,B1359))),'[1]Lookup for use classification'!$A$11,IF(OR(ISNUMBER(SEARCH('[1]Lookup for use classification'!$B$12,B1359)),ISNUMBER(SEARCH('[1]Lookup for use classification'!$C$12,B1359))),'[1]Lookup for use classification'!$A$12,IF(OR(ISNUMBER(SEARCH('[1]Lookup for use classification'!$B$13,B1359)),ISNUMBER(SEARCH('[1]Lookup for use classification'!$C$13,B1359)),ISNUMBER(SEARCH('[1]Lookup for use classification'!$D$13,B1359)),,ISNUMBER(SEARCH('[1]Lookup for use classification'!$C$13,B1359)),ISNUMBER(SEARCH('[1]Lookup for use classification'!$E$13,B1359))),'[1]Lookup for use classification'!$A$13,IF(OR(ISNUMBER(SEARCH('[1]Lookup for use classification'!$B$14,B1359)),ISNUMBER(SEARCH('[1]Lookup for use classification'!$C$14,B1359))),'[1]Lookup for use classification'!$A$14,"Other"))))))))))))</f>
        <v>Other</v>
      </c>
      <c r="D1359" s="27"/>
      <c r="E1359" s="29"/>
      <c r="F1359" s="29"/>
    </row>
    <row r="1360" spans="1:6">
      <c r="A1360" s="16" t="s">
        <v>301</v>
      </c>
      <c r="B1360" s="26" t="s">
        <v>304</v>
      </c>
      <c r="C1360" s="133" t="str">
        <f>IF(OR(ISNUMBER(SEARCH('[1]Lookup for use classification'!$B$1,B1360)),ISNUMBER(SEARCH('[1]Lookup for use classification'!$C$1,B1360)),ISNUMBER(SEARCH('[1]Lookup for use classification'!$D$1,B1360)),ISNUMBER(SEARCH('[1]Lookup for use classification'!$E$1,B1360))),'[1]Lookup for use classification'!$A$1,IF(ISNUMBER(SEARCH('[1]Lookup for use classification'!$B$2,B1360)),'[1]Lookup for use classification'!$A$2,IF(ISNUMBER(SEARCH('[1]Lookup for use classification'!$B$3,B1360)),'[1]Lookup for use classification'!$A$3,IF(OR(ISNUMBER(SEARCH('[1]Lookup for use classification'!$B$4,B1360)),ISNUMBER(SEARCH('[1]Lookup for use classification'!$C$4,B1360)),ISNUMBER(SEARCH('[1]Lookup for use classification'!$D$4,B1360)),ISNUMBER(SEARCH('[1]Lookup for use classification'!$E$4,B1360))),'[1]Lookup for use classification'!$A$4,IF(OR(ISNUMBER(SEARCH('[1]Lookup for use classification'!$B$5,B1360)),ISNUMBER(SEARCH('[1]Lookup for use classification'!$C$5,B1360)),ISNUMBER(SEARCH('[1]Lookup for use classification'!$D$5,B1360))),'[1]Lookup for use classification'!$A$5,IF(OR(ISNUMBER(SEARCH('[1]Lookup for use classification'!$B$7,B1360)),ISNUMBER(SEARCH('[1]Lookup for use classification'!$C$7,B1360)),ISNUMBER(SEARCH('[1]Lookup for use classification'!$D$7,B1360))),'[1]Lookup for use classification'!$A$7,IF(OR(ISNUMBER(SEARCH('[1]Lookup for use classification'!$B$9,B1360)),ISNUMBER(SEARCH('[1]Lookup for use classification'!$C$9,B1360)),ISNUMBER(SEARCH('[1]Lookup for use classification'!$D$9,B1360)),ISNUMBER(SEARCH('[1]Lookup for use classification'!$E$9,B1360)),ISNUMBER(SEARCH('[1]Lookup for use classification'!$F$9,B1360)),ISNUMBER(SEARCH('[1]Lookup for use classification'!$G$9,B1360)),ISNUMBER(SEARCH('[1]Lookup for use classification'!$H$9,B1360)),ISNUMBER(SEARCH('[1]Lookup for use classification'!$I$9,B1360)),ISNUMBER(SEARCH('[1]Lookup for use classification'!$J$9,B1360)),ISNUMBER(SEARCH('[1]Lookup for use classification'!$K$9,B1360))),'[1]Lookup for use classification'!$A$9,IF(OR(ISNUMBER(SEARCH('[1]Lookup for use classification'!$B$10,B1360)),ISNUMBER(SEARCH('[1]Lookup for use classification'!$C$10,B1360)),ISNUMBER(SEARCH('[1]Lookup for use classification'!$D$10,B1360)),ISNUMBER(SEARCH('[1]Lookup for use classification'!$E$10,B1360)),ISNUMBER(SEARCH('[1]Lookup for use classification'!$F$10,B1360)),ISNUMBER(SEARCH('[1]Lookup for use classification'!$G$10,B1360))),'[1]Lookup for use classification'!$A$10,IF(OR(ISNUMBER(SEARCH('[1]Lookup for use classification'!$B$11,B1360)),ISNUMBER(SEARCH('[1]Lookup for use classification'!$C$11,B1360))),'[1]Lookup for use classification'!$A$11,IF(OR(ISNUMBER(SEARCH('[1]Lookup for use classification'!$B$12,B1360)),ISNUMBER(SEARCH('[1]Lookup for use classification'!$C$12,B1360))),'[1]Lookup for use classification'!$A$12,IF(OR(ISNUMBER(SEARCH('[1]Lookup for use classification'!$B$13,B1360)),ISNUMBER(SEARCH('[1]Lookup for use classification'!$C$13,B1360)),ISNUMBER(SEARCH('[1]Lookup for use classification'!$D$13,B1360)),,ISNUMBER(SEARCH('[1]Lookup for use classification'!$C$13,B1360)),ISNUMBER(SEARCH('[1]Lookup for use classification'!$E$13,B1360))),'[1]Lookup for use classification'!$A$13,IF(OR(ISNUMBER(SEARCH('[1]Lookup for use classification'!$B$14,B1360)),ISNUMBER(SEARCH('[1]Lookup for use classification'!$C$14,B1360))),'[1]Lookup for use classification'!$A$14,"Other"))))))))))))</f>
        <v>Other</v>
      </c>
      <c r="D1360" s="27"/>
      <c r="E1360" s="29"/>
      <c r="F1360" s="29"/>
    </row>
    <row r="1361" spans="1:6">
      <c r="A1361" s="16" t="s">
        <v>301</v>
      </c>
      <c r="B1361" s="26" t="s">
        <v>5</v>
      </c>
      <c r="C1361" s="133" t="str">
        <f>IF(OR(ISNUMBER(SEARCH('[1]Lookup for use classification'!$B$1,B1361)),ISNUMBER(SEARCH('[1]Lookup for use classification'!$C$1,B1361)),ISNUMBER(SEARCH('[1]Lookup for use classification'!$D$1,B1361)),ISNUMBER(SEARCH('[1]Lookup for use classification'!$E$1,B1361))),'[1]Lookup for use classification'!$A$1,IF(ISNUMBER(SEARCH('[1]Lookup for use classification'!$B$2,B1361)),'[1]Lookup for use classification'!$A$2,IF(ISNUMBER(SEARCH('[1]Lookup for use classification'!$B$3,B1361)),'[1]Lookup for use classification'!$A$3,IF(OR(ISNUMBER(SEARCH('[1]Lookup for use classification'!$B$4,B1361)),ISNUMBER(SEARCH('[1]Lookup for use classification'!$C$4,B1361)),ISNUMBER(SEARCH('[1]Lookup for use classification'!$D$4,B1361)),ISNUMBER(SEARCH('[1]Lookup for use classification'!$E$4,B1361))),'[1]Lookup for use classification'!$A$4,IF(OR(ISNUMBER(SEARCH('[1]Lookup for use classification'!$B$5,B1361)),ISNUMBER(SEARCH('[1]Lookup for use classification'!$C$5,B1361)),ISNUMBER(SEARCH('[1]Lookup for use classification'!$D$5,B1361))),'[1]Lookup for use classification'!$A$5,IF(OR(ISNUMBER(SEARCH('[1]Lookup for use classification'!$B$7,B1361)),ISNUMBER(SEARCH('[1]Lookup for use classification'!$C$7,B1361)),ISNUMBER(SEARCH('[1]Lookup for use classification'!$D$7,B1361))),'[1]Lookup for use classification'!$A$7,IF(OR(ISNUMBER(SEARCH('[1]Lookup for use classification'!$B$9,B1361)),ISNUMBER(SEARCH('[1]Lookup for use classification'!$C$9,B1361)),ISNUMBER(SEARCH('[1]Lookup for use classification'!$D$9,B1361)),ISNUMBER(SEARCH('[1]Lookup for use classification'!$E$9,B1361)),ISNUMBER(SEARCH('[1]Lookup for use classification'!$F$9,B1361)),ISNUMBER(SEARCH('[1]Lookup for use classification'!$G$9,B1361)),ISNUMBER(SEARCH('[1]Lookup for use classification'!$H$9,B1361)),ISNUMBER(SEARCH('[1]Lookup for use classification'!$I$9,B1361)),ISNUMBER(SEARCH('[1]Lookup for use classification'!$J$9,B1361)),ISNUMBER(SEARCH('[1]Lookup for use classification'!$K$9,B1361))),'[1]Lookup for use classification'!$A$9,IF(OR(ISNUMBER(SEARCH('[1]Lookup for use classification'!$B$10,B1361)),ISNUMBER(SEARCH('[1]Lookup for use classification'!$C$10,B1361)),ISNUMBER(SEARCH('[1]Lookup for use classification'!$D$10,B1361)),ISNUMBER(SEARCH('[1]Lookup for use classification'!$E$10,B1361)),ISNUMBER(SEARCH('[1]Lookup for use classification'!$F$10,B1361)),ISNUMBER(SEARCH('[1]Lookup for use classification'!$G$10,B1361))),'[1]Lookup for use classification'!$A$10,IF(OR(ISNUMBER(SEARCH('[1]Lookup for use classification'!$B$11,B1361)),ISNUMBER(SEARCH('[1]Lookup for use classification'!$C$11,B1361))),'[1]Lookup for use classification'!$A$11,IF(OR(ISNUMBER(SEARCH('[1]Lookup for use classification'!$B$12,B1361)),ISNUMBER(SEARCH('[1]Lookup for use classification'!$C$12,B1361))),'[1]Lookup for use classification'!$A$12,IF(OR(ISNUMBER(SEARCH('[1]Lookup for use classification'!$B$13,B1361)),ISNUMBER(SEARCH('[1]Lookup for use classification'!$C$13,B1361)),ISNUMBER(SEARCH('[1]Lookup for use classification'!$D$13,B1361)),,ISNUMBER(SEARCH('[1]Lookup for use classification'!$C$13,B1361)),ISNUMBER(SEARCH('[1]Lookup for use classification'!$E$13,B1361))),'[1]Lookup for use classification'!$A$13,IF(OR(ISNUMBER(SEARCH('[1]Lookup for use classification'!$B$14,B1361)),ISNUMBER(SEARCH('[1]Lookup for use classification'!$C$14,B1361))),'[1]Lookup for use classification'!$A$14,"Other"))))))))))))</f>
        <v>Office</v>
      </c>
      <c r="D1361" s="27">
        <v>1800</v>
      </c>
      <c r="E1361" s="29"/>
      <c r="F1361" s="29"/>
    </row>
    <row r="1362" spans="1:6">
      <c r="A1362" s="16" t="s">
        <v>301</v>
      </c>
      <c r="B1362" s="26" t="s">
        <v>90</v>
      </c>
      <c r="C1362" s="133" t="str">
        <f>IF(OR(ISNUMBER(SEARCH('[1]Lookup for use classification'!$B$1,B1362)),ISNUMBER(SEARCH('[1]Lookup for use classification'!$C$1,B1362)),ISNUMBER(SEARCH('[1]Lookup for use classification'!$D$1,B1362)),ISNUMBER(SEARCH('[1]Lookup for use classification'!$E$1,B1362))),'[1]Lookup for use classification'!$A$1,IF(ISNUMBER(SEARCH('[1]Lookup for use classification'!$B$2,B1362)),'[1]Lookup for use classification'!$A$2,IF(ISNUMBER(SEARCH('[1]Lookup for use classification'!$B$3,B1362)),'[1]Lookup for use classification'!$A$3,IF(OR(ISNUMBER(SEARCH('[1]Lookup for use classification'!$B$4,B1362)),ISNUMBER(SEARCH('[1]Lookup for use classification'!$C$4,B1362)),ISNUMBER(SEARCH('[1]Lookup for use classification'!$D$4,B1362)),ISNUMBER(SEARCH('[1]Lookup for use classification'!$E$4,B1362))),'[1]Lookup for use classification'!$A$4,IF(OR(ISNUMBER(SEARCH('[1]Lookup for use classification'!$B$5,B1362)),ISNUMBER(SEARCH('[1]Lookup for use classification'!$C$5,B1362)),ISNUMBER(SEARCH('[1]Lookup for use classification'!$D$5,B1362))),'[1]Lookup for use classification'!$A$5,IF(OR(ISNUMBER(SEARCH('[1]Lookup for use classification'!$B$7,B1362)),ISNUMBER(SEARCH('[1]Lookup for use classification'!$C$7,B1362)),ISNUMBER(SEARCH('[1]Lookup for use classification'!$D$7,B1362))),'[1]Lookup for use classification'!$A$7,IF(OR(ISNUMBER(SEARCH('[1]Lookup for use classification'!$B$9,B1362)),ISNUMBER(SEARCH('[1]Lookup for use classification'!$C$9,B1362)),ISNUMBER(SEARCH('[1]Lookup for use classification'!$D$9,B1362)),ISNUMBER(SEARCH('[1]Lookup for use classification'!$E$9,B1362)),ISNUMBER(SEARCH('[1]Lookup for use classification'!$F$9,B1362)),ISNUMBER(SEARCH('[1]Lookup for use classification'!$G$9,B1362)),ISNUMBER(SEARCH('[1]Lookup for use classification'!$H$9,B1362)),ISNUMBER(SEARCH('[1]Lookup for use classification'!$I$9,B1362)),ISNUMBER(SEARCH('[1]Lookup for use classification'!$J$9,B1362)),ISNUMBER(SEARCH('[1]Lookup for use classification'!$K$9,B1362))),'[1]Lookup for use classification'!$A$9,IF(OR(ISNUMBER(SEARCH('[1]Lookup for use classification'!$B$10,B1362)),ISNUMBER(SEARCH('[1]Lookup for use classification'!$C$10,B1362)),ISNUMBER(SEARCH('[1]Lookup for use classification'!$D$10,B1362)),ISNUMBER(SEARCH('[1]Lookup for use classification'!$E$10,B1362)),ISNUMBER(SEARCH('[1]Lookup for use classification'!$F$10,B1362)),ISNUMBER(SEARCH('[1]Lookup for use classification'!$G$10,B1362))),'[1]Lookup for use classification'!$A$10,IF(OR(ISNUMBER(SEARCH('[1]Lookup for use classification'!$B$11,B1362)),ISNUMBER(SEARCH('[1]Lookup for use classification'!$C$11,B1362))),'[1]Lookup for use classification'!$A$11,IF(OR(ISNUMBER(SEARCH('[1]Lookup for use classification'!$B$12,B1362)),ISNUMBER(SEARCH('[1]Lookup for use classification'!$C$12,B1362))),'[1]Lookup for use classification'!$A$12,IF(OR(ISNUMBER(SEARCH('[1]Lookup for use classification'!$B$13,B1362)),ISNUMBER(SEARCH('[1]Lookup for use classification'!$C$13,B1362)),ISNUMBER(SEARCH('[1]Lookup for use classification'!$D$13,B1362)),,ISNUMBER(SEARCH('[1]Lookup for use classification'!$C$13,B1362)),ISNUMBER(SEARCH('[1]Lookup for use classification'!$E$13,B1362))),'[1]Lookup for use classification'!$A$13,IF(OR(ISNUMBER(SEARCH('[1]Lookup for use classification'!$B$14,B1362)),ISNUMBER(SEARCH('[1]Lookup for use classification'!$C$14,B1362))),'[1]Lookup for use classification'!$A$14,"Other"))))))))))))</f>
        <v>Other</v>
      </c>
      <c r="D1362" s="27"/>
      <c r="E1362" s="29"/>
      <c r="F1362" s="29"/>
    </row>
    <row r="1363" spans="1:6">
      <c r="A1363" s="16" t="s">
        <v>301</v>
      </c>
      <c r="B1363" s="26" t="s">
        <v>305</v>
      </c>
      <c r="C1363" s="133" t="str">
        <f>IF(OR(ISNUMBER(SEARCH('[1]Lookup for use classification'!$B$1,B1363)),ISNUMBER(SEARCH('[1]Lookup for use classification'!$C$1,B1363)),ISNUMBER(SEARCH('[1]Lookup for use classification'!$D$1,B1363)),ISNUMBER(SEARCH('[1]Lookup for use classification'!$E$1,B1363))),'[1]Lookup for use classification'!$A$1,IF(ISNUMBER(SEARCH('[1]Lookup for use classification'!$B$2,B1363)),'[1]Lookup for use classification'!$A$2,IF(ISNUMBER(SEARCH('[1]Lookup for use classification'!$B$3,B1363)),'[1]Lookup for use classification'!$A$3,IF(OR(ISNUMBER(SEARCH('[1]Lookup for use classification'!$B$4,B1363)),ISNUMBER(SEARCH('[1]Lookup for use classification'!$C$4,B1363)),ISNUMBER(SEARCH('[1]Lookup for use classification'!$D$4,B1363)),ISNUMBER(SEARCH('[1]Lookup for use classification'!$E$4,B1363))),'[1]Lookup for use classification'!$A$4,IF(OR(ISNUMBER(SEARCH('[1]Lookup for use classification'!$B$5,B1363)),ISNUMBER(SEARCH('[1]Lookup for use classification'!$C$5,B1363)),ISNUMBER(SEARCH('[1]Lookup for use classification'!$D$5,B1363))),'[1]Lookup for use classification'!$A$5,IF(OR(ISNUMBER(SEARCH('[1]Lookup for use classification'!$B$7,B1363)),ISNUMBER(SEARCH('[1]Lookup for use classification'!$C$7,B1363)),ISNUMBER(SEARCH('[1]Lookup for use classification'!$D$7,B1363))),'[1]Lookup for use classification'!$A$7,IF(OR(ISNUMBER(SEARCH('[1]Lookup for use classification'!$B$9,B1363)),ISNUMBER(SEARCH('[1]Lookup for use classification'!$C$9,B1363)),ISNUMBER(SEARCH('[1]Lookup for use classification'!$D$9,B1363)),ISNUMBER(SEARCH('[1]Lookup for use classification'!$E$9,B1363)),ISNUMBER(SEARCH('[1]Lookup for use classification'!$F$9,B1363)),ISNUMBER(SEARCH('[1]Lookup for use classification'!$G$9,B1363)),ISNUMBER(SEARCH('[1]Lookup for use classification'!$H$9,B1363)),ISNUMBER(SEARCH('[1]Lookup for use classification'!$I$9,B1363)),ISNUMBER(SEARCH('[1]Lookup for use classification'!$J$9,B1363)),ISNUMBER(SEARCH('[1]Lookup for use classification'!$K$9,B1363))),'[1]Lookup for use classification'!$A$9,IF(OR(ISNUMBER(SEARCH('[1]Lookup for use classification'!$B$10,B1363)),ISNUMBER(SEARCH('[1]Lookup for use classification'!$C$10,B1363)),ISNUMBER(SEARCH('[1]Lookup for use classification'!$D$10,B1363)),ISNUMBER(SEARCH('[1]Lookup for use classification'!$E$10,B1363)),ISNUMBER(SEARCH('[1]Lookup for use classification'!$F$10,B1363)),ISNUMBER(SEARCH('[1]Lookup for use classification'!$G$10,B1363))),'[1]Lookup for use classification'!$A$10,IF(OR(ISNUMBER(SEARCH('[1]Lookup for use classification'!$B$11,B1363)),ISNUMBER(SEARCH('[1]Lookup for use classification'!$C$11,B1363))),'[1]Lookup for use classification'!$A$11,IF(OR(ISNUMBER(SEARCH('[1]Lookup for use classification'!$B$12,B1363)),ISNUMBER(SEARCH('[1]Lookup for use classification'!$C$12,B1363))),'[1]Lookup for use classification'!$A$12,IF(OR(ISNUMBER(SEARCH('[1]Lookup for use classification'!$B$13,B1363)),ISNUMBER(SEARCH('[1]Lookup for use classification'!$C$13,B1363)),ISNUMBER(SEARCH('[1]Lookup for use classification'!$D$13,B1363)),,ISNUMBER(SEARCH('[1]Lookup for use classification'!$C$13,B1363)),ISNUMBER(SEARCH('[1]Lookup for use classification'!$E$13,B1363))),'[1]Lookup for use classification'!$A$13,IF(OR(ISNUMBER(SEARCH('[1]Lookup for use classification'!$B$14,B1363)),ISNUMBER(SEARCH('[1]Lookup for use classification'!$C$14,B1363))),'[1]Lookup for use classification'!$A$14,"Other"))))))))))))</f>
        <v>Education - K - 12</v>
      </c>
      <c r="D1363" s="27"/>
      <c r="E1363" s="29"/>
      <c r="F1363" s="29"/>
    </row>
    <row r="1364" spans="1:6">
      <c r="A1364" s="16" t="s">
        <v>301</v>
      </c>
      <c r="B1364" s="26" t="s">
        <v>306</v>
      </c>
      <c r="C1364" s="133" t="str">
        <f>IF(OR(ISNUMBER(SEARCH('[1]Lookup for use classification'!$B$1,B1364)),ISNUMBER(SEARCH('[1]Lookup for use classification'!$C$1,B1364)),ISNUMBER(SEARCH('[1]Lookup for use classification'!$D$1,B1364)),ISNUMBER(SEARCH('[1]Lookup for use classification'!$E$1,B1364))),'[1]Lookup for use classification'!$A$1,IF(ISNUMBER(SEARCH('[1]Lookup for use classification'!$B$2,B1364)),'[1]Lookup for use classification'!$A$2,IF(ISNUMBER(SEARCH('[1]Lookup for use classification'!$B$3,B1364)),'[1]Lookup for use classification'!$A$3,IF(OR(ISNUMBER(SEARCH('[1]Lookup for use classification'!$B$4,B1364)),ISNUMBER(SEARCH('[1]Lookup for use classification'!$C$4,B1364)),ISNUMBER(SEARCH('[1]Lookup for use classification'!$D$4,B1364)),ISNUMBER(SEARCH('[1]Lookup for use classification'!$E$4,B1364))),'[1]Lookup for use classification'!$A$4,IF(OR(ISNUMBER(SEARCH('[1]Lookup for use classification'!$B$5,B1364)),ISNUMBER(SEARCH('[1]Lookup for use classification'!$C$5,B1364)),ISNUMBER(SEARCH('[1]Lookup for use classification'!$D$5,B1364))),'[1]Lookup for use classification'!$A$5,IF(OR(ISNUMBER(SEARCH('[1]Lookup for use classification'!$B$7,B1364)),ISNUMBER(SEARCH('[1]Lookup for use classification'!$C$7,B1364)),ISNUMBER(SEARCH('[1]Lookup for use classification'!$D$7,B1364))),'[1]Lookup for use classification'!$A$7,IF(OR(ISNUMBER(SEARCH('[1]Lookup for use classification'!$B$9,B1364)),ISNUMBER(SEARCH('[1]Lookup for use classification'!$C$9,B1364)),ISNUMBER(SEARCH('[1]Lookup for use classification'!$D$9,B1364)),ISNUMBER(SEARCH('[1]Lookup for use classification'!$E$9,B1364)),ISNUMBER(SEARCH('[1]Lookup for use classification'!$F$9,B1364)),ISNUMBER(SEARCH('[1]Lookup for use classification'!$G$9,B1364)),ISNUMBER(SEARCH('[1]Lookup for use classification'!$H$9,B1364)),ISNUMBER(SEARCH('[1]Lookup for use classification'!$I$9,B1364)),ISNUMBER(SEARCH('[1]Lookup for use classification'!$J$9,B1364)),ISNUMBER(SEARCH('[1]Lookup for use classification'!$K$9,B1364))),'[1]Lookup for use classification'!$A$9,IF(OR(ISNUMBER(SEARCH('[1]Lookup for use classification'!$B$10,B1364)),ISNUMBER(SEARCH('[1]Lookup for use classification'!$C$10,B1364)),ISNUMBER(SEARCH('[1]Lookup for use classification'!$D$10,B1364)),ISNUMBER(SEARCH('[1]Lookup for use classification'!$E$10,B1364)),ISNUMBER(SEARCH('[1]Lookup for use classification'!$F$10,B1364)),ISNUMBER(SEARCH('[1]Lookup for use classification'!$G$10,B1364))),'[1]Lookup for use classification'!$A$10,IF(OR(ISNUMBER(SEARCH('[1]Lookup for use classification'!$B$11,B1364)),ISNUMBER(SEARCH('[1]Lookup for use classification'!$C$11,B1364))),'[1]Lookup for use classification'!$A$11,IF(OR(ISNUMBER(SEARCH('[1]Lookup for use classification'!$B$12,B1364)),ISNUMBER(SEARCH('[1]Lookup for use classification'!$C$12,B1364))),'[1]Lookup for use classification'!$A$12,IF(OR(ISNUMBER(SEARCH('[1]Lookup for use classification'!$B$13,B1364)),ISNUMBER(SEARCH('[1]Lookup for use classification'!$C$13,B1364)),ISNUMBER(SEARCH('[1]Lookup for use classification'!$D$13,B1364)),,ISNUMBER(SEARCH('[1]Lookup for use classification'!$C$13,B1364)),ISNUMBER(SEARCH('[1]Lookup for use classification'!$E$13,B1364))),'[1]Lookup for use classification'!$A$13,IF(OR(ISNUMBER(SEARCH('[1]Lookup for use classification'!$B$14,B1364)),ISNUMBER(SEARCH('[1]Lookup for use classification'!$C$14,B1364))),'[1]Lookup for use classification'!$A$14,"Other"))))))))))))</f>
        <v>Education - K - 12</v>
      </c>
      <c r="D1364" s="27"/>
      <c r="E1364" s="29"/>
      <c r="F1364" s="29"/>
    </row>
    <row r="1365" spans="1:6">
      <c r="A1365" s="16" t="s">
        <v>301</v>
      </c>
      <c r="B1365" s="26" t="s">
        <v>307</v>
      </c>
      <c r="C1365" s="133" t="str">
        <f>IF(OR(ISNUMBER(SEARCH('[1]Lookup for use classification'!$B$1,B1365)),ISNUMBER(SEARCH('[1]Lookup for use classification'!$C$1,B1365)),ISNUMBER(SEARCH('[1]Lookup for use classification'!$D$1,B1365)),ISNUMBER(SEARCH('[1]Lookup for use classification'!$E$1,B1365))),'[1]Lookup for use classification'!$A$1,IF(ISNUMBER(SEARCH('[1]Lookup for use classification'!$B$2,B1365)),'[1]Lookup for use classification'!$A$2,IF(ISNUMBER(SEARCH('[1]Lookup for use classification'!$B$3,B1365)),'[1]Lookup for use classification'!$A$3,IF(OR(ISNUMBER(SEARCH('[1]Lookup for use classification'!$B$4,B1365)),ISNUMBER(SEARCH('[1]Lookup for use classification'!$C$4,B1365)),ISNUMBER(SEARCH('[1]Lookup for use classification'!$D$4,B1365)),ISNUMBER(SEARCH('[1]Lookup for use classification'!$E$4,B1365))),'[1]Lookup for use classification'!$A$4,IF(OR(ISNUMBER(SEARCH('[1]Lookup for use classification'!$B$5,B1365)),ISNUMBER(SEARCH('[1]Lookup for use classification'!$C$5,B1365)),ISNUMBER(SEARCH('[1]Lookup for use classification'!$D$5,B1365))),'[1]Lookup for use classification'!$A$5,IF(OR(ISNUMBER(SEARCH('[1]Lookup for use classification'!$B$7,B1365)),ISNUMBER(SEARCH('[1]Lookup for use classification'!$C$7,B1365)),ISNUMBER(SEARCH('[1]Lookup for use classification'!$D$7,B1365))),'[1]Lookup for use classification'!$A$7,IF(OR(ISNUMBER(SEARCH('[1]Lookup for use classification'!$B$9,B1365)),ISNUMBER(SEARCH('[1]Lookup for use classification'!$C$9,B1365)),ISNUMBER(SEARCH('[1]Lookup for use classification'!$D$9,B1365)),ISNUMBER(SEARCH('[1]Lookup for use classification'!$E$9,B1365)),ISNUMBER(SEARCH('[1]Lookup for use classification'!$F$9,B1365)),ISNUMBER(SEARCH('[1]Lookup for use classification'!$G$9,B1365)),ISNUMBER(SEARCH('[1]Lookup for use classification'!$H$9,B1365)),ISNUMBER(SEARCH('[1]Lookup for use classification'!$I$9,B1365)),ISNUMBER(SEARCH('[1]Lookup for use classification'!$J$9,B1365)),ISNUMBER(SEARCH('[1]Lookup for use classification'!$K$9,B1365))),'[1]Lookup for use classification'!$A$9,IF(OR(ISNUMBER(SEARCH('[1]Lookup for use classification'!$B$10,B1365)),ISNUMBER(SEARCH('[1]Lookup for use classification'!$C$10,B1365)),ISNUMBER(SEARCH('[1]Lookup for use classification'!$D$10,B1365)),ISNUMBER(SEARCH('[1]Lookup for use classification'!$E$10,B1365)),ISNUMBER(SEARCH('[1]Lookup for use classification'!$F$10,B1365)),ISNUMBER(SEARCH('[1]Lookup for use classification'!$G$10,B1365))),'[1]Lookup for use classification'!$A$10,IF(OR(ISNUMBER(SEARCH('[1]Lookup for use classification'!$B$11,B1365)),ISNUMBER(SEARCH('[1]Lookup for use classification'!$C$11,B1365))),'[1]Lookup for use classification'!$A$11,IF(OR(ISNUMBER(SEARCH('[1]Lookup for use classification'!$B$12,B1365)),ISNUMBER(SEARCH('[1]Lookup for use classification'!$C$12,B1365))),'[1]Lookup for use classification'!$A$12,IF(OR(ISNUMBER(SEARCH('[1]Lookup for use classification'!$B$13,B1365)),ISNUMBER(SEARCH('[1]Lookup for use classification'!$C$13,B1365)),ISNUMBER(SEARCH('[1]Lookup for use classification'!$D$13,B1365)),,ISNUMBER(SEARCH('[1]Lookup for use classification'!$C$13,B1365)),ISNUMBER(SEARCH('[1]Lookup for use classification'!$E$13,B1365))),'[1]Lookup for use classification'!$A$13,IF(OR(ISNUMBER(SEARCH('[1]Lookup for use classification'!$B$14,B1365)),ISNUMBER(SEARCH('[1]Lookup for use classification'!$C$14,B1365))),'[1]Lookup for use classification'!$A$14,"Other"))))))))))))</f>
        <v>Public Safety</v>
      </c>
      <c r="D1365" s="27">
        <v>1500</v>
      </c>
      <c r="E1365" s="29"/>
      <c r="F1365" s="29"/>
    </row>
    <row r="1366" spans="1:6">
      <c r="A1366" s="16" t="s">
        <v>301</v>
      </c>
      <c r="B1366" s="26" t="s">
        <v>308</v>
      </c>
      <c r="C1366" s="133" t="str">
        <f>IF(OR(ISNUMBER(SEARCH('[1]Lookup for use classification'!$B$1,B1366)),ISNUMBER(SEARCH('[1]Lookup for use classification'!$C$1,B1366)),ISNUMBER(SEARCH('[1]Lookup for use classification'!$D$1,B1366)),ISNUMBER(SEARCH('[1]Lookup for use classification'!$E$1,B1366))),'[1]Lookup for use classification'!$A$1,IF(ISNUMBER(SEARCH('[1]Lookup for use classification'!$B$2,B1366)),'[1]Lookup for use classification'!$A$2,IF(ISNUMBER(SEARCH('[1]Lookup for use classification'!$B$3,B1366)),'[1]Lookup for use classification'!$A$3,IF(OR(ISNUMBER(SEARCH('[1]Lookup for use classification'!$B$4,B1366)),ISNUMBER(SEARCH('[1]Lookup for use classification'!$C$4,B1366)),ISNUMBER(SEARCH('[1]Lookup for use classification'!$D$4,B1366)),ISNUMBER(SEARCH('[1]Lookup for use classification'!$E$4,B1366))),'[1]Lookup for use classification'!$A$4,IF(OR(ISNUMBER(SEARCH('[1]Lookup for use classification'!$B$5,B1366)),ISNUMBER(SEARCH('[1]Lookup for use classification'!$C$5,B1366)),ISNUMBER(SEARCH('[1]Lookup for use classification'!$D$5,B1366))),'[1]Lookup for use classification'!$A$5,IF(OR(ISNUMBER(SEARCH('[1]Lookup for use classification'!$B$7,B1366)),ISNUMBER(SEARCH('[1]Lookup for use classification'!$C$7,B1366)),ISNUMBER(SEARCH('[1]Lookup for use classification'!$D$7,B1366))),'[1]Lookup for use classification'!$A$7,IF(OR(ISNUMBER(SEARCH('[1]Lookup for use classification'!$B$9,B1366)),ISNUMBER(SEARCH('[1]Lookup for use classification'!$C$9,B1366)),ISNUMBER(SEARCH('[1]Lookup for use classification'!$D$9,B1366)),ISNUMBER(SEARCH('[1]Lookup for use classification'!$E$9,B1366)),ISNUMBER(SEARCH('[1]Lookup for use classification'!$F$9,B1366)),ISNUMBER(SEARCH('[1]Lookup for use classification'!$G$9,B1366)),ISNUMBER(SEARCH('[1]Lookup for use classification'!$H$9,B1366)),ISNUMBER(SEARCH('[1]Lookup for use classification'!$I$9,B1366)),ISNUMBER(SEARCH('[1]Lookup for use classification'!$J$9,B1366)),ISNUMBER(SEARCH('[1]Lookup for use classification'!$K$9,B1366))),'[1]Lookup for use classification'!$A$9,IF(OR(ISNUMBER(SEARCH('[1]Lookup for use classification'!$B$10,B1366)),ISNUMBER(SEARCH('[1]Lookup for use classification'!$C$10,B1366)),ISNUMBER(SEARCH('[1]Lookup for use classification'!$D$10,B1366)),ISNUMBER(SEARCH('[1]Lookup for use classification'!$E$10,B1366)),ISNUMBER(SEARCH('[1]Lookup for use classification'!$F$10,B1366)),ISNUMBER(SEARCH('[1]Lookup for use classification'!$G$10,B1366))),'[1]Lookup for use classification'!$A$10,IF(OR(ISNUMBER(SEARCH('[1]Lookup for use classification'!$B$11,B1366)),ISNUMBER(SEARCH('[1]Lookup for use classification'!$C$11,B1366))),'[1]Lookup for use classification'!$A$11,IF(OR(ISNUMBER(SEARCH('[1]Lookup for use classification'!$B$12,B1366)),ISNUMBER(SEARCH('[1]Lookup for use classification'!$C$12,B1366))),'[1]Lookup for use classification'!$A$12,IF(OR(ISNUMBER(SEARCH('[1]Lookup for use classification'!$B$13,B1366)),ISNUMBER(SEARCH('[1]Lookup for use classification'!$C$13,B1366)),ISNUMBER(SEARCH('[1]Lookup for use classification'!$D$13,B1366)),,ISNUMBER(SEARCH('[1]Lookup for use classification'!$C$13,B1366)),ISNUMBER(SEARCH('[1]Lookup for use classification'!$E$13,B1366))),'[1]Lookup for use classification'!$A$13,IF(OR(ISNUMBER(SEARCH('[1]Lookup for use classification'!$B$14,B1366)),ISNUMBER(SEARCH('[1]Lookup for use classification'!$C$14,B1366))),'[1]Lookup for use classification'!$A$14,"Other"))))))))))))</f>
        <v>Other</v>
      </c>
      <c r="D1366" s="27">
        <v>3000</v>
      </c>
      <c r="E1366" s="29"/>
      <c r="F1366" s="29"/>
    </row>
    <row r="1367" spans="1:6">
      <c r="A1367" s="16" t="s">
        <v>301</v>
      </c>
      <c r="B1367" s="26" t="s">
        <v>163</v>
      </c>
      <c r="C1367" s="133" t="str">
        <f>IF(OR(ISNUMBER(SEARCH('[1]Lookup for use classification'!$B$1,B1367)),ISNUMBER(SEARCH('[1]Lookup for use classification'!$C$1,B1367)),ISNUMBER(SEARCH('[1]Lookup for use classification'!$D$1,B1367)),ISNUMBER(SEARCH('[1]Lookup for use classification'!$E$1,B1367))),'[1]Lookup for use classification'!$A$1,IF(ISNUMBER(SEARCH('[1]Lookup for use classification'!$B$2,B1367)),'[1]Lookup for use classification'!$A$2,IF(ISNUMBER(SEARCH('[1]Lookup for use classification'!$B$3,B1367)),'[1]Lookup for use classification'!$A$3,IF(OR(ISNUMBER(SEARCH('[1]Lookup for use classification'!$B$4,B1367)),ISNUMBER(SEARCH('[1]Lookup for use classification'!$C$4,B1367)),ISNUMBER(SEARCH('[1]Lookup for use classification'!$D$4,B1367)),ISNUMBER(SEARCH('[1]Lookup for use classification'!$E$4,B1367))),'[1]Lookup for use classification'!$A$4,IF(OR(ISNUMBER(SEARCH('[1]Lookup for use classification'!$B$5,B1367)),ISNUMBER(SEARCH('[1]Lookup for use classification'!$C$5,B1367)),ISNUMBER(SEARCH('[1]Lookup for use classification'!$D$5,B1367))),'[1]Lookup for use classification'!$A$5,IF(OR(ISNUMBER(SEARCH('[1]Lookup for use classification'!$B$7,B1367)),ISNUMBER(SEARCH('[1]Lookup for use classification'!$C$7,B1367)),ISNUMBER(SEARCH('[1]Lookup for use classification'!$D$7,B1367))),'[1]Lookup for use classification'!$A$7,IF(OR(ISNUMBER(SEARCH('[1]Lookup for use classification'!$B$9,B1367)),ISNUMBER(SEARCH('[1]Lookup for use classification'!$C$9,B1367)),ISNUMBER(SEARCH('[1]Lookup for use classification'!$D$9,B1367)),ISNUMBER(SEARCH('[1]Lookup for use classification'!$E$9,B1367)),ISNUMBER(SEARCH('[1]Lookup for use classification'!$F$9,B1367)),ISNUMBER(SEARCH('[1]Lookup for use classification'!$G$9,B1367)),ISNUMBER(SEARCH('[1]Lookup for use classification'!$H$9,B1367)),ISNUMBER(SEARCH('[1]Lookup for use classification'!$I$9,B1367)),ISNUMBER(SEARCH('[1]Lookup for use classification'!$J$9,B1367)),ISNUMBER(SEARCH('[1]Lookup for use classification'!$K$9,B1367))),'[1]Lookup for use classification'!$A$9,IF(OR(ISNUMBER(SEARCH('[1]Lookup for use classification'!$B$10,B1367)),ISNUMBER(SEARCH('[1]Lookup for use classification'!$C$10,B1367)),ISNUMBER(SEARCH('[1]Lookup for use classification'!$D$10,B1367)),ISNUMBER(SEARCH('[1]Lookup for use classification'!$E$10,B1367)),ISNUMBER(SEARCH('[1]Lookup for use classification'!$F$10,B1367)),ISNUMBER(SEARCH('[1]Lookup for use classification'!$G$10,B1367))),'[1]Lookup for use classification'!$A$10,IF(OR(ISNUMBER(SEARCH('[1]Lookup for use classification'!$B$11,B1367)),ISNUMBER(SEARCH('[1]Lookup for use classification'!$C$11,B1367))),'[1]Lookup for use classification'!$A$11,IF(OR(ISNUMBER(SEARCH('[1]Lookup for use classification'!$B$12,B1367)),ISNUMBER(SEARCH('[1]Lookup for use classification'!$C$12,B1367))),'[1]Lookup for use classification'!$A$12,IF(OR(ISNUMBER(SEARCH('[1]Lookup for use classification'!$B$13,B1367)),ISNUMBER(SEARCH('[1]Lookup for use classification'!$C$13,B1367)),ISNUMBER(SEARCH('[1]Lookup for use classification'!$D$13,B1367)),,ISNUMBER(SEARCH('[1]Lookup for use classification'!$C$13,B1367)),ISNUMBER(SEARCH('[1]Lookup for use classification'!$E$13,B1367))),'[1]Lookup for use classification'!$A$13,IF(OR(ISNUMBER(SEARCH('[1]Lookup for use classification'!$B$14,B1367)),ISNUMBER(SEARCH('[1]Lookup for use classification'!$C$14,B1367))),'[1]Lookup for use classification'!$A$14,"Other"))))))))))))</f>
        <v>Other</v>
      </c>
      <c r="D1367" s="27"/>
      <c r="E1367" s="29"/>
      <c r="F1367" s="29"/>
    </row>
    <row r="1368" spans="1:6">
      <c r="A1368" s="16" t="s">
        <v>301</v>
      </c>
      <c r="B1368" s="26" t="s">
        <v>163</v>
      </c>
      <c r="C1368" s="133" t="str">
        <f>IF(OR(ISNUMBER(SEARCH('[1]Lookup for use classification'!$B$1,B1368)),ISNUMBER(SEARCH('[1]Lookup for use classification'!$C$1,B1368)),ISNUMBER(SEARCH('[1]Lookup for use classification'!$D$1,B1368)),ISNUMBER(SEARCH('[1]Lookup for use classification'!$E$1,B1368))),'[1]Lookup for use classification'!$A$1,IF(ISNUMBER(SEARCH('[1]Lookup for use classification'!$B$2,B1368)),'[1]Lookup for use classification'!$A$2,IF(ISNUMBER(SEARCH('[1]Lookup for use classification'!$B$3,B1368)),'[1]Lookup for use classification'!$A$3,IF(OR(ISNUMBER(SEARCH('[1]Lookup for use classification'!$B$4,B1368)),ISNUMBER(SEARCH('[1]Lookup for use classification'!$C$4,B1368)),ISNUMBER(SEARCH('[1]Lookup for use classification'!$D$4,B1368)),ISNUMBER(SEARCH('[1]Lookup for use classification'!$E$4,B1368))),'[1]Lookup for use classification'!$A$4,IF(OR(ISNUMBER(SEARCH('[1]Lookup for use classification'!$B$5,B1368)),ISNUMBER(SEARCH('[1]Lookup for use classification'!$C$5,B1368)),ISNUMBER(SEARCH('[1]Lookup for use classification'!$D$5,B1368))),'[1]Lookup for use classification'!$A$5,IF(OR(ISNUMBER(SEARCH('[1]Lookup for use classification'!$B$7,B1368)),ISNUMBER(SEARCH('[1]Lookup for use classification'!$C$7,B1368)),ISNUMBER(SEARCH('[1]Lookup for use classification'!$D$7,B1368))),'[1]Lookup for use classification'!$A$7,IF(OR(ISNUMBER(SEARCH('[1]Lookup for use classification'!$B$9,B1368)),ISNUMBER(SEARCH('[1]Lookup for use classification'!$C$9,B1368)),ISNUMBER(SEARCH('[1]Lookup for use classification'!$D$9,B1368)),ISNUMBER(SEARCH('[1]Lookup for use classification'!$E$9,B1368)),ISNUMBER(SEARCH('[1]Lookup for use classification'!$F$9,B1368)),ISNUMBER(SEARCH('[1]Lookup for use classification'!$G$9,B1368)),ISNUMBER(SEARCH('[1]Lookup for use classification'!$H$9,B1368)),ISNUMBER(SEARCH('[1]Lookup for use classification'!$I$9,B1368)),ISNUMBER(SEARCH('[1]Lookup for use classification'!$J$9,B1368)),ISNUMBER(SEARCH('[1]Lookup for use classification'!$K$9,B1368))),'[1]Lookup for use classification'!$A$9,IF(OR(ISNUMBER(SEARCH('[1]Lookup for use classification'!$B$10,B1368)),ISNUMBER(SEARCH('[1]Lookup for use classification'!$C$10,B1368)),ISNUMBER(SEARCH('[1]Lookup for use classification'!$D$10,B1368)),ISNUMBER(SEARCH('[1]Lookup for use classification'!$E$10,B1368)),ISNUMBER(SEARCH('[1]Lookup for use classification'!$F$10,B1368)),ISNUMBER(SEARCH('[1]Lookup for use classification'!$G$10,B1368))),'[1]Lookup for use classification'!$A$10,IF(OR(ISNUMBER(SEARCH('[1]Lookup for use classification'!$B$11,B1368)),ISNUMBER(SEARCH('[1]Lookup for use classification'!$C$11,B1368))),'[1]Lookup for use classification'!$A$11,IF(OR(ISNUMBER(SEARCH('[1]Lookup for use classification'!$B$12,B1368)),ISNUMBER(SEARCH('[1]Lookup for use classification'!$C$12,B1368))),'[1]Lookup for use classification'!$A$12,IF(OR(ISNUMBER(SEARCH('[1]Lookup for use classification'!$B$13,B1368)),ISNUMBER(SEARCH('[1]Lookup for use classification'!$C$13,B1368)),ISNUMBER(SEARCH('[1]Lookup for use classification'!$D$13,B1368)),,ISNUMBER(SEARCH('[1]Lookup for use classification'!$C$13,B1368)),ISNUMBER(SEARCH('[1]Lookup for use classification'!$E$13,B1368))),'[1]Lookup for use classification'!$A$13,IF(OR(ISNUMBER(SEARCH('[1]Lookup for use classification'!$B$14,B1368)),ISNUMBER(SEARCH('[1]Lookup for use classification'!$C$14,B1368))),'[1]Lookup for use classification'!$A$14,"Other"))))))))))))</f>
        <v>Other</v>
      </c>
      <c r="D1368" s="27"/>
      <c r="E1368" s="29"/>
      <c r="F1368" s="29"/>
    </row>
    <row r="1369" spans="1:6">
      <c r="A1369" s="16" t="s">
        <v>301</v>
      </c>
      <c r="B1369" s="30" t="s">
        <v>163</v>
      </c>
      <c r="C1369" s="133" t="str">
        <f>IF(OR(ISNUMBER(SEARCH('[1]Lookup for use classification'!$B$1,B1369)),ISNUMBER(SEARCH('[1]Lookup for use classification'!$C$1,B1369)),ISNUMBER(SEARCH('[1]Lookup for use classification'!$D$1,B1369)),ISNUMBER(SEARCH('[1]Lookup for use classification'!$E$1,B1369))),'[1]Lookup for use classification'!$A$1,IF(ISNUMBER(SEARCH('[1]Lookup for use classification'!$B$2,B1369)),'[1]Lookup for use classification'!$A$2,IF(ISNUMBER(SEARCH('[1]Lookup for use classification'!$B$3,B1369)),'[1]Lookup for use classification'!$A$3,IF(OR(ISNUMBER(SEARCH('[1]Lookup for use classification'!$B$4,B1369)),ISNUMBER(SEARCH('[1]Lookup for use classification'!$C$4,B1369)),ISNUMBER(SEARCH('[1]Lookup for use classification'!$D$4,B1369)),ISNUMBER(SEARCH('[1]Lookup for use classification'!$E$4,B1369))),'[1]Lookup for use classification'!$A$4,IF(OR(ISNUMBER(SEARCH('[1]Lookup for use classification'!$B$5,B1369)),ISNUMBER(SEARCH('[1]Lookup for use classification'!$C$5,B1369)),ISNUMBER(SEARCH('[1]Lookup for use classification'!$D$5,B1369))),'[1]Lookup for use classification'!$A$5,IF(OR(ISNUMBER(SEARCH('[1]Lookup for use classification'!$B$7,B1369)),ISNUMBER(SEARCH('[1]Lookup for use classification'!$C$7,B1369)),ISNUMBER(SEARCH('[1]Lookup for use classification'!$D$7,B1369))),'[1]Lookup for use classification'!$A$7,IF(OR(ISNUMBER(SEARCH('[1]Lookup for use classification'!$B$9,B1369)),ISNUMBER(SEARCH('[1]Lookup for use classification'!$C$9,B1369)),ISNUMBER(SEARCH('[1]Lookup for use classification'!$D$9,B1369)),ISNUMBER(SEARCH('[1]Lookup for use classification'!$E$9,B1369)),ISNUMBER(SEARCH('[1]Lookup for use classification'!$F$9,B1369)),ISNUMBER(SEARCH('[1]Lookup for use classification'!$G$9,B1369)),ISNUMBER(SEARCH('[1]Lookup for use classification'!$H$9,B1369)),ISNUMBER(SEARCH('[1]Lookup for use classification'!$I$9,B1369)),ISNUMBER(SEARCH('[1]Lookup for use classification'!$J$9,B1369)),ISNUMBER(SEARCH('[1]Lookup for use classification'!$K$9,B1369))),'[1]Lookup for use classification'!$A$9,IF(OR(ISNUMBER(SEARCH('[1]Lookup for use classification'!$B$10,B1369)),ISNUMBER(SEARCH('[1]Lookup for use classification'!$C$10,B1369)),ISNUMBER(SEARCH('[1]Lookup for use classification'!$D$10,B1369)),ISNUMBER(SEARCH('[1]Lookup for use classification'!$E$10,B1369)),ISNUMBER(SEARCH('[1]Lookup for use classification'!$F$10,B1369)),ISNUMBER(SEARCH('[1]Lookup for use classification'!$G$10,B1369))),'[1]Lookup for use classification'!$A$10,IF(OR(ISNUMBER(SEARCH('[1]Lookup for use classification'!$B$11,B1369)),ISNUMBER(SEARCH('[1]Lookup for use classification'!$C$11,B1369))),'[1]Lookup for use classification'!$A$11,IF(OR(ISNUMBER(SEARCH('[1]Lookup for use classification'!$B$12,B1369)),ISNUMBER(SEARCH('[1]Lookup for use classification'!$C$12,B1369))),'[1]Lookup for use classification'!$A$12,IF(OR(ISNUMBER(SEARCH('[1]Lookup for use classification'!$B$13,B1369)),ISNUMBER(SEARCH('[1]Lookup for use classification'!$C$13,B1369)),ISNUMBER(SEARCH('[1]Lookup for use classification'!$D$13,B1369)),,ISNUMBER(SEARCH('[1]Lookup for use classification'!$C$13,B1369)),ISNUMBER(SEARCH('[1]Lookup for use classification'!$E$13,B1369))),'[1]Lookup for use classification'!$A$13,IF(OR(ISNUMBER(SEARCH('[1]Lookup for use classification'!$B$14,B1369)),ISNUMBER(SEARCH('[1]Lookup for use classification'!$C$14,B1369))),'[1]Lookup for use classification'!$A$14,"Other"))))))))))))</f>
        <v>Other</v>
      </c>
      <c r="D1369" s="46"/>
      <c r="E1369" s="28"/>
      <c r="F1369" s="28"/>
    </row>
    <row r="1370" spans="1:6">
      <c r="A1370" s="16" t="s">
        <v>301</v>
      </c>
      <c r="B1370" s="26" t="s">
        <v>163</v>
      </c>
      <c r="C1370" s="133" t="str">
        <f>IF(OR(ISNUMBER(SEARCH('[1]Lookup for use classification'!$B$1,B1370)),ISNUMBER(SEARCH('[1]Lookup for use classification'!$C$1,B1370)),ISNUMBER(SEARCH('[1]Lookup for use classification'!$D$1,B1370)),ISNUMBER(SEARCH('[1]Lookup for use classification'!$E$1,B1370))),'[1]Lookup for use classification'!$A$1,IF(ISNUMBER(SEARCH('[1]Lookup for use classification'!$B$2,B1370)),'[1]Lookup for use classification'!$A$2,IF(ISNUMBER(SEARCH('[1]Lookup for use classification'!$B$3,B1370)),'[1]Lookup for use classification'!$A$3,IF(OR(ISNUMBER(SEARCH('[1]Lookup for use classification'!$B$4,B1370)),ISNUMBER(SEARCH('[1]Lookup for use classification'!$C$4,B1370)),ISNUMBER(SEARCH('[1]Lookup for use classification'!$D$4,B1370)),ISNUMBER(SEARCH('[1]Lookup for use classification'!$E$4,B1370))),'[1]Lookup for use classification'!$A$4,IF(OR(ISNUMBER(SEARCH('[1]Lookup for use classification'!$B$5,B1370)),ISNUMBER(SEARCH('[1]Lookup for use classification'!$C$5,B1370)),ISNUMBER(SEARCH('[1]Lookup for use classification'!$D$5,B1370))),'[1]Lookup for use classification'!$A$5,IF(OR(ISNUMBER(SEARCH('[1]Lookup for use classification'!$B$7,B1370)),ISNUMBER(SEARCH('[1]Lookup for use classification'!$C$7,B1370)),ISNUMBER(SEARCH('[1]Lookup for use classification'!$D$7,B1370))),'[1]Lookup for use classification'!$A$7,IF(OR(ISNUMBER(SEARCH('[1]Lookup for use classification'!$B$9,B1370)),ISNUMBER(SEARCH('[1]Lookup for use classification'!$C$9,B1370)),ISNUMBER(SEARCH('[1]Lookup for use classification'!$D$9,B1370)),ISNUMBER(SEARCH('[1]Lookup for use classification'!$E$9,B1370)),ISNUMBER(SEARCH('[1]Lookup for use classification'!$F$9,B1370)),ISNUMBER(SEARCH('[1]Lookup for use classification'!$G$9,B1370)),ISNUMBER(SEARCH('[1]Lookup for use classification'!$H$9,B1370)),ISNUMBER(SEARCH('[1]Lookup for use classification'!$I$9,B1370)),ISNUMBER(SEARCH('[1]Lookup for use classification'!$J$9,B1370)),ISNUMBER(SEARCH('[1]Lookup for use classification'!$K$9,B1370))),'[1]Lookup for use classification'!$A$9,IF(OR(ISNUMBER(SEARCH('[1]Lookup for use classification'!$B$10,B1370)),ISNUMBER(SEARCH('[1]Lookup for use classification'!$C$10,B1370)),ISNUMBER(SEARCH('[1]Lookup for use classification'!$D$10,B1370)),ISNUMBER(SEARCH('[1]Lookup for use classification'!$E$10,B1370)),ISNUMBER(SEARCH('[1]Lookup for use classification'!$F$10,B1370)),ISNUMBER(SEARCH('[1]Lookup for use classification'!$G$10,B1370))),'[1]Lookup for use classification'!$A$10,IF(OR(ISNUMBER(SEARCH('[1]Lookup for use classification'!$B$11,B1370)),ISNUMBER(SEARCH('[1]Lookup for use classification'!$C$11,B1370))),'[1]Lookup for use classification'!$A$11,IF(OR(ISNUMBER(SEARCH('[1]Lookup for use classification'!$B$12,B1370)),ISNUMBER(SEARCH('[1]Lookup for use classification'!$C$12,B1370))),'[1]Lookup for use classification'!$A$12,IF(OR(ISNUMBER(SEARCH('[1]Lookup for use classification'!$B$13,B1370)),ISNUMBER(SEARCH('[1]Lookup for use classification'!$C$13,B1370)),ISNUMBER(SEARCH('[1]Lookup for use classification'!$D$13,B1370)),,ISNUMBER(SEARCH('[1]Lookup for use classification'!$C$13,B1370)),ISNUMBER(SEARCH('[1]Lookup for use classification'!$E$13,B1370))),'[1]Lookup for use classification'!$A$13,IF(OR(ISNUMBER(SEARCH('[1]Lookup for use classification'!$B$14,B1370)),ISNUMBER(SEARCH('[1]Lookup for use classification'!$C$14,B1370))),'[1]Lookup for use classification'!$A$14,"Other"))))))))))))</f>
        <v>Other</v>
      </c>
      <c r="D1370" s="27"/>
      <c r="E1370" s="29"/>
      <c r="F1370" s="29"/>
    </row>
    <row r="1371" spans="1:6">
      <c r="A1371" s="16" t="s">
        <v>301</v>
      </c>
      <c r="B1371" s="26" t="s">
        <v>309</v>
      </c>
      <c r="C1371" s="133" t="str">
        <f>IF(OR(ISNUMBER(SEARCH('[1]Lookup for use classification'!$B$1,B1371)),ISNUMBER(SEARCH('[1]Lookup for use classification'!$C$1,B1371)),ISNUMBER(SEARCH('[1]Lookup for use classification'!$D$1,B1371)),ISNUMBER(SEARCH('[1]Lookup for use classification'!$E$1,B1371))),'[1]Lookup for use classification'!$A$1,IF(ISNUMBER(SEARCH('[1]Lookup for use classification'!$B$2,B1371)),'[1]Lookup for use classification'!$A$2,IF(ISNUMBER(SEARCH('[1]Lookup for use classification'!$B$3,B1371)),'[1]Lookup for use classification'!$A$3,IF(OR(ISNUMBER(SEARCH('[1]Lookup for use classification'!$B$4,B1371)),ISNUMBER(SEARCH('[1]Lookup for use classification'!$C$4,B1371)),ISNUMBER(SEARCH('[1]Lookup for use classification'!$D$4,B1371)),ISNUMBER(SEARCH('[1]Lookup for use classification'!$E$4,B1371))),'[1]Lookup for use classification'!$A$4,IF(OR(ISNUMBER(SEARCH('[1]Lookup for use classification'!$B$5,B1371)),ISNUMBER(SEARCH('[1]Lookup for use classification'!$C$5,B1371)),ISNUMBER(SEARCH('[1]Lookup for use classification'!$D$5,B1371))),'[1]Lookup for use classification'!$A$5,IF(OR(ISNUMBER(SEARCH('[1]Lookup for use classification'!$B$7,B1371)),ISNUMBER(SEARCH('[1]Lookup for use classification'!$C$7,B1371)),ISNUMBER(SEARCH('[1]Lookup for use classification'!$D$7,B1371))),'[1]Lookup for use classification'!$A$7,IF(OR(ISNUMBER(SEARCH('[1]Lookup for use classification'!$B$9,B1371)),ISNUMBER(SEARCH('[1]Lookup for use classification'!$C$9,B1371)),ISNUMBER(SEARCH('[1]Lookup for use classification'!$D$9,B1371)),ISNUMBER(SEARCH('[1]Lookup for use classification'!$E$9,B1371)),ISNUMBER(SEARCH('[1]Lookup for use classification'!$F$9,B1371)),ISNUMBER(SEARCH('[1]Lookup for use classification'!$G$9,B1371)),ISNUMBER(SEARCH('[1]Lookup for use classification'!$H$9,B1371)),ISNUMBER(SEARCH('[1]Lookup for use classification'!$I$9,B1371)),ISNUMBER(SEARCH('[1]Lookup for use classification'!$J$9,B1371)),ISNUMBER(SEARCH('[1]Lookup for use classification'!$K$9,B1371))),'[1]Lookup for use classification'!$A$9,IF(OR(ISNUMBER(SEARCH('[1]Lookup for use classification'!$B$10,B1371)),ISNUMBER(SEARCH('[1]Lookup for use classification'!$C$10,B1371)),ISNUMBER(SEARCH('[1]Lookup for use classification'!$D$10,B1371)),ISNUMBER(SEARCH('[1]Lookup for use classification'!$E$10,B1371)),ISNUMBER(SEARCH('[1]Lookup for use classification'!$F$10,B1371)),ISNUMBER(SEARCH('[1]Lookup for use classification'!$G$10,B1371))),'[1]Lookup for use classification'!$A$10,IF(OR(ISNUMBER(SEARCH('[1]Lookup for use classification'!$B$11,B1371)),ISNUMBER(SEARCH('[1]Lookup for use classification'!$C$11,B1371))),'[1]Lookup for use classification'!$A$11,IF(OR(ISNUMBER(SEARCH('[1]Lookup for use classification'!$B$12,B1371)),ISNUMBER(SEARCH('[1]Lookup for use classification'!$C$12,B1371))),'[1]Lookup for use classification'!$A$12,IF(OR(ISNUMBER(SEARCH('[1]Lookup for use classification'!$B$13,B1371)),ISNUMBER(SEARCH('[1]Lookup for use classification'!$C$13,B1371)),ISNUMBER(SEARCH('[1]Lookup for use classification'!$D$13,B1371)),,ISNUMBER(SEARCH('[1]Lookup for use classification'!$C$13,B1371)),ISNUMBER(SEARCH('[1]Lookup for use classification'!$E$13,B1371))),'[1]Lookup for use classification'!$A$13,IF(OR(ISNUMBER(SEARCH('[1]Lookup for use classification'!$B$14,B1371)),ISNUMBER(SEARCH('[1]Lookup for use classification'!$C$14,B1371))),'[1]Lookup for use classification'!$A$14,"Other"))))))))))))</f>
        <v>Other</v>
      </c>
      <c r="D1371" s="27">
        <v>2400</v>
      </c>
      <c r="E1371" s="29"/>
      <c r="F1371" s="29"/>
    </row>
    <row r="1372" spans="1:6">
      <c r="A1372" s="16" t="s">
        <v>301</v>
      </c>
      <c r="B1372" s="26" t="s">
        <v>310</v>
      </c>
      <c r="C1372" s="133" t="str">
        <f>IF(OR(ISNUMBER(SEARCH('[1]Lookup for use classification'!$B$1,B1372)),ISNUMBER(SEARCH('[1]Lookup for use classification'!$C$1,B1372)),ISNUMBER(SEARCH('[1]Lookup for use classification'!$D$1,B1372)),ISNUMBER(SEARCH('[1]Lookup for use classification'!$E$1,B1372))),'[1]Lookup for use classification'!$A$1,IF(ISNUMBER(SEARCH('[1]Lookup for use classification'!$B$2,B1372)),'[1]Lookup for use classification'!$A$2,IF(ISNUMBER(SEARCH('[1]Lookup for use classification'!$B$3,B1372)),'[1]Lookup for use classification'!$A$3,IF(OR(ISNUMBER(SEARCH('[1]Lookup for use classification'!$B$4,B1372)),ISNUMBER(SEARCH('[1]Lookup for use classification'!$C$4,B1372)),ISNUMBER(SEARCH('[1]Lookup for use classification'!$D$4,B1372)),ISNUMBER(SEARCH('[1]Lookup for use classification'!$E$4,B1372))),'[1]Lookup for use classification'!$A$4,IF(OR(ISNUMBER(SEARCH('[1]Lookup for use classification'!$B$5,B1372)),ISNUMBER(SEARCH('[1]Lookup for use classification'!$C$5,B1372)),ISNUMBER(SEARCH('[1]Lookup for use classification'!$D$5,B1372))),'[1]Lookup for use classification'!$A$5,IF(OR(ISNUMBER(SEARCH('[1]Lookup for use classification'!$B$7,B1372)),ISNUMBER(SEARCH('[1]Lookup for use classification'!$C$7,B1372)),ISNUMBER(SEARCH('[1]Lookup for use classification'!$D$7,B1372))),'[1]Lookup for use classification'!$A$7,IF(OR(ISNUMBER(SEARCH('[1]Lookup for use classification'!$B$9,B1372)),ISNUMBER(SEARCH('[1]Lookup for use classification'!$C$9,B1372)),ISNUMBER(SEARCH('[1]Lookup for use classification'!$D$9,B1372)),ISNUMBER(SEARCH('[1]Lookup for use classification'!$E$9,B1372)),ISNUMBER(SEARCH('[1]Lookup for use classification'!$F$9,B1372)),ISNUMBER(SEARCH('[1]Lookup for use classification'!$G$9,B1372)),ISNUMBER(SEARCH('[1]Lookup for use classification'!$H$9,B1372)),ISNUMBER(SEARCH('[1]Lookup for use classification'!$I$9,B1372)),ISNUMBER(SEARCH('[1]Lookup for use classification'!$J$9,B1372)),ISNUMBER(SEARCH('[1]Lookup for use classification'!$K$9,B1372))),'[1]Lookup for use classification'!$A$9,IF(OR(ISNUMBER(SEARCH('[1]Lookup for use classification'!$B$10,B1372)),ISNUMBER(SEARCH('[1]Lookup for use classification'!$C$10,B1372)),ISNUMBER(SEARCH('[1]Lookup for use classification'!$D$10,B1372)),ISNUMBER(SEARCH('[1]Lookup for use classification'!$E$10,B1372)),ISNUMBER(SEARCH('[1]Lookup for use classification'!$F$10,B1372)),ISNUMBER(SEARCH('[1]Lookup for use classification'!$G$10,B1372))),'[1]Lookup for use classification'!$A$10,IF(OR(ISNUMBER(SEARCH('[1]Lookup for use classification'!$B$11,B1372)),ISNUMBER(SEARCH('[1]Lookup for use classification'!$C$11,B1372))),'[1]Lookup for use classification'!$A$11,IF(OR(ISNUMBER(SEARCH('[1]Lookup for use classification'!$B$12,B1372)),ISNUMBER(SEARCH('[1]Lookup for use classification'!$C$12,B1372))),'[1]Lookup for use classification'!$A$12,IF(OR(ISNUMBER(SEARCH('[1]Lookup for use classification'!$B$13,B1372)),ISNUMBER(SEARCH('[1]Lookup for use classification'!$C$13,B1372)),ISNUMBER(SEARCH('[1]Lookup for use classification'!$D$13,B1372)),,ISNUMBER(SEARCH('[1]Lookup for use classification'!$C$13,B1372)),ISNUMBER(SEARCH('[1]Lookup for use classification'!$E$13,B1372))),'[1]Lookup for use classification'!$A$13,IF(OR(ISNUMBER(SEARCH('[1]Lookup for use classification'!$B$14,B1372)),ISNUMBER(SEARCH('[1]Lookup for use classification'!$C$14,B1372))),'[1]Lookup for use classification'!$A$14,"Other"))))))))))))</f>
        <v>Other</v>
      </c>
      <c r="D1372" s="27">
        <v>8000</v>
      </c>
      <c r="E1372" s="29"/>
      <c r="F1372" s="29"/>
    </row>
    <row r="1373" spans="1:6">
      <c r="A1373" s="16" t="s">
        <v>301</v>
      </c>
      <c r="B1373" s="26" t="s">
        <v>96</v>
      </c>
      <c r="C1373" s="133" t="str">
        <f>IF(OR(ISNUMBER(SEARCH('[1]Lookup for use classification'!$B$1,B1373)),ISNUMBER(SEARCH('[1]Lookup for use classification'!$C$1,B1373)),ISNUMBER(SEARCH('[1]Lookup for use classification'!$D$1,B1373)),ISNUMBER(SEARCH('[1]Lookup for use classification'!$E$1,B1373))),'[1]Lookup for use classification'!$A$1,IF(ISNUMBER(SEARCH('[1]Lookup for use classification'!$B$2,B1373)),'[1]Lookup for use classification'!$A$2,IF(ISNUMBER(SEARCH('[1]Lookup for use classification'!$B$3,B1373)),'[1]Lookup for use classification'!$A$3,IF(OR(ISNUMBER(SEARCH('[1]Lookup for use classification'!$B$4,B1373)),ISNUMBER(SEARCH('[1]Lookup for use classification'!$C$4,B1373)),ISNUMBER(SEARCH('[1]Lookup for use classification'!$D$4,B1373)),ISNUMBER(SEARCH('[1]Lookup for use classification'!$E$4,B1373))),'[1]Lookup for use classification'!$A$4,IF(OR(ISNUMBER(SEARCH('[1]Lookup for use classification'!$B$5,B1373)),ISNUMBER(SEARCH('[1]Lookup for use classification'!$C$5,B1373)),ISNUMBER(SEARCH('[1]Lookup for use classification'!$D$5,B1373))),'[1]Lookup for use classification'!$A$5,IF(OR(ISNUMBER(SEARCH('[1]Lookup for use classification'!$B$7,B1373)),ISNUMBER(SEARCH('[1]Lookup for use classification'!$C$7,B1373)),ISNUMBER(SEARCH('[1]Lookup for use classification'!$D$7,B1373))),'[1]Lookup for use classification'!$A$7,IF(OR(ISNUMBER(SEARCH('[1]Lookup for use classification'!$B$9,B1373)),ISNUMBER(SEARCH('[1]Lookup for use classification'!$C$9,B1373)),ISNUMBER(SEARCH('[1]Lookup for use classification'!$D$9,B1373)),ISNUMBER(SEARCH('[1]Lookup for use classification'!$E$9,B1373)),ISNUMBER(SEARCH('[1]Lookup for use classification'!$F$9,B1373)),ISNUMBER(SEARCH('[1]Lookup for use classification'!$G$9,B1373)),ISNUMBER(SEARCH('[1]Lookup for use classification'!$H$9,B1373)),ISNUMBER(SEARCH('[1]Lookup for use classification'!$I$9,B1373)),ISNUMBER(SEARCH('[1]Lookup for use classification'!$J$9,B1373)),ISNUMBER(SEARCH('[1]Lookup for use classification'!$K$9,B1373))),'[1]Lookup for use classification'!$A$9,IF(OR(ISNUMBER(SEARCH('[1]Lookup for use classification'!$B$10,B1373)),ISNUMBER(SEARCH('[1]Lookup for use classification'!$C$10,B1373)),ISNUMBER(SEARCH('[1]Lookup for use classification'!$D$10,B1373)),ISNUMBER(SEARCH('[1]Lookup for use classification'!$E$10,B1373)),ISNUMBER(SEARCH('[1]Lookup for use classification'!$F$10,B1373)),ISNUMBER(SEARCH('[1]Lookup for use classification'!$G$10,B1373))),'[1]Lookup for use classification'!$A$10,IF(OR(ISNUMBER(SEARCH('[1]Lookup for use classification'!$B$11,B1373)),ISNUMBER(SEARCH('[1]Lookup for use classification'!$C$11,B1373))),'[1]Lookup for use classification'!$A$11,IF(OR(ISNUMBER(SEARCH('[1]Lookup for use classification'!$B$12,B1373)),ISNUMBER(SEARCH('[1]Lookup for use classification'!$C$12,B1373))),'[1]Lookup for use classification'!$A$12,IF(OR(ISNUMBER(SEARCH('[1]Lookup for use classification'!$B$13,B1373)),ISNUMBER(SEARCH('[1]Lookup for use classification'!$C$13,B1373)),ISNUMBER(SEARCH('[1]Lookup for use classification'!$D$13,B1373)),,ISNUMBER(SEARCH('[1]Lookup for use classification'!$C$13,B1373)),ISNUMBER(SEARCH('[1]Lookup for use classification'!$E$13,B1373))),'[1]Lookup for use classification'!$A$13,IF(OR(ISNUMBER(SEARCH('[1]Lookup for use classification'!$B$14,B1373)),ISNUMBER(SEARCH('[1]Lookup for use classification'!$C$14,B1373))),'[1]Lookup for use classification'!$A$14,"Other"))))))))))))</f>
        <v>Public Safety</v>
      </c>
      <c r="D1373" s="27">
        <v>4800</v>
      </c>
      <c r="E1373" s="29"/>
      <c r="F1373" s="29"/>
    </row>
    <row r="1374" spans="1:6">
      <c r="A1374" s="16" t="s">
        <v>301</v>
      </c>
      <c r="B1374" s="26" t="s">
        <v>311</v>
      </c>
      <c r="C1374" s="133" t="str">
        <f>IF(OR(ISNUMBER(SEARCH('[1]Lookup for use classification'!$B$1,B1374)),ISNUMBER(SEARCH('[1]Lookup for use classification'!$C$1,B1374)),ISNUMBER(SEARCH('[1]Lookup for use classification'!$D$1,B1374)),ISNUMBER(SEARCH('[1]Lookup for use classification'!$E$1,B1374))),'[1]Lookup for use classification'!$A$1,IF(ISNUMBER(SEARCH('[1]Lookup for use classification'!$B$2,B1374)),'[1]Lookup for use classification'!$A$2,IF(ISNUMBER(SEARCH('[1]Lookup for use classification'!$B$3,B1374)),'[1]Lookup for use classification'!$A$3,IF(OR(ISNUMBER(SEARCH('[1]Lookup for use classification'!$B$4,B1374)),ISNUMBER(SEARCH('[1]Lookup for use classification'!$C$4,B1374)),ISNUMBER(SEARCH('[1]Lookup for use classification'!$D$4,B1374)),ISNUMBER(SEARCH('[1]Lookup for use classification'!$E$4,B1374))),'[1]Lookup for use classification'!$A$4,IF(OR(ISNUMBER(SEARCH('[1]Lookup for use classification'!$B$5,B1374)),ISNUMBER(SEARCH('[1]Lookup for use classification'!$C$5,B1374)),ISNUMBER(SEARCH('[1]Lookup for use classification'!$D$5,B1374))),'[1]Lookup for use classification'!$A$5,IF(OR(ISNUMBER(SEARCH('[1]Lookup for use classification'!$B$7,B1374)),ISNUMBER(SEARCH('[1]Lookup for use classification'!$C$7,B1374)),ISNUMBER(SEARCH('[1]Lookup for use classification'!$D$7,B1374))),'[1]Lookup for use classification'!$A$7,IF(OR(ISNUMBER(SEARCH('[1]Lookup for use classification'!$B$9,B1374)),ISNUMBER(SEARCH('[1]Lookup for use classification'!$C$9,B1374)),ISNUMBER(SEARCH('[1]Lookup for use classification'!$D$9,B1374)),ISNUMBER(SEARCH('[1]Lookup for use classification'!$E$9,B1374)),ISNUMBER(SEARCH('[1]Lookup for use classification'!$F$9,B1374)),ISNUMBER(SEARCH('[1]Lookup for use classification'!$G$9,B1374)),ISNUMBER(SEARCH('[1]Lookup for use classification'!$H$9,B1374)),ISNUMBER(SEARCH('[1]Lookup for use classification'!$I$9,B1374)),ISNUMBER(SEARCH('[1]Lookup for use classification'!$J$9,B1374)),ISNUMBER(SEARCH('[1]Lookup for use classification'!$K$9,B1374))),'[1]Lookup for use classification'!$A$9,IF(OR(ISNUMBER(SEARCH('[1]Lookup for use classification'!$B$10,B1374)),ISNUMBER(SEARCH('[1]Lookup for use classification'!$C$10,B1374)),ISNUMBER(SEARCH('[1]Lookup for use classification'!$D$10,B1374)),ISNUMBER(SEARCH('[1]Lookup for use classification'!$E$10,B1374)),ISNUMBER(SEARCH('[1]Lookup for use classification'!$F$10,B1374)),ISNUMBER(SEARCH('[1]Lookup for use classification'!$G$10,B1374))),'[1]Lookup for use classification'!$A$10,IF(OR(ISNUMBER(SEARCH('[1]Lookup for use classification'!$B$11,B1374)),ISNUMBER(SEARCH('[1]Lookup for use classification'!$C$11,B1374))),'[1]Lookup for use classification'!$A$11,IF(OR(ISNUMBER(SEARCH('[1]Lookup for use classification'!$B$12,B1374)),ISNUMBER(SEARCH('[1]Lookup for use classification'!$C$12,B1374))),'[1]Lookup for use classification'!$A$12,IF(OR(ISNUMBER(SEARCH('[1]Lookup for use classification'!$B$13,B1374)),ISNUMBER(SEARCH('[1]Lookup for use classification'!$C$13,B1374)),ISNUMBER(SEARCH('[1]Lookup for use classification'!$D$13,B1374)),,ISNUMBER(SEARCH('[1]Lookup for use classification'!$C$13,B1374)),ISNUMBER(SEARCH('[1]Lookup for use classification'!$E$13,B1374))),'[1]Lookup for use classification'!$A$13,IF(OR(ISNUMBER(SEARCH('[1]Lookup for use classification'!$B$14,B1374)),ISNUMBER(SEARCH('[1]Lookup for use classification'!$C$14,B1374))),'[1]Lookup for use classification'!$A$14,"Other"))))))))))))</f>
        <v>Retail - Other</v>
      </c>
      <c r="D1374" s="27">
        <v>64000</v>
      </c>
      <c r="E1374" s="29"/>
      <c r="F1374" s="29"/>
    </row>
    <row r="1375" spans="1:6">
      <c r="A1375" s="16" t="s">
        <v>301</v>
      </c>
      <c r="B1375" s="26" t="s">
        <v>312</v>
      </c>
      <c r="C1375" s="133" t="str">
        <f>IF(OR(ISNUMBER(SEARCH('[1]Lookup for use classification'!$B$1,B1375)),ISNUMBER(SEARCH('[1]Lookup for use classification'!$C$1,B1375)),ISNUMBER(SEARCH('[1]Lookup for use classification'!$D$1,B1375)),ISNUMBER(SEARCH('[1]Lookup for use classification'!$E$1,B1375))),'[1]Lookup for use classification'!$A$1,IF(ISNUMBER(SEARCH('[1]Lookup for use classification'!$B$2,B1375)),'[1]Lookup for use classification'!$A$2,IF(ISNUMBER(SEARCH('[1]Lookup for use classification'!$B$3,B1375)),'[1]Lookup for use classification'!$A$3,IF(OR(ISNUMBER(SEARCH('[1]Lookup for use classification'!$B$4,B1375)),ISNUMBER(SEARCH('[1]Lookup for use classification'!$C$4,B1375)),ISNUMBER(SEARCH('[1]Lookup for use classification'!$D$4,B1375)),ISNUMBER(SEARCH('[1]Lookup for use classification'!$E$4,B1375))),'[1]Lookup for use classification'!$A$4,IF(OR(ISNUMBER(SEARCH('[1]Lookup for use classification'!$B$5,B1375)),ISNUMBER(SEARCH('[1]Lookup for use classification'!$C$5,B1375)),ISNUMBER(SEARCH('[1]Lookup for use classification'!$D$5,B1375))),'[1]Lookup for use classification'!$A$5,IF(OR(ISNUMBER(SEARCH('[1]Lookup for use classification'!$B$7,B1375)),ISNUMBER(SEARCH('[1]Lookup for use classification'!$C$7,B1375)),ISNUMBER(SEARCH('[1]Lookup for use classification'!$D$7,B1375))),'[1]Lookup for use classification'!$A$7,IF(OR(ISNUMBER(SEARCH('[1]Lookup for use classification'!$B$9,B1375)),ISNUMBER(SEARCH('[1]Lookup for use classification'!$C$9,B1375)),ISNUMBER(SEARCH('[1]Lookup for use classification'!$D$9,B1375)),ISNUMBER(SEARCH('[1]Lookup for use classification'!$E$9,B1375)),ISNUMBER(SEARCH('[1]Lookup for use classification'!$F$9,B1375)),ISNUMBER(SEARCH('[1]Lookup for use classification'!$G$9,B1375)),ISNUMBER(SEARCH('[1]Lookup for use classification'!$H$9,B1375)),ISNUMBER(SEARCH('[1]Lookup for use classification'!$I$9,B1375)),ISNUMBER(SEARCH('[1]Lookup for use classification'!$J$9,B1375)),ISNUMBER(SEARCH('[1]Lookup for use classification'!$K$9,B1375))),'[1]Lookup for use classification'!$A$9,IF(OR(ISNUMBER(SEARCH('[1]Lookup for use classification'!$B$10,B1375)),ISNUMBER(SEARCH('[1]Lookup for use classification'!$C$10,B1375)),ISNUMBER(SEARCH('[1]Lookup for use classification'!$D$10,B1375)),ISNUMBER(SEARCH('[1]Lookup for use classification'!$E$10,B1375)),ISNUMBER(SEARCH('[1]Lookup for use classification'!$F$10,B1375)),ISNUMBER(SEARCH('[1]Lookup for use classification'!$G$10,B1375))),'[1]Lookup for use classification'!$A$10,IF(OR(ISNUMBER(SEARCH('[1]Lookup for use classification'!$B$11,B1375)),ISNUMBER(SEARCH('[1]Lookup for use classification'!$C$11,B1375))),'[1]Lookup for use classification'!$A$11,IF(OR(ISNUMBER(SEARCH('[1]Lookup for use classification'!$B$12,B1375)),ISNUMBER(SEARCH('[1]Lookup for use classification'!$C$12,B1375))),'[1]Lookup for use classification'!$A$12,IF(OR(ISNUMBER(SEARCH('[1]Lookup for use classification'!$B$13,B1375)),ISNUMBER(SEARCH('[1]Lookup for use classification'!$C$13,B1375)),ISNUMBER(SEARCH('[1]Lookup for use classification'!$D$13,B1375)),,ISNUMBER(SEARCH('[1]Lookup for use classification'!$C$13,B1375)),ISNUMBER(SEARCH('[1]Lookup for use classification'!$E$13,B1375))),'[1]Lookup for use classification'!$A$13,IF(OR(ISNUMBER(SEARCH('[1]Lookup for use classification'!$B$14,B1375)),ISNUMBER(SEARCH('[1]Lookup for use classification'!$C$14,B1375))),'[1]Lookup for use classification'!$A$14,"Other"))))))))))))</f>
        <v>Office</v>
      </c>
      <c r="D1375" s="27">
        <v>1600</v>
      </c>
      <c r="E1375" s="29"/>
      <c r="F1375" s="29"/>
    </row>
    <row r="1376" spans="1:6">
      <c r="A1376" s="16" t="s">
        <v>301</v>
      </c>
      <c r="B1376" s="26" t="s">
        <v>98</v>
      </c>
      <c r="C1376" s="133" t="str">
        <f>IF(OR(ISNUMBER(SEARCH('[1]Lookup for use classification'!$B$1,B1376)),ISNUMBER(SEARCH('[1]Lookup for use classification'!$C$1,B1376)),ISNUMBER(SEARCH('[1]Lookup for use classification'!$D$1,B1376)),ISNUMBER(SEARCH('[1]Lookup for use classification'!$E$1,B1376))),'[1]Lookup for use classification'!$A$1,IF(ISNUMBER(SEARCH('[1]Lookup for use classification'!$B$2,B1376)),'[1]Lookup for use classification'!$A$2,IF(ISNUMBER(SEARCH('[1]Lookup for use classification'!$B$3,B1376)),'[1]Lookup for use classification'!$A$3,IF(OR(ISNUMBER(SEARCH('[1]Lookup for use classification'!$B$4,B1376)),ISNUMBER(SEARCH('[1]Lookup for use classification'!$C$4,B1376)),ISNUMBER(SEARCH('[1]Lookup for use classification'!$D$4,B1376)),ISNUMBER(SEARCH('[1]Lookup for use classification'!$E$4,B1376))),'[1]Lookup for use classification'!$A$4,IF(OR(ISNUMBER(SEARCH('[1]Lookup for use classification'!$B$5,B1376)),ISNUMBER(SEARCH('[1]Lookup for use classification'!$C$5,B1376)),ISNUMBER(SEARCH('[1]Lookup for use classification'!$D$5,B1376))),'[1]Lookup for use classification'!$A$5,IF(OR(ISNUMBER(SEARCH('[1]Lookup for use classification'!$B$7,B1376)),ISNUMBER(SEARCH('[1]Lookup for use classification'!$C$7,B1376)),ISNUMBER(SEARCH('[1]Lookup for use classification'!$D$7,B1376))),'[1]Lookup for use classification'!$A$7,IF(OR(ISNUMBER(SEARCH('[1]Lookup for use classification'!$B$9,B1376)),ISNUMBER(SEARCH('[1]Lookup for use classification'!$C$9,B1376)),ISNUMBER(SEARCH('[1]Lookup for use classification'!$D$9,B1376)),ISNUMBER(SEARCH('[1]Lookup for use classification'!$E$9,B1376)),ISNUMBER(SEARCH('[1]Lookup for use classification'!$F$9,B1376)),ISNUMBER(SEARCH('[1]Lookup for use classification'!$G$9,B1376)),ISNUMBER(SEARCH('[1]Lookup for use classification'!$H$9,B1376)),ISNUMBER(SEARCH('[1]Lookup for use classification'!$I$9,B1376)),ISNUMBER(SEARCH('[1]Lookup for use classification'!$J$9,B1376)),ISNUMBER(SEARCH('[1]Lookup for use classification'!$K$9,B1376))),'[1]Lookup for use classification'!$A$9,IF(OR(ISNUMBER(SEARCH('[1]Lookup for use classification'!$B$10,B1376)),ISNUMBER(SEARCH('[1]Lookup for use classification'!$C$10,B1376)),ISNUMBER(SEARCH('[1]Lookup for use classification'!$D$10,B1376)),ISNUMBER(SEARCH('[1]Lookup for use classification'!$E$10,B1376)),ISNUMBER(SEARCH('[1]Lookup for use classification'!$F$10,B1376)),ISNUMBER(SEARCH('[1]Lookup for use classification'!$G$10,B1376))),'[1]Lookup for use classification'!$A$10,IF(OR(ISNUMBER(SEARCH('[1]Lookup for use classification'!$B$11,B1376)),ISNUMBER(SEARCH('[1]Lookup for use classification'!$C$11,B1376))),'[1]Lookup for use classification'!$A$11,IF(OR(ISNUMBER(SEARCH('[1]Lookup for use classification'!$B$12,B1376)),ISNUMBER(SEARCH('[1]Lookup for use classification'!$C$12,B1376))),'[1]Lookup for use classification'!$A$12,IF(OR(ISNUMBER(SEARCH('[1]Lookup for use classification'!$B$13,B1376)),ISNUMBER(SEARCH('[1]Lookup for use classification'!$C$13,B1376)),ISNUMBER(SEARCH('[1]Lookup for use classification'!$D$13,B1376)),,ISNUMBER(SEARCH('[1]Lookup for use classification'!$C$13,B1376)),ISNUMBER(SEARCH('[1]Lookup for use classification'!$E$13,B1376))),'[1]Lookup for use classification'!$A$13,IF(OR(ISNUMBER(SEARCH('[1]Lookup for use classification'!$B$14,B1376)),ISNUMBER(SEARCH('[1]Lookup for use classification'!$C$14,B1376))),'[1]Lookup for use classification'!$A$14,"Other"))))))))))))</f>
        <v>Other</v>
      </c>
      <c r="D1376" s="27"/>
      <c r="E1376" s="29"/>
      <c r="F1376" s="29"/>
    </row>
    <row r="1377" spans="1:6">
      <c r="A1377" s="16" t="s">
        <v>301</v>
      </c>
      <c r="B1377" s="26" t="s">
        <v>313</v>
      </c>
      <c r="C1377" s="133" t="str">
        <f>IF(OR(ISNUMBER(SEARCH('[1]Lookup for use classification'!$B$1,B1377)),ISNUMBER(SEARCH('[1]Lookup for use classification'!$C$1,B1377)),ISNUMBER(SEARCH('[1]Lookup for use classification'!$D$1,B1377)),ISNUMBER(SEARCH('[1]Lookup for use classification'!$E$1,B1377))),'[1]Lookup for use classification'!$A$1,IF(ISNUMBER(SEARCH('[1]Lookup for use classification'!$B$2,B1377)),'[1]Lookup for use classification'!$A$2,IF(ISNUMBER(SEARCH('[1]Lookup for use classification'!$B$3,B1377)),'[1]Lookup for use classification'!$A$3,IF(OR(ISNUMBER(SEARCH('[1]Lookup for use classification'!$B$4,B1377)),ISNUMBER(SEARCH('[1]Lookup for use classification'!$C$4,B1377)),ISNUMBER(SEARCH('[1]Lookup for use classification'!$D$4,B1377)),ISNUMBER(SEARCH('[1]Lookup for use classification'!$E$4,B1377))),'[1]Lookup for use classification'!$A$4,IF(OR(ISNUMBER(SEARCH('[1]Lookup for use classification'!$B$5,B1377)),ISNUMBER(SEARCH('[1]Lookup for use classification'!$C$5,B1377)),ISNUMBER(SEARCH('[1]Lookup for use classification'!$D$5,B1377))),'[1]Lookup for use classification'!$A$5,IF(OR(ISNUMBER(SEARCH('[1]Lookup for use classification'!$B$7,B1377)),ISNUMBER(SEARCH('[1]Lookup for use classification'!$C$7,B1377)),ISNUMBER(SEARCH('[1]Lookup for use classification'!$D$7,B1377))),'[1]Lookup for use classification'!$A$7,IF(OR(ISNUMBER(SEARCH('[1]Lookup for use classification'!$B$9,B1377)),ISNUMBER(SEARCH('[1]Lookup for use classification'!$C$9,B1377)),ISNUMBER(SEARCH('[1]Lookup for use classification'!$D$9,B1377)),ISNUMBER(SEARCH('[1]Lookup for use classification'!$E$9,B1377)),ISNUMBER(SEARCH('[1]Lookup for use classification'!$F$9,B1377)),ISNUMBER(SEARCH('[1]Lookup for use classification'!$G$9,B1377)),ISNUMBER(SEARCH('[1]Lookup for use classification'!$H$9,B1377)),ISNUMBER(SEARCH('[1]Lookup for use classification'!$I$9,B1377)),ISNUMBER(SEARCH('[1]Lookup for use classification'!$J$9,B1377)),ISNUMBER(SEARCH('[1]Lookup for use classification'!$K$9,B1377))),'[1]Lookup for use classification'!$A$9,IF(OR(ISNUMBER(SEARCH('[1]Lookup for use classification'!$B$10,B1377)),ISNUMBER(SEARCH('[1]Lookup for use classification'!$C$10,B1377)),ISNUMBER(SEARCH('[1]Lookup for use classification'!$D$10,B1377)),ISNUMBER(SEARCH('[1]Lookup for use classification'!$E$10,B1377)),ISNUMBER(SEARCH('[1]Lookup for use classification'!$F$10,B1377)),ISNUMBER(SEARCH('[1]Lookup for use classification'!$G$10,B1377))),'[1]Lookup for use classification'!$A$10,IF(OR(ISNUMBER(SEARCH('[1]Lookup for use classification'!$B$11,B1377)),ISNUMBER(SEARCH('[1]Lookup for use classification'!$C$11,B1377))),'[1]Lookup for use classification'!$A$11,IF(OR(ISNUMBER(SEARCH('[1]Lookup for use classification'!$B$12,B1377)),ISNUMBER(SEARCH('[1]Lookup for use classification'!$C$12,B1377))),'[1]Lookup for use classification'!$A$12,IF(OR(ISNUMBER(SEARCH('[1]Lookup for use classification'!$B$13,B1377)),ISNUMBER(SEARCH('[1]Lookup for use classification'!$C$13,B1377)),ISNUMBER(SEARCH('[1]Lookup for use classification'!$D$13,B1377)),,ISNUMBER(SEARCH('[1]Lookup for use classification'!$C$13,B1377)),ISNUMBER(SEARCH('[1]Lookup for use classification'!$E$13,B1377))),'[1]Lookup for use classification'!$A$13,IF(OR(ISNUMBER(SEARCH('[1]Lookup for use classification'!$B$14,B1377)),ISNUMBER(SEARCH('[1]Lookup for use classification'!$C$14,B1377))),'[1]Lookup for use classification'!$A$14,"Other"))))))))))))</f>
        <v>Other</v>
      </c>
      <c r="D1377" s="27"/>
      <c r="E1377" s="29"/>
      <c r="F1377" s="29"/>
    </row>
    <row r="1378" spans="1:6">
      <c r="A1378" s="16" t="s">
        <v>301</v>
      </c>
      <c r="B1378" s="26" t="s">
        <v>314</v>
      </c>
      <c r="C1378" s="133" t="str">
        <f>IF(OR(ISNUMBER(SEARCH('[1]Lookup for use classification'!$B$1,B1378)),ISNUMBER(SEARCH('[1]Lookup for use classification'!$C$1,B1378)),ISNUMBER(SEARCH('[1]Lookup for use classification'!$D$1,B1378)),ISNUMBER(SEARCH('[1]Lookup for use classification'!$E$1,B1378))),'[1]Lookup for use classification'!$A$1,IF(ISNUMBER(SEARCH('[1]Lookup for use classification'!$B$2,B1378)),'[1]Lookup for use classification'!$A$2,IF(ISNUMBER(SEARCH('[1]Lookup for use classification'!$B$3,B1378)),'[1]Lookup for use classification'!$A$3,IF(OR(ISNUMBER(SEARCH('[1]Lookup for use classification'!$B$4,B1378)),ISNUMBER(SEARCH('[1]Lookup for use classification'!$C$4,B1378)),ISNUMBER(SEARCH('[1]Lookup for use classification'!$D$4,B1378)),ISNUMBER(SEARCH('[1]Lookup for use classification'!$E$4,B1378))),'[1]Lookup for use classification'!$A$4,IF(OR(ISNUMBER(SEARCH('[1]Lookup for use classification'!$B$5,B1378)),ISNUMBER(SEARCH('[1]Lookup for use classification'!$C$5,B1378)),ISNUMBER(SEARCH('[1]Lookup for use classification'!$D$5,B1378))),'[1]Lookup for use classification'!$A$5,IF(OR(ISNUMBER(SEARCH('[1]Lookup for use classification'!$B$7,B1378)),ISNUMBER(SEARCH('[1]Lookup for use classification'!$C$7,B1378)),ISNUMBER(SEARCH('[1]Lookup for use classification'!$D$7,B1378))),'[1]Lookup for use classification'!$A$7,IF(OR(ISNUMBER(SEARCH('[1]Lookup for use classification'!$B$9,B1378)),ISNUMBER(SEARCH('[1]Lookup for use classification'!$C$9,B1378)),ISNUMBER(SEARCH('[1]Lookup for use classification'!$D$9,B1378)),ISNUMBER(SEARCH('[1]Lookup for use classification'!$E$9,B1378)),ISNUMBER(SEARCH('[1]Lookup for use classification'!$F$9,B1378)),ISNUMBER(SEARCH('[1]Lookup for use classification'!$G$9,B1378)),ISNUMBER(SEARCH('[1]Lookup for use classification'!$H$9,B1378)),ISNUMBER(SEARCH('[1]Lookup for use classification'!$I$9,B1378)),ISNUMBER(SEARCH('[1]Lookup for use classification'!$J$9,B1378)),ISNUMBER(SEARCH('[1]Lookup for use classification'!$K$9,B1378))),'[1]Lookup for use classification'!$A$9,IF(OR(ISNUMBER(SEARCH('[1]Lookup for use classification'!$B$10,B1378)),ISNUMBER(SEARCH('[1]Lookup for use classification'!$C$10,B1378)),ISNUMBER(SEARCH('[1]Lookup for use classification'!$D$10,B1378)),ISNUMBER(SEARCH('[1]Lookup for use classification'!$E$10,B1378)),ISNUMBER(SEARCH('[1]Lookup for use classification'!$F$10,B1378)),ISNUMBER(SEARCH('[1]Lookup for use classification'!$G$10,B1378))),'[1]Lookup for use classification'!$A$10,IF(OR(ISNUMBER(SEARCH('[1]Lookup for use classification'!$B$11,B1378)),ISNUMBER(SEARCH('[1]Lookup for use classification'!$C$11,B1378))),'[1]Lookup for use classification'!$A$11,IF(OR(ISNUMBER(SEARCH('[1]Lookup for use classification'!$B$12,B1378)),ISNUMBER(SEARCH('[1]Lookup for use classification'!$C$12,B1378))),'[1]Lookup for use classification'!$A$12,IF(OR(ISNUMBER(SEARCH('[1]Lookup for use classification'!$B$13,B1378)),ISNUMBER(SEARCH('[1]Lookup for use classification'!$C$13,B1378)),ISNUMBER(SEARCH('[1]Lookup for use classification'!$D$13,B1378)),,ISNUMBER(SEARCH('[1]Lookup for use classification'!$C$13,B1378)),ISNUMBER(SEARCH('[1]Lookup for use classification'!$E$13,B1378))),'[1]Lookup for use classification'!$A$13,IF(OR(ISNUMBER(SEARCH('[1]Lookup for use classification'!$B$14,B1378)),ISNUMBER(SEARCH('[1]Lookup for use classification'!$C$14,B1378))),'[1]Lookup for use classification'!$A$14,"Other"))))))))))))</f>
        <v>Other</v>
      </c>
      <c r="D1378" s="27"/>
      <c r="E1378" s="29"/>
      <c r="F1378" s="29"/>
    </row>
    <row r="1379" spans="1:6">
      <c r="A1379" s="16" t="s">
        <v>301</v>
      </c>
      <c r="B1379" s="26" t="s">
        <v>315</v>
      </c>
      <c r="C1379" s="133" t="str">
        <f>IF(OR(ISNUMBER(SEARCH('[1]Lookup for use classification'!$B$1,B1379)),ISNUMBER(SEARCH('[1]Lookup for use classification'!$C$1,B1379)),ISNUMBER(SEARCH('[1]Lookup for use classification'!$D$1,B1379)),ISNUMBER(SEARCH('[1]Lookup for use classification'!$E$1,B1379))),'[1]Lookup for use classification'!$A$1,IF(ISNUMBER(SEARCH('[1]Lookup for use classification'!$B$2,B1379)),'[1]Lookup for use classification'!$A$2,IF(ISNUMBER(SEARCH('[1]Lookup for use classification'!$B$3,B1379)),'[1]Lookup for use classification'!$A$3,IF(OR(ISNUMBER(SEARCH('[1]Lookup for use classification'!$B$4,B1379)),ISNUMBER(SEARCH('[1]Lookup for use classification'!$C$4,B1379)),ISNUMBER(SEARCH('[1]Lookup for use classification'!$D$4,B1379)),ISNUMBER(SEARCH('[1]Lookup for use classification'!$E$4,B1379))),'[1]Lookup for use classification'!$A$4,IF(OR(ISNUMBER(SEARCH('[1]Lookup for use classification'!$B$5,B1379)),ISNUMBER(SEARCH('[1]Lookup for use classification'!$C$5,B1379)),ISNUMBER(SEARCH('[1]Lookup for use classification'!$D$5,B1379))),'[1]Lookup for use classification'!$A$5,IF(OR(ISNUMBER(SEARCH('[1]Lookup for use classification'!$B$7,B1379)),ISNUMBER(SEARCH('[1]Lookup for use classification'!$C$7,B1379)),ISNUMBER(SEARCH('[1]Lookup for use classification'!$D$7,B1379))),'[1]Lookup for use classification'!$A$7,IF(OR(ISNUMBER(SEARCH('[1]Lookup for use classification'!$B$9,B1379)),ISNUMBER(SEARCH('[1]Lookup for use classification'!$C$9,B1379)),ISNUMBER(SEARCH('[1]Lookup for use classification'!$D$9,B1379)),ISNUMBER(SEARCH('[1]Lookup for use classification'!$E$9,B1379)),ISNUMBER(SEARCH('[1]Lookup for use classification'!$F$9,B1379)),ISNUMBER(SEARCH('[1]Lookup for use classification'!$G$9,B1379)),ISNUMBER(SEARCH('[1]Lookup for use classification'!$H$9,B1379)),ISNUMBER(SEARCH('[1]Lookup for use classification'!$I$9,B1379)),ISNUMBER(SEARCH('[1]Lookup for use classification'!$J$9,B1379)),ISNUMBER(SEARCH('[1]Lookup for use classification'!$K$9,B1379))),'[1]Lookup for use classification'!$A$9,IF(OR(ISNUMBER(SEARCH('[1]Lookup for use classification'!$B$10,B1379)),ISNUMBER(SEARCH('[1]Lookup for use classification'!$C$10,B1379)),ISNUMBER(SEARCH('[1]Lookup for use classification'!$D$10,B1379)),ISNUMBER(SEARCH('[1]Lookup for use classification'!$E$10,B1379)),ISNUMBER(SEARCH('[1]Lookup for use classification'!$F$10,B1379)),ISNUMBER(SEARCH('[1]Lookup for use classification'!$G$10,B1379))),'[1]Lookup for use classification'!$A$10,IF(OR(ISNUMBER(SEARCH('[1]Lookup for use classification'!$B$11,B1379)),ISNUMBER(SEARCH('[1]Lookup for use classification'!$C$11,B1379))),'[1]Lookup for use classification'!$A$11,IF(OR(ISNUMBER(SEARCH('[1]Lookup for use classification'!$B$12,B1379)),ISNUMBER(SEARCH('[1]Lookup for use classification'!$C$12,B1379))),'[1]Lookup for use classification'!$A$12,IF(OR(ISNUMBER(SEARCH('[1]Lookup for use classification'!$B$13,B1379)),ISNUMBER(SEARCH('[1]Lookup for use classification'!$C$13,B1379)),ISNUMBER(SEARCH('[1]Lookup for use classification'!$D$13,B1379)),,ISNUMBER(SEARCH('[1]Lookup for use classification'!$C$13,B1379)),ISNUMBER(SEARCH('[1]Lookup for use classification'!$E$13,B1379))),'[1]Lookup for use classification'!$A$13,IF(OR(ISNUMBER(SEARCH('[1]Lookup for use classification'!$B$14,B1379)),ISNUMBER(SEARCH('[1]Lookup for use classification'!$C$14,B1379))),'[1]Lookup for use classification'!$A$14,"Other"))))))))))))</f>
        <v>Other</v>
      </c>
      <c r="D1379" s="27"/>
      <c r="E1379" s="29"/>
      <c r="F1379" s="29"/>
    </row>
    <row r="1380" spans="1:6">
      <c r="A1380" s="16" t="s">
        <v>301</v>
      </c>
      <c r="B1380" s="26" t="s">
        <v>316</v>
      </c>
      <c r="C1380" s="133" t="str">
        <f>IF(OR(ISNUMBER(SEARCH('[1]Lookup for use classification'!$B$1,B1380)),ISNUMBER(SEARCH('[1]Lookup for use classification'!$C$1,B1380)),ISNUMBER(SEARCH('[1]Lookup for use classification'!$D$1,B1380)),ISNUMBER(SEARCH('[1]Lookup for use classification'!$E$1,B1380))),'[1]Lookup for use classification'!$A$1,IF(ISNUMBER(SEARCH('[1]Lookup for use classification'!$B$2,B1380)),'[1]Lookup for use classification'!$A$2,IF(ISNUMBER(SEARCH('[1]Lookup for use classification'!$B$3,B1380)),'[1]Lookup for use classification'!$A$3,IF(OR(ISNUMBER(SEARCH('[1]Lookup for use classification'!$B$4,B1380)),ISNUMBER(SEARCH('[1]Lookup for use classification'!$C$4,B1380)),ISNUMBER(SEARCH('[1]Lookup for use classification'!$D$4,B1380)),ISNUMBER(SEARCH('[1]Lookup for use classification'!$E$4,B1380))),'[1]Lookup for use classification'!$A$4,IF(OR(ISNUMBER(SEARCH('[1]Lookup for use classification'!$B$5,B1380)),ISNUMBER(SEARCH('[1]Lookup for use classification'!$C$5,B1380)),ISNUMBER(SEARCH('[1]Lookup for use classification'!$D$5,B1380))),'[1]Lookup for use classification'!$A$5,IF(OR(ISNUMBER(SEARCH('[1]Lookup for use classification'!$B$7,B1380)),ISNUMBER(SEARCH('[1]Lookup for use classification'!$C$7,B1380)),ISNUMBER(SEARCH('[1]Lookup for use classification'!$D$7,B1380))),'[1]Lookup for use classification'!$A$7,IF(OR(ISNUMBER(SEARCH('[1]Lookup for use classification'!$B$9,B1380)),ISNUMBER(SEARCH('[1]Lookup for use classification'!$C$9,B1380)),ISNUMBER(SEARCH('[1]Lookup for use classification'!$D$9,B1380)),ISNUMBER(SEARCH('[1]Lookup for use classification'!$E$9,B1380)),ISNUMBER(SEARCH('[1]Lookup for use classification'!$F$9,B1380)),ISNUMBER(SEARCH('[1]Lookup for use classification'!$G$9,B1380)),ISNUMBER(SEARCH('[1]Lookup for use classification'!$H$9,B1380)),ISNUMBER(SEARCH('[1]Lookup for use classification'!$I$9,B1380)),ISNUMBER(SEARCH('[1]Lookup for use classification'!$J$9,B1380)),ISNUMBER(SEARCH('[1]Lookup for use classification'!$K$9,B1380))),'[1]Lookup for use classification'!$A$9,IF(OR(ISNUMBER(SEARCH('[1]Lookup for use classification'!$B$10,B1380)),ISNUMBER(SEARCH('[1]Lookup for use classification'!$C$10,B1380)),ISNUMBER(SEARCH('[1]Lookup for use classification'!$D$10,B1380)),ISNUMBER(SEARCH('[1]Lookup for use classification'!$E$10,B1380)),ISNUMBER(SEARCH('[1]Lookup for use classification'!$F$10,B1380)),ISNUMBER(SEARCH('[1]Lookup for use classification'!$G$10,B1380))),'[1]Lookup for use classification'!$A$10,IF(OR(ISNUMBER(SEARCH('[1]Lookup for use classification'!$B$11,B1380)),ISNUMBER(SEARCH('[1]Lookup for use classification'!$C$11,B1380))),'[1]Lookup for use classification'!$A$11,IF(OR(ISNUMBER(SEARCH('[1]Lookup for use classification'!$B$12,B1380)),ISNUMBER(SEARCH('[1]Lookup for use classification'!$C$12,B1380))),'[1]Lookup for use classification'!$A$12,IF(OR(ISNUMBER(SEARCH('[1]Lookup for use classification'!$B$13,B1380)),ISNUMBER(SEARCH('[1]Lookup for use classification'!$C$13,B1380)),ISNUMBER(SEARCH('[1]Lookup for use classification'!$D$13,B1380)),,ISNUMBER(SEARCH('[1]Lookup for use classification'!$C$13,B1380)),ISNUMBER(SEARCH('[1]Lookup for use classification'!$E$13,B1380))),'[1]Lookup for use classification'!$A$13,IF(OR(ISNUMBER(SEARCH('[1]Lookup for use classification'!$B$14,B1380)),ISNUMBER(SEARCH('[1]Lookup for use classification'!$C$14,B1380))),'[1]Lookup for use classification'!$A$14,"Other"))))))))))))</f>
        <v>Other</v>
      </c>
      <c r="D1380" s="27"/>
      <c r="E1380" s="29"/>
      <c r="F1380" s="29"/>
    </row>
    <row r="1381" spans="1:6">
      <c r="A1381" s="16" t="s">
        <v>301</v>
      </c>
      <c r="B1381" s="26" t="s">
        <v>64</v>
      </c>
      <c r="C1381" s="133" t="str">
        <f>IF(OR(ISNUMBER(SEARCH('[1]Lookup for use classification'!$B$1,B1381)),ISNUMBER(SEARCH('[1]Lookup for use classification'!$C$1,B1381)),ISNUMBER(SEARCH('[1]Lookup for use classification'!$D$1,B1381)),ISNUMBER(SEARCH('[1]Lookup for use classification'!$E$1,B1381))),'[1]Lookup for use classification'!$A$1,IF(ISNUMBER(SEARCH('[1]Lookup for use classification'!$B$2,B1381)),'[1]Lookup for use classification'!$A$2,IF(ISNUMBER(SEARCH('[1]Lookup for use classification'!$B$3,B1381)),'[1]Lookup for use classification'!$A$3,IF(OR(ISNUMBER(SEARCH('[1]Lookup for use classification'!$B$4,B1381)),ISNUMBER(SEARCH('[1]Lookup for use classification'!$C$4,B1381)),ISNUMBER(SEARCH('[1]Lookup for use classification'!$D$4,B1381)),ISNUMBER(SEARCH('[1]Lookup for use classification'!$E$4,B1381))),'[1]Lookup for use classification'!$A$4,IF(OR(ISNUMBER(SEARCH('[1]Lookup for use classification'!$B$5,B1381)),ISNUMBER(SEARCH('[1]Lookup for use classification'!$C$5,B1381)),ISNUMBER(SEARCH('[1]Lookup for use classification'!$D$5,B1381))),'[1]Lookup for use classification'!$A$5,IF(OR(ISNUMBER(SEARCH('[1]Lookup for use classification'!$B$7,B1381)),ISNUMBER(SEARCH('[1]Lookup for use classification'!$C$7,B1381)),ISNUMBER(SEARCH('[1]Lookup for use classification'!$D$7,B1381))),'[1]Lookup for use classification'!$A$7,IF(OR(ISNUMBER(SEARCH('[1]Lookup for use classification'!$B$9,B1381)),ISNUMBER(SEARCH('[1]Lookup for use classification'!$C$9,B1381)),ISNUMBER(SEARCH('[1]Lookup for use classification'!$D$9,B1381)),ISNUMBER(SEARCH('[1]Lookup for use classification'!$E$9,B1381)),ISNUMBER(SEARCH('[1]Lookup for use classification'!$F$9,B1381)),ISNUMBER(SEARCH('[1]Lookup for use classification'!$G$9,B1381)),ISNUMBER(SEARCH('[1]Lookup for use classification'!$H$9,B1381)),ISNUMBER(SEARCH('[1]Lookup for use classification'!$I$9,B1381)),ISNUMBER(SEARCH('[1]Lookup for use classification'!$J$9,B1381)),ISNUMBER(SEARCH('[1]Lookup for use classification'!$K$9,B1381))),'[1]Lookup for use classification'!$A$9,IF(OR(ISNUMBER(SEARCH('[1]Lookup for use classification'!$B$10,B1381)),ISNUMBER(SEARCH('[1]Lookup for use classification'!$C$10,B1381)),ISNUMBER(SEARCH('[1]Lookup for use classification'!$D$10,B1381)),ISNUMBER(SEARCH('[1]Lookup for use classification'!$E$10,B1381)),ISNUMBER(SEARCH('[1]Lookup for use classification'!$F$10,B1381)),ISNUMBER(SEARCH('[1]Lookup for use classification'!$G$10,B1381))),'[1]Lookup for use classification'!$A$10,IF(OR(ISNUMBER(SEARCH('[1]Lookup for use classification'!$B$11,B1381)),ISNUMBER(SEARCH('[1]Lookup for use classification'!$C$11,B1381))),'[1]Lookup for use classification'!$A$11,IF(OR(ISNUMBER(SEARCH('[1]Lookup for use classification'!$B$12,B1381)),ISNUMBER(SEARCH('[1]Lookup for use classification'!$C$12,B1381))),'[1]Lookup for use classification'!$A$12,IF(OR(ISNUMBER(SEARCH('[1]Lookup for use classification'!$B$13,B1381)),ISNUMBER(SEARCH('[1]Lookup for use classification'!$C$13,B1381)),ISNUMBER(SEARCH('[1]Lookup for use classification'!$D$13,B1381)),,ISNUMBER(SEARCH('[1]Lookup for use classification'!$C$13,B1381)),ISNUMBER(SEARCH('[1]Lookup for use classification'!$E$13,B1381))),'[1]Lookup for use classification'!$A$13,IF(OR(ISNUMBER(SEARCH('[1]Lookup for use classification'!$B$14,B1381)),ISNUMBER(SEARCH('[1]Lookup for use classification'!$C$14,B1381))),'[1]Lookup for use classification'!$A$14,"Other"))))))))))))</f>
        <v>Water &amp; Sewer</v>
      </c>
      <c r="D1381" s="27">
        <v>2000</v>
      </c>
      <c r="E1381" s="29"/>
      <c r="F1381" s="29"/>
    </row>
    <row r="1382" spans="1:6">
      <c r="A1382" s="16" t="s">
        <v>301</v>
      </c>
      <c r="B1382" s="26" t="s">
        <v>235</v>
      </c>
      <c r="C1382" s="133" t="str">
        <f>IF(OR(ISNUMBER(SEARCH('[1]Lookup for use classification'!$B$1,B1382)),ISNUMBER(SEARCH('[1]Lookup for use classification'!$C$1,B1382)),ISNUMBER(SEARCH('[1]Lookup for use classification'!$D$1,B1382)),ISNUMBER(SEARCH('[1]Lookup for use classification'!$E$1,B1382))),'[1]Lookup for use classification'!$A$1,IF(ISNUMBER(SEARCH('[1]Lookup for use classification'!$B$2,B1382)),'[1]Lookup for use classification'!$A$2,IF(ISNUMBER(SEARCH('[1]Lookup for use classification'!$B$3,B1382)),'[1]Lookup for use classification'!$A$3,IF(OR(ISNUMBER(SEARCH('[1]Lookup for use classification'!$B$4,B1382)),ISNUMBER(SEARCH('[1]Lookup for use classification'!$C$4,B1382)),ISNUMBER(SEARCH('[1]Lookup for use classification'!$D$4,B1382)),ISNUMBER(SEARCH('[1]Lookup for use classification'!$E$4,B1382))),'[1]Lookup for use classification'!$A$4,IF(OR(ISNUMBER(SEARCH('[1]Lookup for use classification'!$B$5,B1382)),ISNUMBER(SEARCH('[1]Lookup for use classification'!$C$5,B1382)),ISNUMBER(SEARCH('[1]Lookup for use classification'!$D$5,B1382))),'[1]Lookup for use classification'!$A$5,IF(OR(ISNUMBER(SEARCH('[1]Lookup for use classification'!$B$7,B1382)),ISNUMBER(SEARCH('[1]Lookup for use classification'!$C$7,B1382)),ISNUMBER(SEARCH('[1]Lookup for use classification'!$D$7,B1382))),'[1]Lookup for use classification'!$A$7,IF(OR(ISNUMBER(SEARCH('[1]Lookup for use classification'!$B$9,B1382)),ISNUMBER(SEARCH('[1]Lookup for use classification'!$C$9,B1382)),ISNUMBER(SEARCH('[1]Lookup for use classification'!$D$9,B1382)),ISNUMBER(SEARCH('[1]Lookup for use classification'!$E$9,B1382)),ISNUMBER(SEARCH('[1]Lookup for use classification'!$F$9,B1382)),ISNUMBER(SEARCH('[1]Lookup for use classification'!$G$9,B1382)),ISNUMBER(SEARCH('[1]Lookup for use classification'!$H$9,B1382)),ISNUMBER(SEARCH('[1]Lookup for use classification'!$I$9,B1382)),ISNUMBER(SEARCH('[1]Lookup for use classification'!$J$9,B1382)),ISNUMBER(SEARCH('[1]Lookup for use classification'!$K$9,B1382))),'[1]Lookup for use classification'!$A$9,IF(OR(ISNUMBER(SEARCH('[1]Lookup for use classification'!$B$10,B1382)),ISNUMBER(SEARCH('[1]Lookup for use classification'!$C$10,B1382)),ISNUMBER(SEARCH('[1]Lookup for use classification'!$D$10,B1382)),ISNUMBER(SEARCH('[1]Lookup for use classification'!$E$10,B1382)),ISNUMBER(SEARCH('[1]Lookup for use classification'!$F$10,B1382)),ISNUMBER(SEARCH('[1]Lookup for use classification'!$G$10,B1382))),'[1]Lookup for use classification'!$A$10,IF(OR(ISNUMBER(SEARCH('[1]Lookup for use classification'!$B$11,B1382)),ISNUMBER(SEARCH('[1]Lookup for use classification'!$C$11,B1382))),'[1]Lookup for use classification'!$A$11,IF(OR(ISNUMBER(SEARCH('[1]Lookup for use classification'!$B$12,B1382)),ISNUMBER(SEARCH('[1]Lookup for use classification'!$C$12,B1382))),'[1]Lookup for use classification'!$A$12,IF(OR(ISNUMBER(SEARCH('[1]Lookup for use classification'!$B$13,B1382)),ISNUMBER(SEARCH('[1]Lookup for use classification'!$C$13,B1382)),ISNUMBER(SEARCH('[1]Lookup for use classification'!$D$13,B1382)),,ISNUMBER(SEARCH('[1]Lookup for use classification'!$C$13,B1382)),ISNUMBER(SEARCH('[1]Lookup for use classification'!$E$13,B1382))),'[1]Lookup for use classification'!$A$13,IF(OR(ISNUMBER(SEARCH('[1]Lookup for use classification'!$B$14,B1382)),ISNUMBER(SEARCH('[1]Lookup for use classification'!$C$14,B1382))),'[1]Lookup for use classification'!$A$14,"Other"))))))))))))</f>
        <v>Water &amp; Sewer</v>
      </c>
      <c r="D1382" s="27"/>
      <c r="E1382" s="29"/>
      <c r="F1382" s="29"/>
    </row>
    <row r="1383" spans="1:6">
      <c r="A1383" s="16" t="s">
        <v>301</v>
      </c>
      <c r="B1383" s="26" t="s">
        <v>317</v>
      </c>
      <c r="C1383" s="133" t="str">
        <f>IF(OR(ISNUMBER(SEARCH('[1]Lookup for use classification'!$B$1,B1383)),ISNUMBER(SEARCH('[1]Lookup for use classification'!$C$1,B1383)),ISNUMBER(SEARCH('[1]Lookup for use classification'!$D$1,B1383)),ISNUMBER(SEARCH('[1]Lookup for use classification'!$E$1,B1383))),'[1]Lookup for use classification'!$A$1,IF(ISNUMBER(SEARCH('[1]Lookup for use classification'!$B$2,B1383)),'[1]Lookup for use classification'!$A$2,IF(ISNUMBER(SEARCH('[1]Lookup for use classification'!$B$3,B1383)),'[1]Lookup for use classification'!$A$3,IF(OR(ISNUMBER(SEARCH('[1]Lookup for use classification'!$B$4,B1383)),ISNUMBER(SEARCH('[1]Lookup for use classification'!$C$4,B1383)),ISNUMBER(SEARCH('[1]Lookup for use classification'!$D$4,B1383)),ISNUMBER(SEARCH('[1]Lookup for use classification'!$E$4,B1383))),'[1]Lookup for use classification'!$A$4,IF(OR(ISNUMBER(SEARCH('[1]Lookup for use classification'!$B$5,B1383)),ISNUMBER(SEARCH('[1]Lookup for use classification'!$C$5,B1383)),ISNUMBER(SEARCH('[1]Lookup for use classification'!$D$5,B1383))),'[1]Lookup for use classification'!$A$5,IF(OR(ISNUMBER(SEARCH('[1]Lookup for use classification'!$B$7,B1383)),ISNUMBER(SEARCH('[1]Lookup for use classification'!$C$7,B1383)),ISNUMBER(SEARCH('[1]Lookup for use classification'!$D$7,B1383))),'[1]Lookup for use classification'!$A$7,IF(OR(ISNUMBER(SEARCH('[1]Lookup for use classification'!$B$9,B1383)),ISNUMBER(SEARCH('[1]Lookup for use classification'!$C$9,B1383)),ISNUMBER(SEARCH('[1]Lookup for use classification'!$D$9,B1383)),ISNUMBER(SEARCH('[1]Lookup for use classification'!$E$9,B1383)),ISNUMBER(SEARCH('[1]Lookup for use classification'!$F$9,B1383)),ISNUMBER(SEARCH('[1]Lookup for use classification'!$G$9,B1383)),ISNUMBER(SEARCH('[1]Lookup for use classification'!$H$9,B1383)),ISNUMBER(SEARCH('[1]Lookup for use classification'!$I$9,B1383)),ISNUMBER(SEARCH('[1]Lookup for use classification'!$J$9,B1383)),ISNUMBER(SEARCH('[1]Lookup for use classification'!$K$9,B1383))),'[1]Lookup for use classification'!$A$9,IF(OR(ISNUMBER(SEARCH('[1]Lookup for use classification'!$B$10,B1383)),ISNUMBER(SEARCH('[1]Lookup for use classification'!$C$10,B1383)),ISNUMBER(SEARCH('[1]Lookup for use classification'!$D$10,B1383)),ISNUMBER(SEARCH('[1]Lookup for use classification'!$E$10,B1383)),ISNUMBER(SEARCH('[1]Lookup for use classification'!$F$10,B1383)),ISNUMBER(SEARCH('[1]Lookup for use classification'!$G$10,B1383))),'[1]Lookup for use classification'!$A$10,IF(OR(ISNUMBER(SEARCH('[1]Lookup for use classification'!$B$11,B1383)),ISNUMBER(SEARCH('[1]Lookup for use classification'!$C$11,B1383))),'[1]Lookup for use classification'!$A$11,IF(OR(ISNUMBER(SEARCH('[1]Lookup for use classification'!$B$12,B1383)),ISNUMBER(SEARCH('[1]Lookup for use classification'!$C$12,B1383))),'[1]Lookup for use classification'!$A$12,IF(OR(ISNUMBER(SEARCH('[1]Lookup for use classification'!$B$13,B1383)),ISNUMBER(SEARCH('[1]Lookup for use classification'!$C$13,B1383)),ISNUMBER(SEARCH('[1]Lookup for use classification'!$D$13,B1383)),,ISNUMBER(SEARCH('[1]Lookup for use classification'!$C$13,B1383)),ISNUMBER(SEARCH('[1]Lookup for use classification'!$E$13,B1383))),'[1]Lookup for use classification'!$A$13,IF(OR(ISNUMBER(SEARCH('[1]Lookup for use classification'!$B$14,B1383)),ISNUMBER(SEARCH('[1]Lookup for use classification'!$C$14,B1383))),'[1]Lookup for use classification'!$A$14,"Other"))))))))))))</f>
        <v>Health Care - Hospitals</v>
      </c>
      <c r="D1383" s="27"/>
      <c r="E1383" s="29"/>
      <c r="F1383" s="29"/>
    </row>
    <row r="1384" spans="1:6">
      <c r="A1384" s="16" t="s">
        <v>318</v>
      </c>
      <c r="B1384" s="26" t="s">
        <v>22</v>
      </c>
      <c r="C1384" s="133" t="str">
        <f>IF(OR(ISNUMBER(SEARCH('[1]Lookup for use classification'!$B$1,B1384)),ISNUMBER(SEARCH('[1]Lookup for use classification'!$C$1,B1384)),ISNUMBER(SEARCH('[1]Lookup for use classification'!$D$1,B1384)),ISNUMBER(SEARCH('[1]Lookup for use classification'!$E$1,B1384))),'[1]Lookup for use classification'!$A$1,IF(ISNUMBER(SEARCH('[1]Lookup for use classification'!$B$2,B1384)),'[1]Lookup for use classification'!$A$2,IF(ISNUMBER(SEARCH('[1]Lookup for use classification'!$B$3,B1384)),'[1]Lookup for use classification'!$A$3,IF(OR(ISNUMBER(SEARCH('[1]Lookup for use classification'!$B$4,B1384)),ISNUMBER(SEARCH('[1]Lookup for use classification'!$C$4,B1384)),ISNUMBER(SEARCH('[1]Lookup for use classification'!$D$4,B1384)),ISNUMBER(SEARCH('[1]Lookup for use classification'!$E$4,B1384))),'[1]Lookup for use classification'!$A$4,IF(OR(ISNUMBER(SEARCH('[1]Lookup for use classification'!$B$5,B1384)),ISNUMBER(SEARCH('[1]Lookup for use classification'!$C$5,B1384)),ISNUMBER(SEARCH('[1]Lookup for use classification'!$D$5,B1384))),'[1]Lookup for use classification'!$A$5,IF(OR(ISNUMBER(SEARCH('[1]Lookup for use classification'!$B$7,B1384)),ISNUMBER(SEARCH('[1]Lookup for use classification'!$C$7,B1384)),ISNUMBER(SEARCH('[1]Lookup for use classification'!$D$7,B1384))),'[1]Lookup for use classification'!$A$7,IF(OR(ISNUMBER(SEARCH('[1]Lookup for use classification'!$B$9,B1384)),ISNUMBER(SEARCH('[1]Lookup for use classification'!$C$9,B1384)),ISNUMBER(SEARCH('[1]Lookup for use classification'!$D$9,B1384)),ISNUMBER(SEARCH('[1]Lookup for use classification'!$E$9,B1384)),ISNUMBER(SEARCH('[1]Lookup for use classification'!$F$9,B1384)),ISNUMBER(SEARCH('[1]Lookup for use classification'!$G$9,B1384)),ISNUMBER(SEARCH('[1]Lookup for use classification'!$H$9,B1384)),ISNUMBER(SEARCH('[1]Lookup for use classification'!$I$9,B1384)),ISNUMBER(SEARCH('[1]Lookup for use classification'!$J$9,B1384)),ISNUMBER(SEARCH('[1]Lookup for use classification'!$K$9,B1384))),'[1]Lookup for use classification'!$A$9,IF(OR(ISNUMBER(SEARCH('[1]Lookup for use classification'!$B$10,B1384)),ISNUMBER(SEARCH('[1]Lookup for use classification'!$C$10,B1384)),ISNUMBER(SEARCH('[1]Lookup for use classification'!$D$10,B1384)),ISNUMBER(SEARCH('[1]Lookup for use classification'!$E$10,B1384)),ISNUMBER(SEARCH('[1]Lookup for use classification'!$F$10,B1384)),ISNUMBER(SEARCH('[1]Lookup for use classification'!$G$10,B1384))),'[1]Lookup for use classification'!$A$10,IF(OR(ISNUMBER(SEARCH('[1]Lookup for use classification'!$B$11,B1384)),ISNUMBER(SEARCH('[1]Lookup for use classification'!$C$11,B1384))),'[1]Lookup for use classification'!$A$11,IF(OR(ISNUMBER(SEARCH('[1]Lookup for use classification'!$B$12,B1384)),ISNUMBER(SEARCH('[1]Lookup for use classification'!$C$12,B1384))),'[1]Lookup for use classification'!$A$12,IF(OR(ISNUMBER(SEARCH('[1]Lookup for use classification'!$B$13,B1384)),ISNUMBER(SEARCH('[1]Lookup for use classification'!$C$13,B1384)),ISNUMBER(SEARCH('[1]Lookup for use classification'!$D$13,B1384)),,ISNUMBER(SEARCH('[1]Lookup for use classification'!$C$13,B1384)),ISNUMBER(SEARCH('[1]Lookup for use classification'!$E$13,B1384))),'[1]Lookup for use classification'!$A$13,IF(OR(ISNUMBER(SEARCH('[1]Lookup for use classification'!$B$14,B1384)),ISNUMBER(SEARCH('[1]Lookup for use classification'!$C$14,B1384))),'[1]Lookup for use classification'!$A$14,"Other"))))))))))))</f>
        <v>Public Safety</v>
      </c>
      <c r="D1384" s="27"/>
      <c r="E1384" s="29"/>
      <c r="F1384" s="29"/>
    </row>
    <row r="1385" spans="1:6">
      <c r="A1385" s="16" t="s">
        <v>318</v>
      </c>
      <c r="B1385" s="26" t="s">
        <v>319</v>
      </c>
      <c r="C1385" s="133" t="str">
        <f>IF(OR(ISNUMBER(SEARCH('[1]Lookup for use classification'!$B$1,B1385)),ISNUMBER(SEARCH('[1]Lookup for use classification'!$C$1,B1385)),ISNUMBER(SEARCH('[1]Lookup for use classification'!$D$1,B1385)),ISNUMBER(SEARCH('[1]Lookup for use classification'!$E$1,B1385))),'[1]Lookup for use classification'!$A$1,IF(ISNUMBER(SEARCH('[1]Lookup for use classification'!$B$2,B1385)),'[1]Lookup for use classification'!$A$2,IF(ISNUMBER(SEARCH('[1]Lookup for use classification'!$B$3,B1385)),'[1]Lookup for use classification'!$A$3,IF(OR(ISNUMBER(SEARCH('[1]Lookup for use classification'!$B$4,B1385)),ISNUMBER(SEARCH('[1]Lookup for use classification'!$C$4,B1385)),ISNUMBER(SEARCH('[1]Lookup for use classification'!$D$4,B1385)),ISNUMBER(SEARCH('[1]Lookup for use classification'!$E$4,B1385))),'[1]Lookup for use classification'!$A$4,IF(OR(ISNUMBER(SEARCH('[1]Lookup for use classification'!$B$5,B1385)),ISNUMBER(SEARCH('[1]Lookup for use classification'!$C$5,B1385)),ISNUMBER(SEARCH('[1]Lookup for use classification'!$D$5,B1385))),'[1]Lookup for use classification'!$A$5,IF(OR(ISNUMBER(SEARCH('[1]Lookup for use classification'!$B$7,B1385)),ISNUMBER(SEARCH('[1]Lookup for use classification'!$C$7,B1385)),ISNUMBER(SEARCH('[1]Lookup for use classification'!$D$7,B1385))),'[1]Lookup for use classification'!$A$7,IF(OR(ISNUMBER(SEARCH('[1]Lookup for use classification'!$B$9,B1385)),ISNUMBER(SEARCH('[1]Lookup for use classification'!$C$9,B1385)),ISNUMBER(SEARCH('[1]Lookup for use classification'!$D$9,B1385)),ISNUMBER(SEARCH('[1]Lookup for use classification'!$E$9,B1385)),ISNUMBER(SEARCH('[1]Lookup for use classification'!$F$9,B1385)),ISNUMBER(SEARCH('[1]Lookup for use classification'!$G$9,B1385)),ISNUMBER(SEARCH('[1]Lookup for use classification'!$H$9,B1385)),ISNUMBER(SEARCH('[1]Lookup for use classification'!$I$9,B1385)),ISNUMBER(SEARCH('[1]Lookup for use classification'!$J$9,B1385)),ISNUMBER(SEARCH('[1]Lookup for use classification'!$K$9,B1385))),'[1]Lookup for use classification'!$A$9,IF(OR(ISNUMBER(SEARCH('[1]Lookup for use classification'!$B$10,B1385)),ISNUMBER(SEARCH('[1]Lookup for use classification'!$C$10,B1385)),ISNUMBER(SEARCH('[1]Lookup for use classification'!$D$10,B1385)),ISNUMBER(SEARCH('[1]Lookup for use classification'!$E$10,B1385)),ISNUMBER(SEARCH('[1]Lookup for use classification'!$F$10,B1385)),ISNUMBER(SEARCH('[1]Lookup for use classification'!$G$10,B1385))),'[1]Lookup for use classification'!$A$10,IF(OR(ISNUMBER(SEARCH('[1]Lookup for use classification'!$B$11,B1385)),ISNUMBER(SEARCH('[1]Lookup for use classification'!$C$11,B1385))),'[1]Lookup for use classification'!$A$11,IF(OR(ISNUMBER(SEARCH('[1]Lookup for use classification'!$B$12,B1385)),ISNUMBER(SEARCH('[1]Lookup for use classification'!$C$12,B1385))),'[1]Lookup for use classification'!$A$12,IF(OR(ISNUMBER(SEARCH('[1]Lookup for use classification'!$B$13,B1385)),ISNUMBER(SEARCH('[1]Lookup for use classification'!$C$13,B1385)),ISNUMBER(SEARCH('[1]Lookup for use classification'!$D$13,B1385)),,ISNUMBER(SEARCH('[1]Lookup for use classification'!$C$13,B1385)),ISNUMBER(SEARCH('[1]Lookup for use classification'!$E$13,B1385))),'[1]Lookup for use classification'!$A$13,IF(OR(ISNUMBER(SEARCH('[1]Lookup for use classification'!$B$14,B1385)),ISNUMBER(SEARCH('[1]Lookup for use classification'!$C$14,B1385))),'[1]Lookup for use classification'!$A$14,"Other"))))))))))))</f>
        <v>Warehousing</v>
      </c>
      <c r="D1385" s="27"/>
      <c r="E1385" s="29"/>
      <c r="F1385" s="29"/>
    </row>
    <row r="1386" spans="1:6">
      <c r="A1386" s="16" t="s">
        <v>318</v>
      </c>
      <c r="B1386" s="26" t="s">
        <v>320</v>
      </c>
      <c r="C1386" s="133" t="str">
        <f>IF(OR(ISNUMBER(SEARCH('[1]Lookup for use classification'!$B$1,B1386)),ISNUMBER(SEARCH('[1]Lookup for use classification'!$C$1,B1386)),ISNUMBER(SEARCH('[1]Lookup for use classification'!$D$1,B1386)),ISNUMBER(SEARCH('[1]Lookup for use classification'!$E$1,B1386))),'[1]Lookup for use classification'!$A$1,IF(ISNUMBER(SEARCH('[1]Lookup for use classification'!$B$2,B1386)),'[1]Lookup for use classification'!$A$2,IF(ISNUMBER(SEARCH('[1]Lookup for use classification'!$B$3,B1386)),'[1]Lookup for use classification'!$A$3,IF(OR(ISNUMBER(SEARCH('[1]Lookup for use classification'!$B$4,B1386)),ISNUMBER(SEARCH('[1]Lookup for use classification'!$C$4,B1386)),ISNUMBER(SEARCH('[1]Lookup for use classification'!$D$4,B1386)),ISNUMBER(SEARCH('[1]Lookup for use classification'!$E$4,B1386))),'[1]Lookup for use classification'!$A$4,IF(OR(ISNUMBER(SEARCH('[1]Lookup for use classification'!$B$5,B1386)),ISNUMBER(SEARCH('[1]Lookup for use classification'!$C$5,B1386)),ISNUMBER(SEARCH('[1]Lookup for use classification'!$D$5,B1386))),'[1]Lookup for use classification'!$A$5,IF(OR(ISNUMBER(SEARCH('[1]Lookup for use classification'!$B$7,B1386)),ISNUMBER(SEARCH('[1]Lookup for use classification'!$C$7,B1386)),ISNUMBER(SEARCH('[1]Lookup for use classification'!$D$7,B1386))),'[1]Lookup for use classification'!$A$7,IF(OR(ISNUMBER(SEARCH('[1]Lookup for use classification'!$B$9,B1386)),ISNUMBER(SEARCH('[1]Lookup for use classification'!$C$9,B1386)),ISNUMBER(SEARCH('[1]Lookup for use classification'!$D$9,B1386)),ISNUMBER(SEARCH('[1]Lookup for use classification'!$E$9,B1386)),ISNUMBER(SEARCH('[1]Lookup for use classification'!$F$9,B1386)),ISNUMBER(SEARCH('[1]Lookup for use classification'!$G$9,B1386)),ISNUMBER(SEARCH('[1]Lookup for use classification'!$H$9,B1386)),ISNUMBER(SEARCH('[1]Lookup for use classification'!$I$9,B1386)),ISNUMBER(SEARCH('[1]Lookup for use classification'!$J$9,B1386)),ISNUMBER(SEARCH('[1]Lookup for use classification'!$K$9,B1386))),'[1]Lookup for use classification'!$A$9,IF(OR(ISNUMBER(SEARCH('[1]Lookup for use classification'!$B$10,B1386)),ISNUMBER(SEARCH('[1]Lookup for use classification'!$C$10,B1386)),ISNUMBER(SEARCH('[1]Lookup for use classification'!$D$10,B1386)),ISNUMBER(SEARCH('[1]Lookup for use classification'!$E$10,B1386)),ISNUMBER(SEARCH('[1]Lookup for use classification'!$F$10,B1386)),ISNUMBER(SEARCH('[1]Lookup for use classification'!$G$10,B1386))),'[1]Lookup for use classification'!$A$10,IF(OR(ISNUMBER(SEARCH('[1]Lookup for use classification'!$B$11,B1386)),ISNUMBER(SEARCH('[1]Lookup for use classification'!$C$11,B1386))),'[1]Lookup for use classification'!$A$11,IF(OR(ISNUMBER(SEARCH('[1]Lookup for use classification'!$B$12,B1386)),ISNUMBER(SEARCH('[1]Lookup for use classification'!$C$12,B1386))),'[1]Lookup for use classification'!$A$12,IF(OR(ISNUMBER(SEARCH('[1]Lookup for use classification'!$B$13,B1386)),ISNUMBER(SEARCH('[1]Lookup for use classification'!$C$13,B1386)),ISNUMBER(SEARCH('[1]Lookup for use classification'!$D$13,B1386)),,ISNUMBER(SEARCH('[1]Lookup for use classification'!$C$13,B1386)),ISNUMBER(SEARCH('[1]Lookup for use classification'!$E$13,B1386))),'[1]Lookup for use classification'!$A$13,IF(OR(ISNUMBER(SEARCH('[1]Lookup for use classification'!$B$14,B1386)),ISNUMBER(SEARCH('[1]Lookup for use classification'!$C$14,B1386))),'[1]Lookup for use classification'!$A$14,"Other"))))))))))))</f>
        <v>Education - K - 12</v>
      </c>
      <c r="D1386" s="27"/>
      <c r="E1386" s="29"/>
      <c r="F1386" s="29"/>
    </row>
    <row r="1387" spans="1:6">
      <c r="A1387" s="16" t="s">
        <v>318</v>
      </c>
      <c r="B1387" s="26" t="s">
        <v>321</v>
      </c>
      <c r="C1387" s="133" t="str">
        <f>IF(OR(ISNUMBER(SEARCH('[1]Lookup for use classification'!$B$1,B1387)),ISNUMBER(SEARCH('[1]Lookup for use classification'!$C$1,B1387)),ISNUMBER(SEARCH('[1]Lookup for use classification'!$D$1,B1387)),ISNUMBER(SEARCH('[1]Lookup for use classification'!$E$1,B1387))),'[1]Lookup for use classification'!$A$1,IF(ISNUMBER(SEARCH('[1]Lookup for use classification'!$B$2,B1387)),'[1]Lookup for use classification'!$A$2,IF(ISNUMBER(SEARCH('[1]Lookup for use classification'!$B$3,B1387)),'[1]Lookup for use classification'!$A$3,IF(OR(ISNUMBER(SEARCH('[1]Lookup for use classification'!$B$4,B1387)),ISNUMBER(SEARCH('[1]Lookup for use classification'!$C$4,B1387)),ISNUMBER(SEARCH('[1]Lookup for use classification'!$D$4,B1387)),ISNUMBER(SEARCH('[1]Lookup for use classification'!$E$4,B1387))),'[1]Lookup for use classification'!$A$4,IF(OR(ISNUMBER(SEARCH('[1]Lookup for use classification'!$B$5,B1387)),ISNUMBER(SEARCH('[1]Lookup for use classification'!$C$5,B1387)),ISNUMBER(SEARCH('[1]Lookup for use classification'!$D$5,B1387))),'[1]Lookup for use classification'!$A$5,IF(OR(ISNUMBER(SEARCH('[1]Lookup for use classification'!$B$7,B1387)),ISNUMBER(SEARCH('[1]Lookup for use classification'!$C$7,B1387)),ISNUMBER(SEARCH('[1]Lookup for use classification'!$D$7,B1387))),'[1]Lookup for use classification'!$A$7,IF(OR(ISNUMBER(SEARCH('[1]Lookup for use classification'!$B$9,B1387)),ISNUMBER(SEARCH('[1]Lookup for use classification'!$C$9,B1387)),ISNUMBER(SEARCH('[1]Lookup for use classification'!$D$9,B1387)),ISNUMBER(SEARCH('[1]Lookup for use classification'!$E$9,B1387)),ISNUMBER(SEARCH('[1]Lookup for use classification'!$F$9,B1387)),ISNUMBER(SEARCH('[1]Lookup for use classification'!$G$9,B1387)),ISNUMBER(SEARCH('[1]Lookup for use classification'!$H$9,B1387)),ISNUMBER(SEARCH('[1]Lookup for use classification'!$I$9,B1387)),ISNUMBER(SEARCH('[1]Lookup for use classification'!$J$9,B1387)),ISNUMBER(SEARCH('[1]Lookup for use classification'!$K$9,B1387))),'[1]Lookup for use classification'!$A$9,IF(OR(ISNUMBER(SEARCH('[1]Lookup for use classification'!$B$10,B1387)),ISNUMBER(SEARCH('[1]Lookup for use classification'!$C$10,B1387)),ISNUMBER(SEARCH('[1]Lookup for use classification'!$D$10,B1387)),ISNUMBER(SEARCH('[1]Lookup for use classification'!$E$10,B1387)),ISNUMBER(SEARCH('[1]Lookup for use classification'!$F$10,B1387)),ISNUMBER(SEARCH('[1]Lookup for use classification'!$G$10,B1387))),'[1]Lookup for use classification'!$A$10,IF(OR(ISNUMBER(SEARCH('[1]Lookup for use classification'!$B$11,B1387)),ISNUMBER(SEARCH('[1]Lookup for use classification'!$C$11,B1387))),'[1]Lookup for use classification'!$A$11,IF(OR(ISNUMBER(SEARCH('[1]Lookup for use classification'!$B$12,B1387)),ISNUMBER(SEARCH('[1]Lookup for use classification'!$C$12,B1387))),'[1]Lookup for use classification'!$A$12,IF(OR(ISNUMBER(SEARCH('[1]Lookup for use classification'!$B$13,B1387)),ISNUMBER(SEARCH('[1]Lookup for use classification'!$C$13,B1387)),ISNUMBER(SEARCH('[1]Lookup for use classification'!$D$13,B1387)),,ISNUMBER(SEARCH('[1]Lookup for use classification'!$C$13,B1387)),ISNUMBER(SEARCH('[1]Lookup for use classification'!$E$13,B1387))),'[1]Lookup for use classification'!$A$13,IF(OR(ISNUMBER(SEARCH('[1]Lookup for use classification'!$B$14,B1387)),ISNUMBER(SEARCH('[1]Lookup for use classification'!$C$14,B1387))),'[1]Lookup for use classification'!$A$14,"Other"))))))))))))</f>
        <v>Retail - Other</v>
      </c>
      <c r="D1387" s="27"/>
      <c r="E1387" s="29"/>
      <c r="F1387" s="29"/>
    </row>
    <row r="1388" spans="1:6">
      <c r="A1388" s="16" t="s">
        <v>318</v>
      </c>
      <c r="B1388" s="26" t="s">
        <v>322</v>
      </c>
      <c r="C1388" s="133" t="str">
        <f>IF(OR(ISNUMBER(SEARCH('[1]Lookup for use classification'!$B$1,B1388)),ISNUMBER(SEARCH('[1]Lookup for use classification'!$C$1,B1388)),ISNUMBER(SEARCH('[1]Lookup for use classification'!$D$1,B1388)),ISNUMBER(SEARCH('[1]Lookup for use classification'!$E$1,B1388))),'[1]Lookup for use classification'!$A$1,IF(ISNUMBER(SEARCH('[1]Lookup for use classification'!$B$2,B1388)),'[1]Lookup for use classification'!$A$2,IF(ISNUMBER(SEARCH('[1]Lookup for use classification'!$B$3,B1388)),'[1]Lookup for use classification'!$A$3,IF(OR(ISNUMBER(SEARCH('[1]Lookup for use classification'!$B$4,B1388)),ISNUMBER(SEARCH('[1]Lookup for use classification'!$C$4,B1388)),ISNUMBER(SEARCH('[1]Lookup for use classification'!$D$4,B1388)),ISNUMBER(SEARCH('[1]Lookup for use classification'!$E$4,B1388))),'[1]Lookup for use classification'!$A$4,IF(OR(ISNUMBER(SEARCH('[1]Lookup for use classification'!$B$5,B1388)),ISNUMBER(SEARCH('[1]Lookup for use classification'!$C$5,B1388)),ISNUMBER(SEARCH('[1]Lookup for use classification'!$D$5,B1388))),'[1]Lookup for use classification'!$A$5,IF(OR(ISNUMBER(SEARCH('[1]Lookup for use classification'!$B$7,B1388)),ISNUMBER(SEARCH('[1]Lookup for use classification'!$C$7,B1388)),ISNUMBER(SEARCH('[1]Lookup for use classification'!$D$7,B1388))),'[1]Lookup for use classification'!$A$7,IF(OR(ISNUMBER(SEARCH('[1]Lookup for use classification'!$B$9,B1388)),ISNUMBER(SEARCH('[1]Lookup for use classification'!$C$9,B1388)),ISNUMBER(SEARCH('[1]Lookup for use classification'!$D$9,B1388)),ISNUMBER(SEARCH('[1]Lookup for use classification'!$E$9,B1388)),ISNUMBER(SEARCH('[1]Lookup for use classification'!$F$9,B1388)),ISNUMBER(SEARCH('[1]Lookup for use classification'!$G$9,B1388)),ISNUMBER(SEARCH('[1]Lookup for use classification'!$H$9,B1388)),ISNUMBER(SEARCH('[1]Lookup for use classification'!$I$9,B1388)),ISNUMBER(SEARCH('[1]Lookup for use classification'!$J$9,B1388)),ISNUMBER(SEARCH('[1]Lookup for use classification'!$K$9,B1388))),'[1]Lookup for use classification'!$A$9,IF(OR(ISNUMBER(SEARCH('[1]Lookup for use classification'!$B$10,B1388)),ISNUMBER(SEARCH('[1]Lookup for use classification'!$C$10,B1388)),ISNUMBER(SEARCH('[1]Lookup for use classification'!$D$10,B1388)),ISNUMBER(SEARCH('[1]Lookup for use classification'!$E$10,B1388)),ISNUMBER(SEARCH('[1]Lookup for use classification'!$F$10,B1388)),ISNUMBER(SEARCH('[1]Lookup for use classification'!$G$10,B1388))),'[1]Lookup for use classification'!$A$10,IF(OR(ISNUMBER(SEARCH('[1]Lookup for use classification'!$B$11,B1388)),ISNUMBER(SEARCH('[1]Lookup for use classification'!$C$11,B1388))),'[1]Lookup for use classification'!$A$11,IF(OR(ISNUMBER(SEARCH('[1]Lookup for use classification'!$B$12,B1388)),ISNUMBER(SEARCH('[1]Lookup for use classification'!$C$12,B1388))),'[1]Lookup for use classification'!$A$12,IF(OR(ISNUMBER(SEARCH('[1]Lookup for use classification'!$B$13,B1388)),ISNUMBER(SEARCH('[1]Lookup for use classification'!$C$13,B1388)),ISNUMBER(SEARCH('[1]Lookup for use classification'!$D$13,B1388)),,ISNUMBER(SEARCH('[1]Lookup for use classification'!$C$13,B1388)),ISNUMBER(SEARCH('[1]Lookup for use classification'!$E$13,B1388))),'[1]Lookup for use classification'!$A$13,IF(OR(ISNUMBER(SEARCH('[1]Lookup for use classification'!$B$14,B1388)),ISNUMBER(SEARCH('[1]Lookup for use classification'!$C$14,B1388))),'[1]Lookup for use classification'!$A$14,"Other"))))))))))))</f>
        <v>Office</v>
      </c>
      <c r="D1388" s="27"/>
      <c r="E1388" s="29"/>
      <c r="F1388" s="29"/>
    </row>
    <row r="1389" spans="1:6">
      <c r="A1389" s="16" t="s">
        <v>318</v>
      </c>
      <c r="B1389" s="26" t="s">
        <v>323</v>
      </c>
      <c r="C1389" s="133" t="str">
        <f>IF(OR(ISNUMBER(SEARCH('[1]Lookup for use classification'!$B$1,B1389)),ISNUMBER(SEARCH('[1]Lookup for use classification'!$C$1,B1389)),ISNUMBER(SEARCH('[1]Lookup for use classification'!$D$1,B1389)),ISNUMBER(SEARCH('[1]Lookup for use classification'!$E$1,B1389))),'[1]Lookup for use classification'!$A$1,IF(ISNUMBER(SEARCH('[1]Lookup for use classification'!$B$2,B1389)),'[1]Lookup for use classification'!$A$2,IF(ISNUMBER(SEARCH('[1]Lookup for use classification'!$B$3,B1389)),'[1]Lookup for use classification'!$A$3,IF(OR(ISNUMBER(SEARCH('[1]Lookup for use classification'!$B$4,B1389)),ISNUMBER(SEARCH('[1]Lookup for use classification'!$C$4,B1389)),ISNUMBER(SEARCH('[1]Lookup for use classification'!$D$4,B1389)),ISNUMBER(SEARCH('[1]Lookup for use classification'!$E$4,B1389))),'[1]Lookup for use classification'!$A$4,IF(OR(ISNUMBER(SEARCH('[1]Lookup for use classification'!$B$5,B1389)),ISNUMBER(SEARCH('[1]Lookup for use classification'!$C$5,B1389)),ISNUMBER(SEARCH('[1]Lookup for use classification'!$D$5,B1389))),'[1]Lookup for use classification'!$A$5,IF(OR(ISNUMBER(SEARCH('[1]Lookup for use classification'!$B$7,B1389)),ISNUMBER(SEARCH('[1]Lookup for use classification'!$C$7,B1389)),ISNUMBER(SEARCH('[1]Lookup for use classification'!$D$7,B1389))),'[1]Lookup for use classification'!$A$7,IF(OR(ISNUMBER(SEARCH('[1]Lookup for use classification'!$B$9,B1389)),ISNUMBER(SEARCH('[1]Lookup for use classification'!$C$9,B1389)),ISNUMBER(SEARCH('[1]Lookup for use classification'!$D$9,B1389)),ISNUMBER(SEARCH('[1]Lookup for use classification'!$E$9,B1389)),ISNUMBER(SEARCH('[1]Lookup for use classification'!$F$9,B1389)),ISNUMBER(SEARCH('[1]Lookup for use classification'!$G$9,B1389)),ISNUMBER(SEARCH('[1]Lookup for use classification'!$H$9,B1389)),ISNUMBER(SEARCH('[1]Lookup for use classification'!$I$9,B1389)),ISNUMBER(SEARCH('[1]Lookup for use classification'!$J$9,B1389)),ISNUMBER(SEARCH('[1]Lookup for use classification'!$K$9,B1389))),'[1]Lookup for use classification'!$A$9,IF(OR(ISNUMBER(SEARCH('[1]Lookup for use classification'!$B$10,B1389)),ISNUMBER(SEARCH('[1]Lookup for use classification'!$C$10,B1389)),ISNUMBER(SEARCH('[1]Lookup for use classification'!$D$10,B1389)),ISNUMBER(SEARCH('[1]Lookup for use classification'!$E$10,B1389)),ISNUMBER(SEARCH('[1]Lookup for use classification'!$F$10,B1389)),ISNUMBER(SEARCH('[1]Lookup for use classification'!$G$10,B1389))),'[1]Lookup for use classification'!$A$10,IF(OR(ISNUMBER(SEARCH('[1]Lookup for use classification'!$B$11,B1389)),ISNUMBER(SEARCH('[1]Lookup for use classification'!$C$11,B1389))),'[1]Lookup for use classification'!$A$11,IF(OR(ISNUMBER(SEARCH('[1]Lookup for use classification'!$B$12,B1389)),ISNUMBER(SEARCH('[1]Lookup for use classification'!$C$12,B1389))),'[1]Lookup for use classification'!$A$12,IF(OR(ISNUMBER(SEARCH('[1]Lookup for use classification'!$B$13,B1389)),ISNUMBER(SEARCH('[1]Lookup for use classification'!$C$13,B1389)),ISNUMBER(SEARCH('[1]Lookup for use classification'!$D$13,B1389)),,ISNUMBER(SEARCH('[1]Lookup for use classification'!$C$13,B1389)),ISNUMBER(SEARCH('[1]Lookup for use classification'!$E$13,B1389))),'[1]Lookup for use classification'!$A$13,IF(OR(ISNUMBER(SEARCH('[1]Lookup for use classification'!$B$14,B1389)),ISNUMBER(SEARCH('[1]Lookup for use classification'!$C$14,B1389))),'[1]Lookup for use classification'!$A$14,"Other"))))))))))))</f>
        <v>Public Assembly</v>
      </c>
      <c r="D1389" s="27"/>
      <c r="E1389" s="29"/>
      <c r="F1389" s="29"/>
    </row>
    <row r="1390" spans="1:6">
      <c r="A1390" s="16" t="s">
        <v>318</v>
      </c>
      <c r="B1390" s="26" t="s">
        <v>324</v>
      </c>
      <c r="C1390" s="133" t="str">
        <f>IF(OR(ISNUMBER(SEARCH('[1]Lookup for use classification'!$B$1,B1390)),ISNUMBER(SEARCH('[1]Lookup for use classification'!$C$1,B1390)),ISNUMBER(SEARCH('[1]Lookup for use classification'!$D$1,B1390)),ISNUMBER(SEARCH('[1]Lookup for use classification'!$E$1,B1390))),'[1]Lookup for use classification'!$A$1,IF(ISNUMBER(SEARCH('[1]Lookup for use classification'!$B$2,B1390)),'[1]Lookup for use classification'!$A$2,IF(ISNUMBER(SEARCH('[1]Lookup for use classification'!$B$3,B1390)),'[1]Lookup for use classification'!$A$3,IF(OR(ISNUMBER(SEARCH('[1]Lookup for use classification'!$B$4,B1390)),ISNUMBER(SEARCH('[1]Lookup for use classification'!$C$4,B1390)),ISNUMBER(SEARCH('[1]Lookup for use classification'!$D$4,B1390)),ISNUMBER(SEARCH('[1]Lookup for use classification'!$E$4,B1390))),'[1]Lookup for use classification'!$A$4,IF(OR(ISNUMBER(SEARCH('[1]Lookup for use classification'!$B$5,B1390)),ISNUMBER(SEARCH('[1]Lookup for use classification'!$C$5,B1390)),ISNUMBER(SEARCH('[1]Lookup for use classification'!$D$5,B1390))),'[1]Lookup for use classification'!$A$5,IF(OR(ISNUMBER(SEARCH('[1]Lookup for use classification'!$B$7,B1390)),ISNUMBER(SEARCH('[1]Lookup for use classification'!$C$7,B1390)),ISNUMBER(SEARCH('[1]Lookup for use classification'!$D$7,B1390))),'[1]Lookup for use classification'!$A$7,IF(OR(ISNUMBER(SEARCH('[1]Lookup for use classification'!$B$9,B1390)),ISNUMBER(SEARCH('[1]Lookup for use classification'!$C$9,B1390)),ISNUMBER(SEARCH('[1]Lookup for use classification'!$D$9,B1390)),ISNUMBER(SEARCH('[1]Lookup for use classification'!$E$9,B1390)),ISNUMBER(SEARCH('[1]Lookup for use classification'!$F$9,B1390)),ISNUMBER(SEARCH('[1]Lookup for use classification'!$G$9,B1390)),ISNUMBER(SEARCH('[1]Lookup for use classification'!$H$9,B1390)),ISNUMBER(SEARCH('[1]Lookup for use classification'!$I$9,B1390)),ISNUMBER(SEARCH('[1]Lookup for use classification'!$J$9,B1390)),ISNUMBER(SEARCH('[1]Lookup for use classification'!$K$9,B1390))),'[1]Lookup for use classification'!$A$9,IF(OR(ISNUMBER(SEARCH('[1]Lookup for use classification'!$B$10,B1390)),ISNUMBER(SEARCH('[1]Lookup for use classification'!$C$10,B1390)),ISNUMBER(SEARCH('[1]Lookup for use classification'!$D$10,B1390)),ISNUMBER(SEARCH('[1]Lookup for use classification'!$E$10,B1390)),ISNUMBER(SEARCH('[1]Lookup for use classification'!$F$10,B1390)),ISNUMBER(SEARCH('[1]Lookup for use classification'!$G$10,B1390))),'[1]Lookup for use classification'!$A$10,IF(OR(ISNUMBER(SEARCH('[1]Lookup for use classification'!$B$11,B1390)),ISNUMBER(SEARCH('[1]Lookup for use classification'!$C$11,B1390))),'[1]Lookup for use classification'!$A$11,IF(OR(ISNUMBER(SEARCH('[1]Lookup for use classification'!$B$12,B1390)),ISNUMBER(SEARCH('[1]Lookup for use classification'!$C$12,B1390))),'[1]Lookup for use classification'!$A$12,IF(OR(ISNUMBER(SEARCH('[1]Lookup for use classification'!$B$13,B1390)),ISNUMBER(SEARCH('[1]Lookup for use classification'!$C$13,B1390)),ISNUMBER(SEARCH('[1]Lookup for use classification'!$D$13,B1390)),,ISNUMBER(SEARCH('[1]Lookup for use classification'!$C$13,B1390)),ISNUMBER(SEARCH('[1]Lookup for use classification'!$E$13,B1390))),'[1]Lookup for use classification'!$A$13,IF(OR(ISNUMBER(SEARCH('[1]Lookup for use classification'!$B$14,B1390)),ISNUMBER(SEARCH('[1]Lookup for use classification'!$C$14,B1390))),'[1]Lookup for use classification'!$A$14,"Other"))))))))))))</f>
        <v>Other</v>
      </c>
      <c r="D1390" s="27"/>
      <c r="E1390" s="29"/>
      <c r="F1390" s="29"/>
    </row>
    <row r="1391" spans="1:6">
      <c r="A1391" s="16" t="s">
        <v>318</v>
      </c>
      <c r="B1391" s="26" t="s">
        <v>325</v>
      </c>
      <c r="C1391" s="133" t="str">
        <f>IF(OR(ISNUMBER(SEARCH('[1]Lookup for use classification'!$B$1,B1391)),ISNUMBER(SEARCH('[1]Lookup for use classification'!$C$1,B1391)),ISNUMBER(SEARCH('[1]Lookup for use classification'!$D$1,B1391)),ISNUMBER(SEARCH('[1]Lookup for use classification'!$E$1,B1391))),'[1]Lookup for use classification'!$A$1,IF(ISNUMBER(SEARCH('[1]Lookup for use classification'!$B$2,B1391)),'[1]Lookup for use classification'!$A$2,IF(ISNUMBER(SEARCH('[1]Lookup for use classification'!$B$3,B1391)),'[1]Lookup for use classification'!$A$3,IF(OR(ISNUMBER(SEARCH('[1]Lookup for use classification'!$B$4,B1391)),ISNUMBER(SEARCH('[1]Lookup for use classification'!$C$4,B1391)),ISNUMBER(SEARCH('[1]Lookup for use classification'!$D$4,B1391)),ISNUMBER(SEARCH('[1]Lookup for use classification'!$E$4,B1391))),'[1]Lookup for use classification'!$A$4,IF(OR(ISNUMBER(SEARCH('[1]Lookup for use classification'!$B$5,B1391)),ISNUMBER(SEARCH('[1]Lookup for use classification'!$C$5,B1391)),ISNUMBER(SEARCH('[1]Lookup for use classification'!$D$5,B1391))),'[1]Lookup for use classification'!$A$5,IF(OR(ISNUMBER(SEARCH('[1]Lookup for use classification'!$B$7,B1391)),ISNUMBER(SEARCH('[1]Lookup for use classification'!$C$7,B1391)),ISNUMBER(SEARCH('[1]Lookup for use classification'!$D$7,B1391))),'[1]Lookup for use classification'!$A$7,IF(OR(ISNUMBER(SEARCH('[1]Lookup for use classification'!$B$9,B1391)),ISNUMBER(SEARCH('[1]Lookup for use classification'!$C$9,B1391)),ISNUMBER(SEARCH('[1]Lookup for use classification'!$D$9,B1391)),ISNUMBER(SEARCH('[1]Lookup for use classification'!$E$9,B1391)),ISNUMBER(SEARCH('[1]Lookup for use classification'!$F$9,B1391)),ISNUMBER(SEARCH('[1]Lookup for use classification'!$G$9,B1391)),ISNUMBER(SEARCH('[1]Lookup for use classification'!$H$9,B1391)),ISNUMBER(SEARCH('[1]Lookup for use classification'!$I$9,B1391)),ISNUMBER(SEARCH('[1]Lookup for use classification'!$J$9,B1391)),ISNUMBER(SEARCH('[1]Lookup for use classification'!$K$9,B1391))),'[1]Lookup for use classification'!$A$9,IF(OR(ISNUMBER(SEARCH('[1]Lookup for use classification'!$B$10,B1391)),ISNUMBER(SEARCH('[1]Lookup for use classification'!$C$10,B1391)),ISNUMBER(SEARCH('[1]Lookup for use classification'!$D$10,B1391)),ISNUMBER(SEARCH('[1]Lookup for use classification'!$E$10,B1391)),ISNUMBER(SEARCH('[1]Lookup for use classification'!$F$10,B1391)),ISNUMBER(SEARCH('[1]Lookup for use classification'!$G$10,B1391))),'[1]Lookup for use classification'!$A$10,IF(OR(ISNUMBER(SEARCH('[1]Lookup for use classification'!$B$11,B1391)),ISNUMBER(SEARCH('[1]Lookup for use classification'!$C$11,B1391))),'[1]Lookup for use classification'!$A$11,IF(OR(ISNUMBER(SEARCH('[1]Lookup for use classification'!$B$12,B1391)),ISNUMBER(SEARCH('[1]Lookup for use classification'!$C$12,B1391))),'[1]Lookup for use classification'!$A$12,IF(OR(ISNUMBER(SEARCH('[1]Lookup for use classification'!$B$13,B1391)),ISNUMBER(SEARCH('[1]Lookup for use classification'!$C$13,B1391)),ISNUMBER(SEARCH('[1]Lookup for use classification'!$D$13,B1391)),,ISNUMBER(SEARCH('[1]Lookup for use classification'!$C$13,B1391)),ISNUMBER(SEARCH('[1]Lookup for use classification'!$E$13,B1391))),'[1]Lookup for use classification'!$A$13,IF(OR(ISNUMBER(SEARCH('[1]Lookup for use classification'!$B$14,B1391)),ISNUMBER(SEARCH('[1]Lookup for use classification'!$C$14,B1391))),'[1]Lookup for use classification'!$A$14,"Other"))))))))))))</f>
        <v>Warehousing</v>
      </c>
      <c r="D1391" s="27"/>
      <c r="E1391" s="29"/>
      <c r="F1391" s="29"/>
    </row>
    <row r="1392" spans="1:6">
      <c r="A1392" s="16" t="s">
        <v>318</v>
      </c>
      <c r="B1392" s="26" t="s">
        <v>326</v>
      </c>
      <c r="C1392" s="133" t="str">
        <f>IF(OR(ISNUMBER(SEARCH('[1]Lookup for use classification'!$B$1,B1392)),ISNUMBER(SEARCH('[1]Lookup for use classification'!$C$1,B1392)),ISNUMBER(SEARCH('[1]Lookup for use classification'!$D$1,B1392)),ISNUMBER(SEARCH('[1]Lookup for use classification'!$E$1,B1392))),'[1]Lookup for use classification'!$A$1,IF(ISNUMBER(SEARCH('[1]Lookup for use classification'!$B$2,B1392)),'[1]Lookup for use classification'!$A$2,IF(ISNUMBER(SEARCH('[1]Lookup for use classification'!$B$3,B1392)),'[1]Lookup for use classification'!$A$3,IF(OR(ISNUMBER(SEARCH('[1]Lookup for use classification'!$B$4,B1392)),ISNUMBER(SEARCH('[1]Lookup for use classification'!$C$4,B1392)),ISNUMBER(SEARCH('[1]Lookup for use classification'!$D$4,B1392)),ISNUMBER(SEARCH('[1]Lookup for use classification'!$E$4,B1392))),'[1]Lookup for use classification'!$A$4,IF(OR(ISNUMBER(SEARCH('[1]Lookup for use classification'!$B$5,B1392)),ISNUMBER(SEARCH('[1]Lookup for use classification'!$C$5,B1392)),ISNUMBER(SEARCH('[1]Lookup for use classification'!$D$5,B1392))),'[1]Lookup for use classification'!$A$5,IF(OR(ISNUMBER(SEARCH('[1]Lookup for use classification'!$B$7,B1392)),ISNUMBER(SEARCH('[1]Lookup for use classification'!$C$7,B1392)),ISNUMBER(SEARCH('[1]Lookup for use classification'!$D$7,B1392))),'[1]Lookup for use classification'!$A$7,IF(OR(ISNUMBER(SEARCH('[1]Lookup for use classification'!$B$9,B1392)),ISNUMBER(SEARCH('[1]Lookup for use classification'!$C$9,B1392)),ISNUMBER(SEARCH('[1]Lookup for use classification'!$D$9,B1392)),ISNUMBER(SEARCH('[1]Lookup for use classification'!$E$9,B1392)),ISNUMBER(SEARCH('[1]Lookup for use classification'!$F$9,B1392)),ISNUMBER(SEARCH('[1]Lookup for use classification'!$G$9,B1392)),ISNUMBER(SEARCH('[1]Lookup for use classification'!$H$9,B1392)),ISNUMBER(SEARCH('[1]Lookup for use classification'!$I$9,B1392)),ISNUMBER(SEARCH('[1]Lookup for use classification'!$J$9,B1392)),ISNUMBER(SEARCH('[1]Lookup for use classification'!$K$9,B1392))),'[1]Lookup for use classification'!$A$9,IF(OR(ISNUMBER(SEARCH('[1]Lookup for use classification'!$B$10,B1392)),ISNUMBER(SEARCH('[1]Lookup for use classification'!$C$10,B1392)),ISNUMBER(SEARCH('[1]Lookup for use classification'!$D$10,B1392)),ISNUMBER(SEARCH('[1]Lookup for use classification'!$E$10,B1392)),ISNUMBER(SEARCH('[1]Lookup for use classification'!$F$10,B1392)),ISNUMBER(SEARCH('[1]Lookup for use classification'!$G$10,B1392))),'[1]Lookup for use classification'!$A$10,IF(OR(ISNUMBER(SEARCH('[1]Lookup for use classification'!$B$11,B1392)),ISNUMBER(SEARCH('[1]Lookup for use classification'!$C$11,B1392))),'[1]Lookup for use classification'!$A$11,IF(OR(ISNUMBER(SEARCH('[1]Lookup for use classification'!$B$12,B1392)),ISNUMBER(SEARCH('[1]Lookup for use classification'!$C$12,B1392))),'[1]Lookup for use classification'!$A$12,IF(OR(ISNUMBER(SEARCH('[1]Lookup for use classification'!$B$13,B1392)),ISNUMBER(SEARCH('[1]Lookup for use classification'!$C$13,B1392)),ISNUMBER(SEARCH('[1]Lookup for use classification'!$D$13,B1392)),,ISNUMBER(SEARCH('[1]Lookup for use classification'!$C$13,B1392)),ISNUMBER(SEARCH('[1]Lookup for use classification'!$E$13,B1392))),'[1]Lookup for use classification'!$A$13,IF(OR(ISNUMBER(SEARCH('[1]Lookup for use classification'!$B$14,B1392)),ISNUMBER(SEARCH('[1]Lookup for use classification'!$C$14,B1392))),'[1]Lookup for use classification'!$A$14,"Other"))))))))))))</f>
        <v>Other</v>
      </c>
      <c r="D1392" s="27"/>
      <c r="E1392" s="29"/>
      <c r="F1392" s="29"/>
    </row>
    <row r="1393" spans="1:6">
      <c r="A1393" s="16" t="s">
        <v>318</v>
      </c>
      <c r="B1393" s="26" t="s">
        <v>327</v>
      </c>
      <c r="C1393" s="133" t="str">
        <f>IF(OR(ISNUMBER(SEARCH('[1]Lookup for use classification'!$B$1,B1393)),ISNUMBER(SEARCH('[1]Lookup for use classification'!$C$1,B1393)),ISNUMBER(SEARCH('[1]Lookup for use classification'!$D$1,B1393)),ISNUMBER(SEARCH('[1]Lookup for use classification'!$E$1,B1393))),'[1]Lookup for use classification'!$A$1,IF(ISNUMBER(SEARCH('[1]Lookup for use classification'!$B$2,B1393)),'[1]Lookup for use classification'!$A$2,IF(ISNUMBER(SEARCH('[1]Lookup for use classification'!$B$3,B1393)),'[1]Lookup for use classification'!$A$3,IF(OR(ISNUMBER(SEARCH('[1]Lookup for use classification'!$B$4,B1393)),ISNUMBER(SEARCH('[1]Lookup for use classification'!$C$4,B1393)),ISNUMBER(SEARCH('[1]Lookup for use classification'!$D$4,B1393)),ISNUMBER(SEARCH('[1]Lookup for use classification'!$E$4,B1393))),'[1]Lookup for use classification'!$A$4,IF(OR(ISNUMBER(SEARCH('[1]Lookup for use classification'!$B$5,B1393)),ISNUMBER(SEARCH('[1]Lookup for use classification'!$C$5,B1393)),ISNUMBER(SEARCH('[1]Lookup for use classification'!$D$5,B1393))),'[1]Lookup for use classification'!$A$5,IF(OR(ISNUMBER(SEARCH('[1]Lookup for use classification'!$B$7,B1393)),ISNUMBER(SEARCH('[1]Lookup for use classification'!$C$7,B1393)),ISNUMBER(SEARCH('[1]Lookup for use classification'!$D$7,B1393))),'[1]Lookup for use classification'!$A$7,IF(OR(ISNUMBER(SEARCH('[1]Lookup for use classification'!$B$9,B1393)),ISNUMBER(SEARCH('[1]Lookup for use classification'!$C$9,B1393)),ISNUMBER(SEARCH('[1]Lookup for use classification'!$D$9,B1393)),ISNUMBER(SEARCH('[1]Lookup for use classification'!$E$9,B1393)),ISNUMBER(SEARCH('[1]Lookup for use classification'!$F$9,B1393)),ISNUMBER(SEARCH('[1]Lookup for use classification'!$G$9,B1393)),ISNUMBER(SEARCH('[1]Lookup for use classification'!$H$9,B1393)),ISNUMBER(SEARCH('[1]Lookup for use classification'!$I$9,B1393)),ISNUMBER(SEARCH('[1]Lookup for use classification'!$J$9,B1393)),ISNUMBER(SEARCH('[1]Lookup for use classification'!$K$9,B1393))),'[1]Lookup for use classification'!$A$9,IF(OR(ISNUMBER(SEARCH('[1]Lookup for use classification'!$B$10,B1393)),ISNUMBER(SEARCH('[1]Lookup for use classification'!$C$10,B1393)),ISNUMBER(SEARCH('[1]Lookup for use classification'!$D$10,B1393)),ISNUMBER(SEARCH('[1]Lookup for use classification'!$E$10,B1393)),ISNUMBER(SEARCH('[1]Lookup for use classification'!$F$10,B1393)),ISNUMBER(SEARCH('[1]Lookup for use classification'!$G$10,B1393))),'[1]Lookup for use classification'!$A$10,IF(OR(ISNUMBER(SEARCH('[1]Lookup for use classification'!$B$11,B1393)),ISNUMBER(SEARCH('[1]Lookup for use classification'!$C$11,B1393))),'[1]Lookup for use classification'!$A$11,IF(OR(ISNUMBER(SEARCH('[1]Lookup for use classification'!$B$12,B1393)),ISNUMBER(SEARCH('[1]Lookup for use classification'!$C$12,B1393))),'[1]Lookup for use classification'!$A$12,IF(OR(ISNUMBER(SEARCH('[1]Lookup for use classification'!$B$13,B1393)),ISNUMBER(SEARCH('[1]Lookup for use classification'!$C$13,B1393)),ISNUMBER(SEARCH('[1]Lookup for use classification'!$D$13,B1393)),,ISNUMBER(SEARCH('[1]Lookup for use classification'!$C$13,B1393)),ISNUMBER(SEARCH('[1]Lookup for use classification'!$E$13,B1393))),'[1]Lookup for use classification'!$A$13,IF(OR(ISNUMBER(SEARCH('[1]Lookup for use classification'!$B$14,B1393)),ISNUMBER(SEARCH('[1]Lookup for use classification'!$C$14,B1393))),'[1]Lookup for use classification'!$A$14,"Other"))))))))))))</f>
        <v>Education - K - 12</v>
      </c>
      <c r="D1393" s="27"/>
      <c r="E1393" s="29"/>
      <c r="F1393" s="29"/>
    </row>
    <row r="1394" spans="1:6">
      <c r="A1394" s="16" t="s">
        <v>318</v>
      </c>
      <c r="B1394" s="26" t="s">
        <v>93</v>
      </c>
      <c r="C1394" s="133" t="str">
        <f>IF(OR(ISNUMBER(SEARCH('[1]Lookup for use classification'!$B$1,B1394)),ISNUMBER(SEARCH('[1]Lookup for use classification'!$C$1,B1394)),ISNUMBER(SEARCH('[1]Lookup for use classification'!$D$1,B1394)),ISNUMBER(SEARCH('[1]Lookup for use classification'!$E$1,B1394))),'[1]Lookup for use classification'!$A$1,IF(ISNUMBER(SEARCH('[1]Lookup for use classification'!$B$2,B1394)),'[1]Lookup for use classification'!$A$2,IF(ISNUMBER(SEARCH('[1]Lookup for use classification'!$B$3,B1394)),'[1]Lookup for use classification'!$A$3,IF(OR(ISNUMBER(SEARCH('[1]Lookup for use classification'!$B$4,B1394)),ISNUMBER(SEARCH('[1]Lookup for use classification'!$C$4,B1394)),ISNUMBER(SEARCH('[1]Lookup for use classification'!$D$4,B1394)),ISNUMBER(SEARCH('[1]Lookup for use classification'!$E$4,B1394))),'[1]Lookup for use classification'!$A$4,IF(OR(ISNUMBER(SEARCH('[1]Lookup for use classification'!$B$5,B1394)),ISNUMBER(SEARCH('[1]Lookup for use classification'!$C$5,B1394)),ISNUMBER(SEARCH('[1]Lookup for use classification'!$D$5,B1394))),'[1]Lookup for use classification'!$A$5,IF(OR(ISNUMBER(SEARCH('[1]Lookup for use classification'!$B$7,B1394)),ISNUMBER(SEARCH('[1]Lookup for use classification'!$C$7,B1394)),ISNUMBER(SEARCH('[1]Lookup for use classification'!$D$7,B1394))),'[1]Lookup for use classification'!$A$7,IF(OR(ISNUMBER(SEARCH('[1]Lookup for use classification'!$B$9,B1394)),ISNUMBER(SEARCH('[1]Lookup for use classification'!$C$9,B1394)),ISNUMBER(SEARCH('[1]Lookup for use classification'!$D$9,B1394)),ISNUMBER(SEARCH('[1]Lookup for use classification'!$E$9,B1394)),ISNUMBER(SEARCH('[1]Lookup for use classification'!$F$9,B1394)),ISNUMBER(SEARCH('[1]Lookup for use classification'!$G$9,B1394)),ISNUMBER(SEARCH('[1]Lookup for use classification'!$H$9,B1394)),ISNUMBER(SEARCH('[1]Lookup for use classification'!$I$9,B1394)),ISNUMBER(SEARCH('[1]Lookup for use classification'!$J$9,B1394)),ISNUMBER(SEARCH('[1]Lookup for use classification'!$K$9,B1394))),'[1]Lookup for use classification'!$A$9,IF(OR(ISNUMBER(SEARCH('[1]Lookup for use classification'!$B$10,B1394)),ISNUMBER(SEARCH('[1]Lookup for use classification'!$C$10,B1394)),ISNUMBER(SEARCH('[1]Lookup for use classification'!$D$10,B1394)),ISNUMBER(SEARCH('[1]Lookup for use classification'!$E$10,B1394)),ISNUMBER(SEARCH('[1]Lookup for use classification'!$F$10,B1394)),ISNUMBER(SEARCH('[1]Lookup for use classification'!$G$10,B1394))),'[1]Lookup for use classification'!$A$10,IF(OR(ISNUMBER(SEARCH('[1]Lookup for use classification'!$B$11,B1394)),ISNUMBER(SEARCH('[1]Lookup for use classification'!$C$11,B1394))),'[1]Lookup for use classification'!$A$11,IF(OR(ISNUMBER(SEARCH('[1]Lookup for use classification'!$B$12,B1394)),ISNUMBER(SEARCH('[1]Lookup for use classification'!$C$12,B1394))),'[1]Lookup for use classification'!$A$12,IF(OR(ISNUMBER(SEARCH('[1]Lookup for use classification'!$B$13,B1394)),ISNUMBER(SEARCH('[1]Lookup for use classification'!$C$13,B1394)),ISNUMBER(SEARCH('[1]Lookup for use classification'!$D$13,B1394)),,ISNUMBER(SEARCH('[1]Lookup for use classification'!$C$13,B1394)),ISNUMBER(SEARCH('[1]Lookup for use classification'!$E$13,B1394))),'[1]Lookup for use classification'!$A$13,IF(OR(ISNUMBER(SEARCH('[1]Lookup for use classification'!$B$14,B1394)),ISNUMBER(SEARCH('[1]Lookup for use classification'!$C$14,B1394))),'[1]Lookup for use classification'!$A$14,"Other"))))))))))))</f>
        <v>Public Assembly</v>
      </c>
      <c r="D1394" s="27"/>
      <c r="E1394" s="29"/>
      <c r="F1394" s="29"/>
    </row>
    <row r="1395" spans="1:6">
      <c r="A1395" s="16" t="s">
        <v>318</v>
      </c>
      <c r="B1395" s="26" t="s">
        <v>328</v>
      </c>
      <c r="C1395" s="133" t="str">
        <f>IF(OR(ISNUMBER(SEARCH('[1]Lookup for use classification'!$B$1,B1395)),ISNUMBER(SEARCH('[1]Lookup for use classification'!$C$1,B1395)),ISNUMBER(SEARCH('[1]Lookup for use classification'!$D$1,B1395)),ISNUMBER(SEARCH('[1]Lookup for use classification'!$E$1,B1395))),'[1]Lookup for use classification'!$A$1,IF(ISNUMBER(SEARCH('[1]Lookup for use classification'!$B$2,B1395)),'[1]Lookup for use classification'!$A$2,IF(ISNUMBER(SEARCH('[1]Lookup for use classification'!$B$3,B1395)),'[1]Lookup for use classification'!$A$3,IF(OR(ISNUMBER(SEARCH('[1]Lookup for use classification'!$B$4,B1395)),ISNUMBER(SEARCH('[1]Lookup for use classification'!$C$4,B1395)),ISNUMBER(SEARCH('[1]Lookup for use classification'!$D$4,B1395)),ISNUMBER(SEARCH('[1]Lookup for use classification'!$E$4,B1395))),'[1]Lookup for use classification'!$A$4,IF(OR(ISNUMBER(SEARCH('[1]Lookup for use classification'!$B$5,B1395)),ISNUMBER(SEARCH('[1]Lookup for use classification'!$C$5,B1395)),ISNUMBER(SEARCH('[1]Lookup for use classification'!$D$5,B1395))),'[1]Lookup for use classification'!$A$5,IF(OR(ISNUMBER(SEARCH('[1]Lookup for use classification'!$B$7,B1395)),ISNUMBER(SEARCH('[1]Lookup for use classification'!$C$7,B1395)),ISNUMBER(SEARCH('[1]Lookup for use classification'!$D$7,B1395))),'[1]Lookup for use classification'!$A$7,IF(OR(ISNUMBER(SEARCH('[1]Lookup for use classification'!$B$9,B1395)),ISNUMBER(SEARCH('[1]Lookup for use classification'!$C$9,B1395)),ISNUMBER(SEARCH('[1]Lookup for use classification'!$D$9,B1395)),ISNUMBER(SEARCH('[1]Lookup for use classification'!$E$9,B1395)),ISNUMBER(SEARCH('[1]Lookup for use classification'!$F$9,B1395)),ISNUMBER(SEARCH('[1]Lookup for use classification'!$G$9,B1395)),ISNUMBER(SEARCH('[1]Lookup for use classification'!$H$9,B1395)),ISNUMBER(SEARCH('[1]Lookup for use classification'!$I$9,B1395)),ISNUMBER(SEARCH('[1]Lookup for use classification'!$J$9,B1395)),ISNUMBER(SEARCH('[1]Lookup for use classification'!$K$9,B1395))),'[1]Lookup for use classification'!$A$9,IF(OR(ISNUMBER(SEARCH('[1]Lookup for use classification'!$B$10,B1395)),ISNUMBER(SEARCH('[1]Lookup for use classification'!$C$10,B1395)),ISNUMBER(SEARCH('[1]Lookup for use classification'!$D$10,B1395)),ISNUMBER(SEARCH('[1]Lookup for use classification'!$E$10,B1395)),ISNUMBER(SEARCH('[1]Lookup for use classification'!$F$10,B1395)),ISNUMBER(SEARCH('[1]Lookup for use classification'!$G$10,B1395))),'[1]Lookup for use classification'!$A$10,IF(OR(ISNUMBER(SEARCH('[1]Lookup for use classification'!$B$11,B1395)),ISNUMBER(SEARCH('[1]Lookup for use classification'!$C$11,B1395))),'[1]Lookup for use classification'!$A$11,IF(OR(ISNUMBER(SEARCH('[1]Lookup for use classification'!$B$12,B1395)),ISNUMBER(SEARCH('[1]Lookup for use classification'!$C$12,B1395))),'[1]Lookup for use classification'!$A$12,IF(OR(ISNUMBER(SEARCH('[1]Lookup for use classification'!$B$13,B1395)),ISNUMBER(SEARCH('[1]Lookup for use classification'!$C$13,B1395)),ISNUMBER(SEARCH('[1]Lookup for use classification'!$D$13,B1395)),,ISNUMBER(SEARCH('[1]Lookup for use classification'!$C$13,B1395)),ISNUMBER(SEARCH('[1]Lookup for use classification'!$E$13,B1395))),'[1]Lookup for use classification'!$A$13,IF(OR(ISNUMBER(SEARCH('[1]Lookup for use classification'!$B$14,B1395)),ISNUMBER(SEARCH('[1]Lookup for use classification'!$C$14,B1395))),'[1]Lookup for use classification'!$A$14,"Other"))))))))))))</f>
        <v>Public Assembly</v>
      </c>
      <c r="D1395" s="27"/>
      <c r="E1395" s="29"/>
      <c r="F1395" s="29"/>
    </row>
    <row r="1396" spans="1:6">
      <c r="A1396" s="16" t="s">
        <v>318</v>
      </c>
      <c r="B1396" s="26" t="s">
        <v>329</v>
      </c>
      <c r="C1396" s="133" t="str">
        <f>IF(OR(ISNUMBER(SEARCH('[1]Lookup for use classification'!$B$1,B1396)),ISNUMBER(SEARCH('[1]Lookup for use classification'!$C$1,B1396)),ISNUMBER(SEARCH('[1]Lookup for use classification'!$D$1,B1396)),ISNUMBER(SEARCH('[1]Lookup for use classification'!$E$1,B1396))),'[1]Lookup for use classification'!$A$1,IF(ISNUMBER(SEARCH('[1]Lookup for use classification'!$B$2,B1396)),'[1]Lookup for use classification'!$A$2,IF(ISNUMBER(SEARCH('[1]Lookup for use classification'!$B$3,B1396)),'[1]Lookup for use classification'!$A$3,IF(OR(ISNUMBER(SEARCH('[1]Lookup for use classification'!$B$4,B1396)),ISNUMBER(SEARCH('[1]Lookup for use classification'!$C$4,B1396)),ISNUMBER(SEARCH('[1]Lookup for use classification'!$D$4,B1396)),ISNUMBER(SEARCH('[1]Lookup for use classification'!$E$4,B1396))),'[1]Lookup for use classification'!$A$4,IF(OR(ISNUMBER(SEARCH('[1]Lookup for use classification'!$B$5,B1396)),ISNUMBER(SEARCH('[1]Lookup for use classification'!$C$5,B1396)),ISNUMBER(SEARCH('[1]Lookup for use classification'!$D$5,B1396))),'[1]Lookup for use classification'!$A$5,IF(OR(ISNUMBER(SEARCH('[1]Lookup for use classification'!$B$7,B1396)),ISNUMBER(SEARCH('[1]Lookup for use classification'!$C$7,B1396)),ISNUMBER(SEARCH('[1]Lookup for use classification'!$D$7,B1396))),'[1]Lookup for use classification'!$A$7,IF(OR(ISNUMBER(SEARCH('[1]Lookup for use classification'!$B$9,B1396)),ISNUMBER(SEARCH('[1]Lookup for use classification'!$C$9,B1396)),ISNUMBER(SEARCH('[1]Lookup for use classification'!$D$9,B1396)),ISNUMBER(SEARCH('[1]Lookup for use classification'!$E$9,B1396)),ISNUMBER(SEARCH('[1]Lookup for use classification'!$F$9,B1396)),ISNUMBER(SEARCH('[1]Lookup for use classification'!$G$9,B1396)),ISNUMBER(SEARCH('[1]Lookup for use classification'!$H$9,B1396)),ISNUMBER(SEARCH('[1]Lookup for use classification'!$I$9,B1396)),ISNUMBER(SEARCH('[1]Lookup for use classification'!$J$9,B1396)),ISNUMBER(SEARCH('[1]Lookup for use classification'!$K$9,B1396))),'[1]Lookup for use classification'!$A$9,IF(OR(ISNUMBER(SEARCH('[1]Lookup for use classification'!$B$10,B1396)),ISNUMBER(SEARCH('[1]Lookup for use classification'!$C$10,B1396)),ISNUMBER(SEARCH('[1]Lookup for use classification'!$D$10,B1396)),ISNUMBER(SEARCH('[1]Lookup for use classification'!$E$10,B1396)),ISNUMBER(SEARCH('[1]Lookup for use classification'!$F$10,B1396)),ISNUMBER(SEARCH('[1]Lookup for use classification'!$G$10,B1396))),'[1]Lookup for use classification'!$A$10,IF(OR(ISNUMBER(SEARCH('[1]Lookup for use classification'!$B$11,B1396)),ISNUMBER(SEARCH('[1]Lookup for use classification'!$C$11,B1396))),'[1]Lookup for use classification'!$A$11,IF(OR(ISNUMBER(SEARCH('[1]Lookup for use classification'!$B$12,B1396)),ISNUMBER(SEARCH('[1]Lookup for use classification'!$C$12,B1396))),'[1]Lookup for use classification'!$A$12,IF(OR(ISNUMBER(SEARCH('[1]Lookup for use classification'!$B$13,B1396)),ISNUMBER(SEARCH('[1]Lookup for use classification'!$C$13,B1396)),ISNUMBER(SEARCH('[1]Lookup for use classification'!$D$13,B1396)),,ISNUMBER(SEARCH('[1]Lookup for use classification'!$C$13,B1396)),ISNUMBER(SEARCH('[1]Lookup for use classification'!$E$13,B1396))),'[1]Lookup for use classification'!$A$13,IF(OR(ISNUMBER(SEARCH('[1]Lookup for use classification'!$B$14,B1396)),ISNUMBER(SEARCH('[1]Lookup for use classification'!$C$14,B1396))),'[1]Lookup for use classification'!$A$14,"Other"))))))))))))</f>
        <v>Other</v>
      </c>
      <c r="D1396" s="27"/>
      <c r="E1396" s="29"/>
      <c r="F1396" s="29"/>
    </row>
    <row r="1397" spans="1:6">
      <c r="A1397" s="16" t="s">
        <v>318</v>
      </c>
      <c r="B1397" s="26" t="s">
        <v>330</v>
      </c>
      <c r="C1397" s="133" t="str">
        <f>IF(OR(ISNUMBER(SEARCH('[1]Lookup for use classification'!$B$1,B1397)),ISNUMBER(SEARCH('[1]Lookup for use classification'!$C$1,B1397)),ISNUMBER(SEARCH('[1]Lookup for use classification'!$D$1,B1397)),ISNUMBER(SEARCH('[1]Lookup for use classification'!$E$1,B1397))),'[1]Lookup for use classification'!$A$1,IF(ISNUMBER(SEARCH('[1]Lookup for use classification'!$B$2,B1397)),'[1]Lookup for use classification'!$A$2,IF(ISNUMBER(SEARCH('[1]Lookup for use classification'!$B$3,B1397)),'[1]Lookup for use classification'!$A$3,IF(OR(ISNUMBER(SEARCH('[1]Lookup for use classification'!$B$4,B1397)),ISNUMBER(SEARCH('[1]Lookup for use classification'!$C$4,B1397)),ISNUMBER(SEARCH('[1]Lookup for use classification'!$D$4,B1397)),ISNUMBER(SEARCH('[1]Lookup for use classification'!$E$4,B1397))),'[1]Lookup for use classification'!$A$4,IF(OR(ISNUMBER(SEARCH('[1]Lookup for use classification'!$B$5,B1397)),ISNUMBER(SEARCH('[1]Lookup for use classification'!$C$5,B1397)),ISNUMBER(SEARCH('[1]Lookup for use classification'!$D$5,B1397))),'[1]Lookup for use classification'!$A$5,IF(OR(ISNUMBER(SEARCH('[1]Lookup for use classification'!$B$7,B1397)),ISNUMBER(SEARCH('[1]Lookup for use classification'!$C$7,B1397)),ISNUMBER(SEARCH('[1]Lookup for use classification'!$D$7,B1397))),'[1]Lookup for use classification'!$A$7,IF(OR(ISNUMBER(SEARCH('[1]Lookup for use classification'!$B$9,B1397)),ISNUMBER(SEARCH('[1]Lookup for use classification'!$C$9,B1397)),ISNUMBER(SEARCH('[1]Lookup for use classification'!$D$9,B1397)),ISNUMBER(SEARCH('[1]Lookup for use classification'!$E$9,B1397)),ISNUMBER(SEARCH('[1]Lookup for use classification'!$F$9,B1397)),ISNUMBER(SEARCH('[1]Lookup for use classification'!$G$9,B1397)),ISNUMBER(SEARCH('[1]Lookup for use classification'!$H$9,B1397)),ISNUMBER(SEARCH('[1]Lookup for use classification'!$I$9,B1397)),ISNUMBER(SEARCH('[1]Lookup for use classification'!$J$9,B1397)),ISNUMBER(SEARCH('[1]Lookup for use classification'!$K$9,B1397))),'[1]Lookup for use classification'!$A$9,IF(OR(ISNUMBER(SEARCH('[1]Lookup for use classification'!$B$10,B1397)),ISNUMBER(SEARCH('[1]Lookup for use classification'!$C$10,B1397)),ISNUMBER(SEARCH('[1]Lookup for use classification'!$D$10,B1397)),ISNUMBER(SEARCH('[1]Lookup for use classification'!$E$10,B1397)),ISNUMBER(SEARCH('[1]Lookup for use classification'!$F$10,B1397)),ISNUMBER(SEARCH('[1]Lookup for use classification'!$G$10,B1397))),'[1]Lookup for use classification'!$A$10,IF(OR(ISNUMBER(SEARCH('[1]Lookup for use classification'!$B$11,B1397)),ISNUMBER(SEARCH('[1]Lookup for use classification'!$C$11,B1397))),'[1]Lookup for use classification'!$A$11,IF(OR(ISNUMBER(SEARCH('[1]Lookup for use classification'!$B$12,B1397)),ISNUMBER(SEARCH('[1]Lookup for use classification'!$C$12,B1397))),'[1]Lookup for use classification'!$A$12,IF(OR(ISNUMBER(SEARCH('[1]Lookup for use classification'!$B$13,B1397)),ISNUMBER(SEARCH('[1]Lookup for use classification'!$C$13,B1397)),ISNUMBER(SEARCH('[1]Lookup for use classification'!$D$13,B1397)),,ISNUMBER(SEARCH('[1]Lookup for use classification'!$C$13,B1397)),ISNUMBER(SEARCH('[1]Lookup for use classification'!$E$13,B1397))),'[1]Lookup for use classification'!$A$13,IF(OR(ISNUMBER(SEARCH('[1]Lookup for use classification'!$B$14,B1397)),ISNUMBER(SEARCH('[1]Lookup for use classification'!$C$14,B1397))),'[1]Lookup for use classification'!$A$14,"Other"))))))))))))</f>
        <v>Other</v>
      </c>
      <c r="D1397" s="27"/>
      <c r="E1397" s="29"/>
      <c r="F1397" s="29"/>
    </row>
    <row r="1398" spans="1:6">
      <c r="A1398" s="16" t="s">
        <v>318</v>
      </c>
      <c r="B1398" s="26" t="s">
        <v>162</v>
      </c>
      <c r="C1398" s="133" t="str">
        <f>IF(OR(ISNUMBER(SEARCH('[1]Lookup for use classification'!$B$1,B1398)),ISNUMBER(SEARCH('[1]Lookup for use classification'!$C$1,B1398)),ISNUMBER(SEARCH('[1]Lookup for use classification'!$D$1,B1398)),ISNUMBER(SEARCH('[1]Lookup for use classification'!$E$1,B1398))),'[1]Lookup for use classification'!$A$1,IF(ISNUMBER(SEARCH('[1]Lookup for use classification'!$B$2,B1398)),'[1]Lookup for use classification'!$A$2,IF(ISNUMBER(SEARCH('[1]Lookup for use classification'!$B$3,B1398)),'[1]Lookup for use classification'!$A$3,IF(OR(ISNUMBER(SEARCH('[1]Lookup for use classification'!$B$4,B1398)),ISNUMBER(SEARCH('[1]Lookup for use classification'!$C$4,B1398)),ISNUMBER(SEARCH('[1]Lookup for use classification'!$D$4,B1398)),ISNUMBER(SEARCH('[1]Lookup for use classification'!$E$4,B1398))),'[1]Lookup for use classification'!$A$4,IF(OR(ISNUMBER(SEARCH('[1]Lookup for use classification'!$B$5,B1398)),ISNUMBER(SEARCH('[1]Lookup for use classification'!$C$5,B1398)),ISNUMBER(SEARCH('[1]Lookup for use classification'!$D$5,B1398))),'[1]Lookup for use classification'!$A$5,IF(OR(ISNUMBER(SEARCH('[1]Lookup for use classification'!$B$7,B1398)),ISNUMBER(SEARCH('[1]Lookup for use classification'!$C$7,B1398)),ISNUMBER(SEARCH('[1]Lookup for use classification'!$D$7,B1398))),'[1]Lookup for use classification'!$A$7,IF(OR(ISNUMBER(SEARCH('[1]Lookup for use classification'!$B$9,B1398)),ISNUMBER(SEARCH('[1]Lookup for use classification'!$C$9,B1398)),ISNUMBER(SEARCH('[1]Lookup for use classification'!$D$9,B1398)),ISNUMBER(SEARCH('[1]Lookup for use classification'!$E$9,B1398)),ISNUMBER(SEARCH('[1]Lookup for use classification'!$F$9,B1398)),ISNUMBER(SEARCH('[1]Lookup for use classification'!$G$9,B1398)),ISNUMBER(SEARCH('[1]Lookup for use classification'!$H$9,B1398)),ISNUMBER(SEARCH('[1]Lookup for use classification'!$I$9,B1398)),ISNUMBER(SEARCH('[1]Lookup for use classification'!$J$9,B1398)),ISNUMBER(SEARCH('[1]Lookup for use classification'!$K$9,B1398))),'[1]Lookup for use classification'!$A$9,IF(OR(ISNUMBER(SEARCH('[1]Lookup for use classification'!$B$10,B1398)),ISNUMBER(SEARCH('[1]Lookup for use classification'!$C$10,B1398)),ISNUMBER(SEARCH('[1]Lookup for use classification'!$D$10,B1398)),ISNUMBER(SEARCH('[1]Lookup for use classification'!$E$10,B1398)),ISNUMBER(SEARCH('[1]Lookup for use classification'!$F$10,B1398)),ISNUMBER(SEARCH('[1]Lookup for use classification'!$G$10,B1398))),'[1]Lookup for use classification'!$A$10,IF(OR(ISNUMBER(SEARCH('[1]Lookup for use classification'!$B$11,B1398)),ISNUMBER(SEARCH('[1]Lookup for use classification'!$C$11,B1398))),'[1]Lookup for use classification'!$A$11,IF(OR(ISNUMBER(SEARCH('[1]Lookup for use classification'!$B$12,B1398)),ISNUMBER(SEARCH('[1]Lookup for use classification'!$C$12,B1398))),'[1]Lookup for use classification'!$A$12,IF(OR(ISNUMBER(SEARCH('[1]Lookup for use classification'!$B$13,B1398)),ISNUMBER(SEARCH('[1]Lookup for use classification'!$C$13,B1398)),ISNUMBER(SEARCH('[1]Lookup for use classification'!$D$13,B1398)),,ISNUMBER(SEARCH('[1]Lookup for use classification'!$C$13,B1398)),ISNUMBER(SEARCH('[1]Lookup for use classification'!$E$13,B1398))),'[1]Lookup for use classification'!$A$13,IF(OR(ISNUMBER(SEARCH('[1]Lookup for use classification'!$B$14,B1398)),ISNUMBER(SEARCH('[1]Lookup for use classification'!$C$14,B1398))),'[1]Lookup for use classification'!$A$14,"Other"))))))))))))</f>
        <v>Public Assembly</v>
      </c>
      <c r="D1398" s="27"/>
      <c r="E1398" s="29"/>
      <c r="F1398" s="29"/>
    </row>
    <row r="1399" spans="1:6">
      <c r="A1399" s="16" t="s">
        <v>318</v>
      </c>
      <c r="B1399" s="26" t="s">
        <v>37</v>
      </c>
      <c r="C1399" s="133" t="str">
        <f>IF(OR(ISNUMBER(SEARCH('[1]Lookup for use classification'!$B$1,B1399)),ISNUMBER(SEARCH('[1]Lookup for use classification'!$C$1,B1399)),ISNUMBER(SEARCH('[1]Lookup for use classification'!$D$1,B1399)),ISNUMBER(SEARCH('[1]Lookup for use classification'!$E$1,B1399))),'[1]Lookup for use classification'!$A$1,IF(ISNUMBER(SEARCH('[1]Lookup for use classification'!$B$2,B1399)),'[1]Lookup for use classification'!$A$2,IF(ISNUMBER(SEARCH('[1]Lookup for use classification'!$B$3,B1399)),'[1]Lookup for use classification'!$A$3,IF(OR(ISNUMBER(SEARCH('[1]Lookup for use classification'!$B$4,B1399)),ISNUMBER(SEARCH('[1]Lookup for use classification'!$C$4,B1399)),ISNUMBER(SEARCH('[1]Lookup for use classification'!$D$4,B1399)),ISNUMBER(SEARCH('[1]Lookup for use classification'!$E$4,B1399))),'[1]Lookup for use classification'!$A$4,IF(OR(ISNUMBER(SEARCH('[1]Lookup for use classification'!$B$5,B1399)),ISNUMBER(SEARCH('[1]Lookup for use classification'!$C$5,B1399)),ISNUMBER(SEARCH('[1]Lookup for use classification'!$D$5,B1399))),'[1]Lookup for use classification'!$A$5,IF(OR(ISNUMBER(SEARCH('[1]Lookup for use classification'!$B$7,B1399)),ISNUMBER(SEARCH('[1]Lookup for use classification'!$C$7,B1399)),ISNUMBER(SEARCH('[1]Lookup for use classification'!$D$7,B1399))),'[1]Lookup for use classification'!$A$7,IF(OR(ISNUMBER(SEARCH('[1]Lookup for use classification'!$B$9,B1399)),ISNUMBER(SEARCH('[1]Lookup for use classification'!$C$9,B1399)),ISNUMBER(SEARCH('[1]Lookup for use classification'!$D$9,B1399)),ISNUMBER(SEARCH('[1]Lookup for use classification'!$E$9,B1399)),ISNUMBER(SEARCH('[1]Lookup for use classification'!$F$9,B1399)),ISNUMBER(SEARCH('[1]Lookup for use classification'!$G$9,B1399)),ISNUMBER(SEARCH('[1]Lookup for use classification'!$H$9,B1399)),ISNUMBER(SEARCH('[1]Lookup for use classification'!$I$9,B1399)),ISNUMBER(SEARCH('[1]Lookup for use classification'!$J$9,B1399)),ISNUMBER(SEARCH('[1]Lookup for use classification'!$K$9,B1399))),'[1]Lookup for use classification'!$A$9,IF(OR(ISNUMBER(SEARCH('[1]Lookup for use classification'!$B$10,B1399)),ISNUMBER(SEARCH('[1]Lookup for use classification'!$C$10,B1399)),ISNUMBER(SEARCH('[1]Lookup for use classification'!$D$10,B1399)),ISNUMBER(SEARCH('[1]Lookup for use classification'!$E$10,B1399)),ISNUMBER(SEARCH('[1]Lookup for use classification'!$F$10,B1399)),ISNUMBER(SEARCH('[1]Lookup for use classification'!$G$10,B1399))),'[1]Lookup for use classification'!$A$10,IF(OR(ISNUMBER(SEARCH('[1]Lookup for use classification'!$B$11,B1399)),ISNUMBER(SEARCH('[1]Lookup for use classification'!$C$11,B1399))),'[1]Lookup for use classification'!$A$11,IF(OR(ISNUMBER(SEARCH('[1]Lookup for use classification'!$B$12,B1399)),ISNUMBER(SEARCH('[1]Lookup for use classification'!$C$12,B1399))),'[1]Lookup for use classification'!$A$12,IF(OR(ISNUMBER(SEARCH('[1]Lookup for use classification'!$B$13,B1399)),ISNUMBER(SEARCH('[1]Lookup for use classification'!$C$13,B1399)),ISNUMBER(SEARCH('[1]Lookup for use classification'!$D$13,B1399)),,ISNUMBER(SEARCH('[1]Lookup for use classification'!$C$13,B1399)),ISNUMBER(SEARCH('[1]Lookup for use classification'!$E$13,B1399))),'[1]Lookup for use classification'!$A$13,IF(OR(ISNUMBER(SEARCH('[1]Lookup for use classification'!$B$14,B1399)),ISNUMBER(SEARCH('[1]Lookup for use classification'!$C$14,B1399))),'[1]Lookup for use classification'!$A$14,"Other"))))))))))))</f>
        <v>Office</v>
      </c>
      <c r="D1399" s="27"/>
      <c r="E1399" s="29"/>
      <c r="F1399" s="29"/>
    </row>
    <row r="1400" spans="1:6">
      <c r="A1400" s="16" t="s">
        <v>318</v>
      </c>
      <c r="B1400" s="26" t="s">
        <v>331</v>
      </c>
      <c r="C1400" s="133" t="str">
        <f>IF(OR(ISNUMBER(SEARCH('[1]Lookup for use classification'!$B$1,B1400)),ISNUMBER(SEARCH('[1]Lookup for use classification'!$C$1,B1400)),ISNUMBER(SEARCH('[1]Lookup for use classification'!$D$1,B1400)),ISNUMBER(SEARCH('[1]Lookup for use classification'!$E$1,B1400))),'[1]Lookup for use classification'!$A$1,IF(ISNUMBER(SEARCH('[1]Lookup for use classification'!$B$2,B1400)),'[1]Lookup for use classification'!$A$2,IF(ISNUMBER(SEARCH('[1]Lookup for use classification'!$B$3,B1400)),'[1]Lookup for use classification'!$A$3,IF(OR(ISNUMBER(SEARCH('[1]Lookup for use classification'!$B$4,B1400)),ISNUMBER(SEARCH('[1]Lookup for use classification'!$C$4,B1400)),ISNUMBER(SEARCH('[1]Lookup for use classification'!$D$4,B1400)),ISNUMBER(SEARCH('[1]Lookup for use classification'!$E$4,B1400))),'[1]Lookup for use classification'!$A$4,IF(OR(ISNUMBER(SEARCH('[1]Lookup for use classification'!$B$5,B1400)),ISNUMBER(SEARCH('[1]Lookup for use classification'!$C$5,B1400)),ISNUMBER(SEARCH('[1]Lookup for use classification'!$D$5,B1400))),'[1]Lookup for use classification'!$A$5,IF(OR(ISNUMBER(SEARCH('[1]Lookup for use classification'!$B$7,B1400)),ISNUMBER(SEARCH('[1]Lookup for use classification'!$C$7,B1400)),ISNUMBER(SEARCH('[1]Lookup for use classification'!$D$7,B1400))),'[1]Lookup for use classification'!$A$7,IF(OR(ISNUMBER(SEARCH('[1]Lookup for use classification'!$B$9,B1400)),ISNUMBER(SEARCH('[1]Lookup for use classification'!$C$9,B1400)),ISNUMBER(SEARCH('[1]Lookup for use classification'!$D$9,B1400)),ISNUMBER(SEARCH('[1]Lookup for use classification'!$E$9,B1400)),ISNUMBER(SEARCH('[1]Lookup for use classification'!$F$9,B1400)),ISNUMBER(SEARCH('[1]Lookup for use classification'!$G$9,B1400)),ISNUMBER(SEARCH('[1]Lookup for use classification'!$H$9,B1400)),ISNUMBER(SEARCH('[1]Lookup for use classification'!$I$9,B1400)),ISNUMBER(SEARCH('[1]Lookup for use classification'!$J$9,B1400)),ISNUMBER(SEARCH('[1]Lookup for use classification'!$K$9,B1400))),'[1]Lookup for use classification'!$A$9,IF(OR(ISNUMBER(SEARCH('[1]Lookup for use classification'!$B$10,B1400)),ISNUMBER(SEARCH('[1]Lookup for use classification'!$C$10,B1400)),ISNUMBER(SEARCH('[1]Lookup for use classification'!$D$10,B1400)),ISNUMBER(SEARCH('[1]Lookup for use classification'!$E$10,B1400)),ISNUMBER(SEARCH('[1]Lookup for use classification'!$F$10,B1400)),ISNUMBER(SEARCH('[1]Lookup for use classification'!$G$10,B1400))),'[1]Lookup for use classification'!$A$10,IF(OR(ISNUMBER(SEARCH('[1]Lookup for use classification'!$B$11,B1400)),ISNUMBER(SEARCH('[1]Lookup for use classification'!$C$11,B1400))),'[1]Lookup for use classification'!$A$11,IF(OR(ISNUMBER(SEARCH('[1]Lookup for use classification'!$B$12,B1400)),ISNUMBER(SEARCH('[1]Lookup for use classification'!$C$12,B1400))),'[1]Lookup for use classification'!$A$12,IF(OR(ISNUMBER(SEARCH('[1]Lookup for use classification'!$B$13,B1400)),ISNUMBER(SEARCH('[1]Lookup for use classification'!$C$13,B1400)),ISNUMBER(SEARCH('[1]Lookup for use classification'!$D$13,B1400)),,ISNUMBER(SEARCH('[1]Lookup for use classification'!$C$13,B1400)),ISNUMBER(SEARCH('[1]Lookup for use classification'!$E$13,B1400))),'[1]Lookup for use classification'!$A$13,IF(OR(ISNUMBER(SEARCH('[1]Lookup for use classification'!$B$14,B1400)),ISNUMBER(SEARCH('[1]Lookup for use classification'!$C$14,B1400))),'[1]Lookup for use classification'!$A$14,"Other"))))))))))))</f>
        <v>Other</v>
      </c>
      <c r="D1400" s="27"/>
      <c r="E1400" s="29"/>
      <c r="F1400" s="29"/>
    </row>
    <row r="1401" spans="1:6">
      <c r="A1401" s="16" t="s">
        <v>318</v>
      </c>
      <c r="B1401" s="26" t="s">
        <v>332</v>
      </c>
      <c r="C1401" s="133" t="str">
        <f>IF(OR(ISNUMBER(SEARCH('[1]Lookup for use classification'!$B$1,B1401)),ISNUMBER(SEARCH('[1]Lookup for use classification'!$C$1,B1401)),ISNUMBER(SEARCH('[1]Lookup for use classification'!$D$1,B1401)),ISNUMBER(SEARCH('[1]Lookup for use classification'!$E$1,B1401))),'[1]Lookup for use classification'!$A$1,IF(ISNUMBER(SEARCH('[1]Lookup for use classification'!$B$2,B1401)),'[1]Lookup for use classification'!$A$2,IF(ISNUMBER(SEARCH('[1]Lookup for use classification'!$B$3,B1401)),'[1]Lookup for use classification'!$A$3,IF(OR(ISNUMBER(SEARCH('[1]Lookup for use classification'!$B$4,B1401)),ISNUMBER(SEARCH('[1]Lookup for use classification'!$C$4,B1401)),ISNUMBER(SEARCH('[1]Lookup for use classification'!$D$4,B1401)),ISNUMBER(SEARCH('[1]Lookup for use classification'!$E$4,B1401))),'[1]Lookup for use classification'!$A$4,IF(OR(ISNUMBER(SEARCH('[1]Lookup for use classification'!$B$5,B1401)),ISNUMBER(SEARCH('[1]Lookup for use classification'!$C$5,B1401)),ISNUMBER(SEARCH('[1]Lookup for use classification'!$D$5,B1401))),'[1]Lookup for use classification'!$A$5,IF(OR(ISNUMBER(SEARCH('[1]Lookup for use classification'!$B$7,B1401)),ISNUMBER(SEARCH('[1]Lookup for use classification'!$C$7,B1401)),ISNUMBER(SEARCH('[1]Lookup for use classification'!$D$7,B1401))),'[1]Lookup for use classification'!$A$7,IF(OR(ISNUMBER(SEARCH('[1]Lookup for use classification'!$B$9,B1401)),ISNUMBER(SEARCH('[1]Lookup for use classification'!$C$9,B1401)),ISNUMBER(SEARCH('[1]Lookup for use classification'!$D$9,B1401)),ISNUMBER(SEARCH('[1]Lookup for use classification'!$E$9,B1401)),ISNUMBER(SEARCH('[1]Lookup for use classification'!$F$9,B1401)),ISNUMBER(SEARCH('[1]Lookup for use classification'!$G$9,B1401)),ISNUMBER(SEARCH('[1]Lookup for use classification'!$H$9,B1401)),ISNUMBER(SEARCH('[1]Lookup for use classification'!$I$9,B1401)),ISNUMBER(SEARCH('[1]Lookup for use classification'!$J$9,B1401)),ISNUMBER(SEARCH('[1]Lookup for use classification'!$K$9,B1401))),'[1]Lookup for use classification'!$A$9,IF(OR(ISNUMBER(SEARCH('[1]Lookup for use classification'!$B$10,B1401)),ISNUMBER(SEARCH('[1]Lookup for use classification'!$C$10,B1401)),ISNUMBER(SEARCH('[1]Lookup for use classification'!$D$10,B1401)),ISNUMBER(SEARCH('[1]Lookup for use classification'!$E$10,B1401)),ISNUMBER(SEARCH('[1]Lookup for use classification'!$F$10,B1401)),ISNUMBER(SEARCH('[1]Lookup for use classification'!$G$10,B1401))),'[1]Lookup for use classification'!$A$10,IF(OR(ISNUMBER(SEARCH('[1]Lookup for use classification'!$B$11,B1401)),ISNUMBER(SEARCH('[1]Lookup for use classification'!$C$11,B1401))),'[1]Lookup for use classification'!$A$11,IF(OR(ISNUMBER(SEARCH('[1]Lookup for use classification'!$B$12,B1401)),ISNUMBER(SEARCH('[1]Lookup for use classification'!$C$12,B1401))),'[1]Lookup for use classification'!$A$12,IF(OR(ISNUMBER(SEARCH('[1]Lookup for use classification'!$B$13,B1401)),ISNUMBER(SEARCH('[1]Lookup for use classification'!$C$13,B1401)),ISNUMBER(SEARCH('[1]Lookup for use classification'!$D$13,B1401)),,ISNUMBER(SEARCH('[1]Lookup for use classification'!$C$13,B1401)),ISNUMBER(SEARCH('[1]Lookup for use classification'!$E$13,B1401))),'[1]Lookup for use classification'!$A$13,IF(OR(ISNUMBER(SEARCH('[1]Lookup for use classification'!$B$14,B1401)),ISNUMBER(SEARCH('[1]Lookup for use classification'!$C$14,B1401))),'[1]Lookup for use classification'!$A$14,"Other"))))))))))))</f>
        <v>Public Safety</v>
      </c>
      <c r="D1401" s="27"/>
      <c r="E1401" s="29"/>
      <c r="F1401" s="29"/>
    </row>
    <row r="1402" spans="1:6">
      <c r="A1402" s="16" t="s">
        <v>318</v>
      </c>
      <c r="B1402" s="26" t="s">
        <v>252</v>
      </c>
      <c r="C1402" s="133" t="str">
        <f>IF(OR(ISNUMBER(SEARCH('[1]Lookup for use classification'!$B$1,B1402)),ISNUMBER(SEARCH('[1]Lookup for use classification'!$C$1,B1402)),ISNUMBER(SEARCH('[1]Lookup for use classification'!$D$1,B1402)),ISNUMBER(SEARCH('[1]Lookup for use classification'!$E$1,B1402))),'[1]Lookup for use classification'!$A$1,IF(ISNUMBER(SEARCH('[1]Lookup for use classification'!$B$2,B1402)),'[1]Lookup for use classification'!$A$2,IF(ISNUMBER(SEARCH('[1]Lookup for use classification'!$B$3,B1402)),'[1]Lookup for use classification'!$A$3,IF(OR(ISNUMBER(SEARCH('[1]Lookup for use classification'!$B$4,B1402)),ISNUMBER(SEARCH('[1]Lookup for use classification'!$C$4,B1402)),ISNUMBER(SEARCH('[1]Lookup for use classification'!$D$4,B1402)),ISNUMBER(SEARCH('[1]Lookup for use classification'!$E$4,B1402))),'[1]Lookup for use classification'!$A$4,IF(OR(ISNUMBER(SEARCH('[1]Lookup for use classification'!$B$5,B1402)),ISNUMBER(SEARCH('[1]Lookup for use classification'!$C$5,B1402)),ISNUMBER(SEARCH('[1]Lookup for use classification'!$D$5,B1402))),'[1]Lookup for use classification'!$A$5,IF(OR(ISNUMBER(SEARCH('[1]Lookup for use classification'!$B$7,B1402)),ISNUMBER(SEARCH('[1]Lookup for use classification'!$C$7,B1402)),ISNUMBER(SEARCH('[1]Lookup for use classification'!$D$7,B1402))),'[1]Lookup for use classification'!$A$7,IF(OR(ISNUMBER(SEARCH('[1]Lookup for use classification'!$B$9,B1402)),ISNUMBER(SEARCH('[1]Lookup for use classification'!$C$9,B1402)),ISNUMBER(SEARCH('[1]Lookup for use classification'!$D$9,B1402)),ISNUMBER(SEARCH('[1]Lookup for use classification'!$E$9,B1402)),ISNUMBER(SEARCH('[1]Lookup for use classification'!$F$9,B1402)),ISNUMBER(SEARCH('[1]Lookup for use classification'!$G$9,B1402)),ISNUMBER(SEARCH('[1]Lookup for use classification'!$H$9,B1402)),ISNUMBER(SEARCH('[1]Lookup for use classification'!$I$9,B1402)),ISNUMBER(SEARCH('[1]Lookup for use classification'!$J$9,B1402)),ISNUMBER(SEARCH('[1]Lookup for use classification'!$K$9,B1402))),'[1]Lookup for use classification'!$A$9,IF(OR(ISNUMBER(SEARCH('[1]Lookup for use classification'!$B$10,B1402)),ISNUMBER(SEARCH('[1]Lookup for use classification'!$C$10,B1402)),ISNUMBER(SEARCH('[1]Lookup for use classification'!$D$10,B1402)),ISNUMBER(SEARCH('[1]Lookup for use classification'!$E$10,B1402)),ISNUMBER(SEARCH('[1]Lookup for use classification'!$F$10,B1402)),ISNUMBER(SEARCH('[1]Lookup for use classification'!$G$10,B1402))),'[1]Lookup for use classification'!$A$10,IF(OR(ISNUMBER(SEARCH('[1]Lookup for use classification'!$B$11,B1402)),ISNUMBER(SEARCH('[1]Lookup for use classification'!$C$11,B1402))),'[1]Lookup for use classification'!$A$11,IF(OR(ISNUMBER(SEARCH('[1]Lookup for use classification'!$B$12,B1402)),ISNUMBER(SEARCH('[1]Lookup for use classification'!$C$12,B1402))),'[1]Lookup for use classification'!$A$12,IF(OR(ISNUMBER(SEARCH('[1]Lookup for use classification'!$B$13,B1402)),ISNUMBER(SEARCH('[1]Lookup for use classification'!$C$13,B1402)),ISNUMBER(SEARCH('[1]Lookup for use classification'!$D$13,B1402)),,ISNUMBER(SEARCH('[1]Lookup for use classification'!$C$13,B1402)),ISNUMBER(SEARCH('[1]Lookup for use classification'!$E$13,B1402))),'[1]Lookup for use classification'!$A$13,IF(OR(ISNUMBER(SEARCH('[1]Lookup for use classification'!$B$14,B1402)),ISNUMBER(SEARCH('[1]Lookup for use classification'!$C$14,B1402))),'[1]Lookup for use classification'!$A$14,"Other"))))))))))))</f>
        <v>Warehousing</v>
      </c>
      <c r="D1402" s="27">
        <v>336</v>
      </c>
      <c r="E1402" s="29"/>
      <c r="F1402" s="29"/>
    </row>
    <row r="1403" spans="1:6">
      <c r="A1403" s="16" t="s">
        <v>318</v>
      </c>
      <c r="B1403" s="26" t="s">
        <v>254</v>
      </c>
      <c r="C1403" s="133" t="str">
        <f>IF(OR(ISNUMBER(SEARCH('[1]Lookup for use classification'!$B$1,B1403)),ISNUMBER(SEARCH('[1]Lookup for use classification'!$C$1,B1403)),ISNUMBER(SEARCH('[1]Lookup for use classification'!$D$1,B1403)),ISNUMBER(SEARCH('[1]Lookup for use classification'!$E$1,B1403))),'[1]Lookup for use classification'!$A$1,IF(ISNUMBER(SEARCH('[1]Lookup for use classification'!$B$2,B1403)),'[1]Lookup for use classification'!$A$2,IF(ISNUMBER(SEARCH('[1]Lookup for use classification'!$B$3,B1403)),'[1]Lookup for use classification'!$A$3,IF(OR(ISNUMBER(SEARCH('[1]Lookup for use classification'!$B$4,B1403)),ISNUMBER(SEARCH('[1]Lookup for use classification'!$C$4,B1403)),ISNUMBER(SEARCH('[1]Lookup for use classification'!$D$4,B1403)),ISNUMBER(SEARCH('[1]Lookup for use classification'!$E$4,B1403))),'[1]Lookup for use classification'!$A$4,IF(OR(ISNUMBER(SEARCH('[1]Lookup for use classification'!$B$5,B1403)),ISNUMBER(SEARCH('[1]Lookup for use classification'!$C$5,B1403)),ISNUMBER(SEARCH('[1]Lookup for use classification'!$D$5,B1403))),'[1]Lookup for use classification'!$A$5,IF(OR(ISNUMBER(SEARCH('[1]Lookup for use classification'!$B$7,B1403)),ISNUMBER(SEARCH('[1]Lookup for use classification'!$C$7,B1403)),ISNUMBER(SEARCH('[1]Lookup for use classification'!$D$7,B1403))),'[1]Lookup for use classification'!$A$7,IF(OR(ISNUMBER(SEARCH('[1]Lookup for use classification'!$B$9,B1403)),ISNUMBER(SEARCH('[1]Lookup for use classification'!$C$9,B1403)),ISNUMBER(SEARCH('[1]Lookup for use classification'!$D$9,B1403)),ISNUMBER(SEARCH('[1]Lookup for use classification'!$E$9,B1403)),ISNUMBER(SEARCH('[1]Lookup for use classification'!$F$9,B1403)),ISNUMBER(SEARCH('[1]Lookup for use classification'!$G$9,B1403)),ISNUMBER(SEARCH('[1]Lookup for use classification'!$H$9,B1403)),ISNUMBER(SEARCH('[1]Lookup for use classification'!$I$9,B1403)),ISNUMBER(SEARCH('[1]Lookup for use classification'!$J$9,B1403)),ISNUMBER(SEARCH('[1]Lookup for use classification'!$K$9,B1403))),'[1]Lookup for use classification'!$A$9,IF(OR(ISNUMBER(SEARCH('[1]Lookup for use classification'!$B$10,B1403)),ISNUMBER(SEARCH('[1]Lookup for use classification'!$C$10,B1403)),ISNUMBER(SEARCH('[1]Lookup for use classification'!$D$10,B1403)),ISNUMBER(SEARCH('[1]Lookup for use classification'!$E$10,B1403)),ISNUMBER(SEARCH('[1]Lookup for use classification'!$F$10,B1403)),ISNUMBER(SEARCH('[1]Lookup for use classification'!$G$10,B1403))),'[1]Lookup for use classification'!$A$10,IF(OR(ISNUMBER(SEARCH('[1]Lookup for use classification'!$B$11,B1403)),ISNUMBER(SEARCH('[1]Lookup for use classification'!$C$11,B1403))),'[1]Lookup for use classification'!$A$11,IF(OR(ISNUMBER(SEARCH('[1]Lookup for use classification'!$B$12,B1403)),ISNUMBER(SEARCH('[1]Lookup for use classification'!$C$12,B1403))),'[1]Lookup for use classification'!$A$12,IF(OR(ISNUMBER(SEARCH('[1]Lookup for use classification'!$B$13,B1403)),ISNUMBER(SEARCH('[1]Lookup for use classification'!$C$13,B1403)),ISNUMBER(SEARCH('[1]Lookup for use classification'!$D$13,B1403)),,ISNUMBER(SEARCH('[1]Lookup for use classification'!$C$13,B1403)),ISNUMBER(SEARCH('[1]Lookup for use classification'!$E$13,B1403))),'[1]Lookup for use classification'!$A$13,IF(OR(ISNUMBER(SEARCH('[1]Lookup for use classification'!$B$14,B1403)),ISNUMBER(SEARCH('[1]Lookup for use classification'!$C$14,B1403))),'[1]Lookup for use classification'!$A$14,"Other"))))))))))))</f>
        <v>Retail - Other</v>
      </c>
      <c r="D1403" s="27"/>
      <c r="E1403" s="29"/>
      <c r="F1403" s="29"/>
    </row>
    <row r="1404" spans="1:6">
      <c r="A1404" s="16" t="s">
        <v>318</v>
      </c>
      <c r="B1404" s="26" t="s">
        <v>64</v>
      </c>
      <c r="C1404" s="133" t="str">
        <f>IF(OR(ISNUMBER(SEARCH('[1]Lookup for use classification'!$B$1,B1404)),ISNUMBER(SEARCH('[1]Lookup for use classification'!$C$1,B1404)),ISNUMBER(SEARCH('[1]Lookup for use classification'!$D$1,B1404)),ISNUMBER(SEARCH('[1]Lookup for use classification'!$E$1,B1404))),'[1]Lookup for use classification'!$A$1,IF(ISNUMBER(SEARCH('[1]Lookup for use classification'!$B$2,B1404)),'[1]Lookup for use classification'!$A$2,IF(ISNUMBER(SEARCH('[1]Lookup for use classification'!$B$3,B1404)),'[1]Lookup for use classification'!$A$3,IF(OR(ISNUMBER(SEARCH('[1]Lookup for use classification'!$B$4,B1404)),ISNUMBER(SEARCH('[1]Lookup for use classification'!$C$4,B1404)),ISNUMBER(SEARCH('[1]Lookup for use classification'!$D$4,B1404)),ISNUMBER(SEARCH('[1]Lookup for use classification'!$E$4,B1404))),'[1]Lookup for use classification'!$A$4,IF(OR(ISNUMBER(SEARCH('[1]Lookup for use classification'!$B$5,B1404)),ISNUMBER(SEARCH('[1]Lookup for use classification'!$C$5,B1404)),ISNUMBER(SEARCH('[1]Lookup for use classification'!$D$5,B1404))),'[1]Lookup for use classification'!$A$5,IF(OR(ISNUMBER(SEARCH('[1]Lookup for use classification'!$B$7,B1404)),ISNUMBER(SEARCH('[1]Lookup for use classification'!$C$7,B1404)),ISNUMBER(SEARCH('[1]Lookup for use classification'!$D$7,B1404))),'[1]Lookup for use classification'!$A$7,IF(OR(ISNUMBER(SEARCH('[1]Lookup for use classification'!$B$9,B1404)),ISNUMBER(SEARCH('[1]Lookup for use classification'!$C$9,B1404)),ISNUMBER(SEARCH('[1]Lookup for use classification'!$D$9,B1404)),ISNUMBER(SEARCH('[1]Lookup for use classification'!$E$9,B1404)),ISNUMBER(SEARCH('[1]Lookup for use classification'!$F$9,B1404)),ISNUMBER(SEARCH('[1]Lookup for use classification'!$G$9,B1404)),ISNUMBER(SEARCH('[1]Lookup for use classification'!$H$9,B1404)),ISNUMBER(SEARCH('[1]Lookup for use classification'!$I$9,B1404)),ISNUMBER(SEARCH('[1]Lookup for use classification'!$J$9,B1404)),ISNUMBER(SEARCH('[1]Lookup for use classification'!$K$9,B1404))),'[1]Lookup for use classification'!$A$9,IF(OR(ISNUMBER(SEARCH('[1]Lookup for use classification'!$B$10,B1404)),ISNUMBER(SEARCH('[1]Lookup for use classification'!$C$10,B1404)),ISNUMBER(SEARCH('[1]Lookup for use classification'!$D$10,B1404)),ISNUMBER(SEARCH('[1]Lookup for use classification'!$E$10,B1404)),ISNUMBER(SEARCH('[1]Lookup for use classification'!$F$10,B1404)),ISNUMBER(SEARCH('[1]Lookup for use classification'!$G$10,B1404))),'[1]Lookup for use classification'!$A$10,IF(OR(ISNUMBER(SEARCH('[1]Lookup for use classification'!$B$11,B1404)),ISNUMBER(SEARCH('[1]Lookup for use classification'!$C$11,B1404))),'[1]Lookup for use classification'!$A$11,IF(OR(ISNUMBER(SEARCH('[1]Lookup for use classification'!$B$12,B1404)),ISNUMBER(SEARCH('[1]Lookup for use classification'!$C$12,B1404))),'[1]Lookup for use classification'!$A$12,IF(OR(ISNUMBER(SEARCH('[1]Lookup for use classification'!$B$13,B1404)),ISNUMBER(SEARCH('[1]Lookup for use classification'!$C$13,B1404)),ISNUMBER(SEARCH('[1]Lookup for use classification'!$D$13,B1404)),,ISNUMBER(SEARCH('[1]Lookup for use classification'!$C$13,B1404)),ISNUMBER(SEARCH('[1]Lookup for use classification'!$E$13,B1404))),'[1]Lookup for use classification'!$A$13,IF(OR(ISNUMBER(SEARCH('[1]Lookup for use classification'!$B$14,B1404)),ISNUMBER(SEARCH('[1]Lookup for use classification'!$C$14,B1404))),'[1]Lookup for use classification'!$A$14,"Other"))))))))))))</f>
        <v>Water &amp; Sewer</v>
      </c>
      <c r="D1404" s="27"/>
      <c r="E1404" s="29"/>
      <c r="F1404" s="29"/>
    </row>
    <row r="1405" spans="1:6">
      <c r="A1405" s="16" t="s">
        <v>318</v>
      </c>
      <c r="B1405" s="26" t="s">
        <v>333</v>
      </c>
      <c r="C1405" s="133" t="str">
        <f>IF(OR(ISNUMBER(SEARCH('[1]Lookup for use classification'!$B$1,B1405)),ISNUMBER(SEARCH('[1]Lookup for use classification'!$C$1,B1405)),ISNUMBER(SEARCH('[1]Lookup for use classification'!$D$1,B1405)),ISNUMBER(SEARCH('[1]Lookup for use classification'!$E$1,B1405))),'[1]Lookup for use classification'!$A$1,IF(ISNUMBER(SEARCH('[1]Lookup for use classification'!$B$2,B1405)),'[1]Lookup for use classification'!$A$2,IF(ISNUMBER(SEARCH('[1]Lookup for use classification'!$B$3,B1405)),'[1]Lookup for use classification'!$A$3,IF(OR(ISNUMBER(SEARCH('[1]Lookup for use classification'!$B$4,B1405)),ISNUMBER(SEARCH('[1]Lookup for use classification'!$C$4,B1405)),ISNUMBER(SEARCH('[1]Lookup for use classification'!$D$4,B1405)),ISNUMBER(SEARCH('[1]Lookup for use classification'!$E$4,B1405))),'[1]Lookup for use classification'!$A$4,IF(OR(ISNUMBER(SEARCH('[1]Lookup for use classification'!$B$5,B1405)),ISNUMBER(SEARCH('[1]Lookup for use classification'!$C$5,B1405)),ISNUMBER(SEARCH('[1]Lookup for use classification'!$D$5,B1405))),'[1]Lookup for use classification'!$A$5,IF(OR(ISNUMBER(SEARCH('[1]Lookup for use classification'!$B$7,B1405)),ISNUMBER(SEARCH('[1]Lookup for use classification'!$C$7,B1405)),ISNUMBER(SEARCH('[1]Lookup for use classification'!$D$7,B1405))),'[1]Lookup for use classification'!$A$7,IF(OR(ISNUMBER(SEARCH('[1]Lookup for use classification'!$B$9,B1405)),ISNUMBER(SEARCH('[1]Lookup for use classification'!$C$9,B1405)),ISNUMBER(SEARCH('[1]Lookup for use classification'!$D$9,B1405)),ISNUMBER(SEARCH('[1]Lookup for use classification'!$E$9,B1405)),ISNUMBER(SEARCH('[1]Lookup for use classification'!$F$9,B1405)),ISNUMBER(SEARCH('[1]Lookup for use classification'!$G$9,B1405)),ISNUMBER(SEARCH('[1]Lookup for use classification'!$H$9,B1405)),ISNUMBER(SEARCH('[1]Lookup for use classification'!$I$9,B1405)),ISNUMBER(SEARCH('[1]Lookup for use classification'!$J$9,B1405)),ISNUMBER(SEARCH('[1]Lookup for use classification'!$K$9,B1405))),'[1]Lookup for use classification'!$A$9,IF(OR(ISNUMBER(SEARCH('[1]Lookup for use classification'!$B$10,B1405)),ISNUMBER(SEARCH('[1]Lookup for use classification'!$C$10,B1405)),ISNUMBER(SEARCH('[1]Lookup for use classification'!$D$10,B1405)),ISNUMBER(SEARCH('[1]Lookup for use classification'!$E$10,B1405)),ISNUMBER(SEARCH('[1]Lookup for use classification'!$F$10,B1405)),ISNUMBER(SEARCH('[1]Lookup for use classification'!$G$10,B1405))),'[1]Lookup for use classification'!$A$10,IF(OR(ISNUMBER(SEARCH('[1]Lookup for use classification'!$B$11,B1405)),ISNUMBER(SEARCH('[1]Lookup for use classification'!$C$11,B1405))),'[1]Lookup for use classification'!$A$11,IF(OR(ISNUMBER(SEARCH('[1]Lookup for use classification'!$B$12,B1405)),ISNUMBER(SEARCH('[1]Lookup for use classification'!$C$12,B1405))),'[1]Lookup for use classification'!$A$12,IF(OR(ISNUMBER(SEARCH('[1]Lookup for use classification'!$B$13,B1405)),ISNUMBER(SEARCH('[1]Lookup for use classification'!$C$13,B1405)),ISNUMBER(SEARCH('[1]Lookup for use classification'!$D$13,B1405)),,ISNUMBER(SEARCH('[1]Lookup for use classification'!$C$13,B1405)),ISNUMBER(SEARCH('[1]Lookup for use classification'!$E$13,B1405))),'[1]Lookup for use classification'!$A$13,IF(OR(ISNUMBER(SEARCH('[1]Lookup for use classification'!$B$14,B1405)),ISNUMBER(SEARCH('[1]Lookup for use classification'!$C$14,B1405))),'[1]Lookup for use classification'!$A$14,"Other"))))))))))))</f>
        <v>Water &amp; Sewer</v>
      </c>
      <c r="D1405" s="27"/>
      <c r="E1405" s="29"/>
      <c r="F1405" s="29"/>
    </row>
    <row r="1406" spans="1:6">
      <c r="A1406" s="16" t="s">
        <v>707</v>
      </c>
      <c r="B1406" s="17" t="s">
        <v>262</v>
      </c>
      <c r="C1406" s="133" t="str">
        <f>IF(OR(ISNUMBER(SEARCH('[1]Lookup for use classification'!$B$1,B1406)),ISNUMBER(SEARCH('[1]Lookup for use classification'!$C$1,B1406)),ISNUMBER(SEARCH('[1]Lookup for use classification'!$D$1,B1406)),ISNUMBER(SEARCH('[1]Lookup for use classification'!$E$1,B1406))),'[1]Lookup for use classification'!$A$1,IF(ISNUMBER(SEARCH('[1]Lookup for use classification'!$B$2,B1406)),'[1]Lookup for use classification'!$A$2,IF(ISNUMBER(SEARCH('[1]Lookup for use classification'!$B$3,B1406)),'[1]Lookup for use classification'!$A$3,IF(OR(ISNUMBER(SEARCH('[1]Lookup for use classification'!$B$4,B1406)),ISNUMBER(SEARCH('[1]Lookup for use classification'!$C$4,B1406)),ISNUMBER(SEARCH('[1]Lookup for use classification'!$D$4,B1406)),ISNUMBER(SEARCH('[1]Lookup for use classification'!$E$4,B1406))),'[1]Lookup for use classification'!$A$4,IF(OR(ISNUMBER(SEARCH('[1]Lookup for use classification'!$B$5,B1406)),ISNUMBER(SEARCH('[1]Lookup for use classification'!$C$5,B1406)),ISNUMBER(SEARCH('[1]Lookup for use classification'!$D$5,B1406))),'[1]Lookup for use classification'!$A$5,IF(OR(ISNUMBER(SEARCH('[1]Lookup for use classification'!$B$7,B1406)),ISNUMBER(SEARCH('[1]Lookup for use classification'!$C$7,B1406)),ISNUMBER(SEARCH('[1]Lookup for use classification'!$D$7,B1406))),'[1]Lookup for use classification'!$A$7,IF(OR(ISNUMBER(SEARCH('[1]Lookup for use classification'!$B$9,B1406)),ISNUMBER(SEARCH('[1]Lookup for use classification'!$C$9,B1406)),ISNUMBER(SEARCH('[1]Lookup for use classification'!$D$9,B1406)),ISNUMBER(SEARCH('[1]Lookup for use classification'!$E$9,B1406)),ISNUMBER(SEARCH('[1]Lookup for use classification'!$F$9,B1406)),ISNUMBER(SEARCH('[1]Lookup for use classification'!$G$9,B1406)),ISNUMBER(SEARCH('[1]Lookup for use classification'!$H$9,B1406)),ISNUMBER(SEARCH('[1]Lookup for use classification'!$I$9,B1406)),ISNUMBER(SEARCH('[1]Lookup for use classification'!$J$9,B1406)),ISNUMBER(SEARCH('[1]Lookup for use classification'!$K$9,B1406))),'[1]Lookup for use classification'!$A$9,IF(OR(ISNUMBER(SEARCH('[1]Lookup for use classification'!$B$10,B1406)),ISNUMBER(SEARCH('[1]Lookup for use classification'!$C$10,B1406)),ISNUMBER(SEARCH('[1]Lookup for use classification'!$D$10,B1406)),ISNUMBER(SEARCH('[1]Lookup for use classification'!$E$10,B1406)),ISNUMBER(SEARCH('[1]Lookup for use classification'!$F$10,B1406)),ISNUMBER(SEARCH('[1]Lookup for use classification'!$G$10,B1406))),'[1]Lookup for use classification'!$A$10,IF(OR(ISNUMBER(SEARCH('[1]Lookup for use classification'!$B$11,B1406)),ISNUMBER(SEARCH('[1]Lookup for use classification'!$C$11,B1406))),'[1]Lookup for use classification'!$A$11,IF(OR(ISNUMBER(SEARCH('[1]Lookup for use classification'!$B$12,B1406)),ISNUMBER(SEARCH('[1]Lookup for use classification'!$C$12,B1406))),'[1]Lookup for use classification'!$A$12,IF(OR(ISNUMBER(SEARCH('[1]Lookup for use classification'!$B$13,B1406)),ISNUMBER(SEARCH('[1]Lookup for use classification'!$C$13,B1406)),ISNUMBER(SEARCH('[1]Lookup for use classification'!$D$13,B1406)),,ISNUMBER(SEARCH('[1]Lookup for use classification'!$C$13,B1406)),ISNUMBER(SEARCH('[1]Lookup for use classification'!$E$13,B1406))),'[1]Lookup for use classification'!$A$13,IF(OR(ISNUMBER(SEARCH('[1]Lookup for use classification'!$B$14,B1406)),ISNUMBER(SEARCH('[1]Lookup for use classification'!$C$14,B1406))),'[1]Lookup for use classification'!$A$14,"Other"))))))))))))</f>
        <v>Other</v>
      </c>
      <c r="D1406" s="18">
        <v>1344</v>
      </c>
      <c r="E1406" s="19"/>
      <c r="F1406" s="19"/>
    </row>
    <row r="1407" spans="1:6">
      <c r="A1407" s="16" t="s">
        <v>707</v>
      </c>
      <c r="B1407" s="17" t="s">
        <v>708</v>
      </c>
      <c r="C1407" s="133" t="str">
        <f>IF(OR(ISNUMBER(SEARCH('[1]Lookup for use classification'!$B$1,B1407)),ISNUMBER(SEARCH('[1]Lookup for use classification'!$C$1,B1407)),ISNUMBER(SEARCH('[1]Lookup for use classification'!$D$1,B1407)),ISNUMBER(SEARCH('[1]Lookup for use classification'!$E$1,B1407))),'[1]Lookup for use classification'!$A$1,IF(ISNUMBER(SEARCH('[1]Lookup for use classification'!$B$2,B1407)),'[1]Lookup for use classification'!$A$2,IF(ISNUMBER(SEARCH('[1]Lookup for use classification'!$B$3,B1407)),'[1]Lookup for use classification'!$A$3,IF(OR(ISNUMBER(SEARCH('[1]Lookup for use classification'!$B$4,B1407)),ISNUMBER(SEARCH('[1]Lookup for use classification'!$C$4,B1407)),ISNUMBER(SEARCH('[1]Lookup for use classification'!$D$4,B1407)),ISNUMBER(SEARCH('[1]Lookup for use classification'!$E$4,B1407))),'[1]Lookup for use classification'!$A$4,IF(OR(ISNUMBER(SEARCH('[1]Lookup for use classification'!$B$5,B1407)),ISNUMBER(SEARCH('[1]Lookup for use classification'!$C$5,B1407)),ISNUMBER(SEARCH('[1]Lookup for use classification'!$D$5,B1407))),'[1]Lookup for use classification'!$A$5,IF(OR(ISNUMBER(SEARCH('[1]Lookup for use classification'!$B$7,B1407)),ISNUMBER(SEARCH('[1]Lookup for use classification'!$C$7,B1407)),ISNUMBER(SEARCH('[1]Lookup for use classification'!$D$7,B1407))),'[1]Lookup for use classification'!$A$7,IF(OR(ISNUMBER(SEARCH('[1]Lookup for use classification'!$B$9,B1407)),ISNUMBER(SEARCH('[1]Lookup for use classification'!$C$9,B1407)),ISNUMBER(SEARCH('[1]Lookup for use classification'!$D$9,B1407)),ISNUMBER(SEARCH('[1]Lookup for use classification'!$E$9,B1407)),ISNUMBER(SEARCH('[1]Lookup for use classification'!$F$9,B1407)),ISNUMBER(SEARCH('[1]Lookup for use classification'!$G$9,B1407)),ISNUMBER(SEARCH('[1]Lookup for use classification'!$H$9,B1407)),ISNUMBER(SEARCH('[1]Lookup for use classification'!$I$9,B1407)),ISNUMBER(SEARCH('[1]Lookup for use classification'!$J$9,B1407)),ISNUMBER(SEARCH('[1]Lookup for use classification'!$K$9,B1407))),'[1]Lookup for use classification'!$A$9,IF(OR(ISNUMBER(SEARCH('[1]Lookup for use classification'!$B$10,B1407)),ISNUMBER(SEARCH('[1]Lookup for use classification'!$C$10,B1407)),ISNUMBER(SEARCH('[1]Lookup for use classification'!$D$10,B1407)),ISNUMBER(SEARCH('[1]Lookup for use classification'!$E$10,B1407)),ISNUMBER(SEARCH('[1]Lookup for use classification'!$F$10,B1407)),ISNUMBER(SEARCH('[1]Lookup for use classification'!$G$10,B1407))),'[1]Lookup for use classification'!$A$10,IF(OR(ISNUMBER(SEARCH('[1]Lookup for use classification'!$B$11,B1407)),ISNUMBER(SEARCH('[1]Lookup for use classification'!$C$11,B1407))),'[1]Lookup for use classification'!$A$11,IF(OR(ISNUMBER(SEARCH('[1]Lookup for use classification'!$B$12,B1407)),ISNUMBER(SEARCH('[1]Lookup for use classification'!$C$12,B1407))),'[1]Lookup for use classification'!$A$12,IF(OR(ISNUMBER(SEARCH('[1]Lookup for use classification'!$B$13,B1407)),ISNUMBER(SEARCH('[1]Lookup for use classification'!$C$13,B1407)),ISNUMBER(SEARCH('[1]Lookup for use classification'!$D$13,B1407)),,ISNUMBER(SEARCH('[1]Lookup for use classification'!$C$13,B1407)),ISNUMBER(SEARCH('[1]Lookup for use classification'!$E$13,B1407))),'[1]Lookup for use classification'!$A$13,IF(OR(ISNUMBER(SEARCH('[1]Lookup for use classification'!$B$14,B1407)),ISNUMBER(SEARCH('[1]Lookup for use classification'!$C$14,B1407))),'[1]Lookup for use classification'!$A$14,"Other"))))))))))))</f>
        <v>Other</v>
      </c>
      <c r="D1407" s="18">
        <v>80</v>
      </c>
      <c r="E1407" s="19"/>
      <c r="F1407" s="19"/>
    </row>
    <row r="1408" spans="1:6">
      <c r="A1408" s="16" t="s">
        <v>707</v>
      </c>
      <c r="B1408" s="17" t="s">
        <v>709</v>
      </c>
      <c r="C1408" s="133" t="str">
        <f>IF(OR(ISNUMBER(SEARCH('[1]Lookup for use classification'!$B$1,B1408)),ISNUMBER(SEARCH('[1]Lookup for use classification'!$C$1,B1408)),ISNUMBER(SEARCH('[1]Lookup for use classification'!$D$1,B1408)),ISNUMBER(SEARCH('[1]Lookup for use classification'!$E$1,B1408))),'[1]Lookup for use classification'!$A$1,IF(ISNUMBER(SEARCH('[1]Lookup for use classification'!$B$2,B1408)),'[1]Lookup for use classification'!$A$2,IF(ISNUMBER(SEARCH('[1]Lookup for use classification'!$B$3,B1408)),'[1]Lookup for use classification'!$A$3,IF(OR(ISNUMBER(SEARCH('[1]Lookup for use classification'!$B$4,B1408)),ISNUMBER(SEARCH('[1]Lookup for use classification'!$C$4,B1408)),ISNUMBER(SEARCH('[1]Lookup for use classification'!$D$4,B1408)),ISNUMBER(SEARCH('[1]Lookup for use classification'!$E$4,B1408))),'[1]Lookup for use classification'!$A$4,IF(OR(ISNUMBER(SEARCH('[1]Lookup for use classification'!$B$5,B1408)),ISNUMBER(SEARCH('[1]Lookup for use classification'!$C$5,B1408)),ISNUMBER(SEARCH('[1]Lookup for use classification'!$D$5,B1408))),'[1]Lookup for use classification'!$A$5,IF(OR(ISNUMBER(SEARCH('[1]Lookup for use classification'!$B$7,B1408)),ISNUMBER(SEARCH('[1]Lookup for use classification'!$C$7,B1408)),ISNUMBER(SEARCH('[1]Lookup for use classification'!$D$7,B1408))),'[1]Lookup for use classification'!$A$7,IF(OR(ISNUMBER(SEARCH('[1]Lookup for use classification'!$B$9,B1408)),ISNUMBER(SEARCH('[1]Lookup for use classification'!$C$9,B1408)),ISNUMBER(SEARCH('[1]Lookup for use classification'!$D$9,B1408)),ISNUMBER(SEARCH('[1]Lookup for use classification'!$E$9,B1408)),ISNUMBER(SEARCH('[1]Lookup for use classification'!$F$9,B1408)),ISNUMBER(SEARCH('[1]Lookup for use classification'!$G$9,B1408)),ISNUMBER(SEARCH('[1]Lookup for use classification'!$H$9,B1408)),ISNUMBER(SEARCH('[1]Lookup for use classification'!$I$9,B1408)),ISNUMBER(SEARCH('[1]Lookup for use classification'!$J$9,B1408)),ISNUMBER(SEARCH('[1]Lookup for use classification'!$K$9,B1408))),'[1]Lookup for use classification'!$A$9,IF(OR(ISNUMBER(SEARCH('[1]Lookup for use classification'!$B$10,B1408)),ISNUMBER(SEARCH('[1]Lookup for use classification'!$C$10,B1408)),ISNUMBER(SEARCH('[1]Lookup for use classification'!$D$10,B1408)),ISNUMBER(SEARCH('[1]Lookup for use classification'!$E$10,B1408)),ISNUMBER(SEARCH('[1]Lookup for use classification'!$F$10,B1408)),ISNUMBER(SEARCH('[1]Lookup for use classification'!$G$10,B1408))),'[1]Lookup for use classification'!$A$10,IF(OR(ISNUMBER(SEARCH('[1]Lookup for use classification'!$B$11,B1408)),ISNUMBER(SEARCH('[1]Lookup for use classification'!$C$11,B1408))),'[1]Lookup for use classification'!$A$11,IF(OR(ISNUMBER(SEARCH('[1]Lookup for use classification'!$B$12,B1408)),ISNUMBER(SEARCH('[1]Lookup for use classification'!$C$12,B1408))),'[1]Lookup for use classification'!$A$12,IF(OR(ISNUMBER(SEARCH('[1]Lookup for use classification'!$B$13,B1408)),ISNUMBER(SEARCH('[1]Lookup for use classification'!$C$13,B1408)),ISNUMBER(SEARCH('[1]Lookup for use classification'!$D$13,B1408)),,ISNUMBER(SEARCH('[1]Lookup for use classification'!$C$13,B1408)),ISNUMBER(SEARCH('[1]Lookup for use classification'!$E$13,B1408))),'[1]Lookup for use classification'!$A$13,IF(OR(ISNUMBER(SEARCH('[1]Lookup for use classification'!$B$14,B1408)),ISNUMBER(SEARCH('[1]Lookup for use classification'!$C$14,B1408))),'[1]Lookup for use classification'!$A$14,"Other"))))))))))))</f>
        <v>Other</v>
      </c>
      <c r="D1408" s="18"/>
      <c r="E1408" s="19"/>
      <c r="F1408" s="19"/>
    </row>
    <row r="1409" spans="1:6">
      <c r="A1409" s="16" t="s">
        <v>707</v>
      </c>
      <c r="B1409" s="17" t="s">
        <v>710</v>
      </c>
      <c r="C1409" s="133" t="str">
        <f>IF(OR(ISNUMBER(SEARCH('[1]Lookup for use classification'!$B$1,B1409)),ISNUMBER(SEARCH('[1]Lookup for use classification'!$C$1,B1409)),ISNUMBER(SEARCH('[1]Lookup for use classification'!$D$1,B1409)),ISNUMBER(SEARCH('[1]Lookup for use classification'!$E$1,B1409))),'[1]Lookup for use classification'!$A$1,IF(ISNUMBER(SEARCH('[1]Lookup for use classification'!$B$2,B1409)),'[1]Lookup for use classification'!$A$2,IF(ISNUMBER(SEARCH('[1]Lookup for use classification'!$B$3,B1409)),'[1]Lookup for use classification'!$A$3,IF(OR(ISNUMBER(SEARCH('[1]Lookup for use classification'!$B$4,B1409)),ISNUMBER(SEARCH('[1]Lookup for use classification'!$C$4,B1409)),ISNUMBER(SEARCH('[1]Lookup for use classification'!$D$4,B1409)),ISNUMBER(SEARCH('[1]Lookup for use classification'!$E$4,B1409))),'[1]Lookup for use classification'!$A$4,IF(OR(ISNUMBER(SEARCH('[1]Lookup for use classification'!$B$5,B1409)),ISNUMBER(SEARCH('[1]Lookup for use classification'!$C$5,B1409)),ISNUMBER(SEARCH('[1]Lookup for use classification'!$D$5,B1409))),'[1]Lookup for use classification'!$A$5,IF(OR(ISNUMBER(SEARCH('[1]Lookup for use classification'!$B$7,B1409)),ISNUMBER(SEARCH('[1]Lookup for use classification'!$C$7,B1409)),ISNUMBER(SEARCH('[1]Lookup for use classification'!$D$7,B1409))),'[1]Lookup for use classification'!$A$7,IF(OR(ISNUMBER(SEARCH('[1]Lookup for use classification'!$B$9,B1409)),ISNUMBER(SEARCH('[1]Lookup for use classification'!$C$9,B1409)),ISNUMBER(SEARCH('[1]Lookup for use classification'!$D$9,B1409)),ISNUMBER(SEARCH('[1]Lookup for use classification'!$E$9,B1409)),ISNUMBER(SEARCH('[1]Lookup for use classification'!$F$9,B1409)),ISNUMBER(SEARCH('[1]Lookup for use classification'!$G$9,B1409)),ISNUMBER(SEARCH('[1]Lookup for use classification'!$H$9,B1409)),ISNUMBER(SEARCH('[1]Lookup for use classification'!$I$9,B1409)),ISNUMBER(SEARCH('[1]Lookup for use classification'!$J$9,B1409)),ISNUMBER(SEARCH('[1]Lookup for use classification'!$K$9,B1409))),'[1]Lookup for use classification'!$A$9,IF(OR(ISNUMBER(SEARCH('[1]Lookup for use classification'!$B$10,B1409)),ISNUMBER(SEARCH('[1]Lookup for use classification'!$C$10,B1409)),ISNUMBER(SEARCH('[1]Lookup for use classification'!$D$10,B1409)),ISNUMBER(SEARCH('[1]Lookup for use classification'!$E$10,B1409)),ISNUMBER(SEARCH('[1]Lookup for use classification'!$F$10,B1409)),ISNUMBER(SEARCH('[1]Lookup for use classification'!$G$10,B1409))),'[1]Lookup for use classification'!$A$10,IF(OR(ISNUMBER(SEARCH('[1]Lookup for use classification'!$B$11,B1409)),ISNUMBER(SEARCH('[1]Lookup for use classification'!$C$11,B1409))),'[1]Lookup for use classification'!$A$11,IF(OR(ISNUMBER(SEARCH('[1]Lookup for use classification'!$B$12,B1409)),ISNUMBER(SEARCH('[1]Lookup for use classification'!$C$12,B1409))),'[1]Lookup for use classification'!$A$12,IF(OR(ISNUMBER(SEARCH('[1]Lookup for use classification'!$B$13,B1409)),ISNUMBER(SEARCH('[1]Lookup for use classification'!$C$13,B1409)),ISNUMBER(SEARCH('[1]Lookup for use classification'!$D$13,B1409)),,ISNUMBER(SEARCH('[1]Lookup for use classification'!$C$13,B1409)),ISNUMBER(SEARCH('[1]Lookup for use classification'!$E$13,B1409))),'[1]Lookup for use classification'!$A$13,IF(OR(ISNUMBER(SEARCH('[1]Lookup for use classification'!$B$14,B1409)),ISNUMBER(SEARCH('[1]Lookup for use classification'!$C$14,B1409))),'[1]Lookup for use classification'!$A$14,"Other"))))))))))))</f>
        <v>Other</v>
      </c>
      <c r="D1409" s="18">
        <v>476</v>
      </c>
      <c r="E1409" s="18"/>
      <c r="F1409" s="19"/>
    </row>
    <row r="1410" spans="1:6">
      <c r="A1410" s="16" t="s">
        <v>707</v>
      </c>
      <c r="B1410" s="17" t="s">
        <v>711</v>
      </c>
      <c r="C1410" s="133" t="str">
        <f>IF(OR(ISNUMBER(SEARCH('[1]Lookup for use classification'!$B$1,B1410)),ISNUMBER(SEARCH('[1]Lookup for use classification'!$C$1,B1410)),ISNUMBER(SEARCH('[1]Lookup for use classification'!$D$1,B1410)),ISNUMBER(SEARCH('[1]Lookup for use classification'!$E$1,B1410))),'[1]Lookup for use classification'!$A$1,IF(ISNUMBER(SEARCH('[1]Lookup for use classification'!$B$2,B1410)),'[1]Lookup for use classification'!$A$2,IF(ISNUMBER(SEARCH('[1]Lookup for use classification'!$B$3,B1410)),'[1]Lookup for use classification'!$A$3,IF(OR(ISNUMBER(SEARCH('[1]Lookup for use classification'!$B$4,B1410)),ISNUMBER(SEARCH('[1]Lookup for use classification'!$C$4,B1410)),ISNUMBER(SEARCH('[1]Lookup for use classification'!$D$4,B1410)),ISNUMBER(SEARCH('[1]Lookup for use classification'!$E$4,B1410))),'[1]Lookup for use classification'!$A$4,IF(OR(ISNUMBER(SEARCH('[1]Lookup for use classification'!$B$5,B1410)),ISNUMBER(SEARCH('[1]Lookup for use classification'!$C$5,B1410)),ISNUMBER(SEARCH('[1]Lookup for use classification'!$D$5,B1410))),'[1]Lookup for use classification'!$A$5,IF(OR(ISNUMBER(SEARCH('[1]Lookup for use classification'!$B$7,B1410)),ISNUMBER(SEARCH('[1]Lookup for use classification'!$C$7,B1410)),ISNUMBER(SEARCH('[1]Lookup for use classification'!$D$7,B1410))),'[1]Lookup for use classification'!$A$7,IF(OR(ISNUMBER(SEARCH('[1]Lookup for use classification'!$B$9,B1410)),ISNUMBER(SEARCH('[1]Lookup for use classification'!$C$9,B1410)),ISNUMBER(SEARCH('[1]Lookup for use classification'!$D$9,B1410)),ISNUMBER(SEARCH('[1]Lookup for use classification'!$E$9,B1410)),ISNUMBER(SEARCH('[1]Lookup for use classification'!$F$9,B1410)),ISNUMBER(SEARCH('[1]Lookup for use classification'!$G$9,B1410)),ISNUMBER(SEARCH('[1]Lookup for use classification'!$H$9,B1410)),ISNUMBER(SEARCH('[1]Lookup for use classification'!$I$9,B1410)),ISNUMBER(SEARCH('[1]Lookup for use classification'!$J$9,B1410)),ISNUMBER(SEARCH('[1]Lookup for use classification'!$K$9,B1410))),'[1]Lookup for use classification'!$A$9,IF(OR(ISNUMBER(SEARCH('[1]Lookup for use classification'!$B$10,B1410)),ISNUMBER(SEARCH('[1]Lookup for use classification'!$C$10,B1410)),ISNUMBER(SEARCH('[1]Lookup for use classification'!$D$10,B1410)),ISNUMBER(SEARCH('[1]Lookup for use classification'!$E$10,B1410)),ISNUMBER(SEARCH('[1]Lookup for use classification'!$F$10,B1410)),ISNUMBER(SEARCH('[1]Lookup for use classification'!$G$10,B1410))),'[1]Lookup for use classification'!$A$10,IF(OR(ISNUMBER(SEARCH('[1]Lookup for use classification'!$B$11,B1410)),ISNUMBER(SEARCH('[1]Lookup for use classification'!$C$11,B1410))),'[1]Lookup for use classification'!$A$11,IF(OR(ISNUMBER(SEARCH('[1]Lookup for use classification'!$B$12,B1410)),ISNUMBER(SEARCH('[1]Lookup for use classification'!$C$12,B1410))),'[1]Lookup for use classification'!$A$12,IF(OR(ISNUMBER(SEARCH('[1]Lookup for use classification'!$B$13,B1410)),ISNUMBER(SEARCH('[1]Lookup for use classification'!$C$13,B1410)),ISNUMBER(SEARCH('[1]Lookup for use classification'!$D$13,B1410)),,ISNUMBER(SEARCH('[1]Lookup for use classification'!$C$13,B1410)),ISNUMBER(SEARCH('[1]Lookup for use classification'!$E$13,B1410))),'[1]Lookup for use classification'!$A$13,IF(OR(ISNUMBER(SEARCH('[1]Lookup for use classification'!$B$14,B1410)),ISNUMBER(SEARCH('[1]Lookup for use classification'!$C$14,B1410))),'[1]Lookup for use classification'!$A$14,"Other"))))))))))))</f>
        <v>Other</v>
      </c>
      <c r="D1410" s="18">
        <v>2170</v>
      </c>
      <c r="E1410" s="19"/>
      <c r="F1410" s="19"/>
    </row>
    <row r="1411" spans="1:6">
      <c r="A1411" s="16" t="s">
        <v>707</v>
      </c>
      <c r="B1411" s="17" t="s">
        <v>712</v>
      </c>
      <c r="C1411" s="133" t="str">
        <f>IF(OR(ISNUMBER(SEARCH('[1]Lookup for use classification'!$B$1,B1411)),ISNUMBER(SEARCH('[1]Lookup for use classification'!$C$1,B1411)),ISNUMBER(SEARCH('[1]Lookup for use classification'!$D$1,B1411)),ISNUMBER(SEARCH('[1]Lookup for use classification'!$E$1,B1411))),'[1]Lookup for use classification'!$A$1,IF(ISNUMBER(SEARCH('[1]Lookup for use classification'!$B$2,B1411)),'[1]Lookup for use classification'!$A$2,IF(ISNUMBER(SEARCH('[1]Lookup for use classification'!$B$3,B1411)),'[1]Lookup for use classification'!$A$3,IF(OR(ISNUMBER(SEARCH('[1]Lookup for use classification'!$B$4,B1411)),ISNUMBER(SEARCH('[1]Lookup for use classification'!$C$4,B1411)),ISNUMBER(SEARCH('[1]Lookup for use classification'!$D$4,B1411)),ISNUMBER(SEARCH('[1]Lookup for use classification'!$E$4,B1411))),'[1]Lookup for use classification'!$A$4,IF(OR(ISNUMBER(SEARCH('[1]Lookup for use classification'!$B$5,B1411)),ISNUMBER(SEARCH('[1]Lookup for use classification'!$C$5,B1411)),ISNUMBER(SEARCH('[1]Lookup for use classification'!$D$5,B1411))),'[1]Lookup for use classification'!$A$5,IF(OR(ISNUMBER(SEARCH('[1]Lookup for use classification'!$B$7,B1411)),ISNUMBER(SEARCH('[1]Lookup for use classification'!$C$7,B1411)),ISNUMBER(SEARCH('[1]Lookup for use classification'!$D$7,B1411))),'[1]Lookup for use classification'!$A$7,IF(OR(ISNUMBER(SEARCH('[1]Lookup for use classification'!$B$9,B1411)),ISNUMBER(SEARCH('[1]Lookup for use classification'!$C$9,B1411)),ISNUMBER(SEARCH('[1]Lookup for use classification'!$D$9,B1411)),ISNUMBER(SEARCH('[1]Lookup for use classification'!$E$9,B1411)),ISNUMBER(SEARCH('[1]Lookup for use classification'!$F$9,B1411)),ISNUMBER(SEARCH('[1]Lookup for use classification'!$G$9,B1411)),ISNUMBER(SEARCH('[1]Lookup for use classification'!$H$9,B1411)),ISNUMBER(SEARCH('[1]Lookup for use classification'!$I$9,B1411)),ISNUMBER(SEARCH('[1]Lookup for use classification'!$J$9,B1411)),ISNUMBER(SEARCH('[1]Lookup for use classification'!$K$9,B1411))),'[1]Lookup for use classification'!$A$9,IF(OR(ISNUMBER(SEARCH('[1]Lookup for use classification'!$B$10,B1411)),ISNUMBER(SEARCH('[1]Lookup for use classification'!$C$10,B1411)),ISNUMBER(SEARCH('[1]Lookup for use classification'!$D$10,B1411)),ISNUMBER(SEARCH('[1]Lookup for use classification'!$E$10,B1411)),ISNUMBER(SEARCH('[1]Lookup for use classification'!$F$10,B1411)),ISNUMBER(SEARCH('[1]Lookup for use classification'!$G$10,B1411))),'[1]Lookup for use classification'!$A$10,IF(OR(ISNUMBER(SEARCH('[1]Lookup for use classification'!$B$11,B1411)),ISNUMBER(SEARCH('[1]Lookup for use classification'!$C$11,B1411))),'[1]Lookup for use classification'!$A$11,IF(OR(ISNUMBER(SEARCH('[1]Lookup for use classification'!$B$12,B1411)),ISNUMBER(SEARCH('[1]Lookup for use classification'!$C$12,B1411))),'[1]Lookup for use classification'!$A$12,IF(OR(ISNUMBER(SEARCH('[1]Lookup for use classification'!$B$13,B1411)),ISNUMBER(SEARCH('[1]Lookup for use classification'!$C$13,B1411)),ISNUMBER(SEARCH('[1]Lookup for use classification'!$D$13,B1411)),,ISNUMBER(SEARCH('[1]Lookup for use classification'!$C$13,B1411)),ISNUMBER(SEARCH('[1]Lookup for use classification'!$E$13,B1411))),'[1]Lookup for use classification'!$A$13,IF(OR(ISNUMBER(SEARCH('[1]Lookup for use classification'!$B$14,B1411)),ISNUMBER(SEARCH('[1]Lookup for use classification'!$C$14,B1411))),'[1]Lookup for use classification'!$A$14,"Other"))))))))))))</f>
        <v>Office</v>
      </c>
      <c r="D1411" s="18">
        <v>42743</v>
      </c>
      <c r="E1411" s="19"/>
      <c r="F1411" s="19"/>
    </row>
    <row r="1412" spans="1:6">
      <c r="A1412" s="16" t="s">
        <v>707</v>
      </c>
      <c r="B1412" s="17" t="s">
        <v>713</v>
      </c>
      <c r="C1412" s="133" t="str">
        <f>IF(OR(ISNUMBER(SEARCH('[1]Lookup for use classification'!$B$1,B1412)),ISNUMBER(SEARCH('[1]Lookup for use classification'!$C$1,B1412)),ISNUMBER(SEARCH('[1]Lookup for use classification'!$D$1,B1412)),ISNUMBER(SEARCH('[1]Lookup for use classification'!$E$1,B1412))),'[1]Lookup for use classification'!$A$1,IF(ISNUMBER(SEARCH('[1]Lookup for use classification'!$B$2,B1412)),'[1]Lookup for use classification'!$A$2,IF(ISNUMBER(SEARCH('[1]Lookup for use classification'!$B$3,B1412)),'[1]Lookup for use classification'!$A$3,IF(OR(ISNUMBER(SEARCH('[1]Lookup for use classification'!$B$4,B1412)),ISNUMBER(SEARCH('[1]Lookup for use classification'!$C$4,B1412)),ISNUMBER(SEARCH('[1]Lookup for use classification'!$D$4,B1412)),ISNUMBER(SEARCH('[1]Lookup for use classification'!$E$4,B1412))),'[1]Lookup for use classification'!$A$4,IF(OR(ISNUMBER(SEARCH('[1]Lookup for use classification'!$B$5,B1412)),ISNUMBER(SEARCH('[1]Lookup for use classification'!$C$5,B1412)),ISNUMBER(SEARCH('[1]Lookup for use classification'!$D$5,B1412))),'[1]Lookup for use classification'!$A$5,IF(OR(ISNUMBER(SEARCH('[1]Lookup for use classification'!$B$7,B1412)),ISNUMBER(SEARCH('[1]Lookup for use classification'!$C$7,B1412)),ISNUMBER(SEARCH('[1]Lookup for use classification'!$D$7,B1412))),'[1]Lookup for use classification'!$A$7,IF(OR(ISNUMBER(SEARCH('[1]Lookup for use classification'!$B$9,B1412)),ISNUMBER(SEARCH('[1]Lookup for use classification'!$C$9,B1412)),ISNUMBER(SEARCH('[1]Lookup for use classification'!$D$9,B1412)),ISNUMBER(SEARCH('[1]Lookup for use classification'!$E$9,B1412)),ISNUMBER(SEARCH('[1]Lookup for use classification'!$F$9,B1412)),ISNUMBER(SEARCH('[1]Lookup for use classification'!$G$9,B1412)),ISNUMBER(SEARCH('[1]Lookup for use classification'!$H$9,B1412)),ISNUMBER(SEARCH('[1]Lookup for use classification'!$I$9,B1412)),ISNUMBER(SEARCH('[1]Lookup for use classification'!$J$9,B1412)),ISNUMBER(SEARCH('[1]Lookup for use classification'!$K$9,B1412))),'[1]Lookup for use classification'!$A$9,IF(OR(ISNUMBER(SEARCH('[1]Lookup for use classification'!$B$10,B1412)),ISNUMBER(SEARCH('[1]Lookup for use classification'!$C$10,B1412)),ISNUMBER(SEARCH('[1]Lookup for use classification'!$D$10,B1412)),ISNUMBER(SEARCH('[1]Lookup for use classification'!$E$10,B1412)),ISNUMBER(SEARCH('[1]Lookup for use classification'!$F$10,B1412)),ISNUMBER(SEARCH('[1]Lookup for use classification'!$G$10,B1412))),'[1]Lookup for use classification'!$A$10,IF(OR(ISNUMBER(SEARCH('[1]Lookup for use classification'!$B$11,B1412)),ISNUMBER(SEARCH('[1]Lookup for use classification'!$C$11,B1412))),'[1]Lookup for use classification'!$A$11,IF(OR(ISNUMBER(SEARCH('[1]Lookup for use classification'!$B$12,B1412)),ISNUMBER(SEARCH('[1]Lookup for use classification'!$C$12,B1412))),'[1]Lookup for use classification'!$A$12,IF(OR(ISNUMBER(SEARCH('[1]Lookup for use classification'!$B$13,B1412)),ISNUMBER(SEARCH('[1]Lookup for use classification'!$C$13,B1412)),ISNUMBER(SEARCH('[1]Lookup for use classification'!$D$13,B1412)),,ISNUMBER(SEARCH('[1]Lookup for use classification'!$C$13,B1412)),ISNUMBER(SEARCH('[1]Lookup for use classification'!$E$13,B1412))),'[1]Lookup for use classification'!$A$13,IF(OR(ISNUMBER(SEARCH('[1]Lookup for use classification'!$B$14,B1412)),ISNUMBER(SEARCH('[1]Lookup for use classification'!$C$14,B1412))),'[1]Lookup for use classification'!$A$14,"Other"))))))))))))</f>
        <v>Warehousing</v>
      </c>
      <c r="D1412" s="18">
        <v>576</v>
      </c>
      <c r="E1412" s="19"/>
      <c r="F1412" s="19"/>
    </row>
    <row r="1413" spans="1:6">
      <c r="A1413" s="16" t="s">
        <v>707</v>
      </c>
      <c r="B1413" s="17" t="s">
        <v>147</v>
      </c>
      <c r="C1413" s="133" t="str">
        <f>IF(OR(ISNUMBER(SEARCH('[1]Lookup for use classification'!$B$1,B1413)),ISNUMBER(SEARCH('[1]Lookup for use classification'!$C$1,B1413)),ISNUMBER(SEARCH('[1]Lookup for use classification'!$D$1,B1413)),ISNUMBER(SEARCH('[1]Lookup for use classification'!$E$1,B1413))),'[1]Lookup for use classification'!$A$1,IF(ISNUMBER(SEARCH('[1]Lookup for use classification'!$B$2,B1413)),'[1]Lookup for use classification'!$A$2,IF(ISNUMBER(SEARCH('[1]Lookup for use classification'!$B$3,B1413)),'[1]Lookup for use classification'!$A$3,IF(OR(ISNUMBER(SEARCH('[1]Lookup for use classification'!$B$4,B1413)),ISNUMBER(SEARCH('[1]Lookup for use classification'!$C$4,B1413)),ISNUMBER(SEARCH('[1]Lookup for use classification'!$D$4,B1413)),ISNUMBER(SEARCH('[1]Lookup for use classification'!$E$4,B1413))),'[1]Lookup for use classification'!$A$4,IF(OR(ISNUMBER(SEARCH('[1]Lookup for use classification'!$B$5,B1413)),ISNUMBER(SEARCH('[1]Lookup for use classification'!$C$5,B1413)),ISNUMBER(SEARCH('[1]Lookup for use classification'!$D$5,B1413))),'[1]Lookup for use classification'!$A$5,IF(OR(ISNUMBER(SEARCH('[1]Lookup for use classification'!$B$7,B1413)),ISNUMBER(SEARCH('[1]Lookup for use classification'!$C$7,B1413)),ISNUMBER(SEARCH('[1]Lookup for use classification'!$D$7,B1413))),'[1]Lookup for use classification'!$A$7,IF(OR(ISNUMBER(SEARCH('[1]Lookup for use classification'!$B$9,B1413)),ISNUMBER(SEARCH('[1]Lookup for use classification'!$C$9,B1413)),ISNUMBER(SEARCH('[1]Lookup for use classification'!$D$9,B1413)),ISNUMBER(SEARCH('[1]Lookup for use classification'!$E$9,B1413)),ISNUMBER(SEARCH('[1]Lookup for use classification'!$F$9,B1413)),ISNUMBER(SEARCH('[1]Lookup for use classification'!$G$9,B1413)),ISNUMBER(SEARCH('[1]Lookup for use classification'!$H$9,B1413)),ISNUMBER(SEARCH('[1]Lookup for use classification'!$I$9,B1413)),ISNUMBER(SEARCH('[1]Lookup for use classification'!$J$9,B1413)),ISNUMBER(SEARCH('[1]Lookup for use classification'!$K$9,B1413))),'[1]Lookup for use classification'!$A$9,IF(OR(ISNUMBER(SEARCH('[1]Lookup for use classification'!$B$10,B1413)),ISNUMBER(SEARCH('[1]Lookup for use classification'!$C$10,B1413)),ISNUMBER(SEARCH('[1]Lookup for use classification'!$D$10,B1413)),ISNUMBER(SEARCH('[1]Lookup for use classification'!$E$10,B1413)),ISNUMBER(SEARCH('[1]Lookup for use classification'!$F$10,B1413)),ISNUMBER(SEARCH('[1]Lookup for use classification'!$G$10,B1413))),'[1]Lookup for use classification'!$A$10,IF(OR(ISNUMBER(SEARCH('[1]Lookup for use classification'!$B$11,B1413)),ISNUMBER(SEARCH('[1]Lookup for use classification'!$C$11,B1413))),'[1]Lookup for use classification'!$A$11,IF(OR(ISNUMBER(SEARCH('[1]Lookup for use classification'!$B$12,B1413)),ISNUMBER(SEARCH('[1]Lookup for use classification'!$C$12,B1413))),'[1]Lookup for use classification'!$A$12,IF(OR(ISNUMBER(SEARCH('[1]Lookup for use classification'!$B$13,B1413)),ISNUMBER(SEARCH('[1]Lookup for use classification'!$C$13,B1413)),ISNUMBER(SEARCH('[1]Lookup for use classification'!$D$13,B1413)),,ISNUMBER(SEARCH('[1]Lookup for use classification'!$C$13,B1413)),ISNUMBER(SEARCH('[1]Lookup for use classification'!$E$13,B1413))),'[1]Lookup for use classification'!$A$13,IF(OR(ISNUMBER(SEARCH('[1]Lookup for use classification'!$B$14,B1413)),ISNUMBER(SEARCH('[1]Lookup for use classification'!$C$14,B1413))),'[1]Lookup for use classification'!$A$14,"Other"))))))))))))</f>
        <v>Health Care - Hospitals</v>
      </c>
      <c r="D1413" s="18">
        <v>2464</v>
      </c>
      <c r="E1413" s="19"/>
      <c r="F1413" s="19"/>
    </row>
    <row r="1414" spans="1:6">
      <c r="A1414" s="16" t="s">
        <v>707</v>
      </c>
      <c r="B1414" s="17" t="s">
        <v>714</v>
      </c>
      <c r="C1414" s="133" t="str">
        <f>IF(OR(ISNUMBER(SEARCH('[1]Lookup for use classification'!$B$1,B1414)),ISNUMBER(SEARCH('[1]Lookup for use classification'!$C$1,B1414)),ISNUMBER(SEARCH('[1]Lookup for use classification'!$D$1,B1414)),ISNUMBER(SEARCH('[1]Lookup for use classification'!$E$1,B1414))),'[1]Lookup for use classification'!$A$1,IF(ISNUMBER(SEARCH('[1]Lookup for use classification'!$B$2,B1414)),'[1]Lookup for use classification'!$A$2,IF(ISNUMBER(SEARCH('[1]Lookup for use classification'!$B$3,B1414)),'[1]Lookup for use classification'!$A$3,IF(OR(ISNUMBER(SEARCH('[1]Lookup for use classification'!$B$4,B1414)),ISNUMBER(SEARCH('[1]Lookup for use classification'!$C$4,B1414)),ISNUMBER(SEARCH('[1]Lookup for use classification'!$D$4,B1414)),ISNUMBER(SEARCH('[1]Lookup for use classification'!$E$4,B1414))),'[1]Lookup for use classification'!$A$4,IF(OR(ISNUMBER(SEARCH('[1]Lookup for use classification'!$B$5,B1414)),ISNUMBER(SEARCH('[1]Lookup for use classification'!$C$5,B1414)),ISNUMBER(SEARCH('[1]Lookup for use classification'!$D$5,B1414))),'[1]Lookup for use classification'!$A$5,IF(OR(ISNUMBER(SEARCH('[1]Lookup for use classification'!$B$7,B1414)),ISNUMBER(SEARCH('[1]Lookup for use classification'!$C$7,B1414)),ISNUMBER(SEARCH('[1]Lookup for use classification'!$D$7,B1414))),'[1]Lookup for use classification'!$A$7,IF(OR(ISNUMBER(SEARCH('[1]Lookup for use classification'!$B$9,B1414)),ISNUMBER(SEARCH('[1]Lookup for use classification'!$C$9,B1414)),ISNUMBER(SEARCH('[1]Lookup for use classification'!$D$9,B1414)),ISNUMBER(SEARCH('[1]Lookup for use classification'!$E$9,B1414)),ISNUMBER(SEARCH('[1]Lookup for use classification'!$F$9,B1414)),ISNUMBER(SEARCH('[1]Lookup for use classification'!$G$9,B1414)),ISNUMBER(SEARCH('[1]Lookup for use classification'!$H$9,B1414)),ISNUMBER(SEARCH('[1]Lookup for use classification'!$I$9,B1414)),ISNUMBER(SEARCH('[1]Lookup for use classification'!$J$9,B1414)),ISNUMBER(SEARCH('[1]Lookup for use classification'!$K$9,B1414))),'[1]Lookup for use classification'!$A$9,IF(OR(ISNUMBER(SEARCH('[1]Lookup for use classification'!$B$10,B1414)),ISNUMBER(SEARCH('[1]Lookup for use classification'!$C$10,B1414)),ISNUMBER(SEARCH('[1]Lookup for use classification'!$D$10,B1414)),ISNUMBER(SEARCH('[1]Lookup for use classification'!$E$10,B1414)),ISNUMBER(SEARCH('[1]Lookup for use classification'!$F$10,B1414)),ISNUMBER(SEARCH('[1]Lookup for use classification'!$G$10,B1414))),'[1]Lookup for use classification'!$A$10,IF(OR(ISNUMBER(SEARCH('[1]Lookup for use classification'!$B$11,B1414)),ISNUMBER(SEARCH('[1]Lookup for use classification'!$C$11,B1414))),'[1]Lookup for use classification'!$A$11,IF(OR(ISNUMBER(SEARCH('[1]Lookup for use classification'!$B$12,B1414)),ISNUMBER(SEARCH('[1]Lookup for use classification'!$C$12,B1414))),'[1]Lookup for use classification'!$A$12,IF(OR(ISNUMBER(SEARCH('[1]Lookup for use classification'!$B$13,B1414)),ISNUMBER(SEARCH('[1]Lookup for use classification'!$C$13,B1414)),ISNUMBER(SEARCH('[1]Lookup for use classification'!$D$13,B1414)),,ISNUMBER(SEARCH('[1]Lookup for use classification'!$C$13,B1414)),ISNUMBER(SEARCH('[1]Lookup for use classification'!$E$13,B1414))),'[1]Lookup for use classification'!$A$13,IF(OR(ISNUMBER(SEARCH('[1]Lookup for use classification'!$B$14,B1414)),ISNUMBER(SEARCH('[1]Lookup for use classification'!$C$14,B1414))),'[1]Lookup for use classification'!$A$14,"Other"))))))))))))</f>
        <v>Public Assembly</v>
      </c>
      <c r="D1414" s="18">
        <v>1536</v>
      </c>
      <c r="E1414" s="19"/>
      <c r="F1414" s="19"/>
    </row>
    <row r="1415" spans="1:6">
      <c r="A1415" s="16" t="s">
        <v>707</v>
      </c>
      <c r="B1415" s="17" t="s">
        <v>715</v>
      </c>
      <c r="C1415" s="133" t="str">
        <f>IF(OR(ISNUMBER(SEARCH('[1]Lookup for use classification'!$B$1,B1415)),ISNUMBER(SEARCH('[1]Lookup for use classification'!$C$1,B1415)),ISNUMBER(SEARCH('[1]Lookup for use classification'!$D$1,B1415)),ISNUMBER(SEARCH('[1]Lookup for use classification'!$E$1,B1415))),'[1]Lookup for use classification'!$A$1,IF(ISNUMBER(SEARCH('[1]Lookup for use classification'!$B$2,B1415)),'[1]Lookup for use classification'!$A$2,IF(ISNUMBER(SEARCH('[1]Lookup for use classification'!$B$3,B1415)),'[1]Lookup for use classification'!$A$3,IF(OR(ISNUMBER(SEARCH('[1]Lookup for use classification'!$B$4,B1415)),ISNUMBER(SEARCH('[1]Lookup for use classification'!$C$4,B1415)),ISNUMBER(SEARCH('[1]Lookup for use classification'!$D$4,B1415)),ISNUMBER(SEARCH('[1]Lookup for use classification'!$E$4,B1415))),'[1]Lookup for use classification'!$A$4,IF(OR(ISNUMBER(SEARCH('[1]Lookup for use classification'!$B$5,B1415)),ISNUMBER(SEARCH('[1]Lookup for use classification'!$C$5,B1415)),ISNUMBER(SEARCH('[1]Lookup for use classification'!$D$5,B1415))),'[1]Lookup for use classification'!$A$5,IF(OR(ISNUMBER(SEARCH('[1]Lookup for use classification'!$B$7,B1415)),ISNUMBER(SEARCH('[1]Lookup for use classification'!$C$7,B1415)),ISNUMBER(SEARCH('[1]Lookup for use classification'!$D$7,B1415))),'[1]Lookup for use classification'!$A$7,IF(OR(ISNUMBER(SEARCH('[1]Lookup for use classification'!$B$9,B1415)),ISNUMBER(SEARCH('[1]Lookup for use classification'!$C$9,B1415)),ISNUMBER(SEARCH('[1]Lookup for use classification'!$D$9,B1415)),ISNUMBER(SEARCH('[1]Lookup for use classification'!$E$9,B1415)),ISNUMBER(SEARCH('[1]Lookup for use classification'!$F$9,B1415)),ISNUMBER(SEARCH('[1]Lookup for use classification'!$G$9,B1415)),ISNUMBER(SEARCH('[1]Lookup for use classification'!$H$9,B1415)),ISNUMBER(SEARCH('[1]Lookup for use classification'!$I$9,B1415)),ISNUMBER(SEARCH('[1]Lookup for use classification'!$J$9,B1415)),ISNUMBER(SEARCH('[1]Lookup for use classification'!$K$9,B1415))),'[1]Lookup for use classification'!$A$9,IF(OR(ISNUMBER(SEARCH('[1]Lookup for use classification'!$B$10,B1415)),ISNUMBER(SEARCH('[1]Lookup for use classification'!$C$10,B1415)),ISNUMBER(SEARCH('[1]Lookup for use classification'!$D$10,B1415)),ISNUMBER(SEARCH('[1]Lookup for use classification'!$E$10,B1415)),ISNUMBER(SEARCH('[1]Lookup for use classification'!$F$10,B1415)),ISNUMBER(SEARCH('[1]Lookup for use classification'!$G$10,B1415))),'[1]Lookup for use classification'!$A$10,IF(OR(ISNUMBER(SEARCH('[1]Lookup for use classification'!$B$11,B1415)),ISNUMBER(SEARCH('[1]Lookup for use classification'!$C$11,B1415))),'[1]Lookup for use classification'!$A$11,IF(OR(ISNUMBER(SEARCH('[1]Lookup for use classification'!$B$12,B1415)),ISNUMBER(SEARCH('[1]Lookup for use classification'!$C$12,B1415))),'[1]Lookup for use classification'!$A$12,IF(OR(ISNUMBER(SEARCH('[1]Lookup for use classification'!$B$13,B1415)),ISNUMBER(SEARCH('[1]Lookup for use classification'!$C$13,B1415)),ISNUMBER(SEARCH('[1]Lookup for use classification'!$D$13,B1415)),,ISNUMBER(SEARCH('[1]Lookup for use classification'!$C$13,B1415)),ISNUMBER(SEARCH('[1]Lookup for use classification'!$E$13,B1415))),'[1]Lookup for use classification'!$A$13,IF(OR(ISNUMBER(SEARCH('[1]Lookup for use classification'!$B$14,B1415)),ISNUMBER(SEARCH('[1]Lookup for use classification'!$C$14,B1415))),'[1]Lookup for use classification'!$A$14,"Other"))))))))))))</f>
        <v>Other</v>
      </c>
      <c r="D1415" s="18"/>
      <c r="E1415" s="19"/>
      <c r="F1415" s="19"/>
    </row>
    <row r="1416" spans="1:6">
      <c r="A1416" s="16" t="s">
        <v>707</v>
      </c>
      <c r="B1416" s="17" t="s">
        <v>716</v>
      </c>
      <c r="C1416" s="133" t="str">
        <f>IF(OR(ISNUMBER(SEARCH('[1]Lookup for use classification'!$B$1,B1416)),ISNUMBER(SEARCH('[1]Lookup for use classification'!$C$1,B1416)),ISNUMBER(SEARCH('[1]Lookup for use classification'!$D$1,B1416)),ISNUMBER(SEARCH('[1]Lookup for use classification'!$E$1,B1416))),'[1]Lookup for use classification'!$A$1,IF(ISNUMBER(SEARCH('[1]Lookup for use classification'!$B$2,B1416)),'[1]Lookup for use classification'!$A$2,IF(ISNUMBER(SEARCH('[1]Lookup for use classification'!$B$3,B1416)),'[1]Lookup for use classification'!$A$3,IF(OR(ISNUMBER(SEARCH('[1]Lookup for use classification'!$B$4,B1416)),ISNUMBER(SEARCH('[1]Lookup for use classification'!$C$4,B1416)),ISNUMBER(SEARCH('[1]Lookup for use classification'!$D$4,B1416)),ISNUMBER(SEARCH('[1]Lookup for use classification'!$E$4,B1416))),'[1]Lookup for use classification'!$A$4,IF(OR(ISNUMBER(SEARCH('[1]Lookup for use classification'!$B$5,B1416)),ISNUMBER(SEARCH('[1]Lookup for use classification'!$C$5,B1416)),ISNUMBER(SEARCH('[1]Lookup for use classification'!$D$5,B1416))),'[1]Lookup for use classification'!$A$5,IF(OR(ISNUMBER(SEARCH('[1]Lookup for use classification'!$B$7,B1416)),ISNUMBER(SEARCH('[1]Lookup for use classification'!$C$7,B1416)),ISNUMBER(SEARCH('[1]Lookup for use classification'!$D$7,B1416))),'[1]Lookup for use classification'!$A$7,IF(OR(ISNUMBER(SEARCH('[1]Lookup for use classification'!$B$9,B1416)),ISNUMBER(SEARCH('[1]Lookup for use classification'!$C$9,B1416)),ISNUMBER(SEARCH('[1]Lookup for use classification'!$D$9,B1416)),ISNUMBER(SEARCH('[1]Lookup for use classification'!$E$9,B1416)),ISNUMBER(SEARCH('[1]Lookup for use classification'!$F$9,B1416)),ISNUMBER(SEARCH('[1]Lookup for use classification'!$G$9,B1416)),ISNUMBER(SEARCH('[1]Lookup for use classification'!$H$9,B1416)),ISNUMBER(SEARCH('[1]Lookup for use classification'!$I$9,B1416)),ISNUMBER(SEARCH('[1]Lookup for use classification'!$J$9,B1416)),ISNUMBER(SEARCH('[1]Lookup for use classification'!$K$9,B1416))),'[1]Lookup for use classification'!$A$9,IF(OR(ISNUMBER(SEARCH('[1]Lookup for use classification'!$B$10,B1416)),ISNUMBER(SEARCH('[1]Lookup for use classification'!$C$10,B1416)),ISNUMBER(SEARCH('[1]Lookup for use classification'!$D$10,B1416)),ISNUMBER(SEARCH('[1]Lookup for use classification'!$E$10,B1416)),ISNUMBER(SEARCH('[1]Lookup for use classification'!$F$10,B1416)),ISNUMBER(SEARCH('[1]Lookup for use classification'!$G$10,B1416))),'[1]Lookup for use classification'!$A$10,IF(OR(ISNUMBER(SEARCH('[1]Lookup for use classification'!$B$11,B1416)),ISNUMBER(SEARCH('[1]Lookup for use classification'!$C$11,B1416))),'[1]Lookup for use classification'!$A$11,IF(OR(ISNUMBER(SEARCH('[1]Lookup for use classification'!$B$12,B1416)),ISNUMBER(SEARCH('[1]Lookup for use classification'!$C$12,B1416))),'[1]Lookup for use classification'!$A$12,IF(OR(ISNUMBER(SEARCH('[1]Lookup for use classification'!$B$13,B1416)),ISNUMBER(SEARCH('[1]Lookup for use classification'!$C$13,B1416)),ISNUMBER(SEARCH('[1]Lookup for use classification'!$D$13,B1416)),,ISNUMBER(SEARCH('[1]Lookup for use classification'!$C$13,B1416)),ISNUMBER(SEARCH('[1]Lookup for use classification'!$E$13,B1416))),'[1]Lookup for use classification'!$A$13,IF(OR(ISNUMBER(SEARCH('[1]Lookup for use classification'!$B$14,B1416)),ISNUMBER(SEARCH('[1]Lookup for use classification'!$C$14,B1416))),'[1]Lookup for use classification'!$A$14,"Other"))))))))))))</f>
        <v>Other</v>
      </c>
      <c r="D1416" s="18"/>
      <c r="E1416" s="19"/>
      <c r="F1416" s="19"/>
    </row>
    <row r="1417" spans="1:6">
      <c r="A1417" s="16" t="s">
        <v>707</v>
      </c>
      <c r="B1417" s="17" t="s">
        <v>717</v>
      </c>
      <c r="C1417" s="133" t="str">
        <f>IF(OR(ISNUMBER(SEARCH('[1]Lookup for use classification'!$B$1,B1417)),ISNUMBER(SEARCH('[1]Lookup for use classification'!$C$1,B1417)),ISNUMBER(SEARCH('[1]Lookup for use classification'!$D$1,B1417)),ISNUMBER(SEARCH('[1]Lookup for use classification'!$E$1,B1417))),'[1]Lookup for use classification'!$A$1,IF(ISNUMBER(SEARCH('[1]Lookup for use classification'!$B$2,B1417)),'[1]Lookup for use classification'!$A$2,IF(ISNUMBER(SEARCH('[1]Lookup for use classification'!$B$3,B1417)),'[1]Lookup for use classification'!$A$3,IF(OR(ISNUMBER(SEARCH('[1]Lookup for use classification'!$B$4,B1417)),ISNUMBER(SEARCH('[1]Lookup for use classification'!$C$4,B1417)),ISNUMBER(SEARCH('[1]Lookup for use classification'!$D$4,B1417)),ISNUMBER(SEARCH('[1]Lookup for use classification'!$E$4,B1417))),'[1]Lookup for use classification'!$A$4,IF(OR(ISNUMBER(SEARCH('[1]Lookup for use classification'!$B$5,B1417)),ISNUMBER(SEARCH('[1]Lookup for use classification'!$C$5,B1417)),ISNUMBER(SEARCH('[1]Lookup for use classification'!$D$5,B1417))),'[1]Lookup for use classification'!$A$5,IF(OR(ISNUMBER(SEARCH('[1]Lookup for use classification'!$B$7,B1417)),ISNUMBER(SEARCH('[1]Lookup for use classification'!$C$7,B1417)),ISNUMBER(SEARCH('[1]Lookup for use classification'!$D$7,B1417))),'[1]Lookup for use classification'!$A$7,IF(OR(ISNUMBER(SEARCH('[1]Lookup for use classification'!$B$9,B1417)),ISNUMBER(SEARCH('[1]Lookup for use classification'!$C$9,B1417)),ISNUMBER(SEARCH('[1]Lookup for use classification'!$D$9,B1417)),ISNUMBER(SEARCH('[1]Lookup for use classification'!$E$9,B1417)),ISNUMBER(SEARCH('[1]Lookup for use classification'!$F$9,B1417)),ISNUMBER(SEARCH('[1]Lookup for use classification'!$G$9,B1417)),ISNUMBER(SEARCH('[1]Lookup for use classification'!$H$9,B1417)),ISNUMBER(SEARCH('[1]Lookup for use classification'!$I$9,B1417)),ISNUMBER(SEARCH('[1]Lookup for use classification'!$J$9,B1417)),ISNUMBER(SEARCH('[1]Lookup for use classification'!$K$9,B1417))),'[1]Lookup for use classification'!$A$9,IF(OR(ISNUMBER(SEARCH('[1]Lookup for use classification'!$B$10,B1417)),ISNUMBER(SEARCH('[1]Lookup for use classification'!$C$10,B1417)),ISNUMBER(SEARCH('[1]Lookup for use classification'!$D$10,B1417)),ISNUMBER(SEARCH('[1]Lookup for use classification'!$E$10,B1417)),ISNUMBER(SEARCH('[1]Lookup for use classification'!$F$10,B1417)),ISNUMBER(SEARCH('[1]Lookup for use classification'!$G$10,B1417))),'[1]Lookup for use classification'!$A$10,IF(OR(ISNUMBER(SEARCH('[1]Lookup for use classification'!$B$11,B1417)),ISNUMBER(SEARCH('[1]Lookup for use classification'!$C$11,B1417))),'[1]Lookup for use classification'!$A$11,IF(OR(ISNUMBER(SEARCH('[1]Lookup for use classification'!$B$12,B1417)),ISNUMBER(SEARCH('[1]Lookup for use classification'!$C$12,B1417))),'[1]Lookup for use classification'!$A$12,IF(OR(ISNUMBER(SEARCH('[1]Lookup for use classification'!$B$13,B1417)),ISNUMBER(SEARCH('[1]Lookup for use classification'!$C$13,B1417)),ISNUMBER(SEARCH('[1]Lookup for use classification'!$D$13,B1417)),,ISNUMBER(SEARCH('[1]Lookup for use classification'!$C$13,B1417)),ISNUMBER(SEARCH('[1]Lookup for use classification'!$E$13,B1417))),'[1]Lookup for use classification'!$A$13,IF(OR(ISNUMBER(SEARCH('[1]Lookup for use classification'!$B$14,B1417)),ISNUMBER(SEARCH('[1]Lookup for use classification'!$C$14,B1417))),'[1]Lookup for use classification'!$A$14,"Other"))))))))))))</f>
        <v>Accomodation Services</v>
      </c>
      <c r="D1417" s="18"/>
      <c r="E1417" s="19"/>
      <c r="F1417" s="19"/>
    </row>
    <row r="1418" spans="1:6">
      <c r="A1418" s="16" t="s">
        <v>707</v>
      </c>
      <c r="B1418" s="20" t="s">
        <v>718</v>
      </c>
      <c r="C1418" s="133" t="str">
        <f>IF(OR(ISNUMBER(SEARCH('[1]Lookup for use classification'!$B$1,B1418)),ISNUMBER(SEARCH('[1]Lookup for use classification'!$C$1,B1418)),ISNUMBER(SEARCH('[1]Lookup for use classification'!$D$1,B1418)),ISNUMBER(SEARCH('[1]Lookup for use classification'!$E$1,B1418))),'[1]Lookup for use classification'!$A$1,IF(ISNUMBER(SEARCH('[1]Lookup for use classification'!$B$2,B1418)),'[1]Lookup for use classification'!$A$2,IF(ISNUMBER(SEARCH('[1]Lookup for use classification'!$B$3,B1418)),'[1]Lookup for use classification'!$A$3,IF(OR(ISNUMBER(SEARCH('[1]Lookup for use classification'!$B$4,B1418)),ISNUMBER(SEARCH('[1]Lookup for use classification'!$C$4,B1418)),ISNUMBER(SEARCH('[1]Lookup for use classification'!$D$4,B1418)),ISNUMBER(SEARCH('[1]Lookup for use classification'!$E$4,B1418))),'[1]Lookup for use classification'!$A$4,IF(OR(ISNUMBER(SEARCH('[1]Lookup for use classification'!$B$5,B1418)),ISNUMBER(SEARCH('[1]Lookup for use classification'!$C$5,B1418)),ISNUMBER(SEARCH('[1]Lookup for use classification'!$D$5,B1418))),'[1]Lookup for use classification'!$A$5,IF(OR(ISNUMBER(SEARCH('[1]Lookup for use classification'!$B$7,B1418)),ISNUMBER(SEARCH('[1]Lookup for use classification'!$C$7,B1418)),ISNUMBER(SEARCH('[1]Lookup for use classification'!$D$7,B1418))),'[1]Lookup for use classification'!$A$7,IF(OR(ISNUMBER(SEARCH('[1]Lookup for use classification'!$B$9,B1418)),ISNUMBER(SEARCH('[1]Lookup for use classification'!$C$9,B1418)),ISNUMBER(SEARCH('[1]Lookup for use classification'!$D$9,B1418)),ISNUMBER(SEARCH('[1]Lookup for use classification'!$E$9,B1418)),ISNUMBER(SEARCH('[1]Lookup for use classification'!$F$9,B1418)),ISNUMBER(SEARCH('[1]Lookup for use classification'!$G$9,B1418)),ISNUMBER(SEARCH('[1]Lookup for use classification'!$H$9,B1418)),ISNUMBER(SEARCH('[1]Lookup for use classification'!$I$9,B1418)),ISNUMBER(SEARCH('[1]Lookup for use classification'!$J$9,B1418)),ISNUMBER(SEARCH('[1]Lookup for use classification'!$K$9,B1418))),'[1]Lookup for use classification'!$A$9,IF(OR(ISNUMBER(SEARCH('[1]Lookup for use classification'!$B$10,B1418)),ISNUMBER(SEARCH('[1]Lookup for use classification'!$C$10,B1418)),ISNUMBER(SEARCH('[1]Lookup for use classification'!$D$10,B1418)),ISNUMBER(SEARCH('[1]Lookup for use classification'!$E$10,B1418)),ISNUMBER(SEARCH('[1]Lookup for use classification'!$F$10,B1418)),ISNUMBER(SEARCH('[1]Lookup for use classification'!$G$10,B1418))),'[1]Lookup for use classification'!$A$10,IF(OR(ISNUMBER(SEARCH('[1]Lookup for use classification'!$B$11,B1418)),ISNUMBER(SEARCH('[1]Lookup for use classification'!$C$11,B1418))),'[1]Lookup for use classification'!$A$11,IF(OR(ISNUMBER(SEARCH('[1]Lookup for use classification'!$B$12,B1418)),ISNUMBER(SEARCH('[1]Lookup for use classification'!$C$12,B1418))),'[1]Lookup for use classification'!$A$12,IF(OR(ISNUMBER(SEARCH('[1]Lookup for use classification'!$B$13,B1418)),ISNUMBER(SEARCH('[1]Lookup for use classification'!$C$13,B1418)),ISNUMBER(SEARCH('[1]Lookup for use classification'!$D$13,B1418)),,ISNUMBER(SEARCH('[1]Lookup for use classification'!$C$13,B1418)),ISNUMBER(SEARCH('[1]Lookup for use classification'!$E$13,B1418))),'[1]Lookup for use classification'!$A$13,IF(OR(ISNUMBER(SEARCH('[1]Lookup for use classification'!$B$14,B1418)),ISNUMBER(SEARCH('[1]Lookup for use classification'!$C$14,B1418))),'[1]Lookup for use classification'!$A$14,"Other"))))))))))))</f>
        <v>Accomodation Services</v>
      </c>
      <c r="D1418" s="21"/>
      <c r="E1418" s="22"/>
      <c r="F1418" s="22"/>
    </row>
    <row r="1419" spans="1:6">
      <c r="A1419" s="16" t="s">
        <v>707</v>
      </c>
      <c r="B1419" s="17" t="s">
        <v>719</v>
      </c>
      <c r="C1419" s="133" t="str">
        <f>IF(OR(ISNUMBER(SEARCH('[1]Lookup for use classification'!$B$1,B1419)),ISNUMBER(SEARCH('[1]Lookup for use classification'!$C$1,B1419)),ISNUMBER(SEARCH('[1]Lookup for use classification'!$D$1,B1419)),ISNUMBER(SEARCH('[1]Lookup for use classification'!$E$1,B1419))),'[1]Lookup for use classification'!$A$1,IF(ISNUMBER(SEARCH('[1]Lookup for use classification'!$B$2,B1419)),'[1]Lookup for use classification'!$A$2,IF(ISNUMBER(SEARCH('[1]Lookup for use classification'!$B$3,B1419)),'[1]Lookup for use classification'!$A$3,IF(OR(ISNUMBER(SEARCH('[1]Lookup for use classification'!$B$4,B1419)),ISNUMBER(SEARCH('[1]Lookup for use classification'!$C$4,B1419)),ISNUMBER(SEARCH('[1]Lookup for use classification'!$D$4,B1419)),ISNUMBER(SEARCH('[1]Lookup for use classification'!$E$4,B1419))),'[1]Lookup for use classification'!$A$4,IF(OR(ISNUMBER(SEARCH('[1]Lookup for use classification'!$B$5,B1419)),ISNUMBER(SEARCH('[1]Lookup for use classification'!$C$5,B1419)),ISNUMBER(SEARCH('[1]Lookup for use classification'!$D$5,B1419))),'[1]Lookup for use classification'!$A$5,IF(OR(ISNUMBER(SEARCH('[1]Lookup for use classification'!$B$7,B1419)),ISNUMBER(SEARCH('[1]Lookup for use classification'!$C$7,B1419)),ISNUMBER(SEARCH('[1]Lookup for use classification'!$D$7,B1419))),'[1]Lookup for use classification'!$A$7,IF(OR(ISNUMBER(SEARCH('[1]Lookup for use classification'!$B$9,B1419)),ISNUMBER(SEARCH('[1]Lookup for use classification'!$C$9,B1419)),ISNUMBER(SEARCH('[1]Lookup for use classification'!$D$9,B1419)),ISNUMBER(SEARCH('[1]Lookup for use classification'!$E$9,B1419)),ISNUMBER(SEARCH('[1]Lookup for use classification'!$F$9,B1419)),ISNUMBER(SEARCH('[1]Lookup for use classification'!$G$9,B1419)),ISNUMBER(SEARCH('[1]Lookup for use classification'!$H$9,B1419)),ISNUMBER(SEARCH('[1]Lookup for use classification'!$I$9,B1419)),ISNUMBER(SEARCH('[1]Lookup for use classification'!$J$9,B1419)),ISNUMBER(SEARCH('[1]Lookup for use classification'!$K$9,B1419))),'[1]Lookup for use classification'!$A$9,IF(OR(ISNUMBER(SEARCH('[1]Lookup for use classification'!$B$10,B1419)),ISNUMBER(SEARCH('[1]Lookup for use classification'!$C$10,B1419)),ISNUMBER(SEARCH('[1]Lookup for use classification'!$D$10,B1419)),ISNUMBER(SEARCH('[1]Lookup for use classification'!$E$10,B1419)),ISNUMBER(SEARCH('[1]Lookup for use classification'!$F$10,B1419)),ISNUMBER(SEARCH('[1]Lookup for use classification'!$G$10,B1419))),'[1]Lookup for use classification'!$A$10,IF(OR(ISNUMBER(SEARCH('[1]Lookup for use classification'!$B$11,B1419)),ISNUMBER(SEARCH('[1]Lookup for use classification'!$C$11,B1419))),'[1]Lookup for use classification'!$A$11,IF(OR(ISNUMBER(SEARCH('[1]Lookup for use classification'!$B$12,B1419)),ISNUMBER(SEARCH('[1]Lookup for use classification'!$C$12,B1419))),'[1]Lookup for use classification'!$A$12,IF(OR(ISNUMBER(SEARCH('[1]Lookup for use classification'!$B$13,B1419)),ISNUMBER(SEARCH('[1]Lookup for use classification'!$C$13,B1419)),ISNUMBER(SEARCH('[1]Lookup for use classification'!$D$13,B1419)),,ISNUMBER(SEARCH('[1]Lookup for use classification'!$C$13,B1419)),ISNUMBER(SEARCH('[1]Lookup for use classification'!$E$13,B1419))),'[1]Lookup for use classification'!$A$13,IF(OR(ISNUMBER(SEARCH('[1]Lookup for use classification'!$B$14,B1419)),ISNUMBER(SEARCH('[1]Lookup for use classification'!$C$14,B1419))),'[1]Lookup for use classification'!$A$14,"Other"))))))))))))</f>
        <v>Other</v>
      </c>
      <c r="D1419" s="18"/>
      <c r="E1419" s="19"/>
      <c r="F1419" s="19"/>
    </row>
    <row r="1420" spans="1:6">
      <c r="A1420" s="16" t="s">
        <v>707</v>
      </c>
      <c r="B1420" s="17" t="s">
        <v>720</v>
      </c>
      <c r="C1420" s="133" t="str">
        <f>IF(OR(ISNUMBER(SEARCH('[1]Lookup for use classification'!$B$1,B1420)),ISNUMBER(SEARCH('[1]Lookup for use classification'!$C$1,B1420)),ISNUMBER(SEARCH('[1]Lookup for use classification'!$D$1,B1420)),ISNUMBER(SEARCH('[1]Lookup for use classification'!$E$1,B1420))),'[1]Lookup for use classification'!$A$1,IF(ISNUMBER(SEARCH('[1]Lookup for use classification'!$B$2,B1420)),'[1]Lookup for use classification'!$A$2,IF(ISNUMBER(SEARCH('[1]Lookup for use classification'!$B$3,B1420)),'[1]Lookup for use classification'!$A$3,IF(OR(ISNUMBER(SEARCH('[1]Lookup for use classification'!$B$4,B1420)),ISNUMBER(SEARCH('[1]Lookup for use classification'!$C$4,B1420)),ISNUMBER(SEARCH('[1]Lookup for use classification'!$D$4,B1420)),ISNUMBER(SEARCH('[1]Lookup for use classification'!$E$4,B1420))),'[1]Lookup for use classification'!$A$4,IF(OR(ISNUMBER(SEARCH('[1]Lookup for use classification'!$B$5,B1420)),ISNUMBER(SEARCH('[1]Lookup for use classification'!$C$5,B1420)),ISNUMBER(SEARCH('[1]Lookup for use classification'!$D$5,B1420))),'[1]Lookup for use classification'!$A$5,IF(OR(ISNUMBER(SEARCH('[1]Lookup for use classification'!$B$7,B1420)),ISNUMBER(SEARCH('[1]Lookup for use classification'!$C$7,B1420)),ISNUMBER(SEARCH('[1]Lookup for use classification'!$D$7,B1420))),'[1]Lookup for use classification'!$A$7,IF(OR(ISNUMBER(SEARCH('[1]Lookup for use classification'!$B$9,B1420)),ISNUMBER(SEARCH('[1]Lookup for use classification'!$C$9,B1420)),ISNUMBER(SEARCH('[1]Lookup for use classification'!$D$9,B1420)),ISNUMBER(SEARCH('[1]Lookup for use classification'!$E$9,B1420)),ISNUMBER(SEARCH('[1]Lookup for use classification'!$F$9,B1420)),ISNUMBER(SEARCH('[1]Lookup for use classification'!$G$9,B1420)),ISNUMBER(SEARCH('[1]Lookup for use classification'!$H$9,B1420)),ISNUMBER(SEARCH('[1]Lookup for use classification'!$I$9,B1420)),ISNUMBER(SEARCH('[1]Lookup for use classification'!$J$9,B1420)),ISNUMBER(SEARCH('[1]Lookup for use classification'!$K$9,B1420))),'[1]Lookup for use classification'!$A$9,IF(OR(ISNUMBER(SEARCH('[1]Lookup for use classification'!$B$10,B1420)),ISNUMBER(SEARCH('[1]Lookup for use classification'!$C$10,B1420)),ISNUMBER(SEARCH('[1]Lookup for use classification'!$D$10,B1420)),ISNUMBER(SEARCH('[1]Lookup for use classification'!$E$10,B1420)),ISNUMBER(SEARCH('[1]Lookup for use classification'!$F$10,B1420)),ISNUMBER(SEARCH('[1]Lookup for use classification'!$G$10,B1420))),'[1]Lookup for use classification'!$A$10,IF(OR(ISNUMBER(SEARCH('[1]Lookup for use classification'!$B$11,B1420)),ISNUMBER(SEARCH('[1]Lookup for use classification'!$C$11,B1420))),'[1]Lookup for use classification'!$A$11,IF(OR(ISNUMBER(SEARCH('[1]Lookup for use classification'!$B$12,B1420)),ISNUMBER(SEARCH('[1]Lookup for use classification'!$C$12,B1420))),'[1]Lookup for use classification'!$A$12,IF(OR(ISNUMBER(SEARCH('[1]Lookup for use classification'!$B$13,B1420)),ISNUMBER(SEARCH('[1]Lookup for use classification'!$C$13,B1420)),ISNUMBER(SEARCH('[1]Lookup for use classification'!$D$13,B1420)),,ISNUMBER(SEARCH('[1]Lookup for use classification'!$C$13,B1420)),ISNUMBER(SEARCH('[1]Lookup for use classification'!$E$13,B1420))),'[1]Lookup for use classification'!$A$13,IF(OR(ISNUMBER(SEARCH('[1]Lookup for use classification'!$B$14,B1420)),ISNUMBER(SEARCH('[1]Lookup for use classification'!$C$14,B1420))),'[1]Lookup for use classification'!$A$14,"Other"))))))))))))</f>
        <v>Accomodation Services</v>
      </c>
      <c r="D1420" s="18"/>
      <c r="E1420" s="19"/>
      <c r="F1420" s="19"/>
    </row>
    <row r="1421" spans="1:6">
      <c r="A1421" s="16" t="s">
        <v>707</v>
      </c>
      <c r="B1421" s="17" t="s">
        <v>721</v>
      </c>
      <c r="C1421" s="133" t="str">
        <f>IF(OR(ISNUMBER(SEARCH('[1]Lookup for use classification'!$B$1,B1421)),ISNUMBER(SEARCH('[1]Lookup for use classification'!$C$1,B1421)),ISNUMBER(SEARCH('[1]Lookup for use classification'!$D$1,B1421)),ISNUMBER(SEARCH('[1]Lookup for use classification'!$E$1,B1421))),'[1]Lookup for use classification'!$A$1,IF(ISNUMBER(SEARCH('[1]Lookup for use classification'!$B$2,B1421)),'[1]Lookup for use classification'!$A$2,IF(ISNUMBER(SEARCH('[1]Lookup for use classification'!$B$3,B1421)),'[1]Lookup for use classification'!$A$3,IF(OR(ISNUMBER(SEARCH('[1]Lookup for use classification'!$B$4,B1421)),ISNUMBER(SEARCH('[1]Lookup for use classification'!$C$4,B1421)),ISNUMBER(SEARCH('[1]Lookup for use classification'!$D$4,B1421)),ISNUMBER(SEARCH('[1]Lookup for use classification'!$E$4,B1421))),'[1]Lookup for use classification'!$A$4,IF(OR(ISNUMBER(SEARCH('[1]Lookup for use classification'!$B$5,B1421)),ISNUMBER(SEARCH('[1]Lookup for use classification'!$C$5,B1421)),ISNUMBER(SEARCH('[1]Lookup for use classification'!$D$5,B1421))),'[1]Lookup for use classification'!$A$5,IF(OR(ISNUMBER(SEARCH('[1]Lookup for use classification'!$B$7,B1421)),ISNUMBER(SEARCH('[1]Lookup for use classification'!$C$7,B1421)),ISNUMBER(SEARCH('[1]Lookup for use classification'!$D$7,B1421))),'[1]Lookup for use classification'!$A$7,IF(OR(ISNUMBER(SEARCH('[1]Lookup for use classification'!$B$9,B1421)),ISNUMBER(SEARCH('[1]Lookup for use classification'!$C$9,B1421)),ISNUMBER(SEARCH('[1]Lookup for use classification'!$D$9,B1421)),ISNUMBER(SEARCH('[1]Lookup for use classification'!$E$9,B1421)),ISNUMBER(SEARCH('[1]Lookup for use classification'!$F$9,B1421)),ISNUMBER(SEARCH('[1]Lookup for use classification'!$G$9,B1421)),ISNUMBER(SEARCH('[1]Lookup for use classification'!$H$9,B1421)),ISNUMBER(SEARCH('[1]Lookup for use classification'!$I$9,B1421)),ISNUMBER(SEARCH('[1]Lookup for use classification'!$J$9,B1421)),ISNUMBER(SEARCH('[1]Lookup for use classification'!$K$9,B1421))),'[1]Lookup for use classification'!$A$9,IF(OR(ISNUMBER(SEARCH('[1]Lookup for use classification'!$B$10,B1421)),ISNUMBER(SEARCH('[1]Lookup for use classification'!$C$10,B1421)),ISNUMBER(SEARCH('[1]Lookup for use classification'!$D$10,B1421)),ISNUMBER(SEARCH('[1]Lookup for use classification'!$E$10,B1421)),ISNUMBER(SEARCH('[1]Lookup for use classification'!$F$10,B1421)),ISNUMBER(SEARCH('[1]Lookup for use classification'!$G$10,B1421))),'[1]Lookup for use classification'!$A$10,IF(OR(ISNUMBER(SEARCH('[1]Lookup for use classification'!$B$11,B1421)),ISNUMBER(SEARCH('[1]Lookup for use classification'!$C$11,B1421))),'[1]Lookup for use classification'!$A$11,IF(OR(ISNUMBER(SEARCH('[1]Lookup for use classification'!$B$12,B1421)),ISNUMBER(SEARCH('[1]Lookup for use classification'!$C$12,B1421))),'[1]Lookup for use classification'!$A$12,IF(OR(ISNUMBER(SEARCH('[1]Lookup for use classification'!$B$13,B1421)),ISNUMBER(SEARCH('[1]Lookup for use classification'!$C$13,B1421)),ISNUMBER(SEARCH('[1]Lookup for use classification'!$D$13,B1421)),,ISNUMBER(SEARCH('[1]Lookup for use classification'!$C$13,B1421)),ISNUMBER(SEARCH('[1]Lookup for use classification'!$E$13,B1421))),'[1]Lookup for use classification'!$A$13,IF(OR(ISNUMBER(SEARCH('[1]Lookup for use classification'!$B$14,B1421)),ISNUMBER(SEARCH('[1]Lookup for use classification'!$C$14,B1421))),'[1]Lookup for use classification'!$A$14,"Other"))))))))))))</f>
        <v>Accomodation Services</v>
      </c>
      <c r="D1421" s="18"/>
      <c r="E1421" s="19"/>
      <c r="F1421" s="19"/>
    </row>
    <row r="1422" spans="1:6">
      <c r="A1422" s="16" t="s">
        <v>707</v>
      </c>
      <c r="B1422" s="17" t="s">
        <v>722</v>
      </c>
      <c r="C1422" s="133" t="str">
        <f>IF(OR(ISNUMBER(SEARCH('[1]Lookup for use classification'!$B$1,B1422)),ISNUMBER(SEARCH('[1]Lookup for use classification'!$C$1,B1422)),ISNUMBER(SEARCH('[1]Lookup for use classification'!$D$1,B1422)),ISNUMBER(SEARCH('[1]Lookup for use classification'!$E$1,B1422))),'[1]Lookup for use classification'!$A$1,IF(ISNUMBER(SEARCH('[1]Lookup for use classification'!$B$2,B1422)),'[1]Lookup for use classification'!$A$2,IF(ISNUMBER(SEARCH('[1]Lookup for use classification'!$B$3,B1422)),'[1]Lookup for use classification'!$A$3,IF(OR(ISNUMBER(SEARCH('[1]Lookup for use classification'!$B$4,B1422)),ISNUMBER(SEARCH('[1]Lookup for use classification'!$C$4,B1422)),ISNUMBER(SEARCH('[1]Lookup for use classification'!$D$4,B1422)),ISNUMBER(SEARCH('[1]Lookup for use classification'!$E$4,B1422))),'[1]Lookup for use classification'!$A$4,IF(OR(ISNUMBER(SEARCH('[1]Lookup for use classification'!$B$5,B1422)),ISNUMBER(SEARCH('[1]Lookup for use classification'!$C$5,B1422)),ISNUMBER(SEARCH('[1]Lookup for use classification'!$D$5,B1422))),'[1]Lookup for use classification'!$A$5,IF(OR(ISNUMBER(SEARCH('[1]Lookup for use classification'!$B$7,B1422)),ISNUMBER(SEARCH('[1]Lookup for use classification'!$C$7,B1422)),ISNUMBER(SEARCH('[1]Lookup for use classification'!$D$7,B1422))),'[1]Lookup for use classification'!$A$7,IF(OR(ISNUMBER(SEARCH('[1]Lookup for use classification'!$B$9,B1422)),ISNUMBER(SEARCH('[1]Lookup for use classification'!$C$9,B1422)),ISNUMBER(SEARCH('[1]Lookup for use classification'!$D$9,B1422)),ISNUMBER(SEARCH('[1]Lookup for use classification'!$E$9,B1422)),ISNUMBER(SEARCH('[1]Lookup for use classification'!$F$9,B1422)),ISNUMBER(SEARCH('[1]Lookup for use classification'!$G$9,B1422)),ISNUMBER(SEARCH('[1]Lookup for use classification'!$H$9,B1422)),ISNUMBER(SEARCH('[1]Lookup for use classification'!$I$9,B1422)),ISNUMBER(SEARCH('[1]Lookup for use classification'!$J$9,B1422)),ISNUMBER(SEARCH('[1]Lookup for use classification'!$K$9,B1422))),'[1]Lookup for use classification'!$A$9,IF(OR(ISNUMBER(SEARCH('[1]Lookup for use classification'!$B$10,B1422)),ISNUMBER(SEARCH('[1]Lookup for use classification'!$C$10,B1422)),ISNUMBER(SEARCH('[1]Lookup for use classification'!$D$10,B1422)),ISNUMBER(SEARCH('[1]Lookup for use classification'!$E$10,B1422)),ISNUMBER(SEARCH('[1]Lookup for use classification'!$F$10,B1422)),ISNUMBER(SEARCH('[1]Lookup for use classification'!$G$10,B1422))),'[1]Lookup for use classification'!$A$10,IF(OR(ISNUMBER(SEARCH('[1]Lookup for use classification'!$B$11,B1422)),ISNUMBER(SEARCH('[1]Lookup for use classification'!$C$11,B1422))),'[1]Lookup for use classification'!$A$11,IF(OR(ISNUMBER(SEARCH('[1]Lookup for use classification'!$B$12,B1422)),ISNUMBER(SEARCH('[1]Lookup for use classification'!$C$12,B1422))),'[1]Lookup for use classification'!$A$12,IF(OR(ISNUMBER(SEARCH('[1]Lookup for use classification'!$B$13,B1422)),ISNUMBER(SEARCH('[1]Lookup for use classification'!$C$13,B1422)),ISNUMBER(SEARCH('[1]Lookup for use classification'!$D$13,B1422)),,ISNUMBER(SEARCH('[1]Lookup for use classification'!$C$13,B1422)),ISNUMBER(SEARCH('[1]Lookup for use classification'!$E$13,B1422))),'[1]Lookup for use classification'!$A$13,IF(OR(ISNUMBER(SEARCH('[1]Lookup for use classification'!$B$14,B1422)),ISNUMBER(SEARCH('[1]Lookup for use classification'!$C$14,B1422))),'[1]Lookup for use classification'!$A$14,"Other"))))))))))))</f>
        <v>Other</v>
      </c>
      <c r="D1422" s="18"/>
      <c r="E1422" s="19"/>
      <c r="F1422" s="19"/>
    </row>
    <row r="1423" spans="1:6">
      <c r="A1423" s="16" t="s">
        <v>707</v>
      </c>
      <c r="B1423" s="17" t="s">
        <v>723</v>
      </c>
      <c r="C1423" s="133" t="str">
        <f>IF(OR(ISNUMBER(SEARCH('[1]Lookup for use classification'!$B$1,B1423)),ISNUMBER(SEARCH('[1]Lookup for use classification'!$C$1,B1423)),ISNUMBER(SEARCH('[1]Lookup for use classification'!$D$1,B1423)),ISNUMBER(SEARCH('[1]Lookup for use classification'!$E$1,B1423))),'[1]Lookup for use classification'!$A$1,IF(ISNUMBER(SEARCH('[1]Lookup for use classification'!$B$2,B1423)),'[1]Lookup for use classification'!$A$2,IF(ISNUMBER(SEARCH('[1]Lookup for use classification'!$B$3,B1423)),'[1]Lookup for use classification'!$A$3,IF(OR(ISNUMBER(SEARCH('[1]Lookup for use classification'!$B$4,B1423)),ISNUMBER(SEARCH('[1]Lookup for use classification'!$C$4,B1423)),ISNUMBER(SEARCH('[1]Lookup for use classification'!$D$4,B1423)),ISNUMBER(SEARCH('[1]Lookup for use classification'!$E$4,B1423))),'[1]Lookup for use classification'!$A$4,IF(OR(ISNUMBER(SEARCH('[1]Lookup for use classification'!$B$5,B1423)),ISNUMBER(SEARCH('[1]Lookup for use classification'!$C$5,B1423)),ISNUMBER(SEARCH('[1]Lookup for use classification'!$D$5,B1423))),'[1]Lookup for use classification'!$A$5,IF(OR(ISNUMBER(SEARCH('[1]Lookup for use classification'!$B$7,B1423)),ISNUMBER(SEARCH('[1]Lookup for use classification'!$C$7,B1423)),ISNUMBER(SEARCH('[1]Lookup for use classification'!$D$7,B1423))),'[1]Lookup for use classification'!$A$7,IF(OR(ISNUMBER(SEARCH('[1]Lookup for use classification'!$B$9,B1423)),ISNUMBER(SEARCH('[1]Lookup for use classification'!$C$9,B1423)),ISNUMBER(SEARCH('[1]Lookup for use classification'!$D$9,B1423)),ISNUMBER(SEARCH('[1]Lookup for use classification'!$E$9,B1423)),ISNUMBER(SEARCH('[1]Lookup for use classification'!$F$9,B1423)),ISNUMBER(SEARCH('[1]Lookup for use classification'!$G$9,B1423)),ISNUMBER(SEARCH('[1]Lookup for use classification'!$H$9,B1423)),ISNUMBER(SEARCH('[1]Lookup for use classification'!$I$9,B1423)),ISNUMBER(SEARCH('[1]Lookup for use classification'!$J$9,B1423)),ISNUMBER(SEARCH('[1]Lookup for use classification'!$K$9,B1423))),'[1]Lookup for use classification'!$A$9,IF(OR(ISNUMBER(SEARCH('[1]Lookup for use classification'!$B$10,B1423)),ISNUMBER(SEARCH('[1]Lookup for use classification'!$C$10,B1423)),ISNUMBER(SEARCH('[1]Lookup for use classification'!$D$10,B1423)),ISNUMBER(SEARCH('[1]Lookup for use classification'!$E$10,B1423)),ISNUMBER(SEARCH('[1]Lookup for use classification'!$F$10,B1423)),ISNUMBER(SEARCH('[1]Lookup for use classification'!$G$10,B1423))),'[1]Lookup for use classification'!$A$10,IF(OR(ISNUMBER(SEARCH('[1]Lookup for use classification'!$B$11,B1423)),ISNUMBER(SEARCH('[1]Lookup for use classification'!$C$11,B1423))),'[1]Lookup for use classification'!$A$11,IF(OR(ISNUMBER(SEARCH('[1]Lookup for use classification'!$B$12,B1423)),ISNUMBER(SEARCH('[1]Lookup for use classification'!$C$12,B1423))),'[1]Lookup for use classification'!$A$12,IF(OR(ISNUMBER(SEARCH('[1]Lookup for use classification'!$B$13,B1423)),ISNUMBER(SEARCH('[1]Lookup for use classification'!$C$13,B1423)),ISNUMBER(SEARCH('[1]Lookup for use classification'!$D$13,B1423)),,ISNUMBER(SEARCH('[1]Lookup for use classification'!$C$13,B1423)),ISNUMBER(SEARCH('[1]Lookup for use classification'!$E$13,B1423))),'[1]Lookup for use classification'!$A$13,IF(OR(ISNUMBER(SEARCH('[1]Lookup for use classification'!$B$14,B1423)),ISNUMBER(SEARCH('[1]Lookup for use classification'!$C$14,B1423))),'[1]Lookup for use classification'!$A$14,"Other"))))))))))))</f>
        <v>Public Assembly</v>
      </c>
      <c r="D1423" s="18"/>
      <c r="E1423" s="19"/>
      <c r="F1423" s="19"/>
    </row>
    <row r="1424" spans="1:6">
      <c r="A1424" s="16" t="s">
        <v>707</v>
      </c>
      <c r="B1424" s="17" t="s">
        <v>724</v>
      </c>
      <c r="C1424" s="133" t="str">
        <f>IF(OR(ISNUMBER(SEARCH('[1]Lookup for use classification'!$B$1,B1424)),ISNUMBER(SEARCH('[1]Lookup for use classification'!$C$1,B1424)),ISNUMBER(SEARCH('[1]Lookup for use classification'!$D$1,B1424)),ISNUMBER(SEARCH('[1]Lookup for use classification'!$E$1,B1424))),'[1]Lookup for use classification'!$A$1,IF(ISNUMBER(SEARCH('[1]Lookup for use classification'!$B$2,B1424)),'[1]Lookup for use classification'!$A$2,IF(ISNUMBER(SEARCH('[1]Lookup for use classification'!$B$3,B1424)),'[1]Lookup for use classification'!$A$3,IF(OR(ISNUMBER(SEARCH('[1]Lookup for use classification'!$B$4,B1424)),ISNUMBER(SEARCH('[1]Lookup for use classification'!$C$4,B1424)),ISNUMBER(SEARCH('[1]Lookup for use classification'!$D$4,B1424)),ISNUMBER(SEARCH('[1]Lookup for use classification'!$E$4,B1424))),'[1]Lookup for use classification'!$A$4,IF(OR(ISNUMBER(SEARCH('[1]Lookup for use classification'!$B$5,B1424)),ISNUMBER(SEARCH('[1]Lookup for use classification'!$C$5,B1424)),ISNUMBER(SEARCH('[1]Lookup for use classification'!$D$5,B1424))),'[1]Lookup for use classification'!$A$5,IF(OR(ISNUMBER(SEARCH('[1]Lookup for use classification'!$B$7,B1424)),ISNUMBER(SEARCH('[1]Lookup for use classification'!$C$7,B1424)),ISNUMBER(SEARCH('[1]Lookup for use classification'!$D$7,B1424))),'[1]Lookup for use classification'!$A$7,IF(OR(ISNUMBER(SEARCH('[1]Lookup for use classification'!$B$9,B1424)),ISNUMBER(SEARCH('[1]Lookup for use classification'!$C$9,B1424)),ISNUMBER(SEARCH('[1]Lookup for use classification'!$D$9,B1424)),ISNUMBER(SEARCH('[1]Lookup for use classification'!$E$9,B1424)),ISNUMBER(SEARCH('[1]Lookup for use classification'!$F$9,B1424)),ISNUMBER(SEARCH('[1]Lookup for use classification'!$G$9,B1424)),ISNUMBER(SEARCH('[1]Lookup for use classification'!$H$9,B1424)),ISNUMBER(SEARCH('[1]Lookup for use classification'!$I$9,B1424)),ISNUMBER(SEARCH('[1]Lookup for use classification'!$J$9,B1424)),ISNUMBER(SEARCH('[1]Lookup for use classification'!$K$9,B1424))),'[1]Lookup for use classification'!$A$9,IF(OR(ISNUMBER(SEARCH('[1]Lookup for use classification'!$B$10,B1424)),ISNUMBER(SEARCH('[1]Lookup for use classification'!$C$10,B1424)),ISNUMBER(SEARCH('[1]Lookup for use classification'!$D$10,B1424)),ISNUMBER(SEARCH('[1]Lookup for use classification'!$E$10,B1424)),ISNUMBER(SEARCH('[1]Lookup for use classification'!$F$10,B1424)),ISNUMBER(SEARCH('[1]Lookup for use classification'!$G$10,B1424))),'[1]Lookup for use classification'!$A$10,IF(OR(ISNUMBER(SEARCH('[1]Lookup for use classification'!$B$11,B1424)),ISNUMBER(SEARCH('[1]Lookup for use classification'!$C$11,B1424))),'[1]Lookup for use classification'!$A$11,IF(OR(ISNUMBER(SEARCH('[1]Lookup for use classification'!$B$12,B1424)),ISNUMBER(SEARCH('[1]Lookup for use classification'!$C$12,B1424))),'[1]Lookup for use classification'!$A$12,IF(OR(ISNUMBER(SEARCH('[1]Lookup for use classification'!$B$13,B1424)),ISNUMBER(SEARCH('[1]Lookup for use classification'!$C$13,B1424)),ISNUMBER(SEARCH('[1]Lookup for use classification'!$D$13,B1424)),,ISNUMBER(SEARCH('[1]Lookup for use classification'!$C$13,B1424)),ISNUMBER(SEARCH('[1]Lookup for use classification'!$E$13,B1424))),'[1]Lookup for use classification'!$A$13,IF(OR(ISNUMBER(SEARCH('[1]Lookup for use classification'!$B$14,B1424)),ISNUMBER(SEARCH('[1]Lookup for use classification'!$C$14,B1424))),'[1]Lookup for use classification'!$A$14,"Other"))))))))))))</f>
        <v>Warehousing</v>
      </c>
      <c r="D1424" s="18">
        <v>2058</v>
      </c>
      <c r="E1424" s="19"/>
      <c r="F1424" s="19"/>
    </row>
    <row r="1425" spans="1:6">
      <c r="A1425" s="16" t="s">
        <v>707</v>
      </c>
      <c r="B1425" s="17" t="s">
        <v>37</v>
      </c>
      <c r="C1425" s="133" t="str">
        <f>IF(OR(ISNUMBER(SEARCH('[1]Lookup for use classification'!$B$1,B1425)),ISNUMBER(SEARCH('[1]Lookup for use classification'!$C$1,B1425)),ISNUMBER(SEARCH('[1]Lookup for use classification'!$D$1,B1425)),ISNUMBER(SEARCH('[1]Lookup for use classification'!$E$1,B1425))),'[1]Lookup for use classification'!$A$1,IF(ISNUMBER(SEARCH('[1]Lookup for use classification'!$B$2,B1425)),'[1]Lookup for use classification'!$A$2,IF(ISNUMBER(SEARCH('[1]Lookup for use classification'!$B$3,B1425)),'[1]Lookup for use classification'!$A$3,IF(OR(ISNUMBER(SEARCH('[1]Lookup for use classification'!$B$4,B1425)),ISNUMBER(SEARCH('[1]Lookup for use classification'!$C$4,B1425)),ISNUMBER(SEARCH('[1]Lookup for use classification'!$D$4,B1425)),ISNUMBER(SEARCH('[1]Lookup for use classification'!$E$4,B1425))),'[1]Lookup for use classification'!$A$4,IF(OR(ISNUMBER(SEARCH('[1]Lookup for use classification'!$B$5,B1425)),ISNUMBER(SEARCH('[1]Lookup for use classification'!$C$5,B1425)),ISNUMBER(SEARCH('[1]Lookup for use classification'!$D$5,B1425))),'[1]Lookup for use classification'!$A$5,IF(OR(ISNUMBER(SEARCH('[1]Lookup for use classification'!$B$7,B1425)),ISNUMBER(SEARCH('[1]Lookup for use classification'!$C$7,B1425)),ISNUMBER(SEARCH('[1]Lookup for use classification'!$D$7,B1425))),'[1]Lookup for use classification'!$A$7,IF(OR(ISNUMBER(SEARCH('[1]Lookup for use classification'!$B$9,B1425)),ISNUMBER(SEARCH('[1]Lookup for use classification'!$C$9,B1425)),ISNUMBER(SEARCH('[1]Lookup for use classification'!$D$9,B1425)),ISNUMBER(SEARCH('[1]Lookup for use classification'!$E$9,B1425)),ISNUMBER(SEARCH('[1]Lookup for use classification'!$F$9,B1425)),ISNUMBER(SEARCH('[1]Lookup for use classification'!$G$9,B1425)),ISNUMBER(SEARCH('[1]Lookup for use classification'!$H$9,B1425)),ISNUMBER(SEARCH('[1]Lookup for use classification'!$I$9,B1425)),ISNUMBER(SEARCH('[1]Lookup for use classification'!$J$9,B1425)),ISNUMBER(SEARCH('[1]Lookup for use classification'!$K$9,B1425))),'[1]Lookup for use classification'!$A$9,IF(OR(ISNUMBER(SEARCH('[1]Lookup for use classification'!$B$10,B1425)),ISNUMBER(SEARCH('[1]Lookup for use classification'!$C$10,B1425)),ISNUMBER(SEARCH('[1]Lookup for use classification'!$D$10,B1425)),ISNUMBER(SEARCH('[1]Lookup for use classification'!$E$10,B1425)),ISNUMBER(SEARCH('[1]Lookup for use classification'!$F$10,B1425)),ISNUMBER(SEARCH('[1]Lookup for use classification'!$G$10,B1425))),'[1]Lookup for use classification'!$A$10,IF(OR(ISNUMBER(SEARCH('[1]Lookup for use classification'!$B$11,B1425)),ISNUMBER(SEARCH('[1]Lookup for use classification'!$C$11,B1425))),'[1]Lookup for use classification'!$A$11,IF(OR(ISNUMBER(SEARCH('[1]Lookup for use classification'!$B$12,B1425)),ISNUMBER(SEARCH('[1]Lookup for use classification'!$C$12,B1425))),'[1]Lookup for use classification'!$A$12,IF(OR(ISNUMBER(SEARCH('[1]Lookup for use classification'!$B$13,B1425)),ISNUMBER(SEARCH('[1]Lookup for use classification'!$C$13,B1425)),ISNUMBER(SEARCH('[1]Lookup for use classification'!$D$13,B1425)),,ISNUMBER(SEARCH('[1]Lookup for use classification'!$C$13,B1425)),ISNUMBER(SEARCH('[1]Lookup for use classification'!$E$13,B1425))),'[1]Lookup for use classification'!$A$13,IF(OR(ISNUMBER(SEARCH('[1]Lookup for use classification'!$B$14,B1425)),ISNUMBER(SEARCH('[1]Lookup for use classification'!$C$14,B1425))),'[1]Lookup for use classification'!$A$14,"Other"))))))))))))</f>
        <v>Office</v>
      </c>
      <c r="D1425" s="18">
        <v>1344</v>
      </c>
      <c r="E1425" s="19"/>
      <c r="F1425" s="19"/>
    </row>
    <row r="1426" spans="1:6">
      <c r="A1426" s="16" t="s">
        <v>707</v>
      </c>
      <c r="B1426" s="17" t="s">
        <v>97</v>
      </c>
      <c r="C1426" s="133" t="str">
        <f>IF(OR(ISNUMBER(SEARCH('[1]Lookup for use classification'!$B$1,B1426)),ISNUMBER(SEARCH('[1]Lookup for use classification'!$C$1,B1426)),ISNUMBER(SEARCH('[1]Lookup for use classification'!$D$1,B1426)),ISNUMBER(SEARCH('[1]Lookup for use classification'!$E$1,B1426))),'[1]Lookup for use classification'!$A$1,IF(ISNUMBER(SEARCH('[1]Lookup for use classification'!$B$2,B1426)),'[1]Lookup for use classification'!$A$2,IF(ISNUMBER(SEARCH('[1]Lookup for use classification'!$B$3,B1426)),'[1]Lookup for use classification'!$A$3,IF(OR(ISNUMBER(SEARCH('[1]Lookup for use classification'!$B$4,B1426)),ISNUMBER(SEARCH('[1]Lookup for use classification'!$C$4,B1426)),ISNUMBER(SEARCH('[1]Lookup for use classification'!$D$4,B1426)),ISNUMBER(SEARCH('[1]Lookup for use classification'!$E$4,B1426))),'[1]Lookup for use classification'!$A$4,IF(OR(ISNUMBER(SEARCH('[1]Lookup for use classification'!$B$5,B1426)),ISNUMBER(SEARCH('[1]Lookup for use classification'!$C$5,B1426)),ISNUMBER(SEARCH('[1]Lookup for use classification'!$D$5,B1426))),'[1]Lookup for use classification'!$A$5,IF(OR(ISNUMBER(SEARCH('[1]Lookup for use classification'!$B$7,B1426)),ISNUMBER(SEARCH('[1]Lookup for use classification'!$C$7,B1426)),ISNUMBER(SEARCH('[1]Lookup for use classification'!$D$7,B1426))),'[1]Lookup for use classification'!$A$7,IF(OR(ISNUMBER(SEARCH('[1]Lookup for use classification'!$B$9,B1426)),ISNUMBER(SEARCH('[1]Lookup for use classification'!$C$9,B1426)),ISNUMBER(SEARCH('[1]Lookup for use classification'!$D$9,B1426)),ISNUMBER(SEARCH('[1]Lookup for use classification'!$E$9,B1426)),ISNUMBER(SEARCH('[1]Lookup for use classification'!$F$9,B1426)),ISNUMBER(SEARCH('[1]Lookup for use classification'!$G$9,B1426)),ISNUMBER(SEARCH('[1]Lookup for use classification'!$H$9,B1426)),ISNUMBER(SEARCH('[1]Lookup for use classification'!$I$9,B1426)),ISNUMBER(SEARCH('[1]Lookup for use classification'!$J$9,B1426)),ISNUMBER(SEARCH('[1]Lookup for use classification'!$K$9,B1426))),'[1]Lookup for use classification'!$A$9,IF(OR(ISNUMBER(SEARCH('[1]Lookup for use classification'!$B$10,B1426)),ISNUMBER(SEARCH('[1]Lookup for use classification'!$C$10,B1426)),ISNUMBER(SEARCH('[1]Lookup for use classification'!$D$10,B1426)),ISNUMBER(SEARCH('[1]Lookup for use classification'!$E$10,B1426)),ISNUMBER(SEARCH('[1]Lookup for use classification'!$F$10,B1426)),ISNUMBER(SEARCH('[1]Lookup for use classification'!$G$10,B1426))),'[1]Lookup for use classification'!$A$10,IF(OR(ISNUMBER(SEARCH('[1]Lookup for use classification'!$B$11,B1426)),ISNUMBER(SEARCH('[1]Lookup for use classification'!$C$11,B1426))),'[1]Lookup for use classification'!$A$11,IF(OR(ISNUMBER(SEARCH('[1]Lookup for use classification'!$B$12,B1426)),ISNUMBER(SEARCH('[1]Lookup for use classification'!$C$12,B1426))),'[1]Lookup for use classification'!$A$12,IF(OR(ISNUMBER(SEARCH('[1]Lookup for use classification'!$B$13,B1426)),ISNUMBER(SEARCH('[1]Lookup for use classification'!$C$13,B1426)),ISNUMBER(SEARCH('[1]Lookup for use classification'!$D$13,B1426)),,ISNUMBER(SEARCH('[1]Lookup for use classification'!$C$13,B1426)),ISNUMBER(SEARCH('[1]Lookup for use classification'!$E$13,B1426))),'[1]Lookup for use classification'!$A$13,IF(OR(ISNUMBER(SEARCH('[1]Lookup for use classification'!$B$14,B1426)),ISNUMBER(SEARCH('[1]Lookup for use classification'!$C$14,B1426))),'[1]Lookup for use classification'!$A$14,"Other"))))))))))))</f>
        <v>Public Assembly</v>
      </c>
      <c r="D1426" s="18">
        <v>1152</v>
      </c>
      <c r="E1426" s="19"/>
      <c r="F1426" s="19"/>
    </row>
    <row r="1427" spans="1:6">
      <c r="A1427" s="16" t="s">
        <v>707</v>
      </c>
      <c r="B1427" s="17" t="s">
        <v>58</v>
      </c>
      <c r="C1427" s="133" t="str">
        <f>IF(OR(ISNUMBER(SEARCH('[1]Lookup for use classification'!$B$1,B1427)),ISNUMBER(SEARCH('[1]Lookup for use classification'!$C$1,B1427)),ISNUMBER(SEARCH('[1]Lookup for use classification'!$D$1,B1427)),ISNUMBER(SEARCH('[1]Lookup for use classification'!$E$1,B1427))),'[1]Lookup for use classification'!$A$1,IF(ISNUMBER(SEARCH('[1]Lookup for use classification'!$B$2,B1427)),'[1]Lookup for use classification'!$A$2,IF(ISNUMBER(SEARCH('[1]Lookup for use classification'!$B$3,B1427)),'[1]Lookup for use classification'!$A$3,IF(OR(ISNUMBER(SEARCH('[1]Lookup for use classification'!$B$4,B1427)),ISNUMBER(SEARCH('[1]Lookup for use classification'!$C$4,B1427)),ISNUMBER(SEARCH('[1]Lookup for use classification'!$D$4,B1427)),ISNUMBER(SEARCH('[1]Lookup for use classification'!$E$4,B1427))),'[1]Lookup for use classification'!$A$4,IF(OR(ISNUMBER(SEARCH('[1]Lookup for use classification'!$B$5,B1427)),ISNUMBER(SEARCH('[1]Lookup for use classification'!$C$5,B1427)),ISNUMBER(SEARCH('[1]Lookup for use classification'!$D$5,B1427))),'[1]Lookup for use classification'!$A$5,IF(OR(ISNUMBER(SEARCH('[1]Lookup for use classification'!$B$7,B1427)),ISNUMBER(SEARCH('[1]Lookup for use classification'!$C$7,B1427)),ISNUMBER(SEARCH('[1]Lookup for use classification'!$D$7,B1427))),'[1]Lookup for use classification'!$A$7,IF(OR(ISNUMBER(SEARCH('[1]Lookup for use classification'!$B$9,B1427)),ISNUMBER(SEARCH('[1]Lookup for use classification'!$C$9,B1427)),ISNUMBER(SEARCH('[1]Lookup for use classification'!$D$9,B1427)),ISNUMBER(SEARCH('[1]Lookup for use classification'!$E$9,B1427)),ISNUMBER(SEARCH('[1]Lookup for use classification'!$F$9,B1427)),ISNUMBER(SEARCH('[1]Lookup for use classification'!$G$9,B1427)),ISNUMBER(SEARCH('[1]Lookup for use classification'!$H$9,B1427)),ISNUMBER(SEARCH('[1]Lookup for use classification'!$I$9,B1427)),ISNUMBER(SEARCH('[1]Lookup for use classification'!$J$9,B1427)),ISNUMBER(SEARCH('[1]Lookup for use classification'!$K$9,B1427))),'[1]Lookup for use classification'!$A$9,IF(OR(ISNUMBER(SEARCH('[1]Lookup for use classification'!$B$10,B1427)),ISNUMBER(SEARCH('[1]Lookup for use classification'!$C$10,B1427)),ISNUMBER(SEARCH('[1]Lookup for use classification'!$D$10,B1427)),ISNUMBER(SEARCH('[1]Lookup for use classification'!$E$10,B1427)),ISNUMBER(SEARCH('[1]Lookup for use classification'!$F$10,B1427)),ISNUMBER(SEARCH('[1]Lookup for use classification'!$G$10,B1427))),'[1]Lookup for use classification'!$A$10,IF(OR(ISNUMBER(SEARCH('[1]Lookup for use classification'!$B$11,B1427)),ISNUMBER(SEARCH('[1]Lookup for use classification'!$C$11,B1427))),'[1]Lookup for use classification'!$A$11,IF(OR(ISNUMBER(SEARCH('[1]Lookup for use classification'!$B$12,B1427)),ISNUMBER(SEARCH('[1]Lookup for use classification'!$C$12,B1427))),'[1]Lookup for use classification'!$A$12,IF(OR(ISNUMBER(SEARCH('[1]Lookup for use classification'!$B$13,B1427)),ISNUMBER(SEARCH('[1]Lookup for use classification'!$C$13,B1427)),ISNUMBER(SEARCH('[1]Lookup for use classification'!$D$13,B1427)),,ISNUMBER(SEARCH('[1]Lookup for use classification'!$C$13,B1427)),ISNUMBER(SEARCH('[1]Lookup for use classification'!$E$13,B1427))),'[1]Lookup for use classification'!$A$13,IF(OR(ISNUMBER(SEARCH('[1]Lookup for use classification'!$B$14,B1427)),ISNUMBER(SEARCH('[1]Lookup for use classification'!$C$14,B1427))),'[1]Lookup for use classification'!$A$14,"Other"))))))))))))</f>
        <v>Education - K - 12</v>
      </c>
      <c r="D1427" s="18">
        <v>19945</v>
      </c>
      <c r="E1427" s="19"/>
      <c r="F1427" s="19" t="s">
        <v>659</v>
      </c>
    </row>
    <row r="1428" spans="1:6">
      <c r="A1428" s="16" t="s">
        <v>707</v>
      </c>
      <c r="B1428" s="17" t="s">
        <v>725</v>
      </c>
      <c r="C1428" s="133" t="str">
        <f>IF(OR(ISNUMBER(SEARCH('[1]Lookup for use classification'!$B$1,B1428)),ISNUMBER(SEARCH('[1]Lookup for use classification'!$C$1,B1428)),ISNUMBER(SEARCH('[1]Lookup for use classification'!$D$1,B1428)),ISNUMBER(SEARCH('[1]Lookup for use classification'!$E$1,B1428))),'[1]Lookup for use classification'!$A$1,IF(ISNUMBER(SEARCH('[1]Lookup for use classification'!$B$2,B1428)),'[1]Lookup for use classification'!$A$2,IF(ISNUMBER(SEARCH('[1]Lookup for use classification'!$B$3,B1428)),'[1]Lookup for use classification'!$A$3,IF(OR(ISNUMBER(SEARCH('[1]Lookup for use classification'!$B$4,B1428)),ISNUMBER(SEARCH('[1]Lookup for use classification'!$C$4,B1428)),ISNUMBER(SEARCH('[1]Lookup for use classification'!$D$4,B1428)),ISNUMBER(SEARCH('[1]Lookup for use classification'!$E$4,B1428))),'[1]Lookup for use classification'!$A$4,IF(OR(ISNUMBER(SEARCH('[1]Lookup for use classification'!$B$5,B1428)),ISNUMBER(SEARCH('[1]Lookup for use classification'!$C$5,B1428)),ISNUMBER(SEARCH('[1]Lookup for use classification'!$D$5,B1428))),'[1]Lookup for use classification'!$A$5,IF(OR(ISNUMBER(SEARCH('[1]Lookup for use classification'!$B$7,B1428)),ISNUMBER(SEARCH('[1]Lookup for use classification'!$C$7,B1428)),ISNUMBER(SEARCH('[1]Lookup for use classification'!$D$7,B1428))),'[1]Lookup for use classification'!$A$7,IF(OR(ISNUMBER(SEARCH('[1]Lookup for use classification'!$B$9,B1428)),ISNUMBER(SEARCH('[1]Lookup for use classification'!$C$9,B1428)),ISNUMBER(SEARCH('[1]Lookup for use classification'!$D$9,B1428)),ISNUMBER(SEARCH('[1]Lookup for use classification'!$E$9,B1428)),ISNUMBER(SEARCH('[1]Lookup for use classification'!$F$9,B1428)),ISNUMBER(SEARCH('[1]Lookup for use classification'!$G$9,B1428)),ISNUMBER(SEARCH('[1]Lookup for use classification'!$H$9,B1428)),ISNUMBER(SEARCH('[1]Lookup for use classification'!$I$9,B1428)),ISNUMBER(SEARCH('[1]Lookup for use classification'!$J$9,B1428)),ISNUMBER(SEARCH('[1]Lookup for use classification'!$K$9,B1428))),'[1]Lookup for use classification'!$A$9,IF(OR(ISNUMBER(SEARCH('[1]Lookup for use classification'!$B$10,B1428)),ISNUMBER(SEARCH('[1]Lookup for use classification'!$C$10,B1428)),ISNUMBER(SEARCH('[1]Lookup for use classification'!$D$10,B1428)),ISNUMBER(SEARCH('[1]Lookup for use classification'!$E$10,B1428)),ISNUMBER(SEARCH('[1]Lookup for use classification'!$F$10,B1428)),ISNUMBER(SEARCH('[1]Lookup for use classification'!$G$10,B1428))),'[1]Lookup for use classification'!$A$10,IF(OR(ISNUMBER(SEARCH('[1]Lookup for use classification'!$B$11,B1428)),ISNUMBER(SEARCH('[1]Lookup for use classification'!$C$11,B1428))),'[1]Lookup for use classification'!$A$11,IF(OR(ISNUMBER(SEARCH('[1]Lookup for use classification'!$B$12,B1428)),ISNUMBER(SEARCH('[1]Lookup for use classification'!$C$12,B1428))),'[1]Lookup for use classification'!$A$12,IF(OR(ISNUMBER(SEARCH('[1]Lookup for use classification'!$B$13,B1428)),ISNUMBER(SEARCH('[1]Lookup for use classification'!$C$13,B1428)),ISNUMBER(SEARCH('[1]Lookup for use classification'!$D$13,B1428)),,ISNUMBER(SEARCH('[1]Lookup for use classification'!$C$13,B1428)),ISNUMBER(SEARCH('[1]Lookup for use classification'!$E$13,B1428))),'[1]Lookup for use classification'!$A$13,IF(OR(ISNUMBER(SEARCH('[1]Lookup for use classification'!$B$14,B1428)),ISNUMBER(SEARCH('[1]Lookup for use classification'!$C$14,B1428))),'[1]Lookup for use classification'!$A$14,"Other"))))))))))))</f>
        <v>Other</v>
      </c>
      <c r="D1428" s="18"/>
      <c r="E1428" s="19"/>
      <c r="F1428" s="19"/>
    </row>
    <row r="1429" spans="1:6">
      <c r="A1429" s="16" t="s">
        <v>707</v>
      </c>
      <c r="B1429" s="17" t="s">
        <v>153</v>
      </c>
      <c r="C1429" s="133" t="str">
        <f>IF(OR(ISNUMBER(SEARCH('[1]Lookup for use classification'!$B$1,B1429)),ISNUMBER(SEARCH('[1]Lookup for use classification'!$C$1,B1429)),ISNUMBER(SEARCH('[1]Lookup for use classification'!$D$1,B1429)),ISNUMBER(SEARCH('[1]Lookup for use classification'!$E$1,B1429))),'[1]Lookup for use classification'!$A$1,IF(ISNUMBER(SEARCH('[1]Lookup for use classification'!$B$2,B1429)),'[1]Lookup for use classification'!$A$2,IF(ISNUMBER(SEARCH('[1]Lookup for use classification'!$B$3,B1429)),'[1]Lookup for use classification'!$A$3,IF(OR(ISNUMBER(SEARCH('[1]Lookup for use classification'!$B$4,B1429)),ISNUMBER(SEARCH('[1]Lookup for use classification'!$C$4,B1429)),ISNUMBER(SEARCH('[1]Lookup for use classification'!$D$4,B1429)),ISNUMBER(SEARCH('[1]Lookup for use classification'!$E$4,B1429))),'[1]Lookup for use classification'!$A$4,IF(OR(ISNUMBER(SEARCH('[1]Lookup for use classification'!$B$5,B1429)),ISNUMBER(SEARCH('[1]Lookup for use classification'!$C$5,B1429)),ISNUMBER(SEARCH('[1]Lookup for use classification'!$D$5,B1429))),'[1]Lookup for use classification'!$A$5,IF(OR(ISNUMBER(SEARCH('[1]Lookup for use classification'!$B$7,B1429)),ISNUMBER(SEARCH('[1]Lookup for use classification'!$C$7,B1429)),ISNUMBER(SEARCH('[1]Lookup for use classification'!$D$7,B1429))),'[1]Lookup for use classification'!$A$7,IF(OR(ISNUMBER(SEARCH('[1]Lookup for use classification'!$B$9,B1429)),ISNUMBER(SEARCH('[1]Lookup for use classification'!$C$9,B1429)),ISNUMBER(SEARCH('[1]Lookup for use classification'!$D$9,B1429)),ISNUMBER(SEARCH('[1]Lookup for use classification'!$E$9,B1429)),ISNUMBER(SEARCH('[1]Lookup for use classification'!$F$9,B1429)),ISNUMBER(SEARCH('[1]Lookup for use classification'!$G$9,B1429)),ISNUMBER(SEARCH('[1]Lookup for use classification'!$H$9,B1429)),ISNUMBER(SEARCH('[1]Lookup for use classification'!$I$9,B1429)),ISNUMBER(SEARCH('[1]Lookup for use classification'!$J$9,B1429)),ISNUMBER(SEARCH('[1]Lookup for use classification'!$K$9,B1429))),'[1]Lookup for use classification'!$A$9,IF(OR(ISNUMBER(SEARCH('[1]Lookup for use classification'!$B$10,B1429)),ISNUMBER(SEARCH('[1]Lookup for use classification'!$C$10,B1429)),ISNUMBER(SEARCH('[1]Lookup for use classification'!$D$10,B1429)),ISNUMBER(SEARCH('[1]Lookup for use classification'!$E$10,B1429)),ISNUMBER(SEARCH('[1]Lookup for use classification'!$F$10,B1429)),ISNUMBER(SEARCH('[1]Lookup for use classification'!$G$10,B1429))),'[1]Lookup for use classification'!$A$10,IF(OR(ISNUMBER(SEARCH('[1]Lookup for use classification'!$B$11,B1429)),ISNUMBER(SEARCH('[1]Lookup for use classification'!$C$11,B1429))),'[1]Lookup for use classification'!$A$11,IF(OR(ISNUMBER(SEARCH('[1]Lookup for use classification'!$B$12,B1429)),ISNUMBER(SEARCH('[1]Lookup for use classification'!$C$12,B1429))),'[1]Lookup for use classification'!$A$12,IF(OR(ISNUMBER(SEARCH('[1]Lookup for use classification'!$B$13,B1429)),ISNUMBER(SEARCH('[1]Lookup for use classification'!$C$13,B1429)),ISNUMBER(SEARCH('[1]Lookup for use classification'!$D$13,B1429)),,ISNUMBER(SEARCH('[1]Lookup for use classification'!$C$13,B1429)),ISNUMBER(SEARCH('[1]Lookup for use classification'!$E$13,B1429))),'[1]Lookup for use classification'!$A$13,IF(OR(ISNUMBER(SEARCH('[1]Lookup for use classification'!$B$14,B1429)),ISNUMBER(SEARCH('[1]Lookup for use classification'!$C$14,B1429))),'[1]Lookup for use classification'!$A$14,"Other"))))))))))))</f>
        <v>Office</v>
      </c>
      <c r="D1429" s="18">
        <v>2832</v>
      </c>
      <c r="E1429" s="19"/>
      <c r="F1429" s="19"/>
    </row>
    <row r="1430" spans="1:6">
      <c r="A1430" s="16" t="s">
        <v>707</v>
      </c>
      <c r="B1430" s="17" t="s">
        <v>726</v>
      </c>
      <c r="C1430" s="133" t="str">
        <f>IF(OR(ISNUMBER(SEARCH('[1]Lookup for use classification'!$B$1,B1430)),ISNUMBER(SEARCH('[1]Lookup for use classification'!$C$1,B1430)),ISNUMBER(SEARCH('[1]Lookup for use classification'!$D$1,B1430)),ISNUMBER(SEARCH('[1]Lookup for use classification'!$E$1,B1430))),'[1]Lookup for use classification'!$A$1,IF(ISNUMBER(SEARCH('[1]Lookup for use classification'!$B$2,B1430)),'[1]Lookup for use classification'!$A$2,IF(ISNUMBER(SEARCH('[1]Lookup for use classification'!$B$3,B1430)),'[1]Lookup for use classification'!$A$3,IF(OR(ISNUMBER(SEARCH('[1]Lookup for use classification'!$B$4,B1430)),ISNUMBER(SEARCH('[1]Lookup for use classification'!$C$4,B1430)),ISNUMBER(SEARCH('[1]Lookup for use classification'!$D$4,B1430)),ISNUMBER(SEARCH('[1]Lookup for use classification'!$E$4,B1430))),'[1]Lookup for use classification'!$A$4,IF(OR(ISNUMBER(SEARCH('[1]Lookup for use classification'!$B$5,B1430)),ISNUMBER(SEARCH('[1]Lookup for use classification'!$C$5,B1430)),ISNUMBER(SEARCH('[1]Lookup for use classification'!$D$5,B1430))),'[1]Lookup for use classification'!$A$5,IF(OR(ISNUMBER(SEARCH('[1]Lookup for use classification'!$B$7,B1430)),ISNUMBER(SEARCH('[1]Lookup for use classification'!$C$7,B1430)),ISNUMBER(SEARCH('[1]Lookup for use classification'!$D$7,B1430))),'[1]Lookup for use classification'!$A$7,IF(OR(ISNUMBER(SEARCH('[1]Lookup for use classification'!$B$9,B1430)),ISNUMBER(SEARCH('[1]Lookup for use classification'!$C$9,B1430)),ISNUMBER(SEARCH('[1]Lookup for use classification'!$D$9,B1430)),ISNUMBER(SEARCH('[1]Lookup for use classification'!$E$9,B1430)),ISNUMBER(SEARCH('[1]Lookup for use classification'!$F$9,B1430)),ISNUMBER(SEARCH('[1]Lookup for use classification'!$G$9,B1430)),ISNUMBER(SEARCH('[1]Lookup for use classification'!$H$9,B1430)),ISNUMBER(SEARCH('[1]Lookup for use classification'!$I$9,B1430)),ISNUMBER(SEARCH('[1]Lookup for use classification'!$J$9,B1430)),ISNUMBER(SEARCH('[1]Lookup for use classification'!$K$9,B1430))),'[1]Lookup for use classification'!$A$9,IF(OR(ISNUMBER(SEARCH('[1]Lookup for use classification'!$B$10,B1430)),ISNUMBER(SEARCH('[1]Lookup for use classification'!$C$10,B1430)),ISNUMBER(SEARCH('[1]Lookup for use classification'!$D$10,B1430)),ISNUMBER(SEARCH('[1]Lookup for use classification'!$E$10,B1430)),ISNUMBER(SEARCH('[1]Lookup for use classification'!$F$10,B1430)),ISNUMBER(SEARCH('[1]Lookup for use classification'!$G$10,B1430))),'[1]Lookup for use classification'!$A$10,IF(OR(ISNUMBER(SEARCH('[1]Lookup for use classification'!$B$11,B1430)),ISNUMBER(SEARCH('[1]Lookup for use classification'!$C$11,B1430))),'[1]Lookup for use classification'!$A$11,IF(OR(ISNUMBER(SEARCH('[1]Lookup for use classification'!$B$12,B1430)),ISNUMBER(SEARCH('[1]Lookup for use classification'!$C$12,B1430))),'[1]Lookup for use classification'!$A$12,IF(OR(ISNUMBER(SEARCH('[1]Lookup for use classification'!$B$13,B1430)),ISNUMBER(SEARCH('[1]Lookup for use classification'!$C$13,B1430)),ISNUMBER(SEARCH('[1]Lookup for use classification'!$D$13,B1430)),,ISNUMBER(SEARCH('[1]Lookup for use classification'!$C$13,B1430)),ISNUMBER(SEARCH('[1]Lookup for use classification'!$E$13,B1430))),'[1]Lookup for use classification'!$A$13,IF(OR(ISNUMBER(SEARCH('[1]Lookup for use classification'!$B$14,B1430)),ISNUMBER(SEARCH('[1]Lookup for use classification'!$C$14,B1430))),'[1]Lookup for use classification'!$A$14,"Other"))))))))))))</f>
        <v>Other</v>
      </c>
      <c r="D1430" s="18">
        <v>1680</v>
      </c>
      <c r="E1430" s="19"/>
      <c r="F1430" s="19"/>
    </row>
    <row r="1431" spans="1:6">
      <c r="A1431" s="16" t="s">
        <v>707</v>
      </c>
      <c r="B1431" s="17" t="s">
        <v>66</v>
      </c>
      <c r="C1431" s="133" t="str">
        <f>IF(OR(ISNUMBER(SEARCH('[1]Lookup for use classification'!$B$1,B1431)),ISNUMBER(SEARCH('[1]Lookup for use classification'!$C$1,B1431)),ISNUMBER(SEARCH('[1]Lookup for use classification'!$D$1,B1431)),ISNUMBER(SEARCH('[1]Lookup for use classification'!$E$1,B1431))),'[1]Lookup for use classification'!$A$1,IF(ISNUMBER(SEARCH('[1]Lookup for use classification'!$B$2,B1431)),'[1]Lookup for use classification'!$A$2,IF(ISNUMBER(SEARCH('[1]Lookup for use classification'!$B$3,B1431)),'[1]Lookup for use classification'!$A$3,IF(OR(ISNUMBER(SEARCH('[1]Lookup for use classification'!$B$4,B1431)),ISNUMBER(SEARCH('[1]Lookup for use classification'!$C$4,B1431)),ISNUMBER(SEARCH('[1]Lookup for use classification'!$D$4,B1431)),ISNUMBER(SEARCH('[1]Lookup for use classification'!$E$4,B1431))),'[1]Lookup for use classification'!$A$4,IF(OR(ISNUMBER(SEARCH('[1]Lookup for use classification'!$B$5,B1431)),ISNUMBER(SEARCH('[1]Lookup for use classification'!$C$5,B1431)),ISNUMBER(SEARCH('[1]Lookup for use classification'!$D$5,B1431))),'[1]Lookup for use classification'!$A$5,IF(OR(ISNUMBER(SEARCH('[1]Lookup for use classification'!$B$7,B1431)),ISNUMBER(SEARCH('[1]Lookup for use classification'!$C$7,B1431)),ISNUMBER(SEARCH('[1]Lookup for use classification'!$D$7,B1431))),'[1]Lookup for use classification'!$A$7,IF(OR(ISNUMBER(SEARCH('[1]Lookup for use classification'!$B$9,B1431)),ISNUMBER(SEARCH('[1]Lookup for use classification'!$C$9,B1431)),ISNUMBER(SEARCH('[1]Lookup for use classification'!$D$9,B1431)),ISNUMBER(SEARCH('[1]Lookup for use classification'!$E$9,B1431)),ISNUMBER(SEARCH('[1]Lookup for use classification'!$F$9,B1431)),ISNUMBER(SEARCH('[1]Lookup for use classification'!$G$9,B1431)),ISNUMBER(SEARCH('[1]Lookup for use classification'!$H$9,B1431)),ISNUMBER(SEARCH('[1]Lookup for use classification'!$I$9,B1431)),ISNUMBER(SEARCH('[1]Lookup for use classification'!$J$9,B1431)),ISNUMBER(SEARCH('[1]Lookup for use classification'!$K$9,B1431))),'[1]Lookup for use classification'!$A$9,IF(OR(ISNUMBER(SEARCH('[1]Lookup for use classification'!$B$10,B1431)),ISNUMBER(SEARCH('[1]Lookup for use classification'!$C$10,B1431)),ISNUMBER(SEARCH('[1]Lookup for use classification'!$D$10,B1431)),ISNUMBER(SEARCH('[1]Lookup for use classification'!$E$10,B1431)),ISNUMBER(SEARCH('[1]Lookup for use classification'!$F$10,B1431)),ISNUMBER(SEARCH('[1]Lookup for use classification'!$G$10,B1431))),'[1]Lookup for use classification'!$A$10,IF(OR(ISNUMBER(SEARCH('[1]Lookup for use classification'!$B$11,B1431)),ISNUMBER(SEARCH('[1]Lookup for use classification'!$C$11,B1431))),'[1]Lookup for use classification'!$A$11,IF(OR(ISNUMBER(SEARCH('[1]Lookup for use classification'!$B$12,B1431)),ISNUMBER(SEARCH('[1]Lookup for use classification'!$C$12,B1431))),'[1]Lookup for use classification'!$A$12,IF(OR(ISNUMBER(SEARCH('[1]Lookup for use classification'!$B$13,B1431)),ISNUMBER(SEARCH('[1]Lookup for use classification'!$C$13,B1431)),ISNUMBER(SEARCH('[1]Lookup for use classification'!$D$13,B1431)),,ISNUMBER(SEARCH('[1]Lookup for use classification'!$C$13,B1431)),ISNUMBER(SEARCH('[1]Lookup for use classification'!$E$13,B1431))),'[1]Lookup for use classification'!$A$13,IF(OR(ISNUMBER(SEARCH('[1]Lookup for use classification'!$B$14,B1431)),ISNUMBER(SEARCH('[1]Lookup for use classification'!$C$14,B1431))),'[1]Lookup for use classification'!$A$14,"Other"))))))))))))</f>
        <v>Water &amp; Sewer</v>
      </c>
      <c r="D1431" s="18">
        <v>1408</v>
      </c>
      <c r="E1431" s="19"/>
      <c r="F1431" s="19"/>
    </row>
    <row r="1432" spans="1:6">
      <c r="A1432" s="16" t="s">
        <v>1479</v>
      </c>
      <c r="B1432" s="26" t="s">
        <v>825</v>
      </c>
      <c r="C1432" s="133" t="str">
        <f>IF(OR(ISNUMBER(SEARCH('[1]Lookup for use classification'!$B$1,B1432)),ISNUMBER(SEARCH('[1]Lookup for use classification'!$C$1,B1432)),ISNUMBER(SEARCH('[1]Lookup for use classification'!$D$1,B1432)),ISNUMBER(SEARCH('[1]Lookup for use classification'!$E$1,B1432))),'[1]Lookup for use classification'!$A$1,IF(ISNUMBER(SEARCH('[1]Lookup for use classification'!$B$2,B1432)),'[1]Lookup for use classification'!$A$2,IF(ISNUMBER(SEARCH('[1]Lookup for use classification'!$B$3,B1432)),'[1]Lookup for use classification'!$A$3,IF(OR(ISNUMBER(SEARCH('[1]Lookup for use classification'!$B$4,B1432)),ISNUMBER(SEARCH('[1]Lookup for use classification'!$C$4,B1432)),ISNUMBER(SEARCH('[1]Lookup for use classification'!$D$4,B1432)),ISNUMBER(SEARCH('[1]Lookup for use classification'!$E$4,B1432))),'[1]Lookup for use classification'!$A$4,IF(OR(ISNUMBER(SEARCH('[1]Lookup for use classification'!$B$5,B1432)),ISNUMBER(SEARCH('[1]Lookup for use classification'!$C$5,B1432)),ISNUMBER(SEARCH('[1]Lookup for use classification'!$D$5,B1432))),'[1]Lookup for use classification'!$A$5,IF(OR(ISNUMBER(SEARCH('[1]Lookup for use classification'!$B$7,B1432)),ISNUMBER(SEARCH('[1]Lookup for use classification'!$C$7,B1432)),ISNUMBER(SEARCH('[1]Lookup for use classification'!$D$7,B1432))),'[1]Lookup for use classification'!$A$7,IF(OR(ISNUMBER(SEARCH('[1]Lookup for use classification'!$B$9,B1432)),ISNUMBER(SEARCH('[1]Lookup for use classification'!$C$9,B1432)),ISNUMBER(SEARCH('[1]Lookup for use classification'!$D$9,B1432)),ISNUMBER(SEARCH('[1]Lookup for use classification'!$E$9,B1432)),ISNUMBER(SEARCH('[1]Lookup for use classification'!$F$9,B1432)),ISNUMBER(SEARCH('[1]Lookup for use classification'!$G$9,B1432)),ISNUMBER(SEARCH('[1]Lookup for use classification'!$H$9,B1432)),ISNUMBER(SEARCH('[1]Lookup for use classification'!$I$9,B1432)),ISNUMBER(SEARCH('[1]Lookup for use classification'!$J$9,B1432)),ISNUMBER(SEARCH('[1]Lookup for use classification'!$K$9,B1432))),'[1]Lookup for use classification'!$A$9,IF(OR(ISNUMBER(SEARCH('[1]Lookup for use classification'!$B$10,B1432)),ISNUMBER(SEARCH('[1]Lookup for use classification'!$C$10,B1432)),ISNUMBER(SEARCH('[1]Lookup for use classification'!$D$10,B1432)),ISNUMBER(SEARCH('[1]Lookup for use classification'!$E$10,B1432)),ISNUMBER(SEARCH('[1]Lookup for use classification'!$F$10,B1432)),ISNUMBER(SEARCH('[1]Lookup for use classification'!$G$10,B1432))),'[1]Lookup for use classification'!$A$10,IF(OR(ISNUMBER(SEARCH('[1]Lookup for use classification'!$B$11,B1432)),ISNUMBER(SEARCH('[1]Lookup for use classification'!$C$11,B1432))),'[1]Lookup for use classification'!$A$11,IF(OR(ISNUMBER(SEARCH('[1]Lookup for use classification'!$B$12,B1432)),ISNUMBER(SEARCH('[1]Lookup for use classification'!$C$12,B1432))),'[1]Lookup for use classification'!$A$12,IF(OR(ISNUMBER(SEARCH('[1]Lookup for use classification'!$B$13,B1432)),ISNUMBER(SEARCH('[1]Lookup for use classification'!$C$13,B1432)),ISNUMBER(SEARCH('[1]Lookup for use classification'!$D$13,B1432)),,ISNUMBER(SEARCH('[1]Lookup for use classification'!$C$13,B1432)),ISNUMBER(SEARCH('[1]Lookup for use classification'!$E$13,B1432))),'[1]Lookup for use classification'!$A$13,IF(OR(ISNUMBER(SEARCH('[1]Lookup for use classification'!$B$14,B1432)),ISNUMBER(SEARCH('[1]Lookup for use classification'!$C$14,B1432))),'[1]Lookup for use classification'!$A$14,"Other"))))))))))))</f>
        <v>Warehousing</v>
      </c>
      <c r="D1432" s="27">
        <v>336</v>
      </c>
      <c r="E1432" s="29"/>
      <c r="F1432" s="29"/>
    </row>
    <row r="1433" spans="1:6">
      <c r="A1433" s="16" t="s">
        <v>1479</v>
      </c>
      <c r="B1433" s="26" t="s">
        <v>1467</v>
      </c>
      <c r="C1433" s="133" t="str">
        <f>IF(OR(ISNUMBER(SEARCH('[1]Lookup for use classification'!$B$1,B1433)),ISNUMBER(SEARCH('[1]Lookup for use classification'!$C$1,B1433)),ISNUMBER(SEARCH('[1]Lookup for use classification'!$D$1,B1433)),ISNUMBER(SEARCH('[1]Lookup for use classification'!$E$1,B1433))),'[1]Lookup for use classification'!$A$1,IF(ISNUMBER(SEARCH('[1]Lookup for use classification'!$B$2,B1433)),'[1]Lookup for use classification'!$A$2,IF(ISNUMBER(SEARCH('[1]Lookup for use classification'!$B$3,B1433)),'[1]Lookup for use classification'!$A$3,IF(OR(ISNUMBER(SEARCH('[1]Lookup for use classification'!$B$4,B1433)),ISNUMBER(SEARCH('[1]Lookup for use classification'!$C$4,B1433)),ISNUMBER(SEARCH('[1]Lookup for use classification'!$D$4,B1433)),ISNUMBER(SEARCH('[1]Lookup for use classification'!$E$4,B1433))),'[1]Lookup for use classification'!$A$4,IF(OR(ISNUMBER(SEARCH('[1]Lookup for use classification'!$B$5,B1433)),ISNUMBER(SEARCH('[1]Lookup for use classification'!$C$5,B1433)),ISNUMBER(SEARCH('[1]Lookup for use classification'!$D$5,B1433))),'[1]Lookup for use classification'!$A$5,IF(OR(ISNUMBER(SEARCH('[1]Lookup for use classification'!$B$7,B1433)),ISNUMBER(SEARCH('[1]Lookup for use classification'!$C$7,B1433)),ISNUMBER(SEARCH('[1]Lookup for use classification'!$D$7,B1433))),'[1]Lookup for use classification'!$A$7,IF(OR(ISNUMBER(SEARCH('[1]Lookup for use classification'!$B$9,B1433)),ISNUMBER(SEARCH('[1]Lookup for use classification'!$C$9,B1433)),ISNUMBER(SEARCH('[1]Lookup for use classification'!$D$9,B1433)),ISNUMBER(SEARCH('[1]Lookup for use classification'!$E$9,B1433)),ISNUMBER(SEARCH('[1]Lookup for use classification'!$F$9,B1433)),ISNUMBER(SEARCH('[1]Lookup for use classification'!$G$9,B1433)),ISNUMBER(SEARCH('[1]Lookup for use classification'!$H$9,B1433)),ISNUMBER(SEARCH('[1]Lookup for use classification'!$I$9,B1433)),ISNUMBER(SEARCH('[1]Lookup for use classification'!$J$9,B1433)),ISNUMBER(SEARCH('[1]Lookup for use classification'!$K$9,B1433))),'[1]Lookup for use classification'!$A$9,IF(OR(ISNUMBER(SEARCH('[1]Lookup for use classification'!$B$10,B1433)),ISNUMBER(SEARCH('[1]Lookup for use classification'!$C$10,B1433)),ISNUMBER(SEARCH('[1]Lookup for use classification'!$D$10,B1433)),ISNUMBER(SEARCH('[1]Lookup for use classification'!$E$10,B1433)),ISNUMBER(SEARCH('[1]Lookup for use classification'!$F$10,B1433)),ISNUMBER(SEARCH('[1]Lookup for use classification'!$G$10,B1433))),'[1]Lookup for use classification'!$A$10,IF(OR(ISNUMBER(SEARCH('[1]Lookup for use classification'!$B$11,B1433)),ISNUMBER(SEARCH('[1]Lookup for use classification'!$C$11,B1433))),'[1]Lookup for use classification'!$A$11,IF(OR(ISNUMBER(SEARCH('[1]Lookup for use classification'!$B$12,B1433)),ISNUMBER(SEARCH('[1]Lookup for use classification'!$C$12,B1433))),'[1]Lookup for use classification'!$A$12,IF(OR(ISNUMBER(SEARCH('[1]Lookup for use classification'!$B$13,B1433)),ISNUMBER(SEARCH('[1]Lookup for use classification'!$C$13,B1433)),ISNUMBER(SEARCH('[1]Lookup for use classification'!$D$13,B1433)),,ISNUMBER(SEARCH('[1]Lookup for use classification'!$C$13,B1433)),ISNUMBER(SEARCH('[1]Lookup for use classification'!$E$13,B1433))),'[1]Lookup for use classification'!$A$13,IF(OR(ISNUMBER(SEARCH('[1]Lookup for use classification'!$B$14,B1433)),ISNUMBER(SEARCH('[1]Lookup for use classification'!$C$14,B1433))),'[1]Lookup for use classification'!$A$14,"Other"))))))))))))</f>
        <v>Retail - Other</v>
      </c>
      <c r="D1433" s="27"/>
      <c r="E1433" s="26"/>
      <c r="F1433" s="26"/>
    </row>
    <row r="1434" spans="1:6">
      <c r="A1434" s="16" t="s">
        <v>1479</v>
      </c>
      <c r="B1434" s="26" t="s">
        <v>1468</v>
      </c>
      <c r="C1434" s="133" t="str">
        <f>IF(OR(ISNUMBER(SEARCH('[1]Lookup for use classification'!$B$1,B1434)),ISNUMBER(SEARCH('[1]Lookup for use classification'!$C$1,B1434)),ISNUMBER(SEARCH('[1]Lookup for use classification'!$D$1,B1434)),ISNUMBER(SEARCH('[1]Lookup for use classification'!$E$1,B1434))),'[1]Lookup for use classification'!$A$1,IF(ISNUMBER(SEARCH('[1]Lookup for use classification'!$B$2,B1434)),'[1]Lookup for use classification'!$A$2,IF(ISNUMBER(SEARCH('[1]Lookup for use classification'!$B$3,B1434)),'[1]Lookup for use classification'!$A$3,IF(OR(ISNUMBER(SEARCH('[1]Lookup for use classification'!$B$4,B1434)),ISNUMBER(SEARCH('[1]Lookup for use classification'!$C$4,B1434)),ISNUMBER(SEARCH('[1]Lookup for use classification'!$D$4,B1434)),ISNUMBER(SEARCH('[1]Lookup for use classification'!$E$4,B1434))),'[1]Lookup for use classification'!$A$4,IF(OR(ISNUMBER(SEARCH('[1]Lookup for use classification'!$B$5,B1434)),ISNUMBER(SEARCH('[1]Lookup for use classification'!$C$5,B1434)),ISNUMBER(SEARCH('[1]Lookup for use classification'!$D$5,B1434))),'[1]Lookup for use classification'!$A$5,IF(OR(ISNUMBER(SEARCH('[1]Lookup for use classification'!$B$7,B1434)),ISNUMBER(SEARCH('[1]Lookup for use classification'!$C$7,B1434)),ISNUMBER(SEARCH('[1]Lookup for use classification'!$D$7,B1434))),'[1]Lookup for use classification'!$A$7,IF(OR(ISNUMBER(SEARCH('[1]Lookup for use classification'!$B$9,B1434)),ISNUMBER(SEARCH('[1]Lookup for use classification'!$C$9,B1434)),ISNUMBER(SEARCH('[1]Lookup for use classification'!$D$9,B1434)),ISNUMBER(SEARCH('[1]Lookup for use classification'!$E$9,B1434)),ISNUMBER(SEARCH('[1]Lookup for use classification'!$F$9,B1434)),ISNUMBER(SEARCH('[1]Lookup for use classification'!$G$9,B1434)),ISNUMBER(SEARCH('[1]Lookup for use classification'!$H$9,B1434)),ISNUMBER(SEARCH('[1]Lookup for use classification'!$I$9,B1434)),ISNUMBER(SEARCH('[1]Lookup for use classification'!$J$9,B1434)),ISNUMBER(SEARCH('[1]Lookup for use classification'!$K$9,B1434))),'[1]Lookup for use classification'!$A$9,IF(OR(ISNUMBER(SEARCH('[1]Lookup for use classification'!$B$10,B1434)),ISNUMBER(SEARCH('[1]Lookup for use classification'!$C$10,B1434)),ISNUMBER(SEARCH('[1]Lookup for use classification'!$D$10,B1434)),ISNUMBER(SEARCH('[1]Lookup for use classification'!$E$10,B1434)),ISNUMBER(SEARCH('[1]Lookup for use classification'!$F$10,B1434)),ISNUMBER(SEARCH('[1]Lookup for use classification'!$G$10,B1434))),'[1]Lookup for use classification'!$A$10,IF(OR(ISNUMBER(SEARCH('[1]Lookup for use classification'!$B$11,B1434)),ISNUMBER(SEARCH('[1]Lookup for use classification'!$C$11,B1434))),'[1]Lookup for use classification'!$A$11,IF(OR(ISNUMBER(SEARCH('[1]Lookup for use classification'!$B$12,B1434)),ISNUMBER(SEARCH('[1]Lookup for use classification'!$C$12,B1434))),'[1]Lookup for use classification'!$A$12,IF(OR(ISNUMBER(SEARCH('[1]Lookup for use classification'!$B$13,B1434)),ISNUMBER(SEARCH('[1]Lookup for use classification'!$C$13,B1434)),ISNUMBER(SEARCH('[1]Lookup for use classification'!$D$13,B1434)),,ISNUMBER(SEARCH('[1]Lookup for use classification'!$C$13,B1434)),ISNUMBER(SEARCH('[1]Lookup for use classification'!$E$13,B1434))),'[1]Lookup for use classification'!$A$13,IF(OR(ISNUMBER(SEARCH('[1]Lookup for use classification'!$B$14,B1434)),ISNUMBER(SEARCH('[1]Lookup for use classification'!$C$14,B1434))),'[1]Lookup for use classification'!$A$14,"Other"))))))))))))</f>
        <v>Other</v>
      </c>
      <c r="D1434" s="27"/>
      <c r="E1434" s="29"/>
      <c r="F1434" s="29"/>
    </row>
    <row r="1435" spans="1:6">
      <c r="A1435" s="16" t="s">
        <v>1479</v>
      </c>
      <c r="B1435" s="26" t="s">
        <v>1395</v>
      </c>
      <c r="C1435" s="133" t="str">
        <f>IF(OR(ISNUMBER(SEARCH('[1]Lookup for use classification'!$B$1,B1435)),ISNUMBER(SEARCH('[1]Lookup for use classification'!$C$1,B1435)),ISNUMBER(SEARCH('[1]Lookup for use classification'!$D$1,B1435)),ISNUMBER(SEARCH('[1]Lookup for use classification'!$E$1,B1435))),'[1]Lookup for use classification'!$A$1,IF(ISNUMBER(SEARCH('[1]Lookup for use classification'!$B$2,B1435)),'[1]Lookup for use classification'!$A$2,IF(ISNUMBER(SEARCH('[1]Lookup for use classification'!$B$3,B1435)),'[1]Lookup for use classification'!$A$3,IF(OR(ISNUMBER(SEARCH('[1]Lookup for use classification'!$B$4,B1435)),ISNUMBER(SEARCH('[1]Lookup for use classification'!$C$4,B1435)),ISNUMBER(SEARCH('[1]Lookup for use classification'!$D$4,B1435)),ISNUMBER(SEARCH('[1]Lookup for use classification'!$E$4,B1435))),'[1]Lookup for use classification'!$A$4,IF(OR(ISNUMBER(SEARCH('[1]Lookup for use classification'!$B$5,B1435)),ISNUMBER(SEARCH('[1]Lookup for use classification'!$C$5,B1435)),ISNUMBER(SEARCH('[1]Lookup for use classification'!$D$5,B1435))),'[1]Lookup for use classification'!$A$5,IF(OR(ISNUMBER(SEARCH('[1]Lookup for use classification'!$B$7,B1435)),ISNUMBER(SEARCH('[1]Lookup for use classification'!$C$7,B1435)),ISNUMBER(SEARCH('[1]Lookup for use classification'!$D$7,B1435))),'[1]Lookup for use classification'!$A$7,IF(OR(ISNUMBER(SEARCH('[1]Lookup for use classification'!$B$9,B1435)),ISNUMBER(SEARCH('[1]Lookup for use classification'!$C$9,B1435)),ISNUMBER(SEARCH('[1]Lookup for use classification'!$D$9,B1435)),ISNUMBER(SEARCH('[1]Lookup for use classification'!$E$9,B1435)),ISNUMBER(SEARCH('[1]Lookup for use classification'!$F$9,B1435)),ISNUMBER(SEARCH('[1]Lookup for use classification'!$G$9,B1435)),ISNUMBER(SEARCH('[1]Lookup for use classification'!$H$9,B1435)),ISNUMBER(SEARCH('[1]Lookup for use classification'!$I$9,B1435)),ISNUMBER(SEARCH('[1]Lookup for use classification'!$J$9,B1435)),ISNUMBER(SEARCH('[1]Lookup for use classification'!$K$9,B1435))),'[1]Lookup for use classification'!$A$9,IF(OR(ISNUMBER(SEARCH('[1]Lookup for use classification'!$B$10,B1435)),ISNUMBER(SEARCH('[1]Lookup for use classification'!$C$10,B1435)),ISNUMBER(SEARCH('[1]Lookup for use classification'!$D$10,B1435)),ISNUMBER(SEARCH('[1]Lookup for use classification'!$E$10,B1435)),ISNUMBER(SEARCH('[1]Lookup for use classification'!$F$10,B1435)),ISNUMBER(SEARCH('[1]Lookup for use classification'!$G$10,B1435))),'[1]Lookup for use classification'!$A$10,IF(OR(ISNUMBER(SEARCH('[1]Lookup for use classification'!$B$11,B1435)),ISNUMBER(SEARCH('[1]Lookup for use classification'!$C$11,B1435))),'[1]Lookup for use classification'!$A$11,IF(OR(ISNUMBER(SEARCH('[1]Lookup for use classification'!$B$12,B1435)),ISNUMBER(SEARCH('[1]Lookup for use classification'!$C$12,B1435))),'[1]Lookup for use classification'!$A$12,IF(OR(ISNUMBER(SEARCH('[1]Lookup for use classification'!$B$13,B1435)),ISNUMBER(SEARCH('[1]Lookup for use classification'!$C$13,B1435)),ISNUMBER(SEARCH('[1]Lookup for use classification'!$D$13,B1435)),,ISNUMBER(SEARCH('[1]Lookup for use classification'!$C$13,B1435)),ISNUMBER(SEARCH('[1]Lookup for use classification'!$E$13,B1435))),'[1]Lookup for use classification'!$A$13,IF(OR(ISNUMBER(SEARCH('[1]Lookup for use classification'!$B$14,B1435)),ISNUMBER(SEARCH('[1]Lookup for use classification'!$C$14,B1435))),'[1]Lookup for use classification'!$A$14,"Other"))))))))))))</f>
        <v>Public Assembly</v>
      </c>
      <c r="D1435" s="27">
        <f>20*60</f>
        <v>1200</v>
      </c>
      <c r="E1435" s="29"/>
      <c r="F1435" s="29"/>
    </row>
    <row r="1436" spans="1:6">
      <c r="A1436" s="16" t="s">
        <v>1479</v>
      </c>
      <c r="B1436" s="26" t="s">
        <v>147</v>
      </c>
      <c r="C1436" s="133" t="str">
        <f>IF(OR(ISNUMBER(SEARCH('[1]Lookup for use classification'!$B$1,B1436)),ISNUMBER(SEARCH('[1]Lookup for use classification'!$C$1,B1436)),ISNUMBER(SEARCH('[1]Lookup for use classification'!$D$1,B1436)),ISNUMBER(SEARCH('[1]Lookup for use classification'!$E$1,B1436))),'[1]Lookup for use classification'!$A$1,IF(ISNUMBER(SEARCH('[1]Lookup for use classification'!$B$2,B1436)),'[1]Lookup for use classification'!$A$2,IF(ISNUMBER(SEARCH('[1]Lookup for use classification'!$B$3,B1436)),'[1]Lookup for use classification'!$A$3,IF(OR(ISNUMBER(SEARCH('[1]Lookup for use classification'!$B$4,B1436)),ISNUMBER(SEARCH('[1]Lookup for use classification'!$C$4,B1436)),ISNUMBER(SEARCH('[1]Lookup for use classification'!$D$4,B1436)),ISNUMBER(SEARCH('[1]Lookup for use classification'!$E$4,B1436))),'[1]Lookup for use classification'!$A$4,IF(OR(ISNUMBER(SEARCH('[1]Lookup for use classification'!$B$5,B1436)),ISNUMBER(SEARCH('[1]Lookup for use classification'!$C$5,B1436)),ISNUMBER(SEARCH('[1]Lookup for use classification'!$D$5,B1436))),'[1]Lookup for use classification'!$A$5,IF(OR(ISNUMBER(SEARCH('[1]Lookup for use classification'!$B$7,B1436)),ISNUMBER(SEARCH('[1]Lookup for use classification'!$C$7,B1436)),ISNUMBER(SEARCH('[1]Lookup for use classification'!$D$7,B1436))),'[1]Lookup for use classification'!$A$7,IF(OR(ISNUMBER(SEARCH('[1]Lookup for use classification'!$B$9,B1436)),ISNUMBER(SEARCH('[1]Lookup for use classification'!$C$9,B1436)),ISNUMBER(SEARCH('[1]Lookup for use classification'!$D$9,B1436)),ISNUMBER(SEARCH('[1]Lookup for use classification'!$E$9,B1436)),ISNUMBER(SEARCH('[1]Lookup for use classification'!$F$9,B1436)),ISNUMBER(SEARCH('[1]Lookup for use classification'!$G$9,B1436)),ISNUMBER(SEARCH('[1]Lookup for use classification'!$H$9,B1436)),ISNUMBER(SEARCH('[1]Lookup for use classification'!$I$9,B1436)),ISNUMBER(SEARCH('[1]Lookup for use classification'!$J$9,B1436)),ISNUMBER(SEARCH('[1]Lookup for use classification'!$K$9,B1436))),'[1]Lookup for use classification'!$A$9,IF(OR(ISNUMBER(SEARCH('[1]Lookup for use classification'!$B$10,B1436)),ISNUMBER(SEARCH('[1]Lookup for use classification'!$C$10,B1436)),ISNUMBER(SEARCH('[1]Lookup for use classification'!$D$10,B1436)),ISNUMBER(SEARCH('[1]Lookup for use classification'!$E$10,B1436)),ISNUMBER(SEARCH('[1]Lookup for use classification'!$F$10,B1436)),ISNUMBER(SEARCH('[1]Lookup for use classification'!$G$10,B1436))),'[1]Lookup for use classification'!$A$10,IF(OR(ISNUMBER(SEARCH('[1]Lookup for use classification'!$B$11,B1436)),ISNUMBER(SEARCH('[1]Lookup for use classification'!$C$11,B1436))),'[1]Lookup for use classification'!$A$11,IF(OR(ISNUMBER(SEARCH('[1]Lookup for use classification'!$B$12,B1436)),ISNUMBER(SEARCH('[1]Lookup for use classification'!$C$12,B1436))),'[1]Lookup for use classification'!$A$12,IF(OR(ISNUMBER(SEARCH('[1]Lookup for use classification'!$B$13,B1436)),ISNUMBER(SEARCH('[1]Lookup for use classification'!$C$13,B1436)),ISNUMBER(SEARCH('[1]Lookup for use classification'!$D$13,B1436)),,ISNUMBER(SEARCH('[1]Lookup for use classification'!$C$13,B1436)),ISNUMBER(SEARCH('[1]Lookup for use classification'!$E$13,B1436))),'[1]Lookup for use classification'!$A$13,IF(OR(ISNUMBER(SEARCH('[1]Lookup for use classification'!$B$14,B1436)),ISNUMBER(SEARCH('[1]Lookup for use classification'!$C$14,B1436))),'[1]Lookup for use classification'!$A$14,"Other"))))))))))))</f>
        <v>Health Care - Hospitals</v>
      </c>
      <c r="D1436" s="27">
        <v>1679</v>
      </c>
      <c r="E1436" s="29"/>
      <c r="F1436" s="29"/>
    </row>
    <row r="1437" spans="1:6">
      <c r="A1437" s="16" t="s">
        <v>1479</v>
      </c>
      <c r="B1437" s="26" t="s">
        <v>1469</v>
      </c>
      <c r="C1437" s="133" t="str">
        <f>IF(OR(ISNUMBER(SEARCH('[1]Lookup for use classification'!$B$1,B1437)),ISNUMBER(SEARCH('[1]Lookup for use classification'!$C$1,B1437)),ISNUMBER(SEARCH('[1]Lookup for use classification'!$D$1,B1437)),ISNUMBER(SEARCH('[1]Lookup for use classification'!$E$1,B1437))),'[1]Lookup for use classification'!$A$1,IF(ISNUMBER(SEARCH('[1]Lookup for use classification'!$B$2,B1437)),'[1]Lookup for use classification'!$A$2,IF(ISNUMBER(SEARCH('[1]Lookup for use classification'!$B$3,B1437)),'[1]Lookup for use classification'!$A$3,IF(OR(ISNUMBER(SEARCH('[1]Lookup for use classification'!$B$4,B1437)),ISNUMBER(SEARCH('[1]Lookup for use classification'!$C$4,B1437)),ISNUMBER(SEARCH('[1]Lookup for use classification'!$D$4,B1437)),ISNUMBER(SEARCH('[1]Lookup for use classification'!$E$4,B1437))),'[1]Lookup for use classification'!$A$4,IF(OR(ISNUMBER(SEARCH('[1]Lookup for use classification'!$B$5,B1437)),ISNUMBER(SEARCH('[1]Lookup for use classification'!$C$5,B1437)),ISNUMBER(SEARCH('[1]Lookup for use classification'!$D$5,B1437))),'[1]Lookup for use classification'!$A$5,IF(OR(ISNUMBER(SEARCH('[1]Lookup for use classification'!$B$7,B1437)),ISNUMBER(SEARCH('[1]Lookup for use classification'!$C$7,B1437)),ISNUMBER(SEARCH('[1]Lookup for use classification'!$D$7,B1437))),'[1]Lookup for use classification'!$A$7,IF(OR(ISNUMBER(SEARCH('[1]Lookup for use classification'!$B$9,B1437)),ISNUMBER(SEARCH('[1]Lookup for use classification'!$C$9,B1437)),ISNUMBER(SEARCH('[1]Lookup for use classification'!$D$9,B1437)),ISNUMBER(SEARCH('[1]Lookup for use classification'!$E$9,B1437)),ISNUMBER(SEARCH('[1]Lookup for use classification'!$F$9,B1437)),ISNUMBER(SEARCH('[1]Lookup for use classification'!$G$9,B1437)),ISNUMBER(SEARCH('[1]Lookup for use classification'!$H$9,B1437)),ISNUMBER(SEARCH('[1]Lookup for use classification'!$I$9,B1437)),ISNUMBER(SEARCH('[1]Lookup for use classification'!$J$9,B1437)),ISNUMBER(SEARCH('[1]Lookup for use classification'!$K$9,B1437))),'[1]Lookup for use classification'!$A$9,IF(OR(ISNUMBER(SEARCH('[1]Lookup for use classification'!$B$10,B1437)),ISNUMBER(SEARCH('[1]Lookup for use classification'!$C$10,B1437)),ISNUMBER(SEARCH('[1]Lookup for use classification'!$D$10,B1437)),ISNUMBER(SEARCH('[1]Lookup for use classification'!$E$10,B1437)),ISNUMBER(SEARCH('[1]Lookup for use classification'!$F$10,B1437)),ISNUMBER(SEARCH('[1]Lookup for use classification'!$G$10,B1437))),'[1]Lookup for use classification'!$A$10,IF(OR(ISNUMBER(SEARCH('[1]Lookup for use classification'!$B$11,B1437)),ISNUMBER(SEARCH('[1]Lookup for use classification'!$C$11,B1437))),'[1]Lookup for use classification'!$A$11,IF(OR(ISNUMBER(SEARCH('[1]Lookup for use classification'!$B$12,B1437)),ISNUMBER(SEARCH('[1]Lookup for use classification'!$C$12,B1437))),'[1]Lookup for use classification'!$A$12,IF(OR(ISNUMBER(SEARCH('[1]Lookup for use classification'!$B$13,B1437)),ISNUMBER(SEARCH('[1]Lookup for use classification'!$C$13,B1437)),ISNUMBER(SEARCH('[1]Lookup for use classification'!$D$13,B1437)),,ISNUMBER(SEARCH('[1]Lookup for use classification'!$C$13,B1437)),ISNUMBER(SEARCH('[1]Lookup for use classification'!$E$13,B1437))),'[1]Lookup for use classification'!$A$13,IF(OR(ISNUMBER(SEARCH('[1]Lookup for use classification'!$B$14,B1437)),ISNUMBER(SEARCH('[1]Lookup for use classification'!$C$14,B1437))),'[1]Lookup for use classification'!$A$14,"Other"))))))))))))</f>
        <v>Other</v>
      </c>
      <c r="D1437" s="27">
        <v>1200</v>
      </c>
      <c r="E1437" s="29"/>
      <c r="F1437" s="29"/>
    </row>
    <row r="1438" spans="1:6">
      <c r="A1438" s="16" t="s">
        <v>1479</v>
      </c>
      <c r="B1438" s="26" t="s">
        <v>1470</v>
      </c>
      <c r="C1438" s="133" t="str">
        <f>IF(OR(ISNUMBER(SEARCH('[1]Lookup for use classification'!$B$1,B1438)),ISNUMBER(SEARCH('[1]Lookup for use classification'!$C$1,B1438)),ISNUMBER(SEARCH('[1]Lookup for use classification'!$D$1,B1438)),ISNUMBER(SEARCH('[1]Lookup for use classification'!$E$1,B1438))),'[1]Lookup for use classification'!$A$1,IF(ISNUMBER(SEARCH('[1]Lookup for use classification'!$B$2,B1438)),'[1]Lookup for use classification'!$A$2,IF(ISNUMBER(SEARCH('[1]Lookup for use classification'!$B$3,B1438)),'[1]Lookup for use classification'!$A$3,IF(OR(ISNUMBER(SEARCH('[1]Lookup for use classification'!$B$4,B1438)),ISNUMBER(SEARCH('[1]Lookup for use classification'!$C$4,B1438)),ISNUMBER(SEARCH('[1]Lookup for use classification'!$D$4,B1438)),ISNUMBER(SEARCH('[1]Lookup for use classification'!$E$4,B1438))),'[1]Lookup for use classification'!$A$4,IF(OR(ISNUMBER(SEARCH('[1]Lookup for use classification'!$B$5,B1438)),ISNUMBER(SEARCH('[1]Lookup for use classification'!$C$5,B1438)),ISNUMBER(SEARCH('[1]Lookup for use classification'!$D$5,B1438))),'[1]Lookup for use classification'!$A$5,IF(OR(ISNUMBER(SEARCH('[1]Lookup for use classification'!$B$7,B1438)),ISNUMBER(SEARCH('[1]Lookup for use classification'!$C$7,B1438)),ISNUMBER(SEARCH('[1]Lookup for use classification'!$D$7,B1438))),'[1]Lookup for use classification'!$A$7,IF(OR(ISNUMBER(SEARCH('[1]Lookup for use classification'!$B$9,B1438)),ISNUMBER(SEARCH('[1]Lookup for use classification'!$C$9,B1438)),ISNUMBER(SEARCH('[1]Lookup for use classification'!$D$9,B1438)),ISNUMBER(SEARCH('[1]Lookup for use classification'!$E$9,B1438)),ISNUMBER(SEARCH('[1]Lookup for use classification'!$F$9,B1438)),ISNUMBER(SEARCH('[1]Lookup for use classification'!$G$9,B1438)),ISNUMBER(SEARCH('[1]Lookup for use classification'!$H$9,B1438)),ISNUMBER(SEARCH('[1]Lookup for use classification'!$I$9,B1438)),ISNUMBER(SEARCH('[1]Lookup for use classification'!$J$9,B1438)),ISNUMBER(SEARCH('[1]Lookup for use classification'!$K$9,B1438))),'[1]Lookup for use classification'!$A$9,IF(OR(ISNUMBER(SEARCH('[1]Lookup for use classification'!$B$10,B1438)),ISNUMBER(SEARCH('[1]Lookup for use classification'!$C$10,B1438)),ISNUMBER(SEARCH('[1]Lookup for use classification'!$D$10,B1438)),ISNUMBER(SEARCH('[1]Lookup for use classification'!$E$10,B1438)),ISNUMBER(SEARCH('[1]Lookup for use classification'!$F$10,B1438)),ISNUMBER(SEARCH('[1]Lookup for use classification'!$G$10,B1438))),'[1]Lookup for use classification'!$A$10,IF(OR(ISNUMBER(SEARCH('[1]Lookup for use classification'!$B$11,B1438)),ISNUMBER(SEARCH('[1]Lookup for use classification'!$C$11,B1438))),'[1]Lookup for use classification'!$A$11,IF(OR(ISNUMBER(SEARCH('[1]Lookup for use classification'!$B$12,B1438)),ISNUMBER(SEARCH('[1]Lookup for use classification'!$C$12,B1438))),'[1]Lookup for use classification'!$A$12,IF(OR(ISNUMBER(SEARCH('[1]Lookup for use classification'!$B$13,B1438)),ISNUMBER(SEARCH('[1]Lookup for use classification'!$C$13,B1438)),ISNUMBER(SEARCH('[1]Lookup for use classification'!$D$13,B1438)),,ISNUMBER(SEARCH('[1]Lookup for use classification'!$C$13,B1438)),ISNUMBER(SEARCH('[1]Lookup for use classification'!$E$13,B1438))),'[1]Lookup for use classification'!$A$13,IF(OR(ISNUMBER(SEARCH('[1]Lookup for use classification'!$B$14,B1438)),ISNUMBER(SEARCH('[1]Lookup for use classification'!$C$14,B1438))),'[1]Lookup for use classification'!$A$14,"Other"))))))))))))</f>
        <v>Other</v>
      </c>
      <c r="D1438" s="27">
        <v>22942</v>
      </c>
      <c r="E1438" s="29"/>
      <c r="F1438" s="29"/>
    </row>
    <row r="1439" spans="1:6">
      <c r="A1439" s="16" t="s">
        <v>1479</v>
      </c>
      <c r="B1439" s="26" t="s">
        <v>1471</v>
      </c>
      <c r="C1439" s="133" t="str">
        <f>IF(OR(ISNUMBER(SEARCH('[1]Lookup for use classification'!$B$1,B1439)),ISNUMBER(SEARCH('[1]Lookup for use classification'!$C$1,B1439)),ISNUMBER(SEARCH('[1]Lookup for use classification'!$D$1,B1439)),ISNUMBER(SEARCH('[1]Lookup for use classification'!$E$1,B1439))),'[1]Lookup for use classification'!$A$1,IF(ISNUMBER(SEARCH('[1]Lookup for use classification'!$B$2,B1439)),'[1]Lookup for use classification'!$A$2,IF(ISNUMBER(SEARCH('[1]Lookup for use classification'!$B$3,B1439)),'[1]Lookup for use classification'!$A$3,IF(OR(ISNUMBER(SEARCH('[1]Lookup for use classification'!$B$4,B1439)),ISNUMBER(SEARCH('[1]Lookup for use classification'!$C$4,B1439)),ISNUMBER(SEARCH('[1]Lookup for use classification'!$D$4,B1439)),ISNUMBER(SEARCH('[1]Lookup for use classification'!$E$4,B1439))),'[1]Lookup for use classification'!$A$4,IF(OR(ISNUMBER(SEARCH('[1]Lookup for use classification'!$B$5,B1439)),ISNUMBER(SEARCH('[1]Lookup for use classification'!$C$5,B1439)),ISNUMBER(SEARCH('[1]Lookup for use classification'!$D$5,B1439))),'[1]Lookup for use classification'!$A$5,IF(OR(ISNUMBER(SEARCH('[1]Lookup for use classification'!$B$7,B1439)),ISNUMBER(SEARCH('[1]Lookup for use classification'!$C$7,B1439)),ISNUMBER(SEARCH('[1]Lookup for use classification'!$D$7,B1439))),'[1]Lookup for use classification'!$A$7,IF(OR(ISNUMBER(SEARCH('[1]Lookup for use classification'!$B$9,B1439)),ISNUMBER(SEARCH('[1]Lookup for use classification'!$C$9,B1439)),ISNUMBER(SEARCH('[1]Lookup for use classification'!$D$9,B1439)),ISNUMBER(SEARCH('[1]Lookup for use classification'!$E$9,B1439)),ISNUMBER(SEARCH('[1]Lookup for use classification'!$F$9,B1439)),ISNUMBER(SEARCH('[1]Lookup for use classification'!$G$9,B1439)),ISNUMBER(SEARCH('[1]Lookup for use classification'!$H$9,B1439)),ISNUMBER(SEARCH('[1]Lookup for use classification'!$I$9,B1439)),ISNUMBER(SEARCH('[1]Lookup for use classification'!$J$9,B1439)),ISNUMBER(SEARCH('[1]Lookup for use classification'!$K$9,B1439))),'[1]Lookup for use classification'!$A$9,IF(OR(ISNUMBER(SEARCH('[1]Lookup for use classification'!$B$10,B1439)),ISNUMBER(SEARCH('[1]Lookup for use classification'!$C$10,B1439)),ISNUMBER(SEARCH('[1]Lookup for use classification'!$D$10,B1439)),ISNUMBER(SEARCH('[1]Lookup for use classification'!$E$10,B1439)),ISNUMBER(SEARCH('[1]Lookup for use classification'!$F$10,B1439)),ISNUMBER(SEARCH('[1]Lookup for use classification'!$G$10,B1439))),'[1]Lookup for use classification'!$A$10,IF(OR(ISNUMBER(SEARCH('[1]Lookup for use classification'!$B$11,B1439)),ISNUMBER(SEARCH('[1]Lookup for use classification'!$C$11,B1439))),'[1]Lookup for use classification'!$A$11,IF(OR(ISNUMBER(SEARCH('[1]Lookup for use classification'!$B$12,B1439)),ISNUMBER(SEARCH('[1]Lookup for use classification'!$C$12,B1439))),'[1]Lookup for use classification'!$A$12,IF(OR(ISNUMBER(SEARCH('[1]Lookup for use classification'!$B$13,B1439)),ISNUMBER(SEARCH('[1]Lookup for use classification'!$C$13,B1439)),ISNUMBER(SEARCH('[1]Lookup for use classification'!$D$13,B1439)),,ISNUMBER(SEARCH('[1]Lookup for use classification'!$C$13,B1439)),ISNUMBER(SEARCH('[1]Lookup for use classification'!$E$13,B1439))),'[1]Lookup for use classification'!$A$13,IF(OR(ISNUMBER(SEARCH('[1]Lookup for use classification'!$B$14,B1439)),ISNUMBER(SEARCH('[1]Lookup for use classification'!$C$14,B1439))),'[1]Lookup for use classification'!$A$14,"Other"))))))))))))</f>
        <v>Accomodation Services</v>
      </c>
      <c r="D1439" s="27"/>
      <c r="E1439" s="29"/>
      <c r="F1439" s="29"/>
    </row>
    <row r="1440" spans="1:6">
      <c r="A1440" s="16" t="s">
        <v>1479</v>
      </c>
      <c r="B1440" s="26" t="s">
        <v>1472</v>
      </c>
      <c r="C1440" s="133" t="str">
        <f>IF(OR(ISNUMBER(SEARCH('[1]Lookup for use classification'!$B$1,B1440)),ISNUMBER(SEARCH('[1]Lookup for use classification'!$C$1,B1440)),ISNUMBER(SEARCH('[1]Lookup for use classification'!$D$1,B1440)),ISNUMBER(SEARCH('[1]Lookup for use classification'!$E$1,B1440))),'[1]Lookup for use classification'!$A$1,IF(ISNUMBER(SEARCH('[1]Lookup for use classification'!$B$2,B1440)),'[1]Lookup for use classification'!$A$2,IF(ISNUMBER(SEARCH('[1]Lookup for use classification'!$B$3,B1440)),'[1]Lookup for use classification'!$A$3,IF(OR(ISNUMBER(SEARCH('[1]Lookup for use classification'!$B$4,B1440)),ISNUMBER(SEARCH('[1]Lookup for use classification'!$C$4,B1440)),ISNUMBER(SEARCH('[1]Lookup for use classification'!$D$4,B1440)),ISNUMBER(SEARCH('[1]Lookup for use classification'!$E$4,B1440))),'[1]Lookup for use classification'!$A$4,IF(OR(ISNUMBER(SEARCH('[1]Lookup for use classification'!$B$5,B1440)),ISNUMBER(SEARCH('[1]Lookup for use classification'!$C$5,B1440)),ISNUMBER(SEARCH('[1]Lookup for use classification'!$D$5,B1440))),'[1]Lookup for use classification'!$A$5,IF(OR(ISNUMBER(SEARCH('[1]Lookup for use classification'!$B$7,B1440)),ISNUMBER(SEARCH('[1]Lookup for use classification'!$C$7,B1440)),ISNUMBER(SEARCH('[1]Lookup for use classification'!$D$7,B1440))),'[1]Lookup for use classification'!$A$7,IF(OR(ISNUMBER(SEARCH('[1]Lookup for use classification'!$B$9,B1440)),ISNUMBER(SEARCH('[1]Lookup for use classification'!$C$9,B1440)),ISNUMBER(SEARCH('[1]Lookup for use classification'!$D$9,B1440)),ISNUMBER(SEARCH('[1]Lookup for use classification'!$E$9,B1440)),ISNUMBER(SEARCH('[1]Lookup for use classification'!$F$9,B1440)),ISNUMBER(SEARCH('[1]Lookup for use classification'!$G$9,B1440)),ISNUMBER(SEARCH('[1]Lookup for use classification'!$H$9,B1440)),ISNUMBER(SEARCH('[1]Lookup for use classification'!$I$9,B1440)),ISNUMBER(SEARCH('[1]Lookup for use classification'!$J$9,B1440)),ISNUMBER(SEARCH('[1]Lookup for use classification'!$K$9,B1440))),'[1]Lookup for use classification'!$A$9,IF(OR(ISNUMBER(SEARCH('[1]Lookup for use classification'!$B$10,B1440)),ISNUMBER(SEARCH('[1]Lookup for use classification'!$C$10,B1440)),ISNUMBER(SEARCH('[1]Lookup for use classification'!$D$10,B1440)),ISNUMBER(SEARCH('[1]Lookup for use classification'!$E$10,B1440)),ISNUMBER(SEARCH('[1]Lookup for use classification'!$F$10,B1440)),ISNUMBER(SEARCH('[1]Lookup for use classification'!$G$10,B1440))),'[1]Lookup for use classification'!$A$10,IF(OR(ISNUMBER(SEARCH('[1]Lookup for use classification'!$B$11,B1440)),ISNUMBER(SEARCH('[1]Lookup for use classification'!$C$11,B1440))),'[1]Lookup for use classification'!$A$11,IF(OR(ISNUMBER(SEARCH('[1]Lookup for use classification'!$B$12,B1440)),ISNUMBER(SEARCH('[1]Lookup for use classification'!$C$12,B1440))),'[1]Lookup for use classification'!$A$12,IF(OR(ISNUMBER(SEARCH('[1]Lookup for use classification'!$B$13,B1440)),ISNUMBER(SEARCH('[1]Lookup for use classification'!$C$13,B1440)),ISNUMBER(SEARCH('[1]Lookup for use classification'!$D$13,B1440)),,ISNUMBER(SEARCH('[1]Lookup for use classification'!$C$13,B1440)),ISNUMBER(SEARCH('[1]Lookup for use classification'!$E$13,B1440))),'[1]Lookup for use classification'!$A$13,IF(OR(ISNUMBER(SEARCH('[1]Lookup for use classification'!$B$14,B1440)),ISNUMBER(SEARCH('[1]Lookup for use classification'!$C$14,B1440))),'[1]Lookup for use classification'!$A$14,"Other"))))))))))))</f>
        <v>Warehousing</v>
      </c>
      <c r="D1440" s="27"/>
      <c r="E1440" s="29"/>
      <c r="F1440" s="29"/>
    </row>
    <row r="1441" spans="1:6">
      <c r="A1441" s="16" t="s">
        <v>1479</v>
      </c>
      <c r="B1441" s="26" t="s">
        <v>1473</v>
      </c>
      <c r="C1441" s="133" t="str">
        <f>IF(OR(ISNUMBER(SEARCH('[1]Lookup for use classification'!$B$1,B1441)),ISNUMBER(SEARCH('[1]Lookup for use classification'!$C$1,B1441)),ISNUMBER(SEARCH('[1]Lookup for use classification'!$D$1,B1441)),ISNUMBER(SEARCH('[1]Lookup for use classification'!$E$1,B1441))),'[1]Lookup for use classification'!$A$1,IF(ISNUMBER(SEARCH('[1]Lookup for use classification'!$B$2,B1441)),'[1]Lookup for use classification'!$A$2,IF(ISNUMBER(SEARCH('[1]Lookup for use classification'!$B$3,B1441)),'[1]Lookup for use classification'!$A$3,IF(OR(ISNUMBER(SEARCH('[1]Lookup for use classification'!$B$4,B1441)),ISNUMBER(SEARCH('[1]Lookup for use classification'!$C$4,B1441)),ISNUMBER(SEARCH('[1]Lookup for use classification'!$D$4,B1441)),ISNUMBER(SEARCH('[1]Lookup for use classification'!$E$4,B1441))),'[1]Lookup for use classification'!$A$4,IF(OR(ISNUMBER(SEARCH('[1]Lookup for use classification'!$B$5,B1441)),ISNUMBER(SEARCH('[1]Lookup for use classification'!$C$5,B1441)),ISNUMBER(SEARCH('[1]Lookup for use classification'!$D$5,B1441))),'[1]Lookup for use classification'!$A$5,IF(OR(ISNUMBER(SEARCH('[1]Lookup for use classification'!$B$7,B1441)),ISNUMBER(SEARCH('[1]Lookup for use classification'!$C$7,B1441)),ISNUMBER(SEARCH('[1]Lookup for use classification'!$D$7,B1441))),'[1]Lookup for use classification'!$A$7,IF(OR(ISNUMBER(SEARCH('[1]Lookup for use classification'!$B$9,B1441)),ISNUMBER(SEARCH('[1]Lookup for use classification'!$C$9,B1441)),ISNUMBER(SEARCH('[1]Lookup for use classification'!$D$9,B1441)),ISNUMBER(SEARCH('[1]Lookup for use classification'!$E$9,B1441)),ISNUMBER(SEARCH('[1]Lookup for use classification'!$F$9,B1441)),ISNUMBER(SEARCH('[1]Lookup for use classification'!$G$9,B1441)),ISNUMBER(SEARCH('[1]Lookup for use classification'!$H$9,B1441)),ISNUMBER(SEARCH('[1]Lookup for use classification'!$I$9,B1441)),ISNUMBER(SEARCH('[1]Lookup for use classification'!$J$9,B1441)),ISNUMBER(SEARCH('[1]Lookup for use classification'!$K$9,B1441))),'[1]Lookup for use classification'!$A$9,IF(OR(ISNUMBER(SEARCH('[1]Lookup for use classification'!$B$10,B1441)),ISNUMBER(SEARCH('[1]Lookup for use classification'!$C$10,B1441)),ISNUMBER(SEARCH('[1]Lookup for use classification'!$D$10,B1441)),ISNUMBER(SEARCH('[1]Lookup for use classification'!$E$10,B1441)),ISNUMBER(SEARCH('[1]Lookup for use classification'!$F$10,B1441)),ISNUMBER(SEARCH('[1]Lookup for use classification'!$G$10,B1441))),'[1]Lookup for use classification'!$A$10,IF(OR(ISNUMBER(SEARCH('[1]Lookup for use classification'!$B$11,B1441)),ISNUMBER(SEARCH('[1]Lookup for use classification'!$C$11,B1441))),'[1]Lookup for use classification'!$A$11,IF(OR(ISNUMBER(SEARCH('[1]Lookup for use classification'!$B$12,B1441)),ISNUMBER(SEARCH('[1]Lookup for use classification'!$C$12,B1441))),'[1]Lookup for use classification'!$A$12,IF(OR(ISNUMBER(SEARCH('[1]Lookup for use classification'!$B$13,B1441)),ISNUMBER(SEARCH('[1]Lookup for use classification'!$C$13,B1441)),ISNUMBER(SEARCH('[1]Lookup for use classification'!$D$13,B1441)),,ISNUMBER(SEARCH('[1]Lookup for use classification'!$C$13,B1441)),ISNUMBER(SEARCH('[1]Lookup for use classification'!$E$13,B1441))),'[1]Lookup for use classification'!$A$13,IF(OR(ISNUMBER(SEARCH('[1]Lookup for use classification'!$B$14,B1441)),ISNUMBER(SEARCH('[1]Lookup for use classification'!$C$14,B1441))),'[1]Lookup for use classification'!$A$14,"Other"))))))))))))</f>
        <v>Warehousing</v>
      </c>
      <c r="D1441" s="27"/>
      <c r="E1441" s="29"/>
      <c r="F1441" s="29"/>
    </row>
    <row r="1442" spans="1:6">
      <c r="A1442" s="16" t="s">
        <v>1479</v>
      </c>
      <c r="B1442" s="26" t="s">
        <v>1474</v>
      </c>
      <c r="C1442" s="133" t="str">
        <f>IF(OR(ISNUMBER(SEARCH('[1]Lookup for use classification'!$B$1,B1442)),ISNUMBER(SEARCH('[1]Lookup for use classification'!$C$1,B1442)),ISNUMBER(SEARCH('[1]Lookup for use classification'!$D$1,B1442)),ISNUMBER(SEARCH('[1]Lookup for use classification'!$E$1,B1442))),'[1]Lookup for use classification'!$A$1,IF(ISNUMBER(SEARCH('[1]Lookup for use classification'!$B$2,B1442)),'[1]Lookup for use classification'!$A$2,IF(ISNUMBER(SEARCH('[1]Lookup for use classification'!$B$3,B1442)),'[1]Lookup for use classification'!$A$3,IF(OR(ISNUMBER(SEARCH('[1]Lookup for use classification'!$B$4,B1442)),ISNUMBER(SEARCH('[1]Lookup for use classification'!$C$4,B1442)),ISNUMBER(SEARCH('[1]Lookup for use classification'!$D$4,B1442)),ISNUMBER(SEARCH('[1]Lookup for use classification'!$E$4,B1442))),'[1]Lookup for use classification'!$A$4,IF(OR(ISNUMBER(SEARCH('[1]Lookup for use classification'!$B$5,B1442)),ISNUMBER(SEARCH('[1]Lookup for use classification'!$C$5,B1442)),ISNUMBER(SEARCH('[1]Lookup for use classification'!$D$5,B1442))),'[1]Lookup for use classification'!$A$5,IF(OR(ISNUMBER(SEARCH('[1]Lookup for use classification'!$B$7,B1442)),ISNUMBER(SEARCH('[1]Lookup for use classification'!$C$7,B1442)),ISNUMBER(SEARCH('[1]Lookup for use classification'!$D$7,B1442))),'[1]Lookup for use classification'!$A$7,IF(OR(ISNUMBER(SEARCH('[1]Lookup for use classification'!$B$9,B1442)),ISNUMBER(SEARCH('[1]Lookup for use classification'!$C$9,B1442)),ISNUMBER(SEARCH('[1]Lookup for use classification'!$D$9,B1442)),ISNUMBER(SEARCH('[1]Lookup for use classification'!$E$9,B1442)),ISNUMBER(SEARCH('[1]Lookup for use classification'!$F$9,B1442)),ISNUMBER(SEARCH('[1]Lookup for use classification'!$G$9,B1442)),ISNUMBER(SEARCH('[1]Lookup for use classification'!$H$9,B1442)),ISNUMBER(SEARCH('[1]Lookup for use classification'!$I$9,B1442)),ISNUMBER(SEARCH('[1]Lookup for use classification'!$J$9,B1442)),ISNUMBER(SEARCH('[1]Lookup for use classification'!$K$9,B1442))),'[1]Lookup for use classification'!$A$9,IF(OR(ISNUMBER(SEARCH('[1]Lookup for use classification'!$B$10,B1442)),ISNUMBER(SEARCH('[1]Lookup for use classification'!$C$10,B1442)),ISNUMBER(SEARCH('[1]Lookup for use classification'!$D$10,B1442)),ISNUMBER(SEARCH('[1]Lookup for use classification'!$E$10,B1442)),ISNUMBER(SEARCH('[1]Lookup for use classification'!$F$10,B1442)),ISNUMBER(SEARCH('[1]Lookup for use classification'!$G$10,B1442))),'[1]Lookup for use classification'!$A$10,IF(OR(ISNUMBER(SEARCH('[1]Lookup for use classification'!$B$11,B1442)),ISNUMBER(SEARCH('[1]Lookup for use classification'!$C$11,B1442))),'[1]Lookup for use classification'!$A$11,IF(OR(ISNUMBER(SEARCH('[1]Lookup for use classification'!$B$12,B1442)),ISNUMBER(SEARCH('[1]Lookup for use classification'!$C$12,B1442))),'[1]Lookup for use classification'!$A$12,IF(OR(ISNUMBER(SEARCH('[1]Lookup for use classification'!$B$13,B1442)),ISNUMBER(SEARCH('[1]Lookup for use classification'!$C$13,B1442)),ISNUMBER(SEARCH('[1]Lookup for use classification'!$D$13,B1442)),,ISNUMBER(SEARCH('[1]Lookup for use classification'!$C$13,B1442)),ISNUMBER(SEARCH('[1]Lookup for use classification'!$E$13,B1442))),'[1]Lookup for use classification'!$A$13,IF(OR(ISNUMBER(SEARCH('[1]Lookup for use classification'!$B$14,B1442)),ISNUMBER(SEARCH('[1]Lookup for use classification'!$C$14,B1442))),'[1]Lookup for use classification'!$A$14,"Other"))))))))))))</f>
        <v>Other</v>
      </c>
      <c r="D1442" s="27">
        <v>2160</v>
      </c>
      <c r="E1442" s="29"/>
      <c r="F1442" s="29"/>
    </row>
    <row r="1443" spans="1:6">
      <c r="A1443" s="16" t="s">
        <v>1479</v>
      </c>
      <c r="B1443" s="26" t="s">
        <v>162</v>
      </c>
      <c r="C1443" s="133" t="str">
        <f>IF(OR(ISNUMBER(SEARCH('[1]Lookup for use classification'!$B$1,B1443)),ISNUMBER(SEARCH('[1]Lookup for use classification'!$C$1,B1443)),ISNUMBER(SEARCH('[1]Lookup for use classification'!$D$1,B1443)),ISNUMBER(SEARCH('[1]Lookup for use classification'!$E$1,B1443))),'[1]Lookup for use classification'!$A$1,IF(ISNUMBER(SEARCH('[1]Lookup for use classification'!$B$2,B1443)),'[1]Lookup for use classification'!$A$2,IF(ISNUMBER(SEARCH('[1]Lookup for use classification'!$B$3,B1443)),'[1]Lookup for use classification'!$A$3,IF(OR(ISNUMBER(SEARCH('[1]Lookup for use classification'!$B$4,B1443)),ISNUMBER(SEARCH('[1]Lookup for use classification'!$C$4,B1443)),ISNUMBER(SEARCH('[1]Lookup for use classification'!$D$4,B1443)),ISNUMBER(SEARCH('[1]Lookup for use classification'!$E$4,B1443))),'[1]Lookup for use classification'!$A$4,IF(OR(ISNUMBER(SEARCH('[1]Lookup for use classification'!$B$5,B1443)),ISNUMBER(SEARCH('[1]Lookup for use classification'!$C$5,B1443)),ISNUMBER(SEARCH('[1]Lookup for use classification'!$D$5,B1443))),'[1]Lookup for use classification'!$A$5,IF(OR(ISNUMBER(SEARCH('[1]Lookup for use classification'!$B$7,B1443)),ISNUMBER(SEARCH('[1]Lookup for use classification'!$C$7,B1443)),ISNUMBER(SEARCH('[1]Lookup for use classification'!$D$7,B1443))),'[1]Lookup for use classification'!$A$7,IF(OR(ISNUMBER(SEARCH('[1]Lookup for use classification'!$B$9,B1443)),ISNUMBER(SEARCH('[1]Lookup for use classification'!$C$9,B1443)),ISNUMBER(SEARCH('[1]Lookup for use classification'!$D$9,B1443)),ISNUMBER(SEARCH('[1]Lookup for use classification'!$E$9,B1443)),ISNUMBER(SEARCH('[1]Lookup for use classification'!$F$9,B1443)),ISNUMBER(SEARCH('[1]Lookup for use classification'!$G$9,B1443)),ISNUMBER(SEARCH('[1]Lookup for use classification'!$H$9,B1443)),ISNUMBER(SEARCH('[1]Lookup for use classification'!$I$9,B1443)),ISNUMBER(SEARCH('[1]Lookup for use classification'!$J$9,B1443)),ISNUMBER(SEARCH('[1]Lookup for use classification'!$K$9,B1443))),'[1]Lookup for use classification'!$A$9,IF(OR(ISNUMBER(SEARCH('[1]Lookup for use classification'!$B$10,B1443)),ISNUMBER(SEARCH('[1]Lookup for use classification'!$C$10,B1443)),ISNUMBER(SEARCH('[1]Lookup for use classification'!$D$10,B1443)),ISNUMBER(SEARCH('[1]Lookup for use classification'!$E$10,B1443)),ISNUMBER(SEARCH('[1]Lookup for use classification'!$F$10,B1443)),ISNUMBER(SEARCH('[1]Lookup for use classification'!$G$10,B1443))),'[1]Lookup for use classification'!$A$10,IF(OR(ISNUMBER(SEARCH('[1]Lookup for use classification'!$B$11,B1443)),ISNUMBER(SEARCH('[1]Lookup for use classification'!$C$11,B1443))),'[1]Lookup for use classification'!$A$11,IF(OR(ISNUMBER(SEARCH('[1]Lookup for use classification'!$B$12,B1443)),ISNUMBER(SEARCH('[1]Lookup for use classification'!$C$12,B1443))),'[1]Lookup for use classification'!$A$12,IF(OR(ISNUMBER(SEARCH('[1]Lookup for use classification'!$B$13,B1443)),ISNUMBER(SEARCH('[1]Lookup for use classification'!$C$13,B1443)),ISNUMBER(SEARCH('[1]Lookup for use classification'!$D$13,B1443)),,ISNUMBER(SEARCH('[1]Lookup for use classification'!$C$13,B1443)),ISNUMBER(SEARCH('[1]Lookup for use classification'!$E$13,B1443))),'[1]Lookup for use classification'!$A$13,IF(OR(ISNUMBER(SEARCH('[1]Lookup for use classification'!$B$14,B1443)),ISNUMBER(SEARCH('[1]Lookup for use classification'!$C$14,B1443))),'[1]Lookup for use classification'!$A$14,"Other"))))))))))))</f>
        <v>Public Assembly</v>
      </c>
      <c r="D1443" s="27"/>
      <c r="E1443" s="29"/>
      <c r="F1443" s="29"/>
    </row>
    <row r="1444" spans="1:6">
      <c r="A1444" s="16" t="s">
        <v>1479</v>
      </c>
      <c r="B1444" s="26" t="s">
        <v>37</v>
      </c>
      <c r="C1444" s="133" t="str">
        <f>IF(OR(ISNUMBER(SEARCH('[1]Lookup for use classification'!$B$1,B1444)),ISNUMBER(SEARCH('[1]Lookup for use classification'!$C$1,B1444)),ISNUMBER(SEARCH('[1]Lookup for use classification'!$D$1,B1444)),ISNUMBER(SEARCH('[1]Lookup for use classification'!$E$1,B1444))),'[1]Lookup for use classification'!$A$1,IF(ISNUMBER(SEARCH('[1]Lookup for use classification'!$B$2,B1444)),'[1]Lookup for use classification'!$A$2,IF(ISNUMBER(SEARCH('[1]Lookup for use classification'!$B$3,B1444)),'[1]Lookup for use classification'!$A$3,IF(OR(ISNUMBER(SEARCH('[1]Lookup for use classification'!$B$4,B1444)),ISNUMBER(SEARCH('[1]Lookup for use classification'!$C$4,B1444)),ISNUMBER(SEARCH('[1]Lookup for use classification'!$D$4,B1444)),ISNUMBER(SEARCH('[1]Lookup for use classification'!$E$4,B1444))),'[1]Lookup for use classification'!$A$4,IF(OR(ISNUMBER(SEARCH('[1]Lookup for use classification'!$B$5,B1444)),ISNUMBER(SEARCH('[1]Lookup for use classification'!$C$5,B1444)),ISNUMBER(SEARCH('[1]Lookup for use classification'!$D$5,B1444))),'[1]Lookup for use classification'!$A$5,IF(OR(ISNUMBER(SEARCH('[1]Lookup for use classification'!$B$7,B1444)),ISNUMBER(SEARCH('[1]Lookup for use classification'!$C$7,B1444)),ISNUMBER(SEARCH('[1]Lookup for use classification'!$D$7,B1444))),'[1]Lookup for use classification'!$A$7,IF(OR(ISNUMBER(SEARCH('[1]Lookup for use classification'!$B$9,B1444)),ISNUMBER(SEARCH('[1]Lookup for use classification'!$C$9,B1444)),ISNUMBER(SEARCH('[1]Lookup for use classification'!$D$9,B1444)),ISNUMBER(SEARCH('[1]Lookup for use classification'!$E$9,B1444)),ISNUMBER(SEARCH('[1]Lookup for use classification'!$F$9,B1444)),ISNUMBER(SEARCH('[1]Lookup for use classification'!$G$9,B1444)),ISNUMBER(SEARCH('[1]Lookup for use classification'!$H$9,B1444)),ISNUMBER(SEARCH('[1]Lookup for use classification'!$I$9,B1444)),ISNUMBER(SEARCH('[1]Lookup for use classification'!$J$9,B1444)),ISNUMBER(SEARCH('[1]Lookup for use classification'!$K$9,B1444))),'[1]Lookup for use classification'!$A$9,IF(OR(ISNUMBER(SEARCH('[1]Lookup for use classification'!$B$10,B1444)),ISNUMBER(SEARCH('[1]Lookup for use classification'!$C$10,B1444)),ISNUMBER(SEARCH('[1]Lookup for use classification'!$D$10,B1444)),ISNUMBER(SEARCH('[1]Lookup for use classification'!$E$10,B1444)),ISNUMBER(SEARCH('[1]Lookup for use classification'!$F$10,B1444)),ISNUMBER(SEARCH('[1]Lookup for use classification'!$G$10,B1444))),'[1]Lookup for use classification'!$A$10,IF(OR(ISNUMBER(SEARCH('[1]Lookup for use classification'!$B$11,B1444)),ISNUMBER(SEARCH('[1]Lookup for use classification'!$C$11,B1444))),'[1]Lookup for use classification'!$A$11,IF(OR(ISNUMBER(SEARCH('[1]Lookup for use classification'!$B$12,B1444)),ISNUMBER(SEARCH('[1]Lookup for use classification'!$C$12,B1444))),'[1]Lookup for use classification'!$A$12,IF(OR(ISNUMBER(SEARCH('[1]Lookup for use classification'!$B$13,B1444)),ISNUMBER(SEARCH('[1]Lookup for use classification'!$C$13,B1444)),ISNUMBER(SEARCH('[1]Lookup for use classification'!$D$13,B1444)),,ISNUMBER(SEARCH('[1]Lookup for use classification'!$C$13,B1444)),ISNUMBER(SEARCH('[1]Lookup for use classification'!$E$13,B1444))),'[1]Lookup for use classification'!$A$13,IF(OR(ISNUMBER(SEARCH('[1]Lookup for use classification'!$B$14,B1444)),ISNUMBER(SEARCH('[1]Lookup for use classification'!$C$14,B1444))),'[1]Lookup for use classification'!$A$14,"Other"))))))))))))</f>
        <v>Office</v>
      </c>
      <c r="D1444" s="27"/>
      <c r="E1444" s="29"/>
      <c r="F1444" s="29"/>
    </row>
    <row r="1445" spans="1:6">
      <c r="A1445" s="16" t="s">
        <v>1479</v>
      </c>
      <c r="B1445" s="26" t="s">
        <v>1475</v>
      </c>
      <c r="C1445" s="133" t="str">
        <f>IF(OR(ISNUMBER(SEARCH('[1]Lookup for use classification'!$B$1,B1445)),ISNUMBER(SEARCH('[1]Lookup for use classification'!$C$1,B1445)),ISNUMBER(SEARCH('[1]Lookup for use classification'!$D$1,B1445)),ISNUMBER(SEARCH('[1]Lookup for use classification'!$E$1,B1445))),'[1]Lookup for use classification'!$A$1,IF(ISNUMBER(SEARCH('[1]Lookup for use classification'!$B$2,B1445)),'[1]Lookup for use classification'!$A$2,IF(ISNUMBER(SEARCH('[1]Lookup for use classification'!$B$3,B1445)),'[1]Lookup for use classification'!$A$3,IF(OR(ISNUMBER(SEARCH('[1]Lookup for use classification'!$B$4,B1445)),ISNUMBER(SEARCH('[1]Lookup for use classification'!$C$4,B1445)),ISNUMBER(SEARCH('[1]Lookup for use classification'!$D$4,B1445)),ISNUMBER(SEARCH('[1]Lookup for use classification'!$E$4,B1445))),'[1]Lookup for use classification'!$A$4,IF(OR(ISNUMBER(SEARCH('[1]Lookup for use classification'!$B$5,B1445)),ISNUMBER(SEARCH('[1]Lookup for use classification'!$C$5,B1445)),ISNUMBER(SEARCH('[1]Lookup for use classification'!$D$5,B1445))),'[1]Lookup for use classification'!$A$5,IF(OR(ISNUMBER(SEARCH('[1]Lookup for use classification'!$B$7,B1445)),ISNUMBER(SEARCH('[1]Lookup for use classification'!$C$7,B1445)),ISNUMBER(SEARCH('[1]Lookup for use classification'!$D$7,B1445))),'[1]Lookup for use classification'!$A$7,IF(OR(ISNUMBER(SEARCH('[1]Lookup for use classification'!$B$9,B1445)),ISNUMBER(SEARCH('[1]Lookup for use classification'!$C$9,B1445)),ISNUMBER(SEARCH('[1]Lookup for use classification'!$D$9,B1445)),ISNUMBER(SEARCH('[1]Lookup for use classification'!$E$9,B1445)),ISNUMBER(SEARCH('[1]Lookup for use classification'!$F$9,B1445)),ISNUMBER(SEARCH('[1]Lookup for use classification'!$G$9,B1445)),ISNUMBER(SEARCH('[1]Lookup for use classification'!$H$9,B1445)),ISNUMBER(SEARCH('[1]Lookup for use classification'!$I$9,B1445)),ISNUMBER(SEARCH('[1]Lookup for use classification'!$J$9,B1445)),ISNUMBER(SEARCH('[1]Lookup for use classification'!$K$9,B1445))),'[1]Lookup for use classification'!$A$9,IF(OR(ISNUMBER(SEARCH('[1]Lookup for use classification'!$B$10,B1445)),ISNUMBER(SEARCH('[1]Lookup for use classification'!$C$10,B1445)),ISNUMBER(SEARCH('[1]Lookup for use classification'!$D$10,B1445)),ISNUMBER(SEARCH('[1]Lookup for use classification'!$E$10,B1445)),ISNUMBER(SEARCH('[1]Lookup for use classification'!$F$10,B1445)),ISNUMBER(SEARCH('[1]Lookup for use classification'!$G$10,B1445))),'[1]Lookup for use classification'!$A$10,IF(OR(ISNUMBER(SEARCH('[1]Lookup for use classification'!$B$11,B1445)),ISNUMBER(SEARCH('[1]Lookup for use classification'!$C$11,B1445))),'[1]Lookup for use classification'!$A$11,IF(OR(ISNUMBER(SEARCH('[1]Lookup for use classification'!$B$12,B1445)),ISNUMBER(SEARCH('[1]Lookup for use classification'!$C$12,B1445))),'[1]Lookup for use classification'!$A$12,IF(OR(ISNUMBER(SEARCH('[1]Lookup for use classification'!$B$13,B1445)),ISNUMBER(SEARCH('[1]Lookup for use classification'!$C$13,B1445)),ISNUMBER(SEARCH('[1]Lookup for use classification'!$D$13,B1445)),,ISNUMBER(SEARCH('[1]Lookup for use classification'!$C$13,B1445)),ISNUMBER(SEARCH('[1]Lookup for use classification'!$E$13,B1445))),'[1]Lookup for use classification'!$A$13,IF(OR(ISNUMBER(SEARCH('[1]Lookup for use classification'!$B$14,B1445)),ISNUMBER(SEARCH('[1]Lookup for use classification'!$C$14,B1445))),'[1]Lookup for use classification'!$A$14,"Other"))))))))))))</f>
        <v>Public Assembly</v>
      </c>
      <c r="D1445" s="27">
        <f>40*82</f>
        <v>3280</v>
      </c>
      <c r="E1445" s="29"/>
      <c r="F1445" s="29"/>
    </row>
    <row r="1446" spans="1:6">
      <c r="A1446" s="16" t="s">
        <v>1479</v>
      </c>
      <c r="B1446" s="26" t="s">
        <v>1476</v>
      </c>
      <c r="C1446" s="133" t="str">
        <f>IF(OR(ISNUMBER(SEARCH('[1]Lookup for use classification'!$B$1,B1446)),ISNUMBER(SEARCH('[1]Lookup for use classification'!$C$1,B1446)),ISNUMBER(SEARCH('[1]Lookup for use classification'!$D$1,B1446)),ISNUMBER(SEARCH('[1]Lookup for use classification'!$E$1,B1446))),'[1]Lookup for use classification'!$A$1,IF(ISNUMBER(SEARCH('[1]Lookup for use classification'!$B$2,B1446)),'[1]Lookup for use classification'!$A$2,IF(ISNUMBER(SEARCH('[1]Lookup for use classification'!$B$3,B1446)),'[1]Lookup for use classification'!$A$3,IF(OR(ISNUMBER(SEARCH('[1]Lookup for use classification'!$B$4,B1446)),ISNUMBER(SEARCH('[1]Lookup for use classification'!$C$4,B1446)),ISNUMBER(SEARCH('[1]Lookup for use classification'!$D$4,B1446)),ISNUMBER(SEARCH('[1]Lookup for use classification'!$E$4,B1446))),'[1]Lookup for use classification'!$A$4,IF(OR(ISNUMBER(SEARCH('[1]Lookup for use classification'!$B$5,B1446)),ISNUMBER(SEARCH('[1]Lookup for use classification'!$C$5,B1446)),ISNUMBER(SEARCH('[1]Lookup for use classification'!$D$5,B1446))),'[1]Lookup for use classification'!$A$5,IF(OR(ISNUMBER(SEARCH('[1]Lookup for use classification'!$B$7,B1446)),ISNUMBER(SEARCH('[1]Lookup for use classification'!$C$7,B1446)),ISNUMBER(SEARCH('[1]Lookup for use classification'!$D$7,B1446))),'[1]Lookup for use classification'!$A$7,IF(OR(ISNUMBER(SEARCH('[1]Lookup for use classification'!$B$9,B1446)),ISNUMBER(SEARCH('[1]Lookup for use classification'!$C$9,B1446)),ISNUMBER(SEARCH('[1]Lookup for use classification'!$D$9,B1446)),ISNUMBER(SEARCH('[1]Lookup for use classification'!$E$9,B1446)),ISNUMBER(SEARCH('[1]Lookup for use classification'!$F$9,B1446)),ISNUMBER(SEARCH('[1]Lookup for use classification'!$G$9,B1446)),ISNUMBER(SEARCH('[1]Lookup for use classification'!$H$9,B1446)),ISNUMBER(SEARCH('[1]Lookup for use classification'!$I$9,B1446)),ISNUMBER(SEARCH('[1]Lookup for use classification'!$J$9,B1446)),ISNUMBER(SEARCH('[1]Lookup for use classification'!$K$9,B1446))),'[1]Lookup for use classification'!$A$9,IF(OR(ISNUMBER(SEARCH('[1]Lookup for use classification'!$B$10,B1446)),ISNUMBER(SEARCH('[1]Lookup for use classification'!$C$10,B1446)),ISNUMBER(SEARCH('[1]Lookup for use classification'!$D$10,B1446)),ISNUMBER(SEARCH('[1]Lookup for use classification'!$E$10,B1446)),ISNUMBER(SEARCH('[1]Lookup for use classification'!$F$10,B1446)),ISNUMBER(SEARCH('[1]Lookup for use classification'!$G$10,B1446))),'[1]Lookup for use classification'!$A$10,IF(OR(ISNUMBER(SEARCH('[1]Lookup for use classification'!$B$11,B1446)),ISNUMBER(SEARCH('[1]Lookup for use classification'!$C$11,B1446))),'[1]Lookup for use classification'!$A$11,IF(OR(ISNUMBER(SEARCH('[1]Lookup for use classification'!$B$12,B1446)),ISNUMBER(SEARCH('[1]Lookup for use classification'!$C$12,B1446))),'[1]Lookup for use classification'!$A$12,IF(OR(ISNUMBER(SEARCH('[1]Lookup for use classification'!$B$13,B1446)),ISNUMBER(SEARCH('[1]Lookup for use classification'!$C$13,B1446)),ISNUMBER(SEARCH('[1]Lookup for use classification'!$D$13,B1446)),,ISNUMBER(SEARCH('[1]Lookup for use classification'!$C$13,B1446)),ISNUMBER(SEARCH('[1]Lookup for use classification'!$E$13,B1446))),'[1]Lookup for use classification'!$A$13,IF(OR(ISNUMBER(SEARCH('[1]Lookup for use classification'!$B$14,B1446)),ISNUMBER(SEARCH('[1]Lookup for use classification'!$C$14,B1446))),'[1]Lookup for use classification'!$A$14,"Other"))))))))))))</f>
        <v>Other</v>
      </c>
      <c r="D1446" s="27">
        <v>1200</v>
      </c>
      <c r="E1446" s="29"/>
      <c r="F1446" s="29"/>
    </row>
    <row r="1447" spans="1:6">
      <c r="A1447" s="16" t="s">
        <v>1479</v>
      </c>
      <c r="B1447" s="26" t="s">
        <v>1477</v>
      </c>
      <c r="C1447" s="133" t="str">
        <f>IF(OR(ISNUMBER(SEARCH('[1]Lookup for use classification'!$B$1,B1447)),ISNUMBER(SEARCH('[1]Lookup for use classification'!$C$1,B1447)),ISNUMBER(SEARCH('[1]Lookup for use classification'!$D$1,B1447)),ISNUMBER(SEARCH('[1]Lookup for use classification'!$E$1,B1447))),'[1]Lookup for use classification'!$A$1,IF(ISNUMBER(SEARCH('[1]Lookup for use classification'!$B$2,B1447)),'[1]Lookup for use classification'!$A$2,IF(ISNUMBER(SEARCH('[1]Lookup for use classification'!$B$3,B1447)),'[1]Lookup for use classification'!$A$3,IF(OR(ISNUMBER(SEARCH('[1]Lookup for use classification'!$B$4,B1447)),ISNUMBER(SEARCH('[1]Lookup for use classification'!$C$4,B1447)),ISNUMBER(SEARCH('[1]Lookup for use classification'!$D$4,B1447)),ISNUMBER(SEARCH('[1]Lookup for use classification'!$E$4,B1447))),'[1]Lookup for use classification'!$A$4,IF(OR(ISNUMBER(SEARCH('[1]Lookup for use classification'!$B$5,B1447)),ISNUMBER(SEARCH('[1]Lookup for use classification'!$C$5,B1447)),ISNUMBER(SEARCH('[1]Lookup for use classification'!$D$5,B1447))),'[1]Lookup for use classification'!$A$5,IF(OR(ISNUMBER(SEARCH('[1]Lookup for use classification'!$B$7,B1447)),ISNUMBER(SEARCH('[1]Lookup for use classification'!$C$7,B1447)),ISNUMBER(SEARCH('[1]Lookup for use classification'!$D$7,B1447))),'[1]Lookup for use classification'!$A$7,IF(OR(ISNUMBER(SEARCH('[1]Lookup for use classification'!$B$9,B1447)),ISNUMBER(SEARCH('[1]Lookup for use classification'!$C$9,B1447)),ISNUMBER(SEARCH('[1]Lookup for use classification'!$D$9,B1447)),ISNUMBER(SEARCH('[1]Lookup for use classification'!$E$9,B1447)),ISNUMBER(SEARCH('[1]Lookup for use classification'!$F$9,B1447)),ISNUMBER(SEARCH('[1]Lookup for use classification'!$G$9,B1447)),ISNUMBER(SEARCH('[1]Lookup for use classification'!$H$9,B1447)),ISNUMBER(SEARCH('[1]Lookup for use classification'!$I$9,B1447)),ISNUMBER(SEARCH('[1]Lookup for use classification'!$J$9,B1447)),ISNUMBER(SEARCH('[1]Lookup for use classification'!$K$9,B1447))),'[1]Lookup for use classification'!$A$9,IF(OR(ISNUMBER(SEARCH('[1]Lookup for use classification'!$B$10,B1447)),ISNUMBER(SEARCH('[1]Lookup for use classification'!$C$10,B1447)),ISNUMBER(SEARCH('[1]Lookup for use classification'!$D$10,B1447)),ISNUMBER(SEARCH('[1]Lookup for use classification'!$E$10,B1447)),ISNUMBER(SEARCH('[1]Lookup for use classification'!$F$10,B1447)),ISNUMBER(SEARCH('[1]Lookup for use classification'!$G$10,B1447))),'[1]Lookup for use classification'!$A$10,IF(OR(ISNUMBER(SEARCH('[1]Lookup for use classification'!$B$11,B1447)),ISNUMBER(SEARCH('[1]Lookup for use classification'!$C$11,B1447))),'[1]Lookup for use classification'!$A$11,IF(OR(ISNUMBER(SEARCH('[1]Lookup for use classification'!$B$12,B1447)),ISNUMBER(SEARCH('[1]Lookup for use classification'!$C$12,B1447))),'[1]Lookup for use classification'!$A$12,IF(OR(ISNUMBER(SEARCH('[1]Lookup for use classification'!$B$13,B1447)),ISNUMBER(SEARCH('[1]Lookup for use classification'!$C$13,B1447)),ISNUMBER(SEARCH('[1]Lookup for use classification'!$D$13,B1447)),,ISNUMBER(SEARCH('[1]Lookup for use classification'!$C$13,B1447)),ISNUMBER(SEARCH('[1]Lookup for use classification'!$E$13,B1447))),'[1]Lookup for use classification'!$A$13,IF(OR(ISNUMBER(SEARCH('[1]Lookup for use classification'!$B$14,B1447)),ISNUMBER(SEARCH('[1]Lookup for use classification'!$C$14,B1447))),'[1]Lookup for use classification'!$A$14,"Other"))))))))))))</f>
        <v>Warehousing</v>
      </c>
      <c r="D1447" s="27"/>
      <c r="E1447" s="29"/>
      <c r="F1447" s="29"/>
    </row>
    <row r="1448" spans="1:6">
      <c r="A1448" s="16" t="s">
        <v>1479</v>
      </c>
      <c r="B1448" s="26" t="s">
        <v>1246</v>
      </c>
      <c r="C1448" s="133" t="str">
        <f>IF(OR(ISNUMBER(SEARCH('[1]Lookup for use classification'!$B$1,B1448)),ISNUMBER(SEARCH('[1]Lookup for use classification'!$C$1,B1448)),ISNUMBER(SEARCH('[1]Lookup for use classification'!$D$1,B1448)),ISNUMBER(SEARCH('[1]Lookup for use classification'!$E$1,B1448))),'[1]Lookup for use classification'!$A$1,IF(ISNUMBER(SEARCH('[1]Lookup for use classification'!$B$2,B1448)),'[1]Lookup for use classification'!$A$2,IF(ISNUMBER(SEARCH('[1]Lookup for use classification'!$B$3,B1448)),'[1]Lookup for use classification'!$A$3,IF(OR(ISNUMBER(SEARCH('[1]Lookup for use classification'!$B$4,B1448)),ISNUMBER(SEARCH('[1]Lookup for use classification'!$C$4,B1448)),ISNUMBER(SEARCH('[1]Lookup for use classification'!$D$4,B1448)),ISNUMBER(SEARCH('[1]Lookup for use classification'!$E$4,B1448))),'[1]Lookup for use classification'!$A$4,IF(OR(ISNUMBER(SEARCH('[1]Lookup for use classification'!$B$5,B1448)),ISNUMBER(SEARCH('[1]Lookup for use classification'!$C$5,B1448)),ISNUMBER(SEARCH('[1]Lookup for use classification'!$D$5,B1448))),'[1]Lookup for use classification'!$A$5,IF(OR(ISNUMBER(SEARCH('[1]Lookup for use classification'!$B$7,B1448)),ISNUMBER(SEARCH('[1]Lookup for use classification'!$C$7,B1448)),ISNUMBER(SEARCH('[1]Lookup for use classification'!$D$7,B1448))),'[1]Lookup for use classification'!$A$7,IF(OR(ISNUMBER(SEARCH('[1]Lookup for use classification'!$B$9,B1448)),ISNUMBER(SEARCH('[1]Lookup for use classification'!$C$9,B1448)),ISNUMBER(SEARCH('[1]Lookup for use classification'!$D$9,B1448)),ISNUMBER(SEARCH('[1]Lookup for use classification'!$E$9,B1448)),ISNUMBER(SEARCH('[1]Lookup for use classification'!$F$9,B1448)),ISNUMBER(SEARCH('[1]Lookup for use classification'!$G$9,B1448)),ISNUMBER(SEARCH('[1]Lookup for use classification'!$H$9,B1448)),ISNUMBER(SEARCH('[1]Lookup for use classification'!$I$9,B1448)),ISNUMBER(SEARCH('[1]Lookup for use classification'!$J$9,B1448)),ISNUMBER(SEARCH('[1]Lookup for use classification'!$K$9,B1448))),'[1]Lookup for use classification'!$A$9,IF(OR(ISNUMBER(SEARCH('[1]Lookup for use classification'!$B$10,B1448)),ISNUMBER(SEARCH('[1]Lookup for use classification'!$C$10,B1448)),ISNUMBER(SEARCH('[1]Lookup for use classification'!$D$10,B1448)),ISNUMBER(SEARCH('[1]Lookup for use classification'!$E$10,B1448)),ISNUMBER(SEARCH('[1]Lookup for use classification'!$F$10,B1448)),ISNUMBER(SEARCH('[1]Lookup for use classification'!$G$10,B1448))),'[1]Lookup for use classification'!$A$10,IF(OR(ISNUMBER(SEARCH('[1]Lookup for use classification'!$B$11,B1448)),ISNUMBER(SEARCH('[1]Lookup for use classification'!$C$11,B1448))),'[1]Lookup for use classification'!$A$11,IF(OR(ISNUMBER(SEARCH('[1]Lookup for use classification'!$B$12,B1448)),ISNUMBER(SEARCH('[1]Lookup for use classification'!$C$12,B1448))),'[1]Lookup for use classification'!$A$12,IF(OR(ISNUMBER(SEARCH('[1]Lookup for use classification'!$B$13,B1448)),ISNUMBER(SEARCH('[1]Lookup for use classification'!$C$13,B1448)),ISNUMBER(SEARCH('[1]Lookup for use classification'!$D$13,B1448)),,ISNUMBER(SEARCH('[1]Lookup for use classification'!$C$13,B1448)),ISNUMBER(SEARCH('[1]Lookup for use classification'!$E$13,B1448))),'[1]Lookup for use classification'!$A$13,IF(OR(ISNUMBER(SEARCH('[1]Lookup for use classification'!$B$14,B1448)),ISNUMBER(SEARCH('[1]Lookup for use classification'!$C$14,B1448))),'[1]Lookup for use classification'!$A$14,"Other"))))))))))))</f>
        <v>Office</v>
      </c>
      <c r="D1448" s="27"/>
      <c r="E1448" s="29"/>
      <c r="F1448" s="29"/>
    </row>
    <row r="1449" spans="1:6">
      <c r="A1449" s="16" t="s">
        <v>1479</v>
      </c>
      <c r="B1449" s="26" t="s">
        <v>1478</v>
      </c>
      <c r="C1449" s="133" t="str">
        <f>IF(OR(ISNUMBER(SEARCH('[1]Lookup for use classification'!$B$1,B1449)),ISNUMBER(SEARCH('[1]Lookup for use classification'!$C$1,B1449)),ISNUMBER(SEARCH('[1]Lookup for use classification'!$D$1,B1449)),ISNUMBER(SEARCH('[1]Lookup for use classification'!$E$1,B1449))),'[1]Lookup for use classification'!$A$1,IF(ISNUMBER(SEARCH('[1]Lookup for use classification'!$B$2,B1449)),'[1]Lookup for use classification'!$A$2,IF(ISNUMBER(SEARCH('[1]Lookup for use classification'!$B$3,B1449)),'[1]Lookup for use classification'!$A$3,IF(OR(ISNUMBER(SEARCH('[1]Lookup for use classification'!$B$4,B1449)),ISNUMBER(SEARCH('[1]Lookup for use classification'!$C$4,B1449)),ISNUMBER(SEARCH('[1]Lookup for use classification'!$D$4,B1449)),ISNUMBER(SEARCH('[1]Lookup for use classification'!$E$4,B1449))),'[1]Lookup for use classification'!$A$4,IF(OR(ISNUMBER(SEARCH('[1]Lookup for use classification'!$B$5,B1449)),ISNUMBER(SEARCH('[1]Lookup for use classification'!$C$5,B1449)),ISNUMBER(SEARCH('[1]Lookup for use classification'!$D$5,B1449))),'[1]Lookup for use classification'!$A$5,IF(OR(ISNUMBER(SEARCH('[1]Lookup for use classification'!$B$7,B1449)),ISNUMBER(SEARCH('[1]Lookup for use classification'!$C$7,B1449)),ISNUMBER(SEARCH('[1]Lookup for use classification'!$D$7,B1449))),'[1]Lookup for use classification'!$A$7,IF(OR(ISNUMBER(SEARCH('[1]Lookup for use classification'!$B$9,B1449)),ISNUMBER(SEARCH('[1]Lookup for use classification'!$C$9,B1449)),ISNUMBER(SEARCH('[1]Lookup for use classification'!$D$9,B1449)),ISNUMBER(SEARCH('[1]Lookup for use classification'!$E$9,B1449)),ISNUMBER(SEARCH('[1]Lookup for use classification'!$F$9,B1449)),ISNUMBER(SEARCH('[1]Lookup for use classification'!$G$9,B1449)),ISNUMBER(SEARCH('[1]Lookup for use classification'!$H$9,B1449)),ISNUMBER(SEARCH('[1]Lookup for use classification'!$I$9,B1449)),ISNUMBER(SEARCH('[1]Lookup for use classification'!$J$9,B1449)),ISNUMBER(SEARCH('[1]Lookup for use classification'!$K$9,B1449))),'[1]Lookup for use classification'!$A$9,IF(OR(ISNUMBER(SEARCH('[1]Lookup for use classification'!$B$10,B1449)),ISNUMBER(SEARCH('[1]Lookup for use classification'!$C$10,B1449)),ISNUMBER(SEARCH('[1]Lookup for use classification'!$D$10,B1449)),ISNUMBER(SEARCH('[1]Lookup for use classification'!$E$10,B1449)),ISNUMBER(SEARCH('[1]Lookup for use classification'!$F$10,B1449)),ISNUMBER(SEARCH('[1]Lookup for use classification'!$G$10,B1449))),'[1]Lookup for use classification'!$A$10,IF(OR(ISNUMBER(SEARCH('[1]Lookup for use classification'!$B$11,B1449)),ISNUMBER(SEARCH('[1]Lookup for use classification'!$C$11,B1449))),'[1]Lookup for use classification'!$A$11,IF(OR(ISNUMBER(SEARCH('[1]Lookup for use classification'!$B$12,B1449)),ISNUMBER(SEARCH('[1]Lookup for use classification'!$C$12,B1449))),'[1]Lookup for use classification'!$A$12,IF(OR(ISNUMBER(SEARCH('[1]Lookup for use classification'!$B$13,B1449)),ISNUMBER(SEARCH('[1]Lookup for use classification'!$C$13,B1449)),ISNUMBER(SEARCH('[1]Lookup for use classification'!$D$13,B1449)),,ISNUMBER(SEARCH('[1]Lookup for use classification'!$C$13,B1449)),ISNUMBER(SEARCH('[1]Lookup for use classification'!$E$13,B1449))),'[1]Lookup for use classification'!$A$13,IF(OR(ISNUMBER(SEARCH('[1]Lookup for use classification'!$B$14,B1449)),ISNUMBER(SEARCH('[1]Lookup for use classification'!$C$14,B1449))),'[1]Lookup for use classification'!$A$14,"Other"))))))))))))</f>
        <v>Public Assembly</v>
      </c>
      <c r="D1449" s="27"/>
      <c r="E1449" s="29"/>
      <c r="F1449" s="29"/>
    </row>
    <row r="1450" spans="1:6">
      <c r="A1450" s="16" t="s">
        <v>334</v>
      </c>
      <c r="B1450" s="26" t="s">
        <v>335</v>
      </c>
      <c r="C1450" s="133" t="str">
        <f>IF(OR(ISNUMBER(SEARCH('[1]Lookup for use classification'!$B$1,B1450)),ISNUMBER(SEARCH('[1]Lookup for use classification'!$C$1,B1450)),ISNUMBER(SEARCH('[1]Lookup for use classification'!$D$1,B1450)),ISNUMBER(SEARCH('[1]Lookup for use classification'!$E$1,B1450))),'[1]Lookup for use classification'!$A$1,IF(ISNUMBER(SEARCH('[1]Lookup for use classification'!$B$2,B1450)),'[1]Lookup for use classification'!$A$2,IF(ISNUMBER(SEARCH('[1]Lookup for use classification'!$B$3,B1450)),'[1]Lookup for use classification'!$A$3,IF(OR(ISNUMBER(SEARCH('[1]Lookup for use classification'!$B$4,B1450)),ISNUMBER(SEARCH('[1]Lookup for use classification'!$C$4,B1450)),ISNUMBER(SEARCH('[1]Lookup for use classification'!$D$4,B1450)),ISNUMBER(SEARCH('[1]Lookup for use classification'!$E$4,B1450))),'[1]Lookup for use classification'!$A$4,IF(OR(ISNUMBER(SEARCH('[1]Lookup for use classification'!$B$5,B1450)),ISNUMBER(SEARCH('[1]Lookup for use classification'!$C$5,B1450)),ISNUMBER(SEARCH('[1]Lookup for use classification'!$D$5,B1450))),'[1]Lookup for use classification'!$A$5,IF(OR(ISNUMBER(SEARCH('[1]Lookup for use classification'!$B$7,B1450)),ISNUMBER(SEARCH('[1]Lookup for use classification'!$C$7,B1450)),ISNUMBER(SEARCH('[1]Lookup for use classification'!$D$7,B1450))),'[1]Lookup for use classification'!$A$7,IF(OR(ISNUMBER(SEARCH('[1]Lookup for use classification'!$B$9,B1450)),ISNUMBER(SEARCH('[1]Lookup for use classification'!$C$9,B1450)),ISNUMBER(SEARCH('[1]Lookup for use classification'!$D$9,B1450)),ISNUMBER(SEARCH('[1]Lookup for use classification'!$E$9,B1450)),ISNUMBER(SEARCH('[1]Lookup for use classification'!$F$9,B1450)),ISNUMBER(SEARCH('[1]Lookup for use classification'!$G$9,B1450)),ISNUMBER(SEARCH('[1]Lookup for use classification'!$H$9,B1450)),ISNUMBER(SEARCH('[1]Lookup for use classification'!$I$9,B1450)),ISNUMBER(SEARCH('[1]Lookup for use classification'!$J$9,B1450)),ISNUMBER(SEARCH('[1]Lookup for use classification'!$K$9,B1450))),'[1]Lookup for use classification'!$A$9,IF(OR(ISNUMBER(SEARCH('[1]Lookup for use classification'!$B$10,B1450)),ISNUMBER(SEARCH('[1]Lookup for use classification'!$C$10,B1450)),ISNUMBER(SEARCH('[1]Lookup for use classification'!$D$10,B1450)),ISNUMBER(SEARCH('[1]Lookup for use classification'!$E$10,B1450)),ISNUMBER(SEARCH('[1]Lookup for use classification'!$F$10,B1450)),ISNUMBER(SEARCH('[1]Lookup for use classification'!$G$10,B1450))),'[1]Lookup for use classification'!$A$10,IF(OR(ISNUMBER(SEARCH('[1]Lookup for use classification'!$B$11,B1450)),ISNUMBER(SEARCH('[1]Lookup for use classification'!$C$11,B1450))),'[1]Lookup for use classification'!$A$11,IF(OR(ISNUMBER(SEARCH('[1]Lookup for use classification'!$B$12,B1450)),ISNUMBER(SEARCH('[1]Lookup for use classification'!$C$12,B1450))),'[1]Lookup for use classification'!$A$12,IF(OR(ISNUMBER(SEARCH('[1]Lookup for use classification'!$B$13,B1450)),ISNUMBER(SEARCH('[1]Lookup for use classification'!$C$13,B1450)),ISNUMBER(SEARCH('[1]Lookup for use classification'!$D$13,B1450)),,ISNUMBER(SEARCH('[1]Lookup for use classification'!$C$13,B1450)),ISNUMBER(SEARCH('[1]Lookup for use classification'!$E$13,B1450))),'[1]Lookup for use classification'!$A$13,IF(OR(ISNUMBER(SEARCH('[1]Lookup for use classification'!$B$14,B1450)),ISNUMBER(SEARCH('[1]Lookup for use classification'!$C$14,B1450))),'[1]Lookup for use classification'!$A$14,"Other"))))))))))))</f>
        <v>Warehousing</v>
      </c>
      <c r="D1450" s="27">
        <v>800</v>
      </c>
      <c r="E1450" s="26"/>
      <c r="F1450" s="26"/>
    </row>
    <row r="1451" spans="1:6">
      <c r="A1451" s="16" t="s">
        <v>334</v>
      </c>
      <c r="B1451" s="26" t="s">
        <v>147</v>
      </c>
      <c r="C1451" s="133" t="str">
        <f>IF(OR(ISNUMBER(SEARCH('[1]Lookup for use classification'!$B$1,B1451)),ISNUMBER(SEARCH('[1]Lookup for use classification'!$C$1,B1451)),ISNUMBER(SEARCH('[1]Lookup for use classification'!$D$1,B1451)),ISNUMBER(SEARCH('[1]Lookup for use classification'!$E$1,B1451))),'[1]Lookup for use classification'!$A$1,IF(ISNUMBER(SEARCH('[1]Lookup for use classification'!$B$2,B1451)),'[1]Lookup for use classification'!$A$2,IF(ISNUMBER(SEARCH('[1]Lookup for use classification'!$B$3,B1451)),'[1]Lookup for use classification'!$A$3,IF(OR(ISNUMBER(SEARCH('[1]Lookup for use classification'!$B$4,B1451)),ISNUMBER(SEARCH('[1]Lookup for use classification'!$C$4,B1451)),ISNUMBER(SEARCH('[1]Lookup for use classification'!$D$4,B1451)),ISNUMBER(SEARCH('[1]Lookup for use classification'!$E$4,B1451))),'[1]Lookup for use classification'!$A$4,IF(OR(ISNUMBER(SEARCH('[1]Lookup for use classification'!$B$5,B1451)),ISNUMBER(SEARCH('[1]Lookup for use classification'!$C$5,B1451)),ISNUMBER(SEARCH('[1]Lookup for use classification'!$D$5,B1451))),'[1]Lookup for use classification'!$A$5,IF(OR(ISNUMBER(SEARCH('[1]Lookup for use classification'!$B$7,B1451)),ISNUMBER(SEARCH('[1]Lookup for use classification'!$C$7,B1451)),ISNUMBER(SEARCH('[1]Lookup for use classification'!$D$7,B1451))),'[1]Lookup for use classification'!$A$7,IF(OR(ISNUMBER(SEARCH('[1]Lookup for use classification'!$B$9,B1451)),ISNUMBER(SEARCH('[1]Lookup for use classification'!$C$9,B1451)),ISNUMBER(SEARCH('[1]Lookup for use classification'!$D$9,B1451)),ISNUMBER(SEARCH('[1]Lookup for use classification'!$E$9,B1451)),ISNUMBER(SEARCH('[1]Lookup for use classification'!$F$9,B1451)),ISNUMBER(SEARCH('[1]Lookup for use classification'!$G$9,B1451)),ISNUMBER(SEARCH('[1]Lookup for use classification'!$H$9,B1451)),ISNUMBER(SEARCH('[1]Lookup for use classification'!$I$9,B1451)),ISNUMBER(SEARCH('[1]Lookup for use classification'!$J$9,B1451)),ISNUMBER(SEARCH('[1]Lookup for use classification'!$K$9,B1451))),'[1]Lookup for use classification'!$A$9,IF(OR(ISNUMBER(SEARCH('[1]Lookup for use classification'!$B$10,B1451)),ISNUMBER(SEARCH('[1]Lookup for use classification'!$C$10,B1451)),ISNUMBER(SEARCH('[1]Lookup for use classification'!$D$10,B1451)),ISNUMBER(SEARCH('[1]Lookup for use classification'!$E$10,B1451)),ISNUMBER(SEARCH('[1]Lookup for use classification'!$F$10,B1451)),ISNUMBER(SEARCH('[1]Lookup for use classification'!$G$10,B1451))),'[1]Lookup for use classification'!$A$10,IF(OR(ISNUMBER(SEARCH('[1]Lookup for use classification'!$B$11,B1451)),ISNUMBER(SEARCH('[1]Lookup for use classification'!$C$11,B1451))),'[1]Lookup for use classification'!$A$11,IF(OR(ISNUMBER(SEARCH('[1]Lookup for use classification'!$B$12,B1451)),ISNUMBER(SEARCH('[1]Lookup for use classification'!$C$12,B1451))),'[1]Lookup for use classification'!$A$12,IF(OR(ISNUMBER(SEARCH('[1]Lookup for use classification'!$B$13,B1451)),ISNUMBER(SEARCH('[1]Lookup for use classification'!$C$13,B1451)),ISNUMBER(SEARCH('[1]Lookup for use classification'!$D$13,B1451)),,ISNUMBER(SEARCH('[1]Lookup for use classification'!$C$13,B1451)),ISNUMBER(SEARCH('[1]Lookup for use classification'!$E$13,B1451))),'[1]Lookup for use classification'!$A$13,IF(OR(ISNUMBER(SEARCH('[1]Lookup for use classification'!$B$14,B1451)),ISNUMBER(SEARCH('[1]Lookup for use classification'!$C$14,B1451))),'[1]Lookup for use classification'!$A$14,"Other"))))))))))))</f>
        <v>Health Care - Hospitals</v>
      </c>
      <c r="D1451" s="27">
        <v>760</v>
      </c>
      <c r="E1451" s="26"/>
      <c r="F1451" s="26"/>
    </row>
    <row r="1452" spans="1:6">
      <c r="A1452" s="16" t="s">
        <v>334</v>
      </c>
      <c r="B1452" s="26" t="s">
        <v>286</v>
      </c>
      <c r="C1452" s="133" t="str">
        <f>IF(OR(ISNUMBER(SEARCH('[1]Lookup for use classification'!$B$1,B1452)),ISNUMBER(SEARCH('[1]Lookup for use classification'!$C$1,B1452)),ISNUMBER(SEARCH('[1]Lookup for use classification'!$D$1,B1452)),ISNUMBER(SEARCH('[1]Lookup for use classification'!$E$1,B1452))),'[1]Lookup for use classification'!$A$1,IF(ISNUMBER(SEARCH('[1]Lookup for use classification'!$B$2,B1452)),'[1]Lookup for use classification'!$A$2,IF(ISNUMBER(SEARCH('[1]Lookup for use classification'!$B$3,B1452)),'[1]Lookup for use classification'!$A$3,IF(OR(ISNUMBER(SEARCH('[1]Lookup for use classification'!$B$4,B1452)),ISNUMBER(SEARCH('[1]Lookup for use classification'!$C$4,B1452)),ISNUMBER(SEARCH('[1]Lookup for use classification'!$D$4,B1452)),ISNUMBER(SEARCH('[1]Lookup for use classification'!$E$4,B1452))),'[1]Lookup for use classification'!$A$4,IF(OR(ISNUMBER(SEARCH('[1]Lookup for use classification'!$B$5,B1452)),ISNUMBER(SEARCH('[1]Lookup for use classification'!$C$5,B1452)),ISNUMBER(SEARCH('[1]Lookup for use classification'!$D$5,B1452))),'[1]Lookup for use classification'!$A$5,IF(OR(ISNUMBER(SEARCH('[1]Lookup for use classification'!$B$7,B1452)),ISNUMBER(SEARCH('[1]Lookup for use classification'!$C$7,B1452)),ISNUMBER(SEARCH('[1]Lookup for use classification'!$D$7,B1452))),'[1]Lookup for use classification'!$A$7,IF(OR(ISNUMBER(SEARCH('[1]Lookup for use classification'!$B$9,B1452)),ISNUMBER(SEARCH('[1]Lookup for use classification'!$C$9,B1452)),ISNUMBER(SEARCH('[1]Lookup for use classification'!$D$9,B1452)),ISNUMBER(SEARCH('[1]Lookup for use classification'!$E$9,B1452)),ISNUMBER(SEARCH('[1]Lookup for use classification'!$F$9,B1452)),ISNUMBER(SEARCH('[1]Lookup for use classification'!$G$9,B1452)),ISNUMBER(SEARCH('[1]Lookup for use classification'!$H$9,B1452)),ISNUMBER(SEARCH('[1]Lookup for use classification'!$I$9,B1452)),ISNUMBER(SEARCH('[1]Lookup for use classification'!$J$9,B1452)),ISNUMBER(SEARCH('[1]Lookup for use classification'!$K$9,B1452))),'[1]Lookup for use classification'!$A$9,IF(OR(ISNUMBER(SEARCH('[1]Lookup for use classification'!$B$10,B1452)),ISNUMBER(SEARCH('[1]Lookup for use classification'!$C$10,B1452)),ISNUMBER(SEARCH('[1]Lookup for use classification'!$D$10,B1452)),ISNUMBER(SEARCH('[1]Lookup for use classification'!$E$10,B1452)),ISNUMBER(SEARCH('[1]Lookup for use classification'!$F$10,B1452)),ISNUMBER(SEARCH('[1]Lookup for use classification'!$G$10,B1452))),'[1]Lookup for use classification'!$A$10,IF(OR(ISNUMBER(SEARCH('[1]Lookup for use classification'!$B$11,B1452)),ISNUMBER(SEARCH('[1]Lookup for use classification'!$C$11,B1452))),'[1]Lookup for use classification'!$A$11,IF(OR(ISNUMBER(SEARCH('[1]Lookup for use classification'!$B$12,B1452)),ISNUMBER(SEARCH('[1]Lookup for use classification'!$C$12,B1452))),'[1]Lookup for use classification'!$A$12,IF(OR(ISNUMBER(SEARCH('[1]Lookup for use classification'!$B$13,B1452)),ISNUMBER(SEARCH('[1]Lookup for use classification'!$C$13,B1452)),ISNUMBER(SEARCH('[1]Lookup for use classification'!$D$13,B1452)),,ISNUMBER(SEARCH('[1]Lookup for use classification'!$C$13,B1452)),ISNUMBER(SEARCH('[1]Lookup for use classification'!$E$13,B1452))),'[1]Lookup for use classification'!$A$13,IF(OR(ISNUMBER(SEARCH('[1]Lookup for use classification'!$B$14,B1452)),ISNUMBER(SEARCH('[1]Lookup for use classification'!$C$14,B1452))),'[1]Lookup for use classification'!$A$14,"Other"))))))))))))</f>
        <v>Public Assembly</v>
      </c>
      <c r="D1452" s="27">
        <v>1000</v>
      </c>
      <c r="E1452" s="26"/>
      <c r="F1452" s="26"/>
    </row>
    <row r="1453" spans="1:6">
      <c r="A1453" s="16" t="s">
        <v>334</v>
      </c>
      <c r="B1453" s="26" t="s">
        <v>336</v>
      </c>
      <c r="C1453" s="133" t="str">
        <f>IF(OR(ISNUMBER(SEARCH('[1]Lookup for use classification'!$B$1,B1453)),ISNUMBER(SEARCH('[1]Lookup for use classification'!$C$1,B1453)),ISNUMBER(SEARCH('[1]Lookup for use classification'!$D$1,B1453)),ISNUMBER(SEARCH('[1]Lookup for use classification'!$E$1,B1453))),'[1]Lookup for use classification'!$A$1,IF(ISNUMBER(SEARCH('[1]Lookup for use classification'!$B$2,B1453)),'[1]Lookup for use classification'!$A$2,IF(ISNUMBER(SEARCH('[1]Lookup for use classification'!$B$3,B1453)),'[1]Lookup for use classification'!$A$3,IF(OR(ISNUMBER(SEARCH('[1]Lookup for use classification'!$B$4,B1453)),ISNUMBER(SEARCH('[1]Lookup for use classification'!$C$4,B1453)),ISNUMBER(SEARCH('[1]Lookup for use classification'!$D$4,B1453)),ISNUMBER(SEARCH('[1]Lookup for use classification'!$E$4,B1453))),'[1]Lookup for use classification'!$A$4,IF(OR(ISNUMBER(SEARCH('[1]Lookup for use classification'!$B$5,B1453)),ISNUMBER(SEARCH('[1]Lookup for use classification'!$C$5,B1453)),ISNUMBER(SEARCH('[1]Lookup for use classification'!$D$5,B1453))),'[1]Lookup for use classification'!$A$5,IF(OR(ISNUMBER(SEARCH('[1]Lookup for use classification'!$B$7,B1453)),ISNUMBER(SEARCH('[1]Lookup for use classification'!$C$7,B1453)),ISNUMBER(SEARCH('[1]Lookup for use classification'!$D$7,B1453))),'[1]Lookup for use classification'!$A$7,IF(OR(ISNUMBER(SEARCH('[1]Lookup for use classification'!$B$9,B1453)),ISNUMBER(SEARCH('[1]Lookup for use classification'!$C$9,B1453)),ISNUMBER(SEARCH('[1]Lookup for use classification'!$D$9,B1453)),ISNUMBER(SEARCH('[1]Lookup for use classification'!$E$9,B1453)),ISNUMBER(SEARCH('[1]Lookup for use classification'!$F$9,B1453)),ISNUMBER(SEARCH('[1]Lookup for use classification'!$G$9,B1453)),ISNUMBER(SEARCH('[1]Lookup for use classification'!$H$9,B1453)),ISNUMBER(SEARCH('[1]Lookup for use classification'!$I$9,B1453)),ISNUMBER(SEARCH('[1]Lookup for use classification'!$J$9,B1453)),ISNUMBER(SEARCH('[1]Lookup for use classification'!$K$9,B1453))),'[1]Lookup for use classification'!$A$9,IF(OR(ISNUMBER(SEARCH('[1]Lookup for use classification'!$B$10,B1453)),ISNUMBER(SEARCH('[1]Lookup for use classification'!$C$10,B1453)),ISNUMBER(SEARCH('[1]Lookup for use classification'!$D$10,B1453)),ISNUMBER(SEARCH('[1]Lookup for use classification'!$E$10,B1453)),ISNUMBER(SEARCH('[1]Lookup for use classification'!$F$10,B1453)),ISNUMBER(SEARCH('[1]Lookup for use classification'!$G$10,B1453))),'[1]Lookup for use classification'!$A$10,IF(OR(ISNUMBER(SEARCH('[1]Lookup for use classification'!$B$11,B1453)),ISNUMBER(SEARCH('[1]Lookup for use classification'!$C$11,B1453))),'[1]Lookup for use classification'!$A$11,IF(OR(ISNUMBER(SEARCH('[1]Lookup for use classification'!$B$12,B1453)),ISNUMBER(SEARCH('[1]Lookup for use classification'!$C$12,B1453))),'[1]Lookup for use classification'!$A$12,IF(OR(ISNUMBER(SEARCH('[1]Lookup for use classification'!$B$13,B1453)),ISNUMBER(SEARCH('[1]Lookup for use classification'!$C$13,B1453)),ISNUMBER(SEARCH('[1]Lookup for use classification'!$D$13,B1453)),,ISNUMBER(SEARCH('[1]Lookup for use classification'!$C$13,B1453)),ISNUMBER(SEARCH('[1]Lookup for use classification'!$E$13,B1453))),'[1]Lookup for use classification'!$A$13,IF(OR(ISNUMBER(SEARCH('[1]Lookup for use classification'!$B$14,B1453)),ISNUMBER(SEARCH('[1]Lookup for use classification'!$C$14,B1453))),'[1]Lookup for use classification'!$A$14,"Other"))))))))))))</f>
        <v>Warehousing</v>
      </c>
      <c r="D1453" s="27"/>
      <c r="E1453" s="26"/>
      <c r="F1453" s="26"/>
    </row>
    <row r="1454" spans="1:6">
      <c r="A1454" s="16" t="s">
        <v>334</v>
      </c>
      <c r="B1454" s="26" t="s">
        <v>162</v>
      </c>
      <c r="C1454" s="133" t="str">
        <f>IF(OR(ISNUMBER(SEARCH('[1]Lookup for use classification'!$B$1,B1454)),ISNUMBER(SEARCH('[1]Lookup for use classification'!$C$1,B1454)),ISNUMBER(SEARCH('[1]Lookup for use classification'!$D$1,B1454)),ISNUMBER(SEARCH('[1]Lookup for use classification'!$E$1,B1454))),'[1]Lookup for use classification'!$A$1,IF(ISNUMBER(SEARCH('[1]Lookup for use classification'!$B$2,B1454)),'[1]Lookup for use classification'!$A$2,IF(ISNUMBER(SEARCH('[1]Lookup for use classification'!$B$3,B1454)),'[1]Lookup for use classification'!$A$3,IF(OR(ISNUMBER(SEARCH('[1]Lookup for use classification'!$B$4,B1454)),ISNUMBER(SEARCH('[1]Lookup for use classification'!$C$4,B1454)),ISNUMBER(SEARCH('[1]Lookup for use classification'!$D$4,B1454)),ISNUMBER(SEARCH('[1]Lookup for use classification'!$E$4,B1454))),'[1]Lookup for use classification'!$A$4,IF(OR(ISNUMBER(SEARCH('[1]Lookup for use classification'!$B$5,B1454)),ISNUMBER(SEARCH('[1]Lookup for use classification'!$C$5,B1454)),ISNUMBER(SEARCH('[1]Lookup for use classification'!$D$5,B1454))),'[1]Lookup for use classification'!$A$5,IF(OR(ISNUMBER(SEARCH('[1]Lookup for use classification'!$B$7,B1454)),ISNUMBER(SEARCH('[1]Lookup for use classification'!$C$7,B1454)),ISNUMBER(SEARCH('[1]Lookup for use classification'!$D$7,B1454))),'[1]Lookup for use classification'!$A$7,IF(OR(ISNUMBER(SEARCH('[1]Lookup for use classification'!$B$9,B1454)),ISNUMBER(SEARCH('[1]Lookup for use classification'!$C$9,B1454)),ISNUMBER(SEARCH('[1]Lookup for use classification'!$D$9,B1454)),ISNUMBER(SEARCH('[1]Lookup for use classification'!$E$9,B1454)),ISNUMBER(SEARCH('[1]Lookup for use classification'!$F$9,B1454)),ISNUMBER(SEARCH('[1]Lookup for use classification'!$G$9,B1454)),ISNUMBER(SEARCH('[1]Lookup for use classification'!$H$9,B1454)),ISNUMBER(SEARCH('[1]Lookup for use classification'!$I$9,B1454)),ISNUMBER(SEARCH('[1]Lookup for use classification'!$J$9,B1454)),ISNUMBER(SEARCH('[1]Lookup for use classification'!$K$9,B1454))),'[1]Lookup for use classification'!$A$9,IF(OR(ISNUMBER(SEARCH('[1]Lookup for use classification'!$B$10,B1454)),ISNUMBER(SEARCH('[1]Lookup for use classification'!$C$10,B1454)),ISNUMBER(SEARCH('[1]Lookup for use classification'!$D$10,B1454)),ISNUMBER(SEARCH('[1]Lookup for use classification'!$E$10,B1454)),ISNUMBER(SEARCH('[1]Lookup for use classification'!$F$10,B1454)),ISNUMBER(SEARCH('[1]Lookup for use classification'!$G$10,B1454))),'[1]Lookup for use classification'!$A$10,IF(OR(ISNUMBER(SEARCH('[1]Lookup for use classification'!$B$11,B1454)),ISNUMBER(SEARCH('[1]Lookup for use classification'!$C$11,B1454))),'[1]Lookup for use classification'!$A$11,IF(OR(ISNUMBER(SEARCH('[1]Lookup for use classification'!$B$12,B1454)),ISNUMBER(SEARCH('[1]Lookup for use classification'!$C$12,B1454))),'[1]Lookup for use classification'!$A$12,IF(OR(ISNUMBER(SEARCH('[1]Lookup for use classification'!$B$13,B1454)),ISNUMBER(SEARCH('[1]Lookup for use classification'!$C$13,B1454)),ISNUMBER(SEARCH('[1]Lookup for use classification'!$D$13,B1454)),,ISNUMBER(SEARCH('[1]Lookup for use classification'!$C$13,B1454)),ISNUMBER(SEARCH('[1]Lookup for use classification'!$E$13,B1454))),'[1]Lookup for use classification'!$A$13,IF(OR(ISNUMBER(SEARCH('[1]Lookup for use classification'!$B$14,B1454)),ISNUMBER(SEARCH('[1]Lookup for use classification'!$C$14,B1454))),'[1]Lookup for use classification'!$A$14,"Other"))))))))))))</f>
        <v>Public Assembly</v>
      </c>
      <c r="D1454" s="27"/>
      <c r="E1454" s="26"/>
      <c r="F1454" s="26"/>
    </row>
    <row r="1455" spans="1:6">
      <c r="A1455" s="16" t="s">
        <v>334</v>
      </c>
      <c r="B1455" s="26" t="s">
        <v>164</v>
      </c>
      <c r="C1455" s="133" t="str">
        <f>IF(OR(ISNUMBER(SEARCH('[1]Lookup for use classification'!$B$1,B1455)),ISNUMBER(SEARCH('[1]Lookup for use classification'!$C$1,B1455)),ISNUMBER(SEARCH('[1]Lookup for use classification'!$D$1,B1455)),ISNUMBER(SEARCH('[1]Lookup for use classification'!$E$1,B1455))),'[1]Lookup for use classification'!$A$1,IF(ISNUMBER(SEARCH('[1]Lookup for use classification'!$B$2,B1455)),'[1]Lookup for use classification'!$A$2,IF(ISNUMBER(SEARCH('[1]Lookup for use classification'!$B$3,B1455)),'[1]Lookup for use classification'!$A$3,IF(OR(ISNUMBER(SEARCH('[1]Lookup for use classification'!$B$4,B1455)),ISNUMBER(SEARCH('[1]Lookup for use classification'!$C$4,B1455)),ISNUMBER(SEARCH('[1]Lookup for use classification'!$D$4,B1455)),ISNUMBER(SEARCH('[1]Lookup for use classification'!$E$4,B1455))),'[1]Lookup for use classification'!$A$4,IF(OR(ISNUMBER(SEARCH('[1]Lookup for use classification'!$B$5,B1455)),ISNUMBER(SEARCH('[1]Lookup for use classification'!$C$5,B1455)),ISNUMBER(SEARCH('[1]Lookup for use classification'!$D$5,B1455))),'[1]Lookup for use classification'!$A$5,IF(OR(ISNUMBER(SEARCH('[1]Lookup for use classification'!$B$7,B1455)),ISNUMBER(SEARCH('[1]Lookup for use classification'!$C$7,B1455)),ISNUMBER(SEARCH('[1]Lookup for use classification'!$D$7,B1455))),'[1]Lookup for use classification'!$A$7,IF(OR(ISNUMBER(SEARCH('[1]Lookup for use classification'!$B$9,B1455)),ISNUMBER(SEARCH('[1]Lookup for use classification'!$C$9,B1455)),ISNUMBER(SEARCH('[1]Lookup for use classification'!$D$9,B1455)),ISNUMBER(SEARCH('[1]Lookup for use classification'!$E$9,B1455)),ISNUMBER(SEARCH('[1]Lookup for use classification'!$F$9,B1455)),ISNUMBER(SEARCH('[1]Lookup for use classification'!$G$9,B1455)),ISNUMBER(SEARCH('[1]Lookup for use classification'!$H$9,B1455)),ISNUMBER(SEARCH('[1]Lookup for use classification'!$I$9,B1455)),ISNUMBER(SEARCH('[1]Lookup for use classification'!$J$9,B1455)),ISNUMBER(SEARCH('[1]Lookup for use classification'!$K$9,B1455))),'[1]Lookup for use classification'!$A$9,IF(OR(ISNUMBER(SEARCH('[1]Lookup for use classification'!$B$10,B1455)),ISNUMBER(SEARCH('[1]Lookup for use classification'!$C$10,B1455)),ISNUMBER(SEARCH('[1]Lookup for use classification'!$D$10,B1455)),ISNUMBER(SEARCH('[1]Lookup for use classification'!$E$10,B1455)),ISNUMBER(SEARCH('[1]Lookup for use classification'!$F$10,B1455)),ISNUMBER(SEARCH('[1]Lookup for use classification'!$G$10,B1455))),'[1]Lookup for use classification'!$A$10,IF(OR(ISNUMBER(SEARCH('[1]Lookup for use classification'!$B$11,B1455)),ISNUMBER(SEARCH('[1]Lookup for use classification'!$C$11,B1455))),'[1]Lookup for use classification'!$A$11,IF(OR(ISNUMBER(SEARCH('[1]Lookup for use classification'!$B$12,B1455)),ISNUMBER(SEARCH('[1]Lookup for use classification'!$C$12,B1455))),'[1]Lookup for use classification'!$A$12,IF(OR(ISNUMBER(SEARCH('[1]Lookup for use classification'!$B$13,B1455)),ISNUMBER(SEARCH('[1]Lookup for use classification'!$C$13,B1455)),ISNUMBER(SEARCH('[1]Lookup for use classification'!$D$13,B1455)),,ISNUMBER(SEARCH('[1]Lookup for use classification'!$C$13,B1455)),ISNUMBER(SEARCH('[1]Lookup for use classification'!$E$13,B1455))),'[1]Lookup for use classification'!$A$13,IF(OR(ISNUMBER(SEARCH('[1]Lookup for use classification'!$B$14,B1455)),ISNUMBER(SEARCH('[1]Lookup for use classification'!$C$14,B1455))),'[1]Lookup for use classification'!$A$14,"Other"))))))))))))</f>
        <v>Other</v>
      </c>
      <c r="D1455" s="27"/>
      <c r="E1455" s="26"/>
      <c r="F1455" s="26"/>
    </row>
    <row r="1456" spans="1:6">
      <c r="A1456" s="16" t="s">
        <v>334</v>
      </c>
      <c r="B1456" s="26" t="s">
        <v>58</v>
      </c>
      <c r="C1456" s="133" t="str">
        <f>IF(OR(ISNUMBER(SEARCH('[1]Lookup for use classification'!$B$1,B1456)),ISNUMBER(SEARCH('[1]Lookup for use classification'!$C$1,B1456)),ISNUMBER(SEARCH('[1]Lookup for use classification'!$D$1,B1456)),ISNUMBER(SEARCH('[1]Lookup for use classification'!$E$1,B1456))),'[1]Lookup for use classification'!$A$1,IF(ISNUMBER(SEARCH('[1]Lookup for use classification'!$B$2,B1456)),'[1]Lookup for use classification'!$A$2,IF(ISNUMBER(SEARCH('[1]Lookup for use classification'!$B$3,B1456)),'[1]Lookup for use classification'!$A$3,IF(OR(ISNUMBER(SEARCH('[1]Lookup for use classification'!$B$4,B1456)),ISNUMBER(SEARCH('[1]Lookup for use classification'!$C$4,B1456)),ISNUMBER(SEARCH('[1]Lookup for use classification'!$D$4,B1456)),ISNUMBER(SEARCH('[1]Lookup for use classification'!$E$4,B1456))),'[1]Lookup for use classification'!$A$4,IF(OR(ISNUMBER(SEARCH('[1]Lookup for use classification'!$B$5,B1456)),ISNUMBER(SEARCH('[1]Lookup for use classification'!$C$5,B1456)),ISNUMBER(SEARCH('[1]Lookup for use classification'!$D$5,B1456))),'[1]Lookup for use classification'!$A$5,IF(OR(ISNUMBER(SEARCH('[1]Lookup for use classification'!$B$7,B1456)),ISNUMBER(SEARCH('[1]Lookup for use classification'!$C$7,B1456)),ISNUMBER(SEARCH('[1]Lookup for use classification'!$D$7,B1456))),'[1]Lookup for use classification'!$A$7,IF(OR(ISNUMBER(SEARCH('[1]Lookup for use classification'!$B$9,B1456)),ISNUMBER(SEARCH('[1]Lookup for use classification'!$C$9,B1456)),ISNUMBER(SEARCH('[1]Lookup for use classification'!$D$9,B1456)),ISNUMBER(SEARCH('[1]Lookup for use classification'!$E$9,B1456)),ISNUMBER(SEARCH('[1]Lookup for use classification'!$F$9,B1456)),ISNUMBER(SEARCH('[1]Lookup for use classification'!$G$9,B1456)),ISNUMBER(SEARCH('[1]Lookup for use classification'!$H$9,B1456)),ISNUMBER(SEARCH('[1]Lookup for use classification'!$I$9,B1456)),ISNUMBER(SEARCH('[1]Lookup for use classification'!$J$9,B1456)),ISNUMBER(SEARCH('[1]Lookup for use classification'!$K$9,B1456))),'[1]Lookup for use classification'!$A$9,IF(OR(ISNUMBER(SEARCH('[1]Lookup for use classification'!$B$10,B1456)),ISNUMBER(SEARCH('[1]Lookup for use classification'!$C$10,B1456)),ISNUMBER(SEARCH('[1]Lookup for use classification'!$D$10,B1456)),ISNUMBER(SEARCH('[1]Lookup for use classification'!$E$10,B1456)),ISNUMBER(SEARCH('[1]Lookup for use classification'!$F$10,B1456)),ISNUMBER(SEARCH('[1]Lookup for use classification'!$G$10,B1456))),'[1]Lookup for use classification'!$A$10,IF(OR(ISNUMBER(SEARCH('[1]Lookup for use classification'!$B$11,B1456)),ISNUMBER(SEARCH('[1]Lookup for use classification'!$C$11,B1456))),'[1]Lookup for use classification'!$A$11,IF(OR(ISNUMBER(SEARCH('[1]Lookup for use classification'!$B$12,B1456)),ISNUMBER(SEARCH('[1]Lookup for use classification'!$C$12,B1456))),'[1]Lookup for use classification'!$A$12,IF(OR(ISNUMBER(SEARCH('[1]Lookup for use classification'!$B$13,B1456)),ISNUMBER(SEARCH('[1]Lookup for use classification'!$C$13,B1456)),ISNUMBER(SEARCH('[1]Lookup for use classification'!$D$13,B1456)),,ISNUMBER(SEARCH('[1]Lookup for use classification'!$C$13,B1456)),ISNUMBER(SEARCH('[1]Lookup for use classification'!$E$13,B1456))),'[1]Lookup for use classification'!$A$13,IF(OR(ISNUMBER(SEARCH('[1]Lookup for use classification'!$B$14,B1456)),ISNUMBER(SEARCH('[1]Lookup for use classification'!$C$14,B1456))),'[1]Lookup for use classification'!$A$14,"Other"))))))))))))</f>
        <v>Education - K - 12</v>
      </c>
      <c r="D1456" s="27"/>
      <c r="E1456" s="26"/>
      <c r="F1456" s="26"/>
    </row>
    <row r="1457" spans="1:6">
      <c r="A1457" s="16" t="s">
        <v>334</v>
      </c>
      <c r="B1457" s="26" t="s">
        <v>337</v>
      </c>
      <c r="C1457" s="133" t="str">
        <f>IF(OR(ISNUMBER(SEARCH('[1]Lookup for use classification'!$B$1,B1457)),ISNUMBER(SEARCH('[1]Lookup for use classification'!$C$1,B1457)),ISNUMBER(SEARCH('[1]Lookup for use classification'!$D$1,B1457)),ISNUMBER(SEARCH('[1]Lookup for use classification'!$E$1,B1457))),'[1]Lookup for use classification'!$A$1,IF(ISNUMBER(SEARCH('[1]Lookup for use classification'!$B$2,B1457)),'[1]Lookup for use classification'!$A$2,IF(ISNUMBER(SEARCH('[1]Lookup for use classification'!$B$3,B1457)),'[1]Lookup for use classification'!$A$3,IF(OR(ISNUMBER(SEARCH('[1]Lookup for use classification'!$B$4,B1457)),ISNUMBER(SEARCH('[1]Lookup for use classification'!$C$4,B1457)),ISNUMBER(SEARCH('[1]Lookup for use classification'!$D$4,B1457)),ISNUMBER(SEARCH('[1]Lookup for use classification'!$E$4,B1457))),'[1]Lookup for use classification'!$A$4,IF(OR(ISNUMBER(SEARCH('[1]Lookup for use classification'!$B$5,B1457)),ISNUMBER(SEARCH('[1]Lookup for use classification'!$C$5,B1457)),ISNUMBER(SEARCH('[1]Lookup for use classification'!$D$5,B1457))),'[1]Lookup for use classification'!$A$5,IF(OR(ISNUMBER(SEARCH('[1]Lookup for use classification'!$B$7,B1457)),ISNUMBER(SEARCH('[1]Lookup for use classification'!$C$7,B1457)),ISNUMBER(SEARCH('[1]Lookup for use classification'!$D$7,B1457))),'[1]Lookup for use classification'!$A$7,IF(OR(ISNUMBER(SEARCH('[1]Lookup for use classification'!$B$9,B1457)),ISNUMBER(SEARCH('[1]Lookup for use classification'!$C$9,B1457)),ISNUMBER(SEARCH('[1]Lookup for use classification'!$D$9,B1457)),ISNUMBER(SEARCH('[1]Lookup for use classification'!$E$9,B1457)),ISNUMBER(SEARCH('[1]Lookup for use classification'!$F$9,B1457)),ISNUMBER(SEARCH('[1]Lookup for use classification'!$G$9,B1457)),ISNUMBER(SEARCH('[1]Lookup for use classification'!$H$9,B1457)),ISNUMBER(SEARCH('[1]Lookup for use classification'!$I$9,B1457)),ISNUMBER(SEARCH('[1]Lookup for use classification'!$J$9,B1457)),ISNUMBER(SEARCH('[1]Lookup for use classification'!$K$9,B1457))),'[1]Lookup for use classification'!$A$9,IF(OR(ISNUMBER(SEARCH('[1]Lookup for use classification'!$B$10,B1457)),ISNUMBER(SEARCH('[1]Lookup for use classification'!$C$10,B1457)),ISNUMBER(SEARCH('[1]Lookup for use classification'!$D$10,B1457)),ISNUMBER(SEARCH('[1]Lookup for use classification'!$E$10,B1457)),ISNUMBER(SEARCH('[1]Lookup for use classification'!$F$10,B1457)),ISNUMBER(SEARCH('[1]Lookup for use classification'!$G$10,B1457))),'[1]Lookup for use classification'!$A$10,IF(OR(ISNUMBER(SEARCH('[1]Lookup for use classification'!$B$11,B1457)),ISNUMBER(SEARCH('[1]Lookup for use classification'!$C$11,B1457))),'[1]Lookup for use classification'!$A$11,IF(OR(ISNUMBER(SEARCH('[1]Lookup for use classification'!$B$12,B1457)),ISNUMBER(SEARCH('[1]Lookup for use classification'!$C$12,B1457))),'[1]Lookup for use classification'!$A$12,IF(OR(ISNUMBER(SEARCH('[1]Lookup for use classification'!$B$13,B1457)),ISNUMBER(SEARCH('[1]Lookup for use classification'!$C$13,B1457)),ISNUMBER(SEARCH('[1]Lookup for use classification'!$D$13,B1457)),,ISNUMBER(SEARCH('[1]Lookup for use classification'!$C$13,B1457)),ISNUMBER(SEARCH('[1]Lookup for use classification'!$E$13,B1457))),'[1]Lookup for use classification'!$A$13,IF(OR(ISNUMBER(SEARCH('[1]Lookup for use classification'!$B$14,B1457)),ISNUMBER(SEARCH('[1]Lookup for use classification'!$C$14,B1457))),'[1]Lookup for use classification'!$A$14,"Other"))))))))))))</f>
        <v>Other</v>
      </c>
      <c r="D1457" s="27">
        <v>792</v>
      </c>
      <c r="E1457" s="26"/>
      <c r="F1457" s="26"/>
    </row>
    <row r="1458" spans="1:6">
      <c r="A1458" s="16" t="s">
        <v>334</v>
      </c>
      <c r="B1458" s="26" t="s">
        <v>338</v>
      </c>
      <c r="C1458" s="133" t="str">
        <f>IF(OR(ISNUMBER(SEARCH('[1]Lookup for use classification'!$B$1,B1458)),ISNUMBER(SEARCH('[1]Lookup for use classification'!$C$1,B1458)),ISNUMBER(SEARCH('[1]Lookup for use classification'!$D$1,B1458)),ISNUMBER(SEARCH('[1]Lookup for use classification'!$E$1,B1458))),'[1]Lookup for use classification'!$A$1,IF(ISNUMBER(SEARCH('[1]Lookup for use classification'!$B$2,B1458)),'[1]Lookup for use classification'!$A$2,IF(ISNUMBER(SEARCH('[1]Lookup for use classification'!$B$3,B1458)),'[1]Lookup for use classification'!$A$3,IF(OR(ISNUMBER(SEARCH('[1]Lookup for use classification'!$B$4,B1458)),ISNUMBER(SEARCH('[1]Lookup for use classification'!$C$4,B1458)),ISNUMBER(SEARCH('[1]Lookup for use classification'!$D$4,B1458)),ISNUMBER(SEARCH('[1]Lookup for use classification'!$E$4,B1458))),'[1]Lookup for use classification'!$A$4,IF(OR(ISNUMBER(SEARCH('[1]Lookup for use classification'!$B$5,B1458)),ISNUMBER(SEARCH('[1]Lookup for use classification'!$C$5,B1458)),ISNUMBER(SEARCH('[1]Lookup for use classification'!$D$5,B1458))),'[1]Lookup for use classification'!$A$5,IF(OR(ISNUMBER(SEARCH('[1]Lookup for use classification'!$B$7,B1458)),ISNUMBER(SEARCH('[1]Lookup for use classification'!$C$7,B1458)),ISNUMBER(SEARCH('[1]Lookup for use classification'!$D$7,B1458))),'[1]Lookup for use classification'!$A$7,IF(OR(ISNUMBER(SEARCH('[1]Lookup for use classification'!$B$9,B1458)),ISNUMBER(SEARCH('[1]Lookup for use classification'!$C$9,B1458)),ISNUMBER(SEARCH('[1]Lookup for use classification'!$D$9,B1458)),ISNUMBER(SEARCH('[1]Lookup for use classification'!$E$9,B1458)),ISNUMBER(SEARCH('[1]Lookup for use classification'!$F$9,B1458)),ISNUMBER(SEARCH('[1]Lookup for use classification'!$G$9,B1458)),ISNUMBER(SEARCH('[1]Lookup for use classification'!$H$9,B1458)),ISNUMBER(SEARCH('[1]Lookup for use classification'!$I$9,B1458)),ISNUMBER(SEARCH('[1]Lookup for use classification'!$J$9,B1458)),ISNUMBER(SEARCH('[1]Lookup for use classification'!$K$9,B1458))),'[1]Lookup for use classification'!$A$9,IF(OR(ISNUMBER(SEARCH('[1]Lookup for use classification'!$B$10,B1458)),ISNUMBER(SEARCH('[1]Lookup for use classification'!$C$10,B1458)),ISNUMBER(SEARCH('[1]Lookup for use classification'!$D$10,B1458)),ISNUMBER(SEARCH('[1]Lookup for use classification'!$E$10,B1458)),ISNUMBER(SEARCH('[1]Lookup for use classification'!$F$10,B1458)),ISNUMBER(SEARCH('[1]Lookup for use classification'!$G$10,B1458))),'[1]Lookup for use classification'!$A$10,IF(OR(ISNUMBER(SEARCH('[1]Lookup for use classification'!$B$11,B1458)),ISNUMBER(SEARCH('[1]Lookup for use classification'!$C$11,B1458))),'[1]Lookup for use classification'!$A$11,IF(OR(ISNUMBER(SEARCH('[1]Lookup for use classification'!$B$12,B1458)),ISNUMBER(SEARCH('[1]Lookup for use classification'!$C$12,B1458))),'[1]Lookup for use classification'!$A$12,IF(OR(ISNUMBER(SEARCH('[1]Lookup for use classification'!$B$13,B1458)),ISNUMBER(SEARCH('[1]Lookup for use classification'!$C$13,B1458)),ISNUMBER(SEARCH('[1]Lookup for use classification'!$D$13,B1458)),,ISNUMBER(SEARCH('[1]Lookup for use classification'!$C$13,B1458)),ISNUMBER(SEARCH('[1]Lookup for use classification'!$E$13,B1458))),'[1]Lookup for use classification'!$A$13,IF(OR(ISNUMBER(SEARCH('[1]Lookup for use classification'!$B$14,B1458)),ISNUMBER(SEARCH('[1]Lookup for use classification'!$C$14,B1458))),'[1]Lookup for use classification'!$A$14,"Other"))))))))))))</f>
        <v>Other</v>
      </c>
      <c r="D1458" s="27"/>
      <c r="E1458" s="26"/>
      <c r="F1458" s="26"/>
    </row>
    <row r="1459" spans="1:6">
      <c r="A1459" s="16" t="s">
        <v>334</v>
      </c>
      <c r="B1459" s="26" t="s">
        <v>339</v>
      </c>
      <c r="C1459" s="133" t="str">
        <f>IF(OR(ISNUMBER(SEARCH('[1]Lookup for use classification'!$B$1,B1459)),ISNUMBER(SEARCH('[1]Lookup for use classification'!$C$1,B1459)),ISNUMBER(SEARCH('[1]Lookup for use classification'!$D$1,B1459)),ISNUMBER(SEARCH('[1]Lookup for use classification'!$E$1,B1459))),'[1]Lookup for use classification'!$A$1,IF(ISNUMBER(SEARCH('[1]Lookup for use classification'!$B$2,B1459)),'[1]Lookup for use classification'!$A$2,IF(ISNUMBER(SEARCH('[1]Lookup for use classification'!$B$3,B1459)),'[1]Lookup for use classification'!$A$3,IF(OR(ISNUMBER(SEARCH('[1]Lookup for use classification'!$B$4,B1459)),ISNUMBER(SEARCH('[1]Lookup for use classification'!$C$4,B1459)),ISNUMBER(SEARCH('[1]Lookup for use classification'!$D$4,B1459)),ISNUMBER(SEARCH('[1]Lookup for use classification'!$E$4,B1459))),'[1]Lookup for use classification'!$A$4,IF(OR(ISNUMBER(SEARCH('[1]Lookup for use classification'!$B$5,B1459)),ISNUMBER(SEARCH('[1]Lookup for use classification'!$C$5,B1459)),ISNUMBER(SEARCH('[1]Lookup for use classification'!$D$5,B1459))),'[1]Lookup for use classification'!$A$5,IF(OR(ISNUMBER(SEARCH('[1]Lookup for use classification'!$B$7,B1459)),ISNUMBER(SEARCH('[1]Lookup for use classification'!$C$7,B1459)),ISNUMBER(SEARCH('[1]Lookup for use classification'!$D$7,B1459))),'[1]Lookup for use classification'!$A$7,IF(OR(ISNUMBER(SEARCH('[1]Lookup for use classification'!$B$9,B1459)),ISNUMBER(SEARCH('[1]Lookup for use classification'!$C$9,B1459)),ISNUMBER(SEARCH('[1]Lookup for use classification'!$D$9,B1459)),ISNUMBER(SEARCH('[1]Lookup for use classification'!$E$9,B1459)),ISNUMBER(SEARCH('[1]Lookup for use classification'!$F$9,B1459)),ISNUMBER(SEARCH('[1]Lookup for use classification'!$G$9,B1459)),ISNUMBER(SEARCH('[1]Lookup for use classification'!$H$9,B1459)),ISNUMBER(SEARCH('[1]Lookup for use classification'!$I$9,B1459)),ISNUMBER(SEARCH('[1]Lookup for use classification'!$J$9,B1459)),ISNUMBER(SEARCH('[1]Lookup for use classification'!$K$9,B1459))),'[1]Lookup for use classification'!$A$9,IF(OR(ISNUMBER(SEARCH('[1]Lookup for use classification'!$B$10,B1459)),ISNUMBER(SEARCH('[1]Lookup for use classification'!$C$10,B1459)),ISNUMBER(SEARCH('[1]Lookup for use classification'!$D$10,B1459)),ISNUMBER(SEARCH('[1]Lookup for use classification'!$E$10,B1459)),ISNUMBER(SEARCH('[1]Lookup for use classification'!$F$10,B1459)),ISNUMBER(SEARCH('[1]Lookup for use classification'!$G$10,B1459))),'[1]Lookup for use classification'!$A$10,IF(OR(ISNUMBER(SEARCH('[1]Lookup for use classification'!$B$11,B1459)),ISNUMBER(SEARCH('[1]Lookup for use classification'!$C$11,B1459))),'[1]Lookup for use classification'!$A$11,IF(OR(ISNUMBER(SEARCH('[1]Lookup for use classification'!$B$12,B1459)),ISNUMBER(SEARCH('[1]Lookup for use classification'!$C$12,B1459))),'[1]Lookup for use classification'!$A$12,IF(OR(ISNUMBER(SEARCH('[1]Lookup for use classification'!$B$13,B1459)),ISNUMBER(SEARCH('[1]Lookup for use classification'!$C$13,B1459)),ISNUMBER(SEARCH('[1]Lookup for use classification'!$D$13,B1459)),,ISNUMBER(SEARCH('[1]Lookup for use classification'!$C$13,B1459)),ISNUMBER(SEARCH('[1]Lookup for use classification'!$E$13,B1459))),'[1]Lookup for use classification'!$A$13,IF(OR(ISNUMBER(SEARCH('[1]Lookup for use classification'!$B$14,B1459)),ISNUMBER(SEARCH('[1]Lookup for use classification'!$C$14,B1459))),'[1]Lookup for use classification'!$A$14,"Other"))))))))))))</f>
        <v>Other</v>
      </c>
      <c r="D1459" s="27"/>
      <c r="E1459" s="26"/>
      <c r="F1459" s="26"/>
    </row>
    <row r="1460" spans="1:6">
      <c r="A1460" s="16" t="s">
        <v>334</v>
      </c>
      <c r="B1460" s="26" t="s">
        <v>64</v>
      </c>
      <c r="C1460" s="133" t="str">
        <f>IF(OR(ISNUMBER(SEARCH('[1]Lookup for use classification'!$B$1,B1460)),ISNUMBER(SEARCH('[1]Lookup for use classification'!$C$1,B1460)),ISNUMBER(SEARCH('[1]Lookup for use classification'!$D$1,B1460)),ISNUMBER(SEARCH('[1]Lookup for use classification'!$E$1,B1460))),'[1]Lookup for use classification'!$A$1,IF(ISNUMBER(SEARCH('[1]Lookup for use classification'!$B$2,B1460)),'[1]Lookup for use classification'!$A$2,IF(ISNUMBER(SEARCH('[1]Lookup for use classification'!$B$3,B1460)),'[1]Lookup for use classification'!$A$3,IF(OR(ISNUMBER(SEARCH('[1]Lookup for use classification'!$B$4,B1460)),ISNUMBER(SEARCH('[1]Lookup for use classification'!$C$4,B1460)),ISNUMBER(SEARCH('[1]Lookup for use classification'!$D$4,B1460)),ISNUMBER(SEARCH('[1]Lookup for use classification'!$E$4,B1460))),'[1]Lookup for use classification'!$A$4,IF(OR(ISNUMBER(SEARCH('[1]Lookup for use classification'!$B$5,B1460)),ISNUMBER(SEARCH('[1]Lookup for use classification'!$C$5,B1460)),ISNUMBER(SEARCH('[1]Lookup for use classification'!$D$5,B1460))),'[1]Lookup for use classification'!$A$5,IF(OR(ISNUMBER(SEARCH('[1]Lookup for use classification'!$B$7,B1460)),ISNUMBER(SEARCH('[1]Lookup for use classification'!$C$7,B1460)),ISNUMBER(SEARCH('[1]Lookup for use classification'!$D$7,B1460))),'[1]Lookup for use classification'!$A$7,IF(OR(ISNUMBER(SEARCH('[1]Lookup for use classification'!$B$9,B1460)),ISNUMBER(SEARCH('[1]Lookup for use classification'!$C$9,B1460)),ISNUMBER(SEARCH('[1]Lookup for use classification'!$D$9,B1460)),ISNUMBER(SEARCH('[1]Lookup for use classification'!$E$9,B1460)),ISNUMBER(SEARCH('[1]Lookup for use classification'!$F$9,B1460)),ISNUMBER(SEARCH('[1]Lookup for use classification'!$G$9,B1460)),ISNUMBER(SEARCH('[1]Lookup for use classification'!$H$9,B1460)),ISNUMBER(SEARCH('[1]Lookup for use classification'!$I$9,B1460)),ISNUMBER(SEARCH('[1]Lookup for use classification'!$J$9,B1460)),ISNUMBER(SEARCH('[1]Lookup for use classification'!$K$9,B1460))),'[1]Lookup for use classification'!$A$9,IF(OR(ISNUMBER(SEARCH('[1]Lookup for use classification'!$B$10,B1460)),ISNUMBER(SEARCH('[1]Lookup for use classification'!$C$10,B1460)),ISNUMBER(SEARCH('[1]Lookup for use classification'!$D$10,B1460)),ISNUMBER(SEARCH('[1]Lookup for use classification'!$E$10,B1460)),ISNUMBER(SEARCH('[1]Lookup for use classification'!$F$10,B1460)),ISNUMBER(SEARCH('[1]Lookup for use classification'!$G$10,B1460))),'[1]Lookup for use classification'!$A$10,IF(OR(ISNUMBER(SEARCH('[1]Lookup for use classification'!$B$11,B1460)),ISNUMBER(SEARCH('[1]Lookup for use classification'!$C$11,B1460))),'[1]Lookup for use classification'!$A$11,IF(OR(ISNUMBER(SEARCH('[1]Lookup for use classification'!$B$12,B1460)),ISNUMBER(SEARCH('[1]Lookup for use classification'!$C$12,B1460))),'[1]Lookup for use classification'!$A$12,IF(OR(ISNUMBER(SEARCH('[1]Lookup for use classification'!$B$13,B1460)),ISNUMBER(SEARCH('[1]Lookup for use classification'!$C$13,B1460)),ISNUMBER(SEARCH('[1]Lookup for use classification'!$D$13,B1460)),,ISNUMBER(SEARCH('[1]Lookup for use classification'!$C$13,B1460)),ISNUMBER(SEARCH('[1]Lookup for use classification'!$E$13,B1460))),'[1]Lookup for use classification'!$A$13,IF(OR(ISNUMBER(SEARCH('[1]Lookup for use classification'!$B$14,B1460)),ISNUMBER(SEARCH('[1]Lookup for use classification'!$C$14,B1460))),'[1]Lookup for use classification'!$A$14,"Other"))))))))))))</f>
        <v>Water &amp; Sewer</v>
      </c>
      <c r="D1460" s="27">
        <v>1558</v>
      </c>
      <c r="E1460" s="26"/>
      <c r="F1460" s="26"/>
    </row>
    <row r="1461" spans="1:6">
      <c r="A1461" s="16" t="s">
        <v>334</v>
      </c>
      <c r="B1461" s="26" t="s">
        <v>340</v>
      </c>
      <c r="C1461" s="133" t="str">
        <f>IF(OR(ISNUMBER(SEARCH('[1]Lookup for use classification'!$B$1,B1461)),ISNUMBER(SEARCH('[1]Lookup for use classification'!$C$1,B1461)),ISNUMBER(SEARCH('[1]Lookup for use classification'!$D$1,B1461)),ISNUMBER(SEARCH('[1]Lookup for use classification'!$E$1,B1461))),'[1]Lookup for use classification'!$A$1,IF(ISNUMBER(SEARCH('[1]Lookup for use classification'!$B$2,B1461)),'[1]Lookup for use classification'!$A$2,IF(ISNUMBER(SEARCH('[1]Lookup for use classification'!$B$3,B1461)),'[1]Lookup for use classification'!$A$3,IF(OR(ISNUMBER(SEARCH('[1]Lookup for use classification'!$B$4,B1461)),ISNUMBER(SEARCH('[1]Lookup for use classification'!$C$4,B1461)),ISNUMBER(SEARCH('[1]Lookup for use classification'!$D$4,B1461)),ISNUMBER(SEARCH('[1]Lookup for use classification'!$E$4,B1461))),'[1]Lookup for use classification'!$A$4,IF(OR(ISNUMBER(SEARCH('[1]Lookup for use classification'!$B$5,B1461)),ISNUMBER(SEARCH('[1]Lookup for use classification'!$C$5,B1461)),ISNUMBER(SEARCH('[1]Lookup for use classification'!$D$5,B1461))),'[1]Lookup for use classification'!$A$5,IF(OR(ISNUMBER(SEARCH('[1]Lookup for use classification'!$B$7,B1461)),ISNUMBER(SEARCH('[1]Lookup for use classification'!$C$7,B1461)),ISNUMBER(SEARCH('[1]Lookup for use classification'!$D$7,B1461))),'[1]Lookup for use classification'!$A$7,IF(OR(ISNUMBER(SEARCH('[1]Lookup for use classification'!$B$9,B1461)),ISNUMBER(SEARCH('[1]Lookup for use classification'!$C$9,B1461)),ISNUMBER(SEARCH('[1]Lookup for use classification'!$D$9,B1461)),ISNUMBER(SEARCH('[1]Lookup for use classification'!$E$9,B1461)),ISNUMBER(SEARCH('[1]Lookup for use classification'!$F$9,B1461)),ISNUMBER(SEARCH('[1]Lookup for use classification'!$G$9,B1461)),ISNUMBER(SEARCH('[1]Lookup for use classification'!$H$9,B1461)),ISNUMBER(SEARCH('[1]Lookup for use classification'!$I$9,B1461)),ISNUMBER(SEARCH('[1]Lookup for use classification'!$J$9,B1461)),ISNUMBER(SEARCH('[1]Lookup for use classification'!$K$9,B1461))),'[1]Lookup for use classification'!$A$9,IF(OR(ISNUMBER(SEARCH('[1]Lookup for use classification'!$B$10,B1461)),ISNUMBER(SEARCH('[1]Lookup for use classification'!$C$10,B1461)),ISNUMBER(SEARCH('[1]Lookup for use classification'!$D$10,B1461)),ISNUMBER(SEARCH('[1]Lookup for use classification'!$E$10,B1461)),ISNUMBER(SEARCH('[1]Lookup for use classification'!$F$10,B1461)),ISNUMBER(SEARCH('[1]Lookup for use classification'!$G$10,B1461))),'[1]Lookup for use classification'!$A$10,IF(OR(ISNUMBER(SEARCH('[1]Lookup for use classification'!$B$11,B1461)),ISNUMBER(SEARCH('[1]Lookup for use classification'!$C$11,B1461))),'[1]Lookup for use classification'!$A$11,IF(OR(ISNUMBER(SEARCH('[1]Lookup for use classification'!$B$12,B1461)),ISNUMBER(SEARCH('[1]Lookup for use classification'!$C$12,B1461))),'[1]Lookup for use classification'!$A$12,IF(OR(ISNUMBER(SEARCH('[1]Lookup for use classification'!$B$13,B1461)),ISNUMBER(SEARCH('[1]Lookup for use classification'!$C$13,B1461)),ISNUMBER(SEARCH('[1]Lookup for use classification'!$D$13,B1461)),,ISNUMBER(SEARCH('[1]Lookup for use classification'!$C$13,B1461)),ISNUMBER(SEARCH('[1]Lookup for use classification'!$E$13,B1461))),'[1]Lookup for use classification'!$A$13,IF(OR(ISNUMBER(SEARCH('[1]Lookup for use classification'!$B$14,B1461)),ISNUMBER(SEARCH('[1]Lookup for use classification'!$C$14,B1461))),'[1]Lookup for use classification'!$A$14,"Other"))))))))))))</f>
        <v>Water &amp; Sewer</v>
      </c>
      <c r="D1461" s="27"/>
      <c r="E1461" s="26"/>
      <c r="F1461" s="26"/>
    </row>
    <row r="1462" spans="1:6">
      <c r="A1462" s="16" t="s">
        <v>341</v>
      </c>
      <c r="B1462" s="26" t="s">
        <v>342</v>
      </c>
      <c r="C1462" s="133" t="str">
        <f>IF(OR(ISNUMBER(SEARCH('[1]Lookup for use classification'!$B$1,B1462)),ISNUMBER(SEARCH('[1]Lookup for use classification'!$C$1,B1462)),ISNUMBER(SEARCH('[1]Lookup for use classification'!$D$1,B1462)),ISNUMBER(SEARCH('[1]Lookup for use classification'!$E$1,B1462))),'[1]Lookup for use classification'!$A$1,IF(ISNUMBER(SEARCH('[1]Lookup for use classification'!$B$2,B1462)),'[1]Lookup for use classification'!$A$2,IF(ISNUMBER(SEARCH('[1]Lookup for use classification'!$B$3,B1462)),'[1]Lookup for use classification'!$A$3,IF(OR(ISNUMBER(SEARCH('[1]Lookup for use classification'!$B$4,B1462)),ISNUMBER(SEARCH('[1]Lookup for use classification'!$C$4,B1462)),ISNUMBER(SEARCH('[1]Lookup for use classification'!$D$4,B1462)),ISNUMBER(SEARCH('[1]Lookup for use classification'!$E$4,B1462))),'[1]Lookup for use classification'!$A$4,IF(OR(ISNUMBER(SEARCH('[1]Lookup for use classification'!$B$5,B1462)),ISNUMBER(SEARCH('[1]Lookup for use classification'!$C$5,B1462)),ISNUMBER(SEARCH('[1]Lookup for use classification'!$D$5,B1462))),'[1]Lookup for use classification'!$A$5,IF(OR(ISNUMBER(SEARCH('[1]Lookup for use classification'!$B$7,B1462)),ISNUMBER(SEARCH('[1]Lookup for use classification'!$C$7,B1462)),ISNUMBER(SEARCH('[1]Lookup for use classification'!$D$7,B1462))),'[1]Lookup for use classification'!$A$7,IF(OR(ISNUMBER(SEARCH('[1]Lookup for use classification'!$B$9,B1462)),ISNUMBER(SEARCH('[1]Lookup for use classification'!$C$9,B1462)),ISNUMBER(SEARCH('[1]Lookup for use classification'!$D$9,B1462)),ISNUMBER(SEARCH('[1]Lookup for use classification'!$E$9,B1462)),ISNUMBER(SEARCH('[1]Lookup for use classification'!$F$9,B1462)),ISNUMBER(SEARCH('[1]Lookup for use classification'!$G$9,B1462)),ISNUMBER(SEARCH('[1]Lookup for use classification'!$H$9,B1462)),ISNUMBER(SEARCH('[1]Lookup for use classification'!$I$9,B1462)),ISNUMBER(SEARCH('[1]Lookup for use classification'!$J$9,B1462)),ISNUMBER(SEARCH('[1]Lookup for use classification'!$K$9,B1462))),'[1]Lookup for use classification'!$A$9,IF(OR(ISNUMBER(SEARCH('[1]Lookup for use classification'!$B$10,B1462)),ISNUMBER(SEARCH('[1]Lookup for use classification'!$C$10,B1462)),ISNUMBER(SEARCH('[1]Lookup for use classification'!$D$10,B1462)),ISNUMBER(SEARCH('[1]Lookup for use classification'!$E$10,B1462)),ISNUMBER(SEARCH('[1]Lookup for use classification'!$F$10,B1462)),ISNUMBER(SEARCH('[1]Lookup for use classification'!$G$10,B1462))),'[1]Lookup for use classification'!$A$10,IF(OR(ISNUMBER(SEARCH('[1]Lookup for use classification'!$B$11,B1462)),ISNUMBER(SEARCH('[1]Lookup for use classification'!$C$11,B1462))),'[1]Lookup for use classification'!$A$11,IF(OR(ISNUMBER(SEARCH('[1]Lookup for use classification'!$B$12,B1462)),ISNUMBER(SEARCH('[1]Lookup for use classification'!$C$12,B1462))),'[1]Lookup for use classification'!$A$12,IF(OR(ISNUMBER(SEARCH('[1]Lookup for use classification'!$B$13,B1462)),ISNUMBER(SEARCH('[1]Lookup for use classification'!$C$13,B1462)),ISNUMBER(SEARCH('[1]Lookup for use classification'!$D$13,B1462)),,ISNUMBER(SEARCH('[1]Lookup for use classification'!$C$13,B1462)),ISNUMBER(SEARCH('[1]Lookup for use classification'!$E$13,B1462))),'[1]Lookup for use classification'!$A$13,IF(OR(ISNUMBER(SEARCH('[1]Lookup for use classification'!$B$14,B1462)),ISNUMBER(SEARCH('[1]Lookup for use classification'!$C$14,B1462))),'[1]Lookup for use classification'!$A$14,"Other"))))))))))))</f>
        <v>Office</v>
      </c>
      <c r="D1462" s="27"/>
      <c r="E1462" s="29"/>
      <c r="F1462" s="29"/>
    </row>
    <row r="1463" spans="1:6">
      <c r="A1463" s="16" t="s">
        <v>341</v>
      </c>
      <c r="B1463" s="26" t="s">
        <v>343</v>
      </c>
      <c r="C1463" s="133" t="str">
        <f>IF(OR(ISNUMBER(SEARCH('[1]Lookup for use classification'!$B$1,B1463)),ISNUMBER(SEARCH('[1]Lookup for use classification'!$C$1,B1463)),ISNUMBER(SEARCH('[1]Lookup for use classification'!$D$1,B1463)),ISNUMBER(SEARCH('[1]Lookup for use classification'!$E$1,B1463))),'[1]Lookup for use classification'!$A$1,IF(ISNUMBER(SEARCH('[1]Lookup for use classification'!$B$2,B1463)),'[1]Lookup for use classification'!$A$2,IF(ISNUMBER(SEARCH('[1]Lookup for use classification'!$B$3,B1463)),'[1]Lookup for use classification'!$A$3,IF(OR(ISNUMBER(SEARCH('[1]Lookup for use classification'!$B$4,B1463)),ISNUMBER(SEARCH('[1]Lookup for use classification'!$C$4,B1463)),ISNUMBER(SEARCH('[1]Lookup for use classification'!$D$4,B1463)),ISNUMBER(SEARCH('[1]Lookup for use classification'!$E$4,B1463))),'[1]Lookup for use classification'!$A$4,IF(OR(ISNUMBER(SEARCH('[1]Lookup for use classification'!$B$5,B1463)),ISNUMBER(SEARCH('[1]Lookup for use classification'!$C$5,B1463)),ISNUMBER(SEARCH('[1]Lookup for use classification'!$D$5,B1463))),'[1]Lookup for use classification'!$A$5,IF(OR(ISNUMBER(SEARCH('[1]Lookup for use classification'!$B$7,B1463)),ISNUMBER(SEARCH('[1]Lookup for use classification'!$C$7,B1463)),ISNUMBER(SEARCH('[1]Lookup for use classification'!$D$7,B1463))),'[1]Lookup for use classification'!$A$7,IF(OR(ISNUMBER(SEARCH('[1]Lookup for use classification'!$B$9,B1463)),ISNUMBER(SEARCH('[1]Lookup for use classification'!$C$9,B1463)),ISNUMBER(SEARCH('[1]Lookup for use classification'!$D$9,B1463)),ISNUMBER(SEARCH('[1]Lookup for use classification'!$E$9,B1463)),ISNUMBER(SEARCH('[1]Lookup for use classification'!$F$9,B1463)),ISNUMBER(SEARCH('[1]Lookup for use classification'!$G$9,B1463)),ISNUMBER(SEARCH('[1]Lookup for use classification'!$H$9,B1463)),ISNUMBER(SEARCH('[1]Lookup for use classification'!$I$9,B1463)),ISNUMBER(SEARCH('[1]Lookup for use classification'!$J$9,B1463)),ISNUMBER(SEARCH('[1]Lookup for use classification'!$K$9,B1463))),'[1]Lookup for use classification'!$A$9,IF(OR(ISNUMBER(SEARCH('[1]Lookup for use classification'!$B$10,B1463)),ISNUMBER(SEARCH('[1]Lookup for use classification'!$C$10,B1463)),ISNUMBER(SEARCH('[1]Lookup for use classification'!$D$10,B1463)),ISNUMBER(SEARCH('[1]Lookup for use classification'!$E$10,B1463)),ISNUMBER(SEARCH('[1]Lookup for use classification'!$F$10,B1463)),ISNUMBER(SEARCH('[1]Lookup for use classification'!$G$10,B1463))),'[1]Lookup for use classification'!$A$10,IF(OR(ISNUMBER(SEARCH('[1]Lookup for use classification'!$B$11,B1463)),ISNUMBER(SEARCH('[1]Lookup for use classification'!$C$11,B1463))),'[1]Lookup for use classification'!$A$11,IF(OR(ISNUMBER(SEARCH('[1]Lookup for use classification'!$B$12,B1463)),ISNUMBER(SEARCH('[1]Lookup for use classification'!$C$12,B1463))),'[1]Lookup for use classification'!$A$12,IF(OR(ISNUMBER(SEARCH('[1]Lookup for use classification'!$B$13,B1463)),ISNUMBER(SEARCH('[1]Lookup for use classification'!$C$13,B1463)),ISNUMBER(SEARCH('[1]Lookup for use classification'!$D$13,B1463)),,ISNUMBER(SEARCH('[1]Lookup for use classification'!$C$13,B1463)),ISNUMBER(SEARCH('[1]Lookup for use classification'!$E$13,B1463))),'[1]Lookup for use classification'!$A$13,IF(OR(ISNUMBER(SEARCH('[1]Lookup for use classification'!$B$14,B1463)),ISNUMBER(SEARCH('[1]Lookup for use classification'!$C$14,B1463))),'[1]Lookup for use classification'!$A$14,"Other"))))))))))))</f>
        <v>Office</v>
      </c>
      <c r="D1463" s="27"/>
      <c r="E1463" s="29"/>
      <c r="F1463" s="29"/>
    </row>
    <row r="1464" spans="1:6">
      <c r="A1464" s="16" t="s">
        <v>341</v>
      </c>
      <c r="B1464" s="26" t="s">
        <v>344</v>
      </c>
      <c r="C1464" s="133" t="str">
        <f>IF(OR(ISNUMBER(SEARCH('[1]Lookup for use classification'!$B$1,B1464)),ISNUMBER(SEARCH('[1]Lookup for use classification'!$C$1,B1464)),ISNUMBER(SEARCH('[1]Lookup for use classification'!$D$1,B1464)),ISNUMBER(SEARCH('[1]Lookup for use classification'!$E$1,B1464))),'[1]Lookup for use classification'!$A$1,IF(ISNUMBER(SEARCH('[1]Lookup for use classification'!$B$2,B1464)),'[1]Lookup for use classification'!$A$2,IF(ISNUMBER(SEARCH('[1]Lookup for use classification'!$B$3,B1464)),'[1]Lookup for use classification'!$A$3,IF(OR(ISNUMBER(SEARCH('[1]Lookup for use classification'!$B$4,B1464)),ISNUMBER(SEARCH('[1]Lookup for use classification'!$C$4,B1464)),ISNUMBER(SEARCH('[1]Lookup for use classification'!$D$4,B1464)),ISNUMBER(SEARCH('[1]Lookup for use classification'!$E$4,B1464))),'[1]Lookup for use classification'!$A$4,IF(OR(ISNUMBER(SEARCH('[1]Lookup for use classification'!$B$5,B1464)),ISNUMBER(SEARCH('[1]Lookup for use classification'!$C$5,B1464)),ISNUMBER(SEARCH('[1]Lookup for use classification'!$D$5,B1464))),'[1]Lookup for use classification'!$A$5,IF(OR(ISNUMBER(SEARCH('[1]Lookup for use classification'!$B$7,B1464)),ISNUMBER(SEARCH('[1]Lookup for use classification'!$C$7,B1464)),ISNUMBER(SEARCH('[1]Lookup for use classification'!$D$7,B1464))),'[1]Lookup for use classification'!$A$7,IF(OR(ISNUMBER(SEARCH('[1]Lookup for use classification'!$B$9,B1464)),ISNUMBER(SEARCH('[1]Lookup for use classification'!$C$9,B1464)),ISNUMBER(SEARCH('[1]Lookup for use classification'!$D$9,B1464)),ISNUMBER(SEARCH('[1]Lookup for use classification'!$E$9,B1464)),ISNUMBER(SEARCH('[1]Lookup for use classification'!$F$9,B1464)),ISNUMBER(SEARCH('[1]Lookup for use classification'!$G$9,B1464)),ISNUMBER(SEARCH('[1]Lookup for use classification'!$H$9,B1464)),ISNUMBER(SEARCH('[1]Lookup for use classification'!$I$9,B1464)),ISNUMBER(SEARCH('[1]Lookup for use classification'!$J$9,B1464)),ISNUMBER(SEARCH('[1]Lookup for use classification'!$K$9,B1464))),'[1]Lookup for use classification'!$A$9,IF(OR(ISNUMBER(SEARCH('[1]Lookup for use classification'!$B$10,B1464)),ISNUMBER(SEARCH('[1]Lookup for use classification'!$C$10,B1464)),ISNUMBER(SEARCH('[1]Lookup for use classification'!$D$10,B1464)),ISNUMBER(SEARCH('[1]Lookup for use classification'!$E$10,B1464)),ISNUMBER(SEARCH('[1]Lookup for use classification'!$F$10,B1464)),ISNUMBER(SEARCH('[1]Lookup for use classification'!$G$10,B1464))),'[1]Lookup for use classification'!$A$10,IF(OR(ISNUMBER(SEARCH('[1]Lookup for use classification'!$B$11,B1464)),ISNUMBER(SEARCH('[1]Lookup for use classification'!$C$11,B1464))),'[1]Lookup for use classification'!$A$11,IF(OR(ISNUMBER(SEARCH('[1]Lookup for use classification'!$B$12,B1464)),ISNUMBER(SEARCH('[1]Lookup for use classification'!$C$12,B1464))),'[1]Lookup for use classification'!$A$12,IF(OR(ISNUMBER(SEARCH('[1]Lookup for use classification'!$B$13,B1464)),ISNUMBER(SEARCH('[1]Lookup for use classification'!$C$13,B1464)),ISNUMBER(SEARCH('[1]Lookup for use classification'!$D$13,B1464)),,ISNUMBER(SEARCH('[1]Lookup for use classification'!$C$13,B1464)),ISNUMBER(SEARCH('[1]Lookup for use classification'!$E$13,B1464))),'[1]Lookup for use classification'!$A$13,IF(OR(ISNUMBER(SEARCH('[1]Lookup for use classification'!$B$14,B1464)),ISNUMBER(SEARCH('[1]Lookup for use classification'!$C$14,B1464))),'[1]Lookup for use classification'!$A$14,"Other"))))))))))))</f>
        <v>Other</v>
      </c>
      <c r="D1464" s="27"/>
      <c r="E1464" s="29"/>
      <c r="F1464" s="29"/>
    </row>
    <row r="1465" spans="1:6">
      <c r="A1465" s="16" t="s">
        <v>341</v>
      </c>
      <c r="B1465" s="26" t="s">
        <v>24</v>
      </c>
      <c r="C1465" s="133" t="str">
        <f>IF(OR(ISNUMBER(SEARCH('[1]Lookup for use classification'!$B$1,B1465)),ISNUMBER(SEARCH('[1]Lookup for use classification'!$C$1,B1465)),ISNUMBER(SEARCH('[1]Lookup for use classification'!$D$1,B1465)),ISNUMBER(SEARCH('[1]Lookup for use classification'!$E$1,B1465))),'[1]Lookup for use classification'!$A$1,IF(ISNUMBER(SEARCH('[1]Lookup for use classification'!$B$2,B1465)),'[1]Lookup for use classification'!$A$2,IF(ISNUMBER(SEARCH('[1]Lookup for use classification'!$B$3,B1465)),'[1]Lookup for use classification'!$A$3,IF(OR(ISNUMBER(SEARCH('[1]Lookup for use classification'!$B$4,B1465)),ISNUMBER(SEARCH('[1]Lookup for use classification'!$C$4,B1465)),ISNUMBER(SEARCH('[1]Lookup for use classification'!$D$4,B1465)),ISNUMBER(SEARCH('[1]Lookup for use classification'!$E$4,B1465))),'[1]Lookup for use classification'!$A$4,IF(OR(ISNUMBER(SEARCH('[1]Lookup for use classification'!$B$5,B1465)),ISNUMBER(SEARCH('[1]Lookup for use classification'!$C$5,B1465)),ISNUMBER(SEARCH('[1]Lookup for use classification'!$D$5,B1465))),'[1]Lookup for use classification'!$A$5,IF(OR(ISNUMBER(SEARCH('[1]Lookup for use classification'!$B$7,B1465)),ISNUMBER(SEARCH('[1]Lookup for use classification'!$C$7,B1465)),ISNUMBER(SEARCH('[1]Lookup for use classification'!$D$7,B1465))),'[1]Lookup for use classification'!$A$7,IF(OR(ISNUMBER(SEARCH('[1]Lookup for use classification'!$B$9,B1465)),ISNUMBER(SEARCH('[1]Lookup for use classification'!$C$9,B1465)),ISNUMBER(SEARCH('[1]Lookup for use classification'!$D$9,B1465)),ISNUMBER(SEARCH('[1]Lookup for use classification'!$E$9,B1465)),ISNUMBER(SEARCH('[1]Lookup for use classification'!$F$9,B1465)),ISNUMBER(SEARCH('[1]Lookup for use classification'!$G$9,B1465)),ISNUMBER(SEARCH('[1]Lookup for use classification'!$H$9,B1465)),ISNUMBER(SEARCH('[1]Lookup for use classification'!$I$9,B1465)),ISNUMBER(SEARCH('[1]Lookup for use classification'!$J$9,B1465)),ISNUMBER(SEARCH('[1]Lookup for use classification'!$K$9,B1465))),'[1]Lookup for use classification'!$A$9,IF(OR(ISNUMBER(SEARCH('[1]Lookup for use classification'!$B$10,B1465)),ISNUMBER(SEARCH('[1]Lookup for use classification'!$C$10,B1465)),ISNUMBER(SEARCH('[1]Lookup for use classification'!$D$10,B1465)),ISNUMBER(SEARCH('[1]Lookup for use classification'!$E$10,B1465)),ISNUMBER(SEARCH('[1]Lookup for use classification'!$F$10,B1465)),ISNUMBER(SEARCH('[1]Lookup for use classification'!$G$10,B1465))),'[1]Lookup for use classification'!$A$10,IF(OR(ISNUMBER(SEARCH('[1]Lookup for use classification'!$B$11,B1465)),ISNUMBER(SEARCH('[1]Lookup for use classification'!$C$11,B1465))),'[1]Lookup for use classification'!$A$11,IF(OR(ISNUMBER(SEARCH('[1]Lookup for use classification'!$B$12,B1465)),ISNUMBER(SEARCH('[1]Lookup for use classification'!$C$12,B1465))),'[1]Lookup for use classification'!$A$12,IF(OR(ISNUMBER(SEARCH('[1]Lookup for use classification'!$B$13,B1465)),ISNUMBER(SEARCH('[1]Lookup for use classification'!$C$13,B1465)),ISNUMBER(SEARCH('[1]Lookup for use classification'!$D$13,B1465)),,ISNUMBER(SEARCH('[1]Lookup for use classification'!$C$13,B1465)),ISNUMBER(SEARCH('[1]Lookup for use classification'!$E$13,B1465))),'[1]Lookup for use classification'!$A$13,IF(OR(ISNUMBER(SEARCH('[1]Lookup for use classification'!$B$14,B1465)),ISNUMBER(SEARCH('[1]Lookup for use classification'!$C$14,B1465))),'[1]Lookup for use classification'!$A$14,"Other"))))))))))))</f>
        <v>Public Assembly</v>
      </c>
      <c r="D1465" s="27">
        <v>1375</v>
      </c>
      <c r="E1465" s="29" t="s">
        <v>345</v>
      </c>
      <c r="F1465" s="29" t="s">
        <v>346</v>
      </c>
    </row>
    <row r="1466" spans="1:6">
      <c r="A1466" s="16" t="s">
        <v>341</v>
      </c>
      <c r="B1466" s="26" t="s">
        <v>79</v>
      </c>
      <c r="C1466" s="133" t="str">
        <f>IF(OR(ISNUMBER(SEARCH('[1]Lookup for use classification'!$B$1,B1466)),ISNUMBER(SEARCH('[1]Lookup for use classification'!$C$1,B1466)),ISNUMBER(SEARCH('[1]Lookup for use classification'!$D$1,B1466)),ISNUMBER(SEARCH('[1]Lookup for use classification'!$E$1,B1466))),'[1]Lookup for use classification'!$A$1,IF(ISNUMBER(SEARCH('[1]Lookup for use classification'!$B$2,B1466)),'[1]Lookup for use classification'!$A$2,IF(ISNUMBER(SEARCH('[1]Lookup for use classification'!$B$3,B1466)),'[1]Lookup for use classification'!$A$3,IF(OR(ISNUMBER(SEARCH('[1]Lookup for use classification'!$B$4,B1466)),ISNUMBER(SEARCH('[1]Lookup for use classification'!$C$4,B1466)),ISNUMBER(SEARCH('[1]Lookup for use classification'!$D$4,B1466)),ISNUMBER(SEARCH('[1]Lookup for use classification'!$E$4,B1466))),'[1]Lookup for use classification'!$A$4,IF(OR(ISNUMBER(SEARCH('[1]Lookup for use classification'!$B$5,B1466)),ISNUMBER(SEARCH('[1]Lookup for use classification'!$C$5,B1466)),ISNUMBER(SEARCH('[1]Lookup for use classification'!$D$5,B1466))),'[1]Lookup for use classification'!$A$5,IF(OR(ISNUMBER(SEARCH('[1]Lookup for use classification'!$B$7,B1466)),ISNUMBER(SEARCH('[1]Lookup for use classification'!$C$7,B1466)),ISNUMBER(SEARCH('[1]Lookup for use classification'!$D$7,B1466))),'[1]Lookup for use classification'!$A$7,IF(OR(ISNUMBER(SEARCH('[1]Lookup for use classification'!$B$9,B1466)),ISNUMBER(SEARCH('[1]Lookup for use classification'!$C$9,B1466)),ISNUMBER(SEARCH('[1]Lookup for use classification'!$D$9,B1466)),ISNUMBER(SEARCH('[1]Lookup for use classification'!$E$9,B1466)),ISNUMBER(SEARCH('[1]Lookup for use classification'!$F$9,B1466)),ISNUMBER(SEARCH('[1]Lookup for use classification'!$G$9,B1466)),ISNUMBER(SEARCH('[1]Lookup for use classification'!$H$9,B1466)),ISNUMBER(SEARCH('[1]Lookup for use classification'!$I$9,B1466)),ISNUMBER(SEARCH('[1]Lookup for use classification'!$J$9,B1466)),ISNUMBER(SEARCH('[1]Lookup for use classification'!$K$9,B1466))),'[1]Lookup for use classification'!$A$9,IF(OR(ISNUMBER(SEARCH('[1]Lookup for use classification'!$B$10,B1466)),ISNUMBER(SEARCH('[1]Lookup for use classification'!$C$10,B1466)),ISNUMBER(SEARCH('[1]Lookup for use classification'!$D$10,B1466)),ISNUMBER(SEARCH('[1]Lookup for use classification'!$E$10,B1466)),ISNUMBER(SEARCH('[1]Lookup for use classification'!$F$10,B1466)),ISNUMBER(SEARCH('[1]Lookup for use classification'!$G$10,B1466))),'[1]Lookup for use classification'!$A$10,IF(OR(ISNUMBER(SEARCH('[1]Lookup for use classification'!$B$11,B1466)),ISNUMBER(SEARCH('[1]Lookup for use classification'!$C$11,B1466))),'[1]Lookup for use classification'!$A$11,IF(OR(ISNUMBER(SEARCH('[1]Lookup for use classification'!$B$12,B1466)),ISNUMBER(SEARCH('[1]Lookup for use classification'!$C$12,B1466))),'[1]Lookup for use classification'!$A$12,IF(OR(ISNUMBER(SEARCH('[1]Lookup for use classification'!$B$13,B1466)),ISNUMBER(SEARCH('[1]Lookup for use classification'!$C$13,B1466)),ISNUMBER(SEARCH('[1]Lookup for use classification'!$D$13,B1466)),,ISNUMBER(SEARCH('[1]Lookup for use classification'!$C$13,B1466)),ISNUMBER(SEARCH('[1]Lookup for use classification'!$E$13,B1466))),'[1]Lookup for use classification'!$A$13,IF(OR(ISNUMBER(SEARCH('[1]Lookup for use classification'!$B$14,B1466)),ISNUMBER(SEARCH('[1]Lookup for use classification'!$C$14,B1466))),'[1]Lookup for use classification'!$A$14,"Other"))))))))))))</f>
        <v>Other</v>
      </c>
      <c r="D1466" s="27"/>
      <c r="E1466" s="29" t="s">
        <v>6</v>
      </c>
      <c r="F1466" s="29"/>
    </row>
    <row r="1467" spans="1:6">
      <c r="A1467" s="16" t="s">
        <v>341</v>
      </c>
      <c r="B1467" s="26" t="s">
        <v>347</v>
      </c>
      <c r="C1467" s="133" t="str">
        <f>IF(OR(ISNUMBER(SEARCH('[1]Lookup for use classification'!$B$1,B1467)),ISNUMBER(SEARCH('[1]Lookup for use classification'!$C$1,B1467)),ISNUMBER(SEARCH('[1]Lookup for use classification'!$D$1,B1467)),ISNUMBER(SEARCH('[1]Lookup for use classification'!$E$1,B1467))),'[1]Lookup for use classification'!$A$1,IF(ISNUMBER(SEARCH('[1]Lookup for use classification'!$B$2,B1467)),'[1]Lookup for use classification'!$A$2,IF(ISNUMBER(SEARCH('[1]Lookup for use classification'!$B$3,B1467)),'[1]Lookup for use classification'!$A$3,IF(OR(ISNUMBER(SEARCH('[1]Lookup for use classification'!$B$4,B1467)),ISNUMBER(SEARCH('[1]Lookup for use classification'!$C$4,B1467)),ISNUMBER(SEARCH('[1]Lookup for use classification'!$D$4,B1467)),ISNUMBER(SEARCH('[1]Lookup for use classification'!$E$4,B1467))),'[1]Lookup for use classification'!$A$4,IF(OR(ISNUMBER(SEARCH('[1]Lookup for use classification'!$B$5,B1467)),ISNUMBER(SEARCH('[1]Lookup for use classification'!$C$5,B1467)),ISNUMBER(SEARCH('[1]Lookup for use classification'!$D$5,B1467))),'[1]Lookup for use classification'!$A$5,IF(OR(ISNUMBER(SEARCH('[1]Lookup for use classification'!$B$7,B1467)),ISNUMBER(SEARCH('[1]Lookup for use classification'!$C$7,B1467)),ISNUMBER(SEARCH('[1]Lookup for use classification'!$D$7,B1467))),'[1]Lookup for use classification'!$A$7,IF(OR(ISNUMBER(SEARCH('[1]Lookup for use classification'!$B$9,B1467)),ISNUMBER(SEARCH('[1]Lookup for use classification'!$C$9,B1467)),ISNUMBER(SEARCH('[1]Lookup for use classification'!$D$9,B1467)),ISNUMBER(SEARCH('[1]Lookup for use classification'!$E$9,B1467)),ISNUMBER(SEARCH('[1]Lookup for use classification'!$F$9,B1467)),ISNUMBER(SEARCH('[1]Lookup for use classification'!$G$9,B1467)),ISNUMBER(SEARCH('[1]Lookup for use classification'!$H$9,B1467)),ISNUMBER(SEARCH('[1]Lookup for use classification'!$I$9,B1467)),ISNUMBER(SEARCH('[1]Lookup for use classification'!$J$9,B1467)),ISNUMBER(SEARCH('[1]Lookup for use classification'!$K$9,B1467))),'[1]Lookup for use classification'!$A$9,IF(OR(ISNUMBER(SEARCH('[1]Lookup for use classification'!$B$10,B1467)),ISNUMBER(SEARCH('[1]Lookup for use classification'!$C$10,B1467)),ISNUMBER(SEARCH('[1]Lookup for use classification'!$D$10,B1467)),ISNUMBER(SEARCH('[1]Lookup for use classification'!$E$10,B1467)),ISNUMBER(SEARCH('[1]Lookup for use classification'!$F$10,B1467)),ISNUMBER(SEARCH('[1]Lookup for use classification'!$G$10,B1467))),'[1]Lookup for use classification'!$A$10,IF(OR(ISNUMBER(SEARCH('[1]Lookup for use classification'!$B$11,B1467)),ISNUMBER(SEARCH('[1]Lookup for use classification'!$C$11,B1467))),'[1]Lookup for use classification'!$A$11,IF(OR(ISNUMBER(SEARCH('[1]Lookup for use classification'!$B$12,B1467)),ISNUMBER(SEARCH('[1]Lookup for use classification'!$C$12,B1467))),'[1]Lookup for use classification'!$A$12,IF(OR(ISNUMBER(SEARCH('[1]Lookup for use classification'!$B$13,B1467)),ISNUMBER(SEARCH('[1]Lookup for use classification'!$C$13,B1467)),ISNUMBER(SEARCH('[1]Lookup for use classification'!$D$13,B1467)),,ISNUMBER(SEARCH('[1]Lookup for use classification'!$C$13,B1467)),ISNUMBER(SEARCH('[1]Lookup for use classification'!$E$13,B1467))),'[1]Lookup for use classification'!$A$13,IF(OR(ISNUMBER(SEARCH('[1]Lookup for use classification'!$B$14,B1467)),ISNUMBER(SEARCH('[1]Lookup for use classification'!$C$14,B1467))),'[1]Lookup for use classification'!$A$14,"Other"))))))))))))</f>
        <v>Education - K - 12</v>
      </c>
      <c r="D1467" s="27">
        <v>3850</v>
      </c>
      <c r="E1467" s="29" t="s">
        <v>10</v>
      </c>
      <c r="F1467" s="29"/>
    </row>
    <row r="1468" spans="1:6">
      <c r="A1468" s="16" t="s">
        <v>341</v>
      </c>
      <c r="B1468" s="26" t="s">
        <v>348</v>
      </c>
      <c r="C1468" s="133" t="str">
        <f>IF(OR(ISNUMBER(SEARCH('[1]Lookup for use classification'!$B$1,B1468)),ISNUMBER(SEARCH('[1]Lookup for use classification'!$C$1,B1468)),ISNUMBER(SEARCH('[1]Lookup for use classification'!$D$1,B1468)),ISNUMBER(SEARCH('[1]Lookup for use classification'!$E$1,B1468))),'[1]Lookup for use classification'!$A$1,IF(ISNUMBER(SEARCH('[1]Lookup for use classification'!$B$2,B1468)),'[1]Lookup for use classification'!$A$2,IF(ISNUMBER(SEARCH('[1]Lookup for use classification'!$B$3,B1468)),'[1]Lookup for use classification'!$A$3,IF(OR(ISNUMBER(SEARCH('[1]Lookup for use classification'!$B$4,B1468)),ISNUMBER(SEARCH('[1]Lookup for use classification'!$C$4,B1468)),ISNUMBER(SEARCH('[1]Lookup for use classification'!$D$4,B1468)),ISNUMBER(SEARCH('[1]Lookup for use classification'!$E$4,B1468))),'[1]Lookup for use classification'!$A$4,IF(OR(ISNUMBER(SEARCH('[1]Lookup for use classification'!$B$5,B1468)),ISNUMBER(SEARCH('[1]Lookup for use classification'!$C$5,B1468)),ISNUMBER(SEARCH('[1]Lookup for use classification'!$D$5,B1468))),'[1]Lookup for use classification'!$A$5,IF(OR(ISNUMBER(SEARCH('[1]Lookup for use classification'!$B$7,B1468)),ISNUMBER(SEARCH('[1]Lookup for use classification'!$C$7,B1468)),ISNUMBER(SEARCH('[1]Lookup for use classification'!$D$7,B1468))),'[1]Lookup for use classification'!$A$7,IF(OR(ISNUMBER(SEARCH('[1]Lookup for use classification'!$B$9,B1468)),ISNUMBER(SEARCH('[1]Lookup for use classification'!$C$9,B1468)),ISNUMBER(SEARCH('[1]Lookup for use classification'!$D$9,B1468)),ISNUMBER(SEARCH('[1]Lookup for use classification'!$E$9,B1468)),ISNUMBER(SEARCH('[1]Lookup for use classification'!$F$9,B1468)),ISNUMBER(SEARCH('[1]Lookup for use classification'!$G$9,B1468)),ISNUMBER(SEARCH('[1]Lookup for use classification'!$H$9,B1468)),ISNUMBER(SEARCH('[1]Lookup for use classification'!$I$9,B1468)),ISNUMBER(SEARCH('[1]Lookup for use classification'!$J$9,B1468)),ISNUMBER(SEARCH('[1]Lookup for use classification'!$K$9,B1468))),'[1]Lookup for use classification'!$A$9,IF(OR(ISNUMBER(SEARCH('[1]Lookup for use classification'!$B$10,B1468)),ISNUMBER(SEARCH('[1]Lookup for use classification'!$C$10,B1468)),ISNUMBER(SEARCH('[1]Lookup for use classification'!$D$10,B1468)),ISNUMBER(SEARCH('[1]Lookup for use classification'!$E$10,B1468)),ISNUMBER(SEARCH('[1]Lookup for use classification'!$F$10,B1468)),ISNUMBER(SEARCH('[1]Lookup for use classification'!$G$10,B1468))),'[1]Lookup for use classification'!$A$10,IF(OR(ISNUMBER(SEARCH('[1]Lookup for use classification'!$B$11,B1468)),ISNUMBER(SEARCH('[1]Lookup for use classification'!$C$11,B1468))),'[1]Lookup for use classification'!$A$11,IF(OR(ISNUMBER(SEARCH('[1]Lookup for use classification'!$B$12,B1468)),ISNUMBER(SEARCH('[1]Lookup for use classification'!$C$12,B1468))),'[1]Lookup for use classification'!$A$12,IF(OR(ISNUMBER(SEARCH('[1]Lookup for use classification'!$B$13,B1468)),ISNUMBER(SEARCH('[1]Lookup for use classification'!$C$13,B1468)),ISNUMBER(SEARCH('[1]Lookup for use classification'!$D$13,B1468)),,ISNUMBER(SEARCH('[1]Lookup for use classification'!$C$13,B1468)),ISNUMBER(SEARCH('[1]Lookup for use classification'!$E$13,B1468))),'[1]Lookup for use classification'!$A$13,IF(OR(ISNUMBER(SEARCH('[1]Lookup for use classification'!$B$14,B1468)),ISNUMBER(SEARCH('[1]Lookup for use classification'!$C$14,B1468))),'[1]Lookup for use classification'!$A$14,"Other"))))))))))))</f>
        <v>Health Care - Hospitals</v>
      </c>
      <c r="D1468" s="27">
        <v>1030</v>
      </c>
      <c r="E1468" s="29" t="s">
        <v>10</v>
      </c>
      <c r="F1468" s="29" t="s">
        <v>11</v>
      </c>
    </row>
    <row r="1469" spans="1:6">
      <c r="A1469" s="16" t="s">
        <v>341</v>
      </c>
      <c r="B1469" s="26" t="s">
        <v>349</v>
      </c>
      <c r="C1469" s="133" t="str">
        <f>IF(OR(ISNUMBER(SEARCH('[1]Lookup for use classification'!$B$1,B1469)),ISNUMBER(SEARCH('[1]Lookup for use classification'!$C$1,B1469)),ISNUMBER(SEARCH('[1]Lookup for use classification'!$D$1,B1469)),ISNUMBER(SEARCH('[1]Lookup for use classification'!$E$1,B1469))),'[1]Lookup for use classification'!$A$1,IF(ISNUMBER(SEARCH('[1]Lookup for use classification'!$B$2,B1469)),'[1]Lookup for use classification'!$A$2,IF(ISNUMBER(SEARCH('[1]Lookup for use classification'!$B$3,B1469)),'[1]Lookup for use classification'!$A$3,IF(OR(ISNUMBER(SEARCH('[1]Lookup for use classification'!$B$4,B1469)),ISNUMBER(SEARCH('[1]Lookup for use classification'!$C$4,B1469)),ISNUMBER(SEARCH('[1]Lookup for use classification'!$D$4,B1469)),ISNUMBER(SEARCH('[1]Lookup for use classification'!$E$4,B1469))),'[1]Lookup for use classification'!$A$4,IF(OR(ISNUMBER(SEARCH('[1]Lookup for use classification'!$B$5,B1469)),ISNUMBER(SEARCH('[1]Lookup for use classification'!$C$5,B1469)),ISNUMBER(SEARCH('[1]Lookup for use classification'!$D$5,B1469))),'[1]Lookup for use classification'!$A$5,IF(OR(ISNUMBER(SEARCH('[1]Lookup for use classification'!$B$7,B1469)),ISNUMBER(SEARCH('[1]Lookup for use classification'!$C$7,B1469)),ISNUMBER(SEARCH('[1]Lookup for use classification'!$D$7,B1469))),'[1]Lookup for use classification'!$A$7,IF(OR(ISNUMBER(SEARCH('[1]Lookup for use classification'!$B$9,B1469)),ISNUMBER(SEARCH('[1]Lookup for use classification'!$C$9,B1469)),ISNUMBER(SEARCH('[1]Lookup for use classification'!$D$9,B1469)),ISNUMBER(SEARCH('[1]Lookup for use classification'!$E$9,B1469)),ISNUMBER(SEARCH('[1]Lookup for use classification'!$F$9,B1469)),ISNUMBER(SEARCH('[1]Lookup for use classification'!$G$9,B1469)),ISNUMBER(SEARCH('[1]Lookup for use classification'!$H$9,B1469)),ISNUMBER(SEARCH('[1]Lookup for use classification'!$I$9,B1469)),ISNUMBER(SEARCH('[1]Lookup for use classification'!$J$9,B1469)),ISNUMBER(SEARCH('[1]Lookup for use classification'!$K$9,B1469))),'[1]Lookup for use classification'!$A$9,IF(OR(ISNUMBER(SEARCH('[1]Lookup for use classification'!$B$10,B1469)),ISNUMBER(SEARCH('[1]Lookup for use classification'!$C$10,B1469)),ISNUMBER(SEARCH('[1]Lookup for use classification'!$D$10,B1469)),ISNUMBER(SEARCH('[1]Lookup for use classification'!$E$10,B1469)),ISNUMBER(SEARCH('[1]Lookup for use classification'!$F$10,B1469)),ISNUMBER(SEARCH('[1]Lookup for use classification'!$G$10,B1469))),'[1]Lookup for use classification'!$A$10,IF(OR(ISNUMBER(SEARCH('[1]Lookup for use classification'!$B$11,B1469)),ISNUMBER(SEARCH('[1]Lookup for use classification'!$C$11,B1469))),'[1]Lookup for use classification'!$A$11,IF(OR(ISNUMBER(SEARCH('[1]Lookup for use classification'!$B$12,B1469)),ISNUMBER(SEARCH('[1]Lookup for use classification'!$C$12,B1469))),'[1]Lookup for use classification'!$A$12,IF(OR(ISNUMBER(SEARCH('[1]Lookup for use classification'!$B$13,B1469)),ISNUMBER(SEARCH('[1]Lookup for use classification'!$C$13,B1469)),ISNUMBER(SEARCH('[1]Lookup for use classification'!$D$13,B1469)),,ISNUMBER(SEARCH('[1]Lookup for use classification'!$C$13,B1469)),ISNUMBER(SEARCH('[1]Lookup for use classification'!$E$13,B1469))),'[1]Lookup for use classification'!$A$13,IF(OR(ISNUMBER(SEARCH('[1]Lookup for use classification'!$B$14,B1469)),ISNUMBER(SEARCH('[1]Lookup for use classification'!$C$14,B1469))),'[1]Lookup for use classification'!$A$14,"Other"))))))))))))</f>
        <v>Office</v>
      </c>
      <c r="D1469" s="27">
        <v>700</v>
      </c>
      <c r="E1469" s="29" t="s">
        <v>6</v>
      </c>
      <c r="F1469" s="29" t="s">
        <v>11</v>
      </c>
    </row>
    <row r="1470" spans="1:6">
      <c r="A1470" s="16" t="s">
        <v>341</v>
      </c>
      <c r="B1470" s="30" t="s">
        <v>350</v>
      </c>
      <c r="C1470" s="133" t="str">
        <f>IF(OR(ISNUMBER(SEARCH('[1]Lookup for use classification'!$B$1,B1470)),ISNUMBER(SEARCH('[1]Lookup for use classification'!$C$1,B1470)),ISNUMBER(SEARCH('[1]Lookup for use classification'!$D$1,B1470)),ISNUMBER(SEARCH('[1]Lookup for use classification'!$E$1,B1470))),'[1]Lookup for use classification'!$A$1,IF(ISNUMBER(SEARCH('[1]Lookup for use classification'!$B$2,B1470)),'[1]Lookup for use classification'!$A$2,IF(ISNUMBER(SEARCH('[1]Lookup for use classification'!$B$3,B1470)),'[1]Lookup for use classification'!$A$3,IF(OR(ISNUMBER(SEARCH('[1]Lookup for use classification'!$B$4,B1470)),ISNUMBER(SEARCH('[1]Lookup for use classification'!$C$4,B1470)),ISNUMBER(SEARCH('[1]Lookup for use classification'!$D$4,B1470)),ISNUMBER(SEARCH('[1]Lookup for use classification'!$E$4,B1470))),'[1]Lookup for use classification'!$A$4,IF(OR(ISNUMBER(SEARCH('[1]Lookup for use classification'!$B$5,B1470)),ISNUMBER(SEARCH('[1]Lookup for use classification'!$C$5,B1470)),ISNUMBER(SEARCH('[1]Lookup for use classification'!$D$5,B1470))),'[1]Lookup for use classification'!$A$5,IF(OR(ISNUMBER(SEARCH('[1]Lookup for use classification'!$B$7,B1470)),ISNUMBER(SEARCH('[1]Lookup for use classification'!$C$7,B1470)),ISNUMBER(SEARCH('[1]Lookup for use classification'!$D$7,B1470))),'[1]Lookup for use classification'!$A$7,IF(OR(ISNUMBER(SEARCH('[1]Lookup for use classification'!$B$9,B1470)),ISNUMBER(SEARCH('[1]Lookup for use classification'!$C$9,B1470)),ISNUMBER(SEARCH('[1]Lookup for use classification'!$D$9,B1470)),ISNUMBER(SEARCH('[1]Lookup for use classification'!$E$9,B1470)),ISNUMBER(SEARCH('[1]Lookup for use classification'!$F$9,B1470)),ISNUMBER(SEARCH('[1]Lookup for use classification'!$G$9,B1470)),ISNUMBER(SEARCH('[1]Lookup for use classification'!$H$9,B1470)),ISNUMBER(SEARCH('[1]Lookup for use classification'!$I$9,B1470)),ISNUMBER(SEARCH('[1]Lookup for use classification'!$J$9,B1470)),ISNUMBER(SEARCH('[1]Lookup for use classification'!$K$9,B1470))),'[1]Lookup for use classification'!$A$9,IF(OR(ISNUMBER(SEARCH('[1]Lookup for use classification'!$B$10,B1470)),ISNUMBER(SEARCH('[1]Lookup for use classification'!$C$10,B1470)),ISNUMBER(SEARCH('[1]Lookup for use classification'!$D$10,B1470)),ISNUMBER(SEARCH('[1]Lookup for use classification'!$E$10,B1470)),ISNUMBER(SEARCH('[1]Lookup for use classification'!$F$10,B1470)),ISNUMBER(SEARCH('[1]Lookup for use classification'!$G$10,B1470))),'[1]Lookup for use classification'!$A$10,IF(OR(ISNUMBER(SEARCH('[1]Lookup for use classification'!$B$11,B1470)),ISNUMBER(SEARCH('[1]Lookup for use classification'!$C$11,B1470))),'[1]Lookup for use classification'!$A$11,IF(OR(ISNUMBER(SEARCH('[1]Lookup for use classification'!$B$12,B1470)),ISNUMBER(SEARCH('[1]Lookup for use classification'!$C$12,B1470))),'[1]Lookup for use classification'!$A$12,IF(OR(ISNUMBER(SEARCH('[1]Lookup for use classification'!$B$13,B1470)),ISNUMBER(SEARCH('[1]Lookup for use classification'!$C$13,B1470)),ISNUMBER(SEARCH('[1]Lookup for use classification'!$D$13,B1470)),,ISNUMBER(SEARCH('[1]Lookup for use classification'!$C$13,B1470)),ISNUMBER(SEARCH('[1]Lookup for use classification'!$E$13,B1470))),'[1]Lookup for use classification'!$A$13,IF(OR(ISNUMBER(SEARCH('[1]Lookup for use classification'!$B$14,B1470)),ISNUMBER(SEARCH('[1]Lookup for use classification'!$C$14,B1470))),'[1]Lookup for use classification'!$A$14,"Other"))))))))))))</f>
        <v>Water &amp; Sewer</v>
      </c>
      <c r="D1470" s="46">
        <v>1512</v>
      </c>
      <c r="E1470" s="28" t="s">
        <v>6</v>
      </c>
      <c r="F1470" s="28" t="s">
        <v>11</v>
      </c>
    </row>
    <row r="1471" spans="1:6">
      <c r="A1471" s="16" t="s">
        <v>341</v>
      </c>
      <c r="B1471" s="26" t="s">
        <v>351</v>
      </c>
      <c r="C1471" s="133" t="str">
        <f>IF(OR(ISNUMBER(SEARCH('[1]Lookup for use classification'!$B$1,B1471)),ISNUMBER(SEARCH('[1]Lookup for use classification'!$C$1,B1471)),ISNUMBER(SEARCH('[1]Lookup for use classification'!$D$1,B1471)),ISNUMBER(SEARCH('[1]Lookup for use classification'!$E$1,B1471))),'[1]Lookup for use classification'!$A$1,IF(ISNUMBER(SEARCH('[1]Lookup for use classification'!$B$2,B1471)),'[1]Lookup for use classification'!$A$2,IF(ISNUMBER(SEARCH('[1]Lookup for use classification'!$B$3,B1471)),'[1]Lookup for use classification'!$A$3,IF(OR(ISNUMBER(SEARCH('[1]Lookup for use classification'!$B$4,B1471)),ISNUMBER(SEARCH('[1]Lookup for use classification'!$C$4,B1471)),ISNUMBER(SEARCH('[1]Lookup for use classification'!$D$4,B1471)),ISNUMBER(SEARCH('[1]Lookup for use classification'!$E$4,B1471))),'[1]Lookup for use classification'!$A$4,IF(OR(ISNUMBER(SEARCH('[1]Lookup for use classification'!$B$5,B1471)),ISNUMBER(SEARCH('[1]Lookup for use classification'!$C$5,B1471)),ISNUMBER(SEARCH('[1]Lookup for use classification'!$D$5,B1471))),'[1]Lookup for use classification'!$A$5,IF(OR(ISNUMBER(SEARCH('[1]Lookup for use classification'!$B$7,B1471)),ISNUMBER(SEARCH('[1]Lookup for use classification'!$C$7,B1471)),ISNUMBER(SEARCH('[1]Lookup for use classification'!$D$7,B1471))),'[1]Lookup for use classification'!$A$7,IF(OR(ISNUMBER(SEARCH('[1]Lookup for use classification'!$B$9,B1471)),ISNUMBER(SEARCH('[1]Lookup for use classification'!$C$9,B1471)),ISNUMBER(SEARCH('[1]Lookup for use classification'!$D$9,B1471)),ISNUMBER(SEARCH('[1]Lookup for use classification'!$E$9,B1471)),ISNUMBER(SEARCH('[1]Lookup for use classification'!$F$9,B1471)),ISNUMBER(SEARCH('[1]Lookup for use classification'!$G$9,B1471)),ISNUMBER(SEARCH('[1]Lookup for use classification'!$H$9,B1471)),ISNUMBER(SEARCH('[1]Lookup for use classification'!$I$9,B1471)),ISNUMBER(SEARCH('[1]Lookup for use classification'!$J$9,B1471)),ISNUMBER(SEARCH('[1]Lookup for use classification'!$K$9,B1471))),'[1]Lookup for use classification'!$A$9,IF(OR(ISNUMBER(SEARCH('[1]Lookup for use classification'!$B$10,B1471)),ISNUMBER(SEARCH('[1]Lookup for use classification'!$C$10,B1471)),ISNUMBER(SEARCH('[1]Lookup for use classification'!$D$10,B1471)),ISNUMBER(SEARCH('[1]Lookup for use classification'!$E$10,B1471)),ISNUMBER(SEARCH('[1]Lookup for use classification'!$F$10,B1471)),ISNUMBER(SEARCH('[1]Lookup for use classification'!$G$10,B1471))),'[1]Lookup for use classification'!$A$10,IF(OR(ISNUMBER(SEARCH('[1]Lookup for use classification'!$B$11,B1471)),ISNUMBER(SEARCH('[1]Lookup for use classification'!$C$11,B1471))),'[1]Lookup for use classification'!$A$11,IF(OR(ISNUMBER(SEARCH('[1]Lookup for use classification'!$B$12,B1471)),ISNUMBER(SEARCH('[1]Lookup for use classification'!$C$12,B1471))),'[1]Lookup for use classification'!$A$12,IF(OR(ISNUMBER(SEARCH('[1]Lookup for use classification'!$B$13,B1471)),ISNUMBER(SEARCH('[1]Lookup for use classification'!$C$13,B1471)),ISNUMBER(SEARCH('[1]Lookup for use classification'!$D$13,B1471)),,ISNUMBER(SEARCH('[1]Lookup for use classification'!$C$13,B1471)),ISNUMBER(SEARCH('[1]Lookup for use classification'!$E$13,B1471))),'[1]Lookup for use classification'!$A$13,IF(OR(ISNUMBER(SEARCH('[1]Lookup for use classification'!$B$14,B1471)),ISNUMBER(SEARCH('[1]Lookup for use classification'!$C$14,B1471))),'[1]Lookup for use classification'!$A$14,"Other"))))))))))))</f>
        <v>Other</v>
      </c>
      <c r="D1471" s="27"/>
      <c r="E1471" s="29"/>
      <c r="F1471" s="29"/>
    </row>
    <row r="1472" spans="1:6">
      <c r="A1472" s="16" t="s">
        <v>341</v>
      </c>
      <c r="B1472" s="26" t="s">
        <v>352</v>
      </c>
      <c r="C1472" s="133" t="str">
        <f>IF(OR(ISNUMBER(SEARCH('[1]Lookup for use classification'!$B$1,B1472)),ISNUMBER(SEARCH('[1]Lookup for use classification'!$C$1,B1472)),ISNUMBER(SEARCH('[1]Lookup for use classification'!$D$1,B1472)),ISNUMBER(SEARCH('[1]Lookup for use classification'!$E$1,B1472))),'[1]Lookup for use classification'!$A$1,IF(ISNUMBER(SEARCH('[1]Lookup for use classification'!$B$2,B1472)),'[1]Lookup for use classification'!$A$2,IF(ISNUMBER(SEARCH('[1]Lookup for use classification'!$B$3,B1472)),'[1]Lookup for use classification'!$A$3,IF(OR(ISNUMBER(SEARCH('[1]Lookup for use classification'!$B$4,B1472)),ISNUMBER(SEARCH('[1]Lookup for use classification'!$C$4,B1472)),ISNUMBER(SEARCH('[1]Lookup for use classification'!$D$4,B1472)),ISNUMBER(SEARCH('[1]Lookup for use classification'!$E$4,B1472))),'[1]Lookup for use classification'!$A$4,IF(OR(ISNUMBER(SEARCH('[1]Lookup for use classification'!$B$5,B1472)),ISNUMBER(SEARCH('[1]Lookup for use classification'!$C$5,B1472)),ISNUMBER(SEARCH('[1]Lookup for use classification'!$D$5,B1472))),'[1]Lookup for use classification'!$A$5,IF(OR(ISNUMBER(SEARCH('[1]Lookup for use classification'!$B$7,B1472)),ISNUMBER(SEARCH('[1]Lookup for use classification'!$C$7,B1472)),ISNUMBER(SEARCH('[1]Lookup for use classification'!$D$7,B1472))),'[1]Lookup for use classification'!$A$7,IF(OR(ISNUMBER(SEARCH('[1]Lookup for use classification'!$B$9,B1472)),ISNUMBER(SEARCH('[1]Lookup for use classification'!$C$9,B1472)),ISNUMBER(SEARCH('[1]Lookup for use classification'!$D$9,B1472)),ISNUMBER(SEARCH('[1]Lookup for use classification'!$E$9,B1472)),ISNUMBER(SEARCH('[1]Lookup for use classification'!$F$9,B1472)),ISNUMBER(SEARCH('[1]Lookup for use classification'!$G$9,B1472)),ISNUMBER(SEARCH('[1]Lookup for use classification'!$H$9,B1472)),ISNUMBER(SEARCH('[1]Lookup for use classification'!$I$9,B1472)),ISNUMBER(SEARCH('[1]Lookup for use classification'!$J$9,B1472)),ISNUMBER(SEARCH('[1]Lookup for use classification'!$K$9,B1472))),'[1]Lookup for use classification'!$A$9,IF(OR(ISNUMBER(SEARCH('[1]Lookup for use classification'!$B$10,B1472)),ISNUMBER(SEARCH('[1]Lookup for use classification'!$C$10,B1472)),ISNUMBER(SEARCH('[1]Lookup for use classification'!$D$10,B1472)),ISNUMBER(SEARCH('[1]Lookup for use classification'!$E$10,B1472)),ISNUMBER(SEARCH('[1]Lookup for use classification'!$F$10,B1472)),ISNUMBER(SEARCH('[1]Lookup for use classification'!$G$10,B1472))),'[1]Lookup for use classification'!$A$10,IF(OR(ISNUMBER(SEARCH('[1]Lookup for use classification'!$B$11,B1472)),ISNUMBER(SEARCH('[1]Lookup for use classification'!$C$11,B1472))),'[1]Lookup for use classification'!$A$11,IF(OR(ISNUMBER(SEARCH('[1]Lookup for use classification'!$B$12,B1472)),ISNUMBER(SEARCH('[1]Lookup for use classification'!$C$12,B1472))),'[1]Lookup for use classification'!$A$12,IF(OR(ISNUMBER(SEARCH('[1]Lookup for use classification'!$B$13,B1472)),ISNUMBER(SEARCH('[1]Lookup for use classification'!$C$13,B1472)),ISNUMBER(SEARCH('[1]Lookup for use classification'!$D$13,B1472)),,ISNUMBER(SEARCH('[1]Lookup for use classification'!$C$13,B1472)),ISNUMBER(SEARCH('[1]Lookup for use classification'!$E$13,B1472))),'[1]Lookup for use classification'!$A$13,IF(OR(ISNUMBER(SEARCH('[1]Lookup for use classification'!$B$14,B1472)),ISNUMBER(SEARCH('[1]Lookup for use classification'!$C$14,B1472))),'[1]Lookup for use classification'!$A$14,"Other"))))))))))))</f>
        <v>Other</v>
      </c>
      <c r="D1472" s="27"/>
      <c r="E1472" s="29"/>
      <c r="F1472" s="29"/>
    </row>
    <row r="1473" spans="1:6">
      <c r="A1473" s="16" t="s">
        <v>341</v>
      </c>
      <c r="B1473" s="26" t="s">
        <v>353</v>
      </c>
      <c r="C1473" s="133" t="str">
        <f>IF(OR(ISNUMBER(SEARCH('[1]Lookup for use classification'!$B$1,B1473)),ISNUMBER(SEARCH('[1]Lookup for use classification'!$C$1,B1473)),ISNUMBER(SEARCH('[1]Lookup for use classification'!$D$1,B1473)),ISNUMBER(SEARCH('[1]Lookup for use classification'!$E$1,B1473))),'[1]Lookup for use classification'!$A$1,IF(ISNUMBER(SEARCH('[1]Lookup for use classification'!$B$2,B1473)),'[1]Lookup for use classification'!$A$2,IF(ISNUMBER(SEARCH('[1]Lookup for use classification'!$B$3,B1473)),'[1]Lookup for use classification'!$A$3,IF(OR(ISNUMBER(SEARCH('[1]Lookup for use classification'!$B$4,B1473)),ISNUMBER(SEARCH('[1]Lookup for use classification'!$C$4,B1473)),ISNUMBER(SEARCH('[1]Lookup for use classification'!$D$4,B1473)),ISNUMBER(SEARCH('[1]Lookup for use classification'!$E$4,B1473))),'[1]Lookup for use classification'!$A$4,IF(OR(ISNUMBER(SEARCH('[1]Lookup for use classification'!$B$5,B1473)),ISNUMBER(SEARCH('[1]Lookup for use classification'!$C$5,B1473)),ISNUMBER(SEARCH('[1]Lookup for use classification'!$D$5,B1473))),'[1]Lookup for use classification'!$A$5,IF(OR(ISNUMBER(SEARCH('[1]Lookup for use classification'!$B$7,B1473)),ISNUMBER(SEARCH('[1]Lookup for use classification'!$C$7,B1473)),ISNUMBER(SEARCH('[1]Lookup for use classification'!$D$7,B1473))),'[1]Lookup for use classification'!$A$7,IF(OR(ISNUMBER(SEARCH('[1]Lookup for use classification'!$B$9,B1473)),ISNUMBER(SEARCH('[1]Lookup for use classification'!$C$9,B1473)),ISNUMBER(SEARCH('[1]Lookup for use classification'!$D$9,B1473)),ISNUMBER(SEARCH('[1]Lookup for use classification'!$E$9,B1473)),ISNUMBER(SEARCH('[1]Lookup for use classification'!$F$9,B1473)),ISNUMBER(SEARCH('[1]Lookup for use classification'!$G$9,B1473)),ISNUMBER(SEARCH('[1]Lookup for use classification'!$H$9,B1473)),ISNUMBER(SEARCH('[1]Lookup for use classification'!$I$9,B1473)),ISNUMBER(SEARCH('[1]Lookup for use classification'!$J$9,B1473)),ISNUMBER(SEARCH('[1]Lookup for use classification'!$K$9,B1473))),'[1]Lookup for use classification'!$A$9,IF(OR(ISNUMBER(SEARCH('[1]Lookup for use classification'!$B$10,B1473)),ISNUMBER(SEARCH('[1]Lookup for use classification'!$C$10,B1473)),ISNUMBER(SEARCH('[1]Lookup for use classification'!$D$10,B1473)),ISNUMBER(SEARCH('[1]Lookup for use classification'!$E$10,B1473)),ISNUMBER(SEARCH('[1]Lookup for use classification'!$F$10,B1473)),ISNUMBER(SEARCH('[1]Lookup for use classification'!$G$10,B1473))),'[1]Lookup for use classification'!$A$10,IF(OR(ISNUMBER(SEARCH('[1]Lookup for use classification'!$B$11,B1473)),ISNUMBER(SEARCH('[1]Lookup for use classification'!$C$11,B1473))),'[1]Lookup for use classification'!$A$11,IF(OR(ISNUMBER(SEARCH('[1]Lookup for use classification'!$B$12,B1473)),ISNUMBER(SEARCH('[1]Lookup for use classification'!$C$12,B1473))),'[1]Lookup for use classification'!$A$12,IF(OR(ISNUMBER(SEARCH('[1]Lookup for use classification'!$B$13,B1473)),ISNUMBER(SEARCH('[1]Lookup for use classification'!$C$13,B1473)),ISNUMBER(SEARCH('[1]Lookup for use classification'!$D$13,B1473)),,ISNUMBER(SEARCH('[1]Lookup for use classification'!$C$13,B1473)),ISNUMBER(SEARCH('[1]Lookup for use classification'!$E$13,B1473))),'[1]Lookup for use classification'!$A$13,IF(OR(ISNUMBER(SEARCH('[1]Lookup for use classification'!$B$14,B1473)),ISNUMBER(SEARCH('[1]Lookup for use classification'!$C$14,B1473))),'[1]Lookup for use classification'!$A$14,"Other"))))))))))))</f>
        <v>Other</v>
      </c>
      <c r="D1473" s="27"/>
      <c r="E1473" s="29"/>
      <c r="F1473" s="29"/>
    </row>
    <row r="1474" spans="1:6">
      <c r="A1474" s="16" t="s">
        <v>341</v>
      </c>
      <c r="B1474" s="26" t="s">
        <v>37</v>
      </c>
      <c r="C1474" s="133" t="str">
        <f>IF(OR(ISNUMBER(SEARCH('[1]Lookup for use classification'!$B$1,B1474)),ISNUMBER(SEARCH('[1]Lookup for use classification'!$C$1,B1474)),ISNUMBER(SEARCH('[1]Lookup for use classification'!$D$1,B1474)),ISNUMBER(SEARCH('[1]Lookup for use classification'!$E$1,B1474))),'[1]Lookup for use classification'!$A$1,IF(ISNUMBER(SEARCH('[1]Lookup for use classification'!$B$2,B1474)),'[1]Lookup for use classification'!$A$2,IF(ISNUMBER(SEARCH('[1]Lookup for use classification'!$B$3,B1474)),'[1]Lookup for use classification'!$A$3,IF(OR(ISNUMBER(SEARCH('[1]Lookup for use classification'!$B$4,B1474)),ISNUMBER(SEARCH('[1]Lookup for use classification'!$C$4,B1474)),ISNUMBER(SEARCH('[1]Lookup for use classification'!$D$4,B1474)),ISNUMBER(SEARCH('[1]Lookup for use classification'!$E$4,B1474))),'[1]Lookup for use classification'!$A$4,IF(OR(ISNUMBER(SEARCH('[1]Lookup for use classification'!$B$5,B1474)),ISNUMBER(SEARCH('[1]Lookup for use classification'!$C$5,B1474)),ISNUMBER(SEARCH('[1]Lookup for use classification'!$D$5,B1474))),'[1]Lookup for use classification'!$A$5,IF(OR(ISNUMBER(SEARCH('[1]Lookup for use classification'!$B$7,B1474)),ISNUMBER(SEARCH('[1]Lookup for use classification'!$C$7,B1474)),ISNUMBER(SEARCH('[1]Lookup for use classification'!$D$7,B1474))),'[1]Lookup for use classification'!$A$7,IF(OR(ISNUMBER(SEARCH('[1]Lookup for use classification'!$B$9,B1474)),ISNUMBER(SEARCH('[1]Lookup for use classification'!$C$9,B1474)),ISNUMBER(SEARCH('[1]Lookup for use classification'!$D$9,B1474)),ISNUMBER(SEARCH('[1]Lookup for use classification'!$E$9,B1474)),ISNUMBER(SEARCH('[1]Lookup for use classification'!$F$9,B1474)),ISNUMBER(SEARCH('[1]Lookup for use classification'!$G$9,B1474)),ISNUMBER(SEARCH('[1]Lookup for use classification'!$H$9,B1474)),ISNUMBER(SEARCH('[1]Lookup for use classification'!$I$9,B1474)),ISNUMBER(SEARCH('[1]Lookup for use classification'!$J$9,B1474)),ISNUMBER(SEARCH('[1]Lookup for use classification'!$K$9,B1474))),'[1]Lookup for use classification'!$A$9,IF(OR(ISNUMBER(SEARCH('[1]Lookup for use classification'!$B$10,B1474)),ISNUMBER(SEARCH('[1]Lookup for use classification'!$C$10,B1474)),ISNUMBER(SEARCH('[1]Lookup for use classification'!$D$10,B1474)),ISNUMBER(SEARCH('[1]Lookup for use classification'!$E$10,B1474)),ISNUMBER(SEARCH('[1]Lookup for use classification'!$F$10,B1474)),ISNUMBER(SEARCH('[1]Lookup for use classification'!$G$10,B1474))),'[1]Lookup for use classification'!$A$10,IF(OR(ISNUMBER(SEARCH('[1]Lookup for use classification'!$B$11,B1474)),ISNUMBER(SEARCH('[1]Lookup for use classification'!$C$11,B1474))),'[1]Lookup for use classification'!$A$11,IF(OR(ISNUMBER(SEARCH('[1]Lookup for use classification'!$B$12,B1474)),ISNUMBER(SEARCH('[1]Lookup for use classification'!$C$12,B1474))),'[1]Lookup for use classification'!$A$12,IF(OR(ISNUMBER(SEARCH('[1]Lookup for use classification'!$B$13,B1474)),ISNUMBER(SEARCH('[1]Lookup for use classification'!$C$13,B1474)),ISNUMBER(SEARCH('[1]Lookup for use classification'!$D$13,B1474)),,ISNUMBER(SEARCH('[1]Lookup for use classification'!$C$13,B1474)),ISNUMBER(SEARCH('[1]Lookup for use classification'!$E$13,B1474))),'[1]Lookup for use classification'!$A$13,IF(OR(ISNUMBER(SEARCH('[1]Lookup for use classification'!$B$14,B1474)),ISNUMBER(SEARCH('[1]Lookup for use classification'!$C$14,B1474))),'[1]Lookup for use classification'!$A$14,"Other"))))))))))))</f>
        <v>Office</v>
      </c>
      <c r="D1474" s="27">
        <v>2075</v>
      </c>
      <c r="E1474" s="29"/>
      <c r="F1474" s="29"/>
    </row>
    <row r="1475" spans="1:6">
      <c r="A1475" s="16" t="s">
        <v>341</v>
      </c>
      <c r="B1475" s="26" t="s">
        <v>165</v>
      </c>
      <c r="C1475" s="133" t="str">
        <f>IF(OR(ISNUMBER(SEARCH('[1]Lookup for use classification'!$B$1,B1475)),ISNUMBER(SEARCH('[1]Lookup for use classification'!$C$1,B1475)),ISNUMBER(SEARCH('[1]Lookup for use classification'!$D$1,B1475)),ISNUMBER(SEARCH('[1]Lookup for use classification'!$E$1,B1475))),'[1]Lookup for use classification'!$A$1,IF(ISNUMBER(SEARCH('[1]Lookup for use classification'!$B$2,B1475)),'[1]Lookup for use classification'!$A$2,IF(ISNUMBER(SEARCH('[1]Lookup for use classification'!$B$3,B1475)),'[1]Lookup for use classification'!$A$3,IF(OR(ISNUMBER(SEARCH('[1]Lookup for use classification'!$B$4,B1475)),ISNUMBER(SEARCH('[1]Lookup for use classification'!$C$4,B1475)),ISNUMBER(SEARCH('[1]Lookup for use classification'!$D$4,B1475)),ISNUMBER(SEARCH('[1]Lookup for use classification'!$E$4,B1475))),'[1]Lookup for use classification'!$A$4,IF(OR(ISNUMBER(SEARCH('[1]Lookup for use classification'!$B$5,B1475)),ISNUMBER(SEARCH('[1]Lookup for use classification'!$C$5,B1475)),ISNUMBER(SEARCH('[1]Lookup for use classification'!$D$5,B1475))),'[1]Lookup for use classification'!$A$5,IF(OR(ISNUMBER(SEARCH('[1]Lookup for use classification'!$B$7,B1475)),ISNUMBER(SEARCH('[1]Lookup for use classification'!$C$7,B1475)),ISNUMBER(SEARCH('[1]Lookup for use classification'!$D$7,B1475))),'[1]Lookup for use classification'!$A$7,IF(OR(ISNUMBER(SEARCH('[1]Lookup for use classification'!$B$9,B1475)),ISNUMBER(SEARCH('[1]Lookup for use classification'!$C$9,B1475)),ISNUMBER(SEARCH('[1]Lookup for use classification'!$D$9,B1475)),ISNUMBER(SEARCH('[1]Lookup for use classification'!$E$9,B1475)),ISNUMBER(SEARCH('[1]Lookup for use classification'!$F$9,B1475)),ISNUMBER(SEARCH('[1]Lookup for use classification'!$G$9,B1475)),ISNUMBER(SEARCH('[1]Lookup for use classification'!$H$9,B1475)),ISNUMBER(SEARCH('[1]Lookup for use classification'!$I$9,B1475)),ISNUMBER(SEARCH('[1]Lookup for use classification'!$J$9,B1475)),ISNUMBER(SEARCH('[1]Lookup for use classification'!$K$9,B1475))),'[1]Lookup for use classification'!$A$9,IF(OR(ISNUMBER(SEARCH('[1]Lookup for use classification'!$B$10,B1475)),ISNUMBER(SEARCH('[1]Lookup for use classification'!$C$10,B1475)),ISNUMBER(SEARCH('[1]Lookup for use classification'!$D$10,B1475)),ISNUMBER(SEARCH('[1]Lookup for use classification'!$E$10,B1475)),ISNUMBER(SEARCH('[1]Lookup for use classification'!$F$10,B1475)),ISNUMBER(SEARCH('[1]Lookup for use classification'!$G$10,B1475))),'[1]Lookup for use classification'!$A$10,IF(OR(ISNUMBER(SEARCH('[1]Lookup for use classification'!$B$11,B1475)),ISNUMBER(SEARCH('[1]Lookup for use classification'!$C$11,B1475))),'[1]Lookup for use classification'!$A$11,IF(OR(ISNUMBER(SEARCH('[1]Lookup for use classification'!$B$12,B1475)),ISNUMBER(SEARCH('[1]Lookup for use classification'!$C$12,B1475))),'[1]Lookup for use classification'!$A$12,IF(OR(ISNUMBER(SEARCH('[1]Lookup for use classification'!$B$13,B1475)),ISNUMBER(SEARCH('[1]Lookup for use classification'!$C$13,B1475)),ISNUMBER(SEARCH('[1]Lookup for use classification'!$D$13,B1475)),,ISNUMBER(SEARCH('[1]Lookup for use classification'!$C$13,B1475)),ISNUMBER(SEARCH('[1]Lookup for use classification'!$E$13,B1475))),'[1]Lookup for use classification'!$A$13,IF(OR(ISNUMBER(SEARCH('[1]Lookup for use classification'!$B$14,B1475)),ISNUMBER(SEARCH('[1]Lookup for use classification'!$C$14,B1475))),'[1]Lookup for use classification'!$A$14,"Other"))))))))))))</f>
        <v>Food Service and Drinking Places</v>
      </c>
      <c r="D1475" s="27">
        <v>2200</v>
      </c>
      <c r="E1475" s="29" t="s">
        <v>6</v>
      </c>
      <c r="F1475" s="29"/>
    </row>
    <row r="1476" spans="1:6">
      <c r="A1476" s="16" t="s">
        <v>341</v>
      </c>
      <c r="B1476" s="26" t="s">
        <v>153</v>
      </c>
      <c r="C1476" s="133" t="str">
        <f>IF(OR(ISNUMBER(SEARCH('[1]Lookup for use classification'!$B$1,B1476)),ISNUMBER(SEARCH('[1]Lookup for use classification'!$C$1,B1476)),ISNUMBER(SEARCH('[1]Lookup for use classification'!$D$1,B1476)),ISNUMBER(SEARCH('[1]Lookup for use classification'!$E$1,B1476))),'[1]Lookup for use classification'!$A$1,IF(ISNUMBER(SEARCH('[1]Lookup for use classification'!$B$2,B1476)),'[1]Lookup for use classification'!$A$2,IF(ISNUMBER(SEARCH('[1]Lookup for use classification'!$B$3,B1476)),'[1]Lookup for use classification'!$A$3,IF(OR(ISNUMBER(SEARCH('[1]Lookup for use classification'!$B$4,B1476)),ISNUMBER(SEARCH('[1]Lookup for use classification'!$C$4,B1476)),ISNUMBER(SEARCH('[1]Lookup for use classification'!$D$4,B1476)),ISNUMBER(SEARCH('[1]Lookup for use classification'!$E$4,B1476))),'[1]Lookup for use classification'!$A$4,IF(OR(ISNUMBER(SEARCH('[1]Lookup for use classification'!$B$5,B1476)),ISNUMBER(SEARCH('[1]Lookup for use classification'!$C$5,B1476)),ISNUMBER(SEARCH('[1]Lookup for use classification'!$D$5,B1476))),'[1]Lookup for use classification'!$A$5,IF(OR(ISNUMBER(SEARCH('[1]Lookup for use classification'!$B$7,B1476)),ISNUMBER(SEARCH('[1]Lookup for use classification'!$C$7,B1476)),ISNUMBER(SEARCH('[1]Lookup for use classification'!$D$7,B1476))),'[1]Lookup for use classification'!$A$7,IF(OR(ISNUMBER(SEARCH('[1]Lookup for use classification'!$B$9,B1476)),ISNUMBER(SEARCH('[1]Lookup for use classification'!$C$9,B1476)),ISNUMBER(SEARCH('[1]Lookup for use classification'!$D$9,B1476)),ISNUMBER(SEARCH('[1]Lookup for use classification'!$E$9,B1476)),ISNUMBER(SEARCH('[1]Lookup for use classification'!$F$9,B1476)),ISNUMBER(SEARCH('[1]Lookup for use classification'!$G$9,B1476)),ISNUMBER(SEARCH('[1]Lookup for use classification'!$H$9,B1476)),ISNUMBER(SEARCH('[1]Lookup for use classification'!$I$9,B1476)),ISNUMBER(SEARCH('[1]Lookup for use classification'!$J$9,B1476)),ISNUMBER(SEARCH('[1]Lookup for use classification'!$K$9,B1476))),'[1]Lookup for use classification'!$A$9,IF(OR(ISNUMBER(SEARCH('[1]Lookup for use classification'!$B$10,B1476)),ISNUMBER(SEARCH('[1]Lookup for use classification'!$C$10,B1476)),ISNUMBER(SEARCH('[1]Lookup for use classification'!$D$10,B1476)),ISNUMBER(SEARCH('[1]Lookup for use classification'!$E$10,B1476)),ISNUMBER(SEARCH('[1]Lookup for use classification'!$F$10,B1476)),ISNUMBER(SEARCH('[1]Lookup for use classification'!$G$10,B1476))),'[1]Lookup for use classification'!$A$10,IF(OR(ISNUMBER(SEARCH('[1]Lookup for use classification'!$B$11,B1476)),ISNUMBER(SEARCH('[1]Lookup for use classification'!$C$11,B1476))),'[1]Lookup for use classification'!$A$11,IF(OR(ISNUMBER(SEARCH('[1]Lookup for use classification'!$B$12,B1476)),ISNUMBER(SEARCH('[1]Lookup for use classification'!$C$12,B1476))),'[1]Lookup for use classification'!$A$12,IF(OR(ISNUMBER(SEARCH('[1]Lookup for use classification'!$B$13,B1476)),ISNUMBER(SEARCH('[1]Lookup for use classification'!$C$13,B1476)),ISNUMBER(SEARCH('[1]Lookup for use classification'!$D$13,B1476)),,ISNUMBER(SEARCH('[1]Lookup for use classification'!$C$13,B1476)),ISNUMBER(SEARCH('[1]Lookup for use classification'!$E$13,B1476))),'[1]Lookup for use classification'!$A$13,IF(OR(ISNUMBER(SEARCH('[1]Lookup for use classification'!$B$14,B1476)),ISNUMBER(SEARCH('[1]Lookup for use classification'!$C$14,B1476))),'[1]Lookup for use classification'!$A$14,"Other"))))))))))))</f>
        <v>Office</v>
      </c>
      <c r="D1476" s="27"/>
      <c r="E1476" s="29"/>
      <c r="F1476" s="29"/>
    </row>
    <row r="1477" spans="1:6">
      <c r="A1477" s="16" t="s">
        <v>341</v>
      </c>
      <c r="B1477" s="26" t="s">
        <v>354</v>
      </c>
      <c r="C1477" s="133" t="str">
        <f>IF(OR(ISNUMBER(SEARCH('[1]Lookup for use classification'!$B$1,B1477)),ISNUMBER(SEARCH('[1]Lookup for use classification'!$C$1,B1477)),ISNUMBER(SEARCH('[1]Lookup for use classification'!$D$1,B1477)),ISNUMBER(SEARCH('[1]Lookup for use classification'!$E$1,B1477))),'[1]Lookup for use classification'!$A$1,IF(ISNUMBER(SEARCH('[1]Lookup for use classification'!$B$2,B1477)),'[1]Lookup for use classification'!$A$2,IF(ISNUMBER(SEARCH('[1]Lookup for use classification'!$B$3,B1477)),'[1]Lookup for use classification'!$A$3,IF(OR(ISNUMBER(SEARCH('[1]Lookup for use classification'!$B$4,B1477)),ISNUMBER(SEARCH('[1]Lookup for use classification'!$C$4,B1477)),ISNUMBER(SEARCH('[1]Lookup for use classification'!$D$4,B1477)),ISNUMBER(SEARCH('[1]Lookup for use classification'!$E$4,B1477))),'[1]Lookup for use classification'!$A$4,IF(OR(ISNUMBER(SEARCH('[1]Lookup for use classification'!$B$5,B1477)),ISNUMBER(SEARCH('[1]Lookup for use classification'!$C$5,B1477)),ISNUMBER(SEARCH('[1]Lookup for use classification'!$D$5,B1477))),'[1]Lookup for use classification'!$A$5,IF(OR(ISNUMBER(SEARCH('[1]Lookup for use classification'!$B$7,B1477)),ISNUMBER(SEARCH('[1]Lookup for use classification'!$C$7,B1477)),ISNUMBER(SEARCH('[1]Lookup for use classification'!$D$7,B1477))),'[1]Lookup for use classification'!$A$7,IF(OR(ISNUMBER(SEARCH('[1]Lookup for use classification'!$B$9,B1477)),ISNUMBER(SEARCH('[1]Lookup for use classification'!$C$9,B1477)),ISNUMBER(SEARCH('[1]Lookup for use classification'!$D$9,B1477)),ISNUMBER(SEARCH('[1]Lookup for use classification'!$E$9,B1477)),ISNUMBER(SEARCH('[1]Lookup for use classification'!$F$9,B1477)),ISNUMBER(SEARCH('[1]Lookup for use classification'!$G$9,B1477)),ISNUMBER(SEARCH('[1]Lookup for use classification'!$H$9,B1477)),ISNUMBER(SEARCH('[1]Lookup for use classification'!$I$9,B1477)),ISNUMBER(SEARCH('[1]Lookup for use classification'!$J$9,B1477)),ISNUMBER(SEARCH('[1]Lookup for use classification'!$K$9,B1477))),'[1]Lookup for use classification'!$A$9,IF(OR(ISNUMBER(SEARCH('[1]Lookup for use classification'!$B$10,B1477)),ISNUMBER(SEARCH('[1]Lookup for use classification'!$C$10,B1477)),ISNUMBER(SEARCH('[1]Lookup for use classification'!$D$10,B1477)),ISNUMBER(SEARCH('[1]Lookup for use classification'!$E$10,B1477)),ISNUMBER(SEARCH('[1]Lookup for use classification'!$F$10,B1477)),ISNUMBER(SEARCH('[1]Lookup for use classification'!$G$10,B1477))),'[1]Lookup for use classification'!$A$10,IF(OR(ISNUMBER(SEARCH('[1]Lookup for use classification'!$B$11,B1477)),ISNUMBER(SEARCH('[1]Lookup for use classification'!$C$11,B1477))),'[1]Lookup for use classification'!$A$11,IF(OR(ISNUMBER(SEARCH('[1]Lookup for use classification'!$B$12,B1477)),ISNUMBER(SEARCH('[1]Lookup for use classification'!$C$12,B1477))),'[1]Lookup for use classification'!$A$12,IF(OR(ISNUMBER(SEARCH('[1]Lookup for use classification'!$B$13,B1477)),ISNUMBER(SEARCH('[1]Lookup for use classification'!$C$13,B1477)),ISNUMBER(SEARCH('[1]Lookup for use classification'!$D$13,B1477)),,ISNUMBER(SEARCH('[1]Lookup for use classification'!$C$13,B1477)),ISNUMBER(SEARCH('[1]Lookup for use classification'!$E$13,B1477))),'[1]Lookup for use classification'!$A$13,IF(OR(ISNUMBER(SEARCH('[1]Lookup for use classification'!$B$14,B1477)),ISNUMBER(SEARCH('[1]Lookup for use classification'!$C$14,B1477))),'[1]Lookup for use classification'!$A$14,"Other"))))))))))))</f>
        <v>Education - K - 12</v>
      </c>
      <c r="D1477" s="27">
        <v>7743</v>
      </c>
      <c r="E1477" s="29" t="s">
        <v>6</v>
      </c>
      <c r="F1477" s="29"/>
    </row>
    <row r="1478" spans="1:6">
      <c r="A1478" s="16" t="s">
        <v>341</v>
      </c>
      <c r="B1478" s="26" t="s">
        <v>355</v>
      </c>
      <c r="C1478" s="133" t="str">
        <f>IF(OR(ISNUMBER(SEARCH('[1]Lookup for use classification'!$B$1,B1478)),ISNUMBER(SEARCH('[1]Lookup for use classification'!$C$1,B1478)),ISNUMBER(SEARCH('[1]Lookup for use classification'!$D$1,B1478)),ISNUMBER(SEARCH('[1]Lookup for use classification'!$E$1,B1478))),'[1]Lookup for use classification'!$A$1,IF(ISNUMBER(SEARCH('[1]Lookup for use classification'!$B$2,B1478)),'[1]Lookup for use classification'!$A$2,IF(ISNUMBER(SEARCH('[1]Lookup for use classification'!$B$3,B1478)),'[1]Lookup for use classification'!$A$3,IF(OR(ISNUMBER(SEARCH('[1]Lookup for use classification'!$B$4,B1478)),ISNUMBER(SEARCH('[1]Lookup for use classification'!$C$4,B1478)),ISNUMBER(SEARCH('[1]Lookup for use classification'!$D$4,B1478)),ISNUMBER(SEARCH('[1]Lookup for use classification'!$E$4,B1478))),'[1]Lookup for use classification'!$A$4,IF(OR(ISNUMBER(SEARCH('[1]Lookup for use classification'!$B$5,B1478)),ISNUMBER(SEARCH('[1]Lookup for use classification'!$C$5,B1478)),ISNUMBER(SEARCH('[1]Lookup for use classification'!$D$5,B1478))),'[1]Lookup for use classification'!$A$5,IF(OR(ISNUMBER(SEARCH('[1]Lookup for use classification'!$B$7,B1478)),ISNUMBER(SEARCH('[1]Lookup for use classification'!$C$7,B1478)),ISNUMBER(SEARCH('[1]Lookup for use classification'!$D$7,B1478))),'[1]Lookup for use classification'!$A$7,IF(OR(ISNUMBER(SEARCH('[1]Lookup for use classification'!$B$9,B1478)),ISNUMBER(SEARCH('[1]Lookup for use classification'!$C$9,B1478)),ISNUMBER(SEARCH('[1]Lookup for use classification'!$D$9,B1478)),ISNUMBER(SEARCH('[1]Lookup for use classification'!$E$9,B1478)),ISNUMBER(SEARCH('[1]Lookup for use classification'!$F$9,B1478)),ISNUMBER(SEARCH('[1]Lookup for use classification'!$G$9,B1478)),ISNUMBER(SEARCH('[1]Lookup for use classification'!$H$9,B1478)),ISNUMBER(SEARCH('[1]Lookup for use classification'!$I$9,B1478)),ISNUMBER(SEARCH('[1]Lookup for use classification'!$J$9,B1478)),ISNUMBER(SEARCH('[1]Lookup for use classification'!$K$9,B1478))),'[1]Lookup for use classification'!$A$9,IF(OR(ISNUMBER(SEARCH('[1]Lookup for use classification'!$B$10,B1478)),ISNUMBER(SEARCH('[1]Lookup for use classification'!$C$10,B1478)),ISNUMBER(SEARCH('[1]Lookup for use classification'!$D$10,B1478)),ISNUMBER(SEARCH('[1]Lookup for use classification'!$E$10,B1478)),ISNUMBER(SEARCH('[1]Lookup for use classification'!$F$10,B1478)),ISNUMBER(SEARCH('[1]Lookup for use classification'!$G$10,B1478))),'[1]Lookup for use classification'!$A$10,IF(OR(ISNUMBER(SEARCH('[1]Lookup for use classification'!$B$11,B1478)),ISNUMBER(SEARCH('[1]Lookup for use classification'!$C$11,B1478))),'[1]Lookup for use classification'!$A$11,IF(OR(ISNUMBER(SEARCH('[1]Lookup for use classification'!$B$12,B1478)),ISNUMBER(SEARCH('[1]Lookup for use classification'!$C$12,B1478))),'[1]Lookup for use classification'!$A$12,IF(OR(ISNUMBER(SEARCH('[1]Lookup for use classification'!$B$13,B1478)),ISNUMBER(SEARCH('[1]Lookup for use classification'!$C$13,B1478)),ISNUMBER(SEARCH('[1]Lookup for use classification'!$D$13,B1478)),,ISNUMBER(SEARCH('[1]Lookup for use classification'!$C$13,B1478)),ISNUMBER(SEARCH('[1]Lookup for use classification'!$E$13,B1478))),'[1]Lookup for use classification'!$A$13,IF(OR(ISNUMBER(SEARCH('[1]Lookup for use classification'!$B$14,B1478)),ISNUMBER(SEARCH('[1]Lookup for use classification'!$C$14,B1478))),'[1]Lookup for use classification'!$A$14,"Other"))))))))))))</f>
        <v>Warehousing</v>
      </c>
      <c r="D1478" s="27">
        <v>1128</v>
      </c>
      <c r="E1478" s="29"/>
      <c r="F1478" s="29"/>
    </row>
    <row r="1479" spans="1:6">
      <c r="A1479" s="16" t="s">
        <v>341</v>
      </c>
      <c r="B1479" s="26" t="s">
        <v>356</v>
      </c>
      <c r="C1479" s="133" t="str">
        <f>IF(OR(ISNUMBER(SEARCH('[1]Lookup for use classification'!$B$1,B1479)),ISNUMBER(SEARCH('[1]Lookup for use classification'!$C$1,B1479)),ISNUMBER(SEARCH('[1]Lookup for use classification'!$D$1,B1479)),ISNUMBER(SEARCH('[1]Lookup for use classification'!$E$1,B1479))),'[1]Lookup for use classification'!$A$1,IF(ISNUMBER(SEARCH('[1]Lookup for use classification'!$B$2,B1479)),'[1]Lookup for use classification'!$A$2,IF(ISNUMBER(SEARCH('[1]Lookup for use classification'!$B$3,B1479)),'[1]Lookup for use classification'!$A$3,IF(OR(ISNUMBER(SEARCH('[1]Lookup for use classification'!$B$4,B1479)),ISNUMBER(SEARCH('[1]Lookup for use classification'!$C$4,B1479)),ISNUMBER(SEARCH('[1]Lookup for use classification'!$D$4,B1479)),ISNUMBER(SEARCH('[1]Lookup for use classification'!$E$4,B1479))),'[1]Lookup for use classification'!$A$4,IF(OR(ISNUMBER(SEARCH('[1]Lookup for use classification'!$B$5,B1479)),ISNUMBER(SEARCH('[1]Lookup for use classification'!$C$5,B1479)),ISNUMBER(SEARCH('[1]Lookup for use classification'!$D$5,B1479))),'[1]Lookup for use classification'!$A$5,IF(OR(ISNUMBER(SEARCH('[1]Lookup for use classification'!$B$7,B1479)),ISNUMBER(SEARCH('[1]Lookup for use classification'!$C$7,B1479)),ISNUMBER(SEARCH('[1]Lookup for use classification'!$D$7,B1479))),'[1]Lookup for use classification'!$A$7,IF(OR(ISNUMBER(SEARCH('[1]Lookup for use classification'!$B$9,B1479)),ISNUMBER(SEARCH('[1]Lookup for use classification'!$C$9,B1479)),ISNUMBER(SEARCH('[1]Lookup for use classification'!$D$9,B1479)),ISNUMBER(SEARCH('[1]Lookup for use classification'!$E$9,B1479)),ISNUMBER(SEARCH('[1]Lookup for use classification'!$F$9,B1479)),ISNUMBER(SEARCH('[1]Lookup for use classification'!$G$9,B1479)),ISNUMBER(SEARCH('[1]Lookup for use classification'!$H$9,B1479)),ISNUMBER(SEARCH('[1]Lookup for use classification'!$I$9,B1479)),ISNUMBER(SEARCH('[1]Lookup for use classification'!$J$9,B1479)),ISNUMBER(SEARCH('[1]Lookup for use classification'!$K$9,B1479))),'[1]Lookup for use classification'!$A$9,IF(OR(ISNUMBER(SEARCH('[1]Lookup for use classification'!$B$10,B1479)),ISNUMBER(SEARCH('[1]Lookup for use classification'!$C$10,B1479)),ISNUMBER(SEARCH('[1]Lookup for use classification'!$D$10,B1479)),ISNUMBER(SEARCH('[1]Lookup for use classification'!$E$10,B1479)),ISNUMBER(SEARCH('[1]Lookup for use classification'!$F$10,B1479)),ISNUMBER(SEARCH('[1]Lookup for use classification'!$G$10,B1479))),'[1]Lookup for use classification'!$A$10,IF(OR(ISNUMBER(SEARCH('[1]Lookup for use classification'!$B$11,B1479)),ISNUMBER(SEARCH('[1]Lookup for use classification'!$C$11,B1479))),'[1]Lookup for use classification'!$A$11,IF(OR(ISNUMBER(SEARCH('[1]Lookup for use classification'!$B$12,B1479)),ISNUMBER(SEARCH('[1]Lookup for use classification'!$C$12,B1479))),'[1]Lookup for use classification'!$A$12,IF(OR(ISNUMBER(SEARCH('[1]Lookup for use classification'!$B$13,B1479)),ISNUMBER(SEARCH('[1]Lookup for use classification'!$C$13,B1479)),ISNUMBER(SEARCH('[1]Lookup for use classification'!$D$13,B1479)),,ISNUMBER(SEARCH('[1]Lookup for use classification'!$C$13,B1479)),ISNUMBER(SEARCH('[1]Lookup for use classification'!$E$13,B1479))),'[1]Lookup for use classification'!$A$13,IF(OR(ISNUMBER(SEARCH('[1]Lookup for use classification'!$B$14,B1479)),ISNUMBER(SEARCH('[1]Lookup for use classification'!$C$14,B1479))),'[1]Lookup for use classification'!$A$14,"Other"))))))))))))</f>
        <v>Other</v>
      </c>
      <c r="D1479" s="27">
        <v>1680</v>
      </c>
      <c r="E1479" s="29"/>
      <c r="F1479" s="29"/>
    </row>
    <row r="1480" spans="1:6">
      <c r="A1480" s="16" t="s">
        <v>1060</v>
      </c>
      <c r="B1480" s="17" t="s">
        <v>111</v>
      </c>
      <c r="C1480" s="133" t="str">
        <f>IF(OR(ISNUMBER(SEARCH('[1]Lookup for use classification'!$B$1,B1480)),ISNUMBER(SEARCH('[1]Lookup for use classification'!$C$1,B1480)),ISNUMBER(SEARCH('[1]Lookup for use classification'!$D$1,B1480)),ISNUMBER(SEARCH('[1]Lookup for use classification'!$E$1,B1480))),'[1]Lookup for use classification'!$A$1,IF(ISNUMBER(SEARCH('[1]Lookup for use classification'!$B$2,B1480)),'[1]Lookup for use classification'!$A$2,IF(ISNUMBER(SEARCH('[1]Lookup for use classification'!$B$3,B1480)),'[1]Lookup for use classification'!$A$3,IF(OR(ISNUMBER(SEARCH('[1]Lookup for use classification'!$B$4,B1480)),ISNUMBER(SEARCH('[1]Lookup for use classification'!$C$4,B1480)),ISNUMBER(SEARCH('[1]Lookup for use classification'!$D$4,B1480)),ISNUMBER(SEARCH('[1]Lookup for use classification'!$E$4,B1480))),'[1]Lookup for use classification'!$A$4,IF(OR(ISNUMBER(SEARCH('[1]Lookup for use classification'!$B$5,B1480)),ISNUMBER(SEARCH('[1]Lookup for use classification'!$C$5,B1480)),ISNUMBER(SEARCH('[1]Lookup for use classification'!$D$5,B1480))),'[1]Lookup for use classification'!$A$5,IF(OR(ISNUMBER(SEARCH('[1]Lookup for use classification'!$B$7,B1480)),ISNUMBER(SEARCH('[1]Lookup for use classification'!$C$7,B1480)),ISNUMBER(SEARCH('[1]Lookup for use classification'!$D$7,B1480))),'[1]Lookup for use classification'!$A$7,IF(OR(ISNUMBER(SEARCH('[1]Lookup for use classification'!$B$9,B1480)),ISNUMBER(SEARCH('[1]Lookup for use classification'!$C$9,B1480)),ISNUMBER(SEARCH('[1]Lookup for use classification'!$D$9,B1480)),ISNUMBER(SEARCH('[1]Lookup for use classification'!$E$9,B1480)),ISNUMBER(SEARCH('[1]Lookup for use classification'!$F$9,B1480)),ISNUMBER(SEARCH('[1]Lookup for use classification'!$G$9,B1480)),ISNUMBER(SEARCH('[1]Lookup for use classification'!$H$9,B1480)),ISNUMBER(SEARCH('[1]Lookup for use classification'!$I$9,B1480)),ISNUMBER(SEARCH('[1]Lookup for use classification'!$J$9,B1480)),ISNUMBER(SEARCH('[1]Lookup for use classification'!$K$9,B1480))),'[1]Lookup for use classification'!$A$9,IF(OR(ISNUMBER(SEARCH('[1]Lookup for use classification'!$B$10,B1480)),ISNUMBER(SEARCH('[1]Lookup for use classification'!$C$10,B1480)),ISNUMBER(SEARCH('[1]Lookup for use classification'!$D$10,B1480)),ISNUMBER(SEARCH('[1]Lookup for use classification'!$E$10,B1480)),ISNUMBER(SEARCH('[1]Lookup for use classification'!$F$10,B1480)),ISNUMBER(SEARCH('[1]Lookup for use classification'!$G$10,B1480))),'[1]Lookup for use classification'!$A$10,IF(OR(ISNUMBER(SEARCH('[1]Lookup for use classification'!$B$11,B1480)),ISNUMBER(SEARCH('[1]Lookup for use classification'!$C$11,B1480))),'[1]Lookup for use classification'!$A$11,IF(OR(ISNUMBER(SEARCH('[1]Lookup for use classification'!$B$12,B1480)),ISNUMBER(SEARCH('[1]Lookup for use classification'!$C$12,B1480))),'[1]Lookup for use classification'!$A$12,IF(OR(ISNUMBER(SEARCH('[1]Lookup for use classification'!$B$13,B1480)),ISNUMBER(SEARCH('[1]Lookup for use classification'!$C$13,B1480)),ISNUMBER(SEARCH('[1]Lookup for use classification'!$D$13,B1480)),,ISNUMBER(SEARCH('[1]Lookup for use classification'!$C$13,B1480)),ISNUMBER(SEARCH('[1]Lookup for use classification'!$E$13,B1480))),'[1]Lookup for use classification'!$A$13,IF(OR(ISNUMBER(SEARCH('[1]Lookup for use classification'!$B$14,B1480)),ISNUMBER(SEARCH('[1]Lookup for use classification'!$C$14,B1480))),'[1]Lookup for use classification'!$A$14,"Other"))))))))))))</f>
        <v>Food Service and Drinking Places</v>
      </c>
      <c r="D1480" s="17"/>
      <c r="E1480" s="17"/>
      <c r="F1480" s="17"/>
    </row>
    <row r="1481" spans="1:6">
      <c r="A1481" s="16" t="s">
        <v>1060</v>
      </c>
      <c r="B1481" s="17" t="s">
        <v>1053</v>
      </c>
      <c r="C1481" s="133" t="str">
        <f>IF(OR(ISNUMBER(SEARCH('[1]Lookup for use classification'!$B$1,B1481)),ISNUMBER(SEARCH('[1]Lookup for use classification'!$C$1,B1481)),ISNUMBER(SEARCH('[1]Lookup for use classification'!$D$1,B1481)),ISNUMBER(SEARCH('[1]Lookup for use classification'!$E$1,B1481))),'[1]Lookup for use classification'!$A$1,IF(ISNUMBER(SEARCH('[1]Lookup for use classification'!$B$2,B1481)),'[1]Lookup for use classification'!$A$2,IF(ISNUMBER(SEARCH('[1]Lookup for use classification'!$B$3,B1481)),'[1]Lookup for use classification'!$A$3,IF(OR(ISNUMBER(SEARCH('[1]Lookup for use classification'!$B$4,B1481)),ISNUMBER(SEARCH('[1]Lookup for use classification'!$C$4,B1481)),ISNUMBER(SEARCH('[1]Lookup for use classification'!$D$4,B1481)),ISNUMBER(SEARCH('[1]Lookup for use classification'!$E$4,B1481))),'[1]Lookup for use classification'!$A$4,IF(OR(ISNUMBER(SEARCH('[1]Lookup for use classification'!$B$5,B1481)),ISNUMBER(SEARCH('[1]Lookup for use classification'!$C$5,B1481)),ISNUMBER(SEARCH('[1]Lookup for use classification'!$D$5,B1481))),'[1]Lookup for use classification'!$A$5,IF(OR(ISNUMBER(SEARCH('[1]Lookup for use classification'!$B$7,B1481)),ISNUMBER(SEARCH('[1]Lookup for use classification'!$C$7,B1481)),ISNUMBER(SEARCH('[1]Lookup for use classification'!$D$7,B1481))),'[1]Lookup for use classification'!$A$7,IF(OR(ISNUMBER(SEARCH('[1]Lookup for use classification'!$B$9,B1481)),ISNUMBER(SEARCH('[1]Lookup for use classification'!$C$9,B1481)),ISNUMBER(SEARCH('[1]Lookup for use classification'!$D$9,B1481)),ISNUMBER(SEARCH('[1]Lookup for use classification'!$E$9,B1481)),ISNUMBER(SEARCH('[1]Lookup for use classification'!$F$9,B1481)),ISNUMBER(SEARCH('[1]Lookup for use classification'!$G$9,B1481)),ISNUMBER(SEARCH('[1]Lookup for use classification'!$H$9,B1481)),ISNUMBER(SEARCH('[1]Lookup for use classification'!$I$9,B1481)),ISNUMBER(SEARCH('[1]Lookup for use classification'!$J$9,B1481)),ISNUMBER(SEARCH('[1]Lookup for use classification'!$K$9,B1481))),'[1]Lookup for use classification'!$A$9,IF(OR(ISNUMBER(SEARCH('[1]Lookup for use classification'!$B$10,B1481)),ISNUMBER(SEARCH('[1]Lookup for use classification'!$C$10,B1481)),ISNUMBER(SEARCH('[1]Lookup for use classification'!$D$10,B1481)),ISNUMBER(SEARCH('[1]Lookup for use classification'!$E$10,B1481)),ISNUMBER(SEARCH('[1]Lookup for use classification'!$F$10,B1481)),ISNUMBER(SEARCH('[1]Lookup for use classification'!$G$10,B1481))),'[1]Lookup for use classification'!$A$10,IF(OR(ISNUMBER(SEARCH('[1]Lookup for use classification'!$B$11,B1481)),ISNUMBER(SEARCH('[1]Lookup for use classification'!$C$11,B1481))),'[1]Lookup for use classification'!$A$11,IF(OR(ISNUMBER(SEARCH('[1]Lookup for use classification'!$B$12,B1481)),ISNUMBER(SEARCH('[1]Lookup for use classification'!$C$12,B1481))),'[1]Lookup for use classification'!$A$12,IF(OR(ISNUMBER(SEARCH('[1]Lookup for use classification'!$B$13,B1481)),ISNUMBER(SEARCH('[1]Lookup for use classification'!$C$13,B1481)),ISNUMBER(SEARCH('[1]Lookup for use classification'!$D$13,B1481)),,ISNUMBER(SEARCH('[1]Lookup for use classification'!$C$13,B1481)),ISNUMBER(SEARCH('[1]Lookup for use classification'!$E$13,B1481))),'[1]Lookup for use classification'!$A$13,IF(OR(ISNUMBER(SEARCH('[1]Lookup for use classification'!$B$14,B1481)),ISNUMBER(SEARCH('[1]Lookup for use classification'!$C$14,B1481))),'[1]Lookup for use classification'!$A$14,"Other"))))))))))))</f>
        <v>Health Care - Hospitals</v>
      </c>
      <c r="D1481" s="18">
        <v>1400</v>
      </c>
      <c r="E1481" s="19"/>
      <c r="F1481" s="19"/>
    </row>
    <row r="1482" spans="1:6">
      <c r="A1482" s="16" t="s">
        <v>1060</v>
      </c>
      <c r="B1482" s="17" t="s">
        <v>1054</v>
      </c>
      <c r="C1482" s="133" t="str">
        <f>IF(OR(ISNUMBER(SEARCH('[1]Lookup for use classification'!$B$1,B1482)),ISNUMBER(SEARCH('[1]Lookup for use classification'!$C$1,B1482)),ISNUMBER(SEARCH('[1]Lookup for use classification'!$D$1,B1482)),ISNUMBER(SEARCH('[1]Lookup for use classification'!$E$1,B1482))),'[1]Lookup for use classification'!$A$1,IF(ISNUMBER(SEARCH('[1]Lookup for use classification'!$B$2,B1482)),'[1]Lookup for use classification'!$A$2,IF(ISNUMBER(SEARCH('[1]Lookup for use classification'!$B$3,B1482)),'[1]Lookup for use classification'!$A$3,IF(OR(ISNUMBER(SEARCH('[1]Lookup for use classification'!$B$4,B1482)),ISNUMBER(SEARCH('[1]Lookup for use classification'!$C$4,B1482)),ISNUMBER(SEARCH('[1]Lookup for use classification'!$D$4,B1482)),ISNUMBER(SEARCH('[1]Lookup for use classification'!$E$4,B1482))),'[1]Lookup for use classification'!$A$4,IF(OR(ISNUMBER(SEARCH('[1]Lookup for use classification'!$B$5,B1482)),ISNUMBER(SEARCH('[1]Lookup for use classification'!$C$5,B1482)),ISNUMBER(SEARCH('[1]Lookup for use classification'!$D$5,B1482))),'[1]Lookup for use classification'!$A$5,IF(OR(ISNUMBER(SEARCH('[1]Lookup for use classification'!$B$7,B1482)),ISNUMBER(SEARCH('[1]Lookup for use classification'!$C$7,B1482)),ISNUMBER(SEARCH('[1]Lookup for use classification'!$D$7,B1482))),'[1]Lookup for use classification'!$A$7,IF(OR(ISNUMBER(SEARCH('[1]Lookup for use classification'!$B$9,B1482)),ISNUMBER(SEARCH('[1]Lookup for use classification'!$C$9,B1482)),ISNUMBER(SEARCH('[1]Lookup for use classification'!$D$9,B1482)),ISNUMBER(SEARCH('[1]Lookup for use classification'!$E$9,B1482)),ISNUMBER(SEARCH('[1]Lookup for use classification'!$F$9,B1482)),ISNUMBER(SEARCH('[1]Lookup for use classification'!$G$9,B1482)),ISNUMBER(SEARCH('[1]Lookup for use classification'!$H$9,B1482)),ISNUMBER(SEARCH('[1]Lookup for use classification'!$I$9,B1482)),ISNUMBER(SEARCH('[1]Lookup for use classification'!$J$9,B1482)),ISNUMBER(SEARCH('[1]Lookup for use classification'!$K$9,B1482))),'[1]Lookup for use classification'!$A$9,IF(OR(ISNUMBER(SEARCH('[1]Lookup for use classification'!$B$10,B1482)),ISNUMBER(SEARCH('[1]Lookup for use classification'!$C$10,B1482)),ISNUMBER(SEARCH('[1]Lookup for use classification'!$D$10,B1482)),ISNUMBER(SEARCH('[1]Lookup for use classification'!$E$10,B1482)),ISNUMBER(SEARCH('[1]Lookup for use classification'!$F$10,B1482)),ISNUMBER(SEARCH('[1]Lookup for use classification'!$G$10,B1482))),'[1]Lookup for use classification'!$A$10,IF(OR(ISNUMBER(SEARCH('[1]Lookup for use classification'!$B$11,B1482)),ISNUMBER(SEARCH('[1]Lookup for use classification'!$C$11,B1482))),'[1]Lookup for use classification'!$A$11,IF(OR(ISNUMBER(SEARCH('[1]Lookup for use classification'!$B$12,B1482)),ISNUMBER(SEARCH('[1]Lookup for use classification'!$C$12,B1482))),'[1]Lookup for use classification'!$A$12,IF(OR(ISNUMBER(SEARCH('[1]Lookup for use classification'!$B$13,B1482)),ISNUMBER(SEARCH('[1]Lookup for use classification'!$C$13,B1482)),ISNUMBER(SEARCH('[1]Lookup for use classification'!$D$13,B1482)),,ISNUMBER(SEARCH('[1]Lookup for use classification'!$C$13,B1482)),ISNUMBER(SEARCH('[1]Lookup for use classification'!$E$13,B1482))),'[1]Lookup for use classification'!$A$13,IF(OR(ISNUMBER(SEARCH('[1]Lookup for use classification'!$B$14,B1482)),ISNUMBER(SEARCH('[1]Lookup for use classification'!$C$14,B1482))),'[1]Lookup for use classification'!$A$14,"Other"))))))))))))</f>
        <v>Warehousing</v>
      </c>
      <c r="D1482" s="18">
        <v>288</v>
      </c>
      <c r="E1482" s="19"/>
      <c r="F1482" s="19"/>
    </row>
    <row r="1483" spans="1:6">
      <c r="A1483" s="16" t="s">
        <v>1060</v>
      </c>
      <c r="B1483" s="17" t="s">
        <v>79</v>
      </c>
      <c r="C1483" s="133" t="str">
        <f>IF(OR(ISNUMBER(SEARCH('[1]Lookup for use classification'!$B$1,B1483)),ISNUMBER(SEARCH('[1]Lookup for use classification'!$C$1,B1483)),ISNUMBER(SEARCH('[1]Lookup for use classification'!$D$1,B1483)),ISNUMBER(SEARCH('[1]Lookup for use classification'!$E$1,B1483))),'[1]Lookup for use classification'!$A$1,IF(ISNUMBER(SEARCH('[1]Lookup for use classification'!$B$2,B1483)),'[1]Lookup for use classification'!$A$2,IF(ISNUMBER(SEARCH('[1]Lookup for use classification'!$B$3,B1483)),'[1]Lookup for use classification'!$A$3,IF(OR(ISNUMBER(SEARCH('[1]Lookup for use classification'!$B$4,B1483)),ISNUMBER(SEARCH('[1]Lookup for use classification'!$C$4,B1483)),ISNUMBER(SEARCH('[1]Lookup for use classification'!$D$4,B1483)),ISNUMBER(SEARCH('[1]Lookup for use classification'!$E$4,B1483))),'[1]Lookup for use classification'!$A$4,IF(OR(ISNUMBER(SEARCH('[1]Lookup for use classification'!$B$5,B1483)),ISNUMBER(SEARCH('[1]Lookup for use classification'!$C$5,B1483)),ISNUMBER(SEARCH('[1]Lookup for use classification'!$D$5,B1483))),'[1]Lookup for use classification'!$A$5,IF(OR(ISNUMBER(SEARCH('[1]Lookup for use classification'!$B$7,B1483)),ISNUMBER(SEARCH('[1]Lookup for use classification'!$C$7,B1483)),ISNUMBER(SEARCH('[1]Lookup for use classification'!$D$7,B1483))),'[1]Lookup for use classification'!$A$7,IF(OR(ISNUMBER(SEARCH('[1]Lookup for use classification'!$B$9,B1483)),ISNUMBER(SEARCH('[1]Lookup for use classification'!$C$9,B1483)),ISNUMBER(SEARCH('[1]Lookup for use classification'!$D$9,B1483)),ISNUMBER(SEARCH('[1]Lookup for use classification'!$E$9,B1483)),ISNUMBER(SEARCH('[1]Lookup for use classification'!$F$9,B1483)),ISNUMBER(SEARCH('[1]Lookup for use classification'!$G$9,B1483)),ISNUMBER(SEARCH('[1]Lookup for use classification'!$H$9,B1483)),ISNUMBER(SEARCH('[1]Lookup for use classification'!$I$9,B1483)),ISNUMBER(SEARCH('[1]Lookup for use classification'!$J$9,B1483)),ISNUMBER(SEARCH('[1]Lookup for use classification'!$K$9,B1483))),'[1]Lookup for use classification'!$A$9,IF(OR(ISNUMBER(SEARCH('[1]Lookup for use classification'!$B$10,B1483)),ISNUMBER(SEARCH('[1]Lookup for use classification'!$C$10,B1483)),ISNUMBER(SEARCH('[1]Lookup for use classification'!$D$10,B1483)),ISNUMBER(SEARCH('[1]Lookup for use classification'!$E$10,B1483)),ISNUMBER(SEARCH('[1]Lookup for use classification'!$F$10,B1483)),ISNUMBER(SEARCH('[1]Lookup for use classification'!$G$10,B1483))),'[1]Lookup for use classification'!$A$10,IF(OR(ISNUMBER(SEARCH('[1]Lookup for use classification'!$B$11,B1483)),ISNUMBER(SEARCH('[1]Lookup for use classification'!$C$11,B1483))),'[1]Lookup for use classification'!$A$11,IF(OR(ISNUMBER(SEARCH('[1]Lookup for use classification'!$B$12,B1483)),ISNUMBER(SEARCH('[1]Lookup for use classification'!$C$12,B1483))),'[1]Lookup for use classification'!$A$12,IF(OR(ISNUMBER(SEARCH('[1]Lookup for use classification'!$B$13,B1483)),ISNUMBER(SEARCH('[1]Lookup for use classification'!$C$13,B1483)),ISNUMBER(SEARCH('[1]Lookup for use classification'!$D$13,B1483)),,ISNUMBER(SEARCH('[1]Lookup for use classification'!$C$13,B1483)),ISNUMBER(SEARCH('[1]Lookup for use classification'!$E$13,B1483))),'[1]Lookup for use classification'!$A$13,IF(OR(ISNUMBER(SEARCH('[1]Lookup for use classification'!$B$14,B1483)),ISNUMBER(SEARCH('[1]Lookup for use classification'!$C$14,B1483))),'[1]Lookup for use classification'!$A$14,"Other"))))))))))))</f>
        <v>Other</v>
      </c>
      <c r="D1483" s="101">
        <v>360</v>
      </c>
      <c r="E1483" s="89"/>
      <c r="F1483" s="89"/>
    </row>
    <row r="1484" spans="1:6">
      <c r="A1484" s="16" t="s">
        <v>1060</v>
      </c>
      <c r="B1484" s="20" t="s">
        <v>1055</v>
      </c>
      <c r="C1484" s="133" t="str">
        <f>IF(OR(ISNUMBER(SEARCH('[1]Lookup for use classification'!$B$1,B1484)),ISNUMBER(SEARCH('[1]Lookup for use classification'!$C$1,B1484)),ISNUMBER(SEARCH('[1]Lookup for use classification'!$D$1,B1484)),ISNUMBER(SEARCH('[1]Lookup for use classification'!$E$1,B1484))),'[1]Lookup for use classification'!$A$1,IF(ISNUMBER(SEARCH('[1]Lookup for use classification'!$B$2,B1484)),'[1]Lookup for use classification'!$A$2,IF(ISNUMBER(SEARCH('[1]Lookup for use classification'!$B$3,B1484)),'[1]Lookup for use classification'!$A$3,IF(OR(ISNUMBER(SEARCH('[1]Lookup for use classification'!$B$4,B1484)),ISNUMBER(SEARCH('[1]Lookup for use classification'!$C$4,B1484)),ISNUMBER(SEARCH('[1]Lookup for use classification'!$D$4,B1484)),ISNUMBER(SEARCH('[1]Lookup for use classification'!$E$4,B1484))),'[1]Lookup for use classification'!$A$4,IF(OR(ISNUMBER(SEARCH('[1]Lookup for use classification'!$B$5,B1484)),ISNUMBER(SEARCH('[1]Lookup for use classification'!$C$5,B1484)),ISNUMBER(SEARCH('[1]Lookup for use classification'!$D$5,B1484))),'[1]Lookup for use classification'!$A$5,IF(OR(ISNUMBER(SEARCH('[1]Lookup for use classification'!$B$7,B1484)),ISNUMBER(SEARCH('[1]Lookup for use classification'!$C$7,B1484)),ISNUMBER(SEARCH('[1]Lookup for use classification'!$D$7,B1484))),'[1]Lookup for use classification'!$A$7,IF(OR(ISNUMBER(SEARCH('[1]Lookup for use classification'!$B$9,B1484)),ISNUMBER(SEARCH('[1]Lookup for use classification'!$C$9,B1484)),ISNUMBER(SEARCH('[1]Lookup for use classification'!$D$9,B1484)),ISNUMBER(SEARCH('[1]Lookup for use classification'!$E$9,B1484)),ISNUMBER(SEARCH('[1]Lookup for use classification'!$F$9,B1484)),ISNUMBER(SEARCH('[1]Lookup for use classification'!$G$9,B1484)),ISNUMBER(SEARCH('[1]Lookup for use classification'!$H$9,B1484)),ISNUMBER(SEARCH('[1]Lookup for use classification'!$I$9,B1484)),ISNUMBER(SEARCH('[1]Lookup for use classification'!$J$9,B1484)),ISNUMBER(SEARCH('[1]Lookup for use classification'!$K$9,B1484))),'[1]Lookup for use classification'!$A$9,IF(OR(ISNUMBER(SEARCH('[1]Lookup for use classification'!$B$10,B1484)),ISNUMBER(SEARCH('[1]Lookup for use classification'!$C$10,B1484)),ISNUMBER(SEARCH('[1]Lookup for use classification'!$D$10,B1484)),ISNUMBER(SEARCH('[1]Lookup for use classification'!$E$10,B1484)),ISNUMBER(SEARCH('[1]Lookup for use classification'!$F$10,B1484)),ISNUMBER(SEARCH('[1]Lookup for use classification'!$G$10,B1484))),'[1]Lookup for use classification'!$A$10,IF(OR(ISNUMBER(SEARCH('[1]Lookup for use classification'!$B$11,B1484)),ISNUMBER(SEARCH('[1]Lookup for use classification'!$C$11,B1484))),'[1]Lookup for use classification'!$A$11,IF(OR(ISNUMBER(SEARCH('[1]Lookup for use classification'!$B$12,B1484)),ISNUMBER(SEARCH('[1]Lookup for use classification'!$C$12,B1484))),'[1]Lookup for use classification'!$A$12,IF(OR(ISNUMBER(SEARCH('[1]Lookup for use classification'!$B$13,B1484)),ISNUMBER(SEARCH('[1]Lookup for use classification'!$C$13,B1484)),ISNUMBER(SEARCH('[1]Lookup for use classification'!$D$13,B1484)),,ISNUMBER(SEARCH('[1]Lookup for use classification'!$C$13,B1484)),ISNUMBER(SEARCH('[1]Lookup for use classification'!$E$13,B1484))),'[1]Lookup for use classification'!$A$13,IF(OR(ISNUMBER(SEARCH('[1]Lookup for use classification'!$B$14,B1484)),ISNUMBER(SEARCH('[1]Lookup for use classification'!$C$14,B1484))),'[1]Lookup for use classification'!$A$14,"Other"))))))))))))</f>
        <v>Education - K - 12</v>
      </c>
      <c r="D1484" s="21">
        <v>8323</v>
      </c>
      <c r="E1484" s="22"/>
      <c r="F1484" s="22"/>
    </row>
    <row r="1485" spans="1:6">
      <c r="A1485" s="16" t="s">
        <v>1060</v>
      </c>
      <c r="B1485" s="17" t="s">
        <v>1056</v>
      </c>
      <c r="C1485" s="133" t="str">
        <f>IF(OR(ISNUMBER(SEARCH('[1]Lookup for use classification'!$B$1,B1485)),ISNUMBER(SEARCH('[1]Lookup for use classification'!$C$1,B1485)),ISNUMBER(SEARCH('[1]Lookup for use classification'!$D$1,B1485)),ISNUMBER(SEARCH('[1]Lookup for use classification'!$E$1,B1485))),'[1]Lookup for use classification'!$A$1,IF(ISNUMBER(SEARCH('[1]Lookup for use classification'!$B$2,B1485)),'[1]Lookup for use classification'!$A$2,IF(ISNUMBER(SEARCH('[1]Lookup for use classification'!$B$3,B1485)),'[1]Lookup for use classification'!$A$3,IF(OR(ISNUMBER(SEARCH('[1]Lookup for use classification'!$B$4,B1485)),ISNUMBER(SEARCH('[1]Lookup for use classification'!$C$4,B1485)),ISNUMBER(SEARCH('[1]Lookup for use classification'!$D$4,B1485)),ISNUMBER(SEARCH('[1]Lookup for use classification'!$E$4,B1485))),'[1]Lookup for use classification'!$A$4,IF(OR(ISNUMBER(SEARCH('[1]Lookup for use classification'!$B$5,B1485)),ISNUMBER(SEARCH('[1]Lookup for use classification'!$C$5,B1485)),ISNUMBER(SEARCH('[1]Lookup for use classification'!$D$5,B1485))),'[1]Lookup for use classification'!$A$5,IF(OR(ISNUMBER(SEARCH('[1]Lookup for use classification'!$B$7,B1485)),ISNUMBER(SEARCH('[1]Lookup for use classification'!$C$7,B1485)),ISNUMBER(SEARCH('[1]Lookup for use classification'!$D$7,B1485))),'[1]Lookup for use classification'!$A$7,IF(OR(ISNUMBER(SEARCH('[1]Lookup for use classification'!$B$9,B1485)),ISNUMBER(SEARCH('[1]Lookup for use classification'!$C$9,B1485)),ISNUMBER(SEARCH('[1]Lookup for use classification'!$D$9,B1485)),ISNUMBER(SEARCH('[1]Lookup for use classification'!$E$9,B1485)),ISNUMBER(SEARCH('[1]Lookup for use classification'!$F$9,B1485)),ISNUMBER(SEARCH('[1]Lookup for use classification'!$G$9,B1485)),ISNUMBER(SEARCH('[1]Lookup for use classification'!$H$9,B1485)),ISNUMBER(SEARCH('[1]Lookup for use classification'!$I$9,B1485)),ISNUMBER(SEARCH('[1]Lookup for use classification'!$J$9,B1485)),ISNUMBER(SEARCH('[1]Lookup for use classification'!$K$9,B1485))),'[1]Lookup for use classification'!$A$9,IF(OR(ISNUMBER(SEARCH('[1]Lookup for use classification'!$B$10,B1485)),ISNUMBER(SEARCH('[1]Lookup for use classification'!$C$10,B1485)),ISNUMBER(SEARCH('[1]Lookup for use classification'!$D$10,B1485)),ISNUMBER(SEARCH('[1]Lookup for use classification'!$E$10,B1485)),ISNUMBER(SEARCH('[1]Lookup for use classification'!$F$10,B1485)),ISNUMBER(SEARCH('[1]Lookup for use classification'!$G$10,B1485))),'[1]Lookup for use classification'!$A$10,IF(OR(ISNUMBER(SEARCH('[1]Lookup for use classification'!$B$11,B1485)),ISNUMBER(SEARCH('[1]Lookup for use classification'!$C$11,B1485))),'[1]Lookup for use classification'!$A$11,IF(OR(ISNUMBER(SEARCH('[1]Lookup for use classification'!$B$12,B1485)),ISNUMBER(SEARCH('[1]Lookup for use classification'!$C$12,B1485))),'[1]Lookup for use classification'!$A$12,IF(OR(ISNUMBER(SEARCH('[1]Lookup for use classification'!$B$13,B1485)),ISNUMBER(SEARCH('[1]Lookup for use classification'!$C$13,B1485)),ISNUMBER(SEARCH('[1]Lookup for use classification'!$D$13,B1485)),,ISNUMBER(SEARCH('[1]Lookup for use classification'!$C$13,B1485)),ISNUMBER(SEARCH('[1]Lookup for use classification'!$E$13,B1485))),'[1]Lookup for use classification'!$A$13,IF(OR(ISNUMBER(SEARCH('[1]Lookup for use classification'!$B$14,B1485)),ISNUMBER(SEARCH('[1]Lookup for use classification'!$C$14,B1485))),'[1]Lookup for use classification'!$A$14,"Other"))))))))))))</f>
        <v>Residential - Multi-Family</v>
      </c>
      <c r="D1485" s="18">
        <v>3300</v>
      </c>
      <c r="E1485" s="19"/>
      <c r="F1485" s="19"/>
    </row>
    <row r="1486" spans="1:6">
      <c r="A1486" s="16" t="s">
        <v>1060</v>
      </c>
      <c r="B1486" s="17" t="s">
        <v>1057</v>
      </c>
      <c r="C1486" s="133" t="str">
        <f>IF(OR(ISNUMBER(SEARCH('[1]Lookup for use classification'!$B$1,B1486)),ISNUMBER(SEARCH('[1]Lookup for use classification'!$C$1,B1486)),ISNUMBER(SEARCH('[1]Lookup for use classification'!$D$1,B1486)),ISNUMBER(SEARCH('[1]Lookup for use classification'!$E$1,B1486))),'[1]Lookup for use classification'!$A$1,IF(ISNUMBER(SEARCH('[1]Lookup for use classification'!$B$2,B1486)),'[1]Lookup for use classification'!$A$2,IF(ISNUMBER(SEARCH('[1]Lookup for use classification'!$B$3,B1486)),'[1]Lookup for use classification'!$A$3,IF(OR(ISNUMBER(SEARCH('[1]Lookup for use classification'!$B$4,B1486)),ISNUMBER(SEARCH('[1]Lookup for use classification'!$C$4,B1486)),ISNUMBER(SEARCH('[1]Lookup for use classification'!$D$4,B1486)),ISNUMBER(SEARCH('[1]Lookup for use classification'!$E$4,B1486))),'[1]Lookup for use classification'!$A$4,IF(OR(ISNUMBER(SEARCH('[1]Lookup for use classification'!$B$5,B1486)),ISNUMBER(SEARCH('[1]Lookup for use classification'!$C$5,B1486)),ISNUMBER(SEARCH('[1]Lookup for use classification'!$D$5,B1486))),'[1]Lookup for use classification'!$A$5,IF(OR(ISNUMBER(SEARCH('[1]Lookup for use classification'!$B$7,B1486)),ISNUMBER(SEARCH('[1]Lookup for use classification'!$C$7,B1486)),ISNUMBER(SEARCH('[1]Lookup for use classification'!$D$7,B1486))),'[1]Lookup for use classification'!$A$7,IF(OR(ISNUMBER(SEARCH('[1]Lookup for use classification'!$B$9,B1486)),ISNUMBER(SEARCH('[1]Lookup for use classification'!$C$9,B1486)),ISNUMBER(SEARCH('[1]Lookup for use classification'!$D$9,B1486)),ISNUMBER(SEARCH('[1]Lookup for use classification'!$E$9,B1486)),ISNUMBER(SEARCH('[1]Lookup for use classification'!$F$9,B1486)),ISNUMBER(SEARCH('[1]Lookup for use classification'!$G$9,B1486)),ISNUMBER(SEARCH('[1]Lookup for use classification'!$H$9,B1486)),ISNUMBER(SEARCH('[1]Lookup for use classification'!$I$9,B1486)),ISNUMBER(SEARCH('[1]Lookup for use classification'!$J$9,B1486)),ISNUMBER(SEARCH('[1]Lookup for use classification'!$K$9,B1486))),'[1]Lookup for use classification'!$A$9,IF(OR(ISNUMBER(SEARCH('[1]Lookup for use classification'!$B$10,B1486)),ISNUMBER(SEARCH('[1]Lookup for use classification'!$C$10,B1486)),ISNUMBER(SEARCH('[1]Lookup for use classification'!$D$10,B1486)),ISNUMBER(SEARCH('[1]Lookup for use classification'!$E$10,B1486)),ISNUMBER(SEARCH('[1]Lookup for use classification'!$F$10,B1486)),ISNUMBER(SEARCH('[1]Lookup for use classification'!$G$10,B1486))),'[1]Lookup for use classification'!$A$10,IF(OR(ISNUMBER(SEARCH('[1]Lookup for use classification'!$B$11,B1486)),ISNUMBER(SEARCH('[1]Lookup for use classification'!$C$11,B1486))),'[1]Lookup for use classification'!$A$11,IF(OR(ISNUMBER(SEARCH('[1]Lookup for use classification'!$B$12,B1486)),ISNUMBER(SEARCH('[1]Lookup for use classification'!$C$12,B1486))),'[1]Lookup for use classification'!$A$12,IF(OR(ISNUMBER(SEARCH('[1]Lookup for use classification'!$B$13,B1486)),ISNUMBER(SEARCH('[1]Lookup for use classification'!$C$13,B1486)),ISNUMBER(SEARCH('[1]Lookup for use classification'!$D$13,B1486)),,ISNUMBER(SEARCH('[1]Lookup for use classification'!$C$13,B1486)),ISNUMBER(SEARCH('[1]Lookup for use classification'!$E$13,B1486))),'[1]Lookup for use classification'!$A$13,IF(OR(ISNUMBER(SEARCH('[1]Lookup for use classification'!$B$14,B1486)),ISNUMBER(SEARCH('[1]Lookup for use classification'!$C$14,B1486))),'[1]Lookup for use classification'!$A$14,"Other"))))))))))))</f>
        <v>Office</v>
      </c>
      <c r="D1486" s="18">
        <v>820</v>
      </c>
      <c r="E1486" s="19"/>
      <c r="F1486" s="19"/>
    </row>
    <row r="1487" spans="1:6">
      <c r="A1487" s="16" t="s">
        <v>1060</v>
      </c>
      <c r="B1487" s="17" t="s">
        <v>1058</v>
      </c>
      <c r="C1487" s="133" t="str">
        <f>IF(OR(ISNUMBER(SEARCH('[1]Lookup for use classification'!$B$1,B1487)),ISNUMBER(SEARCH('[1]Lookup for use classification'!$C$1,B1487)),ISNUMBER(SEARCH('[1]Lookup for use classification'!$D$1,B1487)),ISNUMBER(SEARCH('[1]Lookup for use classification'!$E$1,B1487))),'[1]Lookup for use classification'!$A$1,IF(ISNUMBER(SEARCH('[1]Lookup for use classification'!$B$2,B1487)),'[1]Lookup for use classification'!$A$2,IF(ISNUMBER(SEARCH('[1]Lookup for use classification'!$B$3,B1487)),'[1]Lookup for use classification'!$A$3,IF(OR(ISNUMBER(SEARCH('[1]Lookup for use classification'!$B$4,B1487)),ISNUMBER(SEARCH('[1]Lookup for use classification'!$C$4,B1487)),ISNUMBER(SEARCH('[1]Lookup for use classification'!$D$4,B1487)),ISNUMBER(SEARCH('[1]Lookup for use classification'!$E$4,B1487))),'[1]Lookup for use classification'!$A$4,IF(OR(ISNUMBER(SEARCH('[1]Lookup for use classification'!$B$5,B1487)),ISNUMBER(SEARCH('[1]Lookup for use classification'!$C$5,B1487)),ISNUMBER(SEARCH('[1]Lookup for use classification'!$D$5,B1487))),'[1]Lookup for use classification'!$A$5,IF(OR(ISNUMBER(SEARCH('[1]Lookup for use classification'!$B$7,B1487)),ISNUMBER(SEARCH('[1]Lookup for use classification'!$C$7,B1487)),ISNUMBER(SEARCH('[1]Lookup for use classification'!$D$7,B1487))),'[1]Lookup for use classification'!$A$7,IF(OR(ISNUMBER(SEARCH('[1]Lookup for use classification'!$B$9,B1487)),ISNUMBER(SEARCH('[1]Lookup for use classification'!$C$9,B1487)),ISNUMBER(SEARCH('[1]Lookup for use classification'!$D$9,B1487)),ISNUMBER(SEARCH('[1]Lookup for use classification'!$E$9,B1487)),ISNUMBER(SEARCH('[1]Lookup for use classification'!$F$9,B1487)),ISNUMBER(SEARCH('[1]Lookup for use classification'!$G$9,B1487)),ISNUMBER(SEARCH('[1]Lookup for use classification'!$H$9,B1487)),ISNUMBER(SEARCH('[1]Lookup for use classification'!$I$9,B1487)),ISNUMBER(SEARCH('[1]Lookup for use classification'!$J$9,B1487)),ISNUMBER(SEARCH('[1]Lookup for use classification'!$K$9,B1487))),'[1]Lookup for use classification'!$A$9,IF(OR(ISNUMBER(SEARCH('[1]Lookup for use classification'!$B$10,B1487)),ISNUMBER(SEARCH('[1]Lookup for use classification'!$C$10,B1487)),ISNUMBER(SEARCH('[1]Lookup for use classification'!$D$10,B1487)),ISNUMBER(SEARCH('[1]Lookup for use classification'!$E$10,B1487)),ISNUMBER(SEARCH('[1]Lookup for use classification'!$F$10,B1487)),ISNUMBER(SEARCH('[1]Lookup for use classification'!$G$10,B1487))),'[1]Lookup for use classification'!$A$10,IF(OR(ISNUMBER(SEARCH('[1]Lookup for use classification'!$B$11,B1487)),ISNUMBER(SEARCH('[1]Lookup for use classification'!$C$11,B1487))),'[1]Lookup for use classification'!$A$11,IF(OR(ISNUMBER(SEARCH('[1]Lookup for use classification'!$B$12,B1487)),ISNUMBER(SEARCH('[1]Lookup for use classification'!$C$12,B1487))),'[1]Lookup for use classification'!$A$12,IF(OR(ISNUMBER(SEARCH('[1]Lookup for use classification'!$B$13,B1487)),ISNUMBER(SEARCH('[1]Lookup for use classification'!$C$13,B1487)),ISNUMBER(SEARCH('[1]Lookup for use classification'!$D$13,B1487)),,ISNUMBER(SEARCH('[1]Lookup for use classification'!$C$13,B1487)),ISNUMBER(SEARCH('[1]Lookup for use classification'!$E$13,B1487))),'[1]Lookup for use classification'!$A$13,IF(OR(ISNUMBER(SEARCH('[1]Lookup for use classification'!$B$14,B1487)),ISNUMBER(SEARCH('[1]Lookup for use classification'!$C$14,B1487))),'[1]Lookup for use classification'!$A$14,"Other"))))))))))))</f>
        <v>Education - K - 12</v>
      </c>
      <c r="D1487" s="18">
        <v>1200</v>
      </c>
      <c r="E1487" s="19"/>
      <c r="F1487" s="19"/>
    </row>
    <row r="1488" spans="1:6">
      <c r="A1488" s="16" t="s">
        <v>1060</v>
      </c>
      <c r="B1488" s="17" t="s">
        <v>804</v>
      </c>
      <c r="C1488" s="133" t="str">
        <f>IF(OR(ISNUMBER(SEARCH('[1]Lookup for use classification'!$B$1,B1488)),ISNUMBER(SEARCH('[1]Lookup for use classification'!$C$1,B1488)),ISNUMBER(SEARCH('[1]Lookup for use classification'!$D$1,B1488)),ISNUMBER(SEARCH('[1]Lookup for use classification'!$E$1,B1488))),'[1]Lookup for use classification'!$A$1,IF(ISNUMBER(SEARCH('[1]Lookup for use classification'!$B$2,B1488)),'[1]Lookup for use classification'!$A$2,IF(ISNUMBER(SEARCH('[1]Lookup for use classification'!$B$3,B1488)),'[1]Lookup for use classification'!$A$3,IF(OR(ISNUMBER(SEARCH('[1]Lookup for use classification'!$B$4,B1488)),ISNUMBER(SEARCH('[1]Lookup for use classification'!$C$4,B1488)),ISNUMBER(SEARCH('[1]Lookup for use classification'!$D$4,B1488)),ISNUMBER(SEARCH('[1]Lookup for use classification'!$E$4,B1488))),'[1]Lookup for use classification'!$A$4,IF(OR(ISNUMBER(SEARCH('[1]Lookup for use classification'!$B$5,B1488)),ISNUMBER(SEARCH('[1]Lookup for use classification'!$C$5,B1488)),ISNUMBER(SEARCH('[1]Lookup for use classification'!$D$5,B1488))),'[1]Lookup for use classification'!$A$5,IF(OR(ISNUMBER(SEARCH('[1]Lookup for use classification'!$B$7,B1488)),ISNUMBER(SEARCH('[1]Lookup for use classification'!$C$7,B1488)),ISNUMBER(SEARCH('[1]Lookup for use classification'!$D$7,B1488))),'[1]Lookup for use classification'!$A$7,IF(OR(ISNUMBER(SEARCH('[1]Lookup for use classification'!$B$9,B1488)),ISNUMBER(SEARCH('[1]Lookup for use classification'!$C$9,B1488)),ISNUMBER(SEARCH('[1]Lookup for use classification'!$D$9,B1488)),ISNUMBER(SEARCH('[1]Lookup for use classification'!$E$9,B1488)),ISNUMBER(SEARCH('[1]Lookup for use classification'!$F$9,B1488)),ISNUMBER(SEARCH('[1]Lookup for use classification'!$G$9,B1488)),ISNUMBER(SEARCH('[1]Lookup for use classification'!$H$9,B1488)),ISNUMBER(SEARCH('[1]Lookup for use classification'!$I$9,B1488)),ISNUMBER(SEARCH('[1]Lookup for use classification'!$J$9,B1488)),ISNUMBER(SEARCH('[1]Lookup for use classification'!$K$9,B1488))),'[1]Lookup for use classification'!$A$9,IF(OR(ISNUMBER(SEARCH('[1]Lookup for use classification'!$B$10,B1488)),ISNUMBER(SEARCH('[1]Lookup for use classification'!$C$10,B1488)),ISNUMBER(SEARCH('[1]Lookup for use classification'!$D$10,B1488)),ISNUMBER(SEARCH('[1]Lookup for use classification'!$E$10,B1488)),ISNUMBER(SEARCH('[1]Lookup for use classification'!$F$10,B1488)),ISNUMBER(SEARCH('[1]Lookup for use classification'!$G$10,B1488))),'[1]Lookup for use classification'!$A$10,IF(OR(ISNUMBER(SEARCH('[1]Lookup for use classification'!$B$11,B1488)),ISNUMBER(SEARCH('[1]Lookup for use classification'!$C$11,B1488))),'[1]Lookup for use classification'!$A$11,IF(OR(ISNUMBER(SEARCH('[1]Lookup for use classification'!$B$12,B1488)),ISNUMBER(SEARCH('[1]Lookup for use classification'!$C$12,B1488))),'[1]Lookup for use classification'!$A$12,IF(OR(ISNUMBER(SEARCH('[1]Lookup for use classification'!$B$13,B1488)),ISNUMBER(SEARCH('[1]Lookup for use classification'!$C$13,B1488)),ISNUMBER(SEARCH('[1]Lookup for use classification'!$D$13,B1488)),,ISNUMBER(SEARCH('[1]Lookup for use classification'!$C$13,B1488)),ISNUMBER(SEARCH('[1]Lookup for use classification'!$E$13,B1488))),'[1]Lookup for use classification'!$A$13,IF(OR(ISNUMBER(SEARCH('[1]Lookup for use classification'!$B$14,B1488)),ISNUMBER(SEARCH('[1]Lookup for use classification'!$C$14,B1488))),'[1]Lookup for use classification'!$A$14,"Other"))))))))))))</f>
        <v>Other</v>
      </c>
      <c r="D1488" s="18">
        <v>100</v>
      </c>
      <c r="E1488" s="19"/>
      <c r="F1488" s="19"/>
    </row>
    <row r="1489" spans="1:6">
      <c r="A1489" s="16" t="s">
        <v>1060</v>
      </c>
      <c r="B1489" s="17" t="s">
        <v>1059</v>
      </c>
      <c r="C1489" s="133" t="str">
        <f>IF(OR(ISNUMBER(SEARCH('[1]Lookup for use classification'!$B$1,B1489)),ISNUMBER(SEARCH('[1]Lookup for use classification'!$C$1,B1489)),ISNUMBER(SEARCH('[1]Lookup for use classification'!$D$1,B1489)),ISNUMBER(SEARCH('[1]Lookup for use classification'!$E$1,B1489))),'[1]Lookup for use classification'!$A$1,IF(ISNUMBER(SEARCH('[1]Lookup for use classification'!$B$2,B1489)),'[1]Lookup for use classification'!$A$2,IF(ISNUMBER(SEARCH('[1]Lookup for use classification'!$B$3,B1489)),'[1]Lookup for use classification'!$A$3,IF(OR(ISNUMBER(SEARCH('[1]Lookup for use classification'!$B$4,B1489)),ISNUMBER(SEARCH('[1]Lookup for use classification'!$C$4,B1489)),ISNUMBER(SEARCH('[1]Lookup for use classification'!$D$4,B1489)),ISNUMBER(SEARCH('[1]Lookup for use classification'!$E$4,B1489))),'[1]Lookup for use classification'!$A$4,IF(OR(ISNUMBER(SEARCH('[1]Lookup for use classification'!$B$5,B1489)),ISNUMBER(SEARCH('[1]Lookup for use classification'!$C$5,B1489)),ISNUMBER(SEARCH('[1]Lookup for use classification'!$D$5,B1489))),'[1]Lookup for use classification'!$A$5,IF(OR(ISNUMBER(SEARCH('[1]Lookup for use classification'!$B$7,B1489)),ISNUMBER(SEARCH('[1]Lookup for use classification'!$C$7,B1489)),ISNUMBER(SEARCH('[1]Lookup for use classification'!$D$7,B1489))),'[1]Lookup for use classification'!$A$7,IF(OR(ISNUMBER(SEARCH('[1]Lookup for use classification'!$B$9,B1489)),ISNUMBER(SEARCH('[1]Lookup for use classification'!$C$9,B1489)),ISNUMBER(SEARCH('[1]Lookup for use classification'!$D$9,B1489)),ISNUMBER(SEARCH('[1]Lookup for use classification'!$E$9,B1489)),ISNUMBER(SEARCH('[1]Lookup for use classification'!$F$9,B1489)),ISNUMBER(SEARCH('[1]Lookup for use classification'!$G$9,B1489)),ISNUMBER(SEARCH('[1]Lookup for use classification'!$H$9,B1489)),ISNUMBER(SEARCH('[1]Lookup for use classification'!$I$9,B1489)),ISNUMBER(SEARCH('[1]Lookup for use classification'!$J$9,B1489)),ISNUMBER(SEARCH('[1]Lookup for use classification'!$K$9,B1489))),'[1]Lookup for use classification'!$A$9,IF(OR(ISNUMBER(SEARCH('[1]Lookup for use classification'!$B$10,B1489)),ISNUMBER(SEARCH('[1]Lookup for use classification'!$C$10,B1489)),ISNUMBER(SEARCH('[1]Lookup for use classification'!$D$10,B1489)),ISNUMBER(SEARCH('[1]Lookup for use classification'!$E$10,B1489)),ISNUMBER(SEARCH('[1]Lookup for use classification'!$F$10,B1489)),ISNUMBER(SEARCH('[1]Lookup for use classification'!$G$10,B1489))),'[1]Lookup for use classification'!$A$10,IF(OR(ISNUMBER(SEARCH('[1]Lookup for use classification'!$B$11,B1489)),ISNUMBER(SEARCH('[1]Lookup for use classification'!$C$11,B1489))),'[1]Lookup for use classification'!$A$11,IF(OR(ISNUMBER(SEARCH('[1]Lookup for use classification'!$B$12,B1489)),ISNUMBER(SEARCH('[1]Lookup for use classification'!$C$12,B1489))),'[1]Lookup for use classification'!$A$12,IF(OR(ISNUMBER(SEARCH('[1]Lookup for use classification'!$B$13,B1489)),ISNUMBER(SEARCH('[1]Lookup for use classification'!$C$13,B1489)),ISNUMBER(SEARCH('[1]Lookup for use classification'!$D$13,B1489)),,ISNUMBER(SEARCH('[1]Lookup for use classification'!$C$13,B1489)),ISNUMBER(SEARCH('[1]Lookup for use classification'!$E$13,B1489))),'[1]Lookup for use classification'!$A$13,IF(OR(ISNUMBER(SEARCH('[1]Lookup for use classification'!$B$14,B1489)),ISNUMBER(SEARCH('[1]Lookup for use classification'!$C$14,B1489))),'[1]Lookup for use classification'!$A$14,"Other"))))))))))))</f>
        <v>Education - K - 12</v>
      </c>
      <c r="D1489" s="18">
        <v>2000</v>
      </c>
      <c r="E1489" s="19"/>
      <c r="F1489" s="19"/>
    </row>
    <row r="1490" spans="1:6">
      <c r="A1490" s="16" t="s">
        <v>1060</v>
      </c>
      <c r="B1490" s="17" t="s">
        <v>875</v>
      </c>
      <c r="C1490" s="133" t="str">
        <f>IF(OR(ISNUMBER(SEARCH('[1]Lookup for use classification'!$B$1,B1490)),ISNUMBER(SEARCH('[1]Lookup for use classification'!$C$1,B1490)),ISNUMBER(SEARCH('[1]Lookup for use classification'!$D$1,B1490)),ISNUMBER(SEARCH('[1]Lookup for use classification'!$E$1,B1490))),'[1]Lookup for use classification'!$A$1,IF(ISNUMBER(SEARCH('[1]Lookup for use classification'!$B$2,B1490)),'[1]Lookup for use classification'!$A$2,IF(ISNUMBER(SEARCH('[1]Lookup for use classification'!$B$3,B1490)),'[1]Lookup for use classification'!$A$3,IF(OR(ISNUMBER(SEARCH('[1]Lookup for use classification'!$B$4,B1490)),ISNUMBER(SEARCH('[1]Lookup for use classification'!$C$4,B1490)),ISNUMBER(SEARCH('[1]Lookup for use classification'!$D$4,B1490)),ISNUMBER(SEARCH('[1]Lookup for use classification'!$E$4,B1490))),'[1]Lookup for use classification'!$A$4,IF(OR(ISNUMBER(SEARCH('[1]Lookup for use classification'!$B$5,B1490)),ISNUMBER(SEARCH('[1]Lookup for use classification'!$C$5,B1490)),ISNUMBER(SEARCH('[1]Lookup for use classification'!$D$5,B1490))),'[1]Lookup for use classification'!$A$5,IF(OR(ISNUMBER(SEARCH('[1]Lookup for use classification'!$B$7,B1490)),ISNUMBER(SEARCH('[1]Lookup for use classification'!$C$7,B1490)),ISNUMBER(SEARCH('[1]Lookup for use classification'!$D$7,B1490))),'[1]Lookup for use classification'!$A$7,IF(OR(ISNUMBER(SEARCH('[1]Lookup for use classification'!$B$9,B1490)),ISNUMBER(SEARCH('[1]Lookup for use classification'!$C$9,B1490)),ISNUMBER(SEARCH('[1]Lookup for use classification'!$D$9,B1490)),ISNUMBER(SEARCH('[1]Lookup for use classification'!$E$9,B1490)),ISNUMBER(SEARCH('[1]Lookup for use classification'!$F$9,B1490)),ISNUMBER(SEARCH('[1]Lookup for use classification'!$G$9,B1490)),ISNUMBER(SEARCH('[1]Lookup for use classification'!$H$9,B1490)),ISNUMBER(SEARCH('[1]Lookup for use classification'!$I$9,B1490)),ISNUMBER(SEARCH('[1]Lookup for use classification'!$J$9,B1490)),ISNUMBER(SEARCH('[1]Lookup for use classification'!$K$9,B1490))),'[1]Lookup for use classification'!$A$9,IF(OR(ISNUMBER(SEARCH('[1]Lookup for use classification'!$B$10,B1490)),ISNUMBER(SEARCH('[1]Lookup for use classification'!$C$10,B1490)),ISNUMBER(SEARCH('[1]Lookup for use classification'!$D$10,B1490)),ISNUMBER(SEARCH('[1]Lookup for use classification'!$E$10,B1490)),ISNUMBER(SEARCH('[1]Lookup for use classification'!$F$10,B1490)),ISNUMBER(SEARCH('[1]Lookup for use classification'!$G$10,B1490))),'[1]Lookup for use classification'!$A$10,IF(OR(ISNUMBER(SEARCH('[1]Lookup for use classification'!$B$11,B1490)),ISNUMBER(SEARCH('[1]Lookup for use classification'!$C$11,B1490))),'[1]Lookup for use classification'!$A$11,IF(OR(ISNUMBER(SEARCH('[1]Lookup for use classification'!$B$12,B1490)),ISNUMBER(SEARCH('[1]Lookup for use classification'!$C$12,B1490))),'[1]Lookup for use classification'!$A$12,IF(OR(ISNUMBER(SEARCH('[1]Lookup for use classification'!$B$13,B1490)),ISNUMBER(SEARCH('[1]Lookup for use classification'!$C$13,B1490)),ISNUMBER(SEARCH('[1]Lookup for use classification'!$D$13,B1490)),,ISNUMBER(SEARCH('[1]Lookup for use classification'!$C$13,B1490)),ISNUMBER(SEARCH('[1]Lookup for use classification'!$E$13,B1490))),'[1]Lookup for use classification'!$A$13,IF(OR(ISNUMBER(SEARCH('[1]Lookup for use classification'!$B$14,B1490)),ISNUMBER(SEARCH('[1]Lookup for use classification'!$C$14,B1490))),'[1]Lookup for use classification'!$A$14,"Other"))))))))))))</f>
        <v>Public Assembly</v>
      </c>
      <c r="D1490" s="18">
        <v>1200</v>
      </c>
      <c r="E1490" s="19"/>
      <c r="F1490" s="19"/>
    </row>
    <row r="1491" spans="1:6">
      <c r="A1491" s="16" t="s">
        <v>1504</v>
      </c>
      <c r="B1491" s="26" t="s">
        <v>1480</v>
      </c>
      <c r="C1491" s="133" t="str">
        <f>IF(OR(ISNUMBER(SEARCH('[1]Lookup for use classification'!$B$1,B1491)),ISNUMBER(SEARCH('[1]Lookup for use classification'!$C$1,B1491)),ISNUMBER(SEARCH('[1]Lookup for use classification'!$D$1,B1491)),ISNUMBER(SEARCH('[1]Lookup for use classification'!$E$1,B1491))),'[1]Lookup for use classification'!$A$1,IF(ISNUMBER(SEARCH('[1]Lookup for use classification'!$B$2,B1491)),'[1]Lookup for use classification'!$A$2,IF(ISNUMBER(SEARCH('[1]Lookup for use classification'!$B$3,B1491)),'[1]Lookup for use classification'!$A$3,IF(OR(ISNUMBER(SEARCH('[1]Lookup for use classification'!$B$4,B1491)),ISNUMBER(SEARCH('[1]Lookup for use classification'!$C$4,B1491)),ISNUMBER(SEARCH('[1]Lookup for use classification'!$D$4,B1491)),ISNUMBER(SEARCH('[1]Lookup for use classification'!$E$4,B1491))),'[1]Lookup for use classification'!$A$4,IF(OR(ISNUMBER(SEARCH('[1]Lookup for use classification'!$B$5,B1491)),ISNUMBER(SEARCH('[1]Lookup for use classification'!$C$5,B1491)),ISNUMBER(SEARCH('[1]Lookup for use classification'!$D$5,B1491))),'[1]Lookup for use classification'!$A$5,IF(OR(ISNUMBER(SEARCH('[1]Lookup for use classification'!$B$7,B1491)),ISNUMBER(SEARCH('[1]Lookup for use classification'!$C$7,B1491)),ISNUMBER(SEARCH('[1]Lookup for use classification'!$D$7,B1491))),'[1]Lookup for use classification'!$A$7,IF(OR(ISNUMBER(SEARCH('[1]Lookup for use classification'!$B$9,B1491)),ISNUMBER(SEARCH('[1]Lookup for use classification'!$C$9,B1491)),ISNUMBER(SEARCH('[1]Lookup for use classification'!$D$9,B1491)),ISNUMBER(SEARCH('[1]Lookup for use classification'!$E$9,B1491)),ISNUMBER(SEARCH('[1]Lookup for use classification'!$F$9,B1491)),ISNUMBER(SEARCH('[1]Lookup for use classification'!$G$9,B1491)),ISNUMBER(SEARCH('[1]Lookup for use classification'!$H$9,B1491)),ISNUMBER(SEARCH('[1]Lookup for use classification'!$I$9,B1491)),ISNUMBER(SEARCH('[1]Lookup for use classification'!$J$9,B1491)),ISNUMBER(SEARCH('[1]Lookup for use classification'!$K$9,B1491))),'[1]Lookup for use classification'!$A$9,IF(OR(ISNUMBER(SEARCH('[1]Lookup for use classification'!$B$10,B1491)),ISNUMBER(SEARCH('[1]Lookup for use classification'!$C$10,B1491)),ISNUMBER(SEARCH('[1]Lookup for use classification'!$D$10,B1491)),ISNUMBER(SEARCH('[1]Lookup for use classification'!$E$10,B1491)),ISNUMBER(SEARCH('[1]Lookup for use classification'!$F$10,B1491)),ISNUMBER(SEARCH('[1]Lookup for use classification'!$G$10,B1491))),'[1]Lookup for use classification'!$A$10,IF(OR(ISNUMBER(SEARCH('[1]Lookup for use classification'!$B$11,B1491)),ISNUMBER(SEARCH('[1]Lookup for use classification'!$C$11,B1491))),'[1]Lookup for use classification'!$A$11,IF(OR(ISNUMBER(SEARCH('[1]Lookup for use classification'!$B$12,B1491)),ISNUMBER(SEARCH('[1]Lookup for use classification'!$C$12,B1491))),'[1]Lookup for use classification'!$A$12,IF(OR(ISNUMBER(SEARCH('[1]Lookup for use classification'!$B$13,B1491)),ISNUMBER(SEARCH('[1]Lookup for use classification'!$C$13,B1491)),ISNUMBER(SEARCH('[1]Lookup for use classification'!$D$13,B1491)),,ISNUMBER(SEARCH('[1]Lookup for use classification'!$C$13,B1491)),ISNUMBER(SEARCH('[1]Lookup for use classification'!$E$13,B1491))),'[1]Lookup for use classification'!$A$13,IF(OR(ISNUMBER(SEARCH('[1]Lookup for use classification'!$B$14,B1491)),ISNUMBER(SEARCH('[1]Lookup for use classification'!$C$14,B1491))),'[1]Lookup for use classification'!$A$14,"Other"))))))))))))</f>
        <v>Other</v>
      </c>
      <c r="D1491" s="27">
        <v>960</v>
      </c>
      <c r="E1491" s="26"/>
      <c r="F1491" s="26"/>
    </row>
    <row r="1492" spans="1:6">
      <c r="A1492" s="16" t="s">
        <v>1504</v>
      </c>
      <c r="B1492" s="26" t="s">
        <v>1481</v>
      </c>
      <c r="C1492" s="133" t="str">
        <f>IF(OR(ISNUMBER(SEARCH('[1]Lookup for use classification'!$B$1,B1492)),ISNUMBER(SEARCH('[1]Lookup for use classification'!$C$1,B1492)),ISNUMBER(SEARCH('[1]Lookup for use classification'!$D$1,B1492)),ISNUMBER(SEARCH('[1]Lookup for use classification'!$E$1,B1492))),'[1]Lookup for use classification'!$A$1,IF(ISNUMBER(SEARCH('[1]Lookup for use classification'!$B$2,B1492)),'[1]Lookup for use classification'!$A$2,IF(ISNUMBER(SEARCH('[1]Lookup for use classification'!$B$3,B1492)),'[1]Lookup for use classification'!$A$3,IF(OR(ISNUMBER(SEARCH('[1]Lookup for use classification'!$B$4,B1492)),ISNUMBER(SEARCH('[1]Lookup for use classification'!$C$4,B1492)),ISNUMBER(SEARCH('[1]Lookup for use classification'!$D$4,B1492)),ISNUMBER(SEARCH('[1]Lookup for use classification'!$E$4,B1492))),'[1]Lookup for use classification'!$A$4,IF(OR(ISNUMBER(SEARCH('[1]Lookup for use classification'!$B$5,B1492)),ISNUMBER(SEARCH('[1]Lookup for use classification'!$C$5,B1492)),ISNUMBER(SEARCH('[1]Lookup for use classification'!$D$5,B1492))),'[1]Lookup for use classification'!$A$5,IF(OR(ISNUMBER(SEARCH('[1]Lookup for use classification'!$B$7,B1492)),ISNUMBER(SEARCH('[1]Lookup for use classification'!$C$7,B1492)),ISNUMBER(SEARCH('[1]Lookup for use classification'!$D$7,B1492))),'[1]Lookup for use classification'!$A$7,IF(OR(ISNUMBER(SEARCH('[1]Lookup for use classification'!$B$9,B1492)),ISNUMBER(SEARCH('[1]Lookup for use classification'!$C$9,B1492)),ISNUMBER(SEARCH('[1]Lookup for use classification'!$D$9,B1492)),ISNUMBER(SEARCH('[1]Lookup for use classification'!$E$9,B1492)),ISNUMBER(SEARCH('[1]Lookup for use classification'!$F$9,B1492)),ISNUMBER(SEARCH('[1]Lookup for use classification'!$G$9,B1492)),ISNUMBER(SEARCH('[1]Lookup for use classification'!$H$9,B1492)),ISNUMBER(SEARCH('[1]Lookup for use classification'!$I$9,B1492)),ISNUMBER(SEARCH('[1]Lookup for use classification'!$J$9,B1492)),ISNUMBER(SEARCH('[1]Lookup for use classification'!$K$9,B1492))),'[1]Lookup for use classification'!$A$9,IF(OR(ISNUMBER(SEARCH('[1]Lookup for use classification'!$B$10,B1492)),ISNUMBER(SEARCH('[1]Lookup for use classification'!$C$10,B1492)),ISNUMBER(SEARCH('[1]Lookup for use classification'!$D$10,B1492)),ISNUMBER(SEARCH('[1]Lookup for use classification'!$E$10,B1492)),ISNUMBER(SEARCH('[1]Lookup for use classification'!$F$10,B1492)),ISNUMBER(SEARCH('[1]Lookup for use classification'!$G$10,B1492))),'[1]Lookup for use classification'!$A$10,IF(OR(ISNUMBER(SEARCH('[1]Lookup for use classification'!$B$11,B1492)),ISNUMBER(SEARCH('[1]Lookup for use classification'!$C$11,B1492))),'[1]Lookup for use classification'!$A$11,IF(OR(ISNUMBER(SEARCH('[1]Lookup for use classification'!$B$12,B1492)),ISNUMBER(SEARCH('[1]Lookup for use classification'!$C$12,B1492))),'[1]Lookup for use classification'!$A$12,IF(OR(ISNUMBER(SEARCH('[1]Lookup for use classification'!$B$13,B1492)),ISNUMBER(SEARCH('[1]Lookup for use classification'!$C$13,B1492)),ISNUMBER(SEARCH('[1]Lookup for use classification'!$D$13,B1492)),,ISNUMBER(SEARCH('[1]Lookup for use classification'!$C$13,B1492)),ISNUMBER(SEARCH('[1]Lookup for use classification'!$E$13,B1492))),'[1]Lookup for use classification'!$A$13,IF(OR(ISNUMBER(SEARCH('[1]Lookup for use classification'!$B$14,B1492)),ISNUMBER(SEARCH('[1]Lookup for use classification'!$C$14,B1492))),'[1]Lookup for use classification'!$A$14,"Other"))))))))))))</f>
        <v>Other</v>
      </c>
      <c r="D1492" s="27"/>
      <c r="E1492" s="26"/>
      <c r="F1492" s="26"/>
    </row>
    <row r="1493" spans="1:6">
      <c r="A1493" s="16" t="s">
        <v>1504</v>
      </c>
      <c r="B1493" s="26" t="s">
        <v>1482</v>
      </c>
      <c r="C1493" s="133" t="str">
        <f>IF(OR(ISNUMBER(SEARCH('[1]Lookup for use classification'!$B$1,B1493)),ISNUMBER(SEARCH('[1]Lookup for use classification'!$C$1,B1493)),ISNUMBER(SEARCH('[1]Lookup for use classification'!$D$1,B1493)),ISNUMBER(SEARCH('[1]Lookup for use classification'!$E$1,B1493))),'[1]Lookup for use classification'!$A$1,IF(ISNUMBER(SEARCH('[1]Lookup for use classification'!$B$2,B1493)),'[1]Lookup for use classification'!$A$2,IF(ISNUMBER(SEARCH('[1]Lookup for use classification'!$B$3,B1493)),'[1]Lookup for use classification'!$A$3,IF(OR(ISNUMBER(SEARCH('[1]Lookup for use classification'!$B$4,B1493)),ISNUMBER(SEARCH('[1]Lookup for use classification'!$C$4,B1493)),ISNUMBER(SEARCH('[1]Lookup for use classification'!$D$4,B1493)),ISNUMBER(SEARCH('[1]Lookup for use classification'!$E$4,B1493))),'[1]Lookup for use classification'!$A$4,IF(OR(ISNUMBER(SEARCH('[1]Lookup for use classification'!$B$5,B1493)),ISNUMBER(SEARCH('[1]Lookup for use classification'!$C$5,B1493)),ISNUMBER(SEARCH('[1]Lookup for use classification'!$D$5,B1493))),'[1]Lookup for use classification'!$A$5,IF(OR(ISNUMBER(SEARCH('[1]Lookup for use classification'!$B$7,B1493)),ISNUMBER(SEARCH('[1]Lookup for use classification'!$C$7,B1493)),ISNUMBER(SEARCH('[1]Lookup for use classification'!$D$7,B1493))),'[1]Lookup for use classification'!$A$7,IF(OR(ISNUMBER(SEARCH('[1]Lookup for use classification'!$B$9,B1493)),ISNUMBER(SEARCH('[1]Lookup for use classification'!$C$9,B1493)),ISNUMBER(SEARCH('[1]Lookup for use classification'!$D$9,B1493)),ISNUMBER(SEARCH('[1]Lookup for use classification'!$E$9,B1493)),ISNUMBER(SEARCH('[1]Lookup for use classification'!$F$9,B1493)),ISNUMBER(SEARCH('[1]Lookup for use classification'!$G$9,B1493)),ISNUMBER(SEARCH('[1]Lookup for use classification'!$H$9,B1493)),ISNUMBER(SEARCH('[1]Lookup for use classification'!$I$9,B1493)),ISNUMBER(SEARCH('[1]Lookup for use classification'!$J$9,B1493)),ISNUMBER(SEARCH('[1]Lookup for use classification'!$K$9,B1493))),'[1]Lookup for use classification'!$A$9,IF(OR(ISNUMBER(SEARCH('[1]Lookup for use classification'!$B$10,B1493)),ISNUMBER(SEARCH('[1]Lookup for use classification'!$C$10,B1493)),ISNUMBER(SEARCH('[1]Lookup for use classification'!$D$10,B1493)),ISNUMBER(SEARCH('[1]Lookup for use classification'!$E$10,B1493)),ISNUMBER(SEARCH('[1]Lookup for use classification'!$F$10,B1493)),ISNUMBER(SEARCH('[1]Lookup for use classification'!$G$10,B1493))),'[1]Lookup for use classification'!$A$10,IF(OR(ISNUMBER(SEARCH('[1]Lookup for use classification'!$B$11,B1493)),ISNUMBER(SEARCH('[1]Lookup for use classification'!$C$11,B1493))),'[1]Lookup for use classification'!$A$11,IF(OR(ISNUMBER(SEARCH('[1]Lookup for use classification'!$B$12,B1493)),ISNUMBER(SEARCH('[1]Lookup for use classification'!$C$12,B1493))),'[1]Lookup for use classification'!$A$12,IF(OR(ISNUMBER(SEARCH('[1]Lookup for use classification'!$B$13,B1493)),ISNUMBER(SEARCH('[1]Lookup for use classification'!$C$13,B1493)),ISNUMBER(SEARCH('[1]Lookup for use classification'!$D$13,B1493)),,ISNUMBER(SEARCH('[1]Lookup for use classification'!$C$13,B1493)),ISNUMBER(SEARCH('[1]Lookup for use classification'!$E$13,B1493))),'[1]Lookup for use classification'!$A$13,IF(OR(ISNUMBER(SEARCH('[1]Lookup for use classification'!$B$14,B1493)),ISNUMBER(SEARCH('[1]Lookup for use classification'!$C$14,B1493))),'[1]Lookup for use classification'!$A$14,"Other"))))))))))))</f>
        <v>Health Care - Hospitals</v>
      </c>
      <c r="D1493" s="27"/>
      <c r="E1493" s="26"/>
      <c r="F1493" s="26"/>
    </row>
    <row r="1494" spans="1:6">
      <c r="A1494" s="16" t="s">
        <v>1504</v>
      </c>
      <c r="B1494" s="26" t="s">
        <v>1483</v>
      </c>
      <c r="C1494" s="133" t="str">
        <f>IF(OR(ISNUMBER(SEARCH('[1]Lookup for use classification'!$B$1,B1494)),ISNUMBER(SEARCH('[1]Lookup for use classification'!$C$1,B1494)),ISNUMBER(SEARCH('[1]Lookup for use classification'!$D$1,B1494)),ISNUMBER(SEARCH('[1]Lookup for use classification'!$E$1,B1494))),'[1]Lookup for use classification'!$A$1,IF(ISNUMBER(SEARCH('[1]Lookup for use classification'!$B$2,B1494)),'[1]Lookup for use classification'!$A$2,IF(ISNUMBER(SEARCH('[1]Lookup for use classification'!$B$3,B1494)),'[1]Lookup for use classification'!$A$3,IF(OR(ISNUMBER(SEARCH('[1]Lookup for use classification'!$B$4,B1494)),ISNUMBER(SEARCH('[1]Lookup for use classification'!$C$4,B1494)),ISNUMBER(SEARCH('[1]Lookup for use classification'!$D$4,B1494)),ISNUMBER(SEARCH('[1]Lookup for use classification'!$E$4,B1494))),'[1]Lookup for use classification'!$A$4,IF(OR(ISNUMBER(SEARCH('[1]Lookup for use classification'!$B$5,B1494)),ISNUMBER(SEARCH('[1]Lookup for use classification'!$C$5,B1494)),ISNUMBER(SEARCH('[1]Lookup for use classification'!$D$5,B1494))),'[1]Lookup for use classification'!$A$5,IF(OR(ISNUMBER(SEARCH('[1]Lookup for use classification'!$B$7,B1494)),ISNUMBER(SEARCH('[1]Lookup for use classification'!$C$7,B1494)),ISNUMBER(SEARCH('[1]Lookup for use classification'!$D$7,B1494))),'[1]Lookup for use classification'!$A$7,IF(OR(ISNUMBER(SEARCH('[1]Lookup for use classification'!$B$9,B1494)),ISNUMBER(SEARCH('[1]Lookup for use classification'!$C$9,B1494)),ISNUMBER(SEARCH('[1]Lookup for use classification'!$D$9,B1494)),ISNUMBER(SEARCH('[1]Lookup for use classification'!$E$9,B1494)),ISNUMBER(SEARCH('[1]Lookup for use classification'!$F$9,B1494)),ISNUMBER(SEARCH('[1]Lookup for use classification'!$G$9,B1494)),ISNUMBER(SEARCH('[1]Lookup for use classification'!$H$9,B1494)),ISNUMBER(SEARCH('[1]Lookup for use classification'!$I$9,B1494)),ISNUMBER(SEARCH('[1]Lookup for use classification'!$J$9,B1494)),ISNUMBER(SEARCH('[1]Lookup for use classification'!$K$9,B1494))),'[1]Lookup for use classification'!$A$9,IF(OR(ISNUMBER(SEARCH('[1]Lookup for use classification'!$B$10,B1494)),ISNUMBER(SEARCH('[1]Lookup for use classification'!$C$10,B1494)),ISNUMBER(SEARCH('[1]Lookup for use classification'!$D$10,B1494)),ISNUMBER(SEARCH('[1]Lookup for use classification'!$E$10,B1494)),ISNUMBER(SEARCH('[1]Lookup for use classification'!$F$10,B1494)),ISNUMBER(SEARCH('[1]Lookup for use classification'!$G$10,B1494))),'[1]Lookup for use classification'!$A$10,IF(OR(ISNUMBER(SEARCH('[1]Lookup for use classification'!$B$11,B1494)),ISNUMBER(SEARCH('[1]Lookup for use classification'!$C$11,B1494))),'[1]Lookup for use classification'!$A$11,IF(OR(ISNUMBER(SEARCH('[1]Lookup for use classification'!$B$12,B1494)),ISNUMBER(SEARCH('[1]Lookup for use classification'!$C$12,B1494))),'[1]Lookup for use classification'!$A$12,IF(OR(ISNUMBER(SEARCH('[1]Lookup for use classification'!$B$13,B1494)),ISNUMBER(SEARCH('[1]Lookup for use classification'!$C$13,B1494)),ISNUMBER(SEARCH('[1]Lookup for use classification'!$D$13,B1494)),,ISNUMBER(SEARCH('[1]Lookup for use classification'!$C$13,B1494)),ISNUMBER(SEARCH('[1]Lookup for use classification'!$E$13,B1494))),'[1]Lookup for use classification'!$A$13,IF(OR(ISNUMBER(SEARCH('[1]Lookup for use classification'!$B$14,B1494)),ISNUMBER(SEARCH('[1]Lookup for use classification'!$C$14,B1494))),'[1]Lookup for use classification'!$A$14,"Other"))))))))))))</f>
        <v>Water &amp; Sewer</v>
      </c>
      <c r="D1494" s="27">
        <v>780</v>
      </c>
      <c r="E1494" s="26"/>
      <c r="F1494" s="26"/>
    </row>
    <row r="1495" spans="1:6">
      <c r="A1495" s="16" t="s">
        <v>1504</v>
      </c>
      <c r="B1495" s="30" t="s">
        <v>1484</v>
      </c>
      <c r="C1495" s="133" t="str">
        <f>IF(OR(ISNUMBER(SEARCH('[1]Lookup for use classification'!$B$1,B1495)),ISNUMBER(SEARCH('[1]Lookup for use classification'!$C$1,B1495)),ISNUMBER(SEARCH('[1]Lookup for use classification'!$D$1,B1495)),ISNUMBER(SEARCH('[1]Lookup for use classification'!$E$1,B1495))),'[1]Lookup for use classification'!$A$1,IF(ISNUMBER(SEARCH('[1]Lookup for use classification'!$B$2,B1495)),'[1]Lookup for use classification'!$A$2,IF(ISNUMBER(SEARCH('[1]Lookup for use classification'!$B$3,B1495)),'[1]Lookup for use classification'!$A$3,IF(OR(ISNUMBER(SEARCH('[1]Lookup for use classification'!$B$4,B1495)),ISNUMBER(SEARCH('[1]Lookup for use classification'!$C$4,B1495)),ISNUMBER(SEARCH('[1]Lookup for use classification'!$D$4,B1495)),ISNUMBER(SEARCH('[1]Lookup for use classification'!$E$4,B1495))),'[1]Lookup for use classification'!$A$4,IF(OR(ISNUMBER(SEARCH('[1]Lookup for use classification'!$B$5,B1495)),ISNUMBER(SEARCH('[1]Lookup for use classification'!$C$5,B1495)),ISNUMBER(SEARCH('[1]Lookup for use classification'!$D$5,B1495))),'[1]Lookup for use classification'!$A$5,IF(OR(ISNUMBER(SEARCH('[1]Lookup for use classification'!$B$7,B1495)),ISNUMBER(SEARCH('[1]Lookup for use classification'!$C$7,B1495)),ISNUMBER(SEARCH('[1]Lookup for use classification'!$D$7,B1495))),'[1]Lookup for use classification'!$A$7,IF(OR(ISNUMBER(SEARCH('[1]Lookup for use classification'!$B$9,B1495)),ISNUMBER(SEARCH('[1]Lookup for use classification'!$C$9,B1495)),ISNUMBER(SEARCH('[1]Lookup for use classification'!$D$9,B1495)),ISNUMBER(SEARCH('[1]Lookup for use classification'!$E$9,B1495)),ISNUMBER(SEARCH('[1]Lookup for use classification'!$F$9,B1495)),ISNUMBER(SEARCH('[1]Lookup for use classification'!$G$9,B1495)),ISNUMBER(SEARCH('[1]Lookup for use classification'!$H$9,B1495)),ISNUMBER(SEARCH('[1]Lookup for use classification'!$I$9,B1495)),ISNUMBER(SEARCH('[1]Lookup for use classification'!$J$9,B1495)),ISNUMBER(SEARCH('[1]Lookup for use classification'!$K$9,B1495))),'[1]Lookup for use classification'!$A$9,IF(OR(ISNUMBER(SEARCH('[1]Lookup for use classification'!$B$10,B1495)),ISNUMBER(SEARCH('[1]Lookup for use classification'!$C$10,B1495)),ISNUMBER(SEARCH('[1]Lookup for use classification'!$D$10,B1495)),ISNUMBER(SEARCH('[1]Lookup for use classification'!$E$10,B1495)),ISNUMBER(SEARCH('[1]Lookup for use classification'!$F$10,B1495)),ISNUMBER(SEARCH('[1]Lookup for use classification'!$G$10,B1495))),'[1]Lookup for use classification'!$A$10,IF(OR(ISNUMBER(SEARCH('[1]Lookup for use classification'!$B$11,B1495)),ISNUMBER(SEARCH('[1]Lookup for use classification'!$C$11,B1495))),'[1]Lookup for use classification'!$A$11,IF(OR(ISNUMBER(SEARCH('[1]Lookup for use classification'!$B$12,B1495)),ISNUMBER(SEARCH('[1]Lookup for use classification'!$C$12,B1495))),'[1]Lookup for use classification'!$A$12,IF(OR(ISNUMBER(SEARCH('[1]Lookup for use classification'!$B$13,B1495)),ISNUMBER(SEARCH('[1]Lookup for use classification'!$C$13,B1495)),ISNUMBER(SEARCH('[1]Lookup for use classification'!$D$13,B1495)),,ISNUMBER(SEARCH('[1]Lookup for use classification'!$C$13,B1495)),ISNUMBER(SEARCH('[1]Lookup for use classification'!$E$13,B1495))),'[1]Lookup for use classification'!$A$13,IF(OR(ISNUMBER(SEARCH('[1]Lookup for use classification'!$B$14,B1495)),ISNUMBER(SEARCH('[1]Lookup for use classification'!$C$14,B1495))),'[1]Lookup for use classification'!$A$14,"Other"))))))))))))</f>
        <v>Other</v>
      </c>
      <c r="D1495" s="46"/>
      <c r="E1495" s="30"/>
      <c r="F1495" s="30"/>
    </row>
    <row r="1496" spans="1:6">
      <c r="A1496" s="16" t="s">
        <v>1504</v>
      </c>
      <c r="B1496" s="26" t="s">
        <v>1485</v>
      </c>
      <c r="C1496" s="133" t="str">
        <f>IF(OR(ISNUMBER(SEARCH('[1]Lookup for use classification'!$B$1,B1496)),ISNUMBER(SEARCH('[1]Lookup for use classification'!$C$1,B1496)),ISNUMBER(SEARCH('[1]Lookup for use classification'!$D$1,B1496)),ISNUMBER(SEARCH('[1]Lookup for use classification'!$E$1,B1496))),'[1]Lookup for use classification'!$A$1,IF(ISNUMBER(SEARCH('[1]Lookup for use classification'!$B$2,B1496)),'[1]Lookup for use classification'!$A$2,IF(ISNUMBER(SEARCH('[1]Lookup for use classification'!$B$3,B1496)),'[1]Lookup for use classification'!$A$3,IF(OR(ISNUMBER(SEARCH('[1]Lookup for use classification'!$B$4,B1496)),ISNUMBER(SEARCH('[1]Lookup for use classification'!$C$4,B1496)),ISNUMBER(SEARCH('[1]Lookup for use classification'!$D$4,B1496)),ISNUMBER(SEARCH('[1]Lookup for use classification'!$E$4,B1496))),'[1]Lookup for use classification'!$A$4,IF(OR(ISNUMBER(SEARCH('[1]Lookup for use classification'!$B$5,B1496)),ISNUMBER(SEARCH('[1]Lookup for use classification'!$C$5,B1496)),ISNUMBER(SEARCH('[1]Lookup for use classification'!$D$5,B1496))),'[1]Lookup for use classification'!$A$5,IF(OR(ISNUMBER(SEARCH('[1]Lookup for use classification'!$B$7,B1496)),ISNUMBER(SEARCH('[1]Lookup for use classification'!$C$7,B1496)),ISNUMBER(SEARCH('[1]Lookup for use classification'!$D$7,B1496))),'[1]Lookup for use classification'!$A$7,IF(OR(ISNUMBER(SEARCH('[1]Lookup for use classification'!$B$9,B1496)),ISNUMBER(SEARCH('[1]Lookup for use classification'!$C$9,B1496)),ISNUMBER(SEARCH('[1]Lookup for use classification'!$D$9,B1496)),ISNUMBER(SEARCH('[1]Lookup for use classification'!$E$9,B1496)),ISNUMBER(SEARCH('[1]Lookup for use classification'!$F$9,B1496)),ISNUMBER(SEARCH('[1]Lookup for use classification'!$G$9,B1496)),ISNUMBER(SEARCH('[1]Lookup for use classification'!$H$9,B1496)),ISNUMBER(SEARCH('[1]Lookup for use classification'!$I$9,B1496)),ISNUMBER(SEARCH('[1]Lookup for use classification'!$J$9,B1496)),ISNUMBER(SEARCH('[1]Lookup for use classification'!$K$9,B1496))),'[1]Lookup for use classification'!$A$9,IF(OR(ISNUMBER(SEARCH('[1]Lookup for use classification'!$B$10,B1496)),ISNUMBER(SEARCH('[1]Lookup for use classification'!$C$10,B1496)),ISNUMBER(SEARCH('[1]Lookup for use classification'!$D$10,B1496)),ISNUMBER(SEARCH('[1]Lookup for use classification'!$E$10,B1496)),ISNUMBER(SEARCH('[1]Lookup for use classification'!$F$10,B1496)),ISNUMBER(SEARCH('[1]Lookup for use classification'!$G$10,B1496))),'[1]Lookup for use classification'!$A$10,IF(OR(ISNUMBER(SEARCH('[1]Lookup for use classification'!$B$11,B1496)),ISNUMBER(SEARCH('[1]Lookup for use classification'!$C$11,B1496))),'[1]Lookup for use classification'!$A$11,IF(OR(ISNUMBER(SEARCH('[1]Lookup for use classification'!$B$12,B1496)),ISNUMBER(SEARCH('[1]Lookup for use classification'!$C$12,B1496))),'[1]Lookup for use classification'!$A$12,IF(OR(ISNUMBER(SEARCH('[1]Lookup for use classification'!$B$13,B1496)),ISNUMBER(SEARCH('[1]Lookup for use classification'!$C$13,B1496)),ISNUMBER(SEARCH('[1]Lookup for use classification'!$D$13,B1496)),,ISNUMBER(SEARCH('[1]Lookup for use classification'!$C$13,B1496)),ISNUMBER(SEARCH('[1]Lookup for use classification'!$E$13,B1496))),'[1]Lookup for use classification'!$A$13,IF(OR(ISNUMBER(SEARCH('[1]Lookup for use classification'!$B$14,B1496)),ISNUMBER(SEARCH('[1]Lookup for use classification'!$C$14,B1496))),'[1]Lookup for use classification'!$A$14,"Other"))))))))))))</f>
        <v>Other</v>
      </c>
      <c r="D1496" s="27"/>
      <c r="E1496" s="26"/>
      <c r="F1496" s="26"/>
    </row>
    <row r="1497" spans="1:6">
      <c r="A1497" s="16" t="s">
        <v>1504</v>
      </c>
      <c r="B1497" s="26" t="s">
        <v>1486</v>
      </c>
      <c r="C1497" s="133" t="str">
        <f>IF(OR(ISNUMBER(SEARCH('[1]Lookup for use classification'!$B$1,B1497)),ISNUMBER(SEARCH('[1]Lookup for use classification'!$C$1,B1497)),ISNUMBER(SEARCH('[1]Lookup for use classification'!$D$1,B1497)),ISNUMBER(SEARCH('[1]Lookup for use classification'!$E$1,B1497))),'[1]Lookup for use classification'!$A$1,IF(ISNUMBER(SEARCH('[1]Lookup for use classification'!$B$2,B1497)),'[1]Lookup for use classification'!$A$2,IF(ISNUMBER(SEARCH('[1]Lookup for use classification'!$B$3,B1497)),'[1]Lookup for use classification'!$A$3,IF(OR(ISNUMBER(SEARCH('[1]Lookup for use classification'!$B$4,B1497)),ISNUMBER(SEARCH('[1]Lookup for use classification'!$C$4,B1497)),ISNUMBER(SEARCH('[1]Lookup for use classification'!$D$4,B1497)),ISNUMBER(SEARCH('[1]Lookup for use classification'!$E$4,B1497))),'[1]Lookup for use classification'!$A$4,IF(OR(ISNUMBER(SEARCH('[1]Lookup for use classification'!$B$5,B1497)),ISNUMBER(SEARCH('[1]Lookup for use classification'!$C$5,B1497)),ISNUMBER(SEARCH('[1]Lookup for use classification'!$D$5,B1497))),'[1]Lookup for use classification'!$A$5,IF(OR(ISNUMBER(SEARCH('[1]Lookup for use classification'!$B$7,B1497)),ISNUMBER(SEARCH('[1]Lookup for use classification'!$C$7,B1497)),ISNUMBER(SEARCH('[1]Lookup for use classification'!$D$7,B1497))),'[1]Lookup for use classification'!$A$7,IF(OR(ISNUMBER(SEARCH('[1]Lookup for use classification'!$B$9,B1497)),ISNUMBER(SEARCH('[1]Lookup for use classification'!$C$9,B1497)),ISNUMBER(SEARCH('[1]Lookup for use classification'!$D$9,B1497)),ISNUMBER(SEARCH('[1]Lookup for use classification'!$E$9,B1497)),ISNUMBER(SEARCH('[1]Lookup for use classification'!$F$9,B1497)),ISNUMBER(SEARCH('[1]Lookup for use classification'!$G$9,B1497)),ISNUMBER(SEARCH('[1]Lookup for use classification'!$H$9,B1497)),ISNUMBER(SEARCH('[1]Lookup for use classification'!$I$9,B1497)),ISNUMBER(SEARCH('[1]Lookup for use classification'!$J$9,B1497)),ISNUMBER(SEARCH('[1]Lookup for use classification'!$K$9,B1497))),'[1]Lookup for use classification'!$A$9,IF(OR(ISNUMBER(SEARCH('[1]Lookup for use classification'!$B$10,B1497)),ISNUMBER(SEARCH('[1]Lookup for use classification'!$C$10,B1497)),ISNUMBER(SEARCH('[1]Lookup for use classification'!$D$10,B1497)),ISNUMBER(SEARCH('[1]Lookup for use classification'!$E$10,B1497)),ISNUMBER(SEARCH('[1]Lookup for use classification'!$F$10,B1497)),ISNUMBER(SEARCH('[1]Lookup for use classification'!$G$10,B1497))),'[1]Lookup for use classification'!$A$10,IF(OR(ISNUMBER(SEARCH('[1]Lookup for use classification'!$B$11,B1497)),ISNUMBER(SEARCH('[1]Lookup for use classification'!$C$11,B1497))),'[1]Lookup for use classification'!$A$11,IF(OR(ISNUMBER(SEARCH('[1]Lookup for use classification'!$B$12,B1497)),ISNUMBER(SEARCH('[1]Lookup for use classification'!$C$12,B1497))),'[1]Lookup for use classification'!$A$12,IF(OR(ISNUMBER(SEARCH('[1]Lookup for use classification'!$B$13,B1497)),ISNUMBER(SEARCH('[1]Lookup for use classification'!$C$13,B1497)),ISNUMBER(SEARCH('[1]Lookup for use classification'!$D$13,B1497)),,ISNUMBER(SEARCH('[1]Lookup for use classification'!$C$13,B1497)),ISNUMBER(SEARCH('[1]Lookup for use classification'!$E$13,B1497))),'[1]Lookup for use classification'!$A$13,IF(OR(ISNUMBER(SEARCH('[1]Lookup for use classification'!$B$14,B1497)),ISNUMBER(SEARCH('[1]Lookup for use classification'!$C$14,B1497))),'[1]Lookup for use classification'!$A$14,"Other"))))))))))))</f>
        <v>Water &amp; Sewer</v>
      </c>
      <c r="D1497" s="27">
        <v>780</v>
      </c>
      <c r="E1497" s="26"/>
      <c r="F1497" s="26"/>
    </row>
    <row r="1498" spans="1:6">
      <c r="A1498" s="16" t="s">
        <v>1504</v>
      </c>
      <c r="B1498" s="47" t="s">
        <v>1487</v>
      </c>
      <c r="C1498" s="133" t="str">
        <f>IF(OR(ISNUMBER(SEARCH('[1]Lookup for use classification'!$B$1,B1498)),ISNUMBER(SEARCH('[1]Lookup for use classification'!$C$1,B1498)),ISNUMBER(SEARCH('[1]Lookup for use classification'!$D$1,B1498)),ISNUMBER(SEARCH('[1]Lookup for use classification'!$E$1,B1498))),'[1]Lookup for use classification'!$A$1,IF(ISNUMBER(SEARCH('[1]Lookup for use classification'!$B$2,B1498)),'[1]Lookup for use classification'!$A$2,IF(ISNUMBER(SEARCH('[1]Lookup for use classification'!$B$3,B1498)),'[1]Lookup for use classification'!$A$3,IF(OR(ISNUMBER(SEARCH('[1]Lookup for use classification'!$B$4,B1498)),ISNUMBER(SEARCH('[1]Lookup for use classification'!$C$4,B1498)),ISNUMBER(SEARCH('[1]Lookup for use classification'!$D$4,B1498)),ISNUMBER(SEARCH('[1]Lookup for use classification'!$E$4,B1498))),'[1]Lookup for use classification'!$A$4,IF(OR(ISNUMBER(SEARCH('[1]Lookup for use classification'!$B$5,B1498)),ISNUMBER(SEARCH('[1]Lookup for use classification'!$C$5,B1498)),ISNUMBER(SEARCH('[1]Lookup for use classification'!$D$5,B1498))),'[1]Lookup for use classification'!$A$5,IF(OR(ISNUMBER(SEARCH('[1]Lookup for use classification'!$B$7,B1498)),ISNUMBER(SEARCH('[1]Lookup for use classification'!$C$7,B1498)),ISNUMBER(SEARCH('[1]Lookup for use classification'!$D$7,B1498))),'[1]Lookup for use classification'!$A$7,IF(OR(ISNUMBER(SEARCH('[1]Lookup for use classification'!$B$9,B1498)),ISNUMBER(SEARCH('[1]Lookup for use classification'!$C$9,B1498)),ISNUMBER(SEARCH('[1]Lookup for use classification'!$D$9,B1498)),ISNUMBER(SEARCH('[1]Lookup for use classification'!$E$9,B1498)),ISNUMBER(SEARCH('[1]Lookup for use classification'!$F$9,B1498)),ISNUMBER(SEARCH('[1]Lookup for use classification'!$G$9,B1498)),ISNUMBER(SEARCH('[1]Lookup for use classification'!$H$9,B1498)),ISNUMBER(SEARCH('[1]Lookup for use classification'!$I$9,B1498)),ISNUMBER(SEARCH('[1]Lookup for use classification'!$J$9,B1498)),ISNUMBER(SEARCH('[1]Lookup for use classification'!$K$9,B1498))),'[1]Lookup for use classification'!$A$9,IF(OR(ISNUMBER(SEARCH('[1]Lookup for use classification'!$B$10,B1498)),ISNUMBER(SEARCH('[1]Lookup for use classification'!$C$10,B1498)),ISNUMBER(SEARCH('[1]Lookup for use classification'!$D$10,B1498)),ISNUMBER(SEARCH('[1]Lookup for use classification'!$E$10,B1498)),ISNUMBER(SEARCH('[1]Lookup for use classification'!$F$10,B1498)),ISNUMBER(SEARCH('[1]Lookup for use classification'!$G$10,B1498))),'[1]Lookup for use classification'!$A$10,IF(OR(ISNUMBER(SEARCH('[1]Lookup for use classification'!$B$11,B1498)),ISNUMBER(SEARCH('[1]Lookup for use classification'!$C$11,B1498))),'[1]Lookup for use classification'!$A$11,IF(OR(ISNUMBER(SEARCH('[1]Lookup for use classification'!$B$12,B1498)),ISNUMBER(SEARCH('[1]Lookup for use classification'!$C$12,B1498))),'[1]Lookup for use classification'!$A$12,IF(OR(ISNUMBER(SEARCH('[1]Lookup for use classification'!$B$13,B1498)),ISNUMBER(SEARCH('[1]Lookup for use classification'!$C$13,B1498)),ISNUMBER(SEARCH('[1]Lookup for use classification'!$D$13,B1498)),,ISNUMBER(SEARCH('[1]Lookup for use classification'!$C$13,B1498)),ISNUMBER(SEARCH('[1]Lookup for use classification'!$E$13,B1498))),'[1]Lookup for use classification'!$A$13,IF(OR(ISNUMBER(SEARCH('[1]Lookup for use classification'!$B$14,B1498)),ISNUMBER(SEARCH('[1]Lookup for use classification'!$C$14,B1498))),'[1]Lookup for use classification'!$A$14,"Other"))))))))))))</f>
        <v>Other</v>
      </c>
      <c r="D1498" s="48">
        <v>39200</v>
      </c>
      <c r="E1498" s="64" t="s">
        <v>6</v>
      </c>
      <c r="F1498" s="49"/>
    </row>
    <row r="1499" spans="1:6">
      <c r="A1499" s="16" t="s">
        <v>1504</v>
      </c>
      <c r="B1499" s="26" t="s">
        <v>1488</v>
      </c>
      <c r="C1499" s="133" t="str">
        <f>IF(OR(ISNUMBER(SEARCH('[1]Lookup for use classification'!$B$1,B1499)),ISNUMBER(SEARCH('[1]Lookup for use classification'!$C$1,B1499)),ISNUMBER(SEARCH('[1]Lookup for use classification'!$D$1,B1499)),ISNUMBER(SEARCH('[1]Lookup for use classification'!$E$1,B1499))),'[1]Lookup for use classification'!$A$1,IF(ISNUMBER(SEARCH('[1]Lookup for use classification'!$B$2,B1499)),'[1]Lookup for use classification'!$A$2,IF(ISNUMBER(SEARCH('[1]Lookup for use classification'!$B$3,B1499)),'[1]Lookup for use classification'!$A$3,IF(OR(ISNUMBER(SEARCH('[1]Lookup for use classification'!$B$4,B1499)),ISNUMBER(SEARCH('[1]Lookup for use classification'!$C$4,B1499)),ISNUMBER(SEARCH('[1]Lookup for use classification'!$D$4,B1499)),ISNUMBER(SEARCH('[1]Lookup for use classification'!$E$4,B1499))),'[1]Lookup for use classification'!$A$4,IF(OR(ISNUMBER(SEARCH('[1]Lookup for use classification'!$B$5,B1499)),ISNUMBER(SEARCH('[1]Lookup for use classification'!$C$5,B1499)),ISNUMBER(SEARCH('[1]Lookup for use classification'!$D$5,B1499))),'[1]Lookup for use classification'!$A$5,IF(OR(ISNUMBER(SEARCH('[1]Lookup for use classification'!$B$7,B1499)),ISNUMBER(SEARCH('[1]Lookup for use classification'!$C$7,B1499)),ISNUMBER(SEARCH('[1]Lookup for use classification'!$D$7,B1499))),'[1]Lookup for use classification'!$A$7,IF(OR(ISNUMBER(SEARCH('[1]Lookup for use classification'!$B$9,B1499)),ISNUMBER(SEARCH('[1]Lookup for use classification'!$C$9,B1499)),ISNUMBER(SEARCH('[1]Lookup for use classification'!$D$9,B1499)),ISNUMBER(SEARCH('[1]Lookup for use classification'!$E$9,B1499)),ISNUMBER(SEARCH('[1]Lookup for use classification'!$F$9,B1499)),ISNUMBER(SEARCH('[1]Lookup for use classification'!$G$9,B1499)),ISNUMBER(SEARCH('[1]Lookup for use classification'!$H$9,B1499)),ISNUMBER(SEARCH('[1]Lookup for use classification'!$I$9,B1499)),ISNUMBER(SEARCH('[1]Lookup for use classification'!$J$9,B1499)),ISNUMBER(SEARCH('[1]Lookup for use classification'!$K$9,B1499))),'[1]Lookup for use classification'!$A$9,IF(OR(ISNUMBER(SEARCH('[1]Lookup for use classification'!$B$10,B1499)),ISNUMBER(SEARCH('[1]Lookup for use classification'!$C$10,B1499)),ISNUMBER(SEARCH('[1]Lookup for use classification'!$D$10,B1499)),ISNUMBER(SEARCH('[1]Lookup for use classification'!$E$10,B1499)),ISNUMBER(SEARCH('[1]Lookup for use classification'!$F$10,B1499)),ISNUMBER(SEARCH('[1]Lookup for use classification'!$G$10,B1499))),'[1]Lookup for use classification'!$A$10,IF(OR(ISNUMBER(SEARCH('[1]Lookup for use classification'!$B$11,B1499)),ISNUMBER(SEARCH('[1]Lookup for use classification'!$C$11,B1499))),'[1]Lookup for use classification'!$A$11,IF(OR(ISNUMBER(SEARCH('[1]Lookup for use classification'!$B$12,B1499)),ISNUMBER(SEARCH('[1]Lookup for use classification'!$C$12,B1499))),'[1]Lookup for use classification'!$A$12,IF(OR(ISNUMBER(SEARCH('[1]Lookup for use classification'!$B$13,B1499)),ISNUMBER(SEARCH('[1]Lookup for use classification'!$C$13,B1499)),ISNUMBER(SEARCH('[1]Lookup for use classification'!$D$13,B1499)),,ISNUMBER(SEARCH('[1]Lookup for use classification'!$C$13,B1499)),ISNUMBER(SEARCH('[1]Lookup for use classification'!$E$13,B1499))),'[1]Lookup for use classification'!$A$13,IF(OR(ISNUMBER(SEARCH('[1]Lookup for use classification'!$B$14,B1499)),ISNUMBER(SEARCH('[1]Lookup for use classification'!$C$14,B1499))),'[1]Lookup for use classification'!$A$14,"Other"))))))))))))</f>
        <v>Education - K - 12</v>
      </c>
      <c r="D1499" s="27">
        <v>41740</v>
      </c>
      <c r="E1499" s="26"/>
      <c r="F1499" s="26"/>
    </row>
    <row r="1500" spans="1:6">
      <c r="A1500" s="16" t="s">
        <v>1504</v>
      </c>
      <c r="B1500" s="26" t="s">
        <v>1489</v>
      </c>
      <c r="C1500" s="133" t="str">
        <f>IF(OR(ISNUMBER(SEARCH('[1]Lookup for use classification'!$B$1,B1500)),ISNUMBER(SEARCH('[1]Lookup for use classification'!$C$1,B1500)),ISNUMBER(SEARCH('[1]Lookup for use classification'!$D$1,B1500)),ISNUMBER(SEARCH('[1]Lookup for use classification'!$E$1,B1500))),'[1]Lookup for use classification'!$A$1,IF(ISNUMBER(SEARCH('[1]Lookup for use classification'!$B$2,B1500)),'[1]Lookup for use classification'!$A$2,IF(ISNUMBER(SEARCH('[1]Lookup for use classification'!$B$3,B1500)),'[1]Lookup for use classification'!$A$3,IF(OR(ISNUMBER(SEARCH('[1]Lookup for use classification'!$B$4,B1500)),ISNUMBER(SEARCH('[1]Lookup for use classification'!$C$4,B1500)),ISNUMBER(SEARCH('[1]Lookup for use classification'!$D$4,B1500)),ISNUMBER(SEARCH('[1]Lookup for use classification'!$E$4,B1500))),'[1]Lookup for use classification'!$A$4,IF(OR(ISNUMBER(SEARCH('[1]Lookup for use classification'!$B$5,B1500)),ISNUMBER(SEARCH('[1]Lookup for use classification'!$C$5,B1500)),ISNUMBER(SEARCH('[1]Lookup for use classification'!$D$5,B1500))),'[1]Lookup for use classification'!$A$5,IF(OR(ISNUMBER(SEARCH('[1]Lookup for use classification'!$B$7,B1500)),ISNUMBER(SEARCH('[1]Lookup for use classification'!$C$7,B1500)),ISNUMBER(SEARCH('[1]Lookup for use classification'!$D$7,B1500))),'[1]Lookup for use classification'!$A$7,IF(OR(ISNUMBER(SEARCH('[1]Lookup for use classification'!$B$9,B1500)),ISNUMBER(SEARCH('[1]Lookup for use classification'!$C$9,B1500)),ISNUMBER(SEARCH('[1]Lookup for use classification'!$D$9,B1500)),ISNUMBER(SEARCH('[1]Lookup for use classification'!$E$9,B1500)),ISNUMBER(SEARCH('[1]Lookup for use classification'!$F$9,B1500)),ISNUMBER(SEARCH('[1]Lookup for use classification'!$G$9,B1500)),ISNUMBER(SEARCH('[1]Lookup for use classification'!$H$9,B1500)),ISNUMBER(SEARCH('[1]Lookup for use classification'!$I$9,B1500)),ISNUMBER(SEARCH('[1]Lookup for use classification'!$J$9,B1500)),ISNUMBER(SEARCH('[1]Lookup for use classification'!$K$9,B1500))),'[1]Lookup for use classification'!$A$9,IF(OR(ISNUMBER(SEARCH('[1]Lookup for use classification'!$B$10,B1500)),ISNUMBER(SEARCH('[1]Lookup for use classification'!$C$10,B1500)),ISNUMBER(SEARCH('[1]Lookup for use classification'!$D$10,B1500)),ISNUMBER(SEARCH('[1]Lookup for use classification'!$E$10,B1500)),ISNUMBER(SEARCH('[1]Lookup for use classification'!$F$10,B1500)),ISNUMBER(SEARCH('[1]Lookup for use classification'!$G$10,B1500))),'[1]Lookup for use classification'!$A$10,IF(OR(ISNUMBER(SEARCH('[1]Lookup for use classification'!$B$11,B1500)),ISNUMBER(SEARCH('[1]Lookup for use classification'!$C$11,B1500))),'[1]Lookup for use classification'!$A$11,IF(OR(ISNUMBER(SEARCH('[1]Lookup for use classification'!$B$12,B1500)),ISNUMBER(SEARCH('[1]Lookup for use classification'!$C$12,B1500))),'[1]Lookup for use classification'!$A$12,IF(OR(ISNUMBER(SEARCH('[1]Lookup for use classification'!$B$13,B1500)),ISNUMBER(SEARCH('[1]Lookup for use classification'!$C$13,B1500)),ISNUMBER(SEARCH('[1]Lookup for use classification'!$D$13,B1500)),,ISNUMBER(SEARCH('[1]Lookup for use classification'!$C$13,B1500)),ISNUMBER(SEARCH('[1]Lookup for use classification'!$E$13,B1500))),'[1]Lookup for use classification'!$A$13,IF(OR(ISNUMBER(SEARCH('[1]Lookup for use classification'!$B$14,B1500)),ISNUMBER(SEARCH('[1]Lookup for use classification'!$C$14,B1500))),'[1]Lookup for use classification'!$A$14,"Other"))))))))))))</f>
        <v>Health Care - Hospitals</v>
      </c>
      <c r="D1500" s="27">
        <v>2583</v>
      </c>
      <c r="E1500" s="26"/>
      <c r="F1500" s="26"/>
    </row>
    <row r="1501" spans="1:6">
      <c r="A1501" s="16" t="s">
        <v>1504</v>
      </c>
      <c r="B1501" s="26" t="s">
        <v>1490</v>
      </c>
      <c r="C1501" s="133" t="str">
        <f>IF(OR(ISNUMBER(SEARCH('[1]Lookup for use classification'!$B$1,B1501)),ISNUMBER(SEARCH('[1]Lookup for use classification'!$C$1,B1501)),ISNUMBER(SEARCH('[1]Lookup for use classification'!$D$1,B1501)),ISNUMBER(SEARCH('[1]Lookup for use classification'!$E$1,B1501))),'[1]Lookup for use classification'!$A$1,IF(ISNUMBER(SEARCH('[1]Lookup for use classification'!$B$2,B1501)),'[1]Lookup for use classification'!$A$2,IF(ISNUMBER(SEARCH('[1]Lookup for use classification'!$B$3,B1501)),'[1]Lookup for use classification'!$A$3,IF(OR(ISNUMBER(SEARCH('[1]Lookup for use classification'!$B$4,B1501)),ISNUMBER(SEARCH('[1]Lookup for use classification'!$C$4,B1501)),ISNUMBER(SEARCH('[1]Lookup for use classification'!$D$4,B1501)),ISNUMBER(SEARCH('[1]Lookup for use classification'!$E$4,B1501))),'[1]Lookup for use classification'!$A$4,IF(OR(ISNUMBER(SEARCH('[1]Lookup for use classification'!$B$5,B1501)),ISNUMBER(SEARCH('[1]Lookup for use classification'!$C$5,B1501)),ISNUMBER(SEARCH('[1]Lookup for use classification'!$D$5,B1501))),'[1]Lookup for use classification'!$A$5,IF(OR(ISNUMBER(SEARCH('[1]Lookup for use classification'!$B$7,B1501)),ISNUMBER(SEARCH('[1]Lookup for use classification'!$C$7,B1501)),ISNUMBER(SEARCH('[1]Lookup for use classification'!$D$7,B1501))),'[1]Lookup for use classification'!$A$7,IF(OR(ISNUMBER(SEARCH('[1]Lookup for use classification'!$B$9,B1501)),ISNUMBER(SEARCH('[1]Lookup for use classification'!$C$9,B1501)),ISNUMBER(SEARCH('[1]Lookup for use classification'!$D$9,B1501)),ISNUMBER(SEARCH('[1]Lookup for use classification'!$E$9,B1501)),ISNUMBER(SEARCH('[1]Lookup for use classification'!$F$9,B1501)),ISNUMBER(SEARCH('[1]Lookup for use classification'!$G$9,B1501)),ISNUMBER(SEARCH('[1]Lookup for use classification'!$H$9,B1501)),ISNUMBER(SEARCH('[1]Lookup for use classification'!$I$9,B1501)),ISNUMBER(SEARCH('[1]Lookup for use classification'!$J$9,B1501)),ISNUMBER(SEARCH('[1]Lookup for use classification'!$K$9,B1501))),'[1]Lookup for use classification'!$A$9,IF(OR(ISNUMBER(SEARCH('[1]Lookup for use classification'!$B$10,B1501)),ISNUMBER(SEARCH('[1]Lookup for use classification'!$C$10,B1501)),ISNUMBER(SEARCH('[1]Lookup for use classification'!$D$10,B1501)),ISNUMBER(SEARCH('[1]Lookup for use classification'!$E$10,B1501)),ISNUMBER(SEARCH('[1]Lookup for use classification'!$F$10,B1501)),ISNUMBER(SEARCH('[1]Lookup for use classification'!$G$10,B1501))),'[1]Lookup for use classification'!$A$10,IF(OR(ISNUMBER(SEARCH('[1]Lookup for use classification'!$B$11,B1501)),ISNUMBER(SEARCH('[1]Lookup for use classification'!$C$11,B1501))),'[1]Lookup for use classification'!$A$11,IF(OR(ISNUMBER(SEARCH('[1]Lookup for use classification'!$B$12,B1501)),ISNUMBER(SEARCH('[1]Lookup for use classification'!$C$12,B1501))),'[1]Lookup for use classification'!$A$12,IF(OR(ISNUMBER(SEARCH('[1]Lookup for use classification'!$B$13,B1501)),ISNUMBER(SEARCH('[1]Lookup for use classification'!$C$13,B1501)),ISNUMBER(SEARCH('[1]Lookup for use classification'!$D$13,B1501)),,ISNUMBER(SEARCH('[1]Lookup for use classification'!$C$13,B1501)),ISNUMBER(SEARCH('[1]Lookup for use classification'!$E$13,B1501))),'[1]Lookup for use classification'!$A$13,IF(OR(ISNUMBER(SEARCH('[1]Lookup for use classification'!$B$14,B1501)),ISNUMBER(SEARCH('[1]Lookup for use classification'!$C$14,B1501))),'[1]Lookup for use classification'!$A$14,"Other"))))))))))))</f>
        <v>Other</v>
      </c>
      <c r="D1501" s="27"/>
      <c r="E1501" s="26"/>
      <c r="F1501" s="26"/>
    </row>
    <row r="1502" spans="1:6">
      <c r="A1502" s="16" t="s">
        <v>1504</v>
      </c>
      <c r="B1502" s="26" t="s">
        <v>1491</v>
      </c>
      <c r="C1502" s="133" t="str">
        <f>IF(OR(ISNUMBER(SEARCH('[1]Lookup for use classification'!$B$1,B1502)),ISNUMBER(SEARCH('[1]Lookup for use classification'!$C$1,B1502)),ISNUMBER(SEARCH('[1]Lookup for use classification'!$D$1,B1502)),ISNUMBER(SEARCH('[1]Lookup for use classification'!$E$1,B1502))),'[1]Lookup for use classification'!$A$1,IF(ISNUMBER(SEARCH('[1]Lookup for use classification'!$B$2,B1502)),'[1]Lookup for use classification'!$A$2,IF(ISNUMBER(SEARCH('[1]Lookup for use classification'!$B$3,B1502)),'[1]Lookup for use classification'!$A$3,IF(OR(ISNUMBER(SEARCH('[1]Lookup for use classification'!$B$4,B1502)),ISNUMBER(SEARCH('[1]Lookup for use classification'!$C$4,B1502)),ISNUMBER(SEARCH('[1]Lookup for use classification'!$D$4,B1502)),ISNUMBER(SEARCH('[1]Lookup for use classification'!$E$4,B1502))),'[1]Lookup for use classification'!$A$4,IF(OR(ISNUMBER(SEARCH('[1]Lookup for use classification'!$B$5,B1502)),ISNUMBER(SEARCH('[1]Lookup for use classification'!$C$5,B1502)),ISNUMBER(SEARCH('[1]Lookup for use classification'!$D$5,B1502))),'[1]Lookup for use classification'!$A$5,IF(OR(ISNUMBER(SEARCH('[1]Lookup for use classification'!$B$7,B1502)),ISNUMBER(SEARCH('[1]Lookup for use classification'!$C$7,B1502)),ISNUMBER(SEARCH('[1]Lookup for use classification'!$D$7,B1502))),'[1]Lookup for use classification'!$A$7,IF(OR(ISNUMBER(SEARCH('[1]Lookup for use classification'!$B$9,B1502)),ISNUMBER(SEARCH('[1]Lookup for use classification'!$C$9,B1502)),ISNUMBER(SEARCH('[1]Lookup for use classification'!$D$9,B1502)),ISNUMBER(SEARCH('[1]Lookup for use classification'!$E$9,B1502)),ISNUMBER(SEARCH('[1]Lookup for use classification'!$F$9,B1502)),ISNUMBER(SEARCH('[1]Lookup for use classification'!$G$9,B1502)),ISNUMBER(SEARCH('[1]Lookup for use classification'!$H$9,B1502)),ISNUMBER(SEARCH('[1]Lookup for use classification'!$I$9,B1502)),ISNUMBER(SEARCH('[1]Lookup for use classification'!$J$9,B1502)),ISNUMBER(SEARCH('[1]Lookup for use classification'!$K$9,B1502))),'[1]Lookup for use classification'!$A$9,IF(OR(ISNUMBER(SEARCH('[1]Lookup for use classification'!$B$10,B1502)),ISNUMBER(SEARCH('[1]Lookup for use classification'!$C$10,B1502)),ISNUMBER(SEARCH('[1]Lookup for use classification'!$D$10,B1502)),ISNUMBER(SEARCH('[1]Lookup for use classification'!$E$10,B1502)),ISNUMBER(SEARCH('[1]Lookup for use classification'!$F$10,B1502)),ISNUMBER(SEARCH('[1]Lookup for use classification'!$G$10,B1502))),'[1]Lookup for use classification'!$A$10,IF(OR(ISNUMBER(SEARCH('[1]Lookup for use classification'!$B$11,B1502)),ISNUMBER(SEARCH('[1]Lookup for use classification'!$C$11,B1502))),'[1]Lookup for use classification'!$A$11,IF(OR(ISNUMBER(SEARCH('[1]Lookup for use classification'!$B$12,B1502)),ISNUMBER(SEARCH('[1]Lookup for use classification'!$C$12,B1502))),'[1]Lookup for use classification'!$A$12,IF(OR(ISNUMBER(SEARCH('[1]Lookup for use classification'!$B$13,B1502)),ISNUMBER(SEARCH('[1]Lookup for use classification'!$C$13,B1502)),ISNUMBER(SEARCH('[1]Lookup for use classification'!$D$13,B1502)),,ISNUMBER(SEARCH('[1]Lookup for use classification'!$C$13,B1502)),ISNUMBER(SEARCH('[1]Lookup for use classification'!$E$13,B1502))),'[1]Lookup for use classification'!$A$13,IF(OR(ISNUMBER(SEARCH('[1]Lookup for use classification'!$B$14,B1502)),ISNUMBER(SEARCH('[1]Lookup for use classification'!$C$14,B1502))),'[1]Lookup for use classification'!$A$14,"Other"))))))))))))</f>
        <v>Other</v>
      </c>
      <c r="D1502" s="27"/>
      <c r="E1502" s="26"/>
      <c r="F1502" s="26"/>
    </row>
    <row r="1503" spans="1:6">
      <c r="A1503" s="16" t="s">
        <v>1504</v>
      </c>
      <c r="B1503" s="26" t="s">
        <v>1492</v>
      </c>
      <c r="C1503" s="133" t="str">
        <f>IF(OR(ISNUMBER(SEARCH('[1]Lookup for use classification'!$B$1,B1503)),ISNUMBER(SEARCH('[1]Lookup for use classification'!$C$1,B1503)),ISNUMBER(SEARCH('[1]Lookup for use classification'!$D$1,B1503)),ISNUMBER(SEARCH('[1]Lookup for use classification'!$E$1,B1503))),'[1]Lookup for use classification'!$A$1,IF(ISNUMBER(SEARCH('[1]Lookup for use classification'!$B$2,B1503)),'[1]Lookup for use classification'!$A$2,IF(ISNUMBER(SEARCH('[1]Lookup for use classification'!$B$3,B1503)),'[1]Lookup for use classification'!$A$3,IF(OR(ISNUMBER(SEARCH('[1]Lookup for use classification'!$B$4,B1503)),ISNUMBER(SEARCH('[1]Lookup for use classification'!$C$4,B1503)),ISNUMBER(SEARCH('[1]Lookup for use classification'!$D$4,B1503)),ISNUMBER(SEARCH('[1]Lookup for use classification'!$E$4,B1503))),'[1]Lookup for use classification'!$A$4,IF(OR(ISNUMBER(SEARCH('[1]Lookup for use classification'!$B$5,B1503)),ISNUMBER(SEARCH('[1]Lookup for use classification'!$C$5,B1503)),ISNUMBER(SEARCH('[1]Lookup for use classification'!$D$5,B1503))),'[1]Lookup for use classification'!$A$5,IF(OR(ISNUMBER(SEARCH('[1]Lookup for use classification'!$B$7,B1503)),ISNUMBER(SEARCH('[1]Lookup for use classification'!$C$7,B1503)),ISNUMBER(SEARCH('[1]Lookup for use classification'!$D$7,B1503))),'[1]Lookup for use classification'!$A$7,IF(OR(ISNUMBER(SEARCH('[1]Lookup for use classification'!$B$9,B1503)),ISNUMBER(SEARCH('[1]Lookup for use classification'!$C$9,B1503)),ISNUMBER(SEARCH('[1]Lookup for use classification'!$D$9,B1503)),ISNUMBER(SEARCH('[1]Lookup for use classification'!$E$9,B1503)),ISNUMBER(SEARCH('[1]Lookup for use classification'!$F$9,B1503)),ISNUMBER(SEARCH('[1]Lookup for use classification'!$G$9,B1503)),ISNUMBER(SEARCH('[1]Lookup for use classification'!$H$9,B1503)),ISNUMBER(SEARCH('[1]Lookup for use classification'!$I$9,B1503)),ISNUMBER(SEARCH('[1]Lookup for use classification'!$J$9,B1503)),ISNUMBER(SEARCH('[1]Lookup for use classification'!$K$9,B1503))),'[1]Lookup for use classification'!$A$9,IF(OR(ISNUMBER(SEARCH('[1]Lookup for use classification'!$B$10,B1503)),ISNUMBER(SEARCH('[1]Lookup for use classification'!$C$10,B1503)),ISNUMBER(SEARCH('[1]Lookup for use classification'!$D$10,B1503)),ISNUMBER(SEARCH('[1]Lookup for use classification'!$E$10,B1503)),ISNUMBER(SEARCH('[1]Lookup for use classification'!$F$10,B1503)),ISNUMBER(SEARCH('[1]Lookup for use classification'!$G$10,B1503))),'[1]Lookup for use classification'!$A$10,IF(OR(ISNUMBER(SEARCH('[1]Lookup for use classification'!$B$11,B1503)),ISNUMBER(SEARCH('[1]Lookup for use classification'!$C$11,B1503))),'[1]Lookup for use classification'!$A$11,IF(OR(ISNUMBER(SEARCH('[1]Lookup for use classification'!$B$12,B1503)),ISNUMBER(SEARCH('[1]Lookup for use classification'!$C$12,B1503))),'[1]Lookup for use classification'!$A$12,IF(OR(ISNUMBER(SEARCH('[1]Lookup for use classification'!$B$13,B1503)),ISNUMBER(SEARCH('[1]Lookup for use classification'!$C$13,B1503)),ISNUMBER(SEARCH('[1]Lookup for use classification'!$D$13,B1503)),,ISNUMBER(SEARCH('[1]Lookup for use classification'!$C$13,B1503)),ISNUMBER(SEARCH('[1]Lookup for use classification'!$E$13,B1503))),'[1]Lookup for use classification'!$A$13,IF(OR(ISNUMBER(SEARCH('[1]Lookup for use classification'!$B$14,B1503)),ISNUMBER(SEARCH('[1]Lookup for use classification'!$C$14,B1503))),'[1]Lookup for use classification'!$A$14,"Other"))))))))))))</f>
        <v>Other</v>
      </c>
      <c r="D1503" s="27"/>
      <c r="E1503" s="26"/>
      <c r="F1503" s="26"/>
    </row>
    <row r="1504" spans="1:6">
      <c r="A1504" s="16" t="s">
        <v>1504</v>
      </c>
      <c r="B1504" s="26" t="s">
        <v>93</v>
      </c>
      <c r="C1504" s="133" t="str">
        <f>IF(OR(ISNUMBER(SEARCH('[1]Lookup for use classification'!$B$1,B1504)),ISNUMBER(SEARCH('[1]Lookup for use classification'!$C$1,B1504)),ISNUMBER(SEARCH('[1]Lookup for use classification'!$D$1,B1504)),ISNUMBER(SEARCH('[1]Lookup for use classification'!$E$1,B1504))),'[1]Lookup for use classification'!$A$1,IF(ISNUMBER(SEARCH('[1]Lookup for use classification'!$B$2,B1504)),'[1]Lookup for use classification'!$A$2,IF(ISNUMBER(SEARCH('[1]Lookup for use classification'!$B$3,B1504)),'[1]Lookup for use classification'!$A$3,IF(OR(ISNUMBER(SEARCH('[1]Lookup for use classification'!$B$4,B1504)),ISNUMBER(SEARCH('[1]Lookup for use classification'!$C$4,B1504)),ISNUMBER(SEARCH('[1]Lookup for use classification'!$D$4,B1504)),ISNUMBER(SEARCH('[1]Lookup for use classification'!$E$4,B1504))),'[1]Lookup for use classification'!$A$4,IF(OR(ISNUMBER(SEARCH('[1]Lookup for use classification'!$B$5,B1504)),ISNUMBER(SEARCH('[1]Lookup for use classification'!$C$5,B1504)),ISNUMBER(SEARCH('[1]Lookup for use classification'!$D$5,B1504))),'[1]Lookup for use classification'!$A$5,IF(OR(ISNUMBER(SEARCH('[1]Lookup for use classification'!$B$7,B1504)),ISNUMBER(SEARCH('[1]Lookup for use classification'!$C$7,B1504)),ISNUMBER(SEARCH('[1]Lookup for use classification'!$D$7,B1504))),'[1]Lookup for use classification'!$A$7,IF(OR(ISNUMBER(SEARCH('[1]Lookup for use classification'!$B$9,B1504)),ISNUMBER(SEARCH('[1]Lookup for use classification'!$C$9,B1504)),ISNUMBER(SEARCH('[1]Lookup for use classification'!$D$9,B1504)),ISNUMBER(SEARCH('[1]Lookup for use classification'!$E$9,B1504)),ISNUMBER(SEARCH('[1]Lookup for use classification'!$F$9,B1504)),ISNUMBER(SEARCH('[1]Lookup for use classification'!$G$9,B1504)),ISNUMBER(SEARCH('[1]Lookup for use classification'!$H$9,B1504)),ISNUMBER(SEARCH('[1]Lookup for use classification'!$I$9,B1504)),ISNUMBER(SEARCH('[1]Lookup for use classification'!$J$9,B1504)),ISNUMBER(SEARCH('[1]Lookup for use classification'!$K$9,B1504))),'[1]Lookup for use classification'!$A$9,IF(OR(ISNUMBER(SEARCH('[1]Lookup for use classification'!$B$10,B1504)),ISNUMBER(SEARCH('[1]Lookup for use classification'!$C$10,B1504)),ISNUMBER(SEARCH('[1]Lookup for use classification'!$D$10,B1504)),ISNUMBER(SEARCH('[1]Lookup for use classification'!$E$10,B1504)),ISNUMBER(SEARCH('[1]Lookup for use classification'!$F$10,B1504)),ISNUMBER(SEARCH('[1]Lookup for use classification'!$G$10,B1504))),'[1]Lookup for use classification'!$A$10,IF(OR(ISNUMBER(SEARCH('[1]Lookup for use classification'!$B$11,B1504)),ISNUMBER(SEARCH('[1]Lookup for use classification'!$C$11,B1504))),'[1]Lookup for use classification'!$A$11,IF(OR(ISNUMBER(SEARCH('[1]Lookup for use classification'!$B$12,B1504)),ISNUMBER(SEARCH('[1]Lookup for use classification'!$C$12,B1504))),'[1]Lookup for use classification'!$A$12,IF(OR(ISNUMBER(SEARCH('[1]Lookup for use classification'!$B$13,B1504)),ISNUMBER(SEARCH('[1]Lookup for use classification'!$C$13,B1504)),ISNUMBER(SEARCH('[1]Lookup for use classification'!$D$13,B1504)),,ISNUMBER(SEARCH('[1]Lookup for use classification'!$C$13,B1504)),ISNUMBER(SEARCH('[1]Lookup for use classification'!$E$13,B1504))),'[1]Lookup for use classification'!$A$13,IF(OR(ISNUMBER(SEARCH('[1]Lookup for use classification'!$B$14,B1504)),ISNUMBER(SEARCH('[1]Lookup for use classification'!$C$14,B1504))),'[1]Lookup for use classification'!$A$14,"Other"))))))))))))</f>
        <v>Public Assembly</v>
      </c>
      <c r="D1504" s="27"/>
      <c r="E1504" s="26"/>
      <c r="F1504" s="26"/>
    </row>
    <row r="1505" spans="1:6">
      <c r="A1505" s="16" t="s">
        <v>1504</v>
      </c>
      <c r="B1505" s="26" t="s">
        <v>265</v>
      </c>
      <c r="C1505" s="133" t="str">
        <f>IF(OR(ISNUMBER(SEARCH('[1]Lookup for use classification'!$B$1,B1505)),ISNUMBER(SEARCH('[1]Lookup for use classification'!$C$1,B1505)),ISNUMBER(SEARCH('[1]Lookup for use classification'!$D$1,B1505)),ISNUMBER(SEARCH('[1]Lookup for use classification'!$E$1,B1505))),'[1]Lookup for use classification'!$A$1,IF(ISNUMBER(SEARCH('[1]Lookup for use classification'!$B$2,B1505)),'[1]Lookup for use classification'!$A$2,IF(ISNUMBER(SEARCH('[1]Lookup for use classification'!$B$3,B1505)),'[1]Lookup for use classification'!$A$3,IF(OR(ISNUMBER(SEARCH('[1]Lookup for use classification'!$B$4,B1505)),ISNUMBER(SEARCH('[1]Lookup for use classification'!$C$4,B1505)),ISNUMBER(SEARCH('[1]Lookup for use classification'!$D$4,B1505)),ISNUMBER(SEARCH('[1]Lookup for use classification'!$E$4,B1505))),'[1]Lookup for use classification'!$A$4,IF(OR(ISNUMBER(SEARCH('[1]Lookup for use classification'!$B$5,B1505)),ISNUMBER(SEARCH('[1]Lookup for use classification'!$C$5,B1505)),ISNUMBER(SEARCH('[1]Lookup for use classification'!$D$5,B1505))),'[1]Lookup for use classification'!$A$5,IF(OR(ISNUMBER(SEARCH('[1]Lookup for use classification'!$B$7,B1505)),ISNUMBER(SEARCH('[1]Lookup for use classification'!$C$7,B1505)),ISNUMBER(SEARCH('[1]Lookup for use classification'!$D$7,B1505))),'[1]Lookup for use classification'!$A$7,IF(OR(ISNUMBER(SEARCH('[1]Lookup for use classification'!$B$9,B1505)),ISNUMBER(SEARCH('[1]Lookup for use classification'!$C$9,B1505)),ISNUMBER(SEARCH('[1]Lookup for use classification'!$D$9,B1505)),ISNUMBER(SEARCH('[1]Lookup for use classification'!$E$9,B1505)),ISNUMBER(SEARCH('[1]Lookup for use classification'!$F$9,B1505)),ISNUMBER(SEARCH('[1]Lookup for use classification'!$G$9,B1505)),ISNUMBER(SEARCH('[1]Lookup for use classification'!$H$9,B1505)),ISNUMBER(SEARCH('[1]Lookup for use classification'!$I$9,B1505)),ISNUMBER(SEARCH('[1]Lookup for use classification'!$J$9,B1505)),ISNUMBER(SEARCH('[1]Lookup for use classification'!$K$9,B1505))),'[1]Lookup for use classification'!$A$9,IF(OR(ISNUMBER(SEARCH('[1]Lookup for use classification'!$B$10,B1505)),ISNUMBER(SEARCH('[1]Lookup for use classification'!$C$10,B1505)),ISNUMBER(SEARCH('[1]Lookup for use classification'!$D$10,B1505)),ISNUMBER(SEARCH('[1]Lookup for use classification'!$E$10,B1505)),ISNUMBER(SEARCH('[1]Lookup for use classification'!$F$10,B1505)),ISNUMBER(SEARCH('[1]Lookup for use classification'!$G$10,B1505))),'[1]Lookup for use classification'!$A$10,IF(OR(ISNUMBER(SEARCH('[1]Lookup for use classification'!$B$11,B1505)),ISNUMBER(SEARCH('[1]Lookup for use classification'!$C$11,B1505))),'[1]Lookup for use classification'!$A$11,IF(OR(ISNUMBER(SEARCH('[1]Lookup for use classification'!$B$12,B1505)),ISNUMBER(SEARCH('[1]Lookup for use classification'!$C$12,B1505))),'[1]Lookup for use classification'!$A$12,IF(OR(ISNUMBER(SEARCH('[1]Lookup for use classification'!$B$13,B1505)),ISNUMBER(SEARCH('[1]Lookup for use classification'!$C$13,B1505)),ISNUMBER(SEARCH('[1]Lookup for use classification'!$D$13,B1505)),,ISNUMBER(SEARCH('[1]Lookup for use classification'!$C$13,B1505)),ISNUMBER(SEARCH('[1]Lookup for use classification'!$E$13,B1505))),'[1]Lookup for use classification'!$A$13,IF(OR(ISNUMBER(SEARCH('[1]Lookup for use classification'!$B$14,B1505)),ISNUMBER(SEARCH('[1]Lookup for use classification'!$C$14,B1505))),'[1]Lookup for use classification'!$A$14,"Other"))))))))))))</f>
        <v>Public Assembly</v>
      </c>
      <c r="D1505" s="27"/>
      <c r="E1505" s="26"/>
      <c r="F1505" s="26"/>
    </row>
    <row r="1506" spans="1:6">
      <c r="A1506" s="16" t="s">
        <v>1504</v>
      </c>
      <c r="B1506" s="26" t="s">
        <v>1493</v>
      </c>
      <c r="C1506" s="133" t="str">
        <f>IF(OR(ISNUMBER(SEARCH('[1]Lookup for use classification'!$B$1,B1506)),ISNUMBER(SEARCH('[1]Lookup for use classification'!$C$1,B1506)),ISNUMBER(SEARCH('[1]Lookup for use classification'!$D$1,B1506)),ISNUMBER(SEARCH('[1]Lookup for use classification'!$E$1,B1506))),'[1]Lookup for use classification'!$A$1,IF(ISNUMBER(SEARCH('[1]Lookup for use classification'!$B$2,B1506)),'[1]Lookup for use classification'!$A$2,IF(ISNUMBER(SEARCH('[1]Lookup for use classification'!$B$3,B1506)),'[1]Lookup for use classification'!$A$3,IF(OR(ISNUMBER(SEARCH('[1]Lookup for use classification'!$B$4,B1506)),ISNUMBER(SEARCH('[1]Lookup for use classification'!$C$4,B1506)),ISNUMBER(SEARCH('[1]Lookup for use classification'!$D$4,B1506)),ISNUMBER(SEARCH('[1]Lookup for use classification'!$E$4,B1506))),'[1]Lookup for use classification'!$A$4,IF(OR(ISNUMBER(SEARCH('[1]Lookup for use classification'!$B$5,B1506)),ISNUMBER(SEARCH('[1]Lookup for use classification'!$C$5,B1506)),ISNUMBER(SEARCH('[1]Lookup for use classification'!$D$5,B1506))),'[1]Lookup for use classification'!$A$5,IF(OR(ISNUMBER(SEARCH('[1]Lookup for use classification'!$B$7,B1506)),ISNUMBER(SEARCH('[1]Lookup for use classification'!$C$7,B1506)),ISNUMBER(SEARCH('[1]Lookup for use classification'!$D$7,B1506))),'[1]Lookup for use classification'!$A$7,IF(OR(ISNUMBER(SEARCH('[1]Lookup for use classification'!$B$9,B1506)),ISNUMBER(SEARCH('[1]Lookup for use classification'!$C$9,B1506)),ISNUMBER(SEARCH('[1]Lookup for use classification'!$D$9,B1506)),ISNUMBER(SEARCH('[1]Lookup for use classification'!$E$9,B1506)),ISNUMBER(SEARCH('[1]Lookup for use classification'!$F$9,B1506)),ISNUMBER(SEARCH('[1]Lookup for use classification'!$G$9,B1506)),ISNUMBER(SEARCH('[1]Lookup for use classification'!$H$9,B1506)),ISNUMBER(SEARCH('[1]Lookup for use classification'!$I$9,B1506)),ISNUMBER(SEARCH('[1]Lookup for use classification'!$J$9,B1506)),ISNUMBER(SEARCH('[1]Lookup for use classification'!$K$9,B1506))),'[1]Lookup for use classification'!$A$9,IF(OR(ISNUMBER(SEARCH('[1]Lookup for use classification'!$B$10,B1506)),ISNUMBER(SEARCH('[1]Lookup for use classification'!$C$10,B1506)),ISNUMBER(SEARCH('[1]Lookup for use classification'!$D$10,B1506)),ISNUMBER(SEARCH('[1]Lookup for use classification'!$E$10,B1506)),ISNUMBER(SEARCH('[1]Lookup for use classification'!$F$10,B1506)),ISNUMBER(SEARCH('[1]Lookup for use classification'!$G$10,B1506))),'[1]Lookup for use classification'!$A$10,IF(OR(ISNUMBER(SEARCH('[1]Lookup for use classification'!$B$11,B1506)),ISNUMBER(SEARCH('[1]Lookup for use classification'!$C$11,B1506))),'[1]Lookup for use classification'!$A$11,IF(OR(ISNUMBER(SEARCH('[1]Lookup for use classification'!$B$12,B1506)),ISNUMBER(SEARCH('[1]Lookup for use classification'!$C$12,B1506))),'[1]Lookup for use classification'!$A$12,IF(OR(ISNUMBER(SEARCH('[1]Lookup for use classification'!$B$13,B1506)),ISNUMBER(SEARCH('[1]Lookup for use classification'!$C$13,B1506)),ISNUMBER(SEARCH('[1]Lookup for use classification'!$D$13,B1506)),,ISNUMBER(SEARCH('[1]Lookup for use classification'!$C$13,B1506)),ISNUMBER(SEARCH('[1]Lookup for use classification'!$E$13,B1506))),'[1]Lookup for use classification'!$A$13,IF(OR(ISNUMBER(SEARCH('[1]Lookup for use classification'!$B$14,B1506)),ISNUMBER(SEARCH('[1]Lookup for use classification'!$C$14,B1506))),'[1]Lookup for use classification'!$A$14,"Other"))))))))))))</f>
        <v>Office</v>
      </c>
      <c r="D1506" s="27"/>
      <c r="E1506" s="26"/>
      <c r="F1506" s="26"/>
    </row>
    <row r="1507" spans="1:6">
      <c r="A1507" s="16" t="s">
        <v>1504</v>
      </c>
      <c r="B1507" s="30" t="s">
        <v>1494</v>
      </c>
      <c r="C1507" s="133" t="str">
        <f>IF(OR(ISNUMBER(SEARCH('[1]Lookup for use classification'!$B$1,B1507)),ISNUMBER(SEARCH('[1]Lookup for use classification'!$C$1,B1507)),ISNUMBER(SEARCH('[1]Lookup for use classification'!$D$1,B1507)),ISNUMBER(SEARCH('[1]Lookup for use classification'!$E$1,B1507))),'[1]Lookup for use classification'!$A$1,IF(ISNUMBER(SEARCH('[1]Lookup for use classification'!$B$2,B1507)),'[1]Lookup for use classification'!$A$2,IF(ISNUMBER(SEARCH('[1]Lookup for use classification'!$B$3,B1507)),'[1]Lookup for use classification'!$A$3,IF(OR(ISNUMBER(SEARCH('[1]Lookup for use classification'!$B$4,B1507)),ISNUMBER(SEARCH('[1]Lookup for use classification'!$C$4,B1507)),ISNUMBER(SEARCH('[1]Lookup for use classification'!$D$4,B1507)),ISNUMBER(SEARCH('[1]Lookup for use classification'!$E$4,B1507))),'[1]Lookup for use classification'!$A$4,IF(OR(ISNUMBER(SEARCH('[1]Lookup for use classification'!$B$5,B1507)),ISNUMBER(SEARCH('[1]Lookup for use classification'!$C$5,B1507)),ISNUMBER(SEARCH('[1]Lookup for use classification'!$D$5,B1507))),'[1]Lookup for use classification'!$A$5,IF(OR(ISNUMBER(SEARCH('[1]Lookup for use classification'!$B$7,B1507)),ISNUMBER(SEARCH('[1]Lookup for use classification'!$C$7,B1507)),ISNUMBER(SEARCH('[1]Lookup for use classification'!$D$7,B1507))),'[1]Lookup for use classification'!$A$7,IF(OR(ISNUMBER(SEARCH('[1]Lookup for use classification'!$B$9,B1507)),ISNUMBER(SEARCH('[1]Lookup for use classification'!$C$9,B1507)),ISNUMBER(SEARCH('[1]Lookup for use classification'!$D$9,B1507)),ISNUMBER(SEARCH('[1]Lookup for use classification'!$E$9,B1507)),ISNUMBER(SEARCH('[1]Lookup for use classification'!$F$9,B1507)),ISNUMBER(SEARCH('[1]Lookup for use classification'!$G$9,B1507)),ISNUMBER(SEARCH('[1]Lookup for use classification'!$H$9,B1507)),ISNUMBER(SEARCH('[1]Lookup for use classification'!$I$9,B1507)),ISNUMBER(SEARCH('[1]Lookup for use classification'!$J$9,B1507)),ISNUMBER(SEARCH('[1]Lookup for use classification'!$K$9,B1507))),'[1]Lookup for use classification'!$A$9,IF(OR(ISNUMBER(SEARCH('[1]Lookup for use classification'!$B$10,B1507)),ISNUMBER(SEARCH('[1]Lookup for use classification'!$C$10,B1507)),ISNUMBER(SEARCH('[1]Lookup for use classification'!$D$10,B1507)),ISNUMBER(SEARCH('[1]Lookup for use classification'!$E$10,B1507)),ISNUMBER(SEARCH('[1]Lookup for use classification'!$F$10,B1507)),ISNUMBER(SEARCH('[1]Lookup for use classification'!$G$10,B1507))),'[1]Lookup for use classification'!$A$10,IF(OR(ISNUMBER(SEARCH('[1]Lookup for use classification'!$B$11,B1507)),ISNUMBER(SEARCH('[1]Lookup for use classification'!$C$11,B1507))),'[1]Lookup for use classification'!$A$11,IF(OR(ISNUMBER(SEARCH('[1]Lookup for use classification'!$B$12,B1507)),ISNUMBER(SEARCH('[1]Lookup for use classification'!$C$12,B1507))),'[1]Lookup for use classification'!$A$12,IF(OR(ISNUMBER(SEARCH('[1]Lookup for use classification'!$B$13,B1507)),ISNUMBER(SEARCH('[1]Lookup for use classification'!$C$13,B1507)),ISNUMBER(SEARCH('[1]Lookup for use classification'!$D$13,B1507)),,ISNUMBER(SEARCH('[1]Lookup for use classification'!$C$13,B1507)),ISNUMBER(SEARCH('[1]Lookup for use classification'!$E$13,B1507))),'[1]Lookup for use classification'!$A$13,IF(OR(ISNUMBER(SEARCH('[1]Lookup for use classification'!$B$14,B1507)),ISNUMBER(SEARCH('[1]Lookup for use classification'!$C$14,B1507))),'[1]Lookup for use classification'!$A$14,"Other"))))))))))))</f>
        <v>Other</v>
      </c>
      <c r="D1507" s="46"/>
      <c r="E1507" s="30"/>
      <c r="F1507" s="30"/>
    </row>
    <row r="1508" spans="1:6">
      <c r="A1508" s="16" t="s">
        <v>1504</v>
      </c>
      <c r="B1508" s="26" t="s">
        <v>1495</v>
      </c>
      <c r="C1508" s="133" t="str">
        <f>IF(OR(ISNUMBER(SEARCH('[1]Lookup for use classification'!$B$1,B1508)),ISNUMBER(SEARCH('[1]Lookup for use classification'!$C$1,B1508)),ISNUMBER(SEARCH('[1]Lookup for use classification'!$D$1,B1508)),ISNUMBER(SEARCH('[1]Lookup for use classification'!$E$1,B1508))),'[1]Lookup for use classification'!$A$1,IF(ISNUMBER(SEARCH('[1]Lookup for use classification'!$B$2,B1508)),'[1]Lookup for use classification'!$A$2,IF(ISNUMBER(SEARCH('[1]Lookup for use classification'!$B$3,B1508)),'[1]Lookup for use classification'!$A$3,IF(OR(ISNUMBER(SEARCH('[1]Lookup for use classification'!$B$4,B1508)),ISNUMBER(SEARCH('[1]Lookup for use classification'!$C$4,B1508)),ISNUMBER(SEARCH('[1]Lookup for use classification'!$D$4,B1508)),ISNUMBER(SEARCH('[1]Lookup for use classification'!$E$4,B1508))),'[1]Lookup for use classification'!$A$4,IF(OR(ISNUMBER(SEARCH('[1]Lookup for use classification'!$B$5,B1508)),ISNUMBER(SEARCH('[1]Lookup for use classification'!$C$5,B1508)),ISNUMBER(SEARCH('[1]Lookup for use classification'!$D$5,B1508))),'[1]Lookup for use classification'!$A$5,IF(OR(ISNUMBER(SEARCH('[1]Lookup for use classification'!$B$7,B1508)),ISNUMBER(SEARCH('[1]Lookup for use classification'!$C$7,B1508)),ISNUMBER(SEARCH('[1]Lookup for use classification'!$D$7,B1508))),'[1]Lookup for use classification'!$A$7,IF(OR(ISNUMBER(SEARCH('[1]Lookup for use classification'!$B$9,B1508)),ISNUMBER(SEARCH('[1]Lookup for use classification'!$C$9,B1508)),ISNUMBER(SEARCH('[1]Lookup for use classification'!$D$9,B1508)),ISNUMBER(SEARCH('[1]Lookup for use classification'!$E$9,B1508)),ISNUMBER(SEARCH('[1]Lookup for use classification'!$F$9,B1508)),ISNUMBER(SEARCH('[1]Lookup for use classification'!$G$9,B1508)),ISNUMBER(SEARCH('[1]Lookup for use classification'!$H$9,B1508)),ISNUMBER(SEARCH('[1]Lookup for use classification'!$I$9,B1508)),ISNUMBER(SEARCH('[1]Lookup for use classification'!$J$9,B1508)),ISNUMBER(SEARCH('[1]Lookup for use classification'!$K$9,B1508))),'[1]Lookup for use classification'!$A$9,IF(OR(ISNUMBER(SEARCH('[1]Lookup for use classification'!$B$10,B1508)),ISNUMBER(SEARCH('[1]Lookup for use classification'!$C$10,B1508)),ISNUMBER(SEARCH('[1]Lookup for use classification'!$D$10,B1508)),ISNUMBER(SEARCH('[1]Lookup for use classification'!$E$10,B1508)),ISNUMBER(SEARCH('[1]Lookup for use classification'!$F$10,B1508)),ISNUMBER(SEARCH('[1]Lookup for use classification'!$G$10,B1508))),'[1]Lookup for use classification'!$A$10,IF(OR(ISNUMBER(SEARCH('[1]Lookup for use classification'!$B$11,B1508)),ISNUMBER(SEARCH('[1]Lookup for use classification'!$C$11,B1508))),'[1]Lookup for use classification'!$A$11,IF(OR(ISNUMBER(SEARCH('[1]Lookup for use classification'!$B$12,B1508)),ISNUMBER(SEARCH('[1]Lookup for use classification'!$C$12,B1508))),'[1]Lookup for use classification'!$A$12,IF(OR(ISNUMBER(SEARCH('[1]Lookup for use classification'!$B$13,B1508)),ISNUMBER(SEARCH('[1]Lookup for use classification'!$C$13,B1508)),ISNUMBER(SEARCH('[1]Lookup for use classification'!$D$13,B1508)),,ISNUMBER(SEARCH('[1]Lookup for use classification'!$C$13,B1508)),ISNUMBER(SEARCH('[1]Lookup for use classification'!$E$13,B1508))),'[1]Lookup for use classification'!$A$13,IF(OR(ISNUMBER(SEARCH('[1]Lookup for use classification'!$B$14,B1508)),ISNUMBER(SEARCH('[1]Lookup for use classification'!$C$14,B1508))),'[1]Lookup for use classification'!$A$14,"Other"))))))))))))</f>
        <v>Other</v>
      </c>
      <c r="D1508" s="27"/>
      <c r="E1508" s="26"/>
      <c r="F1508" s="26"/>
    </row>
    <row r="1509" spans="1:6">
      <c r="A1509" s="16" t="s">
        <v>1504</v>
      </c>
      <c r="B1509" s="47" t="s">
        <v>1496</v>
      </c>
      <c r="C1509" s="133" t="str">
        <f>IF(OR(ISNUMBER(SEARCH('[1]Lookup for use classification'!$B$1,B1509)),ISNUMBER(SEARCH('[1]Lookup for use classification'!$C$1,B1509)),ISNUMBER(SEARCH('[1]Lookup for use classification'!$D$1,B1509)),ISNUMBER(SEARCH('[1]Lookup for use classification'!$E$1,B1509))),'[1]Lookup for use classification'!$A$1,IF(ISNUMBER(SEARCH('[1]Lookup for use classification'!$B$2,B1509)),'[1]Lookup for use classification'!$A$2,IF(ISNUMBER(SEARCH('[1]Lookup for use classification'!$B$3,B1509)),'[1]Lookup for use classification'!$A$3,IF(OR(ISNUMBER(SEARCH('[1]Lookup for use classification'!$B$4,B1509)),ISNUMBER(SEARCH('[1]Lookup for use classification'!$C$4,B1509)),ISNUMBER(SEARCH('[1]Lookup for use classification'!$D$4,B1509)),ISNUMBER(SEARCH('[1]Lookup for use classification'!$E$4,B1509))),'[1]Lookup for use classification'!$A$4,IF(OR(ISNUMBER(SEARCH('[1]Lookup for use classification'!$B$5,B1509)),ISNUMBER(SEARCH('[1]Lookup for use classification'!$C$5,B1509)),ISNUMBER(SEARCH('[1]Lookup for use classification'!$D$5,B1509))),'[1]Lookup for use classification'!$A$5,IF(OR(ISNUMBER(SEARCH('[1]Lookup for use classification'!$B$7,B1509)),ISNUMBER(SEARCH('[1]Lookup for use classification'!$C$7,B1509)),ISNUMBER(SEARCH('[1]Lookup for use classification'!$D$7,B1509))),'[1]Lookup for use classification'!$A$7,IF(OR(ISNUMBER(SEARCH('[1]Lookup for use classification'!$B$9,B1509)),ISNUMBER(SEARCH('[1]Lookup for use classification'!$C$9,B1509)),ISNUMBER(SEARCH('[1]Lookup for use classification'!$D$9,B1509)),ISNUMBER(SEARCH('[1]Lookup for use classification'!$E$9,B1509)),ISNUMBER(SEARCH('[1]Lookup for use classification'!$F$9,B1509)),ISNUMBER(SEARCH('[1]Lookup for use classification'!$G$9,B1509)),ISNUMBER(SEARCH('[1]Lookup for use classification'!$H$9,B1509)),ISNUMBER(SEARCH('[1]Lookup for use classification'!$I$9,B1509)),ISNUMBER(SEARCH('[1]Lookup for use classification'!$J$9,B1509)),ISNUMBER(SEARCH('[1]Lookup for use classification'!$K$9,B1509))),'[1]Lookup for use classification'!$A$9,IF(OR(ISNUMBER(SEARCH('[1]Lookup for use classification'!$B$10,B1509)),ISNUMBER(SEARCH('[1]Lookup for use classification'!$C$10,B1509)),ISNUMBER(SEARCH('[1]Lookup for use classification'!$D$10,B1509)),ISNUMBER(SEARCH('[1]Lookup for use classification'!$E$10,B1509)),ISNUMBER(SEARCH('[1]Lookup for use classification'!$F$10,B1509)),ISNUMBER(SEARCH('[1]Lookup for use classification'!$G$10,B1509))),'[1]Lookup for use classification'!$A$10,IF(OR(ISNUMBER(SEARCH('[1]Lookup for use classification'!$B$11,B1509)),ISNUMBER(SEARCH('[1]Lookup for use classification'!$C$11,B1509))),'[1]Lookup for use classification'!$A$11,IF(OR(ISNUMBER(SEARCH('[1]Lookup for use classification'!$B$12,B1509)),ISNUMBER(SEARCH('[1]Lookup for use classification'!$C$12,B1509))),'[1]Lookup for use classification'!$A$12,IF(OR(ISNUMBER(SEARCH('[1]Lookup for use classification'!$B$13,B1509)),ISNUMBER(SEARCH('[1]Lookup for use classification'!$C$13,B1509)),ISNUMBER(SEARCH('[1]Lookup for use classification'!$D$13,B1509)),,ISNUMBER(SEARCH('[1]Lookup for use classification'!$C$13,B1509)),ISNUMBER(SEARCH('[1]Lookup for use classification'!$E$13,B1509))),'[1]Lookup for use classification'!$A$13,IF(OR(ISNUMBER(SEARCH('[1]Lookup for use classification'!$B$14,B1509)),ISNUMBER(SEARCH('[1]Lookup for use classification'!$C$14,B1509))),'[1]Lookup for use classification'!$A$14,"Other"))))))))))))</f>
        <v>Public Assembly</v>
      </c>
      <c r="D1509" s="92"/>
      <c r="E1509" s="58"/>
      <c r="F1509" s="58"/>
    </row>
    <row r="1510" spans="1:6">
      <c r="A1510" s="16" t="s">
        <v>1504</v>
      </c>
      <c r="B1510" s="26" t="s">
        <v>1497</v>
      </c>
      <c r="C1510" s="133" t="str">
        <f>IF(OR(ISNUMBER(SEARCH('[1]Lookup for use classification'!$B$1,B1510)),ISNUMBER(SEARCH('[1]Lookup for use classification'!$C$1,B1510)),ISNUMBER(SEARCH('[1]Lookup for use classification'!$D$1,B1510)),ISNUMBER(SEARCH('[1]Lookup for use classification'!$E$1,B1510))),'[1]Lookup for use classification'!$A$1,IF(ISNUMBER(SEARCH('[1]Lookup for use classification'!$B$2,B1510)),'[1]Lookup for use classification'!$A$2,IF(ISNUMBER(SEARCH('[1]Lookup for use classification'!$B$3,B1510)),'[1]Lookup for use classification'!$A$3,IF(OR(ISNUMBER(SEARCH('[1]Lookup for use classification'!$B$4,B1510)),ISNUMBER(SEARCH('[1]Lookup for use classification'!$C$4,B1510)),ISNUMBER(SEARCH('[1]Lookup for use classification'!$D$4,B1510)),ISNUMBER(SEARCH('[1]Lookup for use classification'!$E$4,B1510))),'[1]Lookup for use classification'!$A$4,IF(OR(ISNUMBER(SEARCH('[1]Lookup for use classification'!$B$5,B1510)),ISNUMBER(SEARCH('[1]Lookup for use classification'!$C$5,B1510)),ISNUMBER(SEARCH('[1]Lookup for use classification'!$D$5,B1510))),'[1]Lookup for use classification'!$A$5,IF(OR(ISNUMBER(SEARCH('[1]Lookup for use classification'!$B$7,B1510)),ISNUMBER(SEARCH('[1]Lookup for use classification'!$C$7,B1510)),ISNUMBER(SEARCH('[1]Lookup for use classification'!$D$7,B1510))),'[1]Lookup for use classification'!$A$7,IF(OR(ISNUMBER(SEARCH('[1]Lookup for use classification'!$B$9,B1510)),ISNUMBER(SEARCH('[1]Lookup for use classification'!$C$9,B1510)),ISNUMBER(SEARCH('[1]Lookup for use classification'!$D$9,B1510)),ISNUMBER(SEARCH('[1]Lookup for use classification'!$E$9,B1510)),ISNUMBER(SEARCH('[1]Lookup for use classification'!$F$9,B1510)),ISNUMBER(SEARCH('[1]Lookup for use classification'!$G$9,B1510)),ISNUMBER(SEARCH('[1]Lookup for use classification'!$H$9,B1510)),ISNUMBER(SEARCH('[1]Lookup for use classification'!$I$9,B1510)),ISNUMBER(SEARCH('[1]Lookup for use classification'!$J$9,B1510)),ISNUMBER(SEARCH('[1]Lookup for use classification'!$K$9,B1510))),'[1]Lookup for use classification'!$A$9,IF(OR(ISNUMBER(SEARCH('[1]Lookup for use classification'!$B$10,B1510)),ISNUMBER(SEARCH('[1]Lookup for use classification'!$C$10,B1510)),ISNUMBER(SEARCH('[1]Lookup for use classification'!$D$10,B1510)),ISNUMBER(SEARCH('[1]Lookup for use classification'!$E$10,B1510)),ISNUMBER(SEARCH('[1]Lookup for use classification'!$F$10,B1510)),ISNUMBER(SEARCH('[1]Lookup for use classification'!$G$10,B1510))),'[1]Lookup for use classification'!$A$10,IF(OR(ISNUMBER(SEARCH('[1]Lookup for use classification'!$B$11,B1510)),ISNUMBER(SEARCH('[1]Lookup for use classification'!$C$11,B1510))),'[1]Lookup for use classification'!$A$11,IF(OR(ISNUMBER(SEARCH('[1]Lookup for use classification'!$B$12,B1510)),ISNUMBER(SEARCH('[1]Lookup for use classification'!$C$12,B1510))),'[1]Lookup for use classification'!$A$12,IF(OR(ISNUMBER(SEARCH('[1]Lookup for use classification'!$B$13,B1510)),ISNUMBER(SEARCH('[1]Lookup for use classification'!$C$13,B1510)),ISNUMBER(SEARCH('[1]Lookup for use classification'!$D$13,B1510)),,ISNUMBER(SEARCH('[1]Lookup for use classification'!$C$13,B1510)),ISNUMBER(SEARCH('[1]Lookup for use classification'!$E$13,B1510))),'[1]Lookup for use classification'!$A$13,IF(OR(ISNUMBER(SEARCH('[1]Lookup for use classification'!$B$14,B1510)),ISNUMBER(SEARCH('[1]Lookup for use classification'!$C$14,B1510))),'[1]Lookup for use classification'!$A$14,"Other"))))))))))))</f>
        <v>Other</v>
      </c>
      <c r="D1510" s="27"/>
      <c r="E1510" s="26"/>
      <c r="F1510" s="26"/>
    </row>
    <row r="1511" spans="1:6">
      <c r="A1511" s="16" t="s">
        <v>1504</v>
      </c>
      <c r="B1511" s="26" t="s">
        <v>1498</v>
      </c>
      <c r="C1511" s="133" t="str">
        <f>IF(OR(ISNUMBER(SEARCH('[1]Lookup for use classification'!$B$1,B1511)),ISNUMBER(SEARCH('[1]Lookup for use classification'!$C$1,B1511)),ISNUMBER(SEARCH('[1]Lookup for use classification'!$D$1,B1511)),ISNUMBER(SEARCH('[1]Lookup for use classification'!$E$1,B1511))),'[1]Lookup for use classification'!$A$1,IF(ISNUMBER(SEARCH('[1]Lookup for use classification'!$B$2,B1511)),'[1]Lookup for use classification'!$A$2,IF(ISNUMBER(SEARCH('[1]Lookup for use classification'!$B$3,B1511)),'[1]Lookup for use classification'!$A$3,IF(OR(ISNUMBER(SEARCH('[1]Lookup for use classification'!$B$4,B1511)),ISNUMBER(SEARCH('[1]Lookup for use classification'!$C$4,B1511)),ISNUMBER(SEARCH('[1]Lookup for use classification'!$D$4,B1511)),ISNUMBER(SEARCH('[1]Lookup for use classification'!$E$4,B1511))),'[1]Lookup for use classification'!$A$4,IF(OR(ISNUMBER(SEARCH('[1]Lookup for use classification'!$B$5,B1511)),ISNUMBER(SEARCH('[1]Lookup for use classification'!$C$5,B1511)),ISNUMBER(SEARCH('[1]Lookup for use classification'!$D$5,B1511))),'[1]Lookup for use classification'!$A$5,IF(OR(ISNUMBER(SEARCH('[1]Lookup for use classification'!$B$7,B1511)),ISNUMBER(SEARCH('[1]Lookup for use classification'!$C$7,B1511)),ISNUMBER(SEARCH('[1]Lookup for use classification'!$D$7,B1511))),'[1]Lookup for use classification'!$A$7,IF(OR(ISNUMBER(SEARCH('[1]Lookup for use classification'!$B$9,B1511)),ISNUMBER(SEARCH('[1]Lookup for use classification'!$C$9,B1511)),ISNUMBER(SEARCH('[1]Lookup for use classification'!$D$9,B1511)),ISNUMBER(SEARCH('[1]Lookup for use classification'!$E$9,B1511)),ISNUMBER(SEARCH('[1]Lookup for use classification'!$F$9,B1511)),ISNUMBER(SEARCH('[1]Lookup for use classification'!$G$9,B1511)),ISNUMBER(SEARCH('[1]Lookup for use classification'!$H$9,B1511)),ISNUMBER(SEARCH('[1]Lookup for use classification'!$I$9,B1511)),ISNUMBER(SEARCH('[1]Lookup for use classification'!$J$9,B1511)),ISNUMBER(SEARCH('[1]Lookup for use classification'!$K$9,B1511))),'[1]Lookup for use classification'!$A$9,IF(OR(ISNUMBER(SEARCH('[1]Lookup for use classification'!$B$10,B1511)),ISNUMBER(SEARCH('[1]Lookup for use classification'!$C$10,B1511)),ISNUMBER(SEARCH('[1]Lookup for use classification'!$D$10,B1511)),ISNUMBER(SEARCH('[1]Lookup for use classification'!$E$10,B1511)),ISNUMBER(SEARCH('[1]Lookup for use classification'!$F$10,B1511)),ISNUMBER(SEARCH('[1]Lookup for use classification'!$G$10,B1511))),'[1]Lookup for use classification'!$A$10,IF(OR(ISNUMBER(SEARCH('[1]Lookup for use classification'!$B$11,B1511)),ISNUMBER(SEARCH('[1]Lookup for use classification'!$C$11,B1511))),'[1]Lookup for use classification'!$A$11,IF(OR(ISNUMBER(SEARCH('[1]Lookup for use classification'!$B$12,B1511)),ISNUMBER(SEARCH('[1]Lookup for use classification'!$C$12,B1511))),'[1]Lookup for use classification'!$A$12,IF(OR(ISNUMBER(SEARCH('[1]Lookup for use classification'!$B$13,B1511)),ISNUMBER(SEARCH('[1]Lookup for use classification'!$C$13,B1511)),ISNUMBER(SEARCH('[1]Lookup for use classification'!$D$13,B1511)),,ISNUMBER(SEARCH('[1]Lookup for use classification'!$C$13,B1511)),ISNUMBER(SEARCH('[1]Lookup for use classification'!$E$13,B1511))),'[1]Lookup for use classification'!$A$13,IF(OR(ISNUMBER(SEARCH('[1]Lookup for use classification'!$B$14,B1511)),ISNUMBER(SEARCH('[1]Lookup for use classification'!$C$14,B1511))),'[1]Lookup for use classification'!$A$14,"Other"))))))))))))</f>
        <v>Education - K - 12</v>
      </c>
      <c r="D1511" s="27"/>
      <c r="E1511" s="26"/>
      <c r="F1511" s="26"/>
    </row>
    <row r="1512" spans="1:6">
      <c r="A1512" s="16" t="s">
        <v>1504</v>
      </c>
      <c r="B1512" s="26" t="s">
        <v>308</v>
      </c>
      <c r="C1512" s="133" t="str">
        <f>IF(OR(ISNUMBER(SEARCH('[1]Lookup for use classification'!$B$1,B1512)),ISNUMBER(SEARCH('[1]Lookup for use classification'!$C$1,B1512)),ISNUMBER(SEARCH('[1]Lookup for use classification'!$D$1,B1512)),ISNUMBER(SEARCH('[1]Lookup for use classification'!$E$1,B1512))),'[1]Lookup for use classification'!$A$1,IF(ISNUMBER(SEARCH('[1]Lookup for use classification'!$B$2,B1512)),'[1]Lookup for use classification'!$A$2,IF(ISNUMBER(SEARCH('[1]Lookup for use classification'!$B$3,B1512)),'[1]Lookup for use classification'!$A$3,IF(OR(ISNUMBER(SEARCH('[1]Lookup for use classification'!$B$4,B1512)),ISNUMBER(SEARCH('[1]Lookup for use classification'!$C$4,B1512)),ISNUMBER(SEARCH('[1]Lookup for use classification'!$D$4,B1512)),ISNUMBER(SEARCH('[1]Lookup for use classification'!$E$4,B1512))),'[1]Lookup for use classification'!$A$4,IF(OR(ISNUMBER(SEARCH('[1]Lookup for use classification'!$B$5,B1512)),ISNUMBER(SEARCH('[1]Lookup for use classification'!$C$5,B1512)),ISNUMBER(SEARCH('[1]Lookup for use classification'!$D$5,B1512))),'[1]Lookup for use classification'!$A$5,IF(OR(ISNUMBER(SEARCH('[1]Lookup for use classification'!$B$7,B1512)),ISNUMBER(SEARCH('[1]Lookup for use classification'!$C$7,B1512)),ISNUMBER(SEARCH('[1]Lookup for use classification'!$D$7,B1512))),'[1]Lookup for use classification'!$A$7,IF(OR(ISNUMBER(SEARCH('[1]Lookup for use classification'!$B$9,B1512)),ISNUMBER(SEARCH('[1]Lookup for use classification'!$C$9,B1512)),ISNUMBER(SEARCH('[1]Lookup for use classification'!$D$9,B1512)),ISNUMBER(SEARCH('[1]Lookup for use classification'!$E$9,B1512)),ISNUMBER(SEARCH('[1]Lookup for use classification'!$F$9,B1512)),ISNUMBER(SEARCH('[1]Lookup for use classification'!$G$9,B1512)),ISNUMBER(SEARCH('[1]Lookup for use classification'!$H$9,B1512)),ISNUMBER(SEARCH('[1]Lookup for use classification'!$I$9,B1512)),ISNUMBER(SEARCH('[1]Lookup for use classification'!$J$9,B1512)),ISNUMBER(SEARCH('[1]Lookup for use classification'!$K$9,B1512))),'[1]Lookup for use classification'!$A$9,IF(OR(ISNUMBER(SEARCH('[1]Lookup for use classification'!$B$10,B1512)),ISNUMBER(SEARCH('[1]Lookup for use classification'!$C$10,B1512)),ISNUMBER(SEARCH('[1]Lookup for use classification'!$D$10,B1512)),ISNUMBER(SEARCH('[1]Lookup for use classification'!$E$10,B1512)),ISNUMBER(SEARCH('[1]Lookup for use classification'!$F$10,B1512)),ISNUMBER(SEARCH('[1]Lookup for use classification'!$G$10,B1512))),'[1]Lookup for use classification'!$A$10,IF(OR(ISNUMBER(SEARCH('[1]Lookup for use classification'!$B$11,B1512)),ISNUMBER(SEARCH('[1]Lookup for use classification'!$C$11,B1512))),'[1]Lookup for use classification'!$A$11,IF(OR(ISNUMBER(SEARCH('[1]Lookup for use classification'!$B$12,B1512)),ISNUMBER(SEARCH('[1]Lookup for use classification'!$C$12,B1512))),'[1]Lookup for use classification'!$A$12,IF(OR(ISNUMBER(SEARCH('[1]Lookup for use classification'!$B$13,B1512)),ISNUMBER(SEARCH('[1]Lookup for use classification'!$C$13,B1512)),ISNUMBER(SEARCH('[1]Lookup for use classification'!$D$13,B1512)),,ISNUMBER(SEARCH('[1]Lookup for use classification'!$C$13,B1512)),ISNUMBER(SEARCH('[1]Lookup for use classification'!$E$13,B1512))),'[1]Lookup for use classification'!$A$13,IF(OR(ISNUMBER(SEARCH('[1]Lookup for use classification'!$B$14,B1512)),ISNUMBER(SEARCH('[1]Lookup for use classification'!$C$14,B1512))),'[1]Lookup for use classification'!$A$14,"Other"))))))))))))</f>
        <v>Other</v>
      </c>
      <c r="D1512" s="27"/>
      <c r="E1512" s="26"/>
      <c r="F1512" s="26"/>
    </row>
    <row r="1513" spans="1:6">
      <c r="A1513" s="16" t="s">
        <v>1504</v>
      </c>
      <c r="B1513" s="26" t="s">
        <v>294</v>
      </c>
      <c r="C1513" s="133" t="str">
        <f>IF(OR(ISNUMBER(SEARCH('[1]Lookup for use classification'!$B$1,B1513)),ISNUMBER(SEARCH('[1]Lookup for use classification'!$C$1,B1513)),ISNUMBER(SEARCH('[1]Lookup for use classification'!$D$1,B1513)),ISNUMBER(SEARCH('[1]Lookup for use classification'!$E$1,B1513))),'[1]Lookup for use classification'!$A$1,IF(ISNUMBER(SEARCH('[1]Lookup for use classification'!$B$2,B1513)),'[1]Lookup for use classification'!$A$2,IF(ISNUMBER(SEARCH('[1]Lookup for use classification'!$B$3,B1513)),'[1]Lookup for use classification'!$A$3,IF(OR(ISNUMBER(SEARCH('[1]Lookup for use classification'!$B$4,B1513)),ISNUMBER(SEARCH('[1]Lookup for use classification'!$C$4,B1513)),ISNUMBER(SEARCH('[1]Lookup for use classification'!$D$4,B1513)),ISNUMBER(SEARCH('[1]Lookup for use classification'!$E$4,B1513))),'[1]Lookup for use classification'!$A$4,IF(OR(ISNUMBER(SEARCH('[1]Lookup for use classification'!$B$5,B1513)),ISNUMBER(SEARCH('[1]Lookup for use classification'!$C$5,B1513)),ISNUMBER(SEARCH('[1]Lookup for use classification'!$D$5,B1513))),'[1]Lookup for use classification'!$A$5,IF(OR(ISNUMBER(SEARCH('[1]Lookup for use classification'!$B$7,B1513)),ISNUMBER(SEARCH('[1]Lookup for use classification'!$C$7,B1513)),ISNUMBER(SEARCH('[1]Lookup for use classification'!$D$7,B1513))),'[1]Lookup for use classification'!$A$7,IF(OR(ISNUMBER(SEARCH('[1]Lookup for use classification'!$B$9,B1513)),ISNUMBER(SEARCH('[1]Lookup for use classification'!$C$9,B1513)),ISNUMBER(SEARCH('[1]Lookup for use classification'!$D$9,B1513)),ISNUMBER(SEARCH('[1]Lookup for use classification'!$E$9,B1513)),ISNUMBER(SEARCH('[1]Lookup for use classification'!$F$9,B1513)),ISNUMBER(SEARCH('[1]Lookup for use classification'!$G$9,B1513)),ISNUMBER(SEARCH('[1]Lookup for use classification'!$H$9,B1513)),ISNUMBER(SEARCH('[1]Lookup for use classification'!$I$9,B1513)),ISNUMBER(SEARCH('[1]Lookup for use classification'!$J$9,B1513)),ISNUMBER(SEARCH('[1]Lookup for use classification'!$K$9,B1513))),'[1]Lookup for use classification'!$A$9,IF(OR(ISNUMBER(SEARCH('[1]Lookup for use classification'!$B$10,B1513)),ISNUMBER(SEARCH('[1]Lookup for use classification'!$C$10,B1513)),ISNUMBER(SEARCH('[1]Lookup for use classification'!$D$10,B1513)),ISNUMBER(SEARCH('[1]Lookup for use classification'!$E$10,B1513)),ISNUMBER(SEARCH('[1]Lookup for use classification'!$F$10,B1513)),ISNUMBER(SEARCH('[1]Lookup for use classification'!$G$10,B1513))),'[1]Lookup for use classification'!$A$10,IF(OR(ISNUMBER(SEARCH('[1]Lookup for use classification'!$B$11,B1513)),ISNUMBER(SEARCH('[1]Lookup for use classification'!$C$11,B1513))),'[1]Lookup for use classification'!$A$11,IF(OR(ISNUMBER(SEARCH('[1]Lookup for use classification'!$B$12,B1513)),ISNUMBER(SEARCH('[1]Lookup for use classification'!$C$12,B1513))),'[1]Lookup for use classification'!$A$12,IF(OR(ISNUMBER(SEARCH('[1]Lookup for use classification'!$B$13,B1513)),ISNUMBER(SEARCH('[1]Lookup for use classification'!$C$13,B1513)),ISNUMBER(SEARCH('[1]Lookup for use classification'!$D$13,B1513)),,ISNUMBER(SEARCH('[1]Lookup for use classification'!$C$13,B1513)),ISNUMBER(SEARCH('[1]Lookup for use classification'!$E$13,B1513))),'[1]Lookup for use classification'!$A$13,IF(OR(ISNUMBER(SEARCH('[1]Lookup for use classification'!$B$14,B1513)),ISNUMBER(SEARCH('[1]Lookup for use classification'!$C$14,B1513))),'[1]Lookup for use classification'!$A$14,"Other"))))))))))))</f>
        <v>Education - K - 12</v>
      </c>
      <c r="D1513" s="27"/>
      <c r="E1513" s="26"/>
      <c r="F1513" s="26"/>
    </row>
    <row r="1514" spans="1:6">
      <c r="A1514" s="16" t="s">
        <v>1504</v>
      </c>
      <c r="B1514" s="26" t="s">
        <v>1499</v>
      </c>
      <c r="C1514" s="133" t="str">
        <f>IF(OR(ISNUMBER(SEARCH('[1]Lookup for use classification'!$B$1,B1514)),ISNUMBER(SEARCH('[1]Lookup for use classification'!$C$1,B1514)),ISNUMBER(SEARCH('[1]Lookup for use classification'!$D$1,B1514)),ISNUMBER(SEARCH('[1]Lookup for use classification'!$E$1,B1514))),'[1]Lookup for use classification'!$A$1,IF(ISNUMBER(SEARCH('[1]Lookup for use classification'!$B$2,B1514)),'[1]Lookup for use classification'!$A$2,IF(ISNUMBER(SEARCH('[1]Lookup for use classification'!$B$3,B1514)),'[1]Lookup for use classification'!$A$3,IF(OR(ISNUMBER(SEARCH('[1]Lookup for use classification'!$B$4,B1514)),ISNUMBER(SEARCH('[1]Lookup for use classification'!$C$4,B1514)),ISNUMBER(SEARCH('[1]Lookup for use classification'!$D$4,B1514)),ISNUMBER(SEARCH('[1]Lookup for use classification'!$E$4,B1514))),'[1]Lookup for use classification'!$A$4,IF(OR(ISNUMBER(SEARCH('[1]Lookup for use classification'!$B$5,B1514)),ISNUMBER(SEARCH('[1]Lookup for use classification'!$C$5,B1514)),ISNUMBER(SEARCH('[1]Lookup for use classification'!$D$5,B1514))),'[1]Lookup for use classification'!$A$5,IF(OR(ISNUMBER(SEARCH('[1]Lookup for use classification'!$B$7,B1514)),ISNUMBER(SEARCH('[1]Lookup for use classification'!$C$7,B1514)),ISNUMBER(SEARCH('[1]Lookup for use classification'!$D$7,B1514))),'[1]Lookup for use classification'!$A$7,IF(OR(ISNUMBER(SEARCH('[1]Lookup for use classification'!$B$9,B1514)),ISNUMBER(SEARCH('[1]Lookup for use classification'!$C$9,B1514)),ISNUMBER(SEARCH('[1]Lookup for use classification'!$D$9,B1514)),ISNUMBER(SEARCH('[1]Lookup for use classification'!$E$9,B1514)),ISNUMBER(SEARCH('[1]Lookup for use classification'!$F$9,B1514)),ISNUMBER(SEARCH('[1]Lookup for use classification'!$G$9,B1514)),ISNUMBER(SEARCH('[1]Lookup for use classification'!$H$9,B1514)),ISNUMBER(SEARCH('[1]Lookup for use classification'!$I$9,B1514)),ISNUMBER(SEARCH('[1]Lookup for use classification'!$J$9,B1514)),ISNUMBER(SEARCH('[1]Lookup for use classification'!$K$9,B1514))),'[1]Lookup for use classification'!$A$9,IF(OR(ISNUMBER(SEARCH('[1]Lookup for use classification'!$B$10,B1514)),ISNUMBER(SEARCH('[1]Lookup for use classification'!$C$10,B1514)),ISNUMBER(SEARCH('[1]Lookup for use classification'!$D$10,B1514)),ISNUMBER(SEARCH('[1]Lookup for use classification'!$E$10,B1514)),ISNUMBER(SEARCH('[1]Lookup for use classification'!$F$10,B1514)),ISNUMBER(SEARCH('[1]Lookup for use classification'!$G$10,B1514))),'[1]Lookup for use classification'!$A$10,IF(OR(ISNUMBER(SEARCH('[1]Lookup for use classification'!$B$11,B1514)),ISNUMBER(SEARCH('[1]Lookup for use classification'!$C$11,B1514))),'[1]Lookup for use classification'!$A$11,IF(OR(ISNUMBER(SEARCH('[1]Lookup for use classification'!$B$12,B1514)),ISNUMBER(SEARCH('[1]Lookup for use classification'!$C$12,B1514))),'[1]Lookup for use classification'!$A$12,IF(OR(ISNUMBER(SEARCH('[1]Lookup for use classification'!$B$13,B1514)),ISNUMBER(SEARCH('[1]Lookup for use classification'!$C$13,B1514)),ISNUMBER(SEARCH('[1]Lookup for use classification'!$D$13,B1514)),,ISNUMBER(SEARCH('[1]Lookup for use classification'!$C$13,B1514)),ISNUMBER(SEARCH('[1]Lookup for use classification'!$E$13,B1514))),'[1]Lookup for use classification'!$A$13,IF(OR(ISNUMBER(SEARCH('[1]Lookup for use classification'!$B$14,B1514)),ISNUMBER(SEARCH('[1]Lookup for use classification'!$C$14,B1514))),'[1]Lookup for use classification'!$A$14,"Other"))))))))))))</f>
        <v>Other</v>
      </c>
      <c r="D1514" s="27"/>
      <c r="E1514" s="26"/>
      <c r="F1514" s="26"/>
    </row>
    <row r="1515" spans="1:6">
      <c r="A1515" s="16" t="s">
        <v>1504</v>
      </c>
      <c r="B1515" s="26" t="s">
        <v>1500</v>
      </c>
      <c r="C1515" s="133" t="str">
        <f>IF(OR(ISNUMBER(SEARCH('[1]Lookup for use classification'!$B$1,B1515)),ISNUMBER(SEARCH('[1]Lookup for use classification'!$C$1,B1515)),ISNUMBER(SEARCH('[1]Lookup for use classification'!$D$1,B1515)),ISNUMBER(SEARCH('[1]Lookup for use classification'!$E$1,B1515))),'[1]Lookup for use classification'!$A$1,IF(ISNUMBER(SEARCH('[1]Lookup for use classification'!$B$2,B1515)),'[1]Lookup for use classification'!$A$2,IF(ISNUMBER(SEARCH('[1]Lookup for use classification'!$B$3,B1515)),'[1]Lookup for use classification'!$A$3,IF(OR(ISNUMBER(SEARCH('[1]Lookup for use classification'!$B$4,B1515)),ISNUMBER(SEARCH('[1]Lookup for use classification'!$C$4,B1515)),ISNUMBER(SEARCH('[1]Lookup for use classification'!$D$4,B1515)),ISNUMBER(SEARCH('[1]Lookup for use classification'!$E$4,B1515))),'[1]Lookup for use classification'!$A$4,IF(OR(ISNUMBER(SEARCH('[1]Lookup for use classification'!$B$5,B1515)),ISNUMBER(SEARCH('[1]Lookup for use classification'!$C$5,B1515)),ISNUMBER(SEARCH('[1]Lookup for use classification'!$D$5,B1515))),'[1]Lookup for use classification'!$A$5,IF(OR(ISNUMBER(SEARCH('[1]Lookup for use classification'!$B$7,B1515)),ISNUMBER(SEARCH('[1]Lookup for use classification'!$C$7,B1515)),ISNUMBER(SEARCH('[1]Lookup for use classification'!$D$7,B1515))),'[1]Lookup for use classification'!$A$7,IF(OR(ISNUMBER(SEARCH('[1]Lookup for use classification'!$B$9,B1515)),ISNUMBER(SEARCH('[1]Lookup for use classification'!$C$9,B1515)),ISNUMBER(SEARCH('[1]Lookup for use classification'!$D$9,B1515)),ISNUMBER(SEARCH('[1]Lookup for use classification'!$E$9,B1515)),ISNUMBER(SEARCH('[1]Lookup for use classification'!$F$9,B1515)),ISNUMBER(SEARCH('[1]Lookup for use classification'!$G$9,B1515)),ISNUMBER(SEARCH('[1]Lookup for use classification'!$H$9,B1515)),ISNUMBER(SEARCH('[1]Lookup for use classification'!$I$9,B1515)),ISNUMBER(SEARCH('[1]Lookup for use classification'!$J$9,B1515)),ISNUMBER(SEARCH('[1]Lookup for use classification'!$K$9,B1515))),'[1]Lookup for use classification'!$A$9,IF(OR(ISNUMBER(SEARCH('[1]Lookup for use classification'!$B$10,B1515)),ISNUMBER(SEARCH('[1]Lookup for use classification'!$C$10,B1515)),ISNUMBER(SEARCH('[1]Lookup for use classification'!$D$10,B1515)),ISNUMBER(SEARCH('[1]Lookup for use classification'!$E$10,B1515)),ISNUMBER(SEARCH('[1]Lookup for use classification'!$F$10,B1515)),ISNUMBER(SEARCH('[1]Lookup for use classification'!$G$10,B1515))),'[1]Lookup for use classification'!$A$10,IF(OR(ISNUMBER(SEARCH('[1]Lookup for use classification'!$B$11,B1515)),ISNUMBER(SEARCH('[1]Lookup for use classification'!$C$11,B1515))),'[1]Lookup for use classification'!$A$11,IF(OR(ISNUMBER(SEARCH('[1]Lookup for use classification'!$B$12,B1515)),ISNUMBER(SEARCH('[1]Lookup for use classification'!$C$12,B1515))),'[1]Lookup for use classification'!$A$12,IF(OR(ISNUMBER(SEARCH('[1]Lookup for use classification'!$B$13,B1515)),ISNUMBER(SEARCH('[1]Lookup for use classification'!$C$13,B1515)),ISNUMBER(SEARCH('[1]Lookup for use classification'!$D$13,B1515)),,ISNUMBER(SEARCH('[1]Lookup for use classification'!$C$13,B1515)),ISNUMBER(SEARCH('[1]Lookup for use classification'!$E$13,B1515))),'[1]Lookup for use classification'!$A$13,IF(OR(ISNUMBER(SEARCH('[1]Lookup for use classification'!$B$14,B1515)),ISNUMBER(SEARCH('[1]Lookup for use classification'!$C$14,B1515))),'[1]Lookup for use classification'!$A$14,"Other"))))))))))))</f>
        <v>Other</v>
      </c>
      <c r="D1515" s="27">
        <v>2600</v>
      </c>
      <c r="E1515" s="26"/>
      <c r="F1515" s="26"/>
    </row>
    <row r="1516" spans="1:6">
      <c r="A1516" s="16" t="s">
        <v>1504</v>
      </c>
      <c r="B1516" s="26" t="s">
        <v>1501</v>
      </c>
      <c r="C1516" s="133" t="str">
        <f>IF(OR(ISNUMBER(SEARCH('[1]Lookup for use classification'!$B$1,B1516)),ISNUMBER(SEARCH('[1]Lookup for use classification'!$C$1,B1516)),ISNUMBER(SEARCH('[1]Lookup for use classification'!$D$1,B1516)),ISNUMBER(SEARCH('[1]Lookup for use classification'!$E$1,B1516))),'[1]Lookup for use classification'!$A$1,IF(ISNUMBER(SEARCH('[1]Lookup for use classification'!$B$2,B1516)),'[1]Lookup for use classification'!$A$2,IF(ISNUMBER(SEARCH('[1]Lookup for use classification'!$B$3,B1516)),'[1]Lookup for use classification'!$A$3,IF(OR(ISNUMBER(SEARCH('[1]Lookup for use classification'!$B$4,B1516)),ISNUMBER(SEARCH('[1]Lookup for use classification'!$C$4,B1516)),ISNUMBER(SEARCH('[1]Lookup for use classification'!$D$4,B1516)),ISNUMBER(SEARCH('[1]Lookup for use classification'!$E$4,B1516))),'[1]Lookup for use classification'!$A$4,IF(OR(ISNUMBER(SEARCH('[1]Lookup for use classification'!$B$5,B1516)),ISNUMBER(SEARCH('[1]Lookup for use classification'!$C$5,B1516)),ISNUMBER(SEARCH('[1]Lookup for use classification'!$D$5,B1516))),'[1]Lookup for use classification'!$A$5,IF(OR(ISNUMBER(SEARCH('[1]Lookup for use classification'!$B$7,B1516)),ISNUMBER(SEARCH('[1]Lookup for use classification'!$C$7,B1516)),ISNUMBER(SEARCH('[1]Lookup for use classification'!$D$7,B1516))),'[1]Lookup for use classification'!$A$7,IF(OR(ISNUMBER(SEARCH('[1]Lookup for use classification'!$B$9,B1516)),ISNUMBER(SEARCH('[1]Lookup for use classification'!$C$9,B1516)),ISNUMBER(SEARCH('[1]Lookup for use classification'!$D$9,B1516)),ISNUMBER(SEARCH('[1]Lookup for use classification'!$E$9,B1516)),ISNUMBER(SEARCH('[1]Lookup for use classification'!$F$9,B1516)),ISNUMBER(SEARCH('[1]Lookup for use classification'!$G$9,B1516)),ISNUMBER(SEARCH('[1]Lookup for use classification'!$H$9,B1516)),ISNUMBER(SEARCH('[1]Lookup for use classification'!$I$9,B1516)),ISNUMBER(SEARCH('[1]Lookup for use classification'!$J$9,B1516)),ISNUMBER(SEARCH('[1]Lookup for use classification'!$K$9,B1516))),'[1]Lookup for use classification'!$A$9,IF(OR(ISNUMBER(SEARCH('[1]Lookup for use classification'!$B$10,B1516)),ISNUMBER(SEARCH('[1]Lookup for use classification'!$C$10,B1516)),ISNUMBER(SEARCH('[1]Lookup for use classification'!$D$10,B1516)),ISNUMBER(SEARCH('[1]Lookup for use classification'!$E$10,B1516)),ISNUMBER(SEARCH('[1]Lookup for use classification'!$F$10,B1516)),ISNUMBER(SEARCH('[1]Lookup for use classification'!$G$10,B1516))),'[1]Lookup for use classification'!$A$10,IF(OR(ISNUMBER(SEARCH('[1]Lookup for use classification'!$B$11,B1516)),ISNUMBER(SEARCH('[1]Lookup for use classification'!$C$11,B1516))),'[1]Lookup for use classification'!$A$11,IF(OR(ISNUMBER(SEARCH('[1]Lookup for use classification'!$B$12,B1516)),ISNUMBER(SEARCH('[1]Lookup for use classification'!$C$12,B1516))),'[1]Lookup for use classification'!$A$12,IF(OR(ISNUMBER(SEARCH('[1]Lookup for use classification'!$B$13,B1516)),ISNUMBER(SEARCH('[1]Lookup for use classification'!$C$13,B1516)),ISNUMBER(SEARCH('[1]Lookup for use classification'!$D$13,B1516)),,ISNUMBER(SEARCH('[1]Lookup for use classification'!$C$13,B1516)),ISNUMBER(SEARCH('[1]Lookup for use classification'!$E$13,B1516))),'[1]Lookup for use classification'!$A$13,IF(OR(ISNUMBER(SEARCH('[1]Lookup for use classification'!$B$14,B1516)),ISNUMBER(SEARCH('[1]Lookup for use classification'!$C$14,B1516))),'[1]Lookup for use classification'!$A$14,"Other"))))))))))))</f>
        <v>Other</v>
      </c>
      <c r="D1516" s="27">
        <v>336</v>
      </c>
      <c r="E1516" s="26"/>
      <c r="F1516" s="26"/>
    </row>
    <row r="1517" spans="1:6">
      <c r="A1517" s="16" t="s">
        <v>1504</v>
      </c>
      <c r="B1517" s="26" t="s">
        <v>1221</v>
      </c>
      <c r="C1517" s="133" t="str">
        <f>IF(OR(ISNUMBER(SEARCH('[1]Lookup for use classification'!$B$1,B1517)),ISNUMBER(SEARCH('[1]Lookup for use classification'!$C$1,B1517)),ISNUMBER(SEARCH('[1]Lookup for use classification'!$D$1,B1517)),ISNUMBER(SEARCH('[1]Lookup for use classification'!$E$1,B1517))),'[1]Lookup for use classification'!$A$1,IF(ISNUMBER(SEARCH('[1]Lookup for use classification'!$B$2,B1517)),'[1]Lookup for use classification'!$A$2,IF(ISNUMBER(SEARCH('[1]Lookup for use classification'!$B$3,B1517)),'[1]Lookup for use classification'!$A$3,IF(OR(ISNUMBER(SEARCH('[1]Lookup for use classification'!$B$4,B1517)),ISNUMBER(SEARCH('[1]Lookup for use classification'!$C$4,B1517)),ISNUMBER(SEARCH('[1]Lookup for use classification'!$D$4,B1517)),ISNUMBER(SEARCH('[1]Lookup for use classification'!$E$4,B1517))),'[1]Lookup for use classification'!$A$4,IF(OR(ISNUMBER(SEARCH('[1]Lookup for use classification'!$B$5,B1517)),ISNUMBER(SEARCH('[1]Lookup for use classification'!$C$5,B1517)),ISNUMBER(SEARCH('[1]Lookup for use classification'!$D$5,B1517))),'[1]Lookup for use classification'!$A$5,IF(OR(ISNUMBER(SEARCH('[1]Lookup for use classification'!$B$7,B1517)),ISNUMBER(SEARCH('[1]Lookup for use classification'!$C$7,B1517)),ISNUMBER(SEARCH('[1]Lookup for use classification'!$D$7,B1517))),'[1]Lookup for use classification'!$A$7,IF(OR(ISNUMBER(SEARCH('[1]Lookup for use classification'!$B$9,B1517)),ISNUMBER(SEARCH('[1]Lookup for use classification'!$C$9,B1517)),ISNUMBER(SEARCH('[1]Lookup for use classification'!$D$9,B1517)),ISNUMBER(SEARCH('[1]Lookup for use classification'!$E$9,B1517)),ISNUMBER(SEARCH('[1]Lookup for use classification'!$F$9,B1517)),ISNUMBER(SEARCH('[1]Lookup for use classification'!$G$9,B1517)),ISNUMBER(SEARCH('[1]Lookup for use classification'!$H$9,B1517)),ISNUMBER(SEARCH('[1]Lookup for use classification'!$I$9,B1517)),ISNUMBER(SEARCH('[1]Lookup for use classification'!$J$9,B1517)),ISNUMBER(SEARCH('[1]Lookup for use classification'!$K$9,B1517))),'[1]Lookup for use classification'!$A$9,IF(OR(ISNUMBER(SEARCH('[1]Lookup for use classification'!$B$10,B1517)),ISNUMBER(SEARCH('[1]Lookup for use classification'!$C$10,B1517)),ISNUMBER(SEARCH('[1]Lookup for use classification'!$D$10,B1517)),ISNUMBER(SEARCH('[1]Lookup for use classification'!$E$10,B1517)),ISNUMBER(SEARCH('[1]Lookup for use classification'!$F$10,B1517)),ISNUMBER(SEARCH('[1]Lookup for use classification'!$G$10,B1517))),'[1]Lookup for use classification'!$A$10,IF(OR(ISNUMBER(SEARCH('[1]Lookup for use classification'!$B$11,B1517)),ISNUMBER(SEARCH('[1]Lookup for use classification'!$C$11,B1517))),'[1]Lookup for use classification'!$A$11,IF(OR(ISNUMBER(SEARCH('[1]Lookup for use classification'!$B$12,B1517)),ISNUMBER(SEARCH('[1]Lookup for use classification'!$C$12,B1517))),'[1]Lookup for use classification'!$A$12,IF(OR(ISNUMBER(SEARCH('[1]Lookup for use classification'!$B$13,B1517)),ISNUMBER(SEARCH('[1]Lookup for use classification'!$C$13,B1517)),ISNUMBER(SEARCH('[1]Lookup for use classification'!$D$13,B1517)),,ISNUMBER(SEARCH('[1]Lookup for use classification'!$C$13,B1517)),ISNUMBER(SEARCH('[1]Lookup for use classification'!$E$13,B1517))),'[1]Lookup for use classification'!$A$13,IF(OR(ISNUMBER(SEARCH('[1]Lookup for use classification'!$B$14,B1517)),ISNUMBER(SEARCH('[1]Lookup for use classification'!$C$14,B1517))),'[1]Lookup for use classification'!$A$14,"Other"))))))))))))</f>
        <v>Other</v>
      </c>
      <c r="D1517" s="27"/>
      <c r="E1517" s="26"/>
      <c r="F1517" s="26"/>
    </row>
    <row r="1518" spans="1:6">
      <c r="A1518" s="16" t="s">
        <v>1504</v>
      </c>
      <c r="B1518" s="26" t="s">
        <v>1246</v>
      </c>
      <c r="C1518" s="133" t="str">
        <f>IF(OR(ISNUMBER(SEARCH('[1]Lookup for use classification'!$B$1,B1518)),ISNUMBER(SEARCH('[1]Lookup for use classification'!$C$1,B1518)),ISNUMBER(SEARCH('[1]Lookup for use classification'!$D$1,B1518)),ISNUMBER(SEARCH('[1]Lookup for use classification'!$E$1,B1518))),'[1]Lookup for use classification'!$A$1,IF(ISNUMBER(SEARCH('[1]Lookup for use classification'!$B$2,B1518)),'[1]Lookup for use classification'!$A$2,IF(ISNUMBER(SEARCH('[1]Lookup for use classification'!$B$3,B1518)),'[1]Lookup for use classification'!$A$3,IF(OR(ISNUMBER(SEARCH('[1]Lookup for use classification'!$B$4,B1518)),ISNUMBER(SEARCH('[1]Lookup for use classification'!$C$4,B1518)),ISNUMBER(SEARCH('[1]Lookup for use classification'!$D$4,B1518)),ISNUMBER(SEARCH('[1]Lookup for use classification'!$E$4,B1518))),'[1]Lookup for use classification'!$A$4,IF(OR(ISNUMBER(SEARCH('[1]Lookup for use classification'!$B$5,B1518)),ISNUMBER(SEARCH('[1]Lookup for use classification'!$C$5,B1518)),ISNUMBER(SEARCH('[1]Lookup for use classification'!$D$5,B1518))),'[1]Lookup for use classification'!$A$5,IF(OR(ISNUMBER(SEARCH('[1]Lookup for use classification'!$B$7,B1518)),ISNUMBER(SEARCH('[1]Lookup for use classification'!$C$7,B1518)),ISNUMBER(SEARCH('[1]Lookup for use classification'!$D$7,B1518))),'[1]Lookup for use classification'!$A$7,IF(OR(ISNUMBER(SEARCH('[1]Lookup for use classification'!$B$9,B1518)),ISNUMBER(SEARCH('[1]Lookup for use classification'!$C$9,B1518)),ISNUMBER(SEARCH('[1]Lookup for use classification'!$D$9,B1518)),ISNUMBER(SEARCH('[1]Lookup for use classification'!$E$9,B1518)),ISNUMBER(SEARCH('[1]Lookup for use classification'!$F$9,B1518)),ISNUMBER(SEARCH('[1]Lookup for use classification'!$G$9,B1518)),ISNUMBER(SEARCH('[1]Lookup for use classification'!$H$9,B1518)),ISNUMBER(SEARCH('[1]Lookup for use classification'!$I$9,B1518)),ISNUMBER(SEARCH('[1]Lookup for use classification'!$J$9,B1518)),ISNUMBER(SEARCH('[1]Lookup for use classification'!$K$9,B1518))),'[1]Lookup for use classification'!$A$9,IF(OR(ISNUMBER(SEARCH('[1]Lookup for use classification'!$B$10,B1518)),ISNUMBER(SEARCH('[1]Lookup for use classification'!$C$10,B1518)),ISNUMBER(SEARCH('[1]Lookup for use classification'!$D$10,B1518)),ISNUMBER(SEARCH('[1]Lookup for use classification'!$E$10,B1518)),ISNUMBER(SEARCH('[1]Lookup for use classification'!$F$10,B1518)),ISNUMBER(SEARCH('[1]Lookup for use classification'!$G$10,B1518))),'[1]Lookup for use classification'!$A$10,IF(OR(ISNUMBER(SEARCH('[1]Lookup for use classification'!$B$11,B1518)),ISNUMBER(SEARCH('[1]Lookup for use classification'!$C$11,B1518))),'[1]Lookup for use classification'!$A$11,IF(OR(ISNUMBER(SEARCH('[1]Lookup for use classification'!$B$12,B1518)),ISNUMBER(SEARCH('[1]Lookup for use classification'!$C$12,B1518))),'[1]Lookup for use classification'!$A$12,IF(OR(ISNUMBER(SEARCH('[1]Lookup for use classification'!$B$13,B1518)),ISNUMBER(SEARCH('[1]Lookup for use classification'!$C$13,B1518)),ISNUMBER(SEARCH('[1]Lookup for use classification'!$D$13,B1518)),,ISNUMBER(SEARCH('[1]Lookup for use classification'!$C$13,B1518)),ISNUMBER(SEARCH('[1]Lookup for use classification'!$E$13,B1518))),'[1]Lookup for use classification'!$A$13,IF(OR(ISNUMBER(SEARCH('[1]Lookup for use classification'!$B$14,B1518)),ISNUMBER(SEARCH('[1]Lookup for use classification'!$C$14,B1518))),'[1]Lookup for use classification'!$A$14,"Other"))))))))))))</f>
        <v>Office</v>
      </c>
      <c r="D1518" s="27"/>
      <c r="E1518" s="26"/>
      <c r="F1518" s="26"/>
    </row>
    <row r="1519" spans="1:6">
      <c r="A1519" s="16" t="s">
        <v>1504</v>
      </c>
      <c r="B1519" s="26" t="s">
        <v>1502</v>
      </c>
      <c r="C1519" s="133" t="str">
        <f>IF(OR(ISNUMBER(SEARCH('[1]Lookup for use classification'!$B$1,B1519)),ISNUMBER(SEARCH('[1]Lookup for use classification'!$C$1,B1519)),ISNUMBER(SEARCH('[1]Lookup for use classification'!$D$1,B1519)),ISNUMBER(SEARCH('[1]Lookup for use classification'!$E$1,B1519))),'[1]Lookup for use classification'!$A$1,IF(ISNUMBER(SEARCH('[1]Lookup for use classification'!$B$2,B1519)),'[1]Lookup for use classification'!$A$2,IF(ISNUMBER(SEARCH('[1]Lookup for use classification'!$B$3,B1519)),'[1]Lookup for use classification'!$A$3,IF(OR(ISNUMBER(SEARCH('[1]Lookup for use classification'!$B$4,B1519)),ISNUMBER(SEARCH('[1]Lookup for use classification'!$C$4,B1519)),ISNUMBER(SEARCH('[1]Lookup for use classification'!$D$4,B1519)),ISNUMBER(SEARCH('[1]Lookup for use classification'!$E$4,B1519))),'[1]Lookup for use classification'!$A$4,IF(OR(ISNUMBER(SEARCH('[1]Lookup for use classification'!$B$5,B1519)),ISNUMBER(SEARCH('[1]Lookup for use classification'!$C$5,B1519)),ISNUMBER(SEARCH('[1]Lookup for use classification'!$D$5,B1519))),'[1]Lookup for use classification'!$A$5,IF(OR(ISNUMBER(SEARCH('[1]Lookup for use classification'!$B$7,B1519)),ISNUMBER(SEARCH('[1]Lookup for use classification'!$C$7,B1519)),ISNUMBER(SEARCH('[1]Lookup for use classification'!$D$7,B1519))),'[1]Lookup for use classification'!$A$7,IF(OR(ISNUMBER(SEARCH('[1]Lookup for use classification'!$B$9,B1519)),ISNUMBER(SEARCH('[1]Lookup for use classification'!$C$9,B1519)),ISNUMBER(SEARCH('[1]Lookup for use classification'!$D$9,B1519)),ISNUMBER(SEARCH('[1]Lookup for use classification'!$E$9,B1519)),ISNUMBER(SEARCH('[1]Lookup for use classification'!$F$9,B1519)),ISNUMBER(SEARCH('[1]Lookup for use classification'!$G$9,B1519)),ISNUMBER(SEARCH('[1]Lookup for use classification'!$H$9,B1519)),ISNUMBER(SEARCH('[1]Lookup for use classification'!$I$9,B1519)),ISNUMBER(SEARCH('[1]Lookup for use classification'!$J$9,B1519)),ISNUMBER(SEARCH('[1]Lookup for use classification'!$K$9,B1519))),'[1]Lookup for use classification'!$A$9,IF(OR(ISNUMBER(SEARCH('[1]Lookup for use classification'!$B$10,B1519)),ISNUMBER(SEARCH('[1]Lookup for use classification'!$C$10,B1519)),ISNUMBER(SEARCH('[1]Lookup for use classification'!$D$10,B1519)),ISNUMBER(SEARCH('[1]Lookup for use classification'!$E$10,B1519)),ISNUMBER(SEARCH('[1]Lookup for use classification'!$F$10,B1519)),ISNUMBER(SEARCH('[1]Lookup for use classification'!$G$10,B1519))),'[1]Lookup for use classification'!$A$10,IF(OR(ISNUMBER(SEARCH('[1]Lookup for use classification'!$B$11,B1519)),ISNUMBER(SEARCH('[1]Lookup for use classification'!$C$11,B1519))),'[1]Lookup for use classification'!$A$11,IF(OR(ISNUMBER(SEARCH('[1]Lookup for use classification'!$B$12,B1519)),ISNUMBER(SEARCH('[1]Lookup for use classification'!$C$12,B1519))),'[1]Lookup for use classification'!$A$12,IF(OR(ISNUMBER(SEARCH('[1]Lookup for use classification'!$B$13,B1519)),ISNUMBER(SEARCH('[1]Lookup for use classification'!$C$13,B1519)),ISNUMBER(SEARCH('[1]Lookup for use classification'!$D$13,B1519)),,ISNUMBER(SEARCH('[1]Lookup for use classification'!$C$13,B1519)),ISNUMBER(SEARCH('[1]Lookup for use classification'!$E$13,B1519))),'[1]Lookup for use classification'!$A$13,IF(OR(ISNUMBER(SEARCH('[1]Lookup for use classification'!$B$14,B1519)),ISNUMBER(SEARCH('[1]Lookup for use classification'!$C$14,B1519))),'[1]Lookup for use classification'!$A$14,"Other"))))))))))))</f>
        <v>Public Safety</v>
      </c>
      <c r="D1519" s="27"/>
      <c r="E1519" s="26"/>
      <c r="F1519" s="26"/>
    </row>
    <row r="1520" spans="1:6">
      <c r="A1520" s="16" t="s">
        <v>1504</v>
      </c>
      <c r="B1520" s="26" t="s">
        <v>1503</v>
      </c>
      <c r="C1520" s="133" t="str">
        <f>IF(OR(ISNUMBER(SEARCH('[1]Lookup for use classification'!$B$1,B1520)),ISNUMBER(SEARCH('[1]Lookup for use classification'!$C$1,B1520)),ISNUMBER(SEARCH('[1]Lookup for use classification'!$D$1,B1520)),ISNUMBER(SEARCH('[1]Lookup for use classification'!$E$1,B1520))),'[1]Lookup for use classification'!$A$1,IF(ISNUMBER(SEARCH('[1]Lookup for use classification'!$B$2,B1520)),'[1]Lookup for use classification'!$A$2,IF(ISNUMBER(SEARCH('[1]Lookup for use classification'!$B$3,B1520)),'[1]Lookup for use classification'!$A$3,IF(OR(ISNUMBER(SEARCH('[1]Lookup for use classification'!$B$4,B1520)),ISNUMBER(SEARCH('[1]Lookup for use classification'!$C$4,B1520)),ISNUMBER(SEARCH('[1]Lookup for use classification'!$D$4,B1520)),ISNUMBER(SEARCH('[1]Lookup for use classification'!$E$4,B1520))),'[1]Lookup for use classification'!$A$4,IF(OR(ISNUMBER(SEARCH('[1]Lookup for use classification'!$B$5,B1520)),ISNUMBER(SEARCH('[1]Lookup for use classification'!$C$5,B1520)),ISNUMBER(SEARCH('[1]Lookup for use classification'!$D$5,B1520))),'[1]Lookup for use classification'!$A$5,IF(OR(ISNUMBER(SEARCH('[1]Lookup for use classification'!$B$7,B1520)),ISNUMBER(SEARCH('[1]Lookup for use classification'!$C$7,B1520)),ISNUMBER(SEARCH('[1]Lookup for use classification'!$D$7,B1520))),'[1]Lookup for use classification'!$A$7,IF(OR(ISNUMBER(SEARCH('[1]Lookup for use classification'!$B$9,B1520)),ISNUMBER(SEARCH('[1]Lookup for use classification'!$C$9,B1520)),ISNUMBER(SEARCH('[1]Lookup for use classification'!$D$9,B1520)),ISNUMBER(SEARCH('[1]Lookup for use classification'!$E$9,B1520)),ISNUMBER(SEARCH('[1]Lookup for use classification'!$F$9,B1520)),ISNUMBER(SEARCH('[1]Lookup for use classification'!$G$9,B1520)),ISNUMBER(SEARCH('[1]Lookup for use classification'!$H$9,B1520)),ISNUMBER(SEARCH('[1]Lookup for use classification'!$I$9,B1520)),ISNUMBER(SEARCH('[1]Lookup for use classification'!$J$9,B1520)),ISNUMBER(SEARCH('[1]Lookup for use classification'!$K$9,B1520))),'[1]Lookup for use classification'!$A$9,IF(OR(ISNUMBER(SEARCH('[1]Lookup for use classification'!$B$10,B1520)),ISNUMBER(SEARCH('[1]Lookup for use classification'!$C$10,B1520)),ISNUMBER(SEARCH('[1]Lookup for use classification'!$D$10,B1520)),ISNUMBER(SEARCH('[1]Lookup for use classification'!$E$10,B1520)),ISNUMBER(SEARCH('[1]Lookup for use classification'!$F$10,B1520)),ISNUMBER(SEARCH('[1]Lookup for use classification'!$G$10,B1520))),'[1]Lookup for use classification'!$A$10,IF(OR(ISNUMBER(SEARCH('[1]Lookup for use classification'!$B$11,B1520)),ISNUMBER(SEARCH('[1]Lookup for use classification'!$C$11,B1520))),'[1]Lookup for use classification'!$A$11,IF(OR(ISNUMBER(SEARCH('[1]Lookup for use classification'!$B$12,B1520)),ISNUMBER(SEARCH('[1]Lookup for use classification'!$C$12,B1520))),'[1]Lookup for use classification'!$A$12,IF(OR(ISNUMBER(SEARCH('[1]Lookup for use classification'!$B$13,B1520)),ISNUMBER(SEARCH('[1]Lookup for use classification'!$C$13,B1520)),ISNUMBER(SEARCH('[1]Lookup for use classification'!$D$13,B1520)),,ISNUMBER(SEARCH('[1]Lookup for use classification'!$C$13,B1520)),ISNUMBER(SEARCH('[1]Lookup for use classification'!$E$13,B1520))),'[1]Lookup for use classification'!$A$13,IF(OR(ISNUMBER(SEARCH('[1]Lookup for use classification'!$B$14,B1520)),ISNUMBER(SEARCH('[1]Lookup for use classification'!$C$14,B1520))),'[1]Lookup for use classification'!$A$14,"Other"))))))))))))</f>
        <v>Water &amp; Sewer</v>
      </c>
      <c r="D1520" s="27">
        <v>96</v>
      </c>
      <c r="E1520" s="26"/>
      <c r="F1520" s="26"/>
    </row>
    <row r="1521" spans="1:6">
      <c r="A1521" s="16" t="s">
        <v>357</v>
      </c>
      <c r="B1521" s="102" t="s">
        <v>44</v>
      </c>
      <c r="C1521" s="133" t="str">
        <f>IF(OR(ISNUMBER(SEARCH('[1]Lookup for use classification'!$B$1,B1521)),ISNUMBER(SEARCH('[1]Lookup for use classification'!$C$1,B1521)),ISNUMBER(SEARCH('[1]Lookup for use classification'!$D$1,B1521)),ISNUMBER(SEARCH('[1]Lookup for use classification'!$E$1,B1521))),'[1]Lookup for use classification'!$A$1,IF(ISNUMBER(SEARCH('[1]Lookup for use classification'!$B$2,B1521)),'[1]Lookup for use classification'!$A$2,IF(ISNUMBER(SEARCH('[1]Lookup for use classification'!$B$3,B1521)),'[1]Lookup for use classification'!$A$3,IF(OR(ISNUMBER(SEARCH('[1]Lookup for use classification'!$B$4,B1521)),ISNUMBER(SEARCH('[1]Lookup for use classification'!$C$4,B1521)),ISNUMBER(SEARCH('[1]Lookup for use classification'!$D$4,B1521)),ISNUMBER(SEARCH('[1]Lookup for use classification'!$E$4,B1521))),'[1]Lookup for use classification'!$A$4,IF(OR(ISNUMBER(SEARCH('[1]Lookup for use classification'!$B$5,B1521)),ISNUMBER(SEARCH('[1]Lookup for use classification'!$C$5,B1521)),ISNUMBER(SEARCH('[1]Lookup for use classification'!$D$5,B1521))),'[1]Lookup for use classification'!$A$5,IF(OR(ISNUMBER(SEARCH('[1]Lookup for use classification'!$B$7,B1521)),ISNUMBER(SEARCH('[1]Lookup for use classification'!$C$7,B1521)),ISNUMBER(SEARCH('[1]Lookup for use classification'!$D$7,B1521))),'[1]Lookup for use classification'!$A$7,IF(OR(ISNUMBER(SEARCH('[1]Lookup for use classification'!$B$9,B1521)),ISNUMBER(SEARCH('[1]Lookup for use classification'!$C$9,B1521)),ISNUMBER(SEARCH('[1]Lookup for use classification'!$D$9,B1521)),ISNUMBER(SEARCH('[1]Lookup for use classification'!$E$9,B1521)),ISNUMBER(SEARCH('[1]Lookup for use classification'!$F$9,B1521)),ISNUMBER(SEARCH('[1]Lookup for use classification'!$G$9,B1521)),ISNUMBER(SEARCH('[1]Lookup for use classification'!$H$9,B1521)),ISNUMBER(SEARCH('[1]Lookup for use classification'!$I$9,B1521)),ISNUMBER(SEARCH('[1]Lookup for use classification'!$J$9,B1521)),ISNUMBER(SEARCH('[1]Lookup for use classification'!$K$9,B1521))),'[1]Lookup for use classification'!$A$9,IF(OR(ISNUMBER(SEARCH('[1]Lookup for use classification'!$B$10,B1521)),ISNUMBER(SEARCH('[1]Lookup for use classification'!$C$10,B1521)),ISNUMBER(SEARCH('[1]Lookup for use classification'!$D$10,B1521)),ISNUMBER(SEARCH('[1]Lookup for use classification'!$E$10,B1521)),ISNUMBER(SEARCH('[1]Lookup for use classification'!$F$10,B1521)),ISNUMBER(SEARCH('[1]Lookup for use classification'!$G$10,B1521))),'[1]Lookup for use classification'!$A$10,IF(OR(ISNUMBER(SEARCH('[1]Lookup for use classification'!$B$11,B1521)),ISNUMBER(SEARCH('[1]Lookup for use classification'!$C$11,B1521))),'[1]Lookup for use classification'!$A$11,IF(OR(ISNUMBER(SEARCH('[1]Lookup for use classification'!$B$12,B1521)),ISNUMBER(SEARCH('[1]Lookup for use classification'!$C$12,B1521))),'[1]Lookup for use classification'!$A$12,IF(OR(ISNUMBER(SEARCH('[1]Lookup for use classification'!$B$13,B1521)),ISNUMBER(SEARCH('[1]Lookup for use classification'!$C$13,B1521)),ISNUMBER(SEARCH('[1]Lookup for use classification'!$D$13,B1521)),,ISNUMBER(SEARCH('[1]Lookup for use classification'!$C$13,B1521)),ISNUMBER(SEARCH('[1]Lookup for use classification'!$E$13,B1521))),'[1]Lookup for use classification'!$A$13,IF(OR(ISNUMBER(SEARCH('[1]Lookup for use classification'!$B$14,B1521)),ISNUMBER(SEARCH('[1]Lookup for use classification'!$C$14,B1521))),'[1]Lookup for use classification'!$A$14,"Other"))))))))))))</f>
        <v>Other</v>
      </c>
      <c r="D1521" s="103">
        <v>96</v>
      </c>
      <c r="E1521" s="104"/>
      <c r="F1521" s="80"/>
    </row>
    <row r="1522" spans="1:6">
      <c r="A1522" s="16" t="s">
        <v>357</v>
      </c>
      <c r="B1522" s="26" t="s">
        <v>302</v>
      </c>
      <c r="C1522" s="133" t="str">
        <f>IF(OR(ISNUMBER(SEARCH('[1]Lookup for use classification'!$B$1,B1522)),ISNUMBER(SEARCH('[1]Lookup for use classification'!$C$1,B1522)),ISNUMBER(SEARCH('[1]Lookup for use classification'!$D$1,B1522)),ISNUMBER(SEARCH('[1]Lookup for use classification'!$E$1,B1522))),'[1]Lookup for use classification'!$A$1,IF(ISNUMBER(SEARCH('[1]Lookup for use classification'!$B$2,B1522)),'[1]Lookup for use classification'!$A$2,IF(ISNUMBER(SEARCH('[1]Lookup for use classification'!$B$3,B1522)),'[1]Lookup for use classification'!$A$3,IF(OR(ISNUMBER(SEARCH('[1]Lookup for use classification'!$B$4,B1522)),ISNUMBER(SEARCH('[1]Lookup for use classification'!$C$4,B1522)),ISNUMBER(SEARCH('[1]Lookup for use classification'!$D$4,B1522)),ISNUMBER(SEARCH('[1]Lookup for use classification'!$E$4,B1522))),'[1]Lookup for use classification'!$A$4,IF(OR(ISNUMBER(SEARCH('[1]Lookup for use classification'!$B$5,B1522)),ISNUMBER(SEARCH('[1]Lookup for use classification'!$C$5,B1522)),ISNUMBER(SEARCH('[1]Lookup for use classification'!$D$5,B1522))),'[1]Lookup for use classification'!$A$5,IF(OR(ISNUMBER(SEARCH('[1]Lookup for use classification'!$B$7,B1522)),ISNUMBER(SEARCH('[1]Lookup for use classification'!$C$7,B1522)),ISNUMBER(SEARCH('[1]Lookup for use classification'!$D$7,B1522))),'[1]Lookup for use classification'!$A$7,IF(OR(ISNUMBER(SEARCH('[1]Lookup for use classification'!$B$9,B1522)),ISNUMBER(SEARCH('[1]Lookup for use classification'!$C$9,B1522)),ISNUMBER(SEARCH('[1]Lookup for use classification'!$D$9,B1522)),ISNUMBER(SEARCH('[1]Lookup for use classification'!$E$9,B1522)),ISNUMBER(SEARCH('[1]Lookup for use classification'!$F$9,B1522)),ISNUMBER(SEARCH('[1]Lookup for use classification'!$G$9,B1522)),ISNUMBER(SEARCH('[1]Lookup for use classification'!$H$9,B1522)),ISNUMBER(SEARCH('[1]Lookup for use classification'!$I$9,B1522)),ISNUMBER(SEARCH('[1]Lookup for use classification'!$J$9,B1522)),ISNUMBER(SEARCH('[1]Lookup for use classification'!$K$9,B1522))),'[1]Lookup for use classification'!$A$9,IF(OR(ISNUMBER(SEARCH('[1]Lookup for use classification'!$B$10,B1522)),ISNUMBER(SEARCH('[1]Lookup for use classification'!$C$10,B1522)),ISNUMBER(SEARCH('[1]Lookup for use classification'!$D$10,B1522)),ISNUMBER(SEARCH('[1]Lookup for use classification'!$E$10,B1522)),ISNUMBER(SEARCH('[1]Lookup for use classification'!$F$10,B1522)),ISNUMBER(SEARCH('[1]Lookup for use classification'!$G$10,B1522))),'[1]Lookup for use classification'!$A$10,IF(OR(ISNUMBER(SEARCH('[1]Lookup for use classification'!$B$11,B1522)),ISNUMBER(SEARCH('[1]Lookup for use classification'!$C$11,B1522))),'[1]Lookup for use classification'!$A$11,IF(OR(ISNUMBER(SEARCH('[1]Lookup for use classification'!$B$12,B1522)),ISNUMBER(SEARCH('[1]Lookup for use classification'!$C$12,B1522))),'[1]Lookup for use classification'!$A$12,IF(OR(ISNUMBER(SEARCH('[1]Lookup for use classification'!$B$13,B1522)),ISNUMBER(SEARCH('[1]Lookup for use classification'!$C$13,B1522)),ISNUMBER(SEARCH('[1]Lookup for use classification'!$D$13,B1522)),,ISNUMBER(SEARCH('[1]Lookup for use classification'!$C$13,B1522)),ISNUMBER(SEARCH('[1]Lookup for use classification'!$E$13,B1522))),'[1]Lookup for use classification'!$A$13,IF(OR(ISNUMBER(SEARCH('[1]Lookup for use classification'!$B$14,B1522)),ISNUMBER(SEARCH('[1]Lookup for use classification'!$C$14,B1522))),'[1]Lookup for use classification'!$A$14,"Other"))))))))))))</f>
        <v>Retail - Other</v>
      </c>
      <c r="D1522" s="36">
        <v>2944</v>
      </c>
      <c r="E1522" s="29"/>
      <c r="F1522" s="29"/>
    </row>
    <row r="1523" spans="1:6">
      <c r="A1523" s="16" t="s">
        <v>357</v>
      </c>
      <c r="B1523" s="26" t="s">
        <v>358</v>
      </c>
      <c r="C1523" s="133" t="str">
        <f>IF(OR(ISNUMBER(SEARCH('[1]Lookup for use classification'!$B$1,B1523)),ISNUMBER(SEARCH('[1]Lookup for use classification'!$C$1,B1523)),ISNUMBER(SEARCH('[1]Lookup for use classification'!$D$1,B1523)),ISNUMBER(SEARCH('[1]Lookup for use classification'!$E$1,B1523))),'[1]Lookup for use classification'!$A$1,IF(ISNUMBER(SEARCH('[1]Lookup for use classification'!$B$2,B1523)),'[1]Lookup for use classification'!$A$2,IF(ISNUMBER(SEARCH('[1]Lookup for use classification'!$B$3,B1523)),'[1]Lookup for use classification'!$A$3,IF(OR(ISNUMBER(SEARCH('[1]Lookup for use classification'!$B$4,B1523)),ISNUMBER(SEARCH('[1]Lookup for use classification'!$C$4,B1523)),ISNUMBER(SEARCH('[1]Lookup for use classification'!$D$4,B1523)),ISNUMBER(SEARCH('[1]Lookup for use classification'!$E$4,B1523))),'[1]Lookup for use classification'!$A$4,IF(OR(ISNUMBER(SEARCH('[1]Lookup for use classification'!$B$5,B1523)),ISNUMBER(SEARCH('[1]Lookup for use classification'!$C$5,B1523)),ISNUMBER(SEARCH('[1]Lookup for use classification'!$D$5,B1523))),'[1]Lookup for use classification'!$A$5,IF(OR(ISNUMBER(SEARCH('[1]Lookup for use classification'!$B$7,B1523)),ISNUMBER(SEARCH('[1]Lookup for use classification'!$C$7,B1523)),ISNUMBER(SEARCH('[1]Lookup for use classification'!$D$7,B1523))),'[1]Lookup for use classification'!$A$7,IF(OR(ISNUMBER(SEARCH('[1]Lookup for use classification'!$B$9,B1523)),ISNUMBER(SEARCH('[1]Lookup for use classification'!$C$9,B1523)),ISNUMBER(SEARCH('[1]Lookup for use classification'!$D$9,B1523)),ISNUMBER(SEARCH('[1]Lookup for use classification'!$E$9,B1523)),ISNUMBER(SEARCH('[1]Lookup for use classification'!$F$9,B1523)),ISNUMBER(SEARCH('[1]Lookup for use classification'!$G$9,B1523)),ISNUMBER(SEARCH('[1]Lookup for use classification'!$H$9,B1523)),ISNUMBER(SEARCH('[1]Lookup for use classification'!$I$9,B1523)),ISNUMBER(SEARCH('[1]Lookup for use classification'!$J$9,B1523)),ISNUMBER(SEARCH('[1]Lookup for use classification'!$K$9,B1523))),'[1]Lookup for use classification'!$A$9,IF(OR(ISNUMBER(SEARCH('[1]Lookup for use classification'!$B$10,B1523)),ISNUMBER(SEARCH('[1]Lookup for use classification'!$C$10,B1523)),ISNUMBER(SEARCH('[1]Lookup for use classification'!$D$10,B1523)),ISNUMBER(SEARCH('[1]Lookup for use classification'!$E$10,B1523)),ISNUMBER(SEARCH('[1]Lookup for use classification'!$F$10,B1523)),ISNUMBER(SEARCH('[1]Lookup for use classification'!$G$10,B1523))),'[1]Lookup for use classification'!$A$10,IF(OR(ISNUMBER(SEARCH('[1]Lookup for use classification'!$B$11,B1523)),ISNUMBER(SEARCH('[1]Lookup for use classification'!$C$11,B1523))),'[1]Lookup for use classification'!$A$11,IF(OR(ISNUMBER(SEARCH('[1]Lookup for use classification'!$B$12,B1523)),ISNUMBER(SEARCH('[1]Lookup for use classification'!$C$12,B1523))),'[1]Lookup for use classification'!$A$12,IF(OR(ISNUMBER(SEARCH('[1]Lookup for use classification'!$B$13,B1523)),ISNUMBER(SEARCH('[1]Lookup for use classification'!$C$13,B1523)),ISNUMBER(SEARCH('[1]Lookup for use classification'!$D$13,B1523)),,ISNUMBER(SEARCH('[1]Lookup for use classification'!$C$13,B1523)),ISNUMBER(SEARCH('[1]Lookup for use classification'!$E$13,B1523))),'[1]Lookup for use classification'!$A$13,IF(OR(ISNUMBER(SEARCH('[1]Lookup for use classification'!$B$14,B1523)),ISNUMBER(SEARCH('[1]Lookup for use classification'!$C$14,B1523))),'[1]Lookup for use classification'!$A$14,"Other"))))))))))))</f>
        <v>Office</v>
      </c>
      <c r="D1523" s="36">
        <v>960</v>
      </c>
      <c r="E1523" s="29"/>
      <c r="F1523" s="29"/>
    </row>
    <row r="1524" spans="1:6">
      <c r="A1524" s="16" t="s">
        <v>357</v>
      </c>
      <c r="B1524" s="26" t="s">
        <v>359</v>
      </c>
      <c r="C1524" s="133" t="str">
        <f>IF(OR(ISNUMBER(SEARCH('[1]Lookup for use classification'!$B$1,B1524)),ISNUMBER(SEARCH('[1]Lookup for use classification'!$C$1,B1524)),ISNUMBER(SEARCH('[1]Lookup for use classification'!$D$1,B1524)),ISNUMBER(SEARCH('[1]Lookup for use classification'!$E$1,B1524))),'[1]Lookup for use classification'!$A$1,IF(ISNUMBER(SEARCH('[1]Lookup for use classification'!$B$2,B1524)),'[1]Lookup for use classification'!$A$2,IF(ISNUMBER(SEARCH('[1]Lookup for use classification'!$B$3,B1524)),'[1]Lookup for use classification'!$A$3,IF(OR(ISNUMBER(SEARCH('[1]Lookup for use classification'!$B$4,B1524)),ISNUMBER(SEARCH('[1]Lookup for use classification'!$C$4,B1524)),ISNUMBER(SEARCH('[1]Lookup for use classification'!$D$4,B1524)),ISNUMBER(SEARCH('[1]Lookup for use classification'!$E$4,B1524))),'[1]Lookup for use classification'!$A$4,IF(OR(ISNUMBER(SEARCH('[1]Lookup for use classification'!$B$5,B1524)),ISNUMBER(SEARCH('[1]Lookup for use classification'!$C$5,B1524)),ISNUMBER(SEARCH('[1]Lookup for use classification'!$D$5,B1524))),'[1]Lookup for use classification'!$A$5,IF(OR(ISNUMBER(SEARCH('[1]Lookup for use classification'!$B$7,B1524)),ISNUMBER(SEARCH('[1]Lookup for use classification'!$C$7,B1524)),ISNUMBER(SEARCH('[1]Lookup for use classification'!$D$7,B1524))),'[1]Lookup for use classification'!$A$7,IF(OR(ISNUMBER(SEARCH('[1]Lookup for use classification'!$B$9,B1524)),ISNUMBER(SEARCH('[1]Lookup for use classification'!$C$9,B1524)),ISNUMBER(SEARCH('[1]Lookup for use classification'!$D$9,B1524)),ISNUMBER(SEARCH('[1]Lookup for use classification'!$E$9,B1524)),ISNUMBER(SEARCH('[1]Lookup for use classification'!$F$9,B1524)),ISNUMBER(SEARCH('[1]Lookup for use classification'!$G$9,B1524)),ISNUMBER(SEARCH('[1]Lookup for use classification'!$H$9,B1524)),ISNUMBER(SEARCH('[1]Lookup for use classification'!$I$9,B1524)),ISNUMBER(SEARCH('[1]Lookup for use classification'!$J$9,B1524)),ISNUMBER(SEARCH('[1]Lookup for use classification'!$K$9,B1524))),'[1]Lookup for use classification'!$A$9,IF(OR(ISNUMBER(SEARCH('[1]Lookup for use classification'!$B$10,B1524)),ISNUMBER(SEARCH('[1]Lookup for use classification'!$C$10,B1524)),ISNUMBER(SEARCH('[1]Lookup for use classification'!$D$10,B1524)),ISNUMBER(SEARCH('[1]Lookup for use classification'!$E$10,B1524)),ISNUMBER(SEARCH('[1]Lookup for use classification'!$F$10,B1524)),ISNUMBER(SEARCH('[1]Lookup for use classification'!$G$10,B1524))),'[1]Lookup for use classification'!$A$10,IF(OR(ISNUMBER(SEARCH('[1]Lookup for use classification'!$B$11,B1524)),ISNUMBER(SEARCH('[1]Lookup for use classification'!$C$11,B1524))),'[1]Lookup for use classification'!$A$11,IF(OR(ISNUMBER(SEARCH('[1]Lookup for use classification'!$B$12,B1524)),ISNUMBER(SEARCH('[1]Lookup for use classification'!$C$12,B1524))),'[1]Lookup for use classification'!$A$12,IF(OR(ISNUMBER(SEARCH('[1]Lookup for use classification'!$B$13,B1524)),ISNUMBER(SEARCH('[1]Lookup for use classification'!$C$13,B1524)),ISNUMBER(SEARCH('[1]Lookup for use classification'!$D$13,B1524)),,ISNUMBER(SEARCH('[1]Lookup for use classification'!$C$13,B1524)),ISNUMBER(SEARCH('[1]Lookup for use classification'!$E$13,B1524))),'[1]Lookup for use classification'!$A$13,IF(OR(ISNUMBER(SEARCH('[1]Lookup for use classification'!$B$14,B1524)),ISNUMBER(SEARCH('[1]Lookup for use classification'!$C$14,B1524))),'[1]Lookup for use classification'!$A$14,"Other"))))))))))))</f>
        <v>Health Care - Hospitals</v>
      </c>
      <c r="D1524" s="36">
        <v>2422</v>
      </c>
      <c r="E1524" s="29" t="s">
        <v>6</v>
      </c>
      <c r="F1524" s="29"/>
    </row>
    <row r="1525" spans="1:6">
      <c r="A1525" s="16" t="s">
        <v>357</v>
      </c>
      <c r="B1525" s="26" t="s">
        <v>360</v>
      </c>
      <c r="C1525" s="133" t="str">
        <f>IF(OR(ISNUMBER(SEARCH('[1]Lookup for use classification'!$B$1,B1525)),ISNUMBER(SEARCH('[1]Lookup for use classification'!$C$1,B1525)),ISNUMBER(SEARCH('[1]Lookup for use classification'!$D$1,B1525)),ISNUMBER(SEARCH('[1]Lookup for use classification'!$E$1,B1525))),'[1]Lookup for use classification'!$A$1,IF(ISNUMBER(SEARCH('[1]Lookup for use classification'!$B$2,B1525)),'[1]Lookup for use classification'!$A$2,IF(ISNUMBER(SEARCH('[1]Lookup for use classification'!$B$3,B1525)),'[1]Lookup for use classification'!$A$3,IF(OR(ISNUMBER(SEARCH('[1]Lookup for use classification'!$B$4,B1525)),ISNUMBER(SEARCH('[1]Lookup for use classification'!$C$4,B1525)),ISNUMBER(SEARCH('[1]Lookup for use classification'!$D$4,B1525)),ISNUMBER(SEARCH('[1]Lookup for use classification'!$E$4,B1525))),'[1]Lookup for use classification'!$A$4,IF(OR(ISNUMBER(SEARCH('[1]Lookup for use classification'!$B$5,B1525)),ISNUMBER(SEARCH('[1]Lookup for use classification'!$C$5,B1525)),ISNUMBER(SEARCH('[1]Lookup for use classification'!$D$5,B1525))),'[1]Lookup for use classification'!$A$5,IF(OR(ISNUMBER(SEARCH('[1]Lookup for use classification'!$B$7,B1525)),ISNUMBER(SEARCH('[1]Lookup for use classification'!$C$7,B1525)),ISNUMBER(SEARCH('[1]Lookup for use classification'!$D$7,B1525))),'[1]Lookup for use classification'!$A$7,IF(OR(ISNUMBER(SEARCH('[1]Lookup for use classification'!$B$9,B1525)),ISNUMBER(SEARCH('[1]Lookup for use classification'!$C$9,B1525)),ISNUMBER(SEARCH('[1]Lookup for use classification'!$D$9,B1525)),ISNUMBER(SEARCH('[1]Lookup for use classification'!$E$9,B1525)),ISNUMBER(SEARCH('[1]Lookup for use classification'!$F$9,B1525)),ISNUMBER(SEARCH('[1]Lookup for use classification'!$G$9,B1525)),ISNUMBER(SEARCH('[1]Lookup for use classification'!$H$9,B1525)),ISNUMBER(SEARCH('[1]Lookup for use classification'!$I$9,B1525)),ISNUMBER(SEARCH('[1]Lookup for use classification'!$J$9,B1525)),ISNUMBER(SEARCH('[1]Lookup for use classification'!$K$9,B1525))),'[1]Lookup for use classification'!$A$9,IF(OR(ISNUMBER(SEARCH('[1]Lookup for use classification'!$B$10,B1525)),ISNUMBER(SEARCH('[1]Lookup for use classification'!$C$10,B1525)),ISNUMBER(SEARCH('[1]Lookup for use classification'!$D$10,B1525)),ISNUMBER(SEARCH('[1]Lookup for use classification'!$E$10,B1525)),ISNUMBER(SEARCH('[1]Lookup for use classification'!$F$10,B1525)),ISNUMBER(SEARCH('[1]Lookup for use classification'!$G$10,B1525))),'[1]Lookup for use classification'!$A$10,IF(OR(ISNUMBER(SEARCH('[1]Lookup for use classification'!$B$11,B1525)),ISNUMBER(SEARCH('[1]Lookup for use classification'!$C$11,B1525))),'[1]Lookup for use classification'!$A$11,IF(OR(ISNUMBER(SEARCH('[1]Lookup for use classification'!$B$12,B1525)),ISNUMBER(SEARCH('[1]Lookup for use classification'!$C$12,B1525))),'[1]Lookup for use classification'!$A$12,IF(OR(ISNUMBER(SEARCH('[1]Lookup for use classification'!$B$13,B1525)),ISNUMBER(SEARCH('[1]Lookup for use classification'!$C$13,B1525)),ISNUMBER(SEARCH('[1]Lookup for use classification'!$D$13,B1525)),,ISNUMBER(SEARCH('[1]Lookup for use classification'!$C$13,B1525)),ISNUMBER(SEARCH('[1]Lookup for use classification'!$E$13,B1525))),'[1]Lookup for use classification'!$A$13,IF(OR(ISNUMBER(SEARCH('[1]Lookup for use classification'!$B$14,B1525)),ISNUMBER(SEARCH('[1]Lookup for use classification'!$C$14,B1525))),'[1]Lookup for use classification'!$A$14,"Other"))))))))))))</f>
        <v>Education - K - 12</v>
      </c>
      <c r="D1525" s="36">
        <v>41487</v>
      </c>
      <c r="E1525" s="29"/>
      <c r="F1525" s="29"/>
    </row>
    <row r="1526" spans="1:6">
      <c r="A1526" s="16" t="s">
        <v>357</v>
      </c>
      <c r="B1526" s="26" t="s">
        <v>361</v>
      </c>
      <c r="C1526" s="133" t="str">
        <f>IF(OR(ISNUMBER(SEARCH('[1]Lookup for use classification'!$B$1,B1526)),ISNUMBER(SEARCH('[1]Lookup for use classification'!$C$1,B1526)),ISNUMBER(SEARCH('[1]Lookup for use classification'!$D$1,B1526)),ISNUMBER(SEARCH('[1]Lookup for use classification'!$E$1,B1526))),'[1]Lookup for use classification'!$A$1,IF(ISNUMBER(SEARCH('[1]Lookup for use classification'!$B$2,B1526)),'[1]Lookup for use classification'!$A$2,IF(ISNUMBER(SEARCH('[1]Lookup for use classification'!$B$3,B1526)),'[1]Lookup for use classification'!$A$3,IF(OR(ISNUMBER(SEARCH('[1]Lookup for use classification'!$B$4,B1526)),ISNUMBER(SEARCH('[1]Lookup for use classification'!$C$4,B1526)),ISNUMBER(SEARCH('[1]Lookup for use classification'!$D$4,B1526)),ISNUMBER(SEARCH('[1]Lookup for use classification'!$E$4,B1526))),'[1]Lookup for use classification'!$A$4,IF(OR(ISNUMBER(SEARCH('[1]Lookup for use classification'!$B$5,B1526)),ISNUMBER(SEARCH('[1]Lookup for use classification'!$C$5,B1526)),ISNUMBER(SEARCH('[1]Lookup for use classification'!$D$5,B1526))),'[1]Lookup for use classification'!$A$5,IF(OR(ISNUMBER(SEARCH('[1]Lookup for use classification'!$B$7,B1526)),ISNUMBER(SEARCH('[1]Lookup for use classification'!$C$7,B1526)),ISNUMBER(SEARCH('[1]Lookup for use classification'!$D$7,B1526))),'[1]Lookup for use classification'!$A$7,IF(OR(ISNUMBER(SEARCH('[1]Lookup for use classification'!$B$9,B1526)),ISNUMBER(SEARCH('[1]Lookup for use classification'!$C$9,B1526)),ISNUMBER(SEARCH('[1]Lookup for use classification'!$D$9,B1526)),ISNUMBER(SEARCH('[1]Lookup for use classification'!$E$9,B1526)),ISNUMBER(SEARCH('[1]Lookup for use classification'!$F$9,B1526)),ISNUMBER(SEARCH('[1]Lookup for use classification'!$G$9,B1526)),ISNUMBER(SEARCH('[1]Lookup for use classification'!$H$9,B1526)),ISNUMBER(SEARCH('[1]Lookup for use classification'!$I$9,B1526)),ISNUMBER(SEARCH('[1]Lookup for use classification'!$J$9,B1526)),ISNUMBER(SEARCH('[1]Lookup for use classification'!$K$9,B1526))),'[1]Lookup for use classification'!$A$9,IF(OR(ISNUMBER(SEARCH('[1]Lookup for use classification'!$B$10,B1526)),ISNUMBER(SEARCH('[1]Lookup for use classification'!$C$10,B1526)),ISNUMBER(SEARCH('[1]Lookup for use classification'!$D$10,B1526)),ISNUMBER(SEARCH('[1]Lookup for use classification'!$E$10,B1526)),ISNUMBER(SEARCH('[1]Lookup for use classification'!$F$10,B1526)),ISNUMBER(SEARCH('[1]Lookup for use classification'!$G$10,B1526))),'[1]Lookup for use classification'!$A$10,IF(OR(ISNUMBER(SEARCH('[1]Lookup for use classification'!$B$11,B1526)),ISNUMBER(SEARCH('[1]Lookup for use classification'!$C$11,B1526))),'[1]Lookup for use classification'!$A$11,IF(OR(ISNUMBER(SEARCH('[1]Lookup for use classification'!$B$12,B1526)),ISNUMBER(SEARCH('[1]Lookup for use classification'!$C$12,B1526))),'[1]Lookup for use classification'!$A$12,IF(OR(ISNUMBER(SEARCH('[1]Lookup for use classification'!$B$13,B1526)),ISNUMBER(SEARCH('[1]Lookup for use classification'!$C$13,B1526)),ISNUMBER(SEARCH('[1]Lookup for use classification'!$D$13,B1526)),,ISNUMBER(SEARCH('[1]Lookup for use classification'!$C$13,B1526)),ISNUMBER(SEARCH('[1]Lookup for use classification'!$E$13,B1526))),'[1]Lookup for use classification'!$A$13,IF(OR(ISNUMBER(SEARCH('[1]Lookup for use classification'!$B$14,B1526)),ISNUMBER(SEARCH('[1]Lookup for use classification'!$C$14,B1526))),'[1]Lookup for use classification'!$A$14,"Other"))))))))))))</f>
        <v>Office</v>
      </c>
      <c r="D1526" s="36">
        <v>480</v>
      </c>
      <c r="E1526" s="29"/>
      <c r="F1526" s="29"/>
    </row>
    <row r="1527" spans="1:6">
      <c r="A1527" s="16" t="s">
        <v>357</v>
      </c>
      <c r="B1527" s="26" t="s">
        <v>37</v>
      </c>
      <c r="C1527" s="133" t="str">
        <f>IF(OR(ISNUMBER(SEARCH('[1]Lookup for use classification'!$B$1,B1527)),ISNUMBER(SEARCH('[1]Lookup for use classification'!$C$1,B1527)),ISNUMBER(SEARCH('[1]Lookup for use classification'!$D$1,B1527)),ISNUMBER(SEARCH('[1]Lookup for use classification'!$E$1,B1527))),'[1]Lookup for use classification'!$A$1,IF(ISNUMBER(SEARCH('[1]Lookup for use classification'!$B$2,B1527)),'[1]Lookup for use classification'!$A$2,IF(ISNUMBER(SEARCH('[1]Lookup for use classification'!$B$3,B1527)),'[1]Lookup for use classification'!$A$3,IF(OR(ISNUMBER(SEARCH('[1]Lookup for use classification'!$B$4,B1527)),ISNUMBER(SEARCH('[1]Lookup for use classification'!$C$4,B1527)),ISNUMBER(SEARCH('[1]Lookup for use classification'!$D$4,B1527)),ISNUMBER(SEARCH('[1]Lookup for use classification'!$E$4,B1527))),'[1]Lookup for use classification'!$A$4,IF(OR(ISNUMBER(SEARCH('[1]Lookup for use classification'!$B$5,B1527)),ISNUMBER(SEARCH('[1]Lookup for use classification'!$C$5,B1527)),ISNUMBER(SEARCH('[1]Lookup for use classification'!$D$5,B1527))),'[1]Lookup for use classification'!$A$5,IF(OR(ISNUMBER(SEARCH('[1]Lookup for use classification'!$B$7,B1527)),ISNUMBER(SEARCH('[1]Lookup for use classification'!$C$7,B1527)),ISNUMBER(SEARCH('[1]Lookup for use classification'!$D$7,B1527))),'[1]Lookup for use classification'!$A$7,IF(OR(ISNUMBER(SEARCH('[1]Lookup for use classification'!$B$9,B1527)),ISNUMBER(SEARCH('[1]Lookup for use classification'!$C$9,B1527)),ISNUMBER(SEARCH('[1]Lookup for use classification'!$D$9,B1527)),ISNUMBER(SEARCH('[1]Lookup for use classification'!$E$9,B1527)),ISNUMBER(SEARCH('[1]Lookup for use classification'!$F$9,B1527)),ISNUMBER(SEARCH('[1]Lookup for use classification'!$G$9,B1527)),ISNUMBER(SEARCH('[1]Lookup for use classification'!$H$9,B1527)),ISNUMBER(SEARCH('[1]Lookup for use classification'!$I$9,B1527)),ISNUMBER(SEARCH('[1]Lookup for use classification'!$J$9,B1527)),ISNUMBER(SEARCH('[1]Lookup for use classification'!$K$9,B1527))),'[1]Lookup for use classification'!$A$9,IF(OR(ISNUMBER(SEARCH('[1]Lookup for use classification'!$B$10,B1527)),ISNUMBER(SEARCH('[1]Lookup for use classification'!$C$10,B1527)),ISNUMBER(SEARCH('[1]Lookup for use classification'!$D$10,B1527)),ISNUMBER(SEARCH('[1]Lookup for use classification'!$E$10,B1527)),ISNUMBER(SEARCH('[1]Lookup for use classification'!$F$10,B1527)),ISNUMBER(SEARCH('[1]Lookup for use classification'!$G$10,B1527))),'[1]Lookup for use classification'!$A$10,IF(OR(ISNUMBER(SEARCH('[1]Lookup for use classification'!$B$11,B1527)),ISNUMBER(SEARCH('[1]Lookup for use classification'!$C$11,B1527))),'[1]Lookup for use classification'!$A$11,IF(OR(ISNUMBER(SEARCH('[1]Lookup for use classification'!$B$12,B1527)),ISNUMBER(SEARCH('[1]Lookup for use classification'!$C$12,B1527))),'[1]Lookup for use classification'!$A$12,IF(OR(ISNUMBER(SEARCH('[1]Lookup for use classification'!$B$13,B1527)),ISNUMBER(SEARCH('[1]Lookup for use classification'!$C$13,B1527)),ISNUMBER(SEARCH('[1]Lookup for use classification'!$D$13,B1527)),,ISNUMBER(SEARCH('[1]Lookup for use classification'!$C$13,B1527)),ISNUMBER(SEARCH('[1]Lookup for use classification'!$E$13,B1527))),'[1]Lookup for use classification'!$A$13,IF(OR(ISNUMBER(SEARCH('[1]Lookup for use classification'!$B$14,B1527)),ISNUMBER(SEARCH('[1]Lookup for use classification'!$C$14,B1527))),'[1]Lookup for use classification'!$A$14,"Other"))))))))))))</f>
        <v>Office</v>
      </c>
      <c r="D1527" s="36"/>
      <c r="E1527" s="29"/>
      <c r="F1527" s="29"/>
    </row>
    <row r="1528" spans="1:6">
      <c r="A1528" s="16" t="s">
        <v>357</v>
      </c>
      <c r="B1528" s="26" t="s">
        <v>59</v>
      </c>
      <c r="C1528" s="133" t="str">
        <f>IF(OR(ISNUMBER(SEARCH('[1]Lookup for use classification'!$B$1,B1528)),ISNUMBER(SEARCH('[1]Lookup for use classification'!$C$1,B1528)),ISNUMBER(SEARCH('[1]Lookup for use classification'!$D$1,B1528)),ISNUMBER(SEARCH('[1]Lookup for use classification'!$E$1,B1528))),'[1]Lookup for use classification'!$A$1,IF(ISNUMBER(SEARCH('[1]Lookup for use classification'!$B$2,B1528)),'[1]Lookup for use classification'!$A$2,IF(ISNUMBER(SEARCH('[1]Lookup for use classification'!$B$3,B1528)),'[1]Lookup for use classification'!$A$3,IF(OR(ISNUMBER(SEARCH('[1]Lookup for use classification'!$B$4,B1528)),ISNUMBER(SEARCH('[1]Lookup for use classification'!$C$4,B1528)),ISNUMBER(SEARCH('[1]Lookup for use classification'!$D$4,B1528)),ISNUMBER(SEARCH('[1]Lookup for use classification'!$E$4,B1528))),'[1]Lookup for use classification'!$A$4,IF(OR(ISNUMBER(SEARCH('[1]Lookup for use classification'!$B$5,B1528)),ISNUMBER(SEARCH('[1]Lookup for use classification'!$C$5,B1528)),ISNUMBER(SEARCH('[1]Lookup for use classification'!$D$5,B1528))),'[1]Lookup for use classification'!$A$5,IF(OR(ISNUMBER(SEARCH('[1]Lookup for use classification'!$B$7,B1528)),ISNUMBER(SEARCH('[1]Lookup for use classification'!$C$7,B1528)),ISNUMBER(SEARCH('[1]Lookup for use classification'!$D$7,B1528))),'[1]Lookup for use classification'!$A$7,IF(OR(ISNUMBER(SEARCH('[1]Lookup for use classification'!$B$9,B1528)),ISNUMBER(SEARCH('[1]Lookup for use classification'!$C$9,B1528)),ISNUMBER(SEARCH('[1]Lookup for use classification'!$D$9,B1528)),ISNUMBER(SEARCH('[1]Lookup for use classification'!$E$9,B1528)),ISNUMBER(SEARCH('[1]Lookup for use classification'!$F$9,B1528)),ISNUMBER(SEARCH('[1]Lookup for use classification'!$G$9,B1528)),ISNUMBER(SEARCH('[1]Lookup for use classification'!$H$9,B1528)),ISNUMBER(SEARCH('[1]Lookup for use classification'!$I$9,B1528)),ISNUMBER(SEARCH('[1]Lookup for use classification'!$J$9,B1528)),ISNUMBER(SEARCH('[1]Lookup for use classification'!$K$9,B1528))),'[1]Lookup for use classification'!$A$9,IF(OR(ISNUMBER(SEARCH('[1]Lookup for use classification'!$B$10,B1528)),ISNUMBER(SEARCH('[1]Lookup for use classification'!$C$10,B1528)),ISNUMBER(SEARCH('[1]Lookup for use classification'!$D$10,B1528)),ISNUMBER(SEARCH('[1]Lookup for use classification'!$E$10,B1528)),ISNUMBER(SEARCH('[1]Lookup for use classification'!$F$10,B1528)),ISNUMBER(SEARCH('[1]Lookup for use classification'!$G$10,B1528))),'[1]Lookup for use classification'!$A$10,IF(OR(ISNUMBER(SEARCH('[1]Lookup for use classification'!$B$11,B1528)),ISNUMBER(SEARCH('[1]Lookup for use classification'!$C$11,B1528))),'[1]Lookup for use classification'!$A$11,IF(OR(ISNUMBER(SEARCH('[1]Lookup for use classification'!$B$12,B1528)),ISNUMBER(SEARCH('[1]Lookup for use classification'!$C$12,B1528))),'[1]Lookup for use classification'!$A$12,IF(OR(ISNUMBER(SEARCH('[1]Lookup for use classification'!$B$13,B1528)),ISNUMBER(SEARCH('[1]Lookup for use classification'!$C$13,B1528)),ISNUMBER(SEARCH('[1]Lookup for use classification'!$D$13,B1528)),,ISNUMBER(SEARCH('[1]Lookup for use classification'!$C$13,B1528)),ISNUMBER(SEARCH('[1]Lookup for use classification'!$E$13,B1528))),'[1]Lookup for use classification'!$A$13,IF(OR(ISNUMBER(SEARCH('[1]Lookup for use classification'!$B$14,B1528)),ISNUMBER(SEARCH('[1]Lookup for use classification'!$C$14,B1528))),'[1]Lookup for use classification'!$A$14,"Other"))))))))))))</f>
        <v>Other</v>
      </c>
      <c r="D1528" s="36">
        <v>2000</v>
      </c>
      <c r="E1528" s="29"/>
      <c r="F1528" s="29"/>
    </row>
    <row r="1529" spans="1:6">
      <c r="A1529" s="16" t="s">
        <v>357</v>
      </c>
      <c r="B1529" s="30" t="s">
        <v>362</v>
      </c>
      <c r="C1529" s="133" t="str">
        <f>IF(OR(ISNUMBER(SEARCH('[1]Lookup for use classification'!$B$1,B1529)),ISNUMBER(SEARCH('[1]Lookup for use classification'!$C$1,B1529)),ISNUMBER(SEARCH('[1]Lookup for use classification'!$D$1,B1529)),ISNUMBER(SEARCH('[1]Lookup for use classification'!$E$1,B1529))),'[1]Lookup for use classification'!$A$1,IF(ISNUMBER(SEARCH('[1]Lookup for use classification'!$B$2,B1529)),'[1]Lookup for use classification'!$A$2,IF(ISNUMBER(SEARCH('[1]Lookup for use classification'!$B$3,B1529)),'[1]Lookup for use classification'!$A$3,IF(OR(ISNUMBER(SEARCH('[1]Lookup for use classification'!$B$4,B1529)),ISNUMBER(SEARCH('[1]Lookup for use classification'!$C$4,B1529)),ISNUMBER(SEARCH('[1]Lookup for use classification'!$D$4,B1529)),ISNUMBER(SEARCH('[1]Lookup for use classification'!$E$4,B1529))),'[1]Lookup for use classification'!$A$4,IF(OR(ISNUMBER(SEARCH('[1]Lookup for use classification'!$B$5,B1529)),ISNUMBER(SEARCH('[1]Lookup for use classification'!$C$5,B1529)),ISNUMBER(SEARCH('[1]Lookup for use classification'!$D$5,B1529))),'[1]Lookup for use classification'!$A$5,IF(OR(ISNUMBER(SEARCH('[1]Lookup for use classification'!$B$7,B1529)),ISNUMBER(SEARCH('[1]Lookup for use classification'!$C$7,B1529)),ISNUMBER(SEARCH('[1]Lookup for use classification'!$D$7,B1529))),'[1]Lookup for use classification'!$A$7,IF(OR(ISNUMBER(SEARCH('[1]Lookup for use classification'!$B$9,B1529)),ISNUMBER(SEARCH('[1]Lookup for use classification'!$C$9,B1529)),ISNUMBER(SEARCH('[1]Lookup for use classification'!$D$9,B1529)),ISNUMBER(SEARCH('[1]Lookup for use classification'!$E$9,B1529)),ISNUMBER(SEARCH('[1]Lookup for use classification'!$F$9,B1529)),ISNUMBER(SEARCH('[1]Lookup for use classification'!$G$9,B1529)),ISNUMBER(SEARCH('[1]Lookup for use classification'!$H$9,B1529)),ISNUMBER(SEARCH('[1]Lookup for use classification'!$I$9,B1529)),ISNUMBER(SEARCH('[1]Lookup for use classification'!$J$9,B1529)),ISNUMBER(SEARCH('[1]Lookup for use classification'!$K$9,B1529))),'[1]Lookup for use classification'!$A$9,IF(OR(ISNUMBER(SEARCH('[1]Lookup for use classification'!$B$10,B1529)),ISNUMBER(SEARCH('[1]Lookup for use classification'!$C$10,B1529)),ISNUMBER(SEARCH('[1]Lookup for use classification'!$D$10,B1529)),ISNUMBER(SEARCH('[1]Lookup for use classification'!$E$10,B1529)),ISNUMBER(SEARCH('[1]Lookup for use classification'!$F$10,B1529)),ISNUMBER(SEARCH('[1]Lookup for use classification'!$G$10,B1529))),'[1]Lookup for use classification'!$A$10,IF(OR(ISNUMBER(SEARCH('[1]Lookup for use classification'!$B$11,B1529)),ISNUMBER(SEARCH('[1]Lookup for use classification'!$C$11,B1529))),'[1]Lookup for use classification'!$A$11,IF(OR(ISNUMBER(SEARCH('[1]Lookup for use classification'!$B$12,B1529)),ISNUMBER(SEARCH('[1]Lookup for use classification'!$C$12,B1529))),'[1]Lookup for use classification'!$A$12,IF(OR(ISNUMBER(SEARCH('[1]Lookup for use classification'!$B$13,B1529)),ISNUMBER(SEARCH('[1]Lookup for use classification'!$C$13,B1529)),ISNUMBER(SEARCH('[1]Lookup for use classification'!$D$13,B1529)),,ISNUMBER(SEARCH('[1]Lookup for use classification'!$C$13,B1529)),ISNUMBER(SEARCH('[1]Lookup for use classification'!$E$13,B1529))),'[1]Lookup for use classification'!$A$13,IF(OR(ISNUMBER(SEARCH('[1]Lookup for use classification'!$B$14,B1529)),ISNUMBER(SEARCH('[1]Lookup for use classification'!$C$14,B1529))),'[1]Lookup for use classification'!$A$14,"Other"))))))))))))</f>
        <v>Water &amp; Sewer</v>
      </c>
      <c r="D1529" s="37">
        <v>1560</v>
      </c>
      <c r="E1529" s="28" t="s">
        <v>6</v>
      </c>
      <c r="F1529" s="28"/>
    </row>
    <row r="1530" spans="1:6">
      <c r="A1530" s="56" t="s">
        <v>1845</v>
      </c>
      <c r="B1530" s="26" t="s">
        <v>1946</v>
      </c>
      <c r="C1530" s="133" t="str">
        <f>IF(OR(ISNUMBER(SEARCH('[1]Lookup for use classification'!$B$1,B1530)),ISNUMBER(SEARCH('[1]Lookup for use classification'!$C$1,B1530)),ISNUMBER(SEARCH('[1]Lookup for use classification'!$D$1,B1530)),ISNUMBER(SEARCH('[1]Lookup for use classification'!$E$1,B1530))),'[1]Lookup for use classification'!$A$1,IF(ISNUMBER(SEARCH('[1]Lookup for use classification'!$B$2,B1530)),'[1]Lookup for use classification'!$A$2,IF(ISNUMBER(SEARCH('[1]Lookup for use classification'!$B$3,B1530)),'[1]Lookup for use classification'!$A$3,IF(OR(ISNUMBER(SEARCH('[1]Lookup for use classification'!$B$4,B1530)),ISNUMBER(SEARCH('[1]Lookup for use classification'!$C$4,B1530)),ISNUMBER(SEARCH('[1]Lookup for use classification'!$D$4,B1530)),ISNUMBER(SEARCH('[1]Lookup for use classification'!$E$4,B1530))),'[1]Lookup for use classification'!$A$4,IF(OR(ISNUMBER(SEARCH('[1]Lookup for use classification'!$B$5,B1530)),ISNUMBER(SEARCH('[1]Lookup for use classification'!$C$5,B1530)),ISNUMBER(SEARCH('[1]Lookup for use classification'!$D$5,B1530))),'[1]Lookup for use classification'!$A$5,IF(OR(ISNUMBER(SEARCH('[1]Lookup for use classification'!$B$7,B1530)),ISNUMBER(SEARCH('[1]Lookup for use classification'!$C$7,B1530)),ISNUMBER(SEARCH('[1]Lookup for use classification'!$D$7,B1530))),'[1]Lookup for use classification'!$A$7,IF(OR(ISNUMBER(SEARCH('[1]Lookup for use classification'!$B$9,B1530)),ISNUMBER(SEARCH('[1]Lookup for use classification'!$C$9,B1530)),ISNUMBER(SEARCH('[1]Lookup for use classification'!$D$9,B1530)),ISNUMBER(SEARCH('[1]Lookup for use classification'!$E$9,B1530)),ISNUMBER(SEARCH('[1]Lookup for use classification'!$F$9,B1530)),ISNUMBER(SEARCH('[1]Lookup for use classification'!$G$9,B1530)),ISNUMBER(SEARCH('[1]Lookup for use classification'!$H$9,B1530)),ISNUMBER(SEARCH('[1]Lookup for use classification'!$I$9,B1530)),ISNUMBER(SEARCH('[1]Lookup for use classification'!$J$9,B1530)),ISNUMBER(SEARCH('[1]Lookup for use classification'!$K$9,B1530))),'[1]Lookup for use classification'!$A$9,IF(OR(ISNUMBER(SEARCH('[1]Lookup for use classification'!$B$10,B1530)),ISNUMBER(SEARCH('[1]Lookup for use classification'!$C$10,B1530)),ISNUMBER(SEARCH('[1]Lookup for use classification'!$D$10,B1530)),ISNUMBER(SEARCH('[1]Lookup for use classification'!$E$10,B1530)),ISNUMBER(SEARCH('[1]Lookup for use classification'!$F$10,B1530)),ISNUMBER(SEARCH('[1]Lookup for use classification'!$G$10,B1530))),'[1]Lookup for use classification'!$A$10,IF(OR(ISNUMBER(SEARCH('[1]Lookup for use classification'!$B$11,B1530)),ISNUMBER(SEARCH('[1]Lookup for use classification'!$C$11,B1530))),'[1]Lookup for use classification'!$A$11,IF(OR(ISNUMBER(SEARCH('[1]Lookup for use classification'!$B$12,B1530)),ISNUMBER(SEARCH('[1]Lookup for use classification'!$C$12,B1530))),'[1]Lookup for use classification'!$A$12,IF(OR(ISNUMBER(SEARCH('[1]Lookup for use classification'!$B$13,B1530)),ISNUMBER(SEARCH('[1]Lookup for use classification'!$C$13,B1530)),ISNUMBER(SEARCH('[1]Lookup for use classification'!$D$13,B1530)),,ISNUMBER(SEARCH('[1]Lookup for use classification'!$C$13,B1530)),ISNUMBER(SEARCH('[1]Lookup for use classification'!$E$13,B1530))),'[1]Lookup for use classification'!$A$13,IF(OR(ISNUMBER(SEARCH('[1]Lookup for use classification'!$B$14,B1530)),ISNUMBER(SEARCH('[1]Lookup for use classification'!$C$14,B1530))),'[1]Lookup for use classification'!$A$14,"Other"))))))))))))</f>
        <v>Other</v>
      </c>
      <c r="D1530" s="84">
        <v>140</v>
      </c>
      <c r="E1530" s="58"/>
      <c r="F1530" s="58"/>
    </row>
    <row r="1531" spans="1:6">
      <c r="A1531" s="56" t="s">
        <v>1845</v>
      </c>
      <c r="B1531" s="26" t="s">
        <v>1947</v>
      </c>
      <c r="C1531" s="133" t="str">
        <f>IF(OR(ISNUMBER(SEARCH('[1]Lookup for use classification'!$B$1,B1531)),ISNUMBER(SEARCH('[1]Lookup for use classification'!$C$1,B1531)),ISNUMBER(SEARCH('[1]Lookup for use classification'!$D$1,B1531)),ISNUMBER(SEARCH('[1]Lookup for use classification'!$E$1,B1531))),'[1]Lookup for use classification'!$A$1,IF(ISNUMBER(SEARCH('[1]Lookup for use classification'!$B$2,B1531)),'[1]Lookup for use classification'!$A$2,IF(ISNUMBER(SEARCH('[1]Lookup for use classification'!$B$3,B1531)),'[1]Lookup for use classification'!$A$3,IF(OR(ISNUMBER(SEARCH('[1]Lookup for use classification'!$B$4,B1531)),ISNUMBER(SEARCH('[1]Lookup for use classification'!$C$4,B1531)),ISNUMBER(SEARCH('[1]Lookup for use classification'!$D$4,B1531)),ISNUMBER(SEARCH('[1]Lookup for use classification'!$E$4,B1531))),'[1]Lookup for use classification'!$A$4,IF(OR(ISNUMBER(SEARCH('[1]Lookup for use classification'!$B$5,B1531)),ISNUMBER(SEARCH('[1]Lookup for use classification'!$C$5,B1531)),ISNUMBER(SEARCH('[1]Lookup for use classification'!$D$5,B1531))),'[1]Lookup for use classification'!$A$5,IF(OR(ISNUMBER(SEARCH('[1]Lookup for use classification'!$B$7,B1531)),ISNUMBER(SEARCH('[1]Lookup for use classification'!$C$7,B1531)),ISNUMBER(SEARCH('[1]Lookup for use classification'!$D$7,B1531))),'[1]Lookup for use classification'!$A$7,IF(OR(ISNUMBER(SEARCH('[1]Lookup for use classification'!$B$9,B1531)),ISNUMBER(SEARCH('[1]Lookup for use classification'!$C$9,B1531)),ISNUMBER(SEARCH('[1]Lookup for use classification'!$D$9,B1531)),ISNUMBER(SEARCH('[1]Lookup for use classification'!$E$9,B1531)),ISNUMBER(SEARCH('[1]Lookup for use classification'!$F$9,B1531)),ISNUMBER(SEARCH('[1]Lookup for use classification'!$G$9,B1531)),ISNUMBER(SEARCH('[1]Lookup for use classification'!$H$9,B1531)),ISNUMBER(SEARCH('[1]Lookup for use classification'!$I$9,B1531)),ISNUMBER(SEARCH('[1]Lookup for use classification'!$J$9,B1531)),ISNUMBER(SEARCH('[1]Lookup for use classification'!$K$9,B1531))),'[1]Lookup for use classification'!$A$9,IF(OR(ISNUMBER(SEARCH('[1]Lookup for use classification'!$B$10,B1531)),ISNUMBER(SEARCH('[1]Lookup for use classification'!$C$10,B1531)),ISNUMBER(SEARCH('[1]Lookup for use classification'!$D$10,B1531)),ISNUMBER(SEARCH('[1]Lookup for use classification'!$E$10,B1531)),ISNUMBER(SEARCH('[1]Lookup for use classification'!$F$10,B1531)),ISNUMBER(SEARCH('[1]Lookup for use classification'!$G$10,B1531))),'[1]Lookup for use classification'!$A$10,IF(OR(ISNUMBER(SEARCH('[1]Lookup for use classification'!$B$11,B1531)),ISNUMBER(SEARCH('[1]Lookup for use classification'!$C$11,B1531))),'[1]Lookup for use classification'!$A$11,IF(OR(ISNUMBER(SEARCH('[1]Lookup for use classification'!$B$12,B1531)),ISNUMBER(SEARCH('[1]Lookup for use classification'!$C$12,B1531))),'[1]Lookup for use classification'!$A$12,IF(OR(ISNUMBER(SEARCH('[1]Lookup for use classification'!$B$13,B1531)),ISNUMBER(SEARCH('[1]Lookup for use classification'!$C$13,B1531)),ISNUMBER(SEARCH('[1]Lookup for use classification'!$D$13,B1531)),,ISNUMBER(SEARCH('[1]Lookup for use classification'!$C$13,B1531)),ISNUMBER(SEARCH('[1]Lookup for use classification'!$E$13,B1531))),'[1]Lookup for use classification'!$A$13,IF(OR(ISNUMBER(SEARCH('[1]Lookup for use classification'!$B$14,B1531)),ISNUMBER(SEARCH('[1]Lookup for use classification'!$C$14,B1531))),'[1]Lookup for use classification'!$A$14,"Other"))))))))))))</f>
        <v>Accomodation Services</v>
      </c>
      <c r="D1531" s="84">
        <v>16000</v>
      </c>
      <c r="E1531" s="58"/>
      <c r="F1531" s="58"/>
    </row>
    <row r="1532" spans="1:6">
      <c r="A1532" s="56" t="s">
        <v>1845</v>
      </c>
      <c r="B1532" s="26" t="s">
        <v>1948</v>
      </c>
      <c r="C1532" s="133" t="str">
        <f>IF(OR(ISNUMBER(SEARCH('[1]Lookup for use classification'!$B$1,B1532)),ISNUMBER(SEARCH('[1]Lookup for use classification'!$C$1,B1532)),ISNUMBER(SEARCH('[1]Lookup for use classification'!$D$1,B1532)),ISNUMBER(SEARCH('[1]Lookup for use classification'!$E$1,B1532))),'[1]Lookup for use classification'!$A$1,IF(ISNUMBER(SEARCH('[1]Lookup for use classification'!$B$2,B1532)),'[1]Lookup for use classification'!$A$2,IF(ISNUMBER(SEARCH('[1]Lookup for use classification'!$B$3,B1532)),'[1]Lookup for use classification'!$A$3,IF(OR(ISNUMBER(SEARCH('[1]Lookup for use classification'!$B$4,B1532)),ISNUMBER(SEARCH('[1]Lookup for use classification'!$C$4,B1532)),ISNUMBER(SEARCH('[1]Lookup for use classification'!$D$4,B1532)),ISNUMBER(SEARCH('[1]Lookup for use classification'!$E$4,B1532))),'[1]Lookup for use classification'!$A$4,IF(OR(ISNUMBER(SEARCH('[1]Lookup for use classification'!$B$5,B1532)),ISNUMBER(SEARCH('[1]Lookup for use classification'!$C$5,B1532)),ISNUMBER(SEARCH('[1]Lookup for use classification'!$D$5,B1532))),'[1]Lookup for use classification'!$A$5,IF(OR(ISNUMBER(SEARCH('[1]Lookup for use classification'!$B$7,B1532)),ISNUMBER(SEARCH('[1]Lookup for use classification'!$C$7,B1532)),ISNUMBER(SEARCH('[1]Lookup for use classification'!$D$7,B1532))),'[1]Lookup for use classification'!$A$7,IF(OR(ISNUMBER(SEARCH('[1]Lookup for use classification'!$B$9,B1532)),ISNUMBER(SEARCH('[1]Lookup for use classification'!$C$9,B1532)),ISNUMBER(SEARCH('[1]Lookup for use classification'!$D$9,B1532)),ISNUMBER(SEARCH('[1]Lookup for use classification'!$E$9,B1532)),ISNUMBER(SEARCH('[1]Lookup for use classification'!$F$9,B1532)),ISNUMBER(SEARCH('[1]Lookup for use classification'!$G$9,B1532)),ISNUMBER(SEARCH('[1]Lookup for use classification'!$H$9,B1532)),ISNUMBER(SEARCH('[1]Lookup for use classification'!$I$9,B1532)),ISNUMBER(SEARCH('[1]Lookup for use classification'!$J$9,B1532)),ISNUMBER(SEARCH('[1]Lookup for use classification'!$K$9,B1532))),'[1]Lookup for use classification'!$A$9,IF(OR(ISNUMBER(SEARCH('[1]Lookup for use classification'!$B$10,B1532)),ISNUMBER(SEARCH('[1]Lookup for use classification'!$C$10,B1532)),ISNUMBER(SEARCH('[1]Lookup for use classification'!$D$10,B1532)),ISNUMBER(SEARCH('[1]Lookup for use classification'!$E$10,B1532)),ISNUMBER(SEARCH('[1]Lookup for use classification'!$F$10,B1532)),ISNUMBER(SEARCH('[1]Lookup for use classification'!$G$10,B1532))),'[1]Lookup for use classification'!$A$10,IF(OR(ISNUMBER(SEARCH('[1]Lookup for use classification'!$B$11,B1532)),ISNUMBER(SEARCH('[1]Lookup for use classification'!$C$11,B1532))),'[1]Lookup for use classification'!$A$11,IF(OR(ISNUMBER(SEARCH('[1]Lookup for use classification'!$B$12,B1532)),ISNUMBER(SEARCH('[1]Lookup for use classification'!$C$12,B1532))),'[1]Lookup for use classification'!$A$12,IF(OR(ISNUMBER(SEARCH('[1]Lookup for use classification'!$B$13,B1532)),ISNUMBER(SEARCH('[1]Lookup for use classification'!$C$13,B1532)),ISNUMBER(SEARCH('[1]Lookup for use classification'!$D$13,B1532)),,ISNUMBER(SEARCH('[1]Lookup for use classification'!$C$13,B1532)),ISNUMBER(SEARCH('[1]Lookup for use classification'!$E$13,B1532))),'[1]Lookup for use classification'!$A$13,IF(OR(ISNUMBER(SEARCH('[1]Lookup for use classification'!$B$14,B1532)),ISNUMBER(SEARCH('[1]Lookup for use classification'!$C$14,B1532))),'[1]Lookup for use classification'!$A$14,"Other"))))))))))))</f>
        <v>Accomodation Services</v>
      </c>
      <c r="D1532" s="84">
        <v>15000</v>
      </c>
      <c r="E1532" s="58"/>
      <c r="F1532" s="58"/>
    </row>
    <row r="1533" spans="1:6">
      <c r="A1533" s="56" t="s">
        <v>1845</v>
      </c>
      <c r="B1533" s="26" t="s">
        <v>1949</v>
      </c>
      <c r="C1533" s="133" t="str">
        <f>IF(OR(ISNUMBER(SEARCH('[1]Lookup for use classification'!$B$1,B1533)),ISNUMBER(SEARCH('[1]Lookup for use classification'!$C$1,B1533)),ISNUMBER(SEARCH('[1]Lookup for use classification'!$D$1,B1533)),ISNUMBER(SEARCH('[1]Lookup for use classification'!$E$1,B1533))),'[1]Lookup for use classification'!$A$1,IF(ISNUMBER(SEARCH('[1]Lookup for use classification'!$B$2,B1533)),'[1]Lookup for use classification'!$A$2,IF(ISNUMBER(SEARCH('[1]Lookup for use classification'!$B$3,B1533)),'[1]Lookup for use classification'!$A$3,IF(OR(ISNUMBER(SEARCH('[1]Lookup for use classification'!$B$4,B1533)),ISNUMBER(SEARCH('[1]Lookup for use classification'!$C$4,B1533)),ISNUMBER(SEARCH('[1]Lookup for use classification'!$D$4,B1533)),ISNUMBER(SEARCH('[1]Lookup for use classification'!$E$4,B1533))),'[1]Lookup for use classification'!$A$4,IF(OR(ISNUMBER(SEARCH('[1]Lookup for use classification'!$B$5,B1533)),ISNUMBER(SEARCH('[1]Lookup for use classification'!$C$5,B1533)),ISNUMBER(SEARCH('[1]Lookup for use classification'!$D$5,B1533))),'[1]Lookup for use classification'!$A$5,IF(OR(ISNUMBER(SEARCH('[1]Lookup for use classification'!$B$7,B1533)),ISNUMBER(SEARCH('[1]Lookup for use classification'!$C$7,B1533)),ISNUMBER(SEARCH('[1]Lookup for use classification'!$D$7,B1533))),'[1]Lookup for use classification'!$A$7,IF(OR(ISNUMBER(SEARCH('[1]Lookup for use classification'!$B$9,B1533)),ISNUMBER(SEARCH('[1]Lookup for use classification'!$C$9,B1533)),ISNUMBER(SEARCH('[1]Lookup for use classification'!$D$9,B1533)),ISNUMBER(SEARCH('[1]Lookup for use classification'!$E$9,B1533)),ISNUMBER(SEARCH('[1]Lookup for use classification'!$F$9,B1533)),ISNUMBER(SEARCH('[1]Lookup for use classification'!$G$9,B1533)),ISNUMBER(SEARCH('[1]Lookup for use classification'!$H$9,B1533)),ISNUMBER(SEARCH('[1]Lookup for use classification'!$I$9,B1533)),ISNUMBER(SEARCH('[1]Lookup for use classification'!$J$9,B1533)),ISNUMBER(SEARCH('[1]Lookup for use classification'!$K$9,B1533))),'[1]Lookup for use classification'!$A$9,IF(OR(ISNUMBER(SEARCH('[1]Lookup for use classification'!$B$10,B1533)),ISNUMBER(SEARCH('[1]Lookup for use classification'!$C$10,B1533)),ISNUMBER(SEARCH('[1]Lookup for use classification'!$D$10,B1533)),ISNUMBER(SEARCH('[1]Lookup for use classification'!$E$10,B1533)),ISNUMBER(SEARCH('[1]Lookup for use classification'!$F$10,B1533)),ISNUMBER(SEARCH('[1]Lookup for use classification'!$G$10,B1533))),'[1]Lookup for use classification'!$A$10,IF(OR(ISNUMBER(SEARCH('[1]Lookup for use classification'!$B$11,B1533)),ISNUMBER(SEARCH('[1]Lookup for use classification'!$C$11,B1533))),'[1]Lookup for use classification'!$A$11,IF(OR(ISNUMBER(SEARCH('[1]Lookup for use classification'!$B$12,B1533)),ISNUMBER(SEARCH('[1]Lookup for use classification'!$C$12,B1533))),'[1]Lookup for use classification'!$A$12,IF(OR(ISNUMBER(SEARCH('[1]Lookup for use classification'!$B$13,B1533)),ISNUMBER(SEARCH('[1]Lookup for use classification'!$C$13,B1533)),ISNUMBER(SEARCH('[1]Lookup for use classification'!$D$13,B1533)),,ISNUMBER(SEARCH('[1]Lookup for use classification'!$C$13,B1533)),ISNUMBER(SEARCH('[1]Lookup for use classification'!$E$13,B1533))),'[1]Lookup for use classification'!$A$13,IF(OR(ISNUMBER(SEARCH('[1]Lookup for use classification'!$B$14,B1533)),ISNUMBER(SEARCH('[1]Lookup for use classification'!$C$14,B1533))),'[1]Lookup for use classification'!$A$14,"Other"))))))))))))</f>
        <v>Other</v>
      </c>
      <c r="D1533" s="84">
        <v>2400</v>
      </c>
      <c r="E1533" s="58"/>
      <c r="F1533" s="58"/>
    </row>
    <row r="1534" spans="1:6">
      <c r="A1534" s="56" t="s">
        <v>1845</v>
      </c>
      <c r="B1534" s="26" t="s">
        <v>473</v>
      </c>
      <c r="C1534" s="133" t="str">
        <f>IF(OR(ISNUMBER(SEARCH('[1]Lookup for use classification'!$B$1,B1534)),ISNUMBER(SEARCH('[1]Lookup for use classification'!$C$1,B1534)),ISNUMBER(SEARCH('[1]Lookup for use classification'!$D$1,B1534)),ISNUMBER(SEARCH('[1]Lookup for use classification'!$E$1,B1534))),'[1]Lookup for use classification'!$A$1,IF(ISNUMBER(SEARCH('[1]Lookup for use classification'!$B$2,B1534)),'[1]Lookup for use classification'!$A$2,IF(ISNUMBER(SEARCH('[1]Lookup for use classification'!$B$3,B1534)),'[1]Lookup for use classification'!$A$3,IF(OR(ISNUMBER(SEARCH('[1]Lookup for use classification'!$B$4,B1534)),ISNUMBER(SEARCH('[1]Lookup for use classification'!$C$4,B1534)),ISNUMBER(SEARCH('[1]Lookup for use classification'!$D$4,B1534)),ISNUMBER(SEARCH('[1]Lookup for use classification'!$E$4,B1534))),'[1]Lookup for use classification'!$A$4,IF(OR(ISNUMBER(SEARCH('[1]Lookup for use classification'!$B$5,B1534)),ISNUMBER(SEARCH('[1]Lookup for use classification'!$C$5,B1534)),ISNUMBER(SEARCH('[1]Lookup for use classification'!$D$5,B1534))),'[1]Lookup for use classification'!$A$5,IF(OR(ISNUMBER(SEARCH('[1]Lookup for use classification'!$B$7,B1534)),ISNUMBER(SEARCH('[1]Lookup for use classification'!$C$7,B1534)),ISNUMBER(SEARCH('[1]Lookup for use classification'!$D$7,B1534))),'[1]Lookup for use classification'!$A$7,IF(OR(ISNUMBER(SEARCH('[1]Lookup for use classification'!$B$9,B1534)),ISNUMBER(SEARCH('[1]Lookup for use classification'!$C$9,B1534)),ISNUMBER(SEARCH('[1]Lookup for use classification'!$D$9,B1534)),ISNUMBER(SEARCH('[1]Lookup for use classification'!$E$9,B1534)),ISNUMBER(SEARCH('[1]Lookup for use classification'!$F$9,B1534)),ISNUMBER(SEARCH('[1]Lookup for use classification'!$G$9,B1534)),ISNUMBER(SEARCH('[1]Lookup for use classification'!$H$9,B1534)),ISNUMBER(SEARCH('[1]Lookup for use classification'!$I$9,B1534)),ISNUMBER(SEARCH('[1]Lookup for use classification'!$J$9,B1534)),ISNUMBER(SEARCH('[1]Lookup for use classification'!$K$9,B1534))),'[1]Lookup for use classification'!$A$9,IF(OR(ISNUMBER(SEARCH('[1]Lookup for use classification'!$B$10,B1534)),ISNUMBER(SEARCH('[1]Lookup for use classification'!$C$10,B1534)),ISNUMBER(SEARCH('[1]Lookup for use classification'!$D$10,B1534)),ISNUMBER(SEARCH('[1]Lookup for use classification'!$E$10,B1534)),ISNUMBER(SEARCH('[1]Lookup for use classification'!$F$10,B1534)),ISNUMBER(SEARCH('[1]Lookup for use classification'!$G$10,B1534))),'[1]Lookup for use classification'!$A$10,IF(OR(ISNUMBER(SEARCH('[1]Lookup for use classification'!$B$11,B1534)),ISNUMBER(SEARCH('[1]Lookup for use classification'!$C$11,B1534))),'[1]Lookup for use classification'!$A$11,IF(OR(ISNUMBER(SEARCH('[1]Lookup for use classification'!$B$12,B1534)),ISNUMBER(SEARCH('[1]Lookup for use classification'!$C$12,B1534))),'[1]Lookup for use classification'!$A$12,IF(OR(ISNUMBER(SEARCH('[1]Lookup for use classification'!$B$13,B1534)),ISNUMBER(SEARCH('[1]Lookup for use classification'!$C$13,B1534)),ISNUMBER(SEARCH('[1]Lookup for use classification'!$D$13,B1534)),,ISNUMBER(SEARCH('[1]Lookup for use classification'!$C$13,B1534)),ISNUMBER(SEARCH('[1]Lookup for use classification'!$E$13,B1534))),'[1]Lookup for use classification'!$A$13,IF(OR(ISNUMBER(SEARCH('[1]Lookup for use classification'!$B$14,B1534)),ISNUMBER(SEARCH('[1]Lookup for use classification'!$C$14,B1534))),'[1]Lookup for use classification'!$A$14,"Other"))))))))))))</f>
        <v>Public Assembly</v>
      </c>
      <c r="D1534" s="57"/>
      <c r="E1534" s="58"/>
      <c r="F1534" s="58"/>
    </row>
    <row r="1535" spans="1:6">
      <c r="A1535" s="56" t="s">
        <v>1845</v>
      </c>
      <c r="B1535" s="26" t="s">
        <v>1950</v>
      </c>
      <c r="C1535" s="133" t="str">
        <f>IF(OR(ISNUMBER(SEARCH('[1]Lookup for use classification'!$B$1,B1535)),ISNUMBER(SEARCH('[1]Lookup for use classification'!$C$1,B1535)),ISNUMBER(SEARCH('[1]Lookup for use classification'!$D$1,B1535)),ISNUMBER(SEARCH('[1]Lookup for use classification'!$E$1,B1535))),'[1]Lookup for use classification'!$A$1,IF(ISNUMBER(SEARCH('[1]Lookup for use classification'!$B$2,B1535)),'[1]Lookup for use classification'!$A$2,IF(ISNUMBER(SEARCH('[1]Lookup for use classification'!$B$3,B1535)),'[1]Lookup for use classification'!$A$3,IF(OR(ISNUMBER(SEARCH('[1]Lookup for use classification'!$B$4,B1535)),ISNUMBER(SEARCH('[1]Lookup for use classification'!$C$4,B1535)),ISNUMBER(SEARCH('[1]Lookup for use classification'!$D$4,B1535)),ISNUMBER(SEARCH('[1]Lookup for use classification'!$E$4,B1535))),'[1]Lookup for use classification'!$A$4,IF(OR(ISNUMBER(SEARCH('[1]Lookup for use classification'!$B$5,B1535)),ISNUMBER(SEARCH('[1]Lookup for use classification'!$C$5,B1535)),ISNUMBER(SEARCH('[1]Lookup for use classification'!$D$5,B1535))),'[1]Lookup for use classification'!$A$5,IF(OR(ISNUMBER(SEARCH('[1]Lookup for use classification'!$B$7,B1535)),ISNUMBER(SEARCH('[1]Lookup for use classification'!$C$7,B1535)),ISNUMBER(SEARCH('[1]Lookup for use classification'!$D$7,B1535))),'[1]Lookup for use classification'!$A$7,IF(OR(ISNUMBER(SEARCH('[1]Lookup for use classification'!$B$9,B1535)),ISNUMBER(SEARCH('[1]Lookup for use classification'!$C$9,B1535)),ISNUMBER(SEARCH('[1]Lookup for use classification'!$D$9,B1535)),ISNUMBER(SEARCH('[1]Lookup for use classification'!$E$9,B1535)),ISNUMBER(SEARCH('[1]Lookup for use classification'!$F$9,B1535)),ISNUMBER(SEARCH('[1]Lookup for use classification'!$G$9,B1535)),ISNUMBER(SEARCH('[1]Lookup for use classification'!$H$9,B1535)),ISNUMBER(SEARCH('[1]Lookup for use classification'!$I$9,B1535)),ISNUMBER(SEARCH('[1]Lookup for use classification'!$J$9,B1535)),ISNUMBER(SEARCH('[1]Lookup for use classification'!$K$9,B1535))),'[1]Lookup for use classification'!$A$9,IF(OR(ISNUMBER(SEARCH('[1]Lookup for use classification'!$B$10,B1535)),ISNUMBER(SEARCH('[1]Lookup for use classification'!$C$10,B1535)),ISNUMBER(SEARCH('[1]Lookup for use classification'!$D$10,B1535)),ISNUMBER(SEARCH('[1]Lookup for use classification'!$E$10,B1535)),ISNUMBER(SEARCH('[1]Lookup for use classification'!$F$10,B1535)),ISNUMBER(SEARCH('[1]Lookup for use classification'!$G$10,B1535))),'[1]Lookup for use classification'!$A$10,IF(OR(ISNUMBER(SEARCH('[1]Lookup for use classification'!$B$11,B1535)),ISNUMBER(SEARCH('[1]Lookup for use classification'!$C$11,B1535))),'[1]Lookup for use classification'!$A$11,IF(OR(ISNUMBER(SEARCH('[1]Lookup for use classification'!$B$12,B1535)),ISNUMBER(SEARCH('[1]Lookup for use classification'!$C$12,B1535))),'[1]Lookup for use classification'!$A$12,IF(OR(ISNUMBER(SEARCH('[1]Lookup for use classification'!$B$13,B1535)),ISNUMBER(SEARCH('[1]Lookup for use classification'!$C$13,B1535)),ISNUMBER(SEARCH('[1]Lookup for use classification'!$D$13,B1535)),,ISNUMBER(SEARCH('[1]Lookup for use classification'!$C$13,B1535)),ISNUMBER(SEARCH('[1]Lookup for use classification'!$E$13,B1535))),'[1]Lookup for use classification'!$A$13,IF(OR(ISNUMBER(SEARCH('[1]Lookup for use classification'!$B$14,B1535)),ISNUMBER(SEARCH('[1]Lookup for use classification'!$C$14,B1535))),'[1]Lookup for use classification'!$A$14,"Other"))))))))))))</f>
        <v>Other</v>
      </c>
      <c r="D1535" s="57"/>
      <c r="E1535" s="58"/>
      <c r="F1535" s="58"/>
    </row>
    <row r="1536" spans="1:6">
      <c r="A1536" s="56" t="s">
        <v>1845</v>
      </c>
      <c r="B1536" s="26" t="s">
        <v>1951</v>
      </c>
      <c r="C1536" s="133" t="str">
        <f>IF(OR(ISNUMBER(SEARCH('[1]Lookup for use classification'!$B$1,B1536)),ISNUMBER(SEARCH('[1]Lookup for use classification'!$C$1,B1536)),ISNUMBER(SEARCH('[1]Lookup for use classification'!$D$1,B1536)),ISNUMBER(SEARCH('[1]Lookup for use classification'!$E$1,B1536))),'[1]Lookup for use classification'!$A$1,IF(ISNUMBER(SEARCH('[1]Lookup for use classification'!$B$2,B1536)),'[1]Lookup for use classification'!$A$2,IF(ISNUMBER(SEARCH('[1]Lookup for use classification'!$B$3,B1536)),'[1]Lookup for use classification'!$A$3,IF(OR(ISNUMBER(SEARCH('[1]Lookup for use classification'!$B$4,B1536)),ISNUMBER(SEARCH('[1]Lookup for use classification'!$C$4,B1536)),ISNUMBER(SEARCH('[1]Lookup for use classification'!$D$4,B1536)),ISNUMBER(SEARCH('[1]Lookup for use classification'!$E$4,B1536))),'[1]Lookup for use classification'!$A$4,IF(OR(ISNUMBER(SEARCH('[1]Lookup for use classification'!$B$5,B1536)),ISNUMBER(SEARCH('[1]Lookup for use classification'!$C$5,B1536)),ISNUMBER(SEARCH('[1]Lookup for use classification'!$D$5,B1536))),'[1]Lookup for use classification'!$A$5,IF(OR(ISNUMBER(SEARCH('[1]Lookup for use classification'!$B$7,B1536)),ISNUMBER(SEARCH('[1]Lookup for use classification'!$C$7,B1536)),ISNUMBER(SEARCH('[1]Lookup for use classification'!$D$7,B1536))),'[1]Lookup for use classification'!$A$7,IF(OR(ISNUMBER(SEARCH('[1]Lookup for use classification'!$B$9,B1536)),ISNUMBER(SEARCH('[1]Lookup for use classification'!$C$9,B1536)),ISNUMBER(SEARCH('[1]Lookup for use classification'!$D$9,B1536)),ISNUMBER(SEARCH('[1]Lookup for use classification'!$E$9,B1536)),ISNUMBER(SEARCH('[1]Lookup for use classification'!$F$9,B1536)),ISNUMBER(SEARCH('[1]Lookup for use classification'!$G$9,B1536)),ISNUMBER(SEARCH('[1]Lookup for use classification'!$H$9,B1536)),ISNUMBER(SEARCH('[1]Lookup for use classification'!$I$9,B1536)),ISNUMBER(SEARCH('[1]Lookup for use classification'!$J$9,B1536)),ISNUMBER(SEARCH('[1]Lookup for use classification'!$K$9,B1536))),'[1]Lookup for use classification'!$A$9,IF(OR(ISNUMBER(SEARCH('[1]Lookup for use classification'!$B$10,B1536)),ISNUMBER(SEARCH('[1]Lookup for use classification'!$C$10,B1536)),ISNUMBER(SEARCH('[1]Lookup for use classification'!$D$10,B1536)),ISNUMBER(SEARCH('[1]Lookup for use classification'!$E$10,B1536)),ISNUMBER(SEARCH('[1]Lookup for use classification'!$F$10,B1536)),ISNUMBER(SEARCH('[1]Lookup for use classification'!$G$10,B1536))),'[1]Lookup for use classification'!$A$10,IF(OR(ISNUMBER(SEARCH('[1]Lookup for use classification'!$B$11,B1536)),ISNUMBER(SEARCH('[1]Lookup for use classification'!$C$11,B1536))),'[1]Lookup for use classification'!$A$11,IF(OR(ISNUMBER(SEARCH('[1]Lookup for use classification'!$B$12,B1536)),ISNUMBER(SEARCH('[1]Lookup for use classification'!$C$12,B1536))),'[1]Lookup for use classification'!$A$12,IF(OR(ISNUMBER(SEARCH('[1]Lookup for use classification'!$B$13,B1536)),ISNUMBER(SEARCH('[1]Lookup for use classification'!$C$13,B1536)),ISNUMBER(SEARCH('[1]Lookup for use classification'!$D$13,B1536)),,ISNUMBER(SEARCH('[1]Lookup for use classification'!$C$13,B1536)),ISNUMBER(SEARCH('[1]Lookup for use classification'!$E$13,B1536))),'[1]Lookup for use classification'!$A$13,IF(OR(ISNUMBER(SEARCH('[1]Lookup for use classification'!$B$14,B1536)),ISNUMBER(SEARCH('[1]Lookup for use classification'!$C$14,B1536))),'[1]Lookup for use classification'!$A$14,"Other"))))))))))))</f>
        <v>Other</v>
      </c>
      <c r="D1536" s="57"/>
      <c r="E1536" s="58"/>
      <c r="F1536" s="58"/>
    </row>
    <row r="1537" spans="1:6">
      <c r="A1537" s="16" t="s">
        <v>1061</v>
      </c>
      <c r="B1537" s="38" t="s">
        <v>1062</v>
      </c>
      <c r="C1537" s="133" t="str">
        <f>IF(OR(ISNUMBER(SEARCH('[1]Lookup for use classification'!$B$1,B1537)),ISNUMBER(SEARCH('[1]Lookup for use classification'!$C$1,B1537)),ISNUMBER(SEARCH('[1]Lookup for use classification'!$D$1,B1537)),ISNUMBER(SEARCH('[1]Lookup for use classification'!$E$1,B1537))),'[1]Lookup for use classification'!$A$1,IF(ISNUMBER(SEARCH('[1]Lookup for use classification'!$B$2,B1537)),'[1]Lookup for use classification'!$A$2,IF(ISNUMBER(SEARCH('[1]Lookup for use classification'!$B$3,B1537)),'[1]Lookup for use classification'!$A$3,IF(OR(ISNUMBER(SEARCH('[1]Lookup for use classification'!$B$4,B1537)),ISNUMBER(SEARCH('[1]Lookup for use classification'!$C$4,B1537)),ISNUMBER(SEARCH('[1]Lookup for use classification'!$D$4,B1537)),ISNUMBER(SEARCH('[1]Lookup for use classification'!$E$4,B1537))),'[1]Lookup for use classification'!$A$4,IF(OR(ISNUMBER(SEARCH('[1]Lookup for use classification'!$B$5,B1537)),ISNUMBER(SEARCH('[1]Lookup for use classification'!$C$5,B1537)),ISNUMBER(SEARCH('[1]Lookup for use classification'!$D$5,B1537))),'[1]Lookup for use classification'!$A$5,IF(OR(ISNUMBER(SEARCH('[1]Lookup for use classification'!$B$7,B1537)),ISNUMBER(SEARCH('[1]Lookup for use classification'!$C$7,B1537)),ISNUMBER(SEARCH('[1]Lookup for use classification'!$D$7,B1537))),'[1]Lookup for use classification'!$A$7,IF(OR(ISNUMBER(SEARCH('[1]Lookup for use classification'!$B$9,B1537)),ISNUMBER(SEARCH('[1]Lookup for use classification'!$C$9,B1537)),ISNUMBER(SEARCH('[1]Lookup for use classification'!$D$9,B1537)),ISNUMBER(SEARCH('[1]Lookup for use classification'!$E$9,B1537)),ISNUMBER(SEARCH('[1]Lookup for use classification'!$F$9,B1537)),ISNUMBER(SEARCH('[1]Lookup for use classification'!$G$9,B1537)),ISNUMBER(SEARCH('[1]Lookup for use classification'!$H$9,B1537)),ISNUMBER(SEARCH('[1]Lookup for use classification'!$I$9,B1537)),ISNUMBER(SEARCH('[1]Lookup for use classification'!$J$9,B1537)),ISNUMBER(SEARCH('[1]Lookup for use classification'!$K$9,B1537))),'[1]Lookup for use classification'!$A$9,IF(OR(ISNUMBER(SEARCH('[1]Lookup for use classification'!$B$10,B1537)),ISNUMBER(SEARCH('[1]Lookup for use classification'!$C$10,B1537)),ISNUMBER(SEARCH('[1]Lookup for use classification'!$D$10,B1537)),ISNUMBER(SEARCH('[1]Lookup for use classification'!$E$10,B1537)),ISNUMBER(SEARCH('[1]Lookup for use classification'!$F$10,B1537)),ISNUMBER(SEARCH('[1]Lookup for use classification'!$G$10,B1537))),'[1]Lookup for use classification'!$A$10,IF(OR(ISNUMBER(SEARCH('[1]Lookup for use classification'!$B$11,B1537)),ISNUMBER(SEARCH('[1]Lookup for use classification'!$C$11,B1537))),'[1]Lookup for use classification'!$A$11,IF(OR(ISNUMBER(SEARCH('[1]Lookup for use classification'!$B$12,B1537)),ISNUMBER(SEARCH('[1]Lookup for use classification'!$C$12,B1537))),'[1]Lookup for use classification'!$A$12,IF(OR(ISNUMBER(SEARCH('[1]Lookup for use classification'!$B$13,B1537)),ISNUMBER(SEARCH('[1]Lookup for use classification'!$C$13,B1537)),ISNUMBER(SEARCH('[1]Lookup for use classification'!$D$13,B1537)),,ISNUMBER(SEARCH('[1]Lookup for use classification'!$C$13,B1537)),ISNUMBER(SEARCH('[1]Lookup for use classification'!$E$13,B1537))),'[1]Lookup for use classification'!$A$13,IF(OR(ISNUMBER(SEARCH('[1]Lookup for use classification'!$B$14,B1537)),ISNUMBER(SEARCH('[1]Lookup for use classification'!$C$14,B1537))),'[1]Lookup for use classification'!$A$14,"Other"))))))))))))</f>
        <v>Public Assembly</v>
      </c>
      <c r="D1537" s="39">
        <v>2000</v>
      </c>
      <c r="E1537" s="41"/>
      <c r="F1537" s="41"/>
    </row>
    <row r="1538" spans="1:6">
      <c r="A1538" s="16" t="s">
        <v>1061</v>
      </c>
      <c r="B1538" s="38" t="s">
        <v>886</v>
      </c>
      <c r="C1538" s="133" t="str">
        <f>IF(OR(ISNUMBER(SEARCH('[1]Lookup for use classification'!$B$1,B1538)),ISNUMBER(SEARCH('[1]Lookup for use classification'!$C$1,B1538)),ISNUMBER(SEARCH('[1]Lookup for use classification'!$D$1,B1538)),ISNUMBER(SEARCH('[1]Lookup for use classification'!$E$1,B1538))),'[1]Lookup for use classification'!$A$1,IF(ISNUMBER(SEARCH('[1]Lookup for use classification'!$B$2,B1538)),'[1]Lookup for use classification'!$A$2,IF(ISNUMBER(SEARCH('[1]Lookup for use classification'!$B$3,B1538)),'[1]Lookup for use classification'!$A$3,IF(OR(ISNUMBER(SEARCH('[1]Lookup for use classification'!$B$4,B1538)),ISNUMBER(SEARCH('[1]Lookup for use classification'!$C$4,B1538)),ISNUMBER(SEARCH('[1]Lookup for use classification'!$D$4,B1538)),ISNUMBER(SEARCH('[1]Lookup for use classification'!$E$4,B1538))),'[1]Lookup for use classification'!$A$4,IF(OR(ISNUMBER(SEARCH('[1]Lookup for use classification'!$B$5,B1538)),ISNUMBER(SEARCH('[1]Lookup for use classification'!$C$5,B1538)),ISNUMBER(SEARCH('[1]Lookup for use classification'!$D$5,B1538))),'[1]Lookup for use classification'!$A$5,IF(OR(ISNUMBER(SEARCH('[1]Lookup for use classification'!$B$7,B1538)),ISNUMBER(SEARCH('[1]Lookup for use classification'!$C$7,B1538)),ISNUMBER(SEARCH('[1]Lookup for use classification'!$D$7,B1538))),'[1]Lookup for use classification'!$A$7,IF(OR(ISNUMBER(SEARCH('[1]Lookup for use classification'!$B$9,B1538)),ISNUMBER(SEARCH('[1]Lookup for use classification'!$C$9,B1538)),ISNUMBER(SEARCH('[1]Lookup for use classification'!$D$9,B1538)),ISNUMBER(SEARCH('[1]Lookup for use classification'!$E$9,B1538)),ISNUMBER(SEARCH('[1]Lookup for use classification'!$F$9,B1538)),ISNUMBER(SEARCH('[1]Lookup for use classification'!$G$9,B1538)),ISNUMBER(SEARCH('[1]Lookup for use classification'!$H$9,B1538)),ISNUMBER(SEARCH('[1]Lookup for use classification'!$I$9,B1538)),ISNUMBER(SEARCH('[1]Lookup for use classification'!$J$9,B1538)),ISNUMBER(SEARCH('[1]Lookup for use classification'!$K$9,B1538))),'[1]Lookup for use classification'!$A$9,IF(OR(ISNUMBER(SEARCH('[1]Lookup for use classification'!$B$10,B1538)),ISNUMBER(SEARCH('[1]Lookup for use classification'!$C$10,B1538)),ISNUMBER(SEARCH('[1]Lookup for use classification'!$D$10,B1538)),ISNUMBER(SEARCH('[1]Lookup for use classification'!$E$10,B1538)),ISNUMBER(SEARCH('[1]Lookup for use classification'!$F$10,B1538)),ISNUMBER(SEARCH('[1]Lookup for use classification'!$G$10,B1538))),'[1]Lookup for use classification'!$A$10,IF(OR(ISNUMBER(SEARCH('[1]Lookup for use classification'!$B$11,B1538)),ISNUMBER(SEARCH('[1]Lookup for use classification'!$C$11,B1538))),'[1]Lookup for use classification'!$A$11,IF(OR(ISNUMBER(SEARCH('[1]Lookup for use classification'!$B$12,B1538)),ISNUMBER(SEARCH('[1]Lookup for use classification'!$C$12,B1538))),'[1]Lookup for use classification'!$A$12,IF(OR(ISNUMBER(SEARCH('[1]Lookup for use classification'!$B$13,B1538)),ISNUMBER(SEARCH('[1]Lookup for use classification'!$C$13,B1538)),ISNUMBER(SEARCH('[1]Lookup for use classification'!$D$13,B1538)),,ISNUMBER(SEARCH('[1]Lookup for use classification'!$C$13,B1538)),ISNUMBER(SEARCH('[1]Lookup for use classification'!$E$13,B1538))),'[1]Lookup for use classification'!$A$13,IF(OR(ISNUMBER(SEARCH('[1]Lookup for use classification'!$B$14,B1538)),ISNUMBER(SEARCH('[1]Lookup for use classification'!$C$14,B1538))),'[1]Lookup for use classification'!$A$14,"Other"))))))))))))</f>
        <v>Retail - Other</v>
      </c>
      <c r="D1538" s="39">
        <v>5363</v>
      </c>
      <c r="E1538" s="41"/>
      <c r="F1538" s="41"/>
    </row>
    <row r="1539" spans="1:6">
      <c r="A1539" s="16" t="s">
        <v>1061</v>
      </c>
      <c r="B1539" s="42" t="s">
        <v>1063</v>
      </c>
      <c r="C1539" s="133" t="str">
        <f>IF(OR(ISNUMBER(SEARCH('[1]Lookup for use classification'!$B$1,B1539)),ISNUMBER(SEARCH('[1]Lookup for use classification'!$C$1,B1539)),ISNUMBER(SEARCH('[1]Lookup for use classification'!$D$1,B1539)),ISNUMBER(SEARCH('[1]Lookup for use classification'!$E$1,B1539))),'[1]Lookup for use classification'!$A$1,IF(ISNUMBER(SEARCH('[1]Lookup for use classification'!$B$2,B1539)),'[1]Lookup for use classification'!$A$2,IF(ISNUMBER(SEARCH('[1]Lookup for use classification'!$B$3,B1539)),'[1]Lookup for use classification'!$A$3,IF(OR(ISNUMBER(SEARCH('[1]Lookup for use classification'!$B$4,B1539)),ISNUMBER(SEARCH('[1]Lookup for use classification'!$C$4,B1539)),ISNUMBER(SEARCH('[1]Lookup for use classification'!$D$4,B1539)),ISNUMBER(SEARCH('[1]Lookup for use classification'!$E$4,B1539))),'[1]Lookup for use classification'!$A$4,IF(OR(ISNUMBER(SEARCH('[1]Lookup for use classification'!$B$5,B1539)),ISNUMBER(SEARCH('[1]Lookup for use classification'!$C$5,B1539)),ISNUMBER(SEARCH('[1]Lookup for use classification'!$D$5,B1539))),'[1]Lookup for use classification'!$A$5,IF(OR(ISNUMBER(SEARCH('[1]Lookup for use classification'!$B$7,B1539)),ISNUMBER(SEARCH('[1]Lookup for use classification'!$C$7,B1539)),ISNUMBER(SEARCH('[1]Lookup for use classification'!$D$7,B1539))),'[1]Lookup for use classification'!$A$7,IF(OR(ISNUMBER(SEARCH('[1]Lookup for use classification'!$B$9,B1539)),ISNUMBER(SEARCH('[1]Lookup for use classification'!$C$9,B1539)),ISNUMBER(SEARCH('[1]Lookup for use classification'!$D$9,B1539)),ISNUMBER(SEARCH('[1]Lookup for use classification'!$E$9,B1539)),ISNUMBER(SEARCH('[1]Lookup for use classification'!$F$9,B1539)),ISNUMBER(SEARCH('[1]Lookup for use classification'!$G$9,B1539)),ISNUMBER(SEARCH('[1]Lookup for use classification'!$H$9,B1539)),ISNUMBER(SEARCH('[1]Lookup for use classification'!$I$9,B1539)),ISNUMBER(SEARCH('[1]Lookup for use classification'!$J$9,B1539)),ISNUMBER(SEARCH('[1]Lookup for use classification'!$K$9,B1539))),'[1]Lookup for use classification'!$A$9,IF(OR(ISNUMBER(SEARCH('[1]Lookup for use classification'!$B$10,B1539)),ISNUMBER(SEARCH('[1]Lookup for use classification'!$C$10,B1539)),ISNUMBER(SEARCH('[1]Lookup for use classification'!$D$10,B1539)),ISNUMBER(SEARCH('[1]Lookup for use classification'!$E$10,B1539)),ISNUMBER(SEARCH('[1]Lookup for use classification'!$F$10,B1539)),ISNUMBER(SEARCH('[1]Lookup for use classification'!$G$10,B1539))),'[1]Lookup for use classification'!$A$10,IF(OR(ISNUMBER(SEARCH('[1]Lookup for use classification'!$B$11,B1539)),ISNUMBER(SEARCH('[1]Lookup for use classification'!$C$11,B1539))),'[1]Lookup for use classification'!$A$11,IF(OR(ISNUMBER(SEARCH('[1]Lookup for use classification'!$B$12,B1539)),ISNUMBER(SEARCH('[1]Lookup for use classification'!$C$12,B1539))),'[1]Lookup for use classification'!$A$12,IF(OR(ISNUMBER(SEARCH('[1]Lookup for use classification'!$B$13,B1539)),ISNUMBER(SEARCH('[1]Lookup for use classification'!$C$13,B1539)),ISNUMBER(SEARCH('[1]Lookup for use classification'!$D$13,B1539)),,ISNUMBER(SEARCH('[1]Lookup for use classification'!$C$13,B1539)),ISNUMBER(SEARCH('[1]Lookup for use classification'!$E$13,B1539))),'[1]Lookup for use classification'!$A$13,IF(OR(ISNUMBER(SEARCH('[1]Lookup for use classification'!$B$14,B1539)),ISNUMBER(SEARCH('[1]Lookup for use classification'!$C$14,B1539))),'[1]Lookup for use classification'!$A$14,"Other"))))))))))))</f>
        <v>Warehousing</v>
      </c>
      <c r="D1539" s="43">
        <v>410</v>
      </c>
      <c r="E1539" s="40"/>
      <c r="F1539" s="40"/>
    </row>
    <row r="1540" spans="1:6">
      <c r="A1540" s="16" t="s">
        <v>1061</v>
      </c>
      <c r="B1540" s="38" t="s">
        <v>1064</v>
      </c>
      <c r="C1540" s="133" t="str">
        <f>IF(OR(ISNUMBER(SEARCH('[1]Lookup for use classification'!$B$1,B1540)),ISNUMBER(SEARCH('[1]Lookup for use classification'!$C$1,B1540)),ISNUMBER(SEARCH('[1]Lookup for use classification'!$D$1,B1540)),ISNUMBER(SEARCH('[1]Lookup for use classification'!$E$1,B1540))),'[1]Lookup for use classification'!$A$1,IF(ISNUMBER(SEARCH('[1]Lookup for use classification'!$B$2,B1540)),'[1]Lookup for use classification'!$A$2,IF(ISNUMBER(SEARCH('[1]Lookup for use classification'!$B$3,B1540)),'[1]Lookup for use classification'!$A$3,IF(OR(ISNUMBER(SEARCH('[1]Lookup for use classification'!$B$4,B1540)),ISNUMBER(SEARCH('[1]Lookup for use classification'!$C$4,B1540)),ISNUMBER(SEARCH('[1]Lookup for use classification'!$D$4,B1540)),ISNUMBER(SEARCH('[1]Lookup for use classification'!$E$4,B1540))),'[1]Lookup for use classification'!$A$4,IF(OR(ISNUMBER(SEARCH('[1]Lookup for use classification'!$B$5,B1540)),ISNUMBER(SEARCH('[1]Lookup for use classification'!$C$5,B1540)),ISNUMBER(SEARCH('[1]Lookup for use classification'!$D$5,B1540))),'[1]Lookup for use classification'!$A$5,IF(OR(ISNUMBER(SEARCH('[1]Lookup for use classification'!$B$7,B1540)),ISNUMBER(SEARCH('[1]Lookup for use classification'!$C$7,B1540)),ISNUMBER(SEARCH('[1]Lookup for use classification'!$D$7,B1540))),'[1]Lookup for use classification'!$A$7,IF(OR(ISNUMBER(SEARCH('[1]Lookup for use classification'!$B$9,B1540)),ISNUMBER(SEARCH('[1]Lookup for use classification'!$C$9,B1540)),ISNUMBER(SEARCH('[1]Lookup for use classification'!$D$9,B1540)),ISNUMBER(SEARCH('[1]Lookup for use classification'!$E$9,B1540)),ISNUMBER(SEARCH('[1]Lookup for use classification'!$F$9,B1540)),ISNUMBER(SEARCH('[1]Lookup for use classification'!$G$9,B1540)),ISNUMBER(SEARCH('[1]Lookup for use classification'!$H$9,B1540)),ISNUMBER(SEARCH('[1]Lookup for use classification'!$I$9,B1540)),ISNUMBER(SEARCH('[1]Lookup for use classification'!$J$9,B1540)),ISNUMBER(SEARCH('[1]Lookup for use classification'!$K$9,B1540))),'[1]Lookup for use classification'!$A$9,IF(OR(ISNUMBER(SEARCH('[1]Lookup for use classification'!$B$10,B1540)),ISNUMBER(SEARCH('[1]Lookup for use classification'!$C$10,B1540)),ISNUMBER(SEARCH('[1]Lookup for use classification'!$D$10,B1540)),ISNUMBER(SEARCH('[1]Lookup for use classification'!$E$10,B1540)),ISNUMBER(SEARCH('[1]Lookup for use classification'!$F$10,B1540)),ISNUMBER(SEARCH('[1]Lookup for use classification'!$G$10,B1540))),'[1]Lookup for use classification'!$A$10,IF(OR(ISNUMBER(SEARCH('[1]Lookup for use classification'!$B$11,B1540)),ISNUMBER(SEARCH('[1]Lookup for use classification'!$C$11,B1540))),'[1]Lookup for use classification'!$A$11,IF(OR(ISNUMBER(SEARCH('[1]Lookup for use classification'!$B$12,B1540)),ISNUMBER(SEARCH('[1]Lookup for use classification'!$C$12,B1540))),'[1]Lookup for use classification'!$A$12,IF(OR(ISNUMBER(SEARCH('[1]Lookup for use classification'!$B$13,B1540)),ISNUMBER(SEARCH('[1]Lookup for use classification'!$C$13,B1540)),ISNUMBER(SEARCH('[1]Lookup for use classification'!$D$13,B1540)),,ISNUMBER(SEARCH('[1]Lookup for use classification'!$C$13,B1540)),ISNUMBER(SEARCH('[1]Lookup for use classification'!$E$13,B1540))),'[1]Lookup for use classification'!$A$13,IF(OR(ISNUMBER(SEARCH('[1]Lookup for use classification'!$B$14,B1540)),ISNUMBER(SEARCH('[1]Lookup for use classification'!$C$14,B1540))),'[1]Lookup for use classification'!$A$14,"Other"))))))))))))</f>
        <v>Other</v>
      </c>
      <c r="D1540" s="39">
        <v>14300</v>
      </c>
      <c r="E1540" s="41"/>
      <c r="F1540" s="41"/>
    </row>
    <row r="1541" spans="1:6">
      <c r="A1541" s="16" t="s">
        <v>1061</v>
      </c>
      <c r="B1541" s="38" t="s">
        <v>74</v>
      </c>
      <c r="C1541" s="133" t="str">
        <f>IF(OR(ISNUMBER(SEARCH('[1]Lookup for use classification'!$B$1,B1541)),ISNUMBER(SEARCH('[1]Lookup for use classification'!$C$1,B1541)),ISNUMBER(SEARCH('[1]Lookup for use classification'!$D$1,B1541)),ISNUMBER(SEARCH('[1]Lookup for use classification'!$E$1,B1541))),'[1]Lookup for use classification'!$A$1,IF(ISNUMBER(SEARCH('[1]Lookup for use classification'!$B$2,B1541)),'[1]Lookup for use classification'!$A$2,IF(ISNUMBER(SEARCH('[1]Lookup for use classification'!$B$3,B1541)),'[1]Lookup for use classification'!$A$3,IF(OR(ISNUMBER(SEARCH('[1]Lookup for use classification'!$B$4,B1541)),ISNUMBER(SEARCH('[1]Lookup for use classification'!$C$4,B1541)),ISNUMBER(SEARCH('[1]Lookup for use classification'!$D$4,B1541)),ISNUMBER(SEARCH('[1]Lookup for use classification'!$E$4,B1541))),'[1]Lookup for use classification'!$A$4,IF(OR(ISNUMBER(SEARCH('[1]Lookup for use classification'!$B$5,B1541)),ISNUMBER(SEARCH('[1]Lookup for use classification'!$C$5,B1541)),ISNUMBER(SEARCH('[1]Lookup for use classification'!$D$5,B1541))),'[1]Lookup for use classification'!$A$5,IF(OR(ISNUMBER(SEARCH('[1]Lookup for use classification'!$B$7,B1541)),ISNUMBER(SEARCH('[1]Lookup for use classification'!$C$7,B1541)),ISNUMBER(SEARCH('[1]Lookup for use classification'!$D$7,B1541))),'[1]Lookup for use classification'!$A$7,IF(OR(ISNUMBER(SEARCH('[1]Lookup for use classification'!$B$9,B1541)),ISNUMBER(SEARCH('[1]Lookup for use classification'!$C$9,B1541)),ISNUMBER(SEARCH('[1]Lookup for use classification'!$D$9,B1541)),ISNUMBER(SEARCH('[1]Lookup for use classification'!$E$9,B1541)),ISNUMBER(SEARCH('[1]Lookup for use classification'!$F$9,B1541)),ISNUMBER(SEARCH('[1]Lookup for use classification'!$G$9,B1541)),ISNUMBER(SEARCH('[1]Lookup for use classification'!$H$9,B1541)),ISNUMBER(SEARCH('[1]Lookup for use classification'!$I$9,B1541)),ISNUMBER(SEARCH('[1]Lookup for use classification'!$J$9,B1541)),ISNUMBER(SEARCH('[1]Lookup for use classification'!$K$9,B1541))),'[1]Lookup for use classification'!$A$9,IF(OR(ISNUMBER(SEARCH('[1]Lookup for use classification'!$B$10,B1541)),ISNUMBER(SEARCH('[1]Lookup for use classification'!$C$10,B1541)),ISNUMBER(SEARCH('[1]Lookup for use classification'!$D$10,B1541)),ISNUMBER(SEARCH('[1]Lookup for use classification'!$E$10,B1541)),ISNUMBER(SEARCH('[1]Lookup for use classification'!$F$10,B1541)),ISNUMBER(SEARCH('[1]Lookup for use classification'!$G$10,B1541))),'[1]Lookup for use classification'!$A$10,IF(OR(ISNUMBER(SEARCH('[1]Lookup for use classification'!$B$11,B1541)),ISNUMBER(SEARCH('[1]Lookup for use classification'!$C$11,B1541))),'[1]Lookup for use classification'!$A$11,IF(OR(ISNUMBER(SEARCH('[1]Lookup for use classification'!$B$12,B1541)),ISNUMBER(SEARCH('[1]Lookup for use classification'!$C$12,B1541))),'[1]Lookup for use classification'!$A$12,IF(OR(ISNUMBER(SEARCH('[1]Lookup for use classification'!$B$13,B1541)),ISNUMBER(SEARCH('[1]Lookup for use classification'!$C$13,B1541)),ISNUMBER(SEARCH('[1]Lookup for use classification'!$D$13,B1541)),,ISNUMBER(SEARCH('[1]Lookup for use classification'!$C$13,B1541)),ISNUMBER(SEARCH('[1]Lookup for use classification'!$E$13,B1541))),'[1]Lookup for use classification'!$A$13,IF(OR(ISNUMBER(SEARCH('[1]Lookup for use classification'!$B$14,B1541)),ISNUMBER(SEARCH('[1]Lookup for use classification'!$C$14,B1541))),'[1]Lookup for use classification'!$A$14,"Other"))))))))))))</f>
        <v>Warehousing</v>
      </c>
      <c r="D1541" s="39"/>
      <c r="E1541" s="41"/>
      <c r="F1541" s="41"/>
    </row>
    <row r="1542" spans="1:6">
      <c r="A1542" s="16" t="s">
        <v>1061</v>
      </c>
      <c r="B1542" s="38" t="s">
        <v>1065</v>
      </c>
      <c r="C1542" s="133" t="str">
        <f>IF(OR(ISNUMBER(SEARCH('[1]Lookup for use classification'!$B$1,B1542)),ISNUMBER(SEARCH('[1]Lookup for use classification'!$C$1,B1542)),ISNUMBER(SEARCH('[1]Lookup for use classification'!$D$1,B1542)),ISNUMBER(SEARCH('[1]Lookup for use classification'!$E$1,B1542))),'[1]Lookup for use classification'!$A$1,IF(ISNUMBER(SEARCH('[1]Lookup for use classification'!$B$2,B1542)),'[1]Lookup for use classification'!$A$2,IF(ISNUMBER(SEARCH('[1]Lookup for use classification'!$B$3,B1542)),'[1]Lookup for use classification'!$A$3,IF(OR(ISNUMBER(SEARCH('[1]Lookup for use classification'!$B$4,B1542)),ISNUMBER(SEARCH('[1]Lookup for use classification'!$C$4,B1542)),ISNUMBER(SEARCH('[1]Lookup for use classification'!$D$4,B1542)),ISNUMBER(SEARCH('[1]Lookup for use classification'!$E$4,B1542))),'[1]Lookup for use classification'!$A$4,IF(OR(ISNUMBER(SEARCH('[1]Lookup for use classification'!$B$5,B1542)),ISNUMBER(SEARCH('[1]Lookup for use classification'!$C$5,B1542)),ISNUMBER(SEARCH('[1]Lookup for use classification'!$D$5,B1542))),'[1]Lookup for use classification'!$A$5,IF(OR(ISNUMBER(SEARCH('[1]Lookup for use classification'!$B$7,B1542)),ISNUMBER(SEARCH('[1]Lookup for use classification'!$C$7,B1542)),ISNUMBER(SEARCH('[1]Lookup for use classification'!$D$7,B1542))),'[1]Lookup for use classification'!$A$7,IF(OR(ISNUMBER(SEARCH('[1]Lookup for use classification'!$B$9,B1542)),ISNUMBER(SEARCH('[1]Lookup for use classification'!$C$9,B1542)),ISNUMBER(SEARCH('[1]Lookup for use classification'!$D$9,B1542)),ISNUMBER(SEARCH('[1]Lookup for use classification'!$E$9,B1542)),ISNUMBER(SEARCH('[1]Lookup for use classification'!$F$9,B1542)),ISNUMBER(SEARCH('[1]Lookup for use classification'!$G$9,B1542)),ISNUMBER(SEARCH('[1]Lookup for use classification'!$H$9,B1542)),ISNUMBER(SEARCH('[1]Lookup for use classification'!$I$9,B1542)),ISNUMBER(SEARCH('[1]Lookup for use classification'!$J$9,B1542)),ISNUMBER(SEARCH('[1]Lookup for use classification'!$K$9,B1542))),'[1]Lookup for use classification'!$A$9,IF(OR(ISNUMBER(SEARCH('[1]Lookup for use classification'!$B$10,B1542)),ISNUMBER(SEARCH('[1]Lookup for use classification'!$C$10,B1542)),ISNUMBER(SEARCH('[1]Lookup for use classification'!$D$10,B1542)),ISNUMBER(SEARCH('[1]Lookup for use classification'!$E$10,B1542)),ISNUMBER(SEARCH('[1]Lookup for use classification'!$F$10,B1542)),ISNUMBER(SEARCH('[1]Lookup for use classification'!$G$10,B1542))),'[1]Lookup for use classification'!$A$10,IF(OR(ISNUMBER(SEARCH('[1]Lookup for use classification'!$B$11,B1542)),ISNUMBER(SEARCH('[1]Lookup for use classification'!$C$11,B1542))),'[1]Lookup for use classification'!$A$11,IF(OR(ISNUMBER(SEARCH('[1]Lookup for use classification'!$B$12,B1542)),ISNUMBER(SEARCH('[1]Lookup for use classification'!$C$12,B1542))),'[1]Lookup for use classification'!$A$12,IF(OR(ISNUMBER(SEARCH('[1]Lookup for use classification'!$B$13,B1542)),ISNUMBER(SEARCH('[1]Lookup for use classification'!$C$13,B1542)),ISNUMBER(SEARCH('[1]Lookup for use classification'!$D$13,B1542)),,ISNUMBER(SEARCH('[1]Lookup for use classification'!$C$13,B1542)),ISNUMBER(SEARCH('[1]Lookup for use classification'!$E$13,B1542))),'[1]Lookup for use classification'!$A$13,IF(OR(ISNUMBER(SEARCH('[1]Lookup for use classification'!$B$14,B1542)),ISNUMBER(SEARCH('[1]Lookup for use classification'!$C$14,B1542))),'[1]Lookup for use classification'!$A$14,"Other"))))))))))))</f>
        <v>Other</v>
      </c>
      <c r="D1542" s="39">
        <v>2000</v>
      </c>
      <c r="E1542" s="41"/>
      <c r="F1542" s="41"/>
    </row>
    <row r="1543" spans="1:6">
      <c r="A1543" s="16" t="s">
        <v>1061</v>
      </c>
      <c r="B1543" s="38" t="s">
        <v>1066</v>
      </c>
      <c r="C1543" s="133" t="str">
        <f>IF(OR(ISNUMBER(SEARCH('[1]Lookup for use classification'!$B$1,B1543)),ISNUMBER(SEARCH('[1]Lookup for use classification'!$C$1,B1543)),ISNUMBER(SEARCH('[1]Lookup for use classification'!$D$1,B1543)),ISNUMBER(SEARCH('[1]Lookup for use classification'!$E$1,B1543))),'[1]Lookup for use classification'!$A$1,IF(ISNUMBER(SEARCH('[1]Lookup for use classification'!$B$2,B1543)),'[1]Lookup for use classification'!$A$2,IF(ISNUMBER(SEARCH('[1]Lookup for use classification'!$B$3,B1543)),'[1]Lookup for use classification'!$A$3,IF(OR(ISNUMBER(SEARCH('[1]Lookup for use classification'!$B$4,B1543)),ISNUMBER(SEARCH('[1]Lookup for use classification'!$C$4,B1543)),ISNUMBER(SEARCH('[1]Lookup for use classification'!$D$4,B1543)),ISNUMBER(SEARCH('[1]Lookup for use classification'!$E$4,B1543))),'[1]Lookup for use classification'!$A$4,IF(OR(ISNUMBER(SEARCH('[1]Lookup for use classification'!$B$5,B1543)),ISNUMBER(SEARCH('[1]Lookup for use classification'!$C$5,B1543)),ISNUMBER(SEARCH('[1]Lookup for use classification'!$D$5,B1543))),'[1]Lookup for use classification'!$A$5,IF(OR(ISNUMBER(SEARCH('[1]Lookup for use classification'!$B$7,B1543)),ISNUMBER(SEARCH('[1]Lookup for use classification'!$C$7,B1543)),ISNUMBER(SEARCH('[1]Lookup for use classification'!$D$7,B1543))),'[1]Lookup for use classification'!$A$7,IF(OR(ISNUMBER(SEARCH('[1]Lookup for use classification'!$B$9,B1543)),ISNUMBER(SEARCH('[1]Lookup for use classification'!$C$9,B1543)),ISNUMBER(SEARCH('[1]Lookup for use classification'!$D$9,B1543)),ISNUMBER(SEARCH('[1]Lookup for use classification'!$E$9,B1543)),ISNUMBER(SEARCH('[1]Lookup for use classification'!$F$9,B1543)),ISNUMBER(SEARCH('[1]Lookup for use classification'!$G$9,B1543)),ISNUMBER(SEARCH('[1]Lookup for use classification'!$H$9,B1543)),ISNUMBER(SEARCH('[1]Lookup for use classification'!$I$9,B1543)),ISNUMBER(SEARCH('[1]Lookup for use classification'!$J$9,B1543)),ISNUMBER(SEARCH('[1]Lookup for use classification'!$K$9,B1543))),'[1]Lookup for use classification'!$A$9,IF(OR(ISNUMBER(SEARCH('[1]Lookup for use classification'!$B$10,B1543)),ISNUMBER(SEARCH('[1]Lookup for use classification'!$C$10,B1543)),ISNUMBER(SEARCH('[1]Lookup for use classification'!$D$10,B1543)),ISNUMBER(SEARCH('[1]Lookup for use classification'!$E$10,B1543)),ISNUMBER(SEARCH('[1]Lookup for use classification'!$F$10,B1543)),ISNUMBER(SEARCH('[1]Lookup for use classification'!$G$10,B1543))),'[1]Lookup for use classification'!$A$10,IF(OR(ISNUMBER(SEARCH('[1]Lookup for use classification'!$B$11,B1543)),ISNUMBER(SEARCH('[1]Lookup for use classification'!$C$11,B1543))),'[1]Lookup for use classification'!$A$11,IF(OR(ISNUMBER(SEARCH('[1]Lookup for use classification'!$B$12,B1543)),ISNUMBER(SEARCH('[1]Lookup for use classification'!$C$12,B1543))),'[1]Lookup for use classification'!$A$12,IF(OR(ISNUMBER(SEARCH('[1]Lookup for use classification'!$B$13,B1543)),ISNUMBER(SEARCH('[1]Lookup for use classification'!$C$13,B1543)),ISNUMBER(SEARCH('[1]Lookup for use classification'!$D$13,B1543)),,ISNUMBER(SEARCH('[1]Lookup for use classification'!$C$13,B1543)),ISNUMBER(SEARCH('[1]Lookup for use classification'!$E$13,B1543))),'[1]Lookup for use classification'!$A$13,IF(OR(ISNUMBER(SEARCH('[1]Lookup for use classification'!$B$14,B1543)),ISNUMBER(SEARCH('[1]Lookup for use classification'!$C$14,B1543))),'[1]Lookup for use classification'!$A$14,"Other"))))))))))))</f>
        <v>Other</v>
      </c>
      <c r="D1543" s="39">
        <v>1500</v>
      </c>
      <c r="E1543" s="41"/>
      <c r="F1543" s="41"/>
    </row>
    <row r="1544" spans="1:6">
      <c r="A1544" s="16" t="s">
        <v>1061</v>
      </c>
      <c r="B1544" s="38" t="s">
        <v>1067</v>
      </c>
      <c r="C1544" s="133" t="str">
        <f>IF(OR(ISNUMBER(SEARCH('[1]Lookup for use classification'!$B$1,B1544)),ISNUMBER(SEARCH('[1]Lookup for use classification'!$C$1,B1544)),ISNUMBER(SEARCH('[1]Lookup for use classification'!$D$1,B1544)),ISNUMBER(SEARCH('[1]Lookup for use classification'!$E$1,B1544))),'[1]Lookup for use classification'!$A$1,IF(ISNUMBER(SEARCH('[1]Lookup for use classification'!$B$2,B1544)),'[1]Lookup for use classification'!$A$2,IF(ISNUMBER(SEARCH('[1]Lookup for use classification'!$B$3,B1544)),'[1]Lookup for use classification'!$A$3,IF(OR(ISNUMBER(SEARCH('[1]Lookup for use classification'!$B$4,B1544)),ISNUMBER(SEARCH('[1]Lookup for use classification'!$C$4,B1544)),ISNUMBER(SEARCH('[1]Lookup for use classification'!$D$4,B1544)),ISNUMBER(SEARCH('[1]Lookup for use classification'!$E$4,B1544))),'[1]Lookup for use classification'!$A$4,IF(OR(ISNUMBER(SEARCH('[1]Lookup for use classification'!$B$5,B1544)),ISNUMBER(SEARCH('[1]Lookup for use classification'!$C$5,B1544)),ISNUMBER(SEARCH('[1]Lookup for use classification'!$D$5,B1544))),'[1]Lookup for use classification'!$A$5,IF(OR(ISNUMBER(SEARCH('[1]Lookup for use classification'!$B$7,B1544)),ISNUMBER(SEARCH('[1]Lookup for use classification'!$C$7,B1544)),ISNUMBER(SEARCH('[1]Lookup for use classification'!$D$7,B1544))),'[1]Lookup for use classification'!$A$7,IF(OR(ISNUMBER(SEARCH('[1]Lookup for use classification'!$B$9,B1544)),ISNUMBER(SEARCH('[1]Lookup for use classification'!$C$9,B1544)),ISNUMBER(SEARCH('[1]Lookup for use classification'!$D$9,B1544)),ISNUMBER(SEARCH('[1]Lookup for use classification'!$E$9,B1544)),ISNUMBER(SEARCH('[1]Lookup for use classification'!$F$9,B1544)),ISNUMBER(SEARCH('[1]Lookup for use classification'!$G$9,B1544)),ISNUMBER(SEARCH('[1]Lookup for use classification'!$H$9,B1544)),ISNUMBER(SEARCH('[1]Lookup for use classification'!$I$9,B1544)),ISNUMBER(SEARCH('[1]Lookup for use classification'!$J$9,B1544)),ISNUMBER(SEARCH('[1]Lookup for use classification'!$K$9,B1544))),'[1]Lookup for use classification'!$A$9,IF(OR(ISNUMBER(SEARCH('[1]Lookup for use classification'!$B$10,B1544)),ISNUMBER(SEARCH('[1]Lookup for use classification'!$C$10,B1544)),ISNUMBER(SEARCH('[1]Lookup for use classification'!$D$10,B1544)),ISNUMBER(SEARCH('[1]Lookup for use classification'!$E$10,B1544)),ISNUMBER(SEARCH('[1]Lookup for use classification'!$F$10,B1544)),ISNUMBER(SEARCH('[1]Lookup for use classification'!$G$10,B1544))),'[1]Lookup for use classification'!$A$10,IF(OR(ISNUMBER(SEARCH('[1]Lookup for use classification'!$B$11,B1544)),ISNUMBER(SEARCH('[1]Lookup for use classification'!$C$11,B1544))),'[1]Lookup for use classification'!$A$11,IF(OR(ISNUMBER(SEARCH('[1]Lookup for use classification'!$B$12,B1544)),ISNUMBER(SEARCH('[1]Lookup for use classification'!$C$12,B1544))),'[1]Lookup for use classification'!$A$12,IF(OR(ISNUMBER(SEARCH('[1]Lookup for use classification'!$B$13,B1544)),ISNUMBER(SEARCH('[1]Lookup for use classification'!$C$13,B1544)),ISNUMBER(SEARCH('[1]Lookup for use classification'!$D$13,B1544)),,ISNUMBER(SEARCH('[1]Lookup for use classification'!$C$13,B1544)),ISNUMBER(SEARCH('[1]Lookup for use classification'!$E$13,B1544))),'[1]Lookup for use classification'!$A$13,IF(OR(ISNUMBER(SEARCH('[1]Lookup for use classification'!$B$14,B1544)),ISNUMBER(SEARCH('[1]Lookup for use classification'!$C$14,B1544))),'[1]Lookup for use classification'!$A$14,"Other"))))))))))))</f>
        <v>Accomodation Services</v>
      </c>
      <c r="D1544" s="39"/>
      <c r="E1544" s="41"/>
      <c r="F1544" s="41"/>
    </row>
    <row r="1545" spans="1:6">
      <c r="A1545" s="16" t="s">
        <v>1061</v>
      </c>
      <c r="B1545" s="38" t="s">
        <v>1068</v>
      </c>
      <c r="C1545" s="133" t="str">
        <f>IF(OR(ISNUMBER(SEARCH('[1]Lookup for use classification'!$B$1,B1545)),ISNUMBER(SEARCH('[1]Lookup for use classification'!$C$1,B1545)),ISNUMBER(SEARCH('[1]Lookup for use classification'!$D$1,B1545)),ISNUMBER(SEARCH('[1]Lookup for use classification'!$E$1,B1545))),'[1]Lookup for use classification'!$A$1,IF(ISNUMBER(SEARCH('[1]Lookup for use classification'!$B$2,B1545)),'[1]Lookup for use classification'!$A$2,IF(ISNUMBER(SEARCH('[1]Lookup for use classification'!$B$3,B1545)),'[1]Lookup for use classification'!$A$3,IF(OR(ISNUMBER(SEARCH('[1]Lookup for use classification'!$B$4,B1545)),ISNUMBER(SEARCH('[1]Lookup for use classification'!$C$4,B1545)),ISNUMBER(SEARCH('[1]Lookup for use classification'!$D$4,B1545)),ISNUMBER(SEARCH('[1]Lookup for use classification'!$E$4,B1545))),'[1]Lookup for use classification'!$A$4,IF(OR(ISNUMBER(SEARCH('[1]Lookup for use classification'!$B$5,B1545)),ISNUMBER(SEARCH('[1]Lookup for use classification'!$C$5,B1545)),ISNUMBER(SEARCH('[1]Lookup for use classification'!$D$5,B1545))),'[1]Lookup for use classification'!$A$5,IF(OR(ISNUMBER(SEARCH('[1]Lookup for use classification'!$B$7,B1545)),ISNUMBER(SEARCH('[1]Lookup for use classification'!$C$7,B1545)),ISNUMBER(SEARCH('[1]Lookup for use classification'!$D$7,B1545))),'[1]Lookup for use classification'!$A$7,IF(OR(ISNUMBER(SEARCH('[1]Lookup for use classification'!$B$9,B1545)),ISNUMBER(SEARCH('[1]Lookup for use classification'!$C$9,B1545)),ISNUMBER(SEARCH('[1]Lookup for use classification'!$D$9,B1545)),ISNUMBER(SEARCH('[1]Lookup for use classification'!$E$9,B1545)),ISNUMBER(SEARCH('[1]Lookup for use classification'!$F$9,B1545)),ISNUMBER(SEARCH('[1]Lookup for use classification'!$G$9,B1545)),ISNUMBER(SEARCH('[1]Lookup for use classification'!$H$9,B1545)),ISNUMBER(SEARCH('[1]Lookup for use classification'!$I$9,B1545)),ISNUMBER(SEARCH('[1]Lookup for use classification'!$J$9,B1545)),ISNUMBER(SEARCH('[1]Lookup for use classification'!$K$9,B1545))),'[1]Lookup for use classification'!$A$9,IF(OR(ISNUMBER(SEARCH('[1]Lookup for use classification'!$B$10,B1545)),ISNUMBER(SEARCH('[1]Lookup for use classification'!$C$10,B1545)),ISNUMBER(SEARCH('[1]Lookup for use classification'!$D$10,B1545)),ISNUMBER(SEARCH('[1]Lookup for use classification'!$E$10,B1545)),ISNUMBER(SEARCH('[1]Lookup for use classification'!$F$10,B1545)),ISNUMBER(SEARCH('[1]Lookup for use classification'!$G$10,B1545))),'[1]Lookup for use classification'!$A$10,IF(OR(ISNUMBER(SEARCH('[1]Lookup for use classification'!$B$11,B1545)),ISNUMBER(SEARCH('[1]Lookup for use classification'!$C$11,B1545))),'[1]Lookup for use classification'!$A$11,IF(OR(ISNUMBER(SEARCH('[1]Lookup for use classification'!$B$12,B1545)),ISNUMBER(SEARCH('[1]Lookup for use classification'!$C$12,B1545))),'[1]Lookup for use classification'!$A$12,IF(OR(ISNUMBER(SEARCH('[1]Lookup for use classification'!$B$13,B1545)),ISNUMBER(SEARCH('[1]Lookup for use classification'!$C$13,B1545)),ISNUMBER(SEARCH('[1]Lookup for use classification'!$D$13,B1545)),,ISNUMBER(SEARCH('[1]Lookup for use classification'!$C$13,B1545)),ISNUMBER(SEARCH('[1]Lookup for use classification'!$E$13,B1545))),'[1]Lookup for use classification'!$A$13,IF(OR(ISNUMBER(SEARCH('[1]Lookup for use classification'!$B$14,B1545)),ISNUMBER(SEARCH('[1]Lookup for use classification'!$C$14,B1545))),'[1]Lookup for use classification'!$A$14,"Other"))))))))))))</f>
        <v>Education - K - 12</v>
      </c>
      <c r="D1545" s="39">
        <v>9830</v>
      </c>
      <c r="E1545" s="41" t="s">
        <v>798</v>
      </c>
      <c r="F1545" s="41"/>
    </row>
    <row r="1546" spans="1:6">
      <c r="A1546" s="16" t="s">
        <v>1061</v>
      </c>
      <c r="B1546" s="38" t="s">
        <v>120</v>
      </c>
      <c r="C1546" s="133" t="str">
        <f>IF(OR(ISNUMBER(SEARCH('[1]Lookup for use classification'!$B$1,B1546)),ISNUMBER(SEARCH('[1]Lookup for use classification'!$C$1,B1546)),ISNUMBER(SEARCH('[1]Lookup for use classification'!$D$1,B1546)),ISNUMBER(SEARCH('[1]Lookup for use classification'!$E$1,B1546))),'[1]Lookup for use classification'!$A$1,IF(ISNUMBER(SEARCH('[1]Lookup for use classification'!$B$2,B1546)),'[1]Lookup for use classification'!$A$2,IF(ISNUMBER(SEARCH('[1]Lookup for use classification'!$B$3,B1546)),'[1]Lookup for use classification'!$A$3,IF(OR(ISNUMBER(SEARCH('[1]Lookup for use classification'!$B$4,B1546)),ISNUMBER(SEARCH('[1]Lookup for use classification'!$C$4,B1546)),ISNUMBER(SEARCH('[1]Lookup for use classification'!$D$4,B1546)),ISNUMBER(SEARCH('[1]Lookup for use classification'!$E$4,B1546))),'[1]Lookup for use classification'!$A$4,IF(OR(ISNUMBER(SEARCH('[1]Lookup for use classification'!$B$5,B1546)),ISNUMBER(SEARCH('[1]Lookup for use classification'!$C$5,B1546)),ISNUMBER(SEARCH('[1]Lookup for use classification'!$D$5,B1546))),'[1]Lookup for use classification'!$A$5,IF(OR(ISNUMBER(SEARCH('[1]Lookup for use classification'!$B$7,B1546)),ISNUMBER(SEARCH('[1]Lookup for use classification'!$C$7,B1546)),ISNUMBER(SEARCH('[1]Lookup for use classification'!$D$7,B1546))),'[1]Lookup for use classification'!$A$7,IF(OR(ISNUMBER(SEARCH('[1]Lookup for use classification'!$B$9,B1546)),ISNUMBER(SEARCH('[1]Lookup for use classification'!$C$9,B1546)),ISNUMBER(SEARCH('[1]Lookup for use classification'!$D$9,B1546)),ISNUMBER(SEARCH('[1]Lookup for use classification'!$E$9,B1546)),ISNUMBER(SEARCH('[1]Lookup for use classification'!$F$9,B1546)),ISNUMBER(SEARCH('[1]Lookup for use classification'!$G$9,B1546)),ISNUMBER(SEARCH('[1]Lookup for use classification'!$H$9,B1546)),ISNUMBER(SEARCH('[1]Lookup for use classification'!$I$9,B1546)),ISNUMBER(SEARCH('[1]Lookup for use classification'!$J$9,B1546)),ISNUMBER(SEARCH('[1]Lookup for use classification'!$K$9,B1546))),'[1]Lookup for use classification'!$A$9,IF(OR(ISNUMBER(SEARCH('[1]Lookup for use classification'!$B$10,B1546)),ISNUMBER(SEARCH('[1]Lookup for use classification'!$C$10,B1546)),ISNUMBER(SEARCH('[1]Lookup for use classification'!$D$10,B1546)),ISNUMBER(SEARCH('[1]Lookup for use classification'!$E$10,B1546)),ISNUMBER(SEARCH('[1]Lookup for use classification'!$F$10,B1546)),ISNUMBER(SEARCH('[1]Lookup for use classification'!$G$10,B1546))),'[1]Lookup for use classification'!$A$10,IF(OR(ISNUMBER(SEARCH('[1]Lookup for use classification'!$B$11,B1546)),ISNUMBER(SEARCH('[1]Lookup for use classification'!$C$11,B1546))),'[1]Lookup for use classification'!$A$11,IF(OR(ISNUMBER(SEARCH('[1]Lookup for use classification'!$B$12,B1546)),ISNUMBER(SEARCH('[1]Lookup for use classification'!$C$12,B1546))),'[1]Lookup for use classification'!$A$12,IF(OR(ISNUMBER(SEARCH('[1]Lookup for use classification'!$B$13,B1546)),ISNUMBER(SEARCH('[1]Lookup for use classification'!$C$13,B1546)),ISNUMBER(SEARCH('[1]Lookup for use classification'!$D$13,B1546)),,ISNUMBER(SEARCH('[1]Lookup for use classification'!$C$13,B1546)),ISNUMBER(SEARCH('[1]Lookup for use classification'!$E$13,B1546))),'[1]Lookup for use classification'!$A$13,IF(OR(ISNUMBER(SEARCH('[1]Lookup for use classification'!$B$14,B1546)),ISNUMBER(SEARCH('[1]Lookup for use classification'!$C$14,B1546))),'[1]Lookup for use classification'!$A$14,"Other"))))))))))))</f>
        <v>Other</v>
      </c>
      <c r="D1546" s="39">
        <v>4048</v>
      </c>
      <c r="E1546" s="41"/>
      <c r="F1546" s="41"/>
    </row>
    <row r="1547" spans="1:6">
      <c r="A1547" s="16" t="s">
        <v>1061</v>
      </c>
      <c r="B1547" s="38" t="s">
        <v>1069</v>
      </c>
      <c r="C1547" s="133" t="str">
        <f>IF(OR(ISNUMBER(SEARCH('[1]Lookup for use classification'!$B$1,B1547)),ISNUMBER(SEARCH('[1]Lookup for use classification'!$C$1,B1547)),ISNUMBER(SEARCH('[1]Lookup for use classification'!$D$1,B1547)),ISNUMBER(SEARCH('[1]Lookup for use classification'!$E$1,B1547))),'[1]Lookup for use classification'!$A$1,IF(ISNUMBER(SEARCH('[1]Lookup for use classification'!$B$2,B1547)),'[1]Lookup for use classification'!$A$2,IF(ISNUMBER(SEARCH('[1]Lookup for use classification'!$B$3,B1547)),'[1]Lookup for use classification'!$A$3,IF(OR(ISNUMBER(SEARCH('[1]Lookup for use classification'!$B$4,B1547)),ISNUMBER(SEARCH('[1]Lookup for use classification'!$C$4,B1547)),ISNUMBER(SEARCH('[1]Lookup for use classification'!$D$4,B1547)),ISNUMBER(SEARCH('[1]Lookup for use classification'!$E$4,B1547))),'[1]Lookup for use classification'!$A$4,IF(OR(ISNUMBER(SEARCH('[1]Lookup for use classification'!$B$5,B1547)),ISNUMBER(SEARCH('[1]Lookup for use classification'!$C$5,B1547)),ISNUMBER(SEARCH('[1]Lookup for use classification'!$D$5,B1547))),'[1]Lookup for use classification'!$A$5,IF(OR(ISNUMBER(SEARCH('[1]Lookup for use classification'!$B$7,B1547)),ISNUMBER(SEARCH('[1]Lookup for use classification'!$C$7,B1547)),ISNUMBER(SEARCH('[1]Lookup for use classification'!$D$7,B1547))),'[1]Lookup for use classification'!$A$7,IF(OR(ISNUMBER(SEARCH('[1]Lookup for use classification'!$B$9,B1547)),ISNUMBER(SEARCH('[1]Lookup for use classification'!$C$9,B1547)),ISNUMBER(SEARCH('[1]Lookup for use classification'!$D$9,B1547)),ISNUMBER(SEARCH('[1]Lookup for use classification'!$E$9,B1547)),ISNUMBER(SEARCH('[1]Lookup for use classification'!$F$9,B1547)),ISNUMBER(SEARCH('[1]Lookup for use classification'!$G$9,B1547)),ISNUMBER(SEARCH('[1]Lookup for use classification'!$H$9,B1547)),ISNUMBER(SEARCH('[1]Lookup for use classification'!$I$9,B1547)),ISNUMBER(SEARCH('[1]Lookup for use classification'!$J$9,B1547)),ISNUMBER(SEARCH('[1]Lookup for use classification'!$K$9,B1547))),'[1]Lookup for use classification'!$A$9,IF(OR(ISNUMBER(SEARCH('[1]Lookup for use classification'!$B$10,B1547)),ISNUMBER(SEARCH('[1]Lookup for use classification'!$C$10,B1547)),ISNUMBER(SEARCH('[1]Lookup for use classification'!$D$10,B1547)),ISNUMBER(SEARCH('[1]Lookup for use classification'!$E$10,B1547)),ISNUMBER(SEARCH('[1]Lookup for use classification'!$F$10,B1547)),ISNUMBER(SEARCH('[1]Lookup for use classification'!$G$10,B1547))),'[1]Lookup for use classification'!$A$10,IF(OR(ISNUMBER(SEARCH('[1]Lookup for use classification'!$B$11,B1547)),ISNUMBER(SEARCH('[1]Lookup for use classification'!$C$11,B1547))),'[1]Lookup for use classification'!$A$11,IF(OR(ISNUMBER(SEARCH('[1]Lookup for use classification'!$B$12,B1547)),ISNUMBER(SEARCH('[1]Lookup for use classification'!$C$12,B1547))),'[1]Lookup for use classification'!$A$12,IF(OR(ISNUMBER(SEARCH('[1]Lookup for use classification'!$B$13,B1547)),ISNUMBER(SEARCH('[1]Lookup for use classification'!$C$13,B1547)),ISNUMBER(SEARCH('[1]Lookup for use classification'!$D$13,B1547)),,ISNUMBER(SEARCH('[1]Lookup for use classification'!$C$13,B1547)),ISNUMBER(SEARCH('[1]Lookup for use classification'!$E$13,B1547))),'[1]Lookup for use classification'!$A$13,IF(OR(ISNUMBER(SEARCH('[1]Lookup for use classification'!$B$14,B1547)),ISNUMBER(SEARCH('[1]Lookup for use classification'!$C$14,B1547))),'[1]Lookup for use classification'!$A$14,"Other"))))))))))))</f>
        <v>Other</v>
      </c>
      <c r="D1547" s="39">
        <v>2384</v>
      </c>
      <c r="E1547" s="41"/>
      <c r="F1547" s="41"/>
    </row>
    <row r="1548" spans="1:6">
      <c r="A1548" s="16" t="s">
        <v>1061</v>
      </c>
      <c r="B1548" s="38" t="s">
        <v>1070</v>
      </c>
      <c r="C1548" s="133" t="str">
        <f>IF(OR(ISNUMBER(SEARCH('[1]Lookup for use classification'!$B$1,B1548)),ISNUMBER(SEARCH('[1]Lookup for use classification'!$C$1,B1548)),ISNUMBER(SEARCH('[1]Lookup for use classification'!$D$1,B1548)),ISNUMBER(SEARCH('[1]Lookup for use classification'!$E$1,B1548))),'[1]Lookup for use classification'!$A$1,IF(ISNUMBER(SEARCH('[1]Lookup for use classification'!$B$2,B1548)),'[1]Lookup for use classification'!$A$2,IF(ISNUMBER(SEARCH('[1]Lookup for use classification'!$B$3,B1548)),'[1]Lookup for use classification'!$A$3,IF(OR(ISNUMBER(SEARCH('[1]Lookup for use classification'!$B$4,B1548)),ISNUMBER(SEARCH('[1]Lookup for use classification'!$C$4,B1548)),ISNUMBER(SEARCH('[1]Lookup for use classification'!$D$4,B1548)),ISNUMBER(SEARCH('[1]Lookup for use classification'!$E$4,B1548))),'[1]Lookup for use classification'!$A$4,IF(OR(ISNUMBER(SEARCH('[1]Lookup for use classification'!$B$5,B1548)),ISNUMBER(SEARCH('[1]Lookup for use classification'!$C$5,B1548)),ISNUMBER(SEARCH('[1]Lookup for use classification'!$D$5,B1548))),'[1]Lookup for use classification'!$A$5,IF(OR(ISNUMBER(SEARCH('[1]Lookup for use classification'!$B$7,B1548)),ISNUMBER(SEARCH('[1]Lookup for use classification'!$C$7,B1548)),ISNUMBER(SEARCH('[1]Lookup for use classification'!$D$7,B1548))),'[1]Lookup for use classification'!$A$7,IF(OR(ISNUMBER(SEARCH('[1]Lookup for use classification'!$B$9,B1548)),ISNUMBER(SEARCH('[1]Lookup for use classification'!$C$9,B1548)),ISNUMBER(SEARCH('[1]Lookup for use classification'!$D$9,B1548)),ISNUMBER(SEARCH('[1]Lookup for use classification'!$E$9,B1548)),ISNUMBER(SEARCH('[1]Lookup for use classification'!$F$9,B1548)),ISNUMBER(SEARCH('[1]Lookup for use classification'!$G$9,B1548)),ISNUMBER(SEARCH('[1]Lookup for use classification'!$H$9,B1548)),ISNUMBER(SEARCH('[1]Lookup for use classification'!$I$9,B1548)),ISNUMBER(SEARCH('[1]Lookup for use classification'!$J$9,B1548)),ISNUMBER(SEARCH('[1]Lookup for use classification'!$K$9,B1548))),'[1]Lookup for use classification'!$A$9,IF(OR(ISNUMBER(SEARCH('[1]Lookup for use classification'!$B$10,B1548)),ISNUMBER(SEARCH('[1]Lookup for use classification'!$C$10,B1548)),ISNUMBER(SEARCH('[1]Lookup for use classification'!$D$10,B1548)),ISNUMBER(SEARCH('[1]Lookup for use classification'!$E$10,B1548)),ISNUMBER(SEARCH('[1]Lookup for use classification'!$F$10,B1548)),ISNUMBER(SEARCH('[1]Lookup for use classification'!$G$10,B1548))),'[1]Lookup for use classification'!$A$10,IF(OR(ISNUMBER(SEARCH('[1]Lookup for use classification'!$B$11,B1548)),ISNUMBER(SEARCH('[1]Lookup for use classification'!$C$11,B1548))),'[1]Lookup for use classification'!$A$11,IF(OR(ISNUMBER(SEARCH('[1]Lookup for use classification'!$B$12,B1548)),ISNUMBER(SEARCH('[1]Lookup for use classification'!$C$12,B1548))),'[1]Lookup for use classification'!$A$12,IF(OR(ISNUMBER(SEARCH('[1]Lookup for use classification'!$B$13,B1548)),ISNUMBER(SEARCH('[1]Lookup for use classification'!$C$13,B1548)),ISNUMBER(SEARCH('[1]Lookup for use classification'!$D$13,B1548)),,ISNUMBER(SEARCH('[1]Lookup for use classification'!$C$13,B1548)),ISNUMBER(SEARCH('[1]Lookup for use classification'!$E$13,B1548))),'[1]Lookup for use classification'!$A$13,IF(OR(ISNUMBER(SEARCH('[1]Lookup for use classification'!$B$14,B1548)),ISNUMBER(SEARCH('[1]Lookup for use classification'!$C$14,B1548))),'[1]Lookup for use classification'!$A$14,"Other"))))))))))))</f>
        <v>Health Care - Hospitals</v>
      </c>
      <c r="D1548" s="39">
        <v>6100</v>
      </c>
      <c r="E1548" s="41"/>
      <c r="F1548" s="41"/>
    </row>
    <row r="1549" spans="1:6">
      <c r="A1549" s="16" t="s">
        <v>1061</v>
      </c>
      <c r="B1549" s="38" t="s">
        <v>1071</v>
      </c>
      <c r="C1549" s="133" t="str">
        <f>IF(OR(ISNUMBER(SEARCH('[1]Lookup for use classification'!$B$1,B1549)),ISNUMBER(SEARCH('[1]Lookup for use classification'!$C$1,B1549)),ISNUMBER(SEARCH('[1]Lookup for use classification'!$D$1,B1549)),ISNUMBER(SEARCH('[1]Lookup for use classification'!$E$1,B1549))),'[1]Lookup for use classification'!$A$1,IF(ISNUMBER(SEARCH('[1]Lookup for use classification'!$B$2,B1549)),'[1]Lookup for use classification'!$A$2,IF(ISNUMBER(SEARCH('[1]Lookup for use classification'!$B$3,B1549)),'[1]Lookup for use classification'!$A$3,IF(OR(ISNUMBER(SEARCH('[1]Lookup for use classification'!$B$4,B1549)),ISNUMBER(SEARCH('[1]Lookup for use classification'!$C$4,B1549)),ISNUMBER(SEARCH('[1]Lookup for use classification'!$D$4,B1549)),ISNUMBER(SEARCH('[1]Lookup for use classification'!$E$4,B1549))),'[1]Lookup for use classification'!$A$4,IF(OR(ISNUMBER(SEARCH('[1]Lookup for use classification'!$B$5,B1549)),ISNUMBER(SEARCH('[1]Lookup for use classification'!$C$5,B1549)),ISNUMBER(SEARCH('[1]Lookup for use classification'!$D$5,B1549))),'[1]Lookup for use classification'!$A$5,IF(OR(ISNUMBER(SEARCH('[1]Lookup for use classification'!$B$7,B1549)),ISNUMBER(SEARCH('[1]Lookup for use classification'!$C$7,B1549)),ISNUMBER(SEARCH('[1]Lookup for use classification'!$D$7,B1549))),'[1]Lookup for use classification'!$A$7,IF(OR(ISNUMBER(SEARCH('[1]Lookup for use classification'!$B$9,B1549)),ISNUMBER(SEARCH('[1]Lookup for use classification'!$C$9,B1549)),ISNUMBER(SEARCH('[1]Lookup for use classification'!$D$9,B1549)),ISNUMBER(SEARCH('[1]Lookup for use classification'!$E$9,B1549)),ISNUMBER(SEARCH('[1]Lookup for use classification'!$F$9,B1549)),ISNUMBER(SEARCH('[1]Lookup for use classification'!$G$9,B1549)),ISNUMBER(SEARCH('[1]Lookup for use classification'!$H$9,B1549)),ISNUMBER(SEARCH('[1]Lookup for use classification'!$I$9,B1549)),ISNUMBER(SEARCH('[1]Lookup for use classification'!$J$9,B1549)),ISNUMBER(SEARCH('[1]Lookup for use classification'!$K$9,B1549))),'[1]Lookup for use classification'!$A$9,IF(OR(ISNUMBER(SEARCH('[1]Lookup for use classification'!$B$10,B1549)),ISNUMBER(SEARCH('[1]Lookup for use classification'!$C$10,B1549)),ISNUMBER(SEARCH('[1]Lookup for use classification'!$D$10,B1549)),ISNUMBER(SEARCH('[1]Lookup for use classification'!$E$10,B1549)),ISNUMBER(SEARCH('[1]Lookup for use classification'!$F$10,B1549)),ISNUMBER(SEARCH('[1]Lookup for use classification'!$G$10,B1549))),'[1]Lookup for use classification'!$A$10,IF(OR(ISNUMBER(SEARCH('[1]Lookup for use classification'!$B$11,B1549)),ISNUMBER(SEARCH('[1]Lookup for use classification'!$C$11,B1549))),'[1]Lookup for use classification'!$A$11,IF(OR(ISNUMBER(SEARCH('[1]Lookup for use classification'!$B$12,B1549)),ISNUMBER(SEARCH('[1]Lookup for use classification'!$C$12,B1549))),'[1]Lookup for use classification'!$A$12,IF(OR(ISNUMBER(SEARCH('[1]Lookup for use classification'!$B$13,B1549)),ISNUMBER(SEARCH('[1]Lookup for use classification'!$C$13,B1549)),ISNUMBER(SEARCH('[1]Lookup for use classification'!$D$13,B1549)),,ISNUMBER(SEARCH('[1]Lookup for use classification'!$C$13,B1549)),ISNUMBER(SEARCH('[1]Lookup for use classification'!$E$13,B1549))),'[1]Lookup for use classification'!$A$13,IF(OR(ISNUMBER(SEARCH('[1]Lookup for use classification'!$B$14,B1549)),ISNUMBER(SEARCH('[1]Lookup for use classification'!$C$14,B1549))),'[1]Lookup for use classification'!$A$14,"Other"))))))))))))</f>
        <v>Public Safety</v>
      </c>
      <c r="D1549" s="39"/>
      <c r="E1549" s="41"/>
      <c r="F1549" s="41"/>
    </row>
    <row r="1550" spans="1:6">
      <c r="A1550" s="16" t="s">
        <v>1061</v>
      </c>
      <c r="B1550" s="105" t="s">
        <v>1072</v>
      </c>
      <c r="C1550" s="133" t="str">
        <f>IF(OR(ISNUMBER(SEARCH('[1]Lookup for use classification'!$B$1,B1550)),ISNUMBER(SEARCH('[1]Lookup for use classification'!$C$1,B1550)),ISNUMBER(SEARCH('[1]Lookup for use classification'!$D$1,B1550)),ISNUMBER(SEARCH('[1]Lookup for use classification'!$E$1,B1550))),'[1]Lookup for use classification'!$A$1,IF(ISNUMBER(SEARCH('[1]Lookup for use classification'!$B$2,B1550)),'[1]Lookup for use classification'!$A$2,IF(ISNUMBER(SEARCH('[1]Lookup for use classification'!$B$3,B1550)),'[1]Lookup for use classification'!$A$3,IF(OR(ISNUMBER(SEARCH('[1]Lookup for use classification'!$B$4,B1550)),ISNUMBER(SEARCH('[1]Lookup for use classification'!$C$4,B1550)),ISNUMBER(SEARCH('[1]Lookup for use classification'!$D$4,B1550)),ISNUMBER(SEARCH('[1]Lookup for use classification'!$E$4,B1550))),'[1]Lookup for use classification'!$A$4,IF(OR(ISNUMBER(SEARCH('[1]Lookup for use classification'!$B$5,B1550)),ISNUMBER(SEARCH('[1]Lookup for use classification'!$C$5,B1550)),ISNUMBER(SEARCH('[1]Lookup for use classification'!$D$5,B1550))),'[1]Lookup for use classification'!$A$5,IF(OR(ISNUMBER(SEARCH('[1]Lookup for use classification'!$B$7,B1550)),ISNUMBER(SEARCH('[1]Lookup for use classification'!$C$7,B1550)),ISNUMBER(SEARCH('[1]Lookup for use classification'!$D$7,B1550))),'[1]Lookup for use classification'!$A$7,IF(OR(ISNUMBER(SEARCH('[1]Lookup for use classification'!$B$9,B1550)),ISNUMBER(SEARCH('[1]Lookup for use classification'!$C$9,B1550)),ISNUMBER(SEARCH('[1]Lookup for use classification'!$D$9,B1550)),ISNUMBER(SEARCH('[1]Lookup for use classification'!$E$9,B1550)),ISNUMBER(SEARCH('[1]Lookup for use classification'!$F$9,B1550)),ISNUMBER(SEARCH('[1]Lookup for use classification'!$G$9,B1550)),ISNUMBER(SEARCH('[1]Lookup for use classification'!$H$9,B1550)),ISNUMBER(SEARCH('[1]Lookup for use classification'!$I$9,B1550)),ISNUMBER(SEARCH('[1]Lookup for use classification'!$J$9,B1550)),ISNUMBER(SEARCH('[1]Lookup for use classification'!$K$9,B1550))),'[1]Lookup for use classification'!$A$9,IF(OR(ISNUMBER(SEARCH('[1]Lookup for use classification'!$B$10,B1550)),ISNUMBER(SEARCH('[1]Lookup for use classification'!$C$10,B1550)),ISNUMBER(SEARCH('[1]Lookup for use classification'!$D$10,B1550)),ISNUMBER(SEARCH('[1]Lookup for use classification'!$E$10,B1550)),ISNUMBER(SEARCH('[1]Lookup for use classification'!$F$10,B1550)),ISNUMBER(SEARCH('[1]Lookup for use classification'!$G$10,B1550))),'[1]Lookup for use classification'!$A$10,IF(OR(ISNUMBER(SEARCH('[1]Lookup for use classification'!$B$11,B1550)),ISNUMBER(SEARCH('[1]Lookup for use classification'!$C$11,B1550))),'[1]Lookup for use classification'!$A$11,IF(OR(ISNUMBER(SEARCH('[1]Lookup for use classification'!$B$12,B1550)),ISNUMBER(SEARCH('[1]Lookup for use classification'!$C$12,B1550))),'[1]Lookup for use classification'!$A$12,IF(OR(ISNUMBER(SEARCH('[1]Lookup for use classification'!$B$13,B1550)),ISNUMBER(SEARCH('[1]Lookup for use classification'!$C$13,B1550)),ISNUMBER(SEARCH('[1]Lookup for use classification'!$D$13,B1550)),,ISNUMBER(SEARCH('[1]Lookup for use classification'!$C$13,B1550)),ISNUMBER(SEARCH('[1]Lookup for use classification'!$E$13,B1550))),'[1]Lookup for use classification'!$A$13,IF(OR(ISNUMBER(SEARCH('[1]Lookup for use classification'!$B$14,B1550)),ISNUMBER(SEARCH('[1]Lookup for use classification'!$C$14,B1550))),'[1]Lookup for use classification'!$A$14,"Other"))))))))))))</f>
        <v>Other</v>
      </c>
      <c r="D1550" s="106"/>
      <c r="E1550" s="88"/>
      <c r="F1550" s="88"/>
    </row>
    <row r="1551" spans="1:6">
      <c r="A1551" s="16" t="s">
        <v>1061</v>
      </c>
      <c r="B1551" s="38" t="s">
        <v>1073</v>
      </c>
      <c r="C1551" s="133" t="str">
        <f>IF(OR(ISNUMBER(SEARCH('[1]Lookup for use classification'!$B$1,B1551)),ISNUMBER(SEARCH('[1]Lookup for use classification'!$C$1,B1551)),ISNUMBER(SEARCH('[1]Lookup for use classification'!$D$1,B1551)),ISNUMBER(SEARCH('[1]Lookup for use classification'!$E$1,B1551))),'[1]Lookup for use classification'!$A$1,IF(ISNUMBER(SEARCH('[1]Lookup for use classification'!$B$2,B1551)),'[1]Lookup for use classification'!$A$2,IF(ISNUMBER(SEARCH('[1]Lookup for use classification'!$B$3,B1551)),'[1]Lookup for use classification'!$A$3,IF(OR(ISNUMBER(SEARCH('[1]Lookup for use classification'!$B$4,B1551)),ISNUMBER(SEARCH('[1]Lookup for use classification'!$C$4,B1551)),ISNUMBER(SEARCH('[1]Lookup for use classification'!$D$4,B1551)),ISNUMBER(SEARCH('[1]Lookup for use classification'!$E$4,B1551))),'[1]Lookup for use classification'!$A$4,IF(OR(ISNUMBER(SEARCH('[1]Lookup for use classification'!$B$5,B1551)),ISNUMBER(SEARCH('[1]Lookup for use classification'!$C$5,B1551)),ISNUMBER(SEARCH('[1]Lookup for use classification'!$D$5,B1551))),'[1]Lookup for use classification'!$A$5,IF(OR(ISNUMBER(SEARCH('[1]Lookup for use classification'!$B$7,B1551)),ISNUMBER(SEARCH('[1]Lookup for use classification'!$C$7,B1551)),ISNUMBER(SEARCH('[1]Lookup for use classification'!$D$7,B1551))),'[1]Lookup for use classification'!$A$7,IF(OR(ISNUMBER(SEARCH('[1]Lookup for use classification'!$B$9,B1551)),ISNUMBER(SEARCH('[1]Lookup for use classification'!$C$9,B1551)),ISNUMBER(SEARCH('[1]Lookup for use classification'!$D$9,B1551)),ISNUMBER(SEARCH('[1]Lookup for use classification'!$E$9,B1551)),ISNUMBER(SEARCH('[1]Lookup for use classification'!$F$9,B1551)),ISNUMBER(SEARCH('[1]Lookup for use classification'!$G$9,B1551)),ISNUMBER(SEARCH('[1]Lookup for use classification'!$H$9,B1551)),ISNUMBER(SEARCH('[1]Lookup for use classification'!$I$9,B1551)),ISNUMBER(SEARCH('[1]Lookup for use classification'!$J$9,B1551)),ISNUMBER(SEARCH('[1]Lookup for use classification'!$K$9,B1551))),'[1]Lookup for use classification'!$A$9,IF(OR(ISNUMBER(SEARCH('[1]Lookup for use classification'!$B$10,B1551)),ISNUMBER(SEARCH('[1]Lookup for use classification'!$C$10,B1551)),ISNUMBER(SEARCH('[1]Lookup for use classification'!$D$10,B1551)),ISNUMBER(SEARCH('[1]Lookup for use classification'!$E$10,B1551)),ISNUMBER(SEARCH('[1]Lookup for use classification'!$F$10,B1551)),ISNUMBER(SEARCH('[1]Lookup for use classification'!$G$10,B1551))),'[1]Lookup for use classification'!$A$10,IF(OR(ISNUMBER(SEARCH('[1]Lookup for use classification'!$B$11,B1551)),ISNUMBER(SEARCH('[1]Lookup for use classification'!$C$11,B1551))),'[1]Lookup for use classification'!$A$11,IF(OR(ISNUMBER(SEARCH('[1]Lookup for use classification'!$B$12,B1551)),ISNUMBER(SEARCH('[1]Lookup for use classification'!$C$12,B1551))),'[1]Lookup for use classification'!$A$12,IF(OR(ISNUMBER(SEARCH('[1]Lookup for use classification'!$B$13,B1551)),ISNUMBER(SEARCH('[1]Lookup for use classification'!$C$13,B1551)),ISNUMBER(SEARCH('[1]Lookup for use classification'!$D$13,B1551)),,ISNUMBER(SEARCH('[1]Lookup for use classification'!$C$13,B1551)),ISNUMBER(SEARCH('[1]Lookup for use classification'!$E$13,B1551))),'[1]Lookup for use classification'!$A$13,IF(OR(ISNUMBER(SEARCH('[1]Lookup for use classification'!$B$14,B1551)),ISNUMBER(SEARCH('[1]Lookup for use classification'!$C$14,B1551))),'[1]Lookup for use classification'!$A$14,"Other"))))))))))))</f>
        <v>Education - K - 12</v>
      </c>
      <c r="D1551" s="106">
        <v>38100</v>
      </c>
      <c r="E1551" s="41" t="s">
        <v>798</v>
      </c>
      <c r="F1551" s="41"/>
    </row>
    <row r="1552" spans="1:6">
      <c r="A1552" s="16" t="s">
        <v>1061</v>
      </c>
      <c r="B1552" s="38" t="s">
        <v>1074</v>
      </c>
      <c r="C1552" s="133" t="str">
        <f>IF(OR(ISNUMBER(SEARCH('[1]Lookup for use classification'!$B$1,B1552)),ISNUMBER(SEARCH('[1]Lookup for use classification'!$C$1,B1552)),ISNUMBER(SEARCH('[1]Lookup for use classification'!$D$1,B1552)),ISNUMBER(SEARCH('[1]Lookup for use classification'!$E$1,B1552))),'[1]Lookup for use classification'!$A$1,IF(ISNUMBER(SEARCH('[1]Lookup for use classification'!$B$2,B1552)),'[1]Lookup for use classification'!$A$2,IF(ISNUMBER(SEARCH('[1]Lookup for use classification'!$B$3,B1552)),'[1]Lookup for use classification'!$A$3,IF(OR(ISNUMBER(SEARCH('[1]Lookup for use classification'!$B$4,B1552)),ISNUMBER(SEARCH('[1]Lookup for use classification'!$C$4,B1552)),ISNUMBER(SEARCH('[1]Lookup for use classification'!$D$4,B1552)),ISNUMBER(SEARCH('[1]Lookup for use classification'!$E$4,B1552))),'[1]Lookup for use classification'!$A$4,IF(OR(ISNUMBER(SEARCH('[1]Lookup for use classification'!$B$5,B1552)),ISNUMBER(SEARCH('[1]Lookup for use classification'!$C$5,B1552)),ISNUMBER(SEARCH('[1]Lookup for use classification'!$D$5,B1552))),'[1]Lookup for use classification'!$A$5,IF(OR(ISNUMBER(SEARCH('[1]Lookup for use classification'!$B$7,B1552)),ISNUMBER(SEARCH('[1]Lookup for use classification'!$C$7,B1552)),ISNUMBER(SEARCH('[1]Lookup for use classification'!$D$7,B1552))),'[1]Lookup for use classification'!$A$7,IF(OR(ISNUMBER(SEARCH('[1]Lookup for use classification'!$B$9,B1552)),ISNUMBER(SEARCH('[1]Lookup for use classification'!$C$9,B1552)),ISNUMBER(SEARCH('[1]Lookup for use classification'!$D$9,B1552)),ISNUMBER(SEARCH('[1]Lookup for use classification'!$E$9,B1552)),ISNUMBER(SEARCH('[1]Lookup for use classification'!$F$9,B1552)),ISNUMBER(SEARCH('[1]Lookup for use classification'!$G$9,B1552)),ISNUMBER(SEARCH('[1]Lookup for use classification'!$H$9,B1552)),ISNUMBER(SEARCH('[1]Lookup for use classification'!$I$9,B1552)),ISNUMBER(SEARCH('[1]Lookup for use classification'!$J$9,B1552)),ISNUMBER(SEARCH('[1]Lookup for use classification'!$K$9,B1552))),'[1]Lookup for use classification'!$A$9,IF(OR(ISNUMBER(SEARCH('[1]Lookup for use classification'!$B$10,B1552)),ISNUMBER(SEARCH('[1]Lookup for use classification'!$C$10,B1552)),ISNUMBER(SEARCH('[1]Lookup for use classification'!$D$10,B1552)),ISNUMBER(SEARCH('[1]Lookup for use classification'!$E$10,B1552)),ISNUMBER(SEARCH('[1]Lookup for use classification'!$F$10,B1552)),ISNUMBER(SEARCH('[1]Lookup for use classification'!$G$10,B1552))),'[1]Lookup for use classification'!$A$10,IF(OR(ISNUMBER(SEARCH('[1]Lookup for use classification'!$B$11,B1552)),ISNUMBER(SEARCH('[1]Lookup for use classification'!$C$11,B1552))),'[1]Lookup for use classification'!$A$11,IF(OR(ISNUMBER(SEARCH('[1]Lookup for use classification'!$B$12,B1552)),ISNUMBER(SEARCH('[1]Lookup for use classification'!$C$12,B1552))),'[1]Lookup for use classification'!$A$12,IF(OR(ISNUMBER(SEARCH('[1]Lookup for use classification'!$B$13,B1552)),ISNUMBER(SEARCH('[1]Lookup for use classification'!$C$13,B1552)),ISNUMBER(SEARCH('[1]Lookup for use classification'!$D$13,B1552)),,ISNUMBER(SEARCH('[1]Lookup for use classification'!$C$13,B1552)),ISNUMBER(SEARCH('[1]Lookup for use classification'!$E$13,B1552))),'[1]Lookup for use classification'!$A$13,IF(OR(ISNUMBER(SEARCH('[1]Lookup for use classification'!$B$14,B1552)),ISNUMBER(SEARCH('[1]Lookup for use classification'!$C$14,B1552))),'[1]Lookup for use classification'!$A$14,"Other"))))))))))))</f>
        <v>Other</v>
      </c>
      <c r="D1552" s="39">
        <v>500</v>
      </c>
      <c r="E1552" s="41"/>
      <c r="F1552" s="41"/>
    </row>
    <row r="1553" spans="1:6">
      <c r="A1553" s="16" t="s">
        <v>1061</v>
      </c>
      <c r="B1553" s="38" t="s">
        <v>1075</v>
      </c>
      <c r="C1553" s="133" t="str">
        <f>IF(OR(ISNUMBER(SEARCH('[1]Lookup for use classification'!$B$1,B1553)),ISNUMBER(SEARCH('[1]Lookup for use classification'!$C$1,B1553)),ISNUMBER(SEARCH('[1]Lookup for use classification'!$D$1,B1553)),ISNUMBER(SEARCH('[1]Lookup for use classification'!$E$1,B1553))),'[1]Lookup for use classification'!$A$1,IF(ISNUMBER(SEARCH('[1]Lookup for use classification'!$B$2,B1553)),'[1]Lookup for use classification'!$A$2,IF(ISNUMBER(SEARCH('[1]Lookup for use classification'!$B$3,B1553)),'[1]Lookup for use classification'!$A$3,IF(OR(ISNUMBER(SEARCH('[1]Lookup for use classification'!$B$4,B1553)),ISNUMBER(SEARCH('[1]Lookup for use classification'!$C$4,B1553)),ISNUMBER(SEARCH('[1]Lookup for use classification'!$D$4,B1553)),ISNUMBER(SEARCH('[1]Lookup for use classification'!$E$4,B1553))),'[1]Lookup for use classification'!$A$4,IF(OR(ISNUMBER(SEARCH('[1]Lookup for use classification'!$B$5,B1553)),ISNUMBER(SEARCH('[1]Lookup for use classification'!$C$5,B1553)),ISNUMBER(SEARCH('[1]Lookup for use classification'!$D$5,B1553))),'[1]Lookup for use classification'!$A$5,IF(OR(ISNUMBER(SEARCH('[1]Lookup for use classification'!$B$7,B1553)),ISNUMBER(SEARCH('[1]Lookup for use classification'!$C$7,B1553)),ISNUMBER(SEARCH('[1]Lookup for use classification'!$D$7,B1553))),'[1]Lookup for use classification'!$A$7,IF(OR(ISNUMBER(SEARCH('[1]Lookup for use classification'!$B$9,B1553)),ISNUMBER(SEARCH('[1]Lookup for use classification'!$C$9,B1553)),ISNUMBER(SEARCH('[1]Lookup for use classification'!$D$9,B1553)),ISNUMBER(SEARCH('[1]Lookup for use classification'!$E$9,B1553)),ISNUMBER(SEARCH('[1]Lookup for use classification'!$F$9,B1553)),ISNUMBER(SEARCH('[1]Lookup for use classification'!$G$9,B1553)),ISNUMBER(SEARCH('[1]Lookup for use classification'!$H$9,B1553)),ISNUMBER(SEARCH('[1]Lookup for use classification'!$I$9,B1553)),ISNUMBER(SEARCH('[1]Lookup for use classification'!$J$9,B1553)),ISNUMBER(SEARCH('[1]Lookup for use classification'!$K$9,B1553))),'[1]Lookup for use classification'!$A$9,IF(OR(ISNUMBER(SEARCH('[1]Lookup for use classification'!$B$10,B1553)),ISNUMBER(SEARCH('[1]Lookup for use classification'!$C$10,B1553)),ISNUMBER(SEARCH('[1]Lookup for use classification'!$D$10,B1553)),ISNUMBER(SEARCH('[1]Lookup for use classification'!$E$10,B1553)),ISNUMBER(SEARCH('[1]Lookup for use classification'!$F$10,B1553)),ISNUMBER(SEARCH('[1]Lookup for use classification'!$G$10,B1553))),'[1]Lookup for use classification'!$A$10,IF(OR(ISNUMBER(SEARCH('[1]Lookup for use classification'!$B$11,B1553)),ISNUMBER(SEARCH('[1]Lookup for use classification'!$C$11,B1553))),'[1]Lookup for use classification'!$A$11,IF(OR(ISNUMBER(SEARCH('[1]Lookup for use classification'!$B$12,B1553)),ISNUMBER(SEARCH('[1]Lookup for use classification'!$C$12,B1553))),'[1]Lookup for use classification'!$A$12,IF(OR(ISNUMBER(SEARCH('[1]Lookup for use classification'!$B$13,B1553)),ISNUMBER(SEARCH('[1]Lookup for use classification'!$C$13,B1553)),ISNUMBER(SEARCH('[1]Lookup for use classification'!$D$13,B1553)),,ISNUMBER(SEARCH('[1]Lookup for use classification'!$C$13,B1553)),ISNUMBER(SEARCH('[1]Lookup for use classification'!$E$13,B1553))),'[1]Lookup for use classification'!$A$13,IF(OR(ISNUMBER(SEARCH('[1]Lookup for use classification'!$B$14,B1553)),ISNUMBER(SEARCH('[1]Lookup for use classification'!$C$14,B1553))),'[1]Lookup for use classification'!$A$14,"Other"))))))))))))</f>
        <v>Office</v>
      </c>
      <c r="D1553" s="39">
        <v>6000</v>
      </c>
      <c r="E1553" s="41"/>
      <c r="F1553" s="41"/>
    </row>
    <row r="1554" spans="1:6">
      <c r="A1554" s="16" t="s">
        <v>1061</v>
      </c>
      <c r="B1554" s="38" t="s">
        <v>1076</v>
      </c>
      <c r="C1554" s="133" t="str">
        <f>IF(OR(ISNUMBER(SEARCH('[1]Lookup for use classification'!$B$1,B1554)),ISNUMBER(SEARCH('[1]Lookup for use classification'!$C$1,B1554)),ISNUMBER(SEARCH('[1]Lookup for use classification'!$D$1,B1554)),ISNUMBER(SEARCH('[1]Lookup for use classification'!$E$1,B1554))),'[1]Lookup for use classification'!$A$1,IF(ISNUMBER(SEARCH('[1]Lookup for use classification'!$B$2,B1554)),'[1]Lookup for use classification'!$A$2,IF(ISNUMBER(SEARCH('[1]Lookup for use classification'!$B$3,B1554)),'[1]Lookup for use classification'!$A$3,IF(OR(ISNUMBER(SEARCH('[1]Lookup for use classification'!$B$4,B1554)),ISNUMBER(SEARCH('[1]Lookup for use classification'!$C$4,B1554)),ISNUMBER(SEARCH('[1]Lookup for use classification'!$D$4,B1554)),ISNUMBER(SEARCH('[1]Lookup for use classification'!$E$4,B1554))),'[1]Lookup for use classification'!$A$4,IF(OR(ISNUMBER(SEARCH('[1]Lookup for use classification'!$B$5,B1554)),ISNUMBER(SEARCH('[1]Lookup for use classification'!$C$5,B1554)),ISNUMBER(SEARCH('[1]Lookup for use classification'!$D$5,B1554))),'[1]Lookup for use classification'!$A$5,IF(OR(ISNUMBER(SEARCH('[1]Lookup for use classification'!$B$7,B1554)),ISNUMBER(SEARCH('[1]Lookup for use classification'!$C$7,B1554)),ISNUMBER(SEARCH('[1]Lookup for use classification'!$D$7,B1554))),'[1]Lookup for use classification'!$A$7,IF(OR(ISNUMBER(SEARCH('[1]Lookup for use classification'!$B$9,B1554)),ISNUMBER(SEARCH('[1]Lookup for use classification'!$C$9,B1554)),ISNUMBER(SEARCH('[1]Lookup for use classification'!$D$9,B1554)),ISNUMBER(SEARCH('[1]Lookup for use classification'!$E$9,B1554)),ISNUMBER(SEARCH('[1]Lookup for use classification'!$F$9,B1554)),ISNUMBER(SEARCH('[1]Lookup for use classification'!$G$9,B1554)),ISNUMBER(SEARCH('[1]Lookup for use classification'!$H$9,B1554)),ISNUMBER(SEARCH('[1]Lookup for use classification'!$I$9,B1554)),ISNUMBER(SEARCH('[1]Lookup for use classification'!$J$9,B1554)),ISNUMBER(SEARCH('[1]Lookup for use classification'!$K$9,B1554))),'[1]Lookup for use classification'!$A$9,IF(OR(ISNUMBER(SEARCH('[1]Lookup for use classification'!$B$10,B1554)),ISNUMBER(SEARCH('[1]Lookup for use classification'!$C$10,B1554)),ISNUMBER(SEARCH('[1]Lookup for use classification'!$D$10,B1554)),ISNUMBER(SEARCH('[1]Lookup for use classification'!$E$10,B1554)),ISNUMBER(SEARCH('[1]Lookup for use classification'!$F$10,B1554)),ISNUMBER(SEARCH('[1]Lookup for use classification'!$G$10,B1554))),'[1]Lookup for use classification'!$A$10,IF(OR(ISNUMBER(SEARCH('[1]Lookup for use classification'!$B$11,B1554)),ISNUMBER(SEARCH('[1]Lookup for use classification'!$C$11,B1554))),'[1]Lookup for use classification'!$A$11,IF(OR(ISNUMBER(SEARCH('[1]Lookup for use classification'!$B$12,B1554)),ISNUMBER(SEARCH('[1]Lookup for use classification'!$C$12,B1554))),'[1]Lookup for use classification'!$A$12,IF(OR(ISNUMBER(SEARCH('[1]Lookup for use classification'!$B$13,B1554)),ISNUMBER(SEARCH('[1]Lookup for use classification'!$C$13,B1554)),ISNUMBER(SEARCH('[1]Lookup for use classification'!$D$13,B1554)),,ISNUMBER(SEARCH('[1]Lookup for use classification'!$C$13,B1554)),ISNUMBER(SEARCH('[1]Lookup for use classification'!$E$13,B1554))),'[1]Lookup for use classification'!$A$13,IF(OR(ISNUMBER(SEARCH('[1]Lookup for use classification'!$B$14,B1554)),ISNUMBER(SEARCH('[1]Lookup for use classification'!$C$14,B1554))),'[1]Lookup for use classification'!$A$14,"Other"))))))))))))</f>
        <v>Other</v>
      </c>
      <c r="D1554" s="39">
        <v>9360</v>
      </c>
      <c r="E1554" s="41"/>
      <c r="F1554" s="41"/>
    </row>
    <row r="1555" spans="1:6">
      <c r="A1555" s="16" t="s">
        <v>1061</v>
      </c>
      <c r="B1555" s="38" t="s">
        <v>1077</v>
      </c>
      <c r="C1555" s="133" t="str">
        <f>IF(OR(ISNUMBER(SEARCH('[1]Lookup for use classification'!$B$1,B1555)),ISNUMBER(SEARCH('[1]Lookup for use classification'!$C$1,B1555)),ISNUMBER(SEARCH('[1]Lookup for use classification'!$D$1,B1555)),ISNUMBER(SEARCH('[1]Lookup for use classification'!$E$1,B1555))),'[1]Lookup for use classification'!$A$1,IF(ISNUMBER(SEARCH('[1]Lookup for use classification'!$B$2,B1555)),'[1]Lookup for use classification'!$A$2,IF(ISNUMBER(SEARCH('[1]Lookup for use classification'!$B$3,B1555)),'[1]Lookup for use classification'!$A$3,IF(OR(ISNUMBER(SEARCH('[1]Lookup for use classification'!$B$4,B1555)),ISNUMBER(SEARCH('[1]Lookup for use classification'!$C$4,B1555)),ISNUMBER(SEARCH('[1]Lookup for use classification'!$D$4,B1555)),ISNUMBER(SEARCH('[1]Lookup for use classification'!$E$4,B1555))),'[1]Lookup for use classification'!$A$4,IF(OR(ISNUMBER(SEARCH('[1]Lookup for use classification'!$B$5,B1555)),ISNUMBER(SEARCH('[1]Lookup for use classification'!$C$5,B1555)),ISNUMBER(SEARCH('[1]Lookup for use classification'!$D$5,B1555))),'[1]Lookup for use classification'!$A$5,IF(OR(ISNUMBER(SEARCH('[1]Lookup for use classification'!$B$7,B1555)),ISNUMBER(SEARCH('[1]Lookup for use classification'!$C$7,B1555)),ISNUMBER(SEARCH('[1]Lookup for use classification'!$D$7,B1555))),'[1]Lookup for use classification'!$A$7,IF(OR(ISNUMBER(SEARCH('[1]Lookup for use classification'!$B$9,B1555)),ISNUMBER(SEARCH('[1]Lookup for use classification'!$C$9,B1555)),ISNUMBER(SEARCH('[1]Lookup for use classification'!$D$9,B1555)),ISNUMBER(SEARCH('[1]Lookup for use classification'!$E$9,B1555)),ISNUMBER(SEARCH('[1]Lookup for use classification'!$F$9,B1555)),ISNUMBER(SEARCH('[1]Lookup for use classification'!$G$9,B1555)),ISNUMBER(SEARCH('[1]Lookup for use classification'!$H$9,B1555)),ISNUMBER(SEARCH('[1]Lookup for use classification'!$I$9,B1555)),ISNUMBER(SEARCH('[1]Lookup for use classification'!$J$9,B1555)),ISNUMBER(SEARCH('[1]Lookup for use classification'!$K$9,B1555))),'[1]Lookup for use classification'!$A$9,IF(OR(ISNUMBER(SEARCH('[1]Lookup for use classification'!$B$10,B1555)),ISNUMBER(SEARCH('[1]Lookup for use classification'!$C$10,B1555)),ISNUMBER(SEARCH('[1]Lookup for use classification'!$D$10,B1555)),ISNUMBER(SEARCH('[1]Lookup for use classification'!$E$10,B1555)),ISNUMBER(SEARCH('[1]Lookup for use classification'!$F$10,B1555)),ISNUMBER(SEARCH('[1]Lookup for use classification'!$G$10,B1555))),'[1]Lookup for use classification'!$A$10,IF(OR(ISNUMBER(SEARCH('[1]Lookup for use classification'!$B$11,B1555)),ISNUMBER(SEARCH('[1]Lookup for use classification'!$C$11,B1555))),'[1]Lookup for use classification'!$A$11,IF(OR(ISNUMBER(SEARCH('[1]Lookup for use classification'!$B$12,B1555)),ISNUMBER(SEARCH('[1]Lookup for use classification'!$C$12,B1555))),'[1]Lookup for use classification'!$A$12,IF(OR(ISNUMBER(SEARCH('[1]Lookup for use classification'!$B$13,B1555)),ISNUMBER(SEARCH('[1]Lookup for use classification'!$C$13,B1555)),ISNUMBER(SEARCH('[1]Lookup for use classification'!$D$13,B1555)),,ISNUMBER(SEARCH('[1]Lookup for use classification'!$C$13,B1555)),ISNUMBER(SEARCH('[1]Lookup for use classification'!$E$13,B1555))),'[1]Lookup for use classification'!$A$13,IF(OR(ISNUMBER(SEARCH('[1]Lookup for use classification'!$B$14,B1555)),ISNUMBER(SEARCH('[1]Lookup for use classification'!$C$14,B1555))),'[1]Lookup for use classification'!$A$14,"Other"))))))))))))</f>
        <v>Education - K - 12</v>
      </c>
      <c r="D1555" s="39"/>
      <c r="E1555" s="41"/>
      <c r="F1555" s="41"/>
    </row>
    <row r="1556" spans="1:6">
      <c r="A1556" s="16" t="s">
        <v>1061</v>
      </c>
      <c r="B1556" s="38" t="s">
        <v>81</v>
      </c>
      <c r="C1556" s="133" t="str">
        <f>IF(OR(ISNUMBER(SEARCH('[1]Lookup for use classification'!$B$1,B1556)),ISNUMBER(SEARCH('[1]Lookup for use classification'!$C$1,B1556)),ISNUMBER(SEARCH('[1]Lookup for use classification'!$D$1,B1556)),ISNUMBER(SEARCH('[1]Lookup for use classification'!$E$1,B1556))),'[1]Lookup for use classification'!$A$1,IF(ISNUMBER(SEARCH('[1]Lookup for use classification'!$B$2,B1556)),'[1]Lookup for use classification'!$A$2,IF(ISNUMBER(SEARCH('[1]Lookup for use classification'!$B$3,B1556)),'[1]Lookup for use classification'!$A$3,IF(OR(ISNUMBER(SEARCH('[1]Lookup for use classification'!$B$4,B1556)),ISNUMBER(SEARCH('[1]Lookup for use classification'!$C$4,B1556)),ISNUMBER(SEARCH('[1]Lookup for use classification'!$D$4,B1556)),ISNUMBER(SEARCH('[1]Lookup for use classification'!$E$4,B1556))),'[1]Lookup for use classification'!$A$4,IF(OR(ISNUMBER(SEARCH('[1]Lookup for use classification'!$B$5,B1556)),ISNUMBER(SEARCH('[1]Lookup for use classification'!$C$5,B1556)),ISNUMBER(SEARCH('[1]Lookup for use classification'!$D$5,B1556))),'[1]Lookup for use classification'!$A$5,IF(OR(ISNUMBER(SEARCH('[1]Lookup for use classification'!$B$7,B1556)),ISNUMBER(SEARCH('[1]Lookup for use classification'!$C$7,B1556)),ISNUMBER(SEARCH('[1]Lookup for use classification'!$D$7,B1556))),'[1]Lookup for use classification'!$A$7,IF(OR(ISNUMBER(SEARCH('[1]Lookup for use classification'!$B$9,B1556)),ISNUMBER(SEARCH('[1]Lookup for use classification'!$C$9,B1556)),ISNUMBER(SEARCH('[1]Lookup for use classification'!$D$9,B1556)),ISNUMBER(SEARCH('[1]Lookup for use classification'!$E$9,B1556)),ISNUMBER(SEARCH('[1]Lookup for use classification'!$F$9,B1556)),ISNUMBER(SEARCH('[1]Lookup for use classification'!$G$9,B1556)),ISNUMBER(SEARCH('[1]Lookup for use classification'!$H$9,B1556)),ISNUMBER(SEARCH('[1]Lookup for use classification'!$I$9,B1556)),ISNUMBER(SEARCH('[1]Lookup for use classification'!$J$9,B1556)),ISNUMBER(SEARCH('[1]Lookup for use classification'!$K$9,B1556))),'[1]Lookup for use classification'!$A$9,IF(OR(ISNUMBER(SEARCH('[1]Lookup for use classification'!$B$10,B1556)),ISNUMBER(SEARCH('[1]Lookup for use classification'!$C$10,B1556)),ISNUMBER(SEARCH('[1]Lookup for use classification'!$D$10,B1556)),ISNUMBER(SEARCH('[1]Lookup for use classification'!$E$10,B1556)),ISNUMBER(SEARCH('[1]Lookup for use classification'!$F$10,B1556)),ISNUMBER(SEARCH('[1]Lookup for use classification'!$G$10,B1556))),'[1]Lookup for use classification'!$A$10,IF(OR(ISNUMBER(SEARCH('[1]Lookup for use classification'!$B$11,B1556)),ISNUMBER(SEARCH('[1]Lookup for use classification'!$C$11,B1556))),'[1]Lookup for use classification'!$A$11,IF(OR(ISNUMBER(SEARCH('[1]Lookup for use classification'!$B$12,B1556)),ISNUMBER(SEARCH('[1]Lookup for use classification'!$C$12,B1556))),'[1]Lookup for use classification'!$A$12,IF(OR(ISNUMBER(SEARCH('[1]Lookup for use classification'!$B$13,B1556)),ISNUMBER(SEARCH('[1]Lookup for use classification'!$C$13,B1556)),ISNUMBER(SEARCH('[1]Lookup for use classification'!$D$13,B1556)),,ISNUMBER(SEARCH('[1]Lookup for use classification'!$C$13,B1556)),ISNUMBER(SEARCH('[1]Lookup for use classification'!$E$13,B1556))),'[1]Lookup for use classification'!$A$13,IF(OR(ISNUMBER(SEARCH('[1]Lookup for use classification'!$B$14,B1556)),ISNUMBER(SEARCH('[1]Lookup for use classification'!$C$14,B1556))),'[1]Lookup for use classification'!$A$14,"Other"))))))))))))</f>
        <v>Warehousing</v>
      </c>
      <c r="D1556" s="39">
        <v>3200</v>
      </c>
      <c r="E1556" s="41"/>
      <c r="F1556" s="41"/>
    </row>
    <row r="1557" spans="1:6">
      <c r="A1557" s="16" t="s">
        <v>1061</v>
      </c>
      <c r="B1557" s="38" t="s">
        <v>1078</v>
      </c>
      <c r="C1557" s="133" t="str">
        <f>IF(OR(ISNUMBER(SEARCH('[1]Lookup for use classification'!$B$1,B1557)),ISNUMBER(SEARCH('[1]Lookup for use classification'!$C$1,B1557)),ISNUMBER(SEARCH('[1]Lookup for use classification'!$D$1,B1557)),ISNUMBER(SEARCH('[1]Lookup for use classification'!$E$1,B1557))),'[1]Lookup for use classification'!$A$1,IF(ISNUMBER(SEARCH('[1]Lookup for use classification'!$B$2,B1557)),'[1]Lookup for use classification'!$A$2,IF(ISNUMBER(SEARCH('[1]Lookup for use classification'!$B$3,B1557)),'[1]Lookup for use classification'!$A$3,IF(OR(ISNUMBER(SEARCH('[1]Lookup for use classification'!$B$4,B1557)),ISNUMBER(SEARCH('[1]Lookup for use classification'!$C$4,B1557)),ISNUMBER(SEARCH('[1]Lookup for use classification'!$D$4,B1557)),ISNUMBER(SEARCH('[1]Lookup for use classification'!$E$4,B1557))),'[1]Lookup for use classification'!$A$4,IF(OR(ISNUMBER(SEARCH('[1]Lookup for use classification'!$B$5,B1557)),ISNUMBER(SEARCH('[1]Lookup for use classification'!$C$5,B1557)),ISNUMBER(SEARCH('[1]Lookup for use classification'!$D$5,B1557))),'[1]Lookup for use classification'!$A$5,IF(OR(ISNUMBER(SEARCH('[1]Lookup for use classification'!$B$7,B1557)),ISNUMBER(SEARCH('[1]Lookup for use classification'!$C$7,B1557)),ISNUMBER(SEARCH('[1]Lookup for use classification'!$D$7,B1557))),'[1]Lookup for use classification'!$A$7,IF(OR(ISNUMBER(SEARCH('[1]Lookup for use classification'!$B$9,B1557)),ISNUMBER(SEARCH('[1]Lookup for use classification'!$C$9,B1557)),ISNUMBER(SEARCH('[1]Lookup for use classification'!$D$9,B1557)),ISNUMBER(SEARCH('[1]Lookup for use classification'!$E$9,B1557)),ISNUMBER(SEARCH('[1]Lookup for use classification'!$F$9,B1557)),ISNUMBER(SEARCH('[1]Lookup for use classification'!$G$9,B1557)),ISNUMBER(SEARCH('[1]Lookup for use classification'!$H$9,B1557)),ISNUMBER(SEARCH('[1]Lookup for use classification'!$I$9,B1557)),ISNUMBER(SEARCH('[1]Lookup for use classification'!$J$9,B1557)),ISNUMBER(SEARCH('[1]Lookup for use classification'!$K$9,B1557))),'[1]Lookup for use classification'!$A$9,IF(OR(ISNUMBER(SEARCH('[1]Lookup for use classification'!$B$10,B1557)),ISNUMBER(SEARCH('[1]Lookup for use classification'!$C$10,B1557)),ISNUMBER(SEARCH('[1]Lookup for use classification'!$D$10,B1557)),ISNUMBER(SEARCH('[1]Lookup for use classification'!$E$10,B1557)),ISNUMBER(SEARCH('[1]Lookup for use classification'!$F$10,B1557)),ISNUMBER(SEARCH('[1]Lookup for use classification'!$G$10,B1557))),'[1]Lookup for use classification'!$A$10,IF(OR(ISNUMBER(SEARCH('[1]Lookup for use classification'!$B$11,B1557)),ISNUMBER(SEARCH('[1]Lookup for use classification'!$C$11,B1557))),'[1]Lookup for use classification'!$A$11,IF(OR(ISNUMBER(SEARCH('[1]Lookup for use classification'!$B$12,B1557)),ISNUMBER(SEARCH('[1]Lookup for use classification'!$C$12,B1557))),'[1]Lookup for use classification'!$A$12,IF(OR(ISNUMBER(SEARCH('[1]Lookup for use classification'!$B$13,B1557)),ISNUMBER(SEARCH('[1]Lookup for use classification'!$C$13,B1557)),ISNUMBER(SEARCH('[1]Lookup for use classification'!$D$13,B1557)),,ISNUMBER(SEARCH('[1]Lookup for use classification'!$C$13,B1557)),ISNUMBER(SEARCH('[1]Lookup for use classification'!$E$13,B1557))),'[1]Lookup for use classification'!$A$13,IF(OR(ISNUMBER(SEARCH('[1]Lookup for use classification'!$B$14,B1557)),ISNUMBER(SEARCH('[1]Lookup for use classification'!$C$14,B1557))),'[1]Lookup for use classification'!$A$14,"Other"))))))))))))</f>
        <v>Warehousing</v>
      </c>
      <c r="D1557" s="39">
        <v>3200</v>
      </c>
      <c r="E1557" s="41"/>
      <c r="F1557" s="41"/>
    </row>
    <row r="1558" spans="1:6">
      <c r="A1558" s="16" t="s">
        <v>386</v>
      </c>
      <c r="B1558" s="26" t="s">
        <v>22</v>
      </c>
      <c r="C1558" s="133" t="str">
        <f>IF(OR(ISNUMBER(SEARCH('[1]Lookup for use classification'!$B$1,B1558)),ISNUMBER(SEARCH('[1]Lookup for use classification'!$C$1,B1558)),ISNUMBER(SEARCH('[1]Lookup for use classification'!$D$1,B1558)),ISNUMBER(SEARCH('[1]Lookup for use classification'!$E$1,B1558))),'[1]Lookup for use classification'!$A$1,IF(ISNUMBER(SEARCH('[1]Lookup for use classification'!$B$2,B1558)),'[1]Lookup for use classification'!$A$2,IF(ISNUMBER(SEARCH('[1]Lookup for use classification'!$B$3,B1558)),'[1]Lookup for use classification'!$A$3,IF(OR(ISNUMBER(SEARCH('[1]Lookup for use classification'!$B$4,B1558)),ISNUMBER(SEARCH('[1]Lookup for use classification'!$C$4,B1558)),ISNUMBER(SEARCH('[1]Lookup for use classification'!$D$4,B1558)),ISNUMBER(SEARCH('[1]Lookup for use classification'!$E$4,B1558))),'[1]Lookup for use classification'!$A$4,IF(OR(ISNUMBER(SEARCH('[1]Lookup for use classification'!$B$5,B1558)),ISNUMBER(SEARCH('[1]Lookup for use classification'!$C$5,B1558)),ISNUMBER(SEARCH('[1]Lookup for use classification'!$D$5,B1558))),'[1]Lookup for use classification'!$A$5,IF(OR(ISNUMBER(SEARCH('[1]Lookup for use classification'!$B$7,B1558)),ISNUMBER(SEARCH('[1]Lookup for use classification'!$C$7,B1558)),ISNUMBER(SEARCH('[1]Lookup for use classification'!$D$7,B1558))),'[1]Lookup for use classification'!$A$7,IF(OR(ISNUMBER(SEARCH('[1]Lookup for use classification'!$B$9,B1558)),ISNUMBER(SEARCH('[1]Lookup for use classification'!$C$9,B1558)),ISNUMBER(SEARCH('[1]Lookup for use classification'!$D$9,B1558)),ISNUMBER(SEARCH('[1]Lookup for use classification'!$E$9,B1558)),ISNUMBER(SEARCH('[1]Lookup for use classification'!$F$9,B1558)),ISNUMBER(SEARCH('[1]Lookup for use classification'!$G$9,B1558)),ISNUMBER(SEARCH('[1]Lookup for use classification'!$H$9,B1558)),ISNUMBER(SEARCH('[1]Lookup for use classification'!$I$9,B1558)),ISNUMBER(SEARCH('[1]Lookup for use classification'!$J$9,B1558)),ISNUMBER(SEARCH('[1]Lookup for use classification'!$K$9,B1558))),'[1]Lookup for use classification'!$A$9,IF(OR(ISNUMBER(SEARCH('[1]Lookup for use classification'!$B$10,B1558)),ISNUMBER(SEARCH('[1]Lookup for use classification'!$C$10,B1558)),ISNUMBER(SEARCH('[1]Lookup for use classification'!$D$10,B1558)),ISNUMBER(SEARCH('[1]Lookup for use classification'!$E$10,B1558)),ISNUMBER(SEARCH('[1]Lookup for use classification'!$F$10,B1558)),ISNUMBER(SEARCH('[1]Lookup for use classification'!$G$10,B1558))),'[1]Lookup for use classification'!$A$10,IF(OR(ISNUMBER(SEARCH('[1]Lookup for use classification'!$B$11,B1558)),ISNUMBER(SEARCH('[1]Lookup for use classification'!$C$11,B1558))),'[1]Lookup for use classification'!$A$11,IF(OR(ISNUMBER(SEARCH('[1]Lookup for use classification'!$B$12,B1558)),ISNUMBER(SEARCH('[1]Lookup for use classification'!$C$12,B1558))),'[1]Lookup for use classification'!$A$12,IF(OR(ISNUMBER(SEARCH('[1]Lookup for use classification'!$B$13,B1558)),ISNUMBER(SEARCH('[1]Lookup for use classification'!$C$13,B1558)),ISNUMBER(SEARCH('[1]Lookup for use classification'!$D$13,B1558)),,ISNUMBER(SEARCH('[1]Lookup for use classification'!$C$13,B1558)),ISNUMBER(SEARCH('[1]Lookup for use classification'!$E$13,B1558))),'[1]Lookup for use classification'!$A$13,IF(OR(ISNUMBER(SEARCH('[1]Lookup for use classification'!$B$14,B1558)),ISNUMBER(SEARCH('[1]Lookup for use classification'!$C$14,B1558))),'[1]Lookup for use classification'!$A$14,"Other"))))))))))))</f>
        <v>Public Safety</v>
      </c>
      <c r="D1558" s="27"/>
      <c r="E1558" s="29"/>
      <c r="F1558" s="29"/>
    </row>
    <row r="1559" spans="1:6">
      <c r="A1559" s="16" t="s">
        <v>386</v>
      </c>
      <c r="B1559" s="26" t="s">
        <v>363</v>
      </c>
      <c r="C1559" s="133" t="str">
        <f>IF(OR(ISNUMBER(SEARCH('[1]Lookup for use classification'!$B$1,B1559)),ISNUMBER(SEARCH('[1]Lookup for use classification'!$C$1,B1559)),ISNUMBER(SEARCH('[1]Lookup for use classification'!$D$1,B1559)),ISNUMBER(SEARCH('[1]Lookup for use classification'!$E$1,B1559))),'[1]Lookup for use classification'!$A$1,IF(ISNUMBER(SEARCH('[1]Lookup for use classification'!$B$2,B1559)),'[1]Lookup for use classification'!$A$2,IF(ISNUMBER(SEARCH('[1]Lookup for use classification'!$B$3,B1559)),'[1]Lookup for use classification'!$A$3,IF(OR(ISNUMBER(SEARCH('[1]Lookup for use classification'!$B$4,B1559)),ISNUMBER(SEARCH('[1]Lookup for use classification'!$C$4,B1559)),ISNUMBER(SEARCH('[1]Lookup for use classification'!$D$4,B1559)),ISNUMBER(SEARCH('[1]Lookup for use classification'!$E$4,B1559))),'[1]Lookup for use classification'!$A$4,IF(OR(ISNUMBER(SEARCH('[1]Lookup for use classification'!$B$5,B1559)),ISNUMBER(SEARCH('[1]Lookup for use classification'!$C$5,B1559)),ISNUMBER(SEARCH('[1]Lookup for use classification'!$D$5,B1559))),'[1]Lookup for use classification'!$A$5,IF(OR(ISNUMBER(SEARCH('[1]Lookup for use classification'!$B$7,B1559)),ISNUMBER(SEARCH('[1]Lookup for use classification'!$C$7,B1559)),ISNUMBER(SEARCH('[1]Lookup for use classification'!$D$7,B1559))),'[1]Lookup for use classification'!$A$7,IF(OR(ISNUMBER(SEARCH('[1]Lookup for use classification'!$B$9,B1559)),ISNUMBER(SEARCH('[1]Lookup for use classification'!$C$9,B1559)),ISNUMBER(SEARCH('[1]Lookup for use classification'!$D$9,B1559)),ISNUMBER(SEARCH('[1]Lookup for use classification'!$E$9,B1559)),ISNUMBER(SEARCH('[1]Lookup for use classification'!$F$9,B1559)),ISNUMBER(SEARCH('[1]Lookup for use classification'!$G$9,B1559)),ISNUMBER(SEARCH('[1]Lookup for use classification'!$H$9,B1559)),ISNUMBER(SEARCH('[1]Lookup for use classification'!$I$9,B1559)),ISNUMBER(SEARCH('[1]Lookup for use classification'!$J$9,B1559)),ISNUMBER(SEARCH('[1]Lookup for use classification'!$K$9,B1559))),'[1]Lookup for use classification'!$A$9,IF(OR(ISNUMBER(SEARCH('[1]Lookup for use classification'!$B$10,B1559)),ISNUMBER(SEARCH('[1]Lookup for use classification'!$C$10,B1559)),ISNUMBER(SEARCH('[1]Lookup for use classification'!$D$10,B1559)),ISNUMBER(SEARCH('[1]Lookup for use classification'!$E$10,B1559)),ISNUMBER(SEARCH('[1]Lookup for use classification'!$F$10,B1559)),ISNUMBER(SEARCH('[1]Lookup for use classification'!$G$10,B1559))),'[1]Lookup for use classification'!$A$10,IF(OR(ISNUMBER(SEARCH('[1]Lookup for use classification'!$B$11,B1559)),ISNUMBER(SEARCH('[1]Lookup for use classification'!$C$11,B1559))),'[1]Lookup for use classification'!$A$11,IF(OR(ISNUMBER(SEARCH('[1]Lookup for use classification'!$B$12,B1559)),ISNUMBER(SEARCH('[1]Lookup for use classification'!$C$12,B1559))),'[1]Lookup for use classification'!$A$12,IF(OR(ISNUMBER(SEARCH('[1]Lookup for use classification'!$B$13,B1559)),ISNUMBER(SEARCH('[1]Lookup for use classification'!$C$13,B1559)),ISNUMBER(SEARCH('[1]Lookup for use classification'!$D$13,B1559)),,ISNUMBER(SEARCH('[1]Lookup for use classification'!$C$13,B1559)),ISNUMBER(SEARCH('[1]Lookup for use classification'!$E$13,B1559))),'[1]Lookup for use classification'!$A$13,IF(OR(ISNUMBER(SEARCH('[1]Lookup for use classification'!$B$14,B1559)),ISNUMBER(SEARCH('[1]Lookup for use classification'!$C$14,B1559))),'[1]Lookup for use classification'!$A$14,"Other"))))))))))))</f>
        <v>Warehousing</v>
      </c>
      <c r="D1559" s="27"/>
      <c r="E1559" s="29"/>
      <c r="F1559" s="29"/>
    </row>
    <row r="1560" spans="1:6">
      <c r="A1560" s="16" t="s">
        <v>386</v>
      </c>
      <c r="B1560" s="44" t="s">
        <v>364</v>
      </c>
      <c r="C1560" s="133" t="str">
        <f>IF(OR(ISNUMBER(SEARCH('[1]Lookup for use classification'!$B$1,B1560)),ISNUMBER(SEARCH('[1]Lookup for use classification'!$C$1,B1560)),ISNUMBER(SEARCH('[1]Lookup for use classification'!$D$1,B1560)),ISNUMBER(SEARCH('[1]Lookup for use classification'!$E$1,B1560))),'[1]Lookup for use classification'!$A$1,IF(ISNUMBER(SEARCH('[1]Lookup for use classification'!$B$2,B1560)),'[1]Lookup for use classification'!$A$2,IF(ISNUMBER(SEARCH('[1]Lookup for use classification'!$B$3,B1560)),'[1]Lookup for use classification'!$A$3,IF(OR(ISNUMBER(SEARCH('[1]Lookup for use classification'!$B$4,B1560)),ISNUMBER(SEARCH('[1]Lookup for use classification'!$C$4,B1560)),ISNUMBER(SEARCH('[1]Lookup for use classification'!$D$4,B1560)),ISNUMBER(SEARCH('[1]Lookup for use classification'!$E$4,B1560))),'[1]Lookup for use classification'!$A$4,IF(OR(ISNUMBER(SEARCH('[1]Lookup for use classification'!$B$5,B1560)),ISNUMBER(SEARCH('[1]Lookup for use classification'!$C$5,B1560)),ISNUMBER(SEARCH('[1]Lookup for use classification'!$D$5,B1560))),'[1]Lookup for use classification'!$A$5,IF(OR(ISNUMBER(SEARCH('[1]Lookup for use classification'!$B$7,B1560)),ISNUMBER(SEARCH('[1]Lookup for use classification'!$C$7,B1560)),ISNUMBER(SEARCH('[1]Lookup for use classification'!$D$7,B1560))),'[1]Lookup for use classification'!$A$7,IF(OR(ISNUMBER(SEARCH('[1]Lookup for use classification'!$B$9,B1560)),ISNUMBER(SEARCH('[1]Lookup for use classification'!$C$9,B1560)),ISNUMBER(SEARCH('[1]Lookup for use classification'!$D$9,B1560)),ISNUMBER(SEARCH('[1]Lookup for use classification'!$E$9,B1560)),ISNUMBER(SEARCH('[1]Lookup for use classification'!$F$9,B1560)),ISNUMBER(SEARCH('[1]Lookup for use classification'!$G$9,B1560)),ISNUMBER(SEARCH('[1]Lookup for use classification'!$H$9,B1560)),ISNUMBER(SEARCH('[1]Lookup for use classification'!$I$9,B1560)),ISNUMBER(SEARCH('[1]Lookup for use classification'!$J$9,B1560)),ISNUMBER(SEARCH('[1]Lookup for use classification'!$K$9,B1560))),'[1]Lookup for use classification'!$A$9,IF(OR(ISNUMBER(SEARCH('[1]Lookup for use classification'!$B$10,B1560)),ISNUMBER(SEARCH('[1]Lookup for use classification'!$C$10,B1560)),ISNUMBER(SEARCH('[1]Lookup for use classification'!$D$10,B1560)),ISNUMBER(SEARCH('[1]Lookup for use classification'!$E$10,B1560)),ISNUMBER(SEARCH('[1]Lookup for use classification'!$F$10,B1560)),ISNUMBER(SEARCH('[1]Lookup for use classification'!$G$10,B1560))),'[1]Lookup for use classification'!$A$10,IF(OR(ISNUMBER(SEARCH('[1]Lookup for use classification'!$B$11,B1560)),ISNUMBER(SEARCH('[1]Lookup for use classification'!$C$11,B1560))),'[1]Lookup for use classification'!$A$11,IF(OR(ISNUMBER(SEARCH('[1]Lookup for use classification'!$B$12,B1560)),ISNUMBER(SEARCH('[1]Lookup for use classification'!$C$12,B1560))),'[1]Lookup for use classification'!$A$12,IF(OR(ISNUMBER(SEARCH('[1]Lookup for use classification'!$B$13,B1560)),ISNUMBER(SEARCH('[1]Lookup for use classification'!$C$13,B1560)),ISNUMBER(SEARCH('[1]Lookup for use classification'!$D$13,B1560)),,ISNUMBER(SEARCH('[1]Lookup for use classification'!$C$13,B1560)),ISNUMBER(SEARCH('[1]Lookup for use classification'!$E$13,B1560))),'[1]Lookup for use classification'!$A$13,IF(OR(ISNUMBER(SEARCH('[1]Lookup for use classification'!$B$14,B1560)),ISNUMBER(SEARCH('[1]Lookup for use classification'!$C$14,B1560))),'[1]Lookup for use classification'!$A$14,"Other"))))))))))))</f>
        <v>Public Assembly</v>
      </c>
      <c r="D1560" s="31"/>
      <c r="E1560" s="45"/>
      <c r="F1560" s="45"/>
    </row>
    <row r="1561" spans="1:6">
      <c r="A1561" s="16" t="s">
        <v>386</v>
      </c>
      <c r="B1561" s="65" t="s">
        <v>365</v>
      </c>
      <c r="C1561" s="133" t="str">
        <f>IF(OR(ISNUMBER(SEARCH('[1]Lookup for use classification'!$B$1,B1561)),ISNUMBER(SEARCH('[1]Lookup for use classification'!$C$1,B1561)),ISNUMBER(SEARCH('[1]Lookup for use classification'!$D$1,B1561)),ISNUMBER(SEARCH('[1]Lookup for use classification'!$E$1,B1561))),'[1]Lookup for use classification'!$A$1,IF(ISNUMBER(SEARCH('[1]Lookup for use classification'!$B$2,B1561)),'[1]Lookup for use classification'!$A$2,IF(ISNUMBER(SEARCH('[1]Lookup for use classification'!$B$3,B1561)),'[1]Lookup for use classification'!$A$3,IF(OR(ISNUMBER(SEARCH('[1]Lookup for use classification'!$B$4,B1561)),ISNUMBER(SEARCH('[1]Lookup for use classification'!$C$4,B1561)),ISNUMBER(SEARCH('[1]Lookup for use classification'!$D$4,B1561)),ISNUMBER(SEARCH('[1]Lookup for use classification'!$E$4,B1561))),'[1]Lookup for use classification'!$A$4,IF(OR(ISNUMBER(SEARCH('[1]Lookup for use classification'!$B$5,B1561)),ISNUMBER(SEARCH('[1]Lookup for use classification'!$C$5,B1561)),ISNUMBER(SEARCH('[1]Lookup for use classification'!$D$5,B1561))),'[1]Lookup for use classification'!$A$5,IF(OR(ISNUMBER(SEARCH('[1]Lookup for use classification'!$B$7,B1561)),ISNUMBER(SEARCH('[1]Lookup for use classification'!$C$7,B1561)),ISNUMBER(SEARCH('[1]Lookup for use classification'!$D$7,B1561))),'[1]Lookup for use classification'!$A$7,IF(OR(ISNUMBER(SEARCH('[1]Lookup for use classification'!$B$9,B1561)),ISNUMBER(SEARCH('[1]Lookup for use classification'!$C$9,B1561)),ISNUMBER(SEARCH('[1]Lookup for use classification'!$D$9,B1561)),ISNUMBER(SEARCH('[1]Lookup for use classification'!$E$9,B1561)),ISNUMBER(SEARCH('[1]Lookup for use classification'!$F$9,B1561)),ISNUMBER(SEARCH('[1]Lookup for use classification'!$G$9,B1561)),ISNUMBER(SEARCH('[1]Lookup for use classification'!$H$9,B1561)),ISNUMBER(SEARCH('[1]Lookup for use classification'!$I$9,B1561)),ISNUMBER(SEARCH('[1]Lookup for use classification'!$J$9,B1561)),ISNUMBER(SEARCH('[1]Lookup for use classification'!$K$9,B1561))),'[1]Lookup for use classification'!$A$9,IF(OR(ISNUMBER(SEARCH('[1]Lookup for use classification'!$B$10,B1561)),ISNUMBER(SEARCH('[1]Lookup for use classification'!$C$10,B1561)),ISNUMBER(SEARCH('[1]Lookup for use classification'!$D$10,B1561)),ISNUMBER(SEARCH('[1]Lookup for use classification'!$E$10,B1561)),ISNUMBER(SEARCH('[1]Lookup for use classification'!$F$10,B1561)),ISNUMBER(SEARCH('[1]Lookup for use classification'!$G$10,B1561))),'[1]Lookup for use classification'!$A$10,IF(OR(ISNUMBER(SEARCH('[1]Lookup for use classification'!$B$11,B1561)),ISNUMBER(SEARCH('[1]Lookup for use classification'!$C$11,B1561))),'[1]Lookup for use classification'!$A$11,IF(OR(ISNUMBER(SEARCH('[1]Lookup for use classification'!$B$12,B1561)),ISNUMBER(SEARCH('[1]Lookup for use classification'!$C$12,B1561))),'[1]Lookup for use classification'!$A$12,IF(OR(ISNUMBER(SEARCH('[1]Lookup for use classification'!$B$13,B1561)),ISNUMBER(SEARCH('[1]Lookup for use classification'!$C$13,B1561)),ISNUMBER(SEARCH('[1]Lookup for use classification'!$D$13,B1561)),,ISNUMBER(SEARCH('[1]Lookup for use classification'!$C$13,B1561)),ISNUMBER(SEARCH('[1]Lookup for use classification'!$E$13,B1561))),'[1]Lookup for use classification'!$A$13,IF(OR(ISNUMBER(SEARCH('[1]Lookup for use classification'!$B$14,B1561)),ISNUMBER(SEARCH('[1]Lookup for use classification'!$C$14,B1561))),'[1]Lookup for use classification'!$A$14,"Other"))))))))))))</f>
        <v>Other</v>
      </c>
      <c r="D1561" s="107"/>
      <c r="E1561" s="108"/>
      <c r="F1561" s="108"/>
    </row>
    <row r="1562" spans="1:6">
      <c r="A1562" s="16" t="s">
        <v>386</v>
      </c>
      <c r="B1562" s="47" t="s">
        <v>366</v>
      </c>
      <c r="C1562" s="133" t="str">
        <f>IF(OR(ISNUMBER(SEARCH('[1]Lookup for use classification'!$B$1,B1562)),ISNUMBER(SEARCH('[1]Lookup for use classification'!$C$1,B1562)),ISNUMBER(SEARCH('[1]Lookup for use classification'!$D$1,B1562)),ISNUMBER(SEARCH('[1]Lookup for use classification'!$E$1,B1562))),'[1]Lookup for use classification'!$A$1,IF(ISNUMBER(SEARCH('[1]Lookup for use classification'!$B$2,B1562)),'[1]Lookup for use classification'!$A$2,IF(ISNUMBER(SEARCH('[1]Lookup for use classification'!$B$3,B1562)),'[1]Lookup for use classification'!$A$3,IF(OR(ISNUMBER(SEARCH('[1]Lookup for use classification'!$B$4,B1562)),ISNUMBER(SEARCH('[1]Lookup for use classification'!$C$4,B1562)),ISNUMBER(SEARCH('[1]Lookup for use classification'!$D$4,B1562)),ISNUMBER(SEARCH('[1]Lookup for use classification'!$E$4,B1562))),'[1]Lookup for use classification'!$A$4,IF(OR(ISNUMBER(SEARCH('[1]Lookup for use classification'!$B$5,B1562)),ISNUMBER(SEARCH('[1]Lookup for use classification'!$C$5,B1562)),ISNUMBER(SEARCH('[1]Lookup for use classification'!$D$5,B1562))),'[1]Lookup for use classification'!$A$5,IF(OR(ISNUMBER(SEARCH('[1]Lookup for use classification'!$B$7,B1562)),ISNUMBER(SEARCH('[1]Lookup for use classification'!$C$7,B1562)),ISNUMBER(SEARCH('[1]Lookup for use classification'!$D$7,B1562))),'[1]Lookup for use classification'!$A$7,IF(OR(ISNUMBER(SEARCH('[1]Lookup for use classification'!$B$9,B1562)),ISNUMBER(SEARCH('[1]Lookup for use classification'!$C$9,B1562)),ISNUMBER(SEARCH('[1]Lookup for use classification'!$D$9,B1562)),ISNUMBER(SEARCH('[1]Lookup for use classification'!$E$9,B1562)),ISNUMBER(SEARCH('[1]Lookup for use classification'!$F$9,B1562)),ISNUMBER(SEARCH('[1]Lookup for use classification'!$G$9,B1562)),ISNUMBER(SEARCH('[1]Lookup for use classification'!$H$9,B1562)),ISNUMBER(SEARCH('[1]Lookup for use classification'!$I$9,B1562)),ISNUMBER(SEARCH('[1]Lookup for use classification'!$J$9,B1562)),ISNUMBER(SEARCH('[1]Lookup for use classification'!$K$9,B1562))),'[1]Lookup for use classification'!$A$9,IF(OR(ISNUMBER(SEARCH('[1]Lookup for use classification'!$B$10,B1562)),ISNUMBER(SEARCH('[1]Lookup for use classification'!$C$10,B1562)),ISNUMBER(SEARCH('[1]Lookup for use classification'!$D$10,B1562)),ISNUMBER(SEARCH('[1]Lookup for use classification'!$E$10,B1562)),ISNUMBER(SEARCH('[1]Lookup for use classification'!$F$10,B1562)),ISNUMBER(SEARCH('[1]Lookup for use classification'!$G$10,B1562))),'[1]Lookup for use classification'!$A$10,IF(OR(ISNUMBER(SEARCH('[1]Lookup for use classification'!$B$11,B1562)),ISNUMBER(SEARCH('[1]Lookup for use classification'!$C$11,B1562))),'[1]Lookup for use classification'!$A$11,IF(OR(ISNUMBER(SEARCH('[1]Lookup for use classification'!$B$12,B1562)),ISNUMBER(SEARCH('[1]Lookup for use classification'!$C$12,B1562))),'[1]Lookup for use classification'!$A$12,IF(OR(ISNUMBER(SEARCH('[1]Lookup for use classification'!$B$13,B1562)),ISNUMBER(SEARCH('[1]Lookup for use classification'!$C$13,B1562)),ISNUMBER(SEARCH('[1]Lookup for use classification'!$D$13,B1562)),,ISNUMBER(SEARCH('[1]Lookup for use classification'!$C$13,B1562)),ISNUMBER(SEARCH('[1]Lookup for use classification'!$E$13,B1562))),'[1]Lookup for use classification'!$A$13,IF(OR(ISNUMBER(SEARCH('[1]Lookup for use classification'!$B$14,B1562)),ISNUMBER(SEARCH('[1]Lookup for use classification'!$C$14,B1562))),'[1]Lookup for use classification'!$A$14,"Other"))))))))))))</f>
        <v>Other</v>
      </c>
      <c r="D1562" s="107"/>
      <c r="E1562" s="108"/>
      <c r="F1562" s="108"/>
    </row>
    <row r="1563" spans="1:6">
      <c r="A1563" s="16" t="s">
        <v>386</v>
      </c>
      <c r="B1563" s="26" t="s">
        <v>5</v>
      </c>
      <c r="C1563" s="133" t="str">
        <f>IF(OR(ISNUMBER(SEARCH('[1]Lookup for use classification'!$B$1,B1563)),ISNUMBER(SEARCH('[1]Lookup for use classification'!$C$1,B1563)),ISNUMBER(SEARCH('[1]Lookup for use classification'!$D$1,B1563)),ISNUMBER(SEARCH('[1]Lookup for use classification'!$E$1,B1563))),'[1]Lookup for use classification'!$A$1,IF(ISNUMBER(SEARCH('[1]Lookup for use classification'!$B$2,B1563)),'[1]Lookup for use classification'!$A$2,IF(ISNUMBER(SEARCH('[1]Lookup for use classification'!$B$3,B1563)),'[1]Lookup for use classification'!$A$3,IF(OR(ISNUMBER(SEARCH('[1]Lookup for use classification'!$B$4,B1563)),ISNUMBER(SEARCH('[1]Lookup for use classification'!$C$4,B1563)),ISNUMBER(SEARCH('[1]Lookup for use classification'!$D$4,B1563)),ISNUMBER(SEARCH('[1]Lookup for use classification'!$E$4,B1563))),'[1]Lookup for use classification'!$A$4,IF(OR(ISNUMBER(SEARCH('[1]Lookup for use classification'!$B$5,B1563)),ISNUMBER(SEARCH('[1]Lookup for use classification'!$C$5,B1563)),ISNUMBER(SEARCH('[1]Lookup for use classification'!$D$5,B1563))),'[1]Lookup for use classification'!$A$5,IF(OR(ISNUMBER(SEARCH('[1]Lookup for use classification'!$B$7,B1563)),ISNUMBER(SEARCH('[1]Lookup for use classification'!$C$7,B1563)),ISNUMBER(SEARCH('[1]Lookup for use classification'!$D$7,B1563))),'[1]Lookup for use classification'!$A$7,IF(OR(ISNUMBER(SEARCH('[1]Lookup for use classification'!$B$9,B1563)),ISNUMBER(SEARCH('[1]Lookup for use classification'!$C$9,B1563)),ISNUMBER(SEARCH('[1]Lookup for use classification'!$D$9,B1563)),ISNUMBER(SEARCH('[1]Lookup for use classification'!$E$9,B1563)),ISNUMBER(SEARCH('[1]Lookup for use classification'!$F$9,B1563)),ISNUMBER(SEARCH('[1]Lookup for use classification'!$G$9,B1563)),ISNUMBER(SEARCH('[1]Lookup for use classification'!$H$9,B1563)),ISNUMBER(SEARCH('[1]Lookup for use classification'!$I$9,B1563)),ISNUMBER(SEARCH('[1]Lookup for use classification'!$J$9,B1563)),ISNUMBER(SEARCH('[1]Lookup for use classification'!$K$9,B1563))),'[1]Lookup for use classification'!$A$9,IF(OR(ISNUMBER(SEARCH('[1]Lookup for use classification'!$B$10,B1563)),ISNUMBER(SEARCH('[1]Lookup for use classification'!$C$10,B1563)),ISNUMBER(SEARCH('[1]Lookup for use classification'!$D$10,B1563)),ISNUMBER(SEARCH('[1]Lookup for use classification'!$E$10,B1563)),ISNUMBER(SEARCH('[1]Lookup for use classification'!$F$10,B1563)),ISNUMBER(SEARCH('[1]Lookup for use classification'!$G$10,B1563))),'[1]Lookup for use classification'!$A$10,IF(OR(ISNUMBER(SEARCH('[1]Lookup for use classification'!$B$11,B1563)),ISNUMBER(SEARCH('[1]Lookup for use classification'!$C$11,B1563))),'[1]Lookup for use classification'!$A$11,IF(OR(ISNUMBER(SEARCH('[1]Lookup for use classification'!$B$12,B1563)),ISNUMBER(SEARCH('[1]Lookup for use classification'!$C$12,B1563))),'[1]Lookup for use classification'!$A$12,IF(OR(ISNUMBER(SEARCH('[1]Lookup for use classification'!$B$13,B1563)),ISNUMBER(SEARCH('[1]Lookup for use classification'!$C$13,B1563)),ISNUMBER(SEARCH('[1]Lookup for use classification'!$D$13,B1563)),,ISNUMBER(SEARCH('[1]Lookup for use classification'!$C$13,B1563)),ISNUMBER(SEARCH('[1]Lookup for use classification'!$E$13,B1563))),'[1]Lookup for use classification'!$A$13,IF(OR(ISNUMBER(SEARCH('[1]Lookup for use classification'!$B$14,B1563)),ISNUMBER(SEARCH('[1]Lookup for use classification'!$C$14,B1563))),'[1]Lookup for use classification'!$A$14,"Other"))))))))))))</f>
        <v>Office</v>
      </c>
      <c r="D1563" s="27">
        <v>1848</v>
      </c>
      <c r="E1563" s="29"/>
      <c r="F1563" s="29"/>
    </row>
    <row r="1564" spans="1:6">
      <c r="A1564" s="16" t="s">
        <v>386</v>
      </c>
      <c r="B1564" s="30" t="s">
        <v>286</v>
      </c>
      <c r="C1564" s="133" t="str">
        <f>IF(OR(ISNUMBER(SEARCH('[1]Lookup for use classification'!$B$1,B1564)),ISNUMBER(SEARCH('[1]Lookup for use classification'!$C$1,B1564)),ISNUMBER(SEARCH('[1]Lookup for use classification'!$D$1,B1564)),ISNUMBER(SEARCH('[1]Lookup for use classification'!$E$1,B1564))),'[1]Lookup for use classification'!$A$1,IF(ISNUMBER(SEARCH('[1]Lookup for use classification'!$B$2,B1564)),'[1]Lookup for use classification'!$A$2,IF(ISNUMBER(SEARCH('[1]Lookup for use classification'!$B$3,B1564)),'[1]Lookup for use classification'!$A$3,IF(OR(ISNUMBER(SEARCH('[1]Lookup for use classification'!$B$4,B1564)),ISNUMBER(SEARCH('[1]Lookup for use classification'!$C$4,B1564)),ISNUMBER(SEARCH('[1]Lookup for use classification'!$D$4,B1564)),ISNUMBER(SEARCH('[1]Lookup for use classification'!$E$4,B1564))),'[1]Lookup for use classification'!$A$4,IF(OR(ISNUMBER(SEARCH('[1]Lookup for use classification'!$B$5,B1564)),ISNUMBER(SEARCH('[1]Lookup for use classification'!$C$5,B1564)),ISNUMBER(SEARCH('[1]Lookup for use classification'!$D$5,B1564))),'[1]Lookup for use classification'!$A$5,IF(OR(ISNUMBER(SEARCH('[1]Lookup for use classification'!$B$7,B1564)),ISNUMBER(SEARCH('[1]Lookup for use classification'!$C$7,B1564)),ISNUMBER(SEARCH('[1]Lookup for use classification'!$D$7,B1564))),'[1]Lookup for use classification'!$A$7,IF(OR(ISNUMBER(SEARCH('[1]Lookup for use classification'!$B$9,B1564)),ISNUMBER(SEARCH('[1]Lookup for use classification'!$C$9,B1564)),ISNUMBER(SEARCH('[1]Lookup for use classification'!$D$9,B1564)),ISNUMBER(SEARCH('[1]Lookup for use classification'!$E$9,B1564)),ISNUMBER(SEARCH('[1]Lookup for use classification'!$F$9,B1564)),ISNUMBER(SEARCH('[1]Lookup for use classification'!$G$9,B1564)),ISNUMBER(SEARCH('[1]Lookup for use classification'!$H$9,B1564)),ISNUMBER(SEARCH('[1]Lookup for use classification'!$I$9,B1564)),ISNUMBER(SEARCH('[1]Lookup for use classification'!$J$9,B1564)),ISNUMBER(SEARCH('[1]Lookup for use classification'!$K$9,B1564))),'[1]Lookup for use classification'!$A$9,IF(OR(ISNUMBER(SEARCH('[1]Lookup for use classification'!$B$10,B1564)),ISNUMBER(SEARCH('[1]Lookup for use classification'!$C$10,B1564)),ISNUMBER(SEARCH('[1]Lookup for use classification'!$D$10,B1564)),ISNUMBER(SEARCH('[1]Lookup for use classification'!$E$10,B1564)),ISNUMBER(SEARCH('[1]Lookup for use classification'!$F$10,B1564)),ISNUMBER(SEARCH('[1]Lookup for use classification'!$G$10,B1564))),'[1]Lookup for use classification'!$A$10,IF(OR(ISNUMBER(SEARCH('[1]Lookup for use classification'!$B$11,B1564)),ISNUMBER(SEARCH('[1]Lookup for use classification'!$C$11,B1564))),'[1]Lookup for use classification'!$A$11,IF(OR(ISNUMBER(SEARCH('[1]Lookup for use classification'!$B$12,B1564)),ISNUMBER(SEARCH('[1]Lookup for use classification'!$C$12,B1564))),'[1]Lookup for use classification'!$A$12,IF(OR(ISNUMBER(SEARCH('[1]Lookup for use classification'!$B$13,B1564)),ISNUMBER(SEARCH('[1]Lookup for use classification'!$C$13,B1564)),ISNUMBER(SEARCH('[1]Lookup for use classification'!$D$13,B1564)),,ISNUMBER(SEARCH('[1]Lookup for use classification'!$C$13,B1564)),ISNUMBER(SEARCH('[1]Lookup for use classification'!$E$13,B1564))),'[1]Lookup for use classification'!$A$13,IF(OR(ISNUMBER(SEARCH('[1]Lookup for use classification'!$B$14,B1564)),ISNUMBER(SEARCH('[1]Lookup for use classification'!$C$14,B1564))),'[1]Lookup for use classification'!$A$14,"Other"))))))))))))</f>
        <v>Public Assembly</v>
      </c>
      <c r="D1564" s="46"/>
      <c r="E1564" s="28"/>
      <c r="F1564" s="28"/>
    </row>
    <row r="1565" spans="1:6">
      <c r="A1565" s="16" t="s">
        <v>386</v>
      </c>
      <c r="B1565" s="47" t="s">
        <v>367</v>
      </c>
      <c r="C1565" s="133" t="str">
        <f>IF(OR(ISNUMBER(SEARCH('[1]Lookup for use classification'!$B$1,B1565)),ISNUMBER(SEARCH('[1]Lookup for use classification'!$C$1,B1565)),ISNUMBER(SEARCH('[1]Lookup for use classification'!$D$1,B1565)),ISNUMBER(SEARCH('[1]Lookup for use classification'!$E$1,B1565))),'[1]Lookup for use classification'!$A$1,IF(ISNUMBER(SEARCH('[1]Lookup for use classification'!$B$2,B1565)),'[1]Lookup for use classification'!$A$2,IF(ISNUMBER(SEARCH('[1]Lookup for use classification'!$B$3,B1565)),'[1]Lookup for use classification'!$A$3,IF(OR(ISNUMBER(SEARCH('[1]Lookup for use classification'!$B$4,B1565)),ISNUMBER(SEARCH('[1]Lookup for use classification'!$C$4,B1565)),ISNUMBER(SEARCH('[1]Lookup for use classification'!$D$4,B1565)),ISNUMBER(SEARCH('[1]Lookup for use classification'!$E$4,B1565))),'[1]Lookup for use classification'!$A$4,IF(OR(ISNUMBER(SEARCH('[1]Lookup for use classification'!$B$5,B1565)),ISNUMBER(SEARCH('[1]Lookup for use classification'!$C$5,B1565)),ISNUMBER(SEARCH('[1]Lookup for use classification'!$D$5,B1565))),'[1]Lookup for use classification'!$A$5,IF(OR(ISNUMBER(SEARCH('[1]Lookup for use classification'!$B$7,B1565)),ISNUMBER(SEARCH('[1]Lookup for use classification'!$C$7,B1565)),ISNUMBER(SEARCH('[1]Lookup for use classification'!$D$7,B1565))),'[1]Lookup for use classification'!$A$7,IF(OR(ISNUMBER(SEARCH('[1]Lookup for use classification'!$B$9,B1565)),ISNUMBER(SEARCH('[1]Lookup for use classification'!$C$9,B1565)),ISNUMBER(SEARCH('[1]Lookup for use classification'!$D$9,B1565)),ISNUMBER(SEARCH('[1]Lookup for use classification'!$E$9,B1565)),ISNUMBER(SEARCH('[1]Lookup for use classification'!$F$9,B1565)),ISNUMBER(SEARCH('[1]Lookup for use classification'!$G$9,B1565)),ISNUMBER(SEARCH('[1]Lookup for use classification'!$H$9,B1565)),ISNUMBER(SEARCH('[1]Lookup for use classification'!$I$9,B1565)),ISNUMBER(SEARCH('[1]Lookup for use classification'!$J$9,B1565)),ISNUMBER(SEARCH('[1]Lookup for use classification'!$K$9,B1565))),'[1]Lookup for use classification'!$A$9,IF(OR(ISNUMBER(SEARCH('[1]Lookup for use classification'!$B$10,B1565)),ISNUMBER(SEARCH('[1]Lookup for use classification'!$C$10,B1565)),ISNUMBER(SEARCH('[1]Lookup for use classification'!$D$10,B1565)),ISNUMBER(SEARCH('[1]Lookup for use classification'!$E$10,B1565)),ISNUMBER(SEARCH('[1]Lookup for use classification'!$F$10,B1565)),ISNUMBER(SEARCH('[1]Lookup for use classification'!$G$10,B1565))),'[1]Lookup for use classification'!$A$10,IF(OR(ISNUMBER(SEARCH('[1]Lookup for use classification'!$B$11,B1565)),ISNUMBER(SEARCH('[1]Lookup for use classification'!$C$11,B1565))),'[1]Lookup for use classification'!$A$11,IF(OR(ISNUMBER(SEARCH('[1]Lookup for use classification'!$B$12,B1565)),ISNUMBER(SEARCH('[1]Lookup for use classification'!$C$12,B1565))),'[1]Lookup for use classification'!$A$12,IF(OR(ISNUMBER(SEARCH('[1]Lookup for use classification'!$B$13,B1565)),ISNUMBER(SEARCH('[1]Lookup for use classification'!$C$13,B1565)),ISNUMBER(SEARCH('[1]Lookup for use classification'!$D$13,B1565)),,ISNUMBER(SEARCH('[1]Lookup for use classification'!$C$13,B1565)),ISNUMBER(SEARCH('[1]Lookup for use classification'!$E$13,B1565))),'[1]Lookup for use classification'!$A$13,IF(OR(ISNUMBER(SEARCH('[1]Lookup for use classification'!$B$14,B1565)),ISNUMBER(SEARCH('[1]Lookup for use classification'!$C$14,B1565))),'[1]Lookup for use classification'!$A$14,"Other"))))))))))))</f>
        <v>Other</v>
      </c>
      <c r="D1565" s="107"/>
      <c r="E1565" s="109"/>
      <c r="F1565" s="109"/>
    </row>
    <row r="1566" spans="1:6">
      <c r="A1566" s="16" t="s">
        <v>386</v>
      </c>
      <c r="B1566" s="26" t="s">
        <v>7</v>
      </c>
      <c r="C1566" s="133" t="str">
        <f>IF(OR(ISNUMBER(SEARCH('[1]Lookup for use classification'!$B$1,B1566)),ISNUMBER(SEARCH('[1]Lookup for use classification'!$C$1,B1566)),ISNUMBER(SEARCH('[1]Lookup for use classification'!$D$1,B1566)),ISNUMBER(SEARCH('[1]Lookup for use classification'!$E$1,B1566))),'[1]Lookup for use classification'!$A$1,IF(ISNUMBER(SEARCH('[1]Lookup for use classification'!$B$2,B1566)),'[1]Lookup for use classification'!$A$2,IF(ISNUMBER(SEARCH('[1]Lookup for use classification'!$B$3,B1566)),'[1]Lookup for use classification'!$A$3,IF(OR(ISNUMBER(SEARCH('[1]Lookup for use classification'!$B$4,B1566)),ISNUMBER(SEARCH('[1]Lookup for use classification'!$C$4,B1566)),ISNUMBER(SEARCH('[1]Lookup for use classification'!$D$4,B1566)),ISNUMBER(SEARCH('[1]Lookup for use classification'!$E$4,B1566))),'[1]Lookup for use classification'!$A$4,IF(OR(ISNUMBER(SEARCH('[1]Lookup for use classification'!$B$5,B1566)),ISNUMBER(SEARCH('[1]Lookup for use classification'!$C$5,B1566)),ISNUMBER(SEARCH('[1]Lookup for use classification'!$D$5,B1566))),'[1]Lookup for use classification'!$A$5,IF(OR(ISNUMBER(SEARCH('[1]Lookup for use classification'!$B$7,B1566)),ISNUMBER(SEARCH('[1]Lookup for use classification'!$C$7,B1566)),ISNUMBER(SEARCH('[1]Lookup for use classification'!$D$7,B1566))),'[1]Lookup for use classification'!$A$7,IF(OR(ISNUMBER(SEARCH('[1]Lookup for use classification'!$B$9,B1566)),ISNUMBER(SEARCH('[1]Lookup for use classification'!$C$9,B1566)),ISNUMBER(SEARCH('[1]Lookup for use classification'!$D$9,B1566)),ISNUMBER(SEARCH('[1]Lookup for use classification'!$E$9,B1566)),ISNUMBER(SEARCH('[1]Lookup for use classification'!$F$9,B1566)),ISNUMBER(SEARCH('[1]Lookup for use classification'!$G$9,B1566)),ISNUMBER(SEARCH('[1]Lookup for use classification'!$H$9,B1566)),ISNUMBER(SEARCH('[1]Lookup for use classification'!$I$9,B1566)),ISNUMBER(SEARCH('[1]Lookup for use classification'!$J$9,B1566)),ISNUMBER(SEARCH('[1]Lookup for use classification'!$K$9,B1566))),'[1]Lookup for use classification'!$A$9,IF(OR(ISNUMBER(SEARCH('[1]Lookup for use classification'!$B$10,B1566)),ISNUMBER(SEARCH('[1]Lookup for use classification'!$C$10,B1566)),ISNUMBER(SEARCH('[1]Lookup for use classification'!$D$10,B1566)),ISNUMBER(SEARCH('[1]Lookup for use classification'!$E$10,B1566)),ISNUMBER(SEARCH('[1]Lookup for use classification'!$F$10,B1566)),ISNUMBER(SEARCH('[1]Lookup for use classification'!$G$10,B1566))),'[1]Lookup for use classification'!$A$10,IF(OR(ISNUMBER(SEARCH('[1]Lookup for use classification'!$B$11,B1566)),ISNUMBER(SEARCH('[1]Lookup for use classification'!$C$11,B1566))),'[1]Lookup for use classification'!$A$11,IF(OR(ISNUMBER(SEARCH('[1]Lookup for use classification'!$B$12,B1566)),ISNUMBER(SEARCH('[1]Lookup for use classification'!$C$12,B1566))),'[1]Lookup for use classification'!$A$12,IF(OR(ISNUMBER(SEARCH('[1]Lookup for use classification'!$B$13,B1566)),ISNUMBER(SEARCH('[1]Lookup for use classification'!$C$13,B1566)),ISNUMBER(SEARCH('[1]Lookup for use classification'!$D$13,B1566)),,ISNUMBER(SEARCH('[1]Lookup for use classification'!$C$13,B1566)),ISNUMBER(SEARCH('[1]Lookup for use classification'!$E$13,B1566))),'[1]Lookup for use classification'!$A$13,IF(OR(ISNUMBER(SEARCH('[1]Lookup for use classification'!$B$14,B1566)),ISNUMBER(SEARCH('[1]Lookup for use classification'!$C$14,B1566))),'[1]Lookup for use classification'!$A$14,"Other"))))))))))))</f>
        <v>Public Safety</v>
      </c>
      <c r="D1566" s="27"/>
      <c r="E1566" s="28"/>
      <c r="F1566" s="28"/>
    </row>
    <row r="1567" spans="1:6">
      <c r="A1567" s="16" t="s">
        <v>386</v>
      </c>
      <c r="B1567" s="26" t="s">
        <v>368</v>
      </c>
      <c r="C1567" s="133" t="str">
        <f>IF(OR(ISNUMBER(SEARCH('[1]Lookup for use classification'!$B$1,B1567)),ISNUMBER(SEARCH('[1]Lookup for use classification'!$C$1,B1567)),ISNUMBER(SEARCH('[1]Lookup for use classification'!$D$1,B1567)),ISNUMBER(SEARCH('[1]Lookup for use classification'!$E$1,B1567))),'[1]Lookup for use classification'!$A$1,IF(ISNUMBER(SEARCH('[1]Lookup for use classification'!$B$2,B1567)),'[1]Lookup for use classification'!$A$2,IF(ISNUMBER(SEARCH('[1]Lookup for use classification'!$B$3,B1567)),'[1]Lookup for use classification'!$A$3,IF(OR(ISNUMBER(SEARCH('[1]Lookup for use classification'!$B$4,B1567)),ISNUMBER(SEARCH('[1]Lookup for use classification'!$C$4,B1567)),ISNUMBER(SEARCH('[1]Lookup for use classification'!$D$4,B1567)),ISNUMBER(SEARCH('[1]Lookup for use classification'!$E$4,B1567))),'[1]Lookup for use classification'!$A$4,IF(OR(ISNUMBER(SEARCH('[1]Lookup for use classification'!$B$5,B1567)),ISNUMBER(SEARCH('[1]Lookup for use classification'!$C$5,B1567)),ISNUMBER(SEARCH('[1]Lookup for use classification'!$D$5,B1567))),'[1]Lookup for use classification'!$A$5,IF(OR(ISNUMBER(SEARCH('[1]Lookup for use classification'!$B$7,B1567)),ISNUMBER(SEARCH('[1]Lookup for use classification'!$C$7,B1567)),ISNUMBER(SEARCH('[1]Lookup for use classification'!$D$7,B1567))),'[1]Lookup for use classification'!$A$7,IF(OR(ISNUMBER(SEARCH('[1]Lookup for use classification'!$B$9,B1567)),ISNUMBER(SEARCH('[1]Lookup for use classification'!$C$9,B1567)),ISNUMBER(SEARCH('[1]Lookup for use classification'!$D$9,B1567)),ISNUMBER(SEARCH('[1]Lookup for use classification'!$E$9,B1567)),ISNUMBER(SEARCH('[1]Lookup for use classification'!$F$9,B1567)),ISNUMBER(SEARCH('[1]Lookup for use classification'!$G$9,B1567)),ISNUMBER(SEARCH('[1]Lookup for use classification'!$H$9,B1567)),ISNUMBER(SEARCH('[1]Lookup for use classification'!$I$9,B1567)),ISNUMBER(SEARCH('[1]Lookup for use classification'!$J$9,B1567)),ISNUMBER(SEARCH('[1]Lookup for use classification'!$K$9,B1567))),'[1]Lookup for use classification'!$A$9,IF(OR(ISNUMBER(SEARCH('[1]Lookup for use classification'!$B$10,B1567)),ISNUMBER(SEARCH('[1]Lookup for use classification'!$C$10,B1567)),ISNUMBER(SEARCH('[1]Lookup for use classification'!$D$10,B1567)),ISNUMBER(SEARCH('[1]Lookup for use classification'!$E$10,B1567)),ISNUMBER(SEARCH('[1]Lookup for use classification'!$F$10,B1567)),ISNUMBER(SEARCH('[1]Lookup for use classification'!$G$10,B1567))),'[1]Lookup for use classification'!$A$10,IF(OR(ISNUMBER(SEARCH('[1]Lookup for use classification'!$B$11,B1567)),ISNUMBER(SEARCH('[1]Lookup for use classification'!$C$11,B1567))),'[1]Lookup for use classification'!$A$11,IF(OR(ISNUMBER(SEARCH('[1]Lookup for use classification'!$B$12,B1567)),ISNUMBER(SEARCH('[1]Lookup for use classification'!$C$12,B1567))),'[1]Lookup for use classification'!$A$12,IF(OR(ISNUMBER(SEARCH('[1]Lookup for use classification'!$B$13,B1567)),ISNUMBER(SEARCH('[1]Lookup for use classification'!$C$13,B1567)),ISNUMBER(SEARCH('[1]Lookup for use classification'!$D$13,B1567)),,ISNUMBER(SEARCH('[1]Lookup for use classification'!$C$13,B1567)),ISNUMBER(SEARCH('[1]Lookup for use classification'!$E$13,B1567))),'[1]Lookup for use classification'!$A$13,IF(OR(ISNUMBER(SEARCH('[1]Lookup for use classification'!$B$14,B1567)),ISNUMBER(SEARCH('[1]Lookup for use classification'!$C$14,B1567))),'[1]Lookup for use classification'!$A$14,"Other"))))))))))))</f>
        <v>Warehousing</v>
      </c>
      <c r="D1567" s="27"/>
      <c r="E1567" s="29"/>
      <c r="F1567" s="29"/>
    </row>
    <row r="1568" spans="1:6">
      <c r="A1568" s="16" t="s">
        <v>386</v>
      </c>
      <c r="B1568" s="26" t="s">
        <v>369</v>
      </c>
      <c r="C1568" s="133" t="str">
        <f>IF(OR(ISNUMBER(SEARCH('[1]Lookup for use classification'!$B$1,B1568)),ISNUMBER(SEARCH('[1]Lookup for use classification'!$C$1,B1568)),ISNUMBER(SEARCH('[1]Lookup for use classification'!$D$1,B1568)),ISNUMBER(SEARCH('[1]Lookup for use classification'!$E$1,B1568))),'[1]Lookup for use classification'!$A$1,IF(ISNUMBER(SEARCH('[1]Lookup for use classification'!$B$2,B1568)),'[1]Lookup for use classification'!$A$2,IF(ISNUMBER(SEARCH('[1]Lookup for use classification'!$B$3,B1568)),'[1]Lookup for use classification'!$A$3,IF(OR(ISNUMBER(SEARCH('[1]Lookup for use classification'!$B$4,B1568)),ISNUMBER(SEARCH('[1]Lookup for use classification'!$C$4,B1568)),ISNUMBER(SEARCH('[1]Lookup for use classification'!$D$4,B1568)),ISNUMBER(SEARCH('[1]Lookup for use classification'!$E$4,B1568))),'[1]Lookup for use classification'!$A$4,IF(OR(ISNUMBER(SEARCH('[1]Lookup for use classification'!$B$5,B1568)),ISNUMBER(SEARCH('[1]Lookup for use classification'!$C$5,B1568)),ISNUMBER(SEARCH('[1]Lookup for use classification'!$D$5,B1568))),'[1]Lookup for use classification'!$A$5,IF(OR(ISNUMBER(SEARCH('[1]Lookup for use classification'!$B$7,B1568)),ISNUMBER(SEARCH('[1]Lookup for use classification'!$C$7,B1568)),ISNUMBER(SEARCH('[1]Lookup for use classification'!$D$7,B1568))),'[1]Lookup for use classification'!$A$7,IF(OR(ISNUMBER(SEARCH('[1]Lookup for use classification'!$B$9,B1568)),ISNUMBER(SEARCH('[1]Lookup for use classification'!$C$9,B1568)),ISNUMBER(SEARCH('[1]Lookup for use classification'!$D$9,B1568)),ISNUMBER(SEARCH('[1]Lookup for use classification'!$E$9,B1568)),ISNUMBER(SEARCH('[1]Lookup for use classification'!$F$9,B1568)),ISNUMBER(SEARCH('[1]Lookup for use classification'!$G$9,B1568)),ISNUMBER(SEARCH('[1]Lookup for use classification'!$H$9,B1568)),ISNUMBER(SEARCH('[1]Lookup for use classification'!$I$9,B1568)),ISNUMBER(SEARCH('[1]Lookup for use classification'!$J$9,B1568)),ISNUMBER(SEARCH('[1]Lookup for use classification'!$K$9,B1568))),'[1]Lookup for use classification'!$A$9,IF(OR(ISNUMBER(SEARCH('[1]Lookup for use classification'!$B$10,B1568)),ISNUMBER(SEARCH('[1]Lookup for use classification'!$C$10,B1568)),ISNUMBER(SEARCH('[1]Lookup for use classification'!$D$10,B1568)),ISNUMBER(SEARCH('[1]Lookup for use classification'!$E$10,B1568)),ISNUMBER(SEARCH('[1]Lookup for use classification'!$F$10,B1568)),ISNUMBER(SEARCH('[1]Lookup for use classification'!$G$10,B1568))),'[1]Lookup for use classification'!$A$10,IF(OR(ISNUMBER(SEARCH('[1]Lookup for use classification'!$B$11,B1568)),ISNUMBER(SEARCH('[1]Lookup for use classification'!$C$11,B1568))),'[1]Lookup for use classification'!$A$11,IF(OR(ISNUMBER(SEARCH('[1]Lookup for use classification'!$B$12,B1568)),ISNUMBER(SEARCH('[1]Lookup for use classification'!$C$12,B1568))),'[1]Lookup for use classification'!$A$12,IF(OR(ISNUMBER(SEARCH('[1]Lookup for use classification'!$B$13,B1568)),ISNUMBER(SEARCH('[1]Lookup for use classification'!$C$13,B1568)),ISNUMBER(SEARCH('[1]Lookup for use classification'!$D$13,B1568)),,ISNUMBER(SEARCH('[1]Lookup for use classification'!$C$13,B1568)),ISNUMBER(SEARCH('[1]Lookup for use classification'!$E$13,B1568))),'[1]Lookup for use classification'!$A$13,IF(OR(ISNUMBER(SEARCH('[1]Lookup for use classification'!$B$14,B1568)),ISNUMBER(SEARCH('[1]Lookup for use classification'!$C$14,B1568))),'[1]Lookup for use classification'!$A$14,"Other"))))))))))))</f>
        <v>Other</v>
      </c>
      <c r="D1568" s="27"/>
      <c r="E1568" s="29"/>
      <c r="F1568" s="29"/>
    </row>
    <row r="1569" spans="1:6">
      <c r="A1569" s="16" t="s">
        <v>386</v>
      </c>
      <c r="B1569" s="26" t="s">
        <v>370</v>
      </c>
      <c r="C1569" s="133" t="str">
        <f>IF(OR(ISNUMBER(SEARCH('[1]Lookup for use classification'!$B$1,B1569)),ISNUMBER(SEARCH('[1]Lookup for use classification'!$C$1,B1569)),ISNUMBER(SEARCH('[1]Lookup for use classification'!$D$1,B1569)),ISNUMBER(SEARCH('[1]Lookup for use classification'!$E$1,B1569))),'[1]Lookup for use classification'!$A$1,IF(ISNUMBER(SEARCH('[1]Lookup for use classification'!$B$2,B1569)),'[1]Lookup for use classification'!$A$2,IF(ISNUMBER(SEARCH('[1]Lookup for use classification'!$B$3,B1569)),'[1]Lookup for use classification'!$A$3,IF(OR(ISNUMBER(SEARCH('[1]Lookup for use classification'!$B$4,B1569)),ISNUMBER(SEARCH('[1]Lookup for use classification'!$C$4,B1569)),ISNUMBER(SEARCH('[1]Lookup for use classification'!$D$4,B1569)),ISNUMBER(SEARCH('[1]Lookup for use classification'!$E$4,B1569))),'[1]Lookup for use classification'!$A$4,IF(OR(ISNUMBER(SEARCH('[1]Lookup for use classification'!$B$5,B1569)),ISNUMBER(SEARCH('[1]Lookup for use classification'!$C$5,B1569)),ISNUMBER(SEARCH('[1]Lookup for use classification'!$D$5,B1569))),'[1]Lookup for use classification'!$A$5,IF(OR(ISNUMBER(SEARCH('[1]Lookup for use classification'!$B$7,B1569)),ISNUMBER(SEARCH('[1]Lookup for use classification'!$C$7,B1569)),ISNUMBER(SEARCH('[1]Lookup for use classification'!$D$7,B1569))),'[1]Lookup for use classification'!$A$7,IF(OR(ISNUMBER(SEARCH('[1]Lookup for use classification'!$B$9,B1569)),ISNUMBER(SEARCH('[1]Lookup for use classification'!$C$9,B1569)),ISNUMBER(SEARCH('[1]Lookup for use classification'!$D$9,B1569)),ISNUMBER(SEARCH('[1]Lookup for use classification'!$E$9,B1569)),ISNUMBER(SEARCH('[1]Lookup for use classification'!$F$9,B1569)),ISNUMBER(SEARCH('[1]Lookup for use classification'!$G$9,B1569)),ISNUMBER(SEARCH('[1]Lookup for use classification'!$H$9,B1569)),ISNUMBER(SEARCH('[1]Lookup for use classification'!$I$9,B1569)),ISNUMBER(SEARCH('[1]Lookup for use classification'!$J$9,B1569)),ISNUMBER(SEARCH('[1]Lookup for use classification'!$K$9,B1569))),'[1]Lookup for use classification'!$A$9,IF(OR(ISNUMBER(SEARCH('[1]Lookup for use classification'!$B$10,B1569)),ISNUMBER(SEARCH('[1]Lookup for use classification'!$C$10,B1569)),ISNUMBER(SEARCH('[1]Lookup for use classification'!$D$10,B1569)),ISNUMBER(SEARCH('[1]Lookup for use classification'!$E$10,B1569)),ISNUMBER(SEARCH('[1]Lookup for use classification'!$F$10,B1569)),ISNUMBER(SEARCH('[1]Lookup for use classification'!$G$10,B1569))),'[1]Lookup for use classification'!$A$10,IF(OR(ISNUMBER(SEARCH('[1]Lookup for use classification'!$B$11,B1569)),ISNUMBER(SEARCH('[1]Lookup for use classification'!$C$11,B1569))),'[1]Lookup for use classification'!$A$11,IF(OR(ISNUMBER(SEARCH('[1]Lookup for use classification'!$B$12,B1569)),ISNUMBER(SEARCH('[1]Lookup for use classification'!$C$12,B1569))),'[1]Lookup for use classification'!$A$12,IF(OR(ISNUMBER(SEARCH('[1]Lookup for use classification'!$B$13,B1569)),ISNUMBER(SEARCH('[1]Lookup for use classification'!$C$13,B1569)),ISNUMBER(SEARCH('[1]Lookup for use classification'!$D$13,B1569)),,ISNUMBER(SEARCH('[1]Lookup for use classification'!$C$13,B1569)),ISNUMBER(SEARCH('[1]Lookup for use classification'!$E$13,B1569))),'[1]Lookup for use classification'!$A$13,IF(OR(ISNUMBER(SEARCH('[1]Lookup for use classification'!$B$14,B1569)),ISNUMBER(SEARCH('[1]Lookup for use classification'!$C$14,B1569))),'[1]Lookup for use classification'!$A$14,"Other"))))))))))))</f>
        <v>Other</v>
      </c>
      <c r="D1569" s="27"/>
      <c r="E1569" s="29"/>
      <c r="F1569" s="29"/>
    </row>
    <row r="1570" spans="1:6">
      <c r="A1570" s="16" t="s">
        <v>386</v>
      </c>
      <c r="B1570" s="26" t="s">
        <v>371</v>
      </c>
      <c r="C1570" s="133" t="str">
        <f>IF(OR(ISNUMBER(SEARCH('[1]Lookup for use classification'!$B$1,B1570)),ISNUMBER(SEARCH('[1]Lookup for use classification'!$C$1,B1570)),ISNUMBER(SEARCH('[1]Lookup for use classification'!$D$1,B1570)),ISNUMBER(SEARCH('[1]Lookup for use classification'!$E$1,B1570))),'[1]Lookup for use classification'!$A$1,IF(ISNUMBER(SEARCH('[1]Lookup for use classification'!$B$2,B1570)),'[1]Lookup for use classification'!$A$2,IF(ISNUMBER(SEARCH('[1]Lookup for use classification'!$B$3,B1570)),'[1]Lookup for use classification'!$A$3,IF(OR(ISNUMBER(SEARCH('[1]Lookup for use classification'!$B$4,B1570)),ISNUMBER(SEARCH('[1]Lookup for use classification'!$C$4,B1570)),ISNUMBER(SEARCH('[1]Lookup for use classification'!$D$4,B1570)),ISNUMBER(SEARCH('[1]Lookup for use classification'!$E$4,B1570))),'[1]Lookup for use classification'!$A$4,IF(OR(ISNUMBER(SEARCH('[1]Lookup for use classification'!$B$5,B1570)),ISNUMBER(SEARCH('[1]Lookup for use classification'!$C$5,B1570)),ISNUMBER(SEARCH('[1]Lookup for use classification'!$D$5,B1570))),'[1]Lookup for use classification'!$A$5,IF(OR(ISNUMBER(SEARCH('[1]Lookup for use classification'!$B$7,B1570)),ISNUMBER(SEARCH('[1]Lookup for use classification'!$C$7,B1570)),ISNUMBER(SEARCH('[1]Lookup for use classification'!$D$7,B1570))),'[1]Lookup for use classification'!$A$7,IF(OR(ISNUMBER(SEARCH('[1]Lookup for use classification'!$B$9,B1570)),ISNUMBER(SEARCH('[1]Lookup for use classification'!$C$9,B1570)),ISNUMBER(SEARCH('[1]Lookup for use classification'!$D$9,B1570)),ISNUMBER(SEARCH('[1]Lookup for use classification'!$E$9,B1570)),ISNUMBER(SEARCH('[1]Lookup for use classification'!$F$9,B1570)),ISNUMBER(SEARCH('[1]Lookup for use classification'!$G$9,B1570)),ISNUMBER(SEARCH('[1]Lookup for use classification'!$H$9,B1570)),ISNUMBER(SEARCH('[1]Lookup for use classification'!$I$9,B1570)),ISNUMBER(SEARCH('[1]Lookup for use classification'!$J$9,B1570)),ISNUMBER(SEARCH('[1]Lookup for use classification'!$K$9,B1570))),'[1]Lookup for use classification'!$A$9,IF(OR(ISNUMBER(SEARCH('[1]Lookup for use classification'!$B$10,B1570)),ISNUMBER(SEARCH('[1]Lookup for use classification'!$C$10,B1570)),ISNUMBER(SEARCH('[1]Lookup for use classification'!$D$10,B1570)),ISNUMBER(SEARCH('[1]Lookup for use classification'!$E$10,B1570)),ISNUMBER(SEARCH('[1]Lookup for use classification'!$F$10,B1570)),ISNUMBER(SEARCH('[1]Lookup for use classification'!$G$10,B1570))),'[1]Lookup for use classification'!$A$10,IF(OR(ISNUMBER(SEARCH('[1]Lookup for use classification'!$B$11,B1570)),ISNUMBER(SEARCH('[1]Lookup for use classification'!$C$11,B1570))),'[1]Lookup for use classification'!$A$11,IF(OR(ISNUMBER(SEARCH('[1]Lookup for use classification'!$B$12,B1570)),ISNUMBER(SEARCH('[1]Lookup for use classification'!$C$12,B1570))),'[1]Lookup for use classification'!$A$12,IF(OR(ISNUMBER(SEARCH('[1]Lookup for use classification'!$B$13,B1570)),ISNUMBER(SEARCH('[1]Lookup for use classification'!$C$13,B1570)),ISNUMBER(SEARCH('[1]Lookup for use classification'!$D$13,B1570)),,ISNUMBER(SEARCH('[1]Lookup for use classification'!$C$13,B1570)),ISNUMBER(SEARCH('[1]Lookup for use classification'!$E$13,B1570))),'[1]Lookup for use classification'!$A$13,IF(OR(ISNUMBER(SEARCH('[1]Lookup for use classification'!$B$14,B1570)),ISNUMBER(SEARCH('[1]Lookup for use classification'!$C$14,B1570))),'[1]Lookup for use classification'!$A$14,"Other"))))))))))))</f>
        <v>Other</v>
      </c>
      <c r="D1570" s="27"/>
      <c r="E1570" s="29"/>
      <c r="F1570" s="29"/>
    </row>
    <row r="1571" spans="1:6">
      <c r="A1571" s="16" t="s">
        <v>386</v>
      </c>
      <c r="B1571" s="26" t="s">
        <v>372</v>
      </c>
      <c r="C1571" s="133" t="str">
        <f>IF(OR(ISNUMBER(SEARCH('[1]Lookup for use classification'!$B$1,B1571)),ISNUMBER(SEARCH('[1]Lookup for use classification'!$C$1,B1571)),ISNUMBER(SEARCH('[1]Lookup for use classification'!$D$1,B1571)),ISNUMBER(SEARCH('[1]Lookup for use classification'!$E$1,B1571))),'[1]Lookup for use classification'!$A$1,IF(ISNUMBER(SEARCH('[1]Lookup for use classification'!$B$2,B1571)),'[1]Lookup for use classification'!$A$2,IF(ISNUMBER(SEARCH('[1]Lookup for use classification'!$B$3,B1571)),'[1]Lookup for use classification'!$A$3,IF(OR(ISNUMBER(SEARCH('[1]Lookup for use classification'!$B$4,B1571)),ISNUMBER(SEARCH('[1]Lookup for use classification'!$C$4,B1571)),ISNUMBER(SEARCH('[1]Lookup for use classification'!$D$4,B1571)),ISNUMBER(SEARCH('[1]Lookup for use classification'!$E$4,B1571))),'[1]Lookup for use classification'!$A$4,IF(OR(ISNUMBER(SEARCH('[1]Lookup for use classification'!$B$5,B1571)),ISNUMBER(SEARCH('[1]Lookup for use classification'!$C$5,B1571)),ISNUMBER(SEARCH('[1]Lookup for use classification'!$D$5,B1571))),'[1]Lookup for use classification'!$A$5,IF(OR(ISNUMBER(SEARCH('[1]Lookup for use classification'!$B$7,B1571)),ISNUMBER(SEARCH('[1]Lookup for use classification'!$C$7,B1571)),ISNUMBER(SEARCH('[1]Lookup for use classification'!$D$7,B1571))),'[1]Lookup for use classification'!$A$7,IF(OR(ISNUMBER(SEARCH('[1]Lookup for use classification'!$B$9,B1571)),ISNUMBER(SEARCH('[1]Lookup for use classification'!$C$9,B1571)),ISNUMBER(SEARCH('[1]Lookup for use classification'!$D$9,B1571)),ISNUMBER(SEARCH('[1]Lookup for use classification'!$E$9,B1571)),ISNUMBER(SEARCH('[1]Lookup for use classification'!$F$9,B1571)),ISNUMBER(SEARCH('[1]Lookup for use classification'!$G$9,B1571)),ISNUMBER(SEARCH('[1]Lookup for use classification'!$H$9,B1571)),ISNUMBER(SEARCH('[1]Lookup for use classification'!$I$9,B1571)),ISNUMBER(SEARCH('[1]Lookup for use classification'!$J$9,B1571)),ISNUMBER(SEARCH('[1]Lookup for use classification'!$K$9,B1571))),'[1]Lookup for use classification'!$A$9,IF(OR(ISNUMBER(SEARCH('[1]Lookup for use classification'!$B$10,B1571)),ISNUMBER(SEARCH('[1]Lookup for use classification'!$C$10,B1571)),ISNUMBER(SEARCH('[1]Lookup for use classification'!$D$10,B1571)),ISNUMBER(SEARCH('[1]Lookup for use classification'!$E$10,B1571)),ISNUMBER(SEARCH('[1]Lookup for use classification'!$F$10,B1571)),ISNUMBER(SEARCH('[1]Lookup for use classification'!$G$10,B1571))),'[1]Lookup for use classification'!$A$10,IF(OR(ISNUMBER(SEARCH('[1]Lookup for use classification'!$B$11,B1571)),ISNUMBER(SEARCH('[1]Lookup for use classification'!$C$11,B1571))),'[1]Lookup for use classification'!$A$11,IF(OR(ISNUMBER(SEARCH('[1]Lookup for use classification'!$B$12,B1571)),ISNUMBER(SEARCH('[1]Lookup for use classification'!$C$12,B1571))),'[1]Lookup for use classification'!$A$12,IF(OR(ISNUMBER(SEARCH('[1]Lookup for use classification'!$B$13,B1571)),ISNUMBER(SEARCH('[1]Lookup for use classification'!$C$13,B1571)),ISNUMBER(SEARCH('[1]Lookup for use classification'!$D$13,B1571)),,ISNUMBER(SEARCH('[1]Lookup for use classification'!$C$13,B1571)),ISNUMBER(SEARCH('[1]Lookup for use classification'!$E$13,B1571))),'[1]Lookup for use classification'!$A$13,IF(OR(ISNUMBER(SEARCH('[1]Lookup for use classification'!$B$14,B1571)),ISNUMBER(SEARCH('[1]Lookup for use classification'!$C$14,B1571))),'[1]Lookup for use classification'!$A$14,"Other"))))))))))))</f>
        <v>Other</v>
      </c>
      <c r="D1571" s="27"/>
      <c r="E1571" s="29"/>
      <c r="F1571" s="29"/>
    </row>
    <row r="1572" spans="1:6">
      <c r="A1572" s="16" t="s">
        <v>386</v>
      </c>
      <c r="B1572" s="26" t="s">
        <v>373</v>
      </c>
      <c r="C1572" s="133" t="str">
        <f>IF(OR(ISNUMBER(SEARCH('[1]Lookup for use classification'!$B$1,B1572)),ISNUMBER(SEARCH('[1]Lookup for use classification'!$C$1,B1572)),ISNUMBER(SEARCH('[1]Lookup for use classification'!$D$1,B1572)),ISNUMBER(SEARCH('[1]Lookup for use classification'!$E$1,B1572))),'[1]Lookup for use classification'!$A$1,IF(ISNUMBER(SEARCH('[1]Lookup for use classification'!$B$2,B1572)),'[1]Lookup for use classification'!$A$2,IF(ISNUMBER(SEARCH('[1]Lookup for use classification'!$B$3,B1572)),'[1]Lookup for use classification'!$A$3,IF(OR(ISNUMBER(SEARCH('[1]Lookup for use classification'!$B$4,B1572)),ISNUMBER(SEARCH('[1]Lookup for use classification'!$C$4,B1572)),ISNUMBER(SEARCH('[1]Lookup for use classification'!$D$4,B1572)),ISNUMBER(SEARCH('[1]Lookup for use classification'!$E$4,B1572))),'[1]Lookup for use classification'!$A$4,IF(OR(ISNUMBER(SEARCH('[1]Lookup for use classification'!$B$5,B1572)),ISNUMBER(SEARCH('[1]Lookup for use classification'!$C$5,B1572)),ISNUMBER(SEARCH('[1]Lookup for use classification'!$D$5,B1572))),'[1]Lookup for use classification'!$A$5,IF(OR(ISNUMBER(SEARCH('[1]Lookup for use classification'!$B$7,B1572)),ISNUMBER(SEARCH('[1]Lookup for use classification'!$C$7,B1572)),ISNUMBER(SEARCH('[1]Lookup for use classification'!$D$7,B1572))),'[1]Lookup for use classification'!$A$7,IF(OR(ISNUMBER(SEARCH('[1]Lookup for use classification'!$B$9,B1572)),ISNUMBER(SEARCH('[1]Lookup for use classification'!$C$9,B1572)),ISNUMBER(SEARCH('[1]Lookup for use classification'!$D$9,B1572)),ISNUMBER(SEARCH('[1]Lookup for use classification'!$E$9,B1572)),ISNUMBER(SEARCH('[1]Lookup for use classification'!$F$9,B1572)),ISNUMBER(SEARCH('[1]Lookup for use classification'!$G$9,B1572)),ISNUMBER(SEARCH('[1]Lookup for use classification'!$H$9,B1572)),ISNUMBER(SEARCH('[1]Lookup for use classification'!$I$9,B1572)),ISNUMBER(SEARCH('[1]Lookup for use classification'!$J$9,B1572)),ISNUMBER(SEARCH('[1]Lookup for use classification'!$K$9,B1572))),'[1]Lookup for use classification'!$A$9,IF(OR(ISNUMBER(SEARCH('[1]Lookup for use classification'!$B$10,B1572)),ISNUMBER(SEARCH('[1]Lookup for use classification'!$C$10,B1572)),ISNUMBER(SEARCH('[1]Lookup for use classification'!$D$10,B1572)),ISNUMBER(SEARCH('[1]Lookup for use classification'!$E$10,B1572)),ISNUMBER(SEARCH('[1]Lookup for use classification'!$F$10,B1572)),ISNUMBER(SEARCH('[1]Lookup for use classification'!$G$10,B1572))),'[1]Lookup for use classification'!$A$10,IF(OR(ISNUMBER(SEARCH('[1]Lookup for use classification'!$B$11,B1572)),ISNUMBER(SEARCH('[1]Lookup for use classification'!$C$11,B1572))),'[1]Lookup for use classification'!$A$11,IF(OR(ISNUMBER(SEARCH('[1]Lookup for use classification'!$B$12,B1572)),ISNUMBER(SEARCH('[1]Lookup for use classification'!$C$12,B1572))),'[1]Lookup for use classification'!$A$12,IF(OR(ISNUMBER(SEARCH('[1]Lookup for use classification'!$B$13,B1572)),ISNUMBER(SEARCH('[1]Lookup for use classification'!$C$13,B1572)),ISNUMBER(SEARCH('[1]Lookup for use classification'!$D$13,B1572)),,ISNUMBER(SEARCH('[1]Lookup for use classification'!$C$13,B1572)),ISNUMBER(SEARCH('[1]Lookup for use classification'!$E$13,B1572))),'[1]Lookup for use classification'!$A$13,IF(OR(ISNUMBER(SEARCH('[1]Lookup for use classification'!$B$14,B1572)),ISNUMBER(SEARCH('[1]Lookup for use classification'!$C$14,B1572))),'[1]Lookup for use classification'!$A$14,"Other"))))))))))))</f>
        <v>Other</v>
      </c>
      <c r="D1572" s="27"/>
      <c r="E1572" s="29"/>
      <c r="F1572" s="29"/>
    </row>
    <row r="1573" spans="1:6">
      <c r="A1573" s="16" t="s">
        <v>386</v>
      </c>
      <c r="B1573" s="26" t="s">
        <v>374</v>
      </c>
      <c r="C1573" s="133" t="str">
        <f>IF(OR(ISNUMBER(SEARCH('[1]Lookup for use classification'!$B$1,B1573)),ISNUMBER(SEARCH('[1]Lookup for use classification'!$C$1,B1573)),ISNUMBER(SEARCH('[1]Lookup for use classification'!$D$1,B1573)),ISNUMBER(SEARCH('[1]Lookup for use classification'!$E$1,B1573))),'[1]Lookup for use classification'!$A$1,IF(ISNUMBER(SEARCH('[1]Lookup for use classification'!$B$2,B1573)),'[1]Lookup for use classification'!$A$2,IF(ISNUMBER(SEARCH('[1]Lookup for use classification'!$B$3,B1573)),'[1]Lookup for use classification'!$A$3,IF(OR(ISNUMBER(SEARCH('[1]Lookup for use classification'!$B$4,B1573)),ISNUMBER(SEARCH('[1]Lookup for use classification'!$C$4,B1573)),ISNUMBER(SEARCH('[1]Lookup for use classification'!$D$4,B1573)),ISNUMBER(SEARCH('[1]Lookup for use classification'!$E$4,B1573))),'[1]Lookup for use classification'!$A$4,IF(OR(ISNUMBER(SEARCH('[1]Lookup for use classification'!$B$5,B1573)),ISNUMBER(SEARCH('[1]Lookup for use classification'!$C$5,B1573)),ISNUMBER(SEARCH('[1]Lookup for use classification'!$D$5,B1573))),'[1]Lookup for use classification'!$A$5,IF(OR(ISNUMBER(SEARCH('[1]Lookup for use classification'!$B$7,B1573)),ISNUMBER(SEARCH('[1]Lookup for use classification'!$C$7,B1573)),ISNUMBER(SEARCH('[1]Lookup for use classification'!$D$7,B1573))),'[1]Lookup for use classification'!$A$7,IF(OR(ISNUMBER(SEARCH('[1]Lookup for use classification'!$B$9,B1573)),ISNUMBER(SEARCH('[1]Lookup for use classification'!$C$9,B1573)),ISNUMBER(SEARCH('[1]Lookup for use classification'!$D$9,B1573)),ISNUMBER(SEARCH('[1]Lookup for use classification'!$E$9,B1573)),ISNUMBER(SEARCH('[1]Lookup for use classification'!$F$9,B1573)),ISNUMBER(SEARCH('[1]Lookup for use classification'!$G$9,B1573)),ISNUMBER(SEARCH('[1]Lookup for use classification'!$H$9,B1573)),ISNUMBER(SEARCH('[1]Lookup for use classification'!$I$9,B1573)),ISNUMBER(SEARCH('[1]Lookup for use classification'!$J$9,B1573)),ISNUMBER(SEARCH('[1]Lookup for use classification'!$K$9,B1573))),'[1]Lookup for use classification'!$A$9,IF(OR(ISNUMBER(SEARCH('[1]Lookup for use classification'!$B$10,B1573)),ISNUMBER(SEARCH('[1]Lookup for use classification'!$C$10,B1573)),ISNUMBER(SEARCH('[1]Lookup for use classification'!$D$10,B1573)),ISNUMBER(SEARCH('[1]Lookup for use classification'!$E$10,B1573)),ISNUMBER(SEARCH('[1]Lookup for use classification'!$F$10,B1573)),ISNUMBER(SEARCH('[1]Lookup for use classification'!$G$10,B1573))),'[1]Lookup for use classification'!$A$10,IF(OR(ISNUMBER(SEARCH('[1]Lookup for use classification'!$B$11,B1573)),ISNUMBER(SEARCH('[1]Lookup for use classification'!$C$11,B1573))),'[1]Lookup for use classification'!$A$11,IF(OR(ISNUMBER(SEARCH('[1]Lookup for use classification'!$B$12,B1573)),ISNUMBER(SEARCH('[1]Lookup for use classification'!$C$12,B1573))),'[1]Lookup for use classification'!$A$12,IF(OR(ISNUMBER(SEARCH('[1]Lookup for use classification'!$B$13,B1573)),ISNUMBER(SEARCH('[1]Lookup for use classification'!$C$13,B1573)),ISNUMBER(SEARCH('[1]Lookup for use classification'!$D$13,B1573)),,ISNUMBER(SEARCH('[1]Lookup for use classification'!$C$13,B1573)),ISNUMBER(SEARCH('[1]Lookup for use classification'!$E$13,B1573))),'[1]Lookup for use classification'!$A$13,IF(OR(ISNUMBER(SEARCH('[1]Lookup for use classification'!$B$14,B1573)),ISNUMBER(SEARCH('[1]Lookup for use classification'!$C$14,B1573))),'[1]Lookup for use classification'!$A$14,"Other"))))))))))))</f>
        <v>Education - K - 12</v>
      </c>
      <c r="D1573" s="27"/>
      <c r="E1573" s="29"/>
      <c r="F1573" s="29"/>
    </row>
    <row r="1574" spans="1:6">
      <c r="A1574" s="16" t="s">
        <v>386</v>
      </c>
      <c r="B1574" s="47" t="s">
        <v>375</v>
      </c>
      <c r="C1574" s="133" t="str">
        <f>IF(OR(ISNUMBER(SEARCH('[1]Lookup for use classification'!$B$1,B1574)),ISNUMBER(SEARCH('[1]Lookup for use classification'!$C$1,B1574)),ISNUMBER(SEARCH('[1]Lookup for use classification'!$D$1,B1574)),ISNUMBER(SEARCH('[1]Lookup for use classification'!$E$1,B1574))),'[1]Lookup for use classification'!$A$1,IF(ISNUMBER(SEARCH('[1]Lookup for use classification'!$B$2,B1574)),'[1]Lookup for use classification'!$A$2,IF(ISNUMBER(SEARCH('[1]Lookup for use classification'!$B$3,B1574)),'[1]Lookup for use classification'!$A$3,IF(OR(ISNUMBER(SEARCH('[1]Lookup for use classification'!$B$4,B1574)),ISNUMBER(SEARCH('[1]Lookup for use classification'!$C$4,B1574)),ISNUMBER(SEARCH('[1]Lookup for use classification'!$D$4,B1574)),ISNUMBER(SEARCH('[1]Lookup for use classification'!$E$4,B1574))),'[1]Lookup for use classification'!$A$4,IF(OR(ISNUMBER(SEARCH('[1]Lookup for use classification'!$B$5,B1574)),ISNUMBER(SEARCH('[1]Lookup for use classification'!$C$5,B1574)),ISNUMBER(SEARCH('[1]Lookup for use classification'!$D$5,B1574))),'[1]Lookup for use classification'!$A$5,IF(OR(ISNUMBER(SEARCH('[1]Lookup for use classification'!$B$7,B1574)),ISNUMBER(SEARCH('[1]Lookup for use classification'!$C$7,B1574)),ISNUMBER(SEARCH('[1]Lookup for use classification'!$D$7,B1574))),'[1]Lookup for use classification'!$A$7,IF(OR(ISNUMBER(SEARCH('[1]Lookup for use classification'!$B$9,B1574)),ISNUMBER(SEARCH('[1]Lookup for use classification'!$C$9,B1574)),ISNUMBER(SEARCH('[1]Lookup for use classification'!$D$9,B1574)),ISNUMBER(SEARCH('[1]Lookup for use classification'!$E$9,B1574)),ISNUMBER(SEARCH('[1]Lookup for use classification'!$F$9,B1574)),ISNUMBER(SEARCH('[1]Lookup for use classification'!$G$9,B1574)),ISNUMBER(SEARCH('[1]Lookup for use classification'!$H$9,B1574)),ISNUMBER(SEARCH('[1]Lookup for use classification'!$I$9,B1574)),ISNUMBER(SEARCH('[1]Lookup for use classification'!$J$9,B1574)),ISNUMBER(SEARCH('[1]Lookup for use classification'!$K$9,B1574))),'[1]Lookup for use classification'!$A$9,IF(OR(ISNUMBER(SEARCH('[1]Lookup for use classification'!$B$10,B1574)),ISNUMBER(SEARCH('[1]Lookup for use classification'!$C$10,B1574)),ISNUMBER(SEARCH('[1]Lookup for use classification'!$D$10,B1574)),ISNUMBER(SEARCH('[1]Lookup for use classification'!$E$10,B1574)),ISNUMBER(SEARCH('[1]Lookup for use classification'!$F$10,B1574)),ISNUMBER(SEARCH('[1]Lookup for use classification'!$G$10,B1574))),'[1]Lookup for use classification'!$A$10,IF(OR(ISNUMBER(SEARCH('[1]Lookup for use classification'!$B$11,B1574)),ISNUMBER(SEARCH('[1]Lookup for use classification'!$C$11,B1574))),'[1]Lookup for use classification'!$A$11,IF(OR(ISNUMBER(SEARCH('[1]Lookup for use classification'!$B$12,B1574)),ISNUMBER(SEARCH('[1]Lookup for use classification'!$C$12,B1574))),'[1]Lookup for use classification'!$A$12,IF(OR(ISNUMBER(SEARCH('[1]Lookup for use classification'!$B$13,B1574)),ISNUMBER(SEARCH('[1]Lookup for use classification'!$C$13,B1574)),ISNUMBER(SEARCH('[1]Lookup for use classification'!$D$13,B1574)),,ISNUMBER(SEARCH('[1]Lookup for use classification'!$C$13,B1574)),ISNUMBER(SEARCH('[1]Lookup for use classification'!$E$13,B1574))),'[1]Lookup for use classification'!$A$13,IF(OR(ISNUMBER(SEARCH('[1]Lookup for use classification'!$B$14,B1574)),ISNUMBER(SEARCH('[1]Lookup for use classification'!$C$14,B1574))),'[1]Lookup for use classification'!$A$14,"Other"))))))))))))</f>
        <v>Health Care - Hospitals</v>
      </c>
      <c r="D1574" s="107"/>
      <c r="E1574" s="108"/>
      <c r="F1574" s="108"/>
    </row>
    <row r="1575" spans="1:6">
      <c r="A1575" s="16" t="s">
        <v>386</v>
      </c>
      <c r="B1575" s="47" t="s">
        <v>376</v>
      </c>
      <c r="C1575" s="133" t="str">
        <f>IF(OR(ISNUMBER(SEARCH('[1]Lookup for use classification'!$B$1,B1575)),ISNUMBER(SEARCH('[1]Lookup for use classification'!$C$1,B1575)),ISNUMBER(SEARCH('[1]Lookup for use classification'!$D$1,B1575)),ISNUMBER(SEARCH('[1]Lookup for use classification'!$E$1,B1575))),'[1]Lookup for use classification'!$A$1,IF(ISNUMBER(SEARCH('[1]Lookup for use classification'!$B$2,B1575)),'[1]Lookup for use classification'!$A$2,IF(ISNUMBER(SEARCH('[1]Lookup for use classification'!$B$3,B1575)),'[1]Lookup for use classification'!$A$3,IF(OR(ISNUMBER(SEARCH('[1]Lookup for use classification'!$B$4,B1575)),ISNUMBER(SEARCH('[1]Lookup for use classification'!$C$4,B1575)),ISNUMBER(SEARCH('[1]Lookup for use classification'!$D$4,B1575)),ISNUMBER(SEARCH('[1]Lookup for use classification'!$E$4,B1575))),'[1]Lookup for use classification'!$A$4,IF(OR(ISNUMBER(SEARCH('[1]Lookup for use classification'!$B$5,B1575)),ISNUMBER(SEARCH('[1]Lookup for use classification'!$C$5,B1575)),ISNUMBER(SEARCH('[1]Lookup for use classification'!$D$5,B1575))),'[1]Lookup for use classification'!$A$5,IF(OR(ISNUMBER(SEARCH('[1]Lookup for use classification'!$B$7,B1575)),ISNUMBER(SEARCH('[1]Lookup for use classification'!$C$7,B1575)),ISNUMBER(SEARCH('[1]Lookup for use classification'!$D$7,B1575))),'[1]Lookup for use classification'!$A$7,IF(OR(ISNUMBER(SEARCH('[1]Lookup for use classification'!$B$9,B1575)),ISNUMBER(SEARCH('[1]Lookup for use classification'!$C$9,B1575)),ISNUMBER(SEARCH('[1]Lookup for use classification'!$D$9,B1575)),ISNUMBER(SEARCH('[1]Lookup for use classification'!$E$9,B1575)),ISNUMBER(SEARCH('[1]Lookup for use classification'!$F$9,B1575)),ISNUMBER(SEARCH('[1]Lookup for use classification'!$G$9,B1575)),ISNUMBER(SEARCH('[1]Lookup for use classification'!$H$9,B1575)),ISNUMBER(SEARCH('[1]Lookup for use classification'!$I$9,B1575)),ISNUMBER(SEARCH('[1]Lookup for use classification'!$J$9,B1575)),ISNUMBER(SEARCH('[1]Lookup for use classification'!$K$9,B1575))),'[1]Lookup for use classification'!$A$9,IF(OR(ISNUMBER(SEARCH('[1]Lookup for use classification'!$B$10,B1575)),ISNUMBER(SEARCH('[1]Lookup for use classification'!$C$10,B1575)),ISNUMBER(SEARCH('[1]Lookup for use classification'!$D$10,B1575)),ISNUMBER(SEARCH('[1]Lookup for use classification'!$E$10,B1575)),ISNUMBER(SEARCH('[1]Lookup for use classification'!$F$10,B1575)),ISNUMBER(SEARCH('[1]Lookup for use classification'!$G$10,B1575))),'[1]Lookup for use classification'!$A$10,IF(OR(ISNUMBER(SEARCH('[1]Lookup for use classification'!$B$11,B1575)),ISNUMBER(SEARCH('[1]Lookup for use classification'!$C$11,B1575))),'[1]Lookup for use classification'!$A$11,IF(OR(ISNUMBER(SEARCH('[1]Lookup for use classification'!$B$12,B1575)),ISNUMBER(SEARCH('[1]Lookup for use classification'!$C$12,B1575))),'[1]Lookup for use classification'!$A$12,IF(OR(ISNUMBER(SEARCH('[1]Lookup for use classification'!$B$13,B1575)),ISNUMBER(SEARCH('[1]Lookup for use classification'!$C$13,B1575)),ISNUMBER(SEARCH('[1]Lookup for use classification'!$D$13,B1575)),,ISNUMBER(SEARCH('[1]Lookup for use classification'!$C$13,B1575)),ISNUMBER(SEARCH('[1]Lookup for use classification'!$E$13,B1575))),'[1]Lookup for use classification'!$A$13,IF(OR(ISNUMBER(SEARCH('[1]Lookup for use classification'!$B$14,B1575)),ISNUMBER(SEARCH('[1]Lookup for use classification'!$C$14,B1575))),'[1]Lookup for use classification'!$A$14,"Other"))))))))))))</f>
        <v>Other</v>
      </c>
      <c r="D1575" s="107"/>
      <c r="E1575" s="108"/>
      <c r="F1575" s="108"/>
    </row>
    <row r="1576" spans="1:6">
      <c r="A1576" s="16" t="s">
        <v>386</v>
      </c>
      <c r="B1576" s="26" t="s">
        <v>377</v>
      </c>
      <c r="C1576" s="133" t="str">
        <f>IF(OR(ISNUMBER(SEARCH('[1]Lookup for use classification'!$B$1,B1576)),ISNUMBER(SEARCH('[1]Lookup for use classification'!$C$1,B1576)),ISNUMBER(SEARCH('[1]Lookup for use classification'!$D$1,B1576)),ISNUMBER(SEARCH('[1]Lookup for use classification'!$E$1,B1576))),'[1]Lookup for use classification'!$A$1,IF(ISNUMBER(SEARCH('[1]Lookup for use classification'!$B$2,B1576)),'[1]Lookup for use classification'!$A$2,IF(ISNUMBER(SEARCH('[1]Lookup for use classification'!$B$3,B1576)),'[1]Lookup for use classification'!$A$3,IF(OR(ISNUMBER(SEARCH('[1]Lookup for use classification'!$B$4,B1576)),ISNUMBER(SEARCH('[1]Lookup for use classification'!$C$4,B1576)),ISNUMBER(SEARCH('[1]Lookup for use classification'!$D$4,B1576)),ISNUMBER(SEARCH('[1]Lookup for use classification'!$E$4,B1576))),'[1]Lookup for use classification'!$A$4,IF(OR(ISNUMBER(SEARCH('[1]Lookup for use classification'!$B$5,B1576)),ISNUMBER(SEARCH('[1]Lookup for use classification'!$C$5,B1576)),ISNUMBER(SEARCH('[1]Lookup for use classification'!$D$5,B1576))),'[1]Lookup for use classification'!$A$5,IF(OR(ISNUMBER(SEARCH('[1]Lookup for use classification'!$B$7,B1576)),ISNUMBER(SEARCH('[1]Lookup for use classification'!$C$7,B1576)),ISNUMBER(SEARCH('[1]Lookup for use classification'!$D$7,B1576))),'[1]Lookup for use classification'!$A$7,IF(OR(ISNUMBER(SEARCH('[1]Lookup for use classification'!$B$9,B1576)),ISNUMBER(SEARCH('[1]Lookup for use classification'!$C$9,B1576)),ISNUMBER(SEARCH('[1]Lookup for use classification'!$D$9,B1576)),ISNUMBER(SEARCH('[1]Lookup for use classification'!$E$9,B1576)),ISNUMBER(SEARCH('[1]Lookup for use classification'!$F$9,B1576)),ISNUMBER(SEARCH('[1]Lookup for use classification'!$G$9,B1576)),ISNUMBER(SEARCH('[1]Lookup for use classification'!$H$9,B1576)),ISNUMBER(SEARCH('[1]Lookup for use classification'!$I$9,B1576)),ISNUMBER(SEARCH('[1]Lookup for use classification'!$J$9,B1576)),ISNUMBER(SEARCH('[1]Lookup for use classification'!$K$9,B1576))),'[1]Lookup for use classification'!$A$9,IF(OR(ISNUMBER(SEARCH('[1]Lookup for use classification'!$B$10,B1576)),ISNUMBER(SEARCH('[1]Lookup for use classification'!$C$10,B1576)),ISNUMBER(SEARCH('[1]Lookup for use classification'!$D$10,B1576)),ISNUMBER(SEARCH('[1]Lookup for use classification'!$E$10,B1576)),ISNUMBER(SEARCH('[1]Lookup for use classification'!$F$10,B1576)),ISNUMBER(SEARCH('[1]Lookup for use classification'!$G$10,B1576))),'[1]Lookup for use classification'!$A$10,IF(OR(ISNUMBER(SEARCH('[1]Lookup for use classification'!$B$11,B1576)),ISNUMBER(SEARCH('[1]Lookup for use classification'!$C$11,B1576))),'[1]Lookup for use classification'!$A$11,IF(OR(ISNUMBER(SEARCH('[1]Lookup for use classification'!$B$12,B1576)),ISNUMBER(SEARCH('[1]Lookup for use classification'!$C$12,B1576))),'[1]Lookup for use classification'!$A$12,IF(OR(ISNUMBER(SEARCH('[1]Lookup for use classification'!$B$13,B1576)),ISNUMBER(SEARCH('[1]Lookup for use classification'!$C$13,B1576)),ISNUMBER(SEARCH('[1]Lookup for use classification'!$D$13,B1576)),,ISNUMBER(SEARCH('[1]Lookup for use classification'!$C$13,B1576)),ISNUMBER(SEARCH('[1]Lookup for use classification'!$E$13,B1576))),'[1]Lookup for use classification'!$A$13,IF(OR(ISNUMBER(SEARCH('[1]Lookup for use classification'!$B$14,B1576)),ISNUMBER(SEARCH('[1]Lookup for use classification'!$C$14,B1576))),'[1]Lookup for use classification'!$A$14,"Other"))))))))))))</f>
        <v>Office</v>
      </c>
      <c r="D1576" s="27"/>
      <c r="E1576" s="29"/>
      <c r="F1576" s="29"/>
    </row>
    <row r="1577" spans="1:6">
      <c r="A1577" s="16" t="s">
        <v>386</v>
      </c>
      <c r="B1577" s="47" t="s">
        <v>378</v>
      </c>
      <c r="C1577" s="133" t="str">
        <f>IF(OR(ISNUMBER(SEARCH('[1]Lookup for use classification'!$B$1,B1577)),ISNUMBER(SEARCH('[1]Lookup for use classification'!$C$1,B1577)),ISNUMBER(SEARCH('[1]Lookup for use classification'!$D$1,B1577)),ISNUMBER(SEARCH('[1]Lookup for use classification'!$E$1,B1577))),'[1]Lookup for use classification'!$A$1,IF(ISNUMBER(SEARCH('[1]Lookup for use classification'!$B$2,B1577)),'[1]Lookup for use classification'!$A$2,IF(ISNUMBER(SEARCH('[1]Lookup for use classification'!$B$3,B1577)),'[1]Lookup for use classification'!$A$3,IF(OR(ISNUMBER(SEARCH('[1]Lookup for use classification'!$B$4,B1577)),ISNUMBER(SEARCH('[1]Lookup for use classification'!$C$4,B1577)),ISNUMBER(SEARCH('[1]Lookup for use classification'!$D$4,B1577)),ISNUMBER(SEARCH('[1]Lookup for use classification'!$E$4,B1577))),'[1]Lookup for use classification'!$A$4,IF(OR(ISNUMBER(SEARCH('[1]Lookup for use classification'!$B$5,B1577)),ISNUMBER(SEARCH('[1]Lookup for use classification'!$C$5,B1577)),ISNUMBER(SEARCH('[1]Lookup for use classification'!$D$5,B1577))),'[1]Lookup for use classification'!$A$5,IF(OR(ISNUMBER(SEARCH('[1]Lookup for use classification'!$B$7,B1577)),ISNUMBER(SEARCH('[1]Lookup for use classification'!$C$7,B1577)),ISNUMBER(SEARCH('[1]Lookup for use classification'!$D$7,B1577))),'[1]Lookup for use classification'!$A$7,IF(OR(ISNUMBER(SEARCH('[1]Lookup for use classification'!$B$9,B1577)),ISNUMBER(SEARCH('[1]Lookup for use classification'!$C$9,B1577)),ISNUMBER(SEARCH('[1]Lookup for use classification'!$D$9,B1577)),ISNUMBER(SEARCH('[1]Lookup for use classification'!$E$9,B1577)),ISNUMBER(SEARCH('[1]Lookup for use classification'!$F$9,B1577)),ISNUMBER(SEARCH('[1]Lookup for use classification'!$G$9,B1577)),ISNUMBER(SEARCH('[1]Lookup for use classification'!$H$9,B1577)),ISNUMBER(SEARCH('[1]Lookup for use classification'!$I$9,B1577)),ISNUMBER(SEARCH('[1]Lookup for use classification'!$J$9,B1577)),ISNUMBER(SEARCH('[1]Lookup for use classification'!$K$9,B1577))),'[1]Lookup for use classification'!$A$9,IF(OR(ISNUMBER(SEARCH('[1]Lookup for use classification'!$B$10,B1577)),ISNUMBER(SEARCH('[1]Lookup for use classification'!$C$10,B1577)),ISNUMBER(SEARCH('[1]Lookup for use classification'!$D$10,B1577)),ISNUMBER(SEARCH('[1]Lookup for use classification'!$E$10,B1577)),ISNUMBER(SEARCH('[1]Lookup for use classification'!$F$10,B1577)),ISNUMBER(SEARCH('[1]Lookup for use classification'!$G$10,B1577))),'[1]Lookup for use classification'!$A$10,IF(OR(ISNUMBER(SEARCH('[1]Lookup for use classification'!$B$11,B1577)),ISNUMBER(SEARCH('[1]Lookup for use classification'!$C$11,B1577))),'[1]Lookup for use classification'!$A$11,IF(OR(ISNUMBER(SEARCH('[1]Lookup for use classification'!$B$12,B1577)),ISNUMBER(SEARCH('[1]Lookup for use classification'!$C$12,B1577))),'[1]Lookup for use classification'!$A$12,IF(OR(ISNUMBER(SEARCH('[1]Lookup for use classification'!$B$13,B1577)),ISNUMBER(SEARCH('[1]Lookup for use classification'!$C$13,B1577)),ISNUMBER(SEARCH('[1]Lookup for use classification'!$D$13,B1577)),,ISNUMBER(SEARCH('[1]Lookup for use classification'!$C$13,B1577)),ISNUMBER(SEARCH('[1]Lookup for use classification'!$E$13,B1577))),'[1]Lookup for use classification'!$A$13,IF(OR(ISNUMBER(SEARCH('[1]Lookup for use classification'!$B$14,B1577)),ISNUMBER(SEARCH('[1]Lookup for use classification'!$C$14,B1577))),'[1]Lookup for use classification'!$A$14,"Other"))))))))))))</f>
        <v>Other</v>
      </c>
      <c r="D1577" s="107"/>
      <c r="E1577" s="108"/>
      <c r="F1577" s="108"/>
    </row>
    <row r="1578" spans="1:6">
      <c r="A1578" s="16" t="s">
        <v>386</v>
      </c>
      <c r="B1578" s="26" t="s">
        <v>379</v>
      </c>
      <c r="C1578" s="133" t="str">
        <f>IF(OR(ISNUMBER(SEARCH('[1]Lookup for use classification'!$B$1,B1578)),ISNUMBER(SEARCH('[1]Lookup for use classification'!$C$1,B1578)),ISNUMBER(SEARCH('[1]Lookup for use classification'!$D$1,B1578)),ISNUMBER(SEARCH('[1]Lookup for use classification'!$E$1,B1578))),'[1]Lookup for use classification'!$A$1,IF(ISNUMBER(SEARCH('[1]Lookup for use classification'!$B$2,B1578)),'[1]Lookup for use classification'!$A$2,IF(ISNUMBER(SEARCH('[1]Lookup for use classification'!$B$3,B1578)),'[1]Lookup for use classification'!$A$3,IF(OR(ISNUMBER(SEARCH('[1]Lookup for use classification'!$B$4,B1578)),ISNUMBER(SEARCH('[1]Lookup for use classification'!$C$4,B1578)),ISNUMBER(SEARCH('[1]Lookup for use classification'!$D$4,B1578)),ISNUMBER(SEARCH('[1]Lookup for use classification'!$E$4,B1578))),'[1]Lookup for use classification'!$A$4,IF(OR(ISNUMBER(SEARCH('[1]Lookup for use classification'!$B$5,B1578)),ISNUMBER(SEARCH('[1]Lookup for use classification'!$C$5,B1578)),ISNUMBER(SEARCH('[1]Lookup for use classification'!$D$5,B1578))),'[1]Lookup for use classification'!$A$5,IF(OR(ISNUMBER(SEARCH('[1]Lookup for use classification'!$B$7,B1578)),ISNUMBER(SEARCH('[1]Lookup for use classification'!$C$7,B1578)),ISNUMBER(SEARCH('[1]Lookup for use classification'!$D$7,B1578))),'[1]Lookup for use classification'!$A$7,IF(OR(ISNUMBER(SEARCH('[1]Lookup for use classification'!$B$9,B1578)),ISNUMBER(SEARCH('[1]Lookup for use classification'!$C$9,B1578)),ISNUMBER(SEARCH('[1]Lookup for use classification'!$D$9,B1578)),ISNUMBER(SEARCH('[1]Lookup for use classification'!$E$9,B1578)),ISNUMBER(SEARCH('[1]Lookup for use classification'!$F$9,B1578)),ISNUMBER(SEARCH('[1]Lookup for use classification'!$G$9,B1578)),ISNUMBER(SEARCH('[1]Lookup for use classification'!$H$9,B1578)),ISNUMBER(SEARCH('[1]Lookup for use classification'!$I$9,B1578)),ISNUMBER(SEARCH('[1]Lookup for use classification'!$J$9,B1578)),ISNUMBER(SEARCH('[1]Lookup for use classification'!$K$9,B1578))),'[1]Lookup for use classification'!$A$9,IF(OR(ISNUMBER(SEARCH('[1]Lookup for use classification'!$B$10,B1578)),ISNUMBER(SEARCH('[1]Lookup for use classification'!$C$10,B1578)),ISNUMBER(SEARCH('[1]Lookup for use classification'!$D$10,B1578)),ISNUMBER(SEARCH('[1]Lookup for use classification'!$E$10,B1578)),ISNUMBER(SEARCH('[1]Lookup for use classification'!$F$10,B1578)),ISNUMBER(SEARCH('[1]Lookup for use classification'!$G$10,B1578))),'[1]Lookup for use classification'!$A$10,IF(OR(ISNUMBER(SEARCH('[1]Lookup for use classification'!$B$11,B1578)),ISNUMBER(SEARCH('[1]Lookup for use classification'!$C$11,B1578))),'[1]Lookup for use classification'!$A$11,IF(OR(ISNUMBER(SEARCH('[1]Lookup for use classification'!$B$12,B1578)),ISNUMBER(SEARCH('[1]Lookup for use classification'!$C$12,B1578))),'[1]Lookup for use classification'!$A$12,IF(OR(ISNUMBER(SEARCH('[1]Lookup for use classification'!$B$13,B1578)),ISNUMBER(SEARCH('[1]Lookup for use classification'!$C$13,B1578)),ISNUMBER(SEARCH('[1]Lookup for use classification'!$D$13,B1578)),,ISNUMBER(SEARCH('[1]Lookup for use classification'!$C$13,B1578)),ISNUMBER(SEARCH('[1]Lookup for use classification'!$E$13,B1578))),'[1]Lookup for use classification'!$A$13,IF(OR(ISNUMBER(SEARCH('[1]Lookup for use classification'!$B$14,B1578)),ISNUMBER(SEARCH('[1]Lookup for use classification'!$C$14,B1578))),'[1]Lookup for use classification'!$A$14,"Other"))))))))))))</f>
        <v>Other</v>
      </c>
      <c r="D1578" s="27"/>
      <c r="E1578" s="29"/>
      <c r="F1578" s="29"/>
    </row>
    <row r="1579" spans="1:6">
      <c r="A1579" s="16" t="s">
        <v>386</v>
      </c>
      <c r="B1579" s="26" t="s">
        <v>380</v>
      </c>
      <c r="C1579" s="133" t="str">
        <f>IF(OR(ISNUMBER(SEARCH('[1]Lookup for use classification'!$B$1,B1579)),ISNUMBER(SEARCH('[1]Lookup for use classification'!$C$1,B1579)),ISNUMBER(SEARCH('[1]Lookup for use classification'!$D$1,B1579)),ISNUMBER(SEARCH('[1]Lookup for use classification'!$E$1,B1579))),'[1]Lookup for use classification'!$A$1,IF(ISNUMBER(SEARCH('[1]Lookup for use classification'!$B$2,B1579)),'[1]Lookup for use classification'!$A$2,IF(ISNUMBER(SEARCH('[1]Lookup for use classification'!$B$3,B1579)),'[1]Lookup for use classification'!$A$3,IF(OR(ISNUMBER(SEARCH('[1]Lookup for use classification'!$B$4,B1579)),ISNUMBER(SEARCH('[1]Lookup for use classification'!$C$4,B1579)),ISNUMBER(SEARCH('[1]Lookup for use classification'!$D$4,B1579)),ISNUMBER(SEARCH('[1]Lookup for use classification'!$E$4,B1579))),'[1]Lookup for use classification'!$A$4,IF(OR(ISNUMBER(SEARCH('[1]Lookup for use classification'!$B$5,B1579)),ISNUMBER(SEARCH('[1]Lookup for use classification'!$C$5,B1579)),ISNUMBER(SEARCH('[1]Lookup for use classification'!$D$5,B1579))),'[1]Lookup for use classification'!$A$5,IF(OR(ISNUMBER(SEARCH('[1]Lookup for use classification'!$B$7,B1579)),ISNUMBER(SEARCH('[1]Lookup for use classification'!$C$7,B1579)),ISNUMBER(SEARCH('[1]Lookup for use classification'!$D$7,B1579))),'[1]Lookup for use classification'!$A$7,IF(OR(ISNUMBER(SEARCH('[1]Lookup for use classification'!$B$9,B1579)),ISNUMBER(SEARCH('[1]Lookup for use classification'!$C$9,B1579)),ISNUMBER(SEARCH('[1]Lookup for use classification'!$D$9,B1579)),ISNUMBER(SEARCH('[1]Lookup for use classification'!$E$9,B1579)),ISNUMBER(SEARCH('[1]Lookup for use classification'!$F$9,B1579)),ISNUMBER(SEARCH('[1]Lookup for use classification'!$G$9,B1579)),ISNUMBER(SEARCH('[1]Lookup for use classification'!$H$9,B1579)),ISNUMBER(SEARCH('[1]Lookup for use classification'!$I$9,B1579)),ISNUMBER(SEARCH('[1]Lookup for use classification'!$J$9,B1579)),ISNUMBER(SEARCH('[1]Lookup for use classification'!$K$9,B1579))),'[1]Lookup for use classification'!$A$9,IF(OR(ISNUMBER(SEARCH('[1]Lookup for use classification'!$B$10,B1579)),ISNUMBER(SEARCH('[1]Lookup for use classification'!$C$10,B1579)),ISNUMBER(SEARCH('[1]Lookup for use classification'!$D$10,B1579)),ISNUMBER(SEARCH('[1]Lookup for use classification'!$E$10,B1579)),ISNUMBER(SEARCH('[1]Lookup for use classification'!$F$10,B1579)),ISNUMBER(SEARCH('[1]Lookup for use classification'!$G$10,B1579))),'[1]Lookup for use classification'!$A$10,IF(OR(ISNUMBER(SEARCH('[1]Lookup for use classification'!$B$11,B1579)),ISNUMBER(SEARCH('[1]Lookup for use classification'!$C$11,B1579))),'[1]Lookup for use classification'!$A$11,IF(OR(ISNUMBER(SEARCH('[1]Lookup for use classification'!$B$12,B1579)),ISNUMBER(SEARCH('[1]Lookup for use classification'!$C$12,B1579))),'[1]Lookup for use classification'!$A$12,IF(OR(ISNUMBER(SEARCH('[1]Lookup for use classification'!$B$13,B1579)),ISNUMBER(SEARCH('[1]Lookup for use classification'!$C$13,B1579)),ISNUMBER(SEARCH('[1]Lookup for use classification'!$D$13,B1579)),,ISNUMBER(SEARCH('[1]Lookup for use classification'!$C$13,B1579)),ISNUMBER(SEARCH('[1]Lookup for use classification'!$E$13,B1579))),'[1]Lookup for use classification'!$A$13,IF(OR(ISNUMBER(SEARCH('[1]Lookup for use classification'!$B$14,B1579)),ISNUMBER(SEARCH('[1]Lookup for use classification'!$C$14,B1579))),'[1]Lookup for use classification'!$A$14,"Other"))))))))))))</f>
        <v>Education - K - 12</v>
      </c>
      <c r="D1579" s="27"/>
      <c r="E1579" s="29"/>
      <c r="F1579" s="29"/>
    </row>
    <row r="1580" spans="1:6">
      <c r="A1580" s="16" t="s">
        <v>386</v>
      </c>
      <c r="B1580" s="30" t="s">
        <v>381</v>
      </c>
      <c r="C1580" s="133" t="str">
        <f>IF(OR(ISNUMBER(SEARCH('[1]Lookup for use classification'!$B$1,B1580)),ISNUMBER(SEARCH('[1]Lookup for use classification'!$C$1,B1580)),ISNUMBER(SEARCH('[1]Lookup for use classification'!$D$1,B1580)),ISNUMBER(SEARCH('[1]Lookup for use classification'!$E$1,B1580))),'[1]Lookup for use classification'!$A$1,IF(ISNUMBER(SEARCH('[1]Lookup for use classification'!$B$2,B1580)),'[1]Lookup for use classification'!$A$2,IF(ISNUMBER(SEARCH('[1]Lookup for use classification'!$B$3,B1580)),'[1]Lookup for use classification'!$A$3,IF(OR(ISNUMBER(SEARCH('[1]Lookup for use classification'!$B$4,B1580)),ISNUMBER(SEARCH('[1]Lookup for use classification'!$C$4,B1580)),ISNUMBER(SEARCH('[1]Lookup for use classification'!$D$4,B1580)),ISNUMBER(SEARCH('[1]Lookup for use classification'!$E$4,B1580))),'[1]Lookup for use classification'!$A$4,IF(OR(ISNUMBER(SEARCH('[1]Lookup for use classification'!$B$5,B1580)),ISNUMBER(SEARCH('[1]Lookup for use classification'!$C$5,B1580)),ISNUMBER(SEARCH('[1]Lookup for use classification'!$D$5,B1580))),'[1]Lookup for use classification'!$A$5,IF(OR(ISNUMBER(SEARCH('[1]Lookup for use classification'!$B$7,B1580)),ISNUMBER(SEARCH('[1]Lookup for use classification'!$C$7,B1580)),ISNUMBER(SEARCH('[1]Lookup for use classification'!$D$7,B1580))),'[1]Lookup for use classification'!$A$7,IF(OR(ISNUMBER(SEARCH('[1]Lookup for use classification'!$B$9,B1580)),ISNUMBER(SEARCH('[1]Lookup for use classification'!$C$9,B1580)),ISNUMBER(SEARCH('[1]Lookup for use classification'!$D$9,B1580)),ISNUMBER(SEARCH('[1]Lookup for use classification'!$E$9,B1580)),ISNUMBER(SEARCH('[1]Lookup for use classification'!$F$9,B1580)),ISNUMBER(SEARCH('[1]Lookup for use classification'!$G$9,B1580)),ISNUMBER(SEARCH('[1]Lookup for use classification'!$H$9,B1580)),ISNUMBER(SEARCH('[1]Lookup for use classification'!$I$9,B1580)),ISNUMBER(SEARCH('[1]Lookup for use classification'!$J$9,B1580)),ISNUMBER(SEARCH('[1]Lookup for use classification'!$K$9,B1580))),'[1]Lookup for use classification'!$A$9,IF(OR(ISNUMBER(SEARCH('[1]Lookup for use classification'!$B$10,B1580)),ISNUMBER(SEARCH('[1]Lookup for use classification'!$C$10,B1580)),ISNUMBER(SEARCH('[1]Lookup for use classification'!$D$10,B1580)),ISNUMBER(SEARCH('[1]Lookup for use classification'!$E$10,B1580)),ISNUMBER(SEARCH('[1]Lookup for use classification'!$F$10,B1580)),ISNUMBER(SEARCH('[1]Lookup for use classification'!$G$10,B1580))),'[1]Lookup for use classification'!$A$10,IF(OR(ISNUMBER(SEARCH('[1]Lookup for use classification'!$B$11,B1580)),ISNUMBER(SEARCH('[1]Lookup for use classification'!$C$11,B1580))),'[1]Lookup for use classification'!$A$11,IF(OR(ISNUMBER(SEARCH('[1]Lookup for use classification'!$B$12,B1580)),ISNUMBER(SEARCH('[1]Lookup for use classification'!$C$12,B1580))),'[1]Lookup for use classification'!$A$12,IF(OR(ISNUMBER(SEARCH('[1]Lookup for use classification'!$B$13,B1580)),ISNUMBER(SEARCH('[1]Lookup for use classification'!$C$13,B1580)),ISNUMBER(SEARCH('[1]Lookup for use classification'!$D$13,B1580)),,ISNUMBER(SEARCH('[1]Lookup for use classification'!$C$13,B1580)),ISNUMBER(SEARCH('[1]Lookup for use classification'!$E$13,B1580))),'[1]Lookup for use classification'!$A$13,IF(OR(ISNUMBER(SEARCH('[1]Lookup for use classification'!$B$14,B1580)),ISNUMBER(SEARCH('[1]Lookup for use classification'!$C$14,B1580))),'[1]Lookup for use classification'!$A$14,"Other"))))))))))))</f>
        <v>Water &amp; Sewer</v>
      </c>
      <c r="D1580" s="46"/>
      <c r="E1580" s="28"/>
      <c r="F1580" s="28"/>
    </row>
    <row r="1581" spans="1:6">
      <c r="A1581" s="16" t="s">
        <v>386</v>
      </c>
      <c r="B1581" s="47" t="s">
        <v>126</v>
      </c>
      <c r="C1581" s="133" t="str">
        <f>IF(OR(ISNUMBER(SEARCH('[1]Lookup for use classification'!$B$1,B1581)),ISNUMBER(SEARCH('[1]Lookup for use classification'!$C$1,B1581)),ISNUMBER(SEARCH('[1]Lookup for use classification'!$D$1,B1581)),ISNUMBER(SEARCH('[1]Lookup for use classification'!$E$1,B1581))),'[1]Lookup for use classification'!$A$1,IF(ISNUMBER(SEARCH('[1]Lookup for use classification'!$B$2,B1581)),'[1]Lookup for use classification'!$A$2,IF(ISNUMBER(SEARCH('[1]Lookup for use classification'!$B$3,B1581)),'[1]Lookup for use classification'!$A$3,IF(OR(ISNUMBER(SEARCH('[1]Lookup for use classification'!$B$4,B1581)),ISNUMBER(SEARCH('[1]Lookup for use classification'!$C$4,B1581)),ISNUMBER(SEARCH('[1]Lookup for use classification'!$D$4,B1581)),ISNUMBER(SEARCH('[1]Lookup for use classification'!$E$4,B1581))),'[1]Lookup for use classification'!$A$4,IF(OR(ISNUMBER(SEARCH('[1]Lookup for use classification'!$B$5,B1581)),ISNUMBER(SEARCH('[1]Lookup for use classification'!$C$5,B1581)),ISNUMBER(SEARCH('[1]Lookup for use classification'!$D$5,B1581))),'[1]Lookup for use classification'!$A$5,IF(OR(ISNUMBER(SEARCH('[1]Lookup for use classification'!$B$7,B1581)),ISNUMBER(SEARCH('[1]Lookup for use classification'!$C$7,B1581)),ISNUMBER(SEARCH('[1]Lookup for use classification'!$D$7,B1581))),'[1]Lookup for use classification'!$A$7,IF(OR(ISNUMBER(SEARCH('[1]Lookup for use classification'!$B$9,B1581)),ISNUMBER(SEARCH('[1]Lookup for use classification'!$C$9,B1581)),ISNUMBER(SEARCH('[1]Lookup for use classification'!$D$9,B1581)),ISNUMBER(SEARCH('[1]Lookup for use classification'!$E$9,B1581)),ISNUMBER(SEARCH('[1]Lookup for use classification'!$F$9,B1581)),ISNUMBER(SEARCH('[1]Lookup for use classification'!$G$9,B1581)),ISNUMBER(SEARCH('[1]Lookup for use classification'!$H$9,B1581)),ISNUMBER(SEARCH('[1]Lookup for use classification'!$I$9,B1581)),ISNUMBER(SEARCH('[1]Lookup for use classification'!$J$9,B1581)),ISNUMBER(SEARCH('[1]Lookup for use classification'!$K$9,B1581))),'[1]Lookup for use classification'!$A$9,IF(OR(ISNUMBER(SEARCH('[1]Lookup for use classification'!$B$10,B1581)),ISNUMBER(SEARCH('[1]Lookup for use classification'!$C$10,B1581)),ISNUMBER(SEARCH('[1]Lookup for use classification'!$D$10,B1581)),ISNUMBER(SEARCH('[1]Lookup for use classification'!$E$10,B1581)),ISNUMBER(SEARCH('[1]Lookup for use classification'!$F$10,B1581)),ISNUMBER(SEARCH('[1]Lookup for use classification'!$G$10,B1581))),'[1]Lookup for use classification'!$A$10,IF(OR(ISNUMBER(SEARCH('[1]Lookup for use classification'!$B$11,B1581)),ISNUMBER(SEARCH('[1]Lookup for use classification'!$C$11,B1581))),'[1]Lookup for use classification'!$A$11,IF(OR(ISNUMBER(SEARCH('[1]Lookup for use classification'!$B$12,B1581)),ISNUMBER(SEARCH('[1]Lookup for use classification'!$C$12,B1581))),'[1]Lookup for use classification'!$A$12,IF(OR(ISNUMBER(SEARCH('[1]Lookup for use classification'!$B$13,B1581)),ISNUMBER(SEARCH('[1]Lookup for use classification'!$C$13,B1581)),ISNUMBER(SEARCH('[1]Lookup for use classification'!$D$13,B1581)),,ISNUMBER(SEARCH('[1]Lookup for use classification'!$C$13,B1581)),ISNUMBER(SEARCH('[1]Lookup for use classification'!$E$13,B1581))),'[1]Lookup for use classification'!$A$13,IF(OR(ISNUMBER(SEARCH('[1]Lookup for use classification'!$B$14,B1581)),ISNUMBER(SEARCH('[1]Lookup for use classification'!$C$14,B1581))),'[1]Lookup for use classification'!$A$14,"Other"))))))))))))</f>
        <v>Other</v>
      </c>
      <c r="D1581" s="107">
        <v>2400</v>
      </c>
      <c r="E1581" s="108"/>
      <c r="F1581" s="108"/>
    </row>
    <row r="1582" spans="1:6">
      <c r="A1582" s="16" t="s">
        <v>386</v>
      </c>
      <c r="B1582" s="47" t="s">
        <v>252</v>
      </c>
      <c r="C1582" s="133" t="str">
        <f>IF(OR(ISNUMBER(SEARCH('[1]Lookup for use classification'!$B$1,B1582)),ISNUMBER(SEARCH('[1]Lookup for use classification'!$C$1,B1582)),ISNUMBER(SEARCH('[1]Lookup for use classification'!$D$1,B1582)),ISNUMBER(SEARCH('[1]Lookup for use classification'!$E$1,B1582))),'[1]Lookup for use classification'!$A$1,IF(ISNUMBER(SEARCH('[1]Lookup for use classification'!$B$2,B1582)),'[1]Lookup for use classification'!$A$2,IF(ISNUMBER(SEARCH('[1]Lookup for use classification'!$B$3,B1582)),'[1]Lookup for use classification'!$A$3,IF(OR(ISNUMBER(SEARCH('[1]Lookup for use classification'!$B$4,B1582)),ISNUMBER(SEARCH('[1]Lookup for use classification'!$C$4,B1582)),ISNUMBER(SEARCH('[1]Lookup for use classification'!$D$4,B1582)),ISNUMBER(SEARCH('[1]Lookup for use classification'!$E$4,B1582))),'[1]Lookup for use classification'!$A$4,IF(OR(ISNUMBER(SEARCH('[1]Lookup for use classification'!$B$5,B1582)),ISNUMBER(SEARCH('[1]Lookup for use classification'!$C$5,B1582)),ISNUMBER(SEARCH('[1]Lookup for use classification'!$D$5,B1582))),'[1]Lookup for use classification'!$A$5,IF(OR(ISNUMBER(SEARCH('[1]Lookup for use classification'!$B$7,B1582)),ISNUMBER(SEARCH('[1]Lookup for use classification'!$C$7,B1582)),ISNUMBER(SEARCH('[1]Lookup for use classification'!$D$7,B1582))),'[1]Lookup for use classification'!$A$7,IF(OR(ISNUMBER(SEARCH('[1]Lookup for use classification'!$B$9,B1582)),ISNUMBER(SEARCH('[1]Lookup for use classification'!$C$9,B1582)),ISNUMBER(SEARCH('[1]Lookup for use classification'!$D$9,B1582)),ISNUMBER(SEARCH('[1]Lookup for use classification'!$E$9,B1582)),ISNUMBER(SEARCH('[1]Lookup for use classification'!$F$9,B1582)),ISNUMBER(SEARCH('[1]Lookup for use classification'!$G$9,B1582)),ISNUMBER(SEARCH('[1]Lookup for use classification'!$H$9,B1582)),ISNUMBER(SEARCH('[1]Lookup for use classification'!$I$9,B1582)),ISNUMBER(SEARCH('[1]Lookup for use classification'!$J$9,B1582)),ISNUMBER(SEARCH('[1]Lookup for use classification'!$K$9,B1582))),'[1]Lookup for use classification'!$A$9,IF(OR(ISNUMBER(SEARCH('[1]Lookup for use classification'!$B$10,B1582)),ISNUMBER(SEARCH('[1]Lookup for use classification'!$C$10,B1582)),ISNUMBER(SEARCH('[1]Lookup for use classification'!$D$10,B1582)),ISNUMBER(SEARCH('[1]Lookup for use classification'!$E$10,B1582)),ISNUMBER(SEARCH('[1]Lookup for use classification'!$F$10,B1582)),ISNUMBER(SEARCH('[1]Lookup for use classification'!$G$10,B1582))),'[1]Lookup for use classification'!$A$10,IF(OR(ISNUMBER(SEARCH('[1]Lookup for use classification'!$B$11,B1582)),ISNUMBER(SEARCH('[1]Lookup for use classification'!$C$11,B1582))),'[1]Lookup for use classification'!$A$11,IF(OR(ISNUMBER(SEARCH('[1]Lookup for use classification'!$B$12,B1582)),ISNUMBER(SEARCH('[1]Lookup for use classification'!$C$12,B1582))),'[1]Lookup for use classification'!$A$12,IF(OR(ISNUMBER(SEARCH('[1]Lookup for use classification'!$B$13,B1582)),ISNUMBER(SEARCH('[1]Lookup for use classification'!$C$13,B1582)),ISNUMBER(SEARCH('[1]Lookup for use classification'!$D$13,B1582)),,ISNUMBER(SEARCH('[1]Lookup for use classification'!$C$13,B1582)),ISNUMBER(SEARCH('[1]Lookup for use classification'!$E$13,B1582))),'[1]Lookup for use classification'!$A$13,IF(OR(ISNUMBER(SEARCH('[1]Lookup for use classification'!$B$14,B1582)),ISNUMBER(SEARCH('[1]Lookup for use classification'!$C$14,B1582))),'[1]Lookup for use classification'!$A$14,"Other"))))))))))))</f>
        <v>Warehousing</v>
      </c>
      <c r="D1582" s="107"/>
      <c r="E1582" s="108"/>
      <c r="F1582" s="108"/>
    </row>
    <row r="1583" spans="1:6">
      <c r="A1583" s="16" t="s">
        <v>386</v>
      </c>
      <c r="B1583" s="47" t="s">
        <v>382</v>
      </c>
      <c r="C1583" s="133" t="str">
        <f>IF(OR(ISNUMBER(SEARCH('[1]Lookup for use classification'!$B$1,B1583)),ISNUMBER(SEARCH('[1]Lookup for use classification'!$C$1,B1583)),ISNUMBER(SEARCH('[1]Lookup for use classification'!$D$1,B1583)),ISNUMBER(SEARCH('[1]Lookup for use classification'!$E$1,B1583))),'[1]Lookup for use classification'!$A$1,IF(ISNUMBER(SEARCH('[1]Lookup for use classification'!$B$2,B1583)),'[1]Lookup for use classification'!$A$2,IF(ISNUMBER(SEARCH('[1]Lookup for use classification'!$B$3,B1583)),'[1]Lookup for use classification'!$A$3,IF(OR(ISNUMBER(SEARCH('[1]Lookup for use classification'!$B$4,B1583)),ISNUMBER(SEARCH('[1]Lookup for use classification'!$C$4,B1583)),ISNUMBER(SEARCH('[1]Lookup for use classification'!$D$4,B1583)),ISNUMBER(SEARCH('[1]Lookup for use classification'!$E$4,B1583))),'[1]Lookup for use classification'!$A$4,IF(OR(ISNUMBER(SEARCH('[1]Lookup for use classification'!$B$5,B1583)),ISNUMBER(SEARCH('[1]Lookup for use classification'!$C$5,B1583)),ISNUMBER(SEARCH('[1]Lookup for use classification'!$D$5,B1583))),'[1]Lookup for use classification'!$A$5,IF(OR(ISNUMBER(SEARCH('[1]Lookup for use classification'!$B$7,B1583)),ISNUMBER(SEARCH('[1]Lookup for use classification'!$C$7,B1583)),ISNUMBER(SEARCH('[1]Lookup for use classification'!$D$7,B1583))),'[1]Lookup for use classification'!$A$7,IF(OR(ISNUMBER(SEARCH('[1]Lookup for use classification'!$B$9,B1583)),ISNUMBER(SEARCH('[1]Lookup for use classification'!$C$9,B1583)),ISNUMBER(SEARCH('[1]Lookup for use classification'!$D$9,B1583)),ISNUMBER(SEARCH('[1]Lookup for use classification'!$E$9,B1583)),ISNUMBER(SEARCH('[1]Lookup for use classification'!$F$9,B1583)),ISNUMBER(SEARCH('[1]Lookup for use classification'!$G$9,B1583)),ISNUMBER(SEARCH('[1]Lookup for use classification'!$H$9,B1583)),ISNUMBER(SEARCH('[1]Lookup for use classification'!$I$9,B1583)),ISNUMBER(SEARCH('[1]Lookup for use classification'!$J$9,B1583)),ISNUMBER(SEARCH('[1]Lookup for use classification'!$K$9,B1583))),'[1]Lookup for use classification'!$A$9,IF(OR(ISNUMBER(SEARCH('[1]Lookup for use classification'!$B$10,B1583)),ISNUMBER(SEARCH('[1]Lookup for use classification'!$C$10,B1583)),ISNUMBER(SEARCH('[1]Lookup for use classification'!$D$10,B1583)),ISNUMBER(SEARCH('[1]Lookup for use classification'!$E$10,B1583)),ISNUMBER(SEARCH('[1]Lookup for use classification'!$F$10,B1583)),ISNUMBER(SEARCH('[1]Lookup for use classification'!$G$10,B1583))),'[1]Lookup for use classification'!$A$10,IF(OR(ISNUMBER(SEARCH('[1]Lookup for use classification'!$B$11,B1583)),ISNUMBER(SEARCH('[1]Lookup for use classification'!$C$11,B1583))),'[1]Lookup for use classification'!$A$11,IF(OR(ISNUMBER(SEARCH('[1]Lookup for use classification'!$B$12,B1583)),ISNUMBER(SEARCH('[1]Lookup for use classification'!$C$12,B1583))),'[1]Lookup for use classification'!$A$12,IF(OR(ISNUMBER(SEARCH('[1]Lookup for use classification'!$B$13,B1583)),ISNUMBER(SEARCH('[1]Lookup for use classification'!$C$13,B1583)),ISNUMBER(SEARCH('[1]Lookup for use classification'!$D$13,B1583)),,ISNUMBER(SEARCH('[1]Lookup for use classification'!$C$13,B1583)),ISNUMBER(SEARCH('[1]Lookup for use classification'!$E$13,B1583))),'[1]Lookup for use classification'!$A$13,IF(OR(ISNUMBER(SEARCH('[1]Lookup for use classification'!$B$14,B1583)),ISNUMBER(SEARCH('[1]Lookup for use classification'!$C$14,B1583))),'[1]Lookup for use classification'!$A$14,"Other"))))))))))))</f>
        <v>Warehousing</v>
      </c>
      <c r="D1583" s="107"/>
      <c r="E1583" s="108"/>
      <c r="F1583" s="108"/>
    </row>
    <row r="1584" spans="1:6">
      <c r="A1584" s="16" t="s">
        <v>386</v>
      </c>
      <c r="B1584" s="47" t="s">
        <v>254</v>
      </c>
      <c r="C1584" s="133" t="str">
        <f>IF(OR(ISNUMBER(SEARCH('[1]Lookup for use classification'!$B$1,B1584)),ISNUMBER(SEARCH('[1]Lookup for use classification'!$C$1,B1584)),ISNUMBER(SEARCH('[1]Lookup for use classification'!$D$1,B1584)),ISNUMBER(SEARCH('[1]Lookup for use classification'!$E$1,B1584))),'[1]Lookup for use classification'!$A$1,IF(ISNUMBER(SEARCH('[1]Lookup for use classification'!$B$2,B1584)),'[1]Lookup for use classification'!$A$2,IF(ISNUMBER(SEARCH('[1]Lookup for use classification'!$B$3,B1584)),'[1]Lookup for use classification'!$A$3,IF(OR(ISNUMBER(SEARCH('[1]Lookup for use classification'!$B$4,B1584)),ISNUMBER(SEARCH('[1]Lookup for use classification'!$C$4,B1584)),ISNUMBER(SEARCH('[1]Lookup for use classification'!$D$4,B1584)),ISNUMBER(SEARCH('[1]Lookup for use classification'!$E$4,B1584))),'[1]Lookup for use classification'!$A$4,IF(OR(ISNUMBER(SEARCH('[1]Lookup for use classification'!$B$5,B1584)),ISNUMBER(SEARCH('[1]Lookup for use classification'!$C$5,B1584)),ISNUMBER(SEARCH('[1]Lookup for use classification'!$D$5,B1584))),'[1]Lookup for use classification'!$A$5,IF(OR(ISNUMBER(SEARCH('[1]Lookup for use classification'!$B$7,B1584)),ISNUMBER(SEARCH('[1]Lookup for use classification'!$C$7,B1584)),ISNUMBER(SEARCH('[1]Lookup for use classification'!$D$7,B1584))),'[1]Lookup for use classification'!$A$7,IF(OR(ISNUMBER(SEARCH('[1]Lookup for use classification'!$B$9,B1584)),ISNUMBER(SEARCH('[1]Lookup for use classification'!$C$9,B1584)),ISNUMBER(SEARCH('[1]Lookup for use classification'!$D$9,B1584)),ISNUMBER(SEARCH('[1]Lookup for use classification'!$E$9,B1584)),ISNUMBER(SEARCH('[1]Lookup for use classification'!$F$9,B1584)),ISNUMBER(SEARCH('[1]Lookup for use classification'!$G$9,B1584)),ISNUMBER(SEARCH('[1]Lookup for use classification'!$H$9,B1584)),ISNUMBER(SEARCH('[1]Lookup for use classification'!$I$9,B1584)),ISNUMBER(SEARCH('[1]Lookup for use classification'!$J$9,B1584)),ISNUMBER(SEARCH('[1]Lookup for use classification'!$K$9,B1584))),'[1]Lookup for use classification'!$A$9,IF(OR(ISNUMBER(SEARCH('[1]Lookup for use classification'!$B$10,B1584)),ISNUMBER(SEARCH('[1]Lookup for use classification'!$C$10,B1584)),ISNUMBER(SEARCH('[1]Lookup for use classification'!$D$10,B1584)),ISNUMBER(SEARCH('[1]Lookup for use classification'!$E$10,B1584)),ISNUMBER(SEARCH('[1]Lookup for use classification'!$F$10,B1584)),ISNUMBER(SEARCH('[1]Lookup for use classification'!$G$10,B1584))),'[1]Lookup for use classification'!$A$10,IF(OR(ISNUMBER(SEARCH('[1]Lookup for use classification'!$B$11,B1584)),ISNUMBER(SEARCH('[1]Lookup for use classification'!$C$11,B1584))),'[1]Lookup for use classification'!$A$11,IF(OR(ISNUMBER(SEARCH('[1]Lookup for use classification'!$B$12,B1584)),ISNUMBER(SEARCH('[1]Lookup for use classification'!$C$12,B1584))),'[1]Lookup for use classification'!$A$12,IF(OR(ISNUMBER(SEARCH('[1]Lookup for use classification'!$B$13,B1584)),ISNUMBER(SEARCH('[1]Lookup for use classification'!$C$13,B1584)),ISNUMBER(SEARCH('[1]Lookup for use classification'!$D$13,B1584)),,ISNUMBER(SEARCH('[1]Lookup for use classification'!$C$13,B1584)),ISNUMBER(SEARCH('[1]Lookup for use classification'!$E$13,B1584))),'[1]Lookup for use classification'!$A$13,IF(OR(ISNUMBER(SEARCH('[1]Lookup for use classification'!$B$14,B1584)),ISNUMBER(SEARCH('[1]Lookup for use classification'!$C$14,B1584))),'[1]Lookup for use classification'!$A$14,"Other"))))))))))))</f>
        <v>Retail - Other</v>
      </c>
      <c r="D1584" s="107"/>
      <c r="E1584" s="108"/>
      <c r="F1584" s="108"/>
    </row>
    <row r="1585" spans="1:6">
      <c r="A1585" s="16" t="s">
        <v>386</v>
      </c>
      <c r="B1585" s="47" t="s">
        <v>383</v>
      </c>
      <c r="C1585" s="133" t="str">
        <f>IF(OR(ISNUMBER(SEARCH('[1]Lookup for use classification'!$B$1,B1585)),ISNUMBER(SEARCH('[1]Lookup for use classification'!$C$1,B1585)),ISNUMBER(SEARCH('[1]Lookup for use classification'!$D$1,B1585)),ISNUMBER(SEARCH('[1]Lookup for use classification'!$E$1,B1585))),'[1]Lookup for use classification'!$A$1,IF(ISNUMBER(SEARCH('[1]Lookup for use classification'!$B$2,B1585)),'[1]Lookup for use classification'!$A$2,IF(ISNUMBER(SEARCH('[1]Lookup for use classification'!$B$3,B1585)),'[1]Lookup for use classification'!$A$3,IF(OR(ISNUMBER(SEARCH('[1]Lookup for use classification'!$B$4,B1585)),ISNUMBER(SEARCH('[1]Lookup for use classification'!$C$4,B1585)),ISNUMBER(SEARCH('[1]Lookup for use classification'!$D$4,B1585)),ISNUMBER(SEARCH('[1]Lookup for use classification'!$E$4,B1585))),'[1]Lookup for use classification'!$A$4,IF(OR(ISNUMBER(SEARCH('[1]Lookup for use classification'!$B$5,B1585)),ISNUMBER(SEARCH('[1]Lookup for use classification'!$C$5,B1585)),ISNUMBER(SEARCH('[1]Lookup for use classification'!$D$5,B1585))),'[1]Lookup for use classification'!$A$5,IF(OR(ISNUMBER(SEARCH('[1]Lookup for use classification'!$B$7,B1585)),ISNUMBER(SEARCH('[1]Lookup for use classification'!$C$7,B1585)),ISNUMBER(SEARCH('[1]Lookup for use classification'!$D$7,B1585))),'[1]Lookup for use classification'!$A$7,IF(OR(ISNUMBER(SEARCH('[1]Lookup for use classification'!$B$9,B1585)),ISNUMBER(SEARCH('[1]Lookup for use classification'!$C$9,B1585)),ISNUMBER(SEARCH('[1]Lookup for use classification'!$D$9,B1585)),ISNUMBER(SEARCH('[1]Lookup for use classification'!$E$9,B1585)),ISNUMBER(SEARCH('[1]Lookup for use classification'!$F$9,B1585)),ISNUMBER(SEARCH('[1]Lookup for use classification'!$G$9,B1585)),ISNUMBER(SEARCH('[1]Lookup for use classification'!$H$9,B1585)),ISNUMBER(SEARCH('[1]Lookup for use classification'!$I$9,B1585)),ISNUMBER(SEARCH('[1]Lookup for use classification'!$J$9,B1585)),ISNUMBER(SEARCH('[1]Lookup for use classification'!$K$9,B1585))),'[1]Lookup for use classification'!$A$9,IF(OR(ISNUMBER(SEARCH('[1]Lookup for use classification'!$B$10,B1585)),ISNUMBER(SEARCH('[1]Lookup for use classification'!$C$10,B1585)),ISNUMBER(SEARCH('[1]Lookup for use classification'!$D$10,B1585)),ISNUMBER(SEARCH('[1]Lookup for use classification'!$E$10,B1585)),ISNUMBER(SEARCH('[1]Lookup for use classification'!$F$10,B1585)),ISNUMBER(SEARCH('[1]Lookup for use classification'!$G$10,B1585))),'[1]Lookup for use classification'!$A$10,IF(OR(ISNUMBER(SEARCH('[1]Lookup for use classification'!$B$11,B1585)),ISNUMBER(SEARCH('[1]Lookup for use classification'!$C$11,B1585))),'[1]Lookup for use classification'!$A$11,IF(OR(ISNUMBER(SEARCH('[1]Lookup for use classification'!$B$12,B1585)),ISNUMBER(SEARCH('[1]Lookup for use classification'!$C$12,B1585))),'[1]Lookup for use classification'!$A$12,IF(OR(ISNUMBER(SEARCH('[1]Lookup for use classification'!$B$13,B1585)),ISNUMBER(SEARCH('[1]Lookup for use classification'!$C$13,B1585)),ISNUMBER(SEARCH('[1]Lookup for use classification'!$D$13,B1585)),,ISNUMBER(SEARCH('[1]Lookup for use classification'!$C$13,B1585)),ISNUMBER(SEARCH('[1]Lookup for use classification'!$E$13,B1585))),'[1]Lookup for use classification'!$A$13,IF(OR(ISNUMBER(SEARCH('[1]Lookup for use classification'!$B$14,B1585)),ISNUMBER(SEARCH('[1]Lookup for use classification'!$C$14,B1585))),'[1]Lookup for use classification'!$A$14,"Other"))))))))))))</f>
        <v>Retail - Other</v>
      </c>
      <c r="D1585" s="107"/>
      <c r="E1585" s="108"/>
      <c r="F1585" s="108"/>
    </row>
    <row r="1586" spans="1:6">
      <c r="A1586" s="16" t="s">
        <v>386</v>
      </c>
      <c r="B1586" s="47" t="s">
        <v>384</v>
      </c>
      <c r="C1586" s="133" t="str">
        <f>IF(OR(ISNUMBER(SEARCH('[1]Lookup for use classification'!$B$1,B1586)),ISNUMBER(SEARCH('[1]Lookup for use classification'!$C$1,B1586)),ISNUMBER(SEARCH('[1]Lookup for use classification'!$D$1,B1586)),ISNUMBER(SEARCH('[1]Lookup for use classification'!$E$1,B1586))),'[1]Lookup for use classification'!$A$1,IF(ISNUMBER(SEARCH('[1]Lookup for use classification'!$B$2,B1586)),'[1]Lookup for use classification'!$A$2,IF(ISNUMBER(SEARCH('[1]Lookup for use classification'!$B$3,B1586)),'[1]Lookup for use classification'!$A$3,IF(OR(ISNUMBER(SEARCH('[1]Lookup for use classification'!$B$4,B1586)),ISNUMBER(SEARCH('[1]Lookup for use classification'!$C$4,B1586)),ISNUMBER(SEARCH('[1]Lookup for use classification'!$D$4,B1586)),ISNUMBER(SEARCH('[1]Lookup for use classification'!$E$4,B1586))),'[1]Lookup for use classification'!$A$4,IF(OR(ISNUMBER(SEARCH('[1]Lookup for use classification'!$B$5,B1586)),ISNUMBER(SEARCH('[1]Lookup for use classification'!$C$5,B1586)),ISNUMBER(SEARCH('[1]Lookup for use classification'!$D$5,B1586))),'[1]Lookup for use classification'!$A$5,IF(OR(ISNUMBER(SEARCH('[1]Lookup for use classification'!$B$7,B1586)),ISNUMBER(SEARCH('[1]Lookup for use classification'!$C$7,B1586)),ISNUMBER(SEARCH('[1]Lookup for use classification'!$D$7,B1586))),'[1]Lookup for use classification'!$A$7,IF(OR(ISNUMBER(SEARCH('[1]Lookup for use classification'!$B$9,B1586)),ISNUMBER(SEARCH('[1]Lookup for use classification'!$C$9,B1586)),ISNUMBER(SEARCH('[1]Lookup for use classification'!$D$9,B1586)),ISNUMBER(SEARCH('[1]Lookup for use classification'!$E$9,B1586)),ISNUMBER(SEARCH('[1]Lookup for use classification'!$F$9,B1586)),ISNUMBER(SEARCH('[1]Lookup for use classification'!$G$9,B1586)),ISNUMBER(SEARCH('[1]Lookup for use classification'!$H$9,B1586)),ISNUMBER(SEARCH('[1]Lookup for use classification'!$I$9,B1586)),ISNUMBER(SEARCH('[1]Lookup for use classification'!$J$9,B1586)),ISNUMBER(SEARCH('[1]Lookup for use classification'!$K$9,B1586))),'[1]Lookup for use classification'!$A$9,IF(OR(ISNUMBER(SEARCH('[1]Lookup for use classification'!$B$10,B1586)),ISNUMBER(SEARCH('[1]Lookup for use classification'!$C$10,B1586)),ISNUMBER(SEARCH('[1]Lookup for use classification'!$D$10,B1586)),ISNUMBER(SEARCH('[1]Lookup for use classification'!$E$10,B1586)),ISNUMBER(SEARCH('[1]Lookup for use classification'!$F$10,B1586)),ISNUMBER(SEARCH('[1]Lookup for use classification'!$G$10,B1586))),'[1]Lookup for use classification'!$A$10,IF(OR(ISNUMBER(SEARCH('[1]Lookup for use classification'!$B$11,B1586)),ISNUMBER(SEARCH('[1]Lookup for use classification'!$C$11,B1586))),'[1]Lookup for use classification'!$A$11,IF(OR(ISNUMBER(SEARCH('[1]Lookup for use classification'!$B$12,B1586)),ISNUMBER(SEARCH('[1]Lookup for use classification'!$C$12,B1586))),'[1]Lookup for use classification'!$A$12,IF(OR(ISNUMBER(SEARCH('[1]Lookup for use classification'!$B$13,B1586)),ISNUMBER(SEARCH('[1]Lookup for use classification'!$C$13,B1586)),ISNUMBER(SEARCH('[1]Lookup for use classification'!$D$13,B1586)),,ISNUMBER(SEARCH('[1]Lookup for use classification'!$C$13,B1586)),ISNUMBER(SEARCH('[1]Lookup for use classification'!$E$13,B1586))),'[1]Lookup for use classification'!$A$13,IF(OR(ISNUMBER(SEARCH('[1]Lookup for use classification'!$B$14,B1586)),ISNUMBER(SEARCH('[1]Lookup for use classification'!$C$14,B1586))),'[1]Lookup for use classification'!$A$14,"Other"))))))))))))</f>
        <v>Warehousing</v>
      </c>
      <c r="D1586" s="107"/>
      <c r="E1586" s="108"/>
      <c r="F1586" s="108"/>
    </row>
    <row r="1587" spans="1:6">
      <c r="A1587" s="16" t="s">
        <v>386</v>
      </c>
      <c r="B1587" s="47" t="s">
        <v>385</v>
      </c>
      <c r="C1587" s="133" t="str">
        <f>IF(OR(ISNUMBER(SEARCH('[1]Lookup for use classification'!$B$1,B1587)),ISNUMBER(SEARCH('[1]Lookup for use classification'!$C$1,B1587)),ISNUMBER(SEARCH('[1]Lookup for use classification'!$D$1,B1587)),ISNUMBER(SEARCH('[1]Lookup for use classification'!$E$1,B1587))),'[1]Lookup for use classification'!$A$1,IF(ISNUMBER(SEARCH('[1]Lookup for use classification'!$B$2,B1587)),'[1]Lookup for use classification'!$A$2,IF(ISNUMBER(SEARCH('[1]Lookup for use classification'!$B$3,B1587)),'[1]Lookup for use classification'!$A$3,IF(OR(ISNUMBER(SEARCH('[1]Lookup for use classification'!$B$4,B1587)),ISNUMBER(SEARCH('[1]Lookup for use classification'!$C$4,B1587)),ISNUMBER(SEARCH('[1]Lookup for use classification'!$D$4,B1587)),ISNUMBER(SEARCH('[1]Lookup for use classification'!$E$4,B1587))),'[1]Lookup for use classification'!$A$4,IF(OR(ISNUMBER(SEARCH('[1]Lookup for use classification'!$B$5,B1587)),ISNUMBER(SEARCH('[1]Lookup for use classification'!$C$5,B1587)),ISNUMBER(SEARCH('[1]Lookup for use classification'!$D$5,B1587))),'[1]Lookup for use classification'!$A$5,IF(OR(ISNUMBER(SEARCH('[1]Lookup for use classification'!$B$7,B1587)),ISNUMBER(SEARCH('[1]Lookup for use classification'!$C$7,B1587)),ISNUMBER(SEARCH('[1]Lookup for use classification'!$D$7,B1587))),'[1]Lookup for use classification'!$A$7,IF(OR(ISNUMBER(SEARCH('[1]Lookup for use classification'!$B$9,B1587)),ISNUMBER(SEARCH('[1]Lookup for use classification'!$C$9,B1587)),ISNUMBER(SEARCH('[1]Lookup for use classification'!$D$9,B1587)),ISNUMBER(SEARCH('[1]Lookup for use classification'!$E$9,B1587)),ISNUMBER(SEARCH('[1]Lookup for use classification'!$F$9,B1587)),ISNUMBER(SEARCH('[1]Lookup for use classification'!$G$9,B1587)),ISNUMBER(SEARCH('[1]Lookup for use classification'!$H$9,B1587)),ISNUMBER(SEARCH('[1]Lookup for use classification'!$I$9,B1587)),ISNUMBER(SEARCH('[1]Lookup for use classification'!$J$9,B1587)),ISNUMBER(SEARCH('[1]Lookup for use classification'!$K$9,B1587))),'[1]Lookup for use classification'!$A$9,IF(OR(ISNUMBER(SEARCH('[1]Lookup for use classification'!$B$10,B1587)),ISNUMBER(SEARCH('[1]Lookup for use classification'!$C$10,B1587)),ISNUMBER(SEARCH('[1]Lookup for use classification'!$D$10,B1587)),ISNUMBER(SEARCH('[1]Lookup for use classification'!$E$10,B1587)),ISNUMBER(SEARCH('[1]Lookup for use classification'!$F$10,B1587)),ISNUMBER(SEARCH('[1]Lookup for use classification'!$G$10,B1587))),'[1]Lookup for use classification'!$A$10,IF(OR(ISNUMBER(SEARCH('[1]Lookup for use classification'!$B$11,B1587)),ISNUMBER(SEARCH('[1]Lookup for use classification'!$C$11,B1587))),'[1]Lookup for use classification'!$A$11,IF(OR(ISNUMBER(SEARCH('[1]Lookup for use classification'!$B$12,B1587)),ISNUMBER(SEARCH('[1]Lookup for use classification'!$C$12,B1587))),'[1]Lookup for use classification'!$A$12,IF(OR(ISNUMBER(SEARCH('[1]Lookup for use classification'!$B$13,B1587)),ISNUMBER(SEARCH('[1]Lookup for use classification'!$C$13,B1587)),ISNUMBER(SEARCH('[1]Lookup for use classification'!$D$13,B1587)),,ISNUMBER(SEARCH('[1]Lookup for use classification'!$C$13,B1587)),ISNUMBER(SEARCH('[1]Lookup for use classification'!$E$13,B1587))),'[1]Lookup for use classification'!$A$13,IF(OR(ISNUMBER(SEARCH('[1]Lookup for use classification'!$B$14,B1587)),ISNUMBER(SEARCH('[1]Lookup for use classification'!$C$14,B1587))),'[1]Lookup for use classification'!$A$14,"Other"))))))))))))</f>
        <v>Warehousing</v>
      </c>
      <c r="D1587" s="107"/>
      <c r="E1587" s="108"/>
      <c r="F1587" s="108"/>
    </row>
    <row r="1588" spans="1:6">
      <c r="A1588" s="16" t="s">
        <v>386</v>
      </c>
      <c r="B1588" s="47" t="s">
        <v>338</v>
      </c>
      <c r="C1588" s="133" t="str">
        <f>IF(OR(ISNUMBER(SEARCH('[1]Lookup for use classification'!$B$1,B1588)),ISNUMBER(SEARCH('[1]Lookup for use classification'!$C$1,B1588)),ISNUMBER(SEARCH('[1]Lookup for use classification'!$D$1,B1588)),ISNUMBER(SEARCH('[1]Lookup for use classification'!$E$1,B1588))),'[1]Lookup for use classification'!$A$1,IF(ISNUMBER(SEARCH('[1]Lookup for use classification'!$B$2,B1588)),'[1]Lookup for use classification'!$A$2,IF(ISNUMBER(SEARCH('[1]Lookup for use classification'!$B$3,B1588)),'[1]Lookup for use classification'!$A$3,IF(OR(ISNUMBER(SEARCH('[1]Lookup for use classification'!$B$4,B1588)),ISNUMBER(SEARCH('[1]Lookup for use classification'!$C$4,B1588)),ISNUMBER(SEARCH('[1]Lookup for use classification'!$D$4,B1588)),ISNUMBER(SEARCH('[1]Lookup for use classification'!$E$4,B1588))),'[1]Lookup for use classification'!$A$4,IF(OR(ISNUMBER(SEARCH('[1]Lookup for use classification'!$B$5,B1588)),ISNUMBER(SEARCH('[1]Lookup for use classification'!$C$5,B1588)),ISNUMBER(SEARCH('[1]Lookup for use classification'!$D$5,B1588))),'[1]Lookup for use classification'!$A$5,IF(OR(ISNUMBER(SEARCH('[1]Lookup for use classification'!$B$7,B1588)),ISNUMBER(SEARCH('[1]Lookup for use classification'!$C$7,B1588)),ISNUMBER(SEARCH('[1]Lookup for use classification'!$D$7,B1588))),'[1]Lookup for use classification'!$A$7,IF(OR(ISNUMBER(SEARCH('[1]Lookup for use classification'!$B$9,B1588)),ISNUMBER(SEARCH('[1]Lookup for use classification'!$C$9,B1588)),ISNUMBER(SEARCH('[1]Lookup for use classification'!$D$9,B1588)),ISNUMBER(SEARCH('[1]Lookup for use classification'!$E$9,B1588)),ISNUMBER(SEARCH('[1]Lookup for use classification'!$F$9,B1588)),ISNUMBER(SEARCH('[1]Lookup for use classification'!$G$9,B1588)),ISNUMBER(SEARCH('[1]Lookup for use classification'!$H$9,B1588)),ISNUMBER(SEARCH('[1]Lookup for use classification'!$I$9,B1588)),ISNUMBER(SEARCH('[1]Lookup for use classification'!$J$9,B1588)),ISNUMBER(SEARCH('[1]Lookup for use classification'!$K$9,B1588))),'[1]Lookup for use classification'!$A$9,IF(OR(ISNUMBER(SEARCH('[1]Lookup for use classification'!$B$10,B1588)),ISNUMBER(SEARCH('[1]Lookup for use classification'!$C$10,B1588)),ISNUMBER(SEARCH('[1]Lookup for use classification'!$D$10,B1588)),ISNUMBER(SEARCH('[1]Lookup for use classification'!$E$10,B1588)),ISNUMBER(SEARCH('[1]Lookup for use classification'!$F$10,B1588)),ISNUMBER(SEARCH('[1]Lookup for use classification'!$G$10,B1588))),'[1]Lookup for use classification'!$A$10,IF(OR(ISNUMBER(SEARCH('[1]Lookup for use classification'!$B$11,B1588)),ISNUMBER(SEARCH('[1]Lookup for use classification'!$C$11,B1588))),'[1]Lookup for use classification'!$A$11,IF(OR(ISNUMBER(SEARCH('[1]Lookup for use classification'!$B$12,B1588)),ISNUMBER(SEARCH('[1]Lookup for use classification'!$C$12,B1588))),'[1]Lookup for use classification'!$A$12,IF(OR(ISNUMBER(SEARCH('[1]Lookup for use classification'!$B$13,B1588)),ISNUMBER(SEARCH('[1]Lookup for use classification'!$C$13,B1588)),ISNUMBER(SEARCH('[1]Lookup for use classification'!$D$13,B1588)),,ISNUMBER(SEARCH('[1]Lookup for use classification'!$C$13,B1588)),ISNUMBER(SEARCH('[1]Lookup for use classification'!$E$13,B1588))),'[1]Lookup for use classification'!$A$13,IF(OR(ISNUMBER(SEARCH('[1]Lookup for use classification'!$B$14,B1588)),ISNUMBER(SEARCH('[1]Lookup for use classification'!$C$14,B1588))),'[1]Lookup for use classification'!$A$14,"Other"))))))))))))</f>
        <v>Other</v>
      </c>
      <c r="D1588" s="107"/>
      <c r="E1588" s="108"/>
      <c r="F1588" s="108"/>
    </row>
    <row r="1589" spans="1:6">
      <c r="A1589" s="16" t="s">
        <v>386</v>
      </c>
      <c r="B1589" s="58" t="s">
        <v>60</v>
      </c>
      <c r="C1589" s="133" t="str">
        <f>IF(OR(ISNUMBER(SEARCH('[1]Lookup for use classification'!$B$1,B1589)),ISNUMBER(SEARCH('[1]Lookup for use classification'!$C$1,B1589)),ISNUMBER(SEARCH('[1]Lookup for use classification'!$D$1,B1589)),ISNUMBER(SEARCH('[1]Lookup for use classification'!$E$1,B1589))),'[1]Lookup for use classification'!$A$1,IF(ISNUMBER(SEARCH('[1]Lookup for use classification'!$B$2,B1589)),'[1]Lookup for use classification'!$A$2,IF(ISNUMBER(SEARCH('[1]Lookup for use classification'!$B$3,B1589)),'[1]Lookup for use classification'!$A$3,IF(OR(ISNUMBER(SEARCH('[1]Lookup for use classification'!$B$4,B1589)),ISNUMBER(SEARCH('[1]Lookup for use classification'!$C$4,B1589)),ISNUMBER(SEARCH('[1]Lookup for use classification'!$D$4,B1589)),ISNUMBER(SEARCH('[1]Lookup for use classification'!$E$4,B1589))),'[1]Lookup for use classification'!$A$4,IF(OR(ISNUMBER(SEARCH('[1]Lookup for use classification'!$B$5,B1589)),ISNUMBER(SEARCH('[1]Lookup for use classification'!$C$5,B1589)),ISNUMBER(SEARCH('[1]Lookup for use classification'!$D$5,B1589))),'[1]Lookup for use classification'!$A$5,IF(OR(ISNUMBER(SEARCH('[1]Lookup for use classification'!$B$7,B1589)),ISNUMBER(SEARCH('[1]Lookup for use classification'!$C$7,B1589)),ISNUMBER(SEARCH('[1]Lookup for use classification'!$D$7,B1589))),'[1]Lookup for use classification'!$A$7,IF(OR(ISNUMBER(SEARCH('[1]Lookup for use classification'!$B$9,B1589)),ISNUMBER(SEARCH('[1]Lookup for use classification'!$C$9,B1589)),ISNUMBER(SEARCH('[1]Lookup for use classification'!$D$9,B1589)),ISNUMBER(SEARCH('[1]Lookup for use classification'!$E$9,B1589)),ISNUMBER(SEARCH('[1]Lookup for use classification'!$F$9,B1589)),ISNUMBER(SEARCH('[1]Lookup for use classification'!$G$9,B1589)),ISNUMBER(SEARCH('[1]Lookup for use classification'!$H$9,B1589)),ISNUMBER(SEARCH('[1]Lookup for use classification'!$I$9,B1589)),ISNUMBER(SEARCH('[1]Lookup for use classification'!$J$9,B1589)),ISNUMBER(SEARCH('[1]Lookup for use classification'!$K$9,B1589))),'[1]Lookup for use classification'!$A$9,IF(OR(ISNUMBER(SEARCH('[1]Lookup for use classification'!$B$10,B1589)),ISNUMBER(SEARCH('[1]Lookup for use classification'!$C$10,B1589)),ISNUMBER(SEARCH('[1]Lookup for use classification'!$D$10,B1589)),ISNUMBER(SEARCH('[1]Lookup for use classification'!$E$10,B1589)),ISNUMBER(SEARCH('[1]Lookup for use classification'!$F$10,B1589)),ISNUMBER(SEARCH('[1]Lookup for use classification'!$G$10,B1589))),'[1]Lookup for use classification'!$A$10,IF(OR(ISNUMBER(SEARCH('[1]Lookup for use classification'!$B$11,B1589)),ISNUMBER(SEARCH('[1]Lookup for use classification'!$C$11,B1589))),'[1]Lookup for use classification'!$A$11,IF(OR(ISNUMBER(SEARCH('[1]Lookup for use classification'!$B$12,B1589)),ISNUMBER(SEARCH('[1]Lookup for use classification'!$C$12,B1589))),'[1]Lookup for use classification'!$A$12,IF(OR(ISNUMBER(SEARCH('[1]Lookup for use classification'!$B$13,B1589)),ISNUMBER(SEARCH('[1]Lookup for use classification'!$C$13,B1589)),ISNUMBER(SEARCH('[1]Lookup for use classification'!$D$13,B1589)),,ISNUMBER(SEARCH('[1]Lookup for use classification'!$C$13,B1589)),ISNUMBER(SEARCH('[1]Lookup for use classification'!$E$13,B1589))),'[1]Lookup for use classification'!$A$13,IF(OR(ISNUMBER(SEARCH('[1]Lookup for use classification'!$B$14,B1589)),ISNUMBER(SEARCH('[1]Lookup for use classification'!$C$14,B1589))),'[1]Lookup for use classification'!$A$14,"Other"))))))))))))</f>
        <v>Office</v>
      </c>
      <c r="D1589" s="58"/>
      <c r="E1589" s="58"/>
      <c r="F1589" s="58"/>
    </row>
    <row r="1590" spans="1:6">
      <c r="A1590" s="16" t="s">
        <v>386</v>
      </c>
      <c r="B1590" s="58" t="s">
        <v>387</v>
      </c>
      <c r="C1590" s="133" t="str">
        <f>IF(OR(ISNUMBER(SEARCH('[1]Lookup for use classification'!$B$1,B1590)),ISNUMBER(SEARCH('[1]Lookup for use classification'!$C$1,B1590)),ISNUMBER(SEARCH('[1]Lookup for use classification'!$D$1,B1590)),ISNUMBER(SEARCH('[1]Lookup for use classification'!$E$1,B1590))),'[1]Lookup for use classification'!$A$1,IF(ISNUMBER(SEARCH('[1]Lookup for use classification'!$B$2,B1590)),'[1]Lookup for use classification'!$A$2,IF(ISNUMBER(SEARCH('[1]Lookup for use classification'!$B$3,B1590)),'[1]Lookup for use classification'!$A$3,IF(OR(ISNUMBER(SEARCH('[1]Lookup for use classification'!$B$4,B1590)),ISNUMBER(SEARCH('[1]Lookup for use classification'!$C$4,B1590)),ISNUMBER(SEARCH('[1]Lookup for use classification'!$D$4,B1590)),ISNUMBER(SEARCH('[1]Lookup for use classification'!$E$4,B1590))),'[1]Lookup for use classification'!$A$4,IF(OR(ISNUMBER(SEARCH('[1]Lookup for use classification'!$B$5,B1590)),ISNUMBER(SEARCH('[1]Lookup for use classification'!$C$5,B1590)),ISNUMBER(SEARCH('[1]Lookup for use classification'!$D$5,B1590))),'[1]Lookup for use classification'!$A$5,IF(OR(ISNUMBER(SEARCH('[1]Lookup for use classification'!$B$7,B1590)),ISNUMBER(SEARCH('[1]Lookup for use classification'!$C$7,B1590)),ISNUMBER(SEARCH('[1]Lookup for use classification'!$D$7,B1590))),'[1]Lookup for use classification'!$A$7,IF(OR(ISNUMBER(SEARCH('[1]Lookup for use classification'!$B$9,B1590)),ISNUMBER(SEARCH('[1]Lookup for use classification'!$C$9,B1590)),ISNUMBER(SEARCH('[1]Lookup for use classification'!$D$9,B1590)),ISNUMBER(SEARCH('[1]Lookup for use classification'!$E$9,B1590)),ISNUMBER(SEARCH('[1]Lookup for use classification'!$F$9,B1590)),ISNUMBER(SEARCH('[1]Lookup for use classification'!$G$9,B1590)),ISNUMBER(SEARCH('[1]Lookup for use classification'!$H$9,B1590)),ISNUMBER(SEARCH('[1]Lookup for use classification'!$I$9,B1590)),ISNUMBER(SEARCH('[1]Lookup for use classification'!$J$9,B1590)),ISNUMBER(SEARCH('[1]Lookup for use classification'!$K$9,B1590))),'[1]Lookup for use classification'!$A$9,IF(OR(ISNUMBER(SEARCH('[1]Lookup for use classification'!$B$10,B1590)),ISNUMBER(SEARCH('[1]Lookup for use classification'!$C$10,B1590)),ISNUMBER(SEARCH('[1]Lookup for use classification'!$D$10,B1590)),ISNUMBER(SEARCH('[1]Lookup for use classification'!$E$10,B1590)),ISNUMBER(SEARCH('[1]Lookup for use classification'!$F$10,B1590)),ISNUMBER(SEARCH('[1]Lookup for use classification'!$G$10,B1590))),'[1]Lookup for use classification'!$A$10,IF(OR(ISNUMBER(SEARCH('[1]Lookup for use classification'!$B$11,B1590)),ISNUMBER(SEARCH('[1]Lookup for use classification'!$C$11,B1590))),'[1]Lookup for use classification'!$A$11,IF(OR(ISNUMBER(SEARCH('[1]Lookup for use classification'!$B$12,B1590)),ISNUMBER(SEARCH('[1]Lookup for use classification'!$C$12,B1590))),'[1]Lookup for use classification'!$A$12,IF(OR(ISNUMBER(SEARCH('[1]Lookup for use classification'!$B$13,B1590)),ISNUMBER(SEARCH('[1]Lookup for use classification'!$C$13,B1590)),ISNUMBER(SEARCH('[1]Lookup for use classification'!$D$13,B1590)),,ISNUMBER(SEARCH('[1]Lookup for use classification'!$C$13,B1590)),ISNUMBER(SEARCH('[1]Lookup for use classification'!$E$13,B1590))),'[1]Lookup for use classification'!$A$13,IF(OR(ISNUMBER(SEARCH('[1]Lookup for use classification'!$B$14,B1590)),ISNUMBER(SEARCH('[1]Lookup for use classification'!$C$14,B1590))),'[1]Lookup for use classification'!$A$14,"Other"))))))))))))</f>
        <v>Office</v>
      </c>
      <c r="D1590" s="58"/>
      <c r="E1590" s="58"/>
      <c r="F1590" s="58"/>
    </row>
    <row r="1591" spans="1:6">
      <c r="A1591" s="16" t="s">
        <v>386</v>
      </c>
      <c r="B1591" s="58" t="s">
        <v>388</v>
      </c>
      <c r="C1591" s="133" t="str">
        <f>IF(OR(ISNUMBER(SEARCH('[1]Lookup for use classification'!$B$1,B1591)),ISNUMBER(SEARCH('[1]Lookup for use classification'!$C$1,B1591)),ISNUMBER(SEARCH('[1]Lookup for use classification'!$D$1,B1591)),ISNUMBER(SEARCH('[1]Lookup for use classification'!$E$1,B1591))),'[1]Lookup for use classification'!$A$1,IF(ISNUMBER(SEARCH('[1]Lookup for use classification'!$B$2,B1591)),'[1]Lookup for use classification'!$A$2,IF(ISNUMBER(SEARCH('[1]Lookup for use classification'!$B$3,B1591)),'[1]Lookup for use classification'!$A$3,IF(OR(ISNUMBER(SEARCH('[1]Lookup for use classification'!$B$4,B1591)),ISNUMBER(SEARCH('[1]Lookup for use classification'!$C$4,B1591)),ISNUMBER(SEARCH('[1]Lookup for use classification'!$D$4,B1591)),ISNUMBER(SEARCH('[1]Lookup for use classification'!$E$4,B1591))),'[1]Lookup for use classification'!$A$4,IF(OR(ISNUMBER(SEARCH('[1]Lookup for use classification'!$B$5,B1591)),ISNUMBER(SEARCH('[1]Lookup for use classification'!$C$5,B1591)),ISNUMBER(SEARCH('[1]Lookup for use classification'!$D$5,B1591))),'[1]Lookup for use classification'!$A$5,IF(OR(ISNUMBER(SEARCH('[1]Lookup for use classification'!$B$7,B1591)),ISNUMBER(SEARCH('[1]Lookup for use classification'!$C$7,B1591)),ISNUMBER(SEARCH('[1]Lookup for use classification'!$D$7,B1591))),'[1]Lookup for use classification'!$A$7,IF(OR(ISNUMBER(SEARCH('[1]Lookup for use classification'!$B$9,B1591)),ISNUMBER(SEARCH('[1]Lookup for use classification'!$C$9,B1591)),ISNUMBER(SEARCH('[1]Lookup for use classification'!$D$9,B1591)),ISNUMBER(SEARCH('[1]Lookup for use classification'!$E$9,B1591)),ISNUMBER(SEARCH('[1]Lookup for use classification'!$F$9,B1591)),ISNUMBER(SEARCH('[1]Lookup for use classification'!$G$9,B1591)),ISNUMBER(SEARCH('[1]Lookup for use classification'!$H$9,B1591)),ISNUMBER(SEARCH('[1]Lookup for use classification'!$I$9,B1591)),ISNUMBER(SEARCH('[1]Lookup for use classification'!$J$9,B1591)),ISNUMBER(SEARCH('[1]Lookup for use classification'!$K$9,B1591))),'[1]Lookup for use classification'!$A$9,IF(OR(ISNUMBER(SEARCH('[1]Lookup for use classification'!$B$10,B1591)),ISNUMBER(SEARCH('[1]Lookup for use classification'!$C$10,B1591)),ISNUMBER(SEARCH('[1]Lookup for use classification'!$D$10,B1591)),ISNUMBER(SEARCH('[1]Lookup for use classification'!$E$10,B1591)),ISNUMBER(SEARCH('[1]Lookup for use classification'!$F$10,B1591)),ISNUMBER(SEARCH('[1]Lookup for use classification'!$G$10,B1591))),'[1]Lookup for use classification'!$A$10,IF(OR(ISNUMBER(SEARCH('[1]Lookup for use classification'!$B$11,B1591)),ISNUMBER(SEARCH('[1]Lookup for use classification'!$C$11,B1591))),'[1]Lookup for use classification'!$A$11,IF(OR(ISNUMBER(SEARCH('[1]Lookup for use classification'!$B$12,B1591)),ISNUMBER(SEARCH('[1]Lookup for use classification'!$C$12,B1591))),'[1]Lookup for use classification'!$A$12,IF(OR(ISNUMBER(SEARCH('[1]Lookup for use classification'!$B$13,B1591)),ISNUMBER(SEARCH('[1]Lookup for use classification'!$C$13,B1591)),ISNUMBER(SEARCH('[1]Lookup for use classification'!$D$13,B1591)),,ISNUMBER(SEARCH('[1]Lookup for use classification'!$C$13,B1591)),ISNUMBER(SEARCH('[1]Lookup for use classification'!$E$13,B1591))),'[1]Lookup for use classification'!$A$13,IF(OR(ISNUMBER(SEARCH('[1]Lookup for use classification'!$B$14,B1591)),ISNUMBER(SEARCH('[1]Lookup for use classification'!$C$14,B1591))),'[1]Lookup for use classification'!$A$14,"Other"))))))))))))</f>
        <v>Other</v>
      </c>
      <c r="D1591" s="58"/>
      <c r="E1591" s="58"/>
      <c r="F1591" s="58"/>
    </row>
    <row r="1592" spans="1:6">
      <c r="A1592" s="16" t="s">
        <v>386</v>
      </c>
      <c r="B1592" s="58" t="s">
        <v>101</v>
      </c>
      <c r="C1592" s="133" t="str">
        <f>IF(OR(ISNUMBER(SEARCH('[1]Lookup for use classification'!$B$1,B1592)),ISNUMBER(SEARCH('[1]Lookup for use classification'!$C$1,B1592)),ISNUMBER(SEARCH('[1]Lookup for use classification'!$D$1,B1592)),ISNUMBER(SEARCH('[1]Lookup for use classification'!$E$1,B1592))),'[1]Lookup for use classification'!$A$1,IF(ISNUMBER(SEARCH('[1]Lookup for use classification'!$B$2,B1592)),'[1]Lookup for use classification'!$A$2,IF(ISNUMBER(SEARCH('[1]Lookup for use classification'!$B$3,B1592)),'[1]Lookup for use classification'!$A$3,IF(OR(ISNUMBER(SEARCH('[1]Lookup for use classification'!$B$4,B1592)),ISNUMBER(SEARCH('[1]Lookup for use classification'!$C$4,B1592)),ISNUMBER(SEARCH('[1]Lookup for use classification'!$D$4,B1592)),ISNUMBER(SEARCH('[1]Lookup for use classification'!$E$4,B1592))),'[1]Lookup for use classification'!$A$4,IF(OR(ISNUMBER(SEARCH('[1]Lookup for use classification'!$B$5,B1592)),ISNUMBER(SEARCH('[1]Lookup for use classification'!$C$5,B1592)),ISNUMBER(SEARCH('[1]Lookup for use classification'!$D$5,B1592))),'[1]Lookup for use classification'!$A$5,IF(OR(ISNUMBER(SEARCH('[1]Lookup for use classification'!$B$7,B1592)),ISNUMBER(SEARCH('[1]Lookup for use classification'!$C$7,B1592)),ISNUMBER(SEARCH('[1]Lookup for use classification'!$D$7,B1592))),'[1]Lookup for use classification'!$A$7,IF(OR(ISNUMBER(SEARCH('[1]Lookup for use classification'!$B$9,B1592)),ISNUMBER(SEARCH('[1]Lookup for use classification'!$C$9,B1592)),ISNUMBER(SEARCH('[1]Lookup for use classification'!$D$9,B1592)),ISNUMBER(SEARCH('[1]Lookup for use classification'!$E$9,B1592)),ISNUMBER(SEARCH('[1]Lookup for use classification'!$F$9,B1592)),ISNUMBER(SEARCH('[1]Lookup for use classification'!$G$9,B1592)),ISNUMBER(SEARCH('[1]Lookup for use classification'!$H$9,B1592)),ISNUMBER(SEARCH('[1]Lookup for use classification'!$I$9,B1592)),ISNUMBER(SEARCH('[1]Lookup for use classification'!$J$9,B1592)),ISNUMBER(SEARCH('[1]Lookup for use classification'!$K$9,B1592))),'[1]Lookup for use classification'!$A$9,IF(OR(ISNUMBER(SEARCH('[1]Lookup for use classification'!$B$10,B1592)),ISNUMBER(SEARCH('[1]Lookup for use classification'!$C$10,B1592)),ISNUMBER(SEARCH('[1]Lookup for use classification'!$D$10,B1592)),ISNUMBER(SEARCH('[1]Lookup for use classification'!$E$10,B1592)),ISNUMBER(SEARCH('[1]Lookup for use classification'!$F$10,B1592)),ISNUMBER(SEARCH('[1]Lookup for use classification'!$G$10,B1592))),'[1]Lookup for use classification'!$A$10,IF(OR(ISNUMBER(SEARCH('[1]Lookup for use classification'!$B$11,B1592)),ISNUMBER(SEARCH('[1]Lookup for use classification'!$C$11,B1592))),'[1]Lookup for use classification'!$A$11,IF(OR(ISNUMBER(SEARCH('[1]Lookup for use classification'!$B$12,B1592)),ISNUMBER(SEARCH('[1]Lookup for use classification'!$C$12,B1592))),'[1]Lookup for use classification'!$A$12,IF(OR(ISNUMBER(SEARCH('[1]Lookup for use classification'!$B$13,B1592)),ISNUMBER(SEARCH('[1]Lookup for use classification'!$C$13,B1592)),ISNUMBER(SEARCH('[1]Lookup for use classification'!$D$13,B1592)),,ISNUMBER(SEARCH('[1]Lookup for use classification'!$C$13,B1592)),ISNUMBER(SEARCH('[1]Lookup for use classification'!$E$13,B1592))),'[1]Lookup for use classification'!$A$13,IF(OR(ISNUMBER(SEARCH('[1]Lookup for use classification'!$B$14,B1592)),ISNUMBER(SEARCH('[1]Lookup for use classification'!$C$14,B1592))),'[1]Lookup for use classification'!$A$14,"Other"))))))))))))</f>
        <v>Warehousing</v>
      </c>
      <c r="D1592" s="58"/>
      <c r="E1592" s="58"/>
      <c r="F1592" s="58"/>
    </row>
    <row r="1593" spans="1:6">
      <c r="A1593" s="16" t="s">
        <v>386</v>
      </c>
      <c r="B1593" s="61" t="s">
        <v>64</v>
      </c>
      <c r="C1593" s="133" t="str">
        <f>IF(OR(ISNUMBER(SEARCH('[1]Lookup for use classification'!$B$1,B1593)),ISNUMBER(SEARCH('[1]Lookup for use classification'!$C$1,B1593)),ISNUMBER(SEARCH('[1]Lookup for use classification'!$D$1,B1593)),ISNUMBER(SEARCH('[1]Lookup for use classification'!$E$1,B1593))),'[1]Lookup for use classification'!$A$1,IF(ISNUMBER(SEARCH('[1]Lookup for use classification'!$B$2,B1593)),'[1]Lookup for use classification'!$A$2,IF(ISNUMBER(SEARCH('[1]Lookup for use classification'!$B$3,B1593)),'[1]Lookup for use classification'!$A$3,IF(OR(ISNUMBER(SEARCH('[1]Lookup for use classification'!$B$4,B1593)),ISNUMBER(SEARCH('[1]Lookup for use classification'!$C$4,B1593)),ISNUMBER(SEARCH('[1]Lookup for use classification'!$D$4,B1593)),ISNUMBER(SEARCH('[1]Lookup for use classification'!$E$4,B1593))),'[1]Lookup for use classification'!$A$4,IF(OR(ISNUMBER(SEARCH('[1]Lookup for use classification'!$B$5,B1593)),ISNUMBER(SEARCH('[1]Lookup for use classification'!$C$5,B1593)),ISNUMBER(SEARCH('[1]Lookup for use classification'!$D$5,B1593))),'[1]Lookup for use classification'!$A$5,IF(OR(ISNUMBER(SEARCH('[1]Lookup for use classification'!$B$7,B1593)),ISNUMBER(SEARCH('[1]Lookup for use classification'!$C$7,B1593)),ISNUMBER(SEARCH('[1]Lookup for use classification'!$D$7,B1593))),'[1]Lookup for use classification'!$A$7,IF(OR(ISNUMBER(SEARCH('[1]Lookup for use classification'!$B$9,B1593)),ISNUMBER(SEARCH('[1]Lookup for use classification'!$C$9,B1593)),ISNUMBER(SEARCH('[1]Lookup for use classification'!$D$9,B1593)),ISNUMBER(SEARCH('[1]Lookup for use classification'!$E$9,B1593)),ISNUMBER(SEARCH('[1]Lookup for use classification'!$F$9,B1593)),ISNUMBER(SEARCH('[1]Lookup for use classification'!$G$9,B1593)),ISNUMBER(SEARCH('[1]Lookup for use classification'!$H$9,B1593)),ISNUMBER(SEARCH('[1]Lookup for use classification'!$I$9,B1593)),ISNUMBER(SEARCH('[1]Lookup for use classification'!$J$9,B1593)),ISNUMBER(SEARCH('[1]Lookup for use classification'!$K$9,B1593))),'[1]Lookup for use classification'!$A$9,IF(OR(ISNUMBER(SEARCH('[1]Lookup for use classification'!$B$10,B1593)),ISNUMBER(SEARCH('[1]Lookup for use classification'!$C$10,B1593)),ISNUMBER(SEARCH('[1]Lookup for use classification'!$D$10,B1593)),ISNUMBER(SEARCH('[1]Lookup for use classification'!$E$10,B1593)),ISNUMBER(SEARCH('[1]Lookup for use classification'!$F$10,B1593)),ISNUMBER(SEARCH('[1]Lookup for use classification'!$G$10,B1593))),'[1]Lookup for use classification'!$A$10,IF(OR(ISNUMBER(SEARCH('[1]Lookup for use classification'!$B$11,B1593)),ISNUMBER(SEARCH('[1]Lookup for use classification'!$C$11,B1593))),'[1]Lookup for use classification'!$A$11,IF(OR(ISNUMBER(SEARCH('[1]Lookup for use classification'!$B$12,B1593)),ISNUMBER(SEARCH('[1]Lookup for use classification'!$C$12,B1593))),'[1]Lookup for use classification'!$A$12,IF(OR(ISNUMBER(SEARCH('[1]Lookup for use classification'!$B$13,B1593)),ISNUMBER(SEARCH('[1]Lookup for use classification'!$C$13,B1593)),ISNUMBER(SEARCH('[1]Lookup for use classification'!$D$13,B1593)),,ISNUMBER(SEARCH('[1]Lookup for use classification'!$C$13,B1593)),ISNUMBER(SEARCH('[1]Lookup for use classification'!$E$13,B1593))),'[1]Lookup for use classification'!$A$13,IF(OR(ISNUMBER(SEARCH('[1]Lookup for use classification'!$B$14,B1593)),ISNUMBER(SEARCH('[1]Lookup for use classification'!$C$14,B1593))),'[1]Lookup for use classification'!$A$14,"Other"))))))))))))</f>
        <v>Water &amp; Sewer</v>
      </c>
      <c r="D1593" s="61"/>
      <c r="E1593" s="61"/>
      <c r="F1593" s="61"/>
    </row>
    <row r="1594" spans="1:6">
      <c r="A1594" s="56" t="s">
        <v>1846</v>
      </c>
      <c r="B1594" s="26" t="s">
        <v>147</v>
      </c>
      <c r="C1594" s="133" t="str">
        <f>IF(OR(ISNUMBER(SEARCH('[1]Lookup for use classification'!$B$1,B1594)),ISNUMBER(SEARCH('[1]Lookup for use classification'!$C$1,B1594)),ISNUMBER(SEARCH('[1]Lookup for use classification'!$D$1,B1594)),ISNUMBER(SEARCH('[1]Lookup for use classification'!$E$1,B1594))),'[1]Lookup for use classification'!$A$1,IF(ISNUMBER(SEARCH('[1]Lookup for use classification'!$B$2,B1594)),'[1]Lookup for use classification'!$A$2,IF(ISNUMBER(SEARCH('[1]Lookup for use classification'!$B$3,B1594)),'[1]Lookup for use classification'!$A$3,IF(OR(ISNUMBER(SEARCH('[1]Lookup for use classification'!$B$4,B1594)),ISNUMBER(SEARCH('[1]Lookup for use classification'!$C$4,B1594)),ISNUMBER(SEARCH('[1]Lookup for use classification'!$D$4,B1594)),ISNUMBER(SEARCH('[1]Lookup for use classification'!$E$4,B1594))),'[1]Lookup for use classification'!$A$4,IF(OR(ISNUMBER(SEARCH('[1]Lookup for use classification'!$B$5,B1594)),ISNUMBER(SEARCH('[1]Lookup for use classification'!$C$5,B1594)),ISNUMBER(SEARCH('[1]Lookup for use classification'!$D$5,B1594))),'[1]Lookup for use classification'!$A$5,IF(OR(ISNUMBER(SEARCH('[1]Lookup for use classification'!$B$7,B1594)),ISNUMBER(SEARCH('[1]Lookup for use classification'!$C$7,B1594)),ISNUMBER(SEARCH('[1]Lookup for use classification'!$D$7,B1594))),'[1]Lookup for use classification'!$A$7,IF(OR(ISNUMBER(SEARCH('[1]Lookup for use classification'!$B$9,B1594)),ISNUMBER(SEARCH('[1]Lookup for use classification'!$C$9,B1594)),ISNUMBER(SEARCH('[1]Lookup for use classification'!$D$9,B1594)),ISNUMBER(SEARCH('[1]Lookup for use classification'!$E$9,B1594)),ISNUMBER(SEARCH('[1]Lookup for use classification'!$F$9,B1594)),ISNUMBER(SEARCH('[1]Lookup for use classification'!$G$9,B1594)),ISNUMBER(SEARCH('[1]Lookup for use classification'!$H$9,B1594)),ISNUMBER(SEARCH('[1]Lookup for use classification'!$I$9,B1594)),ISNUMBER(SEARCH('[1]Lookup for use classification'!$J$9,B1594)),ISNUMBER(SEARCH('[1]Lookup for use classification'!$K$9,B1594))),'[1]Lookup for use classification'!$A$9,IF(OR(ISNUMBER(SEARCH('[1]Lookup for use classification'!$B$10,B1594)),ISNUMBER(SEARCH('[1]Lookup for use classification'!$C$10,B1594)),ISNUMBER(SEARCH('[1]Lookup for use classification'!$D$10,B1594)),ISNUMBER(SEARCH('[1]Lookup for use classification'!$E$10,B1594)),ISNUMBER(SEARCH('[1]Lookup for use classification'!$F$10,B1594)),ISNUMBER(SEARCH('[1]Lookup for use classification'!$G$10,B1594))),'[1]Lookup for use classification'!$A$10,IF(OR(ISNUMBER(SEARCH('[1]Lookup for use classification'!$B$11,B1594)),ISNUMBER(SEARCH('[1]Lookup for use classification'!$C$11,B1594))),'[1]Lookup for use classification'!$A$11,IF(OR(ISNUMBER(SEARCH('[1]Lookup for use classification'!$B$12,B1594)),ISNUMBER(SEARCH('[1]Lookup for use classification'!$C$12,B1594))),'[1]Lookup for use classification'!$A$12,IF(OR(ISNUMBER(SEARCH('[1]Lookup for use classification'!$B$13,B1594)),ISNUMBER(SEARCH('[1]Lookup for use classification'!$C$13,B1594)),ISNUMBER(SEARCH('[1]Lookup for use classification'!$D$13,B1594)),,ISNUMBER(SEARCH('[1]Lookup for use classification'!$C$13,B1594)),ISNUMBER(SEARCH('[1]Lookup for use classification'!$E$13,B1594))),'[1]Lookup for use classification'!$A$13,IF(OR(ISNUMBER(SEARCH('[1]Lookup for use classification'!$B$14,B1594)),ISNUMBER(SEARCH('[1]Lookup for use classification'!$C$14,B1594))),'[1]Lookup for use classification'!$A$14,"Other"))))))))))))</f>
        <v>Health Care - Hospitals</v>
      </c>
      <c r="D1594" s="57"/>
      <c r="E1594" s="58"/>
      <c r="F1594" s="58"/>
    </row>
    <row r="1595" spans="1:6">
      <c r="A1595" s="56" t="s">
        <v>1846</v>
      </c>
      <c r="B1595" s="47" t="s">
        <v>1952</v>
      </c>
      <c r="C1595" s="133" t="str">
        <f>IF(OR(ISNUMBER(SEARCH('[1]Lookup for use classification'!$B$1,B1595)),ISNUMBER(SEARCH('[1]Lookup for use classification'!$C$1,B1595)),ISNUMBER(SEARCH('[1]Lookup for use classification'!$D$1,B1595)),ISNUMBER(SEARCH('[1]Lookup for use classification'!$E$1,B1595))),'[1]Lookup for use classification'!$A$1,IF(ISNUMBER(SEARCH('[1]Lookup for use classification'!$B$2,B1595)),'[1]Lookup for use classification'!$A$2,IF(ISNUMBER(SEARCH('[1]Lookup for use classification'!$B$3,B1595)),'[1]Lookup for use classification'!$A$3,IF(OR(ISNUMBER(SEARCH('[1]Lookup for use classification'!$B$4,B1595)),ISNUMBER(SEARCH('[1]Lookup for use classification'!$C$4,B1595)),ISNUMBER(SEARCH('[1]Lookup for use classification'!$D$4,B1595)),ISNUMBER(SEARCH('[1]Lookup for use classification'!$E$4,B1595))),'[1]Lookup for use classification'!$A$4,IF(OR(ISNUMBER(SEARCH('[1]Lookup for use classification'!$B$5,B1595)),ISNUMBER(SEARCH('[1]Lookup for use classification'!$C$5,B1595)),ISNUMBER(SEARCH('[1]Lookup for use classification'!$D$5,B1595))),'[1]Lookup for use classification'!$A$5,IF(OR(ISNUMBER(SEARCH('[1]Lookup for use classification'!$B$7,B1595)),ISNUMBER(SEARCH('[1]Lookup for use classification'!$C$7,B1595)),ISNUMBER(SEARCH('[1]Lookup for use classification'!$D$7,B1595))),'[1]Lookup for use classification'!$A$7,IF(OR(ISNUMBER(SEARCH('[1]Lookup for use classification'!$B$9,B1595)),ISNUMBER(SEARCH('[1]Lookup for use classification'!$C$9,B1595)),ISNUMBER(SEARCH('[1]Lookup for use classification'!$D$9,B1595)),ISNUMBER(SEARCH('[1]Lookup for use classification'!$E$9,B1595)),ISNUMBER(SEARCH('[1]Lookup for use classification'!$F$9,B1595)),ISNUMBER(SEARCH('[1]Lookup for use classification'!$G$9,B1595)),ISNUMBER(SEARCH('[1]Lookup for use classification'!$H$9,B1595)),ISNUMBER(SEARCH('[1]Lookup for use classification'!$I$9,B1595)),ISNUMBER(SEARCH('[1]Lookup for use classification'!$J$9,B1595)),ISNUMBER(SEARCH('[1]Lookup for use classification'!$K$9,B1595))),'[1]Lookup for use classification'!$A$9,IF(OR(ISNUMBER(SEARCH('[1]Lookup for use classification'!$B$10,B1595)),ISNUMBER(SEARCH('[1]Lookup for use classification'!$C$10,B1595)),ISNUMBER(SEARCH('[1]Lookup for use classification'!$D$10,B1595)),ISNUMBER(SEARCH('[1]Lookup for use classification'!$E$10,B1595)),ISNUMBER(SEARCH('[1]Lookup for use classification'!$F$10,B1595)),ISNUMBER(SEARCH('[1]Lookup for use classification'!$G$10,B1595))),'[1]Lookup for use classification'!$A$10,IF(OR(ISNUMBER(SEARCH('[1]Lookup for use classification'!$B$11,B1595)),ISNUMBER(SEARCH('[1]Lookup for use classification'!$C$11,B1595))),'[1]Lookup for use classification'!$A$11,IF(OR(ISNUMBER(SEARCH('[1]Lookup for use classification'!$B$12,B1595)),ISNUMBER(SEARCH('[1]Lookup for use classification'!$C$12,B1595))),'[1]Lookup for use classification'!$A$12,IF(OR(ISNUMBER(SEARCH('[1]Lookup for use classification'!$B$13,B1595)),ISNUMBER(SEARCH('[1]Lookup for use classification'!$C$13,B1595)),ISNUMBER(SEARCH('[1]Lookup for use classification'!$D$13,B1595)),,ISNUMBER(SEARCH('[1]Lookup for use classification'!$C$13,B1595)),ISNUMBER(SEARCH('[1]Lookup for use classification'!$E$13,B1595))),'[1]Lookup for use classification'!$A$13,IF(OR(ISNUMBER(SEARCH('[1]Lookup for use classification'!$B$14,B1595)),ISNUMBER(SEARCH('[1]Lookup for use classification'!$C$14,B1595))),'[1]Lookup for use classification'!$A$14,"Other"))))))))))))</f>
        <v>Public Assembly</v>
      </c>
      <c r="D1595" s="57"/>
      <c r="E1595" s="58"/>
      <c r="F1595" s="58"/>
    </row>
    <row r="1596" spans="1:6">
      <c r="A1596" s="56" t="s">
        <v>1846</v>
      </c>
      <c r="B1596" s="26" t="s">
        <v>286</v>
      </c>
      <c r="C1596" s="133" t="str">
        <f>IF(OR(ISNUMBER(SEARCH('[1]Lookup for use classification'!$B$1,B1596)),ISNUMBER(SEARCH('[1]Lookup for use classification'!$C$1,B1596)),ISNUMBER(SEARCH('[1]Lookup for use classification'!$D$1,B1596)),ISNUMBER(SEARCH('[1]Lookup for use classification'!$E$1,B1596))),'[1]Lookup for use classification'!$A$1,IF(ISNUMBER(SEARCH('[1]Lookup for use classification'!$B$2,B1596)),'[1]Lookup for use classification'!$A$2,IF(ISNUMBER(SEARCH('[1]Lookup for use classification'!$B$3,B1596)),'[1]Lookup for use classification'!$A$3,IF(OR(ISNUMBER(SEARCH('[1]Lookup for use classification'!$B$4,B1596)),ISNUMBER(SEARCH('[1]Lookup for use classification'!$C$4,B1596)),ISNUMBER(SEARCH('[1]Lookup for use classification'!$D$4,B1596)),ISNUMBER(SEARCH('[1]Lookup for use classification'!$E$4,B1596))),'[1]Lookup for use classification'!$A$4,IF(OR(ISNUMBER(SEARCH('[1]Lookup for use classification'!$B$5,B1596)),ISNUMBER(SEARCH('[1]Lookup for use classification'!$C$5,B1596)),ISNUMBER(SEARCH('[1]Lookup for use classification'!$D$5,B1596))),'[1]Lookup for use classification'!$A$5,IF(OR(ISNUMBER(SEARCH('[1]Lookup for use classification'!$B$7,B1596)),ISNUMBER(SEARCH('[1]Lookup for use classification'!$C$7,B1596)),ISNUMBER(SEARCH('[1]Lookup for use classification'!$D$7,B1596))),'[1]Lookup for use classification'!$A$7,IF(OR(ISNUMBER(SEARCH('[1]Lookup for use classification'!$B$9,B1596)),ISNUMBER(SEARCH('[1]Lookup for use classification'!$C$9,B1596)),ISNUMBER(SEARCH('[1]Lookup for use classification'!$D$9,B1596)),ISNUMBER(SEARCH('[1]Lookup for use classification'!$E$9,B1596)),ISNUMBER(SEARCH('[1]Lookup for use classification'!$F$9,B1596)),ISNUMBER(SEARCH('[1]Lookup for use classification'!$G$9,B1596)),ISNUMBER(SEARCH('[1]Lookup for use classification'!$H$9,B1596)),ISNUMBER(SEARCH('[1]Lookup for use classification'!$I$9,B1596)),ISNUMBER(SEARCH('[1]Lookup for use classification'!$J$9,B1596)),ISNUMBER(SEARCH('[1]Lookup for use classification'!$K$9,B1596))),'[1]Lookup for use classification'!$A$9,IF(OR(ISNUMBER(SEARCH('[1]Lookup for use classification'!$B$10,B1596)),ISNUMBER(SEARCH('[1]Lookup for use classification'!$C$10,B1596)),ISNUMBER(SEARCH('[1]Lookup for use classification'!$D$10,B1596)),ISNUMBER(SEARCH('[1]Lookup for use classification'!$E$10,B1596)),ISNUMBER(SEARCH('[1]Lookup for use classification'!$F$10,B1596)),ISNUMBER(SEARCH('[1]Lookup for use classification'!$G$10,B1596))),'[1]Lookup for use classification'!$A$10,IF(OR(ISNUMBER(SEARCH('[1]Lookup for use classification'!$B$11,B1596)),ISNUMBER(SEARCH('[1]Lookup for use classification'!$C$11,B1596))),'[1]Lookup for use classification'!$A$11,IF(OR(ISNUMBER(SEARCH('[1]Lookup for use classification'!$B$12,B1596)),ISNUMBER(SEARCH('[1]Lookup for use classification'!$C$12,B1596))),'[1]Lookup for use classification'!$A$12,IF(OR(ISNUMBER(SEARCH('[1]Lookup for use classification'!$B$13,B1596)),ISNUMBER(SEARCH('[1]Lookup for use classification'!$C$13,B1596)),ISNUMBER(SEARCH('[1]Lookup for use classification'!$D$13,B1596)),,ISNUMBER(SEARCH('[1]Lookup for use classification'!$C$13,B1596)),ISNUMBER(SEARCH('[1]Lookup for use classification'!$E$13,B1596))),'[1]Lookup for use classification'!$A$13,IF(OR(ISNUMBER(SEARCH('[1]Lookup for use classification'!$B$14,B1596)),ISNUMBER(SEARCH('[1]Lookup for use classification'!$C$14,B1596))),'[1]Lookup for use classification'!$A$14,"Other"))))))))))))</f>
        <v>Public Assembly</v>
      </c>
      <c r="D1596" s="57"/>
      <c r="E1596" s="58"/>
      <c r="F1596" s="58"/>
    </row>
    <row r="1597" spans="1:6">
      <c r="A1597" s="56" t="s">
        <v>1846</v>
      </c>
      <c r="B1597" s="26" t="s">
        <v>1779</v>
      </c>
      <c r="C1597" s="133" t="str">
        <f>IF(OR(ISNUMBER(SEARCH('[1]Lookup for use classification'!$B$1,B1597)),ISNUMBER(SEARCH('[1]Lookup for use classification'!$C$1,B1597)),ISNUMBER(SEARCH('[1]Lookup for use classification'!$D$1,B1597)),ISNUMBER(SEARCH('[1]Lookup for use classification'!$E$1,B1597))),'[1]Lookup for use classification'!$A$1,IF(ISNUMBER(SEARCH('[1]Lookup for use classification'!$B$2,B1597)),'[1]Lookup for use classification'!$A$2,IF(ISNUMBER(SEARCH('[1]Lookup for use classification'!$B$3,B1597)),'[1]Lookup for use classification'!$A$3,IF(OR(ISNUMBER(SEARCH('[1]Lookup for use classification'!$B$4,B1597)),ISNUMBER(SEARCH('[1]Lookup for use classification'!$C$4,B1597)),ISNUMBER(SEARCH('[1]Lookup for use classification'!$D$4,B1597)),ISNUMBER(SEARCH('[1]Lookup for use classification'!$E$4,B1597))),'[1]Lookup for use classification'!$A$4,IF(OR(ISNUMBER(SEARCH('[1]Lookup for use classification'!$B$5,B1597)),ISNUMBER(SEARCH('[1]Lookup for use classification'!$C$5,B1597)),ISNUMBER(SEARCH('[1]Lookup for use classification'!$D$5,B1597))),'[1]Lookup for use classification'!$A$5,IF(OR(ISNUMBER(SEARCH('[1]Lookup for use classification'!$B$7,B1597)),ISNUMBER(SEARCH('[1]Lookup for use classification'!$C$7,B1597)),ISNUMBER(SEARCH('[1]Lookup for use classification'!$D$7,B1597))),'[1]Lookup for use classification'!$A$7,IF(OR(ISNUMBER(SEARCH('[1]Lookup for use classification'!$B$9,B1597)),ISNUMBER(SEARCH('[1]Lookup for use classification'!$C$9,B1597)),ISNUMBER(SEARCH('[1]Lookup for use classification'!$D$9,B1597)),ISNUMBER(SEARCH('[1]Lookup for use classification'!$E$9,B1597)),ISNUMBER(SEARCH('[1]Lookup for use classification'!$F$9,B1597)),ISNUMBER(SEARCH('[1]Lookup for use classification'!$G$9,B1597)),ISNUMBER(SEARCH('[1]Lookup for use classification'!$H$9,B1597)),ISNUMBER(SEARCH('[1]Lookup for use classification'!$I$9,B1597)),ISNUMBER(SEARCH('[1]Lookup for use classification'!$J$9,B1597)),ISNUMBER(SEARCH('[1]Lookup for use classification'!$K$9,B1597))),'[1]Lookup for use classification'!$A$9,IF(OR(ISNUMBER(SEARCH('[1]Lookup for use classification'!$B$10,B1597)),ISNUMBER(SEARCH('[1]Lookup for use classification'!$C$10,B1597)),ISNUMBER(SEARCH('[1]Lookup for use classification'!$D$10,B1597)),ISNUMBER(SEARCH('[1]Lookup for use classification'!$E$10,B1597)),ISNUMBER(SEARCH('[1]Lookup for use classification'!$F$10,B1597)),ISNUMBER(SEARCH('[1]Lookup for use classification'!$G$10,B1597))),'[1]Lookup for use classification'!$A$10,IF(OR(ISNUMBER(SEARCH('[1]Lookup for use classification'!$B$11,B1597)),ISNUMBER(SEARCH('[1]Lookup for use classification'!$C$11,B1597))),'[1]Lookup for use classification'!$A$11,IF(OR(ISNUMBER(SEARCH('[1]Lookup for use classification'!$B$12,B1597)),ISNUMBER(SEARCH('[1]Lookup for use classification'!$C$12,B1597))),'[1]Lookup for use classification'!$A$12,IF(OR(ISNUMBER(SEARCH('[1]Lookup for use classification'!$B$13,B1597)),ISNUMBER(SEARCH('[1]Lookup for use classification'!$C$13,B1597)),ISNUMBER(SEARCH('[1]Lookup for use classification'!$D$13,B1597)),,ISNUMBER(SEARCH('[1]Lookup for use classification'!$C$13,B1597)),ISNUMBER(SEARCH('[1]Lookup for use classification'!$E$13,B1597))),'[1]Lookup for use classification'!$A$13,IF(OR(ISNUMBER(SEARCH('[1]Lookup for use classification'!$B$14,B1597)),ISNUMBER(SEARCH('[1]Lookup for use classification'!$C$14,B1597))),'[1]Lookup for use classification'!$A$14,"Other"))))))))))))</f>
        <v>Office</v>
      </c>
      <c r="D1597" s="57"/>
      <c r="E1597" s="58"/>
      <c r="F1597" s="58"/>
    </row>
    <row r="1598" spans="1:6">
      <c r="A1598" s="56" t="s">
        <v>1846</v>
      </c>
      <c r="B1598" s="47" t="s">
        <v>1953</v>
      </c>
      <c r="C1598" s="133" t="str">
        <f>IF(OR(ISNUMBER(SEARCH('[1]Lookup for use classification'!$B$1,B1598)),ISNUMBER(SEARCH('[1]Lookup for use classification'!$C$1,B1598)),ISNUMBER(SEARCH('[1]Lookup for use classification'!$D$1,B1598)),ISNUMBER(SEARCH('[1]Lookup for use classification'!$E$1,B1598))),'[1]Lookup for use classification'!$A$1,IF(ISNUMBER(SEARCH('[1]Lookup for use classification'!$B$2,B1598)),'[1]Lookup for use classification'!$A$2,IF(ISNUMBER(SEARCH('[1]Lookup for use classification'!$B$3,B1598)),'[1]Lookup for use classification'!$A$3,IF(OR(ISNUMBER(SEARCH('[1]Lookup for use classification'!$B$4,B1598)),ISNUMBER(SEARCH('[1]Lookup for use classification'!$C$4,B1598)),ISNUMBER(SEARCH('[1]Lookup for use classification'!$D$4,B1598)),ISNUMBER(SEARCH('[1]Lookup for use classification'!$E$4,B1598))),'[1]Lookup for use classification'!$A$4,IF(OR(ISNUMBER(SEARCH('[1]Lookup for use classification'!$B$5,B1598)),ISNUMBER(SEARCH('[1]Lookup for use classification'!$C$5,B1598)),ISNUMBER(SEARCH('[1]Lookup for use classification'!$D$5,B1598))),'[1]Lookup for use classification'!$A$5,IF(OR(ISNUMBER(SEARCH('[1]Lookup for use classification'!$B$7,B1598)),ISNUMBER(SEARCH('[1]Lookup for use classification'!$C$7,B1598)),ISNUMBER(SEARCH('[1]Lookup for use classification'!$D$7,B1598))),'[1]Lookup for use classification'!$A$7,IF(OR(ISNUMBER(SEARCH('[1]Lookup for use classification'!$B$9,B1598)),ISNUMBER(SEARCH('[1]Lookup for use classification'!$C$9,B1598)),ISNUMBER(SEARCH('[1]Lookup for use classification'!$D$9,B1598)),ISNUMBER(SEARCH('[1]Lookup for use classification'!$E$9,B1598)),ISNUMBER(SEARCH('[1]Lookup for use classification'!$F$9,B1598)),ISNUMBER(SEARCH('[1]Lookup for use classification'!$G$9,B1598)),ISNUMBER(SEARCH('[1]Lookup for use classification'!$H$9,B1598)),ISNUMBER(SEARCH('[1]Lookup for use classification'!$I$9,B1598)),ISNUMBER(SEARCH('[1]Lookup for use classification'!$J$9,B1598)),ISNUMBER(SEARCH('[1]Lookup for use classification'!$K$9,B1598))),'[1]Lookup for use classification'!$A$9,IF(OR(ISNUMBER(SEARCH('[1]Lookup for use classification'!$B$10,B1598)),ISNUMBER(SEARCH('[1]Lookup for use classification'!$C$10,B1598)),ISNUMBER(SEARCH('[1]Lookup for use classification'!$D$10,B1598)),ISNUMBER(SEARCH('[1]Lookup for use classification'!$E$10,B1598)),ISNUMBER(SEARCH('[1]Lookup for use classification'!$F$10,B1598)),ISNUMBER(SEARCH('[1]Lookup for use classification'!$G$10,B1598))),'[1]Lookup for use classification'!$A$10,IF(OR(ISNUMBER(SEARCH('[1]Lookup for use classification'!$B$11,B1598)),ISNUMBER(SEARCH('[1]Lookup for use classification'!$C$11,B1598))),'[1]Lookup for use classification'!$A$11,IF(OR(ISNUMBER(SEARCH('[1]Lookup for use classification'!$B$12,B1598)),ISNUMBER(SEARCH('[1]Lookup for use classification'!$C$12,B1598))),'[1]Lookup for use classification'!$A$12,IF(OR(ISNUMBER(SEARCH('[1]Lookup for use classification'!$B$13,B1598)),ISNUMBER(SEARCH('[1]Lookup for use classification'!$C$13,B1598)),ISNUMBER(SEARCH('[1]Lookup for use classification'!$D$13,B1598)),,ISNUMBER(SEARCH('[1]Lookup for use classification'!$C$13,B1598)),ISNUMBER(SEARCH('[1]Lookup for use classification'!$E$13,B1598))),'[1]Lookup for use classification'!$A$13,IF(OR(ISNUMBER(SEARCH('[1]Lookup for use classification'!$B$14,B1598)),ISNUMBER(SEARCH('[1]Lookup for use classification'!$C$14,B1598))),'[1]Lookup for use classification'!$A$14,"Other"))))))))))))</f>
        <v>Other</v>
      </c>
      <c r="D1598" s="57"/>
      <c r="E1598" s="58"/>
      <c r="F1598" s="58"/>
    </row>
    <row r="1599" spans="1:6">
      <c r="A1599" s="56" t="s">
        <v>1846</v>
      </c>
      <c r="B1599" s="26" t="s">
        <v>1954</v>
      </c>
      <c r="C1599" s="133" t="str">
        <f>IF(OR(ISNUMBER(SEARCH('[1]Lookup for use classification'!$B$1,B1599)),ISNUMBER(SEARCH('[1]Lookup for use classification'!$C$1,B1599)),ISNUMBER(SEARCH('[1]Lookup for use classification'!$D$1,B1599)),ISNUMBER(SEARCH('[1]Lookup for use classification'!$E$1,B1599))),'[1]Lookup for use classification'!$A$1,IF(ISNUMBER(SEARCH('[1]Lookup for use classification'!$B$2,B1599)),'[1]Lookup for use classification'!$A$2,IF(ISNUMBER(SEARCH('[1]Lookup for use classification'!$B$3,B1599)),'[1]Lookup for use classification'!$A$3,IF(OR(ISNUMBER(SEARCH('[1]Lookup for use classification'!$B$4,B1599)),ISNUMBER(SEARCH('[1]Lookup for use classification'!$C$4,B1599)),ISNUMBER(SEARCH('[1]Lookup for use classification'!$D$4,B1599)),ISNUMBER(SEARCH('[1]Lookup for use classification'!$E$4,B1599))),'[1]Lookup for use classification'!$A$4,IF(OR(ISNUMBER(SEARCH('[1]Lookup for use classification'!$B$5,B1599)),ISNUMBER(SEARCH('[1]Lookup for use classification'!$C$5,B1599)),ISNUMBER(SEARCH('[1]Lookup for use classification'!$D$5,B1599))),'[1]Lookup for use classification'!$A$5,IF(OR(ISNUMBER(SEARCH('[1]Lookup for use classification'!$B$7,B1599)),ISNUMBER(SEARCH('[1]Lookup for use classification'!$C$7,B1599)),ISNUMBER(SEARCH('[1]Lookup for use classification'!$D$7,B1599))),'[1]Lookup for use classification'!$A$7,IF(OR(ISNUMBER(SEARCH('[1]Lookup for use classification'!$B$9,B1599)),ISNUMBER(SEARCH('[1]Lookup for use classification'!$C$9,B1599)),ISNUMBER(SEARCH('[1]Lookup for use classification'!$D$9,B1599)),ISNUMBER(SEARCH('[1]Lookup for use classification'!$E$9,B1599)),ISNUMBER(SEARCH('[1]Lookup for use classification'!$F$9,B1599)),ISNUMBER(SEARCH('[1]Lookup for use classification'!$G$9,B1599)),ISNUMBER(SEARCH('[1]Lookup for use classification'!$H$9,B1599)),ISNUMBER(SEARCH('[1]Lookup for use classification'!$I$9,B1599)),ISNUMBER(SEARCH('[1]Lookup for use classification'!$J$9,B1599)),ISNUMBER(SEARCH('[1]Lookup for use classification'!$K$9,B1599))),'[1]Lookup for use classification'!$A$9,IF(OR(ISNUMBER(SEARCH('[1]Lookup for use classification'!$B$10,B1599)),ISNUMBER(SEARCH('[1]Lookup for use classification'!$C$10,B1599)),ISNUMBER(SEARCH('[1]Lookup for use classification'!$D$10,B1599)),ISNUMBER(SEARCH('[1]Lookup for use classification'!$E$10,B1599)),ISNUMBER(SEARCH('[1]Lookup for use classification'!$F$10,B1599)),ISNUMBER(SEARCH('[1]Lookup for use classification'!$G$10,B1599))),'[1]Lookup for use classification'!$A$10,IF(OR(ISNUMBER(SEARCH('[1]Lookup for use classification'!$B$11,B1599)),ISNUMBER(SEARCH('[1]Lookup for use classification'!$C$11,B1599))),'[1]Lookup for use classification'!$A$11,IF(OR(ISNUMBER(SEARCH('[1]Lookup for use classification'!$B$12,B1599)),ISNUMBER(SEARCH('[1]Lookup for use classification'!$C$12,B1599))),'[1]Lookup for use classification'!$A$12,IF(OR(ISNUMBER(SEARCH('[1]Lookup for use classification'!$B$13,B1599)),ISNUMBER(SEARCH('[1]Lookup for use classification'!$C$13,B1599)),ISNUMBER(SEARCH('[1]Lookup for use classification'!$D$13,B1599)),,ISNUMBER(SEARCH('[1]Lookup for use classification'!$C$13,B1599)),ISNUMBER(SEARCH('[1]Lookup for use classification'!$E$13,B1599))),'[1]Lookup for use classification'!$A$13,IF(OR(ISNUMBER(SEARCH('[1]Lookup for use classification'!$B$14,B1599)),ISNUMBER(SEARCH('[1]Lookup for use classification'!$C$14,B1599))),'[1]Lookup for use classification'!$A$14,"Other"))))))))))))</f>
        <v>Education - K - 12</v>
      </c>
      <c r="D1599" s="57"/>
      <c r="E1599" s="58"/>
      <c r="F1599" s="58"/>
    </row>
    <row r="1600" spans="1:6">
      <c r="A1600" s="56" t="s">
        <v>1846</v>
      </c>
      <c r="B1600" s="26" t="s">
        <v>1955</v>
      </c>
      <c r="C1600" s="133" t="str">
        <f>IF(OR(ISNUMBER(SEARCH('[1]Lookup for use classification'!$B$1,B1600)),ISNUMBER(SEARCH('[1]Lookup for use classification'!$C$1,B1600)),ISNUMBER(SEARCH('[1]Lookup for use classification'!$D$1,B1600)),ISNUMBER(SEARCH('[1]Lookup for use classification'!$E$1,B1600))),'[1]Lookup for use classification'!$A$1,IF(ISNUMBER(SEARCH('[1]Lookup for use classification'!$B$2,B1600)),'[1]Lookup for use classification'!$A$2,IF(ISNUMBER(SEARCH('[1]Lookup for use classification'!$B$3,B1600)),'[1]Lookup for use classification'!$A$3,IF(OR(ISNUMBER(SEARCH('[1]Lookup for use classification'!$B$4,B1600)),ISNUMBER(SEARCH('[1]Lookup for use classification'!$C$4,B1600)),ISNUMBER(SEARCH('[1]Lookup for use classification'!$D$4,B1600)),ISNUMBER(SEARCH('[1]Lookup for use classification'!$E$4,B1600))),'[1]Lookup for use classification'!$A$4,IF(OR(ISNUMBER(SEARCH('[1]Lookup for use classification'!$B$5,B1600)),ISNUMBER(SEARCH('[1]Lookup for use classification'!$C$5,B1600)),ISNUMBER(SEARCH('[1]Lookup for use classification'!$D$5,B1600))),'[1]Lookup for use classification'!$A$5,IF(OR(ISNUMBER(SEARCH('[1]Lookup for use classification'!$B$7,B1600)),ISNUMBER(SEARCH('[1]Lookup for use classification'!$C$7,B1600)),ISNUMBER(SEARCH('[1]Lookup for use classification'!$D$7,B1600))),'[1]Lookup for use classification'!$A$7,IF(OR(ISNUMBER(SEARCH('[1]Lookup for use classification'!$B$9,B1600)),ISNUMBER(SEARCH('[1]Lookup for use classification'!$C$9,B1600)),ISNUMBER(SEARCH('[1]Lookup for use classification'!$D$9,B1600)),ISNUMBER(SEARCH('[1]Lookup for use classification'!$E$9,B1600)),ISNUMBER(SEARCH('[1]Lookup for use classification'!$F$9,B1600)),ISNUMBER(SEARCH('[1]Lookup for use classification'!$G$9,B1600)),ISNUMBER(SEARCH('[1]Lookup for use classification'!$H$9,B1600)),ISNUMBER(SEARCH('[1]Lookup for use classification'!$I$9,B1600)),ISNUMBER(SEARCH('[1]Lookup for use classification'!$J$9,B1600)),ISNUMBER(SEARCH('[1]Lookup for use classification'!$K$9,B1600))),'[1]Lookup for use classification'!$A$9,IF(OR(ISNUMBER(SEARCH('[1]Lookup for use classification'!$B$10,B1600)),ISNUMBER(SEARCH('[1]Lookup for use classification'!$C$10,B1600)),ISNUMBER(SEARCH('[1]Lookup for use classification'!$D$10,B1600)),ISNUMBER(SEARCH('[1]Lookup for use classification'!$E$10,B1600)),ISNUMBER(SEARCH('[1]Lookup for use classification'!$F$10,B1600)),ISNUMBER(SEARCH('[1]Lookup for use classification'!$G$10,B1600))),'[1]Lookup for use classification'!$A$10,IF(OR(ISNUMBER(SEARCH('[1]Lookup for use classification'!$B$11,B1600)),ISNUMBER(SEARCH('[1]Lookup for use classification'!$C$11,B1600))),'[1]Lookup for use classification'!$A$11,IF(OR(ISNUMBER(SEARCH('[1]Lookup for use classification'!$B$12,B1600)),ISNUMBER(SEARCH('[1]Lookup for use classification'!$C$12,B1600))),'[1]Lookup for use classification'!$A$12,IF(OR(ISNUMBER(SEARCH('[1]Lookup for use classification'!$B$13,B1600)),ISNUMBER(SEARCH('[1]Lookup for use classification'!$C$13,B1600)),ISNUMBER(SEARCH('[1]Lookup for use classification'!$D$13,B1600)),,ISNUMBER(SEARCH('[1]Lookup for use classification'!$C$13,B1600)),ISNUMBER(SEARCH('[1]Lookup for use classification'!$E$13,B1600))),'[1]Lookup for use classification'!$A$13,IF(OR(ISNUMBER(SEARCH('[1]Lookup for use classification'!$B$14,B1600)),ISNUMBER(SEARCH('[1]Lookup for use classification'!$C$14,B1600))),'[1]Lookup for use classification'!$A$14,"Other"))))))))))))</f>
        <v>Other</v>
      </c>
      <c r="D1600" s="57"/>
      <c r="E1600" s="58"/>
      <c r="F1600" s="58"/>
    </row>
    <row r="1601" spans="1:6">
      <c r="A1601" s="56" t="s">
        <v>1846</v>
      </c>
      <c r="B1601" s="44" t="s">
        <v>184</v>
      </c>
      <c r="C1601" s="133" t="str">
        <f>IF(OR(ISNUMBER(SEARCH('[1]Lookup for use classification'!$B$1,B1601)),ISNUMBER(SEARCH('[1]Lookup for use classification'!$C$1,B1601)),ISNUMBER(SEARCH('[1]Lookup for use classification'!$D$1,B1601)),ISNUMBER(SEARCH('[1]Lookup for use classification'!$E$1,B1601))),'[1]Lookup for use classification'!$A$1,IF(ISNUMBER(SEARCH('[1]Lookup for use classification'!$B$2,B1601)),'[1]Lookup for use classification'!$A$2,IF(ISNUMBER(SEARCH('[1]Lookup for use classification'!$B$3,B1601)),'[1]Lookup for use classification'!$A$3,IF(OR(ISNUMBER(SEARCH('[1]Lookup for use classification'!$B$4,B1601)),ISNUMBER(SEARCH('[1]Lookup for use classification'!$C$4,B1601)),ISNUMBER(SEARCH('[1]Lookup for use classification'!$D$4,B1601)),ISNUMBER(SEARCH('[1]Lookup for use classification'!$E$4,B1601))),'[1]Lookup for use classification'!$A$4,IF(OR(ISNUMBER(SEARCH('[1]Lookup for use classification'!$B$5,B1601)),ISNUMBER(SEARCH('[1]Lookup for use classification'!$C$5,B1601)),ISNUMBER(SEARCH('[1]Lookup for use classification'!$D$5,B1601))),'[1]Lookup for use classification'!$A$5,IF(OR(ISNUMBER(SEARCH('[1]Lookup for use classification'!$B$7,B1601)),ISNUMBER(SEARCH('[1]Lookup for use classification'!$C$7,B1601)),ISNUMBER(SEARCH('[1]Lookup for use classification'!$D$7,B1601))),'[1]Lookup for use classification'!$A$7,IF(OR(ISNUMBER(SEARCH('[1]Lookup for use classification'!$B$9,B1601)),ISNUMBER(SEARCH('[1]Lookup for use classification'!$C$9,B1601)),ISNUMBER(SEARCH('[1]Lookup for use classification'!$D$9,B1601)),ISNUMBER(SEARCH('[1]Lookup for use classification'!$E$9,B1601)),ISNUMBER(SEARCH('[1]Lookup for use classification'!$F$9,B1601)),ISNUMBER(SEARCH('[1]Lookup for use classification'!$G$9,B1601)),ISNUMBER(SEARCH('[1]Lookup for use classification'!$H$9,B1601)),ISNUMBER(SEARCH('[1]Lookup for use classification'!$I$9,B1601)),ISNUMBER(SEARCH('[1]Lookup for use classification'!$J$9,B1601)),ISNUMBER(SEARCH('[1]Lookup for use classification'!$K$9,B1601))),'[1]Lookup for use classification'!$A$9,IF(OR(ISNUMBER(SEARCH('[1]Lookup for use classification'!$B$10,B1601)),ISNUMBER(SEARCH('[1]Lookup for use classification'!$C$10,B1601)),ISNUMBER(SEARCH('[1]Lookup for use classification'!$D$10,B1601)),ISNUMBER(SEARCH('[1]Lookup for use classification'!$E$10,B1601)),ISNUMBER(SEARCH('[1]Lookup for use classification'!$F$10,B1601)),ISNUMBER(SEARCH('[1]Lookup for use classification'!$G$10,B1601))),'[1]Lookup for use classification'!$A$10,IF(OR(ISNUMBER(SEARCH('[1]Lookup for use classification'!$B$11,B1601)),ISNUMBER(SEARCH('[1]Lookup for use classification'!$C$11,B1601))),'[1]Lookup for use classification'!$A$11,IF(OR(ISNUMBER(SEARCH('[1]Lookup for use classification'!$B$12,B1601)),ISNUMBER(SEARCH('[1]Lookup for use classification'!$C$12,B1601))),'[1]Lookup for use classification'!$A$12,IF(OR(ISNUMBER(SEARCH('[1]Lookup for use classification'!$B$13,B1601)),ISNUMBER(SEARCH('[1]Lookup for use classification'!$C$13,B1601)),ISNUMBER(SEARCH('[1]Lookup for use classification'!$D$13,B1601)),,ISNUMBER(SEARCH('[1]Lookup for use classification'!$C$13,B1601)),ISNUMBER(SEARCH('[1]Lookup for use classification'!$E$13,B1601))),'[1]Lookup for use classification'!$A$13,IF(OR(ISNUMBER(SEARCH('[1]Lookup for use classification'!$B$14,B1601)),ISNUMBER(SEARCH('[1]Lookup for use classification'!$C$14,B1601))),'[1]Lookup for use classification'!$A$14,"Other"))))))))))))</f>
        <v>Other</v>
      </c>
      <c r="D1601" s="87"/>
      <c r="E1601" s="61"/>
      <c r="F1601" s="61"/>
    </row>
    <row r="1602" spans="1:6">
      <c r="A1602" s="56" t="s">
        <v>1846</v>
      </c>
      <c r="B1602" s="26" t="s">
        <v>1956</v>
      </c>
      <c r="C1602" s="133" t="str">
        <f>IF(OR(ISNUMBER(SEARCH('[1]Lookup for use classification'!$B$1,B1602)),ISNUMBER(SEARCH('[1]Lookup for use classification'!$C$1,B1602)),ISNUMBER(SEARCH('[1]Lookup for use classification'!$D$1,B1602)),ISNUMBER(SEARCH('[1]Lookup for use classification'!$E$1,B1602))),'[1]Lookup for use classification'!$A$1,IF(ISNUMBER(SEARCH('[1]Lookup for use classification'!$B$2,B1602)),'[1]Lookup for use classification'!$A$2,IF(ISNUMBER(SEARCH('[1]Lookup for use classification'!$B$3,B1602)),'[1]Lookup for use classification'!$A$3,IF(OR(ISNUMBER(SEARCH('[1]Lookup for use classification'!$B$4,B1602)),ISNUMBER(SEARCH('[1]Lookup for use classification'!$C$4,B1602)),ISNUMBER(SEARCH('[1]Lookup for use classification'!$D$4,B1602)),ISNUMBER(SEARCH('[1]Lookup for use classification'!$E$4,B1602))),'[1]Lookup for use classification'!$A$4,IF(OR(ISNUMBER(SEARCH('[1]Lookup for use classification'!$B$5,B1602)),ISNUMBER(SEARCH('[1]Lookup for use classification'!$C$5,B1602)),ISNUMBER(SEARCH('[1]Lookup for use classification'!$D$5,B1602))),'[1]Lookup for use classification'!$A$5,IF(OR(ISNUMBER(SEARCH('[1]Lookup for use classification'!$B$7,B1602)),ISNUMBER(SEARCH('[1]Lookup for use classification'!$C$7,B1602)),ISNUMBER(SEARCH('[1]Lookup for use classification'!$D$7,B1602))),'[1]Lookup for use classification'!$A$7,IF(OR(ISNUMBER(SEARCH('[1]Lookup for use classification'!$B$9,B1602)),ISNUMBER(SEARCH('[1]Lookup for use classification'!$C$9,B1602)),ISNUMBER(SEARCH('[1]Lookup for use classification'!$D$9,B1602)),ISNUMBER(SEARCH('[1]Lookup for use classification'!$E$9,B1602)),ISNUMBER(SEARCH('[1]Lookup for use classification'!$F$9,B1602)),ISNUMBER(SEARCH('[1]Lookup for use classification'!$G$9,B1602)),ISNUMBER(SEARCH('[1]Lookup for use classification'!$H$9,B1602)),ISNUMBER(SEARCH('[1]Lookup for use classification'!$I$9,B1602)),ISNUMBER(SEARCH('[1]Lookup for use classification'!$J$9,B1602)),ISNUMBER(SEARCH('[1]Lookup for use classification'!$K$9,B1602))),'[1]Lookup for use classification'!$A$9,IF(OR(ISNUMBER(SEARCH('[1]Lookup for use classification'!$B$10,B1602)),ISNUMBER(SEARCH('[1]Lookup for use classification'!$C$10,B1602)),ISNUMBER(SEARCH('[1]Lookup for use classification'!$D$10,B1602)),ISNUMBER(SEARCH('[1]Lookup for use classification'!$E$10,B1602)),ISNUMBER(SEARCH('[1]Lookup for use classification'!$F$10,B1602)),ISNUMBER(SEARCH('[1]Lookup for use classification'!$G$10,B1602))),'[1]Lookup for use classification'!$A$10,IF(OR(ISNUMBER(SEARCH('[1]Lookup for use classification'!$B$11,B1602)),ISNUMBER(SEARCH('[1]Lookup for use classification'!$C$11,B1602))),'[1]Lookup for use classification'!$A$11,IF(OR(ISNUMBER(SEARCH('[1]Lookup for use classification'!$B$12,B1602)),ISNUMBER(SEARCH('[1]Lookup for use classification'!$C$12,B1602))),'[1]Lookup for use classification'!$A$12,IF(OR(ISNUMBER(SEARCH('[1]Lookup for use classification'!$B$13,B1602)),ISNUMBER(SEARCH('[1]Lookup for use classification'!$C$13,B1602)),ISNUMBER(SEARCH('[1]Lookup for use classification'!$D$13,B1602)),,ISNUMBER(SEARCH('[1]Lookup for use classification'!$C$13,B1602)),ISNUMBER(SEARCH('[1]Lookup for use classification'!$E$13,B1602))),'[1]Lookup for use classification'!$A$13,IF(OR(ISNUMBER(SEARCH('[1]Lookup for use classification'!$B$14,B1602)),ISNUMBER(SEARCH('[1]Lookup for use classification'!$C$14,B1602))),'[1]Lookup for use classification'!$A$14,"Other"))))))))))))</f>
        <v>Education - K - 12</v>
      </c>
      <c r="D1602" s="57"/>
      <c r="E1602" s="58" t="s">
        <v>1969</v>
      </c>
      <c r="F1602" s="58"/>
    </row>
    <row r="1603" spans="1:6">
      <c r="A1603" s="16" t="s">
        <v>1090</v>
      </c>
      <c r="B1603" s="38" t="s">
        <v>44</v>
      </c>
      <c r="C1603" s="133" t="str">
        <f>IF(OR(ISNUMBER(SEARCH('[1]Lookup for use classification'!$B$1,B1603)),ISNUMBER(SEARCH('[1]Lookup for use classification'!$C$1,B1603)),ISNUMBER(SEARCH('[1]Lookup for use classification'!$D$1,B1603)),ISNUMBER(SEARCH('[1]Lookup for use classification'!$E$1,B1603))),'[1]Lookup for use classification'!$A$1,IF(ISNUMBER(SEARCH('[1]Lookup for use classification'!$B$2,B1603)),'[1]Lookup for use classification'!$A$2,IF(ISNUMBER(SEARCH('[1]Lookup for use classification'!$B$3,B1603)),'[1]Lookup for use classification'!$A$3,IF(OR(ISNUMBER(SEARCH('[1]Lookup for use classification'!$B$4,B1603)),ISNUMBER(SEARCH('[1]Lookup for use classification'!$C$4,B1603)),ISNUMBER(SEARCH('[1]Lookup for use classification'!$D$4,B1603)),ISNUMBER(SEARCH('[1]Lookup for use classification'!$E$4,B1603))),'[1]Lookup for use classification'!$A$4,IF(OR(ISNUMBER(SEARCH('[1]Lookup for use classification'!$B$5,B1603)),ISNUMBER(SEARCH('[1]Lookup for use classification'!$C$5,B1603)),ISNUMBER(SEARCH('[1]Lookup for use classification'!$D$5,B1603))),'[1]Lookup for use classification'!$A$5,IF(OR(ISNUMBER(SEARCH('[1]Lookup for use classification'!$B$7,B1603)),ISNUMBER(SEARCH('[1]Lookup for use classification'!$C$7,B1603)),ISNUMBER(SEARCH('[1]Lookup for use classification'!$D$7,B1603))),'[1]Lookup for use classification'!$A$7,IF(OR(ISNUMBER(SEARCH('[1]Lookup for use classification'!$B$9,B1603)),ISNUMBER(SEARCH('[1]Lookup for use classification'!$C$9,B1603)),ISNUMBER(SEARCH('[1]Lookup for use classification'!$D$9,B1603)),ISNUMBER(SEARCH('[1]Lookup for use classification'!$E$9,B1603)),ISNUMBER(SEARCH('[1]Lookup for use classification'!$F$9,B1603)),ISNUMBER(SEARCH('[1]Lookup for use classification'!$G$9,B1603)),ISNUMBER(SEARCH('[1]Lookup for use classification'!$H$9,B1603)),ISNUMBER(SEARCH('[1]Lookup for use classification'!$I$9,B1603)),ISNUMBER(SEARCH('[1]Lookup for use classification'!$J$9,B1603)),ISNUMBER(SEARCH('[1]Lookup for use classification'!$K$9,B1603))),'[1]Lookup for use classification'!$A$9,IF(OR(ISNUMBER(SEARCH('[1]Lookup for use classification'!$B$10,B1603)),ISNUMBER(SEARCH('[1]Lookup for use classification'!$C$10,B1603)),ISNUMBER(SEARCH('[1]Lookup for use classification'!$D$10,B1603)),ISNUMBER(SEARCH('[1]Lookup for use classification'!$E$10,B1603)),ISNUMBER(SEARCH('[1]Lookup for use classification'!$F$10,B1603)),ISNUMBER(SEARCH('[1]Lookup for use classification'!$G$10,B1603))),'[1]Lookup for use classification'!$A$10,IF(OR(ISNUMBER(SEARCH('[1]Lookup for use classification'!$B$11,B1603)),ISNUMBER(SEARCH('[1]Lookup for use classification'!$C$11,B1603))),'[1]Lookup for use classification'!$A$11,IF(OR(ISNUMBER(SEARCH('[1]Lookup for use classification'!$B$12,B1603)),ISNUMBER(SEARCH('[1]Lookup for use classification'!$C$12,B1603))),'[1]Lookup for use classification'!$A$12,IF(OR(ISNUMBER(SEARCH('[1]Lookup for use classification'!$B$13,B1603)),ISNUMBER(SEARCH('[1]Lookup for use classification'!$C$13,B1603)),ISNUMBER(SEARCH('[1]Lookup for use classification'!$D$13,B1603)),,ISNUMBER(SEARCH('[1]Lookup for use classification'!$C$13,B1603)),ISNUMBER(SEARCH('[1]Lookup for use classification'!$E$13,B1603))),'[1]Lookup for use classification'!$A$13,IF(OR(ISNUMBER(SEARCH('[1]Lookup for use classification'!$B$14,B1603)),ISNUMBER(SEARCH('[1]Lookup for use classification'!$C$14,B1603))),'[1]Lookup for use classification'!$A$14,"Other"))))))))))))</f>
        <v>Other</v>
      </c>
      <c r="D1603" s="39">
        <v>166</v>
      </c>
      <c r="E1603" s="41"/>
      <c r="F1603" s="41"/>
    </row>
    <row r="1604" spans="1:6">
      <c r="A1604" s="16" t="s">
        <v>1090</v>
      </c>
      <c r="B1604" s="17" t="s">
        <v>1079</v>
      </c>
      <c r="C1604" s="133" t="str">
        <f>IF(OR(ISNUMBER(SEARCH('[1]Lookup for use classification'!$B$1,B1604)),ISNUMBER(SEARCH('[1]Lookup for use classification'!$C$1,B1604)),ISNUMBER(SEARCH('[1]Lookup for use classification'!$D$1,B1604)),ISNUMBER(SEARCH('[1]Lookup for use classification'!$E$1,B1604))),'[1]Lookup for use classification'!$A$1,IF(ISNUMBER(SEARCH('[1]Lookup for use classification'!$B$2,B1604)),'[1]Lookup for use classification'!$A$2,IF(ISNUMBER(SEARCH('[1]Lookup for use classification'!$B$3,B1604)),'[1]Lookup for use classification'!$A$3,IF(OR(ISNUMBER(SEARCH('[1]Lookup for use classification'!$B$4,B1604)),ISNUMBER(SEARCH('[1]Lookup for use classification'!$C$4,B1604)),ISNUMBER(SEARCH('[1]Lookup for use classification'!$D$4,B1604)),ISNUMBER(SEARCH('[1]Lookup for use classification'!$E$4,B1604))),'[1]Lookup for use classification'!$A$4,IF(OR(ISNUMBER(SEARCH('[1]Lookup for use classification'!$B$5,B1604)),ISNUMBER(SEARCH('[1]Lookup for use classification'!$C$5,B1604)),ISNUMBER(SEARCH('[1]Lookup for use classification'!$D$5,B1604))),'[1]Lookup for use classification'!$A$5,IF(OR(ISNUMBER(SEARCH('[1]Lookup for use classification'!$B$7,B1604)),ISNUMBER(SEARCH('[1]Lookup for use classification'!$C$7,B1604)),ISNUMBER(SEARCH('[1]Lookup for use classification'!$D$7,B1604))),'[1]Lookup for use classification'!$A$7,IF(OR(ISNUMBER(SEARCH('[1]Lookup for use classification'!$B$9,B1604)),ISNUMBER(SEARCH('[1]Lookup for use classification'!$C$9,B1604)),ISNUMBER(SEARCH('[1]Lookup for use classification'!$D$9,B1604)),ISNUMBER(SEARCH('[1]Lookup for use classification'!$E$9,B1604)),ISNUMBER(SEARCH('[1]Lookup for use classification'!$F$9,B1604)),ISNUMBER(SEARCH('[1]Lookup for use classification'!$G$9,B1604)),ISNUMBER(SEARCH('[1]Lookup for use classification'!$H$9,B1604)),ISNUMBER(SEARCH('[1]Lookup for use classification'!$I$9,B1604)),ISNUMBER(SEARCH('[1]Lookup for use classification'!$J$9,B1604)),ISNUMBER(SEARCH('[1]Lookup for use classification'!$K$9,B1604))),'[1]Lookup for use classification'!$A$9,IF(OR(ISNUMBER(SEARCH('[1]Lookup for use classification'!$B$10,B1604)),ISNUMBER(SEARCH('[1]Lookup for use classification'!$C$10,B1604)),ISNUMBER(SEARCH('[1]Lookup for use classification'!$D$10,B1604)),ISNUMBER(SEARCH('[1]Lookup for use classification'!$E$10,B1604)),ISNUMBER(SEARCH('[1]Lookup for use classification'!$F$10,B1604)),ISNUMBER(SEARCH('[1]Lookup for use classification'!$G$10,B1604))),'[1]Lookup for use classification'!$A$10,IF(OR(ISNUMBER(SEARCH('[1]Lookup for use classification'!$B$11,B1604)),ISNUMBER(SEARCH('[1]Lookup for use classification'!$C$11,B1604))),'[1]Lookup for use classification'!$A$11,IF(OR(ISNUMBER(SEARCH('[1]Lookup for use classification'!$B$12,B1604)),ISNUMBER(SEARCH('[1]Lookup for use classification'!$C$12,B1604))),'[1]Lookup for use classification'!$A$12,IF(OR(ISNUMBER(SEARCH('[1]Lookup for use classification'!$B$13,B1604)),ISNUMBER(SEARCH('[1]Lookup for use classification'!$C$13,B1604)),ISNUMBER(SEARCH('[1]Lookup for use classification'!$D$13,B1604)),,ISNUMBER(SEARCH('[1]Lookup for use classification'!$C$13,B1604)),ISNUMBER(SEARCH('[1]Lookup for use classification'!$E$13,B1604))),'[1]Lookup for use classification'!$A$13,IF(OR(ISNUMBER(SEARCH('[1]Lookup for use classification'!$B$14,B1604)),ISNUMBER(SEARCH('[1]Lookup for use classification'!$C$14,B1604))),'[1]Lookup for use classification'!$A$14,"Other"))))))))))))</f>
        <v>Other</v>
      </c>
      <c r="D1604" s="18"/>
      <c r="E1604" s="19" t="s">
        <v>6</v>
      </c>
      <c r="F1604" s="19"/>
    </row>
    <row r="1605" spans="1:6">
      <c r="A1605" s="16" t="s">
        <v>1090</v>
      </c>
      <c r="B1605" s="17" t="s">
        <v>1080</v>
      </c>
      <c r="C1605" s="133" t="str">
        <f>IF(OR(ISNUMBER(SEARCH('[1]Lookup for use classification'!$B$1,B1605)),ISNUMBER(SEARCH('[1]Lookup for use classification'!$C$1,B1605)),ISNUMBER(SEARCH('[1]Lookup for use classification'!$D$1,B1605)),ISNUMBER(SEARCH('[1]Lookup for use classification'!$E$1,B1605))),'[1]Lookup for use classification'!$A$1,IF(ISNUMBER(SEARCH('[1]Lookup for use classification'!$B$2,B1605)),'[1]Lookup for use classification'!$A$2,IF(ISNUMBER(SEARCH('[1]Lookup for use classification'!$B$3,B1605)),'[1]Lookup for use classification'!$A$3,IF(OR(ISNUMBER(SEARCH('[1]Lookup for use classification'!$B$4,B1605)),ISNUMBER(SEARCH('[1]Lookup for use classification'!$C$4,B1605)),ISNUMBER(SEARCH('[1]Lookup for use classification'!$D$4,B1605)),ISNUMBER(SEARCH('[1]Lookup for use classification'!$E$4,B1605))),'[1]Lookup for use classification'!$A$4,IF(OR(ISNUMBER(SEARCH('[1]Lookup for use classification'!$B$5,B1605)),ISNUMBER(SEARCH('[1]Lookup for use classification'!$C$5,B1605)),ISNUMBER(SEARCH('[1]Lookup for use classification'!$D$5,B1605))),'[1]Lookup for use classification'!$A$5,IF(OR(ISNUMBER(SEARCH('[1]Lookup for use classification'!$B$7,B1605)),ISNUMBER(SEARCH('[1]Lookup for use classification'!$C$7,B1605)),ISNUMBER(SEARCH('[1]Lookup for use classification'!$D$7,B1605))),'[1]Lookup for use classification'!$A$7,IF(OR(ISNUMBER(SEARCH('[1]Lookup for use classification'!$B$9,B1605)),ISNUMBER(SEARCH('[1]Lookup for use classification'!$C$9,B1605)),ISNUMBER(SEARCH('[1]Lookup for use classification'!$D$9,B1605)),ISNUMBER(SEARCH('[1]Lookup for use classification'!$E$9,B1605)),ISNUMBER(SEARCH('[1]Lookup for use classification'!$F$9,B1605)),ISNUMBER(SEARCH('[1]Lookup for use classification'!$G$9,B1605)),ISNUMBER(SEARCH('[1]Lookup for use classification'!$H$9,B1605)),ISNUMBER(SEARCH('[1]Lookup for use classification'!$I$9,B1605)),ISNUMBER(SEARCH('[1]Lookup for use classification'!$J$9,B1605)),ISNUMBER(SEARCH('[1]Lookup for use classification'!$K$9,B1605))),'[1]Lookup for use classification'!$A$9,IF(OR(ISNUMBER(SEARCH('[1]Lookup for use classification'!$B$10,B1605)),ISNUMBER(SEARCH('[1]Lookup for use classification'!$C$10,B1605)),ISNUMBER(SEARCH('[1]Lookup for use classification'!$D$10,B1605)),ISNUMBER(SEARCH('[1]Lookup for use classification'!$E$10,B1605)),ISNUMBER(SEARCH('[1]Lookup for use classification'!$F$10,B1605)),ISNUMBER(SEARCH('[1]Lookup for use classification'!$G$10,B1605))),'[1]Lookup for use classification'!$A$10,IF(OR(ISNUMBER(SEARCH('[1]Lookup for use classification'!$B$11,B1605)),ISNUMBER(SEARCH('[1]Lookup for use classification'!$C$11,B1605))),'[1]Lookup for use classification'!$A$11,IF(OR(ISNUMBER(SEARCH('[1]Lookup for use classification'!$B$12,B1605)),ISNUMBER(SEARCH('[1]Lookup for use classification'!$C$12,B1605))),'[1]Lookup for use classification'!$A$12,IF(OR(ISNUMBER(SEARCH('[1]Lookup for use classification'!$B$13,B1605)),ISNUMBER(SEARCH('[1]Lookup for use classification'!$C$13,B1605)),ISNUMBER(SEARCH('[1]Lookup for use classification'!$D$13,B1605)),,ISNUMBER(SEARCH('[1]Lookup for use classification'!$C$13,B1605)),ISNUMBER(SEARCH('[1]Lookup for use classification'!$E$13,B1605))),'[1]Lookup for use classification'!$A$13,IF(OR(ISNUMBER(SEARCH('[1]Lookup for use classification'!$B$14,B1605)),ISNUMBER(SEARCH('[1]Lookup for use classification'!$C$14,B1605))),'[1]Lookup for use classification'!$A$14,"Other"))))))))))))</f>
        <v>Other</v>
      </c>
      <c r="D1605" s="18">
        <v>1400</v>
      </c>
      <c r="E1605" s="19"/>
      <c r="F1605" s="19"/>
    </row>
    <row r="1606" spans="1:6">
      <c r="A1606" s="16" t="s">
        <v>1090</v>
      </c>
      <c r="B1606" s="17" t="s">
        <v>286</v>
      </c>
      <c r="C1606" s="133" t="str">
        <f>IF(OR(ISNUMBER(SEARCH('[1]Lookup for use classification'!$B$1,B1606)),ISNUMBER(SEARCH('[1]Lookup for use classification'!$C$1,B1606)),ISNUMBER(SEARCH('[1]Lookup for use classification'!$D$1,B1606)),ISNUMBER(SEARCH('[1]Lookup for use classification'!$E$1,B1606))),'[1]Lookup for use classification'!$A$1,IF(ISNUMBER(SEARCH('[1]Lookup for use classification'!$B$2,B1606)),'[1]Lookup for use classification'!$A$2,IF(ISNUMBER(SEARCH('[1]Lookup for use classification'!$B$3,B1606)),'[1]Lookup for use classification'!$A$3,IF(OR(ISNUMBER(SEARCH('[1]Lookup for use classification'!$B$4,B1606)),ISNUMBER(SEARCH('[1]Lookup for use classification'!$C$4,B1606)),ISNUMBER(SEARCH('[1]Lookup for use classification'!$D$4,B1606)),ISNUMBER(SEARCH('[1]Lookup for use classification'!$E$4,B1606))),'[1]Lookup for use classification'!$A$4,IF(OR(ISNUMBER(SEARCH('[1]Lookup for use classification'!$B$5,B1606)),ISNUMBER(SEARCH('[1]Lookup for use classification'!$C$5,B1606)),ISNUMBER(SEARCH('[1]Lookup for use classification'!$D$5,B1606))),'[1]Lookup for use classification'!$A$5,IF(OR(ISNUMBER(SEARCH('[1]Lookup for use classification'!$B$7,B1606)),ISNUMBER(SEARCH('[1]Lookup for use classification'!$C$7,B1606)),ISNUMBER(SEARCH('[1]Lookup for use classification'!$D$7,B1606))),'[1]Lookup for use classification'!$A$7,IF(OR(ISNUMBER(SEARCH('[1]Lookup for use classification'!$B$9,B1606)),ISNUMBER(SEARCH('[1]Lookup for use classification'!$C$9,B1606)),ISNUMBER(SEARCH('[1]Lookup for use classification'!$D$9,B1606)),ISNUMBER(SEARCH('[1]Lookup for use classification'!$E$9,B1606)),ISNUMBER(SEARCH('[1]Lookup for use classification'!$F$9,B1606)),ISNUMBER(SEARCH('[1]Lookup for use classification'!$G$9,B1606)),ISNUMBER(SEARCH('[1]Lookup for use classification'!$H$9,B1606)),ISNUMBER(SEARCH('[1]Lookup for use classification'!$I$9,B1606)),ISNUMBER(SEARCH('[1]Lookup for use classification'!$J$9,B1606)),ISNUMBER(SEARCH('[1]Lookup for use classification'!$K$9,B1606))),'[1]Lookup for use classification'!$A$9,IF(OR(ISNUMBER(SEARCH('[1]Lookup for use classification'!$B$10,B1606)),ISNUMBER(SEARCH('[1]Lookup for use classification'!$C$10,B1606)),ISNUMBER(SEARCH('[1]Lookup for use classification'!$D$10,B1606)),ISNUMBER(SEARCH('[1]Lookup for use classification'!$E$10,B1606)),ISNUMBER(SEARCH('[1]Lookup for use classification'!$F$10,B1606)),ISNUMBER(SEARCH('[1]Lookup for use classification'!$G$10,B1606))),'[1]Lookup for use classification'!$A$10,IF(OR(ISNUMBER(SEARCH('[1]Lookup for use classification'!$B$11,B1606)),ISNUMBER(SEARCH('[1]Lookup for use classification'!$C$11,B1606))),'[1]Lookup for use classification'!$A$11,IF(OR(ISNUMBER(SEARCH('[1]Lookup for use classification'!$B$12,B1606)),ISNUMBER(SEARCH('[1]Lookup for use classification'!$C$12,B1606))),'[1]Lookup for use classification'!$A$12,IF(OR(ISNUMBER(SEARCH('[1]Lookup for use classification'!$B$13,B1606)),ISNUMBER(SEARCH('[1]Lookup for use classification'!$C$13,B1606)),ISNUMBER(SEARCH('[1]Lookup for use classification'!$D$13,B1606)),,ISNUMBER(SEARCH('[1]Lookup for use classification'!$C$13,B1606)),ISNUMBER(SEARCH('[1]Lookup for use classification'!$E$13,B1606))),'[1]Lookup for use classification'!$A$13,IF(OR(ISNUMBER(SEARCH('[1]Lookup for use classification'!$B$14,B1606)),ISNUMBER(SEARCH('[1]Lookup for use classification'!$C$14,B1606))),'[1]Lookup for use classification'!$A$14,"Other"))))))))))))</f>
        <v>Public Assembly</v>
      </c>
      <c r="D1606" s="18">
        <v>3000</v>
      </c>
      <c r="E1606" s="19"/>
      <c r="F1606" s="19"/>
    </row>
    <row r="1607" spans="1:6">
      <c r="A1607" s="16" t="s">
        <v>1090</v>
      </c>
      <c r="B1607" s="17" t="s">
        <v>595</v>
      </c>
      <c r="C1607" s="133" t="str">
        <f>IF(OR(ISNUMBER(SEARCH('[1]Lookup for use classification'!$B$1,B1607)),ISNUMBER(SEARCH('[1]Lookup for use classification'!$C$1,B1607)),ISNUMBER(SEARCH('[1]Lookup for use classification'!$D$1,B1607)),ISNUMBER(SEARCH('[1]Lookup for use classification'!$E$1,B1607))),'[1]Lookup for use classification'!$A$1,IF(ISNUMBER(SEARCH('[1]Lookup for use classification'!$B$2,B1607)),'[1]Lookup for use classification'!$A$2,IF(ISNUMBER(SEARCH('[1]Lookup for use classification'!$B$3,B1607)),'[1]Lookup for use classification'!$A$3,IF(OR(ISNUMBER(SEARCH('[1]Lookup for use classification'!$B$4,B1607)),ISNUMBER(SEARCH('[1]Lookup for use classification'!$C$4,B1607)),ISNUMBER(SEARCH('[1]Lookup for use classification'!$D$4,B1607)),ISNUMBER(SEARCH('[1]Lookup for use classification'!$E$4,B1607))),'[1]Lookup for use classification'!$A$4,IF(OR(ISNUMBER(SEARCH('[1]Lookup for use classification'!$B$5,B1607)),ISNUMBER(SEARCH('[1]Lookup for use classification'!$C$5,B1607)),ISNUMBER(SEARCH('[1]Lookup for use classification'!$D$5,B1607))),'[1]Lookup for use classification'!$A$5,IF(OR(ISNUMBER(SEARCH('[1]Lookup for use classification'!$B$7,B1607)),ISNUMBER(SEARCH('[1]Lookup for use classification'!$C$7,B1607)),ISNUMBER(SEARCH('[1]Lookup for use classification'!$D$7,B1607))),'[1]Lookup for use classification'!$A$7,IF(OR(ISNUMBER(SEARCH('[1]Lookup for use classification'!$B$9,B1607)),ISNUMBER(SEARCH('[1]Lookup for use classification'!$C$9,B1607)),ISNUMBER(SEARCH('[1]Lookup for use classification'!$D$9,B1607)),ISNUMBER(SEARCH('[1]Lookup for use classification'!$E$9,B1607)),ISNUMBER(SEARCH('[1]Lookup for use classification'!$F$9,B1607)),ISNUMBER(SEARCH('[1]Lookup for use classification'!$G$9,B1607)),ISNUMBER(SEARCH('[1]Lookup for use classification'!$H$9,B1607)),ISNUMBER(SEARCH('[1]Lookup for use classification'!$I$9,B1607)),ISNUMBER(SEARCH('[1]Lookup for use classification'!$J$9,B1607)),ISNUMBER(SEARCH('[1]Lookup for use classification'!$K$9,B1607))),'[1]Lookup for use classification'!$A$9,IF(OR(ISNUMBER(SEARCH('[1]Lookup for use classification'!$B$10,B1607)),ISNUMBER(SEARCH('[1]Lookup for use classification'!$C$10,B1607)),ISNUMBER(SEARCH('[1]Lookup for use classification'!$D$10,B1607)),ISNUMBER(SEARCH('[1]Lookup for use classification'!$E$10,B1607)),ISNUMBER(SEARCH('[1]Lookup for use classification'!$F$10,B1607)),ISNUMBER(SEARCH('[1]Lookup for use classification'!$G$10,B1607))),'[1]Lookup for use classification'!$A$10,IF(OR(ISNUMBER(SEARCH('[1]Lookup for use classification'!$B$11,B1607)),ISNUMBER(SEARCH('[1]Lookup for use classification'!$C$11,B1607))),'[1]Lookup for use classification'!$A$11,IF(OR(ISNUMBER(SEARCH('[1]Lookup for use classification'!$B$12,B1607)),ISNUMBER(SEARCH('[1]Lookup for use classification'!$C$12,B1607))),'[1]Lookup for use classification'!$A$12,IF(OR(ISNUMBER(SEARCH('[1]Lookup for use classification'!$B$13,B1607)),ISNUMBER(SEARCH('[1]Lookup for use classification'!$C$13,B1607)),ISNUMBER(SEARCH('[1]Lookup for use classification'!$D$13,B1607)),,ISNUMBER(SEARCH('[1]Lookup for use classification'!$C$13,B1607)),ISNUMBER(SEARCH('[1]Lookup for use classification'!$E$13,B1607))),'[1]Lookup for use classification'!$A$13,IF(OR(ISNUMBER(SEARCH('[1]Lookup for use classification'!$B$14,B1607)),ISNUMBER(SEARCH('[1]Lookup for use classification'!$C$14,B1607))),'[1]Lookup for use classification'!$A$14,"Other"))))))))))))</f>
        <v>Public Assembly</v>
      </c>
      <c r="D1607" s="18"/>
      <c r="E1607" s="19" t="s">
        <v>6</v>
      </c>
      <c r="F1607" s="19" t="s">
        <v>1081</v>
      </c>
    </row>
    <row r="1608" spans="1:6">
      <c r="A1608" s="16" t="s">
        <v>1090</v>
      </c>
      <c r="B1608" s="38" t="s">
        <v>28</v>
      </c>
      <c r="C1608" s="133" t="str">
        <f>IF(OR(ISNUMBER(SEARCH('[1]Lookup for use classification'!$B$1,B1608)),ISNUMBER(SEARCH('[1]Lookup for use classification'!$C$1,B1608)),ISNUMBER(SEARCH('[1]Lookup for use classification'!$D$1,B1608)),ISNUMBER(SEARCH('[1]Lookup for use classification'!$E$1,B1608))),'[1]Lookup for use classification'!$A$1,IF(ISNUMBER(SEARCH('[1]Lookup for use classification'!$B$2,B1608)),'[1]Lookup for use classification'!$A$2,IF(ISNUMBER(SEARCH('[1]Lookup for use classification'!$B$3,B1608)),'[1]Lookup for use classification'!$A$3,IF(OR(ISNUMBER(SEARCH('[1]Lookup for use classification'!$B$4,B1608)),ISNUMBER(SEARCH('[1]Lookup for use classification'!$C$4,B1608)),ISNUMBER(SEARCH('[1]Lookup for use classification'!$D$4,B1608)),ISNUMBER(SEARCH('[1]Lookup for use classification'!$E$4,B1608))),'[1]Lookup for use classification'!$A$4,IF(OR(ISNUMBER(SEARCH('[1]Lookup for use classification'!$B$5,B1608)),ISNUMBER(SEARCH('[1]Lookup for use classification'!$C$5,B1608)),ISNUMBER(SEARCH('[1]Lookup for use classification'!$D$5,B1608))),'[1]Lookup for use classification'!$A$5,IF(OR(ISNUMBER(SEARCH('[1]Lookup for use classification'!$B$7,B1608)),ISNUMBER(SEARCH('[1]Lookup for use classification'!$C$7,B1608)),ISNUMBER(SEARCH('[1]Lookup for use classification'!$D$7,B1608))),'[1]Lookup for use classification'!$A$7,IF(OR(ISNUMBER(SEARCH('[1]Lookup for use classification'!$B$9,B1608)),ISNUMBER(SEARCH('[1]Lookup for use classification'!$C$9,B1608)),ISNUMBER(SEARCH('[1]Lookup for use classification'!$D$9,B1608)),ISNUMBER(SEARCH('[1]Lookup for use classification'!$E$9,B1608)),ISNUMBER(SEARCH('[1]Lookup for use classification'!$F$9,B1608)),ISNUMBER(SEARCH('[1]Lookup for use classification'!$G$9,B1608)),ISNUMBER(SEARCH('[1]Lookup for use classification'!$H$9,B1608)),ISNUMBER(SEARCH('[1]Lookup for use classification'!$I$9,B1608)),ISNUMBER(SEARCH('[1]Lookup for use classification'!$J$9,B1608)),ISNUMBER(SEARCH('[1]Lookup for use classification'!$K$9,B1608))),'[1]Lookup for use classification'!$A$9,IF(OR(ISNUMBER(SEARCH('[1]Lookup for use classification'!$B$10,B1608)),ISNUMBER(SEARCH('[1]Lookup for use classification'!$C$10,B1608)),ISNUMBER(SEARCH('[1]Lookup for use classification'!$D$10,B1608)),ISNUMBER(SEARCH('[1]Lookup for use classification'!$E$10,B1608)),ISNUMBER(SEARCH('[1]Lookup for use classification'!$F$10,B1608)),ISNUMBER(SEARCH('[1]Lookup for use classification'!$G$10,B1608))),'[1]Lookup for use classification'!$A$10,IF(OR(ISNUMBER(SEARCH('[1]Lookup for use classification'!$B$11,B1608)),ISNUMBER(SEARCH('[1]Lookup for use classification'!$C$11,B1608))),'[1]Lookup for use classification'!$A$11,IF(OR(ISNUMBER(SEARCH('[1]Lookup for use classification'!$B$12,B1608)),ISNUMBER(SEARCH('[1]Lookup for use classification'!$C$12,B1608))),'[1]Lookup for use classification'!$A$12,IF(OR(ISNUMBER(SEARCH('[1]Lookup for use classification'!$B$13,B1608)),ISNUMBER(SEARCH('[1]Lookup for use classification'!$C$13,B1608)),ISNUMBER(SEARCH('[1]Lookup for use classification'!$D$13,B1608)),,ISNUMBER(SEARCH('[1]Lookup for use classification'!$C$13,B1608)),ISNUMBER(SEARCH('[1]Lookup for use classification'!$E$13,B1608))),'[1]Lookup for use classification'!$A$13,IF(OR(ISNUMBER(SEARCH('[1]Lookup for use classification'!$B$14,B1608)),ISNUMBER(SEARCH('[1]Lookup for use classification'!$C$14,B1608))),'[1]Lookup for use classification'!$A$14,"Other"))))))))))))</f>
        <v>Health Care - Hospitals</v>
      </c>
      <c r="D1608" s="39">
        <v>2076</v>
      </c>
      <c r="E1608" s="41"/>
      <c r="F1608" s="41"/>
    </row>
    <row r="1609" spans="1:6">
      <c r="A1609" s="16" t="s">
        <v>1090</v>
      </c>
      <c r="B1609" s="38" t="s">
        <v>1082</v>
      </c>
      <c r="C1609" s="133" t="str">
        <f>IF(OR(ISNUMBER(SEARCH('[1]Lookup for use classification'!$B$1,B1609)),ISNUMBER(SEARCH('[1]Lookup for use classification'!$C$1,B1609)),ISNUMBER(SEARCH('[1]Lookup for use classification'!$D$1,B1609)),ISNUMBER(SEARCH('[1]Lookup for use classification'!$E$1,B1609))),'[1]Lookup for use classification'!$A$1,IF(ISNUMBER(SEARCH('[1]Lookup for use classification'!$B$2,B1609)),'[1]Lookup for use classification'!$A$2,IF(ISNUMBER(SEARCH('[1]Lookup for use classification'!$B$3,B1609)),'[1]Lookup for use classification'!$A$3,IF(OR(ISNUMBER(SEARCH('[1]Lookup for use classification'!$B$4,B1609)),ISNUMBER(SEARCH('[1]Lookup for use classification'!$C$4,B1609)),ISNUMBER(SEARCH('[1]Lookup for use classification'!$D$4,B1609)),ISNUMBER(SEARCH('[1]Lookup for use classification'!$E$4,B1609))),'[1]Lookup for use classification'!$A$4,IF(OR(ISNUMBER(SEARCH('[1]Lookup for use classification'!$B$5,B1609)),ISNUMBER(SEARCH('[1]Lookup for use classification'!$C$5,B1609)),ISNUMBER(SEARCH('[1]Lookup for use classification'!$D$5,B1609))),'[1]Lookup for use classification'!$A$5,IF(OR(ISNUMBER(SEARCH('[1]Lookup for use classification'!$B$7,B1609)),ISNUMBER(SEARCH('[1]Lookup for use classification'!$C$7,B1609)),ISNUMBER(SEARCH('[1]Lookup for use classification'!$D$7,B1609))),'[1]Lookup for use classification'!$A$7,IF(OR(ISNUMBER(SEARCH('[1]Lookup for use classification'!$B$9,B1609)),ISNUMBER(SEARCH('[1]Lookup for use classification'!$C$9,B1609)),ISNUMBER(SEARCH('[1]Lookup for use classification'!$D$9,B1609)),ISNUMBER(SEARCH('[1]Lookup for use classification'!$E$9,B1609)),ISNUMBER(SEARCH('[1]Lookup for use classification'!$F$9,B1609)),ISNUMBER(SEARCH('[1]Lookup for use classification'!$G$9,B1609)),ISNUMBER(SEARCH('[1]Lookup for use classification'!$H$9,B1609)),ISNUMBER(SEARCH('[1]Lookup for use classification'!$I$9,B1609)),ISNUMBER(SEARCH('[1]Lookup for use classification'!$J$9,B1609)),ISNUMBER(SEARCH('[1]Lookup for use classification'!$K$9,B1609))),'[1]Lookup for use classification'!$A$9,IF(OR(ISNUMBER(SEARCH('[1]Lookup for use classification'!$B$10,B1609)),ISNUMBER(SEARCH('[1]Lookup for use classification'!$C$10,B1609)),ISNUMBER(SEARCH('[1]Lookup for use classification'!$D$10,B1609)),ISNUMBER(SEARCH('[1]Lookup for use classification'!$E$10,B1609)),ISNUMBER(SEARCH('[1]Lookup for use classification'!$F$10,B1609)),ISNUMBER(SEARCH('[1]Lookup for use classification'!$G$10,B1609))),'[1]Lookup for use classification'!$A$10,IF(OR(ISNUMBER(SEARCH('[1]Lookup for use classification'!$B$11,B1609)),ISNUMBER(SEARCH('[1]Lookup for use classification'!$C$11,B1609))),'[1]Lookup for use classification'!$A$11,IF(OR(ISNUMBER(SEARCH('[1]Lookup for use classification'!$B$12,B1609)),ISNUMBER(SEARCH('[1]Lookup for use classification'!$C$12,B1609))),'[1]Lookup for use classification'!$A$12,IF(OR(ISNUMBER(SEARCH('[1]Lookup for use classification'!$B$13,B1609)),ISNUMBER(SEARCH('[1]Lookup for use classification'!$C$13,B1609)),ISNUMBER(SEARCH('[1]Lookup for use classification'!$D$13,B1609)),,ISNUMBER(SEARCH('[1]Lookup for use classification'!$C$13,B1609)),ISNUMBER(SEARCH('[1]Lookup for use classification'!$E$13,B1609))),'[1]Lookup for use classification'!$A$13,IF(OR(ISNUMBER(SEARCH('[1]Lookup for use classification'!$B$14,B1609)),ISNUMBER(SEARCH('[1]Lookup for use classification'!$C$14,B1609))),'[1]Lookup for use classification'!$A$14,"Other"))))))))))))</f>
        <v>Public Assembly</v>
      </c>
      <c r="D1609" s="39">
        <v>1000</v>
      </c>
      <c r="E1609" s="41"/>
      <c r="F1609" s="41"/>
    </row>
    <row r="1610" spans="1:6">
      <c r="A1610" s="16" t="s">
        <v>1090</v>
      </c>
      <c r="B1610" s="38" t="s">
        <v>1083</v>
      </c>
      <c r="C1610" s="133" t="str">
        <f>IF(OR(ISNUMBER(SEARCH('[1]Lookup for use classification'!$B$1,B1610)),ISNUMBER(SEARCH('[1]Lookup for use classification'!$C$1,B1610)),ISNUMBER(SEARCH('[1]Lookup for use classification'!$D$1,B1610)),ISNUMBER(SEARCH('[1]Lookup for use classification'!$E$1,B1610))),'[1]Lookup for use classification'!$A$1,IF(ISNUMBER(SEARCH('[1]Lookup for use classification'!$B$2,B1610)),'[1]Lookup for use classification'!$A$2,IF(ISNUMBER(SEARCH('[1]Lookup for use classification'!$B$3,B1610)),'[1]Lookup for use classification'!$A$3,IF(OR(ISNUMBER(SEARCH('[1]Lookup for use classification'!$B$4,B1610)),ISNUMBER(SEARCH('[1]Lookup for use classification'!$C$4,B1610)),ISNUMBER(SEARCH('[1]Lookup for use classification'!$D$4,B1610)),ISNUMBER(SEARCH('[1]Lookup for use classification'!$E$4,B1610))),'[1]Lookup for use classification'!$A$4,IF(OR(ISNUMBER(SEARCH('[1]Lookup for use classification'!$B$5,B1610)),ISNUMBER(SEARCH('[1]Lookup for use classification'!$C$5,B1610)),ISNUMBER(SEARCH('[1]Lookup for use classification'!$D$5,B1610))),'[1]Lookup for use classification'!$A$5,IF(OR(ISNUMBER(SEARCH('[1]Lookup for use classification'!$B$7,B1610)),ISNUMBER(SEARCH('[1]Lookup for use classification'!$C$7,B1610)),ISNUMBER(SEARCH('[1]Lookup for use classification'!$D$7,B1610))),'[1]Lookup for use classification'!$A$7,IF(OR(ISNUMBER(SEARCH('[1]Lookup for use classification'!$B$9,B1610)),ISNUMBER(SEARCH('[1]Lookup for use classification'!$C$9,B1610)),ISNUMBER(SEARCH('[1]Lookup for use classification'!$D$9,B1610)),ISNUMBER(SEARCH('[1]Lookup for use classification'!$E$9,B1610)),ISNUMBER(SEARCH('[1]Lookup for use classification'!$F$9,B1610)),ISNUMBER(SEARCH('[1]Lookup for use classification'!$G$9,B1610)),ISNUMBER(SEARCH('[1]Lookup for use classification'!$H$9,B1610)),ISNUMBER(SEARCH('[1]Lookup for use classification'!$I$9,B1610)),ISNUMBER(SEARCH('[1]Lookup for use classification'!$J$9,B1610)),ISNUMBER(SEARCH('[1]Lookup for use classification'!$K$9,B1610))),'[1]Lookup for use classification'!$A$9,IF(OR(ISNUMBER(SEARCH('[1]Lookup for use classification'!$B$10,B1610)),ISNUMBER(SEARCH('[1]Lookup for use classification'!$C$10,B1610)),ISNUMBER(SEARCH('[1]Lookup for use classification'!$D$10,B1610)),ISNUMBER(SEARCH('[1]Lookup for use classification'!$E$10,B1610)),ISNUMBER(SEARCH('[1]Lookup for use classification'!$F$10,B1610)),ISNUMBER(SEARCH('[1]Lookup for use classification'!$G$10,B1610))),'[1]Lookup for use classification'!$A$10,IF(OR(ISNUMBER(SEARCH('[1]Lookup for use classification'!$B$11,B1610)),ISNUMBER(SEARCH('[1]Lookup for use classification'!$C$11,B1610))),'[1]Lookup for use classification'!$A$11,IF(OR(ISNUMBER(SEARCH('[1]Lookup for use classification'!$B$12,B1610)),ISNUMBER(SEARCH('[1]Lookup for use classification'!$C$12,B1610))),'[1]Lookup for use classification'!$A$12,IF(OR(ISNUMBER(SEARCH('[1]Lookup for use classification'!$B$13,B1610)),ISNUMBER(SEARCH('[1]Lookup for use classification'!$C$13,B1610)),ISNUMBER(SEARCH('[1]Lookup for use classification'!$D$13,B1610)),,ISNUMBER(SEARCH('[1]Lookup for use classification'!$C$13,B1610)),ISNUMBER(SEARCH('[1]Lookup for use classification'!$E$13,B1610))),'[1]Lookup for use classification'!$A$13,IF(OR(ISNUMBER(SEARCH('[1]Lookup for use classification'!$B$14,B1610)),ISNUMBER(SEARCH('[1]Lookup for use classification'!$C$14,B1610))),'[1]Lookup for use classification'!$A$14,"Other"))))))))))))</f>
        <v>Accomodation Services</v>
      </c>
      <c r="D1610" s="39">
        <v>10000</v>
      </c>
      <c r="E1610" s="41" t="s">
        <v>6</v>
      </c>
      <c r="F1610" s="41" t="s">
        <v>6</v>
      </c>
    </row>
    <row r="1611" spans="1:6">
      <c r="A1611" s="16" t="s">
        <v>1090</v>
      </c>
      <c r="B1611" s="38" t="s">
        <v>1084</v>
      </c>
      <c r="C1611" s="133" t="str">
        <f>IF(OR(ISNUMBER(SEARCH('[1]Lookup for use classification'!$B$1,B1611)),ISNUMBER(SEARCH('[1]Lookup for use classification'!$C$1,B1611)),ISNUMBER(SEARCH('[1]Lookup for use classification'!$D$1,B1611)),ISNUMBER(SEARCH('[1]Lookup for use classification'!$E$1,B1611))),'[1]Lookup for use classification'!$A$1,IF(ISNUMBER(SEARCH('[1]Lookup for use classification'!$B$2,B1611)),'[1]Lookup for use classification'!$A$2,IF(ISNUMBER(SEARCH('[1]Lookup for use classification'!$B$3,B1611)),'[1]Lookup for use classification'!$A$3,IF(OR(ISNUMBER(SEARCH('[1]Lookup for use classification'!$B$4,B1611)),ISNUMBER(SEARCH('[1]Lookup for use classification'!$C$4,B1611)),ISNUMBER(SEARCH('[1]Lookup for use classification'!$D$4,B1611)),ISNUMBER(SEARCH('[1]Lookup for use classification'!$E$4,B1611))),'[1]Lookup for use classification'!$A$4,IF(OR(ISNUMBER(SEARCH('[1]Lookup for use classification'!$B$5,B1611)),ISNUMBER(SEARCH('[1]Lookup for use classification'!$C$5,B1611)),ISNUMBER(SEARCH('[1]Lookup for use classification'!$D$5,B1611))),'[1]Lookup for use classification'!$A$5,IF(OR(ISNUMBER(SEARCH('[1]Lookup for use classification'!$B$7,B1611)),ISNUMBER(SEARCH('[1]Lookup for use classification'!$C$7,B1611)),ISNUMBER(SEARCH('[1]Lookup for use classification'!$D$7,B1611))),'[1]Lookup for use classification'!$A$7,IF(OR(ISNUMBER(SEARCH('[1]Lookup for use classification'!$B$9,B1611)),ISNUMBER(SEARCH('[1]Lookup for use classification'!$C$9,B1611)),ISNUMBER(SEARCH('[1]Lookup for use classification'!$D$9,B1611)),ISNUMBER(SEARCH('[1]Lookup for use classification'!$E$9,B1611)),ISNUMBER(SEARCH('[1]Lookup for use classification'!$F$9,B1611)),ISNUMBER(SEARCH('[1]Lookup for use classification'!$G$9,B1611)),ISNUMBER(SEARCH('[1]Lookup for use classification'!$H$9,B1611)),ISNUMBER(SEARCH('[1]Lookup for use classification'!$I$9,B1611)),ISNUMBER(SEARCH('[1]Lookup for use classification'!$J$9,B1611)),ISNUMBER(SEARCH('[1]Lookup for use classification'!$K$9,B1611))),'[1]Lookup for use classification'!$A$9,IF(OR(ISNUMBER(SEARCH('[1]Lookup for use classification'!$B$10,B1611)),ISNUMBER(SEARCH('[1]Lookup for use classification'!$C$10,B1611)),ISNUMBER(SEARCH('[1]Lookup for use classification'!$D$10,B1611)),ISNUMBER(SEARCH('[1]Lookup for use classification'!$E$10,B1611)),ISNUMBER(SEARCH('[1]Lookup for use classification'!$F$10,B1611)),ISNUMBER(SEARCH('[1]Lookup for use classification'!$G$10,B1611))),'[1]Lookup for use classification'!$A$10,IF(OR(ISNUMBER(SEARCH('[1]Lookup for use classification'!$B$11,B1611)),ISNUMBER(SEARCH('[1]Lookup for use classification'!$C$11,B1611))),'[1]Lookup for use classification'!$A$11,IF(OR(ISNUMBER(SEARCH('[1]Lookup for use classification'!$B$12,B1611)),ISNUMBER(SEARCH('[1]Lookup for use classification'!$C$12,B1611))),'[1]Lookup for use classification'!$A$12,IF(OR(ISNUMBER(SEARCH('[1]Lookup for use classification'!$B$13,B1611)),ISNUMBER(SEARCH('[1]Lookup for use classification'!$C$13,B1611)),ISNUMBER(SEARCH('[1]Lookup for use classification'!$D$13,B1611)),,ISNUMBER(SEARCH('[1]Lookup for use classification'!$C$13,B1611)),ISNUMBER(SEARCH('[1]Lookup for use classification'!$E$13,B1611))),'[1]Lookup for use classification'!$A$13,IF(OR(ISNUMBER(SEARCH('[1]Lookup for use classification'!$B$14,B1611)),ISNUMBER(SEARCH('[1]Lookup for use classification'!$C$14,B1611))),'[1]Lookup for use classification'!$A$14,"Other"))))))))))))</f>
        <v>Retail - Other</v>
      </c>
      <c r="D1611" s="39" t="s">
        <v>1085</v>
      </c>
      <c r="E1611" s="41"/>
      <c r="F1611" s="41"/>
    </row>
    <row r="1612" spans="1:6">
      <c r="A1612" s="16" t="s">
        <v>1090</v>
      </c>
      <c r="B1612" s="38" t="s">
        <v>1086</v>
      </c>
      <c r="C1612" s="133" t="str">
        <f>IF(OR(ISNUMBER(SEARCH('[1]Lookup for use classification'!$B$1,B1612)),ISNUMBER(SEARCH('[1]Lookup for use classification'!$C$1,B1612)),ISNUMBER(SEARCH('[1]Lookup for use classification'!$D$1,B1612)),ISNUMBER(SEARCH('[1]Lookup for use classification'!$E$1,B1612))),'[1]Lookup for use classification'!$A$1,IF(ISNUMBER(SEARCH('[1]Lookup for use classification'!$B$2,B1612)),'[1]Lookup for use classification'!$A$2,IF(ISNUMBER(SEARCH('[1]Lookup for use classification'!$B$3,B1612)),'[1]Lookup for use classification'!$A$3,IF(OR(ISNUMBER(SEARCH('[1]Lookup for use classification'!$B$4,B1612)),ISNUMBER(SEARCH('[1]Lookup for use classification'!$C$4,B1612)),ISNUMBER(SEARCH('[1]Lookup for use classification'!$D$4,B1612)),ISNUMBER(SEARCH('[1]Lookup for use classification'!$E$4,B1612))),'[1]Lookup for use classification'!$A$4,IF(OR(ISNUMBER(SEARCH('[1]Lookup for use classification'!$B$5,B1612)),ISNUMBER(SEARCH('[1]Lookup for use classification'!$C$5,B1612)),ISNUMBER(SEARCH('[1]Lookup for use classification'!$D$5,B1612))),'[1]Lookup for use classification'!$A$5,IF(OR(ISNUMBER(SEARCH('[1]Lookup for use classification'!$B$7,B1612)),ISNUMBER(SEARCH('[1]Lookup for use classification'!$C$7,B1612)),ISNUMBER(SEARCH('[1]Lookup for use classification'!$D$7,B1612))),'[1]Lookup for use classification'!$A$7,IF(OR(ISNUMBER(SEARCH('[1]Lookup for use classification'!$B$9,B1612)),ISNUMBER(SEARCH('[1]Lookup for use classification'!$C$9,B1612)),ISNUMBER(SEARCH('[1]Lookup for use classification'!$D$9,B1612)),ISNUMBER(SEARCH('[1]Lookup for use classification'!$E$9,B1612)),ISNUMBER(SEARCH('[1]Lookup for use classification'!$F$9,B1612)),ISNUMBER(SEARCH('[1]Lookup for use classification'!$G$9,B1612)),ISNUMBER(SEARCH('[1]Lookup for use classification'!$H$9,B1612)),ISNUMBER(SEARCH('[1]Lookup for use classification'!$I$9,B1612)),ISNUMBER(SEARCH('[1]Lookup for use classification'!$J$9,B1612)),ISNUMBER(SEARCH('[1]Lookup for use classification'!$K$9,B1612))),'[1]Lookup for use classification'!$A$9,IF(OR(ISNUMBER(SEARCH('[1]Lookup for use classification'!$B$10,B1612)),ISNUMBER(SEARCH('[1]Lookup for use classification'!$C$10,B1612)),ISNUMBER(SEARCH('[1]Lookup for use classification'!$D$10,B1612)),ISNUMBER(SEARCH('[1]Lookup for use classification'!$E$10,B1612)),ISNUMBER(SEARCH('[1]Lookup for use classification'!$F$10,B1612)),ISNUMBER(SEARCH('[1]Lookup for use classification'!$G$10,B1612))),'[1]Lookup for use classification'!$A$10,IF(OR(ISNUMBER(SEARCH('[1]Lookup for use classification'!$B$11,B1612)),ISNUMBER(SEARCH('[1]Lookup for use classification'!$C$11,B1612))),'[1]Lookup for use classification'!$A$11,IF(OR(ISNUMBER(SEARCH('[1]Lookup for use classification'!$B$12,B1612)),ISNUMBER(SEARCH('[1]Lookup for use classification'!$C$12,B1612))),'[1]Lookup for use classification'!$A$12,IF(OR(ISNUMBER(SEARCH('[1]Lookup for use classification'!$B$13,B1612)),ISNUMBER(SEARCH('[1]Lookup for use classification'!$C$13,B1612)),ISNUMBER(SEARCH('[1]Lookup for use classification'!$D$13,B1612)),,ISNUMBER(SEARCH('[1]Lookup for use classification'!$C$13,B1612)),ISNUMBER(SEARCH('[1]Lookup for use classification'!$E$13,B1612))),'[1]Lookup for use classification'!$A$13,IF(OR(ISNUMBER(SEARCH('[1]Lookup for use classification'!$B$14,B1612)),ISNUMBER(SEARCH('[1]Lookup for use classification'!$C$14,B1612))),'[1]Lookup for use classification'!$A$14,"Other"))))))))))))</f>
        <v>Education - K - 12</v>
      </c>
      <c r="D1612" s="39">
        <v>14392</v>
      </c>
      <c r="E1612" s="41"/>
      <c r="F1612" s="41"/>
    </row>
    <row r="1613" spans="1:6">
      <c r="A1613" s="16" t="s">
        <v>1090</v>
      </c>
      <c r="B1613" s="38" t="s">
        <v>309</v>
      </c>
      <c r="C1613" s="133" t="str">
        <f>IF(OR(ISNUMBER(SEARCH('[1]Lookup for use classification'!$B$1,B1613)),ISNUMBER(SEARCH('[1]Lookup for use classification'!$C$1,B1613)),ISNUMBER(SEARCH('[1]Lookup for use classification'!$D$1,B1613)),ISNUMBER(SEARCH('[1]Lookup for use classification'!$E$1,B1613))),'[1]Lookup for use classification'!$A$1,IF(ISNUMBER(SEARCH('[1]Lookup for use classification'!$B$2,B1613)),'[1]Lookup for use classification'!$A$2,IF(ISNUMBER(SEARCH('[1]Lookup for use classification'!$B$3,B1613)),'[1]Lookup for use classification'!$A$3,IF(OR(ISNUMBER(SEARCH('[1]Lookup for use classification'!$B$4,B1613)),ISNUMBER(SEARCH('[1]Lookup for use classification'!$C$4,B1613)),ISNUMBER(SEARCH('[1]Lookup for use classification'!$D$4,B1613)),ISNUMBER(SEARCH('[1]Lookup for use classification'!$E$4,B1613))),'[1]Lookup for use classification'!$A$4,IF(OR(ISNUMBER(SEARCH('[1]Lookup for use classification'!$B$5,B1613)),ISNUMBER(SEARCH('[1]Lookup for use classification'!$C$5,B1613)),ISNUMBER(SEARCH('[1]Lookup for use classification'!$D$5,B1613))),'[1]Lookup for use classification'!$A$5,IF(OR(ISNUMBER(SEARCH('[1]Lookup for use classification'!$B$7,B1613)),ISNUMBER(SEARCH('[1]Lookup for use classification'!$C$7,B1613)),ISNUMBER(SEARCH('[1]Lookup for use classification'!$D$7,B1613))),'[1]Lookup for use classification'!$A$7,IF(OR(ISNUMBER(SEARCH('[1]Lookup for use classification'!$B$9,B1613)),ISNUMBER(SEARCH('[1]Lookup for use classification'!$C$9,B1613)),ISNUMBER(SEARCH('[1]Lookup for use classification'!$D$9,B1613)),ISNUMBER(SEARCH('[1]Lookup for use classification'!$E$9,B1613)),ISNUMBER(SEARCH('[1]Lookup for use classification'!$F$9,B1613)),ISNUMBER(SEARCH('[1]Lookup for use classification'!$G$9,B1613)),ISNUMBER(SEARCH('[1]Lookup for use classification'!$H$9,B1613)),ISNUMBER(SEARCH('[1]Lookup for use classification'!$I$9,B1613)),ISNUMBER(SEARCH('[1]Lookup for use classification'!$J$9,B1613)),ISNUMBER(SEARCH('[1]Lookup for use classification'!$K$9,B1613))),'[1]Lookup for use classification'!$A$9,IF(OR(ISNUMBER(SEARCH('[1]Lookup for use classification'!$B$10,B1613)),ISNUMBER(SEARCH('[1]Lookup for use classification'!$C$10,B1613)),ISNUMBER(SEARCH('[1]Lookup for use classification'!$D$10,B1613)),ISNUMBER(SEARCH('[1]Lookup for use classification'!$E$10,B1613)),ISNUMBER(SEARCH('[1]Lookup for use classification'!$F$10,B1613)),ISNUMBER(SEARCH('[1]Lookup for use classification'!$G$10,B1613))),'[1]Lookup for use classification'!$A$10,IF(OR(ISNUMBER(SEARCH('[1]Lookup for use classification'!$B$11,B1613)),ISNUMBER(SEARCH('[1]Lookup for use classification'!$C$11,B1613))),'[1]Lookup for use classification'!$A$11,IF(OR(ISNUMBER(SEARCH('[1]Lookup for use classification'!$B$12,B1613)),ISNUMBER(SEARCH('[1]Lookup for use classification'!$C$12,B1613))),'[1]Lookup for use classification'!$A$12,IF(OR(ISNUMBER(SEARCH('[1]Lookup for use classification'!$B$13,B1613)),ISNUMBER(SEARCH('[1]Lookup for use classification'!$C$13,B1613)),ISNUMBER(SEARCH('[1]Lookup for use classification'!$D$13,B1613)),,ISNUMBER(SEARCH('[1]Lookup for use classification'!$C$13,B1613)),ISNUMBER(SEARCH('[1]Lookup for use classification'!$E$13,B1613))),'[1]Lookup for use classification'!$A$13,IF(OR(ISNUMBER(SEARCH('[1]Lookup for use classification'!$B$14,B1613)),ISNUMBER(SEARCH('[1]Lookup for use classification'!$C$14,B1613))),'[1]Lookup for use classification'!$A$14,"Other"))))))))))))</f>
        <v>Other</v>
      </c>
      <c r="D1613" s="39">
        <v>320</v>
      </c>
      <c r="E1613" s="41"/>
      <c r="F1613" s="41"/>
    </row>
    <row r="1614" spans="1:6">
      <c r="A1614" s="16" t="s">
        <v>1090</v>
      </c>
      <c r="B1614" s="38" t="s">
        <v>410</v>
      </c>
      <c r="C1614" s="133" t="str">
        <f>IF(OR(ISNUMBER(SEARCH('[1]Lookup for use classification'!$B$1,B1614)),ISNUMBER(SEARCH('[1]Lookup for use classification'!$C$1,B1614)),ISNUMBER(SEARCH('[1]Lookup for use classification'!$D$1,B1614)),ISNUMBER(SEARCH('[1]Lookup for use classification'!$E$1,B1614))),'[1]Lookup for use classification'!$A$1,IF(ISNUMBER(SEARCH('[1]Lookup for use classification'!$B$2,B1614)),'[1]Lookup for use classification'!$A$2,IF(ISNUMBER(SEARCH('[1]Lookup for use classification'!$B$3,B1614)),'[1]Lookup for use classification'!$A$3,IF(OR(ISNUMBER(SEARCH('[1]Lookup for use classification'!$B$4,B1614)),ISNUMBER(SEARCH('[1]Lookup for use classification'!$C$4,B1614)),ISNUMBER(SEARCH('[1]Lookup for use classification'!$D$4,B1614)),ISNUMBER(SEARCH('[1]Lookup for use classification'!$E$4,B1614))),'[1]Lookup for use classification'!$A$4,IF(OR(ISNUMBER(SEARCH('[1]Lookup for use classification'!$B$5,B1614)),ISNUMBER(SEARCH('[1]Lookup for use classification'!$C$5,B1614)),ISNUMBER(SEARCH('[1]Lookup for use classification'!$D$5,B1614))),'[1]Lookup for use classification'!$A$5,IF(OR(ISNUMBER(SEARCH('[1]Lookup for use classification'!$B$7,B1614)),ISNUMBER(SEARCH('[1]Lookup for use classification'!$C$7,B1614)),ISNUMBER(SEARCH('[1]Lookup for use classification'!$D$7,B1614))),'[1]Lookup for use classification'!$A$7,IF(OR(ISNUMBER(SEARCH('[1]Lookup for use classification'!$B$9,B1614)),ISNUMBER(SEARCH('[1]Lookup for use classification'!$C$9,B1614)),ISNUMBER(SEARCH('[1]Lookup for use classification'!$D$9,B1614)),ISNUMBER(SEARCH('[1]Lookup for use classification'!$E$9,B1614)),ISNUMBER(SEARCH('[1]Lookup for use classification'!$F$9,B1614)),ISNUMBER(SEARCH('[1]Lookup for use classification'!$G$9,B1614)),ISNUMBER(SEARCH('[1]Lookup for use classification'!$H$9,B1614)),ISNUMBER(SEARCH('[1]Lookup for use classification'!$I$9,B1614)),ISNUMBER(SEARCH('[1]Lookup for use classification'!$J$9,B1614)),ISNUMBER(SEARCH('[1]Lookup for use classification'!$K$9,B1614))),'[1]Lookup for use classification'!$A$9,IF(OR(ISNUMBER(SEARCH('[1]Lookup for use classification'!$B$10,B1614)),ISNUMBER(SEARCH('[1]Lookup for use classification'!$C$10,B1614)),ISNUMBER(SEARCH('[1]Lookup for use classification'!$D$10,B1614)),ISNUMBER(SEARCH('[1]Lookup for use classification'!$E$10,B1614)),ISNUMBER(SEARCH('[1]Lookup for use classification'!$F$10,B1614)),ISNUMBER(SEARCH('[1]Lookup for use classification'!$G$10,B1614))),'[1]Lookup for use classification'!$A$10,IF(OR(ISNUMBER(SEARCH('[1]Lookup for use classification'!$B$11,B1614)),ISNUMBER(SEARCH('[1]Lookup for use classification'!$C$11,B1614))),'[1]Lookup for use classification'!$A$11,IF(OR(ISNUMBER(SEARCH('[1]Lookup for use classification'!$B$12,B1614)),ISNUMBER(SEARCH('[1]Lookup for use classification'!$C$12,B1614))),'[1]Lookup for use classification'!$A$12,IF(OR(ISNUMBER(SEARCH('[1]Lookup for use classification'!$B$13,B1614)),ISNUMBER(SEARCH('[1]Lookup for use classification'!$C$13,B1614)),ISNUMBER(SEARCH('[1]Lookup for use classification'!$D$13,B1614)),,ISNUMBER(SEARCH('[1]Lookup for use classification'!$C$13,B1614)),ISNUMBER(SEARCH('[1]Lookup for use classification'!$E$13,B1614))),'[1]Lookup for use classification'!$A$13,IF(OR(ISNUMBER(SEARCH('[1]Lookup for use classification'!$B$14,B1614)),ISNUMBER(SEARCH('[1]Lookup for use classification'!$C$14,B1614))),'[1]Lookup for use classification'!$A$14,"Other"))))))))))))</f>
        <v>Other</v>
      </c>
      <c r="D1614" s="39">
        <v>2000</v>
      </c>
      <c r="E1614" s="41"/>
      <c r="F1614" s="41"/>
    </row>
    <row r="1615" spans="1:6">
      <c r="A1615" s="16" t="s">
        <v>1090</v>
      </c>
      <c r="B1615" s="38" t="s">
        <v>1087</v>
      </c>
      <c r="C1615" s="133" t="str">
        <f>IF(OR(ISNUMBER(SEARCH('[1]Lookup for use classification'!$B$1,B1615)),ISNUMBER(SEARCH('[1]Lookup for use classification'!$C$1,B1615)),ISNUMBER(SEARCH('[1]Lookup for use classification'!$D$1,B1615)),ISNUMBER(SEARCH('[1]Lookup for use classification'!$E$1,B1615))),'[1]Lookup for use classification'!$A$1,IF(ISNUMBER(SEARCH('[1]Lookup for use classification'!$B$2,B1615)),'[1]Lookup for use classification'!$A$2,IF(ISNUMBER(SEARCH('[1]Lookup for use classification'!$B$3,B1615)),'[1]Lookup for use classification'!$A$3,IF(OR(ISNUMBER(SEARCH('[1]Lookup for use classification'!$B$4,B1615)),ISNUMBER(SEARCH('[1]Lookup for use classification'!$C$4,B1615)),ISNUMBER(SEARCH('[1]Lookup for use classification'!$D$4,B1615)),ISNUMBER(SEARCH('[1]Lookup for use classification'!$E$4,B1615))),'[1]Lookup for use classification'!$A$4,IF(OR(ISNUMBER(SEARCH('[1]Lookup for use classification'!$B$5,B1615)),ISNUMBER(SEARCH('[1]Lookup for use classification'!$C$5,B1615)),ISNUMBER(SEARCH('[1]Lookup for use classification'!$D$5,B1615))),'[1]Lookup for use classification'!$A$5,IF(OR(ISNUMBER(SEARCH('[1]Lookup for use classification'!$B$7,B1615)),ISNUMBER(SEARCH('[1]Lookup for use classification'!$C$7,B1615)),ISNUMBER(SEARCH('[1]Lookup for use classification'!$D$7,B1615))),'[1]Lookup for use classification'!$A$7,IF(OR(ISNUMBER(SEARCH('[1]Lookup for use classification'!$B$9,B1615)),ISNUMBER(SEARCH('[1]Lookup for use classification'!$C$9,B1615)),ISNUMBER(SEARCH('[1]Lookup for use classification'!$D$9,B1615)),ISNUMBER(SEARCH('[1]Lookup for use classification'!$E$9,B1615)),ISNUMBER(SEARCH('[1]Lookup for use classification'!$F$9,B1615)),ISNUMBER(SEARCH('[1]Lookup for use classification'!$G$9,B1615)),ISNUMBER(SEARCH('[1]Lookup for use classification'!$H$9,B1615)),ISNUMBER(SEARCH('[1]Lookup for use classification'!$I$9,B1615)),ISNUMBER(SEARCH('[1]Lookup for use classification'!$J$9,B1615)),ISNUMBER(SEARCH('[1]Lookup for use classification'!$K$9,B1615))),'[1]Lookup for use classification'!$A$9,IF(OR(ISNUMBER(SEARCH('[1]Lookup for use classification'!$B$10,B1615)),ISNUMBER(SEARCH('[1]Lookup for use classification'!$C$10,B1615)),ISNUMBER(SEARCH('[1]Lookup for use classification'!$D$10,B1615)),ISNUMBER(SEARCH('[1]Lookup for use classification'!$E$10,B1615)),ISNUMBER(SEARCH('[1]Lookup for use classification'!$F$10,B1615)),ISNUMBER(SEARCH('[1]Lookup for use classification'!$G$10,B1615))),'[1]Lookup for use classification'!$A$10,IF(OR(ISNUMBER(SEARCH('[1]Lookup for use classification'!$B$11,B1615)),ISNUMBER(SEARCH('[1]Lookup for use classification'!$C$11,B1615))),'[1]Lookup for use classification'!$A$11,IF(OR(ISNUMBER(SEARCH('[1]Lookup for use classification'!$B$12,B1615)),ISNUMBER(SEARCH('[1]Lookup for use classification'!$C$12,B1615))),'[1]Lookup for use classification'!$A$12,IF(OR(ISNUMBER(SEARCH('[1]Lookup for use classification'!$B$13,B1615)),ISNUMBER(SEARCH('[1]Lookup for use classification'!$C$13,B1615)),ISNUMBER(SEARCH('[1]Lookup for use classification'!$D$13,B1615)),,ISNUMBER(SEARCH('[1]Lookup for use classification'!$C$13,B1615)),ISNUMBER(SEARCH('[1]Lookup for use classification'!$E$13,B1615))),'[1]Lookup for use classification'!$A$13,IF(OR(ISNUMBER(SEARCH('[1]Lookup for use classification'!$B$14,B1615)),ISNUMBER(SEARCH('[1]Lookup for use classification'!$C$14,B1615))),'[1]Lookup for use classification'!$A$14,"Other"))))))))))))</f>
        <v>Warehousing</v>
      </c>
      <c r="D1615" s="39">
        <v>320</v>
      </c>
      <c r="E1615" s="41"/>
      <c r="F1615" s="41"/>
    </row>
    <row r="1616" spans="1:6">
      <c r="A1616" s="16" t="s">
        <v>1090</v>
      </c>
      <c r="B1616" s="38" t="s">
        <v>1088</v>
      </c>
      <c r="C1616" s="133" t="str">
        <f>IF(OR(ISNUMBER(SEARCH('[1]Lookup for use classification'!$B$1,B1616)),ISNUMBER(SEARCH('[1]Lookup for use classification'!$C$1,B1616)),ISNUMBER(SEARCH('[1]Lookup for use classification'!$D$1,B1616)),ISNUMBER(SEARCH('[1]Lookup for use classification'!$E$1,B1616))),'[1]Lookup for use classification'!$A$1,IF(ISNUMBER(SEARCH('[1]Lookup for use classification'!$B$2,B1616)),'[1]Lookup for use classification'!$A$2,IF(ISNUMBER(SEARCH('[1]Lookup for use classification'!$B$3,B1616)),'[1]Lookup for use classification'!$A$3,IF(OR(ISNUMBER(SEARCH('[1]Lookup for use classification'!$B$4,B1616)),ISNUMBER(SEARCH('[1]Lookup for use classification'!$C$4,B1616)),ISNUMBER(SEARCH('[1]Lookup for use classification'!$D$4,B1616)),ISNUMBER(SEARCH('[1]Lookup for use classification'!$E$4,B1616))),'[1]Lookup for use classification'!$A$4,IF(OR(ISNUMBER(SEARCH('[1]Lookup for use classification'!$B$5,B1616)),ISNUMBER(SEARCH('[1]Lookup for use classification'!$C$5,B1616)),ISNUMBER(SEARCH('[1]Lookup for use classification'!$D$5,B1616))),'[1]Lookup for use classification'!$A$5,IF(OR(ISNUMBER(SEARCH('[1]Lookup for use classification'!$B$7,B1616)),ISNUMBER(SEARCH('[1]Lookup for use classification'!$C$7,B1616)),ISNUMBER(SEARCH('[1]Lookup for use classification'!$D$7,B1616))),'[1]Lookup for use classification'!$A$7,IF(OR(ISNUMBER(SEARCH('[1]Lookup for use classification'!$B$9,B1616)),ISNUMBER(SEARCH('[1]Lookup for use classification'!$C$9,B1616)),ISNUMBER(SEARCH('[1]Lookup for use classification'!$D$9,B1616)),ISNUMBER(SEARCH('[1]Lookup for use classification'!$E$9,B1616)),ISNUMBER(SEARCH('[1]Lookup for use classification'!$F$9,B1616)),ISNUMBER(SEARCH('[1]Lookup for use classification'!$G$9,B1616)),ISNUMBER(SEARCH('[1]Lookup for use classification'!$H$9,B1616)),ISNUMBER(SEARCH('[1]Lookup for use classification'!$I$9,B1616)),ISNUMBER(SEARCH('[1]Lookup for use classification'!$J$9,B1616)),ISNUMBER(SEARCH('[1]Lookup for use classification'!$K$9,B1616))),'[1]Lookup for use classification'!$A$9,IF(OR(ISNUMBER(SEARCH('[1]Lookup for use classification'!$B$10,B1616)),ISNUMBER(SEARCH('[1]Lookup for use classification'!$C$10,B1616)),ISNUMBER(SEARCH('[1]Lookup for use classification'!$D$10,B1616)),ISNUMBER(SEARCH('[1]Lookup for use classification'!$E$10,B1616)),ISNUMBER(SEARCH('[1]Lookup for use classification'!$F$10,B1616)),ISNUMBER(SEARCH('[1]Lookup for use classification'!$G$10,B1616))),'[1]Lookup for use classification'!$A$10,IF(OR(ISNUMBER(SEARCH('[1]Lookup for use classification'!$B$11,B1616)),ISNUMBER(SEARCH('[1]Lookup for use classification'!$C$11,B1616))),'[1]Lookup for use classification'!$A$11,IF(OR(ISNUMBER(SEARCH('[1]Lookup for use classification'!$B$12,B1616)),ISNUMBER(SEARCH('[1]Lookup for use classification'!$C$12,B1616))),'[1]Lookup for use classification'!$A$12,IF(OR(ISNUMBER(SEARCH('[1]Lookup for use classification'!$B$13,B1616)),ISNUMBER(SEARCH('[1]Lookup for use classification'!$C$13,B1616)),ISNUMBER(SEARCH('[1]Lookup for use classification'!$D$13,B1616)),,ISNUMBER(SEARCH('[1]Lookup for use classification'!$C$13,B1616)),ISNUMBER(SEARCH('[1]Lookup for use classification'!$E$13,B1616))),'[1]Lookup for use classification'!$A$13,IF(OR(ISNUMBER(SEARCH('[1]Lookup for use classification'!$B$14,B1616)),ISNUMBER(SEARCH('[1]Lookup for use classification'!$C$14,B1616))),'[1]Lookup for use classification'!$A$14,"Other"))))))))))))</f>
        <v>Warehousing</v>
      </c>
      <c r="D1616" s="39">
        <v>320</v>
      </c>
      <c r="E1616" s="41"/>
      <c r="F1616" s="41"/>
    </row>
    <row r="1617" spans="1:6">
      <c r="A1617" s="16" t="s">
        <v>1090</v>
      </c>
      <c r="B1617" s="38" t="s">
        <v>875</v>
      </c>
      <c r="C1617" s="133" t="str">
        <f>IF(OR(ISNUMBER(SEARCH('[1]Lookup for use classification'!$B$1,B1617)),ISNUMBER(SEARCH('[1]Lookup for use classification'!$C$1,B1617)),ISNUMBER(SEARCH('[1]Lookup for use classification'!$D$1,B1617)),ISNUMBER(SEARCH('[1]Lookup for use classification'!$E$1,B1617))),'[1]Lookup for use classification'!$A$1,IF(ISNUMBER(SEARCH('[1]Lookup for use classification'!$B$2,B1617)),'[1]Lookup for use classification'!$A$2,IF(ISNUMBER(SEARCH('[1]Lookup for use classification'!$B$3,B1617)),'[1]Lookup for use classification'!$A$3,IF(OR(ISNUMBER(SEARCH('[1]Lookup for use classification'!$B$4,B1617)),ISNUMBER(SEARCH('[1]Lookup for use classification'!$C$4,B1617)),ISNUMBER(SEARCH('[1]Lookup for use classification'!$D$4,B1617)),ISNUMBER(SEARCH('[1]Lookup for use classification'!$E$4,B1617))),'[1]Lookup for use classification'!$A$4,IF(OR(ISNUMBER(SEARCH('[1]Lookup for use classification'!$B$5,B1617)),ISNUMBER(SEARCH('[1]Lookup for use classification'!$C$5,B1617)),ISNUMBER(SEARCH('[1]Lookup for use classification'!$D$5,B1617))),'[1]Lookup for use classification'!$A$5,IF(OR(ISNUMBER(SEARCH('[1]Lookup for use classification'!$B$7,B1617)),ISNUMBER(SEARCH('[1]Lookup for use classification'!$C$7,B1617)),ISNUMBER(SEARCH('[1]Lookup for use classification'!$D$7,B1617))),'[1]Lookup for use classification'!$A$7,IF(OR(ISNUMBER(SEARCH('[1]Lookup for use classification'!$B$9,B1617)),ISNUMBER(SEARCH('[1]Lookup for use classification'!$C$9,B1617)),ISNUMBER(SEARCH('[1]Lookup for use classification'!$D$9,B1617)),ISNUMBER(SEARCH('[1]Lookup for use classification'!$E$9,B1617)),ISNUMBER(SEARCH('[1]Lookup for use classification'!$F$9,B1617)),ISNUMBER(SEARCH('[1]Lookup for use classification'!$G$9,B1617)),ISNUMBER(SEARCH('[1]Lookup for use classification'!$H$9,B1617)),ISNUMBER(SEARCH('[1]Lookup for use classification'!$I$9,B1617)),ISNUMBER(SEARCH('[1]Lookup for use classification'!$J$9,B1617)),ISNUMBER(SEARCH('[1]Lookup for use classification'!$K$9,B1617))),'[1]Lookup for use classification'!$A$9,IF(OR(ISNUMBER(SEARCH('[1]Lookup for use classification'!$B$10,B1617)),ISNUMBER(SEARCH('[1]Lookup for use classification'!$C$10,B1617)),ISNUMBER(SEARCH('[1]Lookup for use classification'!$D$10,B1617)),ISNUMBER(SEARCH('[1]Lookup for use classification'!$E$10,B1617)),ISNUMBER(SEARCH('[1]Lookup for use classification'!$F$10,B1617)),ISNUMBER(SEARCH('[1]Lookup for use classification'!$G$10,B1617))),'[1]Lookup for use classification'!$A$10,IF(OR(ISNUMBER(SEARCH('[1]Lookup for use classification'!$B$11,B1617)),ISNUMBER(SEARCH('[1]Lookup for use classification'!$C$11,B1617))),'[1]Lookup for use classification'!$A$11,IF(OR(ISNUMBER(SEARCH('[1]Lookup for use classification'!$B$12,B1617)),ISNUMBER(SEARCH('[1]Lookup for use classification'!$C$12,B1617))),'[1]Lookup for use classification'!$A$12,IF(OR(ISNUMBER(SEARCH('[1]Lookup for use classification'!$B$13,B1617)),ISNUMBER(SEARCH('[1]Lookup for use classification'!$C$13,B1617)),ISNUMBER(SEARCH('[1]Lookup for use classification'!$D$13,B1617)),,ISNUMBER(SEARCH('[1]Lookup for use classification'!$C$13,B1617)),ISNUMBER(SEARCH('[1]Lookup for use classification'!$E$13,B1617))),'[1]Lookup for use classification'!$A$13,IF(OR(ISNUMBER(SEARCH('[1]Lookup for use classification'!$B$14,B1617)),ISNUMBER(SEARCH('[1]Lookup for use classification'!$C$14,B1617))),'[1]Lookup for use classification'!$A$14,"Other"))))))))))))</f>
        <v>Public Assembly</v>
      </c>
      <c r="D1617" s="39"/>
      <c r="E1617" s="41"/>
      <c r="F1617" s="41"/>
    </row>
    <row r="1618" spans="1:6">
      <c r="A1618" s="16" t="s">
        <v>1090</v>
      </c>
      <c r="B1618" s="38" t="s">
        <v>316</v>
      </c>
      <c r="C1618" s="133" t="str">
        <f>IF(OR(ISNUMBER(SEARCH('[1]Lookup for use classification'!$B$1,B1618)),ISNUMBER(SEARCH('[1]Lookup for use classification'!$C$1,B1618)),ISNUMBER(SEARCH('[1]Lookup for use classification'!$D$1,B1618)),ISNUMBER(SEARCH('[1]Lookup for use classification'!$E$1,B1618))),'[1]Lookup for use classification'!$A$1,IF(ISNUMBER(SEARCH('[1]Lookup for use classification'!$B$2,B1618)),'[1]Lookup for use classification'!$A$2,IF(ISNUMBER(SEARCH('[1]Lookup for use classification'!$B$3,B1618)),'[1]Lookup for use classification'!$A$3,IF(OR(ISNUMBER(SEARCH('[1]Lookup for use classification'!$B$4,B1618)),ISNUMBER(SEARCH('[1]Lookup for use classification'!$C$4,B1618)),ISNUMBER(SEARCH('[1]Lookup for use classification'!$D$4,B1618)),ISNUMBER(SEARCH('[1]Lookup for use classification'!$E$4,B1618))),'[1]Lookup for use classification'!$A$4,IF(OR(ISNUMBER(SEARCH('[1]Lookup for use classification'!$B$5,B1618)),ISNUMBER(SEARCH('[1]Lookup for use classification'!$C$5,B1618)),ISNUMBER(SEARCH('[1]Lookup for use classification'!$D$5,B1618))),'[1]Lookup for use classification'!$A$5,IF(OR(ISNUMBER(SEARCH('[1]Lookup for use classification'!$B$7,B1618)),ISNUMBER(SEARCH('[1]Lookup for use classification'!$C$7,B1618)),ISNUMBER(SEARCH('[1]Lookup for use classification'!$D$7,B1618))),'[1]Lookup for use classification'!$A$7,IF(OR(ISNUMBER(SEARCH('[1]Lookup for use classification'!$B$9,B1618)),ISNUMBER(SEARCH('[1]Lookup for use classification'!$C$9,B1618)),ISNUMBER(SEARCH('[1]Lookup for use classification'!$D$9,B1618)),ISNUMBER(SEARCH('[1]Lookup for use classification'!$E$9,B1618)),ISNUMBER(SEARCH('[1]Lookup for use classification'!$F$9,B1618)),ISNUMBER(SEARCH('[1]Lookup for use classification'!$G$9,B1618)),ISNUMBER(SEARCH('[1]Lookup for use classification'!$H$9,B1618)),ISNUMBER(SEARCH('[1]Lookup for use classification'!$I$9,B1618)),ISNUMBER(SEARCH('[1]Lookup for use classification'!$J$9,B1618)),ISNUMBER(SEARCH('[1]Lookup for use classification'!$K$9,B1618))),'[1]Lookup for use classification'!$A$9,IF(OR(ISNUMBER(SEARCH('[1]Lookup for use classification'!$B$10,B1618)),ISNUMBER(SEARCH('[1]Lookup for use classification'!$C$10,B1618)),ISNUMBER(SEARCH('[1]Lookup for use classification'!$D$10,B1618)),ISNUMBER(SEARCH('[1]Lookup for use classification'!$E$10,B1618)),ISNUMBER(SEARCH('[1]Lookup for use classification'!$F$10,B1618)),ISNUMBER(SEARCH('[1]Lookup for use classification'!$G$10,B1618))),'[1]Lookup for use classification'!$A$10,IF(OR(ISNUMBER(SEARCH('[1]Lookup for use classification'!$B$11,B1618)),ISNUMBER(SEARCH('[1]Lookup for use classification'!$C$11,B1618))),'[1]Lookup for use classification'!$A$11,IF(OR(ISNUMBER(SEARCH('[1]Lookup for use classification'!$B$12,B1618)),ISNUMBER(SEARCH('[1]Lookup for use classification'!$C$12,B1618))),'[1]Lookup for use classification'!$A$12,IF(OR(ISNUMBER(SEARCH('[1]Lookup for use classification'!$B$13,B1618)),ISNUMBER(SEARCH('[1]Lookup for use classification'!$C$13,B1618)),ISNUMBER(SEARCH('[1]Lookup for use classification'!$D$13,B1618)),,ISNUMBER(SEARCH('[1]Lookup for use classification'!$C$13,B1618)),ISNUMBER(SEARCH('[1]Lookup for use classification'!$E$13,B1618))),'[1]Lookup for use classification'!$A$13,IF(OR(ISNUMBER(SEARCH('[1]Lookup for use classification'!$B$14,B1618)),ISNUMBER(SEARCH('[1]Lookup for use classification'!$C$14,B1618))),'[1]Lookup for use classification'!$A$14,"Other"))))))))))))</f>
        <v>Other</v>
      </c>
      <c r="D1618" s="39"/>
      <c r="E1618" s="41"/>
      <c r="F1618" s="41"/>
    </row>
    <row r="1619" spans="1:6">
      <c r="A1619" s="16" t="s">
        <v>1090</v>
      </c>
      <c r="B1619" s="17" t="s">
        <v>144</v>
      </c>
      <c r="C1619" s="133" t="str">
        <f>IF(OR(ISNUMBER(SEARCH('[1]Lookup for use classification'!$B$1,B1619)),ISNUMBER(SEARCH('[1]Lookup for use classification'!$C$1,B1619)),ISNUMBER(SEARCH('[1]Lookup for use classification'!$D$1,B1619)),ISNUMBER(SEARCH('[1]Lookup for use classification'!$E$1,B1619))),'[1]Lookup for use classification'!$A$1,IF(ISNUMBER(SEARCH('[1]Lookup for use classification'!$B$2,B1619)),'[1]Lookup for use classification'!$A$2,IF(ISNUMBER(SEARCH('[1]Lookup for use classification'!$B$3,B1619)),'[1]Lookup for use classification'!$A$3,IF(OR(ISNUMBER(SEARCH('[1]Lookup for use classification'!$B$4,B1619)),ISNUMBER(SEARCH('[1]Lookup for use classification'!$C$4,B1619)),ISNUMBER(SEARCH('[1]Lookup for use classification'!$D$4,B1619)),ISNUMBER(SEARCH('[1]Lookup for use classification'!$E$4,B1619))),'[1]Lookup for use classification'!$A$4,IF(OR(ISNUMBER(SEARCH('[1]Lookup for use classification'!$B$5,B1619)),ISNUMBER(SEARCH('[1]Lookup for use classification'!$C$5,B1619)),ISNUMBER(SEARCH('[1]Lookup for use classification'!$D$5,B1619))),'[1]Lookup for use classification'!$A$5,IF(OR(ISNUMBER(SEARCH('[1]Lookup for use classification'!$B$7,B1619)),ISNUMBER(SEARCH('[1]Lookup for use classification'!$C$7,B1619)),ISNUMBER(SEARCH('[1]Lookup for use classification'!$D$7,B1619))),'[1]Lookup for use classification'!$A$7,IF(OR(ISNUMBER(SEARCH('[1]Lookup for use classification'!$B$9,B1619)),ISNUMBER(SEARCH('[1]Lookup for use classification'!$C$9,B1619)),ISNUMBER(SEARCH('[1]Lookup for use classification'!$D$9,B1619)),ISNUMBER(SEARCH('[1]Lookup for use classification'!$E$9,B1619)),ISNUMBER(SEARCH('[1]Lookup for use classification'!$F$9,B1619)),ISNUMBER(SEARCH('[1]Lookup for use classification'!$G$9,B1619)),ISNUMBER(SEARCH('[1]Lookup for use classification'!$H$9,B1619)),ISNUMBER(SEARCH('[1]Lookup for use classification'!$I$9,B1619)),ISNUMBER(SEARCH('[1]Lookup for use classification'!$J$9,B1619)),ISNUMBER(SEARCH('[1]Lookup for use classification'!$K$9,B1619))),'[1]Lookup for use classification'!$A$9,IF(OR(ISNUMBER(SEARCH('[1]Lookup for use classification'!$B$10,B1619)),ISNUMBER(SEARCH('[1]Lookup for use classification'!$C$10,B1619)),ISNUMBER(SEARCH('[1]Lookup for use classification'!$D$10,B1619)),ISNUMBER(SEARCH('[1]Lookup for use classification'!$E$10,B1619)),ISNUMBER(SEARCH('[1]Lookup for use classification'!$F$10,B1619)),ISNUMBER(SEARCH('[1]Lookup for use classification'!$G$10,B1619))),'[1]Lookup for use classification'!$A$10,IF(OR(ISNUMBER(SEARCH('[1]Lookup for use classification'!$B$11,B1619)),ISNUMBER(SEARCH('[1]Lookup for use classification'!$C$11,B1619))),'[1]Lookup for use classification'!$A$11,IF(OR(ISNUMBER(SEARCH('[1]Lookup for use classification'!$B$12,B1619)),ISNUMBER(SEARCH('[1]Lookup for use classification'!$C$12,B1619))),'[1]Lookup for use classification'!$A$12,IF(OR(ISNUMBER(SEARCH('[1]Lookup for use classification'!$B$13,B1619)),ISNUMBER(SEARCH('[1]Lookup for use classification'!$C$13,B1619)),ISNUMBER(SEARCH('[1]Lookup for use classification'!$D$13,B1619)),,ISNUMBER(SEARCH('[1]Lookup for use classification'!$C$13,B1619)),ISNUMBER(SEARCH('[1]Lookup for use classification'!$E$13,B1619))),'[1]Lookup for use classification'!$A$13,IF(OR(ISNUMBER(SEARCH('[1]Lookup for use classification'!$B$14,B1619)),ISNUMBER(SEARCH('[1]Lookup for use classification'!$C$14,B1619))),'[1]Lookup for use classification'!$A$14,"Other"))))))))))))</f>
        <v>Water &amp; Sewer</v>
      </c>
      <c r="D1619" s="18"/>
      <c r="E1619" s="19" t="s">
        <v>6</v>
      </c>
      <c r="F1619" s="19"/>
    </row>
    <row r="1620" spans="1:6">
      <c r="A1620" s="16" t="s">
        <v>1090</v>
      </c>
      <c r="B1620" s="17" t="s">
        <v>1089</v>
      </c>
      <c r="C1620" s="133" t="str">
        <f>IF(OR(ISNUMBER(SEARCH('[1]Lookup for use classification'!$B$1,B1620)),ISNUMBER(SEARCH('[1]Lookup for use classification'!$C$1,B1620)),ISNUMBER(SEARCH('[1]Lookup for use classification'!$D$1,B1620)),ISNUMBER(SEARCH('[1]Lookup for use classification'!$E$1,B1620))),'[1]Lookup for use classification'!$A$1,IF(ISNUMBER(SEARCH('[1]Lookup for use classification'!$B$2,B1620)),'[1]Lookup for use classification'!$A$2,IF(ISNUMBER(SEARCH('[1]Lookup for use classification'!$B$3,B1620)),'[1]Lookup for use classification'!$A$3,IF(OR(ISNUMBER(SEARCH('[1]Lookup for use classification'!$B$4,B1620)),ISNUMBER(SEARCH('[1]Lookup for use classification'!$C$4,B1620)),ISNUMBER(SEARCH('[1]Lookup for use classification'!$D$4,B1620)),ISNUMBER(SEARCH('[1]Lookup for use classification'!$E$4,B1620))),'[1]Lookup for use classification'!$A$4,IF(OR(ISNUMBER(SEARCH('[1]Lookup for use classification'!$B$5,B1620)),ISNUMBER(SEARCH('[1]Lookup for use classification'!$C$5,B1620)),ISNUMBER(SEARCH('[1]Lookup for use classification'!$D$5,B1620))),'[1]Lookup for use classification'!$A$5,IF(OR(ISNUMBER(SEARCH('[1]Lookup for use classification'!$B$7,B1620)),ISNUMBER(SEARCH('[1]Lookup for use classification'!$C$7,B1620)),ISNUMBER(SEARCH('[1]Lookup for use classification'!$D$7,B1620))),'[1]Lookup for use classification'!$A$7,IF(OR(ISNUMBER(SEARCH('[1]Lookup for use classification'!$B$9,B1620)),ISNUMBER(SEARCH('[1]Lookup for use classification'!$C$9,B1620)),ISNUMBER(SEARCH('[1]Lookup for use classification'!$D$9,B1620)),ISNUMBER(SEARCH('[1]Lookup for use classification'!$E$9,B1620)),ISNUMBER(SEARCH('[1]Lookup for use classification'!$F$9,B1620)),ISNUMBER(SEARCH('[1]Lookup for use classification'!$G$9,B1620)),ISNUMBER(SEARCH('[1]Lookup for use classification'!$H$9,B1620)),ISNUMBER(SEARCH('[1]Lookup for use classification'!$I$9,B1620)),ISNUMBER(SEARCH('[1]Lookup for use classification'!$J$9,B1620)),ISNUMBER(SEARCH('[1]Lookup for use classification'!$K$9,B1620))),'[1]Lookup for use classification'!$A$9,IF(OR(ISNUMBER(SEARCH('[1]Lookup for use classification'!$B$10,B1620)),ISNUMBER(SEARCH('[1]Lookup for use classification'!$C$10,B1620)),ISNUMBER(SEARCH('[1]Lookup for use classification'!$D$10,B1620)),ISNUMBER(SEARCH('[1]Lookup for use classification'!$E$10,B1620)),ISNUMBER(SEARCH('[1]Lookup for use classification'!$F$10,B1620)),ISNUMBER(SEARCH('[1]Lookup for use classification'!$G$10,B1620))),'[1]Lookup for use classification'!$A$10,IF(OR(ISNUMBER(SEARCH('[1]Lookup for use classification'!$B$11,B1620)),ISNUMBER(SEARCH('[1]Lookup for use classification'!$C$11,B1620))),'[1]Lookup for use classification'!$A$11,IF(OR(ISNUMBER(SEARCH('[1]Lookup for use classification'!$B$12,B1620)),ISNUMBER(SEARCH('[1]Lookup for use classification'!$C$12,B1620))),'[1]Lookup for use classification'!$A$12,IF(OR(ISNUMBER(SEARCH('[1]Lookup for use classification'!$B$13,B1620)),ISNUMBER(SEARCH('[1]Lookup for use classification'!$C$13,B1620)),ISNUMBER(SEARCH('[1]Lookup for use classification'!$D$13,B1620)),,ISNUMBER(SEARCH('[1]Lookup for use classification'!$C$13,B1620)),ISNUMBER(SEARCH('[1]Lookup for use classification'!$E$13,B1620))),'[1]Lookup for use classification'!$A$13,IF(OR(ISNUMBER(SEARCH('[1]Lookup for use classification'!$B$14,B1620)),ISNUMBER(SEARCH('[1]Lookup for use classification'!$C$14,B1620))),'[1]Lookup for use classification'!$A$14,"Other"))))))))))))</f>
        <v>Other</v>
      </c>
      <c r="D1620" s="18">
        <v>2000</v>
      </c>
      <c r="E1620" s="19"/>
      <c r="F1620" s="19"/>
    </row>
    <row r="1621" spans="1:6">
      <c r="A1621" s="16" t="s">
        <v>389</v>
      </c>
      <c r="B1621" s="26" t="s">
        <v>390</v>
      </c>
      <c r="C1621" s="133" t="str">
        <f>IF(OR(ISNUMBER(SEARCH('[1]Lookup for use classification'!$B$1,B1621)),ISNUMBER(SEARCH('[1]Lookup for use classification'!$C$1,B1621)),ISNUMBER(SEARCH('[1]Lookup for use classification'!$D$1,B1621)),ISNUMBER(SEARCH('[1]Lookup for use classification'!$E$1,B1621))),'[1]Lookup for use classification'!$A$1,IF(ISNUMBER(SEARCH('[1]Lookup for use classification'!$B$2,B1621)),'[1]Lookup for use classification'!$A$2,IF(ISNUMBER(SEARCH('[1]Lookup for use classification'!$B$3,B1621)),'[1]Lookup for use classification'!$A$3,IF(OR(ISNUMBER(SEARCH('[1]Lookup for use classification'!$B$4,B1621)),ISNUMBER(SEARCH('[1]Lookup for use classification'!$C$4,B1621)),ISNUMBER(SEARCH('[1]Lookup for use classification'!$D$4,B1621)),ISNUMBER(SEARCH('[1]Lookup for use classification'!$E$4,B1621))),'[1]Lookup for use classification'!$A$4,IF(OR(ISNUMBER(SEARCH('[1]Lookup for use classification'!$B$5,B1621)),ISNUMBER(SEARCH('[1]Lookup for use classification'!$C$5,B1621)),ISNUMBER(SEARCH('[1]Lookup for use classification'!$D$5,B1621))),'[1]Lookup for use classification'!$A$5,IF(OR(ISNUMBER(SEARCH('[1]Lookup for use classification'!$B$7,B1621)),ISNUMBER(SEARCH('[1]Lookup for use classification'!$C$7,B1621)),ISNUMBER(SEARCH('[1]Lookup for use classification'!$D$7,B1621))),'[1]Lookup for use classification'!$A$7,IF(OR(ISNUMBER(SEARCH('[1]Lookup for use classification'!$B$9,B1621)),ISNUMBER(SEARCH('[1]Lookup for use classification'!$C$9,B1621)),ISNUMBER(SEARCH('[1]Lookup for use classification'!$D$9,B1621)),ISNUMBER(SEARCH('[1]Lookup for use classification'!$E$9,B1621)),ISNUMBER(SEARCH('[1]Lookup for use classification'!$F$9,B1621)),ISNUMBER(SEARCH('[1]Lookup for use classification'!$G$9,B1621)),ISNUMBER(SEARCH('[1]Lookup for use classification'!$H$9,B1621)),ISNUMBER(SEARCH('[1]Lookup for use classification'!$I$9,B1621)),ISNUMBER(SEARCH('[1]Lookup for use classification'!$J$9,B1621)),ISNUMBER(SEARCH('[1]Lookup for use classification'!$K$9,B1621))),'[1]Lookup for use classification'!$A$9,IF(OR(ISNUMBER(SEARCH('[1]Lookup for use classification'!$B$10,B1621)),ISNUMBER(SEARCH('[1]Lookup for use classification'!$C$10,B1621)),ISNUMBER(SEARCH('[1]Lookup for use classification'!$D$10,B1621)),ISNUMBER(SEARCH('[1]Lookup for use classification'!$E$10,B1621)),ISNUMBER(SEARCH('[1]Lookup for use classification'!$F$10,B1621)),ISNUMBER(SEARCH('[1]Lookup for use classification'!$G$10,B1621))),'[1]Lookup for use classification'!$A$10,IF(OR(ISNUMBER(SEARCH('[1]Lookup for use classification'!$B$11,B1621)),ISNUMBER(SEARCH('[1]Lookup for use classification'!$C$11,B1621))),'[1]Lookup for use classification'!$A$11,IF(OR(ISNUMBER(SEARCH('[1]Lookup for use classification'!$B$12,B1621)),ISNUMBER(SEARCH('[1]Lookup for use classification'!$C$12,B1621))),'[1]Lookup for use classification'!$A$12,IF(OR(ISNUMBER(SEARCH('[1]Lookup for use classification'!$B$13,B1621)),ISNUMBER(SEARCH('[1]Lookup for use classification'!$C$13,B1621)),ISNUMBER(SEARCH('[1]Lookup for use classification'!$D$13,B1621)),,ISNUMBER(SEARCH('[1]Lookup for use classification'!$C$13,B1621)),ISNUMBER(SEARCH('[1]Lookup for use classification'!$E$13,B1621))),'[1]Lookup for use classification'!$A$13,IF(OR(ISNUMBER(SEARCH('[1]Lookup for use classification'!$B$14,B1621)),ISNUMBER(SEARCH('[1]Lookup for use classification'!$C$14,B1621))),'[1]Lookup for use classification'!$A$14,"Other"))))))))))))</f>
        <v>Office</v>
      </c>
      <c r="D1621" s="36">
        <v>3680</v>
      </c>
      <c r="E1621" s="29" t="s">
        <v>6</v>
      </c>
      <c r="F1621" s="29"/>
    </row>
    <row r="1622" spans="1:6">
      <c r="A1622" s="16" t="s">
        <v>389</v>
      </c>
      <c r="B1622" s="26" t="s">
        <v>391</v>
      </c>
      <c r="C1622" s="133" t="str">
        <f>IF(OR(ISNUMBER(SEARCH('[1]Lookup for use classification'!$B$1,B1622)),ISNUMBER(SEARCH('[1]Lookup for use classification'!$C$1,B1622)),ISNUMBER(SEARCH('[1]Lookup for use classification'!$D$1,B1622)),ISNUMBER(SEARCH('[1]Lookup for use classification'!$E$1,B1622))),'[1]Lookup for use classification'!$A$1,IF(ISNUMBER(SEARCH('[1]Lookup for use classification'!$B$2,B1622)),'[1]Lookup for use classification'!$A$2,IF(ISNUMBER(SEARCH('[1]Lookup for use classification'!$B$3,B1622)),'[1]Lookup for use classification'!$A$3,IF(OR(ISNUMBER(SEARCH('[1]Lookup for use classification'!$B$4,B1622)),ISNUMBER(SEARCH('[1]Lookup for use classification'!$C$4,B1622)),ISNUMBER(SEARCH('[1]Lookup for use classification'!$D$4,B1622)),ISNUMBER(SEARCH('[1]Lookup for use classification'!$E$4,B1622))),'[1]Lookup for use classification'!$A$4,IF(OR(ISNUMBER(SEARCH('[1]Lookup for use classification'!$B$5,B1622)),ISNUMBER(SEARCH('[1]Lookup for use classification'!$C$5,B1622)),ISNUMBER(SEARCH('[1]Lookup for use classification'!$D$5,B1622))),'[1]Lookup for use classification'!$A$5,IF(OR(ISNUMBER(SEARCH('[1]Lookup for use classification'!$B$7,B1622)),ISNUMBER(SEARCH('[1]Lookup for use classification'!$C$7,B1622)),ISNUMBER(SEARCH('[1]Lookup for use classification'!$D$7,B1622))),'[1]Lookup for use classification'!$A$7,IF(OR(ISNUMBER(SEARCH('[1]Lookup for use classification'!$B$9,B1622)),ISNUMBER(SEARCH('[1]Lookup for use classification'!$C$9,B1622)),ISNUMBER(SEARCH('[1]Lookup for use classification'!$D$9,B1622)),ISNUMBER(SEARCH('[1]Lookup for use classification'!$E$9,B1622)),ISNUMBER(SEARCH('[1]Lookup for use classification'!$F$9,B1622)),ISNUMBER(SEARCH('[1]Lookup for use classification'!$G$9,B1622)),ISNUMBER(SEARCH('[1]Lookup for use classification'!$H$9,B1622)),ISNUMBER(SEARCH('[1]Lookup for use classification'!$I$9,B1622)),ISNUMBER(SEARCH('[1]Lookup for use classification'!$J$9,B1622)),ISNUMBER(SEARCH('[1]Lookup for use classification'!$K$9,B1622))),'[1]Lookup for use classification'!$A$9,IF(OR(ISNUMBER(SEARCH('[1]Lookup for use classification'!$B$10,B1622)),ISNUMBER(SEARCH('[1]Lookup for use classification'!$C$10,B1622)),ISNUMBER(SEARCH('[1]Lookup for use classification'!$D$10,B1622)),ISNUMBER(SEARCH('[1]Lookup for use classification'!$E$10,B1622)),ISNUMBER(SEARCH('[1]Lookup for use classification'!$F$10,B1622)),ISNUMBER(SEARCH('[1]Lookup for use classification'!$G$10,B1622))),'[1]Lookup for use classification'!$A$10,IF(OR(ISNUMBER(SEARCH('[1]Lookup for use classification'!$B$11,B1622)),ISNUMBER(SEARCH('[1]Lookup for use classification'!$C$11,B1622))),'[1]Lookup for use classification'!$A$11,IF(OR(ISNUMBER(SEARCH('[1]Lookup for use classification'!$B$12,B1622)),ISNUMBER(SEARCH('[1]Lookup for use classification'!$C$12,B1622))),'[1]Lookup for use classification'!$A$12,IF(OR(ISNUMBER(SEARCH('[1]Lookup for use classification'!$B$13,B1622)),ISNUMBER(SEARCH('[1]Lookup for use classification'!$C$13,B1622)),ISNUMBER(SEARCH('[1]Lookup for use classification'!$D$13,B1622)),,ISNUMBER(SEARCH('[1]Lookup for use classification'!$C$13,B1622)),ISNUMBER(SEARCH('[1]Lookup for use classification'!$E$13,B1622))),'[1]Lookup for use classification'!$A$13,IF(OR(ISNUMBER(SEARCH('[1]Lookup for use classification'!$B$14,B1622)),ISNUMBER(SEARCH('[1]Lookup for use classification'!$C$14,B1622))),'[1]Lookup for use classification'!$A$14,"Other"))))))))))))</f>
        <v>Other</v>
      </c>
      <c r="D1622" s="36">
        <v>768</v>
      </c>
      <c r="E1622" s="29"/>
      <c r="F1622" s="29"/>
    </row>
    <row r="1623" spans="1:6">
      <c r="A1623" s="16" t="s">
        <v>389</v>
      </c>
      <c r="B1623" s="26" t="s">
        <v>5</v>
      </c>
      <c r="C1623" s="133" t="str">
        <f>IF(OR(ISNUMBER(SEARCH('[1]Lookup for use classification'!$B$1,B1623)),ISNUMBER(SEARCH('[1]Lookup for use classification'!$C$1,B1623)),ISNUMBER(SEARCH('[1]Lookup for use classification'!$D$1,B1623)),ISNUMBER(SEARCH('[1]Lookup for use classification'!$E$1,B1623))),'[1]Lookup for use classification'!$A$1,IF(ISNUMBER(SEARCH('[1]Lookup for use classification'!$B$2,B1623)),'[1]Lookup for use classification'!$A$2,IF(ISNUMBER(SEARCH('[1]Lookup for use classification'!$B$3,B1623)),'[1]Lookup for use classification'!$A$3,IF(OR(ISNUMBER(SEARCH('[1]Lookup for use classification'!$B$4,B1623)),ISNUMBER(SEARCH('[1]Lookup for use classification'!$C$4,B1623)),ISNUMBER(SEARCH('[1]Lookup for use classification'!$D$4,B1623)),ISNUMBER(SEARCH('[1]Lookup for use classification'!$E$4,B1623))),'[1]Lookup for use classification'!$A$4,IF(OR(ISNUMBER(SEARCH('[1]Lookup for use classification'!$B$5,B1623)),ISNUMBER(SEARCH('[1]Lookup for use classification'!$C$5,B1623)),ISNUMBER(SEARCH('[1]Lookup for use classification'!$D$5,B1623))),'[1]Lookup for use classification'!$A$5,IF(OR(ISNUMBER(SEARCH('[1]Lookup for use classification'!$B$7,B1623)),ISNUMBER(SEARCH('[1]Lookup for use classification'!$C$7,B1623)),ISNUMBER(SEARCH('[1]Lookup for use classification'!$D$7,B1623))),'[1]Lookup for use classification'!$A$7,IF(OR(ISNUMBER(SEARCH('[1]Lookup for use classification'!$B$9,B1623)),ISNUMBER(SEARCH('[1]Lookup for use classification'!$C$9,B1623)),ISNUMBER(SEARCH('[1]Lookup for use classification'!$D$9,B1623)),ISNUMBER(SEARCH('[1]Lookup for use classification'!$E$9,B1623)),ISNUMBER(SEARCH('[1]Lookup for use classification'!$F$9,B1623)),ISNUMBER(SEARCH('[1]Lookup for use classification'!$G$9,B1623)),ISNUMBER(SEARCH('[1]Lookup for use classification'!$H$9,B1623)),ISNUMBER(SEARCH('[1]Lookup for use classification'!$I$9,B1623)),ISNUMBER(SEARCH('[1]Lookup for use classification'!$J$9,B1623)),ISNUMBER(SEARCH('[1]Lookup for use classification'!$K$9,B1623))),'[1]Lookup for use classification'!$A$9,IF(OR(ISNUMBER(SEARCH('[1]Lookup for use classification'!$B$10,B1623)),ISNUMBER(SEARCH('[1]Lookup for use classification'!$C$10,B1623)),ISNUMBER(SEARCH('[1]Lookup for use classification'!$D$10,B1623)),ISNUMBER(SEARCH('[1]Lookup for use classification'!$E$10,B1623)),ISNUMBER(SEARCH('[1]Lookup for use classification'!$F$10,B1623)),ISNUMBER(SEARCH('[1]Lookup for use classification'!$G$10,B1623))),'[1]Lookup for use classification'!$A$10,IF(OR(ISNUMBER(SEARCH('[1]Lookup for use classification'!$B$11,B1623)),ISNUMBER(SEARCH('[1]Lookup for use classification'!$C$11,B1623))),'[1]Lookup for use classification'!$A$11,IF(OR(ISNUMBER(SEARCH('[1]Lookup for use classification'!$B$12,B1623)),ISNUMBER(SEARCH('[1]Lookup for use classification'!$C$12,B1623))),'[1]Lookup for use classification'!$A$12,IF(OR(ISNUMBER(SEARCH('[1]Lookup for use classification'!$B$13,B1623)),ISNUMBER(SEARCH('[1]Lookup for use classification'!$C$13,B1623)),ISNUMBER(SEARCH('[1]Lookup for use classification'!$D$13,B1623)),,ISNUMBER(SEARCH('[1]Lookup for use classification'!$C$13,B1623)),ISNUMBER(SEARCH('[1]Lookup for use classification'!$E$13,B1623))),'[1]Lookup for use classification'!$A$13,IF(OR(ISNUMBER(SEARCH('[1]Lookup for use classification'!$B$14,B1623)),ISNUMBER(SEARCH('[1]Lookup for use classification'!$C$14,B1623))),'[1]Lookup for use classification'!$A$14,"Other"))))))))))))</f>
        <v>Office</v>
      </c>
      <c r="D1623" s="36">
        <v>5200</v>
      </c>
      <c r="E1623" s="29"/>
      <c r="F1623" s="29"/>
    </row>
    <row r="1624" spans="1:6">
      <c r="A1624" s="16" t="s">
        <v>389</v>
      </c>
      <c r="B1624" s="26" t="s">
        <v>392</v>
      </c>
      <c r="C1624" s="133" t="str">
        <f>IF(OR(ISNUMBER(SEARCH('[1]Lookup for use classification'!$B$1,B1624)),ISNUMBER(SEARCH('[1]Lookup for use classification'!$C$1,B1624)),ISNUMBER(SEARCH('[1]Lookup for use classification'!$D$1,B1624)),ISNUMBER(SEARCH('[1]Lookup for use classification'!$E$1,B1624))),'[1]Lookup for use classification'!$A$1,IF(ISNUMBER(SEARCH('[1]Lookup for use classification'!$B$2,B1624)),'[1]Lookup for use classification'!$A$2,IF(ISNUMBER(SEARCH('[1]Lookup for use classification'!$B$3,B1624)),'[1]Lookup for use classification'!$A$3,IF(OR(ISNUMBER(SEARCH('[1]Lookup for use classification'!$B$4,B1624)),ISNUMBER(SEARCH('[1]Lookup for use classification'!$C$4,B1624)),ISNUMBER(SEARCH('[1]Lookup for use classification'!$D$4,B1624)),ISNUMBER(SEARCH('[1]Lookup for use classification'!$E$4,B1624))),'[1]Lookup for use classification'!$A$4,IF(OR(ISNUMBER(SEARCH('[1]Lookup for use classification'!$B$5,B1624)),ISNUMBER(SEARCH('[1]Lookup for use classification'!$C$5,B1624)),ISNUMBER(SEARCH('[1]Lookup for use classification'!$D$5,B1624))),'[1]Lookup for use classification'!$A$5,IF(OR(ISNUMBER(SEARCH('[1]Lookup for use classification'!$B$7,B1624)),ISNUMBER(SEARCH('[1]Lookup for use classification'!$C$7,B1624)),ISNUMBER(SEARCH('[1]Lookup for use classification'!$D$7,B1624))),'[1]Lookup for use classification'!$A$7,IF(OR(ISNUMBER(SEARCH('[1]Lookup for use classification'!$B$9,B1624)),ISNUMBER(SEARCH('[1]Lookup for use classification'!$C$9,B1624)),ISNUMBER(SEARCH('[1]Lookup for use classification'!$D$9,B1624)),ISNUMBER(SEARCH('[1]Lookup for use classification'!$E$9,B1624)),ISNUMBER(SEARCH('[1]Lookup for use classification'!$F$9,B1624)),ISNUMBER(SEARCH('[1]Lookup for use classification'!$G$9,B1624)),ISNUMBER(SEARCH('[1]Lookup for use classification'!$H$9,B1624)),ISNUMBER(SEARCH('[1]Lookup for use classification'!$I$9,B1624)),ISNUMBER(SEARCH('[1]Lookup for use classification'!$J$9,B1624)),ISNUMBER(SEARCH('[1]Lookup for use classification'!$K$9,B1624))),'[1]Lookup for use classification'!$A$9,IF(OR(ISNUMBER(SEARCH('[1]Lookup for use classification'!$B$10,B1624)),ISNUMBER(SEARCH('[1]Lookup for use classification'!$C$10,B1624)),ISNUMBER(SEARCH('[1]Lookup for use classification'!$D$10,B1624)),ISNUMBER(SEARCH('[1]Lookup for use classification'!$E$10,B1624)),ISNUMBER(SEARCH('[1]Lookup for use classification'!$F$10,B1624)),ISNUMBER(SEARCH('[1]Lookup for use classification'!$G$10,B1624))),'[1]Lookup for use classification'!$A$10,IF(OR(ISNUMBER(SEARCH('[1]Lookup for use classification'!$B$11,B1624)),ISNUMBER(SEARCH('[1]Lookup for use classification'!$C$11,B1624))),'[1]Lookup for use classification'!$A$11,IF(OR(ISNUMBER(SEARCH('[1]Lookup for use classification'!$B$12,B1624)),ISNUMBER(SEARCH('[1]Lookup for use classification'!$C$12,B1624))),'[1]Lookup for use classification'!$A$12,IF(OR(ISNUMBER(SEARCH('[1]Lookup for use classification'!$B$13,B1624)),ISNUMBER(SEARCH('[1]Lookup for use classification'!$C$13,B1624)),ISNUMBER(SEARCH('[1]Lookup for use classification'!$D$13,B1624)),,ISNUMBER(SEARCH('[1]Lookup for use classification'!$C$13,B1624)),ISNUMBER(SEARCH('[1]Lookup for use classification'!$E$13,B1624))),'[1]Lookup for use classification'!$A$13,IF(OR(ISNUMBER(SEARCH('[1]Lookup for use classification'!$B$14,B1624)),ISNUMBER(SEARCH('[1]Lookup for use classification'!$C$14,B1624))),'[1]Lookup for use classification'!$A$14,"Other"))))))))))))</f>
        <v>Other</v>
      </c>
      <c r="D1624" s="36">
        <v>2800</v>
      </c>
      <c r="E1624" s="29"/>
      <c r="F1624" s="29"/>
    </row>
    <row r="1625" spans="1:6">
      <c r="A1625" s="16" t="s">
        <v>389</v>
      </c>
      <c r="B1625" s="30" t="s">
        <v>28</v>
      </c>
      <c r="C1625" s="133" t="str">
        <f>IF(OR(ISNUMBER(SEARCH('[1]Lookup for use classification'!$B$1,B1625)),ISNUMBER(SEARCH('[1]Lookup for use classification'!$C$1,B1625)),ISNUMBER(SEARCH('[1]Lookup for use classification'!$D$1,B1625)),ISNUMBER(SEARCH('[1]Lookup for use classification'!$E$1,B1625))),'[1]Lookup for use classification'!$A$1,IF(ISNUMBER(SEARCH('[1]Lookup for use classification'!$B$2,B1625)),'[1]Lookup for use classification'!$A$2,IF(ISNUMBER(SEARCH('[1]Lookup for use classification'!$B$3,B1625)),'[1]Lookup for use classification'!$A$3,IF(OR(ISNUMBER(SEARCH('[1]Lookup for use classification'!$B$4,B1625)),ISNUMBER(SEARCH('[1]Lookup for use classification'!$C$4,B1625)),ISNUMBER(SEARCH('[1]Lookup for use classification'!$D$4,B1625)),ISNUMBER(SEARCH('[1]Lookup for use classification'!$E$4,B1625))),'[1]Lookup for use classification'!$A$4,IF(OR(ISNUMBER(SEARCH('[1]Lookup for use classification'!$B$5,B1625)),ISNUMBER(SEARCH('[1]Lookup for use classification'!$C$5,B1625)),ISNUMBER(SEARCH('[1]Lookup for use classification'!$D$5,B1625))),'[1]Lookup for use classification'!$A$5,IF(OR(ISNUMBER(SEARCH('[1]Lookup for use classification'!$B$7,B1625)),ISNUMBER(SEARCH('[1]Lookup for use classification'!$C$7,B1625)),ISNUMBER(SEARCH('[1]Lookup for use classification'!$D$7,B1625))),'[1]Lookup for use classification'!$A$7,IF(OR(ISNUMBER(SEARCH('[1]Lookup for use classification'!$B$9,B1625)),ISNUMBER(SEARCH('[1]Lookup for use classification'!$C$9,B1625)),ISNUMBER(SEARCH('[1]Lookup for use classification'!$D$9,B1625)),ISNUMBER(SEARCH('[1]Lookup for use classification'!$E$9,B1625)),ISNUMBER(SEARCH('[1]Lookup for use classification'!$F$9,B1625)),ISNUMBER(SEARCH('[1]Lookup for use classification'!$G$9,B1625)),ISNUMBER(SEARCH('[1]Lookup for use classification'!$H$9,B1625)),ISNUMBER(SEARCH('[1]Lookup for use classification'!$I$9,B1625)),ISNUMBER(SEARCH('[1]Lookup for use classification'!$J$9,B1625)),ISNUMBER(SEARCH('[1]Lookup for use classification'!$K$9,B1625))),'[1]Lookup for use classification'!$A$9,IF(OR(ISNUMBER(SEARCH('[1]Lookup for use classification'!$B$10,B1625)),ISNUMBER(SEARCH('[1]Lookup for use classification'!$C$10,B1625)),ISNUMBER(SEARCH('[1]Lookup for use classification'!$D$10,B1625)),ISNUMBER(SEARCH('[1]Lookup for use classification'!$E$10,B1625)),ISNUMBER(SEARCH('[1]Lookup for use classification'!$F$10,B1625)),ISNUMBER(SEARCH('[1]Lookup for use classification'!$G$10,B1625))),'[1]Lookup for use classification'!$A$10,IF(OR(ISNUMBER(SEARCH('[1]Lookup for use classification'!$B$11,B1625)),ISNUMBER(SEARCH('[1]Lookup for use classification'!$C$11,B1625))),'[1]Lookup for use classification'!$A$11,IF(OR(ISNUMBER(SEARCH('[1]Lookup for use classification'!$B$12,B1625)),ISNUMBER(SEARCH('[1]Lookup for use classification'!$C$12,B1625))),'[1]Lookup for use classification'!$A$12,IF(OR(ISNUMBER(SEARCH('[1]Lookup for use classification'!$B$13,B1625)),ISNUMBER(SEARCH('[1]Lookup for use classification'!$C$13,B1625)),ISNUMBER(SEARCH('[1]Lookup for use classification'!$D$13,B1625)),,ISNUMBER(SEARCH('[1]Lookup for use classification'!$C$13,B1625)),ISNUMBER(SEARCH('[1]Lookup for use classification'!$E$13,B1625))),'[1]Lookup for use classification'!$A$13,IF(OR(ISNUMBER(SEARCH('[1]Lookup for use classification'!$B$14,B1625)),ISNUMBER(SEARCH('[1]Lookup for use classification'!$C$14,B1625))),'[1]Lookup for use classification'!$A$14,"Other"))))))))))))</f>
        <v>Health Care - Hospitals</v>
      </c>
      <c r="D1625" s="37">
        <v>1932</v>
      </c>
      <c r="E1625" s="28"/>
      <c r="F1625" s="28"/>
    </row>
    <row r="1626" spans="1:6">
      <c r="A1626" s="16" t="s">
        <v>389</v>
      </c>
      <c r="B1626" s="26" t="s">
        <v>393</v>
      </c>
      <c r="C1626" s="133" t="str">
        <f>IF(OR(ISNUMBER(SEARCH('[1]Lookup for use classification'!$B$1,B1626)),ISNUMBER(SEARCH('[1]Lookup for use classification'!$C$1,B1626)),ISNUMBER(SEARCH('[1]Lookup for use classification'!$D$1,B1626)),ISNUMBER(SEARCH('[1]Lookup for use classification'!$E$1,B1626))),'[1]Lookup for use classification'!$A$1,IF(ISNUMBER(SEARCH('[1]Lookup for use classification'!$B$2,B1626)),'[1]Lookup for use classification'!$A$2,IF(ISNUMBER(SEARCH('[1]Lookup for use classification'!$B$3,B1626)),'[1]Lookup for use classification'!$A$3,IF(OR(ISNUMBER(SEARCH('[1]Lookup for use classification'!$B$4,B1626)),ISNUMBER(SEARCH('[1]Lookup for use classification'!$C$4,B1626)),ISNUMBER(SEARCH('[1]Lookup for use classification'!$D$4,B1626)),ISNUMBER(SEARCH('[1]Lookup for use classification'!$E$4,B1626))),'[1]Lookup for use classification'!$A$4,IF(OR(ISNUMBER(SEARCH('[1]Lookup for use classification'!$B$5,B1626)),ISNUMBER(SEARCH('[1]Lookup for use classification'!$C$5,B1626)),ISNUMBER(SEARCH('[1]Lookup for use classification'!$D$5,B1626))),'[1]Lookup for use classification'!$A$5,IF(OR(ISNUMBER(SEARCH('[1]Lookup for use classification'!$B$7,B1626)),ISNUMBER(SEARCH('[1]Lookup for use classification'!$C$7,B1626)),ISNUMBER(SEARCH('[1]Lookup for use classification'!$D$7,B1626))),'[1]Lookup for use classification'!$A$7,IF(OR(ISNUMBER(SEARCH('[1]Lookup for use classification'!$B$9,B1626)),ISNUMBER(SEARCH('[1]Lookup for use classification'!$C$9,B1626)),ISNUMBER(SEARCH('[1]Lookup for use classification'!$D$9,B1626)),ISNUMBER(SEARCH('[1]Lookup for use classification'!$E$9,B1626)),ISNUMBER(SEARCH('[1]Lookup for use classification'!$F$9,B1626)),ISNUMBER(SEARCH('[1]Lookup for use classification'!$G$9,B1626)),ISNUMBER(SEARCH('[1]Lookup for use classification'!$H$9,B1626)),ISNUMBER(SEARCH('[1]Lookup for use classification'!$I$9,B1626)),ISNUMBER(SEARCH('[1]Lookup for use classification'!$J$9,B1626)),ISNUMBER(SEARCH('[1]Lookup for use classification'!$K$9,B1626))),'[1]Lookup for use classification'!$A$9,IF(OR(ISNUMBER(SEARCH('[1]Lookup for use classification'!$B$10,B1626)),ISNUMBER(SEARCH('[1]Lookup for use classification'!$C$10,B1626)),ISNUMBER(SEARCH('[1]Lookup for use classification'!$D$10,B1626)),ISNUMBER(SEARCH('[1]Lookup for use classification'!$E$10,B1626)),ISNUMBER(SEARCH('[1]Lookup for use classification'!$F$10,B1626)),ISNUMBER(SEARCH('[1]Lookup for use classification'!$G$10,B1626))),'[1]Lookup for use classification'!$A$10,IF(OR(ISNUMBER(SEARCH('[1]Lookup for use classification'!$B$11,B1626)),ISNUMBER(SEARCH('[1]Lookup for use classification'!$C$11,B1626))),'[1]Lookup for use classification'!$A$11,IF(OR(ISNUMBER(SEARCH('[1]Lookup for use classification'!$B$12,B1626)),ISNUMBER(SEARCH('[1]Lookup for use classification'!$C$12,B1626))),'[1]Lookup for use classification'!$A$12,IF(OR(ISNUMBER(SEARCH('[1]Lookup for use classification'!$B$13,B1626)),ISNUMBER(SEARCH('[1]Lookup for use classification'!$C$13,B1626)),ISNUMBER(SEARCH('[1]Lookup for use classification'!$D$13,B1626)),,ISNUMBER(SEARCH('[1]Lookup for use classification'!$C$13,B1626)),ISNUMBER(SEARCH('[1]Lookup for use classification'!$E$13,B1626))),'[1]Lookup for use classification'!$A$13,IF(OR(ISNUMBER(SEARCH('[1]Lookup for use classification'!$B$14,B1626)),ISNUMBER(SEARCH('[1]Lookup for use classification'!$C$14,B1626))),'[1]Lookup for use classification'!$A$14,"Other"))))))))))))</f>
        <v>Public Assembly</v>
      </c>
      <c r="D1626" s="36">
        <v>8040</v>
      </c>
      <c r="E1626" s="29" t="s">
        <v>6</v>
      </c>
      <c r="F1626" s="29"/>
    </row>
    <row r="1627" spans="1:6">
      <c r="A1627" s="16" t="s">
        <v>389</v>
      </c>
      <c r="B1627" s="26" t="s">
        <v>7</v>
      </c>
      <c r="C1627" s="133" t="str">
        <f>IF(OR(ISNUMBER(SEARCH('[1]Lookup for use classification'!$B$1,B1627)),ISNUMBER(SEARCH('[1]Lookup for use classification'!$C$1,B1627)),ISNUMBER(SEARCH('[1]Lookup for use classification'!$D$1,B1627)),ISNUMBER(SEARCH('[1]Lookup for use classification'!$E$1,B1627))),'[1]Lookup for use classification'!$A$1,IF(ISNUMBER(SEARCH('[1]Lookup for use classification'!$B$2,B1627)),'[1]Lookup for use classification'!$A$2,IF(ISNUMBER(SEARCH('[1]Lookup for use classification'!$B$3,B1627)),'[1]Lookup for use classification'!$A$3,IF(OR(ISNUMBER(SEARCH('[1]Lookup for use classification'!$B$4,B1627)),ISNUMBER(SEARCH('[1]Lookup for use classification'!$C$4,B1627)),ISNUMBER(SEARCH('[1]Lookup for use classification'!$D$4,B1627)),ISNUMBER(SEARCH('[1]Lookup for use classification'!$E$4,B1627))),'[1]Lookup for use classification'!$A$4,IF(OR(ISNUMBER(SEARCH('[1]Lookup for use classification'!$B$5,B1627)),ISNUMBER(SEARCH('[1]Lookup for use classification'!$C$5,B1627)),ISNUMBER(SEARCH('[1]Lookup for use classification'!$D$5,B1627))),'[1]Lookup for use classification'!$A$5,IF(OR(ISNUMBER(SEARCH('[1]Lookup for use classification'!$B$7,B1627)),ISNUMBER(SEARCH('[1]Lookup for use classification'!$C$7,B1627)),ISNUMBER(SEARCH('[1]Lookup for use classification'!$D$7,B1627))),'[1]Lookup for use classification'!$A$7,IF(OR(ISNUMBER(SEARCH('[1]Lookup for use classification'!$B$9,B1627)),ISNUMBER(SEARCH('[1]Lookup for use classification'!$C$9,B1627)),ISNUMBER(SEARCH('[1]Lookup for use classification'!$D$9,B1627)),ISNUMBER(SEARCH('[1]Lookup for use classification'!$E$9,B1627)),ISNUMBER(SEARCH('[1]Lookup for use classification'!$F$9,B1627)),ISNUMBER(SEARCH('[1]Lookup for use classification'!$G$9,B1627)),ISNUMBER(SEARCH('[1]Lookup for use classification'!$H$9,B1627)),ISNUMBER(SEARCH('[1]Lookup for use classification'!$I$9,B1627)),ISNUMBER(SEARCH('[1]Lookup for use classification'!$J$9,B1627)),ISNUMBER(SEARCH('[1]Lookup for use classification'!$K$9,B1627))),'[1]Lookup for use classification'!$A$9,IF(OR(ISNUMBER(SEARCH('[1]Lookup for use classification'!$B$10,B1627)),ISNUMBER(SEARCH('[1]Lookup for use classification'!$C$10,B1627)),ISNUMBER(SEARCH('[1]Lookup for use classification'!$D$10,B1627)),ISNUMBER(SEARCH('[1]Lookup for use classification'!$E$10,B1627)),ISNUMBER(SEARCH('[1]Lookup for use classification'!$F$10,B1627)),ISNUMBER(SEARCH('[1]Lookup for use classification'!$G$10,B1627))),'[1]Lookup for use classification'!$A$10,IF(OR(ISNUMBER(SEARCH('[1]Lookup for use classification'!$B$11,B1627)),ISNUMBER(SEARCH('[1]Lookup for use classification'!$C$11,B1627))),'[1]Lookup for use classification'!$A$11,IF(OR(ISNUMBER(SEARCH('[1]Lookup for use classification'!$B$12,B1627)),ISNUMBER(SEARCH('[1]Lookup for use classification'!$C$12,B1627))),'[1]Lookup for use classification'!$A$12,IF(OR(ISNUMBER(SEARCH('[1]Lookup for use classification'!$B$13,B1627)),ISNUMBER(SEARCH('[1]Lookup for use classification'!$C$13,B1627)),ISNUMBER(SEARCH('[1]Lookup for use classification'!$D$13,B1627)),,ISNUMBER(SEARCH('[1]Lookup for use classification'!$C$13,B1627)),ISNUMBER(SEARCH('[1]Lookup for use classification'!$E$13,B1627))),'[1]Lookup for use classification'!$A$13,IF(OR(ISNUMBER(SEARCH('[1]Lookup for use classification'!$B$14,B1627)),ISNUMBER(SEARCH('[1]Lookup for use classification'!$C$14,B1627))),'[1]Lookup for use classification'!$A$14,"Other"))))))))))))</f>
        <v>Public Safety</v>
      </c>
      <c r="D1627" s="36">
        <v>600</v>
      </c>
      <c r="E1627" s="29"/>
      <c r="F1627" s="29"/>
    </row>
    <row r="1628" spans="1:6">
      <c r="A1628" s="16" t="s">
        <v>389</v>
      </c>
      <c r="B1628" s="26" t="s">
        <v>394</v>
      </c>
      <c r="C1628" s="133" t="str">
        <f>IF(OR(ISNUMBER(SEARCH('[1]Lookup for use classification'!$B$1,B1628)),ISNUMBER(SEARCH('[1]Lookup for use classification'!$C$1,B1628)),ISNUMBER(SEARCH('[1]Lookup for use classification'!$D$1,B1628)),ISNUMBER(SEARCH('[1]Lookup for use classification'!$E$1,B1628))),'[1]Lookup for use classification'!$A$1,IF(ISNUMBER(SEARCH('[1]Lookup for use classification'!$B$2,B1628)),'[1]Lookup for use classification'!$A$2,IF(ISNUMBER(SEARCH('[1]Lookup for use classification'!$B$3,B1628)),'[1]Lookup for use classification'!$A$3,IF(OR(ISNUMBER(SEARCH('[1]Lookup for use classification'!$B$4,B1628)),ISNUMBER(SEARCH('[1]Lookup for use classification'!$C$4,B1628)),ISNUMBER(SEARCH('[1]Lookup for use classification'!$D$4,B1628)),ISNUMBER(SEARCH('[1]Lookup for use classification'!$E$4,B1628))),'[1]Lookup for use classification'!$A$4,IF(OR(ISNUMBER(SEARCH('[1]Lookup for use classification'!$B$5,B1628)),ISNUMBER(SEARCH('[1]Lookup for use classification'!$C$5,B1628)),ISNUMBER(SEARCH('[1]Lookup for use classification'!$D$5,B1628))),'[1]Lookup for use classification'!$A$5,IF(OR(ISNUMBER(SEARCH('[1]Lookup for use classification'!$B$7,B1628)),ISNUMBER(SEARCH('[1]Lookup for use classification'!$C$7,B1628)),ISNUMBER(SEARCH('[1]Lookup for use classification'!$D$7,B1628))),'[1]Lookup for use classification'!$A$7,IF(OR(ISNUMBER(SEARCH('[1]Lookup for use classification'!$B$9,B1628)),ISNUMBER(SEARCH('[1]Lookup for use classification'!$C$9,B1628)),ISNUMBER(SEARCH('[1]Lookup for use classification'!$D$9,B1628)),ISNUMBER(SEARCH('[1]Lookup for use classification'!$E$9,B1628)),ISNUMBER(SEARCH('[1]Lookup for use classification'!$F$9,B1628)),ISNUMBER(SEARCH('[1]Lookup for use classification'!$G$9,B1628)),ISNUMBER(SEARCH('[1]Lookup for use classification'!$H$9,B1628)),ISNUMBER(SEARCH('[1]Lookup for use classification'!$I$9,B1628)),ISNUMBER(SEARCH('[1]Lookup for use classification'!$J$9,B1628)),ISNUMBER(SEARCH('[1]Lookup for use classification'!$K$9,B1628))),'[1]Lookup for use classification'!$A$9,IF(OR(ISNUMBER(SEARCH('[1]Lookup for use classification'!$B$10,B1628)),ISNUMBER(SEARCH('[1]Lookup for use classification'!$C$10,B1628)),ISNUMBER(SEARCH('[1]Lookup for use classification'!$D$10,B1628)),ISNUMBER(SEARCH('[1]Lookup for use classification'!$E$10,B1628)),ISNUMBER(SEARCH('[1]Lookup for use classification'!$F$10,B1628)),ISNUMBER(SEARCH('[1]Lookup for use classification'!$G$10,B1628))),'[1]Lookup for use classification'!$A$10,IF(OR(ISNUMBER(SEARCH('[1]Lookup for use classification'!$B$11,B1628)),ISNUMBER(SEARCH('[1]Lookup for use classification'!$C$11,B1628))),'[1]Lookup for use classification'!$A$11,IF(OR(ISNUMBER(SEARCH('[1]Lookup for use classification'!$B$12,B1628)),ISNUMBER(SEARCH('[1]Lookup for use classification'!$C$12,B1628))),'[1]Lookup for use classification'!$A$12,IF(OR(ISNUMBER(SEARCH('[1]Lookup for use classification'!$B$13,B1628)),ISNUMBER(SEARCH('[1]Lookup for use classification'!$C$13,B1628)),ISNUMBER(SEARCH('[1]Lookup for use classification'!$D$13,B1628)),,ISNUMBER(SEARCH('[1]Lookup for use classification'!$C$13,B1628)),ISNUMBER(SEARCH('[1]Lookup for use classification'!$E$13,B1628))),'[1]Lookup for use classification'!$A$13,IF(OR(ISNUMBER(SEARCH('[1]Lookup for use classification'!$B$14,B1628)),ISNUMBER(SEARCH('[1]Lookup for use classification'!$C$14,B1628))),'[1]Lookup for use classification'!$A$14,"Other"))))))))))))</f>
        <v>Education - K - 12</v>
      </c>
      <c r="D1628" s="36">
        <v>51500</v>
      </c>
      <c r="E1628" s="29" t="s">
        <v>6</v>
      </c>
      <c r="F1628" s="29"/>
    </row>
    <row r="1629" spans="1:6">
      <c r="A1629" s="16" t="s">
        <v>389</v>
      </c>
      <c r="B1629" s="26" t="s">
        <v>395</v>
      </c>
      <c r="C1629" s="133" t="str">
        <f>IF(OR(ISNUMBER(SEARCH('[1]Lookup for use classification'!$B$1,B1629)),ISNUMBER(SEARCH('[1]Lookup for use classification'!$C$1,B1629)),ISNUMBER(SEARCH('[1]Lookup for use classification'!$D$1,B1629)),ISNUMBER(SEARCH('[1]Lookup for use classification'!$E$1,B1629))),'[1]Lookup for use classification'!$A$1,IF(ISNUMBER(SEARCH('[1]Lookup for use classification'!$B$2,B1629)),'[1]Lookup for use classification'!$A$2,IF(ISNUMBER(SEARCH('[1]Lookup for use classification'!$B$3,B1629)),'[1]Lookup for use classification'!$A$3,IF(OR(ISNUMBER(SEARCH('[1]Lookup for use classification'!$B$4,B1629)),ISNUMBER(SEARCH('[1]Lookup for use classification'!$C$4,B1629)),ISNUMBER(SEARCH('[1]Lookup for use classification'!$D$4,B1629)),ISNUMBER(SEARCH('[1]Lookup for use classification'!$E$4,B1629))),'[1]Lookup for use classification'!$A$4,IF(OR(ISNUMBER(SEARCH('[1]Lookup for use classification'!$B$5,B1629)),ISNUMBER(SEARCH('[1]Lookup for use classification'!$C$5,B1629)),ISNUMBER(SEARCH('[1]Lookup for use classification'!$D$5,B1629))),'[1]Lookup for use classification'!$A$5,IF(OR(ISNUMBER(SEARCH('[1]Lookup for use classification'!$B$7,B1629)),ISNUMBER(SEARCH('[1]Lookup for use classification'!$C$7,B1629)),ISNUMBER(SEARCH('[1]Lookup for use classification'!$D$7,B1629))),'[1]Lookup for use classification'!$A$7,IF(OR(ISNUMBER(SEARCH('[1]Lookup for use classification'!$B$9,B1629)),ISNUMBER(SEARCH('[1]Lookup for use classification'!$C$9,B1629)),ISNUMBER(SEARCH('[1]Lookup for use classification'!$D$9,B1629)),ISNUMBER(SEARCH('[1]Lookup for use classification'!$E$9,B1629)),ISNUMBER(SEARCH('[1]Lookup for use classification'!$F$9,B1629)),ISNUMBER(SEARCH('[1]Lookup for use classification'!$G$9,B1629)),ISNUMBER(SEARCH('[1]Lookup for use classification'!$H$9,B1629)),ISNUMBER(SEARCH('[1]Lookup for use classification'!$I$9,B1629)),ISNUMBER(SEARCH('[1]Lookup for use classification'!$J$9,B1629)),ISNUMBER(SEARCH('[1]Lookup for use classification'!$K$9,B1629))),'[1]Lookup for use classification'!$A$9,IF(OR(ISNUMBER(SEARCH('[1]Lookup for use classification'!$B$10,B1629)),ISNUMBER(SEARCH('[1]Lookup for use classification'!$C$10,B1629)),ISNUMBER(SEARCH('[1]Lookup for use classification'!$D$10,B1629)),ISNUMBER(SEARCH('[1]Lookup for use classification'!$E$10,B1629)),ISNUMBER(SEARCH('[1]Lookup for use classification'!$F$10,B1629)),ISNUMBER(SEARCH('[1]Lookup for use classification'!$G$10,B1629))),'[1]Lookup for use classification'!$A$10,IF(OR(ISNUMBER(SEARCH('[1]Lookup for use classification'!$B$11,B1629)),ISNUMBER(SEARCH('[1]Lookup for use classification'!$C$11,B1629))),'[1]Lookup for use classification'!$A$11,IF(OR(ISNUMBER(SEARCH('[1]Lookup for use classification'!$B$12,B1629)),ISNUMBER(SEARCH('[1]Lookup for use classification'!$C$12,B1629))),'[1]Lookup for use classification'!$A$12,IF(OR(ISNUMBER(SEARCH('[1]Lookup for use classification'!$B$13,B1629)),ISNUMBER(SEARCH('[1]Lookup for use classification'!$C$13,B1629)),ISNUMBER(SEARCH('[1]Lookup for use classification'!$D$13,B1629)),,ISNUMBER(SEARCH('[1]Lookup for use classification'!$C$13,B1629)),ISNUMBER(SEARCH('[1]Lookup for use classification'!$E$13,B1629))),'[1]Lookup for use classification'!$A$13,IF(OR(ISNUMBER(SEARCH('[1]Lookup for use classification'!$B$14,B1629)),ISNUMBER(SEARCH('[1]Lookup for use classification'!$C$14,B1629))),'[1]Lookup for use classification'!$A$14,"Other"))))))))))))</f>
        <v>Education - K - 12</v>
      </c>
      <c r="D1629" s="36">
        <v>14000</v>
      </c>
      <c r="E1629" s="29" t="s">
        <v>6</v>
      </c>
      <c r="F1629" s="29"/>
    </row>
    <row r="1630" spans="1:6">
      <c r="A1630" s="16" t="s">
        <v>389</v>
      </c>
      <c r="B1630" s="26" t="s">
        <v>396</v>
      </c>
      <c r="C1630" s="133" t="str">
        <f>IF(OR(ISNUMBER(SEARCH('[1]Lookup for use classification'!$B$1,B1630)),ISNUMBER(SEARCH('[1]Lookup for use classification'!$C$1,B1630)),ISNUMBER(SEARCH('[1]Lookup for use classification'!$D$1,B1630)),ISNUMBER(SEARCH('[1]Lookup for use classification'!$E$1,B1630))),'[1]Lookup for use classification'!$A$1,IF(ISNUMBER(SEARCH('[1]Lookup for use classification'!$B$2,B1630)),'[1]Lookup for use classification'!$A$2,IF(ISNUMBER(SEARCH('[1]Lookup for use classification'!$B$3,B1630)),'[1]Lookup for use classification'!$A$3,IF(OR(ISNUMBER(SEARCH('[1]Lookup for use classification'!$B$4,B1630)),ISNUMBER(SEARCH('[1]Lookup for use classification'!$C$4,B1630)),ISNUMBER(SEARCH('[1]Lookup for use classification'!$D$4,B1630)),ISNUMBER(SEARCH('[1]Lookup for use classification'!$E$4,B1630))),'[1]Lookup for use classification'!$A$4,IF(OR(ISNUMBER(SEARCH('[1]Lookup for use classification'!$B$5,B1630)),ISNUMBER(SEARCH('[1]Lookup for use classification'!$C$5,B1630)),ISNUMBER(SEARCH('[1]Lookup for use classification'!$D$5,B1630))),'[1]Lookup for use classification'!$A$5,IF(OR(ISNUMBER(SEARCH('[1]Lookup for use classification'!$B$7,B1630)),ISNUMBER(SEARCH('[1]Lookup for use classification'!$C$7,B1630)),ISNUMBER(SEARCH('[1]Lookup for use classification'!$D$7,B1630))),'[1]Lookup for use classification'!$A$7,IF(OR(ISNUMBER(SEARCH('[1]Lookup for use classification'!$B$9,B1630)),ISNUMBER(SEARCH('[1]Lookup for use classification'!$C$9,B1630)),ISNUMBER(SEARCH('[1]Lookup for use classification'!$D$9,B1630)),ISNUMBER(SEARCH('[1]Lookup for use classification'!$E$9,B1630)),ISNUMBER(SEARCH('[1]Lookup for use classification'!$F$9,B1630)),ISNUMBER(SEARCH('[1]Lookup for use classification'!$G$9,B1630)),ISNUMBER(SEARCH('[1]Lookup for use classification'!$H$9,B1630)),ISNUMBER(SEARCH('[1]Lookup for use classification'!$I$9,B1630)),ISNUMBER(SEARCH('[1]Lookup for use classification'!$J$9,B1630)),ISNUMBER(SEARCH('[1]Lookup for use classification'!$K$9,B1630))),'[1]Lookup for use classification'!$A$9,IF(OR(ISNUMBER(SEARCH('[1]Lookup for use classification'!$B$10,B1630)),ISNUMBER(SEARCH('[1]Lookup for use classification'!$C$10,B1630)),ISNUMBER(SEARCH('[1]Lookup for use classification'!$D$10,B1630)),ISNUMBER(SEARCH('[1]Lookup for use classification'!$E$10,B1630)),ISNUMBER(SEARCH('[1]Lookup for use classification'!$F$10,B1630)),ISNUMBER(SEARCH('[1]Lookup for use classification'!$G$10,B1630))),'[1]Lookup for use classification'!$A$10,IF(OR(ISNUMBER(SEARCH('[1]Lookup for use classification'!$B$11,B1630)),ISNUMBER(SEARCH('[1]Lookup for use classification'!$C$11,B1630))),'[1]Lookup for use classification'!$A$11,IF(OR(ISNUMBER(SEARCH('[1]Lookup for use classification'!$B$12,B1630)),ISNUMBER(SEARCH('[1]Lookup for use classification'!$C$12,B1630))),'[1]Lookup for use classification'!$A$12,IF(OR(ISNUMBER(SEARCH('[1]Lookup for use classification'!$B$13,B1630)),ISNUMBER(SEARCH('[1]Lookup for use classification'!$C$13,B1630)),ISNUMBER(SEARCH('[1]Lookup for use classification'!$D$13,B1630)),,ISNUMBER(SEARCH('[1]Lookup for use classification'!$C$13,B1630)),ISNUMBER(SEARCH('[1]Lookup for use classification'!$E$13,B1630))),'[1]Lookup for use classification'!$A$13,IF(OR(ISNUMBER(SEARCH('[1]Lookup for use classification'!$B$14,B1630)),ISNUMBER(SEARCH('[1]Lookup for use classification'!$C$14,B1630))),'[1]Lookup for use classification'!$A$14,"Other"))))))))))))</f>
        <v>Education - K - 12</v>
      </c>
      <c r="D1630" s="36"/>
      <c r="E1630" s="29"/>
      <c r="F1630" s="29"/>
    </row>
    <row r="1631" spans="1:6">
      <c r="A1631" s="16" t="s">
        <v>389</v>
      </c>
      <c r="B1631" s="26" t="s">
        <v>397</v>
      </c>
      <c r="C1631" s="133" t="str">
        <f>IF(OR(ISNUMBER(SEARCH('[1]Lookup for use classification'!$B$1,B1631)),ISNUMBER(SEARCH('[1]Lookup for use classification'!$C$1,B1631)),ISNUMBER(SEARCH('[1]Lookup for use classification'!$D$1,B1631)),ISNUMBER(SEARCH('[1]Lookup for use classification'!$E$1,B1631))),'[1]Lookup for use classification'!$A$1,IF(ISNUMBER(SEARCH('[1]Lookup for use classification'!$B$2,B1631)),'[1]Lookup for use classification'!$A$2,IF(ISNUMBER(SEARCH('[1]Lookup for use classification'!$B$3,B1631)),'[1]Lookup for use classification'!$A$3,IF(OR(ISNUMBER(SEARCH('[1]Lookup for use classification'!$B$4,B1631)),ISNUMBER(SEARCH('[1]Lookup for use classification'!$C$4,B1631)),ISNUMBER(SEARCH('[1]Lookup for use classification'!$D$4,B1631)),ISNUMBER(SEARCH('[1]Lookup for use classification'!$E$4,B1631))),'[1]Lookup for use classification'!$A$4,IF(OR(ISNUMBER(SEARCH('[1]Lookup for use classification'!$B$5,B1631)),ISNUMBER(SEARCH('[1]Lookup for use classification'!$C$5,B1631)),ISNUMBER(SEARCH('[1]Lookup for use classification'!$D$5,B1631))),'[1]Lookup for use classification'!$A$5,IF(OR(ISNUMBER(SEARCH('[1]Lookup for use classification'!$B$7,B1631)),ISNUMBER(SEARCH('[1]Lookup for use classification'!$C$7,B1631)),ISNUMBER(SEARCH('[1]Lookup for use classification'!$D$7,B1631))),'[1]Lookup for use classification'!$A$7,IF(OR(ISNUMBER(SEARCH('[1]Lookup for use classification'!$B$9,B1631)),ISNUMBER(SEARCH('[1]Lookup for use classification'!$C$9,B1631)),ISNUMBER(SEARCH('[1]Lookup for use classification'!$D$9,B1631)),ISNUMBER(SEARCH('[1]Lookup for use classification'!$E$9,B1631)),ISNUMBER(SEARCH('[1]Lookup for use classification'!$F$9,B1631)),ISNUMBER(SEARCH('[1]Lookup for use classification'!$G$9,B1631)),ISNUMBER(SEARCH('[1]Lookup for use classification'!$H$9,B1631)),ISNUMBER(SEARCH('[1]Lookup for use classification'!$I$9,B1631)),ISNUMBER(SEARCH('[1]Lookup for use classification'!$J$9,B1631)),ISNUMBER(SEARCH('[1]Lookup for use classification'!$K$9,B1631))),'[1]Lookup for use classification'!$A$9,IF(OR(ISNUMBER(SEARCH('[1]Lookup for use classification'!$B$10,B1631)),ISNUMBER(SEARCH('[1]Lookup for use classification'!$C$10,B1631)),ISNUMBER(SEARCH('[1]Lookup for use classification'!$D$10,B1631)),ISNUMBER(SEARCH('[1]Lookup for use classification'!$E$10,B1631)),ISNUMBER(SEARCH('[1]Lookup for use classification'!$F$10,B1631)),ISNUMBER(SEARCH('[1]Lookup for use classification'!$G$10,B1631))),'[1]Lookup for use classification'!$A$10,IF(OR(ISNUMBER(SEARCH('[1]Lookup for use classification'!$B$11,B1631)),ISNUMBER(SEARCH('[1]Lookup for use classification'!$C$11,B1631))),'[1]Lookup for use classification'!$A$11,IF(OR(ISNUMBER(SEARCH('[1]Lookup for use classification'!$B$12,B1631)),ISNUMBER(SEARCH('[1]Lookup for use classification'!$C$12,B1631))),'[1]Lookup for use classification'!$A$12,IF(OR(ISNUMBER(SEARCH('[1]Lookup for use classification'!$B$13,B1631)),ISNUMBER(SEARCH('[1]Lookup for use classification'!$C$13,B1631)),ISNUMBER(SEARCH('[1]Lookup for use classification'!$D$13,B1631)),,ISNUMBER(SEARCH('[1]Lookup for use classification'!$C$13,B1631)),ISNUMBER(SEARCH('[1]Lookup for use classification'!$E$13,B1631))),'[1]Lookup for use classification'!$A$13,IF(OR(ISNUMBER(SEARCH('[1]Lookup for use classification'!$B$14,B1631)),ISNUMBER(SEARCH('[1]Lookup for use classification'!$C$14,B1631))),'[1]Lookup for use classification'!$A$14,"Other"))))))))))))</f>
        <v>Education - K - 12</v>
      </c>
      <c r="D1631" s="36"/>
      <c r="E1631" s="29"/>
      <c r="F1631" s="29"/>
    </row>
    <row r="1632" spans="1:6">
      <c r="A1632" s="16" t="s">
        <v>389</v>
      </c>
      <c r="B1632" s="26" t="s">
        <v>398</v>
      </c>
      <c r="C1632" s="133" t="str">
        <f>IF(OR(ISNUMBER(SEARCH('[1]Lookup for use classification'!$B$1,B1632)),ISNUMBER(SEARCH('[1]Lookup for use classification'!$C$1,B1632)),ISNUMBER(SEARCH('[1]Lookup for use classification'!$D$1,B1632)),ISNUMBER(SEARCH('[1]Lookup for use classification'!$E$1,B1632))),'[1]Lookup for use classification'!$A$1,IF(ISNUMBER(SEARCH('[1]Lookup for use classification'!$B$2,B1632)),'[1]Lookup for use classification'!$A$2,IF(ISNUMBER(SEARCH('[1]Lookup for use classification'!$B$3,B1632)),'[1]Lookup for use classification'!$A$3,IF(OR(ISNUMBER(SEARCH('[1]Lookup for use classification'!$B$4,B1632)),ISNUMBER(SEARCH('[1]Lookup for use classification'!$C$4,B1632)),ISNUMBER(SEARCH('[1]Lookup for use classification'!$D$4,B1632)),ISNUMBER(SEARCH('[1]Lookup for use classification'!$E$4,B1632))),'[1]Lookup for use classification'!$A$4,IF(OR(ISNUMBER(SEARCH('[1]Lookup for use classification'!$B$5,B1632)),ISNUMBER(SEARCH('[1]Lookup for use classification'!$C$5,B1632)),ISNUMBER(SEARCH('[1]Lookup for use classification'!$D$5,B1632))),'[1]Lookup for use classification'!$A$5,IF(OR(ISNUMBER(SEARCH('[1]Lookup for use classification'!$B$7,B1632)),ISNUMBER(SEARCH('[1]Lookup for use classification'!$C$7,B1632)),ISNUMBER(SEARCH('[1]Lookup for use classification'!$D$7,B1632))),'[1]Lookup for use classification'!$A$7,IF(OR(ISNUMBER(SEARCH('[1]Lookup for use classification'!$B$9,B1632)),ISNUMBER(SEARCH('[1]Lookup for use classification'!$C$9,B1632)),ISNUMBER(SEARCH('[1]Lookup for use classification'!$D$9,B1632)),ISNUMBER(SEARCH('[1]Lookup for use classification'!$E$9,B1632)),ISNUMBER(SEARCH('[1]Lookup for use classification'!$F$9,B1632)),ISNUMBER(SEARCH('[1]Lookup for use classification'!$G$9,B1632)),ISNUMBER(SEARCH('[1]Lookup for use classification'!$H$9,B1632)),ISNUMBER(SEARCH('[1]Lookup for use classification'!$I$9,B1632)),ISNUMBER(SEARCH('[1]Lookup for use classification'!$J$9,B1632)),ISNUMBER(SEARCH('[1]Lookup for use classification'!$K$9,B1632))),'[1]Lookup for use classification'!$A$9,IF(OR(ISNUMBER(SEARCH('[1]Lookup for use classification'!$B$10,B1632)),ISNUMBER(SEARCH('[1]Lookup for use classification'!$C$10,B1632)),ISNUMBER(SEARCH('[1]Lookup for use classification'!$D$10,B1632)),ISNUMBER(SEARCH('[1]Lookup for use classification'!$E$10,B1632)),ISNUMBER(SEARCH('[1]Lookup for use classification'!$F$10,B1632)),ISNUMBER(SEARCH('[1]Lookup for use classification'!$G$10,B1632))),'[1]Lookup for use classification'!$A$10,IF(OR(ISNUMBER(SEARCH('[1]Lookup for use classification'!$B$11,B1632)),ISNUMBER(SEARCH('[1]Lookup for use classification'!$C$11,B1632))),'[1]Lookup for use classification'!$A$11,IF(OR(ISNUMBER(SEARCH('[1]Lookup for use classification'!$B$12,B1632)),ISNUMBER(SEARCH('[1]Lookup for use classification'!$C$12,B1632))),'[1]Lookup for use classification'!$A$12,IF(OR(ISNUMBER(SEARCH('[1]Lookup for use classification'!$B$13,B1632)),ISNUMBER(SEARCH('[1]Lookup for use classification'!$C$13,B1632)),ISNUMBER(SEARCH('[1]Lookup for use classification'!$D$13,B1632)),,ISNUMBER(SEARCH('[1]Lookup for use classification'!$C$13,B1632)),ISNUMBER(SEARCH('[1]Lookup for use classification'!$E$13,B1632))),'[1]Lookup for use classification'!$A$13,IF(OR(ISNUMBER(SEARCH('[1]Lookup for use classification'!$B$14,B1632)),ISNUMBER(SEARCH('[1]Lookup for use classification'!$C$14,B1632))),'[1]Lookup for use classification'!$A$14,"Other"))))))))))))</f>
        <v>Public Assembly</v>
      </c>
      <c r="D1632" s="36">
        <v>2800</v>
      </c>
      <c r="E1632" s="29"/>
      <c r="F1632" s="29"/>
    </row>
    <row r="1633" spans="1:6">
      <c r="A1633" s="16" t="s">
        <v>389</v>
      </c>
      <c r="B1633" s="26" t="s">
        <v>399</v>
      </c>
      <c r="C1633" s="133" t="str">
        <f>IF(OR(ISNUMBER(SEARCH('[1]Lookup for use classification'!$B$1,B1633)),ISNUMBER(SEARCH('[1]Lookup for use classification'!$C$1,B1633)),ISNUMBER(SEARCH('[1]Lookup for use classification'!$D$1,B1633)),ISNUMBER(SEARCH('[1]Lookup for use classification'!$E$1,B1633))),'[1]Lookup for use classification'!$A$1,IF(ISNUMBER(SEARCH('[1]Lookup for use classification'!$B$2,B1633)),'[1]Lookup for use classification'!$A$2,IF(ISNUMBER(SEARCH('[1]Lookup for use classification'!$B$3,B1633)),'[1]Lookup for use classification'!$A$3,IF(OR(ISNUMBER(SEARCH('[1]Lookup for use classification'!$B$4,B1633)),ISNUMBER(SEARCH('[1]Lookup for use classification'!$C$4,B1633)),ISNUMBER(SEARCH('[1]Lookup for use classification'!$D$4,B1633)),ISNUMBER(SEARCH('[1]Lookup for use classification'!$E$4,B1633))),'[1]Lookup for use classification'!$A$4,IF(OR(ISNUMBER(SEARCH('[1]Lookup for use classification'!$B$5,B1633)),ISNUMBER(SEARCH('[1]Lookup for use classification'!$C$5,B1633)),ISNUMBER(SEARCH('[1]Lookup for use classification'!$D$5,B1633))),'[1]Lookup for use classification'!$A$5,IF(OR(ISNUMBER(SEARCH('[1]Lookup for use classification'!$B$7,B1633)),ISNUMBER(SEARCH('[1]Lookup for use classification'!$C$7,B1633)),ISNUMBER(SEARCH('[1]Lookup for use classification'!$D$7,B1633))),'[1]Lookup for use classification'!$A$7,IF(OR(ISNUMBER(SEARCH('[1]Lookup for use classification'!$B$9,B1633)),ISNUMBER(SEARCH('[1]Lookup for use classification'!$C$9,B1633)),ISNUMBER(SEARCH('[1]Lookup for use classification'!$D$9,B1633)),ISNUMBER(SEARCH('[1]Lookup for use classification'!$E$9,B1633)),ISNUMBER(SEARCH('[1]Lookup for use classification'!$F$9,B1633)),ISNUMBER(SEARCH('[1]Lookup for use classification'!$G$9,B1633)),ISNUMBER(SEARCH('[1]Lookup for use classification'!$H$9,B1633)),ISNUMBER(SEARCH('[1]Lookup for use classification'!$I$9,B1633)),ISNUMBER(SEARCH('[1]Lookup for use classification'!$J$9,B1633)),ISNUMBER(SEARCH('[1]Lookup for use classification'!$K$9,B1633))),'[1]Lookup for use classification'!$A$9,IF(OR(ISNUMBER(SEARCH('[1]Lookup for use classification'!$B$10,B1633)),ISNUMBER(SEARCH('[1]Lookup for use classification'!$C$10,B1633)),ISNUMBER(SEARCH('[1]Lookup for use classification'!$D$10,B1633)),ISNUMBER(SEARCH('[1]Lookup for use classification'!$E$10,B1633)),ISNUMBER(SEARCH('[1]Lookup for use classification'!$F$10,B1633)),ISNUMBER(SEARCH('[1]Lookup for use classification'!$G$10,B1633))),'[1]Lookup for use classification'!$A$10,IF(OR(ISNUMBER(SEARCH('[1]Lookup for use classification'!$B$11,B1633)),ISNUMBER(SEARCH('[1]Lookup for use classification'!$C$11,B1633))),'[1]Lookup for use classification'!$A$11,IF(OR(ISNUMBER(SEARCH('[1]Lookup for use classification'!$B$12,B1633)),ISNUMBER(SEARCH('[1]Lookup for use classification'!$C$12,B1633))),'[1]Lookup for use classification'!$A$12,IF(OR(ISNUMBER(SEARCH('[1]Lookup for use classification'!$B$13,B1633)),ISNUMBER(SEARCH('[1]Lookup for use classification'!$C$13,B1633)),ISNUMBER(SEARCH('[1]Lookup for use classification'!$D$13,B1633)),,ISNUMBER(SEARCH('[1]Lookup for use classification'!$C$13,B1633)),ISNUMBER(SEARCH('[1]Lookup for use classification'!$E$13,B1633))),'[1]Lookup for use classification'!$A$13,IF(OR(ISNUMBER(SEARCH('[1]Lookup for use classification'!$B$14,B1633)),ISNUMBER(SEARCH('[1]Lookup for use classification'!$C$14,B1633))),'[1]Lookup for use classification'!$A$14,"Other"))))))))))))</f>
        <v>Other</v>
      </c>
      <c r="D1633" s="36">
        <v>1100</v>
      </c>
      <c r="E1633" s="29"/>
      <c r="F1633" s="29"/>
    </row>
    <row r="1634" spans="1:6">
      <c r="A1634" s="16" t="s">
        <v>1532</v>
      </c>
      <c r="B1634" s="26" t="s">
        <v>1505</v>
      </c>
      <c r="C1634" s="133" t="str">
        <f>IF(OR(ISNUMBER(SEARCH('[1]Lookup for use classification'!$B$1,B1634)),ISNUMBER(SEARCH('[1]Lookup for use classification'!$C$1,B1634)),ISNUMBER(SEARCH('[1]Lookup for use classification'!$D$1,B1634)),ISNUMBER(SEARCH('[1]Lookup for use classification'!$E$1,B1634))),'[1]Lookup for use classification'!$A$1,IF(ISNUMBER(SEARCH('[1]Lookup for use classification'!$B$2,B1634)),'[1]Lookup for use classification'!$A$2,IF(ISNUMBER(SEARCH('[1]Lookup for use classification'!$B$3,B1634)),'[1]Lookup for use classification'!$A$3,IF(OR(ISNUMBER(SEARCH('[1]Lookup for use classification'!$B$4,B1634)),ISNUMBER(SEARCH('[1]Lookup for use classification'!$C$4,B1634)),ISNUMBER(SEARCH('[1]Lookup for use classification'!$D$4,B1634)),ISNUMBER(SEARCH('[1]Lookup for use classification'!$E$4,B1634))),'[1]Lookup for use classification'!$A$4,IF(OR(ISNUMBER(SEARCH('[1]Lookup for use classification'!$B$5,B1634)),ISNUMBER(SEARCH('[1]Lookup for use classification'!$C$5,B1634)),ISNUMBER(SEARCH('[1]Lookup for use classification'!$D$5,B1634))),'[1]Lookup for use classification'!$A$5,IF(OR(ISNUMBER(SEARCH('[1]Lookup for use classification'!$B$7,B1634)),ISNUMBER(SEARCH('[1]Lookup for use classification'!$C$7,B1634)),ISNUMBER(SEARCH('[1]Lookup for use classification'!$D$7,B1634))),'[1]Lookup for use classification'!$A$7,IF(OR(ISNUMBER(SEARCH('[1]Lookup for use classification'!$B$9,B1634)),ISNUMBER(SEARCH('[1]Lookup for use classification'!$C$9,B1634)),ISNUMBER(SEARCH('[1]Lookup for use classification'!$D$9,B1634)),ISNUMBER(SEARCH('[1]Lookup for use classification'!$E$9,B1634)),ISNUMBER(SEARCH('[1]Lookup for use classification'!$F$9,B1634)),ISNUMBER(SEARCH('[1]Lookup for use classification'!$G$9,B1634)),ISNUMBER(SEARCH('[1]Lookup for use classification'!$H$9,B1634)),ISNUMBER(SEARCH('[1]Lookup for use classification'!$I$9,B1634)),ISNUMBER(SEARCH('[1]Lookup for use classification'!$J$9,B1634)),ISNUMBER(SEARCH('[1]Lookup for use classification'!$K$9,B1634))),'[1]Lookup for use classification'!$A$9,IF(OR(ISNUMBER(SEARCH('[1]Lookup for use classification'!$B$10,B1634)),ISNUMBER(SEARCH('[1]Lookup for use classification'!$C$10,B1634)),ISNUMBER(SEARCH('[1]Lookup for use classification'!$D$10,B1634)),ISNUMBER(SEARCH('[1]Lookup for use classification'!$E$10,B1634)),ISNUMBER(SEARCH('[1]Lookup for use classification'!$F$10,B1634)),ISNUMBER(SEARCH('[1]Lookup for use classification'!$G$10,B1634))),'[1]Lookup for use classification'!$A$10,IF(OR(ISNUMBER(SEARCH('[1]Lookup for use classification'!$B$11,B1634)),ISNUMBER(SEARCH('[1]Lookup for use classification'!$C$11,B1634))),'[1]Lookup for use classification'!$A$11,IF(OR(ISNUMBER(SEARCH('[1]Lookup for use classification'!$B$12,B1634)),ISNUMBER(SEARCH('[1]Lookup for use classification'!$C$12,B1634))),'[1]Lookup for use classification'!$A$12,IF(OR(ISNUMBER(SEARCH('[1]Lookup for use classification'!$B$13,B1634)),ISNUMBER(SEARCH('[1]Lookup for use classification'!$C$13,B1634)),ISNUMBER(SEARCH('[1]Lookup for use classification'!$D$13,B1634)),,ISNUMBER(SEARCH('[1]Lookup for use classification'!$C$13,B1634)),ISNUMBER(SEARCH('[1]Lookup for use classification'!$E$13,B1634))),'[1]Lookup for use classification'!$A$13,IF(OR(ISNUMBER(SEARCH('[1]Lookup for use classification'!$B$14,B1634)),ISNUMBER(SEARCH('[1]Lookup for use classification'!$C$14,B1634))),'[1]Lookup for use classification'!$A$14,"Other"))))))))))))</f>
        <v>Public Safety</v>
      </c>
      <c r="D1634" s="27"/>
      <c r="E1634" s="29"/>
      <c r="F1634" s="29"/>
    </row>
    <row r="1635" spans="1:6">
      <c r="A1635" s="16" t="s">
        <v>1532</v>
      </c>
      <c r="B1635" s="26" t="s">
        <v>1506</v>
      </c>
      <c r="C1635" s="133" t="str">
        <f>IF(OR(ISNUMBER(SEARCH('[1]Lookup for use classification'!$B$1,B1635)),ISNUMBER(SEARCH('[1]Lookup for use classification'!$C$1,B1635)),ISNUMBER(SEARCH('[1]Lookup for use classification'!$D$1,B1635)),ISNUMBER(SEARCH('[1]Lookup for use classification'!$E$1,B1635))),'[1]Lookup for use classification'!$A$1,IF(ISNUMBER(SEARCH('[1]Lookup for use classification'!$B$2,B1635)),'[1]Lookup for use classification'!$A$2,IF(ISNUMBER(SEARCH('[1]Lookup for use classification'!$B$3,B1635)),'[1]Lookup for use classification'!$A$3,IF(OR(ISNUMBER(SEARCH('[1]Lookup for use classification'!$B$4,B1635)),ISNUMBER(SEARCH('[1]Lookup for use classification'!$C$4,B1635)),ISNUMBER(SEARCH('[1]Lookup for use classification'!$D$4,B1635)),ISNUMBER(SEARCH('[1]Lookup for use classification'!$E$4,B1635))),'[1]Lookup for use classification'!$A$4,IF(OR(ISNUMBER(SEARCH('[1]Lookup for use classification'!$B$5,B1635)),ISNUMBER(SEARCH('[1]Lookup for use classification'!$C$5,B1635)),ISNUMBER(SEARCH('[1]Lookup for use classification'!$D$5,B1635))),'[1]Lookup for use classification'!$A$5,IF(OR(ISNUMBER(SEARCH('[1]Lookup for use classification'!$B$7,B1635)),ISNUMBER(SEARCH('[1]Lookup for use classification'!$C$7,B1635)),ISNUMBER(SEARCH('[1]Lookup for use classification'!$D$7,B1635))),'[1]Lookup for use classification'!$A$7,IF(OR(ISNUMBER(SEARCH('[1]Lookup for use classification'!$B$9,B1635)),ISNUMBER(SEARCH('[1]Lookup for use classification'!$C$9,B1635)),ISNUMBER(SEARCH('[1]Lookup for use classification'!$D$9,B1635)),ISNUMBER(SEARCH('[1]Lookup for use classification'!$E$9,B1635)),ISNUMBER(SEARCH('[1]Lookup for use classification'!$F$9,B1635)),ISNUMBER(SEARCH('[1]Lookup for use classification'!$G$9,B1635)),ISNUMBER(SEARCH('[1]Lookup for use classification'!$H$9,B1635)),ISNUMBER(SEARCH('[1]Lookup for use classification'!$I$9,B1635)),ISNUMBER(SEARCH('[1]Lookup for use classification'!$J$9,B1635)),ISNUMBER(SEARCH('[1]Lookup for use classification'!$K$9,B1635))),'[1]Lookup for use classification'!$A$9,IF(OR(ISNUMBER(SEARCH('[1]Lookup for use classification'!$B$10,B1635)),ISNUMBER(SEARCH('[1]Lookup for use classification'!$C$10,B1635)),ISNUMBER(SEARCH('[1]Lookup for use classification'!$D$10,B1635)),ISNUMBER(SEARCH('[1]Lookup for use classification'!$E$10,B1635)),ISNUMBER(SEARCH('[1]Lookup for use classification'!$F$10,B1635)),ISNUMBER(SEARCH('[1]Lookup for use classification'!$G$10,B1635))),'[1]Lookup for use classification'!$A$10,IF(OR(ISNUMBER(SEARCH('[1]Lookup for use classification'!$B$11,B1635)),ISNUMBER(SEARCH('[1]Lookup for use classification'!$C$11,B1635))),'[1]Lookup for use classification'!$A$11,IF(OR(ISNUMBER(SEARCH('[1]Lookup for use classification'!$B$12,B1635)),ISNUMBER(SEARCH('[1]Lookup for use classification'!$C$12,B1635))),'[1]Lookup for use classification'!$A$12,IF(OR(ISNUMBER(SEARCH('[1]Lookup for use classification'!$B$13,B1635)),ISNUMBER(SEARCH('[1]Lookup for use classification'!$C$13,B1635)),ISNUMBER(SEARCH('[1]Lookup for use classification'!$D$13,B1635)),,ISNUMBER(SEARCH('[1]Lookup for use classification'!$C$13,B1635)),ISNUMBER(SEARCH('[1]Lookup for use classification'!$E$13,B1635))),'[1]Lookup for use classification'!$A$13,IF(OR(ISNUMBER(SEARCH('[1]Lookup for use classification'!$B$14,B1635)),ISNUMBER(SEARCH('[1]Lookup for use classification'!$C$14,B1635))),'[1]Lookup for use classification'!$A$14,"Other"))))))))))))</f>
        <v>Other</v>
      </c>
      <c r="D1635" s="27"/>
      <c r="E1635" s="29"/>
      <c r="F1635" s="29"/>
    </row>
    <row r="1636" spans="1:6">
      <c r="A1636" s="16" t="s">
        <v>1532</v>
      </c>
      <c r="B1636" s="26" t="s">
        <v>1507</v>
      </c>
      <c r="C1636" s="133" t="str">
        <f>IF(OR(ISNUMBER(SEARCH('[1]Lookup for use classification'!$B$1,B1636)),ISNUMBER(SEARCH('[1]Lookup for use classification'!$C$1,B1636)),ISNUMBER(SEARCH('[1]Lookup for use classification'!$D$1,B1636)),ISNUMBER(SEARCH('[1]Lookup for use classification'!$E$1,B1636))),'[1]Lookup for use classification'!$A$1,IF(ISNUMBER(SEARCH('[1]Lookup for use classification'!$B$2,B1636)),'[1]Lookup for use classification'!$A$2,IF(ISNUMBER(SEARCH('[1]Lookup for use classification'!$B$3,B1636)),'[1]Lookup for use classification'!$A$3,IF(OR(ISNUMBER(SEARCH('[1]Lookup for use classification'!$B$4,B1636)),ISNUMBER(SEARCH('[1]Lookup for use classification'!$C$4,B1636)),ISNUMBER(SEARCH('[1]Lookup for use classification'!$D$4,B1636)),ISNUMBER(SEARCH('[1]Lookup for use classification'!$E$4,B1636))),'[1]Lookup for use classification'!$A$4,IF(OR(ISNUMBER(SEARCH('[1]Lookup for use classification'!$B$5,B1636)),ISNUMBER(SEARCH('[1]Lookup for use classification'!$C$5,B1636)),ISNUMBER(SEARCH('[1]Lookup for use classification'!$D$5,B1636))),'[1]Lookup for use classification'!$A$5,IF(OR(ISNUMBER(SEARCH('[1]Lookup for use classification'!$B$7,B1636)),ISNUMBER(SEARCH('[1]Lookup for use classification'!$C$7,B1636)),ISNUMBER(SEARCH('[1]Lookup for use classification'!$D$7,B1636))),'[1]Lookup for use classification'!$A$7,IF(OR(ISNUMBER(SEARCH('[1]Lookup for use classification'!$B$9,B1636)),ISNUMBER(SEARCH('[1]Lookup for use classification'!$C$9,B1636)),ISNUMBER(SEARCH('[1]Lookup for use classification'!$D$9,B1636)),ISNUMBER(SEARCH('[1]Lookup for use classification'!$E$9,B1636)),ISNUMBER(SEARCH('[1]Lookup for use classification'!$F$9,B1636)),ISNUMBER(SEARCH('[1]Lookup for use classification'!$G$9,B1636)),ISNUMBER(SEARCH('[1]Lookup for use classification'!$H$9,B1636)),ISNUMBER(SEARCH('[1]Lookup for use classification'!$I$9,B1636)),ISNUMBER(SEARCH('[1]Lookup for use classification'!$J$9,B1636)),ISNUMBER(SEARCH('[1]Lookup for use classification'!$K$9,B1636))),'[1]Lookup for use classification'!$A$9,IF(OR(ISNUMBER(SEARCH('[1]Lookup for use classification'!$B$10,B1636)),ISNUMBER(SEARCH('[1]Lookup for use classification'!$C$10,B1636)),ISNUMBER(SEARCH('[1]Lookup for use classification'!$D$10,B1636)),ISNUMBER(SEARCH('[1]Lookup for use classification'!$E$10,B1636)),ISNUMBER(SEARCH('[1]Lookup for use classification'!$F$10,B1636)),ISNUMBER(SEARCH('[1]Lookup for use classification'!$G$10,B1636))),'[1]Lookup for use classification'!$A$10,IF(OR(ISNUMBER(SEARCH('[1]Lookup for use classification'!$B$11,B1636)),ISNUMBER(SEARCH('[1]Lookup for use classification'!$C$11,B1636))),'[1]Lookup for use classification'!$A$11,IF(OR(ISNUMBER(SEARCH('[1]Lookup for use classification'!$B$12,B1636)),ISNUMBER(SEARCH('[1]Lookup for use classification'!$C$12,B1636))),'[1]Lookup for use classification'!$A$12,IF(OR(ISNUMBER(SEARCH('[1]Lookup for use classification'!$B$13,B1636)),ISNUMBER(SEARCH('[1]Lookup for use classification'!$C$13,B1636)),ISNUMBER(SEARCH('[1]Lookup for use classification'!$D$13,B1636)),,ISNUMBER(SEARCH('[1]Lookup for use classification'!$C$13,B1636)),ISNUMBER(SEARCH('[1]Lookup for use classification'!$E$13,B1636))),'[1]Lookup for use classification'!$A$13,IF(OR(ISNUMBER(SEARCH('[1]Lookup for use classification'!$B$14,B1636)),ISNUMBER(SEARCH('[1]Lookup for use classification'!$C$14,B1636))),'[1]Lookup for use classification'!$A$14,"Other"))))))))))))</f>
        <v>Office</v>
      </c>
      <c r="D1636" s="27"/>
      <c r="E1636" s="29"/>
      <c r="F1636" s="29"/>
    </row>
    <row r="1637" spans="1:6">
      <c r="A1637" s="16" t="s">
        <v>1532</v>
      </c>
      <c r="B1637" s="26" t="s">
        <v>1508</v>
      </c>
      <c r="C1637" s="133" t="str">
        <f>IF(OR(ISNUMBER(SEARCH('[1]Lookup for use classification'!$B$1,B1637)),ISNUMBER(SEARCH('[1]Lookup for use classification'!$C$1,B1637)),ISNUMBER(SEARCH('[1]Lookup for use classification'!$D$1,B1637)),ISNUMBER(SEARCH('[1]Lookup for use classification'!$E$1,B1637))),'[1]Lookup for use classification'!$A$1,IF(ISNUMBER(SEARCH('[1]Lookup for use classification'!$B$2,B1637)),'[1]Lookup for use classification'!$A$2,IF(ISNUMBER(SEARCH('[1]Lookup for use classification'!$B$3,B1637)),'[1]Lookup for use classification'!$A$3,IF(OR(ISNUMBER(SEARCH('[1]Lookup for use classification'!$B$4,B1637)),ISNUMBER(SEARCH('[1]Lookup for use classification'!$C$4,B1637)),ISNUMBER(SEARCH('[1]Lookup for use classification'!$D$4,B1637)),ISNUMBER(SEARCH('[1]Lookup for use classification'!$E$4,B1637))),'[1]Lookup for use classification'!$A$4,IF(OR(ISNUMBER(SEARCH('[1]Lookup for use classification'!$B$5,B1637)),ISNUMBER(SEARCH('[1]Lookup for use classification'!$C$5,B1637)),ISNUMBER(SEARCH('[1]Lookup for use classification'!$D$5,B1637))),'[1]Lookup for use classification'!$A$5,IF(OR(ISNUMBER(SEARCH('[1]Lookup for use classification'!$B$7,B1637)),ISNUMBER(SEARCH('[1]Lookup for use classification'!$C$7,B1637)),ISNUMBER(SEARCH('[1]Lookup for use classification'!$D$7,B1637))),'[1]Lookup for use classification'!$A$7,IF(OR(ISNUMBER(SEARCH('[1]Lookup for use classification'!$B$9,B1637)),ISNUMBER(SEARCH('[1]Lookup for use classification'!$C$9,B1637)),ISNUMBER(SEARCH('[1]Lookup for use classification'!$D$9,B1637)),ISNUMBER(SEARCH('[1]Lookup for use classification'!$E$9,B1637)),ISNUMBER(SEARCH('[1]Lookup for use classification'!$F$9,B1637)),ISNUMBER(SEARCH('[1]Lookup for use classification'!$G$9,B1637)),ISNUMBER(SEARCH('[1]Lookup for use classification'!$H$9,B1637)),ISNUMBER(SEARCH('[1]Lookup for use classification'!$I$9,B1637)),ISNUMBER(SEARCH('[1]Lookup for use classification'!$J$9,B1637)),ISNUMBER(SEARCH('[1]Lookup for use classification'!$K$9,B1637))),'[1]Lookup for use classification'!$A$9,IF(OR(ISNUMBER(SEARCH('[1]Lookup for use classification'!$B$10,B1637)),ISNUMBER(SEARCH('[1]Lookup for use classification'!$C$10,B1637)),ISNUMBER(SEARCH('[1]Lookup for use classification'!$D$10,B1637)),ISNUMBER(SEARCH('[1]Lookup for use classification'!$E$10,B1637)),ISNUMBER(SEARCH('[1]Lookup for use classification'!$F$10,B1637)),ISNUMBER(SEARCH('[1]Lookup for use classification'!$G$10,B1637))),'[1]Lookup for use classification'!$A$10,IF(OR(ISNUMBER(SEARCH('[1]Lookup for use classification'!$B$11,B1637)),ISNUMBER(SEARCH('[1]Lookup for use classification'!$C$11,B1637))),'[1]Lookup for use classification'!$A$11,IF(OR(ISNUMBER(SEARCH('[1]Lookup for use classification'!$B$12,B1637)),ISNUMBER(SEARCH('[1]Lookup for use classification'!$C$12,B1637))),'[1]Lookup for use classification'!$A$12,IF(OR(ISNUMBER(SEARCH('[1]Lookup for use classification'!$B$13,B1637)),ISNUMBER(SEARCH('[1]Lookup for use classification'!$C$13,B1637)),ISNUMBER(SEARCH('[1]Lookup for use classification'!$D$13,B1637)),,ISNUMBER(SEARCH('[1]Lookup for use classification'!$C$13,B1637)),ISNUMBER(SEARCH('[1]Lookup for use classification'!$E$13,B1637))),'[1]Lookup for use classification'!$A$13,IF(OR(ISNUMBER(SEARCH('[1]Lookup for use classification'!$B$14,B1637)),ISNUMBER(SEARCH('[1]Lookup for use classification'!$C$14,B1637))),'[1]Lookup for use classification'!$A$14,"Other"))))))))))))</f>
        <v>Health Care - Hospitals</v>
      </c>
      <c r="D1637" s="27"/>
      <c r="E1637" s="29"/>
      <c r="F1637" s="29"/>
    </row>
    <row r="1638" spans="1:6">
      <c r="A1638" s="16" t="s">
        <v>1532</v>
      </c>
      <c r="B1638" s="26" t="s">
        <v>1509</v>
      </c>
      <c r="C1638" s="133" t="str">
        <f>IF(OR(ISNUMBER(SEARCH('[1]Lookup for use classification'!$B$1,B1638)),ISNUMBER(SEARCH('[1]Lookup for use classification'!$C$1,B1638)),ISNUMBER(SEARCH('[1]Lookup for use classification'!$D$1,B1638)),ISNUMBER(SEARCH('[1]Lookup for use classification'!$E$1,B1638))),'[1]Lookup for use classification'!$A$1,IF(ISNUMBER(SEARCH('[1]Lookup for use classification'!$B$2,B1638)),'[1]Lookup for use classification'!$A$2,IF(ISNUMBER(SEARCH('[1]Lookup for use classification'!$B$3,B1638)),'[1]Lookup for use classification'!$A$3,IF(OR(ISNUMBER(SEARCH('[1]Lookup for use classification'!$B$4,B1638)),ISNUMBER(SEARCH('[1]Lookup for use classification'!$C$4,B1638)),ISNUMBER(SEARCH('[1]Lookup for use classification'!$D$4,B1638)),ISNUMBER(SEARCH('[1]Lookup for use classification'!$E$4,B1638))),'[1]Lookup for use classification'!$A$4,IF(OR(ISNUMBER(SEARCH('[1]Lookup for use classification'!$B$5,B1638)),ISNUMBER(SEARCH('[1]Lookup for use classification'!$C$5,B1638)),ISNUMBER(SEARCH('[1]Lookup for use classification'!$D$5,B1638))),'[1]Lookup for use classification'!$A$5,IF(OR(ISNUMBER(SEARCH('[1]Lookup for use classification'!$B$7,B1638)),ISNUMBER(SEARCH('[1]Lookup for use classification'!$C$7,B1638)),ISNUMBER(SEARCH('[1]Lookup for use classification'!$D$7,B1638))),'[1]Lookup for use classification'!$A$7,IF(OR(ISNUMBER(SEARCH('[1]Lookup for use classification'!$B$9,B1638)),ISNUMBER(SEARCH('[1]Lookup for use classification'!$C$9,B1638)),ISNUMBER(SEARCH('[1]Lookup for use classification'!$D$9,B1638)),ISNUMBER(SEARCH('[1]Lookup for use classification'!$E$9,B1638)),ISNUMBER(SEARCH('[1]Lookup for use classification'!$F$9,B1638)),ISNUMBER(SEARCH('[1]Lookup for use classification'!$G$9,B1638)),ISNUMBER(SEARCH('[1]Lookup for use classification'!$H$9,B1638)),ISNUMBER(SEARCH('[1]Lookup for use classification'!$I$9,B1638)),ISNUMBER(SEARCH('[1]Lookup for use classification'!$J$9,B1638)),ISNUMBER(SEARCH('[1]Lookup for use classification'!$K$9,B1638))),'[1]Lookup for use classification'!$A$9,IF(OR(ISNUMBER(SEARCH('[1]Lookup for use classification'!$B$10,B1638)),ISNUMBER(SEARCH('[1]Lookup for use classification'!$C$10,B1638)),ISNUMBER(SEARCH('[1]Lookup for use classification'!$D$10,B1638)),ISNUMBER(SEARCH('[1]Lookup for use classification'!$E$10,B1638)),ISNUMBER(SEARCH('[1]Lookup for use classification'!$F$10,B1638)),ISNUMBER(SEARCH('[1]Lookup for use classification'!$G$10,B1638))),'[1]Lookup for use classification'!$A$10,IF(OR(ISNUMBER(SEARCH('[1]Lookup for use classification'!$B$11,B1638)),ISNUMBER(SEARCH('[1]Lookup for use classification'!$C$11,B1638))),'[1]Lookup for use classification'!$A$11,IF(OR(ISNUMBER(SEARCH('[1]Lookup for use classification'!$B$12,B1638)),ISNUMBER(SEARCH('[1]Lookup for use classification'!$C$12,B1638))),'[1]Lookup for use classification'!$A$12,IF(OR(ISNUMBER(SEARCH('[1]Lookup for use classification'!$B$13,B1638)),ISNUMBER(SEARCH('[1]Lookup for use classification'!$C$13,B1638)),ISNUMBER(SEARCH('[1]Lookup for use classification'!$D$13,B1638)),,ISNUMBER(SEARCH('[1]Lookup for use classification'!$C$13,B1638)),ISNUMBER(SEARCH('[1]Lookup for use classification'!$E$13,B1638))),'[1]Lookup for use classification'!$A$13,IF(OR(ISNUMBER(SEARCH('[1]Lookup for use classification'!$B$14,B1638)),ISNUMBER(SEARCH('[1]Lookup for use classification'!$C$14,B1638))),'[1]Lookup for use classification'!$A$14,"Other"))))))))))))</f>
        <v>Other</v>
      </c>
      <c r="D1638" s="27"/>
      <c r="E1638" s="29"/>
      <c r="F1638" s="29"/>
    </row>
    <row r="1639" spans="1:6">
      <c r="A1639" s="16" t="s">
        <v>1532</v>
      </c>
      <c r="B1639" s="26" t="s">
        <v>1510</v>
      </c>
      <c r="C1639" s="133" t="str">
        <f>IF(OR(ISNUMBER(SEARCH('[1]Lookup for use classification'!$B$1,B1639)),ISNUMBER(SEARCH('[1]Lookup for use classification'!$C$1,B1639)),ISNUMBER(SEARCH('[1]Lookup for use classification'!$D$1,B1639)),ISNUMBER(SEARCH('[1]Lookup for use classification'!$E$1,B1639))),'[1]Lookup for use classification'!$A$1,IF(ISNUMBER(SEARCH('[1]Lookup for use classification'!$B$2,B1639)),'[1]Lookup for use classification'!$A$2,IF(ISNUMBER(SEARCH('[1]Lookup for use classification'!$B$3,B1639)),'[1]Lookup for use classification'!$A$3,IF(OR(ISNUMBER(SEARCH('[1]Lookup for use classification'!$B$4,B1639)),ISNUMBER(SEARCH('[1]Lookup for use classification'!$C$4,B1639)),ISNUMBER(SEARCH('[1]Lookup for use classification'!$D$4,B1639)),ISNUMBER(SEARCH('[1]Lookup for use classification'!$E$4,B1639))),'[1]Lookup for use classification'!$A$4,IF(OR(ISNUMBER(SEARCH('[1]Lookup for use classification'!$B$5,B1639)),ISNUMBER(SEARCH('[1]Lookup for use classification'!$C$5,B1639)),ISNUMBER(SEARCH('[1]Lookup for use classification'!$D$5,B1639))),'[1]Lookup for use classification'!$A$5,IF(OR(ISNUMBER(SEARCH('[1]Lookup for use classification'!$B$7,B1639)),ISNUMBER(SEARCH('[1]Lookup for use classification'!$C$7,B1639)),ISNUMBER(SEARCH('[1]Lookup for use classification'!$D$7,B1639))),'[1]Lookup for use classification'!$A$7,IF(OR(ISNUMBER(SEARCH('[1]Lookup for use classification'!$B$9,B1639)),ISNUMBER(SEARCH('[1]Lookup for use classification'!$C$9,B1639)),ISNUMBER(SEARCH('[1]Lookup for use classification'!$D$9,B1639)),ISNUMBER(SEARCH('[1]Lookup for use classification'!$E$9,B1639)),ISNUMBER(SEARCH('[1]Lookup for use classification'!$F$9,B1639)),ISNUMBER(SEARCH('[1]Lookup for use classification'!$G$9,B1639)),ISNUMBER(SEARCH('[1]Lookup for use classification'!$H$9,B1639)),ISNUMBER(SEARCH('[1]Lookup for use classification'!$I$9,B1639)),ISNUMBER(SEARCH('[1]Lookup for use classification'!$J$9,B1639)),ISNUMBER(SEARCH('[1]Lookup for use classification'!$K$9,B1639))),'[1]Lookup for use classification'!$A$9,IF(OR(ISNUMBER(SEARCH('[1]Lookup for use classification'!$B$10,B1639)),ISNUMBER(SEARCH('[1]Lookup for use classification'!$C$10,B1639)),ISNUMBER(SEARCH('[1]Lookup for use classification'!$D$10,B1639)),ISNUMBER(SEARCH('[1]Lookup for use classification'!$E$10,B1639)),ISNUMBER(SEARCH('[1]Lookup for use classification'!$F$10,B1639)),ISNUMBER(SEARCH('[1]Lookup for use classification'!$G$10,B1639))),'[1]Lookup for use classification'!$A$10,IF(OR(ISNUMBER(SEARCH('[1]Lookup for use classification'!$B$11,B1639)),ISNUMBER(SEARCH('[1]Lookup for use classification'!$C$11,B1639))),'[1]Lookup for use classification'!$A$11,IF(OR(ISNUMBER(SEARCH('[1]Lookup for use classification'!$B$12,B1639)),ISNUMBER(SEARCH('[1]Lookup for use classification'!$C$12,B1639))),'[1]Lookup for use classification'!$A$12,IF(OR(ISNUMBER(SEARCH('[1]Lookup for use classification'!$B$13,B1639)),ISNUMBER(SEARCH('[1]Lookup for use classification'!$C$13,B1639)),ISNUMBER(SEARCH('[1]Lookup for use classification'!$D$13,B1639)),,ISNUMBER(SEARCH('[1]Lookup for use classification'!$C$13,B1639)),ISNUMBER(SEARCH('[1]Lookup for use classification'!$E$13,B1639))),'[1]Lookup for use classification'!$A$13,IF(OR(ISNUMBER(SEARCH('[1]Lookup for use classification'!$B$14,B1639)),ISNUMBER(SEARCH('[1]Lookup for use classification'!$C$14,B1639))),'[1]Lookup for use classification'!$A$14,"Other"))))))))))))</f>
        <v>Public Assembly</v>
      </c>
      <c r="D1639" s="27"/>
      <c r="E1639" s="29"/>
      <c r="F1639" s="29"/>
    </row>
    <row r="1640" spans="1:6">
      <c r="A1640" s="16" t="s">
        <v>1532</v>
      </c>
      <c r="B1640" s="26" t="s">
        <v>1511</v>
      </c>
      <c r="C1640" s="133" t="str">
        <f>IF(OR(ISNUMBER(SEARCH('[1]Lookup for use classification'!$B$1,B1640)),ISNUMBER(SEARCH('[1]Lookup for use classification'!$C$1,B1640)),ISNUMBER(SEARCH('[1]Lookup for use classification'!$D$1,B1640)),ISNUMBER(SEARCH('[1]Lookup for use classification'!$E$1,B1640))),'[1]Lookup for use classification'!$A$1,IF(ISNUMBER(SEARCH('[1]Lookup for use classification'!$B$2,B1640)),'[1]Lookup for use classification'!$A$2,IF(ISNUMBER(SEARCH('[1]Lookup for use classification'!$B$3,B1640)),'[1]Lookup for use classification'!$A$3,IF(OR(ISNUMBER(SEARCH('[1]Lookup for use classification'!$B$4,B1640)),ISNUMBER(SEARCH('[1]Lookup for use classification'!$C$4,B1640)),ISNUMBER(SEARCH('[1]Lookup for use classification'!$D$4,B1640)),ISNUMBER(SEARCH('[1]Lookup for use classification'!$E$4,B1640))),'[1]Lookup for use classification'!$A$4,IF(OR(ISNUMBER(SEARCH('[1]Lookup for use classification'!$B$5,B1640)),ISNUMBER(SEARCH('[1]Lookup for use classification'!$C$5,B1640)),ISNUMBER(SEARCH('[1]Lookup for use classification'!$D$5,B1640))),'[1]Lookup for use classification'!$A$5,IF(OR(ISNUMBER(SEARCH('[1]Lookup for use classification'!$B$7,B1640)),ISNUMBER(SEARCH('[1]Lookup for use classification'!$C$7,B1640)),ISNUMBER(SEARCH('[1]Lookup for use classification'!$D$7,B1640))),'[1]Lookup for use classification'!$A$7,IF(OR(ISNUMBER(SEARCH('[1]Lookup for use classification'!$B$9,B1640)),ISNUMBER(SEARCH('[1]Lookup for use classification'!$C$9,B1640)),ISNUMBER(SEARCH('[1]Lookup for use classification'!$D$9,B1640)),ISNUMBER(SEARCH('[1]Lookup for use classification'!$E$9,B1640)),ISNUMBER(SEARCH('[1]Lookup for use classification'!$F$9,B1640)),ISNUMBER(SEARCH('[1]Lookup for use classification'!$G$9,B1640)),ISNUMBER(SEARCH('[1]Lookup for use classification'!$H$9,B1640)),ISNUMBER(SEARCH('[1]Lookup for use classification'!$I$9,B1640)),ISNUMBER(SEARCH('[1]Lookup for use classification'!$J$9,B1640)),ISNUMBER(SEARCH('[1]Lookup for use classification'!$K$9,B1640))),'[1]Lookup for use classification'!$A$9,IF(OR(ISNUMBER(SEARCH('[1]Lookup for use classification'!$B$10,B1640)),ISNUMBER(SEARCH('[1]Lookup for use classification'!$C$10,B1640)),ISNUMBER(SEARCH('[1]Lookup for use classification'!$D$10,B1640)),ISNUMBER(SEARCH('[1]Lookup for use classification'!$E$10,B1640)),ISNUMBER(SEARCH('[1]Lookup for use classification'!$F$10,B1640)),ISNUMBER(SEARCH('[1]Lookup for use classification'!$G$10,B1640))),'[1]Lookup for use classification'!$A$10,IF(OR(ISNUMBER(SEARCH('[1]Lookup for use classification'!$B$11,B1640)),ISNUMBER(SEARCH('[1]Lookup for use classification'!$C$11,B1640))),'[1]Lookup for use classification'!$A$11,IF(OR(ISNUMBER(SEARCH('[1]Lookup for use classification'!$B$12,B1640)),ISNUMBER(SEARCH('[1]Lookup for use classification'!$C$12,B1640))),'[1]Lookup for use classification'!$A$12,IF(OR(ISNUMBER(SEARCH('[1]Lookup for use classification'!$B$13,B1640)),ISNUMBER(SEARCH('[1]Lookup for use classification'!$C$13,B1640)),ISNUMBER(SEARCH('[1]Lookup for use classification'!$D$13,B1640)),,ISNUMBER(SEARCH('[1]Lookup for use classification'!$C$13,B1640)),ISNUMBER(SEARCH('[1]Lookup for use classification'!$E$13,B1640))),'[1]Lookup for use classification'!$A$13,IF(OR(ISNUMBER(SEARCH('[1]Lookup for use classification'!$B$14,B1640)),ISNUMBER(SEARCH('[1]Lookup for use classification'!$C$14,B1640))),'[1]Lookup for use classification'!$A$14,"Other"))))))))))))</f>
        <v>Public Assembly</v>
      </c>
      <c r="D1640" s="27"/>
      <c r="E1640" s="29"/>
      <c r="F1640" s="29"/>
    </row>
    <row r="1641" spans="1:6">
      <c r="A1641" s="16" t="s">
        <v>1532</v>
      </c>
      <c r="B1641" s="47" t="s">
        <v>147</v>
      </c>
      <c r="C1641" s="133" t="str">
        <f>IF(OR(ISNUMBER(SEARCH('[1]Lookup for use classification'!$B$1,B1641)),ISNUMBER(SEARCH('[1]Lookup for use classification'!$C$1,B1641)),ISNUMBER(SEARCH('[1]Lookup for use classification'!$D$1,B1641)),ISNUMBER(SEARCH('[1]Lookup for use classification'!$E$1,B1641))),'[1]Lookup for use classification'!$A$1,IF(ISNUMBER(SEARCH('[1]Lookup for use classification'!$B$2,B1641)),'[1]Lookup for use classification'!$A$2,IF(ISNUMBER(SEARCH('[1]Lookup for use classification'!$B$3,B1641)),'[1]Lookup for use classification'!$A$3,IF(OR(ISNUMBER(SEARCH('[1]Lookup for use classification'!$B$4,B1641)),ISNUMBER(SEARCH('[1]Lookup for use classification'!$C$4,B1641)),ISNUMBER(SEARCH('[1]Lookup for use classification'!$D$4,B1641)),ISNUMBER(SEARCH('[1]Lookup for use classification'!$E$4,B1641))),'[1]Lookup for use classification'!$A$4,IF(OR(ISNUMBER(SEARCH('[1]Lookup for use classification'!$B$5,B1641)),ISNUMBER(SEARCH('[1]Lookup for use classification'!$C$5,B1641)),ISNUMBER(SEARCH('[1]Lookup for use classification'!$D$5,B1641))),'[1]Lookup for use classification'!$A$5,IF(OR(ISNUMBER(SEARCH('[1]Lookup for use classification'!$B$7,B1641)),ISNUMBER(SEARCH('[1]Lookup for use classification'!$C$7,B1641)),ISNUMBER(SEARCH('[1]Lookup for use classification'!$D$7,B1641))),'[1]Lookup for use classification'!$A$7,IF(OR(ISNUMBER(SEARCH('[1]Lookup for use classification'!$B$9,B1641)),ISNUMBER(SEARCH('[1]Lookup for use classification'!$C$9,B1641)),ISNUMBER(SEARCH('[1]Lookup for use classification'!$D$9,B1641)),ISNUMBER(SEARCH('[1]Lookup for use classification'!$E$9,B1641)),ISNUMBER(SEARCH('[1]Lookup for use classification'!$F$9,B1641)),ISNUMBER(SEARCH('[1]Lookup for use classification'!$G$9,B1641)),ISNUMBER(SEARCH('[1]Lookup for use classification'!$H$9,B1641)),ISNUMBER(SEARCH('[1]Lookup for use classification'!$I$9,B1641)),ISNUMBER(SEARCH('[1]Lookup for use classification'!$J$9,B1641)),ISNUMBER(SEARCH('[1]Lookup for use classification'!$K$9,B1641))),'[1]Lookup for use classification'!$A$9,IF(OR(ISNUMBER(SEARCH('[1]Lookup for use classification'!$B$10,B1641)),ISNUMBER(SEARCH('[1]Lookup for use classification'!$C$10,B1641)),ISNUMBER(SEARCH('[1]Lookup for use classification'!$D$10,B1641)),ISNUMBER(SEARCH('[1]Lookup for use classification'!$E$10,B1641)),ISNUMBER(SEARCH('[1]Lookup for use classification'!$F$10,B1641)),ISNUMBER(SEARCH('[1]Lookup for use classification'!$G$10,B1641))),'[1]Lookup for use classification'!$A$10,IF(OR(ISNUMBER(SEARCH('[1]Lookup for use classification'!$B$11,B1641)),ISNUMBER(SEARCH('[1]Lookup for use classification'!$C$11,B1641))),'[1]Lookup for use classification'!$A$11,IF(OR(ISNUMBER(SEARCH('[1]Lookup for use classification'!$B$12,B1641)),ISNUMBER(SEARCH('[1]Lookup for use classification'!$C$12,B1641))),'[1]Lookup for use classification'!$A$12,IF(OR(ISNUMBER(SEARCH('[1]Lookup for use classification'!$B$13,B1641)),ISNUMBER(SEARCH('[1]Lookup for use classification'!$C$13,B1641)),ISNUMBER(SEARCH('[1]Lookup for use classification'!$D$13,B1641)),,ISNUMBER(SEARCH('[1]Lookup for use classification'!$C$13,B1641)),ISNUMBER(SEARCH('[1]Lookup for use classification'!$E$13,B1641))),'[1]Lookup for use classification'!$A$13,IF(OR(ISNUMBER(SEARCH('[1]Lookup for use classification'!$B$14,B1641)),ISNUMBER(SEARCH('[1]Lookup for use classification'!$C$14,B1641))),'[1]Lookup for use classification'!$A$14,"Other"))))))))))))</f>
        <v>Health Care - Hospitals</v>
      </c>
      <c r="D1641" s="27">
        <v>1098</v>
      </c>
      <c r="E1641" s="29"/>
      <c r="F1641" s="29"/>
    </row>
    <row r="1642" spans="1:6">
      <c r="A1642" s="16" t="s">
        <v>1532</v>
      </c>
      <c r="B1642" s="26" t="s">
        <v>1512</v>
      </c>
      <c r="C1642" s="133" t="str">
        <f>IF(OR(ISNUMBER(SEARCH('[1]Lookup for use classification'!$B$1,B1642)),ISNUMBER(SEARCH('[1]Lookup for use classification'!$C$1,B1642)),ISNUMBER(SEARCH('[1]Lookup for use classification'!$D$1,B1642)),ISNUMBER(SEARCH('[1]Lookup for use classification'!$E$1,B1642))),'[1]Lookup for use classification'!$A$1,IF(ISNUMBER(SEARCH('[1]Lookup for use classification'!$B$2,B1642)),'[1]Lookup for use classification'!$A$2,IF(ISNUMBER(SEARCH('[1]Lookup for use classification'!$B$3,B1642)),'[1]Lookup for use classification'!$A$3,IF(OR(ISNUMBER(SEARCH('[1]Lookup for use classification'!$B$4,B1642)),ISNUMBER(SEARCH('[1]Lookup for use classification'!$C$4,B1642)),ISNUMBER(SEARCH('[1]Lookup for use classification'!$D$4,B1642)),ISNUMBER(SEARCH('[1]Lookup for use classification'!$E$4,B1642))),'[1]Lookup for use classification'!$A$4,IF(OR(ISNUMBER(SEARCH('[1]Lookup for use classification'!$B$5,B1642)),ISNUMBER(SEARCH('[1]Lookup for use classification'!$C$5,B1642)),ISNUMBER(SEARCH('[1]Lookup for use classification'!$D$5,B1642))),'[1]Lookup for use classification'!$A$5,IF(OR(ISNUMBER(SEARCH('[1]Lookup for use classification'!$B$7,B1642)),ISNUMBER(SEARCH('[1]Lookup for use classification'!$C$7,B1642)),ISNUMBER(SEARCH('[1]Lookup for use classification'!$D$7,B1642))),'[1]Lookup for use classification'!$A$7,IF(OR(ISNUMBER(SEARCH('[1]Lookup for use classification'!$B$9,B1642)),ISNUMBER(SEARCH('[1]Lookup for use classification'!$C$9,B1642)),ISNUMBER(SEARCH('[1]Lookup for use classification'!$D$9,B1642)),ISNUMBER(SEARCH('[1]Lookup for use classification'!$E$9,B1642)),ISNUMBER(SEARCH('[1]Lookup for use classification'!$F$9,B1642)),ISNUMBER(SEARCH('[1]Lookup for use classification'!$G$9,B1642)),ISNUMBER(SEARCH('[1]Lookup for use classification'!$H$9,B1642)),ISNUMBER(SEARCH('[1]Lookup for use classification'!$I$9,B1642)),ISNUMBER(SEARCH('[1]Lookup for use classification'!$J$9,B1642)),ISNUMBER(SEARCH('[1]Lookup for use classification'!$K$9,B1642))),'[1]Lookup for use classification'!$A$9,IF(OR(ISNUMBER(SEARCH('[1]Lookup for use classification'!$B$10,B1642)),ISNUMBER(SEARCH('[1]Lookup for use classification'!$C$10,B1642)),ISNUMBER(SEARCH('[1]Lookup for use classification'!$D$10,B1642)),ISNUMBER(SEARCH('[1]Lookup for use classification'!$E$10,B1642)),ISNUMBER(SEARCH('[1]Lookup for use classification'!$F$10,B1642)),ISNUMBER(SEARCH('[1]Lookup for use classification'!$G$10,B1642))),'[1]Lookup for use classification'!$A$10,IF(OR(ISNUMBER(SEARCH('[1]Lookup for use classification'!$B$11,B1642)),ISNUMBER(SEARCH('[1]Lookup for use classification'!$C$11,B1642))),'[1]Lookup for use classification'!$A$11,IF(OR(ISNUMBER(SEARCH('[1]Lookup for use classification'!$B$12,B1642)),ISNUMBER(SEARCH('[1]Lookup for use classification'!$C$12,B1642))),'[1]Lookup for use classification'!$A$12,IF(OR(ISNUMBER(SEARCH('[1]Lookup for use classification'!$B$13,B1642)),ISNUMBER(SEARCH('[1]Lookup for use classification'!$C$13,B1642)),ISNUMBER(SEARCH('[1]Lookup for use classification'!$D$13,B1642)),,ISNUMBER(SEARCH('[1]Lookup for use classification'!$C$13,B1642)),ISNUMBER(SEARCH('[1]Lookup for use classification'!$E$13,B1642))),'[1]Lookup for use classification'!$A$13,IF(OR(ISNUMBER(SEARCH('[1]Lookup for use classification'!$B$14,B1642)),ISNUMBER(SEARCH('[1]Lookup for use classification'!$C$14,B1642))),'[1]Lookup for use classification'!$A$14,"Other"))))))))))))</f>
        <v>Other</v>
      </c>
      <c r="D1642" s="27"/>
      <c r="E1642" s="29"/>
      <c r="F1642" s="29"/>
    </row>
    <row r="1643" spans="1:6">
      <c r="A1643" s="16" t="s">
        <v>1532</v>
      </c>
      <c r="B1643" s="26" t="s">
        <v>1513</v>
      </c>
      <c r="C1643" s="133" t="str">
        <f>IF(OR(ISNUMBER(SEARCH('[1]Lookup for use classification'!$B$1,B1643)),ISNUMBER(SEARCH('[1]Lookup for use classification'!$C$1,B1643)),ISNUMBER(SEARCH('[1]Lookup for use classification'!$D$1,B1643)),ISNUMBER(SEARCH('[1]Lookup for use classification'!$E$1,B1643))),'[1]Lookup for use classification'!$A$1,IF(ISNUMBER(SEARCH('[1]Lookup for use classification'!$B$2,B1643)),'[1]Lookup for use classification'!$A$2,IF(ISNUMBER(SEARCH('[1]Lookup for use classification'!$B$3,B1643)),'[1]Lookup for use classification'!$A$3,IF(OR(ISNUMBER(SEARCH('[1]Lookup for use classification'!$B$4,B1643)),ISNUMBER(SEARCH('[1]Lookup for use classification'!$C$4,B1643)),ISNUMBER(SEARCH('[1]Lookup for use classification'!$D$4,B1643)),ISNUMBER(SEARCH('[1]Lookup for use classification'!$E$4,B1643))),'[1]Lookup for use classification'!$A$4,IF(OR(ISNUMBER(SEARCH('[1]Lookup for use classification'!$B$5,B1643)),ISNUMBER(SEARCH('[1]Lookup for use classification'!$C$5,B1643)),ISNUMBER(SEARCH('[1]Lookup for use classification'!$D$5,B1643))),'[1]Lookup for use classification'!$A$5,IF(OR(ISNUMBER(SEARCH('[1]Lookup for use classification'!$B$7,B1643)),ISNUMBER(SEARCH('[1]Lookup for use classification'!$C$7,B1643)),ISNUMBER(SEARCH('[1]Lookup for use classification'!$D$7,B1643))),'[1]Lookup for use classification'!$A$7,IF(OR(ISNUMBER(SEARCH('[1]Lookup for use classification'!$B$9,B1643)),ISNUMBER(SEARCH('[1]Lookup for use classification'!$C$9,B1643)),ISNUMBER(SEARCH('[1]Lookup for use classification'!$D$9,B1643)),ISNUMBER(SEARCH('[1]Lookup for use classification'!$E$9,B1643)),ISNUMBER(SEARCH('[1]Lookup for use classification'!$F$9,B1643)),ISNUMBER(SEARCH('[1]Lookup for use classification'!$G$9,B1643)),ISNUMBER(SEARCH('[1]Lookup for use classification'!$H$9,B1643)),ISNUMBER(SEARCH('[1]Lookup for use classification'!$I$9,B1643)),ISNUMBER(SEARCH('[1]Lookup for use classification'!$J$9,B1643)),ISNUMBER(SEARCH('[1]Lookup for use classification'!$K$9,B1643))),'[1]Lookup for use classification'!$A$9,IF(OR(ISNUMBER(SEARCH('[1]Lookup for use classification'!$B$10,B1643)),ISNUMBER(SEARCH('[1]Lookup for use classification'!$C$10,B1643)),ISNUMBER(SEARCH('[1]Lookup for use classification'!$D$10,B1643)),ISNUMBER(SEARCH('[1]Lookup for use classification'!$E$10,B1643)),ISNUMBER(SEARCH('[1]Lookup for use classification'!$F$10,B1643)),ISNUMBER(SEARCH('[1]Lookup for use classification'!$G$10,B1643))),'[1]Lookup for use classification'!$A$10,IF(OR(ISNUMBER(SEARCH('[1]Lookup for use classification'!$B$11,B1643)),ISNUMBER(SEARCH('[1]Lookup for use classification'!$C$11,B1643))),'[1]Lookup for use classification'!$A$11,IF(OR(ISNUMBER(SEARCH('[1]Lookup for use classification'!$B$12,B1643)),ISNUMBER(SEARCH('[1]Lookup for use classification'!$C$12,B1643))),'[1]Lookup for use classification'!$A$12,IF(OR(ISNUMBER(SEARCH('[1]Lookup for use classification'!$B$13,B1643)),ISNUMBER(SEARCH('[1]Lookup for use classification'!$C$13,B1643)),ISNUMBER(SEARCH('[1]Lookup for use classification'!$D$13,B1643)),,ISNUMBER(SEARCH('[1]Lookup for use classification'!$C$13,B1643)),ISNUMBER(SEARCH('[1]Lookup for use classification'!$E$13,B1643))),'[1]Lookup for use classification'!$A$13,IF(OR(ISNUMBER(SEARCH('[1]Lookup for use classification'!$B$14,B1643)),ISNUMBER(SEARCH('[1]Lookup for use classification'!$C$14,B1643))),'[1]Lookup for use classification'!$A$14,"Other"))))))))))))</f>
        <v>Other</v>
      </c>
      <c r="D1643" s="27"/>
      <c r="E1643" s="29"/>
      <c r="F1643" s="29"/>
    </row>
    <row r="1644" spans="1:6">
      <c r="A1644" s="16" t="s">
        <v>1532</v>
      </c>
      <c r="B1644" s="47" t="s">
        <v>1514</v>
      </c>
      <c r="C1644" s="133" t="str">
        <f>IF(OR(ISNUMBER(SEARCH('[1]Lookup for use classification'!$B$1,B1644)),ISNUMBER(SEARCH('[1]Lookup for use classification'!$C$1,B1644)),ISNUMBER(SEARCH('[1]Lookup for use classification'!$D$1,B1644)),ISNUMBER(SEARCH('[1]Lookup for use classification'!$E$1,B1644))),'[1]Lookup for use classification'!$A$1,IF(ISNUMBER(SEARCH('[1]Lookup for use classification'!$B$2,B1644)),'[1]Lookup for use classification'!$A$2,IF(ISNUMBER(SEARCH('[1]Lookup for use classification'!$B$3,B1644)),'[1]Lookup for use classification'!$A$3,IF(OR(ISNUMBER(SEARCH('[1]Lookup for use classification'!$B$4,B1644)),ISNUMBER(SEARCH('[1]Lookup for use classification'!$C$4,B1644)),ISNUMBER(SEARCH('[1]Lookup for use classification'!$D$4,B1644)),ISNUMBER(SEARCH('[1]Lookup for use classification'!$E$4,B1644))),'[1]Lookup for use classification'!$A$4,IF(OR(ISNUMBER(SEARCH('[1]Lookup for use classification'!$B$5,B1644)),ISNUMBER(SEARCH('[1]Lookup for use classification'!$C$5,B1644)),ISNUMBER(SEARCH('[1]Lookup for use classification'!$D$5,B1644))),'[1]Lookup for use classification'!$A$5,IF(OR(ISNUMBER(SEARCH('[1]Lookup for use classification'!$B$7,B1644)),ISNUMBER(SEARCH('[1]Lookup for use classification'!$C$7,B1644)),ISNUMBER(SEARCH('[1]Lookup for use classification'!$D$7,B1644))),'[1]Lookup for use classification'!$A$7,IF(OR(ISNUMBER(SEARCH('[1]Lookup for use classification'!$B$9,B1644)),ISNUMBER(SEARCH('[1]Lookup for use classification'!$C$9,B1644)),ISNUMBER(SEARCH('[1]Lookup for use classification'!$D$9,B1644)),ISNUMBER(SEARCH('[1]Lookup for use classification'!$E$9,B1644)),ISNUMBER(SEARCH('[1]Lookup for use classification'!$F$9,B1644)),ISNUMBER(SEARCH('[1]Lookup for use classification'!$G$9,B1644)),ISNUMBER(SEARCH('[1]Lookup for use classification'!$H$9,B1644)),ISNUMBER(SEARCH('[1]Lookup for use classification'!$I$9,B1644)),ISNUMBER(SEARCH('[1]Lookup for use classification'!$J$9,B1644)),ISNUMBER(SEARCH('[1]Lookup for use classification'!$K$9,B1644))),'[1]Lookup for use classification'!$A$9,IF(OR(ISNUMBER(SEARCH('[1]Lookup for use classification'!$B$10,B1644)),ISNUMBER(SEARCH('[1]Lookup for use classification'!$C$10,B1644)),ISNUMBER(SEARCH('[1]Lookup for use classification'!$D$10,B1644)),ISNUMBER(SEARCH('[1]Lookup for use classification'!$E$10,B1644)),ISNUMBER(SEARCH('[1]Lookup for use classification'!$F$10,B1644)),ISNUMBER(SEARCH('[1]Lookup for use classification'!$G$10,B1644))),'[1]Lookup for use classification'!$A$10,IF(OR(ISNUMBER(SEARCH('[1]Lookup for use classification'!$B$11,B1644)),ISNUMBER(SEARCH('[1]Lookup for use classification'!$C$11,B1644))),'[1]Lookup for use classification'!$A$11,IF(OR(ISNUMBER(SEARCH('[1]Lookup for use classification'!$B$12,B1644)),ISNUMBER(SEARCH('[1]Lookup for use classification'!$C$12,B1644))),'[1]Lookup for use classification'!$A$12,IF(OR(ISNUMBER(SEARCH('[1]Lookup for use classification'!$B$13,B1644)),ISNUMBER(SEARCH('[1]Lookup for use classification'!$C$13,B1644)),ISNUMBER(SEARCH('[1]Lookup for use classification'!$D$13,B1644)),,ISNUMBER(SEARCH('[1]Lookup for use classification'!$C$13,B1644)),ISNUMBER(SEARCH('[1]Lookup for use classification'!$E$13,B1644))),'[1]Lookup for use classification'!$A$13,IF(OR(ISNUMBER(SEARCH('[1]Lookup for use classification'!$B$14,B1644)),ISNUMBER(SEARCH('[1]Lookup for use classification'!$C$14,B1644))),'[1]Lookup for use classification'!$A$14,"Other"))))))))))))</f>
        <v>Office</v>
      </c>
      <c r="D1644" s="27">
        <v>2912</v>
      </c>
      <c r="E1644" s="29"/>
      <c r="F1644" s="29"/>
    </row>
    <row r="1645" spans="1:6">
      <c r="A1645" s="16" t="s">
        <v>1532</v>
      </c>
      <c r="B1645" s="26" t="s">
        <v>1515</v>
      </c>
      <c r="C1645" s="133" t="str">
        <f>IF(OR(ISNUMBER(SEARCH('[1]Lookup for use classification'!$B$1,B1645)),ISNUMBER(SEARCH('[1]Lookup for use classification'!$C$1,B1645)),ISNUMBER(SEARCH('[1]Lookup for use classification'!$D$1,B1645)),ISNUMBER(SEARCH('[1]Lookup for use classification'!$E$1,B1645))),'[1]Lookup for use classification'!$A$1,IF(ISNUMBER(SEARCH('[1]Lookup for use classification'!$B$2,B1645)),'[1]Lookup for use classification'!$A$2,IF(ISNUMBER(SEARCH('[1]Lookup for use classification'!$B$3,B1645)),'[1]Lookup for use classification'!$A$3,IF(OR(ISNUMBER(SEARCH('[1]Lookup for use classification'!$B$4,B1645)),ISNUMBER(SEARCH('[1]Lookup for use classification'!$C$4,B1645)),ISNUMBER(SEARCH('[1]Lookup for use classification'!$D$4,B1645)),ISNUMBER(SEARCH('[1]Lookup for use classification'!$E$4,B1645))),'[1]Lookup for use classification'!$A$4,IF(OR(ISNUMBER(SEARCH('[1]Lookup for use classification'!$B$5,B1645)),ISNUMBER(SEARCH('[1]Lookup for use classification'!$C$5,B1645)),ISNUMBER(SEARCH('[1]Lookup for use classification'!$D$5,B1645))),'[1]Lookup for use classification'!$A$5,IF(OR(ISNUMBER(SEARCH('[1]Lookup for use classification'!$B$7,B1645)),ISNUMBER(SEARCH('[1]Lookup for use classification'!$C$7,B1645)),ISNUMBER(SEARCH('[1]Lookup for use classification'!$D$7,B1645))),'[1]Lookup for use classification'!$A$7,IF(OR(ISNUMBER(SEARCH('[1]Lookup for use classification'!$B$9,B1645)),ISNUMBER(SEARCH('[1]Lookup for use classification'!$C$9,B1645)),ISNUMBER(SEARCH('[1]Lookup for use classification'!$D$9,B1645)),ISNUMBER(SEARCH('[1]Lookup for use classification'!$E$9,B1645)),ISNUMBER(SEARCH('[1]Lookup for use classification'!$F$9,B1645)),ISNUMBER(SEARCH('[1]Lookup for use classification'!$G$9,B1645)),ISNUMBER(SEARCH('[1]Lookup for use classification'!$H$9,B1645)),ISNUMBER(SEARCH('[1]Lookup for use classification'!$I$9,B1645)),ISNUMBER(SEARCH('[1]Lookup for use classification'!$J$9,B1645)),ISNUMBER(SEARCH('[1]Lookup for use classification'!$K$9,B1645))),'[1]Lookup for use classification'!$A$9,IF(OR(ISNUMBER(SEARCH('[1]Lookup for use classification'!$B$10,B1645)),ISNUMBER(SEARCH('[1]Lookup for use classification'!$C$10,B1645)),ISNUMBER(SEARCH('[1]Lookup for use classification'!$D$10,B1645)),ISNUMBER(SEARCH('[1]Lookup for use classification'!$E$10,B1645)),ISNUMBER(SEARCH('[1]Lookup for use classification'!$F$10,B1645)),ISNUMBER(SEARCH('[1]Lookup for use classification'!$G$10,B1645))),'[1]Lookup for use classification'!$A$10,IF(OR(ISNUMBER(SEARCH('[1]Lookup for use classification'!$B$11,B1645)),ISNUMBER(SEARCH('[1]Lookup for use classification'!$C$11,B1645))),'[1]Lookup for use classification'!$A$11,IF(OR(ISNUMBER(SEARCH('[1]Lookup for use classification'!$B$12,B1645)),ISNUMBER(SEARCH('[1]Lookup for use classification'!$C$12,B1645))),'[1]Lookup for use classification'!$A$12,IF(OR(ISNUMBER(SEARCH('[1]Lookup for use classification'!$B$13,B1645)),ISNUMBER(SEARCH('[1]Lookup for use classification'!$C$13,B1645)),ISNUMBER(SEARCH('[1]Lookup for use classification'!$D$13,B1645)),,ISNUMBER(SEARCH('[1]Lookup for use classification'!$C$13,B1645)),ISNUMBER(SEARCH('[1]Lookup for use classification'!$E$13,B1645))),'[1]Lookup for use classification'!$A$13,IF(OR(ISNUMBER(SEARCH('[1]Lookup for use classification'!$B$14,B1645)),ISNUMBER(SEARCH('[1]Lookup for use classification'!$C$14,B1645))),'[1]Lookup for use classification'!$A$14,"Other"))))))))))))</f>
        <v>Other</v>
      </c>
      <c r="D1645" s="27"/>
      <c r="E1645" s="29"/>
      <c r="F1645" s="29"/>
    </row>
    <row r="1646" spans="1:6">
      <c r="A1646" s="16" t="s">
        <v>1532</v>
      </c>
      <c r="B1646" s="47" t="s">
        <v>1516</v>
      </c>
      <c r="C1646" s="133" t="str">
        <f>IF(OR(ISNUMBER(SEARCH('[1]Lookup for use classification'!$B$1,B1646)),ISNUMBER(SEARCH('[1]Lookup for use classification'!$C$1,B1646)),ISNUMBER(SEARCH('[1]Lookup for use classification'!$D$1,B1646)),ISNUMBER(SEARCH('[1]Lookup for use classification'!$E$1,B1646))),'[1]Lookup for use classification'!$A$1,IF(ISNUMBER(SEARCH('[1]Lookup for use classification'!$B$2,B1646)),'[1]Lookup for use classification'!$A$2,IF(ISNUMBER(SEARCH('[1]Lookup for use classification'!$B$3,B1646)),'[1]Lookup for use classification'!$A$3,IF(OR(ISNUMBER(SEARCH('[1]Lookup for use classification'!$B$4,B1646)),ISNUMBER(SEARCH('[1]Lookup for use classification'!$C$4,B1646)),ISNUMBER(SEARCH('[1]Lookup for use classification'!$D$4,B1646)),ISNUMBER(SEARCH('[1]Lookup for use classification'!$E$4,B1646))),'[1]Lookup for use classification'!$A$4,IF(OR(ISNUMBER(SEARCH('[1]Lookup for use classification'!$B$5,B1646)),ISNUMBER(SEARCH('[1]Lookup for use classification'!$C$5,B1646)),ISNUMBER(SEARCH('[1]Lookup for use classification'!$D$5,B1646))),'[1]Lookup for use classification'!$A$5,IF(OR(ISNUMBER(SEARCH('[1]Lookup for use classification'!$B$7,B1646)),ISNUMBER(SEARCH('[1]Lookup for use classification'!$C$7,B1646)),ISNUMBER(SEARCH('[1]Lookup for use classification'!$D$7,B1646))),'[1]Lookup for use classification'!$A$7,IF(OR(ISNUMBER(SEARCH('[1]Lookup for use classification'!$B$9,B1646)),ISNUMBER(SEARCH('[1]Lookup for use classification'!$C$9,B1646)),ISNUMBER(SEARCH('[1]Lookup for use classification'!$D$9,B1646)),ISNUMBER(SEARCH('[1]Lookup for use classification'!$E$9,B1646)),ISNUMBER(SEARCH('[1]Lookup for use classification'!$F$9,B1646)),ISNUMBER(SEARCH('[1]Lookup for use classification'!$G$9,B1646)),ISNUMBER(SEARCH('[1]Lookup for use classification'!$H$9,B1646)),ISNUMBER(SEARCH('[1]Lookup for use classification'!$I$9,B1646)),ISNUMBER(SEARCH('[1]Lookup for use classification'!$J$9,B1646)),ISNUMBER(SEARCH('[1]Lookup for use classification'!$K$9,B1646))),'[1]Lookup for use classification'!$A$9,IF(OR(ISNUMBER(SEARCH('[1]Lookup for use classification'!$B$10,B1646)),ISNUMBER(SEARCH('[1]Lookup for use classification'!$C$10,B1646)),ISNUMBER(SEARCH('[1]Lookup for use classification'!$D$10,B1646)),ISNUMBER(SEARCH('[1]Lookup for use classification'!$E$10,B1646)),ISNUMBER(SEARCH('[1]Lookup for use classification'!$F$10,B1646)),ISNUMBER(SEARCH('[1]Lookup for use classification'!$G$10,B1646))),'[1]Lookup for use classification'!$A$10,IF(OR(ISNUMBER(SEARCH('[1]Lookup for use classification'!$B$11,B1646)),ISNUMBER(SEARCH('[1]Lookup for use classification'!$C$11,B1646))),'[1]Lookup for use classification'!$A$11,IF(OR(ISNUMBER(SEARCH('[1]Lookup for use classification'!$B$12,B1646)),ISNUMBER(SEARCH('[1]Lookup for use classification'!$C$12,B1646))),'[1]Lookup for use classification'!$A$12,IF(OR(ISNUMBER(SEARCH('[1]Lookup for use classification'!$B$13,B1646)),ISNUMBER(SEARCH('[1]Lookup for use classification'!$C$13,B1646)),ISNUMBER(SEARCH('[1]Lookup for use classification'!$D$13,B1646)),,ISNUMBER(SEARCH('[1]Lookup for use classification'!$C$13,B1646)),ISNUMBER(SEARCH('[1]Lookup for use classification'!$E$13,B1646))),'[1]Lookup for use classification'!$A$13,IF(OR(ISNUMBER(SEARCH('[1]Lookup for use classification'!$B$14,B1646)),ISNUMBER(SEARCH('[1]Lookup for use classification'!$C$14,B1646))),'[1]Lookup for use classification'!$A$14,"Other"))))))))))))</f>
        <v>Warehousing</v>
      </c>
      <c r="D1646" s="68">
        <v>2240</v>
      </c>
      <c r="E1646" s="58"/>
      <c r="F1646" s="58"/>
    </row>
    <row r="1647" spans="1:6">
      <c r="A1647" s="16" t="s">
        <v>1532</v>
      </c>
      <c r="B1647" s="47" t="s">
        <v>1517</v>
      </c>
      <c r="C1647" s="133" t="str">
        <f>IF(OR(ISNUMBER(SEARCH('[1]Lookup for use classification'!$B$1,B1647)),ISNUMBER(SEARCH('[1]Lookup for use classification'!$C$1,B1647)),ISNUMBER(SEARCH('[1]Lookup for use classification'!$D$1,B1647)),ISNUMBER(SEARCH('[1]Lookup for use classification'!$E$1,B1647))),'[1]Lookup for use classification'!$A$1,IF(ISNUMBER(SEARCH('[1]Lookup for use classification'!$B$2,B1647)),'[1]Lookup for use classification'!$A$2,IF(ISNUMBER(SEARCH('[1]Lookup for use classification'!$B$3,B1647)),'[1]Lookup for use classification'!$A$3,IF(OR(ISNUMBER(SEARCH('[1]Lookup for use classification'!$B$4,B1647)),ISNUMBER(SEARCH('[1]Lookup for use classification'!$C$4,B1647)),ISNUMBER(SEARCH('[1]Lookup for use classification'!$D$4,B1647)),ISNUMBER(SEARCH('[1]Lookup for use classification'!$E$4,B1647))),'[1]Lookup for use classification'!$A$4,IF(OR(ISNUMBER(SEARCH('[1]Lookup for use classification'!$B$5,B1647)),ISNUMBER(SEARCH('[1]Lookup for use classification'!$C$5,B1647)),ISNUMBER(SEARCH('[1]Lookup for use classification'!$D$5,B1647))),'[1]Lookup for use classification'!$A$5,IF(OR(ISNUMBER(SEARCH('[1]Lookup for use classification'!$B$7,B1647)),ISNUMBER(SEARCH('[1]Lookup for use classification'!$C$7,B1647)),ISNUMBER(SEARCH('[1]Lookup for use classification'!$D$7,B1647))),'[1]Lookup for use classification'!$A$7,IF(OR(ISNUMBER(SEARCH('[1]Lookup for use classification'!$B$9,B1647)),ISNUMBER(SEARCH('[1]Lookup for use classification'!$C$9,B1647)),ISNUMBER(SEARCH('[1]Lookup for use classification'!$D$9,B1647)),ISNUMBER(SEARCH('[1]Lookup for use classification'!$E$9,B1647)),ISNUMBER(SEARCH('[1]Lookup for use classification'!$F$9,B1647)),ISNUMBER(SEARCH('[1]Lookup for use classification'!$G$9,B1647)),ISNUMBER(SEARCH('[1]Lookup for use classification'!$H$9,B1647)),ISNUMBER(SEARCH('[1]Lookup for use classification'!$I$9,B1647)),ISNUMBER(SEARCH('[1]Lookup for use classification'!$J$9,B1647)),ISNUMBER(SEARCH('[1]Lookup for use classification'!$K$9,B1647))),'[1]Lookup for use classification'!$A$9,IF(OR(ISNUMBER(SEARCH('[1]Lookup for use classification'!$B$10,B1647)),ISNUMBER(SEARCH('[1]Lookup for use classification'!$C$10,B1647)),ISNUMBER(SEARCH('[1]Lookup for use classification'!$D$10,B1647)),ISNUMBER(SEARCH('[1]Lookup for use classification'!$E$10,B1647)),ISNUMBER(SEARCH('[1]Lookup for use classification'!$F$10,B1647)),ISNUMBER(SEARCH('[1]Lookup for use classification'!$G$10,B1647))),'[1]Lookup for use classification'!$A$10,IF(OR(ISNUMBER(SEARCH('[1]Lookup for use classification'!$B$11,B1647)),ISNUMBER(SEARCH('[1]Lookup for use classification'!$C$11,B1647))),'[1]Lookup for use classification'!$A$11,IF(OR(ISNUMBER(SEARCH('[1]Lookup for use classification'!$B$12,B1647)),ISNUMBER(SEARCH('[1]Lookup for use classification'!$C$12,B1647))),'[1]Lookup for use classification'!$A$12,IF(OR(ISNUMBER(SEARCH('[1]Lookup for use classification'!$B$13,B1647)),ISNUMBER(SEARCH('[1]Lookup for use classification'!$C$13,B1647)),ISNUMBER(SEARCH('[1]Lookup for use classification'!$D$13,B1647)),,ISNUMBER(SEARCH('[1]Lookup for use classification'!$C$13,B1647)),ISNUMBER(SEARCH('[1]Lookup for use classification'!$E$13,B1647))),'[1]Lookup for use classification'!$A$13,IF(OR(ISNUMBER(SEARCH('[1]Lookup for use classification'!$B$14,B1647)),ISNUMBER(SEARCH('[1]Lookup for use classification'!$C$14,B1647))),'[1]Lookup for use classification'!$A$14,"Other"))))))))))))</f>
        <v>Warehousing</v>
      </c>
      <c r="D1647" s="68">
        <v>1104</v>
      </c>
      <c r="E1647" s="58"/>
      <c r="F1647" s="58"/>
    </row>
    <row r="1648" spans="1:6">
      <c r="A1648" s="16" t="s">
        <v>1532</v>
      </c>
      <c r="B1648" s="47" t="s">
        <v>1518</v>
      </c>
      <c r="C1648" s="133" t="str">
        <f>IF(OR(ISNUMBER(SEARCH('[1]Lookup for use classification'!$B$1,B1648)),ISNUMBER(SEARCH('[1]Lookup for use classification'!$C$1,B1648)),ISNUMBER(SEARCH('[1]Lookup for use classification'!$D$1,B1648)),ISNUMBER(SEARCH('[1]Lookup for use classification'!$E$1,B1648))),'[1]Lookup for use classification'!$A$1,IF(ISNUMBER(SEARCH('[1]Lookup for use classification'!$B$2,B1648)),'[1]Lookup for use classification'!$A$2,IF(ISNUMBER(SEARCH('[1]Lookup for use classification'!$B$3,B1648)),'[1]Lookup for use classification'!$A$3,IF(OR(ISNUMBER(SEARCH('[1]Lookup for use classification'!$B$4,B1648)),ISNUMBER(SEARCH('[1]Lookup for use classification'!$C$4,B1648)),ISNUMBER(SEARCH('[1]Lookup for use classification'!$D$4,B1648)),ISNUMBER(SEARCH('[1]Lookup for use classification'!$E$4,B1648))),'[1]Lookup for use classification'!$A$4,IF(OR(ISNUMBER(SEARCH('[1]Lookup for use classification'!$B$5,B1648)),ISNUMBER(SEARCH('[1]Lookup for use classification'!$C$5,B1648)),ISNUMBER(SEARCH('[1]Lookup for use classification'!$D$5,B1648))),'[1]Lookup for use classification'!$A$5,IF(OR(ISNUMBER(SEARCH('[1]Lookup for use classification'!$B$7,B1648)),ISNUMBER(SEARCH('[1]Lookup for use classification'!$C$7,B1648)),ISNUMBER(SEARCH('[1]Lookup for use classification'!$D$7,B1648))),'[1]Lookup for use classification'!$A$7,IF(OR(ISNUMBER(SEARCH('[1]Lookup for use classification'!$B$9,B1648)),ISNUMBER(SEARCH('[1]Lookup for use classification'!$C$9,B1648)),ISNUMBER(SEARCH('[1]Lookup for use classification'!$D$9,B1648)),ISNUMBER(SEARCH('[1]Lookup for use classification'!$E$9,B1648)),ISNUMBER(SEARCH('[1]Lookup for use classification'!$F$9,B1648)),ISNUMBER(SEARCH('[1]Lookup for use classification'!$G$9,B1648)),ISNUMBER(SEARCH('[1]Lookup for use classification'!$H$9,B1648)),ISNUMBER(SEARCH('[1]Lookup for use classification'!$I$9,B1648)),ISNUMBER(SEARCH('[1]Lookup for use classification'!$J$9,B1648)),ISNUMBER(SEARCH('[1]Lookup for use classification'!$K$9,B1648))),'[1]Lookup for use classification'!$A$9,IF(OR(ISNUMBER(SEARCH('[1]Lookup for use classification'!$B$10,B1648)),ISNUMBER(SEARCH('[1]Lookup for use classification'!$C$10,B1648)),ISNUMBER(SEARCH('[1]Lookup for use classification'!$D$10,B1648)),ISNUMBER(SEARCH('[1]Lookup for use classification'!$E$10,B1648)),ISNUMBER(SEARCH('[1]Lookup for use classification'!$F$10,B1648)),ISNUMBER(SEARCH('[1]Lookup for use classification'!$G$10,B1648))),'[1]Lookup for use classification'!$A$10,IF(OR(ISNUMBER(SEARCH('[1]Lookup for use classification'!$B$11,B1648)),ISNUMBER(SEARCH('[1]Lookup for use classification'!$C$11,B1648))),'[1]Lookup for use classification'!$A$11,IF(OR(ISNUMBER(SEARCH('[1]Lookup for use classification'!$B$12,B1648)),ISNUMBER(SEARCH('[1]Lookup for use classification'!$C$12,B1648))),'[1]Lookup for use classification'!$A$12,IF(OR(ISNUMBER(SEARCH('[1]Lookup for use classification'!$B$13,B1648)),ISNUMBER(SEARCH('[1]Lookup for use classification'!$C$13,B1648)),ISNUMBER(SEARCH('[1]Lookup for use classification'!$D$13,B1648)),,ISNUMBER(SEARCH('[1]Lookup for use classification'!$C$13,B1648)),ISNUMBER(SEARCH('[1]Lookup for use classification'!$E$13,B1648))),'[1]Lookup for use classification'!$A$13,IF(OR(ISNUMBER(SEARCH('[1]Lookup for use classification'!$B$14,B1648)),ISNUMBER(SEARCH('[1]Lookup for use classification'!$C$14,B1648))),'[1]Lookup for use classification'!$A$14,"Other"))))))))))))</f>
        <v>Other</v>
      </c>
      <c r="D1648" s="27">
        <v>579</v>
      </c>
      <c r="E1648" s="29"/>
      <c r="F1648" s="29"/>
    </row>
    <row r="1649" spans="1:6">
      <c r="A1649" s="16" t="s">
        <v>1532</v>
      </c>
      <c r="B1649" s="26" t="s">
        <v>1519</v>
      </c>
      <c r="C1649" s="133" t="str">
        <f>IF(OR(ISNUMBER(SEARCH('[1]Lookup for use classification'!$B$1,B1649)),ISNUMBER(SEARCH('[1]Lookup for use classification'!$C$1,B1649)),ISNUMBER(SEARCH('[1]Lookup for use classification'!$D$1,B1649)),ISNUMBER(SEARCH('[1]Lookup for use classification'!$E$1,B1649))),'[1]Lookup for use classification'!$A$1,IF(ISNUMBER(SEARCH('[1]Lookup for use classification'!$B$2,B1649)),'[1]Lookup for use classification'!$A$2,IF(ISNUMBER(SEARCH('[1]Lookup for use classification'!$B$3,B1649)),'[1]Lookup for use classification'!$A$3,IF(OR(ISNUMBER(SEARCH('[1]Lookup for use classification'!$B$4,B1649)),ISNUMBER(SEARCH('[1]Lookup for use classification'!$C$4,B1649)),ISNUMBER(SEARCH('[1]Lookup for use classification'!$D$4,B1649)),ISNUMBER(SEARCH('[1]Lookup for use classification'!$E$4,B1649))),'[1]Lookup for use classification'!$A$4,IF(OR(ISNUMBER(SEARCH('[1]Lookup for use classification'!$B$5,B1649)),ISNUMBER(SEARCH('[1]Lookup for use classification'!$C$5,B1649)),ISNUMBER(SEARCH('[1]Lookup for use classification'!$D$5,B1649))),'[1]Lookup for use classification'!$A$5,IF(OR(ISNUMBER(SEARCH('[1]Lookup for use classification'!$B$7,B1649)),ISNUMBER(SEARCH('[1]Lookup for use classification'!$C$7,B1649)),ISNUMBER(SEARCH('[1]Lookup for use classification'!$D$7,B1649))),'[1]Lookup for use classification'!$A$7,IF(OR(ISNUMBER(SEARCH('[1]Lookup for use classification'!$B$9,B1649)),ISNUMBER(SEARCH('[1]Lookup for use classification'!$C$9,B1649)),ISNUMBER(SEARCH('[1]Lookup for use classification'!$D$9,B1649)),ISNUMBER(SEARCH('[1]Lookup for use classification'!$E$9,B1649)),ISNUMBER(SEARCH('[1]Lookup for use classification'!$F$9,B1649)),ISNUMBER(SEARCH('[1]Lookup for use classification'!$G$9,B1649)),ISNUMBER(SEARCH('[1]Lookup for use classification'!$H$9,B1649)),ISNUMBER(SEARCH('[1]Lookup for use classification'!$I$9,B1649)),ISNUMBER(SEARCH('[1]Lookup for use classification'!$J$9,B1649)),ISNUMBER(SEARCH('[1]Lookup for use classification'!$K$9,B1649))),'[1]Lookup for use classification'!$A$9,IF(OR(ISNUMBER(SEARCH('[1]Lookup for use classification'!$B$10,B1649)),ISNUMBER(SEARCH('[1]Lookup for use classification'!$C$10,B1649)),ISNUMBER(SEARCH('[1]Lookup for use classification'!$D$10,B1649)),ISNUMBER(SEARCH('[1]Lookup for use classification'!$E$10,B1649)),ISNUMBER(SEARCH('[1]Lookup for use classification'!$F$10,B1649)),ISNUMBER(SEARCH('[1]Lookup for use classification'!$G$10,B1649))),'[1]Lookup for use classification'!$A$10,IF(OR(ISNUMBER(SEARCH('[1]Lookup for use classification'!$B$11,B1649)),ISNUMBER(SEARCH('[1]Lookup for use classification'!$C$11,B1649))),'[1]Lookup for use classification'!$A$11,IF(OR(ISNUMBER(SEARCH('[1]Lookup for use classification'!$B$12,B1649)),ISNUMBER(SEARCH('[1]Lookup for use classification'!$C$12,B1649))),'[1]Lookup for use classification'!$A$12,IF(OR(ISNUMBER(SEARCH('[1]Lookup for use classification'!$B$13,B1649)),ISNUMBER(SEARCH('[1]Lookup for use classification'!$C$13,B1649)),ISNUMBER(SEARCH('[1]Lookup for use classification'!$D$13,B1649)),,ISNUMBER(SEARCH('[1]Lookup for use classification'!$C$13,B1649)),ISNUMBER(SEARCH('[1]Lookup for use classification'!$E$13,B1649))),'[1]Lookup for use classification'!$A$13,IF(OR(ISNUMBER(SEARCH('[1]Lookup for use classification'!$B$14,B1649)),ISNUMBER(SEARCH('[1]Lookup for use classification'!$C$14,B1649))),'[1]Lookup for use classification'!$A$14,"Other"))))))))))))</f>
        <v>Public Assembly</v>
      </c>
      <c r="D1649" s="27"/>
      <c r="E1649" s="29"/>
      <c r="F1649" s="29"/>
    </row>
    <row r="1650" spans="1:6">
      <c r="A1650" s="16" t="s">
        <v>1532</v>
      </c>
      <c r="B1650" s="30" t="s">
        <v>1520</v>
      </c>
      <c r="C1650" s="133" t="str">
        <f>IF(OR(ISNUMBER(SEARCH('[1]Lookup for use classification'!$B$1,B1650)),ISNUMBER(SEARCH('[1]Lookup for use classification'!$C$1,B1650)),ISNUMBER(SEARCH('[1]Lookup for use classification'!$D$1,B1650)),ISNUMBER(SEARCH('[1]Lookup for use classification'!$E$1,B1650))),'[1]Lookup for use classification'!$A$1,IF(ISNUMBER(SEARCH('[1]Lookup for use classification'!$B$2,B1650)),'[1]Lookup for use classification'!$A$2,IF(ISNUMBER(SEARCH('[1]Lookup for use classification'!$B$3,B1650)),'[1]Lookup for use classification'!$A$3,IF(OR(ISNUMBER(SEARCH('[1]Lookup for use classification'!$B$4,B1650)),ISNUMBER(SEARCH('[1]Lookup for use classification'!$C$4,B1650)),ISNUMBER(SEARCH('[1]Lookup for use classification'!$D$4,B1650)),ISNUMBER(SEARCH('[1]Lookup for use classification'!$E$4,B1650))),'[1]Lookup for use classification'!$A$4,IF(OR(ISNUMBER(SEARCH('[1]Lookup for use classification'!$B$5,B1650)),ISNUMBER(SEARCH('[1]Lookup for use classification'!$C$5,B1650)),ISNUMBER(SEARCH('[1]Lookup for use classification'!$D$5,B1650))),'[1]Lookup for use classification'!$A$5,IF(OR(ISNUMBER(SEARCH('[1]Lookup for use classification'!$B$7,B1650)),ISNUMBER(SEARCH('[1]Lookup for use classification'!$C$7,B1650)),ISNUMBER(SEARCH('[1]Lookup for use classification'!$D$7,B1650))),'[1]Lookup for use classification'!$A$7,IF(OR(ISNUMBER(SEARCH('[1]Lookup for use classification'!$B$9,B1650)),ISNUMBER(SEARCH('[1]Lookup for use classification'!$C$9,B1650)),ISNUMBER(SEARCH('[1]Lookup for use classification'!$D$9,B1650)),ISNUMBER(SEARCH('[1]Lookup for use classification'!$E$9,B1650)),ISNUMBER(SEARCH('[1]Lookup for use classification'!$F$9,B1650)),ISNUMBER(SEARCH('[1]Lookup for use classification'!$G$9,B1650)),ISNUMBER(SEARCH('[1]Lookup for use classification'!$H$9,B1650)),ISNUMBER(SEARCH('[1]Lookup for use classification'!$I$9,B1650)),ISNUMBER(SEARCH('[1]Lookup for use classification'!$J$9,B1650)),ISNUMBER(SEARCH('[1]Lookup for use classification'!$K$9,B1650))),'[1]Lookup for use classification'!$A$9,IF(OR(ISNUMBER(SEARCH('[1]Lookup for use classification'!$B$10,B1650)),ISNUMBER(SEARCH('[1]Lookup for use classification'!$C$10,B1650)),ISNUMBER(SEARCH('[1]Lookup for use classification'!$D$10,B1650)),ISNUMBER(SEARCH('[1]Lookup for use classification'!$E$10,B1650)),ISNUMBER(SEARCH('[1]Lookup for use classification'!$F$10,B1650)),ISNUMBER(SEARCH('[1]Lookup for use classification'!$G$10,B1650))),'[1]Lookup for use classification'!$A$10,IF(OR(ISNUMBER(SEARCH('[1]Lookup for use classification'!$B$11,B1650)),ISNUMBER(SEARCH('[1]Lookup for use classification'!$C$11,B1650))),'[1]Lookup for use classification'!$A$11,IF(OR(ISNUMBER(SEARCH('[1]Lookup for use classification'!$B$12,B1650)),ISNUMBER(SEARCH('[1]Lookup for use classification'!$C$12,B1650))),'[1]Lookup for use classification'!$A$12,IF(OR(ISNUMBER(SEARCH('[1]Lookup for use classification'!$B$13,B1650)),ISNUMBER(SEARCH('[1]Lookup for use classification'!$C$13,B1650)),ISNUMBER(SEARCH('[1]Lookup for use classification'!$D$13,B1650)),,ISNUMBER(SEARCH('[1]Lookup for use classification'!$C$13,B1650)),ISNUMBER(SEARCH('[1]Lookup for use classification'!$E$13,B1650))),'[1]Lookup for use classification'!$A$13,IF(OR(ISNUMBER(SEARCH('[1]Lookup for use classification'!$B$14,B1650)),ISNUMBER(SEARCH('[1]Lookup for use classification'!$C$14,B1650))),'[1]Lookup for use classification'!$A$14,"Other"))))))))))))</f>
        <v>Public Assembly</v>
      </c>
      <c r="D1650" s="27"/>
      <c r="E1650" s="28"/>
      <c r="F1650" s="28"/>
    </row>
    <row r="1651" spans="1:6">
      <c r="A1651" s="16" t="s">
        <v>1532</v>
      </c>
      <c r="B1651" s="26" t="s">
        <v>544</v>
      </c>
      <c r="C1651" s="133" t="str">
        <f>IF(OR(ISNUMBER(SEARCH('[1]Lookup for use classification'!$B$1,B1651)),ISNUMBER(SEARCH('[1]Lookup for use classification'!$C$1,B1651)),ISNUMBER(SEARCH('[1]Lookup for use classification'!$D$1,B1651)),ISNUMBER(SEARCH('[1]Lookup for use classification'!$E$1,B1651))),'[1]Lookup for use classification'!$A$1,IF(ISNUMBER(SEARCH('[1]Lookup for use classification'!$B$2,B1651)),'[1]Lookup for use classification'!$A$2,IF(ISNUMBER(SEARCH('[1]Lookup for use classification'!$B$3,B1651)),'[1]Lookup for use classification'!$A$3,IF(OR(ISNUMBER(SEARCH('[1]Lookup for use classification'!$B$4,B1651)),ISNUMBER(SEARCH('[1]Lookup for use classification'!$C$4,B1651)),ISNUMBER(SEARCH('[1]Lookup for use classification'!$D$4,B1651)),ISNUMBER(SEARCH('[1]Lookup for use classification'!$E$4,B1651))),'[1]Lookup for use classification'!$A$4,IF(OR(ISNUMBER(SEARCH('[1]Lookup for use classification'!$B$5,B1651)),ISNUMBER(SEARCH('[1]Lookup for use classification'!$C$5,B1651)),ISNUMBER(SEARCH('[1]Lookup for use classification'!$D$5,B1651))),'[1]Lookup for use classification'!$A$5,IF(OR(ISNUMBER(SEARCH('[1]Lookup for use classification'!$B$7,B1651)),ISNUMBER(SEARCH('[1]Lookup for use classification'!$C$7,B1651)),ISNUMBER(SEARCH('[1]Lookup for use classification'!$D$7,B1651))),'[1]Lookup for use classification'!$A$7,IF(OR(ISNUMBER(SEARCH('[1]Lookup for use classification'!$B$9,B1651)),ISNUMBER(SEARCH('[1]Lookup for use classification'!$C$9,B1651)),ISNUMBER(SEARCH('[1]Lookup for use classification'!$D$9,B1651)),ISNUMBER(SEARCH('[1]Lookup for use classification'!$E$9,B1651)),ISNUMBER(SEARCH('[1]Lookup for use classification'!$F$9,B1651)),ISNUMBER(SEARCH('[1]Lookup for use classification'!$G$9,B1651)),ISNUMBER(SEARCH('[1]Lookup for use classification'!$H$9,B1651)),ISNUMBER(SEARCH('[1]Lookup for use classification'!$I$9,B1651)),ISNUMBER(SEARCH('[1]Lookup for use classification'!$J$9,B1651)),ISNUMBER(SEARCH('[1]Lookup for use classification'!$K$9,B1651))),'[1]Lookup for use classification'!$A$9,IF(OR(ISNUMBER(SEARCH('[1]Lookup for use classification'!$B$10,B1651)),ISNUMBER(SEARCH('[1]Lookup for use classification'!$C$10,B1651)),ISNUMBER(SEARCH('[1]Lookup for use classification'!$D$10,B1651)),ISNUMBER(SEARCH('[1]Lookup for use classification'!$E$10,B1651)),ISNUMBER(SEARCH('[1]Lookup for use classification'!$F$10,B1651)),ISNUMBER(SEARCH('[1]Lookup for use classification'!$G$10,B1651))),'[1]Lookup for use classification'!$A$10,IF(OR(ISNUMBER(SEARCH('[1]Lookup for use classification'!$B$11,B1651)),ISNUMBER(SEARCH('[1]Lookup for use classification'!$C$11,B1651))),'[1]Lookup for use classification'!$A$11,IF(OR(ISNUMBER(SEARCH('[1]Lookup for use classification'!$B$12,B1651)),ISNUMBER(SEARCH('[1]Lookup for use classification'!$C$12,B1651))),'[1]Lookup for use classification'!$A$12,IF(OR(ISNUMBER(SEARCH('[1]Lookup for use classification'!$B$13,B1651)),ISNUMBER(SEARCH('[1]Lookup for use classification'!$C$13,B1651)),ISNUMBER(SEARCH('[1]Lookup for use classification'!$D$13,B1651)),,ISNUMBER(SEARCH('[1]Lookup for use classification'!$C$13,B1651)),ISNUMBER(SEARCH('[1]Lookup for use classification'!$E$13,B1651))),'[1]Lookup for use classification'!$A$13,IF(OR(ISNUMBER(SEARCH('[1]Lookup for use classification'!$B$14,B1651)),ISNUMBER(SEARCH('[1]Lookup for use classification'!$C$14,B1651))),'[1]Lookup for use classification'!$A$14,"Other"))))))))))))</f>
        <v>Education - K - 12</v>
      </c>
      <c r="D1651" s="27">
        <v>90200</v>
      </c>
      <c r="E1651" s="29"/>
      <c r="F1651" s="29"/>
    </row>
    <row r="1652" spans="1:6">
      <c r="A1652" s="16" t="s">
        <v>1532</v>
      </c>
      <c r="B1652" s="26" t="s">
        <v>1521</v>
      </c>
      <c r="C1652" s="133" t="str">
        <f>IF(OR(ISNUMBER(SEARCH('[1]Lookup for use classification'!$B$1,B1652)),ISNUMBER(SEARCH('[1]Lookup for use classification'!$C$1,B1652)),ISNUMBER(SEARCH('[1]Lookup for use classification'!$D$1,B1652)),ISNUMBER(SEARCH('[1]Lookup for use classification'!$E$1,B1652))),'[1]Lookup for use classification'!$A$1,IF(ISNUMBER(SEARCH('[1]Lookup for use classification'!$B$2,B1652)),'[1]Lookup for use classification'!$A$2,IF(ISNUMBER(SEARCH('[1]Lookup for use classification'!$B$3,B1652)),'[1]Lookup for use classification'!$A$3,IF(OR(ISNUMBER(SEARCH('[1]Lookup for use classification'!$B$4,B1652)),ISNUMBER(SEARCH('[1]Lookup for use classification'!$C$4,B1652)),ISNUMBER(SEARCH('[1]Lookup for use classification'!$D$4,B1652)),ISNUMBER(SEARCH('[1]Lookup for use classification'!$E$4,B1652))),'[1]Lookup for use classification'!$A$4,IF(OR(ISNUMBER(SEARCH('[1]Lookup for use classification'!$B$5,B1652)),ISNUMBER(SEARCH('[1]Lookup for use classification'!$C$5,B1652)),ISNUMBER(SEARCH('[1]Lookup for use classification'!$D$5,B1652))),'[1]Lookup for use classification'!$A$5,IF(OR(ISNUMBER(SEARCH('[1]Lookup for use classification'!$B$7,B1652)),ISNUMBER(SEARCH('[1]Lookup for use classification'!$C$7,B1652)),ISNUMBER(SEARCH('[1]Lookup for use classification'!$D$7,B1652))),'[1]Lookup for use classification'!$A$7,IF(OR(ISNUMBER(SEARCH('[1]Lookup for use classification'!$B$9,B1652)),ISNUMBER(SEARCH('[1]Lookup for use classification'!$C$9,B1652)),ISNUMBER(SEARCH('[1]Lookup for use classification'!$D$9,B1652)),ISNUMBER(SEARCH('[1]Lookup for use classification'!$E$9,B1652)),ISNUMBER(SEARCH('[1]Lookup for use classification'!$F$9,B1652)),ISNUMBER(SEARCH('[1]Lookup for use classification'!$G$9,B1652)),ISNUMBER(SEARCH('[1]Lookup for use classification'!$H$9,B1652)),ISNUMBER(SEARCH('[1]Lookup for use classification'!$I$9,B1652)),ISNUMBER(SEARCH('[1]Lookup for use classification'!$J$9,B1652)),ISNUMBER(SEARCH('[1]Lookup for use classification'!$K$9,B1652))),'[1]Lookup for use classification'!$A$9,IF(OR(ISNUMBER(SEARCH('[1]Lookup for use classification'!$B$10,B1652)),ISNUMBER(SEARCH('[1]Lookup for use classification'!$C$10,B1652)),ISNUMBER(SEARCH('[1]Lookup for use classification'!$D$10,B1652)),ISNUMBER(SEARCH('[1]Lookup for use classification'!$E$10,B1652)),ISNUMBER(SEARCH('[1]Lookup for use classification'!$F$10,B1652)),ISNUMBER(SEARCH('[1]Lookup for use classification'!$G$10,B1652))),'[1]Lookup for use classification'!$A$10,IF(OR(ISNUMBER(SEARCH('[1]Lookup for use classification'!$B$11,B1652)),ISNUMBER(SEARCH('[1]Lookup for use classification'!$C$11,B1652))),'[1]Lookup for use classification'!$A$11,IF(OR(ISNUMBER(SEARCH('[1]Lookup for use classification'!$B$12,B1652)),ISNUMBER(SEARCH('[1]Lookup for use classification'!$C$12,B1652))),'[1]Lookup for use classification'!$A$12,IF(OR(ISNUMBER(SEARCH('[1]Lookup for use classification'!$B$13,B1652)),ISNUMBER(SEARCH('[1]Lookup for use classification'!$C$13,B1652)),ISNUMBER(SEARCH('[1]Lookup for use classification'!$D$13,B1652)),,ISNUMBER(SEARCH('[1]Lookup for use classification'!$C$13,B1652)),ISNUMBER(SEARCH('[1]Lookup for use classification'!$E$13,B1652))),'[1]Lookup for use classification'!$A$13,IF(OR(ISNUMBER(SEARCH('[1]Lookup for use classification'!$B$14,B1652)),ISNUMBER(SEARCH('[1]Lookup for use classification'!$C$14,B1652))),'[1]Lookup for use classification'!$A$14,"Other"))))))))))))</f>
        <v>Other</v>
      </c>
      <c r="D1652" s="27"/>
      <c r="E1652" s="29"/>
      <c r="F1652" s="29"/>
    </row>
    <row r="1653" spans="1:6">
      <c r="A1653" s="16" t="s">
        <v>1532</v>
      </c>
      <c r="B1653" s="26" t="s">
        <v>1522</v>
      </c>
      <c r="C1653" s="133" t="str">
        <f>IF(OR(ISNUMBER(SEARCH('[1]Lookup for use classification'!$B$1,B1653)),ISNUMBER(SEARCH('[1]Lookup for use classification'!$C$1,B1653)),ISNUMBER(SEARCH('[1]Lookup for use classification'!$D$1,B1653)),ISNUMBER(SEARCH('[1]Lookup for use classification'!$E$1,B1653))),'[1]Lookup for use classification'!$A$1,IF(ISNUMBER(SEARCH('[1]Lookup for use classification'!$B$2,B1653)),'[1]Lookup for use classification'!$A$2,IF(ISNUMBER(SEARCH('[1]Lookup for use classification'!$B$3,B1653)),'[1]Lookup for use classification'!$A$3,IF(OR(ISNUMBER(SEARCH('[1]Lookup for use classification'!$B$4,B1653)),ISNUMBER(SEARCH('[1]Lookup for use classification'!$C$4,B1653)),ISNUMBER(SEARCH('[1]Lookup for use classification'!$D$4,B1653)),ISNUMBER(SEARCH('[1]Lookup for use classification'!$E$4,B1653))),'[1]Lookup for use classification'!$A$4,IF(OR(ISNUMBER(SEARCH('[1]Lookup for use classification'!$B$5,B1653)),ISNUMBER(SEARCH('[1]Lookup for use classification'!$C$5,B1653)),ISNUMBER(SEARCH('[1]Lookup for use classification'!$D$5,B1653))),'[1]Lookup for use classification'!$A$5,IF(OR(ISNUMBER(SEARCH('[1]Lookup for use classification'!$B$7,B1653)),ISNUMBER(SEARCH('[1]Lookup for use classification'!$C$7,B1653)),ISNUMBER(SEARCH('[1]Lookup for use classification'!$D$7,B1653))),'[1]Lookup for use classification'!$A$7,IF(OR(ISNUMBER(SEARCH('[1]Lookup for use classification'!$B$9,B1653)),ISNUMBER(SEARCH('[1]Lookup for use classification'!$C$9,B1653)),ISNUMBER(SEARCH('[1]Lookup for use classification'!$D$9,B1653)),ISNUMBER(SEARCH('[1]Lookup for use classification'!$E$9,B1653)),ISNUMBER(SEARCH('[1]Lookup for use classification'!$F$9,B1653)),ISNUMBER(SEARCH('[1]Lookup for use classification'!$G$9,B1653)),ISNUMBER(SEARCH('[1]Lookup for use classification'!$H$9,B1653)),ISNUMBER(SEARCH('[1]Lookup for use classification'!$I$9,B1653)),ISNUMBER(SEARCH('[1]Lookup for use classification'!$J$9,B1653)),ISNUMBER(SEARCH('[1]Lookup for use classification'!$K$9,B1653))),'[1]Lookup for use classification'!$A$9,IF(OR(ISNUMBER(SEARCH('[1]Lookup for use classification'!$B$10,B1653)),ISNUMBER(SEARCH('[1]Lookup for use classification'!$C$10,B1653)),ISNUMBER(SEARCH('[1]Lookup for use classification'!$D$10,B1653)),ISNUMBER(SEARCH('[1]Lookup for use classification'!$E$10,B1653)),ISNUMBER(SEARCH('[1]Lookup for use classification'!$F$10,B1653)),ISNUMBER(SEARCH('[1]Lookup for use classification'!$G$10,B1653))),'[1]Lookup for use classification'!$A$10,IF(OR(ISNUMBER(SEARCH('[1]Lookup for use classification'!$B$11,B1653)),ISNUMBER(SEARCH('[1]Lookup for use classification'!$C$11,B1653))),'[1]Lookup for use classification'!$A$11,IF(OR(ISNUMBER(SEARCH('[1]Lookup for use classification'!$B$12,B1653)),ISNUMBER(SEARCH('[1]Lookup for use classification'!$C$12,B1653))),'[1]Lookup for use classification'!$A$12,IF(OR(ISNUMBER(SEARCH('[1]Lookup for use classification'!$B$13,B1653)),ISNUMBER(SEARCH('[1]Lookup for use classification'!$C$13,B1653)),ISNUMBER(SEARCH('[1]Lookup for use classification'!$D$13,B1653)),,ISNUMBER(SEARCH('[1]Lookup for use classification'!$C$13,B1653)),ISNUMBER(SEARCH('[1]Lookup for use classification'!$E$13,B1653))),'[1]Lookup for use classification'!$A$13,IF(OR(ISNUMBER(SEARCH('[1]Lookup for use classification'!$B$14,B1653)),ISNUMBER(SEARCH('[1]Lookup for use classification'!$C$14,B1653))),'[1]Lookup for use classification'!$A$14,"Other"))))))))))))</f>
        <v>Public Assembly</v>
      </c>
      <c r="D1653" s="27"/>
      <c r="E1653" s="29"/>
      <c r="F1653" s="29"/>
    </row>
    <row r="1654" spans="1:6">
      <c r="A1654" s="16" t="s">
        <v>1532</v>
      </c>
      <c r="B1654" s="26" t="s">
        <v>1523</v>
      </c>
      <c r="C1654" s="133" t="str">
        <f>IF(OR(ISNUMBER(SEARCH('[1]Lookup for use classification'!$B$1,B1654)),ISNUMBER(SEARCH('[1]Lookup for use classification'!$C$1,B1654)),ISNUMBER(SEARCH('[1]Lookup for use classification'!$D$1,B1654)),ISNUMBER(SEARCH('[1]Lookup for use classification'!$E$1,B1654))),'[1]Lookup for use classification'!$A$1,IF(ISNUMBER(SEARCH('[1]Lookup for use classification'!$B$2,B1654)),'[1]Lookup for use classification'!$A$2,IF(ISNUMBER(SEARCH('[1]Lookup for use classification'!$B$3,B1654)),'[1]Lookup for use classification'!$A$3,IF(OR(ISNUMBER(SEARCH('[1]Lookup for use classification'!$B$4,B1654)),ISNUMBER(SEARCH('[1]Lookup for use classification'!$C$4,B1654)),ISNUMBER(SEARCH('[1]Lookup for use classification'!$D$4,B1654)),ISNUMBER(SEARCH('[1]Lookup for use classification'!$E$4,B1654))),'[1]Lookup for use classification'!$A$4,IF(OR(ISNUMBER(SEARCH('[1]Lookup for use classification'!$B$5,B1654)),ISNUMBER(SEARCH('[1]Lookup for use classification'!$C$5,B1654)),ISNUMBER(SEARCH('[1]Lookup for use classification'!$D$5,B1654))),'[1]Lookup for use classification'!$A$5,IF(OR(ISNUMBER(SEARCH('[1]Lookup for use classification'!$B$7,B1654)),ISNUMBER(SEARCH('[1]Lookup for use classification'!$C$7,B1654)),ISNUMBER(SEARCH('[1]Lookup for use classification'!$D$7,B1654))),'[1]Lookup for use classification'!$A$7,IF(OR(ISNUMBER(SEARCH('[1]Lookup for use classification'!$B$9,B1654)),ISNUMBER(SEARCH('[1]Lookup for use classification'!$C$9,B1654)),ISNUMBER(SEARCH('[1]Lookup for use classification'!$D$9,B1654)),ISNUMBER(SEARCH('[1]Lookup for use classification'!$E$9,B1654)),ISNUMBER(SEARCH('[1]Lookup for use classification'!$F$9,B1654)),ISNUMBER(SEARCH('[1]Lookup for use classification'!$G$9,B1654)),ISNUMBER(SEARCH('[1]Lookup for use classification'!$H$9,B1654)),ISNUMBER(SEARCH('[1]Lookup for use classification'!$I$9,B1654)),ISNUMBER(SEARCH('[1]Lookup for use classification'!$J$9,B1654)),ISNUMBER(SEARCH('[1]Lookup for use classification'!$K$9,B1654))),'[1]Lookup for use classification'!$A$9,IF(OR(ISNUMBER(SEARCH('[1]Lookup for use classification'!$B$10,B1654)),ISNUMBER(SEARCH('[1]Lookup for use classification'!$C$10,B1654)),ISNUMBER(SEARCH('[1]Lookup for use classification'!$D$10,B1654)),ISNUMBER(SEARCH('[1]Lookup for use classification'!$E$10,B1654)),ISNUMBER(SEARCH('[1]Lookup for use classification'!$F$10,B1654)),ISNUMBER(SEARCH('[1]Lookup for use classification'!$G$10,B1654))),'[1]Lookup for use classification'!$A$10,IF(OR(ISNUMBER(SEARCH('[1]Lookup for use classification'!$B$11,B1654)),ISNUMBER(SEARCH('[1]Lookup for use classification'!$C$11,B1654))),'[1]Lookup for use classification'!$A$11,IF(OR(ISNUMBER(SEARCH('[1]Lookup for use classification'!$B$12,B1654)),ISNUMBER(SEARCH('[1]Lookup for use classification'!$C$12,B1654))),'[1]Lookup for use classification'!$A$12,IF(OR(ISNUMBER(SEARCH('[1]Lookup for use classification'!$B$13,B1654)),ISNUMBER(SEARCH('[1]Lookup for use classification'!$C$13,B1654)),ISNUMBER(SEARCH('[1]Lookup for use classification'!$D$13,B1654)),,ISNUMBER(SEARCH('[1]Lookup for use classification'!$C$13,B1654)),ISNUMBER(SEARCH('[1]Lookup for use classification'!$E$13,B1654))),'[1]Lookup for use classification'!$A$13,IF(OR(ISNUMBER(SEARCH('[1]Lookup for use classification'!$B$14,B1654)),ISNUMBER(SEARCH('[1]Lookup for use classification'!$C$14,B1654))),'[1]Lookup for use classification'!$A$14,"Other"))))))))))))</f>
        <v>Public Assembly</v>
      </c>
      <c r="D1654" s="27"/>
      <c r="E1654" s="29"/>
      <c r="F1654" s="29"/>
    </row>
    <row r="1655" spans="1:6">
      <c r="A1655" s="16" t="s">
        <v>1532</v>
      </c>
      <c r="B1655" s="26" t="s">
        <v>1524</v>
      </c>
      <c r="C1655" s="133" t="str">
        <f>IF(OR(ISNUMBER(SEARCH('[1]Lookup for use classification'!$B$1,B1655)),ISNUMBER(SEARCH('[1]Lookup for use classification'!$C$1,B1655)),ISNUMBER(SEARCH('[1]Lookup for use classification'!$D$1,B1655)),ISNUMBER(SEARCH('[1]Lookup for use classification'!$E$1,B1655))),'[1]Lookup for use classification'!$A$1,IF(ISNUMBER(SEARCH('[1]Lookup for use classification'!$B$2,B1655)),'[1]Lookup for use classification'!$A$2,IF(ISNUMBER(SEARCH('[1]Lookup for use classification'!$B$3,B1655)),'[1]Lookup for use classification'!$A$3,IF(OR(ISNUMBER(SEARCH('[1]Lookup for use classification'!$B$4,B1655)),ISNUMBER(SEARCH('[1]Lookup for use classification'!$C$4,B1655)),ISNUMBER(SEARCH('[1]Lookup for use classification'!$D$4,B1655)),ISNUMBER(SEARCH('[1]Lookup for use classification'!$E$4,B1655))),'[1]Lookup for use classification'!$A$4,IF(OR(ISNUMBER(SEARCH('[1]Lookup for use classification'!$B$5,B1655)),ISNUMBER(SEARCH('[1]Lookup for use classification'!$C$5,B1655)),ISNUMBER(SEARCH('[1]Lookup for use classification'!$D$5,B1655))),'[1]Lookup for use classification'!$A$5,IF(OR(ISNUMBER(SEARCH('[1]Lookup for use classification'!$B$7,B1655)),ISNUMBER(SEARCH('[1]Lookup for use classification'!$C$7,B1655)),ISNUMBER(SEARCH('[1]Lookup for use classification'!$D$7,B1655))),'[1]Lookup for use classification'!$A$7,IF(OR(ISNUMBER(SEARCH('[1]Lookup for use classification'!$B$9,B1655)),ISNUMBER(SEARCH('[1]Lookup for use classification'!$C$9,B1655)),ISNUMBER(SEARCH('[1]Lookup for use classification'!$D$9,B1655)),ISNUMBER(SEARCH('[1]Lookup for use classification'!$E$9,B1655)),ISNUMBER(SEARCH('[1]Lookup for use classification'!$F$9,B1655)),ISNUMBER(SEARCH('[1]Lookup for use classification'!$G$9,B1655)),ISNUMBER(SEARCH('[1]Lookup for use classification'!$H$9,B1655)),ISNUMBER(SEARCH('[1]Lookup for use classification'!$I$9,B1655)),ISNUMBER(SEARCH('[1]Lookup for use classification'!$J$9,B1655)),ISNUMBER(SEARCH('[1]Lookup for use classification'!$K$9,B1655))),'[1]Lookup for use classification'!$A$9,IF(OR(ISNUMBER(SEARCH('[1]Lookup for use classification'!$B$10,B1655)),ISNUMBER(SEARCH('[1]Lookup for use classification'!$C$10,B1655)),ISNUMBER(SEARCH('[1]Lookup for use classification'!$D$10,B1655)),ISNUMBER(SEARCH('[1]Lookup for use classification'!$E$10,B1655)),ISNUMBER(SEARCH('[1]Lookup for use classification'!$F$10,B1655)),ISNUMBER(SEARCH('[1]Lookup for use classification'!$G$10,B1655))),'[1]Lookup for use classification'!$A$10,IF(OR(ISNUMBER(SEARCH('[1]Lookup for use classification'!$B$11,B1655)),ISNUMBER(SEARCH('[1]Lookup for use classification'!$C$11,B1655))),'[1]Lookup for use classification'!$A$11,IF(OR(ISNUMBER(SEARCH('[1]Lookup for use classification'!$B$12,B1655)),ISNUMBER(SEARCH('[1]Lookup for use classification'!$C$12,B1655))),'[1]Lookup for use classification'!$A$12,IF(OR(ISNUMBER(SEARCH('[1]Lookup for use classification'!$B$13,B1655)),ISNUMBER(SEARCH('[1]Lookup for use classification'!$C$13,B1655)),ISNUMBER(SEARCH('[1]Lookup for use classification'!$D$13,B1655)),,ISNUMBER(SEARCH('[1]Lookup for use classification'!$C$13,B1655)),ISNUMBER(SEARCH('[1]Lookup for use classification'!$E$13,B1655))),'[1]Lookup for use classification'!$A$13,IF(OR(ISNUMBER(SEARCH('[1]Lookup for use classification'!$B$14,B1655)),ISNUMBER(SEARCH('[1]Lookup for use classification'!$C$14,B1655))),'[1]Lookup for use classification'!$A$14,"Other"))))))))))))</f>
        <v>Other</v>
      </c>
      <c r="D1655" s="27"/>
      <c r="E1655" s="29"/>
      <c r="F1655" s="29"/>
    </row>
    <row r="1656" spans="1:6">
      <c r="A1656" s="16" t="s">
        <v>1532</v>
      </c>
      <c r="B1656" s="26" t="s">
        <v>1525</v>
      </c>
      <c r="C1656" s="133" t="str">
        <f>IF(OR(ISNUMBER(SEARCH('[1]Lookup for use classification'!$B$1,B1656)),ISNUMBER(SEARCH('[1]Lookup for use classification'!$C$1,B1656)),ISNUMBER(SEARCH('[1]Lookup for use classification'!$D$1,B1656)),ISNUMBER(SEARCH('[1]Lookup for use classification'!$E$1,B1656))),'[1]Lookup for use classification'!$A$1,IF(ISNUMBER(SEARCH('[1]Lookup for use classification'!$B$2,B1656)),'[1]Lookup for use classification'!$A$2,IF(ISNUMBER(SEARCH('[1]Lookup for use classification'!$B$3,B1656)),'[1]Lookup for use classification'!$A$3,IF(OR(ISNUMBER(SEARCH('[1]Lookup for use classification'!$B$4,B1656)),ISNUMBER(SEARCH('[1]Lookup for use classification'!$C$4,B1656)),ISNUMBER(SEARCH('[1]Lookup for use classification'!$D$4,B1656)),ISNUMBER(SEARCH('[1]Lookup for use classification'!$E$4,B1656))),'[1]Lookup for use classification'!$A$4,IF(OR(ISNUMBER(SEARCH('[1]Lookup for use classification'!$B$5,B1656)),ISNUMBER(SEARCH('[1]Lookup for use classification'!$C$5,B1656)),ISNUMBER(SEARCH('[1]Lookup for use classification'!$D$5,B1656))),'[1]Lookup for use classification'!$A$5,IF(OR(ISNUMBER(SEARCH('[1]Lookup for use classification'!$B$7,B1656)),ISNUMBER(SEARCH('[1]Lookup for use classification'!$C$7,B1656)),ISNUMBER(SEARCH('[1]Lookup for use classification'!$D$7,B1656))),'[1]Lookup for use classification'!$A$7,IF(OR(ISNUMBER(SEARCH('[1]Lookup for use classification'!$B$9,B1656)),ISNUMBER(SEARCH('[1]Lookup for use classification'!$C$9,B1656)),ISNUMBER(SEARCH('[1]Lookup for use classification'!$D$9,B1656)),ISNUMBER(SEARCH('[1]Lookup for use classification'!$E$9,B1656)),ISNUMBER(SEARCH('[1]Lookup for use classification'!$F$9,B1656)),ISNUMBER(SEARCH('[1]Lookup for use classification'!$G$9,B1656)),ISNUMBER(SEARCH('[1]Lookup for use classification'!$H$9,B1656)),ISNUMBER(SEARCH('[1]Lookup for use classification'!$I$9,B1656)),ISNUMBER(SEARCH('[1]Lookup for use classification'!$J$9,B1656)),ISNUMBER(SEARCH('[1]Lookup for use classification'!$K$9,B1656))),'[1]Lookup for use classification'!$A$9,IF(OR(ISNUMBER(SEARCH('[1]Lookup for use classification'!$B$10,B1656)),ISNUMBER(SEARCH('[1]Lookup for use classification'!$C$10,B1656)),ISNUMBER(SEARCH('[1]Lookup for use classification'!$D$10,B1656)),ISNUMBER(SEARCH('[1]Lookup for use classification'!$E$10,B1656)),ISNUMBER(SEARCH('[1]Lookup for use classification'!$F$10,B1656)),ISNUMBER(SEARCH('[1]Lookup for use classification'!$G$10,B1656))),'[1]Lookup for use classification'!$A$10,IF(OR(ISNUMBER(SEARCH('[1]Lookup for use classification'!$B$11,B1656)),ISNUMBER(SEARCH('[1]Lookup for use classification'!$C$11,B1656))),'[1]Lookup for use classification'!$A$11,IF(OR(ISNUMBER(SEARCH('[1]Lookup for use classification'!$B$12,B1656)),ISNUMBER(SEARCH('[1]Lookup for use classification'!$C$12,B1656))),'[1]Lookup for use classification'!$A$12,IF(OR(ISNUMBER(SEARCH('[1]Lookup for use classification'!$B$13,B1656)),ISNUMBER(SEARCH('[1]Lookup for use classification'!$C$13,B1656)),ISNUMBER(SEARCH('[1]Lookup for use classification'!$D$13,B1656)),,ISNUMBER(SEARCH('[1]Lookup for use classification'!$C$13,B1656)),ISNUMBER(SEARCH('[1]Lookup for use classification'!$E$13,B1656))),'[1]Lookup for use classification'!$A$13,IF(OR(ISNUMBER(SEARCH('[1]Lookup for use classification'!$B$14,B1656)),ISNUMBER(SEARCH('[1]Lookup for use classification'!$C$14,B1656))),'[1]Lookup for use classification'!$A$14,"Other"))))))))))))</f>
        <v>Other</v>
      </c>
      <c r="D1656" s="27"/>
      <c r="E1656" s="29"/>
      <c r="F1656" s="29"/>
    </row>
    <row r="1657" spans="1:6">
      <c r="A1657" s="16" t="s">
        <v>1532</v>
      </c>
      <c r="B1657" s="47" t="s">
        <v>1500</v>
      </c>
      <c r="C1657" s="133" t="str">
        <f>IF(OR(ISNUMBER(SEARCH('[1]Lookup for use classification'!$B$1,B1657)),ISNUMBER(SEARCH('[1]Lookup for use classification'!$C$1,B1657)),ISNUMBER(SEARCH('[1]Lookup for use classification'!$D$1,B1657)),ISNUMBER(SEARCH('[1]Lookup for use classification'!$E$1,B1657))),'[1]Lookup for use classification'!$A$1,IF(ISNUMBER(SEARCH('[1]Lookup for use classification'!$B$2,B1657)),'[1]Lookup for use classification'!$A$2,IF(ISNUMBER(SEARCH('[1]Lookup for use classification'!$B$3,B1657)),'[1]Lookup for use classification'!$A$3,IF(OR(ISNUMBER(SEARCH('[1]Lookup for use classification'!$B$4,B1657)),ISNUMBER(SEARCH('[1]Lookup for use classification'!$C$4,B1657)),ISNUMBER(SEARCH('[1]Lookup for use classification'!$D$4,B1657)),ISNUMBER(SEARCH('[1]Lookup for use classification'!$E$4,B1657))),'[1]Lookup for use classification'!$A$4,IF(OR(ISNUMBER(SEARCH('[1]Lookup for use classification'!$B$5,B1657)),ISNUMBER(SEARCH('[1]Lookup for use classification'!$C$5,B1657)),ISNUMBER(SEARCH('[1]Lookup for use classification'!$D$5,B1657))),'[1]Lookup for use classification'!$A$5,IF(OR(ISNUMBER(SEARCH('[1]Lookup for use classification'!$B$7,B1657)),ISNUMBER(SEARCH('[1]Lookup for use classification'!$C$7,B1657)),ISNUMBER(SEARCH('[1]Lookup for use classification'!$D$7,B1657))),'[1]Lookup for use classification'!$A$7,IF(OR(ISNUMBER(SEARCH('[1]Lookup for use classification'!$B$9,B1657)),ISNUMBER(SEARCH('[1]Lookup for use classification'!$C$9,B1657)),ISNUMBER(SEARCH('[1]Lookup for use classification'!$D$9,B1657)),ISNUMBER(SEARCH('[1]Lookup for use classification'!$E$9,B1657)),ISNUMBER(SEARCH('[1]Lookup for use classification'!$F$9,B1657)),ISNUMBER(SEARCH('[1]Lookup for use classification'!$G$9,B1657)),ISNUMBER(SEARCH('[1]Lookup for use classification'!$H$9,B1657)),ISNUMBER(SEARCH('[1]Lookup for use classification'!$I$9,B1657)),ISNUMBER(SEARCH('[1]Lookup for use classification'!$J$9,B1657)),ISNUMBER(SEARCH('[1]Lookup for use classification'!$K$9,B1657))),'[1]Lookup for use classification'!$A$9,IF(OR(ISNUMBER(SEARCH('[1]Lookup for use classification'!$B$10,B1657)),ISNUMBER(SEARCH('[1]Lookup for use classification'!$C$10,B1657)),ISNUMBER(SEARCH('[1]Lookup for use classification'!$D$10,B1657)),ISNUMBER(SEARCH('[1]Lookup for use classification'!$E$10,B1657)),ISNUMBER(SEARCH('[1]Lookup for use classification'!$F$10,B1657)),ISNUMBER(SEARCH('[1]Lookup for use classification'!$G$10,B1657))),'[1]Lookup for use classification'!$A$10,IF(OR(ISNUMBER(SEARCH('[1]Lookup for use classification'!$B$11,B1657)),ISNUMBER(SEARCH('[1]Lookup for use classification'!$C$11,B1657))),'[1]Lookup for use classification'!$A$11,IF(OR(ISNUMBER(SEARCH('[1]Lookup for use classification'!$B$12,B1657)),ISNUMBER(SEARCH('[1]Lookup for use classification'!$C$12,B1657))),'[1]Lookup for use classification'!$A$12,IF(OR(ISNUMBER(SEARCH('[1]Lookup for use classification'!$B$13,B1657)),ISNUMBER(SEARCH('[1]Lookup for use classification'!$C$13,B1657)),ISNUMBER(SEARCH('[1]Lookup for use classification'!$D$13,B1657)),,ISNUMBER(SEARCH('[1]Lookup for use classification'!$C$13,B1657)),ISNUMBER(SEARCH('[1]Lookup for use classification'!$E$13,B1657))),'[1]Lookup for use classification'!$A$13,IF(OR(ISNUMBER(SEARCH('[1]Lookup for use classification'!$B$14,B1657)),ISNUMBER(SEARCH('[1]Lookup for use classification'!$C$14,B1657))),'[1]Lookup for use classification'!$A$14,"Other"))))))))))))</f>
        <v>Other</v>
      </c>
      <c r="D1657" s="27">
        <v>15636</v>
      </c>
      <c r="E1657" s="29"/>
      <c r="F1657" s="29"/>
    </row>
    <row r="1658" spans="1:6">
      <c r="A1658" s="16" t="s">
        <v>1532</v>
      </c>
      <c r="B1658" s="26" t="s">
        <v>37</v>
      </c>
      <c r="C1658" s="133" t="str">
        <f>IF(OR(ISNUMBER(SEARCH('[1]Lookup for use classification'!$B$1,B1658)),ISNUMBER(SEARCH('[1]Lookup for use classification'!$C$1,B1658)),ISNUMBER(SEARCH('[1]Lookup for use classification'!$D$1,B1658)),ISNUMBER(SEARCH('[1]Lookup for use classification'!$E$1,B1658))),'[1]Lookup for use classification'!$A$1,IF(ISNUMBER(SEARCH('[1]Lookup for use classification'!$B$2,B1658)),'[1]Lookup for use classification'!$A$2,IF(ISNUMBER(SEARCH('[1]Lookup for use classification'!$B$3,B1658)),'[1]Lookup for use classification'!$A$3,IF(OR(ISNUMBER(SEARCH('[1]Lookup for use classification'!$B$4,B1658)),ISNUMBER(SEARCH('[1]Lookup for use classification'!$C$4,B1658)),ISNUMBER(SEARCH('[1]Lookup for use classification'!$D$4,B1658)),ISNUMBER(SEARCH('[1]Lookup for use classification'!$E$4,B1658))),'[1]Lookup for use classification'!$A$4,IF(OR(ISNUMBER(SEARCH('[1]Lookup for use classification'!$B$5,B1658)),ISNUMBER(SEARCH('[1]Lookup for use classification'!$C$5,B1658)),ISNUMBER(SEARCH('[1]Lookup for use classification'!$D$5,B1658))),'[1]Lookup for use classification'!$A$5,IF(OR(ISNUMBER(SEARCH('[1]Lookup for use classification'!$B$7,B1658)),ISNUMBER(SEARCH('[1]Lookup for use classification'!$C$7,B1658)),ISNUMBER(SEARCH('[1]Lookup for use classification'!$D$7,B1658))),'[1]Lookup for use classification'!$A$7,IF(OR(ISNUMBER(SEARCH('[1]Lookup for use classification'!$B$9,B1658)),ISNUMBER(SEARCH('[1]Lookup for use classification'!$C$9,B1658)),ISNUMBER(SEARCH('[1]Lookup for use classification'!$D$9,B1658)),ISNUMBER(SEARCH('[1]Lookup for use classification'!$E$9,B1658)),ISNUMBER(SEARCH('[1]Lookup for use classification'!$F$9,B1658)),ISNUMBER(SEARCH('[1]Lookup for use classification'!$G$9,B1658)),ISNUMBER(SEARCH('[1]Lookup for use classification'!$H$9,B1658)),ISNUMBER(SEARCH('[1]Lookup for use classification'!$I$9,B1658)),ISNUMBER(SEARCH('[1]Lookup for use classification'!$J$9,B1658)),ISNUMBER(SEARCH('[1]Lookup for use classification'!$K$9,B1658))),'[1]Lookup for use classification'!$A$9,IF(OR(ISNUMBER(SEARCH('[1]Lookup for use classification'!$B$10,B1658)),ISNUMBER(SEARCH('[1]Lookup for use classification'!$C$10,B1658)),ISNUMBER(SEARCH('[1]Lookup for use classification'!$D$10,B1658)),ISNUMBER(SEARCH('[1]Lookup for use classification'!$E$10,B1658)),ISNUMBER(SEARCH('[1]Lookup for use classification'!$F$10,B1658)),ISNUMBER(SEARCH('[1]Lookup for use classification'!$G$10,B1658))),'[1]Lookup for use classification'!$A$10,IF(OR(ISNUMBER(SEARCH('[1]Lookup for use classification'!$B$11,B1658)),ISNUMBER(SEARCH('[1]Lookup for use classification'!$C$11,B1658))),'[1]Lookup for use classification'!$A$11,IF(OR(ISNUMBER(SEARCH('[1]Lookup for use classification'!$B$12,B1658)),ISNUMBER(SEARCH('[1]Lookup for use classification'!$C$12,B1658))),'[1]Lookup for use classification'!$A$12,IF(OR(ISNUMBER(SEARCH('[1]Lookup for use classification'!$B$13,B1658)),ISNUMBER(SEARCH('[1]Lookup for use classification'!$C$13,B1658)),ISNUMBER(SEARCH('[1]Lookup for use classification'!$D$13,B1658)),,ISNUMBER(SEARCH('[1]Lookup for use classification'!$C$13,B1658)),ISNUMBER(SEARCH('[1]Lookup for use classification'!$E$13,B1658))),'[1]Lookup for use classification'!$A$13,IF(OR(ISNUMBER(SEARCH('[1]Lookup for use classification'!$B$14,B1658)),ISNUMBER(SEARCH('[1]Lookup for use classification'!$C$14,B1658))),'[1]Lookup for use classification'!$A$14,"Other"))))))))))))</f>
        <v>Office</v>
      </c>
      <c r="D1658" s="27"/>
      <c r="E1658" s="29"/>
      <c r="F1658" s="29"/>
    </row>
    <row r="1659" spans="1:6">
      <c r="A1659" s="16" t="s">
        <v>1532</v>
      </c>
      <c r="B1659" s="26" t="s">
        <v>1526</v>
      </c>
      <c r="C1659" s="133" t="str">
        <f>IF(OR(ISNUMBER(SEARCH('[1]Lookup for use classification'!$B$1,B1659)),ISNUMBER(SEARCH('[1]Lookup for use classification'!$C$1,B1659)),ISNUMBER(SEARCH('[1]Lookup for use classification'!$D$1,B1659)),ISNUMBER(SEARCH('[1]Lookup for use classification'!$E$1,B1659))),'[1]Lookup for use classification'!$A$1,IF(ISNUMBER(SEARCH('[1]Lookup for use classification'!$B$2,B1659)),'[1]Lookup for use classification'!$A$2,IF(ISNUMBER(SEARCH('[1]Lookup for use classification'!$B$3,B1659)),'[1]Lookup for use classification'!$A$3,IF(OR(ISNUMBER(SEARCH('[1]Lookup for use classification'!$B$4,B1659)),ISNUMBER(SEARCH('[1]Lookup for use classification'!$C$4,B1659)),ISNUMBER(SEARCH('[1]Lookup for use classification'!$D$4,B1659)),ISNUMBER(SEARCH('[1]Lookup for use classification'!$E$4,B1659))),'[1]Lookup for use classification'!$A$4,IF(OR(ISNUMBER(SEARCH('[1]Lookup for use classification'!$B$5,B1659)),ISNUMBER(SEARCH('[1]Lookup for use classification'!$C$5,B1659)),ISNUMBER(SEARCH('[1]Lookup for use classification'!$D$5,B1659))),'[1]Lookup for use classification'!$A$5,IF(OR(ISNUMBER(SEARCH('[1]Lookup for use classification'!$B$7,B1659)),ISNUMBER(SEARCH('[1]Lookup for use classification'!$C$7,B1659)),ISNUMBER(SEARCH('[1]Lookup for use classification'!$D$7,B1659))),'[1]Lookup for use classification'!$A$7,IF(OR(ISNUMBER(SEARCH('[1]Lookup for use classification'!$B$9,B1659)),ISNUMBER(SEARCH('[1]Lookup for use classification'!$C$9,B1659)),ISNUMBER(SEARCH('[1]Lookup for use classification'!$D$9,B1659)),ISNUMBER(SEARCH('[1]Lookup for use classification'!$E$9,B1659)),ISNUMBER(SEARCH('[1]Lookup for use classification'!$F$9,B1659)),ISNUMBER(SEARCH('[1]Lookup for use classification'!$G$9,B1659)),ISNUMBER(SEARCH('[1]Lookup for use classification'!$H$9,B1659)),ISNUMBER(SEARCH('[1]Lookup for use classification'!$I$9,B1659)),ISNUMBER(SEARCH('[1]Lookup for use classification'!$J$9,B1659)),ISNUMBER(SEARCH('[1]Lookup for use classification'!$K$9,B1659))),'[1]Lookup for use classification'!$A$9,IF(OR(ISNUMBER(SEARCH('[1]Lookup for use classification'!$B$10,B1659)),ISNUMBER(SEARCH('[1]Lookup for use classification'!$C$10,B1659)),ISNUMBER(SEARCH('[1]Lookup for use classification'!$D$10,B1659)),ISNUMBER(SEARCH('[1]Lookup for use classification'!$E$10,B1659)),ISNUMBER(SEARCH('[1]Lookup for use classification'!$F$10,B1659)),ISNUMBER(SEARCH('[1]Lookup for use classification'!$G$10,B1659))),'[1]Lookup for use classification'!$A$10,IF(OR(ISNUMBER(SEARCH('[1]Lookup for use classification'!$B$11,B1659)),ISNUMBER(SEARCH('[1]Lookup for use classification'!$C$11,B1659))),'[1]Lookup for use classification'!$A$11,IF(OR(ISNUMBER(SEARCH('[1]Lookup for use classification'!$B$12,B1659)),ISNUMBER(SEARCH('[1]Lookup for use classification'!$C$12,B1659))),'[1]Lookup for use classification'!$A$12,IF(OR(ISNUMBER(SEARCH('[1]Lookup for use classification'!$B$13,B1659)),ISNUMBER(SEARCH('[1]Lookup for use classification'!$C$13,B1659)),ISNUMBER(SEARCH('[1]Lookup for use classification'!$D$13,B1659)),,ISNUMBER(SEARCH('[1]Lookup for use classification'!$C$13,B1659)),ISNUMBER(SEARCH('[1]Lookup for use classification'!$E$13,B1659))),'[1]Lookup for use classification'!$A$13,IF(OR(ISNUMBER(SEARCH('[1]Lookup for use classification'!$B$14,B1659)),ISNUMBER(SEARCH('[1]Lookup for use classification'!$C$14,B1659))),'[1]Lookup for use classification'!$A$14,"Other"))))))))))))</f>
        <v>Other</v>
      </c>
      <c r="D1659" s="27"/>
      <c r="E1659" s="29"/>
      <c r="F1659" s="29"/>
    </row>
    <row r="1660" spans="1:6">
      <c r="A1660" s="16" t="s">
        <v>1532</v>
      </c>
      <c r="B1660" s="26" t="s">
        <v>1527</v>
      </c>
      <c r="C1660" s="133" t="str">
        <f>IF(OR(ISNUMBER(SEARCH('[1]Lookup for use classification'!$B$1,B1660)),ISNUMBER(SEARCH('[1]Lookup for use classification'!$C$1,B1660)),ISNUMBER(SEARCH('[1]Lookup for use classification'!$D$1,B1660)),ISNUMBER(SEARCH('[1]Lookup for use classification'!$E$1,B1660))),'[1]Lookup for use classification'!$A$1,IF(ISNUMBER(SEARCH('[1]Lookup for use classification'!$B$2,B1660)),'[1]Lookup for use classification'!$A$2,IF(ISNUMBER(SEARCH('[1]Lookup for use classification'!$B$3,B1660)),'[1]Lookup for use classification'!$A$3,IF(OR(ISNUMBER(SEARCH('[1]Lookup for use classification'!$B$4,B1660)),ISNUMBER(SEARCH('[1]Lookup for use classification'!$C$4,B1660)),ISNUMBER(SEARCH('[1]Lookup for use classification'!$D$4,B1660)),ISNUMBER(SEARCH('[1]Lookup for use classification'!$E$4,B1660))),'[1]Lookup for use classification'!$A$4,IF(OR(ISNUMBER(SEARCH('[1]Lookup for use classification'!$B$5,B1660)),ISNUMBER(SEARCH('[1]Lookup for use classification'!$C$5,B1660)),ISNUMBER(SEARCH('[1]Lookup for use classification'!$D$5,B1660))),'[1]Lookup for use classification'!$A$5,IF(OR(ISNUMBER(SEARCH('[1]Lookup for use classification'!$B$7,B1660)),ISNUMBER(SEARCH('[1]Lookup for use classification'!$C$7,B1660)),ISNUMBER(SEARCH('[1]Lookup for use classification'!$D$7,B1660))),'[1]Lookup for use classification'!$A$7,IF(OR(ISNUMBER(SEARCH('[1]Lookup for use classification'!$B$9,B1660)),ISNUMBER(SEARCH('[1]Lookup for use classification'!$C$9,B1660)),ISNUMBER(SEARCH('[1]Lookup for use classification'!$D$9,B1660)),ISNUMBER(SEARCH('[1]Lookup for use classification'!$E$9,B1660)),ISNUMBER(SEARCH('[1]Lookup for use classification'!$F$9,B1660)),ISNUMBER(SEARCH('[1]Lookup for use classification'!$G$9,B1660)),ISNUMBER(SEARCH('[1]Lookup for use classification'!$H$9,B1660)),ISNUMBER(SEARCH('[1]Lookup for use classification'!$I$9,B1660)),ISNUMBER(SEARCH('[1]Lookup for use classification'!$J$9,B1660)),ISNUMBER(SEARCH('[1]Lookup for use classification'!$K$9,B1660))),'[1]Lookup for use classification'!$A$9,IF(OR(ISNUMBER(SEARCH('[1]Lookup for use classification'!$B$10,B1660)),ISNUMBER(SEARCH('[1]Lookup for use classification'!$C$10,B1660)),ISNUMBER(SEARCH('[1]Lookup for use classification'!$D$10,B1660)),ISNUMBER(SEARCH('[1]Lookup for use classification'!$E$10,B1660)),ISNUMBER(SEARCH('[1]Lookup for use classification'!$F$10,B1660)),ISNUMBER(SEARCH('[1]Lookup for use classification'!$G$10,B1660))),'[1]Lookup for use classification'!$A$10,IF(OR(ISNUMBER(SEARCH('[1]Lookup for use classification'!$B$11,B1660)),ISNUMBER(SEARCH('[1]Lookup for use classification'!$C$11,B1660))),'[1]Lookup for use classification'!$A$11,IF(OR(ISNUMBER(SEARCH('[1]Lookup for use classification'!$B$12,B1660)),ISNUMBER(SEARCH('[1]Lookup for use classification'!$C$12,B1660))),'[1]Lookup for use classification'!$A$12,IF(OR(ISNUMBER(SEARCH('[1]Lookup for use classification'!$B$13,B1660)),ISNUMBER(SEARCH('[1]Lookup for use classification'!$C$13,B1660)),ISNUMBER(SEARCH('[1]Lookup for use classification'!$D$13,B1660)),,ISNUMBER(SEARCH('[1]Lookup for use classification'!$C$13,B1660)),ISNUMBER(SEARCH('[1]Lookup for use classification'!$E$13,B1660))),'[1]Lookup for use classification'!$A$13,IF(OR(ISNUMBER(SEARCH('[1]Lookup for use classification'!$B$14,B1660)),ISNUMBER(SEARCH('[1]Lookup for use classification'!$C$14,B1660))),'[1]Lookup for use classification'!$A$14,"Other"))))))))))))</f>
        <v>Other</v>
      </c>
      <c r="D1660" s="27"/>
      <c r="E1660" s="29"/>
      <c r="F1660" s="29"/>
    </row>
    <row r="1661" spans="1:6">
      <c r="A1661" s="16" t="s">
        <v>1532</v>
      </c>
      <c r="B1661" s="26" t="s">
        <v>1528</v>
      </c>
      <c r="C1661" s="133" t="str">
        <f>IF(OR(ISNUMBER(SEARCH('[1]Lookup for use classification'!$B$1,B1661)),ISNUMBER(SEARCH('[1]Lookup for use classification'!$C$1,B1661)),ISNUMBER(SEARCH('[1]Lookup for use classification'!$D$1,B1661)),ISNUMBER(SEARCH('[1]Lookup for use classification'!$E$1,B1661))),'[1]Lookup for use classification'!$A$1,IF(ISNUMBER(SEARCH('[1]Lookup for use classification'!$B$2,B1661)),'[1]Lookup for use classification'!$A$2,IF(ISNUMBER(SEARCH('[1]Lookup for use classification'!$B$3,B1661)),'[1]Lookup for use classification'!$A$3,IF(OR(ISNUMBER(SEARCH('[1]Lookup for use classification'!$B$4,B1661)),ISNUMBER(SEARCH('[1]Lookup for use classification'!$C$4,B1661)),ISNUMBER(SEARCH('[1]Lookup for use classification'!$D$4,B1661)),ISNUMBER(SEARCH('[1]Lookup for use classification'!$E$4,B1661))),'[1]Lookup for use classification'!$A$4,IF(OR(ISNUMBER(SEARCH('[1]Lookup for use classification'!$B$5,B1661)),ISNUMBER(SEARCH('[1]Lookup for use classification'!$C$5,B1661)),ISNUMBER(SEARCH('[1]Lookup for use classification'!$D$5,B1661))),'[1]Lookup for use classification'!$A$5,IF(OR(ISNUMBER(SEARCH('[1]Lookup for use classification'!$B$7,B1661)),ISNUMBER(SEARCH('[1]Lookup for use classification'!$C$7,B1661)),ISNUMBER(SEARCH('[1]Lookup for use classification'!$D$7,B1661))),'[1]Lookup for use classification'!$A$7,IF(OR(ISNUMBER(SEARCH('[1]Lookup for use classification'!$B$9,B1661)),ISNUMBER(SEARCH('[1]Lookup for use classification'!$C$9,B1661)),ISNUMBER(SEARCH('[1]Lookup for use classification'!$D$9,B1661)),ISNUMBER(SEARCH('[1]Lookup for use classification'!$E$9,B1661)),ISNUMBER(SEARCH('[1]Lookup for use classification'!$F$9,B1661)),ISNUMBER(SEARCH('[1]Lookup for use classification'!$G$9,B1661)),ISNUMBER(SEARCH('[1]Lookup for use classification'!$H$9,B1661)),ISNUMBER(SEARCH('[1]Lookup for use classification'!$I$9,B1661)),ISNUMBER(SEARCH('[1]Lookup for use classification'!$J$9,B1661)),ISNUMBER(SEARCH('[1]Lookup for use classification'!$K$9,B1661))),'[1]Lookup for use classification'!$A$9,IF(OR(ISNUMBER(SEARCH('[1]Lookup for use classification'!$B$10,B1661)),ISNUMBER(SEARCH('[1]Lookup for use classification'!$C$10,B1661)),ISNUMBER(SEARCH('[1]Lookup for use classification'!$D$10,B1661)),ISNUMBER(SEARCH('[1]Lookup for use classification'!$E$10,B1661)),ISNUMBER(SEARCH('[1]Lookup for use classification'!$F$10,B1661)),ISNUMBER(SEARCH('[1]Lookup for use classification'!$G$10,B1661))),'[1]Lookup for use classification'!$A$10,IF(OR(ISNUMBER(SEARCH('[1]Lookup for use classification'!$B$11,B1661)),ISNUMBER(SEARCH('[1]Lookup for use classification'!$C$11,B1661))),'[1]Lookup for use classification'!$A$11,IF(OR(ISNUMBER(SEARCH('[1]Lookup for use classification'!$B$12,B1661)),ISNUMBER(SEARCH('[1]Lookup for use classification'!$C$12,B1661))),'[1]Lookup for use classification'!$A$12,IF(OR(ISNUMBER(SEARCH('[1]Lookup for use classification'!$B$13,B1661)),ISNUMBER(SEARCH('[1]Lookup for use classification'!$C$13,B1661)),ISNUMBER(SEARCH('[1]Lookup for use classification'!$D$13,B1661)),,ISNUMBER(SEARCH('[1]Lookup for use classification'!$C$13,B1661)),ISNUMBER(SEARCH('[1]Lookup for use classification'!$E$13,B1661))),'[1]Lookup for use classification'!$A$13,IF(OR(ISNUMBER(SEARCH('[1]Lookup for use classification'!$B$14,B1661)),ISNUMBER(SEARCH('[1]Lookup for use classification'!$C$14,B1661))),'[1]Lookup for use classification'!$A$14,"Other"))))))))))))</f>
        <v>Water &amp; Sewer</v>
      </c>
      <c r="D1661" s="27"/>
      <c r="E1661" s="29"/>
      <c r="F1661" s="29"/>
    </row>
    <row r="1662" spans="1:6">
      <c r="A1662" s="16" t="s">
        <v>1532</v>
      </c>
      <c r="B1662" s="26" t="s">
        <v>1529</v>
      </c>
      <c r="C1662" s="133" t="str">
        <f>IF(OR(ISNUMBER(SEARCH('[1]Lookup for use classification'!$B$1,B1662)),ISNUMBER(SEARCH('[1]Lookup for use classification'!$C$1,B1662)),ISNUMBER(SEARCH('[1]Lookup for use classification'!$D$1,B1662)),ISNUMBER(SEARCH('[1]Lookup for use classification'!$E$1,B1662))),'[1]Lookup for use classification'!$A$1,IF(ISNUMBER(SEARCH('[1]Lookup for use classification'!$B$2,B1662)),'[1]Lookup for use classification'!$A$2,IF(ISNUMBER(SEARCH('[1]Lookup for use classification'!$B$3,B1662)),'[1]Lookup for use classification'!$A$3,IF(OR(ISNUMBER(SEARCH('[1]Lookup for use classification'!$B$4,B1662)),ISNUMBER(SEARCH('[1]Lookup for use classification'!$C$4,B1662)),ISNUMBER(SEARCH('[1]Lookup for use classification'!$D$4,B1662)),ISNUMBER(SEARCH('[1]Lookup for use classification'!$E$4,B1662))),'[1]Lookup for use classification'!$A$4,IF(OR(ISNUMBER(SEARCH('[1]Lookup for use classification'!$B$5,B1662)),ISNUMBER(SEARCH('[1]Lookup for use classification'!$C$5,B1662)),ISNUMBER(SEARCH('[1]Lookup for use classification'!$D$5,B1662))),'[1]Lookup for use classification'!$A$5,IF(OR(ISNUMBER(SEARCH('[1]Lookup for use classification'!$B$7,B1662)),ISNUMBER(SEARCH('[1]Lookup for use classification'!$C$7,B1662)),ISNUMBER(SEARCH('[1]Lookup for use classification'!$D$7,B1662))),'[1]Lookup for use classification'!$A$7,IF(OR(ISNUMBER(SEARCH('[1]Lookup for use classification'!$B$9,B1662)),ISNUMBER(SEARCH('[1]Lookup for use classification'!$C$9,B1662)),ISNUMBER(SEARCH('[1]Lookup for use classification'!$D$9,B1662)),ISNUMBER(SEARCH('[1]Lookup for use classification'!$E$9,B1662)),ISNUMBER(SEARCH('[1]Lookup for use classification'!$F$9,B1662)),ISNUMBER(SEARCH('[1]Lookup for use classification'!$G$9,B1662)),ISNUMBER(SEARCH('[1]Lookup for use classification'!$H$9,B1662)),ISNUMBER(SEARCH('[1]Lookup for use classification'!$I$9,B1662)),ISNUMBER(SEARCH('[1]Lookup for use classification'!$J$9,B1662)),ISNUMBER(SEARCH('[1]Lookup for use classification'!$K$9,B1662))),'[1]Lookup for use classification'!$A$9,IF(OR(ISNUMBER(SEARCH('[1]Lookup for use classification'!$B$10,B1662)),ISNUMBER(SEARCH('[1]Lookup for use classification'!$C$10,B1662)),ISNUMBER(SEARCH('[1]Lookup for use classification'!$D$10,B1662)),ISNUMBER(SEARCH('[1]Lookup for use classification'!$E$10,B1662)),ISNUMBER(SEARCH('[1]Lookup for use classification'!$F$10,B1662)),ISNUMBER(SEARCH('[1]Lookup for use classification'!$G$10,B1662))),'[1]Lookup for use classification'!$A$10,IF(OR(ISNUMBER(SEARCH('[1]Lookup for use classification'!$B$11,B1662)),ISNUMBER(SEARCH('[1]Lookup for use classification'!$C$11,B1662))),'[1]Lookup for use classification'!$A$11,IF(OR(ISNUMBER(SEARCH('[1]Lookup for use classification'!$B$12,B1662)),ISNUMBER(SEARCH('[1]Lookup for use classification'!$C$12,B1662))),'[1]Lookup for use classification'!$A$12,IF(OR(ISNUMBER(SEARCH('[1]Lookup for use classification'!$B$13,B1662)),ISNUMBER(SEARCH('[1]Lookup for use classification'!$C$13,B1662)),ISNUMBER(SEARCH('[1]Lookup for use classification'!$D$13,B1662)),,ISNUMBER(SEARCH('[1]Lookup for use classification'!$C$13,B1662)),ISNUMBER(SEARCH('[1]Lookup for use classification'!$E$13,B1662))),'[1]Lookup for use classification'!$A$13,IF(OR(ISNUMBER(SEARCH('[1]Lookup for use classification'!$B$14,B1662)),ISNUMBER(SEARCH('[1]Lookup for use classification'!$C$14,B1662))),'[1]Lookup for use classification'!$A$14,"Other"))))))))))))</f>
        <v>Public Assembly</v>
      </c>
      <c r="D1662" s="27"/>
      <c r="E1662" s="29"/>
      <c r="F1662" s="29"/>
    </row>
    <row r="1663" spans="1:6">
      <c r="A1663" s="16" t="s">
        <v>1532</v>
      </c>
      <c r="B1663" s="26" t="s">
        <v>981</v>
      </c>
      <c r="C1663" s="133" t="str">
        <f>IF(OR(ISNUMBER(SEARCH('[1]Lookup for use classification'!$B$1,B1663)),ISNUMBER(SEARCH('[1]Lookup for use classification'!$C$1,B1663)),ISNUMBER(SEARCH('[1]Lookup for use classification'!$D$1,B1663)),ISNUMBER(SEARCH('[1]Lookup for use classification'!$E$1,B1663))),'[1]Lookup for use classification'!$A$1,IF(ISNUMBER(SEARCH('[1]Lookup for use classification'!$B$2,B1663)),'[1]Lookup for use classification'!$A$2,IF(ISNUMBER(SEARCH('[1]Lookup for use classification'!$B$3,B1663)),'[1]Lookup for use classification'!$A$3,IF(OR(ISNUMBER(SEARCH('[1]Lookup for use classification'!$B$4,B1663)),ISNUMBER(SEARCH('[1]Lookup for use classification'!$C$4,B1663)),ISNUMBER(SEARCH('[1]Lookup for use classification'!$D$4,B1663)),ISNUMBER(SEARCH('[1]Lookup for use classification'!$E$4,B1663))),'[1]Lookup for use classification'!$A$4,IF(OR(ISNUMBER(SEARCH('[1]Lookup for use classification'!$B$5,B1663)),ISNUMBER(SEARCH('[1]Lookup for use classification'!$C$5,B1663)),ISNUMBER(SEARCH('[1]Lookup for use classification'!$D$5,B1663))),'[1]Lookup for use classification'!$A$5,IF(OR(ISNUMBER(SEARCH('[1]Lookup for use classification'!$B$7,B1663)),ISNUMBER(SEARCH('[1]Lookup for use classification'!$C$7,B1663)),ISNUMBER(SEARCH('[1]Lookup for use classification'!$D$7,B1663))),'[1]Lookup for use classification'!$A$7,IF(OR(ISNUMBER(SEARCH('[1]Lookup for use classification'!$B$9,B1663)),ISNUMBER(SEARCH('[1]Lookup for use classification'!$C$9,B1663)),ISNUMBER(SEARCH('[1]Lookup for use classification'!$D$9,B1663)),ISNUMBER(SEARCH('[1]Lookup for use classification'!$E$9,B1663)),ISNUMBER(SEARCH('[1]Lookup for use classification'!$F$9,B1663)),ISNUMBER(SEARCH('[1]Lookup for use classification'!$G$9,B1663)),ISNUMBER(SEARCH('[1]Lookup for use classification'!$H$9,B1663)),ISNUMBER(SEARCH('[1]Lookup for use classification'!$I$9,B1663)),ISNUMBER(SEARCH('[1]Lookup for use classification'!$J$9,B1663)),ISNUMBER(SEARCH('[1]Lookup for use classification'!$K$9,B1663))),'[1]Lookup for use classification'!$A$9,IF(OR(ISNUMBER(SEARCH('[1]Lookup for use classification'!$B$10,B1663)),ISNUMBER(SEARCH('[1]Lookup for use classification'!$C$10,B1663)),ISNUMBER(SEARCH('[1]Lookup for use classification'!$D$10,B1663)),ISNUMBER(SEARCH('[1]Lookup for use classification'!$E$10,B1663)),ISNUMBER(SEARCH('[1]Lookup for use classification'!$F$10,B1663)),ISNUMBER(SEARCH('[1]Lookup for use classification'!$G$10,B1663))),'[1]Lookup for use classification'!$A$10,IF(OR(ISNUMBER(SEARCH('[1]Lookup for use classification'!$B$11,B1663)),ISNUMBER(SEARCH('[1]Lookup for use classification'!$C$11,B1663))),'[1]Lookup for use classification'!$A$11,IF(OR(ISNUMBER(SEARCH('[1]Lookup for use classification'!$B$12,B1663)),ISNUMBER(SEARCH('[1]Lookup for use classification'!$C$12,B1663))),'[1]Lookup for use classification'!$A$12,IF(OR(ISNUMBER(SEARCH('[1]Lookup for use classification'!$B$13,B1663)),ISNUMBER(SEARCH('[1]Lookup for use classification'!$C$13,B1663)),ISNUMBER(SEARCH('[1]Lookup for use classification'!$D$13,B1663)),,ISNUMBER(SEARCH('[1]Lookup for use classification'!$C$13,B1663)),ISNUMBER(SEARCH('[1]Lookup for use classification'!$E$13,B1663))),'[1]Lookup for use classification'!$A$13,IF(OR(ISNUMBER(SEARCH('[1]Lookup for use classification'!$B$14,B1663)),ISNUMBER(SEARCH('[1]Lookup for use classification'!$C$14,B1663))),'[1]Lookup for use classification'!$A$14,"Other"))))))))))))</f>
        <v>Other</v>
      </c>
      <c r="D1663" s="27"/>
      <c r="E1663" s="29"/>
      <c r="F1663" s="29"/>
    </row>
    <row r="1664" spans="1:6">
      <c r="A1664" s="16" t="s">
        <v>1532</v>
      </c>
      <c r="B1664" s="26" t="s">
        <v>1530</v>
      </c>
      <c r="C1664" s="133" t="str">
        <f>IF(OR(ISNUMBER(SEARCH('[1]Lookup for use classification'!$B$1,B1664)),ISNUMBER(SEARCH('[1]Lookup for use classification'!$C$1,B1664)),ISNUMBER(SEARCH('[1]Lookup for use classification'!$D$1,B1664)),ISNUMBER(SEARCH('[1]Lookup for use classification'!$E$1,B1664))),'[1]Lookup for use classification'!$A$1,IF(ISNUMBER(SEARCH('[1]Lookup for use classification'!$B$2,B1664)),'[1]Lookup for use classification'!$A$2,IF(ISNUMBER(SEARCH('[1]Lookup for use classification'!$B$3,B1664)),'[1]Lookup for use classification'!$A$3,IF(OR(ISNUMBER(SEARCH('[1]Lookup for use classification'!$B$4,B1664)),ISNUMBER(SEARCH('[1]Lookup for use classification'!$C$4,B1664)),ISNUMBER(SEARCH('[1]Lookup for use classification'!$D$4,B1664)),ISNUMBER(SEARCH('[1]Lookup for use classification'!$E$4,B1664))),'[1]Lookup for use classification'!$A$4,IF(OR(ISNUMBER(SEARCH('[1]Lookup for use classification'!$B$5,B1664)),ISNUMBER(SEARCH('[1]Lookup for use classification'!$C$5,B1664)),ISNUMBER(SEARCH('[1]Lookup for use classification'!$D$5,B1664))),'[1]Lookup for use classification'!$A$5,IF(OR(ISNUMBER(SEARCH('[1]Lookup for use classification'!$B$7,B1664)),ISNUMBER(SEARCH('[1]Lookup for use classification'!$C$7,B1664)),ISNUMBER(SEARCH('[1]Lookup for use classification'!$D$7,B1664))),'[1]Lookup for use classification'!$A$7,IF(OR(ISNUMBER(SEARCH('[1]Lookup for use classification'!$B$9,B1664)),ISNUMBER(SEARCH('[1]Lookup for use classification'!$C$9,B1664)),ISNUMBER(SEARCH('[1]Lookup for use classification'!$D$9,B1664)),ISNUMBER(SEARCH('[1]Lookup for use classification'!$E$9,B1664)),ISNUMBER(SEARCH('[1]Lookup for use classification'!$F$9,B1664)),ISNUMBER(SEARCH('[1]Lookup for use classification'!$G$9,B1664)),ISNUMBER(SEARCH('[1]Lookup for use classification'!$H$9,B1664)),ISNUMBER(SEARCH('[1]Lookup for use classification'!$I$9,B1664)),ISNUMBER(SEARCH('[1]Lookup for use classification'!$J$9,B1664)),ISNUMBER(SEARCH('[1]Lookup for use classification'!$K$9,B1664))),'[1]Lookup for use classification'!$A$9,IF(OR(ISNUMBER(SEARCH('[1]Lookup for use classification'!$B$10,B1664)),ISNUMBER(SEARCH('[1]Lookup for use classification'!$C$10,B1664)),ISNUMBER(SEARCH('[1]Lookup for use classification'!$D$10,B1664)),ISNUMBER(SEARCH('[1]Lookup for use classification'!$E$10,B1664)),ISNUMBER(SEARCH('[1]Lookup for use classification'!$F$10,B1664)),ISNUMBER(SEARCH('[1]Lookup for use classification'!$G$10,B1664))),'[1]Lookup for use classification'!$A$10,IF(OR(ISNUMBER(SEARCH('[1]Lookup for use classification'!$B$11,B1664)),ISNUMBER(SEARCH('[1]Lookup for use classification'!$C$11,B1664))),'[1]Lookup for use classification'!$A$11,IF(OR(ISNUMBER(SEARCH('[1]Lookup for use classification'!$B$12,B1664)),ISNUMBER(SEARCH('[1]Lookup for use classification'!$C$12,B1664))),'[1]Lookup for use classification'!$A$12,IF(OR(ISNUMBER(SEARCH('[1]Lookup for use classification'!$B$13,B1664)),ISNUMBER(SEARCH('[1]Lookup for use classification'!$C$13,B1664)),ISNUMBER(SEARCH('[1]Lookup for use classification'!$D$13,B1664)),,ISNUMBER(SEARCH('[1]Lookup for use classification'!$C$13,B1664)),ISNUMBER(SEARCH('[1]Lookup for use classification'!$E$13,B1664))),'[1]Lookup for use classification'!$A$13,IF(OR(ISNUMBER(SEARCH('[1]Lookup for use classification'!$B$14,B1664)),ISNUMBER(SEARCH('[1]Lookup for use classification'!$C$14,B1664))),'[1]Lookup for use classification'!$A$14,"Other"))))))))))))</f>
        <v>Other</v>
      </c>
      <c r="D1664" s="27"/>
      <c r="E1664" s="29"/>
      <c r="F1664" s="29"/>
    </row>
    <row r="1665" spans="1:6">
      <c r="A1665" s="16" t="s">
        <v>1532</v>
      </c>
      <c r="B1665" s="26" t="s">
        <v>1531</v>
      </c>
      <c r="C1665" s="133" t="str">
        <f>IF(OR(ISNUMBER(SEARCH('[1]Lookup for use classification'!$B$1,B1665)),ISNUMBER(SEARCH('[1]Lookup for use classification'!$C$1,B1665)),ISNUMBER(SEARCH('[1]Lookup for use classification'!$D$1,B1665)),ISNUMBER(SEARCH('[1]Lookup for use classification'!$E$1,B1665))),'[1]Lookup for use classification'!$A$1,IF(ISNUMBER(SEARCH('[1]Lookup for use classification'!$B$2,B1665)),'[1]Lookup for use classification'!$A$2,IF(ISNUMBER(SEARCH('[1]Lookup for use classification'!$B$3,B1665)),'[1]Lookup for use classification'!$A$3,IF(OR(ISNUMBER(SEARCH('[1]Lookup for use classification'!$B$4,B1665)),ISNUMBER(SEARCH('[1]Lookup for use classification'!$C$4,B1665)),ISNUMBER(SEARCH('[1]Lookup for use classification'!$D$4,B1665)),ISNUMBER(SEARCH('[1]Lookup for use classification'!$E$4,B1665))),'[1]Lookup for use classification'!$A$4,IF(OR(ISNUMBER(SEARCH('[1]Lookup for use classification'!$B$5,B1665)),ISNUMBER(SEARCH('[1]Lookup for use classification'!$C$5,B1665)),ISNUMBER(SEARCH('[1]Lookup for use classification'!$D$5,B1665))),'[1]Lookup for use classification'!$A$5,IF(OR(ISNUMBER(SEARCH('[1]Lookup for use classification'!$B$7,B1665)),ISNUMBER(SEARCH('[1]Lookup for use classification'!$C$7,B1665)),ISNUMBER(SEARCH('[1]Lookup for use classification'!$D$7,B1665))),'[1]Lookup for use classification'!$A$7,IF(OR(ISNUMBER(SEARCH('[1]Lookup for use classification'!$B$9,B1665)),ISNUMBER(SEARCH('[1]Lookup for use classification'!$C$9,B1665)),ISNUMBER(SEARCH('[1]Lookup for use classification'!$D$9,B1665)),ISNUMBER(SEARCH('[1]Lookup for use classification'!$E$9,B1665)),ISNUMBER(SEARCH('[1]Lookup for use classification'!$F$9,B1665)),ISNUMBER(SEARCH('[1]Lookup for use classification'!$G$9,B1665)),ISNUMBER(SEARCH('[1]Lookup for use classification'!$H$9,B1665)),ISNUMBER(SEARCH('[1]Lookup for use classification'!$I$9,B1665)),ISNUMBER(SEARCH('[1]Lookup for use classification'!$J$9,B1665)),ISNUMBER(SEARCH('[1]Lookup for use classification'!$K$9,B1665))),'[1]Lookup for use classification'!$A$9,IF(OR(ISNUMBER(SEARCH('[1]Lookup for use classification'!$B$10,B1665)),ISNUMBER(SEARCH('[1]Lookup for use classification'!$C$10,B1665)),ISNUMBER(SEARCH('[1]Lookup for use classification'!$D$10,B1665)),ISNUMBER(SEARCH('[1]Lookup for use classification'!$E$10,B1665)),ISNUMBER(SEARCH('[1]Lookup for use classification'!$F$10,B1665)),ISNUMBER(SEARCH('[1]Lookup for use classification'!$G$10,B1665))),'[1]Lookup for use classification'!$A$10,IF(OR(ISNUMBER(SEARCH('[1]Lookup for use classification'!$B$11,B1665)),ISNUMBER(SEARCH('[1]Lookup for use classification'!$C$11,B1665))),'[1]Lookup for use classification'!$A$11,IF(OR(ISNUMBER(SEARCH('[1]Lookup for use classification'!$B$12,B1665)),ISNUMBER(SEARCH('[1]Lookup for use classification'!$C$12,B1665))),'[1]Lookup for use classification'!$A$12,IF(OR(ISNUMBER(SEARCH('[1]Lookup for use classification'!$B$13,B1665)),ISNUMBER(SEARCH('[1]Lookup for use classification'!$C$13,B1665)),ISNUMBER(SEARCH('[1]Lookup for use classification'!$D$13,B1665)),,ISNUMBER(SEARCH('[1]Lookup for use classification'!$C$13,B1665)),ISNUMBER(SEARCH('[1]Lookup for use classification'!$E$13,B1665))),'[1]Lookup for use classification'!$A$13,IF(OR(ISNUMBER(SEARCH('[1]Lookup for use classification'!$B$14,B1665)),ISNUMBER(SEARCH('[1]Lookup for use classification'!$C$14,B1665))),'[1]Lookup for use classification'!$A$14,"Other"))))))))))))</f>
        <v>Health Care - Hospitals</v>
      </c>
      <c r="D1665" s="27"/>
      <c r="E1665" s="29"/>
      <c r="F1665" s="29"/>
    </row>
    <row r="1666" spans="1:6">
      <c r="A1666" s="16" t="s">
        <v>1532</v>
      </c>
      <c r="B1666" s="26" t="s">
        <v>880</v>
      </c>
      <c r="C1666" s="133" t="str">
        <f>IF(OR(ISNUMBER(SEARCH('[1]Lookup for use classification'!$B$1,B1666)),ISNUMBER(SEARCH('[1]Lookup for use classification'!$C$1,B1666)),ISNUMBER(SEARCH('[1]Lookup for use classification'!$D$1,B1666)),ISNUMBER(SEARCH('[1]Lookup for use classification'!$E$1,B1666))),'[1]Lookup for use classification'!$A$1,IF(ISNUMBER(SEARCH('[1]Lookup for use classification'!$B$2,B1666)),'[1]Lookup for use classification'!$A$2,IF(ISNUMBER(SEARCH('[1]Lookup for use classification'!$B$3,B1666)),'[1]Lookup for use classification'!$A$3,IF(OR(ISNUMBER(SEARCH('[1]Lookup for use classification'!$B$4,B1666)),ISNUMBER(SEARCH('[1]Lookup for use classification'!$C$4,B1666)),ISNUMBER(SEARCH('[1]Lookup for use classification'!$D$4,B1666)),ISNUMBER(SEARCH('[1]Lookup for use classification'!$E$4,B1666))),'[1]Lookup for use classification'!$A$4,IF(OR(ISNUMBER(SEARCH('[1]Lookup for use classification'!$B$5,B1666)),ISNUMBER(SEARCH('[1]Lookup for use classification'!$C$5,B1666)),ISNUMBER(SEARCH('[1]Lookup for use classification'!$D$5,B1666))),'[1]Lookup for use classification'!$A$5,IF(OR(ISNUMBER(SEARCH('[1]Lookup for use classification'!$B$7,B1666)),ISNUMBER(SEARCH('[1]Lookup for use classification'!$C$7,B1666)),ISNUMBER(SEARCH('[1]Lookup for use classification'!$D$7,B1666))),'[1]Lookup for use classification'!$A$7,IF(OR(ISNUMBER(SEARCH('[1]Lookup for use classification'!$B$9,B1666)),ISNUMBER(SEARCH('[1]Lookup for use classification'!$C$9,B1666)),ISNUMBER(SEARCH('[1]Lookup for use classification'!$D$9,B1666)),ISNUMBER(SEARCH('[1]Lookup for use classification'!$E$9,B1666)),ISNUMBER(SEARCH('[1]Lookup for use classification'!$F$9,B1666)),ISNUMBER(SEARCH('[1]Lookup for use classification'!$G$9,B1666)),ISNUMBER(SEARCH('[1]Lookup for use classification'!$H$9,B1666)),ISNUMBER(SEARCH('[1]Lookup for use classification'!$I$9,B1666)),ISNUMBER(SEARCH('[1]Lookup for use classification'!$J$9,B1666)),ISNUMBER(SEARCH('[1]Lookup for use classification'!$K$9,B1666))),'[1]Lookup for use classification'!$A$9,IF(OR(ISNUMBER(SEARCH('[1]Lookup for use classification'!$B$10,B1666)),ISNUMBER(SEARCH('[1]Lookup for use classification'!$C$10,B1666)),ISNUMBER(SEARCH('[1]Lookup for use classification'!$D$10,B1666)),ISNUMBER(SEARCH('[1]Lookup for use classification'!$E$10,B1666)),ISNUMBER(SEARCH('[1]Lookup for use classification'!$F$10,B1666)),ISNUMBER(SEARCH('[1]Lookup for use classification'!$G$10,B1666))),'[1]Lookup for use classification'!$A$10,IF(OR(ISNUMBER(SEARCH('[1]Lookup for use classification'!$B$11,B1666)),ISNUMBER(SEARCH('[1]Lookup for use classification'!$C$11,B1666))),'[1]Lookup for use classification'!$A$11,IF(OR(ISNUMBER(SEARCH('[1]Lookup for use classification'!$B$12,B1666)),ISNUMBER(SEARCH('[1]Lookup for use classification'!$C$12,B1666))),'[1]Lookup for use classification'!$A$12,IF(OR(ISNUMBER(SEARCH('[1]Lookup for use classification'!$B$13,B1666)),ISNUMBER(SEARCH('[1]Lookup for use classification'!$C$13,B1666)),ISNUMBER(SEARCH('[1]Lookup for use classification'!$D$13,B1666)),,ISNUMBER(SEARCH('[1]Lookup for use classification'!$C$13,B1666)),ISNUMBER(SEARCH('[1]Lookup for use classification'!$E$13,B1666))),'[1]Lookup for use classification'!$A$13,IF(OR(ISNUMBER(SEARCH('[1]Lookup for use classification'!$B$14,B1666)),ISNUMBER(SEARCH('[1]Lookup for use classification'!$C$14,B1666))),'[1]Lookup for use classification'!$A$14,"Other"))))))))))))</f>
        <v>Other</v>
      </c>
      <c r="D1666" s="27"/>
      <c r="E1666" s="29"/>
      <c r="F1666" s="29"/>
    </row>
    <row r="1667" spans="1:6">
      <c r="A1667" s="16" t="s">
        <v>400</v>
      </c>
      <c r="B1667" s="26" t="s">
        <v>401</v>
      </c>
      <c r="C1667" s="133" t="str">
        <f>IF(OR(ISNUMBER(SEARCH('[1]Lookup for use classification'!$B$1,B1667)),ISNUMBER(SEARCH('[1]Lookup for use classification'!$C$1,B1667)),ISNUMBER(SEARCH('[1]Lookup for use classification'!$D$1,B1667)),ISNUMBER(SEARCH('[1]Lookup for use classification'!$E$1,B1667))),'[1]Lookup for use classification'!$A$1,IF(ISNUMBER(SEARCH('[1]Lookup for use classification'!$B$2,B1667)),'[1]Lookup for use classification'!$A$2,IF(ISNUMBER(SEARCH('[1]Lookup for use classification'!$B$3,B1667)),'[1]Lookup for use classification'!$A$3,IF(OR(ISNUMBER(SEARCH('[1]Lookup for use classification'!$B$4,B1667)),ISNUMBER(SEARCH('[1]Lookup for use classification'!$C$4,B1667)),ISNUMBER(SEARCH('[1]Lookup for use classification'!$D$4,B1667)),ISNUMBER(SEARCH('[1]Lookup for use classification'!$E$4,B1667))),'[1]Lookup for use classification'!$A$4,IF(OR(ISNUMBER(SEARCH('[1]Lookup for use classification'!$B$5,B1667)),ISNUMBER(SEARCH('[1]Lookup for use classification'!$C$5,B1667)),ISNUMBER(SEARCH('[1]Lookup for use classification'!$D$5,B1667))),'[1]Lookup for use classification'!$A$5,IF(OR(ISNUMBER(SEARCH('[1]Lookup for use classification'!$B$7,B1667)),ISNUMBER(SEARCH('[1]Lookup for use classification'!$C$7,B1667)),ISNUMBER(SEARCH('[1]Lookup for use classification'!$D$7,B1667))),'[1]Lookup for use classification'!$A$7,IF(OR(ISNUMBER(SEARCH('[1]Lookup for use classification'!$B$9,B1667)),ISNUMBER(SEARCH('[1]Lookup for use classification'!$C$9,B1667)),ISNUMBER(SEARCH('[1]Lookup for use classification'!$D$9,B1667)),ISNUMBER(SEARCH('[1]Lookup for use classification'!$E$9,B1667)),ISNUMBER(SEARCH('[1]Lookup for use classification'!$F$9,B1667)),ISNUMBER(SEARCH('[1]Lookup for use classification'!$G$9,B1667)),ISNUMBER(SEARCH('[1]Lookup for use classification'!$H$9,B1667)),ISNUMBER(SEARCH('[1]Lookup for use classification'!$I$9,B1667)),ISNUMBER(SEARCH('[1]Lookup for use classification'!$J$9,B1667)),ISNUMBER(SEARCH('[1]Lookup for use classification'!$K$9,B1667))),'[1]Lookup for use classification'!$A$9,IF(OR(ISNUMBER(SEARCH('[1]Lookup for use classification'!$B$10,B1667)),ISNUMBER(SEARCH('[1]Lookup for use classification'!$C$10,B1667)),ISNUMBER(SEARCH('[1]Lookup for use classification'!$D$10,B1667)),ISNUMBER(SEARCH('[1]Lookup for use classification'!$E$10,B1667)),ISNUMBER(SEARCH('[1]Lookup for use classification'!$F$10,B1667)),ISNUMBER(SEARCH('[1]Lookup for use classification'!$G$10,B1667))),'[1]Lookup for use classification'!$A$10,IF(OR(ISNUMBER(SEARCH('[1]Lookup for use classification'!$B$11,B1667)),ISNUMBER(SEARCH('[1]Lookup for use classification'!$C$11,B1667))),'[1]Lookup for use classification'!$A$11,IF(OR(ISNUMBER(SEARCH('[1]Lookup for use classification'!$B$12,B1667)),ISNUMBER(SEARCH('[1]Lookup for use classification'!$C$12,B1667))),'[1]Lookup for use classification'!$A$12,IF(OR(ISNUMBER(SEARCH('[1]Lookup for use classification'!$B$13,B1667)),ISNUMBER(SEARCH('[1]Lookup for use classification'!$C$13,B1667)),ISNUMBER(SEARCH('[1]Lookup for use classification'!$D$13,B1667)),,ISNUMBER(SEARCH('[1]Lookup for use classification'!$C$13,B1667)),ISNUMBER(SEARCH('[1]Lookup for use classification'!$E$13,B1667))),'[1]Lookup for use classification'!$A$13,IF(OR(ISNUMBER(SEARCH('[1]Lookup for use classification'!$B$14,B1667)),ISNUMBER(SEARCH('[1]Lookup for use classification'!$C$14,B1667))),'[1]Lookup for use classification'!$A$14,"Other"))))))))))))</f>
        <v>Other</v>
      </c>
      <c r="D1667" s="27">
        <v>1200</v>
      </c>
      <c r="E1667" s="29"/>
      <c r="F1667" s="29"/>
    </row>
    <row r="1668" spans="1:6">
      <c r="A1668" s="16" t="s">
        <v>400</v>
      </c>
      <c r="B1668" s="26" t="s">
        <v>402</v>
      </c>
      <c r="C1668" s="133" t="str">
        <f>IF(OR(ISNUMBER(SEARCH('[1]Lookup for use classification'!$B$1,B1668)),ISNUMBER(SEARCH('[1]Lookup for use classification'!$C$1,B1668)),ISNUMBER(SEARCH('[1]Lookup for use classification'!$D$1,B1668)),ISNUMBER(SEARCH('[1]Lookup for use classification'!$E$1,B1668))),'[1]Lookup for use classification'!$A$1,IF(ISNUMBER(SEARCH('[1]Lookup for use classification'!$B$2,B1668)),'[1]Lookup for use classification'!$A$2,IF(ISNUMBER(SEARCH('[1]Lookup for use classification'!$B$3,B1668)),'[1]Lookup for use classification'!$A$3,IF(OR(ISNUMBER(SEARCH('[1]Lookup for use classification'!$B$4,B1668)),ISNUMBER(SEARCH('[1]Lookup for use classification'!$C$4,B1668)),ISNUMBER(SEARCH('[1]Lookup for use classification'!$D$4,B1668)),ISNUMBER(SEARCH('[1]Lookup for use classification'!$E$4,B1668))),'[1]Lookup for use classification'!$A$4,IF(OR(ISNUMBER(SEARCH('[1]Lookup for use classification'!$B$5,B1668)),ISNUMBER(SEARCH('[1]Lookup for use classification'!$C$5,B1668)),ISNUMBER(SEARCH('[1]Lookup for use classification'!$D$5,B1668))),'[1]Lookup for use classification'!$A$5,IF(OR(ISNUMBER(SEARCH('[1]Lookup for use classification'!$B$7,B1668)),ISNUMBER(SEARCH('[1]Lookup for use classification'!$C$7,B1668)),ISNUMBER(SEARCH('[1]Lookup for use classification'!$D$7,B1668))),'[1]Lookup for use classification'!$A$7,IF(OR(ISNUMBER(SEARCH('[1]Lookup for use classification'!$B$9,B1668)),ISNUMBER(SEARCH('[1]Lookup for use classification'!$C$9,B1668)),ISNUMBER(SEARCH('[1]Lookup for use classification'!$D$9,B1668)),ISNUMBER(SEARCH('[1]Lookup for use classification'!$E$9,B1668)),ISNUMBER(SEARCH('[1]Lookup for use classification'!$F$9,B1668)),ISNUMBER(SEARCH('[1]Lookup for use classification'!$G$9,B1668)),ISNUMBER(SEARCH('[1]Lookup for use classification'!$H$9,B1668)),ISNUMBER(SEARCH('[1]Lookup for use classification'!$I$9,B1668)),ISNUMBER(SEARCH('[1]Lookup for use classification'!$J$9,B1668)),ISNUMBER(SEARCH('[1]Lookup for use classification'!$K$9,B1668))),'[1]Lookup for use classification'!$A$9,IF(OR(ISNUMBER(SEARCH('[1]Lookup for use classification'!$B$10,B1668)),ISNUMBER(SEARCH('[1]Lookup for use classification'!$C$10,B1668)),ISNUMBER(SEARCH('[1]Lookup for use classification'!$D$10,B1668)),ISNUMBER(SEARCH('[1]Lookup for use classification'!$E$10,B1668)),ISNUMBER(SEARCH('[1]Lookup for use classification'!$F$10,B1668)),ISNUMBER(SEARCH('[1]Lookup for use classification'!$G$10,B1668))),'[1]Lookup for use classification'!$A$10,IF(OR(ISNUMBER(SEARCH('[1]Lookup for use classification'!$B$11,B1668)),ISNUMBER(SEARCH('[1]Lookup for use classification'!$C$11,B1668))),'[1]Lookup for use classification'!$A$11,IF(OR(ISNUMBER(SEARCH('[1]Lookup for use classification'!$B$12,B1668)),ISNUMBER(SEARCH('[1]Lookup for use classification'!$C$12,B1668))),'[1]Lookup for use classification'!$A$12,IF(OR(ISNUMBER(SEARCH('[1]Lookup for use classification'!$B$13,B1668)),ISNUMBER(SEARCH('[1]Lookup for use classification'!$C$13,B1668)),ISNUMBER(SEARCH('[1]Lookup for use classification'!$D$13,B1668)),,ISNUMBER(SEARCH('[1]Lookup for use classification'!$C$13,B1668)),ISNUMBER(SEARCH('[1]Lookup for use classification'!$E$13,B1668))),'[1]Lookup for use classification'!$A$13,IF(OR(ISNUMBER(SEARCH('[1]Lookup for use classification'!$B$14,B1668)),ISNUMBER(SEARCH('[1]Lookup for use classification'!$C$14,B1668))),'[1]Lookup for use classification'!$A$14,"Other"))))))))))))</f>
        <v>Other</v>
      </c>
      <c r="D1668" s="27">
        <v>1200</v>
      </c>
      <c r="E1668" s="29"/>
      <c r="F1668" s="29"/>
    </row>
    <row r="1669" spans="1:6">
      <c r="A1669" s="16" t="s">
        <v>400</v>
      </c>
      <c r="B1669" s="26" t="s">
        <v>64</v>
      </c>
      <c r="C1669" s="133" t="str">
        <f>IF(OR(ISNUMBER(SEARCH('[1]Lookup for use classification'!$B$1,B1669)),ISNUMBER(SEARCH('[1]Lookup for use classification'!$C$1,B1669)),ISNUMBER(SEARCH('[1]Lookup for use classification'!$D$1,B1669)),ISNUMBER(SEARCH('[1]Lookup for use classification'!$E$1,B1669))),'[1]Lookup for use classification'!$A$1,IF(ISNUMBER(SEARCH('[1]Lookup for use classification'!$B$2,B1669)),'[1]Lookup for use classification'!$A$2,IF(ISNUMBER(SEARCH('[1]Lookup for use classification'!$B$3,B1669)),'[1]Lookup for use classification'!$A$3,IF(OR(ISNUMBER(SEARCH('[1]Lookup for use classification'!$B$4,B1669)),ISNUMBER(SEARCH('[1]Lookup for use classification'!$C$4,B1669)),ISNUMBER(SEARCH('[1]Lookup for use classification'!$D$4,B1669)),ISNUMBER(SEARCH('[1]Lookup for use classification'!$E$4,B1669))),'[1]Lookup for use classification'!$A$4,IF(OR(ISNUMBER(SEARCH('[1]Lookup for use classification'!$B$5,B1669)),ISNUMBER(SEARCH('[1]Lookup for use classification'!$C$5,B1669)),ISNUMBER(SEARCH('[1]Lookup for use classification'!$D$5,B1669))),'[1]Lookup for use classification'!$A$5,IF(OR(ISNUMBER(SEARCH('[1]Lookup for use classification'!$B$7,B1669)),ISNUMBER(SEARCH('[1]Lookup for use classification'!$C$7,B1669)),ISNUMBER(SEARCH('[1]Lookup for use classification'!$D$7,B1669))),'[1]Lookup for use classification'!$A$7,IF(OR(ISNUMBER(SEARCH('[1]Lookup for use classification'!$B$9,B1669)),ISNUMBER(SEARCH('[1]Lookup for use classification'!$C$9,B1669)),ISNUMBER(SEARCH('[1]Lookup for use classification'!$D$9,B1669)),ISNUMBER(SEARCH('[1]Lookup for use classification'!$E$9,B1669)),ISNUMBER(SEARCH('[1]Lookup for use classification'!$F$9,B1669)),ISNUMBER(SEARCH('[1]Lookup for use classification'!$G$9,B1669)),ISNUMBER(SEARCH('[1]Lookup for use classification'!$H$9,B1669)),ISNUMBER(SEARCH('[1]Lookup for use classification'!$I$9,B1669)),ISNUMBER(SEARCH('[1]Lookup for use classification'!$J$9,B1669)),ISNUMBER(SEARCH('[1]Lookup for use classification'!$K$9,B1669))),'[1]Lookup for use classification'!$A$9,IF(OR(ISNUMBER(SEARCH('[1]Lookup for use classification'!$B$10,B1669)),ISNUMBER(SEARCH('[1]Lookup for use classification'!$C$10,B1669)),ISNUMBER(SEARCH('[1]Lookup for use classification'!$D$10,B1669)),ISNUMBER(SEARCH('[1]Lookup for use classification'!$E$10,B1669)),ISNUMBER(SEARCH('[1]Lookup for use classification'!$F$10,B1669)),ISNUMBER(SEARCH('[1]Lookup for use classification'!$G$10,B1669))),'[1]Lookup for use classification'!$A$10,IF(OR(ISNUMBER(SEARCH('[1]Lookup for use classification'!$B$11,B1669)),ISNUMBER(SEARCH('[1]Lookup for use classification'!$C$11,B1669))),'[1]Lookup for use classification'!$A$11,IF(OR(ISNUMBER(SEARCH('[1]Lookup for use classification'!$B$12,B1669)),ISNUMBER(SEARCH('[1]Lookup for use classification'!$C$12,B1669))),'[1]Lookup for use classification'!$A$12,IF(OR(ISNUMBER(SEARCH('[1]Lookup for use classification'!$B$13,B1669)),ISNUMBER(SEARCH('[1]Lookup for use classification'!$C$13,B1669)),ISNUMBER(SEARCH('[1]Lookup for use classification'!$D$13,B1669)),,ISNUMBER(SEARCH('[1]Lookup for use classification'!$C$13,B1669)),ISNUMBER(SEARCH('[1]Lookup for use classification'!$E$13,B1669))),'[1]Lookup for use classification'!$A$13,IF(OR(ISNUMBER(SEARCH('[1]Lookup for use classification'!$B$14,B1669)),ISNUMBER(SEARCH('[1]Lookup for use classification'!$C$14,B1669))),'[1]Lookup for use classification'!$A$14,"Other"))))))))))))</f>
        <v>Water &amp; Sewer</v>
      </c>
      <c r="D1669" s="27"/>
      <c r="E1669" s="29" t="s">
        <v>403</v>
      </c>
      <c r="F1669" s="29" t="s">
        <v>11</v>
      </c>
    </row>
    <row r="1670" spans="1:6">
      <c r="A1670" s="16" t="s">
        <v>404</v>
      </c>
      <c r="B1670" s="26" t="s">
        <v>5</v>
      </c>
      <c r="C1670" s="133" t="str">
        <f>IF(OR(ISNUMBER(SEARCH('[1]Lookup for use classification'!$B$1,B1670)),ISNUMBER(SEARCH('[1]Lookup for use classification'!$C$1,B1670)),ISNUMBER(SEARCH('[1]Lookup for use classification'!$D$1,B1670)),ISNUMBER(SEARCH('[1]Lookup for use classification'!$E$1,B1670))),'[1]Lookup for use classification'!$A$1,IF(ISNUMBER(SEARCH('[1]Lookup for use classification'!$B$2,B1670)),'[1]Lookup for use classification'!$A$2,IF(ISNUMBER(SEARCH('[1]Lookup for use classification'!$B$3,B1670)),'[1]Lookup for use classification'!$A$3,IF(OR(ISNUMBER(SEARCH('[1]Lookup for use classification'!$B$4,B1670)),ISNUMBER(SEARCH('[1]Lookup for use classification'!$C$4,B1670)),ISNUMBER(SEARCH('[1]Lookup for use classification'!$D$4,B1670)),ISNUMBER(SEARCH('[1]Lookup for use classification'!$E$4,B1670))),'[1]Lookup for use classification'!$A$4,IF(OR(ISNUMBER(SEARCH('[1]Lookup for use classification'!$B$5,B1670)),ISNUMBER(SEARCH('[1]Lookup for use classification'!$C$5,B1670)),ISNUMBER(SEARCH('[1]Lookup for use classification'!$D$5,B1670))),'[1]Lookup for use classification'!$A$5,IF(OR(ISNUMBER(SEARCH('[1]Lookup for use classification'!$B$7,B1670)),ISNUMBER(SEARCH('[1]Lookup for use classification'!$C$7,B1670)),ISNUMBER(SEARCH('[1]Lookup for use classification'!$D$7,B1670))),'[1]Lookup for use classification'!$A$7,IF(OR(ISNUMBER(SEARCH('[1]Lookup for use classification'!$B$9,B1670)),ISNUMBER(SEARCH('[1]Lookup for use classification'!$C$9,B1670)),ISNUMBER(SEARCH('[1]Lookup for use classification'!$D$9,B1670)),ISNUMBER(SEARCH('[1]Lookup for use classification'!$E$9,B1670)),ISNUMBER(SEARCH('[1]Lookup for use classification'!$F$9,B1670)),ISNUMBER(SEARCH('[1]Lookup for use classification'!$G$9,B1670)),ISNUMBER(SEARCH('[1]Lookup for use classification'!$H$9,B1670)),ISNUMBER(SEARCH('[1]Lookup for use classification'!$I$9,B1670)),ISNUMBER(SEARCH('[1]Lookup for use classification'!$J$9,B1670)),ISNUMBER(SEARCH('[1]Lookup for use classification'!$K$9,B1670))),'[1]Lookup for use classification'!$A$9,IF(OR(ISNUMBER(SEARCH('[1]Lookup for use classification'!$B$10,B1670)),ISNUMBER(SEARCH('[1]Lookup for use classification'!$C$10,B1670)),ISNUMBER(SEARCH('[1]Lookup for use classification'!$D$10,B1670)),ISNUMBER(SEARCH('[1]Lookup for use classification'!$E$10,B1670)),ISNUMBER(SEARCH('[1]Lookup for use classification'!$F$10,B1670)),ISNUMBER(SEARCH('[1]Lookup for use classification'!$G$10,B1670))),'[1]Lookup for use classification'!$A$10,IF(OR(ISNUMBER(SEARCH('[1]Lookup for use classification'!$B$11,B1670)),ISNUMBER(SEARCH('[1]Lookup for use classification'!$C$11,B1670))),'[1]Lookup for use classification'!$A$11,IF(OR(ISNUMBER(SEARCH('[1]Lookup for use classification'!$B$12,B1670)),ISNUMBER(SEARCH('[1]Lookup for use classification'!$C$12,B1670))),'[1]Lookup for use classification'!$A$12,IF(OR(ISNUMBER(SEARCH('[1]Lookup for use classification'!$B$13,B1670)),ISNUMBER(SEARCH('[1]Lookup for use classification'!$C$13,B1670)),ISNUMBER(SEARCH('[1]Lookup for use classification'!$D$13,B1670)),,ISNUMBER(SEARCH('[1]Lookup for use classification'!$C$13,B1670)),ISNUMBER(SEARCH('[1]Lookup for use classification'!$E$13,B1670))),'[1]Lookup for use classification'!$A$13,IF(OR(ISNUMBER(SEARCH('[1]Lookup for use classification'!$B$14,B1670)),ISNUMBER(SEARCH('[1]Lookup for use classification'!$C$14,B1670))),'[1]Lookup for use classification'!$A$14,"Other"))))))))))))</f>
        <v>Office</v>
      </c>
      <c r="D1670" s="27">
        <v>912</v>
      </c>
      <c r="E1670" s="26"/>
      <c r="F1670" s="26"/>
    </row>
    <row r="1671" spans="1:6">
      <c r="A1671" s="16" t="s">
        <v>404</v>
      </c>
      <c r="B1671" s="26" t="s">
        <v>405</v>
      </c>
      <c r="C1671" s="133" t="str">
        <f>IF(OR(ISNUMBER(SEARCH('[1]Lookup for use classification'!$B$1,B1671)),ISNUMBER(SEARCH('[1]Lookup for use classification'!$C$1,B1671)),ISNUMBER(SEARCH('[1]Lookup for use classification'!$D$1,B1671)),ISNUMBER(SEARCH('[1]Lookup for use classification'!$E$1,B1671))),'[1]Lookup for use classification'!$A$1,IF(ISNUMBER(SEARCH('[1]Lookup for use classification'!$B$2,B1671)),'[1]Lookup for use classification'!$A$2,IF(ISNUMBER(SEARCH('[1]Lookup for use classification'!$B$3,B1671)),'[1]Lookup for use classification'!$A$3,IF(OR(ISNUMBER(SEARCH('[1]Lookup for use classification'!$B$4,B1671)),ISNUMBER(SEARCH('[1]Lookup for use classification'!$C$4,B1671)),ISNUMBER(SEARCH('[1]Lookup for use classification'!$D$4,B1671)),ISNUMBER(SEARCH('[1]Lookup for use classification'!$E$4,B1671))),'[1]Lookup for use classification'!$A$4,IF(OR(ISNUMBER(SEARCH('[1]Lookup for use classification'!$B$5,B1671)),ISNUMBER(SEARCH('[1]Lookup for use classification'!$C$5,B1671)),ISNUMBER(SEARCH('[1]Lookup for use classification'!$D$5,B1671))),'[1]Lookup for use classification'!$A$5,IF(OR(ISNUMBER(SEARCH('[1]Lookup for use classification'!$B$7,B1671)),ISNUMBER(SEARCH('[1]Lookup for use classification'!$C$7,B1671)),ISNUMBER(SEARCH('[1]Lookup for use classification'!$D$7,B1671))),'[1]Lookup for use classification'!$A$7,IF(OR(ISNUMBER(SEARCH('[1]Lookup for use classification'!$B$9,B1671)),ISNUMBER(SEARCH('[1]Lookup for use classification'!$C$9,B1671)),ISNUMBER(SEARCH('[1]Lookup for use classification'!$D$9,B1671)),ISNUMBER(SEARCH('[1]Lookup for use classification'!$E$9,B1671)),ISNUMBER(SEARCH('[1]Lookup for use classification'!$F$9,B1671)),ISNUMBER(SEARCH('[1]Lookup for use classification'!$G$9,B1671)),ISNUMBER(SEARCH('[1]Lookup for use classification'!$H$9,B1671)),ISNUMBER(SEARCH('[1]Lookup for use classification'!$I$9,B1671)),ISNUMBER(SEARCH('[1]Lookup for use classification'!$J$9,B1671)),ISNUMBER(SEARCH('[1]Lookup for use classification'!$K$9,B1671))),'[1]Lookup for use classification'!$A$9,IF(OR(ISNUMBER(SEARCH('[1]Lookup for use classification'!$B$10,B1671)),ISNUMBER(SEARCH('[1]Lookup for use classification'!$C$10,B1671)),ISNUMBER(SEARCH('[1]Lookup for use classification'!$D$10,B1671)),ISNUMBER(SEARCH('[1]Lookup for use classification'!$E$10,B1671)),ISNUMBER(SEARCH('[1]Lookup for use classification'!$F$10,B1671)),ISNUMBER(SEARCH('[1]Lookup for use classification'!$G$10,B1671))),'[1]Lookup for use classification'!$A$10,IF(OR(ISNUMBER(SEARCH('[1]Lookup for use classification'!$B$11,B1671)),ISNUMBER(SEARCH('[1]Lookup for use classification'!$C$11,B1671))),'[1]Lookup for use classification'!$A$11,IF(OR(ISNUMBER(SEARCH('[1]Lookup for use classification'!$B$12,B1671)),ISNUMBER(SEARCH('[1]Lookup for use classification'!$C$12,B1671))),'[1]Lookup for use classification'!$A$12,IF(OR(ISNUMBER(SEARCH('[1]Lookup for use classification'!$B$13,B1671)),ISNUMBER(SEARCH('[1]Lookup for use classification'!$C$13,B1671)),ISNUMBER(SEARCH('[1]Lookup for use classification'!$D$13,B1671)),,ISNUMBER(SEARCH('[1]Lookup for use classification'!$C$13,B1671)),ISNUMBER(SEARCH('[1]Lookup for use classification'!$E$13,B1671))),'[1]Lookup for use classification'!$A$13,IF(OR(ISNUMBER(SEARCH('[1]Lookup for use classification'!$B$14,B1671)),ISNUMBER(SEARCH('[1]Lookup for use classification'!$C$14,B1671))),'[1]Lookup for use classification'!$A$14,"Other"))))))))))))</f>
        <v>Water &amp; Sewer</v>
      </c>
      <c r="D1671" s="27">
        <v>608</v>
      </c>
      <c r="E1671" s="26"/>
      <c r="F1671" s="26"/>
    </row>
    <row r="1672" spans="1:6">
      <c r="A1672" s="16" t="s">
        <v>404</v>
      </c>
      <c r="B1672" s="26" t="s">
        <v>406</v>
      </c>
      <c r="C1672" s="133" t="str">
        <f>IF(OR(ISNUMBER(SEARCH('[1]Lookup for use classification'!$B$1,B1672)),ISNUMBER(SEARCH('[1]Lookup for use classification'!$C$1,B1672)),ISNUMBER(SEARCH('[1]Lookup for use classification'!$D$1,B1672)),ISNUMBER(SEARCH('[1]Lookup for use classification'!$E$1,B1672))),'[1]Lookup for use classification'!$A$1,IF(ISNUMBER(SEARCH('[1]Lookup for use classification'!$B$2,B1672)),'[1]Lookup for use classification'!$A$2,IF(ISNUMBER(SEARCH('[1]Lookup for use classification'!$B$3,B1672)),'[1]Lookup for use classification'!$A$3,IF(OR(ISNUMBER(SEARCH('[1]Lookup for use classification'!$B$4,B1672)),ISNUMBER(SEARCH('[1]Lookup for use classification'!$C$4,B1672)),ISNUMBER(SEARCH('[1]Lookup for use classification'!$D$4,B1672)),ISNUMBER(SEARCH('[1]Lookup for use classification'!$E$4,B1672))),'[1]Lookup for use classification'!$A$4,IF(OR(ISNUMBER(SEARCH('[1]Lookup for use classification'!$B$5,B1672)),ISNUMBER(SEARCH('[1]Lookup for use classification'!$C$5,B1672)),ISNUMBER(SEARCH('[1]Lookup for use classification'!$D$5,B1672))),'[1]Lookup for use classification'!$A$5,IF(OR(ISNUMBER(SEARCH('[1]Lookup for use classification'!$B$7,B1672)),ISNUMBER(SEARCH('[1]Lookup for use classification'!$C$7,B1672)),ISNUMBER(SEARCH('[1]Lookup for use classification'!$D$7,B1672))),'[1]Lookup for use classification'!$A$7,IF(OR(ISNUMBER(SEARCH('[1]Lookup for use classification'!$B$9,B1672)),ISNUMBER(SEARCH('[1]Lookup for use classification'!$C$9,B1672)),ISNUMBER(SEARCH('[1]Lookup for use classification'!$D$9,B1672)),ISNUMBER(SEARCH('[1]Lookup for use classification'!$E$9,B1672)),ISNUMBER(SEARCH('[1]Lookup for use classification'!$F$9,B1672)),ISNUMBER(SEARCH('[1]Lookup for use classification'!$G$9,B1672)),ISNUMBER(SEARCH('[1]Lookup for use classification'!$H$9,B1672)),ISNUMBER(SEARCH('[1]Lookup for use classification'!$I$9,B1672)),ISNUMBER(SEARCH('[1]Lookup for use classification'!$J$9,B1672)),ISNUMBER(SEARCH('[1]Lookup for use classification'!$K$9,B1672))),'[1]Lookup for use classification'!$A$9,IF(OR(ISNUMBER(SEARCH('[1]Lookup for use classification'!$B$10,B1672)),ISNUMBER(SEARCH('[1]Lookup for use classification'!$C$10,B1672)),ISNUMBER(SEARCH('[1]Lookup for use classification'!$D$10,B1672)),ISNUMBER(SEARCH('[1]Lookup for use classification'!$E$10,B1672)),ISNUMBER(SEARCH('[1]Lookup for use classification'!$F$10,B1672)),ISNUMBER(SEARCH('[1]Lookup for use classification'!$G$10,B1672))),'[1]Lookup for use classification'!$A$10,IF(OR(ISNUMBER(SEARCH('[1]Lookup for use classification'!$B$11,B1672)),ISNUMBER(SEARCH('[1]Lookup for use classification'!$C$11,B1672))),'[1]Lookup for use classification'!$A$11,IF(OR(ISNUMBER(SEARCH('[1]Lookup for use classification'!$B$12,B1672)),ISNUMBER(SEARCH('[1]Lookup for use classification'!$C$12,B1672))),'[1]Lookup for use classification'!$A$12,IF(OR(ISNUMBER(SEARCH('[1]Lookup for use classification'!$B$13,B1672)),ISNUMBER(SEARCH('[1]Lookup for use classification'!$C$13,B1672)),ISNUMBER(SEARCH('[1]Lookup for use classification'!$D$13,B1672)),,ISNUMBER(SEARCH('[1]Lookup for use classification'!$C$13,B1672)),ISNUMBER(SEARCH('[1]Lookup for use classification'!$E$13,B1672))),'[1]Lookup for use classification'!$A$13,IF(OR(ISNUMBER(SEARCH('[1]Lookup for use classification'!$B$14,B1672)),ISNUMBER(SEARCH('[1]Lookup for use classification'!$C$14,B1672))),'[1]Lookup for use classification'!$A$14,"Other"))))))))))))</f>
        <v>Health Care - Hospitals</v>
      </c>
      <c r="D1672" s="27">
        <v>2295</v>
      </c>
      <c r="E1672" s="29" t="s">
        <v>6</v>
      </c>
      <c r="F1672" s="29"/>
    </row>
    <row r="1673" spans="1:6">
      <c r="A1673" s="16" t="s">
        <v>404</v>
      </c>
      <c r="B1673" s="26" t="s">
        <v>407</v>
      </c>
      <c r="C1673" s="133" t="str">
        <f>IF(OR(ISNUMBER(SEARCH('[1]Lookup for use classification'!$B$1,B1673)),ISNUMBER(SEARCH('[1]Lookup for use classification'!$C$1,B1673)),ISNUMBER(SEARCH('[1]Lookup for use classification'!$D$1,B1673)),ISNUMBER(SEARCH('[1]Lookup for use classification'!$E$1,B1673))),'[1]Lookup for use classification'!$A$1,IF(ISNUMBER(SEARCH('[1]Lookup for use classification'!$B$2,B1673)),'[1]Lookup for use classification'!$A$2,IF(ISNUMBER(SEARCH('[1]Lookup for use classification'!$B$3,B1673)),'[1]Lookup for use classification'!$A$3,IF(OR(ISNUMBER(SEARCH('[1]Lookup for use classification'!$B$4,B1673)),ISNUMBER(SEARCH('[1]Lookup for use classification'!$C$4,B1673)),ISNUMBER(SEARCH('[1]Lookup for use classification'!$D$4,B1673)),ISNUMBER(SEARCH('[1]Lookup for use classification'!$E$4,B1673))),'[1]Lookup for use classification'!$A$4,IF(OR(ISNUMBER(SEARCH('[1]Lookup for use classification'!$B$5,B1673)),ISNUMBER(SEARCH('[1]Lookup for use classification'!$C$5,B1673)),ISNUMBER(SEARCH('[1]Lookup for use classification'!$D$5,B1673))),'[1]Lookup for use classification'!$A$5,IF(OR(ISNUMBER(SEARCH('[1]Lookup for use classification'!$B$7,B1673)),ISNUMBER(SEARCH('[1]Lookup for use classification'!$C$7,B1673)),ISNUMBER(SEARCH('[1]Lookup for use classification'!$D$7,B1673))),'[1]Lookup for use classification'!$A$7,IF(OR(ISNUMBER(SEARCH('[1]Lookup for use classification'!$B$9,B1673)),ISNUMBER(SEARCH('[1]Lookup for use classification'!$C$9,B1673)),ISNUMBER(SEARCH('[1]Lookup for use classification'!$D$9,B1673)),ISNUMBER(SEARCH('[1]Lookup for use classification'!$E$9,B1673)),ISNUMBER(SEARCH('[1]Lookup for use classification'!$F$9,B1673)),ISNUMBER(SEARCH('[1]Lookup for use classification'!$G$9,B1673)),ISNUMBER(SEARCH('[1]Lookup for use classification'!$H$9,B1673)),ISNUMBER(SEARCH('[1]Lookup for use classification'!$I$9,B1673)),ISNUMBER(SEARCH('[1]Lookup for use classification'!$J$9,B1673)),ISNUMBER(SEARCH('[1]Lookup for use classification'!$K$9,B1673))),'[1]Lookup for use classification'!$A$9,IF(OR(ISNUMBER(SEARCH('[1]Lookup for use classification'!$B$10,B1673)),ISNUMBER(SEARCH('[1]Lookup for use classification'!$C$10,B1673)),ISNUMBER(SEARCH('[1]Lookup for use classification'!$D$10,B1673)),ISNUMBER(SEARCH('[1]Lookup for use classification'!$E$10,B1673)),ISNUMBER(SEARCH('[1]Lookup for use classification'!$F$10,B1673)),ISNUMBER(SEARCH('[1]Lookup for use classification'!$G$10,B1673))),'[1]Lookup for use classification'!$A$10,IF(OR(ISNUMBER(SEARCH('[1]Lookup for use classification'!$B$11,B1673)),ISNUMBER(SEARCH('[1]Lookup for use classification'!$C$11,B1673))),'[1]Lookup for use classification'!$A$11,IF(OR(ISNUMBER(SEARCH('[1]Lookup for use classification'!$B$12,B1673)),ISNUMBER(SEARCH('[1]Lookup for use classification'!$C$12,B1673))),'[1]Lookup for use classification'!$A$12,IF(OR(ISNUMBER(SEARCH('[1]Lookup for use classification'!$B$13,B1673)),ISNUMBER(SEARCH('[1]Lookup for use classification'!$C$13,B1673)),ISNUMBER(SEARCH('[1]Lookup for use classification'!$D$13,B1673)),,ISNUMBER(SEARCH('[1]Lookup for use classification'!$C$13,B1673)),ISNUMBER(SEARCH('[1]Lookup for use classification'!$E$13,B1673))),'[1]Lookup for use classification'!$A$13,IF(OR(ISNUMBER(SEARCH('[1]Lookup for use classification'!$B$14,B1673)),ISNUMBER(SEARCH('[1]Lookup for use classification'!$C$14,B1673))),'[1]Lookup for use classification'!$A$14,"Other"))))))))))))</f>
        <v>Water &amp; Sewer</v>
      </c>
      <c r="D1673" s="27">
        <v>585</v>
      </c>
      <c r="E1673" s="29" t="s">
        <v>6</v>
      </c>
      <c r="F1673" s="29"/>
    </row>
    <row r="1674" spans="1:6">
      <c r="A1674" s="16" t="s">
        <v>404</v>
      </c>
      <c r="B1674" s="26" t="s">
        <v>408</v>
      </c>
      <c r="C1674" s="133" t="str">
        <f>IF(OR(ISNUMBER(SEARCH('[1]Lookup for use classification'!$B$1,B1674)),ISNUMBER(SEARCH('[1]Lookup for use classification'!$C$1,B1674)),ISNUMBER(SEARCH('[1]Lookup for use classification'!$D$1,B1674)),ISNUMBER(SEARCH('[1]Lookup for use classification'!$E$1,B1674))),'[1]Lookup for use classification'!$A$1,IF(ISNUMBER(SEARCH('[1]Lookup for use classification'!$B$2,B1674)),'[1]Lookup for use classification'!$A$2,IF(ISNUMBER(SEARCH('[1]Lookup for use classification'!$B$3,B1674)),'[1]Lookup for use classification'!$A$3,IF(OR(ISNUMBER(SEARCH('[1]Lookup for use classification'!$B$4,B1674)),ISNUMBER(SEARCH('[1]Lookup for use classification'!$C$4,B1674)),ISNUMBER(SEARCH('[1]Lookup for use classification'!$D$4,B1674)),ISNUMBER(SEARCH('[1]Lookup for use classification'!$E$4,B1674))),'[1]Lookup for use classification'!$A$4,IF(OR(ISNUMBER(SEARCH('[1]Lookup for use classification'!$B$5,B1674)),ISNUMBER(SEARCH('[1]Lookup for use classification'!$C$5,B1674)),ISNUMBER(SEARCH('[1]Lookup for use classification'!$D$5,B1674))),'[1]Lookup for use classification'!$A$5,IF(OR(ISNUMBER(SEARCH('[1]Lookup for use classification'!$B$7,B1674)),ISNUMBER(SEARCH('[1]Lookup for use classification'!$C$7,B1674)),ISNUMBER(SEARCH('[1]Lookup for use classification'!$D$7,B1674))),'[1]Lookup for use classification'!$A$7,IF(OR(ISNUMBER(SEARCH('[1]Lookup for use classification'!$B$9,B1674)),ISNUMBER(SEARCH('[1]Lookup for use classification'!$C$9,B1674)),ISNUMBER(SEARCH('[1]Lookup for use classification'!$D$9,B1674)),ISNUMBER(SEARCH('[1]Lookup for use classification'!$E$9,B1674)),ISNUMBER(SEARCH('[1]Lookup for use classification'!$F$9,B1674)),ISNUMBER(SEARCH('[1]Lookup for use classification'!$G$9,B1674)),ISNUMBER(SEARCH('[1]Lookup for use classification'!$H$9,B1674)),ISNUMBER(SEARCH('[1]Lookup for use classification'!$I$9,B1674)),ISNUMBER(SEARCH('[1]Lookup for use classification'!$J$9,B1674)),ISNUMBER(SEARCH('[1]Lookup for use classification'!$K$9,B1674))),'[1]Lookup for use classification'!$A$9,IF(OR(ISNUMBER(SEARCH('[1]Lookup for use classification'!$B$10,B1674)),ISNUMBER(SEARCH('[1]Lookup for use classification'!$C$10,B1674)),ISNUMBER(SEARCH('[1]Lookup for use classification'!$D$10,B1674)),ISNUMBER(SEARCH('[1]Lookup for use classification'!$E$10,B1674)),ISNUMBER(SEARCH('[1]Lookup for use classification'!$F$10,B1674)),ISNUMBER(SEARCH('[1]Lookup for use classification'!$G$10,B1674))),'[1]Lookup for use classification'!$A$10,IF(OR(ISNUMBER(SEARCH('[1]Lookup for use classification'!$B$11,B1674)),ISNUMBER(SEARCH('[1]Lookup for use classification'!$C$11,B1674))),'[1]Lookup for use classification'!$A$11,IF(OR(ISNUMBER(SEARCH('[1]Lookup for use classification'!$B$12,B1674)),ISNUMBER(SEARCH('[1]Lookup for use classification'!$C$12,B1674))),'[1]Lookup for use classification'!$A$12,IF(OR(ISNUMBER(SEARCH('[1]Lookup for use classification'!$B$13,B1674)),ISNUMBER(SEARCH('[1]Lookup for use classification'!$C$13,B1674)),ISNUMBER(SEARCH('[1]Lookup for use classification'!$D$13,B1674)),,ISNUMBER(SEARCH('[1]Lookup for use classification'!$C$13,B1674)),ISNUMBER(SEARCH('[1]Lookup for use classification'!$E$13,B1674))),'[1]Lookup for use classification'!$A$13,IF(OR(ISNUMBER(SEARCH('[1]Lookup for use classification'!$B$14,B1674)),ISNUMBER(SEARCH('[1]Lookup for use classification'!$C$14,B1674))),'[1]Lookup for use classification'!$A$14,"Other"))))))))))))</f>
        <v>Water &amp; Sewer</v>
      </c>
      <c r="D1674" s="27">
        <v>1053</v>
      </c>
      <c r="E1674" s="29" t="s">
        <v>6</v>
      </c>
      <c r="F1674" s="29"/>
    </row>
    <row r="1675" spans="1:6">
      <c r="A1675" s="16" t="s">
        <v>404</v>
      </c>
      <c r="B1675" s="47" t="s">
        <v>409</v>
      </c>
      <c r="C1675" s="133" t="str">
        <f>IF(OR(ISNUMBER(SEARCH('[1]Lookup for use classification'!$B$1,B1675)),ISNUMBER(SEARCH('[1]Lookup for use classification'!$C$1,B1675)),ISNUMBER(SEARCH('[1]Lookup for use classification'!$D$1,B1675)),ISNUMBER(SEARCH('[1]Lookup for use classification'!$E$1,B1675))),'[1]Lookup for use classification'!$A$1,IF(ISNUMBER(SEARCH('[1]Lookup for use classification'!$B$2,B1675)),'[1]Lookup for use classification'!$A$2,IF(ISNUMBER(SEARCH('[1]Lookup for use classification'!$B$3,B1675)),'[1]Lookup for use classification'!$A$3,IF(OR(ISNUMBER(SEARCH('[1]Lookup for use classification'!$B$4,B1675)),ISNUMBER(SEARCH('[1]Lookup for use classification'!$C$4,B1675)),ISNUMBER(SEARCH('[1]Lookup for use classification'!$D$4,B1675)),ISNUMBER(SEARCH('[1]Lookup for use classification'!$E$4,B1675))),'[1]Lookup for use classification'!$A$4,IF(OR(ISNUMBER(SEARCH('[1]Lookup for use classification'!$B$5,B1675)),ISNUMBER(SEARCH('[1]Lookup for use classification'!$C$5,B1675)),ISNUMBER(SEARCH('[1]Lookup for use classification'!$D$5,B1675))),'[1]Lookup for use classification'!$A$5,IF(OR(ISNUMBER(SEARCH('[1]Lookup for use classification'!$B$7,B1675)),ISNUMBER(SEARCH('[1]Lookup for use classification'!$C$7,B1675)),ISNUMBER(SEARCH('[1]Lookup for use classification'!$D$7,B1675))),'[1]Lookup for use classification'!$A$7,IF(OR(ISNUMBER(SEARCH('[1]Lookup for use classification'!$B$9,B1675)),ISNUMBER(SEARCH('[1]Lookup for use classification'!$C$9,B1675)),ISNUMBER(SEARCH('[1]Lookup for use classification'!$D$9,B1675)),ISNUMBER(SEARCH('[1]Lookup for use classification'!$E$9,B1675)),ISNUMBER(SEARCH('[1]Lookup for use classification'!$F$9,B1675)),ISNUMBER(SEARCH('[1]Lookup for use classification'!$G$9,B1675)),ISNUMBER(SEARCH('[1]Lookup for use classification'!$H$9,B1675)),ISNUMBER(SEARCH('[1]Lookup for use classification'!$I$9,B1675)),ISNUMBER(SEARCH('[1]Lookup for use classification'!$J$9,B1675)),ISNUMBER(SEARCH('[1]Lookup for use classification'!$K$9,B1675))),'[1]Lookup for use classification'!$A$9,IF(OR(ISNUMBER(SEARCH('[1]Lookup for use classification'!$B$10,B1675)),ISNUMBER(SEARCH('[1]Lookup for use classification'!$C$10,B1675)),ISNUMBER(SEARCH('[1]Lookup for use classification'!$D$10,B1675)),ISNUMBER(SEARCH('[1]Lookup for use classification'!$E$10,B1675)),ISNUMBER(SEARCH('[1]Lookup for use classification'!$F$10,B1675)),ISNUMBER(SEARCH('[1]Lookup for use classification'!$G$10,B1675))),'[1]Lookup for use classification'!$A$10,IF(OR(ISNUMBER(SEARCH('[1]Lookup for use classification'!$B$11,B1675)),ISNUMBER(SEARCH('[1]Lookup for use classification'!$C$11,B1675))),'[1]Lookup for use classification'!$A$11,IF(OR(ISNUMBER(SEARCH('[1]Lookup for use classification'!$B$12,B1675)),ISNUMBER(SEARCH('[1]Lookup for use classification'!$C$12,B1675))),'[1]Lookup for use classification'!$A$12,IF(OR(ISNUMBER(SEARCH('[1]Lookup for use classification'!$B$13,B1675)),ISNUMBER(SEARCH('[1]Lookup for use classification'!$C$13,B1675)),ISNUMBER(SEARCH('[1]Lookup for use classification'!$D$13,B1675)),,ISNUMBER(SEARCH('[1]Lookup for use classification'!$C$13,B1675)),ISNUMBER(SEARCH('[1]Lookup for use classification'!$E$13,B1675))),'[1]Lookup for use classification'!$A$13,IF(OR(ISNUMBER(SEARCH('[1]Lookup for use classification'!$B$14,B1675)),ISNUMBER(SEARCH('[1]Lookup for use classification'!$C$14,B1675))),'[1]Lookup for use classification'!$A$14,"Other"))))))))))))</f>
        <v>Public Safety</v>
      </c>
      <c r="D1675" s="73">
        <v>1200</v>
      </c>
      <c r="E1675" s="58"/>
      <c r="F1675" s="58"/>
    </row>
    <row r="1676" spans="1:6">
      <c r="A1676" s="16" t="s">
        <v>404</v>
      </c>
      <c r="B1676" s="26" t="s">
        <v>410</v>
      </c>
      <c r="C1676" s="133" t="str">
        <f>IF(OR(ISNUMBER(SEARCH('[1]Lookup for use classification'!$B$1,B1676)),ISNUMBER(SEARCH('[1]Lookup for use classification'!$C$1,B1676)),ISNUMBER(SEARCH('[1]Lookup for use classification'!$D$1,B1676)),ISNUMBER(SEARCH('[1]Lookup for use classification'!$E$1,B1676))),'[1]Lookup for use classification'!$A$1,IF(ISNUMBER(SEARCH('[1]Lookup for use classification'!$B$2,B1676)),'[1]Lookup for use classification'!$A$2,IF(ISNUMBER(SEARCH('[1]Lookup for use classification'!$B$3,B1676)),'[1]Lookup for use classification'!$A$3,IF(OR(ISNUMBER(SEARCH('[1]Lookup for use classification'!$B$4,B1676)),ISNUMBER(SEARCH('[1]Lookup for use classification'!$C$4,B1676)),ISNUMBER(SEARCH('[1]Lookup for use classification'!$D$4,B1676)),ISNUMBER(SEARCH('[1]Lookup for use classification'!$E$4,B1676))),'[1]Lookup for use classification'!$A$4,IF(OR(ISNUMBER(SEARCH('[1]Lookup for use classification'!$B$5,B1676)),ISNUMBER(SEARCH('[1]Lookup for use classification'!$C$5,B1676)),ISNUMBER(SEARCH('[1]Lookup for use classification'!$D$5,B1676))),'[1]Lookup for use classification'!$A$5,IF(OR(ISNUMBER(SEARCH('[1]Lookup for use classification'!$B$7,B1676)),ISNUMBER(SEARCH('[1]Lookup for use classification'!$C$7,B1676)),ISNUMBER(SEARCH('[1]Lookup for use classification'!$D$7,B1676))),'[1]Lookup for use classification'!$A$7,IF(OR(ISNUMBER(SEARCH('[1]Lookup for use classification'!$B$9,B1676)),ISNUMBER(SEARCH('[1]Lookup for use classification'!$C$9,B1676)),ISNUMBER(SEARCH('[1]Lookup for use classification'!$D$9,B1676)),ISNUMBER(SEARCH('[1]Lookup for use classification'!$E$9,B1676)),ISNUMBER(SEARCH('[1]Lookup for use classification'!$F$9,B1676)),ISNUMBER(SEARCH('[1]Lookup for use classification'!$G$9,B1676)),ISNUMBER(SEARCH('[1]Lookup for use classification'!$H$9,B1676)),ISNUMBER(SEARCH('[1]Lookup for use classification'!$I$9,B1676)),ISNUMBER(SEARCH('[1]Lookup for use classification'!$J$9,B1676)),ISNUMBER(SEARCH('[1]Lookup for use classification'!$K$9,B1676))),'[1]Lookup for use classification'!$A$9,IF(OR(ISNUMBER(SEARCH('[1]Lookup for use classification'!$B$10,B1676)),ISNUMBER(SEARCH('[1]Lookup for use classification'!$C$10,B1676)),ISNUMBER(SEARCH('[1]Lookup for use classification'!$D$10,B1676)),ISNUMBER(SEARCH('[1]Lookup for use classification'!$E$10,B1676)),ISNUMBER(SEARCH('[1]Lookup for use classification'!$F$10,B1676)),ISNUMBER(SEARCH('[1]Lookup for use classification'!$G$10,B1676))),'[1]Lookup for use classification'!$A$10,IF(OR(ISNUMBER(SEARCH('[1]Lookup for use classification'!$B$11,B1676)),ISNUMBER(SEARCH('[1]Lookup for use classification'!$C$11,B1676))),'[1]Lookup for use classification'!$A$11,IF(OR(ISNUMBER(SEARCH('[1]Lookup for use classification'!$B$12,B1676)),ISNUMBER(SEARCH('[1]Lookup for use classification'!$C$12,B1676))),'[1]Lookup for use classification'!$A$12,IF(OR(ISNUMBER(SEARCH('[1]Lookup for use classification'!$B$13,B1676)),ISNUMBER(SEARCH('[1]Lookup for use classification'!$C$13,B1676)),ISNUMBER(SEARCH('[1]Lookup for use classification'!$D$13,B1676)),,ISNUMBER(SEARCH('[1]Lookup for use classification'!$C$13,B1676)),ISNUMBER(SEARCH('[1]Lookup for use classification'!$E$13,B1676))),'[1]Lookup for use classification'!$A$13,IF(OR(ISNUMBER(SEARCH('[1]Lookup for use classification'!$B$14,B1676)),ISNUMBER(SEARCH('[1]Lookup for use classification'!$C$14,B1676))),'[1]Lookup for use classification'!$A$14,"Other"))))))))))))</f>
        <v>Other</v>
      </c>
      <c r="D1676" s="29">
        <v>1104</v>
      </c>
      <c r="E1676" s="29"/>
      <c r="F1676" s="29"/>
    </row>
    <row r="1677" spans="1:6">
      <c r="A1677" s="16" t="s">
        <v>404</v>
      </c>
      <c r="B1677" s="26" t="s">
        <v>137</v>
      </c>
      <c r="C1677" s="133" t="str">
        <f>IF(OR(ISNUMBER(SEARCH('[1]Lookup for use classification'!$B$1,B1677)),ISNUMBER(SEARCH('[1]Lookup for use classification'!$C$1,B1677)),ISNUMBER(SEARCH('[1]Lookup for use classification'!$D$1,B1677)),ISNUMBER(SEARCH('[1]Lookup for use classification'!$E$1,B1677))),'[1]Lookup for use classification'!$A$1,IF(ISNUMBER(SEARCH('[1]Lookup for use classification'!$B$2,B1677)),'[1]Lookup for use classification'!$A$2,IF(ISNUMBER(SEARCH('[1]Lookup for use classification'!$B$3,B1677)),'[1]Lookup for use classification'!$A$3,IF(OR(ISNUMBER(SEARCH('[1]Lookup for use classification'!$B$4,B1677)),ISNUMBER(SEARCH('[1]Lookup for use classification'!$C$4,B1677)),ISNUMBER(SEARCH('[1]Lookup for use classification'!$D$4,B1677)),ISNUMBER(SEARCH('[1]Lookup for use classification'!$E$4,B1677))),'[1]Lookup for use classification'!$A$4,IF(OR(ISNUMBER(SEARCH('[1]Lookup for use classification'!$B$5,B1677)),ISNUMBER(SEARCH('[1]Lookup for use classification'!$C$5,B1677)),ISNUMBER(SEARCH('[1]Lookup for use classification'!$D$5,B1677))),'[1]Lookup for use classification'!$A$5,IF(OR(ISNUMBER(SEARCH('[1]Lookup for use classification'!$B$7,B1677)),ISNUMBER(SEARCH('[1]Lookup for use classification'!$C$7,B1677)),ISNUMBER(SEARCH('[1]Lookup for use classification'!$D$7,B1677))),'[1]Lookup for use classification'!$A$7,IF(OR(ISNUMBER(SEARCH('[1]Lookup for use classification'!$B$9,B1677)),ISNUMBER(SEARCH('[1]Lookup for use classification'!$C$9,B1677)),ISNUMBER(SEARCH('[1]Lookup for use classification'!$D$9,B1677)),ISNUMBER(SEARCH('[1]Lookup for use classification'!$E$9,B1677)),ISNUMBER(SEARCH('[1]Lookup for use classification'!$F$9,B1677)),ISNUMBER(SEARCH('[1]Lookup for use classification'!$G$9,B1677)),ISNUMBER(SEARCH('[1]Lookup for use classification'!$H$9,B1677)),ISNUMBER(SEARCH('[1]Lookup for use classification'!$I$9,B1677)),ISNUMBER(SEARCH('[1]Lookup for use classification'!$J$9,B1677)),ISNUMBER(SEARCH('[1]Lookup for use classification'!$K$9,B1677))),'[1]Lookup for use classification'!$A$9,IF(OR(ISNUMBER(SEARCH('[1]Lookup for use classification'!$B$10,B1677)),ISNUMBER(SEARCH('[1]Lookup for use classification'!$C$10,B1677)),ISNUMBER(SEARCH('[1]Lookup for use classification'!$D$10,B1677)),ISNUMBER(SEARCH('[1]Lookup for use classification'!$E$10,B1677)),ISNUMBER(SEARCH('[1]Lookup for use classification'!$F$10,B1677)),ISNUMBER(SEARCH('[1]Lookup for use classification'!$G$10,B1677))),'[1]Lookup for use classification'!$A$10,IF(OR(ISNUMBER(SEARCH('[1]Lookup for use classification'!$B$11,B1677)),ISNUMBER(SEARCH('[1]Lookup for use classification'!$C$11,B1677))),'[1]Lookup for use classification'!$A$11,IF(OR(ISNUMBER(SEARCH('[1]Lookup for use classification'!$B$12,B1677)),ISNUMBER(SEARCH('[1]Lookup for use classification'!$C$12,B1677))),'[1]Lookup for use classification'!$A$12,IF(OR(ISNUMBER(SEARCH('[1]Lookup for use classification'!$B$13,B1677)),ISNUMBER(SEARCH('[1]Lookup for use classification'!$C$13,B1677)),ISNUMBER(SEARCH('[1]Lookup for use classification'!$D$13,B1677)),,ISNUMBER(SEARCH('[1]Lookup for use classification'!$C$13,B1677)),ISNUMBER(SEARCH('[1]Lookup for use classification'!$E$13,B1677))),'[1]Lookup for use classification'!$A$13,IF(OR(ISNUMBER(SEARCH('[1]Lookup for use classification'!$B$14,B1677)),ISNUMBER(SEARCH('[1]Lookup for use classification'!$C$14,B1677))),'[1]Lookup for use classification'!$A$14,"Other"))))))))))))</f>
        <v>Public Assembly</v>
      </c>
      <c r="D1677" s="29">
        <v>920</v>
      </c>
      <c r="E1677" s="29" t="s">
        <v>6</v>
      </c>
      <c r="F1677" s="29"/>
    </row>
    <row r="1678" spans="1:6">
      <c r="A1678" s="16" t="s">
        <v>404</v>
      </c>
      <c r="B1678" s="26" t="s">
        <v>411</v>
      </c>
      <c r="C1678" s="133" t="str">
        <f>IF(OR(ISNUMBER(SEARCH('[1]Lookup for use classification'!$B$1,B1678)),ISNUMBER(SEARCH('[1]Lookup for use classification'!$C$1,B1678)),ISNUMBER(SEARCH('[1]Lookup for use classification'!$D$1,B1678)),ISNUMBER(SEARCH('[1]Lookup for use classification'!$E$1,B1678))),'[1]Lookup for use classification'!$A$1,IF(ISNUMBER(SEARCH('[1]Lookup for use classification'!$B$2,B1678)),'[1]Lookup for use classification'!$A$2,IF(ISNUMBER(SEARCH('[1]Lookup for use classification'!$B$3,B1678)),'[1]Lookup for use classification'!$A$3,IF(OR(ISNUMBER(SEARCH('[1]Lookup for use classification'!$B$4,B1678)),ISNUMBER(SEARCH('[1]Lookup for use classification'!$C$4,B1678)),ISNUMBER(SEARCH('[1]Lookup for use classification'!$D$4,B1678)),ISNUMBER(SEARCH('[1]Lookup for use classification'!$E$4,B1678))),'[1]Lookup for use classification'!$A$4,IF(OR(ISNUMBER(SEARCH('[1]Lookup for use classification'!$B$5,B1678)),ISNUMBER(SEARCH('[1]Lookup for use classification'!$C$5,B1678)),ISNUMBER(SEARCH('[1]Lookup for use classification'!$D$5,B1678))),'[1]Lookup for use classification'!$A$5,IF(OR(ISNUMBER(SEARCH('[1]Lookup for use classification'!$B$7,B1678)),ISNUMBER(SEARCH('[1]Lookup for use classification'!$C$7,B1678)),ISNUMBER(SEARCH('[1]Lookup for use classification'!$D$7,B1678))),'[1]Lookup for use classification'!$A$7,IF(OR(ISNUMBER(SEARCH('[1]Lookup for use classification'!$B$9,B1678)),ISNUMBER(SEARCH('[1]Lookup for use classification'!$C$9,B1678)),ISNUMBER(SEARCH('[1]Lookup for use classification'!$D$9,B1678)),ISNUMBER(SEARCH('[1]Lookup for use classification'!$E$9,B1678)),ISNUMBER(SEARCH('[1]Lookup for use classification'!$F$9,B1678)),ISNUMBER(SEARCH('[1]Lookup for use classification'!$G$9,B1678)),ISNUMBER(SEARCH('[1]Lookup for use classification'!$H$9,B1678)),ISNUMBER(SEARCH('[1]Lookup for use classification'!$I$9,B1678)),ISNUMBER(SEARCH('[1]Lookup for use classification'!$J$9,B1678)),ISNUMBER(SEARCH('[1]Lookup for use classification'!$K$9,B1678))),'[1]Lookup for use classification'!$A$9,IF(OR(ISNUMBER(SEARCH('[1]Lookup for use classification'!$B$10,B1678)),ISNUMBER(SEARCH('[1]Lookup for use classification'!$C$10,B1678)),ISNUMBER(SEARCH('[1]Lookup for use classification'!$D$10,B1678)),ISNUMBER(SEARCH('[1]Lookup for use classification'!$E$10,B1678)),ISNUMBER(SEARCH('[1]Lookup for use classification'!$F$10,B1678)),ISNUMBER(SEARCH('[1]Lookup for use classification'!$G$10,B1678))),'[1]Lookup for use classification'!$A$10,IF(OR(ISNUMBER(SEARCH('[1]Lookup for use classification'!$B$11,B1678)),ISNUMBER(SEARCH('[1]Lookup for use classification'!$C$11,B1678))),'[1]Lookup for use classification'!$A$11,IF(OR(ISNUMBER(SEARCH('[1]Lookup for use classification'!$B$12,B1678)),ISNUMBER(SEARCH('[1]Lookup for use classification'!$C$12,B1678))),'[1]Lookup for use classification'!$A$12,IF(OR(ISNUMBER(SEARCH('[1]Lookup for use classification'!$B$13,B1678)),ISNUMBER(SEARCH('[1]Lookup for use classification'!$C$13,B1678)),ISNUMBER(SEARCH('[1]Lookup for use classification'!$D$13,B1678)),,ISNUMBER(SEARCH('[1]Lookup for use classification'!$C$13,B1678)),ISNUMBER(SEARCH('[1]Lookup for use classification'!$E$13,B1678))),'[1]Lookup for use classification'!$A$13,IF(OR(ISNUMBER(SEARCH('[1]Lookup for use classification'!$B$14,B1678)),ISNUMBER(SEARCH('[1]Lookup for use classification'!$C$14,B1678))),'[1]Lookup for use classification'!$A$14,"Other"))))))))))))</f>
        <v>Water &amp; Sewer</v>
      </c>
      <c r="D1678" s="27">
        <v>1323</v>
      </c>
      <c r="E1678" s="29" t="s">
        <v>6</v>
      </c>
      <c r="F1678" s="29"/>
    </row>
    <row r="1679" spans="1:6">
      <c r="A1679" s="16" t="s">
        <v>404</v>
      </c>
      <c r="B1679" s="47" t="s">
        <v>412</v>
      </c>
      <c r="C1679" s="133" t="str">
        <f>IF(OR(ISNUMBER(SEARCH('[1]Lookup for use classification'!$B$1,B1679)),ISNUMBER(SEARCH('[1]Lookup for use classification'!$C$1,B1679)),ISNUMBER(SEARCH('[1]Lookup for use classification'!$D$1,B1679)),ISNUMBER(SEARCH('[1]Lookup for use classification'!$E$1,B1679))),'[1]Lookup for use classification'!$A$1,IF(ISNUMBER(SEARCH('[1]Lookup for use classification'!$B$2,B1679)),'[1]Lookup for use classification'!$A$2,IF(ISNUMBER(SEARCH('[1]Lookup for use classification'!$B$3,B1679)),'[1]Lookup for use classification'!$A$3,IF(OR(ISNUMBER(SEARCH('[1]Lookup for use classification'!$B$4,B1679)),ISNUMBER(SEARCH('[1]Lookup for use classification'!$C$4,B1679)),ISNUMBER(SEARCH('[1]Lookup for use classification'!$D$4,B1679)),ISNUMBER(SEARCH('[1]Lookup for use classification'!$E$4,B1679))),'[1]Lookup for use classification'!$A$4,IF(OR(ISNUMBER(SEARCH('[1]Lookup for use classification'!$B$5,B1679)),ISNUMBER(SEARCH('[1]Lookup for use classification'!$C$5,B1679)),ISNUMBER(SEARCH('[1]Lookup for use classification'!$D$5,B1679))),'[1]Lookup for use classification'!$A$5,IF(OR(ISNUMBER(SEARCH('[1]Lookup for use classification'!$B$7,B1679)),ISNUMBER(SEARCH('[1]Lookup for use classification'!$C$7,B1679)),ISNUMBER(SEARCH('[1]Lookup for use classification'!$D$7,B1679))),'[1]Lookup for use classification'!$A$7,IF(OR(ISNUMBER(SEARCH('[1]Lookup for use classification'!$B$9,B1679)),ISNUMBER(SEARCH('[1]Lookup for use classification'!$C$9,B1679)),ISNUMBER(SEARCH('[1]Lookup for use classification'!$D$9,B1679)),ISNUMBER(SEARCH('[1]Lookup for use classification'!$E$9,B1679)),ISNUMBER(SEARCH('[1]Lookup for use classification'!$F$9,B1679)),ISNUMBER(SEARCH('[1]Lookup for use classification'!$G$9,B1679)),ISNUMBER(SEARCH('[1]Lookup for use classification'!$H$9,B1679)),ISNUMBER(SEARCH('[1]Lookup for use classification'!$I$9,B1679)),ISNUMBER(SEARCH('[1]Lookup for use classification'!$J$9,B1679)),ISNUMBER(SEARCH('[1]Lookup for use classification'!$K$9,B1679))),'[1]Lookup for use classification'!$A$9,IF(OR(ISNUMBER(SEARCH('[1]Lookup for use classification'!$B$10,B1679)),ISNUMBER(SEARCH('[1]Lookup for use classification'!$C$10,B1679)),ISNUMBER(SEARCH('[1]Lookup for use classification'!$D$10,B1679)),ISNUMBER(SEARCH('[1]Lookup for use classification'!$E$10,B1679)),ISNUMBER(SEARCH('[1]Lookup for use classification'!$F$10,B1679)),ISNUMBER(SEARCH('[1]Lookup for use classification'!$G$10,B1679))),'[1]Lookup for use classification'!$A$10,IF(OR(ISNUMBER(SEARCH('[1]Lookup for use classification'!$B$11,B1679)),ISNUMBER(SEARCH('[1]Lookup for use classification'!$C$11,B1679))),'[1]Lookup for use classification'!$A$11,IF(OR(ISNUMBER(SEARCH('[1]Lookup for use classification'!$B$12,B1679)),ISNUMBER(SEARCH('[1]Lookup for use classification'!$C$12,B1679))),'[1]Lookup for use classification'!$A$12,IF(OR(ISNUMBER(SEARCH('[1]Lookup for use classification'!$B$13,B1679)),ISNUMBER(SEARCH('[1]Lookup for use classification'!$C$13,B1679)),ISNUMBER(SEARCH('[1]Lookup for use classification'!$D$13,B1679)),,ISNUMBER(SEARCH('[1]Lookup for use classification'!$C$13,B1679)),ISNUMBER(SEARCH('[1]Lookup for use classification'!$E$13,B1679))),'[1]Lookup for use classification'!$A$13,IF(OR(ISNUMBER(SEARCH('[1]Lookup for use classification'!$B$14,B1679)),ISNUMBER(SEARCH('[1]Lookup for use classification'!$C$14,B1679))),'[1]Lookup for use classification'!$A$14,"Other"))))))))))))</f>
        <v>Water &amp; Sewer</v>
      </c>
      <c r="D1679" s="73">
        <v>1050</v>
      </c>
      <c r="E1679" s="58"/>
      <c r="F1679" s="58"/>
    </row>
    <row r="1680" spans="1:6">
      <c r="A1680" s="16" t="s">
        <v>1783</v>
      </c>
      <c r="B1680" s="17" t="s">
        <v>551</v>
      </c>
      <c r="C1680" s="133" t="str">
        <f>IF(OR(ISNUMBER(SEARCH('[1]Lookup for use classification'!$B$1,B1680)),ISNUMBER(SEARCH('[1]Lookup for use classification'!$C$1,B1680)),ISNUMBER(SEARCH('[1]Lookup for use classification'!$D$1,B1680)),ISNUMBER(SEARCH('[1]Lookup for use classification'!$E$1,B1680))),'[1]Lookup for use classification'!$A$1,IF(ISNUMBER(SEARCH('[1]Lookup for use classification'!$B$2,B1680)),'[1]Lookup for use classification'!$A$2,IF(ISNUMBER(SEARCH('[1]Lookup for use classification'!$B$3,B1680)),'[1]Lookup for use classification'!$A$3,IF(OR(ISNUMBER(SEARCH('[1]Lookup for use classification'!$B$4,B1680)),ISNUMBER(SEARCH('[1]Lookup for use classification'!$C$4,B1680)),ISNUMBER(SEARCH('[1]Lookup for use classification'!$D$4,B1680)),ISNUMBER(SEARCH('[1]Lookup for use classification'!$E$4,B1680))),'[1]Lookup for use classification'!$A$4,IF(OR(ISNUMBER(SEARCH('[1]Lookup for use classification'!$B$5,B1680)),ISNUMBER(SEARCH('[1]Lookup for use classification'!$C$5,B1680)),ISNUMBER(SEARCH('[1]Lookup for use classification'!$D$5,B1680))),'[1]Lookup for use classification'!$A$5,IF(OR(ISNUMBER(SEARCH('[1]Lookup for use classification'!$B$7,B1680)),ISNUMBER(SEARCH('[1]Lookup for use classification'!$C$7,B1680)),ISNUMBER(SEARCH('[1]Lookup for use classification'!$D$7,B1680))),'[1]Lookup for use classification'!$A$7,IF(OR(ISNUMBER(SEARCH('[1]Lookup for use classification'!$B$9,B1680)),ISNUMBER(SEARCH('[1]Lookup for use classification'!$C$9,B1680)),ISNUMBER(SEARCH('[1]Lookup for use classification'!$D$9,B1680)),ISNUMBER(SEARCH('[1]Lookup for use classification'!$E$9,B1680)),ISNUMBER(SEARCH('[1]Lookup for use classification'!$F$9,B1680)),ISNUMBER(SEARCH('[1]Lookup for use classification'!$G$9,B1680)),ISNUMBER(SEARCH('[1]Lookup for use classification'!$H$9,B1680)),ISNUMBER(SEARCH('[1]Lookup for use classification'!$I$9,B1680)),ISNUMBER(SEARCH('[1]Lookup for use classification'!$J$9,B1680)),ISNUMBER(SEARCH('[1]Lookup for use classification'!$K$9,B1680))),'[1]Lookup for use classification'!$A$9,IF(OR(ISNUMBER(SEARCH('[1]Lookup for use classification'!$B$10,B1680)),ISNUMBER(SEARCH('[1]Lookup for use classification'!$C$10,B1680)),ISNUMBER(SEARCH('[1]Lookup for use classification'!$D$10,B1680)),ISNUMBER(SEARCH('[1]Lookup for use classification'!$E$10,B1680)),ISNUMBER(SEARCH('[1]Lookup for use classification'!$F$10,B1680)),ISNUMBER(SEARCH('[1]Lookup for use classification'!$G$10,B1680))),'[1]Lookup for use classification'!$A$10,IF(OR(ISNUMBER(SEARCH('[1]Lookup for use classification'!$B$11,B1680)),ISNUMBER(SEARCH('[1]Lookup for use classification'!$C$11,B1680))),'[1]Lookup for use classification'!$A$11,IF(OR(ISNUMBER(SEARCH('[1]Lookup for use classification'!$B$12,B1680)),ISNUMBER(SEARCH('[1]Lookup for use classification'!$C$12,B1680))),'[1]Lookup for use classification'!$A$12,IF(OR(ISNUMBER(SEARCH('[1]Lookup for use classification'!$B$13,B1680)),ISNUMBER(SEARCH('[1]Lookup for use classification'!$C$13,B1680)),ISNUMBER(SEARCH('[1]Lookup for use classification'!$D$13,B1680)),,ISNUMBER(SEARCH('[1]Lookup for use classification'!$C$13,B1680)),ISNUMBER(SEARCH('[1]Lookup for use classification'!$E$13,B1680))),'[1]Lookup for use classification'!$A$13,IF(OR(ISNUMBER(SEARCH('[1]Lookup for use classification'!$B$14,B1680)),ISNUMBER(SEARCH('[1]Lookup for use classification'!$C$14,B1680))),'[1]Lookup for use classification'!$A$14,"Other"))))))))))))</f>
        <v>Public Assembly</v>
      </c>
      <c r="D1680" s="18"/>
      <c r="E1680" s="19"/>
      <c r="F1680" s="19"/>
    </row>
    <row r="1681" spans="1:6">
      <c r="A1681" s="16" t="s">
        <v>1783</v>
      </c>
      <c r="B1681" s="20" t="s">
        <v>1779</v>
      </c>
      <c r="C1681" s="133" t="str">
        <f>IF(OR(ISNUMBER(SEARCH('[1]Lookup for use classification'!$B$1,B1681)),ISNUMBER(SEARCH('[1]Lookup for use classification'!$C$1,B1681)),ISNUMBER(SEARCH('[1]Lookup for use classification'!$D$1,B1681)),ISNUMBER(SEARCH('[1]Lookup for use classification'!$E$1,B1681))),'[1]Lookup for use classification'!$A$1,IF(ISNUMBER(SEARCH('[1]Lookup for use classification'!$B$2,B1681)),'[1]Lookup for use classification'!$A$2,IF(ISNUMBER(SEARCH('[1]Lookup for use classification'!$B$3,B1681)),'[1]Lookup for use classification'!$A$3,IF(OR(ISNUMBER(SEARCH('[1]Lookup for use classification'!$B$4,B1681)),ISNUMBER(SEARCH('[1]Lookup for use classification'!$C$4,B1681)),ISNUMBER(SEARCH('[1]Lookup for use classification'!$D$4,B1681)),ISNUMBER(SEARCH('[1]Lookup for use classification'!$E$4,B1681))),'[1]Lookup for use classification'!$A$4,IF(OR(ISNUMBER(SEARCH('[1]Lookup for use classification'!$B$5,B1681)),ISNUMBER(SEARCH('[1]Lookup for use classification'!$C$5,B1681)),ISNUMBER(SEARCH('[1]Lookup for use classification'!$D$5,B1681))),'[1]Lookup for use classification'!$A$5,IF(OR(ISNUMBER(SEARCH('[1]Lookup for use classification'!$B$7,B1681)),ISNUMBER(SEARCH('[1]Lookup for use classification'!$C$7,B1681)),ISNUMBER(SEARCH('[1]Lookup for use classification'!$D$7,B1681))),'[1]Lookup for use classification'!$A$7,IF(OR(ISNUMBER(SEARCH('[1]Lookup for use classification'!$B$9,B1681)),ISNUMBER(SEARCH('[1]Lookup for use classification'!$C$9,B1681)),ISNUMBER(SEARCH('[1]Lookup for use classification'!$D$9,B1681)),ISNUMBER(SEARCH('[1]Lookup for use classification'!$E$9,B1681)),ISNUMBER(SEARCH('[1]Lookup for use classification'!$F$9,B1681)),ISNUMBER(SEARCH('[1]Lookup for use classification'!$G$9,B1681)),ISNUMBER(SEARCH('[1]Lookup for use classification'!$H$9,B1681)),ISNUMBER(SEARCH('[1]Lookup for use classification'!$I$9,B1681)),ISNUMBER(SEARCH('[1]Lookup for use classification'!$J$9,B1681)),ISNUMBER(SEARCH('[1]Lookup for use classification'!$K$9,B1681))),'[1]Lookup for use classification'!$A$9,IF(OR(ISNUMBER(SEARCH('[1]Lookup for use classification'!$B$10,B1681)),ISNUMBER(SEARCH('[1]Lookup for use classification'!$C$10,B1681)),ISNUMBER(SEARCH('[1]Lookup for use classification'!$D$10,B1681)),ISNUMBER(SEARCH('[1]Lookup for use classification'!$E$10,B1681)),ISNUMBER(SEARCH('[1]Lookup for use classification'!$F$10,B1681)),ISNUMBER(SEARCH('[1]Lookup for use classification'!$G$10,B1681))),'[1]Lookup for use classification'!$A$10,IF(OR(ISNUMBER(SEARCH('[1]Lookup for use classification'!$B$11,B1681)),ISNUMBER(SEARCH('[1]Lookup for use classification'!$C$11,B1681))),'[1]Lookup for use classification'!$A$11,IF(OR(ISNUMBER(SEARCH('[1]Lookup for use classification'!$B$12,B1681)),ISNUMBER(SEARCH('[1]Lookup for use classification'!$C$12,B1681))),'[1]Lookup for use classification'!$A$12,IF(OR(ISNUMBER(SEARCH('[1]Lookup for use classification'!$B$13,B1681)),ISNUMBER(SEARCH('[1]Lookup for use classification'!$C$13,B1681)),ISNUMBER(SEARCH('[1]Lookup for use classification'!$D$13,B1681)),,ISNUMBER(SEARCH('[1]Lookup for use classification'!$C$13,B1681)),ISNUMBER(SEARCH('[1]Lookup for use classification'!$E$13,B1681))),'[1]Lookup for use classification'!$A$13,IF(OR(ISNUMBER(SEARCH('[1]Lookup for use classification'!$B$14,B1681)),ISNUMBER(SEARCH('[1]Lookup for use classification'!$C$14,B1681))),'[1]Lookup for use classification'!$A$14,"Other"))))))))))))</f>
        <v>Office</v>
      </c>
      <c r="D1681" s="18">
        <v>660</v>
      </c>
      <c r="E1681" s="22"/>
      <c r="F1681" s="22"/>
    </row>
    <row r="1682" spans="1:6">
      <c r="A1682" s="16" t="s">
        <v>1783</v>
      </c>
      <c r="B1682" s="17" t="s">
        <v>28</v>
      </c>
      <c r="C1682" s="133" t="str">
        <f>IF(OR(ISNUMBER(SEARCH('[1]Lookup for use classification'!$B$1,B1682)),ISNUMBER(SEARCH('[1]Lookup for use classification'!$C$1,B1682)),ISNUMBER(SEARCH('[1]Lookup for use classification'!$D$1,B1682)),ISNUMBER(SEARCH('[1]Lookup for use classification'!$E$1,B1682))),'[1]Lookup for use classification'!$A$1,IF(ISNUMBER(SEARCH('[1]Lookup for use classification'!$B$2,B1682)),'[1]Lookup for use classification'!$A$2,IF(ISNUMBER(SEARCH('[1]Lookup for use classification'!$B$3,B1682)),'[1]Lookup for use classification'!$A$3,IF(OR(ISNUMBER(SEARCH('[1]Lookup for use classification'!$B$4,B1682)),ISNUMBER(SEARCH('[1]Lookup for use classification'!$C$4,B1682)),ISNUMBER(SEARCH('[1]Lookup for use classification'!$D$4,B1682)),ISNUMBER(SEARCH('[1]Lookup for use classification'!$E$4,B1682))),'[1]Lookup for use classification'!$A$4,IF(OR(ISNUMBER(SEARCH('[1]Lookup for use classification'!$B$5,B1682)),ISNUMBER(SEARCH('[1]Lookup for use classification'!$C$5,B1682)),ISNUMBER(SEARCH('[1]Lookup for use classification'!$D$5,B1682))),'[1]Lookup for use classification'!$A$5,IF(OR(ISNUMBER(SEARCH('[1]Lookup for use classification'!$B$7,B1682)),ISNUMBER(SEARCH('[1]Lookup for use classification'!$C$7,B1682)),ISNUMBER(SEARCH('[1]Lookup for use classification'!$D$7,B1682))),'[1]Lookup for use classification'!$A$7,IF(OR(ISNUMBER(SEARCH('[1]Lookup for use classification'!$B$9,B1682)),ISNUMBER(SEARCH('[1]Lookup for use classification'!$C$9,B1682)),ISNUMBER(SEARCH('[1]Lookup for use classification'!$D$9,B1682)),ISNUMBER(SEARCH('[1]Lookup for use classification'!$E$9,B1682)),ISNUMBER(SEARCH('[1]Lookup for use classification'!$F$9,B1682)),ISNUMBER(SEARCH('[1]Lookup for use classification'!$G$9,B1682)),ISNUMBER(SEARCH('[1]Lookup for use classification'!$H$9,B1682)),ISNUMBER(SEARCH('[1]Lookup for use classification'!$I$9,B1682)),ISNUMBER(SEARCH('[1]Lookup for use classification'!$J$9,B1682)),ISNUMBER(SEARCH('[1]Lookup for use classification'!$K$9,B1682))),'[1]Lookup for use classification'!$A$9,IF(OR(ISNUMBER(SEARCH('[1]Lookup for use classification'!$B$10,B1682)),ISNUMBER(SEARCH('[1]Lookup for use classification'!$C$10,B1682)),ISNUMBER(SEARCH('[1]Lookup for use classification'!$D$10,B1682)),ISNUMBER(SEARCH('[1]Lookup for use classification'!$E$10,B1682)),ISNUMBER(SEARCH('[1]Lookup for use classification'!$F$10,B1682)),ISNUMBER(SEARCH('[1]Lookup for use classification'!$G$10,B1682))),'[1]Lookup for use classification'!$A$10,IF(OR(ISNUMBER(SEARCH('[1]Lookup for use classification'!$B$11,B1682)),ISNUMBER(SEARCH('[1]Lookup for use classification'!$C$11,B1682))),'[1]Lookup for use classification'!$A$11,IF(OR(ISNUMBER(SEARCH('[1]Lookup for use classification'!$B$12,B1682)),ISNUMBER(SEARCH('[1]Lookup for use classification'!$C$12,B1682))),'[1]Lookup for use classification'!$A$12,IF(OR(ISNUMBER(SEARCH('[1]Lookup for use classification'!$B$13,B1682)),ISNUMBER(SEARCH('[1]Lookup for use classification'!$C$13,B1682)),ISNUMBER(SEARCH('[1]Lookup for use classification'!$D$13,B1682)),,ISNUMBER(SEARCH('[1]Lookup for use classification'!$C$13,B1682)),ISNUMBER(SEARCH('[1]Lookup for use classification'!$E$13,B1682))),'[1]Lookup for use classification'!$A$13,IF(OR(ISNUMBER(SEARCH('[1]Lookup for use classification'!$B$14,B1682)),ISNUMBER(SEARCH('[1]Lookup for use classification'!$C$14,B1682))),'[1]Lookup for use classification'!$A$14,"Other"))))))))))))</f>
        <v>Health Care - Hospitals</v>
      </c>
      <c r="D1682" s="18"/>
      <c r="E1682" s="19"/>
      <c r="F1682" s="19"/>
    </row>
    <row r="1683" spans="1:6">
      <c r="A1683" s="16" t="s">
        <v>1783</v>
      </c>
      <c r="B1683" s="17" t="s">
        <v>1780</v>
      </c>
      <c r="C1683" s="133" t="str">
        <f>IF(OR(ISNUMBER(SEARCH('[1]Lookup for use classification'!$B$1,B1683)),ISNUMBER(SEARCH('[1]Lookup for use classification'!$C$1,B1683)),ISNUMBER(SEARCH('[1]Lookup for use classification'!$D$1,B1683)),ISNUMBER(SEARCH('[1]Lookup for use classification'!$E$1,B1683))),'[1]Lookup for use classification'!$A$1,IF(ISNUMBER(SEARCH('[1]Lookup for use classification'!$B$2,B1683)),'[1]Lookup for use classification'!$A$2,IF(ISNUMBER(SEARCH('[1]Lookup for use classification'!$B$3,B1683)),'[1]Lookup for use classification'!$A$3,IF(OR(ISNUMBER(SEARCH('[1]Lookup for use classification'!$B$4,B1683)),ISNUMBER(SEARCH('[1]Lookup for use classification'!$C$4,B1683)),ISNUMBER(SEARCH('[1]Lookup for use classification'!$D$4,B1683)),ISNUMBER(SEARCH('[1]Lookup for use classification'!$E$4,B1683))),'[1]Lookup for use classification'!$A$4,IF(OR(ISNUMBER(SEARCH('[1]Lookup for use classification'!$B$5,B1683)),ISNUMBER(SEARCH('[1]Lookup for use classification'!$C$5,B1683)),ISNUMBER(SEARCH('[1]Lookup for use classification'!$D$5,B1683))),'[1]Lookup for use classification'!$A$5,IF(OR(ISNUMBER(SEARCH('[1]Lookup for use classification'!$B$7,B1683)),ISNUMBER(SEARCH('[1]Lookup for use classification'!$C$7,B1683)),ISNUMBER(SEARCH('[1]Lookup for use classification'!$D$7,B1683))),'[1]Lookup for use classification'!$A$7,IF(OR(ISNUMBER(SEARCH('[1]Lookup for use classification'!$B$9,B1683)),ISNUMBER(SEARCH('[1]Lookup for use classification'!$C$9,B1683)),ISNUMBER(SEARCH('[1]Lookup for use classification'!$D$9,B1683)),ISNUMBER(SEARCH('[1]Lookup for use classification'!$E$9,B1683)),ISNUMBER(SEARCH('[1]Lookup for use classification'!$F$9,B1683)),ISNUMBER(SEARCH('[1]Lookup for use classification'!$G$9,B1683)),ISNUMBER(SEARCH('[1]Lookup for use classification'!$H$9,B1683)),ISNUMBER(SEARCH('[1]Lookup for use classification'!$I$9,B1683)),ISNUMBER(SEARCH('[1]Lookup for use classification'!$J$9,B1683)),ISNUMBER(SEARCH('[1]Lookup for use classification'!$K$9,B1683))),'[1]Lookup for use classification'!$A$9,IF(OR(ISNUMBER(SEARCH('[1]Lookup for use classification'!$B$10,B1683)),ISNUMBER(SEARCH('[1]Lookup for use classification'!$C$10,B1683)),ISNUMBER(SEARCH('[1]Lookup for use classification'!$D$10,B1683)),ISNUMBER(SEARCH('[1]Lookup for use classification'!$E$10,B1683)),ISNUMBER(SEARCH('[1]Lookup for use classification'!$F$10,B1683)),ISNUMBER(SEARCH('[1]Lookup for use classification'!$G$10,B1683))),'[1]Lookup for use classification'!$A$10,IF(OR(ISNUMBER(SEARCH('[1]Lookup for use classification'!$B$11,B1683)),ISNUMBER(SEARCH('[1]Lookup for use classification'!$C$11,B1683))),'[1]Lookup for use classification'!$A$11,IF(OR(ISNUMBER(SEARCH('[1]Lookup for use classification'!$B$12,B1683)),ISNUMBER(SEARCH('[1]Lookup for use classification'!$C$12,B1683))),'[1]Lookup for use classification'!$A$12,IF(OR(ISNUMBER(SEARCH('[1]Lookup for use classification'!$B$13,B1683)),ISNUMBER(SEARCH('[1]Lookup for use classification'!$C$13,B1683)),ISNUMBER(SEARCH('[1]Lookup for use classification'!$D$13,B1683)),,ISNUMBER(SEARCH('[1]Lookup for use classification'!$C$13,B1683)),ISNUMBER(SEARCH('[1]Lookup for use classification'!$E$13,B1683))),'[1]Lookup for use classification'!$A$13,IF(OR(ISNUMBER(SEARCH('[1]Lookup for use classification'!$B$14,B1683)),ISNUMBER(SEARCH('[1]Lookup for use classification'!$C$14,B1683))),'[1]Lookup for use classification'!$A$14,"Other"))))))))))))</f>
        <v>Education - K - 12</v>
      </c>
      <c r="D1683" s="18">
        <v>5776</v>
      </c>
      <c r="E1683" s="19"/>
      <c r="F1683" s="19"/>
    </row>
    <row r="1684" spans="1:6">
      <c r="A1684" s="16" t="s">
        <v>1783</v>
      </c>
      <c r="B1684" s="17" t="s">
        <v>1781</v>
      </c>
      <c r="C1684" s="133" t="str">
        <f>IF(OR(ISNUMBER(SEARCH('[1]Lookup for use classification'!$B$1,B1684)),ISNUMBER(SEARCH('[1]Lookup for use classification'!$C$1,B1684)),ISNUMBER(SEARCH('[1]Lookup for use classification'!$D$1,B1684)),ISNUMBER(SEARCH('[1]Lookup for use classification'!$E$1,B1684))),'[1]Lookup for use classification'!$A$1,IF(ISNUMBER(SEARCH('[1]Lookup for use classification'!$B$2,B1684)),'[1]Lookup for use classification'!$A$2,IF(ISNUMBER(SEARCH('[1]Lookup for use classification'!$B$3,B1684)),'[1]Lookup for use classification'!$A$3,IF(OR(ISNUMBER(SEARCH('[1]Lookup for use classification'!$B$4,B1684)),ISNUMBER(SEARCH('[1]Lookup for use classification'!$C$4,B1684)),ISNUMBER(SEARCH('[1]Lookup for use classification'!$D$4,B1684)),ISNUMBER(SEARCH('[1]Lookup for use classification'!$E$4,B1684))),'[1]Lookup for use classification'!$A$4,IF(OR(ISNUMBER(SEARCH('[1]Lookup for use classification'!$B$5,B1684)),ISNUMBER(SEARCH('[1]Lookup for use classification'!$C$5,B1684)),ISNUMBER(SEARCH('[1]Lookup for use classification'!$D$5,B1684))),'[1]Lookup for use classification'!$A$5,IF(OR(ISNUMBER(SEARCH('[1]Lookup for use classification'!$B$7,B1684)),ISNUMBER(SEARCH('[1]Lookup for use classification'!$C$7,B1684)),ISNUMBER(SEARCH('[1]Lookup for use classification'!$D$7,B1684))),'[1]Lookup for use classification'!$A$7,IF(OR(ISNUMBER(SEARCH('[1]Lookup for use classification'!$B$9,B1684)),ISNUMBER(SEARCH('[1]Lookup for use classification'!$C$9,B1684)),ISNUMBER(SEARCH('[1]Lookup for use classification'!$D$9,B1684)),ISNUMBER(SEARCH('[1]Lookup for use classification'!$E$9,B1684)),ISNUMBER(SEARCH('[1]Lookup for use classification'!$F$9,B1684)),ISNUMBER(SEARCH('[1]Lookup for use classification'!$G$9,B1684)),ISNUMBER(SEARCH('[1]Lookup for use classification'!$H$9,B1684)),ISNUMBER(SEARCH('[1]Lookup for use classification'!$I$9,B1684)),ISNUMBER(SEARCH('[1]Lookup for use classification'!$J$9,B1684)),ISNUMBER(SEARCH('[1]Lookup for use classification'!$K$9,B1684))),'[1]Lookup for use classification'!$A$9,IF(OR(ISNUMBER(SEARCH('[1]Lookup for use classification'!$B$10,B1684)),ISNUMBER(SEARCH('[1]Lookup for use classification'!$C$10,B1684)),ISNUMBER(SEARCH('[1]Lookup for use classification'!$D$10,B1684)),ISNUMBER(SEARCH('[1]Lookup for use classification'!$E$10,B1684)),ISNUMBER(SEARCH('[1]Lookup for use classification'!$F$10,B1684)),ISNUMBER(SEARCH('[1]Lookup for use classification'!$G$10,B1684))),'[1]Lookup for use classification'!$A$10,IF(OR(ISNUMBER(SEARCH('[1]Lookup for use classification'!$B$11,B1684)),ISNUMBER(SEARCH('[1]Lookup for use classification'!$C$11,B1684))),'[1]Lookup for use classification'!$A$11,IF(OR(ISNUMBER(SEARCH('[1]Lookup for use classification'!$B$12,B1684)),ISNUMBER(SEARCH('[1]Lookup for use classification'!$C$12,B1684))),'[1]Lookup for use classification'!$A$12,IF(OR(ISNUMBER(SEARCH('[1]Lookup for use classification'!$B$13,B1684)),ISNUMBER(SEARCH('[1]Lookup for use classification'!$C$13,B1684)),ISNUMBER(SEARCH('[1]Lookup for use classification'!$D$13,B1684)),,ISNUMBER(SEARCH('[1]Lookup for use classification'!$C$13,B1684)),ISNUMBER(SEARCH('[1]Lookup for use classification'!$E$13,B1684))),'[1]Lookup for use classification'!$A$13,IF(OR(ISNUMBER(SEARCH('[1]Lookup for use classification'!$B$14,B1684)),ISNUMBER(SEARCH('[1]Lookup for use classification'!$C$14,B1684))),'[1]Lookup for use classification'!$A$14,"Other"))))))))))))</f>
        <v>Warehousing</v>
      </c>
      <c r="D1684" s="18">
        <v>6500</v>
      </c>
      <c r="E1684" s="19"/>
      <c r="F1684" s="19"/>
    </row>
    <row r="1685" spans="1:6">
      <c r="A1685" s="16" t="s">
        <v>1783</v>
      </c>
      <c r="B1685" s="17" t="s">
        <v>410</v>
      </c>
      <c r="C1685" s="133" t="str">
        <f>IF(OR(ISNUMBER(SEARCH('[1]Lookup for use classification'!$B$1,B1685)),ISNUMBER(SEARCH('[1]Lookup for use classification'!$C$1,B1685)),ISNUMBER(SEARCH('[1]Lookup for use classification'!$D$1,B1685)),ISNUMBER(SEARCH('[1]Lookup for use classification'!$E$1,B1685))),'[1]Lookup for use classification'!$A$1,IF(ISNUMBER(SEARCH('[1]Lookup for use classification'!$B$2,B1685)),'[1]Lookup for use classification'!$A$2,IF(ISNUMBER(SEARCH('[1]Lookup for use classification'!$B$3,B1685)),'[1]Lookup for use classification'!$A$3,IF(OR(ISNUMBER(SEARCH('[1]Lookup for use classification'!$B$4,B1685)),ISNUMBER(SEARCH('[1]Lookup for use classification'!$C$4,B1685)),ISNUMBER(SEARCH('[1]Lookup for use classification'!$D$4,B1685)),ISNUMBER(SEARCH('[1]Lookup for use classification'!$E$4,B1685))),'[1]Lookup for use classification'!$A$4,IF(OR(ISNUMBER(SEARCH('[1]Lookup for use classification'!$B$5,B1685)),ISNUMBER(SEARCH('[1]Lookup for use classification'!$C$5,B1685)),ISNUMBER(SEARCH('[1]Lookup for use classification'!$D$5,B1685))),'[1]Lookup for use classification'!$A$5,IF(OR(ISNUMBER(SEARCH('[1]Lookup for use classification'!$B$7,B1685)),ISNUMBER(SEARCH('[1]Lookup for use classification'!$C$7,B1685)),ISNUMBER(SEARCH('[1]Lookup for use classification'!$D$7,B1685))),'[1]Lookup for use classification'!$A$7,IF(OR(ISNUMBER(SEARCH('[1]Lookup for use classification'!$B$9,B1685)),ISNUMBER(SEARCH('[1]Lookup for use classification'!$C$9,B1685)),ISNUMBER(SEARCH('[1]Lookup for use classification'!$D$9,B1685)),ISNUMBER(SEARCH('[1]Lookup for use classification'!$E$9,B1685)),ISNUMBER(SEARCH('[1]Lookup for use classification'!$F$9,B1685)),ISNUMBER(SEARCH('[1]Lookup for use classification'!$G$9,B1685)),ISNUMBER(SEARCH('[1]Lookup for use classification'!$H$9,B1685)),ISNUMBER(SEARCH('[1]Lookup for use classification'!$I$9,B1685)),ISNUMBER(SEARCH('[1]Lookup for use classification'!$J$9,B1685)),ISNUMBER(SEARCH('[1]Lookup for use classification'!$K$9,B1685))),'[1]Lookup for use classification'!$A$9,IF(OR(ISNUMBER(SEARCH('[1]Lookup for use classification'!$B$10,B1685)),ISNUMBER(SEARCH('[1]Lookup for use classification'!$C$10,B1685)),ISNUMBER(SEARCH('[1]Lookup for use classification'!$D$10,B1685)),ISNUMBER(SEARCH('[1]Lookup for use classification'!$E$10,B1685)),ISNUMBER(SEARCH('[1]Lookup for use classification'!$F$10,B1685)),ISNUMBER(SEARCH('[1]Lookup for use classification'!$G$10,B1685))),'[1]Lookup for use classification'!$A$10,IF(OR(ISNUMBER(SEARCH('[1]Lookup for use classification'!$B$11,B1685)),ISNUMBER(SEARCH('[1]Lookup for use classification'!$C$11,B1685))),'[1]Lookup for use classification'!$A$11,IF(OR(ISNUMBER(SEARCH('[1]Lookup for use classification'!$B$12,B1685)),ISNUMBER(SEARCH('[1]Lookup for use classification'!$C$12,B1685))),'[1]Lookup for use classification'!$A$12,IF(OR(ISNUMBER(SEARCH('[1]Lookup for use classification'!$B$13,B1685)),ISNUMBER(SEARCH('[1]Lookup for use classification'!$C$13,B1685)),ISNUMBER(SEARCH('[1]Lookup for use classification'!$D$13,B1685)),,ISNUMBER(SEARCH('[1]Lookup for use classification'!$C$13,B1685)),ISNUMBER(SEARCH('[1]Lookup for use classification'!$E$13,B1685))),'[1]Lookup for use classification'!$A$13,IF(OR(ISNUMBER(SEARCH('[1]Lookup for use classification'!$B$14,B1685)),ISNUMBER(SEARCH('[1]Lookup for use classification'!$C$14,B1685))),'[1]Lookup for use classification'!$A$14,"Other"))))))))))))</f>
        <v>Other</v>
      </c>
      <c r="D1685" s="18">
        <v>1104</v>
      </c>
      <c r="E1685" s="19"/>
      <c r="F1685" s="19"/>
    </row>
    <row r="1686" spans="1:6">
      <c r="A1686" s="16" t="s">
        <v>1783</v>
      </c>
      <c r="B1686" s="17" t="s">
        <v>1782</v>
      </c>
      <c r="C1686" s="133" t="str">
        <f>IF(OR(ISNUMBER(SEARCH('[1]Lookup for use classification'!$B$1,B1686)),ISNUMBER(SEARCH('[1]Lookup for use classification'!$C$1,B1686)),ISNUMBER(SEARCH('[1]Lookup for use classification'!$D$1,B1686)),ISNUMBER(SEARCH('[1]Lookup for use classification'!$E$1,B1686))),'[1]Lookup for use classification'!$A$1,IF(ISNUMBER(SEARCH('[1]Lookup for use classification'!$B$2,B1686)),'[1]Lookup for use classification'!$A$2,IF(ISNUMBER(SEARCH('[1]Lookup for use classification'!$B$3,B1686)),'[1]Lookup for use classification'!$A$3,IF(OR(ISNUMBER(SEARCH('[1]Lookup for use classification'!$B$4,B1686)),ISNUMBER(SEARCH('[1]Lookup for use classification'!$C$4,B1686)),ISNUMBER(SEARCH('[1]Lookup for use classification'!$D$4,B1686)),ISNUMBER(SEARCH('[1]Lookup for use classification'!$E$4,B1686))),'[1]Lookup for use classification'!$A$4,IF(OR(ISNUMBER(SEARCH('[1]Lookup for use classification'!$B$5,B1686)),ISNUMBER(SEARCH('[1]Lookup for use classification'!$C$5,B1686)),ISNUMBER(SEARCH('[1]Lookup for use classification'!$D$5,B1686))),'[1]Lookup for use classification'!$A$5,IF(OR(ISNUMBER(SEARCH('[1]Lookup for use classification'!$B$7,B1686)),ISNUMBER(SEARCH('[1]Lookup for use classification'!$C$7,B1686)),ISNUMBER(SEARCH('[1]Lookup for use classification'!$D$7,B1686))),'[1]Lookup for use classification'!$A$7,IF(OR(ISNUMBER(SEARCH('[1]Lookup for use classification'!$B$9,B1686)),ISNUMBER(SEARCH('[1]Lookup for use classification'!$C$9,B1686)),ISNUMBER(SEARCH('[1]Lookup for use classification'!$D$9,B1686)),ISNUMBER(SEARCH('[1]Lookup for use classification'!$E$9,B1686)),ISNUMBER(SEARCH('[1]Lookup for use classification'!$F$9,B1686)),ISNUMBER(SEARCH('[1]Lookup for use classification'!$G$9,B1686)),ISNUMBER(SEARCH('[1]Lookup for use classification'!$H$9,B1686)),ISNUMBER(SEARCH('[1]Lookup for use classification'!$I$9,B1686)),ISNUMBER(SEARCH('[1]Lookup for use classification'!$J$9,B1686)),ISNUMBER(SEARCH('[1]Lookup for use classification'!$K$9,B1686))),'[1]Lookup for use classification'!$A$9,IF(OR(ISNUMBER(SEARCH('[1]Lookup for use classification'!$B$10,B1686)),ISNUMBER(SEARCH('[1]Lookup for use classification'!$C$10,B1686)),ISNUMBER(SEARCH('[1]Lookup for use classification'!$D$10,B1686)),ISNUMBER(SEARCH('[1]Lookup for use classification'!$E$10,B1686)),ISNUMBER(SEARCH('[1]Lookup for use classification'!$F$10,B1686)),ISNUMBER(SEARCH('[1]Lookup for use classification'!$G$10,B1686))),'[1]Lookup for use classification'!$A$10,IF(OR(ISNUMBER(SEARCH('[1]Lookup for use classification'!$B$11,B1686)),ISNUMBER(SEARCH('[1]Lookup for use classification'!$C$11,B1686))),'[1]Lookup for use classification'!$A$11,IF(OR(ISNUMBER(SEARCH('[1]Lookup for use classification'!$B$12,B1686)),ISNUMBER(SEARCH('[1]Lookup for use classification'!$C$12,B1686))),'[1]Lookup for use classification'!$A$12,IF(OR(ISNUMBER(SEARCH('[1]Lookup for use classification'!$B$13,B1686)),ISNUMBER(SEARCH('[1]Lookup for use classification'!$C$13,B1686)),ISNUMBER(SEARCH('[1]Lookup for use classification'!$D$13,B1686)),,ISNUMBER(SEARCH('[1]Lookup for use classification'!$C$13,B1686)),ISNUMBER(SEARCH('[1]Lookup for use classification'!$E$13,B1686))),'[1]Lookup for use classification'!$A$13,IF(OR(ISNUMBER(SEARCH('[1]Lookup for use classification'!$B$14,B1686)),ISNUMBER(SEARCH('[1]Lookup for use classification'!$C$14,B1686))),'[1]Lookup for use classification'!$A$14,"Other"))))))))))))</f>
        <v>Office</v>
      </c>
      <c r="D1686" s="18"/>
      <c r="E1686" s="19"/>
      <c r="F1686" s="19"/>
    </row>
    <row r="1687" spans="1:6">
      <c r="A1687" s="16" t="s">
        <v>1110</v>
      </c>
      <c r="B1687" s="110" t="s">
        <v>1091</v>
      </c>
      <c r="C1687" s="133" t="str">
        <f>IF(OR(ISNUMBER(SEARCH('[1]Lookup for use classification'!$B$1,B1687)),ISNUMBER(SEARCH('[1]Lookup for use classification'!$C$1,B1687)),ISNUMBER(SEARCH('[1]Lookup for use classification'!$D$1,B1687)),ISNUMBER(SEARCH('[1]Lookup for use classification'!$E$1,B1687))),'[1]Lookup for use classification'!$A$1,IF(ISNUMBER(SEARCH('[1]Lookup for use classification'!$B$2,B1687)),'[1]Lookup for use classification'!$A$2,IF(ISNUMBER(SEARCH('[1]Lookup for use classification'!$B$3,B1687)),'[1]Lookup for use classification'!$A$3,IF(OR(ISNUMBER(SEARCH('[1]Lookup for use classification'!$B$4,B1687)),ISNUMBER(SEARCH('[1]Lookup for use classification'!$C$4,B1687)),ISNUMBER(SEARCH('[1]Lookup for use classification'!$D$4,B1687)),ISNUMBER(SEARCH('[1]Lookup for use classification'!$E$4,B1687))),'[1]Lookup for use classification'!$A$4,IF(OR(ISNUMBER(SEARCH('[1]Lookup for use classification'!$B$5,B1687)),ISNUMBER(SEARCH('[1]Lookup for use classification'!$C$5,B1687)),ISNUMBER(SEARCH('[1]Lookup for use classification'!$D$5,B1687))),'[1]Lookup for use classification'!$A$5,IF(OR(ISNUMBER(SEARCH('[1]Lookup for use classification'!$B$7,B1687)),ISNUMBER(SEARCH('[1]Lookup for use classification'!$C$7,B1687)),ISNUMBER(SEARCH('[1]Lookup for use classification'!$D$7,B1687))),'[1]Lookup for use classification'!$A$7,IF(OR(ISNUMBER(SEARCH('[1]Lookup for use classification'!$B$9,B1687)),ISNUMBER(SEARCH('[1]Lookup for use classification'!$C$9,B1687)),ISNUMBER(SEARCH('[1]Lookup for use classification'!$D$9,B1687)),ISNUMBER(SEARCH('[1]Lookup for use classification'!$E$9,B1687)),ISNUMBER(SEARCH('[1]Lookup for use classification'!$F$9,B1687)),ISNUMBER(SEARCH('[1]Lookup for use classification'!$G$9,B1687)),ISNUMBER(SEARCH('[1]Lookup for use classification'!$H$9,B1687)),ISNUMBER(SEARCH('[1]Lookup for use classification'!$I$9,B1687)),ISNUMBER(SEARCH('[1]Lookup for use classification'!$J$9,B1687)),ISNUMBER(SEARCH('[1]Lookup for use classification'!$K$9,B1687))),'[1]Lookup for use classification'!$A$9,IF(OR(ISNUMBER(SEARCH('[1]Lookup for use classification'!$B$10,B1687)),ISNUMBER(SEARCH('[1]Lookup for use classification'!$C$10,B1687)),ISNUMBER(SEARCH('[1]Lookup for use classification'!$D$10,B1687)),ISNUMBER(SEARCH('[1]Lookup for use classification'!$E$10,B1687)),ISNUMBER(SEARCH('[1]Lookup for use classification'!$F$10,B1687)),ISNUMBER(SEARCH('[1]Lookup for use classification'!$G$10,B1687))),'[1]Lookup for use classification'!$A$10,IF(OR(ISNUMBER(SEARCH('[1]Lookup for use classification'!$B$11,B1687)),ISNUMBER(SEARCH('[1]Lookup for use classification'!$C$11,B1687))),'[1]Lookup for use classification'!$A$11,IF(OR(ISNUMBER(SEARCH('[1]Lookup for use classification'!$B$12,B1687)),ISNUMBER(SEARCH('[1]Lookup for use classification'!$C$12,B1687))),'[1]Lookup for use classification'!$A$12,IF(OR(ISNUMBER(SEARCH('[1]Lookup for use classification'!$B$13,B1687)),ISNUMBER(SEARCH('[1]Lookup for use classification'!$C$13,B1687)),ISNUMBER(SEARCH('[1]Lookup for use classification'!$D$13,B1687)),,ISNUMBER(SEARCH('[1]Lookup for use classification'!$C$13,B1687)),ISNUMBER(SEARCH('[1]Lookup for use classification'!$E$13,B1687))),'[1]Lookup for use classification'!$A$13,IF(OR(ISNUMBER(SEARCH('[1]Lookup for use classification'!$B$14,B1687)),ISNUMBER(SEARCH('[1]Lookup for use classification'!$C$14,B1687))),'[1]Lookup for use classification'!$A$14,"Other"))))))))))))</f>
        <v>Office</v>
      </c>
      <c r="D1687" s="111">
        <v>2039</v>
      </c>
      <c r="E1687" s="112"/>
      <c r="F1687" s="112"/>
    </row>
    <row r="1688" spans="1:6">
      <c r="A1688" s="16" t="s">
        <v>1110</v>
      </c>
      <c r="B1688" s="110" t="s">
        <v>1092</v>
      </c>
      <c r="C1688" s="133" t="str">
        <f>IF(OR(ISNUMBER(SEARCH('[1]Lookup for use classification'!$B$1,B1688)),ISNUMBER(SEARCH('[1]Lookup for use classification'!$C$1,B1688)),ISNUMBER(SEARCH('[1]Lookup for use classification'!$D$1,B1688)),ISNUMBER(SEARCH('[1]Lookup for use classification'!$E$1,B1688))),'[1]Lookup for use classification'!$A$1,IF(ISNUMBER(SEARCH('[1]Lookup for use classification'!$B$2,B1688)),'[1]Lookup for use classification'!$A$2,IF(ISNUMBER(SEARCH('[1]Lookup for use classification'!$B$3,B1688)),'[1]Lookup for use classification'!$A$3,IF(OR(ISNUMBER(SEARCH('[1]Lookup for use classification'!$B$4,B1688)),ISNUMBER(SEARCH('[1]Lookup for use classification'!$C$4,B1688)),ISNUMBER(SEARCH('[1]Lookup for use classification'!$D$4,B1688)),ISNUMBER(SEARCH('[1]Lookup for use classification'!$E$4,B1688))),'[1]Lookup for use classification'!$A$4,IF(OR(ISNUMBER(SEARCH('[1]Lookup for use classification'!$B$5,B1688)),ISNUMBER(SEARCH('[1]Lookup for use classification'!$C$5,B1688)),ISNUMBER(SEARCH('[1]Lookup for use classification'!$D$5,B1688))),'[1]Lookup for use classification'!$A$5,IF(OR(ISNUMBER(SEARCH('[1]Lookup for use classification'!$B$7,B1688)),ISNUMBER(SEARCH('[1]Lookup for use classification'!$C$7,B1688)),ISNUMBER(SEARCH('[1]Lookup for use classification'!$D$7,B1688))),'[1]Lookup for use classification'!$A$7,IF(OR(ISNUMBER(SEARCH('[1]Lookup for use classification'!$B$9,B1688)),ISNUMBER(SEARCH('[1]Lookup for use classification'!$C$9,B1688)),ISNUMBER(SEARCH('[1]Lookup for use classification'!$D$9,B1688)),ISNUMBER(SEARCH('[1]Lookup for use classification'!$E$9,B1688)),ISNUMBER(SEARCH('[1]Lookup for use classification'!$F$9,B1688)),ISNUMBER(SEARCH('[1]Lookup for use classification'!$G$9,B1688)),ISNUMBER(SEARCH('[1]Lookup for use classification'!$H$9,B1688)),ISNUMBER(SEARCH('[1]Lookup for use classification'!$I$9,B1688)),ISNUMBER(SEARCH('[1]Lookup for use classification'!$J$9,B1688)),ISNUMBER(SEARCH('[1]Lookup for use classification'!$K$9,B1688))),'[1]Lookup for use classification'!$A$9,IF(OR(ISNUMBER(SEARCH('[1]Lookup for use classification'!$B$10,B1688)),ISNUMBER(SEARCH('[1]Lookup for use classification'!$C$10,B1688)),ISNUMBER(SEARCH('[1]Lookup for use classification'!$D$10,B1688)),ISNUMBER(SEARCH('[1]Lookup for use classification'!$E$10,B1688)),ISNUMBER(SEARCH('[1]Lookup for use classification'!$F$10,B1688)),ISNUMBER(SEARCH('[1]Lookup for use classification'!$G$10,B1688))),'[1]Lookup for use classification'!$A$10,IF(OR(ISNUMBER(SEARCH('[1]Lookup for use classification'!$B$11,B1688)),ISNUMBER(SEARCH('[1]Lookup for use classification'!$C$11,B1688))),'[1]Lookup for use classification'!$A$11,IF(OR(ISNUMBER(SEARCH('[1]Lookup for use classification'!$B$12,B1688)),ISNUMBER(SEARCH('[1]Lookup for use classification'!$C$12,B1688))),'[1]Lookup for use classification'!$A$12,IF(OR(ISNUMBER(SEARCH('[1]Lookup for use classification'!$B$13,B1688)),ISNUMBER(SEARCH('[1]Lookup for use classification'!$C$13,B1688)),ISNUMBER(SEARCH('[1]Lookup for use classification'!$D$13,B1688)),,ISNUMBER(SEARCH('[1]Lookup for use classification'!$C$13,B1688)),ISNUMBER(SEARCH('[1]Lookup for use classification'!$E$13,B1688))),'[1]Lookup for use classification'!$A$13,IF(OR(ISNUMBER(SEARCH('[1]Lookup for use classification'!$B$14,B1688)),ISNUMBER(SEARCH('[1]Lookup for use classification'!$C$14,B1688))),'[1]Lookup for use classification'!$A$14,"Other"))))))))))))</f>
        <v>Food Service and Drinking Places</v>
      </c>
      <c r="D1688" s="111"/>
      <c r="E1688" s="112"/>
      <c r="F1688" s="112"/>
    </row>
    <row r="1689" spans="1:6">
      <c r="A1689" s="16" t="s">
        <v>1110</v>
      </c>
      <c r="B1689" s="110" t="s">
        <v>48</v>
      </c>
      <c r="C1689" s="133" t="str">
        <f>IF(OR(ISNUMBER(SEARCH('[1]Lookup for use classification'!$B$1,B1689)),ISNUMBER(SEARCH('[1]Lookup for use classification'!$C$1,B1689)),ISNUMBER(SEARCH('[1]Lookup for use classification'!$D$1,B1689)),ISNUMBER(SEARCH('[1]Lookup for use classification'!$E$1,B1689))),'[1]Lookup for use classification'!$A$1,IF(ISNUMBER(SEARCH('[1]Lookup for use classification'!$B$2,B1689)),'[1]Lookup for use classification'!$A$2,IF(ISNUMBER(SEARCH('[1]Lookup for use classification'!$B$3,B1689)),'[1]Lookup for use classification'!$A$3,IF(OR(ISNUMBER(SEARCH('[1]Lookup for use classification'!$B$4,B1689)),ISNUMBER(SEARCH('[1]Lookup for use classification'!$C$4,B1689)),ISNUMBER(SEARCH('[1]Lookup for use classification'!$D$4,B1689)),ISNUMBER(SEARCH('[1]Lookup for use classification'!$E$4,B1689))),'[1]Lookup for use classification'!$A$4,IF(OR(ISNUMBER(SEARCH('[1]Lookup for use classification'!$B$5,B1689)),ISNUMBER(SEARCH('[1]Lookup for use classification'!$C$5,B1689)),ISNUMBER(SEARCH('[1]Lookup for use classification'!$D$5,B1689))),'[1]Lookup for use classification'!$A$5,IF(OR(ISNUMBER(SEARCH('[1]Lookup for use classification'!$B$7,B1689)),ISNUMBER(SEARCH('[1]Lookup for use classification'!$C$7,B1689)),ISNUMBER(SEARCH('[1]Lookup for use classification'!$D$7,B1689))),'[1]Lookup for use classification'!$A$7,IF(OR(ISNUMBER(SEARCH('[1]Lookup for use classification'!$B$9,B1689)),ISNUMBER(SEARCH('[1]Lookup for use classification'!$C$9,B1689)),ISNUMBER(SEARCH('[1]Lookup for use classification'!$D$9,B1689)),ISNUMBER(SEARCH('[1]Lookup for use classification'!$E$9,B1689)),ISNUMBER(SEARCH('[1]Lookup for use classification'!$F$9,B1689)),ISNUMBER(SEARCH('[1]Lookup for use classification'!$G$9,B1689)),ISNUMBER(SEARCH('[1]Lookup for use classification'!$H$9,B1689)),ISNUMBER(SEARCH('[1]Lookup for use classification'!$I$9,B1689)),ISNUMBER(SEARCH('[1]Lookup for use classification'!$J$9,B1689)),ISNUMBER(SEARCH('[1]Lookup for use classification'!$K$9,B1689))),'[1]Lookup for use classification'!$A$9,IF(OR(ISNUMBER(SEARCH('[1]Lookup for use classification'!$B$10,B1689)),ISNUMBER(SEARCH('[1]Lookup for use classification'!$C$10,B1689)),ISNUMBER(SEARCH('[1]Lookup for use classification'!$D$10,B1689)),ISNUMBER(SEARCH('[1]Lookup for use classification'!$E$10,B1689)),ISNUMBER(SEARCH('[1]Lookup for use classification'!$F$10,B1689)),ISNUMBER(SEARCH('[1]Lookup for use classification'!$G$10,B1689))),'[1]Lookup for use classification'!$A$10,IF(OR(ISNUMBER(SEARCH('[1]Lookup for use classification'!$B$11,B1689)),ISNUMBER(SEARCH('[1]Lookup for use classification'!$C$11,B1689))),'[1]Lookup for use classification'!$A$11,IF(OR(ISNUMBER(SEARCH('[1]Lookup for use classification'!$B$12,B1689)),ISNUMBER(SEARCH('[1]Lookup for use classification'!$C$12,B1689))),'[1]Lookup for use classification'!$A$12,IF(OR(ISNUMBER(SEARCH('[1]Lookup for use classification'!$B$13,B1689)),ISNUMBER(SEARCH('[1]Lookup for use classification'!$C$13,B1689)),ISNUMBER(SEARCH('[1]Lookup for use classification'!$D$13,B1689)),,ISNUMBER(SEARCH('[1]Lookup for use classification'!$C$13,B1689)),ISNUMBER(SEARCH('[1]Lookup for use classification'!$E$13,B1689))),'[1]Lookup for use classification'!$A$13,IF(OR(ISNUMBER(SEARCH('[1]Lookup for use classification'!$B$14,B1689)),ISNUMBER(SEARCH('[1]Lookup for use classification'!$C$14,B1689))),'[1]Lookup for use classification'!$A$14,"Other"))))))))))))</f>
        <v>Public Assembly</v>
      </c>
      <c r="D1689" s="111">
        <v>3680</v>
      </c>
      <c r="E1689" s="112" t="s">
        <v>798</v>
      </c>
      <c r="F1689" s="112"/>
    </row>
    <row r="1690" spans="1:6">
      <c r="A1690" s="16" t="s">
        <v>1110</v>
      </c>
      <c r="B1690" s="110" t="s">
        <v>1093</v>
      </c>
      <c r="C1690" s="133" t="str">
        <f>IF(OR(ISNUMBER(SEARCH('[1]Lookup for use classification'!$B$1,B1690)),ISNUMBER(SEARCH('[1]Lookup for use classification'!$C$1,B1690)),ISNUMBER(SEARCH('[1]Lookup for use classification'!$D$1,B1690)),ISNUMBER(SEARCH('[1]Lookup for use classification'!$E$1,B1690))),'[1]Lookup for use classification'!$A$1,IF(ISNUMBER(SEARCH('[1]Lookup for use classification'!$B$2,B1690)),'[1]Lookup for use classification'!$A$2,IF(ISNUMBER(SEARCH('[1]Lookup for use classification'!$B$3,B1690)),'[1]Lookup for use classification'!$A$3,IF(OR(ISNUMBER(SEARCH('[1]Lookup for use classification'!$B$4,B1690)),ISNUMBER(SEARCH('[1]Lookup for use classification'!$C$4,B1690)),ISNUMBER(SEARCH('[1]Lookup for use classification'!$D$4,B1690)),ISNUMBER(SEARCH('[1]Lookup for use classification'!$E$4,B1690))),'[1]Lookup for use classification'!$A$4,IF(OR(ISNUMBER(SEARCH('[1]Lookup for use classification'!$B$5,B1690)),ISNUMBER(SEARCH('[1]Lookup for use classification'!$C$5,B1690)),ISNUMBER(SEARCH('[1]Lookup for use classification'!$D$5,B1690))),'[1]Lookup for use classification'!$A$5,IF(OR(ISNUMBER(SEARCH('[1]Lookup for use classification'!$B$7,B1690)),ISNUMBER(SEARCH('[1]Lookup for use classification'!$C$7,B1690)),ISNUMBER(SEARCH('[1]Lookup for use classification'!$D$7,B1690))),'[1]Lookup for use classification'!$A$7,IF(OR(ISNUMBER(SEARCH('[1]Lookup for use classification'!$B$9,B1690)),ISNUMBER(SEARCH('[1]Lookup for use classification'!$C$9,B1690)),ISNUMBER(SEARCH('[1]Lookup for use classification'!$D$9,B1690)),ISNUMBER(SEARCH('[1]Lookup for use classification'!$E$9,B1690)),ISNUMBER(SEARCH('[1]Lookup for use classification'!$F$9,B1690)),ISNUMBER(SEARCH('[1]Lookup for use classification'!$G$9,B1690)),ISNUMBER(SEARCH('[1]Lookup for use classification'!$H$9,B1690)),ISNUMBER(SEARCH('[1]Lookup for use classification'!$I$9,B1690)),ISNUMBER(SEARCH('[1]Lookup for use classification'!$J$9,B1690)),ISNUMBER(SEARCH('[1]Lookup for use classification'!$K$9,B1690))),'[1]Lookup for use classification'!$A$9,IF(OR(ISNUMBER(SEARCH('[1]Lookup for use classification'!$B$10,B1690)),ISNUMBER(SEARCH('[1]Lookup for use classification'!$C$10,B1690)),ISNUMBER(SEARCH('[1]Lookup for use classification'!$D$10,B1690)),ISNUMBER(SEARCH('[1]Lookup for use classification'!$E$10,B1690)),ISNUMBER(SEARCH('[1]Lookup for use classification'!$F$10,B1690)),ISNUMBER(SEARCH('[1]Lookup for use classification'!$G$10,B1690))),'[1]Lookup for use classification'!$A$10,IF(OR(ISNUMBER(SEARCH('[1]Lookup for use classification'!$B$11,B1690)),ISNUMBER(SEARCH('[1]Lookup for use classification'!$C$11,B1690))),'[1]Lookup for use classification'!$A$11,IF(OR(ISNUMBER(SEARCH('[1]Lookup for use classification'!$B$12,B1690)),ISNUMBER(SEARCH('[1]Lookup for use classification'!$C$12,B1690))),'[1]Lookup for use classification'!$A$12,IF(OR(ISNUMBER(SEARCH('[1]Lookup for use classification'!$B$13,B1690)),ISNUMBER(SEARCH('[1]Lookup for use classification'!$C$13,B1690)),ISNUMBER(SEARCH('[1]Lookup for use classification'!$D$13,B1690)),,ISNUMBER(SEARCH('[1]Lookup for use classification'!$C$13,B1690)),ISNUMBER(SEARCH('[1]Lookup for use classification'!$E$13,B1690))),'[1]Lookup for use classification'!$A$13,IF(OR(ISNUMBER(SEARCH('[1]Lookup for use classification'!$B$14,B1690)),ISNUMBER(SEARCH('[1]Lookup for use classification'!$C$14,B1690))),'[1]Lookup for use classification'!$A$14,"Other"))))))))))))</f>
        <v>Other</v>
      </c>
      <c r="D1690" s="111">
        <v>7000</v>
      </c>
      <c r="E1690" s="112" t="s">
        <v>798</v>
      </c>
      <c r="F1690" s="112"/>
    </row>
    <row r="1691" spans="1:6">
      <c r="A1691" s="16" t="s">
        <v>1110</v>
      </c>
      <c r="B1691" s="113" t="s">
        <v>147</v>
      </c>
      <c r="C1691" s="133" t="str">
        <f>IF(OR(ISNUMBER(SEARCH('[1]Lookup for use classification'!$B$1,B1691)),ISNUMBER(SEARCH('[1]Lookup for use classification'!$C$1,B1691)),ISNUMBER(SEARCH('[1]Lookup for use classification'!$D$1,B1691)),ISNUMBER(SEARCH('[1]Lookup for use classification'!$E$1,B1691))),'[1]Lookup for use classification'!$A$1,IF(ISNUMBER(SEARCH('[1]Lookup for use classification'!$B$2,B1691)),'[1]Lookup for use classification'!$A$2,IF(ISNUMBER(SEARCH('[1]Lookup for use classification'!$B$3,B1691)),'[1]Lookup for use classification'!$A$3,IF(OR(ISNUMBER(SEARCH('[1]Lookup for use classification'!$B$4,B1691)),ISNUMBER(SEARCH('[1]Lookup for use classification'!$C$4,B1691)),ISNUMBER(SEARCH('[1]Lookup for use classification'!$D$4,B1691)),ISNUMBER(SEARCH('[1]Lookup for use classification'!$E$4,B1691))),'[1]Lookup for use classification'!$A$4,IF(OR(ISNUMBER(SEARCH('[1]Lookup for use classification'!$B$5,B1691)),ISNUMBER(SEARCH('[1]Lookup for use classification'!$C$5,B1691)),ISNUMBER(SEARCH('[1]Lookup for use classification'!$D$5,B1691))),'[1]Lookup for use classification'!$A$5,IF(OR(ISNUMBER(SEARCH('[1]Lookup for use classification'!$B$7,B1691)),ISNUMBER(SEARCH('[1]Lookup for use classification'!$C$7,B1691)),ISNUMBER(SEARCH('[1]Lookup for use classification'!$D$7,B1691))),'[1]Lookup for use classification'!$A$7,IF(OR(ISNUMBER(SEARCH('[1]Lookup for use classification'!$B$9,B1691)),ISNUMBER(SEARCH('[1]Lookup for use classification'!$C$9,B1691)),ISNUMBER(SEARCH('[1]Lookup for use classification'!$D$9,B1691)),ISNUMBER(SEARCH('[1]Lookup for use classification'!$E$9,B1691)),ISNUMBER(SEARCH('[1]Lookup for use classification'!$F$9,B1691)),ISNUMBER(SEARCH('[1]Lookup for use classification'!$G$9,B1691)),ISNUMBER(SEARCH('[1]Lookup for use classification'!$H$9,B1691)),ISNUMBER(SEARCH('[1]Lookup for use classification'!$I$9,B1691)),ISNUMBER(SEARCH('[1]Lookup for use classification'!$J$9,B1691)),ISNUMBER(SEARCH('[1]Lookup for use classification'!$K$9,B1691))),'[1]Lookup for use classification'!$A$9,IF(OR(ISNUMBER(SEARCH('[1]Lookup for use classification'!$B$10,B1691)),ISNUMBER(SEARCH('[1]Lookup for use classification'!$C$10,B1691)),ISNUMBER(SEARCH('[1]Lookup for use classification'!$D$10,B1691)),ISNUMBER(SEARCH('[1]Lookup for use classification'!$E$10,B1691)),ISNUMBER(SEARCH('[1]Lookup for use classification'!$F$10,B1691)),ISNUMBER(SEARCH('[1]Lookup for use classification'!$G$10,B1691))),'[1]Lookup for use classification'!$A$10,IF(OR(ISNUMBER(SEARCH('[1]Lookup for use classification'!$B$11,B1691)),ISNUMBER(SEARCH('[1]Lookup for use classification'!$C$11,B1691))),'[1]Lookup for use classification'!$A$11,IF(OR(ISNUMBER(SEARCH('[1]Lookup for use classification'!$B$12,B1691)),ISNUMBER(SEARCH('[1]Lookup for use classification'!$C$12,B1691))),'[1]Lookup for use classification'!$A$12,IF(OR(ISNUMBER(SEARCH('[1]Lookup for use classification'!$B$13,B1691)),ISNUMBER(SEARCH('[1]Lookup for use classification'!$C$13,B1691)),ISNUMBER(SEARCH('[1]Lookup for use classification'!$D$13,B1691)),,ISNUMBER(SEARCH('[1]Lookup for use classification'!$C$13,B1691)),ISNUMBER(SEARCH('[1]Lookup for use classification'!$E$13,B1691))),'[1]Lookup for use classification'!$A$13,IF(OR(ISNUMBER(SEARCH('[1]Lookup for use classification'!$B$14,B1691)),ISNUMBER(SEARCH('[1]Lookup for use classification'!$C$14,B1691))),'[1]Lookup for use classification'!$A$14,"Other"))))))))))))</f>
        <v>Health Care - Hospitals</v>
      </c>
      <c r="D1691" s="114"/>
      <c r="E1691" s="115"/>
      <c r="F1691" s="115"/>
    </row>
    <row r="1692" spans="1:6">
      <c r="A1692" s="16" t="s">
        <v>1110</v>
      </c>
      <c r="B1692" s="116" t="s">
        <v>286</v>
      </c>
      <c r="C1692" s="133" t="str">
        <f>IF(OR(ISNUMBER(SEARCH('[1]Lookup for use classification'!$B$1,B1692)),ISNUMBER(SEARCH('[1]Lookup for use classification'!$C$1,B1692)),ISNUMBER(SEARCH('[1]Lookup for use classification'!$D$1,B1692)),ISNUMBER(SEARCH('[1]Lookup for use classification'!$E$1,B1692))),'[1]Lookup for use classification'!$A$1,IF(ISNUMBER(SEARCH('[1]Lookup for use classification'!$B$2,B1692)),'[1]Lookup for use classification'!$A$2,IF(ISNUMBER(SEARCH('[1]Lookup for use classification'!$B$3,B1692)),'[1]Lookup for use classification'!$A$3,IF(OR(ISNUMBER(SEARCH('[1]Lookup for use classification'!$B$4,B1692)),ISNUMBER(SEARCH('[1]Lookup for use classification'!$C$4,B1692)),ISNUMBER(SEARCH('[1]Lookup for use classification'!$D$4,B1692)),ISNUMBER(SEARCH('[1]Lookup for use classification'!$E$4,B1692))),'[1]Lookup for use classification'!$A$4,IF(OR(ISNUMBER(SEARCH('[1]Lookup for use classification'!$B$5,B1692)),ISNUMBER(SEARCH('[1]Lookup for use classification'!$C$5,B1692)),ISNUMBER(SEARCH('[1]Lookup for use classification'!$D$5,B1692))),'[1]Lookup for use classification'!$A$5,IF(OR(ISNUMBER(SEARCH('[1]Lookup for use classification'!$B$7,B1692)),ISNUMBER(SEARCH('[1]Lookup for use classification'!$C$7,B1692)),ISNUMBER(SEARCH('[1]Lookup for use classification'!$D$7,B1692))),'[1]Lookup for use classification'!$A$7,IF(OR(ISNUMBER(SEARCH('[1]Lookup for use classification'!$B$9,B1692)),ISNUMBER(SEARCH('[1]Lookup for use classification'!$C$9,B1692)),ISNUMBER(SEARCH('[1]Lookup for use classification'!$D$9,B1692)),ISNUMBER(SEARCH('[1]Lookup for use classification'!$E$9,B1692)),ISNUMBER(SEARCH('[1]Lookup for use classification'!$F$9,B1692)),ISNUMBER(SEARCH('[1]Lookup for use classification'!$G$9,B1692)),ISNUMBER(SEARCH('[1]Lookup for use classification'!$H$9,B1692)),ISNUMBER(SEARCH('[1]Lookup for use classification'!$I$9,B1692)),ISNUMBER(SEARCH('[1]Lookup for use classification'!$J$9,B1692)),ISNUMBER(SEARCH('[1]Lookup for use classification'!$K$9,B1692))),'[1]Lookup for use classification'!$A$9,IF(OR(ISNUMBER(SEARCH('[1]Lookup for use classification'!$B$10,B1692)),ISNUMBER(SEARCH('[1]Lookup for use classification'!$C$10,B1692)),ISNUMBER(SEARCH('[1]Lookup for use classification'!$D$10,B1692)),ISNUMBER(SEARCH('[1]Lookup for use classification'!$E$10,B1692)),ISNUMBER(SEARCH('[1]Lookup for use classification'!$F$10,B1692)),ISNUMBER(SEARCH('[1]Lookup for use classification'!$G$10,B1692))),'[1]Lookup for use classification'!$A$10,IF(OR(ISNUMBER(SEARCH('[1]Lookup for use classification'!$B$11,B1692)),ISNUMBER(SEARCH('[1]Lookup for use classification'!$C$11,B1692))),'[1]Lookup for use classification'!$A$11,IF(OR(ISNUMBER(SEARCH('[1]Lookup for use classification'!$B$12,B1692)),ISNUMBER(SEARCH('[1]Lookup for use classification'!$C$12,B1692))),'[1]Lookup for use classification'!$A$12,IF(OR(ISNUMBER(SEARCH('[1]Lookup for use classification'!$B$13,B1692)),ISNUMBER(SEARCH('[1]Lookup for use classification'!$C$13,B1692)),ISNUMBER(SEARCH('[1]Lookup for use classification'!$D$13,B1692)),,ISNUMBER(SEARCH('[1]Lookup for use classification'!$C$13,B1692)),ISNUMBER(SEARCH('[1]Lookup for use classification'!$E$13,B1692))),'[1]Lookup for use classification'!$A$13,IF(OR(ISNUMBER(SEARCH('[1]Lookup for use classification'!$B$14,B1692)),ISNUMBER(SEARCH('[1]Lookup for use classification'!$C$14,B1692))),'[1]Lookup for use classification'!$A$14,"Other"))))))))))))</f>
        <v>Public Assembly</v>
      </c>
      <c r="D1692" s="117"/>
      <c r="E1692" s="118"/>
      <c r="F1692" s="118"/>
    </row>
    <row r="1693" spans="1:6">
      <c r="A1693" s="16" t="s">
        <v>1110</v>
      </c>
      <c r="B1693" s="110" t="s">
        <v>735</v>
      </c>
      <c r="C1693" s="133" t="str">
        <f>IF(OR(ISNUMBER(SEARCH('[1]Lookup for use classification'!$B$1,B1693)),ISNUMBER(SEARCH('[1]Lookup for use classification'!$C$1,B1693)),ISNUMBER(SEARCH('[1]Lookup for use classification'!$D$1,B1693)),ISNUMBER(SEARCH('[1]Lookup for use classification'!$E$1,B1693))),'[1]Lookup for use classification'!$A$1,IF(ISNUMBER(SEARCH('[1]Lookup for use classification'!$B$2,B1693)),'[1]Lookup for use classification'!$A$2,IF(ISNUMBER(SEARCH('[1]Lookup for use classification'!$B$3,B1693)),'[1]Lookup for use classification'!$A$3,IF(OR(ISNUMBER(SEARCH('[1]Lookup for use classification'!$B$4,B1693)),ISNUMBER(SEARCH('[1]Lookup for use classification'!$C$4,B1693)),ISNUMBER(SEARCH('[1]Lookup for use classification'!$D$4,B1693)),ISNUMBER(SEARCH('[1]Lookup for use classification'!$E$4,B1693))),'[1]Lookup for use classification'!$A$4,IF(OR(ISNUMBER(SEARCH('[1]Lookup for use classification'!$B$5,B1693)),ISNUMBER(SEARCH('[1]Lookup for use classification'!$C$5,B1693)),ISNUMBER(SEARCH('[1]Lookup for use classification'!$D$5,B1693))),'[1]Lookup for use classification'!$A$5,IF(OR(ISNUMBER(SEARCH('[1]Lookup for use classification'!$B$7,B1693)),ISNUMBER(SEARCH('[1]Lookup for use classification'!$C$7,B1693)),ISNUMBER(SEARCH('[1]Lookup for use classification'!$D$7,B1693))),'[1]Lookup for use classification'!$A$7,IF(OR(ISNUMBER(SEARCH('[1]Lookup for use classification'!$B$9,B1693)),ISNUMBER(SEARCH('[1]Lookup for use classification'!$C$9,B1693)),ISNUMBER(SEARCH('[1]Lookup for use classification'!$D$9,B1693)),ISNUMBER(SEARCH('[1]Lookup for use classification'!$E$9,B1693)),ISNUMBER(SEARCH('[1]Lookup for use classification'!$F$9,B1693)),ISNUMBER(SEARCH('[1]Lookup for use classification'!$G$9,B1693)),ISNUMBER(SEARCH('[1]Lookup for use classification'!$H$9,B1693)),ISNUMBER(SEARCH('[1]Lookup for use classification'!$I$9,B1693)),ISNUMBER(SEARCH('[1]Lookup for use classification'!$J$9,B1693)),ISNUMBER(SEARCH('[1]Lookup for use classification'!$K$9,B1693))),'[1]Lookup for use classification'!$A$9,IF(OR(ISNUMBER(SEARCH('[1]Lookup for use classification'!$B$10,B1693)),ISNUMBER(SEARCH('[1]Lookup for use classification'!$C$10,B1693)),ISNUMBER(SEARCH('[1]Lookup for use classification'!$D$10,B1693)),ISNUMBER(SEARCH('[1]Lookup for use classification'!$E$10,B1693)),ISNUMBER(SEARCH('[1]Lookup for use classification'!$F$10,B1693)),ISNUMBER(SEARCH('[1]Lookup for use classification'!$G$10,B1693))),'[1]Lookup for use classification'!$A$10,IF(OR(ISNUMBER(SEARCH('[1]Lookup for use classification'!$B$11,B1693)),ISNUMBER(SEARCH('[1]Lookup for use classification'!$C$11,B1693))),'[1]Lookup for use classification'!$A$11,IF(OR(ISNUMBER(SEARCH('[1]Lookup for use classification'!$B$12,B1693)),ISNUMBER(SEARCH('[1]Lookup for use classification'!$C$12,B1693))),'[1]Lookup for use classification'!$A$12,IF(OR(ISNUMBER(SEARCH('[1]Lookup for use classification'!$B$13,B1693)),ISNUMBER(SEARCH('[1]Lookup for use classification'!$C$13,B1693)),ISNUMBER(SEARCH('[1]Lookup for use classification'!$D$13,B1693)),,ISNUMBER(SEARCH('[1]Lookup for use classification'!$C$13,B1693)),ISNUMBER(SEARCH('[1]Lookup for use classification'!$E$13,B1693))),'[1]Lookup for use classification'!$A$13,IF(OR(ISNUMBER(SEARCH('[1]Lookup for use classification'!$B$14,B1693)),ISNUMBER(SEARCH('[1]Lookup for use classification'!$C$14,B1693))),'[1]Lookup for use classification'!$A$14,"Other"))))))))))))</f>
        <v>Other</v>
      </c>
      <c r="D1693" s="111">
        <v>3600</v>
      </c>
      <c r="E1693" s="112"/>
      <c r="F1693" s="112"/>
    </row>
    <row r="1694" spans="1:6">
      <c r="A1694" s="16" t="s">
        <v>1110</v>
      </c>
      <c r="B1694" s="110" t="s">
        <v>1094</v>
      </c>
      <c r="C1694" s="133" t="str">
        <f>IF(OR(ISNUMBER(SEARCH('[1]Lookup for use classification'!$B$1,B1694)),ISNUMBER(SEARCH('[1]Lookup for use classification'!$C$1,B1694)),ISNUMBER(SEARCH('[1]Lookup for use classification'!$D$1,B1694)),ISNUMBER(SEARCH('[1]Lookup for use classification'!$E$1,B1694))),'[1]Lookup for use classification'!$A$1,IF(ISNUMBER(SEARCH('[1]Lookup for use classification'!$B$2,B1694)),'[1]Lookup for use classification'!$A$2,IF(ISNUMBER(SEARCH('[1]Lookup for use classification'!$B$3,B1694)),'[1]Lookup for use classification'!$A$3,IF(OR(ISNUMBER(SEARCH('[1]Lookup for use classification'!$B$4,B1694)),ISNUMBER(SEARCH('[1]Lookup for use classification'!$C$4,B1694)),ISNUMBER(SEARCH('[1]Lookup for use classification'!$D$4,B1694)),ISNUMBER(SEARCH('[1]Lookup for use classification'!$E$4,B1694))),'[1]Lookup for use classification'!$A$4,IF(OR(ISNUMBER(SEARCH('[1]Lookup for use classification'!$B$5,B1694)),ISNUMBER(SEARCH('[1]Lookup for use classification'!$C$5,B1694)),ISNUMBER(SEARCH('[1]Lookup for use classification'!$D$5,B1694))),'[1]Lookup for use classification'!$A$5,IF(OR(ISNUMBER(SEARCH('[1]Lookup for use classification'!$B$7,B1694)),ISNUMBER(SEARCH('[1]Lookup for use classification'!$C$7,B1694)),ISNUMBER(SEARCH('[1]Lookup for use classification'!$D$7,B1694))),'[1]Lookup for use classification'!$A$7,IF(OR(ISNUMBER(SEARCH('[1]Lookup for use classification'!$B$9,B1694)),ISNUMBER(SEARCH('[1]Lookup for use classification'!$C$9,B1694)),ISNUMBER(SEARCH('[1]Lookup for use classification'!$D$9,B1694)),ISNUMBER(SEARCH('[1]Lookup for use classification'!$E$9,B1694)),ISNUMBER(SEARCH('[1]Lookup for use classification'!$F$9,B1694)),ISNUMBER(SEARCH('[1]Lookup for use classification'!$G$9,B1694)),ISNUMBER(SEARCH('[1]Lookup for use classification'!$H$9,B1694)),ISNUMBER(SEARCH('[1]Lookup for use classification'!$I$9,B1694)),ISNUMBER(SEARCH('[1]Lookup for use classification'!$J$9,B1694)),ISNUMBER(SEARCH('[1]Lookup for use classification'!$K$9,B1694))),'[1]Lookup for use classification'!$A$9,IF(OR(ISNUMBER(SEARCH('[1]Lookup for use classification'!$B$10,B1694)),ISNUMBER(SEARCH('[1]Lookup for use classification'!$C$10,B1694)),ISNUMBER(SEARCH('[1]Lookup for use classification'!$D$10,B1694)),ISNUMBER(SEARCH('[1]Lookup for use classification'!$E$10,B1694)),ISNUMBER(SEARCH('[1]Lookup for use classification'!$F$10,B1694)),ISNUMBER(SEARCH('[1]Lookup for use classification'!$G$10,B1694))),'[1]Lookup for use classification'!$A$10,IF(OR(ISNUMBER(SEARCH('[1]Lookup for use classification'!$B$11,B1694)),ISNUMBER(SEARCH('[1]Lookup for use classification'!$C$11,B1694))),'[1]Lookup for use classification'!$A$11,IF(OR(ISNUMBER(SEARCH('[1]Lookup for use classification'!$B$12,B1694)),ISNUMBER(SEARCH('[1]Lookup for use classification'!$C$12,B1694))),'[1]Lookup for use classification'!$A$12,IF(OR(ISNUMBER(SEARCH('[1]Lookup for use classification'!$B$13,B1694)),ISNUMBER(SEARCH('[1]Lookup for use classification'!$C$13,B1694)),ISNUMBER(SEARCH('[1]Lookup for use classification'!$D$13,B1694)),,ISNUMBER(SEARCH('[1]Lookup for use classification'!$C$13,B1694)),ISNUMBER(SEARCH('[1]Lookup for use classification'!$E$13,B1694))),'[1]Lookup for use classification'!$A$13,IF(OR(ISNUMBER(SEARCH('[1]Lookup for use classification'!$B$14,B1694)),ISNUMBER(SEARCH('[1]Lookup for use classification'!$C$14,B1694))),'[1]Lookup for use classification'!$A$14,"Other"))))))))))))</f>
        <v>Public Assembly</v>
      </c>
      <c r="D1694" s="111">
        <v>5848</v>
      </c>
      <c r="E1694" s="112" t="s">
        <v>798</v>
      </c>
      <c r="F1694" s="112"/>
    </row>
    <row r="1695" spans="1:6">
      <c r="A1695" s="16" t="s">
        <v>1110</v>
      </c>
      <c r="B1695" s="110" t="s">
        <v>1095</v>
      </c>
      <c r="C1695" s="133" t="str">
        <f>IF(OR(ISNUMBER(SEARCH('[1]Lookup for use classification'!$B$1,B1695)),ISNUMBER(SEARCH('[1]Lookup for use classification'!$C$1,B1695)),ISNUMBER(SEARCH('[1]Lookup for use classification'!$D$1,B1695)),ISNUMBER(SEARCH('[1]Lookup for use classification'!$E$1,B1695))),'[1]Lookup for use classification'!$A$1,IF(ISNUMBER(SEARCH('[1]Lookup for use classification'!$B$2,B1695)),'[1]Lookup for use classification'!$A$2,IF(ISNUMBER(SEARCH('[1]Lookup for use classification'!$B$3,B1695)),'[1]Lookup for use classification'!$A$3,IF(OR(ISNUMBER(SEARCH('[1]Lookup for use classification'!$B$4,B1695)),ISNUMBER(SEARCH('[1]Lookup for use classification'!$C$4,B1695)),ISNUMBER(SEARCH('[1]Lookup for use classification'!$D$4,B1695)),ISNUMBER(SEARCH('[1]Lookup for use classification'!$E$4,B1695))),'[1]Lookup for use classification'!$A$4,IF(OR(ISNUMBER(SEARCH('[1]Lookup for use classification'!$B$5,B1695)),ISNUMBER(SEARCH('[1]Lookup for use classification'!$C$5,B1695)),ISNUMBER(SEARCH('[1]Lookup for use classification'!$D$5,B1695))),'[1]Lookup for use classification'!$A$5,IF(OR(ISNUMBER(SEARCH('[1]Lookup for use classification'!$B$7,B1695)),ISNUMBER(SEARCH('[1]Lookup for use classification'!$C$7,B1695)),ISNUMBER(SEARCH('[1]Lookup for use classification'!$D$7,B1695))),'[1]Lookup for use classification'!$A$7,IF(OR(ISNUMBER(SEARCH('[1]Lookup for use classification'!$B$9,B1695)),ISNUMBER(SEARCH('[1]Lookup for use classification'!$C$9,B1695)),ISNUMBER(SEARCH('[1]Lookup for use classification'!$D$9,B1695)),ISNUMBER(SEARCH('[1]Lookup for use classification'!$E$9,B1695)),ISNUMBER(SEARCH('[1]Lookup for use classification'!$F$9,B1695)),ISNUMBER(SEARCH('[1]Lookup for use classification'!$G$9,B1695)),ISNUMBER(SEARCH('[1]Lookup for use classification'!$H$9,B1695)),ISNUMBER(SEARCH('[1]Lookup for use classification'!$I$9,B1695)),ISNUMBER(SEARCH('[1]Lookup for use classification'!$J$9,B1695)),ISNUMBER(SEARCH('[1]Lookup for use classification'!$K$9,B1695))),'[1]Lookup for use classification'!$A$9,IF(OR(ISNUMBER(SEARCH('[1]Lookup for use classification'!$B$10,B1695)),ISNUMBER(SEARCH('[1]Lookup for use classification'!$C$10,B1695)),ISNUMBER(SEARCH('[1]Lookup for use classification'!$D$10,B1695)),ISNUMBER(SEARCH('[1]Lookup for use classification'!$E$10,B1695)),ISNUMBER(SEARCH('[1]Lookup for use classification'!$F$10,B1695)),ISNUMBER(SEARCH('[1]Lookup for use classification'!$G$10,B1695))),'[1]Lookup for use classification'!$A$10,IF(OR(ISNUMBER(SEARCH('[1]Lookup for use classification'!$B$11,B1695)),ISNUMBER(SEARCH('[1]Lookup for use classification'!$C$11,B1695))),'[1]Lookup for use classification'!$A$11,IF(OR(ISNUMBER(SEARCH('[1]Lookup for use classification'!$B$12,B1695)),ISNUMBER(SEARCH('[1]Lookup for use classification'!$C$12,B1695))),'[1]Lookup for use classification'!$A$12,IF(OR(ISNUMBER(SEARCH('[1]Lookup for use classification'!$B$13,B1695)),ISNUMBER(SEARCH('[1]Lookup for use classification'!$C$13,B1695)),ISNUMBER(SEARCH('[1]Lookup for use classification'!$D$13,B1695)),,ISNUMBER(SEARCH('[1]Lookup for use classification'!$C$13,B1695)),ISNUMBER(SEARCH('[1]Lookup for use classification'!$E$13,B1695))),'[1]Lookup for use classification'!$A$13,IF(OR(ISNUMBER(SEARCH('[1]Lookup for use classification'!$B$14,B1695)),ISNUMBER(SEARCH('[1]Lookup for use classification'!$C$14,B1695))),'[1]Lookup for use classification'!$A$14,"Other"))))))))))))</f>
        <v>Office</v>
      </c>
      <c r="D1695" s="111">
        <v>800</v>
      </c>
      <c r="E1695" s="112"/>
      <c r="F1695" s="112"/>
    </row>
    <row r="1696" spans="1:6">
      <c r="A1696" s="16" t="s">
        <v>1110</v>
      </c>
      <c r="B1696" s="110" t="s">
        <v>1096</v>
      </c>
      <c r="C1696" s="133" t="str">
        <f>IF(OR(ISNUMBER(SEARCH('[1]Lookup for use classification'!$B$1,B1696)),ISNUMBER(SEARCH('[1]Lookup for use classification'!$C$1,B1696)),ISNUMBER(SEARCH('[1]Lookup for use classification'!$D$1,B1696)),ISNUMBER(SEARCH('[1]Lookup for use classification'!$E$1,B1696))),'[1]Lookup for use classification'!$A$1,IF(ISNUMBER(SEARCH('[1]Lookup for use classification'!$B$2,B1696)),'[1]Lookup for use classification'!$A$2,IF(ISNUMBER(SEARCH('[1]Lookup for use classification'!$B$3,B1696)),'[1]Lookup for use classification'!$A$3,IF(OR(ISNUMBER(SEARCH('[1]Lookup for use classification'!$B$4,B1696)),ISNUMBER(SEARCH('[1]Lookup for use classification'!$C$4,B1696)),ISNUMBER(SEARCH('[1]Lookup for use classification'!$D$4,B1696)),ISNUMBER(SEARCH('[1]Lookup for use classification'!$E$4,B1696))),'[1]Lookup for use classification'!$A$4,IF(OR(ISNUMBER(SEARCH('[1]Lookup for use classification'!$B$5,B1696)),ISNUMBER(SEARCH('[1]Lookup for use classification'!$C$5,B1696)),ISNUMBER(SEARCH('[1]Lookup for use classification'!$D$5,B1696))),'[1]Lookup for use classification'!$A$5,IF(OR(ISNUMBER(SEARCH('[1]Lookup for use classification'!$B$7,B1696)),ISNUMBER(SEARCH('[1]Lookup for use classification'!$C$7,B1696)),ISNUMBER(SEARCH('[1]Lookup for use classification'!$D$7,B1696))),'[1]Lookup for use classification'!$A$7,IF(OR(ISNUMBER(SEARCH('[1]Lookup for use classification'!$B$9,B1696)),ISNUMBER(SEARCH('[1]Lookup for use classification'!$C$9,B1696)),ISNUMBER(SEARCH('[1]Lookup for use classification'!$D$9,B1696)),ISNUMBER(SEARCH('[1]Lookup for use classification'!$E$9,B1696)),ISNUMBER(SEARCH('[1]Lookup for use classification'!$F$9,B1696)),ISNUMBER(SEARCH('[1]Lookup for use classification'!$G$9,B1696)),ISNUMBER(SEARCH('[1]Lookup for use classification'!$H$9,B1696)),ISNUMBER(SEARCH('[1]Lookup for use classification'!$I$9,B1696)),ISNUMBER(SEARCH('[1]Lookup for use classification'!$J$9,B1696)),ISNUMBER(SEARCH('[1]Lookup for use classification'!$K$9,B1696))),'[1]Lookup for use classification'!$A$9,IF(OR(ISNUMBER(SEARCH('[1]Lookup for use classification'!$B$10,B1696)),ISNUMBER(SEARCH('[1]Lookup for use classification'!$C$10,B1696)),ISNUMBER(SEARCH('[1]Lookup for use classification'!$D$10,B1696)),ISNUMBER(SEARCH('[1]Lookup for use classification'!$E$10,B1696)),ISNUMBER(SEARCH('[1]Lookup for use classification'!$F$10,B1696)),ISNUMBER(SEARCH('[1]Lookup for use classification'!$G$10,B1696))),'[1]Lookup for use classification'!$A$10,IF(OR(ISNUMBER(SEARCH('[1]Lookup for use classification'!$B$11,B1696)),ISNUMBER(SEARCH('[1]Lookup for use classification'!$C$11,B1696))),'[1]Lookup for use classification'!$A$11,IF(OR(ISNUMBER(SEARCH('[1]Lookup for use classification'!$B$12,B1696)),ISNUMBER(SEARCH('[1]Lookup for use classification'!$C$12,B1696))),'[1]Lookup for use classification'!$A$12,IF(OR(ISNUMBER(SEARCH('[1]Lookup for use classification'!$B$13,B1696)),ISNUMBER(SEARCH('[1]Lookup for use classification'!$C$13,B1696)),ISNUMBER(SEARCH('[1]Lookup for use classification'!$D$13,B1696)),,ISNUMBER(SEARCH('[1]Lookup for use classification'!$C$13,B1696)),ISNUMBER(SEARCH('[1]Lookup for use classification'!$E$13,B1696))),'[1]Lookup for use classification'!$A$13,IF(OR(ISNUMBER(SEARCH('[1]Lookup for use classification'!$B$14,B1696)),ISNUMBER(SEARCH('[1]Lookup for use classification'!$C$14,B1696))),'[1]Lookup for use classification'!$A$14,"Other"))))))))))))</f>
        <v>Accomodation Services</v>
      </c>
      <c r="D1696" s="111"/>
      <c r="E1696" s="112"/>
      <c r="F1696" s="112"/>
    </row>
    <row r="1697" spans="1:6">
      <c r="A1697" s="16" t="s">
        <v>1110</v>
      </c>
      <c r="B1697" s="110" t="s">
        <v>678</v>
      </c>
      <c r="C1697" s="133" t="str">
        <f>IF(OR(ISNUMBER(SEARCH('[1]Lookup for use classification'!$B$1,B1697)),ISNUMBER(SEARCH('[1]Lookup for use classification'!$C$1,B1697)),ISNUMBER(SEARCH('[1]Lookup for use classification'!$D$1,B1697)),ISNUMBER(SEARCH('[1]Lookup for use classification'!$E$1,B1697))),'[1]Lookup for use classification'!$A$1,IF(ISNUMBER(SEARCH('[1]Lookup for use classification'!$B$2,B1697)),'[1]Lookup for use classification'!$A$2,IF(ISNUMBER(SEARCH('[1]Lookup for use classification'!$B$3,B1697)),'[1]Lookup for use classification'!$A$3,IF(OR(ISNUMBER(SEARCH('[1]Lookup for use classification'!$B$4,B1697)),ISNUMBER(SEARCH('[1]Lookup for use classification'!$C$4,B1697)),ISNUMBER(SEARCH('[1]Lookup for use classification'!$D$4,B1697)),ISNUMBER(SEARCH('[1]Lookup for use classification'!$E$4,B1697))),'[1]Lookup for use classification'!$A$4,IF(OR(ISNUMBER(SEARCH('[1]Lookup for use classification'!$B$5,B1697)),ISNUMBER(SEARCH('[1]Lookup for use classification'!$C$5,B1697)),ISNUMBER(SEARCH('[1]Lookup for use classification'!$D$5,B1697))),'[1]Lookup for use classification'!$A$5,IF(OR(ISNUMBER(SEARCH('[1]Lookup for use classification'!$B$7,B1697)),ISNUMBER(SEARCH('[1]Lookup for use classification'!$C$7,B1697)),ISNUMBER(SEARCH('[1]Lookup for use classification'!$D$7,B1697))),'[1]Lookup for use classification'!$A$7,IF(OR(ISNUMBER(SEARCH('[1]Lookup for use classification'!$B$9,B1697)),ISNUMBER(SEARCH('[1]Lookup for use classification'!$C$9,B1697)),ISNUMBER(SEARCH('[1]Lookup for use classification'!$D$9,B1697)),ISNUMBER(SEARCH('[1]Lookup for use classification'!$E$9,B1697)),ISNUMBER(SEARCH('[1]Lookup for use classification'!$F$9,B1697)),ISNUMBER(SEARCH('[1]Lookup for use classification'!$G$9,B1697)),ISNUMBER(SEARCH('[1]Lookup for use classification'!$H$9,B1697)),ISNUMBER(SEARCH('[1]Lookup for use classification'!$I$9,B1697)),ISNUMBER(SEARCH('[1]Lookup for use classification'!$J$9,B1697)),ISNUMBER(SEARCH('[1]Lookup for use classification'!$K$9,B1697))),'[1]Lookup for use classification'!$A$9,IF(OR(ISNUMBER(SEARCH('[1]Lookup for use classification'!$B$10,B1697)),ISNUMBER(SEARCH('[1]Lookup for use classification'!$C$10,B1697)),ISNUMBER(SEARCH('[1]Lookup for use classification'!$D$10,B1697)),ISNUMBER(SEARCH('[1]Lookup for use classification'!$E$10,B1697)),ISNUMBER(SEARCH('[1]Lookup for use classification'!$F$10,B1697)),ISNUMBER(SEARCH('[1]Lookup for use classification'!$G$10,B1697))),'[1]Lookup for use classification'!$A$10,IF(OR(ISNUMBER(SEARCH('[1]Lookup for use classification'!$B$11,B1697)),ISNUMBER(SEARCH('[1]Lookup for use classification'!$C$11,B1697))),'[1]Lookup for use classification'!$A$11,IF(OR(ISNUMBER(SEARCH('[1]Lookup for use classification'!$B$12,B1697)),ISNUMBER(SEARCH('[1]Lookup for use classification'!$C$12,B1697))),'[1]Lookup for use classification'!$A$12,IF(OR(ISNUMBER(SEARCH('[1]Lookup for use classification'!$B$13,B1697)),ISNUMBER(SEARCH('[1]Lookup for use classification'!$C$13,B1697)),ISNUMBER(SEARCH('[1]Lookup for use classification'!$D$13,B1697)),,ISNUMBER(SEARCH('[1]Lookup for use classification'!$C$13,B1697)),ISNUMBER(SEARCH('[1]Lookup for use classification'!$E$13,B1697))),'[1]Lookup for use classification'!$A$13,IF(OR(ISNUMBER(SEARCH('[1]Lookup for use classification'!$B$14,B1697)),ISNUMBER(SEARCH('[1]Lookup for use classification'!$C$14,B1697))),'[1]Lookup for use classification'!$A$14,"Other"))))))))))))</f>
        <v>Public Assembly</v>
      </c>
      <c r="D1697" s="111">
        <v>2250</v>
      </c>
      <c r="E1697" s="112"/>
      <c r="F1697" s="112"/>
    </row>
    <row r="1698" spans="1:6">
      <c r="A1698" s="16" t="s">
        <v>1110</v>
      </c>
      <c r="B1698" s="116" t="s">
        <v>1097</v>
      </c>
      <c r="C1698" s="133" t="str">
        <f>IF(OR(ISNUMBER(SEARCH('[1]Lookup for use classification'!$B$1,B1698)),ISNUMBER(SEARCH('[1]Lookup for use classification'!$C$1,B1698)),ISNUMBER(SEARCH('[1]Lookup for use classification'!$D$1,B1698)),ISNUMBER(SEARCH('[1]Lookup for use classification'!$E$1,B1698))),'[1]Lookup for use classification'!$A$1,IF(ISNUMBER(SEARCH('[1]Lookup for use classification'!$B$2,B1698)),'[1]Lookup for use classification'!$A$2,IF(ISNUMBER(SEARCH('[1]Lookup for use classification'!$B$3,B1698)),'[1]Lookup for use classification'!$A$3,IF(OR(ISNUMBER(SEARCH('[1]Lookup for use classification'!$B$4,B1698)),ISNUMBER(SEARCH('[1]Lookup for use classification'!$C$4,B1698)),ISNUMBER(SEARCH('[1]Lookup for use classification'!$D$4,B1698)),ISNUMBER(SEARCH('[1]Lookup for use classification'!$E$4,B1698))),'[1]Lookup for use classification'!$A$4,IF(OR(ISNUMBER(SEARCH('[1]Lookup for use classification'!$B$5,B1698)),ISNUMBER(SEARCH('[1]Lookup for use classification'!$C$5,B1698)),ISNUMBER(SEARCH('[1]Lookup for use classification'!$D$5,B1698))),'[1]Lookup for use classification'!$A$5,IF(OR(ISNUMBER(SEARCH('[1]Lookup for use classification'!$B$7,B1698)),ISNUMBER(SEARCH('[1]Lookup for use classification'!$C$7,B1698)),ISNUMBER(SEARCH('[1]Lookup for use classification'!$D$7,B1698))),'[1]Lookup for use classification'!$A$7,IF(OR(ISNUMBER(SEARCH('[1]Lookup for use classification'!$B$9,B1698)),ISNUMBER(SEARCH('[1]Lookup for use classification'!$C$9,B1698)),ISNUMBER(SEARCH('[1]Lookup for use classification'!$D$9,B1698)),ISNUMBER(SEARCH('[1]Lookup for use classification'!$E$9,B1698)),ISNUMBER(SEARCH('[1]Lookup for use classification'!$F$9,B1698)),ISNUMBER(SEARCH('[1]Lookup for use classification'!$G$9,B1698)),ISNUMBER(SEARCH('[1]Lookup for use classification'!$H$9,B1698)),ISNUMBER(SEARCH('[1]Lookup for use classification'!$I$9,B1698)),ISNUMBER(SEARCH('[1]Lookup for use classification'!$J$9,B1698)),ISNUMBER(SEARCH('[1]Lookup for use classification'!$K$9,B1698))),'[1]Lookup for use classification'!$A$9,IF(OR(ISNUMBER(SEARCH('[1]Lookup for use classification'!$B$10,B1698)),ISNUMBER(SEARCH('[1]Lookup for use classification'!$C$10,B1698)),ISNUMBER(SEARCH('[1]Lookup for use classification'!$D$10,B1698)),ISNUMBER(SEARCH('[1]Lookup for use classification'!$E$10,B1698)),ISNUMBER(SEARCH('[1]Lookup for use classification'!$F$10,B1698)),ISNUMBER(SEARCH('[1]Lookup for use classification'!$G$10,B1698))),'[1]Lookup for use classification'!$A$10,IF(OR(ISNUMBER(SEARCH('[1]Lookup for use classification'!$B$11,B1698)),ISNUMBER(SEARCH('[1]Lookup for use classification'!$C$11,B1698))),'[1]Lookup for use classification'!$A$11,IF(OR(ISNUMBER(SEARCH('[1]Lookup for use classification'!$B$12,B1698)),ISNUMBER(SEARCH('[1]Lookup for use classification'!$C$12,B1698))),'[1]Lookup for use classification'!$A$12,IF(OR(ISNUMBER(SEARCH('[1]Lookup for use classification'!$B$13,B1698)),ISNUMBER(SEARCH('[1]Lookup for use classification'!$C$13,B1698)),ISNUMBER(SEARCH('[1]Lookup for use classification'!$D$13,B1698)),,ISNUMBER(SEARCH('[1]Lookup for use classification'!$C$13,B1698)),ISNUMBER(SEARCH('[1]Lookup for use classification'!$E$13,B1698))),'[1]Lookup for use classification'!$A$13,IF(OR(ISNUMBER(SEARCH('[1]Lookup for use classification'!$B$14,B1698)),ISNUMBER(SEARCH('[1]Lookup for use classification'!$C$14,B1698))),'[1]Lookup for use classification'!$A$14,"Other"))))))))))))</f>
        <v>Other</v>
      </c>
      <c r="D1698" s="111">
        <v>2200</v>
      </c>
      <c r="E1698" s="112"/>
      <c r="F1698" s="112"/>
    </row>
    <row r="1699" spans="1:6">
      <c r="A1699" s="16" t="s">
        <v>1110</v>
      </c>
      <c r="B1699" s="110" t="s">
        <v>185</v>
      </c>
      <c r="C1699" s="133" t="str">
        <f>IF(OR(ISNUMBER(SEARCH('[1]Lookup for use classification'!$B$1,B1699)),ISNUMBER(SEARCH('[1]Lookup for use classification'!$C$1,B1699)),ISNUMBER(SEARCH('[1]Lookup for use classification'!$D$1,B1699)),ISNUMBER(SEARCH('[1]Lookup for use classification'!$E$1,B1699))),'[1]Lookup for use classification'!$A$1,IF(ISNUMBER(SEARCH('[1]Lookup for use classification'!$B$2,B1699)),'[1]Lookup for use classification'!$A$2,IF(ISNUMBER(SEARCH('[1]Lookup for use classification'!$B$3,B1699)),'[1]Lookup for use classification'!$A$3,IF(OR(ISNUMBER(SEARCH('[1]Lookup for use classification'!$B$4,B1699)),ISNUMBER(SEARCH('[1]Lookup for use classification'!$C$4,B1699)),ISNUMBER(SEARCH('[1]Lookup for use classification'!$D$4,B1699)),ISNUMBER(SEARCH('[1]Lookup for use classification'!$E$4,B1699))),'[1]Lookup for use classification'!$A$4,IF(OR(ISNUMBER(SEARCH('[1]Lookup for use classification'!$B$5,B1699)),ISNUMBER(SEARCH('[1]Lookup for use classification'!$C$5,B1699)),ISNUMBER(SEARCH('[1]Lookup for use classification'!$D$5,B1699))),'[1]Lookup for use classification'!$A$5,IF(OR(ISNUMBER(SEARCH('[1]Lookup for use classification'!$B$7,B1699)),ISNUMBER(SEARCH('[1]Lookup for use classification'!$C$7,B1699)),ISNUMBER(SEARCH('[1]Lookup for use classification'!$D$7,B1699))),'[1]Lookup for use classification'!$A$7,IF(OR(ISNUMBER(SEARCH('[1]Lookup for use classification'!$B$9,B1699)),ISNUMBER(SEARCH('[1]Lookup for use classification'!$C$9,B1699)),ISNUMBER(SEARCH('[1]Lookup for use classification'!$D$9,B1699)),ISNUMBER(SEARCH('[1]Lookup for use classification'!$E$9,B1699)),ISNUMBER(SEARCH('[1]Lookup for use classification'!$F$9,B1699)),ISNUMBER(SEARCH('[1]Lookup for use classification'!$G$9,B1699)),ISNUMBER(SEARCH('[1]Lookup for use classification'!$H$9,B1699)),ISNUMBER(SEARCH('[1]Lookup for use classification'!$I$9,B1699)),ISNUMBER(SEARCH('[1]Lookup for use classification'!$J$9,B1699)),ISNUMBER(SEARCH('[1]Lookup for use classification'!$K$9,B1699))),'[1]Lookup for use classification'!$A$9,IF(OR(ISNUMBER(SEARCH('[1]Lookup for use classification'!$B$10,B1699)),ISNUMBER(SEARCH('[1]Lookup for use classification'!$C$10,B1699)),ISNUMBER(SEARCH('[1]Lookup for use classification'!$D$10,B1699)),ISNUMBER(SEARCH('[1]Lookup for use classification'!$E$10,B1699)),ISNUMBER(SEARCH('[1]Lookup for use classification'!$F$10,B1699)),ISNUMBER(SEARCH('[1]Lookup for use classification'!$G$10,B1699))),'[1]Lookup for use classification'!$A$10,IF(OR(ISNUMBER(SEARCH('[1]Lookup for use classification'!$B$11,B1699)),ISNUMBER(SEARCH('[1]Lookup for use classification'!$C$11,B1699))),'[1]Lookup for use classification'!$A$11,IF(OR(ISNUMBER(SEARCH('[1]Lookup for use classification'!$B$12,B1699)),ISNUMBER(SEARCH('[1]Lookup for use classification'!$C$12,B1699))),'[1]Lookup for use classification'!$A$12,IF(OR(ISNUMBER(SEARCH('[1]Lookup for use classification'!$B$13,B1699)),ISNUMBER(SEARCH('[1]Lookup for use classification'!$C$13,B1699)),ISNUMBER(SEARCH('[1]Lookup for use classification'!$D$13,B1699)),,ISNUMBER(SEARCH('[1]Lookup for use classification'!$C$13,B1699)),ISNUMBER(SEARCH('[1]Lookup for use classification'!$E$13,B1699))),'[1]Lookup for use classification'!$A$13,IF(OR(ISNUMBER(SEARCH('[1]Lookup for use classification'!$B$14,B1699)),ISNUMBER(SEARCH('[1]Lookup for use classification'!$C$14,B1699))),'[1]Lookup for use classification'!$A$14,"Other"))))))))))))</f>
        <v>Other</v>
      </c>
      <c r="D1699" s="111">
        <v>3800</v>
      </c>
      <c r="E1699" s="112"/>
      <c r="F1699" s="112"/>
    </row>
    <row r="1700" spans="1:6">
      <c r="A1700" s="16" t="s">
        <v>1110</v>
      </c>
      <c r="B1700" s="110" t="s">
        <v>1098</v>
      </c>
      <c r="C1700" s="133" t="str">
        <f>IF(OR(ISNUMBER(SEARCH('[1]Lookup for use classification'!$B$1,B1700)),ISNUMBER(SEARCH('[1]Lookup for use classification'!$C$1,B1700)),ISNUMBER(SEARCH('[1]Lookup for use classification'!$D$1,B1700)),ISNUMBER(SEARCH('[1]Lookup for use classification'!$E$1,B1700))),'[1]Lookup for use classification'!$A$1,IF(ISNUMBER(SEARCH('[1]Lookup for use classification'!$B$2,B1700)),'[1]Lookup for use classification'!$A$2,IF(ISNUMBER(SEARCH('[1]Lookup for use classification'!$B$3,B1700)),'[1]Lookup for use classification'!$A$3,IF(OR(ISNUMBER(SEARCH('[1]Lookup for use classification'!$B$4,B1700)),ISNUMBER(SEARCH('[1]Lookup for use classification'!$C$4,B1700)),ISNUMBER(SEARCH('[1]Lookup for use classification'!$D$4,B1700)),ISNUMBER(SEARCH('[1]Lookup for use classification'!$E$4,B1700))),'[1]Lookup for use classification'!$A$4,IF(OR(ISNUMBER(SEARCH('[1]Lookup for use classification'!$B$5,B1700)),ISNUMBER(SEARCH('[1]Lookup for use classification'!$C$5,B1700)),ISNUMBER(SEARCH('[1]Lookup for use classification'!$D$5,B1700))),'[1]Lookup for use classification'!$A$5,IF(OR(ISNUMBER(SEARCH('[1]Lookup for use classification'!$B$7,B1700)),ISNUMBER(SEARCH('[1]Lookup for use classification'!$C$7,B1700)),ISNUMBER(SEARCH('[1]Lookup for use classification'!$D$7,B1700))),'[1]Lookup for use classification'!$A$7,IF(OR(ISNUMBER(SEARCH('[1]Lookup for use classification'!$B$9,B1700)),ISNUMBER(SEARCH('[1]Lookup for use classification'!$C$9,B1700)),ISNUMBER(SEARCH('[1]Lookup for use classification'!$D$9,B1700)),ISNUMBER(SEARCH('[1]Lookup for use classification'!$E$9,B1700)),ISNUMBER(SEARCH('[1]Lookup for use classification'!$F$9,B1700)),ISNUMBER(SEARCH('[1]Lookup for use classification'!$G$9,B1700)),ISNUMBER(SEARCH('[1]Lookup for use classification'!$H$9,B1700)),ISNUMBER(SEARCH('[1]Lookup for use classification'!$I$9,B1700)),ISNUMBER(SEARCH('[1]Lookup for use classification'!$J$9,B1700)),ISNUMBER(SEARCH('[1]Lookup for use classification'!$K$9,B1700))),'[1]Lookup for use classification'!$A$9,IF(OR(ISNUMBER(SEARCH('[1]Lookup for use classification'!$B$10,B1700)),ISNUMBER(SEARCH('[1]Lookup for use classification'!$C$10,B1700)),ISNUMBER(SEARCH('[1]Lookup for use classification'!$D$10,B1700)),ISNUMBER(SEARCH('[1]Lookup for use classification'!$E$10,B1700)),ISNUMBER(SEARCH('[1]Lookup for use classification'!$F$10,B1700)),ISNUMBER(SEARCH('[1]Lookup for use classification'!$G$10,B1700))),'[1]Lookup for use classification'!$A$10,IF(OR(ISNUMBER(SEARCH('[1]Lookup for use classification'!$B$11,B1700)),ISNUMBER(SEARCH('[1]Lookup for use classification'!$C$11,B1700))),'[1]Lookup for use classification'!$A$11,IF(OR(ISNUMBER(SEARCH('[1]Lookup for use classification'!$B$12,B1700)),ISNUMBER(SEARCH('[1]Lookup for use classification'!$C$12,B1700))),'[1]Lookup for use classification'!$A$12,IF(OR(ISNUMBER(SEARCH('[1]Lookup for use classification'!$B$13,B1700)),ISNUMBER(SEARCH('[1]Lookup for use classification'!$C$13,B1700)),ISNUMBER(SEARCH('[1]Lookup for use classification'!$D$13,B1700)),,ISNUMBER(SEARCH('[1]Lookup for use classification'!$C$13,B1700)),ISNUMBER(SEARCH('[1]Lookup for use classification'!$E$13,B1700))),'[1]Lookup for use classification'!$A$13,IF(OR(ISNUMBER(SEARCH('[1]Lookup for use classification'!$B$14,B1700)),ISNUMBER(SEARCH('[1]Lookup for use classification'!$C$14,B1700))),'[1]Lookup for use classification'!$A$14,"Other"))))))))))))</f>
        <v>Office</v>
      </c>
      <c r="D1700" s="111"/>
      <c r="E1700" s="112"/>
      <c r="F1700" s="112"/>
    </row>
    <row r="1701" spans="1:6">
      <c r="A1701" s="16" t="s">
        <v>1110</v>
      </c>
      <c r="B1701" s="110" t="s">
        <v>1099</v>
      </c>
      <c r="C1701" s="133" t="str">
        <f>IF(OR(ISNUMBER(SEARCH('[1]Lookup for use classification'!$B$1,B1701)),ISNUMBER(SEARCH('[1]Lookup for use classification'!$C$1,B1701)),ISNUMBER(SEARCH('[1]Lookup for use classification'!$D$1,B1701)),ISNUMBER(SEARCH('[1]Lookup for use classification'!$E$1,B1701))),'[1]Lookup for use classification'!$A$1,IF(ISNUMBER(SEARCH('[1]Lookup for use classification'!$B$2,B1701)),'[1]Lookup for use classification'!$A$2,IF(ISNUMBER(SEARCH('[1]Lookup for use classification'!$B$3,B1701)),'[1]Lookup for use classification'!$A$3,IF(OR(ISNUMBER(SEARCH('[1]Lookup for use classification'!$B$4,B1701)),ISNUMBER(SEARCH('[1]Lookup for use classification'!$C$4,B1701)),ISNUMBER(SEARCH('[1]Lookup for use classification'!$D$4,B1701)),ISNUMBER(SEARCH('[1]Lookup for use classification'!$E$4,B1701))),'[1]Lookup for use classification'!$A$4,IF(OR(ISNUMBER(SEARCH('[1]Lookup for use classification'!$B$5,B1701)),ISNUMBER(SEARCH('[1]Lookup for use classification'!$C$5,B1701)),ISNUMBER(SEARCH('[1]Lookup for use classification'!$D$5,B1701))),'[1]Lookup for use classification'!$A$5,IF(OR(ISNUMBER(SEARCH('[1]Lookup for use classification'!$B$7,B1701)),ISNUMBER(SEARCH('[1]Lookup for use classification'!$C$7,B1701)),ISNUMBER(SEARCH('[1]Lookup for use classification'!$D$7,B1701))),'[1]Lookup for use classification'!$A$7,IF(OR(ISNUMBER(SEARCH('[1]Lookup for use classification'!$B$9,B1701)),ISNUMBER(SEARCH('[1]Lookup for use classification'!$C$9,B1701)),ISNUMBER(SEARCH('[1]Lookup for use classification'!$D$9,B1701)),ISNUMBER(SEARCH('[1]Lookup for use classification'!$E$9,B1701)),ISNUMBER(SEARCH('[1]Lookup for use classification'!$F$9,B1701)),ISNUMBER(SEARCH('[1]Lookup for use classification'!$G$9,B1701)),ISNUMBER(SEARCH('[1]Lookup for use classification'!$H$9,B1701)),ISNUMBER(SEARCH('[1]Lookup for use classification'!$I$9,B1701)),ISNUMBER(SEARCH('[1]Lookup for use classification'!$J$9,B1701)),ISNUMBER(SEARCH('[1]Lookup for use classification'!$K$9,B1701))),'[1]Lookup for use classification'!$A$9,IF(OR(ISNUMBER(SEARCH('[1]Lookup for use classification'!$B$10,B1701)),ISNUMBER(SEARCH('[1]Lookup for use classification'!$C$10,B1701)),ISNUMBER(SEARCH('[1]Lookup for use classification'!$D$10,B1701)),ISNUMBER(SEARCH('[1]Lookup for use classification'!$E$10,B1701)),ISNUMBER(SEARCH('[1]Lookup for use classification'!$F$10,B1701)),ISNUMBER(SEARCH('[1]Lookup for use classification'!$G$10,B1701))),'[1]Lookup for use classification'!$A$10,IF(OR(ISNUMBER(SEARCH('[1]Lookup for use classification'!$B$11,B1701)),ISNUMBER(SEARCH('[1]Lookup for use classification'!$C$11,B1701))),'[1]Lookup for use classification'!$A$11,IF(OR(ISNUMBER(SEARCH('[1]Lookup for use classification'!$B$12,B1701)),ISNUMBER(SEARCH('[1]Lookup for use classification'!$C$12,B1701))),'[1]Lookup for use classification'!$A$12,IF(OR(ISNUMBER(SEARCH('[1]Lookup for use classification'!$B$13,B1701)),ISNUMBER(SEARCH('[1]Lookup for use classification'!$C$13,B1701)),ISNUMBER(SEARCH('[1]Lookup for use classification'!$D$13,B1701)),,ISNUMBER(SEARCH('[1]Lookup for use classification'!$C$13,B1701)),ISNUMBER(SEARCH('[1]Lookup for use classification'!$E$13,B1701))),'[1]Lookup for use classification'!$A$13,IF(OR(ISNUMBER(SEARCH('[1]Lookup for use classification'!$B$14,B1701)),ISNUMBER(SEARCH('[1]Lookup for use classification'!$C$14,B1701))),'[1]Lookup for use classification'!$A$14,"Other"))))))))))))</f>
        <v>Health Care - Hospitals</v>
      </c>
      <c r="D1701" s="111">
        <v>3250</v>
      </c>
      <c r="E1701" s="112" t="s">
        <v>989</v>
      </c>
      <c r="F1701" s="112"/>
    </row>
    <row r="1702" spans="1:6">
      <c r="A1702" s="16" t="s">
        <v>1110</v>
      </c>
      <c r="B1702" s="110" t="s">
        <v>1100</v>
      </c>
      <c r="C1702" s="133" t="str">
        <f>IF(OR(ISNUMBER(SEARCH('[1]Lookup for use classification'!$B$1,B1702)),ISNUMBER(SEARCH('[1]Lookup for use classification'!$C$1,B1702)),ISNUMBER(SEARCH('[1]Lookup for use classification'!$D$1,B1702)),ISNUMBER(SEARCH('[1]Lookup for use classification'!$E$1,B1702))),'[1]Lookup for use classification'!$A$1,IF(ISNUMBER(SEARCH('[1]Lookup for use classification'!$B$2,B1702)),'[1]Lookup for use classification'!$A$2,IF(ISNUMBER(SEARCH('[1]Lookup for use classification'!$B$3,B1702)),'[1]Lookup for use classification'!$A$3,IF(OR(ISNUMBER(SEARCH('[1]Lookup for use classification'!$B$4,B1702)),ISNUMBER(SEARCH('[1]Lookup for use classification'!$C$4,B1702)),ISNUMBER(SEARCH('[1]Lookup for use classification'!$D$4,B1702)),ISNUMBER(SEARCH('[1]Lookup for use classification'!$E$4,B1702))),'[1]Lookup for use classification'!$A$4,IF(OR(ISNUMBER(SEARCH('[1]Lookup for use classification'!$B$5,B1702)),ISNUMBER(SEARCH('[1]Lookup for use classification'!$C$5,B1702)),ISNUMBER(SEARCH('[1]Lookup for use classification'!$D$5,B1702))),'[1]Lookup for use classification'!$A$5,IF(OR(ISNUMBER(SEARCH('[1]Lookup for use classification'!$B$7,B1702)),ISNUMBER(SEARCH('[1]Lookup for use classification'!$C$7,B1702)),ISNUMBER(SEARCH('[1]Lookup for use classification'!$D$7,B1702))),'[1]Lookup for use classification'!$A$7,IF(OR(ISNUMBER(SEARCH('[1]Lookup for use classification'!$B$9,B1702)),ISNUMBER(SEARCH('[1]Lookup for use classification'!$C$9,B1702)),ISNUMBER(SEARCH('[1]Lookup for use classification'!$D$9,B1702)),ISNUMBER(SEARCH('[1]Lookup for use classification'!$E$9,B1702)),ISNUMBER(SEARCH('[1]Lookup for use classification'!$F$9,B1702)),ISNUMBER(SEARCH('[1]Lookup for use classification'!$G$9,B1702)),ISNUMBER(SEARCH('[1]Lookup for use classification'!$H$9,B1702)),ISNUMBER(SEARCH('[1]Lookup for use classification'!$I$9,B1702)),ISNUMBER(SEARCH('[1]Lookup for use classification'!$J$9,B1702)),ISNUMBER(SEARCH('[1]Lookup for use classification'!$K$9,B1702))),'[1]Lookup for use classification'!$A$9,IF(OR(ISNUMBER(SEARCH('[1]Lookup for use classification'!$B$10,B1702)),ISNUMBER(SEARCH('[1]Lookup for use classification'!$C$10,B1702)),ISNUMBER(SEARCH('[1]Lookup for use classification'!$D$10,B1702)),ISNUMBER(SEARCH('[1]Lookup for use classification'!$E$10,B1702)),ISNUMBER(SEARCH('[1]Lookup for use classification'!$F$10,B1702)),ISNUMBER(SEARCH('[1]Lookup for use classification'!$G$10,B1702))),'[1]Lookup for use classification'!$A$10,IF(OR(ISNUMBER(SEARCH('[1]Lookup for use classification'!$B$11,B1702)),ISNUMBER(SEARCH('[1]Lookup for use classification'!$C$11,B1702))),'[1]Lookup for use classification'!$A$11,IF(OR(ISNUMBER(SEARCH('[1]Lookup for use classification'!$B$12,B1702)),ISNUMBER(SEARCH('[1]Lookup for use classification'!$C$12,B1702))),'[1]Lookup for use classification'!$A$12,IF(OR(ISNUMBER(SEARCH('[1]Lookup for use classification'!$B$13,B1702)),ISNUMBER(SEARCH('[1]Lookup for use classification'!$C$13,B1702)),ISNUMBER(SEARCH('[1]Lookup for use classification'!$D$13,B1702)),,ISNUMBER(SEARCH('[1]Lookup for use classification'!$C$13,B1702)),ISNUMBER(SEARCH('[1]Lookup for use classification'!$E$13,B1702))),'[1]Lookup for use classification'!$A$13,IF(OR(ISNUMBER(SEARCH('[1]Lookup for use classification'!$B$14,B1702)),ISNUMBER(SEARCH('[1]Lookup for use classification'!$C$14,B1702))),'[1]Lookup for use classification'!$A$14,"Other"))))))))))))</f>
        <v>Other</v>
      </c>
      <c r="D1702" s="111">
        <v>1075</v>
      </c>
      <c r="E1702" s="112" t="s">
        <v>989</v>
      </c>
      <c r="F1702" s="112"/>
    </row>
    <row r="1703" spans="1:6">
      <c r="A1703" s="16" t="s">
        <v>1110</v>
      </c>
      <c r="B1703" s="110" t="s">
        <v>1101</v>
      </c>
      <c r="C1703" s="133" t="str">
        <f>IF(OR(ISNUMBER(SEARCH('[1]Lookup for use classification'!$B$1,B1703)),ISNUMBER(SEARCH('[1]Lookup for use classification'!$C$1,B1703)),ISNUMBER(SEARCH('[1]Lookup for use classification'!$D$1,B1703)),ISNUMBER(SEARCH('[1]Lookup for use classification'!$E$1,B1703))),'[1]Lookup for use classification'!$A$1,IF(ISNUMBER(SEARCH('[1]Lookup for use classification'!$B$2,B1703)),'[1]Lookup for use classification'!$A$2,IF(ISNUMBER(SEARCH('[1]Lookup for use classification'!$B$3,B1703)),'[1]Lookup for use classification'!$A$3,IF(OR(ISNUMBER(SEARCH('[1]Lookup for use classification'!$B$4,B1703)),ISNUMBER(SEARCH('[1]Lookup for use classification'!$C$4,B1703)),ISNUMBER(SEARCH('[1]Lookup for use classification'!$D$4,B1703)),ISNUMBER(SEARCH('[1]Lookup for use classification'!$E$4,B1703))),'[1]Lookup for use classification'!$A$4,IF(OR(ISNUMBER(SEARCH('[1]Lookup for use classification'!$B$5,B1703)),ISNUMBER(SEARCH('[1]Lookup for use classification'!$C$5,B1703)),ISNUMBER(SEARCH('[1]Lookup for use classification'!$D$5,B1703))),'[1]Lookup for use classification'!$A$5,IF(OR(ISNUMBER(SEARCH('[1]Lookup for use classification'!$B$7,B1703)),ISNUMBER(SEARCH('[1]Lookup for use classification'!$C$7,B1703)),ISNUMBER(SEARCH('[1]Lookup for use classification'!$D$7,B1703))),'[1]Lookup for use classification'!$A$7,IF(OR(ISNUMBER(SEARCH('[1]Lookup for use classification'!$B$9,B1703)),ISNUMBER(SEARCH('[1]Lookup for use classification'!$C$9,B1703)),ISNUMBER(SEARCH('[1]Lookup for use classification'!$D$9,B1703)),ISNUMBER(SEARCH('[1]Lookup for use classification'!$E$9,B1703)),ISNUMBER(SEARCH('[1]Lookup for use classification'!$F$9,B1703)),ISNUMBER(SEARCH('[1]Lookup for use classification'!$G$9,B1703)),ISNUMBER(SEARCH('[1]Lookup for use classification'!$H$9,B1703)),ISNUMBER(SEARCH('[1]Lookup for use classification'!$I$9,B1703)),ISNUMBER(SEARCH('[1]Lookup for use classification'!$J$9,B1703)),ISNUMBER(SEARCH('[1]Lookup for use classification'!$K$9,B1703))),'[1]Lookup for use classification'!$A$9,IF(OR(ISNUMBER(SEARCH('[1]Lookup for use classification'!$B$10,B1703)),ISNUMBER(SEARCH('[1]Lookup for use classification'!$C$10,B1703)),ISNUMBER(SEARCH('[1]Lookup for use classification'!$D$10,B1703)),ISNUMBER(SEARCH('[1]Lookup for use classification'!$E$10,B1703)),ISNUMBER(SEARCH('[1]Lookup for use classification'!$F$10,B1703)),ISNUMBER(SEARCH('[1]Lookup for use classification'!$G$10,B1703))),'[1]Lookup for use classification'!$A$10,IF(OR(ISNUMBER(SEARCH('[1]Lookup for use classification'!$B$11,B1703)),ISNUMBER(SEARCH('[1]Lookup for use classification'!$C$11,B1703))),'[1]Lookup for use classification'!$A$11,IF(OR(ISNUMBER(SEARCH('[1]Lookup for use classification'!$B$12,B1703)),ISNUMBER(SEARCH('[1]Lookup for use classification'!$C$12,B1703))),'[1]Lookup for use classification'!$A$12,IF(OR(ISNUMBER(SEARCH('[1]Lookup for use classification'!$B$13,B1703)),ISNUMBER(SEARCH('[1]Lookup for use classification'!$C$13,B1703)),ISNUMBER(SEARCH('[1]Lookup for use classification'!$D$13,B1703)),,ISNUMBER(SEARCH('[1]Lookup for use classification'!$C$13,B1703)),ISNUMBER(SEARCH('[1]Lookup for use classification'!$E$13,B1703))),'[1]Lookup for use classification'!$A$13,IF(OR(ISNUMBER(SEARCH('[1]Lookup for use classification'!$B$14,B1703)),ISNUMBER(SEARCH('[1]Lookup for use classification'!$C$14,B1703))),'[1]Lookup for use classification'!$A$14,"Other"))))))))))))</f>
        <v>Office</v>
      </c>
      <c r="D1703" s="111">
        <v>1075</v>
      </c>
      <c r="E1703" s="112" t="s">
        <v>989</v>
      </c>
      <c r="F1703" s="112"/>
    </row>
    <row r="1704" spans="1:6">
      <c r="A1704" s="16" t="s">
        <v>1110</v>
      </c>
      <c r="B1704" s="110" t="s">
        <v>1102</v>
      </c>
      <c r="C1704" s="133" t="str">
        <f>IF(OR(ISNUMBER(SEARCH('[1]Lookup for use classification'!$B$1,B1704)),ISNUMBER(SEARCH('[1]Lookup for use classification'!$C$1,B1704)),ISNUMBER(SEARCH('[1]Lookup for use classification'!$D$1,B1704)),ISNUMBER(SEARCH('[1]Lookup for use classification'!$E$1,B1704))),'[1]Lookup for use classification'!$A$1,IF(ISNUMBER(SEARCH('[1]Lookup for use classification'!$B$2,B1704)),'[1]Lookup for use classification'!$A$2,IF(ISNUMBER(SEARCH('[1]Lookup for use classification'!$B$3,B1704)),'[1]Lookup for use classification'!$A$3,IF(OR(ISNUMBER(SEARCH('[1]Lookup for use classification'!$B$4,B1704)),ISNUMBER(SEARCH('[1]Lookup for use classification'!$C$4,B1704)),ISNUMBER(SEARCH('[1]Lookup for use classification'!$D$4,B1704)),ISNUMBER(SEARCH('[1]Lookup for use classification'!$E$4,B1704))),'[1]Lookup for use classification'!$A$4,IF(OR(ISNUMBER(SEARCH('[1]Lookup for use classification'!$B$5,B1704)),ISNUMBER(SEARCH('[1]Lookup for use classification'!$C$5,B1704)),ISNUMBER(SEARCH('[1]Lookup for use classification'!$D$5,B1704))),'[1]Lookup for use classification'!$A$5,IF(OR(ISNUMBER(SEARCH('[1]Lookup for use classification'!$B$7,B1704)),ISNUMBER(SEARCH('[1]Lookup for use classification'!$C$7,B1704)),ISNUMBER(SEARCH('[1]Lookup for use classification'!$D$7,B1704))),'[1]Lookup for use classification'!$A$7,IF(OR(ISNUMBER(SEARCH('[1]Lookup for use classification'!$B$9,B1704)),ISNUMBER(SEARCH('[1]Lookup for use classification'!$C$9,B1704)),ISNUMBER(SEARCH('[1]Lookup for use classification'!$D$9,B1704)),ISNUMBER(SEARCH('[1]Lookup for use classification'!$E$9,B1704)),ISNUMBER(SEARCH('[1]Lookup for use classification'!$F$9,B1704)),ISNUMBER(SEARCH('[1]Lookup for use classification'!$G$9,B1704)),ISNUMBER(SEARCH('[1]Lookup for use classification'!$H$9,B1704)),ISNUMBER(SEARCH('[1]Lookup for use classification'!$I$9,B1704)),ISNUMBER(SEARCH('[1]Lookup for use classification'!$J$9,B1704)),ISNUMBER(SEARCH('[1]Lookup for use classification'!$K$9,B1704))),'[1]Lookup for use classification'!$A$9,IF(OR(ISNUMBER(SEARCH('[1]Lookup for use classification'!$B$10,B1704)),ISNUMBER(SEARCH('[1]Lookup for use classification'!$C$10,B1704)),ISNUMBER(SEARCH('[1]Lookup for use classification'!$D$10,B1704)),ISNUMBER(SEARCH('[1]Lookup for use classification'!$E$10,B1704)),ISNUMBER(SEARCH('[1]Lookup for use classification'!$F$10,B1704)),ISNUMBER(SEARCH('[1]Lookup for use classification'!$G$10,B1704))),'[1]Lookup for use classification'!$A$10,IF(OR(ISNUMBER(SEARCH('[1]Lookup for use classification'!$B$11,B1704)),ISNUMBER(SEARCH('[1]Lookup for use classification'!$C$11,B1704))),'[1]Lookup for use classification'!$A$11,IF(OR(ISNUMBER(SEARCH('[1]Lookup for use classification'!$B$12,B1704)),ISNUMBER(SEARCH('[1]Lookup for use classification'!$C$12,B1704))),'[1]Lookup for use classification'!$A$12,IF(OR(ISNUMBER(SEARCH('[1]Lookup for use classification'!$B$13,B1704)),ISNUMBER(SEARCH('[1]Lookup for use classification'!$C$13,B1704)),ISNUMBER(SEARCH('[1]Lookup for use classification'!$D$13,B1704)),,ISNUMBER(SEARCH('[1]Lookup for use classification'!$C$13,B1704)),ISNUMBER(SEARCH('[1]Lookup for use classification'!$E$13,B1704))),'[1]Lookup for use classification'!$A$13,IF(OR(ISNUMBER(SEARCH('[1]Lookup for use classification'!$B$14,B1704)),ISNUMBER(SEARCH('[1]Lookup for use classification'!$C$14,B1704))),'[1]Lookup for use classification'!$A$14,"Other"))))))))))))</f>
        <v>Education - K - 12</v>
      </c>
      <c r="D1704" s="111">
        <v>108700</v>
      </c>
      <c r="E1704" s="112" t="s">
        <v>798</v>
      </c>
      <c r="F1704" s="112"/>
    </row>
    <row r="1705" spans="1:6">
      <c r="A1705" s="16" t="s">
        <v>1110</v>
      </c>
      <c r="B1705" s="110" t="s">
        <v>1103</v>
      </c>
      <c r="C1705" s="133" t="str">
        <f>IF(OR(ISNUMBER(SEARCH('[1]Lookup for use classification'!$B$1,B1705)),ISNUMBER(SEARCH('[1]Lookup for use classification'!$C$1,B1705)),ISNUMBER(SEARCH('[1]Lookup for use classification'!$D$1,B1705)),ISNUMBER(SEARCH('[1]Lookup for use classification'!$E$1,B1705))),'[1]Lookup for use classification'!$A$1,IF(ISNUMBER(SEARCH('[1]Lookup for use classification'!$B$2,B1705)),'[1]Lookup for use classification'!$A$2,IF(ISNUMBER(SEARCH('[1]Lookup for use classification'!$B$3,B1705)),'[1]Lookup for use classification'!$A$3,IF(OR(ISNUMBER(SEARCH('[1]Lookup for use classification'!$B$4,B1705)),ISNUMBER(SEARCH('[1]Lookup for use classification'!$C$4,B1705)),ISNUMBER(SEARCH('[1]Lookup for use classification'!$D$4,B1705)),ISNUMBER(SEARCH('[1]Lookup for use classification'!$E$4,B1705))),'[1]Lookup for use classification'!$A$4,IF(OR(ISNUMBER(SEARCH('[1]Lookup for use classification'!$B$5,B1705)),ISNUMBER(SEARCH('[1]Lookup for use classification'!$C$5,B1705)),ISNUMBER(SEARCH('[1]Lookup for use classification'!$D$5,B1705))),'[1]Lookup for use classification'!$A$5,IF(OR(ISNUMBER(SEARCH('[1]Lookup for use classification'!$B$7,B1705)),ISNUMBER(SEARCH('[1]Lookup for use classification'!$C$7,B1705)),ISNUMBER(SEARCH('[1]Lookup for use classification'!$D$7,B1705))),'[1]Lookup for use classification'!$A$7,IF(OR(ISNUMBER(SEARCH('[1]Lookup for use classification'!$B$9,B1705)),ISNUMBER(SEARCH('[1]Lookup for use classification'!$C$9,B1705)),ISNUMBER(SEARCH('[1]Lookup for use classification'!$D$9,B1705)),ISNUMBER(SEARCH('[1]Lookup for use classification'!$E$9,B1705)),ISNUMBER(SEARCH('[1]Lookup for use classification'!$F$9,B1705)),ISNUMBER(SEARCH('[1]Lookup for use classification'!$G$9,B1705)),ISNUMBER(SEARCH('[1]Lookup for use classification'!$H$9,B1705)),ISNUMBER(SEARCH('[1]Lookup for use classification'!$I$9,B1705)),ISNUMBER(SEARCH('[1]Lookup for use classification'!$J$9,B1705)),ISNUMBER(SEARCH('[1]Lookup for use classification'!$K$9,B1705))),'[1]Lookup for use classification'!$A$9,IF(OR(ISNUMBER(SEARCH('[1]Lookup for use classification'!$B$10,B1705)),ISNUMBER(SEARCH('[1]Lookup for use classification'!$C$10,B1705)),ISNUMBER(SEARCH('[1]Lookup for use classification'!$D$10,B1705)),ISNUMBER(SEARCH('[1]Lookup for use classification'!$E$10,B1705)),ISNUMBER(SEARCH('[1]Lookup for use classification'!$F$10,B1705)),ISNUMBER(SEARCH('[1]Lookup for use classification'!$G$10,B1705))),'[1]Lookup for use classification'!$A$10,IF(OR(ISNUMBER(SEARCH('[1]Lookup for use classification'!$B$11,B1705)),ISNUMBER(SEARCH('[1]Lookup for use classification'!$C$11,B1705))),'[1]Lookup for use classification'!$A$11,IF(OR(ISNUMBER(SEARCH('[1]Lookup for use classification'!$B$12,B1705)),ISNUMBER(SEARCH('[1]Lookup for use classification'!$C$12,B1705))),'[1]Lookup for use classification'!$A$12,IF(OR(ISNUMBER(SEARCH('[1]Lookup for use classification'!$B$13,B1705)),ISNUMBER(SEARCH('[1]Lookup for use classification'!$C$13,B1705)),ISNUMBER(SEARCH('[1]Lookup for use classification'!$D$13,B1705)),,ISNUMBER(SEARCH('[1]Lookup for use classification'!$C$13,B1705)),ISNUMBER(SEARCH('[1]Lookup for use classification'!$E$13,B1705))),'[1]Lookup for use classification'!$A$13,IF(OR(ISNUMBER(SEARCH('[1]Lookup for use classification'!$B$14,B1705)),ISNUMBER(SEARCH('[1]Lookup for use classification'!$C$14,B1705))),'[1]Lookup for use classification'!$A$14,"Other"))))))))))))</f>
        <v>Other</v>
      </c>
      <c r="D1705" s="111"/>
      <c r="E1705" s="112"/>
      <c r="F1705" s="112"/>
    </row>
    <row r="1706" spans="1:6">
      <c r="A1706" s="16" t="s">
        <v>1110</v>
      </c>
      <c r="B1706" s="110" t="s">
        <v>1104</v>
      </c>
      <c r="C1706" s="133" t="str">
        <f>IF(OR(ISNUMBER(SEARCH('[1]Lookup for use classification'!$B$1,B1706)),ISNUMBER(SEARCH('[1]Lookup for use classification'!$C$1,B1706)),ISNUMBER(SEARCH('[1]Lookup for use classification'!$D$1,B1706)),ISNUMBER(SEARCH('[1]Lookup for use classification'!$E$1,B1706))),'[1]Lookup for use classification'!$A$1,IF(ISNUMBER(SEARCH('[1]Lookup for use classification'!$B$2,B1706)),'[1]Lookup for use classification'!$A$2,IF(ISNUMBER(SEARCH('[1]Lookup for use classification'!$B$3,B1706)),'[1]Lookup for use classification'!$A$3,IF(OR(ISNUMBER(SEARCH('[1]Lookup for use classification'!$B$4,B1706)),ISNUMBER(SEARCH('[1]Lookup for use classification'!$C$4,B1706)),ISNUMBER(SEARCH('[1]Lookup for use classification'!$D$4,B1706)),ISNUMBER(SEARCH('[1]Lookup for use classification'!$E$4,B1706))),'[1]Lookup for use classification'!$A$4,IF(OR(ISNUMBER(SEARCH('[1]Lookup for use classification'!$B$5,B1706)),ISNUMBER(SEARCH('[1]Lookup for use classification'!$C$5,B1706)),ISNUMBER(SEARCH('[1]Lookup for use classification'!$D$5,B1706))),'[1]Lookup for use classification'!$A$5,IF(OR(ISNUMBER(SEARCH('[1]Lookup for use classification'!$B$7,B1706)),ISNUMBER(SEARCH('[1]Lookup for use classification'!$C$7,B1706)),ISNUMBER(SEARCH('[1]Lookup for use classification'!$D$7,B1706))),'[1]Lookup for use classification'!$A$7,IF(OR(ISNUMBER(SEARCH('[1]Lookup for use classification'!$B$9,B1706)),ISNUMBER(SEARCH('[1]Lookup for use classification'!$C$9,B1706)),ISNUMBER(SEARCH('[1]Lookup for use classification'!$D$9,B1706)),ISNUMBER(SEARCH('[1]Lookup for use classification'!$E$9,B1706)),ISNUMBER(SEARCH('[1]Lookup for use classification'!$F$9,B1706)),ISNUMBER(SEARCH('[1]Lookup for use classification'!$G$9,B1706)),ISNUMBER(SEARCH('[1]Lookup for use classification'!$H$9,B1706)),ISNUMBER(SEARCH('[1]Lookup for use classification'!$I$9,B1706)),ISNUMBER(SEARCH('[1]Lookup for use classification'!$J$9,B1706)),ISNUMBER(SEARCH('[1]Lookup for use classification'!$K$9,B1706))),'[1]Lookup for use classification'!$A$9,IF(OR(ISNUMBER(SEARCH('[1]Lookup for use classification'!$B$10,B1706)),ISNUMBER(SEARCH('[1]Lookup for use classification'!$C$10,B1706)),ISNUMBER(SEARCH('[1]Lookup for use classification'!$D$10,B1706)),ISNUMBER(SEARCH('[1]Lookup for use classification'!$E$10,B1706)),ISNUMBER(SEARCH('[1]Lookup for use classification'!$F$10,B1706)),ISNUMBER(SEARCH('[1]Lookup for use classification'!$G$10,B1706))),'[1]Lookup for use classification'!$A$10,IF(OR(ISNUMBER(SEARCH('[1]Lookup for use classification'!$B$11,B1706)),ISNUMBER(SEARCH('[1]Lookup for use classification'!$C$11,B1706))),'[1]Lookup for use classification'!$A$11,IF(OR(ISNUMBER(SEARCH('[1]Lookup for use classification'!$B$12,B1706)),ISNUMBER(SEARCH('[1]Lookup for use classification'!$C$12,B1706))),'[1]Lookup for use classification'!$A$12,IF(OR(ISNUMBER(SEARCH('[1]Lookup for use classification'!$B$13,B1706)),ISNUMBER(SEARCH('[1]Lookup for use classification'!$C$13,B1706)),ISNUMBER(SEARCH('[1]Lookup for use classification'!$D$13,B1706)),,ISNUMBER(SEARCH('[1]Lookup for use classification'!$C$13,B1706)),ISNUMBER(SEARCH('[1]Lookup for use classification'!$E$13,B1706))),'[1]Lookup for use classification'!$A$13,IF(OR(ISNUMBER(SEARCH('[1]Lookup for use classification'!$B$14,B1706)),ISNUMBER(SEARCH('[1]Lookup for use classification'!$C$14,B1706))),'[1]Lookup for use classification'!$A$14,"Other"))))))))))))</f>
        <v>Other</v>
      </c>
      <c r="D1706" s="111">
        <v>3600</v>
      </c>
      <c r="E1706" s="112"/>
      <c r="F1706" s="112"/>
    </row>
    <row r="1707" spans="1:6">
      <c r="A1707" s="16" t="s">
        <v>1110</v>
      </c>
      <c r="B1707" s="110" t="s">
        <v>37</v>
      </c>
      <c r="C1707" s="133" t="str">
        <f>IF(OR(ISNUMBER(SEARCH('[1]Lookup for use classification'!$B$1,B1707)),ISNUMBER(SEARCH('[1]Lookup for use classification'!$C$1,B1707)),ISNUMBER(SEARCH('[1]Lookup for use classification'!$D$1,B1707)),ISNUMBER(SEARCH('[1]Lookup for use classification'!$E$1,B1707))),'[1]Lookup for use classification'!$A$1,IF(ISNUMBER(SEARCH('[1]Lookup for use classification'!$B$2,B1707)),'[1]Lookup for use classification'!$A$2,IF(ISNUMBER(SEARCH('[1]Lookup for use classification'!$B$3,B1707)),'[1]Lookup for use classification'!$A$3,IF(OR(ISNUMBER(SEARCH('[1]Lookup for use classification'!$B$4,B1707)),ISNUMBER(SEARCH('[1]Lookup for use classification'!$C$4,B1707)),ISNUMBER(SEARCH('[1]Lookup for use classification'!$D$4,B1707)),ISNUMBER(SEARCH('[1]Lookup for use classification'!$E$4,B1707))),'[1]Lookup for use classification'!$A$4,IF(OR(ISNUMBER(SEARCH('[1]Lookup for use classification'!$B$5,B1707)),ISNUMBER(SEARCH('[1]Lookup for use classification'!$C$5,B1707)),ISNUMBER(SEARCH('[1]Lookup for use classification'!$D$5,B1707))),'[1]Lookup for use classification'!$A$5,IF(OR(ISNUMBER(SEARCH('[1]Lookup for use classification'!$B$7,B1707)),ISNUMBER(SEARCH('[1]Lookup for use classification'!$C$7,B1707)),ISNUMBER(SEARCH('[1]Lookup for use classification'!$D$7,B1707))),'[1]Lookup for use classification'!$A$7,IF(OR(ISNUMBER(SEARCH('[1]Lookup for use classification'!$B$9,B1707)),ISNUMBER(SEARCH('[1]Lookup for use classification'!$C$9,B1707)),ISNUMBER(SEARCH('[1]Lookup for use classification'!$D$9,B1707)),ISNUMBER(SEARCH('[1]Lookup for use classification'!$E$9,B1707)),ISNUMBER(SEARCH('[1]Lookup for use classification'!$F$9,B1707)),ISNUMBER(SEARCH('[1]Lookup for use classification'!$G$9,B1707)),ISNUMBER(SEARCH('[1]Lookup for use classification'!$H$9,B1707)),ISNUMBER(SEARCH('[1]Lookup for use classification'!$I$9,B1707)),ISNUMBER(SEARCH('[1]Lookup for use classification'!$J$9,B1707)),ISNUMBER(SEARCH('[1]Lookup for use classification'!$K$9,B1707))),'[1]Lookup for use classification'!$A$9,IF(OR(ISNUMBER(SEARCH('[1]Lookup for use classification'!$B$10,B1707)),ISNUMBER(SEARCH('[1]Lookup for use classification'!$C$10,B1707)),ISNUMBER(SEARCH('[1]Lookup for use classification'!$D$10,B1707)),ISNUMBER(SEARCH('[1]Lookup for use classification'!$E$10,B1707)),ISNUMBER(SEARCH('[1]Lookup for use classification'!$F$10,B1707)),ISNUMBER(SEARCH('[1]Lookup for use classification'!$G$10,B1707))),'[1]Lookup for use classification'!$A$10,IF(OR(ISNUMBER(SEARCH('[1]Lookup for use classification'!$B$11,B1707)),ISNUMBER(SEARCH('[1]Lookup for use classification'!$C$11,B1707))),'[1]Lookup for use classification'!$A$11,IF(OR(ISNUMBER(SEARCH('[1]Lookup for use classification'!$B$12,B1707)),ISNUMBER(SEARCH('[1]Lookup for use classification'!$C$12,B1707))),'[1]Lookup for use classification'!$A$12,IF(OR(ISNUMBER(SEARCH('[1]Lookup for use classification'!$B$13,B1707)),ISNUMBER(SEARCH('[1]Lookup for use classification'!$C$13,B1707)),ISNUMBER(SEARCH('[1]Lookup for use classification'!$D$13,B1707)),,ISNUMBER(SEARCH('[1]Lookup for use classification'!$C$13,B1707)),ISNUMBER(SEARCH('[1]Lookup for use classification'!$E$13,B1707))),'[1]Lookup for use classification'!$A$13,IF(OR(ISNUMBER(SEARCH('[1]Lookup for use classification'!$B$14,B1707)),ISNUMBER(SEARCH('[1]Lookup for use classification'!$C$14,B1707))),'[1]Lookup for use classification'!$A$14,"Other"))))))))))))</f>
        <v>Office</v>
      </c>
      <c r="D1707" s="111"/>
      <c r="E1707" s="112"/>
      <c r="F1707" s="112"/>
    </row>
    <row r="1708" spans="1:6">
      <c r="A1708" s="16" t="s">
        <v>1110</v>
      </c>
      <c r="B1708" s="110" t="s">
        <v>1105</v>
      </c>
      <c r="C1708" s="133" t="str">
        <f>IF(OR(ISNUMBER(SEARCH('[1]Lookup for use classification'!$B$1,B1708)),ISNUMBER(SEARCH('[1]Lookup for use classification'!$C$1,B1708)),ISNUMBER(SEARCH('[1]Lookup for use classification'!$D$1,B1708)),ISNUMBER(SEARCH('[1]Lookup for use classification'!$E$1,B1708))),'[1]Lookup for use classification'!$A$1,IF(ISNUMBER(SEARCH('[1]Lookup for use classification'!$B$2,B1708)),'[1]Lookup for use classification'!$A$2,IF(ISNUMBER(SEARCH('[1]Lookup for use classification'!$B$3,B1708)),'[1]Lookup for use classification'!$A$3,IF(OR(ISNUMBER(SEARCH('[1]Lookup for use classification'!$B$4,B1708)),ISNUMBER(SEARCH('[1]Lookup for use classification'!$C$4,B1708)),ISNUMBER(SEARCH('[1]Lookup for use classification'!$D$4,B1708)),ISNUMBER(SEARCH('[1]Lookup for use classification'!$E$4,B1708))),'[1]Lookup for use classification'!$A$4,IF(OR(ISNUMBER(SEARCH('[1]Lookup for use classification'!$B$5,B1708)),ISNUMBER(SEARCH('[1]Lookup for use classification'!$C$5,B1708)),ISNUMBER(SEARCH('[1]Lookup for use classification'!$D$5,B1708))),'[1]Lookup for use classification'!$A$5,IF(OR(ISNUMBER(SEARCH('[1]Lookup for use classification'!$B$7,B1708)),ISNUMBER(SEARCH('[1]Lookup for use classification'!$C$7,B1708)),ISNUMBER(SEARCH('[1]Lookup for use classification'!$D$7,B1708))),'[1]Lookup for use classification'!$A$7,IF(OR(ISNUMBER(SEARCH('[1]Lookup for use classification'!$B$9,B1708)),ISNUMBER(SEARCH('[1]Lookup for use classification'!$C$9,B1708)),ISNUMBER(SEARCH('[1]Lookup for use classification'!$D$9,B1708)),ISNUMBER(SEARCH('[1]Lookup for use classification'!$E$9,B1708)),ISNUMBER(SEARCH('[1]Lookup for use classification'!$F$9,B1708)),ISNUMBER(SEARCH('[1]Lookup for use classification'!$G$9,B1708)),ISNUMBER(SEARCH('[1]Lookup for use classification'!$H$9,B1708)),ISNUMBER(SEARCH('[1]Lookup for use classification'!$I$9,B1708)),ISNUMBER(SEARCH('[1]Lookup for use classification'!$J$9,B1708)),ISNUMBER(SEARCH('[1]Lookup for use classification'!$K$9,B1708))),'[1]Lookup for use classification'!$A$9,IF(OR(ISNUMBER(SEARCH('[1]Lookup for use classification'!$B$10,B1708)),ISNUMBER(SEARCH('[1]Lookup for use classification'!$C$10,B1708)),ISNUMBER(SEARCH('[1]Lookup for use classification'!$D$10,B1708)),ISNUMBER(SEARCH('[1]Lookup for use classification'!$E$10,B1708)),ISNUMBER(SEARCH('[1]Lookup for use classification'!$F$10,B1708)),ISNUMBER(SEARCH('[1]Lookup for use classification'!$G$10,B1708))),'[1]Lookup for use classification'!$A$10,IF(OR(ISNUMBER(SEARCH('[1]Lookup for use classification'!$B$11,B1708)),ISNUMBER(SEARCH('[1]Lookup for use classification'!$C$11,B1708))),'[1]Lookup for use classification'!$A$11,IF(OR(ISNUMBER(SEARCH('[1]Lookup for use classification'!$B$12,B1708)),ISNUMBER(SEARCH('[1]Lookup for use classification'!$C$12,B1708))),'[1]Lookup for use classification'!$A$12,IF(OR(ISNUMBER(SEARCH('[1]Lookup for use classification'!$B$13,B1708)),ISNUMBER(SEARCH('[1]Lookup for use classification'!$C$13,B1708)),ISNUMBER(SEARCH('[1]Lookup for use classification'!$D$13,B1708)),,ISNUMBER(SEARCH('[1]Lookup for use classification'!$C$13,B1708)),ISNUMBER(SEARCH('[1]Lookup for use classification'!$E$13,B1708))),'[1]Lookup for use classification'!$A$13,IF(OR(ISNUMBER(SEARCH('[1]Lookup for use classification'!$B$14,B1708)),ISNUMBER(SEARCH('[1]Lookup for use classification'!$C$14,B1708))),'[1]Lookup for use classification'!$A$14,"Other"))))))))))))</f>
        <v>Health Care - Hospitals</v>
      </c>
      <c r="D1708" s="111"/>
      <c r="E1708" s="112"/>
      <c r="F1708" s="112"/>
    </row>
    <row r="1709" spans="1:6">
      <c r="A1709" s="16" t="s">
        <v>1110</v>
      </c>
      <c r="B1709" s="110" t="s">
        <v>81</v>
      </c>
      <c r="C1709" s="133" t="str">
        <f>IF(OR(ISNUMBER(SEARCH('[1]Lookup for use classification'!$B$1,B1709)),ISNUMBER(SEARCH('[1]Lookup for use classification'!$C$1,B1709)),ISNUMBER(SEARCH('[1]Lookup for use classification'!$D$1,B1709)),ISNUMBER(SEARCH('[1]Lookup for use classification'!$E$1,B1709))),'[1]Lookup for use classification'!$A$1,IF(ISNUMBER(SEARCH('[1]Lookup for use classification'!$B$2,B1709)),'[1]Lookup for use classification'!$A$2,IF(ISNUMBER(SEARCH('[1]Lookup for use classification'!$B$3,B1709)),'[1]Lookup for use classification'!$A$3,IF(OR(ISNUMBER(SEARCH('[1]Lookup for use classification'!$B$4,B1709)),ISNUMBER(SEARCH('[1]Lookup for use classification'!$C$4,B1709)),ISNUMBER(SEARCH('[1]Lookup for use classification'!$D$4,B1709)),ISNUMBER(SEARCH('[1]Lookup for use classification'!$E$4,B1709))),'[1]Lookup for use classification'!$A$4,IF(OR(ISNUMBER(SEARCH('[1]Lookup for use classification'!$B$5,B1709)),ISNUMBER(SEARCH('[1]Lookup for use classification'!$C$5,B1709)),ISNUMBER(SEARCH('[1]Lookup for use classification'!$D$5,B1709))),'[1]Lookup for use classification'!$A$5,IF(OR(ISNUMBER(SEARCH('[1]Lookup for use classification'!$B$7,B1709)),ISNUMBER(SEARCH('[1]Lookup for use classification'!$C$7,B1709)),ISNUMBER(SEARCH('[1]Lookup for use classification'!$D$7,B1709))),'[1]Lookup for use classification'!$A$7,IF(OR(ISNUMBER(SEARCH('[1]Lookup for use classification'!$B$9,B1709)),ISNUMBER(SEARCH('[1]Lookup for use classification'!$C$9,B1709)),ISNUMBER(SEARCH('[1]Lookup for use classification'!$D$9,B1709)),ISNUMBER(SEARCH('[1]Lookup for use classification'!$E$9,B1709)),ISNUMBER(SEARCH('[1]Lookup for use classification'!$F$9,B1709)),ISNUMBER(SEARCH('[1]Lookup for use classification'!$G$9,B1709)),ISNUMBER(SEARCH('[1]Lookup for use classification'!$H$9,B1709)),ISNUMBER(SEARCH('[1]Lookup for use classification'!$I$9,B1709)),ISNUMBER(SEARCH('[1]Lookup for use classification'!$J$9,B1709)),ISNUMBER(SEARCH('[1]Lookup for use classification'!$K$9,B1709))),'[1]Lookup for use classification'!$A$9,IF(OR(ISNUMBER(SEARCH('[1]Lookup for use classification'!$B$10,B1709)),ISNUMBER(SEARCH('[1]Lookup for use classification'!$C$10,B1709)),ISNUMBER(SEARCH('[1]Lookup for use classification'!$D$10,B1709)),ISNUMBER(SEARCH('[1]Lookup for use classification'!$E$10,B1709)),ISNUMBER(SEARCH('[1]Lookup for use classification'!$F$10,B1709)),ISNUMBER(SEARCH('[1]Lookup for use classification'!$G$10,B1709))),'[1]Lookup for use classification'!$A$10,IF(OR(ISNUMBER(SEARCH('[1]Lookup for use classification'!$B$11,B1709)),ISNUMBER(SEARCH('[1]Lookup for use classification'!$C$11,B1709))),'[1]Lookup for use classification'!$A$11,IF(OR(ISNUMBER(SEARCH('[1]Lookup for use classification'!$B$12,B1709)),ISNUMBER(SEARCH('[1]Lookup for use classification'!$C$12,B1709))),'[1]Lookup for use classification'!$A$12,IF(OR(ISNUMBER(SEARCH('[1]Lookup for use classification'!$B$13,B1709)),ISNUMBER(SEARCH('[1]Lookup for use classification'!$C$13,B1709)),ISNUMBER(SEARCH('[1]Lookup for use classification'!$D$13,B1709)),,ISNUMBER(SEARCH('[1]Lookup for use classification'!$C$13,B1709)),ISNUMBER(SEARCH('[1]Lookup for use classification'!$E$13,B1709))),'[1]Lookup for use classification'!$A$13,IF(OR(ISNUMBER(SEARCH('[1]Lookup for use classification'!$B$14,B1709)),ISNUMBER(SEARCH('[1]Lookup for use classification'!$C$14,B1709))),'[1]Lookup for use classification'!$A$14,"Other"))))))))))))</f>
        <v>Warehousing</v>
      </c>
      <c r="D1709" s="111">
        <v>1600</v>
      </c>
      <c r="E1709" s="112"/>
      <c r="F1709" s="112"/>
    </row>
    <row r="1710" spans="1:6">
      <c r="A1710" s="16" t="s">
        <v>1110</v>
      </c>
      <c r="B1710" s="110" t="s">
        <v>1106</v>
      </c>
      <c r="C1710" s="133" t="str">
        <f>IF(OR(ISNUMBER(SEARCH('[1]Lookup for use classification'!$B$1,B1710)),ISNUMBER(SEARCH('[1]Lookup for use classification'!$C$1,B1710)),ISNUMBER(SEARCH('[1]Lookup for use classification'!$D$1,B1710)),ISNUMBER(SEARCH('[1]Lookup for use classification'!$E$1,B1710))),'[1]Lookup for use classification'!$A$1,IF(ISNUMBER(SEARCH('[1]Lookup for use classification'!$B$2,B1710)),'[1]Lookup for use classification'!$A$2,IF(ISNUMBER(SEARCH('[1]Lookup for use classification'!$B$3,B1710)),'[1]Lookup for use classification'!$A$3,IF(OR(ISNUMBER(SEARCH('[1]Lookup for use classification'!$B$4,B1710)),ISNUMBER(SEARCH('[1]Lookup for use classification'!$C$4,B1710)),ISNUMBER(SEARCH('[1]Lookup for use classification'!$D$4,B1710)),ISNUMBER(SEARCH('[1]Lookup for use classification'!$E$4,B1710))),'[1]Lookup for use classification'!$A$4,IF(OR(ISNUMBER(SEARCH('[1]Lookup for use classification'!$B$5,B1710)),ISNUMBER(SEARCH('[1]Lookup for use classification'!$C$5,B1710)),ISNUMBER(SEARCH('[1]Lookup for use classification'!$D$5,B1710))),'[1]Lookup for use classification'!$A$5,IF(OR(ISNUMBER(SEARCH('[1]Lookup for use classification'!$B$7,B1710)),ISNUMBER(SEARCH('[1]Lookup for use classification'!$C$7,B1710)),ISNUMBER(SEARCH('[1]Lookup for use classification'!$D$7,B1710))),'[1]Lookup for use classification'!$A$7,IF(OR(ISNUMBER(SEARCH('[1]Lookup for use classification'!$B$9,B1710)),ISNUMBER(SEARCH('[1]Lookup for use classification'!$C$9,B1710)),ISNUMBER(SEARCH('[1]Lookup for use classification'!$D$9,B1710)),ISNUMBER(SEARCH('[1]Lookup for use classification'!$E$9,B1710)),ISNUMBER(SEARCH('[1]Lookup for use classification'!$F$9,B1710)),ISNUMBER(SEARCH('[1]Lookup for use classification'!$G$9,B1710)),ISNUMBER(SEARCH('[1]Lookup for use classification'!$H$9,B1710)),ISNUMBER(SEARCH('[1]Lookup for use classification'!$I$9,B1710)),ISNUMBER(SEARCH('[1]Lookup for use classification'!$J$9,B1710)),ISNUMBER(SEARCH('[1]Lookup for use classification'!$K$9,B1710))),'[1]Lookup for use classification'!$A$9,IF(OR(ISNUMBER(SEARCH('[1]Lookup for use classification'!$B$10,B1710)),ISNUMBER(SEARCH('[1]Lookup for use classification'!$C$10,B1710)),ISNUMBER(SEARCH('[1]Lookup for use classification'!$D$10,B1710)),ISNUMBER(SEARCH('[1]Lookup for use classification'!$E$10,B1710)),ISNUMBER(SEARCH('[1]Lookup for use classification'!$F$10,B1710)),ISNUMBER(SEARCH('[1]Lookup for use classification'!$G$10,B1710))),'[1]Lookup for use classification'!$A$10,IF(OR(ISNUMBER(SEARCH('[1]Lookup for use classification'!$B$11,B1710)),ISNUMBER(SEARCH('[1]Lookup for use classification'!$C$11,B1710))),'[1]Lookup for use classification'!$A$11,IF(OR(ISNUMBER(SEARCH('[1]Lookup for use classification'!$B$12,B1710)),ISNUMBER(SEARCH('[1]Lookup for use classification'!$C$12,B1710))),'[1]Lookup for use classification'!$A$12,IF(OR(ISNUMBER(SEARCH('[1]Lookup for use classification'!$B$13,B1710)),ISNUMBER(SEARCH('[1]Lookup for use classification'!$C$13,B1710)),ISNUMBER(SEARCH('[1]Lookup for use classification'!$D$13,B1710)),,ISNUMBER(SEARCH('[1]Lookup for use classification'!$C$13,B1710)),ISNUMBER(SEARCH('[1]Lookup for use classification'!$E$13,B1710))),'[1]Lookup for use classification'!$A$13,IF(OR(ISNUMBER(SEARCH('[1]Lookup for use classification'!$B$14,B1710)),ISNUMBER(SEARCH('[1]Lookup for use classification'!$C$14,B1710))),'[1]Lookup for use classification'!$A$14,"Other"))))))))))))</f>
        <v>Water &amp; Sewer</v>
      </c>
      <c r="D1710" s="111">
        <v>5000</v>
      </c>
      <c r="E1710" s="112"/>
      <c r="F1710" s="112"/>
    </row>
    <row r="1711" spans="1:6">
      <c r="A1711" s="16" t="s">
        <v>1110</v>
      </c>
      <c r="B1711" s="110" t="s">
        <v>533</v>
      </c>
      <c r="C1711" s="133" t="str">
        <f>IF(OR(ISNUMBER(SEARCH('[1]Lookup for use classification'!$B$1,B1711)),ISNUMBER(SEARCH('[1]Lookup for use classification'!$C$1,B1711)),ISNUMBER(SEARCH('[1]Lookup for use classification'!$D$1,B1711)),ISNUMBER(SEARCH('[1]Lookup for use classification'!$E$1,B1711))),'[1]Lookup for use classification'!$A$1,IF(ISNUMBER(SEARCH('[1]Lookup for use classification'!$B$2,B1711)),'[1]Lookup for use classification'!$A$2,IF(ISNUMBER(SEARCH('[1]Lookup for use classification'!$B$3,B1711)),'[1]Lookup for use classification'!$A$3,IF(OR(ISNUMBER(SEARCH('[1]Lookup for use classification'!$B$4,B1711)),ISNUMBER(SEARCH('[1]Lookup for use classification'!$C$4,B1711)),ISNUMBER(SEARCH('[1]Lookup for use classification'!$D$4,B1711)),ISNUMBER(SEARCH('[1]Lookup for use classification'!$E$4,B1711))),'[1]Lookup for use classification'!$A$4,IF(OR(ISNUMBER(SEARCH('[1]Lookup for use classification'!$B$5,B1711)),ISNUMBER(SEARCH('[1]Lookup for use classification'!$C$5,B1711)),ISNUMBER(SEARCH('[1]Lookup for use classification'!$D$5,B1711))),'[1]Lookup for use classification'!$A$5,IF(OR(ISNUMBER(SEARCH('[1]Lookup for use classification'!$B$7,B1711)),ISNUMBER(SEARCH('[1]Lookup for use classification'!$C$7,B1711)),ISNUMBER(SEARCH('[1]Lookup for use classification'!$D$7,B1711))),'[1]Lookup for use classification'!$A$7,IF(OR(ISNUMBER(SEARCH('[1]Lookup for use classification'!$B$9,B1711)),ISNUMBER(SEARCH('[1]Lookup for use classification'!$C$9,B1711)),ISNUMBER(SEARCH('[1]Lookup for use classification'!$D$9,B1711)),ISNUMBER(SEARCH('[1]Lookup for use classification'!$E$9,B1711)),ISNUMBER(SEARCH('[1]Lookup for use classification'!$F$9,B1711)),ISNUMBER(SEARCH('[1]Lookup for use classification'!$G$9,B1711)),ISNUMBER(SEARCH('[1]Lookup for use classification'!$H$9,B1711)),ISNUMBER(SEARCH('[1]Lookup for use classification'!$I$9,B1711)),ISNUMBER(SEARCH('[1]Lookup for use classification'!$J$9,B1711)),ISNUMBER(SEARCH('[1]Lookup for use classification'!$K$9,B1711))),'[1]Lookup for use classification'!$A$9,IF(OR(ISNUMBER(SEARCH('[1]Lookup for use classification'!$B$10,B1711)),ISNUMBER(SEARCH('[1]Lookup for use classification'!$C$10,B1711)),ISNUMBER(SEARCH('[1]Lookup for use classification'!$D$10,B1711)),ISNUMBER(SEARCH('[1]Lookup for use classification'!$E$10,B1711)),ISNUMBER(SEARCH('[1]Lookup for use classification'!$F$10,B1711)),ISNUMBER(SEARCH('[1]Lookup for use classification'!$G$10,B1711))),'[1]Lookup for use classification'!$A$10,IF(OR(ISNUMBER(SEARCH('[1]Lookup for use classification'!$B$11,B1711)),ISNUMBER(SEARCH('[1]Lookup for use classification'!$C$11,B1711))),'[1]Lookup for use classification'!$A$11,IF(OR(ISNUMBER(SEARCH('[1]Lookup for use classification'!$B$12,B1711)),ISNUMBER(SEARCH('[1]Lookup for use classification'!$C$12,B1711))),'[1]Lookup for use classification'!$A$12,IF(OR(ISNUMBER(SEARCH('[1]Lookup for use classification'!$B$13,B1711)),ISNUMBER(SEARCH('[1]Lookup for use classification'!$C$13,B1711)),ISNUMBER(SEARCH('[1]Lookup for use classification'!$D$13,B1711)),,ISNUMBER(SEARCH('[1]Lookup for use classification'!$C$13,B1711)),ISNUMBER(SEARCH('[1]Lookup for use classification'!$E$13,B1711))),'[1]Lookup for use classification'!$A$13,IF(OR(ISNUMBER(SEARCH('[1]Lookup for use classification'!$B$14,B1711)),ISNUMBER(SEARCH('[1]Lookup for use classification'!$C$14,B1711))),'[1]Lookup for use classification'!$A$14,"Other"))))))))))))</f>
        <v>Warehousing</v>
      </c>
      <c r="D1711" s="111">
        <v>1071</v>
      </c>
      <c r="E1711" s="112"/>
      <c r="F1711" s="112"/>
    </row>
    <row r="1712" spans="1:6">
      <c r="A1712" s="16" t="s">
        <v>1110</v>
      </c>
      <c r="B1712" s="110" t="s">
        <v>254</v>
      </c>
      <c r="C1712" s="133" t="str">
        <f>IF(OR(ISNUMBER(SEARCH('[1]Lookup for use classification'!$B$1,B1712)),ISNUMBER(SEARCH('[1]Lookup for use classification'!$C$1,B1712)),ISNUMBER(SEARCH('[1]Lookup for use classification'!$D$1,B1712)),ISNUMBER(SEARCH('[1]Lookup for use classification'!$E$1,B1712))),'[1]Lookup for use classification'!$A$1,IF(ISNUMBER(SEARCH('[1]Lookup for use classification'!$B$2,B1712)),'[1]Lookup for use classification'!$A$2,IF(ISNUMBER(SEARCH('[1]Lookup for use classification'!$B$3,B1712)),'[1]Lookup for use classification'!$A$3,IF(OR(ISNUMBER(SEARCH('[1]Lookup for use classification'!$B$4,B1712)),ISNUMBER(SEARCH('[1]Lookup for use classification'!$C$4,B1712)),ISNUMBER(SEARCH('[1]Lookup for use classification'!$D$4,B1712)),ISNUMBER(SEARCH('[1]Lookup for use classification'!$E$4,B1712))),'[1]Lookup for use classification'!$A$4,IF(OR(ISNUMBER(SEARCH('[1]Lookup for use classification'!$B$5,B1712)),ISNUMBER(SEARCH('[1]Lookup for use classification'!$C$5,B1712)),ISNUMBER(SEARCH('[1]Lookup for use classification'!$D$5,B1712))),'[1]Lookup for use classification'!$A$5,IF(OR(ISNUMBER(SEARCH('[1]Lookup for use classification'!$B$7,B1712)),ISNUMBER(SEARCH('[1]Lookup for use classification'!$C$7,B1712)),ISNUMBER(SEARCH('[1]Lookup for use classification'!$D$7,B1712))),'[1]Lookup for use classification'!$A$7,IF(OR(ISNUMBER(SEARCH('[1]Lookup for use classification'!$B$9,B1712)),ISNUMBER(SEARCH('[1]Lookup for use classification'!$C$9,B1712)),ISNUMBER(SEARCH('[1]Lookup for use classification'!$D$9,B1712)),ISNUMBER(SEARCH('[1]Lookup for use classification'!$E$9,B1712)),ISNUMBER(SEARCH('[1]Lookup for use classification'!$F$9,B1712)),ISNUMBER(SEARCH('[1]Lookup for use classification'!$G$9,B1712)),ISNUMBER(SEARCH('[1]Lookup for use classification'!$H$9,B1712)),ISNUMBER(SEARCH('[1]Lookup for use classification'!$I$9,B1712)),ISNUMBER(SEARCH('[1]Lookup for use classification'!$J$9,B1712)),ISNUMBER(SEARCH('[1]Lookup for use classification'!$K$9,B1712))),'[1]Lookup for use classification'!$A$9,IF(OR(ISNUMBER(SEARCH('[1]Lookup for use classification'!$B$10,B1712)),ISNUMBER(SEARCH('[1]Lookup for use classification'!$C$10,B1712)),ISNUMBER(SEARCH('[1]Lookup for use classification'!$D$10,B1712)),ISNUMBER(SEARCH('[1]Lookup for use classification'!$E$10,B1712)),ISNUMBER(SEARCH('[1]Lookup for use classification'!$F$10,B1712)),ISNUMBER(SEARCH('[1]Lookup for use classification'!$G$10,B1712))),'[1]Lookup for use classification'!$A$10,IF(OR(ISNUMBER(SEARCH('[1]Lookup for use classification'!$B$11,B1712)),ISNUMBER(SEARCH('[1]Lookup for use classification'!$C$11,B1712))),'[1]Lookup for use classification'!$A$11,IF(OR(ISNUMBER(SEARCH('[1]Lookup for use classification'!$B$12,B1712)),ISNUMBER(SEARCH('[1]Lookup for use classification'!$C$12,B1712))),'[1]Lookup for use classification'!$A$12,IF(OR(ISNUMBER(SEARCH('[1]Lookup for use classification'!$B$13,B1712)),ISNUMBER(SEARCH('[1]Lookup for use classification'!$C$13,B1712)),ISNUMBER(SEARCH('[1]Lookup for use classification'!$D$13,B1712)),,ISNUMBER(SEARCH('[1]Lookup for use classification'!$C$13,B1712)),ISNUMBER(SEARCH('[1]Lookup for use classification'!$E$13,B1712))),'[1]Lookup for use classification'!$A$13,IF(OR(ISNUMBER(SEARCH('[1]Lookup for use classification'!$B$14,B1712)),ISNUMBER(SEARCH('[1]Lookup for use classification'!$C$14,B1712))),'[1]Lookup for use classification'!$A$14,"Other"))))))))))))</f>
        <v>Retail - Other</v>
      </c>
      <c r="D1712" s="111"/>
      <c r="E1712" s="112"/>
      <c r="F1712" s="112"/>
    </row>
    <row r="1713" spans="1:6">
      <c r="A1713" s="16" t="s">
        <v>1110</v>
      </c>
      <c r="B1713" s="110" t="s">
        <v>1107</v>
      </c>
      <c r="C1713" s="133" t="str">
        <f>IF(OR(ISNUMBER(SEARCH('[1]Lookup for use classification'!$B$1,B1713)),ISNUMBER(SEARCH('[1]Lookup for use classification'!$C$1,B1713)),ISNUMBER(SEARCH('[1]Lookup for use classification'!$D$1,B1713)),ISNUMBER(SEARCH('[1]Lookup for use classification'!$E$1,B1713))),'[1]Lookup for use classification'!$A$1,IF(ISNUMBER(SEARCH('[1]Lookup for use classification'!$B$2,B1713)),'[1]Lookup for use classification'!$A$2,IF(ISNUMBER(SEARCH('[1]Lookup for use classification'!$B$3,B1713)),'[1]Lookup for use classification'!$A$3,IF(OR(ISNUMBER(SEARCH('[1]Lookup for use classification'!$B$4,B1713)),ISNUMBER(SEARCH('[1]Lookup for use classification'!$C$4,B1713)),ISNUMBER(SEARCH('[1]Lookup for use classification'!$D$4,B1713)),ISNUMBER(SEARCH('[1]Lookup for use classification'!$E$4,B1713))),'[1]Lookup for use classification'!$A$4,IF(OR(ISNUMBER(SEARCH('[1]Lookup for use classification'!$B$5,B1713)),ISNUMBER(SEARCH('[1]Lookup for use classification'!$C$5,B1713)),ISNUMBER(SEARCH('[1]Lookup for use classification'!$D$5,B1713))),'[1]Lookup for use classification'!$A$5,IF(OR(ISNUMBER(SEARCH('[1]Lookup for use classification'!$B$7,B1713)),ISNUMBER(SEARCH('[1]Lookup for use classification'!$C$7,B1713)),ISNUMBER(SEARCH('[1]Lookup for use classification'!$D$7,B1713))),'[1]Lookup for use classification'!$A$7,IF(OR(ISNUMBER(SEARCH('[1]Lookup for use classification'!$B$9,B1713)),ISNUMBER(SEARCH('[1]Lookup for use classification'!$C$9,B1713)),ISNUMBER(SEARCH('[1]Lookup for use classification'!$D$9,B1713)),ISNUMBER(SEARCH('[1]Lookup for use classification'!$E$9,B1713)),ISNUMBER(SEARCH('[1]Lookup for use classification'!$F$9,B1713)),ISNUMBER(SEARCH('[1]Lookup for use classification'!$G$9,B1713)),ISNUMBER(SEARCH('[1]Lookup for use classification'!$H$9,B1713)),ISNUMBER(SEARCH('[1]Lookup for use classification'!$I$9,B1713)),ISNUMBER(SEARCH('[1]Lookup for use classification'!$J$9,B1713)),ISNUMBER(SEARCH('[1]Lookup for use classification'!$K$9,B1713))),'[1]Lookup for use classification'!$A$9,IF(OR(ISNUMBER(SEARCH('[1]Lookup for use classification'!$B$10,B1713)),ISNUMBER(SEARCH('[1]Lookup for use classification'!$C$10,B1713)),ISNUMBER(SEARCH('[1]Lookup for use classification'!$D$10,B1713)),ISNUMBER(SEARCH('[1]Lookup for use classification'!$E$10,B1713)),ISNUMBER(SEARCH('[1]Lookup for use classification'!$F$10,B1713)),ISNUMBER(SEARCH('[1]Lookup for use classification'!$G$10,B1713))),'[1]Lookup for use classification'!$A$10,IF(OR(ISNUMBER(SEARCH('[1]Lookup for use classification'!$B$11,B1713)),ISNUMBER(SEARCH('[1]Lookup for use classification'!$C$11,B1713))),'[1]Lookup for use classification'!$A$11,IF(OR(ISNUMBER(SEARCH('[1]Lookup for use classification'!$B$12,B1713)),ISNUMBER(SEARCH('[1]Lookup for use classification'!$C$12,B1713))),'[1]Lookup for use classification'!$A$12,IF(OR(ISNUMBER(SEARCH('[1]Lookup for use classification'!$B$13,B1713)),ISNUMBER(SEARCH('[1]Lookup for use classification'!$C$13,B1713)),ISNUMBER(SEARCH('[1]Lookup for use classification'!$D$13,B1713)),,ISNUMBER(SEARCH('[1]Lookup for use classification'!$C$13,B1713)),ISNUMBER(SEARCH('[1]Lookup for use classification'!$E$13,B1713))),'[1]Lookup for use classification'!$A$13,IF(OR(ISNUMBER(SEARCH('[1]Lookup for use classification'!$B$14,B1713)),ISNUMBER(SEARCH('[1]Lookup for use classification'!$C$14,B1713))),'[1]Lookup for use classification'!$A$14,"Other"))))))))))))</f>
        <v>Other</v>
      </c>
      <c r="D1713" s="111">
        <v>31734</v>
      </c>
      <c r="E1713" s="112"/>
      <c r="F1713" s="112"/>
    </row>
    <row r="1714" spans="1:6">
      <c r="A1714" s="16" t="s">
        <v>1110</v>
      </c>
      <c r="B1714" s="110" t="s">
        <v>1108</v>
      </c>
      <c r="C1714" s="133" t="str">
        <f>IF(OR(ISNUMBER(SEARCH('[1]Lookup for use classification'!$B$1,B1714)),ISNUMBER(SEARCH('[1]Lookup for use classification'!$C$1,B1714)),ISNUMBER(SEARCH('[1]Lookup for use classification'!$D$1,B1714)),ISNUMBER(SEARCH('[1]Lookup for use classification'!$E$1,B1714))),'[1]Lookup for use classification'!$A$1,IF(ISNUMBER(SEARCH('[1]Lookup for use classification'!$B$2,B1714)),'[1]Lookup for use classification'!$A$2,IF(ISNUMBER(SEARCH('[1]Lookup for use classification'!$B$3,B1714)),'[1]Lookup for use classification'!$A$3,IF(OR(ISNUMBER(SEARCH('[1]Lookup for use classification'!$B$4,B1714)),ISNUMBER(SEARCH('[1]Lookup for use classification'!$C$4,B1714)),ISNUMBER(SEARCH('[1]Lookup for use classification'!$D$4,B1714)),ISNUMBER(SEARCH('[1]Lookup for use classification'!$E$4,B1714))),'[1]Lookup for use classification'!$A$4,IF(OR(ISNUMBER(SEARCH('[1]Lookup for use classification'!$B$5,B1714)),ISNUMBER(SEARCH('[1]Lookup for use classification'!$C$5,B1714)),ISNUMBER(SEARCH('[1]Lookup for use classification'!$D$5,B1714))),'[1]Lookup for use classification'!$A$5,IF(OR(ISNUMBER(SEARCH('[1]Lookup for use classification'!$B$7,B1714)),ISNUMBER(SEARCH('[1]Lookup for use classification'!$C$7,B1714)),ISNUMBER(SEARCH('[1]Lookup for use classification'!$D$7,B1714))),'[1]Lookup for use classification'!$A$7,IF(OR(ISNUMBER(SEARCH('[1]Lookup for use classification'!$B$9,B1714)),ISNUMBER(SEARCH('[1]Lookup for use classification'!$C$9,B1714)),ISNUMBER(SEARCH('[1]Lookup for use classification'!$D$9,B1714)),ISNUMBER(SEARCH('[1]Lookup for use classification'!$E$9,B1714)),ISNUMBER(SEARCH('[1]Lookup for use classification'!$F$9,B1714)),ISNUMBER(SEARCH('[1]Lookup for use classification'!$G$9,B1714)),ISNUMBER(SEARCH('[1]Lookup for use classification'!$H$9,B1714)),ISNUMBER(SEARCH('[1]Lookup for use classification'!$I$9,B1714)),ISNUMBER(SEARCH('[1]Lookup for use classification'!$J$9,B1714)),ISNUMBER(SEARCH('[1]Lookup for use classification'!$K$9,B1714))),'[1]Lookup for use classification'!$A$9,IF(OR(ISNUMBER(SEARCH('[1]Lookup for use classification'!$B$10,B1714)),ISNUMBER(SEARCH('[1]Lookup for use classification'!$C$10,B1714)),ISNUMBER(SEARCH('[1]Lookup for use classification'!$D$10,B1714)),ISNUMBER(SEARCH('[1]Lookup for use classification'!$E$10,B1714)),ISNUMBER(SEARCH('[1]Lookup for use classification'!$F$10,B1714)),ISNUMBER(SEARCH('[1]Lookup for use classification'!$G$10,B1714))),'[1]Lookup for use classification'!$A$10,IF(OR(ISNUMBER(SEARCH('[1]Lookup for use classification'!$B$11,B1714)),ISNUMBER(SEARCH('[1]Lookup for use classification'!$C$11,B1714))),'[1]Lookup for use classification'!$A$11,IF(OR(ISNUMBER(SEARCH('[1]Lookup for use classification'!$B$12,B1714)),ISNUMBER(SEARCH('[1]Lookup for use classification'!$C$12,B1714))),'[1]Lookup for use classification'!$A$12,IF(OR(ISNUMBER(SEARCH('[1]Lookup for use classification'!$B$13,B1714)),ISNUMBER(SEARCH('[1]Lookup for use classification'!$C$13,B1714)),ISNUMBER(SEARCH('[1]Lookup for use classification'!$D$13,B1714)),,ISNUMBER(SEARCH('[1]Lookup for use classification'!$C$13,B1714)),ISNUMBER(SEARCH('[1]Lookup for use classification'!$E$13,B1714))),'[1]Lookup for use classification'!$A$13,IF(OR(ISNUMBER(SEARCH('[1]Lookup for use classification'!$B$14,B1714)),ISNUMBER(SEARCH('[1]Lookup for use classification'!$C$14,B1714))),'[1]Lookup for use classification'!$A$14,"Other"))))))))))))</f>
        <v>Public Assembly</v>
      </c>
      <c r="D1714" s="111"/>
      <c r="E1714" s="112"/>
      <c r="F1714" s="112"/>
    </row>
    <row r="1715" spans="1:6">
      <c r="A1715" s="16" t="s">
        <v>1110</v>
      </c>
      <c r="B1715" s="110" t="s">
        <v>875</v>
      </c>
      <c r="C1715" s="133" t="str">
        <f>IF(OR(ISNUMBER(SEARCH('[1]Lookup for use classification'!$B$1,B1715)),ISNUMBER(SEARCH('[1]Lookup for use classification'!$C$1,B1715)),ISNUMBER(SEARCH('[1]Lookup for use classification'!$D$1,B1715)),ISNUMBER(SEARCH('[1]Lookup for use classification'!$E$1,B1715))),'[1]Lookup for use classification'!$A$1,IF(ISNUMBER(SEARCH('[1]Lookup for use classification'!$B$2,B1715)),'[1]Lookup for use classification'!$A$2,IF(ISNUMBER(SEARCH('[1]Lookup for use classification'!$B$3,B1715)),'[1]Lookup for use classification'!$A$3,IF(OR(ISNUMBER(SEARCH('[1]Lookup for use classification'!$B$4,B1715)),ISNUMBER(SEARCH('[1]Lookup for use classification'!$C$4,B1715)),ISNUMBER(SEARCH('[1]Lookup for use classification'!$D$4,B1715)),ISNUMBER(SEARCH('[1]Lookup for use classification'!$E$4,B1715))),'[1]Lookup for use classification'!$A$4,IF(OR(ISNUMBER(SEARCH('[1]Lookup for use classification'!$B$5,B1715)),ISNUMBER(SEARCH('[1]Lookup for use classification'!$C$5,B1715)),ISNUMBER(SEARCH('[1]Lookup for use classification'!$D$5,B1715))),'[1]Lookup for use classification'!$A$5,IF(OR(ISNUMBER(SEARCH('[1]Lookup for use classification'!$B$7,B1715)),ISNUMBER(SEARCH('[1]Lookup for use classification'!$C$7,B1715)),ISNUMBER(SEARCH('[1]Lookup for use classification'!$D$7,B1715))),'[1]Lookup for use classification'!$A$7,IF(OR(ISNUMBER(SEARCH('[1]Lookup for use classification'!$B$9,B1715)),ISNUMBER(SEARCH('[1]Lookup for use classification'!$C$9,B1715)),ISNUMBER(SEARCH('[1]Lookup for use classification'!$D$9,B1715)),ISNUMBER(SEARCH('[1]Lookup for use classification'!$E$9,B1715)),ISNUMBER(SEARCH('[1]Lookup for use classification'!$F$9,B1715)),ISNUMBER(SEARCH('[1]Lookup for use classification'!$G$9,B1715)),ISNUMBER(SEARCH('[1]Lookup for use classification'!$H$9,B1715)),ISNUMBER(SEARCH('[1]Lookup for use classification'!$I$9,B1715)),ISNUMBER(SEARCH('[1]Lookup for use classification'!$J$9,B1715)),ISNUMBER(SEARCH('[1]Lookup for use classification'!$K$9,B1715))),'[1]Lookup for use classification'!$A$9,IF(OR(ISNUMBER(SEARCH('[1]Lookup for use classification'!$B$10,B1715)),ISNUMBER(SEARCH('[1]Lookup for use classification'!$C$10,B1715)),ISNUMBER(SEARCH('[1]Lookup for use classification'!$D$10,B1715)),ISNUMBER(SEARCH('[1]Lookup for use classification'!$E$10,B1715)),ISNUMBER(SEARCH('[1]Lookup for use classification'!$F$10,B1715)),ISNUMBER(SEARCH('[1]Lookup for use classification'!$G$10,B1715))),'[1]Lookup for use classification'!$A$10,IF(OR(ISNUMBER(SEARCH('[1]Lookup for use classification'!$B$11,B1715)),ISNUMBER(SEARCH('[1]Lookup for use classification'!$C$11,B1715))),'[1]Lookup for use classification'!$A$11,IF(OR(ISNUMBER(SEARCH('[1]Lookup for use classification'!$B$12,B1715)),ISNUMBER(SEARCH('[1]Lookup for use classification'!$C$12,B1715))),'[1]Lookup for use classification'!$A$12,IF(OR(ISNUMBER(SEARCH('[1]Lookup for use classification'!$B$13,B1715)),ISNUMBER(SEARCH('[1]Lookup for use classification'!$C$13,B1715)),ISNUMBER(SEARCH('[1]Lookup for use classification'!$D$13,B1715)),,ISNUMBER(SEARCH('[1]Lookup for use classification'!$C$13,B1715)),ISNUMBER(SEARCH('[1]Lookup for use classification'!$E$13,B1715))),'[1]Lookup for use classification'!$A$13,IF(OR(ISNUMBER(SEARCH('[1]Lookup for use classification'!$B$14,B1715)),ISNUMBER(SEARCH('[1]Lookup for use classification'!$C$14,B1715))),'[1]Lookup for use classification'!$A$14,"Other"))))))))))))</f>
        <v>Public Assembly</v>
      </c>
      <c r="D1715" s="111"/>
      <c r="E1715" s="112"/>
      <c r="F1715" s="112"/>
    </row>
    <row r="1716" spans="1:6">
      <c r="A1716" s="16" t="s">
        <v>1110</v>
      </c>
      <c r="B1716" s="110" t="s">
        <v>1109</v>
      </c>
      <c r="C1716" s="133" t="str">
        <f>IF(OR(ISNUMBER(SEARCH('[1]Lookup for use classification'!$B$1,B1716)),ISNUMBER(SEARCH('[1]Lookup for use classification'!$C$1,B1716)),ISNUMBER(SEARCH('[1]Lookup for use classification'!$D$1,B1716)),ISNUMBER(SEARCH('[1]Lookup for use classification'!$E$1,B1716))),'[1]Lookup for use classification'!$A$1,IF(ISNUMBER(SEARCH('[1]Lookup for use classification'!$B$2,B1716)),'[1]Lookup for use classification'!$A$2,IF(ISNUMBER(SEARCH('[1]Lookup for use classification'!$B$3,B1716)),'[1]Lookup for use classification'!$A$3,IF(OR(ISNUMBER(SEARCH('[1]Lookup for use classification'!$B$4,B1716)),ISNUMBER(SEARCH('[1]Lookup for use classification'!$C$4,B1716)),ISNUMBER(SEARCH('[1]Lookup for use classification'!$D$4,B1716)),ISNUMBER(SEARCH('[1]Lookup for use classification'!$E$4,B1716))),'[1]Lookup for use classification'!$A$4,IF(OR(ISNUMBER(SEARCH('[1]Lookup for use classification'!$B$5,B1716)),ISNUMBER(SEARCH('[1]Lookup for use classification'!$C$5,B1716)),ISNUMBER(SEARCH('[1]Lookup for use classification'!$D$5,B1716))),'[1]Lookup for use classification'!$A$5,IF(OR(ISNUMBER(SEARCH('[1]Lookup for use classification'!$B$7,B1716)),ISNUMBER(SEARCH('[1]Lookup for use classification'!$C$7,B1716)),ISNUMBER(SEARCH('[1]Lookup for use classification'!$D$7,B1716))),'[1]Lookup for use classification'!$A$7,IF(OR(ISNUMBER(SEARCH('[1]Lookup for use classification'!$B$9,B1716)),ISNUMBER(SEARCH('[1]Lookup for use classification'!$C$9,B1716)),ISNUMBER(SEARCH('[1]Lookup for use classification'!$D$9,B1716)),ISNUMBER(SEARCH('[1]Lookup for use classification'!$E$9,B1716)),ISNUMBER(SEARCH('[1]Lookup for use classification'!$F$9,B1716)),ISNUMBER(SEARCH('[1]Lookup for use classification'!$G$9,B1716)),ISNUMBER(SEARCH('[1]Lookup for use classification'!$H$9,B1716)),ISNUMBER(SEARCH('[1]Lookup for use classification'!$I$9,B1716)),ISNUMBER(SEARCH('[1]Lookup for use classification'!$J$9,B1716)),ISNUMBER(SEARCH('[1]Lookup for use classification'!$K$9,B1716))),'[1]Lookup for use classification'!$A$9,IF(OR(ISNUMBER(SEARCH('[1]Lookup for use classification'!$B$10,B1716)),ISNUMBER(SEARCH('[1]Lookup for use classification'!$C$10,B1716)),ISNUMBER(SEARCH('[1]Lookup for use classification'!$D$10,B1716)),ISNUMBER(SEARCH('[1]Lookup for use classification'!$E$10,B1716)),ISNUMBER(SEARCH('[1]Lookup for use classification'!$F$10,B1716)),ISNUMBER(SEARCH('[1]Lookup for use classification'!$G$10,B1716))),'[1]Lookup for use classification'!$A$10,IF(OR(ISNUMBER(SEARCH('[1]Lookup for use classification'!$B$11,B1716)),ISNUMBER(SEARCH('[1]Lookup for use classification'!$C$11,B1716))),'[1]Lookup for use classification'!$A$11,IF(OR(ISNUMBER(SEARCH('[1]Lookup for use classification'!$B$12,B1716)),ISNUMBER(SEARCH('[1]Lookup for use classification'!$C$12,B1716))),'[1]Lookup for use classification'!$A$12,IF(OR(ISNUMBER(SEARCH('[1]Lookup for use classification'!$B$13,B1716)),ISNUMBER(SEARCH('[1]Lookup for use classification'!$C$13,B1716)),ISNUMBER(SEARCH('[1]Lookup for use classification'!$D$13,B1716)),,ISNUMBER(SEARCH('[1]Lookup for use classification'!$C$13,B1716)),ISNUMBER(SEARCH('[1]Lookup for use classification'!$E$13,B1716))),'[1]Lookup for use classification'!$A$13,IF(OR(ISNUMBER(SEARCH('[1]Lookup for use classification'!$B$14,B1716)),ISNUMBER(SEARCH('[1]Lookup for use classification'!$C$14,B1716))),'[1]Lookup for use classification'!$A$14,"Other"))))))))))))</f>
        <v>Other</v>
      </c>
      <c r="D1716" s="111"/>
      <c r="E1716" s="112"/>
      <c r="F1716" s="112"/>
    </row>
    <row r="1717" spans="1:6">
      <c r="A1717" s="16" t="s">
        <v>1110</v>
      </c>
      <c r="B1717" s="110" t="s">
        <v>66</v>
      </c>
      <c r="C1717" s="133" t="str">
        <f>IF(OR(ISNUMBER(SEARCH('[1]Lookup for use classification'!$B$1,B1717)),ISNUMBER(SEARCH('[1]Lookup for use classification'!$C$1,B1717)),ISNUMBER(SEARCH('[1]Lookup for use classification'!$D$1,B1717)),ISNUMBER(SEARCH('[1]Lookup for use classification'!$E$1,B1717))),'[1]Lookup for use classification'!$A$1,IF(ISNUMBER(SEARCH('[1]Lookup for use classification'!$B$2,B1717)),'[1]Lookup for use classification'!$A$2,IF(ISNUMBER(SEARCH('[1]Lookup for use classification'!$B$3,B1717)),'[1]Lookup for use classification'!$A$3,IF(OR(ISNUMBER(SEARCH('[1]Lookup for use classification'!$B$4,B1717)),ISNUMBER(SEARCH('[1]Lookup for use classification'!$C$4,B1717)),ISNUMBER(SEARCH('[1]Lookup for use classification'!$D$4,B1717)),ISNUMBER(SEARCH('[1]Lookup for use classification'!$E$4,B1717))),'[1]Lookup for use classification'!$A$4,IF(OR(ISNUMBER(SEARCH('[1]Lookup for use classification'!$B$5,B1717)),ISNUMBER(SEARCH('[1]Lookup for use classification'!$C$5,B1717)),ISNUMBER(SEARCH('[1]Lookup for use classification'!$D$5,B1717))),'[1]Lookup for use classification'!$A$5,IF(OR(ISNUMBER(SEARCH('[1]Lookup for use classification'!$B$7,B1717)),ISNUMBER(SEARCH('[1]Lookup for use classification'!$C$7,B1717)),ISNUMBER(SEARCH('[1]Lookup for use classification'!$D$7,B1717))),'[1]Lookup for use classification'!$A$7,IF(OR(ISNUMBER(SEARCH('[1]Lookup for use classification'!$B$9,B1717)),ISNUMBER(SEARCH('[1]Lookup for use classification'!$C$9,B1717)),ISNUMBER(SEARCH('[1]Lookup for use classification'!$D$9,B1717)),ISNUMBER(SEARCH('[1]Lookup for use classification'!$E$9,B1717)),ISNUMBER(SEARCH('[1]Lookup for use classification'!$F$9,B1717)),ISNUMBER(SEARCH('[1]Lookup for use classification'!$G$9,B1717)),ISNUMBER(SEARCH('[1]Lookup for use classification'!$H$9,B1717)),ISNUMBER(SEARCH('[1]Lookup for use classification'!$I$9,B1717)),ISNUMBER(SEARCH('[1]Lookup for use classification'!$J$9,B1717)),ISNUMBER(SEARCH('[1]Lookup for use classification'!$K$9,B1717))),'[1]Lookup for use classification'!$A$9,IF(OR(ISNUMBER(SEARCH('[1]Lookup for use classification'!$B$10,B1717)),ISNUMBER(SEARCH('[1]Lookup for use classification'!$C$10,B1717)),ISNUMBER(SEARCH('[1]Lookup for use classification'!$D$10,B1717)),ISNUMBER(SEARCH('[1]Lookup for use classification'!$E$10,B1717)),ISNUMBER(SEARCH('[1]Lookup for use classification'!$F$10,B1717)),ISNUMBER(SEARCH('[1]Lookup for use classification'!$G$10,B1717))),'[1]Lookup for use classification'!$A$10,IF(OR(ISNUMBER(SEARCH('[1]Lookup for use classification'!$B$11,B1717)),ISNUMBER(SEARCH('[1]Lookup for use classification'!$C$11,B1717))),'[1]Lookup for use classification'!$A$11,IF(OR(ISNUMBER(SEARCH('[1]Lookup for use classification'!$B$12,B1717)),ISNUMBER(SEARCH('[1]Lookup for use classification'!$C$12,B1717))),'[1]Lookup for use classification'!$A$12,IF(OR(ISNUMBER(SEARCH('[1]Lookup for use classification'!$B$13,B1717)),ISNUMBER(SEARCH('[1]Lookup for use classification'!$C$13,B1717)),ISNUMBER(SEARCH('[1]Lookup for use classification'!$D$13,B1717)),,ISNUMBER(SEARCH('[1]Lookup for use classification'!$C$13,B1717)),ISNUMBER(SEARCH('[1]Lookup for use classification'!$E$13,B1717))),'[1]Lookup for use classification'!$A$13,IF(OR(ISNUMBER(SEARCH('[1]Lookup for use classification'!$B$14,B1717)),ISNUMBER(SEARCH('[1]Lookup for use classification'!$C$14,B1717))),'[1]Lookup for use classification'!$A$14,"Other"))))))))))))</f>
        <v>Water &amp; Sewer</v>
      </c>
      <c r="D1717" s="111">
        <v>5000</v>
      </c>
      <c r="E1717" s="112" t="s">
        <v>6</v>
      </c>
      <c r="F1717" s="112"/>
    </row>
    <row r="1718" spans="1:6">
      <c r="A1718" s="16" t="s">
        <v>1564</v>
      </c>
      <c r="B1718" s="26" t="s">
        <v>1548</v>
      </c>
      <c r="C1718" s="133" t="str">
        <f>IF(OR(ISNUMBER(SEARCH('[1]Lookup for use classification'!$B$1,B1718)),ISNUMBER(SEARCH('[1]Lookup for use classification'!$C$1,B1718)),ISNUMBER(SEARCH('[1]Lookup for use classification'!$D$1,B1718)),ISNUMBER(SEARCH('[1]Lookup for use classification'!$E$1,B1718))),'[1]Lookup for use classification'!$A$1,IF(ISNUMBER(SEARCH('[1]Lookup for use classification'!$B$2,B1718)),'[1]Lookup for use classification'!$A$2,IF(ISNUMBER(SEARCH('[1]Lookup for use classification'!$B$3,B1718)),'[1]Lookup for use classification'!$A$3,IF(OR(ISNUMBER(SEARCH('[1]Lookup for use classification'!$B$4,B1718)),ISNUMBER(SEARCH('[1]Lookup for use classification'!$C$4,B1718)),ISNUMBER(SEARCH('[1]Lookup for use classification'!$D$4,B1718)),ISNUMBER(SEARCH('[1]Lookup for use classification'!$E$4,B1718))),'[1]Lookup for use classification'!$A$4,IF(OR(ISNUMBER(SEARCH('[1]Lookup for use classification'!$B$5,B1718)),ISNUMBER(SEARCH('[1]Lookup for use classification'!$C$5,B1718)),ISNUMBER(SEARCH('[1]Lookup for use classification'!$D$5,B1718))),'[1]Lookup for use classification'!$A$5,IF(OR(ISNUMBER(SEARCH('[1]Lookup for use classification'!$B$7,B1718)),ISNUMBER(SEARCH('[1]Lookup for use classification'!$C$7,B1718)),ISNUMBER(SEARCH('[1]Lookup for use classification'!$D$7,B1718))),'[1]Lookup for use classification'!$A$7,IF(OR(ISNUMBER(SEARCH('[1]Lookup for use classification'!$B$9,B1718)),ISNUMBER(SEARCH('[1]Lookup for use classification'!$C$9,B1718)),ISNUMBER(SEARCH('[1]Lookup for use classification'!$D$9,B1718)),ISNUMBER(SEARCH('[1]Lookup for use classification'!$E$9,B1718)),ISNUMBER(SEARCH('[1]Lookup for use classification'!$F$9,B1718)),ISNUMBER(SEARCH('[1]Lookup for use classification'!$G$9,B1718)),ISNUMBER(SEARCH('[1]Lookup for use classification'!$H$9,B1718)),ISNUMBER(SEARCH('[1]Lookup for use classification'!$I$9,B1718)),ISNUMBER(SEARCH('[1]Lookup for use classification'!$J$9,B1718)),ISNUMBER(SEARCH('[1]Lookup for use classification'!$K$9,B1718))),'[1]Lookup for use classification'!$A$9,IF(OR(ISNUMBER(SEARCH('[1]Lookup for use classification'!$B$10,B1718)),ISNUMBER(SEARCH('[1]Lookup for use classification'!$C$10,B1718)),ISNUMBER(SEARCH('[1]Lookup for use classification'!$D$10,B1718)),ISNUMBER(SEARCH('[1]Lookup for use classification'!$E$10,B1718)),ISNUMBER(SEARCH('[1]Lookup for use classification'!$F$10,B1718)),ISNUMBER(SEARCH('[1]Lookup for use classification'!$G$10,B1718))),'[1]Lookup for use classification'!$A$10,IF(OR(ISNUMBER(SEARCH('[1]Lookup for use classification'!$B$11,B1718)),ISNUMBER(SEARCH('[1]Lookup for use classification'!$C$11,B1718))),'[1]Lookup for use classification'!$A$11,IF(OR(ISNUMBER(SEARCH('[1]Lookup for use classification'!$B$12,B1718)),ISNUMBER(SEARCH('[1]Lookup for use classification'!$C$12,B1718))),'[1]Lookup for use classification'!$A$12,IF(OR(ISNUMBER(SEARCH('[1]Lookup for use classification'!$B$13,B1718)),ISNUMBER(SEARCH('[1]Lookup for use classification'!$C$13,B1718)),ISNUMBER(SEARCH('[1]Lookup for use classification'!$D$13,B1718)),,ISNUMBER(SEARCH('[1]Lookup for use classification'!$C$13,B1718)),ISNUMBER(SEARCH('[1]Lookup for use classification'!$E$13,B1718))),'[1]Lookup for use classification'!$A$13,IF(OR(ISNUMBER(SEARCH('[1]Lookup for use classification'!$B$14,B1718)),ISNUMBER(SEARCH('[1]Lookup for use classification'!$C$14,B1718))),'[1]Lookup for use classification'!$A$14,"Other"))))))))))))</f>
        <v>Other</v>
      </c>
      <c r="D1718" s="27"/>
      <c r="E1718" s="29"/>
      <c r="F1718" s="29"/>
    </row>
    <row r="1719" spans="1:6">
      <c r="A1719" s="16" t="s">
        <v>1564</v>
      </c>
      <c r="B1719" s="26" t="s">
        <v>1506</v>
      </c>
      <c r="C1719" s="133" t="str">
        <f>IF(OR(ISNUMBER(SEARCH('[1]Lookup for use classification'!$B$1,B1719)),ISNUMBER(SEARCH('[1]Lookup for use classification'!$C$1,B1719)),ISNUMBER(SEARCH('[1]Lookup for use classification'!$D$1,B1719)),ISNUMBER(SEARCH('[1]Lookup for use classification'!$E$1,B1719))),'[1]Lookup for use classification'!$A$1,IF(ISNUMBER(SEARCH('[1]Lookup for use classification'!$B$2,B1719)),'[1]Lookup for use classification'!$A$2,IF(ISNUMBER(SEARCH('[1]Lookup for use classification'!$B$3,B1719)),'[1]Lookup for use classification'!$A$3,IF(OR(ISNUMBER(SEARCH('[1]Lookup for use classification'!$B$4,B1719)),ISNUMBER(SEARCH('[1]Lookup for use classification'!$C$4,B1719)),ISNUMBER(SEARCH('[1]Lookup for use classification'!$D$4,B1719)),ISNUMBER(SEARCH('[1]Lookup for use classification'!$E$4,B1719))),'[1]Lookup for use classification'!$A$4,IF(OR(ISNUMBER(SEARCH('[1]Lookup for use classification'!$B$5,B1719)),ISNUMBER(SEARCH('[1]Lookup for use classification'!$C$5,B1719)),ISNUMBER(SEARCH('[1]Lookup for use classification'!$D$5,B1719))),'[1]Lookup for use classification'!$A$5,IF(OR(ISNUMBER(SEARCH('[1]Lookup for use classification'!$B$7,B1719)),ISNUMBER(SEARCH('[1]Lookup for use classification'!$C$7,B1719)),ISNUMBER(SEARCH('[1]Lookup for use classification'!$D$7,B1719))),'[1]Lookup for use classification'!$A$7,IF(OR(ISNUMBER(SEARCH('[1]Lookup for use classification'!$B$9,B1719)),ISNUMBER(SEARCH('[1]Lookup for use classification'!$C$9,B1719)),ISNUMBER(SEARCH('[1]Lookup for use classification'!$D$9,B1719)),ISNUMBER(SEARCH('[1]Lookup for use classification'!$E$9,B1719)),ISNUMBER(SEARCH('[1]Lookup for use classification'!$F$9,B1719)),ISNUMBER(SEARCH('[1]Lookup for use classification'!$G$9,B1719)),ISNUMBER(SEARCH('[1]Lookup for use classification'!$H$9,B1719)),ISNUMBER(SEARCH('[1]Lookup for use classification'!$I$9,B1719)),ISNUMBER(SEARCH('[1]Lookup for use classification'!$J$9,B1719)),ISNUMBER(SEARCH('[1]Lookup for use classification'!$K$9,B1719))),'[1]Lookup for use classification'!$A$9,IF(OR(ISNUMBER(SEARCH('[1]Lookup for use classification'!$B$10,B1719)),ISNUMBER(SEARCH('[1]Lookup for use classification'!$C$10,B1719)),ISNUMBER(SEARCH('[1]Lookup for use classification'!$D$10,B1719)),ISNUMBER(SEARCH('[1]Lookup for use classification'!$E$10,B1719)),ISNUMBER(SEARCH('[1]Lookup for use classification'!$F$10,B1719)),ISNUMBER(SEARCH('[1]Lookup for use classification'!$G$10,B1719))),'[1]Lookup for use classification'!$A$10,IF(OR(ISNUMBER(SEARCH('[1]Lookup for use classification'!$B$11,B1719)),ISNUMBER(SEARCH('[1]Lookup for use classification'!$C$11,B1719))),'[1]Lookup for use classification'!$A$11,IF(OR(ISNUMBER(SEARCH('[1]Lookup for use classification'!$B$12,B1719)),ISNUMBER(SEARCH('[1]Lookup for use classification'!$C$12,B1719))),'[1]Lookup for use classification'!$A$12,IF(OR(ISNUMBER(SEARCH('[1]Lookup for use classification'!$B$13,B1719)),ISNUMBER(SEARCH('[1]Lookup for use classification'!$C$13,B1719)),ISNUMBER(SEARCH('[1]Lookup for use classification'!$D$13,B1719)),,ISNUMBER(SEARCH('[1]Lookup for use classification'!$C$13,B1719)),ISNUMBER(SEARCH('[1]Lookup for use classification'!$E$13,B1719))),'[1]Lookup for use classification'!$A$13,IF(OR(ISNUMBER(SEARCH('[1]Lookup for use classification'!$B$14,B1719)),ISNUMBER(SEARCH('[1]Lookup for use classification'!$C$14,B1719))),'[1]Lookup for use classification'!$A$14,"Other"))))))))))))</f>
        <v>Other</v>
      </c>
      <c r="D1719" s="27"/>
      <c r="E1719" s="29"/>
      <c r="F1719" s="29"/>
    </row>
    <row r="1720" spans="1:6">
      <c r="A1720" s="16" t="s">
        <v>1564</v>
      </c>
      <c r="B1720" s="26" t="s">
        <v>473</v>
      </c>
      <c r="C1720" s="133" t="str">
        <f>IF(OR(ISNUMBER(SEARCH('[1]Lookup for use classification'!$B$1,B1720)),ISNUMBER(SEARCH('[1]Lookup for use classification'!$C$1,B1720)),ISNUMBER(SEARCH('[1]Lookup for use classification'!$D$1,B1720)),ISNUMBER(SEARCH('[1]Lookup for use classification'!$E$1,B1720))),'[1]Lookup for use classification'!$A$1,IF(ISNUMBER(SEARCH('[1]Lookup for use classification'!$B$2,B1720)),'[1]Lookup for use classification'!$A$2,IF(ISNUMBER(SEARCH('[1]Lookup for use classification'!$B$3,B1720)),'[1]Lookup for use classification'!$A$3,IF(OR(ISNUMBER(SEARCH('[1]Lookup for use classification'!$B$4,B1720)),ISNUMBER(SEARCH('[1]Lookup for use classification'!$C$4,B1720)),ISNUMBER(SEARCH('[1]Lookup for use classification'!$D$4,B1720)),ISNUMBER(SEARCH('[1]Lookup for use classification'!$E$4,B1720))),'[1]Lookup for use classification'!$A$4,IF(OR(ISNUMBER(SEARCH('[1]Lookup for use classification'!$B$5,B1720)),ISNUMBER(SEARCH('[1]Lookup for use classification'!$C$5,B1720)),ISNUMBER(SEARCH('[1]Lookup for use classification'!$D$5,B1720))),'[1]Lookup for use classification'!$A$5,IF(OR(ISNUMBER(SEARCH('[1]Lookup for use classification'!$B$7,B1720)),ISNUMBER(SEARCH('[1]Lookup for use classification'!$C$7,B1720)),ISNUMBER(SEARCH('[1]Lookup for use classification'!$D$7,B1720))),'[1]Lookup for use classification'!$A$7,IF(OR(ISNUMBER(SEARCH('[1]Lookup for use classification'!$B$9,B1720)),ISNUMBER(SEARCH('[1]Lookup for use classification'!$C$9,B1720)),ISNUMBER(SEARCH('[1]Lookup for use classification'!$D$9,B1720)),ISNUMBER(SEARCH('[1]Lookup for use classification'!$E$9,B1720)),ISNUMBER(SEARCH('[1]Lookup for use classification'!$F$9,B1720)),ISNUMBER(SEARCH('[1]Lookup for use classification'!$G$9,B1720)),ISNUMBER(SEARCH('[1]Lookup for use classification'!$H$9,B1720)),ISNUMBER(SEARCH('[1]Lookup for use classification'!$I$9,B1720)),ISNUMBER(SEARCH('[1]Lookup for use classification'!$J$9,B1720)),ISNUMBER(SEARCH('[1]Lookup for use classification'!$K$9,B1720))),'[1]Lookup for use classification'!$A$9,IF(OR(ISNUMBER(SEARCH('[1]Lookup for use classification'!$B$10,B1720)),ISNUMBER(SEARCH('[1]Lookup for use classification'!$C$10,B1720)),ISNUMBER(SEARCH('[1]Lookup for use classification'!$D$10,B1720)),ISNUMBER(SEARCH('[1]Lookup for use classification'!$E$10,B1720)),ISNUMBER(SEARCH('[1]Lookup for use classification'!$F$10,B1720)),ISNUMBER(SEARCH('[1]Lookup for use classification'!$G$10,B1720))),'[1]Lookup for use classification'!$A$10,IF(OR(ISNUMBER(SEARCH('[1]Lookup for use classification'!$B$11,B1720)),ISNUMBER(SEARCH('[1]Lookup for use classification'!$C$11,B1720))),'[1]Lookup for use classification'!$A$11,IF(OR(ISNUMBER(SEARCH('[1]Lookup for use classification'!$B$12,B1720)),ISNUMBER(SEARCH('[1]Lookup for use classification'!$C$12,B1720))),'[1]Lookup for use classification'!$A$12,IF(OR(ISNUMBER(SEARCH('[1]Lookup for use classification'!$B$13,B1720)),ISNUMBER(SEARCH('[1]Lookup for use classification'!$C$13,B1720)),ISNUMBER(SEARCH('[1]Lookup for use classification'!$D$13,B1720)),,ISNUMBER(SEARCH('[1]Lookup for use classification'!$C$13,B1720)),ISNUMBER(SEARCH('[1]Lookup for use classification'!$E$13,B1720))),'[1]Lookup for use classification'!$A$13,IF(OR(ISNUMBER(SEARCH('[1]Lookup for use classification'!$B$14,B1720)),ISNUMBER(SEARCH('[1]Lookup for use classification'!$C$14,B1720))),'[1]Lookup for use classification'!$A$14,"Other"))))))))))))</f>
        <v>Public Assembly</v>
      </c>
      <c r="D1720" s="27">
        <v>4500</v>
      </c>
      <c r="E1720" s="29"/>
      <c r="F1720" s="29"/>
    </row>
    <row r="1721" spans="1:6">
      <c r="A1721" s="16" t="s">
        <v>1564</v>
      </c>
      <c r="B1721" s="47" t="s">
        <v>1549</v>
      </c>
      <c r="C1721" s="133" t="str">
        <f>IF(OR(ISNUMBER(SEARCH('[1]Lookup for use classification'!$B$1,B1721)),ISNUMBER(SEARCH('[1]Lookup for use classification'!$C$1,B1721)),ISNUMBER(SEARCH('[1]Lookup for use classification'!$D$1,B1721)),ISNUMBER(SEARCH('[1]Lookup for use classification'!$E$1,B1721))),'[1]Lookup for use classification'!$A$1,IF(ISNUMBER(SEARCH('[1]Lookup for use classification'!$B$2,B1721)),'[1]Lookup for use classification'!$A$2,IF(ISNUMBER(SEARCH('[1]Lookup for use classification'!$B$3,B1721)),'[1]Lookup for use classification'!$A$3,IF(OR(ISNUMBER(SEARCH('[1]Lookup for use classification'!$B$4,B1721)),ISNUMBER(SEARCH('[1]Lookup for use classification'!$C$4,B1721)),ISNUMBER(SEARCH('[1]Lookup for use classification'!$D$4,B1721)),ISNUMBER(SEARCH('[1]Lookup for use classification'!$E$4,B1721))),'[1]Lookup for use classification'!$A$4,IF(OR(ISNUMBER(SEARCH('[1]Lookup for use classification'!$B$5,B1721)),ISNUMBER(SEARCH('[1]Lookup for use classification'!$C$5,B1721)),ISNUMBER(SEARCH('[1]Lookup for use classification'!$D$5,B1721))),'[1]Lookup for use classification'!$A$5,IF(OR(ISNUMBER(SEARCH('[1]Lookup for use classification'!$B$7,B1721)),ISNUMBER(SEARCH('[1]Lookup for use classification'!$C$7,B1721)),ISNUMBER(SEARCH('[1]Lookup for use classification'!$D$7,B1721))),'[1]Lookup for use classification'!$A$7,IF(OR(ISNUMBER(SEARCH('[1]Lookup for use classification'!$B$9,B1721)),ISNUMBER(SEARCH('[1]Lookup for use classification'!$C$9,B1721)),ISNUMBER(SEARCH('[1]Lookup for use classification'!$D$9,B1721)),ISNUMBER(SEARCH('[1]Lookup for use classification'!$E$9,B1721)),ISNUMBER(SEARCH('[1]Lookup for use classification'!$F$9,B1721)),ISNUMBER(SEARCH('[1]Lookup for use classification'!$G$9,B1721)),ISNUMBER(SEARCH('[1]Lookup for use classification'!$H$9,B1721)),ISNUMBER(SEARCH('[1]Lookup for use classification'!$I$9,B1721)),ISNUMBER(SEARCH('[1]Lookup for use classification'!$J$9,B1721)),ISNUMBER(SEARCH('[1]Lookup for use classification'!$K$9,B1721))),'[1]Lookup for use classification'!$A$9,IF(OR(ISNUMBER(SEARCH('[1]Lookup for use classification'!$B$10,B1721)),ISNUMBER(SEARCH('[1]Lookup for use classification'!$C$10,B1721)),ISNUMBER(SEARCH('[1]Lookup for use classification'!$D$10,B1721)),ISNUMBER(SEARCH('[1]Lookup for use classification'!$E$10,B1721)),ISNUMBER(SEARCH('[1]Lookup for use classification'!$F$10,B1721)),ISNUMBER(SEARCH('[1]Lookup for use classification'!$G$10,B1721))),'[1]Lookup for use classification'!$A$10,IF(OR(ISNUMBER(SEARCH('[1]Lookup for use classification'!$B$11,B1721)),ISNUMBER(SEARCH('[1]Lookup for use classification'!$C$11,B1721))),'[1]Lookup for use classification'!$A$11,IF(OR(ISNUMBER(SEARCH('[1]Lookup for use classification'!$B$12,B1721)),ISNUMBER(SEARCH('[1]Lookup for use classification'!$C$12,B1721))),'[1]Lookup for use classification'!$A$12,IF(OR(ISNUMBER(SEARCH('[1]Lookup for use classification'!$B$13,B1721)),ISNUMBER(SEARCH('[1]Lookup for use classification'!$C$13,B1721)),ISNUMBER(SEARCH('[1]Lookup for use classification'!$D$13,B1721)),,ISNUMBER(SEARCH('[1]Lookup for use classification'!$C$13,B1721)),ISNUMBER(SEARCH('[1]Lookup for use classification'!$E$13,B1721))),'[1]Lookup for use classification'!$A$13,IF(OR(ISNUMBER(SEARCH('[1]Lookup for use classification'!$B$14,B1721)),ISNUMBER(SEARCH('[1]Lookup for use classification'!$C$14,B1721))),'[1]Lookup for use classification'!$A$14,"Other"))))))))))))</f>
        <v>Other</v>
      </c>
      <c r="D1721" s="48"/>
      <c r="E1721" s="64"/>
      <c r="F1721" s="64"/>
    </row>
    <row r="1722" spans="1:6">
      <c r="A1722" s="16" t="s">
        <v>1564</v>
      </c>
      <c r="B1722" s="26" t="s">
        <v>1550</v>
      </c>
      <c r="C1722" s="133" t="str">
        <f>IF(OR(ISNUMBER(SEARCH('[1]Lookup for use classification'!$B$1,B1722)),ISNUMBER(SEARCH('[1]Lookup for use classification'!$C$1,B1722)),ISNUMBER(SEARCH('[1]Lookup for use classification'!$D$1,B1722)),ISNUMBER(SEARCH('[1]Lookup for use classification'!$E$1,B1722))),'[1]Lookup for use classification'!$A$1,IF(ISNUMBER(SEARCH('[1]Lookup for use classification'!$B$2,B1722)),'[1]Lookup for use classification'!$A$2,IF(ISNUMBER(SEARCH('[1]Lookup for use classification'!$B$3,B1722)),'[1]Lookup for use classification'!$A$3,IF(OR(ISNUMBER(SEARCH('[1]Lookup for use classification'!$B$4,B1722)),ISNUMBER(SEARCH('[1]Lookup for use classification'!$C$4,B1722)),ISNUMBER(SEARCH('[1]Lookup for use classification'!$D$4,B1722)),ISNUMBER(SEARCH('[1]Lookup for use classification'!$E$4,B1722))),'[1]Lookup for use classification'!$A$4,IF(OR(ISNUMBER(SEARCH('[1]Lookup for use classification'!$B$5,B1722)),ISNUMBER(SEARCH('[1]Lookup for use classification'!$C$5,B1722)),ISNUMBER(SEARCH('[1]Lookup for use classification'!$D$5,B1722))),'[1]Lookup for use classification'!$A$5,IF(OR(ISNUMBER(SEARCH('[1]Lookup for use classification'!$B$7,B1722)),ISNUMBER(SEARCH('[1]Lookup for use classification'!$C$7,B1722)),ISNUMBER(SEARCH('[1]Lookup for use classification'!$D$7,B1722))),'[1]Lookup for use classification'!$A$7,IF(OR(ISNUMBER(SEARCH('[1]Lookup for use classification'!$B$9,B1722)),ISNUMBER(SEARCH('[1]Lookup for use classification'!$C$9,B1722)),ISNUMBER(SEARCH('[1]Lookup for use classification'!$D$9,B1722)),ISNUMBER(SEARCH('[1]Lookup for use classification'!$E$9,B1722)),ISNUMBER(SEARCH('[1]Lookup for use classification'!$F$9,B1722)),ISNUMBER(SEARCH('[1]Lookup for use classification'!$G$9,B1722)),ISNUMBER(SEARCH('[1]Lookup for use classification'!$H$9,B1722)),ISNUMBER(SEARCH('[1]Lookup for use classification'!$I$9,B1722)),ISNUMBER(SEARCH('[1]Lookup for use classification'!$J$9,B1722)),ISNUMBER(SEARCH('[1]Lookup for use classification'!$K$9,B1722))),'[1]Lookup for use classification'!$A$9,IF(OR(ISNUMBER(SEARCH('[1]Lookup for use classification'!$B$10,B1722)),ISNUMBER(SEARCH('[1]Lookup for use classification'!$C$10,B1722)),ISNUMBER(SEARCH('[1]Lookup for use classification'!$D$10,B1722)),ISNUMBER(SEARCH('[1]Lookup for use classification'!$E$10,B1722)),ISNUMBER(SEARCH('[1]Lookup for use classification'!$F$10,B1722)),ISNUMBER(SEARCH('[1]Lookup for use classification'!$G$10,B1722))),'[1]Lookup for use classification'!$A$10,IF(OR(ISNUMBER(SEARCH('[1]Lookup for use classification'!$B$11,B1722)),ISNUMBER(SEARCH('[1]Lookup for use classification'!$C$11,B1722))),'[1]Lookup for use classification'!$A$11,IF(OR(ISNUMBER(SEARCH('[1]Lookup for use classification'!$B$12,B1722)),ISNUMBER(SEARCH('[1]Lookup for use classification'!$C$12,B1722))),'[1]Lookup for use classification'!$A$12,IF(OR(ISNUMBER(SEARCH('[1]Lookup for use classification'!$B$13,B1722)),ISNUMBER(SEARCH('[1]Lookup for use classification'!$C$13,B1722)),ISNUMBER(SEARCH('[1]Lookup for use classification'!$D$13,B1722)),,ISNUMBER(SEARCH('[1]Lookup for use classification'!$C$13,B1722)),ISNUMBER(SEARCH('[1]Lookup for use classification'!$E$13,B1722))),'[1]Lookup for use classification'!$A$13,IF(OR(ISNUMBER(SEARCH('[1]Lookup for use classification'!$B$14,B1722)),ISNUMBER(SEARCH('[1]Lookup for use classification'!$C$14,B1722))),'[1]Lookup for use classification'!$A$14,"Other"))))))))))))</f>
        <v>Other</v>
      </c>
      <c r="D1722" s="27"/>
      <c r="E1722" s="29"/>
      <c r="F1722" s="29"/>
    </row>
    <row r="1723" spans="1:6">
      <c r="A1723" s="16" t="s">
        <v>1564</v>
      </c>
      <c r="B1723" s="26" t="s">
        <v>5</v>
      </c>
      <c r="C1723" s="133" t="str">
        <f>IF(OR(ISNUMBER(SEARCH('[1]Lookup for use classification'!$B$1,B1723)),ISNUMBER(SEARCH('[1]Lookup for use classification'!$C$1,B1723)),ISNUMBER(SEARCH('[1]Lookup for use classification'!$D$1,B1723)),ISNUMBER(SEARCH('[1]Lookup for use classification'!$E$1,B1723))),'[1]Lookup for use classification'!$A$1,IF(ISNUMBER(SEARCH('[1]Lookup for use classification'!$B$2,B1723)),'[1]Lookup for use classification'!$A$2,IF(ISNUMBER(SEARCH('[1]Lookup for use classification'!$B$3,B1723)),'[1]Lookup for use classification'!$A$3,IF(OR(ISNUMBER(SEARCH('[1]Lookup for use classification'!$B$4,B1723)),ISNUMBER(SEARCH('[1]Lookup for use classification'!$C$4,B1723)),ISNUMBER(SEARCH('[1]Lookup for use classification'!$D$4,B1723)),ISNUMBER(SEARCH('[1]Lookup for use classification'!$E$4,B1723))),'[1]Lookup for use classification'!$A$4,IF(OR(ISNUMBER(SEARCH('[1]Lookup for use classification'!$B$5,B1723)),ISNUMBER(SEARCH('[1]Lookup for use classification'!$C$5,B1723)),ISNUMBER(SEARCH('[1]Lookup for use classification'!$D$5,B1723))),'[1]Lookup for use classification'!$A$5,IF(OR(ISNUMBER(SEARCH('[1]Lookup for use classification'!$B$7,B1723)),ISNUMBER(SEARCH('[1]Lookup for use classification'!$C$7,B1723)),ISNUMBER(SEARCH('[1]Lookup for use classification'!$D$7,B1723))),'[1]Lookup for use classification'!$A$7,IF(OR(ISNUMBER(SEARCH('[1]Lookup for use classification'!$B$9,B1723)),ISNUMBER(SEARCH('[1]Lookup for use classification'!$C$9,B1723)),ISNUMBER(SEARCH('[1]Lookup for use classification'!$D$9,B1723)),ISNUMBER(SEARCH('[1]Lookup for use classification'!$E$9,B1723)),ISNUMBER(SEARCH('[1]Lookup for use classification'!$F$9,B1723)),ISNUMBER(SEARCH('[1]Lookup for use classification'!$G$9,B1723)),ISNUMBER(SEARCH('[1]Lookup for use classification'!$H$9,B1723)),ISNUMBER(SEARCH('[1]Lookup for use classification'!$I$9,B1723)),ISNUMBER(SEARCH('[1]Lookup for use classification'!$J$9,B1723)),ISNUMBER(SEARCH('[1]Lookup for use classification'!$K$9,B1723))),'[1]Lookup for use classification'!$A$9,IF(OR(ISNUMBER(SEARCH('[1]Lookup for use classification'!$B$10,B1723)),ISNUMBER(SEARCH('[1]Lookup for use classification'!$C$10,B1723)),ISNUMBER(SEARCH('[1]Lookup for use classification'!$D$10,B1723)),ISNUMBER(SEARCH('[1]Lookup for use classification'!$E$10,B1723)),ISNUMBER(SEARCH('[1]Lookup for use classification'!$F$10,B1723)),ISNUMBER(SEARCH('[1]Lookup for use classification'!$G$10,B1723))),'[1]Lookup for use classification'!$A$10,IF(OR(ISNUMBER(SEARCH('[1]Lookup for use classification'!$B$11,B1723)),ISNUMBER(SEARCH('[1]Lookup for use classification'!$C$11,B1723))),'[1]Lookup for use classification'!$A$11,IF(OR(ISNUMBER(SEARCH('[1]Lookup for use classification'!$B$12,B1723)),ISNUMBER(SEARCH('[1]Lookup for use classification'!$C$12,B1723))),'[1]Lookup for use classification'!$A$12,IF(OR(ISNUMBER(SEARCH('[1]Lookup for use classification'!$B$13,B1723)),ISNUMBER(SEARCH('[1]Lookup for use classification'!$C$13,B1723)),ISNUMBER(SEARCH('[1]Lookup for use classification'!$D$13,B1723)),,ISNUMBER(SEARCH('[1]Lookup for use classification'!$C$13,B1723)),ISNUMBER(SEARCH('[1]Lookup for use classification'!$E$13,B1723))),'[1]Lookup for use classification'!$A$13,IF(OR(ISNUMBER(SEARCH('[1]Lookup for use classification'!$B$14,B1723)),ISNUMBER(SEARCH('[1]Lookup for use classification'!$C$14,B1723))),'[1]Lookup for use classification'!$A$14,"Other"))))))))))))</f>
        <v>Office</v>
      </c>
      <c r="D1723" s="27"/>
      <c r="E1723" s="29"/>
      <c r="F1723" s="29"/>
    </row>
    <row r="1724" spans="1:6">
      <c r="A1724" s="16" t="s">
        <v>1564</v>
      </c>
      <c r="B1724" s="26" t="s">
        <v>147</v>
      </c>
      <c r="C1724" s="133" t="str">
        <f>IF(OR(ISNUMBER(SEARCH('[1]Lookup for use classification'!$B$1,B1724)),ISNUMBER(SEARCH('[1]Lookup for use classification'!$C$1,B1724)),ISNUMBER(SEARCH('[1]Lookup for use classification'!$D$1,B1724)),ISNUMBER(SEARCH('[1]Lookup for use classification'!$E$1,B1724))),'[1]Lookup for use classification'!$A$1,IF(ISNUMBER(SEARCH('[1]Lookup for use classification'!$B$2,B1724)),'[1]Lookup for use classification'!$A$2,IF(ISNUMBER(SEARCH('[1]Lookup for use classification'!$B$3,B1724)),'[1]Lookup for use classification'!$A$3,IF(OR(ISNUMBER(SEARCH('[1]Lookup for use classification'!$B$4,B1724)),ISNUMBER(SEARCH('[1]Lookup for use classification'!$C$4,B1724)),ISNUMBER(SEARCH('[1]Lookup for use classification'!$D$4,B1724)),ISNUMBER(SEARCH('[1]Lookup for use classification'!$E$4,B1724))),'[1]Lookup for use classification'!$A$4,IF(OR(ISNUMBER(SEARCH('[1]Lookup for use classification'!$B$5,B1724)),ISNUMBER(SEARCH('[1]Lookup for use classification'!$C$5,B1724)),ISNUMBER(SEARCH('[1]Lookup for use classification'!$D$5,B1724))),'[1]Lookup for use classification'!$A$5,IF(OR(ISNUMBER(SEARCH('[1]Lookup for use classification'!$B$7,B1724)),ISNUMBER(SEARCH('[1]Lookup for use classification'!$C$7,B1724)),ISNUMBER(SEARCH('[1]Lookup for use classification'!$D$7,B1724))),'[1]Lookup for use classification'!$A$7,IF(OR(ISNUMBER(SEARCH('[1]Lookup for use classification'!$B$9,B1724)),ISNUMBER(SEARCH('[1]Lookup for use classification'!$C$9,B1724)),ISNUMBER(SEARCH('[1]Lookup for use classification'!$D$9,B1724)),ISNUMBER(SEARCH('[1]Lookup for use classification'!$E$9,B1724)),ISNUMBER(SEARCH('[1]Lookup for use classification'!$F$9,B1724)),ISNUMBER(SEARCH('[1]Lookup for use classification'!$G$9,B1724)),ISNUMBER(SEARCH('[1]Lookup for use classification'!$H$9,B1724)),ISNUMBER(SEARCH('[1]Lookup for use classification'!$I$9,B1724)),ISNUMBER(SEARCH('[1]Lookup for use classification'!$J$9,B1724)),ISNUMBER(SEARCH('[1]Lookup for use classification'!$K$9,B1724))),'[1]Lookup for use classification'!$A$9,IF(OR(ISNUMBER(SEARCH('[1]Lookup for use classification'!$B$10,B1724)),ISNUMBER(SEARCH('[1]Lookup for use classification'!$C$10,B1724)),ISNUMBER(SEARCH('[1]Lookup for use classification'!$D$10,B1724)),ISNUMBER(SEARCH('[1]Lookup for use classification'!$E$10,B1724)),ISNUMBER(SEARCH('[1]Lookup for use classification'!$F$10,B1724)),ISNUMBER(SEARCH('[1]Lookup for use classification'!$G$10,B1724))),'[1]Lookup for use classification'!$A$10,IF(OR(ISNUMBER(SEARCH('[1]Lookup for use classification'!$B$11,B1724)),ISNUMBER(SEARCH('[1]Lookup for use classification'!$C$11,B1724))),'[1]Lookup for use classification'!$A$11,IF(OR(ISNUMBER(SEARCH('[1]Lookup for use classification'!$B$12,B1724)),ISNUMBER(SEARCH('[1]Lookup for use classification'!$C$12,B1724))),'[1]Lookup for use classification'!$A$12,IF(OR(ISNUMBER(SEARCH('[1]Lookup for use classification'!$B$13,B1724)),ISNUMBER(SEARCH('[1]Lookup for use classification'!$C$13,B1724)),ISNUMBER(SEARCH('[1]Lookup for use classification'!$D$13,B1724)),,ISNUMBER(SEARCH('[1]Lookup for use classification'!$C$13,B1724)),ISNUMBER(SEARCH('[1]Lookup for use classification'!$E$13,B1724))),'[1]Lookup for use classification'!$A$13,IF(OR(ISNUMBER(SEARCH('[1]Lookup for use classification'!$B$14,B1724)),ISNUMBER(SEARCH('[1]Lookup for use classification'!$C$14,B1724))),'[1]Lookup for use classification'!$A$14,"Other"))))))))))))</f>
        <v>Health Care - Hospitals</v>
      </c>
      <c r="D1724" s="27"/>
      <c r="E1724" s="29"/>
      <c r="F1724" s="29"/>
    </row>
    <row r="1725" spans="1:6">
      <c r="A1725" s="16" t="s">
        <v>1564</v>
      </c>
      <c r="B1725" s="26" t="s">
        <v>1551</v>
      </c>
      <c r="C1725" s="133" t="str">
        <f>IF(OR(ISNUMBER(SEARCH('[1]Lookup for use classification'!$B$1,B1725)),ISNUMBER(SEARCH('[1]Lookup for use classification'!$C$1,B1725)),ISNUMBER(SEARCH('[1]Lookup for use classification'!$D$1,B1725)),ISNUMBER(SEARCH('[1]Lookup for use classification'!$E$1,B1725))),'[1]Lookup for use classification'!$A$1,IF(ISNUMBER(SEARCH('[1]Lookup for use classification'!$B$2,B1725)),'[1]Lookup for use classification'!$A$2,IF(ISNUMBER(SEARCH('[1]Lookup for use classification'!$B$3,B1725)),'[1]Lookup for use classification'!$A$3,IF(OR(ISNUMBER(SEARCH('[1]Lookup for use classification'!$B$4,B1725)),ISNUMBER(SEARCH('[1]Lookup for use classification'!$C$4,B1725)),ISNUMBER(SEARCH('[1]Lookup for use classification'!$D$4,B1725)),ISNUMBER(SEARCH('[1]Lookup for use classification'!$E$4,B1725))),'[1]Lookup for use classification'!$A$4,IF(OR(ISNUMBER(SEARCH('[1]Lookup for use classification'!$B$5,B1725)),ISNUMBER(SEARCH('[1]Lookup for use classification'!$C$5,B1725)),ISNUMBER(SEARCH('[1]Lookup for use classification'!$D$5,B1725))),'[1]Lookup for use classification'!$A$5,IF(OR(ISNUMBER(SEARCH('[1]Lookup for use classification'!$B$7,B1725)),ISNUMBER(SEARCH('[1]Lookup for use classification'!$C$7,B1725)),ISNUMBER(SEARCH('[1]Lookup for use classification'!$D$7,B1725))),'[1]Lookup for use classification'!$A$7,IF(OR(ISNUMBER(SEARCH('[1]Lookup for use classification'!$B$9,B1725)),ISNUMBER(SEARCH('[1]Lookup for use classification'!$C$9,B1725)),ISNUMBER(SEARCH('[1]Lookup for use classification'!$D$9,B1725)),ISNUMBER(SEARCH('[1]Lookup for use classification'!$E$9,B1725)),ISNUMBER(SEARCH('[1]Lookup for use classification'!$F$9,B1725)),ISNUMBER(SEARCH('[1]Lookup for use classification'!$G$9,B1725)),ISNUMBER(SEARCH('[1]Lookup for use classification'!$H$9,B1725)),ISNUMBER(SEARCH('[1]Lookup for use classification'!$I$9,B1725)),ISNUMBER(SEARCH('[1]Lookup for use classification'!$J$9,B1725)),ISNUMBER(SEARCH('[1]Lookup for use classification'!$K$9,B1725))),'[1]Lookup for use classification'!$A$9,IF(OR(ISNUMBER(SEARCH('[1]Lookup for use classification'!$B$10,B1725)),ISNUMBER(SEARCH('[1]Lookup for use classification'!$C$10,B1725)),ISNUMBER(SEARCH('[1]Lookup for use classification'!$D$10,B1725)),ISNUMBER(SEARCH('[1]Lookup for use classification'!$E$10,B1725)),ISNUMBER(SEARCH('[1]Lookup for use classification'!$F$10,B1725)),ISNUMBER(SEARCH('[1]Lookup for use classification'!$G$10,B1725))),'[1]Lookup for use classification'!$A$10,IF(OR(ISNUMBER(SEARCH('[1]Lookup for use classification'!$B$11,B1725)),ISNUMBER(SEARCH('[1]Lookup for use classification'!$C$11,B1725))),'[1]Lookup for use classification'!$A$11,IF(OR(ISNUMBER(SEARCH('[1]Lookup for use classification'!$B$12,B1725)),ISNUMBER(SEARCH('[1]Lookup for use classification'!$C$12,B1725))),'[1]Lookup for use classification'!$A$12,IF(OR(ISNUMBER(SEARCH('[1]Lookup for use classification'!$B$13,B1725)),ISNUMBER(SEARCH('[1]Lookup for use classification'!$C$13,B1725)),ISNUMBER(SEARCH('[1]Lookup for use classification'!$D$13,B1725)),,ISNUMBER(SEARCH('[1]Lookup for use classification'!$C$13,B1725)),ISNUMBER(SEARCH('[1]Lookup for use classification'!$E$13,B1725))),'[1]Lookup for use classification'!$A$13,IF(OR(ISNUMBER(SEARCH('[1]Lookup for use classification'!$B$14,B1725)),ISNUMBER(SEARCH('[1]Lookup for use classification'!$C$14,B1725))),'[1]Lookup for use classification'!$A$14,"Other"))))))))))))</f>
        <v>Health Care - Hospitals</v>
      </c>
      <c r="D1725" s="27">
        <v>5314</v>
      </c>
      <c r="E1725" s="29"/>
      <c r="F1725" s="29"/>
    </row>
    <row r="1726" spans="1:6">
      <c r="A1726" s="16" t="s">
        <v>1564</v>
      </c>
      <c r="B1726" s="26" t="s">
        <v>1552</v>
      </c>
      <c r="C1726" s="133" t="str">
        <f>IF(OR(ISNUMBER(SEARCH('[1]Lookup for use classification'!$B$1,B1726)),ISNUMBER(SEARCH('[1]Lookup for use classification'!$C$1,B1726)),ISNUMBER(SEARCH('[1]Lookup for use classification'!$D$1,B1726)),ISNUMBER(SEARCH('[1]Lookup for use classification'!$E$1,B1726))),'[1]Lookup for use classification'!$A$1,IF(ISNUMBER(SEARCH('[1]Lookup for use classification'!$B$2,B1726)),'[1]Lookup for use classification'!$A$2,IF(ISNUMBER(SEARCH('[1]Lookup for use classification'!$B$3,B1726)),'[1]Lookup for use classification'!$A$3,IF(OR(ISNUMBER(SEARCH('[1]Lookup for use classification'!$B$4,B1726)),ISNUMBER(SEARCH('[1]Lookup for use classification'!$C$4,B1726)),ISNUMBER(SEARCH('[1]Lookup for use classification'!$D$4,B1726)),ISNUMBER(SEARCH('[1]Lookup for use classification'!$E$4,B1726))),'[1]Lookup for use classification'!$A$4,IF(OR(ISNUMBER(SEARCH('[1]Lookup for use classification'!$B$5,B1726)),ISNUMBER(SEARCH('[1]Lookup for use classification'!$C$5,B1726)),ISNUMBER(SEARCH('[1]Lookup for use classification'!$D$5,B1726))),'[1]Lookup for use classification'!$A$5,IF(OR(ISNUMBER(SEARCH('[1]Lookup for use classification'!$B$7,B1726)),ISNUMBER(SEARCH('[1]Lookup for use classification'!$C$7,B1726)),ISNUMBER(SEARCH('[1]Lookup for use classification'!$D$7,B1726))),'[1]Lookup for use classification'!$A$7,IF(OR(ISNUMBER(SEARCH('[1]Lookup for use classification'!$B$9,B1726)),ISNUMBER(SEARCH('[1]Lookup for use classification'!$C$9,B1726)),ISNUMBER(SEARCH('[1]Lookup for use classification'!$D$9,B1726)),ISNUMBER(SEARCH('[1]Lookup for use classification'!$E$9,B1726)),ISNUMBER(SEARCH('[1]Lookup for use classification'!$F$9,B1726)),ISNUMBER(SEARCH('[1]Lookup for use classification'!$G$9,B1726)),ISNUMBER(SEARCH('[1]Lookup for use classification'!$H$9,B1726)),ISNUMBER(SEARCH('[1]Lookup for use classification'!$I$9,B1726)),ISNUMBER(SEARCH('[1]Lookup for use classification'!$J$9,B1726)),ISNUMBER(SEARCH('[1]Lookup for use classification'!$K$9,B1726))),'[1]Lookup for use classification'!$A$9,IF(OR(ISNUMBER(SEARCH('[1]Lookup for use classification'!$B$10,B1726)),ISNUMBER(SEARCH('[1]Lookup for use classification'!$C$10,B1726)),ISNUMBER(SEARCH('[1]Lookup for use classification'!$D$10,B1726)),ISNUMBER(SEARCH('[1]Lookup for use classification'!$E$10,B1726)),ISNUMBER(SEARCH('[1]Lookup for use classification'!$F$10,B1726)),ISNUMBER(SEARCH('[1]Lookup for use classification'!$G$10,B1726))),'[1]Lookup for use classification'!$A$10,IF(OR(ISNUMBER(SEARCH('[1]Lookup for use classification'!$B$11,B1726)),ISNUMBER(SEARCH('[1]Lookup for use classification'!$C$11,B1726))),'[1]Lookup for use classification'!$A$11,IF(OR(ISNUMBER(SEARCH('[1]Lookup for use classification'!$B$12,B1726)),ISNUMBER(SEARCH('[1]Lookup for use classification'!$C$12,B1726))),'[1]Lookup for use classification'!$A$12,IF(OR(ISNUMBER(SEARCH('[1]Lookup for use classification'!$B$13,B1726)),ISNUMBER(SEARCH('[1]Lookup for use classification'!$C$13,B1726)),ISNUMBER(SEARCH('[1]Lookup for use classification'!$D$13,B1726)),,ISNUMBER(SEARCH('[1]Lookup for use classification'!$C$13,B1726)),ISNUMBER(SEARCH('[1]Lookup for use classification'!$E$13,B1726))),'[1]Lookup for use classification'!$A$13,IF(OR(ISNUMBER(SEARCH('[1]Lookup for use classification'!$B$14,B1726)),ISNUMBER(SEARCH('[1]Lookup for use classification'!$C$14,B1726))),'[1]Lookup for use classification'!$A$14,"Other"))))))))))))</f>
        <v>Other</v>
      </c>
      <c r="D1726" s="27">
        <v>2000</v>
      </c>
      <c r="E1726" s="29"/>
      <c r="F1726" s="29"/>
    </row>
    <row r="1727" spans="1:6">
      <c r="A1727" s="16" t="s">
        <v>1564</v>
      </c>
      <c r="B1727" s="26" t="s">
        <v>1553</v>
      </c>
      <c r="C1727" s="133" t="str">
        <f>IF(OR(ISNUMBER(SEARCH('[1]Lookup for use classification'!$B$1,B1727)),ISNUMBER(SEARCH('[1]Lookup for use classification'!$C$1,B1727)),ISNUMBER(SEARCH('[1]Lookup for use classification'!$D$1,B1727)),ISNUMBER(SEARCH('[1]Lookup for use classification'!$E$1,B1727))),'[1]Lookup for use classification'!$A$1,IF(ISNUMBER(SEARCH('[1]Lookup for use classification'!$B$2,B1727)),'[1]Lookup for use classification'!$A$2,IF(ISNUMBER(SEARCH('[1]Lookup for use classification'!$B$3,B1727)),'[1]Lookup for use classification'!$A$3,IF(OR(ISNUMBER(SEARCH('[1]Lookup for use classification'!$B$4,B1727)),ISNUMBER(SEARCH('[1]Lookup for use classification'!$C$4,B1727)),ISNUMBER(SEARCH('[1]Lookup for use classification'!$D$4,B1727)),ISNUMBER(SEARCH('[1]Lookup for use classification'!$E$4,B1727))),'[1]Lookup for use classification'!$A$4,IF(OR(ISNUMBER(SEARCH('[1]Lookup for use classification'!$B$5,B1727)),ISNUMBER(SEARCH('[1]Lookup for use classification'!$C$5,B1727)),ISNUMBER(SEARCH('[1]Lookup for use classification'!$D$5,B1727))),'[1]Lookup for use classification'!$A$5,IF(OR(ISNUMBER(SEARCH('[1]Lookup for use classification'!$B$7,B1727)),ISNUMBER(SEARCH('[1]Lookup for use classification'!$C$7,B1727)),ISNUMBER(SEARCH('[1]Lookup for use classification'!$D$7,B1727))),'[1]Lookup for use classification'!$A$7,IF(OR(ISNUMBER(SEARCH('[1]Lookup for use classification'!$B$9,B1727)),ISNUMBER(SEARCH('[1]Lookup for use classification'!$C$9,B1727)),ISNUMBER(SEARCH('[1]Lookup for use classification'!$D$9,B1727)),ISNUMBER(SEARCH('[1]Lookup for use classification'!$E$9,B1727)),ISNUMBER(SEARCH('[1]Lookup for use classification'!$F$9,B1727)),ISNUMBER(SEARCH('[1]Lookup for use classification'!$G$9,B1727)),ISNUMBER(SEARCH('[1]Lookup for use classification'!$H$9,B1727)),ISNUMBER(SEARCH('[1]Lookup for use classification'!$I$9,B1727)),ISNUMBER(SEARCH('[1]Lookup for use classification'!$J$9,B1727)),ISNUMBER(SEARCH('[1]Lookup for use classification'!$K$9,B1727))),'[1]Lookup for use classification'!$A$9,IF(OR(ISNUMBER(SEARCH('[1]Lookup for use classification'!$B$10,B1727)),ISNUMBER(SEARCH('[1]Lookup for use classification'!$C$10,B1727)),ISNUMBER(SEARCH('[1]Lookup for use classification'!$D$10,B1727)),ISNUMBER(SEARCH('[1]Lookup for use classification'!$E$10,B1727)),ISNUMBER(SEARCH('[1]Lookup for use classification'!$F$10,B1727)),ISNUMBER(SEARCH('[1]Lookup for use classification'!$G$10,B1727))),'[1]Lookup for use classification'!$A$10,IF(OR(ISNUMBER(SEARCH('[1]Lookup for use classification'!$B$11,B1727)),ISNUMBER(SEARCH('[1]Lookup for use classification'!$C$11,B1727))),'[1]Lookup for use classification'!$A$11,IF(OR(ISNUMBER(SEARCH('[1]Lookup for use classification'!$B$12,B1727)),ISNUMBER(SEARCH('[1]Lookup for use classification'!$C$12,B1727))),'[1]Lookup for use classification'!$A$12,IF(OR(ISNUMBER(SEARCH('[1]Lookup for use classification'!$B$13,B1727)),ISNUMBER(SEARCH('[1]Lookup for use classification'!$C$13,B1727)),ISNUMBER(SEARCH('[1]Lookup for use classification'!$D$13,B1727)),,ISNUMBER(SEARCH('[1]Lookup for use classification'!$C$13,B1727)),ISNUMBER(SEARCH('[1]Lookup for use classification'!$E$13,B1727))),'[1]Lookup for use classification'!$A$13,IF(OR(ISNUMBER(SEARCH('[1]Lookup for use classification'!$B$14,B1727)),ISNUMBER(SEARCH('[1]Lookup for use classification'!$C$14,B1727))),'[1]Lookup for use classification'!$A$14,"Other"))))))))))))</f>
        <v>Education - K - 12</v>
      </c>
      <c r="D1727" s="27"/>
      <c r="E1727" s="29"/>
      <c r="F1727" s="29"/>
    </row>
    <row r="1728" spans="1:6">
      <c r="A1728" s="16" t="s">
        <v>1564</v>
      </c>
      <c r="B1728" s="26" t="s">
        <v>162</v>
      </c>
      <c r="C1728" s="133" t="str">
        <f>IF(OR(ISNUMBER(SEARCH('[1]Lookup for use classification'!$B$1,B1728)),ISNUMBER(SEARCH('[1]Lookup for use classification'!$C$1,B1728)),ISNUMBER(SEARCH('[1]Lookup for use classification'!$D$1,B1728)),ISNUMBER(SEARCH('[1]Lookup for use classification'!$E$1,B1728))),'[1]Lookup for use classification'!$A$1,IF(ISNUMBER(SEARCH('[1]Lookup for use classification'!$B$2,B1728)),'[1]Lookup for use classification'!$A$2,IF(ISNUMBER(SEARCH('[1]Lookup for use classification'!$B$3,B1728)),'[1]Lookup for use classification'!$A$3,IF(OR(ISNUMBER(SEARCH('[1]Lookup for use classification'!$B$4,B1728)),ISNUMBER(SEARCH('[1]Lookup for use classification'!$C$4,B1728)),ISNUMBER(SEARCH('[1]Lookup for use classification'!$D$4,B1728)),ISNUMBER(SEARCH('[1]Lookup for use classification'!$E$4,B1728))),'[1]Lookup for use classification'!$A$4,IF(OR(ISNUMBER(SEARCH('[1]Lookup for use classification'!$B$5,B1728)),ISNUMBER(SEARCH('[1]Lookup for use classification'!$C$5,B1728)),ISNUMBER(SEARCH('[1]Lookup for use classification'!$D$5,B1728))),'[1]Lookup for use classification'!$A$5,IF(OR(ISNUMBER(SEARCH('[1]Lookup for use classification'!$B$7,B1728)),ISNUMBER(SEARCH('[1]Lookup for use classification'!$C$7,B1728)),ISNUMBER(SEARCH('[1]Lookup for use classification'!$D$7,B1728))),'[1]Lookup for use classification'!$A$7,IF(OR(ISNUMBER(SEARCH('[1]Lookup for use classification'!$B$9,B1728)),ISNUMBER(SEARCH('[1]Lookup for use classification'!$C$9,B1728)),ISNUMBER(SEARCH('[1]Lookup for use classification'!$D$9,B1728)),ISNUMBER(SEARCH('[1]Lookup for use classification'!$E$9,B1728)),ISNUMBER(SEARCH('[1]Lookup for use classification'!$F$9,B1728)),ISNUMBER(SEARCH('[1]Lookup for use classification'!$G$9,B1728)),ISNUMBER(SEARCH('[1]Lookup for use classification'!$H$9,B1728)),ISNUMBER(SEARCH('[1]Lookup for use classification'!$I$9,B1728)),ISNUMBER(SEARCH('[1]Lookup for use classification'!$J$9,B1728)),ISNUMBER(SEARCH('[1]Lookup for use classification'!$K$9,B1728))),'[1]Lookup for use classification'!$A$9,IF(OR(ISNUMBER(SEARCH('[1]Lookup for use classification'!$B$10,B1728)),ISNUMBER(SEARCH('[1]Lookup for use classification'!$C$10,B1728)),ISNUMBER(SEARCH('[1]Lookup for use classification'!$D$10,B1728)),ISNUMBER(SEARCH('[1]Lookup for use classification'!$E$10,B1728)),ISNUMBER(SEARCH('[1]Lookup for use classification'!$F$10,B1728)),ISNUMBER(SEARCH('[1]Lookup for use classification'!$G$10,B1728))),'[1]Lookup for use classification'!$A$10,IF(OR(ISNUMBER(SEARCH('[1]Lookup for use classification'!$B$11,B1728)),ISNUMBER(SEARCH('[1]Lookup for use classification'!$C$11,B1728))),'[1]Lookup for use classification'!$A$11,IF(OR(ISNUMBER(SEARCH('[1]Lookup for use classification'!$B$12,B1728)),ISNUMBER(SEARCH('[1]Lookup for use classification'!$C$12,B1728))),'[1]Lookup for use classification'!$A$12,IF(OR(ISNUMBER(SEARCH('[1]Lookup for use classification'!$B$13,B1728)),ISNUMBER(SEARCH('[1]Lookup for use classification'!$C$13,B1728)),ISNUMBER(SEARCH('[1]Lookup for use classification'!$D$13,B1728)),,ISNUMBER(SEARCH('[1]Lookup for use classification'!$C$13,B1728)),ISNUMBER(SEARCH('[1]Lookup for use classification'!$E$13,B1728))),'[1]Lookup for use classification'!$A$13,IF(OR(ISNUMBER(SEARCH('[1]Lookup for use classification'!$B$14,B1728)),ISNUMBER(SEARCH('[1]Lookup for use classification'!$C$14,B1728))),'[1]Lookup for use classification'!$A$14,"Other"))))))))))))</f>
        <v>Public Assembly</v>
      </c>
      <c r="D1728" s="27"/>
      <c r="E1728" s="29"/>
      <c r="F1728" s="29"/>
    </row>
    <row r="1729" spans="1:6">
      <c r="A1729" s="16" t="s">
        <v>1564</v>
      </c>
      <c r="B1729" s="26" t="s">
        <v>1554</v>
      </c>
      <c r="C1729" s="133" t="str">
        <f>IF(OR(ISNUMBER(SEARCH('[1]Lookup for use classification'!$B$1,B1729)),ISNUMBER(SEARCH('[1]Lookup for use classification'!$C$1,B1729)),ISNUMBER(SEARCH('[1]Lookup for use classification'!$D$1,B1729)),ISNUMBER(SEARCH('[1]Lookup for use classification'!$E$1,B1729))),'[1]Lookup for use classification'!$A$1,IF(ISNUMBER(SEARCH('[1]Lookup for use classification'!$B$2,B1729)),'[1]Lookup for use classification'!$A$2,IF(ISNUMBER(SEARCH('[1]Lookup for use classification'!$B$3,B1729)),'[1]Lookup for use classification'!$A$3,IF(OR(ISNUMBER(SEARCH('[1]Lookup for use classification'!$B$4,B1729)),ISNUMBER(SEARCH('[1]Lookup for use classification'!$C$4,B1729)),ISNUMBER(SEARCH('[1]Lookup for use classification'!$D$4,B1729)),ISNUMBER(SEARCH('[1]Lookup for use classification'!$E$4,B1729))),'[1]Lookup for use classification'!$A$4,IF(OR(ISNUMBER(SEARCH('[1]Lookup for use classification'!$B$5,B1729)),ISNUMBER(SEARCH('[1]Lookup for use classification'!$C$5,B1729)),ISNUMBER(SEARCH('[1]Lookup for use classification'!$D$5,B1729))),'[1]Lookup for use classification'!$A$5,IF(OR(ISNUMBER(SEARCH('[1]Lookup for use classification'!$B$7,B1729)),ISNUMBER(SEARCH('[1]Lookup for use classification'!$C$7,B1729)),ISNUMBER(SEARCH('[1]Lookup for use classification'!$D$7,B1729))),'[1]Lookup for use classification'!$A$7,IF(OR(ISNUMBER(SEARCH('[1]Lookup for use classification'!$B$9,B1729)),ISNUMBER(SEARCH('[1]Lookup for use classification'!$C$9,B1729)),ISNUMBER(SEARCH('[1]Lookup for use classification'!$D$9,B1729)),ISNUMBER(SEARCH('[1]Lookup for use classification'!$E$9,B1729)),ISNUMBER(SEARCH('[1]Lookup for use classification'!$F$9,B1729)),ISNUMBER(SEARCH('[1]Lookup for use classification'!$G$9,B1729)),ISNUMBER(SEARCH('[1]Lookup for use classification'!$H$9,B1729)),ISNUMBER(SEARCH('[1]Lookup for use classification'!$I$9,B1729)),ISNUMBER(SEARCH('[1]Lookup for use classification'!$J$9,B1729)),ISNUMBER(SEARCH('[1]Lookup for use classification'!$K$9,B1729))),'[1]Lookup for use classification'!$A$9,IF(OR(ISNUMBER(SEARCH('[1]Lookup for use classification'!$B$10,B1729)),ISNUMBER(SEARCH('[1]Lookup for use classification'!$C$10,B1729)),ISNUMBER(SEARCH('[1]Lookup for use classification'!$D$10,B1729)),ISNUMBER(SEARCH('[1]Lookup for use classification'!$E$10,B1729)),ISNUMBER(SEARCH('[1]Lookup for use classification'!$F$10,B1729)),ISNUMBER(SEARCH('[1]Lookup for use classification'!$G$10,B1729))),'[1]Lookup for use classification'!$A$10,IF(OR(ISNUMBER(SEARCH('[1]Lookup for use classification'!$B$11,B1729)),ISNUMBER(SEARCH('[1]Lookup for use classification'!$C$11,B1729))),'[1]Lookup for use classification'!$A$11,IF(OR(ISNUMBER(SEARCH('[1]Lookup for use classification'!$B$12,B1729)),ISNUMBER(SEARCH('[1]Lookup for use classification'!$C$12,B1729))),'[1]Lookup for use classification'!$A$12,IF(OR(ISNUMBER(SEARCH('[1]Lookup for use classification'!$B$13,B1729)),ISNUMBER(SEARCH('[1]Lookup for use classification'!$C$13,B1729)),ISNUMBER(SEARCH('[1]Lookup for use classification'!$D$13,B1729)),,ISNUMBER(SEARCH('[1]Lookup for use classification'!$C$13,B1729)),ISNUMBER(SEARCH('[1]Lookup for use classification'!$E$13,B1729))),'[1]Lookup for use classification'!$A$13,IF(OR(ISNUMBER(SEARCH('[1]Lookup for use classification'!$B$14,B1729)),ISNUMBER(SEARCH('[1]Lookup for use classification'!$C$14,B1729))),'[1]Lookup for use classification'!$A$14,"Other"))))))))))))</f>
        <v>Other</v>
      </c>
      <c r="D1729" s="27">
        <v>11567</v>
      </c>
      <c r="E1729" s="29"/>
      <c r="F1729" s="29"/>
    </row>
    <row r="1730" spans="1:6">
      <c r="A1730" s="16" t="s">
        <v>1564</v>
      </c>
      <c r="B1730" s="26" t="s">
        <v>1555</v>
      </c>
      <c r="C1730" s="133" t="str">
        <f>IF(OR(ISNUMBER(SEARCH('[1]Lookup for use classification'!$B$1,B1730)),ISNUMBER(SEARCH('[1]Lookup for use classification'!$C$1,B1730)),ISNUMBER(SEARCH('[1]Lookup for use classification'!$D$1,B1730)),ISNUMBER(SEARCH('[1]Lookup for use classification'!$E$1,B1730))),'[1]Lookup for use classification'!$A$1,IF(ISNUMBER(SEARCH('[1]Lookup for use classification'!$B$2,B1730)),'[1]Lookup for use classification'!$A$2,IF(ISNUMBER(SEARCH('[1]Lookup for use classification'!$B$3,B1730)),'[1]Lookup for use classification'!$A$3,IF(OR(ISNUMBER(SEARCH('[1]Lookup for use classification'!$B$4,B1730)),ISNUMBER(SEARCH('[1]Lookup for use classification'!$C$4,B1730)),ISNUMBER(SEARCH('[1]Lookup for use classification'!$D$4,B1730)),ISNUMBER(SEARCH('[1]Lookup for use classification'!$E$4,B1730))),'[1]Lookup for use classification'!$A$4,IF(OR(ISNUMBER(SEARCH('[1]Lookup for use classification'!$B$5,B1730)),ISNUMBER(SEARCH('[1]Lookup for use classification'!$C$5,B1730)),ISNUMBER(SEARCH('[1]Lookup for use classification'!$D$5,B1730))),'[1]Lookup for use classification'!$A$5,IF(OR(ISNUMBER(SEARCH('[1]Lookup for use classification'!$B$7,B1730)),ISNUMBER(SEARCH('[1]Lookup for use classification'!$C$7,B1730)),ISNUMBER(SEARCH('[1]Lookup for use classification'!$D$7,B1730))),'[1]Lookup for use classification'!$A$7,IF(OR(ISNUMBER(SEARCH('[1]Lookup for use classification'!$B$9,B1730)),ISNUMBER(SEARCH('[1]Lookup for use classification'!$C$9,B1730)),ISNUMBER(SEARCH('[1]Lookup for use classification'!$D$9,B1730)),ISNUMBER(SEARCH('[1]Lookup for use classification'!$E$9,B1730)),ISNUMBER(SEARCH('[1]Lookup for use classification'!$F$9,B1730)),ISNUMBER(SEARCH('[1]Lookup for use classification'!$G$9,B1730)),ISNUMBER(SEARCH('[1]Lookup for use classification'!$H$9,B1730)),ISNUMBER(SEARCH('[1]Lookup for use classification'!$I$9,B1730)),ISNUMBER(SEARCH('[1]Lookup for use classification'!$J$9,B1730)),ISNUMBER(SEARCH('[1]Lookup for use classification'!$K$9,B1730))),'[1]Lookup for use classification'!$A$9,IF(OR(ISNUMBER(SEARCH('[1]Lookup for use classification'!$B$10,B1730)),ISNUMBER(SEARCH('[1]Lookup for use classification'!$C$10,B1730)),ISNUMBER(SEARCH('[1]Lookup for use classification'!$D$10,B1730)),ISNUMBER(SEARCH('[1]Lookup for use classification'!$E$10,B1730)),ISNUMBER(SEARCH('[1]Lookup for use classification'!$F$10,B1730)),ISNUMBER(SEARCH('[1]Lookup for use classification'!$G$10,B1730))),'[1]Lookup for use classification'!$A$10,IF(OR(ISNUMBER(SEARCH('[1]Lookup for use classification'!$B$11,B1730)),ISNUMBER(SEARCH('[1]Lookup for use classification'!$C$11,B1730))),'[1]Lookup for use classification'!$A$11,IF(OR(ISNUMBER(SEARCH('[1]Lookup for use classification'!$B$12,B1730)),ISNUMBER(SEARCH('[1]Lookup for use classification'!$C$12,B1730))),'[1]Lookup for use classification'!$A$12,IF(OR(ISNUMBER(SEARCH('[1]Lookup for use classification'!$B$13,B1730)),ISNUMBER(SEARCH('[1]Lookup for use classification'!$C$13,B1730)),ISNUMBER(SEARCH('[1]Lookup for use classification'!$D$13,B1730)),,ISNUMBER(SEARCH('[1]Lookup for use classification'!$C$13,B1730)),ISNUMBER(SEARCH('[1]Lookup for use classification'!$E$13,B1730))),'[1]Lookup for use classification'!$A$13,IF(OR(ISNUMBER(SEARCH('[1]Lookup for use classification'!$B$14,B1730)),ISNUMBER(SEARCH('[1]Lookup for use classification'!$C$14,B1730))),'[1]Lookup for use classification'!$A$14,"Other"))))))))))))</f>
        <v>Retail - Other</v>
      </c>
      <c r="D1730" s="27">
        <v>4000</v>
      </c>
      <c r="E1730" s="29"/>
      <c r="F1730" s="29"/>
    </row>
    <row r="1731" spans="1:6">
      <c r="A1731" s="16" t="s">
        <v>1564</v>
      </c>
      <c r="B1731" s="26" t="s">
        <v>96</v>
      </c>
      <c r="C1731" s="133" t="str">
        <f>IF(OR(ISNUMBER(SEARCH('[1]Lookup for use classification'!$B$1,B1731)),ISNUMBER(SEARCH('[1]Lookup for use classification'!$C$1,B1731)),ISNUMBER(SEARCH('[1]Lookup for use classification'!$D$1,B1731)),ISNUMBER(SEARCH('[1]Lookup for use classification'!$E$1,B1731))),'[1]Lookup for use classification'!$A$1,IF(ISNUMBER(SEARCH('[1]Lookup for use classification'!$B$2,B1731)),'[1]Lookup for use classification'!$A$2,IF(ISNUMBER(SEARCH('[1]Lookup for use classification'!$B$3,B1731)),'[1]Lookup for use classification'!$A$3,IF(OR(ISNUMBER(SEARCH('[1]Lookup for use classification'!$B$4,B1731)),ISNUMBER(SEARCH('[1]Lookup for use classification'!$C$4,B1731)),ISNUMBER(SEARCH('[1]Lookup for use classification'!$D$4,B1731)),ISNUMBER(SEARCH('[1]Lookup for use classification'!$E$4,B1731))),'[1]Lookup for use classification'!$A$4,IF(OR(ISNUMBER(SEARCH('[1]Lookup for use classification'!$B$5,B1731)),ISNUMBER(SEARCH('[1]Lookup for use classification'!$C$5,B1731)),ISNUMBER(SEARCH('[1]Lookup for use classification'!$D$5,B1731))),'[1]Lookup for use classification'!$A$5,IF(OR(ISNUMBER(SEARCH('[1]Lookup for use classification'!$B$7,B1731)),ISNUMBER(SEARCH('[1]Lookup for use classification'!$C$7,B1731)),ISNUMBER(SEARCH('[1]Lookup for use classification'!$D$7,B1731))),'[1]Lookup for use classification'!$A$7,IF(OR(ISNUMBER(SEARCH('[1]Lookup for use classification'!$B$9,B1731)),ISNUMBER(SEARCH('[1]Lookup for use classification'!$C$9,B1731)),ISNUMBER(SEARCH('[1]Lookup for use classification'!$D$9,B1731)),ISNUMBER(SEARCH('[1]Lookup for use classification'!$E$9,B1731)),ISNUMBER(SEARCH('[1]Lookup for use classification'!$F$9,B1731)),ISNUMBER(SEARCH('[1]Lookup for use classification'!$G$9,B1731)),ISNUMBER(SEARCH('[1]Lookup for use classification'!$H$9,B1731)),ISNUMBER(SEARCH('[1]Lookup for use classification'!$I$9,B1731)),ISNUMBER(SEARCH('[1]Lookup for use classification'!$J$9,B1731)),ISNUMBER(SEARCH('[1]Lookup for use classification'!$K$9,B1731))),'[1]Lookup for use classification'!$A$9,IF(OR(ISNUMBER(SEARCH('[1]Lookup for use classification'!$B$10,B1731)),ISNUMBER(SEARCH('[1]Lookup for use classification'!$C$10,B1731)),ISNUMBER(SEARCH('[1]Lookup for use classification'!$D$10,B1731)),ISNUMBER(SEARCH('[1]Lookup for use classification'!$E$10,B1731)),ISNUMBER(SEARCH('[1]Lookup for use classification'!$F$10,B1731)),ISNUMBER(SEARCH('[1]Lookup for use classification'!$G$10,B1731))),'[1]Lookup for use classification'!$A$10,IF(OR(ISNUMBER(SEARCH('[1]Lookup for use classification'!$B$11,B1731)),ISNUMBER(SEARCH('[1]Lookup for use classification'!$C$11,B1731))),'[1]Lookup for use classification'!$A$11,IF(OR(ISNUMBER(SEARCH('[1]Lookup for use classification'!$B$12,B1731)),ISNUMBER(SEARCH('[1]Lookup for use classification'!$C$12,B1731))),'[1]Lookup for use classification'!$A$12,IF(OR(ISNUMBER(SEARCH('[1]Lookup for use classification'!$B$13,B1731)),ISNUMBER(SEARCH('[1]Lookup for use classification'!$C$13,B1731)),ISNUMBER(SEARCH('[1]Lookup for use classification'!$D$13,B1731)),,ISNUMBER(SEARCH('[1]Lookup for use classification'!$C$13,B1731)),ISNUMBER(SEARCH('[1]Lookup for use classification'!$E$13,B1731))),'[1]Lookup for use classification'!$A$13,IF(OR(ISNUMBER(SEARCH('[1]Lookup for use classification'!$B$14,B1731)),ISNUMBER(SEARCH('[1]Lookup for use classification'!$C$14,B1731))),'[1]Lookup for use classification'!$A$14,"Other"))))))))))))</f>
        <v>Public Safety</v>
      </c>
      <c r="D1731" s="27"/>
      <c r="E1731" s="29"/>
      <c r="F1731" s="29"/>
    </row>
    <row r="1732" spans="1:6">
      <c r="A1732" s="16" t="s">
        <v>1564</v>
      </c>
      <c r="B1732" s="47" t="s">
        <v>1556</v>
      </c>
      <c r="C1732" s="133" t="str">
        <f>IF(OR(ISNUMBER(SEARCH('[1]Lookup for use classification'!$B$1,B1732)),ISNUMBER(SEARCH('[1]Lookup for use classification'!$C$1,B1732)),ISNUMBER(SEARCH('[1]Lookup for use classification'!$D$1,B1732)),ISNUMBER(SEARCH('[1]Lookup for use classification'!$E$1,B1732))),'[1]Lookup for use classification'!$A$1,IF(ISNUMBER(SEARCH('[1]Lookup for use classification'!$B$2,B1732)),'[1]Lookup for use classification'!$A$2,IF(ISNUMBER(SEARCH('[1]Lookup for use classification'!$B$3,B1732)),'[1]Lookup for use classification'!$A$3,IF(OR(ISNUMBER(SEARCH('[1]Lookup for use classification'!$B$4,B1732)),ISNUMBER(SEARCH('[1]Lookup for use classification'!$C$4,B1732)),ISNUMBER(SEARCH('[1]Lookup for use classification'!$D$4,B1732)),ISNUMBER(SEARCH('[1]Lookup for use classification'!$E$4,B1732))),'[1]Lookup for use classification'!$A$4,IF(OR(ISNUMBER(SEARCH('[1]Lookup for use classification'!$B$5,B1732)),ISNUMBER(SEARCH('[1]Lookup for use classification'!$C$5,B1732)),ISNUMBER(SEARCH('[1]Lookup for use classification'!$D$5,B1732))),'[1]Lookup for use classification'!$A$5,IF(OR(ISNUMBER(SEARCH('[1]Lookup for use classification'!$B$7,B1732)),ISNUMBER(SEARCH('[1]Lookup for use classification'!$C$7,B1732)),ISNUMBER(SEARCH('[1]Lookup for use classification'!$D$7,B1732))),'[1]Lookup for use classification'!$A$7,IF(OR(ISNUMBER(SEARCH('[1]Lookup for use classification'!$B$9,B1732)),ISNUMBER(SEARCH('[1]Lookup for use classification'!$C$9,B1732)),ISNUMBER(SEARCH('[1]Lookup for use classification'!$D$9,B1732)),ISNUMBER(SEARCH('[1]Lookup for use classification'!$E$9,B1732)),ISNUMBER(SEARCH('[1]Lookup for use classification'!$F$9,B1732)),ISNUMBER(SEARCH('[1]Lookup for use classification'!$G$9,B1732)),ISNUMBER(SEARCH('[1]Lookup for use classification'!$H$9,B1732)),ISNUMBER(SEARCH('[1]Lookup for use classification'!$I$9,B1732)),ISNUMBER(SEARCH('[1]Lookup for use classification'!$J$9,B1732)),ISNUMBER(SEARCH('[1]Lookup for use classification'!$K$9,B1732))),'[1]Lookup for use classification'!$A$9,IF(OR(ISNUMBER(SEARCH('[1]Lookup for use classification'!$B$10,B1732)),ISNUMBER(SEARCH('[1]Lookup for use classification'!$C$10,B1732)),ISNUMBER(SEARCH('[1]Lookup for use classification'!$D$10,B1732)),ISNUMBER(SEARCH('[1]Lookup for use classification'!$E$10,B1732)),ISNUMBER(SEARCH('[1]Lookup for use classification'!$F$10,B1732)),ISNUMBER(SEARCH('[1]Lookup for use classification'!$G$10,B1732))),'[1]Lookup for use classification'!$A$10,IF(OR(ISNUMBER(SEARCH('[1]Lookup for use classification'!$B$11,B1732)),ISNUMBER(SEARCH('[1]Lookup for use classification'!$C$11,B1732))),'[1]Lookup for use classification'!$A$11,IF(OR(ISNUMBER(SEARCH('[1]Lookup for use classification'!$B$12,B1732)),ISNUMBER(SEARCH('[1]Lookup for use classification'!$C$12,B1732))),'[1]Lookup for use classification'!$A$12,IF(OR(ISNUMBER(SEARCH('[1]Lookup for use classification'!$B$13,B1732)),ISNUMBER(SEARCH('[1]Lookup for use classification'!$C$13,B1732)),ISNUMBER(SEARCH('[1]Lookup for use classification'!$D$13,B1732)),,ISNUMBER(SEARCH('[1]Lookup for use classification'!$C$13,B1732)),ISNUMBER(SEARCH('[1]Lookup for use classification'!$E$13,B1732))),'[1]Lookup for use classification'!$A$13,IF(OR(ISNUMBER(SEARCH('[1]Lookup for use classification'!$B$14,B1732)),ISNUMBER(SEARCH('[1]Lookup for use classification'!$C$14,B1732))),'[1]Lookup for use classification'!$A$14,"Other"))))))))))))</f>
        <v>Retail - Other</v>
      </c>
      <c r="D1732" s="48"/>
      <c r="E1732" s="64"/>
      <c r="F1732" s="64"/>
    </row>
    <row r="1733" spans="1:6">
      <c r="A1733" s="16" t="s">
        <v>1564</v>
      </c>
      <c r="B1733" s="26" t="s">
        <v>1355</v>
      </c>
      <c r="C1733" s="133" t="str">
        <f>IF(OR(ISNUMBER(SEARCH('[1]Lookup for use classification'!$B$1,B1733)),ISNUMBER(SEARCH('[1]Lookup for use classification'!$C$1,B1733)),ISNUMBER(SEARCH('[1]Lookup for use classification'!$D$1,B1733)),ISNUMBER(SEARCH('[1]Lookup for use classification'!$E$1,B1733))),'[1]Lookup for use classification'!$A$1,IF(ISNUMBER(SEARCH('[1]Lookup for use classification'!$B$2,B1733)),'[1]Lookup for use classification'!$A$2,IF(ISNUMBER(SEARCH('[1]Lookup for use classification'!$B$3,B1733)),'[1]Lookup for use classification'!$A$3,IF(OR(ISNUMBER(SEARCH('[1]Lookup for use classification'!$B$4,B1733)),ISNUMBER(SEARCH('[1]Lookup for use classification'!$C$4,B1733)),ISNUMBER(SEARCH('[1]Lookup for use classification'!$D$4,B1733)),ISNUMBER(SEARCH('[1]Lookup for use classification'!$E$4,B1733))),'[1]Lookup for use classification'!$A$4,IF(OR(ISNUMBER(SEARCH('[1]Lookup for use classification'!$B$5,B1733)),ISNUMBER(SEARCH('[1]Lookup for use classification'!$C$5,B1733)),ISNUMBER(SEARCH('[1]Lookup for use classification'!$D$5,B1733))),'[1]Lookup for use classification'!$A$5,IF(OR(ISNUMBER(SEARCH('[1]Lookup for use classification'!$B$7,B1733)),ISNUMBER(SEARCH('[1]Lookup for use classification'!$C$7,B1733)),ISNUMBER(SEARCH('[1]Lookup for use classification'!$D$7,B1733))),'[1]Lookup for use classification'!$A$7,IF(OR(ISNUMBER(SEARCH('[1]Lookup for use classification'!$B$9,B1733)),ISNUMBER(SEARCH('[1]Lookup for use classification'!$C$9,B1733)),ISNUMBER(SEARCH('[1]Lookup for use classification'!$D$9,B1733)),ISNUMBER(SEARCH('[1]Lookup for use classification'!$E$9,B1733)),ISNUMBER(SEARCH('[1]Lookup for use classification'!$F$9,B1733)),ISNUMBER(SEARCH('[1]Lookup for use classification'!$G$9,B1733)),ISNUMBER(SEARCH('[1]Lookup for use classification'!$H$9,B1733)),ISNUMBER(SEARCH('[1]Lookup for use classification'!$I$9,B1733)),ISNUMBER(SEARCH('[1]Lookup for use classification'!$J$9,B1733)),ISNUMBER(SEARCH('[1]Lookup for use classification'!$K$9,B1733))),'[1]Lookup for use classification'!$A$9,IF(OR(ISNUMBER(SEARCH('[1]Lookup for use classification'!$B$10,B1733)),ISNUMBER(SEARCH('[1]Lookup for use classification'!$C$10,B1733)),ISNUMBER(SEARCH('[1]Lookup for use classification'!$D$10,B1733)),ISNUMBER(SEARCH('[1]Lookup for use classification'!$E$10,B1733)),ISNUMBER(SEARCH('[1]Lookup for use classification'!$F$10,B1733)),ISNUMBER(SEARCH('[1]Lookup for use classification'!$G$10,B1733))),'[1]Lookup for use classification'!$A$10,IF(OR(ISNUMBER(SEARCH('[1]Lookup for use classification'!$B$11,B1733)),ISNUMBER(SEARCH('[1]Lookup for use classification'!$C$11,B1733))),'[1]Lookup for use classification'!$A$11,IF(OR(ISNUMBER(SEARCH('[1]Lookup for use classification'!$B$12,B1733)),ISNUMBER(SEARCH('[1]Lookup for use classification'!$C$12,B1733))),'[1]Lookup for use classification'!$A$12,IF(OR(ISNUMBER(SEARCH('[1]Lookup for use classification'!$B$13,B1733)),ISNUMBER(SEARCH('[1]Lookup for use classification'!$C$13,B1733)),ISNUMBER(SEARCH('[1]Lookup for use classification'!$D$13,B1733)),,ISNUMBER(SEARCH('[1]Lookup for use classification'!$C$13,B1733)),ISNUMBER(SEARCH('[1]Lookup for use classification'!$E$13,B1733))),'[1]Lookup for use classification'!$A$13,IF(OR(ISNUMBER(SEARCH('[1]Lookup for use classification'!$B$14,B1733)),ISNUMBER(SEARCH('[1]Lookup for use classification'!$C$14,B1733))),'[1]Lookup for use classification'!$A$14,"Other"))))))))))))</f>
        <v>Education - K - 12</v>
      </c>
      <c r="D1733" s="27"/>
      <c r="E1733" s="29"/>
      <c r="F1733" s="29"/>
    </row>
    <row r="1734" spans="1:6">
      <c r="A1734" s="16" t="s">
        <v>1564</v>
      </c>
      <c r="B1734" s="26" t="s">
        <v>1557</v>
      </c>
      <c r="C1734" s="133" t="str">
        <f>IF(OR(ISNUMBER(SEARCH('[1]Lookup for use classification'!$B$1,B1734)),ISNUMBER(SEARCH('[1]Lookup for use classification'!$C$1,B1734)),ISNUMBER(SEARCH('[1]Lookup for use classification'!$D$1,B1734)),ISNUMBER(SEARCH('[1]Lookup for use classification'!$E$1,B1734))),'[1]Lookup for use classification'!$A$1,IF(ISNUMBER(SEARCH('[1]Lookup for use classification'!$B$2,B1734)),'[1]Lookup for use classification'!$A$2,IF(ISNUMBER(SEARCH('[1]Lookup for use classification'!$B$3,B1734)),'[1]Lookup for use classification'!$A$3,IF(OR(ISNUMBER(SEARCH('[1]Lookup for use classification'!$B$4,B1734)),ISNUMBER(SEARCH('[1]Lookup for use classification'!$C$4,B1734)),ISNUMBER(SEARCH('[1]Lookup for use classification'!$D$4,B1734)),ISNUMBER(SEARCH('[1]Lookup for use classification'!$E$4,B1734))),'[1]Lookup for use classification'!$A$4,IF(OR(ISNUMBER(SEARCH('[1]Lookup for use classification'!$B$5,B1734)),ISNUMBER(SEARCH('[1]Lookup for use classification'!$C$5,B1734)),ISNUMBER(SEARCH('[1]Lookup for use classification'!$D$5,B1734))),'[1]Lookup for use classification'!$A$5,IF(OR(ISNUMBER(SEARCH('[1]Lookup for use classification'!$B$7,B1734)),ISNUMBER(SEARCH('[1]Lookup for use classification'!$C$7,B1734)),ISNUMBER(SEARCH('[1]Lookup for use classification'!$D$7,B1734))),'[1]Lookup for use classification'!$A$7,IF(OR(ISNUMBER(SEARCH('[1]Lookup for use classification'!$B$9,B1734)),ISNUMBER(SEARCH('[1]Lookup for use classification'!$C$9,B1734)),ISNUMBER(SEARCH('[1]Lookup for use classification'!$D$9,B1734)),ISNUMBER(SEARCH('[1]Lookup for use classification'!$E$9,B1734)),ISNUMBER(SEARCH('[1]Lookup for use classification'!$F$9,B1734)),ISNUMBER(SEARCH('[1]Lookup for use classification'!$G$9,B1734)),ISNUMBER(SEARCH('[1]Lookup for use classification'!$H$9,B1734)),ISNUMBER(SEARCH('[1]Lookup for use classification'!$I$9,B1734)),ISNUMBER(SEARCH('[1]Lookup for use classification'!$J$9,B1734)),ISNUMBER(SEARCH('[1]Lookup for use classification'!$K$9,B1734))),'[1]Lookup for use classification'!$A$9,IF(OR(ISNUMBER(SEARCH('[1]Lookup for use classification'!$B$10,B1734)),ISNUMBER(SEARCH('[1]Lookup for use classification'!$C$10,B1734)),ISNUMBER(SEARCH('[1]Lookup for use classification'!$D$10,B1734)),ISNUMBER(SEARCH('[1]Lookup for use classification'!$E$10,B1734)),ISNUMBER(SEARCH('[1]Lookup for use classification'!$F$10,B1734)),ISNUMBER(SEARCH('[1]Lookup for use classification'!$G$10,B1734))),'[1]Lookup for use classification'!$A$10,IF(OR(ISNUMBER(SEARCH('[1]Lookup for use classification'!$B$11,B1734)),ISNUMBER(SEARCH('[1]Lookup for use classification'!$C$11,B1734))),'[1]Lookup for use classification'!$A$11,IF(OR(ISNUMBER(SEARCH('[1]Lookup for use classification'!$B$12,B1734)),ISNUMBER(SEARCH('[1]Lookup for use classification'!$C$12,B1734))),'[1]Lookup for use classification'!$A$12,IF(OR(ISNUMBER(SEARCH('[1]Lookup for use classification'!$B$13,B1734)),ISNUMBER(SEARCH('[1]Lookup for use classification'!$C$13,B1734)),ISNUMBER(SEARCH('[1]Lookup for use classification'!$D$13,B1734)),,ISNUMBER(SEARCH('[1]Lookup for use classification'!$C$13,B1734)),ISNUMBER(SEARCH('[1]Lookup for use classification'!$E$13,B1734))),'[1]Lookup for use classification'!$A$13,IF(OR(ISNUMBER(SEARCH('[1]Lookup for use classification'!$B$14,B1734)),ISNUMBER(SEARCH('[1]Lookup for use classification'!$C$14,B1734))),'[1]Lookup for use classification'!$A$14,"Other"))))))))))))</f>
        <v>Education - K - 12</v>
      </c>
      <c r="D1734" s="27">
        <v>49738</v>
      </c>
      <c r="E1734" s="29"/>
      <c r="F1734" s="29"/>
    </row>
    <row r="1735" spans="1:6">
      <c r="A1735" s="16" t="s">
        <v>1564</v>
      </c>
      <c r="B1735" s="26" t="s">
        <v>1558</v>
      </c>
      <c r="C1735" s="133" t="str">
        <f>IF(OR(ISNUMBER(SEARCH('[1]Lookup for use classification'!$B$1,B1735)),ISNUMBER(SEARCH('[1]Lookup for use classification'!$C$1,B1735)),ISNUMBER(SEARCH('[1]Lookup for use classification'!$D$1,B1735)),ISNUMBER(SEARCH('[1]Lookup for use classification'!$E$1,B1735))),'[1]Lookup for use classification'!$A$1,IF(ISNUMBER(SEARCH('[1]Lookup for use classification'!$B$2,B1735)),'[1]Lookup for use classification'!$A$2,IF(ISNUMBER(SEARCH('[1]Lookup for use classification'!$B$3,B1735)),'[1]Lookup for use classification'!$A$3,IF(OR(ISNUMBER(SEARCH('[1]Lookup for use classification'!$B$4,B1735)),ISNUMBER(SEARCH('[1]Lookup for use classification'!$C$4,B1735)),ISNUMBER(SEARCH('[1]Lookup for use classification'!$D$4,B1735)),ISNUMBER(SEARCH('[1]Lookup for use classification'!$E$4,B1735))),'[1]Lookup for use classification'!$A$4,IF(OR(ISNUMBER(SEARCH('[1]Lookup for use classification'!$B$5,B1735)),ISNUMBER(SEARCH('[1]Lookup for use classification'!$C$5,B1735)),ISNUMBER(SEARCH('[1]Lookup for use classification'!$D$5,B1735))),'[1]Lookup for use classification'!$A$5,IF(OR(ISNUMBER(SEARCH('[1]Lookup for use classification'!$B$7,B1735)),ISNUMBER(SEARCH('[1]Lookup for use classification'!$C$7,B1735)),ISNUMBER(SEARCH('[1]Lookup for use classification'!$D$7,B1735))),'[1]Lookup for use classification'!$A$7,IF(OR(ISNUMBER(SEARCH('[1]Lookup for use classification'!$B$9,B1735)),ISNUMBER(SEARCH('[1]Lookup for use classification'!$C$9,B1735)),ISNUMBER(SEARCH('[1]Lookup for use classification'!$D$9,B1735)),ISNUMBER(SEARCH('[1]Lookup for use classification'!$E$9,B1735)),ISNUMBER(SEARCH('[1]Lookup for use classification'!$F$9,B1735)),ISNUMBER(SEARCH('[1]Lookup for use classification'!$G$9,B1735)),ISNUMBER(SEARCH('[1]Lookup for use classification'!$H$9,B1735)),ISNUMBER(SEARCH('[1]Lookup for use classification'!$I$9,B1735)),ISNUMBER(SEARCH('[1]Lookup for use classification'!$J$9,B1735)),ISNUMBER(SEARCH('[1]Lookup for use classification'!$K$9,B1735))),'[1]Lookup for use classification'!$A$9,IF(OR(ISNUMBER(SEARCH('[1]Lookup for use classification'!$B$10,B1735)),ISNUMBER(SEARCH('[1]Lookup for use classification'!$C$10,B1735)),ISNUMBER(SEARCH('[1]Lookup for use classification'!$D$10,B1735)),ISNUMBER(SEARCH('[1]Lookup for use classification'!$E$10,B1735)),ISNUMBER(SEARCH('[1]Lookup for use classification'!$F$10,B1735)),ISNUMBER(SEARCH('[1]Lookup for use classification'!$G$10,B1735))),'[1]Lookup for use classification'!$A$10,IF(OR(ISNUMBER(SEARCH('[1]Lookup for use classification'!$B$11,B1735)),ISNUMBER(SEARCH('[1]Lookup for use classification'!$C$11,B1735))),'[1]Lookup for use classification'!$A$11,IF(OR(ISNUMBER(SEARCH('[1]Lookup for use classification'!$B$12,B1735)),ISNUMBER(SEARCH('[1]Lookup for use classification'!$C$12,B1735))),'[1]Lookup for use classification'!$A$12,IF(OR(ISNUMBER(SEARCH('[1]Lookup for use classification'!$B$13,B1735)),ISNUMBER(SEARCH('[1]Lookup for use classification'!$C$13,B1735)),ISNUMBER(SEARCH('[1]Lookup for use classification'!$D$13,B1735)),,ISNUMBER(SEARCH('[1]Lookup for use classification'!$C$13,B1735)),ISNUMBER(SEARCH('[1]Lookup for use classification'!$E$13,B1735))),'[1]Lookup for use classification'!$A$13,IF(OR(ISNUMBER(SEARCH('[1]Lookup for use classification'!$B$14,B1735)),ISNUMBER(SEARCH('[1]Lookup for use classification'!$C$14,B1735))),'[1]Lookup for use classification'!$A$14,"Other"))))))))))))</f>
        <v>Education - K - 12</v>
      </c>
      <c r="D1735" s="27"/>
      <c r="E1735" s="29"/>
      <c r="F1735" s="29"/>
    </row>
    <row r="1736" spans="1:6">
      <c r="A1736" s="16" t="s">
        <v>1564</v>
      </c>
      <c r="B1736" s="26" t="s">
        <v>1558</v>
      </c>
      <c r="C1736" s="133" t="str">
        <f>IF(OR(ISNUMBER(SEARCH('[1]Lookup for use classification'!$B$1,B1736)),ISNUMBER(SEARCH('[1]Lookup for use classification'!$C$1,B1736)),ISNUMBER(SEARCH('[1]Lookup for use classification'!$D$1,B1736)),ISNUMBER(SEARCH('[1]Lookup for use classification'!$E$1,B1736))),'[1]Lookup for use classification'!$A$1,IF(ISNUMBER(SEARCH('[1]Lookup for use classification'!$B$2,B1736)),'[1]Lookup for use classification'!$A$2,IF(ISNUMBER(SEARCH('[1]Lookup for use classification'!$B$3,B1736)),'[1]Lookup for use classification'!$A$3,IF(OR(ISNUMBER(SEARCH('[1]Lookup for use classification'!$B$4,B1736)),ISNUMBER(SEARCH('[1]Lookup for use classification'!$C$4,B1736)),ISNUMBER(SEARCH('[1]Lookup for use classification'!$D$4,B1736)),ISNUMBER(SEARCH('[1]Lookup for use classification'!$E$4,B1736))),'[1]Lookup for use classification'!$A$4,IF(OR(ISNUMBER(SEARCH('[1]Lookup for use classification'!$B$5,B1736)),ISNUMBER(SEARCH('[1]Lookup for use classification'!$C$5,B1736)),ISNUMBER(SEARCH('[1]Lookup for use classification'!$D$5,B1736))),'[1]Lookup for use classification'!$A$5,IF(OR(ISNUMBER(SEARCH('[1]Lookup for use classification'!$B$7,B1736)),ISNUMBER(SEARCH('[1]Lookup for use classification'!$C$7,B1736)),ISNUMBER(SEARCH('[1]Lookup for use classification'!$D$7,B1736))),'[1]Lookup for use classification'!$A$7,IF(OR(ISNUMBER(SEARCH('[1]Lookup for use classification'!$B$9,B1736)),ISNUMBER(SEARCH('[1]Lookup for use classification'!$C$9,B1736)),ISNUMBER(SEARCH('[1]Lookup for use classification'!$D$9,B1736)),ISNUMBER(SEARCH('[1]Lookup for use classification'!$E$9,B1736)),ISNUMBER(SEARCH('[1]Lookup for use classification'!$F$9,B1736)),ISNUMBER(SEARCH('[1]Lookup for use classification'!$G$9,B1736)),ISNUMBER(SEARCH('[1]Lookup for use classification'!$H$9,B1736)),ISNUMBER(SEARCH('[1]Lookup for use classification'!$I$9,B1736)),ISNUMBER(SEARCH('[1]Lookup for use classification'!$J$9,B1736)),ISNUMBER(SEARCH('[1]Lookup for use classification'!$K$9,B1736))),'[1]Lookup for use classification'!$A$9,IF(OR(ISNUMBER(SEARCH('[1]Lookup for use classification'!$B$10,B1736)),ISNUMBER(SEARCH('[1]Lookup for use classification'!$C$10,B1736)),ISNUMBER(SEARCH('[1]Lookup for use classification'!$D$10,B1736)),ISNUMBER(SEARCH('[1]Lookup for use classification'!$E$10,B1736)),ISNUMBER(SEARCH('[1]Lookup for use classification'!$F$10,B1736)),ISNUMBER(SEARCH('[1]Lookup for use classification'!$G$10,B1736))),'[1]Lookup for use classification'!$A$10,IF(OR(ISNUMBER(SEARCH('[1]Lookup for use classification'!$B$11,B1736)),ISNUMBER(SEARCH('[1]Lookup for use classification'!$C$11,B1736))),'[1]Lookup for use classification'!$A$11,IF(OR(ISNUMBER(SEARCH('[1]Lookup for use classification'!$B$12,B1736)),ISNUMBER(SEARCH('[1]Lookup for use classification'!$C$12,B1736))),'[1]Lookup for use classification'!$A$12,IF(OR(ISNUMBER(SEARCH('[1]Lookup for use classification'!$B$13,B1736)),ISNUMBER(SEARCH('[1]Lookup for use classification'!$C$13,B1736)),ISNUMBER(SEARCH('[1]Lookup for use classification'!$D$13,B1736)),,ISNUMBER(SEARCH('[1]Lookup for use classification'!$C$13,B1736)),ISNUMBER(SEARCH('[1]Lookup for use classification'!$E$13,B1736))),'[1]Lookup for use classification'!$A$13,IF(OR(ISNUMBER(SEARCH('[1]Lookup for use classification'!$B$14,B1736)),ISNUMBER(SEARCH('[1]Lookup for use classification'!$C$14,B1736))),'[1]Lookup for use classification'!$A$14,"Other"))))))))))))</f>
        <v>Education - K - 12</v>
      </c>
      <c r="D1736" s="27"/>
      <c r="E1736" s="29"/>
      <c r="F1736" s="29"/>
    </row>
    <row r="1737" spans="1:6">
      <c r="A1737" s="16" t="s">
        <v>1564</v>
      </c>
      <c r="B1737" s="26" t="s">
        <v>1279</v>
      </c>
      <c r="C1737" s="133" t="str">
        <f>IF(OR(ISNUMBER(SEARCH('[1]Lookup for use classification'!$B$1,B1737)),ISNUMBER(SEARCH('[1]Lookup for use classification'!$C$1,B1737)),ISNUMBER(SEARCH('[1]Lookup for use classification'!$D$1,B1737)),ISNUMBER(SEARCH('[1]Lookup for use classification'!$E$1,B1737))),'[1]Lookup for use classification'!$A$1,IF(ISNUMBER(SEARCH('[1]Lookup for use classification'!$B$2,B1737)),'[1]Lookup for use classification'!$A$2,IF(ISNUMBER(SEARCH('[1]Lookup for use classification'!$B$3,B1737)),'[1]Lookup for use classification'!$A$3,IF(OR(ISNUMBER(SEARCH('[1]Lookup for use classification'!$B$4,B1737)),ISNUMBER(SEARCH('[1]Lookup for use classification'!$C$4,B1737)),ISNUMBER(SEARCH('[1]Lookup for use classification'!$D$4,B1737)),ISNUMBER(SEARCH('[1]Lookup for use classification'!$E$4,B1737))),'[1]Lookup for use classification'!$A$4,IF(OR(ISNUMBER(SEARCH('[1]Lookup for use classification'!$B$5,B1737)),ISNUMBER(SEARCH('[1]Lookup for use classification'!$C$5,B1737)),ISNUMBER(SEARCH('[1]Lookup for use classification'!$D$5,B1737))),'[1]Lookup for use classification'!$A$5,IF(OR(ISNUMBER(SEARCH('[1]Lookup for use classification'!$B$7,B1737)),ISNUMBER(SEARCH('[1]Lookup for use classification'!$C$7,B1737)),ISNUMBER(SEARCH('[1]Lookup for use classification'!$D$7,B1737))),'[1]Lookup for use classification'!$A$7,IF(OR(ISNUMBER(SEARCH('[1]Lookup for use classification'!$B$9,B1737)),ISNUMBER(SEARCH('[1]Lookup for use classification'!$C$9,B1737)),ISNUMBER(SEARCH('[1]Lookup for use classification'!$D$9,B1737)),ISNUMBER(SEARCH('[1]Lookup for use classification'!$E$9,B1737)),ISNUMBER(SEARCH('[1]Lookup for use classification'!$F$9,B1737)),ISNUMBER(SEARCH('[1]Lookup for use classification'!$G$9,B1737)),ISNUMBER(SEARCH('[1]Lookup for use classification'!$H$9,B1737)),ISNUMBER(SEARCH('[1]Lookup for use classification'!$I$9,B1737)),ISNUMBER(SEARCH('[1]Lookup for use classification'!$J$9,B1737)),ISNUMBER(SEARCH('[1]Lookup for use classification'!$K$9,B1737))),'[1]Lookup for use classification'!$A$9,IF(OR(ISNUMBER(SEARCH('[1]Lookup for use classification'!$B$10,B1737)),ISNUMBER(SEARCH('[1]Lookup for use classification'!$C$10,B1737)),ISNUMBER(SEARCH('[1]Lookup for use classification'!$D$10,B1737)),ISNUMBER(SEARCH('[1]Lookup for use classification'!$E$10,B1737)),ISNUMBER(SEARCH('[1]Lookup for use classification'!$F$10,B1737)),ISNUMBER(SEARCH('[1]Lookup for use classification'!$G$10,B1737))),'[1]Lookup for use classification'!$A$10,IF(OR(ISNUMBER(SEARCH('[1]Lookup for use classification'!$B$11,B1737)),ISNUMBER(SEARCH('[1]Lookup for use classification'!$C$11,B1737))),'[1]Lookup for use classification'!$A$11,IF(OR(ISNUMBER(SEARCH('[1]Lookup for use classification'!$B$12,B1737)),ISNUMBER(SEARCH('[1]Lookup for use classification'!$C$12,B1737))),'[1]Lookup for use classification'!$A$12,IF(OR(ISNUMBER(SEARCH('[1]Lookup for use classification'!$B$13,B1737)),ISNUMBER(SEARCH('[1]Lookup for use classification'!$C$13,B1737)),ISNUMBER(SEARCH('[1]Lookup for use classification'!$D$13,B1737)),,ISNUMBER(SEARCH('[1]Lookup for use classification'!$C$13,B1737)),ISNUMBER(SEARCH('[1]Lookup for use classification'!$E$13,B1737))),'[1]Lookup for use classification'!$A$13,IF(OR(ISNUMBER(SEARCH('[1]Lookup for use classification'!$B$14,B1737)),ISNUMBER(SEARCH('[1]Lookup for use classification'!$C$14,B1737))),'[1]Lookup for use classification'!$A$14,"Other"))))))))))))</f>
        <v>Education - K - 12</v>
      </c>
      <c r="D1737" s="27"/>
      <c r="E1737" s="29"/>
      <c r="F1737" s="29"/>
    </row>
    <row r="1738" spans="1:6">
      <c r="A1738" s="16" t="s">
        <v>1564</v>
      </c>
      <c r="B1738" s="47" t="s">
        <v>1559</v>
      </c>
      <c r="C1738" s="133" t="str">
        <f>IF(OR(ISNUMBER(SEARCH('[1]Lookup for use classification'!$B$1,B1738)),ISNUMBER(SEARCH('[1]Lookup for use classification'!$C$1,B1738)),ISNUMBER(SEARCH('[1]Lookup for use classification'!$D$1,B1738)),ISNUMBER(SEARCH('[1]Lookup for use classification'!$E$1,B1738))),'[1]Lookup for use classification'!$A$1,IF(ISNUMBER(SEARCH('[1]Lookup for use classification'!$B$2,B1738)),'[1]Lookup for use classification'!$A$2,IF(ISNUMBER(SEARCH('[1]Lookup for use classification'!$B$3,B1738)),'[1]Lookup for use classification'!$A$3,IF(OR(ISNUMBER(SEARCH('[1]Lookup for use classification'!$B$4,B1738)),ISNUMBER(SEARCH('[1]Lookup for use classification'!$C$4,B1738)),ISNUMBER(SEARCH('[1]Lookup for use classification'!$D$4,B1738)),ISNUMBER(SEARCH('[1]Lookup for use classification'!$E$4,B1738))),'[1]Lookup for use classification'!$A$4,IF(OR(ISNUMBER(SEARCH('[1]Lookup for use classification'!$B$5,B1738)),ISNUMBER(SEARCH('[1]Lookup for use classification'!$C$5,B1738)),ISNUMBER(SEARCH('[1]Lookup for use classification'!$D$5,B1738))),'[1]Lookup for use classification'!$A$5,IF(OR(ISNUMBER(SEARCH('[1]Lookup for use classification'!$B$7,B1738)),ISNUMBER(SEARCH('[1]Lookup for use classification'!$C$7,B1738)),ISNUMBER(SEARCH('[1]Lookup for use classification'!$D$7,B1738))),'[1]Lookup for use classification'!$A$7,IF(OR(ISNUMBER(SEARCH('[1]Lookup for use classification'!$B$9,B1738)),ISNUMBER(SEARCH('[1]Lookup for use classification'!$C$9,B1738)),ISNUMBER(SEARCH('[1]Lookup for use classification'!$D$9,B1738)),ISNUMBER(SEARCH('[1]Lookup for use classification'!$E$9,B1738)),ISNUMBER(SEARCH('[1]Lookup for use classification'!$F$9,B1738)),ISNUMBER(SEARCH('[1]Lookup for use classification'!$G$9,B1738)),ISNUMBER(SEARCH('[1]Lookup for use classification'!$H$9,B1738)),ISNUMBER(SEARCH('[1]Lookup for use classification'!$I$9,B1738)),ISNUMBER(SEARCH('[1]Lookup for use classification'!$J$9,B1738)),ISNUMBER(SEARCH('[1]Lookup for use classification'!$K$9,B1738))),'[1]Lookup for use classification'!$A$9,IF(OR(ISNUMBER(SEARCH('[1]Lookup for use classification'!$B$10,B1738)),ISNUMBER(SEARCH('[1]Lookup for use classification'!$C$10,B1738)),ISNUMBER(SEARCH('[1]Lookup for use classification'!$D$10,B1738)),ISNUMBER(SEARCH('[1]Lookup for use classification'!$E$10,B1738)),ISNUMBER(SEARCH('[1]Lookup for use classification'!$F$10,B1738)),ISNUMBER(SEARCH('[1]Lookup for use classification'!$G$10,B1738))),'[1]Lookup for use classification'!$A$10,IF(OR(ISNUMBER(SEARCH('[1]Lookup for use classification'!$B$11,B1738)),ISNUMBER(SEARCH('[1]Lookup for use classification'!$C$11,B1738))),'[1]Lookup for use classification'!$A$11,IF(OR(ISNUMBER(SEARCH('[1]Lookup for use classification'!$B$12,B1738)),ISNUMBER(SEARCH('[1]Lookup for use classification'!$C$12,B1738))),'[1]Lookup for use classification'!$A$12,IF(OR(ISNUMBER(SEARCH('[1]Lookup for use classification'!$B$13,B1738)),ISNUMBER(SEARCH('[1]Lookup for use classification'!$C$13,B1738)),ISNUMBER(SEARCH('[1]Lookup for use classification'!$D$13,B1738)),,ISNUMBER(SEARCH('[1]Lookup for use classification'!$C$13,B1738)),ISNUMBER(SEARCH('[1]Lookup for use classification'!$E$13,B1738))),'[1]Lookup for use classification'!$A$13,IF(OR(ISNUMBER(SEARCH('[1]Lookup for use classification'!$B$14,B1738)),ISNUMBER(SEARCH('[1]Lookup for use classification'!$C$14,B1738))),'[1]Lookup for use classification'!$A$14,"Other"))))))))))))</f>
        <v>Other</v>
      </c>
      <c r="D1738" s="48">
        <v>1200</v>
      </c>
      <c r="E1738" s="49"/>
      <c r="F1738" s="49"/>
    </row>
    <row r="1739" spans="1:6">
      <c r="A1739" s="16" t="s">
        <v>1564</v>
      </c>
      <c r="B1739" s="26" t="s">
        <v>1560</v>
      </c>
      <c r="C1739" s="133" t="str">
        <f>IF(OR(ISNUMBER(SEARCH('[1]Lookup for use classification'!$B$1,B1739)),ISNUMBER(SEARCH('[1]Lookup for use classification'!$C$1,B1739)),ISNUMBER(SEARCH('[1]Lookup for use classification'!$D$1,B1739)),ISNUMBER(SEARCH('[1]Lookup for use classification'!$E$1,B1739))),'[1]Lookup for use classification'!$A$1,IF(ISNUMBER(SEARCH('[1]Lookup for use classification'!$B$2,B1739)),'[1]Lookup for use classification'!$A$2,IF(ISNUMBER(SEARCH('[1]Lookup for use classification'!$B$3,B1739)),'[1]Lookup for use classification'!$A$3,IF(OR(ISNUMBER(SEARCH('[1]Lookup for use classification'!$B$4,B1739)),ISNUMBER(SEARCH('[1]Lookup for use classification'!$C$4,B1739)),ISNUMBER(SEARCH('[1]Lookup for use classification'!$D$4,B1739)),ISNUMBER(SEARCH('[1]Lookup for use classification'!$E$4,B1739))),'[1]Lookup for use classification'!$A$4,IF(OR(ISNUMBER(SEARCH('[1]Lookup for use classification'!$B$5,B1739)),ISNUMBER(SEARCH('[1]Lookup for use classification'!$C$5,B1739)),ISNUMBER(SEARCH('[1]Lookup for use classification'!$D$5,B1739))),'[1]Lookup for use classification'!$A$5,IF(OR(ISNUMBER(SEARCH('[1]Lookup for use classification'!$B$7,B1739)),ISNUMBER(SEARCH('[1]Lookup for use classification'!$C$7,B1739)),ISNUMBER(SEARCH('[1]Lookup for use classification'!$D$7,B1739))),'[1]Lookup for use classification'!$A$7,IF(OR(ISNUMBER(SEARCH('[1]Lookup for use classification'!$B$9,B1739)),ISNUMBER(SEARCH('[1]Lookup for use classification'!$C$9,B1739)),ISNUMBER(SEARCH('[1]Lookup for use classification'!$D$9,B1739)),ISNUMBER(SEARCH('[1]Lookup for use classification'!$E$9,B1739)),ISNUMBER(SEARCH('[1]Lookup for use classification'!$F$9,B1739)),ISNUMBER(SEARCH('[1]Lookup for use classification'!$G$9,B1739)),ISNUMBER(SEARCH('[1]Lookup for use classification'!$H$9,B1739)),ISNUMBER(SEARCH('[1]Lookup for use classification'!$I$9,B1739)),ISNUMBER(SEARCH('[1]Lookup for use classification'!$J$9,B1739)),ISNUMBER(SEARCH('[1]Lookup for use classification'!$K$9,B1739))),'[1]Lookup for use classification'!$A$9,IF(OR(ISNUMBER(SEARCH('[1]Lookup for use classification'!$B$10,B1739)),ISNUMBER(SEARCH('[1]Lookup for use classification'!$C$10,B1739)),ISNUMBER(SEARCH('[1]Lookup for use classification'!$D$10,B1739)),ISNUMBER(SEARCH('[1]Lookup for use classification'!$E$10,B1739)),ISNUMBER(SEARCH('[1]Lookup for use classification'!$F$10,B1739)),ISNUMBER(SEARCH('[1]Lookup for use classification'!$G$10,B1739))),'[1]Lookup for use classification'!$A$10,IF(OR(ISNUMBER(SEARCH('[1]Lookup for use classification'!$B$11,B1739)),ISNUMBER(SEARCH('[1]Lookup for use classification'!$C$11,B1739))),'[1]Lookup for use classification'!$A$11,IF(OR(ISNUMBER(SEARCH('[1]Lookup for use classification'!$B$12,B1739)),ISNUMBER(SEARCH('[1]Lookup for use classification'!$C$12,B1739))),'[1]Lookup for use classification'!$A$12,IF(OR(ISNUMBER(SEARCH('[1]Lookup for use classification'!$B$13,B1739)),ISNUMBER(SEARCH('[1]Lookup for use classification'!$C$13,B1739)),ISNUMBER(SEARCH('[1]Lookup for use classification'!$D$13,B1739)),,ISNUMBER(SEARCH('[1]Lookup for use classification'!$C$13,B1739)),ISNUMBER(SEARCH('[1]Lookup for use classification'!$E$13,B1739))),'[1]Lookup for use classification'!$A$13,IF(OR(ISNUMBER(SEARCH('[1]Lookup for use classification'!$B$14,B1739)),ISNUMBER(SEARCH('[1]Lookup for use classification'!$C$14,B1739))),'[1]Lookup for use classification'!$A$14,"Other"))))))))))))</f>
        <v>Education - K - 12</v>
      </c>
      <c r="D1739" s="27"/>
      <c r="E1739" s="29"/>
      <c r="F1739" s="29"/>
    </row>
    <row r="1740" spans="1:6">
      <c r="A1740" s="16" t="s">
        <v>1564</v>
      </c>
      <c r="B1740" s="26" t="s">
        <v>1561</v>
      </c>
      <c r="C1740" s="133" t="str">
        <f>IF(OR(ISNUMBER(SEARCH('[1]Lookup for use classification'!$B$1,B1740)),ISNUMBER(SEARCH('[1]Lookup for use classification'!$C$1,B1740)),ISNUMBER(SEARCH('[1]Lookup for use classification'!$D$1,B1740)),ISNUMBER(SEARCH('[1]Lookup for use classification'!$E$1,B1740))),'[1]Lookup for use classification'!$A$1,IF(ISNUMBER(SEARCH('[1]Lookup for use classification'!$B$2,B1740)),'[1]Lookup for use classification'!$A$2,IF(ISNUMBER(SEARCH('[1]Lookup for use classification'!$B$3,B1740)),'[1]Lookup for use classification'!$A$3,IF(OR(ISNUMBER(SEARCH('[1]Lookup for use classification'!$B$4,B1740)),ISNUMBER(SEARCH('[1]Lookup for use classification'!$C$4,B1740)),ISNUMBER(SEARCH('[1]Lookup for use classification'!$D$4,B1740)),ISNUMBER(SEARCH('[1]Lookup for use classification'!$E$4,B1740))),'[1]Lookup for use classification'!$A$4,IF(OR(ISNUMBER(SEARCH('[1]Lookup for use classification'!$B$5,B1740)),ISNUMBER(SEARCH('[1]Lookup for use classification'!$C$5,B1740)),ISNUMBER(SEARCH('[1]Lookup for use classification'!$D$5,B1740))),'[1]Lookup for use classification'!$A$5,IF(OR(ISNUMBER(SEARCH('[1]Lookup for use classification'!$B$7,B1740)),ISNUMBER(SEARCH('[1]Lookup for use classification'!$C$7,B1740)),ISNUMBER(SEARCH('[1]Lookup for use classification'!$D$7,B1740))),'[1]Lookup for use classification'!$A$7,IF(OR(ISNUMBER(SEARCH('[1]Lookup for use classification'!$B$9,B1740)),ISNUMBER(SEARCH('[1]Lookup for use classification'!$C$9,B1740)),ISNUMBER(SEARCH('[1]Lookup for use classification'!$D$9,B1740)),ISNUMBER(SEARCH('[1]Lookup for use classification'!$E$9,B1740)),ISNUMBER(SEARCH('[1]Lookup for use classification'!$F$9,B1740)),ISNUMBER(SEARCH('[1]Lookup for use classification'!$G$9,B1740)),ISNUMBER(SEARCH('[1]Lookup for use classification'!$H$9,B1740)),ISNUMBER(SEARCH('[1]Lookup for use classification'!$I$9,B1740)),ISNUMBER(SEARCH('[1]Lookup for use classification'!$J$9,B1740)),ISNUMBER(SEARCH('[1]Lookup for use classification'!$K$9,B1740))),'[1]Lookup for use classification'!$A$9,IF(OR(ISNUMBER(SEARCH('[1]Lookup for use classification'!$B$10,B1740)),ISNUMBER(SEARCH('[1]Lookup for use classification'!$C$10,B1740)),ISNUMBER(SEARCH('[1]Lookup for use classification'!$D$10,B1740)),ISNUMBER(SEARCH('[1]Lookup for use classification'!$E$10,B1740)),ISNUMBER(SEARCH('[1]Lookup for use classification'!$F$10,B1740)),ISNUMBER(SEARCH('[1]Lookup for use classification'!$G$10,B1740))),'[1]Lookup for use classification'!$A$10,IF(OR(ISNUMBER(SEARCH('[1]Lookup for use classification'!$B$11,B1740)),ISNUMBER(SEARCH('[1]Lookup for use classification'!$C$11,B1740))),'[1]Lookup for use classification'!$A$11,IF(OR(ISNUMBER(SEARCH('[1]Lookup for use classification'!$B$12,B1740)),ISNUMBER(SEARCH('[1]Lookup for use classification'!$C$12,B1740))),'[1]Lookup for use classification'!$A$12,IF(OR(ISNUMBER(SEARCH('[1]Lookup for use classification'!$B$13,B1740)),ISNUMBER(SEARCH('[1]Lookup for use classification'!$C$13,B1740)),ISNUMBER(SEARCH('[1]Lookup for use classification'!$D$13,B1740)),,ISNUMBER(SEARCH('[1]Lookup for use classification'!$C$13,B1740)),ISNUMBER(SEARCH('[1]Lookup for use classification'!$E$13,B1740))),'[1]Lookup for use classification'!$A$13,IF(OR(ISNUMBER(SEARCH('[1]Lookup for use classification'!$B$14,B1740)),ISNUMBER(SEARCH('[1]Lookup for use classification'!$C$14,B1740))),'[1]Lookup for use classification'!$A$14,"Other"))))))))))))</f>
        <v>Other</v>
      </c>
      <c r="D1740" s="27"/>
      <c r="E1740" s="29"/>
      <c r="F1740" s="29"/>
    </row>
    <row r="1741" spans="1:6">
      <c r="A1741" s="16" t="s">
        <v>1564</v>
      </c>
      <c r="B1741" s="26" t="s">
        <v>276</v>
      </c>
      <c r="C1741" s="133" t="str">
        <f>IF(OR(ISNUMBER(SEARCH('[1]Lookup for use classification'!$B$1,B1741)),ISNUMBER(SEARCH('[1]Lookup for use classification'!$C$1,B1741)),ISNUMBER(SEARCH('[1]Lookup for use classification'!$D$1,B1741)),ISNUMBER(SEARCH('[1]Lookup for use classification'!$E$1,B1741))),'[1]Lookup for use classification'!$A$1,IF(ISNUMBER(SEARCH('[1]Lookup for use classification'!$B$2,B1741)),'[1]Lookup for use classification'!$A$2,IF(ISNUMBER(SEARCH('[1]Lookup for use classification'!$B$3,B1741)),'[1]Lookup for use classification'!$A$3,IF(OR(ISNUMBER(SEARCH('[1]Lookup for use classification'!$B$4,B1741)),ISNUMBER(SEARCH('[1]Lookup for use classification'!$C$4,B1741)),ISNUMBER(SEARCH('[1]Lookup for use classification'!$D$4,B1741)),ISNUMBER(SEARCH('[1]Lookup for use classification'!$E$4,B1741))),'[1]Lookup for use classification'!$A$4,IF(OR(ISNUMBER(SEARCH('[1]Lookup for use classification'!$B$5,B1741)),ISNUMBER(SEARCH('[1]Lookup for use classification'!$C$5,B1741)),ISNUMBER(SEARCH('[1]Lookup for use classification'!$D$5,B1741))),'[1]Lookup for use classification'!$A$5,IF(OR(ISNUMBER(SEARCH('[1]Lookup for use classification'!$B$7,B1741)),ISNUMBER(SEARCH('[1]Lookup for use classification'!$C$7,B1741)),ISNUMBER(SEARCH('[1]Lookup for use classification'!$D$7,B1741))),'[1]Lookup for use classification'!$A$7,IF(OR(ISNUMBER(SEARCH('[1]Lookup for use classification'!$B$9,B1741)),ISNUMBER(SEARCH('[1]Lookup for use classification'!$C$9,B1741)),ISNUMBER(SEARCH('[1]Lookup for use classification'!$D$9,B1741)),ISNUMBER(SEARCH('[1]Lookup for use classification'!$E$9,B1741)),ISNUMBER(SEARCH('[1]Lookup for use classification'!$F$9,B1741)),ISNUMBER(SEARCH('[1]Lookup for use classification'!$G$9,B1741)),ISNUMBER(SEARCH('[1]Lookup for use classification'!$H$9,B1741)),ISNUMBER(SEARCH('[1]Lookup for use classification'!$I$9,B1741)),ISNUMBER(SEARCH('[1]Lookup for use classification'!$J$9,B1741)),ISNUMBER(SEARCH('[1]Lookup for use classification'!$K$9,B1741))),'[1]Lookup for use classification'!$A$9,IF(OR(ISNUMBER(SEARCH('[1]Lookup for use classification'!$B$10,B1741)),ISNUMBER(SEARCH('[1]Lookup for use classification'!$C$10,B1741)),ISNUMBER(SEARCH('[1]Lookup for use classification'!$D$10,B1741)),ISNUMBER(SEARCH('[1]Lookup for use classification'!$E$10,B1741)),ISNUMBER(SEARCH('[1]Lookup for use classification'!$F$10,B1741)),ISNUMBER(SEARCH('[1]Lookup for use classification'!$G$10,B1741))),'[1]Lookup for use classification'!$A$10,IF(OR(ISNUMBER(SEARCH('[1]Lookup for use classification'!$B$11,B1741)),ISNUMBER(SEARCH('[1]Lookup for use classification'!$C$11,B1741))),'[1]Lookup for use classification'!$A$11,IF(OR(ISNUMBER(SEARCH('[1]Lookup for use classification'!$B$12,B1741)),ISNUMBER(SEARCH('[1]Lookup for use classification'!$C$12,B1741))),'[1]Lookup for use classification'!$A$12,IF(OR(ISNUMBER(SEARCH('[1]Lookup for use classification'!$B$13,B1741)),ISNUMBER(SEARCH('[1]Lookup for use classification'!$C$13,B1741)),ISNUMBER(SEARCH('[1]Lookup for use classification'!$D$13,B1741)),,ISNUMBER(SEARCH('[1]Lookup for use classification'!$C$13,B1741)),ISNUMBER(SEARCH('[1]Lookup for use classification'!$E$13,B1741))),'[1]Lookup for use classification'!$A$13,IF(OR(ISNUMBER(SEARCH('[1]Lookup for use classification'!$B$14,B1741)),ISNUMBER(SEARCH('[1]Lookup for use classification'!$C$14,B1741))),'[1]Lookup for use classification'!$A$14,"Other"))))))))))))</f>
        <v>Other</v>
      </c>
      <c r="D1741" s="27"/>
      <c r="E1741" s="29"/>
      <c r="F1741" s="29"/>
    </row>
    <row r="1742" spans="1:6">
      <c r="A1742" s="16" t="s">
        <v>1564</v>
      </c>
      <c r="B1742" s="26" t="s">
        <v>137</v>
      </c>
      <c r="C1742" s="133" t="str">
        <f>IF(OR(ISNUMBER(SEARCH('[1]Lookup for use classification'!$B$1,B1742)),ISNUMBER(SEARCH('[1]Lookup for use classification'!$C$1,B1742)),ISNUMBER(SEARCH('[1]Lookup for use classification'!$D$1,B1742)),ISNUMBER(SEARCH('[1]Lookup for use classification'!$E$1,B1742))),'[1]Lookup for use classification'!$A$1,IF(ISNUMBER(SEARCH('[1]Lookup for use classification'!$B$2,B1742)),'[1]Lookup for use classification'!$A$2,IF(ISNUMBER(SEARCH('[1]Lookup for use classification'!$B$3,B1742)),'[1]Lookup for use classification'!$A$3,IF(OR(ISNUMBER(SEARCH('[1]Lookup for use classification'!$B$4,B1742)),ISNUMBER(SEARCH('[1]Lookup for use classification'!$C$4,B1742)),ISNUMBER(SEARCH('[1]Lookup for use classification'!$D$4,B1742)),ISNUMBER(SEARCH('[1]Lookup for use classification'!$E$4,B1742))),'[1]Lookup for use classification'!$A$4,IF(OR(ISNUMBER(SEARCH('[1]Lookup for use classification'!$B$5,B1742)),ISNUMBER(SEARCH('[1]Lookup for use classification'!$C$5,B1742)),ISNUMBER(SEARCH('[1]Lookup for use classification'!$D$5,B1742))),'[1]Lookup for use classification'!$A$5,IF(OR(ISNUMBER(SEARCH('[1]Lookup for use classification'!$B$7,B1742)),ISNUMBER(SEARCH('[1]Lookup for use classification'!$C$7,B1742)),ISNUMBER(SEARCH('[1]Lookup for use classification'!$D$7,B1742))),'[1]Lookup for use classification'!$A$7,IF(OR(ISNUMBER(SEARCH('[1]Lookup for use classification'!$B$9,B1742)),ISNUMBER(SEARCH('[1]Lookup for use classification'!$C$9,B1742)),ISNUMBER(SEARCH('[1]Lookup for use classification'!$D$9,B1742)),ISNUMBER(SEARCH('[1]Lookup for use classification'!$E$9,B1742)),ISNUMBER(SEARCH('[1]Lookup for use classification'!$F$9,B1742)),ISNUMBER(SEARCH('[1]Lookup for use classification'!$G$9,B1742)),ISNUMBER(SEARCH('[1]Lookup for use classification'!$H$9,B1742)),ISNUMBER(SEARCH('[1]Lookup for use classification'!$I$9,B1742)),ISNUMBER(SEARCH('[1]Lookup for use classification'!$J$9,B1742)),ISNUMBER(SEARCH('[1]Lookup for use classification'!$K$9,B1742))),'[1]Lookup for use classification'!$A$9,IF(OR(ISNUMBER(SEARCH('[1]Lookup for use classification'!$B$10,B1742)),ISNUMBER(SEARCH('[1]Lookup for use classification'!$C$10,B1742)),ISNUMBER(SEARCH('[1]Lookup for use classification'!$D$10,B1742)),ISNUMBER(SEARCH('[1]Lookup for use classification'!$E$10,B1742)),ISNUMBER(SEARCH('[1]Lookup for use classification'!$F$10,B1742)),ISNUMBER(SEARCH('[1]Lookup for use classification'!$G$10,B1742))),'[1]Lookup for use classification'!$A$10,IF(OR(ISNUMBER(SEARCH('[1]Lookup for use classification'!$B$11,B1742)),ISNUMBER(SEARCH('[1]Lookup for use classification'!$C$11,B1742))),'[1]Lookup for use classification'!$A$11,IF(OR(ISNUMBER(SEARCH('[1]Lookup for use classification'!$B$12,B1742)),ISNUMBER(SEARCH('[1]Lookup for use classification'!$C$12,B1742))),'[1]Lookup for use classification'!$A$12,IF(OR(ISNUMBER(SEARCH('[1]Lookup for use classification'!$B$13,B1742)),ISNUMBER(SEARCH('[1]Lookup for use classification'!$C$13,B1742)),ISNUMBER(SEARCH('[1]Lookup for use classification'!$D$13,B1742)),,ISNUMBER(SEARCH('[1]Lookup for use classification'!$C$13,B1742)),ISNUMBER(SEARCH('[1]Lookup for use classification'!$E$13,B1742))),'[1]Lookup for use classification'!$A$13,IF(OR(ISNUMBER(SEARCH('[1]Lookup for use classification'!$B$14,B1742)),ISNUMBER(SEARCH('[1]Lookup for use classification'!$C$14,B1742))),'[1]Lookup for use classification'!$A$14,"Other"))))))))))))</f>
        <v>Public Assembly</v>
      </c>
      <c r="D1742" s="27">
        <v>2500</v>
      </c>
      <c r="E1742" s="29"/>
      <c r="F1742" s="29"/>
    </row>
    <row r="1743" spans="1:6">
      <c r="A1743" s="16" t="s">
        <v>1564</v>
      </c>
      <c r="B1743" s="26" t="s">
        <v>1221</v>
      </c>
      <c r="C1743" s="133" t="str">
        <f>IF(OR(ISNUMBER(SEARCH('[1]Lookup for use classification'!$B$1,B1743)),ISNUMBER(SEARCH('[1]Lookup for use classification'!$C$1,B1743)),ISNUMBER(SEARCH('[1]Lookup for use classification'!$D$1,B1743)),ISNUMBER(SEARCH('[1]Lookup for use classification'!$E$1,B1743))),'[1]Lookup for use classification'!$A$1,IF(ISNUMBER(SEARCH('[1]Lookup for use classification'!$B$2,B1743)),'[1]Lookup for use classification'!$A$2,IF(ISNUMBER(SEARCH('[1]Lookup for use classification'!$B$3,B1743)),'[1]Lookup for use classification'!$A$3,IF(OR(ISNUMBER(SEARCH('[1]Lookup for use classification'!$B$4,B1743)),ISNUMBER(SEARCH('[1]Lookup for use classification'!$C$4,B1743)),ISNUMBER(SEARCH('[1]Lookup for use classification'!$D$4,B1743)),ISNUMBER(SEARCH('[1]Lookup for use classification'!$E$4,B1743))),'[1]Lookup for use classification'!$A$4,IF(OR(ISNUMBER(SEARCH('[1]Lookup for use classification'!$B$5,B1743)),ISNUMBER(SEARCH('[1]Lookup for use classification'!$C$5,B1743)),ISNUMBER(SEARCH('[1]Lookup for use classification'!$D$5,B1743))),'[1]Lookup for use classification'!$A$5,IF(OR(ISNUMBER(SEARCH('[1]Lookup for use classification'!$B$7,B1743)),ISNUMBER(SEARCH('[1]Lookup for use classification'!$C$7,B1743)),ISNUMBER(SEARCH('[1]Lookup for use classification'!$D$7,B1743))),'[1]Lookup for use classification'!$A$7,IF(OR(ISNUMBER(SEARCH('[1]Lookup for use classification'!$B$9,B1743)),ISNUMBER(SEARCH('[1]Lookup for use classification'!$C$9,B1743)),ISNUMBER(SEARCH('[1]Lookup for use classification'!$D$9,B1743)),ISNUMBER(SEARCH('[1]Lookup for use classification'!$E$9,B1743)),ISNUMBER(SEARCH('[1]Lookup for use classification'!$F$9,B1743)),ISNUMBER(SEARCH('[1]Lookup for use classification'!$G$9,B1743)),ISNUMBER(SEARCH('[1]Lookup for use classification'!$H$9,B1743)),ISNUMBER(SEARCH('[1]Lookup for use classification'!$I$9,B1743)),ISNUMBER(SEARCH('[1]Lookup for use classification'!$J$9,B1743)),ISNUMBER(SEARCH('[1]Lookup for use classification'!$K$9,B1743))),'[1]Lookup for use classification'!$A$9,IF(OR(ISNUMBER(SEARCH('[1]Lookup for use classification'!$B$10,B1743)),ISNUMBER(SEARCH('[1]Lookup for use classification'!$C$10,B1743)),ISNUMBER(SEARCH('[1]Lookup for use classification'!$D$10,B1743)),ISNUMBER(SEARCH('[1]Lookup for use classification'!$E$10,B1743)),ISNUMBER(SEARCH('[1]Lookup for use classification'!$F$10,B1743)),ISNUMBER(SEARCH('[1]Lookup for use classification'!$G$10,B1743))),'[1]Lookup for use classification'!$A$10,IF(OR(ISNUMBER(SEARCH('[1]Lookup for use classification'!$B$11,B1743)),ISNUMBER(SEARCH('[1]Lookup for use classification'!$C$11,B1743))),'[1]Lookup for use classification'!$A$11,IF(OR(ISNUMBER(SEARCH('[1]Lookup for use classification'!$B$12,B1743)),ISNUMBER(SEARCH('[1]Lookup for use classification'!$C$12,B1743))),'[1]Lookup for use classification'!$A$12,IF(OR(ISNUMBER(SEARCH('[1]Lookup for use classification'!$B$13,B1743)),ISNUMBER(SEARCH('[1]Lookup for use classification'!$C$13,B1743)),ISNUMBER(SEARCH('[1]Lookup for use classification'!$D$13,B1743)),,ISNUMBER(SEARCH('[1]Lookup for use classification'!$C$13,B1743)),ISNUMBER(SEARCH('[1]Lookup for use classification'!$E$13,B1743))),'[1]Lookup for use classification'!$A$13,IF(OR(ISNUMBER(SEARCH('[1]Lookup for use classification'!$B$14,B1743)),ISNUMBER(SEARCH('[1]Lookup for use classification'!$C$14,B1743))),'[1]Lookup for use classification'!$A$14,"Other"))))))))))))</f>
        <v>Other</v>
      </c>
      <c r="D1743" s="27"/>
      <c r="E1743" s="29"/>
      <c r="F1743" s="29"/>
    </row>
    <row r="1744" spans="1:6">
      <c r="A1744" s="16" t="s">
        <v>1564</v>
      </c>
      <c r="B1744" s="47" t="s">
        <v>1562</v>
      </c>
      <c r="C1744" s="133" t="str">
        <f>IF(OR(ISNUMBER(SEARCH('[1]Lookup for use classification'!$B$1,B1744)),ISNUMBER(SEARCH('[1]Lookup for use classification'!$C$1,B1744)),ISNUMBER(SEARCH('[1]Lookup for use classification'!$D$1,B1744)),ISNUMBER(SEARCH('[1]Lookup for use classification'!$E$1,B1744))),'[1]Lookup for use classification'!$A$1,IF(ISNUMBER(SEARCH('[1]Lookup for use classification'!$B$2,B1744)),'[1]Lookup for use classification'!$A$2,IF(ISNUMBER(SEARCH('[1]Lookup for use classification'!$B$3,B1744)),'[1]Lookup for use classification'!$A$3,IF(OR(ISNUMBER(SEARCH('[1]Lookup for use classification'!$B$4,B1744)),ISNUMBER(SEARCH('[1]Lookup for use classification'!$C$4,B1744)),ISNUMBER(SEARCH('[1]Lookup for use classification'!$D$4,B1744)),ISNUMBER(SEARCH('[1]Lookup for use classification'!$E$4,B1744))),'[1]Lookup for use classification'!$A$4,IF(OR(ISNUMBER(SEARCH('[1]Lookup for use classification'!$B$5,B1744)),ISNUMBER(SEARCH('[1]Lookup for use classification'!$C$5,B1744)),ISNUMBER(SEARCH('[1]Lookup for use classification'!$D$5,B1744))),'[1]Lookup for use classification'!$A$5,IF(OR(ISNUMBER(SEARCH('[1]Lookup for use classification'!$B$7,B1744)),ISNUMBER(SEARCH('[1]Lookup for use classification'!$C$7,B1744)),ISNUMBER(SEARCH('[1]Lookup for use classification'!$D$7,B1744))),'[1]Lookup for use classification'!$A$7,IF(OR(ISNUMBER(SEARCH('[1]Lookup for use classification'!$B$9,B1744)),ISNUMBER(SEARCH('[1]Lookup for use classification'!$C$9,B1744)),ISNUMBER(SEARCH('[1]Lookup for use classification'!$D$9,B1744)),ISNUMBER(SEARCH('[1]Lookup for use classification'!$E$9,B1744)),ISNUMBER(SEARCH('[1]Lookup for use classification'!$F$9,B1744)),ISNUMBER(SEARCH('[1]Lookup for use classification'!$G$9,B1744)),ISNUMBER(SEARCH('[1]Lookup for use classification'!$H$9,B1744)),ISNUMBER(SEARCH('[1]Lookup for use classification'!$I$9,B1744)),ISNUMBER(SEARCH('[1]Lookup for use classification'!$J$9,B1744)),ISNUMBER(SEARCH('[1]Lookup for use classification'!$K$9,B1744))),'[1]Lookup for use classification'!$A$9,IF(OR(ISNUMBER(SEARCH('[1]Lookup for use classification'!$B$10,B1744)),ISNUMBER(SEARCH('[1]Lookup for use classification'!$C$10,B1744)),ISNUMBER(SEARCH('[1]Lookup for use classification'!$D$10,B1744)),ISNUMBER(SEARCH('[1]Lookup for use classification'!$E$10,B1744)),ISNUMBER(SEARCH('[1]Lookup for use classification'!$F$10,B1744)),ISNUMBER(SEARCH('[1]Lookup for use classification'!$G$10,B1744))),'[1]Lookup for use classification'!$A$10,IF(OR(ISNUMBER(SEARCH('[1]Lookup for use classification'!$B$11,B1744)),ISNUMBER(SEARCH('[1]Lookup for use classification'!$C$11,B1744))),'[1]Lookup for use classification'!$A$11,IF(OR(ISNUMBER(SEARCH('[1]Lookup for use classification'!$B$12,B1744)),ISNUMBER(SEARCH('[1]Lookup for use classification'!$C$12,B1744))),'[1]Lookup for use classification'!$A$12,IF(OR(ISNUMBER(SEARCH('[1]Lookup for use classification'!$B$13,B1744)),ISNUMBER(SEARCH('[1]Lookup for use classification'!$C$13,B1744)),ISNUMBER(SEARCH('[1]Lookup for use classification'!$D$13,B1744)),,ISNUMBER(SEARCH('[1]Lookup for use classification'!$C$13,B1744)),ISNUMBER(SEARCH('[1]Lookup for use classification'!$E$13,B1744))),'[1]Lookup for use classification'!$A$13,IF(OR(ISNUMBER(SEARCH('[1]Lookup for use classification'!$B$14,B1744)),ISNUMBER(SEARCH('[1]Lookup for use classification'!$C$14,B1744))),'[1]Lookup for use classification'!$A$14,"Other"))))))))))))</f>
        <v>Public Safety</v>
      </c>
      <c r="D1744" s="48"/>
      <c r="E1744" s="64"/>
      <c r="F1744" s="64"/>
    </row>
    <row r="1745" spans="1:6">
      <c r="A1745" s="16" t="s">
        <v>1564</v>
      </c>
      <c r="B1745" s="47" t="s">
        <v>1563</v>
      </c>
      <c r="C1745" s="133" t="str">
        <f>IF(OR(ISNUMBER(SEARCH('[1]Lookup for use classification'!$B$1,B1745)),ISNUMBER(SEARCH('[1]Lookup for use classification'!$C$1,B1745)),ISNUMBER(SEARCH('[1]Lookup for use classification'!$D$1,B1745)),ISNUMBER(SEARCH('[1]Lookup for use classification'!$E$1,B1745))),'[1]Lookup for use classification'!$A$1,IF(ISNUMBER(SEARCH('[1]Lookup for use classification'!$B$2,B1745)),'[1]Lookup for use classification'!$A$2,IF(ISNUMBER(SEARCH('[1]Lookup for use classification'!$B$3,B1745)),'[1]Lookup for use classification'!$A$3,IF(OR(ISNUMBER(SEARCH('[1]Lookup for use classification'!$B$4,B1745)),ISNUMBER(SEARCH('[1]Lookup for use classification'!$C$4,B1745)),ISNUMBER(SEARCH('[1]Lookup for use classification'!$D$4,B1745)),ISNUMBER(SEARCH('[1]Lookup for use classification'!$E$4,B1745))),'[1]Lookup for use classification'!$A$4,IF(OR(ISNUMBER(SEARCH('[1]Lookup for use classification'!$B$5,B1745)),ISNUMBER(SEARCH('[1]Lookup for use classification'!$C$5,B1745)),ISNUMBER(SEARCH('[1]Lookup for use classification'!$D$5,B1745))),'[1]Lookup for use classification'!$A$5,IF(OR(ISNUMBER(SEARCH('[1]Lookup for use classification'!$B$7,B1745)),ISNUMBER(SEARCH('[1]Lookup for use classification'!$C$7,B1745)),ISNUMBER(SEARCH('[1]Lookup for use classification'!$D$7,B1745))),'[1]Lookup for use classification'!$A$7,IF(OR(ISNUMBER(SEARCH('[1]Lookup for use classification'!$B$9,B1745)),ISNUMBER(SEARCH('[1]Lookup for use classification'!$C$9,B1745)),ISNUMBER(SEARCH('[1]Lookup for use classification'!$D$9,B1745)),ISNUMBER(SEARCH('[1]Lookup for use classification'!$E$9,B1745)),ISNUMBER(SEARCH('[1]Lookup for use classification'!$F$9,B1745)),ISNUMBER(SEARCH('[1]Lookup for use classification'!$G$9,B1745)),ISNUMBER(SEARCH('[1]Lookup for use classification'!$H$9,B1745)),ISNUMBER(SEARCH('[1]Lookup for use classification'!$I$9,B1745)),ISNUMBER(SEARCH('[1]Lookup for use classification'!$J$9,B1745)),ISNUMBER(SEARCH('[1]Lookup for use classification'!$K$9,B1745))),'[1]Lookup for use classification'!$A$9,IF(OR(ISNUMBER(SEARCH('[1]Lookup for use classification'!$B$10,B1745)),ISNUMBER(SEARCH('[1]Lookup for use classification'!$C$10,B1745)),ISNUMBER(SEARCH('[1]Lookup for use classification'!$D$10,B1745)),ISNUMBER(SEARCH('[1]Lookup for use classification'!$E$10,B1745)),ISNUMBER(SEARCH('[1]Lookup for use classification'!$F$10,B1745)),ISNUMBER(SEARCH('[1]Lookup for use classification'!$G$10,B1745))),'[1]Lookup for use classification'!$A$10,IF(OR(ISNUMBER(SEARCH('[1]Lookup for use classification'!$B$11,B1745)),ISNUMBER(SEARCH('[1]Lookup for use classification'!$C$11,B1745))),'[1]Lookup for use classification'!$A$11,IF(OR(ISNUMBER(SEARCH('[1]Lookup for use classification'!$B$12,B1745)),ISNUMBER(SEARCH('[1]Lookup for use classification'!$C$12,B1745))),'[1]Lookup for use classification'!$A$12,IF(OR(ISNUMBER(SEARCH('[1]Lookup for use classification'!$B$13,B1745)),ISNUMBER(SEARCH('[1]Lookup for use classification'!$C$13,B1745)),ISNUMBER(SEARCH('[1]Lookup for use classification'!$D$13,B1745)),,ISNUMBER(SEARCH('[1]Lookup for use classification'!$C$13,B1745)),ISNUMBER(SEARCH('[1]Lookup for use classification'!$E$13,B1745))),'[1]Lookup for use classification'!$A$13,IF(OR(ISNUMBER(SEARCH('[1]Lookup for use classification'!$B$14,B1745)),ISNUMBER(SEARCH('[1]Lookup for use classification'!$C$14,B1745))),'[1]Lookup for use classification'!$A$14,"Other"))))))))))))</f>
        <v>Water &amp; Sewer</v>
      </c>
      <c r="D1745" s="48"/>
      <c r="E1745" s="64"/>
      <c r="F1745" s="64"/>
    </row>
    <row r="1746" spans="1:6">
      <c r="A1746" s="16" t="s">
        <v>1547</v>
      </c>
      <c r="B1746" s="26" t="s">
        <v>1533</v>
      </c>
      <c r="C1746" s="133" t="str">
        <f>IF(OR(ISNUMBER(SEARCH('[1]Lookup for use classification'!$B$1,B1746)),ISNUMBER(SEARCH('[1]Lookup for use classification'!$C$1,B1746)),ISNUMBER(SEARCH('[1]Lookup for use classification'!$D$1,B1746)),ISNUMBER(SEARCH('[1]Lookup for use classification'!$E$1,B1746))),'[1]Lookup for use classification'!$A$1,IF(ISNUMBER(SEARCH('[1]Lookup for use classification'!$B$2,B1746)),'[1]Lookup for use classification'!$A$2,IF(ISNUMBER(SEARCH('[1]Lookup for use classification'!$B$3,B1746)),'[1]Lookup for use classification'!$A$3,IF(OR(ISNUMBER(SEARCH('[1]Lookup for use classification'!$B$4,B1746)),ISNUMBER(SEARCH('[1]Lookup for use classification'!$C$4,B1746)),ISNUMBER(SEARCH('[1]Lookup for use classification'!$D$4,B1746)),ISNUMBER(SEARCH('[1]Lookup for use classification'!$E$4,B1746))),'[1]Lookup for use classification'!$A$4,IF(OR(ISNUMBER(SEARCH('[1]Lookup for use classification'!$B$5,B1746)),ISNUMBER(SEARCH('[1]Lookup for use classification'!$C$5,B1746)),ISNUMBER(SEARCH('[1]Lookup for use classification'!$D$5,B1746))),'[1]Lookup for use classification'!$A$5,IF(OR(ISNUMBER(SEARCH('[1]Lookup for use classification'!$B$7,B1746)),ISNUMBER(SEARCH('[1]Lookup for use classification'!$C$7,B1746)),ISNUMBER(SEARCH('[1]Lookup for use classification'!$D$7,B1746))),'[1]Lookup for use classification'!$A$7,IF(OR(ISNUMBER(SEARCH('[1]Lookup for use classification'!$B$9,B1746)),ISNUMBER(SEARCH('[1]Lookup for use classification'!$C$9,B1746)),ISNUMBER(SEARCH('[1]Lookup for use classification'!$D$9,B1746)),ISNUMBER(SEARCH('[1]Lookup for use classification'!$E$9,B1746)),ISNUMBER(SEARCH('[1]Lookup for use classification'!$F$9,B1746)),ISNUMBER(SEARCH('[1]Lookup for use classification'!$G$9,B1746)),ISNUMBER(SEARCH('[1]Lookup for use classification'!$H$9,B1746)),ISNUMBER(SEARCH('[1]Lookup for use classification'!$I$9,B1746)),ISNUMBER(SEARCH('[1]Lookup for use classification'!$J$9,B1746)),ISNUMBER(SEARCH('[1]Lookup for use classification'!$K$9,B1746))),'[1]Lookup for use classification'!$A$9,IF(OR(ISNUMBER(SEARCH('[1]Lookup for use classification'!$B$10,B1746)),ISNUMBER(SEARCH('[1]Lookup for use classification'!$C$10,B1746)),ISNUMBER(SEARCH('[1]Lookup for use classification'!$D$10,B1746)),ISNUMBER(SEARCH('[1]Lookup for use classification'!$E$10,B1746)),ISNUMBER(SEARCH('[1]Lookup for use classification'!$F$10,B1746)),ISNUMBER(SEARCH('[1]Lookup for use classification'!$G$10,B1746))),'[1]Lookup for use classification'!$A$10,IF(OR(ISNUMBER(SEARCH('[1]Lookup for use classification'!$B$11,B1746)),ISNUMBER(SEARCH('[1]Lookup for use classification'!$C$11,B1746))),'[1]Lookup for use classification'!$A$11,IF(OR(ISNUMBER(SEARCH('[1]Lookup for use classification'!$B$12,B1746)),ISNUMBER(SEARCH('[1]Lookup for use classification'!$C$12,B1746))),'[1]Lookup for use classification'!$A$12,IF(OR(ISNUMBER(SEARCH('[1]Lookup for use classification'!$B$13,B1746)),ISNUMBER(SEARCH('[1]Lookup for use classification'!$C$13,B1746)),ISNUMBER(SEARCH('[1]Lookup for use classification'!$D$13,B1746)),,ISNUMBER(SEARCH('[1]Lookup for use classification'!$C$13,B1746)),ISNUMBER(SEARCH('[1]Lookup for use classification'!$E$13,B1746))),'[1]Lookup for use classification'!$A$13,IF(OR(ISNUMBER(SEARCH('[1]Lookup for use classification'!$B$14,B1746)),ISNUMBER(SEARCH('[1]Lookup for use classification'!$C$14,B1746))),'[1]Lookup for use classification'!$A$14,"Other"))))))))))))</f>
        <v>Other</v>
      </c>
      <c r="D1746" s="27"/>
      <c r="E1746" s="29"/>
      <c r="F1746" s="29"/>
    </row>
    <row r="1747" spans="1:6">
      <c r="A1747" s="16" t="s">
        <v>1547</v>
      </c>
      <c r="B1747" s="26" t="s">
        <v>1534</v>
      </c>
      <c r="C1747" s="133" t="str">
        <f>IF(OR(ISNUMBER(SEARCH('[1]Lookup for use classification'!$B$1,B1747)),ISNUMBER(SEARCH('[1]Lookup for use classification'!$C$1,B1747)),ISNUMBER(SEARCH('[1]Lookup for use classification'!$D$1,B1747)),ISNUMBER(SEARCH('[1]Lookup for use classification'!$E$1,B1747))),'[1]Lookup for use classification'!$A$1,IF(ISNUMBER(SEARCH('[1]Lookup for use classification'!$B$2,B1747)),'[1]Lookup for use classification'!$A$2,IF(ISNUMBER(SEARCH('[1]Lookup for use classification'!$B$3,B1747)),'[1]Lookup for use classification'!$A$3,IF(OR(ISNUMBER(SEARCH('[1]Lookup for use classification'!$B$4,B1747)),ISNUMBER(SEARCH('[1]Lookup for use classification'!$C$4,B1747)),ISNUMBER(SEARCH('[1]Lookup for use classification'!$D$4,B1747)),ISNUMBER(SEARCH('[1]Lookup for use classification'!$E$4,B1747))),'[1]Lookup for use classification'!$A$4,IF(OR(ISNUMBER(SEARCH('[1]Lookup for use classification'!$B$5,B1747)),ISNUMBER(SEARCH('[1]Lookup for use classification'!$C$5,B1747)),ISNUMBER(SEARCH('[1]Lookup for use classification'!$D$5,B1747))),'[1]Lookup for use classification'!$A$5,IF(OR(ISNUMBER(SEARCH('[1]Lookup for use classification'!$B$7,B1747)),ISNUMBER(SEARCH('[1]Lookup for use classification'!$C$7,B1747)),ISNUMBER(SEARCH('[1]Lookup for use classification'!$D$7,B1747))),'[1]Lookup for use classification'!$A$7,IF(OR(ISNUMBER(SEARCH('[1]Lookup for use classification'!$B$9,B1747)),ISNUMBER(SEARCH('[1]Lookup for use classification'!$C$9,B1747)),ISNUMBER(SEARCH('[1]Lookup for use classification'!$D$9,B1747)),ISNUMBER(SEARCH('[1]Lookup for use classification'!$E$9,B1747)),ISNUMBER(SEARCH('[1]Lookup for use classification'!$F$9,B1747)),ISNUMBER(SEARCH('[1]Lookup for use classification'!$G$9,B1747)),ISNUMBER(SEARCH('[1]Lookup for use classification'!$H$9,B1747)),ISNUMBER(SEARCH('[1]Lookup for use classification'!$I$9,B1747)),ISNUMBER(SEARCH('[1]Lookup for use classification'!$J$9,B1747)),ISNUMBER(SEARCH('[1]Lookup for use classification'!$K$9,B1747))),'[1]Lookup for use classification'!$A$9,IF(OR(ISNUMBER(SEARCH('[1]Lookup for use classification'!$B$10,B1747)),ISNUMBER(SEARCH('[1]Lookup for use classification'!$C$10,B1747)),ISNUMBER(SEARCH('[1]Lookup for use classification'!$D$10,B1747)),ISNUMBER(SEARCH('[1]Lookup for use classification'!$E$10,B1747)),ISNUMBER(SEARCH('[1]Lookup for use classification'!$F$10,B1747)),ISNUMBER(SEARCH('[1]Lookup for use classification'!$G$10,B1747))),'[1]Lookup for use classification'!$A$10,IF(OR(ISNUMBER(SEARCH('[1]Lookup for use classification'!$B$11,B1747)),ISNUMBER(SEARCH('[1]Lookup for use classification'!$C$11,B1747))),'[1]Lookup for use classification'!$A$11,IF(OR(ISNUMBER(SEARCH('[1]Lookup for use classification'!$B$12,B1747)),ISNUMBER(SEARCH('[1]Lookup for use classification'!$C$12,B1747))),'[1]Lookup for use classification'!$A$12,IF(OR(ISNUMBER(SEARCH('[1]Lookup for use classification'!$B$13,B1747)),ISNUMBER(SEARCH('[1]Lookup for use classification'!$C$13,B1747)),ISNUMBER(SEARCH('[1]Lookup for use classification'!$D$13,B1747)),,ISNUMBER(SEARCH('[1]Lookup for use classification'!$C$13,B1747)),ISNUMBER(SEARCH('[1]Lookup for use classification'!$E$13,B1747))),'[1]Lookup for use classification'!$A$13,IF(OR(ISNUMBER(SEARCH('[1]Lookup for use classification'!$B$14,B1747)),ISNUMBER(SEARCH('[1]Lookup for use classification'!$C$14,B1747))),'[1]Lookup for use classification'!$A$14,"Other"))))))))))))</f>
        <v>Public Assembly</v>
      </c>
      <c r="D1747" s="27"/>
      <c r="E1747" s="29"/>
      <c r="F1747" s="29"/>
    </row>
    <row r="1748" spans="1:6">
      <c r="A1748" s="16" t="s">
        <v>1547</v>
      </c>
      <c r="B1748" s="26" t="s">
        <v>147</v>
      </c>
      <c r="C1748" s="133" t="str">
        <f>IF(OR(ISNUMBER(SEARCH('[1]Lookup for use classification'!$B$1,B1748)),ISNUMBER(SEARCH('[1]Lookup for use classification'!$C$1,B1748)),ISNUMBER(SEARCH('[1]Lookup for use classification'!$D$1,B1748)),ISNUMBER(SEARCH('[1]Lookup for use classification'!$E$1,B1748))),'[1]Lookup for use classification'!$A$1,IF(ISNUMBER(SEARCH('[1]Lookup for use classification'!$B$2,B1748)),'[1]Lookup for use classification'!$A$2,IF(ISNUMBER(SEARCH('[1]Lookup for use classification'!$B$3,B1748)),'[1]Lookup for use classification'!$A$3,IF(OR(ISNUMBER(SEARCH('[1]Lookup for use classification'!$B$4,B1748)),ISNUMBER(SEARCH('[1]Lookup for use classification'!$C$4,B1748)),ISNUMBER(SEARCH('[1]Lookup for use classification'!$D$4,B1748)),ISNUMBER(SEARCH('[1]Lookup for use classification'!$E$4,B1748))),'[1]Lookup for use classification'!$A$4,IF(OR(ISNUMBER(SEARCH('[1]Lookup for use classification'!$B$5,B1748)),ISNUMBER(SEARCH('[1]Lookup for use classification'!$C$5,B1748)),ISNUMBER(SEARCH('[1]Lookup for use classification'!$D$5,B1748))),'[1]Lookup for use classification'!$A$5,IF(OR(ISNUMBER(SEARCH('[1]Lookup for use classification'!$B$7,B1748)),ISNUMBER(SEARCH('[1]Lookup for use classification'!$C$7,B1748)),ISNUMBER(SEARCH('[1]Lookup for use classification'!$D$7,B1748))),'[1]Lookup for use classification'!$A$7,IF(OR(ISNUMBER(SEARCH('[1]Lookup for use classification'!$B$9,B1748)),ISNUMBER(SEARCH('[1]Lookup for use classification'!$C$9,B1748)),ISNUMBER(SEARCH('[1]Lookup for use classification'!$D$9,B1748)),ISNUMBER(SEARCH('[1]Lookup for use classification'!$E$9,B1748)),ISNUMBER(SEARCH('[1]Lookup for use classification'!$F$9,B1748)),ISNUMBER(SEARCH('[1]Lookup for use classification'!$G$9,B1748)),ISNUMBER(SEARCH('[1]Lookup for use classification'!$H$9,B1748)),ISNUMBER(SEARCH('[1]Lookup for use classification'!$I$9,B1748)),ISNUMBER(SEARCH('[1]Lookup for use classification'!$J$9,B1748)),ISNUMBER(SEARCH('[1]Lookup for use classification'!$K$9,B1748))),'[1]Lookup for use classification'!$A$9,IF(OR(ISNUMBER(SEARCH('[1]Lookup for use classification'!$B$10,B1748)),ISNUMBER(SEARCH('[1]Lookup for use classification'!$C$10,B1748)),ISNUMBER(SEARCH('[1]Lookup for use classification'!$D$10,B1748)),ISNUMBER(SEARCH('[1]Lookup for use classification'!$E$10,B1748)),ISNUMBER(SEARCH('[1]Lookup for use classification'!$F$10,B1748)),ISNUMBER(SEARCH('[1]Lookup for use classification'!$G$10,B1748))),'[1]Lookup for use classification'!$A$10,IF(OR(ISNUMBER(SEARCH('[1]Lookup for use classification'!$B$11,B1748)),ISNUMBER(SEARCH('[1]Lookup for use classification'!$C$11,B1748))),'[1]Lookup for use classification'!$A$11,IF(OR(ISNUMBER(SEARCH('[1]Lookup for use classification'!$B$12,B1748)),ISNUMBER(SEARCH('[1]Lookup for use classification'!$C$12,B1748))),'[1]Lookup for use classification'!$A$12,IF(OR(ISNUMBER(SEARCH('[1]Lookup for use classification'!$B$13,B1748)),ISNUMBER(SEARCH('[1]Lookup for use classification'!$C$13,B1748)),ISNUMBER(SEARCH('[1]Lookup for use classification'!$D$13,B1748)),,ISNUMBER(SEARCH('[1]Lookup for use classification'!$C$13,B1748)),ISNUMBER(SEARCH('[1]Lookup for use classification'!$E$13,B1748))),'[1]Lookup for use classification'!$A$13,IF(OR(ISNUMBER(SEARCH('[1]Lookup for use classification'!$B$14,B1748)),ISNUMBER(SEARCH('[1]Lookup for use classification'!$C$14,B1748))),'[1]Lookup for use classification'!$A$14,"Other"))))))))))))</f>
        <v>Health Care - Hospitals</v>
      </c>
      <c r="D1748" s="27">
        <v>754</v>
      </c>
      <c r="E1748" s="29"/>
      <c r="F1748" s="29"/>
    </row>
    <row r="1749" spans="1:6">
      <c r="A1749" s="16" t="s">
        <v>1547</v>
      </c>
      <c r="B1749" s="26" t="s">
        <v>1535</v>
      </c>
      <c r="C1749" s="133" t="str">
        <f>IF(OR(ISNUMBER(SEARCH('[1]Lookup for use classification'!$B$1,B1749)),ISNUMBER(SEARCH('[1]Lookup for use classification'!$C$1,B1749)),ISNUMBER(SEARCH('[1]Lookup for use classification'!$D$1,B1749)),ISNUMBER(SEARCH('[1]Lookup for use classification'!$E$1,B1749))),'[1]Lookup for use classification'!$A$1,IF(ISNUMBER(SEARCH('[1]Lookup for use classification'!$B$2,B1749)),'[1]Lookup for use classification'!$A$2,IF(ISNUMBER(SEARCH('[1]Lookup for use classification'!$B$3,B1749)),'[1]Lookup for use classification'!$A$3,IF(OR(ISNUMBER(SEARCH('[1]Lookup for use classification'!$B$4,B1749)),ISNUMBER(SEARCH('[1]Lookup for use classification'!$C$4,B1749)),ISNUMBER(SEARCH('[1]Lookup for use classification'!$D$4,B1749)),ISNUMBER(SEARCH('[1]Lookup for use classification'!$E$4,B1749))),'[1]Lookup for use classification'!$A$4,IF(OR(ISNUMBER(SEARCH('[1]Lookup for use classification'!$B$5,B1749)),ISNUMBER(SEARCH('[1]Lookup for use classification'!$C$5,B1749)),ISNUMBER(SEARCH('[1]Lookup for use classification'!$D$5,B1749))),'[1]Lookup for use classification'!$A$5,IF(OR(ISNUMBER(SEARCH('[1]Lookup for use classification'!$B$7,B1749)),ISNUMBER(SEARCH('[1]Lookup for use classification'!$C$7,B1749)),ISNUMBER(SEARCH('[1]Lookup for use classification'!$D$7,B1749))),'[1]Lookup for use classification'!$A$7,IF(OR(ISNUMBER(SEARCH('[1]Lookup for use classification'!$B$9,B1749)),ISNUMBER(SEARCH('[1]Lookup for use classification'!$C$9,B1749)),ISNUMBER(SEARCH('[1]Lookup for use classification'!$D$9,B1749)),ISNUMBER(SEARCH('[1]Lookup for use classification'!$E$9,B1749)),ISNUMBER(SEARCH('[1]Lookup for use classification'!$F$9,B1749)),ISNUMBER(SEARCH('[1]Lookup for use classification'!$G$9,B1749)),ISNUMBER(SEARCH('[1]Lookup for use classification'!$H$9,B1749)),ISNUMBER(SEARCH('[1]Lookup for use classification'!$I$9,B1749)),ISNUMBER(SEARCH('[1]Lookup for use classification'!$J$9,B1749)),ISNUMBER(SEARCH('[1]Lookup for use classification'!$K$9,B1749))),'[1]Lookup for use classification'!$A$9,IF(OR(ISNUMBER(SEARCH('[1]Lookup for use classification'!$B$10,B1749)),ISNUMBER(SEARCH('[1]Lookup for use classification'!$C$10,B1749)),ISNUMBER(SEARCH('[1]Lookup for use classification'!$D$10,B1749)),ISNUMBER(SEARCH('[1]Lookup for use classification'!$E$10,B1749)),ISNUMBER(SEARCH('[1]Lookup for use classification'!$F$10,B1749)),ISNUMBER(SEARCH('[1]Lookup for use classification'!$G$10,B1749))),'[1]Lookup for use classification'!$A$10,IF(OR(ISNUMBER(SEARCH('[1]Lookup for use classification'!$B$11,B1749)),ISNUMBER(SEARCH('[1]Lookup for use classification'!$C$11,B1749))),'[1]Lookup for use classification'!$A$11,IF(OR(ISNUMBER(SEARCH('[1]Lookup for use classification'!$B$12,B1749)),ISNUMBER(SEARCH('[1]Lookup for use classification'!$C$12,B1749))),'[1]Lookup for use classification'!$A$12,IF(OR(ISNUMBER(SEARCH('[1]Lookup for use classification'!$B$13,B1749)),ISNUMBER(SEARCH('[1]Lookup for use classification'!$C$13,B1749)),ISNUMBER(SEARCH('[1]Lookup for use classification'!$D$13,B1749)),,ISNUMBER(SEARCH('[1]Lookup for use classification'!$C$13,B1749)),ISNUMBER(SEARCH('[1]Lookup for use classification'!$E$13,B1749))),'[1]Lookup for use classification'!$A$13,IF(OR(ISNUMBER(SEARCH('[1]Lookup for use classification'!$B$14,B1749)),ISNUMBER(SEARCH('[1]Lookup for use classification'!$C$14,B1749))),'[1]Lookup for use classification'!$A$14,"Other"))))))))))))</f>
        <v>Retail - Other</v>
      </c>
      <c r="D1749" s="27"/>
      <c r="E1749" s="29"/>
      <c r="F1749" s="29"/>
    </row>
    <row r="1750" spans="1:6">
      <c r="A1750" s="16" t="s">
        <v>1547</v>
      </c>
      <c r="B1750" s="26" t="s">
        <v>1536</v>
      </c>
      <c r="C1750" s="133" t="str">
        <f>IF(OR(ISNUMBER(SEARCH('[1]Lookup for use classification'!$B$1,B1750)),ISNUMBER(SEARCH('[1]Lookup for use classification'!$C$1,B1750)),ISNUMBER(SEARCH('[1]Lookup for use classification'!$D$1,B1750)),ISNUMBER(SEARCH('[1]Lookup for use classification'!$E$1,B1750))),'[1]Lookup for use classification'!$A$1,IF(ISNUMBER(SEARCH('[1]Lookup for use classification'!$B$2,B1750)),'[1]Lookup for use classification'!$A$2,IF(ISNUMBER(SEARCH('[1]Lookup for use classification'!$B$3,B1750)),'[1]Lookup for use classification'!$A$3,IF(OR(ISNUMBER(SEARCH('[1]Lookup for use classification'!$B$4,B1750)),ISNUMBER(SEARCH('[1]Lookup for use classification'!$C$4,B1750)),ISNUMBER(SEARCH('[1]Lookup for use classification'!$D$4,B1750)),ISNUMBER(SEARCH('[1]Lookup for use classification'!$E$4,B1750))),'[1]Lookup for use classification'!$A$4,IF(OR(ISNUMBER(SEARCH('[1]Lookup for use classification'!$B$5,B1750)),ISNUMBER(SEARCH('[1]Lookup for use classification'!$C$5,B1750)),ISNUMBER(SEARCH('[1]Lookup for use classification'!$D$5,B1750))),'[1]Lookup for use classification'!$A$5,IF(OR(ISNUMBER(SEARCH('[1]Lookup for use classification'!$B$7,B1750)),ISNUMBER(SEARCH('[1]Lookup for use classification'!$C$7,B1750)),ISNUMBER(SEARCH('[1]Lookup for use classification'!$D$7,B1750))),'[1]Lookup for use classification'!$A$7,IF(OR(ISNUMBER(SEARCH('[1]Lookup for use classification'!$B$9,B1750)),ISNUMBER(SEARCH('[1]Lookup for use classification'!$C$9,B1750)),ISNUMBER(SEARCH('[1]Lookup for use classification'!$D$9,B1750)),ISNUMBER(SEARCH('[1]Lookup for use classification'!$E$9,B1750)),ISNUMBER(SEARCH('[1]Lookup for use classification'!$F$9,B1750)),ISNUMBER(SEARCH('[1]Lookup for use classification'!$G$9,B1750)),ISNUMBER(SEARCH('[1]Lookup for use classification'!$H$9,B1750)),ISNUMBER(SEARCH('[1]Lookup for use classification'!$I$9,B1750)),ISNUMBER(SEARCH('[1]Lookup for use classification'!$J$9,B1750)),ISNUMBER(SEARCH('[1]Lookup for use classification'!$K$9,B1750))),'[1]Lookup for use classification'!$A$9,IF(OR(ISNUMBER(SEARCH('[1]Lookup for use classification'!$B$10,B1750)),ISNUMBER(SEARCH('[1]Lookup for use classification'!$C$10,B1750)),ISNUMBER(SEARCH('[1]Lookup for use classification'!$D$10,B1750)),ISNUMBER(SEARCH('[1]Lookup for use classification'!$E$10,B1750)),ISNUMBER(SEARCH('[1]Lookup for use classification'!$F$10,B1750)),ISNUMBER(SEARCH('[1]Lookup for use classification'!$G$10,B1750))),'[1]Lookup for use classification'!$A$10,IF(OR(ISNUMBER(SEARCH('[1]Lookup for use classification'!$B$11,B1750)),ISNUMBER(SEARCH('[1]Lookup for use classification'!$C$11,B1750))),'[1]Lookup for use classification'!$A$11,IF(OR(ISNUMBER(SEARCH('[1]Lookup for use classification'!$B$12,B1750)),ISNUMBER(SEARCH('[1]Lookup for use classification'!$C$12,B1750))),'[1]Lookup for use classification'!$A$12,IF(OR(ISNUMBER(SEARCH('[1]Lookup for use classification'!$B$13,B1750)),ISNUMBER(SEARCH('[1]Lookup for use classification'!$C$13,B1750)),ISNUMBER(SEARCH('[1]Lookup for use classification'!$D$13,B1750)),,ISNUMBER(SEARCH('[1]Lookup for use classification'!$C$13,B1750)),ISNUMBER(SEARCH('[1]Lookup for use classification'!$E$13,B1750))),'[1]Lookup for use classification'!$A$13,IF(OR(ISNUMBER(SEARCH('[1]Lookup for use classification'!$B$14,B1750)),ISNUMBER(SEARCH('[1]Lookup for use classification'!$C$14,B1750))),'[1]Lookup for use classification'!$A$14,"Other"))))))))))))</f>
        <v>Accomodation Services</v>
      </c>
      <c r="D1750" s="27">
        <v>2700</v>
      </c>
      <c r="E1750" s="58"/>
      <c r="F1750" s="29" t="s">
        <v>1537</v>
      </c>
    </row>
    <row r="1751" spans="1:6">
      <c r="A1751" s="16" t="s">
        <v>1547</v>
      </c>
      <c r="B1751" s="26" t="s">
        <v>1538</v>
      </c>
      <c r="C1751" s="133" t="str">
        <f>IF(OR(ISNUMBER(SEARCH('[1]Lookup for use classification'!$B$1,B1751)),ISNUMBER(SEARCH('[1]Lookup for use classification'!$C$1,B1751)),ISNUMBER(SEARCH('[1]Lookup for use classification'!$D$1,B1751)),ISNUMBER(SEARCH('[1]Lookup for use classification'!$E$1,B1751))),'[1]Lookup for use classification'!$A$1,IF(ISNUMBER(SEARCH('[1]Lookup for use classification'!$B$2,B1751)),'[1]Lookup for use classification'!$A$2,IF(ISNUMBER(SEARCH('[1]Lookup for use classification'!$B$3,B1751)),'[1]Lookup for use classification'!$A$3,IF(OR(ISNUMBER(SEARCH('[1]Lookup for use classification'!$B$4,B1751)),ISNUMBER(SEARCH('[1]Lookup for use classification'!$C$4,B1751)),ISNUMBER(SEARCH('[1]Lookup for use classification'!$D$4,B1751)),ISNUMBER(SEARCH('[1]Lookup for use classification'!$E$4,B1751))),'[1]Lookup for use classification'!$A$4,IF(OR(ISNUMBER(SEARCH('[1]Lookup for use classification'!$B$5,B1751)),ISNUMBER(SEARCH('[1]Lookup for use classification'!$C$5,B1751)),ISNUMBER(SEARCH('[1]Lookup for use classification'!$D$5,B1751))),'[1]Lookup for use classification'!$A$5,IF(OR(ISNUMBER(SEARCH('[1]Lookup for use classification'!$B$7,B1751)),ISNUMBER(SEARCH('[1]Lookup for use classification'!$C$7,B1751)),ISNUMBER(SEARCH('[1]Lookup for use classification'!$D$7,B1751))),'[1]Lookup for use classification'!$A$7,IF(OR(ISNUMBER(SEARCH('[1]Lookup for use classification'!$B$9,B1751)),ISNUMBER(SEARCH('[1]Lookup for use classification'!$C$9,B1751)),ISNUMBER(SEARCH('[1]Lookup for use classification'!$D$9,B1751)),ISNUMBER(SEARCH('[1]Lookup for use classification'!$E$9,B1751)),ISNUMBER(SEARCH('[1]Lookup for use classification'!$F$9,B1751)),ISNUMBER(SEARCH('[1]Lookup for use classification'!$G$9,B1751)),ISNUMBER(SEARCH('[1]Lookup for use classification'!$H$9,B1751)),ISNUMBER(SEARCH('[1]Lookup for use classification'!$I$9,B1751)),ISNUMBER(SEARCH('[1]Lookup for use classification'!$J$9,B1751)),ISNUMBER(SEARCH('[1]Lookup for use classification'!$K$9,B1751))),'[1]Lookup for use classification'!$A$9,IF(OR(ISNUMBER(SEARCH('[1]Lookup for use classification'!$B$10,B1751)),ISNUMBER(SEARCH('[1]Lookup for use classification'!$C$10,B1751)),ISNUMBER(SEARCH('[1]Lookup for use classification'!$D$10,B1751)),ISNUMBER(SEARCH('[1]Lookup for use classification'!$E$10,B1751)),ISNUMBER(SEARCH('[1]Lookup for use classification'!$F$10,B1751)),ISNUMBER(SEARCH('[1]Lookup for use classification'!$G$10,B1751))),'[1]Lookup for use classification'!$A$10,IF(OR(ISNUMBER(SEARCH('[1]Lookup for use classification'!$B$11,B1751)),ISNUMBER(SEARCH('[1]Lookup for use classification'!$C$11,B1751))),'[1]Lookup for use classification'!$A$11,IF(OR(ISNUMBER(SEARCH('[1]Lookup for use classification'!$B$12,B1751)),ISNUMBER(SEARCH('[1]Lookup for use classification'!$C$12,B1751))),'[1]Lookup for use classification'!$A$12,IF(OR(ISNUMBER(SEARCH('[1]Lookup for use classification'!$B$13,B1751)),ISNUMBER(SEARCH('[1]Lookup for use classification'!$C$13,B1751)),ISNUMBER(SEARCH('[1]Lookup for use classification'!$D$13,B1751)),,ISNUMBER(SEARCH('[1]Lookup for use classification'!$C$13,B1751)),ISNUMBER(SEARCH('[1]Lookup for use classification'!$E$13,B1751))),'[1]Lookup for use classification'!$A$13,IF(OR(ISNUMBER(SEARCH('[1]Lookup for use classification'!$B$14,B1751)),ISNUMBER(SEARCH('[1]Lookup for use classification'!$C$14,B1751))),'[1]Lookup for use classification'!$A$14,"Other"))))))))))))</f>
        <v>Accomodation Services</v>
      </c>
      <c r="D1751" s="27">
        <v>3500</v>
      </c>
      <c r="E1751" s="29"/>
      <c r="F1751" s="29"/>
    </row>
    <row r="1752" spans="1:6">
      <c r="A1752" s="16" t="s">
        <v>1547</v>
      </c>
      <c r="B1752" s="26" t="s">
        <v>375</v>
      </c>
      <c r="C1752" s="133" t="str">
        <f>IF(OR(ISNUMBER(SEARCH('[1]Lookup for use classification'!$B$1,B1752)),ISNUMBER(SEARCH('[1]Lookup for use classification'!$C$1,B1752)),ISNUMBER(SEARCH('[1]Lookup for use classification'!$D$1,B1752)),ISNUMBER(SEARCH('[1]Lookup for use classification'!$E$1,B1752))),'[1]Lookup for use classification'!$A$1,IF(ISNUMBER(SEARCH('[1]Lookup for use classification'!$B$2,B1752)),'[1]Lookup for use classification'!$A$2,IF(ISNUMBER(SEARCH('[1]Lookup for use classification'!$B$3,B1752)),'[1]Lookup for use classification'!$A$3,IF(OR(ISNUMBER(SEARCH('[1]Lookup for use classification'!$B$4,B1752)),ISNUMBER(SEARCH('[1]Lookup for use classification'!$C$4,B1752)),ISNUMBER(SEARCH('[1]Lookup for use classification'!$D$4,B1752)),ISNUMBER(SEARCH('[1]Lookup for use classification'!$E$4,B1752))),'[1]Lookup for use classification'!$A$4,IF(OR(ISNUMBER(SEARCH('[1]Lookup for use classification'!$B$5,B1752)),ISNUMBER(SEARCH('[1]Lookup for use classification'!$C$5,B1752)),ISNUMBER(SEARCH('[1]Lookup for use classification'!$D$5,B1752))),'[1]Lookup for use classification'!$A$5,IF(OR(ISNUMBER(SEARCH('[1]Lookup for use classification'!$B$7,B1752)),ISNUMBER(SEARCH('[1]Lookup for use classification'!$C$7,B1752)),ISNUMBER(SEARCH('[1]Lookup for use classification'!$D$7,B1752))),'[1]Lookup for use classification'!$A$7,IF(OR(ISNUMBER(SEARCH('[1]Lookup for use classification'!$B$9,B1752)),ISNUMBER(SEARCH('[1]Lookup for use classification'!$C$9,B1752)),ISNUMBER(SEARCH('[1]Lookup for use classification'!$D$9,B1752)),ISNUMBER(SEARCH('[1]Lookup for use classification'!$E$9,B1752)),ISNUMBER(SEARCH('[1]Lookup for use classification'!$F$9,B1752)),ISNUMBER(SEARCH('[1]Lookup for use classification'!$G$9,B1752)),ISNUMBER(SEARCH('[1]Lookup for use classification'!$H$9,B1752)),ISNUMBER(SEARCH('[1]Lookup for use classification'!$I$9,B1752)),ISNUMBER(SEARCH('[1]Lookup for use classification'!$J$9,B1752)),ISNUMBER(SEARCH('[1]Lookup for use classification'!$K$9,B1752))),'[1]Lookup for use classification'!$A$9,IF(OR(ISNUMBER(SEARCH('[1]Lookup for use classification'!$B$10,B1752)),ISNUMBER(SEARCH('[1]Lookup for use classification'!$C$10,B1752)),ISNUMBER(SEARCH('[1]Lookup for use classification'!$D$10,B1752)),ISNUMBER(SEARCH('[1]Lookup for use classification'!$E$10,B1752)),ISNUMBER(SEARCH('[1]Lookup for use classification'!$F$10,B1752)),ISNUMBER(SEARCH('[1]Lookup for use classification'!$G$10,B1752))),'[1]Lookup for use classification'!$A$10,IF(OR(ISNUMBER(SEARCH('[1]Lookup for use classification'!$B$11,B1752)),ISNUMBER(SEARCH('[1]Lookup for use classification'!$C$11,B1752))),'[1]Lookup for use classification'!$A$11,IF(OR(ISNUMBER(SEARCH('[1]Lookup for use classification'!$B$12,B1752)),ISNUMBER(SEARCH('[1]Lookup for use classification'!$C$12,B1752))),'[1]Lookup for use classification'!$A$12,IF(OR(ISNUMBER(SEARCH('[1]Lookup for use classification'!$B$13,B1752)),ISNUMBER(SEARCH('[1]Lookup for use classification'!$C$13,B1752)),ISNUMBER(SEARCH('[1]Lookup for use classification'!$D$13,B1752)),,ISNUMBER(SEARCH('[1]Lookup for use classification'!$C$13,B1752)),ISNUMBER(SEARCH('[1]Lookup for use classification'!$E$13,B1752))),'[1]Lookup for use classification'!$A$13,IF(OR(ISNUMBER(SEARCH('[1]Lookup for use classification'!$B$14,B1752)),ISNUMBER(SEARCH('[1]Lookup for use classification'!$C$14,B1752))),'[1]Lookup for use classification'!$A$14,"Other"))))))))))))</f>
        <v>Health Care - Hospitals</v>
      </c>
      <c r="D1752" s="27">
        <v>1440</v>
      </c>
      <c r="E1752" s="29"/>
      <c r="F1752" s="29"/>
    </row>
    <row r="1753" spans="1:6">
      <c r="A1753" s="16" t="s">
        <v>1547</v>
      </c>
      <c r="B1753" s="26" t="s">
        <v>1539</v>
      </c>
      <c r="C1753" s="133" t="str">
        <f>IF(OR(ISNUMBER(SEARCH('[1]Lookup for use classification'!$B$1,B1753)),ISNUMBER(SEARCH('[1]Lookup for use classification'!$C$1,B1753)),ISNUMBER(SEARCH('[1]Lookup for use classification'!$D$1,B1753)),ISNUMBER(SEARCH('[1]Lookup for use classification'!$E$1,B1753))),'[1]Lookup for use classification'!$A$1,IF(ISNUMBER(SEARCH('[1]Lookup for use classification'!$B$2,B1753)),'[1]Lookup for use classification'!$A$2,IF(ISNUMBER(SEARCH('[1]Lookup for use classification'!$B$3,B1753)),'[1]Lookup for use classification'!$A$3,IF(OR(ISNUMBER(SEARCH('[1]Lookup for use classification'!$B$4,B1753)),ISNUMBER(SEARCH('[1]Lookup for use classification'!$C$4,B1753)),ISNUMBER(SEARCH('[1]Lookup for use classification'!$D$4,B1753)),ISNUMBER(SEARCH('[1]Lookup for use classification'!$E$4,B1753))),'[1]Lookup for use classification'!$A$4,IF(OR(ISNUMBER(SEARCH('[1]Lookup for use classification'!$B$5,B1753)),ISNUMBER(SEARCH('[1]Lookup for use classification'!$C$5,B1753)),ISNUMBER(SEARCH('[1]Lookup for use classification'!$D$5,B1753))),'[1]Lookup for use classification'!$A$5,IF(OR(ISNUMBER(SEARCH('[1]Lookup for use classification'!$B$7,B1753)),ISNUMBER(SEARCH('[1]Lookup for use classification'!$C$7,B1753)),ISNUMBER(SEARCH('[1]Lookup for use classification'!$D$7,B1753))),'[1]Lookup for use classification'!$A$7,IF(OR(ISNUMBER(SEARCH('[1]Lookup for use classification'!$B$9,B1753)),ISNUMBER(SEARCH('[1]Lookup for use classification'!$C$9,B1753)),ISNUMBER(SEARCH('[1]Lookup for use classification'!$D$9,B1753)),ISNUMBER(SEARCH('[1]Lookup for use classification'!$E$9,B1753)),ISNUMBER(SEARCH('[1]Lookup for use classification'!$F$9,B1753)),ISNUMBER(SEARCH('[1]Lookup for use classification'!$G$9,B1753)),ISNUMBER(SEARCH('[1]Lookup for use classification'!$H$9,B1753)),ISNUMBER(SEARCH('[1]Lookup for use classification'!$I$9,B1753)),ISNUMBER(SEARCH('[1]Lookup for use classification'!$J$9,B1753)),ISNUMBER(SEARCH('[1]Lookup for use classification'!$K$9,B1753))),'[1]Lookup for use classification'!$A$9,IF(OR(ISNUMBER(SEARCH('[1]Lookup for use classification'!$B$10,B1753)),ISNUMBER(SEARCH('[1]Lookup for use classification'!$C$10,B1753)),ISNUMBER(SEARCH('[1]Lookup for use classification'!$D$10,B1753)),ISNUMBER(SEARCH('[1]Lookup for use classification'!$E$10,B1753)),ISNUMBER(SEARCH('[1]Lookup for use classification'!$F$10,B1753)),ISNUMBER(SEARCH('[1]Lookup for use classification'!$G$10,B1753))),'[1]Lookup for use classification'!$A$10,IF(OR(ISNUMBER(SEARCH('[1]Lookup for use classification'!$B$11,B1753)),ISNUMBER(SEARCH('[1]Lookup for use classification'!$C$11,B1753))),'[1]Lookup for use classification'!$A$11,IF(OR(ISNUMBER(SEARCH('[1]Lookup for use classification'!$B$12,B1753)),ISNUMBER(SEARCH('[1]Lookup for use classification'!$C$12,B1753))),'[1]Lookup for use classification'!$A$12,IF(OR(ISNUMBER(SEARCH('[1]Lookup for use classification'!$B$13,B1753)),ISNUMBER(SEARCH('[1]Lookup for use classification'!$C$13,B1753)),ISNUMBER(SEARCH('[1]Lookup for use classification'!$D$13,B1753)),,ISNUMBER(SEARCH('[1]Lookup for use classification'!$C$13,B1753)),ISNUMBER(SEARCH('[1]Lookup for use classification'!$E$13,B1753))),'[1]Lookup for use classification'!$A$13,IF(OR(ISNUMBER(SEARCH('[1]Lookup for use classification'!$B$14,B1753)),ISNUMBER(SEARCH('[1]Lookup for use classification'!$C$14,B1753))),'[1]Lookup for use classification'!$A$14,"Other"))))))))))))</f>
        <v>Other</v>
      </c>
      <c r="D1753" s="27"/>
      <c r="E1753" s="29"/>
      <c r="F1753" s="29"/>
    </row>
    <row r="1754" spans="1:6">
      <c r="A1754" s="16" t="s">
        <v>1547</v>
      </c>
      <c r="B1754" s="26" t="s">
        <v>1540</v>
      </c>
      <c r="C1754" s="133" t="str">
        <f>IF(OR(ISNUMBER(SEARCH('[1]Lookup for use classification'!$B$1,B1754)),ISNUMBER(SEARCH('[1]Lookup for use classification'!$C$1,B1754)),ISNUMBER(SEARCH('[1]Lookup for use classification'!$D$1,B1754)),ISNUMBER(SEARCH('[1]Lookup for use classification'!$E$1,B1754))),'[1]Lookup for use classification'!$A$1,IF(ISNUMBER(SEARCH('[1]Lookup for use classification'!$B$2,B1754)),'[1]Lookup for use classification'!$A$2,IF(ISNUMBER(SEARCH('[1]Lookup for use classification'!$B$3,B1754)),'[1]Lookup for use classification'!$A$3,IF(OR(ISNUMBER(SEARCH('[1]Lookup for use classification'!$B$4,B1754)),ISNUMBER(SEARCH('[1]Lookup for use classification'!$C$4,B1754)),ISNUMBER(SEARCH('[1]Lookup for use classification'!$D$4,B1754)),ISNUMBER(SEARCH('[1]Lookup for use classification'!$E$4,B1754))),'[1]Lookup for use classification'!$A$4,IF(OR(ISNUMBER(SEARCH('[1]Lookup for use classification'!$B$5,B1754)),ISNUMBER(SEARCH('[1]Lookup for use classification'!$C$5,B1754)),ISNUMBER(SEARCH('[1]Lookup for use classification'!$D$5,B1754))),'[1]Lookup for use classification'!$A$5,IF(OR(ISNUMBER(SEARCH('[1]Lookup for use classification'!$B$7,B1754)),ISNUMBER(SEARCH('[1]Lookup for use classification'!$C$7,B1754)),ISNUMBER(SEARCH('[1]Lookup for use classification'!$D$7,B1754))),'[1]Lookup for use classification'!$A$7,IF(OR(ISNUMBER(SEARCH('[1]Lookup for use classification'!$B$9,B1754)),ISNUMBER(SEARCH('[1]Lookup for use classification'!$C$9,B1754)),ISNUMBER(SEARCH('[1]Lookup for use classification'!$D$9,B1754)),ISNUMBER(SEARCH('[1]Lookup for use classification'!$E$9,B1754)),ISNUMBER(SEARCH('[1]Lookup for use classification'!$F$9,B1754)),ISNUMBER(SEARCH('[1]Lookup for use classification'!$G$9,B1754)),ISNUMBER(SEARCH('[1]Lookup for use classification'!$H$9,B1754)),ISNUMBER(SEARCH('[1]Lookup for use classification'!$I$9,B1754)),ISNUMBER(SEARCH('[1]Lookup for use classification'!$J$9,B1754)),ISNUMBER(SEARCH('[1]Lookup for use classification'!$K$9,B1754))),'[1]Lookup for use classification'!$A$9,IF(OR(ISNUMBER(SEARCH('[1]Lookup for use classification'!$B$10,B1754)),ISNUMBER(SEARCH('[1]Lookup for use classification'!$C$10,B1754)),ISNUMBER(SEARCH('[1]Lookup for use classification'!$D$10,B1754)),ISNUMBER(SEARCH('[1]Lookup for use classification'!$E$10,B1754)),ISNUMBER(SEARCH('[1]Lookup for use classification'!$F$10,B1754)),ISNUMBER(SEARCH('[1]Lookup for use classification'!$G$10,B1754))),'[1]Lookup for use classification'!$A$10,IF(OR(ISNUMBER(SEARCH('[1]Lookup for use classification'!$B$11,B1754)),ISNUMBER(SEARCH('[1]Lookup for use classification'!$C$11,B1754))),'[1]Lookup for use classification'!$A$11,IF(OR(ISNUMBER(SEARCH('[1]Lookup for use classification'!$B$12,B1754)),ISNUMBER(SEARCH('[1]Lookup for use classification'!$C$12,B1754))),'[1]Lookup for use classification'!$A$12,IF(OR(ISNUMBER(SEARCH('[1]Lookup for use classification'!$B$13,B1754)),ISNUMBER(SEARCH('[1]Lookup for use classification'!$C$13,B1754)),ISNUMBER(SEARCH('[1]Lookup for use classification'!$D$13,B1754)),,ISNUMBER(SEARCH('[1]Lookup for use classification'!$C$13,B1754)),ISNUMBER(SEARCH('[1]Lookup for use classification'!$E$13,B1754))),'[1]Lookup for use classification'!$A$13,IF(OR(ISNUMBER(SEARCH('[1]Lookup for use classification'!$B$14,B1754)),ISNUMBER(SEARCH('[1]Lookup for use classification'!$C$14,B1754))),'[1]Lookup for use classification'!$A$14,"Other"))))))))))))</f>
        <v>Other</v>
      </c>
      <c r="D1754" s="27"/>
      <c r="E1754" s="29"/>
      <c r="F1754" s="29"/>
    </row>
    <row r="1755" spans="1:6">
      <c r="A1755" s="16" t="s">
        <v>1547</v>
      </c>
      <c r="B1755" s="30" t="s">
        <v>1541</v>
      </c>
      <c r="C1755" s="133" t="str">
        <f>IF(OR(ISNUMBER(SEARCH('[1]Lookup for use classification'!$B$1,B1755)),ISNUMBER(SEARCH('[1]Lookup for use classification'!$C$1,B1755)),ISNUMBER(SEARCH('[1]Lookup for use classification'!$D$1,B1755)),ISNUMBER(SEARCH('[1]Lookup for use classification'!$E$1,B1755))),'[1]Lookup for use classification'!$A$1,IF(ISNUMBER(SEARCH('[1]Lookup for use classification'!$B$2,B1755)),'[1]Lookup for use classification'!$A$2,IF(ISNUMBER(SEARCH('[1]Lookup for use classification'!$B$3,B1755)),'[1]Lookup for use classification'!$A$3,IF(OR(ISNUMBER(SEARCH('[1]Lookup for use classification'!$B$4,B1755)),ISNUMBER(SEARCH('[1]Lookup for use classification'!$C$4,B1755)),ISNUMBER(SEARCH('[1]Lookup for use classification'!$D$4,B1755)),ISNUMBER(SEARCH('[1]Lookup for use classification'!$E$4,B1755))),'[1]Lookup for use classification'!$A$4,IF(OR(ISNUMBER(SEARCH('[1]Lookup for use classification'!$B$5,B1755)),ISNUMBER(SEARCH('[1]Lookup for use classification'!$C$5,B1755)),ISNUMBER(SEARCH('[1]Lookup for use classification'!$D$5,B1755))),'[1]Lookup for use classification'!$A$5,IF(OR(ISNUMBER(SEARCH('[1]Lookup for use classification'!$B$7,B1755)),ISNUMBER(SEARCH('[1]Lookup for use classification'!$C$7,B1755)),ISNUMBER(SEARCH('[1]Lookup for use classification'!$D$7,B1755))),'[1]Lookup for use classification'!$A$7,IF(OR(ISNUMBER(SEARCH('[1]Lookup for use classification'!$B$9,B1755)),ISNUMBER(SEARCH('[1]Lookup for use classification'!$C$9,B1755)),ISNUMBER(SEARCH('[1]Lookup for use classification'!$D$9,B1755)),ISNUMBER(SEARCH('[1]Lookup for use classification'!$E$9,B1755)),ISNUMBER(SEARCH('[1]Lookup for use classification'!$F$9,B1755)),ISNUMBER(SEARCH('[1]Lookup for use classification'!$G$9,B1755)),ISNUMBER(SEARCH('[1]Lookup for use classification'!$H$9,B1755)),ISNUMBER(SEARCH('[1]Lookup for use classification'!$I$9,B1755)),ISNUMBER(SEARCH('[1]Lookup for use classification'!$J$9,B1755)),ISNUMBER(SEARCH('[1]Lookup for use classification'!$K$9,B1755))),'[1]Lookup for use classification'!$A$9,IF(OR(ISNUMBER(SEARCH('[1]Lookup for use classification'!$B$10,B1755)),ISNUMBER(SEARCH('[1]Lookup for use classification'!$C$10,B1755)),ISNUMBER(SEARCH('[1]Lookup for use classification'!$D$10,B1755)),ISNUMBER(SEARCH('[1]Lookup for use classification'!$E$10,B1755)),ISNUMBER(SEARCH('[1]Lookup for use classification'!$F$10,B1755)),ISNUMBER(SEARCH('[1]Lookup for use classification'!$G$10,B1755))),'[1]Lookup for use classification'!$A$10,IF(OR(ISNUMBER(SEARCH('[1]Lookup for use classification'!$B$11,B1755)),ISNUMBER(SEARCH('[1]Lookup for use classification'!$C$11,B1755))),'[1]Lookup for use classification'!$A$11,IF(OR(ISNUMBER(SEARCH('[1]Lookup for use classification'!$B$12,B1755)),ISNUMBER(SEARCH('[1]Lookup for use classification'!$C$12,B1755))),'[1]Lookup for use classification'!$A$12,IF(OR(ISNUMBER(SEARCH('[1]Lookup for use classification'!$B$13,B1755)),ISNUMBER(SEARCH('[1]Lookup for use classification'!$C$13,B1755)),ISNUMBER(SEARCH('[1]Lookup for use classification'!$D$13,B1755)),,ISNUMBER(SEARCH('[1]Lookup for use classification'!$C$13,B1755)),ISNUMBER(SEARCH('[1]Lookup for use classification'!$E$13,B1755))),'[1]Lookup for use classification'!$A$13,IF(OR(ISNUMBER(SEARCH('[1]Lookup for use classification'!$B$14,B1755)),ISNUMBER(SEARCH('[1]Lookup for use classification'!$C$14,B1755))),'[1]Lookup for use classification'!$A$14,"Other"))))))))))))</f>
        <v>Public Assembly</v>
      </c>
      <c r="D1755" s="46">
        <v>1260</v>
      </c>
      <c r="E1755" s="28"/>
      <c r="F1755" s="28"/>
    </row>
    <row r="1756" spans="1:6">
      <c r="A1756" s="16" t="s">
        <v>1547</v>
      </c>
      <c r="B1756" s="26" t="s">
        <v>162</v>
      </c>
      <c r="C1756" s="133" t="str">
        <f>IF(OR(ISNUMBER(SEARCH('[1]Lookup for use classification'!$B$1,B1756)),ISNUMBER(SEARCH('[1]Lookup for use classification'!$C$1,B1756)),ISNUMBER(SEARCH('[1]Lookup for use classification'!$D$1,B1756)),ISNUMBER(SEARCH('[1]Lookup for use classification'!$E$1,B1756))),'[1]Lookup for use classification'!$A$1,IF(ISNUMBER(SEARCH('[1]Lookup for use classification'!$B$2,B1756)),'[1]Lookup for use classification'!$A$2,IF(ISNUMBER(SEARCH('[1]Lookup for use classification'!$B$3,B1756)),'[1]Lookup for use classification'!$A$3,IF(OR(ISNUMBER(SEARCH('[1]Lookup for use classification'!$B$4,B1756)),ISNUMBER(SEARCH('[1]Lookup for use classification'!$C$4,B1756)),ISNUMBER(SEARCH('[1]Lookup for use classification'!$D$4,B1756)),ISNUMBER(SEARCH('[1]Lookup for use classification'!$E$4,B1756))),'[1]Lookup for use classification'!$A$4,IF(OR(ISNUMBER(SEARCH('[1]Lookup for use classification'!$B$5,B1756)),ISNUMBER(SEARCH('[1]Lookup for use classification'!$C$5,B1756)),ISNUMBER(SEARCH('[1]Lookup for use classification'!$D$5,B1756))),'[1]Lookup for use classification'!$A$5,IF(OR(ISNUMBER(SEARCH('[1]Lookup for use classification'!$B$7,B1756)),ISNUMBER(SEARCH('[1]Lookup for use classification'!$C$7,B1756)),ISNUMBER(SEARCH('[1]Lookup for use classification'!$D$7,B1756))),'[1]Lookup for use classification'!$A$7,IF(OR(ISNUMBER(SEARCH('[1]Lookup for use classification'!$B$9,B1756)),ISNUMBER(SEARCH('[1]Lookup for use classification'!$C$9,B1756)),ISNUMBER(SEARCH('[1]Lookup for use classification'!$D$9,B1756)),ISNUMBER(SEARCH('[1]Lookup for use classification'!$E$9,B1756)),ISNUMBER(SEARCH('[1]Lookup for use classification'!$F$9,B1756)),ISNUMBER(SEARCH('[1]Lookup for use classification'!$G$9,B1756)),ISNUMBER(SEARCH('[1]Lookup for use classification'!$H$9,B1756)),ISNUMBER(SEARCH('[1]Lookup for use classification'!$I$9,B1756)),ISNUMBER(SEARCH('[1]Lookup for use classification'!$J$9,B1756)),ISNUMBER(SEARCH('[1]Lookup for use classification'!$K$9,B1756))),'[1]Lookup for use classification'!$A$9,IF(OR(ISNUMBER(SEARCH('[1]Lookup for use classification'!$B$10,B1756)),ISNUMBER(SEARCH('[1]Lookup for use classification'!$C$10,B1756)),ISNUMBER(SEARCH('[1]Lookup for use classification'!$D$10,B1756)),ISNUMBER(SEARCH('[1]Lookup for use classification'!$E$10,B1756)),ISNUMBER(SEARCH('[1]Lookup for use classification'!$F$10,B1756)),ISNUMBER(SEARCH('[1]Lookup for use classification'!$G$10,B1756))),'[1]Lookup for use classification'!$A$10,IF(OR(ISNUMBER(SEARCH('[1]Lookup for use classification'!$B$11,B1756)),ISNUMBER(SEARCH('[1]Lookup for use classification'!$C$11,B1756))),'[1]Lookup for use classification'!$A$11,IF(OR(ISNUMBER(SEARCH('[1]Lookup for use classification'!$B$12,B1756)),ISNUMBER(SEARCH('[1]Lookup for use classification'!$C$12,B1756))),'[1]Lookup for use classification'!$A$12,IF(OR(ISNUMBER(SEARCH('[1]Lookup for use classification'!$B$13,B1756)),ISNUMBER(SEARCH('[1]Lookup for use classification'!$C$13,B1756)),ISNUMBER(SEARCH('[1]Lookup for use classification'!$D$13,B1756)),,ISNUMBER(SEARCH('[1]Lookup for use classification'!$C$13,B1756)),ISNUMBER(SEARCH('[1]Lookup for use classification'!$E$13,B1756))),'[1]Lookup for use classification'!$A$13,IF(OR(ISNUMBER(SEARCH('[1]Lookup for use classification'!$B$14,B1756)),ISNUMBER(SEARCH('[1]Lookup for use classification'!$C$14,B1756))),'[1]Lookup for use classification'!$A$14,"Other"))))))))))))</f>
        <v>Public Assembly</v>
      </c>
      <c r="D1756" s="27">
        <v>1053</v>
      </c>
      <c r="E1756" s="29"/>
      <c r="F1756" s="29"/>
    </row>
    <row r="1757" spans="1:6">
      <c r="A1757" s="16" t="s">
        <v>1547</v>
      </c>
      <c r="B1757" s="26" t="s">
        <v>1542</v>
      </c>
      <c r="C1757" s="133" t="str">
        <f>IF(OR(ISNUMBER(SEARCH('[1]Lookup for use classification'!$B$1,B1757)),ISNUMBER(SEARCH('[1]Lookup for use classification'!$C$1,B1757)),ISNUMBER(SEARCH('[1]Lookup for use classification'!$D$1,B1757)),ISNUMBER(SEARCH('[1]Lookup for use classification'!$E$1,B1757))),'[1]Lookup for use classification'!$A$1,IF(ISNUMBER(SEARCH('[1]Lookup for use classification'!$B$2,B1757)),'[1]Lookup for use classification'!$A$2,IF(ISNUMBER(SEARCH('[1]Lookup for use classification'!$B$3,B1757)),'[1]Lookup for use classification'!$A$3,IF(OR(ISNUMBER(SEARCH('[1]Lookup for use classification'!$B$4,B1757)),ISNUMBER(SEARCH('[1]Lookup for use classification'!$C$4,B1757)),ISNUMBER(SEARCH('[1]Lookup for use classification'!$D$4,B1757)),ISNUMBER(SEARCH('[1]Lookup for use classification'!$E$4,B1757))),'[1]Lookup for use classification'!$A$4,IF(OR(ISNUMBER(SEARCH('[1]Lookup for use classification'!$B$5,B1757)),ISNUMBER(SEARCH('[1]Lookup for use classification'!$C$5,B1757)),ISNUMBER(SEARCH('[1]Lookup for use classification'!$D$5,B1757))),'[1]Lookup for use classification'!$A$5,IF(OR(ISNUMBER(SEARCH('[1]Lookup for use classification'!$B$7,B1757)),ISNUMBER(SEARCH('[1]Lookup for use classification'!$C$7,B1757)),ISNUMBER(SEARCH('[1]Lookup for use classification'!$D$7,B1757))),'[1]Lookup for use classification'!$A$7,IF(OR(ISNUMBER(SEARCH('[1]Lookup for use classification'!$B$9,B1757)),ISNUMBER(SEARCH('[1]Lookup for use classification'!$C$9,B1757)),ISNUMBER(SEARCH('[1]Lookup for use classification'!$D$9,B1757)),ISNUMBER(SEARCH('[1]Lookup for use classification'!$E$9,B1757)),ISNUMBER(SEARCH('[1]Lookup for use classification'!$F$9,B1757)),ISNUMBER(SEARCH('[1]Lookup for use classification'!$G$9,B1757)),ISNUMBER(SEARCH('[1]Lookup for use classification'!$H$9,B1757)),ISNUMBER(SEARCH('[1]Lookup for use classification'!$I$9,B1757)),ISNUMBER(SEARCH('[1]Lookup for use classification'!$J$9,B1757)),ISNUMBER(SEARCH('[1]Lookup for use classification'!$K$9,B1757))),'[1]Lookup for use classification'!$A$9,IF(OR(ISNUMBER(SEARCH('[1]Lookup for use classification'!$B$10,B1757)),ISNUMBER(SEARCH('[1]Lookup for use classification'!$C$10,B1757)),ISNUMBER(SEARCH('[1]Lookup for use classification'!$D$10,B1757)),ISNUMBER(SEARCH('[1]Lookup for use classification'!$E$10,B1757)),ISNUMBER(SEARCH('[1]Lookup for use classification'!$F$10,B1757)),ISNUMBER(SEARCH('[1]Lookup for use classification'!$G$10,B1757))),'[1]Lookup for use classification'!$A$10,IF(OR(ISNUMBER(SEARCH('[1]Lookup for use classification'!$B$11,B1757)),ISNUMBER(SEARCH('[1]Lookup for use classification'!$C$11,B1757))),'[1]Lookup for use classification'!$A$11,IF(OR(ISNUMBER(SEARCH('[1]Lookup for use classification'!$B$12,B1757)),ISNUMBER(SEARCH('[1]Lookup for use classification'!$C$12,B1757))),'[1]Lookup for use classification'!$A$12,IF(OR(ISNUMBER(SEARCH('[1]Lookup for use classification'!$B$13,B1757)),ISNUMBER(SEARCH('[1]Lookup for use classification'!$C$13,B1757)),ISNUMBER(SEARCH('[1]Lookup for use classification'!$D$13,B1757)),,ISNUMBER(SEARCH('[1]Lookup for use classification'!$C$13,B1757)),ISNUMBER(SEARCH('[1]Lookup for use classification'!$E$13,B1757))),'[1]Lookup for use classification'!$A$13,IF(OR(ISNUMBER(SEARCH('[1]Lookup for use classification'!$B$14,B1757)),ISNUMBER(SEARCH('[1]Lookup for use classification'!$C$14,B1757))),'[1]Lookup for use classification'!$A$14,"Other"))))))))))))</f>
        <v>Public Assembly</v>
      </c>
      <c r="D1757" s="27">
        <v>28692</v>
      </c>
      <c r="E1757" s="29" t="s">
        <v>6</v>
      </c>
      <c r="F1757" s="29"/>
    </row>
    <row r="1758" spans="1:6">
      <c r="A1758" s="16" t="s">
        <v>1547</v>
      </c>
      <c r="B1758" s="26" t="s">
        <v>1242</v>
      </c>
      <c r="C1758" s="133" t="str">
        <f>IF(OR(ISNUMBER(SEARCH('[1]Lookup for use classification'!$B$1,B1758)),ISNUMBER(SEARCH('[1]Lookup for use classification'!$C$1,B1758)),ISNUMBER(SEARCH('[1]Lookup for use classification'!$D$1,B1758)),ISNUMBER(SEARCH('[1]Lookup for use classification'!$E$1,B1758))),'[1]Lookup for use classification'!$A$1,IF(ISNUMBER(SEARCH('[1]Lookup for use classification'!$B$2,B1758)),'[1]Lookup for use classification'!$A$2,IF(ISNUMBER(SEARCH('[1]Lookup for use classification'!$B$3,B1758)),'[1]Lookup for use classification'!$A$3,IF(OR(ISNUMBER(SEARCH('[1]Lookup for use classification'!$B$4,B1758)),ISNUMBER(SEARCH('[1]Lookup for use classification'!$C$4,B1758)),ISNUMBER(SEARCH('[1]Lookup for use classification'!$D$4,B1758)),ISNUMBER(SEARCH('[1]Lookup for use classification'!$E$4,B1758))),'[1]Lookup for use classification'!$A$4,IF(OR(ISNUMBER(SEARCH('[1]Lookup for use classification'!$B$5,B1758)),ISNUMBER(SEARCH('[1]Lookup for use classification'!$C$5,B1758)),ISNUMBER(SEARCH('[1]Lookup for use classification'!$D$5,B1758))),'[1]Lookup for use classification'!$A$5,IF(OR(ISNUMBER(SEARCH('[1]Lookup for use classification'!$B$7,B1758)),ISNUMBER(SEARCH('[1]Lookup for use classification'!$C$7,B1758)),ISNUMBER(SEARCH('[1]Lookup for use classification'!$D$7,B1758))),'[1]Lookup for use classification'!$A$7,IF(OR(ISNUMBER(SEARCH('[1]Lookup for use classification'!$B$9,B1758)),ISNUMBER(SEARCH('[1]Lookup for use classification'!$C$9,B1758)),ISNUMBER(SEARCH('[1]Lookup for use classification'!$D$9,B1758)),ISNUMBER(SEARCH('[1]Lookup for use classification'!$E$9,B1758)),ISNUMBER(SEARCH('[1]Lookup for use classification'!$F$9,B1758)),ISNUMBER(SEARCH('[1]Lookup for use classification'!$G$9,B1758)),ISNUMBER(SEARCH('[1]Lookup for use classification'!$H$9,B1758)),ISNUMBER(SEARCH('[1]Lookup for use classification'!$I$9,B1758)),ISNUMBER(SEARCH('[1]Lookup for use classification'!$J$9,B1758)),ISNUMBER(SEARCH('[1]Lookup for use classification'!$K$9,B1758))),'[1]Lookup for use classification'!$A$9,IF(OR(ISNUMBER(SEARCH('[1]Lookup for use classification'!$B$10,B1758)),ISNUMBER(SEARCH('[1]Lookup for use classification'!$C$10,B1758)),ISNUMBER(SEARCH('[1]Lookup for use classification'!$D$10,B1758)),ISNUMBER(SEARCH('[1]Lookup for use classification'!$E$10,B1758)),ISNUMBER(SEARCH('[1]Lookup for use classification'!$F$10,B1758)),ISNUMBER(SEARCH('[1]Lookup for use classification'!$G$10,B1758))),'[1]Lookup for use classification'!$A$10,IF(OR(ISNUMBER(SEARCH('[1]Lookup for use classification'!$B$11,B1758)),ISNUMBER(SEARCH('[1]Lookup for use classification'!$C$11,B1758))),'[1]Lookup for use classification'!$A$11,IF(OR(ISNUMBER(SEARCH('[1]Lookup for use classification'!$B$12,B1758)),ISNUMBER(SEARCH('[1]Lookup for use classification'!$C$12,B1758))),'[1]Lookup for use classification'!$A$12,IF(OR(ISNUMBER(SEARCH('[1]Lookup for use classification'!$B$13,B1758)),ISNUMBER(SEARCH('[1]Lookup for use classification'!$C$13,B1758)),ISNUMBER(SEARCH('[1]Lookup for use classification'!$D$13,B1758)),,ISNUMBER(SEARCH('[1]Lookup for use classification'!$C$13,B1758)),ISNUMBER(SEARCH('[1]Lookup for use classification'!$E$13,B1758))),'[1]Lookup for use classification'!$A$13,IF(OR(ISNUMBER(SEARCH('[1]Lookup for use classification'!$B$14,B1758)),ISNUMBER(SEARCH('[1]Lookup for use classification'!$C$14,B1758))),'[1]Lookup for use classification'!$A$14,"Other"))))))))))))</f>
        <v>Other</v>
      </c>
      <c r="D1758" s="27"/>
      <c r="E1758" s="29"/>
      <c r="F1758" s="29"/>
    </row>
    <row r="1759" spans="1:6">
      <c r="A1759" s="16" t="s">
        <v>1547</v>
      </c>
      <c r="B1759" s="26" t="s">
        <v>1543</v>
      </c>
      <c r="C1759" s="133" t="str">
        <f>IF(OR(ISNUMBER(SEARCH('[1]Lookup for use classification'!$B$1,B1759)),ISNUMBER(SEARCH('[1]Lookup for use classification'!$C$1,B1759)),ISNUMBER(SEARCH('[1]Lookup for use classification'!$D$1,B1759)),ISNUMBER(SEARCH('[1]Lookup for use classification'!$E$1,B1759))),'[1]Lookup for use classification'!$A$1,IF(ISNUMBER(SEARCH('[1]Lookup for use classification'!$B$2,B1759)),'[1]Lookup for use classification'!$A$2,IF(ISNUMBER(SEARCH('[1]Lookup for use classification'!$B$3,B1759)),'[1]Lookup for use classification'!$A$3,IF(OR(ISNUMBER(SEARCH('[1]Lookup for use classification'!$B$4,B1759)),ISNUMBER(SEARCH('[1]Lookup for use classification'!$C$4,B1759)),ISNUMBER(SEARCH('[1]Lookup for use classification'!$D$4,B1759)),ISNUMBER(SEARCH('[1]Lookup for use classification'!$E$4,B1759))),'[1]Lookup for use classification'!$A$4,IF(OR(ISNUMBER(SEARCH('[1]Lookup for use classification'!$B$5,B1759)),ISNUMBER(SEARCH('[1]Lookup for use classification'!$C$5,B1759)),ISNUMBER(SEARCH('[1]Lookup for use classification'!$D$5,B1759))),'[1]Lookup for use classification'!$A$5,IF(OR(ISNUMBER(SEARCH('[1]Lookup for use classification'!$B$7,B1759)),ISNUMBER(SEARCH('[1]Lookup for use classification'!$C$7,B1759)),ISNUMBER(SEARCH('[1]Lookup for use classification'!$D$7,B1759))),'[1]Lookup for use classification'!$A$7,IF(OR(ISNUMBER(SEARCH('[1]Lookup for use classification'!$B$9,B1759)),ISNUMBER(SEARCH('[1]Lookup for use classification'!$C$9,B1759)),ISNUMBER(SEARCH('[1]Lookup for use classification'!$D$9,B1759)),ISNUMBER(SEARCH('[1]Lookup for use classification'!$E$9,B1759)),ISNUMBER(SEARCH('[1]Lookup for use classification'!$F$9,B1759)),ISNUMBER(SEARCH('[1]Lookup for use classification'!$G$9,B1759)),ISNUMBER(SEARCH('[1]Lookup for use classification'!$H$9,B1759)),ISNUMBER(SEARCH('[1]Lookup for use classification'!$I$9,B1759)),ISNUMBER(SEARCH('[1]Lookup for use classification'!$J$9,B1759)),ISNUMBER(SEARCH('[1]Lookup for use classification'!$K$9,B1759))),'[1]Lookup for use classification'!$A$9,IF(OR(ISNUMBER(SEARCH('[1]Lookup for use classification'!$B$10,B1759)),ISNUMBER(SEARCH('[1]Lookup for use classification'!$C$10,B1759)),ISNUMBER(SEARCH('[1]Lookup for use classification'!$D$10,B1759)),ISNUMBER(SEARCH('[1]Lookup for use classification'!$E$10,B1759)),ISNUMBER(SEARCH('[1]Lookup for use classification'!$F$10,B1759)),ISNUMBER(SEARCH('[1]Lookup for use classification'!$G$10,B1759))),'[1]Lookup for use classification'!$A$10,IF(OR(ISNUMBER(SEARCH('[1]Lookup for use classification'!$B$11,B1759)),ISNUMBER(SEARCH('[1]Lookup for use classification'!$C$11,B1759))),'[1]Lookup for use classification'!$A$11,IF(OR(ISNUMBER(SEARCH('[1]Lookup for use classification'!$B$12,B1759)),ISNUMBER(SEARCH('[1]Lookup for use classification'!$C$12,B1759))),'[1]Lookup for use classification'!$A$12,IF(OR(ISNUMBER(SEARCH('[1]Lookup for use classification'!$B$13,B1759)),ISNUMBER(SEARCH('[1]Lookup for use classification'!$C$13,B1759)),ISNUMBER(SEARCH('[1]Lookup for use classification'!$D$13,B1759)),,ISNUMBER(SEARCH('[1]Lookup for use classification'!$C$13,B1759)),ISNUMBER(SEARCH('[1]Lookup for use classification'!$E$13,B1759))),'[1]Lookup for use classification'!$A$13,IF(OR(ISNUMBER(SEARCH('[1]Lookup for use classification'!$B$14,B1759)),ISNUMBER(SEARCH('[1]Lookup for use classification'!$C$14,B1759))),'[1]Lookup for use classification'!$A$14,"Other"))))))))))))</f>
        <v>Other</v>
      </c>
      <c r="D1759" s="27"/>
      <c r="E1759" s="29"/>
      <c r="F1759" s="29"/>
    </row>
    <row r="1760" spans="1:6">
      <c r="A1760" s="16" t="s">
        <v>1547</v>
      </c>
      <c r="B1760" s="26" t="s">
        <v>1544</v>
      </c>
      <c r="C1760" s="133" t="str">
        <f>IF(OR(ISNUMBER(SEARCH('[1]Lookup for use classification'!$B$1,B1760)),ISNUMBER(SEARCH('[1]Lookup for use classification'!$C$1,B1760)),ISNUMBER(SEARCH('[1]Lookup for use classification'!$D$1,B1760)),ISNUMBER(SEARCH('[1]Lookup for use classification'!$E$1,B1760))),'[1]Lookup for use classification'!$A$1,IF(ISNUMBER(SEARCH('[1]Lookup for use classification'!$B$2,B1760)),'[1]Lookup for use classification'!$A$2,IF(ISNUMBER(SEARCH('[1]Lookup for use classification'!$B$3,B1760)),'[1]Lookup for use classification'!$A$3,IF(OR(ISNUMBER(SEARCH('[1]Lookup for use classification'!$B$4,B1760)),ISNUMBER(SEARCH('[1]Lookup for use classification'!$C$4,B1760)),ISNUMBER(SEARCH('[1]Lookup for use classification'!$D$4,B1760)),ISNUMBER(SEARCH('[1]Lookup for use classification'!$E$4,B1760))),'[1]Lookup for use classification'!$A$4,IF(OR(ISNUMBER(SEARCH('[1]Lookup for use classification'!$B$5,B1760)),ISNUMBER(SEARCH('[1]Lookup for use classification'!$C$5,B1760)),ISNUMBER(SEARCH('[1]Lookup for use classification'!$D$5,B1760))),'[1]Lookup for use classification'!$A$5,IF(OR(ISNUMBER(SEARCH('[1]Lookup for use classification'!$B$7,B1760)),ISNUMBER(SEARCH('[1]Lookup for use classification'!$C$7,B1760)),ISNUMBER(SEARCH('[1]Lookup for use classification'!$D$7,B1760))),'[1]Lookup for use classification'!$A$7,IF(OR(ISNUMBER(SEARCH('[1]Lookup for use classification'!$B$9,B1760)),ISNUMBER(SEARCH('[1]Lookup for use classification'!$C$9,B1760)),ISNUMBER(SEARCH('[1]Lookup for use classification'!$D$9,B1760)),ISNUMBER(SEARCH('[1]Lookup for use classification'!$E$9,B1760)),ISNUMBER(SEARCH('[1]Lookup for use classification'!$F$9,B1760)),ISNUMBER(SEARCH('[1]Lookup for use classification'!$G$9,B1760)),ISNUMBER(SEARCH('[1]Lookup for use classification'!$H$9,B1760)),ISNUMBER(SEARCH('[1]Lookup for use classification'!$I$9,B1760)),ISNUMBER(SEARCH('[1]Lookup for use classification'!$J$9,B1760)),ISNUMBER(SEARCH('[1]Lookup for use classification'!$K$9,B1760))),'[1]Lookup for use classification'!$A$9,IF(OR(ISNUMBER(SEARCH('[1]Lookup for use classification'!$B$10,B1760)),ISNUMBER(SEARCH('[1]Lookup for use classification'!$C$10,B1760)),ISNUMBER(SEARCH('[1]Lookup for use classification'!$D$10,B1760)),ISNUMBER(SEARCH('[1]Lookup for use classification'!$E$10,B1760)),ISNUMBER(SEARCH('[1]Lookup for use classification'!$F$10,B1760)),ISNUMBER(SEARCH('[1]Lookup for use classification'!$G$10,B1760))),'[1]Lookup for use classification'!$A$10,IF(OR(ISNUMBER(SEARCH('[1]Lookup for use classification'!$B$11,B1760)),ISNUMBER(SEARCH('[1]Lookup for use classification'!$C$11,B1760))),'[1]Lookup for use classification'!$A$11,IF(OR(ISNUMBER(SEARCH('[1]Lookup for use classification'!$B$12,B1760)),ISNUMBER(SEARCH('[1]Lookup for use classification'!$C$12,B1760))),'[1]Lookup for use classification'!$A$12,IF(OR(ISNUMBER(SEARCH('[1]Lookup for use classification'!$B$13,B1760)),ISNUMBER(SEARCH('[1]Lookup for use classification'!$C$13,B1760)),ISNUMBER(SEARCH('[1]Lookup for use classification'!$D$13,B1760)),,ISNUMBER(SEARCH('[1]Lookup for use classification'!$C$13,B1760)),ISNUMBER(SEARCH('[1]Lookup for use classification'!$E$13,B1760))),'[1]Lookup for use classification'!$A$13,IF(OR(ISNUMBER(SEARCH('[1]Lookup for use classification'!$B$14,B1760)),ISNUMBER(SEARCH('[1]Lookup for use classification'!$C$14,B1760))),'[1]Lookup for use classification'!$A$14,"Other"))))))))))))</f>
        <v>Other</v>
      </c>
      <c r="D1760" s="27">
        <v>1768</v>
      </c>
      <c r="E1760" s="29"/>
      <c r="F1760" s="29"/>
    </row>
    <row r="1761" spans="1:6">
      <c r="A1761" s="16" t="s">
        <v>1547</v>
      </c>
      <c r="B1761" s="26" t="s">
        <v>1545</v>
      </c>
      <c r="C1761" s="133" t="str">
        <f>IF(OR(ISNUMBER(SEARCH('[1]Lookup for use classification'!$B$1,B1761)),ISNUMBER(SEARCH('[1]Lookup for use classification'!$C$1,B1761)),ISNUMBER(SEARCH('[1]Lookup for use classification'!$D$1,B1761)),ISNUMBER(SEARCH('[1]Lookup for use classification'!$E$1,B1761))),'[1]Lookup for use classification'!$A$1,IF(ISNUMBER(SEARCH('[1]Lookup for use classification'!$B$2,B1761)),'[1]Lookup for use classification'!$A$2,IF(ISNUMBER(SEARCH('[1]Lookup for use classification'!$B$3,B1761)),'[1]Lookup for use classification'!$A$3,IF(OR(ISNUMBER(SEARCH('[1]Lookup for use classification'!$B$4,B1761)),ISNUMBER(SEARCH('[1]Lookup for use classification'!$C$4,B1761)),ISNUMBER(SEARCH('[1]Lookup for use classification'!$D$4,B1761)),ISNUMBER(SEARCH('[1]Lookup for use classification'!$E$4,B1761))),'[1]Lookup for use classification'!$A$4,IF(OR(ISNUMBER(SEARCH('[1]Lookup for use classification'!$B$5,B1761)),ISNUMBER(SEARCH('[1]Lookup for use classification'!$C$5,B1761)),ISNUMBER(SEARCH('[1]Lookup for use classification'!$D$5,B1761))),'[1]Lookup for use classification'!$A$5,IF(OR(ISNUMBER(SEARCH('[1]Lookup for use classification'!$B$7,B1761)),ISNUMBER(SEARCH('[1]Lookup for use classification'!$C$7,B1761)),ISNUMBER(SEARCH('[1]Lookup for use classification'!$D$7,B1761))),'[1]Lookup for use classification'!$A$7,IF(OR(ISNUMBER(SEARCH('[1]Lookup for use classification'!$B$9,B1761)),ISNUMBER(SEARCH('[1]Lookup for use classification'!$C$9,B1761)),ISNUMBER(SEARCH('[1]Lookup for use classification'!$D$9,B1761)),ISNUMBER(SEARCH('[1]Lookup for use classification'!$E$9,B1761)),ISNUMBER(SEARCH('[1]Lookup for use classification'!$F$9,B1761)),ISNUMBER(SEARCH('[1]Lookup for use classification'!$G$9,B1761)),ISNUMBER(SEARCH('[1]Lookup for use classification'!$H$9,B1761)),ISNUMBER(SEARCH('[1]Lookup for use classification'!$I$9,B1761)),ISNUMBER(SEARCH('[1]Lookup for use classification'!$J$9,B1761)),ISNUMBER(SEARCH('[1]Lookup for use classification'!$K$9,B1761))),'[1]Lookup for use classification'!$A$9,IF(OR(ISNUMBER(SEARCH('[1]Lookup for use classification'!$B$10,B1761)),ISNUMBER(SEARCH('[1]Lookup for use classification'!$C$10,B1761)),ISNUMBER(SEARCH('[1]Lookup for use classification'!$D$10,B1761)),ISNUMBER(SEARCH('[1]Lookup for use classification'!$E$10,B1761)),ISNUMBER(SEARCH('[1]Lookup for use classification'!$F$10,B1761)),ISNUMBER(SEARCH('[1]Lookup for use classification'!$G$10,B1761))),'[1]Lookup for use classification'!$A$10,IF(OR(ISNUMBER(SEARCH('[1]Lookup for use classification'!$B$11,B1761)),ISNUMBER(SEARCH('[1]Lookup for use classification'!$C$11,B1761))),'[1]Lookup for use classification'!$A$11,IF(OR(ISNUMBER(SEARCH('[1]Lookup for use classification'!$B$12,B1761)),ISNUMBER(SEARCH('[1]Lookup for use classification'!$C$12,B1761))),'[1]Lookup for use classification'!$A$12,IF(OR(ISNUMBER(SEARCH('[1]Lookup for use classification'!$B$13,B1761)),ISNUMBER(SEARCH('[1]Lookup for use classification'!$C$13,B1761)),ISNUMBER(SEARCH('[1]Lookup for use classification'!$D$13,B1761)),,ISNUMBER(SEARCH('[1]Lookup for use classification'!$C$13,B1761)),ISNUMBER(SEARCH('[1]Lookup for use classification'!$E$13,B1761))),'[1]Lookup for use classification'!$A$13,IF(OR(ISNUMBER(SEARCH('[1]Lookup for use classification'!$B$14,B1761)),ISNUMBER(SEARCH('[1]Lookup for use classification'!$C$14,B1761))),'[1]Lookup for use classification'!$A$14,"Other"))))))))))))</f>
        <v>Public Assembly</v>
      </c>
      <c r="D1761" s="27"/>
      <c r="E1761" s="29"/>
      <c r="F1761" s="29"/>
    </row>
    <row r="1762" spans="1:6">
      <c r="A1762" s="16" t="s">
        <v>1547</v>
      </c>
      <c r="B1762" s="44" t="s">
        <v>1546</v>
      </c>
      <c r="C1762" s="133" t="str">
        <f>IF(OR(ISNUMBER(SEARCH('[1]Lookup for use classification'!$B$1,B1762)),ISNUMBER(SEARCH('[1]Lookup for use classification'!$C$1,B1762)),ISNUMBER(SEARCH('[1]Lookup for use classification'!$D$1,B1762)),ISNUMBER(SEARCH('[1]Lookup for use classification'!$E$1,B1762))),'[1]Lookup for use classification'!$A$1,IF(ISNUMBER(SEARCH('[1]Lookup for use classification'!$B$2,B1762)),'[1]Lookup for use classification'!$A$2,IF(ISNUMBER(SEARCH('[1]Lookup for use classification'!$B$3,B1762)),'[1]Lookup for use classification'!$A$3,IF(OR(ISNUMBER(SEARCH('[1]Lookup for use classification'!$B$4,B1762)),ISNUMBER(SEARCH('[1]Lookup for use classification'!$C$4,B1762)),ISNUMBER(SEARCH('[1]Lookup for use classification'!$D$4,B1762)),ISNUMBER(SEARCH('[1]Lookup for use classification'!$E$4,B1762))),'[1]Lookup for use classification'!$A$4,IF(OR(ISNUMBER(SEARCH('[1]Lookup for use classification'!$B$5,B1762)),ISNUMBER(SEARCH('[1]Lookup for use classification'!$C$5,B1762)),ISNUMBER(SEARCH('[1]Lookup for use classification'!$D$5,B1762))),'[1]Lookup for use classification'!$A$5,IF(OR(ISNUMBER(SEARCH('[1]Lookup for use classification'!$B$7,B1762)),ISNUMBER(SEARCH('[1]Lookup for use classification'!$C$7,B1762)),ISNUMBER(SEARCH('[1]Lookup for use classification'!$D$7,B1762))),'[1]Lookup for use classification'!$A$7,IF(OR(ISNUMBER(SEARCH('[1]Lookup for use classification'!$B$9,B1762)),ISNUMBER(SEARCH('[1]Lookup for use classification'!$C$9,B1762)),ISNUMBER(SEARCH('[1]Lookup for use classification'!$D$9,B1762)),ISNUMBER(SEARCH('[1]Lookup for use classification'!$E$9,B1762)),ISNUMBER(SEARCH('[1]Lookup for use classification'!$F$9,B1762)),ISNUMBER(SEARCH('[1]Lookup for use classification'!$G$9,B1762)),ISNUMBER(SEARCH('[1]Lookup for use classification'!$H$9,B1762)),ISNUMBER(SEARCH('[1]Lookup for use classification'!$I$9,B1762)),ISNUMBER(SEARCH('[1]Lookup for use classification'!$J$9,B1762)),ISNUMBER(SEARCH('[1]Lookup for use classification'!$K$9,B1762))),'[1]Lookup for use classification'!$A$9,IF(OR(ISNUMBER(SEARCH('[1]Lookup for use classification'!$B$10,B1762)),ISNUMBER(SEARCH('[1]Lookup for use classification'!$C$10,B1762)),ISNUMBER(SEARCH('[1]Lookup for use classification'!$D$10,B1762)),ISNUMBER(SEARCH('[1]Lookup for use classification'!$E$10,B1762)),ISNUMBER(SEARCH('[1]Lookup for use classification'!$F$10,B1762)),ISNUMBER(SEARCH('[1]Lookup for use classification'!$G$10,B1762))),'[1]Lookup for use classification'!$A$10,IF(OR(ISNUMBER(SEARCH('[1]Lookup for use classification'!$B$11,B1762)),ISNUMBER(SEARCH('[1]Lookup for use classification'!$C$11,B1762))),'[1]Lookup for use classification'!$A$11,IF(OR(ISNUMBER(SEARCH('[1]Lookup for use classification'!$B$12,B1762)),ISNUMBER(SEARCH('[1]Lookup for use classification'!$C$12,B1762))),'[1]Lookup for use classification'!$A$12,IF(OR(ISNUMBER(SEARCH('[1]Lookup for use classification'!$B$13,B1762)),ISNUMBER(SEARCH('[1]Lookup for use classification'!$C$13,B1762)),ISNUMBER(SEARCH('[1]Lookup for use classification'!$D$13,B1762)),,ISNUMBER(SEARCH('[1]Lookup for use classification'!$C$13,B1762)),ISNUMBER(SEARCH('[1]Lookup for use classification'!$E$13,B1762))),'[1]Lookup for use classification'!$A$13,IF(OR(ISNUMBER(SEARCH('[1]Lookup for use classification'!$B$14,B1762)),ISNUMBER(SEARCH('[1]Lookup for use classification'!$C$14,B1762))),'[1]Lookup for use classification'!$A$14,"Other"))))))))))))</f>
        <v>Water &amp; Sewer</v>
      </c>
      <c r="D1762" s="27"/>
      <c r="E1762" s="58"/>
      <c r="F1762" s="26"/>
    </row>
    <row r="1763" spans="1:6">
      <c r="A1763" s="16" t="s">
        <v>413</v>
      </c>
      <c r="B1763" s="26" t="s">
        <v>414</v>
      </c>
      <c r="C1763" s="133" t="str">
        <f>IF(OR(ISNUMBER(SEARCH('[1]Lookup for use classification'!$B$1,B1763)),ISNUMBER(SEARCH('[1]Lookup for use classification'!$C$1,B1763)),ISNUMBER(SEARCH('[1]Lookup for use classification'!$D$1,B1763)),ISNUMBER(SEARCH('[1]Lookup for use classification'!$E$1,B1763))),'[1]Lookup for use classification'!$A$1,IF(ISNUMBER(SEARCH('[1]Lookup for use classification'!$B$2,B1763)),'[1]Lookup for use classification'!$A$2,IF(ISNUMBER(SEARCH('[1]Lookup for use classification'!$B$3,B1763)),'[1]Lookup for use classification'!$A$3,IF(OR(ISNUMBER(SEARCH('[1]Lookup for use classification'!$B$4,B1763)),ISNUMBER(SEARCH('[1]Lookup for use classification'!$C$4,B1763)),ISNUMBER(SEARCH('[1]Lookup for use classification'!$D$4,B1763)),ISNUMBER(SEARCH('[1]Lookup for use classification'!$E$4,B1763))),'[1]Lookup for use classification'!$A$4,IF(OR(ISNUMBER(SEARCH('[1]Lookup for use classification'!$B$5,B1763)),ISNUMBER(SEARCH('[1]Lookup for use classification'!$C$5,B1763)),ISNUMBER(SEARCH('[1]Lookup for use classification'!$D$5,B1763))),'[1]Lookup for use classification'!$A$5,IF(OR(ISNUMBER(SEARCH('[1]Lookup for use classification'!$B$7,B1763)),ISNUMBER(SEARCH('[1]Lookup for use classification'!$C$7,B1763)),ISNUMBER(SEARCH('[1]Lookup for use classification'!$D$7,B1763))),'[1]Lookup for use classification'!$A$7,IF(OR(ISNUMBER(SEARCH('[1]Lookup for use classification'!$B$9,B1763)),ISNUMBER(SEARCH('[1]Lookup for use classification'!$C$9,B1763)),ISNUMBER(SEARCH('[1]Lookup for use classification'!$D$9,B1763)),ISNUMBER(SEARCH('[1]Lookup for use classification'!$E$9,B1763)),ISNUMBER(SEARCH('[1]Lookup for use classification'!$F$9,B1763)),ISNUMBER(SEARCH('[1]Lookup for use classification'!$G$9,B1763)),ISNUMBER(SEARCH('[1]Lookup for use classification'!$H$9,B1763)),ISNUMBER(SEARCH('[1]Lookup for use classification'!$I$9,B1763)),ISNUMBER(SEARCH('[1]Lookup for use classification'!$J$9,B1763)),ISNUMBER(SEARCH('[1]Lookup for use classification'!$K$9,B1763))),'[1]Lookup for use classification'!$A$9,IF(OR(ISNUMBER(SEARCH('[1]Lookup for use classification'!$B$10,B1763)),ISNUMBER(SEARCH('[1]Lookup for use classification'!$C$10,B1763)),ISNUMBER(SEARCH('[1]Lookup for use classification'!$D$10,B1763)),ISNUMBER(SEARCH('[1]Lookup for use classification'!$E$10,B1763)),ISNUMBER(SEARCH('[1]Lookup for use classification'!$F$10,B1763)),ISNUMBER(SEARCH('[1]Lookup for use classification'!$G$10,B1763))),'[1]Lookup for use classification'!$A$10,IF(OR(ISNUMBER(SEARCH('[1]Lookup for use classification'!$B$11,B1763)),ISNUMBER(SEARCH('[1]Lookup for use classification'!$C$11,B1763))),'[1]Lookup for use classification'!$A$11,IF(OR(ISNUMBER(SEARCH('[1]Lookup for use classification'!$B$12,B1763)),ISNUMBER(SEARCH('[1]Lookup for use classification'!$C$12,B1763))),'[1]Lookup for use classification'!$A$12,IF(OR(ISNUMBER(SEARCH('[1]Lookup for use classification'!$B$13,B1763)),ISNUMBER(SEARCH('[1]Lookup for use classification'!$C$13,B1763)),ISNUMBER(SEARCH('[1]Lookup for use classification'!$D$13,B1763)),,ISNUMBER(SEARCH('[1]Lookup for use classification'!$C$13,B1763)),ISNUMBER(SEARCH('[1]Lookup for use classification'!$E$13,B1763))),'[1]Lookup for use classification'!$A$13,IF(OR(ISNUMBER(SEARCH('[1]Lookup for use classification'!$B$14,B1763)),ISNUMBER(SEARCH('[1]Lookup for use classification'!$C$14,B1763))),'[1]Lookup for use classification'!$A$14,"Other"))))))))))))</f>
        <v>Public Assembly</v>
      </c>
      <c r="D1763" s="27">
        <v>1269</v>
      </c>
      <c r="E1763" s="29" t="s">
        <v>10</v>
      </c>
      <c r="F1763" s="29" t="s">
        <v>11</v>
      </c>
    </row>
    <row r="1764" spans="1:6">
      <c r="A1764" s="16" t="s">
        <v>413</v>
      </c>
      <c r="B1764" s="26" t="s">
        <v>190</v>
      </c>
      <c r="C1764" s="133" t="str">
        <f>IF(OR(ISNUMBER(SEARCH('[1]Lookup for use classification'!$B$1,B1764)),ISNUMBER(SEARCH('[1]Lookup for use classification'!$C$1,B1764)),ISNUMBER(SEARCH('[1]Lookup for use classification'!$D$1,B1764)),ISNUMBER(SEARCH('[1]Lookup for use classification'!$E$1,B1764))),'[1]Lookup for use classification'!$A$1,IF(ISNUMBER(SEARCH('[1]Lookup for use classification'!$B$2,B1764)),'[1]Lookup for use classification'!$A$2,IF(ISNUMBER(SEARCH('[1]Lookup for use classification'!$B$3,B1764)),'[1]Lookup for use classification'!$A$3,IF(OR(ISNUMBER(SEARCH('[1]Lookup for use classification'!$B$4,B1764)),ISNUMBER(SEARCH('[1]Lookup for use classification'!$C$4,B1764)),ISNUMBER(SEARCH('[1]Lookup for use classification'!$D$4,B1764)),ISNUMBER(SEARCH('[1]Lookup for use classification'!$E$4,B1764))),'[1]Lookup for use classification'!$A$4,IF(OR(ISNUMBER(SEARCH('[1]Lookup for use classification'!$B$5,B1764)),ISNUMBER(SEARCH('[1]Lookup for use classification'!$C$5,B1764)),ISNUMBER(SEARCH('[1]Lookup for use classification'!$D$5,B1764))),'[1]Lookup for use classification'!$A$5,IF(OR(ISNUMBER(SEARCH('[1]Lookup for use classification'!$B$7,B1764)),ISNUMBER(SEARCH('[1]Lookup for use classification'!$C$7,B1764)),ISNUMBER(SEARCH('[1]Lookup for use classification'!$D$7,B1764))),'[1]Lookup for use classification'!$A$7,IF(OR(ISNUMBER(SEARCH('[1]Lookup for use classification'!$B$9,B1764)),ISNUMBER(SEARCH('[1]Lookup for use classification'!$C$9,B1764)),ISNUMBER(SEARCH('[1]Lookup for use classification'!$D$9,B1764)),ISNUMBER(SEARCH('[1]Lookup for use classification'!$E$9,B1764)),ISNUMBER(SEARCH('[1]Lookup for use classification'!$F$9,B1764)),ISNUMBER(SEARCH('[1]Lookup for use classification'!$G$9,B1764)),ISNUMBER(SEARCH('[1]Lookup for use classification'!$H$9,B1764)),ISNUMBER(SEARCH('[1]Lookup for use classification'!$I$9,B1764)),ISNUMBER(SEARCH('[1]Lookup for use classification'!$J$9,B1764)),ISNUMBER(SEARCH('[1]Lookup for use classification'!$K$9,B1764))),'[1]Lookup for use classification'!$A$9,IF(OR(ISNUMBER(SEARCH('[1]Lookup for use classification'!$B$10,B1764)),ISNUMBER(SEARCH('[1]Lookup for use classification'!$C$10,B1764)),ISNUMBER(SEARCH('[1]Lookup for use classification'!$D$10,B1764)),ISNUMBER(SEARCH('[1]Lookup for use classification'!$E$10,B1764)),ISNUMBER(SEARCH('[1]Lookup for use classification'!$F$10,B1764)),ISNUMBER(SEARCH('[1]Lookup for use classification'!$G$10,B1764))),'[1]Lookup for use classification'!$A$10,IF(OR(ISNUMBER(SEARCH('[1]Lookup for use classification'!$B$11,B1764)),ISNUMBER(SEARCH('[1]Lookup for use classification'!$C$11,B1764))),'[1]Lookup for use classification'!$A$11,IF(OR(ISNUMBER(SEARCH('[1]Lookup for use classification'!$B$12,B1764)),ISNUMBER(SEARCH('[1]Lookup for use classification'!$C$12,B1764))),'[1]Lookup for use classification'!$A$12,IF(OR(ISNUMBER(SEARCH('[1]Lookup for use classification'!$B$13,B1764)),ISNUMBER(SEARCH('[1]Lookup for use classification'!$C$13,B1764)),ISNUMBER(SEARCH('[1]Lookup for use classification'!$D$13,B1764)),,ISNUMBER(SEARCH('[1]Lookup for use classification'!$C$13,B1764)),ISNUMBER(SEARCH('[1]Lookup for use classification'!$E$13,B1764))),'[1]Lookup for use classification'!$A$13,IF(OR(ISNUMBER(SEARCH('[1]Lookup for use classification'!$B$14,B1764)),ISNUMBER(SEARCH('[1]Lookup for use classification'!$C$14,B1764))),'[1]Lookup for use classification'!$A$14,"Other"))))))))))))</f>
        <v>Public Assembly</v>
      </c>
      <c r="D1764" s="27">
        <v>1000</v>
      </c>
      <c r="E1764" s="29" t="s">
        <v>415</v>
      </c>
      <c r="F1764" s="29" t="s">
        <v>416</v>
      </c>
    </row>
    <row r="1765" spans="1:6">
      <c r="A1765" s="16" t="s">
        <v>413</v>
      </c>
      <c r="B1765" s="26" t="s">
        <v>417</v>
      </c>
      <c r="C1765" s="133" t="str">
        <f>IF(OR(ISNUMBER(SEARCH('[1]Lookup for use classification'!$B$1,B1765)),ISNUMBER(SEARCH('[1]Lookup for use classification'!$C$1,B1765)),ISNUMBER(SEARCH('[1]Lookup for use classification'!$D$1,B1765)),ISNUMBER(SEARCH('[1]Lookup for use classification'!$E$1,B1765))),'[1]Lookup for use classification'!$A$1,IF(ISNUMBER(SEARCH('[1]Lookup for use classification'!$B$2,B1765)),'[1]Lookup for use classification'!$A$2,IF(ISNUMBER(SEARCH('[1]Lookup for use classification'!$B$3,B1765)),'[1]Lookup for use classification'!$A$3,IF(OR(ISNUMBER(SEARCH('[1]Lookup for use classification'!$B$4,B1765)),ISNUMBER(SEARCH('[1]Lookup for use classification'!$C$4,B1765)),ISNUMBER(SEARCH('[1]Lookup for use classification'!$D$4,B1765)),ISNUMBER(SEARCH('[1]Lookup for use classification'!$E$4,B1765))),'[1]Lookup for use classification'!$A$4,IF(OR(ISNUMBER(SEARCH('[1]Lookup for use classification'!$B$5,B1765)),ISNUMBER(SEARCH('[1]Lookup for use classification'!$C$5,B1765)),ISNUMBER(SEARCH('[1]Lookup for use classification'!$D$5,B1765))),'[1]Lookup for use classification'!$A$5,IF(OR(ISNUMBER(SEARCH('[1]Lookup for use classification'!$B$7,B1765)),ISNUMBER(SEARCH('[1]Lookup for use classification'!$C$7,B1765)),ISNUMBER(SEARCH('[1]Lookup for use classification'!$D$7,B1765))),'[1]Lookup for use classification'!$A$7,IF(OR(ISNUMBER(SEARCH('[1]Lookup for use classification'!$B$9,B1765)),ISNUMBER(SEARCH('[1]Lookup for use classification'!$C$9,B1765)),ISNUMBER(SEARCH('[1]Lookup for use classification'!$D$9,B1765)),ISNUMBER(SEARCH('[1]Lookup for use classification'!$E$9,B1765)),ISNUMBER(SEARCH('[1]Lookup for use classification'!$F$9,B1765)),ISNUMBER(SEARCH('[1]Lookup for use classification'!$G$9,B1765)),ISNUMBER(SEARCH('[1]Lookup for use classification'!$H$9,B1765)),ISNUMBER(SEARCH('[1]Lookup for use classification'!$I$9,B1765)),ISNUMBER(SEARCH('[1]Lookup for use classification'!$J$9,B1765)),ISNUMBER(SEARCH('[1]Lookup for use classification'!$K$9,B1765))),'[1]Lookup for use classification'!$A$9,IF(OR(ISNUMBER(SEARCH('[1]Lookup for use classification'!$B$10,B1765)),ISNUMBER(SEARCH('[1]Lookup for use classification'!$C$10,B1765)),ISNUMBER(SEARCH('[1]Lookup for use classification'!$D$10,B1765)),ISNUMBER(SEARCH('[1]Lookup for use classification'!$E$10,B1765)),ISNUMBER(SEARCH('[1]Lookup for use classification'!$F$10,B1765)),ISNUMBER(SEARCH('[1]Lookup for use classification'!$G$10,B1765))),'[1]Lookup for use classification'!$A$10,IF(OR(ISNUMBER(SEARCH('[1]Lookup for use classification'!$B$11,B1765)),ISNUMBER(SEARCH('[1]Lookup for use classification'!$C$11,B1765))),'[1]Lookup for use classification'!$A$11,IF(OR(ISNUMBER(SEARCH('[1]Lookup for use classification'!$B$12,B1765)),ISNUMBER(SEARCH('[1]Lookup for use classification'!$C$12,B1765))),'[1]Lookup for use classification'!$A$12,IF(OR(ISNUMBER(SEARCH('[1]Lookup for use classification'!$B$13,B1765)),ISNUMBER(SEARCH('[1]Lookup for use classification'!$C$13,B1765)),ISNUMBER(SEARCH('[1]Lookup for use classification'!$D$13,B1765)),,ISNUMBER(SEARCH('[1]Lookup for use classification'!$C$13,B1765)),ISNUMBER(SEARCH('[1]Lookup for use classification'!$E$13,B1765))),'[1]Lookup for use classification'!$A$13,IF(OR(ISNUMBER(SEARCH('[1]Lookup for use classification'!$B$14,B1765)),ISNUMBER(SEARCH('[1]Lookup for use classification'!$C$14,B1765))),'[1]Lookup for use classification'!$A$14,"Other"))))))))))))</f>
        <v>Public Assembly</v>
      </c>
      <c r="D1765" s="27">
        <v>1600</v>
      </c>
      <c r="E1765" s="29" t="s">
        <v>415</v>
      </c>
      <c r="F1765" s="29" t="s">
        <v>416</v>
      </c>
    </row>
    <row r="1766" spans="1:6">
      <c r="A1766" s="16" t="s">
        <v>413</v>
      </c>
      <c r="B1766" s="26" t="s">
        <v>418</v>
      </c>
      <c r="C1766" s="133" t="str">
        <f>IF(OR(ISNUMBER(SEARCH('[1]Lookup for use classification'!$B$1,B1766)),ISNUMBER(SEARCH('[1]Lookup for use classification'!$C$1,B1766)),ISNUMBER(SEARCH('[1]Lookup for use classification'!$D$1,B1766)),ISNUMBER(SEARCH('[1]Lookup for use classification'!$E$1,B1766))),'[1]Lookup for use classification'!$A$1,IF(ISNUMBER(SEARCH('[1]Lookup for use classification'!$B$2,B1766)),'[1]Lookup for use classification'!$A$2,IF(ISNUMBER(SEARCH('[1]Lookup for use classification'!$B$3,B1766)),'[1]Lookup for use classification'!$A$3,IF(OR(ISNUMBER(SEARCH('[1]Lookup for use classification'!$B$4,B1766)),ISNUMBER(SEARCH('[1]Lookup for use classification'!$C$4,B1766)),ISNUMBER(SEARCH('[1]Lookup for use classification'!$D$4,B1766)),ISNUMBER(SEARCH('[1]Lookup for use classification'!$E$4,B1766))),'[1]Lookup for use classification'!$A$4,IF(OR(ISNUMBER(SEARCH('[1]Lookup for use classification'!$B$5,B1766)),ISNUMBER(SEARCH('[1]Lookup for use classification'!$C$5,B1766)),ISNUMBER(SEARCH('[1]Lookup for use classification'!$D$5,B1766))),'[1]Lookup for use classification'!$A$5,IF(OR(ISNUMBER(SEARCH('[1]Lookup for use classification'!$B$7,B1766)),ISNUMBER(SEARCH('[1]Lookup for use classification'!$C$7,B1766)),ISNUMBER(SEARCH('[1]Lookup for use classification'!$D$7,B1766))),'[1]Lookup for use classification'!$A$7,IF(OR(ISNUMBER(SEARCH('[1]Lookup for use classification'!$B$9,B1766)),ISNUMBER(SEARCH('[1]Lookup for use classification'!$C$9,B1766)),ISNUMBER(SEARCH('[1]Lookup for use classification'!$D$9,B1766)),ISNUMBER(SEARCH('[1]Lookup for use classification'!$E$9,B1766)),ISNUMBER(SEARCH('[1]Lookup for use classification'!$F$9,B1766)),ISNUMBER(SEARCH('[1]Lookup for use classification'!$G$9,B1766)),ISNUMBER(SEARCH('[1]Lookup for use classification'!$H$9,B1766)),ISNUMBER(SEARCH('[1]Lookup for use classification'!$I$9,B1766)),ISNUMBER(SEARCH('[1]Lookup for use classification'!$J$9,B1766)),ISNUMBER(SEARCH('[1]Lookup for use classification'!$K$9,B1766))),'[1]Lookup for use classification'!$A$9,IF(OR(ISNUMBER(SEARCH('[1]Lookup for use classification'!$B$10,B1766)),ISNUMBER(SEARCH('[1]Lookup for use classification'!$C$10,B1766)),ISNUMBER(SEARCH('[1]Lookup for use classification'!$D$10,B1766)),ISNUMBER(SEARCH('[1]Lookup for use classification'!$E$10,B1766)),ISNUMBER(SEARCH('[1]Lookup for use classification'!$F$10,B1766)),ISNUMBER(SEARCH('[1]Lookup for use classification'!$G$10,B1766))),'[1]Lookup for use classification'!$A$10,IF(OR(ISNUMBER(SEARCH('[1]Lookup for use classification'!$B$11,B1766)),ISNUMBER(SEARCH('[1]Lookup for use classification'!$C$11,B1766))),'[1]Lookup for use classification'!$A$11,IF(OR(ISNUMBER(SEARCH('[1]Lookup for use classification'!$B$12,B1766)),ISNUMBER(SEARCH('[1]Lookup for use classification'!$C$12,B1766))),'[1]Lookup for use classification'!$A$12,IF(OR(ISNUMBER(SEARCH('[1]Lookup for use classification'!$B$13,B1766)),ISNUMBER(SEARCH('[1]Lookup for use classification'!$C$13,B1766)),ISNUMBER(SEARCH('[1]Lookup for use classification'!$D$13,B1766)),,ISNUMBER(SEARCH('[1]Lookup for use classification'!$C$13,B1766)),ISNUMBER(SEARCH('[1]Lookup for use classification'!$E$13,B1766))),'[1]Lookup for use classification'!$A$13,IF(OR(ISNUMBER(SEARCH('[1]Lookup for use classification'!$B$14,B1766)),ISNUMBER(SEARCH('[1]Lookup for use classification'!$C$14,B1766))),'[1]Lookup for use classification'!$A$14,"Other"))))))))))))</f>
        <v>Health Care - Hospitals</v>
      </c>
      <c r="D1766" s="27">
        <v>2422</v>
      </c>
      <c r="E1766" s="29" t="s">
        <v>10</v>
      </c>
      <c r="F1766" s="29" t="s">
        <v>11</v>
      </c>
    </row>
    <row r="1767" spans="1:6">
      <c r="A1767" s="16" t="s">
        <v>413</v>
      </c>
      <c r="B1767" s="26" t="s">
        <v>419</v>
      </c>
      <c r="C1767" s="133" t="str">
        <f>IF(OR(ISNUMBER(SEARCH('[1]Lookup for use classification'!$B$1,B1767)),ISNUMBER(SEARCH('[1]Lookup for use classification'!$C$1,B1767)),ISNUMBER(SEARCH('[1]Lookup for use classification'!$D$1,B1767)),ISNUMBER(SEARCH('[1]Lookup for use classification'!$E$1,B1767))),'[1]Lookup for use classification'!$A$1,IF(ISNUMBER(SEARCH('[1]Lookup for use classification'!$B$2,B1767)),'[1]Lookup for use classification'!$A$2,IF(ISNUMBER(SEARCH('[1]Lookup for use classification'!$B$3,B1767)),'[1]Lookup for use classification'!$A$3,IF(OR(ISNUMBER(SEARCH('[1]Lookup for use classification'!$B$4,B1767)),ISNUMBER(SEARCH('[1]Lookup for use classification'!$C$4,B1767)),ISNUMBER(SEARCH('[1]Lookup for use classification'!$D$4,B1767)),ISNUMBER(SEARCH('[1]Lookup for use classification'!$E$4,B1767))),'[1]Lookup for use classification'!$A$4,IF(OR(ISNUMBER(SEARCH('[1]Lookup for use classification'!$B$5,B1767)),ISNUMBER(SEARCH('[1]Lookup for use classification'!$C$5,B1767)),ISNUMBER(SEARCH('[1]Lookup for use classification'!$D$5,B1767))),'[1]Lookup for use classification'!$A$5,IF(OR(ISNUMBER(SEARCH('[1]Lookup for use classification'!$B$7,B1767)),ISNUMBER(SEARCH('[1]Lookup for use classification'!$C$7,B1767)),ISNUMBER(SEARCH('[1]Lookup for use classification'!$D$7,B1767))),'[1]Lookup for use classification'!$A$7,IF(OR(ISNUMBER(SEARCH('[1]Lookup for use classification'!$B$9,B1767)),ISNUMBER(SEARCH('[1]Lookup for use classification'!$C$9,B1767)),ISNUMBER(SEARCH('[1]Lookup for use classification'!$D$9,B1767)),ISNUMBER(SEARCH('[1]Lookup for use classification'!$E$9,B1767)),ISNUMBER(SEARCH('[1]Lookup for use classification'!$F$9,B1767)),ISNUMBER(SEARCH('[1]Lookup for use classification'!$G$9,B1767)),ISNUMBER(SEARCH('[1]Lookup for use classification'!$H$9,B1767)),ISNUMBER(SEARCH('[1]Lookup for use classification'!$I$9,B1767)),ISNUMBER(SEARCH('[1]Lookup for use classification'!$J$9,B1767)),ISNUMBER(SEARCH('[1]Lookup for use classification'!$K$9,B1767))),'[1]Lookup for use classification'!$A$9,IF(OR(ISNUMBER(SEARCH('[1]Lookup for use classification'!$B$10,B1767)),ISNUMBER(SEARCH('[1]Lookup for use classification'!$C$10,B1767)),ISNUMBER(SEARCH('[1]Lookup for use classification'!$D$10,B1767)),ISNUMBER(SEARCH('[1]Lookup for use classification'!$E$10,B1767)),ISNUMBER(SEARCH('[1]Lookup for use classification'!$F$10,B1767)),ISNUMBER(SEARCH('[1]Lookup for use classification'!$G$10,B1767))),'[1]Lookup for use classification'!$A$10,IF(OR(ISNUMBER(SEARCH('[1]Lookup for use classification'!$B$11,B1767)),ISNUMBER(SEARCH('[1]Lookup for use classification'!$C$11,B1767))),'[1]Lookup for use classification'!$A$11,IF(OR(ISNUMBER(SEARCH('[1]Lookup for use classification'!$B$12,B1767)),ISNUMBER(SEARCH('[1]Lookup for use classification'!$C$12,B1767))),'[1]Lookup for use classification'!$A$12,IF(OR(ISNUMBER(SEARCH('[1]Lookup for use classification'!$B$13,B1767)),ISNUMBER(SEARCH('[1]Lookup for use classification'!$C$13,B1767)),ISNUMBER(SEARCH('[1]Lookup for use classification'!$D$13,B1767)),,ISNUMBER(SEARCH('[1]Lookup for use classification'!$C$13,B1767)),ISNUMBER(SEARCH('[1]Lookup for use classification'!$E$13,B1767))),'[1]Lookup for use classification'!$A$13,IF(OR(ISNUMBER(SEARCH('[1]Lookup for use classification'!$B$14,B1767)),ISNUMBER(SEARCH('[1]Lookup for use classification'!$C$14,B1767))),'[1]Lookup for use classification'!$A$14,"Other"))))))))))))</f>
        <v>Public Safety</v>
      </c>
      <c r="D1767" s="27">
        <v>437</v>
      </c>
      <c r="E1767" s="29" t="s">
        <v>10</v>
      </c>
      <c r="F1767" s="29" t="s">
        <v>11</v>
      </c>
    </row>
    <row r="1768" spans="1:6">
      <c r="A1768" s="16" t="s">
        <v>413</v>
      </c>
      <c r="B1768" s="26" t="s">
        <v>420</v>
      </c>
      <c r="C1768" s="133" t="str">
        <f>IF(OR(ISNUMBER(SEARCH('[1]Lookup for use classification'!$B$1,B1768)),ISNUMBER(SEARCH('[1]Lookup for use classification'!$C$1,B1768)),ISNUMBER(SEARCH('[1]Lookup for use classification'!$D$1,B1768)),ISNUMBER(SEARCH('[1]Lookup for use classification'!$E$1,B1768))),'[1]Lookup for use classification'!$A$1,IF(ISNUMBER(SEARCH('[1]Lookup for use classification'!$B$2,B1768)),'[1]Lookup for use classification'!$A$2,IF(ISNUMBER(SEARCH('[1]Lookup for use classification'!$B$3,B1768)),'[1]Lookup for use classification'!$A$3,IF(OR(ISNUMBER(SEARCH('[1]Lookup for use classification'!$B$4,B1768)),ISNUMBER(SEARCH('[1]Lookup for use classification'!$C$4,B1768)),ISNUMBER(SEARCH('[1]Lookup for use classification'!$D$4,B1768)),ISNUMBER(SEARCH('[1]Lookup for use classification'!$E$4,B1768))),'[1]Lookup for use classification'!$A$4,IF(OR(ISNUMBER(SEARCH('[1]Lookup for use classification'!$B$5,B1768)),ISNUMBER(SEARCH('[1]Lookup for use classification'!$C$5,B1768)),ISNUMBER(SEARCH('[1]Lookup for use classification'!$D$5,B1768))),'[1]Lookup for use classification'!$A$5,IF(OR(ISNUMBER(SEARCH('[1]Lookup for use classification'!$B$7,B1768)),ISNUMBER(SEARCH('[1]Lookup for use classification'!$C$7,B1768)),ISNUMBER(SEARCH('[1]Lookup for use classification'!$D$7,B1768))),'[1]Lookup for use classification'!$A$7,IF(OR(ISNUMBER(SEARCH('[1]Lookup for use classification'!$B$9,B1768)),ISNUMBER(SEARCH('[1]Lookup for use classification'!$C$9,B1768)),ISNUMBER(SEARCH('[1]Lookup for use classification'!$D$9,B1768)),ISNUMBER(SEARCH('[1]Lookup for use classification'!$E$9,B1768)),ISNUMBER(SEARCH('[1]Lookup for use classification'!$F$9,B1768)),ISNUMBER(SEARCH('[1]Lookup for use classification'!$G$9,B1768)),ISNUMBER(SEARCH('[1]Lookup for use classification'!$H$9,B1768)),ISNUMBER(SEARCH('[1]Lookup for use classification'!$I$9,B1768)),ISNUMBER(SEARCH('[1]Lookup for use classification'!$J$9,B1768)),ISNUMBER(SEARCH('[1]Lookup for use classification'!$K$9,B1768))),'[1]Lookup for use classification'!$A$9,IF(OR(ISNUMBER(SEARCH('[1]Lookup for use classification'!$B$10,B1768)),ISNUMBER(SEARCH('[1]Lookup for use classification'!$C$10,B1768)),ISNUMBER(SEARCH('[1]Lookup for use classification'!$D$10,B1768)),ISNUMBER(SEARCH('[1]Lookup for use classification'!$E$10,B1768)),ISNUMBER(SEARCH('[1]Lookup for use classification'!$F$10,B1768)),ISNUMBER(SEARCH('[1]Lookup for use classification'!$G$10,B1768))),'[1]Lookup for use classification'!$A$10,IF(OR(ISNUMBER(SEARCH('[1]Lookup for use classification'!$B$11,B1768)),ISNUMBER(SEARCH('[1]Lookup for use classification'!$C$11,B1768))),'[1]Lookup for use classification'!$A$11,IF(OR(ISNUMBER(SEARCH('[1]Lookup for use classification'!$B$12,B1768)),ISNUMBER(SEARCH('[1]Lookup for use classification'!$C$12,B1768))),'[1]Lookup for use classification'!$A$12,IF(OR(ISNUMBER(SEARCH('[1]Lookup for use classification'!$B$13,B1768)),ISNUMBER(SEARCH('[1]Lookup for use classification'!$C$13,B1768)),ISNUMBER(SEARCH('[1]Lookup for use classification'!$D$13,B1768)),,ISNUMBER(SEARCH('[1]Lookup for use classification'!$C$13,B1768)),ISNUMBER(SEARCH('[1]Lookup for use classification'!$E$13,B1768))),'[1]Lookup for use classification'!$A$13,IF(OR(ISNUMBER(SEARCH('[1]Lookup for use classification'!$B$14,B1768)),ISNUMBER(SEARCH('[1]Lookup for use classification'!$C$14,B1768))),'[1]Lookup for use classification'!$A$14,"Other"))))))))))))</f>
        <v>Office</v>
      </c>
      <c r="D1768" s="27">
        <v>1152</v>
      </c>
      <c r="E1768" s="29" t="s">
        <v>10</v>
      </c>
      <c r="F1768" s="29" t="s">
        <v>11</v>
      </c>
    </row>
    <row r="1769" spans="1:6">
      <c r="A1769" s="16" t="s">
        <v>413</v>
      </c>
      <c r="B1769" s="26" t="s">
        <v>421</v>
      </c>
      <c r="C1769" s="133" t="str">
        <f>IF(OR(ISNUMBER(SEARCH('[1]Lookup for use classification'!$B$1,B1769)),ISNUMBER(SEARCH('[1]Lookup for use classification'!$C$1,B1769)),ISNUMBER(SEARCH('[1]Lookup for use classification'!$D$1,B1769)),ISNUMBER(SEARCH('[1]Lookup for use classification'!$E$1,B1769))),'[1]Lookup for use classification'!$A$1,IF(ISNUMBER(SEARCH('[1]Lookup for use classification'!$B$2,B1769)),'[1]Lookup for use classification'!$A$2,IF(ISNUMBER(SEARCH('[1]Lookup for use classification'!$B$3,B1769)),'[1]Lookup for use classification'!$A$3,IF(OR(ISNUMBER(SEARCH('[1]Lookup for use classification'!$B$4,B1769)),ISNUMBER(SEARCH('[1]Lookup for use classification'!$C$4,B1769)),ISNUMBER(SEARCH('[1]Lookup for use classification'!$D$4,B1769)),ISNUMBER(SEARCH('[1]Lookup for use classification'!$E$4,B1769))),'[1]Lookup for use classification'!$A$4,IF(OR(ISNUMBER(SEARCH('[1]Lookup for use classification'!$B$5,B1769)),ISNUMBER(SEARCH('[1]Lookup for use classification'!$C$5,B1769)),ISNUMBER(SEARCH('[1]Lookup for use classification'!$D$5,B1769))),'[1]Lookup for use classification'!$A$5,IF(OR(ISNUMBER(SEARCH('[1]Lookup for use classification'!$B$7,B1769)),ISNUMBER(SEARCH('[1]Lookup for use classification'!$C$7,B1769)),ISNUMBER(SEARCH('[1]Lookup for use classification'!$D$7,B1769))),'[1]Lookup for use classification'!$A$7,IF(OR(ISNUMBER(SEARCH('[1]Lookup for use classification'!$B$9,B1769)),ISNUMBER(SEARCH('[1]Lookup for use classification'!$C$9,B1769)),ISNUMBER(SEARCH('[1]Lookup for use classification'!$D$9,B1769)),ISNUMBER(SEARCH('[1]Lookup for use classification'!$E$9,B1769)),ISNUMBER(SEARCH('[1]Lookup for use classification'!$F$9,B1769)),ISNUMBER(SEARCH('[1]Lookup for use classification'!$G$9,B1769)),ISNUMBER(SEARCH('[1]Lookup for use classification'!$H$9,B1769)),ISNUMBER(SEARCH('[1]Lookup for use classification'!$I$9,B1769)),ISNUMBER(SEARCH('[1]Lookup for use classification'!$J$9,B1769)),ISNUMBER(SEARCH('[1]Lookup for use classification'!$K$9,B1769))),'[1]Lookup for use classification'!$A$9,IF(OR(ISNUMBER(SEARCH('[1]Lookup for use classification'!$B$10,B1769)),ISNUMBER(SEARCH('[1]Lookup for use classification'!$C$10,B1769)),ISNUMBER(SEARCH('[1]Lookup for use classification'!$D$10,B1769)),ISNUMBER(SEARCH('[1]Lookup for use classification'!$E$10,B1769)),ISNUMBER(SEARCH('[1]Lookup for use classification'!$F$10,B1769)),ISNUMBER(SEARCH('[1]Lookup for use classification'!$G$10,B1769))),'[1]Lookup for use classification'!$A$10,IF(OR(ISNUMBER(SEARCH('[1]Lookup for use classification'!$B$11,B1769)),ISNUMBER(SEARCH('[1]Lookup for use classification'!$C$11,B1769))),'[1]Lookup for use classification'!$A$11,IF(OR(ISNUMBER(SEARCH('[1]Lookup for use classification'!$B$12,B1769)),ISNUMBER(SEARCH('[1]Lookup for use classification'!$C$12,B1769))),'[1]Lookup for use classification'!$A$12,IF(OR(ISNUMBER(SEARCH('[1]Lookup for use classification'!$B$13,B1769)),ISNUMBER(SEARCH('[1]Lookup for use classification'!$C$13,B1769)),ISNUMBER(SEARCH('[1]Lookup for use classification'!$D$13,B1769)),,ISNUMBER(SEARCH('[1]Lookup for use classification'!$C$13,B1769)),ISNUMBER(SEARCH('[1]Lookup for use classification'!$E$13,B1769))),'[1]Lookup for use classification'!$A$13,IF(OR(ISNUMBER(SEARCH('[1]Lookup for use classification'!$B$14,B1769)),ISNUMBER(SEARCH('[1]Lookup for use classification'!$C$14,B1769))),'[1]Lookup for use classification'!$A$14,"Other"))))))))))))</f>
        <v>Water &amp; Sewer</v>
      </c>
      <c r="D1769" s="27">
        <v>784</v>
      </c>
      <c r="E1769" s="29" t="s">
        <v>10</v>
      </c>
      <c r="F1769" s="29" t="s">
        <v>11</v>
      </c>
    </row>
    <row r="1770" spans="1:6">
      <c r="A1770" s="16" t="s">
        <v>413</v>
      </c>
      <c r="B1770" s="30" t="s">
        <v>58</v>
      </c>
      <c r="C1770" s="133" t="str">
        <f>IF(OR(ISNUMBER(SEARCH('[1]Lookup for use classification'!$B$1,B1770)),ISNUMBER(SEARCH('[1]Lookup for use classification'!$C$1,B1770)),ISNUMBER(SEARCH('[1]Lookup for use classification'!$D$1,B1770)),ISNUMBER(SEARCH('[1]Lookup for use classification'!$E$1,B1770))),'[1]Lookup for use classification'!$A$1,IF(ISNUMBER(SEARCH('[1]Lookup for use classification'!$B$2,B1770)),'[1]Lookup for use classification'!$A$2,IF(ISNUMBER(SEARCH('[1]Lookup for use classification'!$B$3,B1770)),'[1]Lookup for use classification'!$A$3,IF(OR(ISNUMBER(SEARCH('[1]Lookup for use classification'!$B$4,B1770)),ISNUMBER(SEARCH('[1]Lookup for use classification'!$C$4,B1770)),ISNUMBER(SEARCH('[1]Lookup for use classification'!$D$4,B1770)),ISNUMBER(SEARCH('[1]Lookup for use classification'!$E$4,B1770))),'[1]Lookup for use classification'!$A$4,IF(OR(ISNUMBER(SEARCH('[1]Lookup for use classification'!$B$5,B1770)),ISNUMBER(SEARCH('[1]Lookup for use classification'!$C$5,B1770)),ISNUMBER(SEARCH('[1]Lookup for use classification'!$D$5,B1770))),'[1]Lookup for use classification'!$A$5,IF(OR(ISNUMBER(SEARCH('[1]Lookup for use classification'!$B$7,B1770)),ISNUMBER(SEARCH('[1]Lookup for use classification'!$C$7,B1770)),ISNUMBER(SEARCH('[1]Lookup for use classification'!$D$7,B1770))),'[1]Lookup for use classification'!$A$7,IF(OR(ISNUMBER(SEARCH('[1]Lookup for use classification'!$B$9,B1770)),ISNUMBER(SEARCH('[1]Lookup for use classification'!$C$9,B1770)),ISNUMBER(SEARCH('[1]Lookup for use classification'!$D$9,B1770)),ISNUMBER(SEARCH('[1]Lookup for use classification'!$E$9,B1770)),ISNUMBER(SEARCH('[1]Lookup for use classification'!$F$9,B1770)),ISNUMBER(SEARCH('[1]Lookup for use classification'!$G$9,B1770)),ISNUMBER(SEARCH('[1]Lookup for use classification'!$H$9,B1770)),ISNUMBER(SEARCH('[1]Lookup for use classification'!$I$9,B1770)),ISNUMBER(SEARCH('[1]Lookup for use classification'!$J$9,B1770)),ISNUMBER(SEARCH('[1]Lookup for use classification'!$K$9,B1770))),'[1]Lookup for use classification'!$A$9,IF(OR(ISNUMBER(SEARCH('[1]Lookup for use classification'!$B$10,B1770)),ISNUMBER(SEARCH('[1]Lookup for use classification'!$C$10,B1770)),ISNUMBER(SEARCH('[1]Lookup for use classification'!$D$10,B1770)),ISNUMBER(SEARCH('[1]Lookup for use classification'!$E$10,B1770)),ISNUMBER(SEARCH('[1]Lookup for use classification'!$F$10,B1770)),ISNUMBER(SEARCH('[1]Lookup for use classification'!$G$10,B1770))),'[1]Lookup for use classification'!$A$10,IF(OR(ISNUMBER(SEARCH('[1]Lookup for use classification'!$B$11,B1770)),ISNUMBER(SEARCH('[1]Lookup for use classification'!$C$11,B1770))),'[1]Lookup for use classification'!$A$11,IF(OR(ISNUMBER(SEARCH('[1]Lookup for use classification'!$B$12,B1770)),ISNUMBER(SEARCH('[1]Lookup for use classification'!$C$12,B1770))),'[1]Lookup for use classification'!$A$12,IF(OR(ISNUMBER(SEARCH('[1]Lookup for use classification'!$B$13,B1770)),ISNUMBER(SEARCH('[1]Lookup for use classification'!$C$13,B1770)),ISNUMBER(SEARCH('[1]Lookup for use classification'!$D$13,B1770)),,ISNUMBER(SEARCH('[1]Lookup for use classification'!$C$13,B1770)),ISNUMBER(SEARCH('[1]Lookup for use classification'!$E$13,B1770))),'[1]Lookup for use classification'!$A$13,IF(OR(ISNUMBER(SEARCH('[1]Lookup for use classification'!$B$14,B1770)),ISNUMBER(SEARCH('[1]Lookup for use classification'!$C$14,B1770))),'[1]Lookup for use classification'!$A$14,"Other"))))))))))))</f>
        <v>Education - K - 12</v>
      </c>
      <c r="D1770" s="46">
        <v>20000</v>
      </c>
      <c r="E1770" s="28" t="s">
        <v>415</v>
      </c>
      <c r="F1770" s="28" t="s">
        <v>416</v>
      </c>
    </row>
    <row r="1771" spans="1:6">
      <c r="A1771" s="16" t="s">
        <v>413</v>
      </c>
      <c r="B1771" s="26" t="s">
        <v>422</v>
      </c>
      <c r="C1771" s="133" t="str">
        <f>IF(OR(ISNUMBER(SEARCH('[1]Lookup for use classification'!$B$1,B1771)),ISNUMBER(SEARCH('[1]Lookup for use classification'!$C$1,B1771)),ISNUMBER(SEARCH('[1]Lookup for use classification'!$D$1,B1771)),ISNUMBER(SEARCH('[1]Lookup for use classification'!$E$1,B1771))),'[1]Lookup for use classification'!$A$1,IF(ISNUMBER(SEARCH('[1]Lookup for use classification'!$B$2,B1771)),'[1]Lookup for use classification'!$A$2,IF(ISNUMBER(SEARCH('[1]Lookup for use classification'!$B$3,B1771)),'[1]Lookup for use classification'!$A$3,IF(OR(ISNUMBER(SEARCH('[1]Lookup for use classification'!$B$4,B1771)),ISNUMBER(SEARCH('[1]Lookup for use classification'!$C$4,B1771)),ISNUMBER(SEARCH('[1]Lookup for use classification'!$D$4,B1771)),ISNUMBER(SEARCH('[1]Lookup for use classification'!$E$4,B1771))),'[1]Lookup for use classification'!$A$4,IF(OR(ISNUMBER(SEARCH('[1]Lookup for use classification'!$B$5,B1771)),ISNUMBER(SEARCH('[1]Lookup for use classification'!$C$5,B1771)),ISNUMBER(SEARCH('[1]Lookup for use classification'!$D$5,B1771))),'[1]Lookup for use classification'!$A$5,IF(OR(ISNUMBER(SEARCH('[1]Lookup for use classification'!$B$7,B1771)),ISNUMBER(SEARCH('[1]Lookup for use classification'!$C$7,B1771)),ISNUMBER(SEARCH('[1]Lookup for use classification'!$D$7,B1771))),'[1]Lookup for use classification'!$A$7,IF(OR(ISNUMBER(SEARCH('[1]Lookup for use classification'!$B$9,B1771)),ISNUMBER(SEARCH('[1]Lookup for use classification'!$C$9,B1771)),ISNUMBER(SEARCH('[1]Lookup for use classification'!$D$9,B1771)),ISNUMBER(SEARCH('[1]Lookup for use classification'!$E$9,B1771)),ISNUMBER(SEARCH('[1]Lookup for use classification'!$F$9,B1771)),ISNUMBER(SEARCH('[1]Lookup for use classification'!$G$9,B1771)),ISNUMBER(SEARCH('[1]Lookup for use classification'!$H$9,B1771)),ISNUMBER(SEARCH('[1]Lookup for use classification'!$I$9,B1771)),ISNUMBER(SEARCH('[1]Lookup for use classification'!$J$9,B1771)),ISNUMBER(SEARCH('[1]Lookup for use classification'!$K$9,B1771))),'[1]Lookup for use classification'!$A$9,IF(OR(ISNUMBER(SEARCH('[1]Lookup for use classification'!$B$10,B1771)),ISNUMBER(SEARCH('[1]Lookup for use classification'!$C$10,B1771)),ISNUMBER(SEARCH('[1]Lookup for use classification'!$D$10,B1771)),ISNUMBER(SEARCH('[1]Lookup for use classification'!$E$10,B1771)),ISNUMBER(SEARCH('[1]Lookup for use classification'!$F$10,B1771)),ISNUMBER(SEARCH('[1]Lookup for use classification'!$G$10,B1771))),'[1]Lookup for use classification'!$A$10,IF(OR(ISNUMBER(SEARCH('[1]Lookup for use classification'!$B$11,B1771)),ISNUMBER(SEARCH('[1]Lookup for use classification'!$C$11,B1771))),'[1]Lookup for use classification'!$A$11,IF(OR(ISNUMBER(SEARCH('[1]Lookup for use classification'!$B$12,B1771)),ISNUMBER(SEARCH('[1]Lookup for use classification'!$C$12,B1771))),'[1]Lookup for use classification'!$A$12,IF(OR(ISNUMBER(SEARCH('[1]Lookup for use classification'!$B$13,B1771)),ISNUMBER(SEARCH('[1]Lookup for use classification'!$C$13,B1771)),ISNUMBER(SEARCH('[1]Lookup for use classification'!$D$13,B1771)),,ISNUMBER(SEARCH('[1]Lookup for use classification'!$C$13,B1771)),ISNUMBER(SEARCH('[1]Lookup for use classification'!$E$13,B1771))),'[1]Lookup for use classification'!$A$13,IF(OR(ISNUMBER(SEARCH('[1]Lookup for use classification'!$B$14,B1771)),ISNUMBER(SEARCH('[1]Lookup for use classification'!$C$14,B1771))),'[1]Lookup for use classification'!$A$14,"Other"))))))))))))</f>
        <v>Retail - Other</v>
      </c>
      <c r="D1771" s="27">
        <v>800</v>
      </c>
      <c r="E1771" s="29" t="s">
        <v>415</v>
      </c>
      <c r="F1771" s="29" t="s">
        <v>423</v>
      </c>
    </row>
    <row r="1772" spans="1:6">
      <c r="A1772" s="16" t="s">
        <v>413</v>
      </c>
      <c r="B1772" s="26" t="s">
        <v>424</v>
      </c>
      <c r="C1772" s="133" t="str">
        <f>IF(OR(ISNUMBER(SEARCH('[1]Lookup for use classification'!$B$1,B1772)),ISNUMBER(SEARCH('[1]Lookup for use classification'!$C$1,B1772)),ISNUMBER(SEARCH('[1]Lookup for use classification'!$D$1,B1772)),ISNUMBER(SEARCH('[1]Lookup for use classification'!$E$1,B1772))),'[1]Lookup for use classification'!$A$1,IF(ISNUMBER(SEARCH('[1]Lookup for use classification'!$B$2,B1772)),'[1]Lookup for use classification'!$A$2,IF(ISNUMBER(SEARCH('[1]Lookup for use classification'!$B$3,B1772)),'[1]Lookup for use classification'!$A$3,IF(OR(ISNUMBER(SEARCH('[1]Lookup for use classification'!$B$4,B1772)),ISNUMBER(SEARCH('[1]Lookup for use classification'!$C$4,B1772)),ISNUMBER(SEARCH('[1]Lookup for use classification'!$D$4,B1772)),ISNUMBER(SEARCH('[1]Lookup for use classification'!$E$4,B1772))),'[1]Lookup for use classification'!$A$4,IF(OR(ISNUMBER(SEARCH('[1]Lookup for use classification'!$B$5,B1772)),ISNUMBER(SEARCH('[1]Lookup for use classification'!$C$5,B1772)),ISNUMBER(SEARCH('[1]Lookup for use classification'!$D$5,B1772))),'[1]Lookup for use classification'!$A$5,IF(OR(ISNUMBER(SEARCH('[1]Lookup for use classification'!$B$7,B1772)),ISNUMBER(SEARCH('[1]Lookup for use classification'!$C$7,B1772)),ISNUMBER(SEARCH('[1]Lookup for use classification'!$D$7,B1772))),'[1]Lookup for use classification'!$A$7,IF(OR(ISNUMBER(SEARCH('[1]Lookup for use classification'!$B$9,B1772)),ISNUMBER(SEARCH('[1]Lookup for use classification'!$C$9,B1772)),ISNUMBER(SEARCH('[1]Lookup for use classification'!$D$9,B1772)),ISNUMBER(SEARCH('[1]Lookup for use classification'!$E$9,B1772)),ISNUMBER(SEARCH('[1]Lookup for use classification'!$F$9,B1772)),ISNUMBER(SEARCH('[1]Lookup for use classification'!$G$9,B1772)),ISNUMBER(SEARCH('[1]Lookup for use classification'!$H$9,B1772)),ISNUMBER(SEARCH('[1]Lookup for use classification'!$I$9,B1772)),ISNUMBER(SEARCH('[1]Lookup for use classification'!$J$9,B1772)),ISNUMBER(SEARCH('[1]Lookup for use classification'!$K$9,B1772))),'[1]Lookup for use classification'!$A$9,IF(OR(ISNUMBER(SEARCH('[1]Lookup for use classification'!$B$10,B1772)),ISNUMBER(SEARCH('[1]Lookup for use classification'!$C$10,B1772)),ISNUMBER(SEARCH('[1]Lookup for use classification'!$D$10,B1772)),ISNUMBER(SEARCH('[1]Lookup for use classification'!$E$10,B1772)),ISNUMBER(SEARCH('[1]Lookup for use classification'!$F$10,B1772)),ISNUMBER(SEARCH('[1]Lookup for use classification'!$G$10,B1772))),'[1]Lookup for use classification'!$A$10,IF(OR(ISNUMBER(SEARCH('[1]Lookup for use classification'!$B$11,B1772)),ISNUMBER(SEARCH('[1]Lookup for use classification'!$C$11,B1772))),'[1]Lookup for use classification'!$A$11,IF(OR(ISNUMBER(SEARCH('[1]Lookup for use classification'!$B$12,B1772)),ISNUMBER(SEARCH('[1]Lookup for use classification'!$C$12,B1772))),'[1]Lookup for use classification'!$A$12,IF(OR(ISNUMBER(SEARCH('[1]Lookup for use classification'!$B$13,B1772)),ISNUMBER(SEARCH('[1]Lookup for use classification'!$C$13,B1772)),ISNUMBER(SEARCH('[1]Lookup for use classification'!$D$13,B1772)),,ISNUMBER(SEARCH('[1]Lookup for use classification'!$C$13,B1772)),ISNUMBER(SEARCH('[1]Lookup for use classification'!$E$13,B1772))),'[1]Lookup for use classification'!$A$13,IF(OR(ISNUMBER(SEARCH('[1]Lookup for use classification'!$B$14,B1772)),ISNUMBER(SEARCH('[1]Lookup for use classification'!$C$14,B1772))),'[1]Lookup for use classification'!$A$14,"Other"))))))))))))</f>
        <v>Office</v>
      </c>
      <c r="D1772" s="27">
        <v>875</v>
      </c>
      <c r="E1772" s="29" t="s">
        <v>415</v>
      </c>
      <c r="F1772" s="29" t="s">
        <v>6</v>
      </c>
    </row>
    <row r="1773" spans="1:6">
      <c r="A1773" s="16" t="s">
        <v>413</v>
      </c>
      <c r="B1773" s="26" t="s">
        <v>425</v>
      </c>
      <c r="C1773" s="133" t="str">
        <f>IF(OR(ISNUMBER(SEARCH('[1]Lookup for use classification'!$B$1,B1773)),ISNUMBER(SEARCH('[1]Lookup for use classification'!$C$1,B1773)),ISNUMBER(SEARCH('[1]Lookup for use classification'!$D$1,B1773)),ISNUMBER(SEARCH('[1]Lookup for use classification'!$E$1,B1773))),'[1]Lookup for use classification'!$A$1,IF(ISNUMBER(SEARCH('[1]Lookup for use classification'!$B$2,B1773)),'[1]Lookup for use classification'!$A$2,IF(ISNUMBER(SEARCH('[1]Lookup for use classification'!$B$3,B1773)),'[1]Lookup for use classification'!$A$3,IF(OR(ISNUMBER(SEARCH('[1]Lookup for use classification'!$B$4,B1773)),ISNUMBER(SEARCH('[1]Lookup for use classification'!$C$4,B1773)),ISNUMBER(SEARCH('[1]Lookup for use classification'!$D$4,B1773)),ISNUMBER(SEARCH('[1]Lookup for use classification'!$E$4,B1773))),'[1]Lookup for use classification'!$A$4,IF(OR(ISNUMBER(SEARCH('[1]Lookup for use classification'!$B$5,B1773)),ISNUMBER(SEARCH('[1]Lookup for use classification'!$C$5,B1773)),ISNUMBER(SEARCH('[1]Lookup for use classification'!$D$5,B1773))),'[1]Lookup for use classification'!$A$5,IF(OR(ISNUMBER(SEARCH('[1]Lookup for use classification'!$B$7,B1773)),ISNUMBER(SEARCH('[1]Lookup for use classification'!$C$7,B1773)),ISNUMBER(SEARCH('[1]Lookup for use classification'!$D$7,B1773))),'[1]Lookup for use classification'!$A$7,IF(OR(ISNUMBER(SEARCH('[1]Lookup for use classification'!$B$9,B1773)),ISNUMBER(SEARCH('[1]Lookup for use classification'!$C$9,B1773)),ISNUMBER(SEARCH('[1]Lookup for use classification'!$D$9,B1773)),ISNUMBER(SEARCH('[1]Lookup for use classification'!$E$9,B1773)),ISNUMBER(SEARCH('[1]Lookup for use classification'!$F$9,B1773)),ISNUMBER(SEARCH('[1]Lookup for use classification'!$G$9,B1773)),ISNUMBER(SEARCH('[1]Lookup for use classification'!$H$9,B1773)),ISNUMBER(SEARCH('[1]Lookup for use classification'!$I$9,B1773)),ISNUMBER(SEARCH('[1]Lookup for use classification'!$J$9,B1773)),ISNUMBER(SEARCH('[1]Lookup for use classification'!$K$9,B1773))),'[1]Lookup for use classification'!$A$9,IF(OR(ISNUMBER(SEARCH('[1]Lookup for use classification'!$B$10,B1773)),ISNUMBER(SEARCH('[1]Lookup for use classification'!$C$10,B1773)),ISNUMBER(SEARCH('[1]Lookup for use classification'!$D$10,B1773)),ISNUMBER(SEARCH('[1]Lookup for use classification'!$E$10,B1773)),ISNUMBER(SEARCH('[1]Lookup for use classification'!$F$10,B1773)),ISNUMBER(SEARCH('[1]Lookup for use classification'!$G$10,B1773))),'[1]Lookup for use classification'!$A$10,IF(OR(ISNUMBER(SEARCH('[1]Lookup for use classification'!$B$11,B1773)),ISNUMBER(SEARCH('[1]Lookup for use classification'!$C$11,B1773))),'[1]Lookup for use classification'!$A$11,IF(OR(ISNUMBER(SEARCH('[1]Lookup for use classification'!$B$12,B1773)),ISNUMBER(SEARCH('[1]Lookup for use classification'!$C$12,B1773))),'[1]Lookup for use classification'!$A$12,IF(OR(ISNUMBER(SEARCH('[1]Lookup for use classification'!$B$13,B1773)),ISNUMBER(SEARCH('[1]Lookup for use classification'!$C$13,B1773)),ISNUMBER(SEARCH('[1]Lookup for use classification'!$D$13,B1773)),,ISNUMBER(SEARCH('[1]Lookup for use classification'!$C$13,B1773)),ISNUMBER(SEARCH('[1]Lookup for use classification'!$E$13,B1773))),'[1]Lookup for use classification'!$A$13,IF(OR(ISNUMBER(SEARCH('[1]Lookup for use classification'!$B$14,B1773)),ISNUMBER(SEARCH('[1]Lookup for use classification'!$C$14,B1773))),'[1]Lookup for use classification'!$A$14,"Other"))))))))))))</f>
        <v>Office</v>
      </c>
      <c r="D1773" s="27">
        <v>750</v>
      </c>
      <c r="E1773" s="29" t="s">
        <v>415</v>
      </c>
      <c r="F1773" s="29" t="s">
        <v>6</v>
      </c>
    </row>
    <row r="1774" spans="1:6">
      <c r="A1774" s="16" t="s">
        <v>413</v>
      </c>
      <c r="B1774" s="26" t="s">
        <v>64</v>
      </c>
      <c r="C1774" s="133" t="str">
        <f>IF(OR(ISNUMBER(SEARCH('[1]Lookup for use classification'!$B$1,B1774)),ISNUMBER(SEARCH('[1]Lookup for use classification'!$C$1,B1774)),ISNUMBER(SEARCH('[1]Lookup for use classification'!$D$1,B1774)),ISNUMBER(SEARCH('[1]Lookup for use classification'!$E$1,B1774))),'[1]Lookup for use classification'!$A$1,IF(ISNUMBER(SEARCH('[1]Lookup for use classification'!$B$2,B1774)),'[1]Lookup for use classification'!$A$2,IF(ISNUMBER(SEARCH('[1]Lookup for use classification'!$B$3,B1774)),'[1]Lookup for use classification'!$A$3,IF(OR(ISNUMBER(SEARCH('[1]Lookup for use classification'!$B$4,B1774)),ISNUMBER(SEARCH('[1]Lookup for use classification'!$C$4,B1774)),ISNUMBER(SEARCH('[1]Lookup for use classification'!$D$4,B1774)),ISNUMBER(SEARCH('[1]Lookup for use classification'!$E$4,B1774))),'[1]Lookup for use classification'!$A$4,IF(OR(ISNUMBER(SEARCH('[1]Lookup for use classification'!$B$5,B1774)),ISNUMBER(SEARCH('[1]Lookup for use classification'!$C$5,B1774)),ISNUMBER(SEARCH('[1]Lookup for use classification'!$D$5,B1774))),'[1]Lookup for use classification'!$A$5,IF(OR(ISNUMBER(SEARCH('[1]Lookup for use classification'!$B$7,B1774)),ISNUMBER(SEARCH('[1]Lookup for use classification'!$C$7,B1774)),ISNUMBER(SEARCH('[1]Lookup for use classification'!$D$7,B1774))),'[1]Lookup for use classification'!$A$7,IF(OR(ISNUMBER(SEARCH('[1]Lookup for use classification'!$B$9,B1774)),ISNUMBER(SEARCH('[1]Lookup for use classification'!$C$9,B1774)),ISNUMBER(SEARCH('[1]Lookup for use classification'!$D$9,B1774)),ISNUMBER(SEARCH('[1]Lookup for use classification'!$E$9,B1774)),ISNUMBER(SEARCH('[1]Lookup for use classification'!$F$9,B1774)),ISNUMBER(SEARCH('[1]Lookup for use classification'!$G$9,B1774)),ISNUMBER(SEARCH('[1]Lookup for use classification'!$H$9,B1774)),ISNUMBER(SEARCH('[1]Lookup for use classification'!$I$9,B1774)),ISNUMBER(SEARCH('[1]Lookup for use classification'!$J$9,B1774)),ISNUMBER(SEARCH('[1]Lookup for use classification'!$K$9,B1774))),'[1]Lookup for use classification'!$A$9,IF(OR(ISNUMBER(SEARCH('[1]Lookup for use classification'!$B$10,B1774)),ISNUMBER(SEARCH('[1]Lookup for use classification'!$C$10,B1774)),ISNUMBER(SEARCH('[1]Lookup for use classification'!$D$10,B1774)),ISNUMBER(SEARCH('[1]Lookup for use classification'!$E$10,B1774)),ISNUMBER(SEARCH('[1]Lookup for use classification'!$F$10,B1774)),ISNUMBER(SEARCH('[1]Lookup for use classification'!$G$10,B1774))),'[1]Lookup for use classification'!$A$10,IF(OR(ISNUMBER(SEARCH('[1]Lookup for use classification'!$B$11,B1774)),ISNUMBER(SEARCH('[1]Lookup for use classification'!$C$11,B1774))),'[1]Lookup for use classification'!$A$11,IF(OR(ISNUMBER(SEARCH('[1]Lookup for use classification'!$B$12,B1774)),ISNUMBER(SEARCH('[1]Lookup for use classification'!$C$12,B1774))),'[1]Lookup for use classification'!$A$12,IF(OR(ISNUMBER(SEARCH('[1]Lookup for use classification'!$B$13,B1774)),ISNUMBER(SEARCH('[1]Lookup for use classification'!$C$13,B1774)),ISNUMBER(SEARCH('[1]Lookup for use classification'!$D$13,B1774)),,ISNUMBER(SEARCH('[1]Lookup for use classification'!$C$13,B1774)),ISNUMBER(SEARCH('[1]Lookup for use classification'!$E$13,B1774))),'[1]Lookup for use classification'!$A$13,IF(OR(ISNUMBER(SEARCH('[1]Lookup for use classification'!$B$14,B1774)),ISNUMBER(SEARCH('[1]Lookup for use classification'!$C$14,B1774))),'[1]Lookup for use classification'!$A$14,"Other"))))))))))))</f>
        <v>Water &amp; Sewer</v>
      </c>
      <c r="D1774" s="27">
        <v>1100</v>
      </c>
      <c r="E1774" s="29" t="s">
        <v>415</v>
      </c>
      <c r="F1774" s="29" t="s">
        <v>426</v>
      </c>
    </row>
    <row r="1775" spans="1:6">
      <c r="A1775" s="16" t="s">
        <v>413</v>
      </c>
      <c r="B1775" s="26" t="s">
        <v>427</v>
      </c>
      <c r="C1775" s="133" t="str">
        <f>IF(OR(ISNUMBER(SEARCH('[1]Lookup for use classification'!$B$1,B1775)),ISNUMBER(SEARCH('[1]Lookup for use classification'!$C$1,B1775)),ISNUMBER(SEARCH('[1]Lookup for use classification'!$D$1,B1775)),ISNUMBER(SEARCH('[1]Lookup for use classification'!$E$1,B1775))),'[1]Lookup for use classification'!$A$1,IF(ISNUMBER(SEARCH('[1]Lookup for use classification'!$B$2,B1775)),'[1]Lookup for use classification'!$A$2,IF(ISNUMBER(SEARCH('[1]Lookup for use classification'!$B$3,B1775)),'[1]Lookup for use classification'!$A$3,IF(OR(ISNUMBER(SEARCH('[1]Lookup for use classification'!$B$4,B1775)),ISNUMBER(SEARCH('[1]Lookup for use classification'!$C$4,B1775)),ISNUMBER(SEARCH('[1]Lookup for use classification'!$D$4,B1775)),ISNUMBER(SEARCH('[1]Lookup for use classification'!$E$4,B1775))),'[1]Lookup for use classification'!$A$4,IF(OR(ISNUMBER(SEARCH('[1]Lookup for use classification'!$B$5,B1775)),ISNUMBER(SEARCH('[1]Lookup for use classification'!$C$5,B1775)),ISNUMBER(SEARCH('[1]Lookup for use classification'!$D$5,B1775))),'[1]Lookup for use classification'!$A$5,IF(OR(ISNUMBER(SEARCH('[1]Lookup for use classification'!$B$7,B1775)),ISNUMBER(SEARCH('[1]Lookup for use classification'!$C$7,B1775)),ISNUMBER(SEARCH('[1]Lookup for use classification'!$D$7,B1775))),'[1]Lookup for use classification'!$A$7,IF(OR(ISNUMBER(SEARCH('[1]Lookup for use classification'!$B$9,B1775)),ISNUMBER(SEARCH('[1]Lookup for use classification'!$C$9,B1775)),ISNUMBER(SEARCH('[1]Lookup for use classification'!$D$9,B1775)),ISNUMBER(SEARCH('[1]Lookup for use classification'!$E$9,B1775)),ISNUMBER(SEARCH('[1]Lookup for use classification'!$F$9,B1775)),ISNUMBER(SEARCH('[1]Lookup for use classification'!$G$9,B1775)),ISNUMBER(SEARCH('[1]Lookup for use classification'!$H$9,B1775)),ISNUMBER(SEARCH('[1]Lookup for use classification'!$I$9,B1775)),ISNUMBER(SEARCH('[1]Lookup for use classification'!$J$9,B1775)),ISNUMBER(SEARCH('[1]Lookup for use classification'!$K$9,B1775))),'[1]Lookup for use classification'!$A$9,IF(OR(ISNUMBER(SEARCH('[1]Lookup for use classification'!$B$10,B1775)),ISNUMBER(SEARCH('[1]Lookup for use classification'!$C$10,B1775)),ISNUMBER(SEARCH('[1]Lookup for use classification'!$D$10,B1775)),ISNUMBER(SEARCH('[1]Lookup for use classification'!$E$10,B1775)),ISNUMBER(SEARCH('[1]Lookup for use classification'!$F$10,B1775)),ISNUMBER(SEARCH('[1]Lookup for use classification'!$G$10,B1775))),'[1]Lookup for use classification'!$A$10,IF(OR(ISNUMBER(SEARCH('[1]Lookup for use classification'!$B$11,B1775)),ISNUMBER(SEARCH('[1]Lookup for use classification'!$C$11,B1775))),'[1]Lookup for use classification'!$A$11,IF(OR(ISNUMBER(SEARCH('[1]Lookup for use classification'!$B$12,B1775)),ISNUMBER(SEARCH('[1]Lookup for use classification'!$C$12,B1775))),'[1]Lookup for use classification'!$A$12,IF(OR(ISNUMBER(SEARCH('[1]Lookup for use classification'!$B$13,B1775)),ISNUMBER(SEARCH('[1]Lookup for use classification'!$C$13,B1775)),ISNUMBER(SEARCH('[1]Lookup for use classification'!$D$13,B1775)),,ISNUMBER(SEARCH('[1]Lookup for use classification'!$C$13,B1775)),ISNUMBER(SEARCH('[1]Lookup for use classification'!$E$13,B1775))),'[1]Lookup for use classification'!$A$13,IF(OR(ISNUMBER(SEARCH('[1]Lookup for use classification'!$B$14,B1775)),ISNUMBER(SEARCH('[1]Lookup for use classification'!$C$14,B1775))),'[1]Lookup for use classification'!$A$14,"Other"))))))))))))</f>
        <v>Other</v>
      </c>
      <c r="D1775" s="27">
        <v>1104</v>
      </c>
      <c r="E1775" s="29" t="s">
        <v>11</v>
      </c>
      <c r="F1775" s="29"/>
    </row>
    <row r="1776" spans="1:6">
      <c r="A1776" s="16" t="s">
        <v>428</v>
      </c>
      <c r="B1776" s="26" t="s">
        <v>429</v>
      </c>
      <c r="C1776" s="133" t="str">
        <f>IF(OR(ISNUMBER(SEARCH('[1]Lookup for use classification'!$B$1,B1776)),ISNUMBER(SEARCH('[1]Lookup for use classification'!$C$1,B1776)),ISNUMBER(SEARCH('[1]Lookup for use classification'!$D$1,B1776)),ISNUMBER(SEARCH('[1]Lookup for use classification'!$E$1,B1776))),'[1]Lookup for use classification'!$A$1,IF(ISNUMBER(SEARCH('[1]Lookup for use classification'!$B$2,B1776)),'[1]Lookup for use classification'!$A$2,IF(ISNUMBER(SEARCH('[1]Lookup for use classification'!$B$3,B1776)),'[1]Lookup for use classification'!$A$3,IF(OR(ISNUMBER(SEARCH('[1]Lookup for use classification'!$B$4,B1776)),ISNUMBER(SEARCH('[1]Lookup for use classification'!$C$4,B1776)),ISNUMBER(SEARCH('[1]Lookup for use classification'!$D$4,B1776)),ISNUMBER(SEARCH('[1]Lookup for use classification'!$E$4,B1776))),'[1]Lookup for use classification'!$A$4,IF(OR(ISNUMBER(SEARCH('[1]Lookup for use classification'!$B$5,B1776)),ISNUMBER(SEARCH('[1]Lookup for use classification'!$C$5,B1776)),ISNUMBER(SEARCH('[1]Lookup for use classification'!$D$5,B1776))),'[1]Lookup for use classification'!$A$5,IF(OR(ISNUMBER(SEARCH('[1]Lookup for use classification'!$B$7,B1776)),ISNUMBER(SEARCH('[1]Lookup for use classification'!$C$7,B1776)),ISNUMBER(SEARCH('[1]Lookup for use classification'!$D$7,B1776))),'[1]Lookup for use classification'!$A$7,IF(OR(ISNUMBER(SEARCH('[1]Lookup for use classification'!$B$9,B1776)),ISNUMBER(SEARCH('[1]Lookup for use classification'!$C$9,B1776)),ISNUMBER(SEARCH('[1]Lookup for use classification'!$D$9,B1776)),ISNUMBER(SEARCH('[1]Lookup for use classification'!$E$9,B1776)),ISNUMBER(SEARCH('[1]Lookup for use classification'!$F$9,B1776)),ISNUMBER(SEARCH('[1]Lookup for use classification'!$G$9,B1776)),ISNUMBER(SEARCH('[1]Lookup for use classification'!$H$9,B1776)),ISNUMBER(SEARCH('[1]Lookup for use classification'!$I$9,B1776)),ISNUMBER(SEARCH('[1]Lookup for use classification'!$J$9,B1776)),ISNUMBER(SEARCH('[1]Lookup for use classification'!$K$9,B1776))),'[1]Lookup for use classification'!$A$9,IF(OR(ISNUMBER(SEARCH('[1]Lookup for use classification'!$B$10,B1776)),ISNUMBER(SEARCH('[1]Lookup for use classification'!$C$10,B1776)),ISNUMBER(SEARCH('[1]Lookup for use classification'!$D$10,B1776)),ISNUMBER(SEARCH('[1]Lookup for use classification'!$E$10,B1776)),ISNUMBER(SEARCH('[1]Lookup for use classification'!$F$10,B1776)),ISNUMBER(SEARCH('[1]Lookup for use classification'!$G$10,B1776))),'[1]Lookup for use classification'!$A$10,IF(OR(ISNUMBER(SEARCH('[1]Lookup for use classification'!$B$11,B1776)),ISNUMBER(SEARCH('[1]Lookup for use classification'!$C$11,B1776))),'[1]Lookup for use classification'!$A$11,IF(OR(ISNUMBER(SEARCH('[1]Lookup for use classification'!$B$12,B1776)),ISNUMBER(SEARCH('[1]Lookup for use classification'!$C$12,B1776))),'[1]Lookup for use classification'!$A$12,IF(OR(ISNUMBER(SEARCH('[1]Lookup for use classification'!$B$13,B1776)),ISNUMBER(SEARCH('[1]Lookup for use classification'!$C$13,B1776)),ISNUMBER(SEARCH('[1]Lookup for use classification'!$D$13,B1776)),,ISNUMBER(SEARCH('[1]Lookup for use classification'!$C$13,B1776)),ISNUMBER(SEARCH('[1]Lookup for use classification'!$E$13,B1776))),'[1]Lookup for use classification'!$A$13,IF(OR(ISNUMBER(SEARCH('[1]Lookup for use classification'!$B$14,B1776)),ISNUMBER(SEARCH('[1]Lookup for use classification'!$C$14,B1776))),'[1]Lookup for use classification'!$A$14,"Other"))))))))))))</f>
        <v>Retail - Other</v>
      </c>
      <c r="D1776" s="36">
        <v>1901</v>
      </c>
      <c r="E1776" s="29"/>
      <c r="F1776" s="29" t="s">
        <v>6</v>
      </c>
    </row>
    <row r="1777" spans="1:6">
      <c r="A1777" s="16" t="s">
        <v>428</v>
      </c>
      <c r="B1777" s="49" t="s">
        <v>430</v>
      </c>
      <c r="C1777" s="133" t="str">
        <f>IF(OR(ISNUMBER(SEARCH('[1]Lookup for use classification'!$B$1,B1777)),ISNUMBER(SEARCH('[1]Lookup for use classification'!$C$1,B1777)),ISNUMBER(SEARCH('[1]Lookup for use classification'!$D$1,B1777)),ISNUMBER(SEARCH('[1]Lookup for use classification'!$E$1,B1777))),'[1]Lookup for use classification'!$A$1,IF(ISNUMBER(SEARCH('[1]Lookup for use classification'!$B$2,B1777)),'[1]Lookup for use classification'!$A$2,IF(ISNUMBER(SEARCH('[1]Lookup for use classification'!$B$3,B1777)),'[1]Lookup for use classification'!$A$3,IF(OR(ISNUMBER(SEARCH('[1]Lookup for use classification'!$B$4,B1777)),ISNUMBER(SEARCH('[1]Lookup for use classification'!$C$4,B1777)),ISNUMBER(SEARCH('[1]Lookup for use classification'!$D$4,B1777)),ISNUMBER(SEARCH('[1]Lookup for use classification'!$E$4,B1777))),'[1]Lookup for use classification'!$A$4,IF(OR(ISNUMBER(SEARCH('[1]Lookup for use classification'!$B$5,B1777)),ISNUMBER(SEARCH('[1]Lookup for use classification'!$C$5,B1777)),ISNUMBER(SEARCH('[1]Lookup for use classification'!$D$5,B1777))),'[1]Lookup for use classification'!$A$5,IF(OR(ISNUMBER(SEARCH('[1]Lookup for use classification'!$B$7,B1777)),ISNUMBER(SEARCH('[1]Lookup for use classification'!$C$7,B1777)),ISNUMBER(SEARCH('[1]Lookup for use classification'!$D$7,B1777))),'[1]Lookup for use classification'!$A$7,IF(OR(ISNUMBER(SEARCH('[1]Lookup for use classification'!$B$9,B1777)),ISNUMBER(SEARCH('[1]Lookup for use classification'!$C$9,B1777)),ISNUMBER(SEARCH('[1]Lookup for use classification'!$D$9,B1777)),ISNUMBER(SEARCH('[1]Lookup for use classification'!$E$9,B1777)),ISNUMBER(SEARCH('[1]Lookup for use classification'!$F$9,B1777)),ISNUMBER(SEARCH('[1]Lookup for use classification'!$G$9,B1777)),ISNUMBER(SEARCH('[1]Lookup for use classification'!$H$9,B1777)),ISNUMBER(SEARCH('[1]Lookup for use classification'!$I$9,B1777)),ISNUMBER(SEARCH('[1]Lookup for use classification'!$J$9,B1777)),ISNUMBER(SEARCH('[1]Lookup for use classification'!$K$9,B1777))),'[1]Lookup for use classification'!$A$9,IF(OR(ISNUMBER(SEARCH('[1]Lookup for use classification'!$B$10,B1777)),ISNUMBER(SEARCH('[1]Lookup for use classification'!$C$10,B1777)),ISNUMBER(SEARCH('[1]Lookup for use classification'!$D$10,B1777)),ISNUMBER(SEARCH('[1]Lookup for use classification'!$E$10,B1777)),ISNUMBER(SEARCH('[1]Lookup for use classification'!$F$10,B1777)),ISNUMBER(SEARCH('[1]Lookup for use classification'!$G$10,B1777))),'[1]Lookup for use classification'!$A$10,IF(OR(ISNUMBER(SEARCH('[1]Lookup for use classification'!$B$11,B1777)),ISNUMBER(SEARCH('[1]Lookup for use classification'!$C$11,B1777))),'[1]Lookup for use classification'!$A$11,IF(OR(ISNUMBER(SEARCH('[1]Lookup for use classification'!$B$12,B1777)),ISNUMBER(SEARCH('[1]Lookup for use classification'!$C$12,B1777))),'[1]Lookup for use classification'!$A$12,IF(OR(ISNUMBER(SEARCH('[1]Lookup for use classification'!$B$13,B1777)),ISNUMBER(SEARCH('[1]Lookup for use classification'!$C$13,B1777)),ISNUMBER(SEARCH('[1]Lookup for use classification'!$D$13,B1777)),,ISNUMBER(SEARCH('[1]Lookup for use classification'!$C$13,B1777)),ISNUMBER(SEARCH('[1]Lookup for use classification'!$E$13,B1777))),'[1]Lookup for use classification'!$A$13,IF(OR(ISNUMBER(SEARCH('[1]Lookup for use classification'!$B$14,B1777)),ISNUMBER(SEARCH('[1]Lookup for use classification'!$C$14,B1777))),'[1]Lookup for use classification'!$A$14,"Other"))))))))))))</f>
        <v>Office</v>
      </c>
      <c r="D1777" s="36">
        <v>1053</v>
      </c>
      <c r="E1777" s="29"/>
      <c r="F1777" s="29" t="s">
        <v>6</v>
      </c>
    </row>
    <row r="1778" spans="1:6">
      <c r="A1778" s="16" t="s">
        <v>428</v>
      </c>
      <c r="B1778" s="26" t="s">
        <v>431</v>
      </c>
      <c r="C1778" s="133" t="str">
        <f>IF(OR(ISNUMBER(SEARCH('[1]Lookup for use classification'!$B$1,B1778)),ISNUMBER(SEARCH('[1]Lookup for use classification'!$C$1,B1778)),ISNUMBER(SEARCH('[1]Lookup for use classification'!$D$1,B1778)),ISNUMBER(SEARCH('[1]Lookup for use classification'!$E$1,B1778))),'[1]Lookup for use classification'!$A$1,IF(ISNUMBER(SEARCH('[1]Lookup for use classification'!$B$2,B1778)),'[1]Lookup for use classification'!$A$2,IF(ISNUMBER(SEARCH('[1]Lookup for use classification'!$B$3,B1778)),'[1]Lookup for use classification'!$A$3,IF(OR(ISNUMBER(SEARCH('[1]Lookup for use classification'!$B$4,B1778)),ISNUMBER(SEARCH('[1]Lookup for use classification'!$C$4,B1778)),ISNUMBER(SEARCH('[1]Lookup for use classification'!$D$4,B1778)),ISNUMBER(SEARCH('[1]Lookup for use classification'!$E$4,B1778))),'[1]Lookup for use classification'!$A$4,IF(OR(ISNUMBER(SEARCH('[1]Lookup for use classification'!$B$5,B1778)),ISNUMBER(SEARCH('[1]Lookup for use classification'!$C$5,B1778)),ISNUMBER(SEARCH('[1]Lookup for use classification'!$D$5,B1778))),'[1]Lookup for use classification'!$A$5,IF(OR(ISNUMBER(SEARCH('[1]Lookup for use classification'!$B$7,B1778)),ISNUMBER(SEARCH('[1]Lookup for use classification'!$C$7,B1778)),ISNUMBER(SEARCH('[1]Lookup for use classification'!$D$7,B1778))),'[1]Lookup for use classification'!$A$7,IF(OR(ISNUMBER(SEARCH('[1]Lookup for use classification'!$B$9,B1778)),ISNUMBER(SEARCH('[1]Lookup for use classification'!$C$9,B1778)),ISNUMBER(SEARCH('[1]Lookup for use classification'!$D$9,B1778)),ISNUMBER(SEARCH('[1]Lookup for use classification'!$E$9,B1778)),ISNUMBER(SEARCH('[1]Lookup for use classification'!$F$9,B1778)),ISNUMBER(SEARCH('[1]Lookup for use classification'!$G$9,B1778)),ISNUMBER(SEARCH('[1]Lookup for use classification'!$H$9,B1778)),ISNUMBER(SEARCH('[1]Lookup for use classification'!$I$9,B1778)),ISNUMBER(SEARCH('[1]Lookup for use classification'!$J$9,B1778)),ISNUMBER(SEARCH('[1]Lookup for use classification'!$K$9,B1778))),'[1]Lookup for use classification'!$A$9,IF(OR(ISNUMBER(SEARCH('[1]Lookup for use classification'!$B$10,B1778)),ISNUMBER(SEARCH('[1]Lookup for use classification'!$C$10,B1778)),ISNUMBER(SEARCH('[1]Lookup for use classification'!$D$10,B1778)),ISNUMBER(SEARCH('[1]Lookup for use classification'!$E$10,B1778)),ISNUMBER(SEARCH('[1]Lookup for use classification'!$F$10,B1778)),ISNUMBER(SEARCH('[1]Lookup for use classification'!$G$10,B1778))),'[1]Lookup for use classification'!$A$10,IF(OR(ISNUMBER(SEARCH('[1]Lookup for use classification'!$B$11,B1778)),ISNUMBER(SEARCH('[1]Lookup for use classification'!$C$11,B1778))),'[1]Lookup for use classification'!$A$11,IF(OR(ISNUMBER(SEARCH('[1]Lookup for use classification'!$B$12,B1778)),ISNUMBER(SEARCH('[1]Lookup for use classification'!$C$12,B1778))),'[1]Lookup for use classification'!$A$12,IF(OR(ISNUMBER(SEARCH('[1]Lookup for use classification'!$B$13,B1778)),ISNUMBER(SEARCH('[1]Lookup for use classification'!$C$13,B1778)),ISNUMBER(SEARCH('[1]Lookup for use classification'!$D$13,B1778)),,ISNUMBER(SEARCH('[1]Lookup for use classification'!$C$13,B1778)),ISNUMBER(SEARCH('[1]Lookup for use classification'!$E$13,B1778))),'[1]Lookup for use classification'!$A$13,IF(OR(ISNUMBER(SEARCH('[1]Lookup for use classification'!$B$14,B1778)),ISNUMBER(SEARCH('[1]Lookup for use classification'!$C$14,B1778))),'[1]Lookup for use classification'!$A$14,"Other"))))))))))))</f>
        <v>Public Assembly</v>
      </c>
      <c r="D1778" s="36">
        <v>1107</v>
      </c>
      <c r="E1778" s="29"/>
      <c r="F1778" s="29" t="s">
        <v>6</v>
      </c>
    </row>
    <row r="1779" spans="1:6">
      <c r="A1779" s="16" t="s">
        <v>428</v>
      </c>
      <c r="B1779" s="26" t="s">
        <v>432</v>
      </c>
      <c r="C1779" s="133" t="str">
        <f>IF(OR(ISNUMBER(SEARCH('[1]Lookup for use classification'!$B$1,B1779)),ISNUMBER(SEARCH('[1]Lookup for use classification'!$C$1,B1779)),ISNUMBER(SEARCH('[1]Lookup for use classification'!$D$1,B1779)),ISNUMBER(SEARCH('[1]Lookup for use classification'!$E$1,B1779))),'[1]Lookup for use classification'!$A$1,IF(ISNUMBER(SEARCH('[1]Lookup for use classification'!$B$2,B1779)),'[1]Lookup for use classification'!$A$2,IF(ISNUMBER(SEARCH('[1]Lookup for use classification'!$B$3,B1779)),'[1]Lookup for use classification'!$A$3,IF(OR(ISNUMBER(SEARCH('[1]Lookup for use classification'!$B$4,B1779)),ISNUMBER(SEARCH('[1]Lookup for use classification'!$C$4,B1779)),ISNUMBER(SEARCH('[1]Lookup for use classification'!$D$4,B1779)),ISNUMBER(SEARCH('[1]Lookup for use classification'!$E$4,B1779))),'[1]Lookup for use classification'!$A$4,IF(OR(ISNUMBER(SEARCH('[1]Lookup for use classification'!$B$5,B1779)),ISNUMBER(SEARCH('[1]Lookup for use classification'!$C$5,B1779)),ISNUMBER(SEARCH('[1]Lookup for use classification'!$D$5,B1779))),'[1]Lookup for use classification'!$A$5,IF(OR(ISNUMBER(SEARCH('[1]Lookup for use classification'!$B$7,B1779)),ISNUMBER(SEARCH('[1]Lookup for use classification'!$C$7,B1779)),ISNUMBER(SEARCH('[1]Lookup for use classification'!$D$7,B1779))),'[1]Lookup for use classification'!$A$7,IF(OR(ISNUMBER(SEARCH('[1]Lookup for use classification'!$B$9,B1779)),ISNUMBER(SEARCH('[1]Lookup for use classification'!$C$9,B1779)),ISNUMBER(SEARCH('[1]Lookup for use classification'!$D$9,B1779)),ISNUMBER(SEARCH('[1]Lookup for use classification'!$E$9,B1779)),ISNUMBER(SEARCH('[1]Lookup for use classification'!$F$9,B1779)),ISNUMBER(SEARCH('[1]Lookup for use classification'!$G$9,B1779)),ISNUMBER(SEARCH('[1]Lookup for use classification'!$H$9,B1779)),ISNUMBER(SEARCH('[1]Lookup for use classification'!$I$9,B1779)),ISNUMBER(SEARCH('[1]Lookup for use classification'!$J$9,B1779)),ISNUMBER(SEARCH('[1]Lookup for use classification'!$K$9,B1779))),'[1]Lookup for use classification'!$A$9,IF(OR(ISNUMBER(SEARCH('[1]Lookup for use classification'!$B$10,B1779)),ISNUMBER(SEARCH('[1]Lookup for use classification'!$C$10,B1779)),ISNUMBER(SEARCH('[1]Lookup for use classification'!$D$10,B1779)),ISNUMBER(SEARCH('[1]Lookup for use classification'!$E$10,B1779)),ISNUMBER(SEARCH('[1]Lookup for use classification'!$F$10,B1779)),ISNUMBER(SEARCH('[1]Lookup for use classification'!$G$10,B1779))),'[1]Lookup for use classification'!$A$10,IF(OR(ISNUMBER(SEARCH('[1]Lookup for use classification'!$B$11,B1779)),ISNUMBER(SEARCH('[1]Lookup for use classification'!$C$11,B1779))),'[1]Lookup for use classification'!$A$11,IF(OR(ISNUMBER(SEARCH('[1]Lookup for use classification'!$B$12,B1779)),ISNUMBER(SEARCH('[1]Lookup for use classification'!$C$12,B1779))),'[1]Lookup for use classification'!$A$12,IF(OR(ISNUMBER(SEARCH('[1]Lookup for use classification'!$B$13,B1779)),ISNUMBER(SEARCH('[1]Lookup for use classification'!$C$13,B1779)),ISNUMBER(SEARCH('[1]Lookup for use classification'!$D$13,B1779)),,ISNUMBER(SEARCH('[1]Lookup for use classification'!$C$13,B1779)),ISNUMBER(SEARCH('[1]Lookup for use classification'!$E$13,B1779))),'[1]Lookup for use classification'!$A$13,IF(OR(ISNUMBER(SEARCH('[1]Lookup for use classification'!$B$14,B1779)),ISNUMBER(SEARCH('[1]Lookup for use classification'!$C$14,B1779))),'[1]Lookup for use classification'!$A$14,"Other"))))))))))))</f>
        <v>Public Assembly</v>
      </c>
      <c r="D1779" s="36">
        <v>537</v>
      </c>
      <c r="E1779" s="29"/>
      <c r="F1779" s="29" t="s">
        <v>6</v>
      </c>
    </row>
    <row r="1780" spans="1:6">
      <c r="A1780" s="16" t="s">
        <v>428</v>
      </c>
      <c r="B1780" s="26" t="s">
        <v>286</v>
      </c>
      <c r="C1780" s="133" t="str">
        <f>IF(OR(ISNUMBER(SEARCH('[1]Lookup for use classification'!$B$1,B1780)),ISNUMBER(SEARCH('[1]Lookup for use classification'!$C$1,B1780)),ISNUMBER(SEARCH('[1]Lookup for use classification'!$D$1,B1780)),ISNUMBER(SEARCH('[1]Lookup for use classification'!$E$1,B1780))),'[1]Lookup for use classification'!$A$1,IF(ISNUMBER(SEARCH('[1]Lookup for use classification'!$B$2,B1780)),'[1]Lookup for use classification'!$A$2,IF(ISNUMBER(SEARCH('[1]Lookup for use classification'!$B$3,B1780)),'[1]Lookup for use classification'!$A$3,IF(OR(ISNUMBER(SEARCH('[1]Lookup for use classification'!$B$4,B1780)),ISNUMBER(SEARCH('[1]Lookup for use classification'!$C$4,B1780)),ISNUMBER(SEARCH('[1]Lookup for use classification'!$D$4,B1780)),ISNUMBER(SEARCH('[1]Lookup for use classification'!$E$4,B1780))),'[1]Lookup for use classification'!$A$4,IF(OR(ISNUMBER(SEARCH('[1]Lookup for use classification'!$B$5,B1780)),ISNUMBER(SEARCH('[1]Lookup for use classification'!$C$5,B1780)),ISNUMBER(SEARCH('[1]Lookup for use classification'!$D$5,B1780))),'[1]Lookup for use classification'!$A$5,IF(OR(ISNUMBER(SEARCH('[1]Lookup for use classification'!$B$7,B1780)),ISNUMBER(SEARCH('[1]Lookup for use classification'!$C$7,B1780)),ISNUMBER(SEARCH('[1]Lookup for use classification'!$D$7,B1780))),'[1]Lookup for use classification'!$A$7,IF(OR(ISNUMBER(SEARCH('[1]Lookup for use classification'!$B$9,B1780)),ISNUMBER(SEARCH('[1]Lookup for use classification'!$C$9,B1780)),ISNUMBER(SEARCH('[1]Lookup for use classification'!$D$9,B1780)),ISNUMBER(SEARCH('[1]Lookup for use classification'!$E$9,B1780)),ISNUMBER(SEARCH('[1]Lookup for use classification'!$F$9,B1780)),ISNUMBER(SEARCH('[1]Lookup for use classification'!$G$9,B1780)),ISNUMBER(SEARCH('[1]Lookup for use classification'!$H$9,B1780)),ISNUMBER(SEARCH('[1]Lookup for use classification'!$I$9,B1780)),ISNUMBER(SEARCH('[1]Lookup for use classification'!$J$9,B1780)),ISNUMBER(SEARCH('[1]Lookup for use classification'!$K$9,B1780))),'[1]Lookup for use classification'!$A$9,IF(OR(ISNUMBER(SEARCH('[1]Lookup for use classification'!$B$10,B1780)),ISNUMBER(SEARCH('[1]Lookup for use classification'!$C$10,B1780)),ISNUMBER(SEARCH('[1]Lookup for use classification'!$D$10,B1780)),ISNUMBER(SEARCH('[1]Lookup for use classification'!$E$10,B1780)),ISNUMBER(SEARCH('[1]Lookup for use classification'!$F$10,B1780)),ISNUMBER(SEARCH('[1]Lookup for use classification'!$G$10,B1780))),'[1]Lookup for use classification'!$A$10,IF(OR(ISNUMBER(SEARCH('[1]Lookup for use classification'!$B$11,B1780)),ISNUMBER(SEARCH('[1]Lookup for use classification'!$C$11,B1780))),'[1]Lookup for use classification'!$A$11,IF(OR(ISNUMBER(SEARCH('[1]Lookup for use classification'!$B$12,B1780)),ISNUMBER(SEARCH('[1]Lookup for use classification'!$C$12,B1780))),'[1]Lookup for use classification'!$A$12,IF(OR(ISNUMBER(SEARCH('[1]Lookup for use classification'!$B$13,B1780)),ISNUMBER(SEARCH('[1]Lookup for use classification'!$C$13,B1780)),ISNUMBER(SEARCH('[1]Lookup for use classification'!$D$13,B1780)),,ISNUMBER(SEARCH('[1]Lookup for use classification'!$C$13,B1780)),ISNUMBER(SEARCH('[1]Lookup for use classification'!$E$13,B1780))),'[1]Lookup for use classification'!$A$13,IF(OR(ISNUMBER(SEARCH('[1]Lookup for use classification'!$B$14,B1780)),ISNUMBER(SEARCH('[1]Lookup for use classification'!$C$14,B1780))),'[1]Lookup for use classification'!$A$14,"Other"))))))))))))</f>
        <v>Public Assembly</v>
      </c>
      <c r="D1780" s="36">
        <v>1728</v>
      </c>
      <c r="E1780" s="29"/>
      <c r="F1780" s="29" t="s">
        <v>6</v>
      </c>
    </row>
    <row r="1781" spans="1:6">
      <c r="A1781" s="16" t="s">
        <v>428</v>
      </c>
      <c r="B1781" s="26" t="s">
        <v>433</v>
      </c>
      <c r="C1781" s="133" t="str">
        <f>IF(OR(ISNUMBER(SEARCH('[1]Lookup for use classification'!$B$1,B1781)),ISNUMBER(SEARCH('[1]Lookup for use classification'!$C$1,B1781)),ISNUMBER(SEARCH('[1]Lookup for use classification'!$D$1,B1781)),ISNUMBER(SEARCH('[1]Lookup for use classification'!$E$1,B1781))),'[1]Lookup for use classification'!$A$1,IF(ISNUMBER(SEARCH('[1]Lookup for use classification'!$B$2,B1781)),'[1]Lookup for use classification'!$A$2,IF(ISNUMBER(SEARCH('[1]Lookup for use classification'!$B$3,B1781)),'[1]Lookup for use classification'!$A$3,IF(OR(ISNUMBER(SEARCH('[1]Lookup for use classification'!$B$4,B1781)),ISNUMBER(SEARCH('[1]Lookup for use classification'!$C$4,B1781)),ISNUMBER(SEARCH('[1]Lookup for use classification'!$D$4,B1781)),ISNUMBER(SEARCH('[1]Lookup for use classification'!$E$4,B1781))),'[1]Lookup for use classification'!$A$4,IF(OR(ISNUMBER(SEARCH('[1]Lookup for use classification'!$B$5,B1781)),ISNUMBER(SEARCH('[1]Lookup for use classification'!$C$5,B1781)),ISNUMBER(SEARCH('[1]Lookup for use classification'!$D$5,B1781))),'[1]Lookup for use classification'!$A$5,IF(OR(ISNUMBER(SEARCH('[1]Lookup for use classification'!$B$7,B1781)),ISNUMBER(SEARCH('[1]Lookup for use classification'!$C$7,B1781)),ISNUMBER(SEARCH('[1]Lookup for use classification'!$D$7,B1781))),'[1]Lookup for use classification'!$A$7,IF(OR(ISNUMBER(SEARCH('[1]Lookup for use classification'!$B$9,B1781)),ISNUMBER(SEARCH('[1]Lookup for use classification'!$C$9,B1781)),ISNUMBER(SEARCH('[1]Lookup for use classification'!$D$9,B1781)),ISNUMBER(SEARCH('[1]Lookup for use classification'!$E$9,B1781)),ISNUMBER(SEARCH('[1]Lookup for use classification'!$F$9,B1781)),ISNUMBER(SEARCH('[1]Lookup for use classification'!$G$9,B1781)),ISNUMBER(SEARCH('[1]Lookup for use classification'!$H$9,B1781)),ISNUMBER(SEARCH('[1]Lookup for use classification'!$I$9,B1781)),ISNUMBER(SEARCH('[1]Lookup for use classification'!$J$9,B1781)),ISNUMBER(SEARCH('[1]Lookup for use classification'!$K$9,B1781))),'[1]Lookup for use classification'!$A$9,IF(OR(ISNUMBER(SEARCH('[1]Lookup for use classification'!$B$10,B1781)),ISNUMBER(SEARCH('[1]Lookup for use classification'!$C$10,B1781)),ISNUMBER(SEARCH('[1]Lookup for use classification'!$D$10,B1781)),ISNUMBER(SEARCH('[1]Lookup for use classification'!$E$10,B1781)),ISNUMBER(SEARCH('[1]Lookup for use classification'!$F$10,B1781)),ISNUMBER(SEARCH('[1]Lookup for use classification'!$G$10,B1781))),'[1]Lookup for use classification'!$A$10,IF(OR(ISNUMBER(SEARCH('[1]Lookup for use classification'!$B$11,B1781)),ISNUMBER(SEARCH('[1]Lookup for use classification'!$C$11,B1781))),'[1]Lookup for use classification'!$A$11,IF(OR(ISNUMBER(SEARCH('[1]Lookup for use classification'!$B$12,B1781)),ISNUMBER(SEARCH('[1]Lookup for use classification'!$C$12,B1781))),'[1]Lookup for use classification'!$A$12,IF(OR(ISNUMBER(SEARCH('[1]Lookup for use classification'!$B$13,B1781)),ISNUMBER(SEARCH('[1]Lookup for use classification'!$C$13,B1781)),ISNUMBER(SEARCH('[1]Lookup for use classification'!$D$13,B1781)),,ISNUMBER(SEARCH('[1]Lookup for use classification'!$C$13,B1781)),ISNUMBER(SEARCH('[1]Lookup for use classification'!$E$13,B1781))),'[1]Lookup for use classification'!$A$13,IF(OR(ISNUMBER(SEARCH('[1]Lookup for use classification'!$B$14,B1781)),ISNUMBER(SEARCH('[1]Lookup for use classification'!$C$14,B1781))),'[1]Lookup for use classification'!$A$14,"Other"))))))))))))</f>
        <v>Other</v>
      </c>
      <c r="D1781" s="36">
        <v>805</v>
      </c>
      <c r="E1781" s="29"/>
      <c r="F1781" s="29" t="s">
        <v>6</v>
      </c>
    </row>
    <row r="1782" spans="1:6">
      <c r="A1782" s="16" t="s">
        <v>428</v>
      </c>
      <c r="B1782" s="26" t="s">
        <v>28</v>
      </c>
      <c r="C1782" s="133" t="str">
        <f>IF(OR(ISNUMBER(SEARCH('[1]Lookup for use classification'!$B$1,B1782)),ISNUMBER(SEARCH('[1]Lookup for use classification'!$C$1,B1782)),ISNUMBER(SEARCH('[1]Lookup for use classification'!$D$1,B1782)),ISNUMBER(SEARCH('[1]Lookup for use classification'!$E$1,B1782))),'[1]Lookup for use classification'!$A$1,IF(ISNUMBER(SEARCH('[1]Lookup for use classification'!$B$2,B1782)),'[1]Lookup for use classification'!$A$2,IF(ISNUMBER(SEARCH('[1]Lookup for use classification'!$B$3,B1782)),'[1]Lookup for use classification'!$A$3,IF(OR(ISNUMBER(SEARCH('[1]Lookup for use classification'!$B$4,B1782)),ISNUMBER(SEARCH('[1]Lookup for use classification'!$C$4,B1782)),ISNUMBER(SEARCH('[1]Lookup for use classification'!$D$4,B1782)),ISNUMBER(SEARCH('[1]Lookup for use classification'!$E$4,B1782))),'[1]Lookup for use classification'!$A$4,IF(OR(ISNUMBER(SEARCH('[1]Lookup for use classification'!$B$5,B1782)),ISNUMBER(SEARCH('[1]Lookup for use classification'!$C$5,B1782)),ISNUMBER(SEARCH('[1]Lookup for use classification'!$D$5,B1782))),'[1]Lookup for use classification'!$A$5,IF(OR(ISNUMBER(SEARCH('[1]Lookup for use classification'!$B$7,B1782)),ISNUMBER(SEARCH('[1]Lookup for use classification'!$C$7,B1782)),ISNUMBER(SEARCH('[1]Lookup for use classification'!$D$7,B1782))),'[1]Lookup for use classification'!$A$7,IF(OR(ISNUMBER(SEARCH('[1]Lookup for use classification'!$B$9,B1782)),ISNUMBER(SEARCH('[1]Lookup for use classification'!$C$9,B1782)),ISNUMBER(SEARCH('[1]Lookup for use classification'!$D$9,B1782)),ISNUMBER(SEARCH('[1]Lookup for use classification'!$E$9,B1782)),ISNUMBER(SEARCH('[1]Lookup for use classification'!$F$9,B1782)),ISNUMBER(SEARCH('[1]Lookup for use classification'!$G$9,B1782)),ISNUMBER(SEARCH('[1]Lookup for use classification'!$H$9,B1782)),ISNUMBER(SEARCH('[1]Lookup for use classification'!$I$9,B1782)),ISNUMBER(SEARCH('[1]Lookup for use classification'!$J$9,B1782)),ISNUMBER(SEARCH('[1]Lookup for use classification'!$K$9,B1782))),'[1]Lookup for use classification'!$A$9,IF(OR(ISNUMBER(SEARCH('[1]Lookup for use classification'!$B$10,B1782)),ISNUMBER(SEARCH('[1]Lookup for use classification'!$C$10,B1782)),ISNUMBER(SEARCH('[1]Lookup for use classification'!$D$10,B1782)),ISNUMBER(SEARCH('[1]Lookup for use classification'!$E$10,B1782)),ISNUMBER(SEARCH('[1]Lookup for use classification'!$F$10,B1782)),ISNUMBER(SEARCH('[1]Lookup for use classification'!$G$10,B1782))),'[1]Lookup for use classification'!$A$10,IF(OR(ISNUMBER(SEARCH('[1]Lookup for use classification'!$B$11,B1782)),ISNUMBER(SEARCH('[1]Lookup for use classification'!$C$11,B1782))),'[1]Lookup for use classification'!$A$11,IF(OR(ISNUMBER(SEARCH('[1]Lookup for use classification'!$B$12,B1782)),ISNUMBER(SEARCH('[1]Lookup for use classification'!$C$12,B1782))),'[1]Lookup for use classification'!$A$12,IF(OR(ISNUMBER(SEARCH('[1]Lookup for use classification'!$B$13,B1782)),ISNUMBER(SEARCH('[1]Lookup for use classification'!$C$13,B1782)),ISNUMBER(SEARCH('[1]Lookup for use classification'!$D$13,B1782)),,ISNUMBER(SEARCH('[1]Lookup for use classification'!$C$13,B1782)),ISNUMBER(SEARCH('[1]Lookup for use classification'!$E$13,B1782))),'[1]Lookup for use classification'!$A$13,IF(OR(ISNUMBER(SEARCH('[1]Lookup for use classification'!$B$14,B1782)),ISNUMBER(SEARCH('[1]Lookup for use classification'!$C$14,B1782))),'[1]Lookup for use classification'!$A$14,"Other"))))))))))))</f>
        <v>Health Care - Hospitals</v>
      </c>
      <c r="D1782" s="36">
        <v>1740</v>
      </c>
      <c r="E1782" s="29" t="s">
        <v>6</v>
      </c>
      <c r="F1782" s="29"/>
    </row>
    <row r="1783" spans="1:6">
      <c r="A1783" s="16" t="s">
        <v>428</v>
      </c>
      <c r="B1783" s="26" t="s">
        <v>434</v>
      </c>
      <c r="C1783" s="133" t="str">
        <f>IF(OR(ISNUMBER(SEARCH('[1]Lookup for use classification'!$B$1,B1783)),ISNUMBER(SEARCH('[1]Lookup for use classification'!$C$1,B1783)),ISNUMBER(SEARCH('[1]Lookup for use classification'!$D$1,B1783)),ISNUMBER(SEARCH('[1]Lookup for use classification'!$E$1,B1783))),'[1]Lookup for use classification'!$A$1,IF(ISNUMBER(SEARCH('[1]Lookup for use classification'!$B$2,B1783)),'[1]Lookup for use classification'!$A$2,IF(ISNUMBER(SEARCH('[1]Lookup for use classification'!$B$3,B1783)),'[1]Lookup for use classification'!$A$3,IF(OR(ISNUMBER(SEARCH('[1]Lookup for use classification'!$B$4,B1783)),ISNUMBER(SEARCH('[1]Lookup for use classification'!$C$4,B1783)),ISNUMBER(SEARCH('[1]Lookup for use classification'!$D$4,B1783)),ISNUMBER(SEARCH('[1]Lookup for use classification'!$E$4,B1783))),'[1]Lookup for use classification'!$A$4,IF(OR(ISNUMBER(SEARCH('[1]Lookup for use classification'!$B$5,B1783)),ISNUMBER(SEARCH('[1]Lookup for use classification'!$C$5,B1783)),ISNUMBER(SEARCH('[1]Lookup for use classification'!$D$5,B1783))),'[1]Lookup for use classification'!$A$5,IF(OR(ISNUMBER(SEARCH('[1]Lookup for use classification'!$B$7,B1783)),ISNUMBER(SEARCH('[1]Lookup for use classification'!$C$7,B1783)),ISNUMBER(SEARCH('[1]Lookup for use classification'!$D$7,B1783))),'[1]Lookup for use classification'!$A$7,IF(OR(ISNUMBER(SEARCH('[1]Lookup for use classification'!$B$9,B1783)),ISNUMBER(SEARCH('[1]Lookup for use classification'!$C$9,B1783)),ISNUMBER(SEARCH('[1]Lookup for use classification'!$D$9,B1783)),ISNUMBER(SEARCH('[1]Lookup for use classification'!$E$9,B1783)),ISNUMBER(SEARCH('[1]Lookup for use classification'!$F$9,B1783)),ISNUMBER(SEARCH('[1]Lookup for use classification'!$G$9,B1783)),ISNUMBER(SEARCH('[1]Lookup for use classification'!$H$9,B1783)),ISNUMBER(SEARCH('[1]Lookup for use classification'!$I$9,B1783)),ISNUMBER(SEARCH('[1]Lookup for use classification'!$J$9,B1783)),ISNUMBER(SEARCH('[1]Lookup for use classification'!$K$9,B1783))),'[1]Lookup for use classification'!$A$9,IF(OR(ISNUMBER(SEARCH('[1]Lookup for use classification'!$B$10,B1783)),ISNUMBER(SEARCH('[1]Lookup for use classification'!$C$10,B1783)),ISNUMBER(SEARCH('[1]Lookup for use classification'!$D$10,B1783)),ISNUMBER(SEARCH('[1]Lookup for use classification'!$E$10,B1783)),ISNUMBER(SEARCH('[1]Lookup for use classification'!$F$10,B1783)),ISNUMBER(SEARCH('[1]Lookup for use classification'!$G$10,B1783))),'[1]Lookup for use classification'!$A$10,IF(OR(ISNUMBER(SEARCH('[1]Lookup for use classification'!$B$11,B1783)),ISNUMBER(SEARCH('[1]Lookup for use classification'!$C$11,B1783))),'[1]Lookup for use classification'!$A$11,IF(OR(ISNUMBER(SEARCH('[1]Lookup for use classification'!$B$12,B1783)),ISNUMBER(SEARCH('[1]Lookup for use classification'!$C$12,B1783))),'[1]Lookup for use classification'!$A$12,IF(OR(ISNUMBER(SEARCH('[1]Lookup for use classification'!$B$13,B1783)),ISNUMBER(SEARCH('[1]Lookup for use classification'!$C$13,B1783)),ISNUMBER(SEARCH('[1]Lookup for use classification'!$D$13,B1783)),,ISNUMBER(SEARCH('[1]Lookup for use classification'!$C$13,B1783)),ISNUMBER(SEARCH('[1]Lookup for use classification'!$E$13,B1783))),'[1]Lookup for use classification'!$A$13,IF(OR(ISNUMBER(SEARCH('[1]Lookup for use classification'!$B$14,B1783)),ISNUMBER(SEARCH('[1]Lookup for use classification'!$C$14,B1783))),'[1]Lookup for use classification'!$A$14,"Other"))))))))))))</f>
        <v>Other</v>
      </c>
      <c r="D1783" s="36">
        <v>2000</v>
      </c>
      <c r="E1783" s="29"/>
      <c r="F1783" s="29"/>
    </row>
    <row r="1784" spans="1:6">
      <c r="A1784" s="16" t="s">
        <v>428</v>
      </c>
      <c r="B1784" s="26" t="s">
        <v>435</v>
      </c>
      <c r="C1784" s="133" t="str">
        <f>IF(OR(ISNUMBER(SEARCH('[1]Lookup for use classification'!$B$1,B1784)),ISNUMBER(SEARCH('[1]Lookup for use classification'!$C$1,B1784)),ISNUMBER(SEARCH('[1]Lookup for use classification'!$D$1,B1784)),ISNUMBER(SEARCH('[1]Lookup for use classification'!$E$1,B1784))),'[1]Lookup for use classification'!$A$1,IF(ISNUMBER(SEARCH('[1]Lookup for use classification'!$B$2,B1784)),'[1]Lookup for use classification'!$A$2,IF(ISNUMBER(SEARCH('[1]Lookup for use classification'!$B$3,B1784)),'[1]Lookup for use classification'!$A$3,IF(OR(ISNUMBER(SEARCH('[1]Lookup for use classification'!$B$4,B1784)),ISNUMBER(SEARCH('[1]Lookup for use classification'!$C$4,B1784)),ISNUMBER(SEARCH('[1]Lookup for use classification'!$D$4,B1784)),ISNUMBER(SEARCH('[1]Lookup for use classification'!$E$4,B1784))),'[1]Lookup for use classification'!$A$4,IF(OR(ISNUMBER(SEARCH('[1]Lookup for use classification'!$B$5,B1784)),ISNUMBER(SEARCH('[1]Lookup for use classification'!$C$5,B1784)),ISNUMBER(SEARCH('[1]Lookup for use classification'!$D$5,B1784))),'[1]Lookup for use classification'!$A$5,IF(OR(ISNUMBER(SEARCH('[1]Lookup for use classification'!$B$7,B1784)),ISNUMBER(SEARCH('[1]Lookup for use classification'!$C$7,B1784)),ISNUMBER(SEARCH('[1]Lookup for use classification'!$D$7,B1784))),'[1]Lookup for use classification'!$A$7,IF(OR(ISNUMBER(SEARCH('[1]Lookup for use classification'!$B$9,B1784)),ISNUMBER(SEARCH('[1]Lookup for use classification'!$C$9,B1784)),ISNUMBER(SEARCH('[1]Lookup for use classification'!$D$9,B1784)),ISNUMBER(SEARCH('[1]Lookup for use classification'!$E$9,B1784)),ISNUMBER(SEARCH('[1]Lookup for use classification'!$F$9,B1784)),ISNUMBER(SEARCH('[1]Lookup for use classification'!$G$9,B1784)),ISNUMBER(SEARCH('[1]Lookup for use classification'!$H$9,B1784)),ISNUMBER(SEARCH('[1]Lookup for use classification'!$I$9,B1784)),ISNUMBER(SEARCH('[1]Lookup for use classification'!$J$9,B1784)),ISNUMBER(SEARCH('[1]Lookup for use classification'!$K$9,B1784))),'[1]Lookup for use classification'!$A$9,IF(OR(ISNUMBER(SEARCH('[1]Lookup for use classification'!$B$10,B1784)),ISNUMBER(SEARCH('[1]Lookup for use classification'!$C$10,B1784)),ISNUMBER(SEARCH('[1]Lookup for use classification'!$D$10,B1784)),ISNUMBER(SEARCH('[1]Lookup for use classification'!$E$10,B1784)),ISNUMBER(SEARCH('[1]Lookup for use classification'!$F$10,B1784)),ISNUMBER(SEARCH('[1]Lookup for use classification'!$G$10,B1784))),'[1]Lookup for use classification'!$A$10,IF(OR(ISNUMBER(SEARCH('[1]Lookup for use classification'!$B$11,B1784)),ISNUMBER(SEARCH('[1]Lookup for use classification'!$C$11,B1784))),'[1]Lookup for use classification'!$A$11,IF(OR(ISNUMBER(SEARCH('[1]Lookup for use classification'!$B$12,B1784)),ISNUMBER(SEARCH('[1]Lookup for use classification'!$C$12,B1784))),'[1]Lookup for use classification'!$A$12,IF(OR(ISNUMBER(SEARCH('[1]Lookup for use classification'!$B$13,B1784)),ISNUMBER(SEARCH('[1]Lookup for use classification'!$C$13,B1784)),ISNUMBER(SEARCH('[1]Lookup for use classification'!$D$13,B1784)),,ISNUMBER(SEARCH('[1]Lookup for use classification'!$C$13,B1784)),ISNUMBER(SEARCH('[1]Lookup for use classification'!$E$13,B1784))),'[1]Lookup for use classification'!$A$13,IF(OR(ISNUMBER(SEARCH('[1]Lookup for use classification'!$B$14,B1784)),ISNUMBER(SEARCH('[1]Lookup for use classification'!$C$14,B1784))),'[1]Lookup for use classification'!$A$14,"Other"))))))))))))</f>
        <v>Office</v>
      </c>
      <c r="D1784" s="36">
        <v>696</v>
      </c>
      <c r="E1784" s="29"/>
      <c r="F1784" s="29" t="s">
        <v>6</v>
      </c>
    </row>
    <row r="1785" spans="1:6">
      <c r="A1785" s="16" t="s">
        <v>428</v>
      </c>
      <c r="B1785" s="26" t="s">
        <v>436</v>
      </c>
      <c r="C1785" s="133" t="str">
        <f>IF(OR(ISNUMBER(SEARCH('[1]Lookup for use classification'!$B$1,B1785)),ISNUMBER(SEARCH('[1]Lookup for use classification'!$C$1,B1785)),ISNUMBER(SEARCH('[1]Lookup for use classification'!$D$1,B1785)),ISNUMBER(SEARCH('[1]Lookup for use classification'!$E$1,B1785))),'[1]Lookup for use classification'!$A$1,IF(ISNUMBER(SEARCH('[1]Lookup for use classification'!$B$2,B1785)),'[1]Lookup for use classification'!$A$2,IF(ISNUMBER(SEARCH('[1]Lookup for use classification'!$B$3,B1785)),'[1]Lookup for use classification'!$A$3,IF(OR(ISNUMBER(SEARCH('[1]Lookup for use classification'!$B$4,B1785)),ISNUMBER(SEARCH('[1]Lookup for use classification'!$C$4,B1785)),ISNUMBER(SEARCH('[1]Lookup for use classification'!$D$4,B1785)),ISNUMBER(SEARCH('[1]Lookup for use classification'!$E$4,B1785))),'[1]Lookup for use classification'!$A$4,IF(OR(ISNUMBER(SEARCH('[1]Lookup for use classification'!$B$5,B1785)),ISNUMBER(SEARCH('[1]Lookup for use classification'!$C$5,B1785)),ISNUMBER(SEARCH('[1]Lookup for use classification'!$D$5,B1785))),'[1]Lookup for use classification'!$A$5,IF(OR(ISNUMBER(SEARCH('[1]Lookup for use classification'!$B$7,B1785)),ISNUMBER(SEARCH('[1]Lookup for use classification'!$C$7,B1785)),ISNUMBER(SEARCH('[1]Lookup for use classification'!$D$7,B1785))),'[1]Lookup for use classification'!$A$7,IF(OR(ISNUMBER(SEARCH('[1]Lookup for use classification'!$B$9,B1785)),ISNUMBER(SEARCH('[1]Lookup for use classification'!$C$9,B1785)),ISNUMBER(SEARCH('[1]Lookup for use classification'!$D$9,B1785)),ISNUMBER(SEARCH('[1]Lookup for use classification'!$E$9,B1785)),ISNUMBER(SEARCH('[1]Lookup for use classification'!$F$9,B1785)),ISNUMBER(SEARCH('[1]Lookup for use classification'!$G$9,B1785)),ISNUMBER(SEARCH('[1]Lookup for use classification'!$H$9,B1785)),ISNUMBER(SEARCH('[1]Lookup for use classification'!$I$9,B1785)),ISNUMBER(SEARCH('[1]Lookup for use classification'!$J$9,B1785)),ISNUMBER(SEARCH('[1]Lookup for use classification'!$K$9,B1785))),'[1]Lookup for use classification'!$A$9,IF(OR(ISNUMBER(SEARCH('[1]Lookup for use classification'!$B$10,B1785)),ISNUMBER(SEARCH('[1]Lookup for use classification'!$C$10,B1785)),ISNUMBER(SEARCH('[1]Lookup for use classification'!$D$10,B1785)),ISNUMBER(SEARCH('[1]Lookup for use classification'!$E$10,B1785)),ISNUMBER(SEARCH('[1]Lookup for use classification'!$F$10,B1785)),ISNUMBER(SEARCH('[1]Lookup for use classification'!$G$10,B1785))),'[1]Lookup for use classification'!$A$10,IF(OR(ISNUMBER(SEARCH('[1]Lookup for use classification'!$B$11,B1785)),ISNUMBER(SEARCH('[1]Lookup for use classification'!$C$11,B1785))),'[1]Lookup for use classification'!$A$11,IF(OR(ISNUMBER(SEARCH('[1]Lookup for use classification'!$B$12,B1785)),ISNUMBER(SEARCH('[1]Lookup for use classification'!$C$12,B1785))),'[1]Lookup for use classification'!$A$12,IF(OR(ISNUMBER(SEARCH('[1]Lookup for use classification'!$B$13,B1785)),ISNUMBER(SEARCH('[1]Lookup for use classification'!$C$13,B1785)),ISNUMBER(SEARCH('[1]Lookup for use classification'!$D$13,B1785)),,ISNUMBER(SEARCH('[1]Lookup for use classification'!$C$13,B1785)),ISNUMBER(SEARCH('[1]Lookup for use classification'!$E$13,B1785))),'[1]Lookup for use classification'!$A$13,IF(OR(ISNUMBER(SEARCH('[1]Lookup for use classification'!$B$14,B1785)),ISNUMBER(SEARCH('[1]Lookup for use classification'!$C$14,B1785))),'[1]Lookup for use classification'!$A$14,"Other"))))))))))))</f>
        <v>Education - K - 12</v>
      </c>
      <c r="D1785" s="27">
        <v>9554</v>
      </c>
      <c r="E1785" s="29"/>
      <c r="F1785" s="29"/>
    </row>
    <row r="1786" spans="1:6">
      <c r="A1786" s="16" t="s">
        <v>428</v>
      </c>
      <c r="B1786" s="30" t="s">
        <v>37</v>
      </c>
      <c r="C1786" s="133" t="str">
        <f>IF(OR(ISNUMBER(SEARCH('[1]Lookup for use classification'!$B$1,B1786)),ISNUMBER(SEARCH('[1]Lookup for use classification'!$C$1,B1786)),ISNUMBER(SEARCH('[1]Lookup for use classification'!$D$1,B1786)),ISNUMBER(SEARCH('[1]Lookup for use classification'!$E$1,B1786))),'[1]Lookup for use classification'!$A$1,IF(ISNUMBER(SEARCH('[1]Lookup for use classification'!$B$2,B1786)),'[1]Lookup for use classification'!$A$2,IF(ISNUMBER(SEARCH('[1]Lookup for use classification'!$B$3,B1786)),'[1]Lookup for use classification'!$A$3,IF(OR(ISNUMBER(SEARCH('[1]Lookup for use classification'!$B$4,B1786)),ISNUMBER(SEARCH('[1]Lookup for use classification'!$C$4,B1786)),ISNUMBER(SEARCH('[1]Lookup for use classification'!$D$4,B1786)),ISNUMBER(SEARCH('[1]Lookup for use classification'!$E$4,B1786))),'[1]Lookup for use classification'!$A$4,IF(OR(ISNUMBER(SEARCH('[1]Lookup for use classification'!$B$5,B1786)),ISNUMBER(SEARCH('[1]Lookup for use classification'!$C$5,B1786)),ISNUMBER(SEARCH('[1]Lookup for use classification'!$D$5,B1786))),'[1]Lookup for use classification'!$A$5,IF(OR(ISNUMBER(SEARCH('[1]Lookup for use classification'!$B$7,B1786)),ISNUMBER(SEARCH('[1]Lookup for use classification'!$C$7,B1786)),ISNUMBER(SEARCH('[1]Lookup for use classification'!$D$7,B1786))),'[1]Lookup for use classification'!$A$7,IF(OR(ISNUMBER(SEARCH('[1]Lookup for use classification'!$B$9,B1786)),ISNUMBER(SEARCH('[1]Lookup for use classification'!$C$9,B1786)),ISNUMBER(SEARCH('[1]Lookup for use classification'!$D$9,B1786)),ISNUMBER(SEARCH('[1]Lookup for use classification'!$E$9,B1786)),ISNUMBER(SEARCH('[1]Lookup for use classification'!$F$9,B1786)),ISNUMBER(SEARCH('[1]Lookup for use classification'!$G$9,B1786)),ISNUMBER(SEARCH('[1]Lookup for use classification'!$H$9,B1786)),ISNUMBER(SEARCH('[1]Lookup for use classification'!$I$9,B1786)),ISNUMBER(SEARCH('[1]Lookup for use classification'!$J$9,B1786)),ISNUMBER(SEARCH('[1]Lookup for use classification'!$K$9,B1786))),'[1]Lookup for use classification'!$A$9,IF(OR(ISNUMBER(SEARCH('[1]Lookup for use classification'!$B$10,B1786)),ISNUMBER(SEARCH('[1]Lookup for use classification'!$C$10,B1786)),ISNUMBER(SEARCH('[1]Lookup for use classification'!$D$10,B1786)),ISNUMBER(SEARCH('[1]Lookup for use classification'!$E$10,B1786)),ISNUMBER(SEARCH('[1]Lookup for use classification'!$F$10,B1786)),ISNUMBER(SEARCH('[1]Lookup for use classification'!$G$10,B1786))),'[1]Lookup for use classification'!$A$10,IF(OR(ISNUMBER(SEARCH('[1]Lookup for use classification'!$B$11,B1786)),ISNUMBER(SEARCH('[1]Lookup for use classification'!$C$11,B1786))),'[1]Lookup for use classification'!$A$11,IF(OR(ISNUMBER(SEARCH('[1]Lookup for use classification'!$B$12,B1786)),ISNUMBER(SEARCH('[1]Lookup for use classification'!$C$12,B1786))),'[1]Lookup for use classification'!$A$12,IF(OR(ISNUMBER(SEARCH('[1]Lookup for use classification'!$B$13,B1786)),ISNUMBER(SEARCH('[1]Lookup for use classification'!$C$13,B1786)),ISNUMBER(SEARCH('[1]Lookup for use classification'!$D$13,B1786)),,ISNUMBER(SEARCH('[1]Lookup for use classification'!$C$13,B1786)),ISNUMBER(SEARCH('[1]Lookup for use classification'!$E$13,B1786))),'[1]Lookup for use classification'!$A$13,IF(OR(ISNUMBER(SEARCH('[1]Lookup for use classification'!$B$14,B1786)),ISNUMBER(SEARCH('[1]Lookup for use classification'!$C$14,B1786))),'[1]Lookup for use classification'!$A$14,"Other"))))))))))))</f>
        <v>Office</v>
      </c>
      <c r="D1786" s="37">
        <v>529</v>
      </c>
      <c r="E1786" s="28"/>
      <c r="F1786" s="28" t="s">
        <v>6</v>
      </c>
    </row>
    <row r="1787" spans="1:6">
      <c r="A1787" s="16" t="s">
        <v>428</v>
      </c>
      <c r="B1787" s="26" t="s">
        <v>437</v>
      </c>
      <c r="C1787" s="133" t="str">
        <f>IF(OR(ISNUMBER(SEARCH('[1]Lookup for use classification'!$B$1,B1787)),ISNUMBER(SEARCH('[1]Lookup for use classification'!$C$1,B1787)),ISNUMBER(SEARCH('[1]Lookup for use classification'!$D$1,B1787)),ISNUMBER(SEARCH('[1]Lookup for use classification'!$E$1,B1787))),'[1]Lookup for use classification'!$A$1,IF(ISNUMBER(SEARCH('[1]Lookup for use classification'!$B$2,B1787)),'[1]Lookup for use classification'!$A$2,IF(ISNUMBER(SEARCH('[1]Lookup for use classification'!$B$3,B1787)),'[1]Lookup for use classification'!$A$3,IF(OR(ISNUMBER(SEARCH('[1]Lookup for use classification'!$B$4,B1787)),ISNUMBER(SEARCH('[1]Lookup for use classification'!$C$4,B1787)),ISNUMBER(SEARCH('[1]Lookup for use classification'!$D$4,B1787)),ISNUMBER(SEARCH('[1]Lookup for use classification'!$E$4,B1787))),'[1]Lookup for use classification'!$A$4,IF(OR(ISNUMBER(SEARCH('[1]Lookup for use classification'!$B$5,B1787)),ISNUMBER(SEARCH('[1]Lookup for use classification'!$C$5,B1787)),ISNUMBER(SEARCH('[1]Lookup for use classification'!$D$5,B1787))),'[1]Lookup for use classification'!$A$5,IF(OR(ISNUMBER(SEARCH('[1]Lookup for use classification'!$B$7,B1787)),ISNUMBER(SEARCH('[1]Lookup for use classification'!$C$7,B1787)),ISNUMBER(SEARCH('[1]Lookup for use classification'!$D$7,B1787))),'[1]Lookup for use classification'!$A$7,IF(OR(ISNUMBER(SEARCH('[1]Lookup for use classification'!$B$9,B1787)),ISNUMBER(SEARCH('[1]Lookup for use classification'!$C$9,B1787)),ISNUMBER(SEARCH('[1]Lookup for use classification'!$D$9,B1787)),ISNUMBER(SEARCH('[1]Lookup for use classification'!$E$9,B1787)),ISNUMBER(SEARCH('[1]Lookup for use classification'!$F$9,B1787)),ISNUMBER(SEARCH('[1]Lookup for use classification'!$G$9,B1787)),ISNUMBER(SEARCH('[1]Lookup for use classification'!$H$9,B1787)),ISNUMBER(SEARCH('[1]Lookup for use classification'!$I$9,B1787)),ISNUMBER(SEARCH('[1]Lookup for use classification'!$J$9,B1787)),ISNUMBER(SEARCH('[1]Lookup for use classification'!$K$9,B1787))),'[1]Lookup for use classification'!$A$9,IF(OR(ISNUMBER(SEARCH('[1]Lookup for use classification'!$B$10,B1787)),ISNUMBER(SEARCH('[1]Lookup for use classification'!$C$10,B1787)),ISNUMBER(SEARCH('[1]Lookup for use classification'!$D$10,B1787)),ISNUMBER(SEARCH('[1]Lookup for use classification'!$E$10,B1787)),ISNUMBER(SEARCH('[1]Lookup for use classification'!$F$10,B1787)),ISNUMBER(SEARCH('[1]Lookup for use classification'!$G$10,B1787))),'[1]Lookup for use classification'!$A$10,IF(OR(ISNUMBER(SEARCH('[1]Lookup for use classification'!$B$11,B1787)),ISNUMBER(SEARCH('[1]Lookup for use classification'!$C$11,B1787))),'[1]Lookup for use classification'!$A$11,IF(OR(ISNUMBER(SEARCH('[1]Lookup for use classification'!$B$12,B1787)),ISNUMBER(SEARCH('[1]Lookup for use classification'!$C$12,B1787))),'[1]Lookup for use classification'!$A$12,IF(OR(ISNUMBER(SEARCH('[1]Lookup for use classification'!$B$13,B1787)),ISNUMBER(SEARCH('[1]Lookup for use classification'!$C$13,B1787)),ISNUMBER(SEARCH('[1]Lookup for use classification'!$D$13,B1787)),,ISNUMBER(SEARCH('[1]Lookup for use classification'!$C$13,B1787)),ISNUMBER(SEARCH('[1]Lookup for use classification'!$E$13,B1787))),'[1]Lookup for use classification'!$A$13,IF(OR(ISNUMBER(SEARCH('[1]Lookup for use classification'!$B$14,B1787)),ISNUMBER(SEARCH('[1]Lookup for use classification'!$C$14,B1787))),'[1]Lookup for use classification'!$A$14,"Other"))))))))))))</f>
        <v>Other</v>
      </c>
      <c r="D1787" s="36">
        <v>1250</v>
      </c>
      <c r="E1787" s="29"/>
      <c r="F1787" s="29"/>
    </row>
    <row r="1788" spans="1:6">
      <c r="A1788" s="16" t="s">
        <v>428</v>
      </c>
      <c r="B1788" s="49" t="s">
        <v>438</v>
      </c>
      <c r="C1788" s="133" t="str">
        <f>IF(OR(ISNUMBER(SEARCH('[1]Lookup for use classification'!$B$1,B1788)),ISNUMBER(SEARCH('[1]Lookup for use classification'!$C$1,B1788)),ISNUMBER(SEARCH('[1]Lookup for use classification'!$D$1,B1788)),ISNUMBER(SEARCH('[1]Lookup for use classification'!$E$1,B1788))),'[1]Lookup for use classification'!$A$1,IF(ISNUMBER(SEARCH('[1]Lookup for use classification'!$B$2,B1788)),'[1]Lookup for use classification'!$A$2,IF(ISNUMBER(SEARCH('[1]Lookup for use classification'!$B$3,B1788)),'[1]Lookup for use classification'!$A$3,IF(OR(ISNUMBER(SEARCH('[1]Lookup for use classification'!$B$4,B1788)),ISNUMBER(SEARCH('[1]Lookup for use classification'!$C$4,B1788)),ISNUMBER(SEARCH('[1]Lookup for use classification'!$D$4,B1788)),ISNUMBER(SEARCH('[1]Lookup for use classification'!$E$4,B1788))),'[1]Lookup for use classification'!$A$4,IF(OR(ISNUMBER(SEARCH('[1]Lookup for use classification'!$B$5,B1788)),ISNUMBER(SEARCH('[1]Lookup for use classification'!$C$5,B1788)),ISNUMBER(SEARCH('[1]Lookup for use classification'!$D$5,B1788))),'[1]Lookup for use classification'!$A$5,IF(OR(ISNUMBER(SEARCH('[1]Lookup for use classification'!$B$7,B1788)),ISNUMBER(SEARCH('[1]Lookup for use classification'!$C$7,B1788)),ISNUMBER(SEARCH('[1]Lookup for use classification'!$D$7,B1788))),'[1]Lookup for use classification'!$A$7,IF(OR(ISNUMBER(SEARCH('[1]Lookup for use classification'!$B$9,B1788)),ISNUMBER(SEARCH('[1]Lookup for use classification'!$C$9,B1788)),ISNUMBER(SEARCH('[1]Lookup for use classification'!$D$9,B1788)),ISNUMBER(SEARCH('[1]Lookup for use classification'!$E$9,B1788)),ISNUMBER(SEARCH('[1]Lookup for use classification'!$F$9,B1788)),ISNUMBER(SEARCH('[1]Lookup for use classification'!$G$9,B1788)),ISNUMBER(SEARCH('[1]Lookup for use classification'!$H$9,B1788)),ISNUMBER(SEARCH('[1]Lookup for use classification'!$I$9,B1788)),ISNUMBER(SEARCH('[1]Lookup for use classification'!$J$9,B1788)),ISNUMBER(SEARCH('[1]Lookup for use classification'!$K$9,B1788))),'[1]Lookup for use classification'!$A$9,IF(OR(ISNUMBER(SEARCH('[1]Lookup for use classification'!$B$10,B1788)),ISNUMBER(SEARCH('[1]Lookup for use classification'!$C$10,B1788)),ISNUMBER(SEARCH('[1]Lookup for use classification'!$D$10,B1788)),ISNUMBER(SEARCH('[1]Lookup for use classification'!$E$10,B1788)),ISNUMBER(SEARCH('[1]Lookup for use classification'!$F$10,B1788)),ISNUMBER(SEARCH('[1]Lookup for use classification'!$G$10,B1788))),'[1]Lookup for use classification'!$A$10,IF(OR(ISNUMBER(SEARCH('[1]Lookup for use classification'!$B$11,B1788)),ISNUMBER(SEARCH('[1]Lookup for use classification'!$C$11,B1788))),'[1]Lookup for use classification'!$A$11,IF(OR(ISNUMBER(SEARCH('[1]Lookup for use classification'!$B$12,B1788)),ISNUMBER(SEARCH('[1]Lookup for use classification'!$C$12,B1788))),'[1]Lookup for use classification'!$A$12,IF(OR(ISNUMBER(SEARCH('[1]Lookup for use classification'!$B$13,B1788)),ISNUMBER(SEARCH('[1]Lookup for use classification'!$C$13,B1788)),ISNUMBER(SEARCH('[1]Lookup for use classification'!$D$13,B1788)),,ISNUMBER(SEARCH('[1]Lookup for use classification'!$C$13,B1788)),ISNUMBER(SEARCH('[1]Lookup for use classification'!$E$13,B1788))),'[1]Lookup for use classification'!$A$13,IF(OR(ISNUMBER(SEARCH('[1]Lookup for use classification'!$B$14,B1788)),ISNUMBER(SEARCH('[1]Lookup for use classification'!$C$14,B1788))),'[1]Lookup for use classification'!$A$14,"Other"))))))))))))</f>
        <v>Other</v>
      </c>
      <c r="D1788" s="36">
        <v>1250</v>
      </c>
      <c r="E1788" s="29"/>
      <c r="F1788" s="29"/>
    </row>
    <row r="1789" spans="1:6">
      <c r="A1789" s="16" t="s">
        <v>428</v>
      </c>
      <c r="B1789" s="26" t="s">
        <v>439</v>
      </c>
      <c r="C1789" s="133" t="str">
        <f>IF(OR(ISNUMBER(SEARCH('[1]Lookup for use classification'!$B$1,B1789)),ISNUMBER(SEARCH('[1]Lookup for use classification'!$C$1,B1789)),ISNUMBER(SEARCH('[1]Lookup for use classification'!$D$1,B1789)),ISNUMBER(SEARCH('[1]Lookup for use classification'!$E$1,B1789))),'[1]Lookup for use classification'!$A$1,IF(ISNUMBER(SEARCH('[1]Lookup for use classification'!$B$2,B1789)),'[1]Lookup for use classification'!$A$2,IF(ISNUMBER(SEARCH('[1]Lookup for use classification'!$B$3,B1789)),'[1]Lookup for use classification'!$A$3,IF(OR(ISNUMBER(SEARCH('[1]Lookup for use classification'!$B$4,B1789)),ISNUMBER(SEARCH('[1]Lookup for use classification'!$C$4,B1789)),ISNUMBER(SEARCH('[1]Lookup for use classification'!$D$4,B1789)),ISNUMBER(SEARCH('[1]Lookup for use classification'!$E$4,B1789))),'[1]Lookup for use classification'!$A$4,IF(OR(ISNUMBER(SEARCH('[1]Lookup for use classification'!$B$5,B1789)),ISNUMBER(SEARCH('[1]Lookup for use classification'!$C$5,B1789)),ISNUMBER(SEARCH('[1]Lookup for use classification'!$D$5,B1789))),'[1]Lookup for use classification'!$A$5,IF(OR(ISNUMBER(SEARCH('[1]Lookup for use classification'!$B$7,B1789)),ISNUMBER(SEARCH('[1]Lookup for use classification'!$C$7,B1789)),ISNUMBER(SEARCH('[1]Lookup for use classification'!$D$7,B1789))),'[1]Lookup for use classification'!$A$7,IF(OR(ISNUMBER(SEARCH('[1]Lookup for use classification'!$B$9,B1789)),ISNUMBER(SEARCH('[1]Lookup for use classification'!$C$9,B1789)),ISNUMBER(SEARCH('[1]Lookup for use classification'!$D$9,B1789)),ISNUMBER(SEARCH('[1]Lookup for use classification'!$E$9,B1789)),ISNUMBER(SEARCH('[1]Lookup for use classification'!$F$9,B1789)),ISNUMBER(SEARCH('[1]Lookup for use classification'!$G$9,B1789)),ISNUMBER(SEARCH('[1]Lookup for use classification'!$H$9,B1789)),ISNUMBER(SEARCH('[1]Lookup for use classification'!$I$9,B1789)),ISNUMBER(SEARCH('[1]Lookup for use classification'!$J$9,B1789)),ISNUMBER(SEARCH('[1]Lookup for use classification'!$K$9,B1789))),'[1]Lookup for use classification'!$A$9,IF(OR(ISNUMBER(SEARCH('[1]Lookup for use classification'!$B$10,B1789)),ISNUMBER(SEARCH('[1]Lookup for use classification'!$C$10,B1789)),ISNUMBER(SEARCH('[1]Lookup for use classification'!$D$10,B1789)),ISNUMBER(SEARCH('[1]Lookup for use classification'!$E$10,B1789)),ISNUMBER(SEARCH('[1]Lookup for use classification'!$F$10,B1789)),ISNUMBER(SEARCH('[1]Lookup for use classification'!$G$10,B1789))),'[1]Lookup for use classification'!$A$10,IF(OR(ISNUMBER(SEARCH('[1]Lookup for use classification'!$B$11,B1789)),ISNUMBER(SEARCH('[1]Lookup for use classification'!$C$11,B1789))),'[1]Lookup for use classification'!$A$11,IF(OR(ISNUMBER(SEARCH('[1]Lookup for use classification'!$B$12,B1789)),ISNUMBER(SEARCH('[1]Lookup for use classification'!$C$12,B1789))),'[1]Lookup for use classification'!$A$12,IF(OR(ISNUMBER(SEARCH('[1]Lookup for use classification'!$B$13,B1789)),ISNUMBER(SEARCH('[1]Lookup for use classification'!$C$13,B1789)),ISNUMBER(SEARCH('[1]Lookup for use classification'!$D$13,B1789)),,ISNUMBER(SEARCH('[1]Lookup for use classification'!$C$13,B1789)),ISNUMBER(SEARCH('[1]Lookup for use classification'!$E$13,B1789))),'[1]Lookup for use classification'!$A$13,IF(OR(ISNUMBER(SEARCH('[1]Lookup for use classification'!$B$14,B1789)),ISNUMBER(SEARCH('[1]Lookup for use classification'!$C$14,B1789))),'[1]Lookup for use classification'!$A$14,"Other"))))))))))))</f>
        <v>Public Assembly</v>
      </c>
      <c r="D1789" s="36"/>
      <c r="E1789" s="29"/>
      <c r="F1789" s="29"/>
    </row>
    <row r="1790" spans="1:6">
      <c r="A1790" s="16" t="s">
        <v>428</v>
      </c>
      <c r="B1790" s="26" t="s">
        <v>440</v>
      </c>
      <c r="C1790" s="133" t="str">
        <f>IF(OR(ISNUMBER(SEARCH('[1]Lookup for use classification'!$B$1,B1790)),ISNUMBER(SEARCH('[1]Lookup for use classification'!$C$1,B1790)),ISNUMBER(SEARCH('[1]Lookup for use classification'!$D$1,B1790)),ISNUMBER(SEARCH('[1]Lookup for use classification'!$E$1,B1790))),'[1]Lookup for use classification'!$A$1,IF(ISNUMBER(SEARCH('[1]Lookup for use classification'!$B$2,B1790)),'[1]Lookup for use classification'!$A$2,IF(ISNUMBER(SEARCH('[1]Lookup for use classification'!$B$3,B1790)),'[1]Lookup for use classification'!$A$3,IF(OR(ISNUMBER(SEARCH('[1]Lookup for use classification'!$B$4,B1790)),ISNUMBER(SEARCH('[1]Lookup for use classification'!$C$4,B1790)),ISNUMBER(SEARCH('[1]Lookup for use classification'!$D$4,B1790)),ISNUMBER(SEARCH('[1]Lookup for use classification'!$E$4,B1790))),'[1]Lookup for use classification'!$A$4,IF(OR(ISNUMBER(SEARCH('[1]Lookup for use classification'!$B$5,B1790)),ISNUMBER(SEARCH('[1]Lookup for use classification'!$C$5,B1790)),ISNUMBER(SEARCH('[1]Lookup for use classification'!$D$5,B1790))),'[1]Lookup for use classification'!$A$5,IF(OR(ISNUMBER(SEARCH('[1]Lookup for use classification'!$B$7,B1790)),ISNUMBER(SEARCH('[1]Lookup for use classification'!$C$7,B1790)),ISNUMBER(SEARCH('[1]Lookup for use classification'!$D$7,B1790))),'[1]Lookup for use classification'!$A$7,IF(OR(ISNUMBER(SEARCH('[1]Lookup for use classification'!$B$9,B1790)),ISNUMBER(SEARCH('[1]Lookup for use classification'!$C$9,B1790)),ISNUMBER(SEARCH('[1]Lookup for use classification'!$D$9,B1790)),ISNUMBER(SEARCH('[1]Lookup for use classification'!$E$9,B1790)),ISNUMBER(SEARCH('[1]Lookup for use classification'!$F$9,B1790)),ISNUMBER(SEARCH('[1]Lookup for use classification'!$G$9,B1790)),ISNUMBER(SEARCH('[1]Lookup for use classification'!$H$9,B1790)),ISNUMBER(SEARCH('[1]Lookup for use classification'!$I$9,B1790)),ISNUMBER(SEARCH('[1]Lookup for use classification'!$J$9,B1790)),ISNUMBER(SEARCH('[1]Lookup for use classification'!$K$9,B1790))),'[1]Lookup for use classification'!$A$9,IF(OR(ISNUMBER(SEARCH('[1]Lookup for use classification'!$B$10,B1790)),ISNUMBER(SEARCH('[1]Lookup for use classification'!$C$10,B1790)),ISNUMBER(SEARCH('[1]Lookup for use classification'!$D$10,B1790)),ISNUMBER(SEARCH('[1]Lookup for use classification'!$E$10,B1790)),ISNUMBER(SEARCH('[1]Lookup for use classification'!$F$10,B1790)),ISNUMBER(SEARCH('[1]Lookup for use classification'!$G$10,B1790))),'[1]Lookup for use classification'!$A$10,IF(OR(ISNUMBER(SEARCH('[1]Lookup for use classification'!$B$11,B1790)),ISNUMBER(SEARCH('[1]Lookup for use classification'!$C$11,B1790))),'[1]Lookup for use classification'!$A$11,IF(OR(ISNUMBER(SEARCH('[1]Lookup for use classification'!$B$12,B1790)),ISNUMBER(SEARCH('[1]Lookup for use classification'!$C$12,B1790))),'[1]Lookup for use classification'!$A$12,IF(OR(ISNUMBER(SEARCH('[1]Lookup for use classification'!$B$13,B1790)),ISNUMBER(SEARCH('[1]Lookup for use classification'!$C$13,B1790)),ISNUMBER(SEARCH('[1]Lookup for use classification'!$D$13,B1790)),,ISNUMBER(SEARCH('[1]Lookup for use classification'!$C$13,B1790)),ISNUMBER(SEARCH('[1]Lookup for use classification'!$E$13,B1790))),'[1]Lookup for use classification'!$A$13,IF(OR(ISNUMBER(SEARCH('[1]Lookup for use classification'!$B$14,B1790)),ISNUMBER(SEARCH('[1]Lookup for use classification'!$C$14,B1790))),'[1]Lookup for use classification'!$A$14,"Other"))))))))))))</f>
        <v>Office</v>
      </c>
      <c r="D1790" s="36">
        <v>989</v>
      </c>
      <c r="E1790" s="29"/>
      <c r="F1790" s="29" t="s">
        <v>6</v>
      </c>
    </row>
    <row r="1791" spans="1:6">
      <c r="A1791" s="16" t="s">
        <v>428</v>
      </c>
      <c r="B1791" s="49" t="s">
        <v>153</v>
      </c>
      <c r="C1791" s="133" t="str">
        <f>IF(OR(ISNUMBER(SEARCH('[1]Lookup for use classification'!$B$1,B1791)),ISNUMBER(SEARCH('[1]Lookup for use classification'!$C$1,B1791)),ISNUMBER(SEARCH('[1]Lookup for use classification'!$D$1,B1791)),ISNUMBER(SEARCH('[1]Lookup for use classification'!$E$1,B1791))),'[1]Lookup for use classification'!$A$1,IF(ISNUMBER(SEARCH('[1]Lookup for use classification'!$B$2,B1791)),'[1]Lookup for use classification'!$A$2,IF(ISNUMBER(SEARCH('[1]Lookup for use classification'!$B$3,B1791)),'[1]Lookup for use classification'!$A$3,IF(OR(ISNUMBER(SEARCH('[1]Lookup for use classification'!$B$4,B1791)),ISNUMBER(SEARCH('[1]Lookup for use classification'!$C$4,B1791)),ISNUMBER(SEARCH('[1]Lookup for use classification'!$D$4,B1791)),ISNUMBER(SEARCH('[1]Lookup for use classification'!$E$4,B1791))),'[1]Lookup for use classification'!$A$4,IF(OR(ISNUMBER(SEARCH('[1]Lookup for use classification'!$B$5,B1791)),ISNUMBER(SEARCH('[1]Lookup for use classification'!$C$5,B1791)),ISNUMBER(SEARCH('[1]Lookup for use classification'!$D$5,B1791))),'[1]Lookup for use classification'!$A$5,IF(OR(ISNUMBER(SEARCH('[1]Lookup for use classification'!$B$7,B1791)),ISNUMBER(SEARCH('[1]Lookup for use classification'!$C$7,B1791)),ISNUMBER(SEARCH('[1]Lookup for use classification'!$D$7,B1791))),'[1]Lookup for use classification'!$A$7,IF(OR(ISNUMBER(SEARCH('[1]Lookup for use classification'!$B$9,B1791)),ISNUMBER(SEARCH('[1]Lookup for use classification'!$C$9,B1791)),ISNUMBER(SEARCH('[1]Lookup for use classification'!$D$9,B1791)),ISNUMBER(SEARCH('[1]Lookup for use classification'!$E$9,B1791)),ISNUMBER(SEARCH('[1]Lookup for use classification'!$F$9,B1791)),ISNUMBER(SEARCH('[1]Lookup for use classification'!$G$9,B1791)),ISNUMBER(SEARCH('[1]Lookup for use classification'!$H$9,B1791)),ISNUMBER(SEARCH('[1]Lookup for use classification'!$I$9,B1791)),ISNUMBER(SEARCH('[1]Lookup for use classification'!$J$9,B1791)),ISNUMBER(SEARCH('[1]Lookup for use classification'!$K$9,B1791))),'[1]Lookup for use classification'!$A$9,IF(OR(ISNUMBER(SEARCH('[1]Lookup for use classification'!$B$10,B1791)),ISNUMBER(SEARCH('[1]Lookup for use classification'!$C$10,B1791)),ISNUMBER(SEARCH('[1]Lookup for use classification'!$D$10,B1791)),ISNUMBER(SEARCH('[1]Lookup for use classification'!$E$10,B1791)),ISNUMBER(SEARCH('[1]Lookup for use classification'!$F$10,B1791)),ISNUMBER(SEARCH('[1]Lookup for use classification'!$G$10,B1791))),'[1]Lookup for use classification'!$A$10,IF(OR(ISNUMBER(SEARCH('[1]Lookup for use classification'!$B$11,B1791)),ISNUMBER(SEARCH('[1]Lookup for use classification'!$C$11,B1791))),'[1]Lookup for use classification'!$A$11,IF(OR(ISNUMBER(SEARCH('[1]Lookup for use classification'!$B$12,B1791)),ISNUMBER(SEARCH('[1]Lookup for use classification'!$C$12,B1791))),'[1]Lookup for use classification'!$A$12,IF(OR(ISNUMBER(SEARCH('[1]Lookup for use classification'!$B$13,B1791)),ISNUMBER(SEARCH('[1]Lookup for use classification'!$C$13,B1791)),ISNUMBER(SEARCH('[1]Lookup for use classification'!$D$13,B1791)),,ISNUMBER(SEARCH('[1]Lookup for use classification'!$C$13,B1791)),ISNUMBER(SEARCH('[1]Lookup for use classification'!$E$13,B1791))),'[1]Lookup for use classification'!$A$13,IF(OR(ISNUMBER(SEARCH('[1]Lookup for use classification'!$B$14,B1791)),ISNUMBER(SEARCH('[1]Lookup for use classification'!$C$14,B1791))),'[1]Lookup for use classification'!$A$14,"Other"))))))))))))</f>
        <v>Office</v>
      </c>
      <c r="D1791" s="36">
        <v>1141</v>
      </c>
      <c r="E1791" s="29" t="s">
        <v>6</v>
      </c>
      <c r="F1791" s="29"/>
    </row>
    <row r="1792" spans="1:6">
      <c r="A1792" s="16" t="s">
        <v>428</v>
      </c>
      <c r="B1792" s="26" t="s">
        <v>441</v>
      </c>
      <c r="C1792" s="133" t="str">
        <f>IF(OR(ISNUMBER(SEARCH('[1]Lookup for use classification'!$B$1,B1792)),ISNUMBER(SEARCH('[1]Lookup for use classification'!$C$1,B1792)),ISNUMBER(SEARCH('[1]Lookup for use classification'!$D$1,B1792)),ISNUMBER(SEARCH('[1]Lookup for use classification'!$E$1,B1792))),'[1]Lookup for use classification'!$A$1,IF(ISNUMBER(SEARCH('[1]Lookup for use classification'!$B$2,B1792)),'[1]Lookup for use classification'!$A$2,IF(ISNUMBER(SEARCH('[1]Lookup for use classification'!$B$3,B1792)),'[1]Lookup for use classification'!$A$3,IF(OR(ISNUMBER(SEARCH('[1]Lookup for use classification'!$B$4,B1792)),ISNUMBER(SEARCH('[1]Lookup for use classification'!$C$4,B1792)),ISNUMBER(SEARCH('[1]Lookup for use classification'!$D$4,B1792)),ISNUMBER(SEARCH('[1]Lookup for use classification'!$E$4,B1792))),'[1]Lookup for use classification'!$A$4,IF(OR(ISNUMBER(SEARCH('[1]Lookup for use classification'!$B$5,B1792)),ISNUMBER(SEARCH('[1]Lookup for use classification'!$C$5,B1792)),ISNUMBER(SEARCH('[1]Lookup for use classification'!$D$5,B1792))),'[1]Lookup for use classification'!$A$5,IF(OR(ISNUMBER(SEARCH('[1]Lookup for use classification'!$B$7,B1792)),ISNUMBER(SEARCH('[1]Lookup for use classification'!$C$7,B1792)),ISNUMBER(SEARCH('[1]Lookup for use classification'!$D$7,B1792))),'[1]Lookup for use classification'!$A$7,IF(OR(ISNUMBER(SEARCH('[1]Lookup for use classification'!$B$9,B1792)),ISNUMBER(SEARCH('[1]Lookup for use classification'!$C$9,B1792)),ISNUMBER(SEARCH('[1]Lookup for use classification'!$D$9,B1792)),ISNUMBER(SEARCH('[1]Lookup for use classification'!$E$9,B1792)),ISNUMBER(SEARCH('[1]Lookup for use classification'!$F$9,B1792)),ISNUMBER(SEARCH('[1]Lookup for use classification'!$G$9,B1792)),ISNUMBER(SEARCH('[1]Lookup for use classification'!$H$9,B1792)),ISNUMBER(SEARCH('[1]Lookup for use classification'!$I$9,B1792)),ISNUMBER(SEARCH('[1]Lookup for use classification'!$J$9,B1792)),ISNUMBER(SEARCH('[1]Lookup for use classification'!$K$9,B1792))),'[1]Lookup for use classification'!$A$9,IF(OR(ISNUMBER(SEARCH('[1]Lookup for use classification'!$B$10,B1792)),ISNUMBER(SEARCH('[1]Lookup for use classification'!$C$10,B1792)),ISNUMBER(SEARCH('[1]Lookup for use classification'!$D$10,B1792)),ISNUMBER(SEARCH('[1]Lookup for use classification'!$E$10,B1792)),ISNUMBER(SEARCH('[1]Lookup for use classification'!$F$10,B1792)),ISNUMBER(SEARCH('[1]Lookup for use classification'!$G$10,B1792))),'[1]Lookup for use classification'!$A$10,IF(OR(ISNUMBER(SEARCH('[1]Lookup for use classification'!$B$11,B1792)),ISNUMBER(SEARCH('[1]Lookup for use classification'!$C$11,B1792))),'[1]Lookup for use classification'!$A$11,IF(OR(ISNUMBER(SEARCH('[1]Lookup for use classification'!$B$12,B1792)),ISNUMBER(SEARCH('[1]Lookup for use classification'!$C$12,B1792))),'[1]Lookup for use classification'!$A$12,IF(OR(ISNUMBER(SEARCH('[1]Lookup for use classification'!$B$13,B1792)),ISNUMBER(SEARCH('[1]Lookup for use classification'!$C$13,B1792)),ISNUMBER(SEARCH('[1]Lookup for use classification'!$D$13,B1792)),,ISNUMBER(SEARCH('[1]Lookup for use classification'!$C$13,B1792)),ISNUMBER(SEARCH('[1]Lookup for use classification'!$E$13,B1792))),'[1]Lookup for use classification'!$A$13,IF(OR(ISNUMBER(SEARCH('[1]Lookup for use classification'!$B$14,B1792)),ISNUMBER(SEARCH('[1]Lookup for use classification'!$C$14,B1792))),'[1]Lookup for use classification'!$A$14,"Other"))))))))))))</f>
        <v>Public Safety</v>
      </c>
      <c r="D1792" s="36">
        <v>361</v>
      </c>
      <c r="E1792" s="29"/>
      <c r="F1792" s="29" t="s">
        <v>6</v>
      </c>
    </row>
    <row r="1793" spans="1:6">
      <c r="A1793" s="16" t="s">
        <v>428</v>
      </c>
      <c r="B1793" s="26" t="s">
        <v>442</v>
      </c>
      <c r="C1793" s="133" t="str">
        <f>IF(OR(ISNUMBER(SEARCH('[1]Lookup for use classification'!$B$1,B1793)),ISNUMBER(SEARCH('[1]Lookup for use classification'!$C$1,B1793)),ISNUMBER(SEARCH('[1]Lookup for use classification'!$D$1,B1793)),ISNUMBER(SEARCH('[1]Lookup for use classification'!$E$1,B1793))),'[1]Lookup for use classification'!$A$1,IF(ISNUMBER(SEARCH('[1]Lookup for use classification'!$B$2,B1793)),'[1]Lookup for use classification'!$A$2,IF(ISNUMBER(SEARCH('[1]Lookup for use classification'!$B$3,B1793)),'[1]Lookup for use classification'!$A$3,IF(OR(ISNUMBER(SEARCH('[1]Lookup for use classification'!$B$4,B1793)),ISNUMBER(SEARCH('[1]Lookup for use classification'!$C$4,B1793)),ISNUMBER(SEARCH('[1]Lookup for use classification'!$D$4,B1793)),ISNUMBER(SEARCH('[1]Lookup for use classification'!$E$4,B1793))),'[1]Lookup for use classification'!$A$4,IF(OR(ISNUMBER(SEARCH('[1]Lookup for use classification'!$B$5,B1793)),ISNUMBER(SEARCH('[1]Lookup for use classification'!$C$5,B1793)),ISNUMBER(SEARCH('[1]Lookup for use classification'!$D$5,B1793))),'[1]Lookup for use classification'!$A$5,IF(OR(ISNUMBER(SEARCH('[1]Lookup for use classification'!$B$7,B1793)),ISNUMBER(SEARCH('[1]Lookup for use classification'!$C$7,B1793)),ISNUMBER(SEARCH('[1]Lookup for use classification'!$D$7,B1793))),'[1]Lookup for use classification'!$A$7,IF(OR(ISNUMBER(SEARCH('[1]Lookup for use classification'!$B$9,B1793)),ISNUMBER(SEARCH('[1]Lookup for use classification'!$C$9,B1793)),ISNUMBER(SEARCH('[1]Lookup for use classification'!$D$9,B1793)),ISNUMBER(SEARCH('[1]Lookup for use classification'!$E$9,B1793)),ISNUMBER(SEARCH('[1]Lookup for use classification'!$F$9,B1793)),ISNUMBER(SEARCH('[1]Lookup for use classification'!$G$9,B1793)),ISNUMBER(SEARCH('[1]Lookup for use classification'!$H$9,B1793)),ISNUMBER(SEARCH('[1]Lookup for use classification'!$I$9,B1793)),ISNUMBER(SEARCH('[1]Lookup for use classification'!$J$9,B1793)),ISNUMBER(SEARCH('[1]Lookup for use classification'!$K$9,B1793))),'[1]Lookup for use classification'!$A$9,IF(OR(ISNUMBER(SEARCH('[1]Lookup for use classification'!$B$10,B1793)),ISNUMBER(SEARCH('[1]Lookup for use classification'!$C$10,B1793)),ISNUMBER(SEARCH('[1]Lookup for use classification'!$D$10,B1793)),ISNUMBER(SEARCH('[1]Lookup for use classification'!$E$10,B1793)),ISNUMBER(SEARCH('[1]Lookup for use classification'!$F$10,B1793)),ISNUMBER(SEARCH('[1]Lookup for use classification'!$G$10,B1793))),'[1]Lookup for use classification'!$A$10,IF(OR(ISNUMBER(SEARCH('[1]Lookup for use classification'!$B$11,B1793)),ISNUMBER(SEARCH('[1]Lookup for use classification'!$C$11,B1793))),'[1]Lookup for use classification'!$A$11,IF(OR(ISNUMBER(SEARCH('[1]Lookup for use classification'!$B$12,B1793)),ISNUMBER(SEARCH('[1]Lookup for use classification'!$C$12,B1793))),'[1]Lookup for use classification'!$A$12,IF(OR(ISNUMBER(SEARCH('[1]Lookup for use classification'!$B$13,B1793)),ISNUMBER(SEARCH('[1]Lookup for use classification'!$C$13,B1793)),ISNUMBER(SEARCH('[1]Lookup for use classification'!$D$13,B1793)),,ISNUMBER(SEARCH('[1]Lookup for use classification'!$C$13,B1793)),ISNUMBER(SEARCH('[1]Lookup for use classification'!$E$13,B1793))),'[1]Lookup for use classification'!$A$13,IF(OR(ISNUMBER(SEARCH('[1]Lookup for use classification'!$B$14,B1793)),ISNUMBER(SEARCH('[1]Lookup for use classification'!$C$14,B1793))),'[1]Lookup for use classification'!$A$14,"Other"))))))))))))</f>
        <v>Warehousing</v>
      </c>
      <c r="D1793" s="36"/>
      <c r="E1793" s="29"/>
      <c r="F1793" s="29" t="s">
        <v>6</v>
      </c>
    </row>
    <row r="1794" spans="1:6">
      <c r="A1794" s="16" t="s">
        <v>428</v>
      </c>
      <c r="B1794" s="26" t="s">
        <v>443</v>
      </c>
      <c r="C1794" s="133" t="str">
        <f>IF(OR(ISNUMBER(SEARCH('[1]Lookup for use classification'!$B$1,B1794)),ISNUMBER(SEARCH('[1]Lookup for use classification'!$C$1,B1794)),ISNUMBER(SEARCH('[1]Lookup for use classification'!$D$1,B1794)),ISNUMBER(SEARCH('[1]Lookup for use classification'!$E$1,B1794))),'[1]Lookup for use classification'!$A$1,IF(ISNUMBER(SEARCH('[1]Lookup for use classification'!$B$2,B1794)),'[1]Lookup for use classification'!$A$2,IF(ISNUMBER(SEARCH('[1]Lookup for use classification'!$B$3,B1794)),'[1]Lookup for use classification'!$A$3,IF(OR(ISNUMBER(SEARCH('[1]Lookup for use classification'!$B$4,B1794)),ISNUMBER(SEARCH('[1]Lookup for use classification'!$C$4,B1794)),ISNUMBER(SEARCH('[1]Lookup for use classification'!$D$4,B1794)),ISNUMBER(SEARCH('[1]Lookup for use classification'!$E$4,B1794))),'[1]Lookup for use classification'!$A$4,IF(OR(ISNUMBER(SEARCH('[1]Lookup for use classification'!$B$5,B1794)),ISNUMBER(SEARCH('[1]Lookup for use classification'!$C$5,B1794)),ISNUMBER(SEARCH('[1]Lookup for use classification'!$D$5,B1794))),'[1]Lookup for use classification'!$A$5,IF(OR(ISNUMBER(SEARCH('[1]Lookup for use classification'!$B$7,B1794)),ISNUMBER(SEARCH('[1]Lookup for use classification'!$C$7,B1794)),ISNUMBER(SEARCH('[1]Lookup for use classification'!$D$7,B1794))),'[1]Lookup for use classification'!$A$7,IF(OR(ISNUMBER(SEARCH('[1]Lookup for use classification'!$B$9,B1794)),ISNUMBER(SEARCH('[1]Lookup for use classification'!$C$9,B1794)),ISNUMBER(SEARCH('[1]Lookup for use classification'!$D$9,B1794)),ISNUMBER(SEARCH('[1]Lookup for use classification'!$E$9,B1794)),ISNUMBER(SEARCH('[1]Lookup for use classification'!$F$9,B1794)),ISNUMBER(SEARCH('[1]Lookup for use classification'!$G$9,B1794)),ISNUMBER(SEARCH('[1]Lookup for use classification'!$H$9,B1794)),ISNUMBER(SEARCH('[1]Lookup for use classification'!$I$9,B1794)),ISNUMBER(SEARCH('[1]Lookup for use classification'!$J$9,B1794)),ISNUMBER(SEARCH('[1]Lookup for use classification'!$K$9,B1794))),'[1]Lookup for use classification'!$A$9,IF(OR(ISNUMBER(SEARCH('[1]Lookup for use classification'!$B$10,B1794)),ISNUMBER(SEARCH('[1]Lookup for use classification'!$C$10,B1794)),ISNUMBER(SEARCH('[1]Lookup for use classification'!$D$10,B1794)),ISNUMBER(SEARCH('[1]Lookup for use classification'!$E$10,B1794)),ISNUMBER(SEARCH('[1]Lookup for use classification'!$F$10,B1794)),ISNUMBER(SEARCH('[1]Lookup for use classification'!$G$10,B1794))),'[1]Lookup for use classification'!$A$10,IF(OR(ISNUMBER(SEARCH('[1]Lookup for use classification'!$B$11,B1794)),ISNUMBER(SEARCH('[1]Lookup for use classification'!$C$11,B1794))),'[1]Lookup for use classification'!$A$11,IF(OR(ISNUMBER(SEARCH('[1]Lookup for use classification'!$B$12,B1794)),ISNUMBER(SEARCH('[1]Lookup for use classification'!$C$12,B1794))),'[1]Lookup for use classification'!$A$12,IF(OR(ISNUMBER(SEARCH('[1]Lookup for use classification'!$B$13,B1794)),ISNUMBER(SEARCH('[1]Lookup for use classification'!$C$13,B1794)),ISNUMBER(SEARCH('[1]Lookup for use classification'!$D$13,B1794)),,ISNUMBER(SEARCH('[1]Lookup for use classification'!$C$13,B1794)),ISNUMBER(SEARCH('[1]Lookup for use classification'!$E$13,B1794))),'[1]Lookup for use classification'!$A$13,IF(OR(ISNUMBER(SEARCH('[1]Lookup for use classification'!$B$14,B1794)),ISNUMBER(SEARCH('[1]Lookup for use classification'!$C$14,B1794))),'[1]Lookup for use classification'!$A$14,"Other"))))))))))))</f>
        <v>Residential - Multi-Family</v>
      </c>
      <c r="D1794" s="36"/>
      <c r="E1794" s="29"/>
      <c r="F1794" s="29" t="s">
        <v>6</v>
      </c>
    </row>
    <row r="1795" spans="1:6">
      <c r="A1795" s="16" t="s">
        <v>428</v>
      </c>
      <c r="B1795" s="26" t="s">
        <v>444</v>
      </c>
      <c r="C1795" s="133" t="str">
        <f>IF(OR(ISNUMBER(SEARCH('[1]Lookup for use classification'!$B$1,B1795)),ISNUMBER(SEARCH('[1]Lookup for use classification'!$C$1,B1795)),ISNUMBER(SEARCH('[1]Lookup for use classification'!$D$1,B1795)),ISNUMBER(SEARCH('[1]Lookup for use classification'!$E$1,B1795))),'[1]Lookup for use classification'!$A$1,IF(ISNUMBER(SEARCH('[1]Lookup for use classification'!$B$2,B1795)),'[1]Lookup for use classification'!$A$2,IF(ISNUMBER(SEARCH('[1]Lookup for use classification'!$B$3,B1795)),'[1]Lookup for use classification'!$A$3,IF(OR(ISNUMBER(SEARCH('[1]Lookup for use classification'!$B$4,B1795)),ISNUMBER(SEARCH('[1]Lookup for use classification'!$C$4,B1795)),ISNUMBER(SEARCH('[1]Lookup for use classification'!$D$4,B1795)),ISNUMBER(SEARCH('[1]Lookup for use classification'!$E$4,B1795))),'[1]Lookup for use classification'!$A$4,IF(OR(ISNUMBER(SEARCH('[1]Lookup for use classification'!$B$5,B1795)),ISNUMBER(SEARCH('[1]Lookup for use classification'!$C$5,B1795)),ISNUMBER(SEARCH('[1]Lookup for use classification'!$D$5,B1795))),'[1]Lookup for use classification'!$A$5,IF(OR(ISNUMBER(SEARCH('[1]Lookup for use classification'!$B$7,B1795)),ISNUMBER(SEARCH('[1]Lookup for use classification'!$C$7,B1795)),ISNUMBER(SEARCH('[1]Lookup for use classification'!$D$7,B1795))),'[1]Lookup for use classification'!$A$7,IF(OR(ISNUMBER(SEARCH('[1]Lookup for use classification'!$B$9,B1795)),ISNUMBER(SEARCH('[1]Lookup for use classification'!$C$9,B1795)),ISNUMBER(SEARCH('[1]Lookup for use classification'!$D$9,B1795)),ISNUMBER(SEARCH('[1]Lookup for use classification'!$E$9,B1795)),ISNUMBER(SEARCH('[1]Lookup for use classification'!$F$9,B1795)),ISNUMBER(SEARCH('[1]Lookup for use classification'!$G$9,B1795)),ISNUMBER(SEARCH('[1]Lookup for use classification'!$H$9,B1795)),ISNUMBER(SEARCH('[1]Lookup for use classification'!$I$9,B1795)),ISNUMBER(SEARCH('[1]Lookup for use classification'!$J$9,B1795)),ISNUMBER(SEARCH('[1]Lookup for use classification'!$K$9,B1795))),'[1]Lookup for use classification'!$A$9,IF(OR(ISNUMBER(SEARCH('[1]Lookup for use classification'!$B$10,B1795)),ISNUMBER(SEARCH('[1]Lookup for use classification'!$C$10,B1795)),ISNUMBER(SEARCH('[1]Lookup for use classification'!$D$10,B1795)),ISNUMBER(SEARCH('[1]Lookup for use classification'!$E$10,B1795)),ISNUMBER(SEARCH('[1]Lookup for use classification'!$F$10,B1795)),ISNUMBER(SEARCH('[1]Lookup for use classification'!$G$10,B1795))),'[1]Lookup for use classification'!$A$10,IF(OR(ISNUMBER(SEARCH('[1]Lookup for use classification'!$B$11,B1795)),ISNUMBER(SEARCH('[1]Lookup for use classification'!$C$11,B1795))),'[1]Lookup for use classification'!$A$11,IF(OR(ISNUMBER(SEARCH('[1]Lookup for use classification'!$B$12,B1795)),ISNUMBER(SEARCH('[1]Lookup for use classification'!$C$12,B1795))),'[1]Lookup for use classification'!$A$12,IF(OR(ISNUMBER(SEARCH('[1]Lookup for use classification'!$B$13,B1795)),ISNUMBER(SEARCH('[1]Lookup for use classification'!$C$13,B1795)),ISNUMBER(SEARCH('[1]Lookup for use classification'!$D$13,B1795)),,ISNUMBER(SEARCH('[1]Lookup for use classification'!$C$13,B1795)),ISNUMBER(SEARCH('[1]Lookup for use classification'!$E$13,B1795))),'[1]Lookup for use classification'!$A$13,IF(OR(ISNUMBER(SEARCH('[1]Lookup for use classification'!$B$14,B1795)),ISNUMBER(SEARCH('[1]Lookup for use classification'!$C$14,B1795))),'[1]Lookup for use classification'!$A$14,"Other"))))))))))))</f>
        <v>Water &amp; Sewer</v>
      </c>
      <c r="D1795" s="36">
        <v>450</v>
      </c>
      <c r="E1795" s="29" t="s">
        <v>6</v>
      </c>
      <c r="F1795" s="29"/>
    </row>
    <row r="1796" spans="1:6">
      <c r="A1796" s="16" t="s">
        <v>1115</v>
      </c>
      <c r="B1796" s="38" t="s">
        <v>1111</v>
      </c>
      <c r="C1796" s="133" t="str">
        <f>IF(OR(ISNUMBER(SEARCH('[1]Lookup for use classification'!$B$1,B1796)),ISNUMBER(SEARCH('[1]Lookup for use classification'!$C$1,B1796)),ISNUMBER(SEARCH('[1]Lookup for use classification'!$D$1,B1796)),ISNUMBER(SEARCH('[1]Lookup for use classification'!$E$1,B1796))),'[1]Lookup for use classification'!$A$1,IF(ISNUMBER(SEARCH('[1]Lookup for use classification'!$B$2,B1796)),'[1]Lookup for use classification'!$A$2,IF(ISNUMBER(SEARCH('[1]Lookup for use classification'!$B$3,B1796)),'[1]Lookup for use classification'!$A$3,IF(OR(ISNUMBER(SEARCH('[1]Lookup for use classification'!$B$4,B1796)),ISNUMBER(SEARCH('[1]Lookup for use classification'!$C$4,B1796)),ISNUMBER(SEARCH('[1]Lookup for use classification'!$D$4,B1796)),ISNUMBER(SEARCH('[1]Lookup for use classification'!$E$4,B1796))),'[1]Lookup for use classification'!$A$4,IF(OR(ISNUMBER(SEARCH('[1]Lookup for use classification'!$B$5,B1796)),ISNUMBER(SEARCH('[1]Lookup for use classification'!$C$5,B1796)),ISNUMBER(SEARCH('[1]Lookup for use classification'!$D$5,B1796))),'[1]Lookup for use classification'!$A$5,IF(OR(ISNUMBER(SEARCH('[1]Lookup for use classification'!$B$7,B1796)),ISNUMBER(SEARCH('[1]Lookup for use classification'!$C$7,B1796)),ISNUMBER(SEARCH('[1]Lookup for use classification'!$D$7,B1796))),'[1]Lookup for use classification'!$A$7,IF(OR(ISNUMBER(SEARCH('[1]Lookup for use classification'!$B$9,B1796)),ISNUMBER(SEARCH('[1]Lookup for use classification'!$C$9,B1796)),ISNUMBER(SEARCH('[1]Lookup for use classification'!$D$9,B1796)),ISNUMBER(SEARCH('[1]Lookup for use classification'!$E$9,B1796)),ISNUMBER(SEARCH('[1]Lookup for use classification'!$F$9,B1796)),ISNUMBER(SEARCH('[1]Lookup for use classification'!$G$9,B1796)),ISNUMBER(SEARCH('[1]Lookup for use classification'!$H$9,B1796)),ISNUMBER(SEARCH('[1]Lookup for use classification'!$I$9,B1796)),ISNUMBER(SEARCH('[1]Lookup for use classification'!$J$9,B1796)),ISNUMBER(SEARCH('[1]Lookup for use classification'!$K$9,B1796))),'[1]Lookup for use classification'!$A$9,IF(OR(ISNUMBER(SEARCH('[1]Lookup for use classification'!$B$10,B1796)),ISNUMBER(SEARCH('[1]Lookup for use classification'!$C$10,B1796)),ISNUMBER(SEARCH('[1]Lookup for use classification'!$D$10,B1796)),ISNUMBER(SEARCH('[1]Lookup for use classification'!$E$10,B1796)),ISNUMBER(SEARCH('[1]Lookup for use classification'!$F$10,B1796)),ISNUMBER(SEARCH('[1]Lookup for use classification'!$G$10,B1796))),'[1]Lookup for use classification'!$A$10,IF(OR(ISNUMBER(SEARCH('[1]Lookup for use classification'!$B$11,B1796)),ISNUMBER(SEARCH('[1]Lookup for use classification'!$C$11,B1796))),'[1]Lookup for use classification'!$A$11,IF(OR(ISNUMBER(SEARCH('[1]Lookup for use classification'!$B$12,B1796)),ISNUMBER(SEARCH('[1]Lookup for use classification'!$C$12,B1796))),'[1]Lookup for use classification'!$A$12,IF(OR(ISNUMBER(SEARCH('[1]Lookup for use classification'!$B$13,B1796)),ISNUMBER(SEARCH('[1]Lookup for use classification'!$C$13,B1796)),ISNUMBER(SEARCH('[1]Lookup for use classification'!$D$13,B1796)),,ISNUMBER(SEARCH('[1]Lookup for use classification'!$C$13,B1796)),ISNUMBER(SEARCH('[1]Lookup for use classification'!$E$13,B1796))),'[1]Lookup for use classification'!$A$13,IF(OR(ISNUMBER(SEARCH('[1]Lookup for use classification'!$B$14,B1796)),ISNUMBER(SEARCH('[1]Lookup for use classification'!$C$14,B1796))),'[1]Lookup for use classification'!$A$14,"Other"))))))))))))</f>
        <v>Other</v>
      </c>
      <c r="D1796" s="39"/>
      <c r="E1796" s="41"/>
      <c r="F1796" s="41"/>
    </row>
    <row r="1797" spans="1:6">
      <c r="A1797" s="16" t="s">
        <v>1115</v>
      </c>
      <c r="B1797" s="38" t="s">
        <v>430</v>
      </c>
      <c r="C1797" s="133" t="str">
        <f>IF(OR(ISNUMBER(SEARCH('[1]Lookup for use classification'!$B$1,B1797)),ISNUMBER(SEARCH('[1]Lookup for use classification'!$C$1,B1797)),ISNUMBER(SEARCH('[1]Lookup for use classification'!$D$1,B1797)),ISNUMBER(SEARCH('[1]Lookup for use classification'!$E$1,B1797))),'[1]Lookup for use classification'!$A$1,IF(ISNUMBER(SEARCH('[1]Lookup for use classification'!$B$2,B1797)),'[1]Lookup for use classification'!$A$2,IF(ISNUMBER(SEARCH('[1]Lookup for use classification'!$B$3,B1797)),'[1]Lookup for use classification'!$A$3,IF(OR(ISNUMBER(SEARCH('[1]Lookup for use classification'!$B$4,B1797)),ISNUMBER(SEARCH('[1]Lookup for use classification'!$C$4,B1797)),ISNUMBER(SEARCH('[1]Lookup for use classification'!$D$4,B1797)),ISNUMBER(SEARCH('[1]Lookup for use classification'!$E$4,B1797))),'[1]Lookup for use classification'!$A$4,IF(OR(ISNUMBER(SEARCH('[1]Lookup for use classification'!$B$5,B1797)),ISNUMBER(SEARCH('[1]Lookup for use classification'!$C$5,B1797)),ISNUMBER(SEARCH('[1]Lookup for use classification'!$D$5,B1797))),'[1]Lookup for use classification'!$A$5,IF(OR(ISNUMBER(SEARCH('[1]Lookup for use classification'!$B$7,B1797)),ISNUMBER(SEARCH('[1]Lookup for use classification'!$C$7,B1797)),ISNUMBER(SEARCH('[1]Lookup for use classification'!$D$7,B1797))),'[1]Lookup for use classification'!$A$7,IF(OR(ISNUMBER(SEARCH('[1]Lookup for use classification'!$B$9,B1797)),ISNUMBER(SEARCH('[1]Lookup for use classification'!$C$9,B1797)),ISNUMBER(SEARCH('[1]Lookup for use classification'!$D$9,B1797)),ISNUMBER(SEARCH('[1]Lookup for use classification'!$E$9,B1797)),ISNUMBER(SEARCH('[1]Lookup for use classification'!$F$9,B1797)),ISNUMBER(SEARCH('[1]Lookup for use classification'!$G$9,B1797)),ISNUMBER(SEARCH('[1]Lookup for use classification'!$H$9,B1797)),ISNUMBER(SEARCH('[1]Lookup for use classification'!$I$9,B1797)),ISNUMBER(SEARCH('[1]Lookup for use classification'!$J$9,B1797)),ISNUMBER(SEARCH('[1]Lookup for use classification'!$K$9,B1797))),'[1]Lookup for use classification'!$A$9,IF(OR(ISNUMBER(SEARCH('[1]Lookup for use classification'!$B$10,B1797)),ISNUMBER(SEARCH('[1]Lookup for use classification'!$C$10,B1797)),ISNUMBER(SEARCH('[1]Lookup for use classification'!$D$10,B1797)),ISNUMBER(SEARCH('[1]Lookup for use classification'!$E$10,B1797)),ISNUMBER(SEARCH('[1]Lookup for use classification'!$F$10,B1797)),ISNUMBER(SEARCH('[1]Lookup for use classification'!$G$10,B1797))),'[1]Lookup for use classification'!$A$10,IF(OR(ISNUMBER(SEARCH('[1]Lookup for use classification'!$B$11,B1797)),ISNUMBER(SEARCH('[1]Lookup for use classification'!$C$11,B1797))),'[1]Lookup for use classification'!$A$11,IF(OR(ISNUMBER(SEARCH('[1]Lookup for use classification'!$B$12,B1797)),ISNUMBER(SEARCH('[1]Lookup for use classification'!$C$12,B1797))),'[1]Lookup for use classification'!$A$12,IF(OR(ISNUMBER(SEARCH('[1]Lookup for use classification'!$B$13,B1797)),ISNUMBER(SEARCH('[1]Lookup for use classification'!$C$13,B1797)),ISNUMBER(SEARCH('[1]Lookup for use classification'!$D$13,B1797)),,ISNUMBER(SEARCH('[1]Lookup for use classification'!$C$13,B1797)),ISNUMBER(SEARCH('[1]Lookup for use classification'!$E$13,B1797))),'[1]Lookup for use classification'!$A$13,IF(OR(ISNUMBER(SEARCH('[1]Lookup for use classification'!$B$14,B1797)),ISNUMBER(SEARCH('[1]Lookup for use classification'!$C$14,B1797))),'[1]Lookup for use classification'!$A$14,"Other"))))))))))))</f>
        <v>Office</v>
      </c>
      <c r="D1797" s="39">
        <v>4050</v>
      </c>
      <c r="E1797" s="41" t="s">
        <v>827</v>
      </c>
      <c r="F1797" s="41"/>
    </row>
    <row r="1798" spans="1:6">
      <c r="A1798" s="16" t="s">
        <v>1115</v>
      </c>
      <c r="B1798" s="38" t="s">
        <v>147</v>
      </c>
      <c r="C1798" s="133" t="str">
        <f>IF(OR(ISNUMBER(SEARCH('[1]Lookup for use classification'!$B$1,B1798)),ISNUMBER(SEARCH('[1]Lookup for use classification'!$C$1,B1798)),ISNUMBER(SEARCH('[1]Lookup for use classification'!$D$1,B1798)),ISNUMBER(SEARCH('[1]Lookup for use classification'!$E$1,B1798))),'[1]Lookup for use classification'!$A$1,IF(ISNUMBER(SEARCH('[1]Lookup for use classification'!$B$2,B1798)),'[1]Lookup for use classification'!$A$2,IF(ISNUMBER(SEARCH('[1]Lookup for use classification'!$B$3,B1798)),'[1]Lookup for use classification'!$A$3,IF(OR(ISNUMBER(SEARCH('[1]Lookup for use classification'!$B$4,B1798)),ISNUMBER(SEARCH('[1]Lookup for use classification'!$C$4,B1798)),ISNUMBER(SEARCH('[1]Lookup for use classification'!$D$4,B1798)),ISNUMBER(SEARCH('[1]Lookup for use classification'!$E$4,B1798))),'[1]Lookup for use classification'!$A$4,IF(OR(ISNUMBER(SEARCH('[1]Lookup for use classification'!$B$5,B1798)),ISNUMBER(SEARCH('[1]Lookup for use classification'!$C$5,B1798)),ISNUMBER(SEARCH('[1]Lookup for use classification'!$D$5,B1798))),'[1]Lookup for use classification'!$A$5,IF(OR(ISNUMBER(SEARCH('[1]Lookup for use classification'!$B$7,B1798)),ISNUMBER(SEARCH('[1]Lookup for use classification'!$C$7,B1798)),ISNUMBER(SEARCH('[1]Lookup for use classification'!$D$7,B1798))),'[1]Lookup for use classification'!$A$7,IF(OR(ISNUMBER(SEARCH('[1]Lookup for use classification'!$B$9,B1798)),ISNUMBER(SEARCH('[1]Lookup for use classification'!$C$9,B1798)),ISNUMBER(SEARCH('[1]Lookup for use classification'!$D$9,B1798)),ISNUMBER(SEARCH('[1]Lookup for use classification'!$E$9,B1798)),ISNUMBER(SEARCH('[1]Lookup for use classification'!$F$9,B1798)),ISNUMBER(SEARCH('[1]Lookup for use classification'!$G$9,B1798)),ISNUMBER(SEARCH('[1]Lookup for use classification'!$H$9,B1798)),ISNUMBER(SEARCH('[1]Lookup for use classification'!$I$9,B1798)),ISNUMBER(SEARCH('[1]Lookup for use classification'!$J$9,B1798)),ISNUMBER(SEARCH('[1]Lookup for use classification'!$K$9,B1798))),'[1]Lookup for use classification'!$A$9,IF(OR(ISNUMBER(SEARCH('[1]Lookup for use classification'!$B$10,B1798)),ISNUMBER(SEARCH('[1]Lookup for use classification'!$C$10,B1798)),ISNUMBER(SEARCH('[1]Lookup for use classification'!$D$10,B1798)),ISNUMBER(SEARCH('[1]Lookup for use classification'!$E$10,B1798)),ISNUMBER(SEARCH('[1]Lookup for use classification'!$F$10,B1798)),ISNUMBER(SEARCH('[1]Lookup for use classification'!$G$10,B1798))),'[1]Lookup for use classification'!$A$10,IF(OR(ISNUMBER(SEARCH('[1]Lookup for use classification'!$B$11,B1798)),ISNUMBER(SEARCH('[1]Lookup for use classification'!$C$11,B1798))),'[1]Lookup for use classification'!$A$11,IF(OR(ISNUMBER(SEARCH('[1]Lookup for use classification'!$B$12,B1798)),ISNUMBER(SEARCH('[1]Lookup for use classification'!$C$12,B1798))),'[1]Lookup for use classification'!$A$12,IF(OR(ISNUMBER(SEARCH('[1]Lookup for use classification'!$B$13,B1798)),ISNUMBER(SEARCH('[1]Lookup for use classification'!$C$13,B1798)),ISNUMBER(SEARCH('[1]Lookup for use classification'!$D$13,B1798)),,ISNUMBER(SEARCH('[1]Lookup for use classification'!$C$13,B1798)),ISNUMBER(SEARCH('[1]Lookup for use classification'!$E$13,B1798))),'[1]Lookup for use classification'!$A$13,IF(OR(ISNUMBER(SEARCH('[1]Lookup for use classification'!$B$14,B1798)),ISNUMBER(SEARCH('[1]Lookup for use classification'!$C$14,B1798))),'[1]Lookup for use classification'!$A$14,"Other"))))))))))))</f>
        <v>Health Care - Hospitals</v>
      </c>
      <c r="D1798" s="39"/>
      <c r="E1798" s="41"/>
      <c r="F1798" s="41"/>
    </row>
    <row r="1799" spans="1:6">
      <c r="A1799" s="16" t="s">
        <v>1115</v>
      </c>
      <c r="B1799" s="38" t="s">
        <v>840</v>
      </c>
      <c r="C1799" s="133" t="str">
        <f>IF(OR(ISNUMBER(SEARCH('[1]Lookup for use classification'!$B$1,B1799)),ISNUMBER(SEARCH('[1]Lookup for use classification'!$C$1,B1799)),ISNUMBER(SEARCH('[1]Lookup for use classification'!$D$1,B1799)),ISNUMBER(SEARCH('[1]Lookup for use classification'!$E$1,B1799))),'[1]Lookup for use classification'!$A$1,IF(ISNUMBER(SEARCH('[1]Lookup for use classification'!$B$2,B1799)),'[1]Lookup for use classification'!$A$2,IF(ISNUMBER(SEARCH('[1]Lookup for use classification'!$B$3,B1799)),'[1]Lookup for use classification'!$A$3,IF(OR(ISNUMBER(SEARCH('[1]Lookup for use classification'!$B$4,B1799)),ISNUMBER(SEARCH('[1]Lookup for use classification'!$C$4,B1799)),ISNUMBER(SEARCH('[1]Lookup for use classification'!$D$4,B1799)),ISNUMBER(SEARCH('[1]Lookup for use classification'!$E$4,B1799))),'[1]Lookup for use classification'!$A$4,IF(OR(ISNUMBER(SEARCH('[1]Lookup for use classification'!$B$5,B1799)),ISNUMBER(SEARCH('[1]Lookup for use classification'!$C$5,B1799)),ISNUMBER(SEARCH('[1]Lookup for use classification'!$D$5,B1799))),'[1]Lookup for use classification'!$A$5,IF(OR(ISNUMBER(SEARCH('[1]Lookup for use classification'!$B$7,B1799)),ISNUMBER(SEARCH('[1]Lookup for use classification'!$C$7,B1799)),ISNUMBER(SEARCH('[1]Lookup for use classification'!$D$7,B1799))),'[1]Lookup for use classification'!$A$7,IF(OR(ISNUMBER(SEARCH('[1]Lookup for use classification'!$B$9,B1799)),ISNUMBER(SEARCH('[1]Lookup for use classification'!$C$9,B1799)),ISNUMBER(SEARCH('[1]Lookup for use classification'!$D$9,B1799)),ISNUMBER(SEARCH('[1]Lookup for use classification'!$E$9,B1799)),ISNUMBER(SEARCH('[1]Lookup for use classification'!$F$9,B1799)),ISNUMBER(SEARCH('[1]Lookup for use classification'!$G$9,B1799)),ISNUMBER(SEARCH('[1]Lookup for use classification'!$H$9,B1799)),ISNUMBER(SEARCH('[1]Lookup for use classification'!$I$9,B1799)),ISNUMBER(SEARCH('[1]Lookup for use classification'!$J$9,B1799)),ISNUMBER(SEARCH('[1]Lookup for use classification'!$K$9,B1799))),'[1]Lookup for use classification'!$A$9,IF(OR(ISNUMBER(SEARCH('[1]Lookup for use classification'!$B$10,B1799)),ISNUMBER(SEARCH('[1]Lookup for use classification'!$C$10,B1799)),ISNUMBER(SEARCH('[1]Lookup for use classification'!$D$10,B1799)),ISNUMBER(SEARCH('[1]Lookup for use classification'!$E$10,B1799)),ISNUMBER(SEARCH('[1]Lookup for use classification'!$F$10,B1799)),ISNUMBER(SEARCH('[1]Lookup for use classification'!$G$10,B1799))),'[1]Lookup for use classification'!$A$10,IF(OR(ISNUMBER(SEARCH('[1]Lookup for use classification'!$B$11,B1799)),ISNUMBER(SEARCH('[1]Lookup for use classification'!$C$11,B1799))),'[1]Lookup for use classification'!$A$11,IF(OR(ISNUMBER(SEARCH('[1]Lookup for use classification'!$B$12,B1799)),ISNUMBER(SEARCH('[1]Lookup for use classification'!$C$12,B1799))),'[1]Lookup for use classification'!$A$12,IF(OR(ISNUMBER(SEARCH('[1]Lookup for use classification'!$B$13,B1799)),ISNUMBER(SEARCH('[1]Lookup for use classification'!$C$13,B1799)),ISNUMBER(SEARCH('[1]Lookup for use classification'!$D$13,B1799)),,ISNUMBER(SEARCH('[1]Lookup for use classification'!$C$13,B1799)),ISNUMBER(SEARCH('[1]Lookup for use classification'!$E$13,B1799))),'[1]Lookup for use classification'!$A$13,IF(OR(ISNUMBER(SEARCH('[1]Lookup for use classification'!$B$14,B1799)),ISNUMBER(SEARCH('[1]Lookup for use classification'!$C$14,B1799))),'[1]Lookup for use classification'!$A$14,"Other"))))))))))))</f>
        <v>Other</v>
      </c>
      <c r="D1799" s="39">
        <v>80</v>
      </c>
      <c r="E1799" s="41"/>
      <c r="F1799" s="41"/>
    </row>
    <row r="1800" spans="1:6">
      <c r="A1800" s="16" t="s">
        <v>1115</v>
      </c>
      <c r="B1800" s="38" t="s">
        <v>185</v>
      </c>
      <c r="C1800" s="133" t="str">
        <f>IF(OR(ISNUMBER(SEARCH('[1]Lookup for use classification'!$B$1,B1800)),ISNUMBER(SEARCH('[1]Lookup for use classification'!$C$1,B1800)),ISNUMBER(SEARCH('[1]Lookup for use classification'!$D$1,B1800)),ISNUMBER(SEARCH('[1]Lookup for use classification'!$E$1,B1800))),'[1]Lookup for use classification'!$A$1,IF(ISNUMBER(SEARCH('[1]Lookup for use classification'!$B$2,B1800)),'[1]Lookup for use classification'!$A$2,IF(ISNUMBER(SEARCH('[1]Lookup for use classification'!$B$3,B1800)),'[1]Lookup for use classification'!$A$3,IF(OR(ISNUMBER(SEARCH('[1]Lookup for use classification'!$B$4,B1800)),ISNUMBER(SEARCH('[1]Lookup for use classification'!$C$4,B1800)),ISNUMBER(SEARCH('[1]Lookup for use classification'!$D$4,B1800)),ISNUMBER(SEARCH('[1]Lookup for use classification'!$E$4,B1800))),'[1]Lookup for use classification'!$A$4,IF(OR(ISNUMBER(SEARCH('[1]Lookup for use classification'!$B$5,B1800)),ISNUMBER(SEARCH('[1]Lookup for use classification'!$C$5,B1800)),ISNUMBER(SEARCH('[1]Lookup for use classification'!$D$5,B1800))),'[1]Lookup for use classification'!$A$5,IF(OR(ISNUMBER(SEARCH('[1]Lookup for use classification'!$B$7,B1800)),ISNUMBER(SEARCH('[1]Lookup for use classification'!$C$7,B1800)),ISNUMBER(SEARCH('[1]Lookup for use classification'!$D$7,B1800))),'[1]Lookup for use classification'!$A$7,IF(OR(ISNUMBER(SEARCH('[1]Lookup for use classification'!$B$9,B1800)),ISNUMBER(SEARCH('[1]Lookup for use classification'!$C$9,B1800)),ISNUMBER(SEARCH('[1]Lookup for use classification'!$D$9,B1800)),ISNUMBER(SEARCH('[1]Lookup for use classification'!$E$9,B1800)),ISNUMBER(SEARCH('[1]Lookup for use classification'!$F$9,B1800)),ISNUMBER(SEARCH('[1]Lookup for use classification'!$G$9,B1800)),ISNUMBER(SEARCH('[1]Lookup for use classification'!$H$9,B1800)),ISNUMBER(SEARCH('[1]Lookup for use classification'!$I$9,B1800)),ISNUMBER(SEARCH('[1]Lookup for use classification'!$J$9,B1800)),ISNUMBER(SEARCH('[1]Lookup for use classification'!$K$9,B1800))),'[1]Lookup for use classification'!$A$9,IF(OR(ISNUMBER(SEARCH('[1]Lookup for use classification'!$B$10,B1800)),ISNUMBER(SEARCH('[1]Lookup for use classification'!$C$10,B1800)),ISNUMBER(SEARCH('[1]Lookup for use classification'!$D$10,B1800)),ISNUMBER(SEARCH('[1]Lookup for use classification'!$E$10,B1800)),ISNUMBER(SEARCH('[1]Lookup for use classification'!$F$10,B1800)),ISNUMBER(SEARCH('[1]Lookup for use classification'!$G$10,B1800))),'[1]Lookup for use classification'!$A$10,IF(OR(ISNUMBER(SEARCH('[1]Lookup for use classification'!$B$11,B1800)),ISNUMBER(SEARCH('[1]Lookup for use classification'!$C$11,B1800))),'[1]Lookup for use classification'!$A$11,IF(OR(ISNUMBER(SEARCH('[1]Lookup for use classification'!$B$12,B1800)),ISNUMBER(SEARCH('[1]Lookup for use classification'!$C$12,B1800))),'[1]Lookup for use classification'!$A$12,IF(OR(ISNUMBER(SEARCH('[1]Lookup for use classification'!$B$13,B1800)),ISNUMBER(SEARCH('[1]Lookup for use classification'!$C$13,B1800)),ISNUMBER(SEARCH('[1]Lookup for use classification'!$D$13,B1800)),,ISNUMBER(SEARCH('[1]Lookup for use classification'!$C$13,B1800)),ISNUMBER(SEARCH('[1]Lookup for use classification'!$E$13,B1800))),'[1]Lookup for use classification'!$A$13,IF(OR(ISNUMBER(SEARCH('[1]Lookup for use classification'!$B$14,B1800)),ISNUMBER(SEARCH('[1]Lookup for use classification'!$C$14,B1800))),'[1]Lookup for use classification'!$A$14,"Other"))))))))))))</f>
        <v>Other</v>
      </c>
      <c r="D1800" s="39"/>
      <c r="E1800" s="41" t="s">
        <v>827</v>
      </c>
      <c r="F1800" s="41"/>
    </row>
    <row r="1801" spans="1:6">
      <c r="A1801" s="16" t="s">
        <v>1115</v>
      </c>
      <c r="B1801" s="38" t="s">
        <v>1112</v>
      </c>
      <c r="C1801" s="133" t="str">
        <f>IF(OR(ISNUMBER(SEARCH('[1]Lookup for use classification'!$B$1,B1801)),ISNUMBER(SEARCH('[1]Lookup for use classification'!$C$1,B1801)),ISNUMBER(SEARCH('[1]Lookup for use classification'!$D$1,B1801)),ISNUMBER(SEARCH('[1]Lookup for use classification'!$E$1,B1801))),'[1]Lookup for use classification'!$A$1,IF(ISNUMBER(SEARCH('[1]Lookup for use classification'!$B$2,B1801)),'[1]Lookup for use classification'!$A$2,IF(ISNUMBER(SEARCH('[1]Lookup for use classification'!$B$3,B1801)),'[1]Lookup for use classification'!$A$3,IF(OR(ISNUMBER(SEARCH('[1]Lookup for use classification'!$B$4,B1801)),ISNUMBER(SEARCH('[1]Lookup for use classification'!$C$4,B1801)),ISNUMBER(SEARCH('[1]Lookup for use classification'!$D$4,B1801)),ISNUMBER(SEARCH('[1]Lookup for use classification'!$E$4,B1801))),'[1]Lookup for use classification'!$A$4,IF(OR(ISNUMBER(SEARCH('[1]Lookup for use classification'!$B$5,B1801)),ISNUMBER(SEARCH('[1]Lookup for use classification'!$C$5,B1801)),ISNUMBER(SEARCH('[1]Lookup for use classification'!$D$5,B1801))),'[1]Lookup for use classification'!$A$5,IF(OR(ISNUMBER(SEARCH('[1]Lookup for use classification'!$B$7,B1801)),ISNUMBER(SEARCH('[1]Lookup for use classification'!$C$7,B1801)),ISNUMBER(SEARCH('[1]Lookup for use classification'!$D$7,B1801))),'[1]Lookup for use classification'!$A$7,IF(OR(ISNUMBER(SEARCH('[1]Lookup for use classification'!$B$9,B1801)),ISNUMBER(SEARCH('[1]Lookup for use classification'!$C$9,B1801)),ISNUMBER(SEARCH('[1]Lookup for use classification'!$D$9,B1801)),ISNUMBER(SEARCH('[1]Lookup for use classification'!$E$9,B1801)),ISNUMBER(SEARCH('[1]Lookup for use classification'!$F$9,B1801)),ISNUMBER(SEARCH('[1]Lookup for use classification'!$G$9,B1801)),ISNUMBER(SEARCH('[1]Lookup for use classification'!$H$9,B1801)),ISNUMBER(SEARCH('[1]Lookup for use classification'!$I$9,B1801)),ISNUMBER(SEARCH('[1]Lookup for use classification'!$J$9,B1801)),ISNUMBER(SEARCH('[1]Lookup for use classification'!$K$9,B1801))),'[1]Lookup for use classification'!$A$9,IF(OR(ISNUMBER(SEARCH('[1]Lookup for use classification'!$B$10,B1801)),ISNUMBER(SEARCH('[1]Lookup for use classification'!$C$10,B1801)),ISNUMBER(SEARCH('[1]Lookup for use classification'!$D$10,B1801)),ISNUMBER(SEARCH('[1]Lookup for use classification'!$E$10,B1801)),ISNUMBER(SEARCH('[1]Lookup for use classification'!$F$10,B1801)),ISNUMBER(SEARCH('[1]Lookup for use classification'!$G$10,B1801))),'[1]Lookup for use classification'!$A$10,IF(OR(ISNUMBER(SEARCH('[1]Lookup for use classification'!$B$11,B1801)),ISNUMBER(SEARCH('[1]Lookup for use classification'!$C$11,B1801))),'[1]Lookup for use classification'!$A$11,IF(OR(ISNUMBER(SEARCH('[1]Lookup for use classification'!$B$12,B1801)),ISNUMBER(SEARCH('[1]Lookup for use classification'!$C$12,B1801))),'[1]Lookup for use classification'!$A$12,IF(OR(ISNUMBER(SEARCH('[1]Lookup for use classification'!$B$13,B1801)),ISNUMBER(SEARCH('[1]Lookup for use classification'!$C$13,B1801)),ISNUMBER(SEARCH('[1]Lookup for use classification'!$D$13,B1801)),,ISNUMBER(SEARCH('[1]Lookup for use classification'!$C$13,B1801)),ISNUMBER(SEARCH('[1]Lookup for use classification'!$E$13,B1801))),'[1]Lookup for use classification'!$A$13,IF(OR(ISNUMBER(SEARCH('[1]Lookup for use classification'!$B$14,B1801)),ISNUMBER(SEARCH('[1]Lookup for use classification'!$C$14,B1801))),'[1]Lookup for use classification'!$A$14,"Other"))))))))))))</f>
        <v>Public Assembly</v>
      </c>
      <c r="D1801" s="39"/>
      <c r="E1801" s="41"/>
      <c r="F1801" s="41"/>
    </row>
    <row r="1802" spans="1:6">
      <c r="A1802" s="16" t="s">
        <v>1115</v>
      </c>
      <c r="B1802" s="38" t="s">
        <v>37</v>
      </c>
      <c r="C1802" s="133" t="str">
        <f>IF(OR(ISNUMBER(SEARCH('[1]Lookup for use classification'!$B$1,B1802)),ISNUMBER(SEARCH('[1]Lookup for use classification'!$C$1,B1802)),ISNUMBER(SEARCH('[1]Lookup for use classification'!$D$1,B1802)),ISNUMBER(SEARCH('[1]Lookup for use classification'!$E$1,B1802))),'[1]Lookup for use classification'!$A$1,IF(ISNUMBER(SEARCH('[1]Lookup for use classification'!$B$2,B1802)),'[1]Lookup for use classification'!$A$2,IF(ISNUMBER(SEARCH('[1]Lookup for use classification'!$B$3,B1802)),'[1]Lookup for use classification'!$A$3,IF(OR(ISNUMBER(SEARCH('[1]Lookup for use classification'!$B$4,B1802)),ISNUMBER(SEARCH('[1]Lookup for use classification'!$C$4,B1802)),ISNUMBER(SEARCH('[1]Lookup for use classification'!$D$4,B1802)),ISNUMBER(SEARCH('[1]Lookup for use classification'!$E$4,B1802))),'[1]Lookup for use classification'!$A$4,IF(OR(ISNUMBER(SEARCH('[1]Lookup for use classification'!$B$5,B1802)),ISNUMBER(SEARCH('[1]Lookup for use classification'!$C$5,B1802)),ISNUMBER(SEARCH('[1]Lookup for use classification'!$D$5,B1802))),'[1]Lookup for use classification'!$A$5,IF(OR(ISNUMBER(SEARCH('[1]Lookup for use classification'!$B$7,B1802)),ISNUMBER(SEARCH('[1]Lookup for use classification'!$C$7,B1802)),ISNUMBER(SEARCH('[1]Lookup for use classification'!$D$7,B1802))),'[1]Lookup for use classification'!$A$7,IF(OR(ISNUMBER(SEARCH('[1]Lookup for use classification'!$B$9,B1802)),ISNUMBER(SEARCH('[1]Lookup for use classification'!$C$9,B1802)),ISNUMBER(SEARCH('[1]Lookup for use classification'!$D$9,B1802)),ISNUMBER(SEARCH('[1]Lookup for use classification'!$E$9,B1802)),ISNUMBER(SEARCH('[1]Lookup for use classification'!$F$9,B1802)),ISNUMBER(SEARCH('[1]Lookup for use classification'!$G$9,B1802)),ISNUMBER(SEARCH('[1]Lookup for use classification'!$H$9,B1802)),ISNUMBER(SEARCH('[1]Lookup for use classification'!$I$9,B1802)),ISNUMBER(SEARCH('[1]Lookup for use classification'!$J$9,B1802)),ISNUMBER(SEARCH('[1]Lookup for use classification'!$K$9,B1802))),'[1]Lookup for use classification'!$A$9,IF(OR(ISNUMBER(SEARCH('[1]Lookup for use classification'!$B$10,B1802)),ISNUMBER(SEARCH('[1]Lookup for use classification'!$C$10,B1802)),ISNUMBER(SEARCH('[1]Lookup for use classification'!$D$10,B1802)),ISNUMBER(SEARCH('[1]Lookup for use classification'!$E$10,B1802)),ISNUMBER(SEARCH('[1]Lookup for use classification'!$F$10,B1802)),ISNUMBER(SEARCH('[1]Lookup for use classification'!$G$10,B1802))),'[1]Lookup for use classification'!$A$10,IF(OR(ISNUMBER(SEARCH('[1]Lookup for use classification'!$B$11,B1802)),ISNUMBER(SEARCH('[1]Lookup for use classification'!$C$11,B1802))),'[1]Lookup for use classification'!$A$11,IF(OR(ISNUMBER(SEARCH('[1]Lookup for use classification'!$B$12,B1802)),ISNUMBER(SEARCH('[1]Lookup for use classification'!$C$12,B1802))),'[1]Lookup for use classification'!$A$12,IF(OR(ISNUMBER(SEARCH('[1]Lookup for use classification'!$B$13,B1802)),ISNUMBER(SEARCH('[1]Lookup for use classification'!$C$13,B1802)),ISNUMBER(SEARCH('[1]Lookup for use classification'!$D$13,B1802)),,ISNUMBER(SEARCH('[1]Lookup for use classification'!$C$13,B1802)),ISNUMBER(SEARCH('[1]Lookup for use classification'!$E$13,B1802))),'[1]Lookup for use classification'!$A$13,IF(OR(ISNUMBER(SEARCH('[1]Lookup for use classification'!$B$14,B1802)),ISNUMBER(SEARCH('[1]Lookup for use classification'!$C$14,B1802))),'[1]Lookup for use classification'!$A$14,"Other"))))))))))))</f>
        <v>Office</v>
      </c>
      <c r="D1802" s="39"/>
      <c r="E1802" s="41"/>
      <c r="F1802" s="41"/>
    </row>
    <row r="1803" spans="1:6">
      <c r="A1803" s="16" t="s">
        <v>1115</v>
      </c>
      <c r="B1803" s="38" t="s">
        <v>1113</v>
      </c>
      <c r="C1803" s="133" t="str">
        <f>IF(OR(ISNUMBER(SEARCH('[1]Lookup for use classification'!$B$1,B1803)),ISNUMBER(SEARCH('[1]Lookup for use classification'!$C$1,B1803)),ISNUMBER(SEARCH('[1]Lookup for use classification'!$D$1,B1803)),ISNUMBER(SEARCH('[1]Lookup for use classification'!$E$1,B1803))),'[1]Lookup for use classification'!$A$1,IF(ISNUMBER(SEARCH('[1]Lookup for use classification'!$B$2,B1803)),'[1]Lookup for use classification'!$A$2,IF(ISNUMBER(SEARCH('[1]Lookup for use classification'!$B$3,B1803)),'[1]Lookup for use classification'!$A$3,IF(OR(ISNUMBER(SEARCH('[1]Lookup for use classification'!$B$4,B1803)),ISNUMBER(SEARCH('[1]Lookup for use classification'!$C$4,B1803)),ISNUMBER(SEARCH('[1]Lookup for use classification'!$D$4,B1803)),ISNUMBER(SEARCH('[1]Lookup for use classification'!$E$4,B1803))),'[1]Lookup for use classification'!$A$4,IF(OR(ISNUMBER(SEARCH('[1]Lookup for use classification'!$B$5,B1803)),ISNUMBER(SEARCH('[1]Lookup for use classification'!$C$5,B1803)),ISNUMBER(SEARCH('[1]Lookup for use classification'!$D$5,B1803))),'[1]Lookup for use classification'!$A$5,IF(OR(ISNUMBER(SEARCH('[1]Lookup for use classification'!$B$7,B1803)),ISNUMBER(SEARCH('[1]Lookup for use classification'!$C$7,B1803)),ISNUMBER(SEARCH('[1]Lookup for use classification'!$D$7,B1803))),'[1]Lookup for use classification'!$A$7,IF(OR(ISNUMBER(SEARCH('[1]Lookup for use classification'!$B$9,B1803)),ISNUMBER(SEARCH('[1]Lookup for use classification'!$C$9,B1803)),ISNUMBER(SEARCH('[1]Lookup for use classification'!$D$9,B1803)),ISNUMBER(SEARCH('[1]Lookup for use classification'!$E$9,B1803)),ISNUMBER(SEARCH('[1]Lookup for use classification'!$F$9,B1803)),ISNUMBER(SEARCH('[1]Lookup for use classification'!$G$9,B1803)),ISNUMBER(SEARCH('[1]Lookup for use classification'!$H$9,B1803)),ISNUMBER(SEARCH('[1]Lookup for use classification'!$I$9,B1803)),ISNUMBER(SEARCH('[1]Lookup for use classification'!$J$9,B1803)),ISNUMBER(SEARCH('[1]Lookup for use classification'!$K$9,B1803))),'[1]Lookup for use classification'!$A$9,IF(OR(ISNUMBER(SEARCH('[1]Lookup for use classification'!$B$10,B1803)),ISNUMBER(SEARCH('[1]Lookup for use classification'!$C$10,B1803)),ISNUMBER(SEARCH('[1]Lookup for use classification'!$D$10,B1803)),ISNUMBER(SEARCH('[1]Lookup for use classification'!$E$10,B1803)),ISNUMBER(SEARCH('[1]Lookup for use classification'!$F$10,B1803)),ISNUMBER(SEARCH('[1]Lookup for use classification'!$G$10,B1803))),'[1]Lookup for use classification'!$A$10,IF(OR(ISNUMBER(SEARCH('[1]Lookup for use classification'!$B$11,B1803)),ISNUMBER(SEARCH('[1]Lookup for use classification'!$C$11,B1803))),'[1]Lookup for use classification'!$A$11,IF(OR(ISNUMBER(SEARCH('[1]Lookup for use classification'!$B$12,B1803)),ISNUMBER(SEARCH('[1]Lookup for use classification'!$C$12,B1803))),'[1]Lookup for use classification'!$A$12,IF(OR(ISNUMBER(SEARCH('[1]Lookup for use classification'!$B$13,B1803)),ISNUMBER(SEARCH('[1]Lookup for use classification'!$C$13,B1803)),ISNUMBER(SEARCH('[1]Lookup for use classification'!$D$13,B1803)),,ISNUMBER(SEARCH('[1]Lookup for use classification'!$C$13,B1803)),ISNUMBER(SEARCH('[1]Lookup for use classification'!$E$13,B1803))),'[1]Lookup for use classification'!$A$13,IF(OR(ISNUMBER(SEARCH('[1]Lookup for use classification'!$B$14,B1803)),ISNUMBER(SEARCH('[1]Lookup for use classification'!$C$14,B1803))),'[1]Lookup for use classification'!$A$14,"Other"))))))))))))</f>
        <v>Other</v>
      </c>
      <c r="D1803" s="39">
        <v>216</v>
      </c>
      <c r="E1803" s="41"/>
      <c r="F1803" s="41"/>
    </row>
    <row r="1804" spans="1:6">
      <c r="A1804" s="16" t="s">
        <v>1115</v>
      </c>
      <c r="B1804" s="38" t="s">
        <v>552</v>
      </c>
      <c r="C1804" s="133" t="str">
        <f>IF(OR(ISNUMBER(SEARCH('[1]Lookup for use classification'!$B$1,B1804)),ISNUMBER(SEARCH('[1]Lookup for use classification'!$C$1,B1804)),ISNUMBER(SEARCH('[1]Lookup for use classification'!$D$1,B1804)),ISNUMBER(SEARCH('[1]Lookup for use classification'!$E$1,B1804))),'[1]Lookup for use classification'!$A$1,IF(ISNUMBER(SEARCH('[1]Lookup for use classification'!$B$2,B1804)),'[1]Lookup for use classification'!$A$2,IF(ISNUMBER(SEARCH('[1]Lookup for use classification'!$B$3,B1804)),'[1]Lookup for use classification'!$A$3,IF(OR(ISNUMBER(SEARCH('[1]Lookup for use classification'!$B$4,B1804)),ISNUMBER(SEARCH('[1]Lookup for use classification'!$C$4,B1804)),ISNUMBER(SEARCH('[1]Lookup for use classification'!$D$4,B1804)),ISNUMBER(SEARCH('[1]Lookup for use classification'!$E$4,B1804))),'[1]Lookup for use classification'!$A$4,IF(OR(ISNUMBER(SEARCH('[1]Lookup for use classification'!$B$5,B1804)),ISNUMBER(SEARCH('[1]Lookup for use classification'!$C$5,B1804)),ISNUMBER(SEARCH('[1]Lookup for use classification'!$D$5,B1804))),'[1]Lookup for use classification'!$A$5,IF(OR(ISNUMBER(SEARCH('[1]Lookup for use classification'!$B$7,B1804)),ISNUMBER(SEARCH('[1]Lookup for use classification'!$C$7,B1804)),ISNUMBER(SEARCH('[1]Lookup for use classification'!$D$7,B1804))),'[1]Lookup for use classification'!$A$7,IF(OR(ISNUMBER(SEARCH('[1]Lookup for use classification'!$B$9,B1804)),ISNUMBER(SEARCH('[1]Lookup for use classification'!$C$9,B1804)),ISNUMBER(SEARCH('[1]Lookup for use classification'!$D$9,B1804)),ISNUMBER(SEARCH('[1]Lookup for use classification'!$E$9,B1804)),ISNUMBER(SEARCH('[1]Lookup for use classification'!$F$9,B1804)),ISNUMBER(SEARCH('[1]Lookup for use classification'!$G$9,B1804)),ISNUMBER(SEARCH('[1]Lookup for use classification'!$H$9,B1804)),ISNUMBER(SEARCH('[1]Lookup for use classification'!$I$9,B1804)),ISNUMBER(SEARCH('[1]Lookup for use classification'!$J$9,B1804)),ISNUMBER(SEARCH('[1]Lookup for use classification'!$K$9,B1804))),'[1]Lookup for use classification'!$A$9,IF(OR(ISNUMBER(SEARCH('[1]Lookup for use classification'!$B$10,B1804)),ISNUMBER(SEARCH('[1]Lookup for use classification'!$C$10,B1804)),ISNUMBER(SEARCH('[1]Lookup for use classification'!$D$10,B1804)),ISNUMBER(SEARCH('[1]Lookup for use classification'!$E$10,B1804)),ISNUMBER(SEARCH('[1]Lookup for use classification'!$F$10,B1804)),ISNUMBER(SEARCH('[1]Lookup for use classification'!$G$10,B1804))),'[1]Lookup for use classification'!$A$10,IF(OR(ISNUMBER(SEARCH('[1]Lookup for use classification'!$B$11,B1804)),ISNUMBER(SEARCH('[1]Lookup for use classification'!$C$11,B1804))),'[1]Lookup for use classification'!$A$11,IF(OR(ISNUMBER(SEARCH('[1]Lookup for use classification'!$B$12,B1804)),ISNUMBER(SEARCH('[1]Lookup for use classification'!$C$12,B1804))),'[1]Lookup for use classification'!$A$12,IF(OR(ISNUMBER(SEARCH('[1]Lookup for use classification'!$B$13,B1804)),ISNUMBER(SEARCH('[1]Lookup for use classification'!$C$13,B1804)),ISNUMBER(SEARCH('[1]Lookup for use classification'!$D$13,B1804)),,ISNUMBER(SEARCH('[1]Lookup for use classification'!$C$13,B1804)),ISNUMBER(SEARCH('[1]Lookup for use classification'!$E$13,B1804))),'[1]Lookup for use classification'!$A$13,IF(OR(ISNUMBER(SEARCH('[1]Lookup for use classification'!$B$14,B1804)),ISNUMBER(SEARCH('[1]Lookup for use classification'!$C$14,B1804))),'[1]Lookup for use classification'!$A$14,"Other"))))))))))))</f>
        <v>Other</v>
      </c>
      <c r="D1804" s="39">
        <v>800</v>
      </c>
      <c r="E1804" s="41"/>
      <c r="F1804" s="41"/>
    </row>
    <row r="1805" spans="1:6">
      <c r="A1805" s="16" t="s">
        <v>1115</v>
      </c>
      <c r="B1805" s="38" t="s">
        <v>553</v>
      </c>
      <c r="C1805" s="133" t="str">
        <f>IF(OR(ISNUMBER(SEARCH('[1]Lookup for use classification'!$B$1,B1805)),ISNUMBER(SEARCH('[1]Lookup for use classification'!$C$1,B1805)),ISNUMBER(SEARCH('[1]Lookup for use classification'!$D$1,B1805)),ISNUMBER(SEARCH('[1]Lookup for use classification'!$E$1,B1805))),'[1]Lookup for use classification'!$A$1,IF(ISNUMBER(SEARCH('[1]Lookup for use classification'!$B$2,B1805)),'[1]Lookup for use classification'!$A$2,IF(ISNUMBER(SEARCH('[1]Lookup for use classification'!$B$3,B1805)),'[1]Lookup for use classification'!$A$3,IF(OR(ISNUMBER(SEARCH('[1]Lookup for use classification'!$B$4,B1805)),ISNUMBER(SEARCH('[1]Lookup for use classification'!$C$4,B1805)),ISNUMBER(SEARCH('[1]Lookup for use classification'!$D$4,B1805)),ISNUMBER(SEARCH('[1]Lookup for use classification'!$E$4,B1805))),'[1]Lookup for use classification'!$A$4,IF(OR(ISNUMBER(SEARCH('[1]Lookup for use classification'!$B$5,B1805)),ISNUMBER(SEARCH('[1]Lookup for use classification'!$C$5,B1805)),ISNUMBER(SEARCH('[1]Lookup for use classification'!$D$5,B1805))),'[1]Lookup for use classification'!$A$5,IF(OR(ISNUMBER(SEARCH('[1]Lookup for use classification'!$B$7,B1805)),ISNUMBER(SEARCH('[1]Lookup for use classification'!$C$7,B1805)),ISNUMBER(SEARCH('[1]Lookup for use classification'!$D$7,B1805))),'[1]Lookup for use classification'!$A$7,IF(OR(ISNUMBER(SEARCH('[1]Lookup for use classification'!$B$9,B1805)),ISNUMBER(SEARCH('[1]Lookup for use classification'!$C$9,B1805)),ISNUMBER(SEARCH('[1]Lookup for use classification'!$D$9,B1805)),ISNUMBER(SEARCH('[1]Lookup for use classification'!$E$9,B1805)),ISNUMBER(SEARCH('[1]Lookup for use classification'!$F$9,B1805)),ISNUMBER(SEARCH('[1]Lookup for use classification'!$G$9,B1805)),ISNUMBER(SEARCH('[1]Lookup for use classification'!$H$9,B1805)),ISNUMBER(SEARCH('[1]Lookup for use classification'!$I$9,B1805)),ISNUMBER(SEARCH('[1]Lookup for use classification'!$J$9,B1805)),ISNUMBER(SEARCH('[1]Lookup for use classification'!$K$9,B1805))),'[1]Lookup for use classification'!$A$9,IF(OR(ISNUMBER(SEARCH('[1]Lookup for use classification'!$B$10,B1805)),ISNUMBER(SEARCH('[1]Lookup for use classification'!$C$10,B1805)),ISNUMBER(SEARCH('[1]Lookup for use classification'!$D$10,B1805)),ISNUMBER(SEARCH('[1]Lookup for use classification'!$E$10,B1805)),ISNUMBER(SEARCH('[1]Lookup for use classification'!$F$10,B1805)),ISNUMBER(SEARCH('[1]Lookup for use classification'!$G$10,B1805))),'[1]Lookup for use classification'!$A$10,IF(OR(ISNUMBER(SEARCH('[1]Lookup for use classification'!$B$11,B1805)),ISNUMBER(SEARCH('[1]Lookup for use classification'!$C$11,B1805))),'[1]Lookup for use classification'!$A$11,IF(OR(ISNUMBER(SEARCH('[1]Lookup for use classification'!$B$12,B1805)),ISNUMBER(SEARCH('[1]Lookup for use classification'!$C$12,B1805))),'[1]Lookup for use classification'!$A$12,IF(OR(ISNUMBER(SEARCH('[1]Lookup for use classification'!$B$13,B1805)),ISNUMBER(SEARCH('[1]Lookup for use classification'!$C$13,B1805)),ISNUMBER(SEARCH('[1]Lookup for use classification'!$D$13,B1805)),,ISNUMBER(SEARCH('[1]Lookup for use classification'!$C$13,B1805)),ISNUMBER(SEARCH('[1]Lookup for use classification'!$E$13,B1805))),'[1]Lookup for use classification'!$A$13,IF(OR(ISNUMBER(SEARCH('[1]Lookup for use classification'!$B$14,B1805)),ISNUMBER(SEARCH('[1]Lookup for use classification'!$C$14,B1805))),'[1]Lookup for use classification'!$A$14,"Other"))))))))))))</f>
        <v>Other</v>
      </c>
      <c r="D1805" s="39">
        <v>2700</v>
      </c>
      <c r="E1805" s="41"/>
      <c r="F1805" s="41"/>
    </row>
    <row r="1806" spans="1:6">
      <c r="A1806" s="16" t="s">
        <v>1115</v>
      </c>
      <c r="B1806" s="38" t="s">
        <v>1114</v>
      </c>
      <c r="C1806" s="133" t="str">
        <f>IF(OR(ISNUMBER(SEARCH('[1]Lookup for use classification'!$B$1,B1806)),ISNUMBER(SEARCH('[1]Lookup for use classification'!$C$1,B1806)),ISNUMBER(SEARCH('[1]Lookup for use classification'!$D$1,B1806)),ISNUMBER(SEARCH('[1]Lookup for use classification'!$E$1,B1806))),'[1]Lookup for use classification'!$A$1,IF(ISNUMBER(SEARCH('[1]Lookup for use classification'!$B$2,B1806)),'[1]Lookup for use classification'!$A$2,IF(ISNUMBER(SEARCH('[1]Lookup for use classification'!$B$3,B1806)),'[1]Lookup for use classification'!$A$3,IF(OR(ISNUMBER(SEARCH('[1]Lookup for use classification'!$B$4,B1806)),ISNUMBER(SEARCH('[1]Lookup for use classification'!$C$4,B1806)),ISNUMBER(SEARCH('[1]Lookup for use classification'!$D$4,B1806)),ISNUMBER(SEARCH('[1]Lookup for use classification'!$E$4,B1806))),'[1]Lookup for use classification'!$A$4,IF(OR(ISNUMBER(SEARCH('[1]Lookup for use classification'!$B$5,B1806)),ISNUMBER(SEARCH('[1]Lookup for use classification'!$C$5,B1806)),ISNUMBER(SEARCH('[1]Lookup for use classification'!$D$5,B1806))),'[1]Lookup for use classification'!$A$5,IF(OR(ISNUMBER(SEARCH('[1]Lookup for use classification'!$B$7,B1806)),ISNUMBER(SEARCH('[1]Lookup for use classification'!$C$7,B1806)),ISNUMBER(SEARCH('[1]Lookup for use classification'!$D$7,B1806))),'[1]Lookup for use classification'!$A$7,IF(OR(ISNUMBER(SEARCH('[1]Lookup for use classification'!$B$9,B1806)),ISNUMBER(SEARCH('[1]Lookup for use classification'!$C$9,B1806)),ISNUMBER(SEARCH('[1]Lookup for use classification'!$D$9,B1806)),ISNUMBER(SEARCH('[1]Lookup for use classification'!$E$9,B1806)),ISNUMBER(SEARCH('[1]Lookup for use classification'!$F$9,B1806)),ISNUMBER(SEARCH('[1]Lookup for use classification'!$G$9,B1806)),ISNUMBER(SEARCH('[1]Lookup for use classification'!$H$9,B1806)),ISNUMBER(SEARCH('[1]Lookup for use classification'!$I$9,B1806)),ISNUMBER(SEARCH('[1]Lookup for use classification'!$J$9,B1806)),ISNUMBER(SEARCH('[1]Lookup for use classification'!$K$9,B1806))),'[1]Lookup for use classification'!$A$9,IF(OR(ISNUMBER(SEARCH('[1]Lookup for use classification'!$B$10,B1806)),ISNUMBER(SEARCH('[1]Lookup for use classification'!$C$10,B1806)),ISNUMBER(SEARCH('[1]Lookup for use classification'!$D$10,B1806)),ISNUMBER(SEARCH('[1]Lookup for use classification'!$E$10,B1806)),ISNUMBER(SEARCH('[1]Lookup for use classification'!$F$10,B1806)),ISNUMBER(SEARCH('[1]Lookup for use classification'!$G$10,B1806))),'[1]Lookup for use classification'!$A$10,IF(OR(ISNUMBER(SEARCH('[1]Lookup for use classification'!$B$11,B1806)),ISNUMBER(SEARCH('[1]Lookup for use classification'!$C$11,B1806))),'[1]Lookup for use classification'!$A$11,IF(OR(ISNUMBER(SEARCH('[1]Lookup for use classification'!$B$12,B1806)),ISNUMBER(SEARCH('[1]Lookup for use classification'!$C$12,B1806))),'[1]Lookup for use classification'!$A$12,IF(OR(ISNUMBER(SEARCH('[1]Lookup for use classification'!$B$13,B1806)),ISNUMBER(SEARCH('[1]Lookup for use classification'!$C$13,B1806)),ISNUMBER(SEARCH('[1]Lookup for use classification'!$D$13,B1806)),,ISNUMBER(SEARCH('[1]Lookup for use classification'!$C$13,B1806)),ISNUMBER(SEARCH('[1]Lookup for use classification'!$E$13,B1806))),'[1]Lookup for use classification'!$A$13,IF(OR(ISNUMBER(SEARCH('[1]Lookup for use classification'!$B$14,B1806)),ISNUMBER(SEARCH('[1]Lookup for use classification'!$C$14,B1806))),'[1]Lookup for use classification'!$A$14,"Other"))))))))))))</f>
        <v>Education - K - 12</v>
      </c>
      <c r="D1806" s="39">
        <v>12349</v>
      </c>
      <c r="E1806" s="41" t="s">
        <v>798</v>
      </c>
      <c r="F1806" s="41"/>
    </row>
    <row r="1807" spans="1:6">
      <c r="A1807" s="16" t="s">
        <v>1778</v>
      </c>
      <c r="B1807" s="17" t="s">
        <v>1777</v>
      </c>
      <c r="C1807" s="133" t="str">
        <f>IF(OR(ISNUMBER(SEARCH('[1]Lookup for use classification'!$B$1,B1807)),ISNUMBER(SEARCH('[1]Lookup for use classification'!$C$1,B1807)),ISNUMBER(SEARCH('[1]Lookup for use classification'!$D$1,B1807)),ISNUMBER(SEARCH('[1]Lookup for use classification'!$E$1,B1807))),'[1]Lookup for use classification'!$A$1,IF(ISNUMBER(SEARCH('[1]Lookup for use classification'!$B$2,B1807)),'[1]Lookup for use classification'!$A$2,IF(ISNUMBER(SEARCH('[1]Lookup for use classification'!$B$3,B1807)),'[1]Lookup for use classification'!$A$3,IF(OR(ISNUMBER(SEARCH('[1]Lookup for use classification'!$B$4,B1807)),ISNUMBER(SEARCH('[1]Lookup for use classification'!$C$4,B1807)),ISNUMBER(SEARCH('[1]Lookup for use classification'!$D$4,B1807)),ISNUMBER(SEARCH('[1]Lookup for use classification'!$E$4,B1807))),'[1]Lookup for use classification'!$A$4,IF(OR(ISNUMBER(SEARCH('[1]Lookup for use classification'!$B$5,B1807)),ISNUMBER(SEARCH('[1]Lookup for use classification'!$C$5,B1807)),ISNUMBER(SEARCH('[1]Lookup for use classification'!$D$5,B1807))),'[1]Lookup for use classification'!$A$5,IF(OR(ISNUMBER(SEARCH('[1]Lookup for use classification'!$B$7,B1807)),ISNUMBER(SEARCH('[1]Lookup for use classification'!$C$7,B1807)),ISNUMBER(SEARCH('[1]Lookup for use classification'!$D$7,B1807))),'[1]Lookup for use classification'!$A$7,IF(OR(ISNUMBER(SEARCH('[1]Lookup for use classification'!$B$9,B1807)),ISNUMBER(SEARCH('[1]Lookup for use classification'!$C$9,B1807)),ISNUMBER(SEARCH('[1]Lookup for use classification'!$D$9,B1807)),ISNUMBER(SEARCH('[1]Lookup for use classification'!$E$9,B1807)),ISNUMBER(SEARCH('[1]Lookup for use classification'!$F$9,B1807)),ISNUMBER(SEARCH('[1]Lookup for use classification'!$G$9,B1807)),ISNUMBER(SEARCH('[1]Lookup for use classification'!$H$9,B1807)),ISNUMBER(SEARCH('[1]Lookup for use classification'!$I$9,B1807)),ISNUMBER(SEARCH('[1]Lookup for use classification'!$J$9,B1807)),ISNUMBER(SEARCH('[1]Lookup for use classification'!$K$9,B1807))),'[1]Lookup for use classification'!$A$9,IF(OR(ISNUMBER(SEARCH('[1]Lookup for use classification'!$B$10,B1807)),ISNUMBER(SEARCH('[1]Lookup for use classification'!$C$10,B1807)),ISNUMBER(SEARCH('[1]Lookup for use classification'!$D$10,B1807)),ISNUMBER(SEARCH('[1]Lookup for use classification'!$E$10,B1807)),ISNUMBER(SEARCH('[1]Lookup for use classification'!$F$10,B1807)),ISNUMBER(SEARCH('[1]Lookup for use classification'!$G$10,B1807))),'[1]Lookup for use classification'!$A$10,IF(OR(ISNUMBER(SEARCH('[1]Lookup for use classification'!$B$11,B1807)),ISNUMBER(SEARCH('[1]Lookup for use classification'!$C$11,B1807))),'[1]Lookup for use classification'!$A$11,IF(OR(ISNUMBER(SEARCH('[1]Lookup for use classification'!$B$12,B1807)),ISNUMBER(SEARCH('[1]Lookup for use classification'!$C$12,B1807))),'[1]Lookup for use classification'!$A$12,IF(OR(ISNUMBER(SEARCH('[1]Lookup for use classification'!$B$13,B1807)),ISNUMBER(SEARCH('[1]Lookup for use classification'!$C$13,B1807)),ISNUMBER(SEARCH('[1]Lookup for use classification'!$D$13,B1807)),,ISNUMBER(SEARCH('[1]Lookup for use classification'!$C$13,B1807)),ISNUMBER(SEARCH('[1]Lookup for use classification'!$E$13,B1807))),'[1]Lookup for use classification'!$A$13,IF(OR(ISNUMBER(SEARCH('[1]Lookup for use classification'!$B$14,B1807)),ISNUMBER(SEARCH('[1]Lookup for use classification'!$C$14,B1807))),'[1]Lookup for use classification'!$A$14,"Other"))))))))))))</f>
        <v>Education - K - 12</v>
      </c>
      <c r="D1807" s="18"/>
      <c r="E1807" s="19"/>
      <c r="F1807" s="19" t="s">
        <v>6</v>
      </c>
    </row>
    <row r="1808" spans="1:6">
      <c r="A1808" s="16" t="s">
        <v>1778</v>
      </c>
      <c r="B1808" s="17" t="s">
        <v>255</v>
      </c>
      <c r="C1808" s="133" t="str">
        <f>IF(OR(ISNUMBER(SEARCH('[1]Lookup for use classification'!$B$1,B1808)),ISNUMBER(SEARCH('[1]Lookup for use classification'!$C$1,B1808)),ISNUMBER(SEARCH('[1]Lookup for use classification'!$D$1,B1808)),ISNUMBER(SEARCH('[1]Lookup for use classification'!$E$1,B1808))),'[1]Lookup for use classification'!$A$1,IF(ISNUMBER(SEARCH('[1]Lookup for use classification'!$B$2,B1808)),'[1]Lookup for use classification'!$A$2,IF(ISNUMBER(SEARCH('[1]Lookup for use classification'!$B$3,B1808)),'[1]Lookup for use classification'!$A$3,IF(OR(ISNUMBER(SEARCH('[1]Lookup for use classification'!$B$4,B1808)),ISNUMBER(SEARCH('[1]Lookup for use classification'!$C$4,B1808)),ISNUMBER(SEARCH('[1]Lookup for use classification'!$D$4,B1808)),ISNUMBER(SEARCH('[1]Lookup for use classification'!$E$4,B1808))),'[1]Lookup for use classification'!$A$4,IF(OR(ISNUMBER(SEARCH('[1]Lookup for use classification'!$B$5,B1808)),ISNUMBER(SEARCH('[1]Lookup for use classification'!$C$5,B1808)),ISNUMBER(SEARCH('[1]Lookup for use classification'!$D$5,B1808))),'[1]Lookup for use classification'!$A$5,IF(OR(ISNUMBER(SEARCH('[1]Lookup for use classification'!$B$7,B1808)),ISNUMBER(SEARCH('[1]Lookup for use classification'!$C$7,B1808)),ISNUMBER(SEARCH('[1]Lookup for use classification'!$D$7,B1808))),'[1]Lookup for use classification'!$A$7,IF(OR(ISNUMBER(SEARCH('[1]Lookup for use classification'!$B$9,B1808)),ISNUMBER(SEARCH('[1]Lookup for use classification'!$C$9,B1808)),ISNUMBER(SEARCH('[1]Lookup for use classification'!$D$9,B1808)),ISNUMBER(SEARCH('[1]Lookup for use classification'!$E$9,B1808)),ISNUMBER(SEARCH('[1]Lookup for use classification'!$F$9,B1808)),ISNUMBER(SEARCH('[1]Lookup for use classification'!$G$9,B1808)),ISNUMBER(SEARCH('[1]Lookup for use classification'!$H$9,B1808)),ISNUMBER(SEARCH('[1]Lookup for use classification'!$I$9,B1808)),ISNUMBER(SEARCH('[1]Lookup for use classification'!$J$9,B1808)),ISNUMBER(SEARCH('[1]Lookup for use classification'!$K$9,B1808))),'[1]Lookup for use classification'!$A$9,IF(OR(ISNUMBER(SEARCH('[1]Lookup for use classification'!$B$10,B1808)),ISNUMBER(SEARCH('[1]Lookup for use classification'!$C$10,B1808)),ISNUMBER(SEARCH('[1]Lookup for use classification'!$D$10,B1808)),ISNUMBER(SEARCH('[1]Lookup for use classification'!$E$10,B1808)),ISNUMBER(SEARCH('[1]Lookup for use classification'!$F$10,B1808)),ISNUMBER(SEARCH('[1]Lookup for use classification'!$G$10,B1808))),'[1]Lookup for use classification'!$A$10,IF(OR(ISNUMBER(SEARCH('[1]Lookup for use classification'!$B$11,B1808)),ISNUMBER(SEARCH('[1]Lookup for use classification'!$C$11,B1808))),'[1]Lookup for use classification'!$A$11,IF(OR(ISNUMBER(SEARCH('[1]Lookup for use classification'!$B$12,B1808)),ISNUMBER(SEARCH('[1]Lookup for use classification'!$C$12,B1808))),'[1]Lookup for use classification'!$A$12,IF(OR(ISNUMBER(SEARCH('[1]Lookup for use classification'!$B$13,B1808)),ISNUMBER(SEARCH('[1]Lookup for use classification'!$C$13,B1808)),ISNUMBER(SEARCH('[1]Lookup for use classification'!$D$13,B1808)),,ISNUMBER(SEARCH('[1]Lookup for use classification'!$C$13,B1808)),ISNUMBER(SEARCH('[1]Lookup for use classification'!$E$13,B1808))),'[1]Lookup for use classification'!$A$13,IF(OR(ISNUMBER(SEARCH('[1]Lookup for use classification'!$B$14,B1808)),ISNUMBER(SEARCH('[1]Lookup for use classification'!$C$14,B1808))),'[1]Lookup for use classification'!$A$14,"Other"))))))))))))</f>
        <v>Other</v>
      </c>
      <c r="D1808" s="18"/>
      <c r="E1808" s="19"/>
      <c r="F1808" s="19" t="s">
        <v>6</v>
      </c>
    </row>
    <row r="1809" spans="1:6">
      <c r="A1809" s="16" t="s">
        <v>1778</v>
      </c>
      <c r="B1809" s="17" t="s">
        <v>448</v>
      </c>
      <c r="C1809" s="133" t="str">
        <f>IF(OR(ISNUMBER(SEARCH('[1]Lookup for use classification'!$B$1,B1809)),ISNUMBER(SEARCH('[1]Lookup for use classification'!$C$1,B1809)),ISNUMBER(SEARCH('[1]Lookup for use classification'!$D$1,B1809)),ISNUMBER(SEARCH('[1]Lookup for use classification'!$E$1,B1809))),'[1]Lookup for use classification'!$A$1,IF(ISNUMBER(SEARCH('[1]Lookup for use classification'!$B$2,B1809)),'[1]Lookup for use classification'!$A$2,IF(ISNUMBER(SEARCH('[1]Lookup for use classification'!$B$3,B1809)),'[1]Lookup for use classification'!$A$3,IF(OR(ISNUMBER(SEARCH('[1]Lookup for use classification'!$B$4,B1809)),ISNUMBER(SEARCH('[1]Lookup for use classification'!$C$4,B1809)),ISNUMBER(SEARCH('[1]Lookup for use classification'!$D$4,B1809)),ISNUMBER(SEARCH('[1]Lookup for use classification'!$E$4,B1809))),'[1]Lookup for use classification'!$A$4,IF(OR(ISNUMBER(SEARCH('[1]Lookup for use classification'!$B$5,B1809)),ISNUMBER(SEARCH('[1]Lookup for use classification'!$C$5,B1809)),ISNUMBER(SEARCH('[1]Lookup for use classification'!$D$5,B1809))),'[1]Lookup for use classification'!$A$5,IF(OR(ISNUMBER(SEARCH('[1]Lookup for use classification'!$B$7,B1809)),ISNUMBER(SEARCH('[1]Lookup for use classification'!$C$7,B1809)),ISNUMBER(SEARCH('[1]Lookup for use classification'!$D$7,B1809))),'[1]Lookup for use classification'!$A$7,IF(OR(ISNUMBER(SEARCH('[1]Lookup for use classification'!$B$9,B1809)),ISNUMBER(SEARCH('[1]Lookup for use classification'!$C$9,B1809)),ISNUMBER(SEARCH('[1]Lookup for use classification'!$D$9,B1809)),ISNUMBER(SEARCH('[1]Lookup for use classification'!$E$9,B1809)),ISNUMBER(SEARCH('[1]Lookup for use classification'!$F$9,B1809)),ISNUMBER(SEARCH('[1]Lookup for use classification'!$G$9,B1809)),ISNUMBER(SEARCH('[1]Lookup for use classification'!$H$9,B1809)),ISNUMBER(SEARCH('[1]Lookup for use classification'!$I$9,B1809)),ISNUMBER(SEARCH('[1]Lookup for use classification'!$J$9,B1809)),ISNUMBER(SEARCH('[1]Lookup for use classification'!$K$9,B1809))),'[1]Lookup for use classification'!$A$9,IF(OR(ISNUMBER(SEARCH('[1]Lookup for use classification'!$B$10,B1809)),ISNUMBER(SEARCH('[1]Lookup for use classification'!$C$10,B1809)),ISNUMBER(SEARCH('[1]Lookup for use classification'!$D$10,B1809)),ISNUMBER(SEARCH('[1]Lookup for use classification'!$E$10,B1809)),ISNUMBER(SEARCH('[1]Lookup for use classification'!$F$10,B1809)),ISNUMBER(SEARCH('[1]Lookup for use classification'!$G$10,B1809))),'[1]Lookup for use classification'!$A$10,IF(OR(ISNUMBER(SEARCH('[1]Lookup for use classification'!$B$11,B1809)),ISNUMBER(SEARCH('[1]Lookup for use classification'!$C$11,B1809))),'[1]Lookup for use classification'!$A$11,IF(OR(ISNUMBER(SEARCH('[1]Lookup for use classification'!$B$12,B1809)),ISNUMBER(SEARCH('[1]Lookup for use classification'!$C$12,B1809))),'[1]Lookup for use classification'!$A$12,IF(OR(ISNUMBER(SEARCH('[1]Lookup for use classification'!$B$13,B1809)),ISNUMBER(SEARCH('[1]Lookup for use classification'!$C$13,B1809)),ISNUMBER(SEARCH('[1]Lookup for use classification'!$D$13,B1809)),,ISNUMBER(SEARCH('[1]Lookup for use classification'!$C$13,B1809)),ISNUMBER(SEARCH('[1]Lookup for use classification'!$E$13,B1809))),'[1]Lookup for use classification'!$A$13,IF(OR(ISNUMBER(SEARCH('[1]Lookup for use classification'!$B$14,B1809)),ISNUMBER(SEARCH('[1]Lookup for use classification'!$C$14,B1809))),'[1]Lookup for use classification'!$A$14,"Other"))))))))))))</f>
        <v>Office</v>
      </c>
      <c r="D1809" s="18">
        <v>2400</v>
      </c>
      <c r="E1809" s="19"/>
      <c r="F1809" s="19" t="s">
        <v>6</v>
      </c>
    </row>
    <row r="1810" spans="1:6">
      <c r="A1810" s="16" t="s">
        <v>1571</v>
      </c>
      <c r="B1810" s="26" t="s">
        <v>1565</v>
      </c>
      <c r="C1810" s="133" t="str">
        <f>IF(OR(ISNUMBER(SEARCH('[1]Lookup for use classification'!$B$1,B1810)),ISNUMBER(SEARCH('[1]Lookup for use classification'!$C$1,B1810)),ISNUMBER(SEARCH('[1]Lookup for use classification'!$D$1,B1810)),ISNUMBER(SEARCH('[1]Lookup for use classification'!$E$1,B1810))),'[1]Lookup for use classification'!$A$1,IF(ISNUMBER(SEARCH('[1]Lookup for use classification'!$B$2,B1810)),'[1]Lookup for use classification'!$A$2,IF(ISNUMBER(SEARCH('[1]Lookup for use classification'!$B$3,B1810)),'[1]Lookup for use classification'!$A$3,IF(OR(ISNUMBER(SEARCH('[1]Lookup for use classification'!$B$4,B1810)),ISNUMBER(SEARCH('[1]Lookup for use classification'!$C$4,B1810)),ISNUMBER(SEARCH('[1]Lookup for use classification'!$D$4,B1810)),ISNUMBER(SEARCH('[1]Lookup for use classification'!$E$4,B1810))),'[1]Lookup for use classification'!$A$4,IF(OR(ISNUMBER(SEARCH('[1]Lookup for use classification'!$B$5,B1810)),ISNUMBER(SEARCH('[1]Lookup for use classification'!$C$5,B1810)),ISNUMBER(SEARCH('[1]Lookup for use classification'!$D$5,B1810))),'[1]Lookup for use classification'!$A$5,IF(OR(ISNUMBER(SEARCH('[1]Lookup for use classification'!$B$7,B1810)),ISNUMBER(SEARCH('[1]Lookup for use classification'!$C$7,B1810)),ISNUMBER(SEARCH('[1]Lookup for use classification'!$D$7,B1810))),'[1]Lookup for use classification'!$A$7,IF(OR(ISNUMBER(SEARCH('[1]Lookup for use classification'!$B$9,B1810)),ISNUMBER(SEARCH('[1]Lookup for use classification'!$C$9,B1810)),ISNUMBER(SEARCH('[1]Lookup for use classification'!$D$9,B1810)),ISNUMBER(SEARCH('[1]Lookup for use classification'!$E$9,B1810)),ISNUMBER(SEARCH('[1]Lookup for use classification'!$F$9,B1810)),ISNUMBER(SEARCH('[1]Lookup for use classification'!$G$9,B1810)),ISNUMBER(SEARCH('[1]Lookup for use classification'!$H$9,B1810)),ISNUMBER(SEARCH('[1]Lookup for use classification'!$I$9,B1810)),ISNUMBER(SEARCH('[1]Lookup for use classification'!$J$9,B1810)),ISNUMBER(SEARCH('[1]Lookup for use classification'!$K$9,B1810))),'[1]Lookup for use classification'!$A$9,IF(OR(ISNUMBER(SEARCH('[1]Lookup for use classification'!$B$10,B1810)),ISNUMBER(SEARCH('[1]Lookup for use classification'!$C$10,B1810)),ISNUMBER(SEARCH('[1]Lookup for use classification'!$D$10,B1810)),ISNUMBER(SEARCH('[1]Lookup for use classification'!$E$10,B1810)),ISNUMBER(SEARCH('[1]Lookup for use classification'!$F$10,B1810)),ISNUMBER(SEARCH('[1]Lookup for use classification'!$G$10,B1810))),'[1]Lookup for use classification'!$A$10,IF(OR(ISNUMBER(SEARCH('[1]Lookup for use classification'!$B$11,B1810)),ISNUMBER(SEARCH('[1]Lookup for use classification'!$C$11,B1810))),'[1]Lookup for use classification'!$A$11,IF(OR(ISNUMBER(SEARCH('[1]Lookup for use classification'!$B$12,B1810)),ISNUMBER(SEARCH('[1]Lookup for use classification'!$C$12,B1810))),'[1]Lookup for use classification'!$A$12,IF(OR(ISNUMBER(SEARCH('[1]Lookup for use classification'!$B$13,B1810)),ISNUMBER(SEARCH('[1]Lookup for use classification'!$C$13,B1810)),ISNUMBER(SEARCH('[1]Lookup for use classification'!$D$13,B1810)),,ISNUMBER(SEARCH('[1]Lookup for use classification'!$C$13,B1810)),ISNUMBER(SEARCH('[1]Lookup for use classification'!$E$13,B1810))),'[1]Lookup for use classification'!$A$13,IF(OR(ISNUMBER(SEARCH('[1]Lookup for use classification'!$B$14,B1810)),ISNUMBER(SEARCH('[1]Lookup for use classification'!$C$14,B1810))),'[1]Lookup for use classification'!$A$14,"Other"))))))))))))</f>
        <v>Education - K - 12</v>
      </c>
      <c r="D1810" s="27"/>
      <c r="E1810" s="29"/>
      <c r="F1810" s="29"/>
    </row>
    <row r="1811" spans="1:6">
      <c r="A1811" s="16" t="s">
        <v>1571</v>
      </c>
      <c r="B1811" s="30" t="s">
        <v>1566</v>
      </c>
      <c r="C1811" s="133" t="str">
        <f>IF(OR(ISNUMBER(SEARCH('[1]Lookup for use classification'!$B$1,B1811)),ISNUMBER(SEARCH('[1]Lookup for use classification'!$C$1,B1811)),ISNUMBER(SEARCH('[1]Lookup for use classification'!$D$1,B1811)),ISNUMBER(SEARCH('[1]Lookup for use classification'!$E$1,B1811))),'[1]Lookup for use classification'!$A$1,IF(ISNUMBER(SEARCH('[1]Lookup for use classification'!$B$2,B1811)),'[1]Lookup for use classification'!$A$2,IF(ISNUMBER(SEARCH('[1]Lookup for use classification'!$B$3,B1811)),'[1]Lookup for use classification'!$A$3,IF(OR(ISNUMBER(SEARCH('[1]Lookup for use classification'!$B$4,B1811)),ISNUMBER(SEARCH('[1]Lookup for use classification'!$C$4,B1811)),ISNUMBER(SEARCH('[1]Lookup for use classification'!$D$4,B1811)),ISNUMBER(SEARCH('[1]Lookup for use classification'!$E$4,B1811))),'[1]Lookup for use classification'!$A$4,IF(OR(ISNUMBER(SEARCH('[1]Lookup for use classification'!$B$5,B1811)),ISNUMBER(SEARCH('[1]Lookup for use classification'!$C$5,B1811)),ISNUMBER(SEARCH('[1]Lookup for use classification'!$D$5,B1811))),'[1]Lookup for use classification'!$A$5,IF(OR(ISNUMBER(SEARCH('[1]Lookup for use classification'!$B$7,B1811)),ISNUMBER(SEARCH('[1]Lookup for use classification'!$C$7,B1811)),ISNUMBER(SEARCH('[1]Lookup for use classification'!$D$7,B1811))),'[1]Lookup for use classification'!$A$7,IF(OR(ISNUMBER(SEARCH('[1]Lookup for use classification'!$B$9,B1811)),ISNUMBER(SEARCH('[1]Lookup for use classification'!$C$9,B1811)),ISNUMBER(SEARCH('[1]Lookup for use classification'!$D$9,B1811)),ISNUMBER(SEARCH('[1]Lookup for use classification'!$E$9,B1811)),ISNUMBER(SEARCH('[1]Lookup for use classification'!$F$9,B1811)),ISNUMBER(SEARCH('[1]Lookup for use classification'!$G$9,B1811)),ISNUMBER(SEARCH('[1]Lookup for use classification'!$H$9,B1811)),ISNUMBER(SEARCH('[1]Lookup for use classification'!$I$9,B1811)),ISNUMBER(SEARCH('[1]Lookup for use classification'!$J$9,B1811)),ISNUMBER(SEARCH('[1]Lookup for use classification'!$K$9,B1811))),'[1]Lookup for use classification'!$A$9,IF(OR(ISNUMBER(SEARCH('[1]Lookup for use classification'!$B$10,B1811)),ISNUMBER(SEARCH('[1]Lookup for use classification'!$C$10,B1811)),ISNUMBER(SEARCH('[1]Lookup for use classification'!$D$10,B1811)),ISNUMBER(SEARCH('[1]Lookup for use classification'!$E$10,B1811)),ISNUMBER(SEARCH('[1]Lookup for use classification'!$F$10,B1811)),ISNUMBER(SEARCH('[1]Lookup for use classification'!$G$10,B1811))),'[1]Lookup for use classification'!$A$10,IF(OR(ISNUMBER(SEARCH('[1]Lookup for use classification'!$B$11,B1811)),ISNUMBER(SEARCH('[1]Lookup for use classification'!$C$11,B1811))),'[1]Lookup for use classification'!$A$11,IF(OR(ISNUMBER(SEARCH('[1]Lookup for use classification'!$B$12,B1811)),ISNUMBER(SEARCH('[1]Lookup for use classification'!$C$12,B1811))),'[1]Lookup for use classification'!$A$12,IF(OR(ISNUMBER(SEARCH('[1]Lookup for use classification'!$B$13,B1811)),ISNUMBER(SEARCH('[1]Lookup for use classification'!$C$13,B1811)),ISNUMBER(SEARCH('[1]Lookup for use classification'!$D$13,B1811)),,ISNUMBER(SEARCH('[1]Lookup for use classification'!$C$13,B1811)),ISNUMBER(SEARCH('[1]Lookup for use classification'!$E$13,B1811))),'[1]Lookup for use classification'!$A$13,IF(OR(ISNUMBER(SEARCH('[1]Lookup for use classification'!$B$14,B1811)),ISNUMBER(SEARCH('[1]Lookup for use classification'!$C$14,B1811))),'[1]Lookup for use classification'!$A$14,"Other"))))))))))))</f>
        <v>Other</v>
      </c>
      <c r="D1811" s="46"/>
      <c r="E1811" s="28"/>
      <c r="F1811" s="28"/>
    </row>
    <row r="1812" spans="1:6">
      <c r="A1812" s="16" t="s">
        <v>1571</v>
      </c>
      <c r="B1812" s="26" t="s">
        <v>1567</v>
      </c>
      <c r="C1812" s="133" t="str">
        <f>IF(OR(ISNUMBER(SEARCH('[1]Lookup for use classification'!$B$1,B1812)),ISNUMBER(SEARCH('[1]Lookup for use classification'!$C$1,B1812)),ISNUMBER(SEARCH('[1]Lookup for use classification'!$D$1,B1812)),ISNUMBER(SEARCH('[1]Lookup for use classification'!$E$1,B1812))),'[1]Lookup for use classification'!$A$1,IF(ISNUMBER(SEARCH('[1]Lookup for use classification'!$B$2,B1812)),'[1]Lookup for use classification'!$A$2,IF(ISNUMBER(SEARCH('[1]Lookup for use classification'!$B$3,B1812)),'[1]Lookup for use classification'!$A$3,IF(OR(ISNUMBER(SEARCH('[1]Lookup for use classification'!$B$4,B1812)),ISNUMBER(SEARCH('[1]Lookup for use classification'!$C$4,B1812)),ISNUMBER(SEARCH('[1]Lookup for use classification'!$D$4,B1812)),ISNUMBER(SEARCH('[1]Lookup for use classification'!$E$4,B1812))),'[1]Lookup for use classification'!$A$4,IF(OR(ISNUMBER(SEARCH('[1]Lookup for use classification'!$B$5,B1812)),ISNUMBER(SEARCH('[1]Lookup for use classification'!$C$5,B1812)),ISNUMBER(SEARCH('[1]Lookup for use classification'!$D$5,B1812))),'[1]Lookup for use classification'!$A$5,IF(OR(ISNUMBER(SEARCH('[1]Lookup for use classification'!$B$7,B1812)),ISNUMBER(SEARCH('[1]Lookup for use classification'!$C$7,B1812)),ISNUMBER(SEARCH('[1]Lookup for use classification'!$D$7,B1812))),'[1]Lookup for use classification'!$A$7,IF(OR(ISNUMBER(SEARCH('[1]Lookup for use classification'!$B$9,B1812)),ISNUMBER(SEARCH('[1]Lookup for use classification'!$C$9,B1812)),ISNUMBER(SEARCH('[1]Lookup for use classification'!$D$9,B1812)),ISNUMBER(SEARCH('[1]Lookup for use classification'!$E$9,B1812)),ISNUMBER(SEARCH('[1]Lookup for use classification'!$F$9,B1812)),ISNUMBER(SEARCH('[1]Lookup for use classification'!$G$9,B1812)),ISNUMBER(SEARCH('[1]Lookup for use classification'!$H$9,B1812)),ISNUMBER(SEARCH('[1]Lookup for use classification'!$I$9,B1812)),ISNUMBER(SEARCH('[1]Lookup for use classification'!$J$9,B1812)),ISNUMBER(SEARCH('[1]Lookup for use classification'!$K$9,B1812))),'[1]Lookup for use classification'!$A$9,IF(OR(ISNUMBER(SEARCH('[1]Lookup for use classification'!$B$10,B1812)),ISNUMBER(SEARCH('[1]Lookup for use classification'!$C$10,B1812)),ISNUMBER(SEARCH('[1]Lookup for use classification'!$D$10,B1812)),ISNUMBER(SEARCH('[1]Lookup for use classification'!$E$10,B1812)),ISNUMBER(SEARCH('[1]Lookup for use classification'!$F$10,B1812)),ISNUMBER(SEARCH('[1]Lookup for use classification'!$G$10,B1812))),'[1]Lookup for use classification'!$A$10,IF(OR(ISNUMBER(SEARCH('[1]Lookup for use classification'!$B$11,B1812)),ISNUMBER(SEARCH('[1]Lookup for use classification'!$C$11,B1812))),'[1]Lookup for use classification'!$A$11,IF(OR(ISNUMBER(SEARCH('[1]Lookup for use classification'!$B$12,B1812)),ISNUMBER(SEARCH('[1]Lookup for use classification'!$C$12,B1812))),'[1]Lookup for use classification'!$A$12,IF(OR(ISNUMBER(SEARCH('[1]Lookup for use classification'!$B$13,B1812)),ISNUMBER(SEARCH('[1]Lookup for use classification'!$C$13,B1812)),ISNUMBER(SEARCH('[1]Lookup for use classification'!$D$13,B1812)),,ISNUMBER(SEARCH('[1]Lookup for use classification'!$C$13,B1812)),ISNUMBER(SEARCH('[1]Lookup for use classification'!$E$13,B1812))),'[1]Lookup for use classification'!$A$13,IF(OR(ISNUMBER(SEARCH('[1]Lookup for use classification'!$B$14,B1812)),ISNUMBER(SEARCH('[1]Lookup for use classification'!$C$14,B1812))),'[1]Lookup for use classification'!$A$14,"Other"))))))))))))</f>
        <v>Office</v>
      </c>
      <c r="D1812" s="27"/>
      <c r="E1812" s="29"/>
      <c r="F1812" s="29"/>
    </row>
    <row r="1813" spans="1:6">
      <c r="A1813" s="16" t="s">
        <v>1571</v>
      </c>
      <c r="B1813" s="26" t="s">
        <v>48</v>
      </c>
      <c r="C1813" s="133" t="str">
        <f>IF(OR(ISNUMBER(SEARCH('[1]Lookup for use classification'!$B$1,B1813)),ISNUMBER(SEARCH('[1]Lookup for use classification'!$C$1,B1813)),ISNUMBER(SEARCH('[1]Lookup for use classification'!$D$1,B1813)),ISNUMBER(SEARCH('[1]Lookup for use classification'!$E$1,B1813))),'[1]Lookup for use classification'!$A$1,IF(ISNUMBER(SEARCH('[1]Lookup for use classification'!$B$2,B1813)),'[1]Lookup for use classification'!$A$2,IF(ISNUMBER(SEARCH('[1]Lookup for use classification'!$B$3,B1813)),'[1]Lookup for use classification'!$A$3,IF(OR(ISNUMBER(SEARCH('[1]Lookup for use classification'!$B$4,B1813)),ISNUMBER(SEARCH('[1]Lookup for use classification'!$C$4,B1813)),ISNUMBER(SEARCH('[1]Lookup for use classification'!$D$4,B1813)),ISNUMBER(SEARCH('[1]Lookup for use classification'!$E$4,B1813))),'[1]Lookup for use classification'!$A$4,IF(OR(ISNUMBER(SEARCH('[1]Lookup for use classification'!$B$5,B1813)),ISNUMBER(SEARCH('[1]Lookup for use classification'!$C$5,B1813)),ISNUMBER(SEARCH('[1]Lookup for use classification'!$D$5,B1813))),'[1]Lookup for use classification'!$A$5,IF(OR(ISNUMBER(SEARCH('[1]Lookup for use classification'!$B$7,B1813)),ISNUMBER(SEARCH('[1]Lookup for use classification'!$C$7,B1813)),ISNUMBER(SEARCH('[1]Lookup for use classification'!$D$7,B1813))),'[1]Lookup for use classification'!$A$7,IF(OR(ISNUMBER(SEARCH('[1]Lookup for use classification'!$B$9,B1813)),ISNUMBER(SEARCH('[1]Lookup for use classification'!$C$9,B1813)),ISNUMBER(SEARCH('[1]Lookup for use classification'!$D$9,B1813)),ISNUMBER(SEARCH('[1]Lookup for use classification'!$E$9,B1813)),ISNUMBER(SEARCH('[1]Lookup for use classification'!$F$9,B1813)),ISNUMBER(SEARCH('[1]Lookup for use classification'!$G$9,B1813)),ISNUMBER(SEARCH('[1]Lookup for use classification'!$H$9,B1813)),ISNUMBER(SEARCH('[1]Lookup for use classification'!$I$9,B1813)),ISNUMBER(SEARCH('[1]Lookup for use classification'!$J$9,B1813)),ISNUMBER(SEARCH('[1]Lookup for use classification'!$K$9,B1813))),'[1]Lookup for use classification'!$A$9,IF(OR(ISNUMBER(SEARCH('[1]Lookup for use classification'!$B$10,B1813)),ISNUMBER(SEARCH('[1]Lookup for use classification'!$C$10,B1813)),ISNUMBER(SEARCH('[1]Lookup for use classification'!$D$10,B1813)),ISNUMBER(SEARCH('[1]Lookup for use classification'!$E$10,B1813)),ISNUMBER(SEARCH('[1]Lookup for use classification'!$F$10,B1813)),ISNUMBER(SEARCH('[1]Lookup for use classification'!$G$10,B1813))),'[1]Lookup for use classification'!$A$10,IF(OR(ISNUMBER(SEARCH('[1]Lookup for use classification'!$B$11,B1813)),ISNUMBER(SEARCH('[1]Lookup for use classification'!$C$11,B1813))),'[1]Lookup for use classification'!$A$11,IF(OR(ISNUMBER(SEARCH('[1]Lookup for use classification'!$B$12,B1813)),ISNUMBER(SEARCH('[1]Lookup for use classification'!$C$12,B1813))),'[1]Lookup for use classification'!$A$12,IF(OR(ISNUMBER(SEARCH('[1]Lookup for use classification'!$B$13,B1813)),ISNUMBER(SEARCH('[1]Lookup for use classification'!$C$13,B1813)),ISNUMBER(SEARCH('[1]Lookup for use classification'!$D$13,B1813)),,ISNUMBER(SEARCH('[1]Lookup for use classification'!$C$13,B1813)),ISNUMBER(SEARCH('[1]Lookup for use classification'!$E$13,B1813))),'[1]Lookup for use classification'!$A$13,IF(OR(ISNUMBER(SEARCH('[1]Lookup for use classification'!$B$14,B1813)),ISNUMBER(SEARCH('[1]Lookup for use classification'!$C$14,B1813))),'[1]Lookup for use classification'!$A$14,"Other"))))))))))))</f>
        <v>Public Assembly</v>
      </c>
      <c r="D1813" s="27">
        <v>2200</v>
      </c>
      <c r="E1813" s="29"/>
      <c r="F1813" s="29"/>
    </row>
    <row r="1814" spans="1:6">
      <c r="A1814" s="16" t="s">
        <v>1571</v>
      </c>
      <c r="B1814" s="26" t="s">
        <v>147</v>
      </c>
      <c r="C1814" s="133" t="str">
        <f>IF(OR(ISNUMBER(SEARCH('[1]Lookup for use classification'!$B$1,B1814)),ISNUMBER(SEARCH('[1]Lookup for use classification'!$C$1,B1814)),ISNUMBER(SEARCH('[1]Lookup for use classification'!$D$1,B1814)),ISNUMBER(SEARCH('[1]Lookup for use classification'!$E$1,B1814))),'[1]Lookup for use classification'!$A$1,IF(ISNUMBER(SEARCH('[1]Lookup for use classification'!$B$2,B1814)),'[1]Lookup for use classification'!$A$2,IF(ISNUMBER(SEARCH('[1]Lookup for use classification'!$B$3,B1814)),'[1]Lookup for use classification'!$A$3,IF(OR(ISNUMBER(SEARCH('[1]Lookup for use classification'!$B$4,B1814)),ISNUMBER(SEARCH('[1]Lookup for use classification'!$C$4,B1814)),ISNUMBER(SEARCH('[1]Lookup for use classification'!$D$4,B1814)),ISNUMBER(SEARCH('[1]Lookup for use classification'!$E$4,B1814))),'[1]Lookup for use classification'!$A$4,IF(OR(ISNUMBER(SEARCH('[1]Lookup for use classification'!$B$5,B1814)),ISNUMBER(SEARCH('[1]Lookup for use classification'!$C$5,B1814)),ISNUMBER(SEARCH('[1]Lookup for use classification'!$D$5,B1814))),'[1]Lookup for use classification'!$A$5,IF(OR(ISNUMBER(SEARCH('[1]Lookup for use classification'!$B$7,B1814)),ISNUMBER(SEARCH('[1]Lookup for use classification'!$C$7,B1814)),ISNUMBER(SEARCH('[1]Lookup for use classification'!$D$7,B1814))),'[1]Lookup for use classification'!$A$7,IF(OR(ISNUMBER(SEARCH('[1]Lookup for use classification'!$B$9,B1814)),ISNUMBER(SEARCH('[1]Lookup for use classification'!$C$9,B1814)),ISNUMBER(SEARCH('[1]Lookup for use classification'!$D$9,B1814)),ISNUMBER(SEARCH('[1]Lookup for use classification'!$E$9,B1814)),ISNUMBER(SEARCH('[1]Lookup for use classification'!$F$9,B1814)),ISNUMBER(SEARCH('[1]Lookup for use classification'!$G$9,B1814)),ISNUMBER(SEARCH('[1]Lookup for use classification'!$H$9,B1814)),ISNUMBER(SEARCH('[1]Lookup for use classification'!$I$9,B1814)),ISNUMBER(SEARCH('[1]Lookup for use classification'!$J$9,B1814)),ISNUMBER(SEARCH('[1]Lookup for use classification'!$K$9,B1814))),'[1]Lookup for use classification'!$A$9,IF(OR(ISNUMBER(SEARCH('[1]Lookup for use classification'!$B$10,B1814)),ISNUMBER(SEARCH('[1]Lookup for use classification'!$C$10,B1814)),ISNUMBER(SEARCH('[1]Lookup for use classification'!$D$10,B1814)),ISNUMBER(SEARCH('[1]Lookup for use classification'!$E$10,B1814)),ISNUMBER(SEARCH('[1]Lookup for use classification'!$F$10,B1814)),ISNUMBER(SEARCH('[1]Lookup for use classification'!$G$10,B1814))),'[1]Lookup for use classification'!$A$10,IF(OR(ISNUMBER(SEARCH('[1]Lookup for use classification'!$B$11,B1814)),ISNUMBER(SEARCH('[1]Lookup for use classification'!$C$11,B1814))),'[1]Lookup for use classification'!$A$11,IF(OR(ISNUMBER(SEARCH('[1]Lookup for use classification'!$B$12,B1814)),ISNUMBER(SEARCH('[1]Lookup for use classification'!$C$12,B1814))),'[1]Lookup for use classification'!$A$12,IF(OR(ISNUMBER(SEARCH('[1]Lookup for use classification'!$B$13,B1814)),ISNUMBER(SEARCH('[1]Lookup for use classification'!$C$13,B1814)),ISNUMBER(SEARCH('[1]Lookup for use classification'!$D$13,B1814)),,ISNUMBER(SEARCH('[1]Lookup for use classification'!$C$13,B1814)),ISNUMBER(SEARCH('[1]Lookup for use classification'!$E$13,B1814))),'[1]Lookup for use classification'!$A$13,IF(OR(ISNUMBER(SEARCH('[1]Lookup for use classification'!$B$14,B1814)),ISNUMBER(SEARCH('[1]Lookup for use classification'!$C$14,B1814))),'[1]Lookup for use classification'!$A$14,"Other"))))))))))))</f>
        <v>Health Care - Hospitals</v>
      </c>
      <c r="D1814" s="27">
        <v>2683</v>
      </c>
      <c r="E1814" s="29"/>
      <c r="F1814" s="29"/>
    </row>
    <row r="1815" spans="1:6">
      <c r="A1815" s="16" t="s">
        <v>1571</v>
      </c>
      <c r="B1815" s="44" t="s">
        <v>1568</v>
      </c>
      <c r="C1815" s="133" t="str">
        <f>IF(OR(ISNUMBER(SEARCH('[1]Lookup for use classification'!$B$1,B1815)),ISNUMBER(SEARCH('[1]Lookup for use classification'!$C$1,B1815)),ISNUMBER(SEARCH('[1]Lookup for use classification'!$D$1,B1815)),ISNUMBER(SEARCH('[1]Lookup for use classification'!$E$1,B1815))),'[1]Lookup for use classification'!$A$1,IF(ISNUMBER(SEARCH('[1]Lookup for use classification'!$B$2,B1815)),'[1]Lookup for use classification'!$A$2,IF(ISNUMBER(SEARCH('[1]Lookup for use classification'!$B$3,B1815)),'[1]Lookup for use classification'!$A$3,IF(OR(ISNUMBER(SEARCH('[1]Lookup for use classification'!$B$4,B1815)),ISNUMBER(SEARCH('[1]Lookup for use classification'!$C$4,B1815)),ISNUMBER(SEARCH('[1]Lookup for use classification'!$D$4,B1815)),ISNUMBER(SEARCH('[1]Lookup for use classification'!$E$4,B1815))),'[1]Lookup for use classification'!$A$4,IF(OR(ISNUMBER(SEARCH('[1]Lookup for use classification'!$B$5,B1815)),ISNUMBER(SEARCH('[1]Lookup for use classification'!$C$5,B1815)),ISNUMBER(SEARCH('[1]Lookup for use classification'!$D$5,B1815))),'[1]Lookup for use classification'!$A$5,IF(OR(ISNUMBER(SEARCH('[1]Lookup for use classification'!$B$7,B1815)),ISNUMBER(SEARCH('[1]Lookup for use classification'!$C$7,B1815)),ISNUMBER(SEARCH('[1]Lookup for use classification'!$D$7,B1815))),'[1]Lookup for use classification'!$A$7,IF(OR(ISNUMBER(SEARCH('[1]Lookup for use classification'!$B$9,B1815)),ISNUMBER(SEARCH('[1]Lookup for use classification'!$C$9,B1815)),ISNUMBER(SEARCH('[1]Lookup for use classification'!$D$9,B1815)),ISNUMBER(SEARCH('[1]Lookup for use classification'!$E$9,B1815)),ISNUMBER(SEARCH('[1]Lookup for use classification'!$F$9,B1815)),ISNUMBER(SEARCH('[1]Lookup for use classification'!$G$9,B1815)),ISNUMBER(SEARCH('[1]Lookup for use classification'!$H$9,B1815)),ISNUMBER(SEARCH('[1]Lookup for use classification'!$I$9,B1815)),ISNUMBER(SEARCH('[1]Lookup for use classification'!$J$9,B1815)),ISNUMBER(SEARCH('[1]Lookup for use classification'!$K$9,B1815))),'[1]Lookup for use classification'!$A$9,IF(OR(ISNUMBER(SEARCH('[1]Lookup for use classification'!$B$10,B1815)),ISNUMBER(SEARCH('[1]Lookup for use classification'!$C$10,B1815)),ISNUMBER(SEARCH('[1]Lookup for use classification'!$D$10,B1815)),ISNUMBER(SEARCH('[1]Lookup for use classification'!$E$10,B1815)),ISNUMBER(SEARCH('[1]Lookup for use classification'!$F$10,B1815)),ISNUMBER(SEARCH('[1]Lookup for use classification'!$G$10,B1815))),'[1]Lookup for use classification'!$A$10,IF(OR(ISNUMBER(SEARCH('[1]Lookup for use classification'!$B$11,B1815)),ISNUMBER(SEARCH('[1]Lookup for use classification'!$C$11,B1815))),'[1]Lookup for use classification'!$A$11,IF(OR(ISNUMBER(SEARCH('[1]Lookup for use classification'!$B$12,B1815)),ISNUMBER(SEARCH('[1]Lookup for use classification'!$C$12,B1815))),'[1]Lookup for use classification'!$A$12,IF(OR(ISNUMBER(SEARCH('[1]Lookup for use classification'!$B$13,B1815)),ISNUMBER(SEARCH('[1]Lookup for use classification'!$C$13,B1815)),ISNUMBER(SEARCH('[1]Lookup for use classification'!$D$13,B1815)),,ISNUMBER(SEARCH('[1]Lookup for use classification'!$C$13,B1815)),ISNUMBER(SEARCH('[1]Lookup for use classification'!$E$13,B1815))),'[1]Lookup for use classification'!$A$13,IF(OR(ISNUMBER(SEARCH('[1]Lookup for use classification'!$B$14,B1815)),ISNUMBER(SEARCH('[1]Lookup for use classification'!$C$14,B1815))),'[1]Lookup for use classification'!$A$14,"Other"))))))))))))</f>
        <v>Office</v>
      </c>
      <c r="D1815" s="27"/>
      <c r="E1815" s="29"/>
      <c r="F1815" s="29"/>
    </row>
    <row r="1816" spans="1:6">
      <c r="A1816" s="16" t="s">
        <v>1571</v>
      </c>
      <c r="B1816" s="26" t="s">
        <v>1569</v>
      </c>
      <c r="C1816" s="133" t="str">
        <f>IF(OR(ISNUMBER(SEARCH('[1]Lookup for use classification'!$B$1,B1816)),ISNUMBER(SEARCH('[1]Lookup for use classification'!$C$1,B1816)),ISNUMBER(SEARCH('[1]Lookup for use classification'!$D$1,B1816)),ISNUMBER(SEARCH('[1]Lookup for use classification'!$E$1,B1816))),'[1]Lookup for use classification'!$A$1,IF(ISNUMBER(SEARCH('[1]Lookup for use classification'!$B$2,B1816)),'[1]Lookup for use classification'!$A$2,IF(ISNUMBER(SEARCH('[1]Lookup for use classification'!$B$3,B1816)),'[1]Lookup for use classification'!$A$3,IF(OR(ISNUMBER(SEARCH('[1]Lookup for use classification'!$B$4,B1816)),ISNUMBER(SEARCH('[1]Lookup for use classification'!$C$4,B1816)),ISNUMBER(SEARCH('[1]Lookup for use classification'!$D$4,B1816)),ISNUMBER(SEARCH('[1]Lookup for use classification'!$E$4,B1816))),'[1]Lookup for use classification'!$A$4,IF(OR(ISNUMBER(SEARCH('[1]Lookup for use classification'!$B$5,B1816)),ISNUMBER(SEARCH('[1]Lookup for use classification'!$C$5,B1816)),ISNUMBER(SEARCH('[1]Lookup for use classification'!$D$5,B1816))),'[1]Lookup for use classification'!$A$5,IF(OR(ISNUMBER(SEARCH('[1]Lookup for use classification'!$B$7,B1816)),ISNUMBER(SEARCH('[1]Lookup for use classification'!$C$7,B1816)),ISNUMBER(SEARCH('[1]Lookup for use classification'!$D$7,B1816))),'[1]Lookup for use classification'!$A$7,IF(OR(ISNUMBER(SEARCH('[1]Lookup for use classification'!$B$9,B1816)),ISNUMBER(SEARCH('[1]Lookup for use classification'!$C$9,B1816)),ISNUMBER(SEARCH('[1]Lookup for use classification'!$D$9,B1816)),ISNUMBER(SEARCH('[1]Lookup for use classification'!$E$9,B1816)),ISNUMBER(SEARCH('[1]Lookup for use classification'!$F$9,B1816)),ISNUMBER(SEARCH('[1]Lookup for use classification'!$G$9,B1816)),ISNUMBER(SEARCH('[1]Lookup for use classification'!$H$9,B1816)),ISNUMBER(SEARCH('[1]Lookup for use classification'!$I$9,B1816)),ISNUMBER(SEARCH('[1]Lookup for use classification'!$J$9,B1816)),ISNUMBER(SEARCH('[1]Lookup for use classification'!$K$9,B1816))),'[1]Lookup for use classification'!$A$9,IF(OR(ISNUMBER(SEARCH('[1]Lookup for use classification'!$B$10,B1816)),ISNUMBER(SEARCH('[1]Lookup for use classification'!$C$10,B1816)),ISNUMBER(SEARCH('[1]Lookup for use classification'!$D$10,B1816)),ISNUMBER(SEARCH('[1]Lookup for use classification'!$E$10,B1816)),ISNUMBER(SEARCH('[1]Lookup for use classification'!$F$10,B1816)),ISNUMBER(SEARCH('[1]Lookup for use classification'!$G$10,B1816))),'[1]Lookup for use classification'!$A$10,IF(OR(ISNUMBER(SEARCH('[1]Lookup for use classification'!$B$11,B1816)),ISNUMBER(SEARCH('[1]Lookup for use classification'!$C$11,B1816))),'[1]Lookup for use classification'!$A$11,IF(OR(ISNUMBER(SEARCH('[1]Lookup for use classification'!$B$12,B1816)),ISNUMBER(SEARCH('[1]Lookup for use classification'!$C$12,B1816))),'[1]Lookup for use classification'!$A$12,IF(OR(ISNUMBER(SEARCH('[1]Lookup for use classification'!$B$13,B1816)),ISNUMBER(SEARCH('[1]Lookup for use classification'!$C$13,B1816)),ISNUMBER(SEARCH('[1]Lookup for use classification'!$D$13,B1816)),,ISNUMBER(SEARCH('[1]Lookup for use classification'!$C$13,B1816)),ISNUMBER(SEARCH('[1]Lookup for use classification'!$E$13,B1816))),'[1]Lookup for use classification'!$A$13,IF(OR(ISNUMBER(SEARCH('[1]Lookup for use classification'!$B$14,B1816)),ISNUMBER(SEARCH('[1]Lookup for use classification'!$C$14,B1816))),'[1]Lookup for use classification'!$A$14,"Other"))))))))))))</f>
        <v>Other</v>
      </c>
      <c r="D1816" s="27"/>
      <c r="E1816" s="29"/>
      <c r="F1816" s="29"/>
    </row>
    <row r="1817" spans="1:6">
      <c r="A1817" s="16" t="s">
        <v>1571</v>
      </c>
      <c r="B1817" s="26" t="s">
        <v>162</v>
      </c>
      <c r="C1817" s="133" t="str">
        <f>IF(OR(ISNUMBER(SEARCH('[1]Lookup for use classification'!$B$1,B1817)),ISNUMBER(SEARCH('[1]Lookup for use classification'!$C$1,B1817)),ISNUMBER(SEARCH('[1]Lookup for use classification'!$D$1,B1817)),ISNUMBER(SEARCH('[1]Lookup for use classification'!$E$1,B1817))),'[1]Lookup for use classification'!$A$1,IF(ISNUMBER(SEARCH('[1]Lookup for use classification'!$B$2,B1817)),'[1]Lookup for use classification'!$A$2,IF(ISNUMBER(SEARCH('[1]Lookup for use classification'!$B$3,B1817)),'[1]Lookup for use classification'!$A$3,IF(OR(ISNUMBER(SEARCH('[1]Lookup for use classification'!$B$4,B1817)),ISNUMBER(SEARCH('[1]Lookup for use classification'!$C$4,B1817)),ISNUMBER(SEARCH('[1]Lookup for use classification'!$D$4,B1817)),ISNUMBER(SEARCH('[1]Lookup for use classification'!$E$4,B1817))),'[1]Lookup for use classification'!$A$4,IF(OR(ISNUMBER(SEARCH('[1]Lookup for use classification'!$B$5,B1817)),ISNUMBER(SEARCH('[1]Lookup for use classification'!$C$5,B1817)),ISNUMBER(SEARCH('[1]Lookup for use classification'!$D$5,B1817))),'[1]Lookup for use classification'!$A$5,IF(OR(ISNUMBER(SEARCH('[1]Lookup for use classification'!$B$7,B1817)),ISNUMBER(SEARCH('[1]Lookup for use classification'!$C$7,B1817)),ISNUMBER(SEARCH('[1]Lookup for use classification'!$D$7,B1817))),'[1]Lookup for use classification'!$A$7,IF(OR(ISNUMBER(SEARCH('[1]Lookup for use classification'!$B$9,B1817)),ISNUMBER(SEARCH('[1]Lookup for use classification'!$C$9,B1817)),ISNUMBER(SEARCH('[1]Lookup for use classification'!$D$9,B1817)),ISNUMBER(SEARCH('[1]Lookup for use classification'!$E$9,B1817)),ISNUMBER(SEARCH('[1]Lookup for use classification'!$F$9,B1817)),ISNUMBER(SEARCH('[1]Lookup for use classification'!$G$9,B1817)),ISNUMBER(SEARCH('[1]Lookup for use classification'!$H$9,B1817)),ISNUMBER(SEARCH('[1]Lookup for use classification'!$I$9,B1817)),ISNUMBER(SEARCH('[1]Lookup for use classification'!$J$9,B1817)),ISNUMBER(SEARCH('[1]Lookup for use classification'!$K$9,B1817))),'[1]Lookup for use classification'!$A$9,IF(OR(ISNUMBER(SEARCH('[1]Lookup for use classification'!$B$10,B1817)),ISNUMBER(SEARCH('[1]Lookup for use classification'!$C$10,B1817)),ISNUMBER(SEARCH('[1]Lookup for use classification'!$D$10,B1817)),ISNUMBER(SEARCH('[1]Lookup for use classification'!$E$10,B1817)),ISNUMBER(SEARCH('[1]Lookup for use classification'!$F$10,B1817)),ISNUMBER(SEARCH('[1]Lookup for use classification'!$G$10,B1817))),'[1]Lookup for use classification'!$A$10,IF(OR(ISNUMBER(SEARCH('[1]Lookup for use classification'!$B$11,B1817)),ISNUMBER(SEARCH('[1]Lookup for use classification'!$C$11,B1817))),'[1]Lookup for use classification'!$A$11,IF(OR(ISNUMBER(SEARCH('[1]Lookup for use classification'!$B$12,B1817)),ISNUMBER(SEARCH('[1]Lookup for use classification'!$C$12,B1817))),'[1]Lookup for use classification'!$A$12,IF(OR(ISNUMBER(SEARCH('[1]Lookup for use classification'!$B$13,B1817)),ISNUMBER(SEARCH('[1]Lookup for use classification'!$C$13,B1817)),ISNUMBER(SEARCH('[1]Lookup for use classification'!$D$13,B1817)),,ISNUMBER(SEARCH('[1]Lookup for use classification'!$C$13,B1817)),ISNUMBER(SEARCH('[1]Lookup for use classification'!$E$13,B1817))),'[1]Lookup for use classification'!$A$13,IF(OR(ISNUMBER(SEARCH('[1]Lookup for use classification'!$B$14,B1817)),ISNUMBER(SEARCH('[1]Lookup for use classification'!$C$14,B1817))),'[1]Lookup for use classification'!$A$14,"Other"))))))))))))</f>
        <v>Public Assembly</v>
      </c>
      <c r="D1817" s="27"/>
      <c r="E1817" s="29"/>
      <c r="F1817" s="29"/>
    </row>
    <row r="1818" spans="1:6">
      <c r="A1818" s="16" t="s">
        <v>1571</v>
      </c>
      <c r="B1818" s="26" t="s">
        <v>1557</v>
      </c>
      <c r="C1818" s="133" t="str">
        <f>IF(OR(ISNUMBER(SEARCH('[1]Lookup for use classification'!$B$1,B1818)),ISNUMBER(SEARCH('[1]Lookup for use classification'!$C$1,B1818)),ISNUMBER(SEARCH('[1]Lookup for use classification'!$D$1,B1818)),ISNUMBER(SEARCH('[1]Lookup for use classification'!$E$1,B1818))),'[1]Lookup for use classification'!$A$1,IF(ISNUMBER(SEARCH('[1]Lookup for use classification'!$B$2,B1818)),'[1]Lookup for use classification'!$A$2,IF(ISNUMBER(SEARCH('[1]Lookup for use classification'!$B$3,B1818)),'[1]Lookup for use classification'!$A$3,IF(OR(ISNUMBER(SEARCH('[1]Lookup for use classification'!$B$4,B1818)),ISNUMBER(SEARCH('[1]Lookup for use classification'!$C$4,B1818)),ISNUMBER(SEARCH('[1]Lookup for use classification'!$D$4,B1818)),ISNUMBER(SEARCH('[1]Lookup for use classification'!$E$4,B1818))),'[1]Lookup for use classification'!$A$4,IF(OR(ISNUMBER(SEARCH('[1]Lookup for use classification'!$B$5,B1818)),ISNUMBER(SEARCH('[1]Lookup for use classification'!$C$5,B1818)),ISNUMBER(SEARCH('[1]Lookup for use classification'!$D$5,B1818))),'[1]Lookup for use classification'!$A$5,IF(OR(ISNUMBER(SEARCH('[1]Lookup for use classification'!$B$7,B1818)),ISNUMBER(SEARCH('[1]Lookup for use classification'!$C$7,B1818)),ISNUMBER(SEARCH('[1]Lookup for use classification'!$D$7,B1818))),'[1]Lookup for use classification'!$A$7,IF(OR(ISNUMBER(SEARCH('[1]Lookup for use classification'!$B$9,B1818)),ISNUMBER(SEARCH('[1]Lookup for use classification'!$C$9,B1818)),ISNUMBER(SEARCH('[1]Lookup for use classification'!$D$9,B1818)),ISNUMBER(SEARCH('[1]Lookup for use classification'!$E$9,B1818)),ISNUMBER(SEARCH('[1]Lookup for use classification'!$F$9,B1818)),ISNUMBER(SEARCH('[1]Lookup for use classification'!$G$9,B1818)),ISNUMBER(SEARCH('[1]Lookup for use classification'!$H$9,B1818)),ISNUMBER(SEARCH('[1]Lookup for use classification'!$I$9,B1818)),ISNUMBER(SEARCH('[1]Lookup for use classification'!$J$9,B1818)),ISNUMBER(SEARCH('[1]Lookup for use classification'!$K$9,B1818))),'[1]Lookup for use classification'!$A$9,IF(OR(ISNUMBER(SEARCH('[1]Lookup for use classification'!$B$10,B1818)),ISNUMBER(SEARCH('[1]Lookup for use classification'!$C$10,B1818)),ISNUMBER(SEARCH('[1]Lookup for use classification'!$D$10,B1818)),ISNUMBER(SEARCH('[1]Lookup for use classification'!$E$10,B1818)),ISNUMBER(SEARCH('[1]Lookup for use classification'!$F$10,B1818)),ISNUMBER(SEARCH('[1]Lookup for use classification'!$G$10,B1818))),'[1]Lookup for use classification'!$A$10,IF(OR(ISNUMBER(SEARCH('[1]Lookup for use classification'!$B$11,B1818)),ISNUMBER(SEARCH('[1]Lookup for use classification'!$C$11,B1818))),'[1]Lookup for use classification'!$A$11,IF(OR(ISNUMBER(SEARCH('[1]Lookup for use classification'!$B$12,B1818)),ISNUMBER(SEARCH('[1]Lookup for use classification'!$C$12,B1818))),'[1]Lookup for use classification'!$A$12,IF(OR(ISNUMBER(SEARCH('[1]Lookup for use classification'!$B$13,B1818)),ISNUMBER(SEARCH('[1]Lookup for use classification'!$C$13,B1818)),ISNUMBER(SEARCH('[1]Lookup for use classification'!$D$13,B1818)),,ISNUMBER(SEARCH('[1]Lookup for use classification'!$C$13,B1818)),ISNUMBER(SEARCH('[1]Lookup for use classification'!$E$13,B1818))),'[1]Lookup for use classification'!$A$13,IF(OR(ISNUMBER(SEARCH('[1]Lookup for use classification'!$B$14,B1818)),ISNUMBER(SEARCH('[1]Lookup for use classification'!$C$14,B1818))),'[1]Lookup for use classification'!$A$14,"Other"))))))))))))</f>
        <v>Education - K - 12</v>
      </c>
      <c r="D1818" s="27">
        <v>21744</v>
      </c>
      <c r="E1818" s="29" t="s">
        <v>6</v>
      </c>
      <c r="F1818" s="29"/>
    </row>
    <row r="1819" spans="1:6">
      <c r="A1819" s="16" t="s">
        <v>1571</v>
      </c>
      <c r="B1819" s="26" t="s">
        <v>401</v>
      </c>
      <c r="C1819" s="133" t="str">
        <f>IF(OR(ISNUMBER(SEARCH('[1]Lookup for use classification'!$B$1,B1819)),ISNUMBER(SEARCH('[1]Lookup for use classification'!$C$1,B1819)),ISNUMBER(SEARCH('[1]Lookup for use classification'!$D$1,B1819)),ISNUMBER(SEARCH('[1]Lookup for use classification'!$E$1,B1819))),'[1]Lookup for use classification'!$A$1,IF(ISNUMBER(SEARCH('[1]Lookup for use classification'!$B$2,B1819)),'[1]Lookup for use classification'!$A$2,IF(ISNUMBER(SEARCH('[1]Lookup for use classification'!$B$3,B1819)),'[1]Lookup for use classification'!$A$3,IF(OR(ISNUMBER(SEARCH('[1]Lookup for use classification'!$B$4,B1819)),ISNUMBER(SEARCH('[1]Lookup for use classification'!$C$4,B1819)),ISNUMBER(SEARCH('[1]Lookup for use classification'!$D$4,B1819)),ISNUMBER(SEARCH('[1]Lookup for use classification'!$E$4,B1819))),'[1]Lookup for use classification'!$A$4,IF(OR(ISNUMBER(SEARCH('[1]Lookup for use classification'!$B$5,B1819)),ISNUMBER(SEARCH('[1]Lookup for use classification'!$C$5,B1819)),ISNUMBER(SEARCH('[1]Lookup for use classification'!$D$5,B1819))),'[1]Lookup for use classification'!$A$5,IF(OR(ISNUMBER(SEARCH('[1]Lookup for use classification'!$B$7,B1819)),ISNUMBER(SEARCH('[1]Lookup for use classification'!$C$7,B1819)),ISNUMBER(SEARCH('[1]Lookup for use classification'!$D$7,B1819))),'[1]Lookup for use classification'!$A$7,IF(OR(ISNUMBER(SEARCH('[1]Lookup for use classification'!$B$9,B1819)),ISNUMBER(SEARCH('[1]Lookup for use classification'!$C$9,B1819)),ISNUMBER(SEARCH('[1]Lookup for use classification'!$D$9,B1819)),ISNUMBER(SEARCH('[1]Lookup for use classification'!$E$9,B1819)),ISNUMBER(SEARCH('[1]Lookup for use classification'!$F$9,B1819)),ISNUMBER(SEARCH('[1]Lookup for use classification'!$G$9,B1819)),ISNUMBER(SEARCH('[1]Lookup for use classification'!$H$9,B1819)),ISNUMBER(SEARCH('[1]Lookup for use classification'!$I$9,B1819)),ISNUMBER(SEARCH('[1]Lookup for use classification'!$J$9,B1819)),ISNUMBER(SEARCH('[1]Lookup for use classification'!$K$9,B1819))),'[1]Lookup for use classification'!$A$9,IF(OR(ISNUMBER(SEARCH('[1]Lookup for use classification'!$B$10,B1819)),ISNUMBER(SEARCH('[1]Lookup for use classification'!$C$10,B1819)),ISNUMBER(SEARCH('[1]Lookup for use classification'!$D$10,B1819)),ISNUMBER(SEARCH('[1]Lookup for use classification'!$E$10,B1819)),ISNUMBER(SEARCH('[1]Lookup for use classification'!$F$10,B1819)),ISNUMBER(SEARCH('[1]Lookup for use classification'!$G$10,B1819))),'[1]Lookup for use classification'!$A$10,IF(OR(ISNUMBER(SEARCH('[1]Lookup for use classification'!$B$11,B1819)),ISNUMBER(SEARCH('[1]Lookup for use classification'!$C$11,B1819))),'[1]Lookup for use classification'!$A$11,IF(OR(ISNUMBER(SEARCH('[1]Lookup for use classification'!$B$12,B1819)),ISNUMBER(SEARCH('[1]Lookup for use classification'!$C$12,B1819))),'[1]Lookup for use classification'!$A$12,IF(OR(ISNUMBER(SEARCH('[1]Lookup for use classification'!$B$13,B1819)),ISNUMBER(SEARCH('[1]Lookup for use classification'!$C$13,B1819)),ISNUMBER(SEARCH('[1]Lookup for use classification'!$D$13,B1819)),,ISNUMBER(SEARCH('[1]Lookup for use classification'!$C$13,B1819)),ISNUMBER(SEARCH('[1]Lookup for use classification'!$E$13,B1819))),'[1]Lookup for use classification'!$A$13,IF(OR(ISNUMBER(SEARCH('[1]Lookup for use classification'!$B$14,B1819)),ISNUMBER(SEARCH('[1]Lookup for use classification'!$C$14,B1819))),'[1]Lookup for use classification'!$A$14,"Other"))))))))))))</f>
        <v>Other</v>
      </c>
      <c r="D1819" s="27">
        <v>1104</v>
      </c>
      <c r="E1819" s="29"/>
      <c r="F1819" s="29"/>
    </row>
    <row r="1820" spans="1:6">
      <c r="A1820" s="16" t="s">
        <v>1571</v>
      </c>
      <c r="B1820" s="26" t="s">
        <v>402</v>
      </c>
      <c r="C1820" s="133" t="str">
        <f>IF(OR(ISNUMBER(SEARCH('[1]Lookup for use classification'!$B$1,B1820)),ISNUMBER(SEARCH('[1]Lookup for use classification'!$C$1,B1820)),ISNUMBER(SEARCH('[1]Lookup for use classification'!$D$1,B1820)),ISNUMBER(SEARCH('[1]Lookup for use classification'!$E$1,B1820))),'[1]Lookup for use classification'!$A$1,IF(ISNUMBER(SEARCH('[1]Lookup for use classification'!$B$2,B1820)),'[1]Lookup for use classification'!$A$2,IF(ISNUMBER(SEARCH('[1]Lookup for use classification'!$B$3,B1820)),'[1]Lookup for use classification'!$A$3,IF(OR(ISNUMBER(SEARCH('[1]Lookup for use classification'!$B$4,B1820)),ISNUMBER(SEARCH('[1]Lookup for use classification'!$C$4,B1820)),ISNUMBER(SEARCH('[1]Lookup for use classification'!$D$4,B1820)),ISNUMBER(SEARCH('[1]Lookup for use classification'!$E$4,B1820))),'[1]Lookup for use classification'!$A$4,IF(OR(ISNUMBER(SEARCH('[1]Lookup for use classification'!$B$5,B1820)),ISNUMBER(SEARCH('[1]Lookup for use classification'!$C$5,B1820)),ISNUMBER(SEARCH('[1]Lookup for use classification'!$D$5,B1820))),'[1]Lookup for use classification'!$A$5,IF(OR(ISNUMBER(SEARCH('[1]Lookup for use classification'!$B$7,B1820)),ISNUMBER(SEARCH('[1]Lookup for use classification'!$C$7,B1820)),ISNUMBER(SEARCH('[1]Lookup for use classification'!$D$7,B1820))),'[1]Lookup for use classification'!$A$7,IF(OR(ISNUMBER(SEARCH('[1]Lookup for use classification'!$B$9,B1820)),ISNUMBER(SEARCH('[1]Lookup for use classification'!$C$9,B1820)),ISNUMBER(SEARCH('[1]Lookup for use classification'!$D$9,B1820)),ISNUMBER(SEARCH('[1]Lookup for use classification'!$E$9,B1820)),ISNUMBER(SEARCH('[1]Lookup for use classification'!$F$9,B1820)),ISNUMBER(SEARCH('[1]Lookup for use classification'!$G$9,B1820)),ISNUMBER(SEARCH('[1]Lookup for use classification'!$H$9,B1820)),ISNUMBER(SEARCH('[1]Lookup for use classification'!$I$9,B1820)),ISNUMBER(SEARCH('[1]Lookup for use classification'!$J$9,B1820)),ISNUMBER(SEARCH('[1]Lookup for use classification'!$K$9,B1820))),'[1]Lookup for use classification'!$A$9,IF(OR(ISNUMBER(SEARCH('[1]Lookup for use classification'!$B$10,B1820)),ISNUMBER(SEARCH('[1]Lookup for use classification'!$C$10,B1820)),ISNUMBER(SEARCH('[1]Lookup for use classification'!$D$10,B1820)),ISNUMBER(SEARCH('[1]Lookup for use classification'!$E$10,B1820)),ISNUMBER(SEARCH('[1]Lookup for use classification'!$F$10,B1820)),ISNUMBER(SEARCH('[1]Lookup for use classification'!$G$10,B1820))),'[1]Lookup for use classification'!$A$10,IF(OR(ISNUMBER(SEARCH('[1]Lookup for use classification'!$B$11,B1820)),ISNUMBER(SEARCH('[1]Lookup for use classification'!$C$11,B1820))),'[1]Lookup for use classification'!$A$11,IF(OR(ISNUMBER(SEARCH('[1]Lookup for use classification'!$B$12,B1820)),ISNUMBER(SEARCH('[1]Lookup for use classification'!$C$12,B1820))),'[1]Lookup for use classification'!$A$12,IF(OR(ISNUMBER(SEARCH('[1]Lookup for use classification'!$B$13,B1820)),ISNUMBER(SEARCH('[1]Lookup for use classification'!$C$13,B1820)),ISNUMBER(SEARCH('[1]Lookup for use classification'!$D$13,B1820)),,ISNUMBER(SEARCH('[1]Lookup for use classification'!$C$13,B1820)),ISNUMBER(SEARCH('[1]Lookup for use classification'!$E$13,B1820))),'[1]Lookup for use classification'!$A$13,IF(OR(ISNUMBER(SEARCH('[1]Lookup for use classification'!$B$14,B1820)),ISNUMBER(SEARCH('[1]Lookup for use classification'!$C$14,B1820))),'[1]Lookup for use classification'!$A$14,"Other"))))))))))))</f>
        <v>Other</v>
      </c>
      <c r="D1820" s="27">
        <v>1200</v>
      </c>
      <c r="E1820" s="29"/>
      <c r="F1820" s="29"/>
    </row>
    <row r="1821" spans="1:6">
      <c r="A1821" s="16" t="s">
        <v>1571</v>
      </c>
      <c r="B1821" s="26" t="s">
        <v>255</v>
      </c>
      <c r="C1821" s="133" t="str">
        <f>IF(OR(ISNUMBER(SEARCH('[1]Lookup for use classification'!$B$1,B1821)),ISNUMBER(SEARCH('[1]Lookup for use classification'!$C$1,B1821)),ISNUMBER(SEARCH('[1]Lookup for use classification'!$D$1,B1821)),ISNUMBER(SEARCH('[1]Lookup for use classification'!$E$1,B1821))),'[1]Lookup for use classification'!$A$1,IF(ISNUMBER(SEARCH('[1]Lookup for use classification'!$B$2,B1821)),'[1]Lookup for use classification'!$A$2,IF(ISNUMBER(SEARCH('[1]Lookup for use classification'!$B$3,B1821)),'[1]Lookup for use classification'!$A$3,IF(OR(ISNUMBER(SEARCH('[1]Lookup for use classification'!$B$4,B1821)),ISNUMBER(SEARCH('[1]Lookup for use classification'!$C$4,B1821)),ISNUMBER(SEARCH('[1]Lookup for use classification'!$D$4,B1821)),ISNUMBER(SEARCH('[1]Lookup for use classification'!$E$4,B1821))),'[1]Lookup for use classification'!$A$4,IF(OR(ISNUMBER(SEARCH('[1]Lookup for use classification'!$B$5,B1821)),ISNUMBER(SEARCH('[1]Lookup for use classification'!$C$5,B1821)),ISNUMBER(SEARCH('[1]Lookup for use classification'!$D$5,B1821))),'[1]Lookup for use classification'!$A$5,IF(OR(ISNUMBER(SEARCH('[1]Lookup for use classification'!$B$7,B1821)),ISNUMBER(SEARCH('[1]Lookup for use classification'!$C$7,B1821)),ISNUMBER(SEARCH('[1]Lookup for use classification'!$D$7,B1821))),'[1]Lookup for use classification'!$A$7,IF(OR(ISNUMBER(SEARCH('[1]Lookup for use classification'!$B$9,B1821)),ISNUMBER(SEARCH('[1]Lookup for use classification'!$C$9,B1821)),ISNUMBER(SEARCH('[1]Lookup for use classification'!$D$9,B1821)),ISNUMBER(SEARCH('[1]Lookup for use classification'!$E$9,B1821)),ISNUMBER(SEARCH('[1]Lookup for use classification'!$F$9,B1821)),ISNUMBER(SEARCH('[1]Lookup for use classification'!$G$9,B1821)),ISNUMBER(SEARCH('[1]Lookup for use classification'!$H$9,B1821)),ISNUMBER(SEARCH('[1]Lookup for use classification'!$I$9,B1821)),ISNUMBER(SEARCH('[1]Lookup for use classification'!$J$9,B1821)),ISNUMBER(SEARCH('[1]Lookup for use classification'!$K$9,B1821))),'[1]Lookup for use classification'!$A$9,IF(OR(ISNUMBER(SEARCH('[1]Lookup for use classification'!$B$10,B1821)),ISNUMBER(SEARCH('[1]Lookup for use classification'!$C$10,B1821)),ISNUMBER(SEARCH('[1]Lookup for use classification'!$D$10,B1821)),ISNUMBER(SEARCH('[1]Lookup for use classification'!$E$10,B1821)),ISNUMBER(SEARCH('[1]Lookup for use classification'!$F$10,B1821)),ISNUMBER(SEARCH('[1]Lookup for use classification'!$G$10,B1821))),'[1]Lookup for use classification'!$A$10,IF(OR(ISNUMBER(SEARCH('[1]Lookup for use classification'!$B$11,B1821)),ISNUMBER(SEARCH('[1]Lookup for use classification'!$C$11,B1821))),'[1]Lookup for use classification'!$A$11,IF(OR(ISNUMBER(SEARCH('[1]Lookup for use classification'!$B$12,B1821)),ISNUMBER(SEARCH('[1]Lookup for use classification'!$C$12,B1821))),'[1]Lookup for use classification'!$A$12,IF(OR(ISNUMBER(SEARCH('[1]Lookup for use classification'!$B$13,B1821)),ISNUMBER(SEARCH('[1]Lookup for use classification'!$C$13,B1821)),ISNUMBER(SEARCH('[1]Lookup for use classification'!$D$13,B1821)),,ISNUMBER(SEARCH('[1]Lookup for use classification'!$C$13,B1821)),ISNUMBER(SEARCH('[1]Lookup for use classification'!$E$13,B1821))),'[1]Lookup for use classification'!$A$13,IF(OR(ISNUMBER(SEARCH('[1]Lookup for use classification'!$B$14,B1821)),ISNUMBER(SEARCH('[1]Lookup for use classification'!$C$14,B1821))),'[1]Lookup for use classification'!$A$14,"Other"))))))))))))</f>
        <v>Other</v>
      </c>
      <c r="D1821" s="27"/>
      <c r="E1821" s="29"/>
      <c r="F1821" s="29"/>
    </row>
    <row r="1822" spans="1:6">
      <c r="A1822" s="16" t="s">
        <v>1571</v>
      </c>
      <c r="B1822" s="26" t="s">
        <v>1570</v>
      </c>
      <c r="C1822" s="133" t="str">
        <f>IF(OR(ISNUMBER(SEARCH('[1]Lookup for use classification'!$B$1,B1822)),ISNUMBER(SEARCH('[1]Lookup for use classification'!$C$1,B1822)),ISNUMBER(SEARCH('[1]Lookup for use classification'!$D$1,B1822)),ISNUMBER(SEARCH('[1]Lookup for use classification'!$E$1,B1822))),'[1]Lookup for use classification'!$A$1,IF(ISNUMBER(SEARCH('[1]Lookup for use classification'!$B$2,B1822)),'[1]Lookup for use classification'!$A$2,IF(ISNUMBER(SEARCH('[1]Lookup for use classification'!$B$3,B1822)),'[1]Lookup for use classification'!$A$3,IF(OR(ISNUMBER(SEARCH('[1]Lookup for use classification'!$B$4,B1822)),ISNUMBER(SEARCH('[1]Lookup for use classification'!$C$4,B1822)),ISNUMBER(SEARCH('[1]Lookup for use classification'!$D$4,B1822)),ISNUMBER(SEARCH('[1]Lookup for use classification'!$E$4,B1822))),'[1]Lookup for use classification'!$A$4,IF(OR(ISNUMBER(SEARCH('[1]Lookup for use classification'!$B$5,B1822)),ISNUMBER(SEARCH('[1]Lookup for use classification'!$C$5,B1822)),ISNUMBER(SEARCH('[1]Lookup for use classification'!$D$5,B1822))),'[1]Lookup for use classification'!$A$5,IF(OR(ISNUMBER(SEARCH('[1]Lookup for use classification'!$B$7,B1822)),ISNUMBER(SEARCH('[1]Lookup for use classification'!$C$7,B1822)),ISNUMBER(SEARCH('[1]Lookup for use classification'!$D$7,B1822))),'[1]Lookup for use classification'!$A$7,IF(OR(ISNUMBER(SEARCH('[1]Lookup for use classification'!$B$9,B1822)),ISNUMBER(SEARCH('[1]Lookup for use classification'!$C$9,B1822)),ISNUMBER(SEARCH('[1]Lookup for use classification'!$D$9,B1822)),ISNUMBER(SEARCH('[1]Lookup for use classification'!$E$9,B1822)),ISNUMBER(SEARCH('[1]Lookup for use classification'!$F$9,B1822)),ISNUMBER(SEARCH('[1]Lookup for use classification'!$G$9,B1822)),ISNUMBER(SEARCH('[1]Lookup for use classification'!$H$9,B1822)),ISNUMBER(SEARCH('[1]Lookup for use classification'!$I$9,B1822)),ISNUMBER(SEARCH('[1]Lookup for use classification'!$J$9,B1822)),ISNUMBER(SEARCH('[1]Lookup for use classification'!$K$9,B1822))),'[1]Lookup for use classification'!$A$9,IF(OR(ISNUMBER(SEARCH('[1]Lookup for use classification'!$B$10,B1822)),ISNUMBER(SEARCH('[1]Lookup for use classification'!$C$10,B1822)),ISNUMBER(SEARCH('[1]Lookup for use classification'!$D$10,B1822)),ISNUMBER(SEARCH('[1]Lookup for use classification'!$E$10,B1822)),ISNUMBER(SEARCH('[1]Lookup for use classification'!$F$10,B1822)),ISNUMBER(SEARCH('[1]Lookup for use classification'!$G$10,B1822))),'[1]Lookup for use classification'!$A$10,IF(OR(ISNUMBER(SEARCH('[1]Lookup for use classification'!$B$11,B1822)),ISNUMBER(SEARCH('[1]Lookup for use classification'!$C$11,B1822))),'[1]Lookup for use classification'!$A$11,IF(OR(ISNUMBER(SEARCH('[1]Lookup for use classification'!$B$12,B1822)),ISNUMBER(SEARCH('[1]Lookup for use classification'!$C$12,B1822))),'[1]Lookup for use classification'!$A$12,IF(OR(ISNUMBER(SEARCH('[1]Lookup for use classification'!$B$13,B1822)),ISNUMBER(SEARCH('[1]Lookup for use classification'!$C$13,B1822)),ISNUMBER(SEARCH('[1]Lookup for use classification'!$D$13,B1822)),,ISNUMBER(SEARCH('[1]Lookup for use classification'!$C$13,B1822)),ISNUMBER(SEARCH('[1]Lookup for use classification'!$E$13,B1822))),'[1]Lookup for use classification'!$A$13,IF(OR(ISNUMBER(SEARCH('[1]Lookup for use classification'!$B$14,B1822)),ISNUMBER(SEARCH('[1]Lookup for use classification'!$C$14,B1822))),'[1]Lookup for use classification'!$A$14,"Other"))))))))))))</f>
        <v>Other</v>
      </c>
      <c r="D1822" s="27"/>
      <c r="E1822" s="29"/>
      <c r="F1822" s="29"/>
    </row>
    <row r="1823" spans="1:6">
      <c r="A1823" s="16" t="s">
        <v>1571</v>
      </c>
      <c r="B1823" s="26" t="s">
        <v>144</v>
      </c>
      <c r="C1823" s="133" t="str">
        <f>IF(OR(ISNUMBER(SEARCH('[1]Lookup for use classification'!$B$1,B1823)),ISNUMBER(SEARCH('[1]Lookup for use classification'!$C$1,B1823)),ISNUMBER(SEARCH('[1]Lookup for use classification'!$D$1,B1823)),ISNUMBER(SEARCH('[1]Lookup for use classification'!$E$1,B1823))),'[1]Lookup for use classification'!$A$1,IF(ISNUMBER(SEARCH('[1]Lookup for use classification'!$B$2,B1823)),'[1]Lookup for use classification'!$A$2,IF(ISNUMBER(SEARCH('[1]Lookup for use classification'!$B$3,B1823)),'[1]Lookup for use classification'!$A$3,IF(OR(ISNUMBER(SEARCH('[1]Lookup for use classification'!$B$4,B1823)),ISNUMBER(SEARCH('[1]Lookup for use classification'!$C$4,B1823)),ISNUMBER(SEARCH('[1]Lookup for use classification'!$D$4,B1823)),ISNUMBER(SEARCH('[1]Lookup for use classification'!$E$4,B1823))),'[1]Lookup for use classification'!$A$4,IF(OR(ISNUMBER(SEARCH('[1]Lookup for use classification'!$B$5,B1823)),ISNUMBER(SEARCH('[1]Lookup for use classification'!$C$5,B1823)),ISNUMBER(SEARCH('[1]Lookup for use classification'!$D$5,B1823))),'[1]Lookup for use classification'!$A$5,IF(OR(ISNUMBER(SEARCH('[1]Lookup for use classification'!$B$7,B1823)),ISNUMBER(SEARCH('[1]Lookup for use classification'!$C$7,B1823)),ISNUMBER(SEARCH('[1]Lookup for use classification'!$D$7,B1823))),'[1]Lookup for use classification'!$A$7,IF(OR(ISNUMBER(SEARCH('[1]Lookup for use classification'!$B$9,B1823)),ISNUMBER(SEARCH('[1]Lookup for use classification'!$C$9,B1823)),ISNUMBER(SEARCH('[1]Lookup for use classification'!$D$9,B1823)),ISNUMBER(SEARCH('[1]Lookup for use classification'!$E$9,B1823)),ISNUMBER(SEARCH('[1]Lookup for use classification'!$F$9,B1823)),ISNUMBER(SEARCH('[1]Lookup for use classification'!$G$9,B1823)),ISNUMBER(SEARCH('[1]Lookup for use classification'!$H$9,B1823)),ISNUMBER(SEARCH('[1]Lookup for use classification'!$I$9,B1823)),ISNUMBER(SEARCH('[1]Lookup for use classification'!$J$9,B1823)),ISNUMBER(SEARCH('[1]Lookup for use classification'!$K$9,B1823))),'[1]Lookup for use classification'!$A$9,IF(OR(ISNUMBER(SEARCH('[1]Lookup for use classification'!$B$10,B1823)),ISNUMBER(SEARCH('[1]Lookup for use classification'!$C$10,B1823)),ISNUMBER(SEARCH('[1]Lookup for use classification'!$D$10,B1823)),ISNUMBER(SEARCH('[1]Lookup for use classification'!$E$10,B1823)),ISNUMBER(SEARCH('[1]Lookup for use classification'!$F$10,B1823)),ISNUMBER(SEARCH('[1]Lookup for use classification'!$G$10,B1823))),'[1]Lookup for use classification'!$A$10,IF(OR(ISNUMBER(SEARCH('[1]Lookup for use classification'!$B$11,B1823)),ISNUMBER(SEARCH('[1]Lookup for use classification'!$C$11,B1823))),'[1]Lookup for use classification'!$A$11,IF(OR(ISNUMBER(SEARCH('[1]Lookup for use classification'!$B$12,B1823)),ISNUMBER(SEARCH('[1]Lookup for use classification'!$C$12,B1823))),'[1]Lookup for use classification'!$A$12,IF(OR(ISNUMBER(SEARCH('[1]Lookup for use classification'!$B$13,B1823)),ISNUMBER(SEARCH('[1]Lookup for use classification'!$C$13,B1823)),ISNUMBER(SEARCH('[1]Lookup for use classification'!$D$13,B1823)),,ISNUMBER(SEARCH('[1]Lookup for use classification'!$C$13,B1823)),ISNUMBER(SEARCH('[1]Lookup for use classification'!$E$13,B1823))),'[1]Lookup for use classification'!$A$13,IF(OR(ISNUMBER(SEARCH('[1]Lookup for use classification'!$B$14,B1823)),ISNUMBER(SEARCH('[1]Lookup for use classification'!$C$14,B1823))),'[1]Lookup for use classification'!$A$14,"Other"))))))))))))</f>
        <v>Water &amp; Sewer</v>
      </c>
      <c r="D1823" s="27">
        <v>900</v>
      </c>
      <c r="E1823" s="29"/>
      <c r="F1823" s="29"/>
    </row>
    <row r="1824" spans="1:6">
      <c r="A1824" s="16" t="s">
        <v>1127</v>
      </c>
      <c r="B1824" s="17" t="s">
        <v>1116</v>
      </c>
      <c r="C1824" s="133" t="str">
        <f>IF(OR(ISNUMBER(SEARCH('[1]Lookup for use classification'!$B$1,B1824)),ISNUMBER(SEARCH('[1]Lookup for use classification'!$C$1,B1824)),ISNUMBER(SEARCH('[1]Lookup for use classification'!$D$1,B1824)),ISNUMBER(SEARCH('[1]Lookup for use classification'!$E$1,B1824))),'[1]Lookup for use classification'!$A$1,IF(ISNUMBER(SEARCH('[1]Lookup for use classification'!$B$2,B1824)),'[1]Lookup for use classification'!$A$2,IF(ISNUMBER(SEARCH('[1]Lookup for use classification'!$B$3,B1824)),'[1]Lookup for use classification'!$A$3,IF(OR(ISNUMBER(SEARCH('[1]Lookup for use classification'!$B$4,B1824)),ISNUMBER(SEARCH('[1]Lookup for use classification'!$C$4,B1824)),ISNUMBER(SEARCH('[1]Lookup for use classification'!$D$4,B1824)),ISNUMBER(SEARCH('[1]Lookup for use classification'!$E$4,B1824))),'[1]Lookup for use classification'!$A$4,IF(OR(ISNUMBER(SEARCH('[1]Lookup for use classification'!$B$5,B1824)),ISNUMBER(SEARCH('[1]Lookup for use classification'!$C$5,B1824)),ISNUMBER(SEARCH('[1]Lookup for use classification'!$D$5,B1824))),'[1]Lookup for use classification'!$A$5,IF(OR(ISNUMBER(SEARCH('[1]Lookup for use classification'!$B$7,B1824)),ISNUMBER(SEARCH('[1]Lookup for use classification'!$C$7,B1824)),ISNUMBER(SEARCH('[1]Lookup for use classification'!$D$7,B1824))),'[1]Lookup for use classification'!$A$7,IF(OR(ISNUMBER(SEARCH('[1]Lookup for use classification'!$B$9,B1824)),ISNUMBER(SEARCH('[1]Lookup for use classification'!$C$9,B1824)),ISNUMBER(SEARCH('[1]Lookup for use classification'!$D$9,B1824)),ISNUMBER(SEARCH('[1]Lookup for use classification'!$E$9,B1824)),ISNUMBER(SEARCH('[1]Lookup for use classification'!$F$9,B1824)),ISNUMBER(SEARCH('[1]Lookup for use classification'!$G$9,B1824)),ISNUMBER(SEARCH('[1]Lookup for use classification'!$H$9,B1824)),ISNUMBER(SEARCH('[1]Lookup for use classification'!$I$9,B1824)),ISNUMBER(SEARCH('[1]Lookup for use classification'!$J$9,B1824)),ISNUMBER(SEARCH('[1]Lookup for use classification'!$K$9,B1824))),'[1]Lookup for use classification'!$A$9,IF(OR(ISNUMBER(SEARCH('[1]Lookup for use classification'!$B$10,B1824)),ISNUMBER(SEARCH('[1]Lookup for use classification'!$C$10,B1824)),ISNUMBER(SEARCH('[1]Lookup for use classification'!$D$10,B1824)),ISNUMBER(SEARCH('[1]Lookup for use classification'!$E$10,B1824)),ISNUMBER(SEARCH('[1]Lookup for use classification'!$F$10,B1824)),ISNUMBER(SEARCH('[1]Lookup for use classification'!$G$10,B1824))),'[1]Lookup for use classification'!$A$10,IF(OR(ISNUMBER(SEARCH('[1]Lookup for use classification'!$B$11,B1824)),ISNUMBER(SEARCH('[1]Lookup for use classification'!$C$11,B1824))),'[1]Lookup for use classification'!$A$11,IF(OR(ISNUMBER(SEARCH('[1]Lookup for use classification'!$B$12,B1824)),ISNUMBER(SEARCH('[1]Lookup for use classification'!$C$12,B1824))),'[1]Lookup for use classification'!$A$12,IF(OR(ISNUMBER(SEARCH('[1]Lookup for use classification'!$B$13,B1824)),ISNUMBER(SEARCH('[1]Lookup for use classification'!$C$13,B1824)),ISNUMBER(SEARCH('[1]Lookup for use classification'!$D$13,B1824)),,ISNUMBER(SEARCH('[1]Lookup for use classification'!$C$13,B1824)),ISNUMBER(SEARCH('[1]Lookup for use classification'!$E$13,B1824))),'[1]Lookup for use classification'!$A$13,IF(OR(ISNUMBER(SEARCH('[1]Lookup for use classification'!$B$14,B1824)),ISNUMBER(SEARCH('[1]Lookup for use classification'!$C$14,B1824))),'[1]Lookup for use classification'!$A$14,"Other"))))))))))))</f>
        <v>Warehousing</v>
      </c>
      <c r="D1824" s="18">
        <v>2400</v>
      </c>
      <c r="E1824" s="19"/>
      <c r="F1824" s="19"/>
    </row>
    <row r="1825" spans="1:6">
      <c r="A1825" s="16" t="s">
        <v>1127</v>
      </c>
      <c r="B1825" s="17" t="s">
        <v>1117</v>
      </c>
      <c r="C1825" s="133" t="str">
        <f>IF(OR(ISNUMBER(SEARCH('[1]Lookup for use classification'!$B$1,B1825)),ISNUMBER(SEARCH('[1]Lookup for use classification'!$C$1,B1825)),ISNUMBER(SEARCH('[1]Lookup for use classification'!$D$1,B1825)),ISNUMBER(SEARCH('[1]Lookup for use classification'!$E$1,B1825))),'[1]Lookup for use classification'!$A$1,IF(ISNUMBER(SEARCH('[1]Lookup for use classification'!$B$2,B1825)),'[1]Lookup for use classification'!$A$2,IF(ISNUMBER(SEARCH('[1]Lookup for use classification'!$B$3,B1825)),'[1]Lookup for use classification'!$A$3,IF(OR(ISNUMBER(SEARCH('[1]Lookup for use classification'!$B$4,B1825)),ISNUMBER(SEARCH('[1]Lookup for use classification'!$C$4,B1825)),ISNUMBER(SEARCH('[1]Lookup for use classification'!$D$4,B1825)),ISNUMBER(SEARCH('[1]Lookup for use classification'!$E$4,B1825))),'[1]Lookup for use classification'!$A$4,IF(OR(ISNUMBER(SEARCH('[1]Lookup for use classification'!$B$5,B1825)),ISNUMBER(SEARCH('[1]Lookup for use classification'!$C$5,B1825)),ISNUMBER(SEARCH('[1]Lookup for use classification'!$D$5,B1825))),'[1]Lookup for use classification'!$A$5,IF(OR(ISNUMBER(SEARCH('[1]Lookup for use classification'!$B$7,B1825)),ISNUMBER(SEARCH('[1]Lookup for use classification'!$C$7,B1825)),ISNUMBER(SEARCH('[1]Lookup for use classification'!$D$7,B1825))),'[1]Lookup for use classification'!$A$7,IF(OR(ISNUMBER(SEARCH('[1]Lookup for use classification'!$B$9,B1825)),ISNUMBER(SEARCH('[1]Lookup for use classification'!$C$9,B1825)),ISNUMBER(SEARCH('[1]Lookup for use classification'!$D$9,B1825)),ISNUMBER(SEARCH('[1]Lookup for use classification'!$E$9,B1825)),ISNUMBER(SEARCH('[1]Lookup for use classification'!$F$9,B1825)),ISNUMBER(SEARCH('[1]Lookup for use classification'!$G$9,B1825)),ISNUMBER(SEARCH('[1]Lookup for use classification'!$H$9,B1825)),ISNUMBER(SEARCH('[1]Lookup for use classification'!$I$9,B1825)),ISNUMBER(SEARCH('[1]Lookup for use classification'!$J$9,B1825)),ISNUMBER(SEARCH('[1]Lookup for use classification'!$K$9,B1825))),'[1]Lookup for use classification'!$A$9,IF(OR(ISNUMBER(SEARCH('[1]Lookup for use classification'!$B$10,B1825)),ISNUMBER(SEARCH('[1]Lookup for use classification'!$C$10,B1825)),ISNUMBER(SEARCH('[1]Lookup for use classification'!$D$10,B1825)),ISNUMBER(SEARCH('[1]Lookup for use classification'!$E$10,B1825)),ISNUMBER(SEARCH('[1]Lookup for use classification'!$F$10,B1825)),ISNUMBER(SEARCH('[1]Lookup for use classification'!$G$10,B1825))),'[1]Lookup for use classification'!$A$10,IF(OR(ISNUMBER(SEARCH('[1]Lookup for use classification'!$B$11,B1825)),ISNUMBER(SEARCH('[1]Lookup for use classification'!$C$11,B1825))),'[1]Lookup for use classification'!$A$11,IF(OR(ISNUMBER(SEARCH('[1]Lookup for use classification'!$B$12,B1825)),ISNUMBER(SEARCH('[1]Lookup for use classification'!$C$12,B1825))),'[1]Lookup for use classification'!$A$12,IF(OR(ISNUMBER(SEARCH('[1]Lookup for use classification'!$B$13,B1825)),ISNUMBER(SEARCH('[1]Lookup for use classification'!$C$13,B1825)),ISNUMBER(SEARCH('[1]Lookup for use classification'!$D$13,B1825)),,ISNUMBER(SEARCH('[1]Lookup for use classification'!$C$13,B1825)),ISNUMBER(SEARCH('[1]Lookup for use classification'!$E$13,B1825))),'[1]Lookup for use classification'!$A$13,IF(OR(ISNUMBER(SEARCH('[1]Lookup for use classification'!$B$14,B1825)),ISNUMBER(SEARCH('[1]Lookup for use classification'!$C$14,B1825))),'[1]Lookup for use classification'!$A$14,"Other"))))))))))))</f>
        <v>Office</v>
      </c>
      <c r="D1825" s="18"/>
      <c r="E1825" s="19"/>
      <c r="F1825" s="19"/>
    </row>
    <row r="1826" spans="1:6">
      <c r="A1826" s="16" t="s">
        <v>1127</v>
      </c>
      <c r="B1826" s="17" t="s">
        <v>1118</v>
      </c>
      <c r="C1826" s="133" t="str">
        <f>IF(OR(ISNUMBER(SEARCH('[1]Lookup for use classification'!$B$1,B1826)),ISNUMBER(SEARCH('[1]Lookup for use classification'!$C$1,B1826)),ISNUMBER(SEARCH('[1]Lookup for use classification'!$D$1,B1826)),ISNUMBER(SEARCH('[1]Lookup for use classification'!$E$1,B1826))),'[1]Lookup for use classification'!$A$1,IF(ISNUMBER(SEARCH('[1]Lookup for use classification'!$B$2,B1826)),'[1]Lookup for use classification'!$A$2,IF(ISNUMBER(SEARCH('[1]Lookup for use classification'!$B$3,B1826)),'[1]Lookup for use classification'!$A$3,IF(OR(ISNUMBER(SEARCH('[1]Lookup for use classification'!$B$4,B1826)),ISNUMBER(SEARCH('[1]Lookup for use classification'!$C$4,B1826)),ISNUMBER(SEARCH('[1]Lookup for use classification'!$D$4,B1826)),ISNUMBER(SEARCH('[1]Lookup for use classification'!$E$4,B1826))),'[1]Lookup for use classification'!$A$4,IF(OR(ISNUMBER(SEARCH('[1]Lookup for use classification'!$B$5,B1826)),ISNUMBER(SEARCH('[1]Lookup for use classification'!$C$5,B1826)),ISNUMBER(SEARCH('[1]Lookup for use classification'!$D$5,B1826))),'[1]Lookup for use classification'!$A$5,IF(OR(ISNUMBER(SEARCH('[1]Lookup for use classification'!$B$7,B1826)),ISNUMBER(SEARCH('[1]Lookup for use classification'!$C$7,B1826)),ISNUMBER(SEARCH('[1]Lookup for use classification'!$D$7,B1826))),'[1]Lookup for use classification'!$A$7,IF(OR(ISNUMBER(SEARCH('[1]Lookup for use classification'!$B$9,B1826)),ISNUMBER(SEARCH('[1]Lookup for use classification'!$C$9,B1826)),ISNUMBER(SEARCH('[1]Lookup for use classification'!$D$9,B1826)),ISNUMBER(SEARCH('[1]Lookup for use classification'!$E$9,B1826)),ISNUMBER(SEARCH('[1]Lookup for use classification'!$F$9,B1826)),ISNUMBER(SEARCH('[1]Lookup for use classification'!$G$9,B1826)),ISNUMBER(SEARCH('[1]Lookup for use classification'!$H$9,B1826)),ISNUMBER(SEARCH('[1]Lookup for use classification'!$I$9,B1826)),ISNUMBER(SEARCH('[1]Lookup for use classification'!$J$9,B1826)),ISNUMBER(SEARCH('[1]Lookup for use classification'!$K$9,B1826))),'[1]Lookup for use classification'!$A$9,IF(OR(ISNUMBER(SEARCH('[1]Lookup for use classification'!$B$10,B1826)),ISNUMBER(SEARCH('[1]Lookup for use classification'!$C$10,B1826)),ISNUMBER(SEARCH('[1]Lookup for use classification'!$D$10,B1826)),ISNUMBER(SEARCH('[1]Lookup for use classification'!$E$10,B1826)),ISNUMBER(SEARCH('[1]Lookup for use classification'!$F$10,B1826)),ISNUMBER(SEARCH('[1]Lookup for use classification'!$G$10,B1826))),'[1]Lookup for use classification'!$A$10,IF(OR(ISNUMBER(SEARCH('[1]Lookup for use classification'!$B$11,B1826)),ISNUMBER(SEARCH('[1]Lookup for use classification'!$C$11,B1826))),'[1]Lookup for use classification'!$A$11,IF(OR(ISNUMBER(SEARCH('[1]Lookup for use classification'!$B$12,B1826)),ISNUMBER(SEARCH('[1]Lookup for use classification'!$C$12,B1826))),'[1]Lookup for use classification'!$A$12,IF(OR(ISNUMBER(SEARCH('[1]Lookup for use classification'!$B$13,B1826)),ISNUMBER(SEARCH('[1]Lookup for use classification'!$C$13,B1826)),ISNUMBER(SEARCH('[1]Lookup for use classification'!$D$13,B1826)),,ISNUMBER(SEARCH('[1]Lookup for use classification'!$C$13,B1826)),ISNUMBER(SEARCH('[1]Lookup for use classification'!$E$13,B1826))),'[1]Lookup for use classification'!$A$13,IF(OR(ISNUMBER(SEARCH('[1]Lookup for use classification'!$B$14,B1826)),ISNUMBER(SEARCH('[1]Lookup for use classification'!$C$14,B1826))),'[1]Lookup for use classification'!$A$14,"Other"))))))))))))</f>
        <v>Health Care - Hospitals</v>
      </c>
      <c r="D1826" s="18"/>
      <c r="E1826" s="19"/>
      <c r="F1826" s="19"/>
    </row>
    <row r="1827" spans="1:6">
      <c r="A1827" s="16" t="s">
        <v>1127</v>
      </c>
      <c r="B1827" s="17" t="s">
        <v>286</v>
      </c>
      <c r="C1827" s="133" t="str">
        <f>IF(OR(ISNUMBER(SEARCH('[1]Lookup for use classification'!$B$1,B1827)),ISNUMBER(SEARCH('[1]Lookup for use classification'!$C$1,B1827)),ISNUMBER(SEARCH('[1]Lookup for use classification'!$D$1,B1827)),ISNUMBER(SEARCH('[1]Lookup for use classification'!$E$1,B1827))),'[1]Lookup for use classification'!$A$1,IF(ISNUMBER(SEARCH('[1]Lookup for use classification'!$B$2,B1827)),'[1]Lookup for use classification'!$A$2,IF(ISNUMBER(SEARCH('[1]Lookup for use classification'!$B$3,B1827)),'[1]Lookup for use classification'!$A$3,IF(OR(ISNUMBER(SEARCH('[1]Lookup for use classification'!$B$4,B1827)),ISNUMBER(SEARCH('[1]Lookup for use classification'!$C$4,B1827)),ISNUMBER(SEARCH('[1]Lookup for use classification'!$D$4,B1827)),ISNUMBER(SEARCH('[1]Lookup for use classification'!$E$4,B1827))),'[1]Lookup for use classification'!$A$4,IF(OR(ISNUMBER(SEARCH('[1]Lookup for use classification'!$B$5,B1827)),ISNUMBER(SEARCH('[1]Lookup for use classification'!$C$5,B1827)),ISNUMBER(SEARCH('[1]Lookup for use classification'!$D$5,B1827))),'[1]Lookup for use classification'!$A$5,IF(OR(ISNUMBER(SEARCH('[1]Lookup for use classification'!$B$7,B1827)),ISNUMBER(SEARCH('[1]Lookup for use classification'!$C$7,B1827)),ISNUMBER(SEARCH('[1]Lookup for use classification'!$D$7,B1827))),'[1]Lookup for use classification'!$A$7,IF(OR(ISNUMBER(SEARCH('[1]Lookup for use classification'!$B$9,B1827)),ISNUMBER(SEARCH('[1]Lookup for use classification'!$C$9,B1827)),ISNUMBER(SEARCH('[1]Lookup for use classification'!$D$9,B1827)),ISNUMBER(SEARCH('[1]Lookup for use classification'!$E$9,B1827)),ISNUMBER(SEARCH('[1]Lookup for use classification'!$F$9,B1827)),ISNUMBER(SEARCH('[1]Lookup for use classification'!$G$9,B1827)),ISNUMBER(SEARCH('[1]Lookup for use classification'!$H$9,B1827)),ISNUMBER(SEARCH('[1]Lookup for use classification'!$I$9,B1827)),ISNUMBER(SEARCH('[1]Lookup for use classification'!$J$9,B1827)),ISNUMBER(SEARCH('[1]Lookup for use classification'!$K$9,B1827))),'[1]Lookup for use classification'!$A$9,IF(OR(ISNUMBER(SEARCH('[1]Lookup for use classification'!$B$10,B1827)),ISNUMBER(SEARCH('[1]Lookup for use classification'!$C$10,B1827)),ISNUMBER(SEARCH('[1]Lookup for use classification'!$D$10,B1827)),ISNUMBER(SEARCH('[1]Lookup for use classification'!$E$10,B1827)),ISNUMBER(SEARCH('[1]Lookup for use classification'!$F$10,B1827)),ISNUMBER(SEARCH('[1]Lookup for use classification'!$G$10,B1827))),'[1]Lookup for use classification'!$A$10,IF(OR(ISNUMBER(SEARCH('[1]Lookup for use classification'!$B$11,B1827)),ISNUMBER(SEARCH('[1]Lookup for use classification'!$C$11,B1827))),'[1]Lookup for use classification'!$A$11,IF(OR(ISNUMBER(SEARCH('[1]Lookup for use classification'!$B$12,B1827)),ISNUMBER(SEARCH('[1]Lookup for use classification'!$C$12,B1827))),'[1]Lookup for use classification'!$A$12,IF(OR(ISNUMBER(SEARCH('[1]Lookup for use classification'!$B$13,B1827)),ISNUMBER(SEARCH('[1]Lookup for use classification'!$C$13,B1827)),ISNUMBER(SEARCH('[1]Lookup for use classification'!$D$13,B1827)),,ISNUMBER(SEARCH('[1]Lookup for use classification'!$C$13,B1827)),ISNUMBER(SEARCH('[1]Lookup for use classification'!$E$13,B1827))),'[1]Lookup for use classification'!$A$13,IF(OR(ISNUMBER(SEARCH('[1]Lookup for use classification'!$B$14,B1827)),ISNUMBER(SEARCH('[1]Lookup for use classification'!$C$14,B1827))),'[1]Lookup for use classification'!$A$14,"Other"))))))))))))</f>
        <v>Public Assembly</v>
      </c>
      <c r="D1827" s="18"/>
      <c r="E1827" s="19"/>
      <c r="F1827" s="19"/>
    </row>
    <row r="1828" spans="1:6">
      <c r="A1828" s="16" t="s">
        <v>1127</v>
      </c>
      <c r="B1828" s="17" t="s">
        <v>595</v>
      </c>
      <c r="C1828" s="133" t="str">
        <f>IF(OR(ISNUMBER(SEARCH('[1]Lookup for use classification'!$B$1,B1828)),ISNUMBER(SEARCH('[1]Lookup for use classification'!$C$1,B1828)),ISNUMBER(SEARCH('[1]Lookup for use classification'!$D$1,B1828)),ISNUMBER(SEARCH('[1]Lookup for use classification'!$E$1,B1828))),'[1]Lookup for use classification'!$A$1,IF(ISNUMBER(SEARCH('[1]Lookup for use classification'!$B$2,B1828)),'[1]Lookup for use classification'!$A$2,IF(ISNUMBER(SEARCH('[1]Lookup for use classification'!$B$3,B1828)),'[1]Lookup for use classification'!$A$3,IF(OR(ISNUMBER(SEARCH('[1]Lookup for use classification'!$B$4,B1828)),ISNUMBER(SEARCH('[1]Lookup for use classification'!$C$4,B1828)),ISNUMBER(SEARCH('[1]Lookup for use classification'!$D$4,B1828)),ISNUMBER(SEARCH('[1]Lookup for use classification'!$E$4,B1828))),'[1]Lookup for use classification'!$A$4,IF(OR(ISNUMBER(SEARCH('[1]Lookup for use classification'!$B$5,B1828)),ISNUMBER(SEARCH('[1]Lookup for use classification'!$C$5,B1828)),ISNUMBER(SEARCH('[1]Lookup for use classification'!$D$5,B1828))),'[1]Lookup for use classification'!$A$5,IF(OR(ISNUMBER(SEARCH('[1]Lookup for use classification'!$B$7,B1828)),ISNUMBER(SEARCH('[1]Lookup for use classification'!$C$7,B1828)),ISNUMBER(SEARCH('[1]Lookup for use classification'!$D$7,B1828))),'[1]Lookup for use classification'!$A$7,IF(OR(ISNUMBER(SEARCH('[1]Lookup for use classification'!$B$9,B1828)),ISNUMBER(SEARCH('[1]Lookup for use classification'!$C$9,B1828)),ISNUMBER(SEARCH('[1]Lookup for use classification'!$D$9,B1828)),ISNUMBER(SEARCH('[1]Lookup for use classification'!$E$9,B1828)),ISNUMBER(SEARCH('[1]Lookup for use classification'!$F$9,B1828)),ISNUMBER(SEARCH('[1]Lookup for use classification'!$G$9,B1828)),ISNUMBER(SEARCH('[1]Lookup for use classification'!$H$9,B1828)),ISNUMBER(SEARCH('[1]Lookup for use classification'!$I$9,B1828)),ISNUMBER(SEARCH('[1]Lookup for use classification'!$J$9,B1828)),ISNUMBER(SEARCH('[1]Lookup for use classification'!$K$9,B1828))),'[1]Lookup for use classification'!$A$9,IF(OR(ISNUMBER(SEARCH('[1]Lookup for use classification'!$B$10,B1828)),ISNUMBER(SEARCH('[1]Lookup for use classification'!$C$10,B1828)),ISNUMBER(SEARCH('[1]Lookup for use classification'!$D$10,B1828)),ISNUMBER(SEARCH('[1]Lookup for use classification'!$E$10,B1828)),ISNUMBER(SEARCH('[1]Lookup for use classification'!$F$10,B1828)),ISNUMBER(SEARCH('[1]Lookup for use classification'!$G$10,B1828))),'[1]Lookup for use classification'!$A$10,IF(OR(ISNUMBER(SEARCH('[1]Lookup for use classification'!$B$11,B1828)),ISNUMBER(SEARCH('[1]Lookup for use classification'!$C$11,B1828))),'[1]Lookup for use classification'!$A$11,IF(OR(ISNUMBER(SEARCH('[1]Lookup for use classification'!$B$12,B1828)),ISNUMBER(SEARCH('[1]Lookup for use classification'!$C$12,B1828))),'[1]Lookup for use classification'!$A$12,IF(OR(ISNUMBER(SEARCH('[1]Lookup for use classification'!$B$13,B1828)),ISNUMBER(SEARCH('[1]Lookup for use classification'!$C$13,B1828)),ISNUMBER(SEARCH('[1]Lookup for use classification'!$D$13,B1828)),,ISNUMBER(SEARCH('[1]Lookup for use classification'!$C$13,B1828)),ISNUMBER(SEARCH('[1]Lookup for use classification'!$E$13,B1828))),'[1]Lookup for use classification'!$A$13,IF(OR(ISNUMBER(SEARCH('[1]Lookup for use classification'!$B$14,B1828)),ISNUMBER(SEARCH('[1]Lookup for use classification'!$C$14,B1828))),'[1]Lookup for use classification'!$A$14,"Other"))))))))))))</f>
        <v>Public Assembly</v>
      </c>
      <c r="D1828" s="18"/>
      <c r="E1828" s="19"/>
      <c r="F1828" s="19"/>
    </row>
    <row r="1829" spans="1:6">
      <c r="A1829" s="16" t="s">
        <v>1127</v>
      </c>
      <c r="B1829" s="17" t="s">
        <v>185</v>
      </c>
      <c r="C1829" s="133" t="str">
        <f>IF(OR(ISNUMBER(SEARCH('[1]Lookup for use classification'!$B$1,B1829)),ISNUMBER(SEARCH('[1]Lookup for use classification'!$C$1,B1829)),ISNUMBER(SEARCH('[1]Lookup for use classification'!$D$1,B1829)),ISNUMBER(SEARCH('[1]Lookup for use classification'!$E$1,B1829))),'[1]Lookup for use classification'!$A$1,IF(ISNUMBER(SEARCH('[1]Lookup for use classification'!$B$2,B1829)),'[1]Lookup for use classification'!$A$2,IF(ISNUMBER(SEARCH('[1]Lookup for use classification'!$B$3,B1829)),'[1]Lookup for use classification'!$A$3,IF(OR(ISNUMBER(SEARCH('[1]Lookup for use classification'!$B$4,B1829)),ISNUMBER(SEARCH('[1]Lookup for use classification'!$C$4,B1829)),ISNUMBER(SEARCH('[1]Lookup for use classification'!$D$4,B1829)),ISNUMBER(SEARCH('[1]Lookup for use classification'!$E$4,B1829))),'[1]Lookup for use classification'!$A$4,IF(OR(ISNUMBER(SEARCH('[1]Lookup for use classification'!$B$5,B1829)),ISNUMBER(SEARCH('[1]Lookup for use classification'!$C$5,B1829)),ISNUMBER(SEARCH('[1]Lookup for use classification'!$D$5,B1829))),'[1]Lookup for use classification'!$A$5,IF(OR(ISNUMBER(SEARCH('[1]Lookup for use classification'!$B$7,B1829)),ISNUMBER(SEARCH('[1]Lookup for use classification'!$C$7,B1829)),ISNUMBER(SEARCH('[1]Lookup for use classification'!$D$7,B1829))),'[1]Lookup for use classification'!$A$7,IF(OR(ISNUMBER(SEARCH('[1]Lookup for use classification'!$B$9,B1829)),ISNUMBER(SEARCH('[1]Lookup for use classification'!$C$9,B1829)),ISNUMBER(SEARCH('[1]Lookup for use classification'!$D$9,B1829)),ISNUMBER(SEARCH('[1]Lookup for use classification'!$E$9,B1829)),ISNUMBER(SEARCH('[1]Lookup for use classification'!$F$9,B1829)),ISNUMBER(SEARCH('[1]Lookup for use classification'!$G$9,B1829)),ISNUMBER(SEARCH('[1]Lookup for use classification'!$H$9,B1829)),ISNUMBER(SEARCH('[1]Lookup for use classification'!$I$9,B1829)),ISNUMBER(SEARCH('[1]Lookup for use classification'!$J$9,B1829)),ISNUMBER(SEARCH('[1]Lookup for use classification'!$K$9,B1829))),'[1]Lookup for use classification'!$A$9,IF(OR(ISNUMBER(SEARCH('[1]Lookup for use classification'!$B$10,B1829)),ISNUMBER(SEARCH('[1]Lookup for use classification'!$C$10,B1829)),ISNUMBER(SEARCH('[1]Lookup for use classification'!$D$10,B1829)),ISNUMBER(SEARCH('[1]Lookup for use classification'!$E$10,B1829)),ISNUMBER(SEARCH('[1]Lookup for use classification'!$F$10,B1829)),ISNUMBER(SEARCH('[1]Lookup for use classification'!$G$10,B1829))),'[1]Lookup for use classification'!$A$10,IF(OR(ISNUMBER(SEARCH('[1]Lookup for use classification'!$B$11,B1829)),ISNUMBER(SEARCH('[1]Lookup for use classification'!$C$11,B1829))),'[1]Lookup for use classification'!$A$11,IF(OR(ISNUMBER(SEARCH('[1]Lookup for use classification'!$B$12,B1829)),ISNUMBER(SEARCH('[1]Lookup for use classification'!$C$12,B1829))),'[1]Lookup for use classification'!$A$12,IF(OR(ISNUMBER(SEARCH('[1]Lookup for use classification'!$B$13,B1829)),ISNUMBER(SEARCH('[1]Lookup for use classification'!$C$13,B1829)),ISNUMBER(SEARCH('[1]Lookup for use classification'!$D$13,B1829)),,ISNUMBER(SEARCH('[1]Lookup for use classification'!$C$13,B1829)),ISNUMBER(SEARCH('[1]Lookup for use classification'!$E$13,B1829))),'[1]Lookup for use classification'!$A$13,IF(OR(ISNUMBER(SEARCH('[1]Lookup for use classification'!$B$14,B1829)),ISNUMBER(SEARCH('[1]Lookup for use classification'!$C$14,B1829))),'[1]Lookup for use classification'!$A$14,"Other"))))))))))))</f>
        <v>Other</v>
      </c>
      <c r="D1829" s="18">
        <v>5653</v>
      </c>
      <c r="E1829" s="19"/>
      <c r="F1829" s="19"/>
    </row>
    <row r="1830" spans="1:6">
      <c r="A1830" s="16" t="s">
        <v>1127</v>
      </c>
      <c r="B1830" s="17" t="s">
        <v>1119</v>
      </c>
      <c r="C1830" s="133" t="str">
        <f>IF(OR(ISNUMBER(SEARCH('[1]Lookup for use classification'!$B$1,B1830)),ISNUMBER(SEARCH('[1]Lookup for use classification'!$C$1,B1830)),ISNUMBER(SEARCH('[1]Lookup for use classification'!$D$1,B1830)),ISNUMBER(SEARCH('[1]Lookup for use classification'!$E$1,B1830))),'[1]Lookup for use classification'!$A$1,IF(ISNUMBER(SEARCH('[1]Lookup for use classification'!$B$2,B1830)),'[1]Lookup for use classification'!$A$2,IF(ISNUMBER(SEARCH('[1]Lookup for use classification'!$B$3,B1830)),'[1]Lookup for use classification'!$A$3,IF(OR(ISNUMBER(SEARCH('[1]Lookup for use classification'!$B$4,B1830)),ISNUMBER(SEARCH('[1]Lookup for use classification'!$C$4,B1830)),ISNUMBER(SEARCH('[1]Lookup for use classification'!$D$4,B1830)),ISNUMBER(SEARCH('[1]Lookup for use classification'!$E$4,B1830))),'[1]Lookup for use classification'!$A$4,IF(OR(ISNUMBER(SEARCH('[1]Lookup for use classification'!$B$5,B1830)),ISNUMBER(SEARCH('[1]Lookup for use classification'!$C$5,B1830)),ISNUMBER(SEARCH('[1]Lookup for use classification'!$D$5,B1830))),'[1]Lookup for use classification'!$A$5,IF(OR(ISNUMBER(SEARCH('[1]Lookup for use classification'!$B$7,B1830)),ISNUMBER(SEARCH('[1]Lookup for use classification'!$C$7,B1830)),ISNUMBER(SEARCH('[1]Lookup for use classification'!$D$7,B1830))),'[1]Lookup for use classification'!$A$7,IF(OR(ISNUMBER(SEARCH('[1]Lookup for use classification'!$B$9,B1830)),ISNUMBER(SEARCH('[1]Lookup for use classification'!$C$9,B1830)),ISNUMBER(SEARCH('[1]Lookup for use classification'!$D$9,B1830)),ISNUMBER(SEARCH('[1]Lookup for use classification'!$E$9,B1830)),ISNUMBER(SEARCH('[1]Lookup for use classification'!$F$9,B1830)),ISNUMBER(SEARCH('[1]Lookup for use classification'!$G$9,B1830)),ISNUMBER(SEARCH('[1]Lookup for use classification'!$H$9,B1830)),ISNUMBER(SEARCH('[1]Lookup for use classification'!$I$9,B1830)),ISNUMBER(SEARCH('[1]Lookup for use classification'!$J$9,B1830)),ISNUMBER(SEARCH('[1]Lookup for use classification'!$K$9,B1830))),'[1]Lookup for use classification'!$A$9,IF(OR(ISNUMBER(SEARCH('[1]Lookup for use classification'!$B$10,B1830)),ISNUMBER(SEARCH('[1]Lookup for use classification'!$C$10,B1830)),ISNUMBER(SEARCH('[1]Lookup for use classification'!$D$10,B1830)),ISNUMBER(SEARCH('[1]Lookup for use classification'!$E$10,B1830)),ISNUMBER(SEARCH('[1]Lookup for use classification'!$F$10,B1830)),ISNUMBER(SEARCH('[1]Lookup for use classification'!$G$10,B1830))),'[1]Lookup for use classification'!$A$10,IF(OR(ISNUMBER(SEARCH('[1]Lookup for use classification'!$B$11,B1830)),ISNUMBER(SEARCH('[1]Lookup for use classification'!$C$11,B1830))),'[1]Lookup for use classification'!$A$11,IF(OR(ISNUMBER(SEARCH('[1]Lookup for use classification'!$B$12,B1830)),ISNUMBER(SEARCH('[1]Lookup for use classification'!$C$12,B1830))),'[1]Lookup for use classification'!$A$12,IF(OR(ISNUMBER(SEARCH('[1]Lookup for use classification'!$B$13,B1830)),ISNUMBER(SEARCH('[1]Lookup for use classification'!$C$13,B1830)),ISNUMBER(SEARCH('[1]Lookup for use classification'!$D$13,B1830)),,ISNUMBER(SEARCH('[1]Lookup for use classification'!$C$13,B1830)),ISNUMBER(SEARCH('[1]Lookup for use classification'!$E$13,B1830))),'[1]Lookup for use classification'!$A$13,IF(OR(ISNUMBER(SEARCH('[1]Lookup for use classification'!$B$14,B1830)),ISNUMBER(SEARCH('[1]Lookup for use classification'!$C$14,B1830))),'[1]Lookup for use classification'!$A$14,"Other"))))))))))))</f>
        <v>Retail - Other</v>
      </c>
      <c r="D1830" s="18"/>
      <c r="E1830" s="19"/>
      <c r="F1830" s="19"/>
    </row>
    <row r="1831" spans="1:6">
      <c r="A1831" s="16" t="s">
        <v>1127</v>
      </c>
      <c r="B1831" s="17" t="s">
        <v>1120</v>
      </c>
      <c r="C1831" s="133" t="str">
        <f>IF(OR(ISNUMBER(SEARCH('[1]Lookup for use classification'!$B$1,B1831)),ISNUMBER(SEARCH('[1]Lookup for use classification'!$C$1,B1831)),ISNUMBER(SEARCH('[1]Lookup for use classification'!$D$1,B1831)),ISNUMBER(SEARCH('[1]Lookup for use classification'!$E$1,B1831))),'[1]Lookup for use classification'!$A$1,IF(ISNUMBER(SEARCH('[1]Lookup for use classification'!$B$2,B1831)),'[1]Lookup for use classification'!$A$2,IF(ISNUMBER(SEARCH('[1]Lookup for use classification'!$B$3,B1831)),'[1]Lookup for use classification'!$A$3,IF(OR(ISNUMBER(SEARCH('[1]Lookup for use classification'!$B$4,B1831)),ISNUMBER(SEARCH('[1]Lookup for use classification'!$C$4,B1831)),ISNUMBER(SEARCH('[1]Lookup for use classification'!$D$4,B1831)),ISNUMBER(SEARCH('[1]Lookup for use classification'!$E$4,B1831))),'[1]Lookup for use classification'!$A$4,IF(OR(ISNUMBER(SEARCH('[1]Lookup for use classification'!$B$5,B1831)),ISNUMBER(SEARCH('[1]Lookup for use classification'!$C$5,B1831)),ISNUMBER(SEARCH('[1]Lookup for use classification'!$D$5,B1831))),'[1]Lookup for use classification'!$A$5,IF(OR(ISNUMBER(SEARCH('[1]Lookup for use classification'!$B$7,B1831)),ISNUMBER(SEARCH('[1]Lookup for use classification'!$C$7,B1831)),ISNUMBER(SEARCH('[1]Lookup for use classification'!$D$7,B1831))),'[1]Lookup for use classification'!$A$7,IF(OR(ISNUMBER(SEARCH('[1]Lookup for use classification'!$B$9,B1831)),ISNUMBER(SEARCH('[1]Lookup for use classification'!$C$9,B1831)),ISNUMBER(SEARCH('[1]Lookup for use classification'!$D$9,B1831)),ISNUMBER(SEARCH('[1]Lookup for use classification'!$E$9,B1831)),ISNUMBER(SEARCH('[1]Lookup for use classification'!$F$9,B1831)),ISNUMBER(SEARCH('[1]Lookup for use classification'!$G$9,B1831)),ISNUMBER(SEARCH('[1]Lookup for use classification'!$H$9,B1831)),ISNUMBER(SEARCH('[1]Lookup for use classification'!$I$9,B1831)),ISNUMBER(SEARCH('[1]Lookup for use classification'!$J$9,B1831)),ISNUMBER(SEARCH('[1]Lookup for use classification'!$K$9,B1831))),'[1]Lookup for use classification'!$A$9,IF(OR(ISNUMBER(SEARCH('[1]Lookup for use classification'!$B$10,B1831)),ISNUMBER(SEARCH('[1]Lookup for use classification'!$C$10,B1831)),ISNUMBER(SEARCH('[1]Lookup for use classification'!$D$10,B1831)),ISNUMBER(SEARCH('[1]Lookup for use classification'!$E$10,B1831)),ISNUMBER(SEARCH('[1]Lookup for use classification'!$F$10,B1831)),ISNUMBER(SEARCH('[1]Lookup for use classification'!$G$10,B1831))),'[1]Lookup for use classification'!$A$10,IF(OR(ISNUMBER(SEARCH('[1]Lookup for use classification'!$B$11,B1831)),ISNUMBER(SEARCH('[1]Lookup for use classification'!$C$11,B1831))),'[1]Lookup for use classification'!$A$11,IF(OR(ISNUMBER(SEARCH('[1]Lookup for use classification'!$B$12,B1831)),ISNUMBER(SEARCH('[1]Lookup for use classification'!$C$12,B1831))),'[1]Lookup for use classification'!$A$12,IF(OR(ISNUMBER(SEARCH('[1]Lookup for use classification'!$B$13,B1831)),ISNUMBER(SEARCH('[1]Lookup for use classification'!$C$13,B1831)),ISNUMBER(SEARCH('[1]Lookup for use classification'!$D$13,B1831)),,ISNUMBER(SEARCH('[1]Lookup for use classification'!$C$13,B1831)),ISNUMBER(SEARCH('[1]Lookup for use classification'!$E$13,B1831))),'[1]Lookup for use classification'!$A$13,IF(OR(ISNUMBER(SEARCH('[1]Lookup for use classification'!$B$14,B1831)),ISNUMBER(SEARCH('[1]Lookup for use classification'!$C$14,B1831))),'[1]Lookup for use classification'!$A$14,"Other"))))))))))))</f>
        <v>Public Assembly</v>
      </c>
      <c r="D1831" s="18"/>
      <c r="E1831" s="19"/>
      <c r="F1831" s="19"/>
    </row>
    <row r="1832" spans="1:6">
      <c r="A1832" s="16" t="s">
        <v>1127</v>
      </c>
      <c r="B1832" s="17" t="s">
        <v>1121</v>
      </c>
      <c r="C1832" s="133" t="str">
        <f>IF(OR(ISNUMBER(SEARCH('[1]Lookup for use classification'!$B$1,B1832)),ISNUMBER(SEARCH('[1]Lookup for use classification'!$C$1,B1832)),ISNUMBER(SEARCH('[1]Lookup for use classification'!$D$1,B1832)),ISNUMBER(SEARCH('[1]Lookup for use classification'!$E$1,B1832))),'[1]Lookup for use classification'!$A$1,IF(ISNUMBER(SEARCH('[1]Lookup for use classification'!$B$2,B1832)),'[1]Lookup for use classification'!$A$2,IF(ISNUMBER(SEARCH('[1]Lookup for use classification'!$B$3,B1832)),'[1]Lookup for use classification'!$A$3,IF(OR(ISNUMBER(SEARCH('[1]Lookup for use classification'!$B$4,B1832)),ISNUMBER(SEARCH('[1]Lookup for use classification'!$C$4,B1832)),ISNUMBER(SEARCH('[1]Lookup for use classification'!$D$4,B1832)),ISNUMBER(SEARCH('[1]Lookup for use classification'!$E$4,B1832))),'[1]Lookup for use classification'!$A$4,IF(OR(ISNUMBER(SEARCH('[1]Lookup for use classification'!$B$5,B1832)),ISNUMBER(SEARCH('[1]Lookup for use classification'!$C$5,B1832)),ISNUMBER(SEARCH('[1]Lookup for use classification'!$D$5,B1832))),'[1]Lookup for use classification'!$A$5,IF(OR(ISNUMBER(SEARCH('[1]Lookup for use classification'!$B$7,B1832)),ISNUMBER(SEARCH('[1]Lookup for use classification'!$C$7,B1832)),ISNUMBER(SEARCH('[1]Lookup for use classification'!$D$7,B1832))),'[1]Lookup for use classification'!$A$7,IF(OR(ISNUMBER(SEARCH('[1]Lookup for use classification'!$B$9,B1832)),ISNUMBER(SEARCH('[1]Lookup for use classification'!$C$9,B1832)),ISNUMBER(SEARCH('[1]Lookup for use classification'!$D$9,B1832)),ISNUMBER(SEARCH('[1]Lookup for use classification'!$E$9,B1832)),ISNUMBER(SEARCH('[1]Lookup for use classification'!$F$9,B1832)),ISNUMBER(SEARCH('[1]Lookup for use classification'!$G$9,B1832)),ISNUMBER(SEARCH('[1]Lookup for use classification'!$H$9,B1832)),ISNUMBER(SEARCH('[1]Lookup for use classification'!$I$9,B1832)),ISNUMBER(SEARCH('[1]Lookup for use classification'!$J$9,B1832)),ISNUMBER(SEARCH('[1]Lookup for use classification'!$K$9,B1832))),'[1]Lookup for use classification'!$A$9,IF(OR(ISNUMBER(SEARCH('[1]Lookup for use classification'!$B$10,B1832)),ISNUMBER(SEARCH('[1]Lookup for use classification'!$C$10,B1832)),ISNUMBER(SEARCH('[1]Lookup for use classification'!$D$10,B1832)),ISNUMBER(SEARCH('[1]Lookup for use classification'!$E$10,B1832)),ISNUMBER(SEARCH('[1]Lookup for use classification'!$F$10,B1832)),ISNUMBER(SEARCH('[1]Lookup for use classification'!$G$10,B1832))),'[1]Lookup for use classification'!$A$10,IF(OR(ISNUMBER(SEARCH('[1]Lookup for use classification'!$B$11,B1832)),ISNUMBER(SEARCH('[1]Lookup for use classification'!$C$11,B1832))),'[1]Lookup for use classification'!$A$11,IF(OR(ISNUMBER(SEARCH('[1]Lookup for use classification'!$B$12,B1832)),ISNUMBER(SEARCH('[1]Lookup for use classification'!$C$12,B1832))),'[1]Lookup for use classification'!$A$12,IF(OR(ISNUMBER(SEARCH('[1]Lookup for use classification'!$B$13,B1832)),ISNUMBER(SEARCH('[1]Lookup for use classification'!$C$13,B1832)),ISNUMBER(SEARCH('[1]Lookup for use classification'!$D$13,B1832)),,ISNUMBER(SEARCH('[1]Lookup for use classification'!$C$13,B1832)),ISNUMBER(SEARCH('[1]Lookup for use classification'!$E$13,B1832))),'[1]Lookup for use classification'!$A$13,IF(OR(ISNUMBER(SEARCH('[1]Lookup for use classification'!$B$14,B1832)),ISNUMBER(SEARCH('[1]Lookup for use classification'!$C$14,B1832))),'[1]Lookup for use classification'!$A$14,"Other"))))))))))))</f>
        <v>Water &amp; Sewer</v>
      </c>
      <c r="D1832" s="18">
        <v>510</v>
      </c>
      <c r="E1832" s="19"/>
      <c r="F1832" s="19"/>
    </row>
    <row r="1833" spans="1:6">
      <c r="A1833" s="16" t="s">
        <v>1127</v>
      </c>
      <c r="B1833" s="17" t="s">
        <v>37</v>
      </c>
      <c r="C1833" s="133" t="str">
        <f>IF(OR(ISNUMBER(SEARCH('[1]Lookup for use classification'!$B$1,B1833)),ISNUMBER(SEARCH('[1]Lookup for use classification'!$C$1,B1833)),ISNUMBER(SEARCH('[1]Lookup for use classification'!$D$1,B1833)),ISNUMBER(SEARCH('[1]Lookup for use classification'!$E$1,B1833))),'[1]Lookup for use classification'!$A$1,IF(ISNUMBER(SEARCH('[1]Lookup for use classification'!$B$2,B1833)),'[1]Lookup for use classification'!$A$2,IF(ISNUMBER(SEARCH('[1]Lookup for use classification'!$B$3,B1833)),'[1]Lookup for use classification'!$A$3,IF(OR(ISNUMBER(SEARCH('[1]Lookup for use classification'!$B$4,B1833)),ISNUMBER(SEARCH('[1]Lookup for use classification'!$C$4,B1833)),ISNUMBER(SEARCH('[1]Lookup for use classification'!$D$4,B1833)),ISNUMBER(SEARCH('[1]Lookup for use classification'!$E$4,B1833))),'[1]Lookup for use classification'!$A$4,IF(OR(ISNUMBER(SEARCH('[1]Lookup for use classification'!$B$5,B1833)),ISNUMBER(SEARCH('[1]Lookup for use classification'!$C$5,B1833)),ISNUMBER(SEARCH('[1]Lookup for use classification'!$D$5,B1833))),'[1]Lookup for use classification'!$A$5,IF(OR(ISNUMBER(SEARCH('[1]Lookup for use classification'!$B$7,B1833)),ISNUMBER(SEARCH('[1]Lookup for use classification'!$C$7,B1833)),ISNUMBER(SEARCH('[1]Lookup for use classification'!$D$7,B1833))),'[1]Lookup for use classification'!$A$7,IF(OR(ISNUMBER(SEARCH('[1]Lookup for use classification'!$B$9,B1833)),ISNUMBER(SEARCH('[1]Lookup for use classification'!$C$9,B1833)),ISNUMBER(SEARCH('[1]Lookup for use classification'!$D$9,B1833)),ISNUMBER(SEARCH('[1]Lookup for use classification'!$E$9,B1833)),ISNUMBER(SEARCH('[1]Lookup for use classification'!$F$9,B1833)),ISNUMBER(SEARCH('[1]Lookup for use classification'!$G$9,B1833)),ISNUMBER(SEARCH('[1]Lookup for use classification'!$H$9,B1833)),ISNUMBER(SEARCH('[1]Lookup for use classification'!$I$9,B1833)),ISNUMBER(SEARCH('[1]Lookup for use classification'!$J$9,B1833)),ISNUMBER(SEARCH('[1]Lookup for use classification'!$K$9,B1833))),'[1]Lookup for use classification'!$A$9,IF(OR(ISNUMBER(SEARCH('[1]Lookup for use classification'!$B$10,B1833)),ISNUMBER(SEARCH('[1]Lookup for use classification'!$C$10,B1833)),ISNUMBER(SEARCH('[1]Lookup for use classification'!$D$10,B1833)),ISNUMBER(SEARCH('[1]Lookup for use classification'!$E$10,B1833)),ISNUMBER(SEARCH('[1]Lookup for use classification'!$F$10,B1833)),ISNUMBER(SEARCH('[1]Lookup for use classification'!$G$10,B1833))),'[1]Lookup for use classification'!$A$10,IF(OR(ISNUMBER(SEARCH('[1]Lookup for use classification'!$B$11,B1833)),ISNUMBER(SEARCH('[1]Lookup for use classification'!$C$11,B1833))),'[1]Lookup for use classification'!$A$11,IF(OR(ISNUMBER(SEARCH('[1]Lookup for use classification'!$B$12,B1833)),ISNUMBER(SEARCH('[1]Lookup for use classification'!$C$12,B1833))),'[1]Lookup for use classification'!$A$12,IF(OR(ISNUMBER(SEARCH('[1]Lookup for use classification'!$B$13,B1833)),ISNUMBER(SEARCH('[1]Lookup for use classification'!$C$13,B1833)),ISNUMBER(SEARCH('[1]Lookup for use classification'!$D$13,B1833)),,ISNUMBER(SEARCH('[1]Lookup for use classification'!$C$13,B1833)),ISNUMBER(SEARCH('[1]Lookup for use classification'!$E$13,B1833))),'[1]Lookup for use classification'!$A$13,IF(OR(ISNUMBER(SEARCH('[1]Lookup for use classification'!$B$14,B1833)),ISNUMBER(SEARCH('[1]Lookup for use classification'!$C$14,B1833))),'[1]Lookup for use classification'!$A$14,"Other"))))))))))))</f>
        <v>Office</v>
      </c>
      <c r="D1833" s="18"/>
      <c r="E1833" s="19"/>
      <c r="F1833" s="19"/>
    </row>
    <row r="1834" spans="1:6">
      <c r="A1834" s="16" t="s">
        <v>1127</v>
      </c>
      <c r="B1834" s="17" t="s">
        <v>1122</v>
      </c>
      <c r="C1834" s="133" t="str">
        <f>IF(OR(ISNUMBER(SEARCH('[1]Lookup for use classification'!$B$1,B1834)),ISNUMBER(SEARCH('[1]Lookup for use classification'!$C$1,B1834)),ISNUMBER(SEARCH('[1]Lookup for use classification'!$D$1,B1834)),ISNUMBER(SEARCH('[1]Lookup for use classification'!$E$1,B1834))),'[1]Lookup for use classification'!$A$1,IF(ISNUMBER(SEARCH('[1]Lookup for use classification'!$B$2,B1834)),'[1]Lookup for use classification'!$A$2,IF(ISNUMBER(SEARCH('[1]Lookup for use classification'!$B$3,B1834)),'[1]Lookup for use classification'!$A$3,IF(OR(ISNUMBER(SEARCH('[1]Lookup for use classification'!$B$4,B1834)),ISNUMBER(SEARCH('[1]Lookup for use classification'!$C$4,B1834)),ISNUMBER(SEARCH('[1]Lookup for use classification'!$D$4,B1834)),ISNUMBER(SEARCH('[1]Lookup for use classification'!$E$4,B1834))),'[1]Lookup for use classification'!$A$4,IF(OR(ISNUMBER(SEARCH('[1]Lookup for use classification'!$B$5,B1834)),ISNUMBER(SEARCH('[1]Lookup for use classification'!$C$5,B1834)),ISNUMBER(SEARCH('[1]Lookup for use classification'!$D$5,B1834))),'[1]Lookup for use classification'!$A$5,IF(OR(ISNUMBER(SEARCH('[1]Lookup for use classification'!$B$7,B1834)),ISNUMBER(SEARCH('[1]Lookup for use classification'!$C$7,B1834)),ISNUMBER(SEARCH('[1]Lookup for use classification'!$D$7,B1834))),'[1]Lookup for use classification'!$A$7,IF(OR(ISNUMBER(SEARCH('[1]Lookup for use classification'!$B$9,B1834)),ISNUMBER(SEARCH('[1]Lookup for use classification'!$C$9,B1834)),ISNUMBER(SEARCH('[1]Lookup for use classification'!$D$9,B1834)),ISNUMBER(SEARCH('[1]Lookup for use classification'!$E$9,B1834)),ISNUMBER(SEARCH('[1]Lookup for use classification'!$F$9,B1834)),ISNUMBER(SEARCH('[1]Lookup for use classification'!$G$9,B1834)),ISNUMBER(SEARCH('[1]Lookup for use classification'!$H$9,B1834)),ISNUMBER(SEARCH('[1]Lookup for use classification'!$I$9,B1834)),ISNUMBER(SEARCH('[1]Lookup for use classification'!$J$9,B1834)),ISNUMBER(SEARCH('[1]Lookup for use classification'!$K$9,B1834))),'[1]Lookup for use classification'!$A$9,IF(OR(ISNUMBER(SEARCH('[1]Lookup for use classification'!$B$10,B1834)),ISNUMBER(SEARCH('[1]Lookup for use classification'!$C$10,B1834)),ISNUMBER(SEARCH('[1]Lookup for use classification'!$D$10,B1834)),ISNUMBER(SEARCH('[1]Lookup for use classification'!$E$10,B1834)),ISNUMBER(SEARCH('[1]Lookup for use classification'!$F$10,B1834)),ISNUMBER(SEARCH('[1]Lookup for use classification'!$G$10,B1834))),'[1]Lookup for use classification'!$A$10,IF(OR(ISNUMBER(SEARCH('[1]Lookup for use classification'!$B$11,B1834)),ISNUMBER(SEARCH('[1]Lookup for use classification'!$C$11,B1834))),'[1]Lookup for use classification'!$A$11,IF(OR(ISNUMBER(SEARCH('[1]Lookup for use classification'!$B$12,B1834)),ISNUMBER(SEARCH('[1]Lookup for use classification'!$C$12,B1834))),'[1]Lookup for use classification'!$A$12,IF(OR(ISNUMBER(SEARCH('[1]Lookup for use classification'!$B$13,B1834)),ISNUMBER(SEARCH('[1]Lookup for use classification'!$C$13,B1834)),ISNUMBER(SEARCH('[1]Lookup for use classification'!$D$13,B1834)),,ISNUMBER(SEARCH('[1]Lookup for use classification'!$C$13,B1834)),ISNUMBER(SEARCH('[1]Lookup for use classification'!$E$13,B1834))),'[1]Lookup for use classification'!$A$13,IF(OR(ISNUMBER(SEARCH('[1]Lookup for use classification'!$B$14,B1834)),ISNUMBER(SEARCH('[1]Lookup for use classification'!$C$14,B1834))),'[1]Lookup for use classification'!$A$14,"Other"))))))))))))</f>
        <v>Education - K - 12</v>
      </c>
      <c r="D1834" s="18">
        <v>1280</v>
      </c>
      <c r="E1834" s="19"/>
      <c r="F1834" s="19"/>
    </row>
    <row r="1835" spans="1:6">
      <c r="A1835" s="16" t="s">
        <v>1127</v>
      </c>
      <c r="B1835" s="17" t="s">
        <v>1123</v>
      </c>
      <c r="C1835" s="133" t="str">
        <f>IF(OR(ISNUMBER(SEARCH('[1]Lookup for use classification'!$B$1,B1835)),ISNUMBER(SEARCH('[1]Lookup for use classification'!$C$1,B1835)),ISNUMBER(SEARCH('[1]Lookup for use classification'!$D$1,B1835)),ISNUMBER(SEARCH('[1]Lookup for use classification'!$E$1,B1835))),'[1]Lookup for use classification'!$A$1,IF(ISNUMBER(SEARCH('[1]Lookup for use classification'!$B$2,B1835)),'[1]Lookup for use classification'!$A$2,IF(ISNUMBER(SEARCH('[1]Lookup for use classification'!$B$3,B1835)),'[1]Lookup for use classification'!$A$3,IF(OR(ISNUMBER(SEARCH('[1]Lookup for use classification'!$B$4,B1835)),ISNUMBER(SEARCH('[1]Lookup for use classification'!$C$4,B1835)),ISNUMBER(SEARCH('[1]Lookup for use classification'!$D$4,B1835)),ISNUMBER(SEARCH('[1]Lookup for use classification'!$E$4,B1835))),'[1]Lookup for use classification'!$A$4,IF(OR(ISNUMBER(SEARCH('[1]Lookup for use classification'!$B$5,B1835)),ISNUMBER(SEARCH('[1]Lookup for use classification'!$C$5,B1835)),ISNUMBER(SEARCH('[1]Lookup for use classification'!$D$5,B1835))),'[1]Lookup for use classification'!$A$5,IF(OR(ISNUMBER(SEARCH('[1]Lookup for use classification'!$B$7,B1835)),ISNUMBER(SEARCH('[1]Lookup for use classification'!$C$7,B1835)),ISNUMBER(SEARCH('[1]Lookup for use classification'!$D$7,B1835))),'[1]Lookup for use classification'!$A$7,IF(OR(ISNUMBER(SEARCH('[1]Lookup for use classification'!$B$9,B1835)),ISNUMBER(SEARCH('[1]Lookup for use classification'!$C$9,B1835)),ISNUMBER(SEARCH('[1]Lookup for use classification'!$D$9,B1835)),ISNUMBER(SEARCH('[1]Lookup for use classification'!$E$9,B1835)),ISNUMBER(SEARCH('[1]Lookup for use classification'!$F$9,B1835)),ISNUMBER(SEARCH('[1]Lookup for use classification'!$G$9,B1835)),ISNUMBER(SEARCH('[1]Lookup for use classification'!$H$9,B1835)),ISNUMBER(SEARCH('[1]Lookup for use classification'!$I$9,B1835)),ISNUMBER(SEARCH('[1]Lookup for use classification'!$J$9,B1835)),ISNUMBER(SEARCH('[1]Lookup for use classification'!$K$9,B1835))),'[1]Lookup for use classification'!$A$9,IF(OR(ISNUMBER(SEARCH('[1]Lookup for use classification'!$B$10,B1835)),ISNUMBER(SEARCH('[1]Lookup for use classification'!$C$10,B1835)),ISNUMBER(SEARCH('[1]Lookup for use classification'!$D$10,B1835)),ISNUMBER(SEARCH('[1]Lookup for use classification'!$E$10,B1835)),ISNUMBER(SEARCH('[1]Lookup for use classification'!$F$10,B1835)),ISNUMBER(SEARCH('[1]Lookup for use classification'!$G$10,B1835))),'[1]Lookup for use classification'!$A$10,IF(OR(ISNUMBER(SEARCH('[1]Lookup for use classification'!$B$11,B1835)),ISNUMBER(SEARCH('[1]Lookup for use classification'!$C$11,B1835))),'[1]Lookup for use classification'!$A$11,IF(OR(ISNUMBER(SEARCH('[1]Lookup for use classification'!$B$12,B1835)),ISNUMBER(SEARCH('[1]Lookup for use classification'!$C$12,B1835))),'[1]Lookup for use classification'!$A$12,IF(OR(ISNUMBER(SEARCH('[1]Lookup for use classification'!$B$13,B1835)),ISNUMBER(SEARCH('[1]Lookup for use classification'!$C$13,B1835)),ISNUMBER(SEARCH('[1]Lookup for use classification'!$D$13,B1835)),,ISNUMBER(SEARCH('[1]Lookup for use classification'!$C$13,B1835)),ISNUMBER(SEARCH('[1]Lookup for use classification'!$E$13,B1835))),'[1]Lookup for use classification'!$A$13,IF(OR(ISNUMBER(SEARCH('[1]Lookup for use classification'!$B$14,B1835)),ISNUMBER(SEARCH('[1]Lookup for use classification'!$C$14,B1835))),'[1]Lookup for use classification'!$A$14,"Other"))))))))))))</f>
        <v>Other</v>
      </c>
      <c r="D1835" s="18">
        <v>5653</v>
      </c>
      <c r="E1835" s="19"/>
      <c r="F1835" s="19"/>
    </row>
    <row r="1836" spans="1:6">
      <c r="A1836" s="16" t="s">
        <v>1127</v>
      </c>
      <c r="B1836" s="17" t="s">
        <v>1124</v>
      </c>
      <c r="C1836" s="133" t="str">
        <f>IF(OR(ISNUMBER(SEARCH('[1]Lookup for use classification'!$B$1,B1836)),ISNUMBER(SEARCH('[1]Lookup for use classification'!$C$1,B1836)),ISNUMBER(SEARCH('[1]Lookup for use classification'!$D$1,B1836)),ISNUMBER(SEARCH('[1]Lookup for use classification'!$E$1,B1836))),'[1]Lookup for use classification'!$A$1,IF(ISNUMBER(SEARCH('[1]Lookup for use classification'!$B$2,B1836)),'[1]Lookup for use classification'!$A$2,IF(ISNUMBER(SEARCH('[1]Lookup for use classification'!$B$3,B1836)),'[1]Lookup for use classification'!$A$3,IF(OR(ISNUMBER(SEARCH('[1]Lookup for use classification'!$B$4,B1836)),ISNUMBER(SEARCH('[1]Lookup for use classification'!$C$4,B1836)),ISNUMBER(SEARCH('[1]Lookup for use classification'!$D$4,B1836)),ISNUMBER(SEARCH('[1]Lookup for use classification'!$E$4,B1836))),'[1]Lookup for use classification'!$A$4,IF(OR(ISNUMBER(SEARCH('[1]Lookup for use classification'!$B$5,B1836)),ISNUMBER(SEARCH('[1]Lookup for use classification'!$C$5,B1836)),ISNUMBER(SEARCH('[1]Lookup for use classification'!$D$5,B1836))),'[1]Lookup for use classification'!$A$5,IF(OR(ISNUMBER(SEARCH('[1]Lookup for use classification'!$B$7,B1836)),ISNUMBER(SEARCH('[1]Lookup for use classification'!$C$7,B1836)),ISNUMBER(SEARCH('[1]Lookup for use classification'!$D$7,B1836))),'[1]Lookup for use classification'!$A$7,IF(OR(ISNUMBER(SEARCH('[1]Lookup for use classification'!$B$9,B1836)),ISNUMBER(SEARCH('[1]Lookup for use classification'!$C$9,B1836)),ISNUMBER(SEARCH('[1]Lookup for use classification'!$D$9,B1836)),ISNUMBER(SEARCH('[1]Lookup for use classification'!$E$9,B1836)),ISNUMBER(SEARCH('[1]Lookup for use classification'!$F$9,B1836)),ISNUMBER(SEARCH('[1]Lookup for use classification'!$G$9,B1836)),ISNUMBER(SEARCH('[1]Lookup for use classification'!$H$9,B1836)),ISNUMBER(SEARCH('[1]Lookup for use classification'!$I$9,B1836)),ISNUMBER(SEARCH('[1]Lookup for use classification'!$J$9,B1836)),ISNUMBER(SEARCH('[1]Lookup for use classification'!$K$9,B1836))),'[1]Lookup for use classification'!$A$9,IF(OR(ISNUMBER(SEARCH('[1]Lookup for use classification'!$B$10,B1836)),ISNUMBER(SEARCH('[1]Lookup for use classification'!$C$10,B1836)),ISNUMBER(SEARCH('[1]Lookup for use classification'!$D$10,B1836)),ISNUMBER(SEARCH('[1]Lookup for use classification'!$E$10,B1836)),ISNUMBER(SEARCH('[1]Lookup for use classification'!$F$10,B1836)),ISNUMBER(SEARCH('[1]Lookup for use classification'!$G$10,B1836))),'[1]Lookup for use classification'!$A$10,IF(OR(ISNUMBER(SEARCH('[1]Lookup for use classification'!$B$11,B1836)),ISNUMBER(SEARCH('[1]Lookup for use classification'!$C$11,B1836))),'[1]Lookup for use classification'!$A$11,IF(OR(ISNUMBER(SEARCH('[1]Lookup for use classification'!$B$12,B1836)),ISNUMBER(SEARCH('[1]Lookup for use classification'!$C$12,B1836))),'[1]Lookup for use classification'!$A$12,IF(OR(ISNUMBER(SEARCH('[1]Lookup for use classification'!$B$13,B1836)),ISNUMBER(SEARCH('[1]Lookup for use classification'!$C$13,B1836)),ISNUMBER(SEARCH('[1]Lookup for use classification'!$D$13,B1836)),,ISNUMBER(SEARCH('[1]Lookup for use classification'!$C$13,B1836)),ISNUMBER(SEARCH('[1]Lookup for use classification'!$E$13,B1836))),'[1]Lookup for use classification'!$A$13,IF(OR(ISNUMBER(SEARCH('[1]Lookup for use classification'!$B$14,B1836)),ISNUMBER(SEARCH('[1]Lookup for use classification'!$C$14,B1836))),'[1]Lookup for use classification'!$A$14,"Other"))))))))))))</f>
        <v>Other</v>
      </c>
      <c r="D1836" s="18"/>
      <c r="E1836" s="19"/>
      <c r="F1836" s="19"/>
    </row>
    <row r="1837" spans="1:6">
      <c r="A1837" s="16" t="s">
        <v>1127</v>
      </c>
      <c r="B1837" s="17" t="s">
        <v>1125</v>
      </c>
      <c r="C1837" s="133" t="str">
        <f>IF(OR(ISNUMBER(SEARCH('[1]Lookup for use classification'!$B$1,B1837)),ISNUMBER(SEARCH('[1]Lookup for use classification'!$C$1,B1837)),ISNUMBER(SEARCH('[1]Lookup for use classification'!$D$1,B1837)),ISNUMBER(SEARCH('[1]Lookup for use classification'!$E$1,B1837))),'[1]Lookup for use classification'!$A$1,IF(ISNUMBER(SEARCH('[1]Lookup for use classification'!$B$2,B1837)),'[1]Lookup for use classification'!$A$2,IF(ISNUMBER(SEARCH('[1]Lookup for use classification'!$B$3,B1837)),'[1]Lookup for use classification'!$A$3,IF(OR(ISNUMBER(SEARCH('[1]Lookup for use classification'!$B$4,B1837)),ISNUMBER(SEARCH('[1]Lookup for use classification'!$C$4,B1837)),ISNUMBER(SEARCH('[1]Lookup for use classification'!$D$4,B1837)),ISNUMBER(SEARCH('[1]Lookup for use classification'!$E$4,B1837))),'[1]Lookup for use classification'!$A$4,IF(OR(ISNUMBER(SEARCH('[1]Lookup for use classification'!$B$5,B1837)),ISNUMBER(SEARCH('[1]Lookup for use classification'!$C$5,B1837)),ISNUMBER(SEARCH('[1]Lookup for use classification'!$D$5,B1837))),'[1]Lookup for use classification'!$A$5,IF(OR(ISNUMBER(SEARCH('[1]Lookup for use classification'!$B$7,B1837)),ISNUMBER(SEARCH('[1]Lookup for use classification'!$C$7,B1837)),ISNUMBER(SEARCH('[1]Lookup for use classification'!$D$7,B1837))),'[1]Lookup for use classification'!$A$7,IF(OR(ISNUMBER(SEARCH('[1]Lookup for use classification'!$B$9,B1837)),ISNUMBER(SEARCH('[1]Lookup for use classification'!$C$9,B1837)),ISNUMBER(SEARCH('[1]Lookup for use classification'!$D$9,B1837)),ISNUMBER(SEARCH('[1]Lookup for use classification'!$E$9,B1837)),ISNUMBER(SEARCH('[1]Lookup for use classification'!$F$9,B1837)),ISNUMBER(SEARCH('[1]Lookup for use classification'!$G$9,B1837)),ISNUMBER(SEARCH('[1]Lookup for use classification'!$H$9,B1837)),ISNUMBER(SEARCH('[1]Lookup for use classification'!$I$9,B1837)),ISNUMBER(SEARCH('[1]Lookup for use classification'!$J$9,B1837)),ISNUMBER(SEARCH('[1]Lookup for use classification'!$K$9,B1837))),'[1]Lookup for use classification'!$A$9,IF(OR(ISNUMBER(SEARCH('[1]Lookup for use classification'!$B$10,B1837)),ISNUMBER(SEARCH('[1]Lookup for use classification'!$C$10,B1837)),ISNUMBER(SEARCH('[1]Lookup for use classification'!$D$10,B1837)),ISNUMBER(SEARCH('[1]Lookup for use classification'!$E$10,B1837)),ISNUMBER(SEARCH('[1]Lookup for use classification'!$F$10,B1837)),ISNUMBER(SEARCH('[1]Lookup for use classification'!$G$10,B1837))),'[1]Lookup for use classification'!$A$10,IF(OR(ISNUMBER(SEARCH('[1]Lookup for use classification'!$B$11,B1837)),ISNUMBER(SEARCH('[1]Lookup for use classification'!$C$11,B1837))),'[1]Lookup for use classification'!$A$11,IF(OR(ISNUMBER(SEARCH('[1]Lookup for use classification'!$B$12,B1837)),ISNUMBER(SEARCH('[1]Lookup for use classification'!$C$12,B1837))),'[1]Lookup for use classification'!$A$12,IF(OR(ISNUMBER(SEARCH('[1]Lookup for use classification'!$B$13,B1837)),ISNUMBER(SEARCH('[1]Lookup for use classification'!$C$13,B1837)),ISNUMBER(SEARCH('[1]Lookup for use classification'!$D$13,B1837)),,ISNUMBER(SEARCH('[1]Lookup for use classification'!$C$13,B1837)),ISNUMBER(SEARCH('[1]Lookup for use classification'!$E$13,B1837))),'[1]Lookup for use classification'!$A$13,IF(OR(ISNUMBER(SEARCH('[1]Lookup for use classification'!$B$14,B1837)),ISNUMBER(SEARCH('[1]Lookup for use classification'!$C$14,B1837))),'[1]Lookup for use classification'!$A$14,"Other"))))))))))))</f>
        <v>Education - K - 12</v>
      </c>
      <c r="D1837" s="18">
        <v>28654</v>
      </c>
      <c r="E1837" s="19" t="s">
        <v>798</v>
      </c>
      <c r="F1837" s="19"/>
    </row>
    <row r="1838" spans="1:6">
      <c r="A1838" s="16" t="s">
        <v>1127</v>
      </c>
      <c r="B1838" s="17" t="s">
        <v>1126</v>
      </c>
      <c r="C1838" s="133" t="str">
        <f>IF(OR(ISNUMBER(SEARCH('[1]Lookup for use classification'!$B$1,B1838)),ISNUMBER(SEARCH('[1]Lookup for use classification'!$C$1,B1838)),ISNUMBER(SEARCH('[1]Lookup for use classification'!$D$1,B1838)),ISNUMBER(SEARCH('[1]Lookup for use classification'!$E$1,B1838))),'[1]Lookup for use classification'!$A$1,IF(ISNUMBER(SEARCH('[1]Lookup for use classification'!$B$2,B1838)),'[1]Lookup for use classification'!$A$2,IF(ISNUMBER(SEARCH('[1]Lookup for use classification'!$B$3,B1838)),'[1]Lookup for use classification'!$A$3,IF(OR(ISNUMBER(SEARCH('[1]Lookup for use classification'!$B$4,B1838)),ISNUMBER(SEARCH('[1]Lookup for use classification'!$C$4,B1838)),ISNUMBER(SEARCH('[1]Lookup for use classification'!$D$4,B1838)),ISNUMBER(SEARCH('[1]Lookup for use classification'!$E$4,B1838))),'[1]Lookup for use classification'!$A$4,IF(OR(ISNUMBER(SEARCH('[1]Lookup for use classification'!$B$5,B1838)),ISNUMBER(SEARCH('[1]Lookup for use classification'!$C$5,B1838)),ISNUMBER(SEARCH('[1]Lookup for use classification'!$D$5,B1838))),'[1]Lookup for use classification'!$A$5,IF(OR(ISNUMBER(SEARCH('[1]Lookup for use classification'!$B$7,B1838)),ISNUMBER(SEARCH('[1]Lookup for use classification'!$C$7,B1838)),ISNUMBER(SEARCH('[1]Lookup for use classification'!$D$7,B1838))),'[1]Lookup for use classification'!$A$7,IF(OR(ISNUMBER(SEARCH('[1]Lookup for use classification'!$B$9,B1838)),ISNUMBER(SEARCH('[1]Lookup for use classification'!$C$9,B1838)),ISNUMBER(SEARCH('[1]Lookup for use classification'!$D$9,B1838)),ISNUMBER(SEARCH('[1]Lookup for use classification'!$E$9,B1838)),ISNUMBER(SEARCH('[1]Lookup for use classification'!$F$9,B1838)),ISNUMBER(SEARCH('[1]Lookup for use classification'!$G$9,B1838)),ISNUMBER(SEARCH('[1]Lookup for use classification'!$H$9,B1838)),ISNUMBER(SEARCH('[1]Lookup for use classification'!$I$9,B1838)),ISNUMBER(SEARCH('[1]Lookup for use classification'!$J$9,B1838)),ISNUMBER(SEARCH('[1]Lookup for use classification'!$K$9,B1838))),'[1]Lookup for use classification'!$A$9,IF(OR(ISNUMBER(SEARCH('[1]Lookup for use classification'!$B$10,B1838)),ISNUMBER(SEARCH('[1]Lookup for use classification'!$C$10,B1838)),ISNUMBER(SEARCH('[1]Lookup for use classification'!$D$10,B1838)),ISNUMBER(SEARCH('[1]Lookup for use classification'!$E$10,B1838)),ISNUMBER(SEARCH('[1]Lookup for use classification'!$F$10,B1838)),ISNUMBER(SEARCH('[1]Lookup for use classification'!$G$10,B1838))),'[1]Lookup for use classification'!$A$10,IF(OR(ISNUMBER(SEARCH('[1]Lookup for use classification'!$B$11,B1838)),ISNUMBER(SEARCH('[1]Lookup for use classification'!$C$11,B1838))),'[1]Lookup for use classification'!$A$11,IF(OR(ISNUMBER(SEARCH('[1]Lookup for use classification'!$B$12,B1838)),ISNUMBER(SEARCH('[1]Lookup for use classification'!$C$12,B1838))),'[1]Lookup for use classification'!$A$12,IF(OR(ISNUMBER(SEARCH('[1]Lookup for use classification'!$B$13,B1838)),ISNUMBER(SEARCH('[1]Lookup for use classification'!$C$13,B1838)),ISNUMBER(SEARCH('[1]Lookup for use classification'!$D$13,B1838)),,ISNUMBER(SEARCH('[1]Lookup for use classification'!$C$13,B1838)),ISNUMBER(SEARCH('[1]Lookup for use classification'!$E$13,B1838))),'[1]Lookup for use classification'!$A$13,IF(OR(ISNUMBER(SEARCH('[1]Lookup for use classification'!$B$14,B1838)),ISNUMBER(SEARCH('[1]Lookup for use classification'!$C$14,B1838))),'[1]Lookup for use classification'!$A$14,"Other"))))))))))))</f>
        <v>Water &amp; Sewer</v>
      </c>
      <c r="D1838" s="18"/>
      <c r="E1838" s="19"/>
      <c r="F1838" s="19"/>
    </row>
    <row r="1839" spans="1:6">
      <c r="A1839" s="16" t="s">
        <v>1143</v>
      </c>
      <c r="B1839" s="38" t="s">
        <v>1128</v>
      </c>
      <c r="C1839" s="133" t="str">
        <f>IF(OR(ISNUMBER(SEARCH('[1]Lookup for use classification'!$B$1,B1839)),ISNUMBER(SEARCH('[1]Lookup for use classification'!$C$1,B1839)),ISNUMBER(SEARCH('[1]Lookup for use classification'!$D$1,B1839)),ISNUMBER(SEARCH('[1]Lookup for use classification'!$E$1,B1839))),'[1]Lookup for use classification'!$A$1,IF(ISNUMBER(SEARCH('[1]Lookup for use classification'!$B$2,B1839)),'[1]Lookup for use classification'!$A$2,IF(ISNUMBER(SEARCH('[1]Lookup for use classification'!$B$3,B1839)),'[1]Lookup for use classification'!$A$3,IF(OR(ISNUMBER(SEARCH('[1]Lookup for use classification'!$B$4,B1839)),ISNUMBER(SEARCH('[1]Lookup for use classification'!$C$4,B1839)),ISNUMBER(SEARCH('[1]Lookup for use classification'!$D$4,B1839)),ISNUMBER(SEARCH('[1]Lookup for use classification'!$E$4,B1839))),'[1]Lookup for use classification'!$A$4,IF(OR(ISNUMBER(SEARCH('[1]Lookup for use classification'!$B$5,B1839)),ISNUMBER(SEARCH('[1]Lookup for use classification'!$C$5,B1839)),ISNUMBER(SEARCH('[1]Lookup for use classification'!$D$5,B1839))),'[1]Lookup for use classification'!$A$5,IF(OR(ISNUMBER(SEARCH('[1]Lookup for use classification'!$B$7,B1839)),ISNUMBER(SEARCH('[1]Lookup for use classification'!$C$7,B1839)),ISNUMBER(SEARCH('[1]Lookup for use classification'!$D$7,B1839))),'[1]Lookup for use classification'!$A$7,IF(OR(ISNUMBER(SEARCH('[1]Lookup for use classification'!$B$9,B1839)),ISNUMBER(SEARCH('[1]Lookup for use classification'!$C$9,B1839)),ISNUMBER(SEARCH('[1]Lookup for use classification'!$D$9,B1839)),ISNUMBER(SEARCH('[1]Lookup for use classification'!$E$9,B1839)),ISNUMBER(SEARCH('[1]Lookup for use classification'!$F$9,B1839)),ISNUMBER(SEARCH('[1]Lookup for use classification'!$G$9,B1839)),ISNUMBER(SEARCH('[1]Lookup for use classification'!$H$9,B1839)),ISNUMBER(SEARCH('[1]Lookup for use classification'!$I$9,B1839)),ISNUMBER(SEARCH('[1]Lookup for use classification'!$J$9,B1839)),ISNUMBER(SEARCH('[1]Lookup for use classification'!$K$9,B1839))),'[1]Lookup for use classification'!$A$9,IF(OR(ISNUMBER(SEARCH('[1]Lookup for use classification'!$B$10,B1839)),ISNUMBER(SEARCH('[1]Lookup for use classification'!$C$10,B1839)),ISNUMBER(SEARCH('[1]Lookup for use classification'!$D$10,B1839)),ISNUMBER(SEARCH('[1]Lookup for use classification'!$E$10,B1839)),ISNUMBER(SEARCH('[1]Lookup for use classification'!$F$10,B1839)),ISNUMBER(SEARCH('[1]Lookup for use classification'!$G$10,B1839))),'[1]Lookup for use classification'!$A$10,IF(OR(ISNUMBER(SEARCH('[1]Lookup for use classification'!$B$11,B1839)),ISNUMBER(SEARCH('[1]Lookup for use classification'!$C$11,B1839))),'[1]Lookup for use classification'!$A$11,IF(OR(ISNUMBER(SEARCH('[1]Lookup for use classification'!$B$12,B1839)),ISNUMBER(SEARCH('[1]Lookup for use classification'!$C$12,B1839))),'[1]Lookup for use classification'!$A$12,IF(OR(ISNUMBER(SEARCH('[1]Lookup for use classification'!$B$13,B1839)),ISNUMBER(SEARCH('[1]Lookup for use classification'!$C$13,B1839)),ISNUMBER(SEARCH('[1]Lookup for use classification'!$D$13,B1839)),,ISNUMBER(SEARCH('[1]Lookup for use classification'!$C$13,B1839)),ISNUMBER(SEARCH('[1]Lookup for use classification'!$E$13,B1839))),'[1]Lookup for use classification'!$A$13,IF(OR(ISNUMBER(SEARCH('[1]Lookup for use classification'!$B$14,B1839)),ISNUMBER(SEARCH('[1]Lookup for use classification'!$C$14,B1839))),'[1]Lookup for use classification'!$A$14,"Other"))))))))))))</f>
        <v>Other</v>
      </c>
      <c r="D1839" s="39"/>
      <c r="E1839" s="41"/>
      <c r="F1839" s="41"/>
    </row>
    <row r="1840" spans="1:6">
      <c r="A1840" s="16" t="s">
        <v>1143</v>
      </c>
      <c r="B1840" s="105" t="s">
        <v>44</v>
      </c>
      <c r="C1840" s="133" t="str">
        <f>IF(OR(ISNUMBER(SEARCH('[1]Lookup for use classification'!$B$1,B1840)),ISNUMBER(SEARCH('[1]Lookup for use classification'!$C$1,B1840)),ISNUMBER(SEARCH('[1]Lookup for use classification'!$D$1,B1840)),ISNUMBER(SEARCH('[1]Lookup for use classification'!$E$1,B1840))),'[1]Lookup for use classification'!$A$1,IF(ISNUMBER(SEARCH('[1]Lookup for use classification'!$B$2,B1840)),'[1]Lookup for use classification'!$A$2,IF(ISNUMBER(SEARCH('[1]Lookup for use classification'!$B$3,B1840)),'[1]Lookup for use classification'!$A$3,IF(OR(ISNUMBER(SEARCH('[1]Lookup for use classification'!$B$4,B1840)),ISNUMBER(SEARCH('[1]Lookup for use classification'!$C$4,B1840)),ISNUMBER(SEARCH('[1]Lookup for use classification'!$D$4,B1840)),ISNUMBER(SEARCH('[1]Lookup for use classification'!$E$4,B1840))),'[1]Lookup for use classification'!$A$4,IF(OR(ISNUMBER(SEARCH('[1]Lookup for use classification'!$B$5,B1840)),ISNUMBER(SEARCH('[1]Lookup for use classification'!$C$5,B1840)),ISNUMBER(SEARCH('[1]Lookup for use classification'!$D$5,B1840))),'[1]Lookup for use classification'!$A$5,IF(OR(ISNUMBER(SEARCH('[1]Lookup for use classification'!$B$7,B1840)),ISNUMBER(SEARCH('[1]Lookup for use classification'!$C$7,B1840)),ISNUMBER(SEARCH('[1]Lookup for use classification'!$D$7,B1840))),'[1]Lookup for use classification'!$A$7,IF(OR(ISNUMBER(SEARCH('[1]Lookup for use classification'!$B$9,B1840)),ISNUMBER(SEARCH('[1]Lookup for use classification'!$C$9,B1840)),ISNUMBER(SEARCH('[1]Lookup for use classification'!$D$9,B1840)),ISNUMBER(SEARCH('[1]Lookup for use classification'!$E$9,B1840)),ISNUMBER(SEARCH('[1]Lookup for use classification'!$F$9,B1840)),ISNUMBER(SEARCH('[1]Lookup for use classification'!$G$9,B1840)),ISNUMBER(SEARCH('[1]Lookup for use classification'!$H$9,B1840)),ISNUMBER(SEARCH('[1]Lookup for use classification'!$I$9,B1840)),ISNUMBER(SEARCH('[1]Lookup for use classification'!$J$9,B1840)),ISNUMBER(SEARCH('[1]Lookup for use classification'!$K$9,B1840))),'[1]Lookup for use classification'!$A$9,IF(OR(ISNUMBER(SEARCH('[1]Lookup for use classification'!$B$10,B1840)),ISNUMBER(SEARCH('[1]Lookup for use classification'!$C$10,B1840)),ISNUMBER(SEARCH('[1]Lookup for use classification'!$D$10,B1840)),ISNUMBER(SEARCH('[1]Lookup for use classification'!$E$10,B1840)),ISNUMBER(SEARCH('[1]Lookup for use classification'!$F$10,B1840)),ISNUMBER(SEARCH('[1]Lookup for use classification'!$G$10,B1840))),'[1]Lookup for use classification'!$A$10,IF(OR(ISNUMBER(SEARCH('[1]Lookup for use classification'!$B$11,B1840)),ISNUMBER(SEARCH('[1]Lookup for use classification'!$C$11,B1840))),'[1]Lookup for use classification'!$A$11,IF(OR(ISNUMBER(SEARCH('[1]Lookup for use classification'!$B$12,B1840)),ISNUMBER(SEARCH('[1]Lookup for use classification'!$C$12,B1840))),'[1]Lookup for use classification'!$A$12,IF(OR(ISNUMBER(SEARCH('[1]Lookup for use classification'!$B$13,B1840)),ISNUMBER(SEARCH('[1]Lookup for use classification'!$C$13,B1840)),ISNUMBER(SEARCH('[1]Lookup for use classification'!$D$13,B1840)),,ISNUMBER(SEARCH('[1]Lookup for use classification'!$C$13,B1840)),ISNUMBER(SEARCH('[1]Lookup for use classification'!$E$13,B1840))),'[1]Lookup for use classification'!$A$13,IF(OR(ISNUMBER(SEARCH('[1]Lookup for use classification'!$B$14,B1840)),ISNUMBER(SEARCH('[1]Lookup for use classification'!$C$14,B1840))),'[1]Lookup for use classification'!$A$14,"Other"))))))))))))</f>
        <v>Other</v>
      </c>
      <c r="D1840" s="43">
        <v>96</v>
      </c>
      <c r="E1840" s="40"/>
      <c r="F1840" s="40"/>
    </row>
    <row r="1841" spans="1:6">
      <c r="A1841" s="16" t="s">
        <v>1143</v>
      </c>
      <c r="B1841" s="38" t="s">
        <v>832</v>
      </c>
      <c r="C1841" s="133" t="str">
        <f>IF(OR(ISNUMBER(SEARCH('[1]Lookup for use classification'!$B$1,B1841)),ISNUMBER(SEARCH('[1]Lookup for use classification'!$C$1,B1841)),ISNUMBER(SEARCH('[1]Lookup for use classification'!$D$1,B1841)),ISNUMBER(SEARCH('[1]Lookup for use classification'!$E$1,B1841))),'[1]Lookup for use classification'!$A$1,IF(ISNUMBER(SEARCH('[1]Lookup for use classification'!$B$2,B1841)),'[1]Lookup for use classification'!$A$2,IF(ISNUMBER(SEARCH('[1]Lookup for use classification'!$B$3,B1841)),'[1]Lookup for use classification'!$A$3,IF(OR(ISNUMBER(SEARCH('[1]Lookup for use classification'!$B$4,B1841)),ISNUMBER(SEARCH('[1]Lookup for use classification'!$C$4,B1841)),ISNUMBER(SEARCH('[1]Lookup for use classification'!$D$4,B1841)),ISNUMBER(SEARCH('[1]Lookup for use classification'!$E$4,B1841))),'[1]Lookup for use classification'!$A$4,IF(OR(ISNUMBER(SEARCH('[1]Lookup for use classification'!$B$5,B1841)),ISNUMBER(SEARCH('[1]Lookup for use classification'!$C$5,B1841)),ISNUMBER(SEARCH('[1]Lookup for use classification'!$D$5,B1841))),'[1]Lookup for use classification'!$A$5,IF(OR(ISNUMBER(SEARCH('[1]Lookup for use classification'!$B$7,B1841)),ISNUMBER(SEARCH('[1]Lookup for use classification'!$C$7,B1841)),ISNUMBER(SEARCH('[1]Lookup for use classification'!$D$7,B1841))),'[1]Lookup for use classification'!$A$7,IF(OR(ISNUMBER(SEARCH('[1]Lookup for use classification'!$B$9,B1841)),ISNUMBER(SEARCH('[1]Lookup for use classification'!$C$9,B1841)),ISNUMBER(SEARCH('[1]Lookup for use classification'!$D$9,B1841)),ISNUMBER(SEARCH('[1]Lookup for use classification'!$E$9,B1841)),ISNUMBER(SEARCH('[1]Lookup for use classification'!$F$9,B1841)),ISNUMBER(SEARCH('[1]Lookup for use classification'!$G$9,B1841)),ISNUMBER(SEARCH('[1]Lookup for use classification'!$H$9,B1841)),ISNUMBER(SEARCH('[1]Lookup for use classification'!$I$9,B1841)),ISNUMBER(SEARCH('[1]Lookup for use classification'!$J$9,B1841)),ISNUMBER(SEARCH('[1]Lookup for use classification'!$K$9,B1841))),'[1]Lookup for use classification'!$A$9,IF(OR(ISNUMBER(SEARCH('[1]Lookup for use classification'!$B$10,B1841)),ISNUMBER(SEARCH('[1]Lookup for use classification'!$C$10,B1841)),ISNUMBER(SEARCH('[1]Lookup for use classification'!$D$10,B1841)),ISNUMBER(SEARCH('[1]Lookup for use classification'!$E$10,B1841)),ISNUMBER(SEARCH('[1]Lookup for use classification'!$F$10,B1841)),ISNUMBER(SEARCH('[1]Lookup for use classification'!$G$10,B1841))),'[1]Lookup for use classification'!$A$10,IF(OR(ISNUMBER(SEARCH('[1]Lookup for use classification'!$B$11,B1841)),ISNUMBER(SEARCH('[1]Lookup for use classification'!$C$11,B1841))),'[1]Lookup for use classification'!$A$11,IF(OR(ISNUMBER(SEARCH('[1]Lookup for use classification'!$B$12,B1841)),ISNUMBER(SEARCH('[1]Lookup for use classification'!$C$12,B1841))),'[1]Lookup for use classification'!$A$12,IF(OR(ISNUMBER(SEARCH('[1]Lookup for use classification'!$B$13,B1841)),ISNUMBER(SEARCH('[1]Lookup for use classification'!$C$13,B1841)),ISNUMBER(SEARCH('[1]Lookup for use classification'!$D$13,B1841)),,ISNUMBER(SEARCH('[1]Lookup for use classification'!$C$13,B1841)),ISNUMBER(SEARCH('[1]Lookup for use classification'!$E$13,B1841))),'[1]Lookup for use classification'!$A$13,IF(OR(ISNUMBER(SEARCH('[1]Lookup for use classification'!$B$14,B1841)),ISNUMBER(SEARCH('[1]Lookup for use classification'!$C$14,B1841))),'[1]Lookup for use classification'!$A$14,"Other"))))))))))))</f>
        <v>Warehousing</v>
      </c>
      <c r="D1841" s="39">
        <v>1600</v>
      </c>
      <c r="E1841" s="41"/>
      <c r="F1841" s="41"/>
    </row>
    <row r="1842" spans="1:6">
      <c r="A1842" s="16" t="s">
        <v>1143</v>
      </c>
      <c r="B1842" s="38" t="s">
        <v>1129</v>
      </c>
      <c r="C1842" s="133" t="str">
        <f>IF(OR(ISNUMBER(SEARCH('[1]Lookup for use classification'!$B$1,B1842)),ISNUMBER(SEARCH('[1]Lookup for use classification'!$C$1,B1842)),ISNUMBER(SEARCH('[1]Lookup for use classification'!$D$1,B1842)),ISNUMBER(SEARCH('[1]Lookup for use classification'!$E$1,B1842))),'[1]Lookup for use classification'!$A$1,IF(ISNUMBER(SEARCH('[1]Lookup for use classification'!$B$2,B1842)),'[1]Lookup for use classification'!$A$2,IF(ISNUMBER(SEARCH('[1]Lookup for use classification'!$B$3,B1842)),'[1]Lookup for use classification'!$A$3,IF(OR(ISNUMBER(SEARCH('[1]Lookup for use classification'!$B$4,B1842)),ISNUMBER(SEARCH('[1]Lookup for use classification'!$C$4,B1842)),ISNUMBER(SEARCH('[1]Lookup for use classification'!$D$4,B1842)),ISNUMBER(SEARCH('[1]Lookup for use classification'!$E$4,B1842))),'[1]Lookup for use classification'!$A$4,IF(OR(ISNUMBER(SEARCH('[1]Lookup for use classification'!$B$5,B1842)),ISNUMBER(SEARCH('[1]Lookup for use classification'!$C$5,B1842)),ISNUMBER(SEARCH('[1]Lookup for use classification'!$D$5,B1842))),'[1]Lookup for use classification'!$A$5,IF(OR(ISNUMBER(SEARCH('[1]Lookup for use classification'!$B$7,B1842)),ISNUMBER(SEARCH('[1]Lookup for use classification'!$C$7,B1842)),ISNUMBER(SEARCH('[1]Lookup for use classification'!$D$7,B1842))),'[1]Lookup for use classification'!$A$7,IF(OR(ISNUMBER(SEARCH('[1]Lookup for use classification'!$B$9,B1842)),ISNUMBER(SEARCH('[1]Lookup for use classification'!$C$9,B1842)),ISNUMBER(SEARCH('[1]Lookup for use classification'!$D$9,B1842)),ISNUMBER(SEARCH('[1]Lookup for use classification'!$E$9,B1842)),ISNUMBER(SEARCH('[1]Lookup for use classification'!$F$9,B1842)),ISNUMBER(SEARCH('[1]Lookup for use classification'!$G$9,B1842)),ISNUMBER(SEARCH('[1]Lookup for use classification'!$H$9,B1842)),ISNUMBER(SEARCH('[1]Lookup for use classification'!$I$9,B1842)),ISNUMBER(SEARCH('[1]Lookup for use classification'!$J$9,B1842)),ISNUMBER(SEARCH('[1]Lookup for use classification'!$K$9,B1842))),'[1]Lookup for use classification'!$A$9,IF(OR(ISNUMBER(SEARCH('[1]Lookup for use classification'!$B$10,B1842)),ISNUMBER(SEARCH('[1]Lookup for use classification'!$C$10,B1842)),ISNUMBER(SEARCH('[1]Lookup for use classification'!$D$10,B1842)),ISNUMBER(SEARCH('[1]Lookup for use classification'!$E$10,B1842)),ISNUMBER(SEARCH('[1]Lookup for use classification'!$F$10,B1842)),ISNUMBER(SEARCH('[1]Lookup for use classification'!$G$10,B1842))),'[1]Lookup for use classification'!$A$10,IF(OR(ISNUMBER(SEARCH('[1]Lookup for use classification'!$B$11,B1842)),ISNUMBER(SEARCH('[1]Lookup for use classification'!$C$11,B1842))),'[1]Lookup for use classification'!$A$11,IF(OR(ISNUMBER(SEARCH('[1]Lookup for use classification'!$B$12,B1842)),ISNUMBER(SEARCH('[1]Lookup for use classification'!$C$12,B1842))),'[1]Lookup for use classification'!$A$12,IF(OR(ISNUMBER(SEARCH('[1]Lookup for use classification'!$B$13,B1842)),ISNUMBER(SEARCH('[1]Lookup for use classification'!$C$13,B1842)),ISNUMBER(SEARCH('[1]Lookup for use classification'!$D$13,B1842)),,ISNUMBER(SEARCH('[1]Lookup for use classification'!$C$13,B1842)),ISNUMBER(SEARCH('[1]Lookup for use classification'!$E$13,B1842))),'[1]Lookup for use classification'!$A$13,IF(OR(ISNUMBER(SEARCH('[1]Lookup for use classification'!$B$14,B1842)),ISNUMBER(SEARCH('[1]Lookup for use classification'!$C$14,B1842))),'[1]Lookup for use classification'!$A$14,"Other"))))))))))))</f>
        <v>Education - K - 12</v>
      </c>
      <c r="D1842" s="39">
        <v>24971</v>
      </c>
      <c r="E1842" s="41" t="s">
        <v>798</v>
      </c>
      <c r="F1842" s="41"/>
    </row>
    <row r="1843" spans="1:6">
      <c r="A1843" s="16" t="s">
        <v>1143</v>
      </c>
      <c r="B1843" s="38" t="s">
        <v>1130</v>
      </c>
      <c r="C1843" s="133" t="str">
        <f>IF(OR(ISNUMBER(SEARCH('[1]Lookup for use classification'!$B$1,B1843)),ISNUMBER(SEARCH('[1]Lookup for use classification'!$C$1,B1843)),ISNUMBER(SEARCH('[1]Lookup for use classification'!$D$1,B1843)),ISNUMBER(SEARCH('[1]Lookup for use classification'!$E$1,B1843))),'[1]Lookup for use classification'!$A$1,IF(ISNUMBER(SEARCH('[1]Lookup for use classification'!$B$2,B1843)),'[1]Lookup for use classification'!$A$2,IF(ISNUMBER(SEARCH('[1]Lookup for use classification'!$B$3,B1843)),'[1]Lookup for use classification'!$A$3,IF(OR(ISNUMBER(SEARCH('[1]Lookup for use classification'!$B$4,B1843)),ISNUMBER(SEARCH('[1]Lookup for use classification'!$C$4,B1843)),ISNUMBER(SEARCH('[1]Lookup for use classification'!$D$4,B1843)),ISNUMBER(SEARCH('[1]Lookup for use classification'!$E$4,B1843))),'[1]Lookup for use classification'!$A$4,IF(OR(ISNUMBER(SEARCH('[1]Lookup for use classification'!$B$5,B1843)),ISNUMBER(SEARCH('[1]Lookup for use classification'!$C$5,B1843)),ISNUMBER(SEARCH('[1]Lookup for use classification'!$D$5,B1843))),'[1]Lookup for use classification'!$A$5,IF(OR(ISNUMBER(SEARCH('[1]Lookup for use classification'!$B$7,B1843)),ISNUMBER(SEARCH('[1]Lookup for use classification'!$C$7,B1843)),ISNUMBER(SEARCH('[1]Lookup for use classification'!$D$7,B1843))),'[1]Lookup for use classification'!$A$7,IF(OR(ISNUMBER(SEARCH('[1]Lookup for use classification'!$B$9,B1843)),ISNUMBER(SEARCH('[1]Lookup for use classification'!$C$9,B1843)),ISNUMBER(SEARCH('[1]Lookup for use classification'!$D$9,B1843)),ISNUMBER(SEARCH('[1]Lookup for use classification'!$E$9,B1843)),ISNUMBER(SEARCH('[1]Lookup for use classification'!$F$9,B1843)),ISNUMBER(SEARCH('[1]Lookup for use classification'!$G$9,B1843)),ISNUMBER(SEARCH('[1]Lookup for use classification'!$H$9,B1843)),ISNUMBER(SEARCH('[1]Lookup for use classification'!$I$9,B1843)),ISNUMBER(SEARCH('[1]Lookup for use classification'!$J$9,B1843)),ISNUMBER(SEARCH('[1]Lookup for use classification'!$K$9,B1843))),'[1]Lookup for use classification'!$A$9,IF(OR(ISNUMBER(SEARCH('[1]Lookup for use classification'!$B$10,B1843)),ISNUMBER(SEARCH('[1]Lookup for use classification'!$C$10,B1843)),ISNUMBER(SEARCH('[1]Lookup for use classification'!$D$10,B1843)),ISNUMBER(SEARCH('[1]Lookup for use classification'!$E$10,B1843)),ISNUMBER(SEARCH('[1]Lookup for use classification'!$F$10,B1843)),ISNUMBER(SEARCH('[1]Lookup for use classification'!$G$10,B1843))),'[1]Lookup for use classification'!$A$10,IF(OR(ISNUMBER(SEARCH('[1]Lookup for use classification'!$B$11,B1843)),ISNUMBER(SEARCH('[1]Lookup for use classification'!$C$11,B1843))),'[1]Lookup for use classification'!$A$11,IF(OR(ISNUMBER(SEARCH('[1]Lookup for use classification'!$B$12,B1843)),ISNUMBER(SEARCH('[1]Lookup for use classification'!$C$12,B1843))),'[1]Lookup for use classification'!$A$12,IF(OR(ISNUMBER(SEARCH('[1]Lookup for use classification'!$B$13,B1843)),ISNUMBER(SEARCH('[1]Lookup for use classification'!$C$13,B1843)),ISNUMBER(SEARCH('[1]Lookup for use classification'!$D$13,B1843)),,ISNUMBER(SEARCH('[1]Lookup for use classification'!$C$13,B1843)),ISNUMBER(SEARCH('[1]Lookup for use classification'!$E$13,B1843))),'[1]Lookup for use classification'!$A$13,IF(OR(ISNUMBER(SEARCH('[1]Lookup for use classification'!$B$14,B1843)),ISNUMBER(SEARCH('[1]Lookup for use classification'!$C$14,B1843))),'[1]Lookup for use classification'!$A$14,"Other"))))))))))))</f>
        <v>Food Service and Drinking Places</v>
      </c>
      <c r="D1843" s="39">
        <v>1536</v>
      </c>
      <c r="E1843" s="41"/>
      <c r="F1843" s="41"/>
    </row>
    <row r="1844" spans="1:6">
      <c r="A1844" s="16" t="s">
        <v>1143</v>
      </c>
      <c r="B1844" s="38" t="s">
        <v>1131</v>
      </c>
      <c r="C1844" s="133" t="str">
        <f>IF(OR(ISNUMBER(SEARCH('[1]Lookup for use classification'!$B$1,B1844)),ISNUMBER(SEARCH('[1]Lookup for use classification'!$C$1,B1844)),ISNUMBER(SEARCH('[1]Lookup for use classification'!$D$1,B1844)),ISNUMBER(SEARCH('[1]Lookup for use classification'!$E$1,B1844))),'[1]Lookup for use classification'!$A$1,IF(ISNUMBER(SEARCH('[1]Lookup for use classification'!$B$2,B1844)),'[1]Lookup for use classification'!$A$2,IF(ISNUMBER(SEARCH('[1]Lookup for use classification'!$B$3,B1844)),'[1]Lookup for use classification'!$A$3,IF(OR(ISNUMBER(SEARCH('[1]Lookup for use classification'!$B$4,B1844)),ISNUMBER(SEARCH('[1]Lookup for use classification'!$C$4,B1844)),ISNUMBER(SEARCH('[1]Lookup for use classification'!$D$4,B1844)),ISNUMBER(SEARCH('[1]Lookup for use classification'!$E$4,B1844))),'[1]Lookup for use classification'!$A$4,IF(OR(ISNUMBER(SEARCH('[1]Lookup for use classification'!$B$5,B1844)),ISNUMBER(SEARCH('[1]Lookup for use classification'!$C$5,B1844)),ISNUMBER(SEARCH('[1]Lookup for use classification'!$D$5,B1844))),'[1]Lookup for use classification'!$A$5,IF(OR(ISNUMBER(SEARCH('[1]Lookup for use classification'!$B$7,B1844)),ISNUMBER(SEARCH('[1]Lookup for use classification'!$C$7,B1844)),ISNUMBER(SEARCH('[1]Lookup for use classification'!$D$7,B1844))),'[1]Lookup for use classification'!$A$7,IF(OR(ISNUMBER(SEARCH('[1]Lookup for use classification'!$B$9,B1844)),ISNUMBER(SEARCH('[1]Lookup for use classification'!$C$9,B1844)),ISNUMBER(SEARCH('[1]Lookup for use classification'!$D$9,B1844)),ISNUMBER(SEARCH('[1]Lookup for use classification'!$E$9,B1844)),ISNUMBER(SEARCH('[1]Lookup for use classification'!$F$9,B1844)),ISNUMBER(SEARCH('[1]Lookup for use classification'!$G$9,B1844)),ISNUMBER(SEARCH('[1]Lookup for use classification'!$H$9,B1844)),ISNUMBER(SEARCH('[1]Lookup for use classification'!$I$9,B1844)),ISNUMBER(SEARCH('[1]Lookup for use classification'!$J$9,B1844)),ISNUMBER(SEARCH('[1]Lookup for use classification'!$K$9,B1844))),'[1]Lookup for use classification'!$A$9,IF(OR(ISNUMBER(SEARCH('[1]Lookup for use classification'!$B$10,B1844)),ISNUMBER(SEARCH('[1]Lookup for use classification'!$C$10,B1844)),ISNUMBER(SEARCH('[1]Lookup for use classification'!$D$10,B1844)),ISNUMBER(SEARCH('[1]Lookup for use classification'!$E$10,B1844)),ISNUMBER(SEARCH('[1]Lookup for use classification'!$F$10,B1844)),ISNUMBER(SEARCH('[1]Lookup for use classification'!$G$10,B1844))),'[1]Lookup for use classification'!$A$10,IF(OR(ISNUMBER(SEARCH('[1]Lookup for use classification'!$B$11,B1844)),ISNUMBER(SEARCH('[1]Lookup for use classification'!$C$11,B1844))),'[1]Lookup for use classification'!$A$11,IF(OR(ISNUMBER(SEARCH('[1]Lookup for use classification'!$B$12,B1844)),ISNUMBER(SEARCH('[1]Lookup for use classification'!$C$12,B1844))),'[1]Lookup for use classification'!$A$12,IF(OR(ISNUMBER(SEARCH('[1]Lookup for use classification'!$B$13,B1844)),ISNUMBER(SEARCH('[1]Lookup for use classification'!$C$13,B1844)),ISNUMBER(SEARCH('[1]Lookup for use classification'!$D$13,B1844)),,ISNUMBER(SEARCH('[1]Lookup for use classification'!$C$13,B1844)),ISNUMBER(SEARCH('[1]Lookup for use classification'!$E$13,B1844))),'[1]Lookup for use classification'!$A$13,IF(OR(ISNUMBER(SEARCH('[1]Lookup for use classification'!$B$14,B1844)),ISNUMBER(SEARCH('[1]Lookup for use classification'!$C$14,B1844))),'[1]Lookup for use classification'!$A$14,"Other"))))))))))))</f>
        <v>Office</v>
      </c>
      <c r="D1844" s="39"/>
      <c r="E1844" s="41"/>
      <c r="F1844" s="41"/>
    </row>
    <row r="1845" spans="1:6">
      <c r="A1845" s="16" t="s">
        <v>1143</v>
      </c>
      <c r="B1845" s="38" t="s">
        <v>1132</v>
      </c>
      <c r="C1845" s="133" t="str">
        <f>IF(OR(ISNUMBER(SEARCH('[1]Lookup for use classification'!$B$1,B1845)),ISNUMBER(SEARCH('[1]Lookup for use classification'!$C$1,B1845)),ISNUMBER(SEARCH('[1]Lookup for use classification'!$D$1,B1845)),ISNUMBER(SEARCH('[1]Lookup for use classification'!$E$1,B1845))),'[1]Lookup for use classification'!$A$1,IF(ISNUMBER(SEARCH('[1]Lookup for use classification'!$B$2,B1845)),'[1]Lookup for use classification'!$A$2,IF(ISNUMBER(SEARCH('[1]Lookup for use classification'!$B$3,B1845)),'[1]Lookup for use classification'!$A$3,IF(OR(ISNUMBER(SEARCH('[1]Lookup for use classification'!$B$4,B1845)),ISNUMBER(SEARCH('[1]Lookup for use classification'!$C$4,B1845)),ISNUMBER(SEARCH('[1]Lookup for use classification'!$D$4,B1845)),ISNUMBER(SEARCH('[1]Lookup for use classification'!$E$4,B1845))),'[1]Lookup for use classification'!$A$4,IF(OR(ISNUMBER(SEARCH('[1]Lookup for use classification'!$B$5,B1845)),ISNUMBER(SEARCH('[1]Lookup for use classification'!$C$5,B1845)),ISNUMBER(SEARCH('[1]Lookup for use classification'!$D$5,B1845))),'[1]Lookup for use classification'!$A$5,IF(OR(ISNUMBER(SEARCH('[1]Lookup for use classification'!$B$7,B1845)),ISNUMBER(SEARCH('[1]Lookup for use classification'!$C$7,B1845)),ISNUMBER(SEARCH('[1]Lookup for use classification'!$D$7,B1845))),'[1]Lookup for use classification'!$A$7,IF(OR(ISNUMBER(SEARCH('[1]Lookup for use classification'!$B$9,B1845)),ISNUMBER(SEARCH('[1]Lookup for use classification'!$C$9,B1845)),ISNUMBER(SEARCH('[1]Lookup for use classification'!$D$9,B1845)),ISNUMBER(SEARCH('[1]Lookup for use classification'!$E$9,B1845)),ISNUMBER(SEARCH('[1]Lookup for use classification'!$F$9,B1845)),ISNUMBER(SEARCH('[1]Lookup for use classification'!$G$9,B1845)),ISNUMBER(SEARCH('[1]Lookup for use classification'!$H$9,B1845)),ISNUMBER(SEARCH('[1]Lookup for use classification'!$I$9,B1845)),ISNUMBER(SEARCH('[1]Lookup for use classification'!$J$9,B1845)),ISNUMBER(SEARCH('[1]Lookup for use classification'!$K$9,B1845))),'[1]Lookup for use classification'!$A$9,IF(OR(ISNUMBER(SEARCH('[1]Lookup for use classification'!$B$10,B1845)),ISNUMBER(SEARCH('[1]Lookup for use classification'!$C$10,B1845)),ISNUMBER(SEARCH('[1]Lookup for use classification'!$D$10,B1845)),ISNUMBER(SEARCH('[1]Lookup for use classification'!$E$10,B1845)),ISNUMBER(SEARCH('[1]Lookup for use classification'!$F$10,B1845)),ISNUMBER(SEARCH('[1]Lookup for use classification'!$G$10,B1845))),'[1]Lookup for use classification'!$A$10,IF(OR(ISNUMBER(SEARCH('[1]Lookup for use classification'!$B$11,B1845)),ISNUMBER(SEARCH('[1]Lookup for use classification'!$C$11,B1845))),'[1]Lookup for use classification'!$A$11,IF(OR(ISNUMBER(SEARCH('[1]Lookup for use classification'!$B$12,B1845)),ISNUMBER(SEARCH('[1]Lookup for use classification'!$C$12,B1845))),'[1]Lookup for use classification'!$A$12,IF(OR(ISNUMBER(SEARCH('[1]Lookup for use classification'!$B$13,B1845)),ISNUMBER(SEARCH('[1]Lookup for use classification'!$C$13,B1845)),ISNUMBER(SEARCH('[1]Lookup for use classification'!$D$13,B1845)),,ISNUMBER(SEARCH('[1]Lookup for use classification'!$C$13,B1845)),ISNUMBER(SEARCH('[1]Lookup for use classification'!$E$13,B1845))),'[1]Lookup for use classification'!$A$13,IF(OR(ISNUMBER(SEARCH('[1]Lookup for use classification'!$B$14,B1845)),ISNUMBER(SEARCH('[1]Lookup for use classification'!$C$14,B1845))),'[1]Lookup for use classification'!$A$14,"Other"))))))))))))</f>
        <v>Other</v>
      </c>
      <c r="D1845" s="39">
        <v>4800</v>
      </c>
      <c r="E1845" s="41"/>
      <c r="F1845" s="41"/>
    </row>
    <row r="1846" spans="1:6">
      <c r="A1846" s="16" t="s">
        <v>1143</v>
      </c>
      <c r="B1846" s="38" t="s">
        <v>1133</v>
      </c>
      <c r="C1846" s="133" t="str">
        <f>IF(OR(ISNUMBER(SEARCH('[1]Lookup for use classification'!$B$1,B1846)),ISNUMBER(SEARCH('[1]Lookup for use classification'!$C$1,B1846)),ISNUMBER(SEARCH('[1]Lookup for use classification'!$D$1,B1846)),ISNUMBER(SEARCH('[1]Lookup for use classification'!$E$1,B1846))),'[1]Lookup for use classification'!$A$1,IF(ISNUMBER(SEARCH('[1]Lookup for use classification'!$B$2,B1846)),'[1]Lookup for use classification'!$A$2,IF(ISNUMBER(SEARCH('[1]Lookup for use classification'!$B$3,B1846)),'[1]Lookup for use classification'!$A$3,IF(OR(ISNUMBER(SEARCH('[1]Lookup for use classification'!$B$4,B1846)),ISNUMBER(SEARCH('[1]Lookup for use classification'!$C$4,B1846)),ISNUMBER(SEARCH('[1]Lookup for use classification'!$D$4,B1846)),ISNUMBER(SEARCH('[1]Lookup for use classification'!$E$4,B1846))),'[1]Lookup for use classification'!$A$4,IF(OR(ISNUMBER(SEARCH('[1]Lookup for use classification'!$B$5,B1846)),ISNUMBER(SEARCH('[1]Lookup for use classification'!$C$5,B1846)),ISNUMBER(SEARCH('[1]Lookup for use classification'!$D$5,B1846))),'[1]Lookup for use classification'!$A$5,IF(OR(ISNUMBER(SEARCH('[1]Lookup for use classification'!$B$7,B1846)),ISNUMBER(SEARCH('[1]Lookup for use classification'!$C$7,B1846)),ISNUMBER(SEARCH('[1]Lookup for use classification'!$D$7,B1846))),'[1]Lookup for use classification'!$A$7,IF(OR(ISNUMBER(SEARCH('[1]Lookup for use classification'!$B$9,B1846)),ISNUMBER(SEARCH('[1]Lookup for use classification'!$C$9,B1846)),ISNUMBER(SEARCH('[1]Lookup for use classification'!$D$9,B1846)),ISNUMBER(SEARCH('[1]Lookup for use classification'!$E$9,B1846)),ISNUMBER(SEARCH('[1]Lookup for use classification'!$F$9,B1846)),ISNUMBER(SEARCH('[1]Lookup for use classification'!$G$9,B1846)),ISNUMBER(SEARCH('[1]Lookup for use classification'!$H$9,B1846)),ISNUMBER(SEARCH('[1]Lookup for use classification'!$I$9,B1846)),ISNUMBER(SEARCH('[1]Lookup for use classification'!$J$9,B1846)),ISNUMBER(SEARCH('[1]Lookup for use classification'!$K$9,B1846))),'[1]Lookup for use classification'!$A$9,IF(OR(ISNUMBER(SEARCH('[1]Lookup for use classification'!$B$10,B1846)),ISNUMBER(SEARCH('[1]Lookup for use classification'!$C$10,B1846)),ISNUMBER(SEARCH('[1]Lookup for use classification'!$D$10,B1846)),ISNUMBER(SEARCH('[1]Lookup for use classification'!$E$10,B1846)),ISNUMBER(SEARCH('[1]Lookup for use classification'!$F$10,B1846)),ISNUMBER(SEARCH('[1]Lookup for use classification'!$G$10,B1846))),'[1]Lookup for use classification'!$A$10,IF(OR(ISNUMBER(SEARCH('[1]Lookup for use classification'!$B$11,B1846)),ISNUMBER(SEARCH('[1]Lookup for use classification'!$C$11,B1846))),'[1]Lookup for use classification'!$A$11,IF(OR(ISNUMBER(SEARCH('[1]Lookup for use classification'!$B$12,B1846)),ISNUMBER(SEARCH('[1]Lookup for use classification'!$C$12,B1846))),'[1]Lookup for use classification'!$A$12,IF(OR(ISNUMBER(SEARCH('[1]Lookup for use classification'!$B$13,B1846)),ISNUMBER(SEARCH('[1]Lookup for use classification'!$C$13,B1846)),ISNUMBER(SEARCH('[1]Lookup for use classification'!$D$13,B1846)),,ISNUMBER(SEARCH('[1]Lookup for use classification'!$C$13,B1846)),ISNUMBER(SEARCH('[1]Lookup for use classification'!$E$13,B1846))),'[1]Lookup for use classification'!$A$13,IF(OR(ISNUMBER(SEARCH('[1]Lookup for use classification'!$B$14,B1846)),ISNUMBER(SEARCH('[1]Lookup for use classification'!$C$14,B1846))),'[1]Lookup for use classification'!$A$14,"Other"))))))))))))</f>
        <v>Office</v>
      </c>
      <c r="D1846" s="39"/>
      <c r="E1846" s="41"/>
      <c r="F1846" s="41"/>
    </row>
    <row r="1847" spans="1:6">
      <c r="A1847" s="16" t="s">
        <v>1143</v>
      </c>
      <c r="B1847" s="38" t="s">
        <v>1134</v>
      </c>
      <c r="C1847" s="133" t="str">
        <f>IF(OR(ISNUMBER(SEARCH('[1]Lookup for use classification'!$B$1,B1847)),ISNUMBER(SEARCH('[1]Lookup for use classification'!$C$1,B1847)),ISNUMBER(SEARCH('[1]Lookup for use classification'!$D$1,B1847)),ISNUMBER(SEARCH('[1]Lookup for use classification'!$E$1,B1847))),'[1]Lookup for use classification'!$A$1,IF(ISNUMBER(SEARCH('[1]Lookup for use classification'!$B$2,B1847)),'[1]Lookup for use classification'!$A$2,IF(ISNUMBER(SEARCH('[1]Lookup for use classification'!$B$3,B1847)),'[1]Lookup for use classification'!$A$3,IF(OR(ISNUMBER(SEARCH('[1]Lookup for use classification'!$B$4,B1847)),ISNUMBER(SEARCH('[1]Lookup for use classification'!$C$4,B1847)),ISNUMBER(SEARCH('[1]Lookup for use classification'!$D$4,B1847)),ISNUMBER(SEARCH('[1]Lookup for use classification'!$E$4,B1847))),'[1]Lookup for use classification'!$A$4,IF(OR(ISNUMBER(SEARCH('[1]Lookup for use classification'!$B$5,B1847)),ISNUMBER(SEARCH('[1]Lookup for use classification'!$C$5,B1847)),ISNUMBER(SEARCH('[1]Lookup for use classification'!$D$5,B1847))),'[1]Lookup for use classification'!$A$5,IF(OR(ISNUMBER(SEARCH('[1]Lookup for use classification'!$B$7,B1847)),ISNUMBER(SEARCH('[1]Lookup for use classification'!$C$7,B1847)),ISNUMBER(SEARCH('[1]Lookup for use classification'!$D$7,B1847))),'[1]Lookup for use classification'!$A$7,IF(OR(ISNUMBER(SEARCH('[1]Lookup for use classification'!$B$9,B1847)),ISNUMBER(SEARCH('[1]Lookup for use classification'!$C$9,B1847)),ISNUMBER(SEARCH('[1]Lookup for use classification'!$D$9,B1847)),ISNUMBER(SEARCH('[1]Lookup for use classification'!$E$9,B1847)),ISNUMBER(SEARCH('[1]Lookup for use classification'!$F$9,B1847)),ISNUMBER(SEARCH('[1]Lookup for use classification'!$G$9,B1847)),ISNUMBER(SEARCH('[1]Lookup for use classification'!$H$9,B1847)),ISNUMBER(SEARCH('[1]Lookup for use classification'!$I$9,B1847)),ISNUMBER(SEARCH('[1]Lookup for use classification'!$J$9,B1847)),ISNUMBER(SEARCH('[1]Lookup for use classification'!$K$9,B1847))),'[1]Lookup for use classification'!$A$9,IF(OR(ISNUMBER(SEARCH('[1]Lookup for use classification'!$B$10,B1847)),ISNUMBER(SEARCH('[1]Lookup for use classification'!$C$10,B1847)),ISNUMBER(SEARCH('[1]Lookup for use classification'!$D$10,B1847)),ISNUMBER(SEARCH('[1]Lookup for use classification'!$E$10,B1847)),ISNUMBER(SEARCH('[1]Lookup for use classification'!$F$10,B1847)),ISNUMBER(SEARCH('[1]Lookup for use classification'!$G$10,B1847))),'[1]Lookup for use classification'!$A$10,IF(OR(ISNUMBER(SEARCH('[1]Lookup for use classification'!$B$11,B1847)),ISNUMBER(SEARCH('[1]Lookup for use classification'!$C$11,B1847))),'[1]Lookup for use classification'!$A$11,IF(OR(ISNUMBER(SEARCH('[1]Lookup for use classification'!$B$12,B1847)),ISNUMBER(SEARCH('[1]Lookup for use classification'!$C$12,B1847))),'[1]Lookup for use classification'!$A$12,IF(OR(ISNUMBER(SEARCH('[1]Lookup for use classification'!$B$13,B1847)),ISNUMBER(SEARCH('[1]Lookup for use classification'!$C$13,B1847)),ISNUMBER(SEARCH('[1]Lookup for use classification'!$D$13,B1847)),,ISNUMBER(SEARCH('[1]Lookup for use classification'!$C$13,B1847)),ISNUMBER(SEARCH('[1]Lookup for use classification'!$E$13,B1847))),'[1]Lookup for use classification'!$A$13,IF(OR(ISNUMBER(SEARCH('[1]Lookup for use classification'!$B$14,B1847)),ISNUMBER(SEARCH('[1]Lookup for use classification'!$C$14,B1847))),'[1]Lookup for use classification'!$A$14,"Other"))))))))))))</f>
        <v>Water &amp; Sewer</v>
      </c>
      <c r="D1847" s="39"/>
      <c r="E1847" s="41"/>
      <c r="F1847" s="41"/>
    </row>
    <row r="1848" spans="1:6">
      <c r="A1848" s="16" t="s">
        <v>1143</v>
      </c>
      <c r="B1848" s="38" t="s">
        <v>1135</v>
      </c>
      <c r="C1848" s="133" t="str">
        <f>IF(OR(ISNUMBER(SEARCH('[1]Lookup for use classification'!$B$1,B1848)),ISNUMBER(SEARCH('[1]Lookup for use classification'!$C$1,B1848)),ISNUMBER(SEARCH('[1]Lookup for use classification'!$D$1,B1848)),ISNUMBER(SEARCH('[1]Lookup for use classification'!$E$1,B1848))),'[1]Lookup for use classification'!$A$1,IF(ISNUMBER(SEARCH('[1]Lookup for use classification'!$B$2,B1848)),'[1]Lookup for use classification'!$A$2,IF(ISNUMBER(SEARCH('[1]Lookup for use classification'!$B$3,B1848)),'[1]Lookup for use classification'!$A$3,IF(OR(ISNUMBER(SEARCH('[1]Lookup for use classification'!$B$4,B1848)),ISNUMBER(SEARCH('[1]Lookup for use classification'!$C$4,B1848)),ISNUMBER(SEARCH('[1]Lookup for use classification'!$D$4,B1848)),ISNUMBER(SEARCH('[1]Lookup for use classification'!$E$4,B1848))),'[1]Lookup for use classification'!$A$4,IF(OR(ISNUMBER(SEARCH('[1]Lookup for use classification'!$B$5,B1848)),ISNUMBER(SEARCH('[1]Lookup for use classification'!$C$5,B1848)),ISNUMBER(SEARCH('[1]Lookup for use classification'!$D$5,B1848))),'[1]Lookup for use classification'!$A$5,IF(OR(ISNUMBER(SEARCH('[1]Lookup for use classification'!$B$7,B1848)),ISNUMBER(SEARCH('[1]Lookup for use classification'!$C$7,B1848)),ISNUMBER(SEARCH('[1]Lookup for use classification'!$D$7,B1848))),'[1]Lookup for use classification'!$A$7,IF(OR(ISNUMBER(SEARCH('[1]Lookup for use classification'!$B$9,B1848)),ISNUMBER(SEARCH('[1]Lookup for use classification'!$C$9,B1848)),ISNUMBER(SEARCH('[1]Lookup for use classification'!$D$9,B1848)),ISNUMBER(SEARCH('[1]Lookup for use classification'!$E$9,B1848)),ISNUMBER(SEARCH('[1]Lookup for use classification'!$F$9,B1848)),ISNUMBER(SEARCH('[1]Lookup for use classification'!$G$9,B1848)),ISNUMBER(SEARCH('[1]Lookup for use classification'!$H$9,B1848)),ISNUMBER(SEARCH('[1]Lookup for use classification'!$I$9,B1848)),ISNUMBER(SEARCH('[1]Lookup for use classification'!$J$9,B1848)),ISNUMBER(SEARCH('[1]Lookup for use classification'!$K$9,B1848))),'[1]Lookup for use classification'!$A$9,IF(OR(ISNUMBER(SEARCH('[1]Lookup for use classification'!$B$10,B1848)),ISNUMBER(SEARCH('[1]Lookup for use classification'!$C$10,B1848)),ISNUMBER(SEARCH('[1]Lookup for use classification'!$D$10,B1848)),ISNUMBER(SEARCH('[1]Lookup for use classification'!$E$10,B1848)),ISNUMBER(SEARCH('[1]Lookup for use classification'!$F$10,B1848)),ISNUMBER(SEARCH('[1]Lookup for use classification'!$G$10,B1848))),'[1]Lookup for use classification'!$A$10,IF(OR(ISNUMBER(SEARCH('[1]Lookup for use classification'!$B$11,B1848)),ISNUMBER(SEARCH('[1]Lookup for use classification'!$C$11,B1848))),'[1]Lookup for use classification'!$A$11,IF(OR(ISNUMBER(SEARCH('[1]Lookup for use classification'!$B$12,B1848)),ISNUMBER(SEARCH('[1]Lookup for use classification'!$C$12,B1848))),'[1]Lookup for use classification'!$A$12,IF(OR(ISNUMBER(SEARCH('[1]Lookup for use classification'!$B$13,B1848)),ISNUMBER(SEARCH('[1]Lookup for use classification'!$C$13,B1848)),ISNUMBER(SEARCH('[1]Lookup for use classification'!$D$13,B1848)),,ISNUMBER(SEARCH('[1]Lookup for use classification'!$C$13,B1848)),ISNUMBER(SEARCH('[1]Lookup for use classification'!$E$13,B1848))),'[1]Lookup for use classification'!$A$13,IF(OR(ISNUMBER(SEARCH('[1]Lookup for use classification'!$B$14,B1848)),ISNUMBER(SEARCH('[1]Lookup for use classification'!$C$14,B1848))),'[1]Lookup for use classification'!$A$14,"Other"))))))))))))</f>
        <v>Health Care - Hospitals</v>
      </c>
      <c r="D1848" s="39">
        <v>2340</v>
      </c>
      <c r="E1848" s="41" t="s">
        <v>989</v>
      </c>
      <c r="F1848" s="41"/>
    </row>
    <row r="1849" spans="1:6">
      <c r="A1849" s="16" t="s">
        <v>1143</v>
      </c>
      <c r="B1849" s="17" t="s">
        <v>1136</v>
      </c>
      <c r="C1849" s="133" t="str">
        <f>IF(OR(ISNUMBER(SEARCH('[1]Lookup for use classification'!$B$1,B1849)),ISNUMBER(SEARCH('[1]Lookup for use classification'!$C$1,B1849)),ISNUMBER(SEARCH('[1]Lookup for use classification'!$D$1,B1849)),ISNUMBER(SEARCH('[1]Lookup for use classification'!$E$1,B1849))),'[1]Lookup for use classification'!$A$1,IF(ISNUMBER(SEARCH('[1]Lookup for use classification'!$B$2,B1849)),'[1]Lookup for use classification'!$A$2,IF(ISNUMBER(SEARCH('[1]Lookup for use classification'!$B$3,B1849)),'[1]Lookup for use classification'!$A$3,IF(OR(ISNUMBER(SEARCH('[1]Lookup for use classification'!$B$4,B1849)),ISNUMBER(SEARCH('[1]Lookup for use classification'!$C$4,B1849)),ISNUMBER(SEARCH('[1]Lookup for use classification'!$D$4,B1849)),ISNUMBER(SEARCH('[1]Lookup for use classification'!$E$4,B1849))),'[1]Lookup for use classification'!$A$4,IF(OR(ISNUMBER(SEARCH('[1]Lookup for use classification'!$B$5,B1849)),ISNUMBER(SEARCH('[1]Lookup for use classification'!$C$5,B1849)),ISNUMBER(SEARCH('[1]Lookup for use classification'!$D$5,B1849))),'[1]Lookup for use classification'!$A$5,IF(OR(ISNUMBER(SEARCH('[1]Lookup for use classification'!$B$7,B1849)),ISNUMBER(SEARCH('[1]Lookup for use classification'!$C$7,B1849)),ISNUMBER(SEARCH('[1]Lookup for use classification'!$D$7,B1849))),'[1]Lookup for use classification'!$A$7,IF(OR(ISNUMBER(SEARCH('[1]Lookup for use classification'!$B$9,B1849)),ISNUMBER(SEARCH('[1]Lookup for use classification'!$C$9,B1849)),ISNUMBER(SEARCH('[1]Lookup for use classification'!$D$9,B1849)),ISNUMBER(SEARCH('[1]Lookup for use classification'!$E$9,B1849)),ISNUMBER(SEARCH('[1]Lookup for use classification'!$F$9,B1849)),ISNUMBER(SEARCH('[1]Lookup for use classification'!$G$9,B1849)),ISNUMBER(SEARCH('[1]Lookup for use classification'!$H$9,B1849)),ISNUMBER(SEARCH('[1]Lookup for use classification'!$I$9,B1849)),ISNUMBER(SEARCH('[1]Lookup for use classification'!$J$9,B1849)),ISNUMBER(SEARCH('[1]Lookup for use classification'!$K$9,B1849))),'[1]Lookup for use classification'!$A$9,IF(OR(ISNUMBER(SEARCH('[1]Lookup for use classification'!$B$10,B1849)),ISNUMBER(SEARCH('[1]Lookup for use classification'!$C$10,B1849)),ISNUMBER(SEARCH('[1]Lookup for use classification'!$D$10,B1849)),ISNUMBER(SEARCH('[1]Lookup for use classification'!$E$10,B1849)),ISNUMBER(SEARCH('[1]Lookup for use classification'!$F$10,B1849)),ISNUMBER(SEARCH('[1]Lookup for use classification'!$G$10,B1849))),'[1]Lookup for use classification'!$A$10,IF(OR(ISNUMBER(SEARCH('[1]Lookup for use classification'!$B$11,B1849)),ISNUMBER(SEARCH('[1]Lookup for use classification'!$C$11,B1849))),'[1]Lookup for use classification'!$A$11,IF(OR(ISNUMBER(SEARCH('[1]Lookup for use classification'!$B$12,B1849)),ISNUMBER(SEARCH('[1]Lookup for use classification'!$C$12,B1849))),'[1]Lookup for use classification'!$A$12,IF(OR(ISNUMBER(SEARCH('[1]Lookup for use classification'!$B$13,B1849)),ISNUMBER(SEARCH('[1]Lookup for use classification'!$C$13,B1849)),ISNUMBER(SEARCH('[1]Lookup for use classification'!$D$13,B1849)),,ISNUMBER(SEARCH('[1]Lookup for use classification'!$C$13,B1849)),ISNUMBER(SEARCH('[1]Lookup for use classification'!$E$13,B1849))),'[1]Lookup for use classification'!$A$13,IF(OR(ISNUMBER(SEARCH('[1]Lookup for use classification'!$B$14,B1849)),ISNUMBER(SEARCH('[1]Lookup for use classification'!$C$14,B1849))),'[1]Lookup for use classification'!$A$14,"Other"))))))))))))</f>
        <v>Retail - Other</v>
      </c>
      <c r="D1849" s="18"/>
      <c r="E1849" s="19"/>
      <c r="F1849" s="19"/>
    </row>
    <row r="1850" spans="1:6">
      <c r="A1850" s="16" t="s">
        <v>1143</v>
      </c>
      <c r="B1850" s="38" t="s">
        <v>1137</v>
      </c>
      <c r="C1850" s="133" t="str">
        <f>IF(OR(ISNUMBER(SEARCH('[1]Lookup for use classification'!$B$1,B1850)),ISNUMBER(SEARCH('[1]Lookup for use classification'!$C$1,B1850)),ISNUMBER(SEARCH('[1]Lookup for use classification'!$D$1,B1850)),ISNUMBER(SEARCH('[1]Lookup for use classification'!$E$1,B1850))),'[1]Lookup for use classification'!$A$1,IF(ISNUMBER(SEARCH('[1]Lookup for use classification'!$B$2,B1850)),'[1]Lookup for use classification'!$A$2,IF(ISNUMBER(SEARCH('[1]Lookup for use classification'!$B$3,B1850)),'[1]Lookup for use classification'!$A$3,IF(OR(ISNUMBER(SEARCH('[1]Lookup for use classification'!$B$4,B1850)),ISNUMBER(SEARCH('[1]Lookup for use classification'!$C$4,B1850)),ISNUMBER(SEARCH('[1]Lookup for use classification'!$D$4,B1850)),ISNUMBER(SEARCH('[1]Lookup for use classification'!$E$4,B1850))),'[1]Lookup for use classification'!$A$4,IF(OR(ISNUMBER(SEARCH('[1]Lookup for use classification'!$B$5,B1850)),ISNUMBER(SEARCH('[1]Lookup for use classification'!$C$5,B1850)),ISNUMBER(SEARCH('[1]Lookup for use classification'!$D$5,B1850))),'[1]Lookup for use classification'!$A$5,IF(OR(ISNUMBER(SEARCH('[1]Lookup for use classification'!$B$7,B1850)),ISNUMBER(SEARCH('[1]Lookup for use classification'!$C$7,B1850)),ISNUMBER(SEARCH('[1]Lookup for use classification'!$D$7,B1850))),'[1]Lookup for use classification'!$A$7,IF(OR(ISNUMBER(SEARCH('[1]Lookup for use classification'!$B$9,B1850)),ISNUMBER(SEARCH('[1]Lookup for use classification'!$C$9,B1850)),ISNUMBER(SEARCH('[1]Lookup for use classification'!$D$9,B1850)),ISNUMBER(SEARCH('[1]Lookup for use classification'!$E$9,B1850)),ISNUMBER(SEARCH('[1]Lookup for use classification'!$F$9,B1850)),ISNUMBER(SEARCH('[1]Lookup for use classification'!$G$9,B1850)),ISNUMBER(SEARCH('[1]Lookup for use classification'!$H$9,B1850)),ISNUMBER(SEARCH('[1]Lookup for use classification'!$I$9,B1850)),ISNUMBER(SEARCH('[1]Lookup for use classification'!$J$9,B1850)),ISNUMBER(SEARCH('[1]Lookup for use classification'!$K$9,B1850))),'[1]Lookup for use classification'!$A$9,IF(OR(ISNUMBER(SEARCH('[1]Lookup for use classification'!$B$10,B1850)),ISNUMBER(SEARCH('[1]Lookup for use classification'!$C$10,B1850)),ISNUMBER(SEARCH('[1]Lookup for use classification'!$D$10,B1850)),ISNUMBER(SEARCH('[1]Lookup for use classification'!$E$10,B1850)),ISNUMBER(SEARCH('[1]Lookup for use classification'!$F$10,B1850)),ISNUMBER(SEARCH('[1]Lookup for use classification'!$G$10,B1850))),'[1]Lookup for use classification'!$A$10,IF(OR(ISNUMBER(SEARCH('[1]Lookup for use classification'!$B$11,B1850)),ISNUMBER(SEARCH('[1]Lookup for use classification'!$C$11,B1850))),'[1]Lookup for use classification'!$A$11,IF(OR(ISNUMBER(SEARCH('[1]Lookup for use classification'!$B$12,B1850)),ISNUMBER(SEARCH('[1]Lookup for use classification'!$C$12,B1850))),'[1]Lookup for use classification'!$A$12,IF(OR(ISNUMBER(SEARCH('[1]Lookup for use classification'!$B$13,B1850)),ISNUMBER(SEARCH('[1]Lookup for use classification'!$C$13,B1850)),ISNUMBER(SEARCH('[1]Lookup for use classification'!$D$13,B1850)),,ISNUMBER(SEARCH('[1]Lookup for use classification'!$C$13,B1850)),ISNUMBER(SEARCH('[1]Lookup for use classification'!$E$13,B1850))),'[1]Lookup for use classification'!$A$13,IF(OR(ISNUMBER(SEARCH('[1]Lookup for use classification'!$B$14,B1850)),ISNUMBER(SEARCH('[1]Lookup for use classification'!$C$14,B1850))),'[1]Lookup for use classification'!$A$14,"Other"))))))))))))</f>
        <v>Water &amp; Sewer</v>
      </c>
      <c r="D1850" s="39"/>
      <c r="E1850" s="41" t="s">
        <v>989</v>
      </c>
      <c r="F1850" s="41"/>
    </row>
    <row r="1851" spans="1:6">
      <c r="A1851" s="16" t="s">
        <v>1143</v>
      </c>
      <c r="B1851" s="38" t="s">
        <v>1138</v>
      </c>
      <c r="C1851" s="133" t="str">
        <f>IF(OR(ISNUMBER(SEARCH('[1]Lookup for use classification'!$B$1,B1851)),ISNUMBER(SEARCH('[1]Lookup for use classification'!$C$1,B1851)),ISNUMBER(SEARCH('[1]Lookup for use classification'!$D$1,B1851)),ISNUMBER(SEARCH('[1]Lookup for use classification'!$E$1,B1851))),'[1]Lookup for use classification'!$A$1,IF(ISNUMBER(SEARCH('[1]Lookup for use classification'!$B$2,B1851)),'[1]Lookup for use classification'!$A$2,IF(ISNUMBER(SEARCH('[1]Lookup for use classification'!$B$3,B1851)),'[1]Lookup for use classification'!$A$3,IF(OR(ISNUMBER(SEARCH('[1]Lookup for use classification'!$B$4,B1851)),ISNUMBER(SEARCH('[1]Lookup for use classification'!$C$4,B1851)),ISNUMBER(SEARCH('[1]Lookup for use classification'!$D$4,B1851)),ISNUMBER(SEARCH('[1]Lookup for use classification'!$E$4,B1851))),'[1]Lookup for use classification'!$A$4,IF(OR(ISNUMBER(SEARCH('[1]Lookup for use classification'!$B$5,B1851)),ISNUMBER(SEARCH('[1]Lookup for use classification'!$C$5,B1851)),ISNUMBER(SEARCH('[1]Lookup for use classification'!$D$5,B1851))),'[1]Lookup for use classification'!$A$5,IF(OR(ISNUMBER(SEARCH('[1]Lookup for use classification'!$B$7,B1851)),ISNUMBER(SEARCH('[1]Lookup for use classification'!$C$7,B1851)),ISNUMBER(SEARCH('[1]Lookup for use classification'!$D$7,B1851))),'[1]Lookup for use classification'!$A$7,IF(OR(ISNUMBER(SEARCH('[1]Lookup for use classification'!$B$9,B1851)),ISNUMBER(SEARCH('[1]Lookup for use classification'!$C$9,B1851)),ISNUMBER(SEARCH('[1]Lookup for use classification'!$D$9,B1851)),ISNUMBER(SEARCH('[1]Lookup for use classification'!$E$9,B1851)),ISNUMBER(SEARCH('[1]Lookup for use classification'!$F$9,B1851)),ISNUMBER(SEARCH('[1]Lookup for use classification'!$G$9,B1851)),ISNUMBER(SEARCH('[1]Lookup for use classification'!$H$9,B1851)),ISNUMBER(SEARCH('[1]Lookup for use classification'!$I$9,B1851)),ISNUMBER(SEARCH('[1]Lookup for use classification'!$J$9,B1851)),ISNUMBER(SEARCH('[1]Lookup for use classification'!$K$9,B1851))),'[1]Lookup for use classification'!$A$9,IF(OR(ISNUMBER(SEARCH('[1]Lookup for use classification'!$B$10,B1851)),ISNUMBER(SEARCH('[1]Lookup for use classification'!$C$10,B1851)),ISNUMBER(SEARCH('[1]Lookup for use classification'!$D$10,B1851)),ISNUMBER(SEARCH('[1]Lookup for use classification'!$E$10,B1851)),ISNUMBER(SEARCH('[1]Lookup for use classification'!$F$10,B1851)),ISNUMBER(SEARCH('[1]Lookup for use classification'!$G$10,B1851))),'[1]Lookup for use classification'!$A$10,IF(OR(ISNUMBER(SEARCH('[1]Lookup for use classification'!$B$11,B1851)),ISNUMBER(SEARCH('[1]Lookup for use classification'!$C$11,B1851))),'[1]Lookup for use classification'!$A$11,IF(OR(ISNUMBER(SEARCH('[1]Lookup for use classification'!$B$12,B1851)),ISNUMBER(SEARCH('[1]Lookup for use classification'!$C$12,B1851))),'[1]Lookup for use classification'!$A$12,IF(OR(ISNUMBER(SEARCH('[1]Lookup for use classification'!$B$13,B1851)),ISNUMBER(SEARCH('[1]Lookup for use classification'!$C$13,B1851)),ISNUMBER(SEARCH('[1]Lookup for use classification'!$D$13,B1851)),,ISNUMBER(SEARCH('[1]Lookup for use classification'!$C$13,B1851)),ISNUMBER(SEARCH('[1]Lookup for use classification'!$E$13,B1851))),'[1]Lookup for use classification'!$A$13,IF(OR(ISNUMBER(SEARCH('[1]Lookup for use classification'!$B$14,B1851)),ISNUMBER(SEARCH('[1]Lookup for use classification'!$C$14,B1851))),'[1]Lookup for use classification'!$A$14,"Other"))))))))))))</f>
        <v>Office</v>
      </c>
      <c r="D1851" s="39"/>
      <c r="E1851" s="41" t="s">
        <v>989</v>
      </c>
      <c r="F1851" s="41"/>
    </row>
    <row r="1852" spans="1:6">
      <c r="A1852" s="16" t="s">
        <v>1143</v>
      </c>
      <c r="B1852" s="38" t="s">
        <v>1139</v>
      </c>
      <c r="C1852" s="133" t="str">
        <f>IF(OR(ISNUMBER(SEARCH('[1]Lookup for use classification'!$B$1,B1852)),ISNUMBER(SEARCH('[1]Lookup for use classification'!$C$1,B1852)),ISNUMBER(SEARCH('[1]Lookup for use classification'!$D$1,B1852)),ISNUMBER(SEARCH('[1]Lookup for use classification'!$E$1,B1852))),'[1]Lookup for use classification'!$A$1,IF(ISNUMBER(SEARCH('[1]Lookup for use classification'!$B$2,B1852)),'[1]Lookup for use classification'!$A$2,IF(ISNUMBER(SEARCH('[1]Lookup for use classification'!$B$3,B1852)),'[1]Lookup for use classification'!$A$3,IF(OR(ISNUMBER(SEARCH('[1]Lookup for use classification'!$B$4,B1852)),ISNUMBER(SEARCH('[1]Lookup for use classification'!$C$4,B1852)),ISNUMBER(SEARCH('[1]Lookup for use classification'!$D$4,B1852)),ISNUMBER(SEARCH('[1]Lookup for use classification'!$E$4,B1852))),'[1]Lookup for use classification'!$A$4,IF(OR(ISNUMBER(SEARCH('[1]Lookup for use classification'!$B$5,B1852)),ISNUMBER(SEARCH('[1]Lookup for use classification'!$C$5,B1852)),ISNUMBER(SEARCH('[1]Lookup for use classification'!$D$5,B1852))),'[1]Lookup for use classification'!$A$5,IF(OR(ISNUMBER(SEARCH('[1]Lookup for use classification'!$B$7,B1852)),ISNUMBER(SEARCH('[1]Lookup for use classification'!$C$7,B1852)),ISNUMBER(SEARCH('[1]Lookup for use classification'!$D$7,B1852))),'[1]Lookup for use classification'!$A$7,IF(OR(ISNUMBER(SEARCH('[1]Lookup for use classification'!$B$9,B1852)),ISNUMBER(SEARCH('[1]Lookup for use classification'!$C$9,B1852)),ISNUMBER(SEARCH('[1]Lookup for use classification'!$D$9,B1852)),ISNUMBER(SEARCH('[1]Lookup for use classification'!$E$9,B1852)),ISNUMBER(SEARCH('[1]Lookup for use classification'!$F$9,B1852)),ISNUMBER(SEARCH('[1]Lookup for use classification'!$G$9,B1852)),ISNUMBER(SEARCH('[1]Lookup for use classification'!$H$9,B1852)),ISNUMBER(SEARCH('[1]Lookup for use classification'!$I$9,B1852)),ISNUMBER(SEARCH('[1]Lookup for use classification'!$J$9,B1852)),ISNUMBER(SEARCH('[1]Lookup for use classification'!$K$9,B1852))),'[1]Lookup for use classification'!$A$9,IF(OR(ISNUMBER(SEARCH('[1]Lookup for use classification'!$B$10,B1852)),ISNUMBER(SEARCH('[1]Lookup for use classification'!$C$10,B1852)),ISNUMBER(SEARCH('[1]Lookup for use classification'!$D$10,B1852)),ISNUMBER(SEARCH('[1]Lookup for use classification'!$E$10,B1852)),ISNUMBER(SEARCH('[1]Lookup for use classification'!$F$10,B1852)),ISNUMBER(SEARCH('[1]Lookup for use classification'!$G$10,B1852))),'[1]Lookup for use classification'!$A$10,IF(OR(ISNUMBER(SEARCH('[1]Lookup for use classification'!$B$11,B1852)),ISNUMBER(SEARCH('[1]Lookup for use classification'!$C$11,B1852))),'[1]Lookup for use classification'!$A$11,IF(OR(ISNUMBER(SEARCH('[1]Lookup for use classification'!$B$12,B1852)),ISNUMBER(SEARCH('[1]Lookup for use classification'!$C$12,B1852))),'[1]Lookup for use classification'!$A$12,IF(OR(ISNUMBER(SEARCH('[1]Lookup for use classification'!$B$13,B1852)),ISNUMBER(SEARCH('[1]Lookup for use classification'!$C$13,B1852)),ISNUMBER(SEARCH('[1]Lookup for use classification'!$D$13,B1852)),,ISNUMBER(SEARCH('[1]Lookup for use classification'!$C$13,B1852)),ISNUMBER(SEARCH('[1]Lookup for use classification'!$E$13,B1852))),'[1]Lookup for use classification'!$A$13,IF(OR(ISNUMBER(SEARCH('[1]Lookup for use classification'!$B$14,B1852)),ISNUMBER(SEARCH('[1]Lookup for use classification'!$C$14,B1852))),'[1]Lookup for use classification'!$A$14,"Other"))))))))))))</f>
        <v>Other</v>
      </c>
      <c r="D1852" s="39"/>
      <c r="E1852" s="41"/>
      <c r="F1852" s="41"/>
    </row>
    <row r="1853" spans="1:6">
      <c r="A1853" s="16" t="s">
        <v>1143</v>
      </c>
      <c r="B1853" s="17" t="s">
        <v>1140</v>
      </c>
      <c r="C1853" s="133" t="str">
        <f>IF(OR(ISNUMBER(SEARCH('[1]Lookup for use classification'!$B$1,B1853)),ISNUMBER(SEARCH('[1]Lookup for use classification'!$C$1,B1853)),ISNUMBER(SEARCH('[1]Lookup for use classification'!$D$1,B1853)),ISNUMBER(SEARCH('[1]Lookup for use classification'!$E$1,B1853))),'[1]Lookup for use classification'!$A$1,IF(ISNUMBER(SEARCH('[1]Lookup for use classification'!$B$2,B1853)),'[1]Lookup for use classification'!$A$2,IF(ISNUMBER(SEARCH('[1]Lookup for use classification'!$B$3,B1853)),'[1]Lookup for use classification'!$A$3,IF(OR(ISNUMBER(SEARCH('[1]Lookup for use classification'!$B$4,B1853)),ISNUMBER(SEARCH('[1]Lookup for use classification'!$C$4,B1853)),ISNUMBER(SEARCH('[1]Lookup for use classification'!$D$4,B1853)),ISNUMBER(SEARCH('[1]Lookup for use classification'!$E$4,B1853))),'[1]Lookup for use classification'!$A$4,IF(OR(ISNUMBER(SEARCH('[1]Lookup for use classification'!$B$5,B1853)),ISNUMBER(SEARCH('[1]Lookup for use classification'!$C$5,B1853)),ISNUMBER(SEARCH('[1]Lookup for use classification'!$D$5,B1853))),'[1]Lookup for use classification'!$A$5,IF(OR(ISNUMBER(SEARCH('[1]Lookup for use classification'!$B$7,B1853)),ISNUMBER(SEARCH('[1]Lookup for use classification'!$C$7,B1853)),ISNUMBER(SEARCH('[1]Lookup for use classification'!$D$7,B1853))),'[1]Lookup for use classification'!$A$7,IF(OR(ISNUMBER(SEARCH('[1]Lookup for use classification'!$B$9,B1853)),ISNUMBER(SEARCH('[1]Lookup for use classification'!$C$9,B1853)),ISNUMBER(SEARCH('[1]Lookup for use classification'!$D$9,B1853)),ISNUMBER(SEARCH('[1]Lookup for use classification'!$E$9,B1853)),ISNUMBER(SEARCH('[1]Lookup for use classification'!$F$9,B1853)),ISNUMBER(SEARCH('[1]Lookup for use classification'!$G$9,B1853)),ISNUMBER(SEARCH('[1]Lookup for use classification'!$H$9,B1853)),ISNUMBER(SEARCH('[1]Lookup for use classification'!$I$9,B1853)),ISNUMBER(SEARCH('[1]Lookup for use classification'!$J$9,B1853)),ISNUMBER(SEARCH('[1]Lookup for use classification'!$K$9,B1853))),'[1]Lookup for use classification'!$A$9,IF(OR(ISNUMBER(SEARCH('[1]Lookup for use classification'!$B$10,B1853)),ISNUMBER(SEARCH('[1]Lookup for use classification'!$C$10,B1853)),ISNUMBER(SEARCH('[1]Lookup for use classification'!$D$10,B1853)),ISNUMBER(SEARCH('[1]Lookup for use classification'!$E$10,B1853)),ISNUMBER(SEARCH('[1]Lookup for use classification'!$F$10,B1853)),ISNUMBER(SEARCH('[1]Lookup for use classification'!$G$10,B1853))),'[1]Lookup for use classification'!$A$10,IF(OR(ISNUMBER(SEARCH('[1]Lookup for use classification'!$B$11,B1853)),ISNUMBER(SEARCH('[1]Lookup for use classification'!$C$11,B1853))),'[1]Lookup for use classification'!$A$11,IF(OR(ISNUMBER(SEARCH('[1]Lookup for use classification'!$B$12,B1853)),ISNUMBER(SEARCH('[1]Lookup for use classification'!$C$12,B1853))),'[1]Lookup for use classification'!$A$12,IF(OR(ISNUMBER(SEARCH('[1]Lookup for use classification'!$B$13,B1853)),ISNUMBER(SEARCH('[1]Lookup for use classification'!$C$13,B1853)),ISNUMBER(SEARCH('[1]Lookup for use classification'!$D$13,B1853)),,ISNUMBER(SEARCH('[1]Lookup for use classification'!$C$13,B1853)),ISNUMBER(SEARCH('[1]Lookup for use classification'!$E$13,B1853))),'[1]Lookup for use classification'!$A$13,IF(OR(ISNUMBER(SEARCH('[1]Lookup for use classification'!$B$14,B1853)),ISNUMBER(SEARCH('[1]Lookup for use classification'!$C$14,B1853))),'[1]Lookup for use classification'!$A$14,"Other"))))))))))))</f>
        <v>Other</v>
      </c>
      <c r="D1853" s="18"/>
      <c r="E1853" s="19"/>
      <c r="F1853" s="19"/>
    </row>
    <row r="1854" spans="1:6">
      <c r="A1854" s="16" t="s">
        <v>1143</v>
      </c>
      <c r="B1854" s="38" t="s">
        <v>254</v>
      </c>
      <c r="C1854" s="133" t="str">
        <f>IF(OR(ISNUMBER(SEARCH('[1]Lookup for use classification'!$B$1,B1854)),ISNUMBER(SEARCH('[1]Lookup for use classification'!$C$1,B1854)),ISNUMBER(SEARCH('[1]Lookup for use classification'!$D$1,B1854)),ISNUMBER(SEARCH('[1]Lookup for use classification'!$E$1,B1854))),'[1]Lookup for use classification'!$A$1,IF(ISNUMBER(SEARCH('[1]Lookup for use classification'!$B$2,B1854)),'[1]Lookup for use classification'!$A$2,IF(ISNUMBER(SEARCH('[1]Lookup for use classification'!$B$3,B1854)),'[1]Lookup for use classification'!$A$3,IF(OR(ISNUMBER(SEARCH('[1]Lookup for use classification'!$B$4,B1854)),ISNUMBER(SEARCH('[1]Lookup for use classification'!$C$4,B1854)),ISNUMBER(SEARCH('[1]Lookup for use classification'!$D$4,B1854)),ISNUMBER(SEARCH('[1]Lookup for use classification'!$E$4,B1854))),'[1]Lookup for use classification'!$A$4,IF(OR(ISNUMBER(SEARCH('[1]Lookup for use classification'!$B$5,B1854)),ISNUMBER(SEARCH('[1]Lookup for use classification'!$C$5,B1854)),ISNUMBER(SEARCH('[1]Lookup for use classification'!$D$5,B1854))),'[1]Lookup for use classification'!$A$5,IF(OR(ISNUMBER(SEARCH('[1]Lookup for use classification'!$B$7,B1854)),ISNUMBER(SEARCH('[1]Lookup for use classification'!$C$7,B1854)),ISNUMBER(SEARCH('[1]Lookup for use classification'!$D$7,B1854))),'[1]Lookup for use classification'!$A$7,IF(OR(ISNUMBER(SEARCH('[1]Lookup for use classification'!$B$9,B1854)),ISNUMBER(SEARCH('[1]Lookup for use classification'!$C$9,B1854)),ISNUMBER(SEARCH('[1]Lookup for use classification'!$D$9,B1854)),ISNUMBER(SEARCH('[1]Lookup for use classification'!$E$9,B1854)),ISNUMBER(SEARCH('[1]Lookup for use classification'!$F$9,B1854)),ISNUMBER(SEARCH('[1]Lookup for use classification'!$G$9,B1854)),ISNUMBER(SEARCH('[1]Lookup for use classification'!$H$9,B1854)),ISNUMBER(SEARCH('[1]Lookup for use classification'!$I$9,B1854)),ISNUMBER(SEARCH('[1]Lookup for use classification'!$J$9,B1854)),ISNUMBER(SEARCH('[1]Lookup for use classification'!$K$9,B1854))),'[1]Lookup for use classification'!$A$9,IF(OR(ISNUMBER(SEARCH('[1]Lookup for use classification'!$B$10,B1854)),ISNUMBER(SEARCH('[1]Lookup for use classification'!$C$10,B1854)),ISNUMBER(SEARCH('[1]Lookup for use classification'!$D$10,B1854)),ISNUMBER(SEARCH('[1]Lookup for use classification'!$E$10,B1854)),ISNUMBER(SEARCH('[1]Lookup for use classification'!$F$10,B1854)),ISNUMBER(SEARCH('[1]Lookup for use classification'!$G$10,B1854))),'[1]Lookup for use classification'!$A$10,IF(OR(ISNUMBER(SEARCH('[1]Lookup for use classification'!$B$11,B1854)),ISNUMBER(SEARCH('[1]Lookup for use classification'!$C$11,B1854))),'[1]Lookup for use classification'!$A$11,IF(OR(ISNUMBER(SEARCH('[1]Lookup for use classification'!$B$12,B1854)),ISNUMBER(SEARCH('[1]Lookup for use classification'!$C$12,B1854))),'[1]Lookup for use classification'!$A$12,IF(OR(ISNUMBER(SEARCH('[1]Lookup for use classification'!$B$13,B1854)),ISNUMBER(SEARCH('[1]Lookup for use classification'!$C$13,B1854)),ISNUMBER(SEARCH('[1]Lookup for use classification'!$D$13,B1854)),,ISNUMBER(SEARCH('[1]Lookup for use classification'!$C$13,B1854)),ISNUMBER(SEARCH('[1]Lookup for use classification'!$E$13,B1854))),'[1]Lookup for use classification'!$A$13,IF(OR(ISNUMBER(SEARCH('[1]Lookup for use classification'!$B$14,B1854)),ISNUMBER(SEARCH('[1]Lookup for use classification'!$C$14,B1854))),'[1]Lookup for use classification'!$A$14,"Other"))))))))))))</f>
        <v>Retail - Other</v>
      </c>
      <c r="D1854" s="39"/>
      <c r="E1854" s="41"/>
      <c r="F1854" s="41"/>
    </row>
    <row r="1855" spans="1:6">
      <c r="A1855" s="16" t="s">
        <v>1143</v>
      </c>
      <c r="B1855" s="38" t="s">
        <v>1141</v>
      </c>
      <c r="C1855" s="133" t="str">
        <f>IF(OR(ISNUMBER(SEARCH('[1]Lookup for use classification'!$B$1,B1855)),ISNUMBER(SEARCH('[1]Lookup for use classification'!$C$1,B1855)),ISNUMBER(SEARCH('[1]Lookup for use classification'!$D$1,B1855)),ISNUMBER(SEARCH('[1]Lookup for use classification'!$E$1,B1855))),'[1]Lookup for use classification'!$A$1,IF(ISNUMBER(SEARCH('[1]Lookup for use classification'!$B$2,B1855)),'[1]Lookup for use classification'!$A$2,IF(ISNUMBER(SEARCH('[1]Lookup for use classification'!$B$3,B1855)),'[1]Lookup for use classification'!$A$3,IF(OR(ISNUMBER(SEARCH('[1]Lookup for use classification'!$B$4,B1855)),ISNUMBER(SEARCH('[1]Lookup for use classification'!$C$4,B1855)),ISNUMBER(SEARCH('[1]Lookup for use classification'!$D$4,B1855)),ISNUMBER(SEARCH('[1]Lookup for use classification'!$E$4,B1855))),'[1]Lookup for use classification'!$A$4,IF(OR(ISNUMBER(SEARCH('[1]Lookup for use classification'!$B$5,B1855)),ISNUMBER(SEARCH('[1]Lookup for use classification'!$C$5,B1855)),ISNUMBER(SEARCH('[1]Lookup for use classification'!$D$5,B1855))),'[1]Lookup for use classification'!$A$5,IF(OR(ISNUMBER(SEARCH('[1]Lookup for use classification'!$B$7,B1855)),ISNUMBER(SEARCH('[1]Lookup for use classification'!$C$7,B1855)),ISNUMBER(SEARCH('[1]Lookup for use classification'!$D$7,B1855))),'[1]Lookup for use classification'!$A$7,IF(OR(ISNUMBER(SEARCH('[1]Lookup for use classification'!$B$9,B1855)),ISNUMBER(SEARCH('[1]Lookup for use classification'!$C$9,B1855)),ISNUMBER(SEARCH('[1]Lookup for use classification'!$D$9,B1855)),ISNUMBER(SEARCH('[1]Lookup for use classification'!$E$9,B1855)),ISNUMBER(SEARCH('[1]Lookup for use classification'!$F$9,B1855)),ISNUMBER(SEARCH('[1]Lookup for use classification'!$G$9,B1855)),ISNUMBER(SEARCH('[1]Lookup for use classification'!$H$9,B1855)),ISNUMBER(SEARCH('[1]Lookup for use classification'!$I$9,B1855)),ISNUMBER(SEARCH('[1]Lookup for use classification'!$J$9,B1855)),ISNUMBER(SEARCH('[1]Lookup for use classification'!$K$9,B1855))),'[1]Lookup for use classification'!$A$9,IF(OR(ISNUMBER(SEARCH('[1]Lookup for use classification'!$B$10,B1855)),ISNUMBER(SEARCH('[1]Lookup for use classification'!$C$10,B1855)),ISNUMBER(SEARCH('[1]Lookup for use classification'!$D$10,B1855)),ISNUMBER(SEARCH('[1]Lookup for use classification'!$E$10,B1855)),ISNUMBER(SEARCH('[1]Lookup for use classification'!$F$10,B1855)),ISNUMBER(SEARCH('[1]Lookup for use classification'!$G$10,B1855))),'[1]Lookup for use classification'!$A$10,IF(OR(ISNUMBER(SEARCH('[1]Lookup for use classification'!$B$11,B1855)),ISNUMBER(SEARCH('[1]Lookup for use classification'!$C$11,B1855))),'[1]Lookup for use classification'!$A$11,IF(OR(ISNUMBER(SEARCH('[1]Lookup for use classification'!$B$12,B1855)),ISNUMBER(SEARCH('[1]Lookup for use classification'!$C$12,B1855))),'[1]Lookup for use classification'!$A$12,IF(OR(ISNUMBER(SEARCH('[1]Lookup for use classification'!$B$13,B1855)),ISNUMBER(SEARCH('[1]Lookup for use classification'!$C$13,B1855)),ISNUMBER(SEARCH('[1]Lookup for use classification'!$D$13,B1855)),,ISNUMBER(SEARCH('[1]Lookup for use classification'!$C$13,B1855)),ISNUMBER(SEARCH('[1]Lookup for use classification'!$E$13,B1855))),'[1]Lookup for use classification'!$A$13,IF(OR(ISNUMBER(SEARCH('[1]Lookup for use classification'!$B$14,B1855)),ISNUMBER(SEARCH('[1]Lookup for use classification'!$C$14,B1855))),'[1]Lookup for use classification'!$A$14,"Other"))))))))))))</f>
        <v>Public Assembly</v>
      </c>
      <c r="D1855" s="39"/>
      <c r="E1855" s="41"/>
      <c r="F1855" s="41"/>
    </row>
    <row r="1856" spans="1:6">
      <c r="A1856" s="16" t="s">
        <v>1143</v>
      </c>
      <c r="B1856" s="17" t="s">
        <v>1142</v>
      </c>
      <c r="C1856" s="133" t="str">
        <f>IF(OR(ISNUMBER(SEARCH('[1]Lookup for use classification'!$B$1,B1856)),ISNUMBER(SEARCH('[1]Lookup for use classification'!$C$1,B1856)),ISNUMBER(SEARCH('[1]Lookup for use classification'!$D$1,B1856)),ISNUMBER(SEARCH('[1]Lookup for use classification'!$E$1,B1856))),'[1]Lookup for use classification'!$A$1,IF(ISNUMBER(SEARCH('[1]Lookup for use classification'!$B$2,B1856)),'[1]Lookup for use classification'!$A$2,IF(ISNUMBER(SEARCH('[1]Lookup for use classification'!$B$3,B1856)),'[1]Lookup for use classification'!$A$3,IF(OR(ISNUMBER(SEARCH('[1]Lookup for use classification'!$B$4,B1856)),ISNUMBER(SEARCH('[1]Lookup for use classification'!$C$4,B1856)),ISNUMBER(SEARCH('[1]Lookup for use classification'!$D$4,B1856)),ISNUMBER(SEARCH('[1]Lookup for use classification'!$E$4,B1856))),'[1]Lookup for use classification'!$A$4,IF(OR(ISNUMBER(SEARCH('[1]Lookup for use classification'!$B$5,B1856)),ISNUMBER(SEARCH('[1]Lookup for use classification'!$C$5,B1856)),ISNUMBER(SEARCH('[1]Lookup for use classification'!$D$5,B1856))),'[1]Lookup for use classification'!$A$5,IF(OR(ISNUMBER(SEARCH('[1]Lookup for use classification'!$B$7,B1856)),ISNUMBER(SEARCH('[1]Lookup for use classification'!$C$7,B1856)),ISNUMBER(SEARCH('[1]Lookup for use classification'!$D$7,B1856))),'[1]Lookup for use classification'!$A$7,IF(OR(ISNUMBER(SEARCH('[1]Lookup for use classification'!$B$9,B1856)),ISNUMBER(SEARCH('[1]Lookup for use classification'!$C$9,B1856)),ISNUMBER(SEARCH('[1]Lookup for use classification'!$D$9,B1856)),ISNUMBER(SEARCH('[1]Lookup for use classification'!$E$9,B1856)),ISNUMBER(SEARCH('[1]Lookup for use classification'!$F$9,B1856)),ISNUMBER(SEARCH('[1]Lookup for use classification'!$G$9,B1856)),ISNUMBER(SEARCH('[1]Lookup for use classification'!$H$9,B1856)),ISNUMBER(SEARCH('[1]Lookup for use classification'!$I$9,B1856)),ISNUMBER(SEARCH('[1]Lookup for use classification'!$J$9,B1856)),ISNUMBER(SEARCH('[1]Lookup for use classification'!$K$9,B1856))),'[1]Lookup for use classification'!$A$9,IF(OR(ISNUMBER(SEARCH('[1]Lookup for use classification'!$B$10,B1856)),ISNUMBER(SEARCH('[1]Lookup for use classification'!$C$10,B1856)),ISNUMBER(SEARCH('[1]Lookup for use classification'!$D$10,B1856)),ISNUMBER(SEARCH('[1]Lookup for use classification'!$E$10,B1856)),ISNUMBER(SEARCH('[1]Lookup for use classification'!$F$10,B1856)),ISNUMBER(SEARCH('[1]Lookup for use classification'!$G$10,B1856))),'[1]Lookup for use classification'!$A$10,IF(OR(ISNUMBER(SEARCH('[1]Lookup for use classification'!$B$11,B1856)),ISNUMBER(SEARCH('[1]Lookup for use classification'!$C$11,B1856))),'[1]Lookup for use classification'!$A$11,IF(OR(ISNUMBER(SEARCH('[1]Lookup for use classification'!$B$12,B1856)),ISNUMBER(SEARCH('[1]Lookup for use classification'!$C$12,B1856))),'[1]Lookup for use classification'!$A$12,IF(OR(ISNUMBER(SEARCH('[1]Lookup for use classification'!$B$13,B1856)),ISNUMBER(SEARCH('[1]Lookup for use classification'!$C$13,B1856)),ISNUMBER(SEARCH('[1]Lookup for use classification'!$D$13,B1856)),,ISNUMBER(SEARCH('[1]Lookup for use classification'!$C$13,B1856)),ISNUMBER(SEARCH('[1]Lookup for use classification'!$E$13,B1856))),'[1]Lookup for use classification'!$A$13,IF(OR(ISNUMBER(SEARCH('[1]Lookup for use classification'!$B$14,B1856)),ISNUMBER(SEARCH('[1]Lookup for use classification'!$C$14,B1856))),'[1]Lookup for use classification'!$A$14,"Other"))))))))))))</f>
        <v>Office</v>
      </c>
      <c r="D1856" s="18"/>
      <c r="E1856" s="19"/>
      <c r="F1856" s="19"/>
    </row>
    <row r="1857" spans="1:6">
      <c r="A1857" s="16" t="s">
        <v>445</v>
      </c>
      <c r="B1857" s="50" t="s">
        <v>209</v>
      </c>
      <c r="C1857" s="133" t="str">
        <f>IF(OR(ISNUMBER(SEARCH('[1]Lookup for use classification'!$B$1,B1857)),ISNUMBER(SEARCH('[1]Lookup for use classification'!$C$1,B1857)),ISNUMBER(SEARCH('[1]Lookup for use classification'!$D$1,B1857)),ISNUMBER(SEARCH('[1]Lookup for use classification'!$E$1,B1857))),'[1]Lookup for use classification'!$A$1,IF(ISNUMBER(SEARCH('[1]Lookup for use classification'!$B$2,B1857)),'[1]Lookup for use classification'!$A$2,IF(ISNUMBER(SEARCH('[1]Lookup for use classification'!$B$3,B1857)),'[1]Lookup for use classification'!$A$3,IF(OR(ISNUMBER(SEARCH('[1]Lookup for use classification'!$B$4,B1857)),ISNUMBER(SEARCH('[1]Lookup for use classification'!$C$4,B1857)),ISNUMBER(SEARCH('[1]Lookup for use classification'!$D$4,B1857)),ISNUMBER(SEARCH('[1]Lookup for use classification'!$E$4,B1857))),'[1]Lookup for use classification'!$A$4,IF(OR(ISNUMBER(SEARCH('[1]Lookup for use classification'!$B$5,B1857)),ISNUMBER(SEARCH('[1]Lookup for use classification'!$C$5,B1857)),ISNUMBER(SEARCH('[1]Lookup for use classification'!$D$5,B1857))),'[1]Lookup for use classification'!$A$5,IF(OR(ISNUMBER(SEARCH('[1]Lookup for use classification'!$B$7,B1857)),ISNUMBER(SEARCH('[1]Lookup for use classification'!$C$7,B1857)),ISNUMBER(SEARCH('[1]Lookup for use classification'!$D$7,B1857))),'[1]Lookup for use classification'!$A$7,IF(OR(ISNUMBER(SEARCH('[1]Lookup for use classification'!$B$9,B1857)),ISNUMBER(SEARCH('[1]Lookup for use classification'!$C$9,B1857)),ISNUMBER(SEARCH('[1]Lookup for use classification'!$D$9,B1857)),ISNUMBER(SEARCH('[1]Lookup for use classification'!$E$9,B1857)),ISNUMBER(SEARCH('[1]Lookup for use classification'!$F$9,B1857)),ISNUMBER(SEARCH('[1]Lookup for use classification'!$G$9,B1857)),ISNUMBER(SEARCH('[1]Lookup for use classification'!$H$9,B1857)),ISNUMBER(SEARCH('[1]Lookup for use classification'!$I$9,B1857)),ISNUMBER(SEARCH('[1]Lookup for use classification'!$J$9,B1857)),ISNUMBER(SEARCH('[1]Lookup for use classification'!$K$9,B1857))),'[1]Lookup for use classification'!$A$9,IF(OR(ISNUMBER(SEARCH('[1]Lookup for use classification'!$B$10,B1857)),ISNUMBER(SEARCH('[1]Lookup for use classification'!$C$10,B1857)),ISNUMBER(SEARCH('[1]Lookup for use classification'!$D$10,B1857)),ISNUMBER(SEARCH('[1]Lookup for use classification'!$E$10,B1857)),ISNUMBER(SEARCH('[1]Lookup for use classification'!$F$10,B1857)),ISNUMBER(SEARCH('[1]Lookup for use classification'!$G$10,B1857))),'[1]Lookup for use classification'!$A$10,IF(OR(ISNUMBER(SEARCH('[1]Lookup for use classification'!$B$11,B1857)),ISNUMBER(SEARCH('[1]Lookup for use classification'!$C$11,B1857))),'[1]Lookup for use classification'!$A$11,IF(OR(ISNUMBER(SEARCH('[1]Lookup for use classification'!$B$12,B1857)),ISNUMBER(SEARCH('[1]Lookup for use classification'!$C$12,B1857))),'[1]Lookup for use classification'!$A$12,IF(OR(ISNUMBER(SEARCH('[1]Lookup for use classification'!$B$13,B1857)),ISNUMBER(SEARCH('[1]Lookup for use classification'!$C$13,B1857)),ISNUMBER(SEARCH('[1]Lookup for use classification'!$D$13,B1857)),,ISNUMBER(SEARCH('[1]Lookup for use classification'!$C$13,B1857)),ISNUMBER(SEARCH('[1]Lookup for use classification'!$E$13,B1857))),'[1]Lookup for use classification'!$A$13,IF(OR(ISNUMBER(SEARCH('[1]Lookup for use classification'!$B$14,B1857)),ISNUMBER(SEARCH('[1]Lookup for use classification'!$C$14,B1857))),'[1]Lookup for use classification'!$A$14,"Other"))))))))))))</f>
        <v>Other</v>
      </c>
      <c r="D1857" s="33">
        <v>870</v>
      </c>
      <c r="E1857" s="119"/>
      <c r="F1857" s="29"/>
    </row>
    <row r="1858" spans="1:6">
      <c r="A1858" s="16" t="s">
        <v>445</v>
      </c>
      <c r="B1858" s="26" t="s">
        <v>446</v>
      </c>
      <c r="C1858" s="133" t="str">
        <f>IF(OR(ISNUMBER(SEARCH('[1]Lookup for use classification'!$B$1,B1858)),ISNUMBER(SEARCH('[1]Lookup for use classification'!$C$1,B1858)),ISNUMBER(SEARCH('[1]Lookup for use classification'!$D$1,B1858)),ISNUMBER(SEARCH('[1]Lookup for use classification'!$E$1,B1858))),'[1]Lookup for use classification'!$A$1,IF(ISNUMBER(SEARCH('[1]Lookup for use classification'!$B$2,B1858)),'[1]Lookup for use classification'!$A$2,IF(ISNUMBER(SEARCH('[1]Lookup for use classification'!$B$3,B1858)),'[1]Lookup for use classification'!$A$3,IF(OR(ISNUMBER(SEARCH('[1]Lookup for use classification'!$B$4,B1858)),ISNUMBER(SEARCH('[1]Lookup for use classification'!$C$4,B1858)),ISNUMBER(SEARCH('[1]Lookup for use classification'!$D$4,B1858)),ISNUMBER(SEARCH('[1]Lookup for use classification'!$E$4,B1858))),'[1]Lookup for use classification'!$A$4,IF(OR(ISNUMBER(SEARCH('[1]Lookup for use classification'!$B$5,B1858)),ISNUMBER(SEARCH('[1]Lookup for use classification'!$C$5,B1858)),ISNUMBER(SEARCH('[1]Lookup for use classification'!$D$5,B1858))),'[1]Lookup for use classification'!$A$5,IF(OR(ISNUMBER(SEARCH('[1]Lookup for use classification'!$B$7,B1858)),ISNUMBER(SEARCH('[1]Lookup for use classification'!$C$7,B1858)),ISNUMBER(SEARCH('[1]Lookup for use classification'!$D$7,B1858))),'[1]Lookup for use classification'!$A$7,IF(OR(ISNUMBER(SEARCH('[1]Lookup for use classification'!$B$9,B1858)),ISNUMBER(SEARCH('[1]Lookup for use classification'!$C$9,B1858)),ISNUMBER(SEARCH('[1]Lookup for use classification'!$D$9,B1858)),ISNUMBER(SEARCH('[1]Lookup for use classification'!$E$9,B1858)),ISNUMBER(SEARCH('[1]Lookup for use classification'!$F$9,B1858)),ISNUMBER(SEARCH('[1]Lookup for use classification'!$G$9,B1858)),ISNUMBER(SEARCH('[1]Lookup for use classification'!$H$9,B1858)),ISNUMBER(SEARCH('[1]Lookup for use classification'!$I$9,B1858)),ISNUMBER(SEARCH('[1]Lookup for use classification'!$J$9,B1858)),ISNUMBER(SEARCH('[1]Lookup for use classification'!$K$9,B1858))),'[1]Lookup for use classification'!$A$9,IF(OR(ISNUMBER(SEARCH('[1]Lookup for use classification'!$B$10,B1858)),ISNUMBER(SEARCH('[1]Lookup for use classification'!$C$10,B1858)),ISNUMBER(SEARCH('[1]Lookup for use classification'!$D$10,B1858)),ISNUMBER(SEARCH('[1]Lookup for use classification'!$E$10,B1858)),ISNUMBER(SEARCH('[1]Lookup for use classification'!$F$10,B1858)),ISNUMBER(SEARCH('[1]Lookup for use classification'!$G$10,B1858))),'[1]Lookup for use classification'!$A$10,IF(OR(ISNUMBER(SEARCH('[1]Lookup for use classification'!$B$11,B1858)),ISNUMBER(SEARCH('[1]Lookup for use classification'!$C$11,B1858))),'[1]Lookup for use classification'!$A$11,IF(OR(ISNUMBER(SEARCH('[1]Lookup for use classification'!$B$12,B1858)),ISNUMBER(SEARCH('[1]Lookup for use classification'!$C$12,B1858))),'[1]Lookup for use classification'!$A$12,IF(OR(ISNUMBER(SEARCH('[1]Lookup for use classification'!$B$13,B1858)),ISNUMBER(SEARCH('[1]Lookup for use classification'!$C$13,B1858)),ISNUMBER(SEARCH('[1]Lookup for use classification'!$D$13,B1858)),,ISNUMBER(SEARCH('[1]Lookup for use classification'!$C$13,B1858)),ISNUMBER(SEARCH('[1]Lookup for use classification'!$E$13,B1858))),'[1]Lookup for use classification'!$A$13,IF(OR(ISNUMBER(SEARCH('[1]Lookup for use classification'!$B$14,B1858)),ISNUMBER(SEARCH('[1]Lookup for use classification'!$C$14,B1858))),'[1]Lookup for use classification'!$A$14,"Other"))))))))))))</f>
        <v>Accomodation Services</v>
      </c>
      <c r="D1858" s="27">
        <v>1050</v>
      </c>
      <c r="E1858" s="29"/>
      <c r="F1858" s="29"/>
    </row>
    <row r="1859" spans="1:6">
      <c r="A1859" s="16" t="s">
        <v>445</v>
      </c>
      <c r="B1859" s="26" t="s">
        <v>147</v>
      </c>
      <c r="C1859" s="133" t="str">
        <f>IF(OR(ISNUMBER(SEARCH('[1]Lookup for use classification'!$B$1,B1859)),ISNUMBER(SEARCH('[1]Lookup for use classification'!$C$1,B1859)),ISNUMBER(SEARCH('[1]Lookup for use classification'!$D$1,B1859)),ISNUMBER(SEARCH('[1]Lookup for use classification'!$E$1,B1859))),'[1]Lookup for use classification'!$A$1,IF(ISNUMBER(SEARCH('[1]Lookup for use classification'!$B$2,B1859)),'[1]Lookup for use classification'!$A$2,IF(ISNUMBER(SEARCH('[1]Lookup for use classification'!$B$3,B1859)),'[1]Lookup for use classification'!$A$3,IF(OR(ISNUMBER(SEARCH('[1]Lookup for use classification'!$B$4,B1859)),ISNUMBER(SEARCH('[1]Lookup for use classification'!$C$4,B1859)),ISNUMBER(SEARCH('[1]Lookup for use classification'!$D$4,B1859)),ISNUMBER(SEARCH('[1]Lookup for use classification'!$E$4,B1859))),'[1]Lookup for use classification'!$A$4,IF(OR(ISNUMBER(SEARCH('[1]Lookup for use classification'!$B$5,B1859)),ISNUMBER(SEARCH('[1]Lookup for use classification'!$C$5,B1859)),ISNUMBER(SEARCH('[1]Lookup for use classification'!$D$5,B1859))),'[1]Lookup for use classification'!$A$5,IF(OR(ISNUMBER(SEARCH('[1]Lookup for use classification'!$B$7,B1859)),ISNUMBER(SEARCH('[1]Lookup for use classification'!$C$7,B1859)),ISNUMBER(SEARCH('[1]Lookup for use classification'!$D$7,B1859))),'[1]Lookup for use classification'!$A$7,IF(OR(ISNUMBER(SEARCH('[1]Lookup for use classification'!$B$9,B1859)),ISNUMBER(SEARCH('[1]Lookup for use classification'!$C$9,B1859)),ISNUMBER(SEARCH('[1]Lookup for use classification'!$D$9,B1859)),ISNUMBER(SEARCH('[1]Lookup for use classification'!$E$9,B1859)),ISNUMBER(SEARCH('[1]Lookup for use classification'!$F$9,B1859)),ISNUMBER(SEARCH('[1]Lookup for use classification'!$G$9,B1859)),ISNUMBER(SEARCH('[1]Lookup for use classification'!$H$9,B1859)),ISNUMBER(SEARCH('[1]Lookup for use classification'!$I$9,B1859)),ISNUMBER(SEARCH('[1]Lookup for use classification'!$J$9,B1859)),ISNUMBER(SEARCH('[1]Lookup for use classification'!$K$9,B1859))),'[1]Lookup for use classification'!$A$9,IF(OR(ISNUMBER(SEARCH('[1]Lookup for use classification'!$B$10,B1859)),ISNUMBER(SEARCH('[1]Lookup for use classification'!$C$10,B1859)),ISNUMBER(SEARCH('[1]Lookup for use classification'!$D$10,B1859)),ISNUMBER(SEARCH('[1]Lookup for use classification'!$E$10,B1859)),ISNUMBER(SEARCH('[1]Lookup for use classification'!$F$10,B1859)),ISNUMBER(SEARCH('[1]Lookup for use classification'!$G$10,B1859))),'[1]Lookup for use classification'!$A$10,IF(OR(ISNUMBER(SEARCH('[1]Lookup for use classification'!$B$11,B1859)),ISNUMBER(SEARCH('[1]Lookup for use classification'!$C$11,B1859))),'[1]Lookup for use classification'!$A$11,IF(OR(ISNUMBER(SEARCH('[1]Lookup for use classification'!$B$12,B1859)),ISNUMBER(SEARCH('[1]Lookup for use classification'!$C$12,B1859))),'[1]Lookup for use classification'!$A$12,IF(OR(ISNUMBER(SEARCH('[1]Lookup for use classification'!$B$13,B1859)),ISNUMBER(SEARCH('[1]Lookup for use classification'!$C$13,B1859)),ISNUMBER(SEARCH('[1]Lookup for use classification'!$D$13,B1859)),,ISNUMBER(SEARCH('[1]Lookup for use classification'!$C$13,B1859)),ISNUMBER(SEARCH('[1]Lookup for use classification'!$E$13,B1859))),'[1]Lookup for use classification'!$A$13,IF(OR(ISNUMBER(SEARCH('[1]Lookup for use classification'!$B$14,B1859)),ISNUMBER(SEARCH('[1]Lookup for use classification'!$C$14,B1859))),'[1]Lookup for use classification'!$A$14,"Other"))))))))))))</f>
        <v>Health Care - Hospitals</v>
      </c>
      <c r="D1859" s="27">
        <v>1714</v>
      </c>
      <c r="E1859" s="29" t="s">
        <v>6</v>
      </c>
      <c r="F1859" s="29"/>
    </row>
    <row r="1860" spans="1:6">
      <c r="A1860" s="16" t="s">
        <v>445</v>
      </c>
      <c r="B1860" s="26" t="s">
        <v>447</v>
      </c>
      <c r="C1860" s="133" t="str">
        <f>IF(OR(ISNUMBER(SEARCH('[1]Lookup for use classification'!$B$1,B1860)),ISNUMBER(SEARCH('[1]Lookup for use classification'!$C$1,B1860)),ISNUMBER(SEARCH('[1]Lookup for use classification'!$D$1,B1860)),ISNUMBER(SEARCH('[1]Lookup for use classification'!$E$1,B1860))),'[1]Lookup for use classification'!$A$1,IF(ISNUMBER(SEARCH('[1]Lookup for use classification'!$B$2,B1860)),'[1]Lookup for use classification'!$A$2,IF(ISNUMBER(SEARCH('[1]Lookup for use classification'!$B$3,B1860)),'[1]Lookup for use classification'!$A$3,IF(OR(ISNUMBER(SEARCH('[1]Lookup for use classification'!$B$4,B1860)),ISNUMBER(SEARCH('[1]Lookup for use classification'!$C$4,B1860)),ISNUMBER(SEARCH('[1]Lookup for use classification'!$D$4,B1860)),ISNUMBER(SEARCH('[1]Lookup for use classification'!$E$4,B1860))),'[1]Lookup for use classification'!$A$4,IF(OR(ISNUMBER(SEARCH('[1]Lookup for use classification'!$B$5,B1860)),ISNUMBER(SEARCH('[1]Lookup for use classification'!$C$5,B1860)),ISNUMBER(SEARCH('[1]Lookup for use classification'!$D$5,B1860))),'[1]Lookup for use classification'!$A$5,IF(OR(ISNUMBER(SEARCH('[1]Lookup for use classification'!$B$7,B1860)),ISNUMBER(SEARCH('[1]Lookup for use classification'!$C$7,B1860)),ISNUMBER(SEARCH('[1]Lookup for use classification'!$D$7,B1860))),'[1]Lookup for use classification'!$A$7,IF(OR(ISNUMBER(SEARCH('[1]Lookup for use classification'!$B$9,B1860)),ISNUMBER(SEARCH('[1]Lookup for use classification'!$C$9,B1860)),ISNUMBER(SEARCH('[1]Lookup for use classification'!$D$9,B1860)),ISNUMBER(SEARCH('[1]Lookup for use classification'!$E$9,B1860)),ISNUMBER(SEARCH('[1]Lookup for use classification'!$F$9,B1860)),ISNUMBER(SEARCH('[1]Lookup for use classification'!$G$9,B1860)),ISNUMBER(SEARCH('[1]Lookup for use classification'!$H$9,B1860)),ISNUMBER(SEARCH('[1]Lookup for use classification'!$I$9,B1860)),ISNUMBER(SEARCH('[1]Lookup for use classification'!$J$9,B1860)),ISNUMBER(SEARCH('[1]Lookup for use classification'!$K$9,B1860))),'[1]Lookup for use classification'!$A$9,IF(OR(ISNUMBER(SEARCH('[1]Lookup for use classification'!$B$10,B1860)),ISNUMBER(SEARCH('[1]Lookup for use classification'!$C$10,B1860)),ISNUMBER(SEARCH('[1]Lookup for use classification'!$D$10,B1860)),ISNUMBER(SEARCH('[1]Lookup for use classification'!$E$10,B1860)),ISNUMBER(SEARCH('[1]Lookup for use classification'!$F$10,B1860)),ISNUMBER(SEARCH('[1]Lookup for use classification'!$G$10,B1860))),'[1]Lookup for use classification'!$A$10,IF(OR(ISNUMBER(SEARCH('[1]Lookup for use classification'!$B$11,B1860)),ISNUMBER(SEARCH('[1]Lookup for use classification'!$C$11,B1860))),'[1]Lookup for use classification'!$A$11,IF(OR(ISNUMBER(SEARCH('[1]Lookup for use classification'!$B$12,B1860)),ISNUMBER(SEARCH('[1]Lookup for use classification'!$C$12,B1860))),'[1]Lookup for use classification'!$A$12,IF(OR(ISNUMBER(SEARCH('[1]Lookup for use classification'!$B$13,B1860)),ISNUMBER(SEARCH('[1]Lookup for use classification'!$C$13,B1860)),ISNUMBER(SEARCH('[1]Lookup for use classification'!$D$13,B1860)),,ISNUMBER(SEARCH('[1]Lookup for use classification'!$C$13,B1860)),ISNUMBER(SEARCH('[1]Lookup for use classification'!$E$13,B1860))),'[1]Lookup for use classification'!$A$13,IF(OR(ISNUMBER(SEARCH('[1]Lookup for use classification'!$B$14,B1860)),ISNUMBER(SEARCH('[1]Lookup for use classification'!$C$14,B1860))),'[1]Lookup for use classification'!$A$14,"Other"))))))))))))</f>
        <v>Other</v>
      </c>
      <c r="D1860" s="27">
        <v>1200</v>
      </c>
      <c r="E1860" s="29"/>
      <c r="F1860" s="29"/>
    </row>
    <row r="1861" spans="1:6">
      <c r="A1861" s="16" t="s">
        <v>445</v>
      </c>
      <c r="B1861" s="26" t="s">
        <v>164</v>
      </c>
      <c r="C1861" s="133" t="str">
        <f>IF(OR(ISNUMBER(SEARCH('[1]Lookup for use classification'!$B$1,B1861)),ISNUMBER(SEARCH('[1]Lookup for use classification'!$C$1,B1861)),ISNUMBER(SEARCH('[1]Lookup for use classification'!$D$1,B1861)),ISNUMBER(SEARCH('[1]Lookup for use classification'!$E$1,B1861))),'[1]Lookup for use classification'!$A$1,IF(ISNUMBER(SEARCH('[1]Lookup for use classification'!$B$2,B1861)),'[1]Lookup for use classification'!$A$2,IF(ISNUMBER(SEARCH('[1]Lookup for use classification'!$B$3,B1861)),'[1]Lookup for use classification'!$A$3,IF(OR(ISNUMBER(SEARCH('[1]Lookup for use classification'!$B$4,B1861)),ISNUMBER(SEARCH('[1]Lookup for use classification'!$C$4,B1861)),ISNUMBER(SEARCH('[1]Lookup for use classification'!$D$4,B1861)),ISNUMBER(SEARCH('[1]Lookup for use classification'!$E$4,B1861))),'[1]Lookup for use classification'!$A$4,IF(OR(ISNUMBER(SEARCH('[1]Lookup for use classification'!$B$5,B1861)),ISNUMBER(SEARCH('[1]Lookup for use classification'!$C$5,B1861)),ISNUMBER(SEARCH('[1]Lookup for use classification'!$D$5,B1861))),'[1]Lookup for use classification'!$A$5,IF(OR(ISNUMBER(SEARCH('[1]Lookup for use classification'!$B$7,B1861)),ISNUMBER(SEARCH('[1]Lookup for use classification'!$C$7,B1861)),ISNUMBER(SEARCH('[1]Lookup for use classification'!$D$7,B1861))),'[1]Lookup for use classification'!$A$7,IF(OR(ISNUMBER(SEARCH('[1]Lookup for use classification'!$B$9,B1861)),ISNUMBER(SEARCH('[1]Lookup for use classification'!$C$9,B1861)),ISNUMBER(SEARCH('[1]Lookup for use classification'!$D$9,B1861)),ISNUMBER(SEARCH('[1]Lookup for use classification'!$E$9,B1861)),ISNUMBER(SEARCH('[1]Lookup for use classification'!$F$9,B1861)),ISNUMBER(SEARCH('[1]Lookup for use classification'!$G$9,B1861)),ISNUMBER(SEARCH('[1]Lookup for use classification'!$H$9,B1861)),ISNUMBER(SEARCH('[1]Lookup for use classification'!$I$9,B1861)),ISNUMBER(SEARCH('[1]Lookup for use classification'!$J$9,B1861)),ISNUMBER(SEARCH('[1]Lookup for use classification'!$K$9,B1861))),'[1]Lookup for use classification'!$A$9,IF(OR(ISNUMBER(SEARCH('[1]Lookup for use classification'!$B$10,B1861)),ISNUMBER(SEARCH('[1]Lookup for use classification'!$C$10,B1861)),ISNUMBER(SEARCH('[1]Lookup for use classification'!$D$10,B1861)),ISNUMBER(SEARCH('[1]Lookup for use classification'!$E$10,B1861)),ISNUMBER(SEARCH('[1]Lookup for use classification'!$F$10,B1861)),ISNUMBER(SEARCH('[1]Lookup for use classification'!$G$10,B1861))),'[1]Lookup for use classification'!$A$10,IF(OR(ISNUMBER(SEARCH('[1]Lookup for use classification'!$B$11,B1861)),ISNUMBER(SEARCH('[1]Lookup for use classification'!$C$11,B1861))),'[1]Lookup for use classification'!$A$11,IF(OR(ISNUMBER(SEARCH('[1]Lookup for use classification'!$B$12,B1861)),ISNUMBER(SEARCH('[1]Lookup for use classification'!$C$12,B1861))),'[1]Lookup for use classification'!$A$12,IF(OR(ISNUMBER(SEARCH('[1]Lookup for use classification'!$B$13,B1861)),ISNUMBER(SEARCH('[1]Lookup for use classification'!$C$13,B1861)),ISNUMBER(SEARCH('[1]Lookup for use classification'!$D$13,B1861)),,ISNUMBER(SEARCH('[1]Lookup for use classification'!$C$13,B1861)),ISNUMBER(SEARCH('[1]Lookup for use classification'!$E$13,B1861))),'[1]Lookup for use classification'!$A$13,IF(OR(ISNUMBER(SEARCH('[1]Lookup for use classification'!$B$14,B1861)),ISNUMBER(SEARCH('[1]Lookup for use classification'!$C$14,B1861))),'[1]Lookup for use classification'!$A$14,"Other"))))))))))))</f>
        <v>Other</v>
      </c>
      <c r="D1861" s="27">
        <v>640</v>
      </c>
      <c r="E1861" s="29" t="s">
        <v>6</v>
      </c>
      <c r="F1861" s="29"/>
    </row>
    <row r="1862" spans="1:6">
      <c r="A1862" s="16" t="s">
        <v>445</v>
      </c>
      <c r="B1862" s="26" t="s">
        <v>448</v>
      </c>
      <c r="C1862" s="133" t="str">
        <f>IF(OR(ISNUMBER(SEARCH('[1]Lookup for use classification'!$B$1,B1862)),ISNUMBER(SEARCH('[1]Lookup for use classification'!$C$1,B1862)),ISNUMBER(SEARCH('[1]Lookup for use classification'!$D$1,B1862)),ISNUMBER(SEARCH('[1]Lookup for use classification'!$E$1,B1862))),'[1]Lookup for use classification'!$A$1,IF(ISNUMBER(SEARCH('[1]Lookup for use classification'!$B$2,B1862)),'[1]Lookup for use classification'!$A$2,IF(ISNUMBER(SEARCH('[1]Lookup for use classification'!$B$3,B1862)),'[1]Lookup for use classification'!$A$3,IF(OR(ISNUMBER(SEARCH('[1]Lookup for use classification'!$B$4,B1862)),ISNUMBER(SEARCH('[1]Lookup for use classification'!$C$4,B1862)),ISNUMBER(SEARCH('[1]Lookup for use classification'!$D$4,B1862)),ISNUMBER(SEARCH('[1]Lookup for use classification'!$E$4,B1862))),'[1]Lookup for use classification'!$A$4,IF(OR(ISNUMBER(SEARCH('[1]Lookup for use classification'!$B$5,B1862)),ISNUMBER(SEARCH('[1]Lookup for use classification'!$C$5,B1862)),ISNUMBER(SEARCH('[1]Lookup for use classification'!$D$5,B1862))),'[1]Lookup for use classification'!$A$5,IF(OR(ISNUMBER(SEARCH('[1]Lookup for use classification'!$B$7,B1862)),ISNUMBER(SEARCH('[1]Lookup for use classification'!$C$7,B1862)),ISNUMBER(SEARCH('[1]Lookup for use classification'!$D$7,B1862))),'[1]Lookup for use classification'!$A$7,IF(OR(ISNUMBER(SEARCH('[1]Lookup for use classification'!$B$9,B1862)),ISNUMBER(SEARCH('[1]Lookup for use classification'!$C$9,B1862)),ISNUMBER(SEARCH('[1]Lookup for use classification'!$D$9,B1862)),ISNUMBER(SEARCH('[1]Lookup for use classification'!$E$9,B1862)),ISNUMBER(SEARCH('[1]Lookup for use classification'!$F$9,B1862)),ISNUMBER(SEARCH('[1]Lookup for use classification'!$G$9,B1862)),ISNUMBER(SEARCH('[1]Lookup for use classification'!$H$9,B1862)),ISNUMBER(SEARCH('[1]Lookup for use classification'!$I$9,B1862)),ISNUMBER(SEARCH('[1]Lookup for use classification'!$J$9,B1862)),ISNUMBER(SEARCH('[1]Lookup for use classification'!$K$9,B1862))),'[1]Lookup for use classification'!$A$9,IF(OR(ISNUMBER(SEARCH('[1]Lookup for use classification'!$B$10,B1862)),ISNUMBER(SEARCH('[1]Lookup for use classification'!$C$10,B1862)),ISNUMBER(SEARCH('[1]Lookup for use classification'!$D$10,B1862)),ISNUMBER(SEARCH('[1]Lookup for use classification'!$E$10,B1862)),ISNUMBER(SEARCH('[1]Lookup for use classification'!$F$10,B1862)),ISNUMBER(SEARCH('[1]Lookup for use classification'!$G$10,B1862))),'[1]Lookup for use classification'!$A$10,IF(OR(ISNUMBER(SEARCH('[1]Lookup for use classification'!$B$11,B1862)),ISNUMBER(SEARCH('[1]Lookup for use classification'!$C$11,B1862))),'[1]Lookup for use classification'!$A$11,IF(OR(ISNUMBER(SEARCH('[1]Lookup for use classification'!$B$12,B1862)),ISNUMBER(SEARCH('[1]Lookup for use classification'!$C$12,B1862))),'[1]Lookup for use classification'!$A$12,IF(OR(ISNUMBER(SEARCH('[1]Lookup for use classification'!$B$13,B1862)),ISNUMBER(SEARCH('[1]Lookup for use classification'!$C$13,B1862)),ISNUMBER(SEARCH('[1]Lookup for use classification'!$D$13,B1862)),,ISNUMBER(SEARCH('[1]Lookup for use classification'!$C$13,B1862)),ISNUMBER(SEARCH('[1]Lookup for use classification'!$E$13,B1862))),'[1]Lookup for use classification'!$A$13,IF(OR(ISNUMBER(SEARCH('[1]Lookup for use classification'!$B$14,B1862)),ISNUMBER(SEARCH('[1]Lookup for use classification'!$C$14,B1862))),'[1]Lookup for use classification'!$A$14,"Other"))))))))))))</f>
        <v>Office</v>
      </c>
      <c r="D1862" s="27">
        <v>2640</v>
      </c>
      <c r="E1862" s="29" t="s">
        <v>6</v>
      </c>
      <c r="F1862" s="29"/>
    </row>
    <row r="1863" spans="1:6">
      <c r="A1863" s="16" t="s">
        <v>445</v>
      </c>
      <c r="B1863" s="26" t="s">
        <v>449</v>
      </c>
      <c r="C1863" s="133" t="str">
        <f>IF(OR(ISNUMBER(SEARCH('[1]Lookup for use classification'!$B$1,B1863)),ISNUMBER(SEARCH('[1]Lookup for use classification'!$C$1,B1863)),ISNUMBER(SEARCH('[1]Lookup for use classification'!$D$1,B1863)),ISNUMBER(SEARCH('[1]Lookup for use classification'!$E$1,B1863))),'[1]Lookup for use classification'!$A$1,IF(ISNUMBER(SEARCH('[1]Lookup for use classification'!$B$2,B1863)),'[1]Lookup for use classification'!$A$2,IF(ISNUMBER(SEARCH('[1]Lookup for use classification'!$B$3,B1863)),'[1]Lookup for use classification'!$A$3,IF(OR(ISNUMBER(SEARCH('[1]Lookup for use classification'!$B$4,B1863)),ISNUMBER(SEARCH('[1]Lookup for use classification'!$C$4,B1863)),ISNUMBER(SEARCH('[1]Lookup for use classification'!$D$4,B1863)),ISNUMBER(SEARCH('[1]Lookup for use classification'!$E$4,B1863))),'[1]Lookup for use classification'!$A$4,IF(OR(ISNUMBER(SEARCH('[1]Lookup for use classification'!$B$5,B1863)),ISNUMBER(SEARCH('[1]Lookup for use classification'!$C$5,B1863)),ISNUMBER(SEARCH('[1]Lookup for use classification'!$D$5,B1863))),'[1]Lookup for use classification'!$A$5,IF(OR(ISNUMBER(SEARCH('[1]Lookup for use classification'!$B$7,B1863)),ISNUMBER(SEARCH('[1]Lookup for use classification'!$C$7,B1863)),ISNUMBER(SEARCH('[1]Lookup for use classification'!$D$7,B1863))),'[1]Lookup for use classification'!$A$7,IF(OR(ISNUMBER(SEARCH('[1]Lookup for use classification'!$B$9,B1863)),ISNUMBER(SEARCH('[1]Lookup for use classification'!$C$9,B1863)),ISNUMBER(SEARCH('[1]Lookup for use classification'!$D$9,B1863)),ISNUMBER(SEARCH('[1]Lookup for use classification'!$E$9,B1863)),ISNUMBER(SEARCH('[1]Lookup for use classification'!$F$9,B1863)),ISNUMBER(SEARCH('[1]Lookup for use classification'!$G$9,B1863)),ISNUMBER(SEARCH('[1]Lookup for use classification'!$H$9,B1863)),ISNUMBER(SEARCH('[1]Lookup for use classification'!$I$9,B1863)),ISNUMBER(SEARCH('[1]Lookup for use classification'!$J$9,B1863)),ISNUMBER(SEARCH('[1]Lookup for use classification'!$K$9,B1863))),'[1]Lookup for use classification'!$A$9,IF(OR(ISNUMBER(SEARCH('[1]Lookup for use classification'!$B$10,B1863)),ISNUMBER(SEARCH('[1]Lookup for use classification'!$C$10,B1863)),ISNUMBER(SEARCH('[1]Lookup for use classification'!$D$10,B1863)),ISNUMBER(SEARCH('[1]Lookup for use classification'!$E$10,B1863)),ISNUMBER(SEARCH('[1]Lookup for use classification'!$F$10,B1863)),ISNUMBER(SEARCH('[1]Lookup for use classification'!$G$10,B1863))),'[1]Lookup for use classification'!$A$10,IF(OR(ISNUMBER(SEARCH('[1]Lookup for use classification'!$B$11,B1863)),ISNUMBER(SEARCH('[1]Lookup for use classification'!$C$11,B1863))),'[1]Lookup for use classification'!$A$11,IF(OR(ISNUMBER(SEARCH('[1]Lookup for use classification'!$B$12,B1863)),ISNUMBER(SEARCH('[1]Lookup for use classification'!$C$12,B1863))),'[1]Lookup for use classification'!$A$12,IF(OR(ISNUMBER(SEARCH('[1]Lookup for use classification'!$B$13,B1863)),ISNUMBER(SEARCH('[1]Lookup for use classification'!$C$13,B1863)),ISNUMBER(SEARCH('[1]Lookup for use classification'!$D$13,B1863)),,ISNUMBER(SEARCH('[1]Lookup for use classification'!$C$13,B1863)),ISNUMBER(SEARCH('[1]Lookup for use classification'!$E$13,B1863))),'[1]Lookup for use classification'!$A$13,IF(OR(ISNUMBER(SEARCH('[1]Lookup for use classification'!$B$14,B1863)),ISNUMBER(SEARCH('[1]Lookup for use classification'!$C$14,B1863))),'[1]Lookup for use classification'!$A$14,"Other"))))))))))))</f>
        <v>Water &amp; Sewer</v>
      </c>
      <c r="D1863" s="27">
        <v>4620</v>
      </c>
      <c r="E1863" s="29" t="s">
        <v>6</v>
      </c>
      <c r="F1863" s="29"/>
    </row>
    <row r="1864" spans="1:6">
      <c r="A1864" s="16" t="s">
        <v>450</v>
      </c>
      <c r="B1864" s="26" t="s">
        <v>451</v>
      </c>
      <c r="C1864" s="133" t="str">
        <f>IF(OR(ISNUMBER(SEARCH('[1]Lookup for use classification'!$B$1,B1864)),ISNUMBER(SEARCH('[1]Lookup for use classification'!$C$1,B1864)),ISNUMBER(SEARCH('[1]Lookup for use classification'!$D$1,B1864)),ISNUMBER(SEARCH('[1]Lookup for use classification'!$E$1,B1864))),'[1]Lookup for use classification'!$A$1,IF(ISNUMBER(SEARCH('[1]Lookup for use classification'!$B$2,B1864)),'[1]Lookup for use classification'!$A$2,IF(ISNUMBER(SEARCH('[1]Lookup for use classification'!$B$3,B1864)),'[1]Lookup for use classification'!$A$3,IF(OR(ISNUMBER(SEARCH('[1]Lookup for use classification'!$B$4,B1864)),ISNUMBER(SEARCH('[1]Lookup for use classification'!$C$4,B1864)),ISNUMBER(SEARCH('[1]Lookup for use classification'!$D$4,B1864)),ISNUMBER(SEARCH('[1]Lookup for use classification'!$E$4,B1864))),'[1]Lookup for use classification'!$A$4,IF(OR(ISNUMBER(SEARCH('[1]Lookup for use classification'!$B$5,B1864)),ISNUMBER(SEARCH('[1]Lookup for use classification'!$C$5,B1864)),ISNUMBER(SEARCH('[1]Lookup for use classification'!$D$5,B1864))),'[1]Lookup for use classification'!$A$5,IF(OR(ISNUMBER(SEARCH('[1]Lookup for use classification'!$B$7,B1864)),ISNUMBER(SEARCH('[1]Lookup for use classification'!$C$7,B1864)),ISNUMBER(SEARCH('[1]Lookup for use classification'!$D$7,B1864))),'[1]Lookup for use classification'!$A$7,IF(OR(ISNUMBER(SEARCH('[1]Lookup for use classification'!$B$9,B1864)),ISNUMBER(SEARCH('[1]Lookup for use classification'!$C$9,B1864)),ISNUMBER(SEARCH('[1]Lookup for use classification'!$D$9,B1864)),ISNUMBER(SEARCH('[1]Lookup for use classification'!$E$9,B1864)),ISNUMBER(SEARCH('[1]Lookup for use classification'!$F$9,B1864)),ISNUMBER(SEARCH('[1]Lookup for use classification'!$G$9,B1864)),ISNUMBER(SEARCH('[1]Lookup for use classification'!$H$9,B1864)),ISNUMBER(SEARCH('[1]Lookup for use classification'!$I$9,B1864)),ISNUMBER(SEARCH('[1]Lookup for use classification'!$J$9,B1864)),ISNUMBER(SEARCH('[1]Lookup for use classification'!$K$9,B1864))),'[1]Lookup for use classification'!$A$9,IF(OR(ISNUMBER(SEARCH('[1]Lookup for use classification'!$B$10,B1864)),ISNUMBER(SEARCH('[1]Lookup for use classification'!$C$10,B1864)),ISNUMBER(SEARCH('[1]Lookup for use classification'!$D$10,B1864)),ISNUMBER(SEARCH('[1]Lookup for use classification'!$E$10,B1864)),ISNUMBER(SEARCH('[1]Lookup for use classification'!$F$10,B1864)),ISNUMBER(SEARCH('[1]Lookup for use classification'!$G$10,B1864))),'[1]Lookup for use classification'!$A$10,IF(OR(ISNUMBER(SEARCH('[1]Lookup for use classification'!$B$11,B1864)),ISNUMBER(SEARCH('[1]Lookup for use classification'!$C$11,B1864))),'[1]Lookup for use classification'!$A$11,IF(OR(ISNUMBER(SEARCH('[1]Lookup for use classification'!$B$12,B1864)),ISNUMBER(SEARCH('[1]Lookup for use classification'!$C$12,B1864))),'[1]Lookup for use classification'!$A$12,IF(OR(ISNUMBER(SEARCH('[1]Lookup for use classification'!$B$13,B1864)),ISNUMBER(SEARCH('[1]Lookup for use classification'!$C$13,B1864)),ISNUMBER(SEARCH('[1]Lookup for use classification'!$D$13,B1864)),,ISNUMBER(SEARCH('[1]Lookup for use classification'!$C$13,B1864)),ISNUMBER(SEARCH('[1]Lookup for use classification'!$E$13,B1864))),'[1]Lookup for use classification'!$A$13,IF(OR(ISNUMBER(SEARCH('[1]Lookup for use classification'!$B$14,B1864)),ISNUMBER(SEARCH('[1]Lookup for use classification'!$C$14,B1864))),'[1]Lookup for use classification'!$A$14,"Other"))))))))))))</f>
        <v>Public Assembly</v>
      </c>
      <c r="D1864" s="27">
        <v>1200</v>
      </c>
      <c r="E1864" s="29" t="s">
        <v>6</v>
      </c>
      <c r="F1864" s="29" t="s">
        <v>11</v>
      </c>
    </row>
    <row r="1865" spans="1:6">
      <c r="A1865" s="16" t="s">
        <v>450</v>
      </c>
      <c r="B1865" s="26" t="s">
        <v>452</v>
      </c>
      <c r="C1865" s="133" t="str">
        <f>IF(OR(ISNUMBER(SEARCH('[1]Lookup for use classification'!$B$1,B1865)),ISNUMBER(SEARCH('[1]Lookup for use classification'!$C$1,B1865)),ISNUMBER(SEARCH('[1]Lookup for use classification'!$D$1,B1865)),ISNUMBER(SEARCH('[1]Lookup for use classification'!$E$1,B1865))),'[1]Lookup for use classification'!$A$1,IF(ISNUMBER(SEARCH('[1]Lookup for use classification'!$B$2,B1865)),'[1]Lookup for use classification'!$A$2,IF(ISNUMBER(SEARCH('[1]Lookup for use classification'!$B$3,B1865)),'[1]Lookup for use classification'!$A$3,IF(OR(ISNUMBER(SEARCH('[1]Lookup for use classification'!$B$4,B1865)),ISNUMBER(SEARCH('[1]Lookup for use classification'!$C$4,B1865)),ISNUMBER(SEARCH('[1]Lookup for use classification'!$D$4,B1865)),ISNUMBER(SEARCH('[1]Lookup for use classification'!$E$4,B1865))),'[1]Lookup for use classification'!$A$4,IF(OR(ISNUMBER(SEARCH('[1]Lookup for use classification'!$B$5,B1865)),ISNUMBER(SEARCH('[1]Lookup for use classification'!$C$5,B1865)),ISNUMBER(SEARCH('[1]Lookup for use classification'!$D$5,B1865))),'[1]Lookup for use classification'!$A$5,IF(OR(ISNUMBER(SEARCH('[1]Lookup for use classification'!$B$7,B1865)),ISNUMBER(SEARCH('[1]Lookup for use classification'!$C$7,B1865)),ISNUMBER(SEARCH('[1]Lookup for use classification'!$D$7,B1865))),'[1]Lookup for use classification'!$A$7,IF(OR(ISNUMBER(SEARCH('[1]Lookup for use classification'!$B$9,B1865)),ISNUMBER(SEARCH('[1]Lookup for use classification'!$C$9,B1865)),ISNUMBER(SEARCH('[1]Lookup for use classification'!$D$9,B1865)),ISNUMBER(SEARCH('[1]Lookup for use classification'!$E$9,B1865)),ISNUMBER(SEARCH('[1]Lookup for use classification'!$F$9,B1865)),ISNUMBER(SEARCH('[1]Lookup for use classification'!$G$9,B1865)),ISNUMBER(SEARCH('[1]Lookup for use classification'!$H$9,B1865)),ISNUMBER(SEARCH('[1]Lookup for use classification'!$I$9,B1865)),ISNUMBER(SEARCH('[1]Lookup for use classification'!$J$9,B1865)),ISNUMBER(SEARCH('[1]Lookup for use classification'!$K$9,B1865))),'[1]Lookup for use classification'!$A$9,IF(OR(ISNUMBER(SEARCH('[1]Lookup for use classification'!$B$10,B1865)),ISNUMBER(SEARCH('[1]Lookup for use classification'!$C$10,B1865)),ISNUMBER(SEARCH('[1]Lookup for use classification'!$D$10,B1865)),ISNUMBER(SEARCH('[1]Lookup for use classification'!$E$10,B1865)),ISNUMBER(SEARCH('[1]Lookup for use classification'!$F$10,B1865)),ISNUMBER(SEARCH('[1]Lookup for use classification'!$G$10,B1865))),'[1]Lookup for use classification'!$A$10,IF(OR(ISNUMBER(SEARCH('[1]Lookup for use classification'!$B$11,B1865)),ISNUMBER(SEARCH('[1]Lookup for use classification'!$C$11,B1865))),'[1]Lookup for use classification'!$A$11,IF(OR(ISNUMBER(SEARCH('[1]Lookup for use classification'!$B$12,B1865)),ISNUMBER(SEARCH('[1]Lookup for use classification'!$C$12,B1865))),'[1]Lookup for use classification'!$A$12,IF(OR(ISNUMBER(SEARCH('[1]Lookup for use classification'!$B$13,B1865)),ISNUMBER(SEARCH('[1]Lookup for use classification'!$C$13,B1865)),ISNUMBER(SEARCH('[1]Lookup for use classification'!$D$13,B1865)),,ISNUMBER(SEARCH('[1]Lookup for use classification'!$C$13,B1865)),ISNUMBER(SEARCH('[1]Lookup for use classification'!$E$13,B1865))),'[1]Lookup for use classification'!$A$13,IF(OR(ISNUMBER(SEARCH('[1]Lookup for use classification'!$B$14,B1865)),ISNUMBER(SEARCH('[1]Lookup for use classification'!$C$14,B1865))),'[1]Lookup for use classification'!$A$14,"Other"))))))))))))</f>
        <v>Other</v>
      </c>
      <c r="D1865" s="27"/>
      <c r="E1865" s="29"/>
      <c r="F1865" s="29"/>
    </row>
    <row r="1866" spans="1:6">
      <c r="A1866" s="16" t="s">
        <v>450</v>
      </c>
      <c r="B1866" s="26" t="s">
        <v>453</v>
      </c>
      <c r="C1866" s="133" t="str">
        <f>IF(OR(ISNUMBER(SEARCH('[1]Lookup for use classification'!$B$1,B1866)),ISNUMBER(SEARCH('[1]Lookup for use classification'!$C$1,B1866)),ISNUMBER(SEARCH('[1]Lookup for use classification'!$D$1,B1866)),ISNUMBER(SEARCH('[1]Lookup for use classification'!$E$1,B1866))),'[1]Lookup for use classification'!$A$1,IF(ISNUMBER(SEARCH('[1]Lookup for use classification'!$B$2,B1866)),'[1]Lookup for use classification'!$A$2,IF(ISNUMBER(SEARCH('[1]Lookup for use classification'!$B$3,B1866)),'[1]Lookup for use classification'!$A$3,IF(OR(ISNUMBER(SEARCH('[1]Lookup for use classification'!$B$4,B1866)),ISNUMBER(SEARCH('[1]Lookup for use classification'!$C$4,B1866)),ISNUMBER(SEARCH('[1]Lookup for use classification'!$D$4,B1866)),ISNUMBER(SEARCH('[1]Lookup for use classification'!$E$4,B1866))),'[1]Lookup for use classification'!$A$4,IF(OR(ISNUMBER(SEARCH('[1]Lookup for use classification'!$B$5,B1866)),ISNUMBER(SEARCH('[1]Lookup for use classification'!$C$5,B1866)),ISNUMBER(SEARCH('[1]Lookup for use classification'!$D$5,B1866))),'[1]Lookup for use classification'!$A$5,IF(OR(ISNUMBER(SEARCH('[1]Lookup for use classification'!$B$7,B1866)),ISNUMBER(SEARCH('[1]Lookup for use classification'!$C$7,B1866)),ISNUMBER(SEARCH('[1]Lookup for use classification'!$D$7,B1866))),'[1]Lookup for use classification'!$A$7,IF(OR(ISNUMBER(SEARCH('[1]Lookup for use classification'!$B$9,B1866)),ISNUMBER(SEARCH('[1]Lookup for use classification'!$C$9,B1866)),ISNUMBER(SEARCH('[1]Lookup for use classification'!$D$9,B1866)),ISNUMBER(SEARCH('[1]Lookup for use classification'!$E$9,B1866)),ISNUMBER(SEARCH('[1]Lookup for use classification'!$F$9,B1866)),ISNUMBER(SEARCH('[1]Lookup for use classification'!$G$9,B1866)),ISNUMBER(SEARCH('[1]Lookup for use classification'!$H$9,B1866)),ISNUMBER(SEARCH('[1]Lookup for use classification'!$I$9,B1866)),ISNUMBER(SEARCH('[1]Lookup for use classification'!$J$9,B1866)),ISNUMBER(SEARCH('[1]Lookup for use classification'!$K$9,B1866))),'[1]Lookup for use classification'!$A$9,IF(OR(ISNUMBER(SEARCH('[1]Lookup for use classification'!$B$10,B1866)),ISNUMBER(SEARCH('[1]Lookup for use classification'!$C$10,B1866)),ISNUMBER(SEARCH('[1]Lookup for use classification'!$D$10,B1866)),ISNUMBER(SEARCH('[1]Lookup for use classification'!$E$10,B1866)),ISNUMBER(SEARCH('[1]Lookup for use classification'!$F$10,B1866)),ISNUMBER(SEARCH('[1]Lookup for use classification'!$G$10,B1866))),'[1]Lookup for use classification'!$A$10,IF(OR(ISNUMBER(SEARCH('[1]Lookup for use classification'!$B$11,B1866)),ISNUMBER(SEARCH('[1]Lookup for use classification'!$C$11,B1866))),'[1]Lookup for use classification'!$A$11,IF(OR(ISNUMBER(SEARCH('[1]Lookup for use classification'!$B$12,B1866)),ISNUMBER(SEARCH('[1]Lookup for use classification'!$C$12,B1866))),'[1]Lookup for use classification'!$A$12,IF(OR(ISNUMBER(SEARCH('[1]Lookup for use classification'!$B$13,B1866)),ISNUMBER(SEARCH('[1]Lookup for use classification'!$C$13,B1866)),ISNUMBER(SEARCH('[1]Lookup for use classification'!$D$13,B1866)),,ISNUMBER(SEARCH('[1]Lookup for use classification'!$C$13,B1866)),ISNUMBER(SEARCH('[1]Lookup for use classification'!$E$13,B1866))),'[1]Lookup for use classification'!$A$13,IF(OR(ISNUMBER(SEARCH('[1]Lookup for use classification'!$B$14,B1866)),ISNUMBER(SEARCH('[1]Lookup for use classification'!$C$14,B1866))),'[1]Lookup for use classification'!$A$14,"Other"))))))))))))</f>
        <v>Other</v>
      </c>
      <c r="D1866" s="27"/>
      <c r="E1866" s="29"/>
      <c r="F1866" s="29"/>
    </row>
    <row r="1867" spans="1:6">
      <c r="A1867" s="16" t="s">
        <v>450</v>
      </c>
      <c r="B1867" s="26" t="s">
        <v>454</v>
      </c>
      <c r="C1867" s="133" t="str">
        <f>IF(OR(ISNUMBER(SEARCH('[1]Lookup for use classification'!$B$1,B1867)),ISNUMBER(SEARCH('[1]Lookup for use classification'!$C$1,B1867)),ISNUMBER(SEARCH('[1]Lookup for use classification'!$D$1,B1867)),ISNUMBER(SEARCH('[1]Lookup for use classification'!$E$1,B1867))),'[1]Lookup for use classification'!$A$1,IF(ISNUMBER(SEARCH('[1]Lookup for use classification'!$B$2,B1867)),'[1]Lookup for use classification'!$A$2,IF(ISNUMBER(SEARCH('[1]Lookup for use classification'!$B$3,B1867)),'[1]Lookup for use classification'!$A$3,IF(OR(ISNUMBER(SEARCH('[1]Lookup for use classification'!$B$4,B1867)),ISNUMBER(SEARCH('[1]Lookup for use classification'!$C$4,B1867)),ISNUMBER(SEARCH('[1]Lookup for use classification'!$D$4,B1867)),ISNUMBER(SEARCH('[1]Lookup for use classification'!$E$4,B1867))),'[1]Lookup for use classification'!$A$4,IF(OR(ISNUMBER(SEARCH('[1]Lookup for use classification'!$B$5,B1867)),ISNUMBER(SEARCH('[1]Lookup for use classification'!$C$5,B1867)),ISNUMBER(SEARCH('[1]Lookup for use classification'!$D$5,B1867))),'[1]Lookup for use classification'!$A$5,IF(OR(ISNUMBER(SEARCH('[1]Lookup for use classification'!$B$7,B1867)),ISNUMBER(SEARCH('[1]Lookup for use classification'!$C$7,B1867)),ISNUMBER(SEARCH('[1]Lookup for use classification'!$D$7,B1867))),'[1]Lookup for use classification'!$A$7,IF(OR(ISNUMBER(SEARCH('[1]Lookup for use classification'!$B$9,B1867)),ISNUMBER(SEARCH('[1]Lookup for use classification'!$C$9,B1867)),ISNUMBER(SEARCH('[1]Lookup for use classification'!$D$9,B1867)),ISNUMBER(SEARCH('[1]Lookup for use classification'!$E$9,B1867)),ISNUMBER(SEARCH('[1]Lookup for use classification'!$F$9,B1867)),ISNUMBER(SEARCH('[1]Lookup for use classification'!$G$9,B1867)),ISNUMBER(SEARCH('[1]Lookup for use classification'!$H$9,B1867)),ISNUMBER(SEARCH('[1]Lookup for use classification'!$I$9,B1867)),ISNUMBER(SEARCH('[1]Lookup for use classification'!$J$9,B1867)),ISNUMBER(SEARCH('[1]Lookup for use classification'!$K$9,B1867))),'[1]Lookup for use classification'!$A$9,IF(OR(ISNUMBER(SEARCH('[1]Lookup for use classification'!$B$10,B1867)),ISNUMBER(SEARCH('[1]Lookup for use classification'!$C$10,B1867)),ISNUMBER(SEARCH('[1]Lookup for use classification'!$D$10,B1867)),ISNUMBER(SEARCH('[1]Lookup for use classification'!$E$10,B1867)),ISNUMBER(SEARCH('[1]Lookup for use classification'!$F$10,B1867)),ISNUMBER(SEARCH('[1]Lookup for use classification'!$G$10,B1867))),'[1]Lookup for use classification'!$A$10,IF(OR(ISNUMBER(SEARCH('[1]Lookup for use classification'!$B$11,B1867)),ISNUMBER(SEARCH('[1]Lookup for use classification'!$C$11,B1867))),'[1]Lookup for use classification'!$A$11,IF(OR(ISNUMBER(SEARCH('[1]Lookup for use classification'!$B$12,B1867)),ISNUMBER(SEARCH('[1]Lookup for use classification'!$C$12,B1867))),'[1]Lookup for use classification'!$A$12,IF(OR(ISNUMBER(SEARCH('[1]Lookup for use classification'!$B$13,B1867)),ISNUMBER(SEARCH('[1]Lookup for use classification'!$C$13,B1867)),ISNUMBER(SEARCH('[1]Lookup for use classification'!$D$13,B1867)),,ISNUMBER(SEARCH('[1]Lookup for use classification'!$C$13,B1867)),ISNUMBER(SEARCH('[1]Lookup for use classification'!$E$13,B1867))),'[1]Lookup for use classification'!$A$13,IF(OR(ISNUMBER(SEARCH('[1]Lookup for use classification'!$B$14,B1867)),ISNUMBER(SEARCH('[1]Lookup for use classification'!$C$14,B1867))),'[1]Lookup for use classification'!$A$14,"Other"))))))))))))</f>
        <v>Office</v>
      </c>
      <c r="D1867" s="27">
        <v>1824</v>
      </c>
      <c r="E1867" s="29" t="s">
        <v>6</v>
      </c>
      <c r="F1867" s="29" t="s">
        <v>11</v>
      </c>
    </row>
    <row r="1868" spans="1:6">
      <c r="A1868" s="16" t="s">
        <v>450</v>
      </c>
      <c r="B1868" s="26" t="s">
        <v>455</v>
      </c>
      <c r="C1868" s="133" t="str">
        <f>IF(OR(ISNUMBER(SEARCH('[1]Lookup for use classification'!$B$1,B1868)),ISNUMBER(SEARCH('[1]Lookup for use classification'!$C$1,B1868)),ISNUMBER(SEARCH('[1]Lookup for use classification'!$D$1,B1868)),ISNUMBER(SEARCH('[1]Lookup for use classification'!$E$1,B1868))),'[1]Lookup for use classification'!$A$1,IF(ISNUMBER(SEARCH('[1]Lookup for use classification'!$B$2,B1868)),'[1]Lookup for use classification'!$A$2,IF(ISNUMBER(SEARCH('[1]Lookup for use classification'!$B$3,B1868)),'[1]Lookup for use classification'!$A$3,IF(OR(ISNUMBER(SEARCH('[1]Lookup for use classification'!$B$4,B1868)),ISNUMBER(SEARCH('[1]Lookup for use classification'!$C$4,B1868)),ISNUMBER(SEARCH('[1]Lookup for use classification'!$D$4,B1868)),ISNUMBER(SEARCH('[1]Lookup for use classification'!$E$4,B1868))),'[1]Lookup for use classification'!$A$4,IF(OR(ISNUMBER(SEARCH('[1]Lookup for use classification'!$B$5,B1868)),ISNUMBER(SEARCH('[1]Lookup for use classification'!$C$5,B1868)),ISNUMBER(SEARCH('[1]Lookup for use classification'!$D$5,B1868))),'[1]Lookup for use classification'!$A$5,IF(OR(ISNUMBER(SEARCH('[1]Lookup for use classification'!$B$7,B1868)),ISNUMBER(SEARCH('[1]Lookup for use classification'!$C$7,B1868)),ISNUMBER(SEARCH('[1]Lookup for use classification'!$D$7,B1868))),'[1]Lookup for use classification'!$A$7,IF(OR(ISNUMBER(SEARCH('[1]Lookup for use classification'!$B$9,B1868)),ISNUMBER(SEARCH('[1]Lookup for use classification'!$C$9,B1868)),ISNUMBER(SEARCH('[1]Lookup for use classification'!$D$9,B1868)),ISNUMBER(SEARCH('[1]Lookup for use classification'!$E$9,B1868)),ISNUMBER(SEARCH('[1]Lookup for use classification'!$F$9,B1868)),ISNUMBER(SEARCH('[1]Lookup for use classification'!$G$9,B1868)),ISNUMBER(SEARCH('[1]Lookup for use classification'!$H$9,B1868)),ISNUMBER(SEARCH('[1]Lookup for use classification'!$I$9,B1868)),ISNUMBER(SEARCH('[1]Lookup for use classification'!$J$9,B1868)),ISNUMBER(SEARCH('[1]Lookup for use classification'!$K$9,B1868))),'[1]Lookup for use classification'!$A$9,IF(OR(ISNUMBER(SEARCH('[1]Lookup for use classification'!$B$10,B1868)),ISNUMBER(SEARCH('[1]Lookup for use classification'!$C$10,B1868)),ISNUMBER(SEARCH('[1]Lookup for use classification'!$D$10,B1868)),ISNUMBER(SEARCH('[1]Lookup for use classification'!$E$10,B1868)),ISNUMBER(SEARCH('[1]Lookup for use classification'!$F$10,B1868)),ISNUMBER(SEARCH('[1]Lookup for use classification'!$G$10,B1868))),'[1]Lookup for use classification'!$A$10,IF(OR(ISNUMBER(SEARCH('[1]Lookup for use classification'!$B$11,B1868)),ISNUMBER(SEARCH('[1]Lookup for use classification'!$C$11,B1868))),'[1]Lookup for use classification'!$A$11,IF(OR(ISNUMBER(SEARCH('[1]Lookup for use classification'!$B$12,B1868)),ISNUMBER(SEARCH('[1]Lookup for use classification'!$C$12,B1868))),'[1]Lookup for use classification'!$A$12,IF(OR(ISNUMBER(SEARCH('[1]Lookup for use classification'!$B$13,B1868)),ISNUMBER(SEARCH('[1]Lookup for use classification'!$C$13,B1868)),ISNUMBER(SEARCH('[1]Lookup for use classification'!$D$13,B1868)),,ISNUMBER(SEARCH('[1]Lookup for use classification'!$C$13,B1868)),ISNUMBER(SEARCH('[1]Lookup for use classification'!$E$13,B1868))),'[1]Lookup for use classification'!$A$13,IF(OR(ISNUMBER(SEARCH('[1]Lookup for use classification'!$B$14,B1868)),ISNUMBER(SEARCH('[1]Lookup for use classification'!$C$14,B1868))),'[1]Lookup for use classification'!$A$14,"Other"))))))))))))</f>
        <v>Water &amp; Sewer</v>
      </c>
      <c r="D1868" s="27"/>
      <c r="E1868" s="29" t="s">
        <v>6</v>
      </c>
      <c r="F1868" s="29" t="s">
        <v>11</v>
      </c>
    </row>
    <row r="1869" spans="1:6">
      <c r="A1869" s="16" t="s">
        <v>450</v>
      </c>
      <c r="B1869" s="26" t="s">
        <v>456</v>
      </c>
      <c r="C1869" s="133" t="str">
        <f>IF(OR(ISNUMBER(SEARCH('[1]Lookup for use classification'!$B$1,B1869)),ISNUMBER(SEARCH('[1]Lookup for use classification'!$C$1,B1869)),ISNUMBER(SEARCH('[1]Lookup for use classification'!$D$1,B1869)),ISNUMBER(SEARCH('[1]Lookup for use classification'!$E$1,B1869))),'[1]Lookup for use classification'!$A$1,IF(ISNUMBER(SEARCH('[1]Lookup for use classification'!$B$2,B1869)),'[1]Lookup for use classification'!$A$2,IF(ISNUMBER(SEARCH('[1]Lookup for use classification'!$B$3,B1869)),'[1]Lookup for use classification'!$A$3,IF(OR(ISNUMBER(SEARCH('[1]Lookup for use classification'!$B$4,B1869)),ISNUMBER(SEARCH('[1]Lookup for use classification'!$C$4,B1869)),ISNUMBER(SEARCH('[1]Lookup for use classification'!$D$4,B1869)),ISNUMBER(SEARCH('[1]Lookup for use classification'!$E$4,B1869))),'[1]Lookup for use classification'!$A$4,IF(OR(ISNUMBER(SEARCH('[1]Lookup for use classification'!$B$5,B1869)),ISNUMBER(SEARCH('[1]Lookup for use classification'!$C$5,B1869)),ISNUMBER(SEARCH('[1]Lookup for use classification'!$D$5,B1869))),'[1]Lookup for use classification'!$A$5,IF(OR(ISNUMBER(SEARCH('[1]Lookup for use classification'!$B$7,B1869)),ISNUMBER(SEARCH('[1]Lookup for use classification'!$C$7,B1869)),ISNUMBER(SEARCH('[1]Lookup for use classification'!$D$7,B1869))),'[1]Lookup for use classification'!$A$7,IF(OR(ISNUMBER(SEARCH('[1]Lookup for use classification'!$B$9,B1869)),ISNUMBER(SEARCH('[1]Lookup for use classification'!$C$9,B1869)),ISNUMBER(SEARCH('[1]Lookup for use classification'!$D$9,B1869)),ISNUMBER(SEARCH('[1]Lookup for use classification'!$E$9,B1869)),ISNUMBER(SEARCH('[1]Lookup for use classification'!$F$9,B1869)),ISNUMBER(SEARCH('[1]Lookup for use classification'!$G$9,B1869)),ISNUMBER(SEARCH('[1]Lookup for use classification'!$H$9,B1869)),ISNUMBER(SEARCH('[1]Lookup for use classification'!$I$9,B1869)),ISNUMBER(SEARCH('[1]Lookup for use classification'!$J$9,B1869)),ISNUMBER(SEARCH('[1]Lookup for use classification'!$K$9,B1869))),'[1]Lookup for use classification'!$A$9,IF(OR(ISNUMBER(SEARCH('[1]Lookup for use classification'!$B$10,B1869)),ISNUMBER(SEARCH('[1]Lookup for use classification'!$C$10,B1869)),ISNUMBER(SEARCH('[1]Lookup for use classification'!$D$10,B1869)),ISNUMBER(SEARCH('[1]Lookup for use classification'!$E$10,B1869)),ISNUMBER(SEARCH('[1]Lookup for use classification'!$F$10,B1869)),ISNUMBER(SEARCH('[1]Lookup for use classification'!$G$10,B1869))),'[1]Lookup for use classification'!$A$10,IF(OR(ISNUMBER(SEARCH('[1]Lookup for use classification'!$B$11,B1869)),ISNUMBER(SEARCH('[1]Lookup for use classification'!$C$11,B1869))),'[1]Lookup for use classification'!$A$11,IF(OR(ISNUMBER(SEARCH('[1]Lookup for use classification'!$B$12,B1869)),ISNUMBER(SEARCH('[1]Lookup for use classification'!$C$12,B1869))),'[1]Lookup for use classification'!$A$12,IF(OR(ISNUMBER(SEARCH('[1]Lookup for use classification'!$B$13,B1869)),ISNUMBER(SEARCH('[1]Lookup for use classification'!$C$13,B1869)),ISNUMBER(SEARCH('[1]Lookup for use classification'!$D$13,B1869)),,ISNUMBER(SEARCH('[1]Lookup for use classification'!$C$13,B1869)),ISNUMBER(SEARCH('[1]Lookup for use classification'!$E$13,B1869))),'[1]Lookup for use classification'!$A$13,IF(OR(ISNUMBER(SEARCH('[1]Lookup for use classification'!$B$14,B1869)),ISNUMBER(SEARCH('[1]Lookup for use classification'!$C$14,B1869))),'[1]Lookup for use classification'!$A$14,"Other"))))))))))))</f>
        <v>Water &amp; Sewer</v>
      </c>
      <c r="D1869" s="27">
        <v>2262</v>
      </c>
      <c r="E1869" s="29"/>
      <c r="F1869" s="29"/>
    </row>
    <row r="1870" spans="1:6">
      <c r="A1870" s="16" t="s">
        <v>450</v>
      </c>
      <c r="B1870" s="26" t="s">
        <v>444</v>
      </c>
      <c r="C1870" s="133" t="str">
        <f>IF(OR(ISNUMBER(SEARCH('[1]Lookup for use classification'!$B$1,B1870)),ISNUMBER(SEARCH('[1]Lookup for use classification'!$C$1,B1870)),ISNUMBER(SEARCH('[1]Lookup for use classification'!$D$1,B1870)),ISNUMBER(SEARCH('[1]Lookup for use classification'!$E$1,B1870))),'[1]Lookup for use classification'!$A$1,IF(ISNUMBER(SEARCH('[1]Lookup for use classification'!$B$2,B1870)),'[1]Lookup for use classification'!$A$2,IF(ISNUMBER(SEARCH('[1]Lookup for use classification'!$B$3,B1870)),'[1]Lookup for use classification'!$A$3,IF(OR(ISNUMBER(SEARCH('[1]Lookup for use classification'!$B$4,B1870)),ISNUMBER(SEARCH('[1]Lookup for use classification'!$C$4,B1870)),ISNUMBER(SEARCH('[1]Lookup for use classification'!$D$4,B1870)),ISNUMBER(SEARCH('[1]Lookup for use classification'!$E$4,B1870))),'[1]Lookup for use classification'!$A$4,IF(OR(ISNUMBER(SEARCH('[1]Lookup for use classification'!$B$5,B1870)),ISNUMBER(SEARCH('[1]Lookup for use classification'!$C$5,B1870)),ISNUMBER(SEARCH('[1]Lookup for use classification'!$D$5,B1870))),'[1]Lookup for use classification'!$A$5,IF(OR(ISNUMBER(SEARCH('[1]Lookup for use classification'!$B$7,B1870)),ISNUMBER(SEARCH('[1]Lookup for use classification'!$C$7,B1870)),ISNUMBER(SEARCH('[1]Lookup for use classification'!$D$7,B1870))),'[1]Lookup for use classification'!$A$7,IF(OR(ISNUMBER(SEARCH('[1]Lookup for use classification'!$B$9,B1870)),ISNUMBER(SEARCH('[1]Lookup for use classification'!$C$9,B1870)),ISNUMBER(SEARCH('[1]Lookup for use classification'!$D$9,B1870)),ISNUMBER(SEARCH('[1]Lookup for use classification'!$E$9,B1870)),ISNUMBER(SEARCH('[1]Lookup for use classification'!$F$9,B1870)),ISNUMBER(SEARCH('[1]Lookup for use classification'!$G$9,B1870)),ISNUMBER(SEARCH('[1]Lookup for use classification'!$H$9,B1870)),ISNUMBER(SEARCH('[1]Lookup for use classification'!$I$9,B1870)),ISNUMBER(SEARCH('[1]Lookup for use classification'!$J$9,B1870)),ISNUMBER(SEARCH('[1]Lookup for use classification'!$K$9,B1870))),'[1]Lookup for use classification'!$A$9,IF(OR(ISNUMBER(SEARCH('[1]Lookup for use classification'!$B$10,B1870)),ISNUMBER(SEARCH('[1]Lookup for use classification'!$C$10,B1870)),ISNUMBER(SEARCH('[1]Lookup for use classification'!$D$10,B1870)),ISNUMBER(SEARCH('[1]Lookup for use classification'!$E$10,B1870)),ISNUMBER(SEARCH('[1]Lookup for use classification'!$F$10,B1870)),ISNUMBER(SEARCH('[1]Lookup for use classification'!$G$10,B1870))),'[1]Lookup for use classification'!$A$10,IF(OR(ISNUMBER(SEARCH('[1]Lookup for use classification'!$B$11,B1870)),ISNUMBER(SEARCH('[1]Lookup for use classification'!$C$11,B1870))),'[1]Lookup for use classification'!$A$11,IF(OR(ISNUMBER(SEARCH('[1]Lookup for use classification'!$B$12,B1870)),ISNUMBER(SEARCH('[1]Lookup for use classification'!$C$12,B1870))),'[1]Lookup for use classification'!$A$12,IF(OR(ISNUMBER(SEARCH('[1]Lookup for use classification'!$B$13,B1870)),ISNUMBER(SEARCH('[1]Lookup for use classification'!$C$13,B1870)),ISNUMBER(SEARCH('[1]Lookup for use classification'!$D$13,B1870)),,ISNUMBER(SEARCH('[1]Lookup for use classification'!$C$13,B1870)),ISNUMBER(SEARCH('[1]Lookup for use classification'!$E$13,B1870))),'[1]Lookup for use classification'!$A$13,IF(OR(ISNUMBER(SEARCH('[1]Lookup for use classification'!$B$14,B1870)),ISNUMBER(SEARCH('[1]Lookup for use classification'!$C$14,B1870))),'[1]Lookup for use classification'!$A$14,"Other"))))))))))))</f>
        <v>Water &amp; Sewer</v>
      </c>
      <c r="D1870" s="27">
        <v>1008</v>
      </c>
      <c r="E1870" s="29"/>
      <c r="F1870" s="29"/>
    </row>
    <row r="1871" spans="1:6">
      <c r="A1871" s="16" t="s">
        <v>727</v>
      </c>
      <c r="B1871" s="17" t="s">
        <v>728</v>
      </c>
      <c r="C1871" s="133" t="str">
        <f>IF(OR(ISNUMBER(SEARCH('[1]Lookup for use classification'!$B$1,B1871)),ISNUMBER(SEARCH('[1]Lookup for use classification'!$C$1,B1871)),ISNUMBER(SEARCH('[1]Lookup for use classification'!$D$1,B1871)),ISNUMBER(SEARCH('[1]Lookup for use classification'!$E$1,B1871))),'[1]Lookup for use classification'!$A$1,IF(ISNUMBER(SEARCH('[1]Lookup for use classification'!$B$2,B1871)),'[1]Lookup for use classification'!$A$2,IF(ISNUMBER(SEARCH('[1]Lookup for use classification'!$B$3,B1871)),'[1]Lookup for use classification'!$A$3,IF(OR(ISNUMBER(SEARCH('[1]Lookup for use classification'!$B$4,B1871)),ISNUMBER(SEARCH('[1]Lookup for use classification'!$C$4,B1871)),ISNUMBER(SEARCH('[1]Lookup for use classification'!$D$4,B1871)),ISNUMBER(SEARCH('[1]Lookup for use classification'!$E$4,B1871))),'[1]Lookup for use classification'!$A$4,IF(OR(ISNUMBER(SEARCH('[1]Lookup for use classification'!$B$5,B1871)),ISNUMBER(SEARCH('[1]Lookup for use classification'!$C$5,B1871)),ISNUMBER(SEARCH('[1]Lookup for use classification'!$D$5,B1871))),'[1]Lookup for use classification'!$A$5,IF(OR(ISNUMBER(SEARCH('[1]Lookup for use classification'!$B$7,B1871)),ISNUMBER(SEARCH('[1]Lookup for use classification'!$C$7,B1871)),ISNUMBER(SEARCH('[1]Lookup for use classification'!$D$7,B1871))),'[1]Lookup for use classification'!$A$7,IF(OR(ISNUMBER(SEARCH('[1]Lookup for use classification'!$B$9,B1871)),ISNUMBER(SEARCH('[1]Lookup for use classification'!$C$9,B1871)),ISNUMBER(SEARCH('[1]Lookup for use classification'!$D$9,B1871)),ISNUMBER(SEARCH('[1]Lookup for use classification'!$E$9,B1871)),ISNUMBER(SEARCH('[1]Lookup for use classification'!$F$9,B1871)),ISNUMBER(SEARCH('[1]Lookup for use classification'!$G$9,B1871)),ISNUMBER(SEARCH('[1]Lookup for use classification'!$H$9,B1871)),ISNUMBER(SEARCH('[1]Lookup for use classification'!$I$9,B1871)),ISNUMBER(SEARCH('[1]Lookup for use classification'!$J$9,B1871)),ISNUMBER(SEARCH('[1]Lookup for use classification'!$K$9,B1871))),'[1]Lookup for use classification'!$A$9,IF(OR(ISNUMBER(SEARCH('[1]Lookup for use classification'!$B$10,B1871)),ISNUMBER(SEARCH('[1]Lookup for use classification'!$C$10,B1871)),ISNUMBER(SEARCH('[1]Lookup for use classification'!$D$10,B1871)),ISNUMBER(SEARCH('[1]Lookup for use classification'!$E$10,B1871)),ISNUMBER(SEARCH('[1]Lookup for use classification'!$F$10,B1871)),ISNUMBER(SEARCH('[1]Lookup for use classification'!$G$10,B1871))),'[1]Lookup for use classification'!$A$10,IF(OR(ISNUMBER(SEARCH('[1]Lookup for use classification'!$B$11,B1871)),ISNUMBER(SEARCH('[1]Lookup for use classification'!$C$11,B1871))),'[1]Lookup for use classification'!$A$11,IF(OR(ISNUMBER(SEARCH('[1]Lookup for use classification'!$B$12,B1871)),ISNUMBER(SEARCH('[1]Lookup for use classification'!$C$12,B1871))),'[1]Lookup for use classification'!$A$12,IF(OR(ISNUMBER(SEARCH('[1]Lookup for use classification'!$B$13,B1871)),ISNUMBER(SEARCH('[1]Lookup for use classification'!$C$13,B1871)),ISNUMBER(SEARCH('[1]Lookup for use classification'!$D$13,B1871)),,ISNUMBER(SEARCH('[1]Lookup for use classification'!$C$13,B1871)),ISNUMBER(SEARCH('[1]Lookup for use classification'!$E$13,B1871))),'[1]Lookup for use classification'!$A$13,IF(OR(ISNUMBER(SEARCH('[1]Lookup for use classification'!$B$14,B1871)),ISNUMBER(SEARCH('[1]Lookup for use classification'!$C$14,B1871))),'[1]Lookup for use classification'!$A$14,"Other"))))))))))))</f>
        <v>Other</v>
      </c>
      <c r="D1871" s="19"/>
      <c r="E1871" s="19"/>
      <c r="F1871" s="19"/>
    </row>
    <row r="1872" spans="1:6">
      <c r="A1872" s="16" t="s">
        <v>727</v>
      </c>
      <c r="B1872" s="17" t="s">
        <v>729</v>
      </c>
      <c r="C1872" s="133" t="str">
        <f>IF(OR(ISNUMBER(SEARCH('[1]Lookup for use classification'!$B$1,B1872)),ISNUMBER(SEARCH('[1]Lookup for use classification'!$C$1,B1872)),ISNUMBER(SEARCH('[1]Lookup for use classification'!$D$1,B1872)),ISNUMBER(SEARCH('[1]Lookup for use classification'!$E$1,B1872))),'[1]Lookup for use classification'!$A$1,IF(ISNUMBER(SEARCH('[1]Lookup for use classification'!$B$2,B1872)),'[1]Lookup for use classification'!$A$2,IF(ISNUMBER(SEARCH('[1]Lookup for use classification'!$B$3,B1872)),'[1]Lookup for use classification'!$A$3,IF(OR(ISNUMBER(SEARCH('[1]Lookup for use classification'!$B$4,B1872)),ISNUMBER(SEARCH('[1]Lookup for use classification'!$C$4,B1872)),ISNUMBER(SEARCH('[1]Lookup for use classification'!$D$4,B1872)),ISNUMBER(SEARCH('[1]Lookup for use classification'!$E$4,B1872))),'[1]Lookup for use classification'!$A$4,IF(OR(ISNUMBER(SEARCH('[1]Lookup for use classification'!$B$5,B1872)),ISNUMBER(SEARCH('[1]Lookup for use classification'!$C$5,B1872)),ISNUMBER(SEARCH('[1]Lookup for use classification'!$D$5,B1872))),'[1]Lookup for use classification'!$A$5,IF(OR(ISNUMBER(SEARCH('[1]Lookup for use classification'!$B$7,B1872)),ISNUMBER(SEARCH('[1]Lookup for use classification'!$C$7,B1872)),ISNUMBER(SEARCH('[1]Lookup for use classification'!$D$7,B1872))),'[1]Lookup for use classification'!$A$7,IF(OR(ISNUMBER(SEARCH('[1]Lookup for use classification'!$B$9,B1872)),ISNUMBER(SEARCH('[1]Lookup for use classification'!$C$9,B1872)),ISNUMBER(SEARCH('[1]Lookup for use classification'!$D$9,B1872)),ISNUMBER(SEARCH('[1]Lookup for use classification'!$E$9,B1872)),ISNUMBER(SEARCH('[1]Lookup for use classification'!$F$9,B1872)),ISNUMBER(SEARCH('[1]Lookup for use classification'!$G$9,B1872)),ISNUMBER(SEARCH('[1]Lookup for use classification'!$H$9,B1872)),ISNUMBER(SEARCH('[1]Lookup for use classification'!$I$9,B1872)),ISNUMBER(SEARCH('[1]Lookup for use classification'!$J$9,B1872)),ISNUMBER(SEARCH('[1]Lookup for use classification'!$K$9,B1872))),'[1]Lookup for use classification'!$A$9,IF(OR(ISNUMBER(SEARCH('[1]Lookup for use classification'!$B$10,B1872)),ISNUMBER(SEARCH('[1]Lookup for use classification'!$C$10,B1872)),ISNUMBER(SEARCH('[1]Lookup for use classification'!$D$10,B1872)),ISNUMBER(SEARCH('[1]Lookup for use classification'!$E$10,B1872)),ISNUMBER(SEARCH('[1]Lookup for use classification'!$F$10,B1872)),ISNUMBER(SEARCH('[1]Lookup for use classification'!$G$10,B1872))),'[1]Lookup for use classification'!$A$10,IF(OR(ISNUMBER(SEARCH('[1]Lookup for use classification'!$B$11,B1872)),ISNUMBER(SEARCH('[1]Lookup for use classification'!$C$11,B1872))),'[1]Lookup for use classification'!$A$11,IF(OR(ISNUMBER(SEARCH('[1]Lookup for use classification'!$B$12,B1872)),ISNUMBER(SEARCH('[1]Lookup for use classification'!$C$12,B1872))),'[1]Lookup for use classification'!$A$12,IF(OR(ISNUMBER(SEARCH('[1]Lookup for use classification'!$B$13,B1872)),ISNUMBER(SEARCH('[1]Lookup for use classification'!$C$13,B1872)),ISNUMBER(SEARCH('[1]Lookup for use classification'!$D$13,B1872)),,ISNUMBER(SEARCH('[1]Lookup for use classification'!$C$13,B1872)),ISNUMBER(SEARCH('[1]Lookup for use classification'!$E$13,B1872))),'[1]Lookup for use classification'!$A$13,IF(OR(ISNUMBER(SEARCH('[1]Lookup for use classification'!$B$14,B1872)),ISNUMBER(SEARCH('[1]Lookup for use classification'!$C$14,B1872))),'[1]Lookup for use classification'!$A$14,"Other"))))))))))))</f>
        <v>Other</v>
      </c>
      <c r="D1872" s="18"/>
      <c r="E1872" s="19"/>
      <c r="F1872" s="19"/>
    </row>
    <row r="1873" spans="1:6">
      <c r="A1873" s="16" t="s">
        <v>727</v>
      </c>
      <c r="B1873" s="94" t="s">
        <v>730</v>
      </c>
      <c r="C1873" s="133" t="str">
        <f>IF(OR(ISNUMBER(SEARCH('[1]Lookup for use classification'!$B$1,B1873)),ISNUMBER(SEARCH('[1]Lookup for use classification'!$C$1,B1873)),ISNUMBER(SEARCH('[1]Lookup for use classification'!$D$1,B1873)),ISNUMBER(SEARCH('[1]Lookup for use classification'!$E$1,B1873))),'[1]Lookup for use classification'!$A$1,IF(ISNUMBER(SEARCH('[1]Lookup for use classification'!$B$2,B1873)),'[1]Lookup for use classification'!$A$2,IF(ISNUMBER(SEARCH('[1]Lookup for use classification'!$B$3,B1873)),'[1]Lookup for use classification'!$A$3,IF(OR(ISNUMBER(SEARCH('[1]Lookup for use classification'!$B$4,B1873)),ISNUMBER(SEARCH('[1]Lookup for use classification'!$C$4,B1873)),ISNUMBER(SEARCH('[1]Lookup for use classification'!$D$4,B1873)),ISNUMBER(SEARCH('[1]Lookup for use classification'!$E$4,B1873))),'[1]Lookup for use classification'!$A$4,IF(OR(ISNUMBER(SEARCH('[1]Lookup for use classification'!$B$5,B1873)),ISNUMBER(SEARCH('[1]Lookup for use classification'!$C$5,B1873)),ISNUMBER(SEARCH('[1]Lookup for use classification'!$D$5,B1873))),'[1]Lookup for use classification'!$A$5,IF(OR(ISNUMBER(SEARCH('[1]Lookup for use classification'!$B$7,B1873)),ISNUMBER(SEARCH('[1]Lookup for use classification'!$C$7,B1873)),ISNUMBER(SEARCH('[1]Lookup for use classification'!$D$7,B1873))),'[1]Lookup for use classification'!$A$7,IF(OR(ISNUMBER(SEARCH('[1]Lookup for use classification'!$B$9,B1873)),ISNUMBER(SEARCH('[1]Lookup for use classification'!$C$9,B1873)),ISNUMBER(SEARCH('[1]Lookup for use classification'!$D$9,B1873)),ISNUMBER(SEARCH('[1]Lookup for use classification'!$E$9,B1873)),ISNUMBER(SEARCH('[1]Lookup for use classification'!$F$9,B1873)),ISNUMBER(SEARCH('[1]Lookup for use classification'!$G$9,B1873)),ISNUMBER(SEARCH('[1]Lookup for use classification'!$H$9,B1873)),ISNUMBER(SEARCH('[1]Lookup for use classification'!$I$9,B1873)),ISNUMBER(SEARCH('[1]Lookup for use classification'!$J$9,B1873)),ISNUMBER(SEARCH('[1]Lookup for use classification'!$K$9,B1873))),'[1]Lookup for use classification'!$A$9,IF(OR(ISNUMBER(SEARCH('[1]Lookup for use classification'!$B$10,B1873)),ISNUMBER(SEARCH('[1]Lookup for use classification'!$C$10,B1873)),ISNUMBER(SEARCH('[1]Lookup for use classification'!$D$10,B1873)),ISNUMBER(SEARCH('[1]Lookup for use classification'!$E$10,B1873)),ISNUMBER(SEARCH('[1]Lookup for use classification'!$F$10,B1873)),ISNUMBER(SEARCH('[1]Lookup for use classification'!$G$10,B1873))),'[1]Lookup for use classification'!$A$10,IF(OR(ISNUMBER(SEARCH('[1]Lookup for use classification'!$B$11,B1873)),ISNUMBER(SEARCH('[1]Lookup for use classification'!$C$11,B1873))),'[1]Lookup for use classification'!$A$11,IF(OR(ISNUMBER(SEARCH('[1]Lookup for use classification'!$B$12,B1873)),ISNUMBER(SEARCH('[1]Lookup for use classification'!$C$12,B1873))),'[1]Lookup for use classification'!$A$12,IF(OR(ISNUMBER(SEARCH('[1]Lookup for use classification'!$B$13,B1873)),ISNUMBER(SEARCH('[1]Lookup for use classification'!$C$13,B1873)),ISNUMBER(SEARCH('[1]Lookup for use classification'!$D$13,B1873)),,ISNUMBER(SEARCH('[1]Lookup for use classification'!$C$13,B1873)),ISNUMBER(SEARCH('[1]Lookup for use classification'!$E$13,B1873))),'[1]Lookup for use classification'!$A$13,IF(OR(ISNUMBER(SEARCH('[1]Lookup for use classification'!$B$14,B1873)),ISNUMBER(SEARCH('[1]Lookup for use classification'!$C$14,B1873))),'[1]Lookup for use classification'!$A$14,"Other"))))))))))))</f>
        <v>Other</v>
      </c>
      <c r="D1873" s="101"/>
      <c r="E1873" s="89"/>
      <c r="F1873" s="89"/>
    </row>
    <row r="1874" spans="1:6">
      <c r="A1874" s="16" t="s">
        <v>727</v>
      </c>
      <c r="B1874" s="94" t="s">
        <v>731</v>
      </c>
      <c r="C1874" s="133" t="str">
        <f>IF(OR(ISNUMBER(SEARCH('[1]Lookup for use classification'!$B$1,B1874)),ISNUMBER(SEARCH('[1]Lookup for use classification'!$C$1,B1874)),ISNUMBER(SEARCH('[1]Lookup for use classification'!$D$1,B1874)),ISNUMBER(SEARCH('[1]Lookup for use classification'!$E$1,B1874))),'[1]Lookup for use classification'!$A$1,IF(ISNUMBER(SEARCH('[1]Lookup for use classification'!$B$2,B1874)),'[1]Lookup for use classification'!$A$2,IF(ISNUMBER(SEARCH('[1]Lookup for use classification'!$B$3,B1874)),'[1]Lookup for use classification'!$A$3,IF(OR(ISNUMBER(SEARCH('[1]Lookup for use classification'!$B$4,B1874)),ISNUMBER(SEARCH('[1]Lookup for use classification'!$C$4,B1874)),ISNUMBER(SEARCH('[1]Lookup for use classification'!$D$4,B1874)),ISNUMBER(SEARCH('[1]Lookup for use classification'!$E$4,B1874))),'[1]Lookup for use classification'!$A$4,IF(OR(ISNUMBER(SEARCH('[1]Lookup for use classification'!$B$5,B1874)),ISNUMBER(SEARCH('[1]Lookup for use classification'!$C$5,B1874)),ISNUMBER(SEARCH('[1]Lookup for use classification'!$D$5,B1874))),'[1]Lookup for use classification'!$A$5,IF(OR(ISNUMBER(SEARCH('[1]Lookup for use classification'!$B$7,B1874)),ISNUMBER(SEARCH('[1]Lookup for use classification'!$C$7,B1874)),ISNUMBER(SEARCH('[1]Lookup for use classification'!$D$7,B1874))),'[1]Lookup for use classification'!$A$7,IF(OR(ISNUMBER(SEARCH('[1]Lookup for use classification'!$B$9,B1874)),ISNUMBER(SEARCH('[1]Lookup for use classification'!$C$9,B1874)),ISNUMBER(SEARCH('[1]Lookup for use classification'!$D$9,B1874)),ISNUMBER(SEARCH('[1]Lookup for use classification'!$E$9,B1874)),ISNUMBER(SEARCH('[1]Lookup for use classification'!$F$9,B1874)),ISNUMBER(SEARCH('[1]Lookup for use classification'!$G$9,B1874)),ISNUMBER(SEARCH('[1]Lookup for use classification'!$H$9,B1874)),ISNUMBER(SEARCH('[1]Lookup for use classification'!$I$9,B1874)),ISNUMBER(SEARCH('[1]Lookup for use classification'!$J$9,B1874)),ISNUMBER(SEARCH('[1]Lookup for use classification'!$K$9,B1874))),'[1]Lookup for use classification'!$A$9,IF(OR(ISNUMBER(SEARCH('[1]Lookup for use classification'!$B$10,B1874)),ISNUMBER(SEARCH('[1]Lookup for use classification'!$C$10,B1874)),ISNUMBER(SEARCH('[1]Lookup for use classification'!$D$10,B1874)),ISNUMBER(SEARCH('[1]Lookup for use classification'!$E$10,B1874)),ISNUMBER(SEARCH('[1]Lookup for use classification'!$F$10,B1874)),ISNUMBER(SEARCH('[1]Lookup for use classification'!$G$10,B1874))),'[1]Lookup for use classification'!$A$10,IF(OR(ISNUMBER(SEARCH('[1]Lookup for use classification'!$B$11,B1874)),ISNUMBER(SEARCH('[1]Lookup for use classification'!$C$11,B1874))),'[1]Lookup for use classification'!$A$11,IF(OR(ISNUMBER(SEARCH('[1]Lookup for use classification'!$B$12,B1874)),ISNUMBER(SEARCH('[1]Lookup for use classification'!$C$12,B1874))),'[1]Lookup for use classification'!$A$12,IF(OR(ISNUMBER(SEARCH('[1]Lookup for use classification'!$B$13,B1874)),ISNUMBER(SEARCH('[1]Lookup for use classification'!$C$13,B1874)),ISNUMBER(SEARCH('[1]Lookup for use classification'!$D$13,B1874)),,ISNUMBER(SEARCH('[1]Lookup for use classification'!$C$13,B1874)),ISNUMBER(SEARCH('[1]Lookup for use classification'!$E$13,B1874))),'[1]Lookup for use classification'!$A$13,IF(OR(ISNUMBER(SEARCH('[1]Lookup for use classification'!$B$14,B1874)),ISNUMBER(SEARCH('[1]Lookup for use classification'!$C$14,B1874))),'[1]Lookup for use classification'!$A$14,"Other"))))))))))))</f>
        <v>Other</v>
      </c>
      <c r="D1874" s="21"/>
      <c r="E1874" s="22"/>
      <c r="F1874" s="22"/>
    </row>
    <row r="1875" spans="1:6">
      <c r="A1875" s="16" t="s">
        <v>727</v>
      </c>
      <c r="B1875" s="17" t="s">
        <v>732</v>
      </c>
      <c r="C1875" s="133" t="str">
        <f>IF(OR(ISNUMBER(SEARCH('[1]Lookup for use classification'!$B$1,B1875)),ISNUMBER(SEARCH('[1]Lookup for use classification'!$C$1,B1875)),ISNUMBER(SEARCH('[1]Lookup for use classification'!$D$1,B1875)),ISNUMBER(SEARCH('[1]Lookup for use classification'!$E$1,B1875))),'[1]Lookup for use classification'!$A$1,IF(ISNUMBER(SEARCH('[1]Lookup for use classification'!$B$2,B1875)),'[1]Lookup for use classification'!$A$2,IF(ISNUMBER(SEARCH('[1]Lookup for use classification'!$B$3,B1875)),'[1]Lookup for use classification'!$A$3,IF(OR(ISNUMBER(SEARCH('[1]Lookup for use classification'!$B$4,B1875)),ISNUMBER(SEARCH('[1]Lookup for use classification'!$C$4,B1875)),ISNUMBER(SEARCH('[1]Lookup for use classification'!$D$4,B1875)),ISNUMBER(SEARCH('[1]Lookup for use classification'!$E$4,B1875))),'[1]Lookup for use classification'!$A$4,IF(OR(ISNUMBER(SEARCH('[1]Lookup for use classification'!$B$5,B1875)),ISNUMBER(SEARCH('[1]Lookup for use classification'!$C$5,B1875)),ISNUMBER(SEARCH('[1]Lookup for use classification'!$D$5,B1875))),'[1]Lookup for use classification'!$A$5,IF(OR(ISNUMBER(SEARCH('[1]Lookup for use classification'!$B$7,B1875)),ISNUMBER(SEARCH('[1]Lookup for use classification'!$C$7,B1875)),ISNUMBER(SEARCH('[1]Lookup for use classification'!$D$7,B1875))),'[1]Lookup for use classification'!$A$7,IF(OR(ISNUMBER(SEARCH('[1]Lookup for use classification'!$B$9,B1875)),ISNUMBER(SEARCH('[1]Lookup for use classification'!$C$9,B1875)),ISNUMBER(SEARCH('[1]Lookup for use classification'!$D$9,B1875)),ISNUMBER(SEARCH('[1]Lookup for use classification'!$E$9,B1875)),ISNUMBER(SEARCH('[1]Lookup for use classification'!$F$9,B1875)),ISNUMBER(SEARCH('[1]Lookup for use classification'!$G$9,B1875)),ISNUMBER(SEARCH('[1]Lookup for use classification'!$H$9,B1875)),ISNUMBER(SEARCH('[1]Lookup for use classification'!$I$9,B1875)),ISNUMBER(SEARCH('[1]Lookup for use classification'!$J$9,B1875)),ISNUMBER(SEARCH('[1]Lookup for use classification'!$K$9,B1875))),'[1]Lookup for use classification'!$A$9,IF(OR(ISNUMBER(SEARCH('[1]Lookup for use classification'!$B$10,B1875)),ISNUMBER(SEARCH('[1]Lookup for use classification'!$C$10,B1875)),ISNUMBER(SEARCH('[1]Lookup for use classification'!$D$10,B1875)),ISNUMBER(SEARCH('[1]Lookup for use classification'!$E$10,B1875)),ISNUMBER(SEARCH('[1]Lookup for use classification'!$F$10,B1875)),ISNUMBER(SEARCH('[1]Lookup for use classification'!$G$10,B1875))),'[1]Lookup for use classification'!$A$10,IF(OR(ISNUMBER(SEARCH('[1]Lookup for use classification'!$B$11,B1875)),ISNUMBER(SEARCH('[1]Lookup for use classification'!$C$11,B1875))),'[1]Lookup for use classification'!$A$11,IF(OR(ISNUMBER(SEARCH('[1]Lookup for use classification'!$B$12,B1875)),ISNUMBER(SEARCH('[1]Lookup for use classification'!$C$12,B1875))),'[1]Lookup for use classification'!$A$12,IF(OR(ISNUMBER(SEARCH('[1]Lookup for use classification'!$B$13,B1875)),ISNUMBER(SEARCH('[1]Lookup for use classification'!$C$13,B1875)),ISNUMBER(SEARCH('[1]Lookup for use classification'!$D$13,B1875)),,ISNUMBER(SEARCH('[1]Lookup for use classification'!$C$13,B1875)),ISNUMBER(SEARCH('[1]Lookup for use classification'!$E$13,B1875))),'[1]Lookup for use classification'!$A$13,IF(OR(ISNUMBER(SEARCH('[1]Lookup for use classification'!$B$14,B1875)),ISNUMBER(SEARCH('[1]Lookup for use classification'!$C$14,B1875))),'[1]Lookup for use classification'!$A$14,"Other"))))))))))))</f>
        <v>Office</v>
      </c>
      <c r="D1875" s="18">
        <v>2304</v>
      </c>
      <c r="E1875" s="17" t="s">
        <v>733</v>
      </c>
      <c r="F1875" s="19" t="s">
        <v>654</v>
      </c>
    </row>
    <row r="1876" spans="1:6">
      <c r="A1876" s="16" t="s">
        <v>727</v>
      </c>
      <c r="B1876" s="17" t="s">
        <v>112</v>
      </c>
      <c r="C1876" s="133" t="str">
        <f>IF(OR(ISNUMBER(SEARCH('[1]Lookup for use classification'!$B$1,B1876)),ISNUMBER(SEARCH('[1]Lookup for use classification'!$C$1,B1876)),ISNUMBER(SEARCH('[1]Lookup for use classification'!$D$1,B1876)),ISNUMBER(SEARCH('[1]Lookup for use classification'!$E$1,B1876))),'[1]Lookup for use classification'!$A$1,IF(ISNUMBER(SEARCH('[1]Lookup for use classification'!$B$2,B1876)),'[1]Lookup for use classification'!$A$2,IF(ISNUMBER(SEARCH('[1]Lookup for use classification'!$B$3,B1876)),'[1]Lookup for use classification'!$A$3,IF(OR(ISNUMBER(SEARCH('[1]Lookup for use classification'!$B$4,B1876)),ISNUMBER(SEARCH('[1]Lookup for use classification'!$C$4,B1876)),ISNUMBER(SEARCH('[1]Lookup for use classification'!$D$4,B1876)),ISNUMBER(SEARCH('[1]Lookup for use classification'!$E$4,B1876))),'[1]Lookup for use classification'!$A$4,IF(OR(ISNUMBER(SEARCH('[1]Lookup for use classification'!$B$5,B1876)),ISNUMBER(SEARCH('[1]Lookup for use classification'!$C$5,B1876)),ISNUMBER(SEARCH('[1]Lookup for use classification'!$D$5,B1876))),'[1]Lookup for use classification'!$A$5,IF(OR(ISNUMBER(SEARCH('[1]Lookup for use classification'!$B$7,B1876)),ISNUMBER(SEARCH('[1]Lookup for use classification'!$C$7,B1876)),ISNUMBER(SEARCH('[1]Lookup for use classification'!$D$7,B1876))),'[1]Lookup for use classification'!$A$7,IF(OR(ISNUMBER(SEARCH('[1]Lookup for use classification'!$B$9,B1876)),ISNUMBER(SEARCH('[1]Lookup for use classification'!$C$9,B1876)),ISNUMBER(SEARCH('[1]Lookup for use classification'!$D$9,B1876)),ISNUMBER(SEARCH('[1]Lookup for use classification'!$E$9,B1876)),ISNUMBER(SEARCH('[1]Lookup for use classification'!$F$9,B1876)),ISNUMBER(SEARCH('[1]Lookup for use classification'!$G$9,B1876)),ISNUMBER(SEARCH('[1]Lookup for use classification'!$H$9,B1876)),ISNUMBER(SEARCH('[1]Lookup for use classification'!$I$9,B1876)),ISNUMBER(SEARCH('[1]Lookup for use classification'!$J$9,B1876)),ISNUMBER(SEARCH('[1]Lookup for use classification'!$K$9,B1876))),'[1]Lookup for use classification'!$A$9,IF(OR(ISNUMBER(SEARCH('[1]Lookup for use classification'!$B$10,B1876)),ISNUMBER(SEARCH('[1]Lookup for use classification'!$C$10,B1876)),ISNUMBER(SEARCH('[1]Lookup for use classification'!$D$10,B1876)),ISNUMBER(SEARCH('[1]Lookup for use classification'!$E$10,B1876)),ISNUMBER(SEARCH('[1]Lookup for use classification'!$F$10,B1876)),ISNUMBER(SEARCH('[1]Lookup for use classification'!$G$10,B1876))),'[1]Lookup for use classification'!$A$10,IF(OR(ISNUMBER(SEARCH('[1]Lookup for use classification'!$B$11,B1876)),ISNUMBER(SEARCH('[1]Lookup for use classification'!$C$11,B1876))),'[1]Lookup for use classification'!$A$11,IF(OR(ISNUMBER(SEARCH('[1]Lookup for use classification'!$B$12,B1876)),ISNUMBER(SEARCH('[1]Lookup for use classification'!$C$12,B1876))),'[1]Lookup for use classification'!$A$12,IF(OR(ISNUMBER(SEARCH('[1]Lookup for use classification'!$B$13,B1876)),ISNUMBER(SEARCH('[1]Lookup for use classification'!$C$13,B1876)),ISNUMBER(SEARCH('[1]Lookup for use classification'!$D$13,B1876)),,ISNUMBER(SEARCH('[1]Lookup for use classification'!$C$13,B1876)),ISNUMBER(SEARCH('[1]Lookup for use classification'!$E$13,B1876))),'[1]Lookup for use classification'!$A$13,IF(OR(ISNUMBER(SEARCH('[1]Lookup for use classification'!$B$14,B1876)),ISNUMBER(SEARCH('[1]Lookup for use classification'!$C$14,B1876))),'[1]Lookup for use classification'!$A$14,"Other"))))))))))))</f>
        <v>Other</v>
      </c>
      <c r="D1876" s="18">
        <v>2304</v>
      </c>
      <c r="E1876" s="19"/>
      <c r="F1876" s="19"/>
    </row>
    <row r="1877" spans="1:6">
      <c r="A1877" s="16" t="s">
        <v>727</v>
      </c>
      <c r="B1877" s="17" t="s">
        <v>713</v>
      </c>
      <c r="C1877" s="133" t="str">
        <f>IF(OR(ISNUMBER(SEARCH('[1]Lookup for use classification'!$B$1,B1877)),ISNUMBER(SEARCH('[1]Lookup for use classification'!$C$1,B1877)),ISNUMBER(SEARCH('[1]Lookup for use classification'!$D$1,B1877)),ISNUMBER(SEARCH('[1]Lookup for use classification'!$E$1,B1877))),'[1]Lookup for use classification'!$A$1,IF(ISNUMBER(SEARCH('[1]Lookup for use classification'!$B$2,B1877)),'[1]Lookup for use classification'!$A$2,IF(ISNUMBER(SEARCH('[1]Lookup for use classification'!$B$3,B1877)),'[1]Lookup for use classification'!$A$3,IF(OR(ISNUMBER(SEARCH('[1]Lookup for use classification'!$B$4,B1877)),ISNUMBER(SEARCH('[1]Lookup for use classification'!$C$4,B1877)),ISNUMBER(SEARCH('[1]Lookup for use classification'!$D$4,B1877)),ISNUMBER(SEARCH('[1]Lookup for use classification'!$E$4,B1877))),'[1]Lookup for use classification'!$A$4,IF(OR(ISNUMBER(SEARCH('[1]Lookup for use classification'!$B$5,B1877)),ISNUMBER(SEARCH('[1]Lookup for use classification'!$C$5,B1877)),ISNUMBER(SEARCH('[1]Lookup for use classification'!$D$5,B1877))),'[1]Lookup for use classification'!$A$5,IF(OR(ISNUMBER(SEARCH('[1]Lookup for use classification'!$B$7,B1877)),ISNUMBER(SEARCH('[1]Lookup for use classification'!$C$7,B1877)),ISNUMBER(SEARCH('[1]Lookup for use classification'!$D$7,B1877))),'[1]Lookup for use classification'!$A$7,IF(OR(ISNUMBER(SEARCH('[1]Lookup for use classification'!$B$9,B1877)),ISNUMBER(SEARCH('[1]Lookup for use classification'!$C$9,B1877)),ISNUMBER(SEARCH('[1]Lookup for use classification'!$D$9,B1877)),ISNUMBER(SEARCH('[1]Lookup for use classification'!$E$9,B1877)),ISNUMBER(SEARCH('[1]Lookup for use classification'!$F$9,B1877)),ISNUMBER(SEARCH('[1]Lookup for use classification'!$G$9,B1877)),ISNUMBER(SEARCH('[1]Lookup for use classification'!$H$9,B1877)),ISNUMBER(SEARCH('[1]Lookup for use classification'!$I$9,B1877)),ISNUMBER(SEARCH('[1]Lookup for use classification'!$J$9,B1877)),ISNUMBER(SEARCH('[1]Lookup for use classification'!$K$9,B1877))),'[1]Lookup for use classification'!$A$9,IF(OR(ISNUMBER(SEARCH('[1]Lookup for use classification'!$B$10,B1877)),ISNUMBER(SEARCH('[1]Lookup for use classification'!$C$10,B1877)),ISNUMBER(SEARCH('[1]Lookup for use classification'!$D$10,B1877)),ISNUMBER(SEARCH('[1]Lookup for use classification'!$E$10,B1877)),ISNUMBER(SEARCH('[1]Lookup for use classification'!$F$10,B1877)),ISNUMBER(SEARCH('[1]Lookup for use classification'!$G$10,B1877))),'[1]Lookup for use classification'!$A$10,IF(OR(ISNUMBER(SEARCH('[1]Lookup for use classification'!$B$11,B1877)),ISNUMBER(SEARCH('[1]Lookup for use classification'!$C$11,B1877))),'[1]Lookup for use classification'!$A$11,IF(OR(ISNUMBER(SEARCH('[1]Lookup for use classification'!$B$12,B1877)),ISNUMBER(SEARCH('[1]Lookup for use classification'!$C$12,B1877))),'[1]Lookup for use classification'!$A$12,IF(OR(ISNUMBER(SEARCH('[1]Lookup for use classification'!$B$13,B1877)),ISNUMBER(SEARCH('[1]Lookup for use classification'!$C$13,B1877)),ISNUMBER(SEARCH('[1]Lookup for use classification'!$D$13,B1877)),,ISNUMBER(SEARCH('[1]Lookup for use classification'!$C$13,B1877)),ISNUMBER(SEARCH('[1]Lookup for use classification'!$E$13,B1877))),'[1]Lookup for use classification'!$A$13,IF(OR(ISNUMBER(SEARCH('[1]Lookup for use classification'!$B$14,B1877)),ISNUMBER(SEARCH('[1]Lookup for use classification'!$C$14,B1877))),'[1]Lookup for use classification'!$A$14,"Other"))))))))))))</f>
        <v>Warehousing</v>
      </c>
      <c r="D1877" s="18"/>
      <c r="E1877" s="19"/>
      <c r="F1877" s="19"/>
    </row>
    <row r="1878" spans="1:6">
      <c r="A1878" s="16" t="s">
        <v>727</v>
      </c>
      <c r="B1878" s="17" t="s">
        <v>147</v>
      </c>
      <c r="C1878" s="133" t="str">
        <f>IF(OR(ISNUMBER(SEARCH('[1]Lookup for use classification'!$B$1,B1878)),ISNUMBER(SEARCH('[1]Lookup for use classification'!$C$1,B1878)),ISNUMBER(SEARCH('[1]Lookup for use classification'!$D$1,B1878)),ISNUMBER(SEARCH('[1]Lookup for use classification'!$E$1,B1878))),'[1]Lookup for use classification'!$A$1,IF(ISNUMBER(SEARCH('[1]Lookup for use classification'!$B$2,B1878)),'[1]Lookup for use classification'!$A$2,IF(ISNUMBER(SEARCH('[1]Lookup for use classification'!$B$3,B1878)),'[1]Lookup for use classification'!$A$3,IF(OR(ISNUMBER(SEARCH('[1]Lookup for use classification'!$B$4,B1878)),ISNUMBER(SEARCH('[1]Lookup for use classification'!$C$4,B1878)),ISNUMBER(SEARCH('[1]Lookup for use classification'!$D$4,B1878)),ISNUMBER(SEARCH('[1]Lookup for use classification'!$E$4,B1878))),'[1]Lookup for use classification'!$A$4,IF(OR(ISNUMBER(SEARCH('[1]Lookup for use classification'!$B$5,B1878)),ISNUMBER(SEARCH('[1]Lookup for use classification'!$C$5,B1878)),ISNUMBER(SEARCH('[1]Lookup for use classification'!$D$5,B1878))),'[1]Lookup for use classification'!$A$5,IF(OR(ISNUMBER(SEARCH('[1]Lookup for use classification'!$B$7,B1878)),ISNUMBER(SEARCH('[1]Lookup for use classification'!$C$7,B1878)),ISNUMBER(SEARCH('[1]Lookup for use classification'!$D$7,B1878))),'[1]Lookup for use classification'!$A$7,IF(OR(ISNUMBER(SEARCH('[1]Lookup for use classification'!$B$9,B1878)),ISNUMBER(SEARCH('[1]Lookup for use classification'!$C$9,B1878)),ISNUMBER(SEARCH('[1]Lookup for use classification'!$D$9,B1878)),ISNUMBER(SEARCH('[1]Lookup for use classification'!$E$9,B1878)),ISNUMBER(SEARCH('[1]Lookup for use classification'!$F$9,B1878)),ISNUMBER(SEARCH('[1]Lookup for use classification'!$G$9,B1878)),ISNUMBER(SEARCH('[1]Lookup for use classification'!$H$9,B1878)),ISNUMBER(SEARCH('[1]Lookup for use classification'!$I$9,B1878)),ISNUMBER(SEARCH('[1]Lookup for use classification'!$J$9,B1878)),ISNUMBER(SEARCH('[1]Lookup for use classification'!$K$9,B1878))),'[1]Lookup for use classification'!$A$9,IF(OR(ISNUMBER(SEARCH('[1]Lookup for use classification'!$B$10,B1878)),ISNUMBER(SEARCH('[1]Lookup for use classification'!$C$10,B1878)),ISNUMBER(SEARCH('[1]Lookup for use classification'!$D$10,B1878)),ISNUMBER(SEARCH('[1]Lookup for use classification'!$E$10,B1878)),ISNUMBER(SEARCH('[1]Lookup for use classification'!$F$10,B1878)),ISNUMBER(SEARCH('[1]Lookup for use classification'!$G$10,B1878))),'[1]Lookup for use classification'!$A$10,IF(OR(ISNUMBER(SEARCH('[1]Lookup for use classification'!$B$11,B1878)),ISNUMBER(SEARCH('[1]Lookup for use classification'!$C$11,B1878))),'[1]Lookup for use classification'!$A$11,IF(OR(ISNUMBER(SEARCH('[1]Lookup for use classification'!$B$12,B1878)),ISNUMBER(SEARCH('[1]Lookup for use classification'!$C$12,B1878))),'[1]Lookup for use classification'!$A$12,IF(OR(ISNUMBER(SEARCH('[1]Lookup for use classification'!$B$13,B1878)),ISNUMBER(SEARCH('[1]Lookup for use classification'!$C$13,B1878)),ISNUMBER(SEARCH('[1]Lookup for use classification'!$D$13,B1878)),,ISNUMBER(SEARCH('[1]Lookup for use classification'!$C$13,B1878)),ISNUMBER(SEARCH('[1]Lookup for use classification'!$E$13,B1878))),'[1]Lookup for use classification'!$A$13,IF(OR(ISNUMBER(SEARCH('[1]Lookup for use classification'!$B$14,B1878)),ISNUMBER(SEARCH('[1]Lookup for use classification'!$C$14,B1878))),'[1]Lookup for use classification'!$A$14,"Other"))))))))))))</f>
        <v>Health Care - Hospitals</v>
      </c>
      <c r="D1878" s="18"/>
      <c r="E1878" s="19"/>
      <c r="F1878" s="19"/>
    </row>
    <row r="1879" spans="1:6">
      <c r="A1879" s="16" t="s">
        <v>727</v>
      </c>
      <c r="B1879" s="17" t="s">
        <v>734</v>
      </c>
      <c r="C1879" s="133" t="str">
        <f>IF(OR(ISNUMBER(SEARCH('[1]Lookup for use classification'!$B$1,B1879)),ISNUMBER(SEARCH('[1]Lookup for use classification'!$C$1,B1879)),ISNUMBER(SEARCH('[1]Lookup for use classification'!$D$1,B1879)),ISNUMBER(SEARCH('[1]Lookup for use classification'!$E$1,B1879))),'[1]Lookup for use classification'!$A$1,IF(ISNUMBER(SEARCH('[1]Lookup for use classification'!$B$2,B1879)),'[1]Lookup for use classification'!$A$2,IF(ISNUMBER(SEARCH('[1]Lookup for use classification'!$B$3,B1879)),'[1]Lookup for use classification'!$A$3,IF(OR(ISNUMBER(SEARCH('[1]Lookup for use classification'!$B$4,B1879)),ISNUMBER(SEARCH('[1]Lookup for use classification'!$C$4,B1879)),ISNUMBER(SEARCH('[1]Lookup for use classification'!$D$4,B1879)),ISNUMBER(SEARCH('[1]Lookup for use classification'!$E$4,B1879))),'[1]Lookup for use classification'!$A$4,IF(OR(ISNUMBER(SEARCH('[1]Lookup for use classification'!$B$5,B1879)),ISNUMBER(SEARCH('[1]Lookup for use classification'!$C$5,B1879)),ISNUMBER(SEARCH('[1]Lookup for use classification'!$D$5,B1879))),'[1]Lookup for use classification'!$A$5,IF(OR(ISNUMBER(SEARCH('[1]Lookup for use classification'!$B$7,B1879)),ISNUMBER(SEARCH('[1]Lookup for use classification'!$C$7,B1879)),ISNUMBER(SEARCH('[1]Lookup for use classification'!$D$7,B1879))),'[1]Lookup for use classification'!$A$7,IF(OR(ISNUMBER(SEARCH('[1]Lookup for use classification'!$B$9,B1879)),ISNUMBER(SEARCH('[1]Lookup for use classification'!$C$9,B1879)),ISNUMBER(SEARCH('[1]Lookup for use classification'!$D$9,B1879)),ISNUMBER(SEARCH('[1]Lookup for use classification'!$E$9,B1879)),ISNUMBER(SEARCH('[1]Lookup for use classification'!$F$9,B1879)),ISNUMBER(SEARCH('[1]Lookup for use classification'!$G$9,B1879)),ISNUMBER(SEARCH('[1]Lookup for use classification'!$H$9,B1879)),ISNUMBER(SEARCH('[1]Lookup for use classification'!$I$9,B1879)),ISNUMBER(SEARCH('[1]Lookup for use classification'!$J$9,B1879)),ISNUMBER(SEARCH('[1]Lookup for use classification'!$K$9,B1879))),'[1]Lookup for use classification'!$A$9,IF(OR(ISNUMBER(SEARCH('[1]Lookup for use classification'!$B$10,B1879)),ISNUMBER(SEARCH('[1]Lookup for use classification'!$C$10,B1879)),ISNUMBER(SEARCH('[1]Lookup for use classification'!$D$10,B1879)),ISNUMBER(SEARCH('[1]Lookup for use classification'!$E$10,B1879)),ISNUMBER(SEARCH('[1]Lookup for use classification'!$F$10,B1879)),ISNUMBER(SEARCH('[1]Lookup for use classification'!$G$10,B1879))),'[1]Lookup for use classification'!$A$10,IF(OR(ISNUMBER(SEARCH('[1]Lookup for use classification'!$B$11,B1879)),ISNUMBER(SEARCH('[1]Lookup for use classification'!$C$11,B1879))),'[1]Lookup for use classification'!$A$11,IF(OR(ISNUMBER(SEARCH('[1]Lookup for use classification'!$B$12,B1879)),ISNUMBER(SEARCH('[1]Lookup for use classification'!$C$12,B1879))),'[1]Lookup for use classification'!$A$12,IF(OR(ISNUMBER(SEARCH('[1]Lookup for use classification'!$B$13,B1879)),ISNUMBER(SEARCH('[1]Lookup for use classification'!$C$13,B1879)),ISNUMBER(SEARCH('[1]Lookup for use classification'!$D$13,B1879)),,ISNUMBER(SEARCH('[1]Lookup for use classification'!$C$13,B1879)),ISNUMBER(SEARCH('[1]Lookup for use classification'!$E$13,B1879))),'[1]Lookup for use classification'!$A$13,IF(OR(ISNUMBER(SEARCH('[1]Lookup for use classification'!$B$14,B1879)),ISNUMBER(SEARCH('[1]Lookup for use classification'!$C$14,B1879))),'[1]Lookup for use classification'!$A$14,"Other"))))))))))))</f>
        <v>Public Assembly</v>
      </c>
      <c r="D1879" s="18"/>
      <c r="E1879" s="19"/>
      <c r="F1879" s="19"/>
    </row>
    <row r="1880" spans="1:6">
      <c r="A1880" s="16" t="s">
        <v>727</v>
      </c>
      <c r="B1880" s="17" t="s">
        <v>735</v>
      </c>
      <c r="C1880" s="133" t="str">
        <f>IF(OR(ISNUMBER(SEARCH('[1]Lookup for use classification'!$B$1,B1880)),ISNUMBER(SEARCH('[1]Lookup for use classification'!$C$1,B1880)),ISNUMBER(SEARCH('[1]Lookup for use classification'!$D$1,B1880)),ISNUMBER(SEARCH('[1]Lookup for use classification'!$E$1,B1880))),'[1]Lookup for use classification'!$A$1,IF(ISNUMBER(SEARCH('[1]Lookup for use classification'!$B$2,B1880)),'[1]Lookup for use classification'!$A$2,IF(ISNUMBER(SEARCH('[1]Lookup for use classification'!$B$3,B1880)),'[1]Lookup for use classification'!$A$3,IF(OR(ISNUMBER(SEARCH('[1]Lookup for use classification'!$B$4,B1880)),ISNUMBER(SEARCH('[1]Lookup for use classification'!$C$4,B1880)),ISNUMBER(SEARCH('[1]Lookup for use classification'!$D$4,B1880)),ISNUMBER(SEARCH('[1]Lookup for use classification'!$E$4,B1880))),'[1]Lookup for use classification'!$A$4,IF(OR(ISNUMBER(SEARCH('[1]Lookup for use classification'!$B$5,B1880)),ISNUMBER(SEARCH('[1]Lookup for use classification'!$C$5,B1880)),ISNUMBER(SEARCH('[1]Lookup for use classification'!$D$5,B1880))),'[1]Lookup for use classification'!$A$5,IF(OR(ISNUMBER(SEARCH('[1]Lookup for use classification'!$B$7,B1880)),ISNUMBER(SEARCH('[1]Lookup for use classification'!$C$7,B1880)),ISNUMBER(SEARCH('[1]Lookup for use classification'!$D$7,B1880))),'[1]Lookup for use classification'!$A$7,IF(OR(ISNUMBER(SEARCH('[1]Lookup for use classification'!$B$9,B1880)),ISNUMBER(SEARCH('[1]Lookup for use classification'!$C$9,B1880)),ISNUMBER(SEARCH('[1]Lookup for use classification'!$D$9,B1880)),ISNUMBER(SEARCH('[1]Lookup for use classification'!$E$9,B1880)),ISNUMBER(SEARCH('[1]Lookup for use classification'!$F$9,B1880)),ISNUMBER(SEARCH('[1]Lookup for use classification'!$G$9,B1880)),ISNUMBER(SEARCH('[1]Lookup for use classification'!$H$9,B1880)),ISNUMBER(SEARCH('[1]Lookup for use classification'!$I$9,B1880)),ISNUMBER(SEARCH('[1]Lookup for use classification'!$J$9,B1880)),ISNUMBER(SEARCH('[1]Lookup for use classification'!$K$9,B1880))),'[1]Lookup for use classification'!$A$9,IF(OR(ISNUMBER(SEARCH('[1]Lookup for use classification'!$B$10,B1880)),ISNUMBER(SEARCH('[1]Lookup for use classification'!$C$10,B1880)),ISNUMBER(SEARCH('[1]Lookup for use classification'!$D$10,B1880)),ISNUMBER(SEARCH('[1]Lookup for use classification'!$E$10,B1880)),ISNUMBER(SEARCH('[1]Lookup for use classification'!$F$10,B1880)),ISNUMBER(SEARCH('[1]Lookup for use classification'!$G$10,B1880))),'[1]Lookup for use classification'!$A$10,IF(OR(ISNUMBER(SEARCH('[1]Lookup for use classification'!$B$11,B1880)),ISNUMBER(SEARCH('[1]Lookup for use classification'!$C$11,B1880))),'[1]Lookup for use classification'!$A$11,IF(OR(ISNUMBER(SEARCH('[1]Lookup for use classification'!$B$12,B1880)),ISNUMBER(SEARCH('[1]Lookup for use classification'!$C$12,B1880))),'[1]Lookup for use classification'!$A$12,IF(OR(ISNUMBER(SEARCH('[1]Lookup for use classification'!$B$13,B1880)),ISNUMBER(SEARCH('[1]Lookup for use classification'!$C$13,B1880)),ISNUMBER(SEARCH('[1]Lookup for use classification'!$D$13,B1880)),,ISNUMBER(SEARCH('[1]Lookup for use classification'!$C$13,B1880)),ISNUMBER(SEARCH('[1]Lookup for use classification'!$E$13,B1880))),'[1]Lookup for use classification'!$A$13,IF(OR(ISNUMBER(SEARCH('[1]Lookup for use classification'!$B$14,B1880)),ISNUMBER(SEARCH('[1]Lookup for use classification'!$C$14,B1880))),'[1]Lookup for use classification'!$A$14,"Other"))))))))))))</f>
        <v>Other</v>
      </c>
      <c r="D1880" s="18"/>
      <c r="E1880" s="19"/>
      <c r="F1880" s="19"/>
    </row>
    <row r="1881" spans="1:6">
      <c r="A1881" s="16" t="s">
        <v>727</v>
      </c>
      <c r="B1881" s="17" t="s">
        <v>736</v>
      </c>
      <c r="C1881" s="133" t="str">
        <f>IF(OR(ISNUMBER(SEARCH('[1]Lookup for use classification'!$B$1,B1881)),ISNUMBER(SEARCH('[1]Lookup for use classification'!$C$1,B1881)),ISNUMBER(SEARCH('[1]Lookup for use classification'!$D$1,B1881)),ISNUMBER(SEARCH('[1]Lookup for use classification'!$E$1,B1881))),'[1]Lookup for use classification'!$A$1,IF(ISNUMBER(SEARCH('[1]Lookup for use classification'!$B$2,B1881)),'[1]Lookup for use classification'!$A$2,IF(ISNUMBER(SEARCH('[1]Lookup for use classification'!$B$3,B1881)),'[1]Lookup for use classification'!$A$3,IF(OR(ISNUMBER(SEARCH('[1]Lookup for use classification'!$B$4,B1881)),ISNUMBER(SEARCH('[1]Lookup for use classification'!$C$4,B1881)),ISNUMBER(SEARCH('[1]Lookup for use classification'!$D$4,B1881)),ISNUMBER(SEARCH('[1]Lookup for use classification'!$E$4,B1881))),'[1]Lookup for use classification'!$A$4,IF(OR(ISNUMBER(SEARCH('[1]Lookup for use classification'!$B$5,B1881)),ISNUMBER(SEARCH('[1]Lookup for use classification'!$C$5,B1881)),ISNUMBER(SEARCH('[1]Lookup for use classification'!$D$5,B1881))),'[1]Lookup for use classification'!$A$5,IF(OR(ISNUMBER(SEARCH('[1]Lookup for use classification'!$B$7,B1881)),ISNUMBER(SEARCH('[1]Lookup for use classification'!$C$7,B1881)),ISNUMBER(SEARCH('[1]Lookup for use classification'!$D$7,B1881))),'[1]Lookup for use classification'!$A$7,IF(OR(ISNUMBER(SEARCH('[1]Lookup for use classification'!$B$9,B1881)),ISNUMBER(SEARCH('[1]Lookup for use classification'!$C$9,B1881)),ISNUMBER(SEARCH('[1]Lookup for use classification'!$D$9,B1881)),ISNUMBER(SEARCH('[1]Lookup for use classification'!$E$9,B1881)),ISNUMBER(SEARCH('[1]Lookup for use classification'!$F$9,B1881)),ISNUMBER(SEARCH('[1]Lookup for use classification'!$G$9,B1881)),ISNUMBER(SEARCH('[1]Lookup for use classification'!$H$9,B1881)),ISNUMBER(SEARCH('[1]Lookup for use classification'!$I$9,B1881)),ISNUMBER(SEARCH('[1]Lookup for use classification'!$J$9,B1881)),ISNUMBER(SEARCH('[1]Lookup for use classification'!$K$9,B1881))),'[1]Lookup for use classification'!$A$9,IF(OR(ISNUMBER(SEARCH('[1]Lookup for use classification'!$B$10,B1881)),ISNUMBER(SEARCH('[1]Lookup for use classification'!$C$10,B1881)),ISNUMBER(SEARCH('[1]Lookup for use classification'!$D$10,B1881)),ISNUMBER(SEARCH('[1]Lookup for use classification'!$E$10,B1881)),ISNUMBER(SEARCH('[1]Lookup for use classification'!$F$10,B1881)),ISNUMBER(SEARCH('[1]Lookup for use classification'!$G$10,B1881))),'[1]Lookup for use classification'!$A$10,IF(OR(ISNUMBER(SEARCH('[1]Lookup for use classification'!$B$11,B1881)),ISNUMBER(SEARCH('[1]Lookup for use classification'!$C$11,B1881))),'[1]Lookup for use classification'!$A$11,IF(OR(ISNUMBER(SEARCH('[1]Lookup for use classification'!$B$12,B1881)),ISNUMBER(SEARCH('[1]Lookup for use classification'!$C$12,B1881))),'[1]Lookup for use classification'!$A$12,IF(OR(ISNUMBER(SEARCH('[1]Lookup for use classification'!$B$13,B1881)),ISNUMBER(SEARCH('[1]Lookup for use classification'!$C$13,B1881)),ISNUMBER(SEARCH('[1]Lookup for use classification'!$D$13,B1881)),,ISNUMBER(SEARCH('[1]Lookup for use classification'!$C$13,B1881)),ISNUMBER(SEARCH('[1]Lookup for use classification'!$E$13,B1881))),'[1]Lookup for use classification'!$A$13,IF(OR(ISNUMBER(SEARCH('[1]Lookup for use classification'!$B$14,B1881)),ISNUMBER(SEARCH('[1]Lookup for use classification'!$C$14,B1881))),'[1]Lookup for use classification'!$A$14,"Other"))))))))))))</f>
        <v>Other</v>
      </c>
      <c r="D1881" s="18"/>
      <c r="E1881" s="19"/>
      <c r="F1881" s="19"/>
    </row>
    <row r="1882" spans="1:6">
      <c r="A1882" s="16" t="s">
        <v>727</v>
      </c>
      <c r="B1882" s="17" t="s">
        <v>737</v>
      </c>
      <c r="C1882" s="133" t="str">
        <f>IF(OR(ISNUMBER(SEARCH('[1]Lookup for use classification'!$B$1,B1882)),ISNUMBER(SEARCH('[1]Lookup for use classification'!$C$1,B1882)),ISNUMBER(SEARCH('[1]Lookup for use classification'!$D$1,B1882)),ISNUMBER(SEARCH('[1]Lookup for use classification'!$E$1,B1882))),'[1]Lookup for use classification'!$A$1,IF(ISNUMBER(SEARCH('[1]Lookup for use classification'!$B$2,B1882)),'[1]Lookup for use classification'!$A$2,IF(ISNUMBER(SEARCH('[1]Lookup for use classification'!$B$3,B1882)),'[1]Lookup for use classification'!$A$3,IF(OR(ISNUMBER(SEARCH('[1]Lookup for use classification'!$B$4,B1882)),ISNUMBER(SEARCH('[1]Lookup for use classification'!$C$4,B1882)),ISNUMBER(SEARCH('[1]Lookup for use classification'!$D$4,B1882)),ISNUMBER(SEARCH('[1]Lookup for use classification'!$E$4,B1882))),'[1]Lookup for use classification'!$A$4,IF(OR(ISNUMBER(SEARCH('[1]Lookup for use classification'!$B$5,B1882)),ISNUMBER(SEARCH('[1]Lookup for use classification'!$C$5,B1882)),ISNUMBER(SEARCH('[1]Lookup for use classification'!$D$5,B1882))),'[1]Lookup for use classification'!$A$5,IF(OR(ISNUMBER(SEARCH('[1]Lookup for use classification'!$B$7,B1882)),ISNUMBER(SEARCH('[1]Lookup for use classification'!$C$7,B1882)),ISNUMBER(SEARCH('[1]Lookup for use classification'!$D$7,B1882))),'[1]Lookup for use classification'!$A$7,IF(OR(ISNUMBER(SEARCH('[1]Lookup for use classification'!$B$9,B1882)),ISNUMBER(SEARCH('[1]Lookup for use classification'!$C$9,B1882)),ISNUMBER(SEARCH('[1]Lookup for use classification'!$D$9,B1882)),ISNUMBER(SEARCH('[1]Lookup for use classification'!$E$9,B1882)),ISNUMBER(SEARCH('[1]Lookup for use classification'!$F$9,B1882)),ISNUMBER(SEARCH('[1]Lookup for use classification'!$G$9,B1882)),ISNUMBER(SEARCH('[1]Lookup for use classification'!$H$9,B1882)),ISNUMBER(SEARCH('[1]Lookup for use classification'!$I$9,B1882)),ISNUMBER(SEARCH('[1]Lookup for use classification'!$J$9,B1882)),ISNUMBER(SEARCH('[1]Lookup for use classification'!$K$9,B1882))),'[1]Lookup for use classification'!$A$9,IF(OR(ISNUMBER(SEARCH('[1]Lookup for use classification'!$B$10,B1882)),ISNUMBER(SEARCH('[1]Lookup for use classification'!$C$10,B1882)),ISNUMBER(SEARCH('[1]Lookup for use classification'!$D$10,B1882)),ISNUMBER(SEARCH('[1]Lookup for use classification'!$E$10,B1882)),ISNUMBER(SEARCH('[1]Lookup for use classification'!$F$10,B1882)),ISNUMBER(SEARCH('[1]Lookup for use classification'!$G$10,B1882))),'[1]Lookup for use classification'!$A$10,IF(OR(ISNUMBER(SEARCH('[1]Lookup for use classification'!$B$11,B1882)),ISNUMBER(SEARCH('[1]Lookup for use classification'!$C$11,B1882))),'[1]Lookup for use classification'!$A$11,IF(OR(ISNUMBER(SEARCH('[1]Lookup for use classification'!$B$12,B1882)),ISNUMBER(SEARCH('[1]Lookup for use classification'!$C$12,B1882))),'[1]Lookup for use classification'!$A$12,IF(OR(ISNUMBER(SEARCH('[1]Lookup for use classification'!$B$13,B1882)),ISNUMBER(SEARCH('[1]Lookup for use classification'!$C$13,B1882)),ISNUMBER(SEARCH('[1]Lookup for use classification'!$D$13,B1882)),,ISNUMBER(SEARCH('[1]Lookup for use classification'!$C$13,B1882)),ISNUMBER(SEARCH('[1]Lookup for use classification'!$E$13,B1882))),'[1]Lookup for use classification'!$A$13,IF(OR(ISNUMBER(SEARCH('[1]Lookup for use classification'!$B$14,B1882)),ISNUMBER(SEARCH('[1]Lookup for use classification'!$C$14,B1882))),'[1]Lookup for use classification'!$A$14,"Other"))))))))))))</f>
        <v>Education - K - 12</v>
      </c>
      <c r="D1882" s="18"/>
      <c r="E1882" s="17" t="s">
        <v>733</v>
      </c>
      <c r="F1882" s="19" t="s">
        <v>654</v>
      </c>
    </row>
    <row r="1883" spans="1:6">
      <c r="A1883" s="16" t="s">
        <v>727</v>
      </c>
      <c r="B1883" s="17" t="s">
        <v>373</v>
      </c>
      <c r="C1883" s="133" t="str">
        <f>IF(OR(ISNUMBER(SEARCH('[1]Lookup for use classification'!$B$1,B1883)),ISNUMBER(SEARCH('[1]Lookup for use classification'!$C$1,B1883)),ISNUMBER(SEARCH('[1]Lookup for use classification'!$D$1,B1883)),ISNUMBER(SEARCH('[1]Lookup for use classification'!$E$1,B1883))),'[1]Lookup for use classification'!$A$1,IF(ISNUMBER(SEARCH('[1]Lookup for use classification'!$B$2,B1883)),'[1]Lookup for use classification'!$A$2,IF(ISNUMBER(SEARCH('[1]Lookup for use classification'!$B$3,B1883)),'[1]Lookup for use classification'!$A$3,IF(OR(ISNUMBER(SEARCH('[1]Lookup for use classification'!$B$4,B1883)),ISNUMBER(SEARCH('[1]Lookup for use classification'!$C$4,B1883)),ISNUMBER(SEARCH('[1]Lookup for use classification'!$D$4,B1883)),ISNUMBER(SEARCH('[1]Lookup for use classification'!$E$4,B1883))),'[1]Lookup for use classification'!$A$4,IF(OR(ISNUMBER(SEARCH('[1]Lookup for use classification'!$B$5,B1883)),ISNUMBER(SEARCH('[1]Lookup for use classification'!$C$5,B1883)),ISNUMBER(SEARCH('[1]Lookup for use classification'!$D$5,B1883))),'[1]Lookup for use classification'!$A$5,IF(OR(ISNUMBER(SEARCH('[1]Lookup for use classification'!$B$7,B1883)),ISNUMBER(SEARCH('[1]Lookup for use classification'!$C$7,B1883)),ISNUMBER(SEARCH('[1]Lookup for use classification'!$D$7,B1883))),'[1]Lookup for use classification'!$A$7,IF(OR(ISNUMBER(SEARCH('[1]Lookup for use classification'!$B$9,B1883)),ISNUMBER(SEARCH('[1]Lookup for use classification'!$C$9,B1883)),ISNUMBER(SEARCH('[1]Lookup for use classification'!$D$9,B1883)),ISNUMBER(SEARCH('[1]Lookup for use classification'!$E$9,B1883)),ISNUMBER(SEARCH('[1]Lookup for use classification'!$F$9,B1883)),ISNUMBER(SEARCH('[1]Lookup for use classification'!$G$9,B1883)),ISNUMBER(SEARCH('[1]Lookup for use classification'!$H$9,B1883)),ISNUMBER(SEARCH('[1]Lookup for use classification'!$I$9,B1883)),ISNUMBER(SEARCH('[1]Lookup for use classification'!$J$9,B1883)),ISNUMBER(SEARCH('[1]Lookup for use classification'!$K$9,B1883))),'[1]Lookup for use classification'!$A$9,IF(OR(ISNUMBER(SEARCH('[1]Lookup for use classification'!$B$10,B1883)),ISNUMBER(SEARCH('[1]Lookup for use classification'!$C$10,B1883)),ISNUMBER(SEARCH('[1]Lookup for use classification'!$D$10,B1883)),ISNUMBER(SEARCH('[1]Lookup for use classification'!$E$10,B1883)),ISNUMBER(SEARCH('[1]Lookup for use classification'!$F$10,B1883)),ISNUMBER(SEARCH('[1]Lookup for use classification'!$G$10,B1883))),'[1]Lookup for use classification'!$A$10,IF(OR(ISNUMBER(SEARCH('[1]Lookup for use classification'!$B$11,B1883)),ISNUMBER(SEARCH('[1]Lookup for use classification'!$C$11,B1883))),'[1]Lookup for use classification'!$A$11,IF(OR(ISNUMBER(SEARCH('[1]Lookup for use classification'!$B$12,B1883)),ISNUMBER(SEARCH('[1]Lookup for use classification'!$C$12,B1883))),'[1]Lookup for use classification'!$A$12,IF(OR(ISNUMBER(SEARCH('[1]Lookup for use classification'!$B$13,B1883)),ISNUMBER(SEARCH('[1]Lookup for use classification'!$C$13,B1883)),ISNUMBER(SEARCH('[1]Lookup for use classification'!$D$13,B1883)),,ISNUMBER(SEARCH('[1]Lookup for use classification'!$C$13,B1883)),ISNUMBER(SEARCH('[1]Lookup for use classification'!$E$13,B1883))),'[1]Lookup for use classification'!$A$13,IF(OR(ISNUMBER(SEARCH('[1]Lookup for use classification'!$B$14,B1883)),ISNUMBER(SEARCH('[1]Lookup for use classification'!$C$14,B1883))),'[1]Lookup for use classification'!$A$14,"Other"))))))))))))</f>
        <v>Other</v>
      </c>
      <c r="D1883" s="18"/>
      <c r="E1883" s="19"/>
      <c r="F1883" s="19"/>
    </row>
    <row r="1884" spans="1:6">
      <c r="A1884" s="16" t="s">
        <v>727</v>
      </c>
      <c r="B1884" s="17" t="s">
        <v>738</v>
      </c>
      <c r="C1884" s="133" t="str">
        <f>IF(OR(ISNUMBER(SEARCH('[1]Lookup for use classification'!$B$1,B1884)),ISNUMBER(SEARCH('[1]Lookup for use classification'!$C$1,B1884)),ISNUMBER(SEARCH('[1]Lookup for use classification'!$D$1,B1884)),ISNUMBER(SEARCH('[1]Lookup for use classification'!$E$1,B1884))),'[1]Lookup for use classification'!$A$1,IF(ISNUMBER(SEARCH('[1]Lookup for use classification'!$B$2,B1884)),'[1]Lookup for use classification'!$A$2,IF(ISNUMBER(SEARCH('[1]Lookup for use classification'!$B$3,B1884)),'[1]Lookup for use classification'!$A$3,IF(OR(ISNUMBER(SEARCH('[1]Lookup for use classification'!$B$4,B1884)),ISNUMBER(SEARCH('[1]Lookup for use classification'!$C$4,B1884)),ISNUMBER(SEARCH('[1]Lookup for use classification'!$D$4,B1884)),ISNUMBER(SEARCH('[1]Lookup for use classification'!$E$4,B1884))),'[1]Lookup for use classification'!$A$4,IF(OR(ISNUMBER(SEARCH('[1]Lookup for use classification'!$B$5,B1884)),ISNUMBER(SEARCH('[1]Lookup for use classification'!$C$5,B1884)),ISNUMBER(SEARCH('[1]Lookup for use classification'!$D$5,B1884))),'[1]Lookup for use classification'!$A$5,IF(OR(ISNUMBER(SEARCH('[1]Lookup for use classification'!$B$7,B1884)),ISNUMBER(SEARCH('[1]Lookup for use classification'!$C$7,B1884)),ISNUMBER(SEARCH('[1]Lookup for use classification'!$D$7,B1884))),'[1]Lookup for use classification'!$A$7,IF(OR(ISNUMBER(SEARCH('[1]Lookup for use classification'!$B$9,B1884)),ISNUMBER(SEARCH('[1]Lookup for use classification'!$C$9,B1884)),ISNUMBER(SEARCH('[1]Lookup for use classification'!$D$9,B1884)),ISNUMBER(SEARCH('[1]Lookup for use classification'!$E$9,B1884)),ISNUMBER(SEARCH('[1]Lookup for use classification'!$F$9,B1884)),ISNUMBER(SEARCH('[1]Lookup for use classification'!$G$9,B1884)),ISNUMBER(SEARCH('[1]Lookup for use classification'!$H$9,B1884)),ISNUMBER(SEARCH('[1]Lookup for use classification'!$I$9,B1884)),ISNUMBER(SEARCH('[1]Lookup for use classification'!$J$9,B1884)),ISNUMBER(SEARCH('[1]Lookup for use classification'!$K$9,B1884))),'[1]Lookup for use classification'!$A$9,IF(OR(ISNUMBER(SEARCH('[1]Lookup for use classification'!$B$10,B1884)),ISNUMBER(SEARCH('[1]Lookup for use classification'!$C$10,B1884)),ISNUMBER(SEARCH('[1]Lookup for use classification'!$D$10,B1884)),ISNUMBER(SEARCH('[1]Lookup for use classification'!$E$10,B1884)),ISNUMBER(SEARCH('[1]Lookup for use classification'!$F$10,B1884)),ISNUMBER(SEARCH('[1]Lookup for use classification'!$G$10,B1884))),'[1]Lookup for use classification'!$A$10,IF(OR(ISNUMBER(SEARCH('[1]Lookup for use classification'!$B$11,B1884)),ISNUMBER(SEARCH('[1]Lookup for use classification'!$C$11,B1884))),'[1]Lookup for use classification'!$A$11,IF(OR(ISNUMBER(SEARCH('[1]Lookup for use classification'!$B$12,B1884)),ISNUMBER(SEARCH('[1]Lookup for use classification'!$C$12,B1884))),'[1]Lookup for use classification'!$A$12,IF(OR(ISNUMBER(SEARCH('[1]Lookup for use classification'!$B$13,B1884)),ISNUMBER(SEARCH('[1]Lookup for use classification'!$C$13,B1884)),ISNUMBER(SEARCH('[1]Lookup for use classification'!$D$13,B1884)),,ISNUMBER(SEARCH('[1]Lookup for use classification'!$C$13,B1884)),ISNUMBER(SEARCH('[1]Lookup for use classification'!$E$13,B1884))),'[1]Lookup for use classification'!$A$13,IF(OR(ISNUMBER(SEARCH('[1]Lookup for use classification'!$B$14,B1884)),ISNUMBER(SEARCH('[1]Lookup for use classification'!$C$14,B1884))),'[1]Lookup for use classification'!$A$14,"Other"))))))))))))</f>
        <v>Other</v>
      </c>
      <c r="D1884" s="18"/>
      <c r="E1884" s="19"/>
      <c r="F1884" s="19"/>
    </row>
    <row r="1885" spans="1:6">
      <c r="A1885" s="16" t="s">
        <v>727</v>
      </c>
      <c r="B1885" s="17" t="s">
        <v>629</v>
      </c>
      <c r="C1885" s="133" t="str">
        <f>IF(OR(ISNUMBER(SEARCH('[1]Lookup for use classification'!$B$1,B1885)),ISNUMBER(SEARCH('[1]Lookup for use classification'!$C$1,B1885)),ISNUMBER(SEARCH('[1]Lookup for use classification'!$D$1,B1885)),ISNUMBER(SEARCH('[1]Lookup for use classification'!$E$1,B1885))),'[1]Lookup for use classification'!$A$1,IF(ISNUMBER(SEARCH('[1]Lookup for use classification'!$B$2,B1885)),'[1]Lookup for use classification'!$A$2,IF(ISNUMBER(SEARCH('[1]Lookup for use classification'!$B$3,B1885)),'[1]Lookup for use classification'!$A$3,IF(OR(ISNUMBER(SEARCH('[1]Lookup for use classification'!$B$4,B1885)),ISNUMBER(SEARCH('[1]Lookup for use classification'!$C$4,B1885)),ISNUMBER(SEARCH('[1]Lookup for use classification'!$D$4,B1885)),ISNUMBER(SEARCH('[1]Lookup for use classification'!$E$4,B1885))),'[1]Lookup for use classification'!$A$4,IF(OR(ISNUMBER(SEARCH('[1]Lookup for use classification'!$B$5,B1885)),ISNUMBER(SEARCH('[1]Lookup for use classification'!$C$5,B1885)),ISNUMBER(SEARCH('[1]Lookup for use classification'!$D$5,B1885))),'[1]Lookup for use classification'!$A$5,IF(OR(ISNUMBER(SEARCH('[1]Lookup for use classification'!$B$7,B1885)),ISNUMBER(SEARCH('[1]Lookup for use classification'!$C$7,B1885)),ISNUMBER(SEARCH('[1]Lookup for use classification'!$D$7,B1885))),'[1]Lookup for use classification'!$A$7,IF(OR(ISNUMBER(SEARCH('[1]Lookup for use classification'!$B$9,B1885)),ISNUMBER(SEARCH('[1]Lookup for use classification'!$C$9,B1885)),ISNUMBER(SEARCH('[1]Lookup for use classification'!$D$9,B1885)),ISNUMBER(SEARCH('[1]Lookup for use classification'!$E$9,B1885)),ISNUMBER(SEARCH('[1]Lookup for use classification'!$F$9,B1885)),ISNUMBER(SEARCH('[1]Lookup for use classification'!$G$9,B1885)),ISNUMBER(SEARCH('[1]Lookup for use classification'!$H$9,B1885)),ISNUMBER(SEARCH('[1]Lookup for use classification'!$I$9,B1885)),ISNUMBER(SEARCH('[1]Lookup for use classification'!$J$9,B1885)),ISNUMBER(SEARCH('[1]Lookup for use classification'!$K$9,B1885))),'[1]Lookup for use classification'!$A$9,IF(OR(ISNUMBER(SEARCH('[1]Lookup for use classification'!$B$10,B1885)),ISNUMBER(SEARCH('[1]Lookup for use classification'!$C$10,B1885)),ISNUMBER(SEARCH('[1]Lookup for use classification'!$D$10,B1885)),ISNUMBER(SEARCH('[1]Lookup for use classification'!$E$10,B1885)),ISNUMBER(SEARCH('[1]Lookup for use classification'!$F$10,B1885)),ISNUMBER(SEARCH('[1]Lookup for use classification'!$G$10,B1885))),'[1]Lookup for use classification'!$A$10,IF(OR(ISNUMBER(SEARCH('[1]Lookup for use classification'!$B$11,B1885)),ISNUMBER(SEARCH('[1]Lookup for use classification'!$C$11,B1885))),'[1]Lookup for use classification'!$A$11,IF(OR(ISNUMBER(SEARCH('[1]Lookup for use classification'!$B$12,B1885)),ISNUMBER(SEARCH('[1]Lookup for use classification'!$C$12,B1885))),'[1]Lookup for use classification'!$A$12,IF(OR(ISNUMBER(SEARCH('[1]Lookup for use classification'!$B$13,B1885)),ISNUMBER(SEARCH('[1]Lookup for use classification'!$C$13,B1885)),ISNUMBER(SEARCH('[1]Lookup for use classification'!$D$13,B1885)),,ISNUMBER(SEARCH('[1]Lookup for use classification'!$C$13,B1885)),ISNUMBER(SEARCH('[1]Lookup for use classification'!$E$13,B1885))),'[1]Lookup for use classification'!$A$13,IF(OR(ISNUMBER(SEARCH('[1]Lookup for use classification'!$B$14,B1885)),ISNUMBER(SEARCH('[1]Lookup for use classification'!$C$14,B1885))),'[1]Lookup for use classification'!$A$14,"Other"))))))))))))</f>
        <v>Accomodation Services</v>
      </c>
      <c r="D1885" s="18"/>
      <c r="E1885" s="19"/>
      <c r="F1885" s="19"/>
    </row>
    <row r="1886" spans="1:6">
      <c r="A1886" s="16" t="s">
        <v>727</v>
      </c>
      <c r="B1886" s="17" t="s">
        <v>630</v>
      </c>
      <c r="C1886" s="133" t="str">
        <f>IF(OR(ISNUMBER(SEARCH('[1]Lookup for use classification'!$B$1,B1886)),ISNUMBER(SEARCH('[1]Lookup for use classification'!$C$1,B1886)),ISNUMBER(SEARCH('[1]Lookup for use classification'!$D$1,B1886)),ISNUMBER(SEARCH('[1]Lookup for use classification'!$E$1,B1886))),'[1]Lookup for use classification'!$A$1,IF(ISNUMBER(SEARCH('[1]Lookup for use classification'!$B$2,B1886)),'[1]Lookup for use classification'!$A$2,IF(ISNUMBER(SEARCH('[1]Lookup for use classification'!$B$3,B1886)),'[1]Lookup for use classification'!$A$3,IF(OR(ISNUMBER(SEARCH('[1]Lookup for use classification'!$B$4,B1886)),ISNUMBER(SEARCH('[1]Lookup for use classification'!$C$4,B1886)),ISNUMBER(SEARCH('[1]Lookup for use classification'!$D$4,B1886)),ISNUMBER(SEARCH('[1]Lookup for use classification'!$E$4,B1886))),'[1]Lookup for use classification'!$A$4,IF(OR(ISNUMBER(SEARCH('[1]Lookup for use classification'!$B$5,B1886)),ISNUMBER(SEARCH('[1]Lookup for use classification'!$C$5,B1886)),ISNUMBER(SEARCH('[1]Lookup for use classification'!$D$5,B1886))),'[1]Lookup for use classification'!$A$5,IF(OR(ISNUMBER(SEARCH('[1]Lookup for use classification'!$B$7,B1886)),ISNUMBER(SEARCH('[1]Lookup for use classification'!$C$7,B1886)),ISNUMBER(SEARCH('[1]Lookup for use classification'!$D$7,B1886))),'[1]Lookup for use classification'!$A$7,IF(OR(ISNUMBER(SEARCH('[1]Lookup for use classification'!$B$9,B1886)),ISNUMBER(SEARCH('[1]Lookup for use classification'!$C$9,B1886)),ISNUMBER(SEARCH('[1]Lookup for use classification'!$D$9,B1886)),ISNUMBER(SEARCH('[1]Lookup for use classification'!$E$9,B1886)),ISNUMBER(SEARCH('[1]Lookup for use classification'!$F$9,B1886)),ISNUMBER(SEARCH('[1]Lookup for use classification'!$G$9,B1886)),ISNUMBER(SEARCH('[1]Lookup for use classification'!$H$9,B1886)),ISNUMBER(SEARCH('[1]Lookup for use classification'!$I$9,B1886)),ISNUMBER(SEARCH('[1]Lookup for use classification'!$J$9,B1886)),ISNUMBER(SEARCH('[1]Lookup for use classification'!$K$9,B1886))),'[1]Lookup for use classification'!$A$9,IF(OR(ISNUMBER(SEARCH('[1]Lookup for use classification'!$B$10,B1886)),ISNUMBER(SEARCH('[1]Lookup for use classification'!$C$10,B1886)),ISNUMBER(SEARCH('[1]Lookup for use classification'!$D$10,B1886)),ISNUMBER(SEARCH('[1]Lookup for use classification'!$E$10,B1886)),ISNUMBER(SEARCH('[1]Lookup for use classification'!$F$10,B1886)),ISNUMBER(SEARCH('[1]Lookup for use classification'!$G$10,B1886))),'[1]Lookup for use classification'!$A$10,IF(OR(ISNUMBER(SEARCH('[1]Lookup for use classification'!$B$11,B1886)),ISNUMBER(SEARCH('[1]Lookup for use classification'!$C$11,B1886))),'[1]Lookup for use classification'!$A$11,IF(OR(ISNUMBER(SEARCH('[1]Lookup for use classification'!$B$12,B1886)),ISNUMBER(SEARCH('[1]Lookup for use classification'!$C$12,B1886))),'[1]Lookup for use classification'!$A$12,IF(OR(ISNUMBER(SEARCH('[1]Lookup for use classification'!$B$13,B1886)),ISNUMBER(SEARCH('[1]Lookup for use classification'!$C$13,B1886)),ISNUMBER(SEARCH('[1]Lookup for use classification'!$D$13,B1886)),,ISNUMBER(SEARCH('[1]Lookup for use classification'!$C$13,B1886)),ISNUMBER(SEARCH('[1]Lookup for use classification'!$E$13,B1886))),'[1]Lookup for use classification'!$A$13,IF(OR(ISNUMBER(SEARCH('[1]Lookup for use classification'!$B$14,B1886)),ISNUMBER(SEARCH('[1]Lookup for use classification'!$C$14,B1886))),'[1]Lookup for use classification'!$A$14,"Other"))))))))))))</f>
        <v>Accomodation Services</v>
      </c>
      <c r="D1886" s="18"/>
      <c r="E1886" s="19"/>
      <c r="F1886" s="19"/>
    </row>
    <row r="1887" spans="1:6">
      <c r="A1887" s="16" t="s">
        <v>727</v>
      </c>
      <c r="B1887" s="17" t="s">
        <v>739</v>
      </c>
      <c r="C1887" s="133" t="str">
        <f>IF(OR(ISNUMBER(SEARCH('[1]Lookup for use classification'!$B$1,B1887)),ISNUMBER(SEARCH('[1]Lookup for use classification'!$C$1,B1887)),ISNUMBER(SEARCH('[1]Lookup for use classification'!$D$1,B1887)),ISNUMBER(SEARCH('[1]Lookup for use classification'!$E$1,B1887))),'[1]Lookup for use classification'!$A$1,IF(ISNUMBER(SEARCH('[1]Lookup for use classification'!$B$2,B1887)),'[1]Lookup for use classification'!$A$2,IF(ISNUMBER(SEARCH('[1]Lookup for use classification'!$B$3,B1887)),'[1]Lookup for use classification'!$A$3,IF(OR(ISNUMBER(SEARCH('[1]Lookup for use classification'!$B$4,B1887)),ISNUMBER(SEARCH('[1]Lookup for use classification'!$C$4,B1887)),ISNUMBER(SEARCH('[1]Lookup for use classification'!$D$4,B1887)),ISNUMBER(SEARCH('[1]Lookup for use classification'!$E$4,B1887))),'[1]Lookup for use classification'!$A$4,IF(OR(ISNUMBER(SEARCH('[1]Lookup for use classification'!$B$5,B1887)),ISNUMBER(SEARCH('[1]Lookup for use classification'!$C$5,B1887)),ISNUMBER(SEARCH('[1]Lookup for use classification'!$D$5,B1887))),'[1]Lookup for use classification'!$A$5,IF(OR(ISNUMBER(SEARCH('[1]Lookup for use classification'!$B$7,B1887)),ISNUMBER(SEARCH('[1]Lookup for use classification'!$C$7,B1887)),ISNUMBER(SEARCH('[1]Lookup for use classification'!$D$7,B1887))),'[1]Lookup for use classification'!$A$7,IF(OR(ISNUMBER(SEARCH('[1]Lookup for use classification'!$B$9,B1887)),ISNUMBER(SEARCH('[1]Lookup for use classification'!$C$9,B1887)),ISNUMBER(SEARCH('[1]Lookup for use classification'!$D$9,B1887)),ISNUMBER(SEARCH('[1]Lookup for use classification'!$E$9,B1887)),ISNUMBER(SEARCH('[1]Lookup for use classification'!$F$9,B1887)),ISNUMBER(SEARCH('[1]Lookup for use classification'!$G$9,B1887)),ISNUMBER(SEARCH('[1]Lookup for use classification'!$H$9,B1887)),ISNUMBER(SEARCH('[1]Lookup for use classification'!$I$9,B1887)),ISNUMBER(SEARCH('[1]Lookup for use classification'!$J$9,B1887)),ISNUMBER(SEARCH('[1]Lookup for use classification'!$K$9,B1887))),'[1]Lookup for use classification'!$A$9,IF(OR(ISNUMBER(SEARCH('[1]Lookup for use classification'!$B$10,B1887)),ISNUMBER(SEARCH('[1]Lookup for use classification'!$C$10,B1887)),ISNUMBER(SEARCH('[1]Lookup for use classification'!$D$10,B1887)),ISNUMBER(SEARCH('[1]Lookup for use classification'!$E$10,B1887)),ISNUMBER(SEARCH('[1]Lookup for use classification'!$F$10,B1887)),ISNUMBER(SEARCH('[1]Lookup for use classification'!$G$10,B1887))),'[1]Lookup for use classification'!$A$10,IF(OR(ISNUMBER(SEARCH('[1]Lookup for use classification'!$B$11,B1887)),ISNUMBER(SEARCH('[1]Lookup for use classification'!$C$11,B1887))),'[1]Lookup for use classification'!$A$11,IF(OR(ISNUMBER(SEARCH('[1]Lookup for use classification'!$B$12,B1887)),ISNUMBER(SEARCH('[1]Lookup for use classification'!$C$12,B1887))),'[1]Lookup for use classification'!$A$12,IF(OR(ISNUMBER(SEARCH('[1]Lookup for use classification'!$B$13,B1887)),ISNUMBER(SEARCH('[1]Lookup for use classification'!$C$13,B1887)),ISNUMBER(SEARCH('[1]Lookup for use classification'!$D$13,B1887)),,ISNUMBER(SEARCH('[1]Lookup for use classification'!$C$13,B1887)),ISNUMBER(SEARCH('[1]Lookup for use classification'!$E$13,B1887))),'[1]Lookup for use classification'!$A$13,IF(OR(ISNUMBER(SEARCH('[1]Lookup for use classification'!$B$14,B1887)),ISNUMBER(SEARCH('[1]Lookup for use classification'!$C$14,B1887))),'[1]Lookup for use classification'!$A$14,"Other"))))))))))))</f>
        <v>Other</v>
      </c>
      <c r="D1887" s="18"/>
      <c r="E1887" s="19"/>
      <c r="F1887" s="19"/>
    </row>
    <row r="1888" spans="1:6">
      <c r="A1888" s="16" t="s">
        <v>727</v>
      </c>
      <c r="B1888" s="17" t="s">
        <v>740</v>
      </c>
      <c r="C1888" s="133" t="str">
        <f>IF(OR(ISNUMBER(SEARCH('[1]Lookup for use classification'!$B$1,B1888)),ISNUMBER(SEARCH('[1]Lookup for use classification'!$C$1,B1888)),ISNUMBER(SEARCH('[1]Lookup for use classification'!$D$1,B1888)),ISNUMBER(SEARCH('[1]Lookup for use classification'!$E$1,B1888))),'[1]Lookup for use classification'!$A$1,IF(ISNUMBER(SEARCH('[1]Lookup for use classification'!$B$2,B1888)),'[1]Lookup for use classification'!$A$2,IF(ISNUMBER(SEARCH('[1]Lookup for use classification'!$B$3,B1888)),'[1]Lookup for use classification'!$A$3,IF(OR(ISNUMBER(SEARCH('[1]Lookup for use classification'!$B$4,B1888)),ISNUMBER(SEARCH('[1]Lookup for use classification'!$C$4,B1888)),ISNUMBER(SEARCH('[1]Lookup for use classification'!$D$4,B1888)),ISNUMBER(SEARCH('[1]Lookup for use classification'!$E$4,B1888))),'[1]Lookup for use classification'!$A$4,IF(OR(ISNUMBER(SEARCH('[1]Lookup for use classification'!$B$5,B1888)),ISNUMBER(SEARCH('[1]Lookup for use classification'!$C$5,B1888)),ISNUMBER(SEARCH('[1]Lookup for use classification'!$D$5,B1888))),'[1]Lookup for use classification'!$A$5,IF(OR(ISNUMBER(SEARCH('[1]Lookup for use classification'!$B$7,B1888)),ISNUMBER(SEARCH('[1]Lookup for use classification'!$C$7,B1888)),ISNUMBER(SEARCH('[1]Lookup for use classification'!$D$7,B1888))),'[1]Lookup for use classification'!$A$7,IF(OR(ISNUMBER(SEARCH('[1]Lookup for use classification'!$B$9,B1888)),ISNUMBER(SEARCH('[1]Lookup for use classification'!$C$9,B1888)),ISNUMBER(SEARCH('[1]Lookup for use classification'!$D$9,B1888)),ISNUMBER(SEARCH('[1]Lookup for use classification'!$E$9,B1888)),ISNUMBER(SEARCH('[1]Lookup for use classification'!$F$9,B1888)),ISNUMBER(SEARCH('[1]Lookup for use classification'!$G$9,B1888)),ISNUMBER(SEARCH('[1]Lookup for use classification'!$H$9,B1888)),ISNUMBER(SEARCH('[1]Lookup for use classification'!$I$9,B1888)),ISNUMBER(SEARCH('[1]Lookup for use classification'!$J$9,B1888)),ISNUMBER(SEARCH('[1]Lookup for use classification'!$K$9,B1888))),'[1]Lookup for use classification'!$A$9,IF(OR(ISNUMBER(SEARCH('[1]Lookup for use classification'!$B$10,B1888)),ISNUMBER(SEARCH('[1]Lookup for use classification'!$C$10,B1888)),ISNUMBER(SEARCH('[1]Lookup for use classification'!$D$10,B1888)),ISNUMBER(SEARCH('[1]Lookup for use classification'!$E$10,B1888)),ISNUMBER(SEARCH('[1]Lookup for use classification'!$F$10,B1888)),ISNUMBER(SEARCH('[1]Lookup for use classification'!$G$10,B1888))),'[1]Lookup for use classification'!$A$10,IF(OR(ISNUMBER(SEARCH('[1]Lookup for use classification'!$B$11,B1888)),ISNUMBER(SEARCH('[1]Lookup for use classification'!$C$11,B1888))),'[1]Lookup for use classification'!$A$11,IF(OR(ISNUMBER(SEARCH('[1]Lookup for use classification'!$B$12,B1888)),ISNUMBER(SEARCH('[1]Lookup for use classification'!$C$12,B1888))),'[1]Lookup for use classification'!$A$12,IF(OR(ISNUMBER(SEARCH('[1]Lookup for use classification'!$B$13,B1888)),ISNUMBER(SEARCH('[1]Lookup for use classification'!$C$13,B1888)),ISNUMBER(SEARCH('[1]Lookup for use classification'!$D$13,B1888)),,ISNUMBER(SEARCH('[1]Lookup for use classification'!$C$13,B1888)),ISNUMBER(SEARCH('[1]Lookup for use classification'!$E$13,B1888))),'[1]Lookup for use classification'!$A$13,IF(OR(ISNUMBER(SEARCH('[1]Lookup for use classification'!$B$14,B1888)),ISNUMBER(SEARCH('[1]Lookup for use classification'!$C$14,B1888))),'[1]Lookup for use classification'!$A$14,"Other"))))))))))))</f>
        <v>Health Care - Hospitals</v>
      </c>
      <c r="D1888" s="18"/>
      <c r="E1888" s="17" t="s">
        <v>733</v>
      </c>
      <c r="F1888" s="19" t="s">
        <v>654</v>
      </c>
    </row>
    <row r="1889" spans="1:6">
      <c r="A1889" s="16" t="s">
        <v>727</v>
      </c>
      <c r="B1889" s="20" t="s">
        <v>741</v>
      </c>
      <c r="C1889" s="133" t="str">
        <f>IF(OR(ISNUMBER(SEARCH('[1]Lookup for use classification'!$B$1,B1889)),ISNUMBER(SEARCH('[1]Lookup for use classification'!$C$1,B1889)),ISNUMBER(SEARCH('[1]Lookup for use classification'!$D$1,B1889)),ISNUMBER(SEARCH('[1]Lookup for use classification'!$E$1,B1889))),'[1]Lookup for use classification'!$A$1,IF(ISNUMBER(SEARCH('[1]Lookup for use classification'!$B$2,B1889)),'[1]Lookup for use classification'!$A$2,IF(ISNUMBER(SEARCH('[1]Lookup for use classification'!$B$3,B1889)),'[1]Lookup for use classification'!$A$3,IF(OR(ISNUMBER(SEARCH('[1]Lookup for use classification'!$B$4,B1889)),ISNUMBER(SEARCH('[1]Lookup for use classification'!$C$4,B1889)),ISNUMBER(SEARCH('[1]Lookup for use classification'!$D$4,B1889)),ISNUMBER(SEARCH('[1]Lookup for use classification'!$E$4,B1889))),'[1]Lookup for use classification'!$A$4,IF(OR(ISNUMBER(SEARCH('[1]Lookup for use classification'!$B$5,B1889)),ISNUMBER(SEARCH('[1]Lookup for use classification'!$C$5,B1889)),ISNUMBER(SEARCH('[1]Lookup for use classification'!$D$5,B1889))),'[1]Lookup for use classification'!$A$5,IF(OR(ISNUMBER(SEARCH('[1]Lookup for use classification'!$B$7,B1889)),ISNUMBER(SEARCH('[1]Lookup for use classification'!$C$7,B1889)),ISNUMBER(SEARCH('[1]Lookup for use classification'!$D$7,B1889))),'[1]Lookup for use classification'!$A$7,IF(OR(ISNUMBER(SEARCH('[1]Lookup for use classification'!$B$9,B1889)),ISNUMBER(SEARCH('[1]Lookup for use classification'!$C$9,B1889)),ISNUMBER(SEARCH('[1]Lookup for use classification'!$D$9,B1889)),ISNUMBER(SEARCH('[1]Lookup for use classification'!$E$9,B1889)),ISNUMBER(SEARCH('[1]Lookup for use classification'!$F$9,B1889)),ISNUMBER(SEARCH('[1]Lookup for use classification'!$G$9,B1889)),ISNUMBER(SEARCH('[1]Lookup for use classification'!$H$9,B1889)),ISNUMBER(SEARCH('[1]Lookup for use classification'!$I$9,B1889)),ISNUMBER(SEARCH('[1]Lookup for use classification'!$J$9,B1889)),ISNUMBER(SEARCH('[1]Lookup for use classification'!$K$9,B1889))),'[1]Lookup for use classification'!$A$9,IF(OR(ISNUMBER(SEARCH('[1]Lookup for use classification'!$B$10,B1889)),ISNUMBER(SEARCH('[1]Lookup for use classification'!$C$10,B1889)),ISNUMBER(SEARCH('[1]Lookup for use classification'!$D$10,B1889)),ISNUMBER(SEARCH('[1]Lookup for use classification'!$E$10,B1889)),ISNUMBER(SEARCH('[1]Lookup for use classification'!$F$10,B1889)),ISNUMBER(SEARCH('[1]Lookup for use classification'!$G$10,B1889))),'[1]Lookup for use classification'!$A$10,IF(OR(ISNUMBER(SEARCH('[1]Lookup for use classification'!$B$11,B1889)),ISNUMBER(SEARCH('[1]Lookup for use classification'!$C$11,B1889))),'[1]Lookup for use classification'!$A$11,IF(OR(ISNUMBER(SEARCH('[1]Lookup for use classification'!$B$12,B1889)),ISNUMBER(SEARCH('[1]Lookup for use classification'!$C$12,B1889))),'[1]Lookup for use classification'!$A$12,IF(OR(ISNUMBER(SEARCH('[1]Lookup for use classification'!$B$13,B1889)),ISNUMBER(SEARCH('[1]Lookup for use classification'!$C$13,B1889)),ISNUMBER(SEARCH('[1]Lookup for use classification'!$D$13,B1889)),,ISNUMBER(SEARCH('[1]Lookup for use classification'!$C$13,B1889)),ISNUMBER(SEARCH('[1]Lookup for use classification'!$E$13,B1889))),'[1]Lookup for use classification'!$A$13,IF(OR(ISNUMBER(SEARCH('[1]Lookup for use classification'!$B$14,B1889)),ISNUMBER(SEARCH('[1]Lookup for use classification'!$C$14,B1889))),'[1]Lookup for use classification'!$A$14,"Other"))))))))))))</f>
        <v>Education - K - 12</v>
      </c>
      <c r="D1889" s="21"/>
      <c r="E1889" s="20" t="s">
        <v>733</v>
      </c>
      <c r="F1889" s="22" t="s">
        <v>654</v>
      </c>
    </row>
    <row r="1890" spans="1:6">
      <c r="A1890" s="16" t="s">
        <v>727</v>
      </c>
      <c r="B1890" s="17" t="s">
        <v>162</v>
      </c>
      <c r="C1890" s="133" t="str">
        <f>IF(OR(ISNUMBER(SEARCH('[1]Lookup for use classification'!$B$1,B1890)),ISNUMBER(SEARCH('[1]Lookup for use classification'!$C$1,B1890)),ISNUMBER(SEARCH('[1]Lookup for use classification'!$D$1,B1890)),ISNUMBER(SEARCH('[1]Lookup for use classification'!$E$1,B1890))),'[1]Lookup for use classification'!$A$1,IF(ISNUMBER(SEARCH('[1]Lookup for use classification'!$B$2,B1890)),'[1]Lookup for use classification'!$A$2,IF(ISNUMBER(SEARCH('[1]Lookup for use classification'!$B$3,B1890)),'[1]Lookup for use classification'!$A$3,IF(OR(ISNUMBER(SEARCH('[1]Lookup for use classification'!$B$4,B1890)),ISNUMBER(SEARCH('[1]Lookup for use classification'!$C$4,B1890)),ISNUMBER(SEARCH('[1]Lookup for use classification'!$D$4,B1890)),ISNUMBER(SEARCH('[1]Lookup for use classification'!$E$4,B1890))),'[1]Lookup for use classification'!$A$4,IF(OR(ISNUMBER(SEARCH('[1]Lookup for use classification'!$B$5,B1890)),ISNUMBER(SEARCH('[1]Lookup for use classification'!$C$5,B1890)),ISNUMBER(SEARCH('[1]Lookup for use classification'!$D$5,B1890))),'[1]Lookup for use classification'!$A$5,IF(OR(ISNUMBER(SEARCH('[1]Lookup for use classification'!$B$7,B1890)),ISNUMBER(SEARCH('[1]Lookup for use classification'!$C$7,B1890)),ISNUMBER(SEARCH('[1]Lookup for use classification'!$D$7,B1890))),'[1]Lookup for use classification'!$A$7,IF(OR(ISNUMBER(SEARCH('[1]Lookup for use classification'!$B$9,B1890)),ISNUMBER(SEARCH('[1]Lookup for use classification'!$C$9,B1890)),ISNUMBER(SEARCH('[1]Lookup for use classification'!$D$9,B1890)),ISNUMBER(SEARCH('[1]Lookup for use classification'!$E$9,B1890)),ISNUMBER(SEARCH('[1]Lookup for use classification'!$F$9,B1890)),ISNUMBER(SEARCH('[1]Lookup for use classification'!$G$9,B1890)),ISNUMBER(SEARCH('[1]Lookup for use classification'!$H$9,B1890)),ISNUMBER(SEARCH('[1]Lookup for use classification'!$I$9,B1890)),ISNUMBER(SEARCH('[1]Lookup for use classification'!$J$9,B1890)),ISNUMBER(SEARCH('[1]Lookup for use classification'!$K$9,B1890))),'[1]Lookup for use classification'!$A$9,IF(OR(ISNUMBER(SEARCH('[1]Lookup for use classification'!$B$10,B1890)),ISNUMBER(SEARCH('[1]Lookup for use classification'!$C$10,B1890)),ISNUMBER(SEARCH('[1]Lookup for use classification'!$D$10,B1890)),ISNUMBER(SEARCH('[1]Lookup for use classification'!$E$10,B1890)),ISNUMBER(SEARCH('[1]Lookup for use classification'!$F$10,B1890)),ISNUMBER(SEARCH('[1]Lookup for use classification'!$G$10,B1890))),'[1]Lookup for use classification'!$A$10,IF(OR(ISNUMBER(SEARCH('[1]Lookup for use classification'!$B$11,B1890)),ISNUMBER(SEARCH('[1]Lookup for use classification'!$C$11,B1890))),'[1]Lookup for use classification'!$A$11,IF(OR(ISNUMBER(SEARCH('[1]Lookup for use classification'!$B$12,B1890)),ISNUMBER(SEARCH('[1]Lookup for use classification'!$C$12,B1890))),'[1]Lookup for use classification'!$A$12,IF(OR(ISNUMBER(SEARCH('[1]Lookup for use classification'!$B$13,B1890)),ISNUMBER(SEARCH('[1]Lookup for use classification'!$C$13,B1890)),ISNUMBER(SEARCH('[1]Lookup for use classification'!$D$13,B1890)),,ISNUMBER(SEARCH('[1]Lookup for use classification'!$C$13,B1890)),ISNUMBER(SEARCH('[1]Lookup for use classification'!$E$13,B1890))),'[1]Lookup for use classification'!$A$13,IF(OR(ISNUMBER(SEARCH('[1]Lookup for use classification'!$B$14,B1890)),ISNUMBER(SEARCH('[1]Lookup for use classification'!$C$14,B1890))),'[1]Lookup for use classification'!$A$14,"Other"))))))))))))</f>
        <v>Public Assembly</v>
      </c>
      <c r="D1890" s="18"/>
      <c r="E1890" s="19"/>
      <c r="F1890" s="19"/>
    </row>
    <row r="1891" spans="1:6">
      <c r="A1891" s="16" t="s">
        <v>727</v>
      </c>
      <c r="B1891" s="17" t="s">
        <v>37</v>
      </c>
      <c r="C1891" s="133" t="str">
        <f>IF(OR(ISNUMBER(SEARCH('[1]Lookup for use classification'!$B$1,B1891)),ISNUMBER(SEARCH('[1]Lookup for use classification'!$C$1,B1891)),ISNUMBER(SEARCH('[1]Lookup for use classification'!$D$1,B1891)),ISNUMBER(SEARCH('[1]Lookup for use classification'!$E$1,B1891))),'[1]Lookup for use classification'!$A$1,IF(ISNUMBER(SEARCH('[1]Lookup for use classification'!$B$2,B1891)),'[1]Lookup for use classification'!$A$2,IF(ISNUMBER(SEARCH('[1]Lookup for use classification'!$B$3,B1891)),'[1]Lookup for use classification'!$A$3,IF(OR(ISNUMBER(SEARCH('[1]Lookup for use classification'!$B$4,B1891)),ISNUMBER(SEARCH('[1]Lookup for use classification'!$C$4,B1891)),ISNUMBER(SEARCH('[1]Lookup for use classification'!$D$4,B1891)),ISNUMBER(SEARCH('[1]Lookup for use classification'!$E$4,B1891))),'[1]Lookup for use classification'!$A$4,IF(OR(ISNUMBER(SEARCH('[1]Lookup for use classification'!$B$5,B1891)),ISNUMBER(SEARCH('[1]Lookup for use classification'!$C$5,B1891)),ISNUMBER(SEARCH('[1]Lookup for use classification'!$D$5,B1891))),'[1]Lookup for use classification'!$A$5,IF(OR(ISNUMBER(SEARCH('[1]Lookup for use classification'!$B$7,B1891)),ISNUMBER(SEARCH('[1]Lookup for use classification'!$C$7,B1891)),ISNUMBER(SEARCH('[1]Lookup for use classification'!$D$7,B1891))),'[1]Lookup for use classification'!$A$7,IF(OR(ISNUMBER(SEARCH('[1]Lookup for use classification'!$B$9,B1891)),ISNUMBER(SEARCH('[1]Lookup for use classification'!$C$9,B1891)),ISNUMBER(SEARCH('[1]Lookup for use classification'!$D$9,B1891)),ISNUMBER(SEARCH('[1]Lookup for use classification'!$E$9,B1891)),ISNUMBER(SEARCH('[1]Lookup for use classification'!$F$9,B1891)),ISNUMBER(SEARCH('[1]Lookup for use classification'!$G$9,B1891)),ISNUMBER(SEARCH('[1]Lookup for use classification'!$H$9,B1891)),ISNUMBER(SEARCH('[1]Lookup for use classification'!$I$9,B1891)),ISNUMBER(SEARCH('[1]Lookup for use classification'!$J$9,B1891)),ISNUMBER(SEARCH('[1]Lookup for use classification'!$K$9,B1891))),'[1]Lookup for use classification'!$A$9,IF(OR(ISNUMBER(SEARCH('[1]Lookup for use classification'!$B$10,B1891)),ISNUMBER(SEARCH('[1]Lookup for use classification'!$C$10,B1891)),ISNUMBER(SEARCH('[1]Lookup for use classification'!$D$10,B1891)),ISNUMBER(SEARCH('[1]Lookup for use classification'!$E$10,B1891)),ISNUMBER(SEARCH('[1]Lookup for use classification'!$F$10,B1891)),ISNUMBER(SEARCH('[1]Lookup for use classification'!$G$10,B1891))),'[1]Lookup for use classification'!$A$10,IF(OR(ISNUMBER(SEARCH('[1]Lookup for use classification'!$B$11,B1891)),ISNUMBER(SEARCH('[1]Lookup for use classification'!$C$11,B1891))),'[1]Lookup for use classification'!$A$11,IF(OR(ISNUMBER(SEARCH('[1]Lookup for use classification'!$B$12,B1891)),ISNUMBER(SEARCH('[1]Lookup for use classification'!$C$12,B1891))),'[1]Lookup for use classification'!$A$12,IF(OR(ISNUMBER(SEARCH('[1]Lookup for use classification'!$B$13,B1891)),ISNUMBER(SEARCH('[1]Lookup for use classification'!$C$13,B1891)),ISNUMBER(SEARCH('[1]Lookup for use classification'!$D$13,B1891)),,ISNUMBER(SEARCH('[1]Lookup for use classification'!$C$13,B1891)),ISNUMBER(SEARCH('[1]Lookup for use classification'!$E$13,B1891))),'[1]Lookup for use classification'!$A$13,IF(OR(ISNUMBER(SEARCH('[1]Lookup for use classification'!$B$14,B1891)),ISNUMBER(SEARCH('[1]Lookup for use classification'!$C$14,B1891))),'[1]Lookup for use classification'!$A$14,"Other"))))))))))))</f>
        <v>Office</v>
      </c>
      <c r="D1891" s="18"/>
      <c r="E1891" s="19"/>
      <c r="F1891" s="19"/>
    </row>
    <row r="1892" spans="1:6">
      <c r="A1892" s="16" t="s">
        <v>727</v>
      </c>
      <c r="B1892" s="17" t="s">
        <v>742</v>
      </c>
      <c r="C1892" s="133" t="str">
        <f>IF(OR(ISNUMBER(SEARCH('[1]Lookup for use classification'!$B$1,B1892)),ISNUMBER(SEARCH('[1]Lookup for use classification'!$C$1,B1892)),ISNUMBER(SEARCH('[1]Lookup for use classification'!$D$1,B1892)),ISNUMBER(SEARCH('[1]Lookup for use classification'!$E$1,B1892))),'[1]Lookup for use classification'!$A$1,IF(ISNUMBER(SEARCH('[1]Lookup for use classification'!$B$2,B1892)),'[1]Lookup for use classification'!$A$2,IF(ISNUMBER(SEARCH('[1]Lookup for use classification'!$B$3,B1892)),'[1]Lookup for use classification'!$A$3,IF(OR(ISNUMBER(SEARCH('[1]Lookup for use classification'!$B$4,B1892)),ISNUMBER(SEARCH('[1]Lookup for use classification'!$C$4,B1892)),ISNUMBER(SEARCH('[1]Lookup for use classification'!$D$4,B1892)),ISNUMBER(SEARCH('[1]Lookup for use classification'!$E$4,B1892))),'[1]Lookup for use classification'!$A$4,IF(OR(ISNUMBER(SEARCH('[1]Lookup for use classification'!$B$5,B1892)),ISNUMBER(SEARCH('[1]Lookup for use classification'!$C$5,B1892)),ISNUMBER(SEARCH('[1]Lookup for use classification'!$D$5,B1892))),'[1]Lookup for use classification'!$A$5,IF(OR(ISNUMBER(SEARCH('[1]Lookup for use classification'!$B$7,B1892)),ISNUMBER(SEARCH('[1]Lookup for use classification'!$C$7,B1892)),ISNUMBER(SEARCH('[1]Lookup for use classification'!$D$7,B1892))),'[1]Lookup for use classification'!$A$7,IF(OR(ISNUMBER(SEARCH('[1]Lookup for use classification'!$B$9,B1892)),ISNUMBER(SEARCH('[1]Lookup for use classification'!$C$9,B1892)),ISNUMBER(SEARCH('[1]Lookup for use classification'!$D$9,B1892)),ISNUMBER(SEARCH('[1]Lookup for use classification'!$E$9,B1892)),ISNUMBER(SEARCH('[1]Lookup for use classification'!$F$9,B1892)),ISNUMBER(SEARCH('[1]Lookup for use classification'!$G$9,B1892)),ISNUMBER(SEARCH('[1]Lookup for use classification'!$H$9,B1892)),ISNUMBER(SEARCH('[1]Lookup for use classification'!$I$9,B1892)),ISNUMBER(SEARCH('[1]Lookup for use classification'!$J$9,B1892)),ISNUMBER(SEARCH('[1]Lookup for use classification'!$K$9,B1892))),'[1]Lookup for use classification'!$A$9,IF(OR(ISNUMBER(SEARCH('[1]Lookup for use classification'!$B$10,B1892)),ISNUMBER(SEARCH('[1]Lookup for use classification'!$C$10,B1892)),ISNUMBER(SEARCH('[1]Lookup for use classification'!$D$10,B1892)),ISNUMBER(SEARCH('[1]Lookup for use classification'!$E$10,B1892)),ISNUMBER(SEARCH('[1]Lookup for use classification'!$F$10,B1892)),ISNUMBER(SEARCH('[1]Lookup for use classification'!$G$10,B1892))),'[1]Lookup for use classification'!$A$10,IF(OR(ISNUMBER(SEARCH('[1]Lookup for use classification'!$B$11,B1892)),ISNUMBER(SEARCH('[1]Lookup for use classification'!$C$11,B1892))),'[1]Lookup for use classification'!$A$11,IF(OR(ISNUMBER(SEARCH('[1]Lookup for use classification'!$B$12,B1892)),ISNUMBER(SEARCH('[1]Lookup for use classification'!$C$12,B1892))),'[1]Lookup for use classification'!$A$12,IF(OR(ISNUMBER(SEARCH('[1]Lookup for use classification'!$B$13,B1892)),ISNUMBER(SEARCH('[1]Lookup for use classification'!$C$13,B1892)),ISNUMBER(SEARCH('[1]Lookup for use classification'!$D$13,B1892)),,ISNUMBER(SEARCH('[1]Lookup for use classification'!$C$13,B1892)),ISNUMBER(SEARCH('[1]Lookup for use classification'!$E$13,B1892))),'[1]Lookup for use classification'!$A$13,IF(OR(ISNUMBER(SEARCH('[1]Lookup for use classification'!$B$14,B1892)),ISNUMBER(SEARCH('[1]Lookup for use classification'!$C$14,B1892))),'[1]Lookup for use classification'!$A$14,"Other"))))))))))))</f>
        <v>Public Assembly</v>
      </c>
      <c r="D1892" s="18">
        <v>1280</v>
      </c>
      <c r="E1892" s="17" t="s">
        <v>733</v>
      </c>
      <c r="F1892" s="19" t="s">
        <v>654</v>
      </c>
    </row>
    <row r="1893" spans="1:6">
      <c r="A1893" s="16" t="s">
        <v>727</v>
      </c>
      <c r="B1893" s="17" t="s">
        <v>743</v>
      </c>
      <c r="C1893" s="133" t="str">
        <f>IF(OR(ISNUMBER(SEARCH('[1]Lookup for use classification'!$B$1,B1893)),ISNUMBER(SEARCH('[1]Lookup for use classification'!$C$1,B1893)),ISNUMBER(SEARCH('[1]Lookup for use classification'!$D$1,B1893)),ISNUMBER(SEARCH('[1]Lookup for use classification'!$E$1,B1893))),'[1]Lookup for use classification'!$A$1,IF(ISNUMBER(SEARCH('[1]Lookup for use classification'!$B$2,B1893)),'[1]Lookup for use classification'!$A$2,IF(ISNUMBER(SEARCH('[1]Lookup for use classification'!$B$3,B1893)),'[1]Lookup for use classification'!$A$3,IF(OR(ISNUMBER(SEARCH('[1]Lookup for use classification'!$B$4,B1893)),ISNUMBER(SEARCH('[1]Lookup for use classification'!$C$4,B1893)),ISNUMBER(SEARCH('[1]Lookup for use classification'!$D$4,B1893)),ISNUMBER(SEARCH('[1]Lookup for use classification'!$E$4,B1893))),'[1]Lookup for use classification'!$A$4,IF(OR(ISNUMBER(SEARCH('[1]Lookup for use classification'!$B$5,B1893)),ISNUMBER(SEARCH('[1]Lookup for use classification'!$C$5,B1893)),ISNUMBER(SEARCH('[1]Lookup for use classification'!$D$5,B1893))),'[1]Lookup for use classification'!$A$5,IF(OR(ISNUMBER(SEARCH('[1]Lookup for use classification'!$B$7,B1893)),ISNUMBER(SEARCH('[1]Lookup for use classification'!$C$7,B1893)),ISNUMBER(SEARCH('[1]Lookup for use classification'!$D$7,B1893))),'[1]Lookup for use classification'!$A$7,IF(OR(ISNUMBER(SEARCH('[1]Lookup for use classification'!$B$9,B1893)),ISNUMBER(SEARCH('[1]Lookup for use classification'!$C$9,B1893)),ISNUMBER(SEARCH('[1]Lookup for use classification'!$D$9,B1893)),ISNUMBER(SEARCH('[1]Lookup for use classification'!$E$9,B1893)),ISNUMBER(SEARCH('[1]Lookup for use classification'!$F$9,B1893)),ISNUMBER(SEARCH('[1]Lookup for use classification'!$G$9,B1893)),ISNUMBER(SEARCH('[1]Lookup for use classification'!$H$9,B1893)),ISNUMBER(SEARCH('[1]Lookup for use classification'!$I$9,B1893)),ISNUMBER(SEARCH('[1]Lookup for use classification'!$J$9,B1893)),ISNUMBER(SEARCH('[1]Lookup for use classification'!$K$9,B1893))),'[1]Lookup for use classification'!$A$9,IF(OR(ISNUMBER(SEARCH('[1]Lookup for use classification'!$B$10,B1893)),ISNUMBER(SEARCH('[1]Lookup for use classification'!$C$10,B1893)),ISNUMBER(SEARCH('[1]Lookup for use classification'!$D$10,B1893)),ISNUMBER(SEARCH('[1]Lookup for use classification'!$E$10,B1893)),ISNUMBER(SEARCH('[1]Lookup for use classification'!$F$10,B1893)),ISNUMBER(SEARCH('[1]Lookup for use classification'!$G$10,B1893))),'[1]Lookup for use classification'!$A$10,IF(OR(ISNUMBER(SEARCH('[1]Lookup for use classification'!$B$11,B1893)),ISNUMBER(SEARCH('[1]Lookup for use classification'!$C$11,B1893))),'[1]Lookup for use classification'!$A$11,IF(OR(ISNUMBER(SEARCH('[1]Lookup for use classification'!$B$12,B1893)),ISNUMBER(SEARCH('[1]Lookup for use classification'!$C$12,B1893))),'[1]Lookup for use classification'!$A$12,IF(OR(ISNUMBER(SEARCH('[1]Lookup for use classification'!$B$13,B1893)),ISNUMBER(SEARCH('[1]Lookup for use classification'!$C$13,B1893)),ISNUMBER(SEARCH('[1]Lookup for use classification'!$D$13,B1893)),,ISNUMBER(SEARCH('[1]Lookup for use classification'!$C$13,B1893)),ISNUMBER(SEARCH('[1]Lookup for use classification'!$E$13,B1893))),'[1]Lookup for use classification'!$A$13,IF(OR(ISNUMBER(SEARCH('[1]Lookup for use classification'!$B$14,B1893)),ISNUMBER(SEARCH('[1]Lookup for use classification'!$C$14,B1893))),'[1]Lookup for use classification'!$A$14,"Other"))))))))))))</f>
        <v>Education - K - 12</v>
      </c>
      <c r="D1893" s="18"/>
      <c r="E1893" s="17" t="s">
        <v>733</v>
      </c>
      <c r="F1893" s="19" t="s">
        <v>654</v>
      </c>
    </row>
    <row r="1894" spans="1:6">
      <c r="A1894" s="16" t="s">
        <v>727</v>
      </c>
      <c r="B1894" s="17" t="s">
        <v>725</v>
      </c>
      <c r="C1894" s="133" t="str">
        <f>IF(OR(ISNUMBER(SEARCH('[1]Lookup for use classification'!$B$1,B1894)),ISNUMBER(SEARCH('[1]Lookup for use classification'!$C$1,B1894)),ISNUMBER(SEARCH('[1]Lookup for use classification'!$D$1,B1894)),ISNUMBER(SEARCH('[1]Lookup for use classification'!$E$1,B1894))),'[1]Lookup for use classification'!$A$1,IF(ISNUMBER(SEARCH('[1]Lookup for use classification'!$B$2,B1894)),'[1]Lookup for use classification'!$A$2,IF(ISNUMBER(SEARCH('[1]Lookup for use classification'!$B$3,B1894)),'[1]Lookup for use classification'!$A$3,IF(OR(ISNUMBER(SEARCH('[1]Lookup for use classification'!$B$4,B1894)),ISNUMBER(SEARCH('[1]Lookup for use classification'!$C$4,B1894)),ISNUMBER(SEARCH('[1]Lookup for use classification'!$D$4,B1894)),ISNUMBER(SEARCH('[1]Lookup for use classification'!$E$4,B1894))),'[1]Lookup for use classification'!$A$4,IF(OR(ISNUMBER(SEARCH('[1]Lookup for use classification'!$B$5,B1894)),ISNUMBER(SEARCH('[1]Lookup for use classification'!$C$5,B1894)),ISNUMBER(SEARCH('[1]Lookup for use classification'!$D$5,B1894))),'[1]Lookup for use classification'!$A$5,IF(OR(ISNUMBER(SEARCH('[1]Lookup for use classification'!$B$7,B1894)),ISNUMBER(SEARCH('[1]Lookup for use classification'!$C$7,B1894)),ISNUMBER(SEARCH('[1]Lookup for use classification'!$D$7,B1894))),'[1]Lookup for use classification'!$A$7,IF(OR(ISNUMBER(SEARCH('[1]Lookup for use classification'!$B$9,B1894)),ISNUMBER(SEARCH('[1]Lookup for use classification'!$C$9,B1894)),ISNUMBER(SEARCH('[1]Lookup for use classification'!$D$9,B1894)),ISNUMBER(SEARCH('[1]Lookup for use classification'!$E$9,B1894)),ISNUMBER(SEARCH('[1]Lookup for use classification'!$F$9,B1894)),ISNUMBER(SEARCH('[1]Lookup for use classification'!$G$9,B1894)),ISNUMBER(SEARCH('[1]Lookup for use classification'!$H$9,B1894)),ISNUMBER(SEARCH('[1]Lookup for use classification'!$I$9,B1894)),ISNUMBER(SEARCH('[1]Lookup for use classification'!$J$9,B1894)),ISNUMBER(SEARCH('[1]Lookup for use classification'!$K$9,B1894))),'[1]Lookup for use classification'!$A$9,IF(OR(ISNUMBER(SEARCH('[1]Lookup for use classification'!$B$10,B1894)),ISNUMBER(SEARCH('[1]Lookup for use classification'!$C$10,B1894)),ISNUMBER(SEARCH('[1]Lookup for use classification'!$D$10,B1894)),ISNUMBER(SEARCH('[1]Lookup for use classification'!$E$10,B1894)),ISNUMBER(SEARCH('[1]Lookup for use classification'!$F$10,B1894)),ISNUMBER(SEARCH('[1]Lookup for use classification'!$G$10,B1894))),'[1]Lookup for use classification'!$A$10,IF(OR(ISNUMBER(SEARCH('[1]Lookup for use classification'!$B$11,B1894)),ISNUMBER(SEARCH('[1]Lookup for use classification'!$C$11,B1894))),'[1]Lookup for use classification'!$A$11,IF(OR(ISNUMBER(SEARCH('[1]Lookup for use classification'!$B$12,B1894)),ISNUMBER(SEARCH('[1]Lookup for use classification'!$C$12,B1894))),'[1]Lookup for use classification'!$A$12,IF(OR(ISNUMBER(SEARCH('[1]Lookup for use classification'!$B$13,B1894)),ISNUMBER(SEARCH('[1]Lookup for use classification'!$C$13,B1894)),ISNUMBER(SEARCH('[1]Lookup for use classification'!$D$13,B1894)),,ISNUMBER(SEARCH('[1]Lookup for use classification'!$C$13,B1894)),ISNUMBER(SEARCH('[1]Lookup for use classification'!$E$13,B1894))),'[1]Lookup for use classification'!$A$13,IF(OR(ISNUMBER(SEARCH('[1]Lookup for use classification'!$B$14,B1894)),ISNUMBER(SEARCH('[1]Lookup for use classification'!$C$14,B1894))),'[1]Lookup for use classification'!$A$14,"Other"))))))))))))</f>
        <v>Other</v>
      </c>
      <c r="D1894" s="18"/>
      <c r="E1894" s="19"/>
      <c r="F1894" s="19"/>
    </row>
    <row r="1895" spans="1:6">
      <c r="A1895" s="16" t="s">
        <v>727</v>
      </c>
      <c r="B1895" s="17" t="s">
        <v>744</v>
      </c>
      <c r="C1895" s="133" t="str">
        <f>IF(OR(ISNUMBER(SEARCH('[1]Lookup for use classification'!$B$1,B1895)),ISNUMBER(SEARCH('[1]Lookup for use classification'!$C$1,B1895)),ISNUMBER(SEARCH('[1]Lookup for use classification'!$D$1,B1895)),ISNUMBER(SEARCH('[1]Lookup for use classification'!$E$1,B1895))),'[1]Lookup for use classification'!$A$1,IF(ISNUMBER(SEARCH('[1]Lookup for use classification'!$B$2,B1895)),'[1]Lookup for use classification'!$A$2,IF(ISNUMBER(SEARCH('[1]Lookup for use classification'!$B$3,B1895)),'[1]Lookup for use classification'!$A$3,IF(OR(ISNUMBER(SEARCH('[1]Lookup for use classification'!$B$4,B1895)),ISNUMBER(SEARCH('[1]Lookup for use classification'!$C$4,B1895)),ISNUMBER(SEARCH('[1]Lookup for use classification'!$D$4,B1895)),ISNUMBER(SEARCH('[1]Lookup for use classification'!$E$4,B1895))),'[1]Lookup for use classification'!$A$4,IF(OR(ISNUMBER(SEARCH('[1]Lookup for use classification'!$B$5,B1895)),ISNUMBER(SEARCH('[1]Lookup for use classification'!$C$5,B1895)),ISNUMBER(SEARCH('[1]Lookup for use classification'!$D$5,B1895))),'[1]Lookup for use classification'!$A$5,IF(OR(ISNUMBER(SEARCH('[1]Lookup for use classification'!$B$7,B1895)),ISNUMBER(SEARCH('[1]Lookup for use classification'!$C$7,B1895)),ISNUMBER(SEARCH('[1]Lookup for use classification'!$D$7,B1895))),'[1]Lookup for use classification'!$A$7,IF(OR(ISNUMBER(SEARCH('[1]Lookup for use classification'!$B$9,B1895)),ISNUMBER(SEARCH('[1]Lookup for use classification'!$C$9,B1895)),ISNUMBER(SEARCH('[1]Lookup for use classification'!$D$9,B1895)),ISNUMBER(SEARCH('[1]Lookup for use classification'!$E$9,B1895)),ISNUMBER(SEARCH('[1]Lookup for use classification'!$F$9,B1895)),ISNUMBER(SEARCH('[1]Lookup for use classification'!$G$9,B1895)),ISNUMBER(SEARCH('[1]Lookup for use classification'!$H$9,B1895)),ISNUMBER(SEARCH('[1]Lookup for use classification'!$I$9,B1895)),ISNUMBER(SEARCH('[1]Lookup for use classification'!$J$9,B1895)),ISNUMBER(SEARCH('[1]Lookup for use classification'!$K$9,B1895))),'[1]Lookup for use classification'!$A$9,IF(OR(ISNUMBER(SEARCH('[1]Lookup for use classification'!$B$10,B1895)),ISNUMBER(SEARCH('[1]Lookup for use classification'!$C$10,B1895)),ISNUMBER(SEARCH('[1]Lookup for use classification'!$D$10,B1895)),ISNUMBER(SEARCH('[1]Lookup for use classification'!$E$10,B1895)),ISNUMBER(SEARCH('[1]Lookup for use classification'!$F$10,B1895)),ISNUMBER(SEARCH('[1]Lookup for use classification'!$G$10,B1895))),'[1]Lookup for use classification'!$A$10,IF(OR(ISNUMBER(SEARCH('[1]Lookup for use classification'!$B$11,B1895)),ISNUMBER(SEARCH('[1]Lookup for use classification'!$C$11,B1895))),'[1]Lookup for use classification'!$A$11,IF(OR(ISNUMBER(SEARCH('[1]Lookup for use classification'!$B$12,B1895)),ISNUMBER(SEARCH('[1]Lookup for use classification'!$C$12,B1895))),'[1]Lookup for use classification'!$A$12,IF(OR(ISNUMBER(SEARCH('[1]Lookup for use classification'!$B$13,B1895)),ISNUMBER(SEARCH('[1]Lookup for use classification'!$C$13,B1895)),ISNUMBER(SEARCH('[1]Lookup for use classification'!$D$13,B1895)),,ISNUMBER(SEARCH('[1]Lookup for use classification'!$C$13,B1895)),ISNUMBER(SEARCH('[1]Lookup for use classification'!$E$13,B1895))),'[1]Lookup for use classification'!$A$13,IF(OR(ISNUMBER(SEARCH('[1]Lookup for use classification'!$B$14,B1895)),ISNUMBER(SEARCH('[1]Lookup for use classification'!$C$14,B1895))),'[1]Lookup for use classification'!$A$14,"Other"))))))))))))</f>
        <v>Other</v>
      </c>
      <c r="D1895" s="18"/>
      <c r="E1895" s="98"/>
      <c r="F1895" s="98"/>
    </row>
    <row r="1896" spans="1:6">
      <c r="A1896" s="16" t="s">
        <v>727</v>
      </c>
      <c r="B1896" s="17" t="s">
        <v>745</v>
      </c>
      <c r="C1896" s="133" t="str">
        <f>IF(OR(ISNUMBER(SEARCH('[1]Lookup for use classification'!$B$1,B1896)),ISNUMBER(SEARCH('[1]Lookup for use classification'!$C$1,B1896)),ISNUMBER(SEARCH('[1]Lookup for use classification'!$D$1,B1896)),ISNUMBER(SEARCH('[1]Lookup for use classification'!$E$1,B1896))),'[1]Lookup for use classification'!$A$1,IF(ISNUMBER(SEARCH('[1]Lookup for use classification'!$B$2,B1896)),'[1]Lookup for use classification'!$A$2,IF(ISNUMBER(SEARCH('[1]Lookup for use classification'!$B$3,B1896)),'[1]Lookup for use classification'!$A$3,IF(OR(ISNUMBER(SEARCH('[1]Lookup for use classification'!$B$4,B1896)),ISNUMBER(SEARCH('[1]Lookup for use classification'!$C$4,B1896)),ISNUMBER(SEARCH('[1]Lookup for use classification'!$D$4,B1896)),ISNUMBER(SEARCH('[1]Lookup for use classification'!$E$4,B1896))),'[1]Lookup for use classification'!$A$4,IF(OR(ISNUMBER(SEARCH('[1]Lookup for use classification'!$B$5,B1896)),ISNUMBER(SEARCH('[1]Lookup for use classification'!$C$5,B1896)),ISNUMBER(SEARCH('[1]Lookup for use classification'!$D$5,B1896))),'[1]Lookup for use classification'!$A$5,IF(OR(ISNUMBER(SEARCH('[1]Lookup for use classification'!$B$7,B1896)),ISNUMBER(SEARCH('[1]Lookup for use classification'!$C$7,B1896)),ISNUMBER(SEARCH('[1]Lookup for use classification'!$D$7,B1896))),'[1]Lookup for use classification'!$A$7,IF(OR(ISNUMBER(SEARCH('[1]Lookup for use classification'!$B$9,B1896)),ISNUMBER(SEARCH('[1]Lookup for use classification'!$C$9,B1896)),ISNUMBER(SEARCH('[1]Lookup for use classification'!$D$9,B1896)),ISNUMBER(SEARCH('[1]Lookup for use classification'!$E$9,B1896)),ISNUMBER(SEARCH('[1]Lookup for use classification'!$F$9,B1896)),ISNUMBER(SEARCH('[1]Lookup for use classification'!$G$9,B1896)),ISNUMBER(SEARCH('[1]Lookup for use classification'!$H$9,B1896)),ISNUMBER(SEARCH('[1]Lookup for use classification'!$I$9,B1896)),ISNUMBER(SEARCH('[1]Lookup for use classification'!$J$9,B1896)),ISNUMBER(SEARCH('[1]Lookup for use classification'!$K$9,B1896))),'[1]Lookup for use classification'!$A$9,IF(OR(ISNUMBER(SEARCH('[1]Lookup for use classification'!$B$10,B1896)),ISNUMBER(SEARCH('[1]Lookup for use classification'!$C$10,B1896)),ISNUMBER(SEARCH('[1]Lookup for use classification'!$D$10,B1896)),ISNUMBER(SEARCH('[1]Lookup for use classification'!$E$10,B1896)),ISNUMBER(SEARCH('[1]Lookup for use classification'!$F$10,B1896)),ISNUMBER(SEARCH('[1]Lookup for use classification'!$G$10,B1896))),'[1]Lookup for use classification'!$A$10,IF(OR(ISNUMBER(SEARCH('[1]Lookup for use classification'!$B$11,B1896)),ISNUMBER(SEARCH('[1]Lookup for use classification'!$C$11,B1896))),'[1]Lookup for use classification'!$A$11,IF(OR(ISNUMBER(SEARCH('[1]Lookup for use classification'!$B$12,B1896)),ISNUMBER(SEARCH('[1]Lookup for use classification'!$C$12,B1896))),'[1]Lookup for use classification'!$A$12,IF(OR(ISNUMBER(SEARCH('[1]Lookup for use classification'!$B$13,B1896)),ISNUMBER(SEARCH('[1]Lookup for use classification'!$C$13,B1896)),ISNUMBER(SEARCH('[1]Lookup for use classification'!$D$13,B1896)),,ISNUMBER(SEARCH('[1]Lookup for use classification'!$C$13,B1896)),ISNUMBER(SEARCH('[1]Lookup for use classification'!$E$13,B1896))),'[1]Lookup for use classification'!$A$13,IF(OR(ISNUMBER(SEARCH('[1]Lookup for use classification'!$B$14,B1896)),ISNUMBER(SEARCH('[1]Lookup for use classification'!$C$14,B1896))),'[1]Lookup for use classification'!$A$14,"Other"))))))))))))</f>
        <v>Other</v>
      </c>
      <c r="D1896" s="18"/>
      <c r="E1896" s="98"/>
      <c r="F1896" s="98"/>
    </row>
    <row r="1897" spans="1:6">
      <c r="A1897" s="16" t="s">
        <v>727</v>
      </c>
      <c r="B1897" s="17" t="s">
        <v>746</v>
      </c>
      <c r="C1897" s="133" t="str">
        <f>IF(OR(ISNUMBER(SEARCH('[1]Lookup for use classification'!$B$1,B1897)),ISNUMBER(SEARCH('[1]Lookup for use classification'!$C$1,B1897)),ISNUMBER(SEARCH('[1]Lookup for use classification'!$D$1,B1897)),ISNUMBER(SEARCH('[1]Lookup for use classification'!$E$1,B1897))),'[1]Lookup for use classification'!$A$1,IF(ISNUMBER(SEARCH('[1]Lookup for use classification'!$B$2,B1897)),'[1]Lookup for use classification'!$A$2,IF(ISNUMBER(SEARCH('[1]Lookup for use classification'!$B$3,B1897)),'[1]Lookup for use classification'!$A$3,IF(OR(ISNUMBER(SEARCH('[1]Lookup for use classification'!$B$4,B1897)),ISNUMBER(SEARCH('[1]Lookup for use classification'!$C$4,B1897)),ISNUMBER(SEARCH('[1]Lookup for use classification'!$D$4,B1897)),ISNUMBER(SEARCH('[1]Lookup for use classification'!$E$4,B1897))),'[1]Lookup for use classification'!$A$4,IF(OR(ISNUMBER(SEARCH('[1]Lookup for use classification'!$B$5,B1897)),ISNUMBER(SEARCH('[1]Lookup for use classification'!$C$5,B1897)),ISNUMBER(SEARCH('[1]Lookup for use classification'!$D$5,B1897))),'[1]Lookup for use classification'!$A$5,IF(OR(ISNUMBER(SEARCH('[1]Lookup for use classification'!$B$7,B1897)),ISNUMBER(SEARCH('[1]Lookup for use classification'!$C$7,B1897)),ISNUMBER(SEARCH('[1]Lookup for use classification'!$D$7,B1897))),'[1]Lookup for use classification'!$A$7,IF(OR(ISNUMBER(SEARCH('[1]Lookup for use classification'!$B$9,B1897)),ISNUMBER(SEARCH('[1]Lookup for use classification'!$C$9,B1897)),ISNUMBER(SEARCH('[1]Lookup for use classification'!$D$9,B1897)),ISNUMBER(SEARCH('[1]Lookup for use classification'!$E$9,B1897)),ISNUMBER(SEARCH('[1]Lookup for use classification'!$F$9,B1897)),ISNUMBER(SEARCH('[1]Lookup for use classification'!$G$9,B1897)),ISNUMBER(SEARCH('[1]Lookup for use classification'!$H$9,B1897)),ISNUMBER(SEARCH('[1]Lookup for use classification'!$I$9,B1897)),ISNUMBER(SEARCH('[1]Lookup for use classification'!$J$9,B1897)),ISNUMBER(SEARCH('[1]Lookup for use classification'!$K$9,B1897))),'[1]Lookup for use classification'!$A$9,IF(OR(ISNUMBER(SEARCH('[1]Lookup for use classification'!$B$10,B1897)),ISNUMBER(SEARCH('[1]Lookup for use classification'!$C$10,B1897)),ISNUMBER(SEARCH('[1]Lookup for use classification'!$D$10,B1897)),ISNUMBER(SEARCH('[1]Lookup for use classification'!$E$10,B1897)),ISNUMBER(SEARCH('[1]Lookup for use classification'!$F$10,B1897)),ISNUMBER(SEARCH('[1]Lookup for use classification'!$G$10,B1897))),'[1]Lookup for use classification'!$A$10,IF(OR(ISNUMBER(SEARCH('[1]Lookup for use classification'!$B$11,B1897)),ISNUMBER(SEARCH('[1]Lookup for use classification'!$C$11,B1897))),'[1]Lookup for use classification'!$A$11,IF(OR(ISNUMBER(SEARCH('[1]Lookup for use classification'!$B$12,B1897)),ISNUMBER(SEARCH('[1]Lookup for use classification'!$C$12,B1897))),'[1]Lookup for use classification'!$A$12,IF(OR(ISNUMBER(SEARCH('[1]Lookup for use classification'!$B$13,B1897)),ISNUMBER(SEARCH('[1]Lookup for use classification'!$C$13,B1897)),ISNUMBER(SEARCH('[1]Lookup for use classification'!$D$13,B1897)),,ISNUMBER(SEARCH('[1]Lookup for use classification'!$C$13,B1897)),ISNUMBER(SEARCH('[1]Lookup for use classification'!$E$13,B1897))),'[1]Lookup for use classification'!$A$13,IF(OR(ISNUMBER(SEARCH('[1]Lookup for use classification'!$B$14,B1897)),ISNUMBER(SEARCH('[1]Lookup for use classification'!$C$14,B1897))),'[1]Lookup for use classification'!$A$14,"Other"))))))))))))</f>
        <v>Public Assembly</v>
      </c>
      <c r="D1897" s="18"/>
      <c r="E1897" s="98"/>
      <c r="F1897" s="98"/>
    </row>
    <row r="1898" spans="1:6">
      <c r="A1898" s="16" t="s">
        <v>727</v>
      </c>
      <c r="B1898" s="17" t="s">
        <v>424</v>
      </c>
      <c r="C1898" s="133" t="str">
        <f>IF(OR(ISNUMBER(SEARCH('[1]Lookup for use classification'!$B$1,B1898)),ISNUMBER(SEARCH('[1]Lookup for use classification'!$C$1,B1898)),ISNUMBER(SEARCH('[1]Lookup for use classification'!$D$1,B1898)),ISNUMBER(SEARCH('[1]Lookup for use classification'!$E$1,B1898))),'[1]Lookup for use classification'!$A$1,IF(ISNUMBER(SEARCH('[1]Lookup for use classification'!$B$2,B1898)),'[1]Lookup for use classification'!$A$2,IF(ISNUMBER(SEARCH('[1]Lookup for use classification'!$B$3,B1898)),'[1]Lookup for use classification'!$A$3,IF(OR(ISNUMBER(SEARCH('[1]Lookup for use classification'!$B$4,B1898)),ISNUMBER(SEARCH('[1]Lookup for use classification'!$C$4,B1898)),ISNUMBER(SEARCH('[1]Lookup for use classification'!$D$4,B1898)),ISNUMBER(SEARCH('[1]Lookup for use classification'!$E$4,B1898))),'[1]Lookup for use classification'!$A$4,IF(OR(ISNUMBER(SEARCH('[1]Lookup for use classification'!$B$5,B1898)),ISNUMBER(SEARCH('[1]Lookup for use classification'!$C$5,B1898)),ISNUMBER(SEARCH('[1]Lookup for use classification'!$D$5,B1898))),'[1]Lookup for use classification'!$A$5,IF(OR(ISNUMBER(SEARCH('[1]Lookup for use classification'!$B$7,B1898)),ISNUMBER(SEARCH('[1]Lookup for use classification'!$C$7,B1898)),ISNUMBER(SEARCH('[1]Lookup for use classification'!$D$7,B1898))),'[1]Lookup for use classification'!$A$7,IF(OR(ISNUMBER(SEARCH('[1]Lookup for use classification'!$B$9,B1898)),ISNUMBER(SEARCH('[1]Lookup for use classification'!$C$9,B1898)),ISNUMBER(SEARCH('[1]Lookup for use classification'!$D$9,B1898)),ISNUMBER(SEARCH('[1]Lookup for use classification'!$E$9,B1898)),ISNUMBER(SEARCH('[1]Lookup for use classification'!$F$9,B1898)),ISNUMBER(SEARCH('[1]Lookup for use classification'!$G$9,B1898)),ISNUMBER(SEARCH('[1]Lookup for use classification'!$H$9,B1898)),ISNUMBER(SEARCH('[1]Lookup for use classification'!$I$9,B1898)),ISNUMBER(SEARCH('[1]Lookup for use classification'!$J$9,B1898)),ISNUMBER(SEARCH('[1]Lookup for use classification'!$K$9,B1898))),'[1]Lookup for use classification'!$A$9,IF(OR(ISNUMBER(SEARCH('[1]Lookup for use classification'!$B$10,B1898)),ISNUMBER(SEARCH('[1]Lookup for use classification'!$C$10,B1898)),ISNUMBER(SEARCH('[1]Lookup for use classification'!$D$10,B1898)),ISNUMBER(SEARCH('[1]Lookup for use classification'!$E$10,B1898)),ISNUMBER(SEARCH('[1]Lookup for use classification'!$F$10,B1898)),ISNUMBER(SEARCH('[1]Lookup for use classification'!$G$10,B1898))),'[1]Lookup for use classification'!$A$10,IF(OR(ISNUMBER(SEARCH('[1]Lookup for use classification'!$B$11,B1898)),ISNUMBER(SEARCH('[1]Lookup for use classification'!$C$11,B1898))),'[1]Lookup for use classification'!$A$11,IF(OR(ISNUMBER(SEARCH('[1]Lookup for use classification'!$B$12,B1898)),ISNUMBER(SEARCH('[1]Lookup for use classification'!$C$12,B1898))),'[1]Lookup for use classification'!$A$12,IF(OR(ISNUMBER(SEARCH('[1]Lookup for use classification'!$B$13,B1898)),ISNUMBER(SEARCH('[1]Lookup for use classification'!$C$13,B1898)),ISNUMBER(SEARCH('[1]Lookup for use classification'!$D$13,B1898)),,ISNUMBER(SEARCH('[1]Lookup for use classification'!$C$13,B1898)),ISNUMBER(SEARCH('[1]Lookup for use classification'!$E$13,B1898))),'[1]Lookup for use classification'!$A$13,IF(OR(ISNUMBER(SEARCH('[1]Lookup for use classification'!$B$14,B1898)),ISNUMBER(SEARCH('[1]Lookup for use classification'!$C$14,B1898))),'[1]Lookup for use classification'!$A$14,"Other"))))))))))))</f>
        <v>Office</v>
      </c>
      <c r="D1898" s="18"/>
      <c r="E1898" s="17" t="s">
        <v>733</v>
      </c>
      <c r="F1898" s="19" t="s">
        <v>654</v>
      </c>
    </row>
    <row r="1899" spans="1:6">
      <c r="A1899" s="16" t="s">
        <v>727</v>
      </c>
      <c r="B1899" s="17" t="s">
        <v>747</v>
      </c>
      <c r="C1899" s="133" t="str">
        <f>IF(OR(ISNUMBER(SEARCH('[1]Lookup for use classification'!$B$1,B1899)),ISNUMBER(SEARCH('[1]Lookup for use classification'!$C$1,B1899)),ISNUMBER(SEARCH('[1]Lookup for use classification'!$D$1,B1899)),ISNUMBER(SEARCH('[1]Lookup for use classification'!$E$1,B1899))),'[1]Lookup for use classification'!$A$1,IF(ISNUMBER(SEARCH('[1]Lookup for use classification'!$B$2,B1899)),'[1]Lookup for use classification'!$A$2,IF(ISNUMBER(SEARCH('[1]Lookup for use classification'!$B$3,B1899)),'[1]Lookup for use classification'!$A$3,IF(OR(ISNUMBER(SEARCH('[1]Lookup for use classification'!$B$4,B1899)),ISNUMBER(SEARCH('[1]Lookup for use classification'!$C$4,B1899)),ISNUMBER(SEARCH('[1]Lookup for use classification'!$D$4,B1899)),ISNUMBER(SEARCH('[1]Lookup for use classification'!$E$4,B1899))),'[1]Lookup for use classification'!$A$4,IF(OR(ISNUMBER(SEARCH('[1]Lookup for use classification'!$B$5,B1899)),ISNUMBER(SEARCH('[1]Lookup for use classification'!$C$5,B1899)),ISNUMBER(SEARCH('[1]Lookup for use classification'!$D$5,B1899))),'[1]Lookup for use classification'!$A$5,IF(OR(ISNUMBER(SEARCH('[1]Lookup for use classification'!$B$7,B1899)),ISNUMBER(SEARCH('[1]Lookup for use classification'!$C$7,B1899)),ISNUMBER(SEARCH('[1]Lookup for use classification'!$D$7,B1899))),'[1]Lookup for use classification'!$A$7,IF(OR(ISNUMBER(SEARCH('[1]Lookup for use classification'!$B$9,B1899)),ISNUMBER(SEARCH('[1]Lookup for use classification'!$C$9,B1899)),ISNUMBER(SEARCH('[1]Lookup for use classification'!$D$9,B1899)),ISNUMBER(SEARCH('[1]Lookup for use classification'!$E$9,B1899)),ISNUMBER(SEARCH('[1]Lookup for use classification'!$F$9,B1899)),ISNUMBER(SEARCH('[1]Lookup for use classification'!$G$9,B1899)),ISNUMBER(SEARCH('[1]Lookup for use classification'!$H$9,B1899)),ISNUMBER(SEARCH('[1]Lookup for use classification'!$I$9,B1899)),ISNUMBER(SEARCH('[1]Lookup for use classification'!$J$9,B1899)),ISNUMBER(SEARCH('[1]Lookup for use classification'!$K$9,B1899))),'[1]Lookup for use classification'!$A$9,IF(OR(ISNUMBER(SEARCH('[1]Lookup for use classification'!$B$10,B1899)),ISNUMBER(SEARCH('[1]Lookup for use classification'!$C$10,B1899)),ISNUMBER(SEARCH('[1]Lookup for use classification'!$D$10,B1899)),ISNUMBER(SEARCH('[1]Lookup for use classification'!$E$10,B1899)),ISNUMBER(SEARCH('[1]Lookup for use classification'!$F$10,B1899)),ISNUMBER(SEARCH('[1]Lookup for use classification'!$G$10,B1899))),'[1]Lookup for use classification'!$A$10,IF(OR(ISNUMBER(SEARCH('[1]Lookup for use classification'!$B$11,B1899)),ISNUMBER(SEARCH('[1]Lookup for use classification'!$C$11,B1899))),'[1]Lookup for use classification'!$A$11,IF(OR(ISNUMBER(SEARCH('[1]Lookup for use classification'!$B$12,B1899)),ISNUMBER(SEARCH('[1]Lookup for use classification'!$C$12,B1899))),'[1]Lookup for use classification'!$A$12,IF(OR(ISNUMBER(SEARCH('[1]Lookup for use classification'!$B$13,B1899)),ISNUMBER(SEARCH('[1]Lookup for use classification'!$C$13,B1899)),ISNUMBER(SEARCH('[1]Lookup for use classification'!$D$13,B1899)),,ISNUMBER(SEARCH('[1]Lookup for use classification'!$C$13,B1899)),ISNUMBER(SEARCH('[1]Lookup for use classification'!$E$13,B1899))),'[1]Lookup for use classification'!$A$13,IF(OR(ISNUMBER(SEARCH('[1]Lookup for use classification'!$B$14,B1899)),ISNUMBER(SEARCH('[1]Lookup for use classification'!$C$14,B1899))),'[1]Lookup for use classification'!$A$14,"Other"))))))))))))</f>
        <v>Water &amp; Sewer</v>
      </c>
      <c r="D1899" s="18" t="s">
        <v>748</v>
      </c>
      <c r="E1899" s="17" t="s">
        <v>733</v>
      </c>
      <c r="F1899" s="19" t="s">
        <v>654</v>
      </c>
    </row>
    <row r="1900" spans="1:6">
      <c r="A1900" s="16" t="s">
        <v>457</v>
      </c>
      <c r="B1900" s="26" t="s">
        <v>147</v>
      </c>
      <c r="C1900" s="133" t="str">
        <f>IF(OR(ISNUMBER(SEARCH('[1]Lookup for use classification'!$B$1,B1900)),ISNUMBER(SEARCH('[1]Lookup for use classification'!$C$1,B1900)),ISNUMBER(SEARCH('[1]Lookup for use classification'!$D$1,B1900)),ISNUMBER(SEARCH('[1]Lookup for use classification'!$E$1,B1900))),'[1]Lookup for use classification'!$A$1,IF(ISNUMBER(SEARCH('[1]Lookup for use classification'!$B$2,B1900)),'[1]Lookup for use classification'!$A$2,IF(ISNUMBER(SEARCH('[1]Lookup for use classification'!$B$3,B1900)),'[1]Lookup for use classification'!$A$3,IF(OR(ISNUMBER(SEARCH('[1]Lookup for use classification'!$B$4,B1900)),ISNUMBER(SEARCH('[1]Lookup for use classification'!$C$4,B1900)),ISNUMBER(SEARCH('[1]Lookup for use classification'!$D$4,B1900)),ISNUMBER(SEARCH('[1]Lookup for use classification'!$E$4,B1900))),'[1]Lookup for use classification'!$A$4,IF(OR(ISNUMBER(SEARCH('[1]Lookup for use classification'!$B$5,B1900)),ISNUMBER(SEARCH('[1]Lookup for use classification'!$C$5,B1900)),ISNUMBER(SEARCH('[1]Lookup for use classification'!$D$5,B1900))),'[1]Lookup for use classification'!$A$5,IF(OR(ISNUMBER(SEARCH('[1]Lookup for use classification'!$B$7,B1900)),ISNUMBER(SEARCH('[1]Lookup for use classification'!$C$7,B1900)),ISNUMBER(SEARCH('[1]Lookup for use classification'!$D$7,B1900))),'[1]Lookup for use classification'!$A$7,IF(OR(ISNUMBER(SEARCH('[1]Lookup for use classification'!$B$9,B1900)),ISNUMBER(SEARCH('[1]Lookup for use classification'!$C$9,B1900)),ISNUMBER(SEARCH('[1]Lookup for use classification'!$D$9,B1900)),ISNUMBER(SEARCH('[1]Lookup for use classification'!$E$9,B1900)),ISNUMBER(SEARCH('[1]Lookup for use classification'!$F$9,B1900)),ISNUMBER(SEARCH('[1]Lookup for use classification'!$G$9,B1900)),ISNUMBER(SEARCH('[1]Lookup for use classification'!$H$9,B1900)),ISNUMBER(SEARCH('[1]Lookup for use classification'!$I$9,B1900)),ISNUMBER(SEARCH('[1]Lookup for use classification'!$J$9,B1900)),ISNUMBER(SEARCH('[1]Lookup for use classification'!$K$9,B1900))),'[1]Lookup for use classification'!$A$9,IF(OR(ISNUMBER(SEARCH('[1]Lookup for use classification'!$B$10,B1900)),ISNUMBER(SEARCH('[1]Lookup for use classification'!$C$10,B1900)),ISNUMBER(SEARCH('[1]Lookup for use classification'!$D$10,B1900)),ISNUMBER(SEARCH('[1]Lookup for use classification'!$E$10,B1900)),ISNUMBER(SEARCH('[1]Lookup for use classification'!$F$10,B1900)),ISNUMBER(SEARCH('[1]Lookup for use classification'!$G$10,B1900))),'[1]Lookup for use classification'!$A$10,IF(OR(ISNUMBER(SEARCH('[1]Lookup for use classification'!$B$11,B1900)),ISNUMBER(SEARCH('[1]Lookup for use classification'!$C$11,B1900))),'[1]Lookup for use classification'!$A$11,IF(OR(ISNUMBER(SEARCH('[1]Lookup for use classification'!$B$12,B1900)),ISNUMBER(SEARCH('[1]Lookup for use classification'!$C$12,B1900))),'[1]Lookup for use classification'!$A$12,IF(OR(ISNUMBER(SEARCH('[1]Lookup for use classification'!$B$13,B1900)),ISNUMBER(SEARCH('[1]Lookup for use classification'!$C$13,B1900)),ISNUMBER(SEARCH('[1]Lookup for use classification'!$D$13,B1900)),,ISNUMBER(SEARCH('[1]Lookup for use classification'!$C$13,B1900)),ISNUMBER(SEARCH('[1]Lookup for use classification'!$E$13,B1900))),'[1]Lookup for use classification'!$A$13,IF(OR(ISNUMBER(SEARCH('[1]Lookup for use classification'!$B$14,B1900)),ISNUMBER(SEARCH('[1]Lookup for use classification'!$C$14,B1900))),'[1]Lookup for use classification'!$A$14,"Other"))))))))))))</f>
        <v>Health Care - Hospitals</v>
      </c>
      <c r="D1900" s="27">
        <v>520</v>
      </c>
      <c r="E1900" s="29" t="s">
        <v>6</v>
      </c>
      <c r="F1900" s="29"/>
    </row>
    <row r="1901" spans="1:6">
      <c r="A1901" s="16" t="s">
        <v>457</v>
      </c>
      <c r="B1901" s="26" t="s">
        <v>458</v>
      </c>
      <c r="C1901" s="133" t="str">
        <f>IF(OR(ISNUMBER(SEARCH('[1]Lookup for use classification'!$B$1,B1901)),ISNUMBER(SEARCH('[1]Lookup for use classification'!$C$1,B1901)),ISNUMBER(SEARCH('[1]Lookup for use classification'!$D$1,B1901)),ISNUMBER(SEARCH('[1]Lookup for use classification'!$E$1,B1901))),'[1]Lookup for use classification'!$A$1,IF(ISNUMBER(SEARCH('[1]Lookup for use classification'!$B$2,B1901)),'[1]Lookup for use classification'!$A$2,IF(ISNUMBER(SEARCH('[1]Lookup for use classification'!$B$3,B1901)),'[1]Lookup for use classification'!$A$3,IF(OR(ISNUMBER(SEARCH('[1]Lookup for use classification'!$B$4,B1901)),ISNUMBER(SEARCH('[1]Lookup for use classification'!$C$4,B1901)),ISNUMBER(SEARCH('[1]Lookup for use classification'!$D$4,B1901)),ISNUMBER(SEARCH('[1]Lookup for use classification'!$E$4,B1901))),'[1]Lookup for use classification'!$A$4,IF(OR(ISNUMBER(SEARCH('[1]Lookup for use classification'!$B$5,B1901)),ISNUMBER(SEARCH('[1]Lookup for use classification'!$C$5,B1901)),ISNUMBER(SEARCH('[1]Lookup for use classification'!$D$5,B1901))),'[1]Lookup for use classification'!$A$5,IF(OR(ISNUMBER(SEARCH('[1]Lookup for use classification'!$B$7,B1901)),ISNUMBER(SEARCH('[1]Lookup for use classification'!$C$7,B1901)),ISNUMBER(SEARCH('[1]Lookup for use classification'!$D$7,B1901))),'[1]Lookup for use classification'!$A$7,IF(OR(ISNUMBER(SEARCH('[1]Lookup for use classification'!$B$9,B1901)),ISNUMBER(SEARCH('[1]Lookup for use classification'!$C$9,B1901)),ISNUMBER(SEARCH('[1]Lookup for use classification'!$D$9,B1901)),ISNUMBER(SEARCH('[1]Lookup for use classification'!$E$9,B1901)),ISNUMBER(SEARCH('[1]Lookup for use classification'!$F$9,B1901)),ISNUMBER(SEARCH('[1]Lookup for use classification'!$G$9,B1901)),ISNUMBER(SEARCH('[1]Lookup for use classification'!$H$9,B1901)),ISNUMBER(SEARCH('[1]Lookup for use classification'!$I$9,B1901)),ISNUMBER(SEARCH('[1]Lookup for use classification'!$J$9,B1901)),ISNUMBER(SEARCH('[1]Lookup for use classification'!$K$9,B1901))),'[1]Lookup for use classification'!$A$9,IF(OR(ISNUMBER(SEARCH('[1]Lookup for use classification'!$B$10,B1901)),ISNUMBER(SEARCH('[1]Lookup for use classification'!$C$10,B1901)),ISNUMBER(SEARCH('[1]Lookup for use classification'!$D$10,B1901)),ISNUMBER(SEARCH('[1]Lookup for use classification'!$E$10,B1901)),ISNUMBER(SEARCH('[1]Lookup for use classification'!$F$10,B1901)),ISNUMBER(SEARCH('[1]Lookup for use classification'!$G$10,B1901))),'[1]Lookup for use classification'!$A$10,IF(OR(ISNUMBER(SEARCH('[1]Lookup for use classification'!$B$11,B1901)),ISNUMBER(SEARCH('[1]Lookup for use classification'!$C$11,B1901))),'[1]Lookup for use classification'!$A$11,IF(OR(ISNUMBER(SEARCH('[1]Lookup for use classification'!$B$12,B1901)),ISNUMBER(SEARCH('[1]Lookup for use classification'!$C$12,B1901))),'[1]Lookup for use classification'!$A$12,IF(OR(ISNUMBER(SEARCH('[1]Lookup for use classification'!$B$13,B1901)),ISNUMBER(SEARCH('[1]Lookup for use classification'!$C$13,B1901)),ISNUMBER(SEARCH('[1]Lookup for use classification'!$D$13,B1901)),,ISNUMBER(SEARCH('[1]Lookup for use classification'!$C$13,B1901)),ISNUMBER(SEARCH('[1]Lookup for use classification'!$E$13,B1901))),'[1]Lookup for use classification'!$A$13,IF(OR(ISNUMBER(SEARCH('[1]Lookup for use classification'!$B$14,B1901)),ISNUMBER(SEARCH('[1]Lookup for use classification'!$C$14,B1901))),'[1]Lookup for use classification'!$A$14,"Other"))))))))))))</f>
        <v>Education - K - 12</v>
      </c>
      <c r="D1901" s="27"/>
      <c r="E1901" s="29"/>
      <c r="F1901" s="29"/>
    </row>
    <row r="1902" spans="1:6">
      <c r="A1902" s="16" t="s">
        <v>457</v>
      </c>
      <c r="B1902" s="26" t="s">
        <v>459</v>
      </c>
      <c r="C1902" s="133" t="str">
        <f>IF(OR(ISNUMBER(SEARCH('[1]Lookup for use classification'!$B$1,B1902)),ISNUMBER(SEARCH('[1]Lookup for use classification'!$C$1,B1902)),ISNUMBER(SEARCH('[1]Lookup for use classification'!$D$1,B1902)),ISNUMBER(SEARCH('[1]Lookup for use classification'!$E$1,B1902))),'[1]Lookup for use classification'!$A$1,IF(ISNUMBER(SEARCH('[1]Lookup for use classification'!$B$2,B1902)),'[1]Lookup for use classification'!$A$2,IF(ISNUMBER(SEARCH('[1]Lookup for use classification'!$B$3,B1902)),'[1]Lookup for use classification'!$A$3,IF(OR(ISNUMBER(SEARCH('[1]Lookup for use classification'!$B$4,B1902)),ISNUMBER(SEARCH('[1]Lookup for use classification'!$C$4,B1902)),ISNUMBER(SEARCH('[1]Lookup for use classification'!$D$4,B1902)),ISNUMBER(SEARCH('[1]Lookup for use classification'!$E$4,B1902))),'[1]Lookup for use classification'!$A$4,IF(OR(ISNUMBER(SEARCH('[1]Lookup for use classification'!$B$5,B1902)),ISNUMBER(SEARCH('[1]Lookup for use classification'!$C$5,B1902)),ISNUMBER(SEARCH('[1]Lookup for use classification'!$D$5,B1902))),'[1]Lookup for use classification'!$A$5,IF(OR(ISNUMBER(SEARCH('[1]Lookup for use classification'!$B$7,B1902)),ISNUMBER(SEARCH('[1]Lookup for use classification'!$C$7,B1902)),ISNUMBER(SEARCH('[1]Lookup for use classification'!$D$7,B1902))),'[1]Lookup for use classification'!$A$7,IF(OR(ISNUMBER(SEARCH('[1]Lookup for use classification'!$B$9,B1902)),ISNUMBER(SEARCH('[1]Lookup for use classification'!$C$9,B1902)),ISNUMBER(SEARCH('[1]Lookup for use classification'!$D$9,B1902)),ISNUMBER(SEARCH('[1]Lookup for use classification'!$E$9,B1902)),ISNUMBER(SEARCH('[1]Lookup for use classification'!$F$9,B1902)),ISNUMBER(SEARCH('[1]Lookup for use classification'!$G$9,B1902)),ISNUMBER(SEARCH('[1]Lookup for use classification'!$H$9,B1902)),ISNUMBER(SEARCH('[1]Lookup for use classification'!$I$9,B1902)),ISNUMBER(SEARCH('[1]Lookup for use classification'!$J$9,B1902)),ISNUMBER(SEARCH('[1]Lookup for use classification'!$K$9,B1902))),'[1]Lookup for use classification'!$A$9,IF(OR(ISNUMBER(SEARCH('[1]Lookup for use classification'!$B$10,B1902)),ISNUMBER(SEARCH('[1]Lookup for use classification'!$C$10,B1902)),ISNUMBER(SEARCH('[1]Lookup for use classification'!$D$10,B1902)),ISNUMBER(SEARCH('[1]Lookup for use classification'!$E$10,B1902)),ISNUMBER(SEARCH('[1]Lookup for use classification'!$F$10,B1902)),ISNUMBER(SEARCH('[1]Lookup for use classification'!$G$10,B1902))),'[1]Lookup for use classification'!$A$10,IF(OR(ISNUMBER(SEARCH('[1]Lookup for use classification'!$B$11,B1902)),ISNUMBER(SEARCH('[1]Lookup for use classification'!$C$11,B1902))),'[1]Lookup for use classification'!$A$11,IF(OR(ISNUMBER(SEARCH('[1]Lookup for use classification'!$B$12,B1902)),ISNUMBER(SEARCH('[1]Lookup for use classification'!$C$12,B1902))),'[1]Lookup for use classification'!$A$12,IF(OR(ISNUMBER(SEARCH('[1]Lookup for use classification'!$B$13,B1902)),ISNUMBER(SEARCH('[1]Lookup for use classification'!$C$13,B1902)),ISNUMBER(SEARCH('[1]Lookup for use classification'!$D$13,B1902)),,ISNUMBER(SEARCH('[1]Lookup for use classification'!$C$13,B1902)),ISNUMBER(SEARCH('[1]Lookup for use classification'!$E$13,B1902))),'[1]Lookup for use classification'!$A$13,IF(OR(ISNUMBER(SEARCH('[1]Lookup for use classification'!$B$14,B1902)),ISNUMBER(SEARCH('[1]Lookup for use classification'!$C$14,B1902))),'[1]Lookup for use classification'!$A$14,"Other"))))))))))))</f>
        <v>Education - K - 12</v>
      </c>
      <c r="D1902" s="27"/>
      <c r="E1902" s="29"/>
      <c r="F1902" s="29"/>
    </row>
    <row r="1903" spans="1:6">
      <c r="A1903" s="16" t="s">
        <v>457</v>
      </c>
      <c r="B1903" s="26" t="s">
        <v>460</v>
      </c>
      <c r="C1903" s="133" t="str">
        <f>IF(OR(ISNUMBER(SEARCH('[1]Lookup for use classification'!$B$1,B1903)),ISNUMBER(SEARCH('[1]Lookup for use classification'!$C$1,B1903)),ISNUMBER(SEARCH('[1]Lookup for use classification'!$D$1,B1903)),ISNUMBER(SEARCH('[1]Lookup for use classification'!$E$1,B1903))),'[1]Lookup for use classification'!$A$1,IF(ISNUMBER(SEARCH('[1]Lookup for use classification'!$B$2,B1903)),'[1]Lookup for use classification'!$A$2,IF(ISNUMBER(SEARCH('[1]Lookup for use classification'!$B$3,B1903)),'[1]Lookup for use classification'!$A$3,IF(OR(ISNUMBER(SEARCH('[1]Lookup for use classification'!$B$4,B1903)),ISNUMBER(SEARCH('[1]Lookup for use classification'!$C$4,B1903)),ISNUMBER(SEARCH('[1]Lookup for use classification'!$D$4,B1903)),ISNUMBER(SEARCH('[1]Lookup for use classification'!$E$4,B1903))),'[1]Lookup for use classification'!$A$4,IF(OR(ISNUMBER(SEARCH('[1]Lookup for use classification'!$B$5,B1903)),ISNUMBER(SEARCH('[1]Lookup for use classification'!$C$5,B1903)),ISNUMBER(SEARCH('[1]Lookup for use classification'!$D$5,B1903))),'[1]Lookup for use classification'!$A$5,IF(OR(ISNUMBER(SEARCH('[1]Lookup for use classification'!$B$7,B1903)),ISNUMBER(SEARCH('[1]Lookup for use classification'!$C$7,B1903)),ISNUMBER(SEARCH('[1]Lookup for use classification'!$D$7,B1903))),'[1]Lookup for use classification'!$A$7,IF(OR(ISNUMBER(SEARCH('[1]Lookup for use classification'!$B$9,B1903)),ISNUMBER(SEARCH('[1]Lookup for use classification'!$C$9,B1903)),ISNUMBER(SEARCH('[1]Lookup for use classification'!$D$9,B1903)),ISNUMBER(SEARCH('[1]Lookup for use classification'!$E$9,B1903)),ISNUMBER(SEARCH('[1]Lookup for use classification'!$F$9,B1903)),ISNUMBER(SEARCH('[1]Lookup for use classification'!$G$9,B1903)),ISNUMBER(SEARCH('[1]Lookup for use classification'!$H$9,B1903)),ISNUMBER(SEARCH('[1]Lookup for use classification'!$I$9,B1903)),ISNUMBER(SEARCH('[1]Lookup for use classification'!$J$9,B1903)),ISNUMBER(SEARCH('[1]Lookup for use classification'!$K$9,B1903))),'[1]Lookup for use classification'!$A$9,IF(OR(ISNUMBER(SEARCH('[1]Lookup for use classification'!$B$10,B1903)),ISNUMBER(SEARCH('[1]Lookup for use classification'!$C$10,B1903)),ISNUMBER(SEARCH('[1]Lookup for use classification'!$D$10,B1903)),ISNUMBER(SEARCH('[1]Lookup for use classification'!$E$10,B1903)),ISNUMBER(SEARCH('[1]Lookup for use classification'!$F$10,B1903)),ISNUMBER(SEARCH('[1]Lookup for use classification'!$G$10,B1903))),'[1]Lookup for use classification'!$A$10,IF(OR(ISNUMBER(SEARCH('[1]Lookup for use classification'!$B$11,B1903)),ISNUMBER(SEARCH('[1]Lookup for use classification'!$C$11,B1903))),'[1]Lookup for use classification'!$A$11,IF(OR(ISNUMBER(SEARCH('[1]Lookup for use classification'!$B$12,B1903)),ISNUMBER(SEARCH('[1]Lookup for use classification'!$C$12,B1903))),'[1]Lookup for use classification'!$A$12,IF(OR(ISNUMBER(SEARCH('[1]Lookup for use classification'!$B$13,B1903)),ISNUMBER(SEARCH('[1]Lookup for use classification'!$C$13,B1903)),ISNUMBER(SEARCH('[1]Lookup for use classification'!$D$13,B1903)),,ISNUMBER(SEARCH('[1]Lookup for use classification'!$C$13,B1903)),ISNUMBER(SEARCH('[1]Lookup for use classification'!$E$13,B1903))),'[1]Lookup for use classification'!$A$13,IF(OR(ISNUMBER(SEARCH('[1]Lookup for use classification'!$B$14,B1903)),ISNUMBER(SEARCH('[1]Lookup for use classification'!$C$14,B1903))),'[1]Lookup for use classification'!$A$14,"Other"))))))))))))</f>
        <v>Education - K - 12</v>
      </c>
      <c r="D1903" s="27"/>
      <c r="E1903" s="29"/>
      <c r="F1903" s="29"/>
    </row>
    <row r="1904" spans="1:6">
      <c r="A1904" s="16" t="s">
        <v>457</v>
      </c>
      <c r="B1904" s="26" t="s">
        <v>153</v>
      </c>
      <c r="C1904" s="133" t="str">
        <f>IF(OR(ISNUMBER(SEARCH('[1]Lookup for use classification'!$B$1,B1904)),ISNUMBER(SEARCH('[1]Lookup for use classification'!$C$1,B1904)),ISNUMBER(SEARCH('[1]Lookup for use classification'!$D$1,B1904)),ISNUMBER(SEARCH('[1]Lookup for use classification'!$E$1,B1904))),'[1]Lookup for use classification'!$A$1,IF(ISNUMBER(SEARCH('[1]Lookup for use classification'!$B$2,B1904)),'[1]Lookup for use classification'!$A$2,IF(ISNUMBER(SEARCH('[1]Lookup for use classification'!$B$3,B1904)),'[1]Lookup for use classification'!$A$3,IF(OR(ISNUMBER(SEARCH('[1]Lookup for use classification'!$B$4,B1904)),ISNUMBER(SEARCH('[1]Lookup for use classification'!$C$4,B1904)),ISNUMBER(SEARCH('[1]Lookup for use classification'!$D$4,B1904)),ISNUMBER(SEARCH('[1]Lookup for use classification'!$E$4,B1904))),'[1]Lookup for use classification'!$A$4,IF(OR(ISNUMBER(SEARCH('[1]Lookup for use classification'!$B$5,B1904)),ISNUMBER(SEARCH('[1]Lookup for use classification'!$C$5,B1904)),ISNUMBER(SEARCH('[1]Lookup for use classification'!$D$5,B1904))),'[1]Lookup for use classification'!$A$5,IF(OR(ISNUMBER(SEARCH('[1]Lookup for use classification'!$B$7,B1904)),ISNUMBER(SEARCH('[1]Lookup for use classification'!$C$7,B1904)),ISNUMBER(SEARCH('[1]Lookup for use classification'!$D$7,B1904))),'[1]Lookup for use classification'!$A$7,IF(OR(ISNUMBER(SEARCH('[1]Lookup for use classification'!$B$9,B1904)),ISNUMBER(SEARCH('[1]Lookup for use classification'!$C$9,B1904)),ISNUMBER(SEARCH('[1]Lookup for use classification'!$D$9,B1904)),ISNUMBER(SEARCH('[1]Lookup for use classification'!$E$9,B1904)),ISNUMBER(SEARCH('[1]Lookup for use classification'!$F$9,B1904)),ISNUMBER(SEARCH('[1]Lookup for use classification'!$G$9,B1904)),ISNUMBER(SEARCH('[1]Lookup for use classification'!$H$9,B1904)),ISNUMBER(SEARCH('[1]Lookup for use classification'!$I$9,B1904)),ISNUMBER(SEARCH('[1]Lookup for use classification'!$J$9,B1904)),ISNUMBER(SEARCH('[1]Lookup for use classification'!$K$9,B1904))),'[1]Lookup for use classification'!$A$9,IF(OR(ISNUMBER(SEARCH('[1]Lookup for use classification'!$B$10,B1904)),ISNUMBER(SEARCH('[1]Lookup for use classification'!$C$10,B1904)),ISNUMBER(SEARCH('[1]Lookup for use classification'!$D$10,B1904)),ISNUMBER(SEARCH('[1]Lookup for use classification'!$E$10,B1904)),ISNUMBER(SEARCH('[1]Lookup for use classification'!$F$10,B1904)),ISNUMBER(SEARCH('[1]Lookup for use classification'!$G$10,B1904))),'[1]Lookup for use classification'!$A$10,IF(OR(ISNUMBER(SEARCH('[1]Lookup for use classification'!$B$11,B1904)),ISNUMBER(SEARCH('[1]Lookup for use classification'!$C$11,B1904))),'[1]Lookup for use classification'!$A$11,IF(OR(ISNUMBER(SEARCH('[1]Lookup for use classification'!$B$12,B1904)),ISNUMBER(SEARCH('[1]Lookup for use classification'!$C$12,B1904))),'[1]Lookup for use classification'!$A$12,IF(OR(ISNUMBER(SEARCH('[1]Lookup for use classification'!$B$13,B1904)),ISNUMBER(SEARCH('[1]Lookup for use classification'!$C$13,B1904)),ISNUMBER(SEARCH('[1]Lookup for use classification'!$D$13,B1904)),,ISNUMBER(SEARCH('[1]Lookup for use classification'!$C$13,B1904)),ISNUMBER(SEARCH('[1]Lookup for use classification'!$E$13,B1904))),'[1]Lookup for use classification'!$A$13,IF(OR(ISNUMBER(SEARCH('[1]Lookup for use classification'!$B$14,B1904)),ISNUMBER(SEARCH('[1]Lookup for use classification'!$C$14,B1904))),'[1]Lookup for use classification'!$A$14,"Other"))))))))))))</f>
        <v>Office</v>
      </c>
      <c r="D1904" s="27">
        <v>420</v>
      </c>
      <c r="E1904" s="29" t="s">
        <v>6</v>
      </c>
      <c r="F1904" s="29"/>
    </row>
    <row r="1905" spans="1:6">
      <c r="A1905" s="16" t="s">
        <v>457</v>
      </c>
      <c r="B1905" s="26" t="s">
        <v>42</v>
      </c>
      <c r="C1905" s="133" t="str">
        <f>IF(OR(ISNUMBER(SEARCH('[1]Lookup for use classification'!$B$1,B1905)),ISNUMBER(SEARCH('[1]Lookup for use classification'!$C$1,B1905)),ISNUMBER(SEARCH('[1]Lookup for use classification'!$D$1,B1905)),ISNUMBER(SEARCH('[1]Lookup for use classification'!$E$1,B1905))),'[1]Lookup for use classification'!$A$1,IF(ISNUMBER(SEARCH('[1]Lookup for use classification'!$B$2,B1905)),'[1]Lookup for use classification'!$A$2,IF(ISNUMBER(SEARCH('[1]Lookup for use classification'!$B$3,B1905)),'[1]Lookup for use classification'!$A$3,IF(OR(ISNUMBER(SEARCH('[1]Lookup for use classification'!$B$4,B1905)),ISNUMBER(SEARCH('[1]Lookup for use classification'!$C$4,B1905)),ISNUMBER(SEARCH('[1]Lookup for use classification'!$D$4,B1905)),ISNUMBER(SEARCH('[1]Lookup for use classification'!$E$4,B1905))),'[1]Lookup for use classification'!$A$4,IF(OR(ISNUMBER(SEARCH('[1]Lookup for use classification'!$B$5,B1905)),ISNUMBER(SEARCH('[1]Lookup for use classification'!$C$5,B1905)),ISNUMBER(SEARCH('[1]Lookup for use classification'!$D$5,B1905))),'[1]Lookup for use classification'!$A$5,IF(OR(ISNUMBER(SEARCH('[1]Lookup for use classification'!$B$7,B1905)),ISNUMBER(SEARCH('[1]Lookup for use classification'!$C$7,B1905)),ISNUMBER(SEARCH('[1]Lookup for use classification'!$D$7,B1905))),'[1]Lookup for use classification'!$A$7,IF(OR(ISNUMBER(SEARCH('[1]Lookup for use classification'!$B$9,B1905)),ISNUMBER(SEARCH('[1]Lookup for use classification'!$C$9,B1905)),ISNUMBER(SEARCH('[1]Lookup for use classification'!$D$9,B1905)),ISNUMBER(SEARCH('[1]Lookup for use classification'!$E$9,B1905)),ISNUMBER(SEARCH('[1]Lookup for use classification'!$F$9,B1905)),ISNUMBER(SEARCH('[1]Lookup for use classification'!$G$9,B1905)),ISNUMBER(SEARCH('[1]Lookup for use classification'!$H$9,B1905)),ISNUMBER(SEARCH('[1]Lookup for use classification'!$I$9,B1905)),ISNUMBER(SEARCH('[1]Lookup for use classification'!$J$9,B1905)),ISNUMBER(SEARCH('[1]Lookup for use classification'!$K$9,B1905))),'[1]Lookup for use classification'!$A$9,IF(OR(ISNUMBER(SEARCH('[1]Lookup for use classification'!$B$10,B1905)),ISNUMBER(SEARCH('[1]Lookup for use classification'!$C$10,B1905)),ISNUMBER(SEARCH('[1]Lookup for use classification'!$D$10,B1905)),ISNUMBER(SEARCH('[1]Lookup for use classification'!$E$10,B1905)),ISNUMBER(SEARCH('[1]Lookup for use classification'!$F$10,B1905)),ISNUMBER(SEARCH('[1]Lookup for use classification'!$G$10,B1905))),'[1]Lookup for use classification'!$A$10,IF(OR(ISNUMBER(SEARCH('[1]Lookup for use classification'!$B$11,B1905)),ISNUMBER(SEARCH('[1]Lookup for use classification'!$C$11,B1905))),'[1]Lookup for use classification'!$A$11,IF(OR(ISNUMBER(SEARCH('[1]Lookup for use classification'!$B$12,B1905)),ISNUMBER(SEARCH('[1]Lookup for use classification'!$C$12,B1905))),'[1]Lookup for use classification'!$A$12,IF(OR(ISNUMBER(SEARCH('[1]Lookup for use classification'!$B$13,B1905)),ISNUMBER(SEARCH('[1]Lookup for use classification'!$C$13,B1905)),ISNUMBER(SEARCH('[1]Lookup for use classification'!$D$13,B1905)),,ISNUMBER(SEARCH('[1]Lookup for use classification'!$C$13,B1905)),ISNUMBER(SEARCH('[1]Lookup for use classification'!$E$13,B1905))),'[1]Lookup for use classification'!$A$13,IF(OR(ISNUMBER(SEARCH('[1]Lookup for use classification'!$B$14,B1905)),ISNUMBER(SEARCH('[1]Lookup for use classification'!$C$14,B1905))),'[1]Lookup for use classification'!$A$14,"Other"))))))))))))</f>
        <v>Other</v>
      </c>
      <c r="D1905" s="27"/>
      <c r="E1905" s="29"/>
      <c r="F1905" s="29"/>
    </row>
    <row r="1906" spans="1:6">
      <c r="A1906" s="16" t="s">
        <v>457</v>
      </c>
      <c r="B1906" s="26" t="s">
        <v>461</v>
      </c>
      <c r="C1906" s="133" t="str">
        <f>IF(OR(ISNUMBER(SEARCH('[1]Lookup for use classification'!$B$1,B1906)),ISNUMBER(SEARCH('[1]Lookup for use classification'!$C$1,B1906)),ISNUMBER(SEARCH('[1]Lookup for use classification'!$D$1,B1906)),ISNUMBER(SEARCH('[1]Lookup for use classification'!$E$1,B1906))),'[1]Lookup for use classification'!$A$1,IF(ISNUMBER(SEARCH('[1]Lookup for use classification'!$B$2,B1906)),'[1]Lookup for use classification'!$A$2,IF(ISNUMBER(SEARCH('[1]Lookup for use classification'!$B$3,B1906)),'[1]Lookup for use classification'!$A$3,IF(OR(ISNUMBER(SEARCH('[1]Lookup for use classification'!$B$4,B1906)),ISNUMBER(SEARCH('[1]Lookup for use classification'!$C$4,B1906)),ISNUMBER(SEARCH('[1]Lookup for use classification'!$D$4,B1906)),ISNUMBER(SEARCH('[1]Lookup for use classification'!$E$4,B1906))),'[1]Lookup for use classification'!$A$4,IF(OR(ISNUMBER(SEARCH('[1]Lookup for use classification'!$B$5,B1906)),ISNUMBER(SEARCH('[1]Lookup for use classification'!$C$5,B1906)),ISNUMBER(SEARCH('[1]Lookup for use classification'!$D$5,B1906))),'[1]Lookup for use classification'!$A$5,IF(OR(ISNUMBER(SEARCH('[1]Lookup for use classification'!$B$7,B1906)),ISNUMBER(SEARCH('[1]Lookup for use classification'!$C$7,B1906)),ISNUMBER(SEARCH('[1]Lookup for use classification'!$D$7,B1906))),'[1]Lookup for use classification'!$A$7,IF(OR(ISNUMBER(SEARCH('[1]Lookup for use classification'!$B$9,B1906)),ISNUMBER(SEARCH('[1]Lookup for use classification'!$C$9,B1906)),ISNUMBER(SEARCH('[1]Lookup for use classification'!$D$9,B1906)),ISNUMBER(SEARCH('[1]Lookup for use classification'!$E$9,B1906)),ISNUMBER(SEARCH('[1]Lookup for use classification'!$F$9,B1906)),ISNUMBER(SEARCH('[1]Lookup for use classification'!$G$9,B1906)),ISNUMBER(SEARCH('[1]Lookup for use classification'!$H$9,B1906)),ISNUMBER(SEARCH('[1]Lookup for use classification'!$I$9,B1906)),ISNUMBER(SEARCH('[1]Lookup for use classification'!$J$9,B1906)),ISNUMBER(SEARCH('[1]Lookup for use classification'!$K$9,B1906))),'[1]Lookup for use classification'!$A$9,IF(OR(ISNUMBER(SEARCH('[1]Lookup for use classification'!$B$10,B1906)),ISNUMBER(SEARCH('[1]Lookup for use classification'!$C$10,B1906)),ISNUMBER(SEARCH('[1]Lookup for use classification'!$D$10,B1906)),ISNUMBER(SEARCH('[1]Lookup for use classification'!$E$10,B1906)),ISNUMBER(SEARCH('[1]Lookup for use classification'!$F$10,B1906)),ISNUMBER(SEARCH('[1]Lookup for use classification'!$G$10,B1906))),'[1]Lookup for use classification'!$A$10,IF(OR(ISNUMBER(SEARCH('[1]Lookup for use classification'!$B$11,B1906)),ISNUMBER(SEARCH('[1]Lookup for use classification'!$C$11,B1906))),'[1]Lookup for use classification'!$A$11,IF(OR(ISNUMBER(SEARCH('[1]Lookup for use classification'!$B$12,B1906)),ISNUMBER(SEARCH('[1]Lookup for use classification'!$C$12,B1906))),'[1]Lookup for use classification'!$A$12,IF(OR(ISNUMBER(SEARCH('[1]Lookup for use classification'!$B$13,B1906)),ISNUMBER(SEARCH('[1]Lookup for use classification'!$C$13,B1906)),ISNUMBER(SEARCH('[1]Lookup for use classification'!$D$13,B1906)),,ISNUMBER(SEARCH('[1]Lookup for use classification'!$C$13,B1906)),ISNUMBER(SEARCH('[1]Lookup for use classification'!$E$13,B1906))),'[1]Lookup for use classification'!$A$13,IF(OR(ISNUMBER(SEARCH('[1]Lookup for use classification'!$B$14,B1906)),ISNUMBER(SEARCH('[1]Lookup for use classification'!$C$14,B1906))),'[1]Lookup for use classification'!$A$14,"Other"))))))))))))</f>
        <v>Warehousing</v>
      </c>
      <c r="D1906" s="27"/>
      <c r="E1906" s="29"/>
      <c r="F1906" s="29"/>
    </row>
    <row r="1907" spans="1:6">
      <c r="A1907" s="16" t="s">
        <v>749</v>
      </c>
      <c r="B1907" s="17" t="s">
        <v>750</v>
      </c>
      <c r="C1907" s="133" t="str">
        <f>IF(OR(ISNUMBER(SEARCH('[1]Lookup for use classification'!$B$1,B1907)),ISNUMBER(SEARCH('[1]Lookup for use classification'!$C$1,B1907)),ISNUMBER(SEARCH('[1]Lookup for use classification'!$D$1,B1907)),ISNUMBER(SEARCH('[1]Lookup for use classification'!$E$1,B1907))),'[1]Lookup for use classification'!$A$1,IF(ISNUMBER(SEARCH('[1]Lookup for use classification'!$B$2,B1907)),'[1]Lookup for use classification'!$A$2,IF(ISNUMBER(SEARCH('[1]Lookup for use classification'!$B$3,B1907)),'[1]Lookup for use classification'!$A$3,IF(OR(ISNUMBER(SEARCH('[1]Lookup for use classification'!$B$4,B1907)),ISNUMBER(SEARCH('[1]Lookup for use classification'!$C$4,B1907)),ISNUMBER(SEARCH('[1]Lookup for use classification'!$D$4,B1907)),ISNUMBER(SEARCH('[1]Lookup for use classification'!$E$4,B1907))),'[1]Lookup for use classification'!$A$4,IF(OR(ISNUMBER(SEARCH('[1]Lookup for use classification'!$B$5,B1907)),ISNUMBER(SEARCH('[1]Lookup for use classification'!$C$5,B1907)),ISNUMBER(SEARCH('[1]Lookup for use classification'!$D$5,B1907))),'[1]Lookup for use classification'!$A$5,IF(OR(ISNUMBER(SEARCH('[1]Lookup for use classification'!$B$7,B1907)),ISNUMBER(SEARCH('[1]Lookup for use classification'!$C$7,B1907)),ISNUMBER(SEARCH('[1]Lookup for use classification'!$D$7,B1907))),'[1]Lookup for use classification'!$A$7,IF(OR(ISNUMBER(SEARCH('[1]Lookup for use classification'!$B$9,B1907)),ISNUMBER(SEARCH('[1]Lookup for use classification'!$C$9,B1907)),ISNUMBER(SEARCH('[1]Lookup for use classification'!$D$9,B1907)),ISNUMBER(SEARCH('[1]Lookup for use classification'!$E$9,B1907)),ISNUMBER(SEARCH('[1]Lookup for use classification'!$F$9,B1907)),ISNUMBER(SEARCH('[1]Lookup for use classification'!$G$9,B1907)),ISNUMBER(SEARCH('[1]Lookup for use classification'!$H$9,B1907)),ISNUMBER(SEARCH('[1]Lookup for use classification'!$I$9,B1907)),ISNUMBER(SEARCH('[1]Lookup for use classification'!$J$9,B1907)),ISNUMBER(SEARCH('[1]Lookup for use classification'!$K$9,B1907))),'[1]Lookup for use classification'!$A$9,IF(OR(ISNUMBER(SEARCH('[1]Lookup for use classification'!$B$10,B1907)),ISNUMBER(SEARCH('[1]Lookup for use classification'!$C$10,B1907)),ISNUMBER(SEARCH('[1]Lookup for use classification'!$D$10,B1907)),ISNUMBER(SEARCH('[1]Lookup for use classification'!$E$10,B1907)),ISNUMBER(SEARCH('[1]Lookup for use classification'!$F$10,B1907)),ISNUMBER(SEARCH('[1]Lookup for use classification'!$G$10,B1907))),'[1]Lookup for use classification'!$A$10,IF(OR(ISNUMBER(SEARCH('[1]Lookup for use classification'!$B$11,B1907)),ISNUMBER(SEARCH('[1]Lookup for use classification'!$C$11,B1907))),'[1]Lookup for use classification'!$A$11,IF(OR(ISNUMBER(SEARCH('[1]Lookup for use classification'!$B$12,B1907)),ISNUMBER(SEARCH('[1]Lookup for use classification'!$C$12,B1907))),'[1]Lookup for use classification'!$A$12,IF(OR(ISNUMBER(SEARCH('[1]Lookup for use classification'!$B$13,B1907)),ISNUMBER(SEARCH('[1]Lookup for use classification'!$C$13,B1907)),ISNUMBER(SEARCH('[1]Lookup for use classification'!$D$13,B1907)),,ISNUMBER(SEARCH('[1]Lookup for use classification'!$C$13,B1907)),ISNUMBER(SEARCH('[1]Lookup for use classification'!$E$13,B1907))),'[1]Lookup for use classification'!$A$13,IF(OR(ISNUMBER(SEARCH('[1]Lookup for use classification'!$B$14,B1907)),ISNUMBER(SEARCH('[1]Lookup for use classification'!$C$14,B1907))),'[1]Lookup for use classification'!$A$14,"Other"))))))))))))</f>
        <v>Other</v>
      </c>
      <c r="D1907" s="18"/>
      <c r="E1907" s="19"/>
      <c r="F1907" s="19"/>
    </row>
    <row r="1908" spans="1:6">
      <c r="A1908" s="16" t="s">
        <v>749</v>
      </c>
      <c r="B1908" s="17" t="s">
        <v>751</v>
      </c>
      <c r="C1908" s="133" t="str">
        <f>IF(OR(ISNUMBER(SEARCH('[1]Lookup for use classification'!$B$1,B1908)),ISNUMBER(SEARCH('[1]Lookup for use classification'!$C$1,B1908)),ISNUMBER(SEARCH('[1]Lookup for use classification'!$D$1,B1908)),ISNUMBER(SEARCH('[1]Lookup for use classification'!$E$1,B1908))),'[1]Lookup for use classification'!$A$1,IF(ISNUMBER(SEARCH('[1]Lookup for use classification'!$B$2,B1908)),'[1]Lookup for use classification'!$A$2,IF(ISNUMBER(SEARCH('[1]Lookup for use classification'!$B$3,B1908)),'[1]Lookup for use classification'!$A$3,IF(OR(ISNUMBER(SEARCH('[1]Lookup for use classification'!$B$4,B1908)),ISNUMBER(SEARCH('[1]Lookup for use classification'!$C$4,B1908)),ISNUMBER(SEARCH('[1]Lookup for use classification'!$D$4,B1908)),ISNUMBER(SEARCH('[1]Lookup for use classification'!$E$4,B1908))),'[1]Lookup for use classification'!$A$4,IF(OR(ISNUMBER(SEARCH('[1]Lookup for use classification'!$B$5,B1908)),ISNUMBER(SEARCH('[1]Lookup for use classification'!$C$5,B1908)),ISNUMBER(SEARCH('[1]Lookup for use classification'!$D$5,B1908))),'[1]Lookup for use classification'!$A$5,IF(OR(ISNUMBER(SEARCH('[1]Lookup for use classification'!$B$7,B1908)),ISNUMBER(SEARCH('[1]Lookup for use classification'!$C$7,B1908)),ISNUMBER(SEARCH('[1]Lookup for use classification'!$D$7,B1908))),'[1]Lookup for use classification'!$A$7,IF(OR(ISNUMBER(SEARCH('[1]Lookup for use classification'!$B$9,B1908)),ISNUMBER(SEARCH('[1]Lookup for use classification'!$C$9,B1908)),ISNUMBER(SEARCH('[1]Lookup for use classification'!$D$9,B1908)),ISNUMBER(SEARCH('[1]Lookup for use classification'!$E$9,B1908)),ISNUMBER(SEARCH('[1]Lookup for use classification'!$F$9,B1908)),ISNUMBER(SEARCH('[1]Lookup for use classification'!$G$9,B1908)),ISNUMBER(SEARCH('[1]Lookup for use classification'!$H$9,B1908)),ISNUMBER(SEARCH('[1]Lookup for use classification'!$I$9,B1908)),ISNUMBER(SEARCH('[1]Lookup for use classification'!$J$9,B1908)),ISNUMBER(SEARCH('[1]Lookup for use classification'!$K$9,B1908))),'[1]Lookup for use classification'!$A$9,IF(OR(ISNUMBER(SEARCH('[1]Lookup for use classification'!$B$10,B1908)),ISNUMBER(SEARCH('[1]Lookup for use classification'!$C$10,B1908)),ISNUMBER(SEARCH('[1]Lookup for use classification'!$D$10,B1908)),ISNUMBER(SEARCH('[1]Lookup for use classification'!$E$10,B1908)),ISNUMBER(SEARCH('[1]Lookup for use classification'!$F$10,B1908)),ISNUMBER(SEARCH('[1]Lookup for use classification'!$G$10,B1908))),'[1]Lookup for use classification'!$A$10,IF(OR(ISNUMBER(SEARCH('[1]Lookup for use classification'!$B$11,B1908)),ISNUMBER(SEARCH('[1]Lookup for use classification'!$C$11,B1908))),'[1]Lookup for use classification'!$A$11,IF(OR(ISNUMBER(SEARCH('[1]Lookup for use classification'!$B$12,B1908)),ISNUMBER(SEARCH('[1]Lookup for use classification'!$C$12,B1908))),'[1]Lookup for use classification'!$A$12,IF(OR(ISNUMBER(SEARCH('[1]Lookup for use classification'!$B$13,B1908)),ISNUMBER(SEARCH('[1]Lookup for use classification'!$C$13,B1908)),ISNUMBER(SEARCH('[1]Lookup for use classification'!$D$13,B1908)),,ISNUMBER(SEARCH('[1]Lookup for use classification'!$C$13,B1908)),ISNUMBER(SEARCH('[1]Lookup for use classification'!$E$13,B1908))),'[1]Lookup for use classification'!$A$13,IF(OR(ISNUMBER(SEARCH('[1]Lookup for use classification'!$B$14,B1908)),ISNUMBER(SEARCH('[1]Lookup for use classification'!$C$14,B1908))),'[1]Lookup for use classification'!$A$14,"Other"))))))))))))</f>
        <v>Water &amp; Sewer</v>
      </c>
      <c r="D1908" s="18"/>
      <c r="E1908" s="19"/>
      <c r="F1908" s="19"/>
    </row>
    <row r="1909" spans="1:6">
      <c r="A1909" s="16" t="s">
        <v>749</v>
      </c>
      <c r="B1909" s="17" t="s">
        <v>752</v>
      </c>
      <c r="C1909" s="133" t="str">
        <f>IF(OR(ISNUMBER(SEARCH('[1]Lookup for use classification'!$B$1,B1909)),ISNUMBER(SEARCH('[1]Lookup for use classification'!$C$1,B1909)),ISNUMBER(SEARCH('[1]Lookup for use classification'!$D$1,B1909)),ISNUMBER(SEARCH('[1]Lookup for use classification'!$E$1,B1909))),'[1]Lookup for use classification'!$A$1,IF(ISNUMBER(SEARCH('[1]Lookup for use classification'!$B$2,B1909)),'[1]Lookup for use classification'!$A$2,IF(ISNUMBER(SEARCH('[1]Lookup for use classification'!$B$3,B1909)),'[1]Lookup for use classification'!$A$3,IF(OR(ISNUMBER(SEARCH('[1]Lookup for use classification'!$B$4,B1909)),ISNUMBER(SEARCH('[1]Lookup for use classification'!$C$4,B1909)),ISNUMBER(SEARCH('[1]Lookup for use classification'!$D$4,B1909)),ISNUMBER(SEARCH('[1]Lookup for use classification'!$E$4,B1909))),'[1]Lookup for use classification'!$A$4,IF(OR(ISNUMBER(SEARCH('[1]Lookup for use classification'!$B$5,B1909)),ISNUMBER(SEARCH('[1]Lookup for use classification'!$C$5,B1909)),ISNUMBER(SEARCH('[1]Lookup for use classification'!$D$5,B1909))),'[1]Lookup for use classification'!$A$5,IF(OR(ISNUMBER(SEARCH('[1]Lookup for use classification'!$B$7,B1909)),ISNUMBER(SEARCH('[1]Lookup for use classification'!$C$7,B1909)),ISNUMBER(SEARCH('[1]Lookup for use classification'!$D$7,B1909))),'[1]Lookup for use classification'!$A$7,IF(OR(ISNUMBER(SEARCH('[1]Lookup for use classification'!$B$9,B1909)),ISNUMBER(SEARCH('[1]Lookup for use classification'!$C$9,B1909)),ISNUMBER(SEARCH('[1]Lookup for use classification'!$D$9,B1909)),ISNUMBER(SEARCH('[1]Lookup for use classification'!$E$9,B1909)),ISNUMBER(SEARCH('[1]Lookup for use classification'!$F$9,B1909)),ISNUMBER(SEARCH('[1]Lookup for use classification'!$G$9,B1909)),ISNUMBER(SEARCH('[1]Lookup for use classification'!$H$9,B1909)),ISNUMBER(SEARCH('[1]Lookup for use classification'!$I$9,B1909)),ISNUMBER(SEARCH('[1]Lookup for use classification'!$J$9,B1909)),ISNUMBER(SEARCH('[1]Lookup for use classification'!$K$9,B1909))),'[1]Lookup for use classification'!$A$9,IF(OR(ISNUMBER(SEARCH('[1]Lookup for use classification'!$B$10,B1909)),ISNUMBER(SEARCH('[1]Lookup for use classification'!$C$10,B1909)),ISNUMBER(SEARCH('[1]Lookup for use classification'!$D$10,B1909)),ISNUMBER(SEARCH('[1]Lookup for use classification'!$E$10,B1909)),ISNUMBER(SEARCH('[1]Lookup for use classification'!$F$10,B1909)),ISNUMBER(SEARCH('[1]Lookup for use classification'!$G$10,B1909))),'[1]Lookup for use classification'!$A$10,IF(OR(ISNUMBER(SEARCH('[1]Lookup for use classification'!$B$11,B1909)),ISNUMBER(SEARCH('[1]Lookup for use classification'!$C$11,B1909))),'[1]Lookup for use classification'!$A$11,IF(OR(ISNUMBER(SEARCH('[1]Lookup for use classification'!$B$12,B1909)),ISNUMBER(SEARCH('[1]Lookup for use classification'!$C$12,B1909))),'[1]Lookup for use classification'!$A$12,IF(OR(ISNUMBER(SEARCH('[1]Lookup for use classification'!$B$13,B1909)),ISNUMBER(SEARCH('[1]Lookup for use classification'!$C$13,B1909)),ISNUMBER(SEARCH('[1]Lookup for use classification'!$D$13,B1909)),,ISNUMBER(SEARCH('[1]Lookup for use classification'!$C$13,B1909)),ISNUMBER(SEARCH('[1]Lookup for use classification'!$E$13,B1909))),'[1]Lookup for use classification'!$A$13,IF(OR(ISNUMBER(SEARCH('[1]Lookup for use classification'!$B$14,B1909)),ISNUMBER(SEARCH('[1]Lookup for use classification'!$C$14,B1909))),'[1]Lookup for use classification'!$A$14,"Other"))))))))))))</f>
        <v>Other</v>
      </c>
      <c r="D1909" s="18"/>
      <c r="E1909" s="19"/>
      <c r="F1909" s="19"/>
    </row>
    <row r="1910" spans="1:6">
      <c r="A1910" s="16" t="s">
        <v>749</v>
      </c>
      <c r="B1910" s="17" t="s">
        <v>753</v>
      </c>
      <c r="C1910" s="133" t="str">
        <f>IF(OR(ISNUMBER(SEARCH('[1]Lookup for use classification'!$B$1,B1910)),ISNUMBER(SEARCH('[1]Lookup for use classification'!$C$1,B1910)),ISNUMBER(SEARCH('[1]Lookup for use classification'!$D$1,B1910)),ISNUMBER(SEARCH('[1]Lookup for use classification'!$E$1,B1910))),'[1]Lookup for use classification'!$A$1,IF(ISNUMBER(SEARCH('[1]Lookup for use classification'!$B$2,B1910)),'[1]Lookup for use classification'!$A$2,IF(ISNUMBER(SEARCH('[1]Lookup for use classification'!$B$3,B1910)),'[1]Lookup for use classification'!$A$3,IF(OR(ISNUMBER(SEARCH('[1]Lookup for use classification'!$B$4,B1910)),ISNUMBER(SEARCH('[1]Lookup for use classification'!$C$4,B1910)),ISNUMBER(SEARCH('[1]Lookup for use classification'!$D$4,B1910)),ISNUMBER(SEARCH('[1]Lookup for use classification'!$E$4,B1910))),'[1]Lookup for use classification'!$A$4,IF(OR(ISNUMBER(SEARCH('[1]Lookup for use classification'!$B$5,B1910)),ISNUMBER(SEARCH('[1]Lookup for use classification'!$C$5,B1910)),ISNUMBER(SEARCH('[1]Lookup for use classification'!$D$5,B1910))),'[1]Lookup for use classification'!$A$5,IF(OR(ISNUMBER(SEARCH('[1]Lookup for use classification'!$B$7,B1910)),ISNUMBER(SEARCH('[1]Lookup for use classification'!$C$7,B1910)),ISNUMBER(SEARCH('[1]Lookup for use classification'!$D$7,B1910))),'[1]Lookup for use classification'!$A$7,IF(OR(ISNUMBER(SEARCH('[1]Lookup for use classification'!$B$9,B1910)),ISNUMBER(SEARCH('[1]Lookup for use classification'!$C$9,B1910)),ISNUMBER(SEARCH('[1]Lookup for use classification'!$D$9,B1910)),ISNUMBER(SEARCH('[1]Lookup for use classification'!$E$9,B1910)),ISNUMBER(SEARCH('[1]Lookup for use classification'!$F$9,B1910)),ISNUMBER(SEARCH('[1]Lookup for use classification'!$G$9,B1910)),ISNUMBER(SEARCH('[1]Lookup for use classification'!$H$9,B1910)),ISNUMBER(SEARCH('[1]Lookup for use classification'!$I$9,B1910)),ISNUMBER(SEARCH('[1]Lookup for use classification'!$J$9,B1910)),ISNUMBER(SEARCH('[1]Lookup for use classification'!$K$9,B1910))),'[1]Lookup for use classification'!$A$9,IF(OR(ISNUMBER(SEARCH('[1]Lookup for use classification'!$B$10,B1910)),ISNUMBER(SEARCH('[1]Lookup for use classification'!$C$10,B1910)),ISNUMBER(SEARCH('[1]Lookup for use classification'!$D$10,B1910)),ISNUMBER(SEARCH('[1]Lookup for use classification'!$E$10,B1910)),ISNUMBER(SEARCH('[1]Lookup for use classification'!$F$10,B1910)),ISNUMBER(SEARCH('[1]Lookup for use classification'!$G$10,B1910))),'[1]Lookup for use classification'!$A$10,IF(OR(ISNUMBER(SEARCH('[1]Lookup for use classification'!$B$11,B1910)),ISNUMBER(SEARCH('[1]Lookup for use classification'!$C$11,B1910))),'[1]Lookup for use classification'!$A$11,IF(OR(ISNUMBER(SEARCH('[1]Lookup for use classification'!$B$12,B1910)),ISNUMBER(SEARCH('[1]Lookup for use classification'!$C$12,B1910))),'[1]Lookup for use classification'!$A$12,IF(OR(ISNUMBER(SEARCH('[1]Lookup for use classification'!$B$13,B1910)),ISNUMBER(SEARCH('[1]Lookup for use classification'!$C$13,B1910)),ISNUMBER(SEARCH('[1]Lookup for use classification'!$D$13,B1910)),,ISNUMBER(SEARCH('[1]Lookup for use classification'!$C$13,B1910)),ISNUMBER(SEARCH('[1]Lookup for use classification'!$E$13,B1910))),'[1]Lookup for use classification'!$A$13,IF(OR(ISNUMBER(SEARCH('[1]Lookup for use classification'!$B$14,B1910)),ISNUMBER(SEARCH('[1]Lookup for use classification'!$C$14,B1910))),'[1]Lookup for use classification'!$A$14,"Other"))))))))))))</f>
        <v>Other</v>
      </c>
      <c r="D1910" s="18"/>
      <c r="E1910" s="19"/>
      <c r="F1910" s="19"/>
    </row>
    <row r="1911" spans="1:6">
      <c r="A1911" s="16" t="s">
        <v>749</v>
      </c>
      <c r="B1911" s="17" t="s">
        <v>754</v>
      </c>
      <c r="C1911" s="133" t="str">
        <f>IF(OR(ISNUMBER(SEARCH('[1]Lookup for use classification'!$B$1,B1911)),ISNUMBER(SEARCH('[1]Lookup for use classification'!$C$1,B1911)),ISNUMBER(SEARCH('[1]Lookup for use classification'!$D$1,B1911)),ISNUMBER(SEARCH('[1]Lookup for use classification'!$E$1,B1911))),'[1]Lookup for use classification'!$A$1,IF(ISNUMBER(SEARCH('[1]Lookup for use classification'!$B$2,B1911)),'[1]Lookup for use classification'!$A$2,IF(ISNUMBER(SEARCH('[1]Lookup for use classification'!$B$3,B1911)),'[1]Lookup for use classification'!$A$3,IF(OR(ISNUMBER(SEARCH('[1]Lookup for use classification'!$B$4,B1911)),ISNUMBER(SEARCH('[1]Lookup for use classification'!$C$4,B1911)),ISNUMBER(SEARCH('[1]Lookup for use classification'!$D$4,B1911)),ISNUMBER(SEARCH('[1]Lookup for use classification'!$E$4,B1911))),'[1]Lookup for use classification'!$A$4,IF(OR(ISNUMBER(SEARCH('[1]Lookup for use classification'!$B$5,B1911)),ISNUMBER(SEARCH('[1]Lookup for use classification'!$C$5,B1911)),ISNUMBER(SEARCH('[1]Lookup for use classification'!$D$5,B1911))),'[1]Lookup for use classification'!$A$5,IF(OR(ISNUMBER(SEARCH('[1]Lookup for use classification'!$B$7,B1911)),ISNUMBER(SEARCH('[1]Lookup for use classification'!$C$7,B1911)),ISNUMBER(SEARCH('[1]Lookup for use classification'!$D$7,B1911))),'[1]Lookup for use classification'!$A$7,IF(OR(ISNUMBER(SEARCH('[1]Lookup for use classification'!$B$9,B1911)),ISNUMBER(SEARCH('[1]Lookup for use classification'!$C$9,B1911)),ISNUMBER(SEARCH('[1]Lookup for use classification'!$D$9,B1911)),ISNUMBER(SEARCH('[1]Lookup for use classification'!$E$9,B1911)),ISNUMBER(SEARCH('[1]Lookup for use classification'!$F$9,B1911)),ISNUMBER(SEARCH('[1]Lookup for use classification'!$G$9,B1911)),ISNUMBER(SEARCH('[1]Lookup for use classification'!$H$9,B1911)),ISNUMBER(SEARCH('[1]Lookup for use classification'!$I$9,B1911)),ISNUMBER(SEARCH('[1]Lookup for use classification'!$J$9,B1911)),ISNUMBER(SEARCH('[1]Lookup for use classification'!$K$9,B1911))),'[1]Lookup for use classification'!$A$9,IF(OR(ISNUMBER(SEARCH('[1]Lookup for use classification'!$B$10,B1911)),ISNUMBER(SEARCH('[1]Lookup for use classification'!$C$10,B1911)),ISNUMBER(SEARCH('[1]Lookup for use classification'!$D$10,B1911)),ISNUMBER(SEARCH('[1]Lookup for use classification'!$E$10,B1911)),ISNUMBER(SEARCH('[1]Lookup for use classification'!$F$10,B1911)),ISNUMBER(SEARCH('[1]Lookup for use classification'!$G$10,B1911))),'[1]Lookup for use classification'!$A$10,IF(OR(ISNUMBER(SEARCH('[1]Lookup for use classification'!$B$11,B1911)),ISNUMBER(SEARCH('[1]Lookup for use classification'!$C$11,B1911))),'[1]Lookup for use classification'!$A$11,IF(OR(ISNUMBER(SEARCH('[1]Lookup for use classification'!$B$12,B1911)),ISNUMBER(SEARCH('[1]Lookup for use classification'!$C$12,B1911))),'[1]Lookup for use classification'!$A$12,IF(OR(ISNUMBER(SEARCH('[1]Lookup for use classification'!$B$13,B1911)),ISNUMBER(SEARCH('[1]Lookup for use classification'!$C$13,B1911)),ISNUMBER(SEARCH('[1]Lookup for use classification'!$D$13,B1911)),,ISNUMBER(SEARCH('[1]Lookup for use classification'!$C$13,B1911)),ISNUMBER(SEARCH('[1]Lookup for use classification'!$E$13,B1911))),'[1]Lookup for use classification'!$A$13,IF(OR(ISNUMBER(SEARCH('[1]Lookup for use classification'!$B$14,B1911)),ISNUMBER(SEARCH('[1]Lookup for use classification'!$C$14,B1911))),'[1]Lookup for use classification'!$A$14,"Other"))))))))))))</f>
        <v>Other</v>
      </c>
      <c r="D1911" s="18"/>
      <c r="E1911" s="19"/>
      <c r="F1911" s="19"/>
    </row>
    <row r="1912" spans="1:6">
      <c r="A1912" s="16" t="s">
        <v>749</v>
      </c>
      <c r="B1912" s="17" t="s">
        <v>473</v>
      </c>
      <c r="C1912" s="133" t="str">
        <f>IF(OR(ISNUMBER(SEARCH('[1]Lookup for use classification'!$B$1,B1912)),ISNUMBER(SEARCH('[1]Lookup for use classification'!$C$1,B1912)),ISNUMBER(SEARCH('[1]Lookup for use classification'!$D$1,B1912)),ISNUMBER(SEARCH('[1]Lookup for use classification'!$E$1,B1912))),'[1]Lookup for use classification'!$A$1,IF(ISNUMBER(SEARCH('[1]Lookup for use classification'!$B$2,B1912)),'[1]Lookup for use classification'!$A$2,IF(ISNUMBER(SEARCH('[1]Lookup for use classification'!$B$3,B1912)),'[1]Lookup for use classification'!$A$3,IF(OR(ISNUMBER(SEARCH('[1]Lookup for use classification'!$B$4,B1912)),ISNUMBER(SEARCH('[1]Lookup for use classification'!$C$4,B1912)),ISNUMBER(SEARCH('[1]Lookup for use classification'!$D$4,B1912)),ISNUMBER(SEARCH('[1]Lookup for use classification'!$E$4,B1912))),'[1]Lookup for use classification'!$A$4,IF(OR(ISNUMBER(SEARCH('[1]Lookup for use classification'!$B$5,B1912)),ISNUMBER(SEARCH('[1]Lookup for use classification'!$C$5,B1912)),ISNUMBER(SEARCH('[1]Lookup for use classification'!$D$5,B1912))),'[1]Lookup for use classification'!$A$5,IF(OR(ISNUMBER(SEARCH('[1]Lookup for use classification'!$B$7,B1912)),ISNUMBER(SEARCH('[1]Lookup for use classification'!$C$7,B1912)),ISNUMBER(SEARCH('[1]Lookup for use classification'!$D$7,B1912))),'[1]Lookup for use classification'!$A$7,IF(OR(ISNUMBER(SEARCH('[1]Lookup for use classification'!$B$9,B1912)),ISNUMBER(SEARCH('[1]Lookup for use classification'!$C$9,B1912)),ISNUMBER(SEARCH('[1]Lookup for use classification'!$D$9,B1912)),ISNUMBER(SEARCH('[1]Lookup for use classification'!$E$9,B1912)),ISNUMBER(SEARCH('[1]Lookup for use classification'!$F$9,B1912)),ISNUMBER(SEARCH('[1]Lookup for use classification'!$G$9,B1912)),ISNUMBER(SEARCH('[1]Lookup for use classification'!$H$9,B1912)),ISNUMBER(SEARCH('[1]Lookup for use classification'!$I$9,B1912)),ISNUMBER(SEARCH('[1]Lookup for use classification'!$J$9,B1912)),ISNUMBER(SEARCH('[1]Lookup for use classification'!$K$9,B1912))),'[1]Lookup for use classification'!$A$9,IF(OR(ISNUMBER(SEARCH('[1]Lookup for use classification'!$B$10,B1912)),ISNUMBER(SEARCH('[1]Lookup for use classification'!$C$10,B1912)),ISNUMBER(SEARCH('[1]Lookup for use classification'!$D$10,B1912)),ISNUMBER(SEARCH('[1]Lookup for use classification'!$E$10,B1912)),ISNUMBER(SEARCH('[1]Lookup for use classification'!$F$10,B1912)),ISNUMBER(SEARCH('[1]Lookup for use classification'!$G$10,B1912))),'[1]Lookup for use classification'!$A$10,IF(OR(ISNUMBER(SEARCH('[1]Lookup for use classification'!$B$11,B1912)),ISNUMBER(SEARCH('[1]Lookup for use classification'!$C$11,B1912))),'[1]Lookup for use classification'!$A$11,IF(OR(ISNUMBER(SEARCH('[1]Lookup for use classification'!$B$12,B1912)),ISNUMBER(SEARCH('[1]Lookup for use classification'!$C$12,B1912))),'[1]Lookup for use classification'!$A$12,IF(OR(ISNUMBER(SEARCH('[1]Lookup for use classification'!$B$13,B1912)),ISNUMBER(SEARCH('[1]Lookup for use classification'!$C$13,B1912)),ISNUMBER(SEARCH('[1]Lookup for use classification'!$D$13,B1912)),,ISNUMBER(SEARCH('[1]Lookup for use classification'!$C$13,B1912)),ISNUMBER(SEARCH('[1]Lookup for use classification'!$E$13,B1912))),'[1]Lookup for use classification'!$A$13,IF(OR(ISNUMBER(SEARCH('[1]Lookup for use classification'!$B$14,B1912)),ISNUMBER(SEARCH('[1]Lookup for use classification'!$C$14,B1912))),'[1]Lookup for use classification'!$A$14,"Other"))))))))))))</f>
        <v>Public Assembly</v>
      </c>
      <c r="D1912" s="18"/>
      <c r="E1912" s="19"/>
      <c r="F1912" s="19"/>
    </row>
    <row r="1913" spans="1:6">
      <c r="A1913" s="16" t="s">
        <v>749</v>
      </c>
      <c r="B1913" s="17" t="s">
        <v>755</v>
      </c>
      <c r="C1913" s="133" t="str">
        <f>IF(OR(ISNUMBER(SEARCH('[1]Lookup for use classification'!$B$1,B1913)),ISNUMBER(SEARCH('[1]Lookup for use classification'!$C$1,B1913)),ISNUMBER(SEARCH('[1]Lookup for use classification'!$D$1,B1913)),ISNUMBER(SEARCH('[1]Lookup for use classification'!$E$1,B1913))),'[1]Lookup for use classification'!$A$1,IF(ISNUMBER(SEARCH('[1]Lookup for use classification'!$B$2,B1913)),'[1]Lookup for use classification'!$A$2,IF(ISNUMBER(SEARCH('[1]Lookup for use classification'!$B$3,B1913)),'[1]Lookup for use classification'!$A$3,IF(OR(ISNUMBER(SEARCH('[1]Lookup for use classification'!$B$4,B1913)),ISNUMBER(SEARCH('[1]Lookup for use classification'!$C$4,B1913)),ISNUMBER(SEARCH('[1]Lookup for use classification'!$D$4,B1913)),ISNUMBER(SEARCH('[1]Lookup for use classification'!$E$4,B1913))),'[1]Lookup for use classification'!$A$4,IF(OR(ISNUMBER(SEARCH('[1]Lookup for use classification'!$B$5,B1913)),ISNUMBER(SEARCH('[1]Lookup for use classification'!$C$5,B1913)),ISNUMBER(SEARCH('[1]Lookup for use classification'!$D$5,B1913))),'[1]Lookup for use classification'!$A$5,IF(OR(ISNUMBER(SEARCH('[1]Lookup for use classification'!$B$7,B1913)),ISNUMBER(SEARCH('[1]Lookup for use classification'!$C$7,B1913)),ISNUMBER(SEARCH('[1]Lookup for use classification'!$D$7,B1913))),'[1]Lookup for use classification'!$A$7,IF(OR(ISNUMBER(SEARCH('[1]Lookup for use classification'!$B$9,B1913)),ISNUMBER(SEARCH('[1]Lookup for use classification'!$C$9,B1913)),ISNUMBER(SEARCH('[1]Lookup for use classification'!$D$9,B1913)),ISNUMBER(SEARCH('[1]Lookup for use classification'!$E$9,B1913)),ISNUMBER(SEARCH('[1]Lookup for use classification'!$F$9,B1913)),ISNUMBER(SEARCH('[1]Lookup for use classification'!$G$9,B1913)),ISNUMBER(SEARCH('[1]Lookup for use classification'!$H$9,B1913)),ISNUMBER(SEARCH('[1]Lookup for use classification'!$I$9,B1913)),ISNUMBER(SEARCH('[1]Lookup for use classification'!$J$9,B1913)),ISNUMBER(SEARCH('[1]Lookup for use classification'!$K$9,B1913))),'[1]Lookup for use classification'!$A$9,IF(OR(ISNUMBER(SEARCH('[1]Lookup for use classification'!$B$10,B1913)),ISNUMBER(SEARCH('[1]Lookup for use classification'!$C$10,B1913)),ISNUMBER(SEARCH('[1]Lookup for use classification'!$D$10,B1913)),ISNUMBER(SEARCH('[1]Lookup for use classification'!$E$10,B1913)),ISNUMBER(SEARCH('[1]Lookup for use classification'!$F$10,B1913)),ISNUMBER(SEARCH('[1]Lookup for use classification'!$G$10,B1913))),'[1]Lookup for use classification'!$A$10,IF(OR(ISNUMBER(SEARCH('[1]Lookup for use classification'!$B$11,B1913)),ISNUMBER(SEARCH('[1]Lookup for use classification'!$C$11,B1913))),'[1]Lookup for use classification'!$A$11,IF(OR(ISNUMBER(SEARCH('[1]Lookup for use classification'!$B$12,B1913)),ISNUMBER(SEARCH('[1]Lookup for use classification'!$C$12,B1913))),'[1]Lookup for use classification'!$A$12,IF(OR(ISNUMBER(SEARCH('[1]Lookup for use classification'!$B$13,B1913)),ISNUMBER(SEARCH('[1]Lookup for use classification'!$C$13,B1913)),ISNUMBER(SEARCH('[1]Lookup for use classification'!$D$13,B1913)),,ISNUMBER(SEARCH('[1]Lookup for use classification'!$C$13,B1913)),ISNUMBER(SEARCH('[1]Lookup for use classification'!$E$13,B1913))),'[1]Lookup for use classification'!$A$13,IF(OR(ISNUMBER(SEARCH('[1]Lookup for use classification'!$B$14,B1913)),ISNUMBER(SEARCH('[1]Lookup for use classification'!$C$14,B1913))),'[1]Lookup for use classification'!$A$14,"Other"))))))))))))</f>
        <v>Other</v>
      </c>
      <c r="D1913" s="18"/>
      <c r="E1913" s="19"/>
      <c r="F1913" s="19"/>
    </row>
    <row r="1914" spans="1:6">
      <c r="A1914" s="16" t="s">
        <v>749</v>
      </c>
      <c r="B1914" s="17" t="s">
        <v>756</v>
      </c>
      <c r="C1914" s="133" t="str">
        <f>IF(OR(ISNUMBER(SEARCH('[1]Lookup for use classification'!$B$1,B1914)),ISNUMBER(SEARCH('[1]Lookup for use classification'!$C$1,B1914)),ISNUMBER(SEARCH('[1]Lookup for use classification'!$D$1,B1914)),ISNUMBER(SEARCH('[1]Lookup for use classification'!$E$1,B1914))),'[1]Lookup for use classification'!$A$1,IF(ISNUMBER(SEARCH('[1]Lookup for use classification'!$B$2,B1914)),'[1]Lookup for use classification'!$A$2,IF(ISNUMBER(SEARCH('[1]Lookup for use classification'!$B$3,B1914)),'[1]Lookup for use classification'!$A$3,IF(OR(ISNUMBER(SEARCH('[1]Lookup for use classification'!$B$4,B1914)),ISNUMBER(SEARCH('[1]Lookup for use classification'!$C$4,B1914)),ISNUMBER(SEARCH('[1]Lookup for use classification'!$D$4,B1914)),ISNUMBER(SEARCH('[1]Lookup for use classification'!$E$4,B1914))),'[1]Lookup for use classification'!$A$4,IF(OR(ISNUMBER(SEARCH('[1]Lookup for use classification'!$B$5,B1914)),ISNUMBER(SEARCH('[1]Lookup for use classification'!$C$5,B1914)),ISNUMBER(SEARCH('[1]Lookup for use classification'!$D$5,B1914))),'[1]Lookup for use classification'!$A$5,IF(OR(ISNUMBER(SEARCH('[1]Lookup for use classification'!$B$7,B1914)),ISNUMBER(SEARCH('[1]Lookup for use classification'!$C$7,B1914)),ISNUMBER(SEARCH('[1]Lookup for use classification'!$D$7,B1914))),'[1]Lookup for use classification'!$A$7,IF(OR(ISNUMBER(SEARCH('[1]Lookup for use classification'!$B$9,B1914)),ISNUMBER(SEARCH('[1]Lookup for use classification'!$C$9,B1914)),ISNUMBER(SEARCH('[1]Lookup for use classification'!$D$9,B1914)),ISNUMBER(SEARCH('[1]Lookup for use classification'!$E$9,B1914)),ISNUMBER(SEARCH('[1]Lookup for use classification'!$F$9,B1914)),ISNUMBER(SEARCH('[1]Lookup for use classification'!$G$9,B1914)),ISNUMBER(SEARCH('[1]Lookup for use classification'!$H$9,B1914)),ISNUMBER(SEARCH('[1]Lookup for use classification'!$I$9,B1914)),ISNUMBER(SEARCH('[1]Lookup for use classification'!$J$9,B1914)),ISNUMBER(SEARCH('[1]Lookup for use classification'!$K$9,B1914))),'[1]Lookup for use classification'!$A$9,IF(OR(ISNUMBER(SEARCH('[1]Lookup for use classification'!$B$10,B1914)),ISNUMBER(SEARCH('[1]Lookup for use classification'!$C$10,B1914)),ISNUMBER(SEARCH('[1]Lookup for use classification'!$D$10,B1914)),ISNUMBER(SEARCH('[1]Lookup for use classification'!$E$10,B1914)),ISNUMBER(SEARCH('[1]Lookup for use classification'!$F$10,B1914)),ISNUMBER(SEARCH('[1]Lookup for use classification'!$G$10,B1914))),'[1]Lookup for use classification'!$A$10,IF(OR(ISNUMBER(SEARCH('[1]Lookup for use classification'!$B$11,B1914)),ISNUMBER(SEARCH('[1]Lookup for use classification'!$C$11,B1914))),'[1]Lookup for use classification'!$A$11,IF(OR(ISNUMBER(SEARCH('[1]Lookup for use classification'!$B$12,B1914)),ISNUMBER(SEARCH('[1]Lookup for use classification'!$C$12,B1914))),'[1]Lookup for use classification'!$A$12,IF(OR(ISNUMBER(SEARCH('[1]Lookup for use classification'!$B$13,B1914)),ISNUMBER(SEARCH('[1]Lookup for use classification'!$C$13,B1914)),ISNUMBER(SEARCH('[1]Lookup for use classification'!$D$13,B1914)),,ISNUMBER(SEARCH('[1]Lookup for use classification'!$C$13,B1914)),ISNUMBER(SEARCH('[1]Lookup for use classification'!$E$13,B1914))),'[1]Lookup for use classification'!$A$13,IF(OR(ISNUMBER(SEARCH('[1]Lookup for use classification'!$B$14,B1914)),ISNUMBER(SEARCH('[1]Lookup for use classification'!$C$14,B1914))),'[1]Lookup for use classification'!$A$14,"Other"))))))))))))</f>
        <v>Office</v>
      </c>
      <c r="D1914" s="18"/>
      <c r="E1914" s="19"/>
      <c r="F1914" s="19"/>
    </row>
    <row r="1915" spans="1:6">
      <c r="A1915" s="16" t="s">
        <v>749</v>
      </c>
      <c r="B1915" s="20" t="s">
        <v>190</v>
      </c>
      <c r="C1915" s="133" t="str">
        <f>IF(OR(ISNUMBER(SEARCH('[1]Lookup for use classification'!$B$1,B1915)),ISNUMBER(SEARCH('[1]Lookup for use classification'!$C$1,B1915)),ISNUMBER(SEARCH('[1]Lookup for use classification'!$D$1,B1915)),ISNUMBER(SEARCH('[1]Lookup for use classification'!$E$1,B1915))),'[1]Lookup for use classification'!$A$1,IF(ISNUMBER(SEARCH('[1]Lookup for use classification'!$B$2,B1915)),'[1]Lookup for use classification'!$A$2,IF(ISNUMBER(SEARCH('[1]Lookup for use classification'!$B$3,B1915)),'[1]Lookup for use classification'!$A$3,IF(OR(ISNUMBER(SEARCH('[1]Lookup for use classification'!$B$4,B1915)),ISNUMBER(SEARCH('[1]Lookup for use classification'!$C$4,B1915)),ISNUMBER(SEARCH('[1]Lookup for use classification'!$D$4,B1915)),ISNUMBER(SEARCH('[1]Lookup for use classification'!$E$4,B1915))),'[1]Lookup for use classification'!$A$4,IF(OR(ISNUMBER(SEARCH('[1]Lookup for use classification'!$B$5,B1915)),ISNUMBER(SEARCH('[1]Lookup for use classification'!$C$5,B1915)),ISNUMBER(SEARCH('[1]Lookup for use classification'!$D$5,B1915))),'[1]Lookup for use classification'!$A$5,IF(OR(ISNUMBER(SEARCH('[1]Lookup for use classification'!$B$7,B1915)),ISNUMBER(SEARCH('[1]Lookup for use classification'!$C$7,B1915)),ISNUMBER(SEARCH('[1]Lookup for use classification'!$D$7,B1915))),'[1]Lookup for use classification'!$A$7,IF(OR(ISNUMBER(SEARCH('[1]Lookup for use classification'!$B$9,B1915)),ISNUMBER(SEARCH('[1]Lookup for use classification'!$C$9,B1915)),ISNUMBER(SEARCH('[1]Lookup for use classification'!$D$9,B1915)),ISNUMBER(SEARCH('[1]Lookup for use classification'!$E$9,B1915)),ISNUMBER(SEARCH('[1]Lookup for use classification'!$F$9,B1915)),ISNUMBER(SEARCH('[1]Lookup for use classification'!$G$9,B1915)),ISNUMBER(SEARCH('[1]Lookup for use classification'!$H$9,B1915)),ISNUMBER(SEARCH('[1]Lookup for use classification'!$I$9,B1915)),ISNUMBER(SEARCH('[1]Lookup for use classification'!$J$9,B1915)),ISNUMBER(SEARCH('[1]Lookup for use classification'!$K$9,B1915))),'[1]Lookup for use classification'!$A$9,IF(OR(ISNUMBER(SEARCH('[1]Lookup for use classification'!$B$10,B1915)),ISNUMBER(SEARCH('[1]Lookup for use classification'!$C$10,B1915)),ISNUMBER(SEARCH('[1]Lookup for use classification'!$D$10,B1915)),ISNUMBER(SEARCH('[1]Lookup for use classification'!$E$10,B1915)),ISNUMBER(SEARCH('[1]Lookup for use classification'!$F$10,B1915)),ISNUMBER(SEARCH('[1]Lookup for use classification'!$G$10,B1915))),'[1]Lookup for use classification'!$A$10,IF(OR(ISNUMBER(SEARCH('[1]Lookup for use classification'!$B$11,B1915)),ISNUMBER(SEARCH('[1]Lookup for use classification'!$C$11,B1915))),'[1]Lookup for use classification'!$A$11,IF(OR(ISNUMBER(SEARCH('[1]Lookup for use classification'!$B$12,B1915)),ISNUMBER(SEARCH('[1]Lookup for use classification'!$C$12,B1915))),'[1]Lookup for use classification'!$A$12,IF(OR(ISNUMBER(SEARCH('[1]Lookup for use classification'!$B$13,B1915)),ISNUMBER(SEARCH('[1]Lookup for use classification'!$C$13,B1915)),ISNUMBER(SEARCH('[1]Lookup for use classification'!$D$13,B1915)),,ISNUMBER(SEARCH('[1]Lookup for use classification'!$C$13,B1915)),ISNUMBER(SEARCH('[1]Lookup for use classification'!$E$13,B1915))),'[1]Lookup for use classification'!$A$13,IF(OR(ISNUMBER(SEARCH('[1]Lookup for use classification'!$B$14,B1915)),ISNUMBER(SEARCH('[1]Lookup for use classification'!$C$14,B1915))),'[1]Lookup for use classification'!$A$14,"Other"))))))))))))</f>
        <v>Public Assembly</v>
      </c>
      <c r="D1915" s="21"/>
      <c r="E1915" s="22"/>
      <c r="F1915" s="22"/>
    </row>
    <row r="1916" spans="1:6">
      <c r="A1916" s="16" t="s">
        <v>749</v>
      </c>
      <c r="B1916" s="17" t="s">
        <v>757</v>
      </c>
      <c r="C1916" s="133" t="str">
        <f>IF(OR(ISNUMBER(SEARCH('[1]Lookup for use classification'!$B$1,B1916)),ISNUMBER(SEARCH('[1]Lookup for use classification'!$C$1,B1916)),ISNUMBER(SEARCH('[1]Lookup for use classification'!$D$1,B1916)),ISNUMBER(SEARCH('[1]Lookup for use classification'!$E$1,B1916))),'[1]Lookup for use classification'!$A$1,IF(ISNUMBER(SEARCH('[1]Lookup for use classification'!$B$2,B1916)),'[1]Lookup for use classification'!$A$2,IF(ISNUMBER(SEARCH('[1]Lookup for use classification'!$B$3,B1916)),'[1]Lookup for use classification'!$A$3,IF(OR(ISNUMBER(SEARCH('[1]Lookup for use classification'!$B$4,B1916)),ISNUMBER(SEARCH('[1]Lookup for use classification'!$C$4,B1916)),ISNUMBER(SEARCH('[1]Lookup for use classification'!$D$4,B1916)),ISNUMBER(SEARCH('[1]Lookup for use classification'!$E$4,B1916))),'[1]Lookup for use classification'!$A$4,IF(OR(ISNUMBER(SEARCH('[1]Lookup for use classification'!$B$5,B1916)),ISNUMBER(SEARCH('[1]Lookup for use classification'!$C$5,B1916)),ISNUMBER(SEARCH('[1]Lookup for use classification'!$D$5,B1916))),'[1]Lookup for use classification'!$A$5,IF(OR(ISNUMBER(SEARCH('[1]Lookup for use classification'!$B$7,B1916)),ISNUMBER(SEARCH('[1]Lookup for use classification'!$C$7,B1916)),ISNUMBER(SEARCH('[1]Lookup for use classification'!$D$7,B1916))),'[1]Lookup for use classification'!$A$7,IF(OR(ISNUMBER(SEARCH('[1]Lookup for use classification'!$B$9,B1916)),ISNUMBER(SEARCH('[1]Lookup for use classification'!$C$9,B1916)),ISNUMBER(SEARCH('[1]Lookup for use classification'!$D$9,B1916)),ISNUMBER(SEARCH('[1]Lookup for use classification'!$E$9,B1916)),ISNUMBER(SEARCH('[1]Lookup for use classification'!$F$9,B1916)),ISNUMBER(SEARCH('[1]Lookup for use classification'!$G$9,B1916)),ISNUMBER(SEARCH('[1]Lookup for use classification'!$H$9,B1916)),ISNUMBER(SEARCH('[1]Lookup for use classification'!$I$9,B1916)),ISNUMBER(SEARCH('[1]Lookup for use classification'!$J$9,B1916)),ISNUMBER(SEARCH('[1]Lookup for use classification'!$K$9,B1916))),'[1]Lookup for use classification'!$A$9,IF(OR(ISNUMBER(SEARCH('[1]Lookup for use classification'!$B$10,B1916)),ISNUMBER(SEARCH('[1]Lookup for use classification'!$C$10,B1916)),ISNUMBER(SEARCH('[1]Lookup for use classification'!$D$10,B1916)),ISNUMBER(SEARCH('[1]Lookup for use classification'!$E$10,B1916)),ISNUMBER(SEARCH('[1]Lookup for use classification'!$F$10,B1916)),ISNUMBER(SEARCH('[1]Lookup for use classification'!$G$10,B1916))),'[1]Lookup for use classification'!$A$10,IF(OR(ISNUMBER(SEARCH('[1]Lookup for use classification'!$B$11,B1916)),ISNUMBER(SEARCH('[1]Lookup for use classification'!$C$11,B1916))),'[1]Lookup for use classification'!$A$11,IF(OR(ISNUMBER(SEARCH('[1]Lookup for use classification'!$B$12,B1916)),ISNUMBER(SEARCH('[1]Lookup for use classification'!$C$12,B1916))),'[1]Lookup for use classification'!$A$12,IF(OR(ISNUMBER(SEARCH('[1]Lookup for use classification'!$B$13,B1916)),ISNUMBER(SEARCH('[1]Lookup for use classification'!$C$13,B1916)),ISNUMBER(SEARCH('[1]Lookup for use classification'!$D$13,B1916)),,ISNUMBER(SEARCH('[1]Lookup for use classification'!$C$13,B1916)),ISNUMBER(SEARCH('[1]Lookup for use classification'!$E$13,B1916))),'[1]Lookup for use classification'!$A$13,IF(OR(ISNUMBER(SEARCH('[1]Lookup for use classification'!$B$14,B1916)),ISNUMBER(SEARCH('[1]Lookup for use classification'!$C$14,B1916))),'[1]Lookup for use classification'!$A$14,"Other"))))))))))))</f>
        <v>Office</v>
      </c>
      <c r="D1916" s="18"/>
      <c r="E1916" s="19"/>
      <c r="F1916" s="19"/>
    </row>
    <row r="1917" spans="1:6">
      <c r="A1917" s="16" t="s">
        <v>749</v>
      </c>
      <c r="B1917" s="17" t="s">
        <v>758</v>
      </c>
      <c r="C1917" s="133" t="str">
        <f>IF(OR(ISNUMBER(SEARCH('[1]Lookup for use classification'!$B$1,B1917)),ISNUMBER(SEARCH('[1]Lookup for use classification'!$C$1,B1917)),ISNUMBER(SEARCH('[1]Lookup for use classification'!$D$1,B1917)),ISNUMBER(SEARCH('[1]Lookup for use classification'!$E$1,B1917))),'[1]Lookup for use classification'!$A$1,IF(ISNUMBER(SEARCH('[1]Lookup for use classification'!$B$2,B1917)),'[1]Lookup for use classification'!$A$2,IF(ISNUMBER(SEARCH('[1]Lookup for use classification'!$B$3,B1917)),'[1]Lookup for use classification'!$A$3,IF(OR(ISNUMBER(SEARCH('[1]Lookup for use classification'!$B$4,B1917)),ISNUMBER(SEARCH('[1]Lookup for use classification'!$C$4,B1917)),ISNUMBER(SEARCH('[1]Lookup for use classification'!$D$4,B1917)),ISNUMBER(SEARCH('[1]Lookup for use classification'!$E$4,B1917))),'[1]Lookup for use classification'!$A$4,IF(OR(ISNUMBER(SEARCH('[1]Lookup for use classification'!$B$5,B1917)),ISNUMBER(SEARCH('[1]Lookup for use classification'!$C$5,B1917)),ISNUMBER(SEARCH('[1]Lookup for use classification'!$D$5,B1917))),'[1]Lookup for use classification'!$A$5,IF(OR(ISNUMBER(SEARCH('[1]Lookup for use classification'!$B$7,B1917)),ISNUMBER(SEARCH('[1]Lookup for use classification'!$C$7,B1917)),ISNUMBER(SEARCH('[1]Lookup for use classification'!$D$7,B1917))),'[1]Lookup for use classification'!$A$7,IF(OR(ISNUMBER(SEARCH('[1]Lookup for use classification'!$B$9,B1917)),ISNUMBER(SEARCH('[1]Lookup for use classification'!$C$9,B1917)),ISNUMBER(SEARCH('[1]Lookup for use classification'!$D$9,B1917)),ISNUMBER(SEARCH('[1]Lookup for use classification'!$E$9,B1917)),ISNUMBER(SEARCH('[1]Lookup for use classification'!$F$9,B1917)),ISNUMBER(SEARCH('[1]Lookup for use classification'!$G$9,B1917)),ISNUMBER(SEARCH('[1]Lookup for use classification'!$H$9,B1917)),ISNUMBER(SEARCH('[1]Lookup for use classification'!$I$9,B1917)),ISNUMBER(SEARCH('[1]Lookup for use classification'!$J$9,B1917)),ISNUMBER(SEARCH('[1]Lookup for use classification'!$K$9,B1917))),'[1]Lookup for use classification'!$A$9,IF(OR(ISNUMBER(SEARCH('[1]Lookup for use classification'!$B$10,B1917)),ISNUMBER(SEARCH('[1]Lookup for use classification'!$C$10,B1917)),ISNUMBER(SEARCH('[1]Lookup for use classification'!$D$10,B1917)),ISNUMBER(SEARCH('[1]Lookup for use classification'!$E$10,B1917)),ISNUMBER(SEARCH('[1]Lookup for use classification'!$F$10,B1917)),ISNUMBER(SEARCH('[1]Lookup for use classification'!$G$10,B1917))),'[1]Lookup for use classification'!$A$10,IF(OR(ISNUMBER(SEARCH('[1]Lookup for use classification'!$B$11,B1917)),ISNUMBER(SEARCH('[1]Lookup for use classification'!$C$11,B1917))),'[1]Lookup for use classification'!$A$11,IF(OR(ISNUMBER(SEARCH('[1]Lookup for use classification'!$B$12,B1917)),ISNUMBER(SEARCH('[1]Lookup for use classification'!$C$12,B1917))),'[1]Lookup for use classification'!$A$12,IF(OR(ISNUMBER(SEARCH('[1]Lookup for use classification'!$B$13,B1917)),ISNUMBER(SEARCH('[1]Lookup for use classification'!$C$13,B1917)),ISNUMBER(SEARCH('[1]Lookup for use classification'!$D$13,B1917)),,ISNUMBER(SEARCH('[1]Lookup for use classification'!$C$13,B1917)),ISNUMBER(SEARCH('[1]Lookup for use classification'!$E$13,B1917))),'[1]Lookup for use classification'!$A$13,IF(OR(ISNUMBER(SEARCH('[1]Lookup for use classification'!$B$14,B1917)),ISNUMBER(SEARCH('[1]Lookup for use classification'!$C$14,B1917))),'[1]Lookup for use classification'!$A$14,"Other"))))))))))))</f>
        <v>Office</v>
      </c>
      <c r="D1917" s="18"/>
      <c r="E1917" s="19"/>
      <c r="F1917" s="19"/>
    </row>
    <row r="1918" spans="1:6">
      <c r="A1918" s="16" t="s">
        <v>749</v>
      </c>
      <c r="B1918" s="17" t="s">
        <v>759</v>
      </c>
      <c r="C1918" s="133" t="str">
        <f>IF(OR(ISNUMBER(SEARCH('[1]Lookup for use classification'!$B$1,B1918)),ISNUMBER(SEARCH('[1]Lookup for use classification'!$C$1,B1918)),ISNUMBER(SEARCH('[1]Lookup for use classification'!$D$1,B1918)),ISNUMBER(SEARCH('[1]Lookup for use classification'!$E$1,B1918))),'[1]Lookup for use classification'!$A$1,IF(ISNUMBER(SEARCH('[1]Lookup for use classification'!$B$2,B1918)),'[1]Lookup for use classification'!$A$2,IF(ISNUMBER(SEARCH('[1]Lookup for use classification'!$B$3,B1918)),'[1]Lookup for use classification'!$A$3,IF(OR(ISNUMBER(SEARCH('[1]Lookup for use classification'!$B$4,B1918)),ISNUMBER(SEARCH('[1]Lookup for use classification'!$C$4,B1918)),ISNUMBER(SEARCH('[1]Lookup for use classification'!$D$4,B1918)),ISNUMBER(SEARCH('[1]Lookup for use classification'!$E$4,B1918))),'[1]Lookup for use classification'!$A$4,IF(OR(ISNUMBER(SEARCH('[1]Lookup for use classification'!$B$5,B1918)),ISNUMBER(SEARCH('[1]Lookup for use classification'!$C$5,B1918)),ISNUMBER(SEARCH('[1]Lookup for use classification'!$D$5,B1918))),'[1]Lookup for use classification'!$A$5,IF(OR(ISNUMBER(SEARCH('[1]Lookup for use classification'!$B$7,B1918)),ISNUMBER(SEARCH('[1]Lookup for use classification'!$C$7,B1918)),ISNUMBER(SEARCH('[1]Lookup for use classification'!$D$7,B1918))),'[1]Lookup for use classification'!$A$7,IF(OR(ISNUMBER(SEARCH('[1]Lookup for use classification'!$B$9,B1918)),ISNUMBER(SEARCH('[1]Lookup for use classification'!$C$9,B1918)),ISNUMBER(SEARCH('[1]Lookup for use classification'!$D$9,B1918)),ISNUMBER(SEARCH('[1]Lookup for use classification'!$E$9,B1918)),ISNUMBER(SEARCH('[1]Lookup for use classification'!$F$9,B1918)),ISNUMBER(SEARCH('[1]Lookup for use classification'!$G$9,B1918)),ISNUMBER(SEARCH('[1]Lookup for use classification'!$H$9,B1918)),ISNUMBER(SEARCH('[1]Lookup for use classification'!$I$9,B1918)),ISNUMBER(SEARCH('[1]Lookup for use classification'!$J$9,B1918)),ISNUMBER(SEARCH('[1]Lookup for use classification'!$K$9,B1918))),'[1]Lookup for use classification'!$A$9,IF(OR(ISNUMBER(SEARCH('[1]Lookup for use classification'!$B$10,B1918)),ISNUMBER(SEARCH('[1]Lookup for use classification'!$C$10,B1918)),ISNUMBER(SEARCH('[1]Lookup for use classification'!$D$10,B1918)),ISNUMBER(SEARCH('[1]Lookup for use classification'!$E$10,B1918)),ISNUMBER(SEARCH('[1]Lookup for use classification'!$F$10,B1918)),ISNUMBER(SEARCH('[1]Lookup for use classification'!$G$10,B1918))),'[1]Lookup for use classification'!$A$10,IF(OR(ISNUMBER(SEARCH('[1]Lookup for use classification'!$B$11,B1918)),ISNUMBER(SEARCH('[1]Lookup for use classification'!$C$11,B1918))),'[1]Lookup for use classification'!$A$11,IF(OR(ISNUMBER(SEARCH('[1]Lookup for use classification'!$B$12,B1918)),ISNUMBER(SEARCH('[1]Lookup for use classification'!$C$12,B1918))),'[1]Lookup for use classification'!$A$12,IF(OR(ISNUMBER(SEARCH('[1]Lookup for use classification'!$B$13,B1918)),ISNUMBER(SEARCH('[1]Lookup for use classification'!$C$13,B1918)),ISNUMBER(SEARCH('[1]Lookup for use classification'!$D$13,B1918)),,ISNUMBER(SEARCH('[1]Lookup for use classification'!$C$13,B1918)),ISNUMBER(SEARCH('[1]Lookup for use classification'!$E$13,B1918))),'[1]Lookup for use classification'!$A$13,IF(OR(ISNUMBER(SEARCH('[1]Lookup for use classification'!$B$14,B1918)),ISNUMBER(SEARCH('[1]Lookup for use classification'!$C$14,B1918))),'[1]Lookup for use classification'!$A$14,"Other"))))))))))))</f>
        <v>Public Safety</v>
      </c>
      <c r="D1918" s="18"/>
      <c r="E1918" s="19"/>
      <c r="F1918" s="19"/>
    </row>
    <row r="1919" spans="1:6">
      <c r="A1919" s="16" t="s">
        <v>749</v>
      </c>
      <c r="B1919" s="17" t="s">
        <v>595</v>
      </c>
      <c r="C1919" s="133" t="str">
        <f>IF(OR(ISNUMBER(SEARCH('[1]Lookup for use classification'!$B$1,B1919)),ISNUMBER(SEARCH('[1]Lookup for use classification'!$C$1,B1919)),ISNUMBER(SEARCH('[1]Lookup for use classification'!$D$1,B1919)),ISNUMBER(SEARCH('[1]Lookup for use classification'!$E$1,B1919))),'[1]Lookup for use classification'!$A$1,IF(ISNUMBER(SEARCH('[1]Lookup for use classification'!$B$2,B1919)),'[1]Lookup for use classification'!$A$2,IF(ISNUMBER(SEARCH('[1]Lookup for use classification'!$B$3,B1919)),'[1]Lookup for use classification'!$A$3,IF(OR(ISNUMBER(SEARCH('[1]Lookup for use classification'!$B$4,B1919)),ISNUMBER(SEARCH('[1]Lookup for use classification'!$C$4,B1919)),ISNUMBER(SEARCH('[1]Lookup for use classification'!$D$4,B1919)),ISNUMBER(SEARCH('[1]Lookup for use classification'!$E$4,B1919))),'[1]Lookup for use classification'!$A$4,IF(OR(ISNUMBER(SEARCH('[1]Lookup for use classification'!$B$5,B1919)),ISNUMBER(SEARCH('[1]Lookup for use classification'!$C$5,B1919)),ISNUMBER(SEARCH('[1]Lookup for use classification'!$D$5,B1919))),'[1]Lookup for use classification'!$A$5,IF(OR(ISNUMBER(SEARCH('[1]Lookup for use classification'!$B$7,B1919)),ISNUMBER(SEARCH('[1]Lookup for use classification'!$C$7,B1919)),ISNUMBER(SEARCH('[1]Lookup for use classification'!$D$7,B1919))),'[1]Lookup for use classification'!$A$7,IF(OR(ISNUMBER(SEARCH('[1]Lookup for use classification'!$B$9,B1919)),ISNUMBER(SEARCH('[1]Lookup for use classification'!$C$9,B1919)),ISNUMBER(SEARCH('[1]Lookup for use classification'!$D$9,B1919)),ISNUMBER(SEARCH('[1]Lookup for use classification'!$E$9,B1919)),ISNUMBER(SEARCH('[1]Lookup for use classification'!$F$9,B1919)),ISNUMBER(SEARCH('[1]Lookup for use classification'!$G$9,B1919)),ISNUMBER(SEARCH('[1]Lookup for use classification'!$H$9,B1919)),ISNUMBER(SEARCH('[1]Lookup for use classification'!$I$9,B1919)),ISNUMBER(SEARCH('[1]Lookup for use classification'!$J$9,B1919)),ISNUMBER(SEARCH('[1]Lookup for use classification'!$K$9,B1919))),'[1]Lookup for use classification'!$A$9,IF(OR(ISNUMBER(SEARCH('[1]Lookup for use classification'!$B$10,B1919)),ISNUMBER(SEARCH('[1]Lookup for use classification'!$C$10,B1919)),ISNUMBER(SEARCH('[1]Lookup for use classification'!$D$10,B1919)),ISNUMBER(SEARCH('[1]Lookup for use classification'!$E$10,B1919)),ISNUMBER(SEARCH('[1]Lookup for use classification'!$F$10,B1919)),ISNUMBER(SEARCH('[1]Lookup for use classification'!$G$10,B1919))),'[1]Lookup for use classification'!$A$10,IF(OR(ISNUMBER(SEARCH('[1]Lookup for use classification'!$B$11,B1919)),ISNUMBER(SEARCH('[1]Lookup for use classification'!$C$11,B1919))),'[1]Lookup for use classification'!$A$11,IF(OR(ISNUMBER(SEARCH('[1]Lookup for use classification'!$B$12,B1919)),ISNUMBER(SEARCH('[1]Lookup for use classification'!$C$12,B1919))),'[1]Lookup for use classification'!$A$12,IF(OR(ISNUMBER(SEARCH('[1]Lookup for use classification'!$B$13,B1919)),ISNUMBER(SEARCH('[1]Lookup for use classification'!$C$13,B1919)),ISNUMBER(SEARCH('[1]Lookup for use classification'!$D$13,B1919)),,ISNUMBER(SEARCH('[1]Lookup for use classification'!$C$13,B1919)),ISNUMBER(SEARCH('[1]Lookup for use classification'!$E$13,B1919))),'[1]Lookup for use classification'!$A$13,IF(OR(ISNUMBER(SEARCH('[1]Lookup for use classification'!$B$14,B1919)),ISNUMBER(SEARCH('[1]Lookup for use classification'!$C$14,B1919))),'[1]Lookup for use classification'!$A$14,"Other"))))))))))))</f>
        <v>Public Assembly</v>
      </c>
      <c r="D1919" s="18"/>
      <c r="E1919" s="19"/>
      <c r="F1919" s="19"/>
    </row>
    <row r="1920" spans="1:6">
      <c r="A1920" s="16" t="s">
        <v>749</v>
      </c>
      <c r="B1920" s="17" t="s">
        <v>159</v>
      </c>
      <c r="C1920" s="133" t="str">
        <f>IF(OR(ISNUMBER(SEARCH('[1]Lookup for use classification'!$B$1,B1920)),ISNUMBER(SEARCH('[1]Lookup for use classification'!$C$1,B1920)),ISNUMBER(SEARCH('[1]Lookup for use classification'!$D$1,B1920)),ISNUMBER(SEARCH('[1]Lookup for use classification'!$E$1,B1920))),'[1]Lookup for use classification'!$A$1,IF(ISNUMBER(SEARCH('[1]Lookup for use classification'!$B$2,B1920)),'[1]Lookup for use classification'!$A$2,IF(ISNUMBER(SEARCH('[1]Lookup for use classification'!$B$3,B1920)),'[1]Lookup for use classification'!$A$3,IF(OR(ISNUMBER(SEARCH('[1]Lookup for use classification'!$B$4,B1920)),ISNUMBER(SEARCH('[1]Lookup for use classification'!$C$4,B1920)),ISNUMBER(SEARCH('[1]Lookup for use classification'!$D$4,B1920)),ISNUMBER(SEARCH('[1]Lookup for use classification'!$E$4,B1920))),'[1]Lookup for use classification'!$A$4,IF(OR(ISNUMBER(SEARCH('[1]Lookup for use classification'!$B$5,B1920)),ISNUMBER(SEARCH('[1]Lookup for use classification'!$C$5,B1920)),ISNUMBER(SEARCH('[1]Lookup for use classification'!$D$5,B1920))),'[1]Lookup for use classification'!$A$5,IF(OR(ISNUMBER(SEARCH('[1]Lookup for use classification'!$B$7,B1920)),ISNUMBER(SEARCH('[1]Lookup for use classification'!$C$7,B1920)),ISNUMBER(SEARCH('[1]Lookup for use classification'!$D$7,B1920))),'[1]Lookup for use classification'!$A$7,IF(OR(ISNUMBER(SEARCH('[1]Lookup for use classification'!$B$9,B1920)),ISNUMBER(SEARCH('[1]Lookup for use classification'!$C$9,B1920)),ISNUMBER(SEARCH('[1]Lookup for use classification'!$D$9,B1920)),ISNUMBER(SEARCH('[1]Lookup for use classification'!$E$9,B1920)),ISNUMBER(SEARCH('[1]Lookup for use classification'!$F$9,B1920)),ISNUMBER(SEARCH('[1]Lookup for use classification'!$G$9,B1920)),ISNUMBER(SEARCH('[1]Lookup for use classification'!$H$9,B1920)),ISNUMBER(SEARCH('[1]Lookup for use classification'!$I$9,B1920)),ISNUMBER(SEARCH('[1]Lookup for use classification'!$J$9,B1920)),ISNUMBER(SEARCH('[1]Lookup for use classification'!$K$9,B1920))),'[1]Lookup for use classification'!$A$9,IF(OR(ISNUMBER(SEARCH('[1]Lookup for use classification'!$B$10,B1920)),ISNUMBER(SEARCH('[1]Lookup for use classification'!$C$10,B1920)),ISNUMBER(SEARCH('[1]Lookup for use classification'!$D$10,B1920)),ISNUMBER(SEARCH('[1]Lookup for use classification'!$E$10,B1920)),ISNUMBER(SEARCH('[1]Lookup for use classification'!$F$10,B1920)),ISNUMBER(SEARCH('[1]Lookup for use classification'!$G$10,B1920))),'[1]Lookup for use classification'!$A$10,IF(OR(ISNUMBER(SEARCH('[1]Lookup for use classification'!$B$11,B1920)),ISNUMBER(SEARCH('[1]Lookup for use classification'!$C$11,B1920))),'[1]Lookup for use classification'!$A$11,IF(OR(ISNUMBER(SEARCH('[1]Lookup for use classification'!$B$12,B1920)),ISNUMBER(SEARCH('[1]Lookup for use classification'!$C$12,B1920))),'[1]Lookup for use classification'!$A$12,IF(OR(ISNUMBER(SEARCH('[1]Lookup for use classification'!$B$13,B1920)),ISNUMBER(SEARCH('[1]Lookup for use classification'!$C$13,B1920)),ISNUMBER(SEARCH('[1]Lookup for use classification'!$D$13,B1920)),,ISNUMBER(SEARCH('[1]Lookup for use classification'!$C$13,B1920)),ISNUMBER(SEARCH('[1]Lookup for use classification'!$E$13,B1920))),'[1]Lookup for use classification'!$A$13,IF(OR(ISNUMBER(SEARCH('[1]Lookup for use classification'!$B$14,B1920)),ISNUMBER(SEARCH('[1]Lookup for use classification'!$C$14,B1920))),'[1]Lookup for use classification'!$A$14,"Other"))))))))))))</f>
        <v>Other</v>
      </c>
      <c r="D1920" s="18"/>
      <c r="E1920" s="19"/>
      <c r="F1920" s="19"/>
    </row>
    <row r="1921" spans="1:6">
      <c r="A1921" s="16" t="s">
        <v>749</v>
      </c>
      <c r="B1921" s="17" t="s">
        <v>760</v>
      </c>
      <c r="C1921" s="133" t="str">
        <f>IF(OR(ISNUMBER(SEARCH('[1]Lookup for use classification'!$B$1,B1921)),ISNUMBER(SEARCH('[1]Lookup for use classification'!$C$1,B1921)),ISNUMBER(SEARCH('[1]Lookup for use classification'!$D$1,B1921)),ISNUMBER(SEARCH('[1]Lookup for use classification'!$E$1,B1921))),'[1]Lookup for use classification'!$A$1,IF(ISNUMBER(SEARCH('[1]Lookup for use classification'!$B$2,B1921)),'[1]Lookup for use classification'!$A$2,IF(ISNUMBER(SEARCH('[1]Lookup for use classification'!$B$3,B1921)),'[1]Lookup for use classification'!$A$3,IF(OR(ISNUMBER(SEARCH('[1]Lookup for use classification'!$B$4,B1921)),ISNUMBER(SEARCH('[1]Lookup for use classification'!$C$4,B1921)),ISNUMBER(SEARCH('[1]Lookup for use classification'!$D$4,B1921)),ISNUMBER(SEARCH('[1]Lookup for use classification'!$E$4,B1921))),'[1]Lookup for use classification'!$A$4,IF(OR(ISNUMBER(SEARCH('[1]Lookup for use classification'!$B$5,B1921)),ISNUMBER(SEARCH('[1]Lookup for use classification'!$C$5,B1921)),ISNUMBER(SEARCH('[1]Lookup for use classification'!$D$5,B1921))),'[1]Lookup for use classification'!$A$5,IF(OR(ISNUMBER(SEARCH('[1]Lookup for use classification'!$B$7,B1921)),ISNUMBER(SEARCH('[1]Lookup for use classification'!$C$7,B1921)),ISNUMBER(SEARCH('[1]Lookup for use classification'!$D$7,B1921))),'[1]Lookup for use classification'!$A$7,IF(OR(ISNUMBER(SEARCH('[1]Lookup for use classification'!$B$9,B1921)),ISNUMBER(SEARCH('[1]Lookup for use classification'!$C$9,B1921)),ISNUMBER(SEARCH('[1]Lookup for use classification'!$D$9,B1921)),ISNUMBER(SEARCH('[1]Lookup for use classification'!$E$9,B1921)),ISNUMBER(SEARCH('[1]Lookup for use classification'!$F$9,B1921)),ISNUMBER(SEARCH('[1]Lookup for use classification'!$G$9,B1921)),ISNUMBER(SEARCH('[1]Lookup for use classification'!$H$9,B1921)),ISNUMBER(SEARCH('[1]Lookup for use classification'!$I$9,B1921)),ISNUMBER(SEARCH('[1]Lookup for use classification'!$J$9,B1921)),ISNUMBER(SEARCH('[1]Lookup for use classification'!$K$9,B1921))),'[1]Lookup for use classification'!$A$9,IF(OR(ISNUMBER(SEARCH('[1]Lookup for use classification'!$B$10,B1921)),ISNUMBER(SEARCH('[1]Lookup for use classification'!$C$10,B1921)),ISNUMBER(SEARCH('[1]Lookup for use classification'!$D$10,B1921)),ISNUMBER(SEARCH('[1]Lookup for use classification'!$E$10,B1921)),ISNUMBER(SEARCH('[1]Lookup for use classification'!$F$10,B1921)),ISNUMBER(SEARCH('[1]Lookup for use classification'!$G$10,B1921))),'[1]Lookup for use classification'!$A$10,IF(OR(ISNUMBER(SEARCH('[1]Lookup for use classification'!$B$11,B1921)),ISNUMBER(SEARCH('[1]Lookup for use classification'!$C$11,B1921))),'[1]Lookup for use classification'!$A$11,IF(OR(ISNUMBER(SEARCH('[1]Lookup for use classification'!$B$12,B1921)),ISNUMBER(SEARCH('[1]Lookup for use classification'!$C$12,B1921))),'[1]Lookup for use classification'!$A$12,IF(OR(ISNUMBER(SEARCH('[1]Lookup for use classification'!$B$13,B1921)),ISNUMBER(SEARCH('[1]Lookup for use classification'!$C$13,B1921)),ISNUMBER(SEARCH('[1]Lookup for use classification'!$D$13,B1921)),,ISNUMBER(SEARCH('[1]Lookup for use classification'!$C$13,B1921)),ISNUMBER(SEARCH('[1]Lookup for use classification'!$E$13,B1921))),'[1]Lookup for use classification'!$A$13,IF(OR(ISNUMBER(SEARCH('[1]Lookup for use classification'!$B$14,B1921)),ISNUMBER(SEARCH('[1]Lookup for use classification'!$C$14,B1921))),'[1]Lookup for use classification'!$A$14,"Other"))))))))))))</f>
        <v>Other</v>
      </c>
      <c r="D1921" s="18"/>
      <c r="E1921" s="19"/>
      <c r="F1921" s="19"/>
    </row>
    <row r="1922" spans="1:6">
      <c r="A1922" s="16" t="s">
        <v>749</v>
      </c>
      <c r="B1922" s="17" t="s">
        <v>761</v>
      </c>
      <c r="C1922" s="133" t="str">
        <f>IF(OR(ISNUMBER(SEARCH('[1]Lookup for use classification'!$B$1,B1922)),ISNUMBER(SEARCH('[1]Lookup for use classification'!$C$1,B1922)),ISNUMBER(SEARCH('[1]Lookup for use classification'!$D$1,B1922)),ISNUMBER(SEARCH('[1]Lookup for use classification'!$E$1,B1922))),'[1]Lookup for use classification'!$A$1,IF(ISNUMBER(SEARCH('[1]Lookup for use classification'!$B$2,B1922)),'[1]Lookup for use classification'!$A$2,IF(ISNUMBER(SEARCH('[1]Lookup for use classification'!$B$3,B1922)),'[1]Lookup for use classification'!$A$3,IF(OR(ISNUMBER(SEARCH('[1]Lookup for use classification'!$B$4,B1922)),ISNUMBER(SEARCH('[1]Lookup for use classification'!$C$4,B1922)),ISNUMBER(SEARCH('[1]Lookup for use classification'!$D$4,B1922)),ISNUMBER(SEARCH('[1]Lookup for use classification'!$E$4,B1922))),'[1]Lookup for use classification'!$A$4,IF(OR(ISNUMBER(SEARCH('[1]Lookup for use classification'!$B$5,B1922)),ISNUMBER(SEARCH('[1]Lookup for use classification'!$C$5,B1922)),ISNUMBER(SEARCH('[1]Lookup for use classification'!$D$5,B1922))),'[1]Lookup for use classification'!$A$5,IF(OR(ISNUMBER(SEARCH('[1]Lookup for use classification'!$B$7,B1922)),ISNUMBER(SEARCH('[1]Lookup for use classification'!$C$7,B1922)),ISNUMBER(SEARCH('[1]Lookup for use classification'!$D$7,B1922))),'[1]Lookup for use classification'!$A$7,IF(OR(ISNUMBER(SEARCH('[1]Lookup for use classification'!$B$9,B1922)),ISNUMBER(SEARCH('[1]Lookup for use classification'!$C$9,B1922)),ISNUMBER(SEARCH('[1]Lookup for use classification'!$D$9,B1922)),ISNUMBER(SEARCH('[1]Lookup for use classification'!$E$9,B1922)),ISNUMBER(SEARCH('[1]Lookup for use classification'!$F$9,B1922)),ISNUMBER(SEARCH('[1]Lookup for use classification'!$G$9,B1922)),ISNUMBER(SEARCH('[1]Lookup for use classification'!$H$9,B1922)),ISNUMBER(SEARCH('[1]Lookup for use classification'!$I$9,B1922)),ISNUMBER(SEARCH('[1]Lookup for use classification'!$J$9,B1922)),ISNUMBER(SEARCH('[1]Lookup for use classification'!$K$9,B1922))),'[1]Lookup for use classification'!$A$9,IF(OR(ISNUMBER(SEARCH('[1]Lookup for use classification'!$B$10,B1922)),ISNUMBER(SEARCH('[1]Lookup for use classification'!$C$10,B1922)),ISNUMBER(SEARCH('[1]Lookup for use classification'!$D$10,B1922)),ISNUMBER(SEARCH('[1]Lookup for use classification'!$E$10,B1922)),ISNUMBER(SEARCH('[1]Lookup for use classification'!$F$10,B1922)),ISNUMBER(SEARCH('[1]Lookup for use classification'!$G$10,B1922))),'[1]Lookup for use classification'!$A$10,IF(OR(ISNUMBER(SEARCH('[1]Lookup for use classification'!$B$11,B1922)),ISNUMBER(SEARCH('[1]Lookup for use classification'!$C$11,B1922))),'[1]Lookup for use classification'!$A$11,IF(OR(ISNUMBER(SEARCH('[1]Lookup for use classification'!$B$12,B1922)),ISNUMBER(SEARCH('[1]Lookup for use classification'!$C$12,B1922))),'[1]Lookup for use classification'!$A$12,IF(OR(ISNUMBER(SEARCH('[1]Lookup for use classification'!$B$13,B1922)),ISNUMBER(SEARCH('[1]Lookup for use classification'!$C$13,B1922)),ISNUMBER(SEARCH('[1]Lookup for use classification'!$D$13,B1922)),,ISNUMBER(SEARCH('[1]Lookup for use classification'!$C$13,B1922)),ISNUMBER(SEARCH('[1]Lookup for use classification'!$E$13,B1922))),'[1]Lookup for use classification'!$A$13,IF(OR(ISNUMBER(SEARCH('[1]Lookup for use classification'!$B$14,B1922)),ISNUMBER(SEARCH('[1]Lookup for use classification'!$C$14,B1922))),'[1]Lookup for use classification'!$A$14,"Other"))))))))))))</f>
        <v>Other</v>
      </c>
      <c r="D1922" s="18"/>
      <c r="E1922" s="19"/>
      <c r="F1922" s="19"/>
    </row>
    <row r="1923" spans="1:6">
      <c r="A1923" s="16" t="s">
        <v>749</v>
      </c>
      <c r="B1923" s="17" t="s">
        <v>762</v>
      </c>
      <c r="C1923" s="133" t="str">
        <f>IF(OR(ISNUMBER(SEARCH('[1]Lookup for use classification'!$B$1,B1923)),ISNUMBER(SEARCH('[1]Lookup for use classification'!$C$1,B1923)),ISNUMBER(SEARCH('[1]Lookup for use classification'!$D$1,B1923)),ISNUMBER(SEARCH('[1]Lookup for use classification'!$E$1,B1923))),'[1]Lookup for use classification'!$A$1,IF(ISNUMBER(SEARCH('[1]Lookup for use classification'!$B$2,B1923)),'[1]Lookup for use classification'!$A$2,IF(ISNUMBER(SEARCH('[1]Lookup for use classification'!$B$3,B1923)),'[1]Lookup for use classification'!$A$3,IF(OR(ISNUMBER(SEARCH('[1]Lookup for use classification'!$B$4,B1923)),ISNUMBER(SEARCH('[1]Lookup for use classification'!$C$4,B1923)),ISNUMBER(SEARCH('[1]Lookup for use classification'!$D$4,B1923)),ISNUMBER(SEARCH('[1]Lookup for use classification'!$E$4,B1923))),'[1]Lookup for use classification'!$A$4,IF(OR(ISNUMBER(SEARCH('[1]Lookup for use classification'!$B$5,B1923)),ISNUMBER(SEARCH('[1]Lookup for use classification'!$C$5,B1923)),ISNUMBER(SEARCH('[1]Lookup for use classification'!$D$5,B1923))),'[1]Lookup for use classification'!$A$5,IF(OR(ISNUMBER(SEARCH('[1]Lookup for use classification'!$B$7,B1923)),ISNUMBER(SEARCH('[1]Lookup for use classification'!$C$7,B1923)),ISNUMBER(SEARCH('[1]Lookup for use classification'!$D$7,B1923))),'[1]Lookup for use classification'!$A$7,IF(OR(ISNUMBER(SEARCH('[1]Lookup for use classification'!$B$9,B1923)),ISNUMBER(SEARCH('[1]Lookup for use classification'!$C$9,B1923)),ISNUMBER(SEARCH('[1]Lookup for use classification'!$D$9,B1923)),ISNUMBER(SEARCH('[1]Lookup for use classification'!$E$9,B1923)),ISNUMBER(SEARCH('[1]Lookup for use classification'!$F$9,B1923)),ISNUMBER(SEARCH('[1]Lookup for use classification'!$G$9,B1923)),ISNUMBER(SEARCH('[1]Lookup for use classification'!$H$9,B1923)),ISNUMBER(SEARCH('[1]Lookup for use classification'!$I$9,B1923)),ISNUMBER(SEARCH('[1]Lookup for use classification'!$J$9,B1923)),ISNUMBER(SEARCH('[1]Lookup for use classification'!$K$9,B1923))),'[1]Lookup for use classification'!$A$9,IF(OR(ISNUMBER(SEARCH('[1]Lookup for use classification'!$B$10,B1923)),ISNUMBER(SEARCH('[1]Lookup for use classification'!$C$10,B1923)),ISNUMBER(SEARCH('[1]Lookup for use classification'!$D$10,B1923)),ISNUMBER(SEARCH('[1]Lookup for use classification'!$E$10,B1923)),ISNUMBER(SEARCH('[1]Lookup for use classification'!$F$10,B1923)),ISNUMBER(SEARCH('[1]Lookup for use classification'!$G$10,B1923))),'[1]Lookup for use classification'!$A$10,IF(OR(ISNUMBER(SEARCH('[1]Lookup for use classification'!$B$11,B1923)),ISNUMBER(SEARCH('[1]Lookup for use classification'!$C$11,B1923))),'[1]Lookup for use classification'!$A$11,IF(OR(ISNUMBER(SEARCH('[1]Lookup for use classification'!$B$12,B1923)),ISNUMBER(SEARCH('[1]Lookup for use classification'!$C$12,B1923))),'[1]Lookup for use classification'!$A$12,IF(OR(ISNUMBER(SEARCH('[1]Lookup for use classification'!$B$13,B1923)),ISNUMBER(SEARCH('[1]Lookup for use classification'!$C$13,B1923)),ISNUMBER(SEARCH('[1]Lookup for use classification'!$D$13,B1923)),,ISNUMBER(SEARCH('[1]Lookup for use classification'!$C$13,B1923)),ISNUMBER(SEARCH('[1]Lookup for use classification'!$E$13,B1923))),'[1]Lookup for use classification'!$A$13,IF(OR(ISNUMBER(SEARCH('[1]Lookup for use classification'!$B$14,B1923)),ISNUMBER(SEARCH('[1]Lookup for use classification'!$C$14,B1923))),'[1]Lookup for use classification'!$A$14,"Other"))))))))))))</f>
        <v>Other</v>
      </c>
      <c r="D1923" s="18"/>
      <c r="E1923" s="19"/>
      <c r="F1923" s="19"/>
    </row>
    <row r="1924" spans="1:6">
      <c r="A1924" s="16" t="s">
        <v>749</v>
      </c>
      <c r="B1924" s="17" t="s">
        <v>763</v>
      </c>
      <c r="C1924" s="133" t="str">
        <f>IF(OR(ISNUMBER(SEARCH('[1]Lookup for use classification'!$B$1,B1924)),ISNUMBER(SEARCH('[1]Lookup for use classification'!$C$1,B1924)),ISNUMBER(SEARCH('[1]Lookup for use classification'!$D$1,B1924)),ISNUMBER(SEARCH('[1]Lookup for use classification'!$E$1,B1924))),'[1]Lookup for use classification'!$A$1,IF(ISNUMBER(SEARCH('[1]Lookup for use classification'!$B$2,B1924)),'[1]Lookup for use classification'!$A$2,IF(ISNUMBER(SEARCH('[1]Lookup for use classification'!$B$3,B1924)),'[1]Lookup for use classification'!$A$3,IF(OR(ISNUMBER(SEARCH('[1]Lookup for use classification'!$B$4,B1924)),ISNUMBER(SEARCH('[1]Lookup for use classification'!$C$4,B1924)),ISNUMBER(SEARCH('[1]Lookup for use classification'!$D$4,B1924)),ISNUMBER(SEARCH('[1]Lookup for use classification'!$E$4,B1924))),'[1]Lookup for use classification'!$A$4,IF(OR(ISNUMBER(SEARCH('[1]Lookup for use classification'!$B$5,B1924)),ISNUMBER(SEARCH('[1]Lookup for use classification'!$C$5,B1924)),ISNUMBER(SEARCH('[1]Lookup for use classification'!$D$5,B1924))),'[1]Lookup for use classification'!$A$5,IF(OR(ISNUMBER(SEARCH('[1]Lookup for use classification'!$B$7,B1924)),ISNUMBER(SEARCH('[1]Lookup for use classification'!$C$7,B1924)),ISNUMBER(SEARCH('[1]Lookup for use classification'!$D$7,B1924))),'[1]Lookup for use classification'!$A$7,IF(OR(ISNUMBER(SEARCH('[1]Lookup for use classification'!$B$9,B1924)),ISNUMBER(SEARCH('[1]Lookup for use classification'!$C$9,B1924)),ISNUMBER(SEARCH('[1]Lookup for use classification'!$D$9,B1924)),ISNUMBER(SEARCH('[1]Lookup for use classification'!$E$9,B1924)),ISNUMBER(SEARCH('[1]Lookup for use classification'!$F$9,B1924)),ISNUMBER(SEARCH('[1]Lookup for use classification'!$G$9,B1924)),ISNUMBER(SEARCH('[1]Lookup for use classification'!$H$9,B1924)),ISNUMBER(SEARCH('[1]Lookup for use classification'!$I$9,B1924)),ISNUMBER(SEARCH('[1]Lookup for use classification'!$J$9,B1924)),ISNUMBER(SEARCH('[1]Lookup for use classification'!$K$9,B1924))),'[1]Lookup for use classification'!$A$9,IF(OR(ISNUMBER(SEARCH('[1]Lookup for use classification'!$B$10,B1924)),ISNUMBER(SEARCH('[1]Lookup for use classification'!$C$10,B1924)),ISNUMBER(SEARCH('[1]Lookup for use classification'!$D$10,B1924)),ISNUMBER(SEARCH('[1]Lookup for use classification'!$E$10,B1924)),ISNUMBER(SEARCH('[1]Lookup for use classification'!$F$10,B1924)),ISNUMBER(SEARCH('[1]Lookup for use classification'!$G$10,B1924))),'[1]Lookup for use classification'!$A$10,IF(OR(ISNUMBER(SEARCH('[1]Lookup for use classification'!$B$11,B1924)),ISNUMBER(SEARCH('[1]Lookup for use classification'!$C$11,B1924))),'[1]Lookup for use classification'!$A$11,IF(OR(ISNUMBER(SEARCH('[1]Lookup for use classification'!$B$12,B1924)),ISNUMBER(SEARCH('[1]Lookup for use classification'!$C$12,B1924))),'[1]Lookup for use classification'!$A$12,IF(OR(ISNUMBER(SEARCH('[1]Lookup for use classification'!$B$13,B1924)),ISNUMBER(SEARCH('[1]Lookup for use classification'!$C$13,B1924)),ISNUMBER(SEARCH('[1]Lookup for use classification'!$D$13,B1924)),,ISNUMBER(SEARCH('[1]Lookup for use classification'!$C$13,B1924)),ISNUMBER(SEARCH('[1]Lookup for use classification'!$E$13,B1924))),'[1]Lookup for use classification'!$A$13,IF(OR(ISNUMBER(SEARCH('[1]Lookup for use classification'!$B$14,B1924)),ISNUMBER(SEARCH('[1]Lookup for use classification'!$C$14,B1924))),'[1]Lookup for use classification'!$A$14,"Other"))))))))))))</f>
        <v>Public Assembly</v>
      </c>
      <c r="D1924" s="18"/>
      <c r="E1924" s="19"/>
      <c r="F1924" s="19"/>
    </row>
    <row r="1925" spans="1:6">
      <c r="A1925" s="16" t="s">
        <v>749</v>
      </c>
      <c r="B1925" s="17" t="s">
        <v>626</v>
      </c>
      <c r="C1925" s="133" t="str">
        <f>IF(OR(ISNUMBER(SEARCH('[1]Lookup for use classification'!$B$1,B1925)),ISNUMBER(SEARCH('[1]Lookup for use classification'!$C$1,B1925)),ISNUMBER(SEARCH('[1]Lookup for use classification'!$D$1,B1925)),ISNUMBER(SEARCH('[1]Lookup for use classification'!$E$1,B1925))),'[1]Lookup for use classification'!$A$1,IF(ISNUMBER(SEARCH('[1]Lookup for use classification'!$B$2,B1925)),'[1]Lookup for use classification'!$A$2,IF(ISNUMBER(SEARCH('[1]Lookup for use classification'!$B$3,B1925)),'[1]Lookup for use classification'!$A$3,IF(OR(ISNUMBER(SEARCH('[1]Lookup for use classification'!$B$4,B1925)),ISNUMBER(SEARCH('[1]Lookup for use classification'!$C$4,B1925)),ISNUMBER(SEARCH('[1]Lookup for use classification'!$D$4,B1925)),ISNUMBER(SEARCH('[1]Lookup for use classification'!$E$4,B1925))),'[1]Lookup for use classification'!$A$4,IF(OR(ISNUMBER(SEARCH('[1]Lookup for use classification'!$B$5,B1925)),ISNUMBER(SEARCH('[1]Lookup for use classification'!$C$5,B1925)),ISNUMBER(SEARCH('[1]Lookup for use classification'!$D$5,B1925))),'[1]Lookup for use classification'!$A$5,IF(OR(ISNUMBER(SEARCH('[1]Lookup for use classification'!$B$7,B1925)),ISNUMBER(SEARCH('[1]Lookup for use classification'!$C$7,B1925)),ISNUMBER(SEARCH('[1]Lookup for use classification'!$D$7,B1925))),'[1]Lookup for use classification'!$A$7,IF(OR(ISNUMBER(SEARCH('[1]Lookup for use classification'!$B$9,B1925)),ISNUMBER(SEARCH('[1]Lookup for use classification'!$C$9,B1925)),ISNUMBER(SEARCH('[1]Lookup for use classification'!$D$9,B1925)),ISNUMBER(SEARCH('[1]Lookup for use classification'!$E$9,B1925)),ISNUMBER(SEARCH('[1]Lookup for use classification'!$F$9,B1925)),ISNUMBER(SEARCH('[1]Lookup for use classification'!$G$9,B1925)),ISNUMBER(SEARCH('[1]Lookup for use classification'!$H$9,B1925)),ISNUMBER(SEARCH('[1]Lookup for use classification'!$I$9,B1925)),ISNUMBER(SEARCH('[1]Lookup for use classification'!$J$9,B1925)),ISNUMBER(SEARCH('[1]Lookup for use classification'!$K$9,B1925))),'[1]Lookup for use classification'!$A$9,IF(OR(ISNUMBER(SEARCH('[1]Lookup for use classification'!$B$10,B1925)),ISNUMBER(SEARCH('[1]Lookup for use classification'!$C$10,B1925)),ISNUMBER(SEARCH('[1]Lookup for use classification'!$D$10,B1925)),ISNUMBER(SEARCH('[1]Lookup for use classification'!$E$10,B1925)),ISNUMBER(SEARCH('[1]Lookup for use classification'!$F$10,B1925)),ISNUMBER(SEARCH('[1]Lookup for use classification'!$G$10,B1925))),'[1]Lookup for use classification'!$A$10,IF(OR(ISNUMBER(SEARCH('[1]Lookup for use classification'!$B$11,B1925)),ISNUMBER(SEARCH('[1]Lookup for use classification'!$C$11,B1925))),'[1]Lookup for use classification'!$A$11,IF(OR(ISNUMBER(SEARCH('[1]Lookup for use classification'!$B$12,B1925)),ISNUMBER(SEARCH('[1]Lookup for use classification'!$C$12,B1925))),'[1]Lookup for use classification'!$A$12,IF(OR(ISNUMBER(SEARCH('[1]Lookup for use classification'!$B$13,B1925)),ISNUMBER(SEARCH('[1]Lookup for use classification'!$C$13,B1925)),ISNUMBER(SEARCH('[1]Lookup for use classification'!$D$13,B1925)),,ISNUMBER(SEARCH('[1]Lookup for use classification'!$C$13,B1925)),ISNUMBER(SEARCH('[1]Lookup for use classification'!$E$13,B1925))),'[1]Lookup for use classification'!$A$13,IF(OR(ISNUMBER(SEARCH('[1]Lookup for use classification'!$B$14,B1925)),ISNUMBER(SEARCH('[1]Lookup for use classification'!$C$14,B1925))),'[1]Lookup for use classification'!$A$14,"Other"))))))))))))</f>
        <v>Water &amp; Sewer</v>
      </c>
      <c r="D1925" s="18"/>
      <c r="E1925" s="19"/>
      <c r="F1925" s="19"/>
    </row>
    <row r="1926" spans="1:6">
      <c r="A1926" s="16" t="s">
        <v>749</v>
      </c>
      <c r="B1926" s="17" t="s">
        <v>764</v>
      </c>
      <c r="C1926" s="133" t="str">
        <f>IF(OR(ISNUMBER(SEARCH('[1]Lookup for use classification'!$B$1,B1926)),ISNUMBER(SEARCH('[1]Lookup for use classification'!$C$1,B1926)),ISNUMBER(SEARCH('[1]Lookup for use classification'!$D$1,B1926)),ISNUMBER(SEARCH('[1]Lookup for use classification'!$E$1,B1926))),'[1]Lookup for use classification'!$A$1,IF(ISNUMBER(SEARCH('[1]Lookup for use classification'!$B$2,B1926)),'[1]Lookup for use classification'!$A$2,IF(ISNUMBER(SEARCH('[1]Lookup for use classification'!$B$3,B1926)),'[1]Lookup for use classification'!$A$3,IF(OR(ISNUMBER(SEARCH('[1]Lookup for use classification'!$B$4,B1926)),ISNUMBER(SEARCH('[1]Lookup for use classification'!$C$4,B1926)),ISNUMBER(SEARCH('[1]Lookup for use classification'!$D$4,B1926)),ISNUMBER(SEARCH('[1]Lookup for use classification'!$E$4,B1926))),'[1]Lookup for use classification'!$A$4,IF(OR(ISNUMBER(SEARCH('[1]Lookup for use classification'!$B$5,B1926)),ISNUMBER(SEARCH('[1]Lookup for use classification'!$C$5,B1926)),ISNUMBER(SEARCH('[1]Lookup for use classification'!$D$5,B1926))),'[1]Lookup for use classification'!$A$5,IF(OR(ISNUMBER(SEARCH('[1]Lookup for use classification'!$B$7,B1926)),ISNUMBER(SEARCH('[1]Lookup for use classification'!$C$7,B1926)),ISNUMBER(SEARCH('[1]Lookup for use classification'!$D$7,B1926))),'[1]Lookup for use classification'!$A$7,IF(OR(ISNUMBER(SEARCH('[1]Lookup for use classification'!$B$9,B1926)),ISNUMBER(SEARCH('[1]Lookup for use classification'!$C$9,B1926)),ISNUMBER(SEARCH('[1]Lookup for use classification'!$D$9,B1926)),ISNUMBER(SEARCH('[1]Lookup for use classification'!$E$9,B1926)),ISNUMBER(SEARCH('[1]Lookup for use classification'!$F$9,B1926)),ISNUMBER(SEARCH('[1]Lookup for use classification'!$G$9,B1926)),ISNUMBER(SEARCH('[1]Lookup for use classification'!$H$9,B1926)),ISNUMBER(SEARCH('[1]Lookup for use classification'!$I$9,B1926)),ISNUMBER(SEARCH('[1]Lookup for use classification'!$J$9,B1926)),ISNUMBER(SEARCH('[1]Lookup for use classification'!$K$9,B1926))),'[1]Lookup for use classification'!$A$9,IF(OR(ISNUMBER(SEARCH('[1]Lookup for use classification'!$B$10,B1926)),ISNUMBER(SEARCH('[1]Lookup for use classification'!$C$10,B1926)),ISNUMBER(SEARCH('[1]Lookup for use classification'!$D$10,B1926)),ISNUMBER(SEARCH('[1]Lookup for use classification'!$E$10,B1926)),ISNUMBER(SEARCH('[1]Lookup for use classification'!$F$10,B1926)),ISNUMBER(SEARCH('[1]Lookup for use classification'!$G$10,B1926))),'[1]Lookup for use classification'!$A$10,IF(OR(ISNUMBER(SEARCH('[1]Lookup for use classification'!$B$11,B1926)),ISNUMBER(SEARCH('[1]Lookup for use classification'!$C$11,B1926))),'[1]Lookup for use classification'!$A$11,IF(OR(ISNUMBER(SEARCH('[1]Lookup for use classification'!$B$12,B1926)),ISNUMBER(SEARCH('[1]Lookup for use classification'!$C$12,B1926))),'[1]Lookup for use classification'!$A$12,IF(OR(ISNUMBER(SEARCH('[1]Lookup for use classification'!$B$13,B1926)),ISNUMBER(SEARCH('[1]Lookup for use classification'!$C$13,B1926)),ISNUMBER(SEARCH('[1]Lookup for use classification'!$D$13,B1926)),,ISNUMBER(SEARCH('[1]Lookup for use classification'!$C$13,B1926)),ISNUMBER(SEARCH('[1]Lookup for use classification'!$E$13,B1926))),'[1]Lookup for use classification'!$A$13,IF(OR(ISNUMBER(SEARCH('[1]Lookup for use classification'!$B$14,B1926)),ISNUMBER(SEARCH('[1]Lookup for use classification'!$C$14,B1926))),'[1]Lookup for use classification'!$A$14,"Other"))))))))))))</f>
        <v>Education - K - 12</v>
      </c>
      <c r="D1926" s="18">
        <v>16918</v>
      </c>
      <c r="E1926" s="19" t="s">
        <v>652</v>
      </c>
      <c r="F1926" s="19" t="s">
        <v>659</v>
      </c>
    </row>
    <row r="1927" spans="1:6">
      <c r="A1927" s="16" t="s">
        <v>749</v>
      </c>
      <c r="B1927" s="17" t="s">
        <v>37</v>
      </c>
      <c r="C1927" s="133" t="str">
        <f>IF(OR(ISNUMBER(SEARCH('[1]Lookup for use classification'!$B$1,B1927)),ISNUMBER(SEARCH('[1]Lookup for use classification'!$C$1,B1927)),ISNUMBER(SEARCH('[1]Lookup for use classification'!$D$1,B1927)),ISNUMBER(SEARCH('[1]Lookup for use classification'!$E$1,B1927))),'[1]Lookup for use classification'!$A$1,IF(ISNUMBER(SEARCH('[1]Lookup for use classification'!$B$2,B1927)),'[1]Lookup for use classification'!$A$2,IF(ISNUMBER(SEARCH('[1]Lookup for use classification'!$B$3,B1927)),'[1]Lookup for use classification'!$A$3,IF(OR(ISNUMBER(SEARCH('[1]Lookup for use classification'!$B$4,B1927)),ISNUMBER(SEARCH('[1]Lookup for use classification'!$C$4,B1927)),ISNUMBER(SEARCH('[1]Lookup for use classification'!$D$4,B1927)),ISNUMBER(SEARCH('[1]Lookup for use classification'!$E$4,B1927))),'[1]Lookup for use classification'!$A$4,IF(OR(ISNUMBER(SEARCH('[1]Lookup for use classification'!$B$5,B1927)),ISNUMBER(SEARCH('[1]Lookup for use classification'!$C$5,B1927)),ISNUMBER(SEARCH('[1]Lookup for use classification'!$D$5,B1927))),'[1]Lookup for use classification'!$A$5,IF(OR(ISNUMBER(SEARCH('[1]Lookup for use classification'!$B$7,B1927)),ISNUMBER(SEARCH('[1]Lookup for use classification'!$C$7,B1927)),ISNUMBER(SEARCH('[1]Lookup for use classification'!$D$7,B1927))),'[1]Lookup for use classification'!$A$7,IF(OR(ISNUMBER(SEARCH('[1]Lookup for use classification'!$B$9,B1927)),ISNUMBER(SEARCH('[1]Lookup for use classification'!$C$9,B1927)),ISNUMBER(SEARCH('[1]Lookup for use classification'!$D$9,B1927)),ISNUMBER(SEARCH('[1]Lookup for use classification'!$E$9,B1927)),ISNUMBER(SEARCH('[1]Lookup for use classification'!$F$9,B1927)),ISNUMBER(SEARCH('[1]Lookup for use classification'!$G$9,B1927)),ISNUMBER(SEARCH('[1]Lookup for use classification'!$H$9,B1927)),ISNUMBER(SEARCH('[1]Lookup for use classification'!$I$9,B1927)),ISNUMBER(SEARCH('[1]Lookup for use classification'!$J$9,B1927)),ISNUMBER(SEARCH('[1]Lookup for use classification'!$K$9,B1927))),'[1]Lookup for use classification'!$A$9,IF(OR(ISNUMBER(SEARCH('[1]Lookup for use classification'!$B$10,B1927)),ISNUMBER(SEARCH('[1]Lookup for use classification'!$C$10,B1927)),ISNUMBER(SEARCH('[1]Lookup for use classification'!$D$10,B1927)),ISNUMBER(SEARCH('[1]Lookup for use classification'!$E$10,B1927)),ISNUMBER(SEARCH('[1]Lookup for use classification'!$F$10,B1927)),ISNUMBER(SEARCH('[1]Lookup for use classification'!$G$10,B1927))),'[1]Lookup for use classification'!$A$10,IF(OR(ISNUMBER(SEARCH('[1]Lookup for use classification'!$B$11,B1927)),ISNUMBER(SEARCH('[1]Lookup for use classification'!$C$11,B1927))),'[1]Lookup for use classification'!$A$11,IF(OR(ISNUMBER(SEARCH('[1]Lookup for use classification'!$B$12,B1927)),ISNUMBER(SEARCH('[1]Lookup for use classification'!$C$12,B1927))),'[1]Lookup for use classification'!$A$12,IF(OR(ISNUMBER(SEARCH('[1]Lookup for use classification'!$B$13,B1927)),ISNUMBER(SEARCH('[1]Lookup for use classification'!$C$13,B1927)),ISNUMBER(SEARCH('[1]Lookup for use classification'!$D$13,B1927)),,ISNUMBER(SEARCH('[1]Lookup for use classification'!$C$13,B1927)),ISNUMBER(SEARCH('[1]Lookup for use classification'!$E$13,B1927))),'[1]Lookup for use classification'!$A$13,IF(OR(ISNUMBER(SEARCH('[1]Lookup for use classification'!$B$14,B1927)),ISNUMBER(SEARCH('[1]Lookup for use classification'!$C$14,B1927))),'[1]Lookup for use classification'!$A$14,"Other"))))))))))))</f>
        <v>Office</v>
      </c>
      <c r="D1927" s="18"/>
      <c r="E1927" s="19"/>
      <c r="F1927" s="19"/>
    </row>
    <row r="1928" spans="1:6">
      <c r="A1928" s="16" t="s">
        <v>749</v>
      </c>
      <c r="B1928" s="17" t="s">
        <v>765</v>
      </c>
      <c r="C1928" s="133" t="str">
        <f>IF(OR(ISNUMBER(SEARCH('[1]Lookup for use classification'!$B$1,B1928)),ISNUMBER(SEARCH('[1]Lookup for use classification'!$C$1,B1928)),ISNUMBER(SEARCH('[1]Lookup for use classification'!$D$1,B1928)),ISNUMBER(SEARCH('[1]Lookup for use classification'!$E$1,B1928))),'[1]Lookup for use classification'!$A$1,IF(ISNUMBER(SEARCH('[1]Lookup for use classification'!$B$2,B1928)),'[1]Lookup for use classification'!$A$2,IF(ISNUMBER(SEARCH('[1]Lookup for use classification'!$B$3,B1928)),'[1]Lookup for use classification'!$A$3,IF(OR(ISNUMBER(SEARCH('[1]Lookup for use classification'!$B$4,B1928)),ISNUMBER(SEARCH('[1]Lookup for use classification'!$C$4,B1928)),ISNUMBER(SEARCH('[1]Lookup for use classification'!$D$4,B1928)),ISNUMBER(SEARCH('[1]Lookup for use classification'!$E$4,B1928))),'[1]Lookup for use classification'!$A$4,IF(OR(ISNUMBER(SEARCH('[1]Lookup for use classification'!$B$5,B1928)),ISNUMBER(SEARCH('[1]Lookup for use classification'!$C$5,B1928)),ISNUMBER(SEARCH('[1]Lookup for use classification'!$D$5,B1928))),'[1]Lookup for use classification'!$A$5,IF(OR(ISNUMBER(SEARCH('[1]Lookup for use classification'!$B$7,B1928)),ISNUMBER(SEARCH('[1]Lookup for use classification'!$C$7,B1928)),ISNUMBER(SEARCH('[1]Lookup for use classification'!$D$7,B1928))),'[1]Lookup for use classification'!$A$7,IF(OR(ISNUMBER(SEARCH('[1]Lookup for use classification'!$B$9,B1928)),ISNUMBER(SEARCH('[1]Lookup for use classification'!$C$9,B1928)),ISNUMBER(SEARCH('[1]Lookup for use classification'!$D$9,B1928)),ISNUMBER(SEARCH('[1]Lookup for use classification'!$E$9,B1928)),ISNUMBER(SEARCH('[1]Lookup for use classification'!$F$9,B1928)),ISNUMBER(SEARCH('[1]Lookup for use classification'!$G$9,B1928)),ISNUMBER(SEARCH('[1]Lookup for use classification'!$H$9,B1928)),ISNUMBER(SEARCH('[1]Lookup for use classification'!$I$9,B1928)),ISNUMBER(SEARCH('[1]Lookup for use classification'!$J$9,B1928)),ISNUMBER(SEARCH('[1]Lookup for use classification'!$K$9,B1928))),'[1]Lookup for use classification'!$A$9,IF(OR(ISNUMBER(SEARCH('[1]Lookup for use classification'!$B$10,B1928)),ISNUMBER(SEARCH('[1]Lookup for use classification'!$C$10,B1928)),ISNUMBER(SEARCH('[1]Lookup for use classification'!$D$10,B1928)),ISNUMBER(SEARCH('[1]Lookup for use classification'!$E$10,B1928)),ISNUMBER(SEARCH('[1]Lookup for use classification'!$F$10,B1928)),ISNUMBER(SEARCH('[1]Lookup for use classification'!$G$10,B1928))),'[1]Lookup for use classification'!$A$10,IF(OR(ISNUMBER(SEARCH('[1]Lookup for use classification'!$B$11,B1928)),ISNUMBER(SEARCH('[1]Lookup for use classification'!$C$11,B1928))),'[1]Lookup for use classification'!$A$11,IF(OR(ISNUMBER(SEARCH('[1]Lookup for use classification'!$B$12,B1928)),ISNUMBER(SEARCH('[1]Lookup for use classification'!$C$12,B1928))),'[1]Lookup for use classification'!$A$12,IF(OR(ISNUMBER(SEARCH('[1]Lookup for use classification'!$B$13,B1928)),ISNUMBER(SEARCH('[1]Lookup for use classification'!$C$13,B1928)),ISNUMBER(SEARCH('[1]Lookup for use classification'!$D$13,B1928)),,ISNUMBER(SEARCH('[1]Lookup for use classification'!$C$13,B1928)),ISNUMBER(SEARCH('[1]Lookup for use classification'!$E$13,B1928))),'[1]Lookup for use classification'!$A$13,IF(OR(ISNUMBER(SEARCH('[1]Lookup for use classification'!$B$14,B1928)),ISNUMBER(SEARCH('[1]Lookup for use classification'!$C$14,B1928))),'[1]Lookup for use classification'!$A$14,"Other"))))))))))))</f>
        <v>Water &amp; Sewer</v>
      </c>
      <c r="D1928" s="18"/>
      <c r="E1928" s="19"/>
      <c r="F1928" s="19"/>
    </row>
    <row r="1929" spans="1:6">
      <c r="A1929" s="16" t="s">
        <v>749</v>
      </c>
      <c r="B1929" s="17" t="s">
        <v>766</v>
      </c>
      <c r="C1929" s="133" t="str">
        <f>IF(OR(ISNUMBER(SEARCH('[1]Lookup for use classification'!$B$1,B1929)),ISNUMBER(SEARCH('[1]Lookup for use classification'!$C$1,B1929)),ISNUMBER(SEARCH('[1]Lookup for use classification'!$D$1,B1929)),ISNUMBER(SEARCH('[1]Lookup for use classification'!$E$1,B1929))),'[1]Lookup for use classification'!$A$1,IF(ISNUMBER(SEARCH('[1]Lookup for use classification'!$B$2,B1929)),'[1]Lookup for use classification'!$A$2,IF(ISNUMBER(SEARCH('[1]Lookup for use classification'!$B$3,B1929)),'[1]Lookup for use classification'!$A$3,IF(OR(ISNUMBER(SEARCH('[1]Lookup for use classification'!$B$4,B1929)),ISNUMBER(SEARCH('[1]Lookup for use classification'!$C$4,B1929)),ISNUMBER(SEARCH('[1]Lookup for use classification'!$D$4,B1929)),ISNUMBER(SEARCH('[1]Lookup for use classification'!$E$4,B1929))),'[1]Lookup for use classification'!$A$4,IF(OR(ISNUMBER(SEARCH('[1]Lookup for use classification'!$B$5,B1929)),ISNUMBER(SEARCH('[1]Lookup for use classification'!$C$5,B1929)),ISNUMBER(SEARCH('[1]Lookup for use classification'!$D$5,B1929))),'[1]Lookup for use classification'!$A$5,IF(OR(ISNUMBER(SEARCH('[1]Lookup for use classification'!$B$7,B1929)),ISNUMBER(SEARCH('[1]Lookup for use classification'!$C$7,B1929)),ISNUMBER(SEARCH('[1]Lookup for use classification'!$D$7,B1929))),'[1]Lookup for use classification'!$A$7,IF(OR(ISNUMBER(SEARCH('[1]Lookup for use classification'!$B$9,B1929)),ISNUMBER(SEARCH('[1]Lookup for use classification'!$C$9,B1929)),ISNUMBER(SEARCH('[1]Lookup for use classification'!$D$9,B1929)),ISNUMBER(SEARCH('[1]Lookup for use classification'!$E$9,B1929)),ISNUMBER(SEARCH('[1]Lookup for use classification'!$F$9,B1929)),ISNUMBER(SEARCH('[1]Lookup for use classification'!$G$9,B1929)),ISNUMBER(SEARCH('[1]Lookup for use classification'!$H$9,B1929)),ISNUMBER(SEARCH('[1]Lookup for use classification'!$I$9,B1929)),ISNUMBER(SEARCH('[1]Lookup for use classification'!$J$9,B1929)),ISNUMBER(SEARCH('[1]Lookup for use classification'!$K$9,B1929))),'[1]Lookup for use classification'!$A$9,IF(OR(ISNUMBER(SEARCH('[1]Lookup for use classification'!$B$10,B1929)),ISNUMBER(SEARCH('[1]Lookup for use classification'!$C$10,B1929)),ISNUMBER(SEARCH('[1]Lookup for use classification'!$D$10,B1929)),ISNUMBER(SEARCH('[1]Lookup for use classification'!$E$10,B1929)),ISNUMBER(SEARCH('[1]Lookup for use classification'!$F$10,B1929)),ISNUMBER(SEARCH('[1]Lookup for use classification'!$G$10,B1929))),'[1]Lookup for use classification'!$A$10,IF(OR(ISNUMBER(SEARCH('[1]Lookup for use classification'!$B$11,B1929)),ISNUMBER(SEARCH('[1]Lookup for use classification'!$C$11,B1929))),'[1]Lookup for use classification'!$A$11,IF(OR(ISNUMBER(SEARCH('[1]Lookup for use classification'!$B$12,B1929)),ISNUMBER(SEARCH('[1]Lookup for use classification'!$C$12,B1929))),'[1]Lookup for use classification'!$A$12,IF(OR(ISNUMBER(SEARCH('[1]Lookup for use classification'!$B$13,B1929)),ISNUMBER(SEARCH('[1]Lookup for use classification'!$C$13,B1929)),ISNUMBER(SEARCH('[1]Lookup for use classification'!$D$13,B1929)),,ISNUMBER(SEARCH('[1]Lookup for use classification'!$C$13,B1929)),ISNUMBER(SEARCH('[1]Lookup for use classification'!$E$13,B1929))),'[1]Lookup for use classification'!$A$13,IF(OR(ISNUMBER(SEARCH('[1]Lookup for use classification'!$B$14,B1929)),ISNUMBER(SEARCH('[1]Lookup for use classification'!$C$14,B1929))),'[1]Lookup for use classification'!$A$14,"Other"))))))))))))</f>
        <v>Warehousing</v>
      </c>
      <c r="D1929" s="18"/>
      <c r="E1929" s="19"/>
      <c r="F1929" s="19"/>
    </row>
    <row r="1930" spans="1:6">
      <c r="A1930" s="16" t="s">
        <v>749</v>
      </c>
      <c r="B1930" s="17" t="s">
        <v>767</v>
      </c>
      <c r="C1930" s="133" t="str">
        <f>IF(OR(ISNUMBER(SEARCH('[1]Lookup for use classification'!$B$1,B1930)),ISNUMBER(SEARCH('[1]Lookup for use classification'!$C$1,B1930)),ISNUMBER(SEARCH('[1]Lookup for use classification'!$D$1,B1930)),ISNUMBER(SEARCH('[1]Lookup for use classification'!$E$1,B1930))),'[1]Lookup for use classification'!$A$1,IF(ISNUMBER(SEARCH('[1]Lookup for use classification'!$B$2,B1930)),'[1]Lookup for use classification'!$A$2,IF(ISNUMBER(SEARCH('[1]Lookup for use classification'!$B$3,B1930)),'[1]Lookup for use classification'!$A$3,IF(OR(ISNUMBER(SEARCH('[1]Lookup for use classification'!$B$4,B1930)),ISNUMBER(SEARCH('[1]Lookup for use classification'!$C$4,B1930)),ISNUMBER(SEARCH('[1]Lookup for use classification'!$D$4,B1930)),ISNUMBER(SEARCH('[1]Lookup for use classification'!$E$4,B1930))),'[1]Lookup for use classification'!$A$4,IF(OR(ISNUMBER(SEARCH('[1]Lookup for use classification'!$B$5,B1930)),ISNUMBER(SEARCH('[1]Lookup for use classification'!$C$5,B1930)),ISNUMBER(SEARCH('[1]Lookup for use classification'!$D$5,B1930))),'[1]Lookup for use classification'!$A$5,IF(OR(ISNUMBER(SEARCH('[1]Lookup for use classification'!$B$7,B1930)),ISNUMBER(SEARCH('[1]Lookup for use classification'!$C$7,B1930)),ISNUMBER(SEARCH('[1]Lookup for use classification'!$D$7,B1930))),'[1]Lookup for use classification'!$A$7,IF(OR(ISNUMBER(SEARCH('[1]Lookup for use classification'!$B$9,B1930)),ISNUMBER(SEARCH('[1]Lookup for use classification'!$C$9,B1930)),ISNUMBER(SEARCH('[1]Lookup for use classification'!$D$9,B1930)),ISNUMBER(SEARCH('[1]Lookup for use classification'!$E$9,B1930)),ISNUMBER(SEARCH('[1]Lookup for use classification'!$F$9,B1930)),ISNUMBER(SEARCH('[1]Lookup for use classification'!$G$9,B1930)),ISNUMBER(SEARCH('[1]Lookup for use classification'!$H$9,B1930)),ISNUMBER(SEARCH('[1]Lookup for use classification'!$I$9,B1930)),ISNUMBER(SEARCH('[1]Lookup for use classification'!$J$9,B1930)),ISNUMBER(SEARCH('[1]Lookup for use classification'!$K$9,B1930))),'[1]Lookup for use classification'!$A$9,IF(OR(ISNUMBER(SEARCH('[1]Lookup for use classification'!$B$10,B1930)),ISNUMBER(SEARCH('[1]Lookup for use classification'!$C$10,B1930)),ISNUMBER(SEARCH('[1]Lookup for use classification'!$D$10,B1930)),ISNUMBER(SEARCH('[1]Lookup for use classification'!$E$10,B1930)),ISNUMBER(SEARCH('[1]Lookup for use classification'!$F$10,B1930)),ISNUMBER(SEARCH('[1]Lookup for use classification'!$G$10,B1930))),'[1]Lookup for use classification'!$A$10,IF(OR(ISNUMBER(SEARCH('[1]Lookup for use classification'!$B$11,B1930)),ISNUMBER(SEARCH('[1]Lookup for use classification'!$C$11,B1930))),'[1]Lookup for use classification'!$A$11,IF(OR(ISNUMBER(SEARCH('[1]Lookup for use classification'!$B$12,B1930)),ISNUMBER(SEARCH('[1]Lookup for use classification'!$C$12,B1930))),'[1]Lookup for use classification'!$A$12,IF(OR(ISNUMBER(SEARCH('[1]Lookup for use classification'!$B$13,B1930)),ISNUMBER(SEARCH('[1]Lookup for use classification'!$C$13,B1930)),ISNUMBER(SEARCH('[1]Lookup for use classification'!$D$13,B1930)),,ISNUMBER(SEARCH('[1]Lookup for use classification'!$C$13,B1930)),ISNUMBER(SEARCH('[1]Lookup for use classification'!$E$13,B1930))),'[1]Lookup for use classification'!$A$13,IF(OR(ISNUMBER(SEARCH('[1]Lookup for use classification'!$B$14,B1930)),ISNUMBER(SEARCH('[1]Lookup for use classification'!$C$14,B1930))),'[1]Lookup for use classification'!$A$14,"Other"))))))))))))</f>
        <v>Other</v>
      </c>
      <c r="D1930" s="18"/>
      <c r="E1930" s="19"/>
      <c r="F1930" s="19"/>
    </row>
    <row r="1931" spans="1:6">
      <c r="A1931" s="16" t="s">
        <v>749</v>
      </c>
      <c r="B1931" s="17" t="s">
        <v>768</v>
      </c>
      <c r="C1931" s="133" t="str">
        <f>IF(OR(ISNUMBER(SEARCH('[1]Lookup for use classification'!$B$1,B1931)),ISNUMBER(SEARCH('[1]Lookup for use classification'!$C$1,B1931)),ISNUMBER(SEARCH('[1]Lookup for use classification'!$D$1,B1931)),ISNUMBER(SEARCH('[1]Lookup for use classification'!$E$1,B1931))),'[1]Lookup for use classification'!$A$1,IF(ISNUMBER(SEARCH('[1]Lookup for use classification'!$B$2,B1931)),'[1]Lookup for use classification'!$A$2,IF(ISNUMBER(SEARCH('[1]Lookup for use classification'!$B$3,B1931)),'[1]Lookup for use classification'!$A$3,IF(OR(ISNUMBER(SEARCH('[1]Lookup for use classification'!$B$4,B1931)),ISNUMBER(SEARCH('[1]Lookup for use classification'!$C$4,B1931)),ISNUMBER(SEARCH('[1]Lookup for use classification'!$D$4,B1931)),ISNUMBER(SEARCH('[1]Lookup for use classification'!$E$4,B1931))),'[1]Lookup for use classification'!$A$4,IF(OR(ISNUMBER(SEARCH('[1]Lookup for use classification'!$B$5,B1931)),ISNUMBER(SEARCH('[1]Lookup for use classification'!$C$5,B1931)),ISNUMBER(SEARCH('[1]Lookup for use classification'!$D$5,B1931))),'[1]Lookup for use classification'!$A$5,IF(OR(ISNUMBER(SEARCH('[1]Lookup for use classification'!$B$7,B1931)),ISNUMBER(SEARCH('[1]Lookup for use classification'!$C$7,B1931)),ISNUMBER(SEARCH('[1]Lookup for use classification'!$D$7,B1931))),'[1]Lookup for use classification'!$A$7,IF(OR(ISNUMBER(SEARCH('[1]Lookup for use classification'!$B$9,B1931)),ISNUMBER(SEARCH('[1]Lookup for use classification'!$C$9,B1931)),ISNUMBER(SEARCH('[1]Lookup for use classification'!$D$9,B1931)),ISNUMBER(SEARCH('[1]Lookup for use classification'!$E$9,B1931)),ISNUMBER(SEARCH('[1]Lookup for use classification'!$F$9,B1931)),ISNUMBER(SEARCH('[1]Lookup for use classification'!$G$9,B1931)),ISNUMBER(SEARCH('[1]Lookup for use classification'!$H$9,B1931)),ISNUMBER(SEARCH('[1]Lookup for use classification'!$I$9,B1931)),ISNUMBER(SEARCH('[1]Lookup for use classification'!$J$9,B1931)),ISNUMBER(SEARCH('[1]Lookup for use classification'!$K$9,B1931))),'[1]Lookup for use classification'!$A$9,IF(OR(ISNUMBER(SEARCH('[1]Lookup for use classification'!$B$10,B1931)),ISNUMBER(SEARCH('[1]Lookup for use classification'!$C$10,B1931)),ISNUMBER(SEARCH('[1]Lookup for use classification'!$D$10,B1931)),ISNUMBER(SEARCH('[1]Lookup for use classification'!$E$10,B1931)),ISNUMBER(SEARCH('[1]Lookup for use classification'!$F$10,B1931)),ISNUMBER(SEARCH('[1]Lookup for use classification'!$G$10,B1931))),'[1]Lookup for use classification'!$A$10,IF(OR(ISNUMBER(SEARCH('[1]Lookup for use classification'!$B$11,B1931)),ISNUMBER(SEARCH('[1]Lookup for use classification'!$C$11,B1931))),'[1]Lookup for use classification'!$A$11,IF(OR(ISNUMBER(SEARCH('[1]Lookup for use classification'!$B$12,B1931)),ISNUMBER(SEARCH('[1]Lookup for use classification'!$C$12,B1931))),'[1]Lookup for use classification'!$A$12,IF(OR(ISNUMBER(SEARCH('[1]Lookup for use classification'!$B$13,B1931)),ISNUMBER(SEARCH('[1]Lookup for use classification'!$C$13,B1931)),ISNUMBER(SEARCH('[1]Lookup for use classification'!$D$13,B1931)),,ISNUMBER(SEARCH('[1]Lookup for use classification'!$C$13,B1931)),ISNUMBER(SEARCH('[1]Lookup for use classification'!$E$13,B1931))),'[1]Lookup for use classification'!$A$13,IF(OR(ISNUMBER(SEARCH('[1]Lookup for use classification'!$B$14,B1931)),ISNUMBER(SEARCH('[1]Lookup for use classification'!$C$14,B1931))),'[1]Lookup for use classification'!$A$14,"Other"))))))))))))</f>
        <v>Other</v>
      </c>
      <c r="D1931" s="18"/>
      <c r="E1931" s="19"/>
      <c r="F1931" s="19"/>
    </row>
    <row r="1932" spans="1:6">
      <c r="A1932" s="16" t="s">
        <v>749</v>
      </c>
      <c r="B1932" s="17" t="s">
        <v>769</v>
      </c>
      <c r="C1932" s="133" t="str">
        <f>IF(OR(ISNUMBER(SEARCH('[1]Lookup for use classification'!$B$1,B1932)),ISNUMBER(SEARCH('[1]Lookup for use classification'!$C$1,B1932)),ISNUMBER(SEARCH('[1]Lookup for use classification'!$D$1,B1932)),ISNUMBER(SEARCH('[1]Lookup for use classification'!$E$1,B1932))),'[1]Lookup for use classification'!$A$1,IF(ISNUMBER(SEARCH('[1]Lookup for use classification'!$B$2,B1932)),'[1]Lookup for use classification'!$A$2,IF(ISNUMBER(SEARCH('[1]Lookup for use classification'!$B$3,B1932)),'[1]Lookup for use classification'!$A$3,IF(OR(ISNUMBER(SEARCH('[1]Lookup for use classification'!$B$4,B1932)),ISNUMBER(SEARCH('[1]Lookup for use classification'!$C$4,B1932)),ISNUMBER(SEARCH('[1]Lookup for use classification'!$D$4,B1932)),ISNUMBER(SEARCH('[1]Lookup for use classification'!$E$4,B1932))),'[1]Lookup for use classification'!$A$4,IF(OR(ISNUMBER(SEARCH('[1]Lookup for use classification'!$B$5,B1932)),ISNUMBER(SEARCH('[1]Lookup for use classification'!$C$5,B1932)),ISNUMBER(SEARCH('[1]Lookup for use classification'!$D$5,B1932))),'[1]Lookup for use classification'!$A$5,IF(OR(ISNUMBER(SEARCH('[1]Lookup for use classification'!$B$7,B1932)),ISNUMBER(SEARCH('[1]Lookup for use classification'!$C$7,B1932)),ISNUMBER(SEARCH('[1]Lookup for use classification'!$D$7,B1932))),'[1]Lookup for use classification'!$A$7,IF(OR(ISNUMBER(SEARCH('[1]Lookup for use classification'!$B$9,B1932)),ISNUMBER(SEARCH('[1]Lookup for use classification'!$C$9,B1932)),ISNUMBER(SEARCH('[1]Lookup for use classification'!$D$9,B1932)),ISNUMBER(SEARCH('[1]Lookup for use classification'!$E$9,B1932)),ISNUMBER(SEARCH('[1]Lookup for use classification'!$F$9,B1932)),ISNUMBER(SEARCH('[1]Lookup for use classification'!$G$9,B1932)),ISNUMBER(SEARCH('[1]Lookup for use classification'!$H$9,B1932)),ISNUMBER(SEARCH('[1]Lookup for use classification'!$I$9,B1932)),ISNUMBER(SEARCH('[1]Lookup for use classification'!$J$9,B1932)),ISNUMBER(SEARCH('[1]Lookup for use classification'!$K$9,B1932))),'[1]Lookup for use classification'!$A$9,IF(OR(ISNUMBER(SEARCH('[1]Lookup for use classification'!$B$10,B1932)),ISNUMBER(SEARCH('[1]Lookup for use classification'!$C$10,B1932)),ISNUMBER(SEARCH('[1]Lookup for use classification'!$D$10,B1932)),ISNUMBER(SEARCH('[1]Lookup for use classification'!$E$10,B1932)),ISNUMBER(SEARCH('[1]Lookup for use classification'!$F$10,B1932)),ISNUMBER(SEARCH('[1]Lookup for use classification'!$G$10,B1932))),'[1]Lookup for use classification'!$A$10,IF(OR(ISNUMBER(SEARCH('[1]Lookup for use classification'!$B$11,B1932)),ISNUMBER(SEARCH('[1]Lookup for use classification'!$C$11,B1932))),'[1]Lookup for use classification'!$A$11,IF(OR(ISNUMBER(SEARCH('[1]Lookup for use classification'!$B$12,B1932)),ISNUMBER(SEARCH('[1]Lookup for use classification'!$C$12,B1932))),'[1]Lookup for use classification'!$A$12,IF(OR(ISNUMBER(SEARCH('[1]Lookup for use classification'!$B$13,B1932)),ISNUMBER(SEARCH('[1]Lookup for use classification'!$C$13,B1932)),ISNUMBER(SEARCH('[1]Lookup for use classification'!$D$13,B1932)),,ISNUMBER(SEARCH('[1]Lookup for use classification'!$C$13,B1932)),ISNUMBER(SEARCH('[1]Lookup for use classification'!$E$13,B1932))),'[1]Lookup for use classification'!$A$13,IF(OR(ISNUMBER(SEARCH('[1]Lookup for use classification'!$B$14,B1932)),ISNUMBER(SEARCH('[1]Lookup for use classification'!$C$14,B1932))),'[1]Lookup for use classification'!$A$14,"Other"))))))))))))</f>
        <v>Office</v>
      </c>
      <c r="D1932" s="18"/>
      <c r="E1932" s="19"/>
      <c r="F1932" s="19"/>
    </row>
    <row r="1933" spans="1:6">
      <c r="A1933" s="16" t="s">
        <v>749</v>
      </c>
      <c r="B1933" s="20" t="s">
        <v>770</v>
      </c>
      <c r="C1933" s="133" t="str">
        <f>IF(OR(ISNUMBER(SEARCH('[1]Lookup for use classification'!$B$1,B1933)),ISNUMBER(SEARCH('[1]Lookup for use classification'!$C$1,B1933)),ISNUMBER(SEARCH('[1]Lookup for use classification'!$D$1,B1933)),ISNUMBER(SEARCH('[1]Lookup for use classification'!$E$1,B1933))),'[1]Lookup for use classification'!$A$1,IF(ISNUMBER(SEARCH('[1]Lookup for use classification'!$B$2,B1933)),'[1]Lookup for use classification'!$A$2,IF(ISNUMBER(SEARCH('[1]Lookup for use classification'!$B$3,B1933)),'[1]Lookup for use classification'!$A$3,IF(OR(ISNUMBER(SEARCH('[1]Lookup for use classification'!$B$4,B1933)),ISNUMBER(SEARCH('[1]Lookup for use classification'!$C$4,B1933)),ISNUMBER(SEARCH('[1]Lookup for use classification'!$D$4,B1933)),ISNUMBER(SEARCH('[1]Lookup for use classification'!$E$4,B1933))),'[1]Lookup for use classification'!$A$4,IF(OR(ISNUMBER(SEARCH('[1]Lookup for use classification'!$B$5,B1933)),ISNUMBER(SEARCH('[1]Lookup for use classification'!$C$5,B1933)),ISNUMBER(SEARCH('[1]Lookup for use classification'!$D$5,B1933))),'[1]Lookup for use classification'!$A$5,IF(OR(ISNUMBER(SEARCH('[1]Lookup for use classification'!$B$7,B1933)),ISNUMBER(SEARCH('[1]Lookup for use classification'!$C$7,B1933)),ISNUMBER(SEARCH('[1]Lookup for use classification'!$D$7,B1933))),'[1]Lookup for use classification'!$A$7,IF(OR(ISNUMBER(SEARCH('[1]Lookup for use classification'!$B$9,B1933)),ISNUMBER(SEARCH('[1]Lookup for use classification'!$C$9,B1933)),ISNUMBER(SEARCH('[1]Lookup for use classification'!$D$9,B1933)),ISNUMBER(SEARCH('[1]Lookup for use classification'!$E$9,B1933)),ISNUMBER(SEARCH('[1]Lookup for use classification'!$F$9,B1933)),ISNUMBER(SEARCH('[1]Lookup for use classification'!$G$9,B1933)),ISNUMBER(SEARCH('[1]Lookup for use classification'!$H$9,B1933)),ISNUMBER(SEARCH('[1]Lookup for use classification'!$I$9,B1933)),ISNUMBER(SEARCH('[1]Lookup for use classification'!$J$9,B1933)),ISNUMBER(SEARCH('[1]Lookup for use classification'!$K$9,B1933))),'[1]Lookup for use classification'!$A$9,IF(OR(ISNUMBER(SEARCH('[1]Lookup for use classification'!$B$10,B1933)),ISNUMBER(SEARCH('[1]Lookup for use classification'!$C$10,B1933)),ISNUMBER(SEARCH('[1]Lookup for use classification'!$D$10,B1933)),ISNUMBER(SEARCH('[1]Lookup for use classification'!$E$10,B1933)),ISNUMBER(SEARCH('[1]Lookup for use classification'!$F$10,B1933)),ISNUMBER(SEARCH('[1]Lookup for use classification'!$G$10,B1933))),'[1]Lookup for use classification'!$A$10,IF(OR(ISNUMBER(SEARCH('[1]Lookup for use classification'!$B$11,B1933)),ISNUMBER(SEARCH('[1]Lookup for use classification'!$C$11,B1933))),'[1]Lookup for use classification'!$A$11,IF(OR(ISNUMBER(SEARCH('[1]Lookup for use classification'!$B$12,B1933)),ISNUMBER(SEARCH('[1]Lookup for use classification'!$C$12,B1933))),'[1]Lookup for use classification'!$A$12,IF(OR(ISNUMBER(SEARCH('[1]Lookup for use classification'!$B$13,B1933)),ISNUMBER(SEARCH('[1]Lookup for use classification'!$C$13,B1933)),ISNUMBER(SEARCH('[1]Lookup for use classification'!$D$13,B1933)),,ISNUMBER(SEARCH('[1]Lookup for use classification'!$C$13,B1933)),ISNUMBER(SEARCH('[1]Lookup for use classification'!$E$13,B1933))),'[1]Lookup for use classification'!$A$13,IF(OR(ISNUMBER(SEARCH('[1]Lookup for use classification'!$B$14,B1933)),ISNUMBER(SEARCH('[1]Lookup for use classification'!$C$14,B1933))),'[1]Lookup for use classification'!$A$14,"Other"))))))))))))</f>
        <v>Health Care - Hospitals</v>
      </c>
      <c r="D1933" s="21"/>
      <c r="E1933" s="22"/>
      <c r="F1933" s="22"/>
    </row>
    <row r="1934" spans="1:6">
      <c r="A1934" s="16" t="s">
        <v>749</v>
      </c>
      <c r="B1934" s="17" t="s">
        <v>771</v>
      </c>
      <c r="C1934" s="133" t="str">
        <f>IF(OR(ISNUMBER(SEARCH('[1]Lookup for use classification'!$B$1,B1934)),ISNUMBER(SEARCH('[1]Lookup for use classification'!$C$1,B1934)),ISNUMBER(SEARCH('[1]Lookup for use classification'!$D$1,B1934)),ISNUMBER(SEARCH('[1]Lookup for use classification'!$E$1,B1934))),'[1]Lookup for use classification'!$A$1,IF(ISNUMBER(SEARCH('[1]Lookup for use classification'!$B$2,B1934)),'[1]Lookup for use classification'!$A$2,IF(ISNUMBER(SEARCH('[1]Lookup for use classification'!$B$3,B1934)),'[1]Lookup for use classification'!$A$3,IF(OR(ISNUMBER(SEARCH('[1]Lookup for use classification'!$B$4,B1934)),ISNUMBER(SEARCH('[1]Lookup for use classification'!$C$4,B1934)),ISNUMBER(SEARCH('[1]Lookup for use classification'!$D$4,B1934)),ISNUMBER(SEARCH('[1]Lookup for use classification'!$E$4,B1934))),'[1]Lookup for use classification'!$A$4,IF(OR(ISNUMBER(SEARCH('[1]Lookup for use classification'!$B$5,B1934)),ISNUMBER(SEARCH('[1]Lookup for use classification'!$C$5,B1934)),ISNUMBER(SEARCH('[1]Lookup for use classification'!$D$5,B1934))),'[1]Lookup for use classification'!$A$5,IF(OR(ISNUMBER(SEARCH('[1]Lookup for use classification'!$B$7,B1934)),ISNUMBER(SEARCH('[1]Lookup for use classification'!$C$7,B1934)),ISNUMBER(SEARCH('[1]Lookup for use classification'!$D$7,B1934))),'[1]Lookup for use classification'!$A$7,IF(OR(ISNUMBER(SEARCH('[1]Lookup for use classification'!$B$9,B1934)),ISNUMBER(SEARCH('[1]Lookup for use classification'!$C$9,B1934)),ISNUMBER(SEARCH('[1]Lookup for use classification'!$D$9,B1934)),ISNUMBER(SEARCH('[1]Lookup for use classification'!$E$9,B1934)),ISNUMBER(SEARCH('[1]Lookup for use classification'!$F$9,B1934)),ISNUMBER(SEARCH('[1]Lookup for use classification'!$G$9,B1934)),ISNUMBER(SEARCH('[1]Lookup for use classification'!$H$9,B1934)),ISNUMBER(SEARCH('[1]Lookup for use classification'!$I$9,B1934)),ISNUMBER(SEARCH('[1]Lookup for use classification'!$J$9,B1934)),ISNUMBER(SEARCH('[1]Lookup for use classification'!$K$9,B1934))),'[1]Lookup for use classification'!$A$9,IF(OR(ISNUMBER(SEARCH('[1]Lookup for use classification'!$B$10,B1934)),ISNUMBER(SEARCH('[1]Lookup for use classification'!$C$10,B1934)),ISNUMBER(SEARCH('[1]Lookup for use classification'!$D$10,B1934)),ISNUMBER(SEARCH('[1]Lookup for use classification'!$E$10,B1934)),ISNUMBER(SEARCH('[1]Lookup for use classification'!$F$10,B1934)),ISNUMBER(SEARCH('[1]Lookup for use classification'!$G$10,B1934))),'[1]Lookup for use classification'!$A$10,IF(OR(ISNUMBER(SEARCH('[1]Lookup for use classification'!$B$11,B1934)),ISNUMBER(SEARCH('[1]Lookup for use classification'!$C$11,B1934))),'[1]Lookup for use classification'!$A$11,IF(OR(ISNUMBER(SEARCH('[1]Lookup for use classification'!$B$12,B1934)),ISNUMBER(SEARCH('[1]Lookup for use classification'!$C$12,B1934))),'[1]Lookup for use classification'!$A$12,IF(OR(ISNUMBER(SEARCH('[1]Lookup for use classification'!$B$13,B1934)),ISNUMBER(SEARCH('[1]Lookup for use classification'!$C$13,B1934)),ISNUMBER(SEARCH('[1]Lookup for use classification'!$D$13,B1934)),,ISNUMBER(SEARCH('[1]Lookup for use classification'!$C$13,B1934)),ISNUMBER(SEARCH('[1]Lookup for use classification'!$E$13,B1934))),'[1]Lookup for use classification'!$A$13,IF(OR(ISNUMBER(SEARCH('[1]Lookup for use classification'!$B$14,B1934)),ISNUMBER(SEARCH('[1]Lookup for use classification'!$C$14,B1934))),'[1]Lookup for use classification'!$A$14,"Other"))))))))))))</f>
        <v>Warehousing</v>
      </c>
      <c r="D1934" s="18"/>
      <c r="E1934" s="19"/>
      <c r="F1934" s="19"/>
    </row>
    <row r="1935" spans="1:6">
      <c r="A1935" s="16" t="s">
        <v>1579</v>
      </c>
      <c r="B1935" s="26" t="s">
        <v>1572</v>
      </c>
      <c r="C1935" s="133" t="str">
        <f>IF(OR(ISNUMBER(SEARCH('[1]Lookup for use classification'!$B$1,B1935)),ISNUMBER(SEARCH('[1]Lookup for use classification'!$C$1,B1935)),ISNUMBER(SEARCH('[1]Lookup for use classification'!$D$1,B1935)),ISNUMBER(SEARCH('[1]Lookup for use classification'!$E$1,B1935))),'[1]Lookup for use classification'!$A$1,IF(ISNUMBER(SEARCH('[1]Lookup for use classification'!$B$2,B1935)),'[1]Lookup for use classification'!$A$2,IF(ISNUMBER(SEARCH('[1]Lookup for use classification'!$B$3,B1935)),'[1]Lookup for use classification'!$A$3,IF(OR(ISNUMBER(SEARCH('[1]Lookup for use classification'!$B$4,B1935)),ISNUMBER(SEARCH('[1]Lookup for use classification'!$C$4,B1935)),ISNUMBER(SEARCH('[1]Lookup for use classification'!$D$4,B1935)),ISNUMBER(SEARCH('[1]Lookup for use classification'!$E$4,B1935))),'[1]Lookup for use classification'!$A$4,IF(OR(ISNUMBER(SEARCH('[1]Lookup for use classification'!$B$5,B1935)),ISNUMBER(SEARCH('[1]Lookup for use classification'!$C$5,B1935)),ISNUMBER(SEARCH('[1]Lookup for use classification'!$D$5,B1935))),'[1]Lookup for use classification'!$A$5,IF(OR(ISNUMBER(SEARCH('[1]Lookup for use classification'!$B$7,B1935)),ISNUMBER(SEARCH('[1]Lookup for use classification'!$C$7,B1935)),ISNUMBER(SEARCH('[1]Lookup for use classification'!$D$7,B1935))),'[1]Lookup for use classification'!$A$7,IF(OR(ISNUMBER(SEARCH('[1]Lookup for use classification'!$B$9,B1935)),ISNUMBER(SEARCH('[1]Lookup for use classification'!$C$9,B1935)),ISNUMBER(SEARCH('[1]Lookup for use classification'!$D$9,B1935)),ISNUMBER(SEARCH('[1]Lookup for use classification'!$E$9,B1935)),ISNUMBER(SEARCH('[1]Lookup for use classification'!$F$9,B1935)),ISNUMBER(SEARCH('[1]Lookup for use classification'!$G$9,B1935)),ISNUMBER(SEARCH('[1]Lookup for use classification'!$H$9,B1935)),ISNUMBER(SEARCH('[1]Lookup for use classification'!$I$9,B1935)),ISNUMBER(SEARCH('[1]Lookup for use classification'!$J$9,B1935)),ISNUMBER(SEARCH('[1]Lookup for use classification'!$K$9,B1935))),'[1]Lookup for use classification'!$A$9,IF(OR(ISNUMBER(SEARCH('[1]Lookup for use classification'!$B$10,B1935)),ISNUMBER(SEARCH('[1]Lookup for use classification'!$C$10,B1935)),ISNUMBER(SEARCH('[1]Lookup for use classification'!$D$10,B1935)),ISNUMBER(SEARCH('[1]Lookup for use classification'!$E$10,B1935)),ISNUMBER(SEARCH('[1]Lookup for use classification'!$F$10,B1935)),ISNUMBER(SEARCH('[1]Lookup for use classification'!$G$10,B1935))),'[1]Lookup for use classification'!$A$10,IF(OR(ISNUMBER(SEARCH('[1]Lookup for use classification'!$B$11,B1935)),ISNUMBER(SEARCH('[1]Lookup for use classification'!$C$11,B1935))),'[1]Lookup for use classification'!$A$11,IF(OR(ISNUMBER(SEARCH('[1]Lookup for use classification'!$B$12,B1935)),ISNUMBER(SEARCH('[1]Lookup for use classification'!$C$12,B1935))),'[1]Lookup for use classification'!$A$12,IF(OR(ISNUMBER(SEARCH('[1]Lookup for use classification'!$B$13,B1935)),ISNUMBER(SEARCH('[1]Lookup for use classification'!$C$13,B1935)),ISNUMBER(SEARCH('[1]Lookup for use classification'!$D$13,B1935)),,ISNUMBER(SEARCH('[1]Lookup for use classification'!$C$13,B1935)),ISNUMBER(SEARCH('[1]Lookup for use classification'!$E$13,B1935))),'[1]Lookup for use classification'!$A$13,IF(OR(ISNUMBER(SEARCH('[1]Lookup for use classification'!$B$14,B1935)),ISNUMBER(SEARCH('[1]Lookup for use classification'!$C$14,B1935))),'[1]Lookup for use classification'!$A$14,"Other"))))))))))))</f>
        <v>Food Service and Drinking Places</v>
      </c>
      <c r="D1935" s="27"/>
      <c r="E1935" s="29"/>
      <c r="F1935" s="29"/>
    </row>
    <row r="1936" spans="1:6">
      <c r="A1936" s="16" t="s">
        <v>1579</v>
      </c>
      <c r="B1936" s="26" t="s">
        <v>289</v>
      </c>
      <c r="C1936" s="133" t="str">
        <f>IF(OR(ISNUMBER(SEARCH('[1]Lookup for use classification'!$B$1,B1936)),ISNUMBER(SEARCH('[1]Lookup for use classification'!$C$1,B1936)),ISNUMBER(SEARCH('[1]Lookup for use classification'!$D$1,B1936)),ISNUMBER(SEARCH('[1]Lookup for use classification'!$E$1,B1936))),'[1]Lookup for use classification'!$A$1,IF(ISNUMBER(SEARCH('[1]Lookup for use classification'!$B$2,B1936)),'[1]Lookup for use classification'!$A$2,IF(ISNUMBER(SEARCH('[1]Lookup for use classification'!$B$3,B1936)),'[1]Lookup for use classification'!$A$3,IF(OR(ISNUMBER(SEARCH('[1]Lookup for use classification'!$B$4,B1936)),ISNUMBER(SEARCH('[1]Lookup for use classification'!$C$4,B1936)),ISNUMBER(SEARCH('[1]Lookup for use classification'!$D$4,B1936)),ISNUMBER(SEARCH('[1]Lookup for use classification'!$E$4,B1936))),'[1]Lookup for use classification'!$A$4,IF(OR(ISNUMBER(SEARCH('[1]Lookup for use classification'!$B$5,B1936)),ISNUMBER(SEARCH('[1]Lookup for use classification'!$C$5,B1936)),ISNUMBER(SEARCH('[1]Lookup for use classification'!$D$5,B1936))),'[1]Lookup for use classification'!$A$5,IF(OR(ISNUMBER(SEARCH('[1]Lookup for use classification'!$B$7,B1936)),ISNUMBER(SEARCH('[1]Lookup for use classification'!$C$7,B1936)),ISNUMBER(SEARCH('[1]Lookup for use classification'!$D$7,B1936))),'[1]Lookup for use classification'!$A$7,IF(OR(ISNUMBER(SEARCH('[1]Lookup for use classification'!$B$9,B1936)),ISNUMBER(SEARCH('[1]Lookup for use classification'!$C$9,B1936)),ISNUMBER(SEARCH('[1]Lookup for use classification'!$D$9,B1936)),ISNUMBER(SEARCH('[1]Lookup for use classification'!$E$9,B1936)),ISNUMBER(SEARCH('[1]Lookup for use classification'!$F$9,B1936)),ISNUMBER(SEARCH('[1]Lookup for use classification'!$G$9,B1936)),ISNUMBER(SEARCH('[1]Lookup for use classification'!$H$9,B1936)),ISNUMBER(SEARCH('[1]Lookup for use classification'!$I$9,B1936)),ISNUMBER(SEARCH('[1]Lookup for use classification'!$J$9,B1936)),ISNUMBER(SEARCH('[1]Lookup for use classification'!$K$9,B1936))),'[1]Lookup for use classification'!$A$9,IF(OR(ISNUMBER(SEARCH('[1]Lookup for use classification'!$B$10,B1936)),ISNUMBER(SEARCH('[1]Lookup for use classification'!$C$10,B1936)),ISNUMBER(SEARCH('[1]Lookup for use classification'!$D$10,B1936)),ISNUMBER(SEARCH('[1]Lookup for use classification'!$E$10,B1936)),ISNUMBER(SEARCH('[1]Lookup for use classification'!$F$10,B1936)),ISNUMBER(SEARCH('[1]Lookup for use classification'!$G$10,B1936))),'[1]Lookup for use classification'!$A$10,IF(OR(ISNUMBER(SEARCH('[1]Lookup for use classification'!$B$11,B1936)),ISNUMBER(SEARCH('[1]Lookup for use classification'!$C$11,B1936))),'[1]Lookup for use classification'!$A$11,IF(OR(ISNUMBER(SEARCH('[1]Lookup for use classification'!$B$12,B1936)),ISNUMBER(SEARCH('[1]Lookup for use classification'!$C$12,B1936))),'[1]Lookup for use classification'!$A$12,IF(OR(ISNUMBER(SEARCH('[1]Lookup for use classification'!$B$13,B1936)),ISNUMBER(SEARCH('[1]Lookup for use classification'!$C$13,B1936)),ISNUMBER(SEARCH('[1]Lookup for use classification'!$D$13,B1936)),,ISNUMBER(SEARCH('[1]Lookup for use classification'!$C$13,B1936)),ISNUMBER(SEARCH('[1]Lookup for use classification'!$E$13,B1936))),'[1]Lookup for use classification'!$A$13,IF(OR(ISNUMBER(SEARCH('[1]Lookup for use classification'!$B$14,B1936)),ISNUMBER(SEARCH('[1]Lookup for use classification'!$C$14,B1936))),'[1]Lookup for use classification'!$A$14,"Other"))))))))))))</f>
        <v>Other</v>
      </c>
      <c r="D1936" s="27">
        <v>800</v>
      </c>
      <c r="E1936" s="29"/>
      <c r="F1936" s="29"/>
    </row>
    <row r="1937" spans="1:6">
      <c r="A1937" s="16" t="s">
        <v>1579</v>
      </c>
      <c r="B1937" s="26" t="s">
        <v>1573</v>
      </c>
      <c r="C1937" s="133" t="str">
        <f>IF(OR(ISNUMBER(SEARCH('[1]Lookup for use classification'!$B$1,B1937)),ISNUMBER(SEARCH('[1]Lookup for use classification'!$C$1,B1937)),ISNUMBER(SEARCH('[1]Lookup for use classification'!$D$1,B1937)),ISNUMBER(SEARCH('[1]Lookup for use classification'!$E$1,B1937))),'[1]Lookup for use classification'!$A$1,IF(ISNUMBER(SEARCH('[1]Lookup for use classification'!$B$2,B1937)),'[1]Lookup for use classification'!$A$2,IF(ISNUMBER(SEARCH('[1]Lookup for use classification'!$B$3,B1937)),'[1]Lookup for use classification'!$A$3,IF(OR(ISNUMBER(SEARCH('[1]Lookup for use classification'!$B$4,B1937)),ISNUMBER(SEARCH('[1]Lookup for use classification'!$C$4,B1937)),ISNUMBER(SEARCH('[1]Lookup for use classification'!$D$4,B1937)),ISNUMBER(SEARCH('[1]Lookup for use classification'!$E$4,B1937))),'[1]Lookup for use classification'!$A$4,IF(OR(ISNUMBER(SEARCH('[1]Lookup for use classification'!$B$5,B1937)),ISNUMBER(SEARCH('[1]Lookup for use classification'!$C$5,B1937)),ISNUMBER(SEARCH('[1]Lookup for use classification'!$D$5,B1937))),'[1]Lookup for use classification'!$A$5,IF(OR(ISNUMBER(SEARCH('[1]Lookup for use classification'!$B$7,B1937)),ISNUMBER(SEARCH('[1]Lookup for use classification'!$C$7,B1937)),ISNUMBER(SEARCH('[1]Lookup for use classification'!$D$7,B1937))),'[1]Lookup for use classification'!$A$7,IF(OR(ISNUMBER(SEARCH('[1]Lookup for use classification'!$B$9,B1937)),ISNUMBER(SEARCH('[1]Lookup for use classification'!$C$9,B1937)),ISNUMBER(SEARCH('[1]Lookup for use classification'!$D$9,B1937)),ISNUMBER(SEARCH('[1]Lookup for use classification'!$E$9,B1937)),ISNUMBER(SEARCH('[1]Lookup for use classification'!$F$9,B1937)),ISNUMBER(SEARCH('[1]Lookup for use classification'!$G$9,B1937)),ISNUMBER(SEARCH('[1]Lookup for use classification'!$H$9,B1937)),ISNUMBER(SEARCH('[1]Lookup for use classification'!$I$9,B1937)),ISNUMBER(SEARCH('[1]Lookup for use classification'!$J$9,B1937)),ISNUMBER(SEARCH('[1]Lookup for use classification'!$K$9,B1937))),'[1]Lookup for use classification'!$A$9,IF(OR(ISNUMBER(SEARCH('[1]Lookup for use classification'!$B$10,B1937)),ISNUMBER(SEARCH('[1]Lookup for use classification'!$C$10,B1937)),ISNUMBER(SEARCH('[1]Lookup for use classification'!$D$10,B1937)),ISNUMBER(SEARCH('[1]Lookup for use classification'!$E$10,B1937)),ISNUMBER(SEARCH('[1]Lookup for use classification'!$F$10,B1937)),ISNUMBER(SEARCH('[1]Lookup for use classification'!$G$10,B1937))),'[1]Lookup for use classification'!$A$10,IF(OR(ISNUMBER(SEARCH('[1]Lookup for use classification'!$B$11,B1937)),ISNUMBER(SEARCH('[1]Lookup for use classification'!$C$11,B1937))),'[1]Lookup for use classification'!$A$11,IF(OR(ISNUMBER(SEARCH('[1]Lookup for use classification'!$B$12,B1937)),ISNUMBER(SEARCH('[1]Lookup for use classification'!$C$12,B1937))),'[1]Lookup for use classification'!$A$12,IF(OR(ISNUMBER(SEARCH('[1]Lookup for use classification'!$B$13,B1937)),ISNUMBER(SEARCH('[1]Lookup for use classification'!$C$13,B1937)),ISNUMBER(SEARCH('[1]Lookup for use classification'!$D$13,B1937)),,ISNUMBER(SEARCH('[1]Lookup for use classification'!$C$13,B1937)),ISNUMBER(SEARCH('[1]Lookup for use classification'!$E$13,B1937))),'[1]Lookup for use classification'!$A$13,IF(OR(ISNUMBER(SEARCH('[1]Lookup for use classification'!$B$14,B1937)),ISNUMBER(SEARCH('[1]Lookup for use classification'!$C$14,B1937))),'[1]Lookup for use classification'!$A$14,"Other"))))))))))))</f>
        <v>Other</v>
      </c>
      <c r="D1937" s="27"/>
      <c r="E1937" s="29"/>
      <c r="F1937" s="29"/>
    </row>
    <row r="1938" spans="1:6">
      <c r="A1938" s="16" t="s">
        <v>1579</v>
      </c>
      <c r="B1938" s="26" t="s">
        <v>1574</v>
      </c>
      <c r="C1938" s="133" t="str">
        <f>IF(OR(ISNUMBER(SEARCH('[1]Lookup for use classification'!$B$1,B1938)),ISNUMBER(SEARCH('[1]Lookup for use classification'!$C$1,B1938)),ISNUMBER(SEARCH('[1]Lookup for use classification'!$D$1,B1938)),ISNUMBER(SEARCH('[1]Lookup for use classification'!$E$1,B1938))),'[1]Lookup for use classification'!$A$1,IF(ISNUMBER(SEARCH('[1]Lookup for use classification'!$B$2,B1938)),'[1]Lookup for use classification'!$A$2,IF(ISNUMBER(SEARCH('[1]Lookup for use classification'!$B$3,B1938)),'[1]Lookup for use classification'!$A$3,IF(OR(ISNUMBER(SEARCH('[1]Lookup for use classification'!$B$4,B1938)),ISNUMBER(SEARCH('[1]Lookup for use classification'!$C$4,B1938)),ISNUMBER(SEARCH('[1]Lookup for use classification'!$D$4,B1938)),ISNUMBER(SEARCH('[1]Lookup for use classification'!$E$4,B1938))),'[1]Lookup for use classification'!$A$4,IF(OR(ISNUMBER(SEARCH('[1]Lookup for use classification'!$B$5,B1938)),ISNUMBER(SEARCH('[1]Lookup for use classification'!$C$5,B1938)),ISNUMBER(SEARCH('[1]Lookup for use classification'!$D$5,B1938))),'[1]Lookup for use classification'!$A$5,IF(OR(ISNUMBER(SEARCH('[1]Lookup for use classification'!$B$7,B1938)),ISNUMBER(SEARCH('[1]Lookup for use classification'!$C$7,B1938)),ISNUMBER(SEARCH('[1]Lookup for use classification'!$D$7,B1938))),'[1]Lookup for use classification'!$A$7,IF(OR(ISNUMBER(SEARCH('[1]Lookup for use classification'!$B$9,B1938)),ISNUMBER(SEARCH('[1]Lookup for use classification'!$C$9,B1938)),ISNUMBER(SEARCH('[1]Lookup for use classification'!$D$9,B1938)),ISNUMBER(SEARCH('[1]Lookup for use classification'!$E$9,B1938)),ISNUMBER(SEARCH('[1]Lookup for use classification'!$F$9,B1938)),ISNUMBER(SEARCH('[1]Lookup for use classification'!$G$9,B1938)),ISNUMBER(SEARCH('[1]Lookup for use classification'!$H$9,B1938)),ISNUMBER(SEARCH('[1]Lookup for use classification'!$I$9,B1938)),ISNUMBER(SEARCH('[1]Lookup for use classification'!$J$9,B1938)),ISNUMBER(SEARCH('[1]Lookup for use classification'!$K$9,B1938))),'[1]Lookup for use classification'!$A$9,IF(OR(ISNUMBER(SEARCH('[1]Lookup for use classification'!$B$10,B1938)),ISNUMBER(SEARCH('[1]Lookup for use classification'!$C$10,B1938)),ISNUMBER(SEARCH('[1]Lookup for use classification'!$D$10,B1938)),ISNUMBER(SEARCH('[1]Lookup for use classification'!$E$10,B1938)),ISNUMBER(SEARCH('[1]Lookup for use classification'!$F$10,B1938)),ISNUMBER(SEARCH('[1]Lookup for use classification'!$G$10,B1938))),'[1]Lookup for use classification'!$A$10,IF(OR(ISNUMBER(SEARCH('[1]Lookup for use classification'!$B$11,B1938)),ISNUMBER(SEARCH('[1]Lookup for use classification'!$C$11,B1938))),'[1]Lookup for use classification'!$A$11,IF(OR(ISNUMBER(SEARCH('[1]Lookup for use classification'!$B$12,B1938)),ISNUMBER(SEARCH('[1]Lookup for use classification'!$C$12,B1938))),'[1]Lookup for use classification'!$A$12,IF(OR(ISNUMBER(SEARCH('[1]Lookup for use classification'!$B$13,B1938)),ISNUMBER(SEARCH('[1]Lookup for use classification'!$C$13,B1938)),ISNUMBER(SEARCH('[1]Lookup for use classification'!$D$13,B1938)),,ISNUMBER(SEARCH('[1]Lookup for use classification'!$C$13,B1938)),ISNUMBER(SEARCH('[1]Lookup for use classification'!$E$13,B1938))),'[1]Lookup for use classification'!$A$13,IF(OR(ISNUMBER(SEARCH('[1]Lookup for use classification'!$B$14,B1938)),ISNUMBER(SEARCH('[1]Lookup for use classification'!$C$14,B1938))),'[1]Lookup for use classification'!$A$14,"Other"))))))))))))</f>
        <v>Public Assembly</v>
      </c>
      <c r="D1938" s="27"/>
      <c r="E1938" s="29" t="s">
        <v>6</v>
      </c>
      <c r="F1938" s="29" t="s">
        <v>6</v>
      </c>
    </row>
    <row r="1939" spans="1:6">
      <c r="A1939" s="16" t="s">
        <v>1579</v>
      </c>
      <c r="B1939" s="26" t="s">
        <v>1575</v>
      </c>
      <c r="C1939" s="133" t="str">
        <f>IF(OR(ISNUMBER(SEARCH('[1]Lookup for use classification'!$B$1,B1939)),ISNUMBER(SEARCH('[1]Lookup for use classification'!$C$1,B1939)),ISNUMBER(SEARCH('[1]Lookup for use classification'!$D$1,B1939)),ISNUMBER(SEARCH('[1]Lookup for use classification'!$E$1,B1939))),'[1]Lookup for use classification'!$A$1,IF(ISNUMBER(SEARCH('[1]Lookup for use classification'!$B$2,B1939)),'[1]Lookup for use classification'!$A$2,IF(ISNUMBER(SEARCH('[1]Lookup for use classification'!$B$3,B1939)),'[1]Lookup for use classification'!$A$3,IF(OR(ISNUMBER(SEARCH('[1]Lookup for use classification'!$B$4,B1939)),ISNUMBER(SEARCH('[1]Lookup for use classification'!$C$4,B1939)),ISNUMBER(SEARCH('[1]Lookup for use classification'!$D$4,B1939)),ISNUMBER(SEARCH('[1]Lookup for use classification'!$E$4,B1939))),'[1]Lookup for use classification'!$A$4,IF(OR(ISNUMBER(SEARCH('[1]Lookup for use classification'!$B$5,B1939)),ISNUMBER(SEARCH('[1]Lookup for use classification'!$C$5,B1939)),ISNUMBER(SEARCH('[1]Lookup for use classification'!$D$5,B1939))),'[1]Lookup for use classification'!$A$5,IF(OR(ISNUMBER(SEARCH('[1]Lookup for use classification'!$B$7,B1939)),ISNUMBER(SEARCH('[1]Lookup for use classification'!$C$7,B1939)),ISNUMBER(SEARCH('[1]Lookup for use classification'!$D$7,B1939))),'[1]Lookup for use classification'!$A$7,IF(OR(ISNUMBER(SEARCH('[1]Lookup for use classification'!$B$9,B1939)),ISNUMBER(SEARCH('[1]Lookup for use classification'!$C$9,B1939)),ISNUMBER(SEARCH('[1]Lookup for use classification'!$D$9,B1939)),ISNUMBER(SEARCH('[1]Lookup for use classification'!$E$9,B1939)),ISNUMBER(SEARCH('[1]Lookup for use classification'!$F$9,B1939)),ISNUMBER(SEARCH('[1]Lookup for use classification'!$G$9,B1939)),ISNUMBER(SEARCH('[1]Lookup for use classification'!$H$9,B1939)),ISNUMBER(SEARCH('[1]Lookup for use classification'!$I$9,B1939)),ISNUMBER(SEARCH('[1]Lookup for use classification'!$J$9,B1939)),ISNUMBER(SEARCH('[1]Lookup for use classification'!$K$9,B1939))),'[1]Lookup for use classification'!$A$9,IF(OR(ISNUMBER(SEARCH('[1]Lookup for use classification'!$B$10,B1939)),ISNUMBER(SEARCH('[1]Lookup for use classification'!$C$10,B1939)),ISNUMBER(SEARCH('[1]Lookup for use classification'!$D$10,B1939)),ISNUMBER(SEARCH('[1]Lookup for use classification'!$E$10,B1939)),ISNUMBER(SEARCH('[1]Lookup for use classification'!$F$10,B1939)),ISNUMBER(SEARCH('[1]Lookup for use classification'!$G$10,B1939))),'[1]Lookup for use classification'!$A$10,IF(OR(ISNUMBER(SEARCH('[1]Lookup for use classification'!$B$11,B1939)),ISNUMBER(SEARCH('[1]Lookup for use classification'!$C$11,B1939))),'[1]Lookup for use classification'!$A$11,IF(OR(ISNUMBER(SEARCH('[1]Lookup for use classification'!$B$12,B1939)),ISNUMBER(SEARCH('[1]Lookup for use classification'!$C$12,B1939))),'[1]Lookup for use classification'!$A$12,IF(OR(ISNUMBER(SEARCH('[1]Lookup for use classification'!$B$13,B1939)),ISNUMBER(SEARCH('[1]Lookup for use classification'!$C$13,B1939)),ISNUMBER(SEARCH('[1]Lookup for use classification'!$D$13,B1939)),,ISNUMBER(SEARCH('[1]Lookup for use classification'!$C$13,B1939)),ISNUMBER(SEARCH('[1]Lookup for use classification'!$E$13,B1939))),'[1]Lookup for use classification'!$A$13,IF(OR(ISNUMBER(SEARCH('[1]Lookup for use classification'!$B$14,B1939)),ISNUMBER(SEARCH('[1]Lookup for use classification'!$C$14,B1939))),'[1]Lookup for use classification'!$A$14,"Other"))))))))))))</f>
        <v>Office</v>
      </c>
      <c r="D1939" s="27"/>
      <c r="E1939" s="29" t="s">
        <v>6</v>
      </c>
      <c r="F1939" s="29" t="s">
        <v>6</v>
      </c>
    </row>
    <row r="1940" spans="1:6">
      <c r="A1940" s="16" t="s">
        <v>1579</v>
      </c>
      <c r="B1940" s="26" t="s">
        <v>37</v>
      </c>
      <c r="C1940" s="133" t="str">
        <f>IF(OR(ISNUMBER(SEARCH('[1]Lookup for use classification'!$B$1,B1940)),ISNUMBER(SEARCH('[1]Lookup for use classification'!$C$1,B1940)),ISNUMBER(SEARCH('[1]Lookup for use classification'!$D$1,B1940)),ISNUMBER(SEARCH('[1]Lookup for use classification'!$E$1,B1940))),'[1]Lookup for use classification'!$A$1,IF(ISNUMBER(SEARCH('[1]Lookup for use classification'!$B$2,B1940)),'[1]Lookup for use classification'!$A$2,IF(ISNUMBER(SEARCH('[1]Lookup for use classification'!$B$3,B1940)),'[1]Lookup for use classification'!$A$3,IF(OR(ISNUMBER(SEARCH('[1]Lookup for use classification'!$B$4,B1940)),ISNUMBER(SEARCH('[1]Lookup for use classification'!$C$4,B1940)),ISNUMBER(SEARCH('[1]Lookup for use classification'!$D$4,B1940)),ISNUMBER(SEARCH('[1]Lookup for use classification'!$E$4,B1940))),'[1]Lookup for use classification'!$A$4,IF(OR(ISNUMBER(SEARCH('[1]Lookup for use classification'!$B$5,B1940)),ISNUMBER(SEARCH('[1]Lookup for use classification'!$C$5,B1940)),ISNUMBER(SEARCH('[1]Lookup for use classification'!$D$5,B1940))),'[1]Lookup for use classification'!$A$5,IF(OR(ISNUMBER(SEARCH('[1]Lookup for use classification'!$B$7,B1940)),ISNUMBER(SEARCH('[1]Lookup for use classification'!$C$7,B1940)),ISNUMBER(SEARCH('[1]Lookup for use classification'!$D$7,B1940))),'[1]Lookup for use classification'!$A$7,IF(OR(ISNUMBER(SEARCH('[1]Lookup for use classification'!$B$9,B1940)),ISNUMBER(SEARCH('[1]Lookup for use classification'!$C$9,B1940)),ISNUMBER(SEARCH('[1]Lookup for use classification'!$D$9,B1940)),ISNUMBER(SEARCH('[1]Lookup for use classification'!$E$9,B1940)),ISNUMBER(SEARCH('[1]Lookup for use classification'!$F$9,B1940)),ISNUMBER(SEARCH('[1]Lookup for use classification'!$G$9,B1940)),ISNUMBER(SEARCH('[1]Lookup for use classification'!$H$9,B1940)),ISNUMBER(SEARCH('[1]Lookup for use classification'!$I$9,B1940)),ISNUMBER(SEARCH('[1]Lookup for use classification'!$J$9,B1940)),ISNUMBER(SEARCH('[1]Lookup for use classification'!$K$9,B1940))),'[1]Lookup for use classification'!$A$9,IF(OR(ISNUMBER(SEARCH('[1]Lookup for use classification'!$B$10,B1940)),ISNUMBER(SEARCH('[1]Lookup for use classification'!$C$10,B1940)),ISNUMBER(SEARCH('[1]Lookup for use classification'!$D$10,B1940)),ISNUMBER(SEARCH('[1]Lookup for use classification'!$E$10,B1940)),ISNUMBER(SEARCH('[1]Lookup for use classification'!$F$10,B1940)),ISNUMBER(SEARCH('[1]Lookup for use classification'!$G$10,B1940))),'[1]Lookup for use classification'!$A$10,IF(OR(ISNUMBER(SEARCH('[1]Lookup for use classification'!$B$11,B1940)),ISNUMBER(SEARCH('[1]Lookup for use classification'!$C$11,B1940))),'[1]Lookup for use classification'!$A$11,IF(OR(ISNUMBER(SEARCH('[1]Lookup for use classification'!$B$12,B1940)),ISNUMBER(SEARCH('[1]Lookup for use classification'!$C$12,B1940))),'[1]Lookup for use classification'!$A$12,IF(OR(ISNUMBER(SEARCH('[1]Lookup for use classification'!$B$13,B1940)),ISNUMBER(SEARCH('[1]Lookup for use classification'!$C$13,B1940)),ISNUMBER(SEARCH('[1]Lookup for use classification'!$D$13,B1940)),,ISNUMBER(SEARCH('[1]Lookup for use classification'!$C$13,B1940)),ISNUMBER(SEARCH('[1]Lookup for use classification'!$E$13,B1940))),'[1]Lookup for use classification'!$A$13,IF(OR(ISNUMBER(SEARCH('[1]Lookup for use classification'!$B$14,B1940)),ISNUMBER(SEARCH('[1]Lookup for use classification'!$C$14,B1940))),'[1]Lookup for use classification'!$A$14,"Other"))))))))))))</f>
        <v>Office</v>
      </c>
      <c r="D1940" s="27"/>
      <c r="E1940" s="29"/>
      <c r="F1940" s="29"/>
    </row>
    <row r="1941" spans="1:6">
      <c r="A1941" s="16" t="s">
        <v>1579</v>
      </c>
      <c r="B1941" s="26" t="s">
        <v>164</v>
      </c>
      <c r="C1941" s="133" t="str">
        <f>IF(OR(ISNUMBER(SEARCH('[1]Lookup for use classification'!$B$1,B1941)),ISNUMBER(SEARCH('[1]Lookup for use classification'!$C$1,B1941)),ISNUMBER(SEARCH('[1]Lookup for use classification'!$D$1,B1941)),ISNUMBER(SEARCH('[1]Lookup for use classification'!$E$1,B1941))),'[1]Lookup for use classification'!$A$1,IF(ISNUMBER(SEARCH('[1]Lookup for use classification'!$B$2,B1941)),'[1]Lookup for use classification'!$A$2,IF(ISNUMBER(SEARCH('[1]Lookup for use classification'!$B$3,B1941)),'[1]Lookup for use classification'!$A$3,IF(OR(ISNUMBER(SEARCH('[1]Lookup for use classification'!$B$4,B1941)),ISNUMBER(SEARCH('[1]Lookup for use classification'!$C$4,B1941)),ISNUMBER(SEARCH('[1]Lookup for use classification'!$D$4,B1941)),ISNUMBER(SEARCH('[1]Lookup for use classification'!$E$4,B1941))),'[1]Lookup for use classification'!$A$4,IF(OR(ISNUMBER(SEARCH('[1]Lookup for use classification'!$B$5,B1941)),ISNUMBER(SEARCH('[1]Lookup for use classification'!$C$5,B1941)),ISNUMBER(SEARCH('[1]Lookup for use classification'!$D$5,B1941))),'[1]Lookup for use classification'!$A$5,IF(OR(ISNUMBER(SEARCH('[1]Lookup for use classification'!$B$7,B1941)),ISNUMBER(SEARCH('[1]Lookup for use classification'!$C$7,B1941)),ISNUMBER(SEARCH('[1]Lookup for use classification'!$D$7,B1941))),'[1]Lookup for use classification'!$A$7,IF(OR(ISNUMBER(SEARCH('[1]Lookup for use classification'!$B$9,B1941)),ISNUMBER(SEARCH('[1]Lookup for use classification'!$C$9,B1941)),ISNUMBER(SEARCH('[1]Lookup for use classification'!$D$9,B1941)),ISNUMBER(SEARCH('[1]Lookup for use classification'!$E$9,B1941)),ISNUMBER(SEARCH('[1]Lookup for use classification'!$F$9,B1941)),ISNUMBER(SEARCH('[1]Lookup for use classification'!$G$9,B1941)),ISNUMBER(SEARCH('[1]Lookup for use classification'!$H$9,B1941)),ISNUMBER(SEARCH('[1]Lookup for use classification'!$I$9,B1941)),ISNUMBER(SEARCH('[1]Lookup for use classification'!$J$9,B1941)),ISNUMBER(SEARCH('[1]Lookup for use classification'!$K$9,B1941))),'[1]Lookup for use classification'!$A$9,IF(OR(ISNUMBER(SEARCH('[1]Lookup for use classification'!$B$10,B1941)),ISNUMBER(SEARCH('[1]Lookup for use classification'!$C$10,B1941)),ISNUMBER(SEARCH('[1]Lookup for use classification'!$D$10,B1941)),ISNUMBER(SEARCH('[1]Lookup for use classification'!$E$10,B1941)),ISNUMBER(SEARCH('[1]Lookup for use classification'!$F$10,B1941)),ISNUMBER(SEARCH('[1]Lookup for use classification'!$G$10,B1941))),'[1]Lookup for use classification'!$A$10,IF(OR(ISNUMBER(SEARCH('[1]Lookup for use classification'!$B$11,B1941)),ISNUMBER(SEARCH('[1]Lookup for use classification'!$C$11,B1941))),'[1]Lookup for use classification'!$A$11,IF(OR(ISNUMBER(SEARCH('[1]Lookup for use classification'!$B$12,B1941)),ISNUMBER(SEARCH('[1]Lookup for use classification'!$C$12,B1941))),'[1]Lookup for use classification'!$A$12,IF(OR(ISNUMBER(SEARCH('[1]Lookup for use classification'!$B$13,B1941)),ISNUMBER(SEARCH('[1]Lookup for use classification'!$C$13,B1941)),ISNUMBER(SEARCH('[1]Lookup for use classification'!$D$13,B1941)),,ISNUMBER(SEARCH('[1]Lookup for use classification'!$C$13,B1941)),ISNUMBER(SEARCH('[1]Lookup for use classification'!$E$13,B1941))),'[1]Lookup for use classification'!$A$13,IF(OR(ISNUMBER(SEARCH('[1]Lookup for use classification'!$B$14,B1941)),ISNUMBER(SEARCH('[1]Lookup for use classification'!$C$14,B1941))),'[1]Lookup for use classification'!$A$14,"Other"))))))))))))</f>
        <v>Other</v>
      </c>
      <c r="D1941" s="27"/>
      <c r="E1941" s="29"/>
      <c r="F1941" s="29"/>
    </row>
    <row r="1942" spans="1:6">
      <c r="A1942" s="16" t="s">
        <v>1579</v>
      </c>
      <c r="B1942" s="26" t="s">
        <v>97</v>
      </c>
      <c r="C1942" s="133" t="str">
        <f>IF(OR(ISNUMBER(SEARCH('[1]Lookup for use classification'!$B$1,B1942)),ISNUMBER(SEARCH('[1]Lookup for use classification'!$C$1,B1942)),ISNUMBER(SEARCH('[1]Lookup for use classification'!$D$1,B1942)),ISNUMBER(SEARCH('[1]Lookup for use classification'!$E$1,B1942))),'[1]Lookup for use classification'!$A$1,IF(ISNUMBER(SEARCH('[1]Lookup for use classification'!$B$2,B1942)),'[1]Lookup for use classification'!$A$2,IF(ISNUMBER(SEARCH('[1]Lookup for use classification'!$B$3,B1942)),'[1]Lookup for use classification'!$A$3,IF(OR(ISNUMBER(SEARCH('[1]Lookup for use classification'!$B$4,B1942)),ISNUMBER(SEARCH('[1]Lookup for use classification'!$C$4,B1942)),ISNUMBER(SEARCH('[1]Lookup for use classification'!$D$4,B1942)),ISNUMBER(SEARCH('[1]Lookup for use classification'!$E$4,B1942))),'[1]Lookup for use classification'!$A$4,IF(OR(ISNUMBER(SEARCH('[1]Lookup for use classification'!$B$5,B1942)),ISNUMBER(SEARCH('[1]Lookup for use classification'!$C$5,B1942)),ISNUMBER(SEARCH('[1]Lookup for use classification'!$D$5,B1942))),'[1]Lookup for use classification'!$A$5,IF(OR(ISNUMBER(SEARCH('[1]Lookup for use classification'!$B$7,B1942)),ISNUMBER(SEARCH('[1]Lookup for use classification'!$C$7,B1942)),ISNUMBER(SEARCH('[1]Lookup for use classification'!$D$7,B1942))),'[1]Lookup for use classification'!$A$7,IF(OR(ISNUMBER(SEARCH('[1]Lookup for use classification'!$B$9,B1942)),ISNUMBER(SEARCH('[1]Lookup for use classification'!$C$9,B1942)),ISNUMBER(SEARCH('[1]Lookup for use classification'!$D$9,B1942)),ISNUMBER(SEARCH('[1]Lookup for use classification'!$E$9,B1942)),ISNUMBER(SEARCH('[1]Lookup for use classification'!$F$9,B1942)),ISNUMBER(SEARCH('[1]Lookup for use classification'!$G$9,B1942)),ISNUMBER(SEARCH('[1]Lookup for use classification'!$H$9,B1942)),ISNUMBER(SEARCH('[1]Lookup for use classification'!$I$9,B1942)),ISNUMBER(SEARCH('[1]Lookup for use classification'!$J$9,B1942)),ISNUMBER(SEARCH('[1]Lookup for use classification'!$K$9,B1942))),'[1]Lookup for use classification'!$A$9,IF(OR(ISNUMBER(SEARCH('[1]Lookup for use classification'!$B$10,B1942)),ISNUMBER(SEARCH('[1]Lookup for use classification'!$C$10,B1942)),ISNUMBER(SEARCH('[1]Lookup for use classification'!$D$10,B1942)),ISNUMBER(SEARCH('[1]Lookup for use classification'!$E$10,B1942)),ISNUMBER(SEARCH('[1]Lookup for use classification'!$F$10,B1942)),ISNUMBER(SEARCH('[1]Lookup for use classification'!$G$10,B1942))),'[1]Lookup for use classification'!$A$10,IF(OR(ISNUMBER(SEARCH('[1]Lookup for use classification'!$B$11,B1942)),ISNUMBER(SEARCH('[1]Lookup for use classification'!$C$11,B1942))),'[1]Lookup for use classification'!$A$11,IF(OR(ISNUMBER(SEARCH('[1]Lookup for use classification'!$B$12,B1942)),ISNUMBER(SEARCH('[1]Lookup for use classification'!$C$12,B1942))),'[1]Lookup for use classification'!$A$12,IF(OR(ISNUMBER(SEARCH('[1]Lookup for use classification'!$B$13,B1942)),ISNUMBER(SEARCH('[1]Lookup for use classification'!$C$13,B1942)),ISNUMBER(SEARCH('[1]Lookup for use classification'!$D$13,B1942)),,ISNUMBER(SEARCH('[1]Lookup for use classification'!$C$13,B1942)),ISNUMBER(SEARCH('[1]Lookup for use classification'!$E$13,B1942))),'[1]Lookup for use classification'!$A$13,IF(OR(ISNUMBER(SEARCH('[1]Lookup for use classification'!$B$14,B1942)),ISNUMBER(SEARCH('[1]Lookup for use classification'!$C$14,B1942))),'[1]Lookup for use classification'!$A$14,"Other"))))))))))))</f>
        <v>Public Assembly</v>
      </c>
      <c r="D1942" s="27"/>
      <c r="E1942" s="29"/>
      <c r="F1942" s="29"/>
    </row>
    <row r="1943" spans="1:6">
      <c r="A1943" s="16" t="s">
        <v>1579</v>
      </c>
      <c r="B1943" s="26" t="s">
        <v>1576</v>
      </c>
      <c r="C1943" s="133" t="str">
        <f>IF(OR(ISNUMBER(SEARCH('[1]Lookup for use classification'!$B$1,B1943)),ISNUMBER(SEARCH('[1]Lookup for use classification'!$C$1,B1943)),ISNUMBER(SEARCH('[1]Lookup for use classification'!$D$1,B1943)),ISNUMBER(SEARCH('[1]Lookup for use classification'!$E$1,B1943))),'[1]Lookup for use classification'!$A$1,IF(ISNUMBER(SEARCH('[1]Lookup for use classification'!$B$2,B1943)),'[1]Lookup for use classification'!$A$2,IF(ISNUMBER(SEARCH('[1]Lookup for use classification'!$B$3,B1943)),'[1]Lookup for use classification'!$A$3,IF(OR(ISNUMBER(SEARCH('[1]Lookup for use classification'!$B$4,B1943)),ISNUMBER(SEARCH('[1]Lookup for use classification'!$C$4,B1943)),ISNUMBER(SEARCH('[1]Lookup for use classification'!$D$4,B1943)),ISNUMBER(SEARCH('[1]Lookup for use classification'!$E$4,B1943))),'[1]Lookup for use classification'!$A$4,IF(OR(ISNUMBER(SEARCH('[1]Lookup for use classification'!$B$5,B1943)),ISNUMBER(SEARCH('[1]Lookup for use classification'!$C$5,B1943)),ISNUMBER(SEARCH('[1]Lookup for use classification'!$D$5,B1943))),'[1]Lookup for use classification'!$A$5,IF(OR(ISNUMBER(SEARCH('[1]Lookup for use classification'!$B$7,B1943)),ISNUMBER(SEARCH('[1]Lookup for use classification'!$C$7,B1943)),ISNUMBER(SEARCH('[1]Lookup for use classification'!$D$7,B1943))),'[1]Lookup for use classification'!$A$7,IF(OR(ISNUMBER(SEARCH('[1]Lookup for use classification'!$B$9,B1943)),ISNUMBER(SEARCH('[1]Lookup for use classification'!$C$9,B1943)),ISNUMBER(SEARCH('[1]Lookup for use classification'!$D$9,B1943)),ISNUMBER(SEARCH('[1]Lookup for use classification'!$E$9,B1943)),ISNUMBER(SEARCH('[1]Lookup for use classification'!$F$9,B1943)),ISNUMBER(SEARCH('[1]Lookup for use classification'!$G$9,B1943)),ISNUMBER(SEARCH('[1]Lookup for use classification'!$H$9,B1943)),ISNUMBER(SEARCH('[1]Lookup for use classification'!$I$9,B1943)),ISNUMBER(SEARCH('[1]Lookup for use classification'!$J$9,B1943)),ISNUMBER(SEARCH('[1]Lookup for use classification'!$K$9,B1943))),'[1]Lookup for use classification'!$A$9,IF(OR(ISNUMBER(SEARCH('[1]Lookup for use classification'!$B$10,B1943)),ISNUMBER(SEARCH('[1]Lookup for use classification'!$C$10,B1943)),ISNUMBER(SEARCH('[1]Lookup for use classification'!$D$10,B1943)),ISNUMBER(SEARCH('[1]Lookup for use classification'!$E$10,B1943)),ISNUMBER(SEARCH('[1]Lookup for use classification'!$F$10,B1943)),ISNUMBER(SEARCH('[1]Lookup for use classification'!$G$10,B1943))),'[1]Lookup for use classification'!$A$10,IF(OR(ISNUMBER(SEARCH('[1]Lookup for use classification'!$B$11,B1943)),ISNUMBER(SEARCH('[1]Lookup for use classification'!$C$11,B1943))),'[1]Lookup for use classification'!$A$11,IF(OR(ISNUMBER(SEARCH('[1]Lookup for use classification'!$B$12,B1943)),ISNUMBER(SEARCH('[1]Lookup for use classification'!$C$12,B1943))),'[1]Lookup for use classification'!$A$12,IF(OR(ISNUMBER(SEARCH('[1]Lookup for use classification'!$B$13,B1943)),ISNUMBER(SEARCH('[1]Lookup for use classification'!$C$13,B1943)),ISNUMBER(SEARCH('[1]Lookup for use classification'!$D$13,B1943)),,ISNUMBER(SEARCH('[1]Lookup for use classification'!$C$13,B1943)),ISNUMBER(SEARCH('[1]Lookup for use classification'!$E$13,B1943))),'[1]Lookup for use classification'!$A$13,IF(OR(ISNUMBER(SEARCH('[1]Lookup for use classification'!$B$14,B1943)),ISNUMBER(SEARCH('[1]Lookup for use classification'!$C$14,B1943))),'[1]Lookup for use classification'!$A$14,"Other"))))))))))))</f>
        <v>Public Assembly</v>
      </c>
      <c r="D1943" s="27"/>
      <c r="E1943" s="29"/>
      <c r="F1943" s="29"/>
    </row>
    <row r="1944" spans="1:6">
      <c r="A1944" s="16" t="s">
        <v>1579</v>
      </c>
      <c r="B1944" s="26" t="s">
        <v>58</v>
      </c>
      <c r="C1944" s="133" t="str">
        <f>IF(OR(ISNUMBER(SEARCH('[1]Lookup for use classification'!$B$1,B1944)),ISNUMBER(SEARCH('[1]Lookup for use classification'!$C$1,B1944)),ISNUMBER(SEARCH('[1]Lookup for use classification'!$D$1,B1944)),ISNUMBER(SEARCH('[1]Lookup for use classification'!$E$1,B1944))),'[1]Lookup for use classification'!$A$1,IF(ISNUMBER(SEARCH('[1]Lookup for use classification'!$B$2,B1944)),'[1]Lookup for use classification'!$A$2,IF(ISNUMBER(SEARCH('[1]Lookup for use classification'!$B$3,B1944)),'[1]Lookup for use classification'!$A$3,IF(OR(ISNUMBER(SEARCH('[1]Lookup for use classification'!$B$4,B1944)),ISNUMBER(SEARCH('[1]Lookup for use classification'!$C$4,B1944)),ISNUMBER(SEARCH('[1]Lookup for use classification'!$D$4,B1944)),ISNUMBER(SEARCH('[1]Lookup for use classification'!$E$4,B1944))),'[1]Lookup for use classification'!$A$4,IF(OR(ISNUMBER(SEARCH('[1]Lookup for use classification'!$B$5,B1944)),ISNUMBER(SEARCH('[1]Lookup for use classification'!$C$5,B1944)),ISNUMBER(SEARCH('[1]Lookup for use classification'!$D$5,B1944))),'[1]Lookup for use classification'!$A$5,IF(OR(ISNUMBER(SEARCH('[1]Lookup for use classification'!$B$7,B1944)),ISNUMBER(SEARCH('[1]Lookup for use classification'!$C$7,B1944)),ISNUMBER(SEARCH('[1]Lookup for use classification'!$D$7,B1944))),'[1]Lookup for use classification'!$A$7,IF(OR(ISNUMBER(SEARCH('[1]Lookup for use classification'!$B$9,B1944)),ISNUMBER(SEARCH('[1]Lookup for use classification'!$C$9,B1944)),ISNUMBER(SEARCH('[1]Lookup for use classification'!$D$9,B1944)),ISNUMBER(SEARCH('[1]Lookup for use classification'!$E$9,B1944)),ISNUMBER(SEARCH('[1]Lookup for use classification'!$F$9,B1944)),ISNUMBER(SEARCH('[1]Lookup for use classification'!$G$9,B1944)),ISNUMBER(SEARCH('[1]Lookup for use classification'!$H$9,B1944)),ISNUMBER(SEARCH('[1]Lookup for use classification'!$I$9,B1944)),ISNUMBER(SEARCH('[1]Lookup for use classification'!$J$9,B1944)),ISNUMBER(SEARCH('[1]Lookup for use classification'!$K$9,B1944))),'[1]Lookup for use classification'!$A$9,IF(OR(ISNUMBER(SEARCH('[1]Lookup for use classification'!$B$10,B1944)),ISNUMBER(SEARCH('[1]Lookup for use classification'!$C$10,B1944)),ISNUMBER(SEARCH('[1]Lookup for use classification'!$D$10,B1944)),ISNUMBER(SEARCH('[1]Lookup for use classification'!$E$10,B1944)),ISNUMBER(SEARCH('[1]Lookup for use classification'!$F$10,B1944)),ISNUMBER(SEARCH('[1]Lookup for use classification'!$G$10,B1944))),'[1]Lookup for use classification'!$A$10,IF(OR(ISNUMBER(SEARCH('[1]Lookup for use classification'!$B$11,B1944)),ISNUMBER(SEARCH('[1]Lookup for use classification'!$C$11,B1944))),'[1]Lookup for use classification'!$A$11,IF(OR(ISNUMBER(SEARCH('[1]Lookup for use classification'!$B$12,B1944)),ISNUMBER(SEARCH('[1]Lookup for use classification'!$C$12,B1944))),'[1]Lookup for use classification'!$A$12,IF(OR(ISNUMBER(SEARCH('[1]Lookup for use classification'!$B$13,B1944)),ISNUMBER(SEARCH('[1]Lookup for use classification'!$C$13,B1944)),ISNUMBER(SEARCH('[1]Lookup for use classification'!$D$13,B1944)),,ISNUMBER(SEARCH('[1]Lookup for use classification'!$C$13,B1944)),ISNUMBER(SEARCH('[1]Lookup for use classification'!$E$13,B1944))),'[1]Lookup for use classification'!$A$13,IF(OR(ISNUMBER(SEARCH('[1]Lookup for use classification'!$B$14,B1944)),ISNUMBER(SEARCH('[1]Lookup for use classification'!$C$14,B1944))),'[1]Lookup for use classification'!$A$14,"Other"))))))))))))</f>
        <v>Education - K - 12</v>
      </c>
      <c r="D1944" s="27">
        <v>7520</v>
      </c>
      <c r="E1944" s="29"/>
      <c r="F1944" s="29"/>
    </row>
    <row r="1945" spans="1:6">
      <c r="A1945" s="16" t="s">
        <v>1579</v>
      </c>
      <c r="B1945" s="26" t="s">
        <v>1365</v>
      </c>
      <c r="C1945" s="133" t="str">
        <f>IF(OR(ISNUMBER(SEARCH('[1]Lookup for use classification'!$B$1,B1945)),ISNUMBER(SEARCH('[1]Lookup for use classification'!$C$1,B1945)),ISNUMBER(SEARCH('[1]Lookup for use classification'!$D$1,B1945)),ISNUMBER(SEARCH('[1]Lookup for use classification'!$E$1,B1945))),'[1]Lookup for use classification'!$A$1,IF(ISNUMBER(SEARCH('[1]Lookup for use classification'!$B$2,B1945)),'[1]Lookup for use classification'!$A$2,IF(ISNUMBER(SEARCH('[1]Lookup for use classification'!$B$3,B1945)),'[1]Lookup for use classification'!$A$3,IF(OR(ISNUMBER(SEARCH('[1]Lookup for use classification'!$B$4,B1945)),ISNUMBER(SEARCH('[1]Lookup for use classification'!$C$4,B1945)),ISNUMBER(SEARCH('[1]Lookup for use classification'!$D$4,B1945)),ISNUMBER(SEARCH('[1]Lookup for use classification'!$E$4,B1945))),'[1]Lookup for use classification'!$A$4,IF(OR(ISNUMBER(SEARCH('[1]Lookup for use classification'!$B$5,B1945)),ISNUMBER(SEARCH('[1]Lookup for use classification'!$C$5,B1945)),ISNUMBER(SEARCH('[1]Lookup for use classification'!$D$5,B1945))),'[1]Lookup for use classification'!$A$5,IF(OR(ISNUMBER(SEARCH('[1]Lookup for use classification'!$B$7,B1945)),ISNUMBER(SEARCH('[1]Lookup for use classification'!$C$7,B1945)),ISNUMBER(SEARCH('[1]Lookup for use classification'!$D$7,B1945))),'[1]Lookup for use classification'!$A$7,IF(OR(ISNUMBER(SEARCH('[1]Lookup for use classification'!$B$9,B1945)),ISNUMBER(SEARCH('[1]Lookup for use classification'!$C$9,B1945)),ISNUMBER(SEARCH('[1]Lookup for use classification'!$D$9,B1945)),ISNUMBER(SEARCH('[1]Lookup for use classification'!$E$9,B1945)),ISNUMBER(SEARCH('[1]Lookup for use classification'!$F$9,B1945)),ISNUMBER(SEARCH('[1]Lookup for use classification'!$G$9,B1945)),ISNUMBER(SEARCH('[1]Lookup for use classification'!$H$9,B1945)),ISNUMBER(SEARCH('[1]Lookup for use classification'!$I$9,B1945)),ISNUMBER(SEARCH('[1]Lookup for use classification'!$J$9,B1945)),ISNUMBER(SEARCH('[1]Lookup for use classification'!$K$9,B1945))),'[1]Lookup for use classification'!$A$9,IF(OR(ISNUMBER(SEARCH('[1]Lookup for use classification'!$B$10,B1945)),ISNUMBER(SEARCH('[1]Lookup for use classification'!$C$10,B1945)),ISNUMBER(SEARCH('[1]Lookup for use classification'!$D$10,B1945)),ISNUMBER(SEARCH('[1]Lookup for use classification'!$E$10,B1945)),ISNUMBER(SEARCH('[1]Lookup for use classification'!$F$10,B1945)),ISNUMBER(SEARCH('[1]Lookup for use classification'!$G$10,B1945))),'[1]Lookup for use classification'!$A$10,IF(OR(ISNUMBER(SEARCH('[1]Lookup for use classification'!$B$11,B1945)),ISNUMBER(SEARCH('[1]Lookup for use classification'!$C$11,B1945))),'[1]Lookup for use classification'!$A$11,IF(OR(ISNUMBER(SEARCH('[1]Lookup for use classification'!$B$12,B1945)),ISNUMBER(SEARCH('[1]Lookup for use classification'!$C$12,B1945))),'[1]Lookup for use classification'!$A$12,IF(OR(ISNUMBER(SEARCH('[1]Lookup for use classification'!$B$13,B1945)),ISNUMBER(SEARCH('[1]Lookup for use classification'!$C$13,B1945)),ISNUMBER(SEARCH('[1]Lookup for use classification'!$D$13,B1945)),,ISNUMBER(SEARCH('[1]Lookup for use classification'!$C$13,B1945)),ISNUMBER(SEARCH('[1]Lookup for use classification'!$E$13,B1945))),'[1]Lookup for use classification'!$A$13,IF(OR(ISNUMBER(SEARCH('[1]Lookup for use classification'!$B$14,B1945)),ISNUMBER(SEARCH('[1]Lookup for use classification'!$C$14,B1945))),'[1]Lookup for use classification'!$A$14,"Other"))))))))))))</f>
        <v>Education - K - 12</v>
      </c>
      <c r="D1945" s="27"/>
      <c r="E1945" s="29"/>
      <c r="F1945" s="29"/>
    </row>
    <row r="1946" spans="1:6">
      <c r="A1946" s="16" t="s">
        <v>1579</v>
      </c>
      <c r="B1946" s="26" t="s">
        <v>1366</v>
      </c>
      <c r="C1946" s="133" t="str">
        <f>IF(OR(ISNUMBER(SEARCH('[1]Lookup for use classification'!$B$1,B1946)),ISNUMBER(SEARCH('[1]Lookup for use classification'!$C$1,B1946)),ISNUMBER(SEARCH('[1]Lookup for use classification'!$D$1,B1946)),ISNUMBER(SEARCH('[1]Lookup for use classification'!$E$1,B1946))),'[1]Lookup for use classification'!$A$1,IF(ISNUMBER(SEARCH('[1]Lookup for use classification'!$B$2,B1946)),'[1]Lookup for use classification'!$A$2,IF(ISNUMBER(SEARCH('[1]Lookup for use classification'!$B$3,B1946)),'[1]Lookup for use classification'!$A$3,IF(OR(ISNUMBER(SEARCH('[1]Lookup for use classification'!$B$4,B1946)),ISNUMBER(SEARCH('[1]Lookup for use classification'!$C$4,B1946)),ISNUMBER(SEARCH('[1]Lookup for use classification'!$D$4,B1946)),ISNUMBER(SEARCH('[1]Lookup for use classification'!$E$4,B1946))),'[1]Lookup for use classification'!$A$4,IF(OR(ISNUMBER(SEARCH('[1]Lookup for use classification'!$B$5,B1946)),ISNUMBER(SEARCH('[1]Lookup for use classification'!$C$5,B1946)),ISNUMBER(SEARCH('[1]Lookup for use classification'!$D$5,B1946))),'[1]Lookup for use classification'!$A$5,IF(OR(ISNUMBER(SEARCH('[1]Lookup for use classification'!$B$7,B1946)),ISNUMBER(SEARCH('[1]Lookup for use classification'!$C$7,B1946)),ISNUMBER(SEARCH('[1]Lookup for use classification'!$D$7,B1946))),'[1]Lookup for use classification'!$A$7,IF(OR(ISNUMBER(SEARCH('[1]Lookup for use classification'!$B$9,B1946)),ISNUMBER(SEARCH('[1]Lookup for use classification'!$C$9,B1946)),ISNUMBER(SEARCH('[1]Lookup for use classification'!$D$9,B1946)),ISNUMBER(SEARCH('[1]Lookup for use classification'!$E$9,B1946)),ISNUMBER(SEARCH('[1]Lookup for use classification'!$F$9,B1946)),ISNUMBER(SEARCH('[1]Lookup for use classification'!$G$9,B1946)),ISNUMBER(SEARCH('[1]Lookup for use classification'!$H$9,B1946)),ISNUMBER(SEARCH('[1]Lookup for use classification'!$I$9,B1946)),ISNUMBER(SEARCH('[1]Lookup for use classification'!$J$9,B1946)),ISNUMBER(SEARCH('[1]Lookup for use classification'!$K$9,B1946))),'[1]Lookup for use classification'!$A$9,IF(OR(ISNUMBER(SEARCH('[1]Lookup for use classification'!$B$10,B1946)),ISNUMBER(SEARCH('[1]Lookup for use classification'!$C$10,B1946)),ISNUMBER(SEARCH('[1]Lookup for use classification'!$D$10,B1946)),ISNUMBER(SEARCH('[1]Lookup for use classification'!$E$10,B1946)),ISNUMBER(SEARCH('[1]Lookup for use classification'!$F$10,B1946)),ISNUMBER(SEARCH('[1]Lookup for use classification'!$G$10,B1946))),'[1]Lookup for use classification'!$A$10,IF(OR(ISNUMBER(SEARCH('[1]Lookup for use classification'!$B$11,B1946)),ISNUMBER(SEARCH('[1]Lookup for use classification'!$C$11,B1946))),'[1]Lookup for use classification'!$A$11,IF(OR(ISNUMBER(SEARCH('[1]Lookup for use classification'!$B$12,B1946)),ISNUMBER(SEARCH('[1]Lookup for use classification'!$C$12,B1946))),'[1]Lookup for use classification'!$A$12,IF(OR(ISNUMBER(SEARCH('[1]Lookup for use classification'!$B$13,B1946)),ISNUMBER(SEARCH('[1]Lookup for use classification'!$C$13,B1946)),ISNUMBER(SEARCH('[1]Lookup for use classification'!$D$13,B1946)),,ISNUMBER(SEARCH('[1]Lookup for use classification'!$C$13,B1946)),ISNUMBER(SEARCH('[1]Lookup for use classification'!$E$13,B1946))),'[1]Lookup for use classification'!$A$13,IF(OR(ISNUMBER(SEARCH('[1]Lookup for use classification'!$B$14,B1946)),ISNUMBER(SEARCH('[1]Lookup for use classification'!$C$14,B1946))),'[1]Lookup for use classification'!$A$14,"Other"))))))))))))</f>
        <v>Other</v>
      </c>
      <c r="D1946" s="27">
        <v>1320</v>
      </c>
      <c r="E1946" s="29"/>
      <c r="F1946" s="29"/>
    </row>
    <row r="1947" spans="1:6">
      <c r="A1947" s="16" t="s">
        <v>1579</v>
      </c>
      <c r="B1947" s="26" t="s">
        <v>1577</v>
      </c>
      <c r="C1947" s="133" t="str">
        <f>IF(OR(ISNUMBER(SEARCH('[1]Lookup for use classification'!$B$1,B1947)),ISNUMBER(SEARCH('[1]Lookup for use classification'!$C$1,B1947)),ISNUMBER(SEARCH('[1]Lookup for use classification'!$D$1,B1947)),ISNUMBER(SEARCH('[1]Lookup for use classification'!$E$1,B1947))),'[1]Lookup for use classification'!$A$1,IF(ISNUMBER(SEARCH('[1]Lookup for use classification'!$B$2,B1947)),'[1]Lookup for use classification'!$A$2,IF(ISNUMBER(SEARCH('[1]Lookup for use classification'!$B$3,B1947)),'[1]Lookup for use classification'!$A$3,IF(OR(ISNUMBER(SEARCH('[1]Lookup for use classification'!$B$4,B1947)),ISNUMBER(SEARCH('[1]Lookup for use classification'!$C$4,B1947)),ISNUMBER(SEARCH('[1]Lookup for use classification'!$D$4,B1947)),ISNUMBER(SEARCH('[1]Lookup for use classification'!$E$4,B1947))),'[1]Lookup for use classification'!$A$4,IF(OR(ISNUMBER(SEARCH('[1]Lookup for use classification'!$B$5,B1947)),ISNUMBER(SEARCH('[1]Lookup for use classification'!$C$5,B1947)),ISNUMBER(SEARCH('[1]Lookup for use classification'!$D$5,B1947))),'[1]Lookup for use classification'!$A$5,IF(OR(ISNUMBER(SEARCH('[1]Lookup for use classification'!$B$7,B1947)),ISNUMBER(SEARCH('[1]Lookup for use classification'!$C$7,B1947)),ISNUMBER(SEARCH('[1]Lookup for use classification'!$D$7,B1947))),'[1]Lookup for use classification'!$A$7,IF(OR(ISNUMBER(SEARCH('[1]Lookup for use classification'!$B$9,B1947)),ISNUMBER(SEARCH('[1]Lookup for use classification'!$C$9,B1947)),ISNUMBER(SEARCH('[1]Lookup for use classification'!$D$9,B1947)),ISNUMBER(SEARCH('[1]Lookup for use classification'!$E$9,B1947)),ISNUMBER(SEARCH('[1]Lookup for use classification'!$F$9,B1947)),ISNUMBER(SEARCH('[1]Lookup for use classification'!$G$9,B1947)),ISNUMBER(SEARCH('[1]Lookup for use classification'!$H$9,B1947)),ISNUMBER(SEARCH('[1]Lookup for use classification'!$I$9,B1947)),ISNUMBER(SEARCH('[1]Lookup for use classification'!$J$9,B1947)),ISNUMBER(SEARCH('[1]Lookup for use classification'!$K$9,B1947))),'[1]Lookup for use classification'!$A$9,IF(OR(ISNUMBER(SEARCH('[1]Lookup for use classification'!$B$10,B1947)),ISNUMBER(SEARCH('[1]Lookup for use classification'!$C$10,B1947)),ISNUMBER(SEARCH('[1]Lookup for use classification'!$D$10,B1947)),ISNUMBER(SEARCH('[1]Lookup for use classification'!$E$10,B1947)),ISNUMBER(SEARCH('[1]Lookup for use classification'!$F$10,B1947)),ISNUMBER(SEARCH('[1]Lookup for use classification'!$G$10,B1947))),'[1]Lookup for use classification'!$A$10,IF(OR(ISNUMBER(SEARCH('[1]Lookup for use classification'!$B$11,B1947)),ISNUMBER(SEARCH('[1]Lookup for use classification'!$C$11,B1947))),'[1]Lookup for use classification'!$A$11,IF(OR(ISNUMBER(SEARCH('[1]Lookup for use classification'!$B$12,B1947)),ISNUMBER(SEARCH('[1]Lookup for use classification'!$C$12,B1947))),'[1]Lookup for use classification'!$A$12,IF(OR(ISNUMBER(SEARCH('[1]Lookup for use classification'!$B$13,B1947)),ISNUMBER(SEARCH('[1]Lookup for use classification'!$C$13,B1947)),ISNUMBER(SEARCH('[1]Lookup for use classification'!$D$13,B1947)),,ISNUMBER(SEARCH('[1]Lookup for use classification'!$C$13,B1947)),ISNUMBER(SEARCH('[1]Lookup for use classification'!$E$13,B1947))),'[1]Lookup for use classification'!$A$13,IF(OR(ISNUMBER(SEARCH('[1]Lookup for use classification'!$B$14,B1947)),ISNUMBER(SEARCH('[1]Lookup for use classification'!$C$14,B1947))),'[1]Lookup for use classification'!$A$14,"Other"))))))))))))</f>
        <v>Warehousing</v>
      </c>
      <c r="D1947" s="27">
        <v>600</v>
      </c>
      <c r="E1947" s="29"/>
      <c r="F1947" s="29"/>
    </row>
    <row r="1948" spans="1:6">
      <c r="A1948" s="16" t="s">
        <v>1579</v>
      </c>
      <c r="B1948" s="26" t="s">
        <v>1578</v>
      </c>
      <c r="C1948" s="133" t="str">
        <f>IF(OR(ISNUMBER(SEARCH('[1]Lookup for use classification'!$B$1,B1948)),ISNUMBER(SEARCH('[1]Lookup for use classification'!$C$1,B1948)),ISNUMBER(SEARCH('[1]Lookup for use classification'!$D$1,B1948)),ISNUMBER(SEARCH('[1]Lookup for use classification'!$E$1,B1948))),'[1]Lookup for use classification'!$A$1,IF(ISNUMBER(SEARCH('[1]Lookup for use classification'!$B$2,B1948)),'[1]Lookup for use classification'!$A$2,IF(ISNUMBER(SEARCH('[1]Lookup for use classification'!$B$3,B1948)),'[1]Lookup for use classification'!$A$3,IF(OR(ISNUMBER(SEARCH('[1]Lookup for use classification'!$B$4,B1948)),ISNUMBER(SEARCH('[1]Lookup for use classification'!$C$4,B1948)),ISNUMBER(SEARCH('[1]Lookup for use classification'!$D$4,B1948)),ISNUMBER(SEARCH('[1]Lookup for use classification'!$E$4,B1948))),'[1]Lookup for use classification'!$A$4,IF(OR(ISNUMBER(SEARCH('[1]Lookup for use classification'!$B$5,B1948)),ISNUMBER(SEARCH('[1]Lookup for use classification'!$C$5,B1948)),ISNUMBER(SEARCH('[1]Lookup for use classification'!$D$5,B1948))),'[1]Lookup for use classification'!$A$5,IF(OR(ISNUMBER(SEARCH('[1]Lookup for use classification'!$B$7,B1948)),ISNUMBER(SEARCH('[1]Lookup for use classification'!$C$7,B1948)),ISNUMBER(SEARCH('[1]Lookup for use classification'!$D$7,B1948))),'[1]Lookup for use classification'!$A$7,IF(OR(ISNUMBER(SEARCH('[1]Lookup for use classification'!$B$9,B1948)),ISNUMBER(SEARCH('[1]Lookup for use classification'!$C$9,B1948)),ISNUMBER(SEARCH('[1]Lookup for use classification'!$D$9,B1948)),ISNUMBER(SEARCH('[1]Lookup for use classification'!$E$9,B1948)),ISNUMBER(SEARCH('[1]Lookup for use classification'!$F$9,B1948)),ISNUMBER(SEARCH('[1]Lookup for use classification'!$G$9,B1948)),ISNUMBER(SEARCH('[1]Lookup for use classification'!$H$9,B1948)),ISNUMBER(SEARCH('[1]Lookup for use classification'!$I$9,B1948)),ISNUMBER(SEARCH('[1]Lookup for use classification'!$J$9,B1948)),ISNUMBER(SEARCH('[1]Lookup for use classification'!$K$9,B1948))),'[1]Lookup for use classification'!$A$9,IF(OR(ISNUMBER(SEARCH('[1]Lookup for use classification'!$B$10,B1948)),ISNUMBER(SEARCH('[1]Lookup for use classification'!$C$10,B1948)),ISNUMBER(SEARCH('[1]Lookup for use classification'!$D$10,B1948)),ISNUMBER(SEARCH('[1]Lookup for use classification'!$E$10,B1948)),ISNUMBER(SEARCH('[1]Lookup for use classification'!$F$10,B1948)),ISNUMBER(SEARCH('[1]Lookup for use classification'!$G$10,B1948))),'[1]Lookup for use classification'!$A$10,IF(OR(ISNUMBER(SEARCH('[1]Lookup for use classification'!$B$11,B1948)),ISNUMBER(SEARCH('[1]Lookup for use classification'!$C$11,B1948))),'[1]Lookup for use classification'!$A$11,IF(OR(ISNUMBER(SEARCH('[1]Lookup for use classification'!$B$12,B1948)),ISNUMBER(SEARCH('[1]Lookup for use classification'!$C$12,B1948))),'[1]Lookup for use classification'!$A$12,IF(OR(ISNUMBER(SEARCH('[1]Lookup for use classification'!$B$13,B1948)),ISNUMBER(SEARCH('[1]Lookup for use classification'!$C$13,B1948)),ISNUMBER(SEARCH('[1]Lookup for use classification'!$D$13,B1948)),,ISNUMBER(SEARCH('[1]Lookup for use classification'!$C$13,B1948)),ISNUMBER(SEARCH('[1]Lookup for use classification'!$E$13,B1948))),'[1]Lookup for use classification'!$A$13,IF(OR(ISNUMBER(SEARCH('[1]Lookup for use classification'!$B$14,B1948)),ISNUMBER(SEARCH('[1]Lookup for use classification'!$C$14,B1948))),'[1]Lookup for use classification'!$A$14,"Other"))))))))))))</f>
        <v>Health Care - Hospitals</v>
      </c>
      <c r="D1948" s="27">
        <v>797</v>
      </c>
      <c r="E1948" s="29"/>
      <c r="F1948" s="29"/>
    </row>
    <row r="1949" spans="1:6">
      <c r="A1949" s="16" t="s">
        <v>1595</v>
      </c>
      <c r="B1949" s="26" t="s">
        <v>1580</v>
      </c>
      <c r="C1949" s="133" t="str">
        <f>IF(OR(ISNUMBER(SEARCH('[1]Lookup for use classification'!$B$1,B1949)),ISNUMBER(SEARCH('[1]Lookup for use classification'!$C$1,B1949)),ISNUMBER(SEARCH('[1]Lookup for use classification'!$D$1,B1949)),ISNUMBER(SEARCH('[1]Lookup for use classification'!$E$1,B1949))),'[1]Lookup for use classification'!$A$1,IF(ISNUMBER(SEARCH('[1]Lookup for use classification'!$B$2,B1949)),'[1]Lookup for use classification'!$A$2,IF(ISNUMBER(SEARCH('[1]Lookup for use classification'!$B$3,B1949)),'[1]Lookup for use classification'!$A$3,IF(OR(ISNUMBER(SEARCH('[1]Lookup for use classification'!$B$4,B1949)),ISNUMBER(SEARCH('[1]Lookup for use classification'!$C$4,B1949)),ISNUMBER(SEARCH('[1]Lookup for use classification'!$D$4,B1949)),ISNUMBER(SEARCH('[1]Lookup for use classification'!$E$4,B1949))),'[1]Lookup for use classification'!$A$4,IF(OR(ISNUMBER(SEARCH('[1]Lookup for use classification'!$B$5,B1949)),ISNUMBER(SEARCH('[1]Lookup for use classification'!$C$5,B1949)),ISNUMBER(SEARCH('[1]Lookup for use classification'!$D$5,B1949))),'[1]Lookup for use classification'!$A$5,IF(OR(ISNUMBER(SEARCH('[1]Lookup for use classification'!$B$7,B1949)),ISNUMBER(SEARCH('[1]Lookup for use classification'!$C$7,B1949)),ISNUMBER(SEARCH('[1]Lookup for use classification'!$D$7,B1949))),'[1]Lookup for use classification'!$A$7,IF(OR(ISNUMBER(SEARCH('[1]Lookup for use classification'!$B$9,B1949)),ISNUMBER(SEARCH('[1]Lookup for use classification'!$C$9,B1949)),ISNUMBER(SEARCH('[1]Lookup for use classification'!$D$9,B1949)),ISNUMBER(SEARCH('[1]Lookup for use classification'!$E$9,B1949)),ISNUMBER(SEARCH('[1]Lookup for use classification'!$F$9,B1949)),ISNUMBER(SEARCH('[1]Lookup for use classification'!$G$9,B1949)),ISNUMBER(SEARCH('[1]Lookup for use classification'!$H$9,B1949)),ISNUMBER(SEARCH('[1]Lookup for use classification'!$I$9,B1949)),ISNUMBER(SEARCH('[1]Lookup for use classification'!$J$9,B1949)),ISNUMBER(SEARCH('[1]Lookup for use classification'!$K$9,B1949))),'[1]Lookup for use classification'!$A$9,IF(OR(ISNUMBER(SEARCH('[1]Lookup for use classification'!$B$10,B1949)),ISNUMBER(SEARCH('[1]Lookup for use classification'!$C$10,B1949)),ISNUMBER(SEARCH('[1]Lookup for use classification'!$D$10,B1949)),ISNUMBER(SEARCH('[1]Lookup for use classification'!$E$10,B1949)),ISNUMBER(SEARCH('[1]Lookup for use classification'!$F$10,B1949)),ISNUMBER(SEARCH('[1]Lookup for use classification'!$G$10,B1949))),'[1]Lookup for use classification'!$A$10,IF(OR(ISNUMBER(SEARCH('[1]Lookup for use classification'!$B$11,B1949)),ISNUMBER(SEARCH('[1]Lookup for use classification'!$C$11,B1949))),'[1]Lookup for use classification'!$A$11,IF(OR(ISNUMBER(SEARCH('[1]Lookup for use classification'!$B$12,B1949)),ISNUMBER(SEARCH('[1]Lookup for use classification'!$C$12,B1949))),'[1]Lookup for use classification'!$A$12,IF(OR(ISNUMBER(SEARCH('[1]Lookup for use classification'!$B$13,B1949)),ISNUMBER(SEARCH('[1]Lookup for use classification'!$C$13,B1949)),ISNUMBER(SEARCH('[1]Lookup for use classification'!$D$13,B1949)),,ISNUMBER(SEARCH('[1]Lookup for use classification'!$C$13,B1949)),ISNUMBER(SEARCH('[1]Lookup for use classification'!$E$13,B1949))),'[1]Lookup for use classification'!$A$13,IF(OR(ISNUMBER(SEARCH('[1]Lookup for use classification'!$B$14,B1949)),ISNUMBER(SEARCH('[1]Lookup for use classification'!$C$14,B1949))),'[1]Lookup for use classification'!$A$14,"Other"))))))))))))</f>
        <v>Other</v>
      </c>
      <c r="D1949" s="27"/>
      <c r="E1949" s="29"/>
      <c r="F1949" s="29"/>
    </row>
    <row r="1950" spans="1:6">
      <c r="A1950" s="16" t="s">
        <v>1595</v>
      </c>
      <c r="B1950" s="26" t="s">
        <v>1581</v>
      </c>
      <c r="C1950" s="133" t="str">
        <f>IF(OR(ISNUMBER(SEARCH('[1]Lookup for use classification'!$B$1,B1950)),ISNUMBER(SEARCH('[1]Lookup for use classification'!$C$1,B1950)),ISNUMBER(SEARCH('[1]Lookup for use classification'!$D$1,B1950)),ISNUMBER(SEARCH('[1]Lookup for use classification'!$E$1,B1950))),'[1]Lookup for use classification'!$A$1,IF(ISNUMBER(SEARCH('[1]Lookup for use classification'!$B$2,B1950)),'[1]Lookup for use classification'!$A$2,IF(ISNUMBER(SEARCH('[1]Lookup for use classification'!$B$3,B1950)),'[1]Lookup for use classification'!$A$3,IF(OR(ISNUMBER(SEARCH('[1]Lookup for use classification'!$B$4,B1950)),ISNUMBER(SEARCH('[1]Lookup for use classification'!$C$4,B1950)),ISNUMBER(SEARCH('[1]Lookup for use classification'!$D$4,B1950)),ISNUMBER(SEARCH('[1]Lookup for use classification'!$E$4,B1950))),'[1]Lookup for use classification'!$A$4,IF(OR(ISNUMBER(SEARCH('[1]Lookup for use classification'!$B$5,B1950)),ISNUMBER(SEARCH('[1]Lookup for use classification'!$C$5,B1950)),ISNUMBER(SEARCH('[1]Lookup for use classification'!$D$5,B1950))),'[1]Lookup for use classification'!$A$5,IF(OR(ISNUMBER(SEARCH('[1]Lookup for use classification'!$B$7,B1950)),ISNUMBER(SEARCH('[1]Lookup for use classification'!$C$7,B1950)),ISNUMBER(SEARCH('[1]Lookup for use classification'!$D$7,B1950))),'[1]Lookup for use classification'!$A$7,IF(OR(ISNUMBER(SEARCH('[1]Lookup for use classification'!$B$9,B1950)),ISNUMBER(SEARCH('[1]Lookup for use classification'!$C$9,B1950)),ISNUMBER(SEARCH('[1]Lookup for use classification'!$D$9,B1950)),ISNUMBER(SEARCH('[1]Lookup for use classification'!$E$9,B1950)),ISNUMBER(SEARCH('[1]Lookup for use classification'!$F$9,B1950)),ISNUMBER(SEARCH('[1]Lookup for use classification'!$G$9,B1950)),ISNUMBER(SEARCH('[1]Lookup for use classification'!$H$9,B1950)),ISNUMBER(SEARCH('[1]Lookup for use classification'!$I$9,B1950)),ISNUMBER(SEARCH('[1]Lookup for use classification'!$J$9,B1950)),ISNUMBER(SEARCH('[1]Lookup for use classification'!$K$9,B1950))),'[1]Lookup for use classification'!$A$9,IF(OR(ISNUMBER(SEARCH('[1]Lookup for use classification'!$B$10,B1950)),ISNUMBER(SEARCH('[1]Lookup for use classification'!$C$10,B1950)),ISNUMBER(SEARCH('[1]Lookup for use classification'!$D$10,B1950)),ISNUMBER(SEARCH('[1]Lookup for use classification'!$E$10,B1950)),ISNUMBER(SEARCH('[1]Lookup for use classification'!$F$10,B1950)),ISNUMBER(SEARCH('[1]Lookup for use classification'!$G$10,B1950))),'[1]Lookup for use classification'!$A$10,IF(OR(ISNUMBER(SEARCH('[1]Lookup for use classification'!$B$11,B1950)),ISNUMBER(SEARCH('[1]Lookup for use classification'!$C$11,B1950))),'[1]Lookup for use classification'!$A$11,IF(OR(ISNUMBER(SEARCH('[1]Lookup for use classification'!$B$12,B1950)),ISNUMBER(SEARCH('[1]Lookup for use classification'!$C$12,B1950))),'[1]Lookup for use classification'!$A$12,IF(OR(ISNUMBER(SEARCH('[1]Lookup for use classification'!$B$13,B1950)),ISNUMBER(SEARCH('[1]Lookup for use classification'!$C$13,B1950)),ISNUMBER(SEARCH('[1]Lookup for use classification'!$D$13,B1950)),,ISNUMBER(SEARCH('[1]Lookup for use classification'!$C$13,B1950)),ISNUMBER(SEARCH('[1]Lookup for use classification'!$E$13,B1950))),'[1]Lookup for use classification'!$A$13,IF(OR(ISNUMBER(SEARCH('[1]Lookup for use classification'!$B$14,B1950)),ISNUMBER(SEARCH('[1]Lookup for use classification'!$C$14,B1950))),'[1]Lookup for use classification'!$A$14,"Other"))))))))))))</f>
        <v>Other</v>
      </c>
      <c r="D1950" s="27"/>
      <c r="E1950" s="26"/>
      <c r="F1950" s="26"/>
    </row>
    <row r="1951" spans="1:6">
      <c r="A1951" s="16" t="s">
        <v>1595</v>
      </c>
      <c r="B1951" s="26" t="s">
        <v>1582</v>
      </c>
      <c r="C1951" s="133" t="str">
        <f>IF(OR(ISNUMBER(SEARCH('[1]Lookup for use classification'!$B$1,B1951)),ISNUMBER(SEARCH('[1]Lookup for use classification'!$C$1,B1951)),ISNUMBER(SEARCH('[1]Lookup for use classification'!$D$1,B1951)),ISNUMBER(SEARCH('[1]Lookup for use classification'!$E$1,B1951))),'[1]Lookup for use classification'!$A$1,IF(ISNUMBER(SEARCH('[1]Lookup for use classification'!$B$2,B1951)),'[1]Lookup for use classification'!$A$2,IF(ISNUMBER(SEARCH('[1]Lookup for use classification'!$B$3,B1951)),'[1]Lookup for use classification'!$A$3,IF(OR(ISNUMBER(SEARCH('[1]Lookup for use classification'!$B$4,B1951)),ISNUMBER(SEARCH('[1]Lookup for use classification'!$C$4,B1951)),ISNUMBER(SEARCH('[1]Lookup for use classification'!$D$4,B1951)),ISNUMBER(SEARCH('[1]Lookup for use classification'!$E$4,B1951))),'[1]Lookup for use classification'!$A$4,IF(OR(ISNUMBER(SEARCH('[1]Lookup for use classification'!$B$5,B1951)),ISNUMBER(SEARCH('[1]Lookup for use classification'!$C$5,B1951)),ISNUMBER(SEARCH('[1]Lookup for use classification'!$D$5,B1951))),'[1]Lookup for use classification'!$A$5,IF(OR(ISNUMBER(SEARCH('[1]Lookup for use classification'!$B$7,B1951)),ISNUMBER(SEARCH('[1]Lookup for use classification'!$C$7,B1951)),ISNUMBER(SEARCH('[1]Lookup for use classification'!$D$7,B1951))),'[1]Lookup for use classification'!$A$7,IF(OR(ISNUMBER(SEARCH('[1]Lookup for use classification'!$B$9,B1951)),ISNUMBER(SEARCH('[1]Lookup for use classification'!$C$9,B1951)),ISNUMBER(SEARCH('[1]Lookup for use classification'!$D$9,B1951)),ISNUMBER(SEARCH('[1]Lookup for use classification'!$E$9,B1951)),ISNUMBER(SEARCH('[1]Lookup for use classification'!$F$9,B1951)),ISNUMBER(SEARCH('[1]Lookup for use classification'!$G$9,B1951)),ISNUMBER(SEARCH('[1]Lookup for use classification'!$H$9,B1951)),ISNUMBER(SEARCH('[1]Lookup for use classification'!$I$9,B1951)),ISNUMBER(SEARCH('[1]Lookup for use classification'!$J$9,B1951)),ISNUMBER(SEARCH('[1]Lookup for use classification'!$K$9,B1951))),'[1]Lookup for use classification'!$A$9,IF(OR(ISNUMBER(SEARCH('[1]Lookup for use classification'!$B$10,B1951)),ISNUMBER(SEARCH('[1]Lookup for use classification'!$C$10,B1951)),ISNUMBER(SEARCH('[1]Lookup for use classification'!$D$10,B1951)),ISNUMBER(SEARCH('[1]Lookup for use classification'!$E$10,B1951)),ISNUMBER(SEARCH('[1]Lookup for use classification'!$F$10,B1951)),ISNUMBER(SEARCH('[1]Lookup for use classification'!$G$10,B1951))),'[1]Lookup for use classification'!$A$10,IF(OR(ISNUMBER(SEARCH('[1]Lookup for use classification'!$B$11,B1951)),ISNUMBER(SEARCH('[1]Lookup for use classification'!$C$11,B1951))),'[1]Lookup for use classification'!$A$11,IF(OR(ISNUMBER(SEARCH('[1]Lookup for use classification'!$B$12,B1951)),ISNUMBER(SEARCH('[1]Lookup for use classification'!$C$12,B1951))),'[1]Lookup for use classification'!$A$12,IF(OR(ISNUMBER(SEARCH('[1]Lookup for use classification'!$B$13,B1951)),ISNUMBER(SEARCH('[1]Lookup for use classification'!$C$13,B1951)),ISNUMBER(SEARCH('[1]Lookup for use classification'!$D$13,B1951)),,ISNUMBER(SEARCH('[1]Lookup for use classification'!$C$13,B1951)),ISNUMBER(SEARCH('[1]Lookup for use classification'!$E$13,B1951))),'[1]Lookup for use classification'!$A$13,IF(OR(ISNUMBER(SEARCH('[1]Lookup for use classification'!$B$14,B1951)),ISNUMBER(SEARCH('[1]Lookup for use classification'!$C$14,B1951))),'[1]Lookup for use classification'!$A$14,"Other"))))))))))))</f>
        <v>Office</v>
      </c>
      <c r="D1951" s="27"/>
      <c r="E1951" s="26"/>
      <c r="F1951" s="26"/>
    </row>
    <row r="1952" spans="1:6">
      <c r="A1952" s="16" t="s">
        <v>1595</v>
      </c>
      <c r="B1952" s="26" t="s">
        <v>147</v>
      </c>
      <c r="C1952" s="133" t="str">
        <f>IF(OR(ISNUMBER(SEARCH('[1]Lookup for use classification'!$B$1,B1952)),ISNUMBER(SEARCH('[1]Lookup for use classification'!$C$1,B1952)),ISNUMBER(SEARCH('[1]Lookup for use classification'!$D$1,B1952)),ISNUMBER(SEARCH('[1]Lookup for use classification'!$E$1,B1952))),'[1]Lookup for use classification'!$A$1,IF(ISNUMBER(SEARCH('[1]Lookup for use classification'!$B$2,B1952)),'[1]Lookup for use classification'!$A$2,IF(ISNUMBER(SEARCH('[1]Lookup for use classification'!$B$3,B1952)),'[1]Lookup for use classification'!$A$3,IF(OR(ISNUMBER(SEARCH('[1]Lookup for use classification'!$B$4,B1952)),ISNUMBER(SEARCH('[1]Lookup for use classification'!$C$4,B1952)),ISNUMBER(SEARCH('[1]Lookup for use classification'!$D$4,B1952)),ISNUMBER(SEARCH('[1]Lookup for use classification'!$E$4,B1952))),'[1]Lookup for use classification'!$A$4,IF(OR(ISNUMBER(SEARCH('[1]Lookup for use classification'!$B$5,B1952)),ISNUMBER(SEARCH('[1]Lookup for use classification'!$C$5,B1952)),ISNUMBER(SEARCH('[1]Lookup for use classification'!$D$5,B1952))),'[1]Lookup for use classification'!$A$5,IF(OR(ISNUMBER(SEARCH('[1]Lookup for use classification'!$B$7,B1952)),ISNUMBER(SEARCH('[1]Lookup for use classification'!$C$7,B1952)),ISNUMBER(SEARCH('[1]Lookup for use classification'!$D$7,B1952))),'[1]Lookup for use classification'!$A$7,IF(OR(ISNUMBER(SEARCH('[1]Lookup for use classification'!$B$9,B1952)),ISNUMBER(SEARCH('[1]Lookup for use classification'!$C$9,B1952)),ISNUMBER(SEARCH('[1]Lookup for use classification'!$D$9,B1952)),ISNUMBER(SEARCH('[1]Lookup for use classification'!$E$9,B1952)),ISNUMBER(SEARCH('[1]Lookup for use classification'!$F$9,B1952)),ISNUMBER(SEARCH('[1]Lookup for use classification'!$G$9,B1952)),ISNUMBER(SEARCH('[1]Lookup for use classification'!$H$9,B1952)),ISNUMBER(SEARCH('[1]Lookup for use classification'!$I$9,B1952)),ISNUMBER(SEARCH('[1]Lookup for use classification'!$J$9,B1952)),ISNUMBER(SEARCH('[1]Lookup for use classification'!$K$9,B1952))),'[1]Lookup for use classification'!$A$9,IF(OR(ISNUMBER(SEARCH('[1]Lookup for use classification'!$B$10,B1952)),ISNUMBER(SEARCH('[1]Lookup for use classification'!$C$10,B1952)),ISNUMBER(SEARCH('[1]Lookup for use classification'!$D$10,B1952)),ISNUMBER(SEARCH('[1]Lookup for use classification'!$E$10,B1952)),ISNUMBER(SEARCH('[1]Lookup for use classification'!$F$10,B1952)),ISNUMBER(SEARCH('[1]Lookup for use classification'!$G$10,B1952))),'[1]Lookup for use classification'!$A$10,IF(OR(ISNUMBER(SEARCH('[1]Lookup for use classification'!$B$11,B1952)),ISNUMBER(SEARCH('[1]Lookup for use classification'!$C$11,B1952))),'[1]Lookup for use classification'!$A$11,IF(OR(ISNUMBER(SEARCH('[1]Lookup for use classification'!$B$12,B1952)),ISNUMBER(SEARCH('[1]Lookup for use classification'!$C$12,B1952))),'[1]Lookup for use classification'!$A$12,IF(OR(ISNUMBER(SEARCH('[1]Lookup for use classification'!$B$13,B1952)),ISNUMBER(SEARCH('[1]Lookup for use classification'!$C$13,B1952)),ISNUMBER(SEARCH('[1]Lookup for use classification'!$D$13,B1952)),,ISNUMBER(SEARCH('[1]Lookup for use classification'!$C$13,B1952)),ISNUMBER(SEARCH('[1]Lookup for use classification'!$E$13,B1952))),'[1]Lookup for use classification'!$A$13,IF(OR(ISNUMBER(SEARCH('[1]Lookup for use classification'!$B$14,B1952)),ISNUMBER(SEARCH('[1]Lookup for use classification'!$C$14,B1952))),'[1]Lookup for use classification'!$A$14,"Other"))))))))))))</f>
        <v>Health Care - Hospitals</v>
      </c>
      <c r="D1952" s="27">
        <v>4413</v>
      </c>
      <c r="E1952" s="29"/>
      <c r="F1952" s="29"/>
    </row>
    <row r="1953" spans="1:6">
      <c r="A1953" s="16" t="s">
        <v>1595</v>
      </c>
      <c r="B1953" s="26" t="s">
        <v>1583</v>
      </c>
      <c r="C1953" s="133" t="str">
        <f>IF(OR(ISNUMBER(SEARCH('[1]Lookup for use classification'!$B$1,B1953)),ISNUMBER(SEARCH('[1]Lookup for use classification'!$C$1,B1953)),ISNUMBER(SEARCH('[1]Lookup for use classification'!$D$1,B1953)),ISNUMBER(SEARCH('[1]Lookup for use classification'!$E$1,B1953))),'[1]Lookup for use classification'!$A$1,IF(ISNUMBER(SEARCH('[1]Lookup for use classification'!$B$2,B1953)),'[1]Lookup for use classification'!$A$2,IF(ISNUMBER(SEARCH('[1]Lookup for use classification'!$B$3,B1953)),'[1]Lookup for use classification'!$A$3,IF(OR(ISNUMBER(SEARCH('[1]Lookup for use classification'!$B$4,B1953)),ISNUMBER(SEARCH('[1]Lookup for use classification'!$C$4,B1953)),ISNUMBER(SEARCH('[1]Lookup for use classification'!$D$4,B1953)),ISNUMBER(SEARCH('[1]Lookup for use classification'!$E$4,B1953))),'[1]Lookup for use classification'!$A$4,IF(OR(ISNUMBER(SEARCH('[1]Lookup for use classification'!$B$5,B1953)),ISNUMBER(SEARCH('[1]Lookup for use classification'!$C$5,B1953)),ISNUMBER(SEARCH('[1]Lookup for use classification'!$D$5,B1953))),'[1]Lookup for use classification'!$A$5,IF(OR(ISNUMBER(SEARCH('[1]Lookup for use classification'!$B$7,B1953)),ISNUMBER(SEARCH('[1]Lookup for use classification'!$C$7,B1953)),ISNUMBER(SEARCH('[1]Lookup for use classification'!$D$7,B1953))),'[1]Lookup for use classification'!$A$7,IF(OR(ISNUMBER(SEARCH('[1]Lookup for use classification'!$B$9,B1953)),ISNUMBER(SEARCH('[1]Lookup for use classification'!$C$9,B1953)),ISNUMBER(SEARCH('[1]Lookup for use classification'!$D$9,B1953)),ISNUMBER(SEARCH('[1]Lookup for use classification'!$E$9,B1953)),ISNUMBER(SEARCH('[1]Lookup for use classification'!$F$9,B1953)),ISNUMBER(SEARCH('[1]Lookup for use classification'!$G$9,B1953)),ISNUMBER(SEARCH('[1]Lookup for use classification'!$H$9,B1953)),ISNUMBER(SEARCH('[1]Lookup for use classification'!$I$9,B1953)),ISNUMBER(SEARCH('[1]Lookup for use classification'!$J$9,B1953)),ISNUMBER(SEARCH('[1]Lookup for use classification'!$K$9,B1953))),'[1]Lookup for use classification'!$A$9,IF(OR(ISNUMBER(SEARCH('[1]Lookup for use classification'!$B$10,B1953)),ISNUMBER(SEARCH('[1]Lookup for use classification'!$C$10,B1953)),ISNUMBER(SEARCH('[1]Lookup for use classification'!$D$10,B1953)),ISNUMBER(SEARCH('[1]Lookup for use classification'!$E$10,B1953)),ISNUMBER(SEARCH('[1]Lookup for use classification'!$F$10,B1953)),ISNUMBER(SEARCH('[1]Lookup for use classification'!$G$10,B1953))),'[1]Lookup for use classification'!$A$10,IF(OR(ISNUMBER(SEARCH('[1]Lookup for use classification'!$B$11,B1953)),ISNUMBER(SEARCH('[1]Lookup for use classification'!$C$11,B1953))),'[1]Lookup for use classification'!$A$11,IF(OR(ISNUMBER(SEARCH('[1]Lookup for use classification'!$B$12,B1953)),ISNUMBER(SEARCH('[1]Lookup for use classification'!$C$12,B1953))),'[1]Lookup for use classification'!$A$12,IF(OR(ISNUMBER(SEARCH('[1]Lookup for use classification'!$B$13,B1953)),ISNUMBER(SEARCH('[1]Lookup for use classification'!$C$13,B1953)),ISNUMBER(SEARCH('[1]Lookup for use classification'!$D$13,B1953)),,ISNUMBER(SEARCH('[1]Lookup for use classification'!$C$13,B1953)),ISNUMBER(SEARCH('[1]Lookup for use classification'!$E$13,B1953))),'[1]Lookup for use classification'!$A$13,IF(OR(ISNUMBER(SEARCH('[1]Lookup for use classification'!$B$14,B1953)),ISNUMBER(SEARCH('[1]Lookup for use classification'!$C$14,B1953))),'[1]Lookup for use classification'!$A$14,"Other"))))))))))))</f>
        <v>Other</v>
      </c>
      <c r="D1953" s="27"/>
      <c r="E1953" s="29"/>
      <c r="F1953" s="29"/>
    </row>
    <row r="1954" spans="1:6">
      <c r="A1954" s="16" t="s">
        <v>1595</v>
      </c>
      <c r="B1954" s="26" t="s">
        <v>1584</v>
      </c>
      <c r="C1954" s="133" t="str">
        <f>IF(OR(ISNUMBER(SEARCH('[1]Lookup for use classification'!$B$1,B1954)),ISNUMBER(SEARCH('[1]Lookup for use classification'!$C$1,B1954)),ISNUMBER(SEARCH('[1]Lookup for use classification'!$D$1,B1954)),ISNUMBER(SEARCH('[1]Lookup for use classification'!$E$1,B1954))),'[1]Lookup for use classification'!$A$1,IF(ISNUMBER(SEARCH('[1]Lookup for use classification'!$B$2,B1954)),'[1]Lookup for use classification'!$A$2,IF(ISNUMBER(SEARCH('[1]Lookup for use classification'!$B$3,B1954)),'[1]Lookup for use classification'!$A$3,IF(OR(ISNUMBER(SEARCH('[1]Lookup for use classification'!$B$4,B1954)),ISNUMBER(SEARCH('[1]Lookup for use classification'!$C$4,B1954)),ISNUMBER(SEARCH('[1]Lookup for use classification'!$D$4,B1954)),ISNUMBER(SEARCH('[1]Lookup for use classification'!$E$4,B1954))),'[1]Lookup for use classification'!$A$4,IF(OR(ISNUMBER(SEARCH('[1]Lookup for use classification'!$B$5,B1954)),ISNUMBER(SEARCH('[1]Lookup for use classification'!$C$5,B1954)),ISNUMBER(SEARCH('[1]Lookup for use classification'!$D$5,B1954))),'[1]Lookup for use classification'!$A$5,IF(OR(ISNUMBER(SEARCH('[1]Lookup for use classification'!$B$7,B1954)),ISNUMBER(SEARCH('[1]Lookup for use classification'!$C$7,B1954)),ISNUMBER(SEARCH('[1]Lookup for use classification'!$D$7,B1954))),'[1]Lookup for use classification'!$A$7,IF(OR(ISNUMBER(SEARCH('[1]Lookup for use classification'!$B$9,B1954)),ISNUMBER(SEARCH('[1]Lookup for use classification'!$C$9,B1954)),ISNUMBER(SEARCH('[1]Lookup for use classification'!$D$9,B1954)),ISNUMBER(SEARCH('[1]Lookup for use classification'!$E$9,B1954)),ISNUMBER(SEARCH('[1]Lookup for use classification'!$F$9,B1954)),ISNUMBER(SEARCH('[1]Lookup for use classification'!$G$9,B1954)),ISNUMBER(SEARCH('[1]Lookup for use classification'!$H$9,B1954)),ISNUMBER(SEARCH('[1]Lookup for use classification'!$I$9,B1954)),ISNUMBER(SEARCH('[1]Lookup for use classification'!$J$9,B1954)),ISNUMBER(SEARCH('[1]Lookup for use classification'!$K$9,B1954))),'[1]Lookup for use classification'!$A$9,IF(OR(ISNUMBER(SEARCH('[1]Lookup for use classification'!$B$10,B1954)),ISNUMBER(SEARCH('[1]Lookup for use classification'!$C$10,B1954)),ISNUMBER(SEARCH('[1]Lookup for use classification'!$D$10,B1954)),ISNUMBER(SEARCH('[1]Lookup for use classification'!$E$10,B1954)),ISNUMBER(SEARCH('[1]Lookup for use classification'!$F$10,B1954)),ISNUMBER(SEARCH('[1]Lookup for use classification'!$G$10,B1954))),'[1]Lookup for use classification'!$A$10,IF(OR(ISNUMBER(SEARCH('[1]Lookup for use classification'!$B$11,B1954)),ISNUMBER(SEARCH('[1]Lookup for use classification'!$C$11,B1954))),'[1]Lookup for use classification'!$A$11,IF(OR(ISNUMBER(SEARCH('[1]Lookup for use classification'!$B$12,B1954)),ISNUMBER(SEARCH('[1]Lookup for use classification'!$C$12,B1954))),'[1]Lookup for use classification'!$A$12,IF(OR(ISNUMBER(SEARCH('[1]Lookup for use classification'!$B$13,B1954)),ISNUMBER(SEARCH('[1]Lookup for use classification'!$C$13,B1954)),ISNUMBER(SEARCH('[1]Lookup for use classification'!$D$13,B1954)),,ISNUMBER(SEARCH('[1]Lookup for use classification'!$C$13,B1954)),ISNUMBER(SEARCH('[1]Lookup for use classification'!$E$13,B1954))),'[1]Lookup for use classification'!$A$13,IF(OR(ISNUMBER(SEARCH('[1]Lookup for use classification'!$B$14,B1954)),ISNUMBER(SEARCH('[1]Lookup for use classification'!$C$14,B1954))),'[1]Lookup for use classification'!$A$14,"Other"))))))))))))</f>
        <v>Other</v>
      </c>
      <c r="D1954" s="27"/>
      <c r="E1954" s="26"/>
      <c r="F1954" s="26"/>
    </row>
    <row r="1955" spans="1:6">
      <c r="A1955" s="16" t="s">
        <v>1595</v>
      </c>
      <c r="B1955" s="26" t="s">
        <v>7</v>
      </c>
      <c r="C1955" s="133" t="str">
        <f>IF(OR(ISNUMBER(SEARCH('[1]Lookup for use classification'!$B$1,B1955)),ISNUMBER(SEARCH('[1]Lookup for use classification'!$C$1,B1955)),ISNUMBER(SEARCH('[1]Lookup for use classification'!$D$1,B1955)),ISNUMBER(SEARCH('[1]Lookup for use classification'!$E$1,B1955))),'[1]Lookup for use classification'!$A$1,IF(ISNUMBER(SEARCH('[1]Lookup for use classification'!$B$2,B1955)),'[1]Lookup for use classification'!$A$2,IF(ISNUMBER(SEARCH('[1]Lookup for use classification'!$B$3,B1955)),'[1]Lookup for use classification'!$A$3,IF(OR(ISNUMBER(SEARCH('[1]Lookup for use classification'!$B$4,B1955)),ISNUMBER(SEARCH('[1]Lookup for use classification'!$C$4,B1955)),ISNUMBER(SEARCH('[1]Lookup for use classification'!$D$4,B1955)),ISNUMBER(SEARCH('[1]Lookup for use classification'!$E$4,B1955))),'[1]Lookup for use classification'!$A$4,IF(OR(ISNUMBER(SEARCH('[1]Lookup for use classification'!$B$5,B1955)),ISNUMBER(SEARCH('[1]Lookup for use classification'!$C$5,B1955)),ISNUMBER(SEARCH('[1]Lookup for use classification'!$D$5,B1955))),'[1]Lookup for use classification'!$A$5,IF(OR(ISNUMBER(SEARCH('[1]Lookup for use classification'!$B$7,B1955)),ISNUMBER(SEARCH('[1]Lookup for use classification'!$C$7,B1955)),ISNUMBER(SEARCH('[1]Lookup for use classification'!$D$7,B1955))),'[1]Lookup for use classification'!$A$7,IF(OR(ISNUMBER(SEARCH('[1]Lookup for use classification'!$B$9,B1955)),ISNUMBER(SEARCH('[1]Lookup for use classification'!$C$9,B1955)),ISNUMBER(SEARCH('[1]Lookup for use classification'!$D$9,B1955)),ISNUMBER(SEARCH('[1]Lookup for use classification'!$E$9,B1955)),ISNUMBER(SEARCH('[1]Lookup for use classification'!$F$9,B1955)),ISNUMBER(SEARCH('[1]Lookup for use classification'!$G$9,B1955)),ISNUMBER(SEARCH('[1]Lookup for use classification'!$H$9,B1955)),ISNUMBER(SEARCH('[1]Lookup for use classification'!$I$9,B1955)),ISNUMBER(SEARCH('[1]Lookup for use classification'!$J$9,B1955)),ISNUMBER(SEARCH('[1]Lookup for use classification'!$K$9,B1955))),'[1]Lookup for use classification'!$A$9,IF(OR(ISNUMBER(SEARCH('[1]Lookup for use classification'!$B$10,B1955)),ISNUMBER(SEARCH('[1]Lookup for use classification'!$C$10,B1955)),ISNUMBER(SEARCH('[1]Lookup for use classification'!$D$10,B1955)),ISNUMBER(SEARCH('[1]Lookup for use classification'!$E$10,B1955)),ISNUMBER(SEARCH('[1]Lookup for use classification'!$F$10,B1955)),ISNUMBER(SEARCH('[1]Lookup for use classification'!$G$10,B1955))),'[1]Lookup for use classification'!$A$10,IF(OR(ISNUMBER(SEARCH('[1]Lookup for use classification'!$B$11,B1955)),ISNUMBER(SEARCH('[1]Lookup for use classification'!$C$11,B1955))),'[1]Lookup for use classification'!$A$11,IF(OR(ISNUMBER(SEARCH('[1]Lookup for use classification'!$B$12,B1955)),ISNUMBER(SEARCH('[1]Lookup for use classification'!$C$12,B1955))),'[1]Lookup for use classification'!$A$12,IF(OR(ISNUMBER(SEARCH('[1]Lookup for use classification'!$B$13,B1955)),ISNUMBER(SEARCH('[1]Lookup for use classification'!$C$13,B1955)),ISNUMBER(SEARCH('[1]Lookup for use classification'!$D$13,B1955)),,ISNUMBER(SEARCH('[1]Lookup for use classification'!$C$13,B1955)),ISNUMBER(SEARCH('[1]Lookup for use classification'!$E$13,B1955))),'[1]Lookup for use classification'!$A$13,IF(OR(ISNUMBER(SEARCH('[1]Lookup for use classification'!$B$14,B1955)),ISNUMBER(SEARCH('[1]Lookup for use classification'!$C$14,B1955))),'[1]Lookup for use classification'!$A$14,"Other"))))))))))))</f>
        <v>Public Safety</v>
      </c>
      <c r="D1955" s="27"/>
      <c r="E1955" s="29"/>
      <c r="F1955" s="29"/>
    </row>
    <row r="1956" spans="1:6">
      <c r="A1956" s="16" t="s">
        <v>1595</v>
      </c>
      <c r="B1956" s="26" t="s">
        <v>1585</v>
      </c>
      <c r="C1956" s="133" t="str">
        <f>IF(OR(ISNUMBER(SEARCH('[1]Lookup for use classification'!$B$1,B1956)),ISNUMBER(SEARCH('[1]Lookup for use classification'!$C$1,B1956)),ISNUMBER(SEARCH('[1]Lookup for use classification'!$D$1,B1956)),ISNUMBER(SEARCH('[1]Lookup for use classification'!$E$1,B1956))),'[1]Lookup for use classification'!$A$1,IF(ISNUMBER(SEARCH('[1]Lookup for use classification'!$B$2,B1956)),'[1]Lookup for use classification'!$A$2,IF(ISNUMBER(SEARCH('[1]Lookup for use classification'!$B$3,B1956)),'[1]Lookup for use classification'!$A$3,IF(OR(ISNUMBER(SEARCH('[1]Lookup for use classification'!$B$4,B1956)),ISNUMBER(SEARCH('[1]Lookup for use classification'!$C$4,B1956)),ISNUMBER(SEARCH('[1]Lookup for use classification'!$D$4,B1956)),ISNUMBER(SEARCH('[1]Lookup for use classification'!$E$4,B1956))),'[1]Lookup for use classification'!$A$4,IF(OR(ISNUMBER(SEARCH('[1]Lookup for use classification'!$B$5,B1956)),ISNUMBER(SEARCH('[1]Lookup for use classification'!$C$5,B1956)),ISNUMBER(SEARCH('[1]Lookup for use classification'!$D$5,B1956))),'[1]Lookup for use classification'!$A$5,IF(OR(ISNUMBER(SEARCH('[1]Lookup for use classification'!$B$7,B1956)),ISNUMBER(SEARCH('[1]Lookup for use classification'!$C$7,B1956)),ISNUMBER(SEARCH('[1]Lookup for use classification'!$D$7,B1956))),'[1]Lookup for use classification'!$A$7,IF(OR(ISNUMBER(SEARCH('[1]Lookup for use classification'!$B$9,B1956)),ISNUMBER(SEARCH('[1]Lookup for use classification'!$C$9,B1956)),ISNUMBER(SEARCH('[1]Lookup for use classification'!$D$9,B1956)),ISNUMBER(SEARCH('[1]Lookup for use classification'!$E$9,B1956)),ISNUMBER(SEARCH('[1]Lookup for use classification'!$F$9,B1956)),ISNUMBER(SEARCH('[1]Lookup for use classification'!$G$9,B1956)),ISNUMBER(SEARCH('[1]Lookup for use classification'!$H$9,B1956)),ISNUMBER(SEARCH('[1]Lookup for use classification'!$I$9,B1956)),ISNUMBER(SEARCH('[1]Lookup for use classification'!$J$9,B1956)),ISNUMBER(SEARCH('[1]Lookup for use classification'!$K$9,B1956))),'[1]Lookup for use classification'!$A$9,IF(OR(ISNUMBER(SEARCH('[1]Lookup for use classification'!$B$10,B1956)),ISNUMBER(SEARCH('[1]Lookup for use classification'!$C$10,B1956)),ISNUMBER(SEARCH('[1]Lookup for use classification'!$D$10,B1956)),ISNUMBER(SEARCH('[1]Lookup for use classification'!$E$10,B1956)),ISNUMBER(SEARCH('[1]Lookup for use classification'!$F$10,B1956)),ISNUMBER(SEARCH('[1]Lookup for use classification'!$G$10,B1956))),'[1]Lookup for use classification'!$A$10,IF(OR(ISNUMBER(SEARCH('[1]Lookup for use classification'!$B$11,B1956)),ISNUMBER(SEARCH('[1]Lookup for use classification'!$C$11,B1956))),'[1]Lookup for use classification'!$A$11,IF(OR(ISNUMBER(SEARCH('[1]Lookup for use classification'!$B$12,B1956)),ISNUMBER(SEARCH('[1]Lookup for use classification'!$C$12,B1956))),'[1]Lookup for use classification'!$A$12,IF(OR(ISNUMBER(SEARCH('[1]Lookup for use classification'!$B$13,B1956)),ISNUMBER(SEARCH('[1]Lookup for use classification'!$C$13,B1956)),ISNUMBER(SEARCH('[1]Lookup for use classification'!$D$13,B1956)),,ISNUMBER(SEARCH('[1]Lookup for use classification'!$C$13,B1956)),ISNUMBER(SEARCH('[1]Lookup for use classification'!$E$13,B1956))),'[1]Lookup for use classification'!$A$13,IF(OR(ISNUMBER(SEARCH('[1]Lookup for use classification'!$B$14,B1956)),ISNUMBER(SEARCH('[1]Lookup for use classification'!$C$14,B1956))),'[1]Lookup for use classification'!$A$14,"Other"))))))))))))</f>
        <v>Other</v>
      </c>
      <c r="D1956" s="27"/>
      <c r="E1956" s="29"/>
      <c r="F1956" s="29"/>
    </row>
    <row r="1957" spans="1:6">
      <c r="A1957" s="16" t="s">
        <v>1595</v>
      </c>
      <c r="B1957" s="26" t="s">
        <v>1586</v>
      </c>
      <c r="C1957" s="133" t="str">
        <f>IF(OR(ISNUMBER(SEARCH('[1]Lookup for use classification'!$B$1,B1957)),ISNUMBER(SEARCH('[1]Lookup for use classification'!$C$1,B1957)),ISNUMBER(SEARCH('[1]Lookup for use classification'!$D$1,B1957)),ISNUMBER(SEARCH('[1]Lookup for use classification'!$E$1,B1957))),'[1]Lookup for use classification'!$A$1,IF(ISNUMBER(SEARCH('[1]Lookup for use classification'!$B$2,B1957)),'[1]Lookup for use classification'!$A$2,IF(ISNUMBER(SEARCH('[1]Lookup for use classification'!$B$3,B1957)),'[1]Lookup for use classification'!$A$3,IF(OR(ISNUMBER(SEARCH('[1]Lookup for use classification'!$B$4,B1957)),ISNUMBER(SEARCH('[1]Lookup for use classification'!$C$4,B1957)),ISNUMBER(SEARCH('[1]Lookup for use classification'!$D$4,B1957)),ISNUMBER(SEARCH('[1]Lookup for use classification'!$E$4,B1957))),'[1]Lookup for use classification'!$A$4,IF(OR(ISNUMBER(SEARCH('[1]Lookup for use classification'!$B$5,B1957)),ISNUMBER(SEARCH('[1]Lookup for use classification'!$C$5,B1957)),ISNUMBER(SEARCH('[1]Lookup for use classification'!$D$5,B1957))),'[1]Lookup for use classification'!$A$5,IF(OR(ISNUMBER(SEARCH('[1]Lookup for use classification'!$B$7,B1957)),ISNUMBER(SEARCH('[1]Lookup for use classification'!$C$7,B1957)),ISNUMBER(SEARCH('[1]Lookup for use classification'!$D$7,B1957))),'[1]Lookup for use classification'!$A$7,IF(OR(ISNUMBER(SEARCH('[1]Lookup for use classification'!$B$9,B1957)),ISNUMBER(SEARCH('[1]Lookup for use classification'!$C$9,B1957)),ISNUMBER(SEARCH('[1]Lookup for use classification'!$D$9,B1957)),ISNUMBER(SEARCH('[1]Lookup for use classification'!$E$9,B1957)),ISNUMBER(SEARCH('[1]Lookup for use classification'!$F$9,B1957)),ISNUMBER(SEARCH('[1]Lookup for use classification'!$G$9,B1957)),ISNUMBER(SEARCH('[1]Lookup for use classification'!$H$9,B1957)),ISNUMBER(SEARCH('[1]Lookup for use classification'!$I$9,B1957)),ISNUMBER(SEARCH('[1]Lookup for use classification'!$J$9,B1957)),ISNUMBER(SEARCH('[1]Lookup for use classification'!$K$9,B1957))),'[1]Lookup for use classification'!$A$9,IF(OR(ISNUMBER(SEARCH('[1]Lookup for use classification'!$B$10,B1957)),ISNUMBER(SEARCH('[1]Lookup for use classification'!$C$10,B1957)),ISNUMBER(SEARCH('[1]Lookup for use classification'!$D$10,B1957)),ISNUMBER(SEARCH('[1]Lookup for use classification'!$E$10,B1957)),ISNUMBER(SEARCH('[1]Lookup for use classification'!$F$10,B1957)),ISNUMBER(SEARCH('[1]Lookup for use classification'!$G$10,B1957))),'[1]Lookup for use classification'!$A$10,IF(OR(ISNUMBER(SEARCH('[1]Lookup for use classification'!$B$11,B1957)),ISNUMBER(SEARCH('[1]Lookup for use classification'!$C$11,B1957))),'[1]Lookup for use classification'!$A$11,IF(OR(ISNUMBER(SEARCH('[1]Lookup for use classification'!$B$12,B1957)),ISNUMBER(SEARCH('[1]Lookup for use classification'!$C$12,B1957))),'[1]Lookup for use classification'!$A$12,IF(OR(ISNUMBER(SEARCH('[1]Lookup for use classification'!$B$13,B1957)),ISNUMBER(SEARCH('[1]Lookup for use classification'!$C$13,B1957)),ISNUMBER(SEARCH('[1]Lookup for use classification'!$D$13,B1957)),,ISNUMBER(SEARCH('[1]Lookup for use classification'!$C$13,B1957)),ISNUMBER(SEARCH('[1]Lookup for use classification'!$E$13,B1957))),'[1]Lookup for use classification'!$A$13,IF(OR(ISNUMBER(SEARCH('[1]Lookup for use classification'!$B$14,B1957)),ISNUMBER(SEARCH('[1]Lookup for use classification'!$C$14,B1957))),'[1]Lookup for use classification'!$A$14,"Other"))))))))))))</f>
        <v>Other</v>
      </c>
      <c r="D1957" s="27">
        <v>800</v>
      </c>
      <c r="E1957" s="29"/>
      <c r="F1957" s="29"/>
    </row>
    <row r="1958" spans="1:6">
      <c r="A1958" s="16" t="s">
        <v>1595</v>
      </c>
      <c r="B1958" s="26" t="s">
        <v>35</v>
      </c>
      <c r="C1958" s="133" t="str">
        <f>IF(OR(ISNUMBER(SEARCH('[1]Lookup for use classification'!$B$1,B1958)),ISNUMBER(SEARCH('[1]Lookup for use classification'!$C$1,B1958)),ISNUMBER(SEARCH('[1]Lookup for use classification'!$D$1,B1958)),ISNUMBER(SEARCH('[1]Lookup for use classification'!$E$1,B1958))),'[1]Lookup for use classification'!$A$1,IF(ISNUMBER(SEARCH('[1]Lookup for use classification'!$B$2,B1958)),'[1]Lookup for use classification'!$A$2,IF(ISNUMBER(SEARCH('[1]Lookup for use classification'!$B$3,B1958)),'[1]Lookup for use classification'!$A$3,IF(OR(ISNUMBER(SEARCH('[1]Lookup for use classification'!$B$4,B1958)),ISNUMBER(SEARCH('[1]Lookup for use classification'!$C$4,B1958)),ISNUMBER(SEARCH('[1]Lookup for use classification'!$D$4,B1958)),ISNUMBER(SEARCH('[1]Lookup for use classification'!$E$4,B1958))),'[1]Lookup for use classification'!$A$4,IF(OR(ISNUMBER(SEARCH('[1]Lookup for use classification'!$B$5,B1958)),ISNUMBER(SEARCH('[1]Lookup for use classification'!$C$5,B1958)),ISNUMBER(SEARCH('[1]Lookup for use classification'!$D$5,B1958))),'[1]Lookup for use classification'!$A$5,IF(OR(ISNUMBER(SEARCH('[1]Lookup for use classification'!$B$7,B1958)),ISNUMBER(SEARCH('[1]Lookup for use classification'!$C$7,B1958)),ISNUMBER(SEARCH('[1]Lookup for use classification'!$D$7,B1958))),'[1]Lookup for use classification'!$A$7,IF(OR(ISNUMBER(SEARCH('[1]Lookup for use classification'!$B$9,B1958)),ISNUMBER(SEARCH('[1]Lookup for use classification'!$C$9,B1958)),ISNUMBER(SEARCH('[1]Lookup for use classification'!$D$9,B1958)),ISNUMBER(SEARCH('[1]Lookup for use classification'!$E$9,B1958)),ISNUMBER(SEARCH('[1]Lookup for use classification'!$F$9,B1958)),ISNUMBER(SEARCH('[1]Lookup for use classification'!$G$9,B1958)),ISNUMBER(SEARCH('[1]Lookup for use classification'!$H$9,B1958)),ISNUMBER(SEARCH('[1]Lookup for use classification'!$I$9,B1958)),ISNUMBER(SEARCH('[1]Lookup for use classification'!$J$9,B1958)),ISNUMBER(SEARCH('[1]Lookup for use classification'!$K$9,B1958))),'[1]Lookup for use classification'!$A$9,IF(OR(ISNUMBER(SEARCH('[1]Lookup for use classification'!$B$10,B1958)),ISNUMBER(SEARCH('[1]Lookup for use classification'!$C$10,B1958)),ISNUMBER(SEARCH('[1]Lookup for use classification'!$D$10,B1958)),ISNUMBER(SEARCH('[1]Lookup for use classification'!$E$10,B1958)),ISNUMBER(SEARCH('[1]Lookup for use classification'!$F$10,B1958)),ISNUMBER(SEARCH('[1]Lookup for use classification'!$G$10,B1958))),'[1]Lookup for use classification'!$A$10,IF(OR(ISNUMBER(SEARCH('[1]Lookup for use classification'!$B$11,B1958)),ISNUMBER(SEARCH('[1]Lookup for use classification'!$C$11,B1958))),'[1]Lookup for use classification'!$A$11,IF(OR(ISNUMBER(SEARCH('[1]Lookup for use classification'!$B$12,B1958)),ISNUMBER(SEARCH('[1]Lookup for use classification'!$C$12,B1958))),'[1]Lookup for use classification'!$A$12,IF(OR(ISNUMBER(SEARCH('[1]Lookup for use classification'!$B$13,B1958)),ISNUMBER(SEARCH('[1]Lookup for use classification'!$C$13,B1958)),ISNUMBER(SEARCH('[1]Lookup for use classification'!$D$13,B1958)),,ISNUMBER(SEARCH('[1]Lookup for use classification'!$C$13,B1958)),ISNUMBER(SEARCH('[1]Lookup for use classification'!$E$13,B1958))),'[1]Lookup for use classification'!$A$13,IF(OR(ISNUMBER(SEARCH('[1]Lookup for use classification'!$B$14,B1958)),ISNUMBER(SEARCH('[1]Lookup for use classification'!$C$14,B1958))),'[1]Lookup for use classification'!$A$14,"Other"))))))))))))</f>
        <v>Other</v>
      </c>
      <c r="D1958" s="27"/>
      <c r="E1958" s="26"/>
      <c r="F1958" s="26"/>
    </row>
    <row r="1959" spans="1:6">
      <c r="A1959" s="16" t="s">
        <v>1595</v>
      </c>
      <c r="B1959" s="26" t="s">
        <v>1587</v>
      </c>
      <c r="C1959" s="133" t="str">
        <f>IF(OR(ISNUMBER(SEARCH('[1]Lookup for use classification'!$B$1,B1959)),ISNUMBER(SEARCH('[1]Lookup for use classification'!$C$1,B1959)),ISNUMBER(SEARCH('[1]Lookup for use classification'!$D$1,B1959)),ISNUMBER(SEARCH('[1]Lookup for use classification'!$E$1,B1959))),'[1]Lookup for use classification'!$A$1,IF(ISNUMBER(SEARCH('[1]Lookup for use classification'!$B$2,B1959)),'[1]Lookup for use classification'!$A$2,IF(ISNUMBER(SEARCH('[1]Lookup for use classification'!$B$3,B1959)),'[1]Lookup for use classification'!$A$3,IF(OR(ISNUMBER(SEARCH('[1]Lookup for use classification'!$B$4,B1959)),ISNUMBER(SEARCH('[1]Lookup for use classification'!$C$4,B1959)),ISNUMBER(SEARCH('[1]Lookup for use classification'!$D$4,B1959)),ISNUMBER(SEARCH('[1]Lookup for use classification'!$E$4,B1959))),'[1]Lookup for use classification'!$A$4,IF(OR(ISNUMBER(SEARCH('[1]Lookup for use classification'!$B$5,B1959)),ISNUMBER(SEARCH('[1]Lookup for use classification'!$C$5,B1959)),ISNUMBER(SEARCH('[1]Lookup for use classification'!$D$5,B1959))),'[1]Lookup for use classification'!$A$5,IF(OR(ISNUMBER(SEARCH('[1]Lookup for use classification'!$B$7,B1959)),ISNUMBER(SEARCH('[1]Lookup for use classification'!$C$7,B1959)),ISNUMBER(SEARCH('[1]Lookup for use classification'!$D$7,B1959))),'[1]Lookup for use classification'!$A$7,IF(OR(ISNUMBER(SEARCH('[1]Lookup for use classification'!$B$9,B1959)),ISNUMBER(SEARCH('[1]Lookup for use classification'!$C$9,B1959)),ISNUMBER(SEARCH('[1]Lookup for use classification'!$D$9,B1959)),ISNUMBER(SEARCH('[1]Lookup for use classification'!$E$9,B1959)),ISNUMBER(SEARCH('[1]Lookup for use classification'!$F$9,B1959)),ISNUMBER(SEARCH('[1]Lookup for use classification'!$G$9,B1959)),ISNUMBER(SEARCH('[1]Lookup for use classification'!$H$9,B1959)),ISNUMBER(SEARCH('[1]Lookup for use classification'!$I$9,B1959)),ISNUMBER(SEARCH('[1]Lookup for use classification'!$J$9,B1959)),ISNUMBER(SEARCH('[1]Lookup for use classification'!$K$9,B1959))),'[1]Lookup for use classification'!$A$9,IF(OR(ISNUMBER(SEARCH('[1]Lookup for use classification'!$B$10,B1959)),ISNUMBER(SEARCH('[1]Lookup for use classification'!$C$10,B1959)),ISNUMBER(SEARCH('[1]Lookup for use classification'!$D$10,B1959)),ISNUMBER(SEARCH('[1]Lookup for use classification'!$E$10,B1959)),ISNUMBER(SEARCH('[1]Lookup for use classification'!$F$10,B1959)),ISNUMBER(SEARCH('[1]Lookup for use classification'!$G$10,B1959))),'[1]Lookup for use classification'!$A$10,IF(OR(ISNUMBER(SEARCH('[1]Lookup for use classification'!$B$11,B1959)),ISNUMBER(SEARCH('[1]Lookup for use classification'!$C$11,B1959))),'[1]Lookup for use classification'!$A$11,IF(OR(ISNUMBER(SEARCH('[1]Lookup for use classification'!$B$12,B1959)),ISNUMBER(SEARCH('[1]Lookup for use classification'!$C$12,B1959))),'[1]Lookup for use classification'!$A$12,IF(OR(ISNUMBER(SEARCH('[1]Lookup for use classification'!$B$13,B1959)),ISNUMBER(SEARCH('[1]Lookup for use classification'!$C$13,B1959)),ISNUMBER(SEARCH('[1]Lookup for use classification'!$D$13,B1959)),,ISNUMBER(SEARCH('[1]Lookup for use classification'!$C$13,B1959)),ISNUMBER(SEARCH('[1]Lookup for use classification'!$E$13,B1959))),'[1]Lookup for use classification'!$A$13,IF(OR(ISNUMBER(SEARCH('[1]Lookup for use classification'!$B$14,B1959)),ISNUMBER(SEARCH('[1]Lookup for use classification'!$C$14,B1959))),'[1]Lookup for use classification'!$A$14,"Other"))))))))))))</f>
        <v>Education - K - 12</v>
      </c>
      <c r="D1959" s="27">
        <v>16904</v>
      </c>
      <c r="E1959" s="29"/>
      <c r="F1959" s="29"/>
    </row>
    <row r="1960" spans="1:6">
      <c r="A1960" s="16" t="s">
        <v>1595</v>
      </c>
      <c r="B1960" s="26" t="s">
        <v>37</v>
      </c>
      <c r="C1960" s="133" t="str">
        <f>IF(OR(ISNUMBER(SEARCH('[1]Lookup for use classification'!$B$1,B1960)),ISNUMBER(SEARCH('[1]Lookup for use classification'!$C$1,B1960)),ISNUMBER(SEARCH('[1]Lookup for use classification'!$D$1,B1960)),ISNUMBER(SEARCH('[1]Lookup for use classification'!$E$1,B1960))),'[1]Lookup for use classification'!$A$1,IF(ISNUMBER(SEARCH('[1]Lookup for use classification'!$B$2,B1960)),'[1]Lookup for use classification'!$A$2,IF(ISNUMBER(SEARCH('[1]Lookup for use classification'!$B$3,B1960)),'[1]Lookup for use classification'!$A$3,IF(OR(ISNUMBER(SEARCH('[1]Lookup for use classification'!$B$4,B1960)),ISNUMBER(SEARCH('[1]Lookup for use classification'!$C$4,B1960)),ISNUMBER(SEARCH('[1]Lookup for use classification'!$D$4,B1960)),ISNUMBER(SEARCH('[1]Lookup for use classification'!$E$4,B1960))),'[1]Lookup for use classification'!$A$4,IF(OR(ISNUMBER(SEARCH('[1]Lookup for use classification'!$B$5,B1960)),ISNUMBER(SEARCH('[1]Lookup for use classification'!$C$5,B1960)),ISNUMBER(SEARCH('[1]Lookup for use classification'!$D$5,B1960))),'[1]Lookup for use classification'!$A$5,IF(OR(ISNUMBER(SEARCH('[1]Lookup for use classification'!$B$7,B1960)),ISNUMBER(SEARCH('[1]Lookup for use classification'!$C$7,B1960)),ISNUMBER(SEARCH('[1]Lookup for use classification'!$D$7,B1960))),'[1]Lookup for use classification'!$A$7,IF(OR(ISNUMBER(SEARCH('[1]Lookup for use classification'!$B$9,B1960)),ISNUMBER(SEARCH('[1]Lookup for use classification'!$C$9,B1960)),ISNUMBER(SEARCH('[1]Lookup for use classification'!$D$9,B1960)),ISNUMBER(SEARCH('[1]Lookup for use classification'!$E$9,B1960)),ISNUMBER(SEARCH('[1]Lookup for use classification'!$F$9,B1960)),ISNUMBER(SEARCH('[1]Lookup for use classification'!$G$9,B1960)),ISNUMBER(SEARCH('[1]Lookup for use classification'!$H$9,B1960)),ISNUMBER(SEARCH('[1]Lookup for use classification'!$I$9,B1960)),ISNUMBER(SEARCH('[1]Lookup for use classification'!$J$9,B1960)),ISNUMBER(SEARCH('[1]Lookup for use classification'!$K$9,B1960))),'[1]Lookup for use classification'!$A$9,IF(OR(ISNUMBER(SEARCH('[1]Lookup for use classification'!$B$10,B1960)),ISNUMBER(SEARCH('[1]Lookup for use classification'!$C$10,B1960)),ISNUMBER(SEARCH('[1]Lookup for use classification'!$D$10,B1960)),ISNUMBER(SEARCH('[1]Lookup for use classification'!$E$10,B1960)),ISNUMBER(SEARCH('[1]Lookup for use classification'!$F$10,B1960)),ISNUMBER(SEARCH('[1]Lookup for use classification'!$G$10,B1960))),'[1]Lookup for use classification'!$A$10,IF(OR(ISNUMBER(SEARCH('[1]Lookup for use classification'!$B$11,B1960)),ISNUMBER(SEARCH('[1]Lookup for use classification'!$C$11,B1960))),'[1]Lookup for use classification'!$A$11,IF(OR(ISNUMBER(SEARCH('[1]Lookup for use classification'!$B$12,B1960)),ISNUMBER(SEARCH('[1]Lookup for use classification'!$C$12,B1960))),'[1]Lookup for use classification'!$A$12,IF(OR(ISNUMBER(SEARCH('[1]Lookup for use classification'!$B$13,B1960)),ISNUMBER(SEARCH('[1]Lookup for use classification'!$C$13,B1960)),ISNUMBER(SEARCH('[1]Lookup for use classification'!$D$13,B1960)),,ISNUMBER(SEARCH('[1]Lookup for use classification'!$C$13,B1960)),ISNUMBER(SEARCH('[1]Lookup for use classification'!$E$13,B1960))),'[1]Lookup for use classification'!$A$13,IF(OR(ISNUMBER(SEARCH('[1]Lookup for use classification'!$B$14,B1960)),ISNUMBER(SEARCH('[1]Lookup for use classification'!$C$14,B1960))),'[1]Lookup for use classification'!$A$14,"Other"))))))))))))</f>
        <v>Office</v>
      </c>
      <c r="D1960" s="27"/>
      <c r="E1960" s="29"/>
      <c r="F1960" s="29"/>
    </row>
    <row r="1961" spans="1:6">
      <c r="A1961" s="16" t="s">
        <v>1595</v>
      </c>
      <c r="B1961" s="26" t="s">
        <v>164</v>
      </c>
      <c r="C1961" s="133" t="str">
        <f>IF(OR(ISNUMBER(SEARCH('[1]Lookup for use classification'!$B$1,B1961)),ISNUMBER(SEARCH('[1]Lookup for use classification'!$C$1,B1961)),ISNUMBER(SEARCH('[1]Lookup for use classification'!$D$1,B1961)),ISNUMBER(SEARCH('[1]Lookup for use classification'!$E$1,B1961))),'[1]Lookup for use classification'!$A$1,IF(ISNUMBER(SEARCH('[1]Lookup for use classification'!$B$2,B1961)),'[1]Lookup for use classification'!$A$2,IF(ISNUMBER(SEARCH('[1]Lookup for use classification'!$B$3,B1961)),'[1]Lookup for use classification'!$A$3,IF(OR(ISNUMBER(SEARCH('[1]Lookup for use classification'!$B$4,B1961)),ISNUMBER(SEARCH('[1]Lookup for use classification'!$C$4,B1961)),ISNUMBER(SEARCH('[1]Lookup for use classification'!$D$4,B1961)),ISNUMBER(SEARCH('[1]Lookup for use classification'!$E$4,B1961))),'[1]Lookup for use classification'!$A$4,IF(OR(ISNUMBER(SEARCH('[1]Lookup for use classification'!$B$5,B1961)),ISNUMBER(SEARCH('[1]Lookup for use classification'!$C$5,B1961)),ISNUMBER(SEARCH('[1]Lookup for use classification'!$D$5,B1961))),'[1]Lookup for use classification'!$A$5,IF(OR(ISNUMBER(SEARCH('[1]Lookup for use classification'!$B$7,B1961)),ISNUMBER(SEARCH('[1]Lookup for use classification'!$C$7,B1961)),ISNUMBER(SEARCH('[1]Lookup for use classification'!$D$7,B1961))),'[1]Lookup for use classification'!$A$7,IF(OR(ISNUMBER(SEARCH('[1]Lookup for use classification'!$B$9,B1961)),ISNUMBER(SEARCH('[1]Lookup for use classification'!$C$9,B1961)),ISNUMBER(SEARCH('[1]Lookup for use classification'!$D$9,B1961)),ISNUMBER(SEARCH('[1]Lookup for use classification'!$E$9,B1961)),ISNUMBER(SEARCH('[1]Lookup for use classification'!$F$9,B1961)),ISNUMBER(SEARCH('[1]Lookup for use classification'!$G$9,B1961)),ISNUMBER(SEARCH('[1]Lookup for use classification'!$H$9,B1961)),ISNUMBER(SEARCH('[1]Lookup for use classification'!$I$9,B1961)),ISNUMBER(SEARCH('[1]Lookup for use classification'!$J$9,B1961)),ISNUMBER(SEARCH('[1]Lookup for use classification'!$K$9,B1961))),'[1]Lookup for use classification'!$A$9,IF(OR(ISNUMBER(SEARCH('[1]Lookup for use classification'!$B$10,B1961)),ISNUMBER(SEARCH('[1]Lookup for use classification'!$C$10,B1961)),ISNUMBER(SEARCH('[1]Lookup for use classification'!$D$10,B1961)),ISNUMBER(SEARCH('[1]Lookup for use classification'!$E$10,B1961)),ISNUMBER(SEARCH('[1]Lookup for use classification'!$F$10,B1961)),ISNUMBER(SEARCH('[1]Lookup for use classification'!$G$10,B1961))),'[1]Lookup for use classification'!$A$10,IF(OR(ISNUMBER(SEARCH('[1]Lookup for use classification'!$B$11,B1961)),ISNUMBER(SEARCH('[1]Lookup for use classification'!$C$11,B1961))),'[1]Lookup for use classification'!$A$11,IF(OR(ISNUMBER(SEARCH('[1]Lookup for use classification'!$B$12,B1961)),ISNUMBER(SEARCH('[1]Lookup for use classification'!$C$12,B1961))),'[1]Lookup for use classification'!$A$12,IF(OR(ISNUMBER(SEARCH('[1]Lookup for use classification'!$B$13,B1961)),ISNUMBER(SEARCH('[1]Lookup for use classification'!$C$13,B1961)),ISNUMBER(SEARCH('[1]Lookup for use classification'!$D$13,B1961)),,ISNUMBER(SEARCH('[1]Lookup for use classification'!$C$13,B1961)),ISNUMBER(SEARCH('[1]Lookup for use classification'!$E$13,B1961))),'[1]Lookup for use classification'!$A$13,IF(OR(ISNUMBER(SEARCH('[1]Lookup for use classification'!$B$14,B1961)),ISNUMBER(SEARCH('[1]Lookup for use classification'!$C$14,B1961))),'[1]Lookup for use classification'!$A$14,"Other"))))))))))))</f>
        <v>Other</v>
      </c>
      <c r="D1961" s="27"/>
      <c r="E1961" s="29"/>
      <c r="F1961" s="29"/>
    </row>
    <row r="1962" spans="1:6">
      <c r="A1962" s="16" t="s">
        <v>1595</v>
      </c>
      <c r="B1962" s="26" t="s">
        <v>1588</v>
      </c>
      <c r="C1962" s="133" t="str">
        <f>IF(OR(ISNUMBER(SEARCH('[1]Lookup for use classification'!$B$1,B1962)),ISNUMBER(SEARCH('[1]Lookup for use classification'!$C$1,B1962)),ISNUMBER(SEARCH('[1]Lookup for use classification'!$D$1,B1962)),ISNUMBER(SEARCH('[1]Lookup for use classification'!$E$1,B1962))),'[1]Lookup for use classification'!$A$1,IF(ISNUMBER(SEARCH('[1]Lookup for use classification'!$B$2,B1962)),'[1]Lookup for use classification'!$A$2,IF(ISNUMBER(SEARCH('[1]Lookup for use classification'!$B$3,B1962)),'[1]Lookup for use classification'!$A$3,IF(OR(ISNUMBER(SEARCH('[1]Lookup for use classification'!$B$4,B1962)),ISNUMBER(SEARCH('[1]Lookup for use classification'!$C$4,B1962)),ISNUMBER(SEARCH('[1]Lookup for use classification'!$D$4,B1962)),ISNUMBER(SEARCH('[1]Lookup for use classification'!$E$4,B1962))),'[1]Lookup for use classification'!$A$4,IF(OR(ISNUMBER(SEARCH('[1]Lookup for use classification'!$B$5,B1962)),ISNUMBER(SEARCH('[1]Lookup for use classification'!$C$5,B1962)),ISNUMBER(SEARCH('[1]Lookup for use classification'!$D$5,B1962))),'[1]Lookup for use classification'!$A$5,IF(OR(ISNUMBER(SEARCH('[1]Lookup for use classification'!$B$7,B1962)),ISNUMBER(SEARCH('[1]Lookup for use classification'!$C$7,B1962)),ISNUMBER(SEARCH('[1]Lookup for use classification'!$D$7,B1962))),'[1]Lookup for use classification'!$A$7,IF(OR(ISNUMBER(SEARCH('[1]Lookup for use classification'!$B$9,B1962)),ISNUMBER(SEARCH('[1]Lookup for use classification'!$C$9,B1962)),ISNUMBER(SEARCH('[1]Lookup for use classification'!$D$9,B1962)),ISNUMBER(SEARCH('[1]Lookup for use classification'!$E$9,B1962)),ISNUMBER(SEARCH('[1]Lookup for use classification'!$F$9,B1962)),ISNUMBER(SEARCH('[1]Lookup for use classification'!$G$9,B1962)),ISNUMBER(SEARCH('[1]Lookup for use classification'!$H$9,B1962)),ISNUMBER(SEARCH('[1]Lookup for use classification'!$I$9,B1962)),ISNUMBER(SEARCH('[1]Lookup for use classification'!$J$9,B1962)),ISNUMBER(SEARCH('[1]Lookup for use classification'!$K$9,B1962))),'[1]Lookup for use classification'!$A$9,IF(OR(ISNUMBER(SEARCH('[1]Lookup for use classification'!$B$10,B1962)),ISNUMBER(SEARCH('[1]Lookup for use classification'!$C$10,B1962)),ISNUMBER(SEARCH('[1]Lookup for use classification'!$D$10,B1962)),ISNUMBER(SEARCH('[1]Lookup for use classification'!$E$10,B1962)),ISNUMBER(SEARCH('[1]Lookup for use classification'!$F$10,B1962)),ISNUMBER(SEARCH('[1]Lookup for use classification'!$G$10,B1962))),'[1]Lookup for use classification'!$A$10,IF(OR(ISNUMBER(SEARCH('[1]Lookup for use classification'!$B$11,B1962)),ISNUMBER(SEARCH('[1]Lookup for use classification'!$C$11,B1962))),'[1]Lookup for use classification'!$A$11,IF(OR(ISNUMBER(SEARCH('[1]Lookup for use classification'!$B$12,B1962)),ISNUMBER(SEARCH('[1]Lookup for use classification'!$C$12,B1962))),'[1]Lookup for use classification'!$A$12,IF(OR(ISNUMBER(SEARCH('[1]Lookup for use classification'!$B$13,B1962)),ISNUMBER(SEARCH('[1]Lookup for use classification'!$C$13,B1962)),ISNUMBER(SEARCH('[1]Lookup for use classification'!$D$13,B1962)),,ISNUMBER(SEARCH('[1]Lookup for use classification'!$C$13,B1962)),ISNUMBER(SEARCH('[1]Lookup for use classification'!$E$13,B1962))),'[1]Lookup for use classification'!$A$13,IF(OR(ISNUMBER(SEARCH('[1]Lookup for use classification'!$B$14,B1962)),ISNUMBER(SEARCH('[1]Lookup for use classification'!$C$14,B1962))),'[1]Lookup for use classification'!$A$14,"Other"))))))))))))</f>
        <v>Other</v>
      </c>
      <c r="D1962" s="27"/>
      <c r="E1962" s="26"/>
      <c r="F1962" s="26"/>
    </row>
    <row r="1963" spans="1:6">
      <c r="A1963" s="16" t="s">
        <v>1595</v>
      </c>
      <c r="B1963" s="30" t="s">
        <v>1589</v>
      </c>
      <c r="C1963" s="133" t="str">
        <f>IF(OR(ISNUMBER(SEARCH('[1]Lookup for use classification'!$B$1,B1963)),ISNUMBER(SEARCH('[1]Lookup for use classification'!$C$1,B1963)),ISNUMBER(SEARCH('[1]Lookup for use classification'!$D$1,B1963)),ISNUMBER(SEARCH('[1]Lookup for use classification'!$E$1,B1963))),'[1]Lookup for use classification'!$A$1,IF(ISNUMBER(SEARCH('[1]Lookup for use classification'!$B$2,B1963)),'[1]Lookup for use classification'!$A$2,IF(ISNUMBER(SEARCH('[1]Lookup for use classification'!$B$3,B1963)),'[1]Lookup for use classification'!$A$3,IF(OR(ISNUMBER(SEARCH('[1]Lookup for use classification'!$B$4,B1963)),ISNUMBER(SEARCH('[1]Lookup for use classification'!$C$4,B1963)),ISNUMBER(SEARCH('[1]Lookup for use classification'!$D$4,B1963)),ISNUMBER(SEARCH('[1]Lookup for use classification'!$E$4,B1963))),'[1]Lookup for use classification'!$A$4,IF(OR(ISNUMBER(SEARCH('[1]Lookup for use classification'!$B$5,B1963)),ISNUMBER(SEARCH('[1]Lookup for use classification'!$C$5,B1963)),ISNUMBER(SEARCH('[1]Lookup for use classification'!$D$5,B1963))),'[1]Lookup for use classification'!$A$5,IF(OR(ISNUMBER(SEARCH('[1]Lookup for use classification'!$B$7,B1963)),ISNUMBER(SEARCH('[1]Lookup for use classification'!$C$7,B1963)),ISNUMBER(SEARCH('[1]Lookup for use classification'!$D$7,B1963))),'[1]Lookup for use classification'!$A$7,IF(OR(ISNUMBER(SEARCH('[1]Lookup for use classification'!$B$9,B1963)),ISNUMBER(SEARCH('[1]Lookup for use classification'!$C$9,B1963)),ISNUMBER(SEARCH('[1]Lookup for use classification'!$D$9,B1963)),ISNUMBER(SEARCH('[1]Lookup for use classification'!$E$9,B1963)),ISNUMBER(SEARCH('[1]Lookup for use classification'!$F$9,B1963)),ISNUMBER(SEARCH('[1]Lookup for use classification'!$G$9,B1963)),ISNUMBER(SEARCH('[1]Lookup for use classification'!$H$9,B1963)),ISNUMBER(SEARCH('[1]Lookup for use classification'!$I$9,B1963)),ISNUMBER(SEARCH('[1]Lookup for use classification'!$J$9,B1963)),ISNUMBER(SEARCH('[1]Lookup for use classification'!$K$9,B1963))),'[1]Lookup for use classification'!$A$9,IF(OR(ISNUMBER(SEARCH('[1]Lookup for use classification'!$B$10,B1963)),ISNUMBER(SEARCH('[1]Lookup for use classification'!$C$10,B1963)),ISNUMBER(SEARCH('[1]Lookup for use classification'!$D$10,B1963)),ISNUMBER(SEARCH('[1]Lookup for use classification'!$E$10,B1963)),ISNUMBER(SEARCH('[1]Lookup for use classification'!$F$10,B1963)),ISNUMBER(SEARCH('[1]Lookup for use classification'!$G$10,B1963))),'[1]Lookup for use classification'!$A$10,IF(OR(ISNUMBER(SEARCH('[1]Lookup for use classification'!$B$11,B1963)),ISNUMBER(SEARCH('[1]Lookup for use classification'!$C$11,B1963))),'[1]Lookup for use classification'!$A$11,IF(OR(ISNUMBER(SEARCH('[1]Lookup for use classification'!$B$12,B1963)),ISNUMBER(SEARCH('[1]Lookup for use classification'!$C$12,B1963))),'[1]Lookup for use classification'!$A$12,IF(OR(ISNUMBER(SEARCH('[1]Lookup for use classification'!$B$13,B1963)),ISNUMBER(SEARCH('[1]Lookup for use classification'!$C$13,B1963)),ISNUMBER(SEARCH('[1]Lookup for use classification'!$D$13,B1963)),,ISNUMBER(SEARCH('[1]Lookup for use classification'!$C$13,B1963)),ISNUMBER(SEARCH('[1]Lookup for use classification'!$E$13,B1963))),'[1]Lookup for use classification'!$A$13,IF(OR(ISNUMBER(SEARCH('[1]Lookup for use classification'!$B$14,B1963)),ISNUMBER(SEARCH('[1]Lookup for use classification'!$C$14,B1963))),'[1]Lookup for use classification'!$A$14,"Other"))))))))))))</f>
        <v>Water &amp; Sewer</v>
      </c>
      <c r="D1963" s="46"/>
      <c r="E1963" s="28"/>
      <c r="F1963" s="28"/>
    </row>
    <row r="1964" spans="1:6">
      <c r="A1964" s="16" t="s">
        <v>1595</v>
      </c>
      <c r="B1964" s="26" t="s">
        <v>1364</v>
      </c>
      <c r="C1964" s="133" t="str">
        <f>IF(OR(ISNUMBER(SEARCH('[1]Lookup for use classification'!$B$1,B1964)),ISNUMBER(SEARCH('[1]Lookup for use classification'!$C$1,B1964)),ISNUMBER(SEARCH('[1]Lookup for use classification'!$D$1,B1964)),ISNUMBER(SEARCH('[1]Lookup for use classification'!$E$1,B1964))),'[1]Lookup for use classification'!$A$1,IF(ISNUMBER(SEARCH('[1]Lookup for use classification'!$B$2,B1964)),'[1]Lookup for use classification'!$A$2,IF(ISNUMBER(SEARCH('[1]Lookup for use classification'!$B$3,B1964)),'[1]Lookup for use classification'!$A$3,IF(OR(ISNUMBER(SEARCH('[1]Lookup for use classification'!$B$4,B1964)),ISNUMBER(SEARCH('[1]Lookup for use classification'!$C$4,B1964)),ISNUMBER(SEARCH('[1]Lookup for use classification'!$D$4,B1964)),ISNUMBER(SEARCH('[1]Lookup for use classification'!$E$4,B1964))),'[1]Lookup for use classification'!$A$4,IF(OR(ISNUMBER(SEARCH('[1]Lookup for use classification'!$B$5,B1964)),ISNUMBER(SEARCH('[1]Lookup for use classification'!$C$5,B1964)),ISNUMBER(SEARCH('[1]Lookup for use classification'!$D$5,B1964))),'[1]Lookup for use classification'!$A$5,IF(OR(ISNUMBER(SEARCH('[1]Lookup for use classification'!$B$7,B1964)),ISNUMBER(SEARCH('[1]Lookup for use classification'!$C$7,B1964)),ISNUMBER(SEARCH('[1]Lookup for use classification'!$D$7,B1964))),'[1]Lookup for use classification'!$A$7,IF(OR(ISNUMBER(SEARCH('[1]Lookup for use classification'!$B$9,B1964)),ISNUMBER(SEARCH('[1]Lookup for use classification'!$C$9,B1964)),ISNUMBER(SEARCH('[1]Lookup for use classification'!$D$9,B1964)),ISNUMBER(SEARCH('[1]Lookup for use classification'!$E$9,B1964)),ISNUMBER(SEARCH('[1]Lookup for use classification'!$F$9,B1964)),ISNUMBER(SEARCH('[1]Lookup for use classification'!$G$9,B1964)),ISNUMBER(SEARCH('[1]Lookup for use classification'!$H$9,B1964)),ISNUMBER(SEARCH('[1]Lookup for use classification'!$I$9,B1964)),ISNUMBER(SEARCH('[1]Lookup for use classification'!$J$9,B1964)),ISNUMBER(SEARCH('[1]Lookup for use classification'!$K$9,B1964))),'[1]Lookup for use classification'!$A$9,IF(OR(ISNUMBER(SEARCH('[1]Lookup for use classification'!$B$10,B1964)),ISNUMBER(SEARCH('[1]Lookup for use classification'!$C$10,B1964)),ISNUMBER(SEARCH('[1]Lookup for use classification'!$D$10,B1964)),ISNUMBER(SEARCH('[1]Lookup for use classification'!$E$10,B1964)),ISNUMBER(SEARCH('[1]Lookup for use classification'!$F$10,B1964)),ISNUMBER(SEARCH('[1]Lookup for use classification'!$G$10,B1964))),'[1]Lookup for use classification'!$A$10,IF(OR(ISNUMBER(SEARCH('[1]Lookup for use classification'!$B$11,B1964)),ISNUMBER(SEARCH('[1]Lookup for use classification'!$C$11,B1964))),'[1]Lookup for use classification'!$A$11,IF(OR(ISNUMBER(SEARCH('[1]Lookup for use classification'!$B$12,B1964)),ISNUMBER(SEARCH('[1]Lookup for use classification'!$C$12,B1964))),'[1]Lookup for use classification'!$A$12,IF(OR(ISNUMBER(SEARCH('[1]Lookup for use classification'!$B$13,B1964)),ISNUMBER(SEARCH('[1]Lookup for use classification'!$C$13,B1964)),ISNUMBER(SEARCH('[1]Lookup for use classification'!$D$13,B1964)),,ISNUMBER(SEARCH('[1]Lookup for use classification'!$C$13,B1964)),ISNUMBER(SEARCH('[1]Lookup for use classification'!$E$13,B1964))),'[1]Lookup for use classification'!$A$13,IF(OR(ISNUMBER(SEARCH('[1]Lookup for use classification'!$B$14,B1964)),ISNUMBER(SEARCH('[1]Lookup for use classification'!$C$14,B1964))),'[1]Lookup for use classification'!$A$14,"Other"))))))))))))</f>
        <v>Public Assembly</v>
      </c>
      <c r="D1964" s="27"/>
      <c r="E1964" s="29"/>
      <c r="F1964" s="29"/>
    </row>
    <row r="1965" spans="1:6">
      <c r="A1965" s="16" t="s">
        <v>1595</v>
      </c>
      <c r="B1965" s="26" t="s">
        <v>1590</v>
      </c>
      <c r="C1965" s="133" t="str">
        <f>IF(OR(ISNUMBER(SEARCH('[1]Lookup for use classification'!$B$1,B1965)),ISNUMBER(SEARCH('[1]Lookup for use classification'!$C$1,B1965)),ISNUMBER(SEARCH('[1]Lookup for use classification'!$D$1,B1965)),ISNUMBER(SEARCH('[1]Lookup for use classification'!$E$1,B1965))),'[1]Lookup for use classification'!$A$1,IF(ISNUMBER(SEARCH('[1]Lookup for use classification'!$B$2,B1965)),'[1]Lookup for use classification'!$A$2,IF(ISNUMBER(SEARCH('[1]Lookup for use classification'!$B$3,B1965)),'[1]Lookup for use classification'!$A$3,IF(OR(ISNUMBER(SEARCH('[1]Lookup for use classification'!$B$4,B1965)),ISNUMBER(SEARCH('[1]Lookup for use classification'!$C$4,B1965)),ISNUMBER(SEARCH('[1]Lookup for use classification'!$D$4,B1965)),ISNUMBER(SEARCH('[1]Lookup for use classification'!$E$4,B1965))),'[1]Lookup for use classification'!$A$4,IF(OR(ISNUMBER(SEARCH('[1]Lookup for use classification'!$B$5,B1965)),ISNUMBER(SEARCH('[1]Lookup for use classification'!$C$5,B1965)),ISNUMBER(SEARCH('[1]Lookup for use classification'!$D$5,B1965))),'[1]Lookup for use classification'!$A$5,IF(OR(ISNUMBER(SEARCH('[1]Lookup for use classification'!$B$7,B1965)),ISNUMBER(SEARCH('[1]Lookup for use classification'!$C$7,B1965)),ISNUMBER(SEARCH('[1]Lookup for use classification'!$D$7,B1965))),'[1]Lookup for use classification'!$A$7,IF(OR(ISNUMBER(SEARCH('[1]Lookup for use classification'!$B$9,B1965)),ISNUMBER(SEARCH('[1]Lookup for use classification'!$C$9,B1965)),ISNUMBER(SEARCH('[1]Lookup for use classification'!$D$9,B1965)),ISNUMBER(SEARCH('[1]Lookup for use classification'!$E$9,B1965)),ISNUMBER(SEARCH('[1]Lookup for use classification'!$F$9,B1965)),ISNUMBER(SEARCH('[1]Lookup for use classification'!$G$9,B1965)),ISNUMBER(SEARCH('[1]Lookup for use classification'!$H$9,B1965)),ISNUMBER(SEARCH('[1]Lookup for use classification'!$I$9,B1965)),ISNUMBER(SEARCH('[1]Lookup for use classification'!$J$9,B1965)),ISNUMBER(SEARCH('[1]Lookup for use classification'!$K$9,B1965))),'[1]Lookup for use classification'!$A$9,IF(OR(ISNUMBER(SEARCH('[1]Lookup for use classification'!$B$10,B1965)),ISNUMBER(SEARCH('[1]Lookup for use classification'!$C$10,B1965)),ISNUMBER(SEARCH('[1]Lookup for use classification'!$D$10,B1965)),ISNUMBER(SEARCH('[1]Lookup for use classification'!$E$10,B1965)),ISNUMBER(SEARCH('[1]Lookup for use classification'!$F$10,B1965)),ISNUMBER(SEARCH('[1]Lookup for use classification'!$G$10,B1965))),'[1]Lookup for use classification'!$A$10,IF(OR(ISNUMBER(SEARCH('[1]Lookup for use classification'!$B$11,B1965)),ISNUMBER(SEARCH('[1]Lookup for use classification'!$C$11,B1965))),'[1]Lookup for use classification'!$A$11,IF(OR(ISNUMBER(SEARCH('[1]Lookup for use classification'!$B$12,B1965)),ISNUMBER(SEARCH('[1]Lookup for use classification'!$C$12,B1965))),'[1]Lookup for use classification'!$A$12,IF(OR(ISNUMBER(SEARCH('[1]Lookup for use classification'!$B$13,B1965)),ISNUMBER(SEARCH('[1]Lookup for use classification'!$C$13,B1965)),ISNUMBER(SEARCH('[1]Lookup for use classification'!$D$13,B1965)),,ISNUMBER(SEARCH('[1]Lookup for use classification'!$C$13,B1965)),ISNUMBER(SEARCH('[1]Lookup for use classification'!$E$13,B1965))),'[1]Lookup for use classification'!$A$13,IF(OR(ISNUMBER(SEARCH('[1]Lookup for use classification'!$B$14,B1965)),ISNUMBER(SEARCH('[1]Lookup for use classification'!$C$14,B1965))),'[1]Lookup for use classification'!$A$14,"Other"))))))))))))</f>
        <v>Education - K - 12</v>
      </c>
      <c r="D1965" s="27"/>
      <c r="E1965" s="29"/>
      <c r="F1965" s="29"/>
    </row>
    <row r="1966" spans="1:6">
      <c r="A1966" s="16" t="s">
        <v>1595</v>
      </c>
      <c r="B1966" s="26" t="s">
        <v>1591</v>
      </c>
      <c r="C1966" s="133" t="str">
        <f>IF(OR(ISNUMBER(SEARCH('[1]Lookup for use classification'!$B$1,B1966)),ISNUMBER(SEARCH('[1]Lookup for use classification'!$C$1,B1966)),ISNUMBER(SEARCH('[1]Lookup for use classification'!$D$1,B1966)),ISNUMBER(SEARCH('[1]Lookup for use classification'!$E$1,B1966))),'[1]Lookup for use classification'!$A$1,IF(ISNUMBER(SEARCH('[1]Lookup for use classification'!$B$2,B1966)),'[1]Lookup for use classification'!$A$2,IF(ISNUMBER(SEARCH('[1]Lookup for use classification'!$B$3,B1966)),'[1]Lookup for use classification'!$A$3,IF(OR(ISNUMBER(SEARCH('[1]Lookup for use classification'!$B$4,B1966)),ISNUMBER(SEARCH('[1]Lookup for use classification'!$C$4,B1966)),ISNUMBER(SEARCH('[1]Lookup for use classification'!$D$4,B1966)),ISNUMBER(SEARCH('[1]Lookup for use classification'!$E$4,B1966))),'[1]Lookup for use classification'!$A$4,IF(OR(ISNUMBER(SEARCH('[1]Lookup for use classification'!$B$5,B1966)),ISNUMBER(SEARCH('[1]Lookup for use classification'!$C$5,B1966)),ISNUMBER(SEARCH('[1]Lookup for use classification'!$D$5,B1966))),'[1]Lookup for use classification'!$A$5,IF(OR(ISNUMBER(SEARCH('[1]Lookup for use classification'!$B$7,B1966)),ISNUMBER(SEARCH('[1]Lookup for use classification'!$C$7,B1966)),ISNUMBER(SEARCH('[1]Lookup for use classification'!$D$7,B1966))),'[1]Lookup for use classification'!$A$7,IF(OR(ISNUMBER(SEARCH('[1]Lookup for use classification'!$B$9,B1966)),ISNUMBER(SEARCH('[1]Lookup for use classification'!$C$9,B1966)),ISNUMBER(SEARCH('[1]Lookup for use classification'!$D$9,B1966)),ISNUMBER(SEARCH('[1]Lookup for use classification'!$E$9,B1966)),ISNUMBER(SEARCH('[1]Lookup for use classification'!$F$9,B1966)),ISNUMBER(SEARCH('[1]Lookup for use classification'!$G$9,B1966)),ISNUMBER(SEARCH('[1]Lookup for use classification'!$H$9,B1966)),ISNUMBER(SEARCH('[1]Lookup for use classification'!$I$9,B1966)),ISNUMBER(SEARCH('[1]Lookup for use classification'!$J$9,B1966)),ISNUMBER(SEARCH('[1]Lookup for use classification'!$K$9,B1966))),'[1]Lookup for use classification'!$A$9,IF(OR(ISNUMBER(SEARCH('[1]Lookup for use classification'!$B$10,B1966)),ISNUMBER(SEARCH('[1]Lookup for use classification'!$C$10,B1966)),ISNUMBER(SEARCH('[1]Lookup for use classification'!$D$10,B1966)),ISNUMBER(SEARCH('[1]Lookup for use classification'!$E$10,B1966)),ISNUMBER(SEARCH('[1]Lookup for use classification'!$F$10,B1966)),ISNUMBER(SEARCH('[1]Lookup for use classification'!$G$10,B1966))),'[1]Lookup for use classification'!$A$10,IF(OR(ISNUMBER(SEARCH('[1]Lookup for use classification'!$B$11,B1966)),ISNUMBER(SEARCH('[1]Lookup for use classification'!$C$11,B1966))),'[1]Lookup for use classification'!$A$11,IF(OR(ISNUMBER(SEARCH('[1]Lookup for use classification'!$B$12,B1966)),ISNUMBER(SEARCH('[1]Lookup for use classification'!$C$12,B1966))),'[1]Lookup for use classification'!$A$12,IF(OR(ISNUMBER(SEARCH('[1]Lookup for use classification'!$B$13,B1966)),ISNUMBER(SEARCH('[1]Lookup for use classification'!$C$13,B1966)),ISNUMBER(SEARCH('[1]Lookup for use classification'!$D$13,B1966)),,ISNUMBER(SEARCH('[1]Lookup for use classification'!$C$13,B1966)),ISNUMBER(SEARCH('[1]Lookup for use classification'!$E$13,B1966))),'[1]Lookup for use classification'!$A$13,IF(OR(ISNUMBER(SEARCH('[1]Lookup for use classification'!$B$14,B1966)),ISNUMBER(SEARCH('[1]Lookup for use classification'!$C$14,B1966))),'[1]Lookup for use classification'!$A$14,"Other"))))))))))))</f>
        <v>Warehousing</v>
      </c>
      <c r="D1966" s="27">
        <v>800</v>
      </c>
      <c r="E1966" s="29"/>
      <c r="F1966" s="29"/>
    </row>
    <row r="1967" spans="1:6">
      <c r="A1967" s="16" t="s">
        <v>1595</v>
      </c>
      <c r="B1967" s="26" t="s">
        <v>1592</v>
      </c>
      <c r="C1967" s="133" t="str">
        <f>IF(OR(ISNUMBER(SEARCH('[1]Lookup for use classification'!$B$1,B1967)),ISNUMBER(SEARCH('[1]Lookup for use classification'!$C$1,B1967)),ISNUMBER(SEARCH('[1]Lookup for use classification'!$D$1,B1967)),ISNUMBER(SEARCH('[1]Lookup for use classification'!$E$1,B1967))),'[1]Lookup for use classification'!$A$1,IF(ISNUMBER(SEARCH('[1]Lookup for use classification'!$B$2,B1967)),'[1]Lookup for use classification'!$A$2,IF(ISNUMBER(SEARCH('[1]Lookup for use classification'!$B$3,B1967)),'[1]Lookup for use classification'!$A$3,IF(OR(ISNUMBER(SEARCH('[1]Lookup for use classification'!$B$4,B1967)),ISNUMBER(SEARCH('[1]Lookup for use classification'!$C$4,B1967)),ISNUMBER(SEARCH('[1]Lookup for use classification'!$D$4,B1967)),ISNUMBER(SEARCH('[1]Lookup for use classification'!$E$4,B1967))),'[1]Lookup for use classification'!$A$4,IF(OR(ISNUMBER(SEARCH('[1]Lookup for use classification'!$B$5,B1967)),ISNUMBER(SEARCH('[1]Lookup for use classification'!$C$5,B1967)),ISNUMBER(SEARCH('[1]Lookup for use classification'!$D$5,B1967))),'[1]Lookup for use classification'!$A$5,IF(OR(ISNUMBER(SEARCH('[1]Lookup for use classification'!$B$7,B1967)),ISNUMBER(SEARCH('[1]Lookup for use classification'!$C$7,B1967)),ISNUMBER(SEARCH('[1]Lookup for use classification'!$D$7,B1967))),'[1]Lookup for use classification'!$A$7,IF(OR(ISNUMBER(SEARCH('[1]Lookup for use classification'!$B$9,B1967)),ISNUMBER(SEARCH('[1]Lookup for use classification'!$C$9,B1967)),ISNUMBER(SEARCH('[1]Lookup for use classification'!$D$9,B1967)),ISNUMBER(SEARCH('[1]Lookup for use classification'!$E$9,B1967)),ISNUMBER(SEARCH('[1]Lookup for use classification'!$F$9,B1967)),ISNUMBER(SEARCH('[1]Lookup for use classification'!$G$9,B1967)),ISNUMBER(SEARCH('[1]Lookup for use classification'!$H$9,B1967)),ISNUMBER(SEARCH('[1]Lookup for use classification'!$I$9,B1967)),ISNUMBER(SEARCH('[1]Lookup for use classification'!$J$9,B1967)),ISNUMBER(SEARCH('[1]Lookup for use classification'!$K$9,B1967))),'[1]Lookup for use classification'!$A$9,IF(OR(ISNUMBER(SEARCH('[1]Lookup for use classification'!$B$10,B1967)),ISNUMBER(SEARCH('[1]Lookup for use classification'!$C$10,B1967)),ISNUMBER(SEARCH('[1]Lookup for use classification'!$D$10,B1967)),ISNUMBER(SEARCH('[1]Lookup for use classification'!$E$10,B1967)),ISNUMBER(SEARCH('[1]Lookup for use classification'!$F$10,B1967)),ISNUMBER(SEARCH('[1]Lookup for use classification'!$G$10,B1967))),'[1]Lookup for use classification'!$A$10,IF(OR(ISNUMBER(SEARCH('[1]Lookup for use classification'!$B$11,B1967)),ISNUMBER(SEARCH('[1]Lookup for use classification'!$C$11,B1967))),'[1]Lookup for use classification'!$A$11,IF(OR(ISNUMBER(SEARCH('[1]Lookup for use classification'!$B$12,B1967)),ISNUMBER(SEARCH('[1]Lookup for use classification'!$C$12,B1967))),'[1]Lookup for use classification'!$A$12,IF(OR(ISNUMBER(SEARCH('[1]Lookup for use classification'!$B$13,B1967)),ISNUMBER(SEARCH('[1]Lookup for use classification'!$C$13,B1967)),ISNUMBER(SEARCH('[1]Lookup for use classification'!$D$13,B1967)),,ISNUMBER(SEARCH('[1]Lookup for use classification'!$C$13,B1967)),ISNUMBER(SEARCH('[1]Lookup for use classification'!$E$13,B1967))),'[1]Lookup for use classification'!$A$13,IF(OR(ISNUMBER(SEARCH('[1]Lookup for use classification'!$B$14,B1967)),ISNUMBER(SEARCH('[1]Lookup for use classification'!$C$14,B1967))),'[1]Lookup for use classification'!$A$14,"Other"))))))))))))</f>
        <v>Warehousing</v>
      </c>
      <c r="D1967" s="92"/>
      <c r="E1967" s="29"/>
      <c r="F1967" s="29"/>
    </row>
    <row r="1968" spans="1:6">
      <c r="A1968" s="16" t="s">
        <v>1595</v>
      </c>
      <c r="B1968" s="26" t="s">
        <v>254</v>
      </c>
      <c r="C1968" s="133" t="str">
        <f>IF(OR(ISNUMBER(SEARCH('[1]Lookup for use classification'!$B$1,B1968)),ISNUMBER(SEARCH('[1]Lookup for use classification'!$C$1,B1968)),ISNUMBER(SEARCH('[1]Lookup for use classification'!$D$1,B1968)),ISNUMBER(SEARCH('[1]Lookup for use classification'!$E$1,B1968))),'[1]Lookup for use classification'!$A$1,IF(ISNUMBER(SEARCH('[1]Lookup for use classification'!$B$2,B1968)),'[1]Lookup for use classification'!$A$2,IF(ISNUMBER(SEARCH('[1]Lookup for use classification'!$B$3,B1968)),'[1]Lookup for use classification'!$A$3,IF(OR(ISNUMBER(SEARCH('[1]Lookup for use classification'!$B$4,B1968)),ISNUMBER(SEARCH('[1]Lookup for use classification'!$C$4,B1968)),ISNUMBER(SEARCH('[1]Lookup for use classification'!$D$4,B1968)),ISNUMBER(SEARCH('[1]Lookup for use classification'!$E$4,B1968))),'[1]Lookup for use classification'!$A$4,IF(OR(ISNUMBER(SEARCH('[1]Lookup for use classification'!$B$5,B1968)),ISNUMBER(SEARCH('[1]Lookup for use classification'!$C$5,B1968)),ISNUMBER(SEARCH('[1]Lookup for use classification'!$D$5,B1968))),'[1]Lookup for use classification'!$A$5,IF(OR(ISNUMBER(SEARCH('[1]Lookup for use classification'!$B$7,B1968)),ISNUMBER(SEARCH('[1]Lookup for use classification'!$C$7,B1968)),ISNUMBER(SEARCH('[1]Lookup for use classification'!$D$7,B1968))),'[1]Lookup for use classification'!$A$7,IF(OR(ISNUMBER(SEARCH('[1]Lookup for use classification'!$B$9,B1968)),ISNUMBER(SEARCH('[1]Lookup for use classification'!$C$9,B1968)),ISNUMBER(SEARCH('[1]Lookup for use classification'!$D$9,B1968)),ISNUMBER(SEARCH('[1]Lookup for use classification'!$E$9,B1968)),ISNUMBER(SEARCH('[1]Lookup for use classification'!$F$9,B1968)),ISNUMBER(SEARCH('[1]Lookup for use classification'!$G$9,B1968)),ISNUMBER(SEARCH('[1]Lookup for use classification'!$H$9,B1968)),ISNUMBER(SEARCH('[1]Lookup for use classification'!$I$9,B1968)),ISNUMBER(SEARCH('[1]Lookup for use classification'!$J$9,B1968)),ISNUMBER(SEARCH('[1]Lookup for use classification'!$K$9,B1968))),'[1]Lookup for use classification'!$A$9,IF(OR(ISNUMBER(SEARCH('[1]Lookup for use classification'!$B$10,B1968)),ISNUMBER(SEARCH('[1]Lookup for use classification'!$C$10,B1968)),ISNUMBER(SEARCH('[1]Lookup for use classification'!$D$10,B1968)),ISNUMBER(SEARCH('[1]Lookup for use classification'!$E$10,B1968)),ISNUMBER(SEARCH('[1]Lookup for use classification'!$F$10,B1968)),ISNUMBER(SEARCH('[1]Lookup for use classification'!$G$10,B1968))),'[1]Lookup for use classification'!$A$10,IF(OR(ISNUMBER(SEARCH('[1]Lookup for use classification'!$B$11,B1968)),ISNUMBER(SEARCH('[1]Lookup for use classification'!$C$11,B1968))),'[1]Lookup for use classification'!$A$11,IF(OR(ISNUMBER(SEARCH('[1]Lookup for use classification'!$B$12,B1968)),ISNUMBER(SEARCH('[1]Lookup for use classification'!$C$12,B1968))),'[1]Lookup for use classification'!$A$12,IF(OR(ISNUMBER(SEARCH('[1]Lookup for use classification'!$B$13,B1968)),ISNUMBER(SEARCH('[1]Lookup for use classification'!$C$13,B1968)),ISNUMBER(SEARCH('[1]Lookup for use classification'!$D$13,B1968)),,ISNUMBER(SEARCH('[1]Lookup for use classification'!$C$13,B1968)),ISNUMBER(SEARCH('[1]Lookup for use classification'!$E$13,B1968))),'[1]Lookup for use classification'!$A$13,IF(OR(ISNUMBER(SEARCH('[1]Lookup for use classification'!$B$14,B1968)),ISNUMBER(SEARCH('[1]Lookup for use classification'!$C$14,B1968))),'[1]Lookup for use classification'!$A$14,"Other"))))))))))))</f>
        <v>Retail - Other</v>
      </c>
      <c r="D1968" s="27"/>
      <c r="E1968" s="29"/>
      <c r="F1968" s="29"/>
    </row>
    <row r="1969" spans="1:6">
      <c r="A1969" s="16" t="s">
        <v>1595</v>
      </c>
      <c r="B1969" s="26" t="s">
        <v>1245</v>
      </c>
      <c r="C1969" s="133" t="str">
        <f>IF(OR(ISNUMBER(SEARCH('[1]Lookup for use classification'!$B$1,B1969)),ISNUMBER(SEARCH('[1]Lookup for use classification'!$C$1,B1969)),ISNUMBER(SEARCH('[1]Lookup for use classification'!$D$1,B1969)),ISNUMBER(SEARCH('[1]Lookup for use classification'!$E$1,B1969))),'[1]Lookup for use classification'!$A$1,IF(ISNUMBER(SEARCH('[1]Lookup for use classification'!$B$2,B1969)),'[1]Lookup for use classification'!$A$2,IF(ISNUMBER(SEARCH('[1]Lookup for use classification'!$B$3,B1969)),'[1]Lookup for use classification'!$A$3,IF(OR(ISNUMBER(SEARCH('[1]Lookup for use classification'!$B$4,B1969)),ISNUMBER(SEARCH('[1]Lookup for use classification'!$C$4,B1969)),ISNUMBER(SEARCH('[1]Lookup for use classification'!$D$4,B1969)),ISNUMBER(SEARCH('[1]Lookup for use classification'!$E$4,B1969))),'[1]Lookup for use classification'!$A$4,IF(OR(ISNUMBER(SEARCH('[1]Lookup for use classification'!$B$5,B1969)),ISNUMBER(SEARCH('[1]Lookup for use classification'!$C$5,B1969)),ISNUMBER(SEARCH('[1]Lookup for use classification'!$D$5,B1969))),'[1]Lookup for use classification'!$A$5,IF(OR(ISNUMBER(SEARCH('[1]Lookup for use classification'!$B$7,B1969)),ISNUMBER(SEARCH('[1]Lookup for use classification'!$C$7,B1969)),ISNUMBER(SEARCH('[1]Lookup for use classification'!$D$7,B1969))),'[1]Lookup for use classification'!$A$7,IF(OR(ISNUMBER(SEARCH('[1]Lookup for use classification'!$B$9,B1969)),ISNUMBER(SEARCH('[1]Lookup for use classification'!$C$9,B1969)),ISNUMBER(SEARCH('[1]Lookup for use classification'!$D$9,B1969)),ISNUMBER(SEARCH('[1]Lookup for use classification'!$E$9,B1969)),ISNUMBER(SEARCH('[1]Lookup for use classification'!$F$9,B1969)),ISNUMBER(SEARCH('[1]Lookup for use classification'!$G$9,B1969)),ISNUMBER(SEARCH('[1]Lookup for use classification'!$H$9,B1969)),ISNUMBER(SEARCH('[1]Lookup for use classification'!$I$9,B1969)),ISNUMBER(SEARCH('[1]Lookup for use classification'!$J$9,B1969)),ISNUMBER(SEARCH('[1]Lookup for use classification'!$K$9,B1969))),'[1]Lookup for use classification'!$A$9,IF(OR(ISNUMBER(SEARCH('[1]Lookup for use classification'!$B$10,B1969)),ISNUMBER(SEARCH('[1]Lookup for use classification'!$C$10,B1969)),ISNUMBER(SEARCH('[1]Lookup for use classification'!$D$10,B1969)),ISNUMBER(SEARCH('[1]Lookup for use classification'!$E$10,B1969)),ISNUMBER(SEARCH('[1]Lookup for use classification'!$F$10,B1969)),ISNUMBER(SEARCH('[1]Lookup for use classification'!$G$10,B1969))),'[1]Lookup for use classification'!$A$10,IF(OR(ISNUMBER(SEARCH('[1]Lookup for use classification'!$B$11,B1969)),ISNUMBER(SEARCH('[1]Lookup for use classification'!$C$11,B1969))),'[1]Lookup for use classification'!$A$11,IF(OR(ISNUMBER(SEARCH('[1]Lookup for use classification'!$B$12,B1969)),ISNUMBER(SEARCH('[1]Lookup for use classification'!$C$12,B1969))),'[1]Lookup for use classification'!$A$12,IF(OR(ISNUMBER(SEARCH('[1]Lookup for use classification'!$B$13,B1969)),ISNUMBER(SEARCH('[1]Lookup for use classification'!$C$13,B1969)),ISNUMBER(SEARCH('[1]Lookup for use classification'!$D$13,B1969)),,ISNUMBER(SEARCH('[1]Lookup for use classification'!$C$13,B1969)),ISNUMBER(SEARCH('[1]Lookup for use classification'!$E$13,B1969))),'[1]Lookup for use classification'!$A$13,IF(OR(ISNUMBER(SEARCH('[1]Lookup for use classification'!$B$14,B1969)),ISNUMBER(SEARCH('[1]Lookup for use classification'!$C$14,B1969))),'[1]Lookup for use classification'!$A$14,"Other"))))))))))))</f>
        <v>Other</v>
      </c>
      <c r="D1969" s="27"/>
      <c r="E1969" s="29"/>
      <c r="F1969" s="29"/>
    </row>
    <row r="1970" spans="1:6">
      <c r="A1970" s="16" t="s">
        <v>1595</v>
      </c>
      <c r="B1970" s="26" t="s">
        <v>255</v>
      </c>
      <c r="C1970" s="133" t="str">
        <f>IF(OR(ISNUMBER(SEARCH('[1]Lookup for use classification'!$B$1,B1970)),ISNUMBER(SEARCH('[1]Lookup for use classification'!$C$1,B1970)),ISNUMBER(SEARCH('[1]Lookup for use classification'!$D$1,B1970)),ISNUMBER(SEARCH('[1]Lookup for use classification'!$E$1,B1970))),'[1]Lookup for use classification'!$A$1,IF(ISNUMBER(SEARCH('[1]Lookup for use classification'!$B$2,B1970)),'[1]Lookup for use classification'!$A$2,IF(ISNUMBER(SEARCH('[1]Lookup for use classification'!$B$3,B1970)),'[1]Lookup for use classification'!$A$3,IF(OR(ISNUMBER(SEARCH('[1]Lookup for use classification'!$B$4,B1970)),ISNUMBER(SEARCH('[1]Lookup for use classification'!$C$4,B1970)),ISNUMBER(SEARCH('[1]Lookup for use classification'!$D$4,B1970)),ISNUMBER(SEARCH('[1]Lookup for use classification'!$E$4,B1970))),'[1]Lookup for use classification'!$A$4,IF(OR(ISNUMBER(SEARCH('[1]Lookup for use classification'!$B$5,B1970)),ISNUMBER(SEARCH('[1]Lookup for use classification'!$C$5,B1970)),ISNUMBER(SEARCH('[1]Lookup for use classification'!$D$5,B1970))),'[1]Lookup for use classification'!$A$5,IF(OR(ISNUMBER(SEARCH('[1]Lookup for use classification'!$B$7,B1970)),ISNUMBER(SEARCH('[1]Lookup for use classification'!$C$7,B1970)),ISNUMBER(SEARCH('[1]Lookup for use classification'!$D$7,B1970))),'[1]Lookup for use classification'!$A$7,IF(OR(ISNUMBER(SEARCH('[1]Lookup for use classification'!$B$9,B1970)),ISNUMBER(SEARCH('[1]Lookup for use classification'!$C$9,B1970)),ISNUMBER(SEARCH('[1]Lookup for use classification'!$D$9,B1970)),ISNUMBER(SEARCH('[1]Lookup for use classification'!$E$9,B1970)),ISNUMBER(SEARCH('[1]Lookup for use classification'!$F$9,B1970)),ISNUMBER(SEARCH('[1]Lookup for use classification'!$G$9,B1970)),ISNUMBER(SEARCH('[1]Lookup for use classification'!$H$9,B1970)),ISNUMBER(SEARCH('[1]Lookup for use classification'!$I$9,B1970)),ISNUMBER(SEARCH('[1]Lookup for use classification'!$J$9,B1970)),ISNUMBER(SEARCH('[1]Lookup for use classification'!$K$9,B1970))),'[1]Lookup for use classification'!$A$9,IF(OR(ISNUMBER(SEARCH('[1]Lookup for use classification'!$B$10,B1970)),ISNUMBER(SEARCH('[1]Lookup for use classification'!$C$10,B1970)),ISNUMBER(SEARCH('[1]Lookup for use classification'!$D$10,B1970)),ISNUMBER(SEARCH('[1]Lookup for use classification'!$E$10,B1970)),ISNUMBER(SEARCH('[1]Lookup for use classification'!$F$10,B1970)),ISNUMBER(SEARCH('[1]Lookup for use classification'!$G$10,B1970))),'[1]Lookup for use classification'!$A$10,IF(OR(ISNUMBER(SEARCH('[1]Lookup for use classification'!$B$11,B1970)),ISNUMBER(SEARCH('[1]Lookup for use classification'!$C$11,B1970))),'[1]Lookup for use classification'!$A$11,IF(OR(ISNUMBER(SEARCH('[1]Lookup for use classification'!$B$12,B1970)),ISNUMBER(SEARCH('[1]Lookup for use classification'!$C$12,B1970))),'[1]Lookup for use classification'!$A$12,IF(OR(ISNUMBER(SEARCH('[1]Lookup for use classification'!$B$13,B1970)),ISNUMBER(SEARCH('[1]Lookup for use classification'!$C$13,B1970)),ISNUMBER(SEARCH('[1]Lookup for use classification'!$D$13,B1970)),,ISNUMBER(SEARCH('[1]Lookup for use classification'!$C$13,B1970)),ISNUMBER(SEARCH('[1]Lookup for use classification'!$E$13,B1970))),'[1]Lookup for use classification'!$A$13,IF(OR(ISNUMBER(SEARCH('[1]Lookup for use classification'!$B$14,B1970)),ISNUMBER(SEARCH('[1]Lookup for use classification'!$C$14,B1970))),'[1]Lookup for use classification'!$A$14,"Other"))))))))))))</f>
        <v>Other</v>
      </c>
      <c r="D1970" s="27"/>
      <c r="E1970" s="29"/>
      <c r="F1970" s="29"/>
    </row>
    <row r="1971" spans="1:6">
      <c r="A1971" s="16" t="s">
        <v>1595</v>
      </c>
      <c r="B1971" s="26" t="s">
        <v>1544</v>
      </c>
      <c r="C1971" s="133" t="str">
        <f>IF(OR(ISNUMBER(SEARCH('[1]Lookup for use classification'!$B$1,B1971)),ISNUMBER(SEARCH('[1]Lookup for use classification'!$C$1,B1971)),ISNUMBER(SEARCH('[1]Lookup for use classification'!$D$1,B1971)),ISNUMBER(SEARCH('[1]Lookup for use classification'!$E$1,B1971))),'[1]Lookup for use classification'!$A$1,IF(ISNUMBER(SEARCH('[1]Lookup for use classification'!$B$2,B1971)),'[1]Lookup for use classification'!$A$2,IF(ISNUMBER(SEARCH('[1]Lookup for use classification'!$B$3,B1971)),'[1]Lookup for use classification'!$A$3,IF(OR(ISNUMBER(SEARCH('[1]Lookup for use classification'!$B$4,B1971)),ISNUMBER(SEARCH('[1]Lookup for use classification'!$C$4,B1971)),ISNUMBER(SEARCH('[1]Lookup for use classification'!$D$4,B1971)),ISNUMBER(SEARCH('[1]Lookup for use classification'!$E$4,B1971))),'[1]Lookup for use classification'!$A$4,IF(OR(ISNUMBER(SEARCH('[1]Lookup for use classification'!$B$5,B1971)),ISNUMBER(SEARCH('[1]Lookup for use classification'!$C$5,B1971)),ISNUMBER(SEARCH('[1]Lookup for use classification'!$D$5,B1971))),'[1]Lookup for use classification'!$A$5,IF(OR(ISNUMBER(SEARCH('[1]Lookup for use classification'!$B$7,B1971)),ISNUMBER(SEARCH('[1]Lookup for use classification'!$C$7,B1971)),ISNUMBER(SEARCH('[1]Lookup for use classification'!$D$7,B1971))),'[1]Lookup for use classification'!$A$7,IF(OR(ISNUMBER(SEARCH('[1]Lookup for use classification'!$B$9,B1971)),ISNUMBER(SEARCH('[1]Lookup for use classification'!$C$9,B1971)),ISNUMBER(SEARCH('[1]Lookup for use classification'!$D$9,B1971)),ISNUMBER(SEARCH('[1]Lookup for use classification'!$E$9,B1971)),ISNUMBER(SEARCH('[1]Lookup for use classification'!$F$9,B1971)),ISNUMBER(SEARCH('[1]Lookup for use classification'!$G$9,B1971)),ISNUMBER(SEARCH('[1]Lookup for use classification'!$H$9,B1971)),ISNUMBER(SEARCH('[1]Lookup for use classification'!$I$9,B1971)),ISNUMBER(SEARCH('[1]Lookup for use classification'!$J$9,B1971)),ISNUMBER(SEARCH('[1]Lookup for use classification'!$K$9,B1971))),'[1]Lookup for use classification'!$A$9,IF(OR(ISNUMBER(SEARCH('[1]Lookup for use classification'!$B$10,B1971)),ISNUMBER(SEARCH('[1]Lookup for use classification'!$C$10,B1971)),ISNUMBER(SEARCH('[1]Lookup for use classification'!$D$10,B1971)),ISNUMBER(SEARCH('[1]Lookup for use classification'!$E$10,B1971)),ISNUMBER(SEARCH('[1]Lookup for use classification'!$F$10,B1971)),ISNUMBER(SEARCH('[1]Lookup for use classification'!$G$10,B1971))),'[1]Lookup for use classification'!$A$10,IF(OR(ISNUMBER(SEARCH('[1]Lookup for use classification'!$B$11,B1971)),ISNUMBER(SEARCH('[1]Lookup for use classification'!$C$11,B1971))),'[1]Lookup for use classification'!$A$11,IF(OR(ISNUMBER(SEARCH('[1]Lookup for use classification'!$B$12,B1971)),ISNUMBER(SEARCH('[1]Lookup for use classification'!$C$12,B1971))),'[1]Lookup for use classification'!$A$12,IF(OR(ISNUMBER(SEARCH('[1]Lookup for use classification'!$B$13,B1971)),ISNUMBER(SEARCH('[1]Lookup for use classification'!$C$13,B1971)),ISNUMBER(SEARCH('[1]Lookup for use classification'!$D$13,B1971)),,ISNUMBER(SEARCH('[1]Lookup for use classification'!$C$13,B1971)),ISNUMBER(SEARCH('[1]Lookup for use classification'!$E$13,B1971))),'[1]Lookup for use classification'!$A$13,IF(OR(ISNUMBER(SEARCH('[1]Lookup for use classification'!$B$14,B1971)),ISNUMBER(SEARCH('[1]Lookup for use classification'!$C$14,B1971))),'[1]Lookup for use classification'!$A$14,"Other"))))))))))))</f>
        <v>Other</v>
      </c>
      <c r="D1971" s="27"/>
      <c r="E1971" s="29"/>
      <c r="F1971" s="29"/>
    </row>
    <row r="1972" spans="1:6">
      <c r="A1972" s="16" t="s">
        <v>1595</v>
      </c>
      <c r="B1972" s="26" t="s">
        <v>1593</v>
      </c>
      <c r="C1972" s="133" t="str">
        <f>IF(OR(ISNUMBER(SEARCH('[1]Lookup for use classification'!$B$1,B1972)),ISNUMBER(SEARCH('[1]Lookup for use classification'!$C$1,B1972)),ISNUMBER(SEARCH('[1]Lookup for use classification'!$D$1,B1972)),ISNUMBER(SEARCH('[1]Lookup for use classification'!$E$1,B1972))),'[1]Lookup for use classification'!$A$1,IF(ISNUMBER(SEARCH('[1]Lookup for use classification'!$B$2,B1972)),'[1]Lookup for use classification'!$A$2,IF(ISNUMBER(SEARCH('[1]Lookup for use classification'!$B$3,B1972)),'[1]Lookup for use classification'!$A$3,IF(OR(ISNUMBER(SEARCH('[1]Lookup for use classification'!$B$4,B1972)),ISNUMBER(SEARCH('[1]Lookup for use classification'!$C$4,B1972)),ISNUMBER(SEARCH('[1]Lookup for use classification'!$D$4,B1972)),ISNUMBER(SEARCH('[1]Lookup for use classification'!$E$4,B1972))),'[1]Lookup for use classification'!$A$4,IF(OR(ISNUMBER(SEARCH('[1]Lookup for use classification'!$B$5,B1972)),ISNUMBER(SEARCH('[1]Lookup for use classification'!$C$5,B1972)),ISNUMBER(SEARCH('[1]Lookup for use classification'!$D$5,B1972))),'[1]Lookup for use classification'!$A$5,IF(OR(ISNUMBER(SEARCH('[1]Lookup for use classification'!$B$7,B1972)),ISNUMBER(SEARCH('[1]Lookup for use classification'!$C$7,B1972)),ISNUMBER(SEARCH('[1]Lookup for use classification'!$D$7,B1972))),'[1]Lookup for use classification'!$A$7,IF(OR(ISNUMBER(SEARCH('[1]Lookup for use classification'!$B$9,B1972)),ISNUMBER(SEARCH('[1]Lookup for use classification'!$C$9,B1972)),ISNUMBER(SEARCH('[1]Lookup for use classification'!$D$9,B1972)),ISNUMBER(SEARCH('[1]Lookup for use classification'!$E$9,B1972)),ISNUMBER(SEARCH('[1]Lookup for use classification'!$F$9,B1972)),ISNUMBER(SEARCH('[1]Lookup for use classification'!$G$9,B1972)),ISNUMBER(SEARCH('[1]Lookup for use classification'!$H$9,B1972)),ISNUMBER(SEARCH('[1]Lookup for use classification'!$I$9,B1972)),ISNUMBER(SEARCH('[1]Lookup for use classification'!$J$9,B1972)),ISNUMBER(SEARCH('[1]Lookup for use classification'!$K$9,B1972))),'[1]Lookup for use classification'!$A$9,IF(OR(ISNUMBER(SEARCH('[1]Lookup for use classification'!$B$10,B1972)),ISNUMBER(SEARCH('[1]Lookup for use classification'!$C$10,B1972)),ISNUMBER(SEARCH('[1]Lookup for use classification'!$D$10,B1972)),ISNUMBER(SEARCH('[1]Lookup for use classification'!$E$10,B1972)),ISNUMBER(SEARCH('[1]Lookup for use classification'!$F$10,B1972)),ISNUMBER(SEARCH('[1]Lookup for use classification'!$G$10,B1972))),'[1]Lookup for use classification'!$A$10,IF(OR(ISNUMBER(SEARCH('[1]Lookup for use classification'!$B$11,B1972)),ISNUMBER(SEARCH('[1]Lookup for use classification'!$C$11,B1972))),'[1]Lookup for use classification'!$A$11,IF(OR(ISNUMBER(SEARCH('[1]Lookup for use classification'!$B$12,B1972)),ISNUMBER(SEARCH('[1]Lookup for use classification'!$C$12,B1972))),'[1]Lookup for use classification'!$A$12,IF(OR(ISNUMBER(SEARCH('[1]Lookup for use classification'!$B$13,B1972)),ISNUMBER(SEARCH('[1]Lookup for use classification'!$C$13,B1972)),ISNUMBER(SEARCH('[1]Lookup for use classification'!$D$13,B1972)),,ISNUMBER(SEARCH('[1]Lookup for use classification'!$C$13,B1972)),ISNUMBER(SEARCH('[1]Lookup for use classification'!$E$13,B1972))),'[1]Lookup for use classification'!$A$13,IF(OR(ISNUMBER(SEARCH('[1]Lookup for use classification'!$B$14,B1972)),ISNUMBER(SEARCH('[1]Lookup for use classification'!$C$14,B1972))),'[1]Lookup for use classification'!$A$14,"Other"))))))))))))</f>
        <v>Other</v>
      </c>
      <c r="D1972" s="27"/>
      <c r="E1972" s="29"/>
      <c r="F1972" s="29"/>
    </row>
    <row r="1973" spans="1:6">
      <c r="A1973" s="16" t="s">
        <v>1595</v>
      </c>
      <c r="B1973" s="26" t="s">
        <v>1594</v>
      </c>
      <c r="C1973" s="133" t="str">
        <f>IF(OR(ISNUMBER(SEARCH('[1]Lookup for use classification'!$B$1,B1973)),ISNUMBER(SEARCH('[1]Lookup for use classification'!$C$1,B1973)),ISNUMBER(SEARCH('[1]Lookup for use classification'!$D$1,B1973)),ISNUMBER(SEARCH('[1]Lookup for use classification'!$E$1,B1973))),'[1]Lookup for use classification'!$A$1,IF(ISNUMBER(SEARCH('[1]Lookup for use classification'!$B$2,B1973)),'[1]Lookup for use classification'!$A$2,IF(ISNUMBER(SEARCH('[1]Lookup for use classification'!$B$3,B1973)),'[1]Lookup for use classification'!$A$3,IF(OR(ISNUMBER(SEARCH('[1]Lookup for use classification'!$B$4,B1973)),ISNUMBER(SEARCH('[1]Lookup for use classification'!$C$4,B1973)),ISNUMBER(SEARCH('[1]Lookup for use classification'!$D$4,B1973)),ISNUMBER(SEARCH('[1]Lookup for use classification'!$E$4,B1973))),'[1]Lookup for use classification'!$A$4,IF(OR(ISNUMBER(SEARCH('[1]Lookup for use classification'!$B$5,B1973)),ISNUMBER(SEARCH('[1]Lookup for use classification'!$C$5,B1973)),ISNUMBER(SEARCH('[1]Lookup for use classification'!$D$5,B1973))),'[1]Lookup for use classification'!$A$5,IF(OR(ISNUMBER(SEARCH('[1]Lookup for use classification'!$B$7,B1973)),ISNUMBER(SEARCH('[1]Lookup for use classification'!$C$7,B1973)),ISNUMBER(SEARCH('[1]Lookup for use classification'!$D$7,B1973))),'[1]Lookup for use classification'!$A$7,IF(OR(ISNUMBER(SEARCH('[1]Lookup for use classification'!$B$9,B1973)),ISNUMBER(SEARCH('[1]Lookup for use classification'!$C$9,B1973)),ISNUMBER(SEARCH('[1]Lookup for use classification'!$D$9,B1973)),ISNUMBER(SEARCH('[1]Lookup for use classification'!$E$9,B1973)),ISNUMBER(SEARCH('[1]Lookup for use classification'!$F$9,B1973)),ISNUMBER(SEARCH('[1]Lookup for use classification'!$G$9,B1973)),ISNUMBER(SEARCH('[1]Lookup for use classification'!$H$9,B1973)),ISNUMBER(SEARCH('[1]Lookup for use classification'!$I$9,B1973)),ISNUMBER(SEARCH('[1]Lookup for use classification'!$J$9,B1973)),ISNUMBER(SEARCH('[1]Lookup for use classification'!$K$9,B1973))),'[1]Lookup for use classification'!$A$9,IF(OR(ISNUMBER(SEARCH('[1]Lookup for use classification'!$B$10,B1973)),ISNUMBER(SEARCH('[1]Lookup for use classification'!$C$10,B1973)),ISNUMBER(SEARCH('[1]Lookup for use classification'!$D$10,B1973)),ISNUMBER(SEARCH('[1]Lookup for use classification'!$E$10,B1973)),ISNUMBER(SEARCH('[1]Lookup for use classification'!$F$10,B1973)),ISNUMBER(SEARCH('[1]Lookup for use classification'!$G$10,B1973))),'[1]Lookup for use classification'!$A$10,IF(OR(ISNUMBER(SEARCH('[1]Lookup for use classification'!$B$11,B1973)),ISNUMBER(SEARCH('[1]Lookup for use classification'!$C$11,B1973))),'[1]Lookup for use classification'!$A$11,IF(OR(ISNUMBER(SEARCH('[1]Lookup for use classification'!$B$12,B1973)),ISNUMBER(SEARCH('[1]Lookup for use classification'!$C$12,B1973))),'[1]Lookup for use classification'!$A$12,IF(OR(ISNUMBER(SEARCH('[1]Lookup for use classification'!$B$13,B1973)),ISNUMBER(SEARCH('[1]Lookup for use classification'!$C$13,B1973)),ISNUMBER(SEARCH('[1]Lookup for use classification'!$D$13,B1973)),,ISNUMBER(SEARCH('[1]Lookup for use classification'!$C$13,B1973)),ISNUMBER(SEARCH('[1]Lookup for use classification'!$E$13,B1973))),'[1]Lookup for use classification'!$A$13,IF(OR(ISNUMBER(SEARCH('[1]Lookup for use classification'!$B$14,B1973)),ISNUMBER(SEARCH('[1]Lookup for use classification'!$C$14,B1973))),'[1]Lookup for use classification'!$A$14,"Other"))))))))))))</f>
        <v>Office</v>
      </c>
      <c r="D1973" s="27">
        <v>10000</v>
      </c>
      <c r="E1973" s="29"/>
      <c r="F1973" s="29"/>
    </row>
    <row r="1974" spans="1:6">
      <c r="A1974" s="16" t="s">
        <v>1604</v>
      </c>
      <c r="B1974" s="26" t="s">
        <v>1596</v>
      </c>
      <c r="C1974" s="133" t="str">
        <f>IF(OR(ISNUMBER(SEARCH('[1]Lookup for use classification'!$B$1,B1974)),ISNUMBER(SEARCH('[1]Lookup for use classification'!$C$1,B1974)),ISNUMBER(SEARCH('[1]Lookup for use classification'!$D$1,B1974)),ISNUMBER(SEARCH('[1]Lookup for use classification'!$E$1,B1974))),'[1]Lookup for use classification'!$A$1,IF(ISNUMBER(SEARCH('[1]Lookup for use classification'!$B$2,B1974)),'[1]Lookup for use classification'!$A$2,IF(ISNUMBER(SEARCH('[1]Lookup for use classification'!$B$3,B1974)),'[1]Lookup for use classification'!$A$3,IF(OR(ISNUMBER(SEARCH('[1]Lookup for use classification'!$B$4,B1974)),ISNUMBER(SEARCH('[1]Lookup for use classification'!$C$4,B1974)),ISNUMBER(SEARCH('[1]Lookup for use classification'!$D$4,B1974)),ISNUMBER(SEARCH('[1]Lookup for use classification'!$E$4,B1974))),'[1]Lookup for use classification'!$A$4,IF(OR(ISNUMBER(SEARCH('[1]Lookup for use classification'!$B$5,B1974)),ISNUMBER(SEARCH('[1]Lookup for use classification'!$C$5,B1974)),ISNUMBER(SEARCH('[1]Lookup for use classification'!$D$5,B1974))),'[1]Lookup for use classification'!$A$5,IF(OR(ISNUMBER(SEARCH('[1]Lookup for use classification'!$B$7,B1974)),ISNUMBER(SEARCH('[1]Lookup for use classification'!$C$7,B1974)),ISNUMBER(SEARCH('[1]Lookup for use classification'!$D$7,B1974))),'[1]Lookup for use classification'!$A$7,IF(OR(ISNUMBER(SEARCH('[1]Lookup for use classification'!$B$9,B1974)),ISNUMBER(SEARCH('[1]Lookup for use classification'!$C$9,B1974)),ISNUMBER(SEARCH('[1]Lookup for use classification'!$D$9,B1974)),ISNUMBER(SEARCH('[1]Lookup for use classification'!$E$9,B1974)),ISNUMBER(SEARCH('[1]Lookup for use classification'!$F$9,B1974)),ISNUMBER(SEARCH('[1]Lookup for use classification'!$G$9,B1974)),ISNUMBER(SEARCH('[1]Lookup for use classification'!$H$9,B1974)),ISNUMBER(SEARCH('[1]Lookup for use classification'!$I$9,B1974)),ISNUMBER(SEARCH('[1]Lookup for use classification'!$J$9,B1974)),ISNUMBER(SEARCH('[1]Lookup for use classification'!$K$9,B1974))),'[1]Lookup for use classification'!$A$9,IF(OR(ISNUMBER(SEARCH('[1]Lookup for use classification'!$B$10,B1974)),ISNUMBER(SEARCH('[1]Lookup for use classification'!$C$10,B1974)),ISNUMBER(SEARCH('[1]Lookup for use classification'!$D$10,B1974)),ISNUMBER(SEARCH('[1]Lookup for use classification'!$E$10,B1974)),ISNUMBER(SEARCH('[1]Lookup for use classification'!$F$10,B1974)),ISNUMBER(SEARCH('[1]Lookup for use classification'!$G$10,B1974))),'[1]Lookup for use classification'!$A$10,IF(OR(ISNUMBER(SEARCH('[1]Lookup for use classification'!$B$11,B1974)),ISNUMBER(SEARCH('[1]Lookup for use classification'!$C$11,B1974))),'[1]Lookup for use classification'!$A$11,IF(OR(ISNUMBER(SEARCH('[1]Lookup for use classification'!$B$12,B1974)),ISNUMBER(SEARCH('[1]Lookup for use classification'!$C$12,B1974))),'[1]Lookup for use classification'!$A$12,IF(OR(ISNUMBER(SEARCH('[1]Lookup for use classification'!$B$13,B1974)),ISNUMBER(SEARCH('[1]Lookup for use classification'!$C$13,B1974)),ISNUMBER(SEARCH('[1]Lookup for use classification'!$D$13,B1974)),,ISNUMBER(SEARCH('[1]Lookup for use classification'!$C$13,B1974)),ISNUMBER(SEARCH('[1]Lookup for use classification'!$E$13,B1974))),'[1]Lookup for use classification'!$A$13,IF(OR(ISNUMBER(SEARCH('[1]Lookup for use classification'!$B$14,B1974)),ISNUMBER(SEARCH('[1]Lookup for use classification'!$C$14,B1974))),'[1]Lookup for use classification'!$A$14,"Other"))))))))))))</f>
        <v>Other</v>
      </c>
      <c r="D1974" s="27"/>
      <c r="E1974" s="29"/>
      <c r="F1974" s="29"/>
    </row>
    <row r="1975" spans="1:6">
      <c r="A1975" s="16" t="s">
        <v>1604</v>
      </c>
      <c r="B1975" s="26" t="s">
        <v>1511</v>
      </c>
      <c r="C1975" s="133" t="str">
        <f>IF(OR(ISNUMBER(SEARCH('[1]Lookup for use classification'!$B$1,B1975)),ISNUMBER(SEARCH('[1]Lookup for use classification'!$C$1,B1975)),ISNUMBER(SEARCH('[1]Lookup for use classification'!$D$1,B1975)),ISNUMBER(SEARCH('[1]Lookup for use classification'!$E$1,B1975))),'[1]Lookup for use classification'!$A$1,IF(ISNUMBER(SEARCH('[1]Lookup for use classification'!$B$2,B1975)),'[1]Lookup for use classification'!$A$2,IF(ISNUMBER(SEARCH('[1]Lookup for use classification'!$B$3,B1975)),'[1]Lookup for use classification'!$A$3,IF(OR(ISNUMBER(SEARCH('[1]Lookup for use classification'!$B$4,B1975)),ISNUMBER(SEARCH('[1]Lookup for use classification'!$C$4,B1975)),ISNUMBER(SEARCH('[1]Lookup for use classification'!$D$4,B1975)),ISNUMBER(SEARCH('[1]Lookup for use classification'!$E$4,B1975))),'[1]Lookup for use classification'!$A$4,IF(OR(ISNUMBER(SEARCH('[1]Lookup for use classification'!$B$5,B1975)),ISNUMBER(SEARCH('[1]Lookup for use classification'!$C$5,B1975)),ISNUMBER(SEARCH('[1]Lookup for use classification'!$D$5,B1975))),'[1]Lookup for use classification'!$A$5,IF(OR(ISNUMBER(SEARCH('[1]Lookup for use classification'!$B$7,B1975)),ISNUMBER(SEARCH('[1]Lookup for use classification'!$C$7,B1975)),ISNUMBER(SEARCH('[1]Lookup for use classification'!$D$7,B1975))),'[1]Lookup for use classification'!$A$7,IF(OR(ISNUMBER(SEARCH('[1]Lookup for use classification'!$B$9,B1975)),ISNUMBER(SEARCH('[1]Lookup for use classification'!$C$9,B1975)),ISNUMBER(SEARCH('[1]Lookup for use classification'!$D$9,B1975)),ISNUMBER(SEARCH('[1]Lookup for use classification'!$E$9,B1975)),ISNUMBER(SEARCH('[1]Lookup for use classification'!$F$9,B1975)),ISNUMBER(SEARCH('[1]Lookup for use classification'!$G$9,B1975)),ISNUMBER(SEARCH('[1]Lookup for use classification'!$H$9,B1975)),ISNUMBER(SEARCH('[1]Lookup for use classification'!$I$9,B1975)),ISNUMBER(SEARCH('[1]Lookup for use classification'!$J$9,B1975)),ISNUMBER(SEARCH('[1]Lookup for use classification'!$K$9,B1975))),'[1]Lookup for use classification'!$A$9,IF(OR(ISNUMBER(SEARCH('[1]Lookup for use classification'!$B$10,B1975)),ISNUMBER(SEARCH('[1]Lookup for use classification'!$C$10,B1975)),ISNUMBER(SEARCH('[1]Lookup for use classification'!$D$10,B1975)),ISNUMBER(SEARCH('[1]Lookup for use classification'!$E$10,B1975)),ISNUMBER(SEARCH('[1]Lookup for use classification'!$F$10,B1975)),ISNUMBER(SEARCH('[1]Lookup for use classification'!$G$10,B1975))),'[1]Lookup for use classification'!$A$10,IF(OR(ISNUMBER(SEARCH('[1]Lookup for use classification'!$B$11,B1975)),ISNUMBER(SEARCH('[1]Lookup for use classification'!$C$11,B1975))),'[1]Lookup for use classification'!$A$11,IF(OR(ISNUMBER(SEARCH('[1]Lookup for use classification'!$B$12,B1975)),ISNUMBER(SEARCH('[1]Lookup for use classification'!$C$12,B1975))),'[1]Lookup for use classification'!$A$12,IF(OR(ISNUMBER(SEARCH('[1]Lookup for use classification'!$B$13,B1975)),ISNUMBER(SEARCH('[1]Lookup for use classification'!$C$13,B1975)),ISNUMBER(SEARCH('[1]Lookup for use classification'!$D$13,B1975)),,ISNUMBER(SEARCH('[1]Lookup for use classification'!$C$13,B1975)),ISNUMBER(SEARCH('[1]Lookup for use classification'!$E$13,B1975))),'[1]Lookup for use classification'!$A$13,IF(OR(ISNUMBER(SEARCH('[1]Lookup for use classification'!$B$14,B1975)),ISNUMBER(SEARCH('[1]Lookup for use classification'!$C$14,B1975))),'[1]Lookup for use classification'!$A$14,"Other"))))))))))))</f>
        <v>Public Assembly</v>
      </c>
      <c r="D1975" s="27"/>
      <c r="E1975" s="29"/>
      <c r="F1975" s="29"/>
    </row>
    <row r="1976" spans="1:6">
      <c r="A1976" s="16" t="s">
        <v>1604</v>
      </c>
      <c r="B1976" s="26" t="s">
        <v>1597</v>
      </c>
      <c r="C1976" s="133" t="str">
        <f>IF(OR(ISNUMBER(SEARCH('[1]Lookup for use classification'!$B$1,B1976)),ISNUMBER(SEARCH('[1]Lookup for use classification'!$C$1,B1976)),ISNUMBER(SEARCH('[1]Lookup for use classification'!$D$1,B1976)),ISNUMBER(SEARCH('[1]Lookup for use classification'!$E$1,B1976))),'[1]Lookup for use classification'!$A$1,IF(ISNUMBER(SEARCH('[1]Lookup for use classification'!$B$2,B1976)),'[1]Lookup for use classification'!$A$2,IF(ISNUMBER(SEARCH('[1]Lookup for use classification'!$B$3,B1976)),'[1]Lookup for use classification'!$A$3,IF(OR(ISNUMBER(SEARCH('[1]Lookup for use classification'!$B$4,B1976)),ISNUMBER(SEARCH('[1]Lookup for use classification'!$C$4,B1976)),ISNUMBER(SEARCH('[1]Lookup for use classification'!$D$4,B1976)),ISNUMBER(SEARCH('[1]Lookup for use classification'!$E$4,B1976))),'[1]Lookup for use classification'!$A$4,IF(OR(ISNUMBER(SEARCH('[1]Lookup for use classification'!$B$5,B1976)),ISNUMBER(SEARCH('[1]Lookup for use classification'!$C$5,B1976)),ISNUMBER(SEARCH('[1]Lookup for use classification'!$D$5,B1976))),'[1]Lookup for use classification'!$A$5,IF(OR(ISNUMBER(SEARCH('[1]Lookup for use classification'!$B$7,B1976)),ISNUMBER(SEARCH('[1]Lookup for use classification'!$C$7,B1976)),ISNUMBER(SEARCH('[1]Lookup for use classification'!$D$7,B1976))),'[1]Lookup for use classification'!$A$7,IF(OR(ISNUMBER(SEARCH('[1]Lookup for use classification'!$B$9,B1976)),ISNUMBER(SEARCH('[1]Lookup for use classification'!$C$9,B1976)),ISNUMBER(SEARCH('[1]Lookup for use classification'!$D$9,B1976)),ISNUMBER(SEARCH('[1]Lookup for use classification'!$E$9,B1976)),ISNUMBER(SEARCH('[1]Lookup for use classification'!$F$9,B1976)),ISNUMBER(SEARCH('[1]Lookup for use classification'!$G$9,B1976)),ISNUMBER(SEARCH('[1]Lookup for use classification'!$H$9,B1976)),ISNUMBER(SEARCH('[1]Lookup for use classification'!$I$9,B1976)),ISNUMBER(SEARCH('[1]Lookup for use classification'!$J$9,B1976)),ISNUMBER(SEARCH('[1]Lookup for use classification'!$K$9,B1976))),'[1]Lookup for use classification'!$A$9,IF(OR(ISNUMBER(SEARCH('[1]Lookup for use classification'!$B$10,B1976)),ISNUMBER(SEARCH('[1]Lookup for use classification'!$C$10,B1976)),ISNUMBER(SEARCH('[1]Lookup for use classification'!$D$10,B1976)),ISNUMBER(SEARCH('[1]Lookup for use classification'!$E$10,B1976)),ISNUMBER(SEARCH('[1]Lookup for use classification'!$F$10,B1976)),ISNUMBER(SEARCH('[1]Lookup for use classification'!$G$10,B1976))),'[1]Lookup for use classification'!$A$10,IF(OR(ISNUMBER(SEARCH('[1]Lookup for use classification'!$B$11,B1976)),ISNUMBER(SEARCH('[1]Lookup for use classification'!$C$11,B1976))),'[1]Lookup for use classification'!$A$11,IF(OR(ISNUMBER(SEARCH('[1]Lookup for use classification'!$B$12,B1976)),ISNUMBER(SEARCH('[1]Lookup for use classification'!$C$12,B1976))),'[1]Lookup for use classification'!$A$12,IF(OR(ISNUMBER(SEARCH('[1]Lookup for use classification'!$B$13,B1976)),ISNUMBER(SEARCH('[1]Lookup for use classification'!$C$13,B1976)),ISNUMBER(SEARCH('[1]Lookup for use classification'!$D$13,B1976)),,ISNUMBER(SEARCH('[1]Lookup for use classification'!$C$13,B1976)),ISNUMBER(SEARCH('[1]Lookup for use classification'!$E$13,B1976))),'[1]Lookup for use classification'!$A$13,IF(OR(ISNUMBER(SEARCH('[1]Lookup for use classification'!$B$14,B1976)),ISNUMBER(SEARCH('[1]Lookup for use classification'!$C$14,B1976))),'[1]Lookup for use classification'!$A$14,"Other"))))))))))))</f>
        <v>Other</v>
      </c>
      <c r="D1976" s="27"/>
      <c r="E1976" s="29"/>
      <c r="F1976" s="29"/>
    </row>
    <row r="1977" spans="1:6">
      <c r="A1977" s="16" t="s">
        <v>1604</v>
      </c>
      <c r="B1977" s="26" t="s">
        <v>48</v>
      </c>
      <c r="C1977" s="133" t="str">
        <f>IF(OR(ISNUMBER(SEARCH('[1]Lookup for use classification'!$B$1,B1977)),ISNUMBER(SEARCH('[1]Lookup for use classification'!$C$1,B1977)),ISNUMBER(SEARCH('[1]Lookup for use classification'!$D$1,B1977)),ISNUMBER(SEARCH('[1]Lookup for use classification'!$E$1,B1977))),'[1]Lookup for use classification'!$A$1,IF(ISNUMBER(SEARCH('[1]Lookup for use classification'!$B$2,B1977)),'[1]Lookup for use classification'!$A$2,IF(ISNUMBER(SEARCH('[1]Lookup for use classification'!$B$3,B1977)),'[1]Lookup for use classification'!$A$3,IF(OR(ISNUMBER(SEARCH('[1]Lookup for use classification'!$B$4,B1977)),ISNUMBER(SEARCH('[1]Lookup for use classification'!$C$4,B1977)),ISNUMBER(SEARCH('[1]Lookup for use classification'!$D$4,B1977)),ISNUMBER(SEARCH('[1]Lookup for use classification'!$E$4,B1977))),'[1]Lookup for use classification'!$A$4,IF(OR(ISNUMBER(SEARCH('[1]Lookup for use classification'!$B$5,B1977)),ISNUMBER(SEARCH('[1]Lookup for use classification'!$C$5,B1977)),ISNUMBER(SEARCH('[1]Lookup for use classification'!$D$5,B1977))),'[1]Lookup for use classification'!$A$5,IF(OR(ISNUMBER(SEARCH('[1]Lookup for use classification'!$B$7,B1977)),ISNUMBER(SEARCH('[1]Lookup for use classification'!$C$7,B1977)),ISNUMBER(SEARCH('[1]Lookup for use classification'!$D$7,B1977))),'[1]Lookup for use classification'!$A$7,IF(OR(ISNUMBER(SEARCH('[1]Lookup for use classification'!$B$9,B1977)),ISNUMBER(SEARCH('[1]Lookup for use classification'!$C$9,B1977)),ISNUMBER(SEARCH('[1]Lookup for use classification'!$D$9,B1977)),ISNUMBER(SEARCH('[1]Lookup for use classification'!$E$9,B1977)),ISNUMBER(SEARCH('[1]Lookup for use classification'!$F$9,B1977)),ISNUMBER(SEARCH('[1]Lookup for use classification'!$G$9,B1977)),ISNUMBER(SEARCH('[1]Lookup for use classification'!$H$9,B1977)),ISNUMBER(SEARCH('[1]Lookup for use classification'!$I$9,B1977)),ISNUMBER(SEARCH('[1]Lookup for use classification'!$J$9,B1977)),ISNUMBER(SEARCH('[1]Lookup for use classification'!$K$9,B1977))),'[1]Lookup for use classification'!$A$9,IF(OR(ISNUMBER(SEARCH('[1]Lookup for use classification'!$B$10,B1977)),ISNUMBER(SEARCH('[1]Lookup for use classification'!$C$10,B1977)),ISNUMBER(SEARCH('[1]Lookup for use classification'!$D$10,B1977)),ISNUMBER(SEARCH('[1]Lookup for use classification'!$E$10,B1977)),ISNUMBER(SEARCH('[1]Lookup for use classification'!$F$10,B1977)),ISNUMBER(SEARCH('[1]Lookup for use classification'!$G$10,B1977))),'[1]Lookup for use classification'!$A$10,IF(OR(ISNUMBER(SEARCH('[1]Lookup for use classification'!$B$11,B1977)),ISNUMBER(SEARCH('[1]Lookup for use classification'!$C$11,B1977))),'[1]Lookup for use classification'!$A$11,IF(OR(ISNUMBER(SEARCH('[1]Lookup for use classification'!$B$12,B1977)),ISNUMBER(SEARCH('[1]Lookup for use classification'!$C$12,B1977))),'[1]Lookup for use classification'!$A$12,IF(OR(ISNUMBER(SEARCH('[1]Lookup for use classification'!$B$13,B1977)),ISNUMBER(SEARCH('[1]Lookup for use classification'!$C$13,B1977)),ISNUMBER(SEARCH('[1]Lookup for use classification'!$D$13,B1977)),,ISNUMBER(SEARCH('[1]Lookup for use classification'!$C$13,B1977)),ISNUMBER(SEARCH('[1]Lookup for use classification'!$E$13,B1977))),'[1]Lookup for use classification'!$A$13,IF(OR(ISNUMBER(SEARCH('[1]Lookup for use classification'!$B$14,B1977)),ISNUMBER(SEARCH('[1]Lookup for use classification'!$C$14,B1977))),'[1]Lookup for use classification'!$A$14,"Other"))))))))))))</f>
        <v>Public Assembly</v>
      </c>
      <c r="D1977" s="27"/>
      <c r="E1977" s="29"/>
      <c r="F1977" s="29"/>
    </row>
    <row r="1978" spans="1:6">
      <c r="A1978" s="16" t="s">
        <v>1604</v>
      </c>
      <c r="B1978" s="26" t="s">
        <v>430</v>
      </c>
      <c r="C1978" s="133" t="str">
        <f>IF(OR(ISNUMBER(SEARCH('[1]Lookup for use classification'!$B$1,B1978)),ISNUMBER(SEARCH('[1]Lookup for use classification'!$C$1,B1978)),ISNUMBER(SEARCH('[1]Lookup for use classification'!$D$1,B1978)),ISNUMBER(SEARCH('[1]Lookup for use classification'!$E$1,B1978))),'[1]Lookup for use classification'!$A$1,IF(ISNUMBER(SEARCH('[1]Lookup for use classification'!$B$2,B1978)),'[1]Lookup for use classification'!$A$2,IF(ISNUMBER(SEARCH('[1]Lookup for use classification'!$B$3,B1978)),'[1]Lookup for use classification'!$A$3,IF(OR(ISNUMBER(SEARCH('[1]Lookup for use classification'!$B$4,B1978)),ISNUMBER(SEARCH('[1]Lookup for use classification'!$C$4,B1978)),ISNUMBER(SEARCH('[1]Lookup for use classification'!$D$4,B1978)),ISNUMBER(SEARCH('[1]Lookup for use classification'!$E$4,B1978))),'[1]Lookup for use classification'!$A$4,IF(OR(ISNUMBER(SEARCH('[1]Lookup for use classification'!$B$5,B1978)),ISNUMBER(SEARCH('[1]Lookup for use classification'!$C$5,B1978)),ISNUMBER(SEARCH('[1]Lookup for use classification'!$D$5,B1978))),'[1]Lookup for use classification'!$A$5,IF(OR(ISNUMBER(SEARCH('[1]Lookup for use classification'!$B$7,B1978)),ISNUMBER(SEARCH('[1]Lookup for use classification'!$C$7,B1978)),ISNUMBER(SEARCH('[1]Lookup for use classification'!$D$7,B1978))),'[1]Lookup for use classification'!$A$7,IF(OR(ISNUMBER(SEARCH('[1]Lookup for use classification'!$B$9,B1978)),ISNUMBER(SEARCH('[1]Lookup for use classification'!$C$9,B1978)),ISNUMBER(SEARCH('[1]Lookup for use classification'!$D$9,B1978)),ISNUMBER(SEARCH('[1]Lookup for use classification'!$E$9,B1978)),ISNUMBER(SEARCH('[1]Lookup for use classification'!$F$9,B1978)),ISNUMBER(SEARCH('[1]Lookup for use classification'!$G$9,B1978)),ISNUMBER(SEARCH('[1]Lookup for use classification'!$H$9,B1978)),ISNUMBER(SEARCH('[1]Lookup for use classification'!$I$9,B1978)),ISNUMBER(SEARCH('[1]Lookup for use classification'!$J$9,B1978)),ISNUMBER(SEARCH('[1]Lookup for use classification'!$K$9,B1978))),'[1]Lookup for use classification'!$A$9,IF(OR(ISNUMBER(SEARCH('[1]Lookup for use classification'!$B$10,B1978)),ISNUMBER(SEARCH('[1]Lookup for use classification'!$C$10,B1978)),ISNUMBER(SEARCH('[1]Lookup for use classification'!$D$10,B1978)),ISNUMBER(SEARCH('[1]Lookup for use classification'!$E$10,B1978)),ISNUMBER(SEARCH('[1]Lookup for use classification'!$F$10,B1978)),ISNUMBER(SEARCH('[1]Lookup for use classification'!$G$10,B1978))),'[1]Lookup for use classification'!$A$10,IF(OR(ISNUMBER(SEARCH('[1]Lookup for use classification'!$B$11,B1978)),ISNUMBER(SEARCH('[1]Lookup for use classification'!$C$11,B1978))),'[1]Lookup for use classification'!$A$11,IF(OR(ISNUMBER(SEARCH('[1]Lookup for use classification'!$B$12,B1978)),ISNUMBER(SEARCH('[1]Lookup for use classification'!$C$12,B1978))),'[1]Lookup for use classification'!$A$12,IF(OR(ISNUMBER(SEARCH('[1]Lookup for use classification'!$B$13,B1978)),ISNUMBER(SEARCH('[1]Lookup for use classification'!$C$13,B1978)),ISNUMBER(SEARCH('[1]Lookup for use classification'!$D$13,B1978)),,ISNUMBER(SEARCH('[1]Lookup for use classification'!$C$13,B1978)),ISNUMBER(SEARCH('[1]Lookup for use classification'!$E$13,B1978))),'[1]Lookup for use classification'!$A$13,IF(OR(ISNUMBER(SEARCH('[1]Lookup for use classification'!$B$14,B1978)),ISNUMBER(SEARCH('[1]Lookup for use classification'!$C$14,B1978))),'[1]Lookup for use classification'!$A$14,"Other"))))))))))))</f>
        <v>Office</v>
      </c>
      <c r="D1978" s="27">
        <v>3400</v>
      </c>
      <c r="E1978" s="29"/>
      <c r="F1978" s="29"/>
    </row>
    <row r="1979" spans="1:6">
      <c r="A1979" s="16" t="s">
        <v>1604</v>
      </c>
      <c r="B1979" s="26" t="s">
        <v>1598</v>
      </c>
      <c r="C1979" s="133" t="str">
        <f>IF(OR(ISNUMBER(SEARCH('[1]Lookup for use classification'!$B$1,B1979)),ISNUMBER(SEARCH('[1]Lookup for use classification'!$C$1,B1979)),ISNUMBER(SEARCH('[1]Lookup for use classification'!$D$1,B1979)),ISNUMBER(SEARCH('[1]Lookup for use classification'!$E$1,B1979))),'[1]Lookup for use classification'!$A$1,IF(ISNUMBER(SEARCH('[1]Lookup for use classification'!$B$2,B1979)),'[1]Lookup for use classification'!$A$2,IF(ISNUMBER(SEARCH('[1]Lookup for use classification'!$B$3,B1979)),'[1]Lookup for use classification'!$A$3,IF(OR(ISNUMBER(SEARCH('[1]Lookup for use classification'!$B$4,B1979)),ISNUMBER(SEARCH('[1]Lookup for use classification'!$C$4,B1979)),ISNUMBER(SEARCH('[1]Lookup for use classification'!$D$4,B1979)),ISNUMBER(SEARCH('[1]Lookup for use classification'!$E$4,B1979))),'[1]Lookup for use classification'!$A$4,IF(OR(ISNUMBER(SEARCH('[1]Lookup for use classification'!$B$5,B1979)),ISNUMBER(SEARCH('[1]Lookup for use classification'!$C$5,B1979)),ISNUMBER(SEARCH('[1]Lookup for use classification'!$D$5,B1979))),'[1]Lookup for use classification'!$A$5,IF(OR(ISNUMBER(SEARCH('[1]Lookup for use classification'!$B$7,B1979)),ISNUMBER(SEARCH('[1]Lookup for use classification'!$C$7,B1979)),ISNUMBER(SEARCH('[1]Lookup for use classification'!$D$7,B1979))),'[1]Lookup for use classification'!$A$7,IF(OR(ISNUMBER(SEARCH('[1]Lookup for use classification'!$B$9,B1979)),ISNUMBER(SEARCH('[1]Lookup for use classification'!$C$9,B1979)),ISNUMBER(SEARCH('[1]Lookup for use classification'!$D$9,B1979)),ISNUMBER(SEARCH('[1]Lookup for use classification'!$E$9,B1979)),ISNUMBER(SEARCH('[1]Lookup for use classification'!$F$9,B1979)),ISNUMBER(SEARCH('[1]Lookup for use classification'!$G$9,B1979)),ISNUMBER(SEARCH('[1]Lookup for use classification'!$H$9,B1979)),ISNUMBER(SEARCH('[1]Lookup for use classification'!$I$9,B1979)),ISNUMBER(SEARCH('[1]Lookup for use classification'!$J$9,B1979)),ISNUMBER(SEARCH('[1]Lookup for use classification'!$K$9,B1979))),'[1]Lookup for use classification'!$A$9,IF(OR(ISNUMBER(SEARCH('[1]Lookup for use classification'!$B$10,B1979)),ISNUMBER(SEARCH('[1]Lookup for use classification'!$C$10,B1979)),ISNUMBER(SEARCH('[1]Lookup for use classification'!$D$10,B1979)),ISNUMBER(SEARCH('[1]Lookup for use classification'!$E$10,B1979)),ISNUMBER(SEARCH('[1]Lookup for use classification'!$F$10,B1979)),ISNUMBER(SEARCH('[1]Lookup for use classification'!$G$10,B1979))),'[1]Lookup for use classification'!$A$10,IF(OR(ISNUMBER(SEARCH('[1]Lookup for use classification'!$B$11,B1979)),ISNUMBER(SEARCH('[1]Lookup for use classification'!$C$11,B1979))),'[1]Lookup for use classification'!$A$11,IF(OR(ISNUMBER(SEARCH('[1]Lookup for use classification'!$B$12,B1979)),ISNUMBER(SEARCH('[1]Lookup for use classification'!$C$12,B1979))),'[1]Lookup for use classification'!$A$12,IF(OR(ISNUMBER(SEARCH('[1]Lookup for use classification'!$B$13,B1979)),ISNUMBER(SEARCH('[1]Lookup for use classification'!$C$13,B1979)),ISNUMBER(SEARCH('[1]Lookup for use classification'!$D$13,B1979)),,ISNUMBER(SEARCH('[1]Lookup for use classification'!$C$13,B1979)),ISNUMBER(SEARCH('[1]Lookup for use classification'!$E$13,B1979))),'[1]Lookup for use classification'!$A$13,IF(OR(ISNUMBER(SEARCH('[1]Lookup for use classification'!$B$14,B1979)),ISNUMBER(SEARCH('[1]Lookup for use classification'!$C$14,B1979))),'[1]Lookup for use classification'!$A$14,"Other"))))))))))))</f>
        <v>Other</v>
      </c>
      <c r="D1979" s="27"/>
      <c r="E1979" s="29"/>
      <c r="F1979" s="29"/>
    </row>
    <row r="1980" spans="1:6">
      <c r="A1980" s="16" t="s">
        <v>1604</v>
      </c>
      <c r="B1980" s="26" t="s">
        <v>1599</v>
      </c>
      <c r="C1980" s="133" t="str">
        <f>IF(OR(ISNUMBER(SEARCH('[1]Lookup for use classification'!$B$1,B1980)),ISNUMBER(SEARCH('[1]Lookup for use classification'!$C$1,B1980)),ISNUMBER(SEARCH('[1]Lookup for use classification'!$D$1,B1980)),ISNUMBER(SEARCH('[1]Lookup for use classification'!$E$1,B1980))),'[1]Lookup for use classification'!$A$1,IF(ISNUMBER(SEARCH('[1]Lookup for use classification'!$B$2,B1980)),'[1]Lookup for use classification'!$A$2,IF(ISNUMBER(SEARCH('[1]Lookup for use classification'!$B$3,B1980)),'[1]Lookup for use classification'!$A$3,IF(OR(ISNUMBER(SEARCH('[1]Lookup for use classification'!$B$4,B1980)),ISNUMBER(SEARCH('[1]Lookup for use classification'!$C$4,B1980)),ISNUMBER(SEARCH('[1]Lookup for use classification'!$D$4,B1980)),ISNUMBER(SEARCH('[1]Lookup for use classification'!$E$4,B1980))),'[1]Lookup for use classification'!$A$4,IF(OR(ISNUMBER(SEARCH('[1]Lookup for use classification'!$B$5,B1980)),ISNUMBER(SEARCH('[1]Lookup for use classification'!$C$5,B1980)),ISNUMBER(SEARCH('[1]Lookup for use classification'!$D$5,B1980))),'[1]Lookup for use classification'!$A$5,IF(OR(ISNUMBER(SEARCH('[1]Lookup for use classification'!$B$7,B1980)),ISNUMBER(SEARCH('[1]Lookup for use classification'!$C$7,B1980)),ISNUMBER(SEARCH('[1]Lookup for use classification'!$D$7,B1980))),'[1]Lookup for use classification'!$A$7,IF(OR(ISNUMBER(SEARCH('[1]Lookup for use classification'!$B$9,B1980)),ISNUMBER(SEARCH('[1]Lookup for use classification'!$C$9,B1980)),ISNUMBER(SEARCH('[1]Lookup for use classification'!$D$9,B1980)),ISNUMBER(SEARCH('[1]Lookup for use classification'!$E$9,B1980)),ISNUMBER(SEARCH('[1]Lookup for use classification'!$F$9,B1980)),ISNUMBER(SEARCH('[1]Lookup for use classification'!$G$9,B1980)),ISNUMBER(SEARCH('[1]Lookup for use classification'!$H$9,B1980)),ISNUMBER(SEARCH('[1]Lookup for use classification'!$I$9,B1980)),ISNUMBER(SEARCH('[1]Lookup for use classification'!$J$9,B1980)),ISNUMBER(SEARCH('[1]Lookup for use classification'!$K$9,B1980))),'[1]Lookup for use classification'!$A$9,IF(OR(ISNUMBER(SEARCH('[1]Lookup for use classification'!$B$10,B1980)),ISNUMBER(SEARCH('[1]Lookup for use classification'!$C$10,B1980)),ISNUMBER(SEARCH('[1]Lookup for use classification'!$D$10,B1980)),ISNUMBER(SEARCH('[1]Lookup for use classification'!$E$10,B1980)),ISNUMBER(SEARCH('[1]Lookup for use classification'!$F$10,B1980)),ISNUMBER(SEARCH('[1]Lookup for use classification'!$G$10,B1980))),'[1]Lookup for use classification'!$A$10,IF(OR(ISNUMBER(SEARCH('[1]Lookup for use classification'!$B$11,B1980)),ISNUMBER(SEARCH('[1]Lookup for use classification'!$C$11,B1980))),'[1]Lookup for use classification'!$A$11,IF(OR(ISNUMBER(SEARCH('[1]Lookup for use classification'!$B$12,B1980)),ISNUMBER(SEARCH('[1]Lookup for use classification'!$C$12,B1980))),'[1]Lookup for use classification'!$A$12,IF(OR(ISNUMBER(SEARCH('[1]Lookup for use classification'!$B$13,B1980)),ISNUMBER(SEARCH('[1]Lookup for use classification'!$C$13,B1980)),ISNUMBER(SEARCH('[1]Lookup for use classification'!$D$13,B1980)),,ISNUMBER(SEARCH('[1]Lookup for use classification'!$C$13,B1980)),ISNUMBER(SEARCH('[1]Lookup for use classification'!$E$13,B1980))),'[1]Lookup for use classification'!$A$13,IF(OR(ISNUMBER(SEARCH('[1]Lookup for use classification'!$B$14,B1980)),ISNUMBER(SEARCH('[1]Lookup for use classification'!$C$14,B1980))),'[1]Lookup for use classification'!$A$14,"Other"))))))))))))</f>
        <v>Health Care - Hospitals</v>
      </c>
      <c r="D1980" s="27">
        <v>2540</v>
      </c>
      <c r="E1980" s="29"/>
      <c r="F1980" s="29"/>
    </row>
    <row r="1981" spans="1:6">
      <c r="A1981" s="16" t="s">
        <v>1604</v>
      </c>
      <c r="B1981" s="26" t="s">
        <v>34</v>
      </c>
      <c r="C1981" s="133" t="str">
        <f>IF(OR(ISNUMBER(SEARCH('[1]Lookup for use classification'!$B$1,B1981)),ISNUMBER(SEARCH('[1]Lookup for use classification'!$C$1,B1981)),ISNUMBER(SEARCH('[1]Lookup for use classification'!$D$1,B1981)),ISNUMBER(SEARCH('[1]Lookup for use classification'!$E$1,B1981))),'[1]Lookup for use classification'!$A$1,IF(ISNUMBER(SEARCH('[1]Lookup for use classification'!$B$2,B1981)),'[1]Lookup for use classification'!$A$2,IF(ISNUMBER(SEARCH('[1]Lookup for use classification'!$B$3,B1981)),'[1]Lookup for use classification'!$A$3,IF(OR(ISNUMBER(SEARCH('[1]Lookup for use classification'!$B$4,B1981)),ISNUMBER(SEARCH('[1]Lookup for use classification'!$C$4,B1981)),ISNUMBER(SEARCH('[1]Lookup for use classification'!$D$4,B1981)),ISNUMBER(SEARCH('[1]Lookup for use classification'!$E$4,B1981))),'[1]Lookup for use classification'!$A$4,IF(OR(ISNUMBER(SEARCH('[1]Lookup for use classification'!$B$5,B1981)),ISNUMBER(SEARCH('[1]Lookup for use classification'!$C$5,B1981)),ISNUMBER(SEARCH('[1]Lookup for use classification'!$D$5,B1981))),'[1]Lookup for use classification'!$A$5,IF(OR(ISNUMBER(SEARCH('[1]Lookup for use classification'!$B$7,B1981)),ISNUMBER(SEARCH('[1]Lookup for use classification'!$C$7,B1981)),ISNUMBER(SEARCH('[1]Lookup for use classification'!$D$7,B1981))),'[1]Lookup for use classification'!$A$7,IF(OR(ISNUMBER(SEARCH('[1]Lookup for use classification'!$B$9,B1981)),ISNUMBER(SEARCH('[1]Lookup for use classification'!$C$9,B1981)),ISNUMBER(SEARCH('[1]Lookup for use classification'!$D$9,B1981)),ISNUMBER(SEARCH('[1]Lookup for use classification'!$E$9,B1981)),ISNUMBER(SEARCH('[1]Lookup for use classification'!$F$9,B1981)),ISNUMBER(SEARCH('[1]Lookup for use classification'!$G$9,B1981)),ISNUMBER(SEARCH('[1]Lookup for use classification'!$H$9,B1981)),ISNUMBER(SEARCH('[1]Lookup for use classification'!$I$9,B1981)),ISNUMBER(SEARCH('[1]Lookup for use classification'!$J$9,B1981)),ISNUMBER(SEARCH('[1]Lookup for use classification'!$K$9,B1981))),'[1]Lookup for use classification'!$A$9,IF(OR(ISNUMBER(SEARCH('[1]Lookup for use classification'!$B$10,B1981)),ISNUMBER(SEARCH('[1]Lookup for use classification'!$C$10,B1981)),ISNUMBER(SEARCH('[1]Lookup for use classification'!$D$10,B1981)),ISNUMBER(SEARCH('[1]Lookup for use classification'!$E$10,B1981)),ISNUMBER(SEARCH('[1]Lookup for use classification'!$F$10,B1981)),ISNUMBER(SEARCH('[1]Lookup for use classification'!$G$10,B1981))),'[1]Lookup for use classification'!$A$10,IF(OR(ISNUMBER(SEARCH('[1]Lookup for use classification'!$B$11,B1981)),ISNUMBER(SEARCH('[1]Lookup for use classification'!$C$11,B1981))),'[1]Lookup for use classification'!$A$11,IF(OR(ISNUMBER(SEARCH('[1]Lookup for use classification'!$B$12,B1981)),ISNUMBER(SEARCH('[1]Lookup for use classification'!$C$12,B1981))),'[1]Lookup for use classification'!$A$12,IF(OR(ISNUMBER(SEARCH('[1]Lookup for use classification'!$B$13,B1981)),ISNUMBER(SEARCH('[1]Lookup for use classification'!$C$13,B1981)),ISNUMBER(SEARCH('[1]Lookup for use classification'!$D$13,B1981)),,ISNUMBER(SEARCH('[1]Lookup for use classification'!$C$13,B1981)),ISNUMBER(SEARCH('[1]Lookup for use classification'!$E$13,B1981))),'[1]Lookup for use classification'!$A$13,IF(OR(ISNUMBER(SEARCH('[1]Lookup for use classification'!$B$14,B1981)),ISNUMBER(SEARCH('[1]Lookup for use classification'!$C$14,B1981))),'[1]Lookup for use classification'!$A$14,"Other"))))))))))))</f>
        <v>Office</v>
      </c>
      <c r="D1981" s="27"/>
      <c r="E1981" s="29"/>
      <c r="F1981" s="29"/>
    </row>
    <row r="1982" spans="1:6">
      <c r="A1982" s="16" t="s">
        <v>1604</v>
      </c>
      <c r="B1982" s="26" t="s">
        <v>35</v>
      </c>
      <c r="C1982" s="133" t="str">
        <f>IF(OR(ISNUMBER(SEARCH('[1]Lookup for use classification'!$B$1,B1982)),ISNUMBER(SEARCH('[1]Lookup for use classification'!$C$1,B1982)),ISNUMBER(SEARCH('[1]Lookup for use classification'!$D$1,B1982)),ISNUMBER(SEARCH('[1]Lookup for use classification'!$E$1,B1982))),'[1]Lookup for use classification'!$A$1,IF(ISNUMBER(SEARCH('[1]Lookup for use classification'!$B$2,B1982)),'[1]Lookup for use classification'!$A$2,IF(ISNUMBER(SEARCH('[1]Lookup for use classification'!$B$3,B1982)),'[1]Lookup for use classification'!$A$3,IF(OR(ISNUMBER(SEARCH('[1]Lookup for use classification'!$B$4,B1982)),ISNUMBER(SEARCH('[1]Lookup for use classification'!$C$4,B1982)),ISNUMBER(SEARCH('[1]Lookup for use classification'!$D$4,B1982)),ISNUMBER(SEARCH('[1]Lookup for use classification'!$E$4,B1982))),'[1]Lookup for use classification'!$A$4,IF(OR(ISNUMBER(SEARCH('[1]Lookup for use classification'!$B$5,B1982)),ISNUMBER(SEARCH('[1]Lookup for use classification'!$C$5,B1982)),ISNUMBER(SEARCH('[1]Lookup for use classification'!$D$5,B1982))),'[1]Lookup for use classification'!$A$5,IF(OR(ISNUMBER(SEARCH('[1]Lookup for use classification'!$B$7,B1982)),ISNUMBER(SEARCH('[1]Lookup for use classification'!$C$7,B1982)),ISNUMBER(SEARCH('[1]Lookup for use classification'!$D$7,B1982))),'[1]Lookup for use classification'!$A$7,IF(OR(ISNUMBER(SEARCH('[1]Lookup for use classification'!$B$9,B1982)),ISNUMBER(SEARCH('[1]Lookup for use classification'!$C$9,B1982)),ISNUMBER(SEARCH('[1]Lookup for use classification'!$D$9,B1982)),ISNUMBER(SEARCH('[1]Lookup for use classification'!$E$9,B1982)),ISNUMBER(SEARCH('[1]Lookup for use classification'!$F$9,B1982)),ISNUMBER(SEARCH('[1]Lookup for use classification'!$G$9,B1982)),ISNUMBER(SEARCH('[1]Lookup for use classification'!$H$9,B1982)),ISNUMBER(SEARCH('[1]Lookup for use classification'!$I$9,B1982)),ISNUMBER(SEARCH('[1]Lookup for use classification'!$J$9,B1982)),ISNUMBER(SEARCH('[1]Lookup for use classification'!$K$9,B1982))),'[1]Lookup for use classification'!$A$9,IF(OR(ISNUMBER(SEARCH('[1]Lookup for use classification'!$B$10,B1982)),ISNUMBER(SEARCH('[1]Lookup for use classification'!$C$10,B1982)),ISNUMBER(SEARCH('[1]Lookup for use classification'!$D$10,B1982)),ISNUMBER(SEARCH('[1]Lookup for use classification'!$E$10,B1982)),ISNUMBER(SEARCH('[1]Lookup for use classification'!$F$10,B1982)),ISNUMBER(SEARCH('[1]Lookup for use classification'!$G$10,B1982))),'[1]Lookup for use classification'!$A$10,IF(OR(ISNUMBER(SEARCH('[1]Lookup for use classification'!$B$11,B1982)),ISNUMBER(SEARCH('[1]Lookup for use classification'!$C$11,B1982))),'[1]Lookup for use classification'!$A$11,IF(OR(ISNUMBER(SEARCH('[1]Lookup for use classification'!$B$12,B1982)),ISNUMBER(SEARCH('[1]Lookup for use classification'!$C$12,B1982))),'[1]Lookup for use classification'!$A$12,IF(OR(ISNUMBER(SEARCH('[1]Lookup for use classification'!$B$13,B1982)),ISNUMBER(SEARCH('[1]Lookup for use classification'!$C$13,B1982)),ISNUMBER(SEARCH('[1]Lookup for use classification'!$D$13,B1982)),,ISNUMBER(SEARCH('[1]Lookup for use classification'!$C$13,B1982)),ISNUMBER(SEARCH('[1]Lookup for use classification'!$E$13,B1982))),'[1]Lookup for use classification'!$A$13,IF(OR(ISNUMBER(SEARCH('[1]Lookup for use classification'!$B$14,B1982)),ISNUMBER(SEARCH('[1]Lookup for use classification'!$C$14,B1982))),'[1]Lookup for use classification'!$A$14,"Other"))))))))))))</f>
        <v>Other</v>
      </c>
      <c r="D1982" s="27"/>
      <c r="E1982" s="26"/>
      <c r="F1982" s="26"/>
    </row>
    <row r="1983" spans="1:6">
      <c r="A1983" s="16" t="s">
        <v>1604</v>
      </c>
      <c r="B1983" s="26" t="s">
        <v>1600</v>
      </c>
      <c r="C1983" s="133" t="str">
        <f>IF(OR(ISNUMBER(SEARCH('[1]Lookup for use classification'!$B$1,B1983)),ISNUMBER(SEARCH('[1]Lookup for use classification'!$C$1,B1983)),ISNUMBER(SEARCH('[1]Lookup for use classification'!$D$1,B1983)),ISNUMBER(SEARCH('[1]Lookup for use classification'!$E$1,B1983))),'[1]Lookup for use classification'!$A$1,IF(ISNUMBER(SEARCH('[1]Lookup for use classification'!$B$2,B1983)),'[1]Lookup for use classification'!$A$2,IF(ISNUMBER(SEARCH('[1]Lookup for use classification'!$B$3,B1983)),'[1]Lookup for use classification'!$A$3,IF(OR(ISNUMBER(SEARCH('[1]Lookup for use classification'!$B$4,B1983)),ISNUMBER(SEARCH('[1]Lookup for use classification'!$C$4,B1983)),ISNUMBER(SEARCH('[1]Lookup for use classification'!$D$4,B1983)),ISNUMBER(SEARCH('[1]Lookup for use classification'!$E$4,B1983))),'[1]Lookup for use classification'!$A$4,IF(OR(ISNUMBER(SEARCH('[1]Lookup for use classification'!$B$5,B1983)),ISNUMBER(SEARCH('[1]Lookup for use classification'!$C$5,B1983)),ISNUMBER(SEARCH('[1]Lookup for use classification'!$D$5,B1983))),'[1]Lookup for use classification'!$A$5,IF(OR(ISNUMBER(SEARCH('[1]Lookup for use classification'!$B$7,B1983)),ISNUMBER(SEARCH('[1]Lookup for use classification'!$C$7,B1983)),ISNUMBER(SEARCH('[1]Lookup for use classification'!$D$7,B1983))),'[1]Lookup for use classification'!$A$7,IF(OR(ISNUMBER(SEARCH('[1]Lookup for use classification'!$B$9,B1983)),ISNUMBER(SEARCH('[1]Lookup for use classification'!$C$9,B1983)),ISNUMBER(SEARCH('[1]Lookup for use classification'!$D$9,B1983)),ISNUMBER(SEARCH('[1]Lookup for use classification'!$E$9,B1983)),ISNUMBER(SEARCH('[1]Lookup for use classification'!$F$9,B1983)),ISNUMBER(SEARCH('[1]Lookup for use classification'!$G$9,B1983)),ISNUMBER(SEARCH('[1]Lookup for use classification'!$H$9,B1983)),ISNUMBER(SEARCH('[1]Lookup for use classification'!$I$9,B1983)),ISNUMBER(SEARCH('[1]Lookup for use classification'!$J$9,B1983)),ISNUMBER(SEARCH('[1]Lookup for use classification'!$K$9,B1983))),'[1]Lookup for use classification'!$A$9,IF(OR(ISNUMBER(SEARCH('[1]Lookup for use classification'!$B$10,B1983)),ISNUMBER(SEARCH('[1]Lookup for use classification'!$C$10,B1983)),ISNUMBER(SEARCH('[1]Lookup for use classification'!$D$10,B1983)),ISNUMBER(SEARCH('[1]Lookup for use classification'!$E$10,B1983)),ISNUMBER(SEARCH('[1]Lookup for use classification'!$F$10,B1983)),ISNUMBER(SEARCH('[1]Lookup for use classification'!$G$10,B1983))),'[1]Lookup for use classification'!$A$10,IF(OR(ISNUMBER(SEARCH('[1]Lookup for use classification'!$B$11,B1983)),ISNUMBER(SEARCH('[1]Lookup for use classification'!$C$11,B1983))),'[1]Lookup for use classification'!$A$11,IF(OR(ISNUMBER(SEARCH('[1]Lookup for use classification'!$B$12,B1983)),ISNUMBER(SEARCH('[1]Lookup for use classification'!$C$12,B1983))),'[1]Lookup for use classification'!$A$12,IF(OR(ISNUMBER(SEARCH('[1]Lookup for use classification'!$B$13,B1983)),ISNUMBER(SEARCH('[1]Lookup for use classification'!$C$13,B1983)),ISNUMBER(SEARCH('[1]Lookup for use classification'!$D$13,B1983)),,ISNUMBER(SEARCH('[1]Lookup for use classification'!$C$13,B1983)),ISNUMBER(SEARCH('[1]Lookup for use classification'!$E$13,B1983))),'[1]Lookup for use classification'!$A$13,IF(OR(ISNUMBER(SEARCH('[1]Lookup for use classification'!$B$14,B1983)),ISNUMBER(SEARCH('[1]Lookup for use classification'!$C$14,B1983))),'[1]Lookup for use classification'!$A$14,"Other"))))))))))))</f>
        <v>Other</v>
      </c>
      <c r="D1983" s="27">
        <v>10957</v>
      </c>
      <c r="E1983" s="29"/>
      <c r="F1983" s="29"/>
    </row>
    <row r="1984" spans="1:6">
      <c r="A1984" s="16" t="s">
        <v>1604</v>
      </c>
      <c r="B1984" s="26" t="s">
        <v>37</v>
      </c>
      <c r="C1984" s="133" t="str">
        <f>IF(OR(ISNUMBER(SEARCH('[1]Lookup for use classification'!$B$1,B1984)),ISNUMBER(SEARCH('[1]Lookup for use classification'!$C$1,B1984)),ISNUMBER(SEARCH('[1]Lookup for use classification'!$D$1,B1984)),ISNUMBER(SEARCH('[1]Lookup for use classification'!$E$1,B1984))),'[1]Lookup for use classification'!$A$1,IF(ISNUMBER(SEARCH('[1]Lookup for use classification'!$B$2,B1984)),'[1]Lookup for use classification'!$A$2,IF(ISNUMBER(SEARCH('[1]Lookup for use classification'!$B$3,B1984)),'[1]Lookup for use classification'!$A$3,IF(OR(ISNUMBER(SEARCH('[1]Lookup for use classification'!$B$4,B1984)),ISNUMBER(SEARCH('[1]Lookup for use classification'!$C$4,B1984)),ISNUMBER(SEARCH('[1]Lookup for use classification'!$D$4,B1984)),ISNUMBER(SEARCH('[1]Lookup for use classification'!$E$4,B1984))),'[1]Lookup for use classification'!$A$4,IF(OR(ISNUMBER(SEARCH('[1]Lookup for use classification'!$B$5,B1984)),ISNUMBER(SEARCH('[1]Lookup for use classification'!$C$5,B1984)),ISNUMBER(SEARCH('[1]Lookup for use classification'!$D$5,B1984))),'[1]Lookup for use classification'!$A$5,IF(OR(ISNUMBER(SEARCH('[1]Lookup for use classification'!$B$7,B1984)),ISNUMBER(SEARCH('[1]Lookup for use classification'!$C$7,B1984)),ISNUMBER(SEARCH('[1]Lookup for use classification'!$D$7,B1984))),'[1]Lookup for use classification'!$A$7,IF(OR(ISNUMBER(SEARCH('[1]Lookup for use classification'!$B$9,B1984)),ISNUMBER(SEARCH('[1]Lookup for use classification'!$C$9,B1984)),ISNUMBER(SEARCH('[1]Lookup for use classification'!$D$9,B1984)),ISNUMBER(SEARCH('[1]Lookup for use classification'!$E$9,B1984)),ISNUMBER(SEARCH('[1]Lookup for use classification'!$F$9,B1984)),ISNUMBER(SEARCH('[1]Lookup for use classification'!$G$9,B1984)),ISNUMBER(SEARCH('[1]Lookup for use classification'!$H$9,B1984)),ISNUMBER(SEARCH('[1]Lookup for use classification'!$I$9,B1984)),ISNUMBER(SEARCH('[1]Lookup for use classification'!$J$9,B1984)),ISNUMBER(SEARCH('[1]Lookup for use classification'!$K$9,B1984))),'[1]Lookup for use classification'!$A$9,IF(OR(ISNUMBER(SEARCH('[1]Lookup for use classification'!$B$10,B1984)),ISNUMBER(SEARCH('[1]Lookup for use classification'!$C$10,B1984)),ISNUMBER(SEARCH('[1]Lookup for use classification'!$D$10,B1984)),ISNUMBER(SEARCH('[1]Lookup for use classification'!$E$10,B1984)),ISNUMBER(SEARCH('[1]Lookup for use classification'!$F$10,B1984)),ISNUMBER(SEARCH('[1]Lookup for use classification'!$G$10,B1984))),'[1]Lookup for use classification'!$A$10,IF(OR(ISNUMBER(SEARCH('[1]Lookup for use classification'!$B$11,B1984)),ISNUMBER(SEARCH('[1]Lookup for use classification'!$C$11,B1984))),'[1]Lookup for use classification'!$A$11,IF(OR(ISNUMBER(SEARCH('[1]Lookup for use classification'!$B$12,B1984)),ISNUMBER(SEARCH('[1]Lookup for use classification'!$C$12,B1984))),'[1]Lookup for use classification'!$A$12,IF(OR(ISNUMBER(SEARCH('[1]Lookup for use classification'!$B$13,B1984)),ISNUMBER(SEARCH('[1]Lookup for use classification'!$C$13,B1984)),ISNUMBER(SEARCH('[1]Lookup for use classification'!$D$13,B1984)),,ISNUMBER(SEARCH('[1]Lookup for use classification'!$C$13,B1984)),ISNUMBER(SEARCH('[1]Lookup for use classification'!$E$13,B1984))),'[1]Lookup for use classification'!$A$13,IF(OR(ISNUMBER(SEARCH('[1]Lookup for use classification'!$B$14,B1984)),ISNUMBER(SEARCH('[1]Lookup for use classification'!$C$14,B1984))),'[1]Lookup for use classification'!$A$14,"Other"))))))))))))</f>
        <v>Office</v>
      </c>
      <c r="D1984" s="27"/>
      <c r="E1984" s="29"/>
      <c r="F1984" s="29"/>
    </row>
    <row r="1985" spans="1:6">
      <c r="A1985" s="16" t="s">
        <v>1604</v>
      </c>
      <c r="B1985" s="26" t="s">
        <v>164</v>
      </c>
      <c r="C1985" s="133" t="str">
        <f>IF(OR(ISNUMBER(SEARCH('[1]Lookup for use classification'!$B$1,B1985)),ISNUMBER(SEARCH('[1]Lookup for use classification'!$C$1,B1985)),ISNUMBER(SEARCH('[1]Lookup for use classification'!$D$1,B1985)),ISNUMBER(SEARCH('[1]Lookup for use classification'!$E$1,B1985))),'[1]Lookup for use classification'!$A$1,IF(ISNUMBER(SEARCH('[1]Lookup for use classification'!$B$2,B1985)),'[1]Lookup for use classification'!$A$2,IF(ISNUMBER(SEARCH('[1]Lookup for use classification'!$B$3,B1985)),'[1]Lookup for use classification'!$A$3,IF(OR(ISNUMBER(SEARCH('[1]Lookup for use classification'!$B$4,B1985)),ISNUMBER(SEARCH('[1]Lookup for use classification'!$C$4,B1985)),ISNUMBER(SEARCH('[1]Lookup for use classification'!$D$4,B1985)),ISNUMBER(SEARCH('[1]Lookup for use classification'!$E$4,B1985))),'[1]Lookup for use classification'!$A$4,IF(OR(ISNUMBER(SEARCH('[1]Lookup for use classification'!$B$5,B1985)),ISNUMBER(SEARCH('[1]Lookup for use classification'!$C$5,B1985)),ISNUMBER(SEARCH('[1]Lookup for use classification'!$D$5,B1985))),'[1]Lookup for use classification'!$A$5,IF(OR(ISNUMBER(SEARCH('[1]Lookup for use classification'!$B$7,B1985)),ISNUMBER(SEARCH('[1]Lookup for use classification'!$C$7,B1985)),ISNUMBER(SEARCH('[1]Lookup for use classification'!$D$7,B1985))),'[1]Lookup for use classification'!$A$7,IF(OR(ISNUMBER(SEARCH('[1]Lookup for use classification'!$B$9,B1985)),ISNUMBER(SEARCH('[1]Lookup for use classification'!$C$9,B1985)),ISNUMBER(SEARCH('[1]Lookup for use classification'!$D$9,B1985)),ISNUMBER(SEARCH('[1]Lookup for use classification'!$E$9,B1985)),ISNUMBER(SEARCH('[1]Lookup for use classification'!$F$9,B1985)),ISNUMBER(SEARCH('[1]Lookup for use classification'!$G$9,B1985)),ISNUMBER(SEARCH('[1]Lookup for use classification'!$H$9,B1985)),ISNUMBER(SEARCH('[1]Lookup for use classification'!$I$9,B1985)),ISNUMBER(SEARCH('[1]Lookup for use classification'!$J$9,B1985)),ISNUMBER(SEARCH('[1]Lookup for use classification'!$K$9,B1985))),'[1]Lookup for use classification'!$A$9,IF(OR(ISNUMBER(SEARCH('[1]Lookup for use classification'!$B$10,B1985)),ISNUMBER(SEARCH('[1]Lookup for use classification'!$C$10,B1985)),ISNUMBER(SEARCH('[1]Lookup for use classification'!$D$10,B1985)),ISNUMBER(SEARCH('[1]Lookup for use classification'!$E$10,B1985)),ISNUMBER(SEARCH('[1]Lookup for use classification'!$F$10,B1985)),ISNUMBER(SEARCH('[1]Lookup for use classification'!$G$10,B1985))),'[1]Lookup for use classification'!$A$10,IF(OR(ISNUMBER(SEARCH('[1]Lookup for use classification'!$B$11,B1985)),ISNUMBER(SEARCH('[1]Lookup for use classification'!$C$11,B1985))),'[1]Lookup for use classification'!$A$11,IF(OR(ISNUMBER(SEARCH('[1]Lookup for use classification'!$B$12,B1985)),ISNUMBER(SEARCH('[1]Lookup for use classification'!$C$12,B1985))),'[1]Lookup for use classification'!$A$12,IF(OR(ISNUMBER(SEARCH('[1]Lookup for use classification'!$B$13,B1985)),ISNUMBER(SEARCH('[1]Lookup for use classification'!$C$13,B1985)),ISNUMBER(SEARCH('[1]Lookup for use classification'!$D$13,B1985)),,ISNUMBER(SEARCH('[1]Lookup for use classification'!$C$13,B1985)),ISNUMBER(SEARCH('[1]Lookup for use classification'!$E$13,B1985))),'[1]Lookup for use classification'!$A$13,IF(OR(ISNUMBER(SEARCH('[1]Lookup for use classification'!$B$14,B1985)),ISNUMBER(SEARCH('[1]Lookup for use classification'!$C$14,B1985))),'[1]Lookup for use classification'!$A$14,"Other"))))))))))))</f>
        <v>Other</v>
      </c>
      <c r="D1985" s="27"/>
      <c r="E1985" s="26"/>
      <c r="F1985" s="26"/>
    </row>
    <row r="1986" spans="1:6">
      <c r="A1986" s="16" t="s">
        <v>1604</v>
      </c>
      <c r="B1986" s="26" t="s">
        <v>1601</v>
      </c>
      <c r="C1986" s="133" t="str">
        <f>IF(OR(ISNUMBER(SEARCH('[1]Lookup for use classification'!$B$1,B1986)),ISNUMBER(SEARCH('[1]Lookup for use classification'!$C$1,B1986)),ISNUMBER(SEARCH('[1]Lookup for use classification'!$D$1,B1986)),ISNUMBER(SEARCH('[1]Lookup for use classification'!$E$1,B1986))),'[1]Lookup for use classification'!$A$1,IF(ISNUMBER(SEARCH('[1]Lookup for use classification'!$B$2,B1986)),'[1]Lookup for use classification'!$A$2,IF(ISNUMBER(SEARCH('[1]Lookup for use classification'!$B$3,B1986)),'[1]Lookup for use classification'!$A$3,IF(OR(ISNUMBER(SEARCH('[1]Lookup for use classification'!$B$4,B1986)),ISNUMBER(SEARCH('[1]Lookup for use classification'!$C$4,B1986)),ISNUMBER(SEARCH('[1]Lookup for use classification'!$D$4,B1986)),ISNUMBER(SEARCH('[1]Lookup for use classification'!$E$4,B1986))),'[1]Lookup for use classification'!$A$4,IF(OR(ISNUMBER(SEARCH('[1]Lookup for use classification'!$B$5,B1986)),ISNUMBER(SEARCH('[1]Lookup for use classification'!$C$5,B1986)),ISNUMBER(SEARCH('[1]Lookup for use classification'!$D$5,B1986))),'[1]Lookup for use classification'!$A$5,IF(OR(ISNUMBER(SEARCH('[1]Lookup for use classification'!$B$7,B1986)),ISNUMBER(SEARCH('[1]Lookup for use classification'!$C$7,B1986)),ISNUMBER(SEARCH('[1]Lookup for use classification'!$D$7,B1986))),'[1]Lookup for use classification'!$A$7,IF(OR(ISNUMBER(SEARCH('[1]Lookup for use classification'!$B$9,B1986)),ISNUMBER(SEARCH('[1]Lookup for use classification'!$C$9,B1986)),ISNUMBER(SEARCH('[1]Lookup for use classification'!$D$9,B1986)),ISNUMBER(SEARCH('[1]Lookup for use classification'!$E$9,B1986)),ISNUMBER(SEARCH('[1]Lookup for use classification'!$F$9,B1986)),ISNUMBER(SEARCH('[1]Lookup for use classification'!$G$9,B1986)),ISNUMBER(SEARCH('[1]Lookup for use classification'!$H$9,B1986)),ISNUMBER(SEARCH('[1]Lookup for use classification'!$I$9,B1986)),ISNUMBER(SEARCH('[1]Lookup for use classification'!$J$9,B1986)),ISNUMBER(SEARCH('[1]Lookup for use classification'!$K$9,B1986))),'[1]Lookup for use classification'!$A$9,IF(OR(ISNUMBER(SEARCH('[1]Lookup for use classification'!$B$10,B1986)),ISNUMBER(SEARCH('[1]Lookup for use classification'!$C$10,B1986)),ISNUMBER(SEARCH('[1]Lookup for use classification'!$D$10,B1986)),ISNUMBER(SEARCH('[1]Lookup for use classification'!$E$10,B1986)),ISNUMBER(SEARCH('[1]Lookup for use classification'!$F$10,B1986)),ISNUMBER(SEARCH('[1]Lookup for use classification'!$G$10,B1986))),'[1]Lookup for use classification'!$A$10,IF(OR(ISNUMBER(SEARCH('[1]Lookup for use classification'!$B$11,B1986)),ISNUMBER(SEARCH('[1]Lookup for use classification'!$C$11,B1986))),'[1]Lookup for use classification'!$A$11,IF(OR(ISNUMBER(SEARCH('[1]Lookup for use classification'!$B$12,B1986)),ISNUMBER(SEARCH('[1]Lookup for use classification'!$C$12,B1986))),'[1]Lookup for use classification'!$A$12,IF(OR(ISNUMBER(SEARCH('[1]Lookup for use classification'!$B$13,B1986)),ISNUMBER(SEARCH('[1]Lookup for use classification'!$C$13,B1986)),ISNUMBER(SEARCH('[1]Lookup for use classification'!$D$13,B1986)),,ISNUMBER(SEARCH('[1]Lookup for use classification'!$C$13,B1986)),ISNUMBER(SEARCH('[1]Lookup for use classification'!$E$13,B1986))),'[1]Lookup for use classification'!$A$13,IF(OR(ISNUMBER(SEARCH('[1]Lookup for use classification'!$B$14,B1986)),ISNUMBER(SEARCH('[1]Lookup for use classification'!$C$14,B1986))),'[1]Lookup for use classification'!$A$14,"Other"))))))))))))</f>
        <v>Other</v>
      </c>
      <c r="D1986" s="27"/>
      <c r="E1986" s="26"/>
      <c r="F1986" s="26"/>
    </row>
    <row r="1987" spans="1:6">
      <c r="A1987" s="16" t="s">
        <v>1604</v>
      </c>
      <c r="B1987" s="26" t="s">
        <v>402</v>
      </c>
      <c r="C1987" s="133" t="str">
        <f>IF(OR(ISNUMBER(SEARCH('[1]Lookup for use classification'!$B$1,B1987)),ISNUMBER(SEARCH('[1]Lookup for use classification'!$C$1,B1987)),ISNUMBER(SEARCH('[1]Lookup for use classification'!$D$1,B1987)),ISNUMBER(SEARCH('[1]Lookup for use classification'!$E$1,B1987))),'[1]Lookup for use classification'!$A$1,IF(ISNUMBER(SEARCH('[1]Lookup for use classification'!$B$2,B1987)),'[1]Lookup for use classification'!$A$2,IF(ISNUMBER(SEARCH('[1]Lookup for use classification'!$B$3,B1987)),'[1]Lookup for use classification'!$A$3,IF(OR(ISNUMBER(SEARCH('[1]Lookup for use classification'!$B$4,B1987)),ISNUMBER(SEARCH('[1]Lookup for use classification'!$C$4,B1987)),ISNUMBER(SEARCH('[1]Lookup for use classification'!$D$4,B1987)),ISNUMBER(SEARCH('[1]Lookup for use classification'!$E$4,B1987))),'[1]Lookup for use classification'!$A$4,IF(OR(ISNUMBER(SEARCH('[1]Lookup for use classification'!$B$5,B1987)),ISNUMBER(SEARCH('[1]Lookup for use classification'!$C$5,B1987)),ISNUMBER(SEARCH('[1]Lookup for use classification'!$D$5,B1987))),'[1]Lookup for use classification'!$A$5,IF(OR(ISNUMBER(SEARCH('[1]Lookup for use classification'!$B$7,B1987)),ISNUMBER(SEARCH('[1]Lookup for use classification'!$C$7,B1987)),ISNUMBER(SEARCH('[1]Lookup for use classification'!$D$7,B1987))),'[1]Lookup for use classification'!$A$7,IF(OR(ISNUMBER(SEARCH('[1]Lookup for use classification'!$B$9,B1987)),ISNUMBER(SEARCH('[1]Lookup for use classification'!$C$9,B1987)),ISNUMBER(SEARCH('[1]Lookup for use classification'!$D$9,B1987)),ISNUMBER(SEARCH('[1]Lookup for use classification'!$E$9,B1987)),ISNUMBER(SEARCH('[1]Lookup for use classification'!$F$9,B1987)),ISNUMBER(SEARCH('[1]Lookup for use classification'!$G$9,B1987)),ISNUMBER(SEARCH('[1]Lookup for use classification'!$H$9,B1987)),ISNUMBER(SEARCH('[1]Lookup for use classification'!$I$9,B1987)),ISNUMBER(SEARCH('[1]Lookup for use classification'!$J$9,B1987)),ISNUMBER(SEARCH('[1]Lookup for use classification'!$K$9,B1987))),'[1]Lookup for use classification'!$A$9,IF(OR(ISNUMBER(SEARCH('[1]Lookup for use classification'!$B$10,B1987)),ISNUMBER(SEARCH('[1]Lookup for use classification'!$C$10,B1987)),ISNUMBER(SEARCH('[1]Lookup for use classification'!$D$10,B1987)),ISNUMBER(SEARCH('[1]Lookup for use classification'!$E$10,B1987)),ISNUMBER(SEARCH('[1]Lookup for use classification'!$F$10,B1987)),ISNUMBER(SEARCH('[1]Lookup for use classification'!$G$10,B1987))),'[1]Lookup for use classification'!$A$10,IF(OR(ISNUMBER(SEARCH('[1]Lookup for use classification'!$B$11,B1987)),ISNUMBER(SEARCH('[1]Lookup for use classification'!$C$11,B1987))),'[1]Lookup for use classification'!$A$11,IF(OR(ISNUMBER(SEARCH('[1]Lookup for use classification'!$B$12,B1987)),ISNUMBER(SEARCH('[1]Lookup for use classification'!$C$12,B1987))),'[1]Lookup for use classification'!$A$12,IF(OR(ISNUMBER(SEARCH('[1]Lookup for use classification'!$B$13,B1987)),ISNUMBER(SEARCH('[1]Lookup for use classification'!$C$13,B1987)),ISNUMBER(SEARCH('[1]Lookup for use classification'!$D$13,B1987)),,ISNUMBER(SEARCH('[1]Lookup for use classification'!$C$13,B1987)),ISNUMBER(SEARCH('[1]Lookup for use classification'!$E$13,B1987))),'[1]Lookup for use classification'!$A$13,IF(OR(ISNUMBER(SEARCH('[1]Lookup for use classification'!$B$14,B1987)),ISNUMBER(SEARCH('[1]Lookup for use classification'!$C$14,B1987))),'[1]Lookup for use classification'!$A$14,"Other"))))))))))))</f>
        <v>Other</v>
      </c>
      <c r="D1987" s="27">
        <v>1200</v>
      </c>
      <c r="E1987" s="26"/>
      <c r="F1987" s="26"/>
    </row>
    <row r="1988" spans="1:6">
      <c r="A1988" s="16" t="s">
        <v>1604</v>
      </c>
      <c r="B1988" s="26" t="s">
        <v>1602</v>
      </c>
      <c r="C1988" s="133" t="str">
        <f>IF(OR(ISNUMBER(SEARCH('[1]Lookup for use classification'!$B$1,B1988)),ISNUMBER(SEARCH('[1]Lookup for use classification'!$C$1,B1988)),ISNUMBER(SEARCH('[1]Lookup for use classification'!$D$1,B1988)),ISNUMBER(SEARCH('[1]Lookup for use classification'!$E$1,B1988))),'[1]Lookup for use classification'!$A$1,IF(ISNUMBER(SEARCH('[1]Lookup for use classification'!$B$2,B1988)),'[1]Lookup for use classification'!$A$2,IF(ISNUMBER(SEARCH('[1]Lookup for use classification'!$B$3,B1988)),'[1]Lookup for use classification'!$A$3,IF(OR(ISNUMBER(SEARCH('[1]Lookup for use classification'!$B$4,B1988)),ISNUMBER(SEARCH('[1]Lookup for use classification'!$C$4,B1988)),ISNUMBER(SEARCH('[1]Lookup for use classification'!$D$4,B1988)),ISNUMBER(SEARCH('[1]Lookup for use classification'!$E$4,B1988))),'[1]Lookup for use classification'!$A$4,IF(OR(ISNUMBER(SEARCH('[1]Lookup for use classification'!$B$5,B1988)),ISNUMBER(SEARCH('[1]Lookup for use classification'!$C$5,B1988)),ISNUMBER(SEARCH('[1]Lookup for use classification'!$D$5,B1988))),'[1]Lookup for use classification'!$A$5,IF(OR(ISNUMBER(SEARCH('[1]Lookup for use classification'!$B$7,B1988)),ISNUMBER(SEARCH('[1]Lookup for use classification'!$C$7,B1988)),ISNUMBER(SEARCH('[1]Lookup for use classification'!$D$7,B1988))),'[1]Lookup for use classification'!$A$7,IF(OR(ISNUMBER(SEARCH('[1]Lookup for use classification'!$B$9,B1988)),ISNUMBER(SEARCH('[1]Lookup for use classification'!$C$9,B1988)),ISNUMBER(SEARCH('[1]Lookup for use classification'!$D$9,B1988)),ISNUMBER(SEARCH('[1]Lookup for use classification'!$E$9,B1988)),ISNUMBER(SEARCH('[1]Lookup for use classification'!$F$9,B1988)),ISNUMBER(SEARCH('[1]Lookup for use classification'!$G$9,B1988)),ISNUMBER(SEARCH('[1]Lookup for use classification'!$H$9,B1988)),ISNUMBER(SEARCH('[1]Lookup for use classification'!$I$9,B1988)),ISNUMBER(SEARCH('[1]Lookup for use classification'!$J$9,B1988)),ISNUMBER(SEARCH('[1]Lookup for use classification'!$K$9,B1988))),'[1]Lookup for use classification'!$A$9,IF(OR(ISNUMBER(SEARCH('[1]Lookup for use classification'!$B$10,B1988)),ISNUMBER(SEARCH('[1]Lookup for use classification'!$C$10,B1988)),ISNUMBER(SEARCH('[1]Lookup for use classification'!$D$10,B1988)),ISNUMBER(SEARCH('[1]Lookup for use classification'!$E$10,B1988)),ISNUMBER(SEARCH('[1]Lookup for use classification'!$F$10,B1988)),ISNUMBER(SEARCH('[1]Lookup for use classification'!$G$10,B1988))),'[1]Lookup for use classification'!$A$10,IF(OR(ISNUMBER(SEARCH('[1]Lookup for use classification'!$B$11,B1988)),ISNUMBER(SEARCH('[1]Lookup for use classification'!$C$11,B1988))),'[1]Lookup for use classification'!$A$11,IF(OR(ISNUMBER(SEARCH('[1]Lookup for use classification'!$B$12,B1988)),ISNUMBER(SEARCH('[1]Lookup for use classification'!$C$12,B1988))),'[1]Lookup for use classification'!$A$12,IF(OR(ISNUMBER(SEARCH('[1]Lookup for use classification'!$B$13,B1988)),ISNUMBER(SEARCH('[1]Lookup for use classification'!$C$13,B1988)),ISNUMBER(SEARCH('[1]Lookup for use classification'!$D$13,B1988)),,ISNUMBER(SEARCH('[1]Lookup for use classification'!$C$13,B1988)),ISNUMBER(SEARCH('[1]Lookup for use classification'!$E$13,B1988))),'[1]Lookup for use classification'!$A$13,IF(OR(ISNUMBER(SEARCH('[1]Lookup for use classification'!$B$14,B1988)),ISNUMBER(SEARCH('[1]Lookup for use classification'!$C$14,B1988))),'[1]Lookup for use classification'!$A$14,"Other"))))))))))))</f>
        <v>Warehousing</v>
      </c>
      <c r="D1988" s="27">
        <v>1600</v>
      </c>
      <c r="E1988" s="29"/>
      <c r="F1988" s="29"/>
    </row>
    <row r="1989" spans="1:6">
      <c r="A1989" s="16" t="s">
        <v>1604</v>
      </c>
      <c r="B1989" s="26" t="s">
        <v>254</v>
      </c>
      <c r="C1989" s="133" t="str">
        <f>IF(OR(ISNUMBER(SEARCH('[1]Lookup for use classification'!$B$1,B1989)),ISNUMBER(SEARCH('[1]Lookup for use classification'!$C$1,B1989)),ISNUMBER(SEARCH('[1]Lookup for use classification'!$D$1,B1989)),ISNUMBER(SEARCH('[1]Lookup for use classification'!$E$1,B1989))),'[1]Lookup for use classification'!$A$1,IF(ISNUMBER(SEARCH('[1]Lookup for use classification'!$B$2,B1989)),'[1]Lookup for use classification'!$A$2,IF(ISNUMBER(SEARCH('[1]Lookup for use classification'!$B$3,B1989)),'[1]Lookup for use classification'!$A$3,IF(OR(ISNUMBER(SEARCH('[1]Lookup for use classification'!$B$4,B1989)),ISNUMBER(SEARCH('[1]Lookup for use classification'!$C$4,B1989)),ISNUMBER(SEARCH('[1]Lookup for use classification'!$D$4,B1989)),ISNUMBER(SEARCH('[1]Lookup for use classification'!$E$4,B1989))),'[1]Lookup for use classification'!$A$4,IF(OR(ISNUMBER(SEARCH('[1]Lookup for use classification'!$B$5,B1989)),ISNUMBER(SEARCH('[1]Lookup for use classification'!$C$5,B1989)),ISNUMBER(SEARCH('[1]Lookup for use classification'!$D$5,B1989))),'[1]Lookup for use classification'!$A$5,IF(OR(ISNUMBER(SEARCH('[1]Lookup for use classification'!$B$7,B1989)),ISNUMBER(SEARCH('[1]Lookup for use classification'!$C$7,B1989)),ISNUMBER(SEARCH('[1]Lookup for use classification'!$D$7,B1989))),'[1]Lookup for use classification'!$A$7,IF(OR(ISNUMBER(SEARCH('[1]Lookup for use classification'!$B$9,B1989)),ISNUMBER(SEARCH('[1]Lookup for use classification'!$C$9,B1989)),ISNUMBER(SEARCH('[1]Lookup for use classification'!$D$9,B1989)),ISNUMBER(SEARCH('[1]Lookup for use classification'!$E$9,B1989)),ISNUMBER(SEARCH('[1]Lookup for use classification'!$F$9,B1989)),ISNUMBER(SEARCH('[1]Lookup for use classification'!$G$9,B1989)),ISNUMBER(SEARCH('[1]Lookup for use classification'!$H$9,B1989)),ISNUMBER(SEARCH('[1]Lookup for use classification'!$I$9,B1989)),ISNUMBER(SEARCH('[1]Lookup for use classification'!$J$9,B1989)),ISNUMBER(SEARCH('[1]Lookup for use classification'!$K$9,B1989))),'[1]Lookup for use classification'!$A$9,IF(OR(ISNUMBER(SEARCH('[1]Lookup for use classification'!$B$10,B1989)),ISNUMBER(SEARCH('[1]Lookup for use classification'!$C$10,B1989)),ISNUMBER(SEARCH('[1]Lookup for use classification'!$D$10,B1989)),ISNUMBER(SEARCH('[1]Lookup for use classification'!$E$10,B1989)),ISNUMBER(SEARCH('[1]Lookup for use classification'!$F$10,B1989)),ISNUMBER(SEARCH('[1]Lookup for use classification'!$G$10,B1989))),'[1]Lookup for use classification'!$A$10,IF(OR(ISNUMBER(SEARCH('[1]Lookup for use classification'!$B$11,B1989)),ISNUMBER(SEARCH('[1]Lookup for use classification'!$C$11,B1989))),'[1]Lookup for use classification'!$A$11,IF(OR(ISNUMBER(SEARCH('[1]Lookup for use classification'!$B$12,B1989)),ISNUMBER(SEARCH('[1]Lookup for use classification'!$C$12,B1989))),'[1]Lookup for use classification'!$A$12,IF(OR(ISNUMBER(SEARCH('[1]Lookup for use classification'!$B$13,B1989)),ISNUMBER(SEARCH('[1]Lookup for use classification'!$C$13,B1989)),ISNUMBER(SEARCH('[1]Lookup for use classification'!$D$13,B1989)),,ISNUMBER(SEARCH('[1]Lookup for use classification'!$C$13,B1989)),ISNUMBER(SEARCH('[1]Lookup for use classification'!$E$13,B1989))),'[1]Lookup for use classification'!$A$13,IF(OR(ISNUMBER(SEARCH('[1]Lookup for use classification'!$B$14,B1989)),ISNUMBER(SEARCH('[1]Lookup for use classification'!$C$14,B1989))),'[1]Lookup for use classification'!$A$14,"Other"))))))))))))</f>
        <v>Retail - Other</v>
      </c>
      <c r="D1989" s="27"/>
      <c r="E1989" s="29"/>
      <c r="F1989" s="29"/>
    </row>
    <row r="1990" spans="1:6">
      <c r="A1990" s="16" t="s">
        <v>1604</v>
      </c>
      <c r="B1990" s="26" t="s">
        <v>255</v>
      </c>
      <c r="C1990" s="133" t="str">
        <f>IF(OR(ISNUMBER(SEARCH('[1]Lookup for use classification'!$B$1,B1990)),ISNUMBER(SEARCH('[1]Lookup for use classification'!$C$1,B1990)),ISNUMBER(SEARCH('[1]Lookup for use classification'!$D$1,B1990)),ISNUMBER(SEARCH('[1]Lookup for use classification'!$E$1,B1990))),'[1]Lookup for use classification'!$A$1,IF(ISNUMBER(SEARCH('[1]Lookup for use classification'!$B$2,B1990)),'[1]Lookup for use classification'!$A$2,IF(ISNUMBER(SEARCH('[1]Lookup for use classification'!$B$3,B1990)),'[1]Lookup for use classification'!$A$3,IF(OR(ISNUMBER(SEARCH('[1]Lookup for use classification'!$B$4,B1990)),ISNUMBER(SEARCH('[1]Lookup for use classification'!$C$4,B1990)),ISNUMBER(SEARCH('[1]Lookup for use classification'!$D$4,B1990)),ISNUMBER(SEARCH('[1]Lookup for use classification'!$E$4,B1990))),'[1]Lookup for use classification'!$A$4,IF(OR(ISNUMBER(SEARCH('[1]Lookup for use classification'!$B$5,B1990)),ISNUMBER(SEARCH('[1]Lookup for use classification'!$C$5,B1990)),ISNUMBER(SEARCH('[1]Lookup for use classification'!$D$5,B1990))),'[1]Lookup for use classification'!$A$5,IF(OR(ISNUMBER(SEARCH('[1]Lookup for use classification'!$B$7,B1990)),ISNUMBER(SEARCH('[1]Lookup for use classification'!$C$7,B1990)),ISNUMBER(SEARCH('[1]Lookup for use classification'!$D$7,B1990))),'[1]Lookup for use classification'!$A$7,IF(OR(ISNUMBER(SEARCH('[1]Lookup for use classification'!$B$9,B1990)),ISNUMBER(SEARCH('[1]Lookup for use classification'!$C$9,B1990)),ISNUMBER(SEARCH('[1]Lookup for use classification'!$D$9,B1990)),ISNUMBER(SEARCH('[1]Lookup for use classification'!$E$9,B1990)),ISNUMBER(SEARCH('[1]Lookup for use classification'!$F$9,B1990)),ISNUMBER(SEARCH('[1]Lookup for use classification'!$G$9,B1990)),ISNUMBER(SEARCH('[1]Lookup for use classification'!$H$9,B1990)),ISNUMBER(SEARCH('[1]Lookup for use classification'!$I$9,B1990)),ISNUMBER(SEARCH('[1]Lookup for use classification'!$J$9,B1990)),ISNUMBER(SEARCH('[1]Lookup for use classification'!$K$9,B1990))),'[1]Lookup for use classification'!$A$9,IF(OR(ISNUMBER(SEARCH('[1]Lookup for use classification'!$B$10,B1990)),ISNUMBER(SEARCH('[1]Lookup for use classification'!$C$10,B1990)),ISNUMBER(SEARCH('[1]Lookup for use classification'!$D$10,B1990)),ISNUMBER(SEARCH('[1]Lookup for use classification'!$E$10,B1990)),ISNUMBER(SEARCH('[1]Lookup for use classification'!$F$10,B1990)),ISNUMBER(SEARCH('[1]Lookup for use classification'!$G$10,B1990))),'[1]Lookup for use classification'!$A$10,IF(OR(ISNUMBER(SEARCH('[1]Lookup for use classification'!$B$11,B1990)),ISNUMBER(SEARCH('[1]Lookup for use classification'!$C$11,B1990))),'[1]Lookup for use classification'!$A$11,IF(OR(ISNUMBER(SEARCH('[1]Lookup for use classification'!$B$12,B1990)),ISNUMBER(SEARCH('[1]Lookup for use classification'!$C$12,B1990))),'[1]Lookup for use classification'!$A$12,IF(OR(ISNUMBER(SEARCH('[1]Lookup for use classification'!$B$13,B1990)),ISNUMBER(SEARCH('[1]Lookup for use classification'!$C$13,B1990)),ISNUMBER(SEARCH('[1]Lookup for use classification'!$D$13,B1990)),,ISNUMBER(SEARCH('[1]Lookup for use classification'!$C$13,B1990)),ISNUMBER(SEARCH('[1]Lookup for use classification'!$E$13,B1990))),'[1]Lookup for use classification'!$A$13,IF(OR(ISNUMBER(SEARCH('[1]Lookup for use classification'!$B$14,B1990)),ISNUMBER(SEARCH('[1]Lookup for use classification'!$C$14,B1990))),'[1]Lookup for use classification'!$A$14,"Other"))))))))))))</f>
        <v>Other</v>
      </c>
      <c r="D1990" s="27"/>
      <c r="E1990" s="29"/>
      <c r="F1990" s="29"/>
    </row>
    <row r="1991" spans="1:6">
      <c r="A1991" s="16" t="s">
        <v>1604</v>
      </c>
      <c r="B1991" s="26" t="s">
        <v>854</v>
      </c>
      <c r="C1991" s="133" t="str">
        <f>IF(OR(ISNUMBER(SEARCH('[1]Lookup for use classification'!$B$1,B1991)),ISNUMBER(SEARCH('[1]Lookup for use classification'!$C$1,B1991)),ISNUMBER(SEARCH('[1]Lookup for use classification'!$D$1,B1991)),ISNUMBER(SEARCH('[1]Lookup for use classification'!$E$1,B1991))),'[1]Lookup for use classification'!$A$1,IF(ISNUMBER(SEARCH('[1]Lookup for use classification'!$B$2,B1991)),'[1]Lookup for use classification'!$A$2,IF(ISNUMBER(SEARCH('[1]Lookup for use classification'!$B$3,B1991)),'[1]Lookup for use classification'!$A$3,IF(OR(ISNUMBER(SEARCH('[1]Lookup for use classification'!$B$4,B1991)),ISNUMBER(SEARCH('[1]Lookup for use classification'!$C$4,B1991)),ISNUMBER(SEARCH('[1]Lookup for use classification'!$D$4,B1991)),ISNUMBER(SEARCH('[1]Lookup for use classification'!$E$4,B1991))),'[1]Lookup for use classification'!$A$4,IF(OR(ISNUMBER(SEARCH('[1]Lookup for use classification'!$B$5,B1991)),ISNUMBER(SEARCH('[1]Lookup for use classification'!$C$5,B1991)),ISNUMBER(SEARCH('[1]Lookup for use classification'!$D$5,B1991))),'[1]Lookup for use classification'!$A$5,IF(OR(ISNUMBER(SEARCH('[1]Lookup for use classification'!$B$7,B1991)),ISNUMBER(SEARCH('[1]Lookup for use classification'!$C$7,B1991)),ISNUMBER(SEARCH('[1]Lookup for use classification'!$D$7,B1991))),'[1]Lookup for use classification'!$A$7,IF(OR(ISNUMBER(SEARCH('[1]Lookup for use classification'!$B$9,B1991)),ISNUMBER(SEARCH('[1]Lookup for use classification'!$C$9,B1991)),ISNUMBER(SEARCH('[1]Lookup for use classification'!$D$9,B1991)),ISNUMBER(SEARCH('[1]Lookup for use classification'!$E$9,B1991)),ISNUMBER(SEARCH('[1]Lookup for use classification'!$F$9,B1991)),ISNUMBER(SEARCH('[1]Lookup for use classification'!$G$9,B1991)),ISNUMBER(SEARCH('[1]Lookup for use classification'!$H$9,B1991)),ISNUMBER(SEARCH('[1]Lookup for use classification'!$I$9,B1991)),ISNUMBER(SEARCH('[1]Lookup for use classification'!$J$9,B1991)),ISNUMBER(SEARCH('[1]Lookup for use classification'!$K$9,B1991))),'[1]Lookup for use classification'!$A$9,IF(OR(ISNUMBER(SEARCH('[1]Lookup for use classification'!$B$10,B1991)),ISNUMBER(SEARCH('[1]Lookup for use classification'!$C$10,B1991)),ISNUMBER(SEARCH('[1]Lookup for use classification'!$D$10,B1991)),ISNUMBER(SEARCH('[1]Lookup for use classification'!$E$10,B1991)),ISNUMBER(SEARCH('[1]Lookup for use classification'!$F$10,B1991)),ISNUMBER(SEARCH('[1]Lookup for use classification'!$G$10,B1991))),'[1]Lookup for use classification'!$A$10,IF(OR(ISNUMBER(SEARCH('[1]Lookup for use classification'!$B$11,B1991)),ISNUMBER(SEARCH('[1]Lookup for use classification'!$C$11,B1991))),'[1]Lookup for use classification'!$A$11,IF(OR(ISNUMBER(SEARCH('[1]Lookup for use classification'!$B$12,B1991)),ISNUMBER(SEARCH('[1]Lookup for use classification'!$C$12,B1991))),'[1]Lookup for use classification'!$A$12,IF(OR(ISNUMBER(SEARCH('[1]Lookup for use classification'!$B$13,B1991)),ISNUMBER(SEARCH('[1]Lookup for use classification'!$C$13,B1991)),ISNUMBER(SEARCH('[1]Lookup for use classification'!$D$13,B1991)),,ISNUMBER(SEARCH('[1]Lookup for use classification'!$C$13,B1991)),ISNUMBER(SEARCH('[1]Lookup for use classification'!$E$13,B1991))),'[1]Lookup for use classification'!$A$13,IF(OR(ISNUMBER(SEARCH('[1]Lookup for use classification'!$B$14,B1991)),ISNUMBER(SEARCH('[1]Lookup for use classification'!$C$14,B1991))),'[1]Lookup for use classification'!$A$14,"Other"))))))))))))</f>
        <v>Public Safety</v>
      </c>
      <c r="D1991" s="27"/>
      <c r="E1991" s="29"/>
      <c r="F1991" s="29"/>
    </row>
    <row r="1992" spans="1:6">
      <c r="A1992" s="16" t="s">
        <v>1604</v>
      </c>
      <c r="B1992" s="26" t="s">
        <v>1142</v>
      </c>
      <c r="C1992" s="133" t="str">
        <f>IF(OR(ISNUMBER(SEARCH('[1]Lookup for use classification'!$B$1,B1992)),ISNUMBER(SEARCH('[1]Lookup for use classification'!$C$1,B1992)),ISNUMBER(SEARCH('[1]Lookup for use classification'!$D$1,B1992)),ISNUMBER(SEARCH('[1]Lookup for use classification'!$E$1,B1992))),'[1]Lookup for use classification'!$A$1,IF(ISNUMBER(SEARCH('[1]Lookup for use classification'!$B$2,B1992)),'[1]Lookup for use classification'!$A$2,IF(ISNUMBER(SEARCH('[1]Lookup for use classification'!$B$3,B1992)),'[1]Lookup for use classification'!$A$3,IF(OR(ISNUMBER(SEARCH('[1]Lookup for use classification'!$B$4,B1992)),ISNUMBER(SEARCH('[1]Lookup for use classification'!$C$4,B1992)),ISNUMBER(SEARCH('[1]Lookup for use classification'!$D$4,B1992)),ISNUMBER(SEARCH('[1]Lookup for use classification'!$E$4,B1992))),'[1]Lookup for use classification'!$A$4,IF(OR(ISNUMBER(SEARCH('[1]Lookup for use classification'!$B$5,B1992)),ISNUMBER(SEARCH('[1]Lookup for use classification'!$C$5,B1992)),ISNUMBER(SEARCH('[1]Lookup for use classification'!$D$5,B1992))),'[1]Lookup for use classification'!$A$5,IF(OR(ISNUMBER(SEARCH('[1]Lookup for use classification'!$B$7,B1992)),ISNUMBER(SEARCH('[1]Lookup for use classification'!$C$7,B1992)),ISNUMBER(SEARCH('[1]Lookup for use classification'!$D$7,B1992))),'[1]Lookup for use classification'!$A$7,IF(OR(ISNUMBER(SEARCH('[1]Lookup for use classification'!$B$9,B1992)),ISNUMBER(SEARCH('[1]Lookup for use classification'!$C$9,B1992)),ISNUMBER(SEARCH('[1]Lookup for use classification'!$D$9,B1992)),ISNUMBER(SEARCH('[1]Lookup for use classification'!$E$9,B1992)),ISNUMBER(SEARCH('[1]Lookup for use classification'!$F$9,B1992)),ISNUMBER(SEARCH('[1]Lookup for use classification'!$G$9,B1992)),ISNUMBER(SEARCH('[1]Lookup for use classification'!$H$9,B1992)),ISNUMBER(SEARCH('[1]Lookup for use classification'!$I$9,B1992)),ISNUMBER(SEARCH('[1]Lookup for use classification'!$J$9,B1992)),ISNUMBER(SEARCH('[1]Lookup for use classification'!$K$9,B1992))),'[1]Lookup for use classification'!$A$9,IF(OR(ISNUMBER(SEARCH('[1]Lookup for use classification'!$B$10,B1992)),ISNUMBER(SEARCH('[1]Lookup for use classification'!$C$10,B1992)),ISNUMBER(SEARCH('[1]Lookup for use classification'!$D$10,B1992)),ISNUMBER(SEARCH('[1]Lookup for use classification'!$E$10,B1992)),ISNUMBER(SEARCH('[1]Lookup for use classification'!$F$10,B1992)),ISNUMBER(SEARCH('[1]Lookup for use classification'!$G$10,B1992))),'[1]Lookup for use classification'!$A$10,IF(OR(ISNUMBER(SEARCH('[1]Lookup for use classification'!$B$11,B1992)),ISNUMBER(SEARCH('[1]Lookup for use classification'!$C$11,B1992))),'[1]Lookup for use classification'!$A$11,IF(OR(ISNUMBER(SEARCH('[1]Lookup for use classification'!$B$12,B1992)),ISNUMBER(SEARCH('[1]Lookup for use classification'!$C$12,B1992))),'[1]Lookup for use classification'!$A$12,IF(OR(ISNUMBER(SEARCH('[1]Lookup for use classification'!$B$13,B1992)),ISNUMBER(SEARCH('[1]Lookup for use classification'!$C$13,B1992)),ISNUMBER(SEARCH('[1]Lookup for use classification'!$D$13,B1992)),,ISNUMBER(SEARCH('[1]Lookup for use classification'!$C$13,B1992)),ISNUMBER(SEARCH('[1]Lookup for use classification'!$E$13,B1992))),'[1]Lookup for use classification'!$A$13,IF(OR(ISNUMBER(SEARCH('[1]Lookup for use classification'!$B$14,B1992)),ISNUMBER(SEARCH('[1]Lookup for use classification'!$C$14,B1992))),'[1]Lookup for use classification'!$A$14,"Other"))))))))))))</f>
        <v>Office</v>
      </c>
      <c r="D1992" s="27"/>
      <c r="E1992" s="26"/>
      <c r="F1992" s="26"/>
    </row>
    <row r="1993" spans="1:6">
      <c r="A1993" s="16" t="s">
        <v>1604</v>
      </c>
      <c r="B1993" s="47" t="s">
        <v>1603</v>
      </c>
      <c r="C1993" s="133" t="str">
        <f>IF(OR(ISNUMBER(SEARCH('[1]Lookup for use classification'!$B$1,B1993)),ISNUMBER(SEARCH('[1]Lookup for use classification'!$C$1,B1993)),ISNUMBER(SEARCH('[1]Lookup for use classification'!$D$1,B1993)),ISNUMBER(SEARCH('[1]Lookup for use classification'!$E$1,B1993))),'[1]Lookup for use classification'!$A$1,IF(ISNUMBER(SEARCH('[1]Lookup for use classification'!$B$2,B1993)),'[1]Lookup for use classification'!$A$2,IF(ISNUMBER(SEARCH('[1]Lookup for use classification'!$B$3,B1993)),'[1]Lookup for use classification'!$A$3,IF(OR(ISNUMBER(SEARCH('[1]Lookup for use classification'!$B$4,B1993)),ISNUMBER(SEARCH('[1]Lookup for use classification'!$C$4,B1993)),ISNUMBER(SEARCH('[1]Lookup for use classification'!$D$4,B1993)),ISNUMBER(SEARCH('[1]Lookup for use classification'!$E$4,B1993))),'[1]Lookup for use classification'!$A$4,IF(OR(ISNUMBER(SEARCH('[1]Lookup for use classification'!$B$5,B1993)),ISNUMBER(SEARCH('[1]Lookup for use classification'!$C$5,B1993)),ISNUMBER(SEARCH('[1]Lookup for use classification'!$D$5,B1993))),'[1]Lookup for use classification'!$A$5,IF(OR(ISNUMBER(SEARCH('[1]Lookup for use classification'!$B$7,B1993)),ISNUMBER(SEARCH('[1]Lookup for use classification'!$C$7,B1993)),ISNUMBER(SEARCH('[1]Lookup for use classification'!$D$7,B1993))),'[1]Lookup for use classification'!$A$7,IF(OR(ISNUMBER(SEARCH('[1]Lookup for use classification'!$B$9,B1993)),ISNUMBER(SEARCH('[1]Lookup for use classification'!$C$9,B1993)),ISNUMBER(SEARCH('[1]Lookup for use classification'!$D$9,B1993)),ISNUMBER(SEARCH('[1]Lookup for use classification'!$E$9,B1993)),ISNUMBER(SEARCH('[1]Lookup for use classification'!$F$9,B1993)),ISNUMBER(SEARCH('[1]Lookup for use classification'!$G$9,B1993)),ISNUMBER(SEARCH('[1]Lookup for use classification'!$H$9,B1993)),ISNUMBER(SEARCH('[1]Lookup for use classification'!$I$9,B1993)),ISNUMBER(SEARCH('[1]Lookup for use classification'!$J$9,B1993)),ISNUMBER(SEARCH('[1]Lookup for use classification'!$K$9,B1993))),'[1]Lookup for use classification'!$A$9,IF(OR(ISNUMBER(SEARCH('[1]Lookup for use classification'!$B$10,B1993)),ISNUMBER(SEARCH('[1]Lookup for use classification'!$C$10,B1993)),ISNUMBER(SEARCH('[1]Lookup for use classification'!$D$10,B1993)),ISNUMBER(SEARCH('[1]Lookup for use classification'!$E$10,B1993)),ISNUMBER(SEARCH('[1]Lookup for use classification'!$F$10,B1993)),ISNUMBER(SEARCH('[1]Lookup for use classification'!$G$10,B1993))),'[1]Lookup for use classification'!$A$10,IF(OR(ISNUMBER(SEARCH('[1]Lookup for use classification'!$B$11,B1993)),ISNUMBER(SEARCH('[1]Lookup for use classification'!$C$11,B1993))),'[1]Lookup for use classification'!$A$11,IF(OR(ISNUMBER(SEARCH('[1]Lookup for use classification'!$B$12,B1993)),ISNUMBER(SEARCH('[1]Lookup for use classification'!$C$12,B1993))),'[1]Lookup for use classification'!$A$12,IF(OR(ISNUMBER(SEARCH('[1]Lookup for use classification'!$B$13,B1993)),ISNUMBER(SEARCH('[1]Lookup for use classification'!$C$13,B1993)),ISNUMBER(SEARCH('[1]Lookup for use classification'!$D$13,B1993)),,ISNUMBER(SEARCH('[1]Lookup for use classification'!$C$13,B1993)),ISNUMBER(SEARCH('[1]Lookup for use classification'!$E$13,B1993))),'[1]Lookup for use classification'!$A$13,IF(OR(ISNUMBER(SEARCH('[1]Lookup for use classification'!$B$14,B1993)),ISNUMBER(SEARCH('[1]Lookup for use classification'!$C$14,B1993))),'[1]Lookup for use classification'!$A$14,"Other"))))))))))))</f>
        <v>Warehousing</v>
      </c>
      <c r="D1993" s="27">
        <v>508</v>
      </c>
      <c r="E1993" s="29"/>
      <c r="F1993" s="29"/>
    </row>
    <row r="1994" spans="1:6">
      <c r="A1994" s="16" t="s">
        <v>462</v>
      </c>
      <c r="B1994" s="49" t="s">
        <v>44</v>
      </c>
      <c r="C1994" s="133" t="str">
        <f>IF(OR(ISNUMBER(SEARCH('[1]Lookup for use classification'!$B$1,B1994)),ISNUMBER(SEARCH('[1]Lookup for use classification'!$C$1,B1994)),ISNUMBER(SEARCH('[1]Lookup for use classification'!$D$1,B1994)),ISNUMBER(SEARCH('[1]Lookup for use classification'!$E$1,B1994))),'[1]Lookup for use classification'!$A$1,IF(ISNUMBER(SEARCH('[1]Lookup for use classification'!$B$2,B1994)),'[1]Lookup for use classification'!$A$2,IF(ISNUMBER(SEARCH('[1]Lookup for use classification'!$B$3,B1994)),'[1]Lookup for use classification'!$A$3,IF(OR(ISNUMBER(SEARCH('[1]Lookup for use classification'!$B$4,B1994)),ISNUMBER(SEARCH('[1]Lookup for use classification'!$C$4,B1994)),ISNUMBER(SEARCH('[1]Lookup for use classification'!$D$4,B1994)),ISNUMBER(SEARCH('[1]Lookup for use classification'!$E$4,B1994))),'[1]Lookup for use classification'!$A$4,IF(OR(ISNUMBER(SEARCH('[1]Lookup for use classification'!$B$5,B1994)),ISNUMBER(SEARCH('[1]Lookup for use classification'!$C$5,B1994)),ISNUMBER(SEARCH('[1]Lookup for use classification'!$D$5,B1994))),'[1]Lookup for use classification'!$A$5,IF(OR(ISNUMBER(SEARCH('[1]Lookup for use classification'!$B$7,B1994)),ISNUMBER(SEARCH('[1]Lookup for use classification'!$C$7,B1994)),ISNUMBER(SEARCH('[1]Lookup for use classification'!$D$7,B1994))),'[1]Lookup for use classification'!$A$7,IF(OR(ISNUMBER(SEARCH('[1]Lookup for use classification'!$B$9,B1994)),ISNUMBER(SEARCH('[1]Lookup for use classification'!$C$9,B1994)),ISNUMBER(SEARCH('[1]Lookup for use classification'!$D$9,B1994)),ISNUMBER(SEARCH('[1]Lookup for use classification'!$E$9,B1994)),ISNUMBER(SEARCH('[1]Lookup for use classification'!$F$9,B1994)),ISNUMBER(SEARCH('[1]Lookup for use classification'!$G$9,B1994)),ISNUMBER(SEARCH('[1]Lookup for use classification'!$H$9,B1994)),ISNUMBER(SEARCH('[1]Lookup for use classification'!$I$9,B1994)),ISNUMBER(SEARCH('[1]Lookup for use classification'!$J$9,B1994)),ISNUMBER(SEARCH('[1]Lookup for use classification'!$K$9,B1994))),'[1]Lookup for use classification'!$A$9,IF(OR(ISNUMBER(SEARCH('[1]Lookup for use classification'!$B$10,B1994)),ISNUMBER(SEARCH('[1]Lookup for use classification'!$C$10,B1994)),ISNUMBER(SEARCH('[1]Lookup for use classification'!$D$10,B1994)),ISNUMBER(SEARCH('[1]Lookup for use classification'!$E$10,B1994)),ISNUMBER(SEARCH('[1]Lookup for use classification'!$F$10,B1994)),ISNUMBER(SEARCH('[1]Lookup for use classification'!$G$10,B1994))),'[1]Lookup for use classification'!$A$10,IF(OR(ISNUMBER(SEARCH('[1]Lookup for use classification'!$B$11,B1994)),ISNUMBER(SEARCH('[1]Lookup for use classification'!$C$11,B1994))),'[1]Lookup for use classification'!$A$11,IF(OR(ISNUMBER(SEARCH('[1]Lookup for use classification'!$B$12,B1994)),ISNUMBER(SEARCH('[1]Lookup for use classification'!$C$12,B1994))),'[1]Lookup for use classification'!$A$12,IF(OR(ISNUMBER(SEARCH('[1]Lookup for use classification'!$B$13,B1994)),ISNUMBER(SEARCH('[1]Lookup for use classification'!$C$13,B1994)),ISNUMBER(SEARCH('[1]Lookup for use classification'!$D$13,B1994)),,ISNUMBER(SEARCH('[1]Lookup for use classification'!$C$13,B1994)),ISNUMBER(SEARCH('[1]Lookup for use classification'!$E$13,B1994))),'[1]Lookup for use classification'!$A$13,IF(OR(ISNUMBER(SEARCH('[1]Lookup for use classification'!$B$14,B1994)),ISNUMBER(SEARCH('[1]Lookup for use classification'!$C$14,B1994))),'[1]Lookup for use classification'!$A$14,"Other"))))))))))))</f>
        <v>Other</v>
      </c>
      <c r="D1994" s="48">
        <v>96</v>
      </c>
      <c r="E1994" s="29"/>
      <c r="F1994" s="29"/>
    </row>
    <row r="1995" spans="1:6">
      <c r="A1995" s="16" t="s">
        <v>462</v>
      </c>
      <c r="B1995" s="44" t="s">
        <v>463</v>
      </c>
      <c r="C1995" s="133" t="str">
        <f>IF(OR(ISNUMBER(SEARCH('[1]Lookup for use classification'!$B$1,B1995)),ISNUMBER(SEARCH('[1]Lookup for use classification'!$C$1,B1995)),ISNUMBER(SEARCH('[1]Lookup for use classification'!$D$1,B1995)),ISNUMBER(SEARCH('[1]Lookup for use classification'!$E$1,B1995))),'[1]Lookup for use classification'!$A$1,IF(ISNUMBER(SEARCH('[1]Lookup for use classification'!$B$2,B1995)),'[1]Lookup for use classification'!$A$2,IF(ISNUMBER(SEARCH('[1]Lookup for use classification'!$B$3,B1995)),'[1]Lookup for use classification'!$A$3,IF(OR(ISNUMBER(SEARCH('[1]Lookup for use classification'!$B$4,B1995)),ISNUMBER(SEARCH('[1]Lookup for use classification'!$C$4,B1995)),ISNUMBER(SEARCH('[1]Lookup for use classification'!$D$4,B1995)),ISNUMBER(SEARCH('[1]Lookup for use classification'!$E$4,B1995))),'[1]Lookup for use classification'!$A$4,IF(OR(ISNUMBER(SEARCH('[1]Lookup for use classification'!$B$5,B1995)),ISNUMBER(SEARCH('[1]Lookup for use classification'!$C$5,B1995)),ISNUMBER(SEARCH('[1]Lookup for use classification'!$D$5,B1995))),'[1]Lookup for use classification'!$A$5,IF(OR(ISNUMBER(SEARCH('[1]Lookup for use classification'!$B$7,B1995)),ISNUMBER(SEARCH('[1]Lookup for use classification'!$C$7,B1995)),ISNUMBER(SEARCH('[1]Lookup for use classification'!$D$7,B1995))),'[1]Lookup for use classification'!$A$7,IF(OR(ISNUMBER(SEARCH('[1]Lookup for use classification'!$B$9,B1995)),ISNUMBER(SEARCH('[1]Lookup for use classification'!$C$9,B1995)),ISNUMBER(SEARCH('[1]Lookup for use classification'!$D$9,B1995)),ISNUMBER(SEARCH('[1]Lookup for use classification'!$E$9,B1995)),ISNUMBER(SEARCH('[1]Lookup for use classification'!$F$9,B1995)),ISNUMBER(SEARCH('[1]Lookup for use classification'!$G$9,B1995)),ISNUMBER(SEARCH('[1]Lookup for use classification'!$H$9,B1995)),ISNUMBER(SEARCH('[1]Lookup for use classification'!$I$9,B1995)),ISNUMBER(SEARCH('[1]Lookup for use classification'!$J$9,B1995)),ISNUMBER(SEARCH('[1]Lookup for use classification'!$K$9,B1995))),'[1]Lookup for use classification'!$A$9,IF(OR(ISNUMBER(SEARCH('[1]Lookup for use classification'!$B$10,B1995)),ISNUMBER(SEARCH('[1]Lookup for use classification'!$C$10,B1995)),ISNUMBER(SEARCH('[1]Lookup for use classification'!$D$10,B1995)),ISNUMBER(SEARCH('[1]Lookup for use classification'!$E$10,B1995)),ISNUMBER(SEARCH('[1]Lookup for use classification'!$F$10,B1995)),ISNUMBER(SEARCH('[1]Lookup for use classification'!$G$10,B1995))),'[1]Lookup for use classification'!$A$10,IF(OR(ISNUMBER(SEARCH('[1]Lookup for use classification'!$B$11,B1995)),ISNUMBER(SEARCH('[1]Lookup for use classification'!$C$11,B1995))),'[1]Lookup for use classification'!$A$11,IF(OR(ISNUMBER(SEARCH('[1]Lookup for use classification'!$B$12,B1995)),ISNUMBER(SEARCH('[1]Lookup for use classification'!$C$12,B1995))),'[1]Lookup for use classification'!$A$12,IF(OR(ISNUMBER(SEARCH('[1]Lookup for use classification'!$B$13,B1995)),ISNUMBER(SEARCH('[1]Lookup for use classification'!$C$13,B1995)),ISNUMBER(SEARCH('[1]Lookup for use classification'!$D$13,B1995)),,ISNUMBER(SEARCH('[1]Lookup for use classification'!$C$13,B1995)),ISNUMBER(SEARCH('[1]Lookup for use classification'!$E$13,B1995))),'[1]Lookup for use classification'!$A$13,IF(OR(ISNUMBER(SEARCH('[1]Lookup for use classification'!$B$14,B1995)),ISNUMBER(SEARCH('[1]Lookup for use classification'!$C$14,B1995))),'[1]Lookup for use classification'!$A$14,"Other"))))))))))))</f>
        <v>Other</v>
      </c>
      <c r="D1995" s="31">
        <v>9250</v>
      </c>
      <c r="E1995" s="45"/>
      <c r="F1995" s="45"/>
    </row>
    <row r="1996" spans="1:6">
      <c r="A1996" s="16" t="s">
        <v>462</v>
      </c>
      <c r="B1996" s="30" t="s">
        <v>464</v>
      </c>
      <c r="C1996" s="133" t="str">
        <f>IF(OR(ISNUMBER(SEARCH('[1]Lookup for use classification'!$B$1,B1996)),ISNUMBER(SEARCH('[1]Lookup for use classification'!$C$1,B1996)),ISNUMBER(SEARCH('[1]Lookup for use classification'!$D$1,B1996)),ISNUMBER(SEARCH('[1]Lookup for use classification'!$E$1,B1996))),'[1]Lookup for use classification'!$A$1,IF(ISNUMBER(SEARCH('[1]Lookup for use classification'!$B$2,B1996)),'[1]Lookup for use classification'!$A$2,IF(ISNUMBER(SEARCH('[1]Lookup for use classification'!$B$3,B1996)),'[1]Lookup for use classification'!$A$3,IF(OR(ISNUMBER(SEARCH('[1]Lookup for use classification'!$B$4,B1996)),ISNUMBER(SEARCH('[1]Lookup for use classification'!$C$4,B1996)),ISNUMBER(SEARCH('[1]Lookup for use classification'!$D$4,B1996)),ISNUMBER(SEARCH('[1]Lookup for use classification'!$E$4,B1996))),'[1]Lookup for use classification'!$A$4,IF(OR(ISNUMBER(SEARCH('[1]Lookup for use classification'!$B$5,B1996)),ISNUMBER(SEARCH('[1]Lookup for use classification'!$C$5,B1996)),ISNUMBER(SEARCH('[1]Lookup for use classification'!$D$5,B1996))),'[1]Lookup for use classification'!$A$5,IF(OR(ISNUMBER(SEARCH('[1]Lookup for use classification'!$B$7,B1996)),ISNUMBER(SEARCH('[1]Lookup for use classification'!$C$7,B1996)),ISNUMBER(SEARCH('[1]Lookup for use classification'!$D$7,B1996))),'[1]Lookup for use classification'!$A$7,IF(OR(ISNUMBER(SEARCH('[1]Lookup for use classification'!$B$9,B1996)),ISNUMBER(SEARCH('[1]Lookup for use classification'!$C$9,B1996)),ISNUMBER(SEARCH('[1]Lookup for use classification'!$D$9,B1996)),ISNUMBER(SEARCH('[1]Lookup for use classification'!$E$9,B1996)),ISNUMBER(SEARCH('[1]Lookup for use classification'!$F$9,B1996)),ISNUMBER(SEARCH('[1]Lookup for use classification'!$G$9,B1996)),ISNUMBER(SEARCH('[1]Lookup for use classification'!$H$9,B1996)),ISNUMBER(SEARCH('[1]Lookup for use classification'!$I$9,B1996)),ISNUMBER(SEARCH('[1]Lookup for use classification'!$J$9,B1996)),ISNUMBER(SEARCH('[1]Lookup for use classification'!$K$9,B1996))),'[1]Lookup for use classification'!$A$9,IF(OR(ISNUMBER(SEARCH('[1]Lookup for use classification'!$B$10,B1996)),ISNUMBER(SEARCH('[1]Lookup for use classification'!$C$10,B1996)),ISNUMBER(SEARCH('[1]Lookup for use classification'!$D$10,B1996)),ISNUMBER(SEARCH('[1]Lookup for use classification'!$E$10,B1996)),ISNUMBER(SEARCH('[1]Lookup for use classification'!$F$10,B1996)),ISNUMBER(SEARCH('[1]Lookup for use classification'!$G$10,B1996))),'[1]Lookup for use classification'!$A$10,IF(OR(ISNUMBER(SEARCH('[1]Lookup for use classification'!$B$11,B1996)),ISNUMBER(SEARCH('[1]Lookup for use classification'!$C$11,B1996))),'[1]Lookup for use classification'!$A$11,IF(OR(ISNUMBER(SEARCH('[1]Lookup for use classification'!$B$12,B1996)),ISNUMBER(SEARCH('[1]Lookup for use classification'!$C$12,B1996))),'[1]Lookup for use classification'!$A$12,IF(OR(ISNUMBER(SEARCH('[1]Lookup for use classification'!$B$13,B1996)),ISNUMBER(SEARCH('[1]Lookup for use classification'!$C$13,B1996)),ISNUMBER(SEARCH('[1]Lookup for use classification'!$D$13,B1996)),,ISNUMBER(SEARCH('[1]Lookup for use classification'!$C$13,B1996)),ISNUMBER(SEARCH('[1]Lookup for use classification'!$E$13,B1996))),'[1]Lookup for use classification'!$A$13,IF(OR(ISNUMBER(SEARCH('[1]Lookup for use classification'!$B$14,B1996)),ISNUMBER(SEARCH('[1]Lookup for use classification'!$C$14,B1996))),'[1]Lookup for use classification'!$A$14,"Other"))))))))))))</f>
        <v>Other</v>
      </c>
      <c r="D1996" s="46">
        <v>1210</v>
      </c>
      <c r="E1996" s="28" t="s">
        <v>6</v>
      </c>
      <c r="F1996" s="28"/>
    </row>
    <row r="1997" spans="1:6">
      <c r="A1997" s="16" t="s">
        <v>462</v>
      </c>
      <c r="B1997" s="26" t="s">
        <v>5</v>
      </c>
      <c r="C1997" s="133" t="str">
        <f>IF(OR(ISNUMBER(SEARCH('[1]Lookup for use classification'!$B$1,B1997)),ISNUMBER(SEARCH('[1]Lookup for use classification'!$C$1,B1997)),ISNUMBER(SEARCH('[1]Lookup for use classification'!$D$1,B1997)),ISNUMBER(SEARCH('[1]Lookup for use classification'!$E$1,B1997))),'[1]Lookup for use classification'!$A$1,IF(ISNUMBER(SEARCH('[1]Lookup for use classification'!$B$2,B1997)),'[1]Lookup for use classification'!$A$2,IF(ISNUMBER(SEARCH('[1]Lookup for use classification'!$B$3,B1997)),'[1]Lookup for use classification'!$A$3,IF(OR(ISNUMBER(SEARCH('[1]Lookup for use classification'!$B$4,B1997)),ISNUMBER(SEARCH('[1]Lookup for use classification'!$C$4,B1997)),ISNUMBER(SEARCH('[1]Lookup for use classification'!$D$4,B1997)),ISNUMBER(SEARCH('[1]Lookup for use classification'!$E$4,B1997))),'[1]Lookup for use classification'!$A$4,IF(OR(ISNUMBER(SEARCH('[1]Lookup for use classification'!$B$5,B1997)),ISNUMBER(SEARCH('[1]Lookup for use classification'!$C$5,B1997)),ISNUMBER(SEARCH('[1]Lookup for use classification'!$D$5,B1997))),'[1]Lookup for use classification'!$A$5,IF(OR(ISNUMBER(SEARCH('[1]Lookup for use classification'!$B$7,B1997)),ISNUMBER(SEARCH('[1]Lookup for use classification'!$C$7,B1997)),ISNUMBER(SEARCH('[1]Lookup for use classification'!$D$7,B1997))),'[1]Lookup for use classification'!$A$7,IF(OR(ISNUMBER(SEARCH('[1]Lookup for use classification'!$B$9,B1997)),ISNUMBER(SEARCH('[1]Lookup for use classification'!$C$9,B1997)),ISNUMBER(SEARCH('[1]Lookup for use classification'!$D$9,B1997)),ISNUMBER(SEARCH('[1]Lookup for use classification'!$E$9,B1997)),ISNUMBER(SEARCH('[1]Lookup for use classification'!$F$9,B1997)),ISNUMBER(SEARCH('[1]Lookup for use classification'!$G$9,B1997)),ISNUMBER(SEARCH('[1]Lookup for use classification'!$H$9,B1997)),ISNUMBER(SEARCH('[1]Lookup for use classification'!$I$9,B1997)),ISNUMBER(SEARCH('[1]Lookup for use classification'!$J$9,B1997)),ISNUMBER(SEARCH('[1]Lookup for use classification'!$K$9,B1997))),'[1]Lookup for use classification'!$A$9,IF(OR(ISNUMBER(SEARCH('[1]Lookup for use classification'!$B$10,B1997)),ISNUMBER(SEARCH('[1]Lookup for use classification'!$C$10,B1997)),ISNUMBER(SEARCH('[1]Lookup for use classification'!$D$10,B1997)),ISNUMBER(SEARCH('[1]Lookup for use classification'!$E$10,B1997)),ISNUMBER(SEARCH('[1]Lookup for use classification'!$F$10,B1997)),ISNUMBER(SEARCH('[1]Lookup for use classification'!$G$10,B1997))),'[1]Lookup for use classification'!$A$10,IF(OR(ISNUMBER(SEARCH('[1]Lookup for use classification'!$B$11,B1997)),ISNUMBER(SEARCH('[1]Lookup for use classification'!$C$11,B1997))),'[1]Lookup for use classification'!$A$11,IF(OR(ISNUMBER(SEARCH('[1]Lookup for use classification'!$B$12,B1997)),ISNUMBER(SEARCH('[1]Lookup for use classification'!$C$12,B1997))),'[1]Lookup for use classification'!$A$12,IF(OR(ISNUMBER(SEARCH('[1]Lookup for use classification'!$B$13,B1997)),ISNUMBER(SEARCH('[1]Lookup for use classification'!$C$13,B1997)),ISNUMBER(SEARCH('[1]Lookup for use classification'!$D$13,B1997)),,ISNUMBER(SEARCH('[1]Lookup for use classification'!$C$13,B1997)),ISNUMBER(SEARCH('[1]Lookup for use classification'!$E$13,B1997))),'[1]Lookup for use classification'!$A$13,IF(OR(ISNUMBER(SEARCH('[1]Lookup for use classification'!$B$14,B1997)),ISNUMBER(SEARCH('[1]Lookup for use classification'!$C$14,B1997))),'[1]Lookup for use classification'!$A$14,"Other"))))))))))))</f>
        <v>Office</v>
      </c>
      <c r="D1997" s="27">
        <v>5280</v>
      </c>
      <c r="E1997" s="29" t="s">
        <v>6</v>
      </c>
      <c r="F1997" s="29"/>
    </row>
    <row r="1998" spans="1:6">
      <c r="A1998" s="16" t="s">
        <v>462</v>
      </c>
      <c r="B1998" s="26" t="s">
        <v>190</v>
      </c>
      <c r="C1998" s="133" t="str">
        <f>IF(OR(ISNUMBER(SEARCH('[1]Lookup for use classification'!$B$1,B1998)),ISNUMBER(SEARCH('[1]Lookup for use classification'!$C$1,B1998)),ISNUMBER(SEARCH('[1]Lookup for use classification'!$D$1,B1998)),ISNUMBER(SEARCH('[1]Lookup for use classification'!$E$1,B1998))),'[1]Lookup for use classification'!$A$1,IF(ISNUMBER(SEARCH('[1]Lookup for use classification'!$B$2,B1998)),'[1]Lookup for use classification'!$A$2,IF(ISNUMBER(SEARCH('[1]Lookup for use classification'!$B$3,B1998)),'[1]Lookup for use classification'!$A$3,IF(OR(ISNUMBER(SEARCH('[1]Lookup for use classification'!$B$4,B1998)),ISNUMBER(SEARCH('[1]Lookup for use classification'!$C$4,B1998)),ISNUMBER(SEARCH('[1]Lookup for use classification'!$D$4,B1998)),ISNUMBER(SEARCH('[1]Lookup for use classification'!$E$4,B1998))),'[1]Lookup for use classification'!$A$4,IF(OR(ISNUMBER(SEARCH('[1]Lookup for use classification'!$B$5,B1998)),ISNUMBER(SEARCH('[1]Lookup for use classification'!$C$5,B1998)),ISNUMBER(SEARCH('[1]Lookup for use classification'!$D$5,B1998))),'[1]Lookup for use classification'!$A$5,IF(OR(ISNUMBER(SEARCH('[1]Lookup for use classification'!$B$7,B1998)),ISNUMBER(SEARCH('[1]Lookup for use classification'!$C$7,B1998)),ISNUMBER(SEARCH('[1]Lookup for use classification'!$D$7,B1998))),'[1]Lookup for use classification'!$A$7,IF(OR(ISNUMBER(SEARCH('[1]Lookup for use classification'!$B$9,B1998)),ISNUMBER(SEARCH('[1]Lookup for use classification'!$C$9,B1998)),ISNUMBER(SEARCH('[1]Lookup for use classification'!$D$9,B1998)),ISNUMBER(SEARCH('[1]Lookup for use classification'!$E$9,B1998)),ISNUMBER(SEARCH('[1]Lookup for use classification'!$F$9,B1998)),ISNUMBER(SEARCH('[1]Lookup for use classification'!$G$9,B1998)),ISNUMBER(SEARCH('[1]Lookup for use classification'!$H$9,B1998)),ISNUMBER(SEARCH('[1]Lookup for use classification'!$I$9,B1998)),ISNUMBER(SEARCH('[1]Lookup for use classification'!$J$9,B1998)),ISNUMBER(SEARCH('[1]Lookup for use classification'!$K$9,B1998))),'[1]Lookup for use classification'!$A$9,IF(OR(ISNUMBER(SEARCH('[1]Lookup for use classification'!$B$10,B1998)),ISNUMBER(SEARCH('[1]Lookup for use classification'!$C$10,B1998)),ISNUMBER(SEARCH('[1]Lookup for use classification'!$D$10,B1998)),ISNUMBER(SEARCH('[1]Lookup for use classification'!$E$10,B1998)),ISNUMBER(SEARCH('[1]Lookup for use classification'!$F$10,B1998)),ISNUMBER(SEARCH('[1]Lookup for use classification'!$G$10,B1998))),'[1]Lookup for use classification'!$A$10,IF(OR(ISNUMBER(SEARCH('[1]Lookup for use classification'!$B$11,B1998)),ISNUMBER(SEARCH('[1]Lookup for use classification'!$C$11,B1998))),'[1]Lookup for use classification'!$A$11,IF(OR(ISNUMBER(SEARCH('[1]Lookup for use classification'!$B$12,B1998)),ISNUMBER(SEARCH('[1]Lookup for use classification'!$C$12,B1998))),'[1]Lookup for use classification'!$A$12,IF(OR(ISNUMBER(SEARCH('[1]Lookup for use classification'!$B$13,B1998)),ISNUMBER(SEARCH('[1]Lookup for use classification'!$C$13,B1998)),ISNUMBER(SEARCH('[1]Lookup for use classification'!$D$13,B1998)),,ISNUMBER(SEARCH('[1]Lookup for use classification'!$C$13,B1998)),ISNUMBER(SEARCH('[1]Lookup for use classification'!$E$13,B1998))),'[1]Lookup for use classification'!$A$13,IF(OR(ISNUMBER(SEARCH('[1]Lookup for use classification'!$B$14,B1998)),ISNUMBER(SEARCH('[1]Lookup for use classification'!$C$14,B1998))),'[1]Lookup for use classification'!$A$14,"Other"))))))))))))</f>
        <v>Public Assembly</v>
      </c>
      <c r="D1998" s="27">
        <v>4200</v>
      </c>
      <c r="E1998" s="29"/>
      <c r="F1998" s="29"/>
    </row>
    <row r="1999" spans="1:6">
      <c r="A1999" s="16" t="s">
        <v>462</v>
      </c>
      <c r="B1999" s="26" t="s">
        <v>465</v>
      </c>
      <c r="C1999" s="133" t="str">
        <f>IF(OR(ISNUMBER(SEARCH('[1]Lookup for use classification'!$B$1,B1999)),ISNUMBER(SEARCH('[1]Lookup for use classification'!$C$1,B1999)),ISNUMBER(SEARCH('[1]Lookup for use classification'!$D$1,B1999)),ISNUMBER(SEARCH('[1]Lookup for use classification'!$E$1,B1999))),'[1]Lookup for use classification'!$A$1,IF(ISNUMBER(SEARCH('[1]Lookup for use classification'!$B$2,B1999)),'[1]Lookup for use classification'!$A$2,IF(ISNUMBER(SEARCH('[1]Lookup for use classification'!$B$3,B1999)),'[1]Lookup for use classification'!$A$3,IF(OR(ISNUMBER(SEARCH('[1]Lookup for use classification'!$B$4,B1999)),ISNUMBER(SEARCH('[1]Lookup for use classification'!$C$4,B1999)),ISNUMBER(SEARCH('[1]Lookup for use classification'!$D$4,B1999)),ISNUMBER(SEARCH('[1]Lookup for use classification'!$E$4,B1999))),'[1]Lookup for use classification'!$A$4,IF(OR(ISNUMBER(SEARCH('[1]Lookup for use classification'!$B$5,B1999)),ISNUMBER(SEARCH('[1]Lookup for use classification'!$C$5,B1999)),ISNUMBER(SEARCH('[1]Lookup for use classification'!$D$5,B1999))),'[1]Lookup for use classification'!$A$5,IF(OR(ISNUMBER(SEARCH('[1]Lookup for use classification'!$B$7,B1999)),ISNUMBER(SEARCH('[1]Lookup for use classification'!$C$7,B1999)),ISNUMBER(SEARCH('[1]Lookup for use classification'!$D$7,B1999))),'[1]Lookup for use classification'!$A$7,IF(OR(ISNUMBER(SEARCH('[1]Lookup for use classification'!$B$9,B1999)),ISNUMBER(SEARCH('[1]Lookup for use classification'!$C$9,B1999)),ISNUMBER(SEARCH('[1]Lookup for use classification'!$D$9,B1999)),ISNUMBER(SEARCH('[1]Lookup for use classification'!$E$9,B1999)),ISNUMBER(SEARCH('[1]Lookup for use classification'!$F$9,B1999)),ISNUMBER(SEARCH('[1]Lookup for use classification'!$G$9,B1999)),ISNUMBER(SEARCH('[1]Lookup for use classification'!$H$9,B1999)),ISNUMBER(SEARCH('[1]Lookup for use classification'!$I$9,B1999)),ISNUMBER(SEARCH('[1]Lookup for use classification'!$J$9,B1999)),ISNUMBER(SEARCH('[1]Lookup for use classification'!$K$9,B1999))),'[1]Lookup for use classification'!$A$9,IF(OR(ISNUMBER(SEARCH('[1]Lookup for use classification'!$B$10,B1999)),ISNUMBER(SEARCH('[1]Lookup for use classification'!$C$10,B1999)),ISNUMBER(SEARCH('[1]Lookup for use classification'!$D$10,B1999)),ISNUMBER(SEARCH('[1]Lookup for use classification'!$E$10,B1999)),ISNUMBER(SEARCH('[1]Lookup for use classification'!$F$10,B1999)),ISNUMBER(SEARCH('[1]Lookup for use classification'!$G$10,B1999))),'[1]Lookup for use classification'!$A$10,IF(OR(ISNUMBER(SEARCH('[1]Lookup for use classification'!$B$11,B1999)),ISNUMBER(SEARCH('[1]Lookup for use classification'!$C$11,B1999))),'[1]Lookup for use classification'!$A$11,IF(OR(ISNUMBER(SEARCH('[1]Lookup for use classification'!$B$12,B1999)),ISNUMBER(SEARCH('[1]Lookup for use classification'!$C$12,B1999))),'[1]Lookup for use classification'!$A$12,IF(OR(ISNUMBER(SEARCH('[1]Lookup for use classification'!$B$13,B1999)),ISNUMBER(SEARCH('[1]Lookup for use classification'!$C$13,B1999)),ISNUMBER(SEARCH('[1]Lookup for use classification'!$D$13,B1999)),,ISNUMBER(SEARCH('[1]Lookup for use classification'!$C$13,B1999)),ISNUMBER(SEARCH('[1]Lookup for use classification'!$E$13,B1999))),'[1]Lookup for use classification'!$A$13,IF(OR(ISNUMBER(SEARCH('[1]Lookup for use classification'!$B$14,B1999)),ISNUMBER(SEARCH('[1]Lookup for use classification'!$C$14,B1999))),'[1]Lookup for use classification'!$A$14,"Other"))))))))))))</f>
        <v>Other</v>
      </c>
      <c r="D1999" s="27">
        <v>2025</v>
      </c>
      <c r="E1999" s="29"/>
      <c r="F1999" s="29"/>
    </row>
    <row r="2000" spans="1:6">
      <c r="A2000" s="16" t="s">
        <v>462</v>
      </c>
      <c r="B2000" s="26" t="s">
        <v>51</v>
      </c>
      <c r="C2000" s="133" t="str">
        <f>IF(OR(ISNUMBER(SEARCH('[1]Lookup for use classification'!$B$1,B2000)),ISNUMBER(SEARCH('[1]Lookup for use classification'!$C$1,B2000)),ISNUMBER(SEARCH('[1]Lookup for use classification'!$D$1,B2000)),ISNUMBER(SEARCH('[1]Lookup for use classification'!$E$1,B2000))),'[1]Lookup for use classification'!$A$1,IF(ISNUMBER(SEARCH('[1]Lookup for use classification'!$B$2,B2000)),'[1]Lookup for use classification'!$A$2,IF(ISNUMBER(SEARCH('[1]Lookup for use classification'!$B$3,B2000)),'[1]Lookup for use classification'!$A$3,IF(OR(ISNUMBER(SEARCH('[1]Lookup for use classification'!$B$4,B2000)),ISNUMBER(SEARCH('[1]Lookup for use classification'!$C$4,B2000)),ISNUMBER(SEARCH('[1]Lookup for use classification'!$D$4,B2000)),ISNUMBER(SEARCH('[1]Lookup for use classification'!$E$4,B2000))),'[1]Lookup for use classification'!$A$4,IF(OR(ISNUMBER(SEARCH('[1]Lookup for use classification'!$B$5,B2000)),ISNUMBER(SEARCH('[1]Lookup for use classification'!$C$5,B2000)),ISNUMBER(SEARCH('[1]Lookup for use classification'!$D$5,B2000))),'[1]Lookup for use classification'!$A$5,IF(OR(ISNUMBER(SEARCH('[1]Lookup for use classification'!$B$7,B2000)),ISNUMBER(SEARCH('[1]Lookup for use classification'!$C$7,B2000)),ISNUMBER(SEARCH('[1]Lookup for use classification'!$D$7,B2000))),'[1]Lookup for use classification'!$A$7,IF(OR(ISNUMBER(SEARCH('[1]Lookup for use classification'!$B$9,B2000)),ISNUMBER(SEARCH('[1]Lookup for use classification'!$C$9,B2000)),ISNUMBER(SEARCH('[1]Lookup for use classification'!$D$9,B2000)),ISNUMBER(SEARCH('[1]Lookup for use classification'!$E$9,B2000)),ISNUMBER(SEARCH('[1]Lookup for use classification'!$F$9,B2000)),ISNUMBER(SEARCH('[1]Lookup for use classification'!$G$9,B2000)),ISNUMBER(SEARCH('[1]Lookup for use classification'!$H$9,B2000)),ISNUMBER(SEARCH('[1]Lookup for use classification'!$I$9,B2000)),ISNUMBER(SEARCH('[1]Lookup for use classification'!$J$9,B2000)),ISNUMBER(SEARCH('[1]Lookup for use classification'!$K$9,B2000))),'[1]Lookup for use classification'!$A$9,IF(OR(ISNUMBER(SEARCH('[1]Lookup for use classification'!$B$10,B2000)),ISNUMBER(SEARCH('[1]Lookup for use classification'!$C$10,B2000)),ISNUMBER(SEARCH('[1]Lookup for use classification'!$D$10,B2000)),ISNUMBER(SEARCH('[1]Lookup for use classification'!$E$10,B2000)),ISNUMBER(SEARCH('[1]Lookup for use classification'!$F$10,B2000)),ISNUMBER(SEARCH('[1]Lookup for use classification'!$G$10,B2000))),'[1]Lookup for use classification'!$A$10,IF(OR(ISNUMBER(SEARCH('[1]Lookup for use classification'!$B$11,B2000)),ISNUMBER(SEARCH('[1]Lookup for use classification'!$C$11,B2000))),'[1]Lookup for use classification'!$A$11,IF(OR(ISNUMBER(SEARCH('[1]Lookup for use classification'!$B$12,B2000)),ISNUMBER(SEARCH('[1]Lookup for use classification'!$C$12,B2000))),'[1]Lookup for use classification'!$A$12,IF(OR(ISNUMBER(SEARCH('[1]Lookup for use classification'!$B$13,B2000)),ISNUMBER(SEARCH('[1]Lookup for use classification'!$C$13,B2000)),ISNUMBER(SEARCH('[1]Lookup for use classification'!$D$13,B2000)),,ISNUMBER(SEARCH('[1]Lookup for use classification'!$C$13,B2000)),ISNUMBER(SEARCH('[1]Lookup for use classification'!$E$13,B2000))),'[1]Lookup for use classification'!$A$13,IF(OR(ISNUMBER(SEARCH('[1]Lookup for use classification'!$B$14,B2000)),ISNUMBER(SEARCH('[1]Lookup for use classification'!$C$14,B2000))),'[1]Lookup for use classification'!$A$14,"Other"))))))))))))</f>
        <v>Other</v>
      </c>
      <c r="D2000" s="27">
        <v>2016</v>
      </c>
      <c r="E2000" s="45" t="s">
        <v>6</v>
      </c>
      <c r="F2000" s="29"/>
    </row>
    <row r="2001" spans="1:6">
      <c r="A2001" s="16" t="s">
        <v>462</v>
      </c>
      <c r="B2001" s="26" t="s">
        <v>466</v>
      </c>
      <c r="C2001" s="133" t="str">
        <f>IF(OR(ISNUMBER(SEARCH('[1]Lookup for use classification'!$B$1,B2001)),ISNUMBER(SEARCH('[1]Lookup for use classification'!$C$1,B2001)),ISNUMBER(SEARCH('[1]Lookup for use classification'!$D$1,B2001)),ISNUMBER(SEARCH('[1]Lookup for use classification'!$E$1,B2001))),'[1]Lookup for use classification'!$A$1,IF(ISNUMBER(SEARCH('[1]Lookup for use classification'!$B$2,B2001)),'[1]Lookup for use classification'!$A$2,IF(ISNUMBER(SEARCH('[1]Lookup for use classification'!$B$3,B2001)),'[1]Lookup for use classification'!$A$3,IF(OR(ISNUMBER(SEARCH('[1]Lookup for use classification'!$B$4,B2001)),ISNUMBER(SEARCH('[1]Lookup for use classification'!$C$4,B2001)),ISNUMBER(SEARCH('[1]Lookup for use classification'!$D$4,B2001)),ISNUMBER(SEARCH('[1]Lookup for use classification'!$E$4,B2001))),'[1]Lookup for use classification'!$A$4,IF(OR(ISNUMBER(SEARCH('[1]Lookup for use classification'!$B$5,B2001)),ISNUMBER(SEARCH('[1]Lookup for use classification'!$C$5,B2001)),ISNUMBER(SEARCH('[1]Lookup for use classification'!$D$5,B2001))),'[1]Lookup for use classification'!$A$5,IF(OR(ISNUMBER(SEARCH('[1]Lookup for use classification'!$B$7,B2001)),ISNUMBER(SEARCH('[1]Lookup for use classification'!$C$7,B2001)),ISNUMBER(SEARCH('[1]Lookup for use classification'!$D$7,B2001))),'[1]Lookup for use classification'!$A$7,IF(OR(ISNUMBER(SEARCH('[1]Lookup for use classification'!$B$9,B2001)),ISNUMBER(SEARCH('[1]Lookup for use classification'!$C$9,B2001)),ISNUMBER(SEARCH('[1]Lookup for use classification'!$D$9,B2001)),ISNUMBER(SEARCH('[1]Lookup for use classification'!$E$9,B2001)),ISNUMBER(SEARCH('[1]Lookup for use classification'!$F$9,B2001)),ISNUMBER(SEARCH('[1]Lookup for use classification'!$G$9,B2001)),ISNUMBER(SEARCH('[1]Lookup for use classification'!$H$9,B2001)),ISNUMBER(SEARCH('[1]Lookup for use classification'!$I$9,B2001)),ISNUMBER(SEARCH('[1]Lookup for use classification'!$J$9,B2001)),ISNUMBER(SEARCH('[1]Lookup for use classification'!$K$9,B2001))),'[1]Lookup for use classification'!$A$9,IF(OR(ISNUMBER(SEARCH('[1]Lookup for use classification'!$B$10,B2001)),ISNUMBER(SEARCH('[1]Lookup for use classification'!$C$10,B2001)),ISNUMBER(SEARCH('[1]Lookup for use classification'!$D$10,B2001)),ISNUMBER(SEARCH('[1]Lookup for use classification'!$E$10,B2001)),ISNUMBER(SEARCH('[1]Lookup for use classification'!$F$10,B2001)),ISNUMBER(SEARCH('[1]Lookup for use classification'!$G$10,B2001))),'[1]Lookup for use classification'!$A$10,IF(OR(ISNUMBER(SEARCH('[1]Lookup for use classification'!$B$11,B2001)),ISNUMBER(SEARCH('[1]Lookup for use classification'!$C$11,B2001))),'[1]Lookup for use classification'!$A$11,IF(OR(ISNUMBER(SEARCH('[1]Lookup for use classification'!$B$12,B2001)),ISNUMBER(SEARCH('[1]Lookup for use classification'!$C$12,B2001))),'[1]Lookup for use classification'!$A$12,IF(OR(ISNUMBER(SEARCH('[1]Lookup for use classification'!$B$13,B2001)),ISNUMBER(SEARCH('[1]Lookup for use classification'!$C$13,B2001)),ISNUMBER(SEARCH('[1]Lookup for use classification'!$D$13,B2001)),,ISNUMBER(SEARCH('[1]Lookup for use classification'!$C$13,B2001)),ISNUMBER(SEARCH('[1]Lookup for use classification'!$E$13,B2001))),'[1]Lookup for use classification'!$A$13,IF(OR(ISNUMBER(SEARCH('[1]Lookup for use classification'!$B$14,B2001)),ISNUMBER(SEARCH('[1]Lookup for use classification'!$C$14,B2001))),'[1]Lookup for use classification'!$A$14,"Other"))))))))))))</f>
        <v>Health Care - Hospitals</v>
      </c>
      <c r="D2001" s="27">
        <v>2295</v>
      </c>
      <c r="E2001" s="29" t="s">
        <v>6</v>
      </c>
      <c r="F2001" s="29"/>
    </row>
    <row r="2002" spans="1:6">
      <c r="A2002" s="16" t="s">
        <v>462</v>
      </c>
      <c r="B2002" s="26" t="s">
        <v>467</v>
      </c>
      <c r="C2002" s="133" t="str">
        <f>IF(OR(ISNUMBER(SEARCH('[1]Lookup for use classification'!$B$1,B2002)),ISNUMBER(SEARCH('[1]Lookup for use classification'!$C$1,B2002)),ISNUMBER(SEARCH('[1]Lookup for use classification'!$D$1,B2002)),ISNUMBER(SEARCH('[1]Lookup for use classification'!$E$1,B2002))),'[1]Lookup for use classification'!$A$1,IF(ISNUMBER(SEARCH('[1]Lookup for use classification'!$B$2,B2002)),'[1]Lookup for use classification'!$A$2,IF(ISNUMBER(SEARCH('[1]Lookup for use classification'!$B$3,B2002)),'[1]Lookup for use classification'!$A$3,IF(OR(ISNUMBER(SEARCH('[1]Lookup for use classification'!$B$4,B2002)),ISNUMBER(SEARCH('[1]Lookup for use classification'!$C$4,B2002)),ISNUMBER(SEARCH('[1]Lookup for use classification'!$D$4,B2002)),ISNUMBER(SEARCH('[1]Lookup for use classification'!$E$4,B2002))),'[1]Lookup for use classification'!$A$4,IF(OR(ISNUMBER(SEARCH('[1]Lookup for use classification'!$B$5,B2002)),ISNUMBER(SEARCH('[1]Lookup for use classification'!$C$5,B2002)),ISNUMBER(SEARCH('[1]Lookup for use classification'!$D$5,B2002))),'[1]Lookup for use classification'!$A$5,IF(OR(ISNUMBER(SEARCH('[1]Lookup for use classification'!$B$7,B2002)),ISNUMBER(SEARCH('[1]Lookup for use classification'!$C$7,B2002)),ISNUMBER(SEARCH('[1]Lookup for use classification'!$D$7,B2002))),'[1]Lookup for use classification'!$A$7,IF(OR(ISNUMBER(SEARCH('[1]Lookup for use classification'!$B$9,B2002)),ISNUMBER(SEARCH('[1]Lookup for use classification'!$C$9,B2002)),ISNUMBER(SEARCH('[1]Lookup for use classification'!$D$9,B2002)),ISNUMBER(SEARCH('[1]Lookup for use classification'!$E$9,B2002)),ISNUMBER(SEARCH('[1]Lookup for use classification'!$F$9,B2002)),ISNUMBER(SEARCH('[1]Lookup for use classification'!$G$9,B2002)),ISNUMBER(SEARCH('[1]Lookup for use classification'!$H$9,B2002)),ISNUMBER(SEARCH('[1]Lookup for use classification'!$I$9,B2002)),ISNUMBER(SEARCH('[1]Lookup for use classification'!$J$9,B2002)),ISNUMBER(SEARCH('[1]Lookup for use classification'!$K$9,B2002))),'[1]Lookup for use classification'!$A$9,IF(OR(ISNUMBER(SEARCH('[1]Lookup for use classification'!$B$10,B2002)),ISNUMBER(SEARCH('[1]Lookup for use classification'!$C$10,B2002)),ISNUMBER(SEARCH('[1]Lookup for use classification'!$D$10,B2002)),ISNUMBER(SEARCH('[1]Lookup for use classification'!$E$10,B2002)),ISNUMBER(SEARCH('[1]Lookup for use classification'!$F$10,B2002)),ISNUMBER(SEARCH('[1]Lookup for use classification'!$G$10,B2002))),'[1]Lookup for use classification'!$A$10,IF(OR(ISNUMBER(SEARCH('[1]Lookup for use classification'!$B$11,B2002)),ISNUMBER(SEARCH('[1]Lookup for use classification'!$C$11,B2002))),'[1]Lookup for use classification'!$A$11,IF(OR(ISNUMBER(SEARCH('[1]Lookup for use classification'!$B$12,B2002)),ISNUMBER(SEARCH('[1]Lookup for use classification'!$C$12,B2002))),'[1]Lookup for use classification'!$A$12,IF(OR(ISNUMBER(SEARCH('[1]Lookup for use classification'!$B$13,B2002)),ISNUMBER(SEARCH('[1]Lookup for use classification'!$C$13,B2002)),ISNUMBER(SEARCH('[1]Lookup for use classification'!$D$13,B2002)),,ISNUMBER(SEARCH('[1]Lookup for use classification'!$C$13,B2002)),ISNUMBER(SEARCH('[1]Lookup for use classification'!$E$13,B2002))),'[1]Lookup for use classification'!$A$13,IF(OR(ISNUMBER(SEARCH('[1]Lookup for use classification'!$B$14,B2002)),ISNUMBER(SEARCH('[1]Lookup for use classification'!$C$14,B2002))),'[1]Lookup for use classification'!$A$14,"Other"))))))))))))</f>
        <v>Other</v>
      </c>
      <c r="D2002" s="27">
        <v>600</v>
      </c>
      <c r="E2002" s="29" t="s">
        <v>6</v>
      </c>
      <c r="F2002" s="29"/>
    </row>
    <row r="2003" spans="1:6">
      <c r="A2003" s="16" t="s">
        <v>462</v>
      </c>
      <c r="B2003" s="26" t="s">
        <v>468</v>
      </c>
      <c r="C2003" s="133" t="str">
        <f>IF(OR(ISNUMBER(SEARCH('[1]Lookup for use classification'!$B$1,B2003)),ISNUMBER(SEARCH('[1]Lookup for use classification'!$C$1,B2003)),ISNUMBER(SEARCH('[1]Lookup for use classification'!$D$1,B2003)),ISNUMBER(SEARCH('[1]Lookup for use classification'!$E$1,B2003))),'[1]Lookup for use classification'!$A$1,IF(ISNUMBER(SEARCH('[1]Lookup for use classification'!$B$2,B2003)),'[1]Lookup for use classification'!$A$2,IF(ISNUMBER(SEARCH('[1]Lookup for use classification'!$B$3,B2003)),'[1]Lookup for use classification'!$A$3,IF(OR(ISNUMBER(SEARCH('[1]Lookup for use classification'!$B$4,B2003)),ISNUMBER(SEARCH('[1]Lookup for use classification'!$C$4,B2003)),ISNUMBER(SEARCH('[1]Lookup for use classification'!$D$4,B2003)),ISNUMBER(SEARCH('[1]Lookup for use classification'!$E$4,B2003))),'[1]Lookup for use classification'!$A$4,IF(OR(ISNUMBER(SEARCH('[1]Lookup for use classification'!$B$5,B2003)),ISNUMBER(SEARCH('[1]Lookup for use classification'!$C$5,B2003)),ISNUMBER(SEARCH('[1]Lookup for use classification'!$D$5,B2003))),'[1]Lookup for use classification'!$A$5,IF(OR(ISNUMBER(SEARCH('[1]Lookup for use classification'!$B$7,B2003)),ISNUMBER(SEARCH('[1]Lookup for use classification'!$C$7,B2003)),ISNUMBER(SEARCH('[1]Lookup for use classification'!$D$7,B2003))),'[1]Lookup for use classification'!$A$7,IF(OR(ISNUMBER(SEARCH('[1]Lookup for use classification'!$B$9,B2003)),ISNUMBER(SEARCH('[1]Lookup for use classification'!$C$9,B2003)),ISNUMBER(SEARCH('[1]Lookup for use classification'!$D$9,B2003)),ISNUMBER(SEARCH('[1]Lookup for use classification'!$E$9,B2003)),ISNUMBER(SEARCH('[1]Lookup for use classification'!$F$9,B2003)),ISNUMBER(SEARCH('[1]Lookup for use classification'!$G$9,B2003)),ISNUMBER(SEARCH('[1]Lookup for use classification'!$H$9,B2003)),ISNUMBER(SEARCH('[1]Lookup for use classification'!$I$9,B2003)),ISNUMBER(SEARCH('[1]Lookup for use classification'!$J$9,B2003)),ISNUMBER(SEARCH('[1]Lookup for use classification'!$K$9,B2003))),'[1]Lookup for use classification'!$A$9,IF(OR(ISNUMBER(SEARCH('[1]Lookup for use classification'!$B$10,B2003)),ISNUMBER(SEARCH('[1]Lookup for use classification'!$C$10,B2003)),ISNUMBER(SEARCH('[1]Lookup for use classification'!$D$10,B2003)),ISNUMBER(SEARCH('[1]Lookup for use classification'!$E$10,B2003)),ISNUMBER(SEARCH('[1]Lookup for use classification'!$F$10,B2003)),ISNUMBER(SEARCH('[1]Lookup for use classification'!$G$10,B2003))),'[1]Lookup for use classification'!$A$10,IF(OR(ISNUMBER(SEARCH('[1]Lookup for use classification'!$B$11,B2003)),ISNUMBER(SEARCH('[1]Lookup for use classification'!$C$11,B2003))),'[1]Lookup for use classification'!$A$11,IF(OR(ISNUMBER(SEARCH('[1]Lookup for use classification'!$B$12,B2003)),ISNUMBER(SEARCH('[1]Lookup for use classification'!$C$12,B2003))),'[1]Lookup for use classification'!$A$12,IF(OR(ISNUMBER(SEARCH('[1]Lookup for use classification'!$B$13,B2003)),ISNUMBER(SEARCH('[1]Lookup for use classification'!$C$13,B2003)),ISNUMBER(SEARCH('[1]Lookup for use classification'!$D$13,B2003)),,ISNUMBER(SEARCH('[1]Lookup for use classification'!$C$13,B2003)),ISNUMBER(SEARCH('[1]Lookup for use classification'!$E$13,B2003))),'[1]Lookup for use classification'!$A$13,IF(OR(ISNUMBER(SEARCH('[1]Lookup for use classification'!$B$14,B2003)),ISNUMBER(SEARCH('[1]Lookup for use classification'!$C$14,B2003))),'[1]Lookup for use classification'!$A$14,"Other"))))))))))))</f>
        <v>Other</v>
      </c>
      <c r="D2003" s="27">
        <v>128</v>
      </c>
      <c r="E2003" s="29" t="s">
        <v>6</v>
      </c>
      <c r="F2003" s="29"/>
    </row>
    <row r="2004" spans="1:6">
      <c r="A2004" s="16" t="s">
        <v>462</v>
      </c>
      <c r="B2004" s="26" t="s">
        <v>201</v>
      </c>
      <c r="C2004" s="133" t="str">
        <f>IF(OR(ISNUMBER(SEARCH('[1]Lookup for use classification'!$B$1,B2004)),ISNUMBER(SEARCH('[1]Lookup for use classification'!$C$1,B2004)),ISNUMBER(SEARCH('[1]Lookup for use classification'!$D$1,B2004)),ISNUMBER(SEARCH('[1]Lookup for use classification'!$E$1,B2004))),'[1]Lookup for use classification'!$A$1,IF(ISNUMBER(SEARCH('[1]Lookup for use classification'!$B$2,B2004)),'[1]Lookup for use classification'!$A$2,IF(ISNUMBER(SEARCH('[1]Lookup for use classification'!$B$3,B2004)),'[1]Lookup for use classification'!$A$3,IF(OR(ISNUMBER(SEARCH('[1]Lookup for use classification'!$B$4,B2004)),ISNUMBER(SEARCH('[1]Lookup for use classification'!$C$4,B2004)),ISNUMBER(SEARCH('[1]Lookup for use classification'!$D$4,B2004)),ISNUMBER(SEARCH('[1]Lookup for use classification'!$E$4,B2004))),'[1]Lookup for use classification'!$A$4,IF(OR(ISNUMBER(SEARCH('[1]Lookup for use classification'!$B$5,B2004)),ISNUMBER(SEARCH('[1]Lookup for use classification'!$C$5,B2004)),ISNUMBER(SEARCH('[1]Lookup for use classification'!$D$5,B2004))),'[1]Lookup for use classification'!$A$5,IF(OR(ISNUMBER(SEARCH('[1]Lookup for use classification'!$B$7,B2004)),ISNUMBER(SEARCH('[1]Lookup for use classification'!$C$7,B2004)),ISNUMBER(SEARCH('[1]Lookup for use classification'!$D$7,B2004))),'[1]Lookup for use classification'!$A$7,IF(OR(ISNUMBER(SEARCH('[1]Lookup for use classification'!$B$9,B2004)),ISNUMBER(SEARCH('[1]Lookup for use classification'!$C$9,B2004)),ISNUMBER(SEARCH('[1]Lookup for use classification'!$D$9,B2004)),ISNUMBER(SEARCH('[1]Lookup for use classification'!$E$9,B2004)),ISNUMBER(SEARCH('[1]Lookup for use classification'!$F$9,B2004)),ISNUMBER(SEARCH('[1]Lookup for use classification'!$G$9,B2004)),ISNUMBER(SEARCH('[1]Lookup for use classification'!$H$9,B2004)),ISNUMBER(SEARCH('[1]Lookup for use classification'!$I$9,B2004)),ISNUMBER(SEARCH('[1]Lookup for use classification'!$J$9,B2004)),ISNUMBER(SEARCH('[1]Lookup for use classification'!$K$9,B2004))),'[1]Lookup for use classification'!$A$9,IF(OR(ISNUMBER(SEARCH('[1]Lookup for use classification'!$B$10,B2004)),ISNUMBER(SEARCH('[1]Lookup for use classification'!$C$10,B2004)),ISNUMBER(SEARCH('[1]Lookup for use classification'!$D$10,B2004)),ISNUMBER(SEARCH('[1]Lookup for use classification'!$E$10,B2004)),ISNUMBER(SEARCH('[1]Lookup for use classification'!$F$10,B2004)),ISNUMBER(SEARCH('[1]Lookup for use classification'!$G$10,B2004))),'[1]Lookup for use classification'!$A$10,IF(OR(ISNUMBER(SEARCH('[1]Lookup for use classification'!$B$11,B2004)),ISNUMBER(SEARCH('[1]Lookup for use classification'!$C$11,B2004))),'[1]Lookup for use classification'!$A$11,IF(OR(ISNUMBER(SEARCH('[1]Lookup for use classification'!$B$12,B2004)),ISNUMBER(SEARCH('[1]Lookup for use classification'!$C$12,B2004))),'[1]Lookup for use classification'!$A$12,IF(OR(ISNUMBER(SEARCH('[1]Lookup for use classification'!$B$13,B2004)),ISNUMBER(SEARCH('[1]Lookup for use classification'!$C$13,B2004)),ISNUMBER(SEARCH('[1]Lookup for use classification'!$D$13,B2004)),,ISNUMBER(SEARCH('[1]Lookup for use classification'!$C$13,B2004)),ISNUMBER(SEARCH('[1]Lookup for use classification'!$E$13,B2004))),'[1]Lookup for use classification'!$A$13,IF(OR(ISNUMBER(SEARCH('[1]Lookup for use classification'!$B$14,B2004)),ISNUMBER(SEARCH('[1]Lookup for use classification'!$C$14,B2004))),'[1]Lookup for use classification'!$A$14,"Other"))))))))))))</f>
        <v>Public Safety</v>
      </c>
      <c r="D2004" s="27">
        <v>2025</v>
      </c>
      <c r="E2004" s="29"/>
      <c r="F2004" s="29"/>
    </row>
    <row r="2005" spans="1:6">
      <c r="A2005" s="16" t="s">
        <v>462</v>
      </c>
      <c r="B2005" s="26" t="s">
        <v>58</v>
      </c>
      <c r="C2005" s="133" t="str">
        <f>IF(OR(ISNUMBER(SEARCH('[1]Lookup for use classification'!$B$1,B2005)),ISNUMBER(SEARCH('[1]Lookup for use classification'!$C$1,B2005)),ISNUMBER(SEARCH('[1]Lookup for use classification'!$D$1,B2005)),ISNUMBER(SEARCH('[1]Lookup for use classification'!$E$1,B2005))),'[1]Lookup for use classification'!$A$1,IF(ISNUMBER(SEARCH('[1]Lookup for use classification'!$B$2,B2005)),'[1]Lookup for use classification'!$A$2,IF(ISNUMBER(SEARCH('[1]Lookup for use classification'!$B$3,B2005)),'[1]Lookup for use classification'!$A$3,IF(OR(ISNUMBER(SEARCH('[1]Lookup for use classification'!$B$4,B2005)),ISNUMBER(SEARCH('[1]Lookup for use classification'!$C$4,B2005)),ISNUMBER(SEARCH('[1]Lookup for use classification'!$D$4,B2005)),ISNUMBER(SEARCH('[1]Lookup for use classification'!$E$4,B2005))),'[1]Lookup for use classification'!$A$4,IF(OR(ISNUMBER(SEARCH('[1]Lookup for use classification'!$B$5,B2005)),ISNUMBER(SEARCH('[1]Lookup for use classification'!$C$5,B2005)),ISNUMBER(SEARCH('[1]Lookup for use classification'!$D$5,B2005))),'[1]Lookup for use classification'!$A$5,IF(OR(ISNUMBER(SEARCH('[1]Lookup for use classification'!$B$7,B2005)),ISNUMBER(SEARCH('[1]Lookup for use classification'!$C$7,B2005)),ISNUMBER(SEARCH('[1]Lookup for use classification'!$D$7,B2005))),'[1]Lookup for use classification'!$A$7,IF(OR(ISNUMBER(SEARCH('[1]Lookup for use classification'!$B$9,B2005)),ISNUMBER(SEARCH('[1]Lookup for use classification'!$C$9,B2005)),ISNUMBER(SEARCH('[1]Lookup for use classification'!$D$9,B2005)),ISNUMBER(SEARCH('[1]Lookup for use classification'!$E$9,B2005)),ISNUMBER(SEARCH('[1]Lookup for use classification'!$F$9,B2005)),ISNUMBER(SEARCH('[1]Lookup for use classification'!$G$9,B2005)),ISNUMBER(SEARCH('[1]Lookup for use classification'!$H$9,B2005)),ISNUMBER(SEARCH('[1]Lookup for use classification'!$I$9,B2005)),ISNUMBER(SEARCH('[1]Lookup for use classification'!$J$9,B2005)),ISNUMBER(SEARCH('[1]Lookup for use classification'!$K$9,B2005))),'[1]Lookup for use classification'!$A$9,IF(OR(ISNUMBER(SEARCH('[1]Lookup for use classification'!$B$10,B2005)),ISNUMBER(SEARCH('[1]Lookup for use classification'!$C$10,B2005)),ISNUMBER(SEARCH('[1]Lookup for use classification'!$D$10,B2005)),ISNUMBER(SEARCH('[1]Lookup for use classification'!$E$10,B2005)),ISNUMBER(SEARCH('[1]Lookup for use classification'!$F$10,B2005)),ISNUMBER(SEARCH('[1]Lookup for use classification'!$G$10,B2005))),'[1]Lookup for use classification'!$A$10,IF(OR(ISNUMBER(SEARCH('[1]Lookup for use classification'!$B$11,B2005)),ISNUMBER(SEARCH('[1]Lookup for use classification'!$C$11,B2005))),'[1]Lookup for use classification'!$A$11,IF(OR(ISNUMBER(SEARCH('[1]Lookup for use classification'!$B$12,B2005)),ISNUMBER(SEARCH('[1]Lookup for use classification'!$C$12,B2005))),'[1]Lookup for use classification'!$A$12,IF(OR(ISNUMBER(SEARCH('[1]Lookup for use classification'!$B$13,B2005)),ISNUMBER(SEARCH('[1]Lookup for use classification'!$C$13,B2005)),ISNUMBER(SEARCH('[1]Lookup for use classification'!$D$13,B2005)),,ISNUMBER(SEARCH('[1]Lookup for use classification'!$C$13,B2005)),ISNUMBER(SEARCH('[1]Lookup for use classification'!$E$13,B2005))),'[1]Lookup for use classification'!$A$13,IF(OR(ISNUMBER(SEARCH('[1]Lookup for use classification'!$B$14,B2005)),ISNUMBER(SEARCH('[1]Lookup for use classification'!$C$14,B2005))),'[1]Lookup for use classification'!$A$14,"Other"))))))))))))</f>
        <v>Education - K - 12</v>
      </c>
      <c r="D2005" s="27">
        <v>36150</v>
      </c>
      <c r="E2005" s="29" t="s">
        <v>6</v>
      </c>
      <c r="F2005" s="29"/>
    </row>
    <row r="2006" spans="1:6">
      <c r="A2006" s="16" t="s">
        <v>462</v>
      </c>
      <c r="B2006" s="26" t="s">
        <v>59</v>
      </c>
      <c r="C2006" s="133" t="str">
        <f>IF(OR(ISNUMBER(SEARCH('[1]Lookup for use classification'!$B$1,B2006)),ISNUMBER(SEARCH('[1]Lookup for use classification'!$C$1,B2006)),ISNUMBER(SEARCH('[1]Lookup for use classification'!$D$1,B2006)),ISNUMBER(SEARCH('[1]Lookup for use classification'!$E$1,B2006))),'[1]Lookup for use classification'!$A$1,IF(ISNUMBER(SEARCH('[1]Lookup for use classification'!$B$2,B2006)),'[1]Lookup for use classification'!$A$2,IF(ISNUMBER(SEARCH('[1]Lookup for use classification'!$B$3,B2006)),'[1]Lookup for use classification'!$A$3,IF(OR(ISNUMBER(SEARCH('[1]Lookup for use classification'!$B$4,B2006)),ISNUMBER(SEARCH('[1]Lookup for use classification'!$C$4,B2006)),ISNUMBER(SEARCH('[1]Lookup for use classification'!$D$4,B2006)),ISNUMBER(SEARCH('[1]Lookup for use classification'!$E$4,B2006))),'[1]Lookup for use classification'!$A$4,IF(OR(ISNUMBER(SEARCH('[1]Lookup for use classification'!$B$5,B2006)),ISNUMBER(SEARCH('[1]Lookup for use classification'!$C$5,B2006)),ISNUMBER(SEARCH('[1]Lookup for use classification'!$D$5,B2006))),'[1]Lookup for use classification'!$A$5,IF(OR(ISNUMBER(SEARCH('[1]Lookup for use classification'!$B$7,B2006)),ISNUMBER(SEARCH('[1]Lookup for use classification'!$C$7,B2006)),ISNUMBER(SEARCH('[1]Lookup for use classification'!$D$7,B2006))),'[1]Lookup for use classification'!$A$7,IF(OR(ISNUMBER(SEARCH('[1]Lookup for use classification'!$B$9,B2006)),ISNUMBER(SEARCH('[1]Lookup for use classification'!$C$9,B2006)),ISNUMBER(SEARCH('[1]Lookup for use classification'!$D$9,B2006)),ISNUMBER(SEARCH('[1]Lookup for use classification'!$E$9,B2006)),ISNUMBER(SEARCH('[1]Lookup for use classification'!$F$9,B2006)),ISNUMBER(SEARCH('[1]Lookup for use classification'!$G$9,B2006)),ISNUMBER(SEARCH('[1]Lookup for use classification'!$H$9,B2006)),ISNUMBER(SEARCH('[1]Lookup for use classification'!$I$9,B2006)),ISNUMBER(SEARCH('[1]Lookup for use classification'!$J$9,B2006)),ISNUMBER(SEARCH('[1]Lookup for use classification'!$K$9,B2006))),'[1]Lookup for use classification'!$A$9,IF(OR(ISNUMBER(SEARCH('[1]Lookup for use classification'!$B$10,B2006)),ISNUMBER(SEARCH('[1]Lookup for use classification'!$C$10,B2006)),ISNUMBER(SEARCH('[1]Lookup for use classification'!$D$10,B2006)),ISNUMBER(SEARCH('[1]Lookup for use classification'!$E$10,B2006)),ISNUMBER(SEARCH('[1]Lookup for use classification'!$F$10,B2006)),ISNUMBER(SEARCH('[1]Lookup for use classification'!$G$10,B2006))),'[1]Lookup for use classification'!$A$10,IF(OR(ISNUMBER(SEARCH('[1]Lookup for use classification'!$B$11,B2006)),ISNUMBER(SEARCH('[1]Lookup for use classification'!$C$11,B2006))),'[1]Lookup for use classification'!$A$11,IF(OR(ISNUMBER(SEARCH('[1]Lookup for use classification'!$B$12,B2006)),ISNUMBER(SEARCH('[1]Lookup for use classification'!$C$12,B2006))),'[1]Lookup for use classification'!$A$12,IF(OR(ISNUMBER(SEARCH('[1]Lookup for use classification'!$B$13,B2006)),ISNUMBER(SEARCH('[1]Lookup for use classification'!$C$13,B2006)),ISNUMBER(SEARCH('[1]Lookup for use classification'!$D$13,B2006)),,ISNUMBER(SEARCH('[1]Lookup for use classification'!$C$13,B2006)),ISNUMBER(SEARCH('[1]Lookup for use classification'!$E$13,B2006))),'[1]Lookup for use classification'!$A$13,IF(OR(ISNUMBER(SEARCH('[1]Lookup for use classification'!$B$14,B2006)),ISNUMBER(SEARCH('[1]Lookup for use classification'!$C$14,B2006))),'[1]Lookup for use classification'!$A$14,"Other"))))))))))))</f>
        <v>Other</v>
      </c>
      <c r="D2006" s="27">
        <v>1104</v>
      </c>
      <c r="E2006" s="29"/>
      <c r="F2006" s="29"/>
    </row>
    <row r="2007" spans="1:6">
      <c r="A2007" s="16" t="s">
        <v>462</v>
      </c>
      <c r="B2007" s="26" t="s">
        <v>469</v>
      </c>
      <c r="C2007" s="133" t="str">
        <f>IF(OR(ISNUMBER(SEARCH('[1]Lookup for use classification'!$B$1,B2007)),ISNUMBER(SEARCH('[1]Lookup for use classification'!$C$1,B2007)),ISNUMBER(SEARCH('[1]Lookup for use classification'!$D$1,B2007)),ISNUMBER(SEARCH('[1]Lookup for use classification'!$E$1,B2007))),'[1]Lookup for use classification'!$A$1,IF(ISNUMBER(SEARCH('[1]Lookup for use classification'!$B$2,B2007)),'[1]Lookup for use classification'!$A$2,IF(ISNUMBER(SEARCH('[1]Lookup for use classification'!$B$3,B2007)),'[1]Lookup for use classification'!$A$3,IF(OR(ISNUMBER(SEARCH('[1]Lookup for use classification'!$B$4,B2007)),ISNUMBER(SEARCH('[1]Lookup for use classification'!$C$4,B2007)),ISNUMBER(SEARCH('[1]Lookup for use classification'!$D$4,B2007)),ISNUMBER(SEARCH('[1]Lookup for use classification'!$E$4,B2007))),'[1]Lookup for use classification'!$A$4,IF(OR(ISNUMBER(SEARCH('[1]Lookup for use classification'!$B$5,B2007)),ISNUMBER(SEARCH('[1]Lookup for use classification'!$C$5,B2007)),ISNUMBER(SEARCH('[1]Lookup for use classification'!$D$5,B2007))),'[1]Lookup for use classification'!$A$5,IF(OR(ISNUMBER(SEARCH('[1]Lookup for use classification'!$B$7,B2007)),ISNUMBER(SEARCH('[1]Lookup for use classification'!$C$7,B2007)),ISNUMBER(SEARCH('[1]Lookup for use classification'!$D$7,B2007))),'[1]Lookup for use classification'!$A$7,IF(OR(ISNUMBER(SEARCH('[1]Lookup for use classification'!$B$9,B2007)),ISNUMBER(SEARCH('[1]Lookup for use classification'!$C$9,B2007)),ISNUMBER(SEARCH('[1]Lookup for use classification'!$D$9,B2007)),ISNUMBER(SEARCH('[1]Lookup for use classification'!$E$9,B2007)),ISNUMBER(SEARCH('[1]Lookup for use classification'!$F$9,B2007)),ISNUMBER(SEARCH('[1]Lookup for use classification'!$G$9,B2007)),ISNUMBER(SEARCH('[1]Lookup for use classification'!$H$9,B2007)),ISNUMBER(SEARCH('[1]Lookup for use classification'!$I$9,B2007)),ISNUMBER(SEARCH('[1]Lookup for use classification'!$J$9,B2007)),ISNUMBER(SEARCH('[1]Lookup for use classification'!$K$9,B2007))),'[1]Lookup for use classification'!$A$9,IF(OR(ISNUMBER(SEARCH('[1]Lookup for use classification'!$B$10,B2007)),ISNUMBER(SEARCH('[1]Lookup for use classification'!$C$10,B2007)),ISNUMBER(SEARCH('[1]Lookup for use classification'!$D$10,B2007)),ISNUMBER(SEARCH('[1]Lookup for use classification'!$E$10,B2007)),ISNUMBER(SEARCH('[1]Lookup for use classification'!$F$10,B2007)),ISNUMBER(SEARCH('[1]Lookup for use classification'!$G$10,B2007))),'[1]Lookup for use classification'!$A$10,IF(OR(ISNUMBER(SEARCH('[1]Lookup for use classification'!$B$11,B2007)),ISNUMBER(SEARCH('[1]Lookup for use classification'!$C$11,B2007))),'[1]Lookup for use classification'!$A$11,IF(OR(ISNUMBER(SEARCH('[1]Lookup for use classification'!$B$12,B2007)),ISNUMBER(SEARCH('[1]Lookup for use classification'!$C$12,B2007))),'[1]Lookup for use classification'!$A$12,IF(OR(ISNUMBER(SEARCH('[1]Lookup for use classification'!$B$13,B2007)),ISNUMBER(SEARCH('[1]Lookup for use classification'!$C$13,B2007)),ISNUMBER(SEARCH('[1]Lookup for use classification'!$D$13,B2007)),,ISNUMBER(SEARCH('[1]Lookup for use classification'!$C$13,B2007)),ISNUMBER(SEARCH('[1]Lookup for use classification'!$E$13,B2007))),'[1]Lookup for use classification'!$A$13,IF(OR(ISNUMBER(SEARCH('[1]Lookup for use classification'!$B$14,B2007)),ISNUMBER(SEARCH('[1]Lookup for use classification'!$C$14,B2007))),'[1]Lookup for use classification'!$A$14,"Other"))))))))))))</f>
        <v>Public Safety</v>
      </c>
      <c r="D2007" s="27">
        <v>1600</v>
      </c>
      <c r="E2007" s="29" t="s">
        <v>6</v>
      </c>
      <c r="F2007" s="29"/>
    </row>
    <row r="2008" spans="1:6">
      <c r="A2008" s="16" t="s">
        <v>462</v>
      </c>
      <c r="B2008" s="26" t="s">
        <v>470</v>
      </c>
      <c r="C2008" s="133" t="str">
        <f>IF(OR(ISNUMBER(SEARCH('[1]Lookup for use classification'!$B$1,B2008)),ISNUMBER(SEARCH('[1]Lookup for use classification'!$C$1,B2008)),ISNUMBER(SEARCH('[1]Lookup for use classification'!$D$1,B2008)),ISNUMBER(SEARCH('[1]Lookup for use classification'!$E$1,B2008))),'[1]Lookup for use classification'!$A$1,IF(ISNUMBER(SEARCH('[1]Lookup for use classification'!$B$2,B2008)),'[1]Lookup for use classification'!$A$2,IF(ISNUMBER(SEARCH('[1]Lookup for use classification'!$B$3,B2008)),'[1]Lookup for use classification'!$A$3,IF(OR(ISNUMBER(SEARCH('[1]Lookup for use classification'!$B$4,B2008)),ISNUMBER(SEARCH('[1]Lookup for use classification'!$C$4,B2008)),ISNUMBER(SEARCH('[1]Lookup for use classification'!$D$4,B2008)),ISNUMBER(SEARCH('[1]Lookup for use classification'!$E$4,B2008))),'[1]Lookup for use classification'!$A$4,IF(OR(ISNUMBER(SEARCH('[1]Lookup for use classification'!$B$5,B2008)),ISNUMBER(SEARCH('[1]Lookup for use classification'!$C$5,B2008)),ISNUMBER(SEARCH('[1]Lookup for use classification'!$D$5,B2008))),'[1]Lookup for use classification'!$A$5,IF(OR(ISNUMBER(SEARCH('[1]Lookup for use classification'!$B$7,B2008)),ISNUMBER(SEARCH('[1]Lookup for use classification'!$C$7,B2008)),ISNUMBER(SEARCH('[1]Lookup for use classification'!$D$7,B2008))),'[1]Lookup for use classification'!$A$7,IF(OR(ISNUMBER(SEARCH('[1]Lookup for use classification'!$B$9,B2008)),ISNUMBER(SEARCH('[1]Lookup for use classification'!$C$9,B2008)),ISNUMBER(SEARCH('[1]Lookup for use classification'!$D$9,B2008)),ISNUMBER(SEARCH('[1]Lookup for use classification'!$E$9,B2008)),ISNUMBER(SEARCH('[1]Lookup for use classification'!$F$9,B2008)),ISNUMBER(SEARCH('[1]Lookup for use classification'!$G$9,B2008)),ISNUMBER(SEARCH('[1]Lookup for use classification'!$H$9,B2008)),ISNUMBER(SEARCH('[1]Lookup for use classification'!$I$9,B2008)),ISNUMBER(SEARCH('[1]Lookup for use classification'!$J$9,B2008)),ISNUMBER(SEARCH('[1]Lookup for use classification'!$K$9,B2008))),'[1]Lookup for use classification'!$A$9,IF(OR(ISNUMBER(SEARCH('[1]Lookup for use classification'!$B$10,B2008)),ISNUMBER(SEARCH('[1]Lookup for use classification'!$C$10,B2008)),ISNUMBER(SEARCH('[1]Lookup for use classification'!$D$10,B2008)),ISNUMBER(SEARCH('[1]Lookup for use classification'!$E$10,B2008)),ISNUMBER(SEARCH('[1]Lookup for use classification'!$F$10,B2008)),ISNUMBER(SEARCH('[1]Lookup for use classification'!$G$10,B2008))),'[1]Lookup for use classification'!$A$10,IF(OR(ISNUMBER(SEARCH('[1]Lookup for use classification'!$B$11,B2008)),ISNUMBER(SEARCH('[1]Lookup for use classification'!$C$11,B2008))),'[1]Lookup for use classification'!$A$11,IF(OR(ISNUMBER(SEARCH('[1]Lookup for use classification'!$B$12,B2008)),ISNUMBER(SEARCH('[1]Lookup for use classification'!$C$12,B2008))),'[1]Lookup for use classification'!$A$12,IF(OR(ISNUMBER(SEARCH('[1]Lookup for use classification'!$B$13,B2008)),ISNUMBER(SEARCH('[1]Lookup for use classification'!$C$13,B2008)),ISNUMBER(SEARCH('[1]Lookup for use classification'!$D$13,B2008)),,ISNUMBER(SEARCH('[1]Lookup for use classification'!$C$13,B2008)),ISNUMBER(SEARCH('[1]Lookup for use classification'!$E$13,B2008))),'[1]Lookup for use classification'!$A$13,IF(OR(ISNUMBER(SEARCH('[1]Lookup for use classification'!$B$14,B2008)),ISNUMBER(SEARCH('[1]Lookup for use classification'!$C$14,B2008))),'[1]Lookup for use classification'!$A$14,"Other"))))))))))))</f>
        <v>Office</v>
      </c>
      <c r="D2008" s="27">
        <v>144</v>
      </c>
      <c r="E2008" s="29" t="s">
        <v>6</v>
      </c>
      <c r="F2008" s="29"/>
    </row>
    <row r="2009" spans="1:6">
      <c r="A2009" s="16" t="s">
        <v>462</v>
      </c>
      <c r="B2009" s="26" t="s">
        <v>471</v>
      </c>
      <c r="C2009" s="133" t="str">
        <f>IF(OR(ISNUMBER(SEARCH('[1]Lookup for use classification'!$B$1,B2009)),ISNUMBER(SEARCH('[1]Lookup for use classification'!$C$1,B2009)),ISNUMBER(SEARCH('[1]Lookup for use classification'!$D$1,B2009)),ISNUMBER(SEARCH('[1]Lookup for use classification'!$E$1,B2009))),'[1]Lookup for use classification'!$A$1,IF(ISNUMBER(SEARCH('[1]Lookup for use classification'!$B$2,B2009)),'[1]Lookup for use classification'!$A$2,IF(ISNUMBER(SEARCH('[1]Lookup for use classification'!$B$3,B2009)),'[1]Lookup for use classification'!$A$3,IF(OR(ISNUMBER(SEARCH('[1]Lookup for use classification'!$B$4,B2009)),ISNUMBER(SEARCH('[1]Lookup for use classification'!$C$4,B2009)),ISNUMBER(SEARCH('[1]Lookup for use classification'!$D$4,B2009)),ISNUMBER(SEARCH('[1]Lookup for use classification'!$E$4,B2009))),'[1]Lookup for use classification'!$A$4,IF(OR(ISNUMBER(SEARCH('[1]Lookup for use classification'!$B$5,B2009)),ISNUMBER(SEARCH('[1]Lookup for use classification'!$C$5,B2009)),ISNUMBER(SEARCH('[1]Lookup for use classification'!$D$5,B2009))),'[1]Lookup for use classification'!$A$5,IF(OR(ISNUMBER(SEARCH('[1]Lookup for use classification'!$B$7,B2009)),ISNUMBER(SEARCH('[1]Lookup for use classification'!$C$7,B2009)),ISNUMBER(SEARCH('[1]Lookup for use classification'!$D$7,B2009))),'[1]Lookup for use classification'!$A$7,IF(OR(ISNUMBER(SEARCH('[1]Lookup for use classification'!$B$9,B2009)),ISNUMBER(SEARCH('[1]Lookup for use classification'!$C$9,B2009)),ISNUMBER(SEARCH('[1]Lookup for use classification'!$D$9,B2009)),ISNUMBER(SEARCH('[1]Lookup for use classification'!$E$9,B2009)),ISNUMBER(SEARCH('[1]Lookup for use classification'!$F$9,B2009)),ISNUMBER(SEARCH('[1]Lookup for use classification'!$G$9,B2009)),ISNUMBER(SEARCH('[1]Lookup for use classification'!$H$9,B2009)),ISNUMBER(SEARCH('[1]Lookup for use classification'!$I$9,B2009)),ISNUMBER(SEARCH('[1]Lookup for use classification'!$J$9,B2009)),ISNUMBER(SEARCH('[1]Lookup for use classification'!$K$9,B2009))),'[1]Lookup for use classification'!$A$9,IF(OR(ISNUMBER(SEARCH('[1]Lookup for use classification'!$B$10,B2009)),ISNUMBER(SEARCH('[1]Lookup for use classification'!$C$10,B2009)),ISNUMBER(SEARCH('[1]Lookup for use classification'!$D$10,B2009)),ISNUMBER(SEARCH('[1]Lookup for use classification'!$E$10,B2009)),ISNUMBER(SEARCH('[1]Lookup for use classification'!$F$10,B2009)),ISNUMBER(SEARCH('[1]Lookup for use classification'!$G$10,B2009))),'[1]Lookup for use classification'!$A$10,IF(OR(ISNUMBER(SEARCH('[1]Lookup for use classification'!$B$11,B2009)),ISNUMBER(SEARCH('[1]Lookup for use classification'!$C$11,B2009))),'[1]Lookup for use classification'!$A$11,IF(OR(ISNUMBER(SEARCH('[1]Lookup for use classification'!$B$12,B2009)),ISNUMBER(SEARCH('[1]Lookup for use classification'!$C$12,B2009))),'[1]Lookup for use classification'!$A$12,IF(OR(ISNUMBER(SEARCH('[1]Lookup for use classification'!$B$13,B2009)),ISNUMBER(SEARCH('[1]Lookup for use classification'!$C$13,B2009)),ISNUMBER(SEARCH('[1]Lookup for use classification'!$D$13,B2009)),,ISNUMBER(SEARCH('[1]Lookup for use classification'!$C$13,B2009)),ISNUMBER(SEARCH('[1]Lookup for use classification'!$E$13,B2009))),'[1]Lookup for use classification'!$A$13,IF(OR(ISNUMBER(SEARCH('[1]Lookup for use classification'!$B$14,B2009)),ISNUMBER(SEARCH('[1]Lookup for use classification'!$C$14,B2009))),'[1]Lookup for use classification'!$A$14,"Other"))))))))))))</f>
        <v>Water &amp; Sewer</v>
      </c>
      <c r="D2009" s="27">
        <v>800</v>
      </c>
      <c r="E2009" s="29" t="s">
        <v>6</v>
      </c>
      <c r="F2009" s="29"/>
    </row>
    <row r="2010" spans="1:6">
      <c r="A2010" s="16" t="s">
        <v>472</v>
      </c>
      <c r="B2010" s="26" t="s">
        <v>473</v>
      </c>
      <c r="C2010" s="133" t="str">
        <f>IF(OR(ISNUMBER(SEARCH('[1]Lookup for use classification'!$B$1,B2010)),ISNUMBER(SEARCH('[1]Lookup for use classification'!$C$1,B2010)),ISNUMBER(SEARCH('[1]Lookup for use classification'!$D$1,B2010)),ISNUMBER(SEARCH('[1]Lookup for use classification'!$E$1,B2010))),'[1]Lookup for use classification'!$A$1,IF(ISNUMBER(SEARCH('[1]Lookup for use classification'!$B$2,B2010)),'[1]Lookup for use classification'!$A$2,IF(ISNUMBER(SEARCH('[1]Lookup for use classification'!$B$3,B2010)),'[1]Lookup for use classification'!$A$3,IF(OR(ISNUMBER(SEARCH('[1]Lookup for use classification'!$B$4,B2010)),ISNUMBER(SEARCH('[1]Lookup for use classification'!$C$4,B2010)),ISNUMBER(SEARCH('[1]Lookup for use classification'!$D$4,B2010)),ISNUMBER(SEARCH('[1]Lookup for use classification'!$E$4,B2010))),'[1]Lookup for use classification'!$A$4,IF(OR(ISNUMBER(SEARCH('[1]Lookup for use classification'!$B$5,B2010)),ISNUMBER(SEARCH('[1]Lookup for use classification'!$C$5,B2010)),ISNUMBER(SEARCH('[1]Lookup for use classification'!$D$5,B2010))),'[1]Lookup for use classification'!$A$5,IF(OR(ISNUMBER(SEARCH('[1]Lookup for use classification'!$B$7,B2010)),ISNUMBER(SEARCH('[1]Lookup for use classification'!$C$7,B2010)),ISNUMBER(SEARCH('[1]Lookup for use classification'!$D$7,B2010))),'[1]Lookup for use classification'!$A$7,IF(OR(ISNUMBER(SEARCH('[1]Lookup for use classification'!$B$9,B2010)),ISNUMBER(SEARCH('[1]Lookup for use classification'!$C$9,B2010)),ISNUMBER(SEARCH('[1]Lookup for use classification'!$D$9,B2010)),ISNUMBER(SEARCH('[1]Lookup for use classification'!$E$9,B2010)),ISNUMBER(SEARCH('[1]Lookup for use classification'!$F$9,B2010)),ISNUMBER(SEARCH('[1]Lookup for use classification'!$G$9,B2010)),ISNUMBER(SEARCH('[1]Lookup for use classification'!$H$9,B2010)),ISNUMBER(SEARCH('[1]Lookup for use classification'!$I$9,B2010)),ISNUMBER(SEARCH('[1]Lookup for use classification'!$J$9,B2010)),ISNUMBER(SEARCH('[1]Lookup for use classification'!$K$9,B2010))),'[1]Lookup for use classification'!$A$9,IF(OR(ISNUMBER(SEARCH('[1]Lookup for use classification'!$B$10,B2010)),ISNUMBER(SEARCH('[1]Lookup for use classification'!$C$10,B2010)),ISNUMBER(SEARCH('[1]Lookup for use classification'!$D$10,B2010)),ISNUMBER(SEARCH('[1]Lookup for use classification'!$E$10,B2010)),ISNUMBER(SEARCH('[1]Lookup for use classification'!$F$10,B2010)),ISNUMBER(SEARCH('[1]Lookup for use classification'!$G$10,B2010))),'[1]Lookup for use classification'!$A$10,IF(OR(ISNUMBER(SEARCH('[1]Lookup for use classification'!$B$11,B2010)),ISNUMBER(SEARCH('[1]Lookup for use classification'!$C$11,B2010))),'[1]Lookup for use classification'!$A$11,IF(OR(ISNUMBER(SEARCH('[1]Lookup for use classification'!$B$12,B2010)),ISNUMBER(SEARCH('[1]Lookup for use classification'!$C$12,B2010))),'[1]Lookup for use classification'!$A$12,IF(OR(ISNUMBER(SEARCH('[1]Lookup for use classification'!$B$13,B2010)),ISNUMBER(SEARCH('[1]Lookup for use classification'!$C$13,B2010)),ISNUMBER(SEARCH('[1]Lookup for use classification'!$D$13,B2010)),,ISNUMBER(SEARCH('[1]Lookup for use classification'!$C$13,B2010)),ISNUMBER(SEARCH('[1]Lookup for use classification'!$E$13,B2010))),'[1]Lookup for use classification'!$A$13,IF(OR(ISNUMBER(SEARCH('[1]Lookup for use classification'!$B$14,B2010)),ISNUMBER(SEARCH('[1]Lookup for use classification'!$C$14,B2010))),'[1]Lookup for use classification'!$A$14,"Other"))))))))))))</f>
        <v>Public Assembly</v>
      </c>
      <c r="D2010" s="27"/>
      <c r="E2010" s="29"/>
      <c r="F2010" s="29"/>
    </row>
    <row r="2011" spans="1:6">
      <c r="A2011" s="16" t="s">
        <v>472</v>
      </c>
      <c r="B2011" s="26" t="s">
        <v>147</v>
      </c>
      <c r="C2011" s="133" t="str">
        <f>IF(OR(ISNUMBER(SEARCH('[1]Lookup for use classification'!$B$1,B2011)),ISNUMBER(SEARCH('[1]Lookup for use classification'!$C$1,B2011)),ISNUMBER(SEARCH('[1]Lookup for use classification'!$D$1,B2011)),ISNUMBER(SEARCH('[1]Lookup for use classification'!$E$1,B2011))),'[1]Lookup for use classification'!$A$1,IF(ISNUMBER(SEARCH('[1]Lookup for use classification'!$B$2,B2011)),'[1]Lookup for use classification'!$A$2,IF(ISNUMBER(SEARCH('[1]Lookup for use classification'!$B$3,B2011)),'[1]Lookup for use classification'!$A$3,IF(OR(ISNUMBER(SEARCH('[1]Lookup for use classification'!$B$4,B2011)),ISNUMBER(SEARCH('[1]Lookup for use classification'!$C$4,B2011)),ISNUMBER(SEARCH('[1]Lookup for use classification'!$D$4,B2011)),ISNUMBER(SEARCH('[1]Lookup for use classification'!$E$4,B2011))),'[1]Lookup for use classification'!$A$4,IF(OR(ISNUMBER(SEARCH('[1]Lookup for use classification'!$B$5,B2011)),ISNUMBER(SEARCH('[1]Lookup for use classification'!$C$5,B2011)),ISNUMBER(SEARCH('[1]Lookup for use classification'!$D$5,B2011))),'[1]Lookup for use classification'!$A$5,IF(OR(ISNUMBER(SEARCH('[1]Lookup for use classification'!$B$7,B2011)),ISNUMBER(SEARCH('[1]Lookup for use classification'!$C$7,B2011)),ISNUMBER(SEARCH('[1]Lookup for use classification'!$D$7,B2011))),'[1]Lookup for use classification'!$A$7,IF(OR(ISNUMBER(SEARCH('[1]Lookup for use classification'!$B$9,B2011)),ISNUMBER(SEARCH('[1]Lookup for use classification'!$C$9,B2011)),ISNUMBER(SEARCH('[1]Lookup for use classification'!$D$9,B2011)),ISNUMBER(SEARCH('[1]Lookup for use classification'!$E$9,B2011)),ISNUMBER(SEARCH('[1]Lookup for use classification'!$F$9,B2011)),ISNUMBER(SEARCH('[1]Lookup for use classification'!$G$9,B2011)),ISNUMBER(SEARCH('[1]Lookup for use classification'!$H$9,B2011)),ISNUMBER(SEARCH('[1]Lookup for use classification'!$I$9,B2011)),ISNUMBER(SEARCH('[1]Lookup for use classification'!$J$9,B2011)),ISNUMBER(SEARCH('[1]Lookup for use classification'!$K$9,B2011))),'[1]Lookup for use classification'!$A$9,IF(OR(ISNUMBER(SEARCH('[1]Lookup for use classification'!$B$10,B2011)),ISNUMBER(SEARCH('[1]Lookup for use classification'!$C$10,B2011)),ISNUMBER(SEARCH('[1]Lookup for use classification'!$D$10,B2011)),ISNUMBER(SEARCH('[1]Lookup for use classification'!$E$10,B2011)),ISNUMBER(SEARCH('[1]Lookup for use classification'!$F$10,B2011)),ISNUMBER(SEARCH('[1]Lookup for use classification'!$G$10,B2011))),'[1]Lookup for use classification'!$A$10,IF(OR(ISNUMBER(SEARCH('[1]Lookup for use classification'!$B$11,B2011)),ISNUMBER(SEARCH('[1]Lookup for use classification'!$C$11,B2011))),'[1]Lookup for use classification'!$A$11,IF(OR(ISNUMBER(SEARCH('[1]Lookup for use classification'!$B$12,B2011)),ISNUMBER(SEARCH('[1]Lookup for use classification'!$C$12,B2011))),'[1]Lookup for use classification'!$A$12,IF(OR(ISNUMBER(SEARCH('[1]Lookup for use classification'!$B$13,B2011)),ISNUMBER(SEARCH('[1]Lookup for use classification'!$C$13,B2011)),ISNUMBER(SEARCH('[1]Lookup for use classification'!$D$13,B2011)),,ISNUMBER(SEARCH('[1]Lookup for use classification'!$C$13,B2011)),ISNUMBER(SEARCH('[1]Lookup for use classification'!$E$13,B2011))),'[1]Lookup for use classification'!$A$13,IF(OR(ISNUMBER(SEARCH('[1]Lookup for use classification'!$B$14,B2011)),ISNUMBER(SEARCH('[1]Lookup for use classification'!$C$14,B2011))),'[1]Lookup for use classification'!$A$14,"Other"))))))))))))</f>
        <v>Health Care - Hospitals</v>
      </c>
      <c r="D2011" s="27"/>
      <c r="E2011" s="29"/>
      <c r="F2011" s="29"/>
    </row>
    <row r="2012" spans="1:6">
      <c r="A2012" s="16" t="s">
        <v>472</v>
      </c>
      <c r="B2012" s="26" t="s">
        <v>474</v>
      </c>
      <c r="C2012" s="133" t="str">
        <f>IF(OR(ISNUMBER(SEARCH('[1]Lookup for use classification'!$B$1,B2012)),ISNUMBER(SEARCH('[1]Lookup for use classification'!$C$1,B2012)),ISNUMBER(SEARCH('[1]Lookup for use classification'!$D$1,B2012)),ISNUMBER(SEARCH('[1]Lookup for use classification'!$E$1,B2012))),'[1]Lookup for use classification'!$A$1,IF(ISNUMBER(SEARCH('[1]Lookup for use classification'!$B$2,B2012)),'[1]Lookup for use classification'!$A$2,IF(ISNUMBER(SEARCH('[1]Lookup for use classification'!$B$3,B2012)),'[1]Lookup for use classification'!$A$3,IF(OR(ISNUMBER(SEARCH('[1]Lookup for use classification'!$B$4,B2012)),ISNUMBER(SEARCH('[1]Lookup for use classification'!$C$4,B2012)),ISNUMBER(SEARCH('[1]Lookup for use classification'!$D$4,B2012)),ISNUMBER(SEARCH('[1]Lookup for use classification'!$E$4,B2012))),'[1]Lookup for use classification'!$A$4,IF(OR(ISNUMBER(SEARCH('[1]Lookup for use classification'!$B$5,B2012)),ISNUMBER(SEARCH('[1]Lookup for use classification'!$C$5,B2012)),ISNUMBER(SEARCH('[1]Lookup for use classification'!$D$5,B2012))),'[1]Lookup for use classification'!$A$5,IF(OR(ISNUMBER(SEARCH('[1]Lookup for use classification'!$B$7,B2012)),ISNUMBER(SEARCH('[1]Lookup for use classification'!$C$7,B2012)),ISNUMBER(SEARCH('[1]Lookup for use classification'!$D$7,B2012))),'[1]Lookup for use classification'!$A$7,IF(OR(ISNUMBER(SEARCH('[1]Lookup for use classification'!$B$9,B2012)),ISNUMBER(SEARCH('[1]Lookup for use classification'!$C$9,B2012)),ISNUMBER(SEARCH('[1]Lookup for use classification'!$D$9,B2012)),ISNUMBER(SEARCH('[1]Lookup for use classification'!$E$9,B2012)),ISNUMBER(SEARCH('[1]Lookup for use classification'!$F$9,B2012)),ISNUMBER(SEARCH('[1]Lookup for use classification'!$G$9,B2012)),ISNUMBER(SEARCH('[1]Lookup for use classification'!$H$9,B2012)),ISNUMBER(SEARCH('[1]Lookup for use classification'!$I$9,B2012)),ISNUMBER(SEARCH('[1]Lookup for use classification'!$J$9,B2012)),ISNUMBER(SEARCH('[1]Lookup for use classification'!$K$9,B2012))),'[1]Lookup for use classification'!$A$9,IF(OR(ISNUMBER(SEARCH('[1]Lookup for use classification'!$B$10,B2012)),ISNUMBER(SEARCH('[1]Lookup for use classification'!$C$10,B2012)),ISNUMBER(SEARCH('[1]Lookup for use classification'!$D$10,B2012)),ISNUMBER(SEARCH('[1]Lookup for use classification'!$E$10,B2012)),ISNUMBER(SEARCH('[1]Lookup for use classification'!$F$10,B2012)),ISNUMBER(SEARCH('[1]Lookup for use classification'!$G$10,B2012))),'[1]Lookup for use classification'!$A$10,IF(OR(ISNUMBER(SEARCH('[1]Lookup for use classification'!$B$11,B2012)),ISNUMBER(SEARCH('[1]Lookup for use classification'!$C$11,B2012))),'[1]Lookup for use classification'!$A$11,IF(OR(ISNUMBER(SEARCH('[1]Lookup for use classification'!$B$12,B2012)),ISNUMBER(SEARCH('[1]Lookup for use classification'!$C$12,B2012))),'[1]Lookup for use classification'!$A$12,IF(OR(ISNUMBER(SEARCH('[1]Lookup for use classification'!$B$13,B2012)),ISNUMBER(SEARCH('[1]Lookup for use classification'!$C$13,B2012)),ISNUMBER(SEARCH('[1]Lookup for use classification'!$D$13,B2012)),,ISNUMBER(SEARCH('[1]Lookup for use classification'!$C$13,B2012)),ISNUMBER(SEARCH('[1]Lookup for use classification'!$E$13,B2012))),'[1]Lookup for use classification'!$A$13,IF(OR(ISNUMBER(SEARCH('[1]Lookup for use classification'!$B$14,B2012)),ISNUMBER(SEARCH('[1]Lookup for use classification'!$C$14,B2012))),'[1]Lookup for use classification'!$A$14,"Other"))))))))))))</f>
        <v>Public Safety</v>
      </c>
      <c r="D2012" s="27"/>
      <c r="E2012" s="45"/>
      <c r="F2012" s="29"/>
    </row>
    <row r="2013" spans="1:6">
      <c r="A2013" s="16" t="s">
        <v>472</v>
      </c>
      <c r="B2013" s="26" t="s">
        <v>475</v>
      </c>
      <c r="C2013" s="133" t="str">
        <f>IF(OR(ISNUMBER(SEARCH('[1]Lookup for use classification'!$B$1,B2013)),ISNUMBER(SEARCH('[1]Lookup for use classification'!$C$1,B2013)),ISNUMBER(SEARCH('[1]Lookup for use classification'!$D$1,B2013)),ISNUMBER(SEARCH('[1]Lookup for use classification'!$E$1,B2013))),'[1]Lookup for use classification'!$A$1,IF(ISNUMBER(SEARCH('[1]Lookup for use classification'!$B$2,B2013)),'[1]Lookup for use classification'!$A$2,IF(ISNUMBER(SEARCH('[1]Lookup for use classification'!$B$3,B2013)),'[1]Lookup for use classification'!$A$3,IF(OR(ISNUMBER(SEARCH('[1]Lookup for use classification'!$B$4,B2013)),ISNUMBER(SEARCH('[1]Lookup for use classification'!$C$4,B2013)),ISNUMBER(SEARCH('[1]Lookup for use classification'!$D$4,B2013)),ISNUMBER(SEARCH('[1]Lookup for use classification'!$E$4,B2013))),'[1]Lookup for use classification'!$A$4,IF(OR(ISNUMBER(SEARCH('[1]Lookup for use classification'!$B$5,B2013)),ISNUMBER(SEARCH('[1]Lookup for use classification'!$C$5,B2013)),ISNUMBER(SEARCH('[1]Lookup for use classification'!$D$5,B2013))),'[1]Lookup for use classification'!$A$5,IF(OR(ISNUMBER(SEARCH('[1]Lookup for use classification'!$B$7,B2013)),ISNUMBER(SEARCH('[1]Lookup for use classification'!$C$7,B2013)),ISNUMBER(SEARCH('[1]Lookup for use classification'!$D$7,B2013))),'[1]Lookup for use classification'!$A$7,IF(OR(ISNUMBER(SEARCH('[1]Lookup for use classification'!$B$9,B2013)),ISNUMBER(SEARCH('[1]Lookup for use classification'!$C$9,B2013)),ISNUMBER(SEARCH('[1]Lookup for use classification'!$D$9,B2013)),ISNUMBER(SEARCH('[1]Lookup for use classification'!$E$9,B2013)),ISNUMBER(SEARCH('[1]Lookup for use classification'!$F$9,B2013)),ISNUMBER(SEARCH('[1]Lookup for use classification'!$G$9,B2013)),ISNUMBER(SEARCH('[1]Lookup for use classification'!$H$9,B2013)),ISNUMBER(SEARCH('[1]Lookup for use classification'!$I$9,B2013)),ISNUMBER(SEARCH('[1]Lookup for use classification'!$J$9,B2013)),ISNUMBER(SEARCH('[1]Lookup for use classification'!$K$9,B2013))),'[1]Lookup for use classification'!$A$9,IF(OR(ISNUMBER(SEARCH('[1]Lookup for use classification'!$B$10,B2013)),ISNUMBER(SEARCH('[1]Lookup for use classification'!$C$10,B2013)),ISNUMBER(SEARCH('[1]Lookup for use classification'!$D$10,B2013)),ISNUMBER(SEARCH('[1]Lookup for use classification'!$E$10,B2013)),ISNUMBER(SEARCH('[1]Lookup for use classification'!$F$10,B2013)),ISNUMBER(SEARCH('[1]Lookup for use classification'!$G$10,B2013))),'[1]Lookup for use classification'!$A$10,IF(OR(ISNUMBER(SEARCH('[1]Lookup for use classification'!$B$11,B2013)),ISNUMBER(SEARCH('[1]Lookup for use classification'!$C$11,B2013))),'[1]Lookup for use classification'!$A$11,IF(OR(ISNUMBER(SEARCH('[1]Lookup for use classification'!$B$12,B2013)),ISNUMBER(SEARCH('[1]Lookup for use classification'!$C$12,B2013))),'[1]Lookup for use classification'!$A$12,IF(OR(ISNUMBER(SEARCH('[1]Lookup for use classification'!$B$13,B2013)),ISNUMBER(SEARCH('[1]Lookup for use classification'!$C$13,B2013)),ISNUMBER(SEARCH('[1]Lookup for use classification'!$D$13,B2013)),,ISNUMBER(SEARCH('[1]Lookup for use classification'!$C$13,B2013)),ISNUMBER(SEARCH('[1]Lookup for use classification'!$E$13,B2013))),'[1]Lookup for use classification'!$A$13,IF(OR(ISNUMBER(SEARCH('[1]Lookup for use classification'!$B$14,B2013)),ISNUMBER(SEARCH('[1]Lookup for use classification'!$C$14,B2013))),'[1]Lookup for use classification'!$A$14,"Other"))))))))))))</f>
        <v>Office</v>
      </c>
      <c r="D2013" s="27">
        <v>320</v>
      </c>
      <c r="E2013" s="29"/>
      <c r="F2013" s="29"/>
    </row>
    <row r="2014" spans="1:6">
      <c r="A2014" s="16" t="s">
        <v>472</v>
      </c>
      <c r="B2014" s="26" t="s">
        <v>296</v>
      </c>
      <c r="C2014" s="133" t="str">
        <f>IF(OR(ISNUMBER(SEARCH('[1]Lookup for use classification'!$B$1,B2014)),ISNUMBER(SEARCH('[1]Lookup for use classification'!$C$1,B2014)),ISNUMBER(SEARCH('[1]Lookup for use classification'!$D$1,B2014)),ISNUMBER(SEARCH('[1]Lookup for use classification'!$E$1,B2014))),'[1]Lookup for use classification'!$A$1,IF(ISNUMBER(SEARCH('[1]Lookup for use classification'!$B$2,B2014)),'[1]Lookup for use classification'!$A$2,IF(ISNUMBER(SEARCH('[1]Lookup for use classification'!$B$3,B2014)),'[1]Lookup for use classification'!$A$3,IF(OR(ISNUMBER(SEARCH('[1]Lookup for use classification'!$B$4,B2014)),ISNUMBER(SEARCH('[1]Lookup for use classification'!$C$4,B2014)),ISNUMBER(SEARCH('[1]Lookup for use classification'!$D$4,B2014)),ISNUMBER(SEARCH('[1]Lookup for use classification'!$E$4,B2014))),'[1]Lookup for use classification'!$A$4,IF(OR(ISNUMBER(SEARCH('[1]Lookup for use classification'!$B$5,B2014)),ISNUMBER(SEARCH('[1]Lookup for use classification'!$C$5,B2014)),ISNUMBER(SEARCH('[1]Lookup for use classification'!$D$5,B2014))),'[1]Lookup for use classification'!$A$5,IF(OR(ISNUMBER(SEARCH('[1]Lookup for use classification'!$B$7,B2014)),ISNUMBER(SEARCH('[1]Lookup for use classification'!$C$7,B2014)),ISNUMBER(SEARCH('[1]Lookup for use classification'!$D$7,B2014))),'[1]Lookup for use classification'!$A$7,IF(OR(ISNUMBER(SEARCH('[1]Lookup for use classification'!$B$9,B2014)),ISNUMBER(SEARCH('[1]Lookup for use classification'!$C$9,B2014)),ISNUMBER(SEARCH('[1]Lookup for use classification'!$D$9,B2014)),ISNUMBER(SEARCH('[1]Lookup for use classification'!$E$9,B2014)),ISNUMBER(SEARCH('[1]Lookup for use classification'!$F$9,B2014)),ISNUMBER(SEARCH('[1]Lookup for use classification'!$G$9,B2014)),ISNUMBER(SEARCH('[1]Lookup for use classification'!$H$9,B2014)),ISNUMBER(SEARCH('[1]Lookup for use classification'!$I$9,B2014)),ISNUMBER(SEARCH('[1]Lookup for use classification'!$J$9,B2014)),ISNUMBER(SEARCH('[1]Lookup for use classification'!$K$9,B2014))),'[1]Lookup for use classification'!$A$9,IF(OR(ISNUMBER(SEARCH('[1]Lookup for use classification'!$B$10,B2014)),ISNUMBER(SEARCH('[1]Lookup for use classification'!$C$10,B2014)),ISNUMBER(SEARCH('[1]Lookup for use classification'!$D$10,B2014)),ISNUMBER(SEARCH('[1]Lookup for use classification'!$E$10,B2014)),ISNUMBER(SEARCH('[1]Lookup for use classification'!$F$10,B2014)),ISNUMBER(SEARCH('[1]Lookup for use classification'!$G$10,B2014))),'[1]Lookup for use classification'!$A$10,IF(OR(ISNUMBER(SEARCH('[1]Lookup for use classification'!$B$11,B2014)),ISNUMBER(SEARCH('[1]Lookup for use classification'!$C$11,B2014))),'[1]Lookup for use classification'!$A$11,IF(OR(ISNUMBER(SEARCH('[1]Lookup for use classification'!$B$12,B2014)),ISNUMBER(SEARCH('[1]Lookup for use classification'!$C$12,B2014))),'[1]Lookup for use classification'!$A$12,IF(OR(ISNUMBER(SEARCH('[1]Lookup for use classification'!$B$13,B2014)),ISNUMBER(SEARCH('[1]Lookup for use classification'!$C$13,B2014)),ISNUMBER(SEARCH('[1]Lookup for use classification'!$D$13,B2014)),,ISNUMBER(SEARCH('[1]Lookup for use classification'!$C$13,B2014)),ISNUMBER(SEARCH('[1]Lookup for use classification'!$E$13,B2014))),'[1]Lookup for use classification'!$A$13,IF(OR(ISNUMBER(SEARCH('[1]Lookup for use classification'!$B$14,B2014)),ISNUMBER(SEARCH('[1]Lookup for use classification'!$C$14,B2014))),'[1]Lookup for use classification'!$A$14,"Other"))))))))))))</f>
        <v>Education - K - 12</v>
      </c>
      <c r="D2014" s="27"/>
      <c r="E2014" s="29"/>
      <c r="F2014" s="29"/>
    </row>
    <row r="2015" spans="1:6">
      <c r="A2015" s="16" t="s">
        <v>472</v>
      </c>
      <c r="B2015" s="26" t="s">
        <v>476</v>
      </c>
      <c r="C2015" s="133" t="str">
        <f>IF(OR(ISNUMBER(SEARCH('[1]Lookup for use classification'!$B$1,B2015)),ISNUMBER(SEARCH('[1]Lookup for use classification'!$C$1,B2015)),ISNUMBER(SEARCH('[1]Lookup for use classification'!$D$1,B2015)),ISNUMBER(SEARCH('[1]Lookup for use classification'!$E$1,B2015))),'[1]Lookup for use classification'!$A$1,IF(ISNUMBER(SEARCH('[1]Lookup for use classification'!$B$2,B2015)),'[1]Lookup for use classification'!$A$2,IF(ISNUMBER(SEARCH('[1]Lookup for use classification'!$B$3,B2015)),'[1]Lookup for use classification'!$A$3,IF(OR(ISNUMBER(SEARCH('[1]Lookup for use classification'!$B$4,B2015)),ISNUMBER(SEARCH('[1]Lookup for use classification'!$C$4,B2015)),ISNUMBER(SEARCH('[1]Lookup for use classification'!$D$4,B2015)),ISNUMBER(SEARCH('[1]Lookup for use classification'!$E$4,B2015))),'[1]Lookup for use classification'!$A$4,IF(OR(ISNUMBER(SEARCH('[1]Lookup for use classification'!$B$5,B2015)),ISNUMBER(SEARCH('[1]Lookup for use classification'!$C$5,B2015)),ISNUMBER(SEARCH('[1]Lookup for use classification'!$D$5,B2015))),'[1]Lookup for use classification'!$A$5,IF(OR(ISNUMBER(SEARCH('[1]Lookup for use classification'!$B$7,B2015)),ISNUMBER(SEARCH('[1]Lookup for use classification'!$C$7,B2015)),ISNUMBER(SEARCH('[1]Lookup for use classification'!$D$7,B2015))),'[1]Lookup for use classification'!$A$7,IF(OR(ISNUMBER(SEARCH('[1]Lookup for use classification'!$B$9,B2015)),ISNUMBER(SEARCH('[1]Lookup for use classification'!$C$9,B2015)),ISNUMBER(SEARCH('[1]Lookup for use classification'!$D$9,B2015)),ISNUMBER(SEARCH('[1]Lookup for use classification'!$E$9,B2015)),ISNUMBER(SEARCH('[1]Lookup for use classification'!$F$9,B2015)),ISNUMBER(SEARCH('[1]Lookup for use classification'!$G$9,B2015)),ISNUMBER(SEARCH('[1]Lookup for use classification'!$H$9,B2015)),ISNUMBER(SEARCH('[1]Lookup for use classification'!$I$9,B2015)),ISNUMBER(SEARCH('[1]Lookup for use classification'!$J$9,B2015)),ISNUMBER(SEARCH('[1]Lookup for use classification'!$K$9,B2015))),'[1]Lookup for use classification'!$A$9,IF(OR(ISNUMBER(SEARCH('[1]Lookup for use classification'!$B$10,B2015)),ISNUMBER(SEARCH('[1]Lookup for use classification'!$C$10,B2015)),ISNUMBER(SEARCH('[1]Lookup for use classification'!$D$10,B2015)),ISNUMBER(SEARCH('[1]Lookup for use classification'!$E$10,B2015)),ISNUMBER(SEARCH('[1]Lookup for use classification'!$F$10,B2015)),ISNUMBER(SEARCH('[1]Lookup for use classification'!$G$10,B2015))),'[1]Lookup for use classification'!$A$10,IF(OR(ISNUMBER(SEARCH('[1]Lookup for use classification'!$B$11,B2015)),ISNUMBER(SEARCH('[1]Lookup for use classification'!$C$11,B2015))),'[1]Lookup for use classification'!$A$11,IF(OR(ISNUMBER(SEARCH('[1]Lookup for use classification'!$B$12,B2015)),ISNUMBER(SEARCH('[1]Lookup for use classification'!$C$12,B2015))),'[1]Lookup for use classification'!$A$12,IF(OR(ISNUMBER(SEARCH('[1]Lookup for use classification'!$B$13,B2015)),ISNUMBER(SEARCH('[1]Lookup for use classification'!$C$13,B2015)),ISNUMBER(SEARCH('[1]Lookup for use classification'!$D$13,B2015)),,ISNUMBER(SEARCH('[1]Lookup for use classification'!$C$13,B2015)),ISNUMBER(SEARCH('[1]Lookup for use classification'!$E$13,B2015))),'[1]Lookup for use classification'!$A$13,IF(OR(ISNUMBER(SEARCH('[1]Lookup for use classification'!$B$14,B2015)),ISNUMBER(SEARCH('[1]Lookup for use classification'!$C$14,B2015))),'[1]Lookup for use classification'!$A$14,"Other"))))))))))))</f>
        <v>Education - K - 12</v>
      </c>
      <c r="D2015" s="27"/>
      <c r="E2015" s="29"/>
      <c r="F2015" s="29"/>
    </row>
    <row r="2016" spans="1:6">
      <c r="A2016" s="16" t="s">
        <v>472</v>
      </c>
      <c r="B2016" s="26" t="s">
        <v>255</v>
      </c>
      <c r="C2016" s="133" t="str">
        <f>IF(OR(ISNUMBER(SEARCH('[1]Lookup for use classification'!$B$1,B2016)),ISNUMBER(SEARCH('[1]Lookup for use classification'!$C$1,B2016)),ISNUMBER(SEARCH('[1]Lookup for use classification'!$D$1,B2016)),ISNUMBER(SEARCH('[1]Lookup for use classification'!$E$1,B2016))),'[1]Lookup for use classification'!$A$1,IF(ISNUMBER(SEARCH('[1]Lookup for use classification'!$B$2,B2016)),'[1]Lookup for use classification'!$A$2,IF(ISNUMBER(SEARCH('[1]Lookup for use classification'!$B$3,B2016)),'[1]Lookup for use classification'!$A$3,IF(OR(ISNUMBER(SEARCH('[1]Lookup for use classification'!$B$4,B2016)),ISNUMBER(SEARCH('[1]Lookup for use classification'!$C$4,B2016)),ISNUMBER(SEARCH('[1]Lookup for use classification'!$D$4,B2016)),ISNUMBER(SEARCH('[1]Lookup for use classification'!$E$4,B2016))),'[1]Lookup for use classification'!$A$4,IF(OR(ISNUMBER(SEARCH('[1]Lookup for use classification'!$B$5,B2016)),ISNUMBER(SEARCH('[1]Lookup for use classification'!$C$5,B2016)),ISNUMBER(SEARCH('[1]Lookup for use classification'!$D$5,B2016))),'[1]Lookup for use classification'!$A$5,IF(OR(ISNUMBER(SEARCH('[1]Lookup for use classification'!$B$7,B2016)),ISNUMBER(SEARCH('[1]Lookup for use classification'!$C$7,B2016)),ISNUMBER(SEARCH('[1]Lookup for use classification'!$D$7,B2016))),'[1]Lookup for use classification'!$A$7,IF(OR(ISNUMBER(SEARCH('[1]Lookup for use classification'!$B$9,B2016)),ISNUMBER(SEARCH('[1]Lookup for use classification'!$C$9,B2016)),ISNUMBER(SEARCH('[1]Lookup for use classification'!$D$9,B2016)),ISNUMBER(SEARCH('[1]Lookup for use classification'!$E$9,B2016)),ISNUMBER(SEARCH('[1]Lookup for use classification'!$F$9,B2016)),ISNUMBER(SEARCH('[1]Lookup for use classification'!$G$9,B2016)),ISNUMBER(SEARCH('[1]Lookup for use classification'!$H$9,B2016)),ISNUMBER(SEARCH('[1]Lookup for use classification'!$I$9,B2016)),ISNUMBER(SEARCH('[1]Lookup for use classification'!$J$9,B2016)),ISNUMBER(SEARCH('[1]Lookup for use classification'!$K$9,B2016))),'[1]Lookup for use classification'!$A$9,IF(OR(ISNUMBER(SEARCH('[1]Lookup for use classification'!$B$10,B2016)),ISNUMBER(SEARCH('[1]Lookup for use classification'!$C$10,B2016)),ISNUMBER(SEARCH('[1]Lookup for use classification'!$D$10,B2016)),ISNUMBER(SEARCH('[1]Lookup for use classification'!$E$10,B2016)),ISNUMBER(SEARCH('[1]Lookup for use classification'!$F$10,B2016)),ISNUMBER(SEARCH('[1]Lookup for use classification'!$G$10,B2016))),'[1]Lookup for use classification'!$A$10,IF(OR(ISNUMBER(SEARCH('[1]Lookup for use classification'!$B$11,B2016)),ISNUMBER(SEARCH('[1]Lookup for use classification'!$C$11,B2016))),'[1]Lookup for use classification'!$A$11,IF(OR(ISNUMBER(SEARCH('[1]Lookup for use classification'!$B$12,B2016)),ISNUMBER(SEARCH('[1]Lookup for use classification'!$C$12,B2016))),'[1]Lookup for use classification'!$A$12,IF(OR(ISNUMBER(SEARCH('[1]Lookup for use classification'!$B$13,B2016)),ISNUMBER(SEARCH('[1]Lookup for use classification'!$C$13,B2016)),ISNUMBER(SEARCH('[1]Lookup for use classification'!$D$13,B2016)),,ISNUMBER(SEARCH('[1]Lookup for use classification'!$C$13,B2016)),ISNUMBER(SEARCH('[1]Lookup for use classification'!$E$13,B2016))),'[1]Lookup for use classification'!$A$13,IF(OR(ISNUMBER(SEARCH('[1]Lookup for use classification'!$B$14,B2016)),ISNUMBER(SEARCH('[1]Lookup for use classification'!$C$14,B2016))),'[1]Lookup for use classification'!$A$14,"Other"))))))))))))</f>
        <v>Other</v>
      </c>
      <c r="D2016" s="27"/>
      <c r="E2016" s="29"/>
      <c r="F2016" s="29"/>
    </row>
    <row r="2017" spans="1:6">
      <c r="A2017" s="16" t="s">
        <v>472</v>
      </c>
      <c r="B2017" s="26" t="s">
        <v>424</v>
      </c>
      <c r="C2017" s="133" t="str">
        <f>IF(OR(ISNUMBER(SEARCH('[1]Lookup for use classification'!$B$1,B2017)),ISNUMBER(SEARCH('[1]Lookup for use classification'!$C$1,B2017)),ISNUMBER(SEARCH('[1]Lookup for use classification'!$D$1,B2017)),ISNUMBER(SEARCH('[1]Lookup for use classification'!$E$1,B2017))),'[1]Lookup for use classification'!$A$1,IF(ISNUMBER(SEARCH('[1]Lookup for use classification'!$B$2,B2017)),'[1]Lookup for use classification'!$A$2,IF(ISNUMBER(SEARCH('[1]Lookup for use classification'!$B$3,B2017)),'[1]Lookup for use classification'!$A$3,IF(OR(ISNUMBER(SEARCH('[1]Lookup for use classification'!$B$4,B2017)),ISNUMBER(SEARCH('[1]Lookup for use classification'!$C$4,B2017)),ISNUMBER(SEARCH('[1]Lookup for use classification'!$D$4,B2017)),ISNUMBER(SEARCH('[1]Lookup for use classification'!$E$4,B2017))),'[1]Lookup for use classification'!$A$4,IF(OR(ISNUMBER(SEARCH('[1]Lookup for use classification'!$B$5,B2017)),ISNUMBER(SEARCH('[1]Lookup for use classification'!$C$5,B2017)),ISNUMBER(SEARCH('[1]Lookup for use classification'!$D$5,B2017))),'[1]Lookup for use classification'!$A$5,IF(OR(ISNUMBER(SEARCH('[1]Lookup for use classification'!$B$7,B2017)),ISNUMBER(SEARCH('[1]Lookup for use classification'!$C$7,B2017)),ISNUMBER(SEARCH('[1]Lookup for use classification'!$D$7,B2017))),'[1]Lookup for use classification'!$A$7,IF(OR(ISNUMBER(SEARCH('[1]Lookup for use classification'!$B$9,B2017)),ISNUMBER(SEARCH('[1]Lookup for use classification'!$C$9,B2017)),ISNUMBER(SEARCH('[1]Lookup for use classification'!$D$9,B2017)),ISNUMBER(SEARCH('[1]Lookup for use classification'!$E$9,B2017)),ISNUMBER(SEARCH('[1]Lookup for use classification'!$F$9,B2017)),ISNUMBER(SEARCH('[1]Lookup for use classification'!$G$9,B2017)),ISNUMBER(SEARCH('[1]Lookup for use classification'!$H$9,B2017)),ISNUMBER(SEARCH('[1]Lookup for use classification'!$I$9,B2017)),ISNUMBER(SEARCH('[1]Lookup for use classification'!$J$9,B2017)),ISNUMBER(SEARCH('[1]Lookup for use classification'!$K$9,B2017))),'[1]Lookup for use classification'!$A$9,IF(OR(ISNUMBER(SEARCH('[1]Lookup for use classification'!$B$10,B2017)),ISNUMBER(SEARCH('[1]Lookup for use classification'!$C$10,B2017)),ISNUMBER(SEARCH('[1]Lookup for use classification'!$D$10,B2017)),ISNUMBER(SEARCH('[1]Lookup for use classification'!$E$10,B2017)),ISNUMBER(SEARCH('[1]Lookup for use classification'!$F$10,B2017)),ISNUMBER(SEARCH('[1]Lookup for use classification'!$G$10,B2017))),'[1]Lookup for use classification'!$A$10,IF(OR(ISNUMBER(SEARCH('[1]Lookup for use classification'!$B$11,B2017)),ISNUMBER(SEARCH('[1]Lookup for use classification'!$C$11,B2017))),'[1]Lookup for use classification'!$A$11,IF(OR(ISNUMBER(SEARCH('[1]Lookup for use classification'!$B$12,B2017)),ISNUMBER(SEARCH('[1]Lookup for use classification'!$C$12,B2017))),'[1]Lookup for use classification'!$A$12,IF(OR(ISNUMBER(SEARCH('[1]Lookup for use classification'!$B$13,B2017)),ISNUMBER(SEARCH('[1]Lookup for use classification'!$C$13,B2017)),ISNUMBER(SEARCH('[1]Lookup for use classification'!$D$13,B2017)),,ISNUMBER(SEARCH('[1]Lookup for use classification'!$C$13,B2017)),ISNUMBER(SEARCH('[1]Lookup for use classification'!$E$13,B2017))),'[1]Lookup for use classification'!$A$13,IF(OR(ISNUMBER(SEARCH('[1]Lookup for use classification'!$B$14,B2017)),ISNUMBER(SEARCH('[1]Lookup for use classification'!$C$14,B2017))),'[1]Lookup for use classification'!$A$14,"Other"))))))))))))</f>
        <v>Office</v>
      </c>
      <c r="D2017" s="27">
        <v>2695</v>
      </c>
      <c r="E2017" s="29" t="s">
        <v>6</v>
      </c>
      <c r="F2017" s="29"/>
    </row>
    <row r="2018" spans="1:6">
      <c r="A2018" s="16" t="s">
        <v>472</v>
      </c>
      <c r="B2018" s="26" t="s">
        <v>340</v>
      </c>
      <c r="C2018" s="133" t="str">
        <f>IF(OR(ISNUMBER(SEARCH('[1]Lookup for use classification'!$B$1,B2018)),ISNUMBER(SEARCH('[1]Lookup for use classification'!$C$1,B2018)),ISNUMBER(SEARCH('[1]Lookup for use classification'!$D$1,B2018)),ISNUMBER(SEARCH('[1]Lookup for use classification'!$E$1,B2018))),'[1]Lookup for use classification'!$A$1,IF(ISNUMBER(SEARCH('[1]Lookup for use classification'!$B$2,B2018)),'[1]Lookup for use classification'!$A$2,IF(ISNUMBER(SEARCH('[1]Lookup for use classification'!$B$3,B2018)),'[1]Lookup for use classification'!$A$3,IF(OR(ISNUMBER(SEARCH('[1]Lookup for use classification'!$B$4,B2018)),ISNUMBER(SEARCH('[1]Lookup for use classification'!$C$4,B2018)),ISNUMBER(SEARCH('[1]Lookup for use classification'!$D$4,B2018)),ISNUMBER(SEARCH('[1]Lookup for use classification'!$E$4,B2018))),'[1]Lookup for use classification'!$A$4,IF(OR(ISNUMBER(SEARCH('[1]Lookup for use classification'!$B$5,B2018)),ISNUMBER(SEARCH('[1]Lookup for use classification'!$C$5,B2018)),ISNUMBER(SEARCH('[1]Lookup for use classification'!$D$5,B2018))),'[1]Lookup for use classification'!$A$5,IF(OR(ISNUMBER(SEARCH('[1]Lookup for use classification'!$B$7,B2018)),ISNUMBER(SEARCH('[1]Lookup for use classification'!$C$7,B2018)),ISNUMBER(SEARCH('[1]Lookup for use classification'!$D$7,B2018))),'[1]Lookup for use classification'!$A$7,IF(OR(ISNUMBER(SEARCH('[1]Lookup for use classification'!$B$9,B2018)),ISNUMBER(SEARCH('[1]Lookup for use classification'!$C$9,B2018)),ISNUMBER(SEARCH('[1]Lookup for use classification'!$D$9,B2018)),ISNUMBER(SEARCH('[1]Lookup for use classification'!$E$9,B2018)),ISNUMBER(SEARCH('[1]Lookup for use classification'!$F$9,B2018)),ISNUMBER(SEARCH('[1]Lookup for use classification'!$G$9,B2018)),ISNUMBER(SEARCH('[1]Lookup for use classification'!$H$9,B2018)),ISNUMBER(SEARCH('[1]Lookup for use classification'!$I$9,B2018)),ISNUMBER(SEARCH('[1]Lookup for use classification'!$J$9,B2018)),ISNUMBER(SEARCH('[1]Lookup for use classification'!$K$9,B2018))),'[1]Lookup for use classification'!$A$9,IF(OR(ISNUMBER(SEARCH('[1]Lookup for use classification'!$B$10,B2018)),ISNUMBER(SEARCH('[1]Lookup for use classification'!$C$10,B2018)),ISNUMBER(SEARCH('[1]Lookup for use classification'!$D$10,B2018)),ISNUMBER(SEARCH('[1]Lookup for use classification'!$E$10,B2018)),ISNUMBER(SEARCH('[1]Lookup for use classification'!$F$10,B2018)),ISNUMBER(SEARCH('[1]Lookup for use classification'!$G$10,B2018))),'[1]Lookup for use classification'!$A$10,IF(OR(ISNUMBER(SEARCH('[1]Lookup for use classification'!$B$11,B2018)),ISNUMBER(SEARCH('[1]Lookup for use classification'!$C$11,B2018))),'[1]Lookup for use classification'!$A$11,IF(OR(ISNUMBER(SEARCH('[1]Lookup for use classification'!$B$12,B2018)),ISNUMBER(SEARCH('[1]Lookup for use classification'!$C$12,B2018))),'[1]Lookup for use classification'!$A$12,IF(OR(ISNUMBER(SEARCH('[1]Lookup for use classification'!$B$13,B2018)),ISNUMBER(SEARCH('[1]Lookup for use classification'!$C$13,B2018)),ISNUMBER(SEARCH('[1]Lookup for use classification'!$D$13,B2018)),,ISNUMBER(SEARCH('[1]Lookup for use classification'!$C$13,B2018)),ISNUMBER(SEARCH('[1]Lookup for use classification'!$E$13,B2018))),'[1]Lookup for use classification'!$A$13,IF(OR(ISNUMBER(SEARCH('[1]Lookup for use classification'!$B$14,B2018)),ISNUMBER(SEARCH('[1]Lookup for use classification'!$C$14,B2018))),'[1]Lookup for use classification'!$A$14,"Other"))))))))))))</f>
        <v>Water &amp; Sewer</v>
      </c>
      <c r="D2018" s="27">
        <v>2160</v>
      </c>
      <c r="E2018" s="29" t="s">
        <v>6</v>
      </c>
      <c r="F2018" s="29"/>
    </row>
    <row r="2019" spans="1:6">
      <c r="A2019" s="16" t="s">
        <v>477</v>
      </c>
      <c r="B2019" s="26" t="s">
        <v>478</v>
      </c>
      <c r="C2019" s="133" t="str">
        <f>IF(OR(ISNUMBER(SEARCH('[1]Lookup for use classification'!$B$1,B2019)),ISNUMBER(SEARCH('[1]Lookup for use classification'!$C$1,B2019)),ISNUMBER(SEARCH('[1]Lookup for use classification'!$D$1,B2019)),ISNUMBER(SEARCH('[1]Lookup for use classification'!$E$1,B2019))),'[1]Lookup for use classification'!$A$1,IF(ISNUMBER(SEARCH('[1]Lookup for use classification'!$B$2,B2019)),'[1]Lookup for use classification'!$A$2,IF(ISNUMBER(SEARCH('[1]Lookup for use classification'!$B$3,B2019)),'[1]Lookup for use classification'!$A$3,IF(OR(ISNUMBER(SEARCH('[1]Lookup for use classification'!$B$4,B2019)),ISNUMBER(SEARCH('[1]Lookup for use classification'!$C$4,B2019)),ISNUMBER(SEARCH('[1]Lookup for use classification'!$D$4,B2019)),ISNUMBER(SEARCH('[1]Lookup for use classification'!$E$4,B2019))),'[1]Lookup for use classification'!$A$4,IF(OR(ISNUMBER(SEARCH('[1]Lookup for use classification'!$B$5,B2019)),ISNUMBER(SEARCH('[1]Lookup for use classification'!$C$5,B2019)),ISNUMBER(SEARCH('[1]Lookup for use classification'!$D$5,B2019))),'[1]Lookup for use classification'!$A$5,IF(OR(ISNUMBER(SEARCH('[1]Lookup for use classification'!$B$7,B2019)),ISNUMBER(SEARCH('[1]Lookup for use classification'!$C$7,B2019)),ISNUMBER(SEARCH('[1]Lookup for use classification'!$D$7,B2019))),'[1]Lookup for use classification'!$A$7,IF(OR(ISNUMBER(SEARCH('[1]Lookup for use classification'!$B$9,B2019)),ISNUMBER(SEARCH('[1]Lookup for use classification'!$C$9,B2019)),ISNUMBER(SEARCH('[1]Lookup for use classification'!$D$9,B2019)),ISNUMBER(SEARCH('[1]Lookup for use classification'!$E$9,B2019)),ISNUMBER(SEARCH('[1]Lookup for use classification'!$F$9,B2019)),ISNUMBER(SEARCH('[1]Lookup for use classification'!$G$9,B2019)),ISNUMBER(SEARCH('[1]Lookup for use classification'!$H$9,B2019)),ISNUMBER(SEARCH('[1]Lookup for use classification'!$I$9,B2019)),ISNUMBER(SEARCH('[1]Lookup for use classification'!$J$9,B2019)),ISNUMBER(SEARCH('[1]Lookup for use classification'!$K$9,B2019))),'[1]Lookup for use classification'!$A$9,IF(OR(ISNUMBER(SEARCH('[1]Lookup for use classification'!$B$10,B2019)),ISNUMBER(SEARCH('[1]Lookup for use classification'!$C$10,B2019)),ISNUMBER(SEARCH('[1]Lookup for use classification'!$D$10,B2019)),ISNUMBER(SEARCH('[1]Lookup for use classification'!$E$10,B2019)),ISNUMBER(SEARCH('[1]Lookup for use classification'!$F$10,B2019)),ISNUMBER(SEARCH('[1]Lookup for use classification'!$G$10,B2019))),'[1]Lookup for use classification'!$A$10,IF(OR(ISNUMBER(SEARCH('[1]Lookup for use classification'!$B$11,B2019)),ISNUMBER(SEARCH('[1]Lookup for use classification'!$C$11,B2019))),'[1]Lookup for use classification'!$A$11,IF(OR(ISNUMBER(SEARCH('[1]Lookup for use classification'!$B$12,B2019)),ISNUMBER(SEARCH('[1]Lookup for use classification'!$C$12,B2019))),'[1]Lookup for use classification'!$A$12,IF(OR(ISNUMBER(SEARCH('[1]Lookup for use classification'!$B$13,B2019)),ISNUMBER(SEARCH('[1]Lookup for use classification'!$C$13,B2019)),ISNUMBER(SEARCH('[1]Lookup for use classification'!$D$13,B2019)),,ISNUMBER(SEARCH('[1]Lookup for use classification'!$C$13,B2019)),ISNUMBER(SEARCH('[1]Lookup for use classification'!$E$13,B2019))),'[1]Lookup for use classification'!$A$13,IF(OR(ISNUMBER(SEARCH('[1]Lookup for use classification'!$B$14,B2019)),ISNUMBER(SEARCH('[1]Lookup for use classification'!$C$14,B2019))),'[1]Lookup for use classification'!$A$14,"Other"))))))))))))</f>
        <v>Other</v>
      </c>
      <c r="D2019" s="27">
        <v>1600</v>
      </c>
      <c r="E2019" s="26"/>
      <c r="F2019" s="26"/>
    </row>
    <row r="2020" spans="1:6">
      <c r="A2020" s="16" t="s">
        <v>477</v>
      </c>
      <c r="B2020" s="26" t="s">
        <v>215</v>
      </c>
      <c r="C2020" s="133" t="str">
        <f>IF(OR(ISNUMBER(SEARCH('[1]Lookup for use classification'!$B$1,B2020)),ISNUMBER(SEARCH('[1]Lookup for use classification'!$C$1,B2020)),ISNUMBER(SEARCH('[1]Lookup for use classification'!$D$1,B2020)),ISNUMBER(SEARCH('[1]Lookup for use classification'!$E$1,B2020))),'[1]Lookup for use classification'!$A$1,IF(ISNUMBER(SEARCH('[1]Lookup for use classification'!$B$2,B2020)),'[1]Lookup for use classification'!$A$2,IF(ISNUMBER(SEARCH('[1]Lookup for use classification'!$B$3,B2020)),'[1]Lookup for use classification'!$A$3,IF(OR(ISNUMBER(SEARCH('[1]Lookup for use classification'!$B$4,B2020)),ISNUMBER(SEARCH('[1]Lookup for use classification'!$C$4,B2020)),ISNUMBER(SEARCH('[1]Lookup for use classification'!$D$4,B2020)),ISNUMBER(SEARCH('[1]Lookup for use classification'!$E$4,B2020))),'[1]Lookup for use classification'!$A$4,IF(OR(ISNUMBER(SEARCH('[1]Lookup for use classification'!$B$5,B2020)),ISNUMBER(SEARCH('[1]Lookup for use classification'!$C$5,B2020)),ISNUMBER(SEARCH('[1]Lookup for use classification'!$D$5,B2020))),'[1]Lookup for use classification'!$A$5,IF(OR(ISNUMBER(SEARCH('[1]Lookup for use classification'!$B$7,B2020)),ISNUMBER(SEARCH('[1]Lookup for use classification'!$C$7,B2020)),ISNUMBER(SEARCH('[1]Lookup for use classification'!$D$7,B2020))),'[1]Lookup for use classification'!$A$7,IF(OR(ISNUMBER(SEARCH('[1]Lookup for use classification'!$B$9,B2020)),ISNUMBER(SEARCH('[1]Lookup for use classification'!$C$9,B2020)),ISNUMBER(SEARCH('[1]Lookup for use classification'!$D$9,B2020)),ISNUMBER(SEARCH('[1]Lookup for use classification'!$E$9,B2020)),ISNUMBER(SEARCH('[1]Lookup for use classification'!$F$9,B2020)),ISNUMBER(SEARCH('[1]Lookup for use classification'!$G$9,B2020)),ISNUMBER(SEARCH('[1]Lookup for use classification'!$H$9,B2020)),ISNUMBER(SEARCH('[1]Lookup for use classification'!$I$9,B2020)),ISNUMBER(SEARCH('[1]Lookup for use classification'!$J$9,B2020)),ISNUMBER(SEARCH('[1]Lookup for use classification'!$K$9,B2020))),'[1]Lookup for use classification'!$A$9,IF(OR(ISNUMBER(SEARCH('[1]Lookup for use classification'!$B$10,B2020)),ISNUMBER(SEARCH('[1]Lookup for use classification'!$C$10,B2020)),ISNUMBER(SEARCH('[1]Lookup for use classification'!$D$10,B2020)),ISNUMBER(SEARCH('[1]Lookup for use classification'!$E$10,B2020)),ISNUMBER(SEARCH('[1]Lookup for use classification'!$F$10,B2020)),ISNUMBER(SEARCH('[1]Lookup for use classification'!$G$10,B2020))),'[1]Lookup for use classification'!$A$10,IF(OR(ISNUMBER(SEARCH('[1]Lookup for use classification'!$B$11,B2020)),ISNUMBER(SEARCH('[1]Lookup for use classification'!$C$11,B2020))),'[1]Lookup for use classification'!$A$11,IF(OR(ISNUMBER(SEARCH('[1]Lookup for use classification'!$B$12,B2020)),ISNUMBER(SEARCH('[1]Lookup for use classification'!$C$12,B2020))),'[1]Lookup for use classification'!$A$12,IF(OR(ISNUMBER(SEARCH('[1]Lookup for use classification'!$B$13,B2020)),ISNUMBER(SEARCH('[1]Lookup for use classification'!$C$13,B2020)),ISNUMBER(SEARCH('[1]Lookup for use classification'!$D$13,B2020)),,ISNUMBER(SEARCH('[1]Lookup for use classification'!$C$13,B2020)),ISNUMBER(SEARCH('[1]Lookup for use classification'!$E$13,B2020))),'[1]Lookup for use classification'!$A$13,IF(OR(ISNUMBER(SEARCH('[1]Lookup for use classification'!$B$14,B2020)),ISNUMBER(SEARCH('[1]Lookup for use classification'!$C$14,B2020))),'[1]Lookup for use classification'!$A$14,"Other"))))))))))))</f>
        <v>Other</v>
      </c>
      <c r="D2020" s="27">
        <v>2200</v>
      </c>
      <c r="E2020" s="26"/>
      <c r="F2020" s="26"/>
    </row>
    <row r="2021" spans="1:6">
      <c r="A2021" s="16" t="s">
        <v>1620</v>
      </c>
      <c r="B2021" s="26" t="s">
        <v>1605</v>
      </c>
      <c r="C2021" s="133" t="str">
        <f>IF(OR(ISNUMBER(SEARCH('[1]Lookup for use classification'!$B$1,B2021)),ISNUMBER(SEARCH('[1]Lookup for use classification'!$C$1,B2021)),ISNUMBER(SEARCH('[1]Lookup for use classification'!$D$1,B2021)),ISNUMBER(SEARCH('[1]Lookup for use classification'!$E$1,B2021))),'[1]Lookup for use classification'!$A$1,IF(ISNUMBER(SEARCH('[1]Lookup for use classification'!$B$2,B2021)),'[1]Lookup for use classification'!$A$2,IF(ISNUMBER(SEARCH('[1]Lookup for use classification'!$B$3,B2021)),'[1]Lookup for use classification'!$A$3,IF(OR(ISNUMBER(SEARCH('[1]Lookup for use classification'!$B$4,B2021)),ISNUMBER(SEARCH('[1]Lookup for use classification'!$C$4,B2021)),ISNUMBER(SEARCH('[1]Lookup for use classification'!$D$4,B2021)),ISNUMBER(SEARCH('[1]Lookup for use classification'!$E$4,B2021))),'[1]Lookup for use classification'!$A$4,IF(OR(ISNUMBER(SEARCH('[1]Lookup for use classification'!$B$5,B2021)),ISNUMBER(SEARCH('[1]Lookup for use classification'!$C$5,B2021)),ISNUMBER(SEARCH('[1]Lookup for use classification'!$D$5,B2021))),'[1]Lookup for use classification'!$A$5,IF(OR(ISNUMBER(SEARCH('[1]Lookup for use classification'!$B$7,B2021)),ISNUMBER(SEARCH('[1]Lookup for use classification'!$C$7,B2021)),ISNUMBER(SEARCH('[1]Lookup for use classification'!$D$7,B2021))),'[1]Lookup for use classification'!$A$7,IF(OR(ISNUMBER(SEARCH('[1]Lookup for use classification'!$B$9,B2021)),ISNUMBER(SEARCH('[1]Lookup for use classification'!$C$9,B2021)),ISNUMBER(SEARCH('[1]Lookup for use classification'!$D$9,B2021)),ISNUMBER(SEARCH('[1]Lookup for use classification'!$E$9,B2021)),ISNUMBER(SEARCH('[1]Lookup for use classification'!$F$9,B2021)),ISNUMBER(SEARCH('[1]Lookup for use classification'!$G$9,B2021)),ISNUMBER(SEARCH('[1]Lookup for use classification'!$H$9,B2021)),ISNUMBER(SEARCH('[1]Lookup for use classification'!$I$9,B2021)),ISNUMBER(SEARCH('[1]Lookup for use classification'!$J$9,B2021)),ISNUMBER(SEARCH('[1]Lookup for use classification'!$K$9,B2021))),'[1]Lookup for use classification'!$A$9,IF(OR(ISNUMBER(SEARCH('[1]Lookup for use classification'!$B$10,B2021)),ISNUMBER(SEARCH('[1]Lookup for use classification'!$C$10,B2021)),ISNUMBER(SEARCH('[1]Lookup for use classification'!$D$10,B2021)),ISNUMBER(SEARCH('[1]Lookup for use classification'!$E$10,B2021)),ISNUMBER(SEARCH('[1]Lookup for use classification'!$F$10,B2021)),ISNUMBER(SEARCH('[1]Lookup for use classification'!$G$10,B2021))),'[1]Lookup for use classification'!$A$10,IF(OR(ISNUMBER(SEARCH('[1]Lookup for use classification'!$B$11,B2021)),ISNUMBER(SEARCH('[1]Lookup for use classification'!$C$11,B2021))),'[1]Lookup for use classification'!$A$11,IF(OR(ISNUMBER(SEARCH('[1]Lookup for use classification'!$B$12,B2021)),ISNUMBER(SEARCH('[1]Lookup for use classification'!$C$12,B2021))),'[1]Lookup for use classification'!$A$12,IF(OR(ISNUMBER(SEARCH('[1]Lookup for use classification'!$B$13,B2021)),ISNUMBER(SEARCH('[1]Lookup for use classification'!$C$13,B2021)),ISNUMBER(SEARCH('[1]Lookup for use classification'!$D$13,B2021)),,ISNUMBER(SEARCH('[1]Lookup for use classification'!$C$13,B2021)),ISNUMBER(SEARCH('[1]Lookup for use classification'!$E$13,B2021))),'[1]Lookup for use classification'!$A$13,IF(OR(ISNUMBER(SEARCH('[1]Lookup for use classification'!$B$14,B2021)),ISNUMBER(SEARCH('[1]Lookup for use classification'!$C$14,B2021))),'[1]Lookup for use classification'!$A$14,"Other"))))))))))))</f>
        <v>Other</v>
      </c>
      <c r="D2021" s="27"/>
      <c r="E2021" s="29"/>
      <c r="F2021" s="29"/>
    </row>
    <row r="2022" spans="1:6">
      <c r="A2022" s="16" t="s">
        <v>1620</v>
      </c>
      <c r="B2022" s="26" t="s">
        <v>774</v>
      </c>
      <c r="C2022" s="133" t="str">
        <f>IF(OR(ISNUMBER(SEARCH('[1]Lookup for use classification'!$B$1,B2022)),ISNUMBER(SEARCH('[1]Lookup for use classification'!$C$1,B2022)),ISNUMBER(SEARCH('[1]Lookup for use classification'!$D$1,B2022)),ISNUMBER(SEARCH('[1]Lookup for use classification'!$E$1,B2022))),'[1]Lookup for use classification'!$A$1,IF(ISNUMBER(SEARCH('[1]Lookup for use classification'!$B$2,B2022)),'[1]Lookup for use classification'!$A$2,IF(ISNUMBER(SEARCH('[1]Lookup for use classification'!$B$3,B2022)),'[1]Lookup for use classification'!$A$3,IF(OR(ISNUMBER(SEARCH('[1]Lookup for use classification'!$B$4,B2022)),ISNUMBER(SEARCH('[1]Lookup for use classification'!$C$4,B2022)),ISNUMBER(SEARCH('[1]Lookup for use classification'!$D$4,B2022)),ISNUMBER(SEARCH('[1]Lookup for use classification'!$E$4,B2022))),'[1]Lookup for use classification'!$A$4,IF(OR(ISNUMBER(SEARCH('[1]Lookup for use classification'!$B$5,B2022)),ISNUMBER(SEARCH('[1]Lookup for use classification'!$C$5,B2022)),ISNUMBER(SEARCH('[1]Lookup for use classification'!$D$5,B2022))),'[1]Lookup for use classification'!$A$5,IF(OR(ISNUMBER(SEARCH('[1]Lookup for use classification'!$B$7,B2022)),ISNUMBER(SEARCH('[1]Lookup for use classification'!$C$7,B2022)),ISNUMBER(SEARCH('[1]Lookup for use classification'!$D$7,B2022))),'[1]Lookup for use classification'!$A$7,IF(OR(ISNUMBER(SEARCH('[1]Lookup for use classification'!$B$9,B2022)),ISNUMBER(SEARCH('[1]Lookup for use classification'!$C$9,B2022)),ISNUMBER(SEARCH('[1]Lookup for use classification'!$D$9,B2022)),ISNUMBER(SEARCH('[1]Lookup for use classification'!$E$9,B2022)),ISNUMBER(SEARCH('[1]Lookup for use classification'!$F$9,B2022)),ISNUMBER(SEARCH('[1]Lookup for use classification'!$G$9,B2022)),ISNUMBER(SEARCH('[1]Lookup for use classification'!$H$9,B2022)),ISNUMBER(SEARCH('[1]Lookup for use classification'!$I$9,B2022)),ISNUMBER(SEARCH('[1]Lookup for use classification'!$J$9,B2022)),ISNUMBER(SEARCH('[1]Lookup for use classification'!$K$9,B2022))),'[1]Lookup for use classification'!$A$9,IF(OR(ISNUMBER(SEARCH('[1]Lookup for use classification'!$B$10,B2022)),ISNUMBER(SEARCH('[1]Lookup for use classification'!$C$10,B2022)),ISNUMBER(SEARCH('[1]Lookup for use classification'!$D$10,B2022)),ISNUMBER(SEARCH('[1]Lookup for use classification'!$E$10,B2022)),ISNUMBER(SEARCH('[1]Lookup for use classification'!$F$10,B2022)),ISNUMBER(SEARCH('[1]Lookup for use classification'!$G$10,B2022))),'[1]Lookup for use classification'!$A$10,IF(OR(ISNUMBER(SEARCH('[1]Lookup for use classification'!$B$11,B2022)),ISNUMBER(SEARCH('[1]Lookup for use classification'!$C$11,B2022))),'[1]Lookup for use classification'!$A$11,IF(OR(ISNUMBER(SEARCH('[1]Lookup for use classification'!$B$12,B2022)),ISNUMBER(SEARCH('[1]Lookup for use classification'!$C$12,B2022))),'[1]Lookup for use classification'!$A$12,IF(OR(ISNUMBER(SEARCH('[1]Lookup for use classification'!$B$13,B2022)),ISNUMBER(SEARCH('[1]Lookup for use classification'!$C$13,B2022)),ISNUMBER(SEARCH('[1]Lookup for use classification'!$D$13,B2022)),,ISNUMBER(SEARCH('[1]Lookup for use classification'!$C$13,B2022)),ISNUMBER(SEARCH('[1]Lookup for use classification'!$E$13,B2022))),'[1]Lookup for use classification'!$A$13,IF(OR(ISNUMBER(SEARCH('[1]Lookup for use classification'!$B$14,B2022)),ISNUMBER(SEARCH('[1]Lookup for use classification'!$C$14,B2022))),'[1]Lookup for use classification'!$A$14,"Other"))))))))))))</f>
        <v>Other</v>
      </c>
      <c r="D2022" s="27"/>
      <c r="E2022" s="29"/>
      <c r="F2022" s="29"/>
    </row>
    <row r="2023" spans="1:6">
      <c r="A2023" s="16" t="s">
        <v>1620</v>
      </c>
      <c r="B2023" s="26" t="s">
        <v>1606</v>
      </c>
      <c r="C2023" s="133" t="str">
        <f>IF(OR(ISNUMBER(SEARCH('[1]Lookup for use classification'!$B$1,B2023)),ISNUMBER(SEARCH('[1]Lookup for use classification'!$C$1,B2023)),ISNUMBER(SEARCH('[1]Lookup for use classification'!$D$1,B2023)),ISNUMBER(SEARCH('[1]Lookup for use classification'!$E$1,B2023))),'[1]Lookup for use classification'!$A$1,IF(ISNUMBER(SEARCH('[1]Lookup for use classification'!$B$2,B2023)),'[1]Lookup for use classification'!$A$2,IF(ISNUMBER(SEARCH('[1]Lookup for use classification'!$B$3,B2023)),'[1]Lookup for use classification'!$A$3,IF(OR(ISNUMBER(SEARCH('[1]Lookup for use classification'!$B$4,B2023)),ISNUMBER(SEARCH('[1]Lookup for use classification'!$C$4,B2023)),ISNUMBER(SEARCH('[1]Lookup for use classification'!$D$4,B2023)),ISNUMBER(SEARCH('[1]Lookup for use classification'!$E$4,B2023))),'[1]Lookup for use classification'!$A$4,IF(OR(ISNUMBER(SEARCH('[1]Lookup for use classification'!$B$5,B2023)),ISNUMBER(SEARCH('[1]Lookup for use classification'!$C$5,B2023)),ISNUMBER(SEARCH('[1]Lookup for use classification'!$D$5,B2023))),'[1]Lookup for use classification'!$A$5,IF(OR(ISNUMBER(SEARCH('[1]Lookup for use classification'!$B$7,B2023)),ISNUMBER(SEARCH('[1]Lookup for use classification'!$C$7,B2023)),ISNUMBER(SEARCH('[1]Lookup for use classification'!$D$7,B2023))),'[1]Lookup for use classification'!$A$7,IF(OR(ISNUMBER(SEARCH('[1]Lookup for use classification'!$B$9,B2023)),ISNUMBER(SEARCH('[1]Lookup for use classification'!$C$9,B2023)),ISNUMBER(SEARCH('[1]Lookup for use classification'!$D$9,B2023)),ISNUMBER(SEARCH('[1]Lookup for use classification'!$E$9,B2023)),ISNUMBER(SEARCH('[1]Lookup for use classification'!$F$9,B2023)),ISNUMBER(SEARCH('[1]Lookup for use classification'!$G$9,B2023)),ISNUMBER(SEARCH('[1]Lookup for use classification'!$H$9,B2023)),ISNUMBER(SEARCH('[1]Lookup for use classification'!$I$9,B2023)),ISNUMBER(SEARCH('[1]Lookup for use classification'!$J$9,B2023)),ISNUMBER(SEARCH('[1]Lookup for use classification'!$K$9,B2023))),'[1]Lookup for use classification'!$A$9,IF(OR(ISNUMBER(SEARCH('[1]Lookup for use classification'!$B$10,B2023)),ISNUMBER(SEARCH('[1]Lookup for use classification'!$C$10,B2023)),ISNUMBER(SEARCH('[1]Lookup for use classification'!$D$10,B2023)),ISNUMBER(SEARCH('[1]Lookup for use classification'!$E$10,B2023)),ISNUMBER(SEARCH('[1]Lookup for use classification'!$F$10,B2023)),ISNUMBER(SEARCH('[1]Lookup for use classification'!$G$10,B2023))),'[1]Lookup for use classification'!$A$10,IF(OR(ISNUMBER(SEARCH('[1]Lookup for use classification'!$B$11,B2023)),ISNUMBER(SEARCH('[1]Lookup for use classification'!$C$11,B2023))),'[1]Lookup for use classification'!$A$11,IF(OR(ISNUMBER(SEARCH('[1]Lookup for use classification'!$B$12,B2023)),ISNUMBER(SEARCH('[1]Lookup for use classification'!$C$12,B2023))),'[1]Lookup for use classification'!$A$12,IF(OR(ISNUMBER(SEARCH('[1]Lookup for use classification'!$B$13,B2023)),ISNUMBER(SEARCH('[1]Lookup for use classification'!$C$13,B2023)),ISNUMBER(SEARCH('[1]Lookup for use classification'!$D$13,B2023)),,ISNUMBER(SEARCH('[1]Lookup for use classification'!$C$13,B2023)),ISNUMBER(SEARCH('[1]Lookup for use classification'!$E$13,B2023))),'[1]Lookup for use classification'!$A$13,IF(OR(ISNUMBER(SEARCH('[1]Lookup for use classification'!$B$14,B2023)),ISNUMBER(SEARCH('[1]Lookup for use classification'!$C$14,B2023))),'[1]Lookup for use classification'!$A$14,"Other"))))))))))))</f>
        <v>Other</v>
      </c>
      <c r="D2023" s="27"/>
      <c r="E2023" s="29"/>
      <c r="F2023" s="29"/>
    </row>
    <row r="2024" spans="1:6">
      <c r="A2024" s="16" t="s">
        <v>1620</v>
      </c>
      <c r="B2024" s="26" t="s">
        <v>1607</v>
      </c>
      <c r="C2024" s="133" t="str">
        <f>IF(OR(ISNUMBER(SEARCH('[1]Lookup for use classification'!$B$1,B2024)),ISNUMBER(SEARCH('[1]Lookup for use classification'!$C$1,B2024)),ISNUMBER(SEARCH('[1]Lookup for use classification'!$D$1,B2024)),ISNUMBER(SEARCH('[1]Lookup for use classification'!$E$1,B2024))),'[1]Lookup for use classification'!$A$1,IF(ISNUMBER(SEARCH('[1]Lookup for use classification'!$B$2,B2024)),'[1]Lookup for use classification'!$A$2,IF(ISNUMBER(SEARCH('[1]Lookup for use classification'!$B$3,B2024)),'[1]Lookup for use classification'!$A$3,IF(OR(ISNUMBER(SEARCH('[1]Lookup for use classification'!$B$4,B2024)),ISNUMBER(SEARCH('[1]Lookup for use classification'!$C$4,B2024)),ISNUMBER(SEARCH('[1]Lookup for use classification'!$D$4,B2024)),ISNUMBER(SEARCH('[1]Lookup for use classification'!$E$4,B2024))),'[1]Lookup for use classification'!$A$4,IF(OR(ISNUMBER(SEARCH('[1]Lookup for use classification'!$B$5,B2024)),ISNUMBER(SEARCH('[1]Lookup for use classification'!$C$5,B2024)),ISNUMBER(SEARCH('[1]Lookup for use classification'!$D$5,B2024))),'[1]Lookup for use classification'!$A$5,IF(OR(ISNUMBER(SEARCH('[1]Lookup for use classification'!$B$7,B2024)),ISNUMBER(SEARCH('[1]Lookup for use classification'!$C$7,B2024)),ISNUMBER(SEARCH('[1]Lookup for use classification'!$D$7,B2024))),'[1]Lookup for use classification'!$A$7,IF(OR(ISNUMBER(SEARCH('[1]Lookup for use classification'!$B$9,B2024)),ISNUMBER(SEARCH('[1]Lookup for use classification'!$C$9,B2024)),ISNUMBER(SEARCH('[1]Lookup for use classification'!$D$9,B2024)),ISNUMBER(SEARCH('[1]Lookup for use classification'!$E$9,B2024)),ISNUMBER(SEARCH('[1]Lookup for use classification'!$F$9,B2024)),ISNUMBER(SEARCH('[1]Lookup for use classification'!$G$9,B2024)),ISNUMBER(SEARCH('[1]Lookup for use classification'!$H$9,B2024)),ISNUMBER(SEARCH('[1]Lookup for use classification'!$I$9,B2024)),ISNUMBER(SEARCH('[1]Lookup for use classification'!$J$9,B2024)),ISNUMBER(SEARCH('[1]Lookup for use classification'!$K$9,B2024))),'[1]Lookup for use classification'!$A$9,IF(OR(ISNUMBER(SEARCH('[1]Lookup for use classification'!$B$10,B2024)),ISNUMBER(SEARCH('[1]Lookup for use classification'!$C$10,B2024)),ISNUMBER(SEARCH('[1]Lookup for use classification'!$D$10,B2024)),ISNUMBER(SEARCH('[1]Lookup for use classification'!$E$10,B2024)),ISNUMBER(SEARCH('[1]Lookup for use classification'!$F$10,B2024)),ISNUMBER(SEARCH('[1]Lookup for use classification'!$G$10,B2024))),'[1]Lookup for use classification'!$A$10,IF(OR(ISNUMBER(SEARCH('[1]Lookup for use classification'!$B$11,B2024)),ISNUMBER(SEARCH('[1]Lookup for use classification'!$C$11,B2024))),'[1]Lookup for use classification'!$A$11,IF(OR(ISNUMBER(SEARCH('[1]Lookup for use classification'!$B$12,B2024)),ISNUMBER(SEARCH('[1]Lookup for use classification'!$C$12,B2024))),'[1]Lookup for use classification'!$A$12,IF(OR(ISNUMBER(SEARCH('[1]Lookup for use classification'!$B$13,B2024)),ISNUMBER(SEARCH('[1]Lookup for use classification'!$C$13,B2024)),ISNUMBER(SEARCH('[1]Lookup for use classification'!$D$13,B2024)),,ISNUMBER(SEARCH('[1]Lookup for use classification'!$C$13,B2024)),ISNUMBER(SEARCH('[1]Lookup for use classification'!$E$13,B2024))),'[1]Lookup for use classification'!$A$13,IF(OR(ISNUMBER(SEARCH('[1]Lookup for use classification'!$B$14,B2024)),ISNUMBER(SEARCH('[1]Lookup for use classification'!$C$14,B2024))),'[1]Lookup for use classification'!$A$14,"Other"))))))))))))</f>
        <v>Public Assembly</v>
      </c>
      <c r="D2024" s="27"/>
      <c r="E2024" s="29"/>
      <c r="F2024" s="29"/>
    </row>
    <row r="2025" spans="1:6">
      <c r="A2025" s="16" t="s">
        <v>1620</v>
      </c>
      <c r="B2025" s="26" t="s">
        <v>1608</v>
      </c>
      <c r="C2025" s="133" t="str">
        <f>IF(OR(ISNUMBER(SEARCH('[1]Lookup for use classification'!$B$1,B2025)),ISNUMBER(SEARCH('[1]Lookup for use classification'!$C$1,B2025)),ISNUMBER(SEARCH('[1]Lookup for use classification'!$D$1,B2025)),ISNUMBER(SEARCH('[1]Lookup for use classification'!$E$1,B2025))),'[1]Lookup for use classification'!$A$1,IF(ISNUMBER(SEARCH('[1]Lookup for use classification'!$B$2,B2025)),'[1]Lookup for use classification'!$A$2,IF(ISNUMBER(SEARCH('[1]Lookup for use classification'!$B$3,B2025)),'[1]Lookup for use classification'!$A$3,IF(OR(ISNUMBER(SEARCH('[1]Lookup for use classification'!$B$4,B2025)),ISNUMBER(SEARCH('[1]Lookup for use classification'!$C$4,B2025)),ISNUMBER(SEARCH('[1]Lookup for use classification'!$D$4,B2025)),ISNUMBER(SEARCH('[1]Lookup for use classification'!$E$4,B2025))),'[1]Lookup for use classification'!$A$4,IF(OR(ISNUMBER(SEARCH('[1]Lookup for use classification'!$B$5,B2025)),ISNUMBER(SEARCH('[1]Lookup for use classification'!$C$5,B2025)),ISNUMBER(SEARCH('[1]Lookup for use classification'!$D$5,B2025))),'[1]Lookup for use classification'!$A$5,IF(OR(ISNUMBER(SEARCH('[1]Lookup for use classification'!$B$7,B2025)),ISNUMBER(SEARCH('[1]Lookup for use classification'!$C$7,B2025)),ISNUMBER(SEARCH('[1]Lookup for use classification'!$D$7,B2025))),'[1]Lookup for use classification'!$A$7,IF(OR(ISNUMBER(SEARCH('[1]Lookup for use classification'!$B$9,B2025)),ISNUMBER(SEARCH('[1]Lookup for use classification'!$C$9,B2025)),ISNUMBER(SEARCH('[1]Lookup for use classification'!$D$9,B2025)),ISNUMBER(SEARCH('[1]Lookup for use classification'!$E$9,B2025)),ISNUMBER(SEARCH('[1]Lookup for use classification'!$F$9,B2025)),ISNUMBER(SEARCH('[1]Lookup for use classification'!$G$9,B2025)),ISNUMBER(SEARCH('[1]Lookup for use classification'!$H$9,B2025)),ISNUMBER(SEARCH('[1]Lookup for use classification'!$I$9,B2025)),ISNUMBER(SEARCH('[1]Lookup for use classification'!$J$9,B2025)),ISNUMBER(SEARCH('[1]Lookup for use classification'!$K$9,B2025))),'[1]Lookup for use classification'!$A$9,IF(OR(ISNUMBER(SEARCH('[1]Lookup for use classification'!$B$10,B2025)),ISNUMBER(SEARCH('[1]Lookup for use classification'!$C$10,B2025)),ISNUMBER(SEARCH('[1]Lookup for use classification'!$D$10,B2025)),ISNUMBER(SEARCH('[1]Lookup for use classification'!$E$10,B2025)),ISNUMBER(SEARCH('[1]Lookup for use classification'!$F$10,B2025)),ISNUMBER(SEARCH('[1]Lookup for use classification'!$G$10,B2025))),'[1]Lookup for use classification'!$A$10,IF(OR(ISNUMBER(SEARCH('[1]Lookup for use classification'!$B$11,B2025)),ISNUMBER(SEARCH('[1]Lookup for use classification'!$C$11,B2025))),'[1]Lookup for use classification'!$A$11,IF(OR(ISNUMBER(SEARCH('[1]Lookup for use classification'!$B$12,B2025)),ISNUMBER(SEARCH('[1]Lookup for use classification'!$C$12,B2025))),'[1]Lookup for use classification'!$A$12,IF(OR(ISNUMBER(SEARCH('[1]Lookup for use classification'!$B$13,B2025)),ISNUMBER(SEARCH('[1]Lookup for use classification'!$C$13,B2025)),ISNUMBER(SEARCH('[1]Lookup for use classification'!$D$13,B2025)),,ISNUMBER(SEARCH('[1]Lookup for use classification'!$C$13,B2025)),ISNUMBER(SEARCH('[1]Lookup for use classification'!$E$13,B2025))),'[1]Lookup for use classification'!$A$13,IF(OR(ISNUMBER(SEARCH('[1]Lookup for use classification'!$B$14,B2025)),ISNUMBER(SEARCH('[1]Lookup for use classification'!$C$14,B2025))),'[1]Lookup for use classification'!$A$14,"Other"))))))))))))</f>
        <v>Office</v>
      </c>
      <c r="D2025" s="27"/>
      <c r="E2025" s="26"/>
      <c r="F2025" s="26"/>
    </row>
    <row r="2026" spans="1:6">
      <c r="A2026" s="16" t="s">
        <v>1620</v>
      </c>
      <c r="B2026" s="26" t="s">
        <v>1609</v>
      </c>
      <c r="C2026" s="133" t="str">
        <f>IF(OR(ISNUMBER(SEARCH('[1]Lookup for use classification'!$B$1,B2026)),ISNUMBER(SEARCH('[1]Lookup for use classification'!$C$1,B2026)),ISNUMBER(SEARCH('[1]Lookup for use classification'!$D$1,B2026)),ISNUMBER(SEARCH('[1]Lookup for use classification'!$E$1,B2026))),'[1]Lookup for use classification'!$A$1,IF(ISNUMBER(SEARCH('[1]Lookup for use classification'!$B$2,B2026)),'[1]Lookup for use classification'!$A$2,IF(ISNUMBER(SEARCH('[1]Lookup for use classification'!$B$3,B2026)),'[1]Lookup for use classification'!$A$3,IF(OR(ISNUMBER(SEARCH('[1]Lookup for use classification'!$B$4,B2026)),ISNUMBER(SEARCH('[1]Lookup for use classification'!$C$4,B2026)),ISNUMBER(SEARCH('[1]Lookup for use classification'!$D$4,B2026)),ISNUMBER(SEARCH('[1]Lookup for use classification'!$E$4,B2026))),'[1]Lookup for use classification'!$A$4,IF(OR(ISNUMBER(SEARCH('[1]Lookup for use classification'!$B$5,B2026)),ISNUMBER(SEARCH('[1]Lookup for use classification'!$C$5,B2026)),ISNUMBER(SEARCH('[1]Lookup for use classification'!$D$5,B2026))),'[1]Lookup for use classification'!$A$5,IF(OR(ISNUMBER(SEARCH('[1]Lookup for use classification'!$B$7,B2026)),ISNUMBER(SEARCH('[1]Lookup for use classification'!$C$7,B2026)),ISNUMBER(SEARCH('[1]Lookup for use classification'!$D$7,B2026))),'[1]Lookup for use classification'!$A$7,IF(OR(ISNUMBER(SEARCH('[1]Lookup for use classification'!$B$9,B2026)),ISNUMBER(SEARCH('[1]Lookup for use classification'!$C$9,B2026)),ISNUMBER(SEARCH('[1]Lookup for use classification'!$D$9,B2026)),ISNUMBER(SEARCH('[1]Lookup for use classification'!$E$9,B2026)),ISNUMBER(SEARCH('[1]Lookup for use classification'!$F$9,B2026)),ISNUMBER(SEARCH('[1]Lookup for use classification'!$G$9,B2026)),ISNUMBER(SEARCH('[1]Lookup for use classification'!$H$9,B2026)),ISNUMBER(SEARCH('[1]Lookup for use classification'!$I$9,B2026)),ISNUMBER(SEARCH('[1]Lookup for use classification'!$J$9,B2026)),ISNUMBER(SEARCH('[1]Lookup for use classification'!$K$9,B2026))),'[1]Lookup for use classification'!$A$9,IF(OR(ISNUMBER(SEARCH('[1]Lookup for use classification'!$B$10,B2026)),ISNUMBER(SEARCH('[1]Lookup for use classification'!$C$10,B2026)),ISNUMBER(SEARCH('[1]Lookup for use classification'!$D$10,B2026)),ISNUMBER(SEARCH('[1]Lookup for use classification'!$E$10,B2026)),ISNUMBER(SEARCH('[1]Lookup for use classification'!$F$10,B2026)),ISNUMBER(SEARCH('[1]Lookup for use classification'!$G$10,B2026))),'[1]Lookup for use classification'!$A$10,IF(OR(ISNUMBER(SEARCH('[1]Lookup for use classification'!$B$11,B2026)),ISNUMBER(SEARCH('[1]Lookup for use classification'!$C$11,B2026))),'[1]Lookup for use classification'!$A$11,IF(OR(ISNUMBER(SEARCH('[1]Lookup for use classification'!$B$12,B2026)),ISNUMBER(SEARCH('[1]Lookup for use classification'!$C$12,B2026))),'[1]Lookup for use classification'!$A$12,IF(OR(ISNUMBER(SEARCH('[1]Lookup for use classification'!$B$13,B2026)),ISNUMBER(SEARCH('[1]Lookup for use classification'!$C$13,B2026)),ISNUMBER(SEARCH('[1]Lookup for use classification'!$D$13,B2026)),,ISNUMBER(SEARCH('[1]Lookup for use classification'!$C$13,B2026)),ISNUMBER(SEARCH('[1]Lookup for use classification'!$E$13,B2026))),'[1]Lookup for use classification'!$A$13,IF(OR(ISNUMBER(SEARCH('[1]Lookup for use classification'!$B$14,B2026)),ISNUMBER(SEARCH('[1]Lookup for use classification'!$C$14,B2026))),'[1]Lookup for use classification'!$A$14,"Other"))))))))))))</f>
        <v>Warehousing</v>
      </c>
      <c r="D2026" s="27"/>
      <c r="E2026" s="29"/>
      <c r="F2026" s="29"/>
    </row>
    <row r="2027" spans="1:6">
      <c r="A2027" s="16" t="s">
        <v>1620</v>
      </c>
      <c r="B2027" s="26" t="s">
        <v>1610</v>
      </c>
      <c r="C2027" s="133" t="str">
        <f>IF(OR(ISNUMBER(SEARCH('[1]Lookup for use classification'!$B$1,B2027)),ISNUMBER(SEARCH('[1]Lookup for use classification'!$C$1,B2027)),ISNUMBER(SEARCH('[1]Lookup for use classification'!$D$1,B2027)),ISNUMBER(SEARCH('[1]Lookup for use classification'!$E$1,B2027))),'[1]Lookup for use classification'!$A$1,IF(ISNUMBER(SEARCH('[1]Lookup for use classification'!$B$2,B2027)),'[1]Lookup for use classification'!$A$2,IF(ISNUMBER(SEARCH('[1]Lookup for use classification'!$B$3,B2027)),'[1]Lookup for use classification'!$A$3,IF(OR(ISNUMBER(SEARCH('[1]Lookup for use classification'!$B$4,B2027)),ISNUMBER(SEARCH('[1]Lookup for use classification'!$C$4,B2027)),ISNUMBER(SEARCH('[1]Lookup for use classification'!$D$4,B2027)),ISNUMBER(SEARCH('[1]Lookup for use classification'!$E$4,B2027))),'[1]Lookup for use classification'!$A$4,IF(OR(ISNUMBER(SEARCH('[1]Lookup for use classification'!$B$5,B2027)),ISNUMBER(SEARCH('[1]Lookup for use classification'!$C$5,B2027)),ISNUMBER(SEARCH('[1]Lookup for use classification'!$D$5,B2027))),'[1]Lookup for use classification'!$A$5,IF(OR(ISNUMBER(SEARCH('[1]Lookup for use classification'!$B$7,B2027)),ISNUMBER(SEARCH('[1]Lookup for use classification'!$C$7,B2027)),ISNUMBER(SEARCH('[1]Lookup for use classification'!$D$7,B2027))),'[1]Lookup for use classification'!$A$7,IF(OR(ISNUMBER(SEARCH('[1]Lookup for use classification'!$B$9,B2027)),ISNUMBER(SEARCH('[1]Lookup for use classification'!$C$9,B2027)),ISNUMBER(SEARCH('[1]Lookup for use classification'!$D$9,B2027)),ISNUMBER(SEARCH('[1]Lookup for use classification'!$E$9,B2027)),ISNUMBER(SEARCH('[1]Lookup for use classification'!$F$9,B2027)),ISNUMBER(SEARCH('[1]Lookup for use classification'!$G$9,B2027)),ISNUMBER(SEARCH('[1]Lookup for use classification'!$H$9,B2027)),ISNUMBER(SEARCH('[1]Lookup for use classification'!$I$9,B2027)),ISNUMBER(SEARCH('[1]Lookup for use classification'!$J$9,B2027)),ISNUMBER(SEARCH('[1]Lookup for use classification'!$K$9,B2027))),'[1]Lookup for use classification'!$A$9,IF(OR(ISNUMBER(SEARCH('[1]Lookup for use classification'!$B$10,B2027)),ISNUMBER(SEARCH('[1]Lookup for use classification'!$C$10,B2027)),ISNUMBER(SEARCH('[1]Lookup for use classification'!$D$10,B2027)),ISNUMBER(SEARCH('[1]Lookup for use classification'!$E$10,B2027)),ISNUMBER(SEARCH('[1]Lookup for use classification'!$F$10,B2027)),ISNUMBER(SEARCH('[1]Lookup for use classification'!$G$10,B2027))),'[1]Lookup for use classification'!$A$10,IF(OR(ISNUMBER(SEARCH('[1]Lookup for use classification'!$B$11,B2027)),ISNUMBER(SEARCH('[1]Lookup for use classification'!$C$11,B2027))),'[1]Lookup for use classification'!$A$11,IF(OR(ISNUMBER(SEARCH('[1]Lookup for use classification'!$B$12,B2027)),ISNUMBER(SEARCH('[1]Lookup for use classification'!$C$12,B2027))),'[1]Lookup for use classification'!$A$12,IF(OR(ISNUMBER(SEARCH('[1]Lookup for use classification'!$B$13,B2027)),ISNUMBER(SEARCH('[1]Lookup for use classification'!$C$13,B2027)),ISNUMBER(SEARCH('[1]Lookup for use classification'!$D$13,B2027)),,ISNUMBER(SEARCH('[1]Lookup for use classification'!$C$13,B2027)),ISNUMBER(SEARCH('[1]Lookup for use classification'!$E$13,B2027))),'[1]Lookup for use classification'!$A$13,IF(OR(ISNUMBER(SEARCH('[1]Lookup for use classification'!$B$14,B2027)),ISNUMBER(SEARCH('[1]Lookup for use classification'!$C$14,B2027))),'[1]Lookup for use classification'!$A$14,"Other"))))))))))))</f>
        <v>Warehousing</v>
      </c>
      <c r="D2027" s="27"/>
      <c r="E2027" s="29"/>
      <c r="F2027" s="29"/>
    </row>
    <row r="2028" spans="1:6">
      <c r="A2028" s="16" t="s">
        <v>1620</v>
      </c>
      <c r="B2028" s="26" t="s">
        <v>1611</v>
      </c>
      <c r="C2028" s="133" t="str">
        <f>IF(OR(ISNUMBER(SEARCH('[1]Lookup for use classification'!$B$1,B2028)),ISNUMBER(SEARCH('[1]Lookup for use classification'!$C$1,B2028)),ISNUMBER(SEARCH('[1]Lookup for use classification'!$D$1,B2028)),ISNUMBER(SEARCH('[1]Lookup for use classification'!$E$1,B2028))),'[1]Lookup for use classification'!$A$1,IF(ISNUMBER(SEARCH('[1]Lookup for use classification'!$B$2,B2028)),'[1]Lookup for use classification'!$A$2,IF(ISNUMBER(SEARCH('[1]Lookup for use classification'!$B$3,B2028)),'[1]Lookup for use classification'!$A$3,IF(OR(ISNUMBER(SEARCH('[1]Lookup for use classification'!$B$4,B2028)),ISNUMBER(SEARCH('[1]Lookup for use classification'!$C$4,B2028)),ISNUMBER(SEARCH('[1]Lookup for use classification'!$D$4,B2028)),ISNUMBER(SEARCH('[1]Lookup for use classification'!$E$4,B2028))),'[1]Lookup for use classification'!$A$4,IF(OR(ISNUMBER(SEARCH('[1]Lookup for use classification'!$B$5,B2028)),ISNUMBER(SEARCH('[1]Lookup for use classification'!$C$5,B2028)),ISNUMBER(SEARCH('[1]Lookup for use classification'!$D$5,B2028))),'[1]Lookup for use classification'!$A$5,IF(OR(ISNUMBER(SEARCH('[1]Lookup for use classification'!$B$7,B2028)),ISNUMBER(SEARCH('[1]Lookup for use classification'!$C$7,B2028)),ISNUMBER(SEARCH('[1]Lookup for use classification'!$D$7,B2028))),'[1]Lookup for use classification'!$A$7,IF(OR(ISNUMBER(SEARCH('[1]Lookup for use classification'!$B$9,B2028)),ISNUMBER(SEARCH('[1]Lookup for use classification'!$C$9,B2028)),ISNUMBER(SEARCH('[1]Lookup for use classification'!$D$9,B2028)),ISNUMBER(SEARCH('[1]Lookup for use classification'!$E$9,B2028)),ISNUMBER(SEARCH('[1]Lookup for use classification'!$F$9,B2028)),ISNUMBER(SEARCH('[1]Lookup for use classification'!$G$9,B2028)),ISNUMBER(SEARCH('[1]Lookup for use classification'!$H$9,B2028)),ISNUMBER(SEARCH('[1]Lookup for use classification'!$I$9,B2028)),ISNUMBER(SEARCH('[1]Lookup for use classification'!$J$9,B2028)),ISNUMBER(SEARCH('[1]Lookup for use classification'!$K$9,B2028))),'[1]Lookup for use classification'!$A$9,IF(OR(ISNUMBER(SEARCH('[1]Lookup for use classification'!$B$10,B2028)),ISNUMBER(SEARCH('[1]Lookup for use classification'!$C$10,B2028)),ISNUMBER(SEARCH('[1]Lookup for use classification'!$D$10,B2028)),ISNUMBER(SEARCH('[1]Lookup for use classification'!$E$10,B2028)),ISNUMBER(SEARCH('[1]Lookup for use classification'!$F$10,B2028)),ISNUMBER(SEARCH('[1]Lookup for use classification'!$G$10,B2028))),'[1]Lookup for use classification'!$A$10,IF(OR(ISNUMBER(SEARCH('[1]Lookup for use classification'!$B$11,B2028)),ISNUMBER(SEARCH('[1]Lookup for use classification'!$C$11,B2028))),'[1]Lookup for use classification'!$A$11,IF(OR(ISNUMBER(SEARCH('[1]Lookup for use classification'!$B$12,B2028)),ISNUMBER(SEARCH('[1]Lookup for use classification'!$C$12,B2028))),'[1]Lookup for use classification'!$A$12,IF(OR(ISNUMBER(SEARCH('[1]Lookup for use classification'!$B$13,B2028)),ISNUMBER(SEARCH('[1]Lookup for use classification'!$C$13,B2028)),ISNUMBER(SEARCH('[1]Lookup for use classification'!$D$13,B2028)),,ISNUMBER(SEARCH('[1]Lookup for use classification'!$C$13,B2028)),ISNUMBER(SEARCH('[1]Lookup for use classification'!$E$13,B2028))),'[1]Lookup for use classification'!$A$13,IF(OR(ISNUMBER(SEARCH('[1]Lookup for use classification'!$B$14,B2028)),ISNUMBER(SEARCH('[1]Lookup for use classification'!$C$14,B2028))),'[1]Lookup for use classification'!$A$14,"Other"))))))))))))</f>
        <v>Other</v>
      </c>
      <c r="D2028" s="27">
        <v>5788</v>
      </c>
      <c r="E2028" s="29"/>
      <c r="F2028" s="29"/>
    </row>
    <row r="2029" spans="1:6">
      <c r="A2029" s="16" t="s">
        <v>1620</v>
      </c>
      <c r="B2029" s="26" t="s">
        <v>31</v>
      </c>
      <c r="C2029" s="133" t="str">
        <f>IF(OR(ISNUMBER(SEARCH('[1]Lookup for use classification'!$B$1,B2029)),ISNUMBER(SEARCH('[1]Lookup for use classification'!$C$1,B2029)),ISNUMBER(SEARCH('[1]Lookup for use classification'!$D$1,B2029)),ISNUMBER(SEARCH('[1]Lookup for use classification'!$E$1,B2029))),'[1]Lookup for use classification'!$A$1,IF(ISNUMBER(SEARCH('[1]Lookup for use classification'!$B$2,B2029)),'[1]Lookup for use classification'!$A$2,IF(ISNUMBER(SEARCH('[1]Lookup for use classification'!$B$3,B2029)),'[1]Lookup for use classification'!$A$3,IF(OR(ISNUMBER(SEARCH('[1]Lookup for use classification'!$B$4,B2029)),ISNUMBER(SEARCH('[1]Lookup for use classification'!$C$4,B2029)),ISNUMBER(SEARCH('[1]Lookup for use classification'!$D$4,B2029)),ISNUMBER(SEARCH('[1]Lookup for use classification'!$E$4,B2029))),'[1]Lookup for use classification'!$A$4,IF(OR(ISNUMBER(SEARCH('[1]Lookup for use classification'!$B$5,B2029)),ISNUMBER(SEARCH('[1]Lookup for use classification'!$C$5,B2029)),ISNUMBER(SEARCH('[1]Lookup for use classification'!$D$5,B2029))),'[1]Lookup for use classification'!$A$5,IF(OR(ISNUMBER(SEARCH('[1]Lookup for use classification'!$B$7,B2029)),ISNUMBER(SEARCH('[1]Lookup for use classification'!$C$7,B2029)),ISNUMBER(SEARCH('[1]Lookup for use classification'!$D$7,B2029))),'[1]Lookup for use classification'!$A$7,IF(OR(ISNUMBER(SEARCH('[1]Lookup for use classification'!$B$9,B2029)),ISNUMBER(SEARCH('[1]Lookup for use classification'!$C$9,B2029)),ISNUMBER(SEARCH('[1]Lookup for use classification'!$D$9,B2029)),ISNUMBER(SEARCH('[1]Lookup for use classification'!$E$9,B2029)),ISNUMBER(SEARCH('[1]Lookup for use classification'!$F$9,B2029)),ISNUMBER(SEARCH('[1]Lookup for use classification'!$G$9,B2029)),ISNUMBER(SEARCH('[1]Lookup for use classification'!$H$9,B2029)),ISNUMBER(SEARCH('[1]Lookup for use classification'!$I$9,B2029)),ISNUMBER(SEARCH('[1]Lookup for use classification'!$J$9,B2029)),ISNUMBER(SEARCH('[1]Lookup for use classification'!$K$9,B2029))),'[1]Lookup for use classification'!$A$9,IF(OR(ISNUMBER(SEARCH('[1]Lookup for use classification'!$B$10,B2029)),ISNUMBER(SEARCH('[1]Lookup for use classification'!$C$10,B2029)),ISNUMBER(SEARCH('[1]Lookup for use classification'!$D$10,B2029)),ISNUMBER(SEARCH('[1]Lookup for use classification'!$E$10,B2029)),ISNUMBER(SEARCH('[1]Lookup for use classification'!$F$10,B2029)),ISNUMBER(SEARCH('[1]Lookup for use classification'!$G$10,B2029))),'[1]Lookup for use classification'!$A$10,IF(OR(ISNUMBER(SEARCH('[1]Lookup for use classification'!$B$11,B2029)),ISNUMBER(SEARCH('[1]Lookup for use classification'!$C$11,B2029))),'[1]Lookup for use classification'!$A$11,IF(OR(ISNUMBER(SEARCH('[1]Lookup for use classification'!$B$12,B2029)),ISNUMBER(SEARCH('[1]Lookup for use classification'!$C$12,B2029))),'[1]Lookup for use classification'!$A$12,IF(OR(ISNUMBER(SEARCH('[1]Lookup for use classification'!$B$13,B2029)),ISNUMBER(SEARCH('[1]Lookup for use classification'!$C$13,B2029)),ISNUMBER(SEARCH('[1]Lookup for use classification'!$D$13,B2029)),,ISNUMBER(SEARCH('[1]Lookup for use classification'!$C$13,B2029)),ISNUMBER(SEARCH('[1]Lookup for use classification'!$E$13,B2029))),'[1]Lookup for use classification'!$A$13,IF(OR(ISNUMBER(SEARCH('[1]Lookup for use classification'!$B$14,B2029)),ISNUMBER(SEARCH('[1]Lookup for use classification'!$C$14,B2029))),'[1]Lookup for use classification'!$A$14,"Other"))))))))))))</f>
        <v>Public Assembly</v>
      </c>
      <c r="D2029" s="27"/>
      <c r="E2029" s="29"/>
      <c r="F2029" s="29"/>
    </row>
    <row r="2030" spans="1:6">
      <c r="A2030" s="16" t="s">
        <v>1620</v>
      </c>
      <c r="B2030" s="26" t="s">
        <v>1612</v>
      </c>
      <c r="C2030" s="133" t="str">
        <f>IF(OR(ISNUMBER(SEARCH('[1]Lookup for use classification'!$B$1,B2030)),ISNUMBER(SEARCH('[1]Lookup for use classification'!$C$1,B2030)),ISNUMBER(SEARCH('[1]Lookup for use classification'!$D$1,B2030)),ISNUMBER(SEARCH('[1]Lookup for use classification'!$E$1,B2030))),'[1]Lookup for use classification'!$A$1,IF(ISNUMBER(SEARCH('[1]Lookup for use classification'!$B$2,B2030)),'[1]Lookup for use classification'!$A$2,IF(ISNUMBER(SEARCH('[1]Lookup for use classification'!$B$3,B2030)),'[1]Lookup for use classification'!$A$3,IF(OR(ISNUMBER(SEARCH('[1]Lookup for use classification'!$B$4,B2030)),ISNUMBER(SEARCH('[1]Lookup for use classification'!$C$4,B2030)),ISNUMBER(SEARCH('[1]Lookup for use classification'!$D$4,B2030)),ISNUMBER(SEARCH('[1]Lookup for use classification'!$E$4,B2030))),'[1]Lookup for use classification'!$A$4,IF(OR(ISNUMBER(SEARCH('[1]Lookup for use classification'!$B$5,B2030)),ISNUMBER(SEARCH('[1]Lookup for use classification'!$C$5,B2030)),ISNUMBER(SEARCH('[1]Lookup for use classification'!$D$5,B2030))),'[1]Lookup for use classification'!$A$5,IF(OR(ISNUMBER(SEARCH('[1]Lookup for use classification'!$B$7,B2030)),ISNUMBER(SEARCH('[1]Lookup for use classification'!$C$7,B2030)),ISNUMBER(SEARCH('[1]Lookup for use classification'!$D$7,B2030))),'[1]Lookup for use classification'!$A$7,IF(OR(ISNUMBER(SEARCH('[1]Lookup for use classification'!$B$9,B2030)),ISNUMBER(SEARCH('[1]Lookup for use classification'!$C$9,B2030)),ISNUMBER(SEARCH('[1]Lookup for use classification'!$D$9,B2030)),ISNUMBER(SEARCH('[1]Lookup for use classification'!$E$9,B2030)),ISNUMBER(SEARCH('[1]Lookup for use classification'!$F$9,B2030)),ISNUMBER(SEARCH('[1]Lookup for use classification'!$G$9,B2030)),ISNUMBER(SEARCH('[1]Lookup for use classification'!$H$9,B2030)),ISNUMBER(SEARCH('[1]Lookup for use classification'!$I$9,B2030)),ISNUMBER(SEARCH('[1]Lookup for use classification'!$J$9,B2030)),ISNUMBER(SEARCH('[1]Lookup for use classification'!$K$9,B2030))),'[1]Lookup for use classification'!$A$9,IF(OR(ISNUMBER(SEARCH('[1]Lookup for use classification'!$B$10,B2030)),ISNUMBER(SEARCH('[1]Lookup for use classification'!$C$10,B2030)),ISNUMBER(SEARCH('[1]Lookup for use classification'!$D$10,B2030)),ISNUMBER(SEARCH('[1]Lookup for use classification'!$E$10,B2030)),ISNUMBER(SEARCH('[1]Lookup for use classification'!$F$10,B2030)),ISNUMBER(SEARCH('[1]Lookup for use classification'!$G$10,B2030))),'[1]Lookup for use classification'!$A$10,IF(OR(ISNUMBER(SEARCH('[1]Lookup for use classification'!$B$11,B2030)),ISNUMBER(SEARCH('[1]Lookup for use classification'!$C$11,B2030))),'[1]Lookup for use classification'!$A$11,IF(OR(ISNUMBER(SEARCH('[1]Lookup for use classification'!$B$12,B2030)),ISNUMBER(SEARCH('[1]Lookup for use classification'!$C$12,B2030))),'[1]Lookup for use classification'!$A$12,IF(OR(ISNUMBER(SEARCH('[1]Lookup for use classification'!$B$13,B2030)),ISNUMBER(SEARCH('[1]Lookup for use classification'!$C$13,B2030)),ISNUMBER(SEARCH('[1]Lookup for use classification'!$D$13,B2030)),,ISNUMBER(SEARCH('[1]Lookup for use classification'!$C$13,B2030)),ISNUMBER(SEARCH('[1]Lookup for use classification'!$E$13,B2030))),'[1]Lookup for use classification'!$A$13,IF(OR(ISNUMBER(SEARCH('[1]Lookup for use classification'!$B$14,B2030)),ISNUMBER(SEARCH('[1]Lookup for use classification'!$C$14,B2030))),'[1]Lookup for use classification'!$A$14,"Other"))))))))))))</f>
        <v>Other</v>
      </c>
      <c r="D2030" s="27"/>
      <c r="E2030" s="29"/>
      <c r="F2030" s="29"/>
    </row>
    <row r="2031" spans="1:6">
      <c r="A2031" s="16" t="s">
        <v>1620</v>
      </c>
      <c r="B2031" s="26" t="s">
        <v>1613</v>
      </c>
      <c r="C2031" s="133" t="str">
        <f>IF(OR(ISNUMBER(SEARCH('[1]Lookup for use classification'!$B$1,B2031)),ISNUMBER(SEARCH('[1]Lookup for use classification'!$C$1,B2031)),ISNUMBER(SEARCH('[1]Lookup for use classification'!$D$1,B2031)),ISNUMBER(SEARCH('[1]Lookup for use classification'!$E$1,B2031))),'[1]Lookup for use classification'!$A$1,IF(ISNUMBER(SEARCH('[1]Lookup for use classification'!$B$2,B2031)),'[1]Lookup for use classification'!$A$2,IF(ISNUMBER(SEARCH('[1]Lookup for use classification'!$B$3,B2031)),'[1]Lookup for use classification'!$A$3,IF(OR(ISNUMBER(SEARCH('[1]Lookup for use classification'!$B$4,B2031)),ISNUMBER(SEARCH('[1]Lookup for use classification'!$C$4,B2031)),ISNUMBER(SEARCH('[1]Lookup for use classification'!$D$4,B2031)),ISNUMBER(SEARCH('[1]Lookup for use classification'!$E$4,B2031))),'[1]Lookup for use classification'!$A$4,IF(OR(ISNUMBER(SEARCH('[1]Lookup for use classification'!$B$5,B2031)),ISNUMBER(SEARCH('[1]Lookup for use classification'!$C$5,B2031)),ISNUMBER(SEARCH('[1]Lookup for use classification'!$D$5,B2031))),'[1]Lookup for use classification'!$A$5,IF(OR(ISNUMBER(SEARCH('[1]Lookup for use classification'!$B$7,B2031)),ISNUMBER(SEARCH('[1]Lookup for use classification'!$C$7,B2031)),ISNUMBER(SEARCH('[1]Lookup for use classification'!$D$7,B2031))),'[1]Lookup for use classification'!$A$7,IF(OR(ISNUMBER(SEARCH('[1]Lookup for use classification'!$B$9,B2031)),ISNUMBER(SEARCH('[1]Lookup for use classification'!$C$9,B2031)),ISNUMBER(SEARCH('[1]Lookup for use classification'!$D$9,B2031)),ISNUMBER(SEARCH('[1]Lookup for use classification'!$E$9,B2031)),ISNUMBER(SEARCH('[1]Lookup for use classification'!$F$9,B2031)),ISNUMBER(SEARCH('[1]Lookup for use classification'!$G$9,B2031)),ISNUMBER(SEARCH('[1]Lookup for use classification'!$H$9,B2031)),ISNUMBER(SEARCH('[1]Lookup for use classification'!$I$9,B2031)),ISNUMBER(SEARCH('[1]Lookup for use classification'!$J$9,B2031)),ISNUMBER(SEARCH('[1]Lookup for use classification'!$K$9,B2031))),'[1]Lookup for use classification'!$A$9,IF(OR(ISNUMBER(SEARCH('[1]Lookup for use classification'!$B$10,B2031)),ISNUMBER(SEARCH('[1]Lookup for use classification'!$C$10,B2031)),ISNUMBER(SEARCH('[1]Lookup for use classification'!$D$10,B2031)),ISNUMBER(SEARCH('[1]Lookup for use classification'!$E$10,B2031)),ISNUMBER(SEARCH('[1]Lookup for use classification'!$F$10,B2031)),ISNUMBER(SEARCH('[1]Lookup for use classification'!$G$10,B2031))),'[1]Lookup for use classification'!$A$10,IF(OR(ISNUMBER(SEARCH('[1]Lookup for use classification'!$B$11,B2031)),ISNUMBER(SEARCH('[1]Lookup for use classification'!$C$11,B2031))),'[1]Lookup for use classification'!$A$11,IF(OR(ISNUMBER(SEARCH('[1]Lookup for use classification'!$B$12,B2031)),ISNUMBER(SEARCH('[1]Lookup for use classification'!$C$12,B2031))),'[1]Lookup for use classification'!$A$12,IF(OR(ISNUMBER(SEARCH('[1]Lookup for use classification'!$B$13,B2031)),ISNUMBER(SEARCH('[1]Lookup for use classification'!$C$13,B2031)),ISNUMBER(SEARCH('[1]Lookup for use classification'!$D$13,B2031)),,ISNUMBER(SEARCH('[1]Lookup for use classification'!$C$13,B2031)),ISNUMBER(SEARCH('[1]Lookup for use classification'!$E$13,B2031))),'[1]Lookup for use classification'!$A$13,IF(OR(ISNUMBER(SEARCH('[1]Lookup for use classification'!$B$14,B2031)),ISNUMBER(SEARCH('[1]Lookup for use classification'!$C$14,B2031))),'[1]Lookup for use classification'!$A$14,"Other"))))))))))))</f>
        <v>Warehousing</v>
      </c>
      <c r="D2031" s="27"/>
      <c r="E2031" s="29"/>
      <c r="F2031" s="29"/>
    </row>
    <row r="2032" spans="1:6">
      <c r="A2032" s="16" t="s">
        <v>1620</v>
      </c>
      <c r="B2032" s="26" t="s">
        <v>1614</v>
      </c>
      <c r="C2032" s="133" t="str">
        <f>IF(OR(ISNUMBER(SEARCH('[1]Lookup for use classification'!$B$1,B2032)),ISNUMBER(SEARCH('[1]Lookup for use classification'!$C$1,B2032)),ISNUMBER(SEARCH('[1]Lookup for use classification'!$D$1,B2032)),ISNUMBER(SEARCH('[1]Lookup for use classification'!$E$1,B2032))),'[1]Lookup for use classification'!$A$1,IF(ISNUMBER(SEARCH('[1]Lookup for use classification'!$B$2,B2032)),'[1]Lookup for use classification'!$A$2,IF(ISNUMBER(SEARCH('[1]Lookup for use classification'!$B$3,B2032)),'[1]Lookup for use classification'!$A$3,IF(OR(ISNUMBER(SEARCH('[1]Lookup for use classification'!$B$4,B2032)),ISNUMBER(SEARCH('[1]Lookup for use classification'!$C$4,B2032)),ISNUMBER(SEARCH('[1]Lookup for use classification'!$D$4,B2032)),ISNUMBER(SEARCH('[1]Lookup for use classification'!$E$4,B2032))),'[1]Lookup for use classification'!$A$4,IF(OR(ISNUMBER(SEARCH('[1]Lookup for use classification'!$B$5,B2032)),ISNUMBER(SEARCH('[1]Lookup for use classification'!$C$5,B2032)),ISNUMBER(SEARCH('[1]Lookup for use classification'!$D$5,B2032))),'[1]Lookup for use classification'!$A$5,IF(OR(ISNUMBER(SEARCH('[1]Lookup for use classification'!$B$7,B2032)),ISNUMBER(SEARCH('[1]Lookup for use classification'!$C$7,B2032)),ISNUMBER(SEARCH('[1]Lookup for use classification'!$D$7,B2032))),'[1]Lookup for use classification'!$A$7,IF(OR(ISNUMBER(SEARCH('[1]Lookup for use classification'!$B$9,B2032)),ISNUMBER(SEARCH('[1]Lookup for use classification'!$C$9,B2032)),ISNUMBER(SEARCH('[1]Lookup for use classification'!$D$9,B2032)),ISNUMBER(SEARCH('[1]Lookup for use classification'!$E$9,B2032)),ISNUMBER(SEARCH('[1]Lookup for use classification'!$F$9,B2032)),ISNUMBER(SEARCH('[1]Lookup for use classification'!$G$9,B2032)),ISNUMBER(SEARCH('[1]Lookup for use classification'!$H$9,B2032)),ISNUMBER(SEARCH('[1]Lookup for use classification'!$I$9,B2032)),ISNUMBER(SEARCH('[1]Lookup for use classification'!$J$9,B2032)),ISNUMBER(SEARCH('[1]Lookup for use classification'!$K$9,B2032))),'[1]Lookup for use classification'!$A$9,IF(OR(ISNUMBER(SEARCH('[1]Lookup for use classification'!$B$10,B2032)),ISNUMBER(SEARCH('[1]Lookup for use classification'!$C$10,B2032)),ISNUMBER(SEARCH('[1]Lookup for use classification'!$D$10,B2032)),ISNUMBER(SEARCH('[1]Lookup for use classification'!$E$10,B2032)),ISNUMBER(SEARCH('[1]Lookup for use classification'!$F$10,B2032)),ISNUMBER(SEARCH('[1]Lookup for use classification'!$G$10,B2032))),'[1]Lookup for use classification'!$A$10,IF(OR(ISNUMBER(SEARCH('[1]Lookup for use classification'!$B$11,B2032)),ISNUMBER(SEARCH('[1]Lookup for use classification'!$C$11,B2032))),'[1]Lookup for use classification'!$A$11,IF(OR(ISNUMBER(SEARCH('[1]Lookup for use classification'!$B$12,B2032)),ISNUMBER(SEARCH('[1]Lookup for use classification'!$C$12,B2032))),'[1]Lookup for use classification'!$A$12,IF(OR(ISNUMBER(SEARCH('[1]Lookup for use classification'!$B$13,B2032)),ISNUMBER(SEARCH('[1]Lookup for use classification'!$C$13,B2032)),ISNUMBER(SEARCH('[1]Lookup for use classification'!$D$13,B2032)),,ISNUMBER(SEARCH('[1]Lookup for use classification'!$C$13,B2032)),ISNUMBER(SEARCH('[1]Lookup for use classification'!$E$13,B2032))),'[1]Lookup for use classification'!$A$13,IF(OR(ISNUMBER(SEARCH('[1]Lookup for use classification'!$B$14,B2032)),ISNUMBER(SEARCH('[1]Lookup for use classification'!$C$14,B2032))),'[1]Lookup for use classification'!$A$14,"Other"))))))))))))</f>
        <v>Other</v>
      </c>
      <c r="D2032" s="27"/>
      <c r="E2032" s="29"/>
      <c r="F2032" s="29"/>
    </row>
    <row r="2033" spans="1:6">
      <c r="A2033" s="16" t="s">
        <v>1620</v>
      </c>
      <c r="B2033" s="26" t="s">
        <v>1615</v>
      </c>
      <c r="C2033" s="133" t="str">
        <f>IF(OR(ISNUMBER(SEARCH('[1]Lookup for use classification'!$B$1,B2033)),ISNUMBER(SEARCH('[1]Lookup for use classification'!$C$1,B2033)),ISNUMBER(SEARCH('[1]Lookup for use classification'!$D$1,B2033)),ISNUMBER(SEARCH('[1]Lookup for use classification'!$E$1,B2033))),'[1]Lookup for use classification'!$A$1,IF(ISNUMBER(SEARCH('[1]Lookup for use classification'!$B$2,B2033)),'[1]Lookup for use classification'!$A$2,IF(ISNUMBER(SEARCH('[1]Lookup for use classification'!$B$3,B2033)),'[1]Lookup for use classification'!$A$3,IF(OR(ISNUMBER(SEARCH('[1]Lookup for use classification'!$B$4,B2033)),ISNUMBER(SEARCH('[1]Lookup for use classification'!$C$4,B2033)),ISNUMBER(SEARCH('[1]Lookup for use classification'!$D$4,B2033)),ISNUMBER(SEARCH('[1]Lookup for use classification'!$E$4,B2033))),'[1]Lookup for use classification'!$A$4,IF(OR(ISNUMBER(SEARCH('[1]Lookup for use classification'!$B$5,B2033)),ISNUMBER(SEARCH('[1]Lookup for use classification'!$C$5,B2033)),ISNUMBER(SEARCH('[1]Lookup for use classification'!$D$5,B2033))),'[1]Lookup for use classification'!$A$5,IF(OR(ISNUMBER(SEARCH('[1]Lookup for use classification'!$B$7,B2033)),ISNUMBER(SEARCH('[1]Lookup for use classification'!$C$7,B2033)),ISNUMBER(SEARCH('[1]Lookup for use classification'!$D$7,B2033))),'[1]Lookup for use classification'!$A$7,IF(OR(ISNUMBER(SEARCH('[1]Lookup for use classification'!$B$9,B2033)),ISNUMBER(SEARCH('[1]Lookup for use classification'!$C$9,B2033)),ISNUMBER(SEARCH('[1]Lookup for use classification'!$D$9,B2033)),ISNUMBER(SEARCH('[1]Lookup for use classification'!$E$9,B2033)),ISNUMBER(SEARCH('[1]Lookup for use classification'!$F$9,B2033)),ISNUMBER(SEARCH('[1]Lookup for use classification'!$G$9,B2033)),ISNUMBER(SEARCH('[1]Lookup for use classification'!$H$9,B2033)),ISNUMBER(SEARCH('[1]Lookup for use classification'!$I$9,B2033)),ISNUMBER(SEARCH('[1]Lookup for use classification'!$J$9,B2033)),ISNUMBER(SEARCH('[1]Lookup for use classification'!$K$9,B2033))),'[1]Lookup for use classification'!$A$9,IF(OR(ISNUMBER(SEARCH('[1]Lookup for use classification'!$B$10,B2033)),ISNUMBER(SEARCH('[1]Lookup for use classification'!$C$10,B2033)),ISNUMBER(SEARCH('[1]Lookup for use classification'!$D$10,B2033)),ISNUMBER(SEARCH('[1]Lookup for use classification'!$E$10,B2033)),ISNUMBER(SEARCH('[1]Lookup for use classification'!$F$10,B2033)),ISNUMBER(SEARCH('[1]Lookup for use classification'!$G$10,B2033))),'[1]Lookup for use classification'!$A$10,IF(OR(ISNUMBER(SEARCH('[1]Lookup for use classification'!$B$11,B2033)),ISNUMBER(SEARCH('[1]Lookup for use classification'!$C$11,B2033))),'[1]Lookup for use classification'!$A$11,IF(OR(ISNUMBER(SEARCH('[1]Lookup for use classification'!$B$12,B2033)),ISNUMBER(SEARCH('[1]Lookup for use classification'!$C$12,B2033))),'[1]Lookup for use classification'!$A$12,IF(OR(ISNUMBER(SEARCH('[1]Lookup for use classification'!$B$13,B2033)),ISNUMBER(SEARCH('[1]Lookup for use classification'!$C$13,B2033)),ISNUMBER(SEARCH('[1]Lookup for use classification'!$D$13,B2033)),,ISNUMBER(SEARCH('[1]Lookup for use classification'!$C$13,B2033)),ISNUMBER(SEARCH('[1]Lookup for use classification'!$E$13,B2033))),'[1]Lookup for use classification'!$A$13,IF(OR(ISNUMBER(SEARCH('[1]Lookup for use classification'!$B$14,B2033)),ISNUMBER(SEARCH('[1]Lookup for use classification'!$C$14,B2033))),'[1]Lookup for use classification'!$A$14,"Other"))))))))))))</f>
        <v>Public Safety</v>
      </c>
      <c r="D2033" s="27"/>
      <c r="E2033" s="29"/>
      <c r="F2033" s="29"/>
    </row>
    <row r="2034" spans="1:6">
      <c r="A2034" s="16" t="s">
        <v>1620</v>
      </c>
      <c r="B2034" s="26" t="s">
        <v>1616</v>
      </c>
      <c r="C2034" s="133" t="str">
        <f>IF(OR(ISNUMBER(SEARCH('[1]Lookup for use classification'!$B$1,B2034)),ISNUMBER(SEARCH('[1]Lookup for use classification'!$C$1,B2034)),ISNUMBER(SEARCH('[1]Lookup for use classification'!$D$1,B2034)),ISNUMBER(SEARCH('[1]Lookup for use classification'!$E$1,B2034))),'[1]Lookup for use classification'!$A$1,IF(ISNUMBER(SEARCH('[1]Lookup for use classification'!$B$2,B2034)),'[1]Lookup for use classification'!$A$2,IF(ISNUMBER(SEARCH('[1]Lookup for use classification'!$B$3,B2034)),'[1]Lookup for use classification'!$A$3,IF(OR(ISNUMBER(SEARCH('[1]Lookup for use classification'!$B$4,B2034)),ISNUMBER(SEARCH('[1]Lookup for use classification'!$C$4,B2034)),ISNUMBER(SEARCH('[1]Lookup for use classification'!$D$4,B2034)),ISNUMBER(SEARCH('[1]Lookup for use classification'!$E$4,B2034))),'[1]Lookup for use classification'!$A$4,IF(OR(ISNUMBER(SEARCH('[1]Lookup for use classification'!$B$5,B2034)),ISNUMBER(SEARCH('[1]Lookup for use classification'!$C$5,B2034)),ISNUMBER(SEARCH('[1]Lookup for use classification'!$D$5,B2034))),'[1]Lookup for use classification'!$A$5,IF(OR(ISNUMBER(SEARCH('[1]Lookup for use classification'!$B$7,B2034)),ISNUMBER(SEARCH('[1]Lookup for use classification'!$C$7,B2034)),ISNUMBER(SEARCH('[1]Lookup for use classification'!$D$7,B2034))),'[1]Lookup for use classification'!$A$7,IF(OR(ISNUMBER(SEARCH('[1]Lookup for use classification'!$B$9,B2034)),ISNUMBER(SEARCH('[1]Lookup for use classification'!$C$9,B2034)),ISNUMBER(SEARCH('[1]Lookup for use classification'!$D$9,B2034)),ISNUMBER(SEARCH('[1]Lookup for use classification'!$E$9,B2034)),ISNUMBER(SEARCH('[1]Lookup for use classification'!$F$9,B2034)),ISNUMBER(SEARCH('[1]Lookup for use classification'!$G$9,B2034)),ISNUMBER(SEARCH('[1]Lookup for use classification'!$H$9,B2034)),ISNUMBER(SEARCH('[1]Lookup for use classification'!$I$9,B2034)),ISNUMBER(SEARCH('[1]Lookup for use classification'!$J$9,B2034)),ISNUMBER(SEARCH('[1]Lookup for use classification'!$K$9,B2034))),'[1]Lookup for use classification'!$A$9,IF(OR(ISNUMBER(SEARCH('[1]Lookup for use classification'!$B$10,B2034)),ISNUMBER(SEARCH('[1]Lookup for use classification'!$C$10,B2034)),ISNUMBER(SEARCH('[1]Lookup for use classification'!$D$10,B2034)),ISNUMBER(SEARCH('[1]Lookup for use classification'!$E$10,B2034)),ISNUMBER(SEARCH('[1]Lookup for use classification'!$F$10,B2034)),ISNUMBER(SEARCH('[1]Lookup for use classification'!$G$10,B2034))),'[1]Lookup for use classification'!$A$10,IF(OR(ISNUMBER(SEARCH('[1]Lookup for use classification'!$B$11,B2034)),ISNUMBER(SEARCH('[1]Lookup for use classification'!$C$11,B2034))),'[1]Lookup for use classification'!$A$11,IF(OR(ISNUMBER(SEARCH('[1]Lookup for use classification'!$B$12,B2034)),ISNUMBER(SEARCH('[1]Lookup for use classification'!$C$12,B2034))),'[1]Lookup for use classification'!$A$12,IF(OR(ISNUMBER(SEARCH('[1]Lookup for use classification'!$B$13,B2034)),ISNUMBER(SEARCH('[1]Lookup for use classification'!$C$13,B2034)),ISNUMBER(SEARCH('[1]Lookup for use classification'!$D$13,B2034)),,ISNUMBER(SEARCH('[1]Lookup for use classification'!$C$13,B2034)),ISNUMBER(SEARCH('[1]Lookup for use classification'!$E$13,B2034))),'[1]Lookup for use classification'!$A$13,IF(OR(ISNUMBER(SEARCH('[1]Lookup for use classification'!$B$14,B2034)),ISNUMBER(SEARCH('[1]Lookup for use classification'!$C$14,B2034))),'[1]Lookup for use classification'!$A$14,"Other"))))))))))))</f>
        <v>Other</v>
      </c>
      <c r="D2034" s="27"/>
      <c r="E2034" s="29"/>
      <c r="F2034" s="29"/>
    </row>
    <row r="2035" spans="1:6">
      <c r="A2035" s="16" t="s">
        <v>1620</v>
      </c>
      <c r="B2035" s="26" t="s">
        <v>1617</v>
      </c>
      <c r="C2035" s="133" t="str">
        <f>IF(OR(ISNUMBER(SEARCH('[1]Lookup for use classification'!$B$1,B2035)),ISNUMBER(SEARCH('[1]Lookup for use classification'!$C$1,B2035)),ISNUMBER(SEARCH('[1]Lookup for use classification'!$D$1,B2035)),ISNUMBER(SEARCH('[1]Lookup for use classification'!$E$1,B2035))),'[1]Lookup for use classification'!$A$1,IF(ISNUMBER(SEARCH('[1]Lookup for use classification'!$B$2,B2035)),'[1]Lookup for use classification'!$A$2,IF(ISNUMBER(SEARCH('[1]Lookup for use classification'!$B$3,B2035)),'[1]Lookup for use classification'!$A$3,IF(OR(ISNUMBER(SEARCH('[1]Lookup for use classification'!$B$4,B2035)),ISNUMBER(SEARCH('[1]Lookup for use classification'!$C$4,B2035)),ISNUMBER(SEARCH('[1]Lookup for use classification'!$D$4,B2035)),ISNUMBER(SEARCH('[1]Lookup for use classification'!$E$4,B2035))),'[1]Lookup for use classification'!$A$4,IF(OR(ISNUMBER(SEARCH('[1]Lookup for use classification'!$B$5,B2035)),ISNUMBER(SEARCH('[1]Lookup for use classification'!$C$5,B2035)),ISNUMBER(SEARCH('[1]Lookup for use classification'!$D$5,B2035))),'[1]Lookup for use classification'!$A$5,IF(OR(ISNUMBER(SEARCH('[1]Lookup for use classification'!$B$7,B2035)),ISNUMBER(SEARCH('[1]Lookup for use classification'!$C$7,B2035)),ISNUMBER(SEARCH('[1]Lookup for use classification'!$D$7,B2035))),'[1]Lookup for use classification'!$A$7,IF(OR(ISNUMBER(SEARCH('[1]Lookup for use classification'!$B$9,B2035)),ISNUMBER(SEARCH('[1]Lookup for use classification'!$C$9,B2035)),ISNUMBER(SEARCH('[1]Lookup for use classification'!$D$9,B2035)),ISNUMBER(SEARCH('[1]Lookup for use classification'!$E$9,B2035)),ISNUMBER(SEARCH('[1]Lookup for use classification'!$F$9,B2035)),ISNUMBER(SEARCH('[1]Lookup for use classification'!$G$9,B2035)),ISNUMBER(SEARCH('[1]Lookup for use classification'!$H$9,B2035)),ISNUMBER(SEARCH('[1]Lookup for use classification'!$I$9,B2035)),ISNUMBER(SEARCH('[1]Lookup for use classification'!$J$9,B2035)),ISNUMBER(SEARCH('[1]Lookup for use classification'!$K$9,B2035))),'[1]Lookup for use classification'!$A$9,IF(OR(ISNUMBER(SEARCH('[1]Lookup for use classification'!$B$10,B2035)),ISNUMBER(SEARCH('[1]Lookup for use classification'!$C$10,B2035)),ISNUMBER(SEARCH('[1]Lookup for use classification'!$D$10,B2035)),ISNUMBER(SEARCH('[1]Lookup for use classification'!$E$10,B2035)),ISNUMBER(SEARCH('[1]Lookup for use classification'!$F$10,B2035)),ISNUMBER(SEARCH('[1]Lookup for use classification'!$G$10,B2035))),'[1]Lookup for use classification'!$A$10,IF(OR(ISNUMBER(SEARCH('[1]Lookup for use classification'!$B$11,B2035)),ISNUMBER(SEARCH('[1]Lookup for use classification'!$C$11,B2035))),'[1]Lookup for use classification'!$A$11,IF(OR(ISNUMBER(SEARCH('[1]Lookup for use classification'!$B$12,B2035)),ISNUMBER(SEARCH('[1]Lookup for use classification'!$C$12,B2035))),'[1]Lookup for use classification'!$A$12,IF(OR(ISNUMBER(SEARCH('[1]Lookup for use classification'!$B$13,B2035)),ISNUMBER(SEARCH('[1]Lookup for use classification'!$C$13,B2035)),ISNUMBER(SEARCH('[1]Lookup for use classification'!$D$13,B2035)),,ISNUMBER(SEARCH('[1]Lookup for use classification'!$C$13,B2035)),ISNUMBER(SEARCH('[1]Lookup for use classification'!$E$13,B2035))),'[1]Lookup for use classification'!$A$13,IF(OR(ISNUMBER(SEARCH('[1]Lookup for use classification'!$B$14,B2035)),ISNUMBER(SEARCH('[1]Lookup for use classification'!$C$14,B2035))),'[1]Lookup for use classification'!$A$14,"Other"))))))))))))</f>
        <v>Education - K - 12</v>
      </c>
      <c r="D2035" s="27">
        <v>8172</v>
      </c>
      <c r="E2035" s="29"/>
      <c r="F2035" s="29"/>
    </row>
    <row r="2036" spans="1:6">
      <c r="A2036" s="16" t="s">
        <v>1620</v>
      </c>
      <c r="B2036" s="26" t="s">
        <v>1618</v>
      </c>
      <c r="C2036" s="133" t="str">
        <f>IF(OR(ISNUMBER(SEARCH('[1]Lookup for use classification'!$B$1,B2036)),ISNUMBER(SEARCH('[1]Lookup for use classification'!$C$1,B2036)),ISNUMBER(SEARCH('[1]Lookup for use classification'!$D$1,B2036)),ISNUMBER(SEARCH('[1]Lookup for use classification'!$E$1,B2036))),'[1]Lookup for use classification'!$A$1,IF(ISNUMBER(SEARCH('[1]Lookup for use classification'!$B$2,B2036)),'[1]Lookup for use classification'!$A$2,IF(ISNUMBER(SEARCH('[1]Lookup for use classification'!$B$3,B2036)),'[1]Lookup for use classification'!$A$3,IF(OR(ISNUMBER(SEARCH('[1]Lookup for use classification'!$B$4,B2036)),ISNUMBER(SEARCH('[1]Lookup for use classification'!$C$4,B2036)),ISNUMBER(SEARCH('[1]Lookup for use classification'!$D$4,B2036)),ISNUMBER(SEARCH('[1]Lookup for use classification'!$E$4,B2036))),'[1]Lookup for use classification'!$A$4,IF(OR(ISNUMBER(SEARCH('[1]Lookup for use classification'!$B$5,B2036)),ISNUMBER(SEARCH('[1]Lookup for use classification'!$C$5,B2036)),ISNUMBER(SEARCH('[1]Lookup for use classification'!$D$5,B2036))),'[1]Lookup for use classification'!$A$5,IF(OR(ISNUMBER(SEARCH('[1]Lookup for use classification'!$B$7,B2036)),ISNUMBER(SEARCH('[1]Lookup for use classification'!$C$7,B2036)),ISNUMBER(SEARCH('[1]Lookup for use classification'!$D$7,B2036))),'[1]Lookup for use classification'!$A$7,IF(OR(ISNUMBER(SEARCH('[1]Lookup for use classification'!$B$9,B2036)),ISNUMBER(SEARCH('[1]Lookup for use classification'!$C$9,B2036)),ISNUMBER(SEARCH('[1]Lookup for use classification'!$D$9,B2036)),ISNUMBER(SEARCH('[1]Lookup for use classification'!$E$9,B2036)),ISNUMBER(SEARCH('[1]Lookup for use classification'!$F$9,B2036)),ISNUMBER(SEARCH('[1]Lookup for use classification'!$G$9,B2036)),ISNUMBER(SEARCH('[1]Lookup for use classification'!$H$9,B2036)),ISNUMBER(SEARCH('[1]Lookup for use classification'!$I$9,B2036)),ISNUMBER(SEARCH('[1]Lookup for use classification'!$J$9,B2036)),ISNUMBER(SEARCH('[1]Lookup for use classification'!$K$9,B2036))),'[1]Lookup for use classification'!$A$9,IF(OR(ISNUMBER(SEARCH('[1]Lookup for use classification'!$B$10,B2036)),ISNUMBER(SEARCH('[1]Lookup for use classification'!$C$10,B2036)),ISNUMBER(SEARCH('[1]Lookup for use classification'!$D$10,B2036)),ISNUMBER(SEARCH('[1]Lookup for use classification'!$E$10,B2036)),ISNUMBER(SEARCH('[1]Lookup for use classification'!$F$10,B2036)),ISNUMBER(SEARCH('[1]Lookup for use classification'!$G$10,B2036))),'[1]Lookup for use classification'!$A$10,IF(OR(ISNUMBER(SEARCH('[1]Lookup for use classification'!$B$11,B2036)),ISNUMBER(SEARCH('[1]Lookup for use classification'!$C$11,B2036))),'[1]Lookup for use classification'!$A$11,IF(OR(ISNUMBER(SEARCH('[1]Lookup for use classification'!$B$12,B2036)),ISNUMBER(SEARCH('[1]Lookup for use classification'!$C$12,B2036))),'[1]Lookup for use classification'!$A$12,IF(OR(ISNUMBER(SEARCH('[1]Lookup for use classification'!$B$13,B2036)),ISNUMBER(SEARCH('[1]Lookup for use classification'!$C$13,B2036)),ISNUMBER(SEARCH('[1]Lookup for use classification'!$D$13,B2036)),,ISNUMBER(SEARCH('[1]Lookup for use classification'!$C$13,B2036)),ISNUMBER(SEARCH('[1]Lookup for use classification'!$E$13,B2036))),'[1]Lookup for use classification'!$A$13,IF(OR(ISNUMBER(SEARCH('[1]Lookup for use classification'!$B$14,B2036)),ISNUMBER(SEARCH('[1]Lookup for use classification'!$C$14,B2036))),'[1]Lookup for use classification'!$A$14,"Other"))))))))))))</f>
        <v>Education - K - 12</v>
      </c>
      <c r="D2036" s="27"/>
      <c r="E2036" s="29"/>
      <c r="F2036" s="29"/>
    </row>
    <row r="2037" spans="1:6">
      <c r="A2037" s="16" t="s">
        <v>1620</v>
      </c>
      <c r="B2037" s="26" t="s">
        <v>255</v>
      </c>
      <c r="C2037" s="133" t="str">
        <f>IF(OR(ISNUMBER(SEARCH('[1]Lookup for use classification'!$B$1,B2037)),ISNUMBER(SEARCH('[1]Lookup for use classification'!$C$1,B2037)),ISNUMBER(SEARCH('[1]Lookup for use classification'!$D$1,B2037)),ISNUMBER(SEARCH('[1]Lookup for use classification'!$E$1,B2037))),'[1]Lookup for use classification'!$A$1,IF(ISNUMBER(SEARCH('[1]Lookup for use classification'!$B$2,B2037)),'[1]Lookup for use classification'!$A$2,IF(ISNUMBER(SEARCH('[1]Lookup for use classification'!$B$3,B2037)),'[1]Lookup for use classification'!$A$3,IF(OR(ISNUMBER(SEARCH('[1]Lookup for use classification'!$B$4,B2037)),ISNUMBER(SEARCH('[1]Lookup for use classification'!$C$4,B2037)),ISNUMBER(SEARCH('[1]Lookup for use classification'!$D$4,B2037)),ISNUMBER(SEARCH('[1]Lookup for use classification'!$E$4,B2037))),'[1]Lookup for use classification'!$A$4,IF(OR(ISNUMBER(SEARCH('[1]Lookup for use classification'!$B$5,B2037)),ISNUMBER(SEARCH('[1]Lookup for use classification'!$C$5,B2037)),ISNUMBER(SEARCH('[1]Lookup for use classification'!$D$5,B2037))),'[1]Lookup for use classification'!$A$5,IF(OR(ISNUMBER(SEARCH('[1]Lookup for use classification'!$B$7,B2037)),ISNUMBER(SEARCH('[1]Lookup for use classification'!$C$7,B2037)),ISNUMBER(SEARCH('[1]Lookup for use classification'!$D$7,B2037))),'[1]Lookup for use classification'!$A$7,IF(OR(ISNUMBER(SEARCH('[1]Lookup for use classification'!$B$9,B2037)),ISNUMBER(SEARCH('[1]Lookup for use classification'!$C$9,B2037)),ISNUMBER(SEARCH('[1]Lookup for use classification'!$D$9,B2037)),ISNUMBER(SEARCH('[1]Lookup for use classification'!$E$9,B2037)),ISNUMBER(SEARCH('[1]Lookup for use classification'!$F$9,B2037)),ISNUMBER(SEARCH('[1]Lookup for use classification'!$G$9,B2037)),ISNUMBER(SEARCH('[1]Lookup for use classification'!$H$9,B2037)),ISNUMBER(SEARCH('[1]Lookup for use classification'!$I$9,B2037)),ISNUMBER(SEARCH('[1]Lookup for use classification'!$J$9,B2037)),ISNUMBER(SEARCH('[1]Lookup for use classification'!$K$9,B2037))),'[1]Lookup for use classification'!$A$9,IF(OR(ISNUMBER(SEARCH('[1]Lookup for use classification'!$B$10,B2037)),ISNUMBER(SEARCH('[1]Lookup for use classification'!$C$10,B2037)),ISNUMBER(SEARCH('[1]Lookup for use classification'!$D$10,B2037)),ISNUMBER(SEARCH('[1]Lookup for use classification'!$E$10,B2037)),ISNUMBER(SEARCH('[1]Lookup for use classification'!$F$10,B2037)),ISNUMBER(SEARCH('[1]Lookup for use classification'!$G$10,B2037))),'[1]Lookup for use classification'!$A$10,IF(OR(ISNUMBER(SEARCH('[1]Lookup for use classification'!$B$11,B2037)),ISNUMBER(SEARCH('[1]Lookup for use classification'!$C$11,B2037))),'[1]Lookup for use classification'!$A$11,IF(OR(ISNUMBER(SEARCH('[1]Lookup for use classification'!$B$12,B2037)),ISNUMBER(SEARCH('[1]Lookup for use classification'!$C$12,B2037))),'[1]Lookup for use classification'!$A$12,IF(OR(ISNUMBER(SEARCH('[1]Lookup for use classification'!$B$13,B2037)),ISNUMBER(SEARCH('[1]Lookup for use classification'!$C$13,B2037)),ISNUMBER(SEARCH('[1]Lookup for use classification'!$D$13,B2037)),,ISNUMBER(SEARCH('[1]Lookup for use classification'!$C$13,B2037)),ISNUMBER(SEARCH('[1]Lookup for use classification'!$E$13,B2037))),'[1]Lookup for use classification'!$A$13,IF(OR(ISNUMBER(SEARCH('[1]Lookup for use classification'!$B$14,B2037)),ISNUMBER(SEARCH('[1]Lookup for use classification'!$C$14,B2037))),'[1]Lookup for use classification'!$A$14,"Other"))))))))))))</f>
        <v>Other</v>
      </c>
      <c r="D2037" s="27"/>
      <c r="E2037" s="29"/>
      <c r="F2037" s="29"/>
    </row>
    <row r="2038" spans="1:6">
      <c r="A2038" s="16" t="s">
        <v>1620</v>
      </c>
      <c r="B2038" s="26" t="s">
        <v>1619</v>
      </c>
      <c r="C2038" s="133" t="str">
        <f>IF(OR(ISNUMBER(SEARCH('[1]Lookup for use classification'!$B$1,B2038)),ISNUMBER(SEARCH('[1]Lookup for use classification'!$C$1,B2038)),ISNUMBER(SEARCH('[1]Lookup for use classification'!$D$1,B2038)),ISNUMBER(SEARCH('[1]Lookup for use classification'!$E$1,B2038))),'[1]Lookup for use classification'!$A$1,IF(ISNUMBER(SEARCH('[1]Lookup for use classification'!$B$2,B2038)),'[1]Lookup for use classification'!$A$2,IF(ISNUMBER(SEARCH('[1]Lookup for use classification'!$B$3,B2038)),'[1]Lookup for use classification'!$A$3,IF(OR(ISNUMBER(SEARCH('[1]Lookup for use classification'!$B$4,B2038)),ISNUMBER(SEARCH('[1]Lookup for use classification'!$C$4,B2038)),ISNUMBER(SEARCH('[1]Lookup for use classification'!$D$4,B2038)),ISNUMBER(SEARCH('[1]Lookup for use classification'!$E$4,B2038))),'[1]Lookup for use classification'!$A$4,IF(OR(ISNUMBER(SEARCH('[1]Lookup for use classification'!$B$5,B2038)),ISNUMBER(SEARCH('[1]Lookup for use classification'!$C$5,B2038)),ISNUMBER(SEARCH('[1]Lookup for use classification'!$D$5,B2038))),'[1]Lookup for use classification'!$A$5,IF(OR(ISNUMBER(SEARCH('[1]Lookup for use classification'!$B$7,B2038)),ISNUMBER(SEARCH('[1]Lookup for use classification'!$C$7,B2038)),ISNUMBER(SEARCH('[1]Lookup for use classification'!$D$7,B2038))),'[1]Lookup for use classification'!$A$7,IF(OR(ISNUMBER(SEARCH('[1]Lookup for use classification'!$B$9,B2038)),ISNUMBER(SEARCH('[1]Lookup for use classification'!$C$9,B2038)),ISNUMBER(SEARCH('[1]Lookup for use classification'!$D$9,B2038)),ISNUMBER(SEARCH('[1]Lookup for use classification'!$E$9,B2038)),ISNUMBER(SEARCH('[1]Lookup for use classification'!$F$9,B2038)),ISNUMBER(SEARCH('[1]Lookup for use classification'!$G$9,B2038)),ISNUMBER(SEARCH('[1]Lookup for use classification'!$H$9,B2038)),ISNUMBER(SEARCH('[1]Lookup for use classification'!$I$9,B2038)),ISNUMBER(SEARCH('[1]Lookup for use classification'!$J$9,B2038)),ISNUMBER(SEARCH('[1]Lookup for use classification'!$K$9,B2038))),'[1]Lookup for use classification'!$A$9,IF(OR(ISNUMBER(SEARCH('[1]Lookup for use classification'!$B$10,B2038)),ISNUMBER(SEARCH('[1]Lookup for use classification'!$C$10,B2038)),ISNUMBER(SEARCH('[1]Lookup for use classification'!$D$10,B2038)),ISNUMBER(SEARCH('[1]Lookup for use classification'!$E$10,B2038)),ISNUMBER(SEARCH('[1]Lookup for use classification'!$F$10,B2038)),ISNUMBER(SEARCH('[1]Lookup for use classification'!$G$10,B2038))),'[1]Lookup for use classification'!$A$10,IF(OR(ISNUMBER(SEARCH('[1]Lookup for use classification'!$B$11,B2038)),ISNUMBER(SEARCH('[1]Lookup for use classification'!$C$11,B2038))),'[1]Lookup for use classification'!$A$11,IF(OR(ISNUMBER(SEARCH('[1]Lookup for use classification'!$B$12,B2038)),ISNUMBER(SEARCH('[1]Lookup for use classification'!$C$12,B2038))),'[1]Lookup for use classification'!$A$12,IF(OR(ISNUMBER(SEARCH('[1]Lookup for use classification'!$B$13,B2038)),ISNUMBER(SEARCH('[1]Lookup for use classification'!$C$13,B2038)),ISNUMBER(SEARCH('[1]Lookup for use classification'!$D$13,B2038)),,ISNUMBER(SEARCH('[1]Lookup for use classification'!$C$13,B2038)),ISNUMBER(SEARCH('[1]Lookup for use classification'!$E$13,B2038))),'[1]Lookup for use classification'!$A$13,IF(OR(ISNUMBER(SEARCH('[1]Lookup for use classification'!$B$14,B2038)),ISNUMBER(SEARCH('[1]Lookup for use classification'!$C$14,B2038))),'[1]Lookup for use classification'!$A$14,"Other"))))))))))))</f>
        <v>Accomodation Services</v>
      </c>
      <c r="D2038" s="27"/>
      <c r="E2038" s="29"/>
      <c r="F2038" s="29"/>
    </row>
    <row r="2039" spans="1:6">
      <c r="A2039" s="16" t="s">
        <v>1620</v>
      </c>
      <c r="B2039" s="26" t="s">
        <v>1221</v>
      </c>
      <c r="C2039" s="133" t="str">
        <f>IF(OR(ISNUMBER(SEARCH('[1]Lookup for use classification'!$B$1,B2039)),ISNUMBER(SEARCH('[1]Lookup for use classification'!$C$1,B2039)),ISNUMBER(SEARCH('[1]Lookup for use classification'!$D$1,B2039)),ISNUMBER(SEARCH('[1]Lookup for use classification'!$E$1,B2039))),'[1]Lookup for use classification'!$A$1,IF(ISNUMBER(SEARCH('[1]Lookup for use classification'!$B$2,B2039)),'[1]Lookup for use classification'!$A$2,IF(ISNUMBER(SEARCH('[1]Lookup for use classification'!$B$3,B2039)),'[1]Lookup for use classification'!$A$3,IF(OR(ISNUMBER(SEARCH('[1]Lookup for use classification'!$B$4,B2039)),ISNUMBER(SEARCH('[1]Lookup for use classification'!$C$4,B2039)),ISNUMBER(SEARCH('[1]Lookup for use classification'!$D$4,B2039)),ISNUMBER(SEARCH('[1]Lookup for use classification'!$E$4,B2039))),'[1]Lookup for use classification'!$A$4,IF(OR(ISNUMBER(SEARCH('[1]Lookup for use classification'!$B$5,B2039)),ISNUMBER(SEARCH('[1]Lookup for use classification'!$C$5,B2039)),ISNUMBER(SEARCH('[1]Lookup for use classification'!$D$5,B2039))),'[1]Lookup for use classification'!$A$5,IF(OR(ISNUMBER(SEARCH('[1]Lookup for use classification'!$B$7,B2039)),ISNUMBER(SEARCH('[1]Lookup for use classification'!$C$7,B2039)),ISNUMBER(SEARCH('[1]Lookup for use classification'!$D$7,B2039))),'[1]Lookup for use classification'!$A$7,IF(OR(ISNUMBER(SEARCH('[1]Lookup for use classification'!$B$9,B2039)),ISNUMBER(SEARCH('[1]Lookup for use classification'!$C$9,B2039)),ISNUMBER(SEARCH('[1]Lookup for use classification'!$D$9,B2039)),ISNUMBER(SEARCH('[1]Lookup for use classification'!$E$9,B2039)),ISNUMBER(SEARCH('[1]Lookup for use classification'!$F$9,B2039)),ISNUMBER(SEARCH('[1]Lookup for use classification'!$G$9,B2039)),ISNUMBER(SEARCH('[1]Lookup for use classification'!$H$9,B2039)),ISNUMBER(SEARCH('[1]Lookup for use classification'!$I$9,B2039)),ISNUMBER(SEARCH('[1]Lookup for use classification'!$J$9,B2039)),ISNUMBER(SEARCH('[1]Lookup for use classification'!$K$9,B2039))),'[1]Lookup for use classification'!$A$9,IF(OR(ISNUMBER(SEARCH('[1]Lookup for use classification'!$B$10,B2039)),ISNUMBER(SEARCH('[1]Lookup for use classification'!$C$10,B2039)),ISNUMBER(SEARCH('[1]Lookup for use classification'!$D$10,B2039)),ISNUMBER(SEARCH('[1]Lookup for use classification'!$E$10,B2039)),ISNUMBER(SEARCH('[1]Lookup for use classification'!$F$10,B2039)),ISNUMBER(SEARCH('[1]Lookup for use classification'!$G$10,B2039))),'[1]Lookup for use classification'!$A$10,IF(OR(ISNUMBER(SEARCH('[1]Lookup for use classification'!$B$11,B2039)),ISNUMBER(SEARCH('[1]Lookup for use classification'!$C$11,B2039))),'[1]Lookup for use classification'!$A$11,IF(OR(ISNUMBER(SEARCH('[1]Lookup for use classification'!$B$12,B2039)),ISNUMBER(SEARCH('[1]Lookup for use classification'!$C$12,B2039))),'[1]Lookup for use classification'!$A$12,IF(OR(ISNUMBER(SEARCH('[1]Lookup for use classification'!$B$13,B2039)),ISNUMBER(SEARCH('[1]Lookup for use classification'!$C$13,B2039)),ISNUMBER(SEARCH('[1]Lookup for use classification'!$D$13,B2039)),,ISNUMBER(SEARCH('[1]Lookup for use classification'!$C$13,B2039)),ISNUMBER(SEARCH('[1]Lookup for use classification'!$E$13,B2039))),'[1]Lookup for use classification'!$A$13,IF(OR(ISNUMBER(SEARCH('[1]Lookup for use classification'!$B$14,B2039)),ISNUMBER(SEARCH('[1]Lookup for use classification'!$C$14,B2039))),'[1]Lookup for use classification'!$A$14,"Other"))))))))))))</f>
        <v>Other</v>
      </c>
      <c r="D2039" s="27">
        <v>200</v>
      </c>
      <c r="E2039" s="29"/>
      <c r="F2039" s="29"/>
    </row>
    <row r="2040" spans="1:6">
      <c r="A2040" s="16" t="s">
        <v>1629</v>
      </c>
      <c r="B2040" s="44" t="s">
        <v>1621</v>
      </c>
      <c r="C2040" s="133" t="str">
        <f>IF(OR(ISNUMBER(SEARCH('[1]Lookup for use classification'!$B$1,B2040)),ISNUMBER(SEARCH('[1]Lookup for use classification'!$C$1,B2040)),ISNUMBER(SEARCH('[1]Lookup for use classification'!$D$1,B2040)),ISNUMBER(SEARCH('[1]Lookup for use classification'!$E$1,B2040))),'[1]Lookup for use classification'!$A$1,IF(ISNUMBER(SEARCH('[1]Lookup for use classification'!$B$2,B2040)),'[1]Lookup for use classification'!$A$2,IF(ISNUMBER(SEARCH('[1]Lookup for use classification'!$B$3,B2040)),'[1]Lookup for use classification'!$A$3,IF(OR(ISNUMBER(SEARCH('[1]Lookup for use classification'!$B$4,B2040)),ISNUMBER(SEARCH('[1]Lookup for use classification'!$C$4,B2040)),ISNUMBER(SEARCH('[1]Lookup for use classification'!$D$4,B2040)),ISNUMBER(SEARCH('[1]Lookup for use classification'!$E$4,B2040))),'[1]Lookup for use classification'!$A$4,IF(OR(ISNUMBER(SEARCH('[1]Lookup for use classification'!$B$5,B2040)),ISNUMBER(SEARCH('[1]Lookup for use classification'!$C$5,B2040)),ISNUMBER(SEARCH('[1]Lookup for use classification'!$D$5,B2040))),'[1]Lookup for use classification'!$A$5,IF(OR(ISNUMBER(SEARCH('[1]Lookup for use classification'!$B$7,B2040)),ISNUMBER(SEARCH('[1]Lookup for use classification'!$C$7,B2040)),ISNUMBER(SEARCH('[1]Lookup for use classification'!$D$7,B2040))),'[1]Lookup for use classification'!$A$7,IF(OR(ISNUMBER(SEARCH('[1]Lookup for use classification'!$B$9,B2040)),ISNUMBER(SEARCH('[1]Lookup for use classification'!$C$9,B2040)),ISNUMBER(SEARCH('[1]Lookup for use classification'!$D$9,B2040)),ISNUMBER(SEARCH('[1]Lookup for use classification'!$E$9,B2040)),ISNUMBER(SEARCH('[1]Lookup for use classification'!$F$9,B2040)),ISNUMBER(SEARCH('[1]Lookup for use classification'!$G$9,B2040)),ISNUMBER(SEARCH('[1]Lookup for use classification'!$H$9,B2040)),ISNUMBER(SEARCH('[1]Lookup for use classification'!$I$9,B2040)),ISNUMBER(SEARCH('[1]Lookup for use classification'!$J$9,B2040)),ISNUMBER(SEARCH('[1]Lookup for use classification'!$K$9,B2040))),'[1]Lookup for use classification'!$A$9,IF(OR(ISNUMBER(SEARCH('[1]Lookup for use classification'!$B$10,B2040)),ISNUMBER(SEARCH('[1]Lookup for use classification'!$C$10,B2040)),ISNUMBER(SEARCH('[1]Lookup for use classification'!$D$10,B2040)),ISNUMBER(SEARCH('[1]Lookup for use classification'!$E$10,B2040)),ISNUMBER(SEARCH('[1]Lookup for use classification'!$F$10,B2040)),ISNUMBER(SEARCH('[1]Lookup for use classification'!$G$10,B2040))),'[1]Lookup for use classification'!$A$10,IF(OR(ISNUMBER(SEARCH('[1]Lookup for use classification'!$B$11,B2040)),ISNUMBER(SEARCH('[1]Lookup for use classification'!$C$11,B2040))),'[1]Lookup for use classification'!$A$11,IF(OR(ISNUMBER(SEARCH('[1]Lookup for use classification'!$B$12,B2040)),ISNUMBER(SEARCH('[1]Lookup for use classification'!$C$12,B2040))),'[1]Lookup for use classification'!$A$12,IF(OR(ISNUMBER(SEARCH('[1]Lookup for use classification'!$B$13,B2040)),ISNUMBER(SEARCH('[1]Lookup for use classification'!$C$13,B2040)),ISNUMBER(SEARCH('[1]Lookup for use classification'!$D$13,B2040)),,ISNUMBER(SEARCH('[1]Lookup for use classification'!$C$13,B2040)),ISNUMBER(SEARCH('[1]Lookup for use classification'!$E$13,B2040))),'[1]Lookup for use classification'!$A$13,IF(OR(ISNUMBER(SEARCH('[1]Lookup for use classification'!$B$14,B2040)),ISNUMBER(SEARCH('[1]Lookup for use classification'!$C$14,B2040))),'[1]Lookup for use classification'!$A$14,"Other"))))))))))))</f>
        <v>Other</v>
      </c>
      <c r="D2040" s="31">
        <v>3200</v>
      </c>
      <c r="E2040" s="45"/>
      <c r="F2040" s="45"/>
    </row>
    <row r="2041" spans="1:6">
      <c r="A2041" s="16" t="s">
        <v>1629</v>
      </c>
      <c r="B2041" s="30" t="s">
        <v>1622</v>
      </c>
      <c r="C2041" s="133" t="str">
        <f>IF(OR(ISNUMBER(SEARCH('[1]Lookup for use classification'!$B$1,B2041)),ISNUMBER(SEARCH('[1]Lookup for use classification'!$C$1,B2041)),ISNUMBER(SEARCH('[1]Lookup for use classification'!$D$1,B2041)),ISNUMBER(SEARCH('[1]Lookup for use classification'!$E$1,B2041))),'[1]Lookup for use classification'!$A$1,IF(ISNUMBER(SEARCH('[1]Lookup for use classification'!$B$2,B2041)),'[1]Lookup for use classification'!$A$2,IF(ISNUMBER(SEARCH('[1]Lookup for use classification'!$B$3,B2041)),'[1]Lookup for use classification'!$A$3,IF(OR(ISNUMBER(SEARCH('[1]Lookup for use classification'!$B$4,B2041)),ISNUMBER(SEARCH('[1]Lookup for use classification'!$C$4,B2041)),ISNUMBER(SEARCH('[1]Lookup for use classification'!$D$4,B2041)),ISNUMBER(SEARCH('[1]Lookup for use classification'!$E$4,B2041))),'[1]Lookup for use classification'!$A$4,IF(OR(ISNUMBER(SEARCH('[1]Lookup for use classification'!$B$5,B2041)),ISNUMBER(SEARCH('[1]Lookup for use classification'!$C$5,B2041)),ISNUMBER(SEARCH('[1]Lookup for use classification'!$D$5,B2041))),'[1]Lookup for use classification'!$A$5,IF(OR(ISNUMBER(SEARCH('[1]Lookup for use classification'!$B$7,B2041)),ISNUMBER(SEARCH('[1]Lookup for use classification'!$C$7,B2041)),ISNUMBER(SEARCH('[1]Lookup for use classification'!$D$7,B2041))),'[1]Lookup for use classification'!$A$7,IF(OR(ISNUMBER(SEARCH('[1]Lookup for use classification'!$B$9,B2041)),ISNUMBER(SEARCH('[1]Lookup for use classification'!$C$9,B2041)),ISNUMBER(SEARCH('[1]Lookup for use classification'!$D$9,B2041)),ISNUMBER(SEARCH('[1]Lookup for use classification'!$E$9,B2041)),ISNUMBER(SEARCH('[1]Lookup for use classification'!$F$9,B2041)),ISNUMBER(SEARCH('[1]Lookup for use classification'!$G$9,B2041)),ISNUMBER(SEARCH('[1]Lookup for use classification'!$H$9,B2041)),ISNUMBER(SEARCH('[1]Lookup for use classification'!$I$9,B2041)),ISNUMBER(SEARCH('[1]Lookup for use classification'!$J$9,B2041)),ISNUMBER(SEARCH('[1]Lookup for use classification'!$K$9,B2041))),'[1]Lookup for use classification'!$A$9,IF(OR(ISNUMBER(SEARCH('[1]Lookup for use classification'!$B$10,B2041)),ISNUMBER(SEARCH('[1]Lookup for use classification'!$C$10,B2041)),ISNUMBER(SEARCH('[1]Lookup for use classification'!$D$10,B2041)),ISNUMBER(SEARCH('[1]Lookup for use classification'!$E$10,B2041)),ISNUMBER(SEARCH('[1]Lookup for use classification'!$F$10,B2041)),ISNUMBER(SEARCH('[1]Lookup for use classification'!$G$10,B2041))),'[1]Lookup for use classification'!$A$10,IF(OR(ISNUMBER(SEARCH('[1]Lookup for use classification'!$B$11,B2041)),ISNUMBER(SEARCH('[1]Lookup for use classification'!$C$11,B2041))),'[1]Lookup for use classification'!$A$11,IF(OR(ISNUMBER(SEARCH('[1]Lookup for use classification'!$B$12,B2041)),ISNUMBER(SEARCH('[1]Lookup for use classification'!$C$12,B2041))),'[1]Lookup for use classification'!$A$12,IF(OR(ISNUMBER(SEARCH('[1]Lookup for use classification'!$B$13,B2041)),ISNUMBER(SEARCH('[1]Lookup for use classification'!$C$13,B2041)),ISNUMBER(SEARCH('[1]Lookup for use classification'!$D$13,B2041)),,ISNUMBER(SEARCH('[1]Lookup for use classification'!$C$13,B2041)),ISNUMBER(SEARCH('[1]Lookup for use classification'!$E$13,B2041))),'[1]Lookup for use classification'!$A$13,IF(OR(ISNUMBER(SEARCH('[1]Lookup for use classification'!$B$14,B2041)),ISNUMBER(SEARCH('[1]Lookup for use classification'!$C$14,B2041))),'[1]Lookup for use classification'!$A$14,"Other"))))))))))))</f>
        <v>Public Assembly</v>
      </c>
      <c r="D2041" s="46"/>
      <c r="E2041" s="28"/>
      <c r="F2041" s="28"/>
    </row>
    <row r="2042" spans="1:6">
      <c r="A2042" s="16" t="s">
        <v>1629</v>
      </c>
      <c r="B2042" s="26" t="s">
        <v>112</v>
      </c>
      <c r="C2042" s="133" t="str">
        <f>IF(OR(ISNUMBER(SEARCH('[1]Lookup for use classification'!$B$1,B2042)),ISNUMBER(SEARCH('[1]Lookup for use classification'!$C$1,B2042)),ISNUMBER(SEARCH('[1]Lookup for use classification'!$D$1,B2042)),ISNUMBER(SEARCH('[1]Lookup for use classification'!$E$1,B2042))),'[1]Lookup for use classification'!$A$1,IF(ISNUMBER(SEARCH('[1]Lookup for use classification'!$B$2,B2042)),'[1]Lookup for use classification'!$A$2,IF(ISNUMBER(SEARCH('[1]Lookup for use classification'!$B$3,B2042)),'[1]Lookup for use classification'!$A$3,IF(OR(ISNUMBER(SEARCH('[1]Lookup for use classification'!$B$4,B2042)),ISNUMBER(SEARCH('[1]Lookup for use classification'!$C$4,B2042)),ISNUMBER(SEARCH('[1]Lookup for use classification'!$D$4,B2042)),ISNUMBER(SEARCH('[1]Lookup for use classification'!$E$4,B2042))),'[1]Lookup for use classification'!$A$4,IF(OR(ISNUMBER(SEARCH('[1]Lookup for use classification'!$B$5,B2042)),ISNUMBER(SEARCH('[1]Lookup for use classification'!$C$5,B2042)),ISNUMBER(SEARCH('[1]Lookup for use classification'!$D$5,B2042))),'[1]Lookup for use classification'!$A$5,IF(OR(ISNUMBER(SEARCH('[1]Lookup for use classification'!$B$7,B2042)),ISNUMBER(SEARCH('[1]Lookup for use classification'!$C$7,B2042)),ISNUMBER(SEARCH('[1]Lookup for use classification'!$D$7,B2042))),'[1]Lookup for use classification'!$A$7,IF(OR(ISNUMBER(SEARCH('[1]Lookup for use classification'!$B$9,B2042)),ISNUMBER(SEARCH('[1]Lookup for use classification'!$C$9,B2042)),ISNUMBER(SEARCH('[1]Lookup for use classification'!$D$9,B2042)),ISNUMBER(SEARCH('[1]Lookup for use classification'!$E$9,B2042)),ISNUMBER(SEARCH('[1]Lookup for use classification'!$F$9,B2042)),ISNUMBER(SEARCH('[1]Lookup for use classification'!$G$9,B2042)),ISNUMBER(SEARCH('[1]Lookup for use classification'!$H$9,B2042)),ISNUMBER(SEARCH('[1]Lookup for use classification'!$I$9,B2042)),ISNUMBER(SEARCH('[1]Lookup for use classification'!$J$9,B2042)),ISNUMBER(SEARCH('[1]Lookup for use classification'!$K$9,B2042))),'[1]Lookup for use classification'!$A$9,IF(OR(ISNUMBER(SEARCH('[1]Lookup for use classification'!$B$10,B2042)),ISNUMBER(SEARCH('[1]Lookup for use classification'!$C$10,B2042)),ISNUMBER(SEARCH('[1]Lookup for use classification'!$D$10,B2042)),ISNUMBER(SEARCH('[1]Lookup for use classification'!$E$10,B2042)),ISNUMBER(SEARCH('[1]Lookup for use classification'!$F$10,B2042)),ISNUMBER(SEARCH('[1]Lookup for use classification'!$G$10,B2042))),'[1]Lookup for use classification'!$A$10,IF(OR(ISNUMBER(SEARCH('[1]Lookup for use classification'!$B$11,B2042)),ISNUMBER(SEARCH('[1]Lookup for use classification'!$C$11,B2042))),'[1]Lookup for use classification'!$A$11,IF(OR(ISNUMBER(SEARCH('[1]Lookup for use classification'!$B$12,B2042)),ISNUMBER(SEARCH('[1]Lookup for use classification'!$C$12,B2042))),'[1]Lookup for use classification'!$A$12,IF(OR(ISNUMBER(SEARCH('[1]Lookup for use classification'!$B$13,B2042)),ISNUMBER(SEARCH('[1]Lookup for use classification'!$C$13,B2042)),ISNUMBER(SEARCH('[1]Lookup for use classification'!$D$13,B2042)),,ISNUMBER(SEARCH('[1]Lookup for use classification'!$C$13,B2042)),ISNUMBER(SEARCH('[1]Lookup for use classification'!$E$13,B2042))),'[1]Lookup for use classification'!$A$13,IF(OR(ISNUMBER(SEARCH('[1]Lookup for use classification'!$B$14,B2042)),ISNUMBER(SEARCH('[1]Lookup for use classification'!$C$14,B2042))),'[1]Lookup for use classification'!$A$14,"Other"))))))))))))</f>
        <v>Other</v>
      </c>
      <c r="D2042" s="27"/>
      <c r="E2042" s="29"/>
      <c r="F2042" s="29"/>
    </row>
    <row r="2043" spans="1:6">
      <c r="A2043" s="16" t="s">
        <v>1629</v>
      </c>
      <c r="B2043" s="26" t="s">
        <v>147</v>
      </c>
      <c r="C2043" s="133" t="str">
        <f>IF(OR(ISNUMBER(SEARCH('[1]Lookup for use classification'!$B$1,B2043)),ISNUMBER(SEARCH('[1]Lookup for use classification'!$C$1,B2043)),ISNUMBER(SEARCH('[1]Lookup for use classification'!$D$1,B2043)),ISNUMBER(SEARCH('[1]Lookup for use classification'!$E$1,B2043))),'[1]Lookup for use classification'!$A$1,IF(ISNUMBER(SEARCH('[1]Lookup for use classification'!$B$2,B2043)),'[1]Lookup for use classification'!$A$2,IF(ISNUMBER(SEARCH('[1]Lookup for use classification'!$B$3,B2043)),'[1]Lookup for use classification'!$A$3,IF(OR(ISNUMBER(SEARCH('[1]Lookup for use classification'!$B$4,B2043)),ISNUMBER(SEARCH('[1]Lookup for use classification'!$C$4,B2043)),ISNUMBER(SEARCH('[1]Lookup for use classification'!$D$4,B2043)),ISNUMBER(SEARCH('[1]Lookup for use classification'!$E$4,B2043))),'[1]Lookup for use classification'!$A$4,IF(OR(ISNUMBER(SEARCH('[1]Lookup for use classification'!$B$5,B2043)),ISNUMBER(SEARCH('[1]Lookup for use classification'!$C$5,B2043)),ISNUMBER(SEARCH('[1]Lookup for use classification'!$D$5,B2043))),'[1]Lookup for use classification'!$A$5,IF(OR(ISNUMBER(SEARCH('[1]Lookup for use classification'!$B$7,B2043)),ISNUMBER(SEARCH('[1]Lookup for use classification'!$C$7,B2043)),ISNUMBER(SEARCH('[1]Lookup for use classification'!$D$7,B2043))),'[1]Lookup for use classification'!$A$7,IF(OR(ISNUMBER(SEARCH('[1]Lookup for use classification'!$B$9,B2043)),ISNUMBER(SEARCH('[1]Lookup for use classification'!$C$9,B2043)),ISNUMBER(SEARCH('[1]Lookup for use classification'!$D$9,B2043)),ISNUMBER(SEARCH('[1]Lookup for use classification'!$E$9,B2043)),ISNUMBER(SEARCH('[1]Lookup for use classification'!$F$9,B2043)),ISNUMBER(SEARCH('[1]Lookup for use classification'!$G$9,B2043)),ISNUMBER(SEARCH('[1]Lookup for use classification'!$H$9,B2043)),ISNUMBER(SEARCH('[1]Lookup for use classification'!$I$9,B2043)),ISNUMBER(SEARCH('[1]Lookup for use classification'!$J$9,B2043)),ISNUMBER(SEARCH('[1]Lookup for use classification'!$K$9,B2043))),'[1]Lookup for use classification'!$A$9,IF(OR(ISNUMBER(SEARCH('[1]Lookup for use classification'!$B$10,B2043)),ISNUMBER(SEARCH('[1]Lookup for use classification'!$C$10,B2043)),ISNUMBER(SEARCH('[1]Lookup for use classification'!$D$10,B2043)),ISNUMBER(SEARCH('[1]Lookup for use classification'!$E$10,B2043)),ISNUMBER(SEARCH('[1]Lookup for use classification'!$F$10,B2043)),ISNUMBER(SEARCH('[1]Lookup for use classification'!$G$10,B2043))),'[1]Lookup for use classification'!$A$10,IF(OR(ISNUMBER(SEARCH('[1]Lookup for use classification'!$B$11,B2043)),ISNUMBER(SEARCH('[1]Lookup for use classification'!$C$11,B2043))),'[1]Lookup for use classification'!$A$11,IF(OR(ISNUMBER(SEARCH('[1]Lookup for use classification'!$B$12,B2043)),ISNUMBER(SEARCH('[1]Lookup for use classification'!$C$12,B2043))),'[1]Lookup for use classification'!$A$12,IF(OR(ISNUMBER(SEARCH('[1]Lookup for use classification'!$B$13,B2043)),ISNUMBER(SEARCH('[1]Lookup for use classification'!$C$13,B2043)),ISNUMBER(SEARCH('[1]Lookup for use classification'!$D$13,B2043)),,ISNUMBER(SEARCH('[1]Lookup for use classification'!$C$13,B2043)),ISNUMBER(SEARCH('[1]Lookup for use classification'!$E$13,B2043))),'[1]Lookup for use classification'!$A$13,IF(OR(ISNUMBER(SEARCH('[1]Lookup for use classification'!$B$14,B2043)),ISNUMBER(SEARCH('[1]Lookup for use classification'!$C$14,B2043))),'[1]Lookup for use classification'!$A$14,"Other"))))))))))))</f>
        <v>Health Care - Hospitals</v>
      </c>
      <c r="D2043" s="27">
        <v>2099</v>
      </c>
      <c r="E2043" s="29"/>
      <c r="F2043" s="29"/>
    </row>
    <row r="2044" spans="1:6">
      <c r="A2044" s="16" t="s">
        <v>1629</v>
      </c>
      <c r="B2044" s="26" t="s">
        <v>1623</v>
      </c>
      <c r="C2044" s="133" t="str">
        <f>IF(OR(ISNUMBER(SEARCH('[1]Lookup for use classification'!$B$1,B2044)),ISNUMBER(SEARCH('[1]Lookup for use classification'!$C$1,B2044)),ISNUMBER(SEARCH('[1]Lookup for use classification'!$D$1,B2044)),ISNUMBER(SEARCH('[1]Lookup for use classification'!$E$1,B2044))),'[1]Lookup for use classification'!$A$1,IF(ISNUMBER(SEARCH('[1]Lookup for use classification'!$B$2,B2044)),'[1]Lookup for use classification'!$A$2,IF(ISNUMBER(SEARCH('[1]Lookup for use classification'!$B$3,B2044)),'[1]Lookup for use classification'!$A$3,IF(OR(ISNUMBER(SEARCH('[1]Lookup for use classification'!$B$4,B2044)),ISNUMBER(SEARCH('[1]Lookup for use classification'!$C$4,B2044)),ISNUMBER(SEARCH('[1]Lookup for use classification'!$D$4,B2044)),ISNUMBER(SEARCH('[1]Lookup for use classification'!$E$4,B2044))),'[1]Lookup for use classification'!$A$4,IF(OR(ISNUMBER(SEARCH('[1]Lookup for use classification'!$B$5,B2044)),ISNUMBER(SEARCH('[1]Lookup for use classification'!$C$5,B2044)),ISNUMBER(SEARCH('[1]Lookup for use classification'!$D$5,B2044))),'[1]Lookup for use classification'!$A$5,IF(OR(ISNUMBER(SEARCH('[1]Lookup for use classification'!$B$7,B2044)),ISNUMBER(SEARCH('[1]Lookup for use classification'!$C$7,B2044)),ISNUMBER(SEARCH('[1]Lookup for use classification'!$D$7,B2044))),'[1]Lookup for use classification'!$A$7,IF(OR(ISNUMBER(SEARCH('[1]Lookup for use classification'!$B$9,B2044)),ISNUMBER(SEARCH('[1]Lookup for use classification'!$C$9,B2044)),ISNUMBER(SEARCH('[1]Lookup for use classification'!$D$9,B2044)),ISNUMBER(SEARCH('[1]Lookup for use classification'!$E$9,B2044)),ISNUMBER(SEARCH('[1]Lookup for use classification'!$F$9,B2044)),ISNUMBER(SEARCH('[1]Lookup for use classification'!$G$9,B2044)),ISNUMBER(SEARCH('[1]Lookup for use classification'!$H$9,B2044)),ISNUMBER(SEARCH('[1]Lookup for use classification'!$I$9,B2044)),ISNUMBER(SEARCH('[1]Lookup for use classification'!$J$9,B2044)),ISNUMBER(SEARCH('[1]Lookup for use classification'!$K$9,B2044))),'[1]Lookup for use classification'!$A$9,IF(OR(ISNUMBER(SEARCH('[1]Lookup for use classification'!$B$10,B2044)),ISNUMBER(SEARCH('[1]Lookup for use classification'!$C$10,B2044)),ISNUMBER(SEARCH('[1]Lookup for use classification'!$D$10,B2044)),ISNUMBER(SEARCH('[1]Lookup for use classification'!$E$10,B2044)),ISNUMBER(SEARCH('[1]Lookup for use classification'!$F$10,B2044)),ISNUMBER(SEARCH('[1]Lookup for use classification'!$G$10,B2044))),'[1]Lookup for use classification'!$A$10,IF(OR(ISNUMBER(SEARCH('[1]Lookup for use classification'!$B$11,B2044)),ISNUMBER(SEARCH('[1]Lookup for use classification'!$C$11,B2044))),'[1]Lookup for use classification'!$A$11,IF(OR(ISNUMBER(SEARCH('[1]Lookup for use classification'!$B$12,B2044)),ISNUMBER(SEARCH('[1]Lookup for use classification'!$C$12,B2044))),'[1]Lookup for use classification'!$A$12,IF(OR(ISNUMBER(SEARCH('[1]Lookup for use classification'!$B$13,B2044)),ISNUMBER(SEARCH('[1]Lookup for use classification'!$C$13,B2044)),ISNUMBER(SEARCH('[1]Lookup for use classification'!$D$13,B2044)),,ISNUMBER(SEARCH('[1]Lookup for use classification'!$C$13,B2044)),ISNUMBER(SEARCH('[1]Lookup for use classification'!$E$13,B2044))),'[1]Lookup for use classification'!$A$13,IF(OR(ISNUMBER(SEARCH('[1]Lookup for use classification'!$B$14,B2044)),ISNUMBER(SEARCH('[1]Lookup for use classification'!$C$14,B2044))),'[1]Lookup for use classification'!$A$14,"Other"))))))))))))</f>
        <v>Other</v>
      </c>
      <c r="D2044" s="27"/>
      <c r="E2044" s="29"/>
      <c r="F2044" s="29"/>
    </row>
    <row r="2045" spans="1:6">
      <c r="A2045" s="16" t="s">
        <v>1629</v>
      </c>
      <c r="B2045" s="26" t="s">
        <v>1624</v>
      </c>
      <c r="C2045" s="133" t="str">
        <f>IF(OR(ISNUMBER(SEARCH('[1]Lookup for use classification'!$B$1,B2045)),ISNUMBER(SEARCH('[1]Lookup for use classification'!$C$1,B2045)),ISNUMBER(SEARCH('[1]Lookup for use classification'!$D$1,B2045)),ISNUMBER(SEARCH('[1]Lookup for use classification'!$E$1,B2045))),'[1]Lookup for use classification'!$A$1,IF(ISNUMBER(SEARCH('[1]Lookup for use classification'!$B$2,B2045)),'[1]Lookup for use classification'!$A$2,IF(ISNUMBER(SEARCH('[1]Lookup for use classification'!$B$3,B2045)),'[1]Lookup for use classification'!$A$3,IF(OR(ISNUMBER(SEARCH('[1]Lookup for use classification'!$B$4,B2045)),ISNUMBER(SEARCH('[1]Lookup for use classification'!$C$4,B2045)),ISNUMBER(SEARCH('[1]Lookup for use classification'!$D$4,B2045)),ISNUMBER(SEARCH('[1]Lookup for use classification'!$E$4,B2045))),'[1]Lookup for use classification'!$A$4,IF(OR(ISNUMBER(SEARCH('[1]Lookup for use classification'!$B$5,B2045)),ISNUMBER(SEARCH('[1]Lookup for use classification'!$C$5,B2045)),ISNUMBER(SEARCH('[1]Lookup for use classification'!$D$5,B2045))),'[1]Lookup for use classification'!$A$5,IF(OR(ISNUMBER(SEARCH('[1]Lookup for use classification'!$B$7,B2045)),ISNUMBER(SEARCH('[1]Lookup for use classification'!$C$7,B2045)),ISNUMBER(SEARCH('[1]Lookup for use classification'!$D$7,B2045))),'[1]Lookup for use classification'!$A$7,IF(OR(ISNUMBER(SEARCH('[1]Lookup for use classification'!$B$9,B2045)),ISNUMBER(SEARCH('[1]Lookup for use classification'!$C$9,B2045)),ISNUMBER(SEARCH('[1]Lookup for use classification'!$D$9,B2045)),ISNUMBER(SEARCH('[1]Lookup for use classification'!$E$9,B2045)),ISNUMBER(SEARCH('[1]Lookup for use classification'!$F$9,B2045)),ISNUMBER(SEARCH('[1]Lookup for use classification'!$G$9,B2045)),ISNUMBER(SEARCH('[1]Lookup for use classification'!$H$9,B2045)),ISNUMBER(SEARCH('[1]Lookup for use classification'!$I$9,B2045)),ISNUMBER(SEARCH('[1]Lookup for use classification'!$J$9,B2045)),ISNUMBER(SEARCH('[1]Lookup for use classification'!$K$9,B2045))),'[1]Lookup for use classification'!$A$9,IF(OR(ISNUMBER(SEARCH('[1]Lookup for use classification'!$B$10,B2045)),ISNUMBER(SEARCH('[1]Lookup for use classification'!$C$10,B2045)),ISNUMBER(SEARCH('[1]Lookup for use classification'!$D$10,B2045)),ISNUMBER(SEARCH('[1]Lookup for use classification'!$E$10,B2045)),ISNUMBER(SEARCH('[1]Lookup for use classification'!$F$10,B2045)),ISNUMBER(SEARCH('[1]Lookup for use classification'!$G$10,B2045))),'[1]Lookup for use classification'!$A$10,IF(OR(ISNUMBER(SEARCH('[1]Lookup for use classification'!$B$11,B2045)),ISNUMBER(SEARCH('[1]Lookup for use classification'!$C$11,B2045))),'[1]Lookup for use classification'!$A$11,IF(OR(ISNUMBER(SEARCH('[1]Lookup for use classification'!$B$12,B2045)),ISNUMBER(SEARCH('[1]Lookup for use classification'!$C$12,B2045))),'[1]Lookup for use classification'!$A$12,IF(OR(ISNUMBER(SEARCH('[1]Lookup for use classification'!$B$13,B2045)),ISNUMBER(SEARCH('[1]Lookup for use classification'!$C$13,B2045)),ISNUMBER(SEARCH('[1]Lookup for use classification'!$D$13,B2045)),,ISNUMBER(SEARCH('[1]Lookup for use classification'!$C$13,B2045)),ISNUMBER(SEARCH('[1]Lookup for use classification'!$E$13,B2045))),'[1]Lookup for use classification'!$A$13,IF(OR(ISNUMBER(SEARCH('[1]Lookup for use classification'!$B$14,B2045)),ISNUMBER(SEARCH('[1]Lookup for use classification'!$C$14,B2045))),'[1]Lookup for use classification'!$A$14,"Other"))))))))))))</f>
        <v>Retail - Other</v>
      </c>
      <c r="D2045" s="27"/>
      <c r="E2045" s="29"/>
      <c r="F2045" s="29"/>
    </row>
    <row r="2046" spans="1:6">
      <c r="A2046" s="16" t="s">
        <v>1629</v>
      </c>
      <c r="B2046" s="26" t="s">
        <v>1625</v>
      </c>
      <c r="C2046" s="133" t="str">
        <f>IF(OR(ISNUMBER(SEARCH('[1]Lookup for use classification'!$B$1,B2046)),ISNUMBER(SEARCH('[1]Lookup for use classification'!$C$1,B2046)),ISNUMBER(SEARCH('[1]Lookup for use classification'!$D$1,B2046)),ISNUMBER(SEARCH('[1]Lookup for use classification'!$E$1,B2046))),'[1]Lookup for use classification'!$A$1,IF(ISNUMBER(SEARCH('[1]Lookup for use classification'!$B$2,B2046)),'[1]Lookup for use classification'!$A$2,IF(ISNUMBER(SEARCH('[1]Lookup for use classification'!$B$3,B2046)),'[1]Lookup for use classification'!$A$3,IF(OR(ISNUMBER(SEARCH('[1]Lookup for use classification'!$B$4,B2046)),ISNUMBER(SEARCH('[1]Lookup for use classification'!$C$4,B2046)),ISNUMBER(SEARCH('[1]Lookup for use classification'!$D$4,B2046)),ISNUMBER(SEARCH('[1]Lookup for use classification'!$E$4,B2046))),'[1]Lookup for use classification'!$A$4,IF(OR(ISNUMBER(SEARCH('[1]Lookup for use classification'!$B$5,B2046)),ISNUMBER(SEARCH('[1]Lookup for use classification'!$C$5,B2046)),ISNUMBER(SEARCH('[1]Lookup for use classification'!$D$5,B2046))),'[1]Lookup for use classification'!$A$5,IF(OR(ISNUMBER(SEARCH('[1]Lookup for use classification'!$B$7,B2046)),ISNUMBER(SEARCH('[1]Lookup for use classification'!$C$7,B2046)),ISNUMBER(SEARCH('[1]Lookup for use classification'!$D$7,B2046))),'[1]Lookup for use classification'!$A$7,IF(OR(ISNUMBER(SEARCH('[1]Lookup for use classification'!$B$9,B2046)),ISNUMBER(SEARCH('[1]Lookup for use classification'!$C$9,B2046)),ISNUMBER(SEARCH('[1]Lookup for use classification'!$D$9,B2046)),ISNUMBER(SEARCH('[1]Lookup for use classification'!$E$9,B2046)),ISNUMBER(SEARCH('[1]Lookup for use classification'!$F$9,B2046)),ISNUMBER(SEARCH('[1]Lookup for use classification'!$G$9,B2046)),ISNUMBER(SEARCH('[1]Lookup for use classification'!$H$9,B2046)),ISNUMBER(SEARCH('[1]Lookup for use classification'!$I$9,B2046)),ISNUMBER(SEARCH('[1]Lookup for use classification'!$J$9,B2046)),ISNUMBER(SEARCH('[1]Lookup for use classification'!$K$9,B2046))),'[1]Lookup for use classification'!$A$9,IF(OR(ISNUMBER(SEARCH('[1]Lookup for use classification'!$B$10,B2046)),ISNUMBER(SEARCH('[1]Lookup for use classification'!$C$10,B2046)),ISNUMBER(SEARCH('[1]Lookup for use classification'!$D$10,B2046)),ISNUMBER(SEARCH('[1]Lookup for use classification'!$E$10,B2046)),ISNUMBER(SEARCH('[1]Lookup for use classification'!$F$10,B2046)),ISNUMBER(SEARCH('[1]Lookup for use classification'!$G$10,B2046))),'[1]Lookup for use classification'!$A$10,IF(OR(ISNUMBER(SEARCH('[1]Lookup for use classification'!$B$11,B2046)),ISNUMBER(SEARCH('[1]Lookup for use classification'!$C$11,B2046))),'[1]Lookup for use classification'!$A$11,IF(OR(ISNUMBER(SEARCH('[1]Lookup for use classification'!$B$12,B2046)),ISNUMBER(SEARCH('[1]Lookup for use classification'!$C$12,B2046))),'[1]Lookup for use classification'!$A$12,IF(OR(ISNUMBER(SEARCH('[1]Lookup for use classification'!$B$13,B2046)),ISNUMBER(SEARCH('[1]Lookup for use classification'!$C$13,B2046)),ISNUMBER(SEARCH('[1]Lookup for use classification'!$D$13,B2046)),,ISNUMBER(SEARCH('[1]Lookup for use classification'!$C$13,B2046)),ISNUMBER(SEARCH('[1]Lookup for use classification'!$E$13,B2046))),'[1]Lookup for use classification'!$A$13,IF(OR(ISNUMBER(SEARCH('[1]Lookup for use classification'!$B$14,B2046)),ISNUMBER(SEARCH('[1]Lookup for use classification'!$C$14,B2046))),'[1]Lookup for use classification'!$A$14,"Other"))))))))))))</f>
        <v>Office</v>
      </c>
      <c r="D2046" s="27"/>
      <c r="E2046" s="29"/>
      <c r="F2046" s="29"/>
    </row>
    <row r="2047" spans="1:6">
      <c r="A2047" s="16" t="s">
        <v>1629</v>
      </c>
      <c r="B2047" s="26" t="s">
        <v>246</v>
      </c>
      <c r="C2047" s="133" t="str">
        <f>IF(OR(ISNUMBER(SEARCH('[1]Lookup for use classification'!$B$1,B2047)),ISNUMBER(SEARCH('[1]Lookup for use classification'!$C$1,B2047)),ISNUMBER(SEARCH('[1]Lookup for use classification'!$D$1,B2047)),ISNUMBER(SEARCH('[1]Lookup for use classification'!$E$1,B2047))),'[1]Lookup for use classification'!$A$1,IF(ISNUMBER(SEARCH('[1]Lookup for use classification'!$B$2,B2047)),'[1]Lookup for use classification'!$A$2,IF(ISNUMBER(SEARCH('[1]Lookup for use classification'!$B$3,B2047)),'[1]Lookup for use classification'!$A$3,IF(OR(ISNUMBER(SEARCH('[1]Lookup for use classification'!$B$4,B2047)),ISNUMBER(SEARCH('[1]Lookup for use classification'!$C$4,B2047)),ISNUMBER(SEARCH('[1]Lookup for use classification'!$D$4,B2047)),ISNUMBER(SEARCH('[1]Lookup for use classification'!$E$4,B2047))),'[1]Lookup for use classification'!$A$4,IF(OR(ISNUMBER(SEARCH('[1]Lookup for use classification'!$B$5,B2047)),ISNUMBER(SEARCH('[1]Lookup for use classification'!$C$5,B2047)),ISNUMBER(SEARCH('[1]Lookup for use classification'!$D$5,B2047))),'[1]Lookup for use classification'!$A$5,IF(OR(ISNUMBER(SEARCH('[1]Lookup for use classification'!$B$7,B2047)),ISNUMBER(SEARCH('[1]Lookup for use classification'!$C$7,B2047)),ISNUMBER(SEARCH('[1]Lookup for use classification'!$D$7,B2047))),'[1]Lookup for use classification'!$A$7,IF(OR(ISNUMBER(SEARCH('[1]Lookup for use classification'!$B$9,B2047)),ISNUMBER(SEARCH('[1]Lookup for use classification'!$C$9,B2047)),ISNUMBER(SEARCH('[1]Lookup for use classification'!$D$9,B2047)),ISNUMBER(SEARCH('[1]Lookup for use classification'!$E$9,B2047)),ISNUMBER(SEARCH('[1]Lookup for use classification'!$F$9,B2047)),ISNUMBER(SEARCH('[1]Lookup for use classification'!$G$9,B2047)),ISNUMBER(SEARCH('[1]Lookup for use classification'!$H$9,B2047)),ISNUMBER(SEARCH('[1]Lookup for use classification'!$I$9,B2047)),ISNUMBER(SEARCH('[1]Lookup for use classification'!$J$9,B2047)),ISNUMBER(SEARCH('[1]Lookup for use classification'!$K$9,B2047))),'[1]Lookup for use classification'!$A$9,IF(OR(ISNUMBER(SEARCH('[1]Lookup for use classification'!$B$10,B2047)),ISNUMBER(SEARCH('[1]Lookup for use classification'!$C$10,B2047)),ISNUMBER(SEARCH('[1]Lookup for use classification'!$D$10,B2047)),ISNUMBER(SEARCH('[1]Lookup for use classification'!$E$10,B2047)),ISNUMBER(SEARCH('[1]Lookup for use classification'!$F$10,B2047)),ISNUMBER(SEARCH('[1]Lookup for use classification'!$G$10,B2047))),'[1]Lookup for use classification'!$A$10,IF(OR(ISNUMBER(SEARCH('[1]Lookup for use classification'!$B$11,B2047)),ISNUMBER(SEARCH('[1]Lookup for use classification'!$C$11,B2047))),'[1]Lookup for use classification'!$A$11,IF(OR(ISNUMBER(SEARCH('[1]Lookup for use classification'!$B$12,B2047)),ISNUMBER(SEARCH('[1]Lookup for use classification'!$C$12,B2047))),'[1]Lookup for use classification'!$A$12,IF(OR(ISNUMBER(SEARCH('[1]Lookup for use classification'!$B$13,B2047)),ISNUMBER(SEARCH('[1]Lookup for use classification'!$C$13,B2047)),ISNUMBER(SEARCH('[1]Lookup for use classification'!$D$13,B2047)),,ISNUMBER(SEARCH('[1]Lookup for use classification'!$C$13,B2047)),ISNUMBER(SEARCH('[1]Lookup for use classification'!$E$13,B2047))),'[1]Lookup for use classification'!$A$13,IF(OR(ISNUMBER(SEARCH('[1]Lookup for use classification'!$B$14,B2047)),ISNUMBER(SEARCH('[1]Lookup for use classification'!$C$14,B2047))),'[1]Lookup for use classification'!$A$14,"Other"))))))))))))</f>
        <v>Retail - Other</v>
      </c>
      <c r="D2047" s="27"/>
      <c r="E2047" s="29"/>
      <c r="F2047" s="29"/>
    </row>
    <row r="2048" spans="1:6">
      <c r="A2048" s="16" t="s">
        <v>1629</v>
      </c>
      <c r="B2048" s="26" t="s">
        <v>1626</v>
      </c>
      <c r="C2048" s="133" t="str">
        <f>IF(OR(ISNUMBER(SEARCH('[1]Lookup for use classification'!$B$1,B2048)),ISNUMBER(SEARCH('[1]Lookup for use classification'!$C$1,B2048)),ISNUMBER(SEARCH('[1]Lookup for use classification'!$D$1,B2048)),ISNUMBER(SEARCH('[1]Lookup for use classification'!$E$1,B2048))),'[1]Lookup for use classification'!$A$1,IF(ISNUMBER(SEARCH('[1]Lookup for use classification'!$B$2,B2048)),'[1]Lookup for use classification'!$A$2,IF(ISNUMBER(SEARCH('[1]Lookup for use classification'!$B$3,B2048)),'[1]Lookup for use classification'!$A$3,IF(OR(ISNUMBER(SEARCH('[1]Lookup for use classification'!$B$4,B2048)),ISNUMBER(SEARCH('[1]Lookup for use classification'!$C$4,B2048)),ISNUMBER(SEARCH('[1]Lookup for use classification'!$D$4,B2048)),ISNUMBER(SEARCH('[1]Lookup for use classification'!$E$4,B2048))),'[1]Lookup for use classification'!$A$4,IF(OR(ISNUMBER(SEARCH('[1]Lookup for use classification'!$B$5,B2048)),ISNUMBER(SEARCH('[1]Lookup for use classification'!$C$5,B2048)),ISNUMBER(SEARCH('[1]Lookup for use classification'!$D$5,B2048))),'[1]Lookup for use classification'!$A$5,IF(OR(ISNUMBER(SEARCH('[1]Lookup for use classification'!$B$7,B2048)),ISNUMBER(SEARCH('[1]Lookup for use classification'!$C$7,B2048)),ISNUMBER(SEARCH('[1]Lookup for use classification'!$D$7,B2048))),'[1]Lookup for use classification'!$A$7,IF(OR(ISNUMBER(SEARCH('[1]Lookup for use classification'!$B$9,B2048)),ISNUMBER(SEARCH('[1]Lookup for use classification'!$C$9,B2048)),ISNUMBER(SEARCH('[1]Lookup for use classification'!$D$9,B2048)),ISNUMBER(SEARCH('[1]Lookup for use classification'!$E$9,B2048)),ISNUMBER(SEARCH('[1]Lookup for use classification'!$F$9,B2048)),ISNUMBER(SEARCH('[1]Lookup for use classification'!$G$9,B2048)),ISNUMBER(SEARCH('[1]Lookup for use classification'!$H$9,B2048)),ISNUMBER(SEARCH('[1]Lookup for use classification'!$I$9,B2048)),ISNUMBER(SEARCH('[1]Lookup for use classification'!$J$9,B2048)),ISNUMBER(SEARCH('[1]Lookup for use classification'!$K$9,B2048))),'[1]Lookup for use classification'!$A$9,IF(OR(ISNUMBER(SEARCH('[1]Lookup for use classification'!$B$10,B2048)),ISNUMBER(SEARCH('[1]Lookup for use classification'!$C$10,B2048)),ISNUMBER(SEARCH('[1]Lookup for use classification'!$D$10,B2048)),ISNUMBER(SEARCH('[1]Lookup for use classification'!$E$10,B2048)),ISNUMBER(SEARCH('[1]Lookup for use classification'!$F$10,B2048)),ISNUMBER(SEARCH('[1]Lookup for use classification'!$G$10,B2048))),'[1]Lookup for use classification'!$A$10,IF(OR(ISNUMBER(SEARCH('[1]Lookup for use classification'!$B$11,B2048)),ISNUMBER(SEARCH('[1]Lookup for use classification'!$C$11,B2048))),'[1]Lookup for use classification'!$A$11,IF(OR(ISNUMBER(SEARCH('[1]Lookup for use classification'!$B$12,B2048)),ISNUMBER(SEARCH('[1]Lookup for use classification'!$C$12,B2048))),'[1]Lookup for use classification'!$A$12,IF(OR(ISNUMBER(SEARCH('[1]Lookup for use classification'!$B$13,B2048)),ISNUMBER(SEARCH('[1]Lookup for use classification'!$C$13,B2048)),ISNUMBER(SEARCH('[1]Lookup for use classification'!$D$13,B2048)),,ISNUMBER(SEARCH('[1]Lookup for use classification'!$C$13,B2048)),ISNUMBER(SEARCH('[1]Lookup for use classification'!$E$13,B2048))),'[1]Lookup for use classification'!$A$13,IF(OR(ISNUMBER(SEARCH('[1]Lookup for use classification'!$B$14,B2048)),ISNUMBER(SEARCH('[1]Lookup for use classification'!$C$14,B2048))),'[1]Lookup for use classification'!$A$14,"Other"))))))))))))</f>
        <v>Other</v>
      </c>
      <c r="D2048" s="27">
        <v>16340</v>
      </c>
      <c r="E2048" s="29"/>
      <c r="F2048" s="29"/>
    </row>
    <row r="2049" spans="1:6">
      <c r="A2049" s="16" t="s">
        <v>1629</v>
      </c>
      <c r="B2049" s="26" t="s">
        <v>1627</v>
      </c>
      <c r="C2049" s="133" t="str">
        <f>IF(OR(ISNUMBER(SEARCH('[1]Lookup for use classification'!$B$1,B2049)),ISNUMBER(SEARCH('[1]Lookup for use classification'!$C$1,B2049)),ISNUMBER(SEARCH('[1]Lookup for use classification'!$D$1,B2049)),ISNUMBER(SEARCH('[1]Lookup for use classification'!$E$1,B2049))),'[1]Lookup for use classification'!$A$1,IF(ISNUMBER(SEARCH('[1]Lookup for use classification'!$B$2,B2049)),'[1]Lookup for use classification'!$A$2,IF(ISNUMBER(SEARCH('[1]Lookup for use classification'!$B$3,B2049)),'[1]Lookup for use classification'!$A$3,IF(OR(ISNUMBER(SEARCH('[1]Lookup for use classification'!$B$4,B2049)),ISNUMBER(SEARCH('[1]Lookup for use classification'!$C$4,B2049)),ISNUMBER(SEARCH('[1]Lookup for use classification'!$D$4,B2049)),ISNUMBER(SEARCH('[1]Lookup for use classification'!$E$4,B2049))),'[1]Lookup for use classification'!$A$4,IF(OR(ISNUMBER(SEARCH('[1]Lookup for use classification'!$B$5,B2049)),ISNUMBER(SEARCH('[1]Lookup for use classification'!$C$5,B2049)),ISNUMBER(SEARCH('[1]Lookup for use classification'!$D$5,B2049))),'[1]Lookup for use classification'!$A$5,IF(OR(ISNUMBER(SEARCH('[1]Lookup for use classification'!$B$7,B2049)),ISNUMBER(SEARCH('[1]Lookup for use classification'!$C$7,B2049)),ISNUMBER(SEARCH('[1]Lookup for use classification'!$D$7,B2049))),'[1]Lookup for use classification'!$A$7,IF(OR(ISNUMBER(SEARCH('[1]Lookup for use classification'!$B$9,B2049)),ISNUMBER(SEARCH('[1]Lookup for use classification'!$C$9,B2049)),ISNUMBER(SEARCH('[1]Lookup for use classification'!$D$9,B2049)),ISNUMBER(SEARCH('[1]Lookup for use classification'!$E$9,B2049)),ISNUMBER(SEARCH('[1]Lookup for use classification'!$F$9,B2049)),ISNUMBER(SEARCH('[1]Lookup for use classification'!$G$9,B2049)),ISNUMBER(SEARCH('[1]Lookup for use classification'!$H$9,B2049)),ISNUMBER(SEARCH('[1]Lookup for use classification'!$I$9,B2049)),ISNUMBER(SEARCH('[1]Lookup for use classification'!$J$9,B2049)),ISNUMBER(SEARCH('[1]Lookup for use classification'!$K$9,B2049))),'[1]Lookup for use classification'!$A$9,IF(OR(ISNUMBER(SEARCH('[1]Lookup for use classification'!$B$10,B2049)),ISNUMBER(SEARCH('[1]Lookup for use classification'!$C$10,B2049)),ISNUMBER(SEARCH('[1]Lookup for use classification'!$D$10,B2049)),ISNUMBER(SEARCH('[1]Lookup for use classification'!$E$10,B2049)),ISNUMBER(SEARCH('[1]Lookup for use classification'!$F$10,B2049)),ISNUMBER(SEARCH('[1]Lookup for use classification'!$G$10,B2049))),'[1]Lookup for use classification'!$A$10,IF(OR(ISNUMBER(SEARCH('[1]Lookup for use classification'!$B$11,B2049)),ISNUMBER(SEARCH('[1]Lookup for use classification'!$C$11,B2049))),'[1]Lookup for use classification'!$A$11,IF(OR(ISNUMBER(SEARCH('[1]Lookup for use classification'!$B$12,B2049)),ISNUMBER(SEARCH('[1]Lookup for use classification'!$C$12,B2049))),'[1]Lookup for use classification'!$A$12,IF(OR(ISNUMBER(SEARCH('[1]Lookup for use classification'!$B$13,B2049)),ISNUMBER(SEARCH('[1]Lookup for use classification'!$C$13,B2049)),ISNUMBER(SEARCH('[1]Lookup for use classification'!$D$13,B2049)),,ISNUMBER(SEARCH('[1]Lookup for use classification'!$C$13,B2049)),ISNUMBER(SEARCH('[1]Lookup for use classification'!$E$13,B2049))),'[1]Lookup for use classification'!$A$13,IF(OR(ISNUMBER(SEARCH('[1]Lookup for use classification'!$B$14,B2049)),ISNUMBER(SEARCH('[1]Lookup for use classification'!$C$14,B2049))),'[1]Lookup for use classification'!$A$14,"Other"))))))))))))</f>
        <v>Public Assembly</v>
      </c>
      <c r="D2049" s="27"/>
      <c r="E2049" s="29"/>
      <c r="F2049" s="29"/>
    </row>
    <row r="2050" spans="1:6">
      <c r="A2050" s="16" t="s">
        <v>1629</v>
      </c>
      <c r="B2050" s="26" t="s">
        <v>164</v>
      </c>
      <c r="C2050" s="133" t="str">
        <f>IF(OR(ISNUMBER(SEARCH('[1]Lookup for use classification'!$B$1,B2050)),ISNUMBER(SEARCH('[1]Lookup for use classification'!$C$1,B2050)),ISNUMBER(SEARCH('[1]Lookup for use classification'!$D$1,B2050)),ISNUMBER(SEARCH('[1]Lookup for use classification'!$E$1,B2050))),'[1]Lookup for use classification'!$A$1,IF(ISNUMBER(SEARCH('[1]Lookup for use classification'!$B$2,B2050)),'[1]Lookup for use classification'!$A$2,IF(ISNUMBER(SEARCH('[1]Lookup for use classification'!$B$3,B2050)),'[1]Lookup for use classification'!$A$3,IF(OR(ISNUMBER(SEARCH('[1]Lookup for use classification'!$B$4,B2050)),ISNUMBER(SEARCH('[1]Lookup for use classification'!$C$4,B2050)),ISNUMBER(SEARCH('[1]Lookup for use classification'!$D$4,B2050)),ISNUMBER(SEARCH('[1]Lookup for use classification'!$E$4,B2050))),'[1]Lookup for use classification'!$A$4,IF(OR(ISNUMBER(SEARCH('[1]Lookup for use classification'!$B$5,B2050)),ISNUMBER(SEARCH('[1]Lookup for use classification'!$C$5,B2050)),ISNUMBER(SEARCH('[1]Lookup for use classification'!$D$5,B2050))),'[1]Lookup for use classification'!$A$5,IF(OR(ISNUMBER(SEARCH('[1]Lookup for use classification'!$B$7,B2050)),ISNUMBER(SEARCH('[1]Lookup for use classification'!$C$7,B2050)),ISNUMBER(SEARCH('[1]Lookup for use classification'!$D$7,B2050))),'[1]Lookup for use classification'!$A$7,IF(OR(ISNUMBER(SEARCH('[1]Lookup for use classification'!$B$9,B2050)),ISNUMBER(SEARCH('[1]Lookup for use classification'!$C$9,B2050)),ISNUMBER(SEARCH('[1]Lookup for use classification'!$D$9,B2050)),ISNUMBER(SEARCH('[1]Lookup for use classification'!$E$9,B2050)),ISNUMBER(SEARCH('[1]Lookup for use classification'!$F$9,B2050)),ISNUMBER(SEARCH('[1]Lookup for use classification'!$G$9,B2050)),ISNUMBER(SEARCH('[1]Lookup for use classification'!$H$9,B2050)),ISNUMBER(SEARCH('[1]Lookup for use classification'!$I$9,B2050)),ISNUMBER(SEARCH('[1]Lookup for use classification'!$J$9,B2050)),ISNUMBER(SEARCH('[1]Lookup for use classification'!$K$9,B2050))),'[1]Lookup for use classification'!$A$9,IF(OR(ISNUMBER(SEARCH('[1]Lookup for use classification'!$B$10,B2050)),ISNUMBER(SEARCH('[1]Lookup for use classification'!$C$10,B2050)),ISNUMBER(SEARCH('[1]Lookup for use classification'!$D$10,B2050)),ISNUMBER(SEARCH('[1]Lookup for use classification'!$E$10,B2050)),ISNUMBER(SEARCH('[1]Lookup for use classification'!$F$10,B2050)),ISNUMBER(SEARCH('[1]Lookup for use classification'!$G$10,B2050))),'[1]Lookup for use classification'!$A$10,IF(OR(ISNUMBER(SEARCH('[1]Lookup for use classification'!$B$11,B2050)),ISNUMBER(SEARCH('[1]Lookup for use classification'!$C$11,B2050))),'[1]Lookup for use classification'!$A$11,IF(OR(ISNUMBER(SEARCH('[1]Lookup for use classification'!$B$12,B2050)),ISNUMBER(SEARCH('[1]Lookup for use classification'!$C$12,B2050))),'[1]Lookup for use classification'!$A$12,IF(OR(ISNUMBER(SEARCH('[1]Lookup for use classification'!$B$13,B2050)),ISNUMBER(SEARCH('[1]Lookup for use classification'!$C$13,B2050)),ISNUMBER(SEARCH('[1]Lookup for use classification'!$D$13,B2050)),,ISNUMBER(SEARCH('[1]Lookup for use classification'!$C$13,B2050)),ISNUMBER(SEARCH('[1]Lookup for use classification'!$E$13,B2050))),'[1]Lookup for use classification'!$A$13,IF(OR(ISNUMBER(SEARCH('[1]Lookup for use classification'!$B$14,B2050)),ISNUMBER(SEARCH('[1]Lookup for use classification'!$C$14,B2050))),'[1]Lookup for use classification'!$A$14,"Other"))))))))))))</f>
        <v>Other</v>
      </c>
      <c r="D2050" s="27"/>
      <c r="E2050" s="29"/>
      <c r="F2050" s="29"/>
    </row>
    <row r="2051" spans="1:6">
      <c r="A2051" s="16" t="s">
        <v>1629</v>
      </c>
      <c r="B2051" s="26" t="s">
        <v>1628</v>
      </c>
      <c r="C2051" s="133" t="str">
        <f>IF(OR(ISNUMBER(SEARCH('[1]Lookup for use classification'!$B$1,B2051)),ISNUMBER(SEARCH('[1]Lookup for use classification'!$C$1,B2051)),ISNUMBER(SEARCH('[1]Lookup for use classification'!$D$1,B2051)),ISNUMBER(SEARCH('[1]Lookup for use classification'!$E$1,B2051))),'[1]Lookup for use classification'!$A$1,IF(ISNUMBER(SEARCH('[1]Lookup for use classification'!$B$2,B2051)),'[1]Lookup for use classification'!$A$2,IF(ISNUMBER(SEARCH('[1]Lookup for use classification'!$B$3,B2051)),'[1]Lookup for use classification'!$A$3,IF(OR(ISNUMBER(SEARCH('[1]Lookup for use classification'!$B$4,B2051)),ISNUMBER(SEARCH('[1]Lookup for use classification'!$C$4,B2051)),ISNUMBER(SEARCH('[1]Lookup for use classification'!$D$4,B2051)),ISNUMBER(SEARCH('[1]Lookup for use classification'!$E$4,B2051))),'[1]Lookup for use classification'!$A$4,IF(OR(ISNUMBER(SEARCH('[1]Lookup for use classification'!$B$5,B2051)),ISNUMBER(SEARCH('[1]Lookup for use classification'!$C$5,B2051)),ISNUMBER(SEARCH('[1]Lookup for use classification'!$D$5,B2051))),'[1]Lookup for use classification'!$A$5,IF(OR(ISNUMBER(SEARCH('[1]Lookup for use classification'!$B$7,B2051)),ISNUMBER(SEARCH('[1]Lookup for use classification'!$C$7,B2051)),ISNUMBER(SEARCH('[1]Lookup for use classification'!$D$7,B2051))),'[1]Lookup for use classification'!$A$7,IF(OR(ISNUMBER(SEARCH('[1]Lookup for use classification'!$B$9,B2051)),ISNUMBER(SEARCH('[1]Lookup for use classification'!$C$9,B2051)),ISNUMBER(SEARCH('[1]Lookup for use classification'!$D$9,B2051)),ISNUMBER(SEARCH('[1]Lookup for use classification'!$E$9,B2051)),ISNUMBER(SEARCH('[1]Lookup for use classification'!$F$9,B2051)),ISNUMBER(SEARCH('[1]Lookup for use classification'!$G$9,B2051)),ISNUMBER(SEARCH('[1]Lookup for use classification'!$H$9,B2051)),ISNUMBER(SEARCH('[1]Lookup for use classification'!$I$9,B2051)),ISNUMBER(SEARCH('[1]Lookup for use classification'!$J$9,B2051)),ISNUMBER(SEARCH('[1]Lookup for use classification'!$K$9,B2051))),'[1]Lookup for use classification'!$A$9,IF(OR(ISNUMBER(SEARCH('[1]Lookup for use classification'!$B$10,B2051)),ISNUMBER(SEARCH('[1]Lookup for use classification'!$C$10,B2051)),ISNUMBER(SEARCH('[1]Lookup for use classification'!$D$10,B2051)),ISNUMBER(SEARCH('[1]Lookup for use classification'!$E$10,B2051)),ISNUMBER(SEARCH('[1]Lookup for use classification'!$F$10,B2051)),ISNUMBER(SEARCH('[1]Lookup for use classification'!$G$10,B2051))),'[1]Lookup for use classification'!$A$10,IF(OR(ISNUMBER(SEARCH('[1]Lookup for use classification'!$B$11,B2051)),ISNUMBER(SEARCH('[1]Lookup for use classification'!$C$11,B2051))),'[1]Lookup for use classification'!$A$11,IF(OR(ISNUMBER(SEARCH('[1]Lookup for use classification'!$B$12,B2051)),ISNUMBER(SEARCH('[1]Lookup for use classification'!$C$12,B2051))),'[1]Lookup for use classification'!$A$12,IF(OR(ISNUMBER(SEARCH('[1]Lookup for use classification'!$B$13,B2051)),ISNUMBER(SEARCH('[1]Lookup for use classification'!$C$13,B2051)),ISNUMBER(SEARCH('[1]Lookup for use classification'!$D$13,B2051)),,ISNUMBER(SEARCH('[1]Lookup for use classification'!$C$13,B2051)),ISNUMBER(SEARCH('[1]Lookup for use classification'!$E$13,B2051))),'[1]Lookup for use classification'!$A$13,IF(OR(ISNUMBER(SEARCH('[1]Lookup for use classification'!$B$14,B2051)),ISNUMBER(SEARCH('[1]Lookup for use classification'!$C$14,B2051))),'[1]Lookup for use classification'!$A$14,"Other"))))))))))))</f>
        <v>Public Assembly</v>
      </c>
      <c r="D2051" s="27"/>
      <c r="E2051" s="29"/>
      <c r="F2051" s="29"/>
    </row>
    <row r="2052" spans="1:6">
      <c r="A2052" s="16" t="s">
        <v>1629</v>
      </c>
      <c r="B2052" s="26" t="s">
        <v>252</v>
      </c>
      <c r="C2052" s="133" t="str">
        <f>IF(OR(ISNUMBER(SEARCH('[1]Lookup for use classification'!$B$1,B2052)),ISNUMBER(SEARCH('[1]Lookup for use classification'!$C$1,B2052)),ISNUMBER(SEARCH('[1]Lookup for use classification'!$D$1,B2052)),ISNUMBER(SEARCH('[1]Lookup for use classification'!$E$1,B2052))),'[1]Lookup for use classification'!$A$1,IF(ISNUMBER(SEARCH('[1]Lookup for use classification'!$B$2,B2052)),'[1]Lookup for use classification'!$A$2,IF(ISNUMBER(SEARCH('[1]Lookup for use classification'!$B$3,B2052)),'[1]Lookup for use classification'!$A$3,IF(OR(ISNUMBER(SEARCH('[1]Lookup for use classification'!$B$4,B2052)),ISNUMBER(SEARCH('[1]Lookup for use classification'!$C$4,B2052)),ISNUMBER(SEARCH('[1]Lookup for use classification'!$D$4,B2052)),ISNUMBER(SEARCH('[1]Lookup for use classification'!$E$4,B2052))),'[1]Lookup for use classification'!$A$4,IF(OR(ISNUMBER(SEARCH('[1]Lookup for use classification'!$B$5,B2052)),ISNUMBER(SEARCH('[1]Lookup for use classification'!$C$5,B2052)),ISNUMBER(SEARCH('[1]Lookup for use classification'!$D$5,B2052))),'[1]Lookup for use classification'!$A$5,IF(OR(ISNUMBER(SEARCH('[1]Lookup for use classification'!$B$7,B2052)),ISNUMBER(SEARCH('[1]Lookup for use classification'!$C$7,B2052)),ISNUMBER(SEARCH('[1]Lookup for use classification'!$D$7,B2052))),'[1]Lookup for use classification'!$A$7,IF(OR(ISNUMBER(SEARCH('[1]Lookup for use classification'!$B$9,B2052)),ISNUMBER(SEARCH('[1]Lookup for use classification'!$C$9,B2052)),ISNUMBER(SEARCH('[1]Lookup for use classification'!$D$9,B2052)),ISNUMBER(SEARCH('[1]Lookup for use classification'!$E$9,B2052)),ISNUMBER(SEARCH('[1]Lookup for use classification'!$F$9,B2052)),ISNUMBER(SEARCH('[1]Lookup for use classification'!$G$9,B2052)),ISNUMBER(SEARCH('[1]Lookup for use classification'!$H$9,B2052)),ISNUMBER(SEARCH('[1]Lookup for use classification'!$I$9,B2052)),ISNUMBER(SEARCH('[1]Lookup for use classification'!$J$9,B2052)),ISNUMBER(SEARCH('[1]Lookup for use classification'!$K$9,B2052))),'[1]Lookup for use classification'!$A$9,IF(OR(ISNUMBER(SEARCH('[1]Lookup for use classification'!$B$10,B2052)),ISNUMBER(SEARCH('[1]Lookup for use classification'!$C$10,B2052)),ISNUMBER(SEARCH('[1]Lookup for use classification'!$D$10,B2052)),ISNUMBER(SEARCH('[1]Lookup for use classification'!$E$10,B2052)),ISNUMBER(SEARCH('[1]Lookup for use classification'!$F$10,B2052)),ISNUMBER(SEARCH('[1]Lookup for use classification'!$G$10,B2052))),'[1]Lookup for use classification'!$A$10,IF(OR(ISNUMBER(SEARCH('[1]Lookup for use classification'!$B$11,B2052)),ISNUMBER(SEARCH('[1]Lookup for use classification'!$C$11,B2052))),'[1]Lookup for use classification'!$A$11,IF(OR(ISNUMBER(SEARCH('[1]Lookup for use classification'!$B$12,B2052)),ISNUMBER(SEARCH('[1]Lookup for use classification'!$C$12,B2052))),'[1]Lookup for use classification'!$A$12,IF(OR(ISNUMBER(SEARCH('[1]Lookup for use classification'!$B$13,B2052)),ISNUMBER(SEARCH('[1]Lookup for use classification'!$C$13,B2052)),ISNUMBER(SEARCH('[1]Lookup for use classification'!$D$13,B2052)),,ISNUMBER(SEARCH('[1]Lookup for use classification'!$C$13,B2052)),ISNUMBER(SEARCH('[1]Lookup for use classification'!$E$13,B2052))),'[1]Lookup for use classification'!$A$13,IF(OR(ISNUMBER(SEARCH('[1]Lookup for use classification'!$B$14,B2052)),ISNUMBER(SEARCH('[1]Lookup for use classification'!$C$14,B2052))),'[1]Lookup for use classification'!$A$14,"Other"))))))))))))</f>
        <v>Warehousing</v>
      </c>
      <c r="D2052" s="27">
        <v>336</v>
      </c>
      <c r="E2052" s="29"/>
      <c r="F2052" s="29"/>
    </row>
    <row r="2053" spans="1:6">
      <c r="A2053" s="16" t="s">
        <v>772</v>
      </c>
      <c r="B2053" s="17" t="s">
        <v>773</v>
      </c>
      <c r="C2053" s="133" t="str">
        <f>IF(OR(ISNUMBER(SEARCH('[1]Lookup for use classification'!$B$1,B2053)),ISNUMBER(SEARCH('[1]Lookup for use classification'!$C$1,B2053)),ISNUMBER(SEARCH('[1]Lookup for use classification'!$D$1,B2053)),ISNUMBER(SEARCH('[1]Lookup for use classification'!$E$1,B2053))),'[1]Lookup for use classification'!$A$1,IF(ISNUMBER(SEARCH('[1]Lookup for use classification'!$B$2,B2053)),'[1]Lookup for use classification'!$A$2,IF(ISNUMBER(SEARCH('[1]Lookup for use classification'!$B$3,B2053)),'[1]Lookup for use classification'!$A$3,IF(OR(ISNUMBER(SEARCH('[1]Lookup for use classification'!$B$4,B2053)),ISNUMBER(SEARCH('[1]Lookup for use classification'!$C$4,B2053)),ISNUMBER(SEARCH('[1]Lookup for use classification'!$D$4,B2053)),ISNUMBER(SEARCH('[1]Lookup for use classification'!$E$4,B2053))),'[1]Lookup for use classification'!$A$4,IF(OR(ISNUMBER(SEARCH('[1]Lookup for use classification'!$B$5,B2053)),ISNUMBER(SEARCH('[1]Lookup for use classification'!$C$5,B2053)),ISNUMBER(SEARCH('[1]Lookup for use classification'!$D$5,B2053))),'[1]Lookup for use classification'!$A$5,IF(OR(ISNUMBER(SEARCH('[1]Lookup for use classification'!$B$7,B2053)),ISNUMBER(SEARCH('[1]Lookup for use classification'!$C$7,B2053)),ISNUMBER(SEARCH('[1]Lookup for use classification'!$D$7,B2053))),'[1]Lookup for use classification'!$A$7,IF(OR(ISNUMBER(SEARCH('[1]Lookup for use classification'!$B$9,B2053)),ISNUMBER(SEARCH('[1]Lookup for use classification'!$C$9,B2053)),ISNUMBER(SEARCH('[1]Lookup for use classification'!$D$9,B2053)),ISNUMBER(SEARCH('[1]Lookup for use classification'!$E$9,B2053)),ISNUMBER(SEARCH('[1]Lookup for use classification'!$F$9,B2053)),ISNUMBER(SEARCH('[1]Lookup for use classification'!$G$9,B2053)),ISNUMBER(SEARCH('[1]Lookup for use classification'!$H$9,B2053)),ISNUMBER(SEARCH('[1]Lookup for use classification'!$I$9,B2053)),ISNUMBER(SEARCH('[1]Lookup for use classification'!$J$9,B2053)),ISNUMBER(SEARCH('[1]Lookup for use classification'!$K$9,B2053))),'[1]Lookup for use classification'!$A$9,IF(OR(ISNUMBER(SEARCH('[1]Lookup for use classification'!$B$10,B2053)),ISNUMBER(SEARCH('[1]Lookup for use classification'!$C$10,B2053)),ISNUMBER(SEARCH('[1]Lookup for use classification'!$D$10,B2053)),ISNUMBER(SEARCH('[1]Lookup for use classification'!$E$10,B2053)),ISNUMBER(SEARCH('[1]Lookup for use classification'!$F$10,B2053)),ISNUMBER(SEARCH('[1]Lookup for use classification'!$G$10,B2053))),'[1]Lookup for use classification'!$A$10,IF(OR(ISNUMBER(SEARCH('[1]Lookup for use classification'!$B$11,B2053)),ISNUMBER(SEARCH('[1]Lookup for use classification'!$C$11,B2053))),'[1]Lookup for use classification'!$A$11,IF(OR(ISNUMBER(SEARCH('[1]Lookup for use classification'!$B$12,B2053)),ISNUMBER(SEARCH('[1]Lookup for use classification'!$C$12,B2053))),'[1]Lookup for use classification'!$A$12,IF(OR(ISNUMBER(SEARCH('[1]Lookup for use classification'!$B$13,B2053)),ISNUMBER(SEARCH('[1]Lookup for use classification'!$C$13,B2053)),ISNUMBER(SEARCH('[1]Lookup for use classification'!$D$13,B2053)),,ISNUMBER(SEARCH('[1]Lookup for use classification'!$C$13,B2053)),ISNUMBER(SEARCH('[1]Lookup for use classification'!$E$13,B2053))),'[1]Lookup for use classification'!$A$13,IF(OR(ISNUMBER(SEARCH('[1]Lookup for use classification'!$B$14,B2053)),ISNUMBER(SEARCH('[1]Lookup for use classification'!$C$14,B2053))),'[1]Lookup for use classification'!$A$14,"Other"))))))))))))</f>
        <v>Other</v>
      </c>
      <c r="D2053" s="18"/>
      <c r="E2053" s="19"/>
      <c r="F2053" s="19"/>
    </row>
    <row r="2054" spans="1:6">
      <c r="A2054" s="16" t="s">
        <v>772</v>
      </c>
      <c r="B2054" s="17" t="s">
        <v>774</v>
      </c>
      <c r="C2054" s="133" t="str">
        <f>IF(OR(ISNUMBER(SEARCH('[1]Lookup for use classification'!$B$1,B2054)),ISNUMBER(SEARCH('[1]Lookup for use classification'!$C$1,B2054)),ISNUMBER(SEARCH('[1]Lookup for use classification'!$D$1,B2054)),ISNUMBER(SEARCH('[1]Lookup for use classification'!$E$1,B2054))),'[1]Lookup for use classification'!$A$1,IF(ISNUMBER(SEARCH('[1]Lookup for use classification'!$B$2,B2054)),'[1]Lookup for use classification'!$A$2,IF(ISNUMBER(SEARCH('[1]Lookup for use classification'!$B$3,B2054)),'[1]Lookup for use classification'!$A$3,IF(OR(ISNUMBER(SEARCH('[1]Lookup for use classification'!$B$4,B2054)),ISNUMBER(SEARCH('[1]Lookup for use classification'!$C$4,B2054)),ISNUMBER(SEARCH('[1]Lookup for use classification'!$D$4,B2054)),ISNUMBER(SEARCH('[1]Lookup for use classification'!$E$4,B2054))),'[1]Lookup for use classification'!$A$4,IF(OR(ISNUMBER(SEARCH('[1]Lookup for use classification'!$B$5,B2054)),ISNUMBER(SEARCH('[1]Lookup for use classification'!$C$5,B2054)),ISNUMBER(SEARCH('[1]Lookup for use classification'!$D$5,B2054))),'[1]Lookup for use classification'!$A$5,IF(OR(ISNUMBER(SEARCH('[1]Lookup for use classification'!$B$7,B2054)),ISNUMBER(SEARCH('[1]Lookup for use classification'!$C$7,B2054)),ISNUMBER(SEARCH('[1]Lookup for use classification'!$D$7,B2054))),'[1]Lookup for use classification'!$A$7,IF(OR(ISNUMBER(SEARCH('[1]Lookup for use classification'!$B$9,B2054)),ISNUMBER(SEARCH('[1]Lookup for use classification'!$C$9,B2054)),ISNUMBER(SEARCH('[1]Lookup for use classification'!$D$9,B2054)),ISNUMBER(SEARCH('[1]Lookup for use classification'!$E$9,B2054)),ISNUMBER(SEARCH('[1]Lookup for use classification'!$F$9,B2054)),ISNUMBER(SEARCH('[1]Lookup for use classification'!$G$9,B2054)),ISNUMBER(SEARCH('[1]Lookup for use classification'!$H$9,B2054)),ISNUMBER(SEARCH('[1]Lookup for use classification'!$I$9,B2054)),ISNUMBER(SEARCH('[1]Lookup for use classification'!$J$9,B2054)),ISNUMBER(SEARCH('[1]Lookup for use classification'!$K$9,B2054))),'[1]Lookup for use classification'!$A$9,IF(OR(ISNUMBER(SEARCH('[1]Lookup for use classification'!$B$10,B2054)),ISNUMBER(SEARCH('[1]Lookup for use classification'!$C$10,B2054)),ISNUMBER(SEARCH('[1]Lookup for use classification'!$D$10,B2054)),ISNUMBER(SEARCH('[1]Lookup for use classification'!$E$10,B2054)),ISNUMBER(SEARCH('[1]Lookup for use classification'!$F$10,B2054)),ISNUMBER(SEARCH('[1]Lookup for use classification'!$G$10,B2054))),'[1]Lookup for use classification'!$A$10,IF(OR(ISNUMBER(SEARCH('[1]Lookup for use classification'!$B$11,B2054)),ISNUMBER(SEARCH('[1]Lookup for use classification'!$C$11,B2054))),'[1]Lookup for use classification'!$A$11,IF(OR(ISNUMBER(SEARCH('[1]Lookup for use classification'!$B$12,B2054)),ISNUMBER(SEARCH('[1]Lookup for use classification'!$C$12,B2054))),'[1]Lookup for use classification'!$A$12,IF(OR(ISNUMBER(SEARCH('[1]Lookup for use classification'!$B$13,B2054)),ISNUMBER(SEARCH('[1]Lookup for use classification'!$C$13,B2054)),ISNUMBER(SEARCH('[1]Lookup for use classification'!$D$13,B2054)),,ISNUMBER(SEARCH('[1]Lookup for use classification'!$C$13,B2054)),ISNUMBER(SEARCH('[1]Lookup for use classification'!$E$13,B2054))),'[1]Lookup for use classification'!$A$13,IF(OR(ISNUMBER(SEARCH('[1]Lookup for use classification'!$B$14,B2054)),ISNUMBER(SEARCH('[1]Lookup for use classification'!$C$14,B2054))),'[1]Lookup for use classification'!$A$14,"Other"))))))))))))</f>
        <v>Other</v>
      </c>
      <c r="D2054" s="18"/>
      <c r="E2054" s="19"/>
      <c r="F2054" s="19"/>
    </row>
    <row r="2055" spans="1:6">
      <c r="A2055" s="16" t="s">
        <v>772</v>
      </c>
      <c r="B2055" s="20" t="s">
        <v>775</v>
      </c>
      <c r="C2055" s="133" t="str">
        <f>IF(OR(ISNUMBER(SEARCH('[1]Lookup for use classification'!$B$1,B2055)),ISNUMBER(SEARCH('[1]Lookup for use classification'!$C$1,B2055)),ISNUMBER(SEARCH('[1]Lookup for use classification'!$D$1,B2055)),ISNUMBER(SEARCH('[1]Lookup for use classification'!$E$1,B2055))),'[1]Lookup for use classification'!$A$1,IF(ISNUMBER(SEARCH('[1]Lookup for use classification'!$B$2,B2055)),'[1]Lookup for use classification'!$A$2,IF(ISNUMBER(SEARCH('[1]Lookup for use classification'!$B$3,B2055)),'[1]Lookup for use classification'!$A$3,IF(OR(ISNUMBER(SEARCH('[1]Lookup for use classification'!$B$4,B2055)),ISNUMBER(SEARCH('[1]Lookup for use classification'!$C$4,B2055)),ISNUMBER(SEARCH('[1]Lookup for use classification'!$D$4,B2055)),ISNUMBER(SEARCH('[1]Lookup for use classification'!$E$4,B2055))),'[1]Lookup for use classification'!$A$4,IF(OR(ISNUMBER(SEARCH('[1]Lookup for use classification'!$B$5,B2055)),ISNUMBER(SEARCH('[1]Lookup for use classification'!$C$5,B2055)),ISNUMBER(SEARCH('[1]Lookup for use classification'!$D$5,B2055))),'[1]Lookup for use classification'!$A$5,IF(OR(ISNUMBER(SEARCH('[1]Lookup for use classification'!$B$7,B2055)),ISNUMBER(SEARCH('[1]Lookup for use classification'!$C$7,B2055)),ISNUMBER(SEARCH('[1]Lookup for use classification'!$D$7,B2055))),'[1]Lookup for use classification'!$A$7,IF(OR(ISNUMBER(SEARCH('[1]Lookup for use classification'!$B$9,B2055)),ISNUMBER(SEARCH('[1]Lookup for use classification'!$C$9,B2055)),ISNUMBER(SEARCH('[1]Lookup for use classification'!$D$9,B2055)),ISNUMBER(SEARCH('[1]Lookup for use classification'!$E$9,B2055)),ISNUMBER(SEARCH('[1]Lookup for use classification'!$F$9,B2055)),ISNUMBER(SEARCH('[1]Lookup for use classification'!$G$9,B2055)),ISNUMBER(SEARCH('[1]Lookup for use classification'!$H$9,B2055)),ISNUMBER(SEARCH('[1]Lookup for use classification'!$I$9,B2055)),ISNUMBER(SEARCH('[1]Lookup for use classification'!$J$9,B2055)),ISNUMBER(SEARCH('[1]Lookup for use classification'!$K$9,B2055))),'[1]Lookup for use classification'!$A$9,IF(OR(ISNUMBER(SEARCH('[1]Lookup for use classification'!$B$10,B2055)),ISNUMBER(SEARCH('[1]Lookup for use classification'!$C$10,B2055)),ISNUMBER(SEARCH('[1]Lookup for use classification'!$D$10,B2055)),ISNUMBER(SEARCH('[1]Lookup for use classification'!$E$10,B2055)),ISNUMBER(SEARCH('[1]Lookup for use classification'!$F$10,B2055)),ISNUMBER(SEARCH('[1]Lookup for use classification'!$G$10,B2055))),'[1]Lookup for use classification'!$A$10,IF(OR(ISNUMBER(SEARCH('[1]Lookup for use classification'!$B$11,B2055)),ISNUMBER(SEARCH('[1]Lookup for use classification'!$C$11,B2055))),'[1]Lookup for use classification'!$A$11,IF(OR(ISNUMBER(SEARCH('[1]Lookup for use classification'!$B$12,B2055)),ISNUMBER(SEARCH('[1]Lookup for use classification'!$C$12,B2055))),'[1]Lookup for use classification'!$A$12,IF(OR(ISNUMBER(SEARCH('[1]Lookup for use classification'!$B$13,B2055)),ISNUMBER(SEARCH('[1]Lookup for use classification'!$C$13,B2055)),ISNUMBER(SEARCH('[1]Lookup for use classification'!$D$13,B2055)),,ISNUMBER(SEARCH('[1]Lookup for use classification'!$C$13,B2055)),ISNUMBER(SEARCH('[1]Lookup for use classification'!$E$13,B2055))),'[1]Lookup for use classification'!$A$13,IF(OR(ISNUMBER(SEARCH('[1]Lookup for use classification'!$B$14,B2055)),ISNUMBER(SEARCH('[1]Lookup for use classification'!$C$14,B2055))),'[1]Lookup for use classification'!$A$14,"Other"))))))))))))</f>
        <v>Other</v>
      </c>
      <c r="D2055" s="21"/>
      <c r="E2055" s="22"/>
      <c r="F2055" s="22"/>
    </row>
    <row r="2056" spans="1:6">
      <c r="A2056" s="16" t="s">
        <v>772</v>
      </c>
      <c r="B2056" s="17" t="s">
        <v>112</v>
      </c>
      <c r="C2056" s="133" t="str">
        <f>IF(OR(ISNUMBER(SEARCH('[1]Lookup for use classification'!$B$1,B2056)),ISNUMBER(SEARCH('[1]Lookup for use classification'!$C$1,B2056)),ISNUMBER(SEARCH('[1]Lookup for use classification'!$D$1,B2056)),ISNUMBER(SEARCH('[1]Lookup for use classification'!$E$1,B2056))),'[1]Lookup for use classification'!$A$1,IF(ISNUMBER(SEARCH('[1]Lookup for use classification'!$B$2,B2056)),'[1]Lookup for use classification'!$A$2,IF(ISNUMBER(SEARCH('[1]Lookup for use classification'!$B$3,B2056)),'[1]Lookup for use classification'!$A$3,IF(OR(ISNUMBER(SEARCH('[1]Lookup for use classification'!$B$4,B2056)),ISNUMBER(SEARCH('[1]Lookup for use classification'!$C$4,B2056)),ISNUMBER(SEARCH('[1]Lookup for use classification'!$D$4,B2056)),ISNUMBER(SEARCH('[1]Lookup for use classification'!$E$4,B2056))),'[1]Lookup for use classification'!$A$4,IF(OR(ISNUMBER(SEARCH('[1]Lookup for use classification'!$B$5,B2056)),ISNUMBER(SEARCH('[1]Lookup for use classification'!$C$5,B2056)),ISNUMBER(SEARCH('[1]Lookup for use classification'!$D$5,B2056))),'[1]Lookup for use classification'!$A$5,IF(OR(ISNUMBER(SEARCH('[1]Lookup for use classification'!$B$7,B2056)),ISNUMBER(SEARCH('[1]Lookup for use classification'!$C$7,B2056)),ISNUMBER(SEARCH('[1]Lookup for use classification'!$D$7,B2056))),'[1]Lookup for use classification'!$A$7,IF(OR(ISNUMBER(SEARCH('[1]Lookup for use classification'!$B$9,B2056)),ISNUMBER(SEARCH('[1]Lookup for use classification'!$C$9,B2056)),ISNUMBER(SEARCH('[1]Lookup for use classification'!$D$9,B2056)),ISNUMBER(SEARCH('[1]Lookup for use classification'!$E$9,B2056)),ISNUMBER(SEARCH('[1]Lookup for use classification'!$F$9,B2056)),ISNUMBER(SEARCH('[1]Lookup for use classification'!$G$9,B2056)),ISNUMBER(SEARCH('[1]Lookup for use classification'!$H$9,B2056)),ISNUMBER(SEARCH('[1]Lookup for use classification'!$I$9,B2056)),ISNUMBER(SEARCH('[1]Lookup for use classification'!$J$9,B2056)),ISNUMBER(SEARCH('[1]Lookup for use classification'!$K$9,B2056))),'[1]Lookup for use classification'!$A$9,IF(OR(ISNUMBER(SEARCH('[1]Lookup for use classification'!$B$10,B2056)),ISNUMBER(SEARCH('[1]Lookup for use classification'!$C$10,B2056)),ISNUMBER(SEARCH('[1]Lookup for use classification'!$D$10,B2056)),ISNUMBER(SEARCH('[1]Lookup for use classification'!$E$10,B2056)),ISNUMBER(SEARCH('[1]Lookup for use classification'!$F$10,B2056)),ISNUMBER(SEARCH('[1]Lookup for use classification'!$G$10,B2056))),'[1]Lookup for use classification'!$A$10,IF(OR(ISNUMBER(SEARCH('[1]Lookup for use classification'!$B$11,B2056)),ISNUMBER(SEARCH('[1]Lookup for use classification'!$C$11,B2056))),'[1]Lookup for use classification'!$A$11,IF(OR(ISNUMBER(SEARCH('[1]Lookup for use classification'!$B$12,B2056)),ISNUMBER(SEARCH('[1]Lookup for use classification'!$C$12,B2056))),'[1]Lookup for use classification'!$A$12,IF(OR(ISNUMBER(SEARCH('[1]Lookup for use classification'!$B$13,B2056)),ISNUMBER(SEARCH('[1]Lookup for use classification'!$C$13,B2056)),ISNUMBER(SEARCH('[1]Lookup for use classification'!$D$13,B2056)),,ISNUMBER(SEARCH('[1]Lookup for use classification'!$C$13,B2056)),ISNUMBER(SEARCH('[1]Lookup for use classification'!$E$13,B2056))),'[1]Lookup for use classification'!$A$13,IF(OR(ISNUMBER(SEARCH('[1]Lookup for use classification'!$B$14,B2056)),ISNUMBER(SEARCH('[1]Lookup for use classification'!$C$14,B2056))),'[1]Lookup for use classification'!$A$14,"Other"))))))))))))</f>
        <v>Other</v>
      </c>
      <c r="D2056" s="18">
        <v>1681</v>
      </c>
      <c r="E2056" s="19"/>
      <c r="F2056" s="19"/>
    </row>
    <row r="2057" spans="1:6">
      <c r="A2057" s="16" t="s">
        <v>772</v>
      </c>
      <c r="B2057" s="17" t="s">
        <v>776</v>
      </c>
      <c r="C2057" s="133" t="str">
        <f>IF(OR(ISNUMBER(SEARCH('[1]Lookup for use classification'!$B$1,B2057)),ISNUMBER(SEARCH('[1]Lookup for use classification'!$C$1,B2057)),ISNUMBER(SEARCH('[1]Lookup for use classification'!$D$1,B2057)),ISNUMBER(SEARCH('[1]Lookup for use classification'!$E$1,B2057))),'[1]Lookup for use classification'!$A$1,IF(ISNUMBER(SEARCH('[1]Lookup for use classification'!$B$2,B2057)),'[1]Lookup for use classification'!$A$2,IF(ISNUMBER(SEARCH('[1]Lookup for use classification'!$B$3,B2057)),'[1]Lookup for use classification'!$A$3,IF(OR(ISNUMBER(SEARCH('[1]Lookup for use classification'!$B$4,B2057)),ISNUMBER(SEARCH('[1]Lookup for use classification'!$C$4,B2057)),ISNUMBER(SEARCH('[1]Lookup for use classification'!$D$4,B2057)),ISNUMBER(SEARCH('[1]Lookup for use classification'!$E$4,B2057))),'[1]Lookup for use classification'!$A$4,IF(OR(ISNUMBER(SEARCH('[1]Lookup for use classification'!$B$5,B2057)),ISNUMBER(SEARCH('[1]Lookup for use classification'!$C$5,B2057)),ISNUMBER(SEARCH('[1]Lookup for use classification'!$D$5,B2057))),'[1]Lookup for use classification'!$A$5,IF(OR(ISNUMBER(SEARCH('[1]Lookup for use classification'!$B$7,B2057)),ISNUMBER(SEARCH('[1]Lookup for use classification'!$C$7,B2057)),ISNUMBER(SEARCH('[1]Lookup for use classification'!$D$7,B2057))),'[1]Lookup for use classification'!$A$7,IF(OR(ISNUMBER(SEARCH('[1]Lookup for use classification'!$B$9,B2057)),ISNUMBER(SEARCH('[1]Lookup for use classification'!$C$9,B2057)),ISNUMBER(SEARCH('[1]Lookup for use classification'!$D$9,B2057)),ISNUMBER(SEARCH('[1]Lookup for use classification'!$E$9,B2057)),ISNUMBER(SEARCH('[1]Lookup for use classification'!$F$9,B2057)),ISNUMBER(SEARCH('[1]Lookup for use classification'!$G$9,B2057)),ISNUMBER(SEARCH('[1]Lookup for use classification'!$H$9,B2057)),ISNUMBER(SEARCH('[1]Lookup for use classification'!$I$9,B2057)),ISNUMBER(SEARCH('[1]Lookup for use classification'!$J$9,B2057)),ISNUMBER(SEARCH('[1]Lookup for use classification'!$K$9,B2057))),'[1]Lookup for use classification'!$A$9,IF(OR(ISNUMBER(SEARCH('[1]Lookup for use classification'!$B$10,B2057)),ISNUMBER(SEARCH('[1]Lookup for use classification'!$C$10,B2057)),ISNUMBER(SEARCH('[1]Lookup for use classification'!$D$10,B2057)),ISNUMBER(SEARCH('[1]Lookup for use classification'!$E$10,B2057)),ISNUMBER(SEARCH('[1]Lookup for use classification'!$F$10,B2057)),ISNUMBER(SEARCH('[1]Lookup for use classification'!$G$10,B2057))),'[1]Lookup for use classification'!$A$10,IF(OR(ISNUMBER(SEARCH('[1]Lookup for use classification'!$B$11,B2057)),ISNUMBER(SEARCH('[1]Lookup for use classification'!$C$11,B2057))),'[1]Lookup for use classification'!$A$11,IF(OR(ISNUMBER(SEARCH('[1]Lookup for use classification'!$B$12,B2057)),ISNUMBER(SEARCH('[1]Lookup for use classification'!$C$12,B2057))),'[1]Lookup for use classification'!$A$12,IF(OR(ISNUMBER(SEARCH('[1]Lookup for use classification'!$B$13,B2057)),ISNUMBER(SEARCH('[1]Lookup for use classification'!$C$13,B2057)),ISNUMBER(SEARCH('[1]Lookup for use classification'!$D$13,B2057)),,ISNUMBER(SEARCH('[1]Lookup for use classification'!$C$13,B2057)),ISNUMBER(SEARCH('[1]Lookup for use classification'!$E$13,B2057))),'[1]Lookup for use classification'!$A$13,IF(OR(ISNUMBER(SEARCH('[1]Lookup for use classification'!$B$14,B2057)),ISNUMBER(SEARCH('[1]Lookup for use classification'!$C$14,B2057))),'[1]Lookup for use classification'!$A$14,"Other"))))))))))))</f>
        <v>Other</v>
      </c>
      <c r="D2057" s="18"/>
      <c r="E2057" s="98"/>
      <c r="F2057" s="98"/>
    </row>
    <row r="2058" spans="1:6">
      <c r="A2058" s="16" t="s">
        <v>772</v>
      </c>
      <c r="B2058" s="17" t="s">
        <v>777</v>
      </c>
      <c r="C2058" s="133" t="str">
        <f>IF(OR(ISNUMBER(SEARCH('[1]Lookup for use classification'!$B$1,B2058)),ISNUMBER(SEARCH('[1]Lookup for use classification'!$C$1,B2058)),ISNUMBER(SEARCH('[1]Lookup for use classification'!$D$1,B2058)),ISNUMBER(SEARCH('[1]Lookup for use classification'!$E$1,B2058))),'[1]Lookup for use classification'!$A$1,IF(ISNUMBER(SEARCH('[1]Lookup for use classification'!$B$2,B2058)),'[1]Lookup for use classification'!$A$2,IF(ISNUMBER(SEARCH('[1]Lookup for use classification'!$B$3,B2058)),'[1]Lookup for use classification'!$A$3,IF(OR(ISNUMBER(SEARCH('[1]Lookup for use classification'!$B$4,B2058)),ISNUMBER(SEARCH('[1]Lookup for use classification'!$C$4,B2058)),ISNUMBER(SEARCH('[1]Lookup for use classification'!$D$4,B2058)),ISNUMBER(SEARCH('[1]Lookup for use classification'!$E$4,B2058))),'[1]Lookup for use classification'!$A$4,IF(OR(ISNUMBER(SEARCH('[1]Lookup for use classification'!$B$5,B2058)),ISNUMBER(SEARCH('[1]Lookup for use classification'!$C$5,B2058)),ISNUMBER(SEARCH('[1]Lookup for use classification'!$D$5,B2058))),'[1]Lookup for use classification'!$A$5,IF(OR(ISNUMBER(SEARCH('[1]Lookup for use classification'!$B$7,B2058)),ISNUMBER(SEARCH('[1]Lookup for use classification'!$C$7,B2058)),ISNUMBER(SEARCH('[1]Lookup for use classification'!$D$7,B2058))),'[1]Lookup for use classification'!$A$7,IF(OR(ISNUMBER(SEARCH('[1]Lookup for use classification'!$B$9,B2058)),ISNUMBER(SEARCH('[1]Lookup for use classification'!$C$9,B2058)),ISNUMBER(SEARCH('[1]Lookup for use classification'!$D$9,B2058)),ISNUMBER(SEARCH('[1]Lookup for use classification'!$E$9,B2058)),ISNUMBER(SEARCH('[1]Lookup for use classification'!$F$9,B2058)),ISNUMBER(SEARCH('[1]Lookup for use classification'!$G$9,B2058)),ISNUMBER(SEARCH('[1]Lookup for use classification'!$H$9,B2058)),ISNUMBER(SEARCH('[1]Lookup for use classification'!$I$9,B2058)),ISNUMBER(SEARCH('[1]Lookup for use classification'!$J$9,B2058)),ISNUMBER(SEARCH('[1]Lookup for use classification'!$K$9,B2058))),'[1]Lookup for use classification'!$A$9,IF(OR(ISNUMBER(SEARCH('[1]Lookup for use classification'!$B$10,B2058)),ISNUMBER(SEARCH('[1]Lookup for use classification'!$C$10,B2058)),ISNUMBER(SEARCH('[1]Lookup for use classification'!$D$10,B2058)),ISNUMBER(SEARCH('[1]Lookup for use classification'!$E$10,B2058)),ISNUMBER(SEARCH('[1]Lookup for use classification'!$F$10,B2058)),ISNUMBER(SEARCH('[1]Lookup for use classification'!$G$10,B2058))),'[1]Lookup for use classification'!$A$10,IF(OR(ISNUMBER(SEARCH('[1]Lookup for use classification'!$B$11,B2058)),ISNUMBER(SEARCH('[1]Lookup for use classification'!$C$11,B2058))),'[1]Lookup for use classification'!$A$11,IF(OR(ISNUMBER(SEARCH('[1]Lookup for use classification'!$B$12,B2058)),ISNUMBER(SEARCH('[1]Lookup for use classification'!$C$12,B2058))),'[1]Lookup for use classification'!$A$12,IF(OR(ISNUMBER(SEARCH('[1]Lookup for use classification'!$B$13,B2058)),ISNUMBER(SEARCH('[1]Lookup for use classification'!$C$13,B2058)),ISNUMBER(SEARCH('[1]Lookup for use classification'!$D$13,B2058)),,ISNUMBER(SEARCH('[1]Lookup for use classification'!$C$13,B2058)),ISNUMBER(SEARCH('[1]Lookup for use classification'!$E$13,B2058))),'[1]Lookup for use classification'!$A$13,IF(OR(ISNUMBER(SEARCH('[1]Lookup for use classification'!$B$14,B2058)),ISNUMBER(SEARCH('[1]Lookup for use classification'!$C$14,B2058))),'[1]Lookup for use classification'!$A$14,"Other"))))))))))))</f>
        <v>Other</v>
      </c>
      <c r="D2058" s="18">
        <v>2076</v>
      </c>
      <c r="E2058" s="19"/>
      <c r="F2058" s="19"/>
    </row>
    <row r="2059" spans="1:6">
      <c r="A2059" s="16" t="s">
        <v>772</v>
      </c>
      <c r="B2059" s="17" t="s">
        <v>28</v>
      </c>
      <c r="C2059" s="133" t="str">
        <f>IF(OR(ISNUMBER(SEARCH('[1]Lookup for use classification'!$B$1,B2059)),ISNUMBER(SEARCH('[1]Lookup for use classification'!$C$1,B2059)),ISNUMBER(SEARCH('[1]Lookup for use classification'!$D$1,B2059)),ISNUMBER(SEARCH('[1]Lookup for use classification'!$E$1,B2059))),'[1]Lookup for use classification'!$A$1,IF(ISNUMBER(SEARCH('[1]Lookup for use classification'!$B$2,B2059)),'[1]Lookup for use classification'!$A$2,IF(ISNUMBER(SEARCH('[1]Lookup for use classification'!$B$3,B2059)),'[1]Lookup for use classification'!$A$3,IF(OR(ISNUMBER(SEARCH('[1]Lookup for use classification'!$B$4,B2059)),ISNUMBER(SEARCH('[1]Lookup for use classification'!$C$4,B2059)),ISNUMBER(SEARCH('[1]Lookup for use classification'!$D$4,B2059)),ISNUMBER(SEARCH('[1]Lookup for use classification'!$E$4,B2059))),'[1]Lookup for use classification'!$A$4,IF(OR(ISNUMBER(SEARCH('[1]Lookup for use classification'!$B$5,B2059)),ISNUMBER(SEARCH('[1]Lookup for use classification'!$C$5,B2059)),ISNUMBER(SEARCH('[1]Lookup for use classification'!$D$5,B2059))),'[1]Lookup for use classification'!$A$5,IF(OR(ISNUMBER(SEARCH('[1]Lookup for use classification'!$B$7,B2059)),ISNUMBER(SEARCH('[1]Lookup for use classification'!$C$7,B2059)),ISNUMBER(SEARCH('[1]Lookup for use classification'!$D$7,B2059))),'[1]Lookup for use classification'!$A$7,IF(OR(ISNUMBER(SEARCH('[1]Lookup for use classification'!$B$9,B2059)),ISNUMBER(SEARCH('[1]Lookup for use classification'!$C$9,B2059)),ISNUMBER(SEARCH('[1]Lookup for use classification'!$D$9,B2059)),ISNUMBER(SEARCH('[1]Lookup for use classification'!$E$9,B2059)),ISNUMBER(SEARCH('[1]Lookup for use classification'!$F$9,B2059)),ISNUMBER(SEARCH('[1]Lookup for use classification'!$G$9,B2059)),ISNUMBER(SEARCH('[1]Lookup for use classification'!$H$9,B2059)),ISNUMBER(SEARCH('[1]Lookup for use classification'!$I$9,B2059)),ISNUMBER(SEARCH('[1]Lookup for use classification'!$J$9,B2059)),ISNUMBER(SEARCH('[1]Lookup for use classification'!$K$9,B2059))),'[1]Lookup for use classification'!$A$9,IF(OR(ISNUMBER(SEARCH('[1]Lookup for use classification'!$B$10,B2059)),ISNUMBER(SEARCH('[1]Lookup for use classification'!$C$10,B2059)),ISNUMBER(SEARCH('[1]Lookup for use classification'!$D$10,B2059)),ISNUMBER(SEARCH('[1]Lookup for use classification'!$E$10,B2059)),ISNUMBER(SEARCH('[1]Lookup for use classification'!$F$10,B2059)),ISNUMBER(SEARCH('[1]Lookup for use classification'!$G$10,B2059))),'[1]Lookup for use classification'!$A$10,IF(OR(ISNUMBER(SEARCH('[1]Lookup for use classification'!$B$11,B2059)),ISNUMBER(SEARCH('[1]Lookup for use classification'!$C$11,B2059))),'[1]Lookup for use classification'!$A$11,IF(OR(ISNUMBER(SEARCH('[1]Lookup for use classification'!$B$12,B2059)),ISNUMBER(SEARCH('[1]Lookup for use classification'!$C$12,B2059))),'[1]Lookup for use classification'!$A$12,IF(OR(ISNUMBER(SEARCH('[1]Lookup for use classification'!$B$13,B2059)),ISNUMBER(SEARCH('[1]Lookup for use classification'!$C$13,B2059)),ISNUMBER(SEARCH('[1]Lookup for use classification'!$D$13,B2059)),,ISNUMBER(SEARCH('[1]Lookup for use classification'!$C$13,B2059)),ISNUMBER(SEARCH('[1]Lookup for use classification'!$E$13,B2059))),'[1]Lookup for use classification'!$A$13,IF(OR(ISNUMBER(SEARCH('[1]Lookup for use classification'!$B$14,B2059)),ISNUMBER(SEARCH('[1]Lookup for use classification'!$C$14,B2059))),'[1]Lookup for use classification'!$A$14,"Other"))))))))))))</f>
        <v>Health Care - Hospitals</v>
      </c>
      <c r="D2059" s="18">
        <v>2552</v>
      </c>
      <c r="E2059" s="19"/>
      <c r="F2059" s="19"/>
    </row>
    <row r="2060" spans="1:6">
      <c r="A2060" s="16" t="s">
        <v>772</v>
      </c>
      <c r="B2060" s="17" t="s">
        <v>778</v>
      </c>
      <c r="C2060" s="133" t="str">
        <f>IF(OR(ISNUMBER(SEARCH('[1]Lookup for use classification'!$B$1,B2060)),ISNUMBER(SEARCH('[1]Lookup for use classification'!$C$1,B2060)),ISNUMBER(SEARCH('[1]Lookup for use classification'!$D$1,B2060)),ISNUMBER(SEARCH('[1]Lookup for use classification'!$E$1,B2060))),'[1]Lookup for use classification'!$A$1,IF(ISNUMBER(SEARCH('[1]Lookup for use classification'!$B$2,B2060)),'[1]Lookup for use classification'!$A$2,IF(ISNUMBER(SEARCH('[1]Lookup for use classification'!$B$3,B2060)),'[1]Lookup for use classification'!$A$3,IF(OR(ISNUMBER(SEARCH('[1]Lookup for use classification'!$B$4,B2060)),ISNUMBER(SEARCH('[1]Lookup for use classification'!$C$4,B2060)),ISNUMBER(SEARCH('[1]Lookup for use classification'!$D$4,B2060)),ISNUMBER(SEARCH('[1]Lookup for use classification'!$E$4,B2060))),'[1]Lookup for use classification'!$A$4,IF(OR(ISNUMBER(SEARCH('[1]Lookup for use classification'!$B$5,B2060)),ISNUMBER(SEARCH('[1]Lookup for use classification'!$C$5,B2060)),ISNUMBER(SEARCH('[1]Lookup for use classification'!$D$5,B2060))),'[1]Lookup for use classification'!$A$5,IF(OR(ISNUMBER(SEARCH('[1]Lookup for use classification'!$B$7,B2060)),ISNUMBER(SEARCH('[1]Lookup for use classification'!$C$7,B2060)),ISNUMBER(SEARCH('[1]Lookup for use classification'!$D$7,B2060))),'[1]Lookup for use classification'!$A$7,IF(OR(ISNUMBER(SEARCH('[1]Lookup for use classification'!$B$9,B2060)),ISNUMBER(SEARCH('[1]Lookup for use classification'!$C$9,B2060)),ISNUMBER(SEARCH('[1]Lookup for use classification'!$D$9,B2060)),ISNUMBER(SEARCH('[1]Lookup for use classification'!$E$9,B2060)),ISNUMBER(SEARCH('[1]Lookup for use classification'!$F$9,B2060)),ISNUMBER(SEARCH('[1]Lookup for use classification'!$G$9,B2060)),ISNUMBER(SEARCH('[1]Lookup for use classification'!$H$9,B2060)),ISNUMBER(SEARCH('[1]Lookup for use classification'!$I$9,B2060)),ISNUMBER(SEARCH('[1]Lookup for use classification'!$J$9,B2060)),ISNUMBER(SEARCH('[1]Lookup for use classification'!$K$9,B2060))),'[1]Lookup for use classification'!$A$9,IF(OR(ISNUMBER(SEARCH('[1]Lookup for use classification'!$B$10,B2060)),ISNUMBER(SEARCH('[1]Lookup for use classification'!$C$10,B2060)),ISNUMBER(SEARCH('[1]Lookup for use classification'!$D$10,B2060)),ISNUMBER(SEARCH('[1]Lookup for use classification'!$E$10,B2060)),ISNUMBER(SEARCH('[1]Lookup for use classification'!$F$10,B2060)),ISNUMBER(SEARCH('[1]Lookup for use classification'!$G$10,B2060))),'[1]Lookup for use classification'!$A$10,IF(OR(ISNUMBER(SEARCH('[1]Lookup for use classification'!$B$11,B2060)),ISNUMBER(SEARCH('[1]Lookup for use classification'!$C$11,B2060))),'[1]Lookup for use classification'!$A$11,IF(OR(ISNUMBER(SEARCH('[1]Lookup for use classification'!$B$12,B2060)),ISNUMBER(SEARCH('[1]Lookup for use classification'!$C$12,B2060))),'[1]Lookup for use classification'!$A$12,IF(OR(ISNUMBER(SEARCH('[1]Lookup for use classification'!$B$13,B2060)),ISNUMBER(SEARCH('[1]Lookup for use classification'!$C$13,B2060)),ISNUMBER(SEARCH('[1]Lookup for use classification'!$D$13,B2060)),,ISNUMBER(SEARCH('[1]Lookup for use classification'!$C$13,B2060)),ISNUMBER(SEARCH('[1]Lookup for use classification'!$E$13,B2060))),'[1]Lookup for use classification'!$A$13,IF(OR(ISNUMBER(SEARCH('[1]Lookup for use classification'!$B$14,B2060)),ISNUMBER(SEARCH('[1]Lookup for use classification'!$C$14,B2060))),'[1]Lookup for use classification'!$A$14,"Other"))))))))))))</f>
        <v>Public Assembly</v>
      </c>
      <c r="D2060" s="18"/>
      <c r="E2060" s="19"/>
      <c r="F2060" s="19"/>
    </row>
    <row r="2061" spans="1:6">
      <c r="A2061" s="16" t="s">
        <v>772</v>
      </c>
      <c r="B2061" s="17" t="s">
        <v>779</v>
      </c>
      <c r="C2061" s="133" t="str">
        <f>IF(OR(ISNUMBER(SEARCH('[1]Lookup for use classification'!$B$1,B2061)),ISNUMBER(SEARCH('[1]Lookup for use classification'!$C$1,B2061)),ISNUMBER(SEARCH('[1]Lookup for use classification'!$D$1,B2061)),ISNUMBER(SEARCH('[1]Lookup for use classification'!$E$1,B2061))),'[1]Lookup for use classification'!$A$1,IF(ISNUMBER(SEARCH('[1]Lookup for use classification'!$B$2,B2061)),'[1]Lookup for use classification'!$A$2,IF(ISNUMBER(SEARCH('[1]Lookup for use classification'!$B$3,B2061)),'[1]Lookup for use classification'!$A$3,IF(OR(ISNUMBER(SEARCH('[1]Lookup for use classification'!$B$4,B2061)),ISNUMBER(SEARCH('[1]Lookup for use classification'!$C$4,B2061)),ISNUMBER(SEARCH('[1]Lookup for use classification'!$D$4,B2061)),ISNUMBER(SEARCH('[1]Lookup for use classification'!$E$4,B2061))),'[1]Lookup for use classification'!$A$4,IF(OR(ISNUMBER(SEARCH('[1]Lookup for use classification'!$B$5,B2061)),ISNUMBER(SEARCH('[1]Lookup for use classification'!$C$5,B2061)),ISNUMBER(SEARCH('[1]Lookup for use classification'!$D$5,B2061))),'[1]Lookup for use classification'!$A$5,IF(OR(ISNUMBER(SEARCH('[1]Lookup for use classification'!$B$7,B2061)),ISNUMBER(SEARCH('[1]Lookup for use classification'!$C$7,B2061)),ISNUMBER(SEARCH('[1]Lookup for use classification'!$D$7,B2061))),'[1]Lookup for use classification'!$A$7,IF(OR(ISNUMBER(SEARCH('[1]Lookup for use classification'!$B$9,B2061)),ISNUMBER(SEARCH('[1]Lookup for use classification'!$C$9,B2061)),ISNUMBER(SEARCH('[1]Lookup for use classification'!$D$9,B2061)),ISNUMBER(SEARCH('[1]Lookup for use classification'!$E$9,B2061)),ISNUMBER(SEARCH('[1]Lookup for use classification'!$F$9,B2061)),ISNUMBER(SEARCH('[1]Lookup for use classification'!$G$9,B2061)),ISNUMBER(SEARCH('[1]Lookup for use classification'!$H$9,B2061)),ISNUMBER(SEARCH('[1]Lookup for use classification'!$I$9,B2061)),ISNUMBER(SEARCH('[1]Lookup for use classification'!$J$9,B2061)),ISNUMBER(SEARCH('[1]Lookup for use classification'!$K$9,B2061))),'[1]Lookup for use classification'!$A$9,IF(OR(ISNUMBER(SEARCH('[1]Lookup for use classification'!$B$10,B2061)),ISNUMBER(SEARCH('[1]Lookup for use classification'!$C$10,B2061)),ISNUMBER(SEARCH('[1]Lookup for use classification'!$D$10,B2061)),ISNUMBER(SEARCH('[1]Lookup for use classification'!$E$10,B2061)),ISNUMBER(SEARCH('[1]Lookup for use classification'!$F$10,B2061)),ISNUMBER(SEARCH('[1]Lookup for use classification'!$G$10,B2061))),'[1]Lookup for use classification'!$A$10,IF(OR(ISNUMBER(SEARCH('[1]Lookup for use classification'!$B$11,B2061)),ISNUMBER(SEARCH('[1]Lookup for use classification'!$C$11,B2061))),'[1]Lookup for use classification'!$A$11,IF(OR(ISNUMBER(SEARCH('[1]Lookup for use classification'!$B$12,B2061)),ISNUMBER(SEARCH('[1]Lookup for use classification'!$C$12,B2061))),'[1]Lookup for use classification'!$A$12,IF(OR(ISNUMBER(SEARCH('[1]Lookup for use classification'!$B$13,B2061)),ISNUMBER(SEARCH('[1]Lookup for use classification'!$C$13,B2061)),ISNUMBER(SEARCH('[1]Lookup for use classification'!$D$13,B2061)),,ISNUMBER(SEARCH('[1]Lookup for use classification'!$C$13,B2061)),ISNUMBER(SEARCH('[1]Lookup for use classification'!$E$13,B2061))),'[1]Lookup for use classification'!$A$13,IF(OR(ISNUMBER(SEARCH('[1]Lookup for use classification'!$B$14,B2061)),ISNUMBER(SEARCH('[1]Lookup for use classification'!$C$14,B2061))),'[1]Lookup for use classification'!$A$14,"Other"))))))))))))</f>
        <v>Accomodation Services</v>
      </c>
      <c r="D2061" s="18"/>
      <c r="E2061" s="19"/>
      <c r="F2061" s="19"/>
    </row>
    <row r="2062" spans="1:6">
      <c r="A2062" s="16" t="s">
        <v>772</v>
      </c>
      <c r="B2062" s="17" t="s">
        <v>780</v>
      </c>
      <c r="C2062" s="133" t="str">
        <f>IF(OR(ISNUMBER(SEARCH('[1]Lookup for use classification'!$B$1,B2062)),ISNUMBER(SEARCH('[1]Lookup for use classification'!$C$1,B2062)),ISNUMBER(SEARCH('[1]Lookup for use classification'!$D$1,B2062)),ISNUMBER(SEARCH('[1]Lookup for use classification'!$E$1,B2062))),'[1]Lookup for use classification'!$A$1,IF(ISNUMBER(SEARCH('[1]Lookup for use classification'!$B$2,B2062)),'[1]Lookup for use classification'!$A$2,IF(ISNUMBER(SEARCH('[1]Lookup for use classification'!$B$3,B2062)),'[1]Lookup for use classification'!$A$3,IF(OR(ISNUMBER(SEARCH('[1]Lookup for use classification'!$B$4,B2062)),ISNUMBER(SEARCH('[1]Lookup for use classification'!$C$4,B2062)),ISNUMBER(SEARCH('[1]Lookup for use classification'!$D$4,B2062)),ISNUMBER(SEARCH('[1]Lookup for use classification'!$E$4,B2062))),'[1]Lookup for use classification'!$A$4,IF(OR(ISNUMBER(SEARCH('[1]Lookup for use classification'!$B$5,B2062)),ISNUMBER(SEARCH('[1]Lookup for use classification'!$C$5,B2062)),ISNUMBER(SEARCH('[1]Lookup for use classification'!$D$5,B2062))),'[1]Lookup for use classification'!$A$5,IF(OR(ISNUMBER(SEARCH('[1]Lookup for use classification'!$B$7,B2062)),ISNUMBER(SEARCH('[1]Lookup for use classification'!$C$7,B2062)),ISNUMBER(SEARCH('[1]Lookup for use classification'!$D$7,B2062))),'[1]Lookup for use classification'!$A$7,IF(OR(ISNUMBER(SEARCH('[1]Lookup for use classification'!$B$9,B2062)),ISNUMBER(SEARCH('[1]Lookup for use classification'!$C$9,B2062)),ISNUMBER(SEARCH('[1]Lookup for use classification'!$D$9,B2062)),ISNUMBER(SEARCH('[1]Lookup for use classification'!$E$9,B2062)),ISNUMBER(SEARCH('[1]Lookup for use classification'!$F$9,B2062)),ISNUMBER(SEARCH('[1]Lookup for use classification'!$G$9,B2062)),ISNUMBER(SEARCH('[1]Lookup for use classification'!$H$9,B2062)),ISNUMBER(SEARCH('[1]Lookup for use classification'!$I$9,B2062)),ISNUMBER(SEARCH('[1]Lookup for use classification'!$J$9,B2062)),ISNUMBER(SEARCH('[1]Lookup for use classification'!$K$9,B2062))),'[1]Lookup for use classification'!$A$9,IF(OR(ISNUMBER(SEARCH('[1]Lookup for use classification'!$B$10,B2062)),ISNUMBER(SEARCH('[1]Lookup for use classification'!$C$10,B2062)),ISNUMBER(SEARCH('[1]Lookup for use classification'!$D$10,B2062)),ISNUMBER(SEARCH('[1]Lookup for use classification'!$E$10,B2062)),ISNUMBER(SEARCH('[1]Lookup for use classification'!$F$10,B2062)),ISNUMBER(SEARCH('[1]Lookup for use classification'!$G$10,B2062))),'[1]Lookup for use classification'!$A$10,IF(OR(ISNUMBER(SEARCH('[1]Lookup for use classification'!$B$11,B2062)),ISNUMBER(SEARCH('[1]Lookup for use classification'!$C$11,B2062))),'[1]Lookup for use classification'!$A$11,IF(OR(ISNUMBER(SEARCH('[1]Lookup for use classification'!$B$12,B2062)),ISNUMBER(SEARCH('[1]Lookup for use classification'!$C$12,B2062))),'[1]Lookup for use classification'!$A$12,IF(OR(ISNUMBER(SEARCH('[1]Lookup for use classification'!$B$13,B2062)),ISNUMBER(SEARCH('[1]Lookup for use classification'!$C$13,B2062)),ISNUMBER(SEARCH('[1]Lookup for use classification'!$D$13,B2062)),,ISNUMBER(SEARCH('[1]Lookup for use classification'!$C$13,B2062)),ISNUMBER(SEARCH('[1]Lookup for use classification'!$E$13,B2062))),'[1]Lookup for use classification'!$A$13,IF(OR(ISNUMBER(SEARCH('[1]Lookup for use classification'!$B$14,B2062)),ISNUMBER(SEARCH('[1]Lookup for use classification'!$C$14,B2062))),'[1]Lookup for use classification'!$A$14,"Other"))))))))))))</f>
        <v>Other</v>
      </c>
      <c r="D2062" s="18"/>
      <c r="E2062" s="19"/>
      <c r="F2062" s="19"/>
    </row>
    <row r="2063" spans="1:6" ht="36">
      <c r="A2063" s="16" t="s">
        <v>772</v>
      </c>
      <c r="B2063" s="17" t="s">
        <v>781</v>
      </c>
      <c r="C2063" s="133" t="str">
        <f>IF(OR(ISNUMBER(SEARCH('[1]Lookup for use classification'!$B$1,B2063)),ISNUMBER(SEARCH('[1]Lookup for use classification'!$C$1,B2063)),ISNUMBER(SEARCH('[1]Lookup for use classification'!$D$1,B2063)),ISNUMBER(SEARCH('[1]Lookup for use classification'!$E$1,B2063))),'[1]Lookup for use classification'!$A$1,IF(ISNUMBER(SEARCH('[1]Lookup for use classification'!$B$2,B2063)),'[1]Lookup for use classification'!$A$2,IF(ISNUMBER(SEARCH('[1]Lookup for use classification'!$B$3,B2063)),'[1]Lookup for use classification'!$A$3,IF(OR(ISNUMBER(SEARCH('[1]Lookup for use classification'!$B$4,B2063)),ISNUMBER(SEARCH('[1]Lookup for use classification'!$C$4,B2063)),ISNUMBER(SEARCH('[1]Lookup for use classification'!$D$4,B2063)),ISNUMBER(SEARCH('[1]Lookup for use classification'!$E$4,B2063))),'[1]Lookup for use classification'!$A$4,IF(OR(ISNUMBER(SEARCH('[1]Lookup for use classification'!$B$5,B2063)),ISNUMBER(SEARCH('[1]Lookup for use classification'!$C$5,B2063)),ISNUMBER(SEARCH('[1]Lookup for use classification'!$D$5,B2063))),'[1]Lookup for use classification'!$A$5,IF(OR(ISNUMBER(SEARCH('[1]Lookup for use classification'!$B$7,B2063)),ISNUMBER(SEARCH('[1]Lookup for use classification'!$C$7,B2063)),ISNUMBER(SEARCH('[1]Lookup for use classification'!$D$7,B2063))),'[1]Lookup for use classification'!$A$7,IF(OR(ISNUMBER(SEARCH('[1]Lookup for use classification'!$B$9,B2063)),ISNUMBER(SEARCH('[1]Lookup for use classification'!$C$9,B2063)),ISNUMBER(SEARCH('[1]Lookup for use classification'!$D$9,B2063)),ISNUMBER(SEARCH('[1]Lookup for use classification'!$E$9,B2063)),ISNUMBER(SEARCH('[1]Lookup for use classification'!$F$9,B2063)),ISNUMBER(SEARCH('[1]Lookup for use classification'!$G$9,B2063)),ISNUMBER(SEARCH('[1]Lookup for use classification'!$H$9,B2063)),ISNUMBER(SEARCH('[1]Lookup for use classification'!$I$9,B2063)),ISNUMBER(SEARCH('[1]Lookup for use classification'!$J$9,B2063)),ISNUMBER(SEARCH('[1]Lookup for use classification'!$K$9,B2063))),'[1]Lookup for use classification'!$A$9,IF(OR(ISNUMBER(SEARCH('[1]Lookup for use classification'!$B$10,B2063)),ISNUMBER(SEARCH('[1]Lookup for use classification'!$C$10,B2063)),ISNUMBER(SEARCH('[1]Lookup for use classification'!$D$10,B2063)),ISNUMBER(SEARCH('[1]Lookup for use classification'!$E$10,B2063)),ISNUMBER(SEARCH('[1]Lookup for use classification'!$F$10,B2063)),ISNUMBER(SEARCH('[1]Lookup for use classification'!$G$10,B2063))),'[1]Lookup for use classification'!$A$10,IF(OR(ISNUMBER(SEARCH('[1]Lookup for use classification'!$B$11,B2063)),ISNUMBER(SEARCH('[1]Lookup for use classification'!$C$11,B2063))),'[1]Lookup for use classification'!$A$11,IF(OR(ISNUMBER(SEARCH('[1]Lookup for use classification'!$B$12,B2063)),ISNUMBER(SEARCH('[1]Lookup for use classification'!$C$12,B2063))),'[1]Lookup for use classification'!$A$12,IF(OR(ISNUMBER(SEARCH('[1]Lookup for use classification'!$B$13,B2063)),ISNUMBER(SEARCH('[1]Lookup for use classification'!$C$13,B2063)),ISNUMBER(SEARCH('[1]Lookup for use classification'!$D$13,B2063)),,ISNUMBER(SEARCH('[1]Lookup for use classification'!$C$13,B2063)),ISNUMBER(SEARCH('[1]Lookup for use classification'!$E$13,B2063))),'[1]Lookup for use classification'!$A$13,IF(OR(ISNUMBER(SEARCH('[1]Lookup for use classification'!$B$14,B2063)),ISNUMBER(SEARCH('[1]Lookup for use classification'!$C$14,B2063))),'[1]Lookup for use classification'!$A$14,"Other"))))))))))))</f>
        <v>Office</v>
      </c>
      <c r="D2063" s="18">
        <v>4800</v>
      </c>
      <c r="E2063" s="19" t="s">
        <v>782</v>
      </c>
      <c r="F2063" s="120" t="s">
        <v>783</v>
      </c>
    </row>
    <row r="2064" spans="1:6">
      <c r="A2064" s="16" t="s">
        <v>772</v>
      </c>
      <c r="B2064" s="17" t="s">
        <v>784</v>
      </c>
      <c r="C2064" s="133" t="str">
        <f>IF(OR(ISNUMBER(SEARCH('[1]Lookup for use classification'!$B$1,B2064)),ISNUMBER(SEARCH('[1]Lookup for use classification'!$C$1,B2064)),ISNUMBER(SEARCH('[1]Lookup for use classification'!$D$1,B2064)),ISNUMBER(SEARCH('[1]Lookup for use classification'!$E$1,B2064))),'[1]Lookup for use classification'!$A$1,IF(ISNUMBER(SEARCH('[1]Lookup for use classification'!$B$2,B2064)),'[1]Lookup for use classification'!$A$2,IF(ISNUMBER(SEARCH('[1]Lookup for use classification'!$B$3,B2064)),'[1]Lookup for use classification'!$A$3,IF(OR(ISNUMBER(SEARCH('[1]Lookup for use classification'!$B$4,B2064)),ISNUMBER(SEARCH('[1]Lookup for use classification'!$C$4,B2064)),ISNUMBER(SEARCH('[1]Lookup for use classification'!$D$4,B2064)),ISNUMBER(SEARCH('[1]Lookup for use classification'!$E$4,B2064))),'[1]Lookup for use classification'!$A$4,IF(OR(ISNUMBER(SEARCH('[1]Lookup for use classification'!$B$5,B2064)),ISNUMBER(SEARCH('[1]Lookup for use classification'!$C$5,B2064)),ISNUMBER(SEARCH('[1]Lookup for use classification'!$D$5,B2064))),'[1]Lookup for use classification'!$A$5,IF(OR(ISNUMBER(SEARCH('[1]Lookup for use classification'!$B$7,B2064)),ISNUMBER(SEARCH('[1]Lookup for use classification'!$C$7,B2064)),ISNUMBER(SEARCH('[1]Lookup for use classification'!$D$7,B2064))),'[1]Lookup for use classification'!$A$7,IF(OR(ISNUMBER(SEARCH('[1]Lookup for use classification'!$B$9,B2064)),ISNUMBER(SEARCH('[1]Lookup for use classification'!$C$9,B2064)),ISNUMBER(SEARCH('[1]Lookup for use classification'!$D$9,B2064)),ISNUMBER(SEARCH('[1]Lookup for use classification'!$E$9,B2064)),ISNUMBER(SEARCH('[1]Lookup for use classification'!$F$9,B2064)),ISNUMBER(SEARCH('[1]Lookup for use classification'!$G$9,B2064)),ISNUMBER(SEARCH('[1]Lookup for use classification'!$H$9,B2064)),ISNUMBER(SEARCH('[1]Lookup for use classification'!$I$9,B2064)),ISNUMBER(SEARCH('[1]Lookup for use classification'!$J$9,B2064)),ISNUMBER(SEARCH('[1]Lookup for use classification'!$K$9,B2064))),'[1]Lookup for use classification'!$A$9,IF(OR(ISNUMBER(SEARCH('[1]Lookup for use classification'!$B$10,B2064)),ISNUMBER(SEARCH('[1]Lookup for use classification'!$C$10,B2064)),ISNUMBER(SEARCH('[1]Lookup for use classification'!$D$10,B2064)),ISNUMBER(SEARCH('[1]Lookup for use classification'!$E$10,B2064)),ISNUMBER(SEARCH('[1]Lookup for use classification'!$F$10,B2064)),ISNUMBER(SEARCH('[1]Lookup for use classification'!$G$10,B2064))),'[1]Lookup for use classification'!$A$10,IF(OR(ISNUMBER(SEARCH('[1]Lookup for use classification'!$B$11,B2064)),ISNUMBER(SEARCH('[1]Lookup for use classification'!$C$11,B2064))),'[1]Lookup for use classification'!$A$11,IF(OR(ISNUMBER(SEARCH('[1]Lookup for use classification'!$B$12,B2064)),ISNUMBER(SEARCH('[1]Lookup for use classification'!$C$12,B2064))),'[1]Lookup for use classification'!$A$12,IF(OR(ISNUMBER(SEARCH('[1]Lookup for use classification'!$B$13,B2064)),ISNUMBER(SEARCH('[1]Lookup for use classification'!$C$13,B2064)),ISNUMBER(SEARCH('[1]Lookup for use classification'!$D$13,B2064)),,ISNUMBER(SEARCH('[1]Lookup for use classification'!$C$13,B2064)),ISNUMBER(SEARCH('[1]Lookup for use classification'!$E$13,B2064))),'[1]Lookup for use classification'!$A$13,IF(OR(ISNUMBER(SEARCH('[1]Lookup for use classification'!$B$14,B2064)),ISNUMBER(SEARCH('[1]Lookup for use classification'!$C$14,B2064))),'[1]Lookup for use classification'!$A$14,"Other"))))))))))))</f>
        <v>Water &amp; Sewer</v>
      </c>
      <c r="D2064" s="18">
        <v>1410</v>
      </c>
      <c r="E2064" s="19"/>
      <c r="F2064" s="19"/>
    </row>
    <row r="2065" spans="1:6">
      <c r="A2065" s="16" t="s">
        <v>772</v>
      </c>
      <c r="B2065" s="17" t="s">
        <v>785</v>
      </c>
      <c r="C2065" s="133" t="str">
        <f>IF(OR(ISNUMBER(SEARCH('[1]Lookup for use classification'!$B$1,B2065)),ISNUMBER(SEARCH('[1]Lookup for use classification'!$C$1,B2065)),ISNUMBER(SEARCH('[1]Lookup for use classification'!$D$1,B2065)),ISNUMBER(SEARCH('[1]Lookup for use classification'!$E$1,B2065))),'[1]Lookup for use classification'!$A$1,IF(ISNUMBER(SEARCH('[1]Lookup for use classification'!$B$2,B2065)),'[1]Lookup for use classification'!$A$2,IF(ISNUMBER(SEARCH('[1]Lookup for use classification'!$B$3,B2065)),'[1]Lookup for use classification'!$A$3,IF(OR(ISNUMBER(SEARCH('[1]Lookup for use classification'!$B$4,B2065)),ISNUMBER(SEARCH('[1]Lookup for use classification'!$C$4,B2065)),ISNUMBER(SEARCH('[1]Lookup for use classification'!$D$4,B2065)),ISNUMBER(SEARCH('[1]Lookup for use classification'!$E$4,B2065))),'[1]Lookup for use classification'!$A$4,IF(OR(ISNUMBER(SEARCH('[1]Lookup for use classification'!$B$5,B2065)),ISNUMBER(SEARCH('[1]Lookup for use classification'!$C$5,B2065)),ISNUMBER(SEARCH('[1]Lookup for use classification'!$D$5,B2065))),'[1]Lookup for use classification'!$A$5,IF(OR(ISNUMBER(SEARCH('[1]Lookup for use classification'!$B$7,B2065)),ISNUMBER(SEARCH('[1]Lookup for use classification'!$C$7,B2065)),ISNUMBER(SEARCH('[1]Lookup for use classification'!$D$7,B2065))),'[1]Lookup for use classification'!$A$7,IF(OR(ISNUMBER(SEARCH('[1]Lookup for use classification'!$B$9,B2065)),ISNUMBER(SEARCH('[1]Lookup for use classification'!$C$9,B2065)),ISNUMBER(SEARCH('[1]Lookup for use classification'!$D$9,B2065)),ISNUMBER(SEARCH('[1]Lookup for use classification'!$E$9,B2065)),ISNUMBER(SEARCH('[1]Lookup for use classification'!$F$9,B2065)),ISNUMBER(SEARCH('[1]Lookup for use classification'!$G$9,B2065)),ISNUMBER(SEARCH('[1]Lookup for use classification'!$H$9,B2065)),ISNUMBER(SEARCH('[1]Lookup for use classification'!$I$9,B2065)),ISNUMBER(SEARCH('[1]Lookup for use classification'!$J$9,B2065)),ISNUMBER(SEARCH('[1]Lookup for use classification'!$K$9,B2065))),'[1]Lookup for use classification'!$A$9,IF(OR(ISNUMBER(SEARCH('[1]Lookup for use classification'!$B$10,B2065)),ISNUMBER(SEARCH('[1]Lookup for use classification'!$C$10,B2065)),ISNUMBER(SEARCH('[1]Lookup for use classification'!$D$10,B2065)),ISNUMBER(SEARCH('[1]Lookup for use classification'!$E$10,B2065)),ISNUMBER(SEARCH('[1]Lookup for use classification'!$F$10,B2065)),ISNUMBER(SEARCH('[1]Lookup for use classification'!$G$10,B2065))),'[1]Lookup for use classification'!$A$10,IF(OR(ISNUMBER(SEARCH('[1]Lookup for use classification'!$B$11,B2065)),ISNUMBER(SEARCH('[1]Lookup for use classification'!$C$11,B2065))),'[1]Lookup for use classification'!$A$11,IF(OR(ISNUMBER(SEARCH('[1]Lookup for use classification'!$B$12,B2065)),ISNUMBER(SEARCH('[1]Lookup for use classification'!$C$12,B2065))),'[1]Lookup for use classification'!$A$12,IF(OR(ISNUMBER(SEARCH('[1]Lookup for use classification'!$B$13,B2065)),ISNUMBER(SEARCH('[1]Lookup for use classification'!$C$13,B2065)),ISNUMBER(SEARCH('[1]Lookup for use classification'!$D$13,B2065)),,ISNUMBER(SEARCH('[1]Lookup for use classification'!$C$13,B2065)),ISNUMBER(SEARCH('[1]Lookup for use classification'!$E$13,B2065))),'[1]Lookup for use classification'!$A$13,IF(OR(ISNUMBER(SEARCH('[1]Lookup for use classification'!$B$14,B2065)),ISNUMBER(SEARCH('[1]Lookup for use classification'!$C$14,B2065))),'[1]Lookup for use classification'!$A$14,"Other"))))))))))))</f>
        <v>Accomodation Services</v>
      </c>
      <c r="D2065" s="18"/>
      <c r="E2065" s="19"/>
      <c r="F2065" s="19"/>
    </row>
    <row r="2066" spans="1:6">
      <c r="A2066" s="16" t="s">
        <v>772</v>
      </c>
      <c r="B2066" s="17" t="s">
        <v>786</v>
      </c>
      <c r="C2066" s="133" t="str">
        <f>IF(OR(ISNUMBER(SEARCH('[1]Lookup for use classification'!$B$1,B2066)),ISNUMBER(SEARCH('[1]Lookup for use classification'!$C$1,B2066)),ISNUMBER(SEARCH('[1]Lookup for use classification'!$D$1,B2066)),ISNUMBER(SEARCH('[1]Lookup for use classification'!$E$1,B2066))),'[1]Lookup for use classification'!$A$1,IF(ISNUMBER(SEARCH('[1]Lookup for use classification'!$B$2,B2066)),'[1]Lookup for use classification'!$A$2,IF(ISNUMBER(SEARCH('[1]Lookup for use classification'!$B$3,B2066)),'[1]Lookup for use classification'!$A$3,IF(OR(ISNUMBER(SEARCH('[1]Lookup for use classification'!$B$4,B2066)),ISNUMBER(SEARCH('[1]Lookup for use classification'!$C$4,B2066)),ISNUMBER(SEARCH('[1]Lookup for use classification'!$D$4,B2066)),ISNUMBER(SEARCH('[1]Lookup for use classification'!$E$4,B2066))),'[1]Lookup for use classification'!$A$4,IF(OR(ISNUMBER(SEARCH('[1]Lookup for use classification'!$B$5,B2066)),ISNUMBER(SEARCH('[1]Lookup for use classification'!$C$5,B2066)),ISNUMBER(SEARCH('[1]Lookup for use classification'!$D$5,B2066))),'[1]Lookup for use classification'!$A$5,IF(OR(ISNUMBER(SEARCH('[1]Lookup for use classification'!$B$7,B2066)),ISNUMBER(SEARCH('[1]Lookup for use classification'!$C$7,B2066)),ISNUMBER(SEARCH('[1]Lookup for use classification'!$D$7,B2066))),'[1]Lookup for use classification'!$A$7,IF(OR(ISNUMBER(SEARCH('[1]Lookup for use classification'!$B$9,B2066)),ISNUMBER(SEARCH('[1]Lookup for use classification'!$C$9,B2066)),ISNUMBER(SEARCH('[1]Lookup for use classification'!$D$9,B2066)),ISNUMBER(SEARCH('[1]Lookup for use classification'!$E$9,B2066)),ISNUMBER(SEARCH('[1]Lookup for use classification'!$F$9,B2066)),ISNUMBER(SEARCH('[1]Lookup for use classification'!$G$9,B2066)),ISNUMBER(SEARCH('[1]Lookup for use classification'!$H$9,B2066)),ISNUMBER(SEARCH('[1]Lookup for use classification'!$I$9,B2066)),ISNUMBER(SEARCH('[1]Lookup for use classification'!$J$9,B2066)),ISNUMBER(SEARCH('[1]Lookup for use classification'!$K$9,B2066))),'[1]Lookup for use classification'!$A$9,IF(OR(ISNUMBER(SEARCH('[1]Lookup for use classification'!$B$10,B2066)),ISNUMBER(SEARCH('[1]Lookup for use classification'!$C$10,B2066)),ISNUMBER(SEARCH('[1]Lookup for use classification'!$D$10,B2066)),ISNUMBER(SEARCH('[1]Lookup for use classification'!$E$10,B2066)),ISNUMBER(SEARCH('[1]Lookup for use classification'!$F$10,B2066)),ISNUMBER(SEARCH('[1]Lookup for use classification'!$G$10,B2066))),'[1]Lookup for use classification'!$A$10,IF(OR(ISNUMBER(SEARCH('[1]Lookup for use classification'!$B$11,B2066)),ISNUMBER(SEARCH('[1]Lookup for use classification'!$C$11,B2066))),'[1]Lookup for use classification'!$A$11,IF(OR(ISNUMBER(SEARCH('[1]Lookup for use classification'!$B$12,B2066)),ISNUMBER(SEARCH('[1]Lookup for use classification'!$C$12,B2066))),'[1]Lookup for use classification'!$A$12,IF(OR(ISNUMBER(SEARCH('[1]Lookup for use classification'!$B$13,B2066)),ISNUMBER(SEARCH('[1]Lookup for use classification'!$C$13,B2066)),ISNUMBER(SEARCH('[1]Lookup for use classification'!$D$13,B2066)),,ISNUMBER(SEARCH('[1]Lookup for use classification'!$C$13,B2066)),ISNUMBER(SEARCH('[1]Lookup for use classification'!$E$13,B2066))),'[1]Lookup for use classification'!$A$13,IF(OR(ISNUMBER(SEARCH('[1]Lookup for use classification'!$B$14,B2066)),ISNUMBER(SEARCH('[1]Lookup for use classification'!$C$14,B2066))),'[1]Lookup for use classification'!$A$14,"Other"))))))))))))</f>
        <v>Education - K - 12</v>
      </c>
      <c r="D2066" s="18"/>
      <c r="E2066" s="19"/>
      <c r="F2066" s="19"/>
    </row>
    <row r="2067" spans="1:6">
      <c r="A2067" s="16" t="s">
        <v>772</v>
      </c>
      <c r="B2067" s="17" t="s">
        <v>37</v>
      </c>
      <c r="C2067" s="133" t="str">
        <f>IF(OR(ISNUMBER(SEARCH('[1]Lookup for use classification'!$B$1,B2067)),ISNUMBER(SEARCH('[1]Lookup for use classification'!$C$1,B2067)),ISNUMBER(SEARCH('[1]Lookup for use classification'!$D$1,B2067)),ISNUMBER(SEARCH('[1]Lookup for use classification'!$E$1,B2067))),'[1]Lookup for use classification'!$A$1,IF(ISNUMBER(SEARCH('[1]Lookup for use classification'!$B$2,B2067)),'[1]Lookup for use classification'!$A$2,IF(ISNUMBER(SEARCH('[1]Lookup for use classification'!$B$3,B2067)),'[1]Lookup for use classification'!$A$3,IF(OR(ISNUMBER(SEARCH('[1]Lookup for use classification'!$B$4,B2067)),ISNUMBER(SEARCH('[1]Lookup for use classification'!$C$4,B2067)),ISNUMBER(SEARCH('[1]Lookup for use classification'!$D$4,B2067)),ISNUMBER(SEARCH('[1]Lookup for use classification'!$E$4,B2067))),'[1]Lookup for use classification'!$A$4,IF(OR(ISNUMBER(SEARCH('[1]Lookup for use classification'!$B$5,B2067)),ISNUMBER(SEARCH('[1]Lookup for use classification'!$C$5,B2067)),ISNUMBER(SEARCH('[1]Lookup for use classification'!$D$5,B2067))),'[1]Lookup for use classification'!$A$5,IF(OR(ISNUMBER(SEARCH('[1]Lookup for use classification'!$B$7,B2067)),ISNUMBER(SEARCH('[1]Lookup for use classification'!$C$7,B2067)),ISNUMBER(SEARCH('[1]Lookup for use classification'!$D$7,B2067))),'[1]Lookup for use classification'!$A$7,IF(OR(ISNUMBER(SEARCH('[1]Lookup for use classification'!$B$9,B2067)),ISNUMBER(SEARCH('[1]Lookup for use classification'!$C$9,B2067)),ISNUMBER(SEARCH('[1]Lookup for use classification'!$D$9,B2067)),ISNUMBER(SEARCH('[1]Lookup for use classification'!$E$9,B2067)),ISNUMBER(SEARCH('[1]Lookup for use classification'!$F$9,B2067)),ISNUMBER(SEARCH('[1]Lookup for use classification'!$G$9,B2067)),ISNUMBER(SEARCH('[1]Lookup for use classification'!$H$9,B2067)),ISNUMBER(SEARCH('[1]Lookup for use classification'!$I$9,B2067)),ISNUMBER(SEARCH('[1]Lookup for use classification'!$J$9,B2067)),ISNUMBER(SEARCH('[1]Lookup for use classification'!$K$9,B2067))),'[1]Lookup for use classification'!$A$9,IF(OR(ISNUMBER(SEARCH('[1]Lookup for use classification'!$B$10,B2067)),ISNUMBER(SEARCH('[1]Lookup for use classification'!$C$10,B2067)),ISNUMBER(SEARCH('[1]Lookup for use classification'!$D$10,B2067)),ISNUMBER(SEARCH('[1]Lookup for use classification'!$E$10,B2067)),ISNUMBER(SEARCH('[1]Lookup for use classification'!$F$10,B2067)),ISNUMBER(SEARCH('[1]Lookup for use classification'!$G$10,B2067))),'[1]Lookup for use classification'!$A$10,IF(OR(ISNUMBER(SEARCH('[1]Lookup for use classification'!$B$11,B2067)),ISNUMBER(SEARCH('[1]Lookup for use classification'!$C$11,B2067))),'[1]Lookup for use classification'!$A$11,IF(OR(ISNUMBER(SEARCH('[1]Lookup for use classification'!$B$12,B2067)),ISNUMBER(SEARCH('[1]Lookup for use classification'!$C$12,B2067))),'[1]Lookup for use classification'!$A$12,IF(OR(ISNUMBER(SEARCH('[1]Lookup for use classification'!$B$13,B2067)),ISNUMBER(SEARCH('[1]Lookup for use classification'!$C$13,B2067)),ISNUMBER(SEARCH('[1]Lookup for use classification'!$D$13,B2067)),,ISNUMBER(SEARCH('[1]Lookup for use classification'!$C$13,B2067)),ISNUMBER(SEARCH('[1]Lookup for use classification'!$E$13,B2067))),'[1]Lookup for use classification'!$A$13,IF(OR(ISNUMBER(SEARCH('[1]Lookup for use classification'!$B$14,B2067)),ISNUMBER(SEARCH('[1]Lookup for use classification'!$C$14,B2067))),'[1]Lookup for use classification'!$A$14,"Other"))))))))))))</f>
        <v>Office</v>
      </c>
      <c r="D2067" s="18"/>
      <c r="E2067" s="19"/>
      <c r="F2067" s="19"/>
    </row>
    <row r="2068" spans="1:6">
      <c r="A2068" s="16" t="s">
        <v>772</v>
      </c>
      <c r="B2068" s="17" t="s">
        <v>97</v>
      </c>
      <c r="C2068" s="133" t="str">
        <f>IF(OR(ISNUMBER(SEARCH('[1]Lookup for use classification'!$B$1,B2068)),ISNUMBER(SEARCH('[1]Lookup for use classification'!$C$1,B2068)),ISNUMBER(SEARCH('[1]Lookup for use classification'!$D$1,B2068)),ISNUMBER(SEARCH('[1]Lookup for use classification'!$E$1,B2068))),'[1]Lookup for use classification'!$A$1,IF(ISNUMBER(SEARCH('[1]Lookup for use classification'!$B$2,B2068)),'[1]Lookup for use classification'!$A$2,IF(ISNUMBER(SEARCH('[1]Lookup for use classification'!$B$3,B2068)),'[1]Lookup for use classification'!$A$3,IF(OR(ISNUMBER(SEARCH('[1]Lookup for use classification'!$B$4,B2068)),ISNUMBER(SEARCH('[1]Lookup for use classification'!$C$4,B2068)),ISNUMBER(SEARCH('[1]Lookup for use classification'!$D$4,B2068)),ISNUMBER(SEARCH('[1]Lookup for use classification'!$E$4,B2068))),'[1]Lookup for use classification'!$A$4,IF(OR(ISNUMBER(SEARCH('[1]Lookup for use classification'!$B$5,B2068)),ISNUMBER(SEARCH('[1]Lookup for use classification'!$C$5,B2068)),ISNUMBER(SEARCH('[1]Lookup for use classification'!$D$5,B2068))),'[1]Lookup for use classification'!$A$5,IF(OR(ISNUMBER(SEARCH('[1]Lookup for use classification'!$B$7,B2068)),ISNUMBER(SEARCH('[1]Lookup for use classification'!$C$7,B2068)),ISNUMBER(SEARCH('[1]Lookup for use classification'!$D$7,B2068))),'[1]Lookup for use classification'!$A$7,IF(OR(ISNUMBER(SEARCH('[1]Lookup for use classification'!$B$9,B2068)),ISNUMBER(SEARCH('[1]Lookup for use classification'!$C$9,B2068)),ISNUMBER(SEARCH('[1]Lookup for use classification'!$D$9,B2068)),ISNUMBER(SEARCH('[1]Lookup for use classification'!$E$9,B2068)),ISNUMBER(SEARCH('[1]Lookup for use classification'!$F$9,B2068)),ISNUMBER(SEARCH('[1]Lookup for use classification'!$G$9,B2068)),ISNUMBER(SEARCH('[1]Lookup for use classification'!$H$9,B2068)),ISNUMBER(SEARCH('[1]Lookup for use classification'!$I$9,B2068)),ISNUMBER(SEARCH('[1]Lookup for use classification'!$J$9,B2068)),ISNUMBER(SEARCH('[1]Lookup for use classification'!$K$9,B2068))),'[1]Lookup for use classification'!$A$9,IF(OR(ISNUMBER(SEARCH('[1]Lookup for use classification'!$B$10,B2068)),ISNUMBER(SEARCH('[1]Lookup for use classification'!$C$10,B2068)),ISNUMBER(SEARCH('[1]Lookup for use classification'!$D$10,B2068)),ISNUMBER(SEARCH('[1]Lookup for use classification'!$E$10,B2068)),ISNUMBER(SEARCH('[1]Lookup for use classification'!$F$10,B2068)),ISNUMBER(SEARCH('[1]Lookup for use classification'!$G$10,B2068))),'[1]Lookup for use classification'!$A$10,IF(OR(ISNUMBER(SEARCH('[1]Lookup for use classification'!$B$11,B2068)),ISNUMBER(SEARCH('[1]Lookup for use classification'!$C$11,B2068))),'[1]Lookup for use classification'!$A$11,IF(OR(ISNUMBER(SEARCH('[1]Lookup for use classification'!$B$12,B2068)),ISNUMBER(SEARCH('[1]Lookup for use classification'!$C$12,B2068))),'[1]Lookup for use classification'!$A$12,IF(OR(ISNUMBER(SEARCH('[1]Lookup for use classification'!$B$13,B2068)),ISNUMBER(SEARCH('[1]Lookup for use classification'!$C$13,B2068)),ISNUMBER(SEARCH('[1]Lookup for use classification'!$D$13,B2068)),,ISNUMBER(SEARCH('[1]Lookup for use classification'!$C$13,B2068)),ISNUMBER(SEARCH('[1]Lookup for use classification'!$E$13,B2068))),'[1]Lookup for use classification'!$A$13,IF(OR(ISNUMBER(SEARCH('[1]Lookup for use classification'!$B$14,B2068)),ISNUMBER(SEARCH('[1]Lookup for use classification'!$C$14,B2068))),'[1]Lookup for use classification'!$A$14,"Other"))))))))))))</f>
        <v>Public Assembly</v>
      </c>
      <c r="D2068" s="18"/>
      <c r="E2068" s="19"/>
      <c r="F2068" s="19"/>
    </row>
    <row r="2069" spans="1:6">
      <c r="A2069" s="16" t="s">
        <v>772</v>
      </c>
      <c r="B2069" s="20" t="s">
        <v>233</v>
      </c>
      <c r="C2069" s="133" t="str">
        <f>IF(OR(ISNUMBER(SEARCH('[1]Lookup for use classification'!$B$1,B2069)),ISNUMBER(SEARCH('[1]Lookup for use classification'!$C$1,B2069)),ISNUMBER(SEARCH('[1]Lookup for use classification'!$D$1,B2069)),ISNUMBER(SEARCH('[1]Lookup for use classification'!$E$1,B2069))),'[1]Lookup for use classification'!$A$1,IF(ISNUMBER(SEARCH('[1]Lookup for use classification'!$B$2,B2069)),'[1]Lookup for use classification'!$A$2,IF(ISNUMBER(SEARCH('[1]Lookup for use classification'!$B$3,B2069)),'[1]Lookup for use classification'!$A$3,IF(OR(ISNUMBER(SEARCH('[1]Lookup for use classification'!$B$4,B2069)),ISNUMBER(SEARCH('[1]Lookup for use classification'!$C$4,B2069)),ISNUMBER(SEARCH('[1]Lookup for use classification'!$D$4,B2069)),ISNUMBER(SEARCH('[1]Lookup for use classification'!$E$4,B2069))),'[1]Lookup for use classification'!$A$4,IF(OR(ISNUMBER(SEARCH('[1]Lookup for use classification'!$B$5,B2069)),ISNUMBER(SEARCH('[1]Lookup for use classification'!$C$5,B2069)),ISNUMBER(SEARCH('[1]Lookup for use classification'!$D$5,B2069))),'[1]Lookup for use classification'!$A$5,IF(OR(ISNUMBER(SEARCH('[1]Lookup for use classification'!$B$7,B2069)),ISNUMBER(SEARCH('[1]Lookup for use classification'!$C$7,B2069)),ISNUMBER(SEARCH('[1]Lookup for use classification'!$D$7,B2069))),'[1]Lookup for use classification'!$A$7,IF(OR(ISNUMBER(SEARCH('[1]Lookup for use classification'!$B$9,B2069)),ISNUMBER(SEARCH('[1]Lookup for use classification'!$C$9,B2069)),ISNUMBER(SEARCH('[1]Lookup for use classification'!$D$9,B2069)),ISNUMBER(SEARCH('[1]Lookup for use classification'!$E$9,B2069)),ISNUMBER(SEARCH('[1]Lookup for use classification'!$F$9,B2069)),ISNUMBER(SEARCH('[1]Lookup for use classification'!$G$9,B2069)),ISNUMBER(SEARCH('[1]Lookup for use classification'!$H$9,B2069)),ISNUMBER(SEARCH('[1]Lookup for use classification'!$I$9,B2069)),ISNUMBER(SEARCH('[1]Lookup for use classification'!$J$9,B2069)),ISNUMBER(SEARCH('[1]Lookup for use classification'!$K$9,B2069))),'[1]Lookup for use classification'!$A$9,IF(OR(ISNUMBER(SEARCH('[1]Lookup for use classification'!$B$10,B2069)),ISNUMBER(SEARCH('[1]Lookup for use classification'!$C$10,B2069)),ISNUMBER(SEARCH('[1]Lookup for use classification'!$D$10,B2069)),ISNUMBER(SEARCH('[1]Lookup for use classification'!$E$10,B2069)),ISNUMBER(SEARCH('[1]Lookup for use classification'!$F$10,B2069)),ISNUMBER(SEARCH('[1]Lookup for use classification'!$G$10,B2069))),'[1]Lookup for use classification'!$A$10,IF(OR(ISNUMBER(SEARCH('[1]Lookup for use classification'!$B$11,B2069)),ISNUMBER(SEARCH('[1]Lookup for use classification'!$C$11,B2069))),'[1]Lookup for use classification'!$A$11,IF(OR(ISNUMBER(SEARCH('[1]Lookup for use classification'!$B$12,B2069)),ISNUMBER(SEARCH('[1]Lookup for use classification'!$C$12,B2069))),'[1]Lookup for use classification'!$A$12,IF(OR(ISNUMBER(SEARCH('[1]Lookup for use classification'!$B$13,B2069)),ISNUMBER(SEARCH('[1]Lookup for use classification'!$C$13,B2069)),ISNUMBER(SEARCH('[1]Lookup for use classification'!$D$13,B2069)),,ISNUMBER(SEARCH('[1]Lookup for use classification'!$C$13,B2069)),ISNUMBER(SEARCH('[1]Lookup for use classification'!$E$13,B2069))),'[1]Lookup for use classification'!$A$13,IF(OR(ISNUMBER(SEARCH('[1]Lookup for use classification'!$B$14,B2069)),ISNUMBER(SEARCH('[1]Lookup for use classification'!$C$14,B2069))),'[1]Lookup for use classification'!$A$14,"Other"))))))))))))</f>
        <v>Warehousing</v>
      </c>
      <c r="D2069" s="21">
        <v>864</v>
      </c>
      <c r="E2069" s="22"/>
      <c r="F2069" s="22"/>
    </row>
    <row r="2070" spans="1:6">
      <c r="A2070" s="16" t="s">
        <v>772</v>
      </c>
      <c r="B2070" s="17" t="s">
        <v>787</v>
      </c>
      <c r="C2070" s="133" t="str">
        <f>IF(OR(ISNUMBER(SEARCH('[1]Lookup for use classification'!$B$1,B2070)),ISNUMBER(SEARCH('[1]Lookup for use classification'!$C$1,B2070)),ISNUMBER(SEARCH('[1]Lookup for use classification'!$D$1,B2070)),ISNUMBER(SEARCH('[1]Lookup for use classification'!$E$1,B2070))),'[1]Lookup for use classification'!$A$1,IF(ISNUMBER(SEARCH('[1]Lookup for use classification'!$B$2,B2070)),'[1]Lookup for use classification'!$A$2,IF(ISNUMBER(SEARCH('[1]Lookup for use classification'!$B$3,B2070)),'[1]Lookup for use classification'!$A$3,IF(OR(ISNUMBER(SEARCH('[1]Lookup for use classification'!$B$4,B2070)),ISNUMBER(SEARCH('[1]Lookup for use classification'!$C$4,B2070)),ISNUMBER(SEARCH('[1]Lookup for use classification'!$D$4,B2070)),ISNUMBER(SEARCH('[1]Lookup for use classification'!$E$4,B2070))),'[1]Lookup for use classification'!$A$4,IF(OR(ISNUMBER(SEARCH('[1]Lookup for use classification'!$B$5,B2070)),ISNUMBER(SEARCH('[1]Lookup for use classification'!$C$5,B2070)),ISNUMBER(SEARCH('[1]Lookup for use classification'!$D$5,B2070))),'[1]Lookup for use classification'!$A$5,IF(OR(ISNUMBER(SEARCH('[1]Lookup for use classification'!$B$7,B2070)),ISNUMBER(SEARCH('[1]Lookup for use classification'!$C$7,B2070)),ISNUMBER(SEARCH('[1]Lookup for use classification'!$D$7,B2070))),'[1]Lookup for use classification'!$A$7,IF(OR(ISNUMBER(SEARCH('[1]Lookup for use classification'!$B$9,B2070)),ISNUMBER(SEARCH('[1]Lookup for use classification'!$C$9,B2070)),ISNUMBER(SEARCH('[1]Lookup for use classification'!$D$9,B2070)),ISNUMBER(SEARCH('[1]Lookup for use classification'!$E$9,B2070)),ISNUMBER(SEARCH('[1]Lookup for use classification'!$F$9,B2070)),ISNUMBER(SEARCH('[1]Lookup for use classification'!$G$9,B2070)),ISNUMBER(SEARCH('[1]Lookup for use classification'!$H$9,B2070)),ISNUMBER(SEARCH('[1]Lookup for use classification'!$I$9,B2070)),ISNUMBER(SEARCH('[1]Lookup for use classification'!$J$9,B2070)),ISNUMBER(SEARCH('[1]Lookup for use classification'!$K$9,B2070))),'[1]Lookup for use classification'!$A$9,IF(OR(ISNUMBER(SEARCH('[1]Lookup for use classification'!$B$10,B2070)),ISNUMBER(SEARCH('[1]Lookup for use classification'!$C$10,B2070)),ISNUMBER(SEARCH('[1]Lookup for use classification'!$D$10,B2070)),ISNUMBER(SEARCH('[1]Lookup for use classification'!$E$10,B2070)),ISNUMBER(SEARCH('[1]Lookup for use classification'!$F$10,B2070)),ISNUMBER(SEARCH('[1]Lookup for use classification'!$G$10,B2070))),'[1]Lookup for use classification'!$A$10,IF(OR(ISNUMBER(SEARCH('[1]Lookup for use classification'!$B$11,B2070)),ISNUMBER(SEARCH('[1]Lookup for use classification'!$C$11,B2070))),'[1]Lookup for use classification'!$A$11,IF(OR(ISNUMBER(SEARCH('[1]Lookup for use classification'!$B$12,B2070)),ISNUMBER(SEARCH('[1]Lookup for use classification'!$C$12,B2070))),'[1]Lookup for use classification'!$A$12,IF(OR(ISNUMBER(SEARCH('[1]Lookup for use classification'!$B$13,B2070)),ISNUMBER(SEARCH('[1]Lookup for use classification'!$C$13,B2070)),ISNUMBER(SEARCH('[1]Lookup for use classification'!$D$13,B2070)),,ISNUMBER(SEARCH('[1]Lookup for use classification'!$C$13,B2070)),ISNUMBER(SEARCH('[1]Lookup for use classification'!$E$13,B2070))),'[1]Lookup for use classification'!$A$13,IF(OR(ISNUMBER(SEARCH('[1]Lookup for use classification'!$B$14,B2070)),ISNUMBER(SEARCH('[1]Lookup for use classification'!$C$14,B2070))),'[1]Lookup for use classification'!$A$14,"Other"))))))))))))</f>
        <v>Other</v>
      </c>
      <c r="D2070" s="18"/>
      <c r="E2070" s="19"/>
      <c r="F2070" s="19"/>
    </row>
    <row r="2071" spans="1:6">
      <c r="A2071" s="16" t="s">
        <v>772</v>
      </c>
      <c r="B2071" s="17" t="s">
        <v>788</v>
      </c>
      <c r="C2071" s="133" t="str">
        <f>IF(OR(ISNUMBER(SEARCH('[1]Lookup for use classification'!$B$1,B2071)),ISNUMBER(SEARCH('[1]Lookup for use classification'!$C$1,B2071)),ISNUMBER(SEARCH('[1]Lookup for use classification'!$D$1,B2071)),ISNUMBER(SEARCH('[1]Lookup for use classification'!$E$1,B2071))),'[1]Lookup for use classification'!$A$1,IF(ISNUMBER(SEARCH('[1]Lookup for use classification'!$B$2,B2071)),'[1]Lookup for use classification'!$A$2,IF(ISNUMBER(SEARCH('[1]Lookup for use classification'!$B$3,B2071)),'[1]Lookup for use classification'!$A$3,IF(OR(ISNUMBER(SEARCH('[1]Lookup for use classification'!$B$4,B2071)),ISNUMBER(SEARCH('[1]Lookup for use classification'!$C$4,B2071)),ISNUMBER(SEARCH('[1]Lookup for use classification'!$D$4,B2071)),ISNUMBER(SEARCH('[1]Lookup for use classification'!$E$4,B2071))),'[1]Lookup for use classification'!$A$4,IF(OR(ISNUMBER(SEARCH('[1]Lookup for use classification'!$B$5,B2071)),ISNUMBER(SEARCH('[1]Lookup for use classification'!$C$5,B2071)),ISNUMBER(SEARCH('[1]Lookup for use classification'!$D$5,B2071))),'[1]Lookup for use classification'!$A$5,IF(OR(ISNUMBER(SEARCH('[1]Lookup for use classification'!$B$7,B2071)),ISNUMBER(SEARCH('[1]Lookup for use classification'!$C$7,B2071)),ISNUMBER(SEARCH('[1]Lookup for use classification'!$D$7,B2071))),'[1]Lookup for use classification'!$A$7,IF(OR(ISNUMBER(SEARCH('[1]Lookup for use classification'!$B$9,B2071)),ISNUMBER(SEARCH('[1]Lookup for use classification'!$C$9,B2071)),ISNUMBER(SEARCH('[1]Lookup for use classification'!$D$9,B2071)),ISNUMBER(SEARCH('[1]Lookup for use classification'!$E$9,B2071)),ISNUMBER(SEARCH('[1]Lookup for use classification'!$F$9,B2071)),ISNUMBER(SEARCH('[1]Lookup for use classification'!$G$9,B2071)),ISNUMBER(SEARCH('[1]Lookup for use classification'!$H$9,B2071)),ISNUMBER(SEARCH('[1]Lookup for use classification'!$I$9,B2071)),ISNUMBER(SEARCH('[1]Lookup for use classification'!$J$9,B2071)),ISNUMBER(SEARCH('[1]Lookup for use classification'!$K$9,B2071))),'[1]Lookup for use classification'!$A$9,IF(OR(ISNUMBER(SEARCH('[1]Lookup for use classification'!$B$10,B2071)),ISNUMBER(SEARCH('[1]Lookup for use classification'!$C$10,B2071)),ISNUMBER(SEARCH('[1]Lookup for use classification'!$D$10,B2071)),ISNUMBER(SEARCH('[1]Lookup for use classification'!$E$10,B2071)),ISNUMBER(SEARCH('[1]Lookup for use classification'!$F$10,B2071)),ISNUMBER(SEARCH('[1]Lookup for use classification'!$G$10,B2071))),'[1]Lookup for use classification'!$A$10,IF(OR(ISNUMBER(SEARCH('[1]Lookup for use classification'!$B$11,B2071)),ISNUMBER(SEARCH('[1]Lookup for use classification'!$C$11,B2071))),'[1]Lookup for use classification'!$A$11,IF(OR(ISNUMBER(SEARCH('[1]Lookup for use classification'!$B$12,B2071)),ISNUMBER(SEARCH('[1]Lookup for use classification'!$C$12,B2071))),'[1]Lookup for use classification'!$A$12,IF(OR(ISNUMBER(SEARCH('[1]Lookup for use classification'!$B$13,B2071)),ISNUMBER(SEARCH('[1]Lookup for use classification'!$C$13,B2071)),ISNUMBER(SEARCH('[1]Lookup for use classification'!$D$13,B2071)),,ISNUMBER(SEARCH('[1]Lookup for use classification'!$C$13,B2071)),ISNUMBER(SEARCH('[1]Lookup for use classification'!$E$13,B2071))),'[1]Lookup for use classification'!$A$13,IF(OR(ISNUMBER(SEARCH('[1]Lookup for use classification'!$B$14,B2071)),ISNUMBER(SEARCH('[1]Lookup for use classification'!$C$14,B2071))),'[1]Lookup for use classification'!$A$14,"Other"))))))))))))</f>
        <v>Other</v>
      </c>
      <c r="D2071" s="18">
        <v>5200</v>
      </c>
      <c r="E2071" s="19"/>
      <c r="F2071" s="19"/>
    </row>
    <row r="2072" spans="1:6">
      <c r="A2072" s="16" t="s">
        <v>772</v>
      </c>
      <c r="B2072" s="17" t="s">
        <v>789</v>
      </c>
      <c r="C2072" s="133" t="str">
        <f>IF(OR(ISNUMBER(SEARCH('[1]Lookup for use classification'!$B$1,B2072)),ISNUMBER(SEARCH('[1]Lookup for use classification'!$C$1,B2072)),ISNUMBER(SEARCH('[1]Lookup for use classification'!$D$1,B2072)),ISNUMBER(SEARCH('[1]Lookup for use classification'!$E$1,B2072))),'[1]Lookup for use classification'!$A$1,IF(ISNUMBER(SEARCH('[1]Lookup for use classification'!$B$2,B2072)),'[1]Lookup for use classification'!$A$2,IF(ISNUMBER(SEARCH('[1]Lookup for use classification'!$B$3,B2072)),'[1]Lookup for use classification'!$A$3,IF(OR(ISNUMBER(SEARCH('[1]Lookup for use classification'!$B$4,B2072)),ISNUMBER(SEARCH('[1]Lookup for use classification'!$C$4,B2072)),ISNUMBER(SEARCH('[1]Lookup for use classification'!$D$4,B2072)),ISNUMBER(SEARCH('[1]Lookup for use classification'!$E$4,B2072))),'[1]Lookup for use classification'!$A$4,IF(OR(ISNUMBER(SEARCH('[1]Lookup for use classification'!$B$5,B2072)),ISNUMBER(SEARCH('[1]Lookup for use classification'!$C$5,B2072)),ISNUMBER(SEARCH('[1]Lookup for use classification'!$D$5,B2072))),'[1]Lookup for use classification'!$A$5,IF(OR(ISNUMBER(SEARCH('[1]Lookup for use classification'!$B$7,B2072)),ISNUMBER(SEARCH('[1]Lookup for use classification'!$C$7,B2072)),ISNUMBER(SEARCH('[1]Lookup for use classification'!$D$7,B2072))),'[1]Lookup for use classification'!$A$7,IF(OR(ISNUMBER(SEARCH('[1]Lookup for use classification'!$B$9,B2072)),ISNUMBER(SEARCH('[1]Lookup for use classification'!$C$9,B2072)),ISNUMBER(SEARCH('[1]Lookup for use classification'!$D$9,B2072)),ISNUMBER(SEARCH('[1]Lookup for use classification'!$E$9,B2072)),ISNUMBER(SEARCH('[1]Lookup for use classification'!$F$9,B2072)),ISNUMBER(SEARCH('[1]Lookup for use classification'!$G$9,B2072)),ISNUMBER(SEARCH('[1]Lookup for use classification'!$H$9,B2072)),ISNUMBER(SEARCH('[1]Lookup for use classification'!$I$9,B2072)),ISNUMBER(SEARCH('[1]Lookup for use classification'!$J$9,B2072)),ISNUMBER(SEARCH('[1]Lookup for use classification'!$K$9,B2072))),'[1]Lookup for use classification'!$A$9,IF(OR(ISNUMBER(SEARCH('[1]Lookup for use classification'!$B$10,B2072)),ISNUMBER(SEARCH('[1]Lookup for use classification'!$C$10,B2072)),ISNUMBER(SEARCH('[1]Lookup for use classification'!$D$10,B2072)),ISNUMBER(SEARCH('[1]Lookup for use classification'!$E$10,B2072)),ISNUMBER(SEARCH('[1]Lookup for use classification'!$F$10,B2072)),ISNUMBER(SEARCH('[1]Lookup for use classification'!$G$10,B2072))),'[1]Lookup for use classification'!$A$10,IF(OR(ISNUMBER(SEARCH('[1]Lookup for use classification'!$B$11,B2072)),ISNUMBER(SEARCH('[1]Lookup for use classification'!$C$11,B2072))),'[1]Lookup for use classification'!$A$11,IF(OR(ISNUMBER(SEARCH('[1]Lookup for use classification'!$B$12,B2072)),ISNUMBER(SEARCH('[1]Lookup for use classification'!$C$12,B2072))),'[1]Lookup for use classification'!$A$12,IF(OR(ISNUMBER(SEARCH('[1]Lookup for use classification'!$B$13,B2072)),ISNUMBER(SEARCH('[1]Lookup for use classification'!$C$13,B2072)),ISNUMBER(SEARCH('[1]Lookup for use classification'!$D$13,B2072)),,ISNUMBER(SEARCH('[1]Lookup for use classification'!$C$13,B2072)),ISNUMBER(SEARCH('[1]Lookup for use classification'!$E$13,B2072))),'[1]Lookup for use classification'!$A$13,IF(OR(ISNUMBER(SEARCH('[1]Lookup for use classification'!$B$14,B2072)),ISNUMBER(SEARCH('[1]Lookup for use classification'!$C$14,B2072))),'[1]Lookup for use classification'!$A$14,"Other"))))))))))))</f>
        <v>Public Assembly</v>
      </c>
      <c r="D2072" s="18">
        <v>1152</v>
      </c>
      <c r="E2072" s="19"/>
      <c r="F2072" s="19"/>
    </row>
    <row r="2073" spans="1:6">
      <c r="A2073" s="16" t="s">
        <v>772</v>
      </c>
      <c r="B2073" s="17" t="s">
        <v>790</v>
      </c>
      <c r="C2073" s="133" t="str">
        <f>IF(OR(ISNUMBER(SEARCH('[1]Lookup for use classification'!$B$1,B2073)),ISNUMBER(SEARCH('[1]Lookup for use classification'!$C$1,B2073)),ISNUMBER(SEARCH('[1]Lookup for use classification'!$D$1,B2073)),ISNUMBER(SEARCH('[1]Lookup for use classification'!$E$1,B2073))),'[1]Lookup for use classification'!$A$1,IF(ISNUMBER(SEARCH('[1]Lookup for use classification'!$B$2,B2073)),'[1]Lookup for use classification'!$A$2,IF(ISNUMBER(SEARCH('[1]Lookup for use classification'!$B$3,B2073)),'[1]Lookup for use classification'!$A$3,IF(OR(ISNUMBER(SEARCH('[1]Lookup for use classification'!$B$4,B2073)),ISNUMBER(SEARCH('[1]Lookup for use classification'!$C$4,B2073)),ISNUMBER(SEARCH('[1]Lookup for use classification'!$D$4,B2073)),ISNUMBER(SEARCH('[1]Lookup for use classification'!$E$4,B2073))),'[1]Lookup for use classification'!$A$4,IF(OR(ISNUMBER(SEARCH('[1]Lookup for use classification'!$B$5,B2073)),ISNUMBER(SEARCH('[1]Lookup for use classification'!$C$5,B2073)),ISNUMBER(SEARCH('[1]Lookup for use classification'!$D$5,B2073))),'[1]Lookup for use classification'!$A$5,IF(OR(ISNUMBER(SEARCH('[1]Lookup for use classification'!$B$7,B2073)),ISNUMBER(SEARCH('[1]Lookup for use classification'!$C$7,B2073)),ISNUMBER(SEARCH('[1]Lookup for use classification'!$D$7,B2073))),'[1]Lookup for use classification'!$A$7,IF(OR(ISNUMBER(SEARCH('[1]Lookup for use classification'!$B$9,B2073)),ISNUMBER(SEARCH('[1]Lookup for use classification'!$C$9,B2073)),ISNUMBER(SEARCH('[1]Lookup for use classification'!$D$9,B2073)),ISNUMBER(SEARCH('[1]Lookup for use classification'!$E$9,B2073)),ISNUMBER(SEARCH('[1]Lookup for use classification'!$F$9,B2073)),ISNUMBER(SEARCH('[1]Lookup for use classification'!$G$9,B2073)),ISNUMBER(SEARCH('[1]Lookup for use classification'!$H$9,B2073)),ISNUMBER(SEARCH('[1]Lookup for use classification'!$I$9,B2073)),ISNUMBER(SEARCH('[1]Lookup for use classification'!$J$9,B2073)),ISNUMBER(SEARCH('[1]Lookup for use classification'!$K$9,B2073))),'[1]Lookup for use classification'!$A$9,IF(OR(ISNUMBER(SEARCH('[1]Lookup for use classification'!$B$10,B2073)),ISNUMBER(SEARCH('[1]Lookup for use classification'!$C$10,B2073)),ISNUMBER(SEARCH('[1]Lookup for use classification'!$D$10,B2073)),ISNUMBER(SEARCH('[1]Lookup for use classification'!$E$10,B2073)),ISNUMBER(SEARCH('[1]Lookup for use classification'!$F$10,B2073)),ISNUMBER(SEARCH('[1]Lookup for use classification'!$G$10,B2073))),'[1]Lookup for use classification'!$A$10,IF(OR(ISNUMBER(SEARCH('[1]Lookup for use classification'!$B$11,B2073)),ISNUMBER(SEARCH('[1]Lookup for use classification'!$C$11,B2073))),'[1]Lookup for use classification'!$A$11,IF(OR(ISNUMBER(SEARCH('[1]Lookup for use classification'!$B$12,B2073)),ISNUMBER(SEARCH('[1]Lookup for use classification'!$C$12,B2073))),'[1]Lookup for use classification'!$A$12,IF(OR(ISNUMBER(SEARCH('[1]Lookup for use classification'!$B$13,B2073)),ISNUMBER(SEARCH('[1]Lookup for use classification'!$C$13,B2073)),ISNUMBER(SEARCH('[1]Lookup for use classification'!$D$13,B2073)),,ISNUMBER(SEARCH('[1]Lookup for use classification'!$C$13,B2073)),ISNUMBER(SEARCH('[1]Lookup for use classification'!$E$13,B2073))),'[1]Lookup for use classification'!$A$13,IF(OR(ISNUMBER(SEARCH('[1]Lookup for use classification'!$B$14,B2073)),ISNUMBER(SEARCH('[1]Lookup for use classification'!$C$14,B2073))),'[1]Lookup for use classification'!$A$14,"Other"))))))))))))</f>
        <v>Water &amp; Sewer</v>
      </c>
      <c r="D2073" s="18"/>
      <c r="E2073" s="19"/>
      <c r="F2073" s="19"/>
    </row>
    <row r="2074" spans="1:6">
      <c r="A2074" s="16" t="s">
        <v>772</v>
      </c>
      <c r="B2074" s="17" t="s">
        <v>791</v>
      </c>
      <c r="C2074" s="133" t="str">
        <f>IF(OR(ISNUMBER(SEARCH('[1]Lookup for use classification'!$B$1,B2074)),ISNUMBER(SEARCH('[1]Lookup for use classification'!$C$1,B2074)),ISNUMBER(SEARCH('[1]Lookup for use classification'!$D$1,B2074)),ISNUMBER(SEARCH('[1]Lookup for use classification'!$E$1,B2074))),'[1]Lookup for use classification'!$A$1,IF(ISNUMBER(SEARCH('[1]Lookup for use classification'!$B$2,B2074)),'[1]Lookup for use classification'!$A$2,IF(ISNUMBER(SEARCH('[1]Lookup for use classification'!$B$3,B2074)),'[1]Lookup for use classification'!$A$3,IF(OR(ISNUMBER(SEARCH('[1]Lookup for use classification'!$B$4,B2074)),ISNUMBER(SEARCH('[1]Lookup for use classification'!$C$4,B2074)),ISNUMBER(SEARCH('[1]Lookup for use classification'!$D$4,B2074)),ISNUMBER(SEARCH('[1]Lookup for use classification'!$E$4,B2074))),'[1]Lookup for use classification'!$A$4,IF(OR(ISNUMBER(SEARCH('[1]Lookup for use classification'!$B$5,B2074)),ISNUMBER(SEARCH('[1]Lookup for use classification'!$C$5,B2074)),ISNUMBER(SEARCH('[1]Lookup for use classification'!$D$5,B2074))),'[1]Lookup for use classification'!$A$5,IF(OR(ISNUMBER(SEARCH('[1]Lookup for use classification'!$B$7,B2074)),ISNUMBER(SEARCH('[1]Lookup for use classification'!$C$7,B2074)),ISNUMBER(SEARCH('[1]Lookup for use classification'!$D$7,B2074))),'[1]Lookup for use classification'!$A$7,IF(OR(ISNUMBER(SEARCH('[1]Lookup for use classification'!$B$9,B2074)),ISNUMBER(SEARCH('[1]Lookup for use classification'!$C$9,B2074)),ISNUMBER(SEARCH('[1]Lookup for use classification'!$D$9,B2074)),ISNUMBER(SEARCH('[1]Lookup for use classification'!$E$9,B2074)),ISNUMBER(SEARCH('[1]Lookup for use classification'!$F$9,B2074)),ISNUMBER(SEARCH('[1]Lookup for use classification'!$G$9,B2074)),ISNUMBER(SEARCH('[1]Lookup for use classification'!$H$9,B2074)),ISNUMBER(SEARCH('[1]Lookup for use classification'!$I$9,B2074)),ISNUMBER(SEARCH('[1]Lookup for use classification'!$J$9,B2074)),ISNUMBER(SEARCH('[1]Lookup for use classification'!$K$9,B2074))),'[1]Lookup for use classification'!$A$9,IF(OR(ISNUMBER(SEARCH('[1]Lookup for use classification'!$B$10,B2074)),ISNUMBER(SEARCH('[1]Lookup for use classification'!$C$10,B2074)),ISNUMBER(SEARCH('[1]Lookup for use classification'!$D$10,B2074)),ISNUMBER(SEARCH('[1]Lookup for use classification'!$E$10,B2074)),ISNUMBER(SEARCH('[1]Lookup for use classification'!$F$10,B2074)),ISNUMBER(SEARCH('[1]Lookup for use classification'!$G$10,B2074))),'[1]Lookup for use classification'!$A$10,IF(OR(ISNUMBER(SEARCH('[1]Lookup for use classification'!$B$11,B2074)),ISNUMBER(SEARCH('[1]Lookup for use classification'!$C$11,B2074))),'[1]Lookup for use classification'!$A$11,IF(OR(ISNUMBER(SEARCH('[1]Lookup for use classification'!$B$12,B2074)),ISNUMBER(SEARCH('[1]Lookup for use classification'!$C$12,B2074))),'[1]Lookup for use classification'!$A$12,IF(OR(ISNUMBER(SEARCH('[1]Lookup for use classification'!$B$13,B2074)),ISNUMBER(SEARCH('[1]Lookup for use classification'!$C$13,B2074)),ISNUMBER(SEARCH('[1]Lookup for use classification'!$D$13,B2074)),,ISNUMBER(SEARCH('[1]Lookup for use classification'!$C$13,B2074)),ISNUMBER(SEARCH('[1]Lookup for use classification'!$E$13,B2074))),'[1]Lookup for use classification'!$A$13,IF(OR(ISNUMBER(SEARCH('[1]Lookup for use classification'!$B$14,B2074)),ISNUMBER(SEARCH('[1]Lookup for use classification'!$C$14,B2074))),'[1]Lookup for use classification'!$A$14,"Other"))))))))))))</f>
        <v>Accomodation Services</v>
      </c>
      <c r="D2074" s="18"/>
      <c r="E2074" s="19"/>
      <c r="F2074" s="19"/>
    </row>
    <row r="2075" spans="1:6">
      <c r="A2075" s="16" t="s">
        <v>479</v>
      </c>
      <c r="B2075" s="26" t="s">
        <v>480</v>
      </c>
      <c r="C2075" s="133" t="str">
        <f>IF(OR(ISNUMBER(SEARCH('[1]Lookup for use classification'!$B$1,B2075)),ISNUMBER(SEARCH('[1]Lookup for use classification'!$C$1,B2075)),ISNUMBER(SEARCH('[1]Lookup for use classification'!$D$1,B2075)),ISNUMBER(SEARCH('[1]Lookup for use classification'!$E$1,B2075))),'[1]Lookup for use classification'!$A$1,IF(ISNUMBER(SEARCH('[1]Lookup for use classification'!$B$2,B2075)),'[1]Lookup for use classification'!$A$2,IF(ISNUMBER(SEARCH('[1]Lookup for use classification'!$B$3,B2075)),'[1]Lookup for use classification'!$A$3,IF(OR(ISNUMBER(SEARCH('[1]Lookup for use classification'!$B$4,B2075)),ISNUMBER(SEARCH('[1]Lookup for use classification'!$C$4,B2075)),ISNUMBER(SEARCH('[1]Lookup for use classification'!$D$4,B2075)),ISNUMBER(SEARCH('[1]Lookup for use classification'!$E$4,B2075))),'[1]Lookup for use classification'!$A$4,IF(OR(ISNUMBER(SEARCH('[1]Lookup for use classification'!$B$5,B2075)),ISNUMBER(SEARCH('[1]Lookup for use classification'!$C$5,B2075)),ISNUMBER(SEARCH('[1]Lookup for use classification'!$D$5,B2075))),'[1]Lookup for use classification'!$A$5,IF(OR(ISNUMBER(SEARCH('[1]Lookup for use classification'!$B$7,B2075)),ISNUMBER(SEARCH('[1]Lookup for use classification'!$C$7,B2075)),ISNUMBER(SEARCH('[1]Lookup for use classification'!$D$7,B2075))),'[1]Lookup for use classification'!$A$7,IF(OR(ISNUMBER(SEARCH('[1]Lookup for use classification'!$B$9,B2075)),ISNUMBER(SEARCH('[1]Lookup for use classification'!$C$9,B2075)),ISNUMBER(SEARCH('[1]Lookup for use classification'!$D$9,B2075)),ISNUMBER(SEARCH('[1]Lookup for use classification'!$E$9,B2075)),ISNUMBER(SEARCH('[1]Lookup for use classification'!$F$9,B2075)),ISNUMBER(SEARCH('[1]Lookup for use classification'!$G$9,B2075)),ISNUMBER(SEARCH('[1]Lookup for use classification'!$H$9,B2075)),ISNUMBER(SEARCH('[1]Lookup for use classification'!$I$9,B2075)),ISNUMBER(SEARCH('[1]Lookup for use classification'!$J$9,B2075)),ISNUMBER(SEARCH('[1]Lookup for use classification'!$K$9,B2075))),'[1]Lookup for use classification'!$A$9,IF(OR(ISNUMBER(SEARCH('[1]Lookup for use classification'!$B$10,B2075)),ISNUMBER(SEARCH('[1]Lookup for use classification'!$C$10,B2075)),ISNUMBER(SEARCH('[1]Lookup for use classification'!$D$10,B2075)),ISNUMBER(SEARCH('[1]Lookup for use classification'!$E$10,B2075)),ISNUMBER(SEARCH('[1]Lookup for use classification'!$F$10,B2075)),ISNUMBER(SEARCH('[1]Lookup for use classification'!$G$10,B2075))),'[1]Lookup for use classification'!$A$10,IF(OR(ISNUMBER(SEARCH('[1]Lookup for use classification'!$B$11,B2075)),ISNUMBER(SEARCH('[1]Lookup for use classification'!$C$11,B2075))),'[1]Lookup for use classification'!$A$11,IF(OR(ISNUMBER(SEARCH('[1]Lookup for use classification'!$B$12,B2075)),ISNUMBER(SEARCH('[1]Lookup for use classification'!$C$12,B2075))),'[1]Lookup for use classification'!$A$12,IF(OR(ISNUMBER(SEARCH('[1]Lookup for use classification'!$B$13,B2075)),ISNUMBER(SEARCH('[1]Lookup for use classification'!$C$13,B2075)),ISNUMBER(SEARCH('[1]Lookup for use classification'!$D$13,B2075)),,ISNUMBER(SEARCH('[1]Lookup for use classification'!$C$13,B2075)),ISNUMBER(SEARCH('[1]Lookup for use classification'!$E$13,B2075))),'[1]Lookup for use classification'!$A$13,IF(OR(ISNUMBER(SEARCH('[1]Lookup for use classification'!$B$14,B2075)),ISNUMBER(SEARCH('[1]Lookup for use classification'!$C$14,B2075))),'[1]Lookup for use classification'!$A$14,"Other"))))))))))))</f>
        <v>Other</v>
      </c>
      <c r="D2075" s="27">
        <v>1920</v>
      </c>
      <c r="E2075" s="29" t="s">
        <v>11</v>
      </c>
      <c r="F2075" s="29"/>
    </row>
    <row r="2076" spans="1:6">
      <c r="A2076" s="16" t="s">
        <v>479</v>
      </c>
      <c r="B2076" s="26" t="s">
        <v>213</v>
      </c>
      <c r="C2076" s="133" t="str">
        <f>IF(OR(ISNUMBER(SEARCH('[1]Lookup for use classification'!$B$1,B2076)),ISNUMBER(SEARCH('[1]Lookup for use classification'!$C$1,B2076)),ISNUMBER(SEARCH('[1]Lookup for use classification'!$D$1,B2076)),ISNUMBER(SEARCH('[1]Lookup for use classification'!$E$1,B2076))),'[1]Lookup for use classification'!$A$1,IF(ISNUMBER(SEARCH('[1]Lookup for use classification'!$B$2,B2076)),'[1]Lookup for use classification'!$A$2,IF(ISNUMBER(SEARCH('[1]Lookup for use classification'!$B$3,B2076)),'[1]Lookup for use classification'!$A$3,IF(OR(ISNUMBER(SEARCH('[1]Lookup for use classification'!$B$4,B2076)),ISNUMBER(SEARCH('[1]Lookup for use classification'!$C$4,B2076)),ISNUMBER(SEARCH('[1]Lookup for use classification'!$D$4,B2076)),ISNUMBER(SEARCH('[1]Lookup for use classification'!$E$4,B2076))),'[1]Lookup for use classification'!$A$4,IF(OR(ISNUMBER(SEARCH('[1]Lookup for use classification'!$B$5,B2076)),ISNUMBER(SEARCH('[1]Lookup for use classification'!$C$5,B2076)),ISNUMBER(SEARCH('[1]Lookup for use classification'!$D$5,B2076))),'[1]Lookup for use classification'!$A$5,IF(OR(ISNUMBER(SEARCH('[1]Lookup for use classification'!$B$7,B2076)),ISNUMBER(SEARCH('[1]Lookup for use classification'!$C$7,B2076)),ISNUMBER(SEARCH('[1]Lookup for use classification'!$D$7,B2076))),'[1]Lookup for use classification'!$A$7,IF(OR(ISNUMBER(SEARCH('[1]Lookup for use classification'!$B$9,B2076)),ISNUMBER(SEARCH('[1]Lookup for use classification'!$C$9,B2076)),ISNUMBER(SEARCH('[1]Lookup for use classification'!$D$9,B2076)),ISNUMBER(SEARCH('[1]Lookup for use classification'!$E$9,B2076)),ISNUMBER(SEARCH('[1]Lookup for use classification'!$F$9,B2076)),ISNUMBER(SEARCH('[1]Lookup for use classification'!$G$9,B2076)),ISNUMBER(SEARCH('[1]Lookup for use classification'!$H$9,B2076)),ISNUMBER(SEARCH('[1]Lookup for use classification'!$I$9,B2076)),ISNUMBER(SEARCH('[1]Lookup for use classification'!$J$9,B2076)),ISNUMBER(SEARCH('[1]Lookup for use classification'!$K$9,B2076))),'[1]Lookup for use classification'!$A$9,IF(OR(ISNUMBER(SEARCH('[1]Lookup for use classification'!$B$10,B2076)),ISNUMBER(SEARCH('[1]Lookup for use classification'!$C$10,B2076)),ISNUMBER(SEARCH('[1]Lookup for use classification'!$D$10,B2076)),ISNUMBER(SEARCH('[1]Lookup for use classification'!$E$10,B2076)),ISNUMBER(SEARCH('[1]Lookup for use classification'!$F$10,B2076)),ISNUMBER(SEARCH('[1]Lookup for use classification'!$G$10,B2076))),'[1]Lookup for use classification'!$A$10,IF(OR(ISNUMBER(SEARCH('[1]Lookup for use classification'!$B$11,B2076)),ISNUMBER(SEARCH('[1]Lookup for use classification'!$C$11,B2076))),'[1]Lookup for use classification'!$A$11,IF(OR(ISNUMBER(SEARCH('[1]Lookup for use classification'!$B$12,B2076)),ISNUMBER(SEARCH('[1]Lookup for use classification'!$C$12,B2076))),'[1]Lookup for use classification'!$A$12,IF(OR(ISNUMBER(SEARCH('[1]Lookup for use classification'!$B$13,B2076)),ISNUMBER(SEARCH('[1]Lookup for use classification'!$C$13,B2076)),ISNUMBER(SEARCH('[1]Lookup for use classification'!$D$13,B2076)),,ISNUMBER(SEARCH('[1]Lookup for use classification'!$C$13,B2076)),ISNUMBER(SEARCH('[1]Lookup for use classification'!$E$13,B2076))),'[1]Lookup for use classification'!$A$13,IF(OR(ISNUMBER(SEARCH('[1]Lookup for use classification'!$B$14,B2076)),ISNUMBER(SEARCH('[1]Lookup for use classification'!$C$14,B2076))),'[1]Lookup for use classification'!$A$14,"Other"))))))))))))</f>
        <v>Public Safety</v>
      </c>
      <c r="D2076" s="27">
        <v>1104</v>
      </c>
      <c r="E2076" s="29" t="s">
        <v>11</v>
      </c>
      <c r="F2076" s="29"/>
    </row>
    <row r="2077" spans="1:6">
      <c r="A2077" s="16" t="s">
        <v>479</v>
      </c>
      <c r="B2077" s="26" t="s">
        <v>481</v>
      </c>
      <c r="C2077" s="133" t="str">
        <f>IF(OR(ISNUMBER(SEARCH('[1]Lookup for use classification'!$B$1,B2077)),ISNUMBER(SEARCH('[1]Lookup for use classification'!$C$1,B2077)),ISNUMBER(SEARCH('[1]Lookup for use classification'!$D$1,B2077)),ISNUMBER(SEARCH('[1]Lookup for use classification'!$E$1,B2077))),'[1]Lookup for use classification'!$A$1,IF(ISNUMBER(SEARCH('[1]Lookup for use classification'!$B$2,B2077)),'[1]Lookup for use classification'!$A$2,IF(ISNUMBER(SEARCH('[1]Lookup for use classification'!$B$3,B2077)),'[1]Lookup for use classification'!$A$3,IF(OR(ISNUMBER(SEARCH('[1]Lookup for use classification'!$B$4,B2077)),ISNUMBER(SEARCH('[1]Lookup for use classification'!$C$4,B2077)),ISNUMBER(SEARCH('[1]Lookup for use classification'!$D$4,B2077)),ISNUMBER(SEARCH('[1]Lookup for use classification'!$E$4,B2077))),'[1]Lookup for use classification'!$A$4,IF(OR(ISNUMBER(SEARCH('[1]Lookup for use classification'!$B$5,B2077)),ISNUMBER(SEARCH('[1]Lookup for use classification'!$C$5,B2077)),ISNUMBER(SEARCH('[1]Lookup for use classification'!$D$5,B2077))),'[1]Lookup for use classification'!$A$5,IF(OR(ISNUMBER(SEARCH('[1]Lookup for use classification'!$B$7,B2077)),ISNUMBER(SEARCH('[1]Lookup for use classification'!$C$7,B2077)),ISNUMBER(SEARCH('[1]Lookup for use classification'!$D$7,B2077))),'[1]Lookup for use classification'!$A$7,IF(OR(ISNUMBER(SEARCH('[1]Lookup for use classification'!$B$9,B2077)),ISNUMBER(SEARCH('[1]Lookup for use classification'!$C$9,B2077)),ISNUMBER(SEARCH('[1]Lookup for use classification'!$D$9,B2077)),ISNUMBER(SEARCH('[1]Lookup for use classification'!$E$9,B2077)),ISNUMBER(SEARCH('[1]Lookup for use classification'!$F$9,B2077)),ISNUMBER(SEARCH('[1]Lookup for use classification'!$G$9,B2077)),ISNUMBER(SEARCH('[1]Lookup for use classification'!$H$9,B2077)),ISNUMBER(SEARCH('[1]Lookup for use classification'!$I$9,B2077)),ISNUMBER(SEARCH('[1]Lookup for use classification'!$J$9,B2077)),ISNUMBER(SEARCH('[1]Lookup for use classification'!$K$9,B2077))),'[1]Lookup for use classification'!$A$9,IF(OR(ISNUMBER(SEARCH('[1]Lookup for use classification'!$B$10,B2077)),ISNUMBER(SEARCH('[1]Lookup for use classification'!$C$10,B2077)),ISNUMBER(SEARCH('[1]Lookup for use classification'!$D$10,B2077)),ISNUMBER(SEARCH('[1]Lookup for use classification'!$E$10,B2077)),ISNUMBER(SEARCH('[1]Lookup for use classification'!$F$10,B2077)),ISNUMBER(SEARCH('[1]Lookup for use classification'!$G$10,B2077))),'[1]Lookup for use classification'!$A$10,IF(OR(ISNUMBER(SEARCH('[1]Lookup for use classification'!$B$11,B2077)),ISNUMBER(SEARCH('[1]Lookup for use classification'!$C$11,B2077))),'[1]Lookup for use classification'!$A$11,IF(OR(ISNUMBER(SEARCH('[1]Lookup for use classification'!$B$12,B2077)),ISNUMBER(SEARCH('[1]Lookup for use classification'!$C$12,B2077))),'[1]Lookup for use classification'!$A$12,IF(OR(ISNUMBER(SEARCH('[1]Lookup for use classification'!$B$13,B2077)),ISNUMBER(SEARCH('[1]Lookup for use classification'!$C$13,B2077)),ISNUMBER(SEARCH('[1]Lookup for use classification'!$D$13,B2077)),,ISNUMBER(SEARCH('[1]Lookup for use classification'!$C$13,B2077)),ISNUMBER(SEARCH('[1]Lookup for use classification'!$E$13,B2077))),'[1]Lookup for use classification'!$A$13,IF(OR(ISNUMBER(SEARCH('[1]Lookup for use classification'!$B$14,B2077)),ISNUMBER(SEARCH('[1]Lookup for use classification'!$C$14,B2077))),'[1]Lookup for use classification'!$A$14,"Other"))))))))))))</f>
        <v>Public Assembly</v>
      </c>
      <c r="D2077" s="27">
        <v>1200</v>
      </c>
      <c r="E2077" s="29" t="s">
        <v>11</v>
      </c>
      <c r="F2077" s="29"/>
    </row>
    <row r="2078" spans="1:6">
      <c r="A2078" s="16" t="s">
        <v>479</v>
      </c>
      <c r="B2078" s="26" t="s">
        <v>482</v>
      </c>
      <c r="C2078" s="133" t="str">
        <f>IF(OR(ISNUMBER(SEARCH('[1]Lookup for use classification'!$B$1,B2078)),ISNUMBER(SEARCH('[1]Lookup for use classification'!$C$1,B2078)),ISNUMBER(SEARCH('[1]Lookup for use classification'!$D$1,B2078)),ISNUMBER(SEARCH('[1]Lookup for use classification'!$E$1,B2078))),'[1]Lookup for use classification'!$A$1,IF(ISNUMBER(SEARCH('[1]Lookup for use classification'!$B$2,B2078)),'[1]Lookup for use classification'!$A$2,IF(ISNUMBER(SEARCH('[1]Lookup for use classification'!$B$3,B2078)),'[1]Lookup for use classification'!$A$3,IF(OR(ISNUMBER(SEARCH('[1]Lookup for use classification'!$B$4,B2078)),ISNUMBER(SEARCH('[1]Lookup for use classification'!$C$4,B2078)),ISNUMBER(SEARCH('[1]Lookup for use classification'!$D$4,B2078)),ISNUMBER(SEARCH('[1]Lookup for use classification'!$E$4,B2078))),'[1]Lookup for use classification'!$A$4,IF(OR(ISNUMBER(SEARCH('[1]Lookup for use classification'!$B$5,B2078)),ISNUMBER(SEARCH('[1]Lookup for use classification'!$C$5,B2078)),ISNUMBER(SEARCH('[1]Lookup for use classification'!$D$5,B2078))),'[1]Lookup for use classification'!$A$5,IF(OR(ISNUMBER(SEARCH('[1]Lookup for use classification'!$B$7,B2078)),ISNUMBER(SEARCH('[1]Lookup for use classification'!$C$7,B2078)),ISNUMBER(SEARCH('[1]Lookup for use classification'!$D$7,B2078))),'[1]Lookup for use classification'!$A$7,IF(OR(ISNUMBER(SEARCH('[1]Lookup for use classification'!$B$9,B2078)),ISNUMBER(SEARCH('[1]Lookup for use classification'!$C$9,B2078)),ISNUMBER(SEARCH('[1]Lookup for use classification'!$D$9,B2078)),ISNUMBER(SEARCH('[1]Lookup for use classification'!$E$9,B2078)),ISNUMBER(SEARCH('[1]Lookup for use classification'!$F$9,B2078)),ISNUMBER(SEARCH('[1]Lookup for use classification'!$G$9,B2078)),ISNUMBER(SEARCH('[1]Lookup for use classification'!$H$9,B2078)),ISNUMBER(SEARCH('[1]Lookup for use classification'!$I$9,B2078)),ISNUMBER(SEARCH('[1]Lookup for use classification'!$J$9,B2078)),ISNUMBER(SEARCH('[1]Lookup for use classification'!$K$9,B2078))),'[1]Lookup for use classification'!$A$9,IF(OR(ISNUMBER(SEARCH('[1]Lookup for use classification'!$B$10,B2078)),ISNUMBER(SEARCH('[1]Lookup for use classification'!$C$10,B2078)),ISNUMBER(SEARCH('[1]Lookup for use classification'!$D$10,B2078)),ISNUMBER(SEARCH('[1]Lookup for use classification'!$E$10,B2078)),ISNUMBER(SEARCH('[1]Lookup for use classification'!$F$10,B2078)),ISNUMBER(SEARCH('[1]Lookup for use classification'!$G$10,B2078))),'[1]Lookup for use classification'!$A$10,IF(OR(ISNUMBER(SEARCH('[1]Lookup for use classification'!$B$11,B2078)),ISNUMBER(SEARCH('[1]Lookup for use classification'!$C$11,B2078))),'[1]Lookup for use classification'!$A$11,IF(OR(ISNUMBER(SEARCH('[1]Lookup for use classification'!$B$12,B2078)),ISNUMBER(SEARCH('[1]Lookup for use classification'!$C$12,B2078))),'[1]Lookup for use classification'!$A$12,IF(OR(ISNUMBER(SEARCH('[1]Lookup for use classification'!$B$13,B2078)),ISNUMBER(SEARCH('[1]Lookup for use classification'!$C$13,B2078)),ISNUMBER(SEARCH('[1]Lookup for use classification'!$D$13,B2078)),,ISNUMBER(SEARCH('[1]Lookup for use classification'!$C$13,B2078)),ISNUMBER(SEARCH('[1]Lookup for use classification'!$E$13,B2078))),'[1]Lookup for use classification'!$A$13,IF(OR(ISNUMBER(SEARCH('[1]Lookup for use classification'!$B$14,B2078)),ISNUMBER(SEARCH('[1]Lookup for use classification'!$C$14,B2078))),'[1]Lookup for use classification'!$A$14,"Other"))))))))))))</f>
        <v>Other</v>
      </c>
      <c r="D2078" s="27">
        <v>1200</v>
      </c>
      <c r="E2078" s="29"/>
      <c r="F2078" s="29"/>
    </row>
    <row r="2079" spans="1:6">
      <c r="A2079" s="16" t="s">
        <v>479</v>
      </c>
      <c r="B2079" s="26" t="s">
        <v>483</v>
      </c>
      <c r="C2079" s="133" t="str">
        <f>IF(OR(ISNUMBER(SEARCH('[1]Lookup for use classification'!$B$1,B2079)),ISNUMBER(SEARCH('[1]Lookup for use classification'!$C$1,B2079)),ISNUMBER(SEARCH('[1]Lookup for use classification'!$D$1,B2079)),ISNUMBER(SEARCH('[1]Lookup for use classification'!$E$1,B2079))),'[1]Lookup for use classification'!$A$1,IF(ISNUMBER(SEARCH('[1]Lookup for use classification'!$B$2,B2079)),'[1]Lookup for use classification'!$A$2,IF(ISNUMBER(SEARCH('[1]Lookup for use classification'!$B$3,B2079)),'[1]Lookup for use classification'!$A$3,IF(OR(ISNUMBER(SEARCH('[1]Lookup for use classification'!$B$4,B2079)),ISNUMBER(SEARCH('[1]Lookup for use classification'!$C$4,B2079)),ISNUMBER(SEARCH('[1]Lookup for use classification'!$D$4,B2079)),ISNUMBER(SEARCH('[1]Lookup for use classification'!$E$4,B2079))),'[1]Lookup for use classification'!$A$4,IF(OR(ISNUMBER(SEARCH('[1]Lookup for use classification'!$B$5,B2079)),ISNUMBER(SEARCH('[1]Lookup for use classification'!$C$5,B2079)),ISNUMBER(SEARCH('[1]Lookup for use classification'!$D$5,B2079))),'[1]Lookup for use classification'!$A$5,IF(OR(ISNUMBER(SEARCH('[1]Lookup for use classification'!$B$7,B2079)),ISNUMBER(SEARCH('[1]Lookup for use classification'!$C$7,B2079)),ISNUMBER(SEARCH('[1]Lookup for use classification'!$D$7,B2079))),'[1]Lookup for use classification'!$A$7,IF(OR(ISNUMBER(SEARCH('[1]Lookup for use classification'!$B$9,B2079)),ISNUMBER(SEARCH('[1]Lookup for use classification'!$C$9,B2079)),ISNUMBER(SEARCH('[1]Lookup for use classification'!$D$9,B2079)),ISNUMBER(SEARCH('[1]Lookup for use classification'!$E$9,B2079)),ISNUMBER(SEARCH('[1]Lookup for use classification'!$F$9,B2079)),ISNUMBER(SEARCH('[1]Lookup for use classification'!$G$9,B2079)),ISNUMBER(SEARCH('[1]Lookup for use classification'!$H$9,B2079)),ISNUMBER(SEARCH('[1]Lookup for use classification'!$I$9,B2079)),ISNUMBER(SEARCH('[1]Lookup for use classification'!$J$9,B2079)),ISNUMBER(SEARCH('[1]Lookup for use classification'!$K$9,B2079))),'[1]Lookup for use classification'!$A$9,IF(OR(ISNUMBER(SEARCH('[1]Lookup for use classification'!$B$10,B2079)),ISNUMBER(SEARCH('[1]Lookup for use classification'!$C$10,B2079)),ISNUMBER(SEARCH('[1]Lookup for use classification'!$D$10,B2079)),ISNUMBER(SEARCH('[1]Lookup for use classification'!$E$10,B2079)),ISNUMBER(SEARCH('[1]Lookup for use classification'!$F$10,B2079)),ISNUMBER(SEARCH('[1]Lookup for use classification'!$G$10,B2079))),'[1]Lookup for use classification'!$A$10,IF(OR(ISNUMBER(SEARCH('[1]Lookup for use classification'!$B$11,B2079)),ISNUMBER(SEARCH('[1]Lookup for use classification'!$C$11,B2079))),'[1]Lookup for use classification'!$A$11,IF(OR(ISNUMBER(SEARCH('[1]Lookup for use classification'!$B$12,B2079)),ISNUMBER(SEARCH('[1]Lookup for use classification'!$C$12,B2079))),'[1]Lookup for use classification'!$A$12,IF(OR(ISNUMBER(SEARCH('[1]Lookup for use classification'!$B$13,B2079)),ISNUMBER(SEARCH('[1]Lookup for use classification'!$C$13,B2079)),ISNUMBER(SEARCH('[1]Lookup for use classification'!$D$13,B2079)),,ISNUMBER(SEARCH('[1]Lookup for use classification'!$C$13,B2079)),ISNUMBER(SEARCH('[1]Lookup for use classification'!$E$13,B2079))),'[1]Lookup for use classification'!$A$13,IF(OR(ISNUMBER(SEARCH('[1]Lookup for use classification'!$B$14,B2079)),ISNUMBER(SEARCH('[1]Lookup for use classification'!$C$14,B2079))),'[1]Lookup for use classification'!$A$14,"Other"))))))))))))</f>
        <v>Public Safety</v>
      </c>
      <c r="D2079" s="27">
        <v>1196</v>
      </c>
      <c r="E2079" s="29" t="s">
        <v>11</v>
      </c>
      <c r="F2079" s="29"/>
    </row>
    <row r="2080" spans="1:6">
      <c r="A2080" s="16" t="s">
        <v>479</v>
      </c>
      <c r="B2080" s="26" t="s">
        <v>484</v>
      </c>
      <c r="C2080" s="133" t="str">
        <f>IF(OR(ISNUMBER(SEARCH('[1]Lookup for use classification'!$B$1,B2080)),ISNUMBER(SEARCH('[1]Lookup for use classification'!$C$1,B2080)),ISNUMBER(SEARCH('[1]Lookup for use classification'!$D$1,B2080)),ISNUMBER(SEARCH('[1]Lookup for use classification'!$E$1,B2080))),'[1]Lookup for use classification'!$A$1,IF(ISNUMBER(SEARCH('[1]Lookup for use classification'!$B$2,B2080)),'[1]Lookup for use classification'!$A$2,IF(ISNUMBER(SEARCH('[1]Lookup for use classification'!$B$3,B2080)),'[1]Lookup for use classification'!$A$3,IF(OR(ISNUMBER(SEARCH('[1]Lookup for use classification'!$B$4,B2080)),ISNUMBER(SEARCH('[1]Lookup for use classification'!$C$4,B2080)),ISNUMBER(SEARCH('[1]Lookup for use classification'!$D$4,B2080)),ISNUMBER(SEARCH('[1]Lookup for use classification'!$E$4,B2080))),'[1]Lookup for use classification'!$A$4,IF(OR(ISNUMBER(SEARCH('[1]Lookup for use classification'!$B$5,B2080)),ISNUMBER(SEARCH('[1]Lookup for use classification'!$C$5,B2080)),ISNUMBER(SEARCH('[1]Lookup for use classification'!$D$5,B2080))),'[1]Lookup for use classification'!$A$5,IF(OR(ISNUMBER(SEARCH('[1]Lookup for use classification'!$B$7,B2080)),ISNUMBER(SEARCH('[1]Lookup for use classification'!$C$7,B2080)),ISNUMBER(SEARCH('[1]Lookup for use classification'!$D$7,B2080))),'[1]Lookup for use classification'!$A$7,IF(OR(ISNUMBER(SEARCH('[1]Lookup for use classification'!$B$9,B2080)),ISNUMBER(SEARCH('[1]Lookup for use classification'!$C$9,B2080)),ISNUMBER(SEARCH('[1]Lookup for use classification'!$D$9,B2080)),ISNUMBER(SEARCH('[1]Lookup for use classification'!$E$9,B2080)),ISNUMBER(SEARCH('[1]Lookup for use classification'!$F$9,B2080)),ISNUMBER(SEARCH('[1]Lookup for use classification'!$G$9,B2080)),ISNUMBER(SEARCH('[1]Lookup for use classification'!$H$9,B2080)),ISNUMBER(SEARCH('[1]Lookup for use classification'!$I$9,B2080)),ISNUMBER(SEARCH('[1]Lookup for use classification'!$J$9,B2080)),ISNUMBER(SEARCH('[1]Lookup for use classification'!$K$9,B2080))),'[1]Lookup for use classification'!$A$9,IF(OR(ISNUMBER(SEARCH('[1]Lookup for use classification'!$B$10,B2080)),ISNUMBER(SEARCH('[1]Lookup for use classification'!$C$10,B2080)),ISNUMBER(SEARCH('[1]Lookup for use classification'!$D$10,B2080)),ISNUMBER(SEARCH('[1]Lookup for use classification'!$E$10,B2080)),ISNUMBER(SEARCH('[1]Lookup for use classification'!$F$10,B2080)),ISNUMBER(SEARCH('[1]Lookup for use classification'!$G$10,B2080))),'[1]Lookup for use classification'!$A$10,IF(OR(ISNUMBER(SEARCH('[1]Lookup for use classification'!$B$11,B2080)),ISNUMBER(SEARCH('[1]Lookup for use classification'!$C$11,B2080))),'[1]Lookup for use classification'!$A$11,IF(OR(ISNUMBER(SEARCH('[1]Lookup for use classification'!$B$12,B2080)),ISNUMBER(SEARCH('[1]Lookup for use classification'!$C$12,B2080))),'[1]Lookup for use classification'!$A$12,IF(OR(ISNUMBER(SEARCH('[1]Lookup for use classification'!$B$13,B2080)),ISNUMBER(SEARCH('[1]Lookup for use classification'!$C$13,B2080)),ISNUMBER(SEARCH('[1]Lookup for use classification'!$D$13,B2080)),,ISNUMBER(SEARCH('[1]Lookup for use classification'!$C$13,B2080)),ISNUMBER(SEARCH('[1]Lookup for use classification'!$E$13,B2080))),'[1]Lookup for use classification'!$A$13,IF(OR(ISNUMBER(SEARCH('[1]Lookup for use classification'!$B$14,B2080)),ISNUMBER(SEARCH('[1]Lookup for use classification'!$C$14,B2080))),'[1]Lookup for use classification'!$A$14,"Other"))))))))))))</f>
        <v>Education - K - 12</v>
      </c>
      <c r="D2080" s="27">
        <v>16054</v>
      </c>
      <c r="E2080" s="29"/>
      <c r="F2080" s="29"/>
    </row>
    <row r="2081" spans="1:6">
      <c r="A2081" s="16" t="s">
        <v>479</v>
      </c>
      <c r="B2081" s="26" t="s">
        <v>485</v>
      </c>
      <c r="C2081" s="133" t="str">
        <f>IF(OR(ISNUMBER(SEARCH('[1]Lookup for use classification'!$B$1,B2081)),ISNUMBER(SEARCH('[1]Lookup for use classification'!$C$1,B2081)),ISNUMBER(SEARCH('[1]Lookup for use classification'!$D$1,B2081)),ISNUMBER(SEARCH('[1]Lookup for use classification'!$E$1,B2081))),'[1]Lookup for use classification'!$A$1,IF(ISNUMBER(SEARCH('[1]Lookup for use classification'!$B$2,B2081)),'[1]Lookup for use classification'!$A$2,IF(ISNUMBER(SEARCH('[1]Lookup for use classification'!$B$3,B2081)),'[1]Lookup for use classification'!$A$3,IF(OR(ISNUMBER(SEARCH('[1]Lookup for use classification'!$B$4,B2081)),ISNUMBER(SEARCH('[1]Lookup for use classification'!$C$4,B2081)),ISNUMBER(SEARCH('[1]Lookup for use classification'!$D$4,B2081)),ISNUMBER(SEARCH('[1]Lookup for use classification'!$E$4,B2081))),'[1]Lookup for use classification'!$A$4,IF(OR(ISNUMBER(SEARCH('[1]Lookup for use classification'!$B$5,B2081)),ISNUMBER(SEARCH('[1]Lookup for use classification'!$C$5,B2081)),ISNUMBER(SEARCH('[1]Lookup for use classification'!$D$5,B2081))),'[1]Lookup for use classification'!$A$5,IF(OR(ISNUMBER(SEARCH('[1]Lookup for use classification'!$B$7,B2081)),ISNUMBER(SEARCH('[1]Lookup for use classification'!$C$7,B2081)),ISNUMBER(SEARCH('[1]Lookup for use classification'!$D$7,B2081))),'[1]Lookup for use classification'!$A$7,IF(OR(ISNUMBER(SEARCH('[1]Lookup for use classification'!$B$9,B2081)),ISNUMBER(SEARCH('[1]Lookup for use classification'!$C$9,B2081)),ISNUMBER(SEARCH('[1]Lookup for use classification'!$D$9,B2081)),ISNUMBER(SEARCH('[1]Lookup for use classification'!$E$9,B2081)),ISNUMBER(SEARCH('[1]Lookup for use classification'!$F$9,B2081)),ISNUMBER(SEARCH('[1]Lookup for use classification'!$G$9,B2081)),ISNUMBER(SEARCH('[1]Lookup for use classification'!$H$9,B2081)),ISNUMBER(SEARCH('[1]Lookup for use classification'!$I$9,B2081)),ISNUMBER(SEARCH('[1]Lookup for use classification'!$J$9,B2081)),ISNUMBER(SEARCH('[1]Lookup for use classification'!$K$9,B2081))),'[1]Lookup for use classification'!$A$9,IF(OR(ISNUMBER(SEARCH('[1]Lookup for use classification'!$B$10,B2081)),ISNUMBER(SEARCH('[1]Lookup for use classification'!$C$10,B2081)),ISNUMBER(SEARCH('[1]Lookup for use classification'!$D$10,B2081)),ISNUMBER(SEARCH('[1]Lookup for use classification'!$E$10,B2081)),ISNUMBER(SEARCH('[1]Lookup for use classification'!$F$10,B2081)),ISNUMBER(SEARCH('[1]Lookup for use classification'!$G$10,B2081))),'[1]Lookup for use classification'!$A$10,IF(OR(ISNUMBER(SEARCH('[1]Lookup for use classification'!$B$11,B2081)),ISNUMBER(SEARCH('[1]Lookup for use classification'!$C$11,B2081))),'[1]Lookup for use classification'!$A$11,IF(OR(ISNUMBER(SEARCH('[1]Lookup for use classification'!$B$12,B2081)),ISNUMBER(SEARCH('[1]Lookup for use classification'!$C$12,B2081))),'[1]Lookup for use classification'!$A$12,IF(OR(ISNUMBER(SEARCH('[1]Lookup for use classification'!$B$13,B2081)),ISNUMBER(SEARCH('[1]Lookup for use classification'!$C$13,B2081)),ISNUMBER(SEARCH('[1]Lookup for use classification'!$D$13,B2081)),,ISNUMBER(SEARCH('[1]Lookup for use classification'!$C$13,B2081)),ISNUMBER(SEARCH('[1]Lookup for use classification'!$E$13,B2081))),'[1]Lookup for use classification'!$A$13,IF(OR(ISNUMBER(SEARCH('[1]Lookup for use classification'!$B$14,B2081)),ISNUMBER(SEARCH('[1]Lookup for use classification'!$C$14,B2081))),'[1]Lookup for use classification'!$A$14,"Other"))))))))))))</f>
        <v>Public Assembly</v>
      </c>
      <c r="D2081" s="27">
        <v>2400</v>
      </c>
      <c r="E2081" s="29" t="s">
        <v>11</v>
      </c>
      <c r="F2081" s="29"/>
    </row>
    <row r="2082" spans="1:6">
      <c r="A2082" s="16" t="s">
        <v>479</v>
      </c>
      <c r="B2082" s="26" t="s">
        <v>486</v>
      </c>
      <c r="C2082" s="133" t="str">
        <f>IF(OR(ISNUMBER(SEARCH('[1]Lookup for use classification'!$B$1,B2082)),ISNUMBER(SEARCH('[1]Lookup for use classification'!$C$1,B2082)),ISNUMBER(SEARCH('[1]Lookup for use classification'!$D$1,B2082)),ISNUMBER(SEARCH('[1]Lookup for use classification'!$E$1,B2082))),'[1]Lookup for use classification'!$A$1,IF(ISNUMBER(SEARCH('[1]Lookup for use classification'!$B$2,B2082)),'[1]Lookup for use classification'!$A$2,IF(ISNUMBER(SEARCH('[1]Lookup for use classification'!$B$3,B2082)),'[1]Lookup for use classification'!$A$3,IF(OR(ISNUMBER(SEARCH('[1]Lookup for use classification'!$B$4,B2082)),ISNUMBER(SEARCH('[1]Lookup for use classification'!$C$4,B2082)),ISNUMBER(SEARCH('[1]Lookup for use classification'!$D$4,B2082)),ISNUMBER(SEARCH('[1]Lookup for use classification'!$E$4,B2082))),'[1]Lookup for use classification'!$A$4,IF(OR(ISNUMBER(SEARCH('[1]Lookup for use classification'!$B$5,B2082)),ISNUMBER(SEARCH('[1]Lookup for use classification'!$C$5,B2082)),ISNUMBER(SEARCH('[1]Lookup for use classification'!$D$5,B2082))),'[1]Lookup for use classification'!$A$5,IF(OR(ISNUMBER(SEARCH('[1]Lookup for use classification'!$B$7,B2082)),ISNUMBER(SEARCH('[1]Lookup for use classification'!$C$7,B2082)),ISNUMBER(SEARCH('[1]Lookup for use classification'!$D$7,B2082))),'[1]Lookup for use classification'!$A$7,IF(OR(ISNUMBER(SEARCH('[1]Lookup for use classification'!$B$9,B2082)),ISNUMBER(SEARCH('[1]Lookup for use classification'!$C$9,B2082)),ISNUMBER(SEARCH('[1]Lookup for use classification'!$D$9,B2082)),ISNUMBER(SEARCH('[1]Lookup for use classification'!$E$9,B2082)),ISNUMBER(SEARCH('[1]Lookup for use classification'!$F$9,B2082)),ISNUMBER(SEARCH('[1]Lookup for use classification'!$G$9,B2082)),ISNUMBER(SEARCH('[1]Lookup for use classification'!$H$9,B2082)),ISNUMBER(SEARCH('[1]Lookup for use classification'!$I$9,B2082)),ISNUMBER(SEARCH('[1]Lookup for use classification'!$J$9,B2082)),ISNUMBER(SEARCH('[1]Lookup for use classification'!$K$9,B2082))),'[1]Lookup for use classification'!$A$9,IF(OR(ISNUMBER(SEARCH('[1]Lookup for use classification'!$B$10,B2082)),ISNUMBER(SEARCH('[1]Lookup for use classification'!$C$10,B2082)),ISNUMBER(SEARCH('[1]Lookup for use classification'!$D$10,B2082)),ISNUMBER(SEARCH('[1]Lookup for use classification'!$E$10,B2082)),ISNUMBER(SEARCH('[1]Lookup for use classification'!$F$10,B2082)),ISNUMBER(SEARCH('[1]Lookup for use classification'!$G$10,B2082))),'[1]Lookup for use classification'!$A$10,IF(OR(ISNUMBER(SEARCH('[1]Lookup for use classification'!$B$11,B2082)),ISNUMBER(SEARCH('[1]Lookup for use classification'!$C$11,B2082))),'[1]Lookup for use classification'!$A$11,IF(OR(ISNUMBER(SEARCH('[1]Lookup for use classification'!$B$12,B2082)),ISNUMBER(SEARCH('[1]Lookup for use classification'!$C$12,B2082))),'[1]Lookup for use classification'!$A$12,IF(OR(ISNUMBER(SEARCH('[1]Lookup for use classification'!$B$13,B2082)),ISNUMBER(SEARCH('[1]Lookup for use classification'!$C$13,B2082)),ISNUMBER(SEARCH('[1]Lookup for use classification'!$D$13,B2082)),,ISNUMBER(SEARCH('[1]Lookup for use classification'!$C$13,B2082)),ISNUMBER(SEARCH('[1]Lookup for use classification'!$E$13,B2082))),'[1]Lookup for use classification'!$A$13,IF(OR(ISNUMBER(SEARCH('[1]Lookup for use classification'!$B$14,B2082)),ISNUMBER(SEARCH('[1]Lookup for use classification'!$C$14,B2082))),'[1]Lookup for use classification'!$A$14,"Other"))))))))))))</f>
        <v>Water &amp; Sewer</v>
      </c>
      <c r="D2082" s="27">
        <v>3040</v>
      </c>
      <c r="E2082" s="29" t="s">
        <v>11</v>
      </c>
      <c r="F2082" s="29"/>
    </row>
    <row r="2083" spans="1:6">
      <c r="A2083" s="16" t="s">
        <v>479</v>
      </c>
      <c r="B2083" s="26" t="s">
        <v>487</v>
      </c>
      <c r="C2083" s="133" t="str">
        <f>IF(OR(ISNUMBER(SEARCH('[1]Lookup for use classification'!$B$1,B2083)),ISNUMBER(SEARCH('[1]Lookup for use classification'!$C$1,B2083)),ISNUMBER(SEARCH('[1]Lookup for use classification'!$D$1,B2083)),ISNUMBER(SEARCH('[1]Lookup for use classification'!$E$1,B2083))),'[1]Lookup for use classification'!$A$1,IF(ISNUMBER(SEARCH('[1]Lookup for use classification'!$B$2,B2083)),'[1]Lookup for use classification'!$A$2,IF(ISNUMBER(SEARCH('[1]Lookup for use classification'!$B$3,B2083)),'[1]Lookup for use classification'!$A$3,IF(OR(ISNUMBER(SEARCH('[1]Lookup for use classification'!$B$4,B2083)),ISNUMBER(SEARCH('[1]Lookup for use classification'!$C$4,B2083)),ISNUMBER(SEARCH('[1]Lookup for use classification'!$D$4,B2083)),ISNUMBER(SEARCH('[1]Lookup for use classification'!$E$4,B2083))),'[1]Lookup for use classification'!$A$4,IF(OR(ISNUMBER(SEARCH('[1]Lookup for use classification'!$B$5,B2083)),ISNUMBER(SEARCH('[1]Lookup for use classification'!$C$5,B2083)),ISNUMBER(SEARCH('[1]Lookup for use classification'!$D$5,B2083))),'[1]Lookup for use classification'!$A$5,IF(OR(ISNUMBER(SEARCH('[1]Lookup for use classification'!$B$7,B2083)),ISNUMBER(SEARCH('[1]Lookup for use classification'!$C$7,B2083)),ISNUMBER(SEARCH('[1]Lookup for use classification'!$D$7,B2083))),'[1]Lookup for use classification'!$A$7,IF(OR(ISNUMBER(SEARCH('[1]Lookup for use classification'!$B$9,B2083)),ISNUMBER(SEARCH('[1]Lookup for use classification'!$C$9,B2083)),ISNUMBER(SEARCH('[1]Lookup for use classification'!$D$9,B2083)),ISNUMBER(SEARCH('[1]Lookup for use classification'!$E$9,B2083)),ISNUMBER(SEARCH('[1]Lookup for use classification'!$F$9,B2083)),ISNUMBER(SEARCH('[1]Lookup for use classification'!$G$9,B2083)),ISNUMBER(SEARCH('[1]Lookup for use classification'!$H$9,B2083)),ISNUMBER(SEARCH('[1]Lookup for use classification'!$I$9,B2083)),ISNUMBER(SEARCH('[1]Lookup for use classification'!$J$9,B2083)),ISNUMBER(SEARCH('[1]Lookup for use classification'!$K$9,B2083))),'[1]Lookup for use classification'!$A$9,IF(OR(ISNUMBER(SEARCH('[1]Lookup for use classification'!$B$10,B2083)),ISNUMBER(SEARCH('[1]Lookup for use classification'!$C$10,B2083)),ISNUMBER(SEARCH('[1]Lookup for use classification'!$D$10,B2083)),ISNUMBER(SEARCH('[1]Lookup for use classification'!$E$10,B2083)),ISNUMBER(SEARCH('[1]Lookup for use classification'!$F$10,B2083)),ISNUMBER(SEARCH('[1]Lookup for use classification'!$G$10,B2083))),'[1]Lookup for use classification'!$A$10,IF(OR(ISNUMBER(SEARCH('[1]Lookup for use classification'!$B$11,B2083)),ISNUMBER(SEARCH('[1]Lookup for use classification'!$C$11,B2083))),'[1]Lookup for use classification'!$A$11,IF(OR(ISNUMBER(SEARCH('[1]Lookup for use classification'!$B$12,B2083)),ISNUMBER(SEARCH('[1]Lookup for use classification'!$C$12,B2083))),'[1]Lookup for use classification'!$A$12,IF(OR(ISNUMBER(SEARCH('[1]Lookup for use classification'!$B$13,B2083)),ISNUMBER(SEARCH('[1]Lookup for use classification'!$C$13,B2083)),ISNUMBER(SEARCH('[1]Lookup for use classification'!$D$13,B2083)),,ISNUMBER(SEARCH('[1]Lookup for use classification'!$C$13,B2083)),ISNUMBER(SEARCH('[1]Lookup for use classification'!$E$13,B2083))),'[1]Lookup for use classification'!$A$13,IF(OR(ISNUMBER(SEARCH('[1]Lookup for use classification'!$B$14,B2083)),ISNUMBER(SEARCH('[1]Lookup for use classification'!$C$14,B2083))),'[1]Lookup for use classification'!$A$14,"Other"))))))))))))</f>
        <v>Water &amp; Sewer</v>
      </c>
      <c r="D2083" s="27">
        <v>1800</v>
      </c>
      <c r="E2083" s="29" t="s">
        <v>11</v>
      </c>
      <c r="F2083" s="29"/>
    </row>
    <row r="2084" spans="1:6">
      <c r="A2084" s="16" t="s">
        <v>479</v>
      </c>
      <c r="B2084" s="26" t="s">
        <v>66</v>
      </c>
      <c r="C2084" s="133" t="str">
        <f>IF(OR(ISNUMBER(SEARCH('[1]Lookup for use classification'!$B$1,B2084)),ISNUMBER(SEARCH('[1]Lookup for use classification'!$C$1,B2084)),ISNUMBER(SEARCH('[1]Lookup for use classification'!$D$1,B2084)),ISNUMBER(SEARCH('[1]Lookup for use classification'!$E$1,B2084))),'[1]Lookup for use classification'!$A$1,IF(ISNUMBER(SEARCH('[1]Lookup for use classification'!$B$2,B2084)),'[1]Lookup for use classification'!$A$2,IF(ISNUMBER(SEARCH('[1]Lookup for use classification'!$B$3,B2084)),'[1]Lookup for use classification'!$A$3,IF(OR(ISNUMBER(SEARCH('[1]Lookup for use classification'!$B$4,B2084)),ISNUMBER(SEARCH('[1]Lookup for use classification'!$C$4,B2084)),ISNUMBER(SEARCH('[1]Lookup for use classification'!$D$4,B2084)),ISNUMBER(SEARCH('[1]Lookup for use classification'!$E$4,B2084))),'[1]Lookup for use classification'!$A$4,IF(OR(ISNUMBER(SEARCH('[1]Lookup for use classification'!$B$5,B2084)),ISNUMBER(SEARCH('[1]Lookup for use classification'!$C$5,B2084)),ISNUMBER(SEARCH('[1]Lookup for use classification'!$D$5,B2084))),'[1]Lookup for use classification'!$A$5,IF(OR(ISNUMBER(SEARCH('[1]Lookup for use classification'!$B$7,B2084)),ISNUMBER(SEARCH('[1]Lookup for use classification'!$C$7,B2084)),ISNUMBER(SEARCH('[1]Lookup for use classification'!$D$7,B2084))),'[1]Lookup for use classification'!$A$7,IF(OR(ISNUMBER(SEARCH('[1]Lookup for use classification'!$B$9,B2084)),ISNUMBER(SEARCH('[1]Lookup for use classification'!$C$9,B2084)),ISNUMBER(SEARCH('[1]Lookup for use classification'!$D$9,B2084)),ISNUMBER(SEARCH('[1]Lookup for use classification'!$E$9,B2084)),ISNUMBER(SEARCH('[1]Lookup for use classification'!$F$9,B2084)),ISNUMBER(SEARCH('[1]Lookup for use classification'!$G$9,B2084)),ISNUMBER(SEARCH('[1]Lookup for use classification'!$H$9,B2084)),ISNUMBER(SEARCH('[1]Lookup for use classification'!$I$9,B2084)),ISNUMBER(SEARCH('[1]Lookup for use classification'!$J$9,B2084)),ISNUMBER(SEARCH('[1]Lookup for use classification'!$K$9,B2084))),'[1]Lookup for use classification'!$A$9,IF(OR(ISNUMBER(SEARCH('[1]Lookup for use classification'!$B$10,B2084)),ISNUMBER(SEARCH('[1]Lookup for use classification'!$C$10,B2084)),ISNUMBER(SEARCH('[1]Lookup for use classification'!$D$10,B2084)),ISNUMBER(SEARCH('[1]Lookup for use classification'!$E$10,B2084)),ISNUMBER(SEARCH('[1]Lookup for use classification'!$F$10,B2084)),ISNUMBER(SEARCH('[1]Lookup for use classification'!$G$10,B2084))),'[1]Lookup for use classification'!$A$10,IF(OR(ISNUMBER(SEARCH('[1]Lookup for use classification'!$B$11,B2084)),ISNUMBER(SEARCH('[1]Lookup for use classification'!$C$11,B2084))),'[1]Lookup for use classification'!$A$11,IF(OR(ISNUMBER(SEARCH('[1]Lookup for use classification'!$B$12,B2084)),ISNUMBER(SEARCH('[1]Lookup for use classification'!$C$12,B2084))),'[1]Lookup for use classification'!$A$12,IF(OR(ISNUMBER(SEARCH('[1]Lookup for use classification'!$B$13,B2084)),ISNUMBER(SEARCH('[1]Lookup for use classification'!$C$13,B2084)),ISNUMBER(SEARCH('[1]Lookup for use classification'!$D$13,B2084)),,ISNUMBER(SEARCH('[1]Lookup for use classification'!$C$13,B2084)),ISNUMBER(SEARCH('[1]Lookup for use classification'!$E$13,B2084))),'[1]Lookup for use classification'!$A$13,IF(OR(ISNUMBER(SEARCH('[1]Lookup for use classification'!$B$14,B2084)),ISNUMBER(SEARCH('[1]Lookup for use classification'!$C$14,B2084))),'[1]Lookup for use classification'!$A$14,"Other"))))))))))))</f>
        <v>Water &amp; Sewer</v>
      </c>
      <c r="D2084" s="27">
        <v>3072</v>
      </c>
      <c r="E2084" s="29" t="s">
        <v>11</v>
      </c>
      <c r="F2084" s="29"/>
    </row>
    <row r="2085" spans="1:6">
      <c r="A2085" s="16" t="s">
        <v>1146</v>
      </c>
      <c r="B2085" s="17" t="s">
        <v>44</v>
      </c>
      <c r="C2085" s="133" t="str">
        <f>IF(OR(ISNUMBER(SEARCH('[1]Lookup for use classification'!$B$1,B2085)),ISNUMBER(SEARCH('[1]Lookup for use classification'!$C$1,B2085)),ISNUMBER(SEARCH('[1]Lookup for use classification'!$D$1,B2085)),ISNUMBER(SEARCH('[1]Lookup for use classification'!$E$1,B2085))),'[1]Lookup for use classification'!$A$1,IF(ISNUMBER(SEARCH('[1]Lookup for use classification'!$B$2,B2085)),'[1]Lookup for use classification'!$A$2,IF(ISNUMBER(SEARCH('[1]Lookup for use classification'!$B$3,B2085)),'[1]Lookup for use classification'!$A$3,IF(OR(ISNUMBER(SEARCH('[1]Lookup for use classification'!$B$4,B2085)),ISNUMBER(SEARCH('[1]Lookup for use classification'!$C$4,B2085)),ISNUMBER(SEARCH('[1]Lookup for use classification'!$D$4,B2085)),ISNUMBER(SEARCH('[1]Lookup for use classification'!$E$4,B2085))),'[1]Lookup for use classification'!$A$4,IF(OR(ISNUMBER(SEARCH('[1]Lookup for use classification'!$B$5,B2085)),ISNUMBER(SEARCH('[1]Lookup for use classification'!$C$5,B2085)),ISNUMBER(SEARCH('[1]Lookup for use classification'!$D$5,B2085))),'[1]Lookup for use classification'!$A$5,IF(OR(ISNUMBER(SEARCH('[1]Lookup for use classification'!$B$7,B2085)),ISNUMBER(SEARCH('[1]Lookup for use classification'!$C$7,B2085)),ISNUMBER(SEARCH('[1]Lookup for use classification'!$D$7,B2085))),'[1]Lookup for use classification'!$A$7,IF(OR(ISNUMBER(SEARCH('[1]Lookup for use classification'!$B$9,B2085)),ISNUMBER(SEARCH('[1]Lookup for use classification'!$C$9,B2085)),ISNUMBER(SEARCH('[1]Lookup for use classification'!$D$9,B2085)),ISNUMBER(SEARCH('[1]Lookup for use classification'!$E$9,B2085)),ISNUMBER(SEARCH('[1]Lookup for use classification'!$F$9,B2085)),ISNUMBER(SEARCH('[1]Lookup for use classification'!$G$9,B2085)),ISNUMBER(SEARCH('[1]Lookup for use classification'!$H$9,B2085)),ISNUMBER(SEARCH('[1]Lookup for use classification'!$I$9,B2085)),ISNUMBER(SEARCH('[1]Lookup for use classification'!$J$9,B2085)),ISNUMBER(SEARCH('[1]Lookup for use classification'!$K$9,B2085))),'[1]Lookup for use classification'!$A$9,IF(OR(ISNUMBER(SEARCH('[1]Lookup for use classification'!$B$10,B2085)),ISNUMBER(SEARCH('[1]Lookup for use classification'!$C$10,B2085)),ISNUMBER(SEARCH('[1]Lookup for use classification'!$D$10,B2085)),ISNUMBER(SEARCH('[1]Lookup for use classification'!$E$10,B2085)),ISNUMBER(SEARCH('[1]Lookup for use classification'!$F$10,B2085)),ISNUMBER(SEARCH('[1]Lookup for use classification'!$G$10,B2085))),'[1]Lookup for use classification'!$A$10,IF(OR(ISNUMBER(SEARCH('[1]Lookup for use classification'!$B$11,B2085)),ISNUMBER(SEARCH('[1]Lookup for use classification'!$C$11,B2085))),'[1]Lookup for use classification'!$A$11,IF(OR(ISNUMBER(SEARCH('[1]Lookup for use classification'!$B$12,B2085)),ISNUMBER(SEARCH('[1]Lookup for use classification'!$C$12,B2085))),'[1]Lookup for use classification'!$A$12,IF(OR(ISNUMBER(SEARCH('[1]Lookup for use classification'!$B$13,B2085)),ISNUMBER(SEARCH('[1]Lookup for use classification'!$C$13,B2085)),ISNUMBER(SEARCH('[1]Lookup for use classification'!$D$13,B2085)),,ISNUMBER(SEARCH('[1]Lookup for use classification'!$C$13,B2085)),ISNUMBER(SEARCH('[1]Lookup for use classification'!$E$13,B2085))),'[1]Lookup for use classification'!$A$13,IF(OR(ISNUMBER(SEARCH('[1]Lookup for use classification'!$B$14,B2085)),ISNUMBER(SEARCH('[1]Lookup for use classification'!$C$14,B2085))),'[1]Lookup for use classification'!$A$14,"Other"))))))))))))</f>
        <v>Other</v>
      </c>
      <c r="D2085" s="18">
        <v>96</v>
      </c>
      <c r="E2085" s="19" t="s">
        <v>1144</v>
      </c>
      <c r="F2085" s="19" t="s">
        <v>1144</v>
      </c>
    </row>
    <row r="2086" spans="1:6">
      <c r="A2086" s="16" t="s">
        <v>1146</v>
      </c>
      <c r="B2086" s="17" t="s">
        <v>832</v>
      </c>
      <c r="C2086" s="133" t="str">
        <f>IF(OR(ISNUMBER(SEARCH('[1]Lookup for use classification'!$B$1,B2086)),ISNUMBER(SEARCH('[1]Lookup for use classification'!$C$1,B2086)),ISNUMBER(SEARCH('[1]Lookup for use classification'!$D$1,B2086)),ISNUMBER(SEARCH('[1]Lookup for use classification'!$E$1,B2086))),'[1]Lookup for use classification'!$A$1,IF(ISNUMBER(SEARCH('[1]Lookup for use classification'!$B$2,B2086)),'[1]Lookup for use classification'!$A$2,IF(ISNUMBER(SEARCH('[1]Lookup for use classification'!$B$3,B2086)),'[1]Lookup for use classification'!$A$3,IF(OR(ISNUMBER(SEARCH('[1]Lookup for use classification'!$B$4,B2086)),ISNUMBER(SEARCH('[1]Lookup for use classification'!$C$4,B2086)),ISNUMBER(SEARCH('[1]Lookup for use classification'!$D$4,B2086)),ISNUMBER(SEARCH('[1]Lookup for use classification'!$E$4,B2086))),'[1]Lookup for use classification'!$A$4,IF(OR(ISNUMBER(SEARCH('[1]Lookup for use classification'!$B$5,B2086)),ISNUMBER(SEARCH('[1]Lookup for use classification'!$C$5,B2086)),ISNUMBER(SEARCH('[1]Lookup for use classification'!$D$5,B2086))),'[1]Lookup for use classification'!$A$5,IF(OR(ISNUMBER(SEARCH('[1]Lookup for use classification'!$B$7,B2086)),ISNUMBER(SEARCH('[1]Lookup for use classification'!$C$7,B2086)),ISNUMBER(SEARCH('[1]Lookup for use classification'!$D$7,B2086))),'[1]Lookup for use classification'!$A$7,IF(OR(ISNUMBER(SEARCH('[1]Lookup for use classification'!$B$9,B2086)),ISNUMBER(SEARCH('[1]Lookup for use classification'!$C$9,B2086)),ISNUMBER(SEARCH('[1]Lookup for use classification'!$D$9,B2086)),ISNUMBER(SEARCH('[1]Lookup for use classification'!$E$9,B2086)),ISNUMBER(SEARCH('[1]Lookup for use classification'!$F$9,B2086)),ISNUMBER(SEARCH('[1]Lookup for use classification'!$G$9,B2086)),ISNUMBER(SEARCH('[1]Lookup for use classification'!$H$9,B2086)),ISNUMBER(SEARCH('[1]Lookup for use classification'!$I$9,B2086)),ISNUMBER(SEARCH('[1]Lookup for use classification'!$J$9,B2086)),ISNUMBER(SEARCH('[1]Lookup for use classification'!$K$9,B2086))),'[1]Lookup for use classification'!$A$9,IF(OR(ISNUMBER(SEARCH('[1]Lookup for use classification'!$B$10,B2086)),ISNUMBER(SEARCH('[1]Lookup for use classification'!$C$10,B2086)),ISNUMBER(SEARCH('[1]Lookup for use classification'!$D$10,B2086)),ISNUMBER(SEARCH('[1]Lookup for use classification'!$E$10,B2086)),ISNUMBER(SEARCH('[1]Lookup for use classification'!$F$10,B2086)),ISNUMBER(SEARCH('[1]Lookup for use classification'!$G$10,B2086))),'[1]Lookup for use classification'!$A$10,IF(OR(ISNUMBER(SEARCH('[1]Lookup for use classification'!$B$11,B2086)),ISNUMBER(SEARCH('[1]Lookup for use classification'!$C$11,B2086))),'[1]Lookup for use classification'!$A$11,IF(OR(ISNUMBER(SEARCH('[1]Lookup for use classification'!$B$12,B2086)),ISNUMBER(SEARCH('[1]Lookup for use classification'!$C$12,B2086))),'[1]Lookup for use classification'!$A$12,IF(OR(ISNUMBER(SEARCH('[1]Lookup for use classification'!$B$13,B2086)),ISNUMBER(SEARCH('[1]Lookup for use classification'!$C$13,B2086)),ISNUMBER(SEARCH('[1]Lookup for use classification'!$D$13,B2086)),,ISNUMBER(SEARCH('[1]Lookup for use classification'!$C$13,B2086)),ISNUMBER(SEARCH('[1]Lookup for use classification'!$E$13,B2086))),'[1]Lookup for use classification'!$A$13,IF(OR(ISNUMBER(SEARCH('[1]Lookup for use classification'!$B$14,B2086)),ISNUMBER(SEARCH('[1]Lookup for use classification'!$C$14,B2086))),'[1]Lookup for use classification'!$A$14,"Other"))))))))))))</f>
        <v>Warehousing</v>
      </c>
      <c r="D2086" s="18">
        <v>1200</v>
      </c>
      <c r="E2086" s="19" t="s">
        <v>1144</v>
      </c>
      <c r="F2086" s="19" t="s">
        <v>1144</v>
      </c>
    </row>
    <row r="2087" spans="1:6">
      <c r="A2087" s="16" t="s">
        <v>1146</v>
      </c>
      <c r="B2087" s="17" t="s">
        <v>147</v>
      </c>
      <c r="C2087" s="133" t="str">
        <f>IF(OR(ISNUMBER(SEARCH('[1]Lookup for use classification'!$B$1,B2087)),ISNUMBER(SEARCH('[1]Lookup for use classification'!$C$1,B2087)),ISNUMBER(SEARCH('[1]Lookup for use classification'!$D$1,B2087)),ISNUMBER(SEARCH('[1]Lookup for use classification'!$E$1,B2087))),'[1]Lookup for use classification'!$A$1,IF(ISNUMBER(SEARCH('[1]Lookup for use classification'!$B$2,B2087)),'[1]Lookup for use classification'!$A$2,IF(ISNUMBER(SEARCH('[1]Lookup for use classification'!$B$3,B2087)),'[1]Lookup for use classification'!$A$3,IF(OR(ISNUMBER(SEARCH('[1]Lookup for use classification'!$B$4,B2087)),ISNUMBER(SEARCH('[1]Lookup for use classification'!$C$4,B2087)),ISNUMBER(SEARCH('[1]Lookup for use classification'!$D$4,B2087)),ISNUMBER(SEARCH('[1]Lookup for use classification'!$E$4,B2087))),'[1]Lookup for use classification'!$A$4,IF(OR(ISNUMBER(SEARCH('[1]Lookup for use classification'!$B$5,B2087)),ISNUMBER(SEARCH('[1]Lookup for use classification'!$C$5,B2087)),ISNUMBER(SEARCH('[1]Lookup for use classification'!$D$5,B2087))),'[1]Lookup for use classification'!$A$5,IF(OR(ISNUMBER(SEARCH('[1]Lookup for use classification'!$B$7,B2087)),ISNUMBER(SEARCH('[1]Lookup for use classification'!$C$7,B2087)),ISNUMBER(SEARCH('[1]Lookup for use classification'!$D$7,B2087))),'[1]Lookup for use classification'!$A$7,IF(OR(ISNUMBER(SEARCH('[1]Lookup for use classification'!$B$9,B2087)),ISNUMBER(SEARCH('[1]Lookup for use classification'!$C$9,B2087)),ISNUMBER(SEARCH('[1]Lookup for use classification'!$D$9,B2087)),ISNUMBER(SEARCH('[1]Lookup for use classification'!$E$9,B2087)),ISNUMBER(SEARCH('[1]Lookup for use classification'!$F$9,B2087)),ISNUMBER(SEARCH('[1]Lookup for use classification'!$G$9,B2087)),ISNUMBER(SEARCH('[1]Lookup for use classification'!$H$9,B2087)),ISNUMBER(SEARCH('[1]Lookup for use classification'!$I$9,B2087)),ISNUMBER(SEARCH('[1]Lookup for use classification'!$J$9,B2087)),ISNUMBER(SEARCH('[1]Lookup for use classification'!$K$9,B2087))),'[1]Lookup for use classification'!$A$9,IF(OR(ISNUMBER(SEARCH('[1]Lookup for use classification'!$B$10,B2087)),ISNUMBER(SEARCH('[1]Lookup for use classification'!$C$10,B2087)),ISNUMBER(SEARCH('[1]Lookup for use classification'!$D$10,B2087)),ISNUMBER(SEARCH('[1]Lookup for use classification'!$E$10,B2087)),ISNUMBER(SEARCH('[1]Lookup for use classification'!$F$10,B2087)),ISNUMBER(SEARCH('[1]Lookup for use classification'!$G$10,B2087))),'[1]Lookup for use classification'!$A$10,IF(OR(ISNUMBER(SEARCH('[1]Lookup for use classification'!$B$11,B2087)),ISNUMBER(SEARCH('[1]Lookup for use classification'!$C$11,B2087))),'[1]Lookup for use classification'!$A$11,IF(OR(ISNUMBER(SEARCH('[1]Lookup for use classification'!$B$12,B2087)),ISNUMBER(SEARCH('[1]Lookup for use classification'!$C$12,B2087))),'[1]Lookup for use classification'!$A$12,IF(OR(ISNUMBER(SEARCH('[1]Lookup for use classification'!$B$13,B2087)),ISNUMBER(SEARCH('[1]Lookup for use classification'!$C$13,B2087)),ISNUMBER(SEARCH('[1]Lookup for use classification'!$D$13,B2087)),,ISNUMBER(SEARCH('[1]Lookup for use classification'!$C$13,B2087)),ISNUMBER(SEARCH('[1]Lookup for use classification'!$E$13,B2087))),'[1]Lookup for use classification'!$A$13,IF(OR(ISNUMBER(SEARCH('[1]Lookup for use classification'!$B$14,B2087)),ISNUMBER(SEARCH('[1]Lookup for use classification'!$C$14,B2087))),'[1]Lookup for use classification'!$A$14,"Other"))))))))))))</f>
        <v>Health Care - Hospitals</v>
      </c>
      <c r="D2087" s="18">
        <v>672</v>
      </c>
      <c r="E2087" s="19" t="s">
        <v>1144</v>
      </c>
      <c r="F2087" s="19" t="s">
        <v>1144</v>
      </c>
    </row>
    <row r="2088" spans="1:6">
      <c r="A2088" s="16" t="s">
        <v>1146</v>
      </c>
      <c r="B2088" s="17" t="s">
        <v>286</v>
      </c>
      <c r="C2088" s="133" t="str">
        <f>IF(OR(ISNUMBER(SEARCH('[1]Lookup for use classification'!$B$1,B2088)),ISNUMBER(SEARCH('[1]Lookup for use classification'!$C$1,B2088)),ISNUMBER(SEARCH('[1]Lookup for use classification'!$D$1,B2088)),ISNUMBER(SEARCH('[1]Lookup for use classification'!$E$1,B2088))),'[1]Lookup for use classification'!$A$1,IF(ISNUMBER(SEARCH('[1]Lookup for use classification'!$B$2,B2088)),'[1]Lookup for use classification'!$A$2,IF(ISNUMBER(SEARCH('[1]Lookup for use classification'!$B$3,B2088)),'[1]Lookup for use classification'!$A$3,IF(OR(ISNUMBER(SEARCH('[1]Lookup for use classification'!$B$4,B2088)),ISNUMBER(SEARCH('[1]Lookup for use classification'!$C$4,B2088)),ISNUMBER(SEARCH('[1]Lookup for use classification'!$D$4,B2088)),ISNUMBER(SEARCH('[1]Lookup for use classification'!$E$4,B2088))),'[1]Lookup for use classification'!$A$4,IF(OR(ISNUMBER(SEARCH('[1]Lookup for use classification'!$B$5,B2088)),ISNUMBER(SEARCH('[1]Lookup for use classification'!$C$5,B2088)),ISNUMBER(SEARCH('[1]Lookup for use classification'!$D$5,B2088))),'[1]Lookup for use classification'!$A$5,IF(OR(ISNUMBER(SEARCH('[1]Lookup for use classification'!$B$7,B2088)),ISNUMBER(SEARCH('[1]Lookup for use classification'!$C$7,B2088)),ISNUMBER(SEARCH('[1]Lookup for use classification'!$D$7,B2088))),'[1]Lookup for use classification'!$A$7,IF(OR(ISNUMBER(SEARCH('[1]Lookup for use classification'!$B$9,B2088)),ISNUMBER(SEARCH('[1]Lookup for use classification'!$C$9,B2088)),ISNUMBER(SEARCH('[1]Lookup for use classification'!$D$9,B2088)),ISNUMBER(SEARCH('[1]Lookup for use classification'!$E$9,B2088)),ISNUMBER(SEARCH('[1]Lookup for use classification'!$F$9,B2088)),ISNUMBER(SEARCH('[1]Lookup for use classification'!$G$9,B2088)),ISNUMBER(SEARCH('[1]Lookup for use classification'!$H$9,B2088)),ISNUMBER(SEARCH('[1]Lookup for use classification'!$I$9,B2088)),ISNUMBER(SEARCH('[1]Lookup for use classification'!$J$9,B2088)),ISNUMBER(SEARCH('[1]Lookup for use classification'!$K$9,B2088))),'[1]Lookup for use classification'!$A$9,IF(OR(ISNUMBER(SEARCH('[1]Lookup for use classification'!$B$10,B2088)),ISNUMBER(SEARCH('[1]Lookup for use classification'!$C$10,B2088)),ISNUMBER(SEARCH('[1]Lookup for use classification'!$D$10,B2088)),ISNUMBER(SEARCH('[1]Lookup for use classification'!$E$10,B2088)),ISNUMBER(SEARCH('[1]Lookup for use classification'!$F$10,B2088)),ISNUMBER(SEARCH('[1]Lookup for use classification'!$G$10,B2088))),'[1]Lookup for use classification'!$A$10,IF(OR(ISNUMBER(SEARCH('[1]Lookup for use classification'!$B$11,B2088)),ISNUMBER(SEARCH('[1]Lookup for use classification'!$C$11,B2088))),'[1]Lookup for use classification'!$A$11,IF(OR(ISNUMBER(SEARCH('[1]Lookup for use classification'!$B$12,B2088)),ISNUMBER(SEARCH('[1]Lookup for use classification'!$C$12,B2088))),'[1]Lookup for use classification'!$A$12,IF(OR(ISNUMBER(SEARCH('[1]Lookup for use classification'!$B$13,B2088)),ISNUMBER(SEARCH('[1]Lookup for use classification'!$C$13,B2088)),ISNUMBER(SEARCH('[1]Lookup for use classification'!$D$13,B2088)),,ISNUMBER(SEARCH('[1]Lookup for use classification'!$C$13,B2088)),ISNUMBER(SEARCH('[1]Lookup for use classification'!$E$13,B2088))),'[1]Lookup for use classification'!$A$13,IF(OR(ISNUMBER(SEARCH('[1]Lookup for use classification'!$B$14,B2088)),ISNUMBER(SEARCH('[1]Lookup for use classification'!$C$14,B2088))),'[1]Lookup for use classification'!$A$14,"Other"))))))))))))</f>
        <v>Public Assembly</v>
      </c>
      <c r="D2088" s="18">
        <v>1020</v>
      </c>
      <c r="E2088" s="19" t="s">
        <v>1144</v>
      </c>
      <c r="F2088" s="19" t="s">
        <v>1144</v>
      </c>
    </row>
    <row r="2089" spans="1:6">
      <c r="A2089" s="16" t="s">
        <v>1146</v>
      </c>
      <c r="B2089" s="17" t="s">
        <v>184</v>
      </c>
      <c r="C2089" s="133" t="str">
        <f>IF(OR(ISNUMBER(SEARCH('[1]Lookup for use classification'!$B$1,B2089)),ISNUMBER(SEARCH('[1]Lookup for use classification'!$C$1,B2089)),ISNUMBER(SEARCH('[1]Lookup for use classification'!$D$1,B2089)),ISNUMBER(SEARCH('[1]Lookup for use classification'!$E$1,B2089))),'[1]Lookup for use classification'!$A$1,IF(ISNUMBER(SEARCH('[1]Lookup for use classification'!$B$2,B2089)),'[1]Lookup for use classification'!$A$2,IF(ISNUMBER(SEARCH('[1]Lookup for use classification'!$B$3,B2089)),'[1]Lookup for use classification'!$A$3,IF(OR(ISNUMBER(SEARCH('[1]Lookup for use classification'!$B$4,B2089)),ISNUMBER(SEARCH('[1]Lookup for use classification'!$C$4,B2089)),ISNUMBER(SEARCH('[1]Lookup for use classification'!$D$4,B2089)),ISNUMBER(SEARCH('[1]Lookup for use classification'!$E$4,B2089))),'[1]Lookup for use classification'!$A$4,IF(OR(ISNUMBER(SEARCH('[1]Lookup for use classification'!$B$5,B2089)),ISNUMBER(SEARCH('[1]Lookup for use classification'!$C$5,B2089)),ISNUMBER(SEARCH('[1]Lookup for use classification'!$D$5,B2089))),'[1]Lookup for use classification'!$A$5,IF(OR(ISNUMBER(SEARCH('[1]Lookup for use classification'!$B$7,B2089)),ISNUMBER(SEARCH('[1]Lookup for use classification'!$C$7,B2089)),ISNUMBER(SEARCH('[1]Lookup for use classification'!$D$7,B2089))),'[1]Lookup for use classification'!$A$7,IF(OR(ISNUMBER(SEARCH('[1]Lookup for use classification'!$B$9,B2089)),ISNUMBER(SEARCH('[1]Lookup for use classification'!$C$9,B2089)),ISNUMBER(SEARCH('[1]Lookup for use classification'!$D$9,B2089)),ISNUMBER(SEARCH('[1]Lookup for use classification'!$E$9,B2089)),ISNUMBER(SEARCH('[1]Lookup for use classification'!$F$9,B2089)),ISNUMBER(SEARCH('[1]Lookup for use classification'!$G$9,B2089)),ISNUMBER(SEARCH('[1]Lookup for use classification'!$H$9,B2089)),ISNUMBER(SEARCH('[1]Lookup for use classification'!$I$9,B2089)),ISNUMBER(SEARCH('[1]Lookup for use classification'!$J$9,B2089)),ISNUMBER(SEARCH('[1]Lookup for use classification'!$K$9,B2089))),'[1]Lookup for use classification'!$A$9,IF(OR(ISNUMBER(SEARCH('[1]Lookup for use classification'!$B$10,B2089)),ISNUMBER(SEARCH('[1]Lookup for use classification'!$C$10,B2089)),ISNUMBER(SEARCH('[1]Lookup for use classification'!$D$10,B2089)),ISNUMBER(SEARCH('[1]Lookup for use classification'!$E$10,B2089)),ISNUMBER(SEARCH('[1]Lookup for use classification'!$F$10,B2089)),ISNUMBER(SEARCH('[1]Lookup for use classification'!$G$10,B2089))),'[1]Lookup for use classification'!$A$10,IF(OR(ISNUMBER(SEARCH('[1]Lookup for use classification'!$B$11,B2089)),ISNUMBER(SEARCH('[1]Lookup for use classification'!$C$11,B2089))),'[1]Lookup for use classification'!$A$11,IF(OR(ISNUMBER(SEARCH('[1]Lookup for use classification'!$B$12,B2089)),ISNUMBER(SEARCH('[1]Lookup for use classification'!$C$12,B2089))),'[1]Lookup for use classification'!$A$12,IF(OR(ISNUMBER(SEARCH('[1]Lookup for use classification'!$B$13,B2089)),ISNUMBER(SEARCH('[1]Lookup for use classification'!$C$13,B2089)),ISNUMBER(SEARCH('[1]Lookup for use classification'!$D$13,B2089)),,ISNUMBER(SEARCH('[1]Lookup for use classification'!$C$13,B2089)),ISNUMBER(SEARCH('[1]Lookup for use classification'!$E$13,B2089))),'[1]Lookup for use classification'!$A$13,IF(OR(ISNUMBER(SEARCH('[1]Lookup for use classification'!$B$14,B2089)),ISNUMBER(SEARCH('[1]Lookup for use classification'!$C$14,B2089))),'[1]Lookup for use classification'!$A$14,"Other"))))))))))))</f>
        <v>Other</v>
      </c>
      <c r="D2089" s="18">
        <v>6000</v>
      </c>
      <c r="E2089" s="19" t="s">
        <v>1144</v>
      </c>
      <c r="F2089" s="19" t="s">
        <v>1144</v>
      </c>
    </row>
    <row r="2090" spans="1:6">
      <c r="A2090" s="16" t="s">
        <v>1146</v>
      </c>
      <c r="B2090" s="17" t="s">
        <v>1145</v>
      </c>
      <c r="C2090" s="133" t="str">
        <f>IF(OR(ISNUMBER(SEARCH('[1]Lookup for use classification'!$B$1,B2090)),ISNUMBER(SEARCH('[1]Lookup for use classification'!$C$1,B2090)),ISNUMBER(SEARCH('[1]Lookup for use classification'!$D$1,B2090)),ISNUMBER(SEARCH('[1]Lookup for use classification'!$E$1,B2090))),'[1]Lookup for use classification'!$A$1,IF(ISNUMBER(SEARCH('[1]Lookup for use classification'!$B$2,B2090)),'[1]Lookup for use classification'!$A$2,IF(ISNUMBER(SEARCH('[1]Lookup for use classification'!$B$3,B2090)),'[1]Lookup for use classification'!$A$3,IF(OR(ISNUMBER(SEARCH('[1]Lookup for use classification'!$B$4,B2090)),ISNUMBER(SEARCH('[1]Lookup for use classification'!$C$4,B2090)),ISNUMBER(SEARCH('[1]Lookup for use classification'!$D$4,B2090)),ISNUMBER(SEARCH('[1]Lookup for use classification'!$E$4,B2090))),'[1]Lookup for use classification'!$A$4,IF(OR(ISNUMBER(SEARCH('[1]Lookup for use classification'!$B$5,B2090)),ISNUMBER(SEARCH('[1]Lookup for use classification'!$C$5,B2090)),ISNUMBER(SEARCH('[1]Lookup for use classification'!$D$5,B2090))),'[1]Lookup for use classification'!$A$5,IF(OR(ISNUMBER(SEARCH('[1]Lookup for use classification'!$B$7,B2090)),ISNUMBER(SEARCH('[1]Lookup for use classification'!$C$7,B2090)),ISNUMBER(SEARCH('[1]Lookup for use classification'!$D$7,B2090))),'[1]Lookup for use classification'!$A$7,IF(OR(ISNUMBER(SEARCH('[1]Lookup for use classification'!$B$9,B2090)),ISNUMBER(SEARCH('[1]Lookup for use classification'!$C$9,B2090)),ISNUMBER(SEARCH('[1]Lookup for use classification'!$D$9,B2090)),ISNUMBER(SEARCH('[1]Lookup for use classification'!$E$9,B2090)),ISNUMBER(SEARCH('[1]Lookup for use classification'!$F$9,B2090)),ISNUMBER(SEARCH('[1]Lookup for use classification'!$G$9,B2090)),ISNUMBER(SEARCH('[1]Lookup for use classification'!$H$9,B2090)),ISNUMBER(SEARCH('[1]Lookup for use classification'!$I$9,B2090)),ISNUMBER(SEARCH('[1]Lookup for use classification'!$J$9,B2090)),ISNUMBER(SEARCH('[1]Lookup for use classification'!$K$9,B2090))),'[1]Lookup for use classification'!$A$9,IF(OR(ISNUMBER(SEARCH('[1]Lookup for use classification'!$B$10,B2090)),ISNUMBER(SEARCH('[1]Lookup for use classification'!$C$10,B2090)),ISNUMBER(SEARCH('[1]Lookup for use classification'!$D$10,B2090)),ISNUMBER(SEARCH('[1]Lookup for use classification'!$E$10,B2090)),ISNUMBER(SEARCH('[1]Lookup for use classification'!$F$10,B2090)),ISNUMBER(SEARCH('[1]Lookup for use classification'!$G$10,B2090))),'[1]Lookup for use classification'!$A$10,IF(OR(ISNUMBER(SEARCH('[1]Lookup for use classification'!$B$11,B2090)),ISNUMBER(SEARCH('[1]Lookup for use classification'!$C$11,B2090))),'[1]Lookup for use classification'!$A$11,IF(OR(ISNUMBER(SEARCH('[1]Lookup for use classification'!$B$12,B2090)),ISNUMBER(SEARCH('[1]Lookup for use classification'!$C$12,B2090))),'[1]Lookup for use classification'!$A$12,IF(OR(ISNUMBER(SEARCH('[1]Lookup for use classification'!$B$13,B2090)),ISNUMBER(SEARCH('[1]Lookup for use classification'!$C$13,B2090)),ISNUMBER(SEARCH('[1]Lookup for use classification'!$D$13,B2090)),,ISNUMBER(SEARCH('[1]Lookup for use classification'!$C$13,B2090)),ISNUMBER(SEARCH('[1]Lookup for use classification'!$E$13,B2090))),'[1]Lookup for use classification'!$A$13,IF(OR(ISNUMBER(SEARCH('[1]Lookup for use classification'!$B$14,B2090)),ISNUMBER(SEARCH('[1]Lookup for use classification'!$C$14,B2090))),'[1]Lookup for use classification'!$A$14,"Other"))))))))))))</f>
        <v>Education - K - 12</v>
      </c>
      <c r="D2090" s="18">
        <v>7200</v>
      </c>
      <c r="E2090" s="19"/>
      <c r="F2090" s="19"/>
    </row>
    <row r="2091" spans="1:6">
      <c r="A2091" s="16" t="s">
        <v>1146</v>
      </c>
      <c r="B2091" s="17" t="s">
        <v>37</v>
      </c>
      <c r="C2091" s="133" t="str">
        <f>IF(OR(ISNUMBER(SEARCH('[1]Lookup for use classification'!$B$1,B2091)),ISNUMBER(SEARCH('[1]Lookup for use classification'!$C$1,B2091)),ISNUMBER(SEARCH('[1]Lookup for use classification'!$D$1,B2091)),ISNUMBER(SEARCH('[1]Lookup for use classification'!$E$1,B2091))),'[1]Lookup for use classification'!$A$1,IF(ISNUMBER(SEARCH('[1]Lookup for use classification'!$B$2,B2091)),'[1]Lookup for use classification'!$A$2,IF(ISNUMBER(SEARCH('[1]Lookup for use classification'!$B$3,B2091)),'[1]Lookup for use classification'!$A$3,IF(OR(ISNUMBER(SEARCH('[1]Lookup for use classification'!$B$4,B2091)),ISNUMBER(SEARCH('[1]Lookup for use classification'!$C$4,B2091)),ISNUMBER(SEARCH('[1]Lookup for use classification'!$D$4,B2091)),ISNUMBER(SEARCH('[1]Lookup for use classification'!$E$4,B2091))),'[1]Lookup for use classification'!$A$4,IF(OR(ISNUMBER(SEARCH('[1]Lookup for use classification'!$B$5,B2091)),ISNUMBER(SEARCH('[1]Lookup for use classification'!$C$5,B2091)),ISNUMBER(SEARCH('[1]Lookup for use classification'!$D$5,B2091))),'[1]Lookup for use classification'!$A$5,IF(OR(ISNUMBER(SEARCH('[1]Lookup for use classification'!$B$7,B2091)),ISNUMBER(SEARCH('[1]Lookup for use classification'!$C$7,B2091)),ISNUMBER(SEARCH('[1]Lookup for use classification'!$D$7,B2091))),'[1]Lookup for use classification'!$A$7,IF(OR(ISNUMBER(SEARCH('[1]Lookup for use classification'!$B$9,B2091)),ISNUMBER(SEARCH('[1]Lookup for use classification'!$C$9,B2091)),ISNUMBER(SEARCH('[1]Lookup for use classification'!$D$9,B2091)),ISNUMBER(SEARCH('[1]Lookup for use classification'!$E$9,B2091)),ISNUMBER(SEARCH('[1]Lookup for use classification'!$F$9,B2091)),ISNUMBER(SEARCH('[1]Lookup for use classification'!$G$9,B2091)),ISNUMBER(SEARCH('[1]Lookup for use classification'!$H$9,B2091)),ISNUMBER(SEARCH('[1]Lookup for use classification'!$I$9,B2091)),ISNUMBER(SEARCH('[1]Lookup for use classification'!$J$9,B2091)),ISNUMBER(SEARCH('[1]Lookup for use classification'!$K$9,B2091))),'[1]Lookup for use classification'!$A$9,IF(OR(ISNUMBER(SEARCH('[1]Lookup for use classification'!$B$10,B2091)),ISNUMBER(SEARCH('[1]Lookup for use classification'!$C$10,B2091)),ISNUMBER(SEARCH('[1]Lookup for use classification'!$D$10,B2091)),ISNUMBER(SEARCH('[1]Lookup for use classification'!$E$10,B2091)),ISNUMBER(SEARCH('[1]Lookup for use classification'!$F$10,B2091)),ISNUMBER(SEARCH('[1]Lookup for use classification'!$G$10,B2091))),'[1]Lookup for use classification'!$A$10,IF(OR(ISNUMBER(SEARCH('[1]Lookup for use classification'!$B$11,B2091)),ISNUMBER(SEARCH('[1]Lookup for use classification'!$C$11,B2091))),'[1]Lookup for use classification'!$A$11,IF(OR(ISNUMBER(SEARCH('[1]Lookup for use classification'!$B$12,B2091)),ISNUMBER(SEARCH('[1]Lookup for use classification'!$C$12,B2091))),'[1]Lookup for use classification'!$A$12,IF(OR(ISNUMBER(SEARCH('[1]Lookup for use classification'!$B$13,B2091)),ISNUMBER(SEARCH('[1]Lookup for use classification'!$C$13,B2091)),ISNUMBER(SEARCH('[1]Lookup for use classification'!$D$13,B2091)),,ISNUMBER(SEARCH('[1]Lookup for use classification'!$C$13,B2091)),ISNUMBER(SEARCH('[1]Lookup for use classification'!$E$13,B2091))),'[1]Lookup for use classification'!$A$13,IF(OR(ISNUMBER(SEARCH('[1]Lookup for use classification'!$B$14,B2091)),ISNUMBER(SEARCH('[1]Lookup for use classification'!$C$14,B2091))),'[1]Lookup for use classification'!$A$14,"Other"))))))))))))</f>
        <v>Office</v>
      </c>
      <c r="D2091" s="18">
        <v>1020</v>
      </c>
      <c r="E2091" s="19" t="s">
        <v>1144</v>
      </c>
      <c r="F2091" s="19" t="s">
        <v>1144</v>
      </c>
    </row>
    <row r="2092" spans="1:6">
      <c r="A2092" s="16" t="s">
        <v>1146</v>
      </c>
      <c r="B2092" s="17" t="s">
        <v>153</v>
      </c>
      <c r="C2092" s="133" t="str">
        <f>IF(OR(ISNUMBER(SEARCH('[1]Lookup for use classification'!$B$1,B2092)),ISNUMBER(SEARCH('[1]Lookup for use classification'!$C$1,B2092)),ISNUMBER(SEARCH('[1]Lookup for use classification'!$D$1,B2092)),ISNUMBER(SEARCH('[1]Lookup for use classification'!$E$1,B2092))),'[1]Lookup for use classification'!$A$1,IF(ISNUMBER(SEARCH('[1]Lookup for use classification'!$B$2,B2092)),'[1]Lookup for use classification'!$A$2,IF(ISNUMBER(SEARCH('[1]Lookup for use classification'!$B$3,B2092)),'[1]Lookup for use classification'!$A$3,IF(OR(ISNUMBER(SEARCH('[1]Lookup for use classification'!$B$4,B2092)),ISNUMBER(SEARCH('[1]Lookup for use classification'!$C$4,B2092)),ISNUMBER(SEARCH('[1]Lookup for use classification'!$D$4,B2092)),ISNUMBER(SEARCH('[1]Lookup for use classification'!$E$4,B2092))),'[1]Lookup for use classification'!$A$4,IF(OR(ISNUMBER(SEARCH('[1]Lookup for use classification'!$B$5,B2092)),ISNUMBER(SEARCH('[1]Lookup for use classification'!$C$5,B2092)),ISNUMBER(SEARCH('[1]Lookup for use classification'!$D$5,B2092))),'[1]Lookup for use classification'!$A$5,IF(OR(ISNUMBER(SEARCH('[1]Lookup for use classification'!$B$7,B2092)),ISNUMBER(SEARCH('[1]Lookup for use classification'!$C$7,B2092)),ISNUMBER(SEARCH('[1]Lookup for use classification'!$D$7,B2092))),'[1]Lookup for use classification'!$A$7,IF(OR(ISNUMBER(SEARCH('[1]Lookup for use classification'!$B$9,B2092)),ISNUMBER(SEARCH('[1]Lookup for use classification'!$C$9,B2092)),ISNUMBER(SEARCH('[1]Lookup for use classification'!$D$9,B2092)),ISNUMBER(SEARCH('[1]Lookup for use classification'!$E$9,B2092)),ISNUMBER(SEARCH('[1]Lookup for use classification'!$F$9,B2092)),ISNUMBER(SEARCH('[1]Lookup for use classification'!$G$9,B2092)),ISNUMBER(SEARCH('[1]Lookup for use classification'!$H$9,B2092)),ISNUMBER(SEARCH('[1]Lookup for use classification'!$I$9,B2092)),ISNUMBER(SEARCH('[1]Lookup for use classification'!$J$9,B2092)),ISNUMBER(SEARCH('[1]Lookup for use classification'!$K$9,B2092))),'[1]Lookup for use classification'!$A$9,IF(OR(ISNUMBER(SEARCH('[1]Lookup for use classification'!$B$10,B2092)),ISNUMBER(SEARCH('[1]Lookup for use classification'!$C$10,B2092)),ISNUMBER(SEARCH('[1]Lookup for use classification'!$D$10,B2092)),ISNUMBER(SEARCH('[1]Lookup for use classification'!$E$10,B2092)),ISNUMBER(SEARCH('[1]Lookup for use classification'!$F$10,B2092)),ISNUMBER(SEARCH('[1]Lookup for use classification'!$G$10,B2092))),'[1]Lookup for use classification'!$A$10,IF(OR(ISNUMBER(SEARCH('[1]Lookup for use classification'!$B$11,B2092)),ISNUMBER(SEARCH('[1]Lookup for use classification'!$C$11,B2092))),'[1]Lookup for use classification'!$A$11,IF(OR(ISNUMBER(SEARCH('[1]Lookup for use classification'!$B$12,B2092)),ISNUMBER(SEARCH('[1]Lookup for use classification'!$C$12,B2092))),'[1]Lookup for use classification'!$A$12,IF(OR(ISNUMBER(SEARCH('[1]Lookup for use classification'!$B$13,B2092)),ISNUMBER(SEARCH('[1]Lookup for use classification'!$C$13,B2092)),ISNUMBER(SEARCH('[1]Lookup for use classification'!$D$13,B2092)),,ISNUMBER(SEARCH('[1]Lookup for use classification'!$C$13,B2092)),ISNUMBER(SEARCH('[1]Lookup for use classification'!$E$13,B2092))),'[1]Lookup for use classification'!$A$13,IF(OR(ISNUMBER(SEARCH('[1]Lookup for use classification'!$B$14,B2092)),ISNUMBER(SEARCH('[1]Lookup for use classification'!$C$14,B2092))),'[1]Lookup for use classification'!$A$14,"Other"))))))))))))</f>
        <v>Office</v>
      </c>
      <c r="D2092" s="18">
        <v>1600</v>
      </c>
      <c r="E2092" s="19" t="s">
        <v>1144</v>
      </c>
      <c r="F2092" s="19" t="s">
        <v>1144</v>
      </c>
    </row>
    <row r="2093" spans="1:6">
      <c r="A2093" s="16" t="s">
        <v>488</v>
      </c>
      <c r="B2093" s="26" t="s">
        <v>489</v>
      </c>
      <c r="C2093" s="133" t="str">
        <f>IF(OR(ISNUMBER(SEARCH('[1]Lookup for use classification'!$B$1,B2093)),ISNUMBER(SEARCH('[1]Lookup for use classification'!$C$1,B2093)),ISNUMBER(SEARCH('[1]Lookup for use classification'!$D$1,B2093)),ISNUMBER(SEARCH('[1]Lookup for use classification'!$E$1,B2093))),'[1]Lookup for use classification'!$A$1,IF(ISNUMBER(SEARCH('[1]Lookup for use classification'!$B$2,B2093)),'[1]Lookup for use classification'!$A$2,IF(ISNUMBER(SEARCH('[1]Lookup for use classification'!$B$3,B2093)),'[1]Lookup for use classification'!$A$3,IF(OR(ISNUMBER(SEARCH('[1]Lookup for use classification'!$B$4,B2093)),ISNUMBER(SEARCH('[1]Lookup for use classification'!$C$4,B2093)),ISNUMBER(SEARCH('[1]Lookup for use classification'!$D$4,B2093)),ISNUMBER(SEARCH('[1]Lookup for use classification'!$E$4,B2093))),'[1]Lookup for use classification'!$A$4,IF(OR(ISNUMBER(SEARCH('[1]Lookup for use classification'!$B$5,B2093)),ISNUMBER(SEARCH('[1]Lookup for use classification'!$C$5,B2093)),ISNUMBER(SEARCH('[1]Lookup for use classification'!$D$5,B2093))),'[1]Lookup for use classification'!$A$5,IF(OR(ISNUMBER(SEARCH('[1]Lookup for use classification'!$B$7,B2093)),ISNUMBER(SEARCH('[1]Lookup for use classification'!$C$7,B2093)),ISNUMBER(SEARCH('[1]Lookup for use classification'!$D$7,B2093))),'[1]Lookup for use classification'!$A$7,IF(OR(ISNUMBER(SEARCH('[1]Lookup for use classification'!$B$9,B2093)),ISNUMBER(SEARCH('[1]Lookup for use classification'!$C$9,B2093)),ISNUMBER(SEARCH('[1]Lookup for use classification'!$D$9,B2093)),ISNUMBER(SEARCH('[1]Lookup for use classification'!$E$9,B2093)),ISNUMBER(SEARCH('[1]Lookup for use classification'!$F$9,B2093)),ISNUMBER(SEARCH('[1]Lookup for use classification'!$G$9,B2093)),ISNUMBER(SEARCH('[1]Lookup for use classification'!$H$9,B2093)),ISNUMBER(SEARCH('[1]Lookup for use classification'!$I$9,B2093)),ISNUMBER(SEARCH('[1]Lookup for use classification'!$J$9,B2093)),ISNUMBER(SEARCH('[1]Lookup for use classification'!$K$9,B2093))),'[1]Lookup for use classification'!$A$9,IF(OR(ISNUMBER(SEARCH('[1]Lookup for use classification'!$B$10,B2093)),ISNUMBER(SEARCH('[1]Lookup for use classification'!$C$10,B2093)),ISNUMBER(SEARCH('[1]Lookup for use classification'!$D$10,B2093)),ISNUMBER(SEARCH('[1]Lookup for use classification'!$E$10,B2093)),ISNUMBER(SEARCH('[1]Lookup for use classification'!$F$10,B2093)),ISNUMBER(SEARCH('[1]Lookup for use classification'!$G$10,B2093))),'[1]Lookup for use classification'!$A$10,IF(OR(ISNUMBER(SEARCH('[1]Lookup for use classification'!$B$11,B2093)),ISNUMBER(SEARCH('[1]Lookup for use classification'!$C$11,B2093))),'[1]Lookup for use classification'!$A$11,IF(OR(ISNUMBER(SEARCH('[1]Lookup for use classification'!$B$12,B2093)),ISNUMBER(SEARCH('[1]Lookup for use classification'!$C$12,B2093))),'[1]Lookup for use classification'!$A$12,IF(OR(ISNUMBER(SEARCH('[1]Lookup for use classification'!$B$13,B2093)),ISNUMBER(SEARCH('[1]Lookup for use classification'!$C$13,B2093)),ISNUMBER(SEARCH('[1]Lookup for use classification'!$D$13,B2093)),,ISNUMBER(SEARCH('[1]Lookup for use classification'!$C$13,B2093)),ISNUMBER(SEARCH('[1]Lookup for use classification'!$E$13,B2093))),'[1]Lookup for use classification'!$A$13,IF(OR(ISNUMBER(SEARCH('[1]Lookup for use classification'!$B$14,B2093)),ISNUMBER(SEARCH('[1]Lookup for use classification'!$C$14,B2093))),'[1]Lookup for use classification'!$A$14,"Other"))))))))))))</f>
        <v>Warehousing</v>
      </c>
      <c r="D2093" s="27"/>
      <c r="E2093" s="26"/>
      <c r="F2093" s="26"/>
    </row>
    <row r="2094" spans="1:6">
      <c r="A2094" s="16" t="s">
        <v>488</v>
      </c>
      <c r="B2094" s="30" t="s">
        <v>490</v>
      </c>
      <c r="C2094" s="133" t="str">
        <f>IF(OR(ISNUMBER(SEARCH('[1]Lookup for use classification'!$B$1,B2094)),ISNUMBER(SEARCH('[1]Lookup for use classification'!$C$1,B2094)),ISNUMBER(SEARCH('[1]Lookup for use classification'!$D$1,B2094)),ISNUMBER(SEARCH('[1]Lookup for use classification'!$E$1,B2094))),'[1]Lookup for use classification'!$A$1,IF(ISNUMBER(SEARCH('[1]Lookup for use classification'!$B$2,B2094)),'[1]Lookup for use classification'!$A$2,IF(ISNUMBER(SEARCH('[1]Lookup for use classification'!$B$3,B2094)),'[1]Lookup for use classification'!$A$3,IF(OR(ISNUMBER(SEARCH('[1]Lookup for use classification'!$B$4,B2094)),ISNUMBER(SEARCH('[1]Lookup for use classification'!$C$4,B2094)),ISNUMBER(SEARCH('[1]Lookup for use classification'!$D$4,B2094)),ISNUMBER(SEARCH('[1]Lookup for use classification'!$E$4,B2094))),'[1]Lookup for use classification'!$A$4,IF(OR(ISNUMBER(SEARCH('[1]Lookup for use classification'!$B$5,B2094)),ISNUMBER(SEARCH('[1]Lookup for use classification'!$C$5,B2094)),ISNUMBER(SEARCH('[1]Lookup for use classification'!$D$5,B2094))),'[1]Lookup for use classification'!$A$5,IF(OR(ISNUMBER(SEARCH('[1]Lookup for use classification'!$B$7,B2094)),ISNUMBER(SEARCH('[1]Lookup for use classification'!$C$7,B2094)),ISNUMBER(SEARCH('[1]Lookup for use classification'!$D$7,B2094))),'[1]Lookup for use classification'!$A$7,IF(OR(ISNUMBER(SEARCH('[1]Lookup for use classification'!$B$9,B2094)),ISNUMBER(SEARCH('[1]Lookup for use classification'!$C$9,B2094)),ISNUMBER(SEARCH('[1]Lookup for use classification'!$D$9,B2094)),ISNUMBER(SEARCH('[1]Lookup for use classification'!$E$9,B2094)),ISNUMBER(SEARCH('[1]Lookup for use classification'!$F$9,B2094)),ISNUMBER(SEARCH('[1]Lookup for use classification'!$G$9,B2094)),ISNUMBER(SEARCH('[1]Lookup for use classification'!$H$9,B2094)),ISNUMBER(SEARCH('[1]Lookup for use classification'!$I$9,B2094)),ISNUMBER(SEARCH('[1]Lookup for use classification'!$J$9,B2094)),ISNUMBER(SEARCH('[1]Lookup for use classification'!$K$9,B2094))),'[1]Lookup for use classification'!$A$9,IF(OR(ISNUMBER(SEARCH('[1]Lookup for use classification'!$B$10,B2094)),ISNUMBER(SEARCH('[1]Lookup for use classification'!$C$10,B2094)),ISNUMBER(SEARCH('[1]Lookup for use classification'!$D$10,B2094)),ISNUMBER(SEARCH('[1]Lookup for use classification'!$E$10,B2094)),ISNUMBER(SEARCH('[1]Lookup for use classification'!$F$10,B2094)),ISNUMBER(SEARCH('[1]Lookup for use classification'!$G$10,B2094))),'[1]Lookup for use classification'!$A$10,IF(OR(ISNUMBER(SEARCH('[1]Lookup for use classification'!$B$11,B2094)),ISNUMBER(SEARCH('[1]Lookup for use classification'!$C$11,B2094))),'[1]Lookup for use classification'!$A$11,IF(OR(ISNUMBER(SEARCH('[1]Lookup for use classification'!$B$12,B2094)),ISNUMBER(SEARCH('[1]Lookup for use classification'!$C$12,B2094))),'[1]Lookup for use classification'!$A$12,IF(OR(ISNUMBER(SEARCH('[1]Lookup for use classification'!$B$13,B2094)),ISNUMBER(SEARCH('[1]Lookup for use classification'!$C$13,B2094)),ISNUMBER(SEARCH('[1]Lookup for use classification'!$D$13,B2094)),,ISNUMBER(SEARCH('[1]Lookup for use classification'!$C$13,B2094)),ISNUMBER(SEARCH('[1]Lookup for use classification'!$E$13,B2094))),'[1]Lookup for use classification'!$A$13,IF(OR(ISNUMBER(SEARCH('[1]Lookup for use classification'!$B$14,B2094)),ISNUMBER(SEARCH('[1]Lookup for use classification'!$C$14,B2094))),'[1]Lookup for use classification'!$A$14,"Other"))))))))))))</f>
        <v>Warehousing</v>
      </c>
      <c r="D2094" s="46">
        <v>336</v>
      </c>
      <c r="E2094" s="30"/>
      <c r="F2094" s="30"/>
    </row>
    <row r="2095" spans="1:6">
      <c r="A2095" s="16" t="s">
        <v>488</v>
      </c>
      <c r="B2095" s="30" t="s">
        <v>491</v>
      </c>
      <c r="C2095" s="133" t="str">
        <f>IF(OR(ISNUMBER(SEARCH('[1]Lookup for use classification'!$B$1,B2095)),ISNUMBER(SEARCH('[1]Lookup for use classification'!$C$1,B2095)),ISNUMBER(SEARCH('[1]Lookup for use classification'!$D$1,B2095)),ISNUMBER(SEARCH('[1]Lookup for use classification'!$E$1,B2095))),'[1]Lookup for use classification'!$A$1,IF(ISNUMBER(SEARCH('[1]Lookup for use classification'!$B$2,B2095)),'[1]Lookup for use classification'!$A$2,IF(ISNUMBER(SEARCH('[1]Lookup for use classification'!$B$3,B2095)),'[1]Lookup for use classification'!$A$3,IF(OR(ISNUMBER(SEARCH('[1]Lookup for use classification'!$B$4,B2095)),ISNUMBER(SEARCH('[1]Lookup for use classification'!$C$4,B2095)),ISNUMBER(SEARCH('[1]Lookup for use classification'!$D$4,B2095)),ISNUMBER(SEARCH('[1]Lookup for use classification'!$E$4,B2095))),'[1]Lookup for use classification'!$A$4,IF(OR(ISNUMBER(SEARCH('[1]Lookup for use classification'!$B$5,B2095)),ISNUMBER(SEARCH('[1]Lookup for use classification'!$C$5,B2095)),ISNUMBER(SEARCH('[1]Lookup for use classification'!$D$5,B2095))),'[1]Lookup for use classification'!$A$5,IF(OR(ISNUMBER(SEARCH('[1]Lookup for use classification'!$B$7,B2095)),ISNUMBER(SEARCH('[1]Lookup for use classification'!$C$7,B2095)),ISNUMBER(SEARCH('[1]Lookup for use classification'!$D$7,B2095))),'[1]Lookup for use classification'!$A$7,IF(OR(ISNUMBER(SEARCH('[1]Lookup for use classification'!$B$9,B2095)),ISNUMBER(SEARCH('[1]Lookup for use classification'!$C$9,B2095)),ISNUMBER(SEARCH('[1]Lookup for use classification'!$D$9,B2095)),ISNUMBER(SEARCH('[1]Lookup for use classification'!$E$9,B2095)),ISNUMBER(SEARCH('[1]Lookup for use classification'!$F$9,B2095)),ISNUMBER(SEARCH('[1]Lookup for use classification'!$G$9,B2095)),ISNUMBER(SEARCH('[1]Lookup for use classification'!$H$9,B2095)),ISNUMBER(SEARCH('[1]Lookup for use classification'!$I$9,B2095)),ISNUMBER(SEARCH('[1]Lookup for use classification'!$J$9,B2095)),ISNUMBER(SEARCH('[1]Lookup for use classification'!$K$9,B2095))),'[1]Lookup for use classification'!$A$9,IF(OR(ISNUMBER(SEARCH('[1]Lookup for use classification'!$B$10,B2095)),ISNUMBER(SEARCH('[1]Lookup for use classification'!$C$10,B2095)),ISNUMBER(SEARCH('[1]Lookup for use classification'!$D$10,B2095)),ISNUMBER(SEARCH('[1]Lookup for use classification'!$E$10,B2095)),ISNUMBER(SEARCH('[1]Lookup for use classification'!$F$10,B2095)),ISNUMBER(SEARCH('[1]Lookup for use classification'!$G$10,B2095))),'[1]Lookup for use classification'!$A$10,IF(OR(ISNUMBER(SEARCH('[1]Lookup for use classification'!$B$11,B2095)),ISNUMBER(SEARCH('[1]Lookup for use classification'!$C$11,B2095))),'[1]Lookup for use classification'!$A$11,IF(OR(ISNUMBER(SEARCH('[1]Lookup for use classification'!$B$12,B2095)),ISNUMBER(SEARCH('[1]Lookup for use classification'!$C$12,B2095))),'[1]Lookup for use classification'!$A$12,IF(OR(ISNUMBER(SEARCH('[1]Lookup for use classification'!$B$13,B2095)),ISNUMBER(SEARCH('[1]Lookup for use classification'!$C$13,B2095)),ISNUMBER(SEARCH('[1]Lookup for use classification'!$D$13,B2095)),,ISNUMBER(SEARCH('[1]Lookup for use classification'!$C$13,B2095)),ISNUMBER(SEARCH('[1]Lookup for use classification'!$E$13,B2095))),'[1]Lookup for use classification'!$A$13,IF(OR(ISNUMBER(SEARCH('[1]Lookup for use classification'!$B$14,B2095)),ISNUMBER(SEARCH('[1]Lookup for use classification'!$C$14,B2095))),'[1]Lookup for use classification'!$A$14,"Other"))))))))))))</f>
        <v>Education - K - 12</v>
      </c>
      <c r="D2095" s="27"/>
      <c r="E2095" s="26"/>
      <c r="F2095" s="26"/>
    </row>
    <row r="2096" spans="1:6">
      <c r="A2096" s="16" t="s">
        <v>488</v>
      </c>
      <c r="B2096" s="26" t="s">
        <v>492</v>
      </c>
      <c r="C2096" s="133" t="str">
        <f>IF(OR(ISNUMBER(SEARCH('[1]Lookup for use classification'!$B$1,B2096)),ISNUMBER(SEARCH('[1]Lookup for use classification'!$C$1,B2096)),ISNUMBER(SEARCH('[1]Lookup for use classification'!$D$1,B2096)),ISNUMBER(SEARCH('[1]Lookup for use classification'!$E$1,B2096))),'[1]Lookup for use classification'!$A$1,IF(ISNUMBER(SEARCH('[1]Lookup for use classification'!$B$2,B2096)),'[1]Lookup for use classification'!$A$2,IF(ISNUMBER(SEARCH('[1]Lookup for use classification'!$B$3,B2096)),'[1]Lookup for use classification'!$A$3,IF(OR(ISNUMBER(SEARCH('[1]Lookup for use classification'!$B$4,B2096)),ISNUMBER(SEARCH('[1]Lookup for use classification'!$C$4,B2096)),ISNUMBER(SEARCH('[1]Lookup for use classification'!$D$4,B2096)),ISNUMBER(SEARCH('[1]Lookup for use classification'!$E$4,B2096))),'[1]Lookup for use classification'!$A$4,IF(OR(ISNUMBER(SEARCH('[1]Lookup for use classification'!$B$5,B2096)),ISNUMBER(SEARCH('[1]Lookup for use classification'!$C$5,B2096)),ISNUMBER(SEARCH('[1]Lookup for use classification'!$D$5,B2096))),'[1]Lookup for use classification'!$A$5,IF(OR(ISNUMBER(SEARCH('[1]Lookup for use classification'!$B$7,B2096)),ISNUMBER(SEARCH('[1]Lookup for use classification'!$C$7,B2096)),ISNUMBER(SEARCH('[1]Lookup for use classification'!$D$7,B2096))),'[1]Lookup for use classification'!$A$7,IF(OR(ISNUMBER(SEARCH('[1]Lookup for use classification'!$B$9,B2096)),ISNUMBER(SEARCH('[1]Lookup for use classification'!$C$9,B2096)),ISNUMBER(SEARCH('[1]Lookup for use classification'!$D$9,B2096)),ISNUMBER(SEARCH('[1]Lookup for use classification'!$E$9,B2096)),ISNUMBER(SEARCH('[1]Lookup for use classification'!$F$9,B2096)),ISNUMBER(SEARCH('[1]Lookup for use classification'!$G$9,B2096)),ISNUMBER(SEARCH('[1]Lookup for use classification'!$H$9,B2096)),ISNUMBER(SEARCH('[1]Lookup for use classification'!$I$9,B2096)),ISNUMBER(SEARCH('[1]Lookup for use classification'!$J$9,B2096)),ISNUMBER(SEARCH('[1]Lookup for use classification'!$K$9,B2096))),'[1]Lookup for use classification'!$A$9,IF(OR(ISNUMBER(SEARCH('[1]Lookup for use classification'!$B$10,B2096)),ISNUMBER(SEARCH('[1]Lookup for use classification'!$C$10,B2096)),ISNUMBER(SEARCH('[1]Lookup for use classification'!$D$10,B2096)),ISNUMBER(SEARCH('[1]Lookup for use classification'!$E$10,B2096)),ISNUMBER(SEARCH('[1]Lookup for use classification'!$F$10,B2096)),ISNUMBER(SEARCH('[1]Lookup for use classification'!$G$10,B2096))),'[1]Lookup for use classification'!$A$10,IF(OR(ISNUMBER(SEARCH('[1]Lookup for use classification'!$B$11,B2096)),ISNUMBER(SEARCH('[1]Lookup for use classification'!$C$11,B2096))),'[1]Lookup for use classification'!$A$11,IF(OR(ISNUMBER(SEARCH('[1]Lookup for use classification'!$B$12,B2096)),ISNUMBER(SEARCH('[1]Lookup for use classification'!$C$12,B2096))),'[1]Lookup for use classification'!$A$12,IF(OR(ISNUMBER(SEARCH('[1]Lookup for use classification'!$B$13,B2096)),ISNUMBER(SEARCH('[1]Lookup for use classification'!$C$13,B2096)),ISNUMBER(SEARCH('[1]Lookup for use classification'!$D$13,B2096)),,ISNUMBER(SEARCH('[1]Lookup for use classification'!$C$13,B2096)),ISNUMBER(SEARCH('[1]Lookup for use classification'!$E$13,B2096))),'[1]Lookup for use classification'!$A$13,IF(OR(ISNUMBER(SEARCH('[1]Lookup for use classification'!$B$14,B2096)),ISNUMBER(SEARCH('[1]Lookup for use classification'!$C$14,B2096))),'[1]Lookup for use classification'!$A$14,"Other"))))))))))))</f>
        <v>Other</v>
      </c>
      <c r="D2096" s="27"/>
      <c r="E2096" s="26"/>
      <c r="F2096" s="26"/>
    </row>
    <row r="2097" spans="1:6">
      <c r="A2097" s="16" t="s">
        <v>488</v>
      </c>
      <c r="B2097" s="26" t="s">
        <v>37</v>
      </c>
      <c r="C2097" s="133" t="str">
        <f>IF(OR(ISNUMBER(SEARCH('[1]Lookup for use classification'!$B$1,B2097)),ISNUMBER(SEARCH('[1]Lookup for use classification'!$C$1,B2097)),ISNUMBER(SEARCH('[1]Lookup for use classification'!$D$1,B2097)),ISNUMBER(SEARCH('[1]Lookup for use classification'!$E$1,B2097))),'[1]Lookup for use classification'!$A$1,IF(ISNUMBER(SEARCH('[1]Lookup for use classification'!$B$2,B2097)),'[1]Lookup for use classification'!$A$2,IF(ISNUMBER(SEARCH('[1]Lookup for use classification'!$B$3,B2097)),'[1]Lookup for use classification'!$A$3,IF(OR(ISNUMBER(SEARCH('[1]Lookup for use classification'!$B$4,B2097)),ISNUMBER(SEARCH('[1]Lookup for use classification'!$C$4,B2097)),ISNUMBER(SEARCH('[1]Lookup for use classification'!$D$4,B2097)),ISNUMBER(SEARCH('[1]Lookup for use classification'!$E$4,B2097))),'[1]Lookup for use classification'!$A$4,IF(OR(ISNUMBER(SEARCH('[1]Lookup for use classification'!$B$5,B2097)),ISNUMBER(SEARCH('[1]Lookup for use classification'!$C$5,B2097)),ISNUMBER(SEARCH('[1]Lookup for use classification'!$D$5,B2097))),'[1]Lookup for use classification'!$A$5,IF(OR(ISNUMBER(SEARCH('[1]Lookup for use classification'!$B$7,B2097)),ISNUMBER(SEARCH('[1]Lookup for use classification'!$C$7,B2097)),ISNUMBER(SEARCH('[1]Lookup for use classification'!$D$7,B2097))),'[1]Lookup for use classification'!$A$7,IF(OR(ISNUMBER(SEARCH('[1]Lookup for use classification'!$B$9,B2097)),ISNUMBER(SEARCH('[1]Lookup for use classification'!$C$9,B2097)),ISNUMBER(SEARCH('[1]Lookup for use classification'!$D$9,B2097)),ISNUMBER(SEARCH('[1]Lookup for use classification'!$E$9,B2097)),ISNUMBER(SEARCH('[1]Lookup for use classification'!$F$9,B2097)),ISNUMBER(SEARCH('[1]Lookup for use classification'!$G$9,B2097)),ISNUMBER(SEARCH('[1]Lookup for use classification'!$H$9,B2097)),ISNUMBER(SEARCH('[1]Lookup for use classification'!$I$9,B2097)),ISNUMBER(SEARCH('[1]Lookup for use classification'!$J$9,B2097)),ISNUMBER(SEARCH('[1]Lookup for use classification'!$K$9,B2097))),'[1]Lookup for use classification'!$A$9,IF(OR(ISNUMBER(SEARCH('[1]Lookup for use classification'!$B$10,B2097)),ISNUMBER(SEARCH('[1]Lookup for use classification'!$C$10,B2097)),ISNUMBER(SEARCH('[1]Lookup for use classification'!$D$10,B2097)),ISNUMBER(SEARCH('[1]Lookup for use classification'!$E$10,B2097)),ISNUMBER(SEARCH('[1]Lookup for use classification'!$F$10,B2097)),ISNUMBER(SEARCH('[1]Lookup for use classification'!$G$10,B2097))),'[1]Lookup for use classification'!$A$10,IF(OR(ISNUMBER(SEARCH('[1]Lookup for use classification'!$B$11,B2097)),ISNUMBER(SEARCH('[1]Lookup for use classification'!$C$11,B2097))),'[1]Lookup for use classification'!$A$11,IF(OR(ISNUMBER(SEARCH('[1]Lookup for use classification'!$B$12,B2097)),ISNUMBER(SEARCH('[1]Lookup for use classification'!$C$12,B2097))),'[1]Lookup for use classification'!$A$12,IF(OR(ISNUMBER(SEARCH('[1]Lookup for use classification'!$B$13,B2097)),ISNUMBER(SEARCH('[1]Lookup for use classification'!$C$13,B2097)),ISNUMBER(SEARCH('[1]Lookup for use classification'!$D$13,B2097)),,ISNUMBER(SEARCH('[1]Lookup for use classification'!$C$13,B2097)),ISNUMBER(SEARCH('[1]Lookup for use classification'!$E$13,B2097))),'[1]Lookup for use classification'!$A$13,IF(OR(ISNUMBER(SEARCH('[1]Lookup for use classification'!$B$14,B2097)),ISNUMBER(SEARCH('[1]Lookup for use classification'!$C$14,B2097))),'[1]Lookup for use classification'!$A$14,"Other"))))))))))))</f>
        <v>Office</v>
      </c>
      <c r="D2097" s="27"/>
      <c r="E2097" s="26"/>
      <c r="F2097" s="26"/>
    </row>
    <row r="2098" spans="1:6">
      <c r="A2098" s="16" t="s">
        <v>488</v>
      </c>
      <c r="B2098" s="26" t="s">
        <v>493</v>
      </c>
      <c r="C2098" s="133" t="str">
        <f>IF(OR(ISNUMBER(SEARCH('[1]Lookup for use classification'!$B$1,B2098)),ISNUMBER(SEARCH('[1]Lookup for use classification'!$C$1,B2098)),ISNUMBER(SEARCH('[1]Lookup for use classification'!$D$1,B2098)),ISNUMBER(SEARCH('[1]Lookup for use classification'!$E$1,B2098))),'[1]Lookup for use classification'!$A$1,IF(ISNUMBER(SEARCH('[1]Lookup for use classification'!$B$2,B2098)),'[1]Lookup for use classification'!$A$2,IF(ISNUMBER(SEARCH('[1]Lookup for use classification'!$B$3,B2098)),'[1]Lookup for use classification'!$A$3,IF(OR(ISNUMBER(SEARCH('[1]Lookup for use classification'!$B$4,B2098)),ISNUMBER(SEARCH('[1]Lookup for use classification'!$C$4,B2098)),ISNUMBER(SEARCH('[1]Lookup for use classification'!$D$4,B2098)),ISNUMBER(SEARCH('[1]Lookup for use classification'!$E$4,B2098))),'[1]Lookup for use classification'!$A$4,IF(OR(ISNUMBER(SEARCH('[1]Lookup for use classification'!$B$5,B2098)),ISNUMBER(SEARCH('[1]Lookup for use classification'!$C$5,B2098)),ISNUMBER(SEARCH('[1]Lookup for use classification'!$D$5,B2098))),'[1]Lookup for use classification'!$A$5,IF(OR(ISNUMBER(SEARCH('[1]Lookup for use classification'!$B$7,B2098)),ISNUMBER(SEARCH('[1]Lookup for use classification'!$C$7,B2098)),ISNUMBER(SEARCH('[1]Lookup for use classification'!$D$7,B2098))),'[1]Lookup for use classification'!$A$7,IF(OR(ISNUMBER(SEARCH('[1]Lookup for use classification'!$B$9,B2098)),ISNUMBER(SEARCH('[1]Lookup for use classification'!$C$9,B2098)),ISNUMBER(SEARCH('[1]Lookup for use classification'!$D$9,B2098)),ISNUMBER(SEARCH('[1]Lookup for use classification'!$E$9,B2098)),ISNUMBER(SEARCH('[1]Lookup for use classification'!$F$9,B2098)),ISNUMBER(SEARCH('[1]Lookup for use classification'!$G$9,B2098)),ISNUMBER(SEARCH('[1]Lookup for use classification'!$H$9,B2098)),ISNUMBER(SEARCH('[1]Lookup for use classification'!$I$9,B2098)),ISNUMBER(SEARCH('[1]Lookup for use classification'!$J$9,B2098)),ISNUMBER(SEARCH('[1]Lookup for use classification'!$K$9,B2098))),'[1]Lookup for use classification'!$A$9,IF(OR(ISNUMBER(SEARCH('[1]Lookup for use classification'!$B$10,B2098)),ISNUMBER(SEARCH('[1]Lookup for use classification'!$C$10,B2098)),ISNUMBER(SEARCH('[1]Lookup for use classification'!$D$10,B2098)),ISNUMBER(SEARCH('[1]Lookup for use classification'!$E$10,B2098)),ISNUMBER(SEARCH('[1]Lookup for use classification'!$F$10,B2098)),ISNUMBER(SEARCH('[1]Lookup for use classification'!$G$10,B2098))),'[1]Lookup for use classification'!$A$10,IF(OR(ISNUMBER(SEARCH('[1]Lookup for use classification'!$B$11,B2098)),ISNUMBER(SEARCH('[1]Lookup for use classification'!$C$11,B2098))),'[1]Lookup for use classification'!$A$11,IF(OR(ISNUMBER(SEARCH('[1]Lookup for use classification'!$B$12,B2098)),ISNUMBER(SEARCH('[1]Lookup for use classification'!$C$12,B2098))),'[1]Lookup for use classification'!$A$12,IF(OR(ISNUMBER(SEARCH('[1]Lookup for use classification'!$B$13,B2098)),ISNUMBER(SEARCH('[1]Lookup for use classification'!$C$13,B2098)),ISNUMBER(SEARCH('[1]Lookup for use classification'!$D$13,B2098)),,ISNUMBER(SEARCH('[1]Lookup for use classification'!$C$13,B2098)),ISNUMBER(SEARCH('[1]Lookup for use classification'!$E$13,B2098))),'[1]Lookup for use classification'!$A$13,IF(OR(ISNUMBER(SEARCH('[1]Lookup for use classification'!$B$14,B2098)),ISNUMBER(SEARCH('[1]Lookup for use classification'!$C$14,B2098))),'[1]Lookup for use classification'!$A$14,"Other"))))))))))))</f>
        <v>Accomodation Services</v>
      </c>
      <c r="D2098" s="27"/>
      <c r="E2098" s="26"/>
      <c r="F2098" s="26"/>
    </row>
    <row r="2099" spans="1:6">
      <c r="A2099" s="16" t="s">
        <v>488</v>
      </c>
      <c r="B2099" s="26" t="s">
        <v>494</v>
      </c>
      <c r="C2099" s="133" t="str">
        <f>IF(OR(ISNUMBER(SEARCH('[1]Lookup for use classification'!$B$1,B2099)),ISNUMBER(SEARCH('[1]Lookup for use classification'!$C$1,B2099)),ISNUMBER(SEARCH('[1]Lookup for use classification'!$D$1,B2099)),ISNUMBER(SEARCH('[1]Lookup for use classification'!$E$1,B2099))),'[1]Lookup for use classification'!$A$1,IF(ISNUMBER(SEARCH('[1]Lookup for use classification'!$B$2,B2099)),'[1]Lookup for use classification'!$A$2,IF(ISNUMBER(SEARCH('[1]Lookup for use classification'!$B$3,B2099)),'[1]Lookup for use classification'!$A$3,IF(OR(ISNUMBER(SEARCH('[1]Lookup for use classification'!$B$4,B2099)),ISNUMBER(SEARCH('[1]Lookup for use classification'!$C$4,B2099)),ISNUMBER(SEARCH('[1]Lookup for use classification'!$D$4,B2099)),ISNUMBER(SEARCH('[1]Lookup for use classification'!$E$4,B2099))),'[1]Lookup for use classification'!$A$4,IF(OR(ISNUMBER(SEARCH('[1]Lookup for use classification'!$B$5,B2099)),ISNUMBER(SEARCH('[1]Lookup for use classification'!$C$5,B2099)),ISNUMBER(SEARCH('[1]Lookup for use classification'!$D$5,B2099))),'[1]Lookup for use classification'!$A$5,IF(OR(ISNUMBER(SEARCH('[1]Lookup for use classification'!$B$7,B2099)),ISNUMBER(SEARCH('[1]Lookup for use classification'!$C$7,B2099)),ISNUMBER(SEARCH('[1]Lookup for use classification'!$D$7,B2099))),'[1]Lookup for use classification'!$A$7,IF(OR(ISNUMBER(SEARCH('[1]Lookup for use classification'!$B$9,B2099)),ISNUMBER(SEARCH('[1]Lookup for use classification'!$C$9,B2099)),ISNUMBER(SEARCH('[1]Lookup for use classification'!$D$9,B2099)),ISNUMBER(SEARCH('[1]Lookup for use classification'!$E$9,B2099)),ISNUMBER(SEARCH('[1]Lookup for use classification'!$F$9,B2099)),ISNUMBER(SEARCH('[1]Lookup for use classification'!$G$9,B2099)),ISNUMBER(SEARCH('[1]Lookup for use classification'!$H$9,B2099)),ISNUMBER(SEARCH('[1]Lookup for use classification'!$I$9,B2099)),ISNUMBER(SEARCH('[1]Lookup for use classification'!$J$9,B2099)),ISNUMBER(SEARCH('[1]Lookup for use classification'!$K$9,B2099))),'[1]Lookup for use classification'!$A$9,IF(OR(ISNUMBER(SEARCH('[1]Lookup for use classification'!$B$10,B2099)),ISNUMBER(SEARCH('[1]Lookup for use classification'!$C$10,B2099)),ISNUMBER(SEARCH('[1]Lookup for use classification'!$D$10,B2099)),ISNUMBER(SEARCH('[1]Lookup for use classification'!$E$10,B2099)),ISNUMBER(SEARCH('[1]Lookup for use classification'!$F$10,B2099)),ISNUMBER(SEARCH('[1]Lookup for use classification'!$G$10,B2099))),'[1]Lookup for use classification'!$A$10,IF(OR(ISNUMBER(SEARCH('[1]Lookup for use classification'!$B$11,B2099)),ISNUMBER(SEARCH('[1]Lookup for use classification'!$C$11,B2099))),'[1]Lookup for use classification'!$A$11,IF(OR(ISNUMBER(SEARCH('[1]Lookup for use classification'!$B$12,B2099)),ISNUMBER(SEARCH('[1]Lookup for use classification'!$C$12,B2099))),'[1]Lookup for use classification'!$A$12,IF(OR(ISNUMBER(SEARCH('[1]Lookup for use classification'!$B$13,B2099)),ISNUMBER(SEARCH('[1]Lookup for use classification'!$C$13,B2099)),ISNUMBER(SEARCH('[1]Lookup for use classification'!$D$13,B2099)),,ISNUMBER(SEARCH('[1]Lookup for use classification'!$C$13,B2099)),ISNUMBER(SEARCH('[1]Lookup for use classification'!$E$13,B2099))),'[1]Lookup for use classification'!$A$13,IF(OR(ISNUMBER(SEARCH('[1]Lookup for use classification'!$B$14,B2099)),ISNUMBER(SEARCH('[1]Lookup for use classification'!$C$14,B2099))),'[1]Lookup for use classification'!$A$14,"Other"))))))))))))</f>
        <v>Other</v>
      </c>
      <c r="D2099" s="27"/>
      <c r="E2099" s="26"/>
      <c r="F2099" s="26"/>
    </row>
    <row r="2100" spans="1:6">
      <c r="A2100" s="16" t="s">
        <v>488</v>
      </c>
      <c r="B2100" s="26" t="s">
        <v>495</v>
      </c>
      <c r="C2100" s="133" t="str">
        <f>IF(OR(ISNUMBER(SEARCH('[1]Lookup for use classification'!$B$1,B2100)),ISNUMBER(SEARCH('[1]Lookup for use classification'!$C$1,B2100)),ISNUMBER(SEARCH('[1]Lookup for use classification'!$D$1,B2100)),ISNUMBER(SEARCH('[1]Lookup for use classification'!$E$1,B2100))),'[1]Lookup for use classification'!$A$1,IF(ISNUMBER(SEARCH('[1]Lookup for use classification'!$B$2,B2100)),'[1]Lookup for use classification'!$A$2,IF(ISNUMBER(SEARCH('[1]Lookup for use classification'!$B$3,B2100)),'[1]Lookup for use classification'!$A$3,IF(OR(ISNUMBER(SEARCH('[1]Lookup for use classification'!$B$4,B2100)),ISNUMBER(SEARCH('[1]Lookup for use classification'!$C$4,B2100)),ISNUMBER(SEARCH('[1]Lookup for use classification'!$D$4,B2100)),ISNUMBER(SEARCH('[1]Lookup for use classification'!$E$4,B2100))),'[1]Lookup for use classification'!$A$4,IF(OR(ISNUMBER(SEARCH('[1]Lookup for use classification'!$B$5,B2100)),ISNUMBER(SEARCH('[1]Lookup for use classification'!$C$5,B2100)),ISNUMBER(SEARCH('[1]Lookup for use classification'!$D$5,B2100))),'[1]Lookup for use classification'!$A$5,IF(OR(ISNUMBER(SEARCH('[1]Lookup for use classification'!$B$7,B2100)),ISNUMBER(SEARCH('[1]Lookup for use classification'!$C$7,B2100)),ISNUMBER(SEARCH('[1]Lookup for use classification'!$D$7,B2100))),'[1]Lookup for use classification'!$A$7,IF(OR(ISNUMBER(SEARCH('[1]Lookup for use classification'!$B$9,B2100)),ISNUMBER(SEARCH('[1]Lookup for use classification'!$C$9,B2100)),ISNUMBER(SEARCH('[1]Lookup for use classification'!$D$9,B2100)),ISNUMBER(SEARCH('[1]Lookup for use classification'!$E$9,B2100)),ISNUMBER(SEARCH('[1]Lookup for use classification'!$F$9,B2100)),ISNUMBER(SEARCH('[1]Lookup for use classification'!$G$9,B2100)),ISNUMBER(SEARCH('[1]Lookup for use classification'!$H$9,B2100)),ISNUMBER(SEARCH('[1]Lookup for use classification'!$I$9,B2100)),ISNUMBER(SEARCH('[1]Lookup for use classification'!$J$9,B2100)),ISNUMBER(SEARCH('[1]Lookup for use classification'!$K$9,B2100))),'[1]Lookup for use classification'!$A$9,IF(OR(ISNUMBER(SEARCH('[1]Lookup for use classification'!$B$10,B2100)),ISNUMBER(SEARCH('[1]Lookup for use classification'!$C$10,B2100)),ISNUMBER(SEARCH('[1]Lookup for use classification'!$D$10,B2100)),ISNUMBER(SEARCH('[1]Lookup for use classification'!$E$10,B2100)),ISNUMBER(SEARCH('[1]Lookup for use classification'!$F$10,B2100)),ISNUMBER(SEARCH('[1]Lookup for use classification'!$G$10,B2100))),'[1]Lookup for use classification'!$A$10,IF(OR(ISNUMBER(SEARCH('[1]Lookup for use classification'!$B$11,B2100)),ISNUMBER(SEARCH('[1]Lookup for use classification'!$C$11,B2100))),'[1]Lookup for use classification'!$A$11,IF(OR(ISNUMBER(SEARCH('[1]Lookup for use classification'!$B$12,B2100)),ISNUMBER(SEARCH('[1]Lookup for use classification'!$C$12,B2100))),'[1]Lookup for use classification'!$A$12,IF(OR(ISNUMBER(SEARCH('[1]Lookup for use classification'!$B$13,B2100)),ISNUMBER(SEARCH('[1]Lookup for use classification'!$C$13,B2100)),ISNUMBER(SEARCH('[1]Lookup for use classification'!$D$13,B2100)),,ISNUMBER(SEARCH('[1]Lookup for use classification'!$C$13,B2100)),ISNUMBER(SEARCH('[1]Lookup for use classification'!$E$13,B2100))),'[1]Lookup for use classification'!$A$13,IF(OR(ISNUMBER(SEARCH('[1]Lookup for use classification'!$B$14,B2100)),ISNUMBER(SEARCH('[1]Lookup for use classification'!$C$14,B2100))),'[1]Lookup for use classification'!$A$14,"Other"))))))))))))</f>
        <v>Office</v>
      </c>
      <c r="D2100" s="27"/>
      <c r="E2100" s="26"/>
      <c r="F2100" s="26"/>
    </row>
    <row r="2101" spans="1:6">
      <c r="A2101" s="16" t="s">
        <v>1156</v>
      </c>
      <c r="B2101" s="38" t="s">
        <v>282</v>
      </c>
      <c r="C2101" s="133" t="str">
        <f>IF(OR(ISNUMBER(SEARCH('[1]Lookup for use classification'!$B$1,B2101)),ISNUMBER(SEARCH('[1]Lookup for use classification'!$C$1,B2101)),ISNUMBER(SEARCH('[1]Lookup for use classification'!$D$1,B2101)),ISNUMBER(SEARCH('[1]Lookup for use classification'!$E$1,B2101))),'[1]Lookup for use classification'!$A$1,IF(ISNUMBER(SEARCH('[1]Lookup for use classification'!$B$2,B2101)),'[1]Lookup for use classification'!$A$2,IF(ISNUMBER(SEARCH('[1]Lookup for use classification'!$B$3,B2101)),'[1]Lookup for use classification'!$A$3,IF(OR(ISNUMBER(SEARCH('[1]Lookup for use classification'!$B$4,B2101)),ISNUMBER(SEARCH('[1]Lookup for use classification'!$C$4,B2101)),ISNUMBER(SEARCH('[1]Lookup for use classification'!$D$4,B2101)),ISNUMBER(SEARCH('[1]Lookup for use classification'!$E$4,B2101))),'[1]Lookup for use classification'!$A$4,IF(OR(ISNUMBER(SEARCH('[1]Lookup for use classification'!$B$5,B2101)),ISNUMBER(SEARCH('[1]Lookup for use classification'!$C$5,B2101)),ISNUMBER(SEARCH('[1]Lookup for use classification'!$D$5,B2101))),'[1]Lookup for use classification'!$A$5,IF(OR(ISNUMBER(SEARCH('[1]Lookup for use classification'!$B$7,B2101)),ISNUMBER(SEARCH('[1]Lookup for use classification'!$C$7,B2101)),ISNUMBER(SEARCH('[1]Lookup for use classification'!$D$7,B2101))),'[1]Lookup for use classification'!$A$7,IF(OR(ISNUMBER(SEARCH('[1]Lookup for use classification'!$B$9,B2101)),ISNUMBER(SEARCH('[1]Lookup for use classification'!$C$9,B2101)),ISNUMBER(SEARCH('[1]Lookup for use classification'!$D$9,B2101)),ISNUMBER(SEARCH('[1]Lookup for use classification'!$E$9,B2101)),ISNUMBER(SEARCH('[1]Lookup for use classification'!$F$9,B2101)),ISNUMBER(SEARCH('[1]Lookup for use classification'!$G$9,B2101)),ISNUMBER(SEARCH('[1]Lookup for use classification'!$H$9,B2101)),ISNUMBER(SEARCH('[1]Lookup for use classification'!$I$9,B2101)),ISNUMBER(SEARCH('[1]Lookup for use classification'!$J$9,B2101)),ISNUMBER(SEARCH('[1]Lookup for use classification'!$K$9,B2101))),'[1]Lookup for use classification'!$A$9,IF(OR(ISNUMBER(SEARCH('[1]Lookup for use classification'!$B$10,B2101)),ISNUMBER(SEARCH('[1]Lookup for use classification'!$C$10,B2101)),ISNUMBER(SEARCH('[1]Lookup for use classification'!$D$10,B2101)),ISNUMBER(SEARCH('[1]Lookup for use classification'!$E$10,B2101)),ISNUMBER(SEARCH('[1]Lookup for use classification'!$F$10,B2101)),ISNUMBER(SEARCH('[1]Lookup for use classification'!$G$10,B2101))),'[1]Lookup for use classification'!$A$10,IF(OR(ISNUMBER(SEARCH('[1]Lookup for use classification'!$B$11,B2101)),ISNUMBER(SEARCH('[1]Lookup for use classification'!$C$11,B2101))),'[1]Lookup for use classification'!$A$11,IF(OR(ISNUMBER(SEARCH('[1]Lookup for use classification'!$B$12,B2101)),ISNUMBER(SEARCH('[1]Lookup for use classification'!$C$12,B2101))),'[1]Lookup for use classification'!$A$12,IF(OR(ISNUMBER(SEARCH('[1]Lookup for use classification'!$B$13,B2101)),ISNUMBER(SEARCH('[1]Lookup for use classification'!$C$13,B2101)),ISNUMBER(SEARCH('[1]Lookup for use classification'!$D$13,B2101)),,ISNUMBER(SEARCH('[1]Lookup for use classification'!$C$13,B2101)),ISNUMBER(SEARCH('[1]Lookup for use classification'!$E$13,B2101))),'[1]Lookup for use classification'!$A$13,IF(OR(ISNUMBER(SEARCH('[1]Lookup for use classification'!$B$14,B2101)),ISNUMBER(SEARCH('[1]Lookup for use classification'!$C$14,B2101))),'[1]Lookup for use classification'!$A$14,"Other"))))))))))))</f>
        <v>Other</v>
      </c>
      <c r="D2101" s="39">
        <v>2400</v>
      </c>
      <c r="E2101" s="41"/>
      <c r="F2101" s="41"/>
    </row>
    <row r="2102" spans="1:6">
      <c r="A2102" s="16" t="s">
        <v>1156</v>
      </c>
      <c r="B2102" s="38" t="s">
        <v>112</v>
      </c>
      <c r="C2102" s="133" t="str">
        <f>IF(OR(ISNUMBER(SEARCH('[1]Lookup for use classification'!$B$1,B2102)),ISNUMBER(SEARCH('[1]Lookup for use classification'!$C$1,B2102)),ISNUMBER(SEARCH('[1]Lookup for use classification'!$D$1,B2102)),ISNUMBER(SEARCH('[1]Lookup for use classification'!$E$1,B2102))),'[1]Lookup for use classification'!$A$1,IF(ISNUMBER(SEARCH('[1]Lookup for use classification'!$B$2,B2102)),'[1]Lookup for use classification'!$A$2,IF(ISNUMBER(SEARCH('[1]Lookup for use classification'!$B$3,B2102)),'[1]Lookup for use classification'!$A$3,IF(OR(ISNUMBER(SEARCH('[1]Lookup for use classification'!$B$4,B2102)),ISNUMBER(SEARCH('[1]Lookup for use classification'!$C$4,B2102)),ISNUMBER(SEARCH('[1]Lookup for use classification'!$D$4,B2102)),ISNUMBER(SEARCH('[1]Lookup for use classification'!$E$4,B2102))),'[1]Lookup for use classification'!$A$4,IF(OR(ISNUMBER(SEARCH('[1]Lookup for use classification'!$B$5,B2102)),ISNUMBER(SEARCH('[1]Lookup for use classification'!$C$5,B2102)),ISNUMBER(SEARCH('[1]Lookup for use classification'!$D$5,B2102))),'[1]Lookup for use classification'!$A$5,IF(OR(ISNUMBER(SEARCH('[1]Lookup for use classification'!$B$7,B2102)),ISNUMBER(SEARCH('[1]Lookup for use classification'!$C$7,B2102)),ISNUMBER(SEARCH('[1]Lookup for use classification'!$D$7,B2102))),'[1]Lookup for use classification'!$A$7,IF(OR(ISNUMBER(SEARCH('[1]Lookup for use classification'!$B$9,B2102)),ISNUMBER(SEARCH('[1]Lookup for use classification'!$C$9,B2102)),ISNUMBER(SEARCH('[1]Lookup for use classification'!$D$9,B2102)),ISNUMBER(SEARCH('[1]Lookup for use classification'!$E$9,B2102)),ISNUMBER(SEARCH('[1]Lookup for use classification'!$F$9,B2102)),ISNUMBER(SEARCH('[1]Lookup for use classification'!$G$9,B2102)),ISNUMBER(SEARCH('[1]Lookup for use classification'!$H$9,B2102)),ISNUMBER(SEARCH('[1]Lookup for use classification'!$I$9,B2102)),ISNUMBER(SEARCH('[1]Lookup for use classification'!$J$9,B2102)),ISNUMBER(SEARCH('[1]Lookup for use classification'!$K$9,B2102))),'[1]Lookup for use classification'!$A$9,IF(OR(ISNUMBER(SEARCH('[1]Lookup for use classification'!$B$10,B2102)),ISNUMBER(SEARCH('[1]Lookup for use classification'!$C$10,B2102)),ISNUMBER(SEARCH('[1]Lookup for use classification'!$D$10,B2102)),ISNUMBER(SEARCH('[1]Lookup for use classification'!$E$10,B2102)),ISNUMBER(SEARCH('[1]Lookup for use classification'!$F$10,B2102)),ISNUMBER(SEARCH('[1]Lookup for use classification'!$G$10,B2102))),'[1]Lookup for use classification'!$A$10,IF(OR(ISNUMBER(SEARCH('[1]Lookup for use classification'!$B$11,B2102)),ISNUMBER(SEARCH('[1]Lookup for use classification'!$C$11,B2102))),'[1]Lookup for use classification'!$A$11,IF(OR(ISNUMBER(SEARCH('[1]Lookup for use classification'!$B$12,B2102)),ISNUMBER(SEARCH('[1]Lookup for use classification'!$C$12,B2102))),'[1]Lookup for use classification'!$A$12,IF(OR(ISNUMBER(SEARCH('[1]Lookup for use classification'!$B$13,B2102)),ISNUMBER(SEARCH('[1]Lookup for use classification'!$C$13,B2102)),ISNUMBER(SEARCH('[1]Lookup for use classification'!$D$13,B2102)),,ISNUMBER(SEARCH('[1]Lookup for use classification'!$C$13,B2102)),ISNUMBER(SEARCH('[1]Lookup for use classification'!$E$13,B2102))),'[1]Lookup for use classification'!$A$13,IF(OR(ISNUMBER(SEARCH('[1]Lookup for use classification'!$B$14,B2102)),ISNUMBER(SEARCH('[1]Lookup for use classification'!$C$14,B2102))),'[1]Lookup for use classification'!$A$14,"Other"))))))))))))</f>
        <v>Other</v>
      </c>
      <c r="D2102" s="39"/>
      <c r="E2102" s="41"/>
      <c r="F2102" s="41"/>
    </row>
    <row r="2103" spans="1:6">
      <c r="A2103" s="16" t="s">
        <v>1156</v>
      </c>
      <c r="B2103" s="38" t="s">
        <v>147</v>
      </c>
      <c r="C2103" s="133" t="str">
        <f>IF(OR(ISNUMBER(SEARCH('[1]Lookup for use classification'!$B$1,B2103)),ISNUMBER(SEARCH('[1]Lookup for use classification'!$C$1,B2103)),ISNUMBER(SEARCH('[1]Lookup for use classification'!$D$1,B2103)),ISNUMBER(SEARCH('[1]Lookup for use classification'!$E$1,B2103))),'[1]Lookup for use classification'!$A$1,IF(ISNUMBER(SEARCH('[1]Lookup for use classification'!$B$2,B2103)),'[1]Lookup for use classification'!$A$2,IF(ISNUMBER(SEARCH('[1]Lookup for use classification'!$B$3,B2103)),'[1]Lookup for use classification'!$A$3,IF(OR(ISNUMBER(SEARCH('[1]Lookup for use classification'!$B$4,B2103)),ISNUMBER(SEARCH('[1]Lookup for use classification'!$C$4,B2103)),ISNUMBER(SEARCH('[1]Lookup for use classification'!$D$4,B2103)),ISNUMBER(SEARCH('[1]Lookup for use classification'!$E$4,B2103))),'[1]Lookup for use classification'!$A$4,IF(OR(ISNUMBER(SEARCH('[1]Lookup for use classification'!$B$5,B2103)),ISNUMBER(SEARCH('[1]Lookup for use classification'!$C$5,B2103)),ISNUMBER(SEARCH('[1]Lookup for use classification'!$D$5,B2103))),'[1]Lookup for use classification'!$A$5,IF(OR(ISNUMBER(SEARCH('[1]Lookup for use classification'!$B$7,B2103)),ISNUMBER(SEARCH('[1]Lookup for use classification'!$C$7,B2103)),ISNUMBER(SEARCH('[1]Lookup for use classification'!$D$7,B2103))),'[1]Lookup for use classification'!$A$7,IF(OR(ISNUMBER(SEARCH('[1]Lookup for use classification'!$B$9,B2103)),ISNUMBER(SEARCH('[1]Lookup for use classification'!$C$9,B2103)),ISNUMBER(SEARCH('[1]Lookup for use classification'!$D$9,B2103)),ISNUMBER(SEARCH('[1]Lookup for use classification'!$E$9,B2103)),ISNUMBER(SEARCH('[1]Lookup for use classification'!$F$9,B2103)),ISNUMBER(SEARCH('[1]Lookup for use classification'!$G$9,B2103)),ISNUMBER(SEARCH('[1]Lookup for use classification'!$H$9,B2103)),ISNUMBER(SEARCH('[1]Lookup for use classification'!$I$9,B2103)),ISNUMBER(SEARCH('[1]Lookup for use classification'!$J$9,B2103)),ISNUMBER(SEARCH('[1]Lookup for use classification'!$K$9,B2103))),'[1]Lookup for use classification'!$A$9,IF(OR(ISNUMBER(SEARCH('[1]Lookup for use classification'!$B$10,B2103)),ISNUMBER(SEARCH('[1]Lookup for use classification'!$C$10,B2103)),ISNUMBER(SEARCH('[1]Lookup for use classification'!$D$10,B2103)),ISNUMBER(SEARCH('[1]Lookup for use classification'!$E$10,B2103)),ISNUMBER(SEARCH('[1]Lookup for use classification'!$F$10,B2103)),ISNUMBER(SEARCH('[1]Lookup for use classification'!$G$10,B2103))),'[1]Lookup for use classification'!$A$10,IF(OR(ISNUMBER(SEARCH('[1]Lookup for use classification'!$B$11,B2103)),ISNUMBER(SEARCH('[1]Lookup for use classification'!$C$11,B2103))),'[1]Lookup for use classification'!$A$11,IF(OR(ISNUMBER(SEARCH('[1]Lookup for use classification'!$B$12,B2103)),ISNUMBER(SEARCH('[1]Lookup for use classification'!$C$12,B2103))),'[1]Lookup for use classification'!$A$12,IF(OR(ISNUMBER(SEARCH('[1]Lookup for use classification'!$B$13,B2103)),ISNUMBER(SEARCH('[1]Lookup for use classification'!$C$13,B2103)),ISNUMBER(SEARCH('[1]Lookup for use classification'!$D$13,B2103)),,ISNUMBER(SEARCH('[1]Lookup for use classification'!$C$13,B2103)),ISNUMBER(SEARCH('[1]Lookup for use classification'!$E$13,B2103))),'[1]Lookup for use classification'!$A$13,IF(OR(ISNUMBER(SEARCH('[1]Lookup for use classification'!$B$14,B2103)),ISNUMBER(SEARCH('[1]Lookup for use classification'!$C$14,B2103))),'[1]Lookup for use classification'!$A$14,"Other"))))))))))))</f>
        <v>Health Care - Hospitals</v>
      </c>
      <c r="D2103" s="39">
        <v>1000</v>
      </c>
      <c r="E2103" s="41"/>
      <c r="F2103" s="41"/>
    </row>
    <row r="2104" spans="1:6">
      <c r="A2104" s="16" t="s">
        <v>1156</v>
      </c>
      <c r="B2104" s="38" t="s">
        <v>1147</v>
      </c>
      <c r="C2104" s="133" t="str">
        <f>IF(OR(ISNUMBER(SEARCH('[1]Lookup for use classification'!$B$1,B2104)),ISNUMBER(SEARCH('[1]Lookup for use classification'!$C$1,B2104)),ISNUMBER(SEARCH('[1]Lookup for use classification'!$D$1,B2104)),ISNUMBER(SEARCH('[1]Lookup for use classification'!$E$1,B2104))),'[1]Lookup for use classification'!$A$1,IF(ISNUMBER(SEARCH('[1]Lookup for use classification'!$B$2,B2104)),'[1]Lookup for use classification'!$A$2,IF(ISNUMBER(SEARCH('[1]Lookup for use classification'!$B$3,B2104)),'[1]Lookup for use classification'!$A$3,IF(OR(ISNUMBER(SEARCH('[1]Lookup for use classification'!$B$4,B2104)),ISNUMBER(SEARCH('[1]Lookup for use classification'!$C$4,B2104)),ISNUMBER(SEARCH('[1]Lookup for use classification'!$D$4,B2104)),ISNUMBER(SEARCH('[1]Lookup for use classification'!$E$4,B2104))),'[1]Lookup for use classification'!$A$4,IF(OR(ISNUMBER(SEARCH('[1]Lookup for use classification'!$B$5,B2104)),ISNUMBER(SEARCH('[1]Lookup for use classification'!$C$5,B2104)),ISNUMBER(SEARCH('[1]Lookup for use classification'!$D$5,B2104))),'[1]Lookup for use classification'!$A$5,IF(OR(ISNUMBER(SEARCH('[1]Lookup for use classification'!$B$7,B2104)),ISNUMBER(SEARCH('[1]Lookup for use classification'!$C$7,B2104)),ISNUMBER(SEARCH('[1]Lookup for use classification'!$D$7,B2104))),'[1]Lookup for use classification'!$A$7,IF(OR(ISNUMBER(SEARCH('[1]Lookup for use classification'!$B$9,B2104)),ISNUMBER(SEARCH('[1]Lookup for use classification'!$C$9,B2104)),ISNUMBER(SEARCH('[1]Lookup for use classification'!$D$9,B2104)),ISNUMBER(SEARCH('[1]Lookup for use classification'!$E$9,B2104)),ISNUMBER(SEARCH('[1]Lookup for use classification'!$F$9,B2104)),ISNUMBER(SEARCH('[1]Lookup for use classification'!$G$9,B2104)),ISNUMBER(SEARCH('[1]Lookup for use classification'!$H$9,B2104)),ISNUMBER(SEARCH('[1]Lookup for use classification'!$I$9,B2104)),ISNUMBER(SEARCH('[1]Lookup for use classification'!$J$9,B2104)),ISNUMBER(SEARCH('[1]Lookup for use classification'!$K$9,B2104))),'[1]Lookup for use classification'!$A$9,IF(OR(ISNUMBER(SEARCH('[1]Lookup for use classification'!$B$10,B2104)),ISNUMBER(SEARCH('[1]Lookup for use classification'!$C$10,B2104)),ISNUMBER(SEARCH('[1]Lookup for use classification'!$D$10,B2104)),ISNUMBER(SEARCH('[1]Lookup for use classification'!$E$10,B2104)),ISNUMBER(SEARCH('[1]Lookup for use classification'!$F$10,B2104)),ISNUMBER(SEARCH('[1]Lookup for use classification'!$G$10,B2104))),'[1]Lookup for use classification'!$A$10,IF(OR(ISNUMBER(SEARCH('[1]Lookup for use classification'!$B$11,B2104)),ISNUMBER(SEARCH('[1]Lookup for use classification'!$C$11,B2104))),'[1]Lookup for use classification'!$A$11,IF(OR(ISNUMBER(SEARCH('[1]Lookup for use classification'!$B$12,B2104)),ISNUMBER(SEARCH('[1]Lookup for use classification'!$C$12,B2104))),'[1]Lookup for use classification'!$A$12,IF(OR(ISNUMBER(SEARCH('[1]Lookup for use classification'!$B$13,B2104)),ISNUMBER(SEARCH('[1]Lookup for use classification'!$C$13,B2104)),ISNUMBER(SEARCH('[1]Lookup for use classification'!$D$13,B2104)),,ISNUMBER(SEARCH('[1]Lookup for use classification'!$C$13,B2104)),ISNUMBER(SEARCH('[1]Lookup for use classification'!$E$13,B2104))),'[1]Lookup for use classification'!$A$13,IF(OR(ISNUMBER(SEARCH('[1]Lookup for use classification'!$B$14,B2104)),ISNUMBER(SEARCH('[1]Lookup for use classification'!$C$14,B2104))),'[1]Lookup for use classification'!$A$14,"Other"))))))))))))</f>
        <v>Other</v>
      </c>
      <c r="D2104" s="39"/>
      <c r="E2104" s="41"/>
      <c r="F2104" s="41"/>
    </row>
    <row r="2105" spans="1:6">
      <c r="A2105" s="16" t="s">
        <v>1156</v>
      </c>
      <c r="B2105" s="38" t="s">
        <v>1148</v>
      </c>
      <c r="C2105" s="133" t="str">
        <f>IF(OR(ISNUMBER(SEARCH('[1]Lookup for use classification'!$B$1,B2105)),ISNUMBER(SEARCH('[1]Lookup for use classification'!$C$1,B2105)),ISNUMBER(SEARCH('[1]Lookup for use classification'!$D$1,B2105)),ISNUMBER(SEARCH('[1]Lookup for use classification'!$E$1,B2105))),'[1]Lookup for use classification'!$A$1,IF(ISNUMBER(SEARCH('[1]Lookup for use classification'!$B$2,B2105)),'[1]Lookup for use classification'!$A$2,IF(ISNUMBER(SEARCH('[1]Lookup for use classification'!$B$3,B2105)),'[1]Lookup for use classification'!$A$3,IF(OR(ISNUMBER(SEARCH('[1]Lookup for use classification'!$B$4,B2105)),ISNUMBER(SEARCH('[1]Lookup for use classification'!$C$4,B2105)),ISNUMBER(SEARCH('[1]Lookup for use classification'!$D$4,B2105)),ISNUMBER(SEARCH('[1]Lookup for use classification'!$E$4,B2105))),'[1]Lookup for use classification'!$A$4,IF(OR(ISNUMBER(SEARCH('[1]Lookup for use classification'!$B$5,B2105)),ISNUMBER(SEARCH('[1]Lookup for use classification'!$C$5,B2105)),ISNUMBER(SEARCH('[1]Lookup for use classification'!$D$5,B2105))),'[1]Lookup for use classification'!$A$5,IF(OR(ISNUMBER(SEARCH('[1]Lookup for use classification'!$B$7,B2105)),ISNUMBER(SEARCH('[1]Lookup for use classification'!$C$7,B2105)),ISNUMBER(SEARCH('[1]Lookup for use classification'!$D$7,B2105))),'[1]Lookup for use classification'!$A$7,IF(OR(ISNUMBER(SEARCH('[1]Lookup for use classification'!$B$9,B2105)),ISNUMBER(SEARCH('[1]Lookup for use classification'!$C$9,B2105)),ISNUMBER(SEARCH('[1]Lookup for use classification'!$D$9,B2105)),ISNUMBER(SEARCH('[1]Lookup for use classification'!$E$9,B2105)),ISNUMBER(SEARCH('[1]Lookup for use classification'!$F$9,B2105)),ISNUMBER(SEARCH('[1]Lookup for use classification'!$G$9,B2105)),ISNUMBER(SEARCH('[1]Lookup for use classification'!$H$9,B2105)),ISNUMBER(SEARCH('[1]Lookup for use classification'!$I$9,B2105)),ISNUMBER(SEARCH('[1]Lookup for use classification'!$J$9,B2105)),ISNUMBER(SEARCH('[1]Lookup for use classification'!$K$9,B2105))),'[1]Lookup for use classification'!$A$9,IF(OR(ISNUMBER(SEARCH('[1]Lookup for use classification'!$B$10,B2105)),ISNUMBER(SEARCH('[1]Lookup for use classification'!$C$10,B2105)),ISNUMBER(SEARCH('[1]Lookup for use classification'!$D$10,B2105)),ISNUMBER(SEARCH('[1]Lookup for use classification'!$E$10,B2105)),ISNUMBER(SEARCH('[1]Lookup for use classification'!$F$10,B2105)),ISNUMBER(SEARCH('[1]Lookup for use classification'!$G$10,B2105))),'[1]Lookup for use classification'!$A$10,IF(OR(ISNUMBER(SEARCH('[1]Lookup for use classification'!$B$11,B2105)),ISNUMBER(SEARCH('[1]Lookup for use classification'!$C$11,B2105))),'[1]Lookup for use classification'!$A$11,IF(OR(ISNUMBER(SEARCH('[1]Lookup for use classification'!$B$12,B2105)),ISNUMBER(SEARCH('[1]Lookup for use classification'!$C$12,B2105))),'[1]Lookup for use classification'!$A$12,IF(OR(ISNUMBER(SEARCH('[1]Lookup for use classification'!$B$13,B2105)),ISNUMBER(SEARCH('[1]Lookup for use classification'!$C$13,B2105)),ISNUMBER(SEARCH('[1]Lookup for use classification'!$D$13,B2105)),,ISNUMBER(SEARCH('[1]Lookup for use classification'!$C$13,B2105)),ISNUMBER(SEARCH('[1]Lookup for use classification'!$E$13,B2105))),'[1]Lookup for use classification'!$A$13,IF(OR(ISNUMBER(SEARCH('[1]Lookup for use classification'!$B$14,B2105)),ISNUMBER(SEARCH('[1]Lookup for use classification'!$C$14,B2105))),'[1]Lookup for use classification'!$A$14,"Other"))))))))))))</f>
        <v>Warehousing</v>
      </c>
      <c r="D2105" s="39">
        <v>2400</v>
      </c>
      <c r="E2105" s="41"/>
      <c r="F2105" s="41"/>
    </row>
    <row r="2106" spans="1:6">
      <c r="A2106" s="16" t="s">
        <v>1156</v>
      </c>
      <c r="B2106" s="105" t="s">
        <v>1149</v>
      </c>
      <c r="C2106" s="133" t="str">
        <f>IF(OR(ISNUMBER(SEARCH('[1]Lookup for use classification'!$B$1,B2106)),ISNUMBER(SEARCH('[1]Lookup for use classification'!$C$1,B2106)),ISNUMBER(SEARCH('[1]Lookup for use classification'!$D$1,B2106)),ISNUMBER(SEARCH('[1]Lookup for use classification'!$E$1,B2106))),'[1]Lookup for use classification'!$A$1,IF(ISNUMBER(SEARCH('[1]Lookup for use classification'!$B$2,B2106)),'[1]Lookup for use classification'!$A$2,IF(ISNUMBER(SEARCH('[1]Lookup for use classification'!$B$3,B2106)),'[1]Lookup for use classification'!$A$3,IF(OR(ISNUMBER(SEARCH('[1]Lookup for use classification'!$B$4,B2106)),ISNUMBER(SEARCH('[1]Lookup for use classification'!$C$4,B2106)),ISNUMBER(SEARCH('[1]Lookup for use classification'!$D$4,B2106)),ISNUMBER(SEARCH('[1]Lookup for use classification'!$E$4,B2106))),'[1]Lookup for use classification'!$A$4,IF(OR(ISNUMBER(SEARCH('[1]Lookup for use classification'!$B$5,B2106)),ISNUMBER(SEARCH('[1]Lookup for use classification'!$C$5,B2106)),ISNUMBER(SEARCH('[1]Lookup for use classification'!$D$5,B2106))),'[1]Lookup for use classification'!$A$5,IF(OR(ISNUMBER(SEARCH('[1]Lookup for use classification'!$B$7,B2106)),ISNUMBER(SEARCH('[1]Lookup for use classification'!$C$7,B2106)),ISNUMBER(SEARCH('[1]Lookup for use classification'!$D$7,B2106))),'[1]Lookup for use classification'!$A$7,IF(OR(ISNUMBER(SEARCH('[1]Lookup for use classification'!$B$9,B2106)),ISNUMBER(SEARCH('[1]Lookup for use classification'!$C$9,B2106)),ISNUMBER(SEARCH('[1]Lookup for use classification'!$D$9,B2106)),ISNUMBER(SEARCH('[1]Lookup for use classification'!$E$9,B2106)),ISNUMBER(SEARCH('[1]Lookup for use classification'!$F$9,B2106)),ISNUMBER(SEARCH('[1]Lookup for use classification'!$G$9,B2106)),ISNUMBER(SEARCH('[1]Lookup for use classification'!$H$9,B2106)),ISNUMBER(SEARCH('[1]Lookup for use classification'!$I$9,B2106)),ISNUMBER(SEARCH('[1]Lookup for use classification'!$J$9,B2106)),ISNUMBER(SEARCH('[1]Lookup for use classification'!$K$9,B2106))),'[1]Lookup for use classification'!$A$9,IF(OR(ISNUMBER(SEARCH('[1]Lookup for use classification'!$B$10,B2106)),ISNUMBER(SEARCH('[1]Lookup for use classification'!$C$10,B2106)),ISNUMBER(SEARCH('[1]Lookup for use classification'!$D$10,B2106)),ISNUMBER(SEARCH('[1]Lookup for use classification'!$E$10,B2106)),ISNUMBER(SEARCH('[1]Lookup for use classification'!$F$10,B2106)),ISNUMBER(SEARCH('[1]Lookup for use classification'!$G$10,B2106))),'[1]Lookup for use classification'!$A$10,IF(OR(ISNUMBER(SEARCH('[1]Lookup for use classification'!$B$11,B2106)),ISNUMBER(SEARCH('[1]Lookup for use classification'!$C$11,B2106))),'[1]Lookup for use classification'!$A$11,IF(OR(ISNUMBER(SEARCH('[1]Lookup for use classification'!$B$12,B2106)),ISNUMBER(SEARCH('[1]Lookup for use classification'!$C$12,B2106))),'[1]Lookup for use classification'!$A$12,IF(OR(ISNUMBER(SEARCH('[1]Lookup for use classification'!$B$13,B2106)),ISNUMBER(SEARCH('[1]Lookup for use classification'!$C$13,B2106)),ISNUMBER(SEARCH('[1]Lookup for use classification'!$D$13,B2106)),,ISNUMBER(SEARCH('[1]Lookup for use classification'!$C$13,B2106)),ISNUMBER(SEARCH('[1]Lookup for use classification'!$E$13,B2106))),'[1]Lookup for use classification'!$A$13,IF(OR(ISNUMBER(SEARCH('[1]Lookup for use classification'!$B$14,B2106)),ISNUMBER(SEARCH('[1]Lookup for use classification'!$C$14,B2106))),'[1]Lookup for use classification'!$A$14,"Other"))))))))))))</f>
        <v>Public Assembly</v>
      </c>
      <c r="D2106" s="39">
        <v>1500</v>
      </c>
      <c r="E2106" s="41"/>
      <c r="F2106" s="41"/>
    </row>
    <row r="2107" spans="1:6">
      <c r="A2107" s="16" t="s">
        <v>1156</v>
      </c>
      <c r="B2107" s="105" t="s">
        <v>1150</v>
      </c>
      <c r="C2107" s="133" t="str">
        <f>IF(OR(ISNUMBER(SEARCH('[1]Lookup for use classification'!$B$1,B2107)),ISNUMBER(SEARCH('[1]Lookup for use classification'!$C$1,B2107)),ISNUMBER(SEARCH('[1]Lookup for use classification'!$D$1,B2107)),ISNUMBER(SEARCH('[1]Lookup for use classification'!$E$1,B2107))),'[1]Lookup for use classification'!$A$1,IF(ISNUMBER(SEARCH('[1]Lookup for use classification'!$B$2,B2107)),'[1]Lookup for use classification'!$A$2,IF(ISNUMBER(SEARCH('[1]Lookup for use classification'!$B$3,B2107)),'[1]Lookup for use classification'!$A$3,IF(OR(ISNUMBER(SEARCH('[1]Lookup for use classification'!$B$4,B2107)),ISNUMBER(SEARCH('[1]Lookup for use classification'!$C$4,B2107)),ISNUMBER(SEARCH('[1]Lookup for use classification'!$D$4,B2107)),ISNUMBER(SEARCH('[1]Lookup for use classification'!$E$4,B2107))),'[1]Lookup for use classification'!$A$4,IF(OR(ISNUMBER(SEARCH('[1]Lookup for use classification'!$B$5,B2107)),ISNUMBER(SEARCH('[1]Lookup for use classification'!$C$5,B2107)),ISNUMBER(SEARCH('[1]Lookup for use classification'!$D$5,B2107))),'[1]Lookup for use classification'!$A$5,IF(OR(ISNUMBER(SEARCH('[1]Lookup for use classification'!$B$7,B2107)),ISNUMBER(SEARCH('[1]Lookup for use classification'!$C$7,B2107)),ISNUMBER(SEARCH('[1]Lookup for use classification'!$D$7,B2107))),'[1]Lookup for use classification'!$A$7,IF(OR(ISNUMBER(SEARCH('[1]Lookup for use classification'!$B$9,B2107)),ISNUMBER(SEARCH('[1]Lookup for use classification'!$C$9,B2107)),ISNUMBER(SEARCH('[1]Lookup for use classification'!$D$9,B2107)),ISNUMBER(SEARCH('[1]Lookup for use classification'!$E$9,B2107)),ISNUMBER(SEARCH('[1]Lookup for use classification'!$F$9,B2107)),ISNUMBER(SEARCH('[1]Lookup for use classification'!$G$9,B2107)),ISNUMBER(SEARCH('[1]Lookup for use classification'!$H$9,B2107)),ISNUMBER(SEARCH('[1]Lookup for use classification'!$I$9,B2107)),ISNUMBER(SEARCH('[1]Lookup for use classification'!$J$9,B2107)),ISNUMBER(SEARCH('[1]Lookup for use classification'!$K$9,B2107))),'[1]Lookup for use classification'!$A$9,IF(OR(ISNUMBER(SEARCH('[1]Lookup for use classification'!$B$10,B2107)),ISNUMBER(SEARCH('[1]Lookup for use classification'!$C$10,B2107)),ISNUMBER(SEARCH('[1]Lookup for use classification'!$D$10,B2107)),ISNUMBER(SEARCH('[1]Lookup for use classification'!$E$10,B2107)),ISNUMBER(SEARCH('[1]Lookup for use classification'!$F$10,B2107)),ISNUMBER(SEARCH('[1]Lookup for use classification'!$G$10,B2107))),'[1]Lookup for use classification'!$A$10,IF(OR(ISNUMBER(SEARCH('[1]Lookup for use classification'!$B$11,B2107)),ISNUMBER(SEARCH('[1]Lookup for use classification'!$C$11,B2107))),'[1]Lookup for use classification'!$A$11,IF(OR(ISNUMBER(SEARCH('[1]Lookup for use classification'!$B$12,B2107)),ISNUMBER(SEARCH('[1]Lookup for use classification'!$C$12,B2107))),'[1]Lookup for use classification'!$A$12,IF(OR(ISNUMBER(SEARCH('[1]Lookup for use classification'!$B$13,B2107)),ISNUMBER(SEARCH('[1]Lookup for use classification'!$C$13,B2107)),ISNUMBER(SEARCH('[1]Lookup for use classification'!$D$13,B2107)),,ISNUMBER(SEARCH('[1]Lookup for use classification'!$C$13,B2107)),ISNUMBER(SEARCH('[1]Lookup for use classification'!$E$13,B2107))),'[1]Lookup for use classification'!$A$13,IF(OR(ISNUMBER(SEARCH('[1]Lookup for use classification'!$B$14,B2107)),ISNUMBER(SEARCH('[1]Lookup for use classification'!$C$14,B2107))),'[1]Lookup for use classification'!$A$14,"Other"))))))))))))</f>
        <v>Warehousing</v>
      </c>
      <c r="D2107" s="39">
        <v>1344</v>
      </c>
      <c r="E2107" s="41"/>
      <c r="F2107" s="41"/>
    </row>
    <row r="2108" spans="1:6">
      <c r="A2108" s="16" t="s">
        <v>1156</v>
      </c>
      <c r="B2108" s="38" t="s">
        <v>1151</v>
      </c>
      <c r="C2108" s="133" t="str">
        <f>IF(OR(ISNUMBER(SEARCH('[1]Lookup for use classification'!$B$1,B2108)),ISNUMBER(SEARCH('[1]Lookup for use classification'!$C$1,B2108)),ISNUMBER(SEARCH('[1]Lookup for use classification'!$D$1,B2108)),ISNUMBER(SEARCH('[1]Lookup for use classification'!$E$1,B2108))),'[1]Lookup for use classification'!$A$1,IF(ISNUMBER(SEARCH('[1]Lookup for use classification'!$B$2,B2108)),'[1]Lookup for use classification'!$A$2,IF(ISNUMBER(SEARCH('[1]Lookup for use classification'!$B$3,B2108)),'[1]Lookup for use classification'!$A$3,IF(OR(ISNUMBER(SEARCH('[1]Lookup for use classification'!$B$4,B2108)),ISNUMBER(SEARCH('[1]Lookup for use classification'!$C$4,B2108)),ISNUMBER(SEARCH('[1]Lookup for use classification'!$D$4,B2108)),ISNUMBER(SEARCH('[1]Lookup for use classification'!$E$4,B2108))),'[1]Lookup for use classification'!$A$4,IF(OR(ISNUMBER(SEARCH('[1]Lookup for use classification'!$B$5,B2108)),ISNUMBER(SEARCH('[1]Lookup for use classification'!$C$5,B2108)),ISNUMBER(SEARCH('[1]Lookup for use classification'!$D$5,B2108))),'[1]Lookup for use classification'!$A$5,IF(OR(ISNUMBER(SEARCH('[1]Lookup for use classification'!$B$7,B2108)),ISNUMBER(SEARCH('[1]Lookup for use classification'!$C$7,B2108)),ISNUMBER(SEARCH('[1]Lookup for use classification'!$D$7,B2108))),'[1]Lookup for use classification'!$A$7,IF(OR(ISNUMBER(SEARCH('[1]Lookup for use classification'!$B$9,B2108)),ISNUMBER(SEARCH('[1]Lookup for use classification'!$C$9,B2108)),ISNUMBER(SEARCH('[1]Lookup for use classification'!$D$9,B2108)),ISNUMBER(SEARCH('[1]Lookup for use classification'!$E$9,B2108)),ISNUMBER(SEARCH('[1]Lookup for use classification'!$F$9,B2108)),ISNUMBER(SEARCH('[1]Lookup for use classification'!$G$9,B2108)),ISNUMBER(SEARCH('[1]Lookup for use classification'!$H$9,B2108)),ISNUMBER(SEARCH('[1]Lookup for use classification'!$I$9,B2108)),ISNUMBER(SEARCH('[1]Lookup for use classification'!$J$9,B2108)),ISNUMBER(SEARCH('[1]Lookup for use classification'!$K$9,B2108))),'[1]Lookup for use classification'!$A$9,IF(OR(ISNUMBER(SEARCH('[1]Lookup for use classification'!$B$10,B2108)),ISNUMBER(SEARCH('[1]Lookup for use classification'!$C$10,B2108)),ISNUMBER(SEARCH('[1]Lookup for use classification'!$D$10,B2108)),ISNUMBER(SEARCH('[1]Lookup for use classification'!$E$10,B2108)),ISNUMBER(SEARCH('[1]Lookup for use classification'!$F$10,B2108)),ISNUMBER(SEARCH('[1]Lookup for use classification'!$G$10,B2108))),'[1]Lookup for use classification'!$A$10,IF(OR(ISNUMBER(SEARCH('[1]Lookup for use classification'!$B$11,B2108)),ISNUMBER(SEARCH('[1]Lookup for use classification'!$C$11,B2108))),'[1]Lookup for use classification'!$A$11,IF(OR(ISNUMBER(SEARCH('[1]Lookup for use classification'!$B$12,B2108)),ISNUMBER(SEARCH('[1]Lookup for use classification'!$C$12,B2108))),'[1]Lookup for use classification'!$A$12,IF(OR(ISNUMBER(SEARCH('[1]Lookup for use classification'!$B$13,B2108)),ISNUMBER(SEARCH('[1]Lookup for use classification'!$C$13,B2108)),ISNUMBER(SEARCH('[1]Lookup for use classification'!$D$13,B2108)),,ISNUMBER(SEARCH('[1]Lookup for use classification'!$C$13,B2108)),ISNUMBER(SEARCH('[1]Lookup for use classification'!$E$13,B2108))),'[1]Lookup for use classification'!$A$13,IF(OR(ISNUMBER(SEARCH('[1]Lookup for use classification'!$B$14,B2108)),ISNUMBER(SEARCH('[1]Lookup for use classification'!$C$14,B2108))),'[1]Lookup for use classification'!$A$14,"Other"))))))))))))</f>
        <v>Education - K - 12</v>
      </c>
      <c r="D2108" s="39">
        <v>13847</v>
      </c>
      <c r="E2108" s="41" t="s">
        <v>798</v>
      </c>
      <c r="F2108" s="41"/>
    </row>
    <row r="2109" spans="1:6">
      <c r="A2109" s="16" t="s">
        <v>1156</v>
      </c>
      <c r="B2109" s="38" t="s">
        <v>309</v>
      </c>
      <c r="C2109" s="133" t="str">
        <f>IF(OR(ISNUMBER(SEARCH('[1]Lookup for use classification'!$B$1,B2109)),ISNUMBER(SEARCH('[1]Lookup for use classification'!$C$1,B2109)),ISNUMBER(SEARCH('[1]Lookup for use classification'!$D$1,B2109)),ISNUMBER(SEARCH('[1]Lookup for use classification'!$E$1,B2109))),'[1]Lookup for use classification'!$A$1,IF(ISNUMBER(SEARCH('[1]Lookup for use classification'!$B$2,B2109)),'[1]Lookup for use classification'!$A$2,IF(ISNUMBER(SEARCH('[1]Lookup for use classification'!$B$3,B2109)),'[1]Lookup for use classification'!$A$3,IF(OR(ISNUMBER(SEARCH('[1]Lookup for use classification'!$B$4,B2109)),ISNUMBER(SEARCH('[1]Lookup for use classification'!$C$4,B2109)),ISNUMBER(SEARCH('[1]Lookup for use classification'!$D$4,B2109)),ISNUMBER(SEARCH('[1]Lookup for use classification'!$E$4,B2109))),'[1]Lookup for use classification'!$A$4,IF(OR(ISNUMBER(SEARCH('[1]Lookup for use classification'!$B$5,B2109)),ISNUMBER(SEARCH('[1]Lookup for use classification'!$C$5,B2109)),ISNUMBER(SEARCH('[1]Lookup for use classification'!$D$5,B2109))),'[1]Lookup for use classification'!$A$5,IF(OR(ISNUMBER(SEARCH('[1]Lookup for use classification'!$B$7,B2109)),ISNUMBER(SEARCH('[1]Lookup for use classification'!$C$7,B2109)),ISNUMBER(SEARCH('[1]Lookup for use classification'!$D$7,B2109))),'[1]Lookup for use classification'!$A$7,IF(OR(ISNUMBER(SEARCH('[1]Lookup for use classification'!$B$9,B2109)),ISNUMBER(SEARCH('[1]Lookup for use classification'!$C$9,B2109)),ISNUMBER(SEARCH('[1]Lookup for use classification'!$D$9,B2109)),ISNUMBER(SEARCH('[1]Lookup for use classification'!$E$9,B2109)),ISNUMBER(SEARCH('[1]Lookup for use classification'!$F$9,B2109)),ISNUMBER(SEARCH('[1]Lookup for use classification'!$G$9,B2109)),ISNUMBER(SEARCH('[1]Lookup for use classification'!$H$9,B2109)),ISNUMBER(SEARCH('[1]Lookup for use classification'!$I$9,B2109)),ISNUMBER(SEARCH('[1]Lookup for use classification'!$J$9,B2109)),ISNUMBER(SEARCH('[1]Lookup for use classification'!$K$9,B2109))),'[1]Lookup for use classification'!$A$9,IF(OR(ISNUMBER(SEARCH('[1]Lookup for use classification'!$B$10,B2109)),ISNUMBER(SEARCH('[1]Lookup for use classification'!$C$10,B2109)),ISNUMBER(SEARCH('[1]Lookup for use classification'!$D$10,B2109)),ISNUMBER(SEARCH('[1]Lookup for use classification'!$E$10,B2109)),ISNUMBER(SEARCH('[1]Lookup for use classification'!$F$10,B2109)),ISNUMBER(SEARCH('[1]Lookup for use classification'!$G$10,B2109))),'[1]Lookup for use classification'!$A$10,IF(OR(ISNUMBER(SEARCH('[1]Lookup for use classification'!$B$11,B2109)),ISNUMBER(SEARCH('[1]Lookup for use classification'!$C$11,B2109))),'[1]Lookup for use classification'!$A$11,IF(OR(ISNUMBER(SEARCH('[1]Lookup for use classification'!$B$12,B2109)),ISNUMBER(SEARCH('[1]Lookup for use classification'!$C$12,B2109))),'[1]Lookup for use classification'!$A$12,IF(OR(ISNUMBER(SEARCH('[1]Lookup for use classification'!$B$13,B2109)),ISNUMBER(SEARCH('[1]Lookup for use classification'!$C$13,B2109)),ISNUMBER(SEARCH('[1]Lookup for use classification'!$D$13,B2109)),,ISNUMBER(SEARCH('[1]Lookup for use classification'!$C$13,B2109)),ISNUMBER(SEARCH('[1]Lookup for use classification'!$E$13,B2109))),'[1]Lookup for use classification'!$A$13,IF(OR(ISNUMBER(SEARCH('[1]Lookup for use classification'!$B$14,B2109)),ISNUMBER(SEARCH('[1]Lookup for use classification'!$C$14,B2109))),'[1]Lookup for use classification'!$A$14,"Other"))))))))))))</f>
        <v>Other</v>
      </c>
      <c r="D2109" s="39">
        <v>720</v>
      </c>
      <c r="E2109" s="41"/>
      <c r="F2109" s="41"/>
    </row>
    <row r="2110" spans="1:6">
      <c r="A2110" s="16" t="s">
        <v>1156</v>
      </c>
      <c r="B2110" s="38" t="s">
        <v>1152</v>
      </c>
      <c r="C2110" s="133" t="str">
        <f>IF(OR(ISNUMBER(SEARCH('[1]Lookup for use classification'!$B$1,B2110)),ISNUMBER(SEARCH('[1]Lookup for use classification'!$C$1,B2110)),ISNUMBER(SEARCH('[1]Lookup for use classification'!$D$1,B2110)),ISNUMBER(SEARCH('[1]Lookup for use classification'!$E$1,B2110))),'[1]Lookup for use classification'!$A$1,IF(ISNUMBER(SEARCH('[1]Lookup for use classification'!$B$2,B2110)),'[1]Lookup for use classification'!$A$2,IF(ISNUMBER(SEARCH('[1]Lookup for use classification'!$B$3,B2110)),'[1]Lookup for use classification'!$A$3,IF(OR(ISNUMBER(SEARCH('[1]Lookup for use classification'!$B$4,B2110)),ISNUMBER(SEARCH('[1]Lookup for use classification'!$C$4,B2110)),ISNUMBER(SEARCH('[1]Lookup for use classification'!$D$4,B2110)),ISNUMBER(SEARCH('[1]Lookup for use classification'!$E$4,B2110))),'[1]Lookup for use classification'!$A$4,IF(OR(ISNUMBER(SEARCH('[1]Lookup for use classification'!$B$5,B2110)),ISNUMBER(SEARCH('[1]Lookup for use classification'!$C$5,B2110)),ISNUMBER(SEARCH('[1]Lookup for use classification'!$D$5,B2110))),'[1]Lookup for use classification'!$A$5,IF(OR(ISNUMBER(SEARCH('[1]Lookup for use classification'!$B$7,B2110)),ISNUMBER(SEARCH('[1]Lookup for use classification'!$C$7,B2110)),ISNUMBER(SEARCH('[1]Lookup for use classification'!$D$7,B2110))),'[1]Lookup for use classification'!$A$7,IF(OR(ISNUMBER(SEARCH('[1]Lookup for use classification'!$B$9,B2110)),ISNUMBER(SEARCH('[1]Lookup for use classification'!$C$9,B2110)),ISNUMBER(SEARCH('[1]Lookup for use classification'!$D$9,B2110)),ISNUMBER(SEARCH('[1]Lookup for use classification'!$E$9,B2110)),ISNUMBER(SEARCH('[1]Lookup for use classification'!$F$9,B2110)),ISNUMBER(SEARCH('[1]Lookup for use classification'!$G$9,B2110)),ISNUMBER(SEARCH('[1]Lookup for use classification'!$H$9,B2110)),ISNUMBER(SEARCH('[1]Lookup for use classification'!$I$9,B2110)),ISNUMBER(SEARCH('[1]Lookup for use classification'!$J$9,B2110)),ISNUMBER(SEARCH('[1]Lookup for use classification'!$K$9,B2110))),'[1]Lookup for use classification'!$A$9,IF(OR(ISNUMBER(SEARCH('[1]Lookup for use classification'!$B$10,B2110)),ISNUMBER(SEARCH('[1]Lookup for use classification'!$C$10,B2110)),ISNUMBER(SEARCH('[1]Lookup for use classification'!$D$10,B2110)),ISNUMBER(SEARCH('[1]Lookup for use classification'!$E$10,B2110)),ISNUMBER(SEARCH('[1]Lookup for use classification'!$F$10,B2110)),ISNUMBER(SEARCH('[1]Lookup for use classification'!$G$10,B2110))),'[1]Lookup for use classification'!$A$10,IF(OR(ISNUMBER(SEARCH('[1]Lookup for use classification'!$B$11,B2110)),ISNUMBER(SEARCH('[1]Lookup for use classification'!$C$11,B2110))),'[1]Lookup for use classification'!$A$11,IF(OR(ISNUMBER(SEARCH('[1]Lookup for use classification'!$B$12,B2110)),ISNUMBER(SEARCH('[1]Lookup for use classification'!$C$12,B2110))),'[1]Lookup for use classification'!$A$12,IF(OR(ISNUMBER(SEARCH('[1]Lookup for use classification'!$B$13,B2110)),ISNUMBER(SEARCH('[1]Lookup for use classification'!$C$13,B2110)),ISNUMBER(SEARCH('[1]Lookup for use classification'!$D$13,B2110)),,ISNUMBER(SEARCH('[1]Lookup for use classification'!$C$13,B2110)),ISNUMBER(SEARCH('[1]Lookup for use classification'!$E$13,B2110))),'[1]Lookup for use classification'!$A$13,IF(OR(ISNUMBER(SEARCH('[1]Lookup for use classification'!$B$14,B2110)),ISNUMBER(SEARCH('[1]Lookup for use classification'!$C$14,B2110))),'[1]Lookup for use classification'!$A$14,"Other"))))))))))))</f>
        <v>Office</v>
      </c>
      <c r="D2110" s="39">
        <v>3200</v>
      </c>
      <c r="E2110" s="41"/>
      <c r="F2110" s="41"/>
    </row>
    <row r="2111" spans="1:6">
      <c r="A2111" s="16" t="s">
        <v>1156</v>
      </c>
      <c r="B2111" s="38" t="s">
        <v>1153</v>
      </c>
      <c r="C2111" s="133" t="str">
        <f>IF(OR(ISNUMBER(SEARCH('[1]Lookup for use classification'!$B$1,B2111)),ISNUMBER(SEARCH('[1]Lookup for use classification'!$C$1,B2111)),ISNUMBER(SEARCH('[1]Lookup for use classification'!$D$1,B2111)),ISNUMBER(SEARCH('[1]Lookup for use classification'!$E$1,B2111))),'[1]Lookup for use classification'!$A$1,IF(ISNUMBER(SEARCH('[1]Lookup for use classification'!$B$2,B2111)),'[1]Lookup for use classification'!$A$2,IF(ISNUMBER(SEARCH('[1]Lookup for use classification'!$B$3,B2111)),'[1]Lookup for use classification'!$A$3,IF(OR(ISNUMBER(SEARCH('[1]Lookup for use classification'!$B$4,B2111)),ISNUMBER(SEARCH('[1]Lookup for use classification'!$C$4,B2111)),ISNUMBER(SEARCH('[1]Lookup for use classification'!$D$4,B2111)),ISNUMBER(SEARCH('[1]Lookup for use classification'!$E$4,B2111))),'[1]Lookup for use classification'!$A$4,IF(OR(ISNUMBER(SEARCH('[1]Lookup for use classification'!$B$5,B2111)),ISNUMBER(SEARCH('[1]Lookup for use classification'!$C$5,B2111)),ISNUMBER(SEARCH('[1]Lookup for use classification'!$D$5,B2111))),'[1]Lookup for use classification'!$A$5,IF(OR(ISNUMBER(SEARCH('[1]Lookup for use classification'!$B$7,B2111)),ISNUMBER(SEARCH('[1]Lookup for use classification'!$C$7,B2111)),ISNUMBER(SEARCH('[1]Lookup for use classification'!$D$7,B2111))),'[1]Lookup for use classification'!$A$7,IF(OR(ISNUMBER(SEARCH('[1]Lookup for use classification'!$B$9,B2111)),ISNUMBER(SEARCH('[1]Lookup for use classification'!$C$9,B2111)),ISNUMBER(SEARCH('[1]Lookup for use classification'!$D$9,B2111)),ISNUMBER(SEARCH('[1]Lookup for use classification'!$E$9,B2111)),ISNUMBER(SEARCH('[1]Lookup for use classification'!$F$9,B2111)),ISNUMBER(SEARCH('[1]Lookup for use classification'!$G$9,B2111)),ISNUMBER(SEARCH('[1]Lookup for use classification'!$H$9,B2111)),ISNUMBER(SEARCH('[1]Lookup for use classification'!$I$9,B2111)),ISNUMBER(SEARCH('[1]Lookup for use classification'!$J$9,B2111)),ISNUMBER(SEARCH('[1]Lookup for use classification'!$K$9,B2111))),'[1]Lookup for use classification'!$A$9,IF(OR(ISNUMBER(SEARCH('[1]Lookup for use classification'!$B$10,B2111)),ISNUMBER(SEARCH('[1]Lookup for use classification'!$C$10,B2111)),ISNUMBER(SEARCH('[1]Lookup for use classification'!$D$10,B2111)),ISNUMBER(SEARCH('[1]Lookup for use classification'!$E$10,B2111)),ISNUMBER(SEARCH('[1]Lookup for use classification'!$F$10,B2111)),ISNUMBER(SEARCH('[1]Lookup for use classification'!$G$10,B2111))),'[1]Lookup for use classification'!$A$10,IF(OR(ISNUMBER(SEARCH('[1]Lookup for use classification'!$B$11,B2111)),ISNUMBER(SEARCH('[1]Lookup for use classification'!$C$11,B2111))),'[1]Lookup for use classification'!$A$11,IF(OR(ISNUMBER(SEARCH('[1]Lookup for use classification'!$B$12,B2111)),ISNUMBER(SEARCH('[1]Lookup for use classification'!$C$12,B2111))),'[1]Lookup for use classification'!$A$12,IF(OR(ISNUMBER(SEARCH('[1]Lookup for use classification'!$B$13,B2111)),ISNUMBER(SEARCH('[1]Lookup for use classification'!$C$13,B2111)),ISNUMBER(SEARCH('[1]Lookup for use classification'!$D$13,B2111)),,ISNUMBER(SEARCH('[1]Lookup for use classification'!$C$13,B2111)),ISNUMBER(SEARCH('[1]Lookup for use classification'!$E$13,B2111))),'[1]Lookup for use classification'!$A$13,IF(OR(ISNUMBER(SEARCH('[1]Lookup for use classification'!$B$14,B2111)),ISNUMBER(SEARCH('[1]Lookup for use classification'!$C$14,B2111))),'[1]Lookup for use classification'!$A$14,"Other"))))))))))))</f>
        <v>Public Assembly</v>
      </c>
      <c r="D2111" s="39">
        <v>1200</v>
      </c>
      <c r="E2111" s="41"/>
      <c r="F2111" s="41"/>
    </row>
    <row r="2112" spans="1:6">
      <c r="A2112" s="16" t="s">
        <v>1156</v>
      </c>
      <c r="B2112" s="38" t="s">
        <v>1154</v>
      </c>
      <c r="C2112" s="133" t="str">
        <f>IF(OR(ISNUMBER(SEARCH('[1]Lookup for use classification'!$B$1,B2112)),ISNUMBER(SEARCH('[1]Lookup for use classification'!$C$1,B2112)),ISNUMBER(SEARCH('[1]Lookup for use classification'!$D$1,B2112)),ISNUMBER(SEARCH('[1]Lookup for use classification'!$E$1,B2112))),'[1]Lookup for use classification'!$A$1,IF(ISNUMBER(SEARCH('[1]Lookup for use classification'!$B$2,B2112)),'[1]Lookup for use classification'!$A$2,IF(ISNUMBER(SEARCH('[1]Lookup for use classification'!$B$3,B2112)),'[1]Lookup for use classification'!$A$3,IF(OR(ISNUMBER(SEARCH('[1]Lookup for use classification'!$B$4,B2112)),ISNUMBER(SEARCH('[1]Lookup for use classification'!$C$4,B2112)),ISNUMBER(SEARCH('[1]Lookup for use classification'!$D$4,B2112)),ISNUMBER(SEARCH('[1]Lookup for use classification'!$E$4,B2112))),'[1]Lookup for use classification'!$A$4,IF(OR(ISNUMBER(SEARCH('[1]Lookup for use classification'!$B$5,B2112)),ISNUMBER(SEARCH('[1]Lookup for use classification'!$C$5,B2112)),ISNUMBER(SEARCH('[1]Lookup for use classification'!$D$5,B2112))),'[1]Lookup for use classification'!$A$5,IF(OR(ISNUMBER(SEARCH('[1]Lookup for use classification'!$B$7,B2112)),ISNUMBER(SEARCH('[1]Lookup for use classification'!$C$7,B2112)),ISNUMBER(SEARCH('[1]Lookup for use classification'!$D$7,B2112))),'[1]Lookup for use classification'!$A$7,IF(OR(ISNUMBER(SEARCH('[1]Lookup for use classification'!$B$9,B2112)),ISNUMBER(SEARCH('[1]Lookup for use classification'!$C$9,B2112)),ISNUMBER(SEARCH('[1]Lookup for use classification'!$D$9,B2112)),ISNUMBER(SEARCH('[1]Lookup for use classification'!$E$9,B2112)),ISNUMBER(SEARCH('[1]Lookup for use classification'!$F$9,B2112)),ISNUMBER(SEARCH('[1]Lookup for use classification'!$G$9,B2112)),ISNUMBER(SEARCH('[1]Lookup for use classification'!$H$9,B2112)),ISNUMBER(SEARCH('[1]Lookup for use classification'!$I$9,B2112)),ISNUMBER(SEARCH('[1]Lookup for use classification'!$J$9,B2112)),ISNUMBER(SEARCH('[1]Lookup for use classification'!$K$9,B2112))),'[1]Lookup for use classification'!$A$9,IF(OR(ISNUMBER(SEARCH('[1]Lookup for use classification'!$B$10,B2112)),ISNUMBER(SEARCH('[1]Lookup for use classification'!$C$10,B2112)),ISNUMBER(SEARCH('[1]Lookup for use classification'!$D$10,B2112)),ISNUMBER(SEARCH('[1]Lookup for use classification'!$E$10,B2112)),ISNUMBER(SEARCH('[1]Lookup for use classification'!$F$10,B2112)),ISNUMBER(SEARCH('[1]Lookup for use classification'!$G$10,B2112))),'[1]Lookup for use classification'!$A$10,IF(OR(ISNUMBER(SEARCH('[1]Lookup for use classification'!$B$11,B2112)),ISNUMBER(SEARCH('[1]Lookup for use classification'!$C$11,B2112))),'[1]Lookup for use classification'!$A$11,IF(OR(ISNUMBER(SEARCH('[1]Lookup for use classification'!$B$12,B2112)),ISNUMBER(SEARCH('[1]Lookup for use classification'!$C$12,B2112))),'[1]Lookup for use classification'!$A$12,IF(OR(ISNUMBER(SEARCH('[1]Lookup for use classification'!$B$13,B2112)),ISNUMBER(SEARCH('[1]Lookup for use classification'!$C$13,B2112)),ISNUMBER(SEARCH('[1]Lookup for use classification'!$D$13,B2112)),,ISNUMBER(SEARCH('[1]Lookup for use classification'!$C$13,B2112)),ISNUMBER(SEARCH('[1]Lookup for use classification'!$E$13,B2112))),'[1]Lookup for use classification'!$A$13,IF(OR(ISNUMBER(SEARCH('[1]Lookup for use classification'!$B$14,B2112)),ISNUMBER(SEARCH('[1]Lookup for use classification'!$C$14,B2112))),'[1]Lookup for use classification'!$A$14,"Other"))))))))))))</f>
        <v>Water &amp; Sewer</v>
      </c>
      <c r="D2112" s="39">
        <v>2600</v>
      </c>
      <c r="E2112" s="41"/>
      <c r="F2112" s="41"/>
    </row>
    <row r="2113" spans="1:6">
      <c r="A2113" s="16" t="s">
        <v>1156</v>
      </c>
      <c r="B2113" s="38" t="s">
        <v>1155</v>
      </c>
      <c r="C2113" s="133" t="str">
        <f>IF(OR(ISNUMBER(SEARCH('[1]Lookup for use classification'!$B$1,B2113)),ISNUMBER(SEARCH('[1]Lookup for use classification'!$C$1,B2113)),ISNUMBER(SEARCH('[1]Lookup for use classification'!$D$1,B2113)),ISNUMBER(SEARCH('[1]Lookup for use classification'!$E$1,B2113))),'[1]Lookup for use classification'!$A$1,IF(ISNUMBER(SEARCH('[1]Lookup for use classification'!$B$2,B2113)),'[1]Lookup for use classification'!$A$2,IF(ISNUMBER(SEARCH('[1]Lookup for use classification'!$B$3,B2113)),'[1]Lookup for use classification'!$A$3,IF(OR(ISNUMBER(SEARCH('[1]Lookup for use classification'!$B$4,B2113)),ISNUMBER(SEARCH('[1]Lookup for use classification'!$C$4,B2113)),ISNUMBER(SEARCH('[1]Lookup for use classification'!$D$4,B2113)),ISNUMBER(SEARCH('[1]Lookup for use classification'!$E$4,B2113))),'[1]Lookup for use classification'!$A$4,IF(OR(ISNUMBER(SEARCH('[1]Lookup for use classification'!$B$5,B2113)),ISNUMBER(SEARCH('[1]Lookup for use classification'!$C$5,B2113)),ISNUMBER(SEARCH('[1]Lookup for use classification'!$D$5,B2113))),'[1]Lookup for use classification'!$A$5,IF(OR(ISNUMBER(SEARCH('[1]Lookup for use classification'!$B$7,B2113)),ISNUMBER(SEARCH('[1]Lookup for use classification'!$C$7,B2113)),ISNUMBER(SEARCH('[1]Lookup for use classification'!$D$7,B2113))),'[1]Lookup for use classification'!$A$7,IF(OR(ISNUMBER(SEARCH('[1]Lookup for use classification'!$B$9,B2113)),ISNUMBER(SEARCH('[1]Lookup for use classification'!$C$9,B2113)),ISNUMBER(SEARCH('[1]Lookup for use classification'!$D$9,B2113)),ISNUMBER(SEARCH('[1]Lookup for use classification'!$E$9,B2113)),ISNUMBER(SEARCH('[1]Lookup for use classification'!$F$9,B2113)),ISNUMBER(SEARCH('[1]Lookup for use classification'!$G$9,B2113)),ISNUMBER(SEARCH('[1]Lookup for use classification'!$H$9,B2113)),ISNUMBER(SEARCH('[1]Lookup for use classification'!$I$9,B2113)),ISNUMBER(SEARCH('[1]Lookup for use classification'!$J$9,B2113)),ISNUMBER(SEARCH('[1]Lookup for use classification'!$K$9,B2113))),'[1]Lookup for use classification'!$A$9,IF(OR(ISNUMBER(SEARCH('[1]Lookup for use classification'!$B$10,B2113)),ISNUMBER(SEARCH('[1]Lookup for use classification'!$C$10,B2113)),ISNUMBER(SEARCH('[1]Lookup for use classification'!$D$10,B2113)),ISNUMBER(SEARCH('[1]Lookup for use classification'!$E$10,B2113)),ISNUMBER(SEARCH('[1]Lookup for use classification'!$F$10,B2113)),ISNUMBER(SEARCH('[1]Lookup for use classification'!$G$10,B2113))),'[1]Lookup for use classification'!$A$10,IF(OR(ISNUMBER(SEARCH('[1]Lookup for use classification'!$B$11,B2113)),ISNUMBER(SEARCH('[1]Lookup for use classification'!$C$11,B2113))),'[1]Lookup for use classification'!$A$11,IF(OR(ISNUMBER(SEARCH('[1]Lookup for use classification'!$B$12,B2113)),ISNUMBER(SEARCH('[1]Lookup for use classification'!$C$12,B2113))),'[1]Lookup for use classification'!$A$12,IF(OR(ISNUMBER(SEARCH('[1]Lookup for use classification'!$B$13,B2113)),ISNUMBER(SEARCH('[1]Lookup for use classification'!$C$13,B2113)),ISNUMBER(SEARCH('[1]Lookup for use classification'!$D$13,B2113)),,ISNUMBER(SEARCH('[1]Lookup for use classification'!$C$13,B2113)),ISNUMBER(SEARCH('[1]Lookup for use classification'!$E$13,B2113))),'[1]Lookup for use classification'!$A$13,IF(OR(ISNUMBER(SEARCH('[1]Lookup for use classification'!$B$14,B2113)),ISNUMBER(SEARCH('[1]Lookup for use classification'!$C$14,B2113))),'[1]Lookup for use classification'!$A$14,"Other"))))))))))))</f>
        <v>Other</v>
      </c>
      <c r="D2113" s="39">
        <v>912</v>
      </c>
      <c r="E2113" s="41"/>
      <c r="F2113" s="41"/>
    </row>
    <row r="2114" spans="1:6">
      <c r="A2114" s="16" t="s">
        <v>1156</v>
      </c>
      <c r="B2114" s="38" t="s">
        <v>1157</v>
      </c>
      <c r="C2114" s="133" t="str">
        <f>IF(OR(ISNUMBER(SEARCH('[1]Lookup for use classification'!$B$1,B2114)),ISNUMBER(SEARCH('[1]Lookup for use classification'!$C$1,B2114)),ISNUMBER(SEARCH('[1]Lookup for use classification'!$D$1,B2114)),ISNUMBER(SEARCH('[1]Lookup for use classification'!$E$1,B2114))),'[1]Lookup for use classification'!$A$1,IF(ISNUMBER(SEARCH('[1]Lookup for use classification'!$B$2,B2114)),'[1]Lookup for use classification'!$A$2,IF(ISNUMBER(SEARCH('[1]Lookup for use classification'!$B$3,B2114)),'[1]Lookup for use classification'!$A$3,IF(OR(ISNUMBER(SEARCH('[1]Lookup for use classification'!$B$4,B2114)),ISNUMBER(SEARCH('[1]Lookup for use classification'!$C$4,B2114)),ISNUMBER(SEARCH('[1]Lookup for use classification'!$D$4,B2114)),ISNUMBER(SEARCH('[1]Lookup for use classification'!$E$4,B2114))),'[1]Lookup for use classification'!$A$4,IF(OR(ISNUMBER(SEARCH('[1]Lookup for use classification'!$B$5,B2114)),ISNUMBER(SEARCH('[1]Lookup for use classification'!$C$5,B2114)),ISNUMBER(SEARCH('[1]Lookup for use classification'!$D$5,B2114))),'[1]Lookup for use classification'!$A$5,IF(OR(ISNUMBER(SEARCH('[1]Lookup for use classification'!$B$7,B2114)),ISNUMBER(SEARCH('[1]Lookup for use classification'!$C$7,B2114)),ISNUMBER(SEARCH('[1]Lookup for use classification'!$D$7,B2114))),'[1]Lookup for use classification'!$A$7,IF(OR(ISNUMBER(SEARCH('[1]Lookup for use classification'!$B$9,B2114)),ISNUMBER(SEARCH('[1]Lookup for use classification'!$C$9,B2114)),ISNUMBER(SEARCH('[1]Lookup for use classification'!$D$9,B2114)),ISNUMBER(SEARCH('[1]Lookup for use classification'!$E$9,B2114)),ISNUMBER(SEARCH('[1]Lookup for use classification'!$F$9,B2114)),ISNUMBER(SEARCH('[1]Lookup for use classification'!$G$9,B2114)),ISNUMBER(SEARCH('[1]Lookup for use classification'!$H$9,B2114)),ISNUMBER(SEARCH('[1]Lookup for use classification'!$I$9,B2114)),ISNUMBER(SEARCH('[1]Lookup for use classification'!$J$9,B2114)),ISNUMBER(SEARCH('[1]Lookup for use classification'!$K$9,B2114))),'[1]Lookup for use classification'!$A$9,IF(OR(ISNUMBER(SEARCH('[1]Lookup for use classification'!$B$10,B2114)),ISNUMBER(SEARCH('[1]Lookup for use classification'!$C$10,B2114)),ISNUMBER(SEARCH('[1]Lookup for use classification'!$D$10,B2114)),ISNUMBER(SEARCH('[1]Lookup for use classification'!$E$10,B2114)),ISNUMBER(SEARCH('[1]Lookup for use classification'!$F$10,B2114)),ISNUMBER(SEARCH('[1]Lookup for use classification'!$G$10,B2114))),'[1]Lookup for use classification'!$A$10,IF(OR(ISNUMBER(SEARCH('[1]Lookup for use classification'!$B$11,B2114)),ISNUMBER(SEARCH('[1]Lookup for use classification'!$C$11,B2114))),'[1]Lookup for use classification'!$A$11,IF(OR(ISNUMBER(SEARCH('[1]Lookup for use classification'!$B$12,B2114)),ISNUMBER(SEARCH('[1]Lookup for use classification'!$C$12,B2114))),'[1]Lookup for use classification'!$A$12,IF(OR(ISNUMBER(SEARCH('[1]Lookup for use classification'!$B$13,B2114)),ISNUMBER(SEARCH('[1]Lookup for use classification'!$C$13,B2114)),ISNUMBER(SEARCH('[1]Lookup for use classification'!$D$13,B2114)),,ISNUMBER(SEARCH('[1]Lookup for use classification'!$C$13,B2114)),ISNUMBER(SEARCH('[1]Lookup for use classification'!$E$13,B2114))),'[1]Lookup for use classification'!$A$13,IF(OR(ISNUMBER(SEARCH('[1]Lookup for use classification'!$B$14,B2114)),ISNUMBER(SEARCH('[1]Lookup for use classification'!$C$14,B2114))),'[1]Lookup for use classification'!$A$14,"Other"))))))))))))</f>
        <v>Public Safety</v>
      </c>
      <c r="D2114" s="98"/>
      <c r="E2114" s="98"/>
      <c r="F2114" s="98"/>
    </row>
    <row r="2115" spans="1:6">
      <c r="A2115" s="16" t="s">
        <v>496</v>
      </c>
      <c r="B2115" s="26" t="s">
        <v>302</v>
      </c>
      <c r="C2115" s="133" t="str">
        <f>IF(OR(ISNUMBER(SEARCH('[1]Lookup for use classification'!$B$1,B2115)),ISNUMBER(SEARCH('[1]Lookup for use classification'!$C$1,B2115)),ISNUMBER(SEARCH('[1]Lookup for use classification'!$D$1,B2115)),ISNUMBER(SEARCH('[1]Lookup for use classification'!$E$1,B2115))),'[1]Lookup for use classification'!$A$1,IF(ISNUMBER(SEARCH('[1]Lookup for use classification'!$B$2,B2115)),'[1]Lookup for use classification'!$A$2,IF(ISNUMBER(SEARCH('[1]Lookup for use classification'!$B$3,B2115)),'[1]Lookup for use classification'!$A$3,IF(OR(ISNUMBER(SEARCH('[1]Lookup for use classification'!$B$4,B2115)),ISNUMBER(SEARCH('[1]Lookup for use classification'!$C$4,B2115)),ISNUMBER(SEARCH('[1]Lookup for use classification'!$D$4,B2115)),ISNUMBER(SEARCH('[1]Lookup for use classification'!$E$4,B2115))),'[1]Lookup for use classification'!$A$4,IF(OR(ISNUMBER(SEARCH('[1]Lookup for use classification'!$B$5,B2115)),ISNUMBER(SEARCH('[1]Lookup for use classification'!$C$5,B2115)),ISNUMBER(SEARCH('[1]Lookup for use classification'!$D$5,B2115))),'[1]Lookup for use classification'!$A$5,IF(OR(ISNUMBER(SEARCH('[1]Lookup for use classification'!$B$7,B2115)),ISNUMBER(SEARCH('[1]Lookup for use classification'!$C$7,B2115)),ISNUMBER(SEARCH('[1]Lookup for use classification'!$D$7,B2115))),'[1]Lookup for use classification'!$A$7,IF(OR(ISNUMBER(SEARCH('[1]Lookup for use classification'!$B$9,B2115)),ISNUMBER(SEARCH('[1]Lookup for use classification'!$C$9,B2115)),ISNUMBER(SEARCH('[1]Lookup for use classification'!$D$9,B2115)),ISNUMBER(SEARCH('[1]Lookup for use classification'!$E$9,B2115)),ISNUMBER(SEARCH('[1]Lookup for use classification'!$F$9,B2115)),ISNUMBER(SEARCH('[1]Lookup for use classification'!$G$9,B2115)),ISNUMBER(SEARCH('[1]Lookup for use classification'!$H$9,B2115)),ISNUMBER(SEARCH('[1]Lookup for use classification'!$I$9,B2115)),ISNUMBER(SEARCH('[1]Lookup for use classification'!$J$9,B2115)),ISNUMBER(SEARCH('[1]Lookup for use classification'!$K$9,B2115))),'[1]Lookup for use classification'!$A$9,IF(OR(ISNUMBER(SEARCH('[1]Lookup for use classification'!$B$10,B2115)),ISNUMBER(SEARCH('[1]Lookup for use classification'!$C$10,B2115)),ISNUMBER(SEARCH('[1]Lookup for use classification'!$D$10,B2115)),ISNUMBER(SEARCH('[1]Lookup for use classification'!$E$10,B2115)),ISNUMBER(SEARCH('[1]Lookup for use classification'!$F$10,B2115)),ISNUMBER(SEARCH('[1]Lookup for use classification'!$G$10,B2115))),'[1]Lookup for use classification'!$A$10,IF(OR(ISNUMBER(SEARCH('[1]Lookup for use classification'!$B$11,B2115)),ISNUMBER(SEARCH('[1]Lookup for use classification'!$C$11,B2115))),'[1]Lookup for use classification'!$A$11,IF(OR(ISNUMBER(SEARCH('[1]Lookup for use classification'!$B$12,B2115)),ISNUMBER(SEARCH('[1]Lookup for use classification'!$C$12,B2115))),'[1]Lookup for use classification'!$A$12,IF(OR(ISNUMBER(SEARCH('[1]Lookup for use classification'!$B$13,B2115)),ISNUMBER(SEARCH('[1]Lookup for use classification'!$C$13,B2115)),ISNUMBER(SEARCH('[1]Lookup for use classification'!$D$13,B2115)),,ISNUMBER(SEARCH('[1]Lookup for use classification'!$C$13,B2115)),ISNUMBER(SEARCH('[1]Lookup for use classification'!$E$13,B2115))),'[1]Lookup for use classification'!$A$13,IF(OR(ISNUMBER(SEARCH('[1]Lookup for use classification'!$B$14,B2115)),ISNUMBER(SEARCH('[1]Lookup for use classification'!$C$14,B2115))),'[1]Lookup for use classification'!$A$14,"Other"))))))))))))</f>
        <v>Retail - Other</v>
      </c>
      <c r="D2115" s="26"/>
      <c r="E2115" s="26"/>
      <c r="F2115" s="26"/>
    </row>
    <row r="2116" spans="1:6">
      <c r="A2116" s="16" t="s">
        <v>496</v>
      </c>
      <c r="B2116" s="26" t="s">
        <v>497</v>
      </c>
      <c r="C2116" s="133" t="str">
        <f>IF(OR(ISNUMBER(SEARCH('[1]Lookup for use classification'!$B$1,B2116)),ISNUMBER(SEARCH('[1]Lookup for use classification'!$C$1,B2116)),ISNUMBER(SEARCH('[1]Lookup for use classification'!$D$1,B2116)),ISNUMBER(SEARCH('[1]Lookup for use classification'!$E$1,B2116))),'[1]Lookup for use classification'!$A$1,IF(ISNUMBER(SEARCH('[1]Lookup for use classification'!$B$2,B2116)),'[1]Lookup for use classification'!$A$2,IF(ISNUMBER(SEARCH('[1]Lookup for use classification'!$B$3,B2116)),'[1]Lookup for use classification'!$A$3,IF(OR(ISNUMBER(SEARCH('[1]Lookup for use classification'!$B$4,B2116)),ISNUMBER(SEARCH('[1]Lookup for use classification'!$C$4,B2116)),ISNUMBER(SEARCH('[1]Lookup for use classification'!$D$4,B2116)),ISNUMBER(SEARCH('[1]Lookup for use classification'!$E$4,B2116))),'[1]Lookup for use classification'!$A$4,IF(OR(ISNUMBER(SEARCH('[1]Lookup for use classification'!$B$5,B2116)),ISNUMBER(SEARCH('[1]Lookup for use classification'!$C$5,B2116)),ISNUMBER(SEARCH('[1]Lookup for use classification'!$D$5,B2116))),'[1]Lookup for use classification'!$A$5,IF(OR(ISNUMBER(SEARCH('[1]Lookup for use classification'!$B$7,B2116)),ISNUMBER(SEARCH('[1]Lookup for use classification'!$C$7,B2116)),ISNUMBER(SEARCH('[1]Lookup for use classification'!$D$7,B2116))),'[1]Lookup for use classification'!$A$7,IF(OR(ISNUMBER(SEARCH('[1]Lookup for use classification'!$B$9,B2116)),ISNUMBER(SEARCH('[1]Lookup for use classification'!$C$9,B2116)),ISNUMBER(SEARCH('[1]Lookup for use classification'!$D$9,B2116)),ISNUMBER(SEARCH('[1]Lookup for use classification'!$E$9,B2116)),ISNUMBER(SEARCH('[1]Lookup for use classification'!$F$9,B2116)),ISNUMBER(SEARCH('[1]Lookup for use classification'!$G$9,B2116)),ISNUMBER(SEARCH('[1]Lookup for use classification'!$H$9,B2116)),ISNUMBER(SEARCH('[1]Lookup for use classification'!$I$9,B2116)),ISNUMBER(SEARCH('[1]Lookup for use classification'!$J$9,B2116)),ISNUMBER(SEARCH('[1]Lookup for use classification'!$K$9,B2116))),'[1]Lookup for use classification'!$A$9,IF(OR(ISNUMBER(SEARCH('[1]Lookup for use classification'!$B$10,B2116)),ISNUMBER(SEARCH('[1]Lookup for use classification'!$C$10,B2116)),ISNUMBER(SEARCH('[1]Lookup for use classification'!$D$10,B2116)),ISNUMBER(SEARCH('[1]Lookup for use classification'!$E$10,B2116)),ISNUMBER(SEARCH('[1]Lookup for use classification'!$F$10,B2116)),ISNUMBER(SEARCH('[1]Lookup for use classification'!$G$10,B2116))),'[1]Lookup for use classification'!$A$10,IF(OR(ISNUMBER(SEARCH('[1]Lookup for use classification'!$B$11,B2116)),ISNUMBER(SEARCH('[1]Lookup for use classification'!$C$11,B2116))),'[1]Lookup for use classification'!$A$11,IF(OR(ISNUMBER(SEARCH('[1]Lookup for use classification'!$B$12,B2116)),ISNUMBER(SEARCH('[1]Lookup for use classification'!$C$12,B2116))),'[1]Lookup for use classification'!$A$12,IF(OR(ISNUMBER(SEARCH('[1]Lookup for use classification'!$B$13,B2116)),ISNUMBER(SEARCH('[1]Lookup for use classification'!$C$13,B2116)),ISNUMBER(SEARCH('[1]Lookup for use classification'!$D$13,B2116)),,ISNUMBER(SEARCH('[1]Lookup for use classification'!$C$13,B2116)),ISNUMBER(SEARCH('[1]Lookup for use classification'!$E$13,B2116))),'[1]Lookup for use classification'!$A$13,IF(OR(ISNUMBER(SEARCH('[1]Lookup for use classification'!$B$14,B2116)),ISNUMBER(SEARCH('[1]Lookup for use classification'!$C$14,B2116))),'[1]Lookup for use classification'!$A$14,"Other"))))))))))))</f>
        <v>Other</v>
      </c>
      <c r="D2116" s="29"/>
      <c r="E2116" s="29"/>
      <c r="F2116" s="29"/>
    </row>
    <row r="2117" spans="1:6">
      <c r="A2117" s="16" t="s">
        <v>496</v>
      </c>
      <c r="B2117" s="26" t="s">
        <v>5</v>
      </c>
      <c r="C2117" s="133" t="str">
        <f>IF(OR(ISNUMBER(SEARCH('[1]Lookup for use classification'!$B$1,B2117)),ISNUMBER(SEARCH('[1]Lookup for use classification'!$C$1,B2117)),ISNUMBER(SEARCH('[1]Lookup for use classification'!$D$1,B2117)),ISNUMBER(SEARCH('[1]Lookup for use classification'!$E$1,B2117))),'[1]Lookup for use classification'!$A$1,IF(ISNUMBER(SEARCH('[1]Lookup for use classification'!$B$2,B2117)),'[1]Lookup for use classification'!$A$2,IF(ISNUMBER(SEARCH('[1]Lookup for use classification'!$B$3,B2117)),'[1]Lookup for use classification'!$A$3,IF(OR(ISNUMBER(SEARCH('[1]Lookup for use classification'!$B$4,B2117)),ISNUMBER(SEARCH('[1]Lookup for use classification'!$C$4,B2117)),ISNUMBER(SEARCH('[1]Lookup for use classification'!$D$4,B2117)),ISNUMBER(SEARCH('[1]Lookup for use classification'!$E$4,B2117))),'[1]Lookup for use classification'!$A$4,IF(OR(ISNUMBER(SEARCH('[1]Lookup for use classification'!$B$5,B2117)),ISNUMBER(SEARCH('[1]Lookup for use classification'!$C$5,B2117)),ISNUMBER(SEARCH('[1]Lookup for use classification'!$D$5,B2117))),'[1]Lookup for use classification'!$A$5,IF(OR(ISNUMBER(SEARCH('[1]Lookup for use classification'!$B$7,B2117)),ISNUMBER(SEARCH('[1]Lookup for use classification'!$C$7,B2117)),ISNUMBER(SEARCH('[1]Lookup for use classification'!$D$7,B2117))),'[1]Lookup for use classification'!$A$7,IF(OR(ISNUMBER(SEARCH('[1]Lookup for use classification'!$B$9,B2117)),ISNUMBER(SEARCH('[1]Lookup for use classification'!$C$9,B2117)),ISNUMBER(SEARCH('[1]Lookup for use classification'!$D$9,B2117)),ISNUMBER(SEARCH('[1]Lookup for use classification'!$E$9,B2117)),ISNUMBER(SEARCH('[1]Lookup for use classification'!$F$9,B2117)),ISNUMBER(SEARCH('[1]Lookup for use classification'!$G$9,B2117)),ISNUMBER(SEARCH('[1]Lookup for use classification'!$H$9,B2117)),ISNUMBER(SEARCH('[1]Lookup for use classification'!$I$9,B2117)),ISNUMBER(SEARCH('[1]Lookup for use classification'!$J$9,B2117)),ISNUMBER(SEARCH('[1]Lookup for use classification'!$K$9,B2117))),'[1]Lookup for use classification'!$A$9,IF(OR(ISNUMBER(SEARCH('[1]Lookup for use classification'!$B$10,B2117)),ISNUMBER(SEARCH('[1]Lookup for use classification'!$C$10,B2117)),ISNUMBER(SEARCH('[1]Lookup for use classification'!$D$10,B2117)),ISNUMBER(SEARCH('[1]Lookup for use classification'!$E$10,B2117)),ISNUMBER(SEARCH('[1]Lookup for use classification'!$F$10,B2117)),ISNUMBER(SEARCH('[1]Lookup for use classification'!$G$10,B2117))),'[1]Lookup for use classification'!$A$10,IF(OR(ISNUMBER(SEARCH('[1]Lookup for use classification'!$B$11,B2117)),ISNUMBER(SEARCH('[1]Lookup for use classification'!$C$11,B2117))),'[1]Lookup for use classification'!$A$11,IF(OR(ISNUMBER(SEARCH('[1]Lookup for use classification'!$B$12,B2117)),ISNUMBER(SEARCH('[1]Lookup for use classification'!$C$12,B2117))),'[1]Lookup for use classification'!$A$12,IF(OR(ISNUMBER(SEARCH('[1]Lookup for use classification'!$B$13,B2117)),ISNUMBER(SEARCH('[1]Lookup for use classification'!$C$13,B2117)),ISNUMBER(SEARCH('[1]Lookup for use classification'!$D$13,B2117)),,ISNUMBER(SEARCH('[1]Lookup for use classification'!$C$13,B2117)),ISNUMBER(SEARCH('[1]Lookup for use classification'!$E$13,B2117))),'[1]Lookup for use classification'!$A$13,IF(OR(ISNUMBER(SEARCH('[1]Lookup for use classification'!$B$14,B2117)),ISNUMBER(SEARCH('[1]Lookup for use classification'!$C$14,B2117))),'[1]Lookup for use classification'!$A$14,"Other"))))))))))))</f>
        <v>Office</v>
      </c>
      <c r="D2117" s="29"/>
      <c r="E2117" s="29"/>
      <c r="F2117" s="29"/>
    </row>
    <row r="2118" spans="1:6">
      <c r="A2118" s="16" t="s">
        <v>496</v>
      </c>
      <c r="B2118" s="26" t="s">
        <v>147</v>
      </c>
      <c r="C2118" s="133" t="str">
        <f>IF(OR(ISNUMBER(SEARCH('[1]Lookup for use classification'!$B$1,B2118)),ISNUMBER(SEARCH('[1]Lookup for use classification'!$C$1,B2118)),ISNUMBER(SEARCH('[1]Lookup for use classification'!$D$1,B2118)),ISNUMBER(SEARCH('[1]Lookup for use classification'!$E$1,B2118))),'[1]Lookup for use classification'!$A$1,IF(ISNUMBER(SEARCH('[1]Lookup for use classification'!$B$2,B2118)),'[1]Lookup for use classification'!$A$2,IF(ISNUMBER(SEARCH('[1]Lookup for use classification'!$B$3,B2118)),'[1]Lookup for use classification'!$A$3,IF(OR(ISNUMBER(SEARCH('[1]Lookup for use classification'!$B$4,B2118)),ISNUMBER(SEARCH('[1]Lookup for use classification'!$C$4,B2118)),ISNUMBER(SEARCH('[1]Lookup for use classification'!$D$4,B2118)),ISNUMBER(SEARCH('[1]Lookup for use classification'!$E$4,B2118))),'[1]Lookup for use classification'!$A$4,IF(OR(ISNUMBER(SEARCH('[1]Lookup for use classification'!$B$5,B2118)),ISNUMBER(SEARCH('[1]Lookup for use classification'!$C$5,B2118)),ISNUMBER(SEARCH('[1]Lookup for use classification'!$D$5,B2118))),'[1]Lookup for use classification'!$A$5,IF(OR(ISNUMBER(SEARCH('[1]Lookup for use classification'!$B$7,B2118)),ISNUMBER(SEARCH('[1]Lookup for use classification'!$C$7,B2118)),ISNUMBER(SEARCH('[1]Lookup for use classification'!$D$7,B2118))),'[1]Lookup for use classification'!$A$7,IF(OR(ISNUMBER(SEARCH('[1]Lookup for use classification'!$B$9,B2118)),ISNUMBER(SEARCH('[1]Lookup for use classification'!$C$9,B2118)),ISNUMBER(SEARCH('[1]Lookup for use classification'!$D$9,B2118)),ISNUMBER(SEARCH('[1]Lookup for use classification'!$E$9,B2118)),ISNUMBER(SEARCH('[1]Lookup for use classification'!$F$9,B2118)),ISNUMBER(SEARCH('[1]Lookup for use classification'!$G$9,B2118)),ISNUMBER(SEARCH('[1]Lookup for use classification'!$H$9,B2118)),ISNUMBER(SEARCH('[1]Lookup for use classification'!$I$9,B2118)),ISNUMBER(SEARCH('[1]Lookup for use classification'!$J$9,B2118)),ISNUMBER(SEARCH('[1]Lookup for use classification'!$K$9,B2118))),'[1]Lookup for use classification'!$A$9,IF(OR(ISNUMBER(SEARCH('[1]Lookup for use classification'!$B$10,B2118)),ISNUMBER(SEARCH('[1]Lookup for use classification'!$C$10,B2118)),ISNUMBER(SEARCH('[1]Lookup for use classification'!$D$10,B2118)),ISNUMBER(SEARCH('[1]Lookup for use classification'!$E$10,B2118)),ISNUMBER(SEARCH('[1]Lookup for use classification'!$F$10,B2118)),ISNUMBER(SEARCH('[1]Lookup for use classification'!$G$10,B2118))),'[1]Lookup for use classification'!$A$10,IF(OR(ISNUMBER(SEARCH('[1]Lookup for use classification'!$B$11,B2118)),ISNUMBER(SEARCH('[1]Lookup for use classification'!$C$11,B2118))),'[1]Lookup for use classification'!$A$11,IF(OR(ISNUMBER(SEARCH('[1]Lookup for use classification'!$B$12,B2118)),ISNUMBER(SEARCH('[1]Lookup for use classification'!$C$12,B2118))),'[1]Lookup for use classification'!$A$12,IF(OR(ISNUMBER(SEARCH('[1]Lookup for use classification'!$B$13,B2118)),ISNUMBER(SEARCH('[1]Lookup for use classification'!$C$13,B2118)),ISNUMBER(SEARCH('[1]Lookup for use classification'!$D$13,B2118)),,ISNUMBER(SEARCH('[1]Lookup for use classification'!$C$13,B2118)),ISNUMBER(SEARCH('[1]Lookup for use classification'!$E$13,B2118))),'[1]Lookup for use classification'!$A$13,IF(OR(ISNUMBER(SEARCH('[1]Lookup for use classification'!$B$14,B2118)),ISNUMBER(SEARCH('[1]Lookup for use classification'!$C$14,B2118))),'[1]Lookup for use classification'!$A$14,"Other"))))))))))))</f>
        <v>Health Care - Hospitals</v>
      </c>
      <c r="D2118" s="27">
        <v>2068</v>
      </c>
      <c r="E2118" s="29" t="s">
        <v>6</v>
      </c>
      <c r="F2118" s="29"/>
    </row>
    <row r="2119" spans="1:6">
      <c r="A2119" s="16" t="s">
        <v>496</v>
      </c>
      <c r="B2119" s="26" t="s">
        <v>7</v>
      </c>
      <c r="C2119" s="133" t="str">
        <f>IF(OR(ISNUMBER(SEARCH('[1]Lookup for use classification'!$B$1,B2119)),ISNUMBER(SEARCH('[1]Lookup for use classification'!$C$1,B2119)),ISNUMBER(SEARCH('[1]Lookup for use classification'!$D$1,B2119)),ISNUMBER(SEARCH('[1]Lookup for use classification'!$E$1,B2119))),'[1]Lookup for use classification'!$A$1,IF(ISNUMBER(SEARCH('[1]Lookup for use classification'!$B$2,B2119)),'[1]Lookup for use classification'!$A$2,IF(ISNUMBER(SEARCH('[1]Lookup for use classification'!$B$3,B2119)),'[1]Lookup for use classification'!$A$3,IF(OR(ISNUMBER(SEARCH('[1]Lookup for use classification'!$B$4,B2119)),ISNUMBER(SEARCH('[1]Lookup for use classification'!$C$4,B2119)),ISNUMBER(SEARCH('[1]Lookup for use classification'!$D$4,B2119)),ISNUMBER(SEARCH('[1]Lookup for use classification'!$E$4,B2119))),'[1]Lookup for use classification'!$A$4,IF(OR(ISNUMBER(SEARCH('[1]Lookup for use classification'!$B$5,B2119)),ISNUMBER(SEARCH('[1]Lookup for use classification'!$C$5,B2119)),ISNUMBER(SEARCH('[1]Lookup for use classification'!$D$5,B2119))),'[1]Lookup for use classification'!$A$5,IF(OR(ISNUMBER(SEARCH('[1]Lookup for use classification'!$B$7,B2119)),ISNUMBER(SEARCH('[1]Lookup for use classification'!$C$7,B2119)),ISNUMBER(SEARCH('[1]Lookup for use classification'!$D$7,B2119))),'[1]Lookup for use classification'!$A$7,IF(OR(ISNUMBER(SEARCH('[1]Lookup for use classification'!$B$9,B2119)),ISNUMBER(SEARCH('[1]Lookup for use classification'!$C$9,B2119)),ISNUMBER(SEARCH('[1]Lookup for use classification'!$D$9,B2119)),ISNUMBER(SEARCH('[1]Lookup for use classification'!$E$9,B2119)),ISNUMBER(SEARCH('[1]Lookup for use classification'!$F$9,B2119)),ISNUMBER(SEARCH('[1]Lookup for use classification'!$G$9,B2119)),ISNUMBER(SEARCH('[1]Lookup for use classification'!$H$9,B2119)),ISNUMBER(SEARCH('[1]Lookup for use classification'!$I$9,B2119)),ISNUMBER(SEARCH('[1]Lookup for use classification'!$J$9,B2119)),ISNUMBER(SEARCH('[1]Lookup for use classification'!$K$9,B2119))),'[1]Lookup for use classification'!$A$9,IF(OR(ISNUMBER(SEARCH('[1]Lookup for use classification'!$B$10,B2119)),ISNUMBER(SEARCH('[1]Lookup for use classification'!$C$10,B2119)),ISNUMBER(SEARCH('[1]Lookup for use classification'!$D$10,B2119)),ISNUMBER(SEARCH('[1]Lookup for use classification'!$E$10,B2119)),ISNUMBER(SEARCH('[1]Lookup for use classification'!$F$10,B2119)),ISNUMBER(SEARCH('[1]Lookup for use classification'!$G$10,B2119))),'[1]Lookup for use classification'!$A$10,IF(OR(ISNUMBER(SEARCH('[1]Lookup for use classification'!$B$11,B2119)),ISNUMBER(SEARCH('[1]Lookup for use classification'!$C$11,B2119))),'[1]Lookup for use classification'!$A$11,IF(OR(ISNUMBER(SEARCH('[1]Lookup for use classification'!$B$12,B2119)),ISNUMBER(SEARCH('[1]Lookup for use classification'!$C$12,B2119))),'[1]Lookup for use classification'!$A$12,IF(OR(ISNUMBER(SEARCH('[1]Lookup for use classification'!$B$13,B2119)),ISNUMBER(SEARCH('[1]Lookup for use classification'!$C$13,B2119)),ISNUMBER(SEARCH('[1]Lookup for use classification'!$D$13,B2119)),,ISNUMBER(SEARCH('[1]Lookup for use classification'!$C$13,B2119)),ISNUMBER(SEARCH('[1]Lookup for use classification'!$E$13,B2119))),'[1]Lookup for use classification'!$A$13,IF(OR(ISNUMBER(SEARCH('[1]Lookup for use classification'!$B$14,B2119)),ISNUMBER(SEARCH('[1]Lookup for use classification'!$C$14,B2119))),'[1]Lookup for use classification'!$A$14,"Other"))))))))))))</f>
        <v>Public Safety</v>
      </c>
      <c r="D2119" s="29"/>
      <c r="E2119" s="29"/>
      <c r="F2119" s="29"/>
    </row>
    <row r="2120" spans="1:6">
      <c r="A2120" s="16" t="s">
        <v>496</v>
      </c>
      <c r="B2120" s="26" t="s">
        <v>498</v>
      </c>
      <c r="C2120" s="133" t="str">
        <f>IF(OR(ISNUMBER(SEARCH('[1]Lookup for use classification'!$B$1,B2120)),ISNUMBER(SEARCH('[1]Lookup for use classification'!$C$1,B2120)),ISNUMBER(SEARCH('[1]Lookup for use classification'!$D$1,B2120)),ISNUMBER(SEARCH('[1]Lookup for use classification'!$E$1,B2120))),'[1]Lookup for use classification'!$A$1,IF(ISNUMBER(SEARCH('[1]Lookup for use classification'!$B$2,B2120)),'[1]Lookup for use classification'!$A$2,IF(ISNUMBER(SEARCH('[1]Lookup for use classification'!$B$3,B2120)),'[1]Lookup for use classification'!$A$3,IF(OR(ISNUMBER(SEARCH('[1]Lookup for use classification'!$B$4,B2120)),ISNUMBER(SEARCH('[1]Lookup for use classification'!$C$4,B2120)),ISNUMBER(SEARCH('[1]Lookup for use classification'!$D$4,B2120)),ISNUMBER(SEARCH('[1]Lookup for use classification'!$E$4,B2120))),'[1]Lookup for use classification'!$A$4,IF(OR(ISNUMBER(SEARCH('[1]Lookup for use classification'!$B$5,B2120)),ISNUMBER(SEARCH('[1]Lookup for use classification'!$C$5,B2120)),ISNUMBER(SEARCH('[1]Lookup for use classification'!$D$5,B2120))),'[1]Lookup for use classification'!$A$5,IF(OR(ISNUMBER(SEARCH('[1]Lookup for use classification'!$B$7,B2120)),ISNUMBER(SEARCH('[1]Lookup for use classification'!$C$7,B2120)),ISNUMBER(SEARCH('[1]Lookup for use classification'!$D$7,B2120))),'[1]Lookup for use classification'!$A$7,IF(OR(ISNUMBER(SEARCH('[1]Lookup for use classification'!$B$9,B2120)),ISNUMBER(SEARCH('[1]Lookup for use classification'!$C$9,B2120)),ISNUMBER(SEARCH('[1]Lookup for use classification'!$D$9,B2120)),ISNUMBER(SEARCH('[1]Lookup for use classification'!$E$9,B2120)),ISNUMBER(SEARCH('[1]Lookup for use classification'!$F$9,B2120)),ISNUMBER(SEARCH('[1]Lookup for use classification'!$G$9,B2120)),ISNUMBER(SEARCH('[1]Lookup for use classification'!$H$9,B2120)),ISNUMBER(SEARCH('[1]Lookup for use classification'!$I$9,B2120)),ISNUMBER(SEARCH('[1]Lookup for use classification'!$J$9,B2120)),ISNUMBER(SEARCH('[1]Lookup for use classification'!$K$9,B2120))),'[1]Lookup for use classification'!$A$9,IF(OR(ISNUMBER(SEARCH('[1]Lookup for use classification'!$B$10,B2120)),ISNUMBER(SEARCH('[1]Lookup for use classification'!$C$10,B2120)),ISNUMBER(SEARCH('[1]Lookup for use classification'!$D$10,B2120)),ISNUMBER(SEARCH('[1]Lookup for use classification'!$E$10,B2120)),ISNUMBER(SEARCH('[1]Lookup for use classification'!$F$10,B2120)),ISNUMBER(SEARCH('[1]Lookup for use classification'!$G$10,B2120))),'[1]Lookup for use classification'!$A$10,IF(OR(ISNUMBER(SEARCH('[1]Lookup for use classification'!$B$11,B2120)),ISNUMBER(SEARCH('[1]Lookup for use classification'!$C$11,B2120))),'[1]Lookup for use classification'!$A$11,IF(OR(ISNUMBER(SEARCH('[1]Lookup for use classification'!$B$12,B2120)),ISNUMBER(SEARCH('[1]Lookup for use classification'!$C$12,B2120))),'[1]Lookup for use classification'!$A$12,IF(OR(ISNUMBER(SEARCH('[1]Lookup for use classification'!$B$13,B2120)),ISNUMBER(SEARCH('[1]Lookup for use classification'!$C$13,B2120)),ISNUMBER(SEARCH('[1]Lookup for use classification'!$D$13,B2120)),,ISNUMBER(SEARCH('[1]Lookup for use classification'!$C$13,B2120)),ISNUMBER(SEARCH('[1]Lookup for use classification'!$E$13,B2120))),'[1]Lookup for use classification'!$A$13,IF(OR(ISNUMBER(SEARCH('[1]Lookup for use classification'!$B$14,B2120)),ISNUMBER(SEARCH('[1]Lookup for use classification'!$C$14,B2120))),'[1]Lookup for use classification'!$A$14,"Other"))))))))))))</f>
        <v>Other</v>
      </c>
      <c r="D2120" s="29"/>
      <c r="E2120" s="29"/>
      <c r="F2120" s="29"/>
    </row>
    <row r="2121" spans="1:6">
      <c r="A2121" s="16" t="s">
        <v>496</v>
      </c>
      <c r="B2121" s="26" t="s">
        <v>499</v>
      </c>
      <c r="C2121" s="133" t="str">
        <f>IF(OR(ISNUMBER(SEARCH('[1]Lookup for use classification'!$B$1,B2121)),ISNUMBER(SEARCH('[1]Lookup for use classification'!$C$1,B2121)),ISNUMBER(SEARCH('[1]Lookup for use classification'!$D$1,B2121)),ISNUMBER(SEARCH('[1]Lookup for use classification'!$E$1,B2121))),'[1]Lookup for use classification'!$A$1,IF(ISNUMBER(SEARCH('[1]Lookup for use classification'!$B$2,B2121)),'[1]Lookup for use classification'!$A$2,IF(ISNUMBER(SEARCH('[1]Lookup for use classification'!$B$3,B2121)),'[1]Lookup for use classification'!$A$3,IF(OR(ISNUMBER(SEARCH('[1]Lookup for use classification'!$B$4,B2121)),ISNUMBER(SEARCH('[1]Lookup for use classification'!$C$4,B2121)),ISNUMBER(SEARCH('[1]Lookup for use classification'!$D$4,B2121)),ISNUMBER(SEARCH('[1]Lookup for use classification'!$E$4,B2121))),'[1]Lookup for use classification'!$A$4,IF(OR(ISNUMBER(SEARCH('[1]Lookup for use classification'!$B$5,B2121)),ISNUMBER(SEARCH('[1]Lookup for use classification'!$C$5,B2121)),ISNUMBER(SEARCH('[1]Lookup for use classification'!$D$5,B2121))),'[1]Lookup for use classification'!$A$5,IF(OR(ISNUMBER(SEARCH('[1]Lookup for use classification'!$B$7,B2121)),ISNUMBER(SEARCH('[1]Lookup for use classification'!$C$7,B2121)),ISNUMBER(SEARCH('[1]Lookup for use classification'!$D$7,B2121))),'[1]Lookup for use classification'!$A$7,IF(OR(ISNUMBER(SEARCH('[1]Lookup for use classification'!$B$9,B2121)),ISNUMBER(SEARCH('[1]Lookup for use classification'!$C$9,B2121)),ISNUMBER(SEARCH('[1]Lookup for use classification'!$D$9,B2121)),ISNUMBER(SEARCH('[1]Lookup for use classification'!$E$9,B2121)),ISNUMBER(SEARCH('[1]Lookup for use classification'!$F$9,B2121)),ISNUMBER(SEARCH('[1]Lookup for use classification'!$G$9,B2121)),ISNUMBER(SEARCH('[1]Lookup for use classification'!$H$9,B2121)),ISNUMBER(SEARCH('[1]Lookup for use classification'!$I$9,B2121)),ISNUMBER(SEARCH('[1]Lookup for use classification'!$J$9,B2121)),ISNUMBER(SEARCH('[1]Lookup for use classification'!$K$9,B2121))),'[1]Lookup for use classification'!$A$9,IF(OR(ISNUMBER(SEARCH('[1]Lookup for use classification'!$B$10,B2121)),ISNUMBER(SEARCH('[1]Lookup for use classification'!$C$10,B2121)),ISNUMBER(SEARCH('[1]Lookup for use classification'!$D$10,B2121)),ISNUMBER(SEARCH('[1]Lookup for use classification'!$E$10,B2121)),ISNUMBER(SEARCH('[1]Lookup for use classification'!$F$10,B2121)),ISNUMBER(SEARCH('[1]Lookup for use classification'!$G$10,B2121))),'[1]Lookup for use classification'!$A$10,IF(OR(ISNUMBER(SEARCH('[1]Lookup for use classification'!$B$11,B2121)),ISNUMBER(SEARCH('[1]Lookup for use classification'!$C$11,B2121))),'[1]Lookup for use classification'!$A$11,IF(OR(ISNUMBER(SEARCH('[1]Lookup for use classification'!$B$12,B2121)),ISNUMBER(SEARCH('[1]Lookup for use classification'!$C$12,B2121))),'[1]Lookup for use classification'!$A$12,IF(OR(ISNUMBER(SEARCH('[1]Lookup for use classification'!$B$13,B2121)),ISNUMBER(SEARCH('[1]Lookup for use classification'!$C$13,B2121)),ISNUMBER(SEARCH('[1]Lookup for use classification'!$D$13,B2121)),,ISNUMBER(SEARCH('[1]Lookup for use classification'!$C$13,B2121)),ISNUMBER(SEARCH('[1]Lookup for use classification'!$E$13,B2121))),'[1]Lookup for use classification'!$A$13,IF(OR(ISNUMBER(SEARCH('[1]Lookup for use classification'!$B$14,B2121)),ISNUMBER(SEARCH('[1]Lookup for use classification'!$C$14,B2121))),'[1]Lookup for use classification'!$A$14,"Other"))))))))))))</f>
        <v>Education - K - 12</v>
      </c>
      <c r="D2121" s="27">
        <v>34800</v>
      </c>
      <c r="E2121" s="29" t="s">
        <v>6</v>
      </c>
      <c r="F2121" s="29"/>
    </row>
    <row r="2122" spans="1:6">
      <c r="A2122" s="16" t="s">
        <v>496</v>
      </c>
      <c r="B2122" s="26" t="s">
        <v>500</v>
      </c>
      <c r="C2122" s="133" t="str">
        <f>IF(OR(ISNUMBER(SEARCH('[1]Lookup for use classification'!$B$1,B2122)),ISNUMBER(SEARCH('[1]Lookup for use classification'!$C$1,B2122)),ISNUMBER(SEARCH('[1]Lookup for use classification'!$D$1,B2122)),ISNUMBER(SEARCH('[1]Lookup for use classification'!$E$1,B2122))),'[1]Lookup for use classification'!$A$1,IF(ISNUMBER(SEARCH('[1]Lookup for use classification'!$B$2,B2122)),'[1]Lookup for use classification'!$A$2,IF(ISNUMBER(SEARCH('[1]Lookup for use classification'!$B$3,B2122)),'[1]Lookup for use classification'!$A$3,IF(OR(ISNUMBER(SEARCH('[1]Lookup for use classification'!$B$4,B2122)),ISNUMBER(SEARCH('[1]Lookup for use classification'!$C$4,B2122)),ISNUMBER(SEARCH('[1]Lookup for use classification'!$D$4,B2122)),ISNUMBER(SEARCH('[1]Lookup for use classification'!$E$4,B2122))),'[1]Lookup for use classification'!$A$4,IF(OR(ISNUMBER(SEARCH('[1]Lookup for use classification'!$B$5,B2122)),ISNUMBER(SEARCH('[1]Lookup for use classification'!$C$5,B2122)),ISNUMBER(SEARCH('[1]Lookup for use classification'!$D$5,B2122))),'[1]Lookup for use classification'!$A$5,IF(OR(ISNUMBER(SEARCH('[1]Lookup for use classification'!$B$7,B2122)),ISNUMBER(SEARCH('[1]Lookup for use classification'!$C$7,B2122)),ISNUMBER(SEARCH('[1]Lookup for use classification'!$D$7,B2122))),'[1]Lookup for use classification'!$A$7,IF(OR(ISNUMBER(SEARCH('[1]Lookup for use classification'!$B$9,B2122)),ISNUMBER(SEARCH('[1]Lookup for use classification'!$C$9,B2122)),ISNUMBER(SEARCH('[1]Lookup for use classification'!$D$9,B2122)),ISNUMBER(SEARCH('[1]Lookup for use classification'!$E$9,B2122)),ISNUMBER(SEARCH('[1]Lookup for use classification'!$F$9,B2122)),ISNUMBER(SEARCH('[1]Lookup for use classification'!$G$9,B2122)),ISNUMBER(SEARCH('[1]Lookup for use classification'!$H$9,B2122)),ISNUMBER(SEARCH('[1]Lookup for use classification'!$I$9,B2122)),ISNUMBER(SEARCH('[1]Lookup for use classification'!$J$9,B2122)),ISNUMBER(SEARCH('[1]Lookup for use classification'!$K$9,B2122))),'[1]Lookup for use classification'!$A$9,IF(OR(ISNUMBER(SEARCH('[1]Lookup for use classification'!$B$10,B2122)),ISNUMBER(SEARCH('[1]Lookup for use classification'!$C$10,B2122)),ISNUMBER(SEARCH('[1]Lookup for use classification'!$D$10,B2122)),ISNUMBER(SEARCH('[1]Lookup for use classification'!$E$10,B2122)),ISNUMBER(SEARCH('[1]Lookup for use classification'!$F$10,B2122)),ISNUMBER(SEARCH('[1]Lookup for use classification'!$G$10,B2122))),'[1]Lookup for use classification'!$A$10,IF(OR(ISNUMBER(SEARCH('[1]Lookup for use classification'!$B$11,B2122)),ISNUMBER(SEARCH('[1]Lookup for use classification'!$C$11,B2122))),'[1]Lookup for use classification'!$A$11,IF(OR(ISNUMBER(SEARCH('[1]Lookup for use classification'!$B$12,B2122)),ISNUMBER(SEARCH('[1]Lookup for use classification'!$C$12,B2122))),'[1]Lookup for use classification'!$A$12,IF(OR(ISNUMBER(SEARCH('[1]Lookup for use classification'!$B$13,B2122)),ISNUMBER(SEARCH('[1]Lookup for use classification'!$C$13,B2122)),ISNUMBER(SEARCH('[1]Lookup for use classification'!$D$13,B2122)),,ISNUMBER(SEARCH('[1]Lookup for use classification'!$C$13,B2122)),ISNUMBER(SEARCH('[1]Lookup for use classification'!$E$13,B2122))),'[1]Lookup for use classification'!$A$13,IF(OR(ISNUMBER(SEARCH('[1]Lookup for use classification'!$B$14,B2122)),ISNUMBER(SEARCH('[1]Lookup for use classification'!$C$14,B2122))),'[1]Lookup for use classification'!$A$14,"Other"))))))))))))</f>
        <v>Other</v>
      </c>
      <c r="D2122" s="29"/>
      <c r="E2122" s="29"/>
      <c r="F2122" s="29"/>
    </row>
    <row r="2123" spans="1:6">
      <c r="A2123" s="16" t="s">
        <v>496</v>
      </c>
      <c r="B2123" s="26" t="s">
        <v>501</v>
      </c>
      <c r="C2123" s="133" t="str">
        <f>IF(OR(ISNUMBER(SEARCH('[1]Lookup for use classification'!$B$1,B2123)),ISNUMBER(SEARCH('[1]Lookup for use classification'!$C$1,B2123)),ISNUMBER(SEARCH('[1]Lookup for use classification'!$D$1,B2123)),ISNUMBER(SEARCH('[1]Lookup for use classification'!$E$1,B2123))),'[1]Lookup for use classification'!$A$1,IF(ISNUMBER(SEARCH('[1]Lookup for use classification'!$B$2,B2123)),'[1]Lookup for use classification'!$A$2,IF(ISNUMBER(SEARCH('[1]Lookup for use classification'!$B$3,B2123)),'[1]Lookup for use classification'!$A$3,IF(OR(ISNUMBER(SEARCH('[1]Lookup for use classification'!$B$4,B2123)),ISNUMBER(SEARCH('[1]Lookup for use classification'!$C$4,B2123)),ISNUMBER(SEARCH('[1]Lookup for use classification'!$D$4,B2123)),ISNUMBER(SEARCH('[1]Lookup for use classification'!$E$4,B2123))),'[1]Lookup for use classification'!$A$4,IF(OR(ISNUMBER(SEARCH('[1]Lookup for use classification'!$B$5,B2123)),ISNUMBER(SEARCH('[1]Lookup for use classification'!$C$5,B2123)),ISNUMBER(SEARCH('[1]Lookup for use classification'!$D$5,B2123))),'[1]Lookup for use classification'!$A$5,IF(OR(ISNUMBER(SEARCH('[1]Lookup for use classification'!$B$7,B2123)),ISNUMBER(SEARCH('[1]Lookup for use classification'!$C$7,B2123)),ISNUMBER(SEARCH('[1]Lookup for use classification'!$D$7,B2123))),'[1]Lookup for use classification'!$A$7,IF(OR(ISNUMBER(SEARCH('[1]Lookup for use classification'!$B$9,B2123)),ISNUMBER(SEARCH('[1]Lookup for use classification'!$C$9,B2123)),ISNUMBER(SEARCH('[1]Lookup for use classification'!$D$9,B2123)),ISNUMBER(SEARCH('[1]Lookup for use classification'!$E$9,B2123)),ISNUMBER(SEARCH('[1]Lookup for use classification'!$F$9,B2123)),ISNUMBER(SEARCH('[1]Lookup for use classification'!$G$9,B2123)),ISNUMBER(SEARCH('[1]Lookup for use classification'!$H$9,B2123)),ISNUMBER(SEARCH('[1]Lookup for use classification'!$I$9,B2123)),ISNUMBER(SEARCH('[1]Lookup for use classification'!$J$9,B2123)),ISNUMBER(SEARCH('[1]Lookup for use classification'!$K$9,B2123))),'[1]Lookup for use classification'!$A$9,IF(OR(ISNUMBER(SEARCH('[1]Lookup for use classification'!$B$10,B2123)),ISNUMBER(SEARCH('[1]Lookup for use classification'!$C$10,B2123)),ISNUMBER(SEARCH('[1]Lookup for use classification'!$D$10,B2123)),ISNUMBER(SEARCH('[1]Lookup for use classification'!$E$10,B2123)),ISNUMBER(SEARCH('[1]Lookup for use classification'!$F$10,B2123)),ISNUMBER(SEARCH('[1]Lookup for use classification'!$G$10,B2123))),'[1]Lookup for use classification'!$A$10,IF(OR(ISNUMBER(SEARCH('[1]Lookup for use classification'!$B$11,B2123)),ISNUMBER(SEARCH('[1]Lookup for use classification'!$C$11,B2123))),'[1]Lookup for use classification'!$A$11,IF(OR(ISNUMBER(SEARCH('[1]Lookup for use classification'!$B$12,B2123)),ISNUMBER(SEARCH('[1]Lookup for use classification'!$C$12,B2123))),'[1]Lookup for use classification'!$A$12,IF(OR(ISNUMBER(SEARCH('[1]Lookup for use classification'!$B$13,B2123)),ISNUMBER(SEARCH('[1]Lookup for use classification'!$C$13,B2123)),ISNUMBER(SEARCH('[1]Lookup for use classification'!$D$13,B2123)),,ISNUMBER(SEARCH('[1]Lookup for use classification'!$C$13,B2123)),ISNUMBER(SEARCH('[1]Lookup for use classification'!$E$13,B2123))),'[1]Lookup for use classification'!$A$13,IF(OR(ISNUMBER(SEARCH('[1]Lookup for use classification'!$B$14,B2123)),ISNUMBER(SEARCH('[1]Lookup for use classification'!$C$14,B2123))),'[1]Lookup for use classification'!$A$14,"Other"))))))))))))</f>
        <v>Other</v>
      </c>
      <c r="D2123" s="29"/>
      <c r="E2123" s="29"/>
      <c r="F2123" s="29"/>
    </row>
    <row r="2124" spans="1:6">
      <c r="A2124" s="16" t="s">
        <v>496</v>
      </c>
      <c r="B2124" s="26" t="s">
        <v>34</v>
      </c>
      <c r="C2124" s="133" t="str">
        <f>IF(OR(ISNUMBER(SEARCH('[1]Lookup for use classification'!$B$1,B2124)),ISNUMBER(SEARCH('[1]Lookup for use classification'!$C$1,B2124)),ISNUMBER(SEARCH('[1]Lookup for use classification'!$D$1,B2124)),ISNUMBER(SEARCH('[1]Lookup for use classification'!$E$1,B2124))),'[1]Lookup for use classification'!$A$1,IF(ISNUMBER(SEARCH('[1]Lookup for use classification'!$B$2,B2124)),'[1]Lookup for use classification'!$A$2,IF(ISNUMBER(SEARCH('[1]Lookup for use classification'!$B$3,B2124)),'[1]Lookup for use classification'!$A$3,IF(OR(ISNUMBER(SEARCH('[1]Lookup for use classification'!$B$4,B2124)),ISNUMBER(SEARCH('[1]Lookup for use classification'!$C$4,B2124)),ISNUMBER(SEARCH('[1]Lookup for use classification'!$D$4,B2124)),ISNUMBER(SEARCH('[1]Lookup for use classification'!$E$4,B2124))),'[1]Lookup for use classification'!$A$4,IF(OR(ISNUMBER(SEARCH('[1]Lookup for use classification'!$B$5,B2124)),ISNUMBER(SEARCH('[1]Lookup for use classification'!$C$5,B2124)),ISNUMBER(SEARCH('[1]Lookup for use classification'!$D$5,B2124))),'[1]Lookup for use classification'!$A$5,IF(OR(ISNUMBER(SEARCH('[1]Lookup for use classification'!$B$7,B2124)),ISNUMBER(SEARCH('[1]Lookup for use classification'!$C$7,B2124)),ISNUMBER(SEARCH('[1]Lookup for use classification'!$D$7,B2124))),'[1]Lookup for use classification'!$A$7,IF(OR(ISNUMBER(SEARCH('[1]Lookup for use classification'!$B$9,B2124)),ISNUMBER(SEARCH('[1]Lookup for use classification'!$C$9,B2124)),ISNUMBER(SEARCH('[1]Lookup for use classification'!$D$9,B2124)),ISNUMBER(SEARCH('[1]Lookup for use classification'!$E$9,B2124)),ISNUMBER(SEARCH('[1]Lookup for use classification'!$F$9,B2124)),ISNUMBER(SEARCH('[1]Lookup for use classification'!$G$9,B2124)),ISNUMBER(SEARCH('[1]Lookup for use classification'!$H$9,B2124)),ISNUMBER(SEARCH('[1]Lookup for use classification'!$I$9,B2124)),ISNUMBER(SEARCH('[1]Lookup for use classification'!$J$9,B2124)),ISNUMBER(SEARCH('[1]Lookup for use classification'!$K$9,B2124))),'[1]Lookup for use classification'!$A$9,IF(OR(ISNUMBER(SEARCH('[1]Lookup for use classification'!$B$10,B2124)),ISNUMBER(SEARCH('[1]Lookup for use classification'!$C$10,B2124)),ISNUMBER(SEARCH('[1]Lookup for use classification'!$D$10,B2124)),ISNUMBER(SEARCH('[1]Lookup for use classification'!$E$10,B2124)),ISNUMBER(SEARCH('[1]Lookup for use classification'!$F$10,B2124)),ISNUMBER(SEARCH('[1]Lookup for use classification'!$G$10,B2124))),'[1]Lookup for use classification'!$A$10,IF(OR(ISNUMBER(SEARCH('[1]Lookup for use classification'!$B$11,B2124)),ISNUMBER(SEARCH('[1]Lookup for use classification'!$C$11,B2124))),'[1]Lookup for use classification'!$A$11,IF(OR(ISNUMBER(SEARCH('[1]Lookup for use classification'!$B$12,B2124)),ISNUMBER(SEARCH('[1]Lookup for use classification'!$C$12,B2124))),'[1]Lookup for use classification'!$A$12,IF(OR(ISNUMBER(SEARCH('[1]Lookup for use classification'!$B$13,B2124)),ISNUMBER(SEARCH('[1]Lookup for use classification'!$C$13,B2124)),ISNUMBER(SEARCH('[1]Lookup for use classification'!$D$13,B2124)),,ISNUMBER(SEARCH('[1]Lookup for use classification'!$C$13,B2124)),ISNUMBER(SEARCH('[1]Lookup for use classification'!$E$13,B2124))),'[1]Lookup for use classification'!$A$13,IF(OR(ISNUMBER(SEARCH('[1]Lookup for use classification'!$B$14,B2124)),ISNUMBER(SEARCH('[1]Lookup for use classification'!$C$14,B2124))),'[1]Lookup for use classification'!$A$14,"Other"))))))))))))</f>
        <v>Office</v>
      </c>
      <c r="D2124" s="29"/>
      <c r="E2124" s="29"/>
      <c r="F2124" s="29"/>
    </row>
    <row r="2125" spans="1:6">
      <c r="A2125" s="16" t="s">
        <v>496</v>
      </c>
      <c r="B2125" s="26" t="s">
        <v>37</v>
      </c>
      <c r="C2125" s="133" t="str">
        <f>IF(OR(ISNUMBER(SEARCH('[1]Lookup for use classification'!$B$1,B2125)),ISNUMBER(SEARCH('[1]Lookup for use classification'!$C$1,B2125)),ISNUMBER(SEARCH('[1]Lookup for use classification'!$D$1,B2125)),ISNUMBER(SEARCH('[1]Lookup for use classification'!$E$1,B2125))),'[1]Lookup for use classification'!$A$1,IF(ISNUMBER(SEARCH('[1]Lookup for use classification'!$B$2,B2125)),'[1]Lookup for use classification'!$A$2,IF(ISNUMBER(SEARCH('[1]Lookup for use classification'!$B$3,B2125)),'[1]Lookup for use classification'!$A$3,IF(OR(ISNUMBER(SEARCH('[1]Lookup for use classification'!$B$4,B2125)),ISNUMBER(SEARCH('[1]Lookup for use classification'!$C$4,B2125)),ISNUMBER(SEARCH('[1]Lookup for use classification'!$D$4,B2125)),ISNUMBER(SEARCH('[1]Lookup for use classification'!$E$4,B2125))),'[1]Lookup for use classification'!$A$4,IF(OR(ISNUMBER(SEARCH('[1]Lookup for use classification'!$B$5,B2125)),ISNUMBER(SEARCH('[1]Lookup for use classification'!$C$5,B2125)),ISNUMBER(SEARCH('[1]Lookup for use classification'!$D$5,B2125))),'[1]Lookup for use classification'!$A$5,IF(OR(ISNUMBER(SEARCH('[1]Lookup for use classification'!$B$7,B2125)),ISNUMBER(SEARCH('[1]Lookup for use classification'!$C$7,B2125)),ISNUMBER(SEARCH('[1]Lookup for use classification'!$D$7,B2125))),'[1]Lookup for use classification'!$A$7,IF(OR(ISNUMBER(SEARCH('[1]Lookup for use classification'!$B$9,B2125)),ISNUMBER(SEARCH('[1]Lookup for use classification'!$C$9,B2125)),ISNUMBER(SEARCH('[1]Lookup for use classification'!$D$9,B2125)),ISNUMBER(SEARCH('[1]Lookup for use classification'!$E$9,B2125)),ISNUMBER(SEARCH('[1]Lookup for use classification'!$F$9,B2125)),ISNUMBER(SEARCH('[1]Lookup for use classification'!$G$9,B2125)),ISNUMBER(SEARCH('[1]Lookup for use classification'!$H$9,B2125)),ISNUMBER(SEARCH('[1]Lookup for use classification'!$I$9,B2125)),ISNUMBER(SEARCH('[1]Lookup for use classification'!$J$9,B2125)),ISNUMBER(SEARCH('[1]Lookup for use classification'!$K$9,B2125))),'[1]Lookup for use classification'!$A$9,IF(OR(ISNUMBER(SEARCH('[1]Lookup for use classification'!$B$10,B2125)),ISNUMBER(SEARCH('[1]Lookup for use classification'!$C$10,B2125)),ISNUMBER(SEARCH('[1]Lookup for use classification'!$D$10,B2125)),ISNUMBER(SEARCH('[1]Lookup for use classification'!$E$10,B2125)),ISNUMBER(SEARCH('[1]Lookup for use classification'!$F$10,B2125)),ISNUMBER(SEARCH('[1]Lookup for use classification'!$G$10,B2125))),'[1]Lookup for use classification'!$A$10,IF(OR(ISNUMBER(SEARCH('[1]Lookup for use classification'!$B$11,B2125)),ISNUMBER(SEARCH('[1]Lookup for use classification'!$C$11,B2125))),'[1]Lookup for use classification'!$A$11,IF(OR(ISNUMBER(SEARCH('[1]Lookup for use classification'!$B$12,B2125)),ISNUMBER(SEARCH('[1]Lookup for use classification'!$C$12,B2125))),'[1]Lookup for use classification'!$A$12,IF(OR(ISNUMBER(SEARCH('[1]Lookup for use classification'!$B$13,B2125)),ISNUMBER(SEARCH('[1]Lookup for use classification'!$C$13,B2125)),ISNUMBER(SEARCH('[1]Lookup for use classification'!$D$13,B2125)),,ISNUMBER(SEARCH('[1]Lookup for use classification'!$C$13,B2125)),ISNUMBER(SEARCH('[1]Lookup for use classification'!$E$13,B2125))),'[1]Lookup for use classification'!$A$13,IF(OR(ISNUMBER(SEARCH('[1]Lookup for use classification'!$B$14,B2125)),ISNUMBER(SEARCH('[1]Lookup for use classification'!$C$14,B2125))),'[1]Lookup for use classification'!$A$14,"Other"))))))))))))</f>
        <v>Office</v>
      </c>
      <c r="D2125" s="29"/>
      <c r="E2125" s="29"/>
      <c r="F2125" s="29"/>
    </row>
    <row r="2126" spans="1:6">
      <c r="A2126" s="16" t="s">
        <v>496</v>
      </c>
      <c r="B2126" s="26" t="s">
        <v>502</v>
      </c>
      <c r="C2126" s="133" t="str">
        <f>IF(OR(ISNUMBER(SEARCH('[1]Lookup for use classification'!$B$1,B2126)),ISNUMBER(SEARCH('[1]Lookup for use classification'!$C$1,B2126)),ISNUMBER(SEARCH('[1]Lookup for use classification'!$D$1,B2126)),ISNUMBER(SEARCH('[1]Lookup for use classification'!$E$1,B2126))),'[1]Lookup for use classification'!$A$1,IF(ISNUMBER(SEARCH('[1]Lookup for use classification'!$B$2,B2126)),'[1]Lookup for use classification'!$A$2,IF(ISNUMBER(SEARCH('[1]Lookup for use classification'!$B$3,B2126)),'[1]Lookup for use classification'!$A$3,IF(OR(ISNUMBER(SEARCH('[1]Lookup for use classification'!$B$4,B2126)),ISNUMBER(SEARCH('[1]Lookup for use classification'!$C$4,B2126)),ISNUMBER(SEARCH('[1]Lookup for use classification'!$D$4,B2126)),ISNUMBER(SEARCH('[1]Lookup for use classification'!$E$4,B2126))),'[1]Lookup for use classification'!$A$4,IF(OR(ISNUMBER(SEARCH('[1]Lookup for use classification'!$B$5,B2126)),ISNUMBER(SEARCH('[1]Lookup for use classification'!$C$5,B2126)),ISNUMBER(SEARCH('[1]Lookup for use classification'!$D$5,B2126))),'[1]Lookup for use classification'!$A$5,IF(OR(ISNUMBER(SEARCH('[1]Lookup for use classification'!$B$7,B2126)),ISNUMBER(SEARCH('[1]Lookup for use classification'!$C$7,B2126)),ISNUMBER(SEARCH('[1]Lookup for use classification'!$D$7,B2126))),'[1]Lookup for use classification'!$A$7,IF(OR(ISNUMBER(SEARCH('[1]Lookup for use classification'!$B$9,B2126)),ISNUMBER(SEARCH('[1]Lookup for use classification'!$C$9,B2126)),ISNUMBER(SEARCH('[1]Lookup for use classification'!$D$9,B2126)),ISNUMBER(SEARCH('[1]Lookup for use classification'!$E$9,B2126)),ISNUMBER(SEARCH('[1]Lookup for use classification'!$F$9,B2126)),ISNUMBER(SEARCH('[1]Lookup for use classification'!$G$9,B2126)),ISNUMBER(SEARCH('[1]Lookup for use classification'!$H$9,B2126)),ISNUMBER(SEARCH('[1]Lookup for use classification'!$I$9,B2126)),ISNUMBER(SEARCH('[1]Lookup for use classification'!$J$9,B2126)),ISNUMBER(SEARCH('[1]Lookup for use classification'!$K$9,B2126))),'[1]Lookup for use classification'!$A$9,IF(OR(ISNUMBER(SEARCH('[1]Lookup for use classification'!$B$10,B2126)),ISNUMBER(SEARCH('[1]Lookup for use classification'!$C$10,B2126)),ISNUMBER(SEARCH('[1]Lookup for use classification'!$D$10,B2126)),ISNUMBER(SEARCH('[1]Lookup for use classification'!$E$10,B2126)),ISNUMBER(SEARCH('[1]Lookup for use classification'!$F$10,B2126)),ISNUMBER(SEARCH('[1]Lookup for use classification'!$G$10,B2126))),'[1]Lookup for use classification'!$A$10,IF(OR(ISNUMBER(SEARCH('[1]Lookup for use classification'!$B$11,B2126)),ISNUMBER(SEARCH('[1]Lookup for use classification'!$C$11,B2126))),'[1]Lookup for use classification'!$A$11,IF(OR(ISNUMBER(SEARCH('[1]Lookup for use classification'!$B$12,B2126)),ISNUMBER(SEARCH('[1]Lookup for use classification'!$C$12,B2126))),'[1]Lookup for use classification'!$A$12,IF(OR(ISNUMBER(SEARCH('[1]Lookup for use classification'!$B$13,B2126)),ISNUMBER(SEARCH('[1]Lookup for use classification'!$C$13,B2126)),ISNUMBER(SEARCH('[1]Lookup for use classification'!$D$13,B2126)),,ISNUMBER(SEARCH('[1]Lookup for use classification'!$C$13,B2126)),ISNUMBER(SEARCH('[1]Lookup for use classification'!$E$13,B2126))),'[1]Lookup for use classification'!$A$13,IF(OR(ISNUMBER(SEARCH('[1]Lookup for use classification'!$B$14,B2126)),ISNUMBER(SEARCH('[1]Lookup for use classification'!$C$14,B2126))),'[1]Lookup for use classification'!$A$14,"Other"))))))))))))</f>
        <v>Public Assembly</v>
      </c>
      <c r="D2126" s="29"/>
      <c r="E2126" s="29"/>
      <c r="F2126" s="29"/>
    </row>
    <row r="2127" spans="1:6">
      <c r="A2127" s="16" t="s">
        <v>496</v>
      </c>
      <c r="B2127" s="26" t="s">
        <v>503</v>
      </c>
      <c r="C2127" s="133" t="str">
        <f>IF(OR(ISNUMBER(SEARCH('[1]Lookup for use classification'!$B$1,B2127)),ISNUMBER(SEARCH('[1]Lookup for use classification'!$C$1,B2127)),ISNUMBER(SEARCH('[1]Lookup for use classification'!$D$1,B2127)),ISNUMBER(SEARCH('[1]Lookup for use classification'!$E$1,B2127))),'[1]Lookup for use classification'!$A$1,IF(ISNUMBER(SEARCH('[1]Lookup for use classification'!$B$2,B2127)),'[1]Lookup for use classification'!$A$2,IF(ISNUMBER(SEARCH('[1]Lookup for use classification'!$B$3,B2127)),'[1]Lookup for use classification'!$A$3,IF(OR(ISNUMBER(SEARCH('[1]Lookup for use classification'!$B$4,B2127)),ISNUMBER(SEARCH('[1]Lookup for use classification'!$C$4,B2127)),ISNUMBER(SEARCH('[1]Lookup for use classification'!$D$4,B2127)),ISNUMBER(SEARCH('[1]Lookup for use classification'!$E$4,B2127))),'[1]Lookup for use classification'!$A$4,IF(OR(ISNUMBER(SEARCH('[1]Lookup for use classification'!$B$5,B2127)),ISNUMBER(SEARCH('[1]Lookup for use classification'!$C$5,B2127)),ISNUMBER(SEARCH('[1]Lookup for use classification'!$D$5,B2127))),'[1]Lookup for use classification'!$A$5,IF(OR(ISNUMBER(SEARCH('[1]Lookup for use classification'!$B$7,B2127)),ISNUMBER(SEARCH('[1]Lookup for use classification'!$C$7,B2127)),ISNUMBER(SEARCH('[1]Lookup for use classification'!$D$7,B2127))),'[1]Lookup for use classification'!$A$7,IF(OR(ISNUMBER(SEARCH('[1]Lookup for use classification'!$B$9,B2127)),ISNUMBER(SEARCH('[1]Lookup for use classification'!$C$9,B2127)),ISNUMBER(SEARCH('[1]Lookup for use classification'!$D$9,B2127)),ISNUMBER(SEARCH('[1]Lookup for use classification'!$E$9,B2127)),ISNUMBER(SEARCH('[1]Lookup for use classification'!$F$9,B2127)),ISNUMBER(SEARCH('[1]Lookup for use classification'!$G$9,B2127)),ISNUMBER(SEARCH('[1]Lookup for use classification'!$H$9,B2127)),ISNUMBER(SEARCH('[1]Lookup for use classification'!$I$9,B2127)),ISNUMBER(SEARCH('[1]Lookup for use classification'!$J$9,B2127)),ISNUMBER(SEARCH('[1]Lookup for use classification'!$K$9,B2127))),'[1]Lookup for use classification'!$A$9,IF(OR(ISNUMBER(SEARCH('[1]Lookup for use classification'!$B$10,B2127)),ISNUMBER(SEARCH('[1]Lookup for use classification'!$C$10,B2127)),ISNUMBER(SEARCH('[1]Lookup for use classification'!$D$10,B2127)),ISNUMBER(SEARCH('[1]Lookup for use classification'!$E$10,B2127)),ISNUMBER(SEARCH('[1]Lookup for use classification'!$F$10,B2127)),ISNUMBER(SEARCH('[1]Lookup for use classification'!$G$10,B2127))),'[1]Lookup for use classification'!$A$10,IF(OR(ISNUMBER(SEARCH('[1]Lookup for use classification'!$B$11,B2127)),ISNUMBER(SEARCH('[1]Lookup for use classification'!$C$11,B2127))),'[1]Lookup for use classification'!$A$11,IF(OR(ISNUMBER(SEARCH('[1]Lookup for use classification'!$B$12,B2127)),ISNUMBER(SEARCH('[1]Lookup for use classification'!$C$12,B2127))),'[1]Lookup for use classification'!$A$12,IF(OR(ISNUMBER(SEARCH('[1]Lookup for use classification'!$B$13,B2127)),ISNUMBER(SEARCH('[1]Lookup for use classification'!$C$13,B2127)),ISNUMBER(SEARCH('[1]Lookup for use classification'!$D$13,B2127)),,ISNUMBER(SEARCH('[1]Lookup for use classification'!$C$13,B2127)),ISNUMBER(SEARCH('[1]Lookup for use classification'!$E$13,B2127))),'[1]Lookup for use classification'!$A$13,IF(OR(ISNUMBER(SEARCH('[1]Lookup for use classification'!$B$14,B2127)),ISNUMBER(SEARCH('[1]Lookup for use classification'!$C$14,B2127))),'[1]Lookup for use classification'!$A$14,"Other"))))))))))))</f>
        <v>Office</v>
      </c>
      <c r="D2127" s="29"/>
      <c r="E2127" s="29"/>
      <c r="F2127" s="29"/>
    </row>
    <row r="2128" spans="1:6">
      <c r="A2128" s="16" t="s">
        <v>496</v>
      </c>
      <c r="B2128" s="26" t="s">
        <v>97</v>
      </c>
      <c r="C2128" s="133" t="str">
        <f>IF(OR(ISNUMBER(SEARCH('[1]Lookup for use classification'!$B$1,B2128)),ISNUMBER(SEARCH('[1]Lookup for use classification'!$C$1,B2128)),ISNUMBER(SEARCH('[1]Lookup for use classification'!$D$1,B2128)),ISNUMBER(SEARCH('[1]Lookup for use classification'!$E$1,B2128))),'[1]Lookup for use classification'!$A$1,IF(ISNUMBER(SEARCH('[1]Lookup for use classification'!$B$2,B2128)),'[1]Lookup for use classification'!$A$2,IF(ISNUMBER(SEARCH('[1]Lookup for use classification'!$B$3,B2128)),'[1]Lookup for use classification'!$A$3,IF(OR(ISNUMBER(SEARCH('[1]Lookup for use classification'!$B$4,B2128)),ISNUMBER(SEARCH('[1]Lookup for use classification'!$C$4,B2128)),ISNUMBER(SEARCH('[1]Lookup for use classification'!$D$4,B2128)),ISNUMBER(SEARCH('[1]Lookup for use classification'!$E$4,B2128))),'[1]Lookup for use classification'!$A$4,IF(OR(ISNUMBER(SEARCH('[1]Lookup for use classification'!$B$5,B2128)),ISNUMBER(SEARCH('[1]Lookup for use classification'!$C$5,B2128)),ISNUMBER(SEARCH('[1]Lookup for use classification'!$D$5,B2128))),'[1]Lookup for use classification'!$A$5,IF(OR(ISNUMBER(SEARCH('[1]Lookup for use classification'!$B$7,B2128)),ISNUMBER(SEARCH('[1]Lookup for use classification'!$C$7,B2128)),ISNUMBER(SEARCH('[1]Lookup for use classification'!$D$7,B2128))),'[1]Lookup for use classification'!$A$7,IF(OR(ISNUMBER(SEARCH('[1]Lookup for use classification'!$B$9,B2128)),ISNUMBER(SEARCH('[1]Lookup for use classification'!$C$9,B2128)),ISNUMBER(SEARCH('[1]Lookup for use classification'!$D$9,B2128)),ISNUMBER(SEARCH('[1]Lookup for use classification'!$E$9,B2128)),ISNUMBER(SEARCH('[1]Lookup for use classification'!$F$9,B2128)),ISNUMBER(SEARCH('[1]Lookup for use classification'!$G$9,B2128)),ISNUMBER(SEARCH('[1]Lookup for use classification'!$H$9,B2128)),ISNUMBER(SEARCH('[1]Lookup for use classification'!$I$9,B2128)),ISNUMBER(SEARCH('[1]Lookup for use classification'!$J$9,B2128)),ISNUMBER(SEARCH('[1]Lookup for use classification'!$K$9,B2128))),'[1]Lookup for use classification'!$A$9,IF(OR(ISNUMBER(SEARCH('[1]Lookup for use classification'!$B$10,B2128)),ISNUMBER(SEARCH('[1]Lookup for use classification'!$C$10,B2128)),ISNUMBER(SEARCH('[1]Lookup for use classification'!$D$10,B2128)),ISNUMBER(SEARCH('[1]Lookup for use classification'!$E$10,B2128)),ISNUMBER(SEARCH('[1]Lookup for use classification'!$F$10,B2128)),ISNUMBER(SEARCH('[1]Lookup for use classification'!$G$10,B2128))),'[1]Lookup for use classification'!$A$10,IF(OR(ISNUMBER(SEARCH('[1]Lookup for use classification'!$B$11,B2128)),ISNUMBER(SEARCH('[1]Lookup for use classification'!$C$11,B2128))),'[1]Lookup for use classification'!$A$11,IF(OR(ISNUMBER(SEARCH('[1]Lookup for use classification'!$B$12,B2128)),ISNUMBER(SEARCH('[1]Lookup for use classification'!$C$12,B2128))),'[1]Lookup for use classification'!$A$12,IF(OR(ISNUMBER(SEARCH('[1]Lookup for use classification'!$B$13,B2128)),ISNUMBER(SEARCH('[1]Lookup for use classification'!$C$13,B2128)),ISNUMBER(SEARCH('[1]Lookup for use classification'!$D$13,B2128)),,ISNUMBER(SEARCH('[1]Lookup for use classification'!$C$13,B2128)),ISNUMBER(SEARCH('[1]Lookup for use classification'!$E$13,B2128))),'[1]Lookup for use classification'!$A$13,IF(OR(ISNUMBER(SEARCH('[1]Lookup for use classification'!$B$14,B2128)),ISNUMBER(SEARCH('[1]Lookup for use classification'!$C$14,B2128))),'[1]Lookup for use classification'!$A$14,"Other"))))))))))))</f>
        <v>Public Assembly</v>
      </c>
      <c r="D2128" s="29"/>
      <c r="E2128" s="29"/>
      <c r="F2128" s="29"/>
    </row>
    <row r="2129" spans="1:6">
      <c r="A2129" s="16" t="s">
        <v>496</v>
      </c>
      <c r="B2129" s="26" t="s">
        <v>254</v>
      </c>
      <c r="C2129" s="133" t="str">
        <f>IF(OR(ISNUMBER(SEARCH('[1]Lookup for use classification'!$B$1,B2129)),ISNUMBER(SEARCH('[1]Lookup for use classification'!$C$1,B2129)),ISNUMBER(SEARCH('[1]Lookup for use classification'!$D$1,B2129)),ISNUMBER(SEARCH('[1]Lookup for use classification'!$E$1,B2129))),'[1]Lookup for use classification'!$A$1,IF(ISNUMBER(SEARCH('[1]Lookup for use classification'!$B$2,B2129)),'[1]Lookup for use classification'!$A$2,IF(ISNUMBER(SEARCH('[1]Lookup for use classification'!$B$3,B2129)),'[1]Lookup for use classification'!$A$3,IF(OR(ISNUMBER(SEARCH('[1]Lookup for use classification'!$B$4,B2129)),ISNUMBER(SEARCH('[1]Lookup for use classification'!$C$4,B2129)),ISNUMBER(SEARCH('[1]Lookup for use classification'!$D$4,B2129)),ISNUMBER(SEARCH('[1]Lookup for use classification'!$E$4,B2129))),'[1]Lookup for use classification'!$A$4,IF(OR(ISNUMBER(SEARCH('[1]Lookup for use classification'!$B$5,B2129)),ISNUMBER(SEARCH('[1]Lookup for use classification'!$C$5,B2129)),ISNUMBER(SEARCH('[1]Lookup for use classification'!$D$5,B2129))),'[1]Lookup for use classification'!$A$5,IF(OR(ISNUMBER(SEARCH('[1]Lookup for use classification'!$B$7,B2129)),ISNUMBER(SEARCH('[1]Lookup for use classification'!$C$7,B2129)),ISNUMBER(SEARCH('[1]Lookup for use classification'!$D$7,B2129))),'[1]Lookup for use classification'!$A$7,IF(OR(ISNUMBER(SEARCH('[1]Lookup for use classification'!$B$9,B2129)),ISNUMBER(SEARCH('[1]Lookup for use classification'!$C$9,B2129)),ISNUMBER(SEARCH('[1]Lookup for use classification'!$D$9,B2129)),ISNUMBER(SEARCH('[1]Lookup for use classification'!$E$9,B2129)),ISNUMBER(SEARCH('[1]Lookup for use classification'!$F$9,B2129)),ISNUMBER(SEARCH('[1]Lookup for use classification'!$G$9,B2129)),ISNUMBER(SEARCH('[1]Lookup for use classification'!$H$9,B2129)),ISNUMBER(SEARCH('[1]Lookup for use classification'!$I$9,B2129)),ISNUMBER(SEARCH('[1]Lookup for use classification'!$J$9,B2129)),ISNUMBER(SEARCH('[1]Lookup for use classification'!$K$9,B2129))),'[1]Lookup for use classification'!$A$9,IF(OR(ISNUMBER(SEARCH('[1]Lookup for use classification'!$B$10,B2129)),ISNUMBER(SEARCH('[1]Lookup for use classification'!$C$10,B2129)),ISNUMBER(SEARCH('[1]Lookup for use classification'!$D$10,B2129)),ISNUMBER(SEARCH('[1]Lookup for use classification'!$E$10,B2129)),ISNUMBER(SEARCH('[1]Lookup for use classification'!$F$10,B2129)),ISNUMBER(SEARCH('[1]Lookup for use classification'!$G$10,B2129))),'[1]Lookup for use classification'!$A$10,IF(OR(ISNUMBER(SEARCH('[1]Lookup for use classification'!$B$11,B2129)),ISNUMBER(SEARCH('[1]Lookup for use classification'!$C$11,B2129))),'[1]Lookup for use classification'!$A$11,IF(OR(ISNUMBER(SEARCH('[1]Lookup for use classification'!$B$12,B2129)),ISNUMBER(SEARCH('[1]Lookup for use classification'!$C$12,B2129))),'[1]Lookup for use classification'!$A$12,IF(OR(ISNUMBER(SEARCH('[1]Lookup for use classification'!$B$13,B2129)),ISNUMBER(SEARCH('[1]Lookup for use classification'!$C$13,B2129)),ISNUMBER(SEARCH('[1]Lookup for use classification'!$D$13,B2129)),,ISNUMBER(SEARCH('[1]Lookup for use classification'!$C$13,B2129)),ISNUMBER(SEARCH('[1]Lookup for use classification'!$E$13,B2129))),'[1]Lookup for use classification'!$A$13,IF(OR(ISNUMBER(SEARCH('[1]Lookup for use classification'!$B$14,B2129)),ISNUMBER(SEARCH('[1]Lookup for use classification'!$C$14,B2129))),'[1]Lookup for use classification'!$A$14,"Other"))))))))))))</f>
        <v>Retail - Other</v>
      </c>
      <c r="D2129" s="29"/>
      <c r="E2129" s="29"/>
      <c r="F2129" s="29"/>
    </row>
    <row r="2130" spans="1:6">
      <c r="A2130" s="16" t="s">
        <v>496</v>
      </c>
      <c r="B2130" s="26" t="s">
        <v>504</v>
      </c>
      <c r="C2130" s="133" t="str">
        <f>IF(OR(ISNUMBER(SEARCH('[1]Lookup for use classification'!$B$1,B2130)),ISNUMBER(SEARCH('[1]Lookup for use classification'!$C$1,B2130)),ISNUMBER(SEARCH('[1]Lookup for use classification'!$D$1,B2130)),ISNUMBER(SEARCH('[1]Lookup for use classification'!$E$1,B2130))),'[1]Lookup for use classification'!$A$1,IF(ISNUMBER(SEARCH('[1]Lookup for use classification'!$B$2,B2130)),'[1]Lookup for use classification'!$A$2,IF(ISNUMBER(SEARCH('[1]Lookup for use classification'!$B$3,B2130)),'[1]Lookup for use classification'!$A$3,IF(OR(ISNUMBER(SEARCH('[1]Lookup for use classification'!$B$4,B2130)),ISNUMBER(SEARCH('[1]Lookup for use classification'!$C$4,B2130)),ISNUMBER(SEARCH('[1]Lookup for use classification'!$D$4,B2130)),ISNUMBER(SEARCH('[1]Lookup for use classification'!$E$4,B2130))),'[1]Lookup for use classification'!$A$4,IF(OR(ISNUMBER(SEARCH('[1]Lookup for use classification'!$B$5,B2130)),ISNUMBER(SEARCH('[1]Lookup for use classification'!$C$5,B2130)),ISNUMBER(SEARCH('[1]Lookup for use classification'!$D$5,B2130))),'[1]Lookup for use classification'!$A$5,IF(OR(ISNUMBER(SEARCH('[1]Lookup for use classification'!$B$7,B2130)),ISNUMBER(SEARCH('[1]Lookup for use classification'!$C$7,B2130)),ISNUMBER(SEARCH('[1]Lookup for use classification'!$D$7,B2130))),'[1]Lookup for use classification'!$A$7,IF(OR(ISNUMBER(SEARCH('[1]Lookup for use classification'!$B$9,B2130)),ISNUMBER(SEARCH('[1]Lookup for use classification'!$C$9,B2130)),ISNUMBER(SEARCH('[1]Lookup for use classification'!$D$9,B2130)),ISNUMBER(SEARCH('[1]Lookup for use classification'!$E$9,B2130)),ISNUMBER(SEARCH('[1]Lookup for use classification'!$F$9,B2130)),ISNUMBER(SEARCH('[1]Lookup for use classification'!$G$9,B2130)),ISNUMBER(SEARCH('[1]Lookup for use classification'!$H$9,B2130)),ISNUMBER(SEARCH('[1]Lookup for use classification'!$I$9,B2130)),ISNUMBER(SEARCH('[1]Lookup for use classification'!$J$9,B2130)),ISNUMBER(SEARCH('[1]Lookup for use classification'!$K$9,B2130))),'[1]Lookup for use classification'!$A$9,IF(OR(ISNUMBER(SEARCH('[1]Lookup for use classification'!$B$10,B2130)),ISNUMBER(SEARCH('[1]Lookup for use classification'!$C$10,B2130)),ISNUMBER(SEARCH('[1]Lookup for use classification'!$D$10,B2130)),ISNUMBER(SEARCH('[1]Lookup for use classification'!$E$10,B2130)),ISNUMBER(SEARCH('[1]Lookup for use classification'!$F$10,B2130)),ISNUMBER(SEARCH('[1]Lookup for use classification'!$G$10,B2130))),'[1]Lookup for use classification'!$A$10,IF(OR(ISNUMBER(SEARCH('[1]Lookup for use classification'!$B$11,B2130)),ISNUMBER(SEARCH('[1]Lookup for use classification'!$C$11,B2130))),'[1]Lookup for use classification'!$A$11,IF(OR(ISNUMBER(SEARCH('[1]Lookup for use classification'!$B$12,B2130)),ISNUMBER(SEARCH('[1]Lookup for use classification'!$C$12,B2130))),'[1]Lookup for use classification'!$A$12,IF(OR(ISNUMBER(SEARCH('[1]Lookup for use classification'!$B$13,B2130)),ISNUMBER(SEARCH('[1]Lookup for use classification'!$C$13,B2130)),ISNUMBER(SEARCH('[1]Lookup for use classification'!$D$13,B2130)),,ISNUMBER(SEARCH('[1]Lookup for use classification'!$C$13,B2130)),ISNUMBER(SEARCH('[1]Lookup for use classification'!$E$13,B2130))),'[1]Lookup for use classification'!$A$13,IF(OR(ISNUMBER(SEARCH('[1]Lookup for use classification'!$B$14,B2130)),ISNUMBER(SEARCH('[1]Lookup for use classification'!$C$14,B2130))),'[1]Lookup for use classification'!$A$14,"Other"))))))))))))</f>
        <v>Other</v>
      </c>
      <c r="D2130" s="29"/>
      <c r="E2130" s="29"/>
      <c r="F2130" s="29"/>
    </row>
    <row r="2131" spans="1:6">
      <c r="A2131" s="16" t="s">
        <v>496</v>
      </c>
      <c r="B2131" s="26" t="s">
        <v>64</v>
      </c>
      <c r="C2131" s="133" t="str">
        <f>IF(OR(ISNUMBER(SEARCH('[1]Lookup for use classification'!$B$1,B2131)),ISNUMBER(SEARCH('[1]Lookup for use classification'!$C$1,B2131)),ISNUMBER(SEARCH('[1]Lookup for use classification'!$D$1,B2131)),ISNUMBER(SEARCH('[1]Lookup for use classification'!$E$1,B2131))),'[1]Lookup for use classification'!$A$1,IF(ISNUMBER(SEARCH('[1]Lookup for use classification'!$B$2,B2131)),'[1]Lookup for use classification'!$A$2,IF(ISNUMBER(SEARCH('[1]Lookup for use classification'!$B$3,B2131)),'[1]Lookup for use classification'!$A$3,IF(OR(ISNUMBER(SEARCH('[1]Lookup for use classification'!$B$4,B2131)),ISNUMBER(SEARCH('[1]Lookup for use classification'!$C$4,B2131)),ISNUMBER(SEARCH('[1]Lookup for use classification'!$D$4,B2131)),ISNUMBER(SEARCH('[1]Lookup for use classification'!$E$4,B2131))),'[1]Lookup for use classification'!$A$4,IF(OR(ISNUMBER(SEARCH('[1]Lookup for use classification'!$B$5,B2131)),ISNUMBER(SEARCH('[1]Lookup for use classification'!$C$5,B2131)),ISNUMBER(SEARCH('[1]Lookup for use classification'!$D$5,B2131))),'[1]Lookup for use classification'!$A$5,IF(OR(ISNUMBER(SEARCH('[1]Lookup for use classification'!$B$7,B2131)),ISNUMBER(SEARCH('[1]Lookup for use classification'!$C$7,B2131)),ISNUMBER(SEARCH('[1]Lookup for use classification'!$D$7,B2131))),'[1]Lookup for use classification'!$A$7,IF(OR(ISNUMBER(SEARCH('[1]Lookup for use classification'!$B$9,B2131)),ISNUMBER(SEARCH('[1]Lookup for use classification'!$C$9,B2131)),ISNUMBER(SEARCH('[1]Lookup for use classification'!$D$9,B2131)),ISNUMBER(SEARCH('[1]Lookup for use classification'!$E$9,B2131)),ISNUMBER(SEARCH('[1]Lookup for use classification'!$F$9,B2131)),ISNUMBER(SEARCH('[1]Lookup for use classification'!$G$9,B2131)),ISNUMBER(SEARCH('[1]Lookup for use classification'!$H$9,B2131)),ISNUMBER(SEARCH('[1]Lookup for use classification'!$I$9,B2131)),ISNUMBER(SEARCH('[1]Lookup for use classification'!$J$9,B2131)),ISNUMBER(SEARCH('[1]Lookup for use classification'!$K$9,B2131))),'[1]Lookup for use classification'!$A$9,IF(OR(ISNUMBER(SEARCH('[1]Lookup for use classification'!$B$10,B2131)),ISNUMBER(SEARCH('[1]Lookup for use classification'!$C$10,B2131)),ISNUMBER(SEARCH('[1]Lookup for use classification'!$D$10,B2131)),ISNUMBER(SEARCH('[1]Lookup for use classification'!$E$10,B2131)),ISNUMBER(SEARCH('[1]Lookup for use classification'!$F$10,B2131)),ISNUMBER(SEARCH('[1]Lookup for use classification'!$G$10,B2131))),'[1]Lookup for use classification'!$A$10,IF(OR(ISNUMBER(SEARCH('[1]Lookup for use classification'!$B$11,B2131)),ISNUMBER(SEARCH('[1]Lookup for use classification'!$C$11,B2131))),'[1]Lookup for use classification'!$A$11,IF(OR(ISNUMBER(SEARCH('[1]Lookup for use classification'!$B$12,B2131)),ISNUMBER(SEARCH('[1]Lookup for use classification'!$C$12,B2131))),'[1]Lookup for use classification'!$A$12,IF(OR(ISNUMBER(SEARCH('[1]Lookup for use classification'!$B$13,B2131)),ISNUMBER(SEARCH('[1]Lookup for use classification'!$C$13,B2131)),ISNUMBER(SEARCH('[1]Lookup for use classification'!$D$13,B2131)),,ISNUMBER(SEARCH('[1]Lookup for use classification'!$C$13,B2131)),ISNUMBER(SEARCH('[1]Lookup for use classification'!$E$13,B2131))),'[1]Lookup for use classification'!$A$13,IF(OR(ISNUMBER(SEARCH('[1]Lookup for use classification'!$B$14,B2131)),ISNUMBER(SEARCH('[1]Lookup for use classification'!$C$14,B2131))),'[1]Lookup for use classification'!$A$14,"Other"))))))))))))</f>
        <v>Water &amp; Sewer</v>
      </c>
      <c r="D2131" s="29"/>
      <c r="E2131" s="29"/>
      <c r="F2131" s="29"/>
    </row>
    <row r="2132" spans="1:6">
      <c r="A2132" s="16" t="s">
        <v>496</v>
      </c>
      <c r="B2132" s="26" t="s">
        <v>66</v>
      </c>
      <c r="C2132" s="133" t="str">
        <f>IF(OR(ISNUMBER(SEARCH('[1]Lookup for use classification'!$B$1,B2132)),ISNUMBER(SEARCH('[1]Lookup for use classification'!$C$1,B2132)),ISNUMBER(SEARCH('[1]Lookup for use classification'!$D$1,B2132)),ISNUMBER(SEARCH('[1]Lookup for use classification'!$E$1,B2132))),'[1]Lookup for use classification'!$A$1,IF(ISNUMBER(SEARCH('[1]Lookup for use classification'!$B$2,B2132)),'[1]Lookup for use classification'!$A$2,IF(ISNUMBER(SEARCH('[1]Lookup for use classification'!$B$3,B2132)),'[1]Lookup for use classification'!$A$3,IF(OR(ISNUMBER(SEARCH('[1]Lookup for use classification'!$B$4,B2132)),ISNUMBER(SEARCH('[1]Lookup for use classification'!$C$4,B2132)),ISNUMBER(SEARCH('[1]Lookup for use classification'!$D$4,B2132)),ISNUMBER(SEARCH('[1]Lookup for use classification'!$E$4,B2132))),'[1]Lookup for use classification'!$A$4,IF(OR(ISNUMBER(SEARCH('[1]Lookup for use classification'!$B$5,B2132)),ISNUMBER(SEARCH('[1]Lookup for use classification'!$C$5,B2132)),ISNUMBER(SEARCH('[1]Lookup for use classification'!$D$5,B2132))),'[1]Lookup for use classification'!$A$5,IF(OR(ISNUMBER(SEARCH('[1]Lookup for use classification'!$B$7,B2132)),ISNUMBER(SEARCH('[1]Lookup for use classification'!$C$7,B2132)),ISNUMBER(SEARCH('[1]Lookup for use classification'!$D$7,B2132))),'[1]Lookup for use classification'!$A$7,IF(OR(ISNUMBER(SEARCH('[1]Lookup for use classification'!$B$9,B2132)),ISNUMBER(SEARCH('[1]Lookup for use classification'!$C$9,B2132)),ISNUMBER(SEARCH('[1]Lookup for use classification'!$D$9,B2132)),ISNUMBER(SEARCH('[1]Lookup for use classification'!$E$9,B2132)),ISNUMBER(SEARCH('[1]Lookup for use classification'!$F$9,B2132)),ISNUMBER(SEARCH('[1]Lookup for use classification'!$G$9,B2132)),ISNUMBER(SEARCH('[1]Lookup for use classification'!$H$9,B2132)),ISNUMBER(SEARCH('[1]Lookup for use classification'!$I$9,B2132)),ISNUMBER(SEARCH('[1]Lookup for use classification'!$J$9,B2132)),ISNUMBER(SEARCH('[1]Lookup for use classification'!$K$9,B2132))),'[1]Lookup for use classification'!$A$9,IF(OR(ISNUMBER(SEARCH('[1]Lookup for use classification'!$B$10,B2132)),ISNUMBER(SEARCH('[1]Lookup for use classification'!$C$10,B2132)),ISNUMBER(SEARCH('[1]Lookup for use classification'!$D$10,B2132)),ISNUMBER(SEARCH('[1]Lookup for use classification'!$E$10,B2132)),ISNUMBER(SEARCH('[1]Lookup for use classification'!$F$10,B2132)),ISNUMBER(SEARCH('[1]Lookup for use classification'!$G$10,B2132))),'[1]Lookup for use classification'!$A$10,IF(OR(ISNUMBER(SEARCH('[1]Lookup for use classification'!$B$11,B2132)),ISNUMBER(SEARCH('[1]Lookup for use classification'!$C$11,B2132))),'[1]Lookup for use classification'!$A$11,IF(OR(ISNUMBER(SEARCH('[1]Lookup for use classification'!$B$12,B2132)),ISNUMBER(SEARCH('[1]Lookup for use classification'!$C$12,B2132))),'[1]Lookup for use classification'!$A$12,IF(OR(ISNUMBER(SEARCH('[1]Lookup for use classification'!$B$13,B2132)),ISNUMBER(SEARCH('[1]Lookup for use classification'!$C$13,B2132)),ISNUMBER(SEARCH('[1]Lookup for use classification'!$D$13,B2132)),,ISNUMBER(SEARCH('[1]Lookup for use classification'!$C$13,B2132)),ISNUMBER(SEARCH('[1]Lookup for use classification'!$E$13,B2132))),'[1]Lookup for use classification'!$A$13,IF(OR(ISNUMBER(SEARCH('[1]Lookup for use classification'!$B$14,B2132)),ISNUMBER(SEARCH('[1]Lookup for use classification'!$C$14,B2132))),'[1]Lookup for use classification'!$A$14,"Other"))))))))))))</f>
        <v>Water &amp; Sewer</v>
      </c>
      <c r="D2132" s="29">
        <v>944</v>
      </c>
      <c r="E2132" s="29" t="s">
        <v>6</v>
      </c>
      <c r="F2132" s="29"/>
    </row>
    <row r="2133" spans="1:6">
      <c r="A2133" s="16" t="s">
        <v>1761</v>
      </c>
      <c r="B2133" s="20" t="s">
        <v>1755</v>
      </c>
      <c r="C2133" s="133" t="str">
        <f>IF(OR(ISNUMBER(SEARCH('[1]Lookup for use classification'!$B$1,B2133)),ISNUMBER(SEARCH('[1]Lookup for use classification'!$C$1,B2133)),ISNUMBER(SEARCH('[1]Lookup for use classification'!$D$1,B2133)),ISNUMBER(SEARCH('[1]Lookup for use classification'!$E$1,B2133))),'[1]Lookup for use classification'!$A$1,IF(ISNUMBER(SEARCH('[1]Lookup for use classification'!$B$2,B2133)),'[1]Lookup for use classification'!$A$2,IF(ISNUMBER(SEARCH('[1]Lookup for use classification'!$B$3,B2133)),'[1]Lookup for use classification'!$A$3,IF(OR(ISNUMBER(SEARCH('[1]Lookup for use classification'!$B$4,B2133)),ISNUMBER(SEARCH('[1]Lookup for use classification'!$C$4,B2133)),ISNUMBER(SEARCH('[1]Lookup for use classification'!$D$4,B2133)),ISNUMBER(SEARCH('[1]Lookup for use classification'!$E$4,B2133))),'[1]Lookup for use classification'!$A$4,IF(OR(ISNUMBER(SEARCH('[1]Lookup for use classification'!$B$5,B2133)),ISNUMBER(SEARCH('[1]Lookup for use classification'!$C$5,B2133)),ISNUMBER(SEARCH('[1]Lookup for use classification'!$D$5,B2133))),'[1]Lookup for use classification'!$A$5,IF(OR(ISNUMBER(SEARCH('[1]Lookup for use classification'!$B$7,B2133)),ISNUMBER(SEARCH('[1]Lookup for use classification'!$C$7,B2133)),ISNUMBER(SEARCH('[1]Lookup for use classification'!$D$7,B2133))),'[1]Lookup for use classification'!$A$7,IF(OR(ISNUMBER(SEARCH('[1]Lookup for use classification'!$B$9,B2133)),ISNUMBER(SEARCH('[1]Lookup for use classification'!$C$9,B2133)),ISNUMBER(SEARCH('[1]Lookup for use classification'!$D$9,B2133)),ISNUMBER(SEARCH('[1]Lookup for use classification'!$E$9,B2133)),ISNUMBER(SEARCH('[1]Lookup for use classification'!$F$9,B2133)),ISNUMBER(SEARCH('[1]Lookup for use classification'!$G$9,B2133)),ISNUMBER(SEARCH('[1]Lookup for use classification'!$H$9,B2133)),ISNUMBER(SEARCH('[1]Lookup for use classification'!$I$9,B2133)),ISNUMBER(SEARCH('[1]Lookup for use classification'!$J$9,B2133)),ISNUMBER(SEARCH('[1]Lookup for use classification'!$K$9,B2133))),'[1]Lookup for use classification'!$A$9,IF(OR(ISNUMBER(SEARCH('[1]Lookup for use classification'!$B$10,B2133)),ISNUMBER(SEARCH('[1]Lookup for use classification'!$C$10,B2133)),ISNUMBER(SEARCH('[1]Lookup for use classification'!$D$10,B2133)),ISNUMBER(SEARCH('[1]Lookup for use classification'!$E$10,B2133)),ISNUMBER(SEARCH('[1]Lookup for use classification'!$F$10,B2133)),ISNUMBER(SEARCH('[1]Lookup for use classification'!$G$10,B2133))),'[1]Lookup for use classification'!$A$10,IF(OR(ISNUMBER(SEARCH('[1]Lookup for use classification'!$B$11,B2133)),ISNUMBER(SEARCH('[1]Lookup for use classification'!$C$11,B2133))),'[1]Lookup for use classification'!$A$11,IF(OR(ISNUMBER(SEARCH('[1]Lookup for use classification'!$B$12,B2133)),ISNUMBER(SEARCH('[1]Lookup for use classification'!$C$12,B2133))),'[1]Lookup for use classification'!$A$12,IF(OR(ISNUMBER(SEARCH('[1]Lookup for use classification'!$B$13,B2133)),ISNUMBER(SEARCH('[1]Lookup for use classification'!$C$13,B2133)),ISNUMBER(SEARCH('[1]Lookup for use classification'!$D$13,B2133)),,ISNUMBER(SEARCH('[1]Lookup for use classification'!$C$13,B2133)),ISNUMBER(SEARCH('[1]Lookup for use classification'!$E$13,B2133))),'[1]Lookup for use classification'!$A$13,IF(OR(ISNUMBER(SEARCH('[1]Lookup for use classification'!$B$14,B2133)),ISNUMBER(SEARCH('[1]Lookup for use classification'!$C$14,B2133))),'[1]Lookup for use classification'!$A$14,"Other"))))))))))))</f>
        <v>Other</v>
      </c>
      <c r="D2133" s="21"/>
      <c r="E2133" s="22"/>
      <c r="F2133" s="22"/>
    </row>
    <row r="2134" spans="1:6">
      <c r="A2134" s="16" t="s">
        <v>1761</v>
      </c>
      <c r="B2134" s="20" t="s">
        <v>5</v>
      </c>
      <c r="C2134" s="133" t="str">
        <f>IF(OR(ISNUMBER(SEARCH('[1]Lookup for use classification'!$B$1,B2134)),ISNUMBER(SEARCH('[1]Lookup for use classification'!$C$1,B2134)),ISNUMBER(SEARCH('[1]Lookup for use classification'!$D$1,B2134)),ISNUMBER(SEARCH('[1]Lookup for use classification'!$E$1,B2134))),'[1]Lookup for use classification'!$A$1,IF(ISNUMBER(SEARCH('[1]Lookup for use classification'!$B$2,B2134)),'[1]Lookup for use classification'!$A$2,IF(ISNUMBER(SEARCH('[1]Lookup for use classification'!$B$3,B2134)),'[1]Lookup for use classification'!$A$3,IF(OR(ISNUMBER(SEARCH('[1]Lookup for use classification'!$B$4,B2134)),ISNUMBER(SEARCH('[1]Lookup for use classification'!$C$4,B2134)),ISNUMBER(SEARCH('[1]Lookup for use classification'!$D$4,B2134)),ISNUMBER(SEARCH('[1]Lookup for use classification'!$E$4,B2134))),'[1]Lookup for use classification'!$A$4,IF(OR(ISNUMBER(SEARCH('[1]Lookup for use classification'!$B$5,B2134)),ISNUMBER(SEARCH('[1]Lookup for use classification'!$C$5,B2134)),ISNUMBER(SEARCH('[1]Lookup for use classification'!$D$5,B2134))),'[1]Lookup for use classification'!$A$5,IF(OR(ISNUMBER(SEARCH('[1]Lookup for use classification'!$B$7,B2134)),ISNUMBER(SEARCH('[1]Lookup for use classification'!$C$7,B2134)),ISNUMBER(SEARCH('[1]Lookup for use classification'!$D$7,B2134))),'[1]Lookup for use classification'!$A$7,IF(OR(ISNUMBER(SEARCH('[1]Lookup for use classification'!$B$9,B2134)),ISNUMBER(SEARCH('[1]Lookup for use classification'!$C$9,B2134)),ISNUMBER(SEARCH('[1]Lookup for use classification'!$D$9,B2134)),ISNUMBER(SEARCH('[1]Lookup for use classification'!$E$9,B2134)),ISNUMBER(SEARCH('[1]Lookup for use classification'!$F$9,B2134)),ISNUMBER(SEARCH('[1]Lookup for use classification'!$G$9,B2134)),ISNUMBER(SEARCH('[1]Lookup for use classification'!$H$9,B2134)),ISNUMBER(SEARCH('[1]Lookup for use classification'!$I$9,B2134)),ISNUMBER(SEARCH('[1]Lookup for use classification'!$J$9,B2134)),ISNUMBER(SEARCH('[1]Lookup for use classification'!$K$9,B2134))),'[1]Lookup for use classification'!$A$9,IF(OR(ISNUMBER(SEARCH('[1]Lookup for use classification'!$B$10,B2134)),ISNUMBER(SEARCH('[1]Lookup for use classification'!$C$10,B2134)),ISNUMBER(SEARCH('[1]Lookup for use classification'!$D$10,B2134)),ISNUMBER(SEARCH('[1]Lookup for use classification'!$E$10,B2134)),ISNUMBER(SEARCH('[1]Lookup for use classification'!$F$10,B2134)),ISNUMBER(SEARCH('[1]Lookup for use classification'!$G$10,B2134))),'[1]Lookup for use classification'!$A$10,IF(OR(ISNUMBER(SEARCH('[1]Lookup for use classification'!$B$11,B2134)),ISNUMBER(SEARCH('[1]Lookup for use classification'!$C$11,B2134))),'[1]Lookup for use classification'!$A$11,IF(OR(ISNUMBER(SEARCH('[1]Lookup for use classification'!$B$12,B2134)),ISNUMBER(SEARCH('[1]Lookup for use classification'!$C$12,B2134))),'[1]Lookup for use classification'!$A$12,IF(OR(ISNUMBER(SEARCH('[1]Lookup for use classification'!$B$13,B2134)),ISNUMBER(SEARCH('[1]Lookup for use classification'!$C$13,B2134)),ISNUMBER(SEARCH('[1]Lookup for use classification'!$D$13,B2134)),,ISNUMBER(SEARCH('[1]Lookup for use classification'!$C$13,B2134)),ISNUMBER(SEARCH('[1]Lookup for use classification'!$E$13,B2134))),'[1]Lookup for use classification'!$A$13,IF(OR(ISNUMBER(SEARCH('[1]Lookup for use classification'!$B$14,B2134)),ISNUMBER(SEARCH('[1]Lookup for use classification'!$C$14,B2134))),'[1]Lookup for use classification'!$A$14,"Other"))))))))))))</f>
        <v>Office</v>
      </c>
      <c r="D2134" s="18"/>
      <c r="E2134" s="19"/>
      <c r="F2134" s="19"/>
    </row>
    <row r="2135" spans="1:6">
      <c r="A2135" s="16" t="s">
        <v>1761</v>
      </c>
      <c r="B2135" s="17" t="s">
        <v>1756</v>
      </c>
      <c r="C2135" s="133" t="str">
        <f>IF(OR(ISNUMBER(SEARCH('[1]Lookup for use classification'!$B$1,B2135)),ISNUMBER(SEARCH('[1]Lookup for use classification'!$C$1,B2135)),ISNUMBER(SEARCH('[1]Lookup for use classification'!$D$1,B2135)),ISNUMBER(SEARCH('[1]Lookup for use classification'!$E$1,B2135))),'[1]Lookup for use classification'!$A$1,IF(ISNUMBER(SEARCH('[1]Lookup for use classification'!$B$2,B2135)),'[1]Lookup for use classification'!$A$2,IF(ISNUMBER(SEARCH('[1]Lookup for use classification'!$B$3,B2135)),'[1]Lookup for use classification'!$A$3,IF(OR(ISNUMBER(SEARCH('[1]Lookup for use classification'!$B$4,B2135)),ISNUMBER(SEARCH('[1]Lookup for use classification'!$C$4,B2135)),ISNUMBER(SEARCH('[1]Lookup for use classification'!$D$4,B2135)),ISNUMBER(SEARCH('[1]Lookup for use classification'!$E$4,B2135))),'[1]Lookup for use classification'!$A$4,IF(OR(ISNUMBER(SEARCH('[1]Lookup for use classification'!$B$5,B2135)),ISNUMBER(SEARCH('[1]Lookup for use classification'!$C$5,B2135)),ISNUMBER(SEARCH('[1]Lookup for use classification'!$D$5,B2135))),'[1]Lookup for use classification'!$A$5,IF(OR(ISNUMBER(SEARCH('[1]Lookup for use classification'!$B$7,B2135)),ISNUMBER(SEARCH('[1]Lookup for use classification'!$C$7,B2135)),ISNUMBER(SEARCH('[1]Lookup for use classification'!$D$7,B2135))),'[1]Lookup for use classification'!$A$7,IF(OR(ISNUMBER(SEARCH('[1]Lookup for use classification'!$B$9,B2135)),ISNUMBER(SEARCH('[1]Lookup for use classification'!$C$9,B2135)),ISNUMBER(SEARCH('[1]Lookup for use classification'!$D$9,B2135)),ISNUMBER(SEARCH('[1]Lookup for use classification'!$E$9,B2135)),ISNUMBER(SEARCH('[1]Lookup for use classification'!$F$9,B2135)),ISNUMBER(SEARCH('[1]Lookup for use classification'!$G$9,B2135)),ISNUMBER(SEARCH('[1]Lookup for use classification'!$H$9,B2135)),ISNUMBER(SEARCH('[1]Lookup for use classification'!$I$9,B2135)),ISNUMBER(SEARCH('[1]Lookup for use classification'!$J$9,B2135)),ISNUMBER(SEARCH('[1]Lookup for use classification'!$K$9,B2135))),'[1]Lookup for use classification'!$A$9,IF(OR(ISNUMBER(SEARCH('[1]Lookup for use classification'!$B$10,B2135)),ISNUMBER(SEARCH('[1]Lookup for use classification'!$C$10,B2135)),ISNUMBER(SEARCH('[1]Lookup for use classification'!$D$10,B2135)),ISNUMBER(SEARCH('[1]Lookup for use classification'!$E$10,B2135)),ISNUMBER(SEARCH('[1]Lookup for use classification'!$F$10,B2135)),ISNUMBER(SEARCH('[1]Lookup for use classification'!$G$10,B2135))),'[1]Lookup for use classification'!$A$10,IF(OR(ISNUMBER(SEARCH('[1]Lookup for use classification'!$B$11,B2135)),ISNUMBER(SEARCH('[1]Lookup for use classification'!$C$11,B2135))),'[1]Lookup for use classification'!$A$11,IF(OR(ISNUMBER(SEARCH('[1]Lookup for use classification'!$B$12,B2135)),ISNUMBER(SEARCH('[1]Lookup for use classification'!$C$12,B2135))),'[1]Lookup for use classification'!$A$12,IF(OR(ISNUMBER(SEARCH('[1]Lookup for use classification'!$B$13,B2135)),ISNUMBER(SEARCH('[1]Lookup for use classification'!$C$13,B2135)),ISNUMBER(SEARCH('[1]Lookup for use classification'!$D$13,B2135)),,ISNUMBER(SEARCH('[1]Lookup for use classification'!$C$13,B2135)),ISNUMBER(SEARCH('[1]Lookup for use classification'!$E$13,B2135))),'[1]Lookup for use classification'!$A$13,IF(OR(ISNUMBER(SEARCH('[1]Lookup for use classification'!$B$14,B2135)),ISNUMBER(SEARCH('[1]Lookup for use classification'!$C$14,B2135))),'[1]Lookup for use classification'!$A$14,"Other"))))))))))))</f>
        <v>Other</v>
      </c>
      <c r="D2135" s="18"/>
      <c r="E2135" s="19"/>
      <c r="F2135" s="19"/>
    </row>
    <row r="2136" spans="1:6">
      <c r="A2136" s="16" t="s">
        <v>1761</v>
      </c>
      <c r="B2136" s="17" t="s">
        <v>28</v>
      </c>
      <c r="C2136" s="133" t="str">
        <f>IF(OR(ISNUMBER(SEARCH('[1]Lookup for use classification'!$B$1,B2136)),ISNUMBER(SEARCH('[1]Lookup for use classification'!$C$1,B2136)),ISNUMBER(SEARCH('[1]Lookup for use classification'!$D$1,B2136)),ISNUMBER(SEARCH('[1]Lookup for use classification'!$E$1,B2136))),'[1]Lookup for use classification'!$A$1,IF(ISNUMBER(SEARCH('[1]Lookup for use classification'!$B$2,B2136)),'[1]Lookup for use classification'!$A$2,IF(ISNUMBER(SEARCH('[1]Lookup for use classification'!$B$3,B2136)),'[1]Lookup for use classification'!$A$3,IF(OR(ISNUMBER(SEARCH('[1]Lookup for use classification'!$B$4,B2136)),ISNUMBER(SEARCH('[1]Lookup for use classification'!$C$4,B2136)),ISNUMBER(SEARCH('[1]Lookup for use classification'!$D$4,B2136)),ISNUMBER(SEARCH('[1]Lookup for use classification'!$E$4,B2136))),'[1]Lookup for use classification'!$A$4,IF(OR(ISNUMBER(SEARCH('[1]Lookup for use classification'!$B$5,B2136)),ISNUMBER(SEARCH('[1]Lookup for use classification'!$C$5,B2136)),ISNUMBER(SEARCH('[1]Lookup for use classification'!$D$5,B2136))),'[1]Lookup for use classification'!$A$5,IF(OR(ISNUMBER(SEARCH('[1]Lookup for use classification'!$B$7,B2136)),ISNUMBER(SEARCH('[1]Lookup for use classification'!$C$7,B2136)),ISNUMBER(SEARCH('[1]Lookup for use classification'!$D$7,B2136))),'[1]Lookup for use classification'!$A$7,IF(OR(ISNUMBER(SEARCH('[1]Lookup for use classification'!$B$9,B2136)),ISNUMBER(SEARCH('[1]Lookup for use classification'!$C$9,B2136)),ISNUMBER(SEARCH('[1]Lookup for use classification'!$D$9,B2136)),ISNUMBER(SEARCH('[1]Lookup for use classification'!$E$9,B2136)),ISNUMBER(SEARCH('[1]Lookup for use classification'!$F$9,B2136)),ISNUMBER(SEARCH('[1]Lookup for use classification'!$G$9,B2136)),ISNUMBER(SEARCH('[1]Lookup for use classification'!$H$9,B2136)),ISNUMBER(SEARCH('[1]Lookup for use classification'!$I$9,B2136)),ISNUMBER(SEARCH('[1]Lookup for use classification'!$J$9,B2136)),ISNUMBER(SEARCH('[1]Lookup for use classification'!$K$9,B2136))),'[1]Lookup for use classification'!$A$9,IF(OR(ISNUMBER(SEARCH('[1]Lookup for use classification'!$B$10,B2136)),ISNUMBER(SEARCH('[1]Lookup for use classification'!$C$10,B2136)),ISNUMBER(SEARCH('[1]Lookup for use classification'!$D$10,B2136)),ISNUMBER(SEARCH('[1]Lookup for use classification'!$E$10,B2136)),ISNUMBER(SEARCH('[1]Lookup for use classification'!$F$10,B2136)),ISNUMBER(SEARCH('[1]Lookup for use classification'!$G$10,B2136))),'[1]Lookup for use classification'!$A$10,IF(OR(ISNUMBER(SEARCH('[1]Lookup for use classification'!$B$11,B2136)),ISNUMBER(SEARCH('[1]Lookup for use classification'!$C$11,B2136))),'[1]Lookup for use classification'!$A$11,IF(OR(ISNUMBER(SEARCH('[1]Lookup for use classification'!$B$12,B2136)),ISNUMBER(SEARCH('[1]Lookup for use classification'!$C$12,B2136))),'[1]Lookup for use classification'!$A$12,IF(OR(ISNUMBER(SEARCH('[1]Lookup for use classification'!$B$13,B2136)),ISNUMBER(SEARCH('[1]Lookup for use classification'!$C$13,B2136)),ISNUMBER(SEARCH('[1]Lookup for use classification'!$D$13,B2136)),,ISNUMBER(SEARCH('[1]Lookup for use classification'!$C$13,B2136)),ISNUMBER(SEARCH('[1]Lookup for use classification'!$E$13,B2136))),'[1]Lookup for use classification'!$A$13,IF(OR(ISNUMBER(SEARCH('[1]Lookup for use classification'!$B$14,B2136)),ISNUMBER(SEARCH('[1]Lookup for use classification'!$C$14,B2136))),'[1]Lookup for use classification'!$A$14,"Other"))))))))))))</f>
        <v>Health Care - Hospitals</v>
      </c>
      <c r="D2136" s="18">
        <v>3675</v>
      </c>
      <c r="E2136" s="19"/>
      <c r="F2136" s="19"/>
    </row>
    <row r="2137" spans="1:6">
      <c r="A2137" s="16" t="s">
        <v>1761</v>
      </c>
      <c r="B2137" s="17" t="s">
        <v>164</v>
      </c>
      <c r="C2137" s="133" t="str">
        <f>IF(OR(ISNUMBER(SEARCH('[1]Lookup for use classification'!$B$1,B2137)),ISNUMBER(SEARCH('[1]Lookup for use classification'!$C$1,B2137)),ISNUMBER(SEARCH('[1]Lookup for use classification'!$D$1,B2137)),ISNUMBER(SEARCH('[1]Lookup for use classification'!$E$1,B2137))),'[1]Lookup for use classification'!$A$1,IF(ISNUMBER(SEARCH('[1]Lookup for use classification'!$B$2,B2137)),'[1]Lookup for use classification'!$A$2,IF(ISNUMBER(SEARCH('[1]Lookup for use classification'!$B$3,B2137)),'[1]Lookup for use classification'!$A$3,IF(OR(ISNUMBER(SEARCH('[1]Lookup for use classification'!$B$4,B2137)),ISNUMBER(SEARCH('[1]Lookup for use classification'!$C$4,B2137)),ISNUMBER(SEARCH('[1]Lookup for use classification'!$D$4,B2137)),ISNUMBER(SEARCH('[1]Lookup for use classification'!$E$4,B2137))),'[1]Lookup for use classification'!$A$4,IF(OR(ISNUMBER(SEARCH('[1]Lookup for use classification'!$B$5,B2137)),ISNUMBER(SEARCH('[1]Lookup for use classification'!$C$5,B2137)),ISNUMBER(SEARCH('[1]Lookup for use classification'!$D$5,B2137))),'[1]Lookup for use classification'!$A$5,IF(OR(ISNUMBER(SEARCH('[1]Lookup for use classification'!$B$7,B2137)),ISNUMBER(SEARCH('[1]Lookup for use classification'!$C$7,B2137)),ISNUMBER(SEARCH('[1]Lookup for use classification'!$D$7,B2137))),'[1]Lookup for use classification'!$A$7,IF(OR(ISNUMBER(SEARCH('[1]Lookup for use classification'!$B$9,B2137)),ISNUMBER(SEARCH('[1]Lookup for use classification'!$C$9,B2137)),ISNUMBER(SEARCH('[1]Lookup for use classification'!$D$9,B2137)),ISNUMBER(SEARCH('[1]Lookup for use classification'!$E$9,B2137)),ISNUMBER(SEARCH('[1]Lookup for use classification'!$F$9,B2137)),ISNUMBER(SEARCH('[1]Lookup for use classification'!$G$9,B2137)),ISNUMBER(SEARCH('[1]Lookup for use classification'!$H$9,B2137)),ISNUMBER(SEARCH('[1]Lookup for use classification'!$I$9,B2137)),ISNUMBER(SEARCH('[1]Lookup for use classification'!$J$9,B2137)),ISNUMBER(SEARCH('[1]Lookup for use classification'!$K$9,B2137))),'[1]Lookup for use classification'!$A$9,IF(OR(ISNUMBER(SEARCH('[1]Lookup for use classification'!$B$10,B2137)),ISNUMBER(SEARCH('[1]Lookup for use classification'!$C$10,B2137)),ISNUMBER(SEARCH('[1]Lookup for use classification'!$D$10,B2137)),ISNUMBER(SEARCH('[1]Lookup for use classification'!$E$10,B2137)),ISNUMBER(SEARCH('[1]Lookup for use classification'!$F$10,B2137)),ISNUMBER(SEARCH('[1]Lookup for use classification'!$G$10,B2137))),'[1]Lookup for use classification'!$A$10,IF(OR(ISNUMBER(SEARCH('[1]Lookup for use classification'!$B$11,B2137)),ISNUMBER(SEARCH('[1]Lookup for use classification'!$C$11,B2137))),'[1]Lookup for use classification'!$A$11,IF(OR(ISNUMBER(SEARCH('[1]Lookup for use classification'!$B$12,B2137)),ISNUMBER(SEARCH('[1]Lookup for use classification'!$C$12,B2137))),'[1]Lookup for use classification'!$A$12,IF(OR(ISNUMBER(SEARCH('[1]Lookup for use classification'!$B$13,B2137)),ISNUMBER(SEARCH('[1]Lookup for use classification'!$C$13,B2137)),ISNUMBER(SEARCH('[1]Lookup for use classification'!$D$13,B2137)),,ISNUMBER(SEARCH('[1]Lookup for use classification'!$C$13,B2137)),ISNUMBER(SEARCH('[1]Lookup for use classification'!$E$13,B2137))),'[1]Lookup for use classification'!$A$13,IF(OR(ISNUMBER(SEARCH('[1]Lookup for use classification'!$B$14,B2137)),ISNUMBER(SEARCH('[1]Lookup for use classification'!$C$14,B2137))),'[1]Lookup for use classification'!$A$14,"Other"))))))))))))</f>
        <v>Other</v>
      </c>
      <c r="D2137" s="18">
        <v>6000</v>
      </c>
      <c r="E2137" s="19"/>
      <c r="F2137" s="19"/>
    </row>
    <row r="2138" spans="1:6">
      <c r="A2138" s="16" t="s">
        <v>1761</v>
      </c>
      <c r="B2138" s="17" t="s">
        <v>1526</v>
      </c>
      <c r="C2138" s="133" t="str">
        <f>IF(OR(ISNUMBER(SEARCH('[1]Lookup for use classification'!$B$1,B2138)),ISNUMBER(SEARCH('[1]Lookup for use classification'!$C$1,B2138)),ISNUMBER(SEARCH('[1]Lookup for use classification'!$D$1,B2138)),ISNUMBER(SEARCH('[1]Lookup for use classification'!$E$1,B2138))),'[1]Lookup for use classification'!$A$1,IF(ISNUMBER(SEARCH('[1]Lookup for use classification'!$B$2,B2138)),'[1]Lookup for use classification'!$A$2,IF(ISNUMBER(SEARCH('[1]Lookup for use classification'!$B$3,B2138)),'[1]Lookup for use classification'!$A$3,IF(OR(ISNUMBER(SEARCH('[1]Lookup for use classification'!$B$4,B2138)),ISNUMBER(SEARCH('[1]Lookup for use classification'!$C$4,B2138)),ISNUMBER(SEARCH('[1]Lookup for use classification'!$D$4,B2138)),ISNUMBER(SEARCH('[1]Lookup for use classification'!$E$4,B2138))),'[1]Lookup for use classification'!$A$4,IF(OR(ISNUMBER(SEARCH('[1]Lookup for use classification'!$B$5,B2138)),ISNUMBER(SEARCH('[1]Lookup for use classification'!$C$5,B2138)),ISNUMBER(SEARCH('[1]Lookup for use classification'!$D$5,B2138))),'[1]Lookup for use classification'!$A$5,IF(OR(ISNUMBER(SEARCH('[1]Lookup for use classification'!$B$7,B2138)),ISNUMBER(SEARCH('[1]Lookup for use classification'!$C$7,B2138)),ISNUMBER(SEARCH('[1]Lookup for use classification'!$D$7,B2138))),'[1]Lookup for use classification'!$A$7,IF(OR(ISNUMBER(SEARCH('[1]Lookup for use classification'!$B$9,B2138)),ISNUMBER(SEARCH('[1]Lookup for use classification'!$C$9,B2138)),ISNUMBER(SEARCH('[1]Lookup for use classification'!$D$9,B2138)),ISNUMBER(SEARCH('[1]Lookup for use classification'!$E$9,B2138)),ISNUMBER(SEARCH('[1]Lookup for use classification'!$F$9,B2138)),ISNUMBER(SEARCH('[1]Lookup for use classification'!$G$9,B2138)),ISNUMBER(SEARCH('[1]Lookup for use classification'!$H$9,B2138)),ISNUMBER(SEARCH('[1]Lookup for use classification'!$I$9,B2138)),ISNUMBER(SEARCH('[1]Lookup for use classification'!$J$9,B2138)),ISNUMBER(SEARCH('[1]Lookup for use classification'!$K$9,B2138))),'[1]Lookup for use classification'!$A$9,IF(OR(ISNUMBER(SEARCH('[1]Lookup for use classification'!$B$10,B2138)),ISNUMBER(SEARCH('[1]Lookup for use classification'!$C$10,B2138)),ISNUMBER(SEARCH('[1]Lookup for use classification'!$D$10,B2138)),ISNUMBER(SEARCH('[1]Lookup for use classification'!$E$10,B2138)),ISNUMBER(SEARCH('[1]Lookup for use classification'!$F$10,B2138)),ISNUMBER(SEARCH('[1]Lookup for use classification'!$G$10,B2138))),'[1]Lookup for use classification'!$A$10,IF(OR(ISNUMBER(SEARCH('[1]Lookup for use classification'!$B$11,B2138)),ISNUMBER(SEARCH('[1]Lookup for use classification'!$C$11,B2138))),'[1]Lookup for use classification'!$A$11,IF(OR(ISNUMBER(SEARCH('[1]Lookup for use classification'!$B$12,B2138)),ISNUMBER(SEARCH('[1]Lookup for use classification'!$C$12,B2138))),'[1]Lookup for use classification'!$A$12,IF(OR(ISNUMBER(SEARCH('[1]Lookup for use classification'!$B$13,B2138)),ISNUMBER(SEARCH('[1]Lookup for use classification'!$C$13,B2138)),ISNUMBER(SEARCH('[1]Lookup for use classification'!$D$13,B2138)),,ISNUMBER(SEARCH('[1]Lookup for use classification'!$C$13,B2138)),ISNUMBER(SEARCH('[1]Lookup for use classification'!$E$13,B2138))),'[1]Lookup for use classification'!$A$13,IF(OR(ISNUMBER(SEARCH('[1]Lookup for use classification'!$B$14,B2138)),ISNUMBER(SEARCH('[1]Lookup for use classification'!$C$14,B2138))),'[1]Lookup for use classification'!$A$14,"Other"))))))))))))</f>
        <v>Other</v>
      </c>
      <c r="D2138" s="18">
        <v>1200</v>
      </c>
      <c r="E2138" s="19"/>
      <c r="F2138" s="19"/>
    </row>
    <row r="2139" spans="1:6">
      <c r="A2139" s="16" t="s">
        <v>1761</v>
      </c>
      <c r="B2139" s="17" t="s">
        <v>1757</v>
      </c>
      <c r="C2139" s="133" t="str">
        <f>IF(OR(ISNUMBER(SEARCH('[1]Lookup for use classification'!$B$1,B2139)),ISNUMBER(SEARCH('[1]Lookup for use classification'!$C$1,B2139)),ISNUMBER(SEARCH('[1]Lookup for use classification'!$D$1,B2139)),ISNUMBER(SEARCH('[1]Lookup for use classification'!$E$1,B2139))),'[1]Lookup for use classification'!$A$1,IF(ISNUMBER(SEARCH('[1]Lookup for use classification'!$B$2,B2139)),'[1]Lookup for use classification'!$A$2,IF(ISNUMBER(SEARCH('[1]Lookup for use classification'!$B$3,B2139)),'[1]Lookup for use classification'!$A$3,IF(OR(ISNUMBER(SEARCH('[1]Lookup for use classification'!$B$4,B2139)),ISNUMBER(SEARCH('[1]Lookup for use classification'!$C$4,B2139)),ISNUMBER(SEARCH('[1]Lookup for use classification'!$D$4,B2139)),ISNUMBER(SEARCH('[1]Lookup for use classification'!$E$4,B2139))),'[1]Lookup for use classification'!$A$4,IF(OR(ISNUMBER(SEARCH('[1]Lookup for use classification'!$B$5,B2139)),ISNUMBER(SEARCH('[1]Lookup for use classification'!$C$5,B2139)),ISNUMBER(SEARCH('[1]Lookup for use classification'!$D$5,B2139))),'[1]Lookup for use classification'!$A$5,IF(OR(ISNUMBER(SEARCH('[1]Lookup for use classification'!$B$7,B2139)),ISNUMBER(SEARCH('[1]Lookup for use classification'!$C$7,B2139)),ISNUMBER(SEARCH('[1]Lookup for use classification'!$D$7,B2139))),'[1]Lookup for use classification'!$A$7,IF(OR(ISNUMBER(SEARCH('[1]Lookup for use classification'!$B$9,B2139)),ISNUMBER(SEARCH('[1]Lookup for use classification'!$C$9,B2139)),ISNUMBER(SEARCH('[1]Lookup for use classification'!$D$9,B2139)),ISNUMBER(SEARCH('[1]Lookup for use classification'!$E$9,B2139)),ISNUMBER(SEARCH('[1]Lookup for use classification'!$F$9,B2139)),ISNUMBER(SEARCH('[1]Lookup for use classification'!$G$9,B2139)),ISNUMBER(SEARCH('[1]Lookup for use classification'!$H$9,B2139)),ISNUMBER(SEARCH('[1]Lookup for use classification'!$I$9,B2139)),ISNUMBER(SEARCH('[1]Lookup for use classification'!$J$9,B2139)),ISNUMBER(SEARCH('[1]Lookup for use classification'!$K$9,B2139))),'[1]Lookup for use classification'!$A$9,IF(OR(ISNUMBER(SEARCH('[1]Lookup for use classification'!$B$10,B2139)),ISNUMBER(SEARCH('[1]Lookup for use classification'!$C$10,B2139)),ISNUMBER(SEARCH('[1]Lookup for use classification'!$D$10,B2139)),ISNUMBER(SEARCH('[1]Lookup for use classification'!$E$10,B2139)),ISNUMBER(SEARCH('[1]Lookup for use classification'!$F$10,B2139)),ISNUMBER(SEARCH('[1]Lookup for use classification'!$G$10,B2139))),'[1]Lookup for use classification'!$A$10,IF(OR(ISNUMBER(SEARCH('[1]Lookup for use classification'!$B$11,B2139)),ISNUMBER(SEARCH('[1]Lookup for use classification'!$C$11,B2139))),'[1]Lookup for use classification'!$A$11,IF(OR(ISNUMBER(SEARCH('[1]Lookup for use classification'!$B$12,B2139)),ISNUMBER(SEARCH('[1]Lookup for use classification'!$C$12,B2139))),'[1]Lookup for use classification'!$A$12,IF(OR(ISNUMBER(SEARCH('[1]Lookup for use classification'!$B$13,B2139)),ISNUMBER(SEARCH('[1]Lookup for use classification'!$C$13,B2139)),ISNUMBER(SEARCH('[1]Lookup for use classification'!$D$13,B2139)),,ISNUMBER(SEARCH('[1]Lookup for use classification'!$C$13,B2139)),ISNUMBER(SEARCH('[1]Lookup for use classification'!$E$13,B2139))),'[1]Lookup for use classification'!$A$13,IF(OR(ISNUMBER(SEARCH('[1]Lookup for use classification'!$B$14,B2139)),ISNUMBER(SEARCH('[1]Lookup for use classification'!$C$14,B2139))),'[1]Lookup for use classification'!$A$14,"Other"))))))))))))</f>
        <v>Office</v>
      </c>
      <c r="D2139" s="18">
        <v>4800</v>
      </c>
      <c r="E2139" s="19"/>
      <c r="F2139" s="19"/>
    </row>
    <row r="2140" spans="1:6">
      <c r="A2140" s="16" t="s">
        <v>1761</v>
      </c>
      <c r="B2140" s="17" t="s">
        <v>410</v>
      </c>
      <c r="C2140" s="133" t="str">
        <f>IF(OR(ISNUMBER(SEARCH('[1]Lookup for use classification'!$B$1,B2140)),ISNUMBER(SEARCH('[1]Lookup for use classification'!$C$1,B2140)),ISNUMBER(SEARCH('[1]Lookup for use classification'!$D$1,B2140)),ISNUMBER(SEARCH('[1]Lookup for use classification'!$E$1,B2140))),'[1]Lookup for use classification'!$A$1,IF(ISNUMBER(SEARCH('[1]Lookup for use classification'!$B$2,B2140)),'[1]Lookup for use classification'!$A$2,IF(ISNUMBER(SEARCH('[1]Lookup for use classification'!$B$3,B2140)),'[1]Lookup for use classification'!$A$3,IF(OR(ISNUMBER(SEARCH('[1]Lookup for use classification'!$B$4,B2140)),ISNUMBER(SEARCH('[1]Lookup for use classification'!$C$4,B2140)),ISNUMBER(SEARCH('[1]Lookup for use classification'!$D$4,B2140)),ISNUMBER(SEARCH('[1]Lookup for use classification'!$E$4,B2140))),'[1]Lookup for use classification'!$A$4,IF(OR(ISNUMBER(SEARCH('[1]Lookup for use classification'!$B$5,B2140)),ISNUMBER(SEARCH('[1]Lookup for use classification'!$C$5,B2140)),ISNUMBER(SEARCH('[1]Lookup for use classification'!$D$5,B2140))),'[1]Lookup for use classification'!$A$5,IF(OR(ISNUMBER(SEARCH('[1]Lookup for use classification'!$B$7,B2140)),ISNUMBER(SEARCH('[1]Lookup for use classification'!$C$7,B2140)),ISNUMBER(SEARCH('[1]Lookup for use classification'!$D$7,B2140))),'[1]Lookup for use classification'!$A$7,IF(OR(ISNUMBER(SEARCH('[1]Lookup for use classification'!$B$9,B2140)),ISNUMBER(SEARCH('[1]Lookup for use classification'!$C$9,B2140)),ISNUMBER(SEARCH('[1]Lookup for use classification'!$D$9,B2140)),ISNUMBER(SEARCH('[1]Lookup for use classification'!$E$9,B2140)),ISNUMBER(SEARCH('[1]Lookup for use classification'!$F$9,B2140)),ISNUMBER(SEARCH('[1]Lookup for use classification'!$G$9,B2140)),ISNUMBER(SEARCH('[1]Lookup for use classification'!$H$9,B2140)),ISNUMBER(SEARCH('[1]Lookup for use classification'!$I$9,B2140)),ISNUMBER(SEARCH('[1]Lookup for use classification'!$J$9,B2140)),ISNUMBER(SEARCH('[1]Lookup for use classification'!$K$9,B2140))),'[1]Lookup for use classification'!$A$9,IF(OR(ISNUMBER(SEARCH('[1]Lookup for use classification'!$B$10,B2140)),ISNUMBER(SEARCH('[1]Lookup for use classification'!$C$10,B2140)),ISNUMBER(SEARCH('[1]Lookup for use classification'!$D$10,B2140)),ISNUMBER(SEARCH('[1]Lookup for use classification'!$E$10,B2140)),ISNUMBER(SEARCH('[1]Lookup for use classification'!$F$10,B2140)),ISNUMBER(SEARCH('[1]Lookup for use classification'!$G$10,B2140))),'[1]Lookup for use classification'!$A$10,IF(OR(ISNUMBER(SEARCH('[1]Lookup for use classification'!$B$11,B2140)),ISNUMBER(SEARCH('[1]Lookup for use classification'!$C$11,B2140))),'[1]Lookup for use classification'!$A$11,IF(OR(ISNUMBER(SEARCH('[1]Lookup for use classification'!$B$12,B2140)),ISNUMBER(SEARCH('[1]Lookup for use classification'!$C$12,B2140))),'[1]Lookup for use classification'!$A$12,IF(OR(ISNUMBER(SEARCH('[1]Lookup for use classification'!$B$13,B2140)),ISNUMBER(SEARCH('[1]Lookup for use classification'!$C$13,B2140)),ISNUMBER(SEARCH('[1]Lookup for use classification'!$D$13,B2140)),,ISNUMBER(SEARCH('[1]Lookup for use classification'!$C$13,B2140)),ISNUMBER(SEARCH('[1]Lookup for use classification'!$E$13,B2140))),'[1]Lookup for use classification'!$A$13,IF(OR(ISNUMBER(SEARCH('[1]Lookup for use classification'!$B$14,B2140)),ISNUMBER(SEARCH('[1]Lookup for use classification'!$C$14,B2140))),'[1]Lookup for use classification'!$A$14,"Other"))))))))))))</f>
        <v>Other</v>
      </c>
      <c r="D2140" s="18">
        <v>1104</v>
      </c>
      <c r="E2140" s="19"/>
      <c r="F2140" s="19"/>
    </row>
    <row r="2141" spans="1:6">
      <c r="A2141" s="16" t="s">
        <v>1761</v>
      </c>
      <c r="B2141" s="17" t="s">
        <v>410</v>
      </c>
      <c r="C2141" s="133" t="str">
        <f>IF(OR(ISNUMBER(SEARCH('[1]Lookup for use classification'!$B$1,B2141)),ISNUMBER(SEARCH('[1]Lookup for use classification'!$C$1,B2141)),ISNUMBER(SEARCH('[1]Lookup for use classification'!$D$1,B2141)),ISNUMBER(SEARCH('[1]Lookup for use classification'!$E$1,B2141))),'[1]Lookup for use classification'!$A$1,IF(ISNUMBER(SEARCH('[1]Lookup for use classification'!$B$2,B2141)),'[1]Lookup for use classification'!$A$2,IF(ISNUMBER(SEARCH('[1]Lookup for use classification'!$B$3,B2141)),'[1]Lookup for use classification'!$A$3,IF(OR(ISNUMBER(SEARCH('[1]Lookup for use classification'!$B$4,B2141)),ISNUMBER(SEARCH('[1]Lookup for use classification'!$C$4,B2141)),ISNUMBER(SEARCH('[1]Lookup for use classification'!$D$4,B2141)),ISNUMBER(SEARCH('[1]Lookup for use classification'!$E$4,B2141))),'[1]Lookup for use classification'!$A$4,IF(OR(ISNUMBER(SEARCH('[1]Lookup for use classification'!$B$5,B2141)),ISNUMBER(SEARCH('[1]Lookup for use classification'!$C$5,B2141)),ISNUMBER(SEARCH('[1]Lookup for use classification'!$D$5,B2141))),'[1]Lookup for use classification'!$A$5,IF(OR(ISNUMBER(SEARCH('[1]Lookup for use classification'!$B$7,B2141)),ISNUMBER(SEARCH('[1]Lookup for use classification'!$C$7,B2141)),ISNUMBER(SEARCH('[1]Lookup for use classification'!$D$7,B2141))),'[1]Lookup for use classification'!$A$7,IF(OR(ISNUMBER(SEARCH('[1]Lookup for use classification'!$B$9,B2141)),ISNUMBER(SEARCH('[1]Lookup for use classification'!$C$9,B2141)),ISNUMBER(SEARCH('[1]Lookup for use classification'!$D$9,B2141)),ISNUMBER(SEARCH('[1]Lookup for use classification'!$E$9,B2141)),ISNUMBER(SEARCH('[1]Lookup for use classification'!$F$9,B2141)),ISNUMBER(SEARCH('[1]Lookup for use classification'!$G$9,B2141)),ISNUMBER(SEARCH('[1]Lookup for use classification'!$H$9,B2141)),ISNUMBER(SEARCH('[1]Lookup for use classification'!$I$9,B2141)),ISNUMBER(SEARCH('[1]Lookup for use classification'!$J$9,B2141)),ISNUMBER(SEARCH('[1]Lookup for use classification'!$K$9,B2141))),'[1]Lookup for use classification'!$A$9,IF(OR(ISNUMBER(SEARCH('[1]Lookup for use classification'!$B$10,B2141)),ISNUMBER(SEARCH('[1]Lookup for use classification'!$C$10,B2141)),ISNUMBER(SEARCH('[1]Lookup for use classification'!$D$10,B2141)),ISNUMBER(SEARCH('[1]Lookup for use classification'!$E$10,B2141)),ISNUMBER(SEARCH('[1]Lookup for use classification'!$F$10,B2141)),ISNUMBER(SEARCH('[1]Lookup for use classification'!$G$10,B2141))),'[1]Lookup for use classification'!$A$10,IF(OR(ISNUMBER(SEARCH('[1]Lookup for use classification'!$B$11,B2141)),ISNUMBER(SEARCH('[1]Lookup for use classification'!$C$11,B2141))),'[1]Lookup for use classification'!$A$11,IF(OR(ISNUMBER(SEARCH('[1]Lookup for use classification'!$B$12,B2141)),ISNUMBER(SEARCH('[1]Lookup for use classification'!$C$12,B2141))),'[1]Lookup for use classification'!$A$12,IF(OR(ISNUMBER(SEARCH('[1]Lookup for use classification'!$B$13,B2141)),ISNUMBER(SEARCH('[1]Lookup for use classification'!$C$13,B2141)),ISNUMBER(SEARCH('[1]Lookup for use classification'!$D$13,B2141)),,ISNUMBER(SEARCH('[1]Lookup for use classification'!$C$13,B2141)),ISNUMBER(SEARCH('[1]Lookup for use classification'!$E$13,B2141))),'[1]Lookup for use classification'!$A$13,IF(OR(ISNUMBER(SEARCH('[1]Lookup for use classification'!$B$14,B2141)),ISNUMBER(SEARCH('[1]Lookup for use classification'!$C$14,B2141))),'[1]Lookup for use classification'!$A$14,"Other"))))))))))))</f>
        <v>Other</v>
      </c>
      <c r="D2141" s="18">
        <v>4250</v>
      </c>
      <c r="E2141" s="19"/>
      <c r="F2141" s="19"/>
    </row>
    <row r="2142" spans="1:6">
      <c r="A2142" s="16" t="s">
        <v>1761</v>
      </c>
      <c r="B2142" s="17" t="s">
        <v>494</v>
      </c>
      <c r="C2142" s="133" t="str">
        <f>IF(OR(ISNUMBER(SEARCH('[1]Lookup for use classification'!$B$1,B2142)),ISNUMBER(SEARCH('[1]Lookup for use classification'!$C$1,B2142)),ISNUMBER(SEARCH('[1]Lookup for use classification'!$D$1,B2142)),ISNUMBER(SEARCH('[1]Lookup for use classification'!$E$1,B2142))),'[1]Lookup for use classification'!$A$1,IF(ISNUMBER(SEARCH('[1]Lookup for use classification'!$B$2,B2142)),'[1]Lookup for use classification'!$A$2,IF(ISNUMBER(SEARCH('[1]Lookup for use classification'!$B$3,B2142)),'[1]Lookup for use classification'!$A$3,IF(OR(ISNUMBER(SEARCH('[1]Lookup for use classification'!$B$4,B2142)),ISNUMBER(SEARCH('[1]Lookup for use classification'!$C$4,B2142)),ISNUMBER(SEARCH('[1]Lookup for use classification'!$D$4,B2142)),ISNUMBER(SEARCH('[1]Lookup for use classification'!$E$4,B2142))),'[1]Lookup for use classification'!$A$4,IF(OR(ISNUMBER(SEARCH('[1]Lookup for use classification'!$B$5,B2142)),ISNUMBER(SEARCH('[1]Lookup for use classification'!$C$5,B2142)),ISNUMBER(SEARCH('[1]Lookup for use classification'!$D$5,B2142))),'[1]Lookup for use classification'!$A$5,IF(OR(ISNUMBER(SEARCH('[1]Lookup for use classification'!$B$7,B2142)),ISNUMBER(SEARCH('[1]Lookup for use classification'!$C$7,B2142)),ISNUMBER(SEARCH('[1]Lookup for use classification'!$D$7,B2142))),'[1]Lookup for use classification'!$A$7,IF(OR(ISNUMBER(SEARCH('[1]Lookup for use classification'!$B$9,B2142)),ISNUMBER(SEARCH('[1]Lookup for use classification'!$C$9,B2142)),ISNUMBER(SEARCH('[1]Lookup for use classification'!$D$9,B2142)),ISNUMBER(SEARCH('[1]Lookup for use classification'!$E$9,B2142)),ISNUMBER(SEARCH('[1]Lookup for use classification'!$F$9,B2142)),ISNUMBER(SEARCH('[1]Lookup for use classification'!$G$9,B2142)),ISNUMBER(SEARCH('[1]Lookup for use classification'!$H$9,B2142)),ISNUMBER(SEARCH('[1]Lookup for use classification'!$I$9,B2142)),ISNUMBER(SEARCH('[1]Lookup for use classification'!$J$9,B2142)),ISNUMBER(SEARCH('[1]Lookup for use classification'!$K$9,B2142))),'[1]Lookup for use classification'!$A$9,IF(OR(ISNUMBER(SEARCH('[1]Lookup for use classification'!$B$10,B2142)),ISNUMBER(SEARCH('[1]Lookup for use classification'!$C$10,B2142)),ISNUMBER(SEARCH('[1]Lookup for use classification'!$D$10,B2142)),ISNUMBER(SEARCH('[1]Lookup for use classification'!$E$10,B2142)),ISNUMBER(SEARCH('[1]Lookup for use classification'!$F$10,B2142)),ISNUMBER(SEARCH('[1]Lookup for use classification'!$G$10,B2142))),'[1]Lookup for use classification'!$A$10,IF(OR(ISNUMBER(SEARCH('[1]Lookup for use classification'!$B$11,B2142)),ISNUMBER(SEARCH('[1]Lookup for use classification'!$C$11,B2142))),'[1]Lookup for use classification'!$A$11,IF(OR(ISNUMBER(SEARCH('[1]Lookup for use classification'!$B$12,B2142)),ISNUMBER(SEARCH('[1]Lookup for use classification'!$C$12,B2142))),'[1]Lookup for use classification'!$A$12,IF(OR(ISNUMBER(SEARCH('[1]Lookup for use classification'!$B$13,B2142)),ISNUMBER(SEARCH('[1]Lookup for use classification'!$C$13,B2142)),ISNUMBER(SEARCH('[1]Lookup for use classification'!$D$13,B2142)),,ISNUMBER(SEARCH('[1]Lookup for use classification'!$C$13,B2142)),ISNUMBER(SEARCH('[1]Lookup for use classification'!$E$13,B2142))),'[1]Lookup for use classification'!$A$13,IF(OR(ISNUMBER(SEARCH('[1]Lookup for use classification'!$B$14,B2142)),ISNUMBER(SEARCH('[1]Lookup for use classification'!$C$14,B2142))),'[1]Lookup for use classification'!$A$14,"Other"))))))))))))</f>
        <v>Other</v>
      </c>
      <c r="D2142" s="18">
        <v>1104</v>
      </c>
      <c r="E2142" s="19"/>
      <c r="F2142" s="19"/>
    </row>
    <row r="2143" spans="1:6">
      <c r="A2143" s="16" t="s">
        <v>1761</v>
      </c>
      <c r="B2143" s="17" t="s">
        <v>1758</v>
      </c>
      <c r="C2143" s="133" t="str">
        <f>IF(OR(ISNUMBER(SEARCH('[1]Lookup for use classification'!$B$1,B2143)),ISNUMBER(SEARCH('[1]Lookup for use classification'!$C$1,B2143)),ISNUMBER(SEARCH('[1]Lookup for use classification'!$D$1,B2143)),ISNUMBER(SEARCH('[1]Lookup for use classification'!$E$1,B2143))),'[1]Lookup for use classification'!$A$1,IF(ISNUMBER(SEARCH('[1]Lookup for use classification'!$B$2,B2143)),'[1]Lookup for use classification'!$A$2,IF(ISNUMBER(SEARCH('[1]Lookup for use classification'!$B$3,B2143)),'[1]Lookup for use classification'!$A$3,IF(OR(ISNUMBER(SEARCH('[1]Lookup for use classification'!$B$4,B2143)),ISNUMBER(SEARCH('[1]Lookup for use classification'!$C$4,B2143)),ISNUMBER(SEARCH('[1]Lookup for use classification'!$D$4,B2143)),ISNUMBER(SEARCH('[1]Lookup for use classification'!$E$4,B2143))),'[1]Lookup for use classification'!$A$4,IF(OR(ISNUMBER(SEARCH('[1]Lookup for use classification'!$B$5,B2143)),ISNUMBER(SEARCH('[1]Lookup for use classification'!$C$5,B2143)),ISNUMBER(SEARCH('[1]Lookup for use classification'!$D$5,B2143))),'[1]Lookup for use classification'!$A$5,IF(OR(ISNUMBER(SEARCH('[1]Lookup for use classification'!$B$7,B2143)),ISNUMBER(SEARCH('[1]Lookup for use classification'!$C$7,B2143)),ISNUMBER(SEARCH('[1]Lookup for use classification'!$D$7,B2143))),'[1]Lookup for use classification'!$A$7,IF(OR(ISNUMBER(SEARCH('[1]Lookup for use classification'!$B$9,B2143)),ISNUMBER(SEARCH('[1]Lookup for use classification'!$C$9,B2143)),ISNUMBER(SEARCH('[1]Lookup for use classification'!$D$9,B2143)),ISNUMBER(SEARCH('[1]Lookup for use classification'!$E$9,B2143)),ISNUMBER(SEARCH('[1]Lookup for use classification'!$F$9,B2143)),ISNUMBER(SEARCH('[1]Lookup for use classification'!$G$9,B2143)),ISNUMBER(SEARCH('[1]Lookup for use classification'!$H$9,B2143)),ISNUMBER(SEARCH('[1]Lookup for use classification'!$I$9,B2143)),ISNUMBER(SEARCH('[1]Lookup for use classification'!$J$9,B2143)),ISNUMBER(SEARCH('[1]Lookup for use classification'!$K$9,B2143))),'[1]Lookup for use classification'!$A$9,IF(OR(ISNUMBER(SEARCH('[1]Lookup for use classification'!$B$10,B2143)),ISNUMBER(SEARCH('[1]Lookup for use classification'!$C$10,B2143)),ISNUMBER(SEARCH('[1]Lookup for use classification'!$D$10,B2143)),ISNUMBER(SEARCH('[1]Lookup for use classification'!$E$10,B2143)),ISNUMBER(SEARCH('[1]Lookup for use classification'!$F$10,B2143)),ISNUMBER(SEARCH('[1]Lookup for use classification'!$G$10,B2143))),'[1]Lookup for use classification'!$A$10,IF(OR(ISNUMBER(SEARCH('[1]Lookup for use classification'!$B$11,B2143)),ISNUMBER(SEARCH('[1]Lookup for use classification'!$C$11,B2143))),'[1]Lookup for use classification'!$A$11,IF(OR(ISNUMBER(SEARCH('[1]Lookup for use classification'!$B$12,B2143)),ISNUMBER(SEARCH('[1]Lookup for use classification'!$C$12,B2143))),'[1]Lookup for use classification'!$A$12,IF(OR(ISNUMBER(SEARCH('[1]Lookup for use classification'!$B$13,B2143)),ISNUMBER(SEARCH('[1]Lookup for use classification'!$C$13,B2143)),ISNUMBER(SEARCH('[1]Lookup for use classification'!$D$13,B2143)),,ISNUMBER(SEARCH('[1]Lookup for use classification'!$C$13,B2143)),ISNUMBER(SEARCH('[1]Lookup for use classification'!$E$13,B2143))),'[1]Lookup for use classification'!$A$13,IF(OR(ISNUMBER(SEARCH('[1]Lookup for use classification'!$B$14,B2143)),ISNUMBER(SEARCH('[1]Lookup for use classification'!$C$14,B2143))),'[1]Lookup for use classification'!$A$14,"Other"))))))))))))</f>
        <v>Accomodation Services</v>
      </c>
      <c r="D2143" s="18"/>
      <c r="E2143" s="19"/>
      <c r="F2143" s="19"/>
    </row>
    <row r="2144" spans="1:6">
      <c r="A2144" s="16" t="s">
        <v>1761</v>
      </c>
      <c r="B2144" s="17" t="s">
        <v>1759</v>
      </c>
      <c r="C2144" s="133" t="str">
        <f>IF(OR(ISNUMBER(SEARCH('[1]Lookup for use classification'!$B$1,B2144)),ISNUMBER(SEARCH('[1]Lookup for use classification'!$C$1,B2144)),ISNUMBER(SEARCH('[1]Lookup for use classification'!$D$1,B2144)),ISNUMBER(SEARCH('[1]Lookup for use classification'!$E$1,B2144))),'[1]Lookup for use classification'!$A$1,IF(ISNUMBER(SEARCH('[1]Lookup for use classification'!$B$2,B2144)),'[1]Lookup for use classification'!$A$2,IF(ISNUMBER(SEARCH('[1]Lookup for use classification'!$B$3,B2144)),'[1]Lookup for use classification'!$A$3,IF(OR(ISNUMBER(SEARCH('[1]Lookup for use classification'!$B$4,B2144)),ISNUMBER(SEARCH('[1]Lookup for use classification'!$C$4,B2144)),ISNUMBER(SEARCH('[1]Lookup for use classification'!$D$4,B2144)),ISNUMBER(SEARCH('[1]Lookup for use classification'!$E$4,B2144))),'[1]Lookup for use classification'!$A$4,IF(OR(ISNUMBER(SEARCH('[1]Lookup for use classification'!$B$5,B2144)),ISNUMBER(SEARCH('[1]Lookup for use classification'!$C$5,B2144)),ISNUMBER(SEARCH('[1]Lookup for use classification'!$D$5,B2144))),'[1]Lookup for use classification'!$A$5,IF(OR(ISNUMBER(SEARCH('[1]Lookup for use classification'!$B$7,B2144)),ISNUMBER(SEARCH('[1]Lookup for use classification'!$C$7,B2144)),ISNUMBER(SEARCH('[1]Lookup for use classification'!$D$7,B2144))),'[1]Lookup for use classification'!$A$7,IF(OR(ISNUMBER(SEARCH('[1]Lookup for use classification'!$B$9,B2144)),ISNUMBER(SEARCH('[1]Lookup for use classification'!$C$9,B2144)),ISNUMBER(SEARCH('[1]Lookup for use classification'!$D$9,B2144)),ISNUMBER(SEARCH('[1]Lookup for use classification'!$E$9,B2144)),ISNUMBER(SEARCH('[1]Lookup for use classification'!$F$9,B2144)),ISNUMBER(SEARCH('[1]Lookup for use classification'!$G$9,B2144)),ISNUMBER(SEARCH('[1]Lookup for use classification'!$H$9,B2144)),ISNUMBER(SEARCH('[1]Lookup for use classification'!$I$9,B2144)),ISNUMBER(SEARCH('[1]Lookup for use classification'!$J$9,B2144)),ISNUMBER(SEARCH('[1]Lookup for use classification'!$K$9,B2144))),'[1]Lookup for use classification'!$A$9,IF(OR(ISNUMBER(SEARCH('[1]Lookup for use classification'!$B$10,B2144)),ISNUMBER(SEARCH('[1]Lookup for use classification'!$C$10,B2144)),ISNUMBER(SEARCH('[1]Lookup for use classification'!$D$10,B2144)),ISNUMBER(SEARCH('[1]Lookup for use classification'!$E$10,B2144)),ISNUMBER(SEARCH('[1]Lookup for use classification'!$F$10,B2144)),ISNUMBER(SEARCH('[1]Lookup for use classification'!$G$10,B2144))),'[1]Lookup for use classification'!$A$10,IF(OR(ISNUMBER(SEARCH('[1]Lookup for use classification'!$B$11,B2144)),ISNUMBER(SEARCH('[1]Lookup for use classification'!$C$11,B2144))),'[1]Lookup for use classification'!$A$11,IF(OR(ISNUMBER(SEARCH('[1]Lookup for use classification'!$B$12,B2144)),ISNUMBER(SEARCH('[1]Lookup for use classification'!$C$12,B2144))),'[1]Lookup for use classification'!$A$12,IF(OR(ISNUMBER(SEARCH('[1]Lookup for use classification'!$B$13,B2144)),ISNUMBER(SEARCH('[1]Lookup for use classification'!$C$13,B2144)),ISNUMBER(SEARCH('[1]Lookup for use classification'!$D$13,B2144)),,ISNUMBER(SEARCH('[1]Lookup for use classification'!$C$13,B2144)),ISNUMBER(SEARCH('[1]Lookup for use classification'!$E$13,B2144))),'[1]Lookup for use classification'!$A$13,IF(OR(ISNUMBER(SEARCH('[1]Lookup for use classification'!$B$14,B2144)),ISNUMBER(SEARCH('[1]Lookup for use classification'!$C$14,B2144))),'[1]Lookup for use classification'!$A$14,"Other"))))))))))))</f>
        <v>Education - K - 12</v>
      </c>
      <c r="D2144" s="18">
        <v>14352</v>
      </c>
      <c r="E2144" s="19"/>
      <c r="F2144" s="19"/>
    </row>
    <row r="2145" spans="1:6">
      <c r="A2145" s="16" t="s">
        <v>1761</v>
      </c>
      <c r="B2145" s="17" t="s">
        <v>254</v>
      </c>
      <c r="C2145" s="133" t="str">
        <f>IF(OR(ISNUMBER(SEARCH('[1]Lookup for use classification'!$B$1,B2145)),ISNUMBER(SEARCH('[1]Lookup for use classification'!$C$1,B2145)),ISNUMBER(SEARCH('[1]Lookup for use classification'!$D$1,B2145)),ISNUMBER(SEARCH('[1]Lookup for use classification'!$E$1,B2145))),'[1]Lookup for use classification'!$A$1,IF(ISNUMBER(SEARCH('[1]Lookup for use classification'!$B$2,B2145)),'[1]Lookup for use classification'!$A$2,IF(ISNUMBER(SEARCH('[1]Lookup for use classification'!$B$3,B2145)),'[1]Lookup for use classification'!$A$3,IF(OR(ISNUMBER(SEARCH('[1]Lookup for use classification'!$B$4,B2145)),ISNUMBER(SEARCH('[1]Lookup for use classification'!$C$4,B2145)),ISNUMBER(SEARCH('[1]Lookup for use classification'!$D$4,B2145)),ISNUMBER(SEARCH('[1]Lookup for use classification'!$E$4,B2145))),'[1]Lookup for use classification'!$A$4,IF(OR(ISNUMBER(SEARCH('[1]Lookup for use classification'!$B$5,B2145)),ISNUMBER(SEARCH('[1]Lookup for use classification'!$C$5,B2145)),ISNUMBER(SEARCH('[1]Lookup for use classification'!$D$5,B2145))),'[1]Lookup for use classification'!$A$5,IF(OR(ISNUMBER(SEARCH('[1]Lookup for use classification'!$B$7,B2145)),ISNUMBER(SEARCH('[1]Lookup for use classification'!$C$7,B2145)),ISNUMBER(SEARCH('[1]Lookup for use classification'!$D$7,B2145))),'[1]Lookup for use classification'!$A$7,IF(OR(ISNUMBER(SEARCH('[1]Lookup for use classification'!$B$9,B2145)),ISNUMBER(SEARCH('[1]Lookup for use classification'!$C$9,B2145)),ISNUMBER(SEARCH('[1]Lookup for use classification'!$D$9,B2145)),ISNUMBER(SEARCH('[1]Lookup for use classification'!$E$9,B2145)),ISNUMBER(SEARCH('[1]Lookup for use classification'!$F$9,B2145)),ISNUMBER(SEARCH('[1]Lookup for use classification'!$G$9,B2145)),ISNUMBER(SEARCH('[1]Lookup for use classification'!$H$9,B2145)),ISNUMBER(SEARCH('[1]Lookup for use classification'!$I$9,B2145)),ISNUMBER(SEARCH('[1]Lookup for use classification'!$J$9,B2145)),ISNUMBER(SEARCH('[1]Lookup for use classification'!$K$9,B2145))),'[1]Lookup for use classification'!$A$9,IF(OR(ISNUMBER(SEARCH('[1]Lookup for use classification'!$B$10,B2145)),ISNUMBER(SEARCH('[1]Lookup for use classification'!$C$10,B2145)),ISNUMBER(SEARCH('[1]Lookup for use classification'!$D$10,B2145)),ISNUMBER(SEARCH('[1]Lookup for use classification'!$E$10,B2145)),ISNUMBER(SEARCH('[1]Lookup for use classification'!$F$10,B2145)),ISNUMBER(SEARCH('[1]Lookup for use classification'!$G$10,B2145))),'[1]Lookup for use classification'!$A$10,IF(OR(ISNUMBER(SEARCH('[1]Lookup for use classification'!$B$11,B2145)),ISNUMBER(SEARCH('[1]Lookup for use classification'!$C$11,B2145))),'[1]Lookup for use classification'!$A$11,IF(OR(ISNUMBER(SEARCH('[1]Lookup for use classification'!$B$12,B2145)),ISNUMBER(SEARCH('[1]Lookup for use classification'!$C$12,B2145))),'[1]Lookup for use classification'!$A$12,IF(OR(ISNUMBER(SEARCH('[1]Lookup for use classification'!$B$13,B2145)),ISNUMBER(SEARCH('[1]Lookup for use classification'!$C$13,B2145)),ISNUMBER(SEARCH('[1]Lookup for use classification'!$D$13,B2145)),,ISNUMBER(SEARCH('[1]Lookup for use classification'!$C$13,B2145)),ISNUMBER(SEARCH('[1]Lookup for use classification'!$E$13,B2145))),'[1]Lookup for use classification'!$A$13,IF(OR(ISNUMBER(SEARCH('[1]Lookup for use classification'!$B$14,B2145)),ISNUMBER(SEARCH('[1]Lookup for use classification'!$C$14,B2145))),'[1]Lookup for use classification'!$A$14,"Other"))))))))))))</f>
        <v>Retail - Other</v>
      </c>
      <c r="D2145" s="18"/>
      <c r="E2145" s="19"/>
      <c r="F2145" s="19"/>
    </row>
    <row r="2146" spans="1:6">
      <c r="A2146" s="16" t="s">
        <v>1761</v>
      </c>
      <c r="B2146" s="20" t="s">
        <v>1760</v>
      </c>
      <c r="C2146" s="133" t="str">
        <f>IF(OR(ISNUMBER(SEARCH('[1]Lookup for use classification'!$B$1,B2146)),ISNUMBER(SEARCH('[1]Lookup for use classification'!$C$1,B2146)),ISNUMBER(SEARCH('[1]Lookup for use classification'!$D$1,B2146)),ISNUMBER(SEARCH('[1]Lookup for use classification'!$E$1,B2146))),'[1]Lookup for use classification'!$A$1,IF(ISNUMBER(SEARCH('[1]Lookup for use classification'!$B$2,B2146)),'[1]Lookup for use classification'!$A$2,IF(ISNUMBER(SEARCH('[1]Lookup for use classification'!$B$3,B2146)),'[1]Lookup for use classification'!$A$3,IF(OR(ISNUMBER(SEARCH('[1]Lookup for use classification'!$B$4,B2146)),ISNUMBER(SEARCH('[1]Lookup for use classification'!$C$4,B2146)),ISNUMBER(SEARCH('[1]Lookup for use classification'!$D$4,B2146)),ISNUMBER(SEARCH('[1]Lookup for use classification'!$E$4,B2146))),'[1]Lookup for use classification'!$A$4,IF(OR(ISNUMBER(SEARCH('[1]Lookup for use classification'!$B$5,B2146)),ISNUMBER(SEARCH('[1]Lookup for use classification'!$C$5,B2146)),ISNUMBER(SEARCH('[1]Lookup for use classification'!$D$5,B2146))),'[1]Lookup for use classification'!$A$5,IF(OR(ISNUMBER(SEARCH('[1]Lookup for use classification'!$B$7,B2146)),ISNUMBER(SEARCH('[1]Lookup for use classification'!$C$7,B2146)),ISNUMBER(SEARCH('[1]Lookup for use classification'!$D$7,B2146))),'[1]Lookup for use classification'!$A$7,IF(OR(ISNUMBER(SEARCH('[1]Lookup for use classification'!$B$9,B2146)),ISNUMBER(SEARCH('[1]Lookup for use classification'!$C$9,B2146)),ISNUMBER(SEARCH('[1]Lookup for use classification'!$D$9,B2146)),ISNUMBER(SEARCH('[1]Lookup for use classification'!$E$9,B2146)),ISNUMBER(SEARCH('[1]Lookup for use classification'!$F$9,B2146)),ISNUMBER(SEARCH('[1]Lookup for use classification'!$G$9,B2146)),ISNUMBER(SEARCH('[1]Lookup for use classification'!$H$9,B2146)),ISNUMBER(SEARCH('[1]Lookup for use classification'!$I$9,B2146)),ISNUMBER(SEARCH('[1]Lookup for use classification'!$J$9,B2146)),ISNUMBER(SEARCH('[1]Lookup for use classification'!$K$9,B2146))),'[1]Lookup for use classification'!$A$9,IF(OR(ISNUMBER(SEARCH('[1]Lookup for use classification'!$B$10,B2146)),ISNUMBER(SEARCH('[1]Lookup for use classification'!$C$10,B2146)),ISNUMBER(SEARCH('[1]Lookup for use classification'!$D$10,B2146)),ISNUMBER(SEARCH('[1]Lookup for use classification'!$E$10,B2146)),ISNUMBER(SEARCH('[1]Lookup for use classification'!$F$10,B2146)),ISNUMBER(SEARCH('[1]Lookup for use classification'!$G$10,B2146))),'[1]Lookup for use classification'!$A$10,IF(OR(ISNUMBER(SEARCH('[1]Lookup for use classification'!$B$11,B2146)),ISNUMBER(SEARCH('[1]Lookup for use classification'!$C$11,B2146))),'[1]Lookup for use classification'!$A$11,IF(OR(ISNUMBER(SEARCH('[1]Lookup for use classification'!$B$12,B2146)),ISNUMBER(SEARCH('[1]Lookup for use classification'!$C$12,B2146))),'[1]Lookup for use classification'!$A$12,IF(OR(ISNUMBER(SEARCH('[1]Lookup for use classification'!$B$13,B2146)),ISNUMBER(SEARCH('[1]Lookup for use classification'!$C$13,B2146)),ISNUMBER(SEARCH('[1]Lookup for use classification'!$D$13,B2146)),,ISNUMBER(SEARCH('[1]Lookup for use classification'!$C$13,B2146)),ISNUMBER(SEARCH('[1]Lookup for use classification'!$E$13,B2146))),'[1]Lookup for use classification'!$A$13,IF(OR(ISNUMBER(SEARCH('[1]Lookup for use classification'!$B$14,B2146)),ISNUMBER(SEARCH('[1]Lookup for use classification'!$C$14,B2146))),'[1]Lookup for use classification'!$A$14,"Other"))))))))))))</f>
        <v>Office</v>
      </c>
      <c r="D2146" s="21"/>
      <c r="E2146" s="22"/>
      <c r="F2146" s="22"/>
    </row>
    <row r="2147" spans="1:6">
      <c r="A2147" s="16" t="s">
        <v>505</v>
      </c>
      <c r="B2147" s="121" t="s">
        <v>44</v>
      </c>
      <c r="C2147" s="133" t="str">
        <f>IF(OR(ISNUMBER(SEARCH('[1]Lookup for use classification'!$B$1,B2147)),ISNUMBER(SEARCH('[1]Lookup for use classification'!$C$1,B2147)),ISNUMBER(SEARCH('[1]Lookup for use classification'!$D$1,B2147)),ISNUMBER(SEARCH('[1]Lookup for use classification'!$E$1,B2147))),'[1]Lookup for use classification'!$A$1,IF(ISNUMBER(SEARCH('[1]Lookup for use classification'!$B$2,B2147)),'[1]Lookup for use classification'!$A$2,IF(ISNUMBER(SEARCH('[1]Lookup for use classification'!$B$3,B2147)),'[1]Lookup for use classification'!$A$3,IF(OR(ISNUMBER(SEARCH('[1]Lookup for use classification'!$B$4,B2147)),ISNUMBER(SEARCH('[1]Lookup for use classification'!$C$4,B2147)),ISNUMBER(SEARCH('[1]Lookup for use classification'!$D$4,B2147)),ISNUMBER(SEARCH('[1]Lookup for use classification'!$E$4,B2147))),'[1]Lookup for use classification'!$A$4,IF(OR(ISNUMBER(SEARCH('[1]Lookup for use classification'!$B$5,B2147)),ISNUMBER(SEARCH('[1]Lookup for use classification'!$C$5,B2147)),ISNUMBER(SEARCH('[1]Lookup for use classification'!$D$5,B2147))),'[1]Lookup for use classification'!$A$5,IF(OR(ISNUMBER(SEARCH('[1]Lookup for use classification'!$B$7,B2147)),ISNUMBER(SEARCH('[1]Lookup for use classification'!$C$7,B2147)),ISNUMBER(SEARCH('[1]Lookup for use classification'!$D$7,B2147))),'[1]Lookup for use classification'!$A$7,IF(OR(ISNUMBER(SEARCH('[1]Lookup for use classification'!$B$9,B2147)),ISNUMBER(SEARCH('[1]Lookup for use classification'!$C$9,B2147)),ISNUMBER(SEARCH('[1]Lookup for use classification'!$D$9,B2147)),ISNUMBER(SEARCH('[1]Lookup for use classification'!$E$9,B2147)),ISNUMBER(SEARCH('[1]Lookup for use classification'!$F$9,B2147)),ISNUMBER(SEARCH('[1]Lookup for use classification'!$G$9,B2147)),ISNUMBER(SEARCH('[1]Lookup for use classification'!$H$9,B2147)),ISNUMBER(SEARCH('[1]Lookup for use classification'!$I$9,B2147)),ISNUMBER(SEARCH('[1]Lookup for use classification'!$J$9,B2147)),ISNUMBER(SEARCH('[1]Lookup for use classification'!$K$9,B2147))),'[1]Lookup for use classification'!$A$9,IF(OR(ISNUMBER(SEARCH('[1]Lookup for use classification'!$B$10,B2147)),ISNUMBER(SEARCH('[1]Lookup for use classification'!$C$10,B2147)),ISNUMBER(SEARCH('[1]Lookup for use classification'!$D$10,B2147)),ISNUMBER(SEARCH('[1]Lookup for use classification'!$E$10,B2147)),ISNUMBER(SEARCH('[1]Lookup for use classification'!$F$10,B2147)),ISNUMBER(SEARCH('[1]Lookup for use classification'!$G$10,B2147))),'[1]Lookup for use classification'!$A$10,IF(OR(ISNUMBER(SEARCH('[1]Lookup for use classification'!$B$11,B2147)),ISNUMBER(SEARCH('[1]Lookup for use classification'!$C$11,B2147))),'[1]Lookup for use classification'!$A$11,IF(OR(ISNUMBER(SEARCH('[1]Lookup for use classification'!$B$12,B2147)),ISNUMBER(SEARCH('[1]Lookup for use classification'!$C$12,B2147))),'[1]Lookup for use classification'!$A$12,IF(OR(ISNUMBER(SEARCH('[1]Lookup for use classification'!$B$13,B2147)),ISNUMBER(SEARCH('[1]Lookup for use classification'!$C$13,B2147)),ISNUMBER(SEARCH('[1]Lookup for use classification'!$D$13,B2147)),,ISNUMBER(SEARCH('[1]Lookup for use classification'!$C$13,B2147)),ISNUMBER(SEARCH('[1]Lookup for use classification'!$E$13,B2147))),'[1]Lookup for use classification'!$A$13,IF(OR(ISNUMBER(SEARCH('[1]Lookup for use classification'!$B$14,B2147)),ISNUMBER(SEARCH('[1]Lookup for use classification'!$C$14,B2147))),'[1]Lookup for use classification'!$A$14,"Other"))))))))))))</f>
        <v>Other</v>
      </c>
      <c r="D2147" s="80">
        <v>96</v>
      </c>
      <c r="E2147" s="80"/>
      <c r="F2147" s="80"/>
    </row>
    <row r="2148" spans="1:6">
      <c r="A2148" s="16" t="s">
        <v>505</v>
      </c>
      <c r="B2148" s="26" t="s">
        <v>506</v>
      </c>
      <c r="C2148" s="133" t="str">
        <f>IF(OR(ISNUMBER(SEARCH('[1]Lookup for use classification'!$B$1,B2148)),ISNUMBER(SEARCH('[1]Lookup for use classification'!$C$1,B2148)),ISNUMBER(SEARCH('[1]Lookup for use classification'!$D$1,B2148)),ISNUMBER(SEARCH('[1]Lookup for use classification'!$E$1,B2148))),'[1]Lookup for use classification'!$A$1,IF(ISNUMBER(SEARCH('[1]Lookup for use classification'!$B$2,B2148)),'[1]Lookup for use classification'!$A$2,IF(ISNUMBER(SEARCH('[1]Lookup for use classification'!$B$3,B2148)),'[1]Lookup for use classification'!$A$3,IF(OR(ISNUMBER(SEARCH('[1]Lookup for use classification'!$B$4,B2148)),ISNUMBER(SEARCH('[1]Lookup for use classification'!$C$4,B2148)),ISNUMBER(SEARCH('[1]Lookup for use classification'!$D$4,B2148)),ISNUMBER(SEARCH('[1]Lookup for use classification'!$E$4,B2148))),'[1]Lookup for use classification'!$A$4,IF(OR(ISNUMBER(SEARCH('[1]Lookup for use classification'!$B$5,B2148)),ISNUMBER(SEARCH('[1]Lookup for use classification'!$C$5,B2148)),ISNUMBER(SEARCH('[1]Lookup for use classification'!$D$5,B2148))),'[1]Lookup for use classification'!$A$5,IF(OR(ISNUMBER(SEARCH('[1]Lookup for use classification'!$B$7,B2148)),ISNUMBER(SEARCH('[1]Lookup for use classification'!$C$7,B2148)),ISNUMBER(SEARCH('[1]Lookup for use classification'!$D$7,B2148))),'[1]Lookup for use classification'!$A$7,IF(OR(ISNUMBER(SEARCH('[1]Lookup for use classification'!$B$9,B2148)),ISNUMBER(SEARCH('[1]Lookup for use classification'!$C$9,B2148)),ISNUMBER(SEARCH('[1]Lookup for use classification'!$D$9,B2148)),ISNUMBER(SEARCH('[1]Lookup for use classification'!$E$9,B2148)),ISNUMBER(SEARCH('[1]Lookup for use classification'!$F$9,B2148)),ISNUMBER(SEARCH('[1]Lookup for use classification'!$G$9,B2148)),ISNUMBER(SEARCH('[1]Lookup for use classification'!$H$9,B2148)),ISNUMBER(SEARCH('[1]Lookup for use classification'!$I$9,B2148)),ISNUMBER(SEARCH('[1]Lookup for use classification'!$J$9,B2148)),ISNUMBER(SEARCH('[1]Lookup for use classification'!$K$9,B2148))),'[1]Lookup for use classification'!$A$9,IF(OR(ISNUMBER(SEARCH('[1]Lookup for use classification'!$B$10,B2148)),ISNUMBER(SEARCH('[1]Lookup for use classification'!$C$10,B2148)),ISNUMBER(SEARCH('[1]Lookup for use classification'!$D$10,B2148)),ISNUMBER(SEARCH('[1]Lookup for use classification'!$E$10,B2148)),ISNUMBER(SEARCH('[1]Lookup for use classification'!$F$10,B2148)),ISNUMBER(SEARCH('[1]Lookup for use classification'!$G$10,B2148))),'[1]Lookup for use classification'!$A$10,IF(OR(ISNUMBER(SEARCH('[1]Lookup for use classification'!$B$11,B2148)),ISNUMBER(SEARCH('[1]Lookup for use classification'!$C$11,B2148))),'[1]Lookup for use classification'!$A$11,IF(OR(ISNUMBER(SEARCH('[1]Lookup for use classification'!$B$12,B2148)),ISNUMBER(SEARCH('[1]Lookup for use classification'!$C$12,B2148))),'[1]Lookup for use classification'!$A$12,IF(OR(ISNUMBER(SEARCH('[1]Lookup for use classification'!$B$13,B2148)),ISNUMBER(SEARCH('[1]Lookup for use classification'!$C$13,B2148)),ISNUMBER(SEARCH('[1]Lookup for use classification'!$D$13,B2148)),,ISNUMBER(SEARCH('[1]Lookup for use classification'!$C$13,B2148)),ISNUMBER(SEARCH('[1]Lookup for use classification'!$E$13,B2148))),'[1]Lookup for use classification'!$A$13,IF(OR(ISNUMBER(SEARCH('[1]Lookup for use classification'!$B$14,B2148)),ISNUMBER(SEARCH('[1]Lookup for use classification'!$C$14,B2148))),'[1]Lookup for use classification'!$A$14,"Other"))))))))))))</f>
        <v>Office</v>
      </c>
      <c r="D2148" s="27">
        <v>650</v>
      </c>
      <c r="E2148" s="29" t="s">
        <v>6</v>
      </c>
      <c r="F2148" s="29"/>
    </row>
    <row r="2149" spans="1:6">
      <c r="A2149" s="16" t="s">
        <v>505</v>
      </c>
      <c r="B2149" s="26" t="s">
        <v>507</v>
      </c>
      <c r="C2149" s="133" t="str">
        <f>IF(OR(ISNUMBER(SEARCH('[1]Lookup for use classification'!$B$1,B2149)),ISNUMBER(SEARCH('[1]Lookup for use classification'!$C$1,B2149)),ISNUMBER(SEARCH('[1]Lookup for use classification'!$D$1,B2149)),ISNUMBER(SEARCH('[1]Lookup for use classification'!$E$1,B2149))),'[1]Lookup for use classification'!$A$1,IF(ISNUMBER(SEARCH('[1]Lookup for use classification'!$B$2,B2149)),'[1]Lookup for use classification'!$A$2,IF(ISNUMBER(SEARCH('[1]Lookup for use classification'!$B$3,B2149)),'[1]Lookup for use classification'!$A$3,IF(OR(ISNUMBER(SEARCH('[1]Lookup for use classification'!$B$4,B2149)),ISNUMBER(SEARCH('[1]Lookup for use classification'!$C$4,B2149)),ISNUMBER(SEARCH('[1]Lookup for use classification'!$D$4,B2149)),ISNUMBER(SEARCH('[1]Lookup for use classification'!$E$4,B2149))),'[1]Lookup for use classification'!$A$4,IF(OR(ISNUMBER(SEARCH('[1]Lookup for use classification'!$B$5,B2149)),ISNUMBER(SEARCH('[1]Lookup for use classification'!$C$5,B2149)),ISNUMBER(SEARCH('[1]Lookup for use classification'!$D$5,B2149))),'[1]Lookup for use classification'!$A$5,IF(OR(ISNUMBER(SEARCH('[1]Lookup for use classification'!$B$7,B2149)),ISNUMBER(SEARCH('[1]Lookup for use classification'!$C$7,B2149)),ISNUMBER(SEARCH('[1]Lookup for use classification'!$D$7,B2149))),'[1]Lookup for use classification'!$A$7,IF(OR(ISNUMBER(SEARCH('[1]Lookup for use classification'!$B$9,B2149)),ISNUMBER(SEARCH('[1]Lookup for use classification'!$C$9,B2149)),ISNUMBER(SEARCH('[1]Lookup for use classification'!$D$9,B2149)),ISNUMBER(SEARCH('[1]Lookup for use classification'!$E$9,B2149)),ISNUMBER(SEARCH('[1]Lookup for use classification'!$F$9,B2149)),ISNUMBER(SEARCH('[1]Lookup for use classification'!$G$9,B2149)),ISNUMBER(SEARCH('[1]Lookup for use classification'!$H$9,B2149)),ISNUMBER(SEARCH('[1]Lookup for use classification'!$I$9,B2149)),ISNUMBER(SEARCH('[1]Lookup for use classification'!$J$9,B2149)),ISNUMBER(SEARCH('[1]Lookup for use classification'!$K$9,B2149))),'[1]Lookup for use classification'!$A$9,IF(OR(ISNUMBER(SEARCH('[1]Lookup for use classification'!$B$10,B2149)),ISNUMBER(SEARCH('[1]Lookup for use classification'!$C$10,B2149)),ISNUMBER(SEARCH('[1]Lookup for use classification'!$D$10,B2149)),ISNUMBER(SEARCH('[1]Lookup for use classification'!$E$10,B2149)),ISNUMBER(SEARCH('[1]Lookup for use classification'!$F$10,B2149)),ISNUMBER(SEARCH('[1]Lookup for use classification'!$G$10,B2149))),'[1]Lookup for use classification'!$A$10,IF(OR(ISNUMBER(SEARCH('[1]Lookup for use classification'!$B$11,B2149)),ISNUMBER(SEARCH('[1]Lookup for use classification'!$C$11,B2149))),'[1]Lookup for use classification'!$A$11,IF(OR(ISNUMBER(SEARCH('[1]Lookup for use classification'!$B$12,B2149)),ISNUMBER(SEARCH('[1]Lookup for use classification'!$C$12,B2149))),'[1]Lookup for use classification'!$A$12,IF(OR(ISNUMBER(SEARCH('[1]Lookup for use classification'!$B$13,B2149)),ISNUMBER(SEARCH('[1]Lookup for use classification'!$C$13,B2149)),ISNUMBER(SEARCH('[1]Lookup for use classification'!$D$13,B2149)),,ISNUMBER(SEARCH('[1]Lookup for use classification'!$C$13,B2149)),ISNUMBER(SEARCH('[1]Lookup for use classification'!$E$13,B2149))),'[1]Lookup for use classification'!$A$13,IF(OR(ISNUMBER(SEARCH('[1]Lookup for use classification'!$B$14,B2149)),ISNUMBER(SEARCH('[1]Lookup for use classification'!$C$14,B2149))),'[1]Lookup for use classification'!$A$14,"Other"))))))))))))</f>
        <v>Other</v>
      </c>
      <c r="D2149" s="27">
        <v>3200</v>
      </c>
      <c r="E2149" s="29"/>
      <c r="F2149" s="29"/>
    </row>
    <row r="2150" spans="1:6">
      <c r="A2150" s="16" t="s">
        <v>505</v>
      </c>
      <c r="B2150" s="26" t="s">
        <v>508</v>
      </c>
      <c r="C2150" s="133" t="str">
        <f>IF(OR(ISNUMBER(SEARCH('[1]Lookup for use classification'!$B$1,B2150)),ISNUMBER(SEARCH('[1]Lookup for use classification'!$C$1,B2150)),ISNUMBER(SEARCH('[1]Lookup for use classification'!$D$1,B2150)),ISNUMBER(SEARCH('[1]Lookup for use classification'!$E$1,B2150))),'[1]Lookup for use classification'!$A$1,IF(ISNUMBER(SEARCH('[1]Lookup for use classification'!$B$2,B2150)),'[1]Lookup for use classification'!$A$2,IF(ISNUMBER(SEARCH('[1]Lookup for use classification'!$B$3,B2150)),'[1]Lookup for use classification'!$A$3,IF(OR(ISNUMBER(SEARCH('[1]Lookup for use classification'!$B$4,B2150)),ISNUMBER(SEARCH('[1]Lookup for use classification'!$C$4,B2150)),ISNUMBER(SEARCH('[1]Lookup for use classification'!$D$4,B2150)),ISNUMBER(SEARCH('[1]Lookup for use classification'!$E$4,B2150))),'[1]Lookup for use classification'!$A$4,IF(OR(ISNUMBER(SEARCH('[1]Lookup for use classification'!$B$5,B2150)),ISNUMBER(SEARCH('[1]Lookup for use classification'!$C$5,B2150)),ISNUMBER(SEARCH('[1]Lookup for use classification'!$D$5,B2150))),'[1]Lookup for use classification'!$A$5,IF(OR(ISNUMBER(SEARCH('[1]Lookup for use classification'!$B$7,B2150)),ISNUMBER(SEARCH('[1]Lookup for use classification'!$C$7,B2150)),ISNUMBER(SEARCH('[1]Lookup for use classification'!$D$7,B2150))),'[1]Lookup for use classification'!$A$7,IF(OR(ISNUMBER(SEARCH('[1]Lookup for use classification'!$B$9,B2150)),ISNUMBER(SEARCH('[1]Lookup for use classification'!$C$9,B2150)),ISNUMBER(SEARCH('[1]Lookup for use classification'!$D$9,B2150)),ISNUMBER(SEARCH('[1]Lookup for use classification'!$E$9,B2150)),ISNUMBER(SEARCH('[1]Lookup for use classification'!$F$9,B2150)),ISNUMBER(SEARCH('[1]Lookup for use classification'!$G$9,B2150)),ISNUMBER(SEARCH('[1]Lookup for use classification'!$H$9,B2150)),ISNUMBER(SEARCH('[1]Lookup for use classification'!$I$9,B2150)),ISNUMBER(SEARCH('[1]Lookup for use classification'!$J$9,B2150)),ISNUMBER(SEARCH('[1]Lookup for use classification'!$K$9,B2150))),'[1]Lookup for use classification'!$A$9,IF(OR(ISNUMBER(SEARCH('[1]Lookup for use classification'!$B$10,B2150)),ISNUMBER(SEARCH('[1]Lookup for use classification'!$C$10,B2150)),ISNUMBER(SEARCH('[1]Lookup for use classification'!$D$10,B2150)),ISNUMBER(SEARCH('[1]Lookup for use classification'!$E$10,B2150)),ISNUMBER(SEARCH('[1]Lookup for use classification'!$F$10,B2150)),ISNUMBER(SEARCH('[1]Lookup for use classification'!$G$10,B2150))),'[1]Lookup for use classification'!$A$10,IF(OR(ISNUMBER(SEARCH('[1]Lookup for use classification'!$B$11,B2150)),ISNUMBER(SEARCH('[1]Lookup for use classification'!$C$11,B2150))),'[1]Lookup for use classification'!$A$11,IF(OR(ISNUMBER(SEARCH('[1]Lookup for use classification'!$B$12,B2150)),ISNUMBER(SEARCH('[1]Lookup for use classification'!$C$12,B2150))),'[1]Lookup for use classification'!$A$12,IF(OR(ISNUMBER(SEARCH('[1]Lookup for use classification'!$B$13,B2150)),ISNUMBER(SEARCH('[1]Lookup for use classification'!$C$13,B2150)),ISNUMBER(SEARCH('[1]Lookup for use classification'!$D$13,B2150)),,ISNUMBER(SEARCH('[1]Lookup for use classification'!$C$13,B2150)),ISNUMBER(SEARCH('[1]Lookup for use classification'!$E$13,B2150))),'[1]Lookup for use classification'!$A$13,IF(OR(ISNUMBER(SEARCH('[1]Lookup for use classification'!$B$14,B2150)),ISNUMBER(SEARCH('[1]Lookup for use classification'!$C$14,B2150))),'[1]Lookup for use classification'!$A$14,"Other"))))))))))))</f>
        <v>Residential - Multi-Family</v>
      </c>
      <c r="D2150" s="27">
        <v>2720</v>
      </c>
      <c r="E2150" s="29"/>
      <c r="F2150" s="29"/>
    </row>
    <row r="2151" spans="1:6">
      <c r="A2151" s="16" t="s">
        <v>505</v>
      </c>
      <c r="B2151" s="26" t="s">
        <v>509</v>
      </c>
      <c r="C2151" s="133" t="str">
        <f>IF(OR(ISNUMBER(SEARCH('[1]Lookup for use classification'!$B$1,B2151)),ISNUMBER(SEARCH('[1]Lookup for use classification'!$C$1,B2151)),ISNUMBER(SEARCH('[1]Lookup for use classification'!$D$1,B2151)),ISNUMBER(SEARCH('[1]Lookup for use classification'!$E$1,B2151))),'[1]Lookup for use classification'!$A$1,IF(ISNUMBER(SEARCH('[1]Lookup for use classification'!$B$2,B2151)),'[1]Lookup for use classification'!$A$2,IF(ISNUMBER(SEARCH('[1]Lookup for use classification'!$B$3,B2151)),'[1]Lookup for use classification'!$A$3,IF(OR(ISNUMBER(SEARCH('[1]Lookup for use classification'!$B$4,B2151)),ISNUMBER(SEARCH('[1]Lookup for use classification'!$C$4,B2151)),ISNUMBER(SEARCH('[1]Lookup for use classification'!$D$4,B2151)),ISNUMBER(SEARCH('[1]Lookup for use classification'!$E$4,B2151))),'[1]Lookup for use classification'!$A$4,IF(OR(ISNUMBER(SEARCH('[1]Lookup for use classification'!$B$5,B2151)),ISNUMBER(SEARCH('[1]Lookup for use classification'!$C$5,B2151)),ISNUMBER(SEARCH('[1]Lookup for use classification'!$D$5,B2151))),'[1]Lookup for use classification'!$A$5,IF(OR(ISNUMBER(SEARCH('[1]Lookup for use classification'!$B$7,B2151)),ISNUMBER(SEARCH('[1]Lookup for use classification'!$C$7,B2151)),ISNUMBER(SEARCH('[1]Lookup for use classification'!$D$7,B2151))),'[1]Lookup for use classification'!$A$7,IF(OR(ISNUMBER(SEARCH('[1]Lookup for use classification'!$B$9,B2151)),ISNUMBER(SEARCH('[1]Lookup for use classification'!$C$9,B2151)),ISNUMBER(SEARCH('[1]Lookup for use classification'!$D$9,B2151)),ISNUMBER(SEARCH('[1]Lookup for use classification'!$E$9,B2151)),ISNUMBER(SEARCH('[1]Lookup for use classification'!$F$9,B2151)),ISNUMBER(SEARCH('[1]Lookup for use classification'!$G$9,B2151)),ISNUMBER(SEARCH('[1]Lookup for use classification'!$H$9,B2151)),ISNUMBER(SEARCH('[1]Lookup for use classification'!$I$9,B2151)),ISNUMBER(SEARCH('[1]Lookup for use classification'!$J$9,B2151)),ISNUMBER(SEARCH('[1]Lookup for use classification'!$K$9,B2151))),'[1]Lookup for use classification'!$A$9,IF(OR(ISNUMBER(SEARCH('[1]Lookup for use classification'!$B$10,B2151)),ISNUMBER(SEARCH('[1]Lookup for use classification'!$C$10,B2151)),ISNUMBER(SEARCH('[1]Lookup for use classification'!$D$10,B2151)),ISNUMBER(SEARCH('[1]Lookup for use classification'!$E$10,B2151)),ISNUMBER(SEARCH('[1]Lookup for use classification'!$F$10,B2151)),ISNUMBER(SEARCH('[1]Lookup for use classification'!$G$10,B2151))),'[1]Lookup for use classification'!$A$10,IF(OR(ISNUMBER(SEARCH('[1]Lookup for use classification'!$B$11,B2151)),ISNUMBER(SEARCH('[1]Lookup for use classification'!$C$11,B2151))),'[1]Lookup for use classification'!$A$11,IF(OR(ISNUMBER(SEARCH('[1]Lookup for use classification'!$B$12,B2151)),ISNUMBER(SEARCH('[1]Lookup for use classification'!$C$12,B2151))),'[1]Lookup for use classification'!$A$12,IF(OR(ISNUMBER(SEARCH('[1]Lookup for use classification'!$B$13,B2151)),ISNUMBER(SEARCH('[1]Lookup for use classification'!$C$13,B2151)),ISNUMBER(SEARCH('[1]Lookup for use classification'!$D$13,B2151)),,ISNUMBER(SEARCH('[1]Lookup for use classification'!$C$13,B2151)),ISNUMBER(SEARCH('[1]Lookup for use classification'!$E$13,B2151))),'[1]Lookup for use classification'!$A$13,IF(OR(ISNUMBER(SEARCH('[1]Lookup for use classification'!$B$14,B2151)),ISNUMBER(SEARCH('[1]Lookup for use classification'!$C$14,B2151))),'[1]Lookup for use classification'!$A$14,"Other"))))))))))))</f>
        <v>Office</v>
      </c>
      <c r="D2151" s="27">
        <v>2200</v>
      </c>
      <c r="E2151" s="29"/>
      <c r="F2151" s="29"/>
    </row>
    <row r="2152" spans="1:6">
      <c r="A2152" s="16" t="s">
        <v>505</v>
      </c>
      <c r="B2152" s="26" t="s">
        <v>510</v>
      </c>
      <c r="C2152" s="133" t="str">
        <f>IF(OR(ISNUMBER(SEARCH('[1]Lookup for use classification'!$B$1,B2152)),ISNUMBER(SEARCH('[1]Lookup for use classification'!$C$1,B2152)),ISNUMBER(SEARCH('[1]Lookup for use classification'!$D$1,B2152)),ISNUMBER(SEARCH('[1]Lookup for use classification'!$E$1,B2152))),'[1]Lookup for use classification'!$A$1,IF(ISNUMBER(SEARCH('[1]Lookup for use classification'!$B$2,B2152)),'[1]Lookup for use classification'!$A$2,IF(ISNUMBER(SEARCH('[1]Lookup for use classification'!$B$3,B2152)),'[1]Lookup for use classification'!$A$3,IF(OR(ISNUMBER(SEARCH('[1]Lookup for use classification'!$B$4,B2152)),ISNUMBER(SEARCH('[1]Lookup for use classification'!$C$4,B2152)),ISNUMBER(SEARCH('[1]Lookup for use classification'!$D$4,B2152)),ISNUMBER(SEARCH('[1]Lookup for use classification'!$E$4,B2152))),'[1]Lookup for use classification'!$A$4,IF(OR(ISNUMBER(SEARCH('[1]Lookup for use classification'!$B$5,B2152)),ISNUMBER(SEARCH('[1]Lookup for use classification'!$C$5,B2152)),ISNUMBER(SEARCH('[1]Lookup for use classification'!$D$5,B2152))),'[1]Lookup for use classification'!$A$5,IF(OR(ISNUMBER(SEARCH('[1]Lookup for use classification'!$B$7,B2152)),ISNUMBER(SEARCH('[1]Lookup for use classification'!$C$7,B2152)),ISNUMBER(SEARCH('[1]Lookup for use classification'!$D$7,B2152))),'[1]Lookup for use classification'!$A$7,IF(OR(ISNUMBER(SEARCH('[1]Lookup for use classification'!$B$9,B2152)),ISNUMBER(SEARCH('[1]Lookup for use classification'!$C$9,B2152)),ISNUMBER(SEARCH('[1]Lookup for use classification'!$D$9,B2152)),ISNUMBER(SEARCH('[1]Lookup for use classification'!$E$9,B2152)),ISNUMBER(SEARCH('[1]Lookup for use classification'!$F$9,B2152)),ISNUMBER(SEARCH('[1]Lookup for use classification'!$G$9,B2152)),ISNUMBER(SEARCH('[1]Lookup for use classification'!$H$9,B2152)),ISNUMBER(SEARCH('[1]Lookup for use classification'!$I$9,B2152)),ISNUMBER(SEARCH('[1]Lookup for use classification'!$J$9,B2152)),ISNUMBER(SEARCH('[1]Lookup for use classification'!$K$9,B2152))),'[1]Lookup for use classification'!$A$9,IF(OR(ISNUMBER(SEARCH('[1]Lookup for use classification'!$B$10,B2152)),ISNUMBER(SEARCH('[1]Lookup for use classification'!$C$10,B2152)),ISNUMBER(SEARCH('[1]Lookup for use classification'!$D$10,B2152)),ISNUMBER(SEARCH('[1]Lookup for use classification'!$E$10,B2152)),ISNUMBER(SEARCH('[1]Lookup for use classification'!$F$10,B2152)),ISNUMBER(SEARCH('[1]Lookup for use classification'!$G$10,B2152))),'[1]Lookup for use classification'!$A$10,IF(OR(ISNUMBER(SEARCH('[1]Lookup for use classification'!$B$11,B2152)),ISNUMBER(SEARCH('[1]Lookup for use classification'!$C$11,B2152))),'[1]Lookup for use classification'!$A$11,IF(OR(ISNUMBER(SEARCH('[1]Lookup for use classification'!$B$12,B2152)),ISNUMBER(SEARCH('[1]Lookup for use classification'!$C$12,B2152))),'[1]Lookup for use classification'!$A$12,IF(OR(ISNUMBER(SEARCH('[1]Lookup for use classification'!$B$13,B2152)),ISNUMBER(SEARCH('[1]Lookup for use classification'!$C$13,B2152)),ISNUMBER(SEARCH('[1]Lookup for use classification'!$D$13,B2152)),,ISNUMBER(SEARCH('[1]Lookup for use classification'!$C$13,B2152)),ISNUMBER(SEARCH('[1]Lookup for use classification'!$E$13,B2152))),'[1]Lookup for use classification'!$A$13,IF(OR(ISNUMBER(SEARCH('[1]Lookup for use classification'!$B$14,B2152)),ISNUMBER(SEARCH('[1]Lookup for use classification'!$C$14,B2152))),'[1]Lookup for use classification'!$A$14,"Other"))))))))))))</f>
        <v>Warehousing</v>
      </c>
      <c r="D2152" s="27">
        <v>12800</v>
      </c>
      <c r="E2152" s="29"/>
      <c r="F2152" s="29"/>
    </row>
    <row r="2153" spans="1:6">
      <c r="A2153" s="16" t="s">
        <v>505</v>
      </c>
      <c r="B2153" s="26" t="s">
        <v>511</v>
      </c>
      <c r="C2153" s="133" t="str">
        <f>IF(OR(ISNUMBER(SEARCH('[1]Lookup for use classification'!$B$1,B2153)),ISNUMBER(SEARCH('[1]Lookup for use classification'!$C$1,B2153)),ISNUMBER(SEARCH('[1]Lookup for use classification'!$D$1,B2153)),ISNUMBER(SEARCH('[1]Lookup for use classification'!$E$1,B2153))),'[1]Lookup for use classification'!$A$1,IF(ISNUMBER(SEARCH('[1]Lookup for use classification'!$B$2,B2153)),'[1]Lookup for use classification'!$A$2,IF(ISNUMBER(SEARCH('[1]Lookup for use classification'!$B$3,B2153)),'[1]Lookup for use classification'!$A$3,IF(OR(ISNUMBER(SEARCH('[1]Lookup for use classification'!$B$4,B2153)),ISNUMBER(SEARCH('[1]Lookup for use classification'!$C$4,B2153)),ISNUMBER(SEARCH('[1]Lookup for use classification'!$D$4,B2153)),ISNUMBER(SEARCH('[1]Lookup for use classification'!$E$4,B2153))),'[1]Lookup for use classification'!$A$4,IF(OR(ISNUMBER(SEARCH('[1]Lookup for use classification'!$B$5,B2153)),ISNUMBER(SEARCH('[1]Lookup for use classification'!$C$5,B2153)),ISNUMBER(SEARCH('[1]Lookup for use classification'!$D$5,B2153))),'[1]Lookup for use classification'!$A$5,IF(OR(ISNUMBER(SEARCH('[1]Lookup for use classification'!$B$7,B2153)),ISNUMBER(SEARCH('[1]Lookup for use classification'!$C$7,B2153)),ISNUMBER(SEARCH('[1]Lookup for use classification'!$D$7,B2153))),'[1]Lookup for use classification'!$A$7,IF(OR(ISNUMBER(SEARCH('[1]Lookup for use classification'!$B$9,B2153)),ISNUMBER(SEARCH('[1]Lookup for use classification'!$C$9,B2153)),ISNUMBER(SEARCH('[1]Lookup for use classification'!$D$9,B2153)),ISNUMBER(SEARCH('[1]Lookup for use classification'!$E$9,B2153)),ISNUMBER(SEARCH('[1]Lookup for use classification'!$F$9,B2153)),ISNUMBER(SEARCH('[1]Lookup for use classification'!$G$9,B2153)),ISNUMBER(SEARCH('[1]Lookup for use classification'!$H$9,B2153)),ISNUMBER(SEARCH('[1]Lookup for use classification'!$I$9,B2153)),ISNUMBER(SEARCH('[1]Lookup for use classification'!$J$9,B2153)),ISNUMBER(SEARCH('[1]Lookup for use classification'!$K$9,B2153))),'[1]Lookup for use classification'!$A$9,IF(OR(ISNUMBER(SEARCH('[1]Lookup for use classification'!$B$10,B2153)),ISNUMBER(SEARCH('[1]Lookup for use classification'!$C$10,B2153)),ISNUMBER(SEARCH('[1]Lookup for use classification'!$D$10,B2153)),ISNUMBER(SEARCH('[1]Lookup for use classification'!$E$10,B2153)),ISNUMBER(SEARCH('[1]Lookup for use classification'!$F$10,B2153)),ISNUMBER(SEARCH('[1]Lookup for use classification'!$G$10,B2153))),'[1]Lookup for use classification'!$A$10,IF(OR(ISNUMBER(SEARCH('[1]Lookup for use classification'!$B$11,B2153)),ISNUMBER(SEARCH('[1]Lookup for use classification'!$C$11,B2153))),'[1]Lookup for use classification'!$A$11,IF(OR(ISNUMBER(SEARCH('[1]Lookup for use classification'!$B$12,B2153)),ISNUMBER(SEARCH('[1]Lookup for use classification'!$C$12,B2153))),'[1]Lookup for use classification'!$A$12,IF(OR(ISNUMBER(SEARCH('[1]Lookup for use classification'!$B$13,B2153)),ISNUMBER(SEARCH('[1]Lookup for use classification'!$C$13,B2153)),ISNUMBER(SEARCH('[1]Lookup for use classification'!$D$13,B2153)),,ISNUMBER(SEARCH('[1]Lookup for use classification'!$C$13,B2153)),ISNUMBER(SEARCH('[1]Lookup for use classification'!$E$13,B2153))),'[1]Lookup for use classification'!$A$13,IF(OR(ISNUMBER(SEARCH('[1]Lookup for use classification'!$B$14,B2153)),ISNUMBER(SEARCH('[1]Lookup for use classification'!$C$14,B2153))),'[1]Lookup for use classification'!$A$14,"Other"))))))))))))</f>
        <v>Warehousing</v>
      </c>
      <c r="D2153" s="27">
        <v>2400</v>
      </c>
      <c r="E2153" s="29"/>
      <c r="F2153" s="29"/>
    </row>
    <row r="2154" spans="1:6">
      <c r="A2154" s="16" t="s">
        <v>505</v>
      </c>
      <c r="B2154" s="26" t="s">
        <v>512</v>
      </c>
      <c r="C2154" s="133" t="str">
        <f>IF(OR(ISNUMBER(SEARCH('[1]Lookup for use classification'!$B$1,B2154)),ISNUMBER(SEARCH('[1]Lookup for use classification'!$C$1,B2154)),ISNUMBER(SEARCH('[1]Lookup for use classification'!$D$1,B2154)),ISNUMBER(SEARCH('[1]Lookup for use classification'!$E$1,B2154))),'[1]Lookup for use classification'!$A$1,IF(ISNUMBER(SEARCH('[1]Lookup for use classification'!$B$2,B2154)),'[1]Lookup for use classification'!$A$2,IF(ISNUMBER(SEARCH('[1]Lookup for use classification'!$B$3,B2154)),'[1]Lookup for use classification'!$A$3,IF(OR(ISNUMBER(SEARCH('[1]Lookup for use classification'!$B$4,B2154)),ISNUMBER(SEARCH('[1]Lookup for use classification'!$C$4,B2154)),ISNUMBER(SEARCH('[1]Lookup for use classification'!$D$4,B2154)),ISNUMBER(SEARCH('[1]Lookup for use classification'!$E$4,B2154))),'[1]Lookup for use classification'!$A$4,IF(OR(ISNUMBER(SEARCH('[1]Lookup for use classification'!$B$5,B2154)),ISNUMBER(SEARCH('[1]Lookup for use classification'!$C$5,B2154)),ISNUMBER(SEARCH('[1]Lookup for use classification'!$D$5,B2154))),'[1]Lookup for use classification'!$A$5,IF(OR(ISNUMBER(SEARCH('[1]Lookup for use classification'!$B$7,B2154)),ISNUMBER(SEARCH('[1]Lookup for use classification'!$C$7,B2154)),ISNUMBER(SEARCH('[1]Lookup for use classification'!$D$7,B2154))),'[1]Lookup for use classification'!$A$7,IF(OR(ISNUMBER(SEARCH('[1]Lookup for use classification'!$B$9,B2154)),ISNUMBER(SEARCH('[1]Lookup for use classification'!$C$9,B2154)),ISNUMBER(SEARCH('[1]Lookup for use classification'!$D$9,B2154)),ISNUMBER(SEARCH('[1]Lookup for use classification'!$E$9,B2154)),ISNUMBER(SEARCH('[1]Lookup for use classification'!$F$9,B2154)),ISNUMBER(SEARCH('[1]Lookup for use classification'!$G$9,B2154)),ISNUMBER(SEARCH('[1]Lookup for use classification'!$H$9,B2154)),ISNUMBER(SEARCH('[1]Lookup for use classification'!$I$9,B2154)),ISNUMBER(SEARCH('[1]Lookup for use classification'!$J$9,B2154)),ISNUMBER(SEARCH('[1]Lookup for use classification'!$K$9,B2154))),'[1]Lookup for use classification'!$A$9,IF(OR(ISNUMBER(SEARCH('[1]Lookup for use classification'!$B$10,B2154)),ISNUMBER(SEARCH('[1]Lookup for use classification'!$C$10,B2154)),ISNUMBER(SEARCH('[1]Lookup for use classification'!$D$10,B2154)),ISNUMBER(SEARCH('[1]Lookup for use classification'!$E$10,B2154)),ISNUMBER(SEARCH('[1]Lookup for use classification'!$F$10,B2154)),ISNUMBER(SEARCH('[1]Lookup for use classification'!$G$10,B2154))),'[1]Lookup for use classification'!$A$10,IF(OR(ISNUMBER(SEARCH('[1]Lookup for use classification'!$B$11,B2154)),ISNUMBER(SEARCH('[1]Lookup for use classification'!$C$11,B2154))),'[1]Lookup for use classification'!$A$11,IF(OR(ISNUMBER(SEARCH('[1]Lookup for use classification'!$B$12,B2154)),ISNUMBER(SEARCH('[1]Lookup for use classification'!$C$12,B2154))),'[1]Lookup for use classification'!$A$12,IF(OR(ISNUMBER(SEARCH('[1]Lookup for use classification'!$B$13,B2154)),ISNUMBER(SEARCH('[1]Lookup for use classification'!$C$13,B2154)),ISNUMBER(SEARCH('[1]Lookup for use classification'!$D$13,B2154)),,ISNUMBER(SEARCH('[1]Lookup for use classification'!$C$13,B2154)),ISNUMBER(SEARCH('[1]Lookup for use classification'!$E$13,B2154))),'[1]Lookup for use classification'!$A$13,IF(OR(ISNUMBER(SEARCH('[1]Lookup for use classification'!$B$14,B2154)),ISNUMBER(SEARCH('[1]Lookup for use classification'!$C$14,B2154))),'[1]Lookup for use classification'!$A$14,"Other"))))))))))))</f>
        <v>Public Safety</v>
      </c>
      <c r="D2154" s="27">
        <v>1800</v>
      </c>
      <c r="E2154" s="29"/>
      <c r="F2154" s="29"/>
    </row>
    <row r="2155" spans="1:6">
      <c r="A2155" s="16" t="s">
        <v>505</v>
      </c>
      <c r="B2155" s="26" t="s">
        <v>513</v>
      </c>
      <c r="C2155" s="133" t="str">
        <f>IF(OR(ISNUMBER(SEARCH('[1]Lookup for use classification'!$B$1,B2155)),ISNUMBER(SEARCH('[1]Lookup for use classification'!$C$1,B2155)),ISNUMBER(SEARCH('[1]Lookup for use classification'!$D$1,B2155)),ISNUMBER(SEARCH('[1]Lookup for use classification'!$E$1,B2155))),'[1]Lookup for use classification'!$A$1,IF(ISNUMBER(SEARCH('[1]Lookup for use classification'!$B$2,B2155)),'[1]Lookup for use classification'!$A$2,IF(ISNUMBER(SEARCH('[1]Lookup for use classification'!$B$3,B2155)),'[1]Lookup for use classification'!$A$3,IF(OR(ISNUMBER(SEARCH('[1]Lookup for use classification'!$B$4,B2155)),ISNUMBER(SEARCH('[1]Lookup for use classification'!$C$4,B2155)),ISNUMBER(SEARCH('[1]Lookup for use classification'!$D$4,B2155)),ISNUMBER(SEARCH('[1]Lookup for use classification'!$E$4,B2155))),'[1]Lookup for use classification'!$A$4,IF(OR(ISNUMBER(SEARCH('[1]Lookup for use classification'!$B$5,B2155)),ISNUMBER(SEARCH('[1]Lookup for use classification'!$C$5,B2155)),ISNUMBER(SEARCH('[1]Lookup for use classification'!$D$5,B2155))),'[1]Lookup for use classification'!$A$5,IF(OR(ISNUMBER(SEARCH('[1]Lookup for use classification'!$B$7,B2155)),ISNUMBER(SEARCH('[1]Lookup for use classification'!$C$7,B2155)),ISNUMBER(SEARCH('[1]Lookup for use classification'!$D$7,B2155))),'[1]Lookup for use classification'!$A$7,IF(OR(ISNUMBER(SEARCH('[1]Lookup for use classification'!$B$9,B2155)),ISNUMBER(SEARCH('[1]Lookup for use classification'!$C$9,B2155)),ISNUMBER(SEARCH('[1]Lookup for use classification'!$D$9,B2155)),ISNUMBER(SEARCH('[1]Lookup for use classification'!$E$9,B2155)),ISNUMBER(SEARCH('[1]Lookup for use classification'!$F$9,B2155)),ISNUMBER(SEARCH('[1]Lookup for use classification'!$G$9,B2155)),ISNUMBER(SEARCH('[1]Lookup for use classification'!$H$9,B2155)),ISNUMBER(SEARCH('[1]Lookup for use classification'!$I$9,B2155)),ISNUMBER(SEARCH('[1]Lookup for use classification'!$J$9,B2155)),ISNUMBER(SEARCH('[1]Lookup for use classification'!$K$9,B2155))),'[1]Lookup for use classification'!$A$9,IF(OR(ISNUMBER(SEARCH('[1]Lookup for use classification'!$B$10,B2155)),ISNUMBER(SEARCH('[1]Lookup for use classification'!$C$10,B2155)),ISNUMBER(SEARCH('[1]Lookup for use classification'!$D$10,B2155)),ISNUMBER(SEARCH('[1]Lookup for use classification'!$E$10,B2155)),ISNUMBER(SEARCH('[1]Lookup for use classification'!$F$10,B2155)),ISNUMBER(SEARCH('[1]Lookup for use classification'!$G$10,B2155))),'[1]Lookup for use classification'!$A$10,IF(OR(ISNUMBER(SEARCH('[1]Lookup for use classification'!$B$11,B2155)),ISNUMBER(SEARCH('[1]Lookup for use classification'!$C$11,B2155))),'[1]Lookup for use classification'!$A$11,IF(OR(ISNUMBER(SEARCH('[1]Lookup for use classification'!$B$12,B2155)),ISNUMBER(SEARCH('[1]Lookup for use classification'!$C$12,B2155))),'[1]Lookup for use classification'!$A$12,IF(OR(ISNUMBER(SEARCH('[1]Lookup for use classification'!$B$13,B2155)),ISNUMBER(SEARCH('[1]Lookup for use classification'!$C$13,B2155)),ISNUMBER(SEARCH('[1]Lookup for use classification'!$D$13,B2155)),,ISNUMBER(SEARCH('[1]Lookup for use classification'!$C$13,B2155)),ISNUMBER(SEARCH('[1]Lookup for use classification'!$E$13,B2155))),'[1]Lookup for use classification'!$A$13,IF(OR(ISNUMBER(SEARCH('[1]Lookup for use classification'!$B$14,B2155)),ISNUMBER(SEARCH('[1]Lookup for use classification'!$C$14,B2155))),'[1]Lookup for use classification'!$A$14,"Other"))))))))))))</f>
        <v>Other</v>
      </c>
      <c r="D2155" s="27">
        <v>2000</v>
      </c>
      <c r="E2155" s="29"/>
      <c r="F2155" s="29"/>
    </row>
    <row r="2156" spans="1:6">
      <c r="A2156" s="16" t="s">
        <v>505</v>
      </c>
      <c r="B2156" s="26" t="s">
        <v>514</v>
      </c>
      <c r="C2156" s="133" t="str">
        <f>IF(OR(ISNUMBER(SEARCH('[1]Lookup for use classification'!$B$1,B2156)),ISNUMBER(SEARCH('[1]Lookup for use classification'!$C$1,B2156)),ISNUMBER(SEARCH('[1]Lookup for use classification'!$D$1,B2156)),ISNUMBER(SEARCH('[1]Lookup for use classification'!$E$1,B2156))),'[1]Lookup for use classification'!$A$1,IF(ISNUMBER(SEARCH('[1]Lookup for use classification'!$B$2,B2156)),'[1]Lookup for use classification'!$A$2,IF(ISNUMBER(SEARCH('[1]Lookup for use classification'!$B$3,B2156)),'[1]Lookup for use classification'!$A$3,IF(OR(ISNUMBER(SEARCH('[1]Lookup for use classification'!$B$4,B2156)),ISNUMBER(SEARCH('[1]Lookup for use classification'!$C$4,B2156)),ISNUMBER(SEARCH('[1]Lookup for use classification'!$D$4,B2156)),ISNUMBER(SEARCH('[1]Lookup for use classification'!$E$4,B2156))),'[1]Lookup for use classification'!$A$4,IF(OR(ISNUMBER(SEARCH('[1]Lookup for use classification'!$B$5,B2156)),ISNUMBER(SEARCH('[1]Lookup for use classification'!$C$5,B2156)),ISNUMBER(SEARCH('[1]Lookup for use classification'!$D$5,B2156))),'[1]Lookup for use classification'!$A$5,IF(OR(ISNUMBER(SEARCH('[1]Lookup for use classification'!$B$7,B2156)),ISNUMBER(SEARCH('[1]Lookup for use classification'!$C$7,B2156)),ISNUMBER(SEARCH('[1]Lookup for use classification'!$D$7,B2156))),'[1]Lookup for use classification'!$A$7,IF(OR(ISNUMBER(SEARCH('[1]Lookup for use classification'!$B$9,B2156)),ISNUMBER(SEARCH('[1]Lookup for use classification'!$C$9,B2156)),ISNUMBER(SEARCH('[1]Lookup for use classification'!$D$9,B2156)),ISNUMBER(SEARCH('[1]Lookup for use classification'!$E$9,B2156)),ISNUMBER(SEARCH('[1]Lookup for use classification'!$F$9,B2156)),ISNUMBER(SEARCH('[1]Lookup for use classification'!$G$9,B2156)),ISNUMBER(SEARCH('[1]Lookup for use classification'!$H$9,B2156)),ISNUMBER(SEARCH('[1]Lookup for use classification'!$I$9,B2156)),ISNUMBER(SEARCH('[1]Lookup for use classification'!$J$9,B2156)),ISNUMBER(SEARCH('[1]Lookup for use classification'!$K$9,B2156))),'[1]Lookup for use classification'!$A$9,IF(OR(ISNUMBER(SEARCH('[1]Lookup for use classification'!$B$10,B2156)),ISNUMBER(SEARCH('[1]Lookup for use classification'!$C$10,B2156)),ISNUMBER(SEARCH('[1]Lookup for use classification'!$D$10,B2156)),ISNUMBER(SEARCH('[1]Lookup for use classification'!$E$10,B2156)),ISNUMBER(SEARCH('[1]Lookup for use classification'!$F$10,B2156)),ISNUMBER(SEARCH('[1]Lookup for use classification'!$G$10,B2156))),'[1]Lookup for use classification'!$A$10,IF(OR(ISNUMBER(SEARCH('[1]Lookup for use classification'!$B$11,B2156)),ISNUMBER(SEARCH('[1]Lookup for use classification'!$C$11,B2156))),'[1]Lookup for use classification'!$A$11,IF(OR(ISNUMBER(SEARCH('[1]Lookup for use classification'!$B$12,B2156)),ISNUMBER(SEARCH('[1]Lookup for use classification'!$C$12,B2156))),'[1]Lookup for use classification'!$A$12,IF(OR(ISNUMBER(SEARCH('[1]Lookup for use classification'!$B$13,B2156)),ISNUMBER(SEARCH('[1]Lookup for use classification'!$C$13,B2156)),ISNUMBER(SEARCH('[1]Lookup for use classification'!$D$13,B2156)),,ISNUMBER(SEARCH('[1]Lookup for use classification'!$C$13,B2156)),ISNUMBER(SEARCH('[1]Lookup for use classification'!$E$13,B2156))),'[1]Lookup for use classification'!$A$13,IF(OR(ISNUMBER(SEARCH('[1]Lookup for use classification'!$B$14,B2156)),ISNUMBER(SEARCH('[1]Lookup for use classification'!$C$14,B2156))),'[1]Lookup for use classification'!$A$14,"Other"))))))))))))</f>
        <v>Other</v>
      </c>
      <c r="D2156" s="27">
        <v>225</v>
      </c>
      <c r="E2156" s="29"/>
      <c r="F2156" s="29"/>
    </row>
    <row r="2157" spans="1:6">
      <c r="A2157" s="16" t="s">
        <v>505</v>
      </c>
      <c r="B2157" s="26" t="s">
        <v>515</v>
      </c>
      <c r="C2157" s="133" t="str">
        <f>IF(OR(ISNUMBER(SEARCH('[1]Lookup for use classification'!$B$1,B2157)),ISNUMBER(SEARCH('[1]Lookup for use classification'!$C$1,B2157)),ISNUMBER(SEARCH('[1]Lookup for use classification'!$D$1,B2157)),ISNUMBER(SEARCH('[1]Lookup for use classification'!$E$1,B2157))),'[1]Lookup for use classification'!$A$1,IF(ISNUMBER(SEARCH('[1]Lookup for use classification'!$B$2,B2157)),'[1]Lookup for use classification'!$A$2,IF(ISNUMBER(SEARCH('[1]Lookup for use classification'!$B$3,B2157)),'[1]Lookup for use classification'!$A$3,IF(OR(ISNUMBER(SEARCH('[1]Lookup for use classification'!$B$4,B2157)),ISNUMBER(SEARCH('[1]Lookup for use classification'!$C$4,B2157)),ISNUMBER(SEARCH('[1]Lookup for use classification'!$D$4,B2157)),ISNUMBER(SEARCH('[1]Lookup for use classification'!$E$4,B2157))),'[1]Lookup for use classification'!$A$4,IF(OR(ISNUMBER(SEARCH('[1]Lookup for use classification'!$B$5,B2157)),ISNUMBER(SEARCH('[1]Lookup for use classification'!$C$5,B2157)),ISNUMBER(SEARCH('[1]Lookup for use classification'!$D$5,B2157))),'[1]Lookup for use classification'!$A$5,IF(OR(ISNUMBER(SEARCH('[1]Lookup for use classification'!$B$7,B2157)),ISNUMBER(SEARCH('[1]Lookup for use classification'!$C$7,B2157)),ISNUMBER(SEARCH('[1]Lookup for use classification'!$D$7,B2157))),'[1]Lookup for use classification'!$A$7,IF(OR(ISNUMBER(SEARCH('[1]Lookup for use classification'!$B$9,B2157)),ISNUMBER(SEARCH('[1]Lookup for use classification'!$C$9,B2157)),ISNUMBER(SEARCH('[1]Lookup for use classification'!$D$9,B2157)),ISNUMBER(SEARCH('[1]Lookup for use classification'!$E$9,B2157)),ISNUMBER(SEARCH('[1]Lookup for use classification'!$F$9,B2157)),ISNUMBER(SEARCH('[1]Lookup for use classification'!$G$9,B2157)),ISNUMBER(SEARCH('[1]Lookup for use classification'!$H$9,B2157)),ISNUMBER(SEARCH('[1]Lookup for use classification'!$I$9,B2157)),ISNUMBER(SEARCH('[1]Lookup for use classification'!$J$9,B2157)),ISNUMBER(SEARCH('[1]Lookup for use classification'!$K$9,B2157))),'[1]Lookup for use classification'!$A$9,IF(OR(ISNUMBER(SEARCH('[1]Lookup for use classification'!$B$10,B2157)),ISNUMBER(SEARCH('[1]Lookup for use classification'!$C$10,B2157)),ISNUMBER(SEARCH('[1]Lookup for use classification'!$D$10,B2157)),ISNUMBER(SEARCH('[1]Lookup for use classification'!$E$10,B2157)),ISNUMBER(SEARCH('[1]Lookup for use classification'!$F$10,B2157)),ISNUMBER(SEARCH('[1]Lookup for use classification'!$G$10,B2157))),'[1]Lookup for use classification'!$A$10,IF(OR(ISNUMBER(SEARCH('[1]Lookup for use classification'!$B$11,B2157)),ISNUMBER(SEARCH('[1]Lookup for use classification'!$C$11,B2157))),'[1]Lookup for use classification'!$A$11,IF(OR(ISNUMBER(SEARCH('[1]Lookup for use classification'!$B$12,B2157)),ISNUMBER(SEARCH('[1]Lookup for use classification'!$C$12,B2157))),'[1]Lookup for use classification'!$A$12,IF(OR(ISNUMBER(SEARCH('[1]Lookup for use classification'!$B$13,B2157)),ISNUMBER(SEARCH('[1]Lookup for use classification'!$C$13,B2157)),ISNUMBER(SEARCH('[1]Lookup for use classification'!$D$13,B2157)),,ISNUMBER(SEARCH('[1]Lookup for use classification'!$C$13,B2157)),ISNUMBER(SEARCH('[1]Lookup for use classification'!$E$13,B2157))),'[1]Lookup for use classification'!$A$13,IF(OR(ISNUMBER(SEARCH('[1]Lookup for use classification'!$B$14,B2157)),ISNUMBER(SEARCH('[1]Lookup for use classification'!$C$14,B2157))),'[1]Lookup for use classification'!$A$14,"Other"))))))))))))</f>
        <v>Other</v>
      </c>
      <c r="D2157" s="27">
        <v>1530</v>
      </c>
      <c r="E2157" s="29"/>
      <c r="F2157" s="29"/>
    </row>
    <row r="2158" spans="1:6">
      <c r="A2158" s="16" t="s">
        <v>505</v>
      </c>
      <c r="B2158" s="26" t="s">
        <v>185</v>
      </c>
      <c r="C2158" s="133" t="str">
        <f>IF(OR(ISNUMBER(SEARCH('[1]Lookup for use classification'!$B$1,B2158)),ISNUMBER(SEARCH('[1]Lookup for use classification'!$C$1,B2158)),ISNUMBER(SEARCH('[1]Lookup for use classification'!$D$1,B2158)),ISNUMBER(SEARCH('[1]Lookup for use classification'!$E$1,B2158))),'[1]Lookup for use classification'!$A$1,IF(ISNUMBER(SEARCH('[1]Lookup for use classification'!$B$2,B2158)),'[1]Lookup for use classification'!$A$2,IF(ISNUMBER(SEARCH('[1]Lookup for use classification'!$B$3,B2158)),'[1]Lookup for use classification'!$A$3,IF(OR(ISNUMBER(SEARCH('[1]Lookup for use classification'!$B$4,B2158)),ISNUMBER(SEARCH('[1]Lookup for use classification'!$C$4,B2158)),ISNUMBER(SEARCH('[1]Lookup for use classification'!$D$4,B2158)),ISNUMBER(SEARCH('[1]Lookup for use classification'!$E$4,B2158))),'[1]Lookup for use classification'!$A$4,IF(OR(ISNUMBER(SEARCH('[1]Lookup for use classification'!$B$5,B2158)),ISNUMBER(SEARCH('[1]Lookup for use classification'!$C$5,B2158)),ISNUMBER(SEARCH('[1]Lookup for use classification'!$D$5,B2158))),'[1]Lookup for use classification'!$A$5,IF(OR(ISNUMBER(SEARCH('[1]Lookup for use classification'!$B$7,B2158)),ISNUMBER(SEARCH('[1]Lookup for use classification'!$C$7,B2158)),ISNUMBER(SEARCH('[1]Lookup for use classification'!$D$7,B2158))),'[1]Lookup for use classification'!$A$7,IF(OR(ISNUMBER(SEARCH('[1]Lookup for use classification'!$B$9,B2158)),ISNUMBER(SEARCH('[1]Lookup for use classification'!$C$9,B2158)),ISNUMBER(SEARCH('[1]Lookup for use classification'!$D$9,B2158)),ISNUMBER(SEARCH('[1]Lookup for use classification'!$E$9,B2158)),ISNUMBER(SEARCH('[1]Lookup for use classification'!$F$9,B2158)),ISNUMBER(SEARCH('[1]Lookup for use classification'!$G$9,B2158)),ISNUMBER(SEARCH('[1]Lookup for use classification'!$H$9,B2158)),ISNUMBER(SEARCH('[1]Lookup for use classification'!$I$9,B2158)),ISNUMBER(SEARCH('[1]Lookup for use classification'!$J$9,B2158)),ISNUMBER(SEARCH('[1]Lookup for use classification'!$K$9,B2158))),'[1]Lookup for use classification'!$A$9,IF(OR(ISNUMBER(SEARCH('[1]Lookup for use classification'!$B$10,B2158)),ISNUMBER(SEARCH('[1]Lookup for use classification'!$C$10,B2158)),ISNUMBER(SEARCH('[1]Lookup for use classification'!$D$10,B2158)),ISNUMBER(SEARCH('[1]Lookup for use classification'!$E$10,B2158)),ISNUMBER(SEARCH('[1]Lookup for use classification'!$F$10,B2158)),ISNUMBER(SEARCH('[1]Lookup for use classification'!$G$10,B2158))),'[1]Lookup for use classification'!$A$10,IF(OR(ISNUMBER(SEARCH('[1]Lookup for use classification'!$B$11,B2158)),ISNUMBER(SEARCH('[1]Lookup for use classification'!$C$11,B2158))),'[1]Lookup for use classification'!$A$11,IF(OR(ISNUMBER(SEARCH('[1]Lookup for use classification'!$B$12,B2158)),ISNUMBER(SEARCH('[1]Lookup for use classification'!$C$12,B2158))),'[1]Lookup for use classification'!$A$12,IF(OR(ISNUMBER(SEARCH('[1]Lookup for use classification'!$B$13,B2158)),ISNUMBER(SEARCH('[1]Lookup for use classification'!$C$13,B2158)),ISNUMBER(SEARCH('[1]Lookup for use classification'!$D$13,B2158)),,ISNUMBER(SEARCH('[1]Lookup for use classification'!$C$13,B2158)),ISNUMBER(SEARCH('[1]Lookup for use classification'!$E$13,B2158))),'[1]Lookup for use classification'!$A$13,IF(OR(ISNUMBER(SEARCH('[1]Lookup for use classification'!$B$14,B2158)),ISNUMBER(SEARCH('[1]Lookup for use classification'!$C$14,B2158))),'[1]Lookup for use classification'!$A$14,"Other"))))))))))))</f>
        <v>Other</v>
      </c>
      <c r="D2158" s="27">
        <v>2260</v>
      </c>
      <c r="E2158" s="29"/>
      <c r="F2158" s="29"/>
    </row>
    <row r="2159" spans="1:6">
      <c r="A2159" s="16" t="s">
        <v>505</v>
      </c>
      <c r="B2159" s="26" t="s">
        <v>185</v>
      </c>
      <c r="C2159" s="133" t="str">
        <f>IF(OR(ISNUMBER(SEARCH('[1]Lookup for use classification'!$B$1,B2159)),ISNUMBER(SEARCH('[1]Lookup for use classification'!$C$1,B2159)),ISNUMBER(SEARCH('[1]Lookup for use classification'!$D$1,B2159)),ISNUMBER(SEARCH('[1]Lookup for use classification'!$E$1,B2159))),'[1]Lookup for use classification'!$A$1,IF(ISNUMBER(SEARCH('[1]Lookup for use classification'!$B$2,B2159)),'[1]Lookup for use classification'!$A$2,IF(ISNUMBER(SEARCH('[1]Lookup for use classification'!$B$3,B2159)),'[1]Lookup for use classification'!$A$3,IF(OR(ISNUMBER(SEARCH('[1]Lookup for use classification'!$B$4,B2159)),ISNUMBER(SEARCH('[1]Lookup for use classification'!$C$4,B2159)),ISNUMBER(SEARCH('[1]Lookup for use classification'!$D$4,B2159)),ISNUMBER(SEARCH('[1]Lookup for use classification'!$E$4,B2159))),'[1]Lookup for use classification'!$A$4,IF(OR(ISNUMBER(SEARCH('[1]Lookup for use classification'!$B$5,B2159)),ISNUMBER(SEARCH('[1]Lookup for use classification'!$C$5,B2159)),ISNUMBER(SEARCH('[1]Lookup for use classification'!$D$5,B2159))),'[1]Lookup for use classification'!$A$5,IF(OR(ISNUMBER(SEARCH('[1]Lookup for use classification'!$B$7,B2159)),ISNUMBER(SEARCH('[1]Lookup for use classification'!$C$7,B2159)),ISNUMBER(SEARCH('[1]Lookup for use classification'!$D$7,B2159))),'[1]Lookup for use classification'!$A$7,IF(OR(ISNUMBER(SEARCH('[1]Lookup for use classification'!$B$9,B2159)),ISNUMBER(SEARCH('[1]Lookup for use classification'!$C$9,B2159)),ISNUMBER(SEARCH('[1]Lookup for use classification'!$D$9,B2159)),ISNUMBER(SEARCH('[1]Lookup for use classification'!$E$9,B2159)),ISNUMBER(SEARCH('[1]Lookup for use classification'!$F$9,B2159)),ISNUMBER(SEARCH('[1]Lookup for use classification'!$G$9,B2159)),ISNUMBER(SEARCH('[1]Lookup for use classification'!$H$9,B2159)),ISNUMBER(SEARCH('[1]Lookup for use classification'!$I$9,B2159)),ISNUMBER(SEARCH('[1]Lookup for use classification'!$J$9,B2159)),ISNUMBER(SEARCH('[1]Lookup for use classification'!$K$9,B2159))),'[1]Lookup for use classification'!$A$9,IF(OR(ISNUMBER(SEARCH('[1]Lookup for use classification'!$B$10,B2159)),ISNUMBER(SEARCH('[1]Lookup for use classification'!$C$10,B2159)),ISNUMBER(SEARCH('[1]Lookup for use classification'!$D$10,B2159)),ISNUMBER(SEARCH('[1]Lookup for use classification'!$E$10,B2159)),ISNUMBER(SEARCH('[1]Lookup for use classification'!$F$10,B2159)),ISNUMBER(SEARCH('[1]Lookup for use classification'!$G$10,B2159))),'[1]Lookup for use classification'!$A$10,IF(OR(ISNUMBER(SEARCH('[1]Lookup for use classification'!$B$11,B2159)),ISNUMBER(SEARCH('[1]Lookup for use classification'!$C$11,B2159))),'[1]Lookup for use classification'!$A$11,IF(OR(ISNUMBER(SEARCH('[1]Lookup for use classification'!$B$12,B2159)),ISNUMBER(SEARCH('[1]Lookup for use classification'!$C$12,B2159))),'[1]Lookup for use classification'!$A$12,IF(OR(ISNUMBER(SEARCH('[1]Lookup for use classification'!$B$13,B2159)),ISNUMBER(SEARCH('[1]Lookup for use classification'!$C$13,B2159)),ISNUMBER(SEARCH('[1]Lookup for use classification'!$D$13,B2159)),,ISNUMBER(SEARCH('[1]Lookup for use classification'!$C$13,B2159)),ISNUMBER(SEARCH('[1]Lookup for use classification'!$E$13,B2159))),'[1]Lookup for use classification'!$A$13,IF(OR(ISNUMBER(SEARCH('[1]Lookup for use classification'!$B$14,B2159)),ISNUMBER(SEARCH('[1]Lookup for use classification'!$C$14,B2159))),'[1]Lookup for use classification'!$A$14,"Other"))))))))))))</f>
        <v>Other</v>
      </c>
      <c r="D2159" s="27">
        <v>2720</v>
      </c>
      <c r="E2159" s="29"/>
      <c r="F2159" s="29"/>
    </row>
    <row r="2160" spans="1:6">
      <c r="A2160" s="16" t="s">
        <v>505</v>
      </c>
      <c r="B2160" s="26" t="s">
        <v>516</v>
      </c>
      <c r="C2160" s="133" t="str">
        <f>IF(OR(ISNUMBER(SEARCH('[1]Lookup for use classification'!$B$1,B2160)),ISNUMBER(SEARCH('[1]Lookup for use classification'!$C$1,B2160)),ISNUMBER(SEARCH('[1]Lookup for use classification'!$D$1,B2160)),ISNUMBER(SEARCH('[1]Lookup for use classification'!$E$1,B2160))),'[1]Lookup for use classification'!$A$1,IF(ISNUMBER(SEARCH('[1]Lookup for use classification'!$B$2,B2160)),'[1]Lookup for use classification'!$A$2,IF(ISNUMBER(SEARCH('[1]Lookup for use classification'!$B$3,B2160)),'[1]Lookup for use classification'!$A$3,IF(OR(ISNUMBER(SEARCH('[1]Lookup for use classification'!$B$4,B2160)),ISNUMBER(SEARCH('[1]Lookup for use classification'!$C$4,B2160)),ISNUMBER(SEARCH('[1]Lookup for use classification'!$D$4,B2160)),ISNUMBER(SEARCH('[1]Lookup for use classification'!$E$4,B2160))),'[1]Lookup for use classification'!$A$4,IF(OR(ISNUMBER(SEARCH('[1]Lookup for use classification'!$B$5,B2160)),ISNUMBER(SEARCH('[1]Lookup for use classification'!$C$5,B2160)),ISNUMBER(SEARCH('[1]Lookup for use classification'!$D$5,B2160))),'[1]Lookup for use classification'!$A$5,IF(OR(ISNUMBER(SEARCH('[1]Lookup for use classification'!$B$7,B2160)),ISNUMBER(SEARCH('[1]Lookup for use classification'!$C$7,B2160)),ISNUMBER(SEARCH('[1]Lookup for use classification'!$D$7,B2160))),'[1]Lookup for use classification'!$A$7,IF(OR(ISNUMBER(SEARCH('[1]Lookup for use classification'!$B$9,B2160)),ISNUMBER(SEARCH('[1]Lookup for use classification'!$C$9,B2160)),ISNUMBER(SEARCH('[1]Lookup for use classification'!$D$9,B2160)),ISNUMBER(SEARCH('[1]Lookup for use classification'!$E$9,B2160)),ISNUMBER(SEARCH('[1]Lookup for use classification'!$F$9,B2160)),ISNUMBER(SEARCH('[1]Lookup for use classification'!$G$9,B2160)),ISNUMBER(SEARCH('[1]Lookup for use classification'!$H$9,B2160)),ISNUMBER(SEARCH('[1]Lookup for use classification'!$I$9,B2160)),ISNUMBER(SEARCH('[1]Lookup for use classification'!$J$9,B2160)),ISNUMBER(SEARCH('[1]Lookup for use classification'!$K$9,B2160))),'[1]Lookup for use classification'!$A$9,IF(OR(ISNUMBER(SEARCH('[1]Lookup for use classification'!$B$10,B2160)),ISNUMBER(SEARCH('[1]Lookup for use classification'!$C$10,B2160)),ISNUMBER(SEARCH('[1]Lookup for use classification'!$D$10,B2160)),ISNUMBER(SEARCH('[1]Lookup for use classification'!$E$10,B2160)),ISNUMBER(SEARCH('[1]Lookup for use classification'!$F$10,B2160)),ISNUMBER(SEARCH('[1]Lookup for use classification'!$G$10,B2160))),'[1]Lookup for use classification'!$A$10,IF(OR(ISNUMBER(SEARCH('[1]Lookup for use classification'!$B$11,B2160)),ISNUMBER(SEARCH('[1]Lookup for use classification'!$C$11,B2160))),'[1]Lookup for use classification'!$A$11,IF(OR(ISNUMBER(SEARCH('[1]Lookup for use classification'!$B$12,B2160)),ISNUMBER(SEARCH('[1]Lookup for use classification'!$C$12,B2160))),'[1]Lookup for use classification'!$A$12,IF(OR(ISNUMBER(SEARCH('[1]Lookup for use classification'!$B$13,B2160)),ISNUMBER(SEARCH('[1]Lookup for use classification'!$C$13,B2160)),ISNUMBER(SEARCH('[1]Lookup for use classification'!$D$13,B2160)),,ISNUMBER(SEARCH('[1]Lookup for use classification'!$C$13,B2160)),ISNUMBER(SEARCH('[1]Lookup for use classification'!$E$13,B2160))),'[1]Lookup for use classification'!$A$13,IF(OR(ISNUMBER(SEARCH('[1]Lookup for use classification'!$B$14,B2160)),ISNUMBER(SEARCH('[1]Lookup for use classification'!$C$14,B2160))),'[1]Lookup for use classification'!$A$14,"Other"))))))))))))</f>
        <v>Public Assembly</v>
      </c>
      <c r="D2160" s="27">
        <v>360</v>
      </c>
      <c r="E2160" s="29"/>
      <c r="F2160" s="29"/>
    </row>
    <row r="2161" spans="1:6">
      <c r="A2161" s="16" t="s">
        <v>505</v>
      </c>
      <c r="B2161" s="26" t="s">
        <v>34</v>
      </c>
      <c r="C2161" s="133" t="str">
        <f>IF(OR(ISNUMBER(SEARCH('[1]Lookup for use classification'!$B$1,B2161)),ISNUMBER(SEARCH('[1]Lookup for use classification'!$C$1,B2161)),ISNUMBER(SEARCH('[1]Lookup for use classification'!$D$1,B2161)),ISNUMBER(SEARCH('[1]Lookup for use classification'!$E$1,B2161))),'[1]Lookup for use classification'!$A$1,IF(ISNUMBER(SEARCH('[1]Lookup for use classification'!$B$2,B2161)),'[1]Lookup for use classification'!$A$2,IF(ISNUMBER(SEARCH('[1]Lookup for use classification'!$B$3,B2161)),'[1]Lookup for use classification'!$A$3,IF(OR(ISNUMBER(SEARCH('[1]Lookup for use classification'!$B$4,B2161)),ISNUMBER(SEARCH('[1]Lookup for use classification'!$C$4,B2161)),ISNUMBER(SEARCH('[1]Lookup for use classification'!$D$4,B2161)),ISNUMBER(SEARCH('[1]Lookup for use classification'!$E$4,B2161))),'[1]Lookup for use classification'!$A$4,IF(OR(ISNUMBER(SEARCH('[1]Lookup for use classification'!$B$5,B2161)),ISNUMBER(SEARCH('[1]Lookup for use classification'!$C$5,B2161)),ISNUMBER(SEARCH('[1]Lookup for use classification'!$D$5,B2161))),'[1]Lookup for use classification'!$A$5,IF(OR(ISNUMBER(SEARCH('[1]Lookup for use classification'!$B$7,B2161)),ISNUMBER(SEARCH('[1]Lookup for use classification'!$C$7,B2161)),ISNUMBER(SEARCH('[1]Lookup for use classification'!$D$7,B2161))),'[1]Lookup for use classification'!$A$7,IF(OR(ISNUMBER(SEARCH('[1]Lookup for use classification'!$B$9,B2161)),ISNUMBER(SEARCH('[1]Lookup for use classification'!$C$9,B2161)),ISNUMBER(SEARCH('[1]Lookup for use classification'!$D$9,B2161)),ISNUMBER(SEARCH('[1]Lookup for use classification'!$E$9,B2161)),ISNUMBER(SEARCH('[1]Lookup for use classification'!$F$9,B2161)),ISNUMBER(SEARCH('[1]Lookup for use classification'!$G$9,B2161)),ISNUMBER(SEARCH('[1]Lookup for use classification'!$H$9,B2161)),ISNUMBER(SEARCH('[1]Lookup for use classification'!$I$9,B2161)),ISNUMBER(SEARCH('[1]Lookup for use classification'!$J$9,B2161)),ISNUMBER(SEARCH('[1]Lookup for use classification'!$K$9,B2161))),'[1]Lookup for use classification'!$A$9,IF(OR(ISNUMBER(SEARCH('[1]Lookup for use classification'!$B$10,B2161)),ISNUMBER(SEARCH('[1]Lookup for use classification'!$C$10,B2161)),ISNUMBER(SEARCH('[1]Lookup for use classification'!$D$10,B2161)),ISNUMBER(SEARCH('[1]Lookup for use classification'!$E$10,B2161)),ISNUMBER(SEARCH('[1]Lookup for use classification'!$F$10,B2161)),ISNUMBER(SEARCH('[1]Lookup for use classification'!$G$10,B2161))),'[1]Lookup for use classification'!$A$10,IF(OR(ISNUMBER(SEARCH('[1]Lookup for use classification'!$B$11,B2161)),ISNUMBER(SEARCH('[1]Lookup for use classification'!$C$11,B2161))),'[1]Lookup for use classification'!$A$11,IF(OR(ISNUMBER(SEARCH('[1]Lookup for use classification'!$B$12,B2161)),ISNUMBER(SEARCH('[1]Lookup for use classification'!$C$12,B2161))),'[1]Lookup for use classification'!$A$12,IF(OR(ISNUMBER(SEARCH('[1]Lookup for use classification'!$B$13,B2161)),ISNUMBER(SEARCH('[1]Lookup for use classification'!$C$13,B2161)),ISNUMBER(SEARCH('[1]Lookup for use classification'!$D$13,B2161)),,ISNUMBER(SEARCH('[1]Lookup for use classification'!$C$13,B2161)),ISNUMBER(SEARCH('[1]Lookup for use classification'!$E$13,B2161))),'[1]Lookup for use classification'!$A$13,IF(OR(ISNUMBER(SEARCH('[1]Lookup for use classification'!$B$14,B2161)),ISNUMBER(SEARCH('[1]Lookup for use classification'!$C$14,B2161))),'[1]Lookup for use classification'!$A$14,"Other"))))))))))))</f>
        <v>Office</v>
      </c>
      <c r="D2161" s="27">
        <v>1800</v>
      </c>
      <c r="E2161" s="29"/>
      <c r="F2161" s="29"/>
    </row>
    <row r="2162" spans="1:6">
      <c r="A2162" s="16" t="s">
        <v>505</v>
      </c>
      <c r="B2162" s="26" t="s">
        <v>203</v>
      </c>
      <c r="C2162" s="133" t="str">
        <f>IF(OR(ISNUMBER(SEARCH('[1]Lookup for use classification'!$B$1,B2162)),ISNUMBER(SEARCH('[1]Lookup for use classification'!$C$1,B2162)),ISNUMBER(SEARCH('[1]Lookup for use classification'!$D$1,B2162)),ISNUMBER(SEARCH('[1]Lookup for use classification'!$E$1,B2162))),'[1]Lookup for use classification'!$A$1,IF(ISNUMBER(SEARCH('[1]Lookup for use classification'!$B$2,B2162)),'[1]Lookup for use classification'!$A$2,IF(ISNUMBER(SEARCH('[1]Lookup for use classification'!$B$3,B2162)),'[1]Lookup for use classification'!$A$3,IF(OR(ISNUMBER(SEARCH('[1]Lookup for use classification'!$B$4,B2162)),ISNUMBER(SEARCH('[1]Lookup for use classification'!$C$4,B2162)),ISNUMBER(SEARCH('[1]Lookup for use classification'!$D$4,B2162)),ISNUMBER(SEARCH('[1]Lookup for use classification'!$E$4,B2162))),'[1]Lookup for use classification'!$A$4,IF(OR(ISNUMBER(SEARCH('[1]Lookup for use classification'!$B$5,B2162)),ISNUMBER(SEARCH('[1]Lookup for use classification'!$C$5,B2162)),ISNUMBER(SEARCH('[1]Lookup for use classification'!$D$5,B2162))),'[1]Lookup for use classification'!$A$5,IF(OR(ISNUMBER(SEARCH('[1]Lookup for use classification'!$B$7,B2162)),ISNUMBER(SEARCH('[1]Lookup for use classification'!$C$7,B2162)),ISNUMBER(SEARCH('[1]Lookup for use classification'!$D$7,B2162))),'[1]Lookup for use classification'!$A$7,IF(OR(ISNUMBER(SEARCH('[1]Lookup for use classification'!$B$9,B2162)),ISNUMBER(SEARCH('[1]Lookup for use classification'!$C$9,B2162)),ISNUMBER(SEARCH('[1]Lookup for use classification'!$D$9,B2162)),ISNUMBER(SEARCH('[1]Lookup for use classification'!$E$9,B2162)),ISNUMBER(SEARCH('[1]Lookup for use classification'!$F$9,B2162)),ISNUMBER(SEARCH('[1]Lookup for use classification'!$G$9,B2162)),ISNUMBER(SEARCH('[1]Lookup for use classification'!$H$9,B2162)),ISNUMBER(SEARCH('[1]Lookup for use classification'!$I$9,B2162)),ISNUMBER(SEARCH('[1]Lookup for use classification'!$J$9,B2162)),ISNUMBER(SEARCH('[1]Lookup for use classification'!$K$9,B2162))),'[1]Lookup for use classification'!$A$9,IF(OR(ISNUMBER(SEARCH('[1]Lookup for use classification'!$B$10,B2162)),ISNUMBER(SEARCH('[1]Lookup for use classification'!$C$10,B2162)),ISNUMBER(SEARCH('[1]Lookup for use classification'!$D$10,B2162)),ISNUMBER(SEARCH('[1]Lookup for use classification'!$E$10,B2162)),ISNUMBER(SEARCH('[1]Lookup for use classification'!$F$10,B2162)),ISNUMBER(SEARCH('[1]Lookup for use classification'!$G$10,B2162))),'[1]Lookup for use classification'!$A$10,IF(OR(ISNUMBER(SEARCH('[1]Lookup for use classification'!$B$11,B2162)),ISNUMBER(SEARCH('[1]Lookup for use classification'!$C$11,B2162))),'[1]Lookup for use classification'!$A$11,IF(OR(ISNUMBER(SEARCH('[1]Lookup for use classification'!$B$12,B2162)),ISNUMBER(SEARCH('[1]Lookup for use classification'!$C$12,B2162))),'[1]Lookup for use classification'!$A$12,IF(OR(ISNUMBER(SEARCH('[1]Lookup for use classification'!$B$13,B2162)),ISNUMBER(SEARCH('[1]Lookup for use classification'!$C$13,B2162)),ISNUMBER(SEARCH('[1]Lookup for use classification'!$D$13,B2162)),,ISNUMBER(SEARCH('[1]Lookup for use classification'!$C$13,B2162)),ISNUMBER(SEARCH('[1]Lookup for use classification'!$E$13,B2162))),'[1]Lookup for use classification'!$A$13,IF(OR(ISNUMBER(SEARCH('[1]Lookup for use classification'!$B$14,B2162)),ISNUMBER(SEARCH('[1]Lookup for use classification'!$C$14,B2162))),'[1]Lookup for use classification'!$A$14,"Other"))))))))))))</f>
        <v>Other</v>
      </c>
      <c r="D2162" s="27">
        <v>3200</v>
      </c>
      <c r="E2162" s="29"/>
      <c r="F2162" s="29"/>
    </row>
    <row r="2163" spans="1:6">
      <c r="A2163" s="16" t="s">
        <v>505</v>
      </c>
      <c r="B2163" s="26" t="s">
        <v>517</v>
      </c>
      <c r="C2163" s="133" t="str">
        <f>IF(OR(ISNUMBER(SEARCH('[1]Lookup for use classification'!$B$1,B2163)),ISNUMBER(SEARCH('[1]Lookup for use classification'!$C$1,B2163)),ISNUMBER(SEARCH('[1]Lookup for use classification'!$D$1,B2163)),ISNUMBER(SEARCH('[1]Lookup for use classification'!$E$1,B2163))),'[1]Lookup for use classification'!$A$1,IF(ISNUMBER(SEARCH('[1]Lookup for use classification'!$B$2,B2163)),'[1]Lookup for use classification'!$A$2,IF(ISNUMBER(SEARCH('[1]Lookup for use classification'!$B$3,B2163)),'[1]Lookup for use classification'!$A$3,IF(OR(ISNUMBER(SEARCH('[1]Lookup for use classification'!$B$4,B2163)),ISNUMBER(SEARCH('[1]Lookup for use classification'!$C$4,B2163)),ISNUMBER(SEARCH('[1]Lookup for use classification'!$D$4,B2163)),ISNUMBER(SEARCH('[1]Lookup for use classification'!$E$4,B2163))),'[1]Lookup for use classification'!$A$4,IF(OR(ISNUMBER(SEARCH('[1]Lookup for use classification'!$B$5,B2163)),ISNUMBER(SEARCH('[1]Lookup for use classification'!$C$5,B2163)),ISNUMBER(SEARCH('[1]Lookup for use classification'!$D$5,B2163))),'[1]Lookup for use classification'!$A$5,IF(OR(ISNUMBER(SEARCH('[1]Lookup for use classification'!$B$7,B2163)),ISNUMBER(SEARCH('[1]Lookup for use classification'!$C$7,B2163)),ISNUMBER(SEARCH('[1]Lookup for use classification'!$D$7,B2163))),'[1]Lookup for use classification'!$A$7,IF(OR(ISNUMBER(SEARCH('[1]Lookup for use classification'!$B$9,B2163)),ISNUMBER(SEARCH('[1]Lookup for use classification'!$C$9,B2163)),ISNUMBER(SEARCH('[1]Lookup for use classification'!$D$9,B2163)),ISNUMBER(SEARCH('[1]Lookup for use classification'!$E$9,B2163)),ISNUMBER(SEARCH('[1]Lookup for use classification'!$F$9,B2163)),ISNUMBER(SEARCH('[1]Lookup for use classification'!$G$9,B2163)),ISNUMBER(SEARCH('[1]Lookup for use classification'!$H$9,B2163)),ISNUMBER(SEARCH('[1]Lookup for use classification'!$I$9,B2163)),ISNUMBER(SEARCH('[1]Lookup for use classification'!$J$9,B2163)),ISNUMBER(SEARCH('[1]Lookup for use classification'!$K$9,B2163))),'[1]Lookup for use classification'!$A$9,IF(OR(ISNUMBER(SEARCH('[1]Lookup for use classification'!$B$10,B2163)),ISNUMBER(SEARCH('[1]Lookup for use classification'!$C$10,B2163)),ISNUMBER(SEARCH('[1]Lookup for use classification'!$D$10,B2163)),ISNUMBER(SEARCH('[1]Lookup for use classification'!$E$10,B2163)),ISNUMBER(SEARCH('[1]Lookup for use classification'!$F$10,B2163)),ISNUMBER(SEARCH('[1]Lookup for use classification'!$G$10,B2163))),'[1]Lookup for use classification'!$A$10,IF(OR(ISNUMBER(SEARCH('[1]Lookup for use classification'!$B$11,B2163)),ISNUMBER(SEARCH('[1]Lookup for use classification'!$C$11,B2163))),'[1]Lookup for use classification'!$A$11,IF(OR(ISNUMBER(SEARCH('[1]Lookup for use classification'!$B$12,B2163)),ISNUMBER(SEARCH('[1]Lookup for use classification'!$C$12,B2163))),'[1]Lookup for use classification'!$A$12,IF(OR(ISNUMBER(SEARCH('[1]Lookup for use classification'!$B$13,B2163)),ISNUMBER(SEARCH('[1]Lookup for use classification'!$C$13,B2163)),ISNUMBER(SEARCH('[1]Lookup for use classification'!$D$13,B2163)),,ISNUMBER(SEARCH('[1]Lookup for use classification'!$C$13,B2163)),ISNUMBER(SEARCH('[1]Lookup for use classification'!$E$13,B2163))),'[1]Lookup for use classification'!$A$13,IF(OR(ISNUMBER(SEARCH('[1]Lookup for use classification'!$B$14,B2163)),ISNUMBER(SEARCH('[1]Lookup for use classification'!$C$14,B2163))),'[1]Lookup for use classification'!$A$14,"Other"))))))))))))</f>
        <v>Other</v>
      </c>
      <c r="D2163" s="27">
        <v>2720</v>
      </c>
      <c r="E2163" s="29"/>
      <c r="F2163" s="29"/>
    </row>
    <row r="2164" spans="1:6">
      <c r="A2164" s="16" t="s">
        <v>505</v>
      </c>
      <c r="B2164" s="26" t="s">
        <v>518</v>
      </c>
      <c r="C2164" s="133" t="str">
        <f>IF(OR(ISNUMBER(SEARCH('[1]Lookup for use classification'!$B$1,B2164)),ISNUMBER(SEARCH('[1]Lookup for use classification'!$C$1,B2164)),ISNUMBER(SEARCH('[1]Lookup for use classification'!$D$1,B2164)),ISNUMBER(SEARCH('[1]Lookup for use classification'!$E$1,B2164))),'[1]Lookup for use classification'!$A$1,IF(ISNUMBER(SEARCH('[1]Lookup for use classification'!$B$2,B2164)),'[1]Lookup for use classification'!$A$2,IF(ISNUMBER(SEARCH('[1]Lookup for use classification'!$B$3,B2164)),'[1]Lookup for use classification'!$A$3,IF(OR(ISNUMBER(SEARCH('[1]Lookup for use classification'!$B$4,B2164)),ISNUMBER(SEARCH('[1]Lookup for use classification'!$C$4,B2164)),ISNUMBER(SEARCH('[1]Lookup for use classification'!$D$4,B2164)),ISNUMBER(SEARCH('[1]Lookup for use classification'!$E$4,B2164))),'[1]Lookup for use classification'!$A$4,IF(OR(ISNUMBER(SEARCH('[1]Lookup for use classification'!$B$5,B2164)),ISNUMBER(SEARCH('[1]Lookup for use classification'!$C$5,B2164)),ISNUMBER(SEARCH('[1]Lookup for use classification'!$D$5,B2164))),'[1]Lookup for use classification'!$A$5,IF(OR(ISNUMBER(SEARCH('[1]Lookup for use classification'!$B$7,B2164)),ISNUMBER(SEARCH('[1]Lookup for use classification'!$C$7,B2164)),ISNUMBER(SEARCH('[1]Lookup for use classification'!$D$7,B2164))),'[1]Lookup for use classification'!$A$7,IF(OR(ISNUMBER(SEARCH('[1]Lookup for use classification'!$B$9,B2164)),ISNUMBER(SEARCH('[1]Lookup for use classification'!$C$9,B2164)),ISNUMBER(SEARCH('[1]Lookup for use classification'!$D$9,B2164)),ISNUMBER(SEARCH('[1]Lookup for use classification'!$E$9,B2164)),ISNUMBER(SEARCH('[1]Lookup for use classification'!$F$9,B2164)),ISNUMBER(SEARCH('[1]Lookup for use classification'!$G$9,B2164)),ISNUMBER(SEARCH('[1]Lookup for use classification'!$H$9,B2164)),ISNUMBER(SEARCH('[1]Lookup for use classification'!$I$9,B2164)),ISNUMBER(SEARCH('[1]Lookup for use classification'!$J$9,B2164)),ISNUMBER(SEARCH('[1]Lookup for use classification'!$K$9,B2164))),'[1]Lookup for use classification'!$A$9,IF(OR(ISNUMBER(SEARCH('[1]Lookup for use classification'!$B$10,B2164)),ISNUMBER(SEARCH('[1]Lookup for use classification'!$C$10,B2164)),ISNUMBER(SEARCH('[1]Lookup for use classification'!$D$10,B2164)),ISNUMBER(SEARCH('[1]Lookup for use classification'!$E$10,B2164)),ISNUMBER(SEARCH('[1]Lookup for use classification'!$F$10,B2164)),ISNUMBER(SEARCH('[1]Lookup for use classification'!$G$10,B2164))),'[1]Lookup for use classification'!$A$10,IF(OR(ISNUMBER(SEARCH('[1]Lookup for use classification'!$B$11,B2164)),ISNUMBER(SEARCH('[1]Lookup for use classification'!$C$11,B2164))),'[1]Lookup for use classification'!$A$11,IF(OR(ISNUMBER(SEARCH('[1]Lookup for use classification'!$B$12,B2164)),ISNUMBER(SEARCH('[1]Lookup for use classification'!$C$12,B2164))),'[1]Lookup for use classification'!$A$12,IF(OR(ISNUMBER(SEARCH('[1]Lookup for use classification'!$B$13,B2164)),ISNUMBER(SEARCH('[1]Lookup for use classification'!$C$13,B2164)),ISNUMBER(SEARCH('[1]Lookup for use classification'!$D$13,B2164)),,ISNUMBER(SEARCH('[1]Lookup for use classification'!$C$13,B2164)),ISNUMBER(SEARCH('[1]Lookup for use classification'!$E$13,B2164))),'[1]Lookup for use classification'!$A$13,IF(OR(ISNUMBER(SEARCH('[1]Lookup for use classification'!$B$14,B2164)),ISNUMBER(SEARCH('[1]Lookup for use classification'!$C$14,B2164))),'[1]Lookup for use classification'!$A$14,"Other"))))))))))))</f>
        <v>Other</v>
      </c>
      <c r="D2164" s="27">
        <v>10800</v>
      </c>
      <c r="E2164" s="29"/>
      <c r="F2164" s="29"/>
    </row>
    <row r="2165" spans="1:6">
      <c r="A2165" s="16" t="s">
        <v>505</v>
      </c>
      <c r="B2165" s="26" t="s">
        <v>519</v>
      </c>
      <c r="C2165" s="133" t="str">
        <f>IF(OR(ISNUMBER(SEARCH('[1]Lookup for use classification'!$B$1,B2165)),ISNUMBER(SEARCH('[1]Lookup for use classification'!$C$1,B2165)),ISNUMBER(SEARCH('[1]Lookup for use classification'!$D$1,B2165)),ISNUMBER(SEARCH('[1]Lookup for use classification'!$E$1,B2165))),'[1]Lookup for use classification'!$A$1,IF(ISNUMBER(SEARCH('[1]Lookup for use classification'!$B$2,B2165)),'[1]Lookup for use classification'!$A$2,IF(ISNUMBER(SEARCH('[1]Lookup for use classification'!$B$3,B2165)),'[1]Lookup for use classification'!$A$3,IF(OR(ISNUMBER(SEARCH('[1]Lookup for use classification'!$B$4,B2165)),ISNUMBER(SEARCH('[1]Lookup for use classification'!$C$4,B2165)),ISNUMBER(SEARCH('[1]Lookup for use classification'!$D$4,B2165)),ISNUMBER(SEARCH('[1]Lookup for use classification'!$E$4,B2165))),'[1]Lookup for use classification'!$A$4,IF(OR(ISNUMBER(SEARCH('[1]Lookup for use classification'!$B$5,B2165)),ISNUMBER(SEARCH('[1]Lookup for use classification'!$C$5,B2165)),ISNUMBER(SEARCH('[1]Lookup for use classification'!$D$5,B2165))),'[1]Lookup for use classification'!$A$5,IF(OR(ISNUMBER(SEARCH('[1]Lookup for use classification'!$B$7,B2165)),ISNUMBER(SEARCH('[1]Lookup for use classification'!$C$7,B2165)),ISNUMBER(SEARCH('[1]Lookup for use classification'!$D$7,B2165))),'[1]Lookup for use classification'!$A$7,IF(OR(ISNUMBER(SEARCH('[1]Lookup for use classification'!$B$9,B2165)),ISNUMBER(SEARCH('[1]Lookup for use classification'!$C$9,B2165)),ISNUMBER(SEARCH('[1]Lookup for use classification'!$D$9,B2165)),ISNUMBER(SEARCH('[1]Lookup for use classification'!$E$9,B2165)),ISNUMBER(SEARCH('[1]Lookup for use classification'!$F$9,B2165)),ISNUMBER(SEARCH('[1]Lookup for use classification'!$G$9,B2165)),ISNUMBER(SEARCH('[1]Lookup for use classification'!$H$9,B2165)),ISNUMBER(SEARCH('[1]Lookup for use classification'!$I$9,B2165)),ISNUMBER(SEARCH('[1]Lookup for use classification'!$J$9,B2165)),ISNUMBER(SEARCH('[1]Lookup for use classification'!$K$9,B2165))),'[1]Lookup for use classification'!$A$9,IF(OR(ISNUMBER(SEARCH('[1]Lookup for use classification'!$B$10,B2165)),ISNUMBER(SEARCH('[1]Lookup for use classification'!$C$10,B2165)),ISNUMBER(SEARCH('[1]Lookup for use classification'!$D$10,B2165)),ISNUMBER(SEARCH('[1]Lookup for use classification'!$E$10,B2165)),ISNUMBER(SEARCH('[1]Lookup for use classification'!$F$10,B2165)),ISNUMBER(SEARCH('[1]Lookup for use classification'!$G$10,B2165))),'[1]Lookup for use classification'!$A$10,IF(OR(ISNUMBER(SEARCH('[1]Lookup for use classification'!$B$11,B2165)),ISNUMBER(SEARCH('[1]Lookup for use classification'!$C$11,B2165))),'[1]Lookup for use classification'!$A$11,IF(OR(ISNUMBER(SEARCH('[1]Lookup for use classification'!$B$12,B2165)),ISNUMBER(SEARCH('[1]Lookup for use classification'!$C$12,B2165))),'[1]Lookup for use classification'!$A$12,IF(OR(ISNUMBER(SEARCH('[1]Lookup for use classification'!$B$13,B2165)),ISNUMBER(SEARCH('[1]Lookup for use classification'!$C$13,B2165)),ISNUMBER(SEARCH('[1]Lookup for use classification'!$D$13,B2165)),,ISNUMBER(SEARCH('[1]Lookup for use classification'!$C$13,B2165)),ISNUMBER(SEARCH('[1]Lookup for use classification'!$E$13,B2165))),'[1]Lookup for use classification'!$A$13,IF(OR(ISNUMBER(SEARCH('[1]Lookup for use classification'!$B$14,B2165)),ISNUMBER(SEARCH('[1]Lookup for use classification'!$C$14,B2165))),'[1]Lookup for use classification'!$A$14,"Other"))))))))))))</f>
        <v>Other</v>
      </c>
      <c r="D2165" s="27">
        <v>2400</v>
      </c>
      <c r="E2165" s="29"/>
      <c r="F2165" s="29"/>
    </row>
    <row r="2166" spans="1:6">
      <c r="A2166" s="16" t="s">
        <v>505</v>
      </c>
      <c r="B2166" s="26" t="s">
        <v>520</v>
      </c>
      <c r="C2166" s="133" t="str">
        <f>IF(OR(ISNUMBER(SEARCH('[1]Lookup for use classification'!$B$1,B2166)),ISNUMBER(SEARCH('[1]Lookup for use classification'!$C$1,B2166)),ISNUMBER(SEARCH('[1]Lookup for use classification'!$D$1,B2166)),ISNUMBER(SEARCH('[1]Lookup for use classification'!$E$1,B2166))),'[1]Lookup for use classification'!$A$1,IF(ISNUMBER(SEARCH('[1]Lookup for use classification'!$B$2,B2166)),'[1]Lookup for use classification'!$A$2,IF(ISNUMBER(SEARCH('[1]Lookup for use classification'!$B$3,B2166)),'[1]Lookup for use classification'!$A$3,IF(OR(ISNUMBER(SEARCH('[1]Lookup for use classification'!$B$4,B2166)),ISNUMBER(SEARCH('[1]Lookup for use classification'!$C$4,B2166)),ISNUMBER(SEARCH('[1]Lookup for use classification'!$D$4,B2166)),ISNUMBER(SEARCH('[1]Lookup for use classification'!$E$4,B2166))),'[1]Lookup for use classification'!$A$4,IF(OR(ISNUMBER(SEARCH('[1]Lookup for use classification'!$B$5,B2166)),ISNUMBER(SEARCH('[1]Lookup for use classification'!$C$5,B2166)),ISNUMBER(SEARCH('[1]Lookup for use classification'!$D$5,B2166))),'[1]Lookup for use classification'!$A$5,IF(OR(ISNUMBER(SEARCH('[1]Lookup for use classification'!$B$7,B2166)),ISNUMBER(SEARCH('[1]Lookup for use classification'!$C$7,B2166)),ISNUMBER(SEARCH('[1]Lookup for use classification'!$D$7,B2166))),'[1]Lookup for use classification'!$A$7,IF(OR(ISNUMBER(SEARCH('[1]Lookup for use classification'!$B$9,B2166)),ISNUMBER(SEARCH('[1]Lookup for use classification'!$C$9,B2166)),ISNUMBER(SEARCH('[1]Lookup for use classification'!$D$9,B2166)),ISNUMBER(SEARCH('[1]Lookup for use classification'!$E$9,B2166)),ISNUMBER(SEARCH('[1]Lookup for use classification'!$F$9,B2166)),ISNUMBER(SEARCH('[1]Lookup for use classification'!$G$9,B2166)),ISNUMBER(SEARCH('[1]Lookup for use classification'!$H$9,B2166)),ISNUMBER(SEARCH('[1]Lookup for use classification'!$I$9,B2166)),ISNUMBER(SEARCH('[1]Lookup for use classification'!$J$9,B2166)),ISNUMBER(SEARCH('[1]Lookup for use classification'!$K$9,B2166))),'[1]Lookup for use classification'!$A$9,IF(OR(ISNUMBER(SEARCH('[1]Lookup for use classification'!$B$10,B2166)),ISNUMBER(SEARCH('[1]Lookup for use classification'!$C$10,B2166)),ISNUMBER(SEARCH('[1]Lookup for use classification'!$D$10,B2166)),ISNUMBER(SEARCH('[1]Lookup for use classification'!$E$10,B2166)),ISNUMBER(SEARCH('[1]Lookup for use classification'!$F$10,B2166)),ISNUMBER(SEARCH('[1]Lookup for use classification'!$G$10,B2166))),'[1]Lookup for use classification'!$A$10,IF(OR(ISNUMBER(SEARCH('[1]Lookup for use classification'!$B$11,B2166)),ISNUMBER(SEARCH('[1]Lookup for use classification'!$C$11,B2166))),'[1]Lookup for use classification'!$A$11,IF(OR(ISNUMBER(SEARCH('[1]Lookup for use classification'!$B$12,B2166)),ISNUMBER(SEARCH('[1]Lookup for use classification'!$C$12,B2166))),'[1]Lookup for use classification'!$A$12,IF(OR(ISNUMBER(SEARCH('[1]Lookup for use classification'!$B$13,B2166)),ISNUMBER(SEARCH('[1]Lookup for use classification'!$C$13,B2166)),ISNUMBER(SEARCH('[1]Lookup for use classification'!$D$13,B2166)),,ISNUMBER(SEARCH('[1]Lookup for use classification'!$C$13,B2166)),ISNUMBER(SEARCH('[1]Lookup for use classification'!$E$13,B2166))),'[1]Lookup for use classification'!$A$13,IF(OR(ISNUMBER(SEARCH('[1]Lookup for use classification'!$B$14,B2166)),ISNUMBER(SEARCH('[1]Lookup for use classification'!$C$14,B2166))),'[1]Lookup for use classification'!$A$14,"Other"))))))))))))</f>
        <v>Other</v>
      </c>
      <c r="D2166" s="27">
        <v>300</v>
      </c>
      <c r="E2166" s="29"/>
      <c r="F2166" s="29"/>
    </row>
    <row r="2167" spans="1:6">
      <c r="A2167" s="16" t="s">
        <v>505</v>
      </c>
      <c r="B2167" s="26" t="s">
        <v>449</v>
      </c>
      <c r="C2167" s="133" t="str">
        <f>IF(OR(ISNUMBER(SEARCH('[1]Lookup for use classification'!$B$1,B2167)),ISNUMBER(SEARCH('[1]Lookup for use classification'!$C$1,B2167)),ISNUMBER(SEARCH('[1]Lookup for use classification'!$D$1,B2167)),ISNUMBER(SEARCH('[1]Lookup for use classification'!$E$1,B2167))),'[1]Lookup for use classification'!$A$1,IF(ISNUMBER(SEARCH('[1]Lookup for use classification'!$B$2,B2167)),'[1]Lookup for use classification'!$A$2,IF(ISNUMBER(SEARCH('[1]Lookup for use classification'!$B$3,B2167)),'[1]Lookup for use classification'!$A$3,IF(OR(ISNUMBER(SEARCH('[1]Lookup for use classification'!$B$4,B2167)),ISNUMBER(SEARCH('[1]Lookup for use classification'!$C$4,B2167)),ISNUMBER(SEARCH('[1]Lookup for use classification'!$D$4,B2167)),ISNUMBER(SEARCH('[1]Lookup for use classification'!$E$4,B2167))),'[1]Lookup for use classification'!$A$4,IF(OR(ISNUMBER(SEARCH('[1]Lookup for use classification'!$B$5,B2167)),ISNUMBER(SEARCH('[1]Lookup for use classification'!$C$5,B2167)),ISNUMBER(SEARCH('[1]Lookup for use classification'!$D$5,B2167))),'[1]Lookup for use classification'!$A$5,IF(OR(ISNUMBER(SEARCH('[1]Lookup for use classification'!$B$7,B2167)),ISNUMBER(SEARCH('[1]Lookup for use classification'!$C$7,B2167)),ISNUMBER(SEARCH('[1]Lookup for use classification'!$D$7,B2167))),'[1]Lookup for use classification'!$A$7,IF(OR(ISNUMBER(SEARCH('[1]Lookup for use classification'!$B$9,B2167)),ISNUMBER(SEARCH('[1]Lookup for use classification'!$C$9,B2167)),ISNUMBER(SEARCH('[1]Lookup for use classification'!$D$9,B2167)),ISNUMBER(SEARCH('[1]Lookup for use classification'!$E$9,B2167)),ISNUMBER(SEARCH('[1]Lookup for use classification'!$F$9,B2167)),ISNUMBER(SEARCH('[1]Lookup for use classification'!$G$9,B2167)),ISNUMBER(SEARCH('[1]Lookup for use classification'!$H$9,B2167)),ISNUMBER(SEARCH('[1]Lookup for use classification'!$I$9,B2167)),ISNUMBER(SEARCH('[1]Lookup for use classification'!$J$9,B2167)),ISNUMBER(SEARCH('[1]Lookup for use classification'!$K$9,B2167))),'[1]Lookup for use classification'!$A$9,IF(OR(ISNUMBER(SEARCH('[1]Lookup for use classification'!$B$10,B2167)),ISNUMBER(SEARCH('[1]Lookup for use classification'!$C$10,B2167)),ISNUMBER(SEARCH('[1]Lookup for use classification'!$D$10,B2167)),ISNUMBER(SEARCH('[1]Lookup for use classification'!$E$10,B2167)),ISNUMBER(SEARCH('[1]Lookup for use classification'!$F$10,B2167)),ISNUMBER(SEARCH('[1]Lookup for use classification'!$G$10,B2167))),'[1]Lookup for use classification'!$A$10,IF(OR(ISNUMBER(SEARCH('[1]Lookup for use classification'!$B$11,B2167)),ISNUMBER(SEARCH('[1]Lookup for use classification'!$C$11,B2167))),'[1]Lookup for use classification'!$A$11,IF(OR(ISNUMBER(SEARCH('[1]Lookup for use classification'!$B$12,B2167)),ISNUMBER(SEARCH('[1]Lookup for use classification'!$C$12,B2167))),'[1]Lookup for use classification'!$A$12,IF(OR(ISNUMBER(SEARCH('[1]Lookup for use classification'!$B$13,B2167)),ISNUMBER(SEARCH('[1]Lookup for use classification'!$C$13,B2167)),ISNUMBER(SEARCH('[1]Lookup for use classification'!$D$13,B2167)),,ISNUMBER(SEARCH('[1]Lookup for use classification'!$C$13,B2167)),ISNUMBER(SEARCH('[1]Lookup for use classification'!$E$13,B2167))),'[1]Lookup for use classification'!$A$13,IF(OR(ISNUMBER(SEARCH('[1]Lookup for use classification'!$B$14,B2167)),ISNUMBER(SEARCH('[1]Lookup for use classification'!$C$14,B2167))),'[1]Lookup for use classification'!$A$14,"Other"))))))))))))</f>
        <v>Water &amp; Sewer</v>
      </c>
      <c r="D2167" s="27">
        <v>2160</v>
      </c>
      <c r="E2167" s="29"/>
      <c r="F2167" s="29"/>
    </row>
    <row r="2168" spans="1:6">
      <c r="A2168" s="16" t="s">
        <v>505</v>
      </c>
      <c r="B2168" s="26" t="s">
        <v>521</v>
      </c>
      <c r="C2168" s="133" t="str">
        <f>IF(OR(ISNUMBER(SEARCH('[1]Lookup for use classification'!$B$1,B2168)),ISNUMBER(SEARCH('[1]Lookup for use classification'!$C$1,B2168)),ISNUMBER(SEARCH('[1]Lookup for use classification'!$D$1,B2168)),ISNUMBER(SEARCH('[1]Lookup for use classification'!$E$1,B2168))),'[1]Lookup for use classification'!$A$1,IF(ISNUMBER(SEARCH('[1]Lookup for use classification'!$B$2,B2168)),'[1]Lookup for use classification'!$A$2,IF(ISNUMBER(SEARCH('[1]Lookup for use classification'!$B$3,B2168)),'[1]Lookup for use classification'!$A$3,IF(OR(ISNUMBER(SEARCH('[1]Lookup for use classification'!$B$4,B2168)),ISNUMBER(SEARCH('[1]Lookup for use classification'!$C$4,B2168)),ISNUMBER(SEARCH('[1]Lookup for use classification'!$D$4,B2168)),ISNUMBER(SEARCH('[1]Lookup for use classification'!$E$4,B2168))),'[1]Lookup for use classification'!$A$4,IF(OR(ISNUMBER(SEARCH('[1]Lookup for use classification'!$B$5,B2168)),ISNUMBER(SEARCH('[1]Lookup for use classification'!$C$5,B2168)),ISNUMBER(SEARCH('[1]Lookup for use classification'!$D$5,B2168))),'[1]Lookup for use classification'!$A$5,IF(OR(ISNUMBER(SEARCH('[1]Lookup for use classification'!$B$7,B2168)),ISNUMBER(SEARCH('[1]Lookup for use classification'!$C$7,B2168)),ISNUMBER(SEARCH('[1]Lookup for use classification'!$D$7,B2168))),'[1]Lookup for use classification'!$A$7,IF(OR(ISNUMBER(SEARCH('[1]Lookup for use classification'!$B$9,B2168)),ISNUMBER(SEARCH('[1]Lookup for use classification'!$C$9,B2168)),ISNUMBER(SEARCH('[1]Lookup for use classification'!$D$9,B2168)),ISNUMBER(SEARCH('[1]Lookup for use classification'!$E$9,B2168)),ISNUMBER(SEARCH('[1]Lookup for use classification'!$F$9,B2168)),ISNUMBER(SEARCH('[1]Lookup for use classification'!$G$9,B2168)),ISNUMBER(SEARCH('[1]Lookup for use classification'!$H$9,B2168)),ISNUMBER(SEARCH('[1]Lookup for use classification'!$I$9,B2168)),ISNUMBER(SEARCH('[1]Lookup for use classification'!$J$9,B2168)),ISNUMBER(SEARCH('[1]Lookup for use classification'!$K$9,B2168))),'[1]Lookup for use classification'!$A$9,IF(OR(ISNUMBER(SEARCH('[1]Lookup for use classification'!$B$10,B2168)),ISNUMBER(SEARCH('[1]Lookup for use classification'!$C$10,B2168)),ISNUMBER(SEARCH('[1]Lookup for use classification'!$D$10,B2168)),ISNUMBER(SEARCH('[1]Lookup for use classification'!$E$10,B2168)),ISNUMBER(SEARCH('[1]Lookup for use classification'!$F$10,B2168)),ISNUMBER(SEARCH('[1]Lookup for use classification'!$G$10,B2168))),'[1]Lookup for use classification'!$A$10,IF(OR(ISNUMBER(SEARCH('[1]Lookup for use classification'!$B$11,B2168)),ISNUMBER(SEARCH('[1]Lookup for use classification'!$C$11,B2168))),'[1]Lookup for use classification'!$A$11,IF(OR(ISNUMBER(SEARCH('[1]Lookup for use classification'!$B$12,B2168)),ISNUMBER(SEARCH('[1]Lookup for use classification'!$C$12,B2168))),'[1]Lookup for use classification'!$A$12,IF(OR(ISNUMBER(SEARCH('[1]Lookup for use classification'!$B$13,B2168)),ISNUMBER(SEARCH('[1]Lookup for use classification'!$C$13,B2168)),ISNUMBER(SEARCH('[1]Lookup for use classification'!$D$13,B2168)),,ISNUMBER(SEARCH('[1]Lookup for use classification'!$C$13,B2168)),ISNUMBER(SEARCH('[1]Lookup for use classification'!$E$13,B2168))),'[1]Lookup for use classification'!$A$13,IF(OR(ISNUMBER(SEARCH('[1]Lookup for use classification'!$B$14,B2168)),ISNUMBER(SEARCH('[1]Lookup for use classification'!$C$14,B2168))),'[1]Lookup for use classification'!$A$14,"Other"))))))))))))</f>
        <v>Other</v>
      </c>
      <c r="D2168" s="27">
        <v>1920</v>
      </c>
      <c r="E2168" s="29" t="s">
        <v>6</v>
      </c>
      <c r="F2168" s="29"/>
    </row>
    <row r="2169" spans="1:6">
      <c r="A2169" s="16" t="s">
        <v>1754</v>
      </c>
      <c r="B2169" s="17" t="s">
        <v>886</v>
      </c>
      <c r="C2169" s="133" t="str">
        <f>IF(OR(ISNUMBER(SEARCH('[1]Lookup for use classification'!$B$1,B2169)),ISNUMBER(SEARCH('[1]Lookup for use classification'!$C$1,B2169)),ISNUMBER(SEARCH('[1]Lookup for use classification'!$D$1,B2169)),ISNUMBER(SEARCH('[1]Lookup for use classification'!$E$1,B2169))),'[1]Lookup for use classification'!$A$1,IF(ISNUMBER(SEARCH('[1]Lookup for use classification'!$B$2,B2169)),'[1]Lookup for use classification'!$A$2,IF(ISNUMBER(SEARCH('[1]Lookup for use classification'!$B$3,B2169)),'[1]Lookup for use classification'!$A$3,IF(OR(ISNUMBER(SEARCH('[1]Lookup for use classification'!$B$4,B2169)),ISNUMBER(SEARCH('[1]Lookup for use classification'!$C$4,B2169)),ISNUMBER(SEARCH('[1]Lookup for use classification'!$D$4,B2169)),ISNUMBER(SEARCH('[1]Lookup for use classification'!$E$4,B2169))),'[1]Lookup for use classification'!$A$4,IF(OR(ISNUMBER(SEARCH('[1]Lookup for use classification'!$B$5,B2169)),ISNUMBER(SEARCH('[1]Lookup for use classification'!$C$5,B2169)),ISNUMBER(SEARCH('[1]Lookup for use classification'!$D$5,B2169))),'[1]Lookup for use classification'!$A$5,IF(OR(ISNUMBER(SEARCH('[1]Lookup for use classification'!$B$7,B2169)),ISNUMBER(SEARCH('[1]Lookup for use classification'!$C$7,B2169)),ISNUMBER(SEARCH('[1]Lookup for use classification'!$D$7,B2169))),'[1]Lookup for use classification'!$A$7,IF(OR(ISNUMBER(SEARCH('[1]Lookup for use classification'!$B$9,B2169)),ISNUMBER(SEARCH('[1]Lookup for use classification'!$C$9,B2169)),ISNUMBER(SEARCH('[1]Lookup for use classification'!$D$9,B2169)),ISNUMBER(SEARCH('[1]Lookup for use classification'!$E$9,B2169)),ISNUMBER(SEARCH('[1]Lookup for use classification'!$F$9,B2169)),ISNUMBER(SEARCH('[1]Lookup for use classification'!$G$9,B2169)),ISNUMBER(SEARCH('[1]Lookup for use classification'!$H$9,B2169)),ISNUMBER(SEARCH('[1]Lookup for use classification'!$I$9,B2169)),ISNUMBER(SEARCH('[1]Lookup for use classification'!$J$9,B2169)),ISNUMBER(SEARCH('[1]Lookup for use classification'!$K$9,B2169))),'[1]Lookup for use classification'!$A$9,IF(OR(ISNUMBER(SEARCH('[1]Lookup for use classification'!$B$10,B2169)),ISNUMBER(SEARCH('[1]Lookup for use classification'!$C$10,B2169)),ISNUMBER(SEARCH('[1]Lookup for use classification'!$D$10,B2169)),ISNUMBER(SEARCH('[1]Lookup for use classification'!$E$10,B2169)),ISNUMBER(SEARCH('[1]Lookup for use classification'!$F$10,B2169)),ISNUMBER(SEARCH('[1]Lookup for use classification'!$G$10,B2169))),'[1]Lookup for use classification'!$A$10,IF(OR(ISNUMBER(SEARCH('[1]Lookup for use classification'!$B$11,B2169)),ISNUMBER(SEARCH('[1]Lookup for use classification'!$C$11,B2169))),'[1]Lookup for use classification'!$A$11,IF(OR(ISNUMBER(SEARCH('[1]Lookup for use classification'!$B$12,B2169)),ISNUMBER(SEARCH('[1]Lookup for use classification'!$C$12,B2169))),'[1]Lookup for use classification'!$A$12,IF(OR(ISNUMBER(SEARCH('[1]Lookup for use classification'!$B$13,B2169)),ISNUMBER(SEARCH('[1]Lookup for use classification'!$C$13,B2169)),ISNUMBER(SEARCH('[1]Lookup for use classification'!$D$13,B2169)),,ISNUMBER(SEARCH('[1]Lookup for use classification'!$C$13,B2169)),ISNUMBER(SEARCH('[1]Lookup for use classification'!$E$13,B2169))),'[1]Lookup for use classification'!$A$13,IF(OR(ISNUMBER(SEARCH('[1]Lookup for use classification'!$B$14,B2169)),ISNUMBER(SEARCH('[1]Lookup for use classification'!$C$14,B2169))),'[1]Lookup for use classification'!$A$14,"Other"))))))))))))</f>
        <v>Retail - Other</v>
      </c>
      <c r="D2169" s="18">
        <v>13896</v>
      </c>
      <c r="E2169" s="19"/>
      <c r="F2169" s="19"/>
    </row>
    <row r="2170" spans="1:6">
      <c r="A2170" s="16" t="s">
        <v>1754</v>
      </c>
      <c r="B2170" s="20" t="s">
        <v>576</v>
      </c>
      <c r="C2170" s="133" t="str">
        <f>IF(OR(ISNUMBER(SEARCH('[1]Lookup for use classification'!$B$1,B2170)),ISNUMBER(SEARCH('[1]Lookup for use classification'!$C$1,B2170)),ISNUMBER(SEARCH('[1]Lookup for use classification'!$D$1,B2170)),ISNUMBER(SEARCH('[1]Lookup for use classification'!$E$1,B2170))),'[1]Lookup for use classification'!$A$1,IF(ISNUMBER(SEARCH('[1]Lookup for use classification'!$B$2,B2170)),'[1]Lookup for use classification'!$A$2,IF(ISNUMBER(SEARCH('[1]Lookup for use classification'!$B$3,B2170)),'[1]Lookup for use classification'!$A$3,IF(OR(ISNUMBER(SEARCH('[1]Lookup for use classification'!$B$4,B2170)),ISNUMBER(SEARCH('[1]Lookup for use classification'!$C$4,B2170)),ISNUMBER(SEARCH('[1]Lookup for use classification'!$D$4,B2170)),ISNUMBER(SEARCH('[1]Lookup for use classification'!$E$4,B2170))),'[1]Lookup for use classification'!$A$4,IF(OR(ISNUMBER(SEARCH('[1]Lookup for use classification'!$B$5,B2170)),ISNUMBER(SEARCH('[1]Lookup for use classification'!$C$5,B2170)),ISNUMBER(SEARCH('[1]Lookup for use classification'!$D$5,B2170))),'[1]Lookup for use classification'!$A$5,IF(OR(ISNUMBER(SEARCH('[1]Lookup for use classification'!$B$7,B2170)),ISNUMBER(SEARCH('[1]Lookup for use classification'!$C$7,B2170)),ISNUMBER(SEARCH('[1]Lookup for use classification'!$D$7,B2170))),'[1]Lookup for use classification'!$A$7,IF(OR(ISNUMBER(SEARCH('[1]Lookup for use classification'!$B$9,B2170)),ISNUMBER(SEARCH('[1]Lookup for use classification'!$C$9,B2170)),ISNUMBER(SEARCH('[1]Lookup for use classification'!$D$9,B2170)),ISNUMBER(SEARCH('[1]Lookup for use classification'!$E$9,B2170)),ISNUMBER(SEARCH('[1]Lookup for use classification'!$F$9,B2170)),ISNUMBER(SEARCH('[1]Lookup for use classification'!$G$9,B2170)),ISNUMBER(SEARCH('[1]Lookup for use classification'!$H$9,B2170)),ISNUMBER(SEARCH('[1]Lookup for use classification'!$I$9,B2170)),ISNUMBER(SEARCH('[1]Lookup for use classification'!$J$9,B2170)),ISNUMBER(SEARCH('[1]Lookup for use classification'!$K$9,B2170))),'[1]Lookup for use classification'!$A$9,IF(OR(ISNUMBER(SEARCH('[1]Lookup for use classification'!$B$10,B2170)),ISNUMBER(SEARCH('[1]Lookup for use classification'!$C$10,B2170)),ISNUMBER(SEARCH('[1]Lookup for use classification'!$D$10,B2170)),ISNUMBER(SEARCH('[1]Lookup for use classification'!$E$10,B2170)),ISNUMBER(SEARCH('[1]Lookup for use classification'!$F$10,B2170)),ISNUMBER(SEARCH('[1]Lookup for use classification'!$G$10,B2170))),'[1]Lookup for use classification'!$A$10,IF(OR(ISNUMBER(SEARCH('[1]Lookup for use classification'!$B$11,B2170)),ISNUMBER(SEARCH('[1]Lookup for use classification'!$C$11,B2170))),'[1]Lookup for use classification'!$A$11,IF(OR(ISNUMBER(SEARCH('[1]Lookup for use classification'!$B$12,B2170)),ISNUMBER(SEARCH('[1]Lookup for use classification'!$C$12,B2170))),'[1]Lookup for use classification'!$A$12,IF(OR(ISNUMBER(SEARCH('[1]Lookup for use classification'!$B$13,B2170)),ISNUMBER(SEARCH('[1]Lookup for use classification'!$C$13,B2170)),ISNUMBER(SEARCH('[1]Lookup for use classification'!$D$13,B2170)),,ISNUMBER(SEARCH('[1]Lookup for use classification'!$C$13,B2170)),ISNUMBER(SEARCH('[1]Lookup for use classification'!$E$13,B2170))),'[1]Lookup for use classification'!$A$13,IF(OR(ISNUMBER(SEARCH('[1]Lookup for use classification'!$B$14,B2170)),ISNUMBER(SEARCH('[1]Lookup for use classification'!$C$14,B2170))),'[1]Lookup for use classification'!$A$14,"Other"))))))))))))</f>
        <v>Other</v>
      </c>
      <c r="D2170" s="21">
        <v>3200</v>
      </c>
      <c r="E2170" s="22"/>
      <c r="F2170" s="22"/>
    </row>
    <row r="2171" spans="1:6">
      <c r="A2171" s="16" t="s">
        <v>1754</v>
      </c>
      <c r="B2171" s="17" t="s">
        <v>48</v>
      </c>
      <c r="C2171" s="133" t="str">
        <f>IF(OR(ISNUMBER(SEARCH('[1]Lookup for use classification'!$B$1,B2171)),ISNUMBER(SEARCH('[1]Lookup for use classification'!$C$1,B2171)),ISNUMBER(SEARCH('[1]Lookup for use classification'!$D$1,B2171)),ISNUMBER(SEARCH('[1]Lookup for use classification'!$E$1,B2171))),'[1]Lookup for use classification'!$A$1,IF(ISNUMBER(SEARCH('[1]Lookup for use classification'!$B$2,B2171)),'[1]Lookup for use classification'!$A$2,IF(ISNUMBER(SEARCH('[1]Lookup for use classification'!$B$3,B2171)),'[1]Lookup for use classification'!$A$3,IF(OR(ISNUMBER(SEARCH('[1]Lookup for use classification'!$B$4,B2171)),ISNUMBER(SEARCH('[1]Lookup for use classification'!$C$4,B2171)),ISNUMBER(SEARCH('[1]Lookup for use classification'!$D$4,B2171)),ISNUMBER(SEARCH('[1]Lookup for use classification'!$E$4,B2171))),'[1]Lookup for use classification'!$A$4,IF(OR(ISNUMBER(SEARCH('[1]Lookup for use classification'!$B$5,B2171)),ISNUMBER(SEARCH('[1]Lookup for use classification'!$C$5,B2171)),ISNUMBER(SEARCH('[1]Lookup for use classification'!$D$5,B2171))),'[1]Lookup for use classification'!$A$5,IF(OR(ISNUMBER(SEARCH('[1]Lookup for use classification'!$B$7,B2171)),ISNUMBER(SEARCH('[1]Lookup for use classification'!$C$7,B2171)),ISNUMBER(SEARCH('[1]Lookup for use classification'!$D$7,B2171))),'[1]Lookup for use classification'!$A$7,IF(OR(ISNUMBER(SEARCH('[1]Lookup for use classification'!$B$9,B2171)),ISNUMBER(SEARCH('[1]Lookup for use classification'!$C$9,B2171)),ISNUMBER(SEARCH('[1]Lookup for use classification'!$D$9,B2171)),ISNUMBER(SEARCH('[1]Lookup for use classification'!$E$9,B2171)),ISNUMBER(SEARCH('[1]Lookup for use classification'!$F$9,B2171)),ISNUMBER(SEARCH('[1]Lookup for use classification'!$G$9,B2171)),ISNUMBER(SEARCH('[1]Lookup for use classification'!$H$9,B2171)),ISNUMBER(SEARCH('[1]Lookup for use classification'!$I$9,B2171)),ISNUMBER(SEARCH('[1]Lookup for use classification'!$J$9,B2171)),ISNUMBER(SEARCH('[1]Lookup for use classification'!$K$9,B2171))),'[1]Lookup for use classification'!$A$9,IF(OR(ISNUMBER(SEARCH('[1]Lookup for use classification'!$B$10,B2171)),ISNUMBER(SEARCH('[1]Lookup for use classification'!$C$10,B2171)),ISNUMBER(SEARCH('[1]Lookup for use classification'!$D$10,B2171)),ISNUMBER(SEARCH('[1]Lookup for use classification'!$E$10,B2171)),ISNUMBER(SEARCH('[1]Lookup for use classification'!$F$10,B2171)),ISNUMBER(SEARCH('[1]Lookup for use classification'!$G$10,B2171))),'[1]Lookup for use classification'!$A$10,IF(OR(ISNUMBER(SEARCH('[1]Lookup for use classification'!$B$11,B2171)),ISNUMBER(SEARCH('[1]Lookup for use classification'!$C$11,B2171))),'[1]Lookup for use classification'!$A$11,IF(OR(ISNUMBER(SEARCH('[1]Lookup for use classification'!$B$12,B2171)),ISNUMBER(SEARCH('[1]Lookup for use classification'!$C$12,B2171))),'[1]Lookup for use classification'!$A$12,IF(OR(ISNUMBER(SEARCH('[1]Lookup for use classification'!$B$13,B2171)),ISNUMBER(SEARCH('[1]Lookup for use classification'!$C$13,B2171)),ISNUMBER(SEARCH('[1]Lookup for use classification'!$D$13,B2171)),,ISNUMBER(SEARCH('[1]Lookup for use classification'!$C$13,B2171)),ISNUMBER(SEARCH('[1]Lookup for use classification'!$E$13,B2171))),'[1]Lookup for use classification'!$A$13,IF(OR(ISNUMBER(SEARCH('[1]Lookup for use classification'!$B$14,B2171)),ISNUMBER(SEARCH('[1]Lookup for use classification'!$C$14,B2171))),'[1]Lookup for use classification'!$A$14,"Other"))))))))))))</f>
        <v>Public Assembly</v>
      </c>
      <c r="D2171" s="18">
        <v>14000</v>
      </c>
      <c r="E2171" s="19"/>
      <c r="F2171" s="19"/>
    </row>
    <row r="2172" spans="1:6">
      <c r="A2172" s="16" t="s">
        <v>1754</v>
      </c>
      <c r="B2172" s="17" t="s">
        <v>1093</v>
      </c>
      <c r="C2172" s="133" t="str">
        <f>IF(OR(ISNUMBER(SEARCH('[1]Lookup for use classification'!$B$1,B2172)),ISNUMBER(SEARCH('[1]Lookup for use classification'!$C$1,B2172)),ISNUMBER(SEARCH('[1]Lookup for use classification'!$D$1,B2172)),ISNUMBER(SEARCH('[1]Lookup for use classification'!$E$1,B2172))),'[1]Lookup for use classification'!$A$1,IF(ISNUMBER(SEARCH('[1]Lookup for use classification'!$B$2,B2172)),'[1]Lookup for use classification'!$A$2,IF(ISNUMBER(SEARCH('[1]Lookup for use classification'!$B$3,B2172)),'[1]Lookup for use classification'!$A$3,IF(OR(ISNUMBER(SEARCH('[1]Lookup for use classification'!$B$4,B2172)),ISNUMBER(SEARCH('[1]Lookup for use classification'!$C$4,B2172)),ISNUMBER(SEARCH('[1]Lookup for use classification'!$D$4,B2172)),ISNUMBER(SEARCH('[1]Lookup for use classification'!$E$4,B2172))),'[1]Lookup for use classification'!$A$4,IF(OR(ISNUMBER(SEARCH('[1]Lookup for use classification'!$B$5,B2172)),ISNUMBER(SEARCH('[1]Lookup for use classification'!$C$5,B2172)),ISNUMBER(SEARCH('[1]Lookup for use classification'!$D$5,B2172))),'[1]Lookup for use classification'!$A$5,IF(OR(ISNUMBER(SEARCH('[1]Lookup for use classification'!$B$7,B2172)),ISNUMBER(SEARCH('[1]Lookup for use classification'!$C$7,B2172)),ISNUMBER(SEARCH('[1]Lookup for use classification'!$D$7,B2172))),'[1]Lookup for use classification'!$A$7,IF(OR(ISNUMBER(SEARCH('[1]Lookup for use classification'!$B$9,B2172)),ISNUMBER(SEARCH('[1]Lookup for use classification'!$C$9,B2172)),ISNUMBER(SEARCH('[1]Lookup for use classification'!$D$9,B2172)),ISNUMBER(SEARCH('[1]Lookup for use classification'!$E$9,B2172)),ISNUMBER(SEARCH('[1]Lookup for use classification'!$F$9,B2172)),ISNUMBER(SEARCH('[1]Lookup for use classification'!$G$9,B2172)),ISNUMBER(SEARCH('[1]Lookup for use classification'!$H$9,B2172)),ISNUMBER(SEARCH('[1]Lookup for use classification'!$I$9,B2172)),ISNUMBER(SEARCH('[1]Lookup for use classification'!$J$9,B2172)),ISNUMBER(SEARCH('[1]Lookup for use classification'!$K$9,B2172))),'[1]Lookup for use classification'!$A$9,IF(OR(ISNUMBER(SEARCH('[1]Lookup for use classification'!$B$10,B2172)),ISNUMBER(SEARCH('[1]Lookup for use classification'!$C$10,B2172)),ISNUMBER(SEARCH('[1]Lookup for use classification'!$D$10,B2172)),ISNUMBER(SEARCH('[1]Lookup for use classification'!$E$10,B2172)),ISNUMBER(SEARCH('[1]Lookup for use classification'!$F$10,B2172)),ISNUMBER(SEARCH('[1]Lookup for use classification'!$G$10,B2172))),'[1]Lookup for use classification'!$A$10,IF(OR(ISNUMBER(SEARCH('[1]Lookup for use classification'!$B$11,B2172)),ISNUMBER(SEARCH('[1]Lookup for use classification'!$C$11,B2172))),'[1]Lookup for use classification'!$A$11,IF(OR(ISNUMBER(SEARCH('[1]Lookup for use classification'!$B$12,B2172)),ISNUMBER(SEARCH('[1]Lookup for use classification'!$C$12,B2172))),'[1]Lookup for use classification'!$A$12,IF(OR(ISNUMBER(SEARCH('[1]Lookup for use classification'!$B$13,B2172)),ISNUMBER(SEARCH('[1]Lookup for use classification'!$C$13,B2172)),ISNUMBER(SEARCH('[1]Lookup for use classification'!$D$13,B2172)),,ISNUMBER(SEARCH('[1]Lookup for use classification'!$C$13,B2172)),ISNUMBER(SEARCH('[1]Lookup for use classification'!$E$13,B2172))),'[1]Lookup for use classification'!$A$13,IF(OR(ISNUMBER(SEARCH('[1]Lookup for use classification'!$B$14,B2172)),ISNUMBER(SEARCH('[1]Lookup for use classification'!$C$14,B2172))),'[1]Lookup for use classification'!$A$14,"Other"))))))))))))</f>
        <v>Other</v>
      </c>
      <c r="D2172" s="18">
        <v>1200</v>
      </c>
      <c r="E2172" s="19"/>
      <c r="F2172" s="19"/>
    </row>
    <row r="2173" spans="1:6">
      <c r="A2173" s="16" t="s">
        <v>1754</v>
      </c>
      <c r="B2173" s="17" t="s">
        <v>1741</v>
      </c>
      <c r="C2173" s="133" t="str">
        <f>IF(OR(ISNUMBER(SEARCH('[1]Lookup for use classification'!$B$1,B2173)),ISNUMBER(SEARCH('[1]Lookup for use classification'!$C$1,B2173)),ISNUMBER(SEARCH('[1]Lookup for use classification'!$D$1,B2173)),ISNUMBER(SEARCH('[1]Lookup for use classification'!$E$1,B2173))),'[1]Lookup for use classification'!$A$1,IF(ISNUMBER(SEARCH('[1]Lookup for use classification'!$B$2,B2173)),'[1]Lookup for use classification'!$A$2,IF(ISNUMBER(SEARCH('[1]Lookup for use classification'!$B$3,B2173)),'[1]Lookup for use classification'!$A$3,IF(OR(ISNUMBER(SEARCH('[1]Lookup for use classification'!$B$4,B2173)),ISNUMBER(SEARCH('[1]Lookup for use classification'!$C$4,B2173)),ISNUMBER(SEARCH('[1]Lookup for use classification'!$D$4,B2173)),ISNUMBER(SEARCH('[1]Lookup for use classification'!$E$4,B2173))),'[1]Lookup for use classification'!$A$4,IF(OR(ISNUMBER(SEARCH('[1]Lookup for use classification'!$B$5,B2173)),ISNUMBER(SEARCH('[1]Lookup for use classification'!$C$5,B2173)),ISNUMBER(SEARCH('[1]Lookup for use classification'!$D$5,B2173))),'[1]Lookup for use classification'!$A$5,IF(OR(ISNUMBER(SEARCH('[1]Lookup for use classification'!$B$7,B2173)),ISNUMBER(SEARCH('[1]Lookup for use classification'!$C$7,B2173)),ISNUMBER(SEARCH('[1]Lookup for use classification'!$D$7,B2173))),'[1]Lookup for use classification'!$A$7,IF(OR(ISNUMBER(SEARCH('[1]Lookup for use classification'!$B$9,B2173)),ISNUMBER(SEARCH('[1]Lookup for use classification'!$C$9,B2173)),ISNUMBER(SEARCH('[1]Lookup for use classification'!$D$9,B2173)),ISNUMBER(SEARCH('[1]Lookup for use classification'!$E$9,B2173)),ISNUMBER(SEARCH('[1]Lookup for use classification'!$F$9,B2173)),ISNUMBER(SEARCH('[1]Lookup for use classification'!$G$9,B2173)),ISNUMBER(SEARCH('[1]Lookup for use classification'!$H$9,B2173)),ISNUMBER(SEARCH('[1]Lookup for use classification'!$I$9,B2173)),ISNUMBER(SEARCH('[1]Lookup for use classification'!$J$9,B2173)),ISNUMBER(SEARCH('[1]Lookup for use classification'!$K$9,B2173))),'[1]Lookup for use classification'!$A$9,IF(OR(ISNUMBER(SEARCH('[1]Lookup for use classification'!$B$10,B2173)),ISNUMBER(SEARCH('[1]Lookup for use classification'!$C$10,B2173)),ISNUMBER(SEARCH('[1]Lookup for use classification'!$D$10,B2173)),ISNUMBER(SEARCH('[1]Lookup for use classification'!$E$10,B2173)),ISNUMBER(SEARCH('[1]Lookup for use classification'!$F$10,B2173)),ISNUMBER(SEARCH('[1]Lookup for use classification'!$G$10,B2173))),'[1]Lookup for use classification'!$A$10,IF(OR(ISNUMBER(SEARCH('[1]Lookup for use classification'!$B$11,B2173)),ISNUMBER(SEARCH('[1]Lookup for use classification'!$C$11,B2173))),'[1]Lookup for use classification'!$A$11,IF(OR(ISNUMBER(SEARCH('[1]Lookup for use classification'!$B$12,B2173)),ISNUMBER(SEARCH('[1]Lookup for use classification'!$C$12,B2173))),'[1]Lookup for use classification'!$A$12,IF(OR(ISNUMBER(SEARCH('[1]Lookup for use classification'!$B$13,B2173)),ISNUMBER(SEARCH('[1]Lookup for use classification'!$C$13,B2173)),ISNUMBER(SEARCH('[1]Lookup for use classification'!$D$13,B2173)),,ISNUMBER(SEARCH('[1]Lookup for use classification'!$C$13,B2173)),ISNUMBER(SEARCH('[1]Lookup for use classification'!$E$13,B2173))),'[1]Lookup for use classification'!$A$13,IF(OR(ISNUMBER(SEARCH('[1]Lookup for use classification'!$B$14,B2173)),ISNUMBER(SEARCH('[1]Lookup for use classification'!$C$14,B2173))),'[1]Lookup for use classification'!$A$14,"Other"))))))))))))</f>
        <v>Public Safety</v>
      </c>
      <c r="D2173" s="18">
        <v>5947</v>
      </c>
      <c r="E2173" s="19"/>
      <c r="F2173" s="19"/>
    </row>
    <row r="2174" spans="1:6">
      <c r="A2174" s="16" t="s">
        <v>1754</v>
      </c>
      <c r="B2174" s="17" t="s">
        <v>1742</v>
      </c>
      <c r="C2174" s="133" t="str">
        <f>IF(OR(ISNUMBER(SEARCH('[1]Lookup for use classification'!$B$1,B2174)),ISNUMBER(SEARCH('[1]Lookup for use classification'!$C$1,B2174)),ISNUMBER(SEARCH('[1]Lookup for use classification'!$D$1,B2174)),ISNUMBER(SEARCH('[1]Lookup for use classification'!$E$1,B2174))),'[1]Lookup for use classification'!$A$1,IF(ISNUMBER(SEARCH('[1]Lookup for use classification'!$B$2,B2174)),'[1]Lookup for use classification'!$A$2,IF(ISNUMBER(SEARCH('[1]Lookup for use classification'!$B$3,B2174)),'[1]Lookup for use classification'!$A$3,IF(OR(ISNUMBER(SEARCH('[1]Lookup for use classification'!$B$4,B2174)),ISNUMBER(SEARCH('[1]Lookup for use classification'!$C$4,B2174)),ISNUMBER(SEARCH('[1]Lookup for use classification'!$D$4,B2174)),ISNUMBER(SEARCH('[1]Lookup for use classification'!$E$4,B2174))),'[1]Lookup for use classification'!$A$4,IF(OR(ISNUMBER(SEARCH('[1]Lookup for use classification'!$B$5,B2174)),ISNUMBER(SEARCH('[1]Lookup for use classification'!$C$5,B2174)),ISNUMBER(SEARCH('[1]Lookup for use classification'!$D$5,B2174))),'[1]Lookup for use classification'!$A$5,IF(OR(ISNUMBER(SEARCH('[1]Lookup for use classification'!$B$7,B2174)),ISNUMBER(SEARCH('[1]Lookup for use classification'!$C$7,B2174)),ISNUMBER(SEARCH('[1]Lookup for use classification'!$D$7,B2174))),'[1]Lookup for use classification'!$A$7,IF(OR(ISNUMBER(SEARCH('[1]Lookup for use classification'!$B$9,B2174)),ISNUMBER(SEARCH('[1]Lookup for use classification'!$C$9,B2174)),ISNUMBER(SEARCH('[1]Lookup for use classification'!$D$9,B2174)),ISNUMBER(SEARCH('[1]Lookup for use classification'!$E$9,B2174)),ISNUMBER(SEARCH('[1]Lookup for use classification'!$F$9,B2174)),ISNUMBER(SEARCH('[1]Lookup for use classification'!$G$9,B2174)),ISNUMBER(SEARCH('[1]Lookup for use classification'!$H$9,B2174)),ISNUMBER(SEARCH('[1]Lookup for use classification'!$I$9,B2174)),ISNUMBER(SEARCH('[1]Lookup for use classification'!$J$9,B2174)),ISNUMBER(SEARCH('[1]Lookup for use classification'!$K$9,B2174))),'[1]Lookup for use classification'!$A$9,IF(OR(ISNUMBER(SEARCH('[1]Lookup for use classification'!$B$10,B2174)),ISNUMBER(SEARCH('[1]Lookup for use classification'!$C$10,B2174)),ISNUMBER(SEARCH('[1]Lookup for use classification'!$D$10,B2174)),ISNUMBER(SEARCH('[1]Lookup for use classification'!$E$10,B2174)),ISNUMBER(SEARCH('[1]Lookup for use classification'!$F$10,B2174)),ISNUMBER(SEARCH('[1]Lookup for use classification'!$G$10,B2174))),'[1]Lookup for use classification'!$A$10,IF(OR(ISNUMBER(SEARCH('[1]Lookup for use classification'!$B$11,B2174)),ISNUMBER(SEARCH('[1]Lookup for use classification'!$C$11,B2174))),'[1]Lookup for use classification'!$A$11,IF(OR(ISNUMBER(SEARCH('[1]Lookup for use classification'!$B$12,B2174)),ISNUMBER(SEARCH('[1]Lookup for use classification'!$C$12,B2174))),'[1]Lookup for use classification'!$A$12,IF(OR(ISNUMBER(SEARCH('[1]Lookup for use classification'!$B$13,B2174)),ISNUMBER(SEARCH('[1]Lookup for use classification'!$C$13,B2174)),ISNUMBER(SEARCH('[1]Lookup for use classification'!$D$13,B2174)),,ISNUMBER(SEARCH('[1]Lookup for use classification'!$C$13,B2174)),ISNUMBER(SEARCH('[1]Lookup for use classification'!$E$13,B2174))),'[1]Lookup for use classification'!$A$13,IF(OR(ISNUMBER(SEARCH('[1]Lookup for use classification'!$B$14,B2174)),ISNUMBER(SEARCH('[1]Lookup for use classification'!$C$14,B2174))),'[1]Lookup for use classification'!$A$14,"Other"))))))))))))</f>
        <v>Public Safety</v>
      </c>
      <c r="D2174" s="18">
        <v>5969.99</v>
      </c>
      <c r="E2174" s="19"/>
      <c r="F2174" s="19"/>
    </row>
    <row r="2175" spans="1:6">
      <c r="A2175" s="16" t="s">
        <v>1754</v>
      </c>
      <c r="B2175" s="17" t="s">
        <v>1743</v>
      </c>
      <c r="C2175" s="133" t="str">
        <f>IF(OR(ISNUMBER(SEARCH('[1]Lookup for use classification'!$B$1,B2175)),ISNUMBER(SEARCH('[1]Lookup for use classification'!$C$1,B2175)),ISNUMBER(SEARCH('[1]Lookup for use classification'!$D$1,B2175)),ISNUMBER(SEARCH('[1]Lookup for use classification'!$E$1,B2175))),'[1]Lookup for use classification'!$A$1,IF(ISNUMBER(SEARCH('[1]Lookup for use classification'!$B$2,B2175)),'[1]Lookup for use classification'!$A$2,IF(ISNUMBER(SEARCH('[1]Lookup for use classification'!$B$3,B2175)),'[1]Lookup for use classification'!$A$3,IF(OR(ISNUMBER(SEARCH('[1]Lookup for use classification'!$B$4,B2175)),ISNUMBER(SEARCH('[1]Lookup for use classification'!$C$4,B2175)),ISNUMBER(SEARCH('[1]Lookup for use classification'!$D$4,B2175)),ISNUMBER(SEARCH('[1]Lookup for use classification'!$E$4,B2175))),'[1]Lookup for use classification'!$A$4,IF(OR(ISNUMBER(SEARCH('[1]Lookup for use classification'!$B$5,B2175)),ISNUMBER(SEARCH('[1]Lookup for use classification'!$C$5,B2175)),ISNUMBER(SEARCH('[1]Lookup for use classification'!$D$5,B2175))),'[1]Lookup for use classification'!$A$5,IF(OR(ISNUMBER(SEARCH('[1]Lookup for use classification'!$B$7,B2175)),ISNUMBER(SEARCH('[1]Lookup for use classification'!$C$7,B2175)),ISNUMBER(SEARCH('[1]Lookup for use classification'!$D$7,B2175))),'[1]Lookup for use classification'!$A$7,IF(OR(ISNUMBER(SEARCH('[1]Lookup for use classification'!$B$9,B2175)),ISNUMBER(SEARCH('[1]Lookup for use classification'!$C$9,B2175)),ISNUMBER(SEARCH('[1]Lookup for use classification'!$D$9,B2175)),ISNUMBER(SEARCH('[1]Lookup for use classification'!$E$9,B2175)),ISNUMBER(SEARCH('[1]Lookup for use classification'!$F$9,B2175)),ISNUMBER(SEARCH('[1]Lookup for use classification'!$G$9,B2175)),ISNUMBER(SEARCH('[1]Lookup for use classification'!$H$9,B2175)),ISNUMBER(SEARCH('[1]Lookup for use classification'!$I$9,B2175)),ISNUMBER(SEARCH('[1]Lookup for use classification'!$J$9,B2175)),ISNUMBER(SEARCH('[1]Lookup for use classification'!$K$9,B2175))),'[1]Lookup for use classification'!$A$9,IF(OR(ISNUMBER(SEARCH('[1]Lookup for use classification'!$B$10,B2175)),ISNUMBER(SEARCH('[1]Lookup for use classification'!$C$10,B2175)),ISNUMBER(SEARCH('[1]Lookup for use classification'!$D$10,B2175)),ISNUMBER(SEARCH('[1]Lookup for use classification'!$E$10,B2175)),ISNUMBER(SEARCH('[1]Lookup for use classification'!$F$10,B2175)),ISNUMBER(SEARCH('[1]Lookup for use classification'!$G$10,B2175))),'[1]Lookup for use classification'!$A$10,IF(OR(ISNUMBER(SEARCH('[1]Lookup for use classification'!$B$11,B2175)),ISNUMBER(SEARCH('[1]Lookup for use classification'!$C$11,B2175))),'[1]Lookup for use classification'!$A$11,IF(OR(ISNUMBER(SEARCH('[1]Lookup for use classification'!$B$12,B2175)),ISNUMBER(SEARCH('[1]Lookup for use classification'!$C$12,B2175))),'[1]Lookup for use classification'!$A$12,IF(OR(ISNUMBER(SEARCH('[1]Lookup for use classification'!$B$13,B2175)),ISNUMBER(SEARCH('[1]Lookup for use classification'!$C$13,B2175)),ISNUMBER(SEARCH('[1]Lookup for use classification'!$D$13,B2175)),,ISNUMBER(SEARCH('[1]Lookup for use classification'!$C$13,B2175)),ISNUMBER(SEARCH('[1]Lookup for use classification'!$E$13,B2175))),'[1]Lookup for use classification'!$A$13,IF(OR(ISNUMBER(SEARCH('[1]Lookup for use classification'!$B$14,B2175)),ISNUMBER(SEARCH('[1]Lookup for use classification'!$C$14,B2175))),'[1]Lookup for use classification'!$A$14,"Other"))))))))))))</f>
        <v>Other</v>
      </c>
      <c r="D2175" s="18">
        <v>4400</v>
      </c>
      <c r="E2175" s="19"/>
      <c r="F2175" s="19"/>
    </row>
    <row r="2176" spans="1:6">
      <c r="A2176" s="16" t="s">
        <v>1754</v>
      </c>
      <c r="B2176" s="17" t="s">
        <v>1744</v>
      </c>
      <c r="C2176" s="133" t="str">
        <f>IF(OR(ISNUMBER(SEARCH('[1]Lookup for use classification'!$B$1,B2176)),ISNUMBER(SEARCH('[1]Lookup for use classification'!$C$1,B2176)),ISNUMBER(SEARCH('[1]Lookup for use classification'!$D$1,B2176)),ISNUMBER(SEARCH('[1]Lookup for use classification'!$E$1,B2176))),'[1]Lookup for use classification'!$A$1,IF(ISNUMBER(SEARCH('[1]Lookup for use classification'!$B$2,B2176)),'[1]Lookup for use classification'!$A$2,IF(ISNUMBER(SEARCH('[1]Lookup for use classification'!$B$3,B2176)),'[1]Lookup for use classification'!$A$3,IF(OR(ISNUMBER(SEARCH('[1]Lookup for use classification'!$B$4,B2176)),ISNUMBER(SEARCH('[1]Lookup for use classification'!$C$4,B2176)),ISNUMBER(SEARCH('[1]Lookup for use classification'!$D$4,B2176)),ISNUMBER(SEARCH('[1]Lookup for use classification'!$E$4,B2176))),'[1]Lookup for use classification'!$A$4,IF(OR(ISNUMBER(SEARCH('[1]Lookup for use classification'!$B$5,B2176)),ISNUMBER(SEARCH('[1]Lookup for use classification'!$C$5,B2176)),ISNUMBER(SEARCH('[1]Lookup for use classification'!$D$5,B2176))),'[1]Lookup for use classification'!$A$5,IF(OR(ISNUMBER(SEARCH('[1]Lookup for use classification'!$B$7,B2176)),ISNUMBER(SEARCH('[1]Lookup for use classification'!$C$7,B2176)),ISNUMBER(SEARCH('[1]Lookup for use classification'!$D$7,B2176))),'[1]Lookup for use classification'!$A$7,IF(OR(ISNUMBER(SEARCH('[1]Lookup for use classification'!$B$9,B2176)),ISNUMBER(SEARCH('[1]Lookup for use classification'!$C$9,B2176)),ISNUMBER(SEARCH('[1]Lookup for use classification'!$D$9,B2176)),ISNUMBER(SEARCH('[1]Lookup for use classification'!$E$9,B2176)),ISNUMBER(SEARCH('[1]Lookup for use classification'!$F$9,B2176)),ISNUMBER(SEARCH('[1]Lookup for use classification'!$G$9,B2176)),ISNUMBER(SEARCH('[1]Lookup for use classification'!$H$9,B2176)),ISNUMBER(SEARCH('[1]Lookup for use classification'!$I$9,B2176)),ISNUMBER(SEARCH('[1]Lookup for use classification'!$J$9,B2176)),ISNUMBER(SEARCH('[1]Lookup for use classification'!$K$9,B2176))),'[1]Lookup for use classification'!$A$9,IF(OR(ISNUMBER(SEARCH('[1]Lookup for use classification'!$B$10,B2176)),ISNUMBER(SEARCH('[1]Lookup for use classification'!$C$10,B2176)),ISNUMBER(SEARCH('[1]Lookup for use classification'!$D$10,B2176)),ISNUMBER(SEARCH('[1]Lookup for use classification'!$E$10,B2176)),ISNUMBER(SEARCH('[1]Lookup for use classification'!$F$10,B2176)),ISNUMBER(SEARCH('[1]Lookup for use classification'!$G$10,B2176))),'[1]Lookup for use classification'!$A$10,IF(OR(ISNUMBER(SEARCH('[1]Lookup for use classification'!$B$11,B2176)),ISNUMBER(SEARCH('[1]Lookup for use classification'!$C$11,B2176))),'[1]Lookup for use classification'!$A$11,IF(OR(ISNUMBER(SEARCH('[1]Lookup for use classification'!$B$12,B2176)),ISNUMBER(SEARCH('[1]Lookup for use classification'!$C$12,B2176))),'[1]Lookup for use classification'!$A$12,IF(OR(ISNUMBER(SEARCH('[1]Lookup for use classification'!$B$13,B2176)),ISNUMBER(SEARCH('[1]Lookup for use classification'!$C$13,B2176)),ISNUMBER(SEARCH('[1]Lookup for use classification'!$D$13,B2176)),,ISNUMBER(SEARCH('[1]Lookup for use classification'!$C$13,B2176)),ISNUMBER(SEARCH('[1]Lookup for use classification'!$E$13,B2176))),'[1]Lookup for use classification'!$A$13,IF(OR(ISNUMBER(SEARCH('[1]Lookup for use classification'!$B$14,B2176)),ISNUMBER(SEARCH('[1]Lookup for use classification'!$C$14,B2176))),'[1]Lookup for use classification'!$A$14,"Other"))))))))))))</f>
        <v>Other</v>
      </c>
      <c r="D2176" s="18">
        <v>21990</v>
      </c>
      <c r="E2176" s="19"/>
      <c r="F2176" s="19"/>
    </row>
    <row r="2177" spans="1:6">
      <c r="A2177" s="16" t="s">
        <v>1754</v>
      </c>
      <c r="B2177" s="17" t="s">
        <v>1745</v>
      </c>
      <c r="C2177" s="133" t="str">
        <f>IF(OR(ISNUMBER(SEARCH('[1]Lookup for use classification'!$B$1,B2177)),ISNUMBER(SEARCH('[1]Lookup for use classification'!$C$1,B2177)),ISNUMBER(SEARCH('[1]Lookup for use classification'!$D$1,B2177)),ISNUMBER(SEARCH('[1]Lookup for use classification'!$E$1,B2177))),'[1]Lookup for use classification'!$A$1,IF(ISNUMBER(SEARCH('[1]Lookup for use classification'!$B$2,B2177)),'[1]Lookup for use classification'!$A$2,IF(ISNUMBER(SEARCH('[1]Lookup for use classification'!$B$3,B2177)),'[1]Lookup for use classification'!$A$3,IF(OR(ISNUMBER(SEARCH('[1]Lookup for use classification'!$B$4,B2177)),ISNUMBER(SEARCH('[1]Lookup for use classification'!$C$4,B2177)),ISNUMBER(SEARCH('[1]Lookup for use classification'!$D$4,B2177)),ISNUMBER(SEARCH('[1]Lookup for use classification'!$E$4,B2177))),'[1]Lookup for use classification'!$A$4,IF(OR(ISNUMBER(SEARCH('[1]Lookup for use classification'!$B$5,B2177)),ISNUMBER(SEARCH('[1]Lookup for use classification'!$C$5,B2177)),ISNUMBER(SEARCH('[1]Lookup for use classification'!$D$5,B2177))),'[1]Lookup for use classification'!$A$5,IF(OR(ISNUMBER(SEARCH('[1]Lookup for use classification'!$B$7,B2177)),ISNUMBER(SEARCH('[1]Lookup for use classification'!$C$7,B2177)),ISNUMBER(SEARCH('[1]Lookup for use classification'!$D$7,B2177))),'[1]Lookup for use classification'!$A$7,IF(OR(ISNUMBER(SEARCH('[1]Lookup for use classification'!$B$9,B2177)),ISNUMBER(SEARCH('[1]Lookup for use classification'!$C$9,B2177)),ISNUMBER(SEARCH('[1]Lookup for use classification'!$D$9,B2177)),ISNUMBER(SEARCH('[1]Lookup for use classification'!$E$9,B2177)),ISNUMBER(SEARCH('[1]Lookup for use classification'!$F$9,B2177)),ISNUMBER(SEARCH('[1]Lookup for use classification'!$G$9,B2177)),ISNUMBER(SEARCH('[1]Lookup for use classification'!$H$9,B2177)),ISNUMBER(SEARCH('[1]Lookup for use classification'!$I$9,B2177)),ISNUMBER(SEARCH('[1]Lookup for use classification'!$J$9,B2177)),ISNUMBER(SEARCH('[1]Lookup for use classification'!$K$9,B2177))),'[1]Lookup for use classification'!$A$9,IF(OR(ISNUMBER(SEARCH('[1]Lookup for use classification'!$B$10,B2177)),ISNUMBER(SEARCH('[1]Lookup for use classification'!$C$10,B2177)),ISNUMBER(SEARCH('[1]Lookup for use classification'!$D$10,B2177)),ISNUMBER(SEARCH('[1]Lookup for use classification'!$E$10,B2177)),ISNUMBER(SEARCH('[1]Lookup for use classification'!$F$10,B2177)),ISNUMBER(SEARCH('[1]Lookup for use classification'!$G$10,B2177))),'[1]Lookup for use classification'!$A$10,IF(OR(ISNUMBER(SEARCH('[1]Lookup for use classification'!$B$11,B2177)),ISNUMBER(SEARCH('[1]Lookup for use classification'!$C$11,B2177))),'[1]Lookup for use classification'!$A$11,IF(OR(ISNUMBER(SEARCH('[1]Lookup for use classification'!$B$12,B2177)),ISNUMBER(SEARCH('[1]Lookup for use classification'!$C$12,B2177))),'[1]Lookup for use classification'!$A$12,IF(OR(ISNUMBER(SEARCH('[1]Lookup for use classification'!$B$13,B2177)),ISNUMBER(SEARCH('[1]Lookup for use classification'!$C$13,B2177)),ISNUMBER(SEARCH('[1]Lookup for use classification'!$D$13,B2177)),,ISNUMBER(SEARCH('[1]Lookup for use classification'!$C$13,B2177)),ISNUMBER(SEARCH('[1]Lookup for use classification'!$E$13,B2177))),'[1]Lookup for use classification'!$A$13,IF(OR(ISNUMBER(SEARCH('[1]Lookup for use classification'!$B$14,B2177)),ISNUMBER(SEARCH('[1]Lookup for use classification'!$C$14,B2177))),'[1]Lookup for use classification'!$A$14,"Other"))))))))))))</f>
        <v>Other</v>
      </c>
      <c r="D2177" s="18">
        <v>21800</v>
      </c>
      <c r="E2177" s="19"/>
      <c r="F2177" s="19"/>
    </row>
    <row r="2178" spans="1:6">
      <c r="A2178" s="16" t="s">
        <v>1754</v>
      </c>
      <c r="B2178" s="17" t="s">
        <v>1746</v>
      </c>
      <c r="C2178" s="133" t="str">
        <f>IF(OR(ISNUMBER(SEARCH('[1]Lookup for use classification'!$B$1,B2178)),ISNUMBER(SEARCH('[1]Lookup for use classification'!$C$1,B2178)),ISNUMBER(SEARCH('[1]Lookup for use classification'!$D$1,B2178)),ISNUMBER(SEARCH('[1]Lookup for use classification'!$E$1,B2178))),'[1]Lookup for use classification'!$A$1,IF(ISNUMBER(SEARCH('[1]Lookup for use classification'!$B$2,B2178)),'[1]Lookup for use classification'!$A$2,IF(ISNUMBER(SEARCH('[1]Lookup for use classification'!$B$3,B2178)),'[1]Lookup for use classification'!$A$3,IF(OR(ISNUMBER(SEARCH('[1]Lookup for use classification'!$B$4,B2178)),ISNUMBER(SEARCH('[1]Lookup for use classification'!$C$4,B2178)),ISNUMBER(SEARCH('[1]Lookup for use classification'!$D$4,B2178)),ISNUMBER(SEARCH('[1]Lookup for use classification'!$E$4,B2178))),'[1]Lookup for use classification'!$A$4,IF(OR(ISNUMBER(SEARCH('[1]Lookup for use classification'!$B$5,B2178)),ISNUMBER(SEARCH('[1]Lookup for use classification'!$C$5,B2178)),ISNUMBER(SEARCH('[1]Lookup for use classification'!$D$5,B2178))),'[1]Lookup for use classification'!$A$5,IF(OR(ISNUMBER(SEARCH('[1]Lookup for use classification'!$B$7,B2178)),ISNUMBER(SEARCH('[1]Lookup for use classification'!$C$7,B2178)),ISNUMBER(SEARCH('[1]Lookup for use classification'!$D$7,B2178))),'[1]Lookup for use classification'!$A$7,IF(OR(ISNUMBER(SEARCH('[1]Lookup for use classification'!$B$9,B2178)),ISNUMBER(SEARCH('[1]Lookup for use classification'!$C$9,B2178)),ISNUMBER(SEARCH('[1]Lookup for use classification'!$D$9,B2178)),ISNUMBER(SEARCH('[1]Lookup for use classification'!$E$9,B2178)),ISNUMBER(SEARCH('[1]Lookup for use classification'!$F$9,B2178)),ISNUMBER(SEARCH('[1]Lookup for use classification'!$G$9,B2178)),ISNUMBER(SEARCH('[1]Lookup for use classification'!$H$9,B2178)),ISNUMBER(SEARCH('[1]Lookup for use classification'!$I$9,B2178)),ISNUMBER(SEARCH('[1]Lookup for use classification'!$J$9,B2178)),ISNUMBER(SEARCH('[1]Lookup for use classification'!$K$9,B2178))),'[1]Lookup for use classification'!$A$9,IF(OR(ISNUMBER(SEARCH('[1]Lookup for use classification'!$B$10,B2178)),ISNUMBER(SEARCH('[1]Lookup for use classification'!$C$10,B2178)),ISNUMBER(SEARCH('[1]Lookup for use classification'!$D$10,B2178)),ISNUMBER(SEARCH('[1]Lookup for use classification'!$E$10,B2178)),ISNUMBER(SEARCH('[1]Lookup for use classification'!$F$10,B2178)),ISNUMBER(SEARCH('[1]Lookup for use classification'!$G$10,B2178))),'[1]Lookup for use classification'!$A$10,IF(OR(ISNUMBER(SEARCH('[1]Lookup for use classification'!$B$11,B2178)),ISNUMBER(SEARCH('[1]Lookup for use classification'!$C$11,B2178))),'[1]Lookup for use classification'!$A$11,IF(OR(ISNUMBER(SEARCH('[1]Lookup for use classification'!$B$12,B2178)),ISNUMBER(SEARCH('[1]Lookup for use classification'!$C$12,B2178))),'[1]Lookup for use classification'!$A$12,IF(OR(ISNUMBER(SEARCH('[1]Lookup for use classification'!$B$13,B2178)),ISNUMBER(SEARCH('[1]Lookup for use classification'!$C$13,B2178)),ISNUMBER(SEARCH('[1]Lookup for use classification'!$D$13,B2178)),,ISNUMBER(SEARCH('[1]Lookup for use classification'!$C$13,B2178)),ISNUMBER(SEARCH('[1]Lookup for use classification'!$E$13,B2178))),'[1]Lookup for use classification'!$A$13,IF(OR(ISNUMBER(SEARCH('[1]Lookup for use classification'!$B$14,B2178)),ISNUMBER(SEARCH('[1]Lookup for use classification'!$C$14,B2178))),'[1]Lookup for use classification'!$A$14,"Other"))))))))))))</f>
        <v>Other</v>
      </c>
      <c r="D2178" s="18">
        <v>21990</v>
      </c>
      <c r="E2178" s="19"/>
      <c r="F2178" s="19"/>
    </row>
    <row r="2179" spans="1:6">
      <c r="A2179" s="16" t="s">
        <v>1754</v>
      </c>
      <c r="B2179" s="17" t="s">
        <v>1747</v>
      </c>
      <c r="C2179" s="133" t="str">
        <f>IF(OR(ISNUMBER(SEARCH('[1]Lookup for use classification'!$B$1,B2179)),ISNUMBER(SEARCH('[1]Lookup for use classification'!$C$1,B2179)),ISNUMBER(SEARCH('[1]Lookup for use classification'!$D$1,B2179)),ISNUMBER(SEARCH('[1]Lookup for use classification'!$E$1,B2179))),'[1]Lookup for use classification'!$A$1,IF(ISNUMBER(SEARCH('[1]Lookup for use classification'!$B$2,B2179)),'[1]Lookup for use classification'!$A$2,IF(ISNUMBER(SEARCH('[1]Lookup for use classification'!$B$3,B2179)),'[1]Lookup for use classification'!$A$3,IF(OR(ISNUMBER(SEARCH('[1]Lookup for use classification'!$B$4,B2179)),ISNUMBER(SEARCH('[1]Lookup for use classification'!$C$4,B2179)),ISNUMBER(SEARCH('[1]Lookup for use classification'!$D$4,B2179)),ISNUMBER(SEARCH('[1]Lookup for use classification'!$E$4,B2179))),'[1]Lookup for use classification'!$A$4,IF(OR(ISNUMBER(SEARCH('[1]Lookup for use classification'!$B$5,B2179)),ISNUMBER(SEARCH('[1]Lookup for use classification'!$C$5,B2179)),ISNUMBER(SEARCH('[1]Lookup for use classification'!$D$5,B2179))),'[1]Lookup for use classification'!$A$5,IF(OR(ISNUMBER(SEARCH('[1]Lookup for use classification'!$B$7,B2179)),ISNUMBER(SEARCH('[1]Lookup for use classification'!$C$7,B2179)),ISNUMBER(SEARCH('[1]Lookup for use classification'!$D$7,B2179))),'[1]Lookup for use classification'!$A$7,IF(OR(ISNUMBER(SEARCH('[1]Lookup for use classification'!$B$9,B2179)),ISNUMBER(SEARCH('[1]Lookup for use classification'!$C$9,B2179)),ISNUMBER(SEARCH('[1]Lookup for use classification'!$D$9,B2179)),ISNUMBER(SEARCH('[1]Lookup for use classification'!$E$9,B2179)),ISNUMBER(SEARCH('[1]Lookup for use classification'!$F$9,B2179)),ISNUMBER(SEARCH('[1]Lookup for use classification'!$G$9,B2179)),ISNUMBER(SEARCH('[1]Lookup for use classification'!$H$9,B2179)),ISNUMBER(SEARCH('[1]Lookup for use classification'!$I$9,B2179)),ISNUMBER(SEARCH('[1]Lookup for use classification'!$J$9,B2179)),ISNUMBER(SEARCH('[1]Lookup for use classification'!$K$9,B2179))),'[1]Lookup for use classification'!$A$9,IF(OR(ISNUMBER(SEARCH('[1]Lookup for use classification'!$B$10,B2179)),ISNUMBER(SEARCH('[1]Lookup for use classification'!$C$10,B2179)),ISNUMBER(SEARCH('[1]Lookup for use classification'!$D$10,B2179)),ISNUMBER(SEARCH('[1]Lookup for use classification'!$E$10,B2179)),ISNUMBER(SEARCH('[1]Lookup for use classification'!$F$10,B2179)),ISNUMBER(SEARCH('[1]Lookup for use classification'!$G$10,B2179))),'[1]Lookup for use classification'!$A$10,IF(OR(ISNUMBER(SEARCH('[1]Lookup for use classification'!$B$11,B2179)),ISNUMBER(SEARCH('[1]Lookup for use classification'!$C$11,B2179))),'[1]Lookup for use classification'!$A$11,IF(OR(ISNUMBER(SEARCH('[1]Lookup for use classification'!$B$12,B2179)),ISNUMBER(SEARCH('[1]Lookup for use classification'!$C$12,B2179))),'[1]Lookup for use classification'!$A$12,IF(OR(ISNUMBER(SEARCH('[1]Lookup for use classification'!$B$13,B2179)),ISNUMBER(SEARCH('[1]Lookup for use classification'!$C$13,B2179)),ISNUMBER(SEARCH('[1]Lookup for use classification'!$D$13,B2179)),,ISNUMBER(SEARCH('[1]Lookup for use classification'!$C$13,B2179)),ISNUMBER(SEARCH('[1]Lookup for use classification'!$E$13,B2179))),'[1]Lookup for use classification'!$A$13,IF(OR(ISNUMBER(SEARCH('[1]Lookup for use classification'!$B$14,B2179)),ISNUMBER(SEARCH('[1]Lookup for use classification'!$C$14,B2179))),'[1]Lookup for use classification'!$A$14,"Other"))))))))))))</f>
        <v>Other</v>
      </c>
      <c r="D2179" s="18">
        <v>12000</v>
      </c>
      <c r="E2179" s="19"/>
      <c r="F2179" s="19"/>
    </row>
    <row r="2180" spans="1:6">
      <c r="A2180" s="16" t="s">
        <v>1754</v>
      </c>
      <c r="B2180" s="17" t="s">
        <v>1748</v>
      </c>
      <c r="C2180" s="133" t="str">
        <f>IF(OR(ISNUMBER(SEARCH('[1]Lookup for use classification'!$B$1,B2180)),ISNUMBER(SEARCH('[1]Lookup for use classification'!$C$1,B2180)),ISNUMBER(SEARCH('[1]Lookup for use classification'!$D$1,B2180)),ISNUMBER(SEARCH('[1]Lookup for use classification'!$E$1,B2180))),'[1]Lookup for use classification'!$A$1,IF(ISNUMBER(SEARCH('[1]Lookup for use classification'!$B$2,B2180)),'[1]Lookup for use classification'!$A$2,IF(ISNUMBER(SEARCH('[1]Lookup for use classification'!$B$3,B2180)),'[1]Lookup for use classification'!$A$3,IF(OR(ISNUMBER(SEARCH('[1]Lookup for use classification'!$B$4,B2180)),ISNUMBER(SEARCH('[1]Lookup for use classification'!$C$4,B2180)),ISNUMBER(SEARCH('[1]Lookup for use classification'!$D$4,B2180)),ISNUMBER(SEARCH('[1]Lookup for use classification'!$E$4,B2180))),'[1]Lookup for use classification'!$A$4,IF(OR(ISNUMBER(SEARCH('[1]Lookup for use classification'!$B$5,B2180)),ISNUMBER(SEARCH('[1]Lookup for use classification'!$C$5,B2180)),ISNUMBER(SEARCH('[1]Lookup for use classification'!$D$5,B2180))),'[1]Lookup for use classification'!$A$5,IF(OR(ISNUMBER(SEARCH('[1]Lookup for use classification'!$B$7,B2180)),ISNUMBER(SEARCH('[1]Lookup for use classification'!$C$7,B2180)),ISNUMBER(SEARCH('[1]Lookup for use classification'!$D$7,B2180))),'[1]Lookup for use classification'!$A$7,IF(OR(ISNUMBER(SEARCH('[1]Lookup for use classification'!$B$9,B2180)),ISNUMBER(SEARCH('[1]Lookup for use classification'!$C$9,B2180)),ISNUMBER(SEARCH('[1]Lookup for use classification'!$D$9,B2180)),ISNUMBER(SEARCH('[1]Lookup for use classification'!$E$9,B2180)),ISNUMBER(SEARCH('[1]Lookup for use classification'!$F$9,B2180)),ISNUMBER(SEARCH('[1]Lookup for use classification'!$G$9,B2180)),ISNUMBER(SEARCH('[1]Lookup for use classification'!$H$9,B2180)),ISNUMBER(SEARCH('[1]Lookup for use classification'!$I$9,B2180)),ISNUMBER(SEARCH('[1]Lookup for use classification'!$J$9,B2180)),ISNUMBER(SEARCH('[1]Lookup for use classification'!$K$9,B2180))),'[1]Lookup for use classification'!$A$9,IF(OR(ISNUMBER(SEARCH('[1]Lookup for use classification'!$B$10,B2180)),ISNUMBER(SEARCH('[1]Lookup for use classification'!$C$10,B2180)),ISNUMBER(SEARCH('[1]Lookup for use classification'!$D$10,B2180)),ISNUMBER(SEARCH('[1]Lookup for use classification'!$E$10,B2180)),ISNUMBER(SEARCH('[1]Lookup for use classification'!$F$10,B2180)),ISNUMBER(SEARCH('[1]Lookup for use classification'!$G$10,B2180))),'[1]Lookup for use classification'!$A$10,IF(OR(ISNUMBER(SEARCH('[1]Lookup for use classification'!$B$11,B2180)),ISNUMBER(SEARCH('[1]Lookup for use classification'!$C$11,B2180))),'[1]Lookup for use classification'!$A$11,IF(OR(ISNUMBER(SEARCH('[1]Lookup for use classification'!$B$12,B2180)),ISNUMBER(SEARCH('[1]Lookup for use classification'!$C$12,B2180))),'[1]Lookup for use classification'!$A$12,IF(OR(ISNUMBER(SEARCH('[1]Lookup for use classification'!$B$13,B2180)),ISNUMBER(SEARCH('[1]Lookup for use classification'!$C$13,B2180)),ISNUMBER(SEARCH('[1]Lookup for use classification'!$D$13,B2180)),,ISNUMBER(SEARCH('[1]Lookup for use classification'!$C$13,B2180)),ISNUMBER(SEARCH('[1]Lookup for use classification'!$E$13,B2180))),'[1]Lookup for use classification'!$A$13,IF(OR(ISNUMBER(SEARCH('[1]Lookup for use classification'!$B$14,B2180)),ISNUMBER(SEARCH('[1]Lookup for use classification'!$C$14,B2180))),'[1]Lookup for use classification'!$A$14,"Other"))))))))))))</f>
        <v>Education - K - 12</v>
      </c>
      <c r="D2180" s="18">
        <v>3566</v>
      </c>
      <c r="E2180" s="19"/>
      <c r="F2180" s="19"/>
    </row>
    <row r="2181" spans="1:6">
      <c r="A2181" s="16" t="s">
        <v>1754</v>
      </c>
      <c r="B2181" s="17" t="s">
        <v>1749</v>
      </c>
      <c r="C2181" s="133" t="str">
        <f>IF(OR(ISNUMBER(SEARCH('[1]Lookup for use classification'!$B$1,B2181)),ISNUMBER(SEARCH('[1]Lookup for use classification'!$C$1,B2181)),ISNUMBER(SEARCH('[1]Lookup for use classification'!$D$1,B2181)),ISNUMBER(SEARCH('[1]Lookup for use classification'!$E$1,B2181))),'[1]Lookup for use classification'!$A$1,IF(ISNUMBER(SEARCH('[1]Lookup for use classification'!$B$2,B2181)),'[1]Lookup for use classification'!$A$2,IF(ISNUMBER(SEARCH('[1]Lookup for use classification'!$B$3,B2181)),'[1]Lookup for use classification'!$A$3,IF(OR(ISNUMBER(SEARCH('[1]Lookup for use classification'!$B$4,B2181)),ISNUMBER(SEARCH('[1]Lookup for use classification'!$C$4,B2181)),ISNUMBER(SEARCH('[1]Lookup for use classification'!$D$4,B2181)),ISNUMBER(SEARCH('[1]Lookup for use classification'!$E$4,B2181))),'[1]Lookup for use classification'!$A$4,IF(OR(ISNUMBER(SEARCH('[1]Lookup for use classification'!$B$5,B2181)),ISNUMBER(SEARCH('[1]Lookup for use classification'!$C$5,B2181)),ISNUMBER(SEARCH('[1]Lookup for use classification'!$D$5,B2181))),'[1]Lookup for use classification'!$A$5,IF(OR(ISNUMBER(SEARCH('[1]Lookup for use classification'!$B$7,B2181)),ISNUMBER(SEARCH('[1]Lookup for use classification'!$C$7,B2181)),ISNUMBER(SEARCH('[1]Lookup for use classification'!$D$7,B2181))),'[1]Lookup for use classification'!$A$7,IF(OR(ISNUMBER(SEARCH('[1]Lookup for use classification'!$B$9,B2181)),ISNUMBER(SEARCH('[1]Lookup for use classification'!$C$9,B2181)),ISNUMBER(SEARCH('[1]Lookup for use classification'!$D$9,B2181)),ISNUMBER(SEARCH('[1]Lookup for use classification'!$E$9,B2181)),ISNUMBER(SEARCH('[1]Lookup for use classification'!$F$9,B2181)),ISNUMBER(SEARCH('[1]Lookup for use classification'!$G$9,B2181)),ISNUMBER(SEARCH('[1]Lookup for use classification'!$H$9,B2181)),ISNUMBER(SEARCH('[1]Lookup for use classification'!$I$9,B2181)),ISNUMBER(SEARCH('[1]Lookup for use classification'!$J$9,B2181)),ISNUMBER(SEARCH('[1]Lookup for use classification'!$K$9,B2181))),'[1]Lookup for use classification'!$A$9,IF(OR(ISNUMBER(SEARCH('[1]Lookup for use classification'!$B$10,B2181)),ISNUMBER(SEARCH('[1]Lookup for use classification'!$C$10,B2181)),ISNUMBER(SEARCH('[1]Lookup for use classification'!$D$10,B2181)),ISNUMBER(SEARCH('[1]Lookup for use classification'!$E$10,B2181)),ISNUMBER(SEARCH('[1]Lookup for use classification'!$F$10,B2181)),ISNUMBER(SEARCH('[1]Lookup for use classification'!$G$10,B2181))),'[1]Lookup for use classification'!$A$10,IF(OR(ISNUMBER(SEARCH('[1]Lookup for use classification'!$B$11,B2181)),ISNUMBER(SEARCH('[1]Lookup for use classification'!$C$11,B2181))),'[1]Lookup for use classification'!$A$11,IF(OR(ISNUMBER(SEARCH('[1]Lookup for use classification'!$B$12,B2181)),ISNUMBER(SEARCH('[1]Lookup for use classification'!$C$12,B2181))),'[1]Lookup for use classification'!$A$12,IF(OR(ISNUMBER(SEARCH('[1]Lookup for use classification'!$B$13,B2181)),ISNUMBER(SEARCH('[1]Lookup for use classification'!$C$13,B2181)),ISNUMBER(SEARCH('[1]Lookup for use classification'!$D$13,B2181)),,ISNUMBER(SEARCH('[1]Lookup for use classification'!$C$13,B2181)),ISNUMBER(SEARCH('[1]Lookup for use classification'!$E$13,B2181))),'[1]Lookup for use classification'!$A$13,IF(OR(ISNUMBER(SEARCH('[1]Lookup for use classification'!$B$14,B2181)),ISNUMBER(SEARCH('[1]Lookup for use classification'!$C$14,B2181))),'[1]Lookup for use classification'!$A$14,"Other"))))))))))))</f>
        <v>Other</v>
      </c>
      <c r="D2181" s="18">
        <v>9600</v>
      </c>
      <c r="E2181" s="19"/>
      <c r="F2181" s="19"/>
    </row>
    <row r="2182" spans="1:6">
      <c r="A2182" s="16" t="s">
        <v>1754</v>
      </c>
      <c r="B2182" s="17" t="s">
        <v>1750</v>
      </c>
      <c r="C2182" s="133" t="str">
        <f>IF(OR(ISNUMBER(SEARCH('[1]Lookup for use classification'!$B$1,B2182)),ISNUMBER(SEARCH('[1]Lookup for use classification'!$C$1,B2182)),ISNUMBER(SEARCH('[1]Lookup for use classification'!$D$1,B2182)),ISNUMBER(SEARCH('[1]Lookup for use classification'!$E$1,B2182))),'[1]Lookup for use classification'!$A$1,IF(ISNUMBER(SEARCH('[1]Lookup for use classification'!$B$2,B2182)),'[1]Lookup for use classification'!$A$2,IF(ISNUMBER(SEARCH('[1]Lookup for use classification'!$B$3,B2182)),'[1]Lookup for use classification'!$A$3,IF(OR(ISNUMBER(SEARCH('[1]Lookup for use classification'!$B$4,B2182)),ISNUMBER(SEARCH('[1]Lookup for use classification'!$C$4,B2182)),ISNUMBER(SEARCH('[1]Lookup for use classification'!$D$4,B2182)),ISNUMBER(SEARCH('[1]Lookup for use classification'!$E$4,B2182))),'[1]Lookup for use classification'!$A$4,IF(OR(ISNUMBER(SEARCH('[1]Lookup for use classification'!$B$5,B2182)),ISNUMBER(SEARCH('[1]Lookup for use classification'!$C$5,B2182)),ISNUMBER(SEARCH('[1]Lookup for use classification'!$D$5,B2182))),'[1]Lookup for use classification'!$A$5,IF(OR(ISNUMBER(SEARCH('[1]Lookup for use classification'!$B$7,B2182)),ISNUMBER(SEARCH('[1]Lookup for use classification'!$C$7,B2182)),ISNUMBER(SEARCH('[1]Lookup for use classification'!$D$7,B2182))),'[1]Lookup for use classification'!$A$7,IF(OR(ISNUMBER(SEARCH('[1]Lookup for use classification'!$B$9,B2182)),ISNUMBER(SEARCH('[1]Lookup for use classification'!$C$9,B2182)),ISNUMBER(SEARCH('[1]Lookup for use classification'!$D$9,B2182)),ISNUMBER(SEARCH('[1]Lookup for use classification'!$E$9,B2182)),ISNUMBER(SEARCH('[1]Lookup for use classification'!$F$9,B2182)),ISNUMBER(SEARCH('[1]Lookup for use classification'!$G$9,B2182)),ISNUMBER(SEARCH('[1]Lookup for use classification'!$H$9,B2182)),ISNUMBER(SEARCH('[1]Lookup for use classification'!$I$9,B2182)),ISNUMBER(SEARCH('[1]Lookup for use classification'!$J$9,B2182)),ISNUMBER(SEARCH('[1]Lookup for use classification'!$K$9,B2182))),'[1]Lookup for use classification'!$A$9,IF(OR(ISNUMBER(SEARCH('[1]Lookup for use classification'!$B$10,B2182)),ISNUMBER(SEARCH('[1]Lookup for use classification'!$C$10,B2182)),ISNUMBER(SEARCH('[1]Lookup for use classification'!$D$10,B2182)),ISNUMBER(SEARCH('[1]Lookup for use classification'!$E$10,B2182)),ISNUMBER(SEARCH('[1]Lookup for use classification'!$F$10,B2182)),ISNUMBER(SEARCH('[1]Lookup for use classification'!$G$10,B2182))),'[1]Lookup for use classification'!$A$10,IF(OR(ISNUMBER(SEARCH('[1]Lookup for use classification'!$B$11,B2182)),ISNUMBER(SEARCH('[1]Lookup for use classification'!$C$11,B2182))),'[1]Lookup for use classification'!$A$11,IF(OR(ISNUMBER(SEARCH('[1]Lookup for use classification'!$B$12,B2182)),ISNUMBER(SEARCH('[1]Lookup for use classification'!$C$12,B2182))),'[1]Lookup for use classification'!$A$12,IF(OR(ISNUMBER(SEARCH('[1]Lookup for use classification'!$B$13,B2182)),ISNUMBER(SEARCH('[1]Lookup for use classification'!$C$13,B2182)),ISNUMBER(SEARCH('[1]Lookup for use classification'!$D$13,B2182)),,ISNUMBER(SEARCH('[1]Lookup for use classification'!$C$13,B2182)),ISNUMBER(SEARCH('[1]Lookup for use classification'!$E$13,B2182))),'[1]Lookup for use classification'!$A$13,IF(OR(ISNUMBER(SEARCH('[1]Lookup for use classification'!$B$14,B2182)),ISNUMBER(SEARCH('[1]Lookup for use classification'!$C$14,B2182))),'[1]Lookup for use classification'!$A$14,"Other"))))))))))))</f>
        <v>Other</v>
      </c>
      <c r="D2182" s="18">
        <v>9725</v>
      </c>
      <c r="E2182" s="19"/>
      <c r="F2182" s="19"/>
    </row>
    <row r="2183" spans="1:6">
      <c r="A2183" s="16" t="s">
        <v>1754</v>
      </c>
      <c r="B2183" s="17" t="s">
        <v>398</v>
      </c>
      <c r="C2183" s="133" t="str">
        <f>IF(OR(ISNUMBER(SEARCH('[1]Lookup for use classification'!$B$1,B2183)),ISNUMBER(SEARCH('[1]Lookup for use classification'!$C$1,B2183)),ISNUMBER(SEARCH('[1]Lookup for use classification'!$D$1,B2183)),ISNUMBER(SEARCH('[1]Lookup for use classification'!$E$1,B2183))),'[1]Lookup for use classification'!$A$1,IF(ISNUMBER(SEARCH('[1]Lookup for use classification'!$B$2,B2183)),'[1]Lookup for use classification'!$A$2,IF(ISNUMBER(SEARCH('[1]Lookup for use classification'!$B$3,B2183)),'[1]Lookup for use classification'!$A$3,IF(OR(ISNUMBER(SEARCH('[1]Lookup for use classification'!$B$4,B2183)),ISNUMBER(SEARCH('[1]Lookup for use classification'!$C$4,B2183)),ISNUMBER(SEARCH('[1]Lookup for use classification'!$D$4,B2183)),ISNUMBER(SEARCH('[1]Lookup for use classification'!$E$4,B2183))),'[1]Lookup for use classification'!$A$4,IF(OR(ISNUMBER(SEARCH('[1]Lookup for use classification'!$B$5,B2183)),ISNUMBER(SEARCH('[1]Lookup for use classification'!$C$5,B2183)),ISNUMBER(SEARCH('[1]Lookup for use classification'!$D$5,B2183))),'[1]Lookup for use classification'!$A$5,IF(OR(ISNUMBER(SEARCH('[1]Lookup for use classification'!$B$7,B2183)),ISNUMBER(SEARCH('[1]Lookup for use classification'!$C$7,B2183)),ISNUMBER(SEARCH('[1]Lookup for use classification'!$D$7,B2183))),'[1]Lookup for use classification'!$A$7,IF(OR(ISNUMBER(SEARCH('[1]Lookup for use classification'!$B$9,B2183)),ISNUMBER(SEARCH('[1]Lookup for use classification'!$C$9,B2183)),ISNUMBER(SEARCH('[1]Lookup for use classification'!$D$9,B2183)),ISNUMBER(SEARCH('[1]Lookup for use classification'!$E$9,B2183)),ISNUMBER(SEARCH('[1]Lookup for use classification'!$F$9,B2183)),ISNUMBER(SEARCH('[1]Lookup for use classification'!$G$9,B2183)),ISNUMBER(SEARCH('[1]Lookup for use classification'!$H$9,B2183)),ISNUMBER(SEARCH('[1]Lookup for use classification'!$I$9,B2183)),ISNUMBER(SEARCH('[1]Lookup for use classification'!$J$9,B2183)),ISNUMBER(SEARCH('[1]Lookup for use classification'!$K$9,B2183))),'[1]Lookup for use classification'!$A$9,IF(OR(ISNUMBER(SEARCH('[1]Lookup for use classification'!$B$10,B2183)),ISNUMBER(SEARCH('[1]Lookup for use classification'!$C$10,B2183)),ISNUMBER(SEARCH('[1]Lookup for use classification'!$D$10,B2183)),ISNUMBER(SEARCH('[1]Lookup for use classification'!$E$10,B2183)),ISNUMBER(SEARCH('[1]Lookup for use classification'!$F$10,B2183)),ISNUMBER(SEARCH('[1]Lookup for use classification'!$G$10,B2183))),'[1]Lookup for use classification'!$A$10,IF(OR(ISNUMBER(SEARCH('[1]Lookup for use classification'!$B$11,B2183)),ISNUMBER(SEARCH('[1]Lookup for use classification'!$C$11,B2183))),'[1]Lookup for use classification'!$A$11,IF(OR(ISNUMBER(SEARCH('[1]Lookup for use classification'!$B$12,B2183)),ISNUMBER(SEARCH('[1]Lookup for use classification'!$C$12,B2183))),'[1]Lookup for use classification'!$A$12,IF(OR(ISNUMBER(SEARCH('[1]Lookup for use classification'!$B$13,B2183)),ISNUMBER(SEARCH('[1]Lookup for use classification'!$C$13,B2183)),ISNUMBER(SEARCH('[1]Lookup for use classification'!$D$13,B2183)),,ISNUMBER(SEARCH('[1]Lookup for use classification'!$C$13,B2183)),ISNUMBER(SEARCH('[1]Lookup for use classification'!$E$13,B2183))),'[1]Lookup for use classification'!$A$13,IF(OR(ISNUMBER(SEARCH('[1]Lookup for use classification'!$B$14,B2183)),ISNUMBER(SEARCH('[1]Lookup for use classification'!$C$14,B2183))),'[1]Lookup for use classification'!$A$14,"Other"))))))))))))</f>
        <v>Public Assembly</v>
      </c>
      <c r="D2183" s="18"/>
      <c r="E2183" s="19"/>
      <c r="F2183" s="19"/>
    </row>
    <row r="2184" spans="1:6">
      <c r="A2184" s="16" t="s">
        <v>1754</v>
      </c>
      <c r="B2184" s="17" t="s">
        <v>1751</v>
      </c>
      <c r="C2184" s="133" t="str">
        <f>IF(OR(ISNUMBER(SEARCH('[1]Lookup for use classification'!$B$1,B2184)),ISNUMBER(SEARCH('[1]Lookup for use classification'!$C$1,B2184)),ISNUMBER(SEARCH('[1]Lookup for use classification'!$D$1,B2184)),ISNUMBER(SEARCH('[1]Lookup for use classification'!$E$1,B2184))),'[1]Lookup for use classification'!$A$1,IF(ISNUMBER(SEARCH('[1]Lookup for use classification'!$B$2,B2184)),'[1]Lookup for use classification'!$A$2,IF(ISNUMBER(SEARCH('[1]Lookup for use classification'!$B$3,B2184)),'[1]Lookup for use classification'!$A$3,IF(OR(ISNUMBER(SEARCH('[1]Lookup for use classification'!$B$4,B2184)),ISNUMBER(SEARCH('[1]Lookup for use classification'!$C$4,B2184)),ISNUMBER(SEARCH('[1]Lookup for use classification'!$D$4,B2184)),ISNUMBER(SEARCH('[1]Lookup for use classification'!$E$4,B2184))),'[1]Lookup for use classification'!$A$4,IF(OR(ISNUMBER(SEARCH('[1]Lookup for use classification'!$B$5,B2184)),ISNUMBER(SEARCH('[1]Lookup for use classification'!$C$5,B2184)),ISNUMBER(SEARCH('[1]Lookup for use classification'!$D$5,B2184))),'[1]Lookup for use classification'!$A$5,IF(OR(ISNUMBER(SEARCH('[1]Lookup for use classification'!$B$7,B2184)),ISNUMBER(SEARCH('[1]Lookup for use classification'!$C$7,B2184)),ISNUMBER(SEARCH('[1]Lookup for use classification'!$D$7,B2184))),'[1]Lookup for use classification'!$A$7,IF(OR(ISNUMBER(SEARCH('[1]Lookup for use classification'!$B$9,B2184)),ISNUMBER(SEARCH('[1]Lookup for use classification'!$C$9,B2184)),ISNUMBER(SEARCH('[1]Lookup for use classification'!$D$9,B2184)),ISNUMBER(SEARCH('[1]Lookup for use classification'!$E$9,B2184)),ISNUMBER(SEARCH('[1]Lookup for use classification'!$F$9,B2184)),ISNUMBER(SEARCH('[1]Lookup for use classification'!$G$9,B2184)),ISNUMBER(SEARCH('[1]Lookup for use classification'!$H$9,B2184)),ISNUMBER(SEARCH('[1]Lookup for use classification'!$I$9,B2184)),ISNUMBER(SEARCH('[1]Lookup for use classification'!$J$9,B2184)),ISNUMBER(SEARCH('[1]Lookup for use classification'!$K$9,B2184))),'[1]Lookup for use classification'!$A$9,IF(OR(ISNUMBER(SEARCH('[1]Lookup for use classification'!$B$10,B2184)),ISNUMBER(SEARCH('[1]Lookup for use classification'!$C$10,B2184)),ISNUMBER(SEARCH('[1]Lookup for use classification'!$D$10,B2184)),ISNUMBER(SEARCH('[1]Lookup for use classification'!$E$10,B2184)),ISNUMBER(SEARCH('[1]Lookup for use classification'!$F$10,B2184)),ISNUMBER(SEARCH('[1]Lookup for use classification'!$G$10,B2184))),'[1]Lookup for use classification'!$A$10,IF(OR(ISNUMBER(SEARCH('[1]Lookup for use classification'!$B$11,B2184)),ISNUMBER(SEARCH('[1]Lookup for use classification'!$C$11,B2184))),'[1]Lookup for use classification'!$A$11,IF(OR(ISNUMBER(SEARCH('[1]Lookup for use classification'!$B$12,B2184)),ISNUMBER(SEARCH('[1]Lookup for use classification'!$C$12,B2184))),'[1]Lookup for use classification'!$A$12,IF(OR(ISNUMBER(SEARCH('[1]Lookup for use classification'!$B$13,B2184)),ISNUMBER(SEARCH('[1]Lookup for use classification'!$C$13,B2184)),ISNUMBER(SEARCH('[1]Lookup for use classification'!$D$13,B2184)),,ISNUMBER(SEARCH('[1]Lookup for use classification'!$C$13,B2184)),ISNUMBER(SEARCH('[1]Lookup for use classification'!$E$13,B2184))),'[1]Lookup for use classification'!$A$13,IF(OR(ISNUMBER(SEARCH('[1]Lookup for use classification'!$B$14,B2184)),ISNUMBER(SEARCH('[1]Lookup for use classification'!$C$14,B2184))),'[1]Lookup for use classification'!$A$14,"Other"))))))))))))</f>
        <v>Education - K - 12</v>
      </c>
      <c r="D2184" s="18">
        <v>33050</v>
      </c>
      <c r="E2184" s="19" t="s">
        <v>6</v>
      </c>
      <c r="F2184" s="19"/>
    </row>
    <row r="2185" spans="1:6">
      <c r="A2185" s="16" t="s">
        <v>1754</v>
      </c>
      <c r="B2185" s="17" t="s">
        <v>494</v>
      </c>
      <c r="C2185" s="133" t="str">
        <f>IF(OR(ISNUMBER(SEARCH('[1]Lookup for use classification'!$B$1,B2185)),ISNUMBER(SEARCH('[1]Lookup for use classification'!$C$1,B2185)),ISNUMBER(SEARCH('[1]Lookup for use classification'!$D$1,B2185)),ISNUMBER(SEARCH('[1]Lookup for use classification'!$E$1,B2185))),'[1]Lookup for use classification'!$A$1,IF(ISNUMBER(SEARCH('[1]Lookup for use classification'!$B$2,B2185)),'[1]Lookup for use classification'!$A$2,IF(ISNUMBER(SEARCH('[1]Lookup for use classification'!$B$3,B2185)),'[1]Lookup for use classification'!$A$3,IF(OR(ISNUMBER(SEARCH('[1]Lookup for use classification'!$B$4,B2185)),ISNUMBER(SEARCH('[1]Lookup for use classification'!$C$4,B2185)),ISNUMBER(SEARCH('[1]Lookup for use classification'!$D$4,B2185)),ISNUMBER(SEARCH('[1]Lookup for use classification'!$E$4,B2185))),'[1]Lookup for use classification'!$A$4,IF(OR(ISNUMBER(SEARCH('[1]Lookup for use classification'!$B$5,B2185)),ISNUMBER(SEARCH('[1]Lookup for use classification'!$C$5,B2185)),ISNUMBER(SEARCH('[1]Lookup for use classification'!$D$5,B2185))),'[1]Lookup for use classification'!$A$5,IF(OR(ISNUMBER(SEARCH('[1]Lookup for use classification'!$B$7,B2185)),ISNUMBER(SEARCH('[1]Lookup for use classification'!$C$7,B2185)),ISNUMBER(SEARCH('[1]Lookup for use classification'!$D$7,B2185))),'[1]Lookup for use classification'!$A$7,IF(OR(ISNUMBER(SEARCH('[1]Lookup for use classification'!$B$9,B2185)),ISNUMBER(SEARCH('[1]Lookup for use classification'!$C$9,B2185)),ISNUMBER(SEARCH('[1]Lookup for use classification'!$D$9,B2185)),ISNUMBER(SEARCH('[1]Lookup for use classification'!$E$9,B2185)),ISNUMBER(SEARCH('[1]Lookup for use classification'!$F$9,B2185)),ISNUMBER(SEARCH('[1]Lookup for use classification'!$G$9,B2185)),ISNUMBER(SEARCH('[1]Lookup for use classification'!$H$9,B2185)),ISNUMBER(SEARCH('[1]Lookup for use classification'!$I$9,B2185)),ISNUMBER(SEARCH('[1]Lookup for use classification'!$J$9,B2185)),ISNUMBER(SEARCH('[1]Lookup for use classification'!$K$9,B2185))),'[1]Lookup for use classification'!$A$9,IF(OR(ISNUMBER(SEARCH('[1]Lookup for use classification'!$B$10,B2185)),ISNUMBER(SEARCH('[1]Lookup for use classification'!$C$10,B2185)),ISNUMBER(SEARCH('[1]Lookup for use classification'!$D$10,B2185)),ISNUMBER(SEARCH('[1]Lookup for use classification'!$E$10,B2185)),ISNUMBER(SEARCH('[1]Lookup for use classification'!$F$10,B2185)),ISNUMBER(SEARCH('[1]Lookup for use classification'!$G$10,B2185))),'[1]Lookup for use classification'!$A$10,IF(OR(ISNUMBER(SEARCH('[1]Lookup for use classification'!$B$11,B2185)),ISNUMBER(SEARCH('[1]Lookup for use classification'!$C$11,B2185))),'[1]Lookup for use classification'!$A$11,IF(OR(ISNUMBER(SEARCH('[1]Lookup for use classification'!$B$12,B2185)),ISNUMBER(SEARCH('[1]Lookup for use classification'!$C$12,B2185))),'[1]Lookup for use classification'!$A$12,IF(OR(ISNUMBER(SEARCH('[1]Lookup for use classification'!$B$13,B2185)),ISNUMBER(SEARCH('[1]Lookup for use classification'!$C$13,B2185)),ISNUMBER(SEARCH('[1]Lookup for use classification'!$D$13,B2185)),,ISNUMBER(SEARCH('[1]Lookup for use classification'!$C$13,B2185)),ISNUMBER(SEARCH('[1]Lookup for use classification'!$E$13,B2185))),'[1]Lookup for use classification'!$A$13,IF(OR(ISNUMBER(SEARCH('[1]Lookup for use classification'!$B$14,B2185)),ISNUMBER(SEARCH('[1]Lookup for use classification'!$C$14,B2185))),'[1]Lookup for use classification'!$A$14,"Other"))))))))))))</f>
        <v>Other</v>
      </c>
      <c r="D2185" s="18">
        <v>3500</v>
      </c>
      <c r="E2185" s="19"/>
      <c r="F2185" s="19"/>
    </row>
    <row r="2186" spans="1:6">
      <c r="A2186" s="16" t="s">
        <v>1754</v>
      </c>
      <c r="B2186" s="17" t="s">
        <v>1752</v>
      </c>
      <c r="C2186" s="133" t="str">
        <f>IF(OR(ISNUMBER(SEARCH('[1]Lookup for use classification'!$B$1,B2186)),ISNUMBER(SEARCH('[1]Lookup for use classification'!$C$1,B2186)),ISNUMBER(SEARCH('[1]Lookup for use classification'!$D$1,B2186)),ISNUMBER(SEARCH('[1]Lookup for use classification'!$E$1,B2186))),'[1]Lookup for use classification'!$A$1,IF(ISNUMBER(SEARCH('[1]Lookup for use classification'!$B$2,B2186)),'[1]Lookup for use classification'!$A$2,IF(ISNUMBER(SEARCH('[1]Lookup for use classification'!$B$3,B2186)),'[1]Lookup for use classification'!$A$3,IF(OR(ISNUMBER(SEARCH('[1]Lookup for use classification'!$B$4,B2186)),ISNUMBER(SEARCH('[1]Lookup for use classification'!$C$4,B2186)),ISNUMBER(SEARCH('[1]Lookup for use classification'!$D$4,B2186)),ISNUMBER(SEARCH('[1]Lookup for use classification'!$E$4,B2186))),'[1]Lookup for use classification'!$A$4,IF(OR(ISNUMBER(SEARCH('[1]Lookup for use classification'!$B$5,B2186)),ISNUMBER(SEARCH('[1]Lookup for use classification'!$C$5,B2186)),ISNUMBER(SEARCH('[1]Lookup for use classification'!$D$5,B2186))),'[1]Lookup for use classification'!$A$5,IF(OR(ISNUMBER(SEARCH('[1]Lookup for use classification'!$B$7,B2186)),ISNUMBER(SEARCH('[1]Lookup for use classification'!$C$7,B2186)),ISNUMBER(SEARCH('[1]Lookup for use classification'!$D$7,B2186))),'[1]Lookup for use classification'!$A$7,IF(OR(ISNUMBER(SEARCH('[1]Lookup for use classification'!$B$9,B2186)),ISNUMBER(SEARCH('[1]Lookup for use classification'!$C$9,B2186)),ISNUMBER(SEARCH('[1]Lookup for use classification'!$D$9,B2186)),ISNUMBER(SEARCH('[1]Lookup for use classification'!$E$9,B2186)),ISNUMBER(SEARCH('[1]Lookup for use classification'!$F$9,B2186)),ISNUMBER(SEARCH('[1]Lookup for use classification'!$G$9,B2186)),ISNUMBER(SEARCH('[1]Lookup for use classification'!$H$9,B2186)),ISNUMBER(SEARCH('[1]Lookup for use classification'!$I$9,B2186)),ISNUMBER(SEARCH('[1]Lookup for use classification'!$J$9,B2186)),ISNUMBER(SEARCH('[1]Lookup for use classification'!$K$9,B2186))),'[1]Lookup for use classification'!$A$9,IF(OR(ISNUMBER(SEARCH('[1]Lookup for use classification'!$B$10,B2186)),ISNUMBER(SEARCH('[1]Lookup for use classification'!$C$10,B2186)),ISNUMBER(SEARCH('[1]Lookup for use classification'!$D$10,B2186)),ISNUMBER(SEARCH('[1]Lookup for use classification'!$E$10,B2186)),ISNUMBER(SEARCH('[1]Lookup for use classification'!$F$10,B2186)),ISNUMBER(SEARCH('[1]Lookup for use classification'!$G$10,B2186))),'[1]Lookup for use classification'!$A$10,IF(OR(ISNUMBER(SEARCH('[1]Lookup for use classification'!$B$11,B2186)),ISNUMBER(SEARCH('[1]Lookup for use classification'!$C$11,B2186))),'[1]Lookup for use classification'!$A$11,IF(OR(ISNUMBER(SEARCH('[1]Lookup for use classification'!$B$12,B2186)),ISNUMBER(SEARCH('[1]Lookup for use classification'!$C$12,B2186))),'[1]Lookup for use classification'!$A$12,IF(OR(ISNUMBER(SEARCH('[1]Lookup for use classification'!$B$13,B2186)),ISNUMBER(SEARCH('[1]Lookup for use classification'!$C$13,B2186)),ISNUMBER(SEARCH('[1]Lookup for use classification'!$D$13,B2186)),,ISNUMBER(SEARCH('[1]Lookup for use classification'!$C$13,B2186)),ISNUMBER(SEARCH('[1]Lookup for use classification'!$E$13,B2186))),'[1]Lookup for use classification'!$A$13,IF(OR(ISNUMBER(SEARCH('[1]Lookup for use classification'!$B$14,B2186)),ISNUMBER(SEARCH('[1]Lookup for use classification'!$C$14,B2186))),'[1]Lookup for use classification'!$A$14,"Other"))))))))))))</f>
        <v>Office</v>
      </c>
      <c r="D2186" s="18"/>
      <c r="E2186" s="19"/>
      <c r="F2186" s="19"/>
    </row>
    <row r="2187" spans="1:6">
      <c r="A2187" s="16" t="s">
        <v>1754</v>
      </c>
      <c r="B2187" s="17" t="s">
        <v>1753</v>
      </c>
      <c r="C2187" s="133" t="str">
        <f>IF(OR(ISNUMBER(SEARCH('[1]Lookup for use classification'!$B$1,B2187)),ISNUMBER(SEARCH('[1]Lookup for use classification'!$C$1,B2187)),ISNUMBER(SEARCH('[1]Lookup for use classification'!$D$1,B2187)),ISNUMBER(SEARCH('[1]Lookup for use classification'!$E$1,B2187))),'[1]Lookup for use classification'!$A$1,IF(ISNUMBER(SEARCH('[1]Lookup for use classification'!$B$2,B2187)),'[1]Lookup for use classification'!$A$2,IF(ISNUMBER(SEARCH('[1]Lookup for use classification'!$B$3,B2187)),'[1]Lookup for use classification'!$A$3,IF(OR(ISNUMBER(SEARCH('[1]Lookup for use classification'!$B$4,B2187)),ISNUMBER(SEARCH('[1]Lookup for use classification'!$C$4,B2187)),ISNUMBER(SEARCH('[1]Lookup for use classification'!$D$4,B2187)),ISNUMBER(SEARCH('[1]Lookup for use classification'!$E$4,B2187))),'[1]Lookup for use classification'!$A$4,IF(OR(ISNUMBER(SEARCH('[1]Lookup for use classification'!$B$5,B2187)),ISNUMBER(SEARCH('[1]Lookup for use classification'!$C$5,B2187)),ISNUMBER(SEARCH('[1]Lookup for use classification'!$D$5,B2187))),'[1]Lookup for use classification'!$A$5,IF(OR(ISNUMBER(SEARCH('[1]Lookup for use classification'!$B$7,B2187)),ISNUMBER(SEARCH('[1]Lookup for use classification'!$C$7,B2187)),ISNUMBER(SEARCH('[1]Lookup for use classification'!$D$7,B2187))),'[1]Lookup for use classification'!$A$7,IF(OR(ISNUMBER(SEARCH('[1]Lookup for use classification'!$B$9,B2187)),ISNUMBER(SEARCH('[1]Lookup for use classification'!$C$9,B2187)),ISNUMBER(SEARCH('[1]Lookup for use classification'!$D$9,B2187)),ISNUMBER(SEARCH('[1]Lookup for use classification'!$E$9,B2187)),ISNUMBER(SEARCH('[1]Lookup for use classification'!$F$9,B2187)),ISNUMBER(SEARCH('[1]Lookup for use classification'!$G$9,B2187)),ISNUMBER(SEARCH('[1]Lookup for use classification'!$H$9,B2187)),ISNUMBER(SEARCH('[1]Lookup for use classification'!$I$9,B2187)),ISNUMBER(SEARCH('[1]Lookup for use classification'!$J$9,B2187)),ISNUMBER(SEARCH('[1]Lookup for use classification'!$K$9,B2187))),'[1]Lookup for use classification'!$A$9,IF(OR(ISNUMBER(SEARCH('[1]Lookup for use classification'!$B$10,B2187)),ISNUMBER(SEARCH('[1]Lookup for use classification'!$C$10,B2187)),ISNUMBER(SEARCH('[1]Lookup for use classification'!$D$10,B2187)),ISNUMBER(SEARCH('[1]Lookup for use classification'!$E$10,B2187)),ISNUMBER(SEARCH('[1]Lookup for use classification'!$F$10,B2187)),ISNUMBER(SEARCH('[1]Lookup for use classification'!$G$10,B2187))),'[1]Lookup for use classification'!$A$10,IF(OR(ISNUMBER(SEARCH('[1]Lookup for use classification'!$B$11,B2187)),ISNUMBER(SEARCH('[1]Lookup for use classification'!$C$11,B2187))),'[1]Lookup for use classification'!$A$11,IF(OR(ISNUMBER(SEARCH('[1]Lookup for use classification'!$B$12,B2187)),ISNUMBER(SEARCH('[1]Lookup for use classification'!$C$12,B2187))),'[1]Lookup for use classification'!$A$12,IF(OR(ISNUMBER(SEARCH('[1]Lookup for use classification'!$B$13,B2187)),ISNUMBER(SEARCH('[1]Lookup for use classification'!$C$13,B2187)),ISNUMBER(SEARCH('[1]Lookup for use classification'!$D$13,B2187)),,ISNUMBER(SEARCH('[1]Lookup for use classification'!$C$13,B2187)),ISNUMBER(SEARCH('[1]Lookup for use classification'!$E$13,B2187))),'[1]Lookup for use classification'!$A$13,IF(OR(ISNUMBER(SEARCH('[1]Lookup for use classification'!$B$14,B2187)),ISNUMBER(SEARCH('[1]Lookup for use classification'!$C$14,B2187))),'[1]Lookup for use classification'!$A$14,"Other"))))))))))))</f>
        <v>Office</v>
      </c>
      <c r="D2187" s="18"/>
      <c r="E2187" s="19"/>
      <c r="F2187" s="19"/>
    </row>
    <row r="2188" spans="1:6">
      <c r="A2188" s="16" t="s">
        <v>1776</v>
      </c>
      <c r="B2188" s="17" t="s">
        <v>1650</v>
      </c>
      <c r="C2188" s="133" t="str">
        <f>IF(OR(ISNUMBER(SEARCH('[1]Lookup for use classification'!$B$1,B2188)),ISNUMBER(SEARCH('[1]Lookup for use classification'!$C$1,B2188)),ISNUMBER(SEARCH('[1]Lookup for use classification'!$D$1,B2188)),ISNUMBER(SEARCH('[1]Lookup for use classification'!$E$1,B2188))),'[1]Lookup for use classification'!$A$1,IF(ISNUMBER(SEARCH('[1]Lookup for use classification'!$B$2,B2188)),'[1]Lookup for use classification'!$A$2,IF(ISNUMBER(SEARCH('[1]Lookup for use classification'!$B$3,B2188)),'[1]Lookup for use classification'!$A$3,IF(OR(ISNUMBER(SEARCH('[1]Lookup for use classification'!$B$4,B2188)),ISNUMBER(SEARCH('[1]Lookup for use classification'!$C$4,B2188)),ISNUMBER(SEARCH('[1]Lookup for use classification'!$D$4,B2188)),ISNUMBER(SEARCH('[1]Lookup for use classification'!$E$4,B2188))),'[1]Lookup for use classification'!$A$4,IF(OR(ISNUMBER(SEARCH('[1]Lookup for use classification'!$B$5,B2188)),ISNUMBER(SEARCH('[1]Lookup for use classification'!$C$5,B2188)),ISNUMBER(SEARCH('[1]Lookup for use classification'!$D$5,B2188))),'[1]Lookup for use classification'!$A$5,IF(OR(ISNUMBER(SEARCH('[1]Lookup for use classification'!$B$7,B2188)),ISNUMBER(SEARCH('[1]Lookup for use classification'!$C$7,B2188)),ISNUMBER(SEARCH('[1]Lookup for use classification'!$D$7,B2188))),'[1]Lookup for use classification'!$A$7,IF(OR(ISNUMBER(SEARCH('[1]Lookup for use classification'!$B$9,B2188)),ISNUMBER(SEARCH('[1]Lookup for use classification'!$C$9,B2188)),ISNUMBER(SEARCH('[1]Lookup for use classification'!$D$9,B2188)),ISNUMBER(SEARCH('[1]Lookup for use classification'!$E$9,B2188)),ISNUMBER(SEARCH('[1]Lookup for use classification'!$F$9,B2188)),ISNUMBER(SEARCH('[1]Lookup for use classification'!$G$9,B2188)),ISNUMBER(SEARCH('[1]Lookup for use classification'!$H$9,B2188)),ISNUMBER(SEARCH('[1]Lookup for use classification'!$I$9,B2188)),ISNUMBER(SEARCH('[1]Lookup for use classification'!$J$9,B2188)),ISNUMBER(SEARCH('[1]Lookup for use classification'!$K$9,B2188))),'[1]Lookup for use classification'!$A$9,IF(OR(ISNUMBER(SEARCH('[1]Lookup for use classification'!$B$10,B2188)),ISNUMBER(SEARCH('[1]Lookup for use classification'!$C$10,B2188)),ISNUMBER(SEARCH('[1]Lookup for use classification'!$D$10,B2188)),ISNUMBER(SEARCH('[1]Lookup for use classification'!$E$10,B2188)),ISNUMBER(SEARCH('[1]Lookup for use classification'!$F$10,B2188)),ISNUMBER(SEARCH('[1]Lookup for use classification'!$G$10,B2188))),'[1]Lookup for use classification'!$A$10,IF(OR(ISNUMBER(SEARCH('[1]Lookup for use classification'!$B$11,B2188)),ISNUMBER(SEARCH('[1]Lookup for use classification'!$C$11,B2188))),'[1]Lookup for use classification'!$A$11,IF(OR(ISNUMBER(SEARCH('[1]Lookup for use classification'!$B$12,B2188)),ISNUMBER(SEARCH('[1]Lookup for use classification'!$C$12,B2188))),'[1]Lookup for use classification'!$A$12,IF(OR(ISNUMBER(SEARCH('[1]Lookup for use classification'!$B$13,B2188)),ISNUMBER(SEARCH('[1]Lookup for use classification'!$C$13,B2188)),ISNUMBER(SEARCH('[1]Lookup for use classification'!$D$13,B2188)),,ISNUMBER(SEARCH('[1]Lookup for use classification'!$C$13,B2188)),ISNUMBER(SEARCH('[1]Lookup for use classification'!$E$13,B2188))),'[1]Lookup for use classification'!$A$13,IF(OR(ISNUMBER(SEARCH('[1]Lookup for use classification'!$B$14,B2188)),ISNUMBER(SEARCH('[1]Lookup for use classification'!$C$14,B2188))),'[1]Lookup for use classification'!$A$14,"Other"))))))))))))</f>
        <v>Retail - Other</v>
      </c>
      <c r="D2188" s="18"/>
      <c r="E2188" s="19"/>
      <c r="F2188" s="19"/>
    </row>
    <row r="2189" spans="1:6">
      <c r="A2189" s="16" t="s">
        <v>1776</v>
      </c>
      <c r="B2189" s="17" t="s">
        <v>1762</v>
      </c>
      <c r="C2189" s="133" t="str">
        <f>IF(OR(ISNUMBER(SEARCH('[1]Lookup for use classification'!$B$1,B2189)),ISNUMBER(SEARCH('[1]Lookup for use classification'!$C$1,B2189)),ISNUMBER(SEARCH('[1]Lookup for use classification'!$D$1,B2189)),ISNUMBER(SEARCH('[1]Lookup for use classification'!$E$1,B2189))),'[1]Lookup for use classification'!$A$1,IF(ISNUMBER(SEARCH('[1]Lookup for use classification'!$B$2,B2189)),'[1]Lookup for use classification'!$A$2,IF(ISNUMBER(SEARCH('[1]Lookup for use classification'!$B$3,B2189)),'[1]Lookup for use classification'!$A$3,IF(OR(ISNUMBER(SEARCH('[1]Lookup for use classification'!$B$4,B2189)),ISNUMBER(SEARCH('[1]Lookup for use classification'!$C$4,B2189)),ISNUMBER(SEARCH('[1]Lookup for use classification'!$D$4,B2189)),ISNUMBER(SEARCH('[1]Lookup for use classification'!$E$4,B2189))),'[1]Lookup for use classification'!$A$4,IF(OR(ISNUMBER(SEARCH('[1]Lookup for use classification'!$B$5,B2189)),ISNUMBER(SEARCH('[1]Lookup for use classification'!$C$5,B2189)),ISNUMBER(SEARCH('[1]Lookup for use classification'!$D$5,B2189))),'[1]Lookup for use classification'!$A$5,IF(OR(ISNUMBER(SEARCH('[1]Lookup for use classification'!$B$7,B2189)),ISNUMBER(SEARCH('[1]Lookup for use classification'!$C$7,B2189)),ISNUMBER(SEARCH('[1]Lookup for use classification'!$D$7,B2189))),'[1]Lookup for use classification'!$A$7,IF(OR(ISNUMBER(SEARCH('[1]Lookup for use classification'!$B$9,B2189)),ISNUMBER(SEARCH('[1]Lookup for use classification'!$C$9,B2189)),ISNUMBER(SEARCH('[1]Lookup for use classification'!$D$9,B2189)),ISNUMBER(SEARCH('[1]Lookup for use classification'!$E$9,B2189)),ISNUMBER(SEARCH('[1]Lookup for use classification'!$F$9,B2189)),ISNUMBER(SEARCH('[1]Lookup for use classification'!$G$9,B2189)),ISNUMBER(SEARCH('[1]Lookup for use classification'!$H$9,B2189)),ISNUMBER(SEARCH('[1]Lookup for use classification'!$I$9,B2189)),ISNUMBER(SEARCH('[1]Lookup for use classification'!$J$9,B2189)),ISNUMBER(SEARCH('[1]Lookup for use classification'!$K$9,B2189))),'[1]Lookup for use classification'!$A$9,IF(OR(ISNUMBER(SEARCH('[1]Lookup for use classification'!$B$10,B2189)),ISNUMBER(SEARCH('[1]Lookup for use classification'!$C$10,B2189)),ISNUMBER(SEARCH('[1]Lookup for use classification'!$D$10,B2189)),ISNUMBER(SEARCH('[1]Lookup for use classification'!$E$10,B2189)),ISNUMBER(SEARCH('[1]Lookup for use classification'!$F$10,B2189)),ISNUMBER(SEARCH('[1]Lookup for use classification'!$G$10,B2189))),'[1]Lookup for use classification'!$A$10,IF(OR(ISNUMBER(SEARCH('[1]Lookup for use classification'!$B$11,B2189)),ISNUMBER(SEARCH('[1]Lookup for use classification'!$C$11,B2189))),'[1]Lookup for use classification'!$A$11,IF(OR(ISNUMBER(SEARCH('[1]Lookup for use classification'!$B$12,B2189)),ISNUMBER(SEARCH('[1]Lookup for use classification'!$C$12,B2189))),'[1]Lookup for use classification'!$A$12,IF(OR(ISNUMBER(SEARCH('[1]Lookup for use classification'!$B$13,B2189)),ISNUMBER(SEARCH('[1]Lookup for use classification'!$C$13,B2189)),ISNUMBER(SEARCH('[1]Lookup for use classification'!$D$13,B2189)),,ISNUMBER(SEARCH('[1]Lookup for use classification'!$C$13,B2189)),ISNUMBER(SEARCH('[1]Lookup for use classification'!$E$13,B2189))),'[1]Lookup for use classification'!$A$13,IF(OR(ISNUMBER(SEARCH('[1]Lookup for use classification'!$B$14,B2189)),ISNUMBER(SEARCH('[1]Lookup for use classification'!$C$14,B2189))),'[1]Lookup for use classification'!$A$14,"Other"))))))))))))</f>
        <v>Office</v>
      </c>
      <c r="D2189" s="18"/>
      <c r="E2189" s="19"/>
      <c r="F2189" s="19"/>
    </row>
    <row r="2190" spans="1:6">
      <c r="A2190" s="16" t="s">
        <v>1776</v>
      </c>
      <c r="B2190" s="17" t="s">
        <v>1417</v>
      </c>
      <c r="C2190" s="133" t="str">
        <f>IF(OR(ISNUMBER(SEARCH('[1]Lookup for use classification'!$B$1,B2190)),ISNUMBER(SEARCH('[1]Lookup for use classification'!$C$1,B2190)),ISNUMBER(SEARCH('[1]Lookup for use classification'!$D$1,B2190)),ISNUMBER(SEARCH('[1]Lookup for use classification'!$E$1,B2190))),'[1]Lookup for use classification'!$A$1,IF(ISNUMBER(SEARCH('[1]Lookup for use classification'!$B$2,B2190)),'[1]Lookup for use classification'!$A$2,IF(ISNUMBER(SEARCH('[1]Lookup for use classification'!$B$3,B2190)),'[1]Lookup for use classification'!$A$3,IF(OR(ISNUMBER(SEARCH('[1]Lookup for use classification'!$B$4,B2190)),ISNUMBER(SEARCH('[1]Lookup for use classification'!$C$4,B2190)),ISNUMBER(SEARCH('[1]Lookup for use classification'!$D$4,B2190)),ISNUMBER(SEARCH('[1]Lookup for use classification'!$E$4,B2190))),'[1]Lookup for use classification'!$A$4,IF(OR(ISNUMBER(SEARCH('[1]Lookup for use classification'!$B$5,B2190)),ISNUMBER(SEARCH('[1]Lookup for use classification'!$C$5,B2190)),ISNUMBER(SEARCH('[1]Lookup for use classification'!$D$5,B2190))),'[1]Lookup for use classification'!$A$5,IF(OR(ISNUMBER(SEARCH('[1]Lookup for use classification'!$B$7,B2190)),ISNUMBER(SEARCH('[1]Lookup for use classification'!$C$7,B2190)),ISNUMBER(SEARCH('[1]Lookup for use classification'!$D$7,B2190))),'[1]Lookup for use classification'!$A$7,IF(OR(ISNUMBER(SEARCH('[1]Lookup for use classification'!$B$9,B2190)),ISNUMBER(SEARCH('[1]Lookup for use classification'!$C$9,B2190)),ISNUMBER(SEARCH('[1]Lookup for use classification'!$D$9,B2190)),ISNUMBER(SEARCH('[1]Lookup for use classification'!$E$9,B2190)),ISNUMBER(SEARCH('[1]Lookup for use classification'!$F$9,B2190)),ISNUMBER(SEARCH('[1]Lookup for use classification'!$G$9,B2190)),ISNUMBER(SEARCH('[1]Lookup for use classification'!$H$9,B2190)),ISNUMBER(SEARCH('[1]Lookup for use classification'!$I$9,B2190)),ISNUMBER(SEARCH('[1]Lookup for use classification'!$J$9,B2190)),ISNUMBER(SEARCH('[1]Lookup for use classification'!$K$9,B2190))),'[1]Lookup for use classification'!$A$9,IF(OR(ISNUMBER(SEARCH('[1]Lookup for use classification'!$B$10,B2190)),ISNUMBER(SEARCH('[1]Lookup for use classification'!$C$10,B2190)),ISNUMBER(SEARCH('[1]Lookup for use classification'!$D$10,B2190)),ISNUMBER(SEARCH('[1]Lookup for use classification'!$E$10,B2190)),ISNUMBER(SEARCH('[1]Lookup for use classification'!$F$10,B2190)),ISNUMBER(SEARCH('[1]Lookup for use classification'!$G$10,B2190))),'[1]Lookup for use classification'!$A$10,IF(OR(ISNUMBER(SEARCH('[1]Lookup for use classification'!$B$11,B2190)),ISNUMBER(SEARCH('[1]Lookup for use classification'!$C$11,B2190))),'[1]Lookup for use classification'!$A$11,IF(OR(ISNUMBER(SEARCH('[1]Lookup for use classification'!$B$12,B2190)),ISNUMBER(SEARCH('[1]Lookup for use classification'!$C$12,B2190))),'[1]Lookup for use classification'!$A$12,IF(OR(ISNUMBER(SEARCH('[1]Lookup for use classification'!$B$13,B2190)),ISNUMBER(SEARCH('[1]Lookup for use classification'!$C$13,B2190)),ISNUMBER(SEARCH('[1]Lookup for use classification'!$D$13,B2190)),,ISNUMBER(SEARCH('[1]Lookup for use classification'!$C$13,B2190)),ISNUMBER(SEARCH('[1]Lookup for use classification'!$E$13,B2190))),'[1]Lookup for use classification'!$A$13,IF(OR(ISNUMBER(SEARCH('[1]Lookup for use classification'!$B$14,B2190)),ISNUMBER(SEARCH('[1]Lookup for use classification'!$C$14,B2190))),'[1]Lookup for use classification'!$A$14,"Other"))))))))))))</f>
        <v>Other</v>
      </c>
      <c r="D2190" s="18"/>
      <c r="E2190" s="19"/>
      <c r="F2190" s="19"/>
    </row>
    <row r="2191" spans="1:6">
      <c r="A2191" s="16" t="s">
        <v>1776</v>
      </c>
      <c r="B2191" s="17" t="s">
        <v>1763</v>
      </c>
      <c r="C2191" s="133" t="str">
        <f>IF(OR(ISNUMBER(SEARCH('[1]Lookup for use classification'!$B$1,B2191)),ISNUMBER(SEARCH('[1]Lookup for use classification'!$C$1,B2191)),ISNUMBER(SEARCH('[1]Lookup for use classification'!$D$1,B2191)),ISNUMBER(SEARCH('[1]Lookup for use classification'!$E$1,B2191))),'[1]Lookup for use classification'!$A$1,IF(ISNUMBER(SEARCH('[1]Lookup for use classification'!$B$2,B2191)),'[1]Lookup for use classification'!$A$2,IF(ISNUMBER(SEARCH('[1]Lookup for use classification'!$B$3,B2191)),'[1]Lookup for use classification'!$A$3,IF(OR(ISNUMBER(SEARCH('[1]Lookup for use classification'!$B$4,B2191)),ISNUMBER(SEARCH('[1]Lookup for use classification'!$C$4,B2191)),ISNUMBER(SEARCH('[1]Lookup for use classification'!$D$4,B2191)),ISNUMBER(SEARCH('[1]Lookup for use classification'!$E$4,B2191))),'[1]Lookup for use classification'!$A$4,IF(OR(ISNUMBER(SEARCH('[1]Lookup for use classification'!$B$5,B2191)),ISNUMBER(SEARCH('[1]Lookup for use classification'!$C$5,B2191)),ISNUMBER(SEARCH('[1]Lookup for use classification'!$D$5,B2191))),'[1]Lookup for use classification'!$A$5,IF(OR(ISNUMBER(SEARCH('[1]Lookup for use classification'!$B$7,B2191)),ISNUMBER(SEARCH('[1]Lookup for use classification'!$C$7,B2191)),ISNUMBER(SEARCH('[1]Lookup for use classification'!$D$7,B2191))),'[1]Lookup for use classification'!$A$7,IF(OR(ISNUMBER(SEARCH('[1]Lookup for use classification'!$B$9,B2191)),ISNUMBER(SEARCH('[1]Lookup for use classification'!$C$9,B2191)),ISNUMBER(SEARCH('[1]Lookup for use classification'!$D$9,B2191)),ISNUMBER(SEARCH('[1]Lookup for use classification'!$E$9,B2191)),ISNUMBER(SEARCH('[1]Lookup for use classification'!$F$9,B2191)),ISNUMBER(SEARCH('[1]Lookup for use classification'!$G$9,B2191)),ISNUMBER(SEARCH('[1]Lookup for use classification'!$H$9,B2191)),ISNUMBER(SEARCH('[1]Lookup for use classification'!$I$9,B2191)),ISNUMBER(SEARCH('[1]Lookup for use classification'!$J$9,B2191)),ISNUMBER(SEARCH('[1]Lookup for use classification'!$K$9,B2191))),'[1]Lookup for use classification'!$A$9,IF(OR(ISNUMBER(SEARCH('[1]Lookup for use classification'!$B$10,B2191)),ISNUMBER(SEARCH('[1]Lookup for use classification'!$C$10,B2191)),ISNUMBER(SEARCH('[1]Lookup for use classification'!$D$10,B2191)),ISNUMBER(SEARCH('[1]Lookup for use classification'!$E$10,B2191)),ISNUMBER(SEARCH('[1]Lookup for use classification'!$F$10,B2191)),ISNUMBER(SEARCH('[1]Lookup for use classification'!$G$10,B2191))),'[1]Lookup for use classification'!$A$10,IF(OR(ISNUMBER(SEARCH('[1]Lookup for use classification'!$B$11,B2191)),ISNUMBER(SEARCH('[1]Lookup for use classification'!$C$11,B2191))),'[1]Lookup for use classification'!$A$11,IF(OR(ISNUMBER(SEARCH('[1]Lookup for use classification'!$B$12,B2191)),ISNUMBER(SEARCH('[1]Lookup for use classification'!$C$12,B2191))),'[1]Lookup for use classification'!$A$12,IF(OR(ISNUMBER(SEARCH('[1]Lookup for use classification'!$B$13,B2191)),ISNUMBER(SEARCH('[1]Lookup for use classification'!$C$13,B2191)),ISNUMBER(SEARCH('[1]Lookup for use classification'!$D$13,B2191)),,ISNUMBER(SEARCH('[1]Lookup for use classification'!$C$13,B2191)),ISNUMBER(SEARCH('[1]Lookup for use classification'!$E$13,B2191))),'[1]Lookup for use classification'!$A$13,IF(OR(ISNUMBER(SEARCH('[1]Lookup for use classification'!$B$14,B2191)),ISNUMBER(SEARCH('[1]Lookup for use classification'!$C$14,B2191))),'[1]Lookup for use classification'!$A$14,"Other"))))))))))))</f>
        <v>Office</v>
      </c>
      <c r="D2191" s="18">
        <v>3739</v>
      </c>
      <c r="E2191" s="19"/>
      <c r="F2191" s="19"/>
    </row>
    <row r="2192" spans="1:6">
      <c r="A2192" s="16" t="s">
        <v>1776</v>
      </c>
      <c r="B2192" s="17" t="s">
        <v>1764</v>
      </c>
      <c r="C2192" s="133" t="str">
        <f>IF(OR(ISNUMBER(SEARCH('[1]Lookup for use classification'!$B$1,B2192)),ISNUMBER(SEARCH('[1]Lookup for use classification'!$C$1,B2192)),ISNUMBER(SEARCH('[1]Lookup for use classification'!$D$1,B2192)),ISNUMBER(SEARCH('[1]Lookup for use classification'!$E$1,B2192))),'[1]Lookup for use classification'!$A$1,IF(ISNUMBER(SEARCH('[1]Lookup for use classification'!$B$2,B2192)),'[1]Lookup for use classification'!$A$2,IF(ISNUMBER(SEARCH('[1]Lookup for use classification'!$B$3,B2192)),'[1]Lookup for use classification'!$A$3,IF(OR(ISNUMBER(SEARCH('[1]Lookup for use classification'!$B$4,B2192)),ISNUMBER(SEARCH('[1]Lookup for use classification'!$C$4,B2192)),ISNUMBER(SEARCH('[1]Lookup for use classification'!$D$4,B2192)),ISNUMBER(SEARCH('[1]Lookup for use classification'!$E$4,B2192))),'[1]Lookup for use classification'!$A$4,IF(OR(ISNUMBER(SEARCH('[1]Lookup for use classification'!$B$5,B2192)),ISNUMBER(SEARCH('[1]Lookup for use classification'!$C$5,B2192)),ISNUMBER(SEARCH('[1]Lookup for use classification'!$D$5,B2192))),'[1]Lookup for use classification'!$A$5,IF(OR(ISNUMBER(SEARCH('[1]Lookup for use classification'!$B$7,B2192)),ISNUMBER(SEARCH('[1]Lookup for use classification'!$C$7,B2192)),ISNUMBER(SEARCH('[1]Lookup for use classification'!$D$7,B2192))),'[1]Lookup for use classification'!$A$7,IF(OR(ISNUMBER(SEARCH('[1]Lookup for use classification'!$B$9,B2192)),ISNUMBER(SEARCH('[1]Lookup for use classification'!$C$9,B2192)),ISNUMBER(SEARCH('[1]Lookup for use classification'!$D$9,B2192)),ISNUMBER(SEARCH('[1]Lookup for use classification'!$E$9,B2192)),ISNUMBER(SEARCH('[1]Lookup for use classification'!$F$9,B2192)),ISNUMBER(SEARCH('[1]Lookup for use classification'!$G$9,B2192)),ISNUMBER(SEARCH('[1]Lookup for use classification'!$H$9,B2192)),ISNUMBER(SEARCH('[1]Lookup for use classification'!$I$9,B2192)),ISNUMBER(SEARCH('[1]Lookup for use classification'!$J$9,B2192)),ISNUMBER(SEARCH('[1]Lookup for use classification'!$K$9,B2192))),'[1]Lookup for use classification'!$A$9,IF(OR(ISNUMBER(SEARCH('[1]Lookup for use classification'!$B$10,B2192)),ISNUMBER(SEARCH('[1]Lookup for use classification'!$C$10,B2192)),ISNUMBER(SEARCH('[1]Lookup for use classification'!$D$10,B2192)),ISNUMBER(SEARCH('[1]Lookup for use classification'!$E$10,B2192)),ISNUMBER(SEARCH('[1]Lookup for use classification'!$F$10,B2192)),ISNUMBER(SEARCH('[1]Lookup for use classification'!$G$10,B2192))),'[1]Lookup for use classification'!$A$10,IF(OR(ISNUMBER(SEARCH('[1]Lookup for use classification'!$B$11,B2192)),ISNUMBER(SEARCH('[1]Lookup for use classification'!$C$11,B2192))),'[1]Lookup for use classification'!$A$11,IF(OR(ISNUMBER(SEARCH('[1]Lookup for use classification'!$B$12,B2192)),ISNUMBER(SEARCH('[1]Lookup for use classification'!$C$12,B2192))),'[1]Lookup for use classification'!$A$12,IF(OR(ISNUMBER(SEARCH('[1]Lookup for use classification'!$B$13,B2192)),ISNUMBER(SEARCH('[1]Lookup for use classification'!$C$13,B2192)),ISNUMBER(SEARCH('[1]Lookup for use classification'!$D$13,B2192)),,ISNUMBER(SEARCH('[1]Lookup for use classification'!$C$13,B2192)),ISNUMBER(SEARCH('[1]Lookup for use classification'!$E$13,B2192))),'[1]Lookup for use classification'!$A$13,IF(OR(ISNUMBER(SEARCH('[1]Lookup for use classification'!$B$14,B2192)),ISNUMBER(SEARCH('[1]Lookup for use classification'!$C$14,B2192))),'[1]Lookup for use classification'!$A$14,"Other"))))))))))))</f>
        <v>Office</v>
      </c>
      <c r="D2192" s="18">
        <v>4600</v>
      </c>
      <c r="E2192" s="19"/>
      <c r="F2192" s="19"/>
    </row>
    <row r="2193" spans="1:6">
      <c r="A2193" s="16" t="s">
        <v>1776</v>
      </c>
      <c r="B2193" s="38" t="s">
        <v>1765</v>
      </c>
      <c r="C2193" s="133" t="str">
        <f>IF(OR(ISNUMBER(SEARCH('[1]Lookup for use classification'!$B$1,B2193)),ISNUMBER(SEARCH('[1]Lookup for use classification'!$C$1,B2193)),ISNUMBER(SEARCH('[1]Lookup for use classification'!$D$1,B2193)),ISNUMBER(SEARCH('[1]Lookup for use classification'!$E$1,B2193))),'[1]Lookup for use classification'!$A$1,IF(ISNUMBER(SEARCH('[1]Lookup for use classification'!$B$2,B2193)),'[1]Lookup for use classification'!$A$2,IF(ISNUMBER(SEARCH('[1]Lookup for use classification'!$B$3,B2193)),'[1]Lookup for use classification'!$A$3,IF(OR(ISNUMBER(SEARCH('[1]Lookup for use classification'!$B$4,B2193)),ISNUMBER(SEARCH('[1]Lookup for use classification'!$C$4,B2193)),ISNUMBER(SEARCH('[1]Lookup for use classification'!$D$4,B2193)),ISNUMBER(SEARCH('[1]Lookup for use classification'!$E$4,B2193))),'[1]Lookup for use classification'!$A$4,IF(OR(ISNUMBER(SEARCH('[1]Lookup for use classification'!$B$5,B2193)),ISNUMBER(SEARCH('[1]Lookup for use classification'!$C$5,B2193)),ISNUMBER(SEARCH('[1]Lookup for use classification'!$D$5,B2193))),'[1]Lookup for use classification'!$A$5,IF(OR(ISNUMBER(SEARCH('[1]Lookup for use classification'!$B$7,B2193)),ISNUMBER(SEARCH('[1]Lookup for use classification'!$C$7,B2193)),ISNUMBER(SEARCH('[1]Lookup for use classification'!$D$7,B2193))),'[1]Lookup for use classification'!$A$7,IF(OR(ISNUMBER(SEARCH('[1]Lookup for use classification'!$B$9,B2193)),ISNUMBER(SEARCH('[1]Lookup for use classification'!$C$9,B2193)),ISNUMBER(SEARCH('[1]Lookup for use classification'!$D$9,B2193)),ISNUMBER(SEARCH('[1]Lookup for use classification'!$E$9,B2193)),ISNUMBER(SEARCH('[1]Lookup for use classification'!$F$9,B2193)),ISNUMBER(SEARCH('[1]Lookup for use classification'!$G$9,B2193)),ISNUMBER(SEARCH('[1]Lookup for use classification'!$H$9,B2193)),ISNUMBER(SEARCH('[1]Lookup for use classification'!$I$9,B2193)),ISNUMBER(SEARCH('[1]Lookup for use classification'!$J$9,B2193)),ISNUMBER(SEARCH('[1]Lookup for use classification'!$K$9,B2193))),'[1]Lookup for use classification'!$A$9,IF(OR(ISNUMBER(SEARCH('[1]Lookup for use classification'!$B$10,B2193)),ISNUMBER(SEARCH('[1]Lookup for use classification'!$C$10,B2193)),ISNUMBER(SEARCH('[1]Lookup for use classification'!$D$10,B2193)),ISNUMBER(SEARCH('[1]Lookup for use classification'!$E$10,B2193)),ISNUMBER(SEARCH('[1]Lookup for use classification'!$F$10,B2193)),ISNUMBER(SEARCH('[1]Lookup for use classification'!$G$10,B2193))),'[1]Lookup for use classification'!$A$10,IF(OR(ISNUMBER(SEARCH('[1]Lookup for use classification'!$B$11,B2193)),ISNUMBER(SEARCH('[1]Lookup for use classification'!$C$11,B2193))),'[1]Lookup for use classification'!$A$11,IF(OR(ISNUMBER(SEARCH('[1]Lookup for use classification'!$B$12,B2193)),ISNUMBER(SEARCH('[1]Lookup for use classification'!$C$12,B2193))),'[1]Lookup for use classification'!$A$12,IF(OR(ISNUMBER(SEARCH('[1]Lookup for use classification'!$B$13,B2193)),ISNUMBER(SEARCH('[1]Lookup for use classification'!$C$13,B2193)),ISNUMBER(SEARCH('[1]Lookup for use classification'!$D$13,B2193)),,ISNUMBER(SEARCH('[1]Lookup for use classification'!$C$13,B2193)),ISNUMBER(SEARCH('[1]Lookup for use classification'!$E$13,B2193))),'[1]Lookup for use classification'!$A$13,IF(OR(ISNUMBER(SEARCH('[1]Lookup for use classification'!$B$14,B2193)),ISNUMBER(SEARCH('[1]Lookup for use classification'!$C$14,B2193))),'[1]Lookup for use classification'!$A$14,"Other"))))))))))))</f>
        <v>Public Safety</v>
      </c>
      <c r="D2193" s="39">
        <v>5369</v>
      </c>
      <c r="E2193" s="41"/>
      <c r="F2193" s="41"/>
    </row>
    <row r="2194" spans="1:6">
      <c r="A2194" s="16" t="s">
        <v>1776</v>
      </c>
      <c r="B2194" s="17" t="s">
        <v>1766</v>
      </c>
      <c r="C2194" s="133" t="str">
        <f>IF(OR(ISNUMBER(SEARCH('[1]Lookup for use classification'!$B$1,B2194)),ISNUMBER(SEARCH('[1]Lookup for use classification'!$C$1,B2194)),ISNUMBER(SEARCH('[1]Lookup for use classification'!$D$1,B2194)),ISNUMBER(SEARCH('[1]Lookup for use classification'!$E$1,B2194))),'[1]Lookup for use classification'!$A$1,IF(ISNUMBER(SEARCH('[1]Lookup for use classification'!$B$2,B2194)),'[1]Lookup for use classification'!$A$2,IF(ISNUMBER(SEARCH('[1]Lookup for use classification'!$B$3,B2194)),'[1]Lookup for use classification'!$A$3,IF(OR(ISNUMBER(SEARCH('[1]Lookup for use classification'!$B$4,B2194)),ISNUMBER(SEARCH('[1]Lookup for use classification'!$C$4,B2194)),ISNUMBER(SEARCH('[1]Lookup for use classification'!$D$4,B2194)),ISNUMBER(SEARCH('[1]Lookup for use classification'!$E$4,B2194))),'[1]Lookup for use classification'!$A$4,IF(OR(ISNUMBER(SEARCH('[1]Lookup for use classification'!$B$5,B2194)),ISNUMBER(SEARCH('[1]Lookup for use classification'!$C$5,B2194)),ISNUMBER(SEARCH('[1]Lookup for use classification'!$D$5,B2194))),'[1]Lookup for use classification'!$A$5,IF(OR(ISNUMBER(SEARCH('[1]Lookup for use classification'!$B$7,B2194)),ISNUMBER(SEARCH('[1]Lookup for use classification'!$C$7,B2194)),ISNUMBER(SEARCH('[1]Lookup for use classification'!$D$7,B2194))),'[1]Lookup for use classification'!$A$7,IF(OR(ISNUMBER(SEARCH('[1]Lookup for use classification'!$B$9,B2194)),ISNUMBER(SEARCH('[1]Lookup for use classification'!$C$9,B2194)),ISNUMBER(SEARCH('[1]Lookup for use classification'!$D$9,B2194)),ISNUMBER(SEARCH('[1]Lookup for use classification'!$E$9,B2194)),ISNUMBER(SEARCH('[1]Lookup for use classification'!$F$9,B2194)),ISNUMBER(SEARCH('[1]Lookup for use classification'!$G$9,B2194)),ISNUMBER(SEARCH('[1]Lookup for use classification'!$H$9,B2194)),ISNUMBER(SEARCH('[1]Lookup for use classification'!$I$9,B2194)),ISNUMBER(SEARCH('[1]Lookup for use classification'!$J$9,B2194)),ISNUMBER(SEARCH('[1]Lookup for use classification'!$K$9,B2194))),'[1]Lookup for use classification'!$A$9,IF(OR(ISNUMBER(SEARCH('[1]Lookup for use classification'!$B$10,B2194)),ISNUMBER(SEARCH('[1]Lookup for use classification'!$C$10,B2194)),ISNUMBER(SEARCH('[1]Lookup for use classification'!$D$10,B2194)),ISNUMBER(SEARCH('[1]Lookup for use classification'!$E$10,B2194)),ISNUMBER(SEARCH('[1]Lookup for use classification'!$F$10,B2194)),ISNUMBER(SEARCH('[1]Lookup for use classification'!$G$10,B2194))),'[1]Lookup for use classification'!$A$10,IF(OR(ISNUMBER(SEARCH('[1]Lookup for use classification'!$B$11,B2194)),ISNUMBER(SEARCH('[1]Lookup for use classification'!$C$11,B2194))),'[1]Lookup for use classification'!$A$11,IF(OR(ISNUMBER(SEARCH('[1]Lookup for use classification'!$B$12,B2194)),ISNUMBER(SEARCH('[1]Lookup for use classification'!$C$12,B2194))),'[1]Lookup for use classification'!$A$12,IF(OR(ISNUMBER(SEARCH('[1]Lookup for use classification'!$B$13,B2194)),ISNUMBER(SEARCH('[1]Lookup for use classification'!$C$13,B2194)),ISNUMBER(SEARCH('[1]Lookup for use classification'!$D$13,B2194)),,ISNUMBER(SEARCH('[1]Lookup for use classification'!$C$13,B2194)),ISNUMBER(SEARCH('[1]Lookup for use classification'!$E$13,B2194))),'[1]Lookup for use classification'!$A$13,IF(OR(ISNUMBER(SEARCH('[1]Lookup for use classification'!$B$14,B2194)),ISNUMBER(SEARCH('[1]Lookup for use classification'!$C$14,B2194))),'[1]Lookup for use classification'!$A$14,"Other"))))))))))))</f>
        <v>Other</v>
      </c>
      <c r="D2194" s="18"/>
      <c r="E2194" s="19"/>
      <c r="F2194" s="19"/>
    </row>
    <row r="2195" spans="1:6">
      <c r="A2195" s="16" t="s">
        <v>1776</v>
      </c>
      <c r="B2195" s="17" t="s">
        <v>1597</v>
      </c>
      <c r="C2195" s="133" t="str">
        <f>IF(OR(ISNUMBER(SEARCH('[1]Lookup for use classification'!$B$1,B2195)),ISNUMBER(SEARCH('[1]Lookup for use classification'!$C$1,B2195)),ISNUMBER(SEARCH('[1]Lookup for use classification'!$D$1,B2195)),ISNUMBER(SEARCH('[1]Lookup for use classification'!$E$1,B2195))),'[1]Lookup for use classification'!$A$1,IF(ISNUMBER(SEARCH('[1]Lookup for use classification'!$B$2,B2195)),'[1]Lookup for use classification'!$A$2,IF(ISNUMBER(SEARCH('[1]Lookup for use classification'!$B$3,B2195)),'[1]Lookup for use classification'!$A$3,IF(OR(ISNUMBER(SEARCH('[1]Lookup for use classification'!$B$4,B2195)),ISNUMBER(SEARCH('[1]Lookup for use classification'!$C$4,B2195)),ISNUMBER(SEARCH('[1]Lookup for use classification'!$D$4,B2195)),ISNUMBER(SEARCH('[1]Lookup for use classification'!$E$4,B2195))),'[1]Lookup for use classification'!$A$4,IF(OR(ISNUMBER(SEARCH('[1]Lookup for use classification'!$B$5,B2195)),ISNUMBER(SEARCH('[1]Lookup for use classification'!$C$5,B2195)),ISNUMBER(SEARCH('[1]Lookup for use classification'!$D$5,B2195))),'[1]Lookup for use classification'!$A$5,IF(OR(ISNUMBER(SEARCH('[1]Lookup for use classification'!$B$7,B2195)),ISNUMBER(SEARCH('[1]Lookup for use classification'!$C$7,B2195)),ISNUMBER(SEARCH('[1]Lookup for use classification'!$D$7,B2195))),'[1]Lookup for use classification'!$A$7,IF(OR(ISNUMBER(SEARCH('[1]Lookup for use classification'!$B$9,B2195)),ISNUMBER(SEARCH('[1]Lookup for use classification'!$C$9,B2195)),ISNUMBER(SEARCH('[1]Lookup for use classification'!$D$9,B2195)),ISNUMBER(SEARCH('[1]Lookup for use classification'!$E$9,B2195)),ISNUMBER(SEARCH('[1]Lookup for use classification'!$F$9,B2195)),ISNUMBER(SEARCH('[1]Lookup for use classification'!$G$9,B2195)),ISNUMBER(SEARCH('[1]Lookup for use classification'!$H$9,B2195)),ISNUMBER(SEARCH('[1]Lookup for use classification'!$I$9,B2195)),ISNUMBER(SEARCH('[1]Lookup for use classification'!$J$9,B2195)),ISNUMBER(SEARCH('[1]Lookup for use classification'!$K$9,B2195))),'[1]Lookup for use classification'!$A$9,IF(OR(ISNUMBER(SEARCH('[1]Lookup for use classification'!$B$10,B2195)),ISNUMBER(SEARCH('[1]Lookup for use classification'!$C$10,B2195)),ISNUMBER(SEARCH('[1]Lookup for use classification'!$D$10,B2195)),ISNUMBER(SEARCH('[1]Lookup for use classification'!$E$10,B2195)),ISNUMBER(SEARCH('[1]Lookup for use classification'!$F$10,B2195)),ISNUMBER(SEARCH('[1]Lookup for use classification'!$G$10,B2195))),'[1]Lookup for use classification'!$A$10,IF(OR(ISNUMBER(SEARCH('[1]Lookup for use classification'!$B$11,B2195)),ISNUMBER(SEARCH('[1]Lookup for use classification'!$C$11,B2195))),'[1]Lookup for use classification'!$A$11,IF(OR(ISNUMBER(SEARCH('[1]Lookup for use classification'!$B$12,B2195)),ISNUMBER(SEARCH('[1]Lookup for use classification'!$C$12,B2195))),'[1]Lookup for use classification'!$A$12,IF(OR(ISNUMBER(SEARCH('[1]Lookup for use classification'!$B$13,B2195)),ISNUMBER(SEARCH('[1]Lookup for use classification'!$C$13,B2195)),ISNUMBER(SEARCH('[1]Lookup for use classification'!$D$13,B2195)),,ISNUMBER(SEARCH('[1]Lookup for use classification'!$C$13,B2195)),ISNUMBER(SEARCH('[1]Lookup for use classification'!$E$13,B2195))),'[1]Lookup for use classification'!$A$13,IF(OR(ISNUMBER(SEARCH('[1]Lookup for use classification'!$B$14,B2195)),ISNUMBER(SEARCH('[1]Lookup for use classification'!$C$14,B2195))),'[1]Lookup for use classification'!$A$14,"Other"))))))))))))</f>
        <v>Other</v>
      </c>
      <c r="D2195" s="18"/>
      <c r="E2195" s="19"/>
      <c r="F2195" s="19"/>
    </row>
    <row r="2196" spans="1:6">
      <c r="A2196" s="16" t="s">
        <v>1776</v>
      </c>
      <c r="B2196" s="17" t="s">
        <v>112</v>
      </c>
      <c r="C2196" s="133" t="str">
        <f>IF(OR(ISNUMBER(SEARCH('[1]Lookup for use classification'!$B$1,B2196)),ISNUMBER(SEARCH('[1]Lookup for use classification'!$C$1,B2196)),ISNUMBER(SEARCH('[1]Lookup for use classification'!$D$1,B2196)),ISNUMBER(SEARCH('[1]Lookup for use classification'!$E$1,B2196))),'[1]Lookup for use classification'!$A$1,IF(ISNUMBER(SEARCH('[1]Lookup for use classification'!$B$2,B2196)),'[1]Lookup for use classification'!$A$2,IF(ISNUMBER(SEARCH('[1]Lookup for use classification'!$B$3,B2196)),'[1]Lookup for use classification'!$A$3,IF(OR(ISNUMBER(SEARCH('[1]Lookup for use classification'!$B$4,B2196)),ISNUMBER(SEARCH('[1]Lookup for use classification'!$C$4,B2196)),ISNUMBER(SEARCH('[1]Lookup for use classification'!$D$4,B2196)),ISNUMBER(SEARCH('[1]Lookup for use classification'!$E$4,B2196))),'[1]Lookup for use classification'!$A$4,IF(OR(ISNUMBER(SEARCH('[1]Lookup for use classification'!$B$5,B2196)),ISNUMBER(SEARCH('[1]Lookup for use classification'!$C$5,B2196)),ISNUMBER(SEARCH('[1]Lookup for use classification'!$D$5,B2196))),'[1]Lookup for use classification'!$A$5,IF(OR(ISNUMBER(SEARCH('[1]Lookup for use classification'!$B$7,B2196)),ISNUMBER(SEARCH('[1]Lookup for use classification'!$C$7,B2196)),ISNUMBER(SEARCH('[1]Lookup for use classification'!$D$7,B2196))),'[1]Lookup for use classification'!$A$7,IF(OR(ISNUMBER(SEARCH('[1]Lookup for use classification'!$B$9,B2196)),ISNUMBER(SEARCH('[1]Lookup for use classification'!$C$9,B2196)),ISNUMBER(SEARCH('[1]Lookup for use classification'!$D$9,B2196)),ISNUMBER(SEARCH('[1]Lookup for use classification'!$E$9,B2196)),ISNUMBER(SEARCH('[1]Lookup for use classification'!$F$9,B2196)),ISNUMBER(SEARCH('[1]Lookup for use classification'!$G$9,B2196)),ISNUMBER(SEARCH('[1]Lookup for use classification'!$H$9,B2196)),ISNUMBER(SEARCH('[1]Lookup for use classification'!$I$9,B2196)),ISNUMBER(SEARCH('[1]Lookup for use classification'!$J$9,B2196)),ISNUMBER(SEARCH('[1]Lookup for use classification'!$K$9,B2196))),'[1]Lookup for use classification'!$A$9,IF(OR(ISNUMBER(SEARCH('[1]Lookup for use classification'!$B$10,B2196)),ISNUMBER(SEARCH('[1]Lookup for use classification'!$C$10,B2196)),ISNUMBER(SEARCH('[1]Lookup for use classification'!$D$10,B2196)),ISNUMBER(SEARCH('[1]Lookup for use classification'!$E$10,B2196)),ISNUMBER(SEARCH('[1]Lookup for use classification'!$F$10,B2196)),ISNUMBER(SEARCH('[1]Lookup for use classification'!$G$10,B2196))),'[1]Lookup for use classification'!$A$10,IF(OR(ISNUMBER(SEARCH('[1]Lookup for use classification'!$B$11,B2196)),ISNUMBER(SEARCH('[1]Lookup for use classification'!$C$11,B2196))),'[1]Lookup for use classification'!$A$11,IF(OR(ISNUMBER(SEARCH('[1]Lookup for use classification'!$B$12,B2196)),ISNUMBER(SEARCH('[1]Lookup for use classification'!$C$12,B2196))),'[1]Lookup for use classification'!$A$12,IF(OR(ISNUMBER(SEARCH('[1]Lookup for use classification'!$B$13,B2196)),ISNUMBER(SEARCH('[1]Lookup for use classification'!$C$13,B2196)),ISNUMBER(SEARCH('[1]Lookup for use classification'!$D$13,B2196)),,ISNUMBER(SEARCH('[1]Lookup for use classification'!$C$13,B2196)),ISNUMBER(SEARCH('[1]Lookup for use classification'!$E$13,B2196))),'[1]Lookup for use classification'!$A$13,IF(OR(ISNUMBER(SEARCH('[1]Lookup for use classification'!$B$14,B2196)),ISNUMBER(SEARCH('[1]Lookup for use classification'!$C$14,B2196))),'[1]Lookup for use classification'!$A$14,"Other"))))))))))))</f>
        <v>Other</v>
      </c>
      <c r="D2196" s="18"/>
      <c r="E2196" s="19"/>
      <c r="F2196" s="19"/>
    </row>
    <row r="2197" spans="1:6">
      <c r="A2197" s="16" t="s">
        <v>1776</v>
      </c>
      <c r="B2197" s="94" t="s">
        <v>1767</v>
      </c>
      <c r="C2197" s="133" t="str">
        <f>IF(OR(ISNUMBER(SEARCH('[1]Lookup for use classification'!$B$1,B2197)),ISNUMBER(SEARCH('[1]Lookup for use classification'!$C$1,B2197)),ISNUMBER(SEARCH('[1]Lookup for use classification'!$D$1,B2197)),ISNUMBER(SEARCH('[1]Lookup for use classification'!$E$1,B2197))),'[1]Lookup for use classification'!$A$1,IF(ISNUMBER(SEARCH('[1]Lookup for use classification'!$B$2,B2197)),'[1]Lookup for use classification'!$A$2,IF(ISNUMBER(SEARCH('[1]Lookup for use classification'!$B$3,B2197)),'[1]Lookup for use classification'!$A$3,IF(OR(ISNUMBER(SEARCH('[1]Lookup for use classification'!$B$4,B2197)),ISNUMBER(SEARCH('[1]Lookup for use classification'!$C$4,B2197)),ISNUMBER(SEARCH('[1]Lookup for use classification'!$D$4,B2197)),ISNUMBER(SEARCH('[1]Lookup for use classification'!$E$4,B2197))),'[1]Lookup for use classification'!$A$4,IF(OR(ISNUMBER(SEARCH('[1]Lookup for use classification'!$B$5,B2197)),ISNUMBER(SEARCH('[1]Lookup for use classification'!$C$5,B2197)),ISNUMBER(SEARCH('[1]Lookup for use classification'!$D$5,B2197))),'[1]Lookup for use classification'!$A$5,IF(OR(ISNUMBER(SEARCH('[1]Lookup for use classification'!$B$7,B2197)),ISNUMBER(SEARCH('[1]Lookup for use classification'!$C$7,B2197)),ISNUMBER(SEARCH('[1]Lookup for use classification'!$D$7,B2197))),'[1]Lookup for use classification'!$A$7,IF(OR(ISNUMBER(SEARCH('[1]Lookup for use classification'!$B$9,B2197)),ISNUMBER(SEARCH('[1]Lookup for use classification'!$C$9,B2197)),ISNUMBER(SEARCH('[1]Lookup for use classification'!$D$9,B2197)),ISNUMBER(SEARCH('[1]Lookup for use classification'!$E$9,B2197)),ISNUMBER(SEARCH('[1]Lookup for use classification'!$F$9,B2197)),ISNUMBER(SEARCH('[1]Lookup for use classification'!$G$9,B2197)),ISNUMBER(SEARCH('[1]Lookup for use classification'!$H$9,B2197)),ISNUMBER(SEARCH('[1]Lookup for use classification'!$I$9,B2197)),ISNUMBER(SEARCH('[1]Lookup for use classification'!$J$9,B2197)),ISNUMBER(SEARCH('[1]Lookup for use classification'!$K$9,B2197))),'[1]Lookup for use classification'!$A$9,IF(OR(ISNUMBER(SEARCH('[1]Lookup for use classification'!$B$10,B2197)),ISNUMBER(SEARCH('[1]Lookup for use classification'!$C$10,B2197)),ISNUMBER(SEARCH('[1]Lookup for use classification'!$D$10,B2197)),ISNUMBER(SEARCH('[1]Lookup for use classification'!$E$10,B2197)),ISNUMBER(SEARCH('[1]Lookup for use classification'!$F$10,B2197)),ISNUMBER(SEARCH('[1]Lookup for use classification'!$G$10,B2197))),'[1]Lookup for use classification'!$A$10,IF(OR(ISNUMBER(SEARCH('[1]Lookup for use classification'!$B$11,B2197)),ISNUMBER(SEARCH('[1]Lookup for use classification'!$C$11,B2197))),'[1]Lookup for use classification'!$A$11,IF(OR(ISNUMBER(SEARCH('[1]Lookup for use classification'!$B$12,B2197)),ISNUMBER(SEARCH('[1]Lookup for use classification'!$C$12,B2197))),'[1]Lookup for use classification'!$A$12,IF(OR(ISNUMBER(SEARCH('[1]Lookup for use classification'!$B$13,B2197)),ISNUMBER(SEARCH('[1]Lookup for use classification'!$C$13,B2197)),ISNUMBER(SEARCH('[1]Lookup for use classification'!$D$13,B2197)),,ISNUMBER(SEARCH('[1]Lookup for use classification'!$C$13,B2197)),ISNUMBER(SEARCH('[1]Lookup for use classification'!$E$13,B2197))),'[1]Lookup for use classification'!$A$13,IF(OR(ISNUMBER(SEARCH('[1]Lookup for use classification'!$B$14,B2197)),ISNUMBER(SEARCH('[1]Lookup for use classification'!$C$14,B2197))),'[1]Lookup for use classification'!$A$14,"Other"))))))))))))</f>
        <v>Public Assembly</v>
      </c>
      <c r="D2197" s="101"/>
      <c r="E2197" s="89"/>
      <c r="F2197" s="89"/>
    </row>
    <row r="2198" spans="1:6">
      <c r="A2198" s="16" t="s">
        <v>1776</v>
      </c>
      <c r="B2198" s="94" t="s">
        <v>1768</v>
      </c>
      <c r="C2198" s="133" t="str">
        <f>IF(OR(ISNUMBER(SEARCH('[1]Lookup for use classification'!$B$1,B2198)),ISNUMBER(SEARCH('[1]Lookup for use classification'!$C$1,B2198)),ISNUMBER(SEARCH('[1]Lookup for use classification'!$D$1,B2198)),ISNUMBER(SEARCH('[1]Lookup for use classification'!$E$1,B2198))),'[1]Lookup for use classification'!$A$1,IF(ISNUMBER(SEARCH('[1]Lookup for use classification'!$B$2,B2198)),'[1]Lookup for use classification'!$A$2,IF(ISNUMBER(SEARCH('[1]Lookup for use classification'!$B$3,B2198)),'[1]Lookup for use classification'!$A$3,IF(OR(ISNUMBER(SEARCH('[1]Lookup for use classification'!$B$4,B2198)),ISNUMBER(SEARCH('[1]Lookup for use classification'!$C$4,B2198)),ISNUMBER(SEARCH('[1]Lookup for use classification'!$D$4,B2198)),ISNUMBER(SEARCH('[1]Lookup for use classification'!$E$4,B2198))),'[1]Lookup for use classification'!$A$4,IF(OR(ISNUMBER(SEARCH('[1]Lookup for use classification'!$B$5,B2198)),ISNUMBER(SEARCH('[1]Lookup for use classification'!$C$5,B2198)),ISNUMBER(SEARCH('[1]Lookup for use classification'!$D$5,B2198))),'[1]Lookup for use classification'!$A$5,IF(OR(ISNUMBER(SEARCH('[1]Lookup for use classification'!$B$7,B2198)),ISNUMBER(SEARCH('[1]Lookup for use classification'!$C$7,B2198)),ISNUMBER(SEARCH('[1]Lookup for use classification'!$D$7,B2198))),'[1]Lookup for use classification'!$A$7,IF(OR(ISNUMBER(SEARCH('[1]Lookup for use classification'!$B$9,B2198)),ISNUMBER(SEARCH('[1]Lookup for use classification'!$C$9,B2198)),ISNUMBER(SEARCH('[1]Lookup for use classification'!$D$9,B2198)),ISNUMBER(SEARCH('[1]Lookup for use classification'!$E$9,B2198)),ISNUMBER(SEARCH('[1]Lookup for use classification'!$F$9,B2198)),ISNUMBER(SEARCH('[1]Lookup for use classification'!$G$9,B2198)),ISNUMBER(SEARCH('[1]Lookup for use classification'!$H$9,B2198)),ISNUMBER(SEARCH('[1]Lookup for use classification'!$I$9,B2198)),ISNUMBER(SEARCH('[1]Lookup for use classification'!$J$9,B2198)),ISNUMBER(SEARCH('[1]Lookup for use classification'!$K$9,B2198))),'[1]Lookup for use classification'!$A$9,IF(OR(ISNUMBER(SEARCH('[1]Lookup for use classification'!$B$10,B2198)),ISNUMBER(SEARCH('[1]Lookup for use classification'!$C$10,B2198)),ISNUMBER(SEARCH('[1]Lookup for use classification'!$D$10,B2198)),ISNUMBER(SEARCH('[1]Lookup for use classification'!$E$10,B2198)),ISNUMBER(SEARCH('[1]Lookup for use classification'!$F$10,B2198)),ISNUMBER(SEARCH('[1]Lookup for use classification'!$G$10,B2198))),'[1]Lookup for use classification'!$A$10,IF(OR(ISNUMBER(SEARCH('[1]Lookup for use classification'!$B$11,B2198)),ISNUMBER(SEARCH('[1]Lookup for use classification'!$C$11,B2198))),'[1]Lookup for use classification'!$A$11,IF(OR(ISNUMBER(SEARCH('[1]Lookup for use classification'!$B$12,B2198)),ISNUMBER(SEARCH('[1]Lookup for use classification'!$C$12,B2198))),'[1]Lookup for use classification'!$A$12,IF(OR(ISNUMBER(SEARCH('[1]Lookup for use classification'!$B$13,B2198)),ISNUMBER(SEARCH('[1]Lookup for use classification'!$C$13,B2198)),ISNUMBER(SEARCH('[1]Lookup for use classification'!$D$13,B2198)),,ISNUMBER(SEARCH('[1]Lookup for use classification'!$C$13,B2198)),ISNUMBER(SEARCH('[1]Lookup for use classification'!$E$13,B2198))),'[1]Lookup for use classification'!$A$13,IF(OR(ISNUMBER(SEARCH('[1]Lookup for use classification'!$B$14,B2198)),ISNUMBER(SEARCH('[1]Lookup for use classification'!$C$14,B2198))),'[1]Lookup for use classification'!$A$14,"Other"))))))))))))</f>
        <v>Food Service and Drinking Places</v>
      </c>
      <c r="D2198" s="101"/>
      <c r="E2198" s="89"/>
      <c r="F2198" s="89"/>
    </row>
    <row r="2199" spans="1:6">
      <c r="A2199" s="16" t="s">
        <v>1776</v>
      </c>
      <c r="B2199" s="20" t="s">
        <v>1769</v>
      </c>
      <c r="C2199" s="133" t="str">
        <f>IF(OR(ISNUMBER(SEARCH('[1]Lookup for use classification'!$B$1,B2199)),ISNUMBER(SEARCH('[1]Lookup for use classification'!$C$1,B2199)),ISNUMBER(SEARCH('[1]Lookup for use classification'!$D$1,B2199)),ISNUMBER(SEARCH('[1]Lookup for use classification'!$E$1,B2199))),'[1]Lookup for use classification'!$A$1,IF(ISNUMBER(SEARCH('[1]Lookup for use classification'!$B$2,B2199)),'[1]Lookup for use classification'!$A$2,IF(ISNUMBER(SEARCH('[1]Lookup for use classification'!$B$3,B2199)),'[1]Lookup for use classification'!$A$3,IF(OR(ISNUMBER(SEARCH('[1]Lookup for use classification'!$B$4,B2199)),ISNUMBER(SEARCH('[1]Lookup for use classification'!$C$4,B2199)),ISNUMBER(SEARCH('[1]Lookup for use classification'!$D$4,B2199)),ISNUMBER(SEARCH('[1]Lookup for use classification'!$E$4,B2199))),'[1]Lookup for use classification'!$A$4,IF(OR(ISNUMBER(SEARCH('[1]Lookup for use classification'!$B$5,B2199)),ISNUMBER(SEARCH('[1]Lookup for use classification'!$C$5,B2199)),ISNUMBER(SEARCH('[1]Lookup for use classification'!$D$5,B2199))),'[1]Lookup for use classification'!$A$5,IF(OR(ISNUMBER(SEARCH('[1]Lookup for use classification'!$B$7,B2199)),ISNUMBER(SEARCH('[1]Lookup for use classification'!$C$7,B2199)),ISNUMBER(SEARCH('[1]Lookup for use classification'!$D$7,B2199))),'[1]Lookup for use classification'!$A$7,IF(OR(ISNUMBER(SEARCH('[1]Lookup for use classification'!$B$9,B2199)),ISNUMBER(SEARCH('[1]Lookup for use classification'!$C$9,B2199)),ISNUMBER(SEARCH('[1]Lookup for use classification'!$D$9,B2199)),ISNUMBER(SEARCH('[1]Lookup for use classification'!$E$9,B2199)),ISNUMBER(SEARCH('[1]Lookup for use classification'!$F$9,B2199)),ISNUMBER(SEARCH('[1]Lookup for use classification'!$G$9,B2199)),ISNUMBER(SEARCH('[1]Lookup for use classification'!$H$9,B2199)),ISNUMBER(SEARCH('[1]Lookup for use classification'!$I$9,B2199)),ISNUMBER(SEARCH('[1]Lookup for use classification'!$J$9,B2199)),ISNUMBER(SEARCH('[1]Lookup for use classification'!$K$9,B2199))),'[1]Lookup for use classification'!$A$9,IF(OR(ISNUMBER(SEARCH('[1]Lookup for use classification'!$B$10,B2199)),ISNUMBER(SEARCH('[1]Lookup for use classification'!$C$10,B2199)),ISNUMBER(SEARCH('[1]Lookup for use classification'!$D$10,B2199)),ISNUMBER(SEARCH('[1]Lookup for use classification'!$E$10,B2199)),ISNUMBER(SEARCH('[1]Lookup for use classification'!$F$10,B2199)),ISNUMBER(SEARCH('[1]Lookup for use classification'!$G$10,B2199))),'[1]Lookup for use classification'!$A$10,IF(OR(ISNUMBER(SEARCH('[1]Lookup for use classification'!$B$11,B2199)),ISNUMBER(SEARCH('[1]Lookup for use classification'!$C$11,B2199))),'[1]Lookup for use classification'!$A$11,IF(OR(ISNUMBER(SEARCH('[1]Lookup for use classification'!$B$12,B2199)),ISNUMBER(SEARCH('[1]Lookup for use classification'!$C$12,B2199))),'[1]Lookup for use classification'!$A$12,IF(OR(ISNUMBER(SEARCH('[1]Lookup for use classification'!$B$13,B2199)),ISNUMBER(SEARCH('[1]Lookup for use classification'!$C$13,B2199)),ISNUMBER(SEARCH('[1]Lookup for use classification'!$D$13,B2199)),,ISNUMBER(SEARCH('[1]Lookup for use classification'!$C$13,B2199)),ISNUMBER(SEARCH('[1]Lookup for use classification'!$E$13,B2199))),'[1]Lookup for use classification'!$A$13,IF(OR(ISNUMBER(SEARCH('[1]Lookup for use classification'!$B$14,B2199)),ISNUMBER(SEARCH('[1]Lookup for use classification'!$C$14,B2199))),'[1]Lookup for use classification'!$A$14,"Other"))))))))))))</f>
        <v>Other</v>
      </c>
      <c r="D2199" s="21"/>
      <c r="E2199" s="22"/>
      <c r="F2199" s="22"/>
    </row>
    <row r="2200" spans="1:6">
      <c r="A2200" s="16" t="s">
        <v>1776</v>
      </c>
      <c r="B2200" s="17" t="s">
        <v>1770</v>
      </c>
      <c r="C2200" s="133" t="str">
        <f>IF(OR(ISNUMBER(SEARCH('[1]Lookup for use classification'!$B$1,B2200)),ISNUMBER(SEARCH('[1]Lookup for use classification'!$C$1,B2200)),ISNUMBER(SEARCH('[1]Lookup for use classification'!$D$1,B2200)),ISNUMBER(SEARCH('[1]Lookup for use classification'!$E$1,B2200))),'[1]Lookup for use classification'!$A$1,IF(ISNUMBER(SEARCH('[1]Lookup for use classification'!$B$2,B2200)),'[1]Lookup for use classification'!$A$2,IF(ISNUMBER(SEARCH('[1]Lookup for use classification'!$B$3,B2200)),'[1]Lookup for use classification'!$A$3,IF(OR(ISNUMBER(SEARCH('[1]Lookup for use classification'!$B$4,B2200)),ISNUMBER(SEARCH('[1]Lookup for use classification'!$C$4,B2200)),ISNUMBER(SEARCH('[1]Lookup for use classification'!$D$4,B2200)),ISNUMBER(SEARCH('[1]Lookup for use classification'!$E$4,B2200))),'[1]Lookup for use classification'!$A$4,IF(OR(ISNUMBER(SEARCH('[1]Lookup for use classification'!$B$5,B2200)),ISNUMBER(SEARCH('[1]Lookup for use classification'!$C$5,B2200)),ISNUMBER(SEARCH('[1]Lookup for use classification'!$D$5,B2200))),'[1]Lookup for use classification'!$A$5,IF(OR(ISNUMBER(SEARCH('[1]Lookup for use classification'!$B$7,B2200)),ISNUMBER(SEARCH('[1]Lookup for use classification'!$C$7,B2200)),ISNUMBER(SEARCH('[1]Lookup for use classification'!$D$7,B2200))),'[1]Lookup for use classification'!$A$7,IF(OR(ISNUMBER(SEARCH('[1]Lookup for use classification'!$B$9,B2200)),ISNUMBER(SEARCH('[1]Lookup for use classification'!$C$9,B2200)),ISNUMBER(SEARCH('[1]Lookup for use classification'!$D$9,B2200)),ISNUMBER(SEARCH('[1]Lookup for use classification'!$E$9,B2200)),ISNUMBER(SEARCH('[1]Lookup for use classification'!$F$9,B2200)),ISNUMBER(SEARCH('[1]Lookup for use classification'!$G$9,B2200)),ISNUMBER(SEARCH('[1]Lookup for use classification'!$H$9,B2200)),ISNUMBER(SEARCH('[1]Lookup for use classification'!$I$9,B2200)),ISNUMBER(SEARCH('[1]Lookup for use classification'!$J$9,B2200)),ISNUMBER(SEARCH('[1]Lookup for use classification'!$K$9,B2200))),'[1]Lookup for use classification'!$A$9,IF(OR(ISNUMBER(SEARCH('[1]Lookup for use classification'!$B$10,B2200)),ISNUMBER(SEARCH('[1]Lookup for use classification'!$C$10,B2200)),ISNUMBER(SEARCH('[1]Lookup for use classification'!$D$10,B2200)),ISNUMBER(SEARCH('[1]Lookup for use classification'!$E$10,B2200)),ISNUMBER(SEARCH('[1]Lookup for use classification'!$F$10,B2200)),ISNUMBER(SEARCH('[1]Lookup for use classification'!$G$10,B2200))),'[1]Lookup for use classification'!$A$10,IF(OR(ISNUMBER(SEARCH('[1]Lookup for use classification'!$B$11,B2200)),ISNUMBER(SEARCH('[1]Lookup for use classification'!$C$11,B2200))),'[1]Lookup for use classification'!$A$11,IF(OR(ISNUMBER(SEARCH('[1]Lookup for use classification'!$B$12,B2200)),ISNUMBER(SEARCH('[1]Lookup for use classification'!$C$12,B2200))),'[1]Lookup for use classification'!$A$12,IF(OR(ISNUMBER(SEARCH('[1]Lookup for use classification'!$B$13,B2200)),ISNUMBER(SEARCH('[1]Lookup for use classification'!$C$13,B2200)),ISNUMBER(SEARCH('[1]Lookup for use classification'!$D$13,B2200)),,ISNUMBER(SEARCH('[1]Lookup for use classification'!$C$13,B2200)),ISNUMBER(SEARCH('[1]Lookup for use classification'!$E$13,B2200))),'[1]Lookup for use classification'!$A$13,IF(OR(ISNUMBER(SEARCH('[1]Lookup for use classification'!$B$14,B2200)),ISNUMBER(SEARCH('[1]Lookup for use classification'!$C$14,B2200))),'[1]Lookup for use classification'!$A$14,"Other"))))))))))))</f>
        <v>Office</v>
      </c>
      <c r="D2200" s="18">
        <v>2700</v>
      </c>
      <c r="E2200" s="19"/>
      <c r="F2200" s="19"/>
    </row>
    <row r="2201" spans="1:6">
      <c r="A2201" s="16" t="s">
        <v>1776</v>
      </c>
      <c r="B2201" s="38" t="s">
        <v>1771</v>
      </c>
      <c r="C2201" s="133" t="str">
        <f>IF(OR(ISNUMBER(SEARCH('[1]Lookup for use classification'!$B$1,B2201)),ISNUMBER(SEARCH('[1]Lookup for use classification'!$C$1,B2201)),ISNUMBER(SEARCH('[1]Lookup for use classification'!$D$1,B2201)),ISNUMBER(SEARCH('[1]Lookup for use classification'!$E$1,B2201))),'[1]Lookup for use classification'!$A$1,IF(ISNUMBER(SEARCH('[1]Lookup for use classification'!$B$2,B2201)),'[1]Lookup for use classification'!$A$2,IF(ISNUMBER(SEARCH('[1]Lookup for use classification'!$B$3,B2201)),'[1]Lookup for use classification'!$A$3,IF(OR(ISNUMBER(SEARCH('[1]Lookup for use classification'!$B$4,B2201)),ISNUMBER(SEARCH('[1]Lookup for use classification'!$C$4,B2201)),ISNUMBER(SEARCH('[1]Lookup for use classification'!$D$4,B2201)),ISNUMBER(SEARCH('[1]Lookup for use classification'!$E$4,B2201))),'[1]Lookup for use classification'!$A$4,IF(OR(ISNUMBER(SEARCH('[1]Lookup for use classification'!$B$5,B2201)),ISNUMBER(SEARCH('[1]Lookup for use classification'!$C$5,B2201)),ISNUMBER(SEARCH('[1]Lookup for use classification'!$D$5,B2201))),'[1]Lookup for use classification'!$A$5,IF(OR(ISNUMBER(SEARCH('[1]Lookup for use classification'!$B$7,B2201)),ISNUMBER(SEARCH('[1]Lookup for use classification'!$C$7,B2201)),ISNUMBER(SEARCH('[1]Lookup for use classification'!$D$7,B2201))),'[1]Lookup for use classification'!$A$7,IF(OR(ISNUMBER(SEARCH('[1]Lookup for use classification'!$B$9,B2201)),ISNUMBER(SEARCH('[1]Lookup for use classification'!$C$9,B2201)),ISNUMBER(SEARCH('[1]Lookup for use classification'!$D$9,B2201)),ISNUMBER(SEARCH('[1]Lookup for use classification'!$E$9,B2201)),ISNUMBER(SEARCH('[1]Lookup for use classification'!$F$9,B2201)),ISNUMBER(SEARCH('[1]Lookup for use classification'!$G$9,B2201)),ISNUMBER(SEARCH('[1]Lookup for use classification'!$H$9,B2201)),ISNUMBER(SEARCH('[1]Lookup for use classification'!$I$9,B2201)),ISNUMBER(SEARCH('[1]Lookup for use classification'!$J$9,B2201)),ISNUMBER(SEARCH('[1]Lookup for use classification'!$K$9,B2201))),'[1]Lookup for use classification'!$A$9,IF(OR(ISNUMBER(SEARCH('[1]Lookup for use classification'!$B$10,B2201)),ISNUMBER(SEARCH('[1]Lookup for use classification'!$C$10,B2201)),ISNUMBER(SEARCH('[1]Lookup for use classification'!$D$10,B2201)),ISNUMBER(SEARCH('[1]Lookup for use classification'!$E$10,B2201)),ISNUMBER(SEARCH('[1]Lookup for use classification'!$F$10,B2201)),ISNUMBER(SEARCH('[1]Lookup for use classification'!$G$10,B2201))),'[1]Lookup for use classification'!$A$10,IF(OR(ISNUMBER(SEARCH('[1]Lookup for use classification'!$B$11,B2201)),ISNUMBER(SEARCH('[1]Lookup for use classification'!$C$11,B2201))),'[1]Lookup for use classification'!$A$11,IF(OR(ISNUMBER(SEARCH('[1]Lookup for use classification'!$B$12,B2201)),ISNUMBER(SEARCH('[1]Lookup for use classification'!$C$12,B2201))),'[1]Lookup for use classification'!$A$12,IF(OR(ISNUMBER(SEARCH('[1]Lookup for use classification'!$B$13,B2201)),ISNUMBER(SEARCH('[1]Lookup for use classification'!$C$13,B2201)),ISNUMBER(SEARCH('[1]Lookup for use classification'!$D$13,B2201)),,ISNUMBER(SEARCH('[1]Lookup for use classification'!$C$13,B2201)),ISNUMBER(SEARCH('[1]Lookup for use classification'!$E$13,B2201))),'[1]Lookup for use classification'!$A$13,IF(OR(ISNUMBER(SEARCH('[1]Lookup for use classification'!$B$14,B2201)),ISNUMBER(SEARCH('[1]Lookup for use classification'!$C$14,B2201))),'[1]Lookup for use classification'!$A$14,"Other"))))))))))))</f>
        <v>Education - K - 12</v>
      </c>
      <c r="D2201" s="39">
        <v>49293</v>
      </c>
      <c r="E2201" s="41" t="s">
        <v>6</v>
      </c>
      <c r="F2201" s="41"/>
    </row>
    <row r="2202" spans="1:6">
      <c r="A2202" s="16" t="s">
        <v>1776</v>
      </c>
      <c r="B2202" s="17" t="s">
        <v>1772</v>
      </c>
      <c r="C2202" s="133" t="str">
        <f>IF(OR(ISNUMBER(SEARCH('[1]Lookup for use classification'!$B$1,B2202)),ISNUMBER(SEARCH('[1]Lookup for use classification'!$C$1,B2202)),ISNUMBER(SEARCH('[1]Lookup for use classification'!$D$1,B2202)),ISNUMBER(SEARCH('[1]Lookup for use classification'!$E$1,B2202))),'[1]Lookup for use classification'!$A$1,IF(ISNUMBER(SEARCH('[1]Lookup for use classification'!$B$2,B2202)),'[1]Lookup for use classification'!$A$2,IF(ISNUMBER(SEARCH('[1]Lookup for use classification'!$B$3,B2202)),'[1]Lookup for use classification'!$A$3,IF(OR(ISNUMBER(SEARCH('[1]Lookup for use classification'!$B$4,B2202)),ISNUMBER(SEARCH('[1]Lookup for use classification'!$C$4,B2202)),ISNUMBER(SEARCH('[1]Lookup for use classification'!$D$4,B2202)),ISNUMBER(SEARCH('[1]Lookup for use classification'!$E$4,B2202))),'[1]Lookup for use classification'!$A$4,IF(OR(ISNUMBER(SEARCH('[1]Lookup for use classification'!$B$5,B2202)),ISNUMBER(SEARCH('[1]Lookup for use classification'!$C$5,B2202)),ISNUMBER(SEARCH('[1]Lookup for use classification'!$D$5,B2202))),'[1]Lookup for use classification'!$A$5,IF(OR(ISNUMBER(SEARCH('[1]Lookup for use classification'!$B$7,B2202)),ISNUMBER(SEARCH('[1]Lookup for use classification'!$C$7,B2202)),ISNUMBER(SEARCH('[1]Lookup for use classification'!$D$7,B2202))),'[1]Lookup for use classification'!$A$7,IF(OR(ISNUMBER(SEARCH('[1]Lookup for use classification'!$B$9,B2202)),ISNUMBER(SEARCH('[1]Lookup for use classification'!$C$9,B2202)),ISNUMBER(SEARCH('[1]Lookup for use classification'!$D$9,B2202)),ISNUMBER(SEARCH('[1]Lookup for use classification'!$E$9,B2202)),ISNUMBER(SEARCH('[1]Lookup for use classification'!$F$9,B2202)),ISNUMBER(SEARCH('[1]Lookup for use classification'!$G$9,B2202)),ISNUMBER(SEARCH('[1]Lookup for use classification'!$H$9,B2202)),ISNUMBER(SEARCH('[1]Lookup for use classification'!$I$9,B2202)),ISNUMBER(SEARCH('[1]Lookup for use classification'!$J$9,B2202)),ISNUMBER(SEARCH('[1]Lookup for use classification'!$K$9,B2202))),'[1]Lookup for use classification'!$A$9,IF(OR(ISNUMBER(SEARCH('[1]Lookup for use classification'!$B$10,B2202)),ISNUMBER(SEARCH('[1]Lookup for use classification'!$C$10,B2202)),ISNUMBER(SEARCH('[1]Lookup for use classification'!$D$10,B2202)),ISNUMBER(SEARCH('[1]Lookup for use classification'!$E$10,B2202)),ISNUMBER(SEARCH('[1]Lookup for use classification'!$F$10,B2202)),ISNUMBER(SEARCH('[1]Lookup for use classification'!$G$10,B2202))),'[1]Lookup for use classification'!$A$10,IF(OR(ISNUMBER(SEARCH('[1]Lookup for use classification'!$B$11,B2202)),ISNUMBER(SEARCH('[1]Lookup for use classification'!$C$11,B2202))),'[1]Lookup for use classification'!$A$11,IF(OR(ISNUMBER(SEARCH('[1]Lookup for use classification'!$B$12,B2202)),ISNUMBER(SEARCH('[1]Lookup for use classification'!$C$12,B2202))),'[1]Lookup for use classification'!$A$12,IF(OR(ISNUMBER(SEARCH('[1]Lookup for use classification'!$B$13,B2202)),ISNUMBER(SEARCH('[1]Lookup for use classification'!$C$13,B2202)),ISNUMBER(SEARCH('[1]Lookup for use classification'!$D$13,B2202)),,ISNUMBER(SEARCH('[1]Lookup for use classification'!$C$13,B2202)),ISNUMBER(SEARCH('[1]Lookup for use classification'!$E$13,B2202))),'[1]Lookup for use classification'!$A$13,IF(OR(ISNUMBER(SEARCH('[1]Lookup for use classification'!$B$14,B2202)),ISNUMBER(SEARCH('[1]Lookup for use classification'!$C$14,B2202))),'[1]Lookup for use classification'!$A$14,"Other"))))))))))))</f>
        <v>Food Service and Drinking Places</v>
      </c>
      <c r="D2202" s="18"/>
      <c r="E2202" s="19"/>
      <c r="F2202" s="19"/>
    </row>
    <row r="2203" spans="1:6">
      <c r="A2203" s="16" t="s">
        <v>1776</v>
      </c>
      <c r="B2203" s="17" t="s">
        <v>125</v>
      </c>
      <c r="C2203" s="133" t="str">
        <f>IF(OR(ISNUMBER(SEARCH('[1]Lookup for use classification'!$B$1,B2203)),ISNUMBER(SEARCH('[1]Lookup for use classification'!$C$1,B2203)),ISNUMBER(SEARCH('[1]Lookup for use classification'!$D$1,B2203)),ISNUMBER(SEARCH('[1]Lookup for use classification'!$E$1,B2203))),'[1]Lookup for use classification'!$A$1,IF(ISNUMBER(SEARCH('[1]Lookup for use classification'!$B$2,B2203)),'[1]Lookup for use classification'!$A$2,IF(ISNUMBER(SEARCH('[1]Lookup for use classification'!$B$3,B2203)),'[1]Lookup for use classification'!$A$3,IF(OR(ISNUMBER(SEARCH('[1]Lookup for use classification'!$B$4,B2203)),ISNUMBER(SEARCH('[1]Lookup for use classification'!$C$4,B2203)),ISNUMBER(SEARCH('[1]Lookup for use classification'!$D$4,B2203)),ISNUMBER(SEARCH('[1]Lookup for use classification'!$E$4,B2203))),'[1]Lookup for use classification'!$A$4,IF(OR(ISNUMBER(SEARCH('[1]Lookup for use classification'!$B$5,B2203)),ISNUMBER(SEARCH('[1]Lookup for use classification'!$C$5,B2203)),ISNUMBER(SEARCH('[1]Lookup for use classification'!$D$5,B2203))),'[1]Lookup for use classification'!$A$5,IF(OR(ISNUMBER(SEARCH('[1]Lookup for use classification'!$B$7,B2203)),ISNUMBER(SEARCH('[1]Lookup for use classification'!$C$7,B2203)),ISNUMBER(SEARCH('[1]Lookup for use classification'!$D$7,B2203))),'[1]Lookup for use classification'!$A$7,IF(OR(ISNUMBER(SEARCH('[1]Lookup for use classification'!$B$9,B2203)),ISNUMBER(SEARCH('[1]Lookup for use classification'!$C$9,B2203)),ISNUMBER(SEARCH('[1]Lookup for use classification'!$D$9,B2203)),ISNUMBER(SEARCH('[1]Lookup for use classification'!$E$9,B2203)),ISNUMBER(SEARCH('[1]Lookup for use classification'!$F$9,B2203)),ISNUMBER(SEARCH('[1]Lookup for use classification'!$G$9,B2203)),ISNUMBER(SEARCH('[1]Lookup for use classification'!$H$9,B2203)),ISNUMBER(SEARCH('[1]Lookup for use classification'!$I$9,B2203)),ISNUMBER(SEARCH('[1]Lookup for use classification'!$J$9,B2203)),ISNUMBER(SEARCH('[1]Lookup for use classification'!$K$9,B2203))),'[1]Lookup for use classification'!$A$9,IF(OR(ISNUMBER(SEARCH('[1]Lookup for use classification'!$B$10,B2203)),ISNUMBER(SEARCH('[1]Lookup for use classification'!$C$10,B2203)),ISNUMBER(SEARCH('[1]Lookup for use classification'!$D$10,B2203)),ISNUMBER(SEARCH('[1]Lookup for use classification'!$E$10,B2203)),ISNUMBER(SEARCH('[1]Lookup for use classification'!$F$10,B2203)),ISNUMBER(SEARCH('[1]Lookup for use classification'!$G$10,B2203))),'[1]Lookup for use classification'!$A$10,IF(OR(ISNUMBER(SEARCH('[1]Lookup for use classification'!$B$11,B2203)),ISNUMBER(SEARCH('[1]Lookup for use classification'!$C$11,B2203))),'[1]Lookup for use classification'!$A$11,IF(OR(ISNUMBER(SEARCH('[1]Lookup for use classification'!$B$12,B2203)),ISNUMBER(SEARCH('[1]Lookup for use classification'!$C$12,B2203))),'[1]Lookup for use classification'!$A$12,IF(OR(ISNUMBER(SEARCH('[1]Lookup for use classification'!$B$13,B2203)),ISNUMBER(SEARCH('[1]Lookup for use classification'!$C$13,B2203)),ISNUMBER(SEARCH('[1]Lookup for use classification'!$D$13,B2203)),,ISNUMBER(SEARCH('[1]Lookup for use classification'!$C$13,B2203)),ISNUMBER(SEARCH('[1]Lookup for use classification'!$E$13,B2203))),'[1]Lookup for use classification'!$A$13,IF(OR(ISNUMBER(SEARCH('[1]Lookup for use classification'!$B$14,B2203)),ISNUMBER(SEARCH('[1]Lookup for use classification'!$C$14,B2203))),'[1]Lookup for use classification'!$A$14,"Other"))))))))))))</f>
        <v>Warehousing</v>
      </c>
      <c r="D2203" s="18">
        <v>3378</v>
      </c>
      <c r="E2203" s="19"/>
      <c r="F2203" s="19"/>
    </row>
    <row r="2204" spans="1:6">
      <c r="A2204" s="16" t="s">
        <v>1776</v>
      </c>
      <c r="B2204" s="17" t="s">
        <v>298</v>
      </c>
      <c r="C2204" s="133" t="str">
        <f>IF(OR(ISNUMBER(SEARCH('[1]Lookup for use classification'!$B$1,B2204)),ISNUMBER(SEARCH('[1]Lookup for use classification'!$C$1,B2204)),ISNUMBER(SEARCH('[1]Lookup for use classification'!$D$1,B2204)),ISNUMBER(SEARCH('[1]Lookup for use classification'!$E$1,B2204))),'[1]Lookup for use classification'!$A$1,IF(ISNUMBER(SEARCH('[1]Lookup for use classification'!$B$2,B2204)),'[1]Lookup for use classification'!$A$2,IF(ISNUMBER(SEARCH('[1]Lookup for use classification'!$B$3,B2204)),'[1]Lookup for use classification'!$A$3,IF(OR(ISNUMBER(SEARCH('[1]Lookup for use classification'!$B$4,B2204)),ISNUMBER(SEARCH('[1]Lookup for use classification'!$C$4,B2204)),ISNUMBER(SEARCH('[1]Lookup for use classification'!$D$4,B2204)),ISNUMBER(SEARCH('[1]Lookup for use classification'!$E$4,B2204))),'[1]Lookup for use classification'!$A$4,IF(OR(ISNUMBER(SEARCH('[1]Lookup for use classification'!$B$5,B2204)),ISNUMBER(SEARCH('[1]Lookup for use classification'!$C$5,B2204)),ISNUMBER(SEARCH('[1]Lookup for use classification'!$D$5,B2204))),'[1]Lookup for use classification'!$A$5,IF(OR(ISNUMBER(SEARCH('[1]Lookup for use classification'!$B$7,B2204)),ISNUMBER(SEARCH('[1]Lookup for use classification'!$C$7,B2204)),ISNUMBER(SEARCH('[1]Lookup for use classification'!$D$7,B2204))),'[1]Lookup for use classification'!$A$7,IF(OR(ISNUMBER(SEARCH('[1]Lookup for use classification'!$B$9,B2204)),ISNUMBER(SEARCH('[1]Lookup for use classification'!$C$9,B2204)),ISNUMBER(SEARCH('[1]Lookup for use classification'!$D$9,B2204)),ISNUMBER(SEARCH('[1]Lookup for use classification'!$E$9,B2204)),ISNUMBER(SEARCH('[1]Lookup for use classification'!$F$9,B2204)),ISNUMBER(SEARCH('[1]Lookup for use classification'!$G$9,B2204)),ISNUMBER(SEARCH('[1]Lookup for use classification'!$H$9,B2204)),ISNUMBER(SEARCH('[1]Lookup for use classification'!$I$9,B2204)),ISNUMBER(SEARCH('[1]Lookup for use classification'!$J$9,B2204)),ISNUMBER(SEARCH('[1]Lookup for use classification'!$K$9,B2204))),'[1]Lookup for use classification'!$A$9,IF(OR(ISNUMBER(SEARCH('[1]Lookup for use classification'!$B$10,B2204)),ISNUMBER(SEARCH('[1]Lookup for use classification'!$C$10,B2204)),ISNUMBER(SEARCH('[1]Lookup for use classification'!$D$10,B2204)),ISNUMBER(SEARCH('[1]Lookup for use classification'!$E$10,B2204)),ISNUMBER(SEARCH('[1]Lookup for use classification'!$F$10,B2204)),ISNUMBER(SEARCH('[1]Lookup for use classification'!$G$10,B2204))),'[1]Lookup for use classification'!$A$10,IF(OR(ISNUMBER(SEARCH('[1]Lookup for use classification'!$B$11,B2204)),ISNUMBER(SEARCH('[1]Lookup for use classification'!$C$11,B2204))),'[1]Lookup for use classification'!$A$11,IF(OR(ISNUMBER(SEARCH('[1]Lookup for use classification'!$B$12,B2204)),ISNUMBER(SEARCH('[1]Lookup for use classification'!$C$12,B2204))),'[1]Lookup for use classification'!$A$12,IF(OR(ISNUMBER(SEARCH('[1]Lookup for use classification'!$B$13,B2204)),ISNUMBER(SEARCH('[1]Lookup for use classification'!$C$13,B2204)),ISNUMBER(SEARCH('[1]Lookup for use classification'!$D$13,B2204)),,ISNUMBER(SEARCH('[1]Lookup for use classification'!$C$13,B2204)),ISNUMBER(SEARCH('[1]Lookup for use classification'!$E$13,B2204))),'[1]Lookup for use classification'!$A$13,IF(OR(ISNUMBER(SEARCH('[1]Lookup for use classification'!$B$14,B2204)),ISNUMBER(SEARCH('[1]Lookup for use classification'!$C$14,B2204))),'[1]Lookup for use classification'!$A$14,"Other"))))))))))))</f>
        <v>Public Assembly</v>
      </c>
      <c r="D2204" s="18"/>
      <c r="E2204" s="19"/>
      <c r="F2204" s="19"/>
    </row>
    <row r="2205" spans="1:6">
      <c r="A2205" s="16" t="s">
        <v>1776</v>
      </c>
      <c r="B2205" s="17" t="s">
        <v>1773</v>
      </c>
      <c r="C2205" s="133" t="str">
        <f>IF(OR(ISNUMBER(SEARCH('[1]Lookup for use classification'!$B$1,B2205)),ISNUMBER(SEARCH('[1]Lookup for use classification'!$C$1,B2205)),ISNUMBER(SEARCH('[1]Lookup for use classification'!$D$1,B2205)),ISNUMBER(SEARCH('[1]Lookup for use classification'!$E$1,B2205))),'[1]Lookup for use classification'!$A$1,IF(ISNUMBER(SEARCH('[1]Lookup for use classification'!$B$2,B2205)),'[1]Lookup for use classification'!$A$2,IF(ISNUMBER(SEARCH('[1]Lookup for use classification'!$B$3,B2205)),'[1]Lookup for use classification'!$A$3,IF(OR(ISNUMBER(SEARCH('[1]Lookup for use classification'!$B$4,B2205)),ISNUMBER(SEARCH('[1]Lookup for use classification'!$C$4,B2205)),ISNUMBER(SEARCH('[1]Lookup for use classification'!$D$4,B2205)),ISNUMBER(SEARCH('[1]Lookup for use classification'!$E$4,B2205))),'[1]Lookup for use classification'!$A$4,IF(OR(ISNUMBER(SEARCH('[1]Lookup for use classification'!$B$5,B2205)),ISNUMBER(SEARCH('[1]Lookup for use classification'!$C$5,B2205)),ISNUMBER(SEARCH('[1]Lookup for use classification'!$D$5,B2205))),'[1]Lookup for use classification'!$A$5,IF(OR(ISNUMBER(SEARCH('[1]Lookup for use classification'!$B$7,B2205)),ISNUMBER(SEARCH('[1]Lookup for use classification'!$C$7,B2205)),ISNUMBER(SEARCH('[1]Lookup for use classification'!$D$7,B2205))),'[1]Lookup for use classification'!$A$7,IF(OR(ISNUMBER(SEARCH('[1]Lookup for use classification'!$B$9,B2205)),ISNUMBER(SEARCH('[1]Lookup for use classification'!$C$9,B2205)),ISNUMBER(SEARCH('[1]Lookup for use classification'!$D$9,B2205)),ISNUMBER(SEARCH('[1]Lookup for use classification'!$E$9,B2205)),ISNUMBER(SEARCH('[1]Lookup for use classification'!$F$9,B2205)),ISNUMBER(SEARCH('[1]Lookup for use classification'!$G$9,B2205)),ISNUMBER(SEARCH('[1]Lookup for use classification'!$H$9,B2205)),ISNUMBER(SEARCH('[1]Lookup for use classification'!$I$9,B2205)),ISNUMBER(SEARCH('[1]Lookup for use classification'!$J$9,B2205)),ISNUMBER(SEARCH('[1]Lookup for use classification'!$K$9,B2205))),'[1]Lookup for use classification'!$A$9,IF(OR(ISNUMBER(SEARCH('[1]Lookup for use classification'!$B$10,B2205)),ISNUMBER(SEARCH('[1]Lookup for use classification'!$C$10,B2205)),ISNUMBER(SEARCH('[1]Lookup for use classification'!$D$10,B2205)),ISNUMBER(SEARCH('[1]Lookup for use classification'!$E$10,B2205)),ISNUMBER(SEARCH('[1]Lookup for use classification'!$F$10,B2205)),ISNUMBER(SEARCH('[1]Lookup for use classification'!$G$10,B2205))),'[1]Lookup for use classification'!$A$10,IF(OR(ISNUMBER(SEARCH('[1]Lookup for use classification'!$B$11,B2205)),ISNUMBER(SEARCH('[1]Lookup for use classification'!$C$11,B2205))),'[1]Lookup for use classification'!$A$11,IF(OR(ISNUMBER(SEARCH('[1]Lookup for use classification'!$B$12,B2205)),ISNUMBER(SEARCH('[1]Lookup for use classification'!$C$12,B2205))),'[1]Lookup for use classification'!$A$12,IF(OR(ISNUMBER(SEARCH('[1]Lookup for use classification'!$B$13,B2205)),ISNUMBER(SEARCH('[1]Lookup for use classification'!$C$13,B2205)),ISNUMBER(SEARCH('[1]Lookup for use classification'!$D$13,B2205)),,ISNUMBER(SEARCH('[1]Lookup for use classification'!$C$13,B2205)),ISNUMBER(SEARCH('[1]Lookup for use classification'!$E$13,B2205))),'[1]Lookup for use classification'!$A$13,IF(OR(ISNUMBER(SEARCH('[1]Lookup for use classification'!$B$14,B2205)),ISNUMBER(SEARCH('[1]Lookup for use classification'!$C$14,B2205))),'[1]Lookup for use classification'!$A$14,"Other"))))))))))))</f>
        <v>Other</v>
      </c>
      <c r="D2205" s="18"/>
      <c r="E2205" s="19"/>
      <c r="F2205" s="19"/>
    </row>
    <row r="2206" spans="1:6">
      <c r="A2206" s="16" t="s">
        <v>1776</v>
      </c>
      <c r="B2206" s="17" t="s">
        <v>1774</v>
      </c>
      <c r="C2206" s="133" t="str">
        <f>IF(OR(ISNUMBER(SEARCH('[1]Lookup for use classification'!$B$1,B2206)),ISNUMBER(SEARCH('[1]Lookup for use classification'!$C$1,B2206)),ISNUMBER(SEARCH('[1]Lookup for use classification'!$D$1,B2206)),ISNUMBER(SEARCH('[1]Lookup for use classification'!$E$1,B2206))),'[1]Lookup for use classification'!$A$1,IF(ISNUMBER(SEARCH('[1]Lookup for use classification'!$B$2,B2206)),'[1]Lookup for use classification'!$A$2,IF(ISNUMBER(SEARCH('[1]Lookup for use classification'!$B$3,B2206)),'[1]Lookup for use classification'!$A$3,IF(OR(ISNUMBER(SEARCH('[1]Lookup for use classification'!$B$4,B2206)),ISNUMBER(SEARCH('[1]Lookup for use classification'!$C$4,B2206)),ISNUMBER(SEARCH('[1]Lookup for use classification'!$D$4,B2206)),ISNUMBER(SEARCH('[1]Lookup for use classification'!$E$4,B2206))),'[1]Lookup for use classification'!$A$4,IF(OR(ISNUMBER(SEARCH('[1]Lookup for use classification'!$B$5,B2206)),ISNUMBER(SEARCH('[1]Lookup for use classification'!$C$5,B2206)),ISNUMBER(SEARCH('[1]Lookup for use classification'!$D$5,B2206))),'[1]Lookup for use classification'!$A$5,IF(OR(ISNUMBER(SEARCH('[1]Lookup for use classification'!$B$7,B2206)),ISNUMBER(SEARCH('[1]Lookup for use classification'!$C$7,B2206)),ISNUMBER(SEARCH('[1]Lookup for use classification'!$D$7,B2206))),'[1]Lookup for use classification'!$A$7,IF(OR(ISNUMBER(SEARCH('[1]Lookup for use classification'!$B$9,B2206)),ISNUMBER(SEARCH('[1]Lookup for use classification'!$C$9,B2206)),ISNUMBER(SEARCH('[1]Lookup for use classification'!$D$9,B2206)),ISNUMBER(SEARCH('[1]Lookup for use classification'!$E$9,B2206)),ISNUMBER(SEARCH('[1]Lookup for use classification'!$F$9,B2206)),ISNUMBER(SEARCH('[1]Lookup for use classification'!$G$9,B2206)),ISNUMBER(SEARCH('[1]Lookup for use classification'!$H$9,B2206)),ISNUMBER(SEARCH('[1]Lookup for use classification'!$I$9,B2206)),ISNUMBER(SEARCH('[1]Lookup for use classification'!$J$9,B2206)),ISNUMBER(SEARCH('[1]Lookup for use classification'!$K$9,B2206))),'[1]Lookup for use classification'!$A$9,IF(OR(ISNUMBER(SEARCH('[1]Lookup for use classification'!$B$10,B2206)),ISNUMBER(SEARCH('[1]Lookup for use classification'!$C$10,B2206)),ISNUMBER(SEARCH('[1]Lookup for use classification'!$D$10,B2206)),ISNUMBER(SEARCH('[1]Lookup for use classification'!$E$10,B2206)),ISNUMBER(SEARCH('[1]Lookup for use classification'!$F$10,B2206)),ISNUMBER(SEARCH('[1]Lookup for use classification'!$G$10,B2206))),'[1]Lookup for use classification'!$A$10,IF(OR(ISNUMBER(SEARCH('[1]Lookup for use classification'!$B$11,B2206)),ISNUMBER(SEARCH('[1]Lookup for use classification'!$C$11,B2206))),'[1]Lookup for use classification'!$A$11,IF(OR(ISNUMBER(SEARCH('[1]Lookup for use classification'!$B$12,B2206)),ISNUMBER(SEARCH('[1]Lookup for use classification'!$C$12,B2206))),'[1]Lookup for use classification'!$A$12,IF(OR(ISNUMBER(SEARCH('[1]Lookup for use classification'!$B$13,B2206)),ISNUMBER(SEARCH('[1]Lookup for use classification'!$C$13,B2206)),ISNUMBER(SEARCH('[1]Lookup for use classification'!$D$13,B2206)),,ISNUMBER(SEARCH('[1]Lookup for use classification'!$C$13,B2206)),ISNUMBER(SEARCH('[1]Lookup for use classification'!$E$13,B2206))),'[1]Lookup for use classification'!$A$13,IF(OR(ISNUMBER(SEARCH('[1]Lookup for use classification'!$B$14,B2206)),ISNUMBER(SEARCH('[1]Lookup for use classification'!$C$14,B2206))),'[1]Lookup for use classification'!$A$14,"Other"))))))))))))</f>
        <v>Retail - Other</v>
      </c>
      <c r="D2206" s="18"/>
      <c r="E2206" s="19"/>
      <c r="F2206" s="19"/>
    </row>
    <row r="2207" spans="1:6">
      <c r="A2207" s="16" t="s">
        <v>1776</v>
      </c>
      <c r="B2207" s="17" t="s">
        <v>1775</v>
      </c>
      <c r="C2207" s="133" t="str">
        <f>IF(OR(ISNUMBER(SEARCH('[1]Lookup for use classification'!$B$1,B2207)),ISNUMBER(SEARCH('[1]Lookup for use classification'!$C$1,B2207)),ISNUMBER(SEARCH('[1]Lookup for use classification'!$D$1,B2207)),ISNUMBER(SEARCH('[1]Lookup for use classification'!$E$1,B2207))),'[1]Lookup for use classification'!$A$1,IF(ISNUMBER(SEARCH('[1]Lookup for use classification'!$B$2,B2207)),'[1]Lookup for use classification'!$A$2,IF(ISNUMBER(SEARCH('[1]Lookup for use classification'!$B$3,B2207)),'[1]Lookup for use classification'!$A$3,IF(OR(ISNUMBER(SEARCH('[1]Lookup for use classification'!$B$4,B2207)),ISNUMBER(SEARCH('[1]Lookup for use classification'!$C$4,B2207)),ISNUMBER(SEARCH('[1]Lookup for use classification'!$D$4,B2207)),ISNUMBER(SEARCH('[1]Lookup for use classification'!$E$4,B2207))),'[1]Lookup for use classification'!$A$4,IF(OR(ISNUMBER(SEARCH('[1]Lookup for use classification'!$B$5,B2207)),ISNUMBER(SEARCH('[1]Lookup for use classification'!$C$5,B2207)),ISNUMBER(SEARCH('[1]Lookup for use classification'!$D$5,B2207))),'[1]Lookup for use classification'!$A$5,IF(OR(ISNUMBER(SEARCH('[1]Lookup for use classification'!$B$7,B2207)),ISNUMBER(SEARCH('[1]Lookup for use classification'!$C$7,B2207)),ISNUMBER(SEARCH('[1]Lookup for use classification'!$D$7,B2207))),'[1]Lookup for use classification'!$A$7,IF(OR(ISNUMBER(SEARCH('[1]Lookup for use classification'!$B$9,B2207)),ISNUMBER(SEARCH('[1]Lookup for use classification'!$C$9,B2207)),ISNUMBER(SEARCH('[1]Lookup for use classification'!$D$9,B2207)),ISNUMBER(SEARCH('[1]Lookup for use classification'!$E$9,B2207)),ISNUMBER(SEARCH('[1]Lookup for use classification'!$F$9,B2207)),ISNUMBER(SEARCH('[1]Lookup for use classification'!$G$9,B2207)),ISNUMBER(SEARCH('[1]Lookup for use classification'!$H$9,B2207)),ISNUMBER(SEARCH('[1]Lookup for use classification'!$I$9,B2207)),ISNUMBER(SEARCH('[1]Lookup for use classification'!$J$9,B2207)),ISNUMBER(SEARCH('[1]Lookup for use classification'!$K$9,B2207))),'[1]Lookup for use classification'!$A$9,IF(OR(ISNUMBER(SEARCH('[1]Lookup for use classification'!$B$10,B2207)),ISNUMBER(SEARCH('[1]Lookup for use classification'!$C$10,B2207)),ISNUMBER(SEARCH('[1]Lookup for use classification'!$D$10,B2207)),ISNUMBER(SEARCH('[1]Lookup for use classification'!$E$10,B2207)),ISNUMBER(SEARCH('[1]Lookup for use classification'!$F$10,B2207)),ISNUMBER(SEARCH('[1]Lookup for use classification'!$G$10,B2207))),'[1]Lookup for use classification'!$A$10,IF(OR(ISNUMBER(SEARCH('[1]Lookup for use classification'!$B$11,B2207)),ISNUMBER(SEARCH('[1]Lookup for use classification'!$C$11,B2207))),'[1]Lookup for use classification'!$A$11,IF(OR(ISNUMBER(SEARCH('[1]Lookup for use classification'!$B$12,B2207)),ISNUMBER(SEARCH('[1]Lookup for use classification'!$C$12,B2207))),'[1]Lookup for use classification'!$A$12,IF(OR(ISNUMBER(SEARCH('[1]Lookup for use classification'!$B$13,B2207)),ISNUMBER(SEARCH('[1]Lookup for use classification'!$C$13,B2207)),ISNUMBER(SEARCH('[1]Lookup for use classification'!$D$13,B2207)),,ISNUMBER(SEARCH('[1]Lookup for use classification'!$C$13,B2207)),ISNUMBER(SEARCH('[1]Lookup for use classification'!$E$13,B2207))),'[1]Lookup for use classification'!$A$13,IF(OR(ISNUMBER(SEARCH('[1]Lookup for use classification'!$B$14,B2207)),ISNUMBER(SEARCH('[1]Lookup for use classification'!$C$14,B2207))),'[1]Lookup for use classification'!$A$14,"Other"))))))))))))</f>
        <v>Office</v>
      </c>
      <c r="D2207" s="18"/>
      <c r="E2207" s="19"/>
      <c r="F2207" s="19"/>
    </row>
    <row r="2208" spans="1:6">
      <c r="A2208" s="16" t="s">
        <v>1776</v>
      </c>
      <c r="B2208" s="20" t="s">
        <v>66</v>
      </c>
      <c r="C2208" s="133" t="str">
        <f>IF(OR(ISNUMBER(SEARCH('[1]Lookup for use classification'!$B$1,B2208)),ISNUMBER(SEARCH('[1]Lookup for use classification'!$C$1,B2208)),ISNUMBER(SEARCH('[1]Lookup for use classification'!$D$1,B2208)),ISNUMBER(SEARCH('[1]Lookup for use classification'!$E$1,B2208))),'[1]Lookup for use classification'!$A$1,IF(ISNUMBER(SEARCH('[1]Lookup for use classification'!$B$2,B2208)),'[1]Lookup for use classification'!$A$2,IF(ISNUMBER(SEARCH('[1]Lookup for use classification'!$B$3,B2208)),'[1]Lookup for use classification'!$A$3,IF(OR(ISNUMBER(SEARCH('[1]Lookup for use classification'!$B$4,B2208)),ISNUMBER(SEARCH('[1]Lookup for use classification'!$C$4,B2208)),ISNUMBER(SEARCH('[1]Lookup for use classification'!$D$4,B2208)),ISNUMBER(SEARCH('[1]Lookup for use classification'!$E$4,B2208))),'[1]Lookup for use classification'!$A$4,IF(OR(ISNUMBER(SEARCH('[1]Lookup for use classification'!$B$5,B2208)),ISNUMBER(SEARCH('[1]Lookup for use classification'!$C$5,B2208)),ISNUMBER(SEARCH('[1]Lookup for use classification'!$D$5,B2208))),'[1]Lookup for use classification'!$A$5,IF(OR(ISNUMBER(SEARCH('[1]Lookup for use classification'!$B$7,B2208)),ISNUMBER(SEARCH('[1]Lookup for use classification'!$C$7,B2208)),ISNUMBER(SEARCH('[1]Lookup for use classification'!$D$7,B2208))),'[1]Lookup for use classification'!$A$7,IF(OR(ISNUMBER(SEARCH('[1]Lookup for use classification'!$B$9,B2208)),ISNUMBER(SEARCH('[1]Lookup for use classification'!$C$9,B2208)),ISNUMBER(SEARCH('[1]Lookup for use classification'!$D$9,B2208)),ISNUMBER(SEARCH('[1]Lookup for use classification'!$E$9,B2208)),ISNUMBER(SEARCH('[1]Lookup for use classification'!$F$9,B2208)),ISNUMBER(SEARCH('[1]Lookup for use classification'!$G$9,B2208)),ISNUMBER(SEARCH('[1]Lookup for use classification'!$H$9,B2208)),ISNUMBER(SEARCH('[1]Lookup for use classification'!$I$9,B2208)),ISNUMBER(SEARCH('[1]Lookup for use classification'!$J$9,B2208)),ISNUMBER(SEARCH('[1]Lookup for use classification'!$K$9,B2208))),'[1]Lookup for use classification'!$A$9,IF(OR(ISNUMBER(SEARCH('[1]Lookup for use classification'!$B$10,B2208)),ISNUMBER(SEARCH('[1]Lookup for use classification'!$C$10,B2208)),ISNUMBER(SEARCH('[1]Lookup for use classification'!$D$10,B2208)),ISNUMBER(SEARCH('[1]Lookup for use classification'!$E$10,B2208)),ISNUMBER(SEARCH('[1]Lookup for use classification'!$F$10,B2208)),ISNUMBER(SEARCH('[1]Lookup for use classification'!$G$10,B2208))),'[1]Lookup for use classification'!$A$10,IF(OR(ISNUMBER(SEARCH('[1]Lookup for use classification'!$B$11,B2208)),ISNUMBER(SEARCH('[1]Lookup for use classification'!$C$11,B2208))),'[1]Lookup for use classification'!$A$11,IF(OR(ISNUMBER(SEARCH('[1]Lookup for use classification'!$B$12,B2208)),ISNUMBER(SEARCH('[1]Lookup for use classification'!$C$12,B2208))),'[1]Lookup for use classification'!$A$12,IF(OR(ISNUMBER(SEARCH('[1]Lookup for use classification'!$B$13,B2208)),ISNUMBER(SEARCH('[1]Lookup for use classification'!$C$13,B2208)),ISNUMBER(SEARCH('[1]Lookup for use classification'!$D$13,B2208)),,ISNUMBER(SEARCH('[1]Lookup for use classification'!$C$13,B2208)),ISNUMBER(SEARCH('[1]Lookup for use classification'!$E$13,B2208))),'[1]Lookup for use classification'!$A$13,IF(OR(ISNUMBER(SEARCH('[1]Lookup for use classification'!$B$14,B2208)),ISNUMBER(SEARCH('[1]Lookup for use classification'!$C$14,B2208))),'[1]Lookup for use classification'!$A$14,"Other"))))))))))))</f>
        <v>Water &amp; Sewer</v>
      </c>
      <c r="D2208" s="21"/>
      <c r="E2208" s="22"/>
      <c r="F2208" s="22"/>
    </row>
    <row r="2209" spans="1:6">
      <c r="A2209" s="16" t="s">
        <v>522</v>
      </c>
      <c r="B2209" s="26" t="s">
        <v>523</v>
      </c>
      <c r="C2209" s="133" t="str">
        <f>IF(OR(ISNUMBER(SEARCH('[1]Lookup for use classification'!$B$1,B2209)),ISNUMBER(SEARCH('[1]Lookup for use classification'!$C$1,B2209)),ISNUMBER(SEARCH('[1]Lookup for use classification'!$D$1,B2209)),ISNUMBER(SEARCH('[1]Lookup for use classification'!$E$1,B2209))),'[1]Lookup for use classification'!$A$1,IF(ISNUMBER(SEARCH('[1]Lookup for use classification'!$B$2,B2209)),'[1]Lookup for use classification'!$A$2,IF(ISNUMBER(SEARCH('[1]Lookup for use classification'!$B$3,B2209)),'[1]Lookup for use classification'!$A$3,IF(OR(ISNUMBER(SEARCH('[1]Lookup for use classification'!$B$4,B2209)),ISNUMBER(SEARCH('[1]Lookup for use classification'!$C$4,B2209)),ISNUMBER(SEARCH('[1]Lookup for use classification'!$D$4,B2209)),ISNUMBER(SEARCH('[1]Lookup for use classification'!$E$4,B2209))),'[1]Lookup for use classification'!$A$4,IF(OR(ISNUMBER(SEARCH('[1]Lookup for use classification'!$B$5,B2209)),ISNUMBER(SEARCH('[1]Lookup for use classification'!$C$5,B2209)),ISNUMBER(SEARCH('[1]Lookup for use classification'!$D$5,B2209))),'[1]Lookup for use classification'!$A$5,IF(OR(ISNUMBER(SEARCH('[1]Lookup for use classification'!$B$7,B2209)),ISNUMBER(SEARCH('[1]Lookup for use classification'!$C$7,B2209)),ISNUMBER(SEARCH('[1]Lookup for use classification'!$D$7,B2209))),'[1]Lookup for use classification'!$A$7,IF(OR(ISNUMBER(SEARCH('[1]Lookup for use classification'!$B$9,B2209)),ISNUMBER(SEARCH('[1]Lookup for use classification'!$C$9,B2209)),ISNUMBER(SEARCH('[1]Lookup for use classification'!$D$9,B2209)),ISNUMBER(SEARCH('[1]Lookup for use classification'!$E$9,B2209)),ISNUMBER(SEARCH('[1]Lookup for use classification'!$F$9,B2209)),ISNUMBER(SEARCH('[1]Lookup for use classification'!$G$9,B2209)),ISNUMBER(SEARCH('[1]Lookup for use classification'!$H$9,B2209)),ISNUMBER(SEARCH('[1]Lookup for use classification'!$I$9,B2209)),ISNUMBER(SEARCH('[1]Lookup for use classification'!$J$9,B2209)),ISNUMBER(SEARCH('[1]Lookup for use classification'!$K$9,B2209))),'[1]Lookup for use classification'!$A$9,IF(OR(ISNUMBER(SEARCH('[1]Lookup for use classification'!$B$10,B2209)),ISNUMBER(SEARCH('[1]Lookup for use classification'!$C$10,B2209)),ISNUMBER(SEARCH('[1]Lookup for use classification'!$D$10,B2209)),ISNUMBER(SEARCH('[1]Lookup for use classification'!$E$10,B2209)),ISNUMBER(SEARCH('[1]Lookup for use classification'!$F$10,B2209)),ISNUMBER(SEARCH('[1]Lookup for use classification'!$G$10,B2209))),'[1]Lookup for use classification'!$A$10,IF(OR(ISNUMBER(SEARCH('[1]Lookup for use classification'!$B$11,B2209)),ISNUMBER(SEARCH('[1]Lookup for use classification'!$C$11,B2209))),'[1]Lookup for use classification'!$A$11,IF(OR(ISNUMBER(SEARCH('[1]Lookup for use classification'!$B$12,B2209)),ISNUMBER(SEARCH('[1]Lookup for use classification'!$C$12,B2209))),'[1]Lookup for use classification'!$A$12,IF(OR(ISNUMBER(SEARCH('[1]Lookup for use classification'!$B$13,B2209)),ISNUMBER(SEARCH('[1]Lookup for use classification'!$C$13,B2209)),ISNUMBER(SEARCH('[1]Lookup for use classification'!$D$13,B2209)),,ISNUMBER(SEARCH('[1]Lookup for use classification'!$C$13,B2209)),ISNUMBER(SEARCH('[1]Lookup for use classification'!$E$13,B2209))),'[1]Lookup for use classification'!$A$13,IF(OR(ISNUMBER(SEARCH('[1]Lookup for use classification'!$B$14,B2209)),ISNUMBER(SEARCH('[1]Lookup for use classification'!$C$14,B2209))),'[1]Lookup for use classification'!$A$14,"Other"))))))))))))</f>
        <v>Office</v>
      </c>
      <c r="D2209" s="27">
        <v>480</v>
      </c>
      <c r="E2209" s="29"/>
      <c r="F2209" s="29"/>
    </row>
    <row r="2210" spans="1:6">
      <c r="A2210" s="16" t="s">
        <v>522</v>
      </c>
      <c r="B2210" s="26" t="s">
        <v>5</v>
      </c>
      <c r="C2210" s="133" t="str">
        <f>IF(OR(ISNUMBER(SEARCH('[1]Lookup for use classification'!$B$1,B2210)),ISNUMBER(SEARCH('[1]Lookup for use classification'!$C$1,B2210)),ISNUMBER(SEARCH('[1]Lookup for use classification'!$D$1,B2210)),ISNUMBER(SEARCH('[1]Lookup for use classification'!$E$1,B2210))),'[1]Lookup for use classification'!$A$1,IF(ISNUMBER(SEARCH('[1]Lookup for use classification'!$B$2,B2210)),'[1]Lookup for use classification'!$A$2,IF(ISNUMBER(SEARCH('[1]Lookup for use classification'!$B$3,B2210)),'[1]Lookup for use classification'!$A$3,IF(OR(ISNUMBER(SEARCH('[1]Lookup for use classification'!$B$4,B2210)),ISNUMBER(SEARCH('[1]Lookup for use classification'!$C$4,B2210)),ISNUMBER(SEARCH('[1]Lookup for use classification'!$D$4,B2210)),ISNUMBER(SEARCH('[1]Lookup for use classification'!$E$4,B2210))),'[1]Lookup for use classification'!$A$4,IF(OR(ISNUMBER(SEARCH('[1]Lookup for use classification'!$B$5,B2210)),ISNUMBER(SEARCH('[1]Lookup for use classification'!$C$5,B2210)),ISNUMBER(SEARCH('[1]Lookup for use classification'!$D$5,B2210))),'[1]Lookup for use classification'!$A$5,IF(OR(ISNUMBER(SEARCH('[1]Lookup for use classification'!$B$7,B2210)),ISNUMBER(SEARCH('[1]Lookup for use classification'!$C$7,B2210)),ISNUMBER(SEARCH('[1]Lookup for use classification'!$D$7,B2210))),'[1]Lookup for use classification'!$A$7,IF(OR(ISNUMBER(SEARCH('[1]Lookup for use classification'!$B$9,B2210)),ISNUMBER(SEARCH('[1]Lookup for use classification'!$C$9,B2210)),ISNUMBER(SEARCH('[1]Lookup for use classification'!$D$9,B2210)),ISNUMBER(SEARCH('[1]Lookup for use classification'!$E$9,B2210)),ISNUMBER(SEARCH('[1]Lookup for use classification'!$F$9,B2210)),ISNUMBER(SEARCH('[1]Lookup for use classification'!$G$9,B2210)),ISNUMBER(SEARCH('[1]Lookup for use classification'!$H$9,B2210)),ISNUMBER(SEARCH('[1]Lookup for use classification'!$I$9,B2210)),ISNUMBER(SEARCH('[1]Lookup for use classification'!$J$9,B2210)),ISNUMBER(SEARCH('[1]Lookup for use classification'!$K$9,B2210))),'[1]Lookup for use classification'!$A$9,IF(OR(ISNUMBER(SEARCH('[1]Lookup for use classification'!$B$10,B2210)),ISNUMBER(SEARCH('[1]Lookup for use classification'!$C$10,B2210)),ISNUMBER(SEARCH('[1]Lookup for use classification'!$D$10,B2210)),ISNUMBER(SEARCH('[1]Lookup for use classification'!$E$10,B2210)),ISNUMBER(SEARCH('[1]Lookup for use classification'!$F$10,B2210)),ISNUMBER(SEARCH('[1]Lookup for use classification'!$G$10,B2210))),'[1]Lookup for use classification'!$A$10,IF(OR(ISNUMBER(SEARCH('[1]Lookup for use classification'!$B$11,B2210)),ISNUMBER(SEARCH('[1]Lookup for use classification'!$C$11,B2210))),'[1]Lookup for use classification'!$A$11,IF(OR(ISNUMBER(SEARCH('[1]Lookup for use classification'!$B$12,B2210)),ISNUMBER(SEARCH('[1]Lookup for use classification'!$C$12,B2210))),'[1]Lookup for use classification'!$A$12,IF(OR(ISNUMBER(SEARCH('[1]Lookup for use classification'!$B$13,B2210)),ISNUMBER(SEARCH('[1]Lookup for use classification'!$C$13,B2210)),ISNUMBER(SEARCH('[1]Lookup for use classification'!$D$13,B2210)),,ISNUMBER(SEARCH('[1]Lookup for use classification'!$C$13,B2210)),ISNUMBER(SEARCH('[1]Lookup for use classification'!$E$13,B2210))),'[1]Lookup for use classification'!$A$13,IF(OR(ISNUMBER(SEARCH('[1]Lookup for use classification'!$B$14,B2210)),ISNUMBER(SEARCH('[1]Lookup for use classification'!$C$14,B2210))),'[1]Lookup for use classification'!$A$14,"Other"))))))))))))</f>
        <v>Office</v>
      </c>
      <c r="D2210" s="27">
        <v>4000</v>
      </c>
      <c r="E2210" s="29" t="s">
        <v>403</v>
      </c>
      <c r="F2210" s="29" t="s">
        <v>11</v>
      </c>
    </row>
    <row r="2211" spans="1:6">
      <c r="A2211" s="16" t="s">
        <v>522</v>
      </c>
      <c r="B2211" s="26" t="s">
        <v>231</v>
      </c>
      <c r="C2211" s="133" t="str">
        <f>IF(OR(ISNUMBER(SEARCH('[1]Lookup for use classification'!$B$1,B2211)),ISNUMBER(SEARCH('[1]Lookup for use classification'!$C$1,B2211)),ISNUMBER(SEARCH('[1]Lookup for use classification'!$D$1,B2211)),ISNUMBER(SEARCH('[1]Lookup for use classification'!$E$1,B2211))),'[1]Lookup for use classification'!$A$1,IF(ISNUMBER(SEARCH('[1]Lookup for use classification'!$B$2,B2211)),'[1]Lookup for use classification'!$A$2,IF(ISNUMBER(SEARCH('[1]Lookup for use classification'!$B$3,B2211)),'[1]Lookup for use classification'!$A$3,IF(OR(ISNUMBER(SEARCH('[1]Lookup for use classification'!$B$4,B2211)),ISNUMBER(SEARCH('[1]Lookup for use classification'!$C$4,B2211)),ISNUMBER(SEARCH('[1]Lookup for use classification'!$D$4,B2211)),ISNUMBER(SEARCH('[1]Lookup for use classification'!$E$4,B2211))),'[1]Lookup for use classification'!$A$4,IF(OR(ISNUMBER(SEARCH('[1]Lookup for use classification'!$B$5,B2211)),ISNUMBER(SEARCH('[1]Lookup for use classification'!$C$5,B2211)),ISNUMBER(SEARCH('[1]Lookup for use classification'!$D$5,B2211))),'[1]Lookup for use classification'!$A$5,IF(OR(ISNUMBER(SEARCH('[1]Lookup for use classification'!$B$7,B2211)),ISNUMBER(SEARCH('[1]Lookup for use classification'!$C$7,B2211)),ISNUMBER(SEARCH('[1]Lookup for use classification'!$D$7,B2211))),'[1]Lookup for use classification'!$A$7,IF(OR(ISNUMBER(SEARCH('[1]Lookup for use classification'!$B$9,B2211)),ISNUMBER(SEARCH('[1]Lookup for use classification'!$C$9,B2211)),ISNUMBER(SEARCH('[1]Lookup for use classification'!$D$9,B2211)),ISNUMBER(SEARCH('[1]Lookup for use classification'!$E$9,B2211)),ISNUMBER(SEARCH('[1]Lookup for use classification'!$F$9,B2211)),ISNUMBER(SEARCH('[1]Lookup for use classification'!$G$9,B2211)),ISNUMBER(SEARCH('[1]Lookup for use classification'!$H$9,B2211)),ISNUMBER(SEARCH('[1]Lookup for use classification'!$I$9,B2211)),ISNUMBER(SEARCH('[1]Lookup for use classification'!$J$9,B2211)),ISNUMBER(SEARCH('[1]Lookup for use classification'!$K$9,B2211))),'[1]Lookup for use classification'!$A$9,IF(OR(ISNUMBER(SEARCH('[1]Lookup for use classification'!$B$10,B2211)),ISNUMBER(SEARCH('[1]Lookup for use classification'!$C$10,B2211)),ISNUMBER(SEARCH('[1]Lookup for use classification'!$D$10,B2211)),ISNUMBER(SEARCH('[1]Lookup for use classification'!$E$10,B2211)),ISNUMBER(SEARCH('[1]Lookup for use classification'!$F$10,B2211)),ISNUMBER(SEARCH('[1]Lookup for use classification'!$G$10,B2211))),'[1]Lookup for use classification'!$A$10,IF(OR(ISNUMBER(SEARCH('[1]Lookup for use classification'!$B$11,B2211)),ISNUMBER(SEARCH('[1]Lookup for use classification'!$C$11,B2211))),'[1]Lookup for use classification'!$A$11,IF(OR(ISNUMBER(SEARCH('[1]Lookup for use classification'!$B$12,B2211)),ISNUMBER(SEARCH('[1]Lookup for use classification'!$C$12,B2211))),'[1]Lookup for use classification'!$A$12,IF(OR(ISNUMBER(SEARCH('[1]Lookup for use classification'!$B$13,B2211)),ISNUMBER(SEARCH('[1]Lookup for use classification'!$C$13,B2211)),ISNUMBER(SEARCH('[1]Lookup for use classification'!$D$13,B2211)),,ISNUMBER(SEARCH('[1]Lookup for use classification'!$C$13,B2211)),ISNUMBER(SEARCH('[1]Lookup for use classification'!$E$13,B2211))),'[1]Lookup for use classification'!$A$13,IF(OR(ISNUMBER(SEARCH('[1]Lookup for use classification'!$B$14,B2211)),ISNUMBER(SEARCH('[1]Lookup for use classification'!$C$14,B2211))),'[1]Lookup for use classification'!$A$14,"Other"))))))))))))</f>
        <v>Public Safety</v>
      </c>
      <c r="D2211" s="27">
        <v>2400</v>
      </c>
      <c r="E2211" s="29"/>
      <c r="F2211" s="29"/>
    </row>
    <row r="2212" spans="1:6">
      <c r="A2212" s="16" t="s">
        <v>522</v>
      </c>
      <c r="B2212" s="26" t="s">
        <v>524</v>
      </c>
      <c r="C2212" s="133" t="str">
        <f>IF(OR(ISNUMBER(SEARCH('[1]Lookup for use classification'!$B$1,B2212)),ISNUMBER(SEARCH('[1]Lookup for use classification'!$C$1,B2212)),ISNUMBER(SEARCH('[1]Lookup for use classification'!$D$1,B2212)),ISNUMBER(SEARCH('[1]Lookup for use classification'!$E$1,B2212))),'[1]Lookup for use classification'!$A$1,IF(ISNUMBER(SEARCH('[1]Lookup for use classification'!$B$2,B2212)),'[1]Lookup for use classification'!$A$2,IF(ISNUMBER(SEARCH('[1]Lookup for use classification'!$B$3,B2212)),'[1]Lookup for use classification'!$A$3,IF(OR(ISNUMBER(SEARCH('[1]Lookup for use classification'!$B$4,B2212)),ISNUMBER(SEARCH('[1]Lookup for use classification'!$C$4,B2212)),ISNUMBER(SEARCH('[1]Lookup for use classification'!$D$4,B2212)),ISNUMBER(SEARCH('[1]Lookup for use classification'!$E$4,B2212))),'[1]Lookup for use classification'!$A$4,IF(OR(ISNUMBER(SEARCH('[1]Lookup for use classification'!$B$5,B2212)),ISNUMBER(SEARCH('[1]Lookup for use classification'!$C$5,B2212)),ISNUMBER(SEARCH('[1]Lookup for use classification'!$D$5,B2212))),'[1]Lookup for use classification'!$A$5,IF(OR(ISNUMBER(SEARCH('[1]Lookup for use classification'!$B$7,B2212)),ISNUMBER(SEARCH('[1]Lookup for use classification'!$C$7,B2212)),ISNUMBER(SEARCH('[1]Lookup for use classification'!$D$7,B2212))),'[1]Lookup for use classification'!$A$7,IF(OR(ISNUMBER(SEARCH('[1]Lookup for use classification'!$B$9,B2212)),ISNUMBER(SEARCH('[1]Lookup for use classification'!$C$9,B2212)),ISNUMBER(SEARCH('[1]Lookup for use classification'!$D$9,B2212)),ISNUMBER(SEARCH('[1]Lookup for use classification'!$E$9,B2212)),ISNUMBER(SEARCH('[1]Lookup for use classification'!$F$9,B2212)),ISNUMBER(SEARCH('[1]Lookup for use classification'!$G$9,B2212)),ISNUMBER(SEARCH('[1]Lookup for use classification'!$H$9,B2212)),ISNUMBER(SEARCH('[1]Lookup for use classification'!$I$9,B2212)),ISNUMBER(SEARCH('[1]Lookup for use classification'!$J$9,B2212)),ISNUMBER(SEARCH('[1]Lookup for use classification'!$K$9,B2212))),'[1]Lookup for use classification'!$A$9,IF(OR(ISNUMBER(SEARCH('[1]Lookup for use classification'!$B$10,B2212)),ISNUMBER(SEARCH('[1]Lookup for use classification'!$C$10,B2212)),ISNUMBER(SEARCH('[1]Lookup for use classification'!$D$10,B2212)),ISNUMBER(SEARCH('[1]Lookup for use classification'!$E$10,B2212)),ISNUMBER(SEARCH('[1]Lookup for use classification'!$F$10,B2212)),ISNUMBER(SEARCH('[1]Lookup for use classification'!$G$10,B2212))),'[1]Lookup for use classification'!$A$10,IF(OR(ISNUMBER(SEARCH('[1]Lookup for use classification'!$B$11,B2212)),ISNUMBER(SEARCH('[1]Lookup for use classification'!$C$11,B2212))),'[1]Lookup for use classification'!$A$11,IF(OR(ISNUMBER(SEARCH('[1]Lookup for use classification'!$B$12,B2212)),ISNUMBER(SEARCH('[1]Lookup for use classification'!$C$12,B2212))),'[1]Lookup for use classification'!$A$12,IF(OR(ISNUMBER(SEARCH('[1]Lookup for use classification'!$B$13,B2212)),ISNUMBER(SEARCH('[1]Lookup for use classification'!$C$13,B2212)),ISNUMBER(SEARCH('[1]Lookup for use classification'!$D$13,B2212)),,ISNUMBER(SEARCH('[1]Lookup for use classification'!$C$13,B2212)),ISNUMBER(SEARCH('[1]Lookup for use classification'!$E$13,B2212))),'[1]Lookup for use classification'!$A$13,IF(OR(ISNUMBER(SEARCH('[1]Lookup for use classification'!$B$14,B2212)),ISNUMBER(SEARCH('[1]Lookup for use classification'!$C$14,B2212))),'[1]Lookup for use classification'!$A$14,"Other"))))))))))))</f>
        <v>Education - K - 12</v>
      </c>
      <c r="D2212" s="27">
        <v>54247</v>
      </c>
      <c r="E2212" s="29" t="s">
        <v>10</v>
      </c>
      <c r="F2212" s="29" t="s">
        <v>11</v>
      </c>
    </row>
    <row r="2213" spans="1:6">
      <c r="A2213" s="16" t="s">
        <v>522</v>
      </c>
      <c r="B2213" s="26" t="s">
        <v>151</v>
      </c>
      <c r="C2213" s="133" t="str">
        <f>IF(OR(ISNUMBER(SEARCH('[1]Lookup for use classification'!$B$1,B2213)),ISNUMBER(SEARCH('[1]Lookup for use classification'!$C$1,B2213)),ISNUMBER(SEARCH('[1]Lookup for use classification'!$D$1,B2213)),ISNUMBER(SEARCH('[1]Lookup for use classification'!$E$1,B2213))),'[1]Lookup for use classification'!$A$1,IF(ISNUMBER(SEARCH('[1]Lookup for use classification'!$B$2,B2213)),'[1]Lookup for use classification'!$A$2,IF(ISNUMBER(SEARCH('[1]Lookup for use classification'!$B$3,B2213)),'[1]Lookup for use classification'!$A$3,IF(OR(ISNUMBER(SEARCH('[1]Lookup for use classification'!$B$4,B2213)),ISNUMBER(SEARCH('[1]Lookup for use classification'!$C$4,B2213)),ISNUMBER(SEARCH('[1]Lookup for use classification'!$D$4,B2213)),ISNUMBER(SEARCH('[1]Lookup for use classification'!$E$4,B2213))),'[1]Lookup for use classification'!$A$4,IF(OR(ISNUMBER(SEARCH('[1]Lookup for use classification'!$B$5,B2213)),ISNUMBER(SEARCH('[1]Lookup for use classification'!$C$5,B2213)),ISNUMBER(SEARCH('[1]Lookup for use classification'!$D$5,B2213))),'[1]Lookup for use classification'!$A$5,IF(OR(ISNUMBER(SEARCH('[1]Lookup for use classification'!$B$7,B2213)),ISNUMBER(SEARCH('[1]Lookup for use classification'!$C$7,B2213)),ISNUMBER(SEARCH('[1]Lookup for use classification'!$D$7,B2213))),'[1]Lookup for use classification'!$A$7,IF(OR(ISNUMBER(SEARCH('[1]Lookup for use classification'!$B$9,B2213)),ISNUMBER(SEARCH('[1]Lookup for use classification'!$C$9,B2213)),ISNUMBER(SEARCH('[1]Lookup for use classification'!$D$9,B2213)),ISNUMBER(SEARCH('[1]Lookup for use classification'!$E$9,B2213)),ISNUMBER(SEARCH('[1]Lookup for use classification'!$F$9,B2213)),ISNUMBER(SEARCH('[1]Lookup for use classification'!$G$9,B2213)),ISNUMBER(SEARCH('[1]Lookup for use classification'!$H$9,B2213)),ISNUMBER(SEARCH('[1]Lookup for use classification'!$I$9,B2213)),ISNUMBER(SEARCH('[1]Lookup for use classification'!$J$9,B2213)),ISNUMBER(SEARCH('[1]Lookup for use classification'!$K$9,B2213))),'[1]Lookup for use classification'!$A$9,IF(OR(ISNUMBER(SEARCH('[1]Lookup for use classification'!$B$10,B2213)),ISNUMBER(SEARCH('[1]Lookup for use classification'!$C$10,B2213)),ISNUMBER(SEARCH('[1]Lookup for use classification'!$D$10,B2213)),ISNUMBER(SEARCH('[1]Lookup for use classification'!$E$10,B2213)),ISNUMBER(SEARCH('[1]Lookup for use classification'!$F$10,B2213)),ISNUMBER(SEARCH('[1]Lookup for use classification'!$G$10,B2213))),'[1]Lookup for use classification'!$A$10,IF(OR(ISNUMBER(SEARCH('[1]Lookup for use classification'!$B$11,B2213)),ISNUMBER(SEARCH('[1]Lookup for use classification'!$C$11,B2213))),'[1]Lookup for use classification'!$A$11,IF(OR(ISNUMBER(SEARCH('[1]Lookup for use classification'!$B$12,B2213)),ISNUMBER(SEARCH('[1]Lookup for use classification'!$C$12,B2213))),'[1]Lookup for use classification'!$A$12,IF(OR(ISNUMBER(SEARCH('[1]Lookup for use classification'!$B$13,B2213)),ISNUMBER(SEARCH('[1]Lookup for use classification'!$C$13,B2213)),ISNUMBER(SEARCH('[1]Lookup for use classification'!$D$13,B2213)),,ISNUMBER(SEARCH('[1]Lookup for use classification'!$C$13,B2213)),ISNUMBER(SEARCH('[1]Lookup for use classification'!$E$13,B2213))),'[1]Lookup for use classification'!$A$13,IF(OR(ISNUMBER(SEARCH('[1]Lookup for use classification'!$B$14,B2213)),ISNUMBER(SEARCH('[1]Lookup for use classification'!$C$14,B2213))),'[1]Lookup for use classification'!$A$14,"Other"))))))))))))</f>
        <v>Other</v>
      </c>
      <c r="D2213" s="27">
        <v>800</v>
      </c>
      <c r="E2213" s="29"/>
      <c r="F2213" s="29"/>
    </row>
    <row r="2214" spans="1:6">
      <c r="A2214" s="16" t="s">
        <v>522</v>
      </c>
      <c r="B2214" s="26" t="s">
        <v>152</v>
      </c>
      <c r="C2214" s="133" t="str">
        <f>IF(OR(ISNUMBER(SEARCH('[1]Lookup for use classification'!$B$1,B2214)),ISNUMBER(SEARCH('[1]Lookup for use classification'!$C$1,B2214)),ISNUMBER(SEARCH('[1]Lookup for use classification'!$D$1,B2214)),ISNUMBER(SEARCH('[1]Lookup for use classification'!$E$1,B2214))),'[1]Lookup for use classification'!$A$1,IF(ISNUMBER(SEARCH('[1]Lookup for use classification'!$B$2,B2214)),'[1]Lookup for use classification'!$A$2,IF(ISNUMBER(SEARCH('[1]Lookup for use classification'!$B$3,B2214)),'[1]Lookup for use classification'!$A$3,IF(OR(ISNUMBER(SEARCH('[1]Lookup for use classification'!$B$4,B2214)),ISNUMBER(SEARCH('[1]Lookup for use classification'!$C$4,B2214)),ISNUMBER(SEARCH('[1]Lookup for use classification'!$D$4,B2214)),ISNUMBER(SEARCH('[1]Lookup for use classification'!$E$4,B2214))),'[1]Lookup for use classification'!$A$4,IF(OR(ISNUMBER(SEARCH('[1]Lookup for use classification'!$B$5,B2214)),ISNUMBER(SEARCH('[1]Lookup for use classification'!$C$5,B2214)),ISNUMBER(SEARCH('[1]Lookup for use classification'!$D$5,B2214))),'[1]Lookup for use classification'!$A$5,IF(OR(ISNUMBER(SEARCH('[1]Lookup for use classification'!$B$7,B2214)),ISNUMBER(SEARCH('[1]Lookup for use classification'!$C$7,B2214)),ISNUMBER(SEARCH('[1]Lookup for use classification'!$D$7,B2214))),'[1]Lookup for use classification'!$A$7,IF(OR(ISNUMBER(SEARCH('[1]Lookup for use classification'!$B$9,B2214)),ISNUMBER(SEARCH('[1]Lookup for use classification'!$C$9,B2214)),ISNUMBER(SEARCH('[1]Lookup for use classification'!$D$9,B2214)),ISNUMBER(SEARCH('[1]Lookup for use classification'!$E$9,B2214)),ISNUMBER(SEARCH('[1]Lookup for use classification'!$F$9,B2214)),ISNUMBER(SEARCH('[1]Lookup for use classification'!$G$9,B2214)),ISNUMBER(SEARCH('[1]Lookup for use classification'!$H$9,B2214)),ISNUMBER(SEARCH('[1]Lookup for use classification'!$I$9,B2214)),ISNUMBER(SEARCH('[1]Lookup for use classification'!$J$9,B2214)),ISNUMBER(SEARCH('[1]Lookup for use classification'!$K$9,B2214))),'[1]Lookup for use classification'!$A$9,IF(OR(ISNUMBER(SEARCH('[1]Lookup for use classification'!$B$10,B2214)),ISNUMBER(SEARCH('[1]Lookup for use classification'!$C$10,B2214)),ISNUMBER(SEARCH('[1]Lookup for use classification'!$D$10,B2214)),ISNUMBER(SEARCH('[1]Lookup for use classification'!$E$10,B2214)),ISNUMBER(SEARCH('[1]Lookup for use classification'!$F$10,B2214)),ISNUMBER(SEARCH('[1]Lookup for use classification'!$G$10,B2214))),'[1]Lookup for use classification'!$A$10,IF(OR(ISNUMBER(SEARCH('[1]Lookup for use classification'!$B$11,B2214)),ISNUMBER(SEARCH('[1]Lookup for use classification'!$C$11,B2214))),'[1]Lookup for use classification'!$A$11,IF(OR(ISNUMBER(SEARCH('[1]Lookup for use classification'!$B$12,B2214)),ISNUMBER(SEARCH('[1]Lookup for use classification'!$C$12,B2214))),'[1]Lookup for use classification'!$A$12,IF(OR(ISNUMBER(SEARCH('[1]Lookup for use classification'!$B$13,B2214)),ISNUMBER(SEARCH('[1]Lookup for use classification'!$C$13,B2214)),ISNUMBER(SEARCH('[1]Lookup for use classification'!$D$13,B2214)),,ISNUMBER(SEARCH('[1]Lookup for use classification'!$C$13,B2214)),ISNUMBER(SEARCH('[1]Lookup for use classification'!$E$13,B2214))),'[1]Lookup for use classification'!$A$13,IF(OR(ISNUMBER(SEARCH('[1]Lookup for use classification'!$B$14,B2214)),ISNUMBER(SEARCH('[1]Lookup for use classification'!$C$14,B2214))),'[1]Lookup for use classification'!$A$14,"Other"))))))))))))</f>
        <v>Other</v>
      </c>
      <c r="D2214" s="27"/>
      <c r="E2214" s="29"/>
      <c r="F2214" s="29"/>
    </row>
    <row r="2215" spans="1:6">
      <c r="A2215" s="16" t="s">
        <v>1160</v>
      </c>
      <c r="B2215" s="38" t="s">
        <v>44</v>
      </c>
      <c r="C2215" s="133" t="str">
        <f>IF(OR(ISNUMBER(SEARCH('[1]Lookup for use classification'!$B$1,B2215)),ISNUMBER(SEARCH('[1]Lookup for use classification'!$C$1,B2215)),ISNUMBER(SEARCH('[1]Lookup for use classification'!$D$1,B2215)),ISNUMBER(SEARCH('[1]Lookup for use classification'!$E$1,B2215))),'[1]Lookup for use classification'!$A$1,IF(ISNUMBER(SEARCH('[1]Lookup for use classification'!$B$2,B2215)),'[1]Lookup for use classification'!$A$2,IF(ISNUMBER(SEARCH('[1]Lookup for use classification'!$B$3,B2215)),'[1]Lookup for use classification'!$A$3,IF(OR(ISNUMBER(SEARCH('[1]Lookup for use classification'!$B$4,B2215)),ISNUMBER(SEARCH('[1]Lookup for use classification'!$C$4,B2215)),ISNUMBER(SEARCH('[1]Lookup for use classification'!$D$4,B2215)),ISNUMBER(SEARCH('[1]Lookup for use classification'!$E$4,B2215))),'[1]Lookup for use classification'!$A$4,IF(OR(ISNUMBER(SEARCH('[1]Lookup for use classification'!$B$5,B2215)),ISNUMBER(SEARCH('[1]Lookup for use classification'!$C$5,B2215)),ISNUMBER(SEARCH('[1]Lookup for use classification'!$D$5,B2215))),'[1]Lookup for use classification'!$A$5,IF(OR(ISNUMBER(SEARCH('[1]Lookup for use classification'!$B$7,B2215)),ISNUMBER(SEARCH('[1]Lookup for use classification'!$C$7,B2215)),ISNUMBER(SEARCH('[1]Lookup for use classification'!$D$7,B2215))),'[1]Lookup for use classification'!$A$7,IF(OR(ISNUMBER(SEARCH('[1]Lookup for use classification'!$B$9,B2215)),ISNUMBER(SEARCH('[1]Lookup for use classification'!$C$9,B2215)),ISNUMBER(SEARCH('[1]Lookup for use classification'!$D$9,B2215)),ISNUMBER(SEARCH('[1]Lookup for use classification'!$E$9,B2215)),ISNUMBER(SEARCH('[1]Lookup for use classification'!$F$9,B2215)),ISNUMBER(SEARCH('[1]Lookup for use classification'!$G$9,B2215)),ISNUMBER(SEARCH('[1]Lookup for use classification'!$H$9,B2215)),ISNUMBER(SEARCH('[1]Lookup for use classification'!$I$9,B2215)),ISNUMBER(SEARCH('[1]Lookup for use classification'!$J$9,B2215)),ISNUMBER(SEARCH('[1]Lookup for use classification'!$K$9,B2215))),'[1]Lookup for use classification'!$A$9,IF(OR(ISNUMBER(SEARCH('[1]Lookup for use classification'!$B$10,B2215)),ISNUMBER(SEARCH('[1]Lookup for use classification'!$C$10,B2215)),ISNUMBER(SEARCH('[1]Lookup for use classification'!$D$10,B2215)),ISNUMBER(SEARCH('[1]Lookup for use classification'!$E$10,B2215)),ISNUMBER(SEARCH('[1]Lookup for use classification'!$F$10,B2215)),ISNUMBER(SEARCH('[1]Lookup for use classification'!$G$10,B2215))),'[1]Lookup for use classification'!$A$10,IF(OR(ISNUMBER(SEARCH('[1]Lookup for use classification'!$B$11,B2215)),ISNUMBER(SEARCH('[1]Lookup for use classification'!$C$11,B2215))),'[1]Lookup for use classification'!$A$11,IF(OR(ISNUMBER(SEARCH('[1]Lookup for use classification'!$B$12,B2215)),ISNUMBER(SEARCH('[1]Lookup for use classification'!$C$12,B2215))),'[1]Lookup for use classification'!$A$12,IF(OR(ISNUMBER(SEARCH('[1]Lookup for use classification'!$B$13,B2215)),ISNUMBER(SEARCH('[1]Lookup for use classification'!$C$13,B2215)),ISNUMBER(SEARCH('[1]Lookup for use classification'!$D$13,B2215)),,ISNUMBER(SEARCH('[1]Lookup for use classification'!$C$13,B2215)),ISNUMBER(SEARCH('[1]Lookup for use classification'!$E$13,B2215))),'[1]Lookup for use classification'!$A$13,IF(OR(ISNUMBER(SEARCH('[1]Lookup for use classification'!$B$14,B2215)),ISNUMBER(SEARCH('[1]Lookup for use classification'!$C$14,B2215))),'[1]Lookup for use classification'!$A$14,"Other"))))))))))))</f>
        <v>Other</v>
      </c>
      <c r="D2215" s="39">
        <v>96</v>
      </c>
      <c r="E2215" s="41"/>
      <c r="F2215" s="41"/>
    </row>
    <row r="2216" spans="1:6">
      <c r="A2216" s="16" t="s">
        <v>1160</v>
      </c>
      <c r="B2216" s="38" t="s">
        <v>302</v>
      </c>
      <c r="C2216" s="133" t="str">
        <f>IF(OR(ISNUMBER(SEARCH('[1]Lookup for use classification'!$B$1,B2216)),ISNUMBER(SEARCH('[1]Lookup for use classification'!$C$1,B2216)),ISNUMBER(SEARCH('[1]Lookup for use classification'!$D$1,B2216)),ISNUMBER(SEARCH('[1]Lookup for use classification'!$E$1,B2216))),'[1]Lookup for use classification'!$A$1,IF(ISNUMBER(SEARCH('[1]Lookup for use classification'!$B$2,B2216)),'[1]Lookup for use classification'!$A$2,IF(ISNUMBER(SEARCH('[1]Lookup for use classification'!$B$3,B2216)),'[1]Lookup for use classification'!$A$3,IF(OR(ISNUMBER(SEARCH('[1]Lookup for use classification'!$B$4,B2216)),ISNUMBER(SEARCH('[1]Lookup for use classification'!$C$4,B2216)),ISNUMBER(SEARCH('[1]Lookup for use classification'!$D$4,B2216)),ISNUMBER(SEARCH('[1]Lookup for use classification'!$E$4,B2216))),'[1]Lookup for use classification'!$A$4,IF(OR(ISNUMBER(SEARCH('[1]Lookup for use classification'!$B$5,B2216)),ISNUMBER(SEARCH('[1]Lookup for use classification'!$C$5,B2216)),ISNUMBER(SEARCH('[1]Lookup for use classification'!$D$5,B2216))),'[1]Lookup for use classification'!$A$5,IF(OR(ISNUMBER(SEARCH('[1]Lookup for use classification'!$B$7,B2216)),ISNUMBER(SEARCH('[1]Lookup for use classification'!$C$7,B2216)),ISNUMBER(SEARCH('[1]Lookup for use classification'!$D$7,B2216))),'[1]Lookup for use classification'!$A$7,IF(OR(ISNUMBER(SEARCH('[1]Lookup for use classification'!$B$9,B2216)),ISNUMBER(SEARCH('[1]Lookup for use classification'!$C$9,B2216)),ISNUMBER(SEARCH('[1]Lookup for use classification'!$D$9,B2216)),ISNUMBER(SEARCH('[1]Lookup for use classification'!$E$9,B2216)),ISNUMBER(SEARCH('[1]Lookup for use classification'!$F$9,B2216)),ISNUMBER(SEARCH('[1]Lookup for use classification'!$G$9,B2216)),ISNUMBER(SEARCH('[1]Lookup for use classification'!$H$9,B2216)),ISNUMBER(SEARCH('[1]Lookup for use classification'!$I$9,B2216)),ISNUMBER(SEARCH('[1]Lookup for use classification'!$J$9,B2216)),ISNUMBER(SEARCH('[1]Lookup for use classification'!$K$9,B2216))),'[1]Lookup for use classification'!$A$9,IF(OR(ISNUMBER(SEARCH('[1]Lookup for use classification'!$B$10,B2216)),ISNUMBER(SEARCH('[1]Lookup for use classification'!$C$10,B2216)),ISNUMBER(SEARCH('[1]Lookup for use classification'!$D$10,B2216)),ISNUMBER(SEARCH('[1]Lookup for use classification'!$E$10,B2216)),ISNUMBER(SEARCH('[1]Lookup for use classification'!$F$10,B2216)),ISNUMBER(SEARCH('[1]Lookup for use classification'!$G$10,B2216))),'[1]Lookup for use classification'!$A$10,IF(OR(ISNUMBER(SEARCH('[1]Lookup for use classification'!$B$11,B2216)),ISNUMBER(SEARCH('[1]Lookup for use classification'!$C$11,B2216))),'[1]Lookup for use classification'!$A$11,IF(OR(ISNUMBER(SEARCH('[1]Lookup for use classification'!$B$12,B2216)),ISNUMBER(SEARCH('[1]Lookup for use classification'!$C$12,B2216))),'[1]Lookup for use classification'!$A$12,IF(OR(ISNUMBER(SEARCH('[1]Lookup for use classification'!$B$13,B2216)),ISNUMBER(SEARCH('[1]Lookup for use classification'!$C$13,B2216)),ISNUMBER(SEARCH('[1]Lookup for use classification'!$D$13,B2216)),,ISNUMBER(SEARCH('[1]Lookup for use classification'!$C$13,B2216)),ISNUMBER(SEARCH('[1]Lookup for use classification'!$E$13,B2216))),'[1]Lookup for use classification'!$A$13,IF(OR(ISNUMBER(SEARCH('[1]Lookup for use classification'!$B$14,B2216)),ISNUMBER(SEARCH('[1]Lookup for use classification'!$C$14,B2216))),'[1]Lookup for use classification'!$A$14,"Other"))))))))))))</f>
        <v>Retail - Other</v>
      </c>
      <c r="D2216" s="39">
        <v>2016</v>
      </c>
      <c r="E2216" s="41"/>
      <c r="F2216" s="41"/>
    </row>
    <row r="2217" spans="1:6">
      <c r="A2217" s="16" t="s">
        <v>1160</v>
      </c>
      <c r="B2217" s="38" t="s">
        <v>5</v>
      </c>
      <c r="C2217" s="133" t="str">
        <f>IF(OR(ISNUMBER(SEARCH('[1]Lookup for use classification'!$B$1,B2217)),ISNUMBER(SEARCH('[1]Lookup for use classification'!$C$1,B2217)),ISNUMBER(SEARCH('[1]Lookup for use classification'!$D$1,B2217)),ISNUMBER(SEARCH('[1]Lookup for use classification'!$E$1,B2217))),'[1]Lookup for use classification'!$A$1,IF(ISNUMBER(SEARCH('[1]Lookup for use classification'!$B$2,B2217)),'[1]Lookup for use classification'!$A$2,IF(ISNUMBER(SEARCH('[1]Lookup for use classification'!$B$3,B2217)),'[1]Lookup for use classification'!$A$3,IF(OR(ISNUMBER(SEARCH('[1]Lookup for use classification'!$B$4,B2217)),ISNUMBER(SEARCH('[1]Lookup for use classification'!$C$4,B2217)),ISNUMBER(SEARCH('[1]Lookup for use classification'!$D$4,B2217)),ISNUMBER(SEARCH('[1]Lookup for use classification'!$E$4,B2217))),'[1]Lookup for use classification'!$A$4,IF(OR(ISNUMBER(SEARCH('[1]Lookup for use classification'!$B$5,B2217)),ISNUMBER(SEARCH('[1]Lookup for use classification'!$C$5,B2217)),ISNUMBER(SEARCH('[1]Lookup for use classification'!$D$5,B2217))),'[1]Lookup for use classification'!$A$5,IF(OR(ISNUMBER(SEARCH('[1]Lookup for use classification'!$B$7,B2217)),ISNUMBER(SEARCH('[1]Lookup for use classification'!$C$7,B2217)),ISNUMBER(SEARCH('[1]Lookup for use classification'!$D$7,B2217))),'[1]Lookup for use classification'!$A$7,IF(OR(ISNUMBER(SEARCH('[1]Lookup for use classification'!$B$9,B2217)),ISNUMBER(SEARCH('[1]Lookup for use classification'!$C$9,B2217)),ISNUMBER(SEARCH('[1]Lookup for use classification'!$D$9,B2217)),ISNUMBER(SEARCH('[1]Lookup for use classification'!$E$9,B2217)),ISNUMBER(SEARCH('[1]Lookup for use classification'!$F$9,B2217)),ISNUMBER(SEARCH('[1]Lookup for use classification'!$G$9,B2217)),ISNUMBER(SEARCH('[1]Lookup for use classification'!$H$9,B2217)),ISNUMBER(SEARCH('[1]Lookup for use classification'!$I$9,B2217)),ISNUMBER(SEARCH('[1]Lookup for use classification'!$J$9,B2217)),ISNUMBER(SEARCH('[1]Lookup for use classification'!$K$9,B2217))),'[1]Lookup for use classification'!$A$9,IF(OR(ISNUMBER(SEARCH('[1]Lookup for use classification'!$B$10,B2217)),ISNUMBER(SEARCH('[1]Lookup for use classification'!$C$10,B2217)),ISNUMBER(SEARCH('[1]Lookup for use classification'!$D$10,B2217)),ISNUMBER(SEARCH('[1]Lookup for use classification'!$E$10,B2217)),ISNUMBER(SEARCH('[1]Lookup for use classification'!$F$10,B2217)),ISNUMBER(SEARCH('[1]Lookup for use classification'!$G$10,B2217))),'[1]Lookup for use classification'!$A$10,IF(OR(ISNUMBER(SEARCH('[1]Lookup for use classification'!$B$11,B2217)),ISNUMBER(SEARCH('[1]Lookup for use classification'!$C$11,B2217))),'[1]Lookup for use classification'!$A$11,IF(OR(ISNUMBER(SEARCH('[1]Lookup for use classification'!$B$12,B2217)),ISNUMBER(SEARCH('[1]Lookup for use classification'!$C$12,B2217))),'[1]Lookup for use classification'!$A$12,IF(OR(ISNUMBER(SEARCH('[1]Lookup for use classification'!$B$13,B2217)),ISNUMBER(SEARCH('[1]Lookup for use classification'!$C$13,B2217)),ISNUMBER(SEARCH('[1]Lookup for use classification'!$D$13,B2217)),,ISNUMBER(SEARCH('[1]Lookup for use classification'!$C$13,B2217)),ISNUMBER(SEARCH('[1]Lookup for use classification'!$E$13,B2217))),'[1]Lookup for use classification'!$A$13,IF(OR(ISNUMBER(SEARCH('[1]Lookup for use classification'!$B$14,B2217)),ISNUMBER(SEARCH('[1]Lookup for use classification'!$C$14,B2217))),'[1]Lookup for use classification'!$A$14,"Other"))))))))))))</f>
        <v>Office</v>
      </c>
      <c r="D2217" s="39">
        <v>1800</v>
      </c>
      <c r="E2217" s="41" t="s">
        <v>827</v>
      </c>
      <c r="F2217" s="41"/>
    </row>
    <row r="2218" spans="1:6">
      <c r="A2218" s="16" t="s">
        <v>1160</v>
      </c>
      <c r="B2218" s="38" t="s">
        <v>147</v>
      </c>
      <c r="C2218" s="133" t="str">
        <f>IF(OR(ISNUMBER(SEARCH('[1]Lookup for use classification'!$B$1,B2218)),ISNUMBER(SEARCH('[1]Lookup for use classification'!$C$1,B2218)),ISNUMBER(SEARCH('[1]Lookup for use classification'!$D$1,B2218)),ISNUMBER(SEARCH('[1]Lookup for use classification'!$E$1,B2218))),'[1]Lookup for use classification'!$A$1,IF(ISNUMBER(SEARCH('[1]Lookup for use classification'!$B$2,B2218)),'[1]Lookup for use classification'!$A$2,IF(ISNUMBER(SEARCH('[1]Lookup for use classification'!$B$3,B2218)),'[1]Lookup for use classification'!$A$3,IF(OR(ISNUMBER(SEARCH('[1]Lookup for use classification'!$B$4,B2218)),ISNUMBER(SEARCH('[1]Lookup for use classification'!$C$4,B2218)),ISNUMBER(SEARCH('[1]Lookup for use classification'!$D$4,B2218)),ISNUMBER(SEARCH('[1]Lookup for use classification'!$E$4,B2218))),'[1]Lookup for use classification'!$A$4,IF(OR(ISNUMBER(SEARCH('[1]Lookup for use classification'!$B$5,B2218)),ISNUMBER(SEARCH('[1]Lookup for use classification'!$C$5,B2218)),ISNUMBER(SEARCH('[1]Lookup for use classification'!$D$5,B2218))),'[1]Lookup for use classification'!$A$5,IF(OR(ISNUMBER(SEARCH('[1]Lookup for use classification'!$B$7,B2218)),ISNUMBER(SEARCH('[1]Lookup for use classification'!$C$7,B2218)),ISNUMBER(SEARCH('[1]Lookup for use classification'!$D$7,B2218))),'[1]Lookup for use classification'!$A$7,IF(OR(ISNUMBER(SEARCH('[1]Lookup for use classification'!$B$9,B2218)),ISNUMBER(SEARCH('[1]Lookup for use classification'!$C$9,B2218)),ISNUMBER(SEARCH('[1]Lookup for use classification'!$D$9,B2218)),ISNUMBER(SEARCH('[1]Lookup for use classification'!$E$9,B2218)),ISNUMBER(SEARCH('[1]Lookup for use classification'!$F$9,B2218)),ISNUMBER(SEARCH('[1]Lookup for use classification'!$G$9,B2218)),ISNUMBER(SEARCH('[1]Lookup for use classification'!$H$9,B2218)),ISNUMBER(SEARCH('[1]Lookup for use classification'!$I$9,B2218)),ISNUMBER(SEARCH('[1]Lookup for use classification'!$J$9,B2218)),ISNUMBER(SEARCH('[1]Lookup for use classification'!$K$9,B2218))),'[1]Lookup for use classification'!$A$9,IF(OR(ISNUMBER(SEARCH('[1]Lookup for use classification'!$B$10,B2218)),ISNUMBER(SEARCH('[1]Lookup for use classification'!$C$10,B2218)),ISNUMBER(SEARCH('[1]Lookup for use classification'!$D$10,B2218)),ISNUMBER(SEARCH('[1]Lookup for use classification'!$E$10,B2218)),ISNUMBER(SEARCH('[1]Lookup for use classification'!$F$10,B2218)),ISNUMBER(SEARCH('[1]Lookup for use classification'!$G$10,B2218))),'[1]Lookup for use classification'!$A$10,IF(OR(ISNUMBER(SEARCH('[1]Lookup for use classification'!$B$11,B2218)),ISNUMBER(SEARCH('[1]Lookup for use classification'!$C$11,B2218))),'[1]Lookup for use classification'!$A$11,IF(OR(ISNUMBER(SEARCH('[1]Lookup for use classification'!$B$12,B2218)),ISNUMBER(SEARCH('[1]Lookup for use classification'!$C$12,B2218))),'[1]Lookup for use classification'!$A$12,IF(OR(ISNUMBER(SEARCH('[1]Lookup for use classification'!$B$13,B2218)),ISNUMBER(SEARCH('[1]Lookup for use classification'!$C$13,B2218)),ISNUMBER(SEARCH('[1]Lookup for use classification'!$D$13,B2218)),,ISNUMBER(SEARCH('[1]Lookup for use classification'!$C$13,B2218)),ISNUMBER(SEARCH('[1]Lookup for use classification'!$E$13,B2218))),'[1]Lookup for use classification'!$A$13,IF(OR(ISNUMBER(SEARCH('[1]Lookup for use classification'!$B$14,B2218)),ISNUMBER(SEARCH('[1]Lookup for use classification'!$C$14,B2218))),'[1]Lookup for use classification'!$A$14,"Other"))))))))))))</f>
        <v>Health Care - Hospitals</v>
      </c>
      <c r="D2218" s="39">
        <v>1400</v>
      </c>
      <c r="E2218" s="41"/>
      <c r="F2218" s="41"/>
    </row>
    <row r="2219" spans="1:6">
      <c r="A2219" s="16" t="s">
        <v>1160</v>
      </c>
      <c r="B2219" s="38" t="s">
        <v>372</v>
      </c>
      <c r="C2219" s="133" t="str">
        <f>IF(OR(ISNUMBER(SEARCH('[1]Lookup for use classification'!$B$1,B2219)),ISNUMBER(SEARCH('[1]Lookup for use classification'!$C$1,B2219)),ISNUMBER(SEARCH('[1]Lookup for use classification'!$D$1,B2219)),ISNUMBER(SEARCH('[1]Lookup for use classification'!$E$1,B2219))),'[1]Lookup for use classification'!$A$1,IF(ISNUMBER(SEARCH('[1]Lookup for use classification'!$B$2,B2219)),'[1]Lookup for use classification'!$A$2,IF(ISNUMBER(SEARCH('[1]Lookup for use classification'!$B$3,B2219)),'[1]Lookup for use classification'!$A$3,IF(OR(ISNUMBER(SEARCH('[1]Lookup for use classification'!$B$4,B2219)),ISNUMBER(SEARCH('[1]Lookup for use classification'!$C$4,B2219)),ISNUMBER(SEARCH('[1]Lookup for use classification'!$D$4,B2219)),ISNUMBER(SEARCH('[1]Lookup for use classification'!$E$4,B2219))),'[1]Lookup for use classification'!$A$4,IF(OR(ISNUMBER(SEARCH('[1]Lookup for use classification'!$B$5,B2219)),ISNUMBER(SEARCH('[1]Lookup for use classification'!$C$5,B2219)),ISNUMBER(SEARCH('[1]Lookup for use classification'!$D$5,B2219))),'[1]Lookup for use classification'!$A$5,IF(OR(ISNUMBER(SEARCH('[1]Lookup for use classification'!$B$7,B2219)),ISNUMBER(SEARCH('[1]Lookup for use classification'!$C$7,B2219)),ISNUMBER(SEARCH('[1]Lookup for use classification'!$D$7,B2219))),'[1]Lookup for use classification'!$A$7,IF(OR(ISNUMBER(SEARCH('[1]Lookup for use classification'!$B$9,B2219)),ISNUMBER(SEARCH('[1]Lookup for use classification'!$C$9,B2219)),ISNUMBER(SEARCH('[1]Lookup for use classification'!$D$9,B2219)),ISNUMBER(SEARCH('[1]Lookup for use classification'!$E$9,B2219)),ISNUMBER(SEARCH('[1]Lookup for use classification'!$F$9,B2219)),ISNUMBER(SEARCH('[1]Lookup for use classification'!$G$9,B2219)),ISNUMBER(SEARCH('[1]Lookup for use classification'!$H$9,B2219)),ISNUMBER(SEARCH('[1]Lookup for use classification'!$I$9,B2219)),ISNUMBER(SEARCH('[1]Lookup for use classification'!$J$9,B2219)),ISNUMBER(SEARCH('[1]Lookup for use classification'!$K$9,B2219))),'[1]Lookup for use classification'!$A$9,IF(OR(ISNUMBER(SEARCH('[1]Lookup for use classification'!$B$10,B2219)),ISNUMBER(SEARCH('[1]Lookup for use classification'!$C$10,B2219)),ISNUMBER(SEARCH('[1]Lookup for use classification'!$D$10,B2219)),ISNUMBER(SEARCH('[1]Lookup for use classification'!$E$10,B2219)),ISNUMBER(SEARCH('[1]Lookup for use classification'!$F$10,B2219)),ISNUMBER(SEARCH('[1]Lookup for use classification'!$G$10,B2219))),'[1]Lookup for use classification'!$A$10,IF(OR(ISNUMBER(SEARCH('[1]Lookup for use classification'!$B$11,B2219)),ISNUMBER(SEARCH('[1]Lookup for use classification'!$C$11,B2219))),'[1]Lookup for use classification'!$A$11,IF(OR(ISNUMBER(SEARCH('[1]Lookup for use classification'!$B$12,B2219)),ISNUMBER(SEARCH('[1]Lookup for use classification'!$C$12,B2219))),'[1]Lookup for use classification'!$A$12,IF(OR(ISNUMBER(SEARCH('[1]Lookup for use classification'!$B$13,B2219)),ISNUMBER(SEARCH('[1]Lookup for use classification'!$C$13,B2219)),ISNUMBER(SEARCH('[1]Lookup for use classification'!$D$13,B2219)),,ISNUMBER(SEARCH('[1]Lookup for use classification'!$C$13,B2219)),ISNUMBER(SEARCH('[1]Lookup for use classification'!$E$13,B2219))),'[1]Lookup for use classification'!$A$13,IF(OR(ISNUMBER(SEARCH('[1]Lookup for use classification'!$B$14,B2219)),ISNUMBER(SEARCH('[1]Lookup for use classification'!$C$14,B2219))),'[1]Lookup for use classification'!$A$14,"Other"))))))))))))</f>
        <v>Other</v>
      </c>
      <c r="D2219" s="39">
        <v>432</v>
      </c>
      <c r="E2219" s="41"/>
      <c r="F2219" s="41"/>
    </row>
    <row r="2220" spans="1:6">
      <c r="A2220" s="16" t="s">
        <v>1160</v>
      </c>
      <c r="B2220" s="38" t="s">
        <v>840</v>
      </c>
      <c r="C2220" s="133" t="str">
        <f>IF(OR(ISNUMBER(SEARCH('[1]Lookup for use classification'!$B$1,B2220)),ISNUMBER(SEARCH('[1]Lookup for use classification'!$C$1,B2220)),ISNUMBER(SEARCH('[1]Lookup for use classification'!$D$1,B2220)),ISNUMBER(SEARCH('[1]Lookup for use classification'!$E$1,B2220))),'[1]Lookup for use classification'!$A$1,IF(ISNUMBER(SEARCH('[1]Lookup for use classification'!$B$2,B2220)),'[1]Lookup for use classification'!$A$2,IF(ISNUMBER(SEARCH('[1]Lookup for use classification'!$B$3,B2220)),'[1]Lookup for use classification'!$A$3,IF(OR(ISNUMBER(SEARCH('[1]Lookup for use classification'!$B$4,B2220)),ISNUMBER(SEARCH('[1]Lookup for use classification'!$C$4,B2220)),ISNUMBER(SEARCH('[1]Lookup for use classification'!$D$4,B2220)),ISNUMBER(SEARCH('[1]Lookup for use classification'!$E$4,B2220))),'[1]Lookup for use classification'!$A$4,IF(OR(ISNUMBER(SEARCH('[1]Lookup for use classification'!$B$5,B2220)),ISNUMBER(SEARCH('[1]Lookup for use classification'!$C$5,B2220)),ISNUMBER(SEARCH('[1]Lookup for use classification'!$D$5,B2220))),'[1]Lookup for use classification'!$A$5,IF(OR(ISNUMBER(SEARCH('[1]Lookup for use classification'!$B$7,B2220)),ISNUMBER(SEARCH('[1]Lookup for use classification'!$C$7,B2220)),ISNUMBER(SEARCH('[1]Lookup for use classification'!$D$7,B2220))),'[1]Lookup for use classification'!$A$7,IF(OR(ISNUMBER(SEARCH('[1]Lookup for use classification'!$B$9,B2220)),ISNUMBER(SEARCH('[1]Lookup for use classification'!$C$9,B2220)),ISNUMBER(SEARCH('[1]Lookup for use classification'!$D$9,B2220)),ISNUMBER(SEARCH('[1]Lookup for use classification'!$E$9,B2220)),ISNUMBER(SEARCH('[1]Lookup for use classification'!$F$9,B2220)),ISNUMBER(SEARCH('[1]Lookup for use classification'!$G$9,B2220)),ISNUMBER(SEARCH('[1]Lookup for use classification'!$H$9,B2220)),ISNUMBER(SEARCH('[1]Lookup for use classification'!$I$9,B2220)),ISNUMBER(SEARCH('[1]Lookup for use classification'!$J$9,B2220)),ISNUMBER(SEARCH('[1]Lookup for use classification'!$K$9,B2220))),'[1]Lookup for use classification'!$A$9,IF(OR(ISNUMBER(SEARCH('[1]Lookup for use classification'!$B$10,B2220)),ISNUMBER(SEARCH('[1]Lookup for use classification'!$C$10,B2220)),ISNUMBER(SEARCH('[1]Lookup for use classification'!$D$10,B2220)),ISNUMBER(SEARCH('[1]Lookup for use classification'!$E$10,B2220)),ISNUMBER(SEARCH('[1]Lookup for use classification'!$F$10,B2220)),ISNUMBER(SEARCH('[1]Lookup for use classification'!$G$10,B2220))),'[1]Lookup for use classification'!$A$10,IF(OR(ISNUMBER(SEARCH('[1]Lookup for use classification'!$B$11,B2220)),ISNUMBER(SEARCH('[1]Lookup for use classification'!$C$11,B2220))),'[1]Lookup for use classification'!$A$11,IF(OR(ISNUMBER(SEARCH('[1]Lookup for use classification'!$B$12,B2220)),ISNUMBER(SEARCH('[1]Lookup for use classification'!$C$12,B2220))),'[1]Lookup for use classification'!$A$12,IF(OR(ISNUMBER(SEARCH('[1]Lookup for use classification'!$B$13,B2220)),ISNUMBER(SEARCH('[1]Lookup for use classification'!$C$13,B2220)),ISNUMBER(SEARCH('[1]Lookup for use classification'!$D$13,B2220)),,ISNUMBER(SEARCH('[1]Lookup for use classification'!$C$13,B2220)),ISNUMBER(SEARCH('[1]Lookup for use classification'!$E$13,B2220))),'[1]Lookup for use classification'!$A$13,IF(OR(ISNUMBER(SEARCH('[1]Lookup for use classification'!$B$14,B2220)),ISNUMBER(SEARCH('[1]Lookup for use classification'!$C$14,B2220))),'[1]Lookup for use classification'!$A$14,"Other"))))))))))))</f>
        <v>Other</v>
      </c>
      <c r="D2220" s="39">
        <v>864</v>
      </c>
      <c r="E2220" s="41"/>
      <c r="F2220" s="41"/>
    </row>
    <row r="2221" spans="1:6">
      <c r="A2221" s="16" t="s">
        <v>1160</v>
      </c>
      <c r="B2221" s="38" t="s">
        <v>1158</v>
      </c>
      <c r="C2221" s="133" t="str">
        <f>IF(OR(ISNUMBER(SEARCH('[1]Lookup for use classification'!$B$1,B2221)),ISNUMBER(SEARCH('[1]Lookup for use classification'!$C$1,B2221)),ISNUMBER(SEARCH('[1]Lookup for use classification'!$D$1,B2221)),ISNUMBER(SEARCH('[1]Lookup for use classification'!$E$1,B2221))),'[1]Lookup for use classification'!$A$1,IF(ISNUMBER(SEARCH('[1]Lookup for use classification'!$B$2,B2221)),'[1]Lookup for use classification'!$A$2,IF(ISNUMBER(SEARCH('[1]Lookup for use classification'!$B$3,B2221)),'[1]Lookup for use classification'!$A$3,IF(OR(ISNUMBER(SEARCH('[1]Lookup for use classification'!$B$4,B2221)),ISNUMBER(SEARCH('[1]Lookup for use classification'!$C$4,B2221)),ISNUMBER(SEARCH('[1]Lookup for use classification'!$D$4,B2221)),ISNUMBER(SEARCH('[1]Lookup for use classification'!$E$4,B2221))),'[1]Lookup for use classification'!$A$4,IF(OR(ISNUMBER(SEARCH('[1]Lookup for use classification'!$B$5,B2221)),ISNUMBER(SEARCH('[1]Lookup for use classification'!$C$5,B2221)),ISNUMBER(SEARCH('[1]Lookup for use classification'!$D$5,B2221))),'[1]Lookup for use classification'!$A$5,IF(OR(ISNUMBER(SEARCH('[1]Lookup for use classification'!$B$7,B2221)),ISNUMBER(SEARCH('[1]Lookup for use classification'!$C$7,B2221)),ISNUMBER(SEARCH('[1]Lookup for use classification'!$D$7,B2221))),'[1]Lookup for use classification'!$A$7,IF(OR(ISNUMBER(SEARCH('[1]Lookup for use classification'!$B$9,B2221)),ISNUMBER(SEARCH('[1]Lookup for use classification'!$C$9,B2221)),ISNUMBER(SEARCH('[1]Lookup for use classification'!$D$9,B2221)),ISNUMBER(SEARCH('[1]Lookup for use classification'!$E$9,B2221)),ISNUMBER(SEARCH('[1]Lookup for use classification'!$F$9,B2221)),ISNUMBER(SEARCH('[1]Lookup for use classification'!$G$9,B2221)),ISNUMBER(SEARCH('[1]Lookup for use classification'!$H$9,B2221)),ISNUMBER(SEARCH('[1]Lookup for use classification'!$I$9,B2221)),ISNUMBER(SEARCH('[1]Lookup for use classification'!$J$9,B2221)),ISNUMBER(SEARCH('[1]Lookup for use classification'!$K$9,B2221))),'[1]Lookup for use classification'!$A$9,IF(OR(ISNUMBER(SEARCH('[1]Lookup for use classification'!$B$10,B2221)),ISNUMBER(SEARCH('[1]Lookup for use classification'!$C$10,B2221)),ISNUMBER(SEARCH('[1]Lookup for use classification'!$D$10,B2221)),ISNUMBER(SEARCH('[1]Lookup for use classification'!$E$10,B2221)),ISNUMBER(SEARCH('[1]Lookup for use classification'!$F$10,B2221)),ISNUMBER(SEARCH('[1]Lookup for use classification'!$G$10,B2221))),'[1]Lookup for use classification'!$A$10,IF(OR(ISNUMBER(SEARCH('[1]Lookup for use classification'!$B$11,B2221)),ISNUMBER(SEARCH('[1]Lookup for use classification'!$C$11,B2221))),'[1]Lookup for use classification'!$A$11,IF(OR(ISNUMBER(SEARCH('[1]Lookup for use classification'!$B$12,B2221)),ISNUMBER(SEARCH('[1]Lookup for use classification'!$C$12,B2221))),'[1]Lookup for use classification'!$A$12,IF(OR(ISNUMBER(SEARCH('[1]Lookup for use classification'!$B$13,B2221)),ISNUMBER(SEARCH('[1]Lookup for use classification'!$C$13,B2221)),ISNUMBER(SEARCH('[1]Lookup for use classification'!$D$13,B2221)),,ISNUMBER(SEARCH('[1]Lookup for use classification'!$C$13,B2221)),ISNUMBER(SEARCH('[1]Lookup for use classification'!$E$13,B2221))),'[1]Lookup for use classification'!$A$13,IF(OR(ISNUMBER(SEARCH('[1]Lookup for use classification'!$B$14,B2221)),ISNUMBER(SEARCH('[1]Lookup for use classification'!$C$14,B2221))),'[1]Lookup for use classification'!$A$14,"Other"))))))))))))</f>
        <v>Accomodation Services</v>
      </c>
      <c r="D2221" s="39">
        <v>14025</v>
      </c>
      <c r="E2221" s="41" t="s">
        <v>798</v>
      </c>
      <c r="F2221" s="41"/>
    </row>
    <row r="2222" spans="1:6">
      <c r="A2222" s="16" t="s">
        <v>1160</v>
      </c>
      <c r="B2222" s="38" t="s">
        <v>37</v>
      </c>
      <c r="C2222" s="133" t="str">
        <f>IF(OR(ISNUMBER(SEARCH('[1]Lookup for use classification'!$B$1,B2222)),ISNUMBER(SEARCH('[1]Lookup for use classification'!$C$1,B2222)),ISNUMBER(SEARCH('[1]Lookup for use classification'!$D$1,B2222)),ISNUMBER(SEARCH('[1]Lookup for use classification'!$E$1,B2222))),'[1]Lookup for use classification'!$A$1,IF(ISNUMBER(SEARCH('[1]Lookup for use classification'!$B$2,B2222)),'[1]Lookup for use classification'!$A$2,IF(ISNUMBER(SEARCH('[1]Lookup for use classification'!$B$3,B2222)),'[1]Lookup for use classification'!$A$3,IF(OR(ISNUMBER(SEARCH('[1]Lookup for use classification'!$B$4,B2222)),ISNUMBER(SEARCH('[1]Lookup for use classification'!$C$4,B2222)),ISNUMBER(SEARCH('[1]Lookup for use classification'!$D$4,B2222)),ISNUMBER(SEARCH('[1]Lookup for use classification'!$E$4,B2222))),'[1]Lookup for use classification'!$A$4,IF(OR(ISNUMBER(SEARCH('[1]Lookup for use classification'!$B$5,B2222)),ISNUMBER(SEARCH('[1]Lookup for use classification'!$C$5,B2222)),ISNUMBER(SEARCH('[1]Lookup for use classification'!$D$5,B2222))),'[1]Lookup for use classification'!$A$5,IF(OR(ISNUMBER(SEARCH('[1]Lookup for use classification'!$B$7,B2222)),ISNUMBER(SEARCH('[1]Lookup for use classification'!$C$7,B2222)),ISNUMBER(SEARCH('[1]Lookup for use classification'!$D$7,B2222))),'[1]Lookup for use classification'!$A$7,IF(OR(ISNUMBER(SEARCH('[1]Lookup for use classification'!$B$9,B2222)),ISNUMBER(SEARCH('[1]Lookup for use classification'!$C$9,B2222)),ISNUMBER(SEARCH('[1]Lookup for use classification'!$D$9,B2222)),ISNUMBER(SEARCH('[1]Lookup for use classification'!$E$9,B2222)),ISNUMBER(SEARCH('[1]Lookup for use classification'!$F$9,B2222)),ISNUMBER(SEARCH('[1]Lookup for use classification'!$G$9,B2222)),ISNUMBER(SEARCH('[1]Lookup for use classification'!$H$9,B2222)),ISNUMBER(SEARCH('[1]Lookup for use classification'!$I$9,B2222)),ISNUMBER(SEARCH('[1]Lookup for use classification'!$J$9,B2222)),ISNUMBER(SEARCH('[1]Lookup for use classification'!$K$9,B2222))),'[1]Lookup for use classification'!$A$9,IF(OR(ISNUMBER(SEARCH('[1]Lookup for use classification'!$B$10,B2222)),ISNUMBER(SEARCH('[1]Lookup for use classification'!$C$10,B2222)),ISNUMBER(SEARCH('[1]Lookup for use classification'!$D$10,B2222)),ISNUMBER(SEARCH('[1]Lookup for use classification'!$E$10,B2222)),ISNUMBER(SEARCH('[1]Lookup for use classification'!$F$10,B2222)),ISNUMBER(SEARCH('[1]Lookup for use classification'!$G$10,B2222))),'[1]Lookup for use classification'!$A$10,IF(OR(ISNUMBER(SEARCH('[1]Lookup for use classification'!$B$11,B2222)),ISNUMBER(SEARCH('[1]Lookup for use classification'!$C$11,B2222))),'[1]Lookup for use classification'!$A$11,IF(OR(ISNUMBER(SEARCH('[1]Lookup for use classification'!$B$12,B2222)),ISNUMBER(SEARCH('[1]Lookup for use classification'!$C$12,B2222))),'[1]Lookup for use classification'!$A$12,IF(OR(ISNUMBER(SEARCH('[1]Lookup for use classification'!$B$13,B2222)),ISNUMBER(SEARCH('[1]Lookup for use classification'!$C$13,B2222)),ISNUMBER(SEARCH('[1]Lookup for use classification'!$D$13,B2222)),,ISNUMBER(SEARCH('[1]Lookup for use classification'!$C$13,B2222)),ISNUMBER(SEARCH('[1]Lookup for use classification'!$E$13,B2222))),'[1]Lookup for use classification'!$A$13,IF(OR(ISNUMBER(SEARCH('[1]Lookup for use classification'!$B$14,B2222)),ISNUMBER(SEARCH('[1]Lookup for use classification'!$C$14,B2222))),'[1]Lookup for use classification'!$A$14,"Other"))))))))))))</f>
        <v>Office</v>
      </c>
      <c r="D2222" s="39">
        <v>1500</v>
      </c>
      <c r="E2222" s="41"/>
      <c r="F2222" s="41"/>
    </row>
    <row r="2223" spans="1:6">
      <c r="A2223" s="16" t="s">
        <v>1160</v>
      </c>
      <c r="B2223" s="38" t="s">
        <v>1159</v>
      </c>
      <c r="C2223" s="133" t="str">
        <f>IF(OR(ISNUMBER(SEARCH('[1]Lookup for use classification'!$B$1,B2223)),ISNUMBER(SEARCH('[1]Lookup for use classification'!$C$1,B2223)),ISNUMBER(SEARCH('[1]Lookup for use classification'!$D$1,B2223)),ISNUMBER(SEARCH('[1]Lookup for use classification'!$E$1,B2223))),'[1]Lookup for use classification'!$A$1,IF(ISNUMBER(SEARCH('[1]Lookup for use classification'!$B$2,B2223)),'[1]Lookup for use classification'!$A$2,IF(ISNUMBER(SEARCH('[1]Lookup for use classification'!$B$3,B2223)),'[1]Lookup for use classification'!$A$3,IF(OR(ISNUMBER(SEARCH('[1]Lookup for use classification'!$B$4,B2223)),ISNUMBER(SEARCH('[1]Lookup for use classification'!$C$4,B2223)),ISNUMBER(SEARCH('[1]Lookup for use classification'!$D$4,B2223)),ISNUMBER(SEARCH('[1]Lookup for use classification'!$E$4,B2223))),'[1]Lookup for use classification'!$A$4,IF(OR(ISNUMBER(SEARCH('[1]Lookup for use classification'!$B$5,B2223)),ISNUMBER(SEARCH('[1]Lookup for use classification'!$C$5,B2223)),ISNUMBER(SEARCH('[1]Lookup for use classification'!$D$5,B2223))),'[1]Lookup for use classification'!$A$5,IF(OR(ISNUMBER(SEARCH('[1]Lookup for use classification'!$B$7,B2223)),ISNUMBER(SEARCH('[1]Lookup for use classification'!$C$7,B2223)),ISNUMBER(SEARCH('[1]Lookup for use classification'!$D$7,B2223))),'[1]Lookup for use classification'!$A$7,IF(OR(ISNUMBER(SEARCH('[1]Lookup for use classification'!$B$9,B2223)),ISNUMBER(SEARCH('[1]Lookup for use classification'!$C$9,B2223)),ISNUMBER(SEARCH('[1]Lookup for use classification'!$D$9,B2223)),ISNUMBER(SEARCH('[1]Lookup for use classification'!$E$9,B2223)),ISNUMBER(SEARCH('[1]Lookup for use classification'!$F$9,B2223)),ISNUMBER(SEARCH('[1]Lookup for use classification'!$G$9,B2223)),ISNUMBER(SEARCH('[1]Lookup for use classification'!$H$9,B2223)),ISNUMBER(SEARCH('[1]Lookup for use classification'!$I$9,B2223)),ISNUMBER(SEARCH('[1]Lookup for use classification'!$J$9,B2223)),ISNUMBER(SEARCH('[1]Lookup for use classification'!$K$9,B2223))),'[1]Lookup for use classification'!$A$9,IF(OR(ISNUMBER(SEARCH('[1]Lookup for use classification'!$B$10,B2223)),ISNUMBER(SEARCH('[1]Lookup for use classification'!$C$10,B2223)),ISNUMBER(SEARCH('[1]Lookup for use classification'!$D$10,B2223)),ISNUMBER(SEARCH('[1]Lookup for use classification'!$E$10,B2223)),ISNUMBER(SEARCH('[1]Lookup for use classification'!$F$10,B2223)),ISNUMBER(SEARCH('[1]Lookup for use classification'!$G$10,B2223))),'[1]Lookup for use classification'!$A$10,IF(OR(ISNUMBER(SEARCH('[1]Lookup for use classification'!$B$11,B2223)),ISNUMBER(SEARCH('[1]Lookup for use classification'!$C$11,B2223))),'[1]Lookup for use classification'!$A$11,IF(OR(ISNUMBER(SEARCH('[1]Lookup for use classification'!$B$12,B2223)),ISNUMBER(SEARCH('[1]Lookup for use classification'!$C$12,B2223))),'[1]Lookup for use classification'!$A$12,IF(OR(ISNUMBER(SEARCH('[1]Lookup for use classification'!$B$13,B2223)),ISNUMBER(SEARCH('[1]Lookup for use classification'!$C$13,B2223)),ISNUMBER(SEARCH('[1]Lookup for use classification'!$D$13,B2223)),,ISNUMBER(SEARCH('[1]Lookup for use classification'!$C$13,B2223)),ISNUMBER(SEARCH('[1]Lookup for use classification'!$E$13,B2223))),'[1]Lookup for use classification'!$A$13,IF(OR(ISNUMBER(SEARCH('[1]Lookup for use classification'!$B$14,B2223)),ISNUMBER(SEARCH('[1]Lookup for use classification'!$C$14,B2223))),'[1]Lookup for use classification'!$A$14,"Other"))))))))))))</f>
        <v>Other</v>
      </c>
      <c r="D2223" s="39">
        <v>1004</v>
      </c>
      <c r="E2223" s="41"/>
      <c r="F2223" s="41"/>
    </row>
    <row r="2224" spans="1:6">
      <c r="A2224" s="16" t="s">
        <v>1160</v>
      </c>
      <c r="B2224" s="38" t="s">
        <v>410</v>
      </c>
      <c r="C2224" s="133" t="str">
        <f>IF(OR(ISNUMBER(SEARCH('[1]Lookup for use classification'!$B$1,B2224)),ISNUMBER(SEARCH('[1]Lookup for use classification'!$C$1,B2224)),ISNUMBER(SEARCH('[1]Lookup for use classification'!$D$1,B2224)),ISNUMBER(SEARCH('[1]Lookup for use classification'!$E$1,B2224))),'[1]Lookup for use classification'!$A$1,IF(ISNUMBER(SEARCH('[1]Lookup for use classification'!$B$2,B2224)),'[1]Lookup for use classification'!$A$2,IF(ISNUMBER(SEARCH('[1]Lookup for use classification'!$B$3,B2224)),'[1]Lookup for use classification'!$A$3,IF(OR(ISNUMBER(SEARCH('[1]Lookup for use classification'!$B$4,B2224)),ISNUMBER(SEARCH('[1]Lookup for use classification'!$C$4,B2224)),ISNUMBER(SEARCH('[1]Lookup for use classification'!$D$4,B2224)),ISNUMBER(SEARCH('[1]Lookup for use classification'!$E$4,B2224))),'[1]Lookup for use classification'!$A$4,IF(OR(ISNUMBER(SEARCH('[1]Lookup for use classification'!$B$5,B2224)),ISNUMBER(SEARCH('[1]Lookup for use classification'!$C$5,B2224)),ISNUMBER(SEARCH('[1]Lookup for use classification'!$D$5,B2224))),'[1]Lookup for use classification'!$A$5,IF(OR(ISNUMBER(SEARCH('[1]Lookup for use classification'!$B$7,B2224)),ISNUMBER(SEARCH('[1]Lookup for use classification'!$C$7,B2224)),ISNUMBER(SEARCH('[1]Lookup for use classification'!$D$7,B2224))),'[1]Lookup for use classification'!$A$7,IF(OR(ISNUMBER(SEARCH('[1]Lookup for use classification'!$B$9,B2224)),ISNUMBER(SEARCH('[1]Lookup for use classification'!$C$9,B2224)),ISNUMBER(SEARCH('[1]Lookup for use classification'!$D$9,B2224)),ISNUMBER(SEARCH('[1]Lookup for use classification'!$E$9,B2224)),ISNUMBER(SEARCH('[1]Lookup for use classification'!$F$9,B2224)),ISNUMBER(SEARCH('[1]Lookup for use classification'!$G$9,B2224)),ISNUMBER(SEARCH('[1]Lookup for use classification'!$H$9,B2224)),ISNUMBER(SEARCH('[1]Lookup for use classification'!$I$9,B2224)),ISNUMBER(SEARCH('[1]Lookup for use classification'!$J$9,B2224)),ISNUMBER(SEARCH('[1]Lookup for use classification'!$K$9,B2224))),'[1]Lookup for use classification'!$A$9,IF(OR(ISNUMBER(SEARCH('[1]Lookup for use classification'!$B$10,B2224)),ISNUMBER(SEARCH('[1]Lookup for use classification'!$C$10,B2224)),ISNUMBER(SEARCH('[1]Lookup for use classification'!$D$10,B2224)),ISNUMBER(SEARCH('[1]Lookup for use classification'!$E$10,B2224)),ISNUMBER(SEARCH('[1]Lookup for use classification'!$F$10,B2224)),ISNUMBER(SEARCH('[1]Lookup for use classification'!$G$10,B2224))),'[1]Lookup for use classification'!$A$10,IF(OR(ISNUMBER(SEARCH('[1]Lookup for use classification'!$B$11,B2224)),ISNUMBER(SEARCH('[1]Lookup for use classification'!$C$11,B2224))),'[1]Lookup for use classification'!$A$11,IF(OR(ISNUMBER(SEARCH('[1]Lookup for use classification'!$B$12,B2224)),ISNUMBER(SEARCH('[1]Lookup for use classification'!$C$12,B2224))),'[1]Lookup for use classification'!$A$12,IF(OR(ISNUMBER(SEARCH('[1]Lookup for use classification'!$B$13,B2224)),ISNUMBER(SEARCH('[1]Lookup for use classification'!$C$13,B2224)),ISNUMBER(SEARCH('[1]Lookup for use classification'!$D$13,B2224)),,ISNUMBER(SEARCH('[1]Lookup for use classification'!$C$13,B2224)),ISNUMBER(SEARCH('[1]Lookup for use classification'!$E$13,B2224))),'[1]Lookup for use classification'!$A$13,IF(OR(ISNUMBER(SEARCH('[1]Lookup for use classification'!$B$14,B2224)),ISNUMBER(SEARCH('[1]Lookup for use classification'!$C$14,B2224))),'[1]Lookup for use classification'!$A$14,"Other"))))))))))))</f>
        <v>Other</v>
      </c>
      <c r="D2224" s="39">
        <v>2000</v>
      </c>
      <c r="E2224" s="41"/>
      <c r="F2224" s="41"/>
    </row>
    <row r="2225" spans="1:6">
      <c r="A2225" s="16" t="s">
        <v>1160</v>
      </c>
      <c r="B2225" s="42" t="s">
        <v>64</v>
      </c>
      <c r="C2225" s="133" t="str">
        <f>IF(OR(ISNUMBER(SEARCH('[1]Lookup for use classification'!$B$1,B2225)),ISNUMBER(SEARCH('[1]Lookup for use classification'!$C$1,B2225)),ISNUMBER(SEARCH('[1]Lookup for use classification'!$D$1,B2225)),ISNUMBER(SEARCH('[1]Lookup for use classification'!$E$1,B2225))),'[1]Lookup for use classification'!$A$1,IF(ISNUMBER(SEARCH('[1]Lookup for use classification'!$B$2,B2225)),'[1]Lookup for use classification'!$A$2,IF(ISNUMBER(SEARCH('[1]Lookup for use classification'!$B$3,B2225)),'[1]Lookup for use classification'!$A$3,IF(OR(ISNUMBER(SEARCH('[1]Lookup for use classification'!$B$4,B2225)),ISNUMBER(SEARCH('[1]Lookup for use classification'!$C$4,B2225)),ISNUMBER(SEARCH('[1]Lookup for use classification'!$D$4,B2225)),ISNUMBER(SEARCH('[1]Lookup for use classification'!$E$4,B2225))),'[1]Lookup for use classification'!$A$4,IF(OR(ISNUMBER(SEARCH('[1]Lookup for use classification'!$B$5,B2225)),ISNUMBER(SEARCH('[1]Lookup for use classification'!$C$5,B2225)),ISNUMBER(SEARCH('[1]Lookup for use classification'!$D$5,B2225))),'[1]Lookup for use classification'!$A$5,IF(OR(ISNUMBER(SEARCH('[1]Lookup for use classification'!$B$7,B2225)),ISNUMBER(SEARCH('[1]Lookup for use classification'!$C$7,B2225)),ISNUMBER(SEARCH('[1]Lookup for use classification'!$D$7,B2225))),'[1]Lookup for use classification'!$A$7,IF(OR(ISNUMBER(SEARCH('[1]Lookup for use classification'!$B$9,B2225)),ISNUMBER(SEARCH('[1]Lookup for use classification'!$C$9,B2225)),ISNUMBER(SEARCH('[1]Lookup for use classification'!$D$9,B2225)),ISNUMBER(SEARCH('[1]Lookup for use classification'!$E$9,B2225)),ISNUMBER(SEARCH('[1]Lookup for use classification'!$F$9,B2225)),ISNUMBER(SEARCH('[1]Lookup for use classification'!$G$9,B2225)),ISNUMBER(SEARCH('[1]Lookup for use classification'!$H$9,B2225)),ISNUMBER(SEARCH('[1]Lookup for use classification'!$I$9,B2225)),ISNUMBER(SEARCH('[1]Lookup for use classification'!$J$9,B2225)),ISNUMBER(SEARCH('[1]Lookup for use classification'!$K$9,B2225))),'[1]Lookup for use classification'!$A$9,IF(OR(ISNUMBER(SEARCH('[1]Lookup for use classification'!$B$10,B2225)),ISNUMBER(SEARCH('[1]Lookup for use classification'!$C$10,B2225)),ISNUMBER(SEARCH('[1]Lookup for use classification'!$D$10,B2225)),ISNUMBER(SEARCH('[1]Lookup for use classification'!$E$10,B2225)),ISNUMBER(SEARCH('[1]Lookup for use classification'!$F$10,B2225)),ISNUMBER(SEARCH('[1]Lookup for use classification'!$G$10,B2225))),'[1]Lookup for use classification'!$A$10,IF(OR(ISNUMBER(SEARCH('[1]Lookup for use classification'!$B$11,B2225)),ISNUMBER(SEARCH('[1]Lookup for use classification'!$C$11,B2225))),'[1]Lookup for use classification'!$A$11,IF(OR(ISNUMBER(SEARCH('[1]Lookup for use classification'!$B$12,B2225)),ISNUMBER(SEARCH('[1]Lookup for use classification'!$C$12,B2225))),'[1]Lookup for use classification'!$A$12,IF(OR(ISNUMBER(SEARCH('[1]Lookup for use classification'!$B$13,B2225)),ISNUMBER(SEARCH('[1]Lookup for use classification'!$C$13,B2225)),ISNUMBER(SEARCH('[1]Lookup for use classification'!$D$13,B2225)),,ISNUMBER(SEARCH('[1]Lookup for use classification'!$C$13,B2225)),ISNUMBER(SEARCH('[1]Lookup for use classification'!$E$13,B2225))),'[1]Lookup for use classification'!$A$13,IF(OR(ISNUMBER(SEARCH('[1]Lookup for use classification'!$B$14,B2225)),ISNUMBER(SEARCH('[1]Lookup for use classification'!$C$14,B2225))),'[1]Lookup for use classification'!$A$14,"Other"))))))))))))</f>
        <v>Water &amp; Sewer</v>
      </c>
      <c r="D2225" s="43">
        <v>1504</v>
      </c>
      <c r="E2225" s="40" t="s">
        <v>827</v>
      </c>
      <c r="F2225" s="40"/>
    </row>
    <row r="2226" spans="1:6">
      <c r="A2226" s="56" t="s">
        <v>1847</v>
      </c>
      <c r="B2226" s="30" t="s">
        <v>1870</v>
      </c>
      <c r="C2226" s="133" t="str">
        <f>IF(OR(ISNUMBER(SEARCH('[1]Lookup for use classification'!$B$1,B2226)),ISNUMBER(SEARCH('[1]Lookup for use classification'!$C$1,B2226)),ISNUMBER(SEARCH('[1]Lookup for use classification'!$D$1,B2226)),ISNUMBER(SEARCH('[1]Lookup for use classification'!$E$1,B2226))),'[1]Lookup for use classification'!$A$1,IF(ISNUMBER(SEARCH('[1]Lookup for use classification'!$B$2,B2226)),'[1]Lookup for use classification'!$A$2,IF(ISNUMBER(SEARCH('[1]Lookup for use classification'!$B$3,B2226)),'[1]Lookup for use classification'!$A$3,IF(OR(ISNUMBER(SEARCH('[1]Lookup for use classification'!$B$4,B2226)),ISNUMBER(SEARCH('[1]Lookup for use classification'!$C$4,B2226)),ISNUMBER(SEARCH('[1]Lookup for use classification'!$D$4,B2226)),ISNUMBER(SEARCH('[1]Lookup for use classification'!$E$4,B2226))),'[1]Lookup for use classification'!$A$4,IF(OR(ISNUMBER(SEARCH('[1]Lookup for use classification'!$B$5,B2226)),ISNUMBER(SEARCH('[1]Lookup for use classification'!$C$5,B2226)),ISNUMBER(SEARCH('[1]Lookup for use classification'!$D$5,B2226))),'[1]Lookup for use classification'!$A$5,IF(OR(ISNUMBER(SEARCH('[1]Lookup for use classification'!$B$7,B2226)),ISNUMBER(SEARCH('[1]Lookup for use classification'!$C$7,B2226)),ISNUMBER(SEARCH('[1]Lookup for use classification'!$D$7,B2226))),'[1]Lookup for use classification'!$A$7,IF(OR(ISNUMBER(SEARCH('[1]Lookup for use classification'!$B$9,B2226)),ISNUMBER(SEARCH('[1]Lookup for use classification'!$C$9,B2226)),ISNUMBER(SEARCH('[1]Lookup for use classification'!$D$9,B2226)),ISNUMBER(SEARCH('[1]Lookup for use classification'!$E$9,B2226)),ISNUMBER(SEARCH('[1]Lookup for use classification'!$F$9,B2226)),ISNUMBER(SEARCH('[1]Lookup for use classification'!$G$9,B2226)),ISNUMBER(SEARCH('[1]Lookup for use classification'!$H$9,B2226)),ISNUMBER(SEARCH('[1]Lookup for use classification'!$I$9,B2226)),ISNUMBER(SEARCH('[1]Lookup for use classification'!$J$9,B2226)),ISNUMBER(SEARCH('[1]Lookup for use classification'!$K$9,B2226))),'[1]Lookup for use classification'!$A$9,IF(OR(ISNUMBER(SEARCH('[1]Lookup for use classification'!$B$10,B2226)),ISNUMBER(SEARCH('[1]Lookup for use classification'!$C$10,B2226)),ISNUMBER(SEARCH('[1]Lookup for use classification'!$D$10,B2226)),ISNUMBER(SEARCH('[1]Lookup for use classification'!$E$10,B2226)),ISNUMBER(SEARCH('[1]Lookup for use classification'!$F$10,B2226)),ISNUMBER(SEARCH('[1]Lookup for use classification'!$G$10,B2226))),'[1]Lookup for use classification'!$A$10,IF(OR(ISNUMBER(SEARCH('[1]Lookup for use classification'!$B$11,B2226)),ISNUMBER(SEARCH('[1]Lookup for use classification'!$C$11,B2226))),'[1]Lookup for use classification'!$A$11,IF(OR(ISNUMBER(SEARCH('[1]Lookup for use classification'!$B$12,B2226)),ISNUMBER(SEARCH('[1]Lookup for use classification'!$C$12,B2226))),'[1]Lookup for use classification'!$A$12,IF(OR(ISNUMBER(SEARCH('[1]Lookup for use classification'!$B$13,B2226)),ISNUMBER(SEARCH('[1]Lookup for use classification'!$C$13,B2226)),ISNUMBER(SEARCH('[1]Lookup for use classification'!$D$13,B2226)),,ISNUMBER(SEARCH('[1]Lookup for use classification'!$C$13,B2226)),ISNUMBER(SEARCH('[1]Lookup for use classification'!$E$13,B2226))),'[1]Lookup for use classification'!$A$13,IF(OR(ISNUMBER(SEARCH('[1]Lookup for use classification'!$B$14,B2226)),ISNUMBER(SEARCH('[1]Lookup for use classification'!$C$14,B2226))),'[1]Lookup for use classification'!$A$14,"Other"))))))))))))</f>
        <v>Food Service and Drinking Places</v>
      </c>
      <c r="D2226" s="84"/>
      <c r="E2226" s="58"/>
      <c r="F2226" s="58"/>
    </row>
    <row r="2227" spans="1:6">
      <c r="A2227" s="56" t="s">
        <v>1847</v>
      </c>
      <c r="B2227" s="30" t="s">
        <v>595</v>
      </c>
      <c r="C2227" s="133" t="str">
        <f>IF(OR(ISNUMBER(SEARCH('[1]Lookup for use classification'!$B$1,B2227)),ISNUMBER(SEARCH('[1]Lookup for use classification'!$C$1,B2227)),ISNUMBER(SEARCH('[1]Lookup for use classification'!$D$1,B2227)),ISNUMBER(SEARCH('[1]Lookup for use classification'!$E$1,B2227))),'[1]Lookup for use classification'!$A$1,IF(ISNUMBER(SEARCH('[1]Lookup for use classification'!$B$2,B2227)),'[1]Lookup for use classification'!$A$2,IF(ISNUMBER(SEARCH('[1]Lookup for use classification'!$B$3,B2227)),'[1]Lookup for use classification'!$A$3,IF(OR(ISNUMBER(SEARCH('[1]Lookup for use classification'!$B$4,B2227)),ISNUMBER(SEARCH('[1]Lookup for use classification'!$C$4,B2227)),ISNUMBER(SEARCH('[1]Lookup for use classification'!$D$4,B2227)),ISNUMBER(SEARCH('[1]Lookup for use classification'!$E$4,B2227))),'[1]Lookup for use classification'!$A$4,IF(OR(ISNUMBER(SEARCH('[1]Lookup for use classification'!$B$5,B2227)),ISNUMBER(SEARCH('[1]Lookup for use classification'!$C$5,B2227)),ISNUMBER(SEARCH('[1]Lookup for use classification'!$D$5,B2227))),'[1]Lookup for use classification'!$A$5,IF(OR(ISNUMBER(SEARCH('[1]Lookup for use classification'!$B$7,B2227)),ISNUMBER(SEARCH('[1]Lookup for use classification'!$C$7,B2227)),ISNUMBER(SEARCH('[1]Lookup for use classification'!$D$7,B2227))),'[1]Lookup for use classification'!$A$7,IF(OR(ISNUMBER(SEARCH('[1]Lookup for use classification'!$B$9,B2227)),ISNUMBER(SEARCH('[1]Lookup for use classification'!$C$9,B2227)),ISNUMBER(SEARCH('[1]Lookup for use classification'!$D$9,B2227)),ISNUMBER(SEARCH('[1]Lookup for use classification'!$E$9,B2227)),ISNUMBER(SEARCH('[1]Lookup for use classification'!$F$9,B2227)),ISNUMBER(SEARCH('[1]Lookup for use classification'!$G$9,B2227)),ISNUMBER(SEARCH('[1]Lookup for use classification'!$H$9,B2227)),ISNUMBER(SEARCH('[1]Lookup for use classification'!$I$9,B2227)),ISNUMBER(SEARCH('[1]Lookup for use classification'!$J$9,B2227)),ISNUMBER(SEARCH('[1]Lookup for use classification'!$K$9,B2227))),'[1]Lookup for use classification'!$A$9,IF(OR(ISNUMBER(SEARCH('[1]Lookup for use classification'!$B$10,B2227)),ISNUMBER(SEARCH('[1]Lookup for use classification'!$C$10,B2227)),ISNUMBER(SEARCH('[1]Lookup for use classification'!$D$10,B2227)),ISNUMBER(SEARCH('[1]Lookup for use classification'!$E$10,B2227)),ISNUMBER(SEARCH('[1]Lookup for use classification'!$F$10,B2227)),ISNUMBER(SEARCH('[1]Lookup for use classification'!$G$10,B2227))),'[1]Lookup for use classification'!$A$10,IF(OR(ISNUMBER(SEARCH('[1]Lookup for use classification'!$B$11,B2227)),ISNUMBER(SEARCH('[1]Lookup for use classification'!$C$11,B2227))),'[1]Lookup for use classification'!$A$11,IF(OR(ISNUMBER(SEARCH('[1]Lookup for use classification'!$B$12,B2227)),ISNUMBER(SEARCH('[1]Lookup for use classification'!$C$12,B2227))),'[1]Lookup for use classification'!$A$12,IF(OR(ISNUMBER(SEARCH('[1]Lookup for use classification'!$B$13,B2227)),ISNUMBER(SEARCH('[1]Lookup for use classification'!$C$13,B2227)),ISNUMBER(SEARCH('[1]Lookup for use classification'!$D$13,B2227)),,ISNUMBER(SEARCH('[1]Lookup for use classification'!$C$13,B2227)),ISNUMBER(SEARCH('[1]Lookup for use classification'!$E$13,B2227))),'[1]Lookup for use classification'!$A$13,IF(OR(ISNUMBER(SEARCH('[1]Lookup for use classification'!$B$14,B2227)),ISNUMBER(SEARCH('[1]Lookup for use classification'!$C$14,B2227))),'[1]Lookup for use classification'!$A$14,"Other"))))))))))))</f>
        <v>Public Assembly</v>
      </c>
      <c r="D2227" s="84">
        <v>2400</v>
      </c>
      <c r="E2227" s="58"/>
      <c r="F2227" s="58"/>
    </row>
    <row r="2228" spans="1:6">
      <c r="A2228" s="56" t="s">
        <v>1847</v>
      </c>
      <c r="B2228" s="30" t="s">
        <v>1957</v>
      </c>
      <c r="C2228" s="133" t="str">
        <f>IF(OR(ISNUMBER(SEARCH('[1]Lookup for use classification'!$B$1,B2228)),ISNUMBER(SEARCH('[1]Lookup for use classification'!$C$1,B2228)),ISNUMBER(SEARCH('[1]Lookup for use classification'!$D$1,B2228)),ISNUMBER(SEARCH('[1]Lookup for use classification'!$E$1,B2228))),'[1]Lookup for use classification'!$A$1,IF(ISNUMBER(SEARCH('[1]Lookup for use classification'!$B$2,B2228)),'[1]Lookup for use classification'!$A$2,IF(ISNUMBER(SEARCH('[1]Lookup for use classification'!$B$3,B2228)),'[1]Lookup for use classification'!$A$3,IF(OR(ISNUMBER(SEARCH('[1]Lookup for use classification'!$B$4,B2228)),ISNUMBER(SEARCH('[1]Lookup for use classification'!$C$4,B2228)),ISNUMBER(SEARCH('[1]Lookup for use classification'!$D$4,B2228)),ISNUMBER(SEARCH('[1]Lookup for use classification'!$E$4,B2228))),'[1]Lookup for use classification'!$A$4,IF(OR(ISNUMBER(SEARCH('[1]Lookup for use classification'!$B$5,B2228)),ISNUMBER(SEARCH('[1]Lookup for use classification'!$C$5,B2228)),ISNUMBER(SEARCH('[1]Lookup for use classification'!$D$5,B2228))),'[1]Lookup for use classification'!$A$5,IF(OR(ISNUMBER(SEARCH('[1]Lookup for use classification'!$B$7,B2228)),ISNUMBER(SEARCH('[1]Lookup for use classification'!$C$7,B2228)),ISNUMBER(SEARCH('[1]Lookup for use classification'!$D$7,B2228))),'[1]Lookup for use classification'!$A$7,IF(OR(ISNUMBER(SEARCH('[1]Lookup for use classification'!$B$9,B2228)),ISNUMBER(SEARCH('[1]Lookup for use classification'!$C$9,B2228)),ISNUMBER(SEARCH('[1]Lookup for use classification'!$D$9,B2228)),ISNUMBER(SEARCH('[1]Lookup for use classification'!$E$9,B2228)),ISNUMBER(SEARCH('[1]Lookup for use classification'!$F$9,B2228)),ISNUMBER(SEARCH('[1]Lookup for use classification'!$G$9,B2228)),ISNUMBER(SEARCH('[1]Lookup for use classification'!$H$9,B2228)),ISNUMBER(SEARCH('[1]Lookup for use classification'!$I$9,B2228)),ISNUMBER(SEARCH('[1]Lookup for use classification'!$J$9,B2228)),ISNUMBER(SEARCH('[1]Lookup for use classification'!$K$9,B2228))),'[1]Lookup for use classification'!$A$9,IF(OR(ISNUMBER(SEARCH('[1]Lookup for use classification'!$B$10,B2228)),ISNUMBER(SEARCH('[1]Lookup for use classification'!$C$10,B2228)),ISNUMBER(SEARCH('[1]Lookup for use classification'!$D$10,B2228)),ISNUMBER(SEARCH('[1]Lookup for use classification'!$E$10,B2228)),ISNUMBER(SEARCH('[1]Lookup for use classification'!$F$10,B2228)),ISNUMBER(SEARCH('[1]Lookup for use classification'!$G$10,B2228))),'[1]Lookup for use classification'!$A$10,IF(OR(ISNUMBER(SEARCH('[1]Lookup for use classification'!$B$11,B2228)),ISNUMBER(SEARCH('[1]Lookup for use classification'!$C$11,B2228))),'[1]Lookup for use classification'!$A$11,IF(OR(ISNUMBER(SEARCH('[1]Lookup for use classification'!$B$12,B2228)),ISNUMBER(SEARCH('[1]Lookup for use classification'!$C$12,B2228))),'[1]Lookup for use classification'!$A$12,IF(OR(ISNUMBER(SEARCH('[1]Lookup for use classification'!$B$13,B2228)),ISNUMBER(SEARCH('[1]Lookup for use classification'!$C$13,B2228)),ISNUMBER(SEARCH('[1]Lookup for use classification'!$D$13,B2228)),,ISNUMBER(SEARCH('[1]Lookup for use classification'!$C$13,B2228)),ISNUMBER(SEARCH('[1]Lookup for use classification'!$E$13,B2228))),'[1]Lookup for use classification'!$A$13,IF(OR(ISNUMBER(SEARCH('[1]Lookup for use classification'!$B$14,B2228)),ISNUMBER(SEARCH('[1]Lookup for use classification'!$C$14,B2228))),'[1]Lookup for use classification'!$A$14,"Other"))))))))))))</f>
        <v>Public Assembly</v>
      </c>
      <c r="D2228" s="84">
        <v>1600</v>
      </c>
      <c r="E2228" s="58"/>
      <c r="F2228" s="58"/>
    </row>
    <row r="2229" spans="1:6">
      <c r="A2229" s="56" t="s">
        <v>1848</v>
      </c>
      <c r="B2229" s="30" t="s">
        <v>1958</v>
      </c>
      <c r="C2229" s="133" t="str">
        <f>IF(OR(ISNUMBER(SEARCH('[1]Lookup for use classification'!$B$1,B2229)),ISNUMBER(SEARCH('[1]Lookup for use classification'!$C$1,B2229)),ISNUMBER(SEARCH('[1]Lookup for use classification'!$D$1,B2229)),ISNUMBER(SEARCH('[1]Lookup for use classification'!$E$1,B2229))),'[1]Lookup for use classification'!$A$1,IF(ISNUMBER(SEARCH('[1]Lookup for use classification'!$B$2,B2229)),'[1]Lookup for use classification'!$A$2,IF(ISNUMBER(SEARCH('[1]Lookup for use classification'!$B$3,B2229)),'[1]Lookup for use classification'!$A$3,IF(OR(ISNUMBER(SEARCH('[1]Lookup for use classification'!$B$4,B2229)),ISNUMBER(SEARCH('[1]Lookup for use classification'!$C$4,B2229)),ISNUMBER(SEARCH('[1]Lookup for use classification'!$D$4,B2229)),ISNUMBER(SEARCH('[1]Lookup for use classification'!$E$4,B2229))),'[1]Lookup for use classification'!$A$4,IF(OR(ISNUMBER(SEARCH('[1]Lookup for use classification'!$B$5,B2229)),ISNUMBER(SEARCH('[1]Lookup for use classification'!$C$5,B2229)),ISNUMBER(SEARCH('[1]Lookup for use classification'!$D$5,B2229))),'[1]Lookup for use classification'!$A$5,IF(OR(ISNUMBER(SEARCH('[1]Lookup for use classification'!$B$7,B2229)),ISNUMBER(SEARCH('[1]Lookup for use classification'!$C$7,B2229)),ISNUMBER(SEARCH('[1]Lookup for use classification'!$D$7,B2229))),'[1]Lookup for use classification'!$A$7,IF(OR(ISNUMBER(SEARCH('[1]Lookup for use classification'!$B$9,B2229)),ISNUMBER(SEARCH('[1]Lookup for use classification'!$C$9,B2229)),ISNUMBER(SEARCH('[1]Lookup for use classification'!$D$9,B2229)),ISNUMBER(SEARCH('[1]Lookup for use classification'!$E$9,B2229)),ISNUMBER(SEARCH('[1]Lookup for use classification'!$F$9,B2229)),ISNUMBER(SEARCH('[1]Lookup for use classification'!$G$9,B2229)),ISNUMBER(SEARCH('[1]Lookup for use classification'!$H$9,B2229)),ISNUMBER(SEARCH('[1]Lookup for use classification'!$I$9,B2229)),ISNUMBER(SEARCH('[1]Lookup for use classification'!$J$9,B2229)),ISNUMBER(SEARCH('[1]Lookup for use classification'!$K$9,B2229))),'[1]Lookup for use classification'!$A$9,IF(OR(ISNUMBER(SEARCH('[1]Lookup for use classification'!$B$10,B2229)),ISNUMBER(SEARCH('[1]Lookup for use classification'!$C$10,B2229)),ISNUMBER(SEARCH('[1]Lookup for use classification'!$D$10,B2229)),ISNUMBER(SEARCH('[1]Lookup for use classification'!$E$10,B2229)),ISNUMBER(SEARCH('[1]Lookup for use classification'!$F$10,B2229)),ISNUMBER(SEARCH('[1]Lookup for use classification'!$G$10,B2229))),'[1]Lookup for use classification'!$A$10,IF(OR(ISNUMBER(SEARCH('[1]Lookup for use classification'!$B$11,B2229)),ISNUMBER(SEARCH('[1]Lookup for use classification'!$C$11,B2229))),'[1]Lookup for use classification'!$A$11,IF(OR(ISNUMBER(SEARCH('[1]Lookup for use classification'!$B$12,B2229)),ISNUMBER(SEARCH('[1]Lookup for use classification'!$C$12,B2229))),'[1]Lookup for use classification'!$A$12,IF(OR(ISNUMBER(SEARCH('[1]Lookup for use classification'!$B$13,B2229)),ISNUMBER(SEARCH('[1]Lookup for use classification'!$C$13,B2229)),ISNUMBER(SEARCH('[1]Lookup for use classification'!$D$13,B2229)),,ISNUMBER(SEARCH('[1]Lookup for use classification'!$C$13,B2229)),ISNUMBER(SEARCH('[1]Lookup for use classification'!$E$13,B2229))),'[1]Lookup for use classification'!$A$13,IF(OR(ISNUMBER(SEARCH('[1]Lookup for use classification'!$B$14,B2229)),ISNUMBER(SEARCH('[1]Lookup for use classification'!$C$14,B2229))),'[1]Lookup for use classification'!$A$14,"Other"))))))))))))</f>
        <v>Education - K - 12</v>
      </c>
      <c r="D2229" s="57"/>
      <c r="E2229" s="58" t="s">
        <v>1969</v>
      </c>
      <c r="F2229" s="58"/>
    </row>
    <row r="2230" spans="1:6">
      <c r="A2230" s="16" t="s">
        <v>525</v>
      </c>
      <c r="B2230" s="30" t="s">
        <v>147</v>
      </c>
      <c r="C2230" s="133" t="str">
        <f>IF(OR(ISNUMBER(SEARCH('[1]Lookup for use classification'!$B$1,B2230)),ISNUMBER(SEARCH('[1]Lookup for use classification'!$C$1,B2230)),ISNUMBER(SEARCH('[1]Lookup for use classification'!$D$1,B2230)),ISNUMBER(SEARCH('[1]Lookup for use classification'!$E$1,B2230))),'[1]Lookup for use classification'!$A$1,IF(ISNUMBER(SEARCH('[1]Lookup for use classification'!$B$2,B2230)),'[1]Lookup for use classification'!$A$2,IF(ISNUMBER(SEARCH('[1]Lookup for use classification'!$B$3,B2230)),'[1]Lookup for use classification'!$A$3,IF(OR(ISNUMBER(SEARCH('[1]Lookup for use classification'!$B$4,B2230)),ISNUMBER(SEARCH('[1]Lookup for use classification'!$C$4,B2230)),ISNUMBER(SEARCH('[1]Lookup for use classification'!$D$4,B2230)),ISNUMBER(SEARCH('[1]Lookup for use classification'!$E$4,B2230))),'[1]Lookup for use classification'!$A$4,IF(OR(ISNUMBER(SEARCH('[1]Lookup for use classification'!$B$5,B2230)),ISNUMBER(SEARCH('[1]Lookup for use classification'!$C$5,B2230)),ISNUMBER(SEARCH('[1]Lookup for use classification'!$D$5,B2230))),'[1]Lookup for use classification'!$A$5,IF(OR(ISNUMBER(SEARCH('[1]Lookup for use classification'!$B$7,B2230)),ISNUMBER(SEARCH('[1]Lookup for use classification'!$C$7,B2230)),ISNUMBER(SEARCH('[1]Lookup for use classification'!$D$7,B2230))),'[1]Lookup for use classification'!$A$7,IF(OR(ISNUMBER(SEARCH('[1]Lookup for use classification'!$B$9,B2230)),ISNUMBER(SEARCH('[1]Lookup for use classification'!$C$9,B2230)),ISNUMBER(SEARCH('[1]Lookup for use classification'!$D$9,B2230)),ISNUMBER(SEARCH('[1]Lookup for use classification'!$E$9,B2230)),ISNUMBER(SEARCH('[1]Lookup for use classification'!$F$9,B2230)),ISNUMBER(SEARCH('[1]Lookup for use classification'!$G$9,B2230)),ISNUMBER(SEARCH('[1]Lookup for use classification'!$H$9,B2230)),ISNUMBER(SEARCH('[1]Lookup for use classification'!$I$9,B2230)),ISNUMBER(SEARCH('[1]Lookup for use classification'!$J$9,B2230)),ISNUMBER(SEARCH('[1]Lookup for use classification'!$K$9,B2230))),'[1]Lookup for use classification'!$A$9,IF(OR(ISNUMBER(SEARCH('[1]Lookup for use classification'!$B$10,B2230)),ISNUMBER(SEARCH('[1]Lookup for use classification'!$C$10,B2230)),ISNUMBER(SEARCH('[1]Lookup for use classification'!$D$10,B2230)),ISNUMBER(SEARCH('[1]Lookup for use classification'!$E$10,B2230)),ISNUMBER(SEARCH('[1]Lookup for use classification'!$F$10,B2230)),ISNUMBER(SEARCH('[1]Lookup for use classification'!$G$10,B2230))),'[1]Lookup for use classification'!$A$10,IF(OR(ISNUMBER(SEARCH('[1]Lookup for use classification'!$B$11,B2230)),ISNUMBER(SEARCH('[1]Lookup for use classification'!$C$11,B2230))),'[1]Lookup for use classification'!$A$11,IF(OR(ISNUMBER(SEARCH('[1]Lookup for use classification'!$B$12,B2230)),ISNUMBER(SEARCH('[1]Lookup for use classification'!$C$12,B2230))),'[1]Lookup for use classification'!$A$12,IF(OR(ISNUMBER(SEARCH('[1]Lookup for use classification'!$B$13,B2230)),ISNUMBER(SEARCH('[1]Lookup for use classification'!$C$13,B2230)),ISNUMBER(SEARCH('[1]Lookup for use classification'!$D$13,B2230)),,ISNUMBER(SEARCH('[1]Lookup for use classification'!$C$13,B2230)),ISNUMBER(SEARCH('[1]Lookup for use classification'!$E$13,B2230))),'[1]Lookup for use classification'!$A$13,IF(OR(ISNUMBER(SEARCH('[1]Lookup for use classification'!$B$14,B2230)),ISNUMBER(SEARCH('[1]Lookup for use classification'!$C$14,B2230))),'[1]Lookup for use classification'!$A$14,"Other"))))))))))))</f>
        <v>Health Care - Hospitals</v>
      </c>
      <c r="D2230" s="27">
        <v>1734</v>
      </c>
      <c r="E2230" s="29" t="s">
        <v>6</v>
      </c>
      <c r="F2230" s="29"/>
    </row>
    <row r="2231" spans="1:6">
      <c r="A2231" s="16" t="s">
        <v>525</v>
      </c>
      <c r="B2231" s="30" t="s">
        <v>190</v>
      </c>
      <c r="C2231" s="133" t="str">
        <f>IF(OR(ISNUMBER(SEARCH('[1]Lookup for use classification'!$B$1,B2231)),ISNUMBER(SEARCH('[1]Lookup for use classification'!$C$1,B2231)),ISNUMBER(SEARCH('[1]Lookup for use classification'!$D$1,B2231)),ISNUMBER(SEARCH('[1]Lookup for use classification'!$E$1,B2231))),'[1]Lookup for use classification'!$A$1,IF(ISNUMBER(SEARCH('[1]Lookup for use classification'!$B$2,B2231)),'[1]Lookup for use classification'!$A$2,IF(ISNUMBER(SEARCH('[1]Lookup for use classification'!$B$3,B2231)),'[1]Lookup for use classification'!$A$3,IF(OR(ISNUMBER(SEARCH('[1]Lookup for use classification'!$B$4,B2231)),ISNUMBER(SEARCH('[1]Lookup for use classification'!$C$4,B2231)),ISNUMBER(SEARCH('[1]Lookup for use classification'!$D$4,B2231)),ISNUMBER(SEARCH('[1]Lookup for use classification'!$E$4,B2231))),'[1]Lookup for use classification'!$A$4,IF(OR(ISNUMBER(SEARCH('[1]Lookup for use classification'!$B$5,B2231)),ISNUMBER(SEARCH('[1]Lookup for use classification'!$C$5,B2231)),ISNUMBER(SEARCH('[1]Lookup for use classification'!$D$5,B2231))),'[1]Lookup for use classification'!$A$5,IF(OR(ISNUMBER(SEARCH('[1]Lookup for use classification'!$B$7,B2231)),ISNUMBER(SEARCH('[1]Lookup for use classification'!$C$7,B2231)),ISNUMBER(SEARCH('[1]Lookup for use classification'!$D$7,B2231))),'[1]Lookup for use classification'!$A$7,IF(OR(ISNUMBER(SEARCH('[1]Lookup for use classification'!$B$9,B2231)),ISNUMBER(SEARCH('[1]Lookup for use classification'!$C$9,B2231)),ISNUMBER(SEARCH('[1]Lookup for use classification'!$D$9,B2231)),ISNUMBER(SEARCH('[1]Lookup for use classification'!$E$9,B2231)),ISNUMBER(SEARCH('[1]Lookup for use classification'!$F$9,B2231)),ISNUMBER(SEARCH('[1]Lookup for use classification'!$G$9,B2231)),ISNUMBER(SEARCH('[1]Lookup for use classification'!$H$9,B2231)),ISNUMBER(SEARCH('[1]Lookup for use classification'!$I$9,B2231)),ISNUMBER(SEARCH('[1]Lookup for use classification'!$J$9,B2231)),ISNUMBER(SEARCH('[1]Lookup for use classification'!$K$9,B2231))),'[1]Lookup for use classification'!$A$9,IF(OR(ISNUMBER(SEARCH('[1]Lookup for use classification'!$B$10,B2231)),ISNUMBER(SEARCH('[1]Lookup for use classification'!$C$10,B2231)),ISNUMBER(SEARCH('[1]Lookup for use classification'!$D$10,B2231)),ISNUMBER(SEARCH('[1]Lookup for use classification'!$E$10,B2231)),ISNUMBER(SEARCH('[1]Lookup for use classification'!$F$10,B2231)),ISNUMBER(SEARCH('[1]Lookup for use classification'!$G$10,B2231))),'[1]Lookup for use classification'!$A$10,IF(OR(ISNUMBER(SEARCH('[1]Lookup for use classification'!$B$11,B2231)),ISNUMBER(SEARCH('[1]Lookup for use classification'!$C$11,B2231))),'[1]Lookup for use classification'!$A$11,IF(OR(ISNUMBER(SEARCH('[1]Lookup for use classification'!$B$12,B2231)),ISNUMBER(SEARCH('[1]Lookup for use classification'!$C$12,B2231))),'[1]Lookup for use classification'!$A$12,IF(OR(ISNUMBER(SEARCH('[1]Lookup for use classification'!$B$13,B2231)),ISNUMBER(SEARCH('[1]Lookup for use classification'!$C$13,B2231)),ISNUMBER(SEARCH('[1]Lookup for use classification'!$D$13,B2231)),,ISNUMBER(SEARCH('[1]Lookup for use classification'!$C$13,B2231)),ISNUMBER(SEARCH('[1]Lookup for use classification'!$E$13,B2231))),'[1]Lookup for use classification'!$A$13,IF(OR(ISNUMBER(SEARCH('[1]Lookup for use classification'!$B$14,B2231)),ISNUMBER(SEARCH('[1]Lookup for use classification'!$C$14,B2231))),'[1]Lookup for use classification'!$A$14,"Other"))))))))))))</f>
        <v>Public Assembly</v>
      </c>
      <c r="D2231" s="27">
        <v>2704</v>
      </c>
      <c r="E2231" s="29" t="s">
        <v>6</v>
      </c>
      <c r="F2231" s="29"/>
    </row>
    <row r="2232" spans="1:6">
      <c r="A2232" s="16" t="s">
        <v>525</v>
      </c>
      <c r="B2232" s="30" t="s">
        <v>526</v>
      </c>
      <c r="C2232" s="133" t="str">
        <f>IF(OR(ISNUMBER(SEARCH('[1]Lookup for use classification'!$B$1,B2232)),ISNUMBER(SEARCH('[1]Lookup for use classification'!$C$1,B2232)),ISNUMBER(SEARCH('[1]Lookup for use classification'!$D$1,B2232)),ISNUMBER(SEARCH('[1]Lookup for use classification'!$E$1,B2232))),'[1]Lookup for use classification'!$A$1,IF(ISNUMBER(SEARCH('[1]Lookup for use classification'!$B$2,B2232)),'[1]Lookup for use classification'!$A$2,IF(ISNUMBER(SEARCH('[1]Lookup for use classification'!$B$3,B2232)),'[1]Lookup for use classification'!$A$3,IF(OR(ISNUMBER(SEARCH('[1]Lookup for use classification'!$B$4,B2232)),ISNUMBER(SEARCH('[1]Lookup for use classification'!$C$4,B2232)),ISNUMBER(SEARCH('[1]Lookup for use classification'!$D$4,B2232)),ISNUMBER(SEARCH('[1]Lookup for use classification'!$E$4,B2232))),'[1]Lookup for use classification'!$A$4,IF(OR(ISNUMBER(SEARCH('[1]Lookup for use classification'!$B$5,B2232)),ISNUMBER(SEARCH('[1]Lookup for use classification'!$C$5,B2232)),ISNUMBER(SEARCH('[1]Lookup for use classification'!$D$5,B2232))),'[1]Lookup for use classification'!$A$5,IF(OR(ISNUMBER(SEARCH('[1]Lookup for use classification'!$B$7,B2232)),ISNUMBER(SEARCH('[1]Lookup for use classification'!$C$7,B2232)),ISNUMBER(SEARCH('[1]Lookup for use classification'!$D$7,B2232))),'[1]Lookup for use classification'!$A$7,IF(OR(ISNUMBER(SEARCH('[1]Lookup for use classification'!$B$9,B2232)),ISNUMBER(SEARCH('[1]Lookup for use classification'!$C$9,B2232)),ISNUMBER(SEARCH('[1]Lookup for use classification'!$D$9,B2232)),ISNUMBER(SEARCH('[1]Lookup for use classification'!$E$9,B2232)),ISNUMBER(SEARCH('[1]Lookup for use classification'!$F$9,B2232)),ISNUMBER(SEARCH('[1]Lookup for use classification'!$G$9,B2232)),ISNUMBER(SEARCH('[1]Lookup for use classification'!$H$9,B2232)),ISNUMBER(SEARCH('[1]Lookup for use classification'!$I$9,B2232)),ISNUMBER(SEARCH('[1]Lookup for use classification'!$J$9,B2232)),ISNUMBER(SEARCH('[1]Lookup for use classification'!$K$9,B2232))),'[1]Lookup for use classification'!$A$9,IF(OR(ISNUMBER(SEARCH('[1]Lookup for use classification'!$B$10,B2232)),ISNUMBER(SEARCH('[1]Lookup for use classification'!$C$10,B2232)),ISNUMBER(SEARCH('[1]Lookup for use classification'!$D$10,B2232)),ISNUMBER(SEARCH('[1]Lookup for use classification'!$E$10,B2232)),ISNUMBER(SEARCH('[1]Lookup for use classification'!$F$10,B2232)),ISNUMBER(SEARCH('[1]Lookup for use classification'!$G$10,B2232))),'[1]Lookup for use classification'!$A$10,IF(OR(ISNUMBER(SEARCH('[1]Lookup for use classification'!$B$11,B2232)),ISNUMBER(SEARCH('[1]Lookup for use classification'!$C$11,B2232))),'[1]Lookup for use classification'!$A$11,IF(OR(ISNUMBER(SEARCH('[1]Lookup for use classification'!$B$12,B2232)),ISNUMBER(SEARCH('[1]Lookup for use classification'!$C$12,B2232))),'[1]Lookup for use classification'!$A$12,IF(OR(ISNUMBER(SEARCH('[1]Lookup for use classification'!$B$13,B2232)),ISNUMBER(SEARCH('[1]Lookup for use classification'!$C$13,B2232)),ISNUMBER(SEARCH('[1]Lookup for use classification'!$D$13,B2232)),,ISNUMBER(SEARCH('[1]Lookup for use classification'!$C$13,B2232)),ISNUMBER(SEARCH('[1]Lookup for use classification'!$E$13,B2232))),'[1]Lookup for use classification'!$A$13,IF(OR(ISNUMBER(SEARCH('[1]Lookup for use classification'!$B$14,B2232)),ISNUMBER(SEARCH('[1]Lookup for use classification'!$C$14,B2232))),'[1]Lookup for use classification'!$A$14,"Other"))))))))))))</f>
        <v>Education - K - 12</v>
      </c>
      <c r="D2232" s="27">
        <v>8799</v>
      </c>
      <c r="E2232" s="29" t="s">
        <v>6</v>
      </c>
      <c r="F2232" s="29"/>
    </row>
    <row r="2233" spans="1:6">
      <c r="A2233" s="16" t="s">
        <v>525</v>
      </c>
      <c r="B2233" s="30" t="s">
        <v>410</v>
      </c>
      <c r="C2233" s="133" t="str">
        <f>IF(OR(ISNUMBER(SEARCH('[1]Lookup for use classification'!$B$1,B2233)),ISNUMBER(SEARCH('[1]Lookup for use classification'!$C$1,B2233)),ISNUMBER(SEARCH('[1]Lookup for use classification'!$D$1,B2233)),ISNUMBER(SEARCH('[1]Lookup for use classification'!$E$1,B2233))),'[1]Lookup for use classification'!$A$1,IF(ISNUMBER(SEARCH('[1]Lookup for use classification'!$B$2,B2233)),'[1]Lookup for use classification'!$A$2,IF(ISNUMBER(SEARCH('[1]Lookup for use classification'!$B$3,B2233)),'[1]Lookup for use classification'!$A$3,IF(OR(ISNUMBER(SEARCH('[1]Lookup for use classification'!$B$4,B2233)),ISNUMBER(SEARCH('[1]Lookup for use classification'!$C$4,B2233)),ISNUMBER(SEARCH('[1]Lookup for use classification'!$D$4,B2233)),ISNUMBER(SEARCH('[1]Lookup for use classification'!$E$4,B2233))),'[1]Lookup for use classification'!$A$4,IF(OR(ISNUMBER(SEARCH('[1]Lookup for use classification'!$B$5,B2233)),ISNUMBER(SEARCH('[1]Lookup for use classification'!$C$5,B2233)),ISNUMBER(SEARCH('[1]Lookup for use classification'!$D$5,B2233))),'[1]Lookup for use classification'!$A$5,IF(OR(ISNUMBER(SEARCH('[1]Lookup for use classification'!$B$7,B2233)),ISNUMBER(SEARCH('[1]Lookup for use classification'!$C$7,B2233)),ISNUMBER(SEARCH('[1]Lookup for use classification'!$D$7,B2233))),'[1]Lookup for use classification'!$A$7,IF(OR(ISNUMBER(SEARCH('[1]Lookup for use classification'!$B$9,B2233)),ISNUMBER(SEARCH('[1]Lookup for use classification'!$C$9,B2233)),ISNUMBER(SEARCH('[1]Lookup for use classification'!$D$9,B2233)),ISNUMBER(SEARCH('[1]Lookup for use classification'!$E$9,B2233)),ISNUMBER(SEARCH('[1]Lookup for use classification'!$F$9,B2233)),ISNUMBER(SEARCH('[1]Lookup for use classification'!$G$9,B2233)),ISNUMBER(SEARCH('[1]Lookup for use classification'!$H$9,B2233)),ISNUMBER(SEARCH('[1]Lookup for use classification'!$I$9,B2233)),ISNUMBER(SEARCH('[1]Lookup for use classification'!$J$9,B2233)),ISNUMBER(SEARCH('[1]Lookup for use classification'!$K$9,B2233))),'[1]Lookup for use classification'!$A$9,IF(OR(ISNUMBER(SEARCH('[1]Lookup for use classification'!$B$10,B2233)),ISNUMBER(SEARCH('[1]Lookup for use classification'!$C$10,B2233)),ISNUMBER(SEARCH('[1]Lookup for use classification'!$D$10,B2233)),ISNUMBER(SEARCH('[1]Lookup for use classification'!$E$10,B2233)),ISNUMBER(SEARCH('[1]Lookup for use classification'!$F$10,B2233)),ISNUMBER(SEARCH('[1]Lookup for use classification'!$G$10,B2233))),'[1]Lookup for use classification'!$A$10,IF(OR(ISNUMBER(SEARCH('[1]Lookup for use classification'!$B$11,B2233)),ISNUMBER(SEARCH('[1]Lookup for use classification'!$C$11,B2233))),'[1]Lookup for use classification'!$A$11,IF(OR(ISNUMBER(SEARCH('[1]Lookup for use classification'!$B$12,B2233)),ISNUMBER(SEARCH('[1]Lookup for use classification'!$C$12,B2233))),'[1]Lookup for use classification'!$A$12,IF(OR(ISNUMBER(SEARCH('[1]Lookup for use classification'!$B$13,B2233)),ISNUMBER(SEARCH('[1]Lookup for use classification'!$C$13,B2233)),ISNUMBER(SEARCH('[1]Lookup for use classification'!$D$13,B2233)),,ISNUMBER(SEARCH('[1]Lookup for use classification'!$C$13,B2233)),ISNUMBER(SEARCH('[1]Lookup for use classification'!$E$13,B2233))),'[1]Lookup for use classification'!$A$13,IF(OR(ISNUMBER(SEARCH('[1]Lookup for use classification'!$B$14,B2233)),ISNUMBER(SEARCH('[1]Lookup for use classification'!$C$14,B2233))),'[1]Lookup for use classification'!$A$14,"Other"))))))))))))</f>
        <v>Other</v>
      </c>
      <c r="D2233" s="27">
        <v>960</v>
      </c>
      <c r="E2233" s="29"/>
      <c r="F2233" s="29"/>
    </row>
    <row r="2234" spans="1:6">
      <c r="A2234" s="16" t="s">
        <v>525</v>
      </c>
      <c r="B2234" s="30" t="s">
        <v>153</v>
      </c>
      <c r="C2234" s="133" t="str">
        <f>IF(OR(ISNUMBER(SEARCH('[1]Lookup for use classification'!$B$1,B2234)),ISNUMBER(SEARCH('[1]Lookup for use classification'!$C$1,B2234)),ISNUMBER(SEARCH('[1]Lookup for use classification'!$D$1,B2234)),ISNUMBER(SEARCH('[1]Lookup for use classification'!$E$1,B2234))),'[1]Lookup for use classification'!$A$1,IF(ISNUMBER(SEARCH('[1]Lookup for use classification'!$B$2,B2234)),'[1]Lookup for use classification'!$A$2,IF(ISNUMBER(SEARCH('[1]Lookup for use classification'!$B$3,B2234)),'[1]Lookup for use classification'!$A$3,IF(OR(ISNUMBER(SEARCH('[1]Lookup for use classification'!$B$4,B2234)),ISNUMBER(SEARCH('[1]Lookup for use classification'!$C$4,B2234)),ISNUMBER(SEARCH('[1]Lookup for use classification'!$D$4,B2234)),ISNUMBER(SEARCH('[1]Lookup for use classification'!$E$4,B2234))),'[1]Lookup for use classification'!$A$4,IF(OR(ISNUMBER(SEARCH('[1]Lookup for use classification'!$B$5,B2234)),ISNUMBER(SEARCH('[1]Lookup for use classification'!$C$5,B2234)),ISNUMBER(SEARCH('[1]Lookup for use classification'!$D$5,B2234))),'[1]Lookup for use classification'!$A$5,IF(OR(ISNUMBER(SEARCH('[1]Lookup for use classification'!$B$7,B2234)),ISNUMBER(SEARCH('[1]Lookup for use classification'!$C$7,B2234)),ISNUMBER(SEARCH('[1]Lookup for use classification'!$D$7,B2234))),'[1]Lookup for use classification'!$A$7,IF(OR(ISNUMBER(SEARCH('[1]Lookup for use classification'!$B$9,B2234)),ISNUMBER(SEARCH('[1]Lookup for use classification'!$C$9,B2234)),ISNUMBER(SEARCH('[1]Lookup for use classification'!$D$9,B2234)),ISNUMBER(SEARCH('[1]Lookup for use classification'!$E$9,B2234)),ISNUMBER(SEARCH('[1]Lookup for use classification'!$F$9,B2234)),ISNUMBER(SEARCH('[1]Lookup for use classification'!$G$9,B2234)),ISNUMBER(SEARCH('[1]Lookup for use classification'!$H$9,B2234)),ISNUMBER(SEARCH('[1]Lookup for use classification'!$I$9,B2234)),ISNUMBER(SEARCH('[1]Lookup for use classification'!$J$9,B2234)),ISNUMBER(SEARCH('[1]Lookup for use classification'!$K$9,B2234))),'[1]Lookup for use classification'!$A$9,IF(OR(ISNUMBER(SEARCH('[1]Lookup for use classification'!$B$10,B2234)),ISNUMBER(SEARCH('[1]Lookup for use classification'!$C$10,B2234)),ISNUMBER(SEARCH('[1]Lookup for use classification'!$D$10,B2234)),ISNUMBER(SEARCH('[1]Lookup for use classification'!$E$10,B2234)),ISNUMBER(SEARCH('[1]Lookup for use classification'!$F$10,B2234)),ISNUMBER(SEARCH('[1]Lookup for use classification'!$G$10,B2234))),'[1]Lookup for use classification'!$A$10,IF(OR(ISNUMBER(SEARCH('[1]Lookup for use classification'!$B$11,B2234)),ISNUMBER(SEARCH('[1]Lookup for use classification'!$C$11,B2234))),'[1]Lookup for use classification'!$A$11,IF(OR(ISNUMBER(SEARCH('[1]Lookup for use classification'!$B$12,B2234)),ISNUMBER(SEARCH('[1]Lookup for use classification'!$C$12,B2234))),'[1]Lookup for use classification'!$A$12,IF(OR(ISNUMBER(SEARCH('[1]Lookup for use classification'!$B$13,B2234)),ISNUMBER(SEARCH('[1]Lookup for use classification'!$C$13,B2234)),ISNUMBER(SEARCH('[1]Lookup for use classification'!$D$13,B2234)),,ISNUMBER(SEARCH('[1]Lookup for use classification'!$C$13,B2234)),ISNUMBER(SEARCH('[1]Lookup for use classification'!$E$13,B2234))),'[1]Lookup for use classification'!$A$13,IF(OR(ISNUMBER(SEARCH('[1]Lookup for use classification'!$B$14,B2234)),ISNUMBER(SEARCH('[1]Lookup for use classification'!$C$14,B2234))),'[1]Lookup for use classification'!$A$14,"Other"))))))))))))</f>
        <v>Office</v>
      </c>
      <c r="D2234" s="27">
        <v>2232</v>
      </c>
      <c r="E2234" s="29" t="s">
        <v>6</v>
      </c>
      <c r="F2234" s="29"/>
    </row>
    <row r="2235" spans="1:6">
      <c r="A2235" s="16" t="s">
        <v>525</v>
      </c>
      <c r="B2235" s="30" t="s">
        <v>66</v>
      </c>
      <c r="C2235" s="133" t="str">
        <f>IF(OR(ISNUMBER(SEARCH('[1]Lookup for use classification'!$B$1,B2235)),ISNUMBER(SEARCH('[1]Lookup for use classification'!$C$1,B2235)),ISNUMBER(SEARCH('[1]Lookup for use classification'!$D$1,B2235)),ISNUMBER(SEARCH('[1]Lookup for use classification'!$E$1,B2235))),'[1]Lookup for use classification'!$A$1,IF(ISNUMBER(SEARCH('[1]Lookup for use classification'!$B$2,B2235)),'[1]Lookup for use classification'!$A$2,IF(ISNUMBER(SEARCH('[1]Lookup for use classification'!$B$3,B2235)),'[1]Lookup for use classification'!$A$3,IF(OR(ISNUMBER(SEARCH('[1]Lookup for use classification'!$B$4,B2235)),ISNUMBER(SEARCH('[1]Lookup for use classification'!$C$4,B2235)),ISNUMBER(SEARCH('[1]Lookup for use classification'!$D$4,B2235)),ISNUMBER(SEARCH('[1]Lookup for use classification'!$E$4,B2235))),'[1]Lookup for use classification'!$A$4,IF(OR(ISNUMBER(SEARCH('[1]Lookup for use classification'!$B$5,B2235)),ISNUMBER(SEARCH('[1]Lookup for use classification'!$C$5,B2235)),ISNUMBER(SEARCH('[1]Lookup for use classification'!$D$5,B2235))),'[1]Lookup for use classification'!$A$5,IF(OR(ISNUMBER(SEARCH('[1]Lookup for use classification'!$B$7,B2235)),ISNUMBER(SEARCH('[1]Lookup for use classification'!$C$7,B2235)),ISNUMBER(SEARCH('[1]Lookup for use classification'!$D$7,B2235))),'[1]Lookup for use classification'!$A$7,IF(OR(ISNUMBER(SEARCH('[1]Lookup for use classification'!$B$9,B2235)),ISNUMBER(SEARCH('[1]Lookup for use classification'!$C$9,B2235)),ISNUMBER(SEARCH('[1]Lookup for use classification'!$D$9,B2235)),ISNUMBER(SEARCH('[1]Lookup for use classification'!$E$9,B2235)),ISNUMBER(SEARCH('[1]Lookup for use classification'!$F$9,B2235)),ISNUMBER(SEARCH('[1]Lookup for use classification'!$G$9,B2235)),ISNUMBER(SEARCH('[1]Lookup for use classification'!$H$9,B2235)),ISNUMBER(SEARCH('[1]Lookup for use classification'!$I$9,B2235)),ISNUMBER(SEARCH('[1]Lookup for use classification'!$J$9,B2235)),ISNUMBER(SEARCH('[1]Lookup for use classification'!$K$9,B2235))),'[1]Lookup for use classification'!$A$9,IF(OR(ISNUMBER(SEARCH('[1]Lookup for use classification'!$B$10,B2235)),ISNUMBER(SEARCH('[1]Lookup for use classification'!$C$10,B2235)),ISNUMBER(SEARCH('[1]Lookup for use classification'!$D$10,B2235)),ISNUMBER(SEARCH('[1]Lookup for use classification'!$E$10,B2235)),ISNUMBER(SEARCH('[1]Lookup for use classification'!$F$10,B2235)),ISNUMBER(SEARCH('[1]Lookup for use classification'!$G$10,B2235))),'[1]Lookup for use classification'!$A$10,IF(OR(ISNUMBER(SEARCH('[1]Lookup for use classification'!$B$11,B2235)),ISNUMBER(SEARCH('[1]Lookup for use classification'!$C$11,B2235))),'[1]Lookup for use classification'!$A$11,IF(OR(ISNUMBER(SEARCH('[1]Lookup for use classification'!$B$12,B2235)),ISNUMBER(SEARCH('[1]Lookup for use classification'!$C$12,B2235))),'[1]Lookup for use classification'!$A$12,IF(OR(ISNUMBER(SEARCH('[1]Lookup for use classification'!$B$13,B2235)),ISNUMBER(SEARCH('[1]Lookup for use classification'!$C$13,B2235)),ISNUMBER(SEARCH('[1]Lookup for use classification'!$D$13,B2235)),,ISNUMBER(SEARCH('[1]Lookup for use classification'!$C$13,B2235)),ISNUMBER(SEARCH('[1]Lookup for use classification'!$E$13,B2235))),'[1]Lookup for use classification'!$A$13,IF(OR(ISNUMBER(SEARCH('[1]Lookup for use classification'!$B$14,B2235)),ISNUMBER(SEARCH('[1]Lookup for use classification'!$C$14,B2235))),'[1]Lookup for use classification'!$A$14,"Other"))))))))))))</f>
        <v>Water &amp; Sewer</v>
      </c>
      <c r="D2235" s="27">
        <v>693</v>
      </c>
      <c r="E2235" s="29" t="s">
        <v>6</v>
      </c>
      <c r="F2235" s="29"/>
    </row>
    <row r="2236" spans="1:6">
      <c r="A2236" s="16" t="s">
        <v>1649</v>
      </c>
      <c r="B2236" s="30" t="s">
        <v>1630</v>
      </c>
      <c r="C2236" s="133" t="str">
        <f>IF(OR(ISNUMBER(SEARCH('[1]Lookup for use classification'!$B$1,B2236)),ISNUMBER(SEARCH('[1]Lookup for use classification'!$C$1,B2236)),ISNUMBER(SEARCH('[1]Lookup for use classification'!$D$1,B2236)),ISNUMBER(SEARCH('[1]Lookup for use classification'!$E$1,B2236))),'[1]Lookup for use classification'!$A$1,IF(ISNUMBER(SEARCH('[1]Lookup for use classification'!$B$2,B2236)),'[1]Lookup for use classification'!$A$2,IF(ISNUMBER(SEARCH('[1]Lookup for use classification'!$B$3,B2236)),'[1]Lookup for use classification'!$A$3,IF(OR(ISNUMBER(SEARCH('[1]Lookup for use classification'!$B$4,B2236)),ISNUMBER(SEARCH('[1]Lookup for use classification'!$C$4,B2236)),ISNUMBER(SEARCH('[1]Lookup for use classification'!$D$4,B2236)),ISNUMBER(SEARCH('[1]Lookup for use classification'!$E$4,B2236))),'[1]Lookup for use classification'!$A$4,IF(OR(ISNUMBER(SEARCH('[1]Lookup for use classification'!$B$5,B2236)),ISNUMBER(SEARCH('[1]Lookup for use classification'!$C$5,B2236)),ISNUMBER(SEARCH('[1]Lookup for use classification'!$D$5,B2236))),'[1]Lookup for use classification'!$A$5,IF(OR(ISNUMBER(SEARCH('[1]Lookup for use classification'!$B$7,B2236)),ISNUMBER(SEARCH('[1]Lookup for use classification'!$C$7,B2236)),ISNUMBER(SEARCH('[1]Lookup for use classification'!$D$7,B2236))),'[1]Lookup for use classification'!$A$7,IF(OR(ISNUMBER(SEARCH('[1]Lookup for use classification'!$B$9,B2236)),ISNUMBER(SEARCH('[1]Lookup for use classification'!$C$9,B2236)),ISNUMBER(SEARCH('[1]Lookup for use classification'!$D$9,B2236)),ISNUMBER(SEARCH('[1]Lookup for use classification'!$E$9,B2236)),ISNUMBER(SEARCH('[1]Lookup for use classification'!$F$9,B2236)),ISNUMBER(SEARCH('[1]Lookup for use classification'!$G$9,B2236)),ISNUMBER(SEARCH('[1]Lookup for use classification'!$H$9,B2236)),ISNUMBER(SEARCH('[1]Lookup for use classification'!$I$9,B2236)),ISNUMBER(SEARCH('[1]Lookup for use classification'!$J$9,B2236)),ISNUMBER(SEARCH('[1]Lookup for use classification'!$K$9,B2236))),'[1]Lookup for use classification'!$A$9,IF(OR(ISNUMBER(SEARCH('[1]Lookup for use classification'!$B$10,B2236)),ISNUMBER(SEARCH('[1]Lookup for use classification'!$C$10,B2236)),ISNUMBER(SEARCH('[1]Lookup for use classification'!$D$10,B2236)),ISNUMBER(SEARCH('[1]Lookup for use classification'!$E$10,B2236)),ISNUMBER(SEARCH('[1]Lookup for use classification'!$F$10,B2236)),ISNUMBER(SEARCH('[1]Lookup for use classification'!$G$10,B2236))),'[1]Lookup for use classification'!$A$10,IF(OR(ISNUMBER(SEARCH('[1]Lookup for use classification'!$B$11,B2236)),ISNUMBER(SEARCH('[1]Lookup for use classification'!$C$11,B2236))),'[1]Lookup for use classification'!$A$11,IF(OR(ISNUMBER(SEARCH('[1]Lookup for use classification'!$B$12,B2236)),ISNUMBER(SEARCH('[1]Lookup for use classification'!$C$12,B2236))),'[1]Lookup for use classification'!$A$12,IF(OR(ISNUMBER(SEARCH('[1]Lookup for use classification'!$B$13,B2236)),ISNUMBER(SEARCH('[1]Lookup for use classification'!$C$13,B2236)),ISNUMBER(SEARCH('[1]Lookup for use classification'!$D$13,B2236)),,ISNUMBER(SEARCH('[1]Lookup for use classification'!$C$13,B2236)),ISNUMBER(SEARCH('[1]Lookup for use classification'!$E$13,B2236))),'[1]Lookup for use classification'!$A$13,IF(OR(ISNUMBER(SEARCH('[1]Lookup for use classification'!$B$14,B2236)),ISNUMBER(SEARCH('[1]Lookup for use classification'!$C$14,B2236))),'[1]Lookup for use classification'!$A$14,"Other"))))))))))))</f>
        <v>Other</v>
      </c>
      <c r="D2236" s="27"/>
      <c r="E2236" s="29"/>
      <c r="F2236" s="29"/>
    </row>
    <row r="2237" spans="1:6">
      <c r="A2237" s="16" t="s">
        <v>1649</v>
      </c>
      <c r="B2237" s="30" t="s">
        <v>1631</v>
      </c>
      <c r="C2237" s="133" t="str">
        <f>IF(OR(ISNUMBER(SEARCH('[1]Lookup for use classification'!$B$1,B2237)),ISNUMBER(SEARCH('[1]Lookup for use classification'!$C$1,B2237)),ISNUMBER(SEARCH('[1]Lookup for use classification'!$D$1,B2237)),ISNUMBER(SEARCH('[1]Lookup for use classification'!$E$1,B2237))),'[1]Lookup for use classification'!$A$1,IF(ISNUMBER(SEARCH('[1]Lookup for use classification'!$B$2,B2237)),'[1]Lookup for use classification'!$A$2,IF(ISNUMBER(SEARCH('[1]Lookup for use classification'!$B$3,B2237)),'[1]Lookup for use classification'!$A$3,IF(OR(ISNUMBER(SEARCH('[1]Lookup for use classification'!$B$4,B2237)),ISNUMBER(SEARCH('[1]Lookup for use classification'!$C$4,B2237)),ISNUMBER(SEARCH('[1]Lookup for use classification'!$D$4,B2237)),ISNUMBER(SEARCH('[1]Lookup for use classification'!$E$4,B2237))),'[1]Lookup for use classification'!$A$4,IF(OR(ISNUMBER(SEARCH('[1]Lookup for use classification'!$B$5,B2237)),ISNUMBER(SEARCH('[1]Lookup for use classification'!$C$5,B2237)),ISNUMBER(SEARCH('[1]Lookup for use classification'!$D$5,B2237))),'[1]Lookup for use classification'!$A$5,IF(OR(ISNUMBER(SEARCH('[1]Lookup for use classification'!$B$7,B2237)),ISNUMBER(SEARCH('[1]Lookup for use classification'!$C$7,B2237)),ISNUMBER(SEARCH('[1]Lookup for use classification'!$D$7,B2237))),'[1]Lookup for use classification'!$A$7,IF(OR(ISNUMBER(SEARCH('[1]Lookup for use classification'!$B$9,B2237)),ISNUMBER(SEARCH('[1]Lookup for use classification'!$C$9,B2237)),ISNUMBER(SEARCH('[1]Lookup for use classification'!$D$9,B2237)),ISNUMBER(SEARCH('[1]Lookup for use classification'!$E$9,B2237)),ISNUMBER(SEARCH('[1]Lookup for use classification'!$F$9,B2237)),ISNUMBER(SEARCH('[1]Lookup for use classification'!$G$9,B2237)),ISNUMBER(SEARCH('[1]Lookup for use classification'!$H$9,B2237)),ISNUMBER(SEARCH('[1]Lookup for use classification'!$I$9,B2237)),ISNUMBER(SEARCH('[1]Lookup for use classification'!$J$9,B2237)),ISNUMBER(SEARCH('[1]Lookup for use classification'!$K$9,B2237))),'[1]Lookup for use classification'!$A$9,IF(OR(ISNUMBER(SEARCH('[1]Lookup for use classification'!$B$10,B2237)),ISNUMBER(SEARCH('[1]Lookup for use classification'!$C$10,B2237)),ISNUMBER(SEARCH('[1]Lookup for use classification'!$D$10,B2237)),ISNUMBER(SEARCH('[1]Lookup for use classification'!$E$10,B2237)),ISNUMBER(SEARCH('[1]Lookup for use classification'!$F$10,B2237)),ISNUMBER(SEARCH('[1]Lookup for use classification'!$G$10,B2237))),'[1]Lookup for use classification'!$A$10,IF(OR(ISNUMBER(SEARCH('[1]Lookup for use classification'!$B$11,B2237)),ISNUMBER(SEARCH('[1]Lookup for use classification'!$C$11,B2237))),'[1]Lookup for use classification'!$A$11,IF(OR(ISNUMBER(SEARCH('[1]Lookup for use classification'!$B$12,B2237)),ISNUMBER(SEARCH('[1]Lookup for use classification'!$C$12,B2237))),'[1]Lookup for use classification'!$A$12,IF(OR(ISNUMBER(SEARCH('[1]Lookup for use classification'!$B$13,B2237)),ISNUMBER(SEARCH('[1]Lookup for use classification'!$C$13,B2237)),ISNUMBER(SEARCH('[1]Lookup for use classification'!$D$13,B2237)),,ISNUMBER(SEARCH('[1]Lookup for use classification'!$C$13,B2237)),ISNUMBER(SEARCH('[1]Lookup for use classification'!$E$13,B2237))),'[1]Lookup for use classification'!$A$13,IF(OR(ISNUMBER(SEARCH('[1]Lookup for use classification'!$B$14,B2237)),ISNUMBER(SEARCH('[1]Lookup for use classification'!$C$14,B2237))),'[1]Lookup for use classification'!$A$14,"Other"))))))))))))</f>
        <v>Food Service and Drinking Places</v>
      </c>
      <c r="D2237" s="27"/>
      <c r="E2237" s="29"/>
      <c r="F2237" s="29"/>
    </row>
    <row r="2238" spans="1:6">
      <c r="A2238" s="16" t="s">
        <v>1649</v>
      </c>
      <c r="B2238" s="30" t="s">
        <v>1632</v>
      </c>
      <c r="C2238" s="133" t="str">
        <f>IF(OR(ISNUMBER(SEARCH('[1]Lookup for use classification'!$B$1,B2238)),ISNUMBER(SEARCH('[1]Lookup for use classification'!$C$1,B2238)),ISNUMBER(SEARCH('[1]Lookup for use classification'!$D$1,B2238)),ISNUMBER(SEARCH('[1]Lookup for use classification'!$E$1,B2238))),'[1]Lookup for use classification'!$A$1,IF(ISNUMBER(SEARCH('[1]Lookup for use classification'!$B$2,B2238)),'[1]Lookup for use classification'!$A$2,IF(ISNUMBER(SEARCH('[1]Lookup for use classification'!$B$3,B2238)),'[1]Lookup for use classification'!$A$3,IF(OR(ISNUMBER(SEARCH('[1]Lookup for use classification'!$B$4,B2238)),ISNUMBER(SEARCH('[1]Lookup for use classification'!$C$4,B2238)),ISNUMBER(SEARCH('[1]Lookup for use classification'!$D$4,B2238)),ISNUMBER(SEARCH('[1]Lookup for use classification'!$E$4,B2238))),'[1]Lookup for use classification'!$A$4,IF(OR(ISNUMBER(SEARCH('[1]Lookup for use classification'!$B$5,B2238)),ISNUMBER(SEARCH('[1]Lookup for use classification'!$C$5,B2238)),ISNUMBER(SEARCH('[1]Lookup for use classification'!$D$5,B2238))),'[1]Lookup for use classification'!$A$5,IF(OR(ISNUMBER(SEARCH('[1]Lookup for use classification'!$B$7,B2238)),ISNUMBER(SEARCH('[1]Lookup for use classification'!$C$7,B2238)),ISNUMBER(SEARCH('[1]Lookup for use classification'!$D$7,B2238))),'[1]Lookup for use classification'!$A$7,IF(OR(ISNUMBER(SEARCH('[1]Lookup for use classification'!$B$9,B2238)),ISNUMBER(SEARCH('[1]Lookup for use classification'!$C$9,B2238)),ISNUMBER(SEARCH('[1]Lookup for use classification'!$D$9,B2238)),ISNUMBER(SEARCH('[1]Lookup for use classification'!$E$9,B2238)),ISNUMBER(SEARCH('[1]Lookup for use classification'!$F$9,B2238)),ISNUMBER(SEARCH('[1]Lookup for use classification'!$G$9,B2238)),ISNUMBER(SEARCH('[1]Lookup for use classification'!$H$9,B2238)),ISNUMBER(SEARCH('[1]Lookup for use classification'!$I$9,B2238)),ISNUMBER(SEARCH('[1]Lookup for use classification'!$J$9,B2238)),ISNUMBER(SEARCH('[1]Lookup for use classification'!$K$9,B2238))),'[1]Lookup for use classification'!$A$9,IF(OR(ISNUMBER(SEARCH('[1]Lookup for use classification'!$B$10,B2238)),ISNUMBER(SEARCH('[1]Lookup for use classification'!$C$10,B2238)),ISNUMBER(SEARCH('[1]Lookup for use classification'!$D$10,B2238)),ISNUMBER(SEARCH('[1]Lookup for use classification'!$E$10,B2238)),ISNUMBER(SEARCH('[1]Lookup for use classification'!$F$10,B2238)),ISNUMBER(SEARCH('[1]Lookup for use classification'!$G$10,B2238))),'[1]Lookup for use classification'!$A$10,IF(OR(ISNUMBER(SEARCH('[1]Lookup for use classification'!$B$11,B2238)),ISNUMBER(SEARCH('[1]Lookup for use classification'!$C$11,B2238))),'[1]Lookup for use classification'!$A$11,IF(OR(ISNUMBER(SEARCH('[1]Lookup for use classification'!$B$12,B2238)),ISNUMBER(SEARCH('[1]Lookup for use classification'!$C$12,B2238))),'[1]Lookup for use classification'!$A$12,IF(OR(ISNUMBER(SEARCH('[1]Lookup for use classification'!$B$13,B2238)),ISNUMBER(SEARCH('[1]Lookup for use classification'!$C$13,B2238)),ISNUMBER(SEARCH('[1]Lookup for use classification'!$D$13,B2238)),,ISNUMBER(SEARCH('[1]Lookup for use classification'!$C$13,B2238)),ISNUMBER(SEARCH('[1]Lookup for use classification'!$E$13,B2238))),'[1]Lookup for use classification'!$A$13,IF(OR(ISNUMBER(SEARCH('[1]Lookup for use classification'!$B$14,B2238)),ISNUMBER(SEARCH('[1]Lookup for use classification'!$C$14,B2238))),'[1]Lookup for use classification'!$A$14,"Other"))))))))))))</f>
        <v>Other</v>
      </c>
      <c r="D2238" s="27"/>
      <c r="E2238" s="29"/>
      <c r="F2238" s="29"/>
    </row>
    <row r="2239" spans="1:6">
      <c r="A2239" s="16" t="s">
        <v>1649</v>
      </c>
      <c r="B2239" s="30" t="s">
        <v>1633</v>
      </c>
      <c r="C2239" s="133" t="str">
        <f>IF(OR(ISNUMBER(SEARCH('[1]Lookup for use classification'!$B$1,B2239)),ISNUMBER(SEARCH('[1]Lookup for use classification'!$C$1,B2239)),ISNUMBER(SEARCH('[1]Lookup for use classification'!$D$1,B2239)),ISNUMBER(SEARCH('[1]Lookup for use classification'!$E$1,B2239))),'[1]Lookup for use classification'!$A$1,IF(ISNUMBER(SEARCH('[1]Lookup for use classification'!$B$2,B2239)),'[1]Lookup for use classification'!$A$2,IF(ISNUMBER(SEARCH('[1]Lookup for use classification'!$B$3,B2239)),'[1]Lookup for use classification'!$A$3,IF(OR(ISNUMBER(SEARCH('[1]Lookup for use classification'!$B$4,B2239)),ISNUMBER(SEARCH('[1]Lookup for use classification'!$C$4,B2239)),ISNUMBER(SEARCH('[1]Lookup for use classification'!$D$4,B2239)),ISNUMBER(SEARCH('[1]Lookup for use classification'!$E$4,B2239))),'[1]Lookup for use classification'!$A$4,IF(OR(ISNUMBER(SEARCH('[1]Lookup for use classification'!$B$5,B2239)),ISNUMBER(SEARCH('[1]Lookup for use classification'!$C$5,B2239)),ISNUMBER(SEARCH('[1]Lookup for use classification'!$D$5,B2239))),'[1]Lookup for use classification'!$A$5,IF(OR(ISNUMBER(SEARCH('[1]Lookup for use classification'!$B$7,B2239)),ISNUMBER(SEARCH('[1]Lookup for use classification'!$C$7,B2239)),ISNUMBER(SEARCH('[1]Lookup for use classification'!$D$7,B2239))),'[1]Lookup for use classification'!$A$7,IF(OR(ISNUMBER(SEARCH('[1]Lookup for use classification'!$B$9,B2239)),ISNUMBER(SEARCH('[1]Lookup for use classification'!$C$9,B2239)),ISNUMBER(SEARCH('[1]Lookup for use classification'!$D$9,B2239)),ISNUMBER(SEARCH('[1]Lookup for use classification'!$E$9,B2239)),ISNUMBER(SEARCH('[1]Lookup for use classification'!$F$9,B2239)),ISNUMBER(SEARCH('[1]Lookup for use classification'!$G$9,B2239)),ISNUMBER(SEARCH('[1]Lookup for use classification'!$H$9,B2239)),ISNUMBER(SEARCH('[1]Lookup for use classification'!$I$9,B2239)),ISNUMBER(SEARCH('[1]Lookup for use classification'!$J$9,B2239)),ISNUMBER(SEARCH('[1]Lookup for use classification'!$K$9,B2239))),'[1]Lookup for use classification'!$A$9,IF(OR(ISNUMBER(SEARCH('[1]Lookup for use classification'!$B$10,B2239)),ISNUMBER(SEARCH('[1]Lookup for use classification'!$C$10,B2239)),ISNUMBER(SEARCH('[1]Lookup for use classification'!$D$10,B2239)),ISNUMBER(SEARCH('[1]Lookup for use classification'!$E$10,B2239)),ISNUMBER(SEARCH('[1]Lookup for use classification'!$F$10,B2239)),ISNUMBER(SEARCH('[1]Lookup for use classification'!$G$10,B2239))),'[1]Lookup for use classification'!$A$10,IF(OR(ISNUMBER(SEARCH('[1]Lookup for use classification'!$B$11,B2239)),ISNUMBER(SEARCH('[1]Lookup for use classification'!$C$11,B2239))),'[1]Lookup for use classification'!$A$11,IF(OR(ISNUMBER(SEARCH('[1]Lookup for use classification'!$B$12,B2239)),ISNUMBER(SEARCH('[1]Lookup for use classification'!$C$12,B2239))),'[1]Lookup for use classification'!$A$12,IF(OR(ISNUMBER(SEARCH('[1]Lookup for use classification'!$B$13,B2239)),ISNUMBER(SEARCH('[1]Lookup for use classification'!$C$13,B2239)),ISNUMBER(SEARCH('[1]Lookup for use classification'!$D$13,B2239)),,ISNUMBER(SEARCH('[1]Lookup for use classification'!$C$13,B2239)),ISNUMBER(SEARCH('[1]Lookup for use classification'!$E$13,B2239))),'[1]Lookup for use classification'!$A$13,IF(OR(ISNUMBER(SEARCH('[1]Lookup for use classification'!$B$14,B2239)),ISNUMBER(SEARCH('[1]Lookup for use classification'!$C$14,B2239))),'[1]Lookup for use classification'!$A$14,"Other"))))))))))))</f>
        <v>Other</v>
      </c>
      <c r="D2239" s="27"/>
      <c r="E2239" s="29"/>
      <c r="F2239" s="29"/>
    </row>
    <row r="2240" spans="1:6">
      <c r="A2240" s="16" t="s">
        <v>1649</v>
      </c>
      <c r="B2240" s="30" t="s">
        <v>1634</v>
      </c>
      <c r="C2240" s="133" t="str">
        <f>IF(OR(ISNUMBER(SEARCH('[1]Lookup for use classification'!$B$1,B2240)),ISNUMBER(SEARCH('[1]Lookup for use classification'!$C$1,B2240)),ISNUMBER(SEARCH('[1]Lookup for use classification'!$D$1,B2240)),ISNUMBER(SEARCH('[1]Lookup for use classification'!$E$1,B2240))),'[1]Lookup for use classification'!$A$1,IF(ISNUMBER(SEARCH('[1]Lookup for use classification'!$B$2,B2240)),'[1]Lookup for use classification'!$A$2,IF(ISNUMBER(SEARCH('[1]Lookup for use classification'!$B$3,B2240)),'[1]Lookup for use classification'!$A$3,IF(OR(ISNUMBER(SEARCH('[1]Lookup for use classification'!$B$4,B2240)),ISNUMBER(SEARCH('[1]Lookup for use classification'!$C$4,B2240)),ISNUMBER(SEARCH('[1]Lookup for use classification'!$D$4,B2240)),ISNUMBER(SEARCH('[1]Lookup for use classification'!$E$4,B2240))),'[1]Lookup for use classification'!$A$4,IF(OR(ISNUMBER(SEARCH('[1]Lookup for use classification'!$B$5,B2240)),ISNUMBER(SEARCH('[1]Lookup for use classification'!$C$5,B2240)),ISNUMBER(SEARCH('[1]Lookup for use classification'!$D$5,B2240))),'[1]Lookup for use classification'!$A$5,IF(OR(ISNUMBER(SEARCH('[1]Lookup for use classification'!$B$7,B2240)),ISNUMBER(SEARCH('[1]Lookup for use classification'!$C$7,B2240)),ISNUMBER(SEARCH('[1]Lookup for use classification'!$D$7,B2240))),'[1]Lookup for use classification'!$A$7,IF(OR(ISNUMBER(SEARCH('[1]Lookup for use classification'!$B$9,B2240)),ISNUMBER(SEARCH('[1]Lookup for use classification'!$C$9,B2240)),ISNUMBER(SEARCH('[1]Lookup for use classification'!$D$9,B2240)),ISNUMBER(SEARCH('[1]Lookup for use classification'!$E$9,B2240)),ISNUMBER(SEARCH('[1]Lookup for use classification'!$F$9,B2240)),ISNUMBER(SEARCH('[1]Lookup for use classification'!$G$9,B2240)),ISNUMBER(SEARCH('[1]Lookup for use classification'!$H$9,B2240)),ISNUMBER(SEARCH('[1]Lookup for use classification'!$I$9,B2240)),ISNUMBER(SEARCH('[1]Lookup for use classification'!$J$9,B2240)),ISNUMBER(SEARCH('[1]Lookup for use classification'!$K$9,B2240))),'[1]Lookup for use classification'!$A$9,IF(OR(ISNUMBER(SEARCH('[1]Lookup for use classification'!$B$10,B2240)),ISNUMBER(SEARCH('[1]Lookup for use classification'!$C$10,B2240)),ISNUMBER(SEARCH('[1]Lookup for use classification'!$D$10,B2240)),ISNUMBER(SEARCH('[1]Lookup for use classification'!$E$10,B2240)),ISNUMBER(SEARCH('[1]Lookup for use classification'!$F$10,B2240)),ISNUMBER(SEARCH('[1]Lookup for use classification'!$G$10,B2240))),'[1]Lookup for use classification'!$A$10,IF(OR(ISNUMBER(SEARCH('[1]Lookup for use classification'!$B$11,B2240)),ISNUMBER(SEARCH('[1]Lookup for use classification'!$C$11,B2240))),'[1]Lookup for use classification'!$A$11,IF(OR(ISNUMBER(SEARCH('[1]Lookup for use classification'!$B$12,B2240)),ISNUMBER(SEARCH('[1]Lookup for use classification'!$C$12,B2240))),'[1]Lookup for use classification'!$A$12,IF(OR(ISNUMBER(SEARCH('[1]Lookup for use classification'!$B$13,B2240)),ISNUMBER(SEARCH('[1]Lookup for use classification'!$C$13,B2240)),ISNUMBER(SEARCH('[1]Lookup for use classification'!$D$13,B2240)),,ISNUMBER(SEARCH('[1]Lookup for use classification'!$C$13,B2240)),ISNUMBER(SEARCH('[1]Lookup for use classification'!$E$13,B2240))),'[1]Lookup for use classification'!$A$13,IF(OR(ISNUMBER(SEARCH('[1]Lookup for use classification'!$B$14,B2240)),ISNUMBER(SEARCH('[1]Lookup for use classification'!$C$14,B2240))),'[1]Lookup for use classification'!$A$14,"Other"))))))))))))</f>
        <v>Public Assembly</v>
      </c>
      <c r="D2240" s="27"/>
      <c r="E2240" s="29"/>
      <c r="F2240" s="29"/>
    </row>
    <row r="2241" spans="1:6">
      <c r="A2241" s="16" t="s">
        <v>1649</v>
      </c>
      <c r="B2241" s="30" t="s">
        <v>1511</v>
      </c>
      <c r="C2241" s="133" t="str">
        <f>IF(OR(ISNUMBER(SEARCH('[1]Lookup for use classification'!$B$1,B2241)),ISNUMBER(SEARCH('[1]Lookup for use classification'!$C$1,B2241)),ISNUMBER(SEARCH('[1]Lookup for use classification'!$D$1,B2241)),ISNUMBER(SEARCH('[1]Lookup for use classification'!$E$1,B2241))),'[1]Lookup for use classification'!$A$1,IF(ISNUMBER(SEARCH('[1]Lookup for use classification'!$B$2,B2241)),'[1]Lookup for use classification'!$A$2,IF(ISNUMBER(SEARCH('[1]Lookup for use classification'!$B$3,B2241)),'[1]Lookup for use classification'!$A$3,IF(OR(ISNUMBER(SEARCH('[1]Lookup for use classification'!$B$4,B2241)),ISNUMBER(SEARCH('[1]Lookup for use classification'!$C$4,B2241)),ISNUMBER(SEARCH('[1]Lookup for use classification'!$D$4,B2241)),ISNUMBER(SEARCH('[1]Lookup for use classification'!$E$4,B2241))),'[1]Lookup for use classification'!$A$4,IF(OR(ISNUMBER(SEARCH('[1]Lookup for use classification'!$B$5,B2241)),ISNUMBER(SEARCH('[1]Lookup for use classification'!$C$5,B2241)),ISNUMBER(SEARCH('[1]Lookup for use classification'!$D$5,B2241))),'[1]Lookup for use classification'!$A$5,IF(OR(ISNUMBER(SEARCH('[1]Lookup for use classification'!$B$7,B2241)),ISNUMBER(SEARCH('[1]Lookup for use classification'!$C$7,B2241)),ISNUMBER(SEARCH('[1]Lookup for use classification'!$D$7,B2241))),'[1]Lookup for use classification'!$A$7,IF(OR(ISNUMBER(SEARCH('[1]Lookup for use classification'!$B$9,B2241)),ISNUMBER(SEARCH('[1]Lookup for use classification'!$C$9,B2241)),ISNUMBER(SEARCH('[1]Lookup for use classification'!$D$9,B2241)),ISNUMBER(SEARCH('[1]Lookup for use classification'!$E$9,B2241)),ISNUMBER(SEARCH('[1]Lookup for use classification'!$F$9,B2241)),ISNUMBER(SEARCH('[1]Lookup for use classification'!$G$9,B2241)),ISNUMBER(SEARCH('[1]Lookup for use classification'!$H$9,B2241)),ISNUMBER(SEARCH('[1]Lookup for use classification'!$I$9,B2241)),ISNUMBER(SEARCH('[1]Lookup for use classification'!$J$9,B2241)),ISNUMBER(SEARCH('[1]Lookup for use classification'!$K$9,B2241))),'[1]Lookup for use classification'!$A$9,IF(OR(ISNUMBER(SEARCH('[1]Lookup for use classification'!$B$10,B2241)),ISNUMBER(SEARCH('[1]Lookup for use classification'!$C$10,B2241)),ISNUMBER(SEARCH('[1]Lookup for use classification'!$D$10,B2241)),ISNUMBER(SEARCH('[1]Lookup for use classification'!$E$10,B2241)),ISNUMBER(SEARCH('[1]Lookup for use classification'!$F$10,B2241)),ISNUMBER(SEARCH('[1]Lookup for use classification'!$G$10,B2241))),'[1]Lookup for use classification'!$A$10,IF(OR(ISNUMBER(SEARCH('[1]Lookup for use classification'!$B$11,B2241)),ISNUMBER(SEARCH('[1]Lookup for use classification'!$C$11,B2241))),'[1]Lookup for use classification'!$A$11,IF(OR(ISNUMBER(SEARCH('[1]Lookup for use classification'!$B$12,B2241)),ISNUMBER(SEARCH('[1]Lookup for use classification'!$C$12,B2241))),'[1]Lookup for use classification'!$A$12,IF(OR(ISNUMBER(SEARCH('[1]Lookup for use classification'!$B$13,B2241)),ISNUMBER(SEARCH('[1]Lookup for use classification'!$C$13,B2241)),ISNUMBER(SEARCH('[1]Lookup for use classification'!$D$13,B2241)),,ISNUMBER(SEARCH('[1]Lookup for use classification'!$C$13,B2241)),ISNUMBER(SEARCH('[1]Lookup for use classification'!$E$13,B2241))),'[1]Lookup for use classification'!$A$13,IF(OR(ISNUMBER(SEARCH('[1]Lookup for use classification'!$B$14,B2241)),ISNUMBER(SEARCH('[1]Lookup for use classification'!$C$14,B2241))),'[1]Lookup for use classification'!$A$14,"Other"))))))))))))</f>
        <v>Public Assembly</v>
      </c>
      <c r="D2241" s="27"/>
      <c r="E2241" s="29"/>
      <c r="F2241" s="29"/>
    </row>
    <row r="2242" spans="1:6">
      <c r="A2242" s="16" t="s">
        <v>1649</v>
      </c>
      <c r="B2242" s="30" t="s">
        <v>1635</v>
      </c>
      <c r="C2242" s="133" t="str">
        <f>IF(OR(ISNUMBER(SEARCH('[1]Lookup for use classification'!$B$1,B2242)),ISNUMBER(SEARCH('[1]Lookup for use classification'!$C$1,B2242)),ISNUMBER(SEARCH('[1]Lookup for use classification'!$D$1,B2242)),ISNUMBER(SEARCH('[1]Lookup for use classification'!$E$1,B2242))),'[1]Lookup for use classification'!$A$1,IF(ISNUMBER(SEARCH('[1]Lookup for use classification'!$B$2,B2242)),'[1]Lookup for use classification'!$A$2,IF(ISNUMBER(SEARCH('[1]Lookup for use classification'!$B$3,B2242)),'[1]Lookup for use classification'!$A$3,IF(OR(ISNUMBER(SEARCH('[1]Lookup for use classification'!$B$4,B2242)),ISNUMBER(SEARCH('[1]Lookup for use classification'!$C$4,B2242)),ISNUMBER(SEARCH('[1]Lookup for use classification'!$D$4,B2242)),ISNUMBER(SEARCH('[1]Lookup for use classification'!$E$4,B2242))),'[1]Lookup for use classification'!$A$4,IF(OR(ISNUMBER(SEARCH('[1]Lookup for use classification'!$B$5,B2242)),ISNUMBER(SEARCH('[1]Lookup for use classification'!$C$5,B2242)),ISNUMBER(SEARCH('[1]Lookup for use classification'!$D$5,B2242))),'[1]Lookup for use classification'!$A$5,IF(OR(ISNUMBER(SEARCH('[1]Lookup for use classification'!$B$7,B2242)),ISNUMBER(SEARCH('[1]Lookup for use classification'!$C$7,B2242)),ISNUMBER(SEARCH('[1]Lookup for use classification'!$D$7,B2242))),'[1]Lookup for use classification'!$A$7,IF(OR(ISNUMBER(SEARCH('[1]Lookup for use classification'!$B$9,B2242)),ISNUMBER(SEARCH('[1]Lookup for use classification'!$C$9,B2242)),ISNUMBER(SEARCH('[1]Lookup for use classification'!$D$9,B2242)),ISNUMBER(SEARCH('[1]Lookup for use classification'!$E$9,B2242)),ISNUMBER(SEARCH('[1]Lookup for use classification'!$F$9,B2242)),ISNUMBER(SEARCH('[1]Lookup for use classification'!$G$9,B2242)),ISNUMBER(SEARCH('[1]Lookup for use classification'!$H$9,B2242)),ISNUMBER(SEARCH('[1]Lookup for use classification'!$I$9,B2242)),ISNUMBER(SEARCH('[1]Lookup for use classification'!$J$9,B2242)),ISNUMBER(SEARCH('[1]Lookup for use classification'!$K$9,B2242))),'[1]Lookup for use classification'!$A$9,IF(OR(ISNUMBER(SEARCH('[1]Lookup for use classification'!$B$10,B2242)),ISNUMBER(SEARCH('[1]Lookup for use classification'!$C$10,B2242)),ISNUMBER(SEARCH('[1]Lookup for use classification'!$D$10,B2242)),ISNUMBER(SEARCH('[1]Lookup for use classification'!$E$10,B2242)),ISNUMBER(SEARCH('[1]Lookup for use classification'!$F$10,B2242)),ISNUMBER(SEARCH('[1]Lookup for use classification'!$G$10,B2242))),'[1]Lookup for use classification'!$A$10,IF(OR(ISNUMBER(SEARCH('[1]Lookup for use classification'!$B$11,B2242)),ISNUMBER(SEARCH('[1]Lookup for use classification'!$C$11,B2242))),'[1]Lookup for use classification'!$A$11,IF(OR(ISNUMBER(SEARCH('[1]Lookup for use classification'!$B$12,B2242)),ISNUMBER(SEARCH('[1]Lookup for use classification'!$C$12,B2242))),'[1]Lookup for use classification'!$A$12,IF(OR(ISNUMBER(SEARCH('[1]Lookup for use classification'!$B$13,B2242)),ISNUMBER(SEARCH('[1]Lookup for use classification'!$C$13,B2242)),ISNUMBER(SEARCH('[1]Lookup for use classification'!$D$13,B2242)),,ISNUMBER(SEARCH('[1]Lookup for use classification'!$C$13,B2242)),ISNUMBER(SEARCH('[1]Lookup for use classification'!$E$13,B2242))),'[1]Lookup for use classification'!$A$13,IF(OR(ISNUMBER(SEARCH('[1]Lookup for use classification'!$B$14,B2242)),ISNUMBER(SEARCH('[1]Lookup for use classification'!$C$14,B2242))),'[1]Lookup for use classification'!$A$14,"Other"))))))))))))</f>
        <v>Health Care - Hospitals</v>
      </c>
      <c r="D2242" s="27">
        <v>3020</v>
      </c>
      <c r="E2242" s="29" t="s">
        <v>6</v>
      </c>
      <c r="F2242" s="29"/>
    </row>
    <row r="2243" spans="1:6">
      <c r="A2243" s="16" t="s">
        <v>1649</v>
      </c>
      <c r="B2243" s="30" t="s">
        <v>89</v>
      </c>
      <c r="C2243" s="133" t="str">
        <f>IF(OR(ISNUMBER(SEARCH('[1]Lookup for use classification'!$B$1,B2243)),ISNUMBER(SEARCH('[1]Lookup for use classification'!$C$1,B2243)),ISNUMBER(SEARCH('[1]Lookup for use classification'!$D$1,B2243)),ISNUMBER(SEARCH('[1]Lookup for use classification'!$E$1,B2243))),'[1]Lookup for use classification'!$A$1,IF(ISNUMBER(SEARCH('[1]Lookup for use classification'!$B$2,B2243)),'[1]Lookup for use classification'!$A$2,IF(ISNUMBER(SEARCH('[1]Lookup for use classification'!$B$3,B2243)),'[1]Lookup for use classification'!$A$3,IF(OR(ISNUMBER(SEARCH('[1]Lookup for use classification'!$B$4,B2243)),ISNUMBER(SEARCH('[1]Lookup for use classification'!$C$4,B2243)),ISNUMBER(SEARCH('[1]Lookup for use classification'!$D$4,B2243)),ISNUMBER(SEARCH('[1]Lookup for use classification'!$E$4,B2243))),'[1]Lookup for use classification'!$A$4,IF(OR(ISNUMBER(SEARCH('[1]Lookup for use classification'!$B$5,B2243)),ISNUMBER(SEARCH('[1]Lookup for use classification'!$C$5,B2243)),ISNUMBER(SEARCH('[1]Lookup for use classification'!$D$5,B2243))),'[1]Lookup for use classification'!$A$5,IF(OR(ISNUMBER(SEARCH('[1]Lookup for use classification'!$B$7,B2243)),ISNUMBER(SEARCH('[1]Lookup for use classification'!$C$7,B2243)),ISNUMBER(SEARCH('[1]Lookup for use classification'!$D$7,B2243))),'[1]Lookup for use classification'!$A$7,IF(OR(ISNUMBER(SEARCH('[1]Lookup for use classification'!$B$9,B2243)),ISNUMBER(SEARCH('[1]Lookup for use classification'!$C$9,B2243)),ISNUMBER(SEARCH('[1]Lookup for use classification'!$D$9,B2243)),ISNUMBER(SEARCH('[1]Lookup for use classification'!$E$9,B2243)),ISNUMBER(SEARCH('[1]Lookup for use classification'!$F$9,B2243)),ISNUMBER(SEARCH('[1]Lookup for use classification'!$G$9,B2243)),ISNUMBER(SEARCH('[1]Lookup for use classification'!$H$9,B2243)),ISNUMBER(SEARCH('[1]Lookup for use classification'!$I$9,B2243)),ISNUMBER(SEARCH('[1]Lookup for use classification'!$J$9,B2243)),ISNUMBER(SEARCH('[1]Lookup for use classification'!$K$9,B2243))),'[1]Lookup for use classification'!$A$9,IF(OR(ISNUMBER(SEARCH('[1]Lookup for use classification'!$B$10,B2243)),ISNUMBER(SEARCH('[1]Lookup for use classification'!$C$10,B2243)),ISNUMBER(SEARCH('[1]Lookup for use classification'!$D$10,B2243)),ISNUMBER(SEARCH('[1]Lookup for use classification'!$E$10,B2243)),ISNUMBER(SEARCH('[1]Lookup for use classification'!$F$10,B2243)),ISNUMBER(SEARCH('[1]Lookup for use classification'!$G$10,B2243))),'[1]Lookup for use classification'!$A$10,IF(OR(ISNUMBER(SEARCH('[1]Lookup for use classification'!$B$11,B2243)),ISNUMBER(SEARCH('[1]Lookup for use classification'!$C$11,B2243))),'[1]Lookup for use classification'!$A$11,IF(OR(ISNUMBER(SEARCH('[1]Lookup for use classification'!$B$12,B2243)),ISNUMBER(SEARCH('[1]Lookup for use classification'!$C$12,B2243))),'[1]Lookup for use classification'!$A$12,IF(OR(ISNUMBER(SEARCH('[1]Lookup for use classification'!$B$13,B2243)),ISNUMBER(SEARCH('[1]Lookup for use classification'!$C$13,B2243)),ISNUMBER(SEARCH('[1]Lookup for use classification'!$D$13,B2243)),,ISNUMBER(SEARCH('[1]Lookup for use classification'!$C$13,B2243)),ISNUMBER(SEARCH('[1]Lookup for use classification'!$E$13,B2243))),'[1]Lookup for use classification'!$A$13,IF(OR(ISNUMBER(SEARCH('[1]Lookup for use classification'!$B$14,B2243)),ISNUMBER(SEARCH('[1]Lookup for use classification'!$C$14,B2243))),'[1]Lookup for use classification'!$A$14,"Other"))))))))))))</f>
        <v>Education - K - 12</v>
      </c>
      <c r="D2243" s="27">
        <v>6960</v>
      </c>
      <c r="E2243" s="29"/>
      <c r="F2243" s="29"/>
    </row>
    <row r="2244" spans="1:6">
      <c r="A2244" s="16" t="s">
        <v>1649</v>
      </c>
      <c r="B2244" s="30" t="s">
        <v>7</v>
      </c>
      <c r="C2244" s="133" t="str">
        <f>IF(OR(ISNUMBER(SEARCH('[1]Lookup for use classification'!$B$1,B2244)),ISNUMBER(SEARCH('[1]Lookup for use classification'!$C$1,B2244)),ISNUMBER(SEARCH('[1]Lookup for use classification'!$D$1,B2244)),ISNUMBER(SEARCH('[1]Lookup for use classification'!$E$1,B2244))),'[1]Lookup for use classification'!$A$1,IF(ISNUMBER(SEARCH('[1]Lookup for use classification'!$B$2,B2244)),'[1]Lookup for use classification'!$A$2,IF(ISNUMBER(SEARCH('[1]Lookup for use classification'!$B$3,B2244)),'[1]Lookup for use classification'!$A$3,IF(OR(ISNUMBER(SEARCH('[1]Lookup for use classification'!$B$4,B2244)),ISNUMBER(SEARCH('[1]Lookup for use classification'!$C$4,B2244)),ISNUMBER(SEARCH('[1]Lookup for use classification'!$D$4,B2244)),ISNUMBER(SEARCH('[1]Lookup for use classification'!$E$4,B2244))),'[1]Lookup for use classification'!$A$4,IF(OR(ISNUMBER(SEARCH('[1]Lookup for use classification'!$B$5,B2244)),ISNUMBER(SEARCH('[1]Lookup for use classification'!$C$5,B2244)),ISNUMBER(SEARCH('[1]Lookup for use classification'!$D$5,B2244))),'[1]Lookup for use classification'!$A$5,IF(OR(ISNUMBER(SEARCH('[1]Lookup for use classification'!$B$7,B2244)),ISNUMBER(SEARCH('[1]Lookup for use classification'!$C$7,B2244)),ISNUMBER(SEARCH('[1]Lookup for use classification'!$D$7,B2244))),'[1]Lookup for use classification'!$A$7,IF(OR(ISNUMBER(SEARCH('[1]Lookup for use classification'!$B$9,B2244)),ISNUMBER(SEARCH('[1]Lookup for use classification'!$C$9,B2244)),ISNUMBER(SEARCH('[1]Lookup for use classification'!$D$9,B2244)),ISNUMBER(SEARCH('[1]Lookup for use classification'!$E$9,B2244)),ISNUMBER(SEARCH('[1]Lookup for use classification'!$F$9,B2244)),ISNUMBER(SEARCH('[1]Lookup for use classification'!$G$9,B2244)),ISNUMBER(SEARCH('[1]Lookup for use classification'!$H$9,B2244)),ISNUMBER(SEARCH('[1]Lookup for use classification'!$I$9,B2244)),ISNUMBER(SEARCH('[1]Lookup for use classification'!$J$9,B2244)),ISNUMBER(SEARCH('[1]Lookup for use classification'!$K$9,B2244))),'[1]Lookup for use classification'!$A$9,IF(OR(ISNUMBER(SEARCH('[1]Lookup for use classification'!$B$10,B2244)),ISNUMBER(SEARCH('[1]Lookup for use classification'!$C$10,B2244)),ISNUMBER(SEARCH('[1]Lookup for use classification'!$D$10,B2244)),ISNUMBER(SEARCH('[1]Lookup for use classification'!$E$10,B2244)),ISNUMBER(SEARCH('[1]Lookup for use classification'!$F$10,B2244)),ISNUMBER(SEARCH('[1]Lookup for use classification'!$G$10,B2244))),'[1]Lookup for use classification'!$A$10,IF(OR(ISNUMBER(SEARCH('[1]Lookup for use classification'!$B$11,B2244)),ISNUMBER(SEARCH('[1]Lookup for use classification'!$C$11,B2244))),'[1]Lookup for use classification'!$A$11,IF(OR(ISNUMBER(SEARCH('[1]Lookup for use classification'!$B$12,B2244)),ISNUMBER(SEARCH('[1]Lookup for use classification'!$C$12,B2244))),'[1]Lookup for use classification'!$A$12,IF(OR(ISNUMBER(SEARCH('[1]Lookup for use classification'!$B$13,B2244)),ISNUMBER(SEARCH('[1]Lookup for use classification'!$C$13,B2244)),ISNUMBER(SEARCH('[1]Lookup for use classification'!$D$13,B2244)),,ISNUMBER(SEARCH('[1]Lookup for use classification'!$C$13,B2244)),ISNUMBER(SEARCH('[1]Lookup for use classification'!$E$13,B2244))),'[1]Lookup for use classification'!$A$13,IF(OR(ISNUMBER(SEARCH('[1]Lookup for use classification'!$B$14,B2244)),ISNUMBER(SEARCH('[1]Lookup for use classification'!$C$14,B2244))),'[1]Lookup for use classification'!$A$14,"Other"))))))))))))</f>
        <v>Public Safety</v>
      </c>
      <c r="D2244" s="27"/>
      <c r="E2244" s="29"/>
      <c r="F2244" s="29"/>
    </row>
    <row r="2245" spans="1:6">
      <c r="A2245" s="16" t="s">
        <v>1649</v>
      </c>
      <c r="B2245" s="30" t="s">
        <v>1636</v>
      </c>
      <c r="C2245" s="133" t="str">
        <f>IF(OR(ISNUMBER(SEARCH('[1]Lookup for use classification'!$B$1,B2245)),ISNUMBER(SEARCH('[1]Lookup for use classification'!$C$1,B2245)),ISNUMBER(SEARCH('[1]Lookup for use classification'!$D$1,B2245)),ISNUMBER(SEARCH('[1]Lookup for use classification'!$E$1,B2245))),'[1]Lookup for use classification'!$A$1,IF(ISNUMBER(SEARCH('[1]Lookup for use classification'!$B$2,B2245)),'[1]Lookup for use classification'!$A$2,IF(ISNUMBER(SEARCH('[1]Lookup for use classification'!$B$3,B2245)),'[1]Lookup for use classification'!$A$3,IF(OR(ISNUMBER(SEARCH('[1]Lookup for use classification'!$B$4,B2245)),ISNUMBER(SEARCH('[1]Lookup for use classification'!$C$4,B2245)),ISNUMBER(SEARCH('[1]Lookup for use classification'!$D$4,B2245)),ISNUMBER(SEARCH('[1]Lookup for use classification'!$E$4,B2245))),'[1]Lookup for use classification'!$A$4,IF(OR(ISNUMBER(SEARCH('[1]Lookup for use classification'!$B$5,B2245)),ISNUMBER(SEARCH('[1]Lookup for use classification'!$C$5,B2245)),ISNUMBER(SEARCH('[1]Lookup for use classification'!$D$5,B2245))),'[1]Lookup for use classification'!$A$5,IF(OR(ISNUMBER(SEARCH('[1]Lookup for use classification'!$B$7,B2245)),ISNUMBER(SEARCH('[1]Lookup for use classification'!$C$7,B2245)),ISNUMBER(SEARCH('[1]Lookup for use classification'!$D$7,B2245))),'[1]Lookup for use classification'!$A$7,IF(OR(ISNUMBER(SEARCH('[1]Lookup for use classification'!$B$9,B2245)),ISNUMBER(SEARCH('[1]Lookup for use classification'!$C$9,B2245)),ISNUMBER(SEARCH('[1]Lookup for use classification'!$D$9,B2245)),ISNUMBER(SEARCH('[1]Lookup for use classification'!$E$9,B2245)),ISNUMBER(SEARCH('[1]Lookup for use classification'!$F$9,B2245)),ISNUMBER(SEARCH('[1]Lookup for use classification'!$G$9,B2245)),ISNUMBER(SEARCH('[1]Lookup for use classification'!$H$9,B2245)),ISNUMBER(SEARCH('[1]Lookup for use classification'!$I$9,B2245)),ISNUMBER(SEARCH('[1]Lookup for use classification'!$J$9,B2245)),ISNUMBER(SEARCH('[1]Lookup for use classification'!$K$9,B2245))),'[1]Lookup for use classification'!$A$9,IF(OR(ISNUMBER(SEARCH('[1]Lookup for use classification'!$B$10,B2245)),ISNUMBER(SEARCH('[1]Lookup for use classification'!$C$10,B2245)),ISNUMBER(SEARCH('[1]Lookup for use classification'!$D$10,B2245)),ISNUMBER(SEARCH('[1]Lookup for use classification'!$E$10,B2245)),ISNUMBER(SEARCH('[1]Lookup for use classification'!$F$10,B2245)),ISNUMBER(SEARCH('[1]Lookup for use classification'!$G$10,B2245))),'[1]Lookup for use classification'!$A$10,IF(OR(ISNUMBER(SEARCH('[1]Lookup for use classification'!$B$11,B2245)),ISNUMBER(SEARCH('[1]Lookup for use classification'!$C$11,B2245))),'[1]Lookup for use classification'!$A$11,IF(OR(ISNUMBER(SEARCH('[1]Lookup for use classification'!$B$12,B2245)),ISNUMBER(SEARCH('[1]Lookup for use classification'!$C$12,B2245))),'[1]Lookup for use classification'!$A$12,IF(OR(ISNUMBER(SEARCH('[1]Lookup for use classification'!$B$13,B2245)),ISNUMBER(SEARCH('[1]Lookup for use classification'!$C$13,B2245)),ISNUMBER(SEARCH('[1]Lookup for use classification'!$D$13,B2245)),,ISNUMBER(SEARCH('[1]Lookup for use classification'!$C$13,B2245)),ISNUMBER(SEARCH('[1]Lookup for use classification'!$E$13,B2245))),'[1]Lookup for use classification'!$A$13,IF(OR(ISNUMBER(SEARCH('[1]Lookup for use classification'!$B$14,B2245)),ISNUMBER(SEARCH('[1]Lookup for use classification'!$C$14,B2245))),'[1]Lookup for use classification'!$A$14,"Other"))))))))))))</f>
        <v>Other</v>
      </c>
      <c r="D2245" s="27"/>
      <c r="E2245" s="29"/>
      <c r="F2245" s="29"/>
    </row>
    <row r="2246" spans="1:6">
      <c r="A2246" s="16" t="s">
        <v>1649</v>
      </c>
      <c r="B2246" s="30" t="s">
        <v>1637</v>
      </c>
      <c r="C2246" s="133" t="str">
        <f>IF(OR(ISNUMBER(SEARCH('[1]Lookup for use classification'!$B$1,B2246)),ISNUMBER(SEARCH('[1]Lookup for use classification'!$C$1,B2246)),ISNUMBER(SEARCH('[1]Lookup for use classification'!$D$1,B2246)),ISNUMBER(SEARCH('[1]Lookup for use classification'!$E$1,B2246))),'[1]Lookup for use classification'!$A$1,IF(ISNUMBER(SEARCH('[1]Lookup for use classification'!$B$2,B2246)),'[1]Lookup for use classification'!$A$2,IF(ISNUMBER(SEARCH('[1]Lookup for use classification'!$B$3,B2246)),'[1]Lookup for use classification'!$A$3,IF(OR(ISNUMBER(SEARCH('[1]Lookup for use classification'!$B$4,B2246)),ISNUMBER(SEARCH('[1]Lookup for use classification'!$C$4,B2246)),ISNUMBER(SEARCH('[1]Lookup for use classification'!$D$4,B2246)),ISNUMBER(SEARCH('[1]Lookup for use classification'!$E$4,B2246))),'[1]Lookup for use classification'!$A$4,IF(OR(ISNUMBER(SEARCH('[1]Lookup for use classification'!$B$5,B2246)),ISNUMBER(SEARCH('[1]Lookup for use classification'!$C$5,B2246)),ISNUMBER(SEARCH('[1]Lookup for use classification'!$D$5,B2246))),'[1]Lookup for use classification'!$A$5,IF(OR(ISNUMBER(SEARCH('[1]Lookup for use classification'!$B$7,B2246)),ISNUMBER(SEARCH('[1]Lookup for use classification'!$C$7,B2246)),ISNUMBER(SEARCH('[1]Lookup for use classification'!$D$7,B2246))),'[1]Lookup for use classification'!$A$7,IF(OR(ISNUMBER(SEARCH('[1]Lookup for use classification'!$B$9,B2246)),ISNUMBER(SEARCH('[1]Lookup for use classification'!$C$9,B2246)),ISNUMBER(SEARCH('[1]Lookup for use classification'!$D$9,B2246)),ISNUMBER(SEARCH('[1]Lookup for use classification'!$E$9,B2246)),ISNUMBER(SEARCH('[1]Lookup for use classification'!$F$9,B2246)),ISNUMBER(SEARCH('[1]Lookup for use classification'!$G$9,B2246)),ISNUMBER(SEARCH('[1]Lookup for use classification'!$H$9,B2246)),ISNUMBER(SEARCH('[1]Lookup for use classification'!$I$9,B2246)),ISNUMBER(SEARCH('[1]Lookup for use classification'!$J$9,B2246)),ISNUMBER(SEARCH('[1]Lookup for use classification'!$K$9,B2246))),'[1]Lookup for use classification'!$A$9,IF(OR(ISNUMBER(SEARCH('[1]Lookup for use classification'!$B$10,B2246)),ISNUMBER(SEARCH('[1]Lookup for use classification'!$C$10,B2246)),ISNUMBER(SEARCH('[1]Lookup for use classification'!$D$10,B2246)),ISNUMBER(SEARCH('[1]Lookup for use classification'!$E$10,B2246)),ISNUMBER(SEARCH('[1]Lookup for use classification'!$F$10,B2246)),ISNUMBER(SEARCH('[1]Lookup for use classification'!$G$10,B2246))),'[1]Lookup for use classification'!$A$10,IF(OR(ISNUMBER(SEARCH('[1]Lookup for use classification'!$B$11,B2246)),ISNUMBER(SEARCH('[1]Lookup for use classification'!$C$11,B2246))),'[1]Lookup for use classification'!$A$11,IF(OR(ISNUMBER(SEARCH('[1]Lookup for use classification'!$B$12,B2246)),ISNUMBER(SEARCH('[1]Lookup for use classification'!$C$12,B2246))),'[1]Lookup for use classification'!$A$12,IF(OR(ISNUMBER(SEARCH('[1]Lookup for use classification'!$B$13,B2246)),ISNUMBER(SEARCH('[1]Lookup for use classification'!$C$13,B2246)),ISNUMBER(SEARCH('[1]Lookup for use classification'!$D$13,B2246)),,ISNUMBER(SEARCH('[1]Lookup for use classification'!$C$13,B2246)),ISNUMBER(SEARCH('[1]Lookup for use classification'!$E$13,B2246))),'[1]Lookup for use classification'!$A$13,IF(OR(ISNUMBER(SEARCH('[1]Lookup for use classification'!$B$14,B2246)),ISNUMBER(SEARCH('[1]Lookup for use classification'!$C$14,B2246))),'[1]Lookup for use classification'!$A$14,"Other"))))))))))))</f>
        <v>Other</v>
      </c>
      <c r="D2246" s="27"/>
      <c r="E2246" s="29"/>
      <c r="F2246" s="29"/>
    </row>
    <row r="2247" spans="1:6">
      <c r="A2247" s="16" t="s">
        <v>1649</v>
      </c>
      <c r="B2247" s="30" t="s">
        <v>1638</v>
      </c>
      <c r="C2247" s="133" t="str">
        <f>IF(OR(ISNUMBER(SEARCH('[1]Lookup for use classification'!$B$1,B2247)),ISNUMBER(SEARCH('[1]Lookup for use classification'!$C$1,B2247)),ISNUMBER(SEARCH('[1]Lookup for use classification'!$D$1,B2247)),ISNUMBER(SEARCH('[1]Lookup for use classification'!$E$1,B2247))),'[1]Lookup for use classification'!$A$1,IF(ISNUMBER(SEARCH('[1]Lookup for use classification'!$B$2,B2247)),'[1]Lookup for use classification'!$A$2,IF(ISNUMBER(SEARCH('[1]Lookup for use classification'!$B$3,B2247)),'[1]Lookup for use classification'!$A$3,IF(OR(ISNUMBER(SEARCH('[1]Lookup for use classification'!$B$4,B2247)),ISNUMBER(SEARCH('[1]Lookup for use classification'!$C$4,B2247)),ISNUMBER(SEARCH('[1]Lookup for use classification'!$D$4,B2247)),ISNUMBER(SEARCH('[1]Lookup for use classification'!$E$4,B2247))),'[1]Lookup for use classification'!$A$4,IF(OR(ISNUMBER(SEARCH('[1]Lookup for use classification'!$B$5,B2247)),ISNUMBER(SEARCH('[1]Lookup for use classification'!$C$5,B2247)),ISNUMBER(SEARCH('[1]Lookup for use classification'!$D$5,B2247))),'[1]Lookup for use classification'!$A$5,IF(OR(ISNUMBER(SEARCH('[1]Lookup for use classification'!$B$7,B2247)),ISNUMBER(SEARCH('[1]Lookup for use classification'!$C$7,B2247)),ISNUMBER(SEARCH('[1]Lookup for use classification'!$D$7,B2247))),'[1]Lookup for use classification'!$A$7,IF(OR(ISNUMBER(SEARCH('[1]Lookup for use classification'!$B$9,B2247)),ISNUMBER(SEARCH('[1]Lookup for use classification'!$C$9,B2247)),ISNUMBER(SEARCH('[1]Lookup for use classification'!$D$9,B2247)),ISNUMBER(SEARCH('[1]Lookup for use classification'!$E$9,B2247)),ISNUMBER(SEARCH('[1]Lookup for use classification'!$F$9,B2247)),ISNUMBER(SEARCH('[1]Lookup for use classification'!$G$9,B2247)),ISNUMBER(SEARCH('[1]Lookup for use classification'!$H$9,B2247)),ISNUMBER(SEARCH('[1]Lookup for use classification'!$I$9,B2247)),ISNUMBER(SEARCH('[1]Lookup for use classification'!$J$9,B2247)),ISNUMBER(SEARCH('[1]Lookup for use classification'!$K$9,B2247))),'[1]Lookup for use classification'!$A$9,IF(OR(ISNUMBER(SEARCH('[1]Lookup for use classification'!$B$10,B2247)),ISNUMBER(SEARCH('[1]Lookup for use classification'!$C$10,B2247)),ISNUMBER(SEARCH('[1]Lookup for use classification'!$D$10,B2247)),ISNUMBER(SEARCH('[1]Lookup for use classification'!$E$10,B2247)),ISNUMBER(SEARCH('[1]Lookup for use classification'!$F$10,B2247)),ISNUMBER(SEARCH('[1]Lookup for use classification'!$G$10,B2247))),'[1]Lookup for use classification'!$A$10,IF(OR(ISNUMBER(SEARCH('[1]Lookup for use classification'!$B$11,B2247)),ISNUMBER(SEARCH('[1]Lookup for use classification'!$C$11,B2247))),'[1]Lookup for use classification'!$A$11,IF(OR(ISNUMBER(SEARCH('[1]Lookup for use classification'!$B$12,B2247)),ISNUMBER(SEARCH('[1]Lookup for use classification'!$C$12,B2247))),'[1]Lookup for use classification'!$A$12,IF(OR(ISNUMBER(SEARCH('[1]Lookup for use classification'!$B$13,B2247)),ISNUMBER(SEARCH('[1]Lookup for use classification'!$C$13,B2247)),ISNUMBER(SEARCH('[1]Lookup for use classification'!$D$13,B2247)),,ISNUMBER(SEARCH('[1]Lookup for use classification'!$C$13,B2247)),ISNUMBER(SEARCH('[1]Lookup for use classification'!$E$13,B2247))),'[1]Lookup for use classification'!$A$13,IF(OR(ISNUMBER(SEARCH('[1]Lookup for use classification'!$B$14,B2247)),ISNUMBER(SEARCH('[1]Lookup for use classification'!$C$14,B2247))),'[1]Lookup for use classification'!$A$14,"Other"))))))))))))</f>
        <v>Other</v>
      </c>
      <c r="D2247" s="27"/>
      <c r="E2247" s="29"/>
      <c r="F2247" s="29"/>
    </row>
    <row r="2248" spans="1:6">
      <c r="A2248" s="16" t="s">
        <v>1649</v>
      </c>
      <c r="B2248" s="30" t="s">
        <v>1639</v>
      </c>
      <c r="C2248" s="133" t="str">
        <f>IF(OR(ISNUMBER(SEARCH('[1]Lookup for use classification'!$B$1,B2248)),ISNUMBER(SEARCH('[1]Lookup for use classification'!$C$1,B2248)),ISNUMBER(SEARCH('[1]Lookup for use classification'!$D$1,B2248)),ISNUMBER(SEARCH('[1]Lookup for use classification'!$E$1,B2248))),'[1]Lookup for use classification'!$A$1,IF(ISNUMBER(SEARCH('[1]Lookup for use classification'!$B$2,B2248)),'[1]Lookup for use classification'!$A$2,IF(ISNUMBER(SEARCH('[1]Lookup for use classification'!$B$3,B2248)),'[1]Lookup for use classification'!$A$3,IF(OR(ISNUMBER(SEARCH('[1]Lookup for use classification'!$B$4,B2248)),ISNUMBER(SEARCH('[1]Lookup for use classification'!$C$4,B2248)),ISNUMBER(SEARCH('[1]Lookup for use classification'!$D$4,B2248)),ISNUMBER(SEARCH('[1]Lookup for use classification'!$E$4,B2248))),'[1]Lookup for use classification'!$A$4,IF(OR(ISNUMBER(SEARCH('[1]Lookup for use classification'!$B$5,B2248)),ISNUMBER(SEARCH('[1]Lookup for use classification'!$C$5,B2248)),ISNUMBER(SEARCH('[1]Lookup for use classification'!$D$5,B2248))),'[1]Lookup for use classification'!$A$5,IF(OR(ISNUMBER(SEARCH('[1]Lookup for use classification'!$B$7,B2248)),ISNUMBER(SEARCH('[1]Lookup for use classification'!$C$7,B2248)),ISNUMBER(SEARCH('[1]Lookup for use classification'!$D$7,B2248))),'[1]Lookup for use classification'!$A$7,IF(OR(ISNUMBER(SEARCH('[1]Lookup for use classification'!$B$9,B2248)),ISNUMBER(SEARCH('[1]Lookup for use classification'!$C$9,B2248)),ISNUMBER(SEARCH('[1]Lookup for use classification'!$D$9,B2248)),ISNUMBER(SEARCH('[1]Lookup for use classification'!$E$9,B2248)),ISNUMBER(SEARCH('[1]Lookup for use classification'!$F$9,B2248)),ISNUMBER(SEARCH('[1]Lookup for use classification'!$G$9,B2248)),ISNUMBER(SEARCH('[1]Lookup for use classification'!$H$9,B2248)),ISNUMBER(SEARCH('[1]Lookup for use classification'!$I$9,B2248)),ISNUMBER(SEARCH('[1]Lookup for use classification'!$J$9,B2248)),ISNUMBER(SEARCH('[1]Lookup for use classification'!$K$9,B2248))),'[1]Lookup for use classification'!$A$9,IF(OR(ISNUMBER(SEARCH('[1]Lookup for use classification'!$B$10,B2248)),ISNUMBER(SEARCH('[1]Lookup for use classification'!$C$10,B2248)),ISNUMBER(SEARCH('[1]Lookup for use classification'!$D$10,B2248)),ISNUMBER(SEARCH('[1]Lookup for use classification'!$E$10,B2248)),ISNUMBER(SEARCH('[1]Lookup for use classification'!$F$10,B2248)),ISNUMBER(SEARCH('[1]Lookup for use classification'!$G$10,B2248))),'[1]Lookup for use classification'!$A$10,IF(OR(ISNUMBER(SEARCH('[1]Lookup for use classification'!$B$11,B2248)),ISNUMBER(SEARCH('[1]Lookup for use classification'!$C$11,B2248))),'[1]Lookup for use classification'!$A$11,IF(OR(ISNUMBER(SEARCH('[1]Lookup for use classification'!$B$12,B2248)),ISNUMBER(SEARCH('[1]Lookup for use classification'!$C$12,B2248))),'[1]Lookup for use classification'!$A$12,IF(OR(ISNUMBER(SEARCH('[1]Lookup for use classification'!$B$13,B2248)),ISNUMBER(SEARCH('[1]Lookup for use classification'!$C$13,B2248)),ISNUMBER(SEARCH('[1]Lookup for use classification'!$D$13,B2248)),,ISNUMBER(SEARCH('[1]Lookup for use classification'!$C$13,B2248)),ISNUMBER(SEARCH('[1]Lookup for use classification'!$E$13,B2248))),'[1]Lookup for use classification'!$A$13,IF(OR(ISNUMBER(SEARCH('[1]Lookup for use classification'!$B$14,B2248)),ISNUMBER(SEARCH('[1]Lookup for use classification'!$C$14,B2248))),'[1]Lookup for use classification'!$A$14,"Other"))))))))))))</f>
        <v>Other</v>
      </c>
      <c r="D2248" s="27"/>
      <c r="E2248" s="29"/>
      <c r="F2248" s="29"/>
    </row>
    <row r="2249" spans="1:6">
      <c r="A2249" s="16" t="s">
        <v>1649</v>
      </c>
      <c r="B2249" s="30" t="s">
        <v>1640</v>
      </c>
      <c r="C2249" s="133" t="str">
        <f>IF(OR(ISNUMBER(SEARCH('[1]Lookup for use classification'!$B$1,B2249)),ISNUMBER(SEARCH('[1]Lookup for use classification'!$C$1,B2249)),ISNUMBER(SEARCH('[1]Lookup for use classification'!$D$1,B2249)),ISNUMBER(SEARCH('[1]Lookup for use classification'!$E$1,B2249))),'[1]Lookup for use classification'!$A$1,IF(ISNUMBER(SEARCH('[1]Lookup for use classification'!$B$2,B2249)),'[1]Lookup for use classification'!$A$2,IF(ISNUMBER(SEARCH('[1]Lookup for use classification'!$B$3,B2249)),'[1]Lookup for use classification'!$A$3,IF(OR(ISNUMBER(SEARCH('[1]Lookup for use classification'!$B$4,B2249)),ISNUMBER(SEARCH('[1]Lookup for use classification'!$C$4,B2249)),ISNUMBER(SEARCH('[1]Lookup for use classification'!$D$4,B2249)),ISNUMBER(SEARCH('[1]Lookup for use classification'!$E$4,B2249))),'[1]Lookup for use classification'!$A$4,IF(OR(ISNUMBER(SEARCH('[1]Lookup for use classification'!$B$5,B2249)),ISNUMBER(SEARCH('[1]Lookup for use classification'!$C$5,B2249)),ISNUMBER(SEARCH('[1]Lookup for use classification'!$D$5,B2249))),'[1]Lookup for use classification'!$A$5,IF(OR(ISNUMBER(SEARCH('[1]Lookup for use classification'!$B$7,B2249)),ISNUMBER(SEARCH('[1]Lookup for use classification'!$C$7,B2249)),ISNUMBER(SEARCH('[1]Lookup for use classification'!$D$7,B2249))),'[1]Lookup for use classification'!$A$7,IF(OR(ISNUMBER(SEARCH('[1]Lookup for use classification'!$B$9,B2249)),ISNUMBER(SEARCH('[1]Lookup for use classification'!$C$9,B2249)),ISNUMBER(SEARCH('[1]Lookup for use classification'!$D$9,B2249)),ISNUMBER(SEARCH('[1]Lookup for use classification'!$E$9,B2249)),ISNUMBER(SEARCH('[1]Lookup for use classification'!$F$9,B2249)),ISNUMBER(SEARCH('[1]Lookup for use classification'!$G$9,B2249)),ISNUMBER(SEARCH('[1]Lookup for use classification'!$H$9,B2249)),ISNUMBER(SEARCH('[1]Lookup for use classification'!$I$9,B2249)),ISNUMBER(SEARCH('[1]Lookup for use classification'!$J$9,B2249)),ISNUMBER(SEARCH('[1]Lookup for use classification'!$K$9,B2249))),'[1]Lookup for use classification'!$A$9,IF(OR(ISNUMBER(SEARCH('[1]Lookup for use classification'!$B$10,B2249)),ISNUMBER(SEARCH('[1]Lookup for use classification'!$C$10,B2249)),ISNUMBER(SEARCH('[1]Lookup for use classification'!$D$10,B2249)),ISNUMBER(SEARCH('[1]Lookup for use classification'!$E$10,B2249)),ISNUMBER(SEARCH('[1]Lookup for use classification'!$F$10,B2249)),ISNUMBER(SEARCH('[1]Lookup for use classification'!$G$10,B2249))),'[1]Lookup for use classification'!$A$10,IF(OR(ISNUMBER(SEARCH('[1]Lookup for use classification'!$B$11,B2249)),ISNUMBER(SEARCH('[1]Lookup for use classification'!$C$11,B2249))),'[1]Lookup for use classification'!$A$11,IF(OR(ISNUMBER(SEARCH('[1]Lookup for use classification'!$B$12,B2249)),ISNUMBER(SEARCH('[1]Lookup for use classification'!$C$12,B2249))),'[1]Lookup for use classification'!$A$12,IF(OR(ISNUMBER(SEARCH('[1]Lookup for use classification'!$B$13,B2249)),ISNUMBER(SEARCH('[1]Lookup for use classification'!$C$13,B2249)),ISNUMBER(SEARCH('[1]Lookup for use classification'!$D$13,B2249)),,ISNUMBER(SEARCH('[1]Lookup for use classification'!$C$13,B2249)),ISNUMBER(SEARCH('[1]Lookup for use classification'!$E$13,B2249))),'[1]Lookup for use classification'!$A$13,IF(OR(ISNUMBER(SEARCH('[1]Lookup for use classification'!$B$14,B2249)),ISNUMBER(SEARCH('[1]Lookup for use classification'!$C$14,B2249))),'[1]Lookup for use classification'!$A$14,"Other"))))))))))))</f>
        <v>Food Service and Drinking Places</v>
      </c>
      <c r="D2249" s="27"/>
      <c r="E2249" s="29"/>
      <c r="F2249" s="29"/>
    </row>
    <row r="2250" spans="1:6">
      <c r="A2250" s="16" t="s">
        <v>1649</v>
      </c>
      <c r="B2250" s="30" t="s">
        <v>1641</v>
      </c>
      <c r="C2250" s="133" t="str">
        <f>IF(OR(ISNUMBER(SEARCH('[1]Lookup for use classification'!$B$1,B2250)),ISNUMBER(SEARCH('[1]Lookup for use classification'!$C$1,B2250)),ISNUMBER(SEARCH('[1]Lookup for use classification'!$D$1,B2250)),ISNUMBER(SEARCH('[1]Lookup for use classification'!$E$1,B2250))),'[1]Lookup for use classification'!$A$1,IF(ISNUMBER(SEARCH('[1]Lookup for use classification'!$B$2,B2250)),'[1]Lookup for use classification'!$A$2,IF(ISNUMBER(SEARCH('[1]Lookup for use classification'!$B$3,B2250)),'[1]Lookup for use classification'!$A$3,IF(OR(ISNUMBER(SEARCH('[1]Lookup for use classification'!$B$4,B2250)),ISNUMBER(SEARCH('[1]Lookup for use classification'!$C$4,B2250)),ISNUMBER(SEARCH('[1]Lookup for use classification'!$D$4,B2250)),ISNUMBER(SEARCH('[1]Lookup for use classification'!$E$4,B2250))),'[1]Lookup for use classification'!$A$4,IF(OR(ISNUMBER(SEARCH('[1]Lookup for use classification'!$B$5,B2250)),ISNUMBER(SEARCH('[1]Lookup for use classification'!$C$5,B2250)),ISNUMBER(SEARCH('[1]Lookup for use classification'!$D$5,B2250))),'[1]Lookup for use classification'!$A$5,IF(OR(ISNUMBER(SEARCH('[1]Lookup for use classification'!$B$7,B2250)),ISNUMBER(SEARCH('[1]Lookup for use classification'!$C$7,B2250)),ISNUMBER(SEARCH('[1]Lookup for use classification'!$D$7,B2250))),'[1]Lookup for use classification'!$A$7,IF(OR(ISNUMBER(SEARCH('[1]Lookup for use classification'!$B$9,B2250)),ISNUMBER(SEARCH('[1]Lookup for use classification'!$C$9,B2250)),ISNUMBER(SEARCH('[1]Lookup for use classification'!$D$9,B2250)),ISNUMBER(SEARCH('[1]Lookup for use classification'!$E$9,B2250)),ISNUMBER(SEARCH('[1]Lookup for use classification'!$F$9,B2250)),ISNUMBER(SEARCH('[1]Lookup for use classification'!$G$9,B2250)),ISNUMBER(SEARCH('[1]Lookup for use classification'!$H$9,B2250)),ISNUMBER(SEARCH('[1]Lookup for use classification'!$I$9,B2250)),ISNUMBER(SEARCH('[1]Lookup for use classification'!$J$9,B2250)),ISNUMBER(SEARCH('[1]Lookup for use classification'!$K$9,B2250))),'[1]Lookup for use classification'!$A$9,IF(OR(ISNUMBER(SEARCH('[1]Lookup for use classification'!$B$10,B2250)),ISNUMBER(SEARCH('[1]Lookup for use classification'!$C$10,B2250)),ISNUMBER(SEARCH('[1]Lookup for use classification'!$D$10,B2250)),ISNUMBER(SEARCH('[1]Lookup for use classification'!$E$10,B2250)),ISNUMBER(SEARCH('[1]Lookup for use classification'!$F$10,B2250)),ISNUMBER(SEARCH('[1]Lookup for use classification'!$G$10,B2250))),'[1]Lookup for use classification'!$A$10,IF(OR(ISNUMBER(SEARCH('[1]Lookup for use classification'!$B$11,B2250)),ISNUMBER(SEARCH('[1]Lookup for use classification'!$C$11,B2250))),'[1]Lookup for use classification'!$A$11,IF(OR(ISNUMBER(SEARCH('[1]Lookup for use classification'!$B$12,B2250)),ISNUMBER(SEARCH('[1]Lookup for use classification'!$C$12,B2250))),'[1]Lookup for use classification'!$A$12,IF(OR(ISNUMBER(SEARCH('[1]Lookup for use classification'!$B$13,B2250)),ISNUMBER(SEARCH('[1]Lookup for use classification'!$C$13,B2250)),ISNUMBER(SEARCH('[1]Lookup for use classification'!$D$13,B2250)),,ISNUMBER(SEARCH('[1]Lookup for use classification'!$C$13,B2250)),ISNUMBER(SEARCH('[1]Lookup for use classification'!$E$13,B2250))),'[1]Lookup for use classification'!$A$13,IF(OR(ISNUMBER(SEARCH('[1]Lookup for use classification'!$B$14,B2250)),ISNUMBER(SEARCH('[1]Lookup for use classification'!$C$14,B2250))),'[1]Lookup for use classification'!$A$14,"Other"))))))))))))</f>
        <v>Other</v>
      </c>
      <c r="D2250" s="27"/>
      <c r="E2250" s="29"/>
      <c r="F2250" s="29"/>
    </row>
    <row r="2251" spans="1:6">
      <c r="A2251" s="16" t="s">
        <v>1649</v>
      </c>
      <c r="B2251" s="30" t="s">
        <v>1642</v>
      </c>
      <c r="C2251" s="133" t="str">
        <f>IF(OR(ISNUMBER(SEARCH('[1]Lookup for use classification'!$B$1,B2251)),ISNUMBER(SEARCH('[1]Lookup for use classification'!$C$1,B2251)),ISNUMBER(SEARCH('[1]Lookup for use classification'!$D$1,B2251)),ISNUMBER(SEARCH('[1]Lookup for use classification'!$E$1,B2251))),'[1]Lookup for use classification'!$A$1,IF(ISNUMBER(SEARCH('[1]Lookup for use classification'!$B$2,B2251)),'[1]Lookup for use classification'!$A$2,IF(ISNUMBER(SEARCH('[1]Lookup for use classification'!$B$3,B2251)),'[1]Lookup for use classification'!$A$3,IF(OR(ISNUMBER(SEARCH('[1]Lookup for use classification'!$B$4,B2251)),ISNUMBER(SEARCH('[1]Lookup for use classification'!$C$4,B2251)),ISNUMBER(SEARCH('[1]Lookup for use classification'!$D$4,B2251)),ISNUMBER(SEARCH('[1]Lookup for use classification'!$E$4,B2251))),'[1]Lookup for use classification'!$A$4,IF(OR(ISNUMBER(SEARCH('[1]Lookup for use classification'!$B$5,B2251)),ISNUMBER(SEARCH('[1]Lookup for use classification'!$C$5,B2251)),ISNUMBER(SEARCH('[1]Lookup for use classification'!$D$5,B2251))),'[1]Lookup for use classification'!$A$5,IF(OR(ISNUMBER(SEARCH('[1]Lookup for use classification'!$B$7,B2251)),ISNUMBER(SEARCH('[1]Lookup for use classification'!$C$7,B2251)),ISNUMBER(SEARCH('[1]Lookup for use classification'!$D$7,B2251))),'[1]Lookup for use classification'!$A$7,IF(OR(ISNUMBER(SEARCH('[1]Lookup for use classification'!$B$9,B2251)),ISNUMBER(SEARCH('[1]Lookup for use classification'!$C$9,B2251)),ISNUMBER(SEARCH('[1]Lookup for use classification'!$D$9,B2251)),ISNUMBER(SEARCH('[1]Lookup for use classification'!$E$9,B2251)),ISNUMBER(SEARCH('[1]Lookup for use classification'!$F$9,B2251)),ISNUMBER(SEARCH('[1]Lookup for use classification'!$G$9,B2251)),ISNUMBER(SEARCH('[1]Lookup for use classification'!$H$9,B2251)),ISNUMBER(SEARCH('[1]Lookup for use classification'!$I$9,B2251)),ISNUMBER(SEARCH('[1]Lookup for use classification'!$J$9,B2251)),ISNUMBER(SEARCH('[1]Lookup for use classification'!$K$9,B2251))),'[1]Lookup for use classification'!$A$9,IF(OR(ISNUMBER(SEARCH('[1]Lookup for use classification'!$B$10,B2251)),ISNUMBER(SEARCH('[1]Lookup for use classification'!$C$10,B2251)),ISNUMBER(SEARCH('[1]Lookup for use classification'!$D$10,B2251)),ISNUMBER(SEARCH('[1]Lookup for use classification'!$E$10,B2251)),ISNUMBER(SEARCH('[1]Lookup for use classification'!$F$10,B2251)),ISNUMBER(SEARCH('[1]Lookup for use classification'!$G$10,B2251))),'[1]Lookup for use classification'!$A$10,IF(OR(ISNUMBER(SEARCH('[1]Lookup for use classification'!$B$11,B2251)),ISNUMBER(SEARCH('[1]Lookup for use classification'!$C$11,B2251))),'[1]Lookup for use classification'!$A$11,IF(OR(ISNUMBER(SEARCH('[1]Lookup for use classification'!$B$12,B2251)),ISNUMBER(SEARCH('[1]Lookup for use classification'!$C$12,B2251))),'[1]Lookup for use classification'!$A$12,IF(OR(ISNUMBER(SEARCH('[1]Lookup for use classification'!$B$13,B2251)),ISNUMBER(SEARCH('[1]Lookup for use classification'!$C$13,B2251)),ISNUMBER(SEARCH('[1]Lookup for use classification'!$D$13,B2251)),,ISNUMBER(SEARCH('[1]Lookup for use classification'!$C$13,B2251)),ISNUMBER(SEARCH('[1]Lookup for use classification'!$E$13,B2251))),'[1]Lookup for use classification'!$A$13,IF(OR(ISNUMBER(SEARCH('[1]Lookup for use classification'!$B$14,B2251)),ISNUMBER(SEARCH('[1]Lookup for use classification'!$C$14,B2251))),'[1]Lookup for use classification'!$A$14,"Other"))))))))))))</f>
        <v>Other</v>
      </c>
      <c r="D2251" s="27"/>
      <c r="E2251" s="29"/>
      <c r="F2251" s="29"/>
    </row>
    <row r="2252" spans="1:6">
      <c r="A2252" s="16" t="s">
        <v>1649</v>
      </c>
      <c r="B2252" s="30" t="s">
        <v>1643</v>
      </c>
      <c r="C2252" s="133" t="str">
        <f>IF(OR(ISNUMBER(SEARCH('[1]Lookup for use classification'!$B$1,B2252)),ISNUMBER(SEARCH('[1]Lookup for use classification'!$C$1,B2252)),ISNUMBER(SEARCH('[1]Lookup for use classification'!$D$1,B2252)),ISNUMBER(SEARCH('[1]Lookup for use classification'!$E$1,B2252))),'[1]Lookup for use classification'!$A$1,IF(ISNUMBER(SEARCH('[1]Lookup for use classification'!$B$2,B2252)),'[1]Lookup for use classification'!$A$2,IF(ISNUMBER(SEARCH('[1]Lookup for use classification'!$B$3,B2252)),'[1]Lookup for use classification'!$A$3,IF(OR(ISNUMBER(SEARCH('[1]Lookup for use classification'!$B$4,B2252)),ISNUMBER(SEARCH('[1]Lookup for use classification'!$C$4,B2252)),ISNUMBER(SEARCH('[1]Lookup for use classification'!$D$4,B2252)),ISNUMBER(SEARCH('[1]Lookup for use classification'!$E$4,B2252))),'[1]Lookup for use classification'!$A$4,IF(OR(ISNUMBER(SEARCH('[1]Lookup for use classification'!$B$5,B2252)),ISNUMBER(SEARCH('[1]Lookup for use classification'!$C$5,B2252)),ISNUMBER(SEARCH('[1]Lookup for use classification'!$D$5,B2252))),'[1]Lookup for use classification'!$A$5,IF(OR(ISNUMBER(SEARCH('[1]Lookup for use classification'!$B$7,B2252)),ISNUMBER(SEARCH('[1]Lookup for use classification'!$C$7,B2252)),ISNUMBER(SEARCH('[1]Lookup for use classification'!$D$7,B2252))),'[1]Lookup for use classification'!$A$7,IF(OR(ISNUMBER(SEARCH('[1]Lookup for use classification'!$B$9,B2252)),ISNUMBER(SEARCH('[1]Lookup for use classification'!$C$9,B2252)),ISNUMBER(SEARCH('[1]Lookup for use classification'!$D$9,B2252)),ISNUMBER(SEARCH('[1]Lookup for use classification'!$E$9,B2252)),ISNUMBER(SEARCH('[1]Lookup for use classification'!$F$9,B2252)),ISNUMBER(SEARCH('[1]Lookup for use classification'!$G$9,B2252)),ISNUMBER(SEARCH('[1]Lookup for use classification'!$H$9,B2252)),ISNUMBER(SEARCH('[1]Lookup for use classification'!$I$9,B2252)),ISNUMBER(SEARCH('[1]Lookup for use classification'!$J$9,B2252)),ISNUMBER(SEARCH('[1]Lookup for use classification'!$K$9,B2252))),'[1]Lookup for use classification'!$A$9,IF(OR(ISNUMBER(SEARCH('[1]Lookup for use classification'!$B$10,B2252)),ISNUMBER(SEARCH('[1]Lookup for use classification'!$C$10,B2252)),ISNUMBER(SEARCH('[1]Lookup for use classification'!$D$10,B2252)),ISNUMBER(SEARCH('[1]Lookup for use classification'!$E$10,B2252)),ISNUMBER(SEARCH('[1]Lookup for use classification'!$F$10,B2252)),ISNUMBER(SEARCH('[1]Lookup for use classification'!$G$10,B2252))),'[1]Lookup for use classification'!$A$10,IF(OR(ISNUMBER(SEARCH('[1]Lookup for use classification'!$B$11,B2252)),ISNUMBER(SEARCH('[1]Lookup for use classification'!$C$11,B2252))),'[1]Lookup for use classification'!$A$11,IF(OR(ISNUMBER(SEARCH('[1]Lookup for use classification'!$B$12,B2252)),ISNUMBER(SEARCH('[1]Lookup for use classification'!$C$12,B2252))),'[1]Lookup for use classification'!$A$12,IF(OR(ISNUMBER(SEARCH('[1]Lookup for use classification'!$B$13,B2252)),ISNUMBER(SEARCH('[1]Lookup for use classification'!$C$13,B2252)),ISNUMBER(SEARCH('[1]Lookup for use classification'!$D$13,B2252)),,ISNUMBER(SEARCH('[1]Lookup for use classification'!$C$13,B2252)),ISNUMBER(SEARCH('[1]Lookup for use classification'!$E$13,B2252))),'[1]Lookup for use classification'!$A$13,IF(OR(ISNUMBER(SEARCH('[1]Lookup for use classification'!$B$14,B2252)),ISNUMBER(SEARCH('[1]Lookup for use classification'!$C$14,B2252))),'[1]Lookup for use classification'!$A$14,"Other"))))))))))))</f>
        <v>Other</v>
      </c>
      <c r="D2252" s="27"/>
      <c r="E2252" s="29"/>
      <c r="F2252" s="29"/>
    </row>
    <row r="2253" spans="1:6">
      <c r="A2253" s="16" t="s">
        <v>1649</v>
      </c>
      <c r="B2253" s="30" t="s">
        <v>1644</v>
      </c>
      <c r="C2253" s="133" t="str">
        <f>IF(OR(ISNUMBER(SEARCH('[1]Lookup for use classification'!$B$1,B2253)),ISNUMBER(SEARCH('[1]Lookup for use classification'!$C$1,B2253)),ISNUMBER(SEARCH('[1]Lookup for use classification'!$D$1,B2253)),ISNUMBER(SEARCH('[1]Lookup for use classification'!$E$1,B2253))),'[1]Lookup for use classification'!$A$1,IF(ISNUMBER(SEARCH('[1]Lookup for use classification'!$B$2,B2253)),'[1]Lookup for use classification'!$A$2,IF(ISNUMBER(SEARCH('[1]Lookup for use classification'!$B$3,B2253)),'[1]Lookup for use classification'!$A$3,IF(OR(ISNUMBER(SEARCH('[1]Lookup for use classification'!$B$4,B2253)),ISNUMBER(SEARCH('[1]Lookup for use classification'!$C$4,B2253)),ISNUMBER(SEARCH('[1]Lookup for use classification'!$D$4,B2253)),ISNUMBER(SEARCH('[1]Lookup for use classification'!$E$4,B2253))),'[1]Lookup for use classification'!$A$4,IF(OR(ISNUMBER(SEARCH('[1]Lookup for use classification'!$B$5,B2253)),ISNUMBER(SEARCH('[1]Lookup for use classification'!$C$5,B2253)),ISNUMBER(SEARCH('[1]Lookup for use classification'!$D$5,B2253))),'[1]Lookup for use classification'!$A$5,IF(OR(ISNUMBER(SEARCH('[1]Lookup for use classification'!$B$7,B2253)),ISNUMBER(SEARCH('[1]Lookup for use classification'!$C$7,B2253)),ISNUMBER(SEARCH('[1]Lookup for use classification'!$D$7,B2253))),'[1]Lookup for use classification'!$A$7,IF(OR(ISNUMBER(SEARCH('[1]Lookup for use classification'!$B$9,B2253)),ISNUMBER(SEARCH('[1]Lookup for use classification'!$C$9,B2253)),ISNUMBER(SEARCH('[1]Lookup for use classification'!$D$9,B2253)),ISNUMBER(SEARCH('[1]Lookup for use classification'!$E$9,B2253)),ISNUMBER(SEARCH('[1]Lookup for use classification'!$F$9,B2253)),ISNUMBER(SEARCH('[1]Lookup for use classification'!$G$9,B2253)),ISNUMBER(SEARCH('[1]Lookup for use classification'!$H$9,B2253)),ISNUMBER(SEARCH('[1]Lookup for use classification'!$I$9,B2253)),ISNUMBER(SEARCH('[1]Lookup for use classification'!$J$9,B2253)),ISNUMBER(SEARCH('[1]Lookup for use classification'!$K$9,B2253))),'[1]Lookup for use classification'!$A$9,IF(OR(ISNUMBER(SEARCH('[1]Lookup for use classification'!$B$10,B2253)),ISNUMBER(SEARCH('[1]Lookup for use classification'!$C$10,B2253)),ISNUMBER(SEARCH('[1]Lookup for use classification'!$D$10,B2253)),ISNUMBER(SEARCH('[1]Lookup for use classification'!$E$10,B2253)),ISNUMBER(SEARCH('[1]Lookup for use classification'!$F$10,B2253)),ISNUMBER(SEARCH('[1]Lookup for use classification'!$G$10,B2253))),'[1]Lookup for use classification'!$A$10,IF(OR(ISNUMBER(SEARCH('[1]Lookup for use classification'!$B$11,B2253)),ISNUMBER(SEARCH('[1]Lookup for use classification'!$C$11,B2253))),'[1]Lookup for use classification'!$A$11,IF(OR(ISNUMBER(SEARCH('[1]Lookup for use classification'!$B$12,B2253)),ISNUMBER(SEARCH('[1]Lookup for use classification'!$C$12,B2253))),'[1]Lookup for use classification'!$A$12,IF(OR(ISNUMBER(SEARCH('[1]Lookup for use classification'!$B$13,B2253)),ISNUMBER(SEARCH('[1]Lookup for use classification'!$C$13,B2253)),ISNUMBER(SEARCH('[1]Lookup for use classification'!$D$13,B2253)),,ISNUMBER(SEARCH('[1]Lookup for use classification'!$C$13,B2253)),ISNUMBER(SEARCH('[1]Lookup for use classification'!$E$13,B2253))),'[1]Lookup for use classification'!$A$13,IF(OR(ISNUMBER(SEARCH('[1]Lookup for use classification'!$B$14,B2253)),ISNUMBER(SEARCH('[1]Lookup for use classification'!$C$14,B2253))),'[1]Lookup for use classification'!$A$14,"Other"))))))))))))</f>
        <v>Other</v>
      </c>
      <c r="D2253" s="27"/>
      <c r="E2253" s="29"/>
      <c r="F2253" s="29"/>
    </row>
    <row r="2254" spans="1:6">
      <c r="A2254" s="16" t="s">
        <v>1649</v>
      </c>
      <c r="B2254" s="30" t="s">
        <v>1645</v>
      </c>
      <c r="C2254" s="133" t="str">
        <f>IF(OR(ISNUMBER(SEARCH('[1]Lookup for use classification'!$B$1,B2254)),ISNUMBER(SEARCH('[1]Lookup for use classification'!$C$1,B2254)),ISNUMBER(SEARCH('[1]Lookup for use classification'!$D$1,B2254)),ISNUMBER(SEARCH('[1]Lookup for use classification'!$E$1,B2254))),'[1]Lookup for use classification'!$A$1,IF(ISNUMBER(SEARCH('[1]Lookup for use classification'!$B$2,B2254)),'[1]Lookup for use classification'!$A$2,IF(ISNUMBER(SEARCH('[1]Lookup for use classification'!$B$3,B2254)),'[1]Lookup for use classification'!$A$3,IF(OR(ISNUMBER(SEARCH('[1]Lookup for use classification'!$B$4,B2254)),ISNUMBER(SEARCH('[1]Lookup for use classification'!$C$4,B2254)),ISNUMBER(SEARCH('[1]Lookup for use classification'!$D$4,B2254)),ISNUMBER(SEARCH('[1]Lookup for use classification'!$E$4,B2254))),'[1]Lookup for use classification'!$A$4,IF(OR(ISNUMBER(SEARCH('[1]Lookup for use classification'!$B$5,B2254)),ISNUMBER(SEARCH('[1]Lookup for use classification'!$C$5,B2254)),ISNUMBER(SEARCH('[1]Lookup for use classification'!$D$5,B2254))),'[1]Lookup for use classification'!$A$5,IF(OR(ISNUMBER(SEARCH('[1]Lookup for use classification'!$B$7,B2254)),ISNUMBER(SEARCH('[1]Lookup for use classification'!$C$7,B2254)),ISNUMBER(SEARCH('[1]Lookup for use classification'!$D$7,B2254))),'[1]Lookup for use classification'!$A$7,IF(OR(ISNUMBER(SEARCH('[1]Lookup for use classification'!$B$9,B2254)),ISNUMBER(SEARCH('[1]Lookup for use classification'!$C$9,B2254)),ISNUMBER(SEARCH('[1]Lookup for use classification'!$D$9,B2254)),ISNUMBER(SEARCH('[1]Lookup for use classification'!$E$9,B2254)),ISNUMBER(SEARCH('[1]Lookup for use classification'!$F$9,B2254)),ISNUMBER(SEARCH('[1]Lookup for use classification'!$G$9,B2254)),ISNUMBER(SEARCH('[1]Lookup for use classification'!$H$9,B2254)),ISNUMBER(SEARCH('[1]Lookup for use classification'!$I$9,B2254)),ISNUMBER(SEARCH('[1]Lookup for use classification'!$J$9,B2254)),ISNUMBER(SEARCH('[1]Lookup for use classification'!$K$9,B2254))),'[1]Lookup for use classification'!$A$9,IF(OR(ISNUMBER(SEARCH('[1]Lookup for use classification'!$B$10,B2254)),ISNUMBER(SEARCH('[1]Lookup for use classification'!$C$10,B2254)),ISNUMBER(SEARCH('[1]Lookup for use classification'!$D$10,B2254)),ISNUMBER(SEARCH('[1]Lookup for use classification'!$E$10,B2254)),ISNUMBER(SEARCH('[1]Lookup for use classification'!$F$10,B2254)),ISNUMBER(SEARCH('[1]Lookup for use classification'!$G$10,B2254))),'[1]Lookup for use classification'!$A$10,IF(OR(ISNUMBER(SEARCH('[1]Lookup for use classification'!$B$11,B2254)),ISNUMBER(SEARCH('[1]Lookup for use classification'!$C$11,B2254))),'[1]Lookup for use classification'!$A$11,IF(OR(ISNUMBER(SEARCH('[1]Lookup for use classification'!$B$12,B2254)),ISNUMBER(SEARCH('[1]Lookup for use classification'!$C$12,B2254))),'[1]Lookup for use classification'!$A$12,IF(OR(ISNUMBER(SEARCH('[1]Lookup for use classification'!$B$13,B2254)),ISNUMBER(SEARCH('[1]Lookup for use classification'!$C$13,B2254)),ISNUMBER(SEARCH('[1]Lookup for use classification'!$D$13,B2254)),,ISNUMBER(SEARCH('[1]Lookup for use classification'!$C$13,B2254)),ISNUMBER(SEARCH('[1]Lookup for use classification'!$E$13,B2254))),'[1]Lookup for use classification'!$A$13,IF(OR(ISNUMBER(SEARCH('[1]Lookup for use classification'!$B$14,B2254)),ISNUMBER(SEARCH('[1]Lookup for use classification'!$C$14,B2254))),'[1]Lookup for use classification'!$A$14,"Other"))))))))))))</f>
        <v>Office</v>
      </c>
      <c r="D2254" s="27"/>
      <c r="E2254" s="29"/>
      <c r="F2254" s="29"/>
    </row>
    <row r="2255" spans="1:6">
      <c r="A2255" s="16" t="s">
        <v>1649</v>
      </c>
      <c r="B2255" s="30" t="s">
        <v>1646</v>
      </c>
      <c r="C2255" s="133" t="str">
        <f>IF(OR(ISNUMBER(SEARCH('[1]Lookup for use classification'!$B$1,B2255)),ISNUMBER(SEARCH('[1]Lookup for use classification'!$C$1,B2255)),ISNUMBER(SEARCH('[1]Lookup for use classification'!$D$1,B2255)),ISNUMBER(SEARCH('[1]Lookup for use classification'!$E$1,B2255))),'[1]Lookup for use classification'!$A$1,IF(ISNUMBER(SEARCH('[1]Lookup for use classification'!$B$2,B2255)),'[1]Lookup for use classification'!$A$2,IF(ISNUMBER(SEARCH('[1]Lookup for use classification'!$B$3,B2255)),'[1]Lookup for use classification'!$A$3,IF(OR(ISNUMBER(SEARCH('[1]Lookup for use classification'!$B$4,B2255)),ISNUMBER(SEARCH('[1]Lookup for use classification'!$C$4,B2255)),ISNUMBER(SEARCH('[1]Lookup for use classification'!$D$4,B2255)),ISNUMBER(SEARCH('[1]Lookup for use classification'!$E$4,B2255))),'[1]Lookup for use classification'!$A$4,IF(OR(ISNUMBER(SEARCH('[1]Lookup for use classification'!$B$5,B2255)),ISNUMBER(SEARCH('[1]Lookup for use classification'!$C$5,B2255)),ISNUMBER(SEARCH('[1]Lookup for use classification'!$D$5,B2255))),'[1]Lookup for use classification'!$A$5,IF(OR(ISNUMBER(SEARCH('[1]Lookup for use classification'!$B$7,B2255)),ISNUMBER(SEARCH('[1]Lookup for use classification'!$C$7,B2255)),ISNUMBER(SEARCH('[1]Lookup for use classification'!$D$7,B2255))),'[1]Lookup for use classification'!$A$7,IF(OR(ISNUMBER(SEARCH('[1]Lookup for use classification'!$B$9,B2255)),ISNUMBER(SEARCH('[1]Lookup for use classification'!$C$9,B2255)),ISNUMBER(SEARCH('[1]Lookup for use classification'!$D$9,B2255)),ISNUMBER(SEARCH('[1]Lookup for use classification'!$E$9,B2255)),ISNUMBER(SEARCH('[1]Lookup for use classification'!$F$9,B2255)),ISNUMBER(SEARCH('[1]Lookup for use classification'!$G$9,B2255)),ISNUMBER(SEARCH('[1]Lookup for use classification'!$H$9,B2255)),ISNUMBER(SEARCH('[1]Lookup for use classification'!$I$9,B2255)),ISNUMBER(SEARCH('[1]Lookup for use classification'!$J$9,B2255)),ISNUMBER(SEARCH('[1]Lookup for use classification'!$K$9,B2255))),'[1]Lookup for use classification'!$A$9,IF(OR(ISNUMBER(SEARCH('[1]Lookup for use classification'!$B$10,B2255)),ISNUMBER(SEARCH('[1]Lookup for use classification'!$C$10,B2255)),ISNUMBER(SEARCH('[1]Lookup for use classification'!$D$10,B2255)),ISNUMBER(SEARCH('[1]Lookup for use classification'!$E$10,B2255)),ISNUMBER(SEARCH('[1]Lookup for use classification'!$F$10,B2255)),ISNUMBER(SEARCH('[1]Lookup for use classification'!$G$10,B2255))),'[1]Lookup for use classification'!$A$10,IF(OR(ISNUMBER(SEARCH('[1]Lookup for use classification'!$B$11,B2255)),ISNUMBER(SEARCH('[1]Lookup for use classification'!$C$11,B2255))),'[1]Lookup for use classification'!$A$11,IF(OR(ISNUMBER(SEARCH('[1]Lookup for use classification'!$B$12,B2255)),ISNUMBER(SEARCH('[1]Lookup for use classification'!$C$12,B2255))),'[1]Lookup for use classification'!$A$12,IF(OR(ISNUMBER(SEARCH('[1]Lookup for use classification'!$B$13,B2255)),ISNUMBER(SEARCH('[1]Lookup for use classification'!$C$13,B2255)),ISNUMBER(SEARCH('[1]Lookup for use classification'!$D$13,B2255)),,ISNUMBER(SEARCH('[1]Lookup for use classification'!$C$13,B2255)),ISNUMBER(SEARCH('[1]Lookup for use classification'!$E$13,B2255))),'[1]Lookup for use classification'!$A$13,IF(OR(ISNUMBER(SEARCH('[1]Lookup for use classification'!$B$14,B2255)),ISNUMBER(SEARCH('[1]Lookup for use classification'!$C$14,B2255))),'[1]Lookup for use classification'!$A$14,"Other"))))))))))))</f>
        <v>Warehousing</v>
      </c>
      <c r="D2255" s="31"/>
      <c r="E2255" s="45"/>
      <c r="F2255" s="45"/>
    </row>
    <row r="2256" spans="1:6">
      <c r="A2256" s="16" t="s">
        <v>1649</v>
      </c>
      <c r="B2256" s="30" t="s">
        <v>1647</v>
      </c>
      <c r="C2256" s="133" t="str">
        <f>IF(OR(ISNUMBER(SEARCH('[1]Lookup for use classification'!$B$1,B2256)),ISNUMBER(SEARCH('[1]Lookup for use classification'!$C$1,B2256)),ISNUMBER(SEARCH('[1]Lookup for use classification'!$D$1,B2256)),ISNUMBER(SEARCH('[1]Lookup for use classification'!$E$1,B2256))),'[1]Lookup for use classification'!$A$1,IF(ISNUMBER(SEARCH('[1]Lookup for use classification'!$B$2,B2256)),'[1]Lookup for use classification'!$A$2,IF(ISNUMBER(SEARCH('[1]Lookup for use classification'!$B$3,B2256)),'[1]Lookup for use classification'!$A$3,IF(OR(ISNUMBER(SEARCH('[1]Lookup for use classification'!$B$4,B2256)),ISNUMBER(SEARCH('[1]Lookup for use classification'!$C$4,B2256)),ISNUMBER(SEARCH('[1]Lookup for use classification'!$D$4,B2256)),ISNUMBER(SEARCH('[1]Lookup for use classification'!$E$4,B2256))),'[1]Lookup for use classification'!$A$4,IF(OR(ISNUMBER(SEARCH('[1]Lookup for use classification'!$B$5,B2256)),ISNUMBER(SEARCH('[1]Lookup for use classification'!$C$5,B2256)),ISNUMBER(SEARCH('[1]Lookup for use classification'!$D$5,B2256))),'[1]Lookup for use classification'!$A$5,IF(OR(ISNUMBER(SEARCH('[1]Lookup for use classification'!$B$7,B2256)),ISNUMBER(SEARCH('[1]Lookup for use classification'!$C$7,B2256)),ISNUMBER(SEARCH('[1]Lookup for use classification'!$D$7,B2256))),'[1]Lookup for use classification'!$A$7,IF(OR(ISNUMBER(SEARCH('[1]Lookup for use classification'!$B$9,B2256)),ISNUMBER(SEARCH('[1]Lookup for use classification'!$C$9,B2256)),ISNUMBER(SEARCH('[1]Lookup for use classification'!$D$9,B2256)),ISNUMBER(SEARCH('[1]Lookup for use classification'!$E$9,B2256)),ISNUMBER(SEARCH('[1]Lookup for use classification'!$F$9,B2256)),ISNUMBER(SEARCH('[1]Lookup for use classification'!$G$9,B2256)),ISNUMBER(SEARCH('[1]Lookup for use classification'!$H$9,B2256)),ISNUMBER(SEARCH('[1]Lookup for use classification'!$I$9,B2256)),ISNUMBER(SEARCH('[1]Lookup for use classification'!$J$9,B2256)),ISNUMBER(SEARCH('[1]Lookup for use classification'!$K$9,B2256))),'[1]Lookup for use classification'!$A$9,IF(OR(ISNUMBER(SEARCH('[1]Lookup for use classification'!$B$10,B2256)),ISNUMBER(SEARCH('[1]Lookup for use classification'!$C$10,B2256)),ISNUMBER(SEARCH('[1]Lookup for use classification'!$D$10,B2256)),ISNUMBER(SEARCH('[1]Lookup for use classification'!$E$10,B2256)),ISNUMBER(SEARCH('[1]Lookup for use classification'!$F$10,B2256)),ISNUMBER(SEARCH('[1]Lookup for use classification'!$G$10,B2256))),'[1]Lookup for use classification'!$A$10,IF(OR(ISNUMBER(SEARCH('[1]Lookup for use classification'!$B$11,B2256)),ISNUMBER(SEARCH('[1]Lookup for use classification'!$C$11,B2256))),'[1]Lookup for use classification'!$A$11,IF(OR(ISNUMBER(SEARCH('[1]Lookup for use classification'!$B$12,B2256)),ISNUMBER(SEARCH('[1]Lookup for use classification'!$C$12,B2256))),'[1]Lookup for use classification'!$A$12,IF(OR(ISNUMBER(SEARCH('[1]Lookup for use classification'!$B$13,B2256)),ISNUMBER(SEARCH('[1]Lookup for use classification'!$C$13,B2256)),ISNUMBER(SEARCH('[1]Lookup for use classification'!$D$13,B2256)),,ISNUMBER(SEARCH('[1]Lookup for use classification'!$C$13,B2256)),ISNUMBER(SEARCH('[1]Lookup for use classification'!$E$13,B2256))),'[1]Lookup for use classification'!$A$13,IF(OR(ISNUMBER(SEARCH('[1]Lookup for use classification'!$B$14,B2256)),ISNUMBER(SEARCH('[1]Lookup for use classification'!$C$14,B2256))),'[1]Lookup for use classification'!$A$14,"Other"))))))))))))</f>
        <v>Other</v>
      </c>
      <c r="D2256" s="27"/>
      <c r="E2256" s="29"/>
      <c r="F2256" s="29"/>
    </row>
    <row r="2257" spans="1:6">
      <c r="A2257" s="16" t="s">
        <v>1649</v>
      </c>
      <c r="B2257" s="30" t="s">
        <v>387</v>
      </c>
      <c r="C2257" s="133" t="str">
        <f>IF(OR(ISNUMBER(SEARCH('[1]Lookup for use classification'!$B$1,B2257)),ISNUMBER(SEARCH('[1]Lookup for use classification'!$C$1,B2257)),ISNUMBER(SEARCH('[1]Lookup for use classification'!$D$1,B2257)),ISNUMBER(SEARCH('[1]Lookup for use classification'!$E$1,B2257))),'[1]Lookup for use classification'!$A$1,IF(ISNUMBER(SEARCH('[1]Lookup for use classification'!$B$2,B2257)),'[1]Lookup for use classification'!$A$2,IF(ISNUMBER(SEARCH('[1]Lookup for use classification'!$B$3,B2257)),'[1]Lookup for use classification'!$A$3,IF(OR(ISNUMBER(SEARCH('[1]Lookup for use classification'!$B$4,B2257)),ISNUMBER(SEARCH('[1]Lookup for use classification'!$C$4,B2257)),ISNUMBER(SEARCH('[1]Lookup for use classification'!$D$4,B2257)),ISNUMBER(SEARCH('[1]Lookup for use classification'!$E$4,B2257))),'[1]Lookup for use classification'!$A$4,IF(OR(ISNUMBER(SEARCH('[1]Lookup for use classification'!$B$5,B2257)),ISNUMBER(SEARCH('[1]Lookup for use classification'!$C$5,B2257)),ISNUMBER(SEARCH('[1]Lookup for use classification'!$D$5,B2257))),'[1]Lookup for use classification'!$A$5,IF(OR(ISNUMBER(SEARCH('[1]Lookup for use classification'!$B$7,B2257)),ISNUMBER(SEARCH('[1]Lookup for use classification'!$C$7,B2257)),ISNUMBER(SEARCH('[1]Lookup for use classification'!$D$7,B2257))),'[1]Lookup for use classification'!$A$7,IF(OR(ISNUMBER(SEARCH('[1]Lookup for use classification'!$B$9,B2257)),ISNUMBER(SEARCH('[1]Lookup for use classification'!$C$9,B2257)),ISNUMBER(SEARCH('[1]Lookup for use classification'!$D$9,B2257)),ISNUMBER(SEARCH('[1]Lookup for use classification'!$E$9,B2257)),ISNUMBER(SEARCH('[1]Lookup for use classification'!$F$9,B2257)),ISNUMBER(SEARCH('[1]Lookup for use classification'!$G$9,B2257)),ISNUMBER(SEARCH('[1]Lookup for use classification'!$H$9,B2257)),ISNUMBER(SEARCH('[1]Lookup for use classification'!$I$9,B2257)),ISNUMBER(SEARCH('[1]Lookup for use classification'!$J$9,B2257)),ISNUMBER(SEARCH('[1]Lookup for use classification'!$K$9,B2257))),'[1]Lookup for use classification'!$A$9,IF(OR(ISNUMBER(SEARCH('[1]Lookup for use classification'!$B$10,B2257)),ISNUMBER(SEARCH('[1]Lookup for use classification'!$C$10,B2257)),ISNUMBER(SEARCH('[1]Lookup for use classification'!$D$10,B2257)),ISNUMBER(SEARCH('[1]Lookup for use classification'!$E$10,B2257)),ISNUMBER(SEARCH('[1]Lookup for use classification'!$F$10,B2257)),ISNUMBER(SEARCH('[1]Lookup for use classification'!$G$10,B2257))),'[1]Lookup for use classification'!$A$10,IF(OR(ISNUMBER(SEARCH('[1]Lookup for use classification'!$B$11,B2257)),ISNUMBER(SEARCH('[1]Lookup for use classification'!$C$11,B2257))),'[1]Lookup for use classification'!$A$11,IF(OR(ISNUMBER(SEARCH('[1]Lookup for use classification'!$B$12,B2257)),ISNUMBER(SEARCH('[1]Lookup for use classification'!$C$12,B2257))),'[1]Lookup for use classification'!$A$12,IF(OR(ISNUMBER(SEARCH('[1]Lookup for use classification'!$B$13,B2257)),ISNUMBER(SEARCH('[1]Lookup for use classification'!$C$13,B2257)),ISNUMBER(SEARCH('[1]Lookup for use classification'!$D$13,B2257)),,ISNUMBER(SEARCH('[1]Lookup for use classification'!$C$13,B2257)),ISNUMBER(SEARCH('[1]Lookup for use classification'!$E$13,B2257))),'[1]Lookup for use classification'!$A$13,IF(OR(ISNUMBER(SEARCH('[1]Lookup for use classification'!$B$14,B2257)),ISNUMBER(SEARCH('[1]Lookup for use classification'!$C$14,B2257))),'[1]Lookup for use classification'!$A$14,"Other"))))))))))))</f>
        <v>Office</v>
      </c>
      <c r="D2257" s="31"/>
      <c r="E2257" s="45"/>
      <c r="F2257" s="45"/>
    </row>
    <row r="2258" spans="1:6">
      <c r="A2258" s="16" t="s">
        <v>1649</v>
      </c>
      <c r="B2258" s="30" t="s">
        <v>1648</v>
      </c>
      <c r="C2258" s="133" t="str">
        <f>IF(OR(ISNUMBER(SEARCH('[1]Lookup for use classification'!$B$1,B2258)),ISNUMBER(SEARCH('[1]Lookup for use classification'!$C$1,B2258)),ISNUMBER(SEARCH('[1]Lookup for use classification'!$D$1,B2258)),ISNUMBER(SEARCH('[1]Lookup for use classification'!$E$1,B2258))),'[1]Lookup for use classification'!$A$1,IF(ISNUMBER(SEARCH('[1]Lookup for use classification'!$B$2,B2258)),'[1]Lookup for use classification'!$A$2,IF(ISNUMBER(SEARCH('[1]Lookup for use classification'!$B$3,B2258)),'[1]Lookup for use classification'!$A$3,IF(OR(ISNUMBER(SEARCH('[1]Lookup for use classification'!$B$4,B2258)),ISNUMBER(SEARCH('[1]Lookup for use classification'!$C$4,B2258)),ISNUMBER(SEARCH('[1]Lookup for use classification'!$D$4,B2258)),ISNUMBER(SEARCH('[1]Lookup for use classification'!$E$4,B2258))),'[1]Lookup for use classification'!$A$4,IF(OR(ISNUMBER(SEARCH('[1]Lookup for use classification'!$B$5,B2258)),ISNUMBER(SEARCH('[1]Lookup for use classification'!$C$5,B2258)),ISNUMBER(SEARCH('[1]Lookup for use classification'!$D$5,B2258))),'[1]Lookup for use classification'!$A$5,IF(OR(ISNUMBER(SEARCH('[1]Lookup for use classification'!$B$7,B2258)),ISNUMBER(SEARCH('[1]Lookup for use classification'!$C$7,B2258)),ISNUMBER(SEARCH('[1]Lookup for use classification'!$D$7,B2258))),'[1]Lookup for use classification'!$A$7,IF(OR(ISNUMBER(SEARCH('[1]Lookup for use classification'!$B$9,B2258)),ISNUMBER(SEARCH('[1]Lookup for use classification'!$C$9,B2258)),ISNUMBER(SEARCH('[1]Lookup for use classification'!$D$9,B2258)),ISNUMBER(SEARCH('[1]Lookup for use classification'!$E$9,B2258)),ISNUMBER(SEARCH('[1]Lookup for use classification'!$F$9,B2258)),ISNUMBER(SEARCH('[1]Lookup for use classification'!$G$9,B2258)),ISNUMBER(SEARCH('[1]Lookup for use classification'!$H$9,B2258)),ISNUMBER(SEARCH('[1]Lookup for use classification'!$I$9,B2258)),ISNUMBER(SEARCH('[1]Lookup for use classification'!$J$9,B2258)),ISNUMBER(SEARCH('[1]Lookup for use classification'!$K$9,B2258))),'[1]Lookup for use classification'!$A$9,IF(OR(ISNUMBER(SEARCH('[1]Lookup for use classification'!$B$10,B2258)),ISNUMBER(SEARCH('[1]Lookup for use classification'!$C$10,B2258)),ISNUMBER(SEARCH('[1]Lookup for use classification'!$D$10,B2258)),ISNUMBER(SEARCH('[1]Lookup for use classification'!$E$10,B2258)),ISNUMBER(SEARCH('[1]Lookup for use classification'!$F$10,B2258)),ISNUMBER(SEARCH('[1]Lookup for use classification'!$G$10,B2258))),'[1]Lookup for use classification'!$A$10,IF(OR(ISNUMBER(SEARCH('[1]Lookup for use classification'!$B$11,B2258)),ISNUMBER(SEARCH('[1]Lookup for use classification'!$C$11,B2258))),'[1]Lookup for use classification'!$A$11,IF(OR(ISNUMBER(SEARCH('[1]Lookup for use classification'!$B$12,B2258)),ISNUMBER(SEARCH('[1]Lookup for use classification'!$C$12,B2258))),'[1]Lookup for use classification'!$A$12,IF(OR(ISNUMBER(SEARCH('[1]Lookup for use classification'!$B$13,B2258)),ISNUMBER(SEARCH('[1]Lookup for use classification'!$C$13,B2258)),ISNUMBER(SEARCH('[1]Lookup for use classification'!$D$13,B2258)),,ISNUMBER(SEARCH('[1]Lookup for use classification'!$C$13,B2258)),ISNUMBER(SEARCH('[1]Lookup for use classification'!$E$13,B2258))),'[1]Lookup for use classification'!$A$13,IF(OR(ISNUMBER(SEARCH('[1]Lookup for use classification'!$B$14,B2258)),ISNUMBER(SEARCH('[1]Lookup for use classification'!$C$14,B2258))),'[1]Lookup for use classification'!$A$14,"Other"))))))))))))</f>
        <v>Water &amp; Sewer</v>
      </c>
      <c r="D2258" s="31"/>
      <c r="E2258" s="45"/>
      <c r="F2258" s="45"/>
    </row>
    <row r="2259" spans="1:6">
      <c r="A2259" s="16" t="s">
        <v>1649</v>
      </c>
      <c r="B2259" s="30" t="s">
        <v>849</v>
      </c>
      <c r="C2259" s="133" t="str">
        <f>IF(OR(ISNUMBER(SEARCH('[1]Lookup for use classification'!$B$1,B2259)),ISNUMBER(SEARCH('[1]Lookup for use classification'!$C$1,B2259)),ISNUMBER(SEARCH('[1]Lookup for use classification'!$D$1,B2259)),ISNUMBER(SEARCH('[1]Lookup for use classification'!$E$1,B2259))),'[1]Lookup for use classification'!$A$1,IF(ISNUMBER(SEARCH('[1]Lookup for use classification'!$B$2,B2259)),'[1]Lookup for use classification'!$A$2,IF(ISNUMBER(SEARCH('[1]Lookup for use classification'!$B$3,B2259)),'[1]Lookup for use classification'!$A$3,IF(OR(ISNUMBER(SEARCH('[1]Lookup for use classification'!$B$4,B2259)),ISNUMBER(SEARCH('[1]Lookup for use classification'!$C$4,B2259)),ISNUMBER(SEARCH('[1]Lookup for use classification'!$D$4,B2259)),ISNUMBER(SEARCH('[1]Lookup for use classification'!$E$4,B2259))),'[1]Lookup for use classification'!$A$4,IF(OR(ISNUMBER(SEARCH('[1]Lookup for use classification'!$B$5,B2259)),ISNUMBER(SEARCH('[1]Lookup for use classification'!$C$5,B2259)),ISNUMBER(SEARCH('[1]Lookup for use classification'!$D$5,B2259))),'[1]Lookup for use classification'!$A$5,IF(OR(ISNUMBER(SEARCH('[1]Lookup for use classification'!$B$7,B2259)),ISNUMBER(SEARCH('[1]Lookup for use classification'!$C$7,B2259)),ISNUMBER(SEARCH('[1]Lookup for use classification'!$D$7,B2259))),'[1]Lookup for use classification'!$A$7,IF(OR(ISNUMBER(SEARCH('[1]Lookup for use classification'!$B$9,B2259)),ISNUMBER(SEARCH('[1]Lookup for use classification'!$C$9,B2259)),ISNUMBER(SEARCH('[1]Lookup for use classification'!$D$9,B2259)),ISNUMBER(SEARCH('[1]Lookup for use classification'!$E$9,B2259)),ISNUMBER(SEARCH('[1]Lookup for use classification'!$F$9,B2259)),ISNUMBER(SEARCH('[1]Lookup for use classification'!$G$9,B2259)),ISNUMBER(SEARCH('[1]Lookup for use classification'!$H$9,B2259)),ISNUMBER(SEARCH('[1]Lookup for use classification'!$I$9,B2259)),ISNUMBER(SEARCH('[1]Lookup for use classification'!$J$9,B2259)),ISNUMBER(SEARCH('[1]Lookup for use classification'!$K$9,B2259))),'[1]Lookup for use classification'!$A$9,IF(OR(ISNUMBER(SEARCH('[1]Lookup for use classification'!$B$10,B2259)),ISNUMBER(SEARCH('[1]Lookup for use classification'!$C$10,B2259)),ISNUMBER(SEARCH('[1]Lookup for use classification'!$D$10,B2259)),ISNUMBER(SEARCH('[1]Lookup for use classification'!$E$10,B2259)),ISNUMBER(SEARCH('[1]Lookup for use classification'!$F$10,B2259)),ISNUMBER(SEARCH('[1]Lookup for use classification'!$G$10,B2259))),'[1]Lookup for use classification'!$A$10,IF(OR(ISNUMBER(SEARCH('[1]Lookup for use classification'!$B$11,B2259)),ISNUMBER(SEARCH('[1]Lookup for use classification'!$C$11,B2259))),'[1]Lookup for use classification'!$A$11,IF(OR(ISNUMBER(SEARCH('[1]Lookup for use classification'!$B$12,B2259)),ISNUMBER(SEARCH('[1]Lookup for use classification'!$C$12,B2259))),'[1]Lookup for use classification'!$A$12,IF(OR(ISNUMBER(SEARCH('[1]Lookup for use classification'!$B$13,B2259)),ISNUMBER(SEARCH('[1]Lookup for use classification'!$C$13,B2259)),ISNUMBER(SEARCH('[1]Lookup for use classification'!$D$13,B2259)),,ISNUMBER(SEARCH('[1]Lookup for use classification'!$C$13,B2259)),ISNUMBER(SEARCH('[1]Lookup for use classification'!$E$13,B2259))),'[1]Lookup for use classification'!$A$13,IF(OR(ISNUMBER(SEARCH('[1]Lookup for use classification'!$B$14,B2259)),ISNUMBER(SEARCH('[1]Lookup for use classification'!$C$14,B2259))),'[1]Lookup for use classification'!$A$14,"Other"))))))))))))</f>
        <v>Public Assembly</v>
      </c>
      <c r="D2259" s="31"/>
      <c r="E2259" s="45"/>
      <c r="F2259" s="45"/>
    </row>
    <row r="2260" spans="1:6">
      <c r="A2260" s="16" t="s">
        <v>1161</v>
      </c>
      <c r="B2260" s="42" t="s">
        <v>1011</v>
      </c>
      <c r="C2260" s="133" t="str">
        <f>IF(OR(ISNUMBER(SEARCH('[1]Lookup for use classification'!$B$1,B2260)),ISNUMBER(SEARCH('[1]Lookup for use classification'!$C$1,B2260)),ISNUMBER(SEARCH('[1]Lookup for use classification'!$D$1,B2260)),ISNUMBER(SEARCH('[1]Lookup for use classification'!$E$1,B2260))),'[1]Lookup for use classification'!$A$1,IF(ISNUMBER(SEARCH('[1]Lookup for use classification'!$B$2,B2260)),'[1]Lookup for use classification'!$A$2,IF(ISNUMBER(SEARCH('[1]Lookup for use classification'!$B$3,B2260)),'[1]Lookup for use classification'!$A$3,IF(OR(ISNUMBER(SEARCH('[1]Lookup for use classification'!$B$4,B2260)),ISNUMBER(SEARCH('[1]Lookup for use classification'!$C$4,B2260)),ISNUMBER(SEARCH('[1]Lookup for use classification'!$D$4,B2260)),ISNUMBER(SEARCH('[1]Lookup for use classification'!$E$4,B2260))),'[1]Lookup for use classification'!$A$4,IF(OR(ISNUMBER(SEARCH('[1]Lookup for use classification'!$B$5,B2260)),ISNUMBER(SEARCH('[1]Lookup for use classification'!$C$5,B2260)),ISNUMBER(SEARCH('[1]Lookup for use classification'!$D$5,B2260))),'[1]Lookup for use classification'!$A$5,IF(OR(ISNUMBER(SEARCH('[1]Lookup for use classification'!$B$7,B2260)),ISNUMBER(SEARCH('[1]Lookup for use classification'!$C$7,B2260)),ISNUMBER(SEARCH('[1]Lookup for use classification'!$D$7,B2260))),'[1]Lookup for use classification'!$A$7,IF(OR(ISNUMBER(SEARCH('[1]Lookup for use classification'!$B$9,B2260)),ISNUMBER(SEARCH('[1]Lookup for use classification'!$C$9,B2260)),ISNUMBER(SEARCH('[1]Lookup for use classification'!$D$9,B2260)),ISNUMBER(SEARCH('[1]Lookup for use classification'!$E$9,B2260)),ISNUMBER(SEARCH('[1]Lookup for use classification'!$F$9,B2260)),ISNUMBER(SEARCH('[1]Lookup for use classification'!$G$9,B2260)),ISNUMBER(SEARCH('[1]Lookup for use classification'!$H$9,B2260)),ISNUMBER(SEARCH('[1]Lookup for use classification'!$I$9,B2260)),ISNUMBER(SEARCH('[1]Lookup for use classification'!$J$9,B2260)),ISNUMBER(SEARCH('[1]Lookup for use classification'!$K$9,B2260))),'[1]Lookup for use classification'!$A$9,IF(OR(ISNUMBER(SEARCH('[1]Lookup for use classification'!$B$10,B2260)),ISNUMBER(SEARCH('[1]Lookup for use classification'!$C$10,B2260)),ISNUMBER(SEARCH('[1]Lookup for use classification'!$D$10,B2260)),ISNUMBER(SEARCH('[1]Lookup for use classification'!$E$10,B2260)),ISNUMBER(SEARCH('[1]Lookup for use classification'!$F$10,B2260)),ISNUMBER(SEARCH('[1]Lookup for use classification'!$G$10,B2260))),'[1]Lookup for use classification'!$A$10,IF(OR(ISNUMBER(SEARCH('[1]Lookup for use classification'!$B$11,B2260)),ISNUMBER(SEARCH('[1]Lookup for use classification'!$C$11,B2260))),'[1]Lookup for use classification'!$A$11,IF(OR(ISNUMBER(SEARCH('[1]Lookup for use classification'!$B$12,B2260)),ISNUMBER(SEARCH('[1]Lookup for use classification'!$C$12,B2260))),'[1]Lookup for use classification'!$A$12,IF(OR(ISNUMBER(SEARCH('[1]Lookup for use classification'!$B$13,B2260)),ISNUMBER(SEARCH('[1]Lookup for use classification'!$C$13,B2260)),ISNUMBER(SEARCH('[1]Lookup for use classification'!$D$13,B2260)),,ISNUMBER(SEARCH('[1]Lookup for use classification'!$C$13,B2260)),ISNUMBER(SEARCH('[1]Lookup for use classification'!$E$13,B2260))),'[1]Lookup for use classification'!$A$13,IF(OR(ISNUMBER(SEARCH('[1]Lookup for use classification'!$B$14,B2260)),ISNUMBER(SEARCH('[1]Lookup for use classification'!$C$14,B2260))),'[1]Lookup for use classification'!$A$14,"Other"))))))))))))</f>
        <v>Other</v>
      </c>
      <c r="D2260" s="106">
        <v>1040</v>
      </c>
      <c r="E2260" s="88"/>
      <c r="F2260" s="88"/>
    </row>
    <row r="2261" spans="1:6">
      <c r="A2261" s="16" t="s">
        <v>1161</v>
      </c>
      <c r="B2261" s="42" t="s">
        <v>1162</v>
      </c>
      <c r="C2261" s="133" t="str">
        <f>IF(OR(ISNUMBER(SEARCH('[1]Lookup for use classification'!$B$1,B2261)),ISNUMBER(SEARCH('[1]Lookup for use classification'!$C$1,B2261)),ISNUMBER(SEARCH('[1]Lookup for use classification'!$D$1,B2261)),ISNUMBER(SEARCH('[1]Lookup for use classification'!$E$1,B2261))),'[1]Lookup for use classification'!$A$1,IF(ISNUMBER(SEARCH('[1]Lookup for use classification'!$B$2,B2261)),'[1]Lookup for use classification'!$A$2,IF(ISNUMBER(SEARCH('[1]Lookup for use classification'!$B$3,B2261)),'[1]Lookup for use classification'!$A$3,IF(OR(ISNUMBER(SEARCH('[1]Lookup for use classification'!$B$4,B2261)),ISNUMBER(SEARCH('[1]Lookup for use classification'!$C$4,B2261)),ISNUMBER(SEARCH('[1]Lookup for use classification'!$D$4,B2261)),ISNUMBER(SEARCH('[1]Lookup for use classification'!$E$4,B2261))),'[1]Lookup for use classification'!$A$4,IF(OR(ISNUMBER(SEARCH('[1]Lookup for use classification'!$B$5,B2261)),ISNUMBER(SEARCH('[1]Lookup for use classification'!$C$5,B2261)),ISNUMBER(SEARCH('[1]Lookup for use classification'!$D$5,B2261))),'[1]Lookup for use classification'!$A$5,IF(OR(ISNUMBER(SEARCH('[1]Lookup for use classification'!$B$7,B2261)),ISNUMBER(SEARCH('[1]Lookup for use classification'!$C$7,B2261)),ISNUMBER(SEARCH('[1]Lookup for use classification'!$D$7,B2261))),'[1]Lookup for use classification'!$A$7,IF(OR(ISNUMBER(SEARCH('[1]Lookup for use classification'!$B$9,B2261)),ISNUMBER(SEARCH('[1]Lookup for use classification'!$C$9,B2261)),ISNUMBER(SEARCH('[1]Lookup for use classification'!$D$9,B2261)),ISNUMBER(SEARCH('[1]Lookup for use classification'!$E$9,B2261)),ISNUMBER(SEARCH('[1]Lookup for use classification'!$F$9,B2261)),ISNUMBER(SEARCH('[1]Lookup for use classification'!$G$9,B2261)),ISNUMBER(SEARCH('[1]Lookup for use classification'!$H$9,B2261)),ISNUMBER(SEARCH('[1]Lookup for use classification'!$I$9,B2261)),ISNUMBER(SEARCH('[1]Lookup for use classification'!$J$9,B2261)),ISNUMBER(SEARCH('[1]Lookup for use classification'!$K$9,B2261))),'[1]Lookup for use classification'!$A$9,IF(OR(ISNUMBER(SEARCH('[1]Lookup for use classification'!$B$10,B2261)),ISNUMBER(SEARCH('[1]Lookup for use classification'!$C$10,B2261)),ISNUMBER(SEARCH('[1]Lookup for use classification'!$D$10,B2261)),ISNUMBER(SEARCH('[1]Lookup for use classification'!$E$10,B2261)),ISNUMBER(SEARCH('[1]Lookup for use classification'!$F$10,B2261)),ISNUMBER(SEARCH('[1]Lookup for use classification'!$G$10,B2261))),'[1]Lookup for use classification'!$A$10,IF(OR(ISNUMBER(SEARCH('[1]Lookup for use classification'!$B$11,B2261)),ISNUMBER(SEARCH('[1]Lookup for use classification'!$C$11,B2261))),'[1]Lookup for use classification'!$A$11,IF(OR(ISNUMBER(SEARCH('[1]Lookup for use classification'!$B$12,B2261)),ISNUMBER(SEARCH('[1]Lookup for use classification'!$C$12,B2261))),'[1]Lookup for use classification'!$A$12,IF(OR(ISNUMBER(SEARCH('[1]Lookup for use classification'!$B$13,B2261)),ISNUMBER(SEARCH('[1]Lookup for use classification'!$C$13,B2261)),ISNUMBER(SEARCH('[1]Lookup for use classification'!$D$13,B2261)),,ISNUMBER(SEARCH('[1]Lookup for use classification'!$C$13,B2261)),ISNUMBER(SEARCH('[1]Lookup for use classification'!$E$13,B2261))),'[1]Lookup for use classification'!$A$13,IF(OR(ISNUMBER(SEARCH('[1]Lookup for use classification'!$B$14,B2261)),ISNUMBER(SEARCH('[1]Lookup for use classification'!$C$14,B2261))),'[1]Lookup for use classification'!$A$14,"Other"))))))))))))</f>
        <v>Food Service and Drinking Places</v>
      </c>
      <c r="D2261" s="106">
        <v>768</v>
      </c>
      <c r="E2261" s="88"/>
      <c r="F2261" s="88"/>
    </row>
    <row r="2262" spans="1:6">
      <c r="A2262" s="16" t="s">
        <v>1161</v>
      </c>
      <c r="B2262" s="42" t="s">
        <v>1163</v>
      </c>
      <c r="C2262" s="133" t="str">
        <f>IF(OR(ISNUMBER(SEARCH('[1]Lookup for use classification'!$B$1,B2262)),ISNUMBER(SEARCH('[1]Lookup for use classification'!$C$1,B2262)),ISNUMBER(SEARCH('[1]Lookup for use classification'!$D$1,B2262)),ISNUMBER(SEARCH('[1]Lookup for use classification'!$E$1,B2262))),'[1]Lookup for use classification'!$A$1,IF(ISNUMBER(SEARCH('[1]Lookup for use classification'!$B$2,B2262)),'[1]Lookup for use classification'!$A$2,IF(ISNUMBER(SEARCH('[1]Lookup for use classification'!$B$3,B2262)),'[1]Lookup for use classification'!$A$3,IF(OR(ISNUMBER(SEARCH('[1]Lookup for use classification'!$B$4,B2262)),ISNUMBER(SEARCH('[1]Lookup for use classification'!$C$4,B2262)),ISNUMBER(SEARCH('[1]Lookup for use classification'!$D$4,B2262)),ISNUMBER(SEARCH('[1]Lookup for use classification'!$E$4,B2262))),'[1]Lookup for use classification'!$A$4,IF(OR(ISNUMBER(SEARCH('[1]Lookup for use classification'!$B$5,B2262)),ISNUMBER(SEARCH('[1]Lookup for use classification'!$C$5,B2262)),ISNUMBER(SEARCH('[1]Lookup for use classification'!$D$5,B2262))),'[1]Lookup for use classification'!$A$5,IF(OR(ISNUMBER(SEARCH('[1]Lookup for use classification'!$B$7,B2262)),ISNUMBER(SEARCH('[1]Lookup for use classification'!$C$7,B2262)),ISNUMBER(SEARCH('[1]Lookup for use classification'!$D$7,B2262))),'[1]Lookup for use classification'!$A$7,IF(OR(ISNUMBER(SEARCH('[1]Lookup for use classification'!$B$9,B2262)),ISNUMBER(SEARCH('[1]Lookup for use classification'!$C$9,B2262)),ISNUMBER(SEARCH('[1]Lookup for use classification'!$D$9,B2262)),ISNUMBER(SEARCH('[1]Lookup for use classification'!$E$9,B2262)),ISNUMBER(SEARCH('[1]Lookup for use classification'!$F$9,B2262)),ISNUMBER(SEARCH('[1]Lookup for use classification'!$G$9,B2262)),ISNUMBER(SEARCH('[1]Lookup for use classification'!$H$9,B2262)),ISNUMBER(SEARCH('[1]Lookup for use classification'!$I$9,B2262)),ISNUMBER(SEARCH('[1]Lookup for use classification'!$J$9,B2262)),ISNUMBER(SEARCH('[1]Lookup for use classification'!$K$9,B2262))),'[1]Lookup for use classification'!$A$9,IF(OR(ISNUMBER(SEARCH('[1]Lookup for use classification'!$B$10,B2262)),ISNUMBER(SEARCH('[1]Lookup for use classification'!$C$10,B2262)),ISNUMBER(SEARCH('[1]Lookup for use classification'!$D$10,B2262)),ISNUMBER(SEARCH('[1]Lookup for use classification'!$E$10,B2262)),ISNUMBER(SEARCH('[1]Lookup for use classification'!$F$10,B2262)),ISNUMBER(SEARCH('[1]Lookup for use classification'!$G$10,B2262))),'[1]Lookup for use classification'!$A$10,IF(OR(ISNUMBER(SEARCH('[1]Lookup for use classification'!$B$11,B2262)),ISNUMBER(SEARCH('[1]Lookup for use classification'!$C$11,B2262))),'[1]Lookup for use classification'!$A$11,IF(OR(ISNUMBER(SEARCH('[1]Lookup for use classification'!$B$12,B2262)),ISNUMBER(SEARCH('[1]Lookup for use classification'!$C$12,B2262))),'[1]Lookup for use classification'!$A$12,IF(OR(ISNUMBER(SEARCH('[1]Lookup for use classification'!$B$13,B2262)),ISNUMBER(SEARCH('[1]Lookup for use classification'!$C$13,B2262)),ISNUMBER(SEARCH('[1]Lookup for use classification'!$D$13,B2262)),,ISNUMBER(SEARCH('[1]Lookup for use classification'!$C$13,B2262)),ISNUMBER(SEARCH('[1]Lookup for use classification'!$E$13,B2262))),'[1]Lookup for use classification'!$A$13,IF(OR(ISNUMBER(SEARCH('[1]Lookup for use classification'!$B$14,B2262)),ISNUMBER(SEARCH('[1]Lookup for use classification'!$C$14,B2262))),'[1]Lookup for use classification'!$A$14,"Other"))))))))))))</f>
        <v>Health Care - Hospitals</v>
      </c>
      <c r="D2262" s="106"/>
      <c r="E2262" s="88"/>
      <c r="F2262" s="88" t="s">
        <v>795</v>
      </c>
    </row>
    <row r="2263" spans="1:6">
      <c r="A2263" s="16" t="s">
        <v>1161</v>
      </c>
      <c r="B2263" s="42" t="s">
        <v>286</v>
      </c>
      <c r="C2263" s="133" t="str">
        <f>IF(OR(ISNUMBER(SEARCH('[1]Lookup for use classification'!$B$1,B2263)),ISNUMBER(SEARCH('[1]Lookup for use classification'!$C$1,B2263)),ISNUMBER(SEARCH('[1]Lookup for use classification'!$D$1,B2263)),ISNUMBER(SEARCH('[1]Lookup for use classification'!$E$1,B2263))),'[1]Lookup for use classification'!$A$1,IF(ISNUMBER(SEARCH('[1]Lookup for use classification'!$B$2,B2263)),'[1]Lookup for use classification'!$A$2,IF(ISNUMBER(SEARCH('[1]Lookup for use classification'!$B$3,B2263)),'[1]Lookup for use classification'!$A$3,IF(OR(ISNUMBER(SEARCH('[1]Lookup for use classification'!$B$4,B2263)),ISNUMBER(SEARCH('[1]Lookup for use classification'!$C$4,B2263)),ISNUMBER(SEARCH('[1]Lookup for use classification'!$D$4,B2263)),ISNUMBER(SEARCH('[1]Lookup for use classification'!$E$4,B2263))),'[1]Lookup for use classification'!$A$4,IF(OR(ISNUMBER(SEARCH('[1]Lookup for use classification'!$B$5,B2263)),ISNUMBER(SEARCH('[1]Lookup for use classification'!$C$5,B2263)),ISNUMBER(SEARCH('[1]Lookup for use classification'!$D$5,B2263))),'[1]Lookup for use classification'!$A$5,IF(OR(ISNUMBER(SEARCH('[1]Lookup for use classification'!$B$7,B2263)),ISNUMBER(SEARCH('[1]Lookup for use classification'!$C$7,B2263)),ISNUMBER(SEARCH('[1]Lookup for use classification'!$D$7,B2263))),'[1]Lookup for use classification'!$A$7,IF(OR(ISNUMBER(SEARCH('[1]Lookup for use classification'!$B$9,B2263)),ISNUMBER(SEARCH('[1]Lookup for use classification'!$C$9,B2263)),ISNUMBER(SEARCH('[1]Lookup for use classification'!$D$9,B2263)),ISNUMBER(SEARCH('[1]Lookup for use classification'!$E$9,B2263)),ISNUMBER(SEARCH('[1]Lookup for use classification'!$F$9,B2263)),ISNUMBER(SEARCH('[1]Lookup for use classification'!$G$9,B2263)),ISNUMBER(SEARCH('[1]Lookup for use classification'!$H$9,B2263)),ISNUMBER(SEARCH('[1]Lookup for use classification'!$I$9,B2263)),ISNUMBER(SEARCH('[1]Lookup for use classification'!$J$9,B2263)),ISNUMBER(SEARCH('[1]Lookup for use classification'!$K$9,B2263))),'[1]Lookup for use classification'!$A$9,IF(OR(ISNUMBER(SEARCH('[1]Lookup for use classification'!$B$10,B2263)),ISNUMBER(SEARCH('[1]Lookup for use classification'!$C$10,B2263)),ISNUMBER(SEARCH('[1]Lookup for use classification'!$D$10,B2263)),ISNUMBER(SEARCH('[1]Lookup for use classification'!$E$10,B2263)),ISNUMBER(SEARCH('[1]Lookup for use classification'!$F$10,B2263)),ISNUMBER(SEARCH('[1]Lookup for use classification'!$G$10,B2263))),'[1]Lookup for use classification'!$A$10,IF(OR(ISNUMBER(SEARCH('[1]Lookup for use classification'!$B$11,B2263)),ISNUMBER(SEARCH('[1]Lookup for use classification'!$C$11,B2263))),'[1]Lookup for use classification'!$A$11,IF(OR(ISNUMBER(SEARCH('[1]Lookup for use classification'!$B$12,B2263)),ISNUMBER(SEARCH('[1]Lookup for use classification'!$C$12,B2263))),'[1]Lookup for use classification'!$A$12,IF(OR(ISNUMBER(SEARCH('[1]Lookup for use classification'!$B$13,B2263)),ISNUMBER(SEARCH('[1]Lookup for use classification'!$C$13,B2263)),ISNUMBER(SEARCH('[1]Lookup for use classification'!$D$13,B2263)),,ISNUMBER(SEARCH('[1]Lookup for use classification'!$C$13,B2263)),ISNUMBER(SEARCH('[1]Lookup for use classification'!$E$13,B2263))),'[1]Lookup for use classification'!$A$13,IF(OR(ISNUMBER(SEARCH('[1]Lookup for use classification'!$B$14,B2263)),ISNUMBER(SEARCH('[1]Lookup for use classification'!$C$14,B2263))),'[1]Lookup for use classification'!$A$14,"Other"))))))))))))</f>
        <v>Public Assembly</v>
      </c>
      <c r="D2263" s="106"/>
      <c r="E2263" s="88"/>
      <c r="F2263" s="88" t="s">
        <v>795</v>
      </c>
    </row>
    <row r="2264" spans="1:6">
      <c r="A2264" s="16" t="s">
        <v>1161</v>
      </c>
      <c r="B2264" s="42" t="s">
        <v>1164</v>
      </c>
      <c r="C2264" s="133" t="str">
        <f>IF(OR(ISNUMBER(SEARCH('[1]Lookup for use classification'!$B$1,B2264)),ISNUMBER(SEARCH('[1]Lookup for use classification'!$C$1,B2264)),ISNUMBER(SEARCH('[1]Lookup for use classification'!$D$1,B2264)),ISNUMBER(SEARCH('[1]Lookup for use classification'!$E$1,B2264))),'[1]Lookup for use classification'!$A$1,IF(ISNUMBER(SEARCH('[1]Lookup for use classification'!$B$2,B2264)),'[1]Lookup for use classification'!$A$2,IF(ISNUMBER(SEARCH('[1]Lookup for use classification'!$B$3,B2264)),'[1]Lookup for use classification'!$A$3,IF(OR(ISNUMBER(SEARCH('[1]Lookup for use classification'!$B$4,B2264)),ISNUMBER(SEARCH('[1]Lookup for use classification'!$C$4,B2264)),ISNUMBER(SEARCH('[1]Lookup for use classification'!$D$4,B2264)),ISNUMBER(SEARCH('[1]Lookup for use classification'!$E$4,B2264))),'[1]Lookup for use classification'!$A$4,IF(OR(ISNUMBER(SEARCH('[1]Lookup for use classification'!$B$5,B2264)),ISNUMBER(SEARCH('[1]Lookup for use classification'!$C$5,B2264)),ISNUMBER(SEARCH('[1]Lookup for use classification'!$D$5,B2264))),'[1]Lookup for use classification'!$A$5,IF(OR(ISNUMBER(SEARCH('[1]Lookup for use classification'!$B$7,B2264)),ISNUMBER(SEARCH('[1]Lookup for use classification'!$C$7,B2264)),ISNUMBER(SEARCH('[1]Lookup for use classification'!$D$7,B2264))),'[1]Lookup for use classification'!$A$7,IF(OR(ISNUMBER(SEARCH('[1]Lookup for use classification'!$B$9,B2264)),ISNUMBER(SEARCH('[1]Lookup for use classification'!$C$9,B2264)),ISNUMBER(SEARCH('[1]Lookup for use classification'!$D$9,B2264)),ISNUMBER(SEARCH('[1]Lookup for use classification'!$E$9,B2264)),ISNUMBER(SEARCH('[1]Lookup for use classification'!$F$9,B2264)),ISNUMBER(SEARCH('[1]Lookup for use classification'!$G$9,B2264)),ISNUMBER(SEARCH('[1]Lookup for use classification'!$H$9,B2264)),ISNUMBER(SEARCH('[1]Lookup for use classification'!$I$9,B2264)),ISNUMBER(SEARCH('[1]Lookup for use classification'!$J$9,B2264)),ISNUMBER(SEARCH('[1]Lookup for use classification'!$K$9,B2264))),'[1]Lookup for use classification'!$A$9,IF(OR(ISNUMBER(SEARCH('[1]Lookup for use classification'!$B$10,B2264)),ISNUMBER(SEARCH('[1]Lookup for use classification'!$C$10,B2264)),ISNUMBER(SEARCH('[1]Lookup for use classification'!$D$10,B2264)),ISNUMBER(SEARCH('[1]Lookup for use classification'!$E$10,B2264)),ISNUMBER(SEARCH('[1]Lookup for use classification'!$F$10,B2264)),ISNUMBER(SEARCH('[1]Lookup for use classification'!$G$10,B2264))),'[1]Lookup for use classification'!$A$10,IF(OR(ISNUMBER(SEARCH('[1]Lookup for use classification'!$B$11,B2264)),ISNUMBER(SEARCH('[1]Lookup for use classification'!$C$11,B2264))),'[1]Lookup for use classification'!$A$11,IF(OR(ISNUMBER(SEARCH('[1]Lookup for use classification'!$B$12,B2264)),ISNUMBER(SEARCH('[1]Lookup for use classification'!$C$12,B2264))),'[1]Lookup for use classification'!$A$12,IF(OR(ISNUMBER(SEARCH('[1]Lookup for use classification'!$B$13,B2264)),ISNUMBER(SEARCH('[1]Lookup for use classification'!$C$13,B2264)),ISNUMBER(SEARCH('[1]Lookup for use classification'!$D$13,B2264)),,ISNUMBER(SEARCH('[1]Lookup for use classification'!$C$13,B2264)),ISNUMBER(SEARCH('[1]Lookup for use classification'!$E$13,B2264))),'[1]Lookup for use classification'!$A$13,IF(OR(ISNUMBER(SEARCH('[1]Lookup for use classification'!$B$14,B2264)),ISNUMBER(SEARCH('[1]Lookup for use classification'!$C$14,B2264))),'[1]Lookup for use classification'!$A$14,"Other"))))))))))))</f>
        <v>Other</v>
      </c>
      <c r="D2264" s="106">
        <v>144</v>
      </c>
      <c r="E2264" s="88"/>
      <c r="F2264" s="88"/>
    </row>
    <row r="2265" spans="1:6">
      <c r="A2265" s="16" t="s">
        <v>1161</v>
      </c>
      <c r="B2265" s="42" t="s">
        <v>79</v>
      </c>
      <c r="C2265" s="133" t="str">
        <f>IF(OR(ISNUMBER(SEARCH('[1]Lookup for use classification'!$B$1,B2265)),ISNUMBER(SEARCH('[1]Lookup for use classification'!$C$1,B2265)),ISNUMBER(SEARCH('[1]Lookup for use classification'!$D$1,B2265)),ISNUMBER(SEARCH('[1]Lookup for use classification'!$E$1,B2265))),'[1]Lookup for use classification'!$A$1,IF(ISNUMBER(SEARCH('[1]Lookup for use classification'!$B$2,B2265)),'[1]Lookup for use classification'!$A$2,IF(ISNUMBER(SEARCH('[1]Lookup for use classification'!$B$3,B2265)),'[1]Lookup for use classification'!$A$3,IF(OR(ISNUMBER(SEARCH('[1]Lookup for use classification'!$B$4,B2265)),ISNUMBER(SEARCH('[1]Lookup for use classification'!$C$4,B2265)),ISNUMBER(SEARCH('[1]Lookup for use classification'!$D$4,B2265)),ISNUMBER(SEARCH('[1]Lookup for use classification'!$E$4,B2265))),'[1]Lookup for use classification'!$A$4,IF(OR(ISNUMBER(SEARCH('[1]Lookup for use classification'!$B$5,B2265)),ISNUMBER(SEARCH('[1]Lookup for use classification'!$C$5,B2265)),ISNUMBER(SEARCH('[1]Lookup for use classification'!$D$5,B2265))),'[1]Lookup for use classification'!$A$5,IF(OR(ISNUMBER(SEARCH('[1]Lookup for use classification'!$B$7,B2265)),ISNUMBER(SEARCH('[1]Lookup for use classification'!$C$7,B2265)),ISNUMBER(SEARCH('[1]Lookup for use classification'!$D$7,B2265))),'[1]Lookup for use classification'!$A$7,IF(OR(ISNUMBER(SEARCH('[1]Lookup for use classification'!$B$9,B2265)),ISNUMBER(SEARCH('[1]Lookup for use classification'!$C$9,B2265)),ISNUMBER(SEARCH('[1]Lookup for use classification'!$D$9,B2265)),ISNUMBER(SEARCH('[1]Lookup for use classification'!$E$9,B2265)),ISNUMBER(SEARCH('[1]Lookup for use classification'!$F$9,B2265)),ISNUMBER(SEARCH('[1]Lookup for use classification'!$G$9,B2265)),ISNUMBER(SEARCH('[1]Lookup for use classification'!$H$9,B2265)),ISNUMBER(SEARCH('[1]Lookup for use classification'!$I$9,B2265)),ISNUMBER(SEARCH('[1]Lookup for use classification'!$J$9,B2265)),ISNUMBER(SEARCH('[1]Lookup for use classification'!$K$9,B2265))),'[1]Lookup for use classification'!$A$9,IF(OR(ISNUMBER(SEARCH('[1]Lookup for use classification'!$B$10,B2265)),ISNUMBER(SEARCH('[1]Lookup for use classification'!$C$10,B2265)),ISNUMBER(SEARCH('[1]Lookup for use classification'!$D$10,B2265)),ISNUMBER(SEARCH('[1]Lookup for use classification'!$E$10,B2265)),ISNUMBER(SEARCH('[1]Lookup for use classification'!$F$10,B2265)),ISNUMBER(SEARCH('[1]Lookup for use classification'!$G$10,B2265))),'[1]Lookup for use classification'!$A$10,IF(OR(ISNUMBER(SEARCH('[1]Lookup for use classification'!$B$11,B2265)),ISNUMBER(SEARCH('[1]Lookup for use classification'!$C$11,B2265))),'[1]Lookup for use classification'!$A$11,IF(OR(ISNUMBER(SEARCH('[1]Lookup for use classification'!$B$12,B2265)),ISNUMBER(SEARCH('[1]Lookup for use classification'!$C$12,B2265))),'[1]Lookup for use classification'!$A$12,IF(OR(ISNUMBER(SEARCH('[1]Lookup for use classification'!$B$13,B2265)),ISNUMBER(SEARCH('[1]Lookup for use classification'!$C$13,B2265)),ISNUMBER(SEARCH('[1]Lookup for use classification'!$D$13,B2265)),,ISNUMBER(SEARCH('[1]Lookup for use classification'!$C$13,B2265)),ISNUMBER(SEARCH('[1]Lookup for use classification'!$E$13,B2265))),'[1]Lookup for use classification'!$A$13,IF(OR(ISNUMBER(SEARCH('[1]Lookup for use classification'!$B$14,B2265)),ISNUMBER(SEARCH('[1]Lookup for use classification'!$C$14,B2265))),'[1]Lookup for use classification'!$A$14,"Other"))))))))))))</f>
        <v>Other</v>
      </c>
      <c r="D2265" s="106"/>
      <c r="E2265" s="88"/>
      <c r="F2265" s="88" t="s">
        <v>795</v>
      </c>
    </row>
    <row r="2266" spans="1:6">
      <c r="A2266" s="16" t="s">
        <v>1161</v>
      </c>
      <c r="B2266" s="42" t="s">
        <v>1165</v>
      </c>
      <c r="C2266" s="133" t="str">
        <f>IF(OR(ISNUMBER(SEARCH('[1]Lookup for use classification'!$B$1,B2266)),ISNUMBER(SEARCH('[1]Lookup for use classification'!$C$1,B2266)),ISNUMBER(SEARCH('[1]Lookup for use classification'!$D$1,B2266)),ISNUMBER(SEARCH('[1]Lookup for use classification'!$E$1,B2266))),'[1]Lookup for use classification'!$A$1,IF(ISNUMBER(SEARCH('[1]Lookup for use classification'!$B$2,B2266)),'[1]Lookup for use classification'!$A$2,IF(ISNUMBER(SEARCH('[1]Lookup for use classification'!$B$3,B2266)),'[1]Lookup for use classification'!$A$3,IF(OR(ISNUMBER(SEARCH('[1]Lookup for use classification'!$B$4,B2266)),ISNUMBER(SEARCH('[1]Lookup for use classification'!$C$4,B2266)),ISNUMBER(SEARCH('[1]Lookup for use classification'!$D$4,B2266)),ISNUMBER(SEARCH('[1]Lookup for use classification'!$E$4,B2266))),'[1]Lookup for use classification'!$A$4,IF(OR(ISNUMBER(SEARCH('[1]Lookup for use classification'!$B$5,B2266)),ISNUMBER(SEARCH('[1]Lookup for use classification'!$C$5,B2266)),ISNUMBER(SEARCH('[1]Lookup for use classification'!$D$5,B2266))),'[1]Lookup for use classification'!$A$5,IF(OR(ISNUMBER(SEARCH('[1]Lookup for use classification'!$B$7,B2266)),ISNUMBER(SEARCH('[1]Lookup for use classification'!$C$7,B2266)),ISNUMBER(SEARCH('[1]Lookup for use classification'!$D$7,B2266))),'[1]Lookup for use classification'!$A$7,IF(OR(ISNUMBER(SEARCH('[1]Lookup for use classification'!$B$9,B2266)),ISNUMBER(SEARCH('[1]Lookup for use classification'!$C$9,B2266)),ISNUMBER(SEARCH('[1]Lookup for use classification'!$D$9,B2266)),ISNUMBER(SEARCH('[1]Lookup for use classification'!$E$9,B2266)),ISNUMBER(SEARCH('[1]Lookup for use classification'!$F$9,B2266)),ISNUMBER(SEARCH('[1]Lookup for use classification'!$G$9,B2266)),ISNUMBER(SEARCH('[1]Lookup for use classification'!$H$9,B2266)),ISNUMBER(SEARCH('[1]Lookup for use classification'!$I$9,B2266)),ISNUMBER(SEARCH('[1]Lookup for use classification'!$J$9,B2266)),ISNUMBER(SEARCH('[1]Lookup for use classification'!$K$9,B2266))),'[1]Lookup for use classification'!$A$9,IF(OR(ISNUMBER(SEARCH('[1]Lookup for use classification'!$B$10,B2266)),ISNUMBER(SEARCH('[1]Lookup for use classification'!$C$10,B2266)),ISNUMBER(SEARCH('[1]Lookup for use classification'!$D$10,B2266)),ISNUMBER(SEARCH('[1]Lookup for use classification'!$E$10,B2266)),ISNUMBER(SEARCH('[1]Lookup for use classification'!$F$10,B2266)),ISNUMBER(SEARCH('[1]Lookup for use classification'!$G$10,B2266))),'[1]Lookup for use classification'!$A$10,IF(OR(ISNUMBER(SEARCH('[1]Lookup for use classification'!$B$11,B2266)),ISNUMBER(SEARCH('[1]Lookup for use classification'!$C$11,B2266))),'[1]Lookup for use classification'!$A$11,IF(OR(ISNUMBER(SEARCH('[1]Lookup for use classification'!$B$12,B2266)),ISNUMBER(SEARCH('[1]Lookup for use classification'!$C$12,B2266))),'[1]Lookup for use classification'!$A$12,IF(OR(ISNUMBER(SEARCH('[1]Lookup for use classification'!$B$13,B2266)),ISNUMBER(SEARCH('[1]Lookup for use classification'!$C$13,B2266)),ISNUMBER(SEARCH('[1]Lookup for use classification'!$D$13,B2266)),,ISNUMBER(SEARCH('[1]Lookup for use classification'!$C$13,B2266)),ISNUMBER(SEARCH('[1]Lookup for use classification'!$E$13,B2266))),'[1]Lookup for use classification'!$A$13,IF(OR(ISNUMBER(SEARCH('[1]Lookup for use classification'!$B$14,B2266)),ISNUMBER(SEARCH('[1]Lookup for use classification'!$C$14,B2266))),'[1]Lookup for use classification'!$A$14,"Other"))))))))))))</f>
        <v>Water &amp; Sewer</v>
      </c>
      <c r="D2266" s="106"/>
      <c r="E2266" s="88"/>
      <c r="F2266" s="88" t="s">
        <v>795</v>
      </c>
    </row>
    <row r="2267" spans="1:6">
      <c r="A2267" s="16" t="s">
        <v>1161</v>
      </c>
      <c r="B2267" s="42" t="s">
        <v>410</v>
      </c>
      <c r="C2267" s="133" t="str">
        <f>IF(OR(ISNUMBER(SEARCH('[1]Lookup for use classification'!$B$1,B2267)),ISNUMBER(SEARCH('[1]Lookup for use classification'!$C$1,B2267)),ISNUMBER(SEARCH('[1]Lookup for use classification'!$D$1,B2267)),ISNUMBER(SEARCH('[1]Lookup for use classification'!$E$1,B2267))),'[1]Lookup for use classification'!$A$1,IF(ISNUMBER(SEARCH('[1]Lookup for use classification'!$B$2,B2267)),'[1]Lookup for use classification'!$A$2,IF(ISNUMBER(SEARCH('[1]Lookup for use classification'!$B$3,B2267)),'[1]Lookup for use classification'!$A$3,IF(OR(ISNUMBER(SEARCH('[1]Lookup for use classification'!$B$4,B2267)),ISNUMBER(SEARCH('[1]Lookup for use classification'!$C$4,B2267)),ISNUMBER(SEARCH('[1]Lookup for use classification'!$D$4,B2267)),ISNUMBER(SEARCH('[1]Lookup for use classification'!$E$4,B2267))),'[1]Lookup for use classification'!$A$4,IF(OR(ISNUMBER(SEARCH('[1]Lookup for use classification'!$B$5,B2267)),ISNUMBER(SEARCH('[1]Lookup for use classification'!$C$5,B2267)),ISNUMBER(SEARCH('[1]Lookup for use classification'!$D$5,B2267))),'[1]Lookup for use classification'!$A$5,IF(OR(ISNUMBER(SEARCH('[1]Lookup for use classification'!$B$7,B2267)),ISNUMBER(SEARCH('[1]Lookup for use classification'!$C$7,B2267)),ISNUMBER(SEARCH('[1]Lookup for use classification'!$D$7,B2267))),'[1]Lookup for use classification'!$A$7,IF(OR(ISNUMBER(SEARCH('[1]Lookup for use classification'!$B$9,B2267)),ISNUMBER(SEARCH('[1]Lookup for use classification'!$C$9,B2267)),ISNUMBER(SEARCH('[1]Lookup for use classification'!$D$9,B2267)),ISNUMBER(SEARCH('[1]Lookup for use classification'!$E$9,B2267)),ISNUMBER(SEARCH('[1]Lookup for use classification'!$F$9,B2267)),ISNUMBER(SEARCH('[1]Lookup for use classification'!$G$9,B2267)),ISNUMBER(SEARCH('[1]Lookup for use classification'!$H$9,B2267)),ISNUMBER(SEARCH('[1]Lookup for use classification'!$I$9,B2267)),ISNUMBER(SEARCH('[1]Lookup for use classification'!$J$9,B2267)),ISNUMBER(SEARCH('[1]Lookup for use classification'!$K$9,B2267))),'[1]Lookup for use classification'!$A$9,IF(OR(ISNUMBER(SEARCH('[1]Lookup for use classification'!$B$10,B2267)),ISNUMBER(SEARCH('[1]Lookup for use classification'!$C$10,B2267)),ISNUMBER(SEARCH('[1]Lookup for use classification'!$D$10,B2267)),ISNUMBER(SEARCH('[1]Lookup for use classification'!$E$10,B2267)),ISNUMBER(SEARCH('[1]Lookup for use classification'!$F$10,B2267)),ISNUMBER(SEARCH('[1]Lookup for use classification'!$G$10,B2267))),'[1]Lookup for use classification'!$A$10,IF(OR(ISNUMBER(SEARCH('[1]Lookup for use classification'!$B$11,B2267)),ISNUMBER(SEARCH('[1]Lookup for use classification'!$C$11,B2267))),'[1]Lookup for use classification'!$A$11,IF(OR(ISNUMBER(SEARCH('[1]Lookup for use classification'!$B$12,B2267)),ISNUMBER(SEARCH('[1]Lookup for use classification'!$C$12,B2267))),'[1]Lookup for use classification'!$A$12,IF(OR(ISNUMBER(SEARCH('[1]Lookup for use classification'!$B$13,B2267)),ISNUMBER(SEARCH('[1]Lookup for use classification'!$C$13,B2267)),ISNUMBER(SEARCH('[1]Lookup for use classification'!$D$13,B2267)),,ISNUMBER(SEARCH('[1]Lookup for use classification'!$C$13,B2267)),ISNUMBER(SEARCH('[1]Lookup for use classification'!$E$13,B2267))),'[1]Lookup for use classification'!$A$13,IF(OR(ISNUMBER(SEARCH('[1]Lookup for use classification'!$B$14,B2267)),ISNUMBER(SEARCH('[1]Lookup for use classification'!$C$14,B2267))),'[1]Lookup for use classification'!$A$14,"Other"))))))))))))</f>
        <v>Other</v>
      </c>
      <c r="D2267" s="106">
        <v>2000</v>
      </c>
      <c r="E2267" s="88"/>
      <c r="F2267" s="88"/>
    </row>
    <row r="2268" spans="1:6">
      <c r="A2268" s="16" t="s">
        <v>1161</v>
      </c>
      <c r="B2268" s="42" t="s">
        <v>1166</v>
      </c>
      <c r="C2268" s="133" t="str">
        <f>IF(OR(ISNUMBER(SEARCH('[1]Lookup for use classification'!$B$1,B2268)),ISNUMBER(SEARCH('[1]Lookup for use classification'!$C$1,B2268)),ISNUMBER(SEARCH('[1]Lookup for use classification'!$D$1,B2268)),ISNUMBER(SEARCH('[1]Lookup for use classification'!$E$1,B2268))),'[1]Lookup for use classification'!$A$1,IF(ISNUMBER(SEARCH('[1]Lookup for use classification'!$B$2,B2268)),'[1]Lookup for use classification'!$A$2,IF(ISNUMBER(SEARCH('[1]Lookup for use classification'!$B$3,B2268)),'[1]Lookup for use classification'!$A$3,IF(OR(ISNUMBER(SEARCH('[1]Lookup for use classification'!$B$4,B2268)),ISNUMBER(SEARCH('[1]Lookup for use classification'!$C$4,B2268)),ISNUMBER(SEARCH('[1]Lookup for use classification'!$D$4,B2268)),ISNUMBER(SEARCH('[1]Lookup for use classification'!$E$4,B2268))),'[1]Lookup for use classification'!$A$4,IF(OR(ISNUMBER(SEARCH('[1]Lookup for use classification'!$B$5,B2268)),ISNUMBER(SEARCH('[1]Lookup for use classification'!$C$5,B2268)),ISNUMBER(SEARCH('[1]Lookup for use classification'!$D$5,B2268))),'[1]Lookup for use classification'!$A$5,IF(OR(ISNUMBER(SEARCH('[1]Lookup for use classification'!$B$7,B2268)),ISNUMBER(SEARCH('[1]Lookup for use classification'!$C$7,B2268)),ISNUMBER(SEARCH('[1]Lookup for use classification'!$D$7,B2268))),'[1]Lookup for use classification'!$A$7,IF(OR(ISNUMBER(SEARCH('[1]Lookup for use classification'!$B$9,B2268)),ISNUMBER(SEARCH('[1]Lookup for use classification'!$C$9,B2268)),ISNUMBER(SEARCH('[1]Lookup for use classification'!$D$9,B2268)),ISNUMBER(SEARCH('[1]Lookup for use classification'!$E$9,B2268)),ISNUMBER(SEARCH('[1]Lookup for use classification'!$F$9,B2268)),ISNUMBER(SEARCH('[1]Lookup for use classification'!$G$9,B2268)),ISNUMBER(SEARCH('[1]Lookup for use classification'!$H$9,B2268)),ISNUMBER(SEARCH('[1]Lookup for use classification'!$I$9,B2268)),ISNUMBER(SEARCH('[1]Lookup for use classification'!$J$9,B2268)),ISNUMBER(SEARCH('[1]Lookup for use classification'!$K$9,B2268))),'[1]Lookup for use classification'!$A$9,IF(OR(ISNUMBER(SEARCH('[1]Lookup for use classification'!$B$10,B2268)),ISNUMBER(SEARCH('[1]Lookup for use classification'!$C$10,B2268)),ISNUMBER(SEARCH('[1]Lookup for use classification'!$D$10,B2268)),ISNUMBER(SEARCH('[1]Lookup for use classification'!$E$10,B2268)),ISNUMBER(SEARCH('[1]Lookup for use classification'!$F$10,B2268)),ISNUMBER(SEARCH('[1]Lookup for use classification'!$G$10,B2268))),'[1]Lookup for use classification'!$A$10,IF(OR(ISNUMBER(SEARCH('[1]Lookup for use classification'!$B$11,B2268)),ISNUMBER(SEARCH('[1]Lookup for use classification'!$C$11,B2268))),'[1]Lookup for use classification'!$A$11,IF(OR(ISNUMBER(SEARCH('[1]Lookup for use classification'!$B$12,B2268)),ISNUMBER(SEARCH('[1]Lookup for use classification'!$C$12,B2268))),'[1]Lookup for use classification'!$A$12,IF(OR(ISNUMBER(SEARCH('[1]Lookup for use classification'!$B$13,B2268)),ISNUMBER(SEARCH('[1]Lookup for use classification'!$C$13,B2268)),ISNUMBER(SEARCH('[1]Lookup for use classification'!$D$13,B2268)),,ISNUMBER(SEARCH('[1]Lookup for use classification'!$C$13,B2268)),ISNUMBER(SEARCH('[1]Lookup for use classification'!$E$13,B2268))),'[1]Lookup for use classification'!$A$13,IF(OR(ISNUMBER(SEARCH('[1]Lookup for use classification'!$B$14,B2268)),ISNUMBER(SEARCH('[1]Lookup for use classification'!$C$14,B2268))),'[1]Lookup for use classification'!$A$14,"Other"))))))))))))</f>
        <v>Education - K - 12</v>
      </c>
      <c r="D2268" s="106"/>
      <c r="E2268" s="88"/>
      <c r="F2268" s="88" t="s">
        <v>795</v>
      </c>
    </row>
    <row r="2269" spans="1:6">
      <c r="A2269" s="16" t="s">
        <v>1161</v>
      </c>
      <c r="B2269" s="42" t="s">
        <v>1167</v>
      </c>
      <c r="C2269" s="133" t="str">
        <f>IF(OR(ISNUMBER(SEARCH('[1]Lookup for use classification'!$B$1,B2269)),ISNUMBER(SEARCH('[1]Lookup for use classification'!$C$1,B2269)),ISNUMBER(SEARCH('[1]Lookup for use classification'!$D$1,B2269)),ISNUMBER(SEARCH('[1]Lookup for use classification'!$E$1,B2269))),'[1]Lookup for use classification'!$A$1,IF(ISNUMBER(SEARCH('[1]Lookup for use classification'!$B$2,B2269)),'[1]Lookup for use classification'!$A$2,IF(ISNUMBER(SEARCH('[1]Lookup for use classification'!$B$3,B2269)),'[1]Lookup for use classification'!$A$3,IF(OR(ISNUMBER(SEARCH('[1]Lookup for use classification'!$B$4,B2269)),ISNUMBER(SEARCH('[1]Lookup for use classification'!$C$4,B2269)),ISNUMBER(SEARCH('[1]Lookup for use classification'!$D$4,B2269)),ISNUMBER(SEARCH('[1]Lookup for use classification'!$E$4,B2269))),'[1]Lookup for use classification'!$A$4,IF(OR(ISNUMBER(SEARCH('[1]Lookup for use classification'!$B$5,B2269)),ISNUMBER(SEARCH('[1]Lookup for use classification'!$C$5,B2269)),ISNUMBER(SEARCH('[1]Lookup for use classification'!$D$5,B2269))),'[1]Lookup for use classification'!$A$5,IF(OR(ISNUMBER(SEARCH('[1]Lookup for use classification'!$B$7,B2269)),ISNUMBER(SEARCH('[1]Lookup for use classification'!$C$7,B2269)),ISNUMBER(SEARCH('[1]Lookup for use classification'!$D$7,B2269))),'[1]Lookup for use classification'!$A$7,IF(OR(ISNUMBER(SEARCH('[1]Lookup for use classification'!$B$9,B2269)),ISNUMBER(SEARCH('[1]Lookup for use classification'!$C$9,B2269)),ISNUMBER(SEARCH('[1]Lookup for use classification'!$D$9,B2269)),ISNUMBER(SEARCH('[1]Lookup for use classification'!$E$9,B2269)),ISNUMBER(SEARCH('[1]Lookup for use classification'!$F$9,B2269)),ISNUMBER(SEARCH('[1]Lookup for use classification'!$G$9,B2269)),ISNUMBER(SEARCH('[1]Lookup for use classification'!$H$9,B2269)),ISNUMBER(SEARCH('[1]Lookup for use classification'!$I$9,B2269)),ISNUMBER(SEARCH('[1]Lookup for use classification'!$J$9,B2269)),ISNUMBER(SEARCH('[1]Lookup for use classification'!$K$9,B2269))),'[1]Lookup for use classification'!$A$9,IF(OR(ISNUMBER(SEARCH('[1]Lookup for use classification'!$B$10,B2269)),ISNUMBER(SEARCH('[1]Lookup for use classification'!$C$10,B2269)),ISNUMBER(SEARCH('[1]Lookup for use classification'!$D$10,B2269)),ISNUMBER(SEARCH('[1]Lookup for use classification'!$E$10,B2269)),ISNUMBER(SEARCH('[1]Lookup for use classification'!$F$10,B2269)),ISNUMBER(SEARCH('[1]Lookup for use classification'!$G$10,B2269))),'[1]Lookup for use classification'!$A$10,IF(OR(ISNUMBER(SEARCH('[1]Lookup for use classification'!$B$11,B2269)),ISNUMBER(SEARCH('[1]Lookup for use classification'!$C$11,B2269))),'[1]Lookup for use classification'!$A$11,IF(OR(ISNUMBER(SEARCH('[1]Lookup for use classification'!$B$12,B2269)),ISNUMBER(SEARCH('[1]Lookup for use classification'!$C$12,B2269))),'[1]Lookup for use classification'!$A$12,IF(OR(ISNUMBER(SEARCH('[1]Lookup for use classification'!$B$13,B2269)),ISNUMBER(SEARCH('[1]Lookup for use classification'!$C$13,B2269)),ISNUMBER(SEARCH('[1]Lookup for use classification'!$D$13,B2269)),,ISNUMBER(SEARCH('[1]Lookup for use classification'!$C$13,B2269)),ISNUMBER(SEARCH('[1]Lookup for use classification'!$E$13,B2269))),'[1]Lookup for use classification'!$A$13,IF(OR(ISNUMBER(SEARCH('[1]Lookup for use classification'!$B$14,B2269)),ISNUMBER(SEARCH('[1]Lookup for use classification'!$C$14,B2269))),'[1]Lookup for use classification'!$A$14,"Other"))))))))))))</f>
        <v>Education - K - 12</v>
      </c>
      <c r="D2269" s="106">
        <v>9200</v>
      </c>
      <c r="E2269" s="88"/>
      <c r="F2269" s="88" t="s">
        <v>795</v>
      </c>
    </row>
    <row r="2270" spans="1:6">
      <c r="A2270" s="16" t="s">
        <v>1161</v>
      </c>
      <c r="B2270" s="42" t="s">
        <v>1168</v>
      </c>
      <c r="C2270" s="133" t="str">
        <f>IF(OR(ISNUMBER(SEARCH('[1]Lookup for use classification'!$B$1,B2270)),ISNUMBER(SEARCH('[1]Lookup for use classification'!$C$1,B2270)),ISNUMBER(SEARCH('[1]Lookup for use classification'!$D$1,B2270)),ISNUMBER(SEARCH('[1]Lookup for use classification'!$E$1,B2270))),'[1]Lookup for use classification'!$A$1,IF(ISNUMBER(SEARCH('[1]Lookup for use classification'!$B$2,B2270)),'[1]Lookup for use classification'!$A$2,IF(ISNUMBER(SEARCH('[1]Lookup for use classification'!$B$3,B2270)),'[1]Lookup for use classification'!$A$3,IF(OR(ISNUMBER(SEARCH('[1]Lookup for use classification'!$B$4,B2270)),ISNUMBER(SEARCH('[1]Lookup for use classification'!$C$4,B2270)),ISNUMBER(SEARCH('[1]Lookup for use classification'!$D$4,B2270)),ISNUMBER(SEARCH('[1]Lookup for use classification'!$E$4,B2270))),'[1]Lookup for use classification'!$A$4,IF(OR(ISNUMBER(SEARCH('[1]Lookup for use classification'!$B$5,B2270)),ISNUMBER(SEARCH('[1]Lookup for use classification'!$C$5,B2270)),ISNUMBER(SEARCH('[1]Lookup for use classification'!$D$5,B2270))),'[1]Lookup for use classification'!$A$5,IF(OR(ISNUMBER(SEARCH('[1]Lookup for use classification'!$B$7,B2270)),ISNUMBER(SEARCH('[1]Lookup for use classification'!$C$7,B2270)),ISNUMBER(SEARCH('[1]Lookup for use classification'!$D$7,B2270))),'[1]Lookup for use classification'!$A$7,IF(OR(ISNUMBER(SEARCH('[1]Lookup for use classification'!$B$9,B2270)),ISNUMBER(SEARCH('[1]Lookup for use classification'!$C$9,B2270)),ISNUMBER(SEARCH('[1]Lookup for use classification'!$D$9,B2270)),ISNUMBER(SEARCH('[1]Lookup for use classification'!$E$9,B2270)),ISNUMBER(SEARCH('[1]Lookup for use classification'!$F$9,B2270)),ISNUMBER(SEARCH('[1]Lookup for use classification'!$G$9,B2270)),ISNUMBER(SEARCH('[1]Lookup for use classification'!$H$9,B2270)),ISNUMBER(SEARCH('[1]Lookup for use classification'!$I$9,B2270)),ISNUMBER(SEARCH('[1]Lookup for use classification'!$J$9,B2270)),ISNUMBER(SEARCH('[1]Lookup for use classification'!$K$9,B2270))),'[1]Lookup for use classification'!$A$9,IF(OR(ISNUMBER(SEARCH('[1]Lookup for use classification'!$B$10,B2270)),ISNUMBER(SEARCH('[1]Lookup for use classification'!$C$10,B2270)),ISNUMBER(SEARCH('[1]Lookup for use classification'!$D$10,B2270)),ISNUMBER(SEARCH('[1]Lookup for use classification'!$E$10,B2270)),ISNUMBER(SEARCH('[1]Lookup for use classification'!$F$10,B2270)),ISNUMBER(SEARCH('[1]Lookup for use classification'!$G$10,B2270))),'[1]Lookup for use classification'!$A$10,IF(OR(ISNUMBER(SEARCH('[1]Lookup for use classification'!$B$11,B2270)),ISNUMBER(SEARCH('[1]Lookup for use classification'!$C$11,B2270))),'[1]Lookup for use classification'!$A$11,IF(OR(ISNUMBER(SEARCH('[1]Lookup for use classification'!$B$12,B2270)),ISNUMBER(SEARCH('[1]Lookup for use classification'!$C$12,B2270))),'[1]Lookup for use classification'!$A$12,IF(OR(ISNUMBER(SEARCH('[1]Lookup for use classification'!$B$13,B2270)),ISNUMBER(SEARCH('[1]Lookup for use classification'!$C$13,B2270)),ISNUMBER(SEARCH('[1]Lookup for use classification'!$D$13,B2270)),,ISNUMBER(SEARCH('[1]Lookup for use classification'!$C$13,B2270)),ISNUMBER(SEARCH('[1]Lookup for use classification'!$E$13,B2270))),'[1]Lookup for use classification'!$A$13,IF(OR(ISNUMBER(SEARCH('[1]Lookup for use classification'!$B$14,B2270)),ISNUMBER(SEARCH('[1]Lookup for use classification'!$C$14,B2270))),'[1]Lookup for use classification'!$A$14,"Other"))))))))))))</f>
        <v>Public Safety</v>
      </c>
      <c r="D2270" s="106"/>
      <c r="E2270" s="88"/>
      <c r="F2270" s="88" t="s">
        <v>795</v>
      </c>
    </row>
    <row r="2271" spans="1:6">
      <c r="A2271" s="16" t="s">
        <v>1161</v>
      </c>
      <c r="B2271" s="42" t="s">
        <v>1051</v>
      </c>
      <c r="C2271" s="133" t="str">
        <f>IF(OR(ISNUMBER(SEARCH('[1]Lookup for use classification'!$B$1,B2271)),ISNUMBER(SEARCH('[1]Lookup for use classification'!$C$1,B2271)),ISNUMBER(SEARCH('[1]Lookup for use classification'!$D$1,B2271)),ISNUMBER(SEARCH('[1]Lookup for use classification'!$E$1,B2271))),'[1]Lookup for use classification'!$A$1,IF(ISNUMBER(SEARCH('[1]Lookup for use classification'!$B$2,B2271)),'[1]Lookup for use classification'!$A$2,IF(ISNUMBER(SEARCH('[1]Lookup for use classification'!$B$3,B2271)),'[1]Lookup for use classification'!$A$3,IF(OR(ISNUMBER(SEARCH('[1]Lookup for use classification'!$B$4,B2271)),ISNUMBER(SEARCH('[1]Lookup for use classification'!$C$4,B2271)),ISNUMBER(SEARCH('[1]Lookup for use classification'!$D$4,B2271)),ISNUMBER(SEARCH('[1]Lookup for use classification'!$E$4,B2271))),'[1]Lookup for use classification'!$A$4,IF(OR(ISNUMBER(SEARCH('[1]Lookup for use classification'!$B$5,B2271)),ISNUMBER(SEARCH('[1]Lookup for use classification'!$C$5,B2271)),ISNUMBER(SEARCH('[1]Lookup for use classification'!$D$5,B2271))),'[1]Lookup for use classification'!$A$5,IF(OR(ISNUMBER(SEARCH('[1]Lookup for use classification'!$B$7,B2271)),ISNUMBER(SEARCH('[1]Lookup for use classification'!$C$7,B2271)),ISNUMBER(SEARCH('[1]Lookup for use classification'!$D$7,B2271))),'[1]Lookup for use classification'!$A$7,IF(OR(ISNUMBER(SEARCH('[1]Lookup for use classification'!$B$9,B2271)),ISNUMBER(SEARCH('[1]Lookup for use classification'!$C$9,B2271)),ISNUMBER(SEARCH('[1]Lookup for use classification'!$D$9,B2271)),ISNUMBER(SEARCH('[1]Lookup for use classification'!$E$9,B2271)),ISNUMBER(SEARCH('[1]Lookup for use classification'!$F$9,B2271)),ISNUMBER(SEARCH('[1]Lookup for use classification'!$G$9,B2271)),ISNUMBER(SEARCH('[1]Lookup for use classification'!$H$9,B2271)),ISNUMBER(SEARCH('[1]Lookup for use classification'!$I$9,B2271)),ISNUMBER(SEARCH('[1]Lookup for use classification'!$J$9,B2271)),ISNUMBER(SEARCH('[1]Lookup for use classification'!$K$9,B2271))),'[1]Lookup for use classification'!$A$9,IF(OR(ISNUMBER(SEARCH('[1]Lookup for use classification'!$B$10,B2271)),ISNUMBER(SEARCH('[1]Lookup for use classification'!$C$10,B2271)),ISNUMBER(SEARCH('[1]Lookup for use classification'!$D$10,B2271)),ISNUMBER(SEARCH('[1]Lookup for use classification'!$E$10,B2271)),ISNUMBER(SEARCH('[1]Lookup for use classification'!$F$10,B2271)),ISNUMBER(SEARCH('[1]Lookup for use classification'!$G$10,B2271))),'[1]Lookup for use classification'!$A$10,IF(OR(ISNUMBER(SEARCH('[1]Lookup for use classification'!$B$11,B2271)),ISNUMBER(SEARCH('[1]Lookup for use classification'!$C$11,B2271))),'[1]Lookup for use classification'!$A$11,IF(OR(ISNUMBER(SEARCH('[1]Lookup for use classification'!$B$12,B2271)),ISNUMBER(SEARCH('[1]Lookup for use classification'!$C$12,B2271))),'[1]Lookup for use classification'!$A$12,IF(OR(ISNUMBER(SEARCH('[1]Lookup for use classification'!$B$13,B2271)),ISNUMBER(SEARCH('[1]Lookup for use classification'!$C$13,B2271)),ISNUMBER(SEARCH('[1]Lookup for use classification'!$D$13,B2271)),,ISNUMBER(SEARCH('[1]Lookup for use classification'!$C$13,B2271)),ISNUMBER(SEARCH('[1]Lookup for use classification'!$E$13,B2271))),'[1]Lookup for use classification'!$A$13,IF(OR(ISNUMBER(SEARCH('[1]Lookup for use classification'!$B$14,B2271)),ISNUMBER(SEARCH('[1]Lookup for use classification'!$C$14,B2271))),'[1]Lookup for use classification'!$A$14,"Other"))))))))))))</f>
        <v>Water &amp; Sewer</v>
      </c>
      <c r="D2271" s="106"/>
      <c r="E2271" s="88"/>
      <c r="F2271" s="88" t="s">
        <v>795</v>
      </c>
    </row>
    <row r="2272" spans="1:6">
      <c r="A2272" s="16" t="s">
        <v>527</v>
      </c>
      <c r="B2272" s="30" t="s">
        <v>528</v>
      </c>
      <c r="C2272" s="133" t="str">
        <f>IF(OR(ISNUMBER(SEARCH('[1]Lookup for use classification'!$B$1,B2272)),ISNUMBER(SEARCH('[1]Lookup for use classification'!$C$1,B2272)),ISNUMBER(SEARCH('[1]Lookup for use classification'!$D$1,B2272)),ISNUMBER(SEARCH('[1]Lookup for use classification'!$E$1,B2272))),'[1]Lookup for use classification'!$A$1,IF(ISNUMBER(SEARCH('[1]Lookup for use classification'!$B$2,B2272)),'[1]Lookup for use classification'!$A$2,IF(ISNUMBER(SEARCH('[1]Lookup for use classification'!$B$3,B2272)),'[1]Lookup for use classification'!$A$3,IF(OR(ISNUMBER(SEARCH('[1]Lookup for use classification'!$B$4,B2272)),ISNUMBER(SEARCH('[1]Lookup for use classification'!$C$4,B2272)),ISNUMBER(SEARCH('[1]Lookup for use classification'!$D$4,B2272)),ISNUMBER(SEARCH('[1]Lookup for use classification'!$E$4,B2272))),'[1]Lookup for use classification'!$A$4,IF(OR(ISNUMBER(SEARCH('[1]Lookup for use classification'!$B$5,B2272)),ISNUMBER(SEARCH('[1]Lookup for use classification'!$C$5,B2272)),ISNUMBER(SEARCH('[1]Lookup for use classification'!$D$5,B2272))),'[1]Lookup for use classification'!$A$5,IF(OR(ISNUMBER(SEARCH('[1]Lookup for use classification'!$B$7,B2272)),ISNUMBER(SEARCH('[1]Lookup for use classification'!$C$7,B2272)),ISNUMBER(SEARCH('[1]Lookup for use classification'!$D$7,B2272))),'[1]Lookup for use classification'!$A$7,IF(OR(ISNUMBER(SEARCH('[1]Lookup for use classification'!$B$9,B2272)),ISNUMBER(SEARCH('[1]Lookup for use classification'!$C$9,B2272)),ISNUMBER(SEARCH('[1]Lookup for use classification'!$D$9,B2272)),ISNUMBER(SEARCH('[1]Lookup for use classification'!$E$9,B2272)),ISNUMBER(SEARCH('[1]Lookup for use classification'!$F$9,B2272)),ISNUMBER(SEARCH('[1]Lookup for use classification'!$G$9,B2272)),ISNUMBER(SEARCH('[1]Lookup for use classification'!$H$9,B2272)),ISNUMBER(SEARCH('[1]Lookup for use classification'!$I$9,B2272)),ISNUMBER(SEARCH('[1]Lookup for use classification'!$J$9,B2272)),ISNUMBER(SEARCH('[1]Lookup for use classification'!$K$9,B2272))),'[1]Lookup for use classification'!$A$9,IF(OR(ISNUMBER(SEARCH('[1]Lookup for use classification'!$B$10,B2272)),ISNUMBER(SEARCH('[1]Lookup for use classification'!$C$10,B2272)),ISNUMBER(SEARCH('[1]Lookup for use classification'!$D$10,B2272)),ISNUMBER(SEARCH('[1]Lookup for use classification'!$E$10,B2272)),ISNUMBER(SEARCH('[1]Lookup for use classification'!$F$10,B2272)),ISNUMBER(SEARCH('[1]Lookup for use classification'!$G$10,B2272))),'[1]Lookup for use classification'!$A$10,IF(OR(ISNUMBER(SEARCH('[1]Lookup for use classification'!$B$11,B2272)),ISNUMBER(SEARCH('[1]Lookup for use classification'!$C$11,B2272))),'[1]Lookup for use classification'!$A$11,IF(OR(ISNUMBER(SEARCH('[1]Lookup for use classification'!$B$12,B2272)),ISNUMBER(SEARCH('[1]Lookup for use classification'!$C$12,B2272))),'[1]Lookup for use classification'!$A$12,IF(OR(ISNUMBER(SEARCH('[1]Lookup for use classification'!$B$13,B2272)),ISNUMBER(SEARCH('[1]Lookup for use classification'!$C$13,B2272)),ISNUMBER(SEARCH('[1]Lookup for use classification'!$D$13,B2272)),,ISNUMBER(SEARCH('[1]Lookup for use classification'!$C$13,B2272)),ISNUMBER(SEARCH('[1]Lookup for use classification'!$E$13,B2272))),'[1]Lookup for use classification'!$A$13,IF(OR(ISNUMBER(SEARCH('[1]Lookup for use classification'!$B$14,B2272)),ISNUMBER(SEARCH('[1]Lookup for use classification'!$C$14,B2272))),'[1]Lookup for use classification'!$A$14,"Other"))))))))))))</f>
        <v>Other</v>
      </c>
      <c r="D2272" s="31"/>
      <c r="E2272" s="45"/>
      <c r="F2272" s="45"/>
    </row>
    <row r="2273" spans="1:6">
      <c r="A2273" s="16" t="s">
        <v>527</v>
      </c>
      <c r="B2273" s="30" t="s">
        <v>147</v>
      </c>
      <c r="C2273" s="133" t="str">
        <f>IF(OR(ISNUMBER(SEARCH('[1]Lookup for use classification'!$B$1,B2273)),ISNUMBER(SEARCH('[1]Lookup for use classification'!$C$1,B2273)),ISNUMBER(SEARCH('[1]Lookup for use classification'!$D$1,B2273)),ISNUMBER(SEARCH('[1]Lookup for use classification'!$E$1,B2273))),'[1]Lookup for use classification'!$A$1,IF(ISNUMBER(SEARCH('[1]Lookup for use classification'!$B$2,B2273)),'[1]Lookup for use classification'!$A$2,IF(ISNUMBER(SEARCH('[1]Lookup for use classification'!$B$3,B2273)),'[1]Lookup for use classification'!$A$3,IF(OR(ISNUMBER(SEARCH('[1]Lookup for use classification'!$B$4,B2273)),ISNUMBER(SEARCH('[1]Lookup for use classification'!$C$4,B2273)),ISNUMBER(SEARCH('[1]Lookup for use classification'!$D$4,B2273)),ISNUMBER(SEARCH('[1]Lookup for use classification'!$E$4,B2273))),'[1]Lookup for use classification'!$A$4,IF(OR(ISNUMBER(SEARCH('[1]Lookup for use classification'!$B$5,B2273)),ISNUMBER(SEARCH('[1]Lookup for use classification'!$C$5,B2273)),ISNUMBER(SEARCH('[1]Lookup for use classification'!$D$5,B2273))),'[1]Lookup for use classification'!$A$5,IF(OR(ISNUMBER(SEARCH('[1]Lookup for use classification'!$B$7,B2273)),ISNUMBER(SEARCH('[1]Lookup for use classification'!$C$7,B2273)),ISNUMBER(SEARCH('[1]Lookup for use classification'!$D$7,B2273))),'[1]Lookup for use classification'!$A$7,IF(OR(ISNUMBER(SEARCH('[1]Lookup for use classification'!$B$9,B2273)),ISNUMBER(SEARCH('[1]Lookup for use classification'!$C$9,B2273)),ISNUMBER(SEARCH('[1]Lookup for use classification'!$D$9,B2273)),ISNUMBER(SEARCH('[1]Lookup for use classification'!$E$9,B2273)),ISNUMBER(SEARCH('[1]Lookup for use classification'!$F$9,B2273)),ISNUMBER(SEARCH('[1]Lookup for use classification'!$G$9,B2273)),ISNUMBER(SEARCH('[1]Lookup for use classification'!$H$9,B2273)),ISNUMBER(SEARCH('[1]Lookup for use classification'!$I$9,B2273)),ISNUMBER(SEARCH('[1]Lookup for use classification'!$J$9,B2273)),ISNUMBER(SEARCH('[1]Lookup for use classification'!$K$9,B2273))),'[1]Lookup for use classification'!$A$9,IF(OR(ISNUMBER(SEARCH('[1]Lookup for use classification'!$B$10,B2273)),ISNUMBER(SEARCH('[1]Lookup for use classification'!$C$10,B2273)),ISNUMBER(SEARCH('[1]Lookup for use classification'!$D$10,B2273)),ISNUMBER(SEARCH('[1]Lookup for use classification'!$E$10,B2273)),ISNUMBER(SEARCH('[1]Lookup for use classification'!$F$10,B2273)),ISNUMBER(SEARCH('[1]Lookup for use classification'!$G$10,B2273))),'[1]Lookup for use classification'!$A$10,IF(OR(ISNUMBER(SEARCH('[1]Lookup for use classification'!$B$11,B2273)),ISNUMBER(SEARCH('[1]Lookup for use classification'!$C$11,B2273))),'[1]Lookup for use classification'!$A$11,IF(OR(ISNUMBER(SEARCH('[1]Lookup for use classification'!$B$12,B2273)),ISNUMBER(SEARCH('[1]Lookup for use classification'!$C$12,B2273))),'[1]Lookup for use classification'!$A$12,IF(OR(ISNUMBER(SEARCH('[1]Lookup for use classification'!$B$13,B2273)),ISNUMBER(SEARCH('[1]Lookup for use classification'!$C$13,B2273)),ISNUMBER(SEARCH('[1]Lookup for use classification'!$D$13,B2273)),,ISNUMBER(SEARCH('[1]Lookup for use classification'!$C$13,B2273)),ISNUMBER(SEARCH('[1]Lookup for use classification'!$E$13,B2273))),'[1]Lookup for use classification'!$A$13,IF(OR(ISNUMBER(SEARCH('[1]Lookup for use classification'!$B$14,B2273)),ISNUMBER(SEARCH('[1]Lookup for use classification'!$C$14,B2273))),'[1]Lookup for use classification'!$A$14,"Other"))))))))))))</f>
        <v>Health Care - Hospitals</v>
      </c>
      <c r="D2273" s="31"/>
      <c r="E2273" s="45"/>
      <c r="F2273" s="45"/>
    </row>
    <row r="2274" spans="1:6">
      <c r="A2274" s="16" t="s">
        <v>527</v>
      </c>
      <c r="B2274" s="30" t="s">
        <v>529</v>
      </c>
      <c r="C2274" s="133" t="str">
        <f>IF(OR(ISNUMBER(SEARCH('[1]Lookup for use classification'!$B$1,B2274)),ISNUMBER(SEARCH('[1]Lookup for use classification'!$C$1,B2274)),ISNUMBER(SEARCH('[1]Lookup for use classification'!$D$1,B2274)),ISNUMBER(SEARCH('[1]Lookup for use classification'!$E$1,B2274))),'[1]Lookup for use classification'!$A$1,IF(ISNUMBER(SEARCH('[1]Lookup for use classification'!$B$2,B2274)),'[1]Lookup for use classification'!$A$2,IF(ISNUMBER(SEARCH('[1]Lookup for use classification'!$B$3,B2274)),'[1]Lookup for use classification'!$A$3,IF(OR(ISNUMBER(SEARCH('[1]Lookup for use classification'!$B$4,B2274)),ISNUMBER(SEARCH('[1]Lookup for use classification'!$C$4,B2274)),ISNUMBER(SEARCH('[1]Lookup for use classification'!$D$4,B2274)),ISNUMBER(SEARCH('[1]Lookup for use classification'!$E$4,B2274))),'[1]Lookup for use classification'!$A$4,IF(OR(ISNUMBER(SEARCH('[1]Lookup for use classification'!$B$5,B2274)),ISNUMBER(SEARCH('[1]Lookup for use classification'!$C$5,B2274)),ISNUMBER(SEARCH('[1]Lookup for use classification'!$D$5,B2274))),'[1]Lookup for use classification'!$A$5,IF(OR(ISNUMBER(SEARCH('[1]Lookup for use classification'!$B$7,B2274)),ISNUMBER(SEARCH('[1]Lookup for use classification'!$C$7,B2274)),ISNUMBER(SEARCH('[1]Lookup for use classification'!$D$7,B2274))),'[1]Lookup for use classification'!$A$7,IF(OR(ISNUMBER(SEARCH('[1]Lookup for use classification'!$B$9,B2274)),ISNUMBER(SEARCH('[1]Lookup for use classification'!$C$9,B2274)),ISNUMBER(SEARCH('[1]Lookup for use classification'!$D$9,B2274)),ISNUMBER(SEARCH('[1]Lookup for use classification'!$E$9,B2274)),ISNUMBER(SEARCH('[1]Lookup for use classification'!$F$9,B2274)),ISNUMBER(SEARCH('[1]Lookup for use classification'!$G$9,B2274)),ISNUMBER(SEARCH('[1]Lookup for use classification'!$H$9,B2274)),ISNUMBER(SEARCH('[1]Lookup for use classification'!$I$9,B2274)),ISNUMBER(SEARCH('[1]Lookup for use classification'!$J$9,B2274)),ISNUMBER(SEARCH('[1]Lookup for use classification'!$K$9,B2274))),'[1]Lookup for use classification'!$A$9,IF(OR(ISNUMBER(SEARCH('[1]Lookup for use classification'!$B$10,B2274)),ISNUMBER(SEARCH('[1]Lookup for use classification'!$C$10,B2274)),ISNUMBER(SEARCH('[1]Lookup for use classification'!$D$10,B2274)),ISNUMBER(SEARCH('[1]Lookup for use classification'!$E$10,B2274)),ISNUMBER(SEARCH('[1]Lookup for use classification'!$F$10,B2274)),ISNUMBER(SEARCH('[1]Lookup for use classification'!$G$10,B2274))),'[1]Lookup for use classification'!$A$10,IF(OR(ISNUMBER(SEARCH('[1]Lookup for use classification'!$B$11,B2274)),ISNUMBER(SEARCH('[1]Lookup for use classification'!$C$11,B2274))),'[1]Lookup for use classification'!$A$11,IF(OR(ISNUMBER(SEARCH('[1]Lookup for use classification'!$B$12,B2274)),ISNUMBER(SEARCH('[1]Lookup for use classification'!$C$12,B2274))),'[1]Lookup for use classification'!$A$12,IF(OR(ISNUMBER(SEARCH('[1]Lookup for use classification'!$B$13,B2274)),ISNUMBER(SEARCH('[1]Lookup for use classification'!$C$13,B2274)),ISNUMBER(SEARCH('[1]Lookup for use classification'!$D$13,B2274)),,ISNUMBER(SEARCH('[1]Lookup for use classification'!$C$13,B2274)),ISNUMBER(SEARCH('[1]Lookup for use classification'!$E$13,B2274))),'[1]Lookup for use classification'!$A$13,IF(OR(ISNUMBER(SEARCH('[1]Lookup for use classification'!$B$14,B2274)),ISNUMBER(SEARCH('[1]Lookup for use classification'!$C$14,B2274))),'[1]Lookup for use classification'!$A$14,"Other"))))))))))))</f>
        <v>Other</v>
      </c>
      <c r="D2274" s="31"/>
      <c r="E2274" s="45"/>
      <c r="F2274" s="45"/>
    </row>
    <row r="2275" spans="1:6">
      <c r="A2275" s="16" t="s">
        <v>527</v>
      </c>
      <c r="B2275" s="30" t="s">
        <v>530</v>
      </c>
      <c r="C2275" s="133" t="str">
        <f>IF(OR(ISNUMBER(SEARCH('[1]Lookup for use classification'!$B$1,B2275)),ISNUMBER(SEARCH('[1]Lookup for use classification'!$C$1,B2275)),ISNUMBER(SEARCH('[1]Lookup for use classification'!$D$1,B2275)),ISNUMBER(SEARCH('[1]Lookup for use classification'!$E$1,B2275))),'[1]Lookup for use classification'!$A$1,IF(ISNUMBER(SEARCH('[1]Lookup for use classification'!$B$2,B2275)),'[1]Lookup for use classification'!$A$2,IF(ISNUMBER(SEARCH('[1]Lookup for use classification'!$B$3,B2275)),'[1]Lookup for use classification'!$A$3,IF(OR(ISNUMBER(SEARCH('[1]Lookup for use classification'!$B$4,B2275)),ISNUMBER(SEARCH('[1]Lookup for use classification'!$C$4,B2275)),ISNUMBER(SEARCH('[1]Lookup for use classification'!$D$4,B2275)),ISNUMBER(SEARCH('[1]Lookup for use classification'!$E$4,B2275))),'[1]Lookup for use classification'!$A$4,IF(OR(ISNUMBER(SEARCH('[1]Lookup for use classification'!$B$5,B2275)),ISNUMBER(SEARCH('[1]Lookup for use classification'!$C$5,B2275)),ISNUMBER(SEARCH('[1]Lookup for use classification'!$D$5,B2275))),'[1]Lookup for use classification'!$A$5,IF(OR(ISNUMBER(SEARCH('[1]Lookup for use classification'!$B$7,B2275)),ISNUMBER(SEARCH('[1]Lookup for use classification'!$C$7,B2275)),ISNUMBER(SEARCH('[1]Lookup for use classification'!$D$7,B2275))),'[1]Lookup for use classification'!$A$7,IF(OR(ISNUMBER(SEARCH('[1]Lookup for use classification'!$B$9,B2275)),ISNUMBER(SEARCH('[1]Lookup for use classification'!$C$9,B2275)),ISNUMBER(SEARCH('[1]Lookup for use classification'!$D$9,B2275)),ISNUMBER(SEARCH('[1]Lookup for use classification'!$E$9,B2275)),ISNUMBER(SEARCH('[1]Lookup for use classification'!$F$9,B2275)),ISNUMBER(SEARCH('[1]Lookup for use classification'!$G$9,B2275)),ISNUMBER(SEARCH('[1]Lookup for use classification'!$H$9,B2275)),ISNUMBER(SEARCH('[1]Lookup for use classification'!$I$9,B2275)),ISNUMBER(SEARCH('[1]Lookup for use classification'!$J$9,B2275)),ISNUMBER(SEARCH('[1]Lookup for use classification'!$K$9,B2275))),'[1]Lookup for use classification'!$A$9,IF(OR(ISNUMBER(SEARCH('[1]Lookup for use classification'!$B$10,B2275)),ISNUMBER(SEARCH('[1]Lookup for use classification'!$C$10,B2275)),ISNUMBER(SEARCH('[1]Lookup for use classification'!$D$10,B2275)),ISNUMBER(SEARCH('[1]Lookup for use classification'!$E$10,B2275)),ISNUMBER(SEARCH('[1]Lookup for use classification'!$F$10,B2275)),ISNUMBER(SEARCH('[1]Lookup for use classification'!$G$10,B2275))),'[1]Lookup for use classification'!$A$10,IF(OR(ISNUMBER(SEARCH('[1]Lookup for use classification'!$B$11,B2275)),ISNUMBER(SEARCH('[1]Lookup for use classification'!$C$11,B2275))),'[1]Lookup for use classification'!$A$11,IF(OR(ISNUMBER(SEARCH('[1]Lookup for use classification'!$B$12,B2275)),ISNUMBER(SEARCH('[1]Lookup for use classification'!$C$12,B2275))),'[1]Lookup for use classification'!$A$12,IF(OR(ISNUMBER(SEARCH('[1]Lookup for use classification'!$B$13,B2275)),ISNUMBER(SEARCH('[1]Lookup for use classification'!$C$13,B2275)),ISNUMBER(SEARCH('[1]Lookup for use classification'!$D$13,B2275)),,ISNUMBER(SEARCH('[1]Lookup for use classification'!$C$13,B2275)),ISNUMBER(SEARCH('[1]Lookup for use classification'!$E$13,B2275))),'[1]Lookup for use classification'!$A$13,IF(OR(ISNUMBER(SEARCH('[1]Lookup for use classification'!$B$14,B2275)),ISNUMBER(SEARCH('[1]Lookup for use classification'!$C$14,B2275))),'[1]Lookup for use classification'!$A$14,"Other"))))))))))))</f>
        <v>Education - K - 12</v>
      </c>
      <c r="D2275" s="31">
        <v>8350</v>
      </c>
      <c r="E2275" s="45" t="s">
        <v>6</v>
      </c>
      <c r="F2275" s="45"/>
    </row>
    <row r="2276" spans="1:6">
      <c r="A2276" s="16" t="s">
        <v>527</v>
      </c>
      <c r="B2276" s="30" t="s">
        <v>531</v>
      </c>
      <c r="C2276" s="133" t="str">
        <f>IF(OR(ISNUMBER(SEARCH('[1]Lookup for use classification'!$B$1,B2276)),ISNUMBER(SEARCH('[1]Lookup for use classification'!$C$1,B2276)),ISNUMBER(SEARCH('[1]Lookup for use classification'!$D$1,B2276)),ISNUMBER(SEARCH('[1]Lookup for use classification'!$E$1,B2276))),'[1]Lookup for use classification'!$A$1,IF(ISNUMBER(SEARCH('[1]Lookup for use classification'!$B$2,B2276)),'[1]Lookup for use classification'!$A$2,IF(ISNUMBER(SEARCH('[1]Lookup for use classification'!$B$3,B2276)),'[1]Lookup for use classification'!$A$3,IF(OR(ISNUMBER(SEARCH('[1]Lookup for use classification'!$B$4,B2276)),ISNUMBER(SEARCH('[1]Lookup for use classification'!$C$4,B2276)),ISNUMBER(SEARCH('[1]Lookup for use classification'!$D$4,B2276)),ISNUMBER(SEARCH('[1]Lookup for use classification'!$E$4,B2276))),'[1]Lookup for use classification'!$A$4,IF(OR(ISNUMBER(SEARCH('[1]Lookup for use classification'!$B$5,B2276)),ISNUMBER(SEARCH('[1]Lookup for use classification'!$C$5,B2276)),ISNUMBER(SEARCH('[1]Lookup for use classification'!$D$5,B2276))),'[1]Lookup for use classification'!$A$5,IF(OR(ISNUMBER(SEARCH('[1]Lookup for use classification'!$B$7,B2276)),ISNUMBER(SEARCH('[1]Lookup for use classification'!$C$7,B2276)),ISNUMBER(SEARCH('[1]Lookup for use classification'!$D$7,B2276))),'[1]Lookup for use classification'!$A$7,IF(OR(ISNUMBER(SEARCH('[1]Lookup for use classification'!$B$9,B2276)),ISNUMBER(SEARCH('[1]Lookup for use classification'!$C$9,B2276)),ISNUMBER(SEARCH('[1]Lookup for use classification'!$D$9,B2276)),ISNUMBER(SEARCH('[1]Lookup for use classification'!$E$9,B2276)),ISNUMBER(SEARCH('[1]Lookup for use classification'!$F$9,B2276)),ISNUMBER(SEARCH('[1]Lookup for use classification'!$G$9,B2276)),ISNUMBER(SEARCH('[1]Lookup for use classification'!$H$9,B2276)),ISNUMBER(SEARCH('[1]Lookup for use classification'!$I$9,B2276)),ISNUMBER(SEARCH('[1]Lookup for use classification'!$J$9,B2276)),ISNUMBER(SEARCH('[1]Lookup for use classification'!$K$9,B2276))),'[1]Lookup for use classification'!$A$9,IF(OR(ISNUMBER(SEARCH('[1]Lookup for use classification'!$B$10,B2276)),ISNUMBER(SEARCH('[1]Lookup for use classification'!$C$10,B2276)),ISNUMBER(SEARCH('[1]Lookup for use classification'!$D$10,B2276)),ISNUMBER(SEARCH('[1]Lookup for use classification'!$E$10,B2276)),ISNUMBER(SEARCH('[1]Lookup for use classification'!$F$10,B2276)),ISNUMBER(SEARCH('[1]Lookup for use classification'!$G$10,B2276))),'[1]Lookup for use classification'!$A$10,IF(OR(ISNUMBER(SEARCH('[1]Lookup for use classification'!$B$11,B2276)),ISNUMBER(SEARCH('[1]Lookup for use classification'!$C$11,B2276))),'[1]Lookup for use classification'!$A$11,IF(OR(ISNUMBER(SEARCH('[1]Lookup for use classification'!$B$12,B2276)),ISNUMBER(SEARCH('[1]Lookup for use classification'!$C$12,B2276))),'[1]Lookup for use classification'!$A$12,IF(OR(ISNUMBER(SEARCH('[1]Lookup for use classification'!$B$13,B2276)),ISNUMBER(SEARCH('[1]Lookup for use classification'!$C$13,B2276)),ISNUMBER(SEARCH('[1]Lookup for use classification'!$D$13,B2276)),,ISNUMBER(SEARCH('[1]Lookup for use classification'!$C$13,B2276)),ISNUMBER(SEARCH('[1]Lookup for use classification'!$E$13,B2276))),'[1]Lookup for use classification'!$A$13,IF(OR(ISNUMBER(SEARCH('[1]Lookup for use classification'!$B$14,B2276)),ISNUMBER(SEARCH('[1]Lookup for use classification'!$C$14,B2276))),'[1]Lookup for use classification'!$A$14,"Other"))))))))))))</f>
        <v>Other</v>
      </c>
      <c r="D2276" s="46"/>
      <c r="E2276" s="28"/>
      <c r="F2276" s="28"/>
    </row>
    <row r="2277" spans="1:6">
      <c r="A2277" s="16" t="s">
        <v>527</v>
      </c>
      <c r="B2277" s="26" t="s">
        <v>532</v>
      </c>
      <c r="C2277" s="133" t="str">
        <f>IF(OR(ISNUMBER(SEARCH('[1]Lookup for use classification'!$B$1,B2277)),ISNUMBER(SEARCH('[1]Lookup for use classification'!$C$1,B2277)),ISNUMBER(SEARCH('[1]Lookup for use classification'!$D$1,B2277)),ISNUMBER(SEARCH('[1]Lookup for use classification'!$E$1,B2277))),'[1]Lookup for use classification'!$A$1,IF(ISNUMBER(SEARCH('[1]Lookup for use classification'!$B$2,B2277)),'[1]Lookup for use classification'!$A$2,IF(ISNUMBER(SEARCH('[1]Lookup for use classification'!$B$3,B2277)),'[1]Lookup for use classification'!$A$3,IF(OR(ISNUMBER(SEARCH('[1]Lookup for use classification'!$B$4,B2277)),ISNUMBER(SEARCH('[1]Lookup for use classification'!$C$4,B2277)),ISNUMBER(SEARCH('[1]Lookup for use classification'!$D$4,B2277)),ISNUMBER(SEARCH('[1]Lookup for use classification'!$E$4,B2277))),'[1]Lookup for use classification'!$A$4,IF(OR(ISNUMBER(SEARCH('[1]Lookup for use classification'!$B$5,B2277)),ISNUMBER(SEARCH('[1]Lookup for use classification'!$C$5,B2277)),ISNUMBER(SEARCH('[1]Lookup for use classification'!$D$5,B2277))),'[1]Lookup for use classification'!$A$5,IF(OR(ISNUMBER(SEARCH('[1]Lookup for use classification'!$B$7,B2277)),ISNUMBER(SEARCH('[1]Lookup for use classification'!$C$7,B2277)),ISNUMBER(SEARCH('[1]Lookup for use classification'!$D$7,B2277))),'[1]Lookup for use classification'!$A$7,IF(OR(ISNUMBER(SEARCH('[1]Lookup for use classification'!$B$9,B2277)),ISNUMBER(SEARCH('[1]Lookup for use classification'!$C$9,B2277)),ISNUMBER(SEARCH('[1]Lookup for use classification'!$D$9,B2277)),ISNUMBER(SEARCH('[1]Lookup for use classification'!$E$9,B2277)),ISNUMBER(SEARCH('[1]Lookup for use classification'!$F$9,B2277)),ISNUMBER(SEARCH('[1]Lookup for use classification'!$G$9,B2277)),ISNUMBER(SEARCH('[1]Lookup for use classification'!$H$9,B2277)),ISNUMBER(SEARCH('[1]Lookup for use classification'!$I$9,B2277)),ISNUMBER(SEARCH('[1]Lookup for use classification'!$J$9,B2277)),ISNUMBER(SEARCH('[1]Lookup for use classification'!$K$9,B2277))),'[1]Lookup for use classification'!$A$9,IF(OR(ISNUMBER(SEARCH('[1]Lookup for use classification'!$B$10,B2277)),ISNUMBER(SEARCH('[1]Lookup for use classification'!$C$10,B2277)),ISNUMBER(SEARCH('[1]Lookup for use classification'!$D$10,B2277)),ISNUMBER(SEARCH('[1]Lookup for use classification'!$E$10,B2277)),ISNUMBER(SEARCH('[1]Lookup for use classification'!$F$10,B2277)),ISNUMBER(SEARCH('[1]Lookup for use classification'!$G$10,B2277))),'[1]Lookup for use classification'!$A$10,IF(OR(ISNUMBER(SEARCH('[1]Lookup for use classification'!$B$11,B2277)),ISNUMBER(SEARCH('[1]Lookup for use classification'!$C$11,B2277))),'[1]Lookup for use classification'!$A$11,IF(OR(ISNUMBER(SEARCH('[1]Lookup for use classification'!$B$12,B2277)),ISNUMBER(SEARCH('[1]Lookup for use classification'!$C$12,B2277))),'[1]Lookup for use classification'!$A$12,IF(OR(ISNUMBER(SEARCH('[1]Lookup for use classification'!$B$13,B2277)),ISNUMBER(SEARCH('[1]Lookup for use classification'!$C$13,B2277)),ISNUMBER(SEARCH('[1]Lookup for use classification'!$D$13,B2277)),,ISNUMBER(SEARCH('[1]Lookup for use classification'!$C$13,B2277)),ISNUMBER(SEARCH('[1]Lookup for use classification'!$E$13,B2277))),'[1]Lookup for use classification'!$A$13,IF(OR(ISNUMBER(SEARCH('[1]Lookup for use classification'!$B$14,B2277)),ISNUMBER(SEARCH('[1]Lookup for use classification'!$C$14,B2277))),'[1]Lookup for use classification'!$A$14,"Other"))))))))))))</f>
        <v>Education - K - 12</v>
      </c>
      <c r="D2277" s="27"/>
      <c r="E2277" s="29"/>
      <c r="F2277" s="29"/>
    </row>
    <row r="2278" spans="1:6">
      <c r="A2278" s="16" t="s">
        <v>527</v>
      </c>
      <c r="B2278" s="26" t="s">
        <v>162</v>
      </c>
      <c r="C2278" s="133" t="str">
        <f>IF(OR(ISNUMBER(SEARCH('[1]Lookup for use classification'!$B$1,B2278)),ISNUMBER(SEARCH('[1]Lookup for use classification'!$C$1,B2278)),ISNUMBER(SEARCH('[1]Lookup for use classification'!$D$1,B2278)),ISNUMBER(SEARCH('[1]Lookup for use classification'!$E$1,B2278))),'[1]Lookup for use classification'!$A$1,IF(ISNUMBER(SEARCH('[1]Lookup for use classification'!$B$2,B2278)),'[1]Lookup for use classification'!$A$2,IF(ISNUMBER(SEARCH('[1]Lookup for use classification'!$B$3,B2278)),'[1]Lookup for use classification'!$A$3,IF(OR(ISNUMBER(SEARCH('[1]Lookup for use classification'!$B$4,B2278)),ISNUMBER(SEARCH('[1]Lookup for use classification'!$C$4,B2278)),ISNUMBER(SEARCH('[1]Lookup for use classification'!$D$4,B2278)),ISNUMBER(SEARCH('[1]Lookup for use classification'!$E$4,B2278))),'[1]Lookup for use classification'!$A$4,IF(OR(ISNUMBER(SEARCH('[1]Lookup for use classification'!$B$5,B2278)),ISNUMBER(SEARCH('[1]Lookup for use classification'!$C$5,B2278)),ISNUMBER(SEARCH('[1]Lookup for use classification'!$D$5,B2278))),'[1]Lookup for use classification'!$A$5,IF(OR(ISNUMBER(SEARCH('[1]Lookup for use classification'!$B$7,B2278)),ISNUMBER(SEARCH('[1]Lookup for use classification'!$C$7,B2278)),ISNUMBER(SEARCH('[1]Lookup for use classification'!$D$7,B2278))),'[1]Lookup for use classification'!$A$7,IF(OR(ISNUMBER(SEARCH('[1]Lookup for use classification'!$B$9,B2278)),ISNUMBER(SEARCH('[1]Lookup for use classification'!$C$9,B2278)),ISNUMBER(SEARCH('[1]Lookup for use classification'!$D$9,B2278)),ISNUMBER(SEARCH('[1]Lookup for use classification'!$E$9,B2278)),ISNUMBER(SEARCH('[1]Lookup for use classification'!$F$9,B2278)),ISNUMBER(SEARCH('[1]Lookup for use classification'!$G$9,B2278)),ISNUMBER(SEARCH('[1]Lookup for use classification'!$H$9,B2278)),ISNUMBER(SEARCH('[1]Lookup for use classification'!$I$9,B2278)),ISNUMBER(SEARCH('[1]Lookup for use classification'!$J$9,B2278)),ISNUMBER(SEARCH('[1]Lookup for use classification'!$K$9,B2278))),'[1]Lookup for use classification'!$A$9,IF(OR(ISNUMBER(SEARCH('[1]Lookup for use classification'!$B$10,B2278)),ISNUMBER(SEARCH('[1]Lookup for use classification'!$C$10,B2278)),ISNUMBER(SEARCH('[1]Lookup for use classification'!$D$10,B2278)),ISNUMBER(SEARCH('[1]Lookup for use classification'!$E$10,B2278)),ISNUMBER(SEARCH('[1]Lookup for use classification'!$F$10,B2278)),ISNUMBER(SEARCH('[1]Lookup for use classification'!$G$10,B2278))),'[1]Lookup for use classification'!$A$10,IF(OR(ISNUMBER(SEARCH('[1]Lookup for use classification'!$B$11,B2278)),ISNUMBER(SEARCH('[1]Lookup for use classification'!$C$11,B2278))),'[1]Lookup for use classification'!$A$11,IF(OR(ISNUMBER(SEARCH('[1]Lookup for use classification'!$B$12,B2278)),ISNUMBER(SEARCH('[1]Lookup for use classification'!$C$12,B2278))),'[1]Lookup for use classification'!$A$12,IF(OR(ISNUMBER(SEARCH('[1]Lookup for use classification'!$B$13,B2278)),ISNUMBER(SEARCH('[1]Lookup for use classification'!$C$13,B2278)),ISNUMBER(SEARCH('[1]Lookup for use classification'!$D$13,B2278)),,ISNUMBER(SEARCH('[1]Lookup for use classification'!$C$13,B2278)),ISNUMBER(SEARCH('[1]Lookup for use classification'!$E$13,B2278))),'[1]Lookup for use classification'!$A$13,IF(OR(ISNUMBER(SEARCH('[1]Lookup for use classification'!$B$14,B2278)),ISNUMBER(SEARCH('[1]Lookup for use classification'!$C$14,B2278))),'[1]Lookup for use classification'!$A$14,"Other"))))))))))))</f>
        <v>Public Assembly</v>
      </c>
      <c r="D2278" s="27"/>
      <c r="E2278" s="29"/>
      <c r="F2278" s="29"/>
    </row>
    <row r="2279" spans="1:6">
      <c r="A2279" s="16" t="s">
        <v>527</v>
      </c>
      <c r="B2279" s="26" t="s">
        <v>58</v>
      </c>
      <c r="C2279" s="133" t="str">
        <f>IF(OR(ISNUMBER(SEARCH('[1]Lookup for use classification'!$B$1,B2279)),ISNUMBER(SEARCH('[1]Lookup for use classification'!$C$1,B2279)),ISNUMBER(SEARCH('[1]Lookup for use classification'!$D$1,B2279)),ISNUMBER(SEARCH('[1]Lookup for use classification'!$E$1,B2279))),'[1]Lookup for use classification'!$A$1,IF(ISNUMBER(SEARCH('[1]Lookup for use classification'!$B$2,B2279)),'[1]Lookup for use classification'!$A$2,IF(ISNUMBER(SEARCH('[1]Lookup for use classification'!$B$3,B2279)),'[1]Lookup for use classification'!$A$3,IF(OR(ISNUMBER(SEARCH('[1]Lookup for use classification'!$B$4,B2279)),ISNUMBER(SEARCH('[1]Lookup for use classification'!$C$4,B2279)),ISNUMBER(SEARCH('[1]Lookup for use classification'!$D$4,B2279)),ISNUMBER(SEARCH('[1]Lookup for use classification'!$E$4,B2279))),'[1]Lookup for use classification'!$A$4,IF(OR(ISNUMBER(SEARCH('[1]Lookup for use classification'!$B$5,B2279)),ISNUMBER(SEARCH('[1]Lookup for use classification'!$C$5,B2279)),ISNUMBER(SEARCH('[1]Lookup for use classification'!$D$5,B2279))),'[1]Lookup for use classification'!$A$5,IF(OR(ISNUMBER(SEARCH('[1]Lookup for use classification'!$B$7,B2279)),ISNUMBER(SEARCH('[1]Lookup for use classification'!$C$7,B2279)),ISNUMBER(SEARCH('[1]Lookup for use classification'!$D$7,B2279))),'[1]Lookup for use classification'!$A$7,IF(OR(ISNUMBER(SEARCH('[1]Lookup for use classification'!$B$9,B2279)),ISNUMBER(SEARCH('[1]Lookup for use classification'!$C$9,B2279)),ISNUMBER(SEARCH('[1]Lookup for use classification'!$D$9,B2279)),ISNUMBER(SEARCH('[1]Lookup for use classification'!$E$9,B2279)),ISNUMBER(SEARCH('[1]Lookup for use classification'!$F$9,B2279)),ISNUMBER(SEARCH('[1]Lookup for use classification'!$G$9,B2279)),ISNUMBER(SEARCH('[1]Lookup for use classification'!$H$9,B2279)),ISNUMBER(SEARCH('[1]Lookup for use classification'!$I$9,B2279)),ISNUMBER(SEARCH('[1]Lookup for use classification'!$J$9,B2279)),ISNUMBER(SEARCH('[1]Lookup for use classification'!$K$9,B2279))),'[1]Lookup for use classification'!$A$9,IF(OR(ISNUMBER(SEARCH('[1]Lookup for use classification'!$B$10,B2279)),ISNUMBER(SEARCH('[1]Lookup for use classification'!$C$10,B2279)),ISNUMBER(SEARCH('[1]Lookup for use classification'!$D$10,B2279)),ISNUMBER(SEARCH('[1]Lookup for use classification'!$E$10,B2279)),ISNUMBER(SEARCH('[1]Lookup for use classification'!$F$10,B2279)),ISNUMBER(SEARCH('[1]Lookup for use classification'!$G$10,B2279))),'[1]Lookup for use classification'!$A$10,IF(OR(ISNUMBER(SEARCH('[1]Lookup for use classification'!$B$11,B2279)),ISNUMBER(SEARCH('[1]Lookup for use classification'!$C$11,B2279))),'[1]Lookup for use classification'!$A$11,IF(OR(ISNUMBER(SEARCH('[1]Lookup for use classification'!$B$12,B2279)),ISNUMBER(SEARCH('[1]Lookup for use classification'!$C$12,B2279))),'[1]Lookup for use classification'!$A$12,IF(OR(ISNUMBER(SEARCH('[1]Lookup for use classification'!$B$13,B2279)),ISNUMBER(SEARCH('[1]Lookup for use classification'!$C$13,B2279)),ISNUMBER(SEARCH('[1]Lookup for use classification'!$D$13,B2279)),,ISNUMBER(SEARCH('[1]Lookup for use classification'!$C$13,B2279)),ISNUMBER(SEARCH('[1]Lookup for use classification'!$E$13,B2279))),'[1]Lookup for use classification'!$A$13,IF(OR(ISNUMBER(SEARCH('[1]Lookup for use classification'!$B$14,B2279)),ISNUMBER(SEARCH('[1]Lookup for use classification'!$C$14,B2279))),'[1]Lookup for use classification'!$A$14,"Other"))))))))))))</f>
        <v>Education - K - 12</v>
      </c>
      <c r="D2279" s="27"/>
      <c r="E2279" s="29"/>
      <c r="F2279" s="29"/>
    </row>
    <row r="2280" spans="1:6">
      <c r="A2280" s="16" t="s">
        <v>527</v>
      </c>
      <c r="B2280" s="26" t="s">
        <v>476</v>
      </c>
      <c r="C2280" s="133" t="str">
        <f>IF(OR(ISNUMBER(SEARCH('[1]Lookup for use classification'!$B$1,B2280)),ISNUMBER(SEARCH('[1]Lookup for use classification'!$C$1,B2280)),ISNUMBER(SEARCH('[1]Lookup for use classification'!$D$1,B2280)),ISNUMBER(SEARCH('[1]Lookup for use classification'!$E$1,B2280))),'[1]Lookup for use classification'!$A$1,IF(ISNUMBER(SEARCH('[1]Lookup for use classification'!$B$2,B2280)),'[1]Lookup for use classification'!$A$2,IF(ISNUMBER(SEARCH('[1]Lookup for use classification'!$B$3,B2280)),'[1]Lookup for use classification'!$A$3,IF(OR(ISNUMBER(SEARCH('[1]Lookup for use classification'!$B$4,B2280)),ISNUMBER(SEARCH('[1]Lookup for use classification'!$C$4,B2280)),ISNUMBER(SEARCH('[1]Lookup for use classification'!$D$4,B2280)),ISNUMBER(SEARCH('[1]Lookup for use classification'!$E$4,B2280))),'[1]Lookup for use classification'!$A$4,IF(OR(ISNUMBER(SEARCH('[1]Lookup for use classification'!$B$5,B2280)),ISNUMBER(SEARCH('[1]Lookup for use classification'!$C$5,B2280)),ISNUMBER(SEARCH('[1]Lookup for use classification'!$D$5,B2280))),'[1]Lookup for use classification'!$A$5,IF(OR(ISNUMBER(SEARCH('[1]Lookup for use classification'!$B$7,B2280)),ISNUMBER(SEARCH('[1]Lookup for use classification'!$C$7,B2280)),ISNUMBER(SEARCH('[1]Lookup for use classification'!$D$7,B2280))),'[1]Lookup for use classification'!$A$7,IF(OR(ISNUMBER(SEARCH('[1]Lookup for use classification'!$B$9,B2280)),ISNUMBER(SEARCH('[1]Lookup for use classification'!$C$9,B2280)),ISNUMBER(SEARCH('[1]Lookup for use classification'!$D$9,B2280)),ISNUMBER(SEARCH('[1]Lookup for use classification'!$E$9,B2280)),ISNUMBER(SEARCH('[1]Lookup for use classification'!$F$9,B2280)),ISNUMBER(SEARCH('[1]Lookup for use classification'!$G$9,B2280)),ISNUMBER(SEARCH('[1]Lookup for use classification'!$H$9,B2280)),ISNUMBER(SEARCH('[1]Lookup for use classification'!$I$9,B2280)),ISNUMBER(SEARCH('[1]Lookup for use classification'!$J$9,B2280)),ISNUMBER(SEARCH('[1]Lookup for use classification'!$K$9,B2280))),'[1]Lookup for use classification'!$A$9,IF(OR(ISNUMBER(SEARCH('[1]Lookup for use classification'!$B$10,B2280)),ISNUMBER(SEARCH('[1]Lookup for use classification'!$C$10,B2280)),ISNUMBER(SEARCH('[1]Lookup for use classification'!$D$10,B2280)),ISNUMBER(SEARCH('[1]Lookup for use classification'!$E$10,B2280)),ISNUMBER(SEARCH('[1]Lookup for use classification'!$F$10,B2280)),ISNUMBER(SEARCH('[1]Lookup for use classification'!$G$10,B2280))),'[1]Lookup for use classification'!$A$10,IF(OR(ISNUMBER(SEARCH('[1]Lookup for use classification'!$B$11,B2280)),ISNUMBER(SEARCH('[1]Lookup for use classification'!$C$11,B2280))),'[1]Lookup for use classification'!$A$11,IF(OR(ISNUMBER(SEARCH('[1]Lookup for use classification'!$B$12,B2280)),ISNUMBER(SEARCH('[1]Lookup for use classification'!$C$12,B2280))),'[1]Lookup for use classification'!$A$12,IF(OR(ISNUMBER(SEARCH('[1]Lookup for use classification'!$B$13,B2280)),ISNUMBER(SEARCH('[1]Lookup for use classification'!$C$13,B2280)),ISNUMBER(SEARCH('[1]Lookup for use classification'!$D$13,B2280)),,ISNUMBER(SEARCH('[1]Lookup for use classification'!$C$13,B2280)),ISNUMBER(SEARCH('[1]Lookup for use classification'!$E$13,B2280))),'[1]Lookup for use classification'!$A$13,IF(OR(ISNUMBER(SEARCH('[1]Lookup for use classification'!$B$14,B2280)),ISNUMBER(SEARCH('[1]Lookup for use classification'!$C$14,B2280))),'[1]Lookup for use classification'!$A$14,"Other"))))))))))))</f>
        <v>Education - K - 12</v>
      </c>
      <c r="D2280" s="27"/>
      <c r="E2280" s="29"/>
      <c r="F2280" s="29"/>
    </row>
    <row r="2281" spans="1:6">
      <c r="A2281" s="16" t="s">
        <v>527</v>
      </c>
      <c r="B2281" s="26" t="s">
        <v>533</v>
      </c>
      <c r="C2281" s="133" t="str">
        <f>IF(OR(ISNUMBER(SEARCH('[1]Lookup for use classification'!$B$1,B2281)),ISNUMBER(SEARCH('[1]Lookup for use classification'!$C$1,B2281)),ISNUMBER(SEARCH('[1]Lookup for use classification'!$D$1,B2281)),ISNUMBER(SEARCH('[1]Lookup for use classification'!$E$1,B2281))),'[1]Lookup for use classification'!$A$1,IF(ISNUMBER(SEARCH('[1]Lookup for use classification'!$B$2,B2281)),'[1]Lookup for use classification'!$A$2,IF(ISNUMBER(SEARCH('[1]Lookup for use classification'!$B$3,B2281)),'[1]Lookup for use classification'!$A$3,IF(OR(ISNUMBER(SEARCH('[1]Lookup for use classification'!$B$4,B2281)),ISNUMBER(SEARCH('[1]Lookup for use classification'!$C$4,B2281)),ISNUMBER(SEARCH('[1]Lookup for use classification'!$D$4,B2281)),ISNUMBER(SEARCH('[1]Lookup for use classification'!$E$4,B2281))),'[1]Lookup for use classification'!$A$4,IF(OR(ISNUMBER(SEARCH('[1]Lookup for use classification'!$B$5,B2281)),ISNUMBER(SEARCH('[1]Lookup for use classification'!$C$5,B2281)),ISNUMBER(SEARCH('[1]Lookup for use classification'!$D$5,B2281))),'[1]Lookup for use classification'!$A$5,IF(OR(ISNUMBER(SEARCH('[1]Lookup for use classification'!$B$7,B2281)),ISNUMBER(SEARCH('[1]Lookup for use classification'!$C$7,B2281)),ISNUMBER(SEARCH('[1]Lookup for use classification'!$D$7,B2281))),'[1]Lookup for use classification'!$A$7,IF(OR(ISNUMBER(SEARCH('[1]Lookup for use classification'!$B$9,B2281)),ISNUMBER(SEARCH('[1]Lookup for use classification'!$C$9,B2281)),ISNUMBER(SEARCH('[1]Lookup for use classification'!$D$9,B2281)),ISNUMBER(SEARCH('[1]Lookup for use classification'!$E$9,B2281)),ISNUMBER(SEARCH('[1]Lookup for use classification'!$F$9,B2281)),ISNUMBER(SEARCH('[1]Lookup for use classification'!$G$9,B2281)),ISNUMBER(SEARCH('[1]Lookup for use classification'!$H$9,B2281)),ISNUMBER(SEARCH('[1]Lookup for use classification'!$I$9,B2281)),ISNUMBER(SEARCH('[1]Lookup for use classification'!$J$9,B2281)),ISNUMBER(SEARCH('[1]Lookup for use classification'!$K$9,B2281))),'[1]Lookup for use classification'!$A$9,IF(OR(ISNUMBER(SEARCH('[1]Lookup for use classification'!$B$10,B2281)),ISNUMBER(SEARCH('[1]Lookup for use classification'!$C$10,B2281)),ISNUMBER(SEARCH('[1]Lookup for use classification'!$D$10,B2281)),ISNUMBER(SEARCH('[1]Lookup for use classification'!$E$10,B2281)),ISNUMBER(SEARCH('[1]Lookup for use classification'!$F$10,B2281)),ISNUMBER(SEARCH('[1]Lookup for use classification'!$G$10,B2281))),'[1]Lookup for use classification'!$A$10,IF(OR(ISNUMBER(SEARCH('[1]Lookup for use classification'!$B$11,B2281)),ISNUMBER(SEARCH('[1]Lookup for use classification'!$C$11,B2281))),'[1]Lookup for use classification'!$A$11,IF(OR(ISNUMBER(SEARCH('[1]Lookup for use classification'!$B$12,B2281)),ISNUMBER(SEARCH('[1]Lookup for use classification'!$C$12,B2281))),'[1]Lookup for use classification'!$A$12,IF(OR(ISNUMBER(SEARCH('[1]Lookup for use classification'!$B$13,B2281)),ISNUMBER(SEARCH('[1]Lookup for use classification'!$C$13,B2281)),ISNUMBER(SEARCH('[1]Lookup for use classification'!$D$13,B2281)),,ISNUMBER(SEARCH('[1]Lookup for use classification'!$C$13,B2281)),ISNUMBER(SEARCH('[1]Lookup for use classification'!$E$13,B2281))),'[1]Lookup for use classification'!$A$13,IF(OR(ISNUMBER(SEARCH('[1]Lookup for use classification'!$B$14,B2281)),ISNUMBER(SEARCH('[1]Lookup for use classification'!$C$14,B2281))),'[1]Lookup for use classification'!$A$14,"Other"))))))))))))</f>
        <v>Warehousing</v>
      </c>
      <c r="D2281" s="27"/>
      <c r="E2281" s="29"/>
      <c r="F2281" s="29"/>
    </row>
    <row r="2282" spans="1:6">
      <c r="A2282" s="16" t="s">
        <v>527</v>
      </c>
      <c r="B2282" s="26" t="s">
        <v>64</v>
      </c>
      <c r="C2282" s="133" t="str">
        <f>IF(OR(ISNUMBER(SEARCH('[1]Lookup for use classification'!$B$1,B2282)),ISNUMBER(SEARCH('[1]Lookup for use classification'!$C$1,B2282)),ISNUMBER(SEARCH('[1]Lookup for use classification'!$D$1,B2282)),ISNUMBER(SEARCH('[1]Lookup for use classification'!$E$1,B2282))),'[1]Lookup for use classification'!$A$1,IF(ISNUMBER(SEARCH('[1]Lookup for use classification'!$B$2,B2282)),'[1]Lookup for use classification'!$A$2,IF(ISNUMBER(SEARCH('[1]Lookup for use classification'!$B$3,B2282)),'[1]Lookup for use classification'!$A$3,IF(OR(ISNUMBER(SEARCH('[1]Lookup for use classification'!$B$4,B2282)),ISNUMBER(SEARCH('[1]Lookup for use classification'!$C$4,B2282)),ISNUMBER(SEARCH('[1]Lookup for use classification'!$D$4,B2282)),ISNUMBER(SEARCH('[1]Lookup for use classification'!$E$4,B2282))),'[1]Lookup for use classification'!$A$4,IF(OR(ISNUMBER(SEARCH('[1]Lookup for use classification'!$B$5,B2282)),ISNUMBER(SEARCH('[1]Lookup for use classification'!$C$5,B2282)),ISNUMBER(SEARCH('[1]Lookup for use classification'!$D$5,B2282))),'[1]Lookup for use classification'!$A$5,IF(OR(ISNUMBER(SEARCH('[1]Lookup for use classification'!$B$7,B2282)),ISNUMBER(SEARCH('[1]Lookup for use classification'!$C$7,B2282)),ISNUMBER(SEARCH('[1]Lookup for use classification'!$D$7,B2282))),'[1]Lookup for use classification'!$A$7,IF(OR(ISNUMBER(SEARCH('[1]Lookup for use classification'!$B$9,B2282)),ISNUMBER(SEARCH('[1]Lookup for use classification'!$C$9,B2282)),ISNUMBER(SEARCH('[1]Lookup for use classification'!$D$9,B2282)),ISNUMBER(SEARCH('[1]Lookup for use classification'!$E$9,B2282)),ISNUMBER(SEARCH('[1]Lookup for use classification'!$F$9,B2282)),ISNUMBER(SEARCH('[1]Lookup for use classification'!$G$9,B2282)),ISNUMBER(SEARCH('[1]Lookup for use classification'!$H$9,B2282)),ISNUMBER(SEARCH('[1]Lookup for use classification'!$I$9,B2282)),ISNUMBER(SEARCH('[1]Lookup for use classification'!$J$9,B2282)),ISNUMBER(SEARCH('[1]Lookup for use classification'!$K$9,B2282))),'[1]Lookup for use classification'!$A$9,IF(OR(ISNUMBER(SEARCH('[1]Lookup for use classification'!$B$10,B2282)),ISNUMBER(SEARCH('[1]Lookup for use classification'!$C$10,B2282)),ISNUMBER(SEARCH('[1]Lookup for use classification'!$D$10,B2282)),ISNUMBER(SEARCH('[1]Lookup for use classification'!$E$10,B2282)),ISNUMBER(SEARCH('[1]Lookup for use classification'!$F$10,B2282)),ISNUMBER(SEARCH('[1]Lookup for use classification'!$G$10,B2282))),'[1]Lookup for use classification'!$A$10,IF(OR(ISNUMBER(SEARCH('[1]Lookup for use classification'!$B$11,B2282)),ISNUMBER(SEARCH('[1]Lookup for use classification'!$C$11,B2282))),'[1]Lookup for use classification'!$A$11,IF(OR(ISNUMBER(SEARCH('[1]Lookup for use classification'!$B$12,B2282)),ISNUMBER(SEARCH('[1]Lookup for use classification'!$C$12,B2282))),'[1]Lookup for use classification'!$A$12,IF(OR(ISNUMBER(SEARCH('[1]Lookup for use classification'!$B$13,B2282)),ISNUMBER(SEARCH('[1]Lookup for use classification'!$C$13,B2282)),ISNUMBER(SEARCH('[1]Lookup for use classification'!$D$13,B2282)),,ISNUMBER(SEARCH('[1]Lookup for use classification'!$C$13,B2282)),ISNUMBER(SEARCH('[1]Lookup for use classification'!$E$13,B2282))),'[1]Lookup for use classification'!$A$13,IF(OR(ISNUMBER(SEARCH('[1]Lookup for use classification'!$B$14,B2282)),ISNUMBER(SEARCH('[1]Lookup for use classification'!$C$14,B2282))),'[1]Lookup for use classification'!$A$14,"Other"))))))))))))</f>
        <v>Water &amp; Sewer</v>
      </c>
      <c r="D2282" s="27"/>
      <c r="E2282" s="29"/>
      <c r="F2282" s="29"/>
    </row>
    <row r="2283" spans="1:6">
      <c r="A2283" s="16" t="s">
        <v>1178</v>
      </c>
      <c r="B2283" s="38" t="s">
        <v>473</v>
      </c>
      <c r="C2283" s="133" t="str">
        <f>IF(OR(ISNUMBER(SEARCH('[1]Lookup for use classification'!$B$1,B2283)),ISNUMBER(SEARCH('[1]Lookup for use classification'!$C$1,B2283)),ISNUMBER(SEARCH('[1]Lookup for use classification'!$D$1,B2283)),ISNUMBER(SEARCH('[1]Lookup for use classification'!$E$1,B2283))),'[1]Lookup for use classification'!$A$1,IF(ISNUMBER(SEARCH('[1]Lookup for use classification'!$B$2,B2283)),'[1]Lookup for use classification'!$A$2,IF(ISNUMBER(SEARCH('[1]Lookup for use classification'!$B$3,B2283)),'[1]Lookup for use classification'!$A$3,IF(OR(ISNUMBER(SEARCH('[1]Lookup for use classification'!$B$4,B2283)),ISNUMBER(SEARCH('[1]Lookup for use classification'!$C$4,B2283)),ISNUMBER(SEARCH('[1]Lookup for use classification'!$D$4,B2283)),ISNUMBER(SEARCH('[1]Lookup for use classification'!$E$4,B2283))),'[1]Lookup for use classification'!$A$4,IF(OR(ISNUMBER(SEARCH('[1]Lookup for use classification'!$B$5,B2283)),ISNUMBER(SEARCH('[1]Lookup for use classification'!$C$5,B2283)),ISNUMBER(SEARCH('[1]Lookup for use classification'!$D$5,B2283))),'[1]Lookup for use classification'!$A$5,IF(OR(ISNUMBER(SEARCH('[1]Lookup for use classification'!$B$7,B2283)),ISNUMBER(SEARCH('[1]Lookup for use classification'!$C$7,B2283)),ISNUMBER(SEARCH('[1]Lookup for use classification'!$D$7,B2283))),'[1]Lookup for use classification'!$A$7,IF(OR(ISNUMBER(SEARCH('[1]Lookup for use classification'!$B$9,B2283)),ISNUMBER(SEARCH('[1]Lookup for use classification'!$C$9,B2283)),ISNUMBER(SEARCH('[1]Lookup for use classification'!$D$9,B2283)),ISNUMBER(SEARCH('[1]Lookup for use classification'!$E$9,B2283)),ISNUMBER(SEARCH('[1]Lookup for use classification'!$F$9,B2283)),ISNUMBER(SEARCH('[1]Lookup for use classification'!$G$9,B2283)),ISNUMBER(SEARCH('[1]Lookup for use classification'!$H$9,B2283)),ISNUMBER(SEARCH('[1]Lookup for use classification'!$I$9,B2283)),ISNUMBER(SEARCH('[1]Lookup for use classification'!$J$9,B2283)),ISNUMBER(SEARCH('[1]Lookup for use classification'!$K$9,B2283))),'[1]Lookup for use classification'!$A$9,IF(OR(ISNUMBER(SEARCH('[1]Lookup for use classification'!$B$10,B2283)),ISNUMBER(SEARCH('[1]Lookup for use classification'!$C$10,B2283)),ISNUMBER(SEARCH('[1]Lookup for use classification'!$D$10,B2283)),ISNUMBER(SEARCH('[1]Lookup for use classification'!$E$10,B2283)),ISNUMBER(SEARCH('[1]Lookup for use classification'!$F$10,B2283)),ISNUMBER(SEARCH('[1]Lookup for use classification'!$G$10,B2283))),'[1]Lookup for use classification'!$A$10,IF(OR(ISNUMBER(SEARCH('[1]Lookup for use classification'!$B$11,B2283)),ISNUMBER(SEARCH('[1]Lookup for use classification'!$C$11,B2283))),'[1]Lookup for use classification'!$A$11,IF(OR(ISNUMBER(SEARCH('[1]Lookup for use classification'!$B$12,B2283)),ISNUMBER(SEARCH('[1]Lookup for use classification'!$C$12,B2283))),'[1]Lookup for use classification'!$A$12,IF(OR(ISNUMBER(SEARCH('[1]Lookup for use classification'!$B$13,B2283)),ISNUMBER(SEARCH('[1]Lookup for use classification'!$C$13,B2283)),ISNUMBER(SEARCH('[1]Lookup for use classification'!$D$13,B2283)),,ISNUMBER(SEARCH('[1]Lookup for use classification'!$C$13,B2283)),ISNUMBER(SEARCH('[1]Lookup for use classification'!$E$13,B2283))),'[1]Lookup for use classification'!$A$13,IF(OR(ISNUMBER(SEARCH('[1]Lookup for use classification'!$B$14,B2283)),ISNUMBER(SEARCH('[1]Lookup for use classification'!$C$14,B2283))),'[1]Lookup for use classification'!$A$14,"Other"))))))))))))</f>
        <v>Public Assembly</v>
      </c>
      <c r="D2283" s="39"/>
      <c r="E2283" s="41"/>
      <c r="F2283" s="41" t="s">
        <v>795</v>
      </c>
    </row>
    <row r="2284" spans="1:6">
      <c r="A2284" s="16" t="s">
        <v>1178</v>
      </c>
      <c r="B2284" s="38" t="s">
        <v>147</v>
      </c>
      <c r="C2284" s="133" t="str">
        <f>IF(OR(ISNUMBER(SEARCH('[1]Lookup for use classification'!$B$1,B2284)),ISNUMBER(SEARCH('[1]Lookup for use classification'!$C$1,B2284)),ISNUMBER(SEARCH('[1]Lookup for use classification'!$D$1,B2284)),ISNUMBER(SEARCH('[1]Lookup for use classification'!$E$1,B2284))),'[1]Lookup for use classification'!$A$1,IF(ISNUMBER(SEARCH('[1]Lookup for use classification'!$B$2,B2284)),'[1]Lookup for use classification'!$A$2,IF(ISNUMBER(SEARCH('[1]Lookup for use classification'!$B$3,B2284)),'[1]Lookup for use classification'!$A$3,IF(OR(ISNUMBER(SEARCH('[1]Lookup for use classification'!$B$4,B2284)),ISNUMBER(SEARCH('[1]Lookup for use classification'!$C$4,B2284)),ISNUMBER(SEARCH('[1]Lookup for use classification'!$D$4,B2284)),ISNUMBER(SEARCH('[1]Lookup for use classification'!$E$4,B2284))),'[1]Lookup for use classification'!$A$4,IF(OR(ISNUMBER(SEARCH('[1]Lookup for use classification'!$B$5,B2284)),ISNUMBER(SEARCH('[1]Lookup for use classification'!$C$5,B2284)),ISNUMBER(SEARCH('[1]Lookup for use classification'!$D$5,B2284))),'[1]Lookup for use classification'!$A$5,IF(OR(ISNUMBER(SEARCH('[1]Lookup for use classification'!$B$7,B2284)),ISNUMBER(SEARCH('[1]Lookup for use classification'!$C$7,B2284)),ISNUMBER(SEARCH('[1]Lookup for use classification'!$D$7,B2284))),'[1]Lookup for use classification'!$A$7,IF(OR(ISNUMBER(SEARCH('[1]Lookup for use classification'!$B$9,B2284)),ISNUMBER(SEARCH('[1]Lookup for use classification'!$C$9,B2284)),ISNUMBER(SEARCH('[1]Lookup for use classification'!$D$9,B2284)),ISNUMBER(SEARCH('[1]Lookup for use classification'!$E$9,B2284)),ISNUMBER(SEARCH('[1]Lookup for use classification'!$F$9,B2284)),ISNUMBER(SEARCH('[1]Lookup for use classification'!$G$9,B2284)),ISNUMBER(SEARCH('[1]Lookup for use classification'!$H$9,B2284)),ISNUMBER(SEARCH('[1]Lookup for use classification'!$I$9,B2284)),ISNUMBER(SEARCH('[1]Lookup for use classification'!$J$9,B2284)),ISNUMBER(SEARCH('[1]Lookup for use classification'!$K$9,B2284))),'[1]Lookup for use classification'!$A$9,IF(OR(ISNUMBER(SEARCH('[1]Lookup for use classification'!$B$10,B2284)),ISNUMBER(SEARCH('[1]Lookup for use classification'!$C$10,B2284)),ISNUMBER(SEARCH('[1]Lookup for use classification'!$D$10,B2284)),ISNUMBER(SEARCH('[1]Lookup for use classification'!$E$10,B2284)),ISNUMBER(SEARCH('[1]Lookup for use classification'!$F$10,B2284)),ISNUMBER(SEARCH('[1]Lookup for use classification'!$G$10,B2284))),'[1]Lookup for use classification'!$A$10,IF(OR(ISNUMBER(SEARCH('[1]Lookup for use classification'!$B$11,B2284)),ISNUMBER(SEARCH('[1]Lookup for use classification'!$C$11,B2284))),'[1]Lookup for use classification'!$A$11,IF(OR(ISNUMBER(SEARCH('[1]Lookup for use classification'!$B$12,B2284)),ISNUMBER(SEARCH('[1]Lookup for use classification'!$C$12,B2284))),'[1]Lookup for use classification'!$A$12,IF(OR(ISNUMBER(SEARCH('[1]Lookup for use classification'!$B$13,B2284)),ISNUMBER(SEARCH('[1]Lookup for use classification'!$C$13,B2284)),ISNUMBER(SEARCH('[1]Lookup for use classification'!$D$13,B2284)),,ISNUMBER(SEARCH('[1]Lookup for use classification'!$C$13,B2284)),ISNUMBER(SEARCH('[1]Lookup for use classification'!$E$13,B2284))),'[1]Lookup for use classification'!$A$13,IF(OR(ISNUMBER(SEARCH('[1]Lookup for use classification'!$B$14,B2284)),ISNUMBER(SEARCH('[1]Lookup for use classification'!$C$14,B2284))),'[1]Lookup for use classification'!$A$14,"Other"))))))))))))</f>
        <v>Health Care - Hospitals</v>
      </c>
      <c r="D2284" s="39"/>
      <c r="E2284" s="41"/>
      <c r="F2284" s="41"/>
    </row>
    <row r="2285" spans="1:6">
      <c r="A2285" s="16" t="s">
        <v>1178</v>
      </c>
      <c r="B2285" s="38" t="s">
        <v>190</v>
      </c>
      <c r="C2285" s="133" t="str">
        <f>IF(OR(ISNUMBER(SEARCH('[1]Lookup for use classification'!$B$1,B2285)),ISNUMBER(SEARCH('[1]Lookup for use classification'!$C$1,B2285)),ISNUMBER(SEARCH('[1]Lookup for use classification'!$D$1,B2285)),ISNUMBER(SEARCH('[1]Lookup for use classification'!$E$1,B2285))),'[1]Lookup for use classification'!$A$1,IF(ISNUMBER(SEARCH('[1]Lookup for use classification'!$B$2,B2285)),'[1]Lookup for use classification'!$A$2,IF(ISNUMBER(SEARCH('[1]Lookup for use classification'!$B$3,B2285)),'[1]Lookup for use classification'!$A$3,IF(OR(ISNUMBER(SEARCH('[1]Lookup for use classification'!$B$4,B2285)),ISNUMBER(SEARCH('[1]Lookup for use classification'!$C$4,B2285)),ISNUMBER(SEARCH('[1]Lookup for use classification'!$D$4,B2285)),ISNUMBER(SEARCH('[1]Lookup for use classification'!$E$4,B2285))),'[1]Lookup for use classification'!$A$4,IF(OR(ISNUMBER(SEARCH('[1]Lookup for use classification'!$B$5,B2285)),ISNUMBER(SEARCH('[1]Lookup for use classification'!$C$5,B2285)),ISNUMBER(SEARCH('[1]Lookup for use classification'!$D$5,B2285))),'[1]Lookup for use classification'!$A$5,IF(OR(ISNUMBER(SEARCH('[1]Lookup for use classification'!$B$7,B2285)),ISNUMBER(SEARCH('[1]Lookup for use classification'!$C$7,B2285)),ISNUMBER(SEARCH('[1]Lookup for use classification'!$D$7,B2285))),'[1]Lookup for use classification'!$A$7,IF(OR(ISNUMBER(SEARCH('[1]Lookup for use classification'!$B$9,B2285)),ISNUMBER(SEARCH('[1]Lookup for use classification'!$C$9,B2285)),ISNUMBER(SEARCH('[1]Lookup for use classification'!$D$9,B2285)),ISNUMBER(SEARCH('[1]Lookup for use classification'!$E$9,B2285)),ISNUMBER(SEARCH('[1]Lookup for use classification'!$F$9,B2285)),ISNUMBER(SEARCH('[1]Lookup for use classification'!$G$9,B2285)),ISNUMBER(SEARCH('[1]Lookup for use classification'!$H$9,B2285)),ISNUMBER(SEARCH('[1]Lookup for use classification'!$I$9,B2285)),ISNUMBER(SEARCH('[1]Lookup for use classification'!$J$9,B2285)),ISNUMBER(SEARCH('[1]Lookup for use classification'!$K$9,B2285))),'[1]Lookup for use classification'!$A$9,IF(OR(ISNUMBER(SEARCH('[1]Lookup for use classification'!$B$10,B2285)),ISNUMBER(SEARCH('[1]Lookup for use classification'!$C$10,B2285)),ISNUMBER(SEARCH('[1]Lookup for use classification'!$D$10,B2285)),ISNUMBER(SEARCH('[1]Lookup for use classification'!$E$10,B2285)),ISNUMBER(SEARCH('[1]Lookup for use classification'!$F$10,B2285)),ISNUMBER(SEARCH('[1]Lookup for use classification'!$G$10,B2285))),'[1]Lookup for use classification'!$A$10,IF(OR(ISNUMBER(SEARCH('[1]Lookup for use classification'!$B$11,B2285)),ISNUMBER(SEARCH('[1]Lookup for use classification'!$C$11,B2285))),'[1]Lookup for use classification'!$A$11,IF(OR(ISNUMBER(SEARCH('[1]Lookup for use classification'!$B$12,B2285)),ISNUMBER(SEARCH('[1]Lookup for use classification'!$C$12,B2285))),'[1]Lookup for use classification'!$A$12,IF(OR(ISNUMBER(SEARCH('[1]Lookup for use classification'!$B$13,B2285)),ISNUMBER(SEARCH('[1]Lookup for use classification'!$C$13,B2285)),ISNUMBER(SEARCH('[1]Lookup for use classification'!$D$13,B2285)),,ISNUMBER(SEARCH('[1]Lookup for use classification'!$C$13,B2285)),ISNUMBER(SEARCH('[1]Lookup for use classification'!$E$13,B2285))),'[1]Lookup for use classification'!$A$13,IF(OR(ISNUMBER(SEARCH('[1]Lookup for use classification'!$B$14,B2285)),ISNUMBER(SEARCH('[1]Lookup for use classification'!$C$14,B2285))),'[1]Lookup for use classification'!$A$14,"Other"))))))))))))</f>
        <v>Public Assembly</v>
      </c>
      <c r="D2285" s="39"/>
      <c r="E2285" s="41"/>
      <c r="F2285" s="41" t="s">
        <v>795</v>
      </c>
    </row>
    <row r="2286" spans="1:6">
      <c r="A2286" s="16" t="s">
        <v>1178</v>
      </c>
      <c r="B2286" s="38" t="s">
        <v>595</v>
      </c>
      <c r="C2286" s="133" t="str">
        <f>IF(OR(ISNUMBER(SEARCH('[1]Lookup for use classification'!$B$1,B2286)),ISNUMBER(SEARCH('[1]Lookup for use classification'!$C$1,B2286)),ISNUMBER(SEARCH('[1]Lookup for use classification'!$D$1,B2286)),ISNUMBER(SEARCH('[1]Lookup for use classification'!$E$1,B2286))),'[1]Lookup for use classification'!$A$1,IF(ISNUMBER(SEARCH('[1]Lookup for use classification'!$B$2,B2286)),'[1]Lookup for use classification'!$A$2,IF(ISNUMBER(SEARCH('[1]Lookup for use classification'!$B$3,B2286)),'[1]Lookup for use classification'!$A$3,IF(OR(ISNUMBER(SEARCH('[1]Lookup for use classification'!$B$4,B2286)),ISNUMBER(SEARCH('[1]Lookup for use classification'!$C$4,B2286)),ISNUMBER(SEARCH('[1]Lookup for use classification'!$D$4,B2286)),ISNUMBER(SEARCH('[1]Lookup for use classification'!$E$4,B2286))),'[1]Lookup for use classification'!$A$4,IF(OR(ISNUMBER(SEARCH('[1]Lookup for use classification'!$B$5,B2286)),ISNUMBER(SEARCH('[1]Lookup for use classification'!$C$5,B2286)),ISNUMBER(SEARCH('[1]Lookup for use classification'!$D$5,B2286))),'[1]Lookup for use classification'!$A$5,IF(OR(ISNUMBER(SEARCH('[1]Lookup for use classification'!$B$7,B2286)),ISNUMBER(SEARCH('[1]Lookup for use classification'!$C$7,B2286)),ISNUMBER(SEARCH('[1]Lookup for use classification'!$D$7,B2286))),'[1]Lookup for use classification'!$A$7,IF(OR(ISNUMBER(SEARCH('[1]Lookup for use classification'!$B$9,B2286)),ISNUMBER(SEARCH('[1]Lookup for use classification'!$C$9,B2286)),ISNUMBER(SEARCH('[1]Lookup for use classification'!$D$9,B2286)),ISNUMBER(SEARCH('[1]Lookup for use classification'!$E$9,B2286)),ISNUMBER(SEARCH('[1]Lookup for use classification'!$F$9,B2286)),ISNUMBER(SEARCH('[1]Lookup for use classification'!$G$9,B2286)),ISNUMBER(SEARCH('[1]Lookup for use classification'!$H$9,B2286)),ISNUMBER(SEARCH('[1]Lookup for use classification'!$I$9,B2286)),ISNUMBER(SEARCH('[1]Lookup for use classification'!$J$9,B2286)),ISNUMBER(SEARCH('[1]Lookup for use classification'!$K$9,B2286))),'[1]Lookup for use classification'!$A$9,IF(OR(ISNUMBER(SEARCH('[1]Lookup for use classification'!$B$10,B2286)),ISNUMBER(SEARCH('[1]Lookup for use classification'!$C$10,B2286)),ISNUMBER(SEARCH('[1]Lookup for use classification'!$D$10,B2286)),ISNUMBER(SEARCH('[1]Lookup for use classification'!$E$10,B2286)),ISNUMBER(SEARCH('[1]Lookup for use classification'!$F$10,B2286)),ISNUMBER(SEARCH('[1]Lookup for use classification'!$G$10,B2286))),'[1]Lookup for use classification'!$A$10,IF(OR(ISNUMBER(SEARCH('[1]Lookup for use classification'!$B$11,B2286)),ISNUMBER(SEARCH('[1]Lookup for use classification'!$C$11,B2286))),'[1]Lookup for use classification'!$A$11,IF(OR(ISNUMBER(SEARCH('[1]Lookup for use classification'!$B$12,B2286)),ISNUMBER(SEARCH('[1]Lookup for use classification'!$C$12,B2286))),'[1]Lookup for use classification'!$A$12,IF(OR(ISNUMBER(SEARCH('[1]Lookup for use classification'!$B$13,B2286)),ISNUMBER(SEARCH('[1]Lookup for use classification'!$C$13,B2286)),ISNUMBER(SEARCH('[1]Lookup for use classification'!$D$13,B2286)),,ISNUMBER(SEARCH('[1]Lookup for use classification'!$C$13,B2286)),ISNUMBER(SEARCH('[1]Lookup for use classification'!$E$13,B2286))),'[1]Lookup for use classification'!$A$13,IF(OR(ISNUMBER(SEARCH('[1]Lookup for use classification'!$B$14,B2286)),ISNUMBER(SEARCH('[1]Lookup for use classification'!$C$14,B2286))),'[1]Lookup for use classification'!$A$14,"Other"))))))))))))</f>
        <v>Public Assembly</v>
      </c>
      <c r="D2286" s="39"/>
      <c r="E2286" s="41"/>
      <c r="F2286" s="41" t="s">
        <v>795</v>
      </c>
    </row>
    <row r="2287" spans="1:6">
      <c r="A2287" s="16" t="s">
        <v>1178</v>
      </c>
      <c r="B2287" s="38" t="s">
        <v>840</v>
      </c>
      <c r="C2287" s="133" t="str">
        <f>IF(OR(ISNUMBER(SEARCH('[1]Lookup for use classification'!$B$1,B2287)),ISNUMBER(SEARCH('[1]Lookup for use classification'!$C$1,B2287)),ISNUMBER(SEARCH('[1]Lookup for use classification'!$D$1,B2287)),ISNUMBER(SEARCH('[1]Lookup for use classification'!$E$1,B2287))),'[1]Lookup for use classification'!$A$1,IF(ISNUMBER(SEARCH('[1]Lookup for use classification'!$B$2,B2287)),'[1]Lookup for use classification'!$A$2,IF(ISNUMBER(SEARCH('[1]Lookup for use classification'!$B$3,B2287)),'[1]Lookup for use classification'!$A$3,IF(OR(ISNUMBER(SEARCH('[1]Lookup for use classification'!$B$4,B2287)),ISNUMBER(SEARCH('[1]Lookup for use classification'!$C$4,B2287)),ISNUMBER(SEARCH('[1]Lookup for use classification'!$D$4,B2287)),ISNUMBER(SEARCH('[1]Lookup for use classification'!$E$4,B2287))),'[1]Lookup for use classification'!$A$4,IF(OR(ISNUMBER(SEARCH('[1]Lookup for use classification'!$B$5,B2287)),ISNUMBER(SEARCH('[1]Lookup for use classification'!$C$5,B2287)),ISNUMBER(SEARCH('[1]Lookup for use classification'!$D$5,B2287))),'[1]Lookup for use classification'!$A$5,IF(OR(ISNUMBER(SEARCH('[1]Lookup for use classification'!$B$7,B2287)),ISNUMBER(SEARCH('[1]Lookup for use classification'!$C$7,B2287)),ISNUMBER(SEARCH('[1]Lookup for use classification'!$D$7,B2287))),'[1]Lookup for use classification'!$A$7,IF(OR(ISNUMBER(SEARCH('[1]Lookup for use classification'!$B$9,B2287)),ISNUMBER(SEARCH('[1]Lookup for use classification'!$C$9,B2287)),ISNUMBER(SEARCH('[1]Lookup for use classification'!$D$9,B2287)),ISNUMBER(SEARCH('[1]Lookup for use classification'!$E$9,B2287)),ISNUMBER(SEARCH('[1]Lookup for use classification'!$F$9,B2287)),ISNUMBER(SEARCH('[1]Lookup for use classification'!$G$9,B2287)),ISNUMBER(SEARCH('[1]Lookup for use classification'!$H$9,B2287)),ISNUMBER(SEARCH('[1]Lookup for use classification'!$I$9,B2287)),ISNUMBER(SEARCH('[1]Lookup for use classification'!$J$9,B2287)),ISNUMBER(SEARCH('[1]Lookup for use classification'!$K$9,B2287))),'[1]Lookup for use classification'!$A$9,IF(OR(ISNUMBER(SEARCH('[1]Lookup for use classification'!$B$10,B2287)),ISNUMBER(SEARCH('[1]Lookup for use classification'!$C$10,B2287)),ISNUMBER(SEARCH('[1]Lookup for use classification'!$D$10,B2287)),ISNUMBER(SEARCH('[1]Lookup for use classification'!$E$10,B2287)),ISNUMBER(SEARCH('[1]Lookup for use classification'!$F$10,B2287)),ISNUMBER(SEARCH('[1]Lookup for use classification'!$G$10,B2287))),'[1]Lookup for use classification'!$A$10,IF(OR(ISNUMBER(SEARCH('[1]Lookup for use classification'!$B$11,B2287)),ISNUMBER(SEARCH('[1]Lookup for use classification'!$C$11,B2287))),'[1]Lookup for use classification'!$A$11,IF(OR(ISNUMBER(SEARCH('[1]Lookup for use classification'!$B$12,B2287)),ISNUMBER(SEARCH('[1]Lookup for use classification'!$C$12,B2287))),'[1]Lookup for use classification'!$A$12,IF(OR(ISNUMBER(SEARCH('[1]Lookup for use classification'!$B$13,B2287)),ISNUMBER(SEARCH('[1]Lookup for use classification'!$C$13,B2287)),ISNUMBER(SEARCH('[1]Lookup for use classification'!$D$13,B2287)),,ISNUMBER(SEARCH('[1]Lookup for use classification'!$C$13,B2287)),ISNUMBER(SEARCH('[1]Lookup for use classification'!$E$13,B2287))),'[1]Lookup for use classification'!$A$13,IF(OR(ISNUMBER(SEARCH('[1]Lookup for use classification'!$B$14,B2287)),ISNUMBER(SEARCH('[1]Lookup for use classification'!$C$14,B2287))),'[1]Lookup for use classification'!$A$14,"Other"))))))))))))</f>
        <v>Other</v>
      </c>
      <c r="D2287" s="39">
        <v>540</v>
      </c>
      <c r="E2287" s="41"/>
      <c r="F2287" s="41"/>
    </row>
    <row r="2288" spans="1:6">
      <c r="A2288" s="16" t="s">
        <v>1178</v>
      </c>
      <c r="B2288" s="38" t="s">
        <v>498</v>
      </c>
      <c r="C2288" s="133" t="str">
        <f>IF(OR(ISNUMBER(SEARCH('[1]Lookup for use classification'!$B$1,B2288)),ISNUMBER(SEARCH('[1]Lookup for use classification'!$C$1,B2288)),ISNUMBER(SEARCH('[1]Lookup for use classification'!$D$1,B2288)),ISNUMBER(SEARCH('[1]Lookup for use classification'!$E$1,B2288))),'[1]Lookup for use classification'!$A$1,IF(ISNUMBER(SEARCH('[1]Lookup for use classification'!$B$2,B2288)),'[1]Lookup for use classification'!$A$2,IF(ISNUMBER(SEARCH('[1]Lookup for use classification'!$B$3,B2288)),'[1]Lookup for use classification'!$A$3,IF(OR(ISNUMBER(SEARCH('[1]Lookup for use classification'!$B$4,B2288)),ISNUMBER(SEARCH('[1]Lookup for use classification'!$C$4,B2288)),ISNUMBER(SEARCH('[1]Lookup for use classification'!$D$4,B2288)),ISNUMBER(SEARCH('[1]Lookup for use classification'!$E$4,B2288))),'[1]Lookup for use classification'!$A$4,IF(OR(ISNUMBER(SEARCH('[1]Lookup for use classification'!$B$5,B2288)),ISNUMBER(SEARCH('[1]Lookup for use classification'!$C$5,B2288)),ISNUMBER(SEARCH('[1]Lookup for use classification'!$D$5,B2288))),'[1]Lookup for use classification'!$A$5,IF(OR(ISNUMBER(SEARCH('[1]Lookup for use classification'!$B$7,B2288)),ISNUMBER(SEARCH('[1]Lookup for use classification'!$C$7,B2288)),ISNUMBER(SEARCH('[1]Lookup for use classification'!$D$7,B2288))),'[1]Lookup for use classification'!$A$7,IF(OR(ISNUMBER(SEARCH('[1]Lookup for use classification'!$B$9,B2288)),ISNUMBER(SEARCH('[1]Lookup for use classification'!$C$9,B2288)),ISNUMBER(SEARCH('[1]Lookup for use classification'!$D$9,B2288)),ISNUMBER(SEARCH('[1]Lookup for use classification'!$E$9,B2288)),ISNUMBER(SEARCH('[1]Lookup for use classification'!$F$9,B2288)),ISNUMBER(SEARCH('[1]Lookup for use classification'!$G$9,B2288)),ISNUMBER(SEARCH('[1]Lookup for use classification'!$H$9,B2288)),ISNUMBER(SEARCH('[1]Lookup for use classification'!$I$9,B2288)),ISNUMBER(SEARCH('[1]Lookup for use classification'!$J$9,B2288)),ISNUMBER(SEARCH('[1]Lookup for use classification'!$K$9,B2288))),'[1]Lookup for use classification'!$A$9,IF(OR(ISNUMBER(SEARCH('[1]Lookup for use classification'!$B$10,B2288)),ISNUMBER(SEARCH('[1]Lookup for use classification'!$C$10,B2288)),ISNUMBER(SEARCH('[1]Lookup for use classification'!$D$10,B2288)),ISNUMBER(SEARCH('[1]Lookup for use classification'!$E$10,B2288)),ISNUMBER(SEARCH('[1]Lookup for use classification'!$F$10,B2288)),ISNUMBER(SEARCH('[1]Lookup for use classification'!$G$10,B2288))),'[1]Lookup for use classification'!$A$10,IF(OR(ISNUMBER(SEARCH('[1]Lookup for use classification'!$B$11,B2288)),ISNUMBER(SEARCH('[1]Lookup for use classification'!$C$11,B2288))),'[1]Lookup for use classification'!$A$11,IF(OR(ISNUMBER(SEARCH('[1]Lookup for use classification'!$B$12,B2288)),ISNUMBER(SEARCH('[1]Lookup for use classification'!$C$12,B2288))),'[1]Lookup for use classification'!$A$12,IF(OR(ISNUMBER(SEARCH('[1]Lookup for use classification'!$B$13,B2288)),ISNUMBER(SEARCH('[1]Lookup for use classification'!$C$13,B2288)),ISNUMBER(SEARCH('[1]Lookup for use classification'!$D$13,B2288)),,ISNUMBER(SEARCH('[1]Lookup for use classification'!$C$13,B2288)),ISNUMBER(SEARCH('[1]Lookup for use classification'!$E$13,B2288))),'[1]Lookup for use classification'!$A$13,IF(OR(ISNUMBER(SEARCH('[1]Lookup for use classification'!$B$14,B2288)),ISNUMBER(SEARCH('[1]Lookup for use classification'!$C$14,B2288))),'[1]Lookup for use classification'!$A$14,"Other"))))))))))))</f>
        <v>Other</v>
      </c>
      <c r="D2288" s="39"/>
      <c r="E2288" s="41"/>
      <c r="F2288" s="41"/>
    </row>
    <row r="2289" spans="1:6">
      <c r="A2289" s="16" t="s">
        <v>1178</v>
      </c>
      <c r="B2289" s="38" t="s">
        <v>678</v>
      </c>
      <c r="C2289" s="133" t="str">
        <f>IF(OR(ISNUMBER(SEARCH('[1]Lookup for use classification'!$B$1,B2289)),ISNUMBER(SEARCH('[1]Lookup for use classification'!$C$1,B2289)),ISNUMBER(SEARCH('[1]Lookup for use classification'!$D$1,B2289)),ISNUMBER(SEARCH('[1]Lookup for use classification'!$E$1,B2289))),'[1]Lookup for use classification'!$A$1,IF(ISNUMBER(SEARCH('[1]Lookup for use classification'!$B$2,B2289)),'[1]Lookup for use classification'!$A$2,IF(ISNUMBER(SEARCH('[1]Lookup for use classification'!$B$3,B2289)),'[1]Lookup for use classification'!$A$3,IF(OR(ISNUMBER(SEARCH('[1]Lookup for use classification'!$B$4,B2289)),ISNUMBER(SEARCH('[1]Lookup for use classification'!$C$4,B2289)),ISNUMBER(SEARCH('[1]Lookup for use classification'!$D$4,B2289)),ISNUMBER(SEARCH('[1]Lookup for use classification'!$E$4,B2289))),'[1]Lookup for use classification'!$A$4,IF(OR(ISNUMBER(SEARCH('[1]Lookup for use classification'!$B$5,B2289)),ISNUMBER(SEARCH('[1]Lookup for use classification'!$C$5,B2289)),ISNUMBER(SEARCH('[1]Lookup for use classification'!$D$5,B2289))),'[1]Lookup for use classification'!$A$5,IF(OR(ISNUMBER(SEARCH('[1]Lookup for use classification'!$B$7,B2289)),ISNUMBER(SEARCH('[1]Lookup for use classification'!$C$7,B2289)),ISNUMBER(SEARCH('[1]Lookup for use classification'!$D$7,B2289))),'[1]Lookup for use classification'!$A$7,IF(OR(ISNUMBER(SEARCH('[1]Lookup for use classification'!$B$9,B2289)),ISNUMBER(SEARCH('[1]Lookup for use classification'!$C$9,B2289)),ISNUMBER(SEARCH('[1]Lookup for use classification'!$D$9,B2289)),ISNUMBER(SEARCH('[1]Lookup for use classification'!$E$9,B2289)),ISNUMBER(SEARCH('[1]Lookup for use classification'!$F$9,B2289)),ISNUMBER(SEARCH('[1]Lookup for use classification'!$G$9,B2289)),ISNUMBER(SEARCH('[1]Lookup for use classification'!$H$9,B2289)),ISNUMBER(SEARCH('[1]Lookup for use classification'!$I$9,B2289)),ISNUMBER(SEARCH('[1]Lookup for use classification'!$J$9,B2289)),ISNUMBER(SEARCH('[1]Lookup for use classification'!$K$9,B2289))),'[1]Lookup for use classification'!$A$9,IF(OR(ISNUMBER(SEARCH('[1]Lookup for use classification'!$B$10,B2289)),ISNUMBER(SEARCH('[1]Lookup for use classification'!$C$10,B2289)),ISNUMBER(SEARCH('[1]Lookup for use classification'!$D$10,B2289)),ISNUMBER(SEARCH('[1]Lookup for use classification'!$E$10,B2289)),ISNUMBER(SEARCH('[1]Lookup for use classification'!$F$10,B2289)),ISNUMBER(SEARCH('[1]Lookup for use classification'!$G$10,B2289))),'[1]Lookup for use classification'!$A$10,IF(OR(ISNUMBER(SEARCH('[1]Lookup for use classification'!$B$11,B2289)),ISNUMBER(SEARCH('[1]Lookup for use classification'!$C$11,B2289))),'[1]Lookup for use classification'!$A$11,IF(OR(ISNUMBER(SEARCH('[1]Lookup for use classification'!$B$12,B2289)),ISNUMBER(SEARCH('[1]Lookup for use classification'!$C$12,B2289))),'[1]Lookup for use classification'!$A$12,IF(OR(ISNUMBER(SEARCH('[1]Lookup for use classification'!$B$13,B2289)),ISNUMBER(SEARCH('[1]Lookup for use classification'!$C$13,B2289)),ISNUMBER(SEARCH('[1]Lookup for use classification'!$D$13,B2289)),,ISNUMBER(SEARCH('[1]Lookup for use classification'!$C$13,B2289)),ISNUMBER(SEARCH('[1]Lookup for use classification'!$E$13,B2289))),'[1]Lookup for use classification'!$A$13,IF(OR(ISNUMBER(SEARCH('[1]Lookup for use classification'!$B$14,B2289)),ISNUMBER(SEARCH('[1]Lookup for use classification'!$C$14,B2289))),'[1]Lookup for use classification'!$A$14,"Other"))))))))))))</f>
        <v>Public Assembly</v>
      </c>
      <c r="D2289" s="39"/>
      <c r="E2289" s="41"/>
      <c r="F2289" s="41" t="s">
        <v>795</v>
      </c>
    </row>
    <row r="2290" spans="1:6">
      <c r="A2290" s="16" t="s">
        <v>1178</v>
      </c>
      <c r="B2290" s="38" t="s">
        <v>1169</v>
      </c>
      <c r="C2290" s="133" t="str">
        <f>IF(OR(ISNUMBER(SEARCH('[1]Lookup for use classification'!$B$1,B2290)),ISNUMBER(SEARCH('[1]Lookup for use classification'!$C$1,B2290)),ISNUMBER(SEARCH('[1]Lookup for use classification'!$D$1,B2290)),ISNUMBER(SEARCH('[1]Lookup for use classification'!$E$1,B2290))),'[1]Lookup for use classification'!$A$1,IF(ISNUMBER(SEARCH('[1]Lookup for use classification'!$B$2,B2290)),'[1]Lookup for use classification'!$A$2,IF(ISNUMBER(SEARCH('[1]Lookup for use classification'!$B$3,B2290)),'[1]Lookup for use classification'!$A$3,IF(OR(ISNUMBER(SEARCH('[1]Lookup for use classification'!$B$4,B2290)),ISNUMBER(SEARCH('[1]Lookup for use classification'!$C$4,B2290)),ISNUMBER(SEARCH('[1]Lookup for use classification'!$D$4,B2290)),ISNUMBER(SEARCH('[1]Lookup for use classification'!$E$4,B2290))),'[1]Lookup for use classification'!$A$4,IF(OR(ISNUMBER(SEARCH('[1]Lookup for use classification'!$B$5,B2290)),ISNUMBER(SEARCH('[1]Lookup for use classification'!$C$5,B2290)),ISNUMBER(SEARCH('[1]Lookup for use classification'!$D$5,B2290))),'[1]Lookup for use classification'!$A$5,IF(OR(ISNUMBER(SEARCH('[1]Lookup for use classification'!$B$7,B2290)),ISNUMBER(SEARCH('[1]Lookup for use classification'!$C$7,B2290)),ISNUMBER(SEARCH('[1]Lookup for use classification'!$D$7,B2290))),'[1]Lookup for use classification'!$A$7,IF(OR(ISNUMBER(SEARCH('[1]Lookup for use classification'!$B$9,B2290)),ISNUMBER(SEARCH('[1]Lookup for use classification'!$C$9,B2290)),ISNUMBER(SEARCH('[1]Lookup for use classification'!$D$9,B2290)),ISNUMBER(SEARCH('[1]Lookup for use classification'!$E$9,B2290)),ISNUMBER(SEARCH('[1]Lookup for use classification'!$F$9,B2290)),ISNUMBER(SEARCH('[1]Lookup for use classification'!$G$9,B2290)),ISNUMBER(SEARCH('[1]Lookup for use classification'!$H$9,B2290)),ISNUMBER(SEARCH('[1]Lookup for use classification'!$I$9,B2290)),ISNUMBER(SEARCH('[1]Lookup for use classification'!$J$9,B2290)),ISNUMBER(SEARCH('[1]Lookup for use classification'!$K$9,B2290))),'[1]Lookup for use classification'!$A$9,IF(OR(ISNUMBER(SEARCH('[1]Lookup for use classification'!$B$10,B2290)),ISNUMBER(SEARCH('[1]Lookup for use classification'!$C$10,B2290)),ISNUMBER(SEARCH('[1]Lookup for use classification'!$D$10,B2290)),ISNUMBER(SEARCH('[1]Lookup for use classification'!$E$10,B2290)),ISNUMBER(SEARCH('[1]Lookup for use classification'!$F$10,B2290)),ISNUMBER(SEARCH('[1]Lookup for use classification'!$G$10,B2290))),'[1]Lookup for use classification'!$A$10,IF(OR(ISNUMBER(SEARCH('[1]Lookup for use classification'!$B$11,B2290)),ISNUMBER(SEARCH('[1]Lookup for use classification'!$C$11,B2290))),'[1]Lookup for use classification'!$A$11,IF(OR(ISNUMBER(SEARCH('[1]Lookup for use classification'!$B$12,B2290)),ISNUMBER(SEARCH('[1]Lookup for use classification'!$C$12,B2290))),'[1]Lookup for use classification'!$A$12,IF(OR(ISNUMBER(SEARCH('[1]Lookup for use classification'!$B$13,B2290)),ISNUMBER(SEARCH('[1]Lookup for use classification'!$C$13,B2290)),ISNUMBER(SEARCH('[1]Lookup for use classification'!$D$13,B2290)),,ISNUMBER(SEARCH('[1]Lookup for use classification'!$C$13,B2290)),ISNUMBER(SEARCH('[1]Lookup for use classification'!$E$13,B2290))),'[1]Lookup for use classification'!$A$13,IF(OR(ISNUMBER(SEARCH('[1]Lookup for use classification'!$B$14,B2290)),ISNUMBER(SEARCH('[1]Lookup for use classification'!$C$14,B2290))),'[1]Lookup for use classification'!$A$14,"Other"))))))))))))</f>
        <v>Other</v>
      </c>
      <c r="D2290" s="39"/>
      <c r="E2290" s="41"/>
      <c r="F2290" s="41" t="s">
        <v>795</v>
      </c>
    </row>
    <row r="2291" spans="1:6">
      <c r="A2291" s="16" t="s">
        <v>1178</v>
      </c>
      <c r="B2291" s="38" t="s">
        <v>294</v>
      </c>
      <c r="C2291" s="133" t="str">
        <f>IF(OR(ISNUMBER(SEARCH('[1]Lookup for use classification'!$B$1,B2291)),ISNUMBER(SEARCH('[1]Lookup for use classification'!$C$1,B2291)),ISNUMBER(SEARCH('[1]Lookup for use classification'!$D$1,B2291)),ISNUMBER(SEARCH('[1]Lookup for use classification'!$E$1,B2291))),'[1]Lookup for use classification'!$A$1,IF(ISNUMBER(SEARCH('[1]Lookup for use classification'!$B$2,B2291)),'[1]Lookup for use classification'!$A$2,IF(ISNUMBER(SEARCH('[1]Lookup for use classification'!$B$3,B2291)),'[1]Lookup for use classification'!$A$3,IF(OR(ISNUMBER(SEARCH('[1]Lookup for use classification'!$B$4,B2291)),ISNUMBER(SEARCH('[1]Lookup for use classification'!$C$4,B2291)),ISNUMBER(SEARCH('[1]Lookup for use classification'!$D$4,B2291)),ISNUMBER(SEARCH('[1]Lookup for use classification'!$E$4,B2291))),'[1]Lookup for use classification'!$A$4,IF(OR(ISNUMBER(SEARCH('[1]Lookup for use classification'!$B$5,B2291)),ISNUMBER(SEARCH('[1]Lookup for use classification'!$C$5,B2291)),ISNUMBER(SEARCH('[1]Lookup for use classification'!$D$5,B2291))),'[1]Lookup for use classification'!$A$5,IF(OR(ISNUMBER(SEARCH('[1]Lookup for use classification'!$B$7,B2291)),ISNUMBER(SEARCH('[1]Lookup for use classification'!$C$7,B2291)),ISNUMBER(SEARCH('[1]Lookup for use classification'!$D$7,B2291))),'[1]Lookup for use classification'!$A$7,IF(OR(ISNUMBER(SEARCH('[1]Lookup for use classification'!$B$9,B2291)),ISNUMBER(SEARCH('[1]Lookup for use classification'!$C$9,B2291)),ISNUMBER(SEARCH('[1]Lookup for use classification'!$D$9,B2291)),ISNUMBER(SEARCH('[1]Lookup for use classification'!$E$9,B2291)),ISNUMBER(SEARCH('[1]Lookup for use classification'!$F$9,B2291)),ISNUMBER(SEARCH('[1]Lookup for use classification'!$G$9,B2291)),ISNUMBER(SEARCH('[1]Lookup for use classification'!$H$9,B2291)),ISNUMBER(SEARCH('[1]Lookup for use classification'!$I$9,B2291)),ISNUMBER(SEARCH('[1]Lookup for use classification'!$J$9,B2291)),ISNUMBER(SEARCH('[1]Lookup for use classification'!$K$9,B2291))),'[1]Lookup for use classification'!$A$9,IF(OR(ISNUMBER(SEARCH('[1]Lookup for use classification'!$B$10,B2291)),ISNUMBER(SEARCH('[1]Lookup for use classification'!$C$10,B2291)),ISNUMBER(SEARCH('[1]Lookup for use classification'!$D$10,B2291)),ISNUMBER(SEARCH('[1]Lookup for use classification'!$E$10,B2291)),ISNUMBER(SEARCH('[1]Lookup for use classification'!$F$10,B2291)),ISNUMBER(SEARCH('[1]Lookup for use classification'!$G$10,B2291))),'[1]Lookup for use classification'!$A$10,IF(OR(ISNUMBER(SEARCH('[1]Lookup for use classification'!$B$11,B2291)),ISNUMBER(SEARCH('[1]Lookup for use classification'!$C$11,B2291))),'[1]Lookup for use classification'!$A$11,IF(OR(ISNUMBER(SEARCH('[1]Lookup for use classification'!$B$12,B2291)),ISNUMBER(SEARCH('[1]Lookup for use classification'!$C$12,B2291))),'[1]Lookup for use classification'!$A$12,IF(OR(ISNUMBER(SEARCH('[1]Lookup for use classification'!$B$13,B2291)),ISNUMBER(SEARCH('[1]Lookup for use classification'!$C$13,B2291)),ISNUMBER(SEARCH('[1]Lookup for use classification'!$D$13,B2291)),,ISNUMBER(SEARCH('[1]Lookup for use classification'!$C$13,B2291)),ISNUMBER(SEARCH('[1]Lookup for use classification'!$E$13,B2291))),'[1]Lookup for use classification'!$A$13,IF(OR(ISNUMBER(SEARCH('[1]Lookup for use classification'!$B$14,B2291)),ISNUMBER(SEARCH('[1]Lookup for use classification'!$C$14,B2291))),'[1]Lookup for use classification'!$A$14,"Other"))))))))))))</f>
        <v>Education - K - 12</v>
      </c>
      <c r="D2291" s="39"/>
      <c r="E2291" s="41"/>
      <c r="F2291" s="41" t="s">
        <v>795</v>
      </c>
    </row>
    <row r="2292" spans="1:6">
      <c r="A2292" s="16" t="s">
        <v>1178</v>
      </c>
      <c r="B2292" s="38" t="s">
        <v>966</v>
      </c>
      <c r="C2292" s="133" t="str">
        <f>IF(OR(ISNUMBER(SEARCH('[1]Lookup for use classification'!$B$1,B2292)),ISNUMBER(SEARCH('[1]Lookup for use classification'!$C$1,B2292)),ISNUMBER(SEARCH('[1]Lookup for use classification'!$D$1,B2292)),ISNUMBER(SEARCH('[1]Lookup for use classification'!$E$1,B2292))),'[1]Lookup for use classification'!$A$1,IF(ISNUMBER(SEARCH('[1]Lookup for use classification'!$B$2,B2292)),'[1]Lookup for use classification'!$A$2,IF(ISNUMBER(SEARCH('[1]Lookup for use classification'!$B$3,B2292)),'[1]Lookup for use classification'!$A$3,IF(OR(ISNUMBER(SEARCH('[1]Lookup for use classification'!$B$4,B2292)),ISNUMBER(SEARCH('[1]Lookup for use classification'!$C$4,B2292)),ISNUMBER(SEARCH('[1]Lookup for use classification'!$D$4,B2292)),ISNUMBER(SEARCH('[1]Lookup for use classification'!$E$4,B2292))),'[1]Lookup for use classification'!$A$4,IF(OR(ISNUMBER(SEARCH('[1]Lookup for use classification'!$B$5,B2292)),ISNUMBER(SEARCH('[1]Lookup for use classification'!$C$5,B2292)),ISNUMBER(SEARCH('[1]Lookup for use classification'!$D$5,B2292))),'[1]Lookup for use classification'!$A$5,IF(OR(ISNUMBER(SEARCH('[1]Lookup for use classification'!$B$7,B2292)),ISNUMBER(SEARCH('[1]Lookup for use classification'!$C$7,B2292)),ISNUMBER(SEARCH('[1]Lookup for use classification'!$D$7,B2292))),'[1]Lookup for use classification'!$A$7,IF(OR(ISNUMBER(SEARCH('[1]Lookup for use classification'!$B$9,B2292)),ISNUMBER(SEARCH('[1]Lookup for use classification'!$C$9,B2292)),ISNUMBER(SEARCH('[1]Lookup for use classification'!$D$9,B2292)),ISNUMBER(SEARCH('[1]Lookup for use classification'!$E$9,B2292)),ISNUMBER(SEARCH('[1]Lookup for use classification'!$F$9,B2292)),ISNUMBER(SEARCH('[1]Lookup for use classification'!$G$9,B2292)),ISNUMBER(SEARCH('[1]Lookup for use classification'!$H$9,B2292)),ISNUMBER(SEARCH('[1]Lookup for use classification'!$I$9,B2292)),ISNUMBER(SEARCH('[1]Lookup for use classification'!$J$9,B2292)),ISNUMBER(SEARCH('[1]Lookup for use classification'!$K$9,B2292))),'[1]Lookup for use classification'!$A$9,IF(OR(ISNUMBER(SEARCH('[1]Lookup for use classification'!$B$10,B2292)),ISNUMBER(SEARCH('[1]Lookup for use classification'!$C$10,B2292)),ISNUMBER(SEARCH('[1]Lookup for use classification'!$D$10,B2292)),ISNUMBER(SEARCH('[1]Lookup for use classification'!$E$10,B2292)),ISNUMBER(SEARCH('[1]Lookup for use classification'!$F$10,B2292)),ISNUMBER(SEARCH('[1]Lookup for use classification'!$G$10,B2292))),'[1]Lookup for use classification'!$A$10,IF(OR(ISNUMBER(SEARCH('[1]Lookup for use classification'!$B$11,B2292)),ISNUMBER(SEARCH('[1]Lookup for use classification'!$C$11,B2292))),'[1]Lookup for use classification'!$A$11,IF(OR(ISNUMBER(SEARCH('[1]Lookup for use classification'!$B$12,B2292)),ISNUMBER(SEARCH('[1]Lookup for use classification'!$C$12,B2292))),'[1]Lookup for use classification'!$A$12,IF(OR(ISNUMBER(SEARCH('[1]Lookup for use classification'!$B$13,B2292)),ISNUMBER(SEARCH('[1]Lookup for use classification'!$C$13,B2292)),ISNUMBER(SEARCH('[1]Lookup for use classification'!$D$13,B2292)),,ISNUMBER(SEARCH('[1]Lookup for use classification'!$C$13,B2292)),ISNUMBER(SEARCH('[1]Lookup for use classification'!$E$13,B2292))),'[1]Lookup for use classification'!$A$13,IF(OR(ISNUMBER(SEARCH('[1]Lookup for use classification'!$B$14,B2292)),ISNUMBER(SEARCH('[1]Lookup for use classification'!$C$14,B2292))),'[1]Lookup for use classification'!$A$14,"Other"))))))))))))</f>
        <v>Other</v>
      </c>
      <c r="D2292" s="39">
        <v>1200</v>
      </c>
      <c r="E2292" s="41"/>
      <c r="F2292" s="41"/>
    </row>
    <row r="2293" spans="1:6">
      <c r="A2293" s="16" t="s">
        <v>1178</v>
      </c>
      <c r="B2293" s="38" t="s">
        <v>164</v>
      </c>
      <c r="C2293" s="133" t="str">
        <f>IF(OR(ISNUMBER(SEARCH('[1]Lookup for use classification'!$B$1,B2293)),ISNUMBER(SEARCH('[1]Lookup for use classification'!$C$1,B2293)),ISNUMBER(SEARCH('[1]Lookup for use classification'!$D$1,B2293)),ISNUMBER(SEARCH('[1]Lookup for use classification'!$E$1,B2293))),'[1]Lookup for use classification'!$A$1,IF(ISNUMBER(SEARCH('[1]Lookup for use classification'!$B$2,B2293)),'[1]Lookup for use classification'!$A$2,IF(ISNUMBER(SEARCH('[1]Lookup for use classification'!$B$3,B2293)),'[1]Lookup for use classification'!$A$3,IF(OR(ISNUMBER(SEARCH('[1]Lookup for use classification'!$B$4,B2293)),ISNUMBER(SEARCH('[1]Lookup for use classification'!$C$4,B2293)),ISNUMBER(SEARCH('[1]Lookup for use classification'!$D$4,B2293)),ISNUMBER(SEARCH('[1]Lookup for use classification'!$E$4,B2293))),'[1]Lookup for use classification'!$A$4,IF(OR(ISNUMBER(SEARCH('[1]Lookup for use classification'!$B$5,B2293)),ISNUMBER(SEARCH('[1]Lookup for use classification'!$C$5,B2293)),ISNUMBER(SEARCH('[1]Lookup for use classification'!$D$5,B2293))),'[1]Lookup for use classification'!$A$5,IF(OR(ISNUMBER(SEARCH('[1]Lookup for use classification'!$B$7,B2293)),ISNUMBER(SEARCH('[1]Lookup for use classification'!$C$7,B2293)),ISNUMBER(SEARCH('[1]Lookup for use classification'!$D$7,B2293))),'[1]Lookup for use classification'!$A$7,IF(OR(ISNUMBER(SEARCH('[1]Lookup for use classification'!$B$9,B2293)),ISNUMBER(SEARCH('[1]Lookup for use classification'!$C$9,B2293)),ISNUMBER(SEARCH('[1]Lookup for use classification'!$D$9,B2293)),ISNUMBER(SEARCH('[1]Lookup for use classification'!$E$9,B2293)),ISNUMBER(SEARCH('[1]Lookup for use classification'!$F$9,B2293)),ISNUMBER(SEARCH('[1]Lookup for use classification'!$G$9,B2293)),ISNUMBER(SEARCH('[1]Lookup for use classification'!$H$9,B2293)),ISNUMBER(SEARCH('[1]Lookup for use classification'!$I$9,B2293)),ISNUMBER(SEARCH('[1]Lookup for use classification'!$J$9,B2293)),ISNUMBER(SEARCH('[1]Lookup for use classification'!$K$9,B2293))),'[1]Lookup for use classification'!$A$9,IF(OR(ISNUMBER(SEARCH('[1]Lookup for use classification'!$B$10,B2293)),ISNUMBER(SEARCH('[1]Lookup for use classification'!$C$10,B2293)),ISNUMBER(SEARCH('[1]Lookup for use classification'!$D$10,B2293)),ISNUMBER(SEARCH('[1]Lookup for use classification'!$E$10,B2293)),ISNUMBER(SEARCH('[1]Lookup for use classification'!$F$10,B2293)),ISNUMBER(SEARCH('[1]Lookup for use classification'!$G$10,B2293))),'[1]Lookup for use classification'!$A$10,IF(OR(ISNUMBER(SEARCH('[1]Lookup for use classification'!$B$11,B2293)),ISNUMBER(SEARCH('[1]Lookup for use classification'!$C$11,B2293))),'[1]Lookup for use classification'!$A$11,IF(OR(ISNUMBER(SEARCH('[1]Lookup for use classification'!$B$12,B2293)),ISNUMBER(SEARCH('[1]Lookup for use classification'!$C$12,B2293))),'[1]Lookup for use classification'!$A$12,IF(OR(ISNUMBER(SEARCH('[1]Lookup for use classification'!$B$13,B2293)),ISNUMBER(SEARCH('[1]Lookup for use classification'!$C$13,B2293)),ISNUMBER(SEARCH('[1]Lookup for use classification'!$D$13,B2293)),,ISNUMBER(SEARCH('[1]Lookup for use classification'!$C$13,B2293)),ISNUMBER(SEARCH('[1]Lookup for use classification'!$E$13,B2293))),'[1]Lookup for use classification'!$A$13,IF(OR(ISNUMBER(SEARCH('[1]Lookup for use classification'!$B$14,B2293)),ISNUMBER(SEARCH('[1]Lookup for use classification'!$C$14,B2293))),'[1]Lookup for use classification'!$A$14,"Other"))))))))))))</f>
        <v>Other</v>
      </c>
      <c r="D2293" s="39">
        <v>54</v>
      </c>
      <c r="E2293" s="41"/>
      <c r="F2293" s="41"/>
    </row>
    <row r="2294" spans="1:6">
      <c r="A2294" s="16" t="s">
        <v>1178</v>
      </c>
      <c r="B2294" s="38" t="s">
        <v>1170</v>
      </c>
      <c r="C2294" s="133" t="str">
        <f>IF(OR(ISNUMBER(SEARCH('[1]Lookup for use classification'!$B$1,B2294)),ISNUMBER(SEARCH('[1]Lookup for use classification'!$C$1,B2294)),ISNUMBER(SEARCH('[1]Lookup for use classification'!$D$1,B2294)),ISNUMBER(SEARCH('[1]Lookup for use classification'!$E$1,B2294))),'[1]Lookup for use classification'!$A$1,IF(ISNUMBER(SEARCH('[1]Lookup for use classification'!$B$2,B2294)),'[1]Lookup for use classification'!$A$2,IF(ISNUMBER(SEARCH('[1]Lookup for use classification'!$B$3,B2294)),'[1]Lookup for use classification'!$A$3,IF(OR(ISNUMBER(SEARCH('[1]Lookup for use classification'!$B$4,B2294)),ISNUMBER(SEARCH('[1]Lookup for use classification'!$C$4,B2294)),ISNUMBER(SEARCH('[1]Lookup for use classification'!$D$4,B2294)),ISNUMBER(SEARCH('[1]Lookup for use classification'!$E$4,B2294))),'[1]Lookup for use classification'!$A$4,IF(OR(ISNUMBER(SEARCH('[1]Lookup for use classification'!$B$5,B2294)),ISNUMBER(SEARCH('[1]Lookup for use classification'!$C$5,B2294)),ISNUMBER(SEARCH('[1]Lookup for use classification'!$D$5,B2294))),'[1]Lookup for use classification'!$A$5,IF(OR(ISNUMBER(SEARCH('[1]Lookup for use classification'!$B$7,B2294)),ISNUMBER(SEARCH('[1]Lookup for use classification'!$C$7,B2294)),ISNUMBER(SEARCH('[1]Lookup for use classification'!$D$7,B2294))),'[1]Lookup for use classification'!$A$7,IF(OR(ISNUMBER(SEARCH('[1]Lookup for use classification'!$B$9,B2294)),ISNUMBER(SEARCH('[1]Lookup for use classification'!$C$9,B2294)),ISNUMBER(SEARCH('[1]Lookup for use classification'!$D$9,B2294)),ISNUMBER(SEARCH('[1]Lookup for use classification'!$E$9,B2294)),ISNUMBER(SEARCH('[1]Lookup for use classification'!$F$9,B2294)),ISNUMBER(SEARCH('[1]Lookup for use classification'!$G$9,B2294)),ISNUMBER(SEARCH('[1]Lookup for use classification'!$H$9,B2294)),ISNUMBER(SEARCH('[1]Lookup for use classification'!$I$9,B2294)),ISNUMBER(SEARCH('[1]Lookup for use classification'!$J$9,B2294)),ISNUMBER(SEARCH('[1]Lookup for use classification'!$K$9,B2294))),'[1]Lookup for use classification'!$A$9,IF(OR(ISNUMBER(SEARCH('[1]Lookup for use classification'!$B$10,B2294)),ISNUMBER(SEARCH('[1]Lookup for use classification'!$C$10,B2294)),ISNUMBER(SEARCH('[1]Lookup for use classification'!$D$10,B2294)),ISNUMBER(SEARCH('[1]Lookup for use classification'!$E$10,B2294)),ISNUMBER(SEARCH('[1]Lookup for use classification'!$F$10,B2294)),ISNUMBER(SEARCH('[1]Lookup for use classification'!$G$10,B2294))),'[1]Lookup for use classification'!$A$10,IF(OR(ISNUMBER(SEARCH('[1]Lookup for use classification'!$B$11,B2294)),ISNUMBER(SEARCH('[1]Lookup for use classification'!$C$11,B2294))),'[1]Lookup for use classification'!$A$11,IF(OR(ISNUMBER(SEARCH('[1]Lookup for use classification'!$B$12,B2294)),ISNUMBER(SEARCH('[1]Lookup for use classification'!$C$12,B2294))),'[1]Lookup for use classification'!$A$12,IF(OR(ISNUMBER(SEARCH('[1]Lookup for use classification'!$B$13,B2294)),ISNUMBER(SEARCH('[1]Lookup for use classification'!$C$13,B2294)),ISNUMBER(SEARCH('[1]Lookup for use classification'!$D$13,B2294)),,ISNUMBER(SEARCH('[1]Lookup for use classification'!$C$13,B2294)),ISNUMBER(SEARCH('[1]Lookup for use classification'!$E$13,B2294))),'[1]Lookup for use classification'!$A$13,IF(OR(ISNUMBER(SEARCH('[1]Lookup for use classification'!$B$14,B2294)),ISNUMBER(SEARCH('[1]Lookup for use classification'!$C$14,B2294))),'[1]Lookup for use classification'!$A$14,"Other"))))))))))))</f>
        <v>Education - K - 12</v>
      </c>
      <c r="D2294" s="39"/>
      <c r="E2294" s="41"/>
      <c r="F2294" s="41" t="s">
        <v>795</v>
      </c>
    </row>
    <row r="2295" spans="1:6">
      <c r="A2295" s="16" t="s">
        <v>1178</v>
      </c>
      <c r="B2295" s="38" t="s">
        <v>1171</v>
      </c>
      <c r="C2295" s="133" t="str">
        <f>IF(OR(ISNUMBER(SEARCH('[1]Lookup for use classification'!$B$1,B2295)),ISNUMBER(SEARCH('[1]Lookup for use classification'!$C$1,B2295)),ISNUMBER(SEARCH('[1]Lookup for use classification'!$D$1,B2295)),ISNUMBER(SEARCH('[1]Lookup for use classification'!$E$1,B2295))),'[1]Lookup for use classification'!$A$1,IF(ISNUMBER(SEARCH('[1]Lookup for use classification'!$B$2,B2295)),'[1]Lookup for use classification'!$A$2,IF(ISNUMBER(SEARCH('[1]Lookup for use classification'!$B$3,B2295)),'[1]Lookup for use classification'!$A$3,IF(OR(ISNUMBER(SEARCH('[1]Lookup for use classification'!$B$4,B2295)),ISNUMBER(SEARCH('[1]Lookup for use classification'!$C$4,B2295)),ISNUMBER(SEARCH('[1]Lookup for use classification'!$D$4,B2295)),ISNUMBER(SEARCH('[1]Lookup for use classification'!$E$4,B2295))),'[1]Lookup for use classification'!$A$4,IF(OR(ISNUMBER(SEARCH('[1]Lookup for use classification'!$B$5,B2295)),ISNUMBER(SEARCH('[1]Lookup for use classification'!$C$5,B2295)),ISNUMBER(SEARCH('[1]Lookup for use classification'!$D$5,B2295))),'[1]Lookup for use classification'!$A$5,IF(OR(ISNUMBER(SEARCH('[1]Lookup for use classification'!$B$7,B2295)),ISNUMBER(SEARCH('[1]Lookup for use classification'!$C$7,B2295)),ISNUMBER(SEARCH('[1]Lookup for use classification'!$D$7,B2295))),'[1]Lookup for use classification'!$A$7,IF(OR(ISNUMBER(SEARCH('[1]Lookup for use classification'!$B$9,B2295)),ISNUMBER(SEARCH('[1]Lookup for use classification'!$C$9,B2295)),ISNUMBER(SEARCH('[1]Lookup for use classification'!$D$9,B2295)),ISNUMBER(SEARCH('[1]Lookup for use classification'!$E$9,B2295)),ISNUMBER(SEARCH('[1]Lookup for use classification'!$F$9,B2295)),ISNUMBER(SEARCH('[1]Lookup for use classification'!$G$9,B2295)),ISNUMBER(SEARCH('[1]Lookup for use classification'!$H$9,B2295)),ISNUMBER(SEARCH('[1]Lookup for use classification'!$I$9,B2295)),ISNUMBER(SEARCH('[1]Lookup for use classification'!$J$9,B2295)),ISNUMBER(SEARCH('[1]Lookup for use classification'!$K$9,B2295))),'[1]Lookup for use classification'!$A$9,IF(OR(ISNUMBER(SEARCH('[1]Lookup for use classification'!$B$10,B2295)),ISNUMBER(SEARCH('[1]Lookup for use classification'!$C$10,B2295)),ISNUMBER(SEARCH('[1]Lookup for use classification'!$D$10,B2295)),ISNUMBER(SEARCH('[1]Lookup for use classification'!$E$10,B2295)),ISNUMBER(SEARCH('[1]Lookup for use classification'!$F$10,B2295)),ISNUMBER(SEARCH('[1]Lookup for use classification'!$G$10,B2295))),'[1]Lookup for use classification'!$A$10,IF(OR(ISNUMBER(SEARCH('[1]Lookup for use classification'!$B$11,B2295)),ISNUMBER(SEARCH('[1]Lookup for use classification'!$C$11,B2295))),'[1]Lookup for use classification'!$A$11,IF(OR(ISNUMBER(SEARCH('[1]Lookup for use classification'!$B$12,B2295)),ISNUMBER(SEARCH('[1]Lookup for use classification'!$C$12,B2295))),'[1]Lookup for use classification'!$A$12,IF(OR(ISNUMBER(SEARCH('[1]Lookup for use classification'!$B$13,B2295)),ISNUMBER(SEARCH('[1]Lookup for use classification'!$C$13,B2295)),ISNUMBER(SEARCH('[1]Lookup for use classification'!$D$13,B2295)),,ISNUMBER(SEARCH('[1]Lookup for use classification'!$C$13,B2295)),ISNUMBER(SEARCH('[1]Lookup for use classification'!$E$13,B2295))),'[1]Lookup for use classification'!$A$13,IF(OR(ISNUMBER(SEARCH('[1]Lookup for use classification'!$B$14,B2295)),ISNUMBER(SEARCH('[1]Lookup for use classification'!$C$14,B2295))),'[1]Lookup for use classification'!$A$14,"Other"))))))))))))</f>
        <v>Education - K - 12</v>
      </c>
      <c r="D2295" s="43"/>
      <c r="E2295" s="40"/>
      <c r="F2295" s="40" t="s">
        <v>795</v>
      </c>
    </row>
    <row r="2296" spans="1:6">
      <c r="A2296" s="16" t="s">
        <v>1178</v>
      </c>
      <c r="B2296" s="38" t="s">
        <v>1172</v>
      </c>
      <c r="C2296" s="133" t="str">
        <f>IF(OR(ISNUMBER(SEARCH('[1]Lookup for use classification'!$B$1,B2296)),ISNUMBER(SEARCH('[1]Lookup for use classification'!$C$1,B2296)),ISNUMBER(SEARCH('[1]Lookup for use classification'!$D$1,B2296)),ISNUMBER(SEARCH('[1]Lookup for use classification'!$E$1,B2296))),'[1]Lookup for use classification'!$A$1,IF(ISNUMBER(SEARCH('[1]Lookup for use classification'!$B$2,B2296)),'[1]Lookup for use classification'!$A$2,IF(ISNUMBER(SEARCH('[1]Lookup for use classification'!$B$3,B2296)),'[1]Lookup for use classification'!$A$3,IF(OR(ISNUMBER(SEARCH('[1]Lookup for use classification'!$B$4,B2296)),ISNUMBER(SEARCH('[1]Lookup for use classification'!$C$4,B2296)),ISNUMBER(SEARCH('[1]Lookup for use classification'!$D$4,B2296)),ISNUMBER(SEARCH('[1]Lookup for use classification'!$E$4,B2296))),'[1]Lookup for use classification'!$A$4,IF(OR(ISNUMBER(SEARCH('[1]Lookup for use classification'!$B$5,B2296)),ISNUMBER(SEARCH('[1]Lookup for use classification'!$C$5,B2296)),ISNUMBER(SEARCH('[1]Lookup for use classification'!$D$5,B2296))),'[1]Lookup for use classification'!$A$5,IF(OR(ISNUMBER(SEARCH('[1]Lookup for use classification'!$B$7,B2296)),ISNUMBER(SEARCH('[1]Lookup for use classification'!$C$7,B2296)),ISNUMBER(SEARCH('[1]Lookup for use classification'!$D$7,B2296))),'[1]Lookup for use classification'!$A$7,IF(OR(ISNUMBER(SEARCH('[1]Lookup for use classification'!$B$9,B2296)),ISNUMBER(SEARCH('[1]Lookup for use classification'!$C$9,B2296)),ISNUMBER(SEARCH('[1]Lookup for use classification'!$D$9,B2296)),ISNUMBER(SEARCH('[1]Lookup for use classification'!$E$9,B2296)),ISNUMBER(SEARCH('[1]Lookup for use classification'!$F$9,B2296)),ISNUMBER(SEARCH('[1]Lookup for use classification'!$G$9,B2296)),ISNUMBER(SEARCH('[1]Lookup for use classification'!$H$9,B2296)),ISNUMBER(SEARCH('[1]Lookup for use classification'!$I$9,B2296)),ISNUMBER(SEARCH('[1]Lookup for use classification'!$J$9,B2296)),ISNUMBER(SEARCH('[1]Lookup for use classification'!$K$9,B2296))),'[1]Lookup for use classification'!$A$9,IF(OR(ISNUMBER(SEARCH('[1]Lookup for use classification'!$B$10,B2296)),ISNUMBER(SEARCH('[1]Lookup for use classification'!$C$10,B2296)),ISNUMBER(SEARCH('[1]Lookup for use classification'!$D$10,B2296)),ISNUMBER(SEARCH('[1]Lookup for use classification'!$E$10,B2296)),ISNUMBER(SEARCH('[1]Lookup for use classification'!$F$10,B2296)),ISNUMBER(SEARCH('[1]Lookup for use classification'!$G$10,B2296))),'[1]Lookup for use classification'!$A$10,IF(OR(ISNUMBER(SEARCH('[1]Lookup for use classification'!$B$11,B2296)),ISNUMBER(SEARCH('[1]Lookup for use classification'!$C$11,B2296))),'[1]Lookup for use classification'!$A$11,IF(OR(ISNUMBER(SEARCH('[1]Lookup for use classification'!$B$12,B2296)),ISNUMBER(SEARCH('[1]Lookup for use classification'!$C$12,B2296))),'[1]Lookup for use classification'!$A$12,IF(OR(ISNUMBER(SEARCH('[1]Lookup for use classification'!$B$13,B2296)),ISNUMBER(SEARCH('[1]Lookup for use classification'!$C$13,B2296)),ISNUMBER(SEARCH('[1]Lookup for use classification'!$D$13,B2296)),,ISNUMBER(SEARCH('[1]Lookup for use classification'!$C$13,B2296)),ISNUMBER(SEARCH('[1]Lookup for use classification'!$E$13,B2296))),'[1]Lookup for use classification'!$A$13,IF(OR(ISNUMBER(SEARCH('[1]Lookup for use classification'!$B$14,B2296)),ISNUMBER(SEARCH('[1]Lookup for use classification'!$C$14,B2296))),'[1]Lookup for use classification'!$A$14,"Other"))))))))))))</f>
        <v>Other</v>
      </c>
      <c r="D2296" s="39">
        <v>768</v>
      </c>
      <c r="E2296" s="41"/>
      <c r="F2296" s="41"/>
    </row>
    <row r="2297" spans="1:6">
      <c r="A2297" s="16" t="s">
        <v>1178</v>
      </c>
      <c r="B2297" s="38" t="s">
        <v>494</v>
      </c>
      <c r="C2297" s="133" t="str">
        <f>IF(OR(ISNUMBER(SEARCH('[1]Lookup for use classification'!$B$1,B2297)),ISNUMBER(SEARCH('[1]Lookup for use classification'!$C$1,B2297)),ISNUMBER(SEARCH('[1]Lookup for use classification'!$D$1,B2297)),ISNUMBER(SEARCH('[1]Lookup for use classification'!$E$1,B2297))),'[1]Lookup for use classification'!$A$1,IF(ISNUMBER(SEARCH('[1]Lookup for use classification'!$B$2,B2297)),'[1]Lookup for use classification'!$A$2,IF(ISNUMBER(SEARCH('[1]Lookup for use classification'!$B$3,B2297)),'[1]Lookup for use classification'!$A$3,IF(OR(ISNUMBER(SEARCH('[1]Lookup for use classification'!$B$4,B2297)),ISNUMBER(SEARCH('[1]Lookup for use classification'!$C$4,B2297)),ISNUMBER(SEARCH('[1]Lookup for use classification'!$D$4,B2297)),ISNUMBER(SEARCH('[1]Lookup for use classification'!$E$4,B2297))),'[1]Lookup for use classification'!$A$4,IF(OR(ISNUMBER(SEARCH('[1]Lookup for use classification'!$B$5,B2297)),ISNUMBER(SEARCH('[1]Lookup for use classification'!$C$5,B2297)),ISNUMBER(SEARCH('[1]Lookup for use classification'!$D$5,B2297))),'[1]Lookup for use classification'!$A$5,IF(OR(ISNUMBER(SEARCH('[1]Lookup for use classification'!$B$7,B2297)),ISNUMBER(SEARCH('[1]Lookup for use classification'!$C$7,B2297)),ISNUMBER(SEARCH('[1]Lookup for use classification'!$D$7,B2297))),'[1]Lookup for use classification'!$A$7,IF(OR(ISNUMBER(SEARCH('[1]Lookup for use classification'!$B$9,B2297)),ISNUMBER(SEARCH('[1]Lookup for use classification'!$C$9,B2297)),ISNUMBER(SEARCH('[1]Lookup for use classification'!$D$9,B2297)),ISNUMBER(SEARCH('[1]Lookup for use classification'!$E$9,B2297)),ISNUMBER(SEARCH('[1]Lookup for use classification'!$F$9,B2297)),ISNUMBER(SEARCH('[1]Lookup for use classification'!$G$9,B2297)),ISNUMBER(SEARCH('[1]Lookup for use classification'!$H$9,B2297)),ISNUMBER(SEARCH('[1]Lookup for use classification'!$I$9,B2297)),ISNUMBER(SEARCH('[1]Lookup for use classification'!$J$9,B2297)),ISNUMBER(SEARCH('[1]Lookup for use classification'!$K$9,B2297))),'[1]Lookup for use classification'!$A$9,IF(OR(ISNUMBER(SEARCH('[1]Lookup for use classification'!$B$10,B2297)),ISNUMBER(SEARCH('[1]Lookup for use classification'!$C$10,B2297)),ISNUMBER(SEARCH('[1]Lookup for use classification'!$D$10,B2297)),ISNUMBER(SEARCH('[1]Lookup for use classification'!$E$10,B2297)),ISNUMBER(SEARCH('[1]Lookup for use classification'!$F$10,B2297)),ISNUMBER(SEARCH('[1]Lookup for use classification'!$G$10,B2297))),'[1]Lookup for use classification'!$A$10,IF(OR(ISNUMBER(SEARCH('[1]Lookup for use classification'!$B$11,B2297)),ISNUMBER(SEARCH('[1]Lookup for use classification'!$C$11,B2297))),'[1]Lookup for use classification'!$A$11,IF(OR(ISNUMBER(SEARCH('[1]Lookup for use classification'!$B$12,B2297)),ISNUMBER(SEARCH('[1]Lookup for use classification'!$C$12,B2297))),'[1]Lookup for use classification'!$A$12,IF(OR(ISNUMBER(SEARCH('[1]Lookup for use classification'!$B$13,B2297)),ISNUMBER(SEARCH('[1]Lookup for use classification'!$C$13,B2297)),ISNUMBER(SEARCH('[1]Lookup for use classification'!$D$13,B2297)),,ISNUMBER(SEARCH('[1]Lookup for use classification'!$C$13,B2297)),ISNUMBER(SEARCH('[1]Lookup for use classification'!$E$13,B2297))),'[1]Lookup for use classification'!$A$13,IF(OR(ISNUMBER(SEARCH('[1]Lookup for use classification'!$B$14,B2297)),ISNUMBER(SEARCH('[1]Lookup for use classification'!$C$14,B2297))),'[1]Lookup for use classification'!$A$14,"Other"))))))))))))</f>
        <v>Other</v>
      </c>
      <c r="D2297" s="39">
        <v>2200</v>
      </c>
      <c r="E2297" s="41"/>
      <c r="F2297" s="41"/>
    </row>
    <row r="2298" spans="1:6">
      <c r="A2298" s="16" t="s">
        <v>1178</v>
      </c>
      <c r="B2298" s="38" t="s">
        <v>254</v>
      </c>
      <c r="C2298" s="133" t="str">
        <f>IF(OR(ISNUMBER(SEARCH('[1]Lookup for use classification'!$B$1,B2298)),ISNUMBER(SEARCH('[1]Lookup for use classification'!$C$1,B2298)),ISNUMBER(SEARCH('[1]Lookup for use classification'!$D$1,B2298)),ISNUMBER(SEARCH('[1]Lookup for use classification'!$E$1,B2298))),'[1]Lookup for use classification'!$A$1,IF(ISNUMBER(SEARCH('[1]Lookup for use classification'!$B$2,B2298)),'[1]Lookup for use classification'!$A$2,IF(ISNUMBER(SEARCH('[1]Lookup for use classification'!$B$3,B2298)),'[1]Lookup for use classification'!$A$3,IF(OR(ISNUMBER(SEARCH('[1]Lookup for use classification'!$B$4,B2298)),ISNUMBER(SEARCH('[1]Lookup for use classification'!$C$4,B2298)),ISNUMBER(SEARCH('[1]Lookup for use classification'!$D$4,B2298)),ISNUMBER(SEARCH('[1]Lookup for use classification'!$E$4,B2298))),'[1]Lookup for use classification'!$A$4,IF(OR(ISNUMBER(SEARCH('[1]Lookup for use classification'!$B$5,B2298)),ISNUMBER(SEARCH('[1]Lookup for use classification'!$C$5,B2298)),ISNUMBER(SEARCH('[1]Lookup for use classification'!$D$5,B2298))),'[1]Lookup for use classification'!$A$5,IF(OR(ISNUMBER(SEARCH('[1]Lookup for use classification'!$B$7,B2298)),ISNUMBER(SEARCH('[1]Lookup for use classification'!$C$7,B2298)),ISNUMBER(SEARCH('[1]Lookup for use classification'!$D$7,B2298))),'[1]Lookup for use classification'!$A$7,IF(OR(ISNUMBER(SEARCH('[1]Lookup for use classification'!$B$9,B2298)),ISNUMBER(SEARCH('[1]Lookup for use classification'!$C$9,B2298)),ISNUMBER(SEARCH('[1]Lookup for use classification'!$D$9,B2298)),ISNUMBER(SEARCH('[1]Lookup for use classification'!$E$9,B2298)),ISNUMBER(SEARCH('[1]Lookup for use classification'!$F$9,B2298)),ISNUMBER(SEARCH('[1]Lookup for use classification'!$G$9,B2298)),ISNUMBER(SEARCH('[1]Lookup for use classification'!$H$9,B2298)),ISNUMBER(SEARCH('[1]Lookup for use classification'!$I$9,B2298)),ISNUMBER(SEARCH('[1]Lookup for use classification'!$J$9,B2298)),ISNUMBER(SEARCH('[1]Lookup for use classification'!$K$9,B2298))),'[1]Lookup for use classification'!$A$9,IF(OR(ISNUMBER(SEARCH('[1]Lookup for use classification'!$B$10,B2298)),ISNUMBER(SEARCH('[1]Lookup for use classification'!$C$10,B2298)),ISNUMBER(SEARCH('[1]Lookup for use classification'!$D$10,B2298)),ISNUMBER(SEARCH('[1]Lookup for use classification'!$E$10,B2298)),ISNUMBER(SEARCH('[1]Lookup for use classification'!$F$10,B2298)),ISNUMBER(SEARCH('[1]Lookup for use classification'!$G$10,B2298))),'[1]Lookup for use classification'!$A$10,IF(OR(ISNUMBER(SEARCH('[1]Lookup for use classification'!$B$11,B2298)),ISNUMBER(SEARCH('[1]Lookup for use classification'!$C$11,B2298))),'[1]Lookup for use classification'!$A$11,IF(OR(ISNUMBER(SEARCH('[1]Lookup for use classification'!$B$12,B2298)),ISNUMBER(SEARCH('[1]Lookup for use classification'!$C$12,B2298))),'[1]Lookup for use classification'!$A$12,IF(OR(ISNUMBER(SEARCH('[1]Lookup for use classification'!$B$13,B2298)),ISNUMBER(SEARCH('[1]Lookup for use classification'!$C$13,B2298)),ISNUMBER(SEARCH('[1]Lookup for use classification'!$D$13,B2298)),,ISNUMBER(SEARCH('[1]Lookup for use classification'!$C$13,B2298)),ISNUMBER(SEARCH('[1]Lookup for use classification'!$E$13,B2298))),'[1]Lookup for use classification'!$A$13,IF(OR(ISNUMBER(SEARCH('[1]Lookup for use classification'!$B$14,B2298)),ISNUMBER(SEARCH('[1]Lookup for use classification'!$C$14,B2298))),'[1]Lookup for use classification'!$A$14,"Other"))))))))))))</f>
        <v>Retail - Other</v>
      </c>
      <c r="D2298" s="39"/>
      <c r="E2298" s="41"/>
      <c r="F2298" s="41" t="s">
        <v>795</v>
      </c>
    </row>
    <row r="2299" spans="1:6">
      <c r="A2299" s="16" t="s">
        <v>1178</v>
      </c>
      <c r="B2299" s="38" t="s">
        <v>1173</v>
      </c>
      <c r="C2299" s="133" t="str">
        <f>IF(OR(ISNUMBER(SEARCH('[1]Lookup for use classification'!$B$1,B2299)),ISNUMBER(SEARCH('[1]Lookup for use classification'!$C$1,B2299)),ISNUMBER(SEARCH('[1]Lookup for use classification'!$D$1,B2299)),ISNUMBER(SEARCH('[1]Lookup for use classification'!$E$1,B2299))),'[1]Lookup for use classification'!$A$1,IF(ISNUMBER(SEARCH('[1]Lookup for use classification'!$B$2,B2299)),'[1]Lookup for use classification'!$A$2,IF(ISNUMBER(SEARCH('[1]Lookup for use classification'!$B$3,B2299)),'[1]Lookup for use classification'!$A$3,IF(OR(ISNUMBER(SEARCH('[1]Lookup for use classification'!$B$4,B2299)),ISNUMBER(SEARCH('[1]Lookup for use classification'!$C$4,B2299)),ISNUMBER(SEARCH('[1]Lookup for use classification'!$D$4,B2299)),ISNUMBER(SEARCH('[1]Lookup for use classification'!$E$4,B2299))),'[1]Lookup for use classification'!$A$4,IF(OR(ISNUMBER(SEARCH('[1]Lookup for use classification'!$B$5,B2299)),ISNUMBER(SEARCH('[1]Lookup for use classification'!$C$5,B2299)),ISNUMBER(SEARCH('[1]Lookup for use classification'!$D$5,B2299))),'[1]Lookup for use classification'!$A$5,IF(OR(ISNUMBER(SEARCH('[1]Lookup for use classification'!$B$7,B2299)),ISNUMBER(SEARCH('[1]Lookup for use classification'!$C$7,B2299)),ISNUMBER(SEARCH('[1]Lookup for use classification'!$D$7,B2299))),'[1]Lookup for use classification'!$A$7,IF(OR(ISNUMBER(SEARCH('[1]Lookup for use classification'!$B$9,B2299)),ISNUMBER(SEARCH('[1]Lookup for use classification'!$C$9,B2299)),ISNUMBER(SEARCH('[1]Lookup for use classification'!$D$9,B2299)),ISNUMBER(SEARCH('[1]Lookup for use classification'!$E$9,B2299)),ISNUMBER(SEARCH('[1]Lookup for use classification'!$F$9,B2299)),ISNUMBER(SEARCH('[1]Lookup for use classification'!$G$9,B2299)),ISNUMBER(SEARCH('[1]Lookup for use classification'!$H$9,B2299)),ISNUMBER(SEARCH('[1]Lookup for use classification'!$I$9,B2299)),ISNUMBER(SEARCH('[1]Lookup for use classification'!$J$9,B2299)),ISNUMBER(SEARCH('[1]Lookup for use classification'!$K$9,B2299))),'[1]Lookup for use classification'!$A$9,IF(OR(ISNUMBER(SEARCH('[1]Lookup for use classification'!$B$10,B2299)),ISNUMBER(SEARCH('[1]Lookup for use classification'!$C$10,B2299)),ISNUMBER(SEARCH('[1]Lookup for use classification'!$D$10,B2299)),ISNUMBER(SEARCH('[1]Lookup for use classification'!$E$10,B2299)),ISNUMBER(SEARCH('[1]Lookup for use classification'!$F$10,B2299)),ISNUMBER(SEARCH('[1]Lookup for use classification'!$G$10,B2299))),'[1]Lookup for use classification'!$A$10,IF(OR(ISNUMBER(SEARCH('[1]Lookup for use classification'!$B$11,B2299)),ISNUMBER(SEARCH('[1]Lookup for use classification'!$C$11,B2299))),'[1]Lookup for use classification'!$A$11,IF(OR(ISNUMBER(SEARCH('[1]Lookup for use classification'!$B$12,B2299)),ISNUMBER(SEARCH('[1]Lookup for use classification'!$C$12,B2299))),'[1]Lookup for use classification'!$A$12,IF(OR(ISNUMBER(SEARCH('[1]Lookup for use classification'!$B$13,B2299)),ISNUMBER(SEARCH('[1]Lookup for use classification'!$C$13,B2299)),ISNUMBER(SEARCH('[1]Lookup for use classification'!$D$13,B2299)),,ISNUMBER(SEARCH('[1]Lookup for use classification'!$C$13,B2299)),ISNUMBER(SEARCH('[1]Lookup for use classification'!$E$13,B2299))),'[1]Lookup for use classification'!$A$13,IF(OR(ISNUMBER(SEARCH('[1]Lookup for use classification'!$B$14,B2299)),ISNUMBER(SEARCH('[1]Lookup for use classification'!$C$14,B2299))),'[1]Lookup for use classification'!$A$14,"Other"))))))))))))</f>
        <v>Accomodation Services</v>
      </c>
      <c r="D2299" s="39"/>
      <c r="E2299" s="41"/>
      <c r="F2299" s="41" t="s">
        <v>795</v>
      </c>
    </row>
    <row r="2300" spans="1:6">
      <c r="A2300" s="16" t="s">
        <v>1178</v>
      </c>
      <c r="B2300" s="38" t="s">
        <v>1174</v>
      </c>
      <c r="C2300" s="133" t="str">
        <f>IF(OR(ISNUMBER(SEARCH('[1]Lookup for use classification'!$B$1,B2300)),ISNUMBER(SEARCH('[1]Lookup for use classification'!$C$1,B2300)),ISNUMBER(SEARCH('[1]Lookup for use classification'!$D$1,B2300)),ISNUMBER(SEARCH('[1]Lookup for use classification'!$E$1,B2300))),'[1]Lookup for use classification'!$A$1,IF(ISNUMBER(SEARCH('[1]Lookup for use classification'!$B$2,B2300)),'[1]Lookup for use classification'!$A$2,IF(ISNUMBER(SEARCH('[1]Lookup for use classification'!$B$3,B2300)),'[1]Lookup for use classification'!$A$3,IF(OR(ISNUMBER(SEARCH('[1]Lookup for use classification'!$B$4,B2300)),ISNUMBER(SEARCH('[1]Lookup for use classification'!$C$4,B2300)),ISNUMBER(SEARCH('[1]Lookup for use classification'!$D$4,B2300)),ISNUMBER(SEARCH('[1]Lookup for use classification'!$E$4,B2300))),'[1]Lookup for use classification'!$A$4,IF(OR(ISNUMBER(SEARCH('[1]Lookup for use classification'!$B$5,B2300)),ISNUMBER(SEARCH('[1]Lookup for use classification'!$C$5,B2300)),ISNUMBER(SEARCH('[1]Lookup for use classification'!$D$5,B2300))),'[1]Lookup for use classification'!$A$5,IF(OR(ISNUMBER(SEARCH('[1]Lookup for use classification'!$B$7,B2300)),ISNUMBER(SEARCH('[1]Lookup for use classification'!$C$7,B2300)),ISNUMBER(SEARCH('[1]Lookup for use classification'!$D$7,B2300))),'[1]Lookup for use classification'!$A$7,IF(OR(ISNUMBER(SEARCH('[1]Lookup for use classification'!$B$9,B2300)),ISNUMBER(SEARCH('[1]Lookup for use classification'!$C$9,B2300)),ISNUMBER(SEARCH('[1]Lookup for use classification'!$D$9,B2300)),ISNUMBER(SEARCH('[1]Lookup for use classification'!$E$9,B2300)),ISNUMBER(SEARCH('[1]Lookup for use classification'!$F$9,B2300)),ISNUMBER(SEARCH('[1]Lookup for use classification'!$G$9,B2300)),ISNUMBER(SEARCH('[1]Lookup for use classification'!$H$9,B2300)),ISNUMBER(SEARCH('[1]Lookup for use classification'!$I$9,B2300)),ISNUMBER(SEARCH('[1]Lookup for use classification'!$J$9,B2300)),ISNUMBER(SEARCH('[1]Lookup for use classification'!$K$9,B2300))),'[1]Lookup for use classification'!$A$9,IF(OR(ISNUMBER(SEARCH('[1]Lookup for use classification'!$B$10,B2300)),ISNUMBER(SEARCH('[1]Lookup for use classification'!$C$10,B2300)),ISNUMBER(SEARCH('[1]Lookup for use classification'!$D$10,B2300)),ISNUMBER(SEARCH('[1]Lookup for use classification'!$E$10,B2300)),ISNUMBER(SEARCH('[1]Lookup for use classification'!$F$10,B2300)),ISNUMBER(SEARCH('[1]Lookup for use classification'!$G$10,B2300))),'[1]Lookup for use classification'!$A$10,IF(OR(ISNUMBER(SEARCH('[1]Lookup for use classification'!$B$11,B2300)),ISNUMBER(SEARCH('[1]Lookup for use classification'!$C$11,B2300))),'[1]Lookup for use classification'!$A$11,IF(OR(ISNUMBER(SEARCH('[1]Lookup for use classification'!$B$12,B2300)),ISNUMBER(SEARCH('[1]Lookup for use classification'!$C$12,B2300))),'[1]Lookup for use classification'!$A$12,IF(OR(ISNUMBER(SEARCH('[1]Lookup for use classification'!$B$13,B2300)),ISNUMBER(SEARCH('[1]Lookup for use classification'!$C$13,B2300)),ISNUMBER(SEARCH('[1]Lookup for use classification'!$D$13,B2300)),,ISNUMBER(SEARCH('[1]Lookup for use classification'!$C$13,B2300)),ISNUMBER(SEARCH('[1]Lookup for use classification'!$E$13,B2300))),'[1]Lookup for use classification'!$A$13,IF(OR(ISNUMBER(SEARCH('[1]Lookup for use classification'!$B$14,B2300)),ISNUMBER(SEARCH('[1]Lookup for use classification'!$C$14,B2300))),'[1]Lookup for use classification'!$A$14,"Other"))))))))))))</f>
        <v>Education - K - 12</v>
      </c>
      <c r="D2300" s="39"/>
      <c r="E2300" s="41"/>
      <c r="F2300" s="41" t="s">
        <v>795</v>
      </c>
    </row>
    <row r="2301" spans="1:6">
      <c r="A2301" s="16" t="s">
        <v>1178</v>
      </c>
      <c r="B2301" s="38" t="s">
        <v>1175</v>
      </c>
      <c r="C2301" s="133" t="str">
        <f>IF(OR(ISNUMBER(SEARCH('[1]Lookup for use classification'!$B$1,B2301)),ISNUMBER(SEARCH('[1]Lookup for use classification'!$C$1,B2301)),ISNUMBER(SEARCH('[1]Lookup for use classification'!$D$1,B2301)),ISNUMBER(SEARCH('[1]Lookup for use classification'!$E$1,B2301))),'[1]Lookup for use classification'!$A$1,IF(ISNUMBER(SEARCH('[1]Lookup for use classification'!$B$2,B2301)),'[1]Lookup for use classification'!$A$2,IF(ISNUMBER(SEARCH('[1]Lookup for use classification'!$B$3,B2301)),'[1]Lookup for use classification'!$A$3,IF(OR(ISNUMBER(SEARCH('[1]Lookup for use classification'!$B$4,B2301)),ISNUMBER(SEARCH('[1]Lookup for use classification'!$C$4,B2301)),ISNUMBER(SEARCH('[1]Lookup for use classification'!$D$4,B2301)),ISNUMBER(SEARCH('[1]Lookup for use classification'!$E$4,B2301))),'[1]Lookup for use classification'!$A$4,IF(OR(ISNUMBER(SEARCH('[1]Lookup for use classification'!$B$5,B2301)),ISNUMBER(SEARCH('[1]Lookup for use classification'!$C$5,B2301)),ISNUMBER(SEARCH('[1]Lookup for use classification'!$D$5,B2301))),'[1]Lookup for use classification'!$A$5,IF(OR(ISNUMBER(SEARCH('[1]Lookup for use classification'!$B$7,B2301)),ISNUMBER(SEARCH('[1]Lookup for use classification'!$C$7,B2301)),ISNUMBER(SEARCH('[1]Lookup for use classification'!$D$7,B2301))),'[1]Lookup for use classification'!$A$7,IF(OR(ISNUMBER(SEARCH('[1]Lookup for use classification'!$B$9,B2301)),ISNUMBER(SEARCH('[1]Lookup for use classification'!$C$9,B2301)),ISNUMBER(SEARCH('[1]Lookup for use classification'!$D$9,B2301)),ISNUMBER(SEARCH('[1]Lookup for use classification'!$E$9,B2301)),ISNUMBER(SEARCH('[1]Lookup for use classification'!$F$9,B2301)),ISNUMBER(SEARCH('[1]Lookup for use classification'!$G$9,B2301)),ISNUMBER(SEARCH('[1]Lookup for use classification'!$H$9,B2301)),ISNUMBER(SEARCH('[1]Lookup for use classification'!$I$9,B2301)),ISNUMBER(SEARCH('[1]Lookup for use classification'!$J$9,B2301)),ISNUMBER(SEARCH('[1]Lookup for use classification'!$K$9,B2301))),'[1]Lookup for use classification'!$A$9,IF(OR(ISNUMBER(SEARCH('[1]Lookup for use classification'!$B$10,B2301)),ISNUMBER(SEARCH('[1]Lookup for use classification'!$C$10,B2301)),ISNUMBER(SEARCH('[1]Lookup for use classification'!$D$10,B2301)),ISNUMBER(SEARCH('[1]Lookup for use classification'!$E$10,B2301)),ISNUMBER(SEARCH('[1]Lookup for use classification'!$F$10,B2301)),ISNUMBER(SEARCH('[1]Lookup for use classification'!$G$10,B2301))),'[1]Lookup for use classification'!$A$10,IF(OR(ISNUMBER(SEARCH('[1]Lookup for use classification'!$B$11,B2301)),ISNUMBER(SEARCH('[1]Lookup for use classification'!$C$11,B2301))),'[1]Lookup for use classification'!$A$11,IF(OR(ISNUMBER(SEARCH('[1]Lookup for use classification'!$B$12,B2301)),ISNUMBER(SEARCH('[1]Lookup for use classification'!$C$12,B2301))),'[1]Lookup for use classification'!$A$12,IF(OR(ISNUMBER(SEARCH('[1]Lookup for use classification'!$B$13,B2301)),ISNUMBER(SEARCH('[1]Lookup for use classification'!$C$13,B2301)),ISNUMBER(SEARCH('[1]Lookup for use classification'!$D$13,B2301)),,ISNUMBER(SEARCH('[1]Lookup for use classification'!$C$13,B2301)),ISNUMBER(SEARCH('[1]Lookup for use classification'!$E$13,B2301))),'[1]Lookup for use classification'!$A$13,IF(OR(ISNUMBER(SEARCH('[1]Lookup for use classification'!$B$14,B2301)),ISNUMBER(SEARCH('[1]Lookup for use classification'!$C$14,B2301))),'[1]Lookup for use classification'!$A$14,"Other"))))))))))))</f>
        <v>Office</v>
      </c>
      <c r="D2301" s="39"/>
      <c r="E2301" s="41"/>
      <c r="F2301" s="41" t="s">
        <v>795</v>
      </c>
    </row>
    <row r="2302" spans="1:6">
      <c r="A2302" s="16" t="s">
        <v>1178</v>
      </c>
      <c r="B2302" s="38" t="s">
        <v>1176</v>
      </c>
      <c r="C2302" s="133" t="str">
        <f>IF(OR(ISNUMBER(SEARCH('[1]Lookup for use classification'!$B$1,B2302)),ISNUMBER(SEARCH('[1]Lookup for use classification'!$C$1,B2302)),ISNUMBER(SEARCH('[1]Lookup for use classification'!$D$1,B2302)),ISNUMBER(SEARCH('[1]Lookup for use classification'!$E$1,B2302))),'[1]Lookup for use classification'!$A$1,IF(ISNUMBER(SEARCH('[1]Lookup for use classification'!$B$2,B2302)),'[1]Lookup for use classification'!$A$2,IF(ISNUMBER(SEARCH('[1]Lookup for use classification'!$B$3,B2302)),'[1]Lookup for use classification'!$A$3,IF(OR(ISNUMBER(SEARCH('[1]Lookup for use classification'!$B$4,B2302)),ISNUMBER(SEARCH('[1]Lookup for use classification'!$C$4,B2302)),ISNUMBER(SEARCH('[1]Lookup for use classification'!$D$4,B2302)),ISNUMBER(SEARCH('[1]Lookup for use classification'!$E$4,B2302))),'[1]Lookup for use classification'!$A$4,IF(OR(ISNUMBER(SEARCH('[1]Lookup for use classification'!$B$5,B2302)),ISNUMBER(SEARCH('[1]Lookup for use classification'!$C$5,B2302)),ISNUMBER(SEARCH('[1]Lookup for use classification'!$D$5,B2302))),'[1]Lookup for use classification'!$A$5,IF(OR(ISNUMBER(SEARCH('[1]Lookup for use classification'!$B$7,B2302)),ISNUMBER(SEARCH('[1]Lookup for use classification'!$C$7,B2302)),ISNUMBER(SEARCH('[1]Lookup for use classification'!$D$7,B2302))),'[1]Lookup for use classification'!$A$7,IF(OR(ISNUMBER(SEARCH('[1]Lookup for use classification'!$B$9,B2302)),ISNUMBER(SEARCH('[1]Lookup for use classification'!$C$9,B2302)),ISNUMBER(SEARCH('[1]Lookup for use classification'!$D$9,B2302)),ISNUMBER(SEARCH('[1]Lookup for use classification'!$E$9,B2302)),ISNUMBER(SEARCH('[1]Lookup for use classification'!$F$9,B2302)),ISNUMBER(SEARCH('[1]Lookup for use classification'!$G$9,B2302)),ISNUMBER(SEARCH('[1]Lookup for use classification'!$H$9,B2302)),ISNUMBER(SEARCH('[1]Lookup for use classification'!$I$9,B2302)),ISNUMBER(SEARCH('[1]Lookup for use classification'!$J$9,B2302)),ISNUMBER(SEARCH('[1]Lookup for use classification'!$K$9,B2302))),'[1]Lookup for use classification'!$A$9,IF(OR(ISNUMBER(SEARCH('[1]Lookup for use classification'!$B$10,B2302)),ISNUMBER(SEARCH('[1]Lookup for use classification'!$C$10,B2302)),ISNUMBER(SEARCH('[1]Lookup for use classification'!$D$10,B2302)),ISNUMBER(SEARCH('[1]Lookup for use classification'!$E$10,B2302)),ISNUMBER(SEARCH('[1]Lookup for use classification'!$F$10,B2302)),ISNUMBER(SEARCH('[1]Lookup for use classification'!$G$10,B2302))),'[1]Lookup for use classification'!$A$10,IF(OR(ISNUMBER(SEARCH('[1]Lookup for use classification'!$B$11,B2302)),ISNUMBER(SEARCH('[1]Lookup for use classification'!$C$11,B2302))),'[1]Lookup for use classification'!$A$11,IF(OR(ISNUMBER(SEARCH('[1]Lookup for use classification'!$B$12,B2302)),ISNUMBER(SEARCH('[1]Lookup for use classification'!$C$12,B2302))),'[1]Lookup for use classification'!$A$12,IF(OR(ISNUMBER(SEARCH('[1]Lookup for use classification'!$B$13,B2302)),ISNUMBER(SEARCH('[1]Lookup for use classification'!$C$13,B2302)),ISNUMBER(SEARCH('[1]Lookup for use classification'!$D$13,B2302)),,ISNUMBER(SEARCH('[1]Lookup for use classification'!$C$13,B2302)),ISNUMBER(SEARCH('[1]Lookup for use classification'!$E$13,B2302))),'[1]Lookup for use classification'!$A$13,IF(OR(ISNUMBER(SEARCH('[1]Lookup for use classification'!$B$14,B2302)),ISNUMBER(SEARCH('[1]Lookup for use classification'!$C$14,B2302))),'[1]Lookup for use classification'!$A$14,"Other"))))))))))))</f>
        <v>Other</v>
      </c>
      <c r="D2302" s="39"/>
      <c r="E2302" s="41"/>
      <c r="F2302" s="41" t="s">
        <v>795</v>
      </c>
    </row>
    <row r="2303" spans="1:6">
      <c r="A2303" s="16" t="s">
        <v>1178</v>
      </c>
      <c r="B2303" s="38" t="s">
        <v>1051</v>
      </c>
      <c r="C2303" s="133" t="str">
        <f>IF(OR(ISNUMBER(SEARCH('[1]Lookup for use classification'!$B$1,B2303)),ISNUMBER(SEARCH('[1]Lookup for use classification'!$C$1,B2303)),ISNUMBER(SEARCH('[1]Lookup for use classification'!$D$1,B2303)),ISNUMBER(SEARCH('[1]Lookup for use classification'!$E$1,B2303))),'[1]Lookup for use classification'!$A$1,IF(ISNUMBER(SEARCH('[1]Lookup for use classification'!$B$2,B2303)),'[1]Lookup for use classification'!$A$2,IF(ISNUMBER(SEARCH('[1]Lookup for use classification'!$B$3,B2303)),'[1]Lookup for use classification'!$A$3,IF(OR(ISNUMBER(SEARCH('[1]Lookup for use classification'!$B$4,B2303)),ISNUMBER(SEARCH('[1]Lookup for use classification'!$C$4,B2303)),ISNUMBER(SEARCH('[1]Lookup for use classification'!$D$4,B2303)),ISNUMBER(SEARCH('[1]Lookup for use classification'!$E$4,B2303))),'[1]Lookup for use classification'!$A$4,IF(OR(ISNUMBER(SEARCH('[1]Lookup for use classification'!$B$5,B2303)),ISNUMBER(SEARCH('[1]Lookup for use classification'!$C$5,B2303)),ISNUMBER(SEARCH('[1]Lookup for use classification'!$D$5,B2303))),'[1]Lookup for use classification'!$A$5,IF(OR(ISNUMBER(SEARCH('[1]Lookup for use classification'!$B$7,B2303)),ISNUMBER(SEARCH('[1]Lookup for use classification'!$C$7,B2303)),ISNUMBER(SEARCH('[1]Lookup for use classification'!$D$7,B2303))),'[1]Lookup for use classification'!$A$7,IF(OR(ISNUMBER(SEARCH('[1]Lookup for use classification'!$B$9,B2303)),ISNUMBER(SEARCH('[1]Lookup for use classification'!$C$9,B2303)),ISNUMBER(SEARCH('[1]Lookup for use classification'!$D$9,B2303)),ISNUMBER(SEARCH('[1]Lookup for use classification'!$E$9,B2303)),ISNUMBER(SEARCH('[1]Lookup for use classification'!$F$9,B2303)),ISNUMBER(SEARCH('[1]Lookup for use classification'!$G$9,B2303)),ISNUMBER(SEARCH('[1]Lookup for use classification'!$H$9,B2303)),ISNUMBER(SEARCH('[1]Lookup for use classification'!$I$9,B2303)),ISNUMBER(SEARCH('[1]Lookup for use classification'!$J$9,B2303)),ISNUMBER(SEARCH('[1]Lookup for use classification'!$K$9,B2303))),'[1]Lookup for use classification'!$A$9,IF(OR(ISNUMBER(SEARCH('[1]Lookup for use classification'!$B$10,B2303)),ISNUMBER(SEARCH('[1]Lookup for use classification'!$C$10,B2303)),ISNUMBER(SEARCH('[1]Lookup for use classification'!$D$10,B2303)),ISNUMBER(SEARCH('[1]Lookup for use classification'!$E$10,B2303)),ISNUMBER(SEARCH('[1]Lookup for use classification'!$F$10,B2303)),ISNUMBER(SEARCH('[1]Lookup for use classification'!$G$10,B2303))),'[1]Lookup for use classification'!$A$10,IF(OR(ISNUMBER(SEARCH('[1]Lookup for use classification'!$B$11,B2303)),ISNUMBER(SEARCH('[1]Lookup for use classification'!$C$11,B2303))),'[1]Lookup for use classification'!$A$11,IF(OR(ISNUMBER(SEARCH('[1]Lookup for use classification'!$B$12,B2303)),ISNUMBER(SEARCH('[1]Lookup for use classification'!$C$12,B2303))),'[1]Lookup for use classification'!$A$12,IF(OR(ISNUMBER(SEARCH('[1]Lookup for use classification'!$B$13,B2303)),ISNUMBER(SEARCH('[1]Lookup for use classification'!$C$13,B2303)),ISNUMBER(SEARCH('[1]Lookup for use classification'!$D$13,B2303)),,ISNUMBER(SEARCH('[1]Lookup for use classification'!$C$13,B2303)),ISNUMBER(SEARCH('[1]Lookup for use classification'!$E$13,B2303))),'[1]Lookup for use classification'!$A$13,IF(OR(ISNUMBER(SEARCH('[1]Lookup for use classification'!$B$14,B2303)),ISNUMBER(SEARCH('[1]Lookup for use classification'!$C$14,B2303))),'[1]Lookup for use classification'!$A$14,"Other"))))))))))))</f>
        <v>Water &amp; Sewer</v>
      </c>
      <c r="D2303" s="39"/>
      <c r="E2303" s="41"/>
      <c r="F2303" s="41" t="s">
        <v>795</v>
      </c>
    </row>
    <row r="2304" spans="1:6">
      <c r="A2304" s="16" t="s">
        <v>1178</v>
      </c>
      <c r="B2304" s="38" t="s">
        <v>1177</v>
      </c>
      <c r="C2304" s="133" t="str">
        <f>IF(OR(ISNUMBER(SEARCH('[1]Lookup for use classification'!$B$1,B2304)),ISNUMBER(SEARCH('[1]Lookup for use classification'!$C$1,B2304)),ISNUMBER(SEARCH('[1]Lookup for use classification'!$D$1,B2304)),ISNUMBER(SEARCH('[1]Lookup for use classification'!$E$1,B2304))),'[1]Lookup for use classification'!$A$1,IF(ISNUMBER(SEARCH('[1]Lookup for use classification'!$B$2,B2304)),'[1]Lookup for use classification'!$A$2,IF(ISNUMBER(SEARCH('[1]Lookup for use classification'!$B$3,B2304)),'[1]Lookup for use classification'!$A$3,IF(OR(ISNUMBER(SEARCH('[1]Lookup for use classification'!$B$4,B2304)),ISNUMBER(SEARCH('[1]Lookup for use classification'!$C$4,B2304)),ISNUMBER(SEARCH('[1]Lookup for use classification'!$D$4,B2304)),ISNUMBER(SEARCH('[1]Lookup for use classification'!$E$4,B2304))),'[1]Lookup for use classification'!$A$4,IF(OR(ISNUMBER(SEARCH('[1]Lookup for use classification'!$B$5,B2304)),ISNUMBER(SEARCH('[1]Lookup for use classification'!$C$5,B2304)),ISNUMBER(SEARCH('[1]Lookup for use classification'!$D$5,B2304))),'[1]Lookup for use classification'!$A$5,IF(OR(ISNUMBER(SEARCH('[1]Lookup for use classification'!$B$7,B2304)),ISNUMBER(SEARCH('[1]Lookup for use classification'!$C$7,B2304)),ISNUMBER(SEARCH('[1]Lookup for use classification'!$D$7,B2304))),'[1]Lookup for use classification'!$A$7,IF(OR(ISNUMBER(SEARCH('[1]Lookup for use classification'!$B$9,B2304)),ISNUMBER(SEARCH('[1]Lookup for use classification'!$C$9,B2304)),ISNUMBER(SEARCH('[1]Lookup for use classification'!$D$9,B2304)),ISNUMBER(SEARCH('[1]Lookup for use classification'!$E$9,B2304)),ISNUMBER(SEARCH('[1]Lookup for use classification'!$F$9,B2304)),ISNUMBER(SEARCH('[1]Lookup for use classification'!$G$9,B2304)),ISNUMBER(SEARCH('[1]Lookup for use classification'!$H$9,B2304)),ISNUMBER(SEARCH('[1]Lookup for use classification'!$I$9,B2304)),ISNUMBER(SEARCH('[1]Lookup for use classification'!$J$9,B2304)),ISNUMBER(SEARCH('[1]Lookup for use classification'!$K$9,B2304))),'[1]Lookup for use classification'!$A$9,IF(OR(ISNUMBER(SEARCH('[1]Lookup for use classification'!$B$10,B2304)),ISNUMBER(SEARCH('[1]Lookup for use classification'!$C$10,B2304)),ISNUMBER(SEARCH('[1]Lookup for use classification'!$D$10,B2304)),ISNUMBER(SEARCH('[1]Lookup for use classification'!$E$10,B2304)),ISNUMBER(SEARCH('[1]Lookup for use classification'!$F$10,B2304)),ISNUMBER(SEARCH('[1]Lookup for use classification'!$G$10,B2304))),'[1]Lookup for use classification'!$A$10,IF(OR(ISNUMBER(SEARCH('[1]Lookup for use classification'!$B$11,B2304)),ISNUMBER(SEARCH('[1]Lookup for use classification'!$C$11,B2304))),'[1]Lookup for use classification'!$A$11,IF(OR(ISNUMBER(SEARCH('[1]Lookup for use classification'!$B$12,B2304)),ISNUMBER(SEARCH('[1]Lookup for use classification'!$C$12,B2304))),'[1]Lookup for use classification'!$A$12,IF(OR(ISNUMBER(SEARCH('[1]Lookup for use classification'!$B$13,B2304)),ISNUMBER(SEARCH('[1]Lookup for use classification'!$C$13,B2304)),ISNUMBER(SEARCH('[1]Lookup for use classification'!$D$13,B2304)),,ISNUMBER(SEARCH('[1]Lookup for use classification'!$C$13,B2304)),ISNUMBER(SEARCH('[1]Lookup for use classification'!$E$13,B2304))),'[1]Lookup for use classification'!$A$13,IF(OR(ISNUMBER(SEARCH('[1]Lookup for use classification'!$B$14,B2304)),ISNUMBER(SEARCH('[1]Lookup for use classification'!$C$14,B2304))),'[1]Lookup for use classification'!$A$14,"Other"))))))))))))</f>
        <v>Other</v>
      </c>
      <c r="D2304" s="39"/>
      <c r="E2304" s="41"/>
      <c r="F2304" s="41" t="s">
        <v>795</v>
      </c>
    </row>
    <row r="2305" spans="1:6">
      <c r="A2305" s="16" t="s">
        <v>1183</v>
      </c>
      <c r="B2305" s="38" t="s">
        <v>473</v>
      </c>
      <c r="C2305" s="133" t="str">
        <f>IF(OR(ISNUMBER(SEARCH('[1]Lookup for use classification'!$B$1,B2305)),ISNUMBER(SEARCH('[1]Lookup for use classification'!$C$1,B2305)),ISNUMBER(SEARCH('[1]Lookup for use classification'!$D$1,B2305)),ISNUMBER(SEARCH('[1]Lookup for use classification'!$E$1,B2305))),'[1]Lookup for use classification'!$A$1,IF(ISNUMBER(SEARCH('[1]Lookup for use classification'!$B$2,B2305)),'[1]Lookup for use classification'!$A$2,IF(ISNUMBER(SEARCH('[1]Lookup for use classification'!$B$3,B2305)),'[1]Lookup for use classification'!$A$3,IF(OR(ISNUMBER(SEARCH('[1]Lookup for use classification'!$B$4,B2305)),ISNUMBER(SEARCH('[1]Lookup for use classification'!$C$4,B2305)),ISNUMBER(SEARCH('[1]Lookup for use classification'!$D$4,B2305)),ISNUMBER(SEARCH('[1]Lookup for use classification'!$E$4,B2305))),'[1]Lookup for use classification'!$A$4,IF(OR(ISNUMBER(SEARCH('[1]Lookup for use classification'!$B$5,B2305)),ISNUMBER(SEARCH('[1]Lookup for use classification'!$C$5,B2305)),ISNUMBER(SEARCH('[1]Lookup for use classification'!$D$5,B2305))),'[1]Lookup for use classification'!$A$5,IF(OR(ISNUMBER(SEARCH('[1]Lookup for use classification'!$B$7,B2305)),ISNUMBER(SEARCH('[1]Lookup for use classification'!$C$7,B2305)),ISNUMBER(SEARCH('[1]Lookup for use classification'!$D$7,B2305))),'[1]Lookup for use classification'!$A$7,IF(OR(ISNUMBER(SEARCH('[1]Lookup for use classification'!$B$9,B2305)),ISNUMBER(SEARCH('[1]Lookup for use classification'!$C$9,B2305)),ISNUMBER(SEARCH('[1]Lookup for use classification'!$D$9,B2305)),ISNUMBER(SEARCH('[1]Lookup for use classification'!$E$9,B2305)),ISNUMBER(SEARCH('[1]Lookup for use classification'!$F$9,B2305)),ISNUMBER(SEARCH('[1]Lookup for use classification'!$G$9,B2305)),ISNUMBER(SEARCH('[1]Lookup for use classification'!$H$9,B2305)),ISNUMBER(SEARCH('[1]Lookup for use classification'!$I$9,B2305)),ISNUMBER(SEARCH('[1]Lookup for use classification'!$J$9,B2305)),ISNUMBER(SEARCH('[1]Lookup for use classification'!$K$9,B2305))),'[1]Lookup for use classification'!$A$9,IF(OR(ISNUMBER(SEARCH('[1]Lookup for use classification'!$B$10,B2305)),ISNUMBER(SEARCH('[1]Lookup for use classification'!$C$10,B2305)),ISNUMBER(SEARCH('[1]Lookup for use classification'!$D$10,B2305)),ISNUMBER(SEARCH('[1]Lookup for use classification'!$E$10,B2305)),ISNUMBER(SEARCH('[1]Lookup for use classification'!$F$10,B2305)),ISNUMBER(SEARCH('[1]Lookup for use classification'!$G$10,B2305))),'[1]Lookup for use classification'!$A$10,IF(OR(ISNUMBER(SEARCH('[1]Lookup for use classification'!$B$11,B2305)),ISNUMBER(SEARCH('[1]Lookup for use classification'!$C$11,B2305))),'[1]Lookup for use classification'!$A$11,IF(OR(ISNUMBER(SEARCH('[1]Lookup for use classification'!$B$12,B2305)),ISNUMBER(SEARCH('[1]Lookup for use classification'!$C$12,B2305))),'[1]Lookup for use classification'!$A$12,IF(OR(ISNUMBER(SEARCH('[1]Lookup for use classification'!$B$13,B2305)),ISNUMBER(SEARCH('[1]Lookup for use classification'!$C$13,B2305)),ISNUMBER(SEARCH('[1]Lookup for use classification'!$D$13,B2305)),,ISNUMBER(SEARCH('[1]Lookup for use classification'!$C$13,B2305)),ISNUMBER(SEARCH('[1]Lookup for use classification'!$E$13,B2305))),'[1]Lookup for use classification'!$A$13,IF(OR(ISNUMBER(SEARCH('[1]Lookup for use classification'!$B$14,B2305)),ISNUMBER(SEARCH('[1]Lookup for use classification'!$C$14,B2305))),'[1]Lookup for use classification'!$A$14,"Other"))))))))))))</f>
        <v>Public Assembly</v>
      </c>
      <c r="D2305" s="38"/>
      <c r="E2305" s="38"/>
      <c r="F2305" s="38"/>
    </row>
    <row r="2306" spans="1:6">
      <c r="A2306" s="16" t="s">
        <v>1183</v>
      </c>
      <c r="B2306" s="38" t="s">
        <v>1179</v>
      </c>
      <c r="C2306" s="133" t="str">
        <f>IF(OR(ISNUMBER(SEARCH('[1]Lookup for use classification'!$B$1,B2306)),ISNUMBER(SEARCH('[1]Lookup for use classification'!$C$1,B2306)),ISNUMBER(SEARCH('[1]Lookup for use classification'!$D$1,B2306)),ISNUMBER(SEARCH('[1]Lookup for use classification'!$E$1,B2306))),'[1]Lookup for use classification'!$A$1,IF(ISNUMBER(SEARCH('[1]Lookup for use classification'!$B$2,B2306)),'[1]Lookup for use classification'!$A$2,IF(ISNUMBER(SEARCH('[1]Lookup for use classification'!$B$3,B2306)),'[1]Lookup for use classification'!$A$3,IF(OR(ISNUMBER(SEARCH('[1]Lookup for use classification'!$B$4,B2306)),ISNUMBER(SEARCH('[1]Lookup for use classification'!$C$4,B2306)),ISNUMBER(SEARCH('[1]Lookup for use classification'!$D$4,B2306)),ISNUMBER(SEARCH('[1]Lookup for use classification'!$E$4,B2306))),'[1]Lookup for use classification'!$A$4,IF(OR(ISNUMBER(SEARCH('[1]Lookup for use classification'!$B$5,B2306)),ISNUMBER(SEARCH('[1]Lookup for use classification'!$C$5,B2306)),ISNUMBER(SEARCH('[1]Lookup for use classification'!$D$5,B2306))),'[1]Lookup for use classification'!$A$5,IF(OR(ISNUMBER(SEARCH('[1]Lookup for use classification'!$B$7,B2306)),ISNUMBER(SEARCH('[1]Lookup for use classification'!$C$7,B2306)),ISNUMBER(SEARCH('[1]Lookup for use classification'!$D$7,B2306))),'[1]Lookup for use classification'!$A$7,IF(OR(ISNUMBER(SEARCH('[1]Lookup for use classification'!$B$9,B2306)),ISNUMBER(SEARCH('[1]Lookup for use classification'!$C$9,B2306)),ISNUMBER(SEARCH('[1]Lookup for use classification'!$D$9,B2306)),ISNUMBER(SEARCH('[1]Lookup for use classification'!$E$9,B2306)),ISNUMBER(SEARCH('[1]Lookup for use classification'!$F$9,B2306)),ISNUMBER(SEARCH('[1]Lookup for use classification'!$G$9,B2306)),ISNUMBER(SEARCH('[1]Lookup for use classification'!$H$9,B2306)),ISNUMBER(SEARCH('[1]Lookup for use classification'!$I$9,B2306)),ISNUMBER(SEARCH('[1]Lookup for use classification'!$J$9,B2306)),ISNUMBER(SEARCH('[1]Lookup for use classification'!$K$9,B2306))),'[1]Lookup for use classification'!$A$9,IF(OR(ISNUMBER(SEARCH('[1]Lookup for use classification'!$B$10,B2306)),ISNUMBER(SEARCH('[1]Lookup for use classification'!$C$10,B2306)),ISNUMBER(SEARCH('[1]Lookup for use classification'!$D$10,B2306)),ISNUMBER(SEARCH('[1]Lookup for use classification'!$E$10,B2306)),ISNUMBER(SEARCH('[1]Lookup for use classification'!$F$10,B2306)),ISNUMBER(SEARCH('[1]Lookup for use classification'!$G$10,B2306))),'[1]Lookup for use classification'!$A$10,IF(OR(ISNUMBER(SEARCH('[1]Lookup for use classification'!$B$11,B2306)),ISNUMBER(SEARCH('[1]Lookup for use classification'!$C$11,B2306))),'[1]Lookup for use classification'!$A$11,IF(OR(ISNUMBER(SEARCH('[1]Lookup for use classification'!$B$12,B2306)),ISNUMBER(SEARCH('[1]Lookup for use classification'!$C$12,B2306))),'[1]Lookup for use classification'!$A$12,IF(OR(ISNUMBER(SEARCH('[1]Lookup for use classification'!$B$13,B2306)),ISNUMBER(SEARCH('[1]Lookup for use classification'!$C$13,B2306)),ISNUMBER(SEARCH('[1]Lookup for use classification'!$D$13,B2306)),,ISNUMBER(SEARCH('[1]Lookup for use classification'!$C$13,B2306)),ISNUMBER(SEARCH('[1]Lookup for use classification'!$E$13,B2306))),'[1]Lookup for use classification'!$A$13,IF(OR(ISNUMBER(SEARCH('[1]Lookup for use classification'!$B$14,B2306)),ISNUMBER(SEARCH('[1]Lookup for use classification'!$C$14,B2306))),'[1]Lookup for use classification'!$A$14,"Other"))))))))))))</f>
        <v>Public Safety</v>
      </c>
      <c r="D2306" s="38"/>
      <c r="E2306" s="38"/>
      <c r="F2306" s="38"/>
    </row>
    <row r="2307" spans="1:6">
      <c r="A2307" s="16" t="s">
        <v>1183</v>
      </c>
      <c r="B2307" s="38" t="s">
        <v>372</v>
      </c>
      <c r="C2307" s="133" t="str">
        <f>IF(OR(ISNUMBER(SEARCH('[1]Lookup for use classification'!$B$1,B2307)),ISNUMBER(SEARCH('[1]Lookup for use classification'!$C$1,B2307)),ISNUMBER(SEARCH('[1]Lookup for use classification'!$D$1,B2307)),ISNUMBER(SEARCH('[1]Lookup for use classification'!$E$1,B2307))),'[1]Lookup for use classification'!$A$1,IF(ISNUMBER(SEARCH('[1]Lookup for use classification'!$B$2,B2307)),'[1]Lookup for use classification'!$A$2,IF(ISNUMBER(SEARCH('[1]Lookup for use classification'!$B$3,B2307)),'[1]Lookup for use classification'!$A$3,IF(OR(ISNUMBER(SEARCH('[1]Lookup for use classification'!$B$4,B2307)),ISNUMBER(SEARCH('[1]Lookup for use classification'!$C$4,B2307)),ISNUMBER(SEARCH('[1]Lookup for use classification'!$D$4,B2307)),ISNUMBER(SEARCH('[1]Lookup for use classification'!$E$4,B2307))),'[1]Lookup for use classification'!$A$4,IF(OR(ISNUMBER(SEARCH('[1]Lookup for use classification'!$B$5,B2307)),ISNUMBER(SEARCH('[1]Lookup for use classification'!$C$5,B2307)),ISNUMBER(SEARCH('[1]Lookup for use classification'!$D$5,B2307))),'[1]Lookup for use classification'!$A$5,IF(OR(ISNUMBER(SEARCH('[1]Lookup for use classification'!$B$7,B2307)),ISNUMBER(SEARCH('[1]Lookup for use classification'!$C$7,B2307)),ISNUMBER(SEARCH('[1]Lookup for use classification'!$D$7,B2307))),'[1]Lookup for use classification'!$A$7,IF(OR(ISNUMBER(SEARCH('[1]Lookup for use classification'!$B$9,B2307)),ISNUMBER(SEARCH('[1]Lookup for use classification'!$C$9,B2307)),ISNUMBER(SEARCH('[1]Lookup for use classification'!$D$9,B2307)),ISNUMBER(SEARCH('[1]Lookup for use classification'!$E$9,B2307)),ISNUMBER(SEARCH('[1]Lookup for use classification'!$F$9,B2307)),ISNUMBER(SEARCH('[1]Lookup for use classification'!$G$9,B2307)),ISNUMBER(SEARCH('[1]Lookup for use classification'!$H$9,B2307)),ISNUMBER(SEARCH('[1]Lookup for use classification'!$I$9,B2307)),ISNUMBER(SEARCH('[1]Lookup for use classification'!$J$9,B2307)),ISNUMBER(SEARCH('[1]Lookup for use classification'!$K$9,B2307))),'[1]Lookup for use classification'!$A$9,IF(OR(ISNUMBER(SEARCH('[1]Lookup for use classification'!$B$10,B2307)),ISNUMBER(SEARCH('[1]Lookup for use classification'!$C$10,B2307)),ISNUMBER(SEARCH('[1]Lookup for use classification'!$D$10,B2307)),ISNUMBER(SEARCH('[1]Lookup for use classification'!$E$10,B2307)),ISNUMBER(SEARCH('[1]Lookup for use classification'!$F$10,B2307)),ISNUMBER(SEARCH('[1]Lookup for use classification'!$G$10,B2307))),'[1]Lookup for use classification'!$A$10,IF(OR(ISNUMBER(SEARCH('[1]Lookup for use classification'!$B$11,B2307)),ISNUMBER(SEARCH('[1]Lookup for use classification'!$C$11,B2307))),'[1]Lookup for use classification'!$A$11,IF(OR(ISNUMBER(SEARCH('[1]Lookup for use classification'!$B$12,B2307)),ISNUMBER(SEARCH('[1]Lookup for use classification'!$C$12,B2307))),'[1]Lookup for use classification'!$A$12,IF(OR(ISNUMBER(SEARCH('[1]Lookup for use classification'!$B$13,B2307)),ISNUMBER(SEARCH('[1]Lookup for use classification'!$C$13,B2307)),ISNUMBER(SEARCH('[1]Lookup for use classification'!$D$13,B2307)),,ISNUMBER(SEARCH('[1]Lookup for use classification'!$C$13,B2307)),ISNUMBER(SEARCH('[1]Lookup for use classification'!$E$13,B2307))),'[1]Lookup for use classification'!$A$13,IF(OR(ISNUMBER(SEARCH('[1]Lookup for use classification'!$B$14,B2307)),ISNUMBER(SEARCH('[1]Lookup for use classification'!$C$14,B2307))),'[1]Lookup for use classification'!$A$14,"Other"))))))))))))</f>
        <v>Other</v>
      </c>
      <c r="D2307" s="39"/>
      <c r="E2307" s="41"/>
      <c r="F2307" s="41"/>
    </row>
    <row r="2308" spans="1:6">
      <c r="A2308" s="16" t="s">
        <v>1183</v>
      </c>
      <c r="B2308" s="38" t="s">
        <v>1180</v>
      </c>
      <c r="C2308" s="133" t="str">
        <f>IF(OR(ISNUMBER(SEARCH('[1]Lookup for use classification'!$B$1,B2308)),ISNUMBER(SEARCH('[1]Lookup for use classification'!$C$1,B2308)),ISNUMBER(SEARCH('[1]Lookup for use classification'!$D$1,B2308)),ISNUMBER(SEARCH('[1]Lookup for use classification'!$E$1,B2308))),'[1]Lookup for use classification'!$A$1,IF(ISNUMBER(SEARCH('[1]Lookup for use classification'!$B$2,B2308)),'[1]Lookup for use classification'!$A$2,IF(ISNUMBER(SEARCH('[1]Lookup for use classification'!$B$3,B2308)),'[1]Lookup for use classification'!$A$3,IF(OR(ISNUMBER(SEARCH('[1]Lookup for use classification'!$B$4,B2308)),ISNUMBER(SEARCH('[1]Lookup for use classification'!$C$4,B2308)),ISNUMBER(SEARCH('[1]Lookup for use classification'!$D$4,B2308)),ISNUMBER(SEARCH('[1]Lookup for use classification'!$E$4,B2308))),'[1]Lookup for use classification'!$A$4,IF(OR(ISNUMBER(SEARCH('[1]Lookup for use classification'!$B$5,B2308)),ISNUMBER(SEARCH('[1]Lookup for use classification'!$C$5,B2308)),ISNUMBER(SEARCH('[1]Lookup for use classification'!$D$5,B2308))),'[1]Lookup for use classification'!$A$5,IF(OR(ISNUMBER(SEARCH('[1]Lookup for use classification'!$B$7,B2308)),ISNUMBER(SEARCH('[1]Lookup for use classification'!$C$7,B2308)),ISNUMBER(SEARCH('[1]Lookup for use classification'!$D$7,B2308))),'[1]Lookup for use classification'!$A$7,IF(OR(ISNUMBER(SEARCH('[1]Lookup for use classification'!$B$9,B2308)),ISNUMBER(SEARCH('[1]Lookup for use classification'!$C$9,B2308)),ISNUMBER(SEARCH('[1]Lookup for use classification'!$D$9,B2308)),ISNUMBER(SEARCH('[1]Lookup for use classification'!$E$9,B2308)),ISNUMBER(SEARCH('[1]Lookup for use classification'!$F$9,B2308)),ISNUMBER(SEARCH('[1]Lookup for use classification'!$G$9,B2308)),ISNUMBER(SEARCH('[1]Lookup for use classification'!$H$9,B2308)),ISNUMBER(SEARCH('[1]Lookup for use classification'!$I$9,B2308)),ISNUMBER(SEARCH('[1]Lookup for use classification'!$J$9,B2308)),ISNUMBER(SEARCH('[1]Lookup for use classification'!$K$9,B2308))),'[1]Lookup for use classification'!$A$9,IF(OR(ISNUMBER(SEARCH('[1]Lookup for use classification'!$B$10,B2308)),ISNUMBER(SEARCH('[1]Lookup for use classification'!$C$10,B2308)),ISNUMBER(SEARCH('[1]Lookup for use classification'!$D$10,B2308)),ISNUMBER(SEARCH('[1]Lookup for use classification'!$E$10,B2308)),ISNUMBER(SEARCH('[1]Lookup for use classification'!$F$10,B2308)),ISNUMBER(SEARCH('[1]Lookup for use classification'!$G$10,B2308))),'[1]Lookup for use classification'!$A$10,IF(OR(ISNUMBER(SEARCH('[1]Lookup for use classification'!$B$11,B2308)),ISNUMBER(SEARCH('[1]Lookup for use classification'!$C$11,B2308))),'[1]Lookup for use classification'!$A$11,IF(OR(ISNUMBER(SEARCH('[1]Lookup for use classification'!$B$12,B2308)),ISNUMBER(SEARCH('[1]Lookup for use classification'!$C$12,B2308))),'[1]Lookup for use classification'!$A$12,IF(OR(ISNUMBER(SEARCH('[1]Lookup for use classification'!$B$13,B2308)),ISNUMBER(SEARCH('[1]Lookup for use classification'!$C$13,B2308)),ISNUMBER(SEARCH('[1]Lookup for use classification'!$D$13,B2308)),,ISNUMBER(SEARCH('[1]Lookup for use classification'!$C$13,B2308)),ISNUMBER(SEARCH('[1]Lookup for use classification'!$E$13,B2308))),'[1]Lookup for use classification'!$A$13,IF(OR(ISNUMBER(SEARCH('[1]Lookup for use classification'!$B$14,B2308)),ISNUMBER(SEARCH('[1]Lookup for use classification'!$C$14,B2308))),'[1]Lookup for use classification'!$A$14,"Other"))))))))))))</f>
        <v>Other</v>
      </c>
      <c r="D2308" s="39"/>
      <c r="E2308" s="41"/>
      <c r="F2308" s="41"/>
    </row>
    <row r="2309" spans="1:6">
      <c r="A2309" s="16" t="s">
        <v>1183</v>
      </c>
      <c r="B2309" s="42" t="s">
        <v>37</v>
      </c>
      <c r="C2309" s="133" t="str">
        <f>IF(OR(ISNUMBER(SEARCH('[1]Lookup for use classification'!$B$1,B2309)),ISNUMBER(SEARCH('[1]Lookup for use classification'!$C$1,B2309)),ISNUMBER(SEARCH('[1]Lookup for use classification'!$D$1,B2309)),ISNUMBER(SEARCH('[1]Lookup for use classification'!$E$1,B2309))),'[1]Lookup for use classification'!$A$1,IF(ISNUMBER(SEARCH('[1]Lookup for use classification'!$B$2,B2309)),'[1]Lookup for use classification'!$A$2,IF(ISNUMBER(SEARCH('[1]Lookup for use classification'!$B$3,B2309)),'[1]Lookup for use classification'!$A$3,IF(OR(ISNUMBER(SEARCH('[1]Lookup for use classification'!$B$4,B2309)),ISNUMBER(SEARCH('[1]Lookup for use classification'!$C$4,B2309)),ISNUMBER(SEARCH('[1]Lookup for use classification'!$D$4,B2309)),ISNUMBER(SEARCH('[1]Lookup for use classification'!$E$4,B2309))),'[1]Lookup for use classification'!$A$4,IF(OR(ISNUMBER(SEARCH('[1]Lookup for use classification'!$B$5,B2309)),ISNUMBER(SEARCH('[1]Lookup for use classification'!$C$5,B2309)),ISNUMBER(SEARCH('[1]Lookup for use classification'!$D$5,B2309))),'[1]Lookup for use classification'!$A$5,IF(OR(ISNUMBER(SEARCH('[1]Lookup for use classification'!$B$7,B2309)),ISNUMBER(SEARCH('[1]Lookup for use classification'!$C$7,B2309)),ISNUMBER(SEARCH('[1]Lookup for use classification'!$D$7,B2309))),'[1]Lookup for use classification'!$A$7,IF(OR(ISNUMBER(SEARCH('[1]Lookup for use classification'!$B$9,B2309)),ISNUMBER(SEARCH('[1]Lookup for use classification'!$C$9,B2309)),ISNUMBER(SEARCH('[1]Lookup for use classification'!$D$9,B2309)),ISNUMBER(SEARCH('[1]Lookup for use classification'!$E$9,B2309)),ISNUMBER(SEARCH('[1]Lookup for use classification'!$F$9,B2309)),ISNUMBER(SEARCH('[1]Lookup for use classification'!$G$9,B2309)),ISNUMBER(SEARCH('[1]Lookup for use classification'!$H$9,B2309)),ISNUMBER(SEARCH('[1]Lookup for use classification'!$I$9,B2309)),ISNUMBER(SEARCH('[1]Lookup for use classification'!$J$9,B2309)),ISNUMBER(SEARCH('[1]Lookup for use classification'!$K$9,B2309))),'[1]Lookup for use classification'!$A$9,IF(OR(ISNUMBER(SEARCH('[1]Lookup for use classification'!$B$10,B2309)),ISNUMBER(SEARCH('[1]Lookup for use classification'!$C$10,B2309)),ISNUMBER(SEARCH('[1]Lookup for use classification'!$D$10,B2309)),ISNUMBER(SEARCH('[1]Lookup for use classification'!$E$10,B2309)),ISNUMBER(SEARCH('[1]Lookup for use classification'!$F$10,B2309)),ISNUMBER(SEARCH('[1]Lookup for use classification'!$G$10,B2309))),'[1]Lookup for use classification'!$A$10,IF(OR(ISNUMBER(SEARCH('[1]Lookup for use classification'!$B$11,B2309)),ISNUMBER(SEARCH('[1]Lookup for use classification'!$C$11,B2309))),'[1]Lookup for use classification'!$A$11,IF(OR(ISNUMBER(SEARCH('[1]Lookup for use classification'!$B$12,B2309)),ISNUMBER(SEARCH('[1]Lookup for use classification'!$C$12,B2309))),'[1]Lookup for use classification'!$A$12,IF(OR(ISNUMBER(SEARCH('[1]Lookup for use classification'!$B$13,B2309)),ISNUMBER(SEARCH('[1]Lookup for use classification'!$C$13,B2309)),ISNUMBER(SEARCH('[1]Lookup for use classification'!$D$13,B2309)),,ISNUMBER(SEARCH('[1]Lookup for use classification'!$C$13,B2309)),ISNUMBER(SEARCH('[1]Lookup for use classification'!$E$13,B2309))),'[1]Lookup for use classification'!$A$13,IF(OR(ISNUMBER(SEARCH('[1]Lookup for use classification'!$B$14,B2309)),ISNUMBER(SEARCH('[1]Lookup for use classification'!$C$14,B2309))),'[1]Lookup for use classification'!$A$14,"Other"))))))))))))</f>
        <v>Office</v>
      </c>
      <c r="D2309" s="42"/>
      <c r="E2309" s="42"/>
      <c r="F2309" s="42"/>
    </row>
    <row r="2310" spans="1:6">
      <c r="A2310" s="16" t="s">
        <v>1183</v>
      </c>
      <c r="B2310" s="38" t="s">
        <v>794</v>
      </c>
      <c r="C2310" s="133" t="str">
        <f>IF(OR(ISNUMBER(SEARCH('[1]Lookup for use classification'!$B$1,B2310)),ISNUMBER(SEARCH('[1]Lookup for use classification'!$C$1,B2310)),ISNUMBER(SEARCH('[1]Lookup for use classification'!$D$1,B2310)),ISNUMBER(SEARCH('[1]Lookup for use classification'!$E$1,B2310))),'[1]Lookup for use classification'!$A$1,IF(ISNUMBER(SEARCH('[1]Lookup for use classification'!$B$2,B2310)),'[1]Lookup for use classification'!$A$2,IF(ISNUMBER(SEARCH('[1]Lookup for use classification'!$B$3,B2310)),'[1]Lookup for use classification'!$A$3,IF(OR(ISNUMBER(SEARCH('[1]Lookup for use classification'!$B$4,B2310)),ISNUMBER(SEARCH('[1]Lookup for use classification'!$C$4,B2310)),ISNUMBER(SEARCH('[1]Lookup for use classification'!$D$4,B2310)),ISNUMBER(SEARCH('[1]Lookup for use classification'!$E$4,B2310))),'[1]Lookup for use classification'!$A$4,IF(OR(ISNUMBER(SEARCH('[1]Lookup for use classification'!$B$5,B2310)),ISNUMBER(SEARCH('[1]Lookup for use classification'!$C$5,B2310)),ISNUMBER(SEARCH('[1]Lookup for use classification'!$D$5,B2310))),'[1]Lookup for use classification'!$A$5,IF(OR(ISNUMBER(SEARCH('[1]Lookup for use classification'!$B$7,B2310)),ISNUMBER(SEARCH('[1]Lookup for use classification'!$C$7,B2310)),ISNUMBER(SEARCH('[1]Lookup for use classification'!$D$7,B2310))),'[1]Lookup for use classification'!$A$7,IF(OR(ISNUMBER(SEARCH('[1]Lookup for use classification'!$B$9,B2310)),ISNUMBER(SEARCH('[1]Lookup for use classification'!$C$9,B2310)),ISNUMBER(SEARCH('[1]Lookup for use classification'!$D$9,B2310)),ISNUMBER(SEARCH('[1]Lookup for use classification'!$E$9,B2310)),ISNUMBER(SEARCH('[1]Lookup for use classification'!$F$9,B2310)),ISNUMBER(SEARCH('[1]Lookup for use classification'!$G$9,B2310)),ISNUMBER(SEARCH('[1]Lookup for use classification'!$H$9,B2310)),ISNUMBER(SEARCH('[1]Lookup for use classification'!$I$9,B2310)),ISNUMBER(SEARCH('[1]Lookup for use classification'!$J$9,B2310)),ISNUMBER(SEARCH('[1]Lookup for use classification'!$K$9,B2310))),'[1]Lookup for use classification'!$A$9,IF(OR(ISNUMBER(SEARCH('[1]Lookup for use classification'!$B$10,B2310)),ISNUMBER(SEARCH('[1]Lookup for use classification'!$C$10,B2310)),ISNUMBER(SEARCH('[1]Lookup for use classification'!$D$10,B2310)),ISNUMBER(SEARCH('[1]Lookup for use classification'!$E$10,B2310)),ISNUMBER(SEARCH('[1]Lookup for use classification'!$F$10,B2310)),ISNUMBER(SEARCH('[1]Lookup for use classification'!$G$10,B2310))),'[1]Lookup for use classification'!$A$10,IF(OR(ISNUMBER(SEARCH('[1]Lookup for use classification'!$B$11,B2310)),ISNUMBER(SEARCH('[1]Lookup for use classification'!$C$11,B2310))),'[1]Lookup for use classification'!$A$11,IF(OR(ISNUMBER(SEARCH('[1]Lookup for use classification'!$B$12,B2310)),ISNUMBER(SEARCH('[1]Lookup for use classification'!$C$12,B2310))),'[1]Lookup for use classification'!$A$12,IF(OR(ISNUMBER(SEARCH('[1]Lookup for use classification'!$B$13,B2310)),ISNUMBER(SEARCH('[1]Lookup for use classification'!$C$13,B2310)),ISNUMBER(SEARCH('[1]Lookup for use classification'!$D$13,B2310)),,ISNUMBER(SEARCH('[1]Lookup for use classification'!$C$13,B2310)),ISNUMBER(SEARCH('[1]Lookup for use classification'!$E$13,B2310))),'[1]Lookup for use classification'!$A$13,IF(OR(ISNUMBER(SEARCH('[1]Lookup for use classification'!$B$14,B2310)),ISNUMBER(SEARCH('[1]Lookup for use classification'!$C$14,B2310))),'[1]Lookup for use classification'!$A$14,"Other"))))))))))))</f>
        <v>Other</v>
      </c>
      <c r="D2310" s="39"/>
      <c r="E2310" s="41"/>
      <c r="F2310" s="41"/>
    </row>
    <row r="2311" spans="1:6">
      <c r="A2311" s="16" t="s">
        <v>1183</v>
      </c>
      <c r="B2311" s="38" t="s">
        <v>1181</v>
      </c>
      <c r="C2311" s="133" t="str">
        <f>IF(OR(ISNUMBER(SEARCH('[1]Lookup for use classification'!$B$1,B2311)),ISNUMBER(SEARCH('[1]Lookup for use classification'!$C$1,B2311)),ISNUMBER(SEARCH('[1]Lookup for use classification'!$D$1,B2311)),ISNUMBER(SEARCH('[1]Lookup for use classification'!$E$1,B2311))),'[1]Lookup for use classification'!$A$1,IF(ISNUMBER(SEARCH('[1]Lookup for use classification'!$B$2,B2311)),'[1]Lookup for use classification'!$A$2,IF(ISNUMBER(SEARCH('[1]Lookup for use classification'!$B$3,B2311)),'[1]Lookup for use classification'!$A$3,IF(OR(ISNUMBER(SEARCH('[1]Lookup for use classification'!$B$4,B2311)),ISNUMBER(SEARCH('[1]Lookup for use classification'!$C$4,B2311)),ISNUMBER(SEARCH('[1]Lookup for use classification'!$D$4,B2311)),ISNUMBER(SEARCH('[1]Lookup for use classification'!$E$4,B2311))),'[1]Lookup for use classification'!$A$4,IF(OR(ISNUMBER(SEARCH('[1]Lookup for use classification'!$B$5,B2311)),ISNUMBER(SEARCH('[1]Lookup for use classification'!$C$5,B2311)),ISNUMBER(SEARCH('[1]Lookup for use classification'!$D$5,B2311))),'[1]Lookup for use classification'!$A$5,IF(OR(ISNUMBER(SEARCH('[1]Lookup for use classification'!$B$7,B2311)),ISNUMBER(SEARCH('[1]Lookup for use classification'!$C$7,B2311)),ISNUMBER(SEARCH('[1]Lookup for use classification'!$D$7,B2311))),'[1]Lookup for use classification'!$A$7,IF(OR(ISNUMBER(SEARCH('[1]Lookup for use classification'!$B$9,B2311)),ISNUMBER(SEARCH('[1]Lookup for use classification'!$C$9,B2311)),ISNUMBER(SEARCH('[1]Lookup for use classification'!$D$9,B2311)),ISNUMBER(SEARCH('[1]Lookup for use classification'!$E$9,B2311)),ISNUMBER(SEARCH('[1]Lookup for use classification'!$F$9,B2311)),ISNUMBER(SEARCH('[1]Lookup for use classification'!$G$9,B2311)),ISNUMBER(SEARCH('[1]Lookup for use classification'!$H$9,B2311)),ISNUMBER(SEARCH('[1]Lookup for use classification'!$I$9,B2311)),ISNUMBER(SEARCH('[1]Lookup for use classification'!$J$9,B2311)),ISNUMBER(SEARCH('[1]Lookup for use classification'!$K$9,B2311))),'[1]Lookup for use classification'!$A$9,IF(OR(ISNUMBER(SEARCH('[1]Lookup for use classification'!$B$10,B2311)),ISNUMBER(SEARCH('[1]Lookup for use classification'!$C$10,B2311)),ISNUMBER(SEARCH('[1]Lookup for use classification'!$D$10,B2311)),ISNUMBER(SEARCH('[1]Lookup for use classification'!$E$10,B2311)),ISNUMBER(SEARCH('[1]Lookup for use classification'!$F$10,B2311)),ISNUMBER(SEARCH('[1]Lookup for use classification'!$G$10,B2311))),'[1]Lookup for use classification'!$A$10,IF(OR(ISNUMBER(SEARCH('[1]Lookup for use classification'!$B$11,B2311)),ISNUMBER(SEARCH('[1]Lookup for use classification'!$C$11,B2311))),'[1]Lookup for use classification'!$A$11,IF(OR(ISNUMBER(SEARCH('[1]Lookup for use classification'!$B$12,B2311)),ISNUMBER(SEARCH('[1]Lookup for use classification'!$C$12,B2311))),'[1]Lookup for use classification'!$A$12,IF(OR(ISNUMBER(SEARCH('[1]Lookup for use classification'!$B$13,B2311)),ISNUMBER(SEARCH('[1]Lookup for use classification'!$C$13,B2311)),ISNUMBER(SEARCH('[1]Lookup for use classification'!$D$13,B2311)),,ISNUMBER(SEARCH('[1]Lookup for use classification'!$C$13,B2311)),ISNUMBER(SEARCH('[1]Lookup for use classification'!$E$13,B2311))),'[1]Lookup for use classification'!$A$13,IF(OR(ISNUMBER(SEARCH('[1]Lookup for use classification'!$B$14,B2311)),ISNUMBER(SEARCH('[1]Lookup for use classification'!$C$14,B2311))),'[1]Lookup for use classification'!$A$14,"Other"))))))))))))</f>
        <v>Other</v>
      </c>
      <c r="D2311" s="39"/>
      <c r="E2311" s="41"/>
      <c r="F2311" s="41"/>
    </row>
    <row r="2312" spans="1:6">
      <c r="A2312" s="16" t="s">
        <v>1183</v>
      </c>
      <c r="B2312" s="38" t="s">
        <v>1182</v>
      </c>
      <c r="C2312" s="133" t="str">
        <f>IF(OR(ISNUMBER(SEARCH('[1]Lookup for use classification'!$B$1,B2312)),ISNUMBER(SEARCH('[1]Lookup for use classification'!$C$1,B2312)),ISNUMBER(SEARCH('[1]Lookup for use classification'!$D$1,B2312)),ISNUMBER(SEARCH('[1]Lookup for use classification'!$E$1,B2312))),'[1]Lookup for use classification'!$A$1,IF(ISNUMBER(SEARCH('[1]Lookup for use classification'!$B$2,B2312)),'[1]Lookup for use classification'!$A$2,IF(ISNUMBER(SEARCH('[1]Lookup for use classification'!$B$3,B2312)),'[1]Lookup for use classification'!$A$3,IF(OR(ISNUMBER(SEARCH('[1]Lookup for use classification'!$B$4,B2312)),ISNUMBER(SEARCH('[1]Lookup for use classification'!$C$4,B2312)),ISNUMBER(SEARCH('[1]Lookup for use classification'!$D$4,B2312)),ISNUMBER(SEARCH('[1]Lookup for use classification'!$E$4,B2312))),'[1]Lookup for use classification'!$A$4,IF(OR(ISNUMBER(SEARCH('[1]Lookup for use classification'!$B$5,B2312)),ISNUMBER(SEARCH('[1]Lookup for use classification'!$C$5,B2312)),ISNUMBER(SEARCH('[1]Lookup for use classification'!$D$5,B2312))),'[1]Lookup for use classification'!$A$5,IF(OR(ISNUMBER(SEARCH('[1]Lookup for use classification'!$B$7,B2312)),ISNUMBER(SEARCH('[1]Lookup for use classification'!$C$7,B2312)),ISNUMBER(SEARCH('[1]Lookup for use classification'!$D$7,B2312))),'[1]Lookup for use classification'!$A$7,IF(OR(ISNUMBER(SEARCH('[1]Lookup for use classification'!$B$9,B2312)),ISNUMBER(SEARCH('[1]Lookup for use classification'!$C$9,B2312)),ISNUMBER(SEARCH('[1]Lookup for use classification'!$D$9,B2312)),ISNUMBER(SEARCH('[1]Lookup for use classification'!$E$9,B2312)),ISNUMBER(SEARCH('[1]Lookup for use classification'!$F$9,B2312)),ISNUMBER(SEARCH('[1]Lookup for use classification'!$G$9,B2312)),ISNUMBER(SEARCH('[1]Lookup for use classification'!$H$9,B2312)),ISNUMBER(SEARCH('[1]Lookup for use classification'!$I$9,B2312)),ISNUMBER(SEARCH('[1]Lookup for use classification'!$J$9,B2312)),ISNUMBER(SEARCH('[1]Lookup for use classification'!$K$9,B2312))),'[1]Lookup for use classification'!$A$9,IF(OR(ISNUMBER(SEARCH('[1]Lookup for use classification'!$B$10,B2312)),ISNUMBER(SEARCH('[1]Lookup for use classification'!$C$10,B2312)),ISNUMBER(SEARCH('[1]Lookup for use classification'!$D$10,B2312)),ISNUMBER(SEARCH('[1]Lookup for use classification'!$E$10,B2312)),ISNUMBER(SEARCH('[1]Lookup for use classification'!$F$10,B2312)),ISNUMBER(SEARCH('[1]Lookup for use classification'!$G$10,B2312))),'[1]Lookup for use classification'!$A$10,IF(OR(ISNUMBER(SEARCH('[1]Lookup for use classification'!$B$11,B2312)),ISNUMBER(SEARCH('[1]Lookup for use classification'!$C$11,B2312))),'[1]Lookup for use classification'!$A$11,IF(OR(ISNUMBER(SEARCH('[1]Lookup for use classification'!$B$12,B2312)),ISNUMBER(SEARCH('[1]Lookup for use classification'!$C$12,B2312))),'[1]Lookup for use classification'!$A$12,IF(OR(ISNUMBER(SEARCH('[1]Lookup for use classification'!$B$13,B2312)),ISNUMBER(SEARCH('[1]Lookup for use classification'!$C$13,B2312)),ISNUMBER(SEARCH('[1]Lookup for use classification'!$D$13,B2312)),,ISNUMBER(SEARCH('[1]Lookup for use classification'!$C$13,B2312)),ISNUMBER(SEARCH('[1]Lookup for use classification'!$E$13,B2312))),'[1]Lookup for use classification'!$A$13,IF(OR(ISNUMBER(SEARCH('[1]Lookup for use classification'!$B$14,B2312)),ISNUMBER(SEARCH('[1]Lookup for use classification'!$C$14,B2312))),'[1]Lookup for use classification'!$A$14,"Other"))))))))))))</f>
        <v>Education - K - 12</v>
      </c>
      <c r="D2312" s="39">
        <v>7538</v>
      </c>
      <c r="E2312" s="41" t="s">
        <v>798</v>
      </c>
      <c r="F2312" s="41"/>
    </row>
    <row r="2313" spans="1:6">
      <c r="A2313" s="16" t="s">
        <v>1183</v>
      </c>
      <c r="B2313" s="38" t="s">
        <v>63</v>
      </c>
      <c r="C2313" s="133" t="str">
        <f>IF(OR(ISNUMBER(SEARCH('[1]Lookup for use classification'!$B$1,B2313)),ISNUMBER(SEARCH('[1]Lookup for use classification'!$C$1,B2313)),ISNUMBER(SEARCH('[1]Lookup for use classification'!$D$1,B2313)),ISNUMBER(SEARCH('[1]Lookup for use classification'!$E$1,B2313))),'[1]Lookup for use classification'!$A$1,IF(ISNUMBER(SEARCH('[1]Lookup for use classification'!$B$2,B2313)),'[1]Lookup for use classification'!$A$2,IF(ISNUMBER(SEARCH('[1]Lookup for use classification'!$B$3,B2313)),'[1]Lookup for use classification'!$A$3,IF(OR(ISNUMBER(SEARCH('[1]Lookup for use classification'!$B$4,B2313)),ISNUMBER(SEARCH('[1]Lookup for use classification'!$C$4,B2313)),ISNUMBER(SEARCH('[1]Lookup for use classification'!$D$4,B2313)),ISNUMBER(SEARCH('[1]Lookup for use classification'!$E$4,B2313))),'[1]Lookup for use classification'!$A$4,IF(OR(ISNUMBER(SEARCH('[1]Lookup for use classification'!$B$5,B2313)),ISNUMBER(SEARCH('[1]Lookup for use classification'!$C$5,B2313)),ISNUMBER(SEARCH('[1]Lookup for use classification'!$D$5,B2313))),'[1]Lookup for use classification'!$A$5,IF(OR(ISNUMBER(SEARCH('[1]Lookup for use classification'!$B$7,B2313)),ISNUMBER(SEARCH('[1]Lookup for use classification'!$C$7,B2313)),ISNUMBER(SEARCH('[1]Lookup for use classification'!$D$7,B2313))),'[1]Lookup for use classification'!$A$7,IF(OR(ISNUMBER(SEARCH('[1]Lookup for use classification'!$B$9,B2313)),ISNUMBER(SEARCH('[1]Lookup for use classification'!$C$9,B2313)),ISNUMBER(SEARCH('[1]Lookup for use classification'!$D$9,B2313)),ISNUMBER(SEARCH('[1]Lookup for use classification'!$E$9,B2313)),ISNUMBER(SEARCH('[1]Lookup for use classification'!$F$9,B2313)),ISNUMBER(SEARCH('[1]Lookup for use classification'!$G$9,B2313)),ISNUMBER(SEARCH('[1]Lookup for use classification'!$H$9,B2313)),ISNUMBER(SEARCH('[1]Lookup for use classification'!$I$9,B2313)),ISNUMBER(SEARCH('[1]Lookup for use classification'!$J$9,B2313)),ISNUMBER(SEARCH('[1]Lookup for use classification'!$K$9,B2313))),'[1]Lookup for use classification'!$A$9,IF(OR(ISNUMBER(SEARCH('[1]Lookup for use classification'!$B$10,B2313)),ISNUMBER(SEARCH('[1]Lookup for use classification'!$C$10,B2313)),ISNUMBER(SEARCH('[1]Lookup for use classification'!$D$10,B2313)),ISNUMBER(SEARCH('[1]Lookup for use classification'!$E$10,B2313)),ISNUMBER(SEARCH('[1]Lookup for use classification'!$F$10,B2313)),ISNUMBER(SEARCH('[1]Lookup for use classification'!$G$10,B2313))),'[1]Lookup for use classification'!$A$10,IF(OR(ISNUMBER(SEARCH('[1]Lookup for use classification'!$B$11,B2313)),ISNUMBER(SEARCH('[1]Lookup for use classification'!$C$11,B2313))),'[1]Lookup for use classification'!$A$11,IF(OR(ISNUMBER(SEARCH('[1]Lookup for use classification'!$B$12,B2313)),ISNUMBER(SEARCH('[1]Lookup for use classification'!$C$12,B2313))),'[1]Lookup for use classification'!$A$12,IF(OR(ISNUMBER(SEARCH('[1]Lookup for use classification'!$B$13,B2313)),ISNUMBER(SEARCH('[1]Lookup for use classification'!$C$13,B2313)),ISNUMBER(SEARCH('[1]Lookup for use classification'!$D$13,B2313)),,ISNUMBER(SEARCH('[1]Lookup for use classification'!$C$13,B2313)),ISNUMBER(SEARCH('[1]Lookup for use classification'!$E$13,B2313))),'[1]Lookup for use classification'!$A$13,IF(OR(ISNUMBER(SEARCH('[1]Lookup for use classification'!$B$14,B2313)),ISNUMBER(SEARCH('[1]Lookup for use classification'!$C$14,B2313))),'[1]Lookup for use classification'!$A$14,"Other"))))))))))))</f>
        <v>Public Assembly</v>
      </c>
      <c r="D2313" s="39"/>
      <c r="E2313" s="41"/>
      <c r="F2313" s="41"/>
    </row>
    <row r="2314" spans="1:6">
      <c r="A2314" s="16" t="s">
        <v>1183</v>
      </c>
      <c r="B2314" s="38" t="s">
        <v>64</v>
      </c>
      <c r="C2314" s="133" t="str">
        <f>IF(OR(ISNUMBER(SEARCH('[1]Lookup for use classification'!$B$1,B2314)),ISNUMBER(SEARCH('[1]Lookup for use classification'!$C$1,B2314)),ISNUMBER(SEARCH('[1]Lookup for use classification'!$D$1,B2314)),ISNUMBER(SEARCH('[1]Lookup for use classification'!$E$1,B2314))),'[1]Lookup for use classification'!$A$1,IF(ISNUMBER(SEARCH('[1]Lookup for use classification'!$B$2,B2314)),'[1]Lookup for use classification'!$A$2,IF(ISNUMBER(SEARCH('[1]Lookup for use classification'!$B$3,B2314)),'[1]Lookup for use classification'!$A$3,IF(OR(ISNUMBER(SEARCH('[1]Lookup for use classification'!$B$4,B2314)),ISNUMBER(SEARCH('[1]Lookup for use classification'!$C$4,B2314)),ISNUMBER(SEARCH('[1]Lookup for use classification'!$D$4,B2314)),ISNUMBER(SEARCH('[1]Lookup for use classification'!$E$4,B2314))),'[1]Lookup for use classification'!$A$4,IF(OR(ISNUMBER(SEARCH('[1]Lookup for use classification'!$B$5,B2314)),ISNUMBER(SEARCH('[1]Lookup for use classification'!$C$5,B2314)),ISNUMBER(SEARCH('[1]Lookup for use classification'!$D$5,B2314))),'[1]Lookup for use classification'!$A$5,IF(OR(ISNUMBER(SEARCH('[1]Lookup for use classification'!$B$7,B2314)),ISNUMBER(SEARCH('[1]Lookup for use classification'!$C$7,B2314)),ISNUMBER(SEARCH('[1]Lookup for use classification'!$D$7,B2314))),'[1]Lookup for use classification'!$A$7,IF(OR(ISNUMBER(SEARCH('[1]Lookup for use classification'!$B$9,B2314)),ISNUMBER(SEARCH('[1]Lookup for use classification'!$C$9,B2314)),ISNUMBER(SEARCH('[1]Lookup for use classification'!$D$9,B2314)),ISNUMBER(SEARCH('[1]Lookup for use classification'!$E$9,B2314)),ISNUMBER(SEARCH('[1]Lookup for use classification'!$F$9,B2314)),ISNUMBER(SEARCH('[1]Lookup for use classification'!$G$9,B2314)),ISNUMBER(SEARCH('[1]Lookup for use classification'!$H$9,B2314)),ISNUMBER(SEARCH('[1]Lookup for use classification'!$I$9,B2314)),ISNUMBER(SEARCH('[1]Lookup for use classification'!$J$9,B2314)),ISNUMBER(SEARCH('[1]Lookup for use classification'!$K$9,B2314))),'[1]Lookup for use classification'!$A$9,IF(OR(ISNUMBER(SEARCH('[1]Lookup for use classification'!$B$10,B2314)),ISNUMBER(SEARCH('[1]Lookup for use classification'!$C$10,B2314)),ISNUMBER(SEARCH('[1]Lookup for use classification'!$D$10,B2314)),ISNUMBER(SEARCH('[1]Lookup for use classification'!$E$10,B2314)),ISNUMBER(SEARCH('[1]Lookup for use classification'!$F$10,B2314)),ISNUMBER(SEARCH('[1]Lookup for use classification'!$G$10,B2314))),'[1]Lookup for use classification'!$A$10,IF(OR(ISNUMBER(SEARCH('[1]Lookup for use classification'!$B$11,B2314)),ISNUMBER(SEARCH('[1]Lookup for use classification'!$C$11,B2314))),'[1]Lookup for use classification'!$A$11,IF(OR(ISNUMBER(SEARCH('[1]Lookup for use classification'!$B$12,B2314)),ISNUMBER(SEARCH('[1]Lookup for use classification'!$C$12,B2314))),'[1]Lookup for use classification'!$A$12,IF(OR(ISNUMBER(SEARCH('[1]Lookup for use classification'!$B$13,B2314)),ISNUMBER(SEARCH('[1]Lookup for use classification'!$C$13,B2314)),ISNUMBER(SEARCH('[1]Lookup for use classification'!$D$13,B2314)),,ISNUMBER(SEARCH('[1]Lookup for use classification'!$C$13,B2314)),ISNUMBER(SEARCH('[1]Lookup for use classification'!$E$13,B2314))),'[1]Lookup for use classification'!$A$13,IF(OR(ISNUMBER(SEARCH('[1]Lookup for use classification'!$B$14,B2314)),ISNUMBER(SEARCH('[1]Lookup for use classification'!$C$14,B2314))),'[1]Lookup for use classification'!$A$14,"Other"))))))))))))</f>
        <v>Water &amp; Sewer</v>
      </c>
      <c r="D2314" s="39"/>
      <c r="E2314" s="41"/>
      <c r="F2314" s="41"/>
    </row>
    <row r="2315" spans="1:6">
      <c r="A2315" s="16" t="s">
        <v>1199</v>
      </c>
      <c r="B2315" s="38" t="s">
        <v>44</v>
      </c>
      <c r="C2315" s="133" t="str">
        <f>IF(OR(ISNUMBER(SEARCH('[1]Lookup for use classification'!$B$1,B2315)),ISNUMBER(SEARCH('[1]Lookup for use classification'!$C$1,B2315)),ISNUMBER(SEARCH('[1]Lookup for use classification'!$D$1,B2315)),ISNUMBER(SEARCH('[1]Lookup for use classification'!$E$1,B2315))),'[1]Lookup for use classification'!$A$1,IF(ISNUMBER(SEARCH('[1]Lookup for use classification'!$B$2,B2315)),'[1]Lookup for use classification'!$A$2,IF(ISNUMBER(SEARCH('[1]Lookup for use classification'!$B$3,B2315)),'[1]Lookup for use classification'!$A$3,IF(OR(ISNUMBER(SEARCH('[1]Lookup for use classification'!$B$4,B2315)),ISNUMBER(SEARCH('[1]Lookup for use classification'!$C$4,B2315)),ISNUMBER(SEARCH('[1]Lookup for use classification'!$D$4,B2315)),ISNUMBER(SEARCH('[1]Lookup for use classification'!$E$4,B2315))),'[1]Lookup for use classification'!$A$4,IF(OR(ISNUMBER(SEARCH('[1]Lookup for use classification'!$B$5,B2315)),ISNUMBER(SEARCH('[1]Lookup for use classification'!$C$5,B2315)),ISNUMBER(SEARCH('[1]Lookup for use classification'!$D$5,B2315))),'[1]Lookup for use classification'!$A$5,IF(OR(ISNUMBER(SEARCH('[1]Lookup for use classification'!$B$7,B2315)),ISNUMBER(SEARCH('[1]Lookup for use classification'!$C$7,B2315)),ISNUMBER(SEARCH('[1]Lookup for use classification'!$D$7,B2315))),'[1]Lookup for use classification'!$A$7,IF(OR(ISNUMBER(SEARCH('[1]Lookup for use classification'!$B$9,B2315)),ISNUMBER(SEARCH('[1]Lookup for use classification'!$C$9,B2315)),ISNUMBER(SEARCH('[1]Lookup for use classification'!$D$9,B2315)),ISNUMBER(SEARCH('[1]Lookup for use classification'!$E$9,B2315)),ISNUMBER(SEARCH('[1]Lookup for use classification'!$F$9,B2315)),ISNUMBER(SEARCH('[1]Lookup for use classification'!$G$9,B2315)),ISNUMBER(SEARCH('[1]Lookup for use classification'!$H$9,B2315)),ISNUMBER(SEARCH('[1]Lookup for use classification'!$I$9,B2315)),ISNUMBER(SEARCH('[1]Lookup for use classification'!$J$9,B2315)),ISNUMBER(SEARCH('[1]Lookup for use classification'!$K$9,B2315))),'[1]Lookup for use classification'!$A$9,IF(OR(ISNUMBER(SEARCH('[1]Lookup for use classification'!$B$10,B2315)),ISNUMBER(SEARCH('[1]Lookup for use classification'!$C$10,B2315)),ISNUMBER(SEARCH('[1]Lookup for use classification'!$D$10,B2315)),ISNUMBER(SEARCH('[1]Lookup for use classification'!$E$10,B2315)),ISNUMBER(SEARCH('[1]Lookup for use classification'!$F$10,B2315)),ISNUMBER(SEARCH('[1]Lookup for use classification'!$G$10,B2315))),'[1]Lookup for use classification'!$A$10,IF(OR(ISNUMBER(SEARCH('[1]Lookup for use classification'!$B$11,B2315)),ISNUMBER(SEARCH('[1]Lookup for use classification'!$C$11,B2315))),'[1]Lookup for use classification'!$A$11,IF(OR(ISNUMBER(SEARCH('[1]Lookup for use classification'!$B$12,B2315)),ISNUMBER(SEARCH('[1]Lookup for use classification'!$C$12,B2315))),'[1]Lookup for use classification'!$A$12,IF(OR(ISNUMBER(SEARCH('[1]Lookup for use classification'!$B$13,B2315)),ISNUMBER(SEARCH('[1]Lookup for use classification'!$C$13,B2315)),ISNUMBER(SEARCH('[1]Lookup for use classification'!$D$13,B2315)),,ISNUMBER(SEARCH('[1]Lookup for use classification'!$C$13,B2315)),ISNUMBER(SEARCH('[1]Lookup for use classification'!$E$13,B2315))),'[1]Lookup for use classification'!$A$13,IF(OR(ISNUMBER(SEARCH('[1]Lookup for use classification'!$B$14,B2315)),ISNUMBER(SEARCH('[1]Lookup for use classification'!$C$14,B2315))),'[1]Lookup for use classification'!$A$14,"Other"))))))))))))</f>
        <v>Other</v>
      </c>
      <c r="D2315" s="39">
        <v>144</v>
      </c>
      <c r="E2315" s="41"/>
      <c r="F2315" s="41"/>
    </row>
    <row r="2316" spans="1:6">
      <c r="A2316" s="16" t="s">
        <v>1199</v>
      </c>
      <c r="B2316" s="38" t="s">
        <v>111</v>
      </c>
      <c r="C2316" s="133" t="str">
        <f>IF(OR(ISNUMBER(SEARCH('[1]Lookup for use classification'!$B$1,B2316)),ISNUMBER(SEARCH('[1]Lookup for use classification'!$C$1,B2316)),ISNUMBER(SEARCH('[1]Lookup for use classification'!$D$1,B2316)),ISNUMBER(SEARCH('[1]Lookup for use classification'!$E$1,B2316))),'[1]Lookup for use classification'!$A$1,IF(ISNUMBER(SEARCH('[1]Lookup for use classification'!$B$2,B2316)),'[1]Lookup for use classification'!$A$2,IF(ISNUMBER(SEARCH('[1]Lookup for use classification'!$B$3,B2316)),'[1]Lookup for use classification'!$A$3,IF(OR(ISNUMBER(SEARCH('[1]Lookup for use classification'!$B$4,B2316)),ISNUMBER(SEARCH('[1]Lookup for use classification'!$C$4,B2316)),ISNUMBER(SEARCH('[1]Lookup for use classification'!$D$4,B2316)),ISNUMBER(SEARCH('[1]Lookup for use classification'!$E$4,B2316))),'[1]Lookup for use classification'!$A$4,IF(OR(ISNUMBER(SEARCH('[1]Lookup for use classification'!$B$5,B2316)),ISNUMBER(SEARCH('[1]Lookup for use classification'!$C$5,B2316)),ISNUMBER(SEARCH('[1]Lookup for use classification'!$D$5,B2316))),'[1]Lookup for use classification'!$A$5,IF(OR(ISNUMBER(SEARCH('[1]Lookup for use classification'!$B$7,B2316)),ISNUMBER(SEARCH('[1]Lookup for use classification'!$C$7,B2316)),ISNUMBER(SEARCH('[1]Lookup for use classification'!$D$7,B2316))),'[1]Lookup for use classification'!$A$7,IF(OR(ISNUMBER(SEARCH('[1]Lookup for use classification'!$B$9,B2316)),ISNUMBER(SEARCH('[1]Lookup for use classification'!$C$9,B2316)),ISNUMBER(SEARCH('[1]Lookup for use classification'!$D$9,B2316)),ISNUMBER(SEARCH('[1]Lookup for use classification'!$E$9,B2316)),ISNUMBER(SEARCH('[1]Lookup for use classification'!$F$9,B2316)),ISNUMBER(SEARCH('[1]Lookup for use classification'!$G$9,B2316)),ISNUMBER(SEARCH('[1]Lookup for use classification'!$H$9,B2316)),ISNUMBER(SEARCH('[1]Lookup for use classification'!$I$9,B2316)),ISNUMBER(SEARCH('[1]Lookup for use classification'!$J$9,B2316)),ISNUMBER(SEARCH('[1]Lookup for use classification'!$K$9,B2316))),'[1]Lookup for use classification'!$A$9,IF(OR(ISNUMBER(SEARCH('[1]Lookup for use classification'!$B$10,B2316)),ISNUMBER(SEARCH('[1]Lookup for use classification'!$C$10,B2316)),ISNUMBER(SEARCH('[1]Lookup for use classification'!$D$10,B2316)),ISNUMBER(SEARCH('[1]Lookup for use classification'!$E$10,B2316)),ISNUMBER(SEARCH('[1]Lookup for use classification'!$F$10,B2316)),ISNUMBER(SEARCH('[1]Lookup for use classification'!$G$10,B2316))),'[1]Lookup for use classification'!$A$10,IF(OR(ISNUMBER(SEARCH('[1]Lookup for use classification'!$B$11,B2316)),ISNUMBER(SEARCH('[1]Lookup for use classification'!$C$11,B2316))),'[1]Lookup for use classification'!$A$11,IF(OR(ISNUMBER(SEARCH('[1]Lookup for use classification'!$B$12,B2316)),ISNUMBER(SEARCH('[1]Lookup for use classification'!$C$12,B2316))),'[1]Lookup for use classification'!$A$12,IF(OR(ISNUMBER(SEARCH('[1]Lookup for use classification'!$B$13,B2316)),ISNUMBER(SEARCH('[1]Lookup for use classification'!$C$13,B2316)),ISNUMBER(SEARCH('[1]Lookup for use classification'!$D$13,B2316)),,ISNUMBER(SEARCH('[1]Lookup for use classification'!$C$13,B2316)),ISNUMBER(SEARCH('[1]Lookup for use classification'!$E$13,B2316))),'[1]Lookup for use classification'!$A$13,IF(OR(ISNUMBER(SEARCH('[1]Lookup for use classification'!$B$14,B2316)),ISNUMBER(SEARCH('[1]Lookup for use classification'!$C$14,B2316))),'[1]Lookup for use classification'!$A$14,"Other"))))))))))))</f>
        <v>Food Service and Drinking Places</v>
      </c>
      <c r="D2316" s="39">
        <v>714</v>
      </c>
      <c r="E2316" s="41"/>
      <c r="F2316" s="41"/>
    </row>
    <row r="2317" spans="1:6">
      <c r="A2317" s="16" t="s">
        <v>1199</v>
      </c>
      <c r="B2317" s="38" t="s">
        <v>158</v>
      </c>
      <c r="C2317" s="133" t="str">
        <f>IF(OR(ISNUMBER(SEARCH('[1]Lookup for use classification'!$B$1,B2317)),ISNUMBER(SEARCH('[1]Lookup for use classification'!$C$1,B2317)),ISNUMBER(SEARCH('[1]Lookup for use classification'!$D$1,B2317)),ISNUMBER(SEARCH('[1]Lookup for use classification'!$E$1,B2317))),'[1]Lookup for use classification'!$A$1,IF(ISNUMBER(SEARCH('[1]Lookup for use classification'!$B$2,B2317)),'[1]Lookup for use classification'!$A$2,IF(ISNUMBER(SEARCH('[1]Lookup for use classification'!$B$3,B2317)),'[1]Lookup for use classification'!$A$3,IF(OR(ISNUMBER(SEARCH('[1]Lookup for use classification'!$B$4,B2317)),ISNUMBER(SEARCH('[1]Lookup for use classification'!$C$4,B2317)),ISNUMBER(SEARCH('[1]Lookup for use classification'!$D$4,B2317)),ISNUMBER(SEARCH('[1]Lookup for use classification'!$E$4,B2317))),'[1]Lookup for use classification'!$A$4,IF(OR(ISNUMBER(SEARCH('[1]Lookup for use classification'!$B$5,B2317)),ISNUMBER(SEARCH('[1]Lookup for use classification'!$C$5,B2317)),ISNUMBER(SEARCH('[1]Lookup for use classification'!$D$5,B2317))),'[1]Lookup for use classification'!$A$5,IF(OR(ISNUMBER(SEARCH('[1]Lookup for use classification'!$B$7,B2317)),ISNUMBER(SEARCH('[1]Lookup for use classification'!$C$7,B2317)),ISNUMBER(SEARCH('[1]Lookup for use classification'!$D$7,B2317))),'[1]Lookup for use classification'!$A$7,IF(OR(ISNUMBER(SEARCH('[1]Lookup for use classification'!$B$9,B2317)),ISNUMBER(SEARCH('[1]Lookup for use classification'!$C$9,B2317)),ISNUMBER(SEARCH('[1]Lookup for use classification'!$D$9,B2317)),ISNUMBER(SEARCH('[1]Lookup for use classification'!$E$9,B2317)),ISNUMBER(SEARCH('[1]Lookup for use classification'!$F$9,B2317)),ISNUMBER(SEARCH('[1]Lookup for use classification'!$G$9,B2317)),ISNUMBER(SEARCH('[1]Lookup for use classification'!$H$9,B2317)),ISNUMBER(SEARCH('[1]Lookup for use classification'!$I$9,B2317)),ISNUMBER(SEARCH('[1]Lookup for use classification'!$J$9,B2317)),ISNUMBER(SEARCH('[1]Lookup for use classification'!$K$9,B2317))),'[1]Lookup for use classification'!$A$9,IF(OR(ISNUMBER(SEARCH('[1]Lookup for use classification'!$B$10,B2317)),ISNUMBER(SEARCH('[1]Lookup for use classification'!$C$10,B2317)),ISNUMBER(SEARCH('[1]Lookup for use classification'!$D$10,B2317)),ISNUMBER(SEARCH('[1]Lookup for use classification'!$E$10,B2317)),ISNUMBER(SEARCH('[1]Lookup for use classification'!$F$10,B2317)),ISNUMBER(SEARCH('[1]Lookup for use classification'!$G$10,B2317))),'[1]Lookup for use classification'!$A$10,IF(OR(ISNUMBER(SEARCH('[1]Lookup for use classification'!$B$11,B2317)),ISNUMBER(SEARCH('[1]Lookup for use classification'!$C$11,B2317))),'[1]Lookup for use classification'!$A$11,IF(OR(ISNUMBER(SEARCH('[1]Lookup for use classification'!$B$12,B2317)),ISNUMBER(SEARCH('[1]Lookup for use classification'!$C$12,B2317))),'[1]Lookup for use classification'!$A$12,IF(OR(ISNUMBER(SEARCH('[1]Lookup for use classification'!$B$13,B2317)),ISNUMBER(SEARCH('[1]Lookup for use classification'!$C$13,B2317)),ISNUMBER(SEARCH('[1]Lookup for use classification'!$D$13,B2317)),,ISNUMBER(SEARCH('[1]Lookup for use classification'!$C$13,B2317)),ISNUMBER(SEARCH('[1]Lookup for use classification'!$E$13,B2317))),'[1]Lookup for use classification'!$A$13,IF(OR(ISNUMBER(SEARCH('[1]Lookup for use classification'!$B$14,B2317)),ISNUMBER(SEARCH('[1]Lookup for use classification'!$C$14,B2317))),'[1]Lookup for use classification'!$A$14,"Other"))))))))))))</f>
        <v>Public Assembly</v>
      </c>
      <c r="D2317" s="39">
        <v>2000</v>
      </c>
      <c r="E2317" s="41"/>
      <c r="F2317" s="41"/>
    </row>
    <row r="2318" spans="1:6">
      <c r="A2318" s="16" t="s">
        <v>1199</v>
      </c>
      <c r="B2318" s="38" t="s">
        <v>48</v>
      </c>
      <c r="C2318" s="133" t="str">
        <f>IF(OR(ISNUMBER(SEARCH('[1]Lookup for use classification'!$B$1,B2318)),ISNUMBER(SEARCH('[1]Lookup for use classification'!$C$1,B2318)),ISNUMBER(SEARCH('[1]Lookup for use classification'!$D$1,B2318)),ISNUMBER(SEARCH('[1]Lookup for use classification'!$E$1,B2318))),'[1]Lookup for use classification'!$A$1,IF(ISNUMBER(SEARCH('[1]Lookup for use classification'!$B$2,B2318)),'[1]Lookup for use classification'!$A$2,IF(ISNUMBER(SEARCH('[1]Lookup for use classification'!$B$3,B2318)),'[1]Lookup for use classification'!$A$3,IF(OR(ISNUMBER(SEARCH('[1]Lookup for use classification'!$B$4,B2318)),ISNUMBER(SEARCH('[1]Lookup for use classification'!$C$4,B2318)),ISNUMBER(SEARCH('[1]Lookup for use classification'!$D$4,B2318)),ISNUMBER(SEARCH('[1]Lookup for use classification'!$E$4,B2318))),'[1]Lookup for use classification'!$A$4,IF(OR(ISNUMBER(SEARCH('[1]Lookup for use classification'!$B$5,B2318)),ISNUMBER(SEARCH('[1]Lookup for use classification'!$C$5,B2318)),ISNUMBER(SEARCH('[1]Lookup for use classification'!$D$5,B2318))),'[1]Lookup for use classification'!$A$5,IF(OR(ISNUMBER(SEARCH('[1]Lookup for use classification'!$B$7,B2318)),ISNUMBER(SEARCH('[1]Lookup for use classification'!$C$7,B2318)),ISNUMBER(SEARCH('[1]Lookup for use classification'!$D$7,B2318))),'[1]Lookup for use classification'!$A$7,IF(OR(ISNUMBER(SEARCH('[1]Lookup for use classification'!$B$9,B2318)),ISNUMBER(SEARCH('[1]Lookup for use classification'!$C$9,B2318)),ISNUMBER(SEARCH('[1]Lookup for use classification'!$D$9,B2318)),ISNUMBER(SEARCH('[1]Lookup for use classification'!$E$9,B2318)),ISNUMBER(SEARCH('[1]Lookup for use classification'!$F$9,B2318)),ISNUMBER(SEARCH('[1]Lookup for use classification'!$G$9,B2318)),ISNUMBER(SEARCH('[1]Lookup for use classification'!$H$9,B2318)),ISNUMBER(SEARCH('[1]Lookup for use classification'!$I$9,B2318)),ISNUMBER(SEARCH('[1]Lookup for use classification'!$J$9,B2318)),ISNUMBER(SEARCH('[1]Lookup for use classification'!$K$9,B2318))),'[1]Lookup for use classification'!$A$9,IF(OR(ISNUMBER(SEARCH('[1]Lookup for use classification'!$B$10,B2318)),ISNUMBER(SEARCH('[1]Lookup for use classification'!$C$10,B2318)),ISNUMBER(SEARCH('[1]Lookup for use classification'!$D$10,B2318)),ISNUMBER(SEARCH('[1]Lookup for use classification'!$E$10,B2318)),ISNUMBER(SEARCH('[1]Lookup for use classification'!$F$10,B2318)),ISNUMBER(SEARCH('[1]Lookup for use classification'!$G$10,B2318))),'[1]Lookup for use classification'!$A$10,IF(OR(ISNUMBER(SEARCH('[1]Lookup for use classification'!$B$11,B2318)),ISNUMBER(SEARCH('[1]Lookup for use classification'!$C$11,B2318))),'[1]Lookup for use classification'!$A$11,IF(OR(ISNUMBER(SEARCH('[1]Lookup for use classification'!$B$12,B2318)),ISNUMBER(SEARCH('[1]Lookup for use classification'!$C$12,B2318))),'[1]Lookup for use classification'!$A$12,IF(OR(ISNUMBER(SEARCH('[1]Lookup for use classification'!$B$13,B2318)),ISNUMBER(SEARCH('[1]Lookup for use classification'!$C$13,B2318)),ISNUMBER(SEARCH('[1]Lookup for use classification'!$D$13,B2318)),,ISNUMBER(SEARCH('[1]Lookup for use classification'!$C$13,B2318)),ISNUMBER(SEARCH('[1]Lookup for use classification'!$E$13,B2318))),'[1]Lookup for use classification'!$A$13,IF(OR(ISNUMBER(SEARCH('[1]Lookup for use classification'!$B$14,B2318)),ISNUMBER(SEARCH('[1]Lookup for use classification'!$C$14,B2318))),'[1]Lookup for use classification'!$A$14,"Other"))))))))))))</f>
        <v>Public Assembly</v>
      </c>
      <c r="D2318" s="39">
        <v>1600</v>
      </c>
      <c r="E2318" s="41"/>
      <c r="F2318" s="41"/>
    </row>
    <row r="2319" spans="1:6">
      <c r="A2319" s="16" t="s">
        <v>1199</v>
      </c>
      <c r="B2319" s="38" t="s">
        <v>5</v>
      </c>
      <c r="C2319" s="133" t="str">
        <f>IF(OR(ISNUMBER(SEARCH('[1]Lookup for use classification'!$B$1,B2319)),ISNUMBER(SEARCH('[1]Lookup for use classification'!$C$1,B2319)),ISNUMBER(SEARCH('[1]Lookup for use classification'!$D$1,B2319)),ISNUMBER(SEARCH('[1]Lookup for use classification'!$E$1,B2319))),'[1]Lookup for use classification'!$A$1,IF(ISNUMBER(SEARCH('[1]Lookup for use classification'!$B$2,B2319)),'[1]Lookup for use classification'!$A$2,IF(ISNUMBER(SEARCH('[1]Lookup for use classification'!$B$3,B2319)),'[1]Lookup for use classification'!$A$3,IF(OR(ISNUMBER(SEARCH('[1]Lookup for use classification'!$B$4,B2319)),ISNUMBER(SEARCH('[1]Lookup for use classification'!$C$4,B2319)),ISNUMBER(SEARCH('[1]Lookup for use classification'!$D$4,B2319)),ISNUMBER(SEARCH('[1]Lookup for use classification'!$E$4,B2319))),'[1]Lookup for use classification'!$A$4,IF(OR(ISNUMBER(SEARCH('[1]Lookup for use classification'!$B$5,B2319)),ISNUMBER(SEARCH('[1]Lookup for use classification'!$C$5,B2319)),ISNUMBER(SEARCH('[1]Lookup for use classification'!$D$5,B2319))),'[1]Lookup for use classification'!$A$5,IF(OR(ISNUMBER(SEARCH('[1]Lookup for use classification'!$B$7,B2319)),ISNUMBER(SEARCH('[1]Lookup for use classification'!$C$7,B2319)),ISNUMBER(SEARCH('[1]Lookup for use classification'!$D$7,B2319))),'[1]Lookup for use classification'!$A$7,IF(OR(ISNUMBER(SEARCH('[1]Lookup for use classification'!$B$9,B2319)),ISNUMBER(SEARCH('[1]Lookup for use classification'!$C$9,B2319)),ISNUMBER(SEARCH('[1]Lookup for use classification'!$D$9,B2319)),ISNUMBER(SEARCH('[1]Lookup for use classification'!$E$9,B2319)),ISNUMBER(SEARCH('[1]Lookup for use classification'!$F$9,B2319)),ISNUMBER(SEARCH('[1]Lookup for use classification'!$G$9,B2319)),ISNUMBER(SEARCH('[1]Lookup for use classification'!$H$9,B2319)),ISNUMBER(SEARCH('[1]Lookup for use classification'!$I$9,B2319)),ISNUMBER(SEARCH('[1]Lookup for use classification'!$J$9,B2319)),ISNUMBER(SEARCH('[1]Lookup for use classification'!$K$9,B2319))),'[1]Lookup for use classification'!$A$9,IF(OR(ISNUMBER(SEARCH('[1]Lookup for use classification'!$B$10,B2319)),ISNUMBER(SEARCH('[1]Lookup for use classification'!$C$10,B2319)),ISNUMBER(SEARCH('[1]Lookup for use classification'!$D$10,B2319)),ISNUMBER(SEARCH('[1]Lookup for use classification'!$E$10,B2319)),ISNUMBER(SEARCH('[1]Lookup for use classification'!$F$10,B2319)),ISNUMBER(SEARCH('[1]Lookup for use classification'!$G$10,B2319))),'[1]Lookup for use classification'!$A$10,IF(OR(ISNUMBER(SEARCH('[1]Lookup for use classification'!$B$11,B2319)),ISNUMBER(SEARCH('[1]Lookup for use classification'!$C$11,B2319))),'[1]Lookup for use classification'!$A$11,IF(OR(ISNUMBER(SEARCH('[1]Lookup for use classification'!$B$12,B2319)),ISNUMBER(SEARCH('[1]Lookup for use classification'!$C$12,B2319))),'[1]Lookup for use classification'!$A$12,IF(OR(ISNUMBER(SEARCH('[1]Lookup for use classification'!$B$13,B2319)),ISNUMBER(SEARCH('[1]Lookup for use classification'!$C$13,B2319)),ISNUMBER(SEARCH('[1]Lookup for use classification'!$D$13,B2319)),,ISNUMBER(SEARCH('[1]Lookup for use classification'!$C$13,B2319)),ISNUMBER(SEARCH('[1]Lookup for use classification'!$E$13,B2319))),'[1]Lookup for use classification'!$A$13,IF(OR(ISNUMBER(SEARCH('[1]Lookup for use classification'!$B$14,B2319)),ISNUMBER(SEARCH('[1]Lookup for use classification'!$C$14,B2319))),'[1]Lookup for use classification'!$A$14,"Other"))))))))))))</f>
        <v>Office</v>
      </c>
      <c r="D2319" s="39">
        <v>1300</v>
      </c>
      <c r="E2319" s="41"/>
      <c r="F2319" s="41"/>
    </row>
    <row r="2320" spans="1:6">
      <c r="A2320" s="16" t="s">
        <v>1199</v>
      </c>
      <c r="B2320" s="38" t="s">
        <v>112</v>
      </c>
      <c r="C2320" s="133" t="str">
        <f>IF(OR(ISNUMBER(SEARCH('[1]Lookup for use classification'!$B$1,B2320)),ISNUMBER(SEARCH('[1]Lookup for use classification'!$C$1,B2320)),ISNUMBER(SEARCH('[1]Lookup for use classification'!$D$1,B2320)),ISNUMBER(SEARCH('[1]Lookup for use classification'!$E$1,B2320))),'[1]Lookup for use classification'!$A$1,IF(ISNUMBER(SEARCH('[1]Lookup for use classification'!$B$2,B2320)),'[1]Lookup for use classification'!$A$2,IF(ISNUMBER(SEARCH('[1]Lookup for use classification'!$B$3,B2320)),'[1]Lookup for use classification'!$A$3,IF(OR(ISNUMBER(SEARCH('[1]Lookup for use classification'!$B$4,B2320)),ISNUMBER(SEARCH('[1]Lookup for use classification'!$C$4,B2320)),ISNUMBER(SEARCH('[1]Lookup for use classification'!$D$4,B2320)),ISNUMBER(SEARCH('[1]Lookup for use classification'!$E$4,B2320))),'[1]Lookup for use classification'!$A$4,IF(OR(ISNUMBER(SEARCH('[1]Lookup for use classification'!$B$5,B2320)),ISNUMBER(SEARCH('[1]Lookup for use classification'!$C$5,B2320)),ISNUMBER(SEARCH('[1]Lookup for use classification'!$D$5,B2320))),'[1]Lookup for use classification'!$A$5,IF(OR(ISNUMBER(SEARCH('[1]Lookup for use classification'!$B$7,B2320)),ISNUMBER(SEARCH('[1]Lookup for use classification'!$C$7,B2320)),ISNUMBER(SEARCH('[1]Lookup for use classification'!$D$7,B2320))),'[1]Lookup for use classification'!$A$7,IF(OR(ISNUMBER(SEARCH('[1]Lookup for use classification'!$B$9,B2320)),ISNUMBER(SEARCH('[1]Lookup for use classification'!$C$9,B2320)),ISNUMBER(SEARCH('[1]Lookup for use classification'!$D$9,B2320)),ISNUMBER(SEARCH('[1]Lookup for use classification'!$E$9,B2320)),ISNUMBER(SEARCH('[1]Lookup for use classification'!$F$9,B2320)),ISNUMBER(SEARCH('[1]Lookup for use classification'!$G$9,B2320)),ISNUMBER(SEARCH('[1]Lookup for use classification'!$H$9,B2320)),ISNUMBER(SEARCH('[1]Lookup for use classification'!$I$9,B2320)),ISNUMBER(SEARCH('[1]Lookup for use classification'!$J$9,B2320)),ISNUMBER(SEARCH('[1]Lookup for use classification'!$K$9,B2320))),'[1]Lookup for use classification'!$A$9,IF(OR(ISNUMBER(SEARCH('[1]Lookup for use classification'!$B$10,B2320)),ISNUMBER(SEARCH('[1]Lookup for use classification'!$C$10,B2320)),ISNUMBER(SEARCH('[1]Lookup for use classification'!$D$10,B2320)),ISNUMBER(SEARCH('[1]Lookup for use classification'!$E$10,B2320)),ISNUMBER(SEARCH('[1]Lookup for use classification'!$F$10,B2320)),ISNUMBER(SEARCH('[1]Lookup for use classification'!$G$10,B2320))),'[1]Lookup for use classification'!$A$10,IF(OR(ISNUMBER(SEARCH('[1]Lookup for use classification'!$B$11,B2320)),ISNUMBER(SEARCH('[1]Lookup for use classification'!$C$11,B2320))),'[1]Lookup for use classification'!$A$11,IF(OR(ISNUMBER(SEARCH('[1]Lookup for use classification'!$B$12,B2320)),ISNUMBER(SEARCH('[1]Lookup for use classification'!$C$12,B2320))),'[1]Lookup for use classification'!$A$12,IF(OR(ISNUMBER(SEARCH('[1]Lookup for use classification'!$B$13,B2320)),ISNUMBER(SEARCH('[1]Lookup for use classification'!$C$13,B2320)),ISNUMBER(SEARCH('[1]Lookup for use classification'!$D$13,B2320)),,ISNUMBER(SEARCH('[1]Lookup for use classification'!$C$13,B2320)),ISNUMBER(SEARCH('[1]Lookup for use classification'!$E$13,B2320))),'[1]Lookup for use classification'!$A$13,IF(OR(ISNUMBER(SEARCH('[1]Lookup for use classification'!$B$14,B2320)),ISNUMBER(SEARCH('[1]Lookup for use classification'!$C$14,B2320))),'[1]Lookup for use classification'!$A$14,"Other"))))))))))))</f>
        <v>Other</v>
      </c>
      <c r="D2320" s="39">
        <v>2400</v>
      </c>
      <c r="E2320" s="41"/>
      <c r="F2320" s="41"/>
    </row>
    <row r="2321" spans="1:6">
      <c r="A2321" s="16" t="s">
        <v>1199</v>
      </c>
      <c r="B2321" s="38" t="s">
        <v>1184</v>
      </c>
      <c r="C2321" s="133" t="str">
        <f>IF(OR(ISNUMBER(SEARCH('[1]Lookup for use classification'!$B$1,B2321)),ISNUMBER(SEARCH('[1]Lookup for use classification'!$C$1,B2321)),ISNUMBER(SEARCH('[1]Lookup for use classification'!$D$1,B2321)),ISNUMBER(SEARCH('[1]Lookup for use classification'!$E$1,B2321))),'[1]Lookup for use classification'!$A$1,IF(ISNUMBER(SEARCH('[1]Lookup for use classification'!$B$2,B2321)),'[1]Lookup for use classification'!$A$2,IF(ISNUMBER(SEARCH('[1]Lookup for use classification'!$B$3,B2321)),'[1]Lookup for use classification'!$A$3,IF(OR(ISNUMBER(SEARCH('[1]Lookup for use classification'!$B$4,B2321)),ISNUMBER(SEARCH('[1]Lookup for use classification'!$C$4,B2321)),ISNUMBER(SEARCH('[1]Lookup for use classification'!$D$4,B2321)),ISNUMBER(SEARCH('[1]Lookup for use classification'!$E$4,B2321))),'[1]Lookup for use classification'!$A$4,IF(OR(ISNUMBER(SEARCH('[1]Lookup for use classification'!$B$5,B2321)),ISNUMBER(SEARCH('[1]Lookup for use classification'!$C$5,B2321)),ISNUMBER(SEARCH('[1]Lookup for use classification'!$D$5,B2321))),'[1]Lookup for use classification'!$A$5,IF(OR(ISNUMBER(SEARCH('[1]Lookup for use classification'!$B$7,B2321)),ISNUMBER(SEARCH('[1]Lookup for use classification'!$C$7,B2321)),ISNUMBER(SEARCH('[1]Lookup for use classification'!$D$7,B2321))),'[1]Lookup for use classification'!$A$7,IF(OR(ISNUMBER(SEARCH('[1]Lookup for use classification'!$B$9,B2321)),ISNUMBER(SEARCH('[1]Lookup for use classification'!$C$9,B2321)),ISNUMBER(SEARCH('[1]Lookup for use classification'!$D$9,B2321)),ISNUMBER(SEARCH('[1]Lookup for use classification'!$E$9,B2321)),ISNUMBER(SEARCH('[1]Lookup for use classification'!$F$9,B2321)),ISNUMBER(SEARCH('[1]Lookup for use classification'!$G$9,B2321)),ISNUMBER(SEARCH('[1]Lookup for use classification'!$H$9,B2321)),ISNUMBER(SEARCH('[1]Lookup for use classification'!$I$9,B2321)),ISNUMBER(SEARCH('[1]Lookup for use classification'!$J$9,B2321)),ISNUMBER(SEARCH('[1]Lookup for use classification'!$K$9,B2321))),'[1]Lookup for use classification'!$A$9,IF(OR(ISNUMBER(SEARCH('[1]Lookup for use classification'!$B$10,B2321)),ISNUMBER(SEARCH('[1]Lookup for use classification'!$C$10,B2321)),ISNUMBER(SEARCH('[1]Lookup for use classification'!$D$10,B2321)),ISNUMBER(SEARCH('[1]Lookup for use classification'!$E$10,B2321)),ISNUMBER(SEARCH('[1]Lookup for use classification'!$F$10,B2321)),ISNUMBER(SEARCH('[1]Lookup for use classification'!$G$10,B2321))),'[1]Lookup for use classification'!$A$10,IF(OR(ISNUMBER(SEARCH('[1]Lookup for use classification'!$B$11,B2321)),ISNUMBER(SEARCH('[1]Lookup for use classification'!$C$11,B2321))),'[1]Lookup for use classification'!$A$11,IF(OR(ISNUMBER(SEARCH('[1]Lookup for use classification'!$B$12,B2321)),ISNUMBER(SEARCH('[1]Lookup for use classification'!$C$12,B2321))),'[1]Lookup for use classification'!$A$12,IF(OR(ISNUMBER(SEARCH('[1]Lookup for use classification'!$B$13,B2321)),ISNUMBER(SEARCH('[1]Lookup for use classification'!$C$13,B2321)),ISNUMBER(SEARCH('[1]Lookup for use classification'!$D$13,B2321)),,ISNUMBER(SEARCH('[1]Lookup for use classification'!$C$13,B2321)),ISNUMBER(SEARCH('[1]Lookup for use classification'!$E$13,B2321))),'[1]Lookup for use classification'!$A$13,IF(OR(ISNUMBER(SEARCH('[1]Lookup for use classification'!$B$14,B2321)),ISNUMBER(SEARCH('[1]Lookup for use classification'!$C$14,B2321))),'[1]Lookup for use classification'!$A$14,"Other"))))))))))))</f>
        <v>Other</v>
      </c>
      <c r="D2321" s="39"/>
      <c r="E2321" s="41"/>
      <c r="F2321" s="41"/>
    </row>
    <row r="2322" spans="1:6">
      <c r="A2322" s="16" t="s">
        <v>1199</v>
      </c>
      <c r="B2322" s="38" t="s">
        <v>1185</v>
      </c>
      <c r="C2322" s="133" t="str">
        <f>IF(OR(ISNUMBER(SEARCH('[1]Lookup for use classification'!$B$1,B2322)),ISNUMBER(SEARCH('[1]Lookup for use classification'!$C$1,B2322)),ISNUMBER(SEARCH('[1]Lookup for use classification'!$D$1,B2322)),ISNUMBER(SEARCH('[1]Lookup for use classification'!$E$1,B2322))),'[1]Lookup for use classification'!$A$1,IF(ISNUMBER(SEARCH('[1]Lookup for use classification'!$B$2,B2322)),'[1]Lookup for use classification'!$A$2,IF(ISNUMBER(SEARCH('[1]Lookup for use classification'!$B$3,B2322)),'[1]Lookup for use classification'!$A$3,IF(OR(ISNUMBER(SEARCH('[1]Lookup for use classification'!$B$4,B2322)),ISNUMBER(SEARCH('[1]Lookup for use classification'!$C$4,B2322)),ISNUMBER(SEARCH('[1]Lookup for use classification'!$D$4,B2322)),ISNUMBER(SEARCH('[1]Lookup for use classification'!$E$4,B2322))),'[1]Lookup for use classification'!$A$4,IF(OR(ISNUMBER(SEARCH('[1]Lookup for use classification'!$B$5,B2322)),ISNUMBER(SEARCH('[1]Lookup for use classification'!$C$5,B2322)),ISNUMBER(SEARCH('[1]Lookup for use classification'!$D$5,B2322))),'[1]Lookup for use classification'!$A$5,IF(OR(ISNUMBER(SEARCH('[1]Lookup for use classification'!$B$7,B2322)),ISNUMBER(SEARCH('[1]Lookup for use classification'!$C$7,B2322)),ISNUMBER(SEARCH('[1]Lookup for use classification'!$D$7,B2322))),'[1]Lookup for use classification'!$A$7,IF(OR(ISNUMBER(SEARCH('[1]Lookup for use classification'!$B$9,B2322)),ISNUMBER(SEARCH('[1]Lookup for use classification'!$C$9,B2322)),ISNUMBER(SEARCH('[1]Lookup for use classification'!$D$9,B2322)),ISNUMBER(SEARCH('[1]Lookup for use classification'!$E$9,B2322)),ISNUMBER(SEARCH('[1]Lookup for use classification'!$F$9,B2322)),ISNUMBER(SEARCH('[1]Lookup for use classification'!$G$9,B2322)),ISNUMBER(SEARCH('[1]Lookup for use classification'!$H$9,B2322)),ISNUMBER(SEARCH('[1]Lookup for use classification'!$I$9,B2322)),ISNUMBER(SEARCH('[1]Lookup for use classification'!$J$9,B2322)),ISNUMBER(SEARCH('[1]Lookup for use classification'!$K$9,B2322))),'[1]Lookup for use classification'!$A$9,IF(OR(ISNUMBER(SEARCH('[1]Lookup for use classification'!$B$10,B2322)),ISNUMBER(SEARCH('[1]Lookup for use classification'!$C$10,B2322)),ISNUMBER(SEARCH('[1]Lookup for use classification'!$D$10,B2322)),ISNUMBER(SEARCH('[1]Lookup for use classification'!$E$10,B2322)),ISNUMBER(SEARCH('[1]Lookup for use classification'!$F$10,B2322)),ISNUMBER(SEARCH('[1]Lookup for use classification'!$G$10,B2322))),'[1]Lookup for use classification'!$A$10,IF(OR(ISNUMBER(SEARCH('[1]Lookup for use classification'!$B$11,B2322)),ISNUMBER(SEARCH('[1]Lookup for use classification'!$C$11,B2322))),'[1]Lookup for use classification'!$A$11,IF(OR(ISNUMBER(SEARCH('[1]Lookup for use classification'!$B$12,B2322)),ISNUMBER(SEARCH('[1]Lookup for use classification'!$C$12,B2322))),'[1]Lookup for use classification'!$A$12,IF(OR(ISNUMBER(SEARCH('[1]Lookup for use classification'!$B$13,B2322)),ISNUMBER(SEARCH('[1]Lookup for use classification'!$C$13,B2322)),ISNUMBER(SEARCH('[1]Lookup for use classification'!$D$13,B2322)),,ISNUMBER(SEARCH('[1]Lookup for use classification'!$C$13,B2322)),ISNUMBER(SEARCH('[1]Lookup for use classification'!$E$13,B2322))),'[1]Lookup for use classification'!$A$13,IF(OR(ISNUMBER(SEARCH('[1]Lookup for use classification'!$B$14,B2322)),ISNUMBER(SEARCH('[1]Lookup for use classification'!$C$14,B2322))),'[1]Lookup for use classification'!$A$14,"Other"))))))))))))</f>
        <v>Public Assembly</v>
      </c>
      <c r="D2322" s="39">
        <v>1536</v>
      </c>
      <c r="E2322" s="41"/>
      <c r="F2322" s="41"/>
    </row>
    <row r="2323" spans="1:6">
      <c r="A2323" s="16" t="s">
        <v>1199</v>
      </c>
      <c r="B2323" s="38" t="s">
        <v>1186</v>
      </c>
      <c r="C2323" s="133" t="str">
        <f>IF(OR(ISNUMBER(SEARCH('[1]Lookup for use classification'!$B$1,B2323)),ISNUMBER(SEARCH('[1]Lookup for use classification'!$C$1,B2323)),ISNUMBER(SEARCH('[1]Lookup for use classification'!$D$1,B2323)),ISNUMBER(SEARCH('[1]Lookup for use classification'!$E$1,B2323))),'[1]Lookup for use classification'!$A$1,IF(ISNUMBER(SEARCH('[1]Lookup for use classification'!$B$2,B2323)),'[1]Lookup for use classification'!$A$2,IF(ISNUMBER(SEARCH('[1]Lookup for use classification'!$B$3,B2323)),'[1]Lookup for use classification'!$A$3,IF(OR(ISNUMBER(SEARCH('[1]Lookup for use classification'!$B$4,B2323)),ISNUMBER(SEARCH('[1]Lookup for use classification'!$C$4,B2323)),ISNUMBER(SEARCH('[1]Lookup for use classification'!$D$4,B2323)),ISNUMBER(SEARCH('[1]Lookup for use classification'!$E$4,B2323))),'[1]Lookup for use classification'!$A$4,IF(OR(ISNUMBER(SEARCH('[1]Lookup for use classification'!$B$5,B2323)),ISNUMBER(SEARCH('[1]Lookup for use classification'!$C$5,B2323)),ISNUMBER(SEARCH('[1]Lookup for use classification'!$D$5,B2323))),'[1]Lookup for use classification'!$A$5,IF(OR(ISNUMBER(SEARCH('[1]Lookup for use classification'!$B$7,B2323)),ISNUMBER(SEARCH('[1]Lookup for use classification'!$C$7,B2323)),ISNUMBER(SEARCH('[1]Lookup for use classification'!$D$7,B2323))),'[1]Lookup for use classification'!$A$7,IF(OR(ISNUMBER(SEARCH('[1]Lookup for use classification'!$B$9,B2323)),ISNUMBER(SEARCH('[1]Lookup for use classification'!$C$9,B2323)),ISNUMBER(SEARCH('[1]Lookup for use classification'!$D$9,B2323)),ISNUMBER(SEARCH('[1]Lookup for use classification'!$E$9,B2323)),ISNUMBER(SEARCH('[1]Lookup for use classification'!$F$9,B2323)),ISNUMBER(SEARCH('[1]Lookup for use classification'!$G$9,B2323)),ISNUMBER(SEARCH('[1]Lookup for use classification'!$H$9,B2323)),ISNUMBER(SEARCH('[1]Lookup for use classification'!$I$9,B2323)),ISNUMBER(SEARCH('[1]Lookup for use classification'!$J$9,B2323)),ISNUMBER(SEARCH('[1]Lookup for use classification'!$K$9,B2323))),'[1]Lookup for use classification'!$A$9,IF(OR(ISNUMBER(SEARCH('[1]Lookup for use classification'!$B$10,B2323)),ISNUMBER(SEARCH('[1]Lookup for use classification'!$C$10,B2323)),ISNUMBER(SEARCH('[1]Lookup for use classification'!$D$10,B2323)),ISNUMBER(SEARCH('[1]Lookup for use classification'!$E$10,B2323)),ISNUMBER(SEARCH('[1]Lookup for use classification'!$F$10,B2323)),ISNUMBER(SEARCH('[1]Lookup for use classification'!$G$10,B2323))),'[1]Lookup for use classification'!$A$10,IF(OR(ISNUMBER(SEARCH('[1]Lookup for use classification'!$B$11,B2323)),ISNUMBER(SEARCH('[1]Lookup for use classification'!$C$11,B2323))),'[1]Lookup for use classification'!$A$11,IF(OR(ISNUMBER(SEARCH('[1]Lookup for use classification'!$B$12,B2323)),ISNUMBER(SEARCH('[1]Lookup for use classification'!$C$12,B2323))),'[1]Lookup for use classification'!$A$12,IF(OR(ISNUMBER(SEARCH('[1]Lookup for use classification'!$B$13,B2323)),ISNUMBER(SEARCH('[1]Lookup for use classification'!$C$13,B2323)),ISNUMBER(SEARCH('[1]Lookup for use classification'!$D$13,B2323)),,ISNUMBER(SEARCH('[1]Lookup for use classification'!$C$13,B2323)),ISNUMBER(SEARCH('[1]Lookup for use classification'!$E$13,B2323))),'[1]Lookup for use classification'!$A$13,IF(OR(ISNUMBER(SEARCH('[1]Lookup for use classification'!$B$14,B2323)),ISNUMBER(SEARCH('[1]Lookup for use classification'!$C$14,B2323))),'[1]Lookup for use classification'!$A$14,"Other"))))))))))))</f>
        <v>Water &amp; Sewer</v>
      </c>
      <c r="D2323" s="39">
        <v>3000</v>
      </c>
      <c r="E2323" s="41"/>
      <c r="F2323" s="41"/>
    </row>
    <row r="2324" spans="1:6">
      <c r="A2324" s="16" t="s">
        <v>1199</v>
      </c>
      <c r="B2324" s="38" t="s">
        <v>904</v>
      </c>
      <c r="C2324" s="133" t="str">
        <f>IF(OR(ISNUMBER(SEARCH('[1]Lookup for use classification'!$B$1,B2324)),ISNUMBER(SEARCH('[1]Lookup for use classification'!$C$1,B2324)),ISNUMBER(SEARCH('[1]Lookup for use classification'!$D$1,B2324)),ISNUMBER(SEARCH('[1]Lookup for use classification'!$E$1,B2324))),'[1]Lookup for use classification'!$A$1,IF(ISNUMBER(SEARCH('[1]Lookup for use classification'!$B$2,B2324)),'[1]Lookup for use classification'!$A$2,IF(ISNUMBER(SEARCH('[1]Lookup for use classification'!$B$3,B2324)),'[1]Lookup for use classification'!$A$3,IF(OR(ISNUMBER(SEARCH('[1]Lookup for use classification'!$B$4,B2324)),ISNUMBER(SEARCH('[1]Lookup for use classification'!$C$4,B2324)),ISNUMBER(SEARCH('[1]Lookup for use classification'!$D$4,B2324)),ISNUMBER(SEARCH('[1]Lookup for use classification'!$E$4,B2324))),'[1]Lookup for use classification'!$A$4,IF(OR(ISNUMBER(SEARCH('[1]Lookup for use classification'!$B$5,B2324)),ISNUMBER(SEARCH('[1]Lookup for use classification'!$C$5,B2324)),ISNUMBER(SEARCH('[1]Lookup for use classification'!$D$5,B2324))),'[1]Lookup for use classification'!$A$5,IF(OR(ISNUMBER(SEARCH('[1]Lookup for use classification'!$B$7,B2324)),ISNUMBER(SEARCH('[1]Lookup for use classification'!$C$7,B2324)),ISNUMBER(SEARCH('[1]Lookup for use classification'!$D$7,B2324))),'[1]Lookup for use classification'!$A$7,IF(OR(ISNUMBER(SEARCH('[1]Lookup for use classification'!$B$9,B2324)),ISNUMBER(SEARCH('[1]Lookup for use classification'!$C$9,B2324)),ISNUMBER(SEARCH('[1]Lookup for use classification'!$D$9,B2324)),ISNUMBER(SEARCH('[1]Lookup for use classification'!$E$9,B2324)),ISNUMBER(SEARCH('[1]Lookup for use classification'!$F$9,B2324)),ISNUMBER(SEARCH('[1]Lookup for use classification'!$G$9,B2324)),ISNUMBER(SEARCH('[1]Lookup for use classification'!$H$9,B2324)),ISNUMBER(SEARCH('[1]Lookup for use classification'!$I$9,B2324)),ISNUMBER(SEARCH('[1]Lookup for use classification'!$J$9,B2324)),ISNUMBER(SEARCH('[1]Lookup for use classification'!$K$9,B2324))),'[1]Lookup for use classification'!$A$9,IF(OR(ISNUMBER(SEARCH('[1]Lookup for use classification'!$B$10,B2324)),ISNUMBER(SEARCH('[1]Lookup for use classification'!$C$10,B2324)),ISNUMBER(SEARCH('[1]Lookup for use classification'!$D$10,B2324)),ISNUMBER(SEARCH('[1]Lookup for use classification'!$E$10,B2324)),ISNUMBER(SEARCH('[1]Lookup for use classification'!$F$10,B2324)),ISNUMBER(SEARCH('[1]Lookup for use classification'!$G$10,B2324))),'[1]Lookup for use classification'!$A$10,IF(OR(ISNUMBER(SEARCH('[1]Lookup for use classification'!$B$11,B2324)),ISNUMBER(SEARCH('[1]Lookup for use classification'!$C$11,B2324))),'[1]Lookup for use classification'!$A$11,IF(OR(ISNUMBER(SEARCH('[1]Lookup for use classification'!$B$12,B2324)),ISNUMBER(SEARCH('[1]Lookup for use classification'!$C$12,B2324))),'[1]Lookup for use classification'!$A$12,IF(OR(ISNUMBER(SEARCH('[1]Lookup for use classification'!$B$13,B2324)),ISNUMBER(SEARCH('[1]Lookup for use classification'!$C$13,B2324)),ISNUMBER(SEARCH('[1]Lookup for use classification'!$D$13,B2324)),,ISNUMBER(SEARCH('[1]Lookup for use classification'!$C$13,B2324)),ISNUMBER(SEARCH('[1]Lookup for use classification'!$E$13,B2324))),'[1]Lookup for use classification'!$A$13,IF(OR(ISNUMBER(SEARCH('[1]Lookup for use classification'!$B$14,B2324)),ISNUMBER(SEARCH('[1]Lookup for use classification'!$C$14,B2324))),'[1]Lookup for use classification'!$A$14,"Other"))))))))))))</f>
        <v>Retail - Other</v>
      </c>
      <c r="D2324" s="39">
        <v>932</v>
      </c>
      <c r="E2324" s="41"/>
      <c r="F2324" s="41"/>
    </row>
    <row r="2325" spans="1:6">
      <c r="A2325" s="16" t="s">
        <v>1199</v>
      </c>
      <c r="B2325" s="38" t="s">
        <v>1187</v>
      </c>
      <c r="C2325" s="133" t="str">
        <f>IF(OR(ISNUMBER(SEARCH('[1]Lookup for use classification'!$B$1,B2325)),ISNUMBER(SEARCH('[1]Lookup for use classification'!$C$1,B2325)),ISNUMBER(SEARCH('[1]Lookup for use classification'!$D$1,B2325)),ISNUMBER(SEARCH('[1]Lookup for use classification'!$E$1,B2325))),'[1]Lookup for use classification'!$A$1,IF(ISNUMBER(SEARCH('[1]Lookup for use classification'!$B$2,B2325)),'[1]Lookup for use classification'!$A$2,IF(ISNUMBER(SEARCH('[1]Lookup for use classification'!$B$3,B2325)),'[1]Lookup for use classification'!$A$3,IF(OR(ISNUMBER(SEARCH('[1]Lookup for use classification'!$B$4,B2325)),ISNUMBER(SEARCH('[1]Lookup for use classification'!$C$4,B2325)),ISNUMBER(SEARCH('[1]Lookup for use classification'!$D$4,B2325)),ISNUMBER(SEARCH('[1]Lookup for use classification'!$E$4,B2325))),'[1]Lookup for use classification'!$A$4,IF(OR(ISNUMBER(SEARCH('[1]Lookup for use classification'!$B$5,B2325)),ISNUMBER(SEARCH('[1]Lookup for use classification'!$C$5,B2325)),ISNUMBER(SEARCH('[1]Lookup for use classification'!$D$5,B2325))),'[1]Lookup for use classification'!$A$5,IF(OR(ISNUMBER(SEARCH('[1]Lookup for use classification'!$B$7,B2325)),ISNUMBER(SEARCH('[1]Lookup for use classification'!$C$7,B2325)),ISNUMBER(SEARCH('[1]Lookup for use classification'!$D$7,B2325))),'[1]Lookup for use classification'!$A$7,IF(OR(ISNUMBER(SEARCH('[1]Lookup for use classification'!$B$9,B2325)),ISNUMBER(SEARCH('[1]Lookup for use classification'!$C$9,B2325)),ISNUMBER(SEARCH('[1]Lookup for use classification'!$D$9,B2325)),ISNUMBER(SEARCH('[1]Lookup for use classification'!$E$9,B2325)),ISNUMBER(SEARCH('[1]Lookup for use classification'!$F$9,B2325)),ISNUMBER(SEARCH('[1]Lookup for use classification'!$G$9,B2325)),ISNUMBER(SEARCH('[1]Lookup for use classification'!$H$9,B2325)),ISNUMBER(SEARCH('[1]Lookup for use classification'!$I$9,B2325)),ISNUMBER(SEARCH('[1]Lookup for use classification'!$J$9,B2325)),ISNUMBER(SEARCH('[1]Lookup for use classification'!$K$9,B2325))),'[1]Lookup for use classification'!$A$9,IF(OR(ISNUMBER(SEARCH('[1]Lookup for use classification'!$B$10,B2325)),ISNUMBER(SEARCH('[1]Lookup for use classification'!$C$10,B2325)),ISNUMBER(SEARCH('[1]Lookup for use classification'!$D$10,B2325)),ISNUMBER(SEARCH('[1]Lookup for use classification'!$E$10,B2325)),ISNUMBER(SEARCH('[1]Lookup for use classification'!$F$10,B2325)),ISNUMBER(SEARCH('[1]Lookup for use classification'!$G$10,B2325))),'[1]Lookup for use classification'!$A$10,IF(OR(ISNUMBER(SEARCH('[1]Lookup for use classification'!$B$11,B2325)),ISNUMBER(SEARCH('[1]Lookup for use classification'!$C$11,B2325))),'[1]Lookup for use classification'!$A$11,IF(OR(ISNUMBER(SEARCH('[1]Lookup for use classification'!$B$12,B2325)),ISNUMBER(SEARCH('[1]Lookup for use classification'!$C$12,B2325))),'[1]Lookup for use classification'!$A$12,IF(OR(ISNUMBER(SEARCH('[1]Lookup for use classification'!$B$13,B2325)),ISNUMBER(SEARCH('[1]Lookup for use classification'!$C$13,B2325)),ISNUMBER(SEARCH('[1]Lookup for use classification'!$D$13,B2325)),,ISNUMBER(SEARCH('[1]Lookup for use classification'!$C$13,B2325)),ISNUMBER(SEARCH('[1]Lookup for use classification'!$E$13,B2325))),'[1]Lookup for use classification'!$A$13,IF(OR(ISNUMBER(SEARCH('[1]Lookup for use classification'!$B$14,B2325)),ISNUMBER(SEARCH('[1]Lookup for use classification'!$C$14,B2325))),'[1]Lookup for use classification'!$A$14,"Other"))))))))))))</f>
        <v>Education - K - 12</v>
      </c>
      <c r="D2325" s="39">
        <v>26632</v>
      </c>
      <c r="E2325" s="41" t="s">
        <v>1188</v>
      </c>
      <c r="F2325" s="41"/>
    </row>
    <row r="2326" spans="1:6">
      <c r="A2326" s="16" t="s">
        <v>1199</v>
      </c>
      <c r="B2326" s="38" t="s">
        <v>1189</v>
      </c>
      <c r="C2326" s="133" t="str">
        <f>IF(OR(ISNUMBER(SEARCH('[1]Lookup for use classification'!$B$1,B2326)),ISNUMBER(SEARCH('[1]Lookup for use classification'!$C$1,B2326)),ISNUMBER(SEARCH('[1]Lookup for use classification'!$D$1,B2326)),ISNUMBER(SEARCH('[1]Lookup for use classification'!$E$1,B2326))),'[1]Lookup for use classification'!$A$1,IF(ISNUMBER(SEARCH('[1]Lookup for use classification'!$B$2,B2326)),'[1]Lookup for use classification'!$A$2,IF(ISNUMBER(SEARCH('[1]Lookup for use classification'!$B$3,B2326)),'[1]Lookup for use classification'!$A$3,IF(OR(ISNUMBER(SEARCH('[1]Lookup for use classification'!$B$4,B2326)),ISNUMBER(SEARCH('[1]Lookup for use classification'!$C$4,B2326)),ISNUMBER(SEARCH('[1]Lookup for use classification'!$D$4,B2326)),ISNUMBER(SEARCH('[1]Lookup for use classification'!$E$4,B2326))),'[1]Lookup for use classification'!$A$4,IF(OR(ISNUMBER(SEARCH('[1]Lookup for use classification'!$B$5,B2326)),ISNUMBER(SEARCH('[1]Lookup for use classification'!$C$5,B2326)),ISNUMBER(SEARCH('[1]Lookup for use classification'!$D$5,B2326))),'[1]Lookup for use classification'!$A$5,IF(OR(ISNUMBER(SEARCH('[1]Lookup for use classification'!$B$7,B2326)),ISNUMBER(SEARCH('[1]Lookup for use classification'!$C$7,B2326)),ISNUMBER(SEARCH('[1]Lookup for use classification'!$D$7,B2326))),'[1]Lookup for use classification'!$A$7,IF(OR(ISNUMBER(SEARCH('[1]Lookup for use classification'!$B$9,B2326)),ISNUMBER(SEARCH('[1]Lookup for use classification'!$C$9,B2326)),ISNUMBER(SEARCH('[1]Lookup for use classification'!$D$9,B2326)),ISNUMBER(SEARCH('[1]Lookup for use classification'!$E$9,B2326)),ISNUMBER(SEARCH('[1]Lookup for use classification'!$F$9,B2326)),ISNUMBER(SEARCH('[1]Lookup for use classification'!$G$9,B2326)),ISNUMBER(SEARCH('[1]Lookup for use classification'!$H$9,B2326)),ISNUMBER(SEARCH('[1]Lookup for use classification'!$I$9,B2326)),ISNUMBER(SEARCH('[1]Lookup for use classification'!$J$9,B2326)),ISNUMBER(SEARCH('[1]Lookup for use classification'!$K$9,B2326))),'[1]Lookup for use classification'!$A$9,IF(OR(ISNUMBER(SEARCH('[1]Lookup for use classification'!$B$10,B2326)),ISNUMBER(SEARCH('[1]Lookup for use classification'!$C$10,B2326)),ISNUMBER(SEARCH('[1]Lookup for use classification'!$D$10,B2326)),ISNUMBER(SEARCH('[1]Lookup for use classification'!$E$10,B2326)),ISNUMBER(SEARCH('[1]Lookup for use classification'!$F$10,B2326)),ISNUMBER(SEARCH('[1]Lookup for use classification'!$G$10,B2326))),'[1]Lookup for use classification'!$A$10,IF(OR(ISNUMBER(SEARCH('[1]Lookup for use classification'!$B$11,B2326)),ISNUMBER(SEARCH('[1]Lookup for use classification'!$C$11,B2326))),'[1]Lookup for use classification'!$A$11,IF(OR(ISNUMBER(SEARCH('[1]Lookup for use classification'!$B$12,B2326)),ISNUMBER(SEARCH('[1]Lookup for use classification'!$C$12,B2326))),'[1]Lookup for use classification'!$A$12,IF(OR(ISNUMBER(SEARCH('[1]Lookup for use classification'!$B$13,B2326)),ISNUMBER(SEARCH('[1]Lookup for use classification'!$C$13,B2326)),ISNUMBER(SEARCH('[1]Lookup for use classification'!$D$13,B2326)),,ISNUMBER(SEARCH('[1]Lookup for use classification'!$C$13,B2326)),ISNUMBER(SEARCH('[1]Lookup for use classification'!$E$13,B2326))),'[1]Lookup for use classification'!$A$13,IF(OR(ISNUMBER(SEARCH('[1]Lookup for use classification'!$B$14,B2326)),ISNUMBER(SEARCH('[1]Lookup for use classification'!$C$14,B2326))),'[1]Lookup for use classification'!$A$14,"Other"))))))))))))</f>
        <v>Other</v>
      </c>
      <c r="D2326" s="39">
        <v>320</v>
      </c>
      <c r="E2326" s="41"/>
      <c r="F2326" s="41"/>
    </row>
    <row r="2327" spans="1:6">
      <c r="A2327" s="16" t="s">
        <v>1199</v>
      </c>
      <c r="B2327" s="122" t="s">
        <v>1190</v>
      </c>
      <c r="C2327" s="133" t="str">
        <f>IF(OR(ISNUMBER(SEARCH('[1]Lookup for use classification'!$B$1,B2327)),ISNUMBER(SEARCH('[1]Lookup for use classification'!$C$1,B2327)),ISNUMBER(SEARCH('[1]Lookup for use classification'!$D$1,B2327)),ISNUMBER(SEARCH('[1]Lookup for use classification'!$E$1,B2327))),'[1]Lookup for use classification'!$A$1,IF(ISNUMBER(SEARCH('[1]Lookup for use classification'!$B$2,B2327)),'[1]Lookup for use classification'!$A$2,IF(ISNUMBER(SEARCH('[1]Lookup for use classification'!$B$3,B2327)),'[1]Lookup for use classification'!$A$3,IF(OR(ISNUMBER(SEARCH('[1]Lookup for use classification'!$B$4,B2327)),ISNUMBER(SEARCH('[1]Lookup for use classification'!$C$4,B2327)),ISNUMBER(SEARCH('[1]Lookup for use classification'!$D$4,B2327)),ISNUMBER(SEARCH('[1]Lookup for use classification'!$E$4,B2327))),'[1]Lookup for use classification'!$A$4,IF(OR(ISNUMBER(SEARCH('[1]Lookup for use classification'!$B$5,B2327)),ISNUMBER(SEARCH('[1]Lookup for use classification'!$C$5,B2327)),ISNUMBER(SEARCH('[1]Lookup for use classification'!$D$5,B2327))),'[1]Lookup for use classification'!$A$5,IF(OR(ISNUMBER(SEARCH('[1]Lookup for use classification'!$B$7,B2327)),ISNUMBER(SEARCH('[1]Lookup for use classification'!$C$7,B2327)),ISNUMBER(SEARCH('[1]Lookup for use classification'!$D$7,B2327))),'[1]Lookup for use classification'!$A$7,IF(OR(ISNUMBER(SEARCH('[1]Lookup for use classification'!$B$9,B2327)),ISNUMBER(SEARCH('[1]Lookup for use classification'!$C$9,B2327)),ISNUMBER(SEARCH('[1]Lookup for use classification'!$D$9,B2327)),ISNUMBER(SEARCH('[1]Lookup for use classification'!$E$9,B2327)),ISNUMBER(SEARCH('[1]Lookup for use classification'!$F$9,B2327)),ISNUMBER(SEARCH('[1]Lookup for use classification'!$G$9,B2327)),ISNUMBER(SEARCH('[1]Lookup for use classification'!$H$9,B2327)),ISNUMBER(SEARCH('[1]Lookup for use classification'!$I$9,B2327)),ISNUMBER(SEARCH('[1]Lookup for use classification'!$J$9,B2327)),ISNUMBER(SEARCH('[1]Lookup for use classification'!$K$9,B2327))),'[1]Lookup for use classification'!$A$9,IF(OR(ISNUMBER(SEARCH('[1]Lookup for use classification'!$B$10,B2327)),ISNUMBER(SEARCH('[1]Lookup for use classification'!$C$10,B2327)),ISNUMBER(SEARCH('[1]Lookup for use classification'!$D$10,B2327)),ISNUMBER(SEARCH('[1]Lookup for use classification'!$E$10,B2327)),ISNUMBER(SEARCH('[1]Lookup for use classification'!$F$10,B2327)),ISNUMBER(SEARCH('[1]Lookup for use classification'!$G$10,B2327))),'[1]Lookup for use classification'!$A$10,IF(OR(ISNUMBER(SEARCH('[1]Lookup for use classification'!$B$11,B2327)),ISNUMBER(SEARCH('[1]Lookup for use classification'!$C$11,B2327))),'[1]Lookup for use classification'!$A$11,IF(OR(ISNUMBER(SEARCH('[1]Lookup for use classification'!$B$12,B2327)),ISNUMBER(SEARCH('[1]Lookup for use classification'!$C$12,B2327))),'[1]Lookup for use classification'!$A$12,IF(OR(ISNUMBER(SEARCH('[1]Lookup for use classification'!$B$13,B2327)),ISNUMBER(SEARCH('[1]Lookup for use classification'!$C$13,B2327)),ISNUMBER(SEARCH('[1]Lookup for use classification'!$D$13,B2327)),,ISNUMBER(SEARCH('[1]Lookup for use classification'!$C$13,B2327)),ISNUMBER(SEARCH('[1]Lookup for use classification'!$E$13,B2327))),'[1]Lookup for use classification'!$A$13,IF(OR(ISNUMBER(SEARCH('[1]Lookup for use classification'!$B$14,B2327)),ISNUMBER(SEARCH('[1]Lookup for use classification'!$C$14,B2327))),'[1]Lookup for use classification'!$A$14,"Other"))))))))))))</f>
        <v>Office</v>
      </c>
      <c r="D2327" s="122"/>
      <c r="E2327" s="122"/>
      <c r="F2327" s="122"/>
    </row>
    <row r="2328" spans="1:6">
      <c r="A2328" s="16" t="s">
        <v>1199</v>
      </c>
      <c r="B2328" s="38" t="s">
        <v>1191</v>
      </c>
      <c r="C2328" s="133" t="str">
        <f>IF(OR(ISNUMBER(SEARCH('[1]Lookup for use classification'!$B$1,B2328)),ISNUMBER(SEARCH('[1]Lookup for use classification'!$C$1,B2328)),ISNUMBER(SEARCH('[1]Lookup for use classification'!$D$1,B2328)),ISNUMBER(SEARCH('[1]Lookup for use classification'!$E$1,B2328))),'[1]Lookup for use classification'!$A$1,IF(ISNUMBER(SEARCH('[1]Lookup for use classification'!$B$2,B2328)),'[1]Lookup for use classification'!$A$2,IF(ISNUMBER(SEARCH('[1]Lookup for use classification'!$B$3,B2328)),'[1]Lookup for use classification'!$A$3,IF(OR(ISNUMBER(SEARCH('[1]Lookup for use classification'!$B$4,B2328)),ISNUMBER(SEARCH('[1]Lookup for use classification'!$C$4,B2328)),ISNUMBER(SEARCH('[1]Lookup for use classification'!$D$4,B2328)),ISNUMBER(SEARCH('[1]Lookup for use classification'!$E$4,B2328))),'[1]Lookup for use classification'!$A$4,IF(OR(ISNUMBER(SEARCH('[1]Lookup for use classification'!$B$5,B2328)),ISNUMBER(SEARCH('[1]Lookup for use classification'!$C$5,B2328)),ISNUMBER(SEARCH('[1]Lookup for use classification'!$D$5,B2328))),'[1]Lookup for use classification'!$A$5,IF(OR(ISNUMBER(SEARCH('[1]Lookup for use classification'!$B$7,B2328)),ISNUMBER(SEARCH('[1]Lookup for use classification'!$C$7,B2328)),ISNUMBER(SEARCH('[1]Lookup for use classification'!$D$7,B2328))),'[1]Lookup for use classification'!$A$7,IF(OR(ISNUMBER(SEARCH('[1]Lookup for use classification'!$B$9,B2328)),ISNUMBER(SEARCH('[1]Lookup for use classification'!$C$9,B2328)),ISNUMBER(SEARCH('[1]Lookup for use classification'!$D$9,B2328)),ISNUMBER(SEARCH('[1]Lookup for use classification'!$E$9,B2328)),ISNUMBER(SEARCH('[1]Lookup for use classification'!$F$9,B2328)),ISNUMBER(SEARCH('[1]Lookup for use classification'!$G$9,B2328)),ISNUMBER(SEARCH('[1]Lookup for use classification'!$H$9,B2328)),ISNUMBER(SEARCH('[1]Lookup for use classification'!$I$9,B2328)),ISNUMBER(SEARCH('[1]Lookup for use classification'!$J$9,B2328)),ISNUMBER(SEARCH('[1]Lookup for use classification'!$K$9,B2328))),'[1]Lookup for use classification'!$A$9,IF(OR(ISNUMBER(SEARCH('[1]Lookup for use classification'!$B$10,B2328)),ISNUMBER(SEARCH('[1]Lookup for use classification'!$C$10,B2328)),ISNUMBER(SEARCH('[1]Lookup for use classification'!$D$10,B2328)),ISNUMBER(SEARCH('[1]Lookup for use classification'!$E$10,B2328)),ISNUMBER(SEARCH('[1]Lookup for use classification'!$F$10,B2328)),ISNUMBER(SEARCH('[1]Lookup for use classification'!$G$10,B2328))),'[1]Lookup for use classification'!$A$10,IF(OR(ISNUMBER(SEARCH('[1]Lookup for use classification'!$B$11,B2328)),ISNUMBER(SEARCH('[1]Lookup for use classification'!$C$11,B2328))),'[1]Lookup for use classification'!$A$11,IF(OR(ISNUMBER(SEARCH('[1]Lookup for use classification'!$B$12,B2328)),ISNUMBER(SEARCH('[1]Lookup for use classification'!$C$12,B2328))),'[1]Lookup for use classification'!$A$12,IF(OR(ISNUMBER(SEARCH('[1]Lookup for use classification'!$B$13,B2328)),ISNUMBER(SEARCH('[1]Lookup for use classification'!$C$13,B2328)),ISNUMBER(SEARCH('[1]Lookup for use classification'!$D$13,B2328)),,ISNUMBER(SEARCH('[1]Lookup for use classification'!$C$13,B2328)),ISNUMBER(SEARCH('[1]Lookup for use classification'!$E$13,B2328))),'[1]Lookup for use classification'!$A$13,IF(OR(ISNUMBER(SEARCH('[1]Lookup for use classification'!$B$14,B2328)),ISNUMBER(SEARCH('[1]Lookup for use classification'!$C$14,B2328))),'[1]Lookup for use classification'!$A$14,"Other"))))))))))))</f>
        <v>Other</v>
      </c>
      <c r="D2328" s="39">
        <v>310</v>
      </c>
      <c r="E2328" s="41"/>
      <c r="F2328" s="41"/>
    </row>
    <row r="2329" spans="1:6">
      <c r="A2329" s="16" t="s">
        <v>1199</v>
      </c>
      <c r="B2329" s="38" t="s">
        <v>1192</v>
      </c>
      <c r="C2329" s="133" t="str">
        <f>IF(OR(ISNUMBER(SEARCH('[1]Lookup for use classification'!$B$1,B2329)),ISNUMBER(SEARCH('[1]Lookup for use classification'!$C$1,B2329)),ISNUMBER(SEARCH('[1]Lookup for use classification'!$D$1,B2329)),ISNUMBER(SEARCH('[1]Lookup for use classification'!$E$1,B2329))),'[1]Lookup for use classification'!$A$1,IF(ISNUMBER(SEARCH('[1]Lookup for use classification'!$B$2,B2329)),'[1]Lookup for use classification'!$A$2,IF(ISNUMBER(SEARCH('[1]Lookup for use classification'!$B$3,B2329)),'[1]Lookup for use classification'!$A$3,IF(OR(ISNUMBER(SEARCH('[1]Lookup for use classification'!$B$4,B2329)),ISNUMBER(SEARCH('[1]Lookup for use classification'!$C$4,B2329)),ISNUMBER(SEARCH('[1]Lookup for use classification'!$D$4,B2329)),ISNUMBER(SEARCH('[1]Lookup for use classification'!$E$4,B2329))),'[1]Lookup for use classification'!$A$4,IF(OR(ISNUMBER(SEARCH('[1]Lookup for use classification'!$B$5,B2329)),ISNUMBER(SEARCH('[1]Lookup for use classification'!$C$5,B2329)),ISNUMBER(SEARCH('[1]Lookup for use classification'!$D$5,B2329))),'[1]Lookup for use classification'!$A$5,IF(OR(ISNUMBER(SEARCH('[1]Lookup for use classification'!$B$7,B2329)),ISNUMBER(SEARCH('[1]Lookup for use classification'!$C$7,B2329)),ISNUMBER(SEARCH('[1]Lookup for use classification'!$D$7,B2329))),'[1]Lookup for use classification'!$A$7,IF(OR(ISNUMBER(SEARCH('[1]Lookup for use classification'!$B$9,B2329)),ISNUMBER(SEARCH('[1]Lookup for use classification'!$C$9,B2329)),ISNUMBER(SEARCH('[1]Lookup for use classification'!$D$9,B2329)),ISNUMBER(SEARCH('[1]Lookup for use classification'!$E$9,B2329)),ISNUMBER(SEARCH('[1]Lookup for use classification'!$F$9,B2329)),ISNUMBER(SEARCH('[1]Lookup for use classification'!$G$9,B2329)),ISNUMBER(SEARCH('[1]Lookup for use classification'!$H$9,B2329)),ISNUMBER(SEARCH('[1]Lookup for use classification'!$I$9,B2329)),ISNUMBER(SEARCH('[1]Lookup for use classification'!$J$9,B2329)),ISNUMBER(SEARCH('[1]Lookup for use classification'!$K$9,B2329))),'[1]Lookup for use classification'!$A$9,IF(OR(ISNUMBER(SEARCH('[1]Lookup for use classification'!$B$10,B2329)),ISNUMBER(SEARCH('[1]Lookup for use classification'!$C$10,B2329)),ISNUMBER(SEARCH('[1]Lookup for use classification'!$D$10,B2329)),ISNUMBER(SEARCH('[1]Lookup for use classification'!$E$10,B2329)),ISNUMBER(SEARCH('[1]Lookup for use classification'!$F$10,B2329)),ISNUMBER(SEARCH('[1]Lookup for use classification'!$G$10,B2329))),'[1]Lookup for use classification'!$A$10,IF(OR(ISNUMBER(SEARCH('[1]Lookup for use classification'!$B$11,B2329)),ISNUMBER(SEARCH('[1]Lookup for use classification'!$C$11,B2329))),'[1]Lookup for use classification'!$A$11,IF(OR(ISNUMBER(SEARCH('[1]Lookup for use classification'!$B$12,B2329)),ISNUMBER(SEARCH('[1]Lookup for use classification'!$C$12,B2329))),'[1]Lookup for use classification'!$A$12,IF(OR(ISNUMBER(SEARCH('[1]Lookup for use classification'!$B$13,B2329)),ISNUMBER(SEARCH('[1]Lookup for use classification'!$C$13,B2329)),ISNUMBER(SEARCH('[1]Lookup for use classification'!$D$13,B2329)),,ISNUMBER(SEARCH('[1]Lookup for use classification'!$C$13,B2329)),ISNUMBER(SEARCH('[1]Lookup for use classification'!$E$13,B2329))),'[1]Lookup for use classification'!$A$13,IF(OR(ISNUMBER(SEARCH('[1]Lookup for use classification'!$B$14,B2329)),ISNUMBER(SEARCH('[1]Lookup for use classification'!$C$14,B2329))),'[1]Lookup for use classification'!$A$14,"Other"))))))))))))</f>
        <v>Public Safety</v>
      </c>
      <c r="D2329" s="39">
        <v>900</v>
      </c>
      <c r="E2329" s="41"/>
      <c r="F2329" s="41"/>
    </row>
    <row r="2330" spans="1:6">
      <c r="A2330" s="16" t="s">
        <v>1199</v>
      </c>
      <c r="B2330" s="42" t="s">
        <v>296</v>
      </c>
      <c r="C2330" s="133" t="str">
        <f>IF(OR(ISNUMBER(SEARCH('[1]Lookup for use classification'!$B$1,B2330)),ISNUMBER(SEARCH('[1]Lookup for use classification'!$C$1,B2330)),ISNUMBER(SEARCH('[1]Lookup for use classification'!$D$1,B2330)),ISNUMBER(SEARCH('[1]Lookup for use classification'!$E$1,B2330))),'[1]Lookup for use classification'!$A$1,IF(ISNUMBER(SEARCH('[1]Lookup for use classification'!$B$2,B2330)),'[1]Lookup for use classification'!$A$2,IF(ISNUMBER(SEARCH('[1]Lookup for use classification'!$B$3,B2330)),'[1]Lookup for use classification'!$A$3,IF(OR(ISNUMBER(SEARCH('[1]Lookup for use classification'!$B$4,B2330)),ISNUMBER(SEARCH('[1]Lookup for use classification'!$C$4,B2330)),ISNUMBER(SEARCH('[1]Lookup for use classification'!$D$4,B2330)),ISNUMBER(SEARCH('[1]Lookup for use classification'!$E$4,B2330))),'[1]Lookup for use classification'!$A$4,IF(OR(ISNUMBER(SEARCH('[1]Lookup for use classification'!$B$5,B2330)),ISNUMBER(SEARCH('[1]Lookup for use classification'!$C$5,B2330)),ISNUMBER(SEARCH('[1]Lookup for use classification'!$D$5,B2330))),'[1]Lookup for use classification'!$A$5,IF(OR(ISNUMBER(SEARCH('[1]Lookup for use classification'!$B$7,B2330)),ISNUMBER(SEARCH('[1]Lookup for use classification'!$C$7,B2330)),ISNUMBER(SEARCH('[1]Lookup for use classification'!$D$7,B2330))),'[1]Lookup for use classification'!$A$7,IF(OR(ISNUMBER(SEARCH('[1]Lookup for use classification'!$B$9,B2330)),ISNUMBER(SEARCH('[1]Lookup for use classification'!$C$9,B2330)),ISNUMBER(SEARCH('[1]Lookup for use classification'!$D$9,B2330)),ISNUMBER(SEARCH('[1]Lookup for use classification'!$E$9,B2330)),ISNUMBER(SEARCH('[1]Lookup for use classification'!$F$9,B2330)),ISNUMBER(SEARCH('[1]Lookup for use classification'!$G$9,B2330)),ISNUMBER(SEARCH('[1]Lookup for use classification'!$H$9,B2330)),ISNUMBER(SEARCH('[1]Lookup for use classification'!$I$9,B2330)),ISNUMBER(SEARCH('[1]Lookup for use classification'!$J$9,B2330)),ISNUMBER(SEARCH('[1]Lookup for use classification'!$K$9,B2330))),'[1]Lookup for use classification'!$A$9,IF(OR(ISNUMBER(SEARCH('[1]Lookup for use classification'!$B$10,B2330)),ISNUMBER(SEARCH('[1]Lookup for use classification'!$C$10,B2330)),ISNUMBER(SEARCH('[1]Lookup for use classification'!$D$10,B2330)),ISNUMBER(SEARCH('[1]Lookup for use classification'!$E$10,B2330)),ISNUMBER(SEARCH('[1]Lookup for use classification'!$F$10,B2330)),ISNUMBER(SEARCH('[1]Lookup for use classification'!$G$10,B2330))),'[1]Lookup for use classification'!$A$10,IF(OR(ISNUMBER(SEARCH('[1]Lookup for use classification'!$B$11,B2330)),ISNUMBER(SEARCH('[1]Lookup for use classification'!$C$11,B2330))),'[1]Lookup for use classification'!$A$11,IF(OR(ISNUMBER(SEARCH('[1]Lookup for use classification'!$B$12,B2330)),ISNUMBER(SEARCH('[1]Lookup for use classification'!$C$12,B2330))),'[1]Lookup for use classification'!$A$12,IF(OR(ISNUMBER(SEARCH('[1]Lookup for use classification'!$B$13,B2330)),ISNUMBER(SEARCH('[1]Lookup for use classification'!$C$13,B2330)),ISNUMBER(SEARCH('[1]Lookup for use classification'!$D$13,B2330)),,ISNUMBER(SEARCH('[1]Lookup for use classification'!$C$13,B2330)),ISNUMBER(SEARCH('[1]Lookup for use classification'!$E$13,B2330))),'[1]Lookup for use classification'!$A$13,IF(OR(ISNUMBER(SEARCH('[1]Lookup for use classification'!$B$14,B2330)),ISNUMBER(SEARCH('[1]Lookup for use classification'!$C$14,B2330))),'[1]Lookup for use classification'!$A$14,"Other"))))))))))))</f>
        <v>Education - K - 12</v>
      </c>
      <c r="D2330" s="43">
        <v>1500</v>
      </c>
      <c r="E2330" s="40"/>
      <c r="F2330" s="40"/>
    </row>
    <row r="2331" spans="1:6">
      <c r="A2331" s="16" t="s">
        <v>1199</v>
      </c>
      <c r="B2331" s="38" t="s">
        <v>410</v>
      </c>
      <c r="C2331" s="133" t="str">
        <f>IF(OR(ISNUMBER(SEARCH('[1]Lookup for use classification'!$B$1,B2331)),ISNUMBER(SEARCH('[1]Lookup for use classification'!$C$1,B2331)),ISNUMBER(SEARCH('[1]Lookup for use classification'!$D$1,B2331)),ISNUMBER(SEARCH('[1]Lookup for use classification'!$E$1,B2331))),'[1]Lookup for use classification'!$A$1,IF(ISNUMBER(SEARCH('[1]Lookup for use classification'!$B$2,B2331)),'[1]Lookup for use classification'!$A$2,IF(ISNUMBER(SEARCH('[1]Lookup for use classification'!$B$3,B2331)),'[1]Lookup for use classification'!$A$3,IF(OR(ISNUMBER(SEARCH('[1]Lookup for use classification'!$B$4,B2331)),ISNUMBER(SEARCH('[1]Lookup for use classification'!$C$4,B2331)),ISNUMBER(SEARCH('[1]Lookup for use classification'!$D$4,B2331)),ISNUMBER(SEARCH('[1]Lookup for use classification'!$E$4,B2331))),'[1]Lookup for use classification'!$A$4,IF(OR(ISNUMBER(SEARCH('[1]Lookup for use classification'!$B$5,B2331)),ISNUMBER(SEARCH('[1]Lookup for use classification'!$C$5,B2331)),ISNUMBER(SEARCH('[1]Lookup for use classification'!$D$5,B2331))),'[1]Lookup for use classification'!$A$5,IF(OR(ISNUMBER(SEARCH('[1]Lookup for use classification'!$B$7,B2331)),ISNUMBER(SEARCH('[1]Lookup for use classification'!$C$7,B2331)),ISNUMBER(SEARCH('[1]Lookup for use classification'!$D$7,B2331))),'[1]Lookup for use classification'!$A$7,IF(OR(ISNUMBER(SEARCH('[1]Lookup for use classification'!$B$9,B2331)),ISNUMBER(SEARCH('[1]Lookup for use classification'!$C$9,B2331)),ISNUMBER(SEARCH('[1]Lookup for use classification'!$D$9,B2331)),ISNUMBER(SEARCH('[1]Lookup for use classification'!$E$9,B2331)),ISNUMBER(SEARCH('[1]Lookup for use classification'!$F$9,B2331)),ISNUMBER(SEARCH('[1]Lookup for use classification'!$G$9,B2331)),ISNUMBER(SEARCH('[1]Lookup for use classification'!$H$9,B2331)),ISNUMBER(SEARCH('[1]Lookup for use classification'!$I$9,B2331)),ISNUMBER(SEARCH('[1]Lookup for use classification'!$J$9,B2331)),ISNUMBER(SEARCH('[1]Lookup for use classification'!$K$9,B2331))),'[1]Lookup for use classification'!$A$9,IF(OR(ISNUMBER(SEARCH('[1]Lookup for use classification'!$B$10,B2331)),ISNUMBER(SEARCH('[1]Lookup for use classification'!$C$10,B2331)),ISNUMBER(SEARCH('[1]Lookup for use classification'!$D$10,B2331)),ISNUMBER(SEARCH('[1]Lookup for use classification'!$E$10,B2331)),ISNUMBER(SEARCH('[1]Lookup for use classification'!$F$10,B2331)),ISNUMBER(SEARCH('[1]Lookup for use classification'!$G$10,B2331))),'[1]Lookup for use classification'!$A$10,IF(OR(ISNUMBER(SEARCH('[1]Lookup for use classification'!$B$11,B2331)),ISNUMBER(SEARCH('[1]Lookup for use classification'!$C$11,B2331))),'[1]Lookup for use classification'!$A$11,IF(OR(ISNUMBER(SEARCH('[1]Lookup for use classification'!$B$12,B2331)),ISNUMBER(SEARCH('[1]Lookup for use classification'!$C$12,B2331))),'[1]Lookup for use classification'!$A$12,IF(OR(ISNUMBER(SEARCH('[1]Lookup for use classification'!$B$13,B2331)),ISNUMBER(SEARCH('[1]Lookup for use classification'!$C$13,B2331)),ISNUMBER(SEARCH('[1]Lookup for use classification'!$D$13,B2331)),,ISNUMBER(SEARCH('[1]Lookup for use classification'!$C$13,B2331)),ISNUMBER(SEARCH('[1]Lookup for use classification'!$E$13,B2331))),'[1]Lookup for use classification'!$A$13,IF(OR(ISNUMBER(SEARCH('[1]Lookup for use classification'!$B$14,B2331)),ISNUMBER(SEARCH('[1]Lookup for use classification'!$C$14,B2331))),'[1]Lookup for use classification'!$A$14,"Other"))))))))))))</f>
        <v>Other</v>
      </c>
      <c r="D2331" s="39">
        <v>2000</v>
      </c>
      <c r="E2331" s="41"/>
      <c r="F2331" s="41"/>
    </row>
    <row r="2332" spans="1:6">
      <c r="A2332" s="16" t="s">
        <v>1199</v>
      </c>
      <c r="B2332" s="38" t="s">
        <v>1193</v>
      </c>
      <c r="C2332" s="133" t="str">
        <f>IF(OR(ISNUMBER(SEARCH('[1]Lookup for use classification'!$B$1,B2332)),ISNUMBER(SEARCH('[1]Lookup for use classification'!$C$1,B2332)),ISNUMBER(SEARCH('[1]Lookup for use classification'!$D$1,B2332)),ISNUMBER(SEARCH('[1]Lookup for use classification'!$E$1,B2332))),'[1]Lookup for use classification'!$A$1,IF(ISNUMBER(SEARCH('[1]Lookup for use classification'!$B$2,B2332)),'[1]Lookup for use classification'!$A$2,IF(ISNUMBER(SEARCH('[1]Lookup for use classification'!$B$3,B2332)),'[1]Lookup for use classification'!$A$3,IF(OR(ISNUMBER(SEARCH('[1]Lookup for use classification'!$B$4,B2332)),ISNUMBER(SEARCH('[1]Lookup for use classification'!$C$4,B2332)),ISNUMBER(SEARCH('[1]Lookup for use classification'!$D$4,B2332)),ISNUMBER(SEARCH('[1]Lookup for use classification'!$E$4,B2332))),'[1]Lookup for use classification'!$A$4,IF(OR(ISNUMBER(SEARCH('[1]Lookup for use classification'!$B$5,B2332)),ISNUMBER(SEARCH('[1]Lookup for use classification'!$C$5,B2332)),ISNUMBER(SEARCH('[1]Lookup for use classification'!$D$5,B2332))),'[1]Lookup for use classification'!$A$5,IF(OR(ISNUMBER(SEARCH('[1]Lookup for use classification'!$B$7,B2332)),ISNUMBER(SEARCH('[1]Lookup for use classification'!$C$7,B2332)),ISNUMBER(SEARCH('[1]Lookup for use classification'!$D$7,B2332))),'[1]Lookup for use classification'!$A$7,IF(OR(ISNUMBER(SEARCH('[1]Lookup for use classification'!$B$9,B2332)),ISNUMBER(SEARCH('[1]Lookup for use classification'!$C$9,B2332)),ISNUMBER(SEARCH('[1]Lookup for use classification'!$D$9,B2332)),ISNUMBER(SEARCH('[1]Lookup for use classification'!$E$9,B2332)),ISNUMBER(SEARCH('[1]Lookup for use classification'!$F$9,B2332)),ISNUMBER(SEARCH('[1]Lookup for use classification'!$G$9,B2332)),ISNUMBER(SEARCH('[1]Lookup for use classification'!$H$9,B2332)),ISNUMBER(SEARCH('[1]Lookup for use classification'!$I$9,B2332)),ISNUMBER(SEARCH('[1]Lookup for use classification'!$J$9,B2332)),ISNUMBER(SEARCH('[1]Lookup for use classification'!$K$9,B2332))),'[1]Lookup for use classification'!$A$9,IF(OR(ISNUMBER(SEARCH('[1]Lookup for use classification'!$B$10,B2332)),ISNUMBER(SEARCH('[1]Lookup for use classification'!$C$10,B2332)),ISNUMBER(SEARCH('[1]Lookup for use classification'!$D$10,B2332)),ISNUMBER(SEARCH('[1]Lookup for use classification'!$E$10,B2332)),ISNUMBER(SEARCH('[1]Lookup for use classification'!$F$10,B2332)),ISNUMBER(SEARCH('[1]Lookup for use classification'!$G$10,B2332))),'[1]Lookup for use classification'!$A$10,IF(OR(ISNUMBER(SEARCH('[1]Lookup for use classification'!$B$11,B2332)),ISNUMBER(SEARCH('[1]Lookup for use classification'!$C$11,B2332))),'[1]Lookup for use classification'!$A$11,IF(OR(ISNUMBER(SEARCH('[1]Lookup for use classification'!$B$12,B2332)),ISNUMBER(SEARCH('[1]Lookup for use classification'!$C$12,B2332))),'[1]Lookup for use classification'!$A$12,IF(OR(ISNUMBER(SEARCH('[1]Lookup for use classification'!$B$13,B2332)),ISNUMBER(SEARCH('[1]Lookup for use classification'!$C$13,B2332)),ISNUMBER(SEARCH('[1]Lookup for use classification'!$D$13,B2332)),,ISNUMBER(SEARCH('[1]Lookup for use classification'!$C$13,B2332)),ISNUMBER(SEARCH('[1]Lookup for use classification'!$E$13,B2332))),'[1]Lookup for use classification'!$A$13,IF(OR(ISNUMBER(SEARCH('[1]Lookup for use classification'!$B$14,B2332)),ISNUMBER(SEARCH('[1]Lookup for use classification'!$C$14,B2332))),'[1]Lookup for use classification'!$A$14,"Other"))))))))))))</f>
        <v>Public Assembly</v>
      </c>
      <c r="D2332" s="39">
        <v>954</v>
      </c>
      <c r="E2332" s="41"/>
      <c r="F2332" s="41"/>
    </row>
    <row r="2333" spans="1:6">
      <c r="A2333" s="16" t="s">
        <v>1199</v>
      </c>
      <c r="B2333" s="42" t="s">
        <v>1194</v>
      </c>
      <c r="C2333" s="133" t="str">
        <f>IF(OR(ISNUMBER(SEARCH('[1]Lookup for use classification'!$B$1,B2333)),ISNUMBER(SEARCH('[1]Lookup for use classification'!$C$1,B2333)),ISNUMBER(SEARCH('[1]Lookup for use classification'!$D$1,B2333)),ISNUMBER(SEARCH('[1]Lookup for use classification'!$E$1,B2333))),'[1]Lookup for use classification'!$A$1,IF(ISNUMBER(SEARCH('[1]Lookup for use classification'!$B$2,B2333)),'[1]Lookup for use classification'!$A$2,IF(ISNUMBER(SEARCH('[1]Lookup for use classification'!$B$3,B2333)),'[1]Lookup for use classification'!$A$3,IF(OR(ISNUMBER(SEARCH('[1]Lookup for use classification'!$B$4,B2333)),ISNUMBER(SEARCH('[1]Lookup for use classification'!$C$4,B2333)),ISNUMBER(SEARCH('[1]Lookup for use classification'!$D$4,B2333)),ISNUMBER(SEARCH('[1]Lookup for use classification'!$E$4,B2333))),'[1]Lookup for use classification'!$A$4,IF(OR(ISNUMBER(SEARCH('[1]Lookup for use classification'!$B$5,B2333)),ISNUMBER(SEARCH('[1]Lookup for use classification'!$C$5,B2333)),ISNUMBER(SEARCH('[1]Lookup for use classification'!$D$5,B2333))),'[1]Lookup for use classification'!$A$5,IF(OR(ISNUMBER(SEARCH('[1]Lookup for use classification'!$B$7,B2333)),ISNUMBER(SEARCH('[1]Lookup for use classification'!$C$7,B2333)),ISNUMBER(SEARCH('[1]Lookup for use classification'!$D$7,B2333))),'[1]Lookup for use classification'!$A$7,IF(OR(ISNUMBER(SEARCH('[1]Lookup for use classification'!$B$9,B2333)),ISNUMBER(SEARCH('[1]Lookup for use classification'!$C$9,B2333)),ISNUMBER(SEARCH('[1]Lookup for use classification'!$D$9,B2333)),ISNUMBER(SEARCH('[1]Lookup for use classification'!$E$9,B2333)),ISNUMBER(SEARCH('[1]Lookup for use classification'!$F$9,B2333)),ISNUMBER(SEARCH('[1]Lookup for use classification'!$G$9,B2333)),ISNUMBER(SEARCH('[1]Lookup for use classification'!$H$9,B2333)),ISNUMBER(SEARCH('[1]Lookup for use classification'!$I$9,B2333)),ISNUMBER(SEARCH('[1]Lookup for use classification'!$J$9,B2333)),ISNUMBER(SEARCH('[1]Lookup for use classification'!$K$9,B2333))),'[1]Lookup for use classification'!$A$9,IF(OR(ISNUMBER(SEARCH('[1]Lookup for use classification'!$B$10,B2333)),ISNUMBER(SEARCH('[1]Lookup for use classification'!$C$10,B2333)),ISNUMBER(SEARCH('[1]Lookup for use classification'!$D$10,B2333)),ISNUMBER(SEARCH('[1]Lookup for use classification'!$E$10,B2333)),ISNUMBER(SEARCH('[1]Lookup for use classification'!$F$10,B2333)),ISNUMBER(SEARCH('[1]Lookup for use classification'!$G$10,B2333))),'[1]Lookup for use classification'!$A$10,IF(OR(ISNUMBER(SEARCH('[1]Lookup for use classification'!$B$11,B2333)),ISNUMBER(SEARCH('[1]Lookup for use classification'!$C$11,B2333))),'[1]Lookup for use classification'!$A$11,IF(OR(ISNUMBER(SEARCH('[1]Lookup for use classification'!$B$12,B2333)),ISNUMBER(SEARCH('[1]Lookup for use classification'!$C$12,B2333))),'[1]Lookup for use classification'!$A$12,IF(OR(ISNUMBER(SEARCH('[1]Lookup for use classification'!$B$13,B2333)),ISNUMBER(SEARCH('[1]Lookup for use classification'!$C$13,B2333)),ISNUMBER(SEARCH('[1]Lookup for use classification'!$D$13,B2333)),,ISNUMBER(SEARCH('[1]Lookup for use classification'!$C$13,B2333)),ISNUMBER(SEARCH('[1]Lookup for use classification'!$E$13,B2333))),'[1]Lookup for use classification'!$A$13,IF(OR(ISNUMBER(SEARCH('[1]Lookup for use classification'!$B$14,B2333)),ISNUMBER(SEARCH('[1]Lookup for use classification'!$C$14,B2333))),'[1]Lookup for use classification'!$A$14,"Other"))))))))))))</f>
        <v>Warehousing</v>
      </c>
      <c r="D2333" s="43">
        <v>720</v>
      </c>
      <c r="E2333" s="40"/>
      <c r="F2333" s="40"/>
    </row>
    <row r="2334" spans="1:6">
      <c r="A2334" s="16" t="s">
        <v>1199</v>
      </c>
      <c r="B2334" s="38" t="s">
        <v>1195</v>
      </c>
      <c r="C2334" s="133" t="str">
        <f>IF(OR(ISNUMBER(SEARCH('[1]Lookup for use classification'!$B$1,B2334)),ISNUMBER(SEARCH('[1]Lookup for use classification'!$C$1,B2334)),ISNUMBER(SEARCH('[1]Lookup for use classification'!$D$1,B2334)),ISNUMBER(SEARCH('[1]Lookup for use classification'!$E$1,B2334))),'[1]Lookup for use classification'!$A$1,IF(ISNUMBER(SEARCH('[1]Lookup for use classification'!$B$2,B2334)),'[1]Lookup for use classification'!$A$2,IF(ISNUMBER(SEARCH('[1]Lookup for use classification'!$B$3,B2334)),'[1]Lookup for use classification'!$A$3,IF(OR(ISNUMBER(SEARCH('[1]Lookup for use classification'!$B$4,B2334)),ISNUMBER(SEARCH('[1]Lookup for use classification'!$C$4,B2334)),ISNUMBER(SEARCH('[1]Lookup for use classification'!$D$4,B2334)),ISNUMBER(SEARCH('[1]Lookup for use classification'!$E$4,B2334))),'[1]Lookup for use classification'!$A$4,IF(OR(ISNUMBER(SEARCH('[1]Lookup for use classification'!$B$5,B2334)),ISNUMBER(SEARCH('[1]Lookup for use classification'!$C$5,B2334)),ISNUMBER(SEARCH('[1]Lookup for use classification'!$D$5,B2334))),'[1]Lookup for use classification'!$A$5,IF(OR(ISNUMBER(SEARCH('[1]Lookup for use classification'!$B$7,B2334)),ISNUMBER(SEARCH('[1]Lookup for use classification'!$C$7,B2334)),ISNUMBER(SEARCH('[1]Lookup for use classification'!$D$7,B2334))),'[1]Lookup for use classification'!$A$7,IF(OR(ISNUMBER(SEARCH('[1]Lookup for use classification'!$B$9,B2334)),ISNUMBER(SEARCH('[1]Lookup for use classification'!$C$9,B2334)),ISNUMBER(SEARCH('[1]Lookup for use classification'!$D$9,B2334)),ISNUMBER(SEARCH('[1]Lookup for use classification'!$E$9,B2334)),ISNUMBER(SEARCH('[1]Lookup for use classification'!$F$9,B2334)),ISNUMBER(SEARCH('[1]Lookup for use classification'!$G$9,B2334)),ISNUMBER(SEARCH('[1]Lookup for use classification'!$H$9,B2334)),ISNUMBER(SEARCH('[1]Lookup for use classification'!$I$9,B2334)),ISNUMBER(SEARCH('[1]Lookup for use classification'!$J$9,B2334)),ISNUMBER(SEARCH('[1]Lookup for use classification'!$K$9,B2334))),'[1]Lookup for use classification'!$A$9,IF(OR(ISNUMBER(SEARCH('[1]Lookup for use classification'!$B$10,B2334)),ISNUMBER(SEARCH('[1]Lookup for use classification'!$C$10,B2334)),ISNUMBER(SEARCH('[1]Lookup for use classification'!$D$10,B2334)),ISNUMBER(SEARCH('[1]Lookup for use classification'!$E$10,B2334)),ISNUMBER(SEARCH('[1]Lookup for use classification'!$F$10,B2334)),ISNUMBER(SEARCH('[1]Lookup for use classification'!$G$10,B2334))),'[1]Lookup for use classification'!$A$10,IF(OR(ISNUMBER(SEARCH('[1]Lookup for use classification'!$B$11,B2334)),ISNUMBER(SEARCH('[1]Lookup for use classification'!$C$11,B2334))),'[1]Lookup for use classification'!$A$11,IF(OR(ISNUMBER(SEARCH('[1]Lookup for use classification'!$B$12,B2334)),ISNUMBER(SEARCH('[1]Lookup for use classification'!$C$12,B2334))),'[1]Lookup for use classification'!$A$12,IF(OR(ISNUMBER(SEARCH('[1]Lookup for use classification'!$B$13,B2334)),ISNUMBER(SEARCH('[1]Lookup for use classification'!$C$13,B2334)),ISNUMBER(SEARCH('[1]Lookup for use classification'!$D$13,B2334)),,ISNUMBER(SEARCH('[1]Lookup for use classification'!$C$13,B2334)),ISNUMBER(SEARCH('[1]Lookup for use classification'!$E$13,B2334))),'[1]Lookup for use classification'!$A$13,IF(OR(ISNUMBER(SEARCH('[1]Lookup for use classification'!$B$14,B2334)),ISNUMBER(SEARCH('[1]Lookup for use classification'!$C$14,B2334))),'[1]Lookup for use classification'!$A$14,"Other"))))))))))))</f>
        <v>Warehousing</v>
      </c>
      <c r="D2334" s="39">
        <v>720</v>
      </c>
      <c r="E2334" s="41"/>
      <c r="F2334" s="41"/>
    </row>
    <row r="2335" spans="1:6">
      <c r="A2335" s="16" t="s">
        <v>1199</v>
      </c>
      <c r="B2335" s="38" t="s">
        <v>254</v>
      </c>
      <c r="C2335" s="133" t="str">
        <f>IF(OR(ISNUMBER(SEARCH('[1]Lookup for use classification'!$B$1,B2335)),ISNUMBER(SEARCH('[1]Lookup for use classification'!$C$1,B2335)),ISNUMBER(SEARCH('[1]Lookup for use classification'!$D$1,B2335)),ISNUMBER(SEARCH('[1]Lookup for use classification'!$E$1,B2335))),'[1]Lookup for use classification'!$A$1,IF(ISNUMBER(SEARCH('[1]Lookup for use classification'!$B$2,B2335)),'[1]Lookup for use classification'!$A$2,IF(ISNUMBER(SEARCH('[1]Lookup for use classification'!$B$3,B2335)),'[1]Lookup for use classification'!$A$3,IF(OR(ISNUMBER(SEARCH('[1]Lookup for use classification'!$B$4,B2335)),ISNUMBER(SEARCH('[1]Lookup for use classification'!$C$4,B2335)),ISNUMBER(SEARCH('[1]Lookup for use classification'!$D$4,B2335)),ISNUMBER(SEARCH('[1]Lookup for use classification'!$E$4,B2335))),'[1]Lookup for use classification'!$A$4,IF(OR(ISNUMBER(SEARCH('[1]Lookup for use classification'!$B$5,B2335)),ISNUMBER(SEARCH('[1]Lookup for use classification'!$C$5,B2335)),ISNUMBER(SEARCH('[1]Lookup for use classification'!$D$5,B2335))),'[1]Lookup for use classification'!$A$5,IF(OR(ISNUMBER(SEARCH('[1]Lookup for use classification'!$B$7,B2335)),ISNUMBER(SEARCH('[1]Lookup for use classification'!$C$7,B2335)),ISNUMBER(SEARCH('[1]Lookup for use classification'!$D$7,B2335))),'[1]Lookup for use classification'!$A$7,IF(OR(ISNUMBER(SEARCH('[1]Lookup for use classification'!$B$9,B2335)),ISNUMBER(SEARCH('[1]Lookup for use classification'!$C$9,B2335)),ISNUMBER(SEARCH('[1]Lookup for use classification'!$D$9,B2335)),ISNUMBER(SEARCH('[1]Lookup for use classification'!$E$9,B2335)),ISNUMBER(SEARCH('[1]Lookup for use classification'!$F$9,B2335)),ISNUMBER(SEARCH('[1]Lookup for use classification'!$G$9,B2335)),ISNUMBER(SEARCH('[1]Lookup for use classification'!$H$9,B2335)),ISNUMBER(SEARCH('[1]Lookup for use classification'!$I$9,B2335)),ISNUMBER(SEARCH('[1]Lookup for use classification'!$J$9,B2335)),ISNUMBER(SEARCH('[1]Lookup for use classification'!$K$9,B2335))),'[1]Lookup for use classification'!$A$9,IF(OR(ISNUMBER(SEARCH('[1]Lookup for use classification'!$B$10,B2335)),ISNUMBER(SEARCH('[1]Lookup for use classification'!$C$10,B2335)),ISNUMBER(SEARCH('[1]Lookup for use classification'!$D$10,B2335)),ISNUMBER(SEARCH('[1]Lookup for use classification'!$E$10,B2335)),ISNUMBER(SEARCH('[1]Lookup for use classification'!$F$10,B2335)),ISNUMBER(SEARCH('[1]Lookup for use classification'!$G$10,B2335))),'[1]Lookup for use classification'!$A$10,IF(OR(ISNUMBER(SEARCH('[1]Lookup for use classification'!$B$11,B2335)),ISNUMBER(SEARCH('[1]Lookup for use classification'!$C$11,B2335))),'[1]Lookup for use classification'!$A$11,IF(OR(ISNUMBER(SEARCH('[1]Lookup for use classification'!$B$12,B2335)),ISNUMBER(SEARCH('[1]Lookup for use classification'!$C$12,B2335))),'[1]Lookup for use classification'!$A$12,IF(OR(ISNUMBER(SEARCH('[1]Lookup for use classification'!$B$13,B2335)),ISNUMBER(SEARCH('[1]Lookup for use classification'!$C$13,B2335)),ISNUMBER(SEARCH('[1]Lookup for use classification'!$D$13,B2335)),,ISNUMBER(SEARCH('[1]Lookup for use classification'!$C$13,B2335)),ISNUMBER(SEARCH('[1]Lookup for use classification'!$E$13,B2335))),'[1]Lookup for use classification'!$A$13,IF(OR(ISNUMBER(SEARCH('[1]Lookup for use classification'!$B$14,B2335)),ISNUMBER(SEARCH('[1]Lookup for use classification'!$C$14,B2335))),'[1]Lookup for use classification'!$A$14,"Other"))))))))))))</f>
        <v>Retail - Other</v>
      </c>
      <c r="D2335" s="122"/>
      <c r="E2335" s="41"/>
      <c r="F2335" s="41"/>
    </row>
    <row r="2336" spans="1:6">
      <c r="A2336" s="16" t="s">
        <v>1199</v>
      </c>
      <c r="B2336" s="38" t="s">
        <v>1196</v>
      </c>
      <c r="C2336" s="133" t="str">
        <f>IF(OR(ISNUMBER(SEARCH('[1]Lookup for use classification'!$B$1,B2336)),ISNUMBER(SEARCH('[1]Lookup for use classification'!$C$1,B2336)),ISNUMBER(SEARCH('[1]Lookup for use classification'!$D$1,B2336)),ISNUMBER(SEARCH('[1]Lookup for use classification'!$E$1,B2336))),'[1]Lookup for use classification'!$A$1,IF(ISNUMBER(SEARCH('[1]Lookup for use classification'!$B$2,B2336)),'[1]Lookup for use classification'!$A$2,IF(ISNUMBER(SEARCH('[1]Lookup for use classification'!$B$3,B2336)),'[1]Lookup for use classification'!$A$3,IF(OR(ISNUMBER(SEARCH('[1]Lookup for use classification'!$B$4,B2336)),ISNUMBER(SEARCH('[1]Lookup for use classification'!$C$4,B2336)),ISNUMBER(SEARCH('[1]Lookup for use classification'!$D$4,B2336)),ISNUMBER(SEARCH('[1]Lookup for use classification'!$E$4,B2336))),'[1]Lookup for use classification'!$A$4,IF(OR(ISNUMBER(SEARCH('[1]Lookup for use classification'!$B$5,B2336)),ISNUMBER(SEARCH('[1]Lookup for use classification'!$C$5,B2336)),ISNUMBER(SEARCH('[1]Lookup for use classification'!$D$5,B2336))),'[1]Lookup for use classification'!$A$5,IF(OR(ISNUMBER(SEARCH('[1]Lookup for use classification'!$B$7,B2336)),ISNUMBER(SEARCH('[1]Lookup for use classification'!$C$7,B2336)),ISNUMBER(SEARCH('[1]Lookup for use classification'!$D$7,B2336))),'[1]Lookup for use classification'!$A$7,IF(OR(ISNUMBER(SEARCH('[1]Lookup for use classification'!$B$9,B2336)),ISNUMBER(SEARCH('[1]Lookup for use classification'!$C$9,B2336)),ISNUMBER(SEARCH('[1]Lookup for use classification'!$D$9,B2336)),ISNUMBER(SEARCH('[1]Lookup for use classification'!$E$9,B2336)),ISNUMBER(SEARCH('[1]Lookup for use classification'!$F$9,B2336)),ISNUMBER(SEARCH('[1]Lookup for use classification'!$G$9,B2336)),ISNUMBER(SEARCH('[1]Lookup for use classification'!$H$9,B2336)),ISNUMBER(SEARCH('[1]Lookup for use classification'!$I$9,B2336)),ISNUMBER(SEARCH('[1]Lookup for use classification'!$J$9,B2336)),ISNUMBER(SEARCH('[1]Lookup for use classification'!$K$9,B2336))),'[1]Lookup for use classification'!$A$9,IF(OR(ISNUMBER(SEARCH('[1]Lookup for use classification'!$B$10,B2336)),ISNUMBER(SEARCH('[1]Lookup for use classification'!$C$10,B2336)),ISNUMBER(SEARCH('[1]Lookup for use classification'!$D$10,B2336)),ISNUMBER(SEARCH('[1]Lookup for use classification'!$E$10,B2336)),ISNUMBER(SEARCH('[1]Lookup for use classification'!$F$10,B2336)),ISNUMBER(SEARCH('[1]Lookup for use classification'!$G$10,B2336))),'[1]Lookup for use classification'!$A$10,IF(OR(ISNUMBER(SEARCH('[1]Lookup for use classification'!$B$11,B2336)),ISNUMBER(SEARCH('[1]Lookup for use classification'!$C$11,B2336))),'[1]Lookup for use classification'!$A$11,IF(OR(ISNUMBER(SEARCH('[1]Lookup for use classification'!$B$12,B2336)),ISNUMBER(SEARCH('[1]Lookup for use classification'!$C$12,B2336))),'[1]Lookup for use classification'!$A$12,IF(OR(ISNUMBER(SEARCH('[1]Lookup for use classification'!$B$13,B2336)),ISNUMBER(SEARCH('[1]Lookup for use classification'!$C$13,B2336)),ISNUMBER(SEARCH('[1]Lookup for use classification'!$D$13,B2336)),,ISNUMBER(SEARCH('[1]Lookup for use classification'!$C$13,B2336)),ISNUMBER(SEARCH('[1]Lookup for use classification'!$E$13,B2336))),'[1]Lookup for use classification'!$A$13,IF(OR(ISNUMBER(SEARCH('[1]Lookup for use classification'!$B$14,B2336)),ISNUMBER(SEARCH('[1]Lookup for use classification'!$C$14,B2336))),'[1]Lookup for use classification'!$A$14,"Other"))))))))))))</f>
        <v>Health Care - Hospitals</v>
      </c>
      <c r="D2336" s="39"/>
      <c r="E2336" s="41"/>
      <c r="F2336" s="41"/>
    </row>
    <row r="2337" spans="1:6">
      <c r="A2337" s="16" t="s">
        <v>1199</v>
      </c>
      <c r="B2337" s="38" t="s">
        <v>1197</v>
      </c>
      <c r="C2337" s="133" t="str">
        <f>IF(OR(ISNUMBER(SEARCH('[1]Lookup for use classification'!$B$1,B2337)),ISNUMBER(SEARCH('[1]Lookup for use classification'!$C$1,B2337)),ISNUMBER(SEARCH('[1]Lookup for use classification'!$D$1,B2337)),ISNUMBER(SEARCH('[1]Lookup for use classification'!$E$1,B2337))),'[1]Lookup for use classification'!$A$1,IF(ISNUMBER(SEARCH('[1]Lookup for use classification'!$B$2,B2337)),'[1]Lookup for use classification'!$A$2,IF(ISNUMBER(SEARCH('[1]Lookup for use classification'!$B$3,B2337)),'[1]Lookup for use classification'!$A$3,IF(OR(ISNUMBER(SEARCH('[1]Lookup for use classification'!$B$4,B2337)),ISNUMBER(SEARCH('[1]Lookup for use classification'!$C$4,B2337)),ISNUMBER(SEARCH('[1]Lookup for use classification'!$D$4,B2337)),ISNUMBER(SEARCH('[1]Lookup for use classification'!$E$4,B2337))),'[1]Lookup for use classification'!$A$4,IF(OR(ISNUMBER(SEARCH('[1]Lookup for use classification'!$B$5,B2337)),ISNUMBER(SEARCH('[1]Lookup for use classification'!$C$5,B2337)),ISNUMBER(SEARCH('[1]Lookup for use classification'!$D$5,B2337))),'[1]Lookup for use classification'!$A$5,IF(OR(ISNUMBER(SEARCH('[1]Lookup for use classification'!$B$7,B2337)),ISNUMBER(SEARCH('[1]Lookup for use classification'!$C$7,B2337)),ISNUMBER(SEARCH('[1]Lookup for use classification'!$D$7,B2337))),'[1]Lookup for use classification'!$A$7,IF(OR(ISNUMBER(SEARCH('[1]Lookup for use classification'!$B$9,B2337)),ISNUMBER(SEARCH('[1]Lookup for use classification'!$C$9,B2337)),ISNUMBER(SEARCH('[1]Lookup for use classification'!$D$9,B2337)),ISNUMBER(SEARCH('[1]Lookup for use classification'!$E$9,B2337)),ISNUMBER(SEARCH('[1]Lookup for use classification'!$F$9,B2337)),ISNUMBER(SEARCH('[1]Lookup for use classification'!$G$9,B2337)),ISNUMBER(SEARCH('[1]Lookup for use classification'!$H$9,B2337)),ISNUMBER(SEARCH('[1]Lookup for use classification'!$I$9,B2337)),ISNUMBER(SEARCH('[1]Lookup for use classification'!$J$9,B2337)),ISNUMBER(SEARCH('[1]Lookup for use classification'!$K$9,B2337))),'[1]Lookup for use classification'!$A$9,IF(OR(ISNUMBER(SEARCH('[1]Lookup for use classification'!$B$10,B2337)),ISNUMBER(SEARCH('[1]Lookup for use classification'!$C$10,B2337)),ISNUMBER(SEARCH('[1]Lookup for use classification'!$D$10,B2337)),ISNUMBER(SEARCH('[1]Lookup for use classification'!$E$10,B2337)),ISNUMBER(SEARCH('[1]Lookup for use classification'!$F$10,B2337)),ISNUMBER(SEARCH('[1]Lookup for use classification'!$G$10,B2337))),'[1]Lookup for use classification'!$A$10,IF(OR(ISNUMBER(SEARCH('[1]Lookup for use classification'!$B$11,B2337)),ISNUMBER(SEARCH('[1]Lookup for use classification'!$C$11,B2337))),'[1]Lookup for use classification'!$A$11,IF(OR(ISNUMBER(SEARCH('[1]Lookup for use classification'!$B$12,B2337)),ISNUMBER(SEARCH('[1]Lookup for use classification'!$C$12,B2337))),'[1]Lookup for use classification'!$A$12,IF(OR(ISNUMBER(SEARCH('[1]Lookup for use classification'!$B$13,B2337)),ISNUMBER(SEARCH('[1]Lookup for use classification'!$C$13,B2337)),ISNUMBER(SEARCH('[1]Lookup for use classification'!$D$13,B2337)),,ISNUMBER(SEARCH('[1]Lookup for use classification'!$C$13,B2337)),ISNUMBER(SEARCH('[1]Lookup for use classification'!$E$13,B2337))),'[1]Lookup for use classification'!$A$13,IF(OR(ISNUMBER(SEARCH('[1]Lookup for use classification'!$B$14,B2337)),ISNUMBER(SEARCH('[1]Lookup for use classification'!$C$14,B2337))),'[1]Lookup for use classification'!$A$14,"Other"))))))))))))</f>
        <v>Other</v>
      </c>
      <c r="D2337" s="122"/>
      <c r="E2337" s="122"/>
      <c r="F2337" s="122"/>
    </row>
    <row r="2338" spans="1:6">
      <c r="A2338" s="16" t="s">
        <v>1199</v>
      </c>
      <c r="B2338" s="38" t="s">
        <v>153</v>
      </c>
      <c r="C2338" s="133" t="str">
        <f>IF(OR(ISNUMBER(SEARCH('[1]Lookup for use classification'!$B$1,B2338)),ISNUMBER(SEARCH('[1]Lookup for use classification'!$C$1,B2338)),ISNUMBER(SEARCH('[1]Lookup for use classification'!$D$1,B2338)),ISNUMBER(SEARCH('[1]Lookup for use classification'!$E$1,B2338))),'[1]Lookup for use classification'!$A$1,IF(ISNUMBER(SEARCH('[1]Lookup for use classification'!$B$2,B2338)),'[1]Lookup for use classification'!$A$2,IF(ISNUMBER(SEARCH('[1]Lookup for use classification'!$B$3,B2338)),'[1]Lookup for use classification'!$A$3,IF(OR(ISNUMBER(SEARCH('[1]Lookup for use classification'!$B$4,B2338)),ISNUMBER(SEARCH('[1]Lookup for use classification'!$C$4,B2338)),ISNUMBER(SEARCH('[1]Lookup for use classification'!$D$4,B2338)),ISNUMBER(SEARCH('[1]Lookup for use classification'!$E$4,B2338))),'[1]Lookup for use classification'!$A$4,IF(OR(ISNUMBER(SEARCH('[1]Lookup for use classification'!$B$5,B2338)),ISNUMBER(SEARCH('[1]Lookup for use classification'!$C$5,B2338)),ISNUMBER(SEARCH('[1]Lookup for use classification'!$D$5,B2338))),'[1]Lookup for use classification'!$A$5,IF(OR(ISNUMBER(SEARCH('[1]Lookup for use classification'!$B$7,B2338)),ISNUMBER(SEARCH('[1]Lookup for use classification'!$C$7,B2338)),ISNUMBER(SEARCH('[1]Lookup for use classification'!$D$7,B2338))),'[1]Lookup for use classification'!$A$7,IF(OR(ISNUMBER(SEARCH('[1]Lookup for use classification'!$B$9,B2338)),ISNUMBER(SEARCH('[1]Lookup for use classification'!$C$9,B2338)),ISNUMBER(SEARCH('[1]Lookup for use classification'!$D$9,B2338)),ISNUMBER(SEARCH('[1]Lookup for use classification'!$E$9,B2338)),ISNUMBER(SEARCH('[1]Lookup for use classification'!$F$9,B2338)),ISNUMBER(SEARCH('[1]Lookup for use classification'!$G$9,B2338)),ISNUMBER(SEARCH('[1]Lookup for use classification'!$H$9,B2338)),ISNUMBER(SEARCH('[1]Lookup for use classification'!$I$9,B2338)),ISNUMBER(SEARCH('[1]Lookup for use classification'!$J$9,B2338)),ISNUMBER(SEARCH('[1]Lookup for use classification'!$K$9,B2338))),'[1]Lookup for use classification'!$A$9,IF(OR(ISNUMBER(SEARCH('[1]Lookup for use classification'!$B$10,B2338)),ISNUMBER(SEARCH('[1]Lookup for use classification'!$C$10,B2338)),ISNUMBER(SEARCH('[1]Lookup for use classification'!$D$10,B2338)),ISNUMBER(SEARCH('[1]Lookup for use classification'!$E$10,B2338)),ISNUMBER(SEARCH('[1]Lookup for use classification'!$F$10,B2338)),ISNUMBER(SEARCH('[1]Lookup for use classification'!$G$10,B2338))),'[1]Lookup for use classification'!$A$10,IF(OR(ISNUMBER(SEARCH('[1]Lookup for use classification'!$B$11,B2338)),ISNUMBER(SEARCH('[1]Lookup for use classification'!$C$11,B2338))),'[1]Lookup for use classification'!$A$11,IF(OR(ISNUMBER(SEARCH('[1]Lookup for use classification'!$B$12,B2338)),ISNUMBER(SEARCH('[1]Lookup for use classification'!$C$12,B2338))),'[1]Lookup for use classification'!$A$12,IF(OR(ISNUMBER(SEARCH('[1]Lookup for use classification'!$B$13,B2338)),ISNUMBER(SEARCH('[1]Lookup for use classification'!$C$13,B2338)),ISNUMBER(SEARCH('[1]Lookup for use classification'!$D$13,B2338)),,ISNUMBER(SEARCH('[1]Lookup for use classification'!$C$13,B2338)),ISNUMBER(SEARCH('[1]Lookup for use classification'!$E$13,B2338))),'[1]Lookup for use classification'!$A$13,IF(OR(ISNUMBER(SEARCH('[1]Lookup for use classification'!$B$14,B2338)),ISNUMBER(SEARCH('[1]Lookup for use classification'!$C$14,B2338))),'[1]Lookup for use classification'!$A$14,"Other"))))))))))))</f>
        <v>Office</v>
      </c>
      <c r="D2338" s="39"/>
      <c r="E2338" s="41"/>
      <c r="F2338" s="41"/>
    </row>
    <row r="2339" spans="1:6">
      <c r="A2339" s="16" t="s">
        <v>1199</v>
      </c>
      <c r="B2339" s="38" t="s">
        <v>1198</v>
      </c>
      <c r="C2339" s="133" t="str">
        <f>IF(OR(ISNUMBER(SEARCH('[1]Lookup for use classification'!$B$1,B2339)),ISNUMBER(SEARCH('[1]Lookup for use classification'!$C$1,B2339)),ISNUMBER(SEARCH('[1]Lookup for use classification'!$D$1,B2339)),ISNUMBER(SEARCH('[1]Lookup for use classification'!$E$1,B2339))),'[1]Lookup for use classification'!$A$1,IF(ISNUMBER(SEARCH('[1]Lookup for use classification'!$B$2,B2339)),'[1]Lookup for use classification'!$A$2,IF(ISNUMBER(SEARCH('[1]Lookup for use classification'!$B$3,B2339)),'[1]Lookup for use classification'!$A$3,IF(OR(ISNUMBER(SEARCH('[1]Lookup for use classification'!$B$4,B2339)),ISNUMBER(SEARCH('[1]Lookup for use classification'!$C$4,B2339)),ISNUMBER(SEARCH('[1]Lookup for use classification'!$D$4,B2339)),ISNUMBER(SEARCH('[1]Lookup for use classification'!$E$4,B2339))),'[1]Lookup for use classification'!$A$4,IF(OR(ISNUMBER(SEARCH('[1]Lookup for use classification'!$B$5,B2339)),ISNUMBER(SEARCH('[1]Lookup for use classification'!$C$5,B2339)),ISNUMBER(SEARCH('[1]Lookup for use classification'!$D$5,B2339))),'[1]Lookup for use classification'!$A$5,IF(OR(ISNUMBER(SEARCH('[1]Lookup for use classification'!$B$7,B2339)),ISNUMBER(SEARCH('[1]Lookup for use classification'!$C$7,B2339)),ISNUMBER(SEARCH('[1]Lookup for use classification'!$D$7,B2339))),'[1]Lookup for use classification'!$A$7,IF(OR(ISNUMBER(SEARCH('[1]Lookup for use classification'!$B$9,B2339)),ISNUMBER(SEARCH('[1]Lookup for use classification'!$C$9,B2339)),ISNUMBER(SEARCH('[1]Lookup for use classification'!$D$9,B2339)),ISNUMBER(SEARCH('[1]Lookup for use classification'!$E$9,B2339)),ISNUMBER(SEARCH('[1]Lookup for use classification'!$F$9,B2339)),ISNUMBER(SEARCH('[1]Lookup for use classification'!$G$9,B2339)),ISNUMBER(SEARCH('[1]Lookup for use classification'!$H$9,B2339)),ISNUMBER(SEARCH('[1]Lookup for use classification'!$I$9,B2339)),ISNUMBER(SEARCH('[1]Lookup for use classification'!$J$9,B2339)),ISNUMBER(SEARCH('[1]Lookup for use classification'!$K$9,B2339))),'[1]Lookup for use classification'!$A$9,IF(OR(ISNUMBER(SEARCH('[1]Lookup for use classification'!$B$10,B2339)),ISNUMBER(SEARCH('[1]Lookup for use classification'!$C$10,B2339)),ISNUMBER(SEARCH('[1]Lookup for use classification'!$D$10,B2339)),ISNUMBER(SEARCH('[1]Lookup for use classification'!$E$10,B2339)),ISNUMBER(SEARCH('[1]Lookup for use classification'!$F$10,B2339)),ISNUMBER(SEARCH('[1]Lookup for use classification'!$G$10,B2339))),'[1]Lookup for use classification'!$A$10,IF(OR(ISNUMBER(SEARCH('[1]Lookup for use classification'!$B$11,B2339)),ISNUMBER(SEARCH('[1]Lookup for use classification'!$C$11,B2339))),'[1]Lookup for use classification'!$A$11,IF(OR(ISNUMBER(SEARCH('[1]Lookup for use classification'!$B$12,B2339)),ISNUMBER(SEARCH('[1]Lookup for use classification'!$C$12,B2339))),'[1]Lookup for use classification'!$A$12,IF(OR(ISNUMBER(SEARCH('[1]Lookup for use classification'!$B$13,B2339)),ISNUMBER(SEARCH('[1]Lookup for use classification'!$C$13,B2339)),ISNUMBER(SEARCH('[1]Lookup for use classification'!$D$13,B2339)),,ISNUMBER(SEARCH('[1]Lookup for use classification'!$C$13,B2339)),ISNUMBER(SEARCH('[1]Lookup for use classification'!$E$13,B2339))),'[1]Lookup for use classification'!$A$13,IF(OR(ISNUMBER(SEARCH('[1]Lookup for use classification'!$B$14,B2339)),ISNUMBER(SEARCH('[1]Lookup for use classification'!$C$14,B2339))),'[1]Lookup for use classification'!$A$14,"Other"))))))))))))</f>
        <v>Other</v>
      </c>
      <c r="D2339" s="39">
        <v>1500</v>
      </c>
      <c r="E2339" s="41"/>
      <c r="F2339" s="41"/>
    </row>
    <row r="2340" spans="1:6">
      <c r="A2340" s="16" t="s">
        <v>589</v>
      </c>
      <c r="B2340" s="30" t="s">
        <v>590</v>
      </c>
      <c r="C2340" s="133" t="str">
        <f>IF(OR(ISNUMBER(SEARCH('[1]Lookup for use classification'!$B$1,B2340)),ISNUMBER(SEARCH('[1]Lookup for use classification'!$C$1,B2340)),ISNUMBER(SEARCH('[1]Lookup for use classification'!$D$1,B2340)),ISNUMBER(SEARCH('[1]Lookup for use classification'!$E$1,B2340))),'[1]Lookup for use classification'!$A$1,IF(ISNUMBER(SEARCH('[1]Lookup for use classification'!$B$2,B2340)),'[1]Lookup for use classification'!$A$2,IF(ISNUMBER(SEARCH('[1]Lookup for use classification'!$B$3,B2340)),'[1]Lookup for use classification'!$A$3,IF(OR(ISNUMBER(SEARCH('[1]Lookup for use classification'!$B$4,B2340)),ISNUMBER(SEARCH('[1]Lookup for use classification'!$C$4,B2340)),ISNUMBER(SEARCH('[1]Lookup for use classification'!$D$4,B2340)),ISNUMBER(SEARCH('[1]Lookup for use classification'!$E$4,B2340))),'[1]Lookup for use classification'!$A$4,IF(OR(ISNUMBER(SEARCH('[1]Lookup for use classification'!$B$5,B2340)),ISNUMBER(SEARCH('[1]Lookup for use classification'!$C$5,B2340)),ISNUMBER(SEARCH('[1]Lookup for use classification'!$D$5,B2340))),'[1]Lookup for use classification'!$A$5,IF(OR(ISNUMBER(SEARCH('[1]Lookup for use classification'!$B$7,B2340)),ISNUMBER(SEARCH('[1]Lookup for use classification'!$C$7,B2340)),ISNUMBER(SEARCH('[1]Lookup for use classification'!$D$7,B2340))),'[1]Lookup for use classification'!$A$7,IF(OR(ISNUMBER(SEARCH('[1]Lookup for use classification'!$B$9,B2340)),ISNUMBER(SEARCH('[1]Lookup for use classification'!$C$9,B2340)),ISNUMBER(SEARCH('[1]Lookup for use classification'!$D$9,B2340)),ISNUMBER(SEARCH('[1]Lookup for use classification'!$E$9,B2340)),ISNUMBER(SEARCH('[1]Lookup for use classification'!$F$9,B2340)),ISNUMBER(SEARCH('[1]Lookup for use classification'!$G$9,B2340)),ISNUMBER(SEARCH('[1]Lookup for use classification'!$H$9,B2340)),ISNUMBER(SEARCH('[1]Lookup for use classification'!$I$9,B2340)),ISNUMBER(SEARCH('[1]Lookup for use classification'!$J$9,B2340)),ISNUMBER(SEARCH('[1]Lookup for use classification'!$K$9,B2340))),'[1]Lookup for use classification'!$A$9,IF(OR(ISNUMBER(SEARCH('[1]Lookup for use classification'!$B$10,B2340)),ISNUMBER(SEARCH('[1]Lookup for use classification'!$C$10,B2340)),ISNUMBER(SEARCH('[1]Lookup for use classification'!$D$10,B2340)),ISNUMBER(SEARCH('[1]Lookup for use classification'!$E$10,B2340)),ISNUMBER(SEARCH('[1]Lookup for use classification'!$F$10,B2340)),ISNUMBER(SEARCH('[1]Lookup for use classification'!$G$10,B2340))),'[1]Lookup for use classification'!$A$10,IF(OR(ISNUMBER(SEARCH('[1]Lookup for use classification'!$B$11,B2340)),ISNUMBER(SEARCH('[1]Lookup for use classification'!$C$11,B2340))),'[1]Lookup for use classification'!$A$11,IF(OR(ISNUMBER(SEARCH('[1]Lookup for use classification'!$B$12,B2340)),ISNUMBER(SEARCH('[1]Lookup for use classification'!$C$12,B2340))),'[1]Lookup for use classification'!$A$12,IF(OR(ISNUMBER(SEARCH('[1]Lookup for use classification'!$B$13,B2340)),ISNUMBER(SEARCH('[1]Lookup for use classification'!$C$13,B2340)),ISNUMBER(SEARCH('[1]Lookup for use classification'!$D$13,B2340)),,ISNUMBER(SEARCH('[1]Lookup for use classification'!$C$13,B2340)),ISNUMBER(SEARCH('[1]Lookup for use classification'!$E$13,B2340))),'[1]Lookup for use classification'!$A$13,IF(OR(ISNUMBER(SEARCH('[1]Lookup for use classification'!$B$14,B2340)),ISNUMBER(SEARCH('[1]Lookup for use classification'!$C$14,B2340))),'[1]Lookup for use classification'!$A$14,"Other"))))))))))))</f>
        <v>Other</v>
      </c>
      <c r="D2340" s="46"/>
      <c r="E2340" s="30"/>
      <c r="F2340" s="30"/>
    </row>
    <row r="2341" spans="1:6">
      <c r="A2341" s="16" t="s">
        <v>589</v>
      </c>
      <c r="B2341" s="26" t="s">
        <v>44</v>
      </c>
      <c r="C2341" s="133" t="str">
        <f>IF(OR(ISNUMBER(SEARCH('[1]Lookup for use classification'!$B$1,B2341)),ISNUMBER(SEARCH('[1]Lookup for use classification'!$C$1,B2341)),ISNUMBER(SEARCH('[1]Lookup for use classification'!$D$1,B2341)),ISNUMBER(SEARCH('[1]Lookup for use classification'!$E$1,B2341))),'[1]Lookup for use classification'!$A$1,IF(ISNUMBER(SEARCH('[1]Lookup for use classification'!$B$2,B2341)),'[1]Lookup for use classification'!$A$2,IF(ISNUMBER(SEARCH('[1]Lookup for use classification'!$B$3,B2341)),'[1]Lookup for use classification'!$A$3,IF(OR(ISNUMBER(SEARCH('[1]Lookup for use classification'!$B$4,B2341)),ISNUMBER(SEARCH('[1]Lookup for use classification'!$C$4,B2341)),ISNUMBER(SEARCH('[1]Lookup for use classification'!$D$4,B2341)),ISNUMBER(SEARCH('[1]Lookup for use classification'!$E$4,B2341))),'[1]Lookup for use classification'!$A$4,IF(OR(ISNUMBER(SEARCH('[1]Lookup for use classification'!$B$5,B2341)),ISNUMBER(SEARCH('[1]Lookup for use classification'!$C$5,B2341)),ISNUMBER(SEARCH('[1]Lookup for use classification'!$D$5,B2341))),'[1]Lookup for use classification'!$A$5,IF(OR(ISNUMBER(SEARCH('[1]Lookup for use classification'!$B$7,B2341)),ISNUMBER(SEARCH('[1]Lookup for use classification'!$C$7,B2341)),ISNUMBER(SEARCH('[1]Lookup for use classification'!$D$7,B2341))),'[1]Lookup for use classification'!$A$7,IF(OR(ISNUMBER(SEARCH('[1]Lookup for use classification'!$B$9,B2341)),ISNUMBER(SEARCH('[1]Lookup for use classification'!$C$9,B2341)),ISNUMBER(SEARCH('[1]Lookup for use classification'!$D$9,B2341)),ISNUMBER(SEARCH('[1]Lookup for use classification'!$E$9,B2341)),ISNUMBER(SEARCH('[1]Lookup for use classification'!$F$9,B2341)),ISNUMBER(SEARCH('[1]Lookup for use classification'!$G$9,B2341)),ISNUMBER(SEARCH('[1]Lookup for use classification'!$H$9,B2341)),ISNUMBER(SEARCH('[1]Lookup for use classification'!$I$9,B2341)),ISNUMBER(SEARCH('[1]Lookup for use classification'!$J$9,B2341)),ISNUMBER(SEARCH('[1]Lookup for use classification'!$K$9,B2341))),'[1]Lookup for use classification'!$A$9,IF(OR(ISNUMBER(SEARCH('[1]Lookup for use classification'!$B$10,B2341)),ISNUMBER(SEARCH('[1]Lookup for use classification'!$C$10,B2341)),ISNUMBER(SEARCH('[1]Lookup for use classification'!$D$10,B2341)),ISNUMBER(SEARCH('[1]Lookup for use classification'!$E$10,B2341)),ISNUMBER(SEARCH('[1]Lookup for use classification'!$F$10,B2341)),ISNUMBER(SEARCH('[1]Lookup for use classification'!$G$10,B2341))),'[1]Lookup for use classification'!$A$10,IF(OR(ISNUMBER(SEARCH('[1]Lookup for use classification'!$B$11,B2341)),ISNUMBER(SEARCH('[1]Lookup for use classification'!$C$11,B2341))),'[1]Lookup for use classification'!$A$11,IF(OR(ISNUMBER(SEARCH('[1]Lookup for use classification'!$B$12,B2341)),ISNUMBER(SEARCH('[1]Lookup for use classification'!$C$12,B2341))),'[1]Lookup for use classification'!$A$12,IF(OR(ISNUMBER(SEARCH('[1]Lookup for use classification'!$B$13,B2341)),ISNUMBER(SEARCH('[1]Lookup for use classification'!$C$13,B2341)),ISNUMBER(SEARCH('[1]Lookup for use classification'!$D$13,B2341)),,ISNUMBER(SEARCH('[1]Lookup for use classification'!$C$13,B2341)),ISNUMBER(SEARCH('[1]Lookup for use classification'!$E$13,B2341))),'[1]Lookup for use classification'!$A$13,IF(OR(ISNUMBER(SEARCH('[1]Lookup for use classification'!$B$14,B2341)),ISNUMBER(SEARCH('[1]Lookup for use classification'!$C$14,B2341))),'[1]Lookup for use classification'!$A$14,"Other"))))))))))))</f>
        <v>Other</v>
      </c>
      <c r="D2341" s="27">
        <v>80</v>
      </c>
      <c r="E2341" s="26"/>
      <c r="F2341" s="30"/>
    </row>
    <row r="2342" spans="1:6">
      <c r="A2342" s="16" t="s">
        <v>589</v>
      </c>
      <c r="B2342" s="26" t="s">
        <v>591</v>
      </c>
      <c r="C2342" s="133" t="str">
        <f>IF(OR(ISNUMBER(SEARCH('[1]Lookup for use classification'!$B$1,B2342)),ISNUMBER(SEARCH('[1]Lookup for use classification'!$C$1,B2342)),ISNUMBER(SEARCH('[1]Lookup for use classification'!$D$1,B2342)),ISNUMBER(SEARCH('[1]Lookup for use classification'!$E$1,B2342))),'[1]Lookup for use classification'!$A$1,IF(ISNUMBER(SEARCH('[1]Lookup for use classification'!$B$2,B2342)),'[1]Lookup for use classification'!$A$2,IF(ISNUMBER(SEARCH('[1]Lookup for use classification'!$B$3,B2342)),'[1]Lookup for use classification'!$A$3,IF(OR(ISNUMBER(SEARCH('[1]Lookup for use classification'!$B$4,B2342)),ISNUMBER(SEARCH('[1]Lookup for use classification'!$C$4,B2342)),ISNUMBER(SEARCH('[1]Lookup for use classification'!$D$4,B2342)),ISNUMBER(SEARCH('[1]Lookup for use classification'!$E$4,B2342))),'[1]Lookup for use classification'!$A$4,IF(OR(ISNUMBER(SEARCH('[1]Lookup for use classification'!$B$5,B2342)),ISNUMBER(SEARCH('[1]Lookup for use classification'!$C$5,B2342)),ISNUMBER(SEARCH('[1]Lookup for use classification'!$D$5,B2342))),'[1]Lookup for use classification'!$A$5,IF(OR(ISNUMBER(SEARCH('[1]Lookup for use classification'!$B$7,B2342)),ISNUMBER(SEARCH('[1]Lookup for use classification'!$C$7,B2342)),ISNUMBER(SEARCH('[1]Lookup for use classification'!$D$7,B2342))),'[1]Lookup for use classification'!$A$7,IF(OR(ISNUMBER(SEARCH('[1]Lookup for use classification'!$B$9,B2342)),ISNUMBER(SEARCH('[1]Lookup for use classification'!$C$9,B2342)),ISNUMBER(SEARCH('[1]Lookup for use classification'!$D$9,B2342)),ISNUMBER(SEARCH('[1]Lookup for use classification'!$E$9,B2342)),ISNUMBER(SEARCH('[1]Lookup for use classification'!$F$9,B2342)),ISNUMBER(SEARCH('[1]Lookup for use classification'!$G$9,B2342)),ISNUMBER(SEARCH('[1]Lookup for use classification'!$H$9,B2342)),ISNUMBER(SEARCH('[1]Lookup for use classification'!$I$9,B2342)),ISNUMBER(SEARCH('[1]Lookup for use classification'!$J$9,B2342)),ISNUMBER(SEARCH('[1]Lookup for use classification'!$K$9,B2342))),'[1]Lookup for use classification'!$A$9,IF(OR(ISNUMBER(SEARCH('[1]Lookup for use classification'!$B$10,B2342)),ISNUMBER(SEARCH('[1]Lookup for use classification'!$C$10,B2342)),ISNUMBER(SEARCH('[1]Lookup for use classification'!$D$10,B2342)),ISNUMBER(SEARCH('[1]Lookup for use classification'!$E$10,B2342)),ISNUMBER(SEARCH('[1]Lookup for use classification'!$F$10,B2342)),ISNUMBER(SEARCH('[1]Lookup for use classification'!$G$10,B2342))),'[1]Lookup for use classification'!$A$10,IF(OR(ISNUMBER(SEARCH('[1]Lookup for use classification'!$B$11,B2342)),ISNUMBER(SEARCH('[1]Lookup for use classification'!$C$11,B2342))),'[1]Lookup for use classification'!$A$11,IF(OR(ISNUMBER(SEARCH('[1]Lookup for use classification'!$B$12,B2342)),ISNUMBER(SEARCH('[1]Lookup for use classification'!$C$12,B2342))),'[1]Lookup for use classification'!$A$12,IF(OR(ISNUMBER(SEARCH('[1]Lookup for use classification'!$B$13,B2342)),ISNUMBER(SEARCH('[1]Lookup for use classification'!$C$13,B2342)),ISNUMBER(SEARCH('[1]Lookup for use classification'!$D$13,B2342)),,ISNUMBER(SEARCH('[1]Lookup for use classification'!$C$13,B2342)),ISNUMBER(SEARCH('[1]Lookup for use classification'!$E$13,B2342))),'[1]Lookup for use classification'!$A$13,IF(OR(ISNUMBER(SEARCH('[1]Lookup for use classification'!$B$14,B2342)),ISNUMBER(SEARCH('[1]Lookup for use classification'!$C$14,B2342))),'[1]Lookup for use classification'!$A$14,"Other"))))))))))))</f>
        <v>Other</v>
      </c>
      <c r="D2342" s="27"/>
      <c r="E2342" s="26"/>
      <c r="F2342" s="26"/>
    </row>
    <row r="2343" spans="1:6">
      <c r="A2343" s="16" t="s">
        <v>589</v>
      </c>
      <c r="B2343" s="26" t="s">
        <v>592</v>
      </c>
      <c r="C2343" s="133" t="str">
        <f>IF(OR(ISNUMBER(SEARCH('[1]Lookup for use classification'!$B$1,B2343)),ISNUMBER(SEARCH('[1]Lookup for use classification'!$C$1,B2343)),ISNUMBER(SEARCH('[1]Lookup for use classification'!$D$1,B2343)),ISNUMBER(SEARCH('[1]Lookup for use classification'!$E$1,B2343))),'[1]Lookup for use classification'!$A$1,IF(ISNUMBER(SEARCH('[1]Lookup for use classification'!$B$2,B2343)),'[1]Lookup for use classification'!$A$2,IF(ISNUMBER(SEARCH('[1]Lookup for use classification'!$B$3,B2343)),'[1]Lookup for use classification'!$A$3,IF(OR(ISNUMBER(SEARCH('[1]Lookup for use classification'!$B$4,B2343)),ISNUMBER(SEARCH('[1]Lookup for use classification'!$C$4,B2343)),ISNUMBER(SEARCH('[1]Lookup for use classification'!$D$4,B2343)),ISNUMBER(SEARCH('[1]Lookup for use classification'!$E$4,B2343))),'[1]Lookup for use classification'!$A$4,IF(OR(ISNUMBER(SEARCH('[1]Lookup for use classification'!$B$5,B2343)),ISNUMBER(SEARCH('[1]Lookup for use classification'!$C$5,B2343)),ISNUMBER(SEARCH('[1]Lookup for use classification'!$D$5,B2343))),'[1]Lookup for use classification'!$A$5,IF(OR(ISNUMBER(SEARCH('[1]Lookup for use classification'!$B$7,B2343)),ISNUMBER(SEARCH('[1]Lookup for use classification'!$C$7,B2343)),ISNUMBER(SEARCH('[1]Lookup for use classification'!$D$7,B2343))),'[1]Lookup for use classification'!$A$7,IF(OR(ISNUMBER(SEARCH('[1]Lookup for use classification'!$B$9,B2343)),ISNUMBER(SEARCH('[1]Lookup for use classification'!$C$9,B2343)),ISNUMBER(SEARCH('[1]Lookup for use classification'!$D$9,B2343)),ISNUMBER(SEARCH('[1]Lookup for use classification'!$E$9,B2343)),ISNUMBER(SEARCH('[1]Lookup for use classification'!$F$9,B2343)),ISNUMBER(SEARCH('[1]Lookup for use classification'!$G$9,B2343)),ISNUMBER(SEARCH('[1]Lookup for use classification'!$H$9,B2343)),ISNUMBER(SEARCH('[1]Lookup for use classification'!$I$9,B2343)),ISNUMBER(SEARCH('[1]Lookup for use classification'!$J$9,B2343)),ISNUMBER(SEARCH('[1]Lookup for use classification'!$K$9,B2343))),'[1]Lookup for use classification'!$A$9,IF(OR(ISNUMBER(SEARCH('[1]Lookup for use classification'!$B$10,B2343)),ISNUMBER(SEARCH('[1]Lookup for use classification'!$C$10,B2343)),ISNUMBER(SEARCH('[1]Lookup for use classification'!$D$10,B2343)),ISNUMBER(SEARCH('[1]Lookup for use classification'!$E$10,B2343)),ISNUMBER(SEARCH('[1]Lookup for use classification'!$F$10,B2343)),ISNUMBER(SEARCH('[1]Lookup for use classification'!$G$10,B2343))),'[1]Lookup for use classification'!$A$10,IF(OR(ISNUMBER(SEARCH('[1]Lookup for use classification'!$B$11,B2343)),ISNUMBER(SEARCH('[1]Lookup for use classification'!$C$11,B2343))),'[1]Lookup for use classification'!$A$11,IF(OR(ISNUMBER(SEARCH('[1]Lookup for use classification'!$B$12,B2343)),ISNUMBER(SEARCH('[1]Lookup for use classification'!$C$12,B2343))),'[1]Lookup for use classification'!$A$12,IF(OR(ISNUMBER(SEARCH('[1]Lookup for use classification'!$B$13,B2343)),ISNUMBER(SEARCH('[1]Lookup for use classification'!$C$13,B2343)),ISNUMBER(SEARCH('[1]Lookup for use classification'!$D$13,B2343)),,ISNUMBER(SEARCH('[1]Lookup for use classification'!$C$13,B2343)),ISNUMBER(SEARCH('[1]Lookup for use classification'!$E$13,B2343))),'[1]Lookup for use classification'!$A$13,IF(OR(ISNUMBER(SEARCH('[1]Lookup for use classification'!$B$14,B2343)),ISNUMBER(SEARCH('[1]Lookup for use classification'!$C$14,B2343))),'[1]Lookup for use classification'!$A$14,"Other"))))))))))))</f>
        <v>Education - K - 12</v>
      </c>
      <c r="D2343" s="27"/>
      <c r="E2343" s="26"/>
      <c r="F2343" s="26"/>
    </row>
    <row r="2344" spans="1:6">
      <c r="A2344" s="16" t="s">
        <v>589</v>
      </c>
      <c r="B2344" s="26" t="s">
        <v>593</v>
      </c>
      <c r="C2344" s="133" t="str">
        <f>IF(OR(ISNUMBER(SEARCH('[1]Lookup for use classification'!$B$1,B2344)),ISNUMBER(SEARCH('[1]Lookup for use classification'!$C$1,B2344)),ISNUMBER(SEARCH('[1]Lookup for use classification'!$D$1,B2344)),ISNUMBER(SEARCH('[1]Lookup for use classification'!$E$1,B2344))),'[1]Lookup for use classification'!$A$1,IF(ISNUMBER(SEARCH('[1]Lookup for use classification'!$B$2,B2344)),'[1]Lookup for use classification'!$A$2,IF(ISNUMBER(SEARCH('[1]Lookup for use classification'!$B$3,B2344)),'[1]Lookup for use classification'!$A$3,IF(OR(ISNUMBER(SEARCH('[1]Lookup for use classification'!$B$4,B2344)),ISNUMBER(SEARCH('[1]Lookup for use classification'!$C$4,B2344)),ISNUMBER(SEARCH('[1]Lookup for use classification'!$D$4,B2344)),ISNUMBER(SEARCH('[1]Lookup for use classification'!$E$4,B2344))),'[1]Lookup for use classification'!$A$4,IF(OR(ISNUMBER(SEARCH('[1]Lookup for use classification'!$B$5,B2344)),ISNUMBER(SEARCH('[1]Lookup for use classification'!$C$5,B2344)),ISNUMBER(SEARCH('[1]Lookup for use classification'!$D$5,B2344))),'[1]Lookup for use classification'!$A$5,IF(OR(ISNUMBER(SEARCH('[1]Lookup for use classification'!$B$7,B2344)),ISNUMBER(SEARCH('[1]Lookup for use classification'!$C$7,B2344)),ISNUMBER(SEARCH('[1]Lookup for use classification'!$D$7,B2344))),'[1]Lookup for use classification'!$A$7,IF(OR(ISNUMBER(SEARCH('[1]Lookup for use classification'!$B$9,B2344)),ISNUMBER(SEARCH('[1]Lookup for use classification'!$C$9,B2344)),ISNUMBER(SEARCH('[1]Lookup for use classification'!$D$9,B2344)),ISNUMBER(SEARCH('[1]Lookup for use classification'!$E$9,B2344)),ISNUMBER(SEARCH('[1]Lookup for use classification'!$F$9,B2344)),ISNUMBER(SEARCH('[1]Lookup for use classification'!$G$9,B2344)),ISNUMBER(SEARCH('[1]Lookup for use classification'!$H$9,B2344)),ISNUMBER(SEARCH('[1]Lookup for use classification'!$I$9,B2344)),ISNUMBER(SEARCH('[1]Lookup for use classification'!$J$9,B2344)),ISNUMBER(SEARCH('[1]Lookup for use classification'!$K$9,B2344))),'[1]Lookup for use classification'!$A$9,IF(OR(ISNUMBER(SEARCH('[1]Lookup for use classification'!$B$10,B2344)),ISNUMBER(SEARCH('[1]Lookup for use classification'!$C$10,B2344)),ISNUMBER(SEARCH('[1]Lookup for use classification'!$D$10,B2344)),ISNUMBER(SEARCH('[1]Lookup for use classification'!$E$10,B2344)),ISNUMBER(SEARCH('[1]Lookup for use classification'!$F$10,B2344)),ISNUMBER(SEARCH('[1]Lookup for use classification'!$G$10,B2344))),'[1]Lookup for use classification'!$A$10,IF(OR(ISNUMBER(SEARCH('[1]Lookup for use classification'!$B$11,B2344)),ISNUMBER(SEARCH('[1]Lookup for use classification'!$C$11,B2344))),'[1]Lookup for use classification'!$A$11,IF(OR(ISNUMBER(SEARCH('[1]Lookup for use classification'!$B$12,B2344)),ISNUMBER(SEARCH('[1]Lookup for use classification'!$C$12,B2344))),'[1]Lookup for use classification'!$A$12,IF(OR(ISNUMBER(SEARCH('[1]Lookup for use classification'!$B$13,B2344)),ISNUMBER(SEARCH('[1]Lookup for use classification'!$C$13,B2344)),ISNUMBER(SEARCH('[1]Lookup for use classification'!$D$13,B2344)),,ISNUMBER(SEARCH('[1]Lookup for use classification'!$C$13,B2344)),ISNUMBER(SEARCH('[1]Lookup for use classification'!$E$13,B2344))),'[1]Lookup for use classification'!$A$13,IF(OR(ISNUMBER(SEARCH('[1]Lookup for use classification'!$B$14,B2344)),ISNUMBER(SEARCH('[1]Lookup for use classification'!$C$14,B2344))),'[1]Lookup for use classification'!$A$14,"Other"))))))))))))</f>
        <v>Education - K - 12</v>
      </c>
      <c r="D2344" s="27"/>
      <c r="E2344" s="26"/>
      <c r="F2344" s="26"/>
    </row>
    <row r="2345" spans="1:6">
      <c r="A2345" s="16" t="s">
        <v>589</v>
      </c>
      <c r="B2345" s="26" t="s">
        <v>594</v>
      </c>
      <c r="C2345" s="133" t="str">
        <f>IF(OR(ISNUMBER(SEARCH('[1]Lookup for use classification'!$B$1,B2345)),ISNUMBER(SEARCH('[1]Lookup for use classification'!$C$1,B2345)),ISNUMBER(SEARCH('[1]Lookup for use classification'!$D$1,B2345)),ISNUMBER(SEARCH('[1]Lookup for use classification'!$E$1,B2345))),'[1]Lookup for use classification'!$A$1,IF(ISNUMBER(SEARCH('[1]Lookup for use classification'!$B$2,B2345)),'[1]Lookup for use classification'!$A$2,IF(ISNUMBER(SEARCH('[1]Lookup for use classification'!$B$3,B2345)),'[1]Lookup for use classification'!$A$3,IF(OR(ISNUMBER(SEARCH('[1]Lookup for use classification'!$B$4,B2345)),ISNUMBER(SEARCH('[1]Lookup for use classification'!$C$4,B2345)),ISNUMBER(SEARCH('[1]Lookup for use classification'!$D$4,B2345)),ISNUMBER(SEARCH('[1]Lookup for use classification'!$E$4,B2345))),'[1]Lookup for use classification'!$A$4,IF(OR(ISNUMBER(SEARCH('[1]Lookup for use classification'!$B$5,B2345)),ISNUMBER(SEARCH('[1]Lookup for use classification'!$C$5,B2345)),ISNUMBER(SEARCH('[1]Lookup for use classification'!$D$5,B2345))),'[1]Lookup for use classification'!$A$5,IF(OR(ISNUMBER(SEARCH('[1]Lookup for use classification'!$B$7,B2345)),ISNUMBER(SEARCH('[1]Lookup for use classification'!$C$7,B2345)),ISNUMBER(SEARCH('[1]Lookup for use classification'!$D$7,B2345))),'[1]Lookup for use classification'!$A$7,IF(OR(ISNUMBER(SEARCH('[1]Lookup for use classification'!$B$9,B2345)),ISNUMBER(SEARCH('[1]Lookup for use classification'!$C$9,B2345)),ISNUMBER(SEARCH('[1]Lookup for use classification'!$D$9,B2345)),ISNUMBER(SEARCH('[1]Lookup for use classification'!$E$9,B2345)),ISNUMBER(SEARCH('[1]Lookup for use classification'!$F$9,B2345)),ISNUMBER(SEARCH('[1]Lookup for use classification'!$G$9,B2345)),ISNUMBER(SEARCH('[1]Lookup for use classification'!$H$9,B2345)),ISNUMBER(SEARCH('[1]Lookup for use classification'!$I$9,B2345)),ISNUMBER(SEARCH('[1]Lookup for use classification'!$J$9,B2345)),ISNUMBER(SEARCH('[1]Lookup for use classification'!$K$9,B2345))),'[1]Lookup for use classification'!$A$9,IF(OR(ISNUMBER(SEARCH('[1]Lookup for use classification'!$B$10,B2345)),ISNUMBER(SEARCH('[1]Lookup for use classification'!$C$10,B2345)),ISNUMBER(SEARCH('[1]Lookup for use classification'!$D$10,B2345)),ISNUMBER(SEARCH('[1]Lookup for use classification'!$E$10,B2345)),ISNUMBER(SEARCH('[1]Lookup for use classification'!$F$10,B2345)),ISNUMBER(SEARCH('[1]Lookup for use classification'!$G$10,B2345))),'[1]Lookup for use classification'!$A$10,IF(OR(ISNUMBER(SEARCH('[1]Lookup for use classification'!$B$11,B2345)),ISNUMBER(SEARCH('[1]Lookup for use classification'!$C$11,B2345))),'[1]Lookup for use classification'!$A$11,IF(OR(ISNUMBER(SEARCH('[1]Lookup for use classification'!$B$12,B2345)),ISNUMBER(SEARCH('[1]Lookup for use classification'!$C$12,B2345))),'[1]Lookup for use classification'!$A$12,IF(OR(ISNUMBER(SEARCH('[1]Lookup for use classification'!$B$13,B2345)),ISNUMBER(SEARCH('[1]Lookup for use classification'!$C$13,B2345)),ISNUMBER(SEARCH('[1]Lookup for use classification'!$D$13,B2345)),,ISNUMBER(SEARCH('[1]Lookup for use classification'!$C$13,B2345)),ISNUMBER(SEARCH('[1]Lookup for use classification'!$E$13,B2345))),'[1]Lookup for use classification'!$A$13,IF(OR(ISNUMBER(SEARCH('[1]Lookup for use classification'!$B$14,B2345)),ISNUMBER(SEARCH('[1]Lookup for use classification'!$C$14,B2345))),'[1]Lookup for use classification'!$A$14,"Other"))))))))))))</f>
        <v>Other</v>
      </c>
      <c r="D2345" s="27"/>
      <c r="E2345" s="26"/>
      <c r="F2345" s="26"/>
    </row>
    <row r="2346" spans="1:6">
      <c r="A2346" s="16" t="s">
        <v>589</v>
      </c>
      <c r="B2346" s="26" t="s">
        <v>595</v>
      </c>
      <c r="C2346" s="133" t="str">
        <f>IF(OR(ISNUMBER(SEARCH('[1]Lookup for use classification'!$B$1,B2346)),ISNUMBER(SEARCH('[1]Lookup for use classification'!$C$1,B2346)),ISNUMBER(SEARCH('[1]Lookup for use classification'!$D$1,B2346)),ISNUMBER(SEARCH('[1]Lookup for use classification'!$E$1,B2346))),'[1]Lookup for use classification'!$A$1,IF(ISNUMBER(SEARCH('[1]Lookup for use classification'!$B$2,B2346)),'[1]Lookup for use classification'!$A$2,IF(ISNUMBER(SEARCH('[1]Lookup for use classification'!$B$3,B2346)),'[1]Lookup for use classification'!$A$3,IF(OR(ISNUMBER(SEARCH('[1]Lookup for use classification'!$B$4,B2346)),ISNUMBER(SEARCH('[1]Lookup for use classification'!$C$4,B2346)),ISNUMBER(SEARCH('[1]Lookup for use classification'!$D$4,B2346)),ISNUMBER(SEARCH('[1]Lookup for use classification'!$E$4,B2346))),'[1]Lookup for use classification'!$A$4,IF(OR(ISNUMBER(SEARCH('[1]Lookup for use classification'!$B$5,B2346)),ISNUMBER(SEARCH('[1]Lookup for use classification'!$C$5,B2346)),ISNUMBER(SEARCH('[1]Lookup for use classification'!$D$5,B2346))),'[1]Lookup for use classification'!$A$5,IF(OR(ISNUMBER(SEARCH('[1]Lookup for use classification'!$B$7,B2346)),ISNUMBER(SEARCH('[1]Lookup for use classification'!$C$7,B2346)),ISNUMBER(SEARCH('[1]Lookup for use classification'!$D$7,B2346))),'[1]Lookup for use classification'!$A$7,IF(OR(ISNUMBER(SEARCH('[1]Lookup for use classification'!$B$9,B2346)),ISNUMBER(SEARCH('[1]Lookup for use classification'!$C$9,B2346)),ISNUMBER(SEARCH('[1]Lookup for use classification'!$D$9,B2346)),ISNUMBER(SEARCH('[1]Lookup for use classification'!$E$9,B2346)),ISNUMBER(SEARCH('[1]Lookup for use classification'!$F$9,B2346)),ISNUMBER(SEARCH('[1]Lookup for use classification'!$G$9,B2346)),ISNUMBER(SEARCH('[1]Lookup for use classification'!$H$9,B2346)),ISNUMBER(SEARCH('[1]Lookup for use classification'!$I$9,B2346)),ISNUMBER(SEARCH('[1]Lookup for use classification'!$J$9,B2346)),ISNUMBER(SEARCH('[1]Lookup for use classification'!$K$9,B2346))),'[1]Lookup for use classification'!$A$9,IF(OR(ISNUMBER(SEARCH('[1]Lookup for use classification'!$B$10,B2346)),ISNUMBER(SEARCH('[1]Lookup for use classification'!$C$10,B2346)),ISNUMBER(SEARCH('[1]Lookup for use classification'!$D$10,B2346)),ISNUMBER(SEARCH('[1]Lookup for use classification'!$E$10,B2346)),ISNUMBER(SEARCH('[1]Lookup for use classification'!$F$10,B2346)),ISNUMBER(SEARCH('[1]Lookup for use classification'!$G$10,B2346))),'[1]Lookup for use classification'!$A$10,IF(OR(ISNUMBER(SEARCH('[1]Lookup for use classification'!$B$11,B2346)),ISNUMBER(SEARCH('[1]Lookup for use classification'!$C$11,B2346))),'[1]Lookup for use classification'!$A$11,IF(OR(ISNUMBER(SEARCH('[1]Lookup for use classification'!$B$12,B2346)),ISNUMBER(SEARCH('[1]Lookup for use classification'!$C$12,B2346))),'[1]Lookup for use classification'!$A$12,IF(OR(ISNUMBER(SEARCH('[1]Lookup for use classification'!$B$13,B2346)),ISNUMBER(SEARCH('[1]Lookup for use classification'!$C$13,B2346)),ISNUMBER(SEARCH('[1]Lookup for use classification'!$D$13,B2346)),,ISNUMBER(SEARCH('[1]Lookup for use classification'!$C$13,B2346)),ISNUMBER(SEARCH('[1]Lookup for use classification'!$E$13,B2346))),'[1]Lookup for use classification'!$A$13,IF(OR(ISNUMBER(SEARCH('[1]Lookup for use classification'!$B$14,B2346)),ISNUMBER(SEARCH('[1]Lookup for use classification'!$C$14,B2346))),'[1]Lookup for use classification'!$A$14,"Other"))))))))))))</f>
        <v>Public Assembly</v>
      </c>
      <c r="D2346" s="27"/>
      <c r="E2346" s="26"/>
      <c r="F2346" s="30"/>
    </row>
    <row r="2347" spans="1:6">
      <c r="A2347" s="16" t="s">
        <v>589</v>
      </c>
      <c r="B2347" s="30" t="s">
        <v>596</v>
      </c>
      <c r="C2347" s="133" t="str">
        <f>IF(OR(ISNUMBER(SEARCH('[1]Lookup for use classification'!$B$1,B2347)),ISNUMBER(SEARCH('[1]Lookup for use classification'!$C$1,B2347)),ISNUMBER(SEARCH('[1]Lookup for use classification'!$D$1,B2347)),ISNUMBER(SEARCH('[1]Lookup for use classification'!$E$1,B2347))),'[1]Lookup for use classification'!$A$1,IF(ISNUMBER(SEARCH('[1]Lookup for use classification'!$B$2,B2347)),'[1]Lookup for use classification'!$A$2,IF(ISNUMBER(SEARCH('[1]Lookup for use classification'!$B$3,B2347)),'[1]Lookup for use classification'!$A$3,IF(OR(ISNUMBER(SEARCH('[1]Lookup for use classification'!$B$4,B2347)),ISNUMBER(SEARCH('[1]Lookup for use classification'!$C$4,B2347)),ISNUMBER(SEARCH('[1]Lookup for use classification'!$D$4,B2347)),ISNUMBER(SEARCH('[1]Lookup for use classification'!$E$4,B2347))),'[1]Lookup for use classification'!$A$4,IF(OR(ISNUMBER(SEARCH('[1]Lookup for use classification'!$B$5,B2347)),ISNUMBER(SEARCH('[1]Lookup for use classification'!$C$5,B2347)),ISNUMBER(SEARCH('[1]Lookup for use classification'!$D$5,B2347))),'[1]Lookup for use classification'!$A$5,IF(OR(ISNUMBER(SEARCH('[1]Lookup for use classification'!$B$7,B2347)),ISNUMBER(SEARCH('[1]Lookup for use classification'!$C$7,B2347)),ISNUMBER(SEARCH('[1]Lookup for use classification'!$D$7,B2347))),'[1]Lookup for use classification'!$A$7,IF(OR(ISNUMBER(SEARCH('[1]Lookup for use classification'!$B$9,B2347)),ISNUMBER(SEARCH('[1]Lookup for use classification'!$C$9,B2347)),ISNUMBER(SEARCH('[1]Lookup for use classification'!$D$9,B2347)),ISNUMBER(SEARCH('[1]Lookup for use classification'!$E$9,B2347)),ISNUMBER(SEARCH('[1]Lookup for use classification'!$F$9,B2347)),ISNUMBER(SEARCH('[1]Lookup for use classification'!$G$9,B2347)),ISNUMBER(SEARCH('[1]Lookup for use classification'!$H$9,B2347)),ISNUMBER(SEARCH('[1]Lookup for use classification'!$I$9,B2347)),ISNUMBER(SEARCH('[1]Lookup for use classification'!$J$9,B2347)),ISNUMBER(SEARCH('[1]Lookup for use classification'!$K$9,B2347))),'[1]Lookup for use classification'!$A$9,IF(OR(ISNUMBER(SEARCH('[1]Lookup for use classification'!$B$10,B2347)),ISNUMBER(SEARCH('[1]Lookup for use classification'!$C$10,B2347)),ISNUMBER(SEARCH('[1]Lookup for use classification'!$D$10,B2347)),ISNUMBER(SEARCH('[1]Lookup for use classification'!$E$10,B2347)),ISNUMBER(SEARCH('[1]Lookup for use classification'!$F$10,B2347)),ISNUMBER(SEARCH('[1]Lookup for use classification'!$G$10,B2347))),'[1]Lookup for use classification'!$A$10,IF(OR(ISNUMBER(SEARCH('[1]Lookup for use classification'!$B$11,B2347)),ISNUMBER(SEARCH('[1]Lookup for use classification'!$C$11,B2347))),'[1]Lookup for use classification'!$A$11,IF(OR(ISNUMBER(SEARCH('[1]Lookup for use classification'!$B$12,B2347)),ISNUMBER(SEARCH('[1]Lookup for use classification'!$C$12,B2347))),'[1]Lookup for use classification'!$A$12,IF(OR(ISNUMBER(SEARCH('[1]Lookup for use classification'!$B$13,B2347)),ISNUMBER(SEARCH('[1]Lookup for use classification'!$C$13,B2347)),ISNUMBER(SEARCH('[1]Lookup for use classification'!$D$13,B2347)),,ISNUMBER(SEARCH('[1]Lookup for use classification'!$C$13,B2347)),ISNUMBER(SEARCH('[1]Lookup for use classification'!$E$13,B2347))),'[1]Lookup for use classification'!$A$13,IF(OR(ISNUMBER(SEARCH('[1]Lookup for use classification'!$B$14,B2347)),ISNUMBER(SEARCH('[1]Lookup for use classification'!$C$14,B2347))),'[1]Lookup for use classification'!$A$14,"Other"))))))))))))</f>
        <v>Other</v>
      </c>
      <c r="D2347" s="46"/>
      <c r="E2347" s="30"/>
      <c r="F2347" s="30"/>
    </row>
    <row r="2348" spans="1:6">
      <c r="A2348" s="16" t="s">
        <v>589</v>
      </c>
      <c r="B2348" s="26" t="s">
        <v>597</v>
      </c>
      <c r="C2348" s="133" t="str">
        <f>IF(OR(ISNUMBER(SEARCH('[1]Lookup for use classification'!$B$1,B2348)),ISNUMBER(SEARCH('[1]Lookup for use classification'!$C$1,B2348)),ISNUMBER(SEARCH('[1]Lookup for use classification'!$D$1,B2348)),ISNUMBER(SEARCH('[1]Lookup for use classification'!$E$1,B2348))),'[1]Lookup for use classification'!$A$1,IF(ISNUMBER(SEARCH('[1]Lookup for use classification'!$B$2,B2348)),'[1]Lookup for use classification'!$A$2,IF(ISNUMBER(SEARCH('[1]Lookup for use classification'!$B$3,B2348)),'[1]Lookup for use classification'!$A$3,IF(OR(ISNUMBER(SEARCH('[1]Lookup for use classification'!$B$4,B2348)),ISNUMBER(SEARCH('[1]Lookup for use classification'!$C$4,B2348)),ISNUMBER(SEARCH('[1]Lookup for use classification'!$D$4,B2348)),ISNUMBER(SEARCH('[1]Lookup for use classification'!$E$4,B2348))),'[1]Lookup for use classification'!$A$4,IF(OR(ISNUMBER(SEARCH('[1]Lookup for use classification'!$B$5,B2348)),ISNUMBER(SEARCH('[1]Lookup for use classification'!$C$5,B2348)),ISNUMBER(SEARCH('[1]Lookup for use classification'!$D$5,B2348))),'[1]Lookup for use classification'!$A$5,IF(OR(ISNUMBER(SEARCH('[1]Lookup for use classification'!$B$7,B2348)),ISNUMBER(SEARCH('[1]Lookup for use classification'!$C$7,B2348)),ISNUMBER(SEARCH('[1]Lookup for use classification'!$D$7,B2348))),'[1]Lookup for use classification'!$A$7,IF(OR(ISNUMBER(SEARCH('[1]Lookup for use classification'!$B$9,B2348)),ISNUMBER(SEARCH('[1]Lookup for use classification'!$C$9,B2348)),ISNUMBER(SEARCH('[1]Lookup for use classification'!$D$9,B2348)),ISNUMBER(SEARCH('[1]Lookup for use classification'!$E$9,B2348)),ISNUMBER(SEARCH('[1]Lookup for use classification'!$F$9,B2348)),ISNUMBER(SEARCH('[1]Lookup for use classification'!$G$9,B2348)),ISNUMBER(SEARCH('[1]Lookup for use classification'!$H$9,B2348)),ISNUMBER(SEARCH('[1]Lookup for use classification'!$I$9,B2348)),ISNUMBER(SEARCH('[1]Lookup for use classification'!$J$9,B2348)),ISNUMBER(SEARCH('[1]Lookup for use classification'!$K$9,B2348))),'[1]Lookup for use classification'!$A$9,IF(OR(ISNUMBER(SEARCH('[1]Lookup for use classification'!$B$10,B2348)),ISNUMBER(SEARCH('[1]Lookup for use classification'!$C$10,B2348)),ISNUMBER(SEARCH('[1]Lookup for use classification'!$D$10,B2348)),ISNUMBER(SEARCH('[1]Lookup for use classification'!$E$10,B2348)),ISNUMBER(SEARCH('[1]Lookup for use classification'!$F$10,B2348)),ISNUMBER(SEARCH('[1]Lookup for use classification'!$G$10,B2348))),'[1]Lookup for use classification'!$A$10,IF(OR(ISNUMBER(SEARCH('[1]Lookup for use classification'!$B$11,B2348)),ISNUMBER(SEARCH('[1]Lookup for use classification'!$C$11,B2348))),'[1]Lookup for use classification'!$A$11,IF(OR(ISNUMBER(SEARCH('[1]Lookup for use classification'!$B$12,B2348)),ISNUMBER(SEARCH('[1]Lookup for use classification'!$C$12,B2348))),'[1]Lookup for use classification'!$A$12,IF(OR(ISNUMBER(SEARCH('[1]Lookup for use classification'!$B$13,B2348)),ISNUMBER(SEARCH('[1]Lookup for use classification'!$C$13,B2348)),ISNUMBER(SEARCH('[1]Lookup for use classification'!$D$13,B2348)),,ISNUMBER(SEARCH('[1]Lookup for use classification'!$C$13,B2348)),ISNUMBER(SEARCH('[1]Lookup for use classification'!$E$13,B2348))),'[1]Lookup for use classification'!$A$13,IF(OR(ISNUMBER(SEARCH('[1]Lookup for use classification'!$B$14,B2348)),ISNUMBER(SEARCH('[1]Lookup for use classification'!$C$14,B2348))),'[1]Lookup for use classification'!$A$14,"Other"))))))))))))</f>
        <v>Other</v>
      </c>
      <c r="D2348" s="27"/>
      <c r="E2348" s="26"/>
      <c r="F2348" s="26"/>
    </row>
    <row r="2349" spans="1:6">
      <c r="A2349" s="16" t="s">
        <v>589</v>
      </c>
      <c r="B2349" s="26" t="s">
        <v>598</v>
      </c>
      <c r="C2349" s="133" t="str">
        <f>IF(OR(ISNUMBER(SEARCH('[1]Lookup for use classification'!$B$1,B2349)),ISNUMBER(SEARCH('[1]Lookup for use classification'!$C$1,B2349)),ISNUMBER(SEARCH('[1]Lookup for use classification'!$D$1,B2349)),ISNUMBER(SEARCH('[1]Lookup for use classification'!$E$1,B2349))),'[1]Lookup for use classification'!$A$1,IF(ISNUMBER(SEARCH('[1]Lookup for use classification'!$B$2,B2349)),'[1]Lookup for use classification'!$A$2,IF(ISNUMBER(SEARCH('[1]Lookup for use classification'!$B$3,B2349)),'[1]Lookup for use classification'!$A$3,IF(OR(ISNUMBER(SEARCH('[1]Lookup for use classification'!$B$4,B2349)),ISNUMBER(SEARCH('[1]Lookup for use classification'!$C$4,B2349)),ISNUMBER(SEARCH('[1]Lookup for use classification'!$D$4,B2349)),ISNUMBER(SEARCH('[1]Lookup for use classification'!$E$4,B2349))),'[1]Lookup for use classification'!$A$4,IF(OR(ISNUMBER(SEARCH('[1]Lookup for use classification'!$B$5,B2349)),ISNUMBER(SEARCH('[1]Lookup for use classification'!$C$5,B2349)),ISNUMBER(SEARCH('[1]Lookup for use classification'!$D$5,B2349))),'[1]Lookup for use classification'!$A$5,IF(OR(ISNUMBER(SEARCH('[1]Lookup for use classification'!$B$7,B2349)),ISNUMBER(SEARCH('[1]Lookup for use classification'!$C$7,B2349)),ISNUMBER(SEARCH('[1]Lookup for use classification'!$D$7,B2349))),'[1]Lookup for use classification'!$A$7,IF(OR(ISNUMBER(SEARCH('[1]Lookup for use classification'!$B$9,B2349)),ISNUMBER(SEARCH('[1]Lookup for use classification'!$C$9,B2349)),ISNUMBER(SEARCH('[1]Lookup for use classification'!$D$9,B2349)),ISNUMBER(SEARCH('[1]Lookup for use classification'!$E$9,B2349)),ISNUMBER(SEARCH('[1]Lookup for use classification'!$F$9,B2349)),ISNUMBER(SEARCH('[1]Lookup for use classification'!$G$9,B2349)),ISNUMBER(SEARCH('[1]Lookup for use classification'!$H$9,B2349)),ISNUMBER(SEARCH('[1]Lookup for use classification'!$I$9,B2349)),ISNUMBER(SEARCH('[1]Lookup for use classification'!$J$9,B2349)),ISNUMBER(SEARCH('[1]Lookup for use classification'!$K$9,B2349))),'[1]Lookup for use classification'!$A$9,IF(OR(ISNUMBER(SEARCH('[1]Lookup for use classification'!$B$10,B2349)),ISNUMBER(SEARCH('[1]Lookup for use classification'!$C$10,B2349)),ISNUMBER(SEARCH('[1]Lookup for use classification'!$D$10,B2349)),ISNUMBER(SEARCH('[1]Lookup for use classification'!$E$10,B2349)),ISNUMBER(SEARCH('[1]Lookup for use classification'!$F$10,B2349)),ISNUMBER(SEARCH('[1]Lookup for use classification'!$G$10,B2349))),'[1]Lookup for use classification'!$A$10,IF(OR(ISNUMBER(SEARCH('[1]Lookup for use classification'!$B$11,B2349)),ISNUMBER(SEARCH('[1]Lookup for use classification'!$C$11,B2349))),'[1]Lookup for use classification'!$A$11,IF(OR(ISNUMBER(SEARCH('[1]Lookup for use classification'!$B$12,B2349)),ISNUMBER(SEARCH('[1]Lookup for use classification'!$C$12,B2349))),'[1]Lookup for use classification'!$A$12,IF(OR(ISNUMBER(SEARCH('[1]Lookup for use classification'!$B$13,B2349)),ISNUMBER(SEARCH('[1]Lookup for use classification'!$C$13,B2349)),ISNUMBER(SEARCH('[1]Lookup for use classification'!$D$13,B2349)),,ISNUMBER(SEARCH('[1]Lookup for use classification'!$C$13,B2349)),ISNUMBER(SEARCH('[1]Lookup for use classification'!$E$13,B2349))),'[1]Lookup for use classification'!$A$13,IF(OR(ISNUMBER(SEARCH('[1]Lookup for use classification'!$B$14,B2349)),ISNUMBER(SEARCH('[1]Lookup for use classification'!$C$14,B2349))),'[1]Lookup for use classification'!$A$14,"Other"))))))))))))</f>
        <v>Office</v>
      </c>
      <c r="D2349" s="27"/>
      <c r="E2349" s="26"/>
      <c r="F2349" s="26"/>
    </row>
    <row r="2350" spans="1:6">
      <c r="A2350" s="16" t="s">
        <v>589</v>
      </c>
      <c r="B2350" s="26" t="s">
        <v>599</v>
      </c>
      <c r="C2350" s="133" t="str">
        <f>IF(OR(ISNUMBER(SEARCH('[1]Lookup for use classification'!$B$1,B2350)),ISNUMBER(SEARCH('[1]Lookup for use classification'!$C$1,B2350)),ISNUMBER(SEARCH('[1]Lookup for use classification'!$D$1,B2350)),ISNUMBER(SEARCH('[1]Lookup for use classification'!$E$1,B2350))),'[1]Lookup for use classification'!$A$1,IF(ISNUMBER(SEARCH('[1]Lookup for use classification'!$B$2,B2350)),'[1]Lookup for use classification'!$A$2,IF(ISNUMBER(SEARCH('[1]Lookup for use classification'!$B$3,B2350)),'[1]Lookup for use classification'!$A$3,IF(OR(ISNUMBER(SEARCH('[1]Lookup for use classification'!$B$4,B2350)),ISNUMBER(SEARCH('[1]Lookup for use classification'!$C$4,B2350)),ISNUMBER(SEARCH('[1]Lookup for use classification'!$D$4,B2350)),ISNUMBER(SEARCH('[1]Lookup for use classification'!$E$4,B2350))),'[1]Lookup for use classification'!$A$4,IF(OR(ISNUMBER(SEARCH('[1]Lookup for use classification'!$B$5,B2350)),ISNUMBER(SEARCH('[1]Lookup for use classification'!$C$5,B2350)),ISNUMBER(SEARCH('[1]Lookup for use classification'!$D$5,B2350))),'[1]Lookup for use classification'!$A$5,IF(OR(ISNUMBER(SEARCH('[1]Lookup for use classification'!$B$7,B2350)),ISNUMBER(SEARCH('[1]Lookup for use classification'!$C$7,B2350)),ISNUMBER(SEARCH('[1]Lookup for use classification'!$D$7,B2350))),'[1]Lookup for use classification'!$A$7,IF(OR(ISNUMBER(SEARCH('[1]Lookup for use classification'!$B$9,B2350)),ISNUMBER(SEARCH('[1]Lookup for use classification'!$C$9,B2350)),ISNUMBER(SEARCH('[1]Lookup for use classification'!$D$9,B2350)),ISNUMBER(SEARCH('[1]Lookup for use classification'!$E$9,B2350)),ISNUMBER(SEARCH('[1]Lookup for use classification'!$F$9,B2350)),ISNUMBER(SEARCH('[1]Lookup for use classification'!$G$9,B2350)),ISNUMBER(SEARCH('[1]Lookup for use classification'!$H$9,B2350)),ISNUMBER(SEARCH('[1]Lookup for use classification'!$I$9,B2350)),ISNUMBER(SEARCH('[1]Lookup for use classification'!$J$9,B2350)),ISNUMBER(SEARCH('[1]Lookup for use classification'!$K$9,B2350))),'[1]Lookup for use classification'!$A$9,IF(OR(ISNUMBER(SEARCH('[1]Lookup for use classification'!$B$10,B2350)),ISNUMBER(SEARCH('[1]Lookup for use classification'!$C$10,B2350)),ISNUMBER(SEARCH('[1]Lookup for use classification'!$D$10,B2350)),ISNUMBER(SEARCH('[1]Lookup for use classification'!$E$10,B2350)),ISNUMBER(SEARCH('[1]Lookup for use classification'!$F$10,B2350)),ISNUMBER(SEARCH('[1]Lookup for use classification'!$G$10,B2350))),'[1]Lookup for use classification'!$A$10,IF(OR(ISNUMBER(SEARCH('[1]Lookup for use classification'!$B$11,B2350)),ISNUMBER(SEARCH('[1]Lookup for use classification'!$C$11,B2350))),'[1]Lookup for use classification'!$A$11,IF(OR(ISNUMBER(SEARCH('[1]Lookup for use classification'!$B$12,B2350)),ISNUMBER(SEARCH('[1]Lookup for use classification'!$C$12,B2350))),'[1]Lookup for use classification'!$A$12,IF(OR(ISNUMBER(SEARCH('[1]Lookup for use classification'!$B$13,B2350)),ISNUMBER(SEARCH('[1]Lookup for use classification'!$C$13,B2350)),ISNUMBER(SEARCH('[1]Lookup for use classification'!$D$13,B2350)),,ISNUMBER(SEARCH('[1]Lookup for use classification'!$C$13,B2350)),ISNUMBER(SEARCH('[1]Lookup for use classification'!$E$13,B2350))),'[1]Lookup for use classification'!$A$13,IF(OR(ISNUMBER(SEARCH('[1]Lookup for use classification'!$B$14,B2350)),ISNUMBER(SEARCH('[1]Lookup for use classification'!$C$14,B2350))),'[1]Lookup for use classification'!$A$14,"Other"))))))))))))</f>
        <v>Warehousing</v>
      </c>
      <c r="D2350" s="27"/>
      <c r="E2350" s="26"/>
      <c r="F2350" s="26"/>
    </row>
    <row r="2351" spans="1:6">
      <c r="A2351" s="16" t="s">
        <v>589</v>
      </c>
      <c r="B2351" s="26" t="s">
        <v>162</v>
      </c>
      <c r="C2351" s="133" t="str">
        <f>IF(OR(ISNUMBER(SEARCH('[1]Lookup for use classification'!$B$1,B2351)),ISNUMBER(SEARCH('[1]Lookup for use classification'!$C$1,B2351)),ISNUMBER(SEARCH('[1]Lookup for use classification'!$D$1,B2351)),ISNUMBER(SEARCH('[1]Lookup for use classification'!$E$1,B2351))),'[1]Lookup for use classification'!$A$1,IF(ISNUMBER(SEARCH('[1]Lookup for use classification'!$B$2,B2351)),'[1]Lookup for use classification'!$A$2,IF(ISNUMBER(SEARCH('[1]Lookup for use classification'!$B$3,B2351)),'[1]Lookup for use classification'!$A$3,IF(OR(ISNUMBER(SEARCH('[1]Lookup for use classification'!$B$4,B2351)),ISNUMBER(SEARCH('[1]Lookup for use classification'!$C$4,B2351)),ISNUMBER(SEARCH('[1]Lookup for use classification'!$D$4,B2351)),ISNUMBER(SEARCH('[1]Lookup for use classification'!$E$4,B2351))),'[1]Lookup for use classification'!$A$4,IF(OR(ISNUMBER(SEARCH('[1]Lookup for use classification'!$B$5,B2351)),ISNUMBER(SEARCH('[1]Lookup for use classification'!$C$5,B2351)),ISNUMBER(SEARCH('[1]Lookup for use classification'!$D$5,B2351))),'[1]Lookup for use classification'!$A$5,IF(OR(ISNUMBER(SEARCH('[1]Lookup for use classification'!$B$7,B2351)),ISNUMBER(SEARCH('[1]Lookup for use classification'!$C$7,B2351)),ISNUMBER(SEARCH('[1]Lookup for use classification'!$D$7,B2351))),'[1]Lookup for use classification'!$A$7,IF(OR(ISNUMBER(SEARCH('[1]Lookup for use classification'!$B$9,B2351)),ISNUMBER(SEARCH('[1]Lookup for use classification'!$C$9,B2351)),ISNUMBER(SEARCH('[1]Lookup for use classification'!$D$9,B2351)),ISNUMBER(SEARCH('[1]Lookup for use classification'!$E$9,B2351)),ISNUMBER(SEARCH('[1]Lookup for use classification'!$F$9,B2351)),ISNUMBER(SEARCH('[1]Lookup for use classification'!$G$9,B2351)),ISNUMBER(SEARCH('[1]Lookup for use classification'!$H$9,B2351)),ISNUMBER(SEARCH('[1]Lookup for use classification'!$I$9,B2351)),ISNUMBER(SEARCH('[1]Lookup for use classification'!$J$9,B2351)),ISNUMBER(SEARCH('[1]Lookup for use classification'!$K$9,B2351))),'[1]Lookup for use classification'!$A$9,IF(OR(ISNUMBER(SEARCH('[1]Lookup for use classification'!$B$10,B2351)),ISNUMBER(SEARCH('[1]Lookup for use classification'!$C$10,B2351)),ISNUMBER(SEARCH('[1]Lookup for use classification'!$D$10,B2351)),ISNUMBER(SEARCH('[1]Lookup for use classification'!$E$10,B2351)),ISNUMBER(SEARCH('[1]Lookup for use classification'!$F$10,B2351)),ISNUMBER(SEARCH('[1]Lookup for use classification'!$G$10,B2351))),'[1]Lookup for use classification'!$A$10,IF(OR(ISNUMBER(SEARCH('[1]Lookup for use classification'!$B$11,B2351)),ISNUMBER(SEARCH('[1]Lookup for use classification'!$C$11,B2351))),'[1]Lookup for use classification'!$A$11,IF(OR(ISNUMBER(SEARCH('[1]Lookup for use classification'!$B$12,B2351)),ISNUMBER(SEARCH('[1]Lookup for use classification'!$C$12,B2351))),'[1]Lookup for use classification'!$A$12,IF(OR(ISNUMBER(SEARCH('[1]Lookup for use classification'!$B$13,B2351)),ISNUMBER(SEARCH('[1]Lookup for use classification'!$C$13,B2351)),ISNUMBER(SEARCH('[1]Lookup for use classification'!$D$13,B2351)),,ISNUMBER(SEARCH('[1]Lookup for use classification'!$C$13,B2351)),ISNUMBER(SEARCH('[1]Lookup for use classification'!$E$13,B2351))),'[1]Lookup for use classification'!$A$13,IF(OR(ISNUMBER(SEARCH('[1]Lookup for use classification'!$B$14,B2351)),ISNUMBER(SEARCH('[1]Lookup for use classification'!$C$14,B2351))),'[1]Lookup for use classification'!$A$14,"Other"))))))))))))</f>
        <v>Public Assembly</v>
      </c>
      <c r="D2351" s="27"/>
      <c r="E2351" s="26"/>
      <c r="F2351" s="26"/>
    </row>
    <row r="2352" spans="1:6">
      <c r="A2352" s="16" t="s">
        <v>589</v>
      </c>
      <c r="B2352" s="26" t="s">
        <v>399</v>
      </c>
      <c r="C2352" s="133" t="str">
        <f>IF(OR(ISNUMBER(SEARCH('[1]Lookup for use classification'!$B$1,B2352)),ISNUMBER(SEARCH('[1]Lookup for use classification'!$C$1,B2352)),ISNUMBER(SEARCH('[1]Lookup for use classification'!$D$1,B2352)),ISNUMBER(SEARCH('[1]Lookup for use classification'!$E$1,B2352))),'[1]Lookup for use classification'!$A$1,IF(ISNUMBER(SEARCH('[1]Lookup for use classification'!$B$2,B2352)),'[1]Lookup for use classification'!$A$2,IF(ISNUMBER(SEARCH('[1]Lookup for use classification'!$B$3,B2352)),'[1]Lookup for use classification'!$A$3,IF(OR(ISNUMBER(SEARCH('[1]Lookup for use classification'!$B$4,B2352)),ISNUMBER(SEARCH('[1]Lookup for use classification'!$C$4,B2352)),ISNUMBER(SEARCH('[1]Lookup for use classification'!$D$4,B2352)),ISNUMBER(SEARCH('[1]Lookup for use classification'!$E$4,B2352))),'[1]Lookup for use classification'!$A$4,IF(OR(ISNUMBER(SEARCH('[1]Lookup for use classification'!$B$5,B2352)),ISNUMBER(SEARCH('[1]Lookup for use classification'!$C$5,B2352)),ISNUMBER(SEARCH('[1]Lookup for use classification'!$D$5,B2352))),'[1]Lookup for use classification'!$A$5,IF(OR(ISNUMBER(SEARCH('[1]Lookup for use classification'!$B$7,B2352)),ISNUMBER(SEARCH('[1]Lookup for use classification'!$C$7,B2352)),ISNUMBER(SEARCH('[1]Lookup for use classification'!$D$7,B2352))),'[1]Lookup for use classification'!$A$7,IF(OR(ISNUMBER(SEARCH('[1]Lookup for use classification'!$B$9,B2352)),ISNUMBER(SEARCH('[1]Lookup for use classification'!$C$9,B2352)),ISNUMBER(SEARCH('[1]Lookup for use classification'!$D$9,B2352)),ISNUMBER(SEARCH('[1]Lookup for use classification'!$E$9,B2352)),ISNUMBER(SEARCH('[1]Lookup for use classification'!$F$9,B2352)),ISNUMBER(SEARCH('[1]Lookup for use classification'!$G$9,B2352)),ISNUMBER(SEARCH('[1]Lookup for use classification'!$H$9,B2352)),ISNUMBER(SEARCH('[1]Lookup for use classification'!$I$9,B2352)),ISNUMBER(SEARCH('[1]Lookup for use classification'!$J$9,B2352)),ISNUMBER(SEARCH('[1]Lookup for use classification'!$K$9,B2352))),'[1]Lookup for use classification'!$A$9,IF(OR(ISNUMBER(SEARCH('[1]Lookup for use classification'!$B$10,B2352)),ISNUMBER(SEARCH('[1]Lookup for use classification'!$C$10,B2352)),ISNUMBER(SEARCH('[1]Lookup for use classification'!$D$10,B2352)),ISNUMBER(SEARCH('[1]Lookup for use classification'!$E$10,B2352)),ISNUMBER(SEARCH('[1]Lookup for use classification'!$F$10,B2352)),ISNUMBER(SEARCH('[1]Lookup for use classification'!$G$10,B2352))),'[1]Lookup for use classification'!$A$10,IF(OR(ISNUMBER(SEARCH('[1]Lookup for use classification'!$B$11,B2352)),ISNUMBER(SEARCH('[1]Lookup for use classification'!$C$11,B2352))),'[1]Lookup for use classification'!$A$11,IF(OR(ISNUMBER(SEARCH('[1]Lookup for use classification'!$B$12,B2352)),ISNUMBER(SEARCH('[1]Lookup for use classification'!$C$12,B2352))),'[1]Lookup for use classification'!$A$12,IF(OR(ISNUMBER(SEARCH('[1]Lookup for use classification'!$B$13,B2352)),ISNUMBER(SEARCH('[1]Lookup for use classification'!$C$13,B2352)),ISNUMBER(SEARCH('[1]Lookup for use classification'!$D$13,B2352)),,ISNUMBER(SEARCH('[1]Lookup for use classification'!$C$13,B2352)),ISNUMBER(SEARCH('[1]Lookup for use classification'!$E$13,B2352))),'[1]Lookup for use classification'!$A$13,IF(OR(ISNUMBER(SEARCH('[1]Lookup for use classification'!$B$14,B2352)),ISNUMBER(SEARCH('[1]Lookup for use classification'!$C$14,B2352))),'[1]Lookup for use classification'!$A$14,"Other"))))))))))))</f>
        <v>Other</v>
      </c>
      <c r="D2352" s="27">
        <v>3250</v>
      </c>
      <c r="E2352" s="26"/>
      <c r="F2352" s="26"/>
    </row>
    <row r="2353" spans="1:6">
      <c r="A2353" s="16" t="s">
        <v>589</v>
      </c>
      <c r="B2353" s="26" t="s">
        <v>600</v>
      </c>
      <c r="C2353" s="133" t="str">
        <f>IF(OR(ISNUMBER(SEARCH('[1]Lookup for use classification'!$B$1,B2353)),ISNUMBER(SEARCH('[1]Lookup for use classification'!$C$1,B2353)),ISNUMBER(SEARCH('[1]Lookup for use classification'!$D$1,B2353)),ISNUMBER(SEARCH('[1]Lookup for use classification'!$E$1,B2353))),'[1]Lookup for use classification'!$A$1,IF(ISNUMBER(SEARCH('[1]Lookup for use classification'!$B$2,B2353)),'[1]Lookup for use classification'!$A$2,IF(ISNUMBER(SEARCH('[1]Lookup for use classification'!$B$3,B2353)),'[1]Lookup for use classification'!$A$3,IF(OR(ISNUMBER(SEARCH('[1]Lookup for use classification'!$B$4,B2353)),ISNUMBER(SEARCH('[1]Lookup for use classification'!$C$4,B2353)),ISNUMBER(SEARCH('[1]Lookup for use classification'!$D$4,B2353)),ISNUMBER(SEARCH('[1]Lookup for use classification'!$E$4,B2353))),'[1]Lookup for use classification'!$A$4,IF(OR(ISNUMBER(SEARCH('[1]Lookup for use classification'!$B$5,B2353)),ISNUMBER(SEARCH('[1]Lookup for use classification'!$C$5,B2353)),ISNUMBER(SEARCH('[1]Lookup for use classification'!$D$5,B2353))),'[1]Lookup for use classification'!$A$5,IF(OR(ISNUMBER(SEARCH('[1]Lookup for use classification'!$B$7,B2353)),ISNUMBER(SEARCH('[1]Lookup for use classification'!$C$7,B2353)),ISNUMBER(SEARCH('[1]Lookup for use classification'!$D$7,B2353))),'[1]Lookup for use classification'!$A$7,IF(OR(ISNUMBER(SEARCH('[1]Lookup for use classification'!$B$9,B2353)),ISNUMBER(SEARCH('[1]Lookup for use classification'!$C$9,B2353)),ISNUMBER(SEARCH('[1]Lookup for use classification'!$D$9,B2353)),ISNUMBER(SEARCH('[1]Lookup for use classification'!$E$9,B2353)),ISNUMBER(SEARCH('[1]Lookup for use classification'!$F$9,B2353)),ISNUMBER(SEARCH('[1]Lookup for use classification'!$G$9,B2353)),ISNUMBER(SEARCH('[1]Lookup for use classification'!$H$9,B2353)),ISNUMBER(SEARCH('[1]Lookup for use classification'!$I$9,B2353)),ISNUMBER(SEARCH('[1]Lookup for use classification'!$J$9,B2353)),ISNUMBER(SEARCH('[1]Lookup for use classification'!$K$9,B2353))),'[1]Lookup for use classification'!$A$9,IF(OR(ISNUMBER(SEARCH('[1]Lookup for use classification'!$B$10,B2353)),ISNUMBER(SEARCH('[1]Lookup for use classification'!$C$10,B2353)),ISNUMBER(SEARCH('[1]Lookup for use classification'!$D$10,B2353)),ISNUMBER(SEARCH('[1]Lookup for use classification'!$E$10,B2353)),ISNUMBER(SEARCH('[1]Lookup for use classification'!$F$10,B2353)),ISNUMBER(SEARCH('[1]Lookup for use classification'!$G$10,B2353))),'[1]Lookup for use classification'!$A$10,IF(OR(ISNUMBER(SEARCH('[1]Lookup for use classification'!$B$11,B2353)),ISNUMBER(SEARCH('[1]Lookup for use classification'!$C$11,B2353))),'[1]Lookup for use classification'!$A$11,IF(OR(ISNUMBER(SEARCH('[1]Lookup for use classification'!$B$12,B2353)),ISNUMBER(SEARCH('[1]Lookup for use classification'!$C$12,B2353))),'[1]Lookup for use classification'!$A$12,IF(OR(ISNUMBER(SEARCH('[1]Lookup for use classification'!$B$13,B2353)),ISNUMBER(SEARCH('[1]Lookup for use classification'!$C$13,B2353)),ISNUMBER(SEARCH('[1]Lookup for use classification'!$D$13,B2353)),,ISNUMBER(SEARCH('[1]Lookup for use classification'!$C$13,B2353)),ISNUMBER(SEARCH('[1]Lookup for use classification'!$E$13,B2353))),'[1]Lookup for use classification'!$A$13,IF(OR(ISNUMBER(SEARCH('[1]Lookup for use classification'!$B$14,B2353)),ISNUMBER(SEARCH('[1]Lookup for use classification'!$C$14,B2353))),'[1]Lookup for use classification'!$A$14,"Other"))))))))))))</f>
        <v>Office</v>
      </c>
      <c r="D2353" s="27"/>
      <c r="E2353" s="26"/>
      <c r="F2353" s="26"/>
    </row>
    <row r="2354" spans="1:6">
      <c r="A2354" s="16" t="s">
        <v>589</v>
      </c>
      <c r="B2354" s="26" t="s">
        <v>601</v>
      </c>
      <c r="C2354" s="133" t="str">
        <f>IF(OR(ISNUMBER(SEARCH('[1]Lookup for use classification'!$B$1,B2354)),ISNUMBER(SEARCH('[1]Lookup for use classification'!$C$1,B2354)),ISNUMBER(SEARCH('[1]Lookup for use classification'!$D$1,B2354)),ISNUMBER(SEARCH('[1]Lookup for use classification'!$E$1,B2354))),'[1]Lookup for use classification'!$A$1,IF(ISNUMBER(SEARCH('[1]Lookup for use classification'!$B$2,B2354)),'[1]Lookup for use classification'!$A$2,IF(ISNUMBER(SEARCH('[1]Lookup for use classification'!$B$3,B2354)),'[1]Lookup for use classification'!$A$3,IF(OR(ISNUMBER(SEARCH('[1]Lookup for use classification'!$B$4,B2354)),ISNUMBER(SEARCH('[1]Lookup for use classification'!$C$4,B2354)),ISNUMBER(SEARCH('[1]Lookup for use classification'!$D$4,B2354)),ISNUMBER(SEARCH('[1]Lookup for use classification'!$E$4,B2354))),'[1]Lookup for use classification'!$A$4,IF(OR(ISNUMBER(SEARCH('[1]Lookup for use classification'!$B$5,B2354)),ISNUMBER(SEARCH('[1]Lookup for use classification'!$C$5,B2354)),ISNUMBER(SEARCH('[1]Lookup for use classification'!$D$5,B2354))),'[1]Lookup for use classification'!$A$5,IF(OR(ISNUMBER(SEARCH('[1]Lookup for use classification'!$B$7,B2354)),ISNUMBER(SEARCH('[1]Lookup for use classification'!$C$7,B2354)),ISNUMBER(SEARCH('[1]Lookup for use classification'!$D$7,B2354))),'[1]Lookup for use classification'!$A$7,IF(OR(ISNUMBER(SEARCH('[1]Lookup for use classification'!$B$9,B2354)),ISNUMBER(SEARCH('[1]Lookup for use classification'!$C$9,B2354)),ISNUMBER(SEARCH('[1]Lookup for use classification'!$D$9,B2354)),ISNUMBER(SEARCH('[1]Lookup for use classification'!$E$9,B2354)),ISNUMBER(SEARCH('[1]Lookup for use classification'!$F$9,B2354)),ISNUMBER(SEARCH('[1]Lookup for use classification'!$G$9,B2354)),ISNUMBER(SEARCH('[1]Lookup for use classification'!$H$9,B2354)),ISNUMBER(SEARCH('[1]Lookup for use classification'!$I$9,B2354)),ISNUMBER(SEARCH('[1]Lookup for use classification'!$J$9,B2354)),ISNUMBER(SEARCH('[1]Lookup for use classification'!$K$9,B2354))),'[1]Lookup for use classification'!$A$9,IF(OR(ISNUMBER(SEARCH('[1]Lookup for use classification'!$B$10,B2354)),ISNUMBER(SEARCH('[1]Lookup for use classification'!$C$10,B2354)),ISNUMBER(SEARCH('[1]Lookup for use classification'!$D$10,B2354)),ISNUMBER(SEARCH('[1]Lookup for use classification'!$E$10,B2354)),ISNUMBER(SEARCH('[1]Lookup for use classification'!$F$10,B2354)),ISNUMBER(SEARCH('[1]Lookup for use classification'!$G$10,B2354))),'[1]Lookup for use classification'!$A$10,IF(OR(ISNUMBER(SEARCH('[1]Lookup for use classification'!$B$11,B2354)),ISNUMBER(SEARCH('[1]Lookup for use classification'!$C$11,B2354))),'[1]Lookup for use classification'!$A$11,IF(OR(ISNUMBER(SEARCH('[1]Lookup for use classification'!$B$12,B2354)),ISNUMBER(SEARCH('[1]Lookup for use classification'!$C$12,B2354))),'[1]Lookup for use classification'!$A$12,IF(OR(ISNUMBER(SEARCH('[1]Lookup for use classification'!$B$13,B2354)),ISNUMBER(SEARCH('[1]Lookup for use classification'!$C$13,B2354)),ISNUMBER(SEARCH('[1]Lookup for use classification'!$D$13,B2354)),,ISNUMBER(SEARCH('[1]Lookup for use classification'!$C$13,B2354)),ISNUMBER(SEARCH('[1]Lookup for use classification'!$E$13,B2354))),'[1]Lookup for use classification'!$A$13,IF(OR(ISNUMBER(SEARCH('[1]Lookup for use classification'!$B$14,B2354)),ISNUMBER(SEARCH('[1]Lookup for use classification'!$C$14,B2354))),'[1]Lookup for use classification'!$A$14,"Other"))))))))))))</f>
        <v>Public Assembly</v>
      </c>
      <c r="D2354" s="27"/>
      <c r="E2354" s="26"/>
      <c r="F2354" s="26"/>
    </row>
    <row r="2355" spans="1:6">
      <c r="A2355" s="16" t="s">
        <v>589</v>
      </c>
      <c r="B2355" s="26" t="s">
        <v>602</v>
      </c>
      <c r="C2355" s="133" t="str">
        <f>IF(OR(ISNUMBER(SEARCH('[1]Lookup for use classification'!$B$1,B2355)),ISNUMBER(SEARCH('[1]Lookup for use classification'!$C$1,B2355)),ISNUMBER(SEARCH('[1]Lookup for use classification'!$D$1,B2355)),ISNUMBER(SEARCH('[1]Lookup for use classification'!$E$1,B2355))),'[1]Lookup for use classification'!$A$1,IF(ISNUMBER(SEARCH('[1]Lookup for use classification'!$B$2,B2355)),'[1]Lookup for use classification'!$A$2,IF(ISNUMBER(SEARCH('[1]Lookup for use classification'!$B$3,B2355)),'[1]Lookup for use classification'!$A$3,IF(OR(ISNUMBER(SEARCH('[1]Lookup for use classification'!$B$4,B2355)),ISNUMBER(SEARCH('[1]Lookup for use classification'!$C$4,B2355)),ISNUMBER(SEARCH('[1]Lookup for use classification'!$D$4,B2355)),ISNUMBER(SEARCH('[1]Lookup for use classification'!$E$4,B2355))),'[1]Lookup for use classification'!$A$4,IF(OR(ISNUMBER(SEARCH('[1]Lookup for use classification'!$B$5,B2355)),ISNUMBER(SEARCH('[1]Lookup for use classification'!$C$5,B2355)),ISNUMBER(SEARCH('[1]Lookup for use classification'!$D$5,B2355))),'[1]Lookup for use classification'!$A$5,IF(OR(ISNUMBER(SEARCH('[1]Lookup for use classification'!$B$7,B2355)),ISNUMBER(SEARCH('[1]Lookup for use classification'!$C$7,B2355)),ISNUMBER(SEARCH('[1]Lookup for use classification'!$D$7,B2355))),'[1]Lookup for use classification'!$A$7,IF(OR(ISNUMBER(SEARCH('[1]Lookup for use classification'!$B$9,B2355)),ISNUMBER(SEARCH('[1]Lookup for use classification'!$C$9,B2355)),ISNUMBER(SEARCH('[1]Lookup for use classification'!$D$9,B2355)),ISNUMBER(SEARCH('[1]Lookup for use classification'!$E$9,B2355)),ISNUMBER(SEARCH('[1]Lookup for use classification'!$F$9,B2355)),ISNUMBER(SEARCH('[1]Lookup for use classification'!$G$9,B2355)),ISNUMBER(SEARCH('[1]Lookup for use classification'!$H$9,B2355)),ISNUMBER(SEARCH('[1]Lookup for use classification'!$I$9,B2355)),ISNUMBER(SEARCH('[1]Lookup for use classification'!$J$9,B2355)),ISNUMBER(SEARCH('[1]Lookup for use classification'!$K$9,B2355))),'[1]Lookup for use classification'!$A$9,IF(OR(ISNUMBER(SEARCH('[1]Lookup for use classification'!$B$10,B2355)),ISNUMBER(SEARCH('[1]Lookup for use classification'!$C$10,B2355)),ISNUMBER(SEARCH('[1]Lookup for use classification'!$D$10,B2355)),ISNUMBER(SEARCH('[1]Lookup for use classification'!$E$10,B2355)),ISNUMBER(SEARCH('[1]Lookup for use classification'!$F$10,B2355)),ISNUMBER(SEARCH('[1]Lookup for use classification'!$G$10,B2355))),'[1]Lookup for use classification'!$A$10,IF(OR(ISNUMBER(SEARCH('[1]Lookup for use classification'!$B$11,B2355)),ISNUMBER(SEARCH('[1]Lookup for use classification'!$C$11,B2355))),'[1]Lookup for use classification'!$A$11,IF(OR(ISNUMBER(SEARCH('[1]Lookup for use classification'!$B$12,B2355)),ISNUMBER(SEARCH('[1]Lookup for use classification'!$C$12,B2355))),'[1]Lookup for use classification'!$A$12,IF(OR(ISNUMBER(SEARCH('[1]Lookup for use classification'!$B$13,B2355)),ISNUMBER(SEARCH('[1]Lookup for use classification'!$C$13,B2355)),ISNUMBER(SEARCH('[1]Lookup for use classification'!$D$13,B2355)),,ISNUMBER(SEARCH('[1]Lookup for use classification'!$C$13,B2355)),ISNUMBER(SEARCH('[1]Lookup for use classification'!$E$13,B2355))),'[1]Lookup for use classification'!$A$13,IF(OR(ISNUMBER(SEARCH('[1]Lookup for use classification'!$B$14,B2355)),ISNUMBER(SEARCH('[1]Lookup for use classification'!$C$14,B2355))),'[1]Lookup for use classification'!$A$14,"Other"))))))))))))</f>
        <v>Public Assembly</v>
      </c>
      <c r="D2355" s="27"/>
      <c r="E2355" s="26"/>
      <c r="F2355" s="26"/>
    </row>
    <row r="2356" spans="1:6">
      <c r="A2356" s="16" t="s">
        <v>589</v>
      </c>
      <c r="B2356" s="26" t="s">
        <v>66</v>
      </c>
      <c r="C2356" s="133" t="str">
        <f>IF(OR(ISNUMBER(SEARCH('[1]Lookup for use classification'!$B$1,B2356)),ISNUMBER(SEARCH('[1]Lookup for use classification'!$C$1,B2356)),ISNUMBER(SEARCH('[1]Lookup for use classification'!$D$1,B2356)),ISNUMBER(SEARCH('[1]Lookup for use classification'!$E$1,B2356))),'[1]Lookup for use classification'!$A$1,IF(ISNUMBER(SEARCH('[1]Lookup for use classification'!$B$2,B2356)),'[1]Lookup for use classification'!$A$2,IF(ISNUMBER(SEARCH('[1]Lookup for use classification'!$B$3,B2356)),'[1]Lookup for use classification'!$A$3,IF(OR(ISNUMBER(SEARCH('[1]Lookup for use classification'!$B$4,B2356)),ISNUMBER(SEARCH('[1]Lookup for use classification'!$C$4,B2356)),ISNUMBER(SEARCH('[1]Lookup for use classification'!$D$4,B2356)),ISNUMBER(SEARCH('[1]Lookup for use classification'!$E$4,B2356))),'[1]Lookup for use classification'!$A$4,IF(OR(ISNUMBER(SEARCH('[1]Lookup for use classification'!$B$5,B2356)),ISNUMBER(SEARCH('[1]Lookup for use classification'!$C$5,B2356)),ISNUMBER(SEARCH('[1]Lookup for use classification'!$D$5,B2356))),'[1]Lookup for use classification'!$A$5,IF(OR(ISNUMBER(SEARCH('[1]Lookup for use classification'!$B$7,B2356)),ISNUMBER(SEARCH('[1]Lookup for use classification'!$C$7,B2356)),ISNUMBER(SEARCH('[1]Lookup for use classification'!$D$7,B2356))),'[1]Lookup for use classification'!$A$7,IF(OR(ISNUMBER(SEARCH('[1]Lookup for use classification'!$B$9,B2356)),ISNUMBER(SEARCH('[1]Lookup for use classification'!$C$9,B2356)),ISNUMBER(SEARCH('[1]Lookup for use classification'!$D$9,B2356)),ISNUMBER(SEARCH('[1]Lookup for use classification'!$E$9,B2356)),ISNUMBER(SEARCH('[1]Lookup for use classification'!$F$9,B2356)),ISNUMBER(SEARCH('[1]Lookup for use classification'!$G$9,B2356)),ISNUMBER(SEARCH('[1]Lookup for use classification'!$H$9,B2356)),ISNUMBER(SEARCH('[1]Lookup for use classification'!$I$9,B2356)),ISNUMBER(SEARCH('[1]Lookup for use classification'!$J$9,B2356)),ISNUMBER(SEARCH('[1]Lookup for use classification'!$K$9,B2356))),'[1]Lookup for use classification'!$A$9,IF(OR(ISNUMBER(SEARCH('[1]Lookup for use classification'!$B$10,B2356)),ISNUMBER(SEARCH('[1]Lookup for use classification'!$C$10,B2356)),ISNUMBER(SEARCH('[1]Lookup for use classification'!$D$10,B2356)),ISNUMBER(SEARCH('[1]Lookup for use classification'!$E$10,B2356)),ISNUMBER(SEARCH('[1]Lookup for use classification'!$F$10,B2356)),ISNUMBER(SEARCH('[1]Lookup for use classification'!$G$10,B2356))),'[1]Lookup for use classification'!$A$10,IF(OR(ISNUMBER(SEARCH('[1]Lookup for use classification'!$B$11,B2356)),ISNUMBER(SEARCH('[1]Lookup for use classification'!$C$11,B2356))),'[1]Lookup for use classification'!$A$11,IF(OR(ISNUMBER(SEARCH('[1]Lookup for use classification'!$B$12,B2356)),ISNUMBER(SEARCH('[1]Lookup for use classification'!$C$12,B2356))),'[1]Lookup for use classification'!$A$12,IF(OR(ISNUMBER(SEARCH('[1]Lookup for use classification'!$B$13,B2356)),ISNUMBER(SEARCH('[1]Lookup for use classification'!$C$13,B2356)),ISNUMBER(SEARCH('[1]Lookup for use classification'!$D$13,B2356)),,ISNUMBER(SEARCH('[1]Lookup for use classification'!$C$13,B2356)),ISNUMBER(SEARCH('[1]Lookup for use classification'!$E$13,B2356))),'[1]Lookup for use classification'!$A$13,IF(OR(ISNUMBER(SEARCH('[1]Lookup for use classification'!$B$14,B2356)),ISNUMBER(SEARCH('[1]Lookup for use classification'!$C$14,B2356))),'[1]Lookup for use classification'!$A$14,"Other"))))))))))))</f>
        <v>Water &amp; Sewer</v>
      </c>
      <c r="D2356" s="27"/>
      <c r="E2356" s="26"/>
      <c r="F2356" s="26"/>
    </row>
    <row r="2357" spans="1:6">
      <c r="A2357" s="56" t="s">
        <v>1849</v>
      </c>
      <c r="B2357" s="26" t="s">
        <v>890</v>
      </c>
      <c r="C2357" s="133" t="str">
        <f>IF(OR(ISNUMBER(SEARCH('[1]Lookup for use classification'!$B$1,B2357)),ISNUMBER(SEARCH('[1]Lookup for use classification'!$C$1,B2357)),ISNUMBER(SEARCH('[1]Lookup for use classification'!$D$1,B2357)),ISNUMBER(SEARCH('[1]Lookup for use classification'!$E$1,B2357))),'[1]Lookup for use classification'!$A$1,IF(ISNUMBER(SEARCH('[1]Lookup for use classification'!$B$2,B2357)),'[1]Lookup for use classification'!$A$2,IF(ISNUMBER(SEARCH('[1]Lookup for use classification'!$B$3,B2357)),'[1]Lookup for use classification'!$A$3,IF(OR(ISNUMBER(SEARCH('[1]Lookup for use classification'!$B$4,B2357)),ISNUMBER(SEARCH('[1]Lookup for use classification'!$C$4,B2357)),ISNUMBER(SEARCH('[1]Lookup for use classification'!$D$4,B2357)),ISNUMBER(SEARCH('[1]Lookup for use classification'!$E$4,B2357))),'[1]Lookup for use classification'!$A$4,IF(OR(ISNUMBER(SEARCH('[1]Lookup for use classification'!$B$5,B2357)),ISNUMBER(SEARCH('[1]Lookup for use classification'!$C$5,B2357)),ISNUMBER(SEARCH('[1]Lookup for use classification'!$D$5,B2357))),'[1]Lookup for use classification'!$A$5,IF(OR(ISNUMBER(SEARCH('[1]Lookup for use classification'!$B$7,B2357)),ISNUMBER(SEARCH('[1]Lookup for use classification'!$C$7,B2357)),ISNUMBER(SEARCH('[1]Lookup for use classification'!$D$7,B2357))),'[1]Lookup for use classification'!$A$7,IF(OR(ISNUMBER(SEARCH('[1]Lookup for use classification'!$B$9,B2357)),ISNUMBER(SEARCH('[1]Lookup for use classification'!$C$9,B2357)),ISNUMBER(SEARCH('[1]Lookup for use classification'!$D$9,B2357)),ISNUMBER(SEARCH('[1]Lookup for use classification'!$E$9,B2357)),ISNUMBER(SEARCH('[1]Lookup for use classification'!$F$9,B2357)),ISNUMBER(SEARCH('[1]Lookup for use classification'!$G$9,B2357)),ISNUMBER(SEARCH('[1]Lookup for use classification'!$H$9,B2357)),ISNUMBER(SEARCH('[1]Lookup for use classification'!$I$9,B2357)),ISNUMBER(SEARCH('[1]Lookup for use classification'!$J$9,B2357)),ISNUMBER(SEARCH('[1]Lookup for use classification'!$K$9,B2357))),'[1]Lookup for use classification'!$A$9,IF(OR(ISNUMBER(SEARCH('[1]Lookup for use classification'!$B$10,B2357)),ISNUMBER(SEARCH('[1]Lookup for use classification'!$C$10,B2357)),ISNUMBER(SEARCH('[1]Lookup for use classification'!$D$10,B2357)),ISNUMBER(SEARCH('[1]Lookup for use classification'!$E$10,B2357)),ISNUMBER(SEARCH('[1]Lookup for use classification'!$F$10,B2357)),ISNUMBER(SEARCH('[1]Lookup for use classification'!$G$10,B2357))),'[1]Lookup for use classification'!$A$10,IF(OR(ISNUMBER(SEARCH('[1]Lookup for use classification'!$B$11,B2357)),ISNUMBER(SEARCH('[1]Lookup for use classification'!$C$11,B2357))),'[1]Lookup for use classification'!$A$11,IF(OR(ISNUMBER(SEARCH('[1]Lookup for use classification'!$B$12,B2357)),ISNUMBER(SEARCH('[1]Lookup for use classification'!$C$12,B2357))),'[1]Lookup for use classification'!$A$12,IF(OR(ISNUMBER(SEARCH('[1]Lookup for use classification'!$B$13,B2357)),ISNUMBER(SEARCH('[1]Lookup for use classification'!$C$13,B2357)),ISNUMBER(SEARCH('[1]Lookup for use classification'!$D$13,B2357)),,ISNUMBER(SEARCH('[1]Lookup for use classification'!$C$13,B2357)),ISNUMBER(SEARCH('[1]Lookup for use classification'!$E$13,B2357))),'[1]Lookup for use classification'!$A$13,IF(OR(ISNUMBER(SEARCH('[1]Lookup for use classification'!$B$14,B2357)),ISNUMBER(SEARCH('[1]Lookup for use classification'!$C$14,B2357))),'[1]Lookup for use classification'!$A$14,"Other"))))))))))))</f>
        <v>Public Assembly</v>
      </c>
      <c r="D2357" s="84"/>
      <c r="E2357" s="58"/>
      <c r="F2357" s="58"/>
    </row>
    <row r="2358" spans="1:6">
      <c r="A2358" s="56" t="s">
        <v>1849</v>
      </c>
      <c r="B2358" s="26" t="s">
        <v>1264</v>
      </c>
      <c r="C2358" s="133" t="str">
        <f>IF(OR(ISNUMBER(SEARCH('[1]Lookup for use classification'!$B$1,B2358)),ISNUMBER(SEARCH('[1]Lookup for use classification'!$C$1,B2358)),ISNUMBER(SEARCH('[1]Lookup for use classification'!$D$1,B2358)),ISNUMBER(SEARCH('[1]Lookup for use classification'!$E$1,B2358))),'[1]Lookup for use classification'!$A$1,IF(ISNUMBER(SEARCH('[1]Lookup for use classification'!$B$2,B2358)),'[1]Lookup for use classification'!$A$2,IF(ISNUMBER(SEARCH('[1]Lookup for use classification'!$B$3,B2358)),'[1]Lookup for use classification'!$A$3,IF(OR(ISNUMBER(SEARCH('[1]Lookup for use classification'!$B$4,B2358)),ISNUMBER(SEARCH('[1]Lookup for use classification'!$C$4,B2358)),ISNUMBER(SEARCH('[1]Lookup for use classification'!$D$4,B2358)),ISNUMBER(SEARCH('[1]Lookup for use classification'!$E$4,B2358))),'[1]Lookup for use classification'!$A$4,IF(OR(ISNUMBER(SEARCH('[1]Lookup for use classification'!$B$5,B2358)),ISNUMBER(SEARCH('[1]Lookup for use classification'!$C$5,B2358)),ISNUMBER(SEARCH('[1]Lookup for use classification'!$D$5,B2358))),'[1]Lookup for use classification'!$A$5,IF(OR(ISNUMBER(SEARCH('[1]Lookup for use classification'!$B$7,B2358)),ISNUMBER(SEARCH('[1]Lookup for use classification'!$C$7,B2358)),ISNUMBER(SEARCH('[1]Lookup for use classification'!$D$7,B2358))),'[1]Lookup for use classification'!$A$7,IF(OR(ISNUMBER(SEARCH('[1]Lookup for use classification'!$B$9,B2358)),ISNUMBER(SEARCH('[1]Lookup for use classification'!$C$9,B2358)),ISNUMBER(SEARCH('[1]Lookup for use classification'!$D$9,B2358)),ISNUMBER(SEARCH('[1]Lookup for use classification'!$E$9,B2358)),ISNUMBER(SEARCH('[1]Lookup for use classification'!$F$9,B2358)),ISNUMBER(SEARCH('[1]Lookup for use classification'!$G$9,B2358)),ISNUMBER(SEARCH('[1]Lookup for use classification'!$H$9,B2358)),ISNUMBER(SEARCH('[1]Lookup for use classification'!$I$9,B2358)),ISNUMBER(SEARCH('[1]Lookup for use classification'!$J$9,B2358)),ISNUMBER(SEARCH('[1]Lookup for use classification'!$K$9,B2358))),'[1]Lookup for use classification'!$A$9,IF(OR(ISNUMBER(SEARCH('[1]Lookup for use classification'!$B$10,B2358)),ISNUMBER(SEARCH('[1]Lookup for use classification'!$C$10,B2358)),ISNUMBER(SEARCH('[1]Lookup for use classification'!$D$10,B2358)),ISNUMBER(SEARCH('[1]Lookup for use classification'!$E$10,B2358)),ISNUMBER(SEARCH('[1]Lookup for use classification'!$F$10,B2358)),ISNUMBER(SEARCH('[1]Lookup for use classification'!$G$10,B2358))),'[1]Lookup for use classification'!$A$10,IF(OR(ISNUMBER(SEARCH('[1]Lookup for use classification'!$B$11,B2358)),ISNUMBER(SEARCH('[1]Lookup for use classification'!$C$11,B2358))),'[1]Lookup for use classification'!$A$11,IF(OR(ISNUMBER(SEARCH('[1]Lookup for use classification'!$B$12,B2358)),ISNUMBER(SEARCH('[1]Lookup for use classification'!$C$12,B2358))),'[1]Lookup for use classification'!$A$12,IF(OR(ISNUMBER(SEARCH('[1]Lookup for use classification'!$B$13,B2358)),ISNUMBER(SEARCH('[1]Lookup for use classification'!$C$13,B2358)),ISNUMBER(SEARCH('[1]Lookup for use classification'!$D$13,B2358)),,ISNUMBER(SEARCH('[1]Lookup for use classification'!$C$13,B2358)),ISNUMBER(SEARCH('[1]Lookup for use classification'!$E$13,B2358))),'[1]Lookup for use classification'!$A$13,IF(OR(ISNUMBER(SEARCH('[1]Lookup for use classification'!$B$14,B2358)),ISNUMBER(SEARCH('[1]Lookup for use classification'!$C$14,B2358))),'[1]Lookup for use classification'!$A$14,"Other"))))))))))))</f>
        <v>Other</v>
      </c>
      <c r="D2358" s="84">
        <v>960</v>
      </c>
      <c r="E2358" s="58"/>
      <c r="F2358" s="58"/>
    </row>
    <row r="2359" spans="1:6">
      <c r="A2359" s="56" t="s">
        <v>1849</v>
      </c>
      <c r="B2359" s="26" t="s">
        <v>1959</v>
      </c>
      <c r="C2359" s="133" t="str">
        <f>IF(OR(ISNUMBER(SEARCH('[1]Lookup for use classification'!$B$1,B2359)),ISNUMBER(SEARCH('[1]Lookup for use classification'!$C$1,B2359)),ISNUMBER(SEARCH('[1]Lookup for use classification'!$D$1,B2359)),ISNUMBER(SEARCH('[1]Lookup for use classification'!$E$1,B2359))),'[1]Lookup for use classification'!$A$1,IF(ISNUMBER(SEARCH('[1]Lookup for use classification'!$B$2,B2359)),'[1]Lookup for use classification'!$A$2,IF(ISNUMBER(SEARCH('[1]Lookup for use classification'!$B$3,B2359)),'[1]Lookup for use classification'!$A$3,IF(OR(ISNUMBER(SEARCH('[1]Lookup for use classification'!$B$4,B2359)),ISNUMBER(SEARCH('[1]Lookup for use classification'!$C$4,B2359)),ISNUMBER(SEARCH('[1]Lookup for use classification'!$D$4,B2359)),ISNUMBER(SEARCH('[1]Lookup for use classification'!$E$4,B2359))),'[1]Lookup for use classification'!$A$4,IF(OR(ISNUMBER(SEARCH('[1]Lookup for use classification'!$B$5,B2359)),ISNUMBER(SEARCH('[1]Lookup for use classification'!$C$5,B2359)),ISNUMBER(SEARCH('[1]Lookup for use classification'!$D$5,B2359))),'[1]Lookup for use classification'!$A$5,IF(OR(ISNUMBER(SEARCH('[1]Lookup for use classification'!$B$7,B2359)),ISNUMBER(SEARCH('[1]Lookup for use classification'!$C$7,B2359)),ISNUMBER(SEARCH('[1]Lookup for use classification'!$D$7,B2359))),'[1]Lookup for use classification'!$A$7,IF(OR(ISNUMBER(SEARCH('[1]Lookup for use classification'!$B$9,B2359)),ISNUMBER(SEARCH('[1]Lookup for use classification'!$C$9,B2359)),ISNUMBER(SEARCH('[1]Lookup for use classification'!$D$9,B2359)),ISNUMBER(SEARCH('[1]Lookup for use classification'!$E$9,B2359)),ISNUMBER(SEARCH('[1]Lookup for use classification'!$F$9,B2359)),ISNUMBER(SEARCH('[1]Lookup for use classification'!$G$9,B2359)),ISNUMBER(SEARCH('[1]Lookup for use classification'!$H$9,B2359)),ISNUMBER(SEARCH('[1]Lookup for use classification'!$I$9,B2359)),ISNUMBER(SEARCH('[1]Lookup for use classification'!$J$9,B2359)),ISNUMBER(SEARCH('[1]Lookup for use classification'!$K$9,B2359))),'[1]Lookup for use classification'!$A$9,IF(OR(ISNUMBER(SEARCH('[1]Lookup for use classification'!$B$10,B2359)),ISNUMBER(SEARCH('[1]Lookup for use classification'!$C$10,B2359)),ISNUMBER(SEARCH('[1]Lookup for use classification'!$D$10,B2359)),ISNUMBER(SEARCH('[1]Lookup for use classification'!$E$10,B2359)),ISNUMBER(SEARCH('[1]Lookup for use classification'!$F$10,B2359)),ISNUMBER(SEARCH('[1]Lookup for use classification'!$G$10,B2359))),'[1]Lookup for use classification'!$A$10,IF(OR(ISNUMBER(SEARCH('[1]Lookup for use classification'!$B$11,B2359)),ISNUMBER(SEARCH('[1]Lookup for use classification'!$C$11,B2359))),'[1]Lookup for use classification'!$A$11,IF(OR(ISNUMBER(SEARCH('[1]Lookup for use classification'!$B$12,B2359)),ISNUMBER(SEARCH('[1]Lookup for use classification'!$C$12,B2359))),'[1]Lookup for use classification'!$A$12,IF(OR(ISNUMBER(SEARCH('[1]Lookup for use classification'!$B$13,B2359)),ISNUMBER(SEARCH('[1]Lookup for use classification'!$C$13,B2359)),ISNUMBER(SEARCH('[1]Lookup for use classification'!$D$13,B2359)),,ISNUMBER(SEARCH('[1]Lookup for use classification'!$C$13,B2359)),ISNUMBER(SEARCH('[1]Lookup for use classification'!$E$13,B2359))),'[1]Lookup for use classification'!$A$13,IF(OR(ISNUMBER(SEARCH('[1]Lookup for use classification'!$B$14,B2359)),ISNUMBER(SEARCH('[1]Lookup for use classification'!$C$14,B2359))),'[1]Lookup for use classification'!$A$14,"Other"))))))))))))</f>
        <v>Other</v>
      </c>
      <c r="D2359" s="84">
        <v>96</v>
      </c>
      <c r="E2359" s="58"/>
      <c r="F2359" s="58"/>
    </row>
    <row r="2360" spans="1:6">
      <c r="A2360" s="56" t="s">
        <v>1849</v>
      </c>
      <c r="B2360" s="26" t="s">
        <v>1870</v>
      </c>
      <c r="C2360" s="133" t="str">
        <f>IF(OR(ISNUMBER(SEARCH('[1]Lookup for use classification'!$B$1,B2360)),ISNUMBER(SEARCH('[1]Lookup for use classification'!$C$1,B2360)),ISNUMBER(SEARCH('[1]Lookup for use classification'!$D$1,B2360)),ISNUMBER(SEARCH('[1]Lookup for use classification'!$E$1,B2360))),'[1]Lookup for use classification'!$A$1,IF(ISNUMBER(SEARCH('[1]Lookup for use classification'!$B$2,B2360)),'[1]Lookup for use classification'!$A$2,IF(ISNUMBER(SEARCH('[1]Lookup for use classification'!$B$3,B2360)),'[1]Lookup for use classification'!$A$3,IF(OR(ISNUMBER(SEARCH('[1]Lookup for use classification'!$B$4,B2360)),ISNUMBER(SEARCH('[1]Lookup for use classification'!$C$4,B2360)),ISNUMBER(SEARCH('[1]Lookup for use classification'!$D$4,B2360)),ISNUMBER(SEARCH('[1]Lookup for use classification'!$E$4,B2360))),'[1]Lookup for use classification'!$A$4,IF(OR(ISNUMBER(SEARCH('[1]Lookup for use classification'!$B$5,B2360)),ISNUMBER(SEARCH('[1]Lookup for use classification'!$C$5,B2360)),ISNUMBER(SEARCH('[1]Lookup for use classification'!$D$5,B2360))),'[1]Lookup for use classification'!$A$5,IF(OR(ISNUMBER(SEARCH('[1]Lookup for use classification'!$B$7,B2360)),ISNUMBER(SEARCH('[1]Lookup for use classification'!$C$7,B2360)),ISNUMBER(SEARCH('[1]Lookup for use classification'!$D$7,B2360))),'[1]Lookup for use classification'!$A$7,IF(OR(ISNUMBER(SEARCH('[1]Lookup for use classification'!$B$9,B2360)),ISNUMBER(SEARCH('[1]Lookup for use classification'!$C$9,B2360)),ISNUMBER(SEARCH('[1]Lookup for use classification'!$D$9,B2360)),ISNUMBER(SEARCH('[1]Lookup for use classification'!$E$9,B2360)),ISNUMBER(SEARCH('[1]Lookup for use classification'!$F$9,B2360)),ISNUMBER(SEARCH('[1]Lookup for use classification'!$G$9,B2360)),ISNUMBER(SEARCH('[1]Lookup for use classification'!$H$9,B2360)),ISNUMBER(SEARCH('[1]Lookup for use classification'!$I$9,B2360)),ISNUMBER(SEARCH('[1]Lookup for use classification'!$J$9,B2360)),ISNUMBER(SEARCH('[1]Lookup for use classification'!$K$9,B2360))),'[1]Lookup for use classification'!$A$9,IF(OR(ISNUMBER(SEARCH('[1]Lookup for use classification'!$B$10,B2360)),ISNUMBER(SEARCH('[1]Lookup for use classification'!$C$10,B2360)),ISNUMBER(SEARCH('[1]Lookup for use classification'!$D$10,B2360)),ISNUMBER(SEARCH('[1]Lookup for use classification'!$E$10,B2360)),ISNUMBER(SEARCH('[1]Lookup for use classification'!$F$10,B2360)),ISNUMBER(SEARCH('[1]Lookup for use classification'!$G$10,B2360))),'[1]Lookup for use classification'!$A$10,IF(OR(ISNUMBER(SEARCH('[1]Lookup for use classification'!$B$11,B2360)),ISNUMBER(SEARCH('[1]Lookup for use classification'!$C$11,B2360))),'[1]Lookup for use classification'!$A$11,IF(OR(ISNUMBER(SEARCH('[1]Lookup for use classification'!$B$12,B2360)),ISNUMBER(SEARCH('[1]Lookup for use classification'!$C$12,B2360))),'[1]Lookup for use classification'!$A$12,IF(OR(ISNUMBER(SEARCH('[1]Lookup for use classification'!$B$13,B2360)),ISNUMBER(SEARCH('[1]Lookup for use classification'!$C$13,B2360)),ISNUMBER(SEARCH('[1]Lookup for use classification'!$D$13,B2360)),,ISNUMBER(SEARCH('[1]Lookup for use classification'!$C$13,B2360)),ISNUMBER(SEARCH('[1]Lookup for use classification'!$E$13,B2360))),'[1]Lookup for use classification'!$A$13,IF(OR(ISNUMBER(SEARCH('[1]Lookup for use classification'!$B$14,B2360)),ISNUMBER(SEARCH('[1]Lookup for use classification'!$C$14,B2360))),'[1]Lookup for use classification'!$A$14,"Other"))))))))))))</f>
        <v>Food Service and Drinking Places</v>
      </c>
      <c r="D2360" s="84">
        <v>2400</v>
      </c>
      <c r="E2360" s="58"/>
      <c r="F2360" s="58"/>
    </row>
    <row r="2361" spans="1:6">
      <c r="A2361" s="56" t="s">
        <v>1849</v>
      </c>
      <c r="B2361" s="26" t="s">
        <v>28</v>
      </c>
      <c r="C2361" s="133" t="str">
        <f>IF(OR(ISNUMBER(SEARCH('[1]Lookup for use classification'!$B$1,B2361)),ISNUMBER(SEARCH('[1]Lookup for use classification'!$C$1,B2361)),ISNUMBER(SEARCH('[1]Lookup for use classification'!$D$1,B2361)),ISNUMBER(SEARCH('[1]Lookup for use classification'!$E$1,B2361))),'[1]Lookup for use classification'!$A$1,IF(ISNUMBER(SEARCH('[1]Lookup for use classification'!$B$2,B2361)),'[1]Lookup for use classification'!$A$2,IF(ISNUMBER(SEARCH('[1]Lookup for use classification'!$B$3,B2361)),'[1]Lookup for use classification'!$A$3,IF(OR(ISNUMBER(SEARCH('[1]Lookup for use classification'!$B$4,B2361)),ISNUMBER(SEARCH('[1]Lookup for use classification'!$C$4,B2361)),ISNUMBER(SEARCH('[1]Lookup for use classification'!$D$4,B2361)),ISNUMBER(SEARCH('[1]Lookup for use classification'!$E$4,B2361))),'[1]Lookup for use classification'!$A$4,IF(OR(ISNUMBER(SEARCH('[1]Lookup for use classification'!$B$5,B2361)),ISNUMBER(SEARCH('[1]Lookup for use classification'!$C$5,B2361)),ISNUMBER(SEARCH('[1]Lookup for use classification'!$D$5,B2361))),'[1]Lookup for use classification'!$A$5,IF(OR(ISNUMBER(SEARCH('[1]Lookup for use classification'!$B$7,B2361)),ISNUMBER(SEARCH('[1]Lookup for use classification'!$C$7,B2361)),ISNUMBER(SEARCH('[1]Lookup for use classification'!$D$7,B2361))),'[1]Lookup for use classification'!$A$7,IF(OR(ISNUMBER(SEARCH('[1]Lookup for use classification'!$B$9,B2361)),ISNUMBER(SEARCH('[1]Lookup for use classification'!$C$9,B2361)),ISNUMBER(SEARCH('[1]Lookup for use classification'!$D$9,B2361)),ISNUMBER(SEARCH('[1]Lookup for use classification'!$E$9,B2361)),ISNUMBER(SEARCH('[1]Lookup for use classification'!$F$9,B2361)),ISNUMBER(SEARCH('[1]Lookup for use classification'!$G$9,B2361)),ISNUMBER(SEARCH('[1]Lookup for use classification'!$H$9,B2361)),ISNUMBER(SEARCH('[1]Lookup for use classification'!$I$9,B2361)),ISNUMBER(SEARCH('[1]Lookup for use classification'!$J$9,B2361)),ISNUMBER(SEARCH('[1]Lookup for use classification'!$K$9,B2361))),'[1]Lookup for use classification'!$A$9,IF(OR(ISNUMBER(SEARCH('[1]Lookup for use classification'!$B$10,B2361)),ISNUMBER(SEARCH('[1]Lookup for use classification'!$C$10,B2361)),ISNUMBER(SEARCH('[1]Lookup for use classification'!$D$10,B2361)),ISNUMBER(SEARCH('[1]Lookup for use classification'!$E$10,B2361)),ISNUMBER(SEARCH('[1]Lookup for use classification'!$F$10,B2361)),ISNUMBER(SEARCH('[1]Lookup for use classification'!$G$10,B2361))),'[1]Lookup for use classification'!$A$10,IF(OR(ISNUMBER(SEARCH('[1]Lookup for use classification'!$B$11,B2361)),ISNUMBER(SEARCH('[1]Lookup for use classification'!$C$11,B2361))),'[1]Lookup for use classification'!$A$11,IF(OR(ISNUMBER(SEARCH('[1]Lookup for use classification'!$B$12,B2361)),ISNUMBER(SEARCH('[1]Lookup for use classification'!$C$12,B2361))),'[1]Lookup for use classification'!$A$12,IF(OR(ISNUMBER(SEARCH('[1]Lookup for use classification'!$B$13,B2361)),ISNUMBER(SEARCH('[1]Lookup for use classification'!$C$13,B2361)),ISNUMBER(SEARCH('[1]Lookup for use classification'!$D$13,B2361)),,ISNUMBER(SEARCH('[1]Lookup for use classification'!$C$13,B2361)),ISNUMBER(SEARCH('[1]Lookup for use classification'!$E$13,B2361))),'[1]Lookup for use classification'!$A$13,IF(OR(ISNUMBER(SEARCH('[1]Lookup for use classification'!$B$14,B2361)),ISNUMBER(SEARCH('[1]Lookup for use classification'!$C$14,B2361))),'[1]Lookup for use classification'!$A$14,"Other"))))))))))))</f>
        <v>Health Care - Hospitals</v>
      </c>
      <c r="D2361" s="84">
        <v>1176</v>
      </c>
      <c r="E2361" s="58"/>
      <c r="F2361" s="58"/>
    </row>
    <row r="2362" spans="1:6">
      <c r="A2362" s="56" t="s">
        <v>1849</v>
      </c>
      <c r="B2362" s="26" t="s">
        <v>1960</v>
      </c>
      <c r="C2362" s="133" t="str">
        <f>IF(OR(ISNUMBER(SEARCH('[1]Lookup for use classification'!$B$1,B2362)),ISNUMBER(SEARCH('[1]Lookup for use classification'!$C$1,B2362)),ISNUMBER(SEARCH('[1]Lookup for use classification'!$D$1,B2362)),ISNUMBER(SEARCH('[1]Lookup for use classification'!$E$1,B2362))),'[1]Lookup for use classification'!$A$1,IF(ISNUMBER(SEARCH('[1]Lookup for use classification'!$B$2,B2362)),'[1]Lookup for use classification'!$A$2,IF(ISNUMBER(SEARCH('[1]Lookup for use classification'!$B$3,B2362)),'[1]Lookup for use classification'!$A$3,IF(OR(ISNUMBER(SEARCH('[1]Lookup for use classification'!$B$4,B2362)),ISNUMBER(SEARCH('[1]Lookup for use classification'!$C$4,B2362)),ISNUMBER(SEARCH('[1]Lookup for use classification'!$D$4,B2362)),ISNUMBER(SEARCH('[1]Lookup for use classification'!$E$4,B2362))),'[1]Lookup for use classification'!$A$4,IF(OR(ISNUMBER(SEARCH('[1]Lookup for use classification'!$B$5,B2362)),ISNUMBER(SEARCH('[1]Lookup for use classification'!$C$5,B2362)),ISNUMBER(SEARCH('[1]Lookup for use classification'!$D$5,B2362))),'[1]Lookup for use classification'!$A$5,IF(OR(ISNUMBER(SEARCH('[1]Lookup for use classification'!$B$7,B2362)),ISNUMBER(SEARCH('[1]Lookup for use classification'!$C$7,B2362)),ISNUMBER(SEARCH('[1]Lookup for use classification'!$D$7,B2362))),'[1]Lookup for use classification'!$A$7,IF(OR(ISNUMBER(SEARCH('[1]Lookup for use classification'!$B$9,B2362)),ISNUMBER(SEARCH('[1]Lookup for use classification'!$C$9,B2362)),ISNUMBER(SEARCH('[1]Lookup for use classification'!$D$9,B2362)),ISNUMBER(SEARCH('[1]Lookup for use classification'!$E$9,B2362)),ISNUMBER(SEARCH('[1]Lookup for use classification'!$F$9,B2362)),ISNUMBER(SEARCH('[1]Lookup for use classification'!$G$9,B2362)),ISNUMBER(SEARCH('[1]Lookup for use classification'!$H$9,B2362)),ISNUMBER(SEARCH('[1]Lookup for use classification'!$I$9,B2362)),ISNUMBER(SEARCH('[1]Lookup for use classification'!$J$9,B2362)),ISNUMBER(SEARCH('[1]Lookup for use classification'!$K$9,B2362))),'[1]Lookup for use classification'!$A$9,IF(OR(ISNUMBER(SEARCH('[1]Lookup for use classification'!$B$10,B2362)),ISNUMBER(SEARCH('[1]Lookup for use classification'!$C$10,B2362)),ISNUMBER(SEARCH('[1]Lookup for use classification'!$D$10,B2362)),ISNUMBER(SEARCH('[1]Lookup for use classification'!$E$10,B2362)),ISNUMBER(SEARCH('[1]Lookup for use classification'!$F$10,B2362)),ISNUMBER(SEARCH('[1]Lookup for use classification'!$G$10,B2362))),'[1]Lookup for use classification'!$A$10,IF(OR(ISNUMBER(SEARCH('[1]Lookup for use classification'!$B$11,B2362)),ISNUMBER(SEARCH('[1]Lookup for use classification'!$C$11,B2362))),'[1]Lookup for use classification'!$A$11,IF(OR(ISNUMBER(SEARCH('[1]Lookup for use classification'!$B$12,B2362)),ISNUMBER(SEARCH('[1]Lookup for use classification'!$C$12,B2362))),'[1]Lookup for use classification'!$A$12,IF(OR(ISNUMBER(SEARCH('[1]Lookup for use classification'!$B$13,B2362)),ISNUMBER(SEARCH('[1]Lookup for use classification'!$C$13,B2362)),ISNUMBER(SEARCH('[1]Lookup for use classification'!$D$13,B2362)),,ISNUMBER(SEARCH('[1]Lookup for use classification'!$C$13,B2362)),ISNUMBER(SEARCH('[1]Lookup for use classification'!$E$13,B2362))),'[1]Lookup for use classification'!$A$13,IF(OR(ISNUMBER(SEARCH('[1]Lookup for use classification'!$B$14,B2362)),ISNUMBER(SEARCH('[1]Lookup for use classification'!$C$14,B2362))),'[1]Lookup for use classification'!$A$14,"Other"))))))))))))</f>
        <v>Office</v>
      </c>
      <c r="D2362" s="84">
        <v>2000</v>
      </c>
      <c r="E2362" s="58"/>
      <c r="F2362" s="58"/>
    </row>
    <row r="2363" spans="1:6">
      <c r="A2363" s="56" t="s">
        <v>1849</v>
      </c>
      <c r="B2363" s="26" t="s">
        <v>185</v>
      </c>
      <c r="C2363" s="133" t="str">
        <f>IF(OR(ISNUMBER(SEARCH('[1]Lookup for use classification'!$B$1,B2363)),ISNUMBER(SEARCH('[1]Lookup for use classification'!$C$1,B2363)),ISNUMBER(SEARCH('[1]Lookup for use classification'!$D$1,B2363)),ISNUMBER(SEARCH('[1]Lookup for use classification'!$E$1,B2363))),'[1]Lookup for use classification'!$A$1,IF(ISNUMBER(SEARCH('[1]Lookup for use classification'!$B$2,B2363)),'[1]Lookup for use classification'!$A$2,IF(ISNUMBER(SEARCH('[1]Lookup for use classification'!$B$3,B2363)),'[1]Lookup for use classification'!$A$3,IF(OR(ISNUMBER(SEARCH('[1]Lookup for use classification'!$B$4,B2363)),ISNUMBER(SEARCH('[1]Lookup for use classification'!$C$4,B2363)),ISNUMBER(SEARCH('[1]Lookup for use classification'!$D$4,B2363)),ISNUMBER(SEARCH('[1]Lookup for use classification'!$E$4,B2363))),'[1]Lookup for use classification'!$A$4,IF(OR(ISNUMBER(SEARCH('[1]Lookup for use classification'!$B$5,B2363)),ISNUMBER(SEARCH('[1]Lookup for use classification'!$C$5,B2363)),ISNUMBER(SEARCH('[1]Lookup for use classification'!$D$5,B2363))),'[1]Lookup for use classification'!$A$5,IF(OR(ISNUMBER(SEARCH('[1]Lookup for use classification'!$B$7,B2363)),ISNUMBER(SEARCH('[1]Lookup for use classification'!$C$7,B2363)),ISNUMBER(SEARCH('[1]Lookup for use classification'!$D$7,B2363))),'[1]Lookup for use classification'!$A$7,IF(OR(ISNUMBER(SEARCH('[1]Lookup for use classification'!$B$9,B2363)),ISNUMBER(SEARCH('[1]Lookup for use classification'!$C$9,B2363)),ISNUMBER(SEARCH('[1]Lookup for use classification'!$D$9,B2363)),ISNUMBER(SEARCH('[1]Lookup for use classification'!$E$9,B2363)),ISNUMBER(SEARCH('[1]Lookup for use classification'!$F$9,B2363)),ISNUMBER(SEARCH('[1]Lookup for use classification'!$G$9,B2363)),ISNUMBER(SEARCH('[1]Lookup for use classification'!$H$9,B2363)),ISNUMBER(SEARCH('[1]Lookup for use classification'!$I$9,B2363)),ISNUMBER(SEARCH('[1]Lookup for use classification'!$J$9,B2363)),ISNUMBER(SEARCH('[1]Lookup for use classification'!$K$9,B2363))),'[1]Lookup for use classification'!$A$9,IF(OR(ISNUMBER(SEARCH('[1]Lookup for use classification'!$B$10,B2363)),ISNUMBER(SEARCH('[1]Lookup for use classification'!$C$10,B2363)),ISNUMBER(SEARCH('[1]Lookup for use classification'!$D$10,B2363)),ISNUMBER(SEARCH('[1]Lookup for use classification'!$E$10,B2363)),ISNUMBER(SEARCH('[1]Lookup for use classification'!$F$10,B2363)),ISNUMBER(SEARCH('[1]Lookup for use classification'!$G$10,B2363))),'[1]Lookup for use classification'!$A$10,IF(OR(ISNUMBER(SEARCH('[1]Lookup for use classification'!$B$11,B2363)),ISNUMBER(SEARCH('[1]Lookup for use classification'!$C$11,B2363))),'[1]Lookup for use classification'!$A$11,IF(OR(ISNUMBER(SEARCH('[1]Lookup for use classification'!$B$12,B2363)),ISNUMBER(SEARCH('[1]Lookup for use classification'!$C$12,B2363))),'[1]Lookup for use classification'!$A$12,IF(OR(ISNUMBER(SEARCH('[1]Lookup for use classification'!$B$13,B2363)),ISNUMBER(SEARCH('[1]Lookup for use classification'!$C$13,B2363)),ISNUMBER(SEARCH('[1]Lookup for use classification'!$D$13,B2363)),,ISNUMBER(SEARCH('[1]Lookup for use classification'!$C$13,B2363)),ISNUMBER(SEARCH('[1]Lookup for use classification'!$E$13,B2363))),'[1]Lookup for use classification'!$A$13,IF(OR(ISNUMBER(SEARCH('[1]Lookup for use classification'!$B$14,B2363)),ISNUMBER(SEARCH('[1]Lookup for use classification'!$C$14,B2363))),'[1]Lookup for use classification'!$A$14,"Other"))))))))))))</f>
        <v>Other</v>
      </c>
      <c r="D2363" s="84">
        <v>11200</v>
      </c>
      <c r="E2363" s="58"/>
      <c r="F2363" s="58"/>
    </row>
    <row r="2364" spans="1:6">
      <c r="A2364" s="56" t="s">
        <v>1849</v>
      </c>
      <c r="B2364" s="26" t="s">
        <v>1961</v>
      </c>
      <c r="C2364" s="133" t="str">
        <f>IF(OR(ISNUMBER(SEARCH('[1]Lookup for use classification'!$B$1,B2364)),ISNUMBER(SEARCH('[1]Lookup for use classification'!$C$1,B2364)),ISNUMBER(SEARCH('[1]Lookup for use classification'!$D$1,B2364)),ISNUMBER(SEARCH('[1]Lookup for use classification'!$E$1,B2364))),'[1]Lookup for use classification'!$A$1,IF(ISNUMBER(SEARCH('[1]Lookup for use classification'!$B$2,B2364)),'[1]Lookup for use classification'!$A$2,IF(ISNUMBER(SEARCH('[1]Lookup for use classification'!$B$3,B2364)),'[1]Lookup for use classification'!$A$3,IF(OR(ISNUMBER(SEARCH('[1]Lookup for use classification'!$B$4,B2364)),ISNUMBER(SEARCH('[1]Lookup for use classification'!$C$4,B2364)),ISNUMBER(SEARCH('[1]Lookup for use classification'!$D$4,B2364)),ISNUMBER(SEARCH('[1]Lookup for use classification'!$E$4,B2364))),'[1]Lookup for use classification'!$A$4,IF(OR(ISNUMBER(SEARCH('[1]Lookup for use classification'!$B$5,B2364)),ISNUMBER(SEARCH('[1]Lookup for use classification'!$C$5,B2364)),ISNUMBER(SEARCH('[1]Lookup for use classification'!$D$5,B2364))),'[1]Lookup for use classification'!$A$5,IF(OR(ISNUMBER(SEARCH('[1]Lookup for use classification'!$B$7,B2364)),ISNUMBER(SEARCH('[1]Lookup for use classification'!$C$7,B2364)),ISNUMBER(SEARCH('[1]Lookup for use classification'!$D$7,B2364))),'[1]Lookup for use classification'!$A$7,IF(OR(ISNUMBER(SEARCH('[1]Lookup for use classification'!$B$9,B2364)),ISNUMBER(SEARCH('[1]Lookup for use classification'!$C$9,B2364)),ISNUMBER(SEARCH('[1]Lookup for use classification'!$D$9,B2364)),ISNUMBER(SEARCH('[1]Lookup for use classification'!$E$9,B2364)),ISNUMBER(SEARCH('[1]Lookup for use classification'!$F$9,B2364)),ISNUMBER(SEARCH('[1]Lookup for use classification'!$G$9,B2364)),ISNUMBER(SEARCH('[1]Lookup for use classification'!$H$9,B2364)),ISNUMBER(SEARCH('[1]Lookup for use classification'!$I$9,B2364)),ISNUMBER(SEARCH('[1]Lookup for use classification'!$J$9,B2364)),ISNUMBER(SEARCH('[1]Lookup for use classification'!$K$9,B2364))),'[1]Lookup for use classification'!$A$9,IF(OR(ISNUMBER(SEARCH('[1]Lookup for use classification'!$B$10,B2364)),ISNUMBER(SEARCH('[1]Lookup for use classification'!$C$10,B2364)),ISNUMBER(SEARCH('[1]Lookup for use classification'!$D$10,B2364)),ISNUMBER(SEARCH('[1]Lookup for use classification'!$E$10,B2364)),ISNUMBER(SEARCH('[1]Lookup for use classification'!$F$10,B2364)),ISNUMBER(SEARCH('[1]Lookup for use classification'!$G$10,B2364))),'[1]Lookup for use classification'!$A$10,IF(OR(ISNUMBER(SEARCH('[1]Lookup for use classification'!$B$11,B2364)),ISNUMBER(SEARCH('[1]Lookup for use classification'!$C$11,B2364))),'[1]Lookup for use classification'!$A$11,IF(OR(ISNUMBER(SEARCH('[1]Lookup for use classification'!$B$12,B2364)),ISNUMBER(SEARCH('[1]Lookup for use classification'!$C$12,B2364))),'[1]Lookup for use classification'!$A$12,IF(OR(ISNUMBER(SEARCH('[1]Lookup for use classification'!$B$13,B2364)),ISNUMBER(SEARCH('[1]Lookup for use classification'!$C$13,B2364)),ISNUMBER(SEARCH('[1]Lookup for use classification'!$D$13,B2364)),,ISNUMBER(SEARCH('[1]Lookup for use classification'!$C$13,B2364)),ISNUMBER(SEARCH('[1]Lookup for use classification'!$E$13,B2364))),'[1]Lookup for use classification'!$A$13,IF(OR(ISNUMBER(SEARCH('[1]Lookup for use classification'!$B$14,B2364)),ISNUMBER(SEARCH('[1]Lookup for use classification'!$C$14,B2364))),'[1]Lookup for use classification'!$A$14,"Other"))))))))))))</f>
        <v>Other</v>
      </c>
      <c r="D2364" s="84">
        <v>5000</v>
      </c>
      <c r="E2364" s="58"/>
      <c r="F2364" s="58"/>
    </row>
    <row r="2365" spans="1:6">
      <c r="A2365" s="56" t="s">
        <v>1849</v>
      </c>
      <c r="B2365" s="26" t="s">
        <v>1962</v>
      </c>
      <c r="C2365" s="133" t="str">
        <f>IF(OR(ISNUMBER(SEARCH('[1]Lookup for use classification'!$B$1,B2365)),ISNUMBER(SEARCH('[1]Lookup for use classification'!$C$1,B2365)),ISNUMBER(SEARCH('[1]Lookup for use classification'!$D$1,B2365)),ISNUMBER(SEARCH('[1]Lookup for use classification'!$E$1,B2365))),'[1]Lookup for use classification'!$A$1,IF(ISNUMBER(SEARCH('[1]Lookup for use classification'!$B$2,B2365)),'[1]Lookup for use classification'!$A$2,IF(ISNUMBER(SEARCH('[1]Lookup for use classification'!$B$3,B2365)),'[1]Lookup for use classification'!$A$3,IF(OR(ISNUMBER(SEARCH('[1]Lookup for use classification'!$B$4,B2365)),ISNUMBER(SEARCH('[1]Lookup for use classification'!$C$4,B2365)),ISNUMBER(SEARCH('[1]Lookup for use classification'!$D$4,B2365)),ISNUMBER(SEARCH('[1]Lookup for use classification'!$E$4,B2365))),'[1]Lookup for use classification'!$A$4,IF(OR(ISNUMBER(SEARCH('[1]Lookup for use classification'!$B$5,B2365)),ISNUMBER(SEARCH('[1]Lookup for use classification'!$C$5,B2365)),ISNUMBER(SEARCH('[1]Lookup for use classification'!$D$5,B2365))),'[1]Lookup for use classification'!$A$5,IF(OR(ISNUMBER(SEARCH('[1]Lookup for use classification'!$B$7,B2365)),ISNUMBER(SEARCH('[1]Lookup for use classification'!$C$7,B2365)),ISNUMBER(SEARCH('[1]Lookup for use classification'!$D$7,B2365))),'[1]Lookup for use classification'!$A$7,IF(OR(ISNUMBER(SEARCH('[1]Lookup for use classification'!$B$9,B2365)),ISNUMBER(SEARCH('[1]Lookup for use classification'!$C$9,B2365)),ISNUMBER(SEARCH('[1]Lookup for use classification'!$D$9,B2365)),ISNUMBER(SEARCH('[1]Lookup for use classification'!$E$9,B2365)),ISNUMBER(SEARCH('[1]Lookup for use classification'!$F$9,B2365)),ISNUMBER(SEARCH('[1]Lookup for use classification'!$G$9,B2365)),ISNUMBER(SEARCH('[1]Lookup for use classification'!$H$9,B2365)),ISNUMBER(SEARCH('[1]Lookup for use classification'!$I$9,B2365)),ISNUMBER(SEARCH('[1]Lookup for use classification'!$J$9,B2365)),ISNUMBER(SEARCH('[1]Lookup for use classification'!$K$9,B2365))),'[1]Lookup for use classification'!$A$9,IF(OR(ISNUMBER(SEARCH('[1]Lookup for use classification'!$B$10,B2365)),ISNUMBER(SEARCH('[1]Lookup for use classification'!$C$10,B2365)),ISNUMBER(SEARCH('[1]Lookup for use classification'!$D$10,B2365)),ISNUMBER(SEARCH('[1]Lookup for use classification'!$E$10,B2365)),ISNUMBER(SEARCH('[1]Lookup for use classification'!$F$10,B2365)),ISNUMBER(SEARCH('[1]Lookup for use classification'!$G$10,B2365))),'[1]Lookup for use classification'!$A$10,IF(OR(ISNUMBER(SEARCH('[1]Lookup for use classification'!$B$11,B2365)),ISNUMBER(SEARCH('[1]Lookup for use classification'!$C$11,B2365))),'[1]Lookup for use classification'!$A$11,IF(OR(ISNUMBER(SEARCH('[1]Lookup for use classification'!$B$12,B2365)),ISNUMBER(SEARCH('[1]Lookup for use classification'!$C$12,B2365))),'[1]Lookup for use classification'!$A$12,IF(OR(ISNUMBER(SEARCH('[1]Lookup for use classification'!$B$13,B2365)),ISNUMBER(SEARCH('[1]Lookup for use classification'!$C$13,B2365)),ISNUMBER(SEARCH('[1]Lookup for use classification'!$D$13,B2365)),,ISNUMBER(SEARCH('[1]Lookup for use classification'!$C$13,B2365)),ISNUMBER(SEARCH('[1]Lookup for use classification'!$E$13,B2365))),'[1]Lookup for use classification'!$A$13,IF(OR(ISNUMBER(SEARCH('[1]Lookup for use classification'!$B$14,B2365)),ISNUMBER(SEARCH('[1]Lookup for use classification'!$C$14,B2365))),'[1]Lookup for use classification'!$A$14,"Other"))))))))))))</f>
        <v>Other</v>
      </c>
      <c r="D2365" s="84">
        <v>320</v>
      </c>
      <c r="E2365" s="58"/>
      <c r="F2365" s="58"/>
    </row>
    <row r="2366" spans="1:6">
      <c r="A2366" s="56" t="s">
        <v>1849</v>
      </c>
      <c r="B2366" s="26" t="s">
        <v>1963</v>
      </c>
      <c r="C2366" s="133" t="str">
        <f>IF(OR(ISNUMBER(SEARCH('[1]Lookup for use classification'!$B$1,B2366)),ISNUMBER(SEARCH('[1]Lookup for use classification'!$C$1,B2366)),ISNUMBER(SEARCH('[1]Lookup for use classification'!$D$1,B2366)),ISNUMBER(SEARCH('[1]Lookup for use classification'!$E$1,B2366))),'[1]Lookup for use classification'!$A$1,IF(ISNUMBER(SEARCH('[1]Lookup for use classification'!$B$2,B2366)),'[1]Lookup for use classification'!$A$2,IF(ISNUMBER(SEARCH('[1]Lookup for use classification'!$B$3,B2366)),'[1]Lookup for use classification'!$A$3,IF(OR(ISNUMBER(SEARCH('[1]Lookup for use classification'!$B$4,B2366)),ISNUMBER(SEARCH('[1]Lookup for use classification'!$C$4,B2366)),ISNUMBER(SEARCH('[1]Lookup for use classification'!$D$4,B2366)),ISNUMBER(SEARCH('[1]Lookup for use classification'!$E$4,B2366))),'[1]Lookup for use classification'!$A$4,IF(OR(ISNUMBER(SEARCH('[1]Lookup for use classification'!$B$5,B2366)),ISNUMBER(SEARCH('[1]Lookup for use classification'!$C$5,B2366)),ISNUMBER(SEARCH('[1]Lookup for use classification'!$D$5,B2366))),'[1]Lookup for use classification'!$A$5,IF(OR(ISNUMBER(SEARCH('[1]Lookup for use classification'!$B$7,B2366)),ISNUMBER(SEARCH('[1]Lookup for use classification'!$C$7,B2366)),ISNUMBER(SEARCH('[1]Lookup for use classification'!$D$7,B2366))),'[1]Lookup for use classification'!$A$7,IF(OR(ISNUMBER(SEARCH('[1]Lookup for use classification'!$B$9,B2366)),ISNUMBER(SEARCH('[1]Lookup for use classification'!$C$9,B2366)),ISNUMBER(SEARCH('[1]Lookup for use classification'!$D$9,B2366)),ISNUMBER(SEARCH('[1]Lookup for use classification'!$E$9,B2366)),ISNUMBER(SEARCH('[1]Lookup for use classification'!$F$9,B2366)),ISNUMBER(SEARCH('[1]Lookup for use classification'!$G$9,B2366)),ISNUMBER(SEARCH('[1]Lookup for use classification'!$H$9,B2366)),ISNUMBER(SEARCH('[1]Lookup for use classification'!$I$9,B2366)),ISNUMBER(SEARCH('[1]Lookup for use classification'!$J$9,B2366)),ISNUMBER(SEARCH('[1]Lookup for use classification'!$K$9,B2366))),'[1]Lookup for use classification'!$A$9,IF(OR(ISNUMBER(SEARCH('[1]Lookup for use classification'!$B$10,B2366)),ISNUMBER(SEARCH('[1]Lookup for use classification'!$C$10,B2366)),ISNUMBER(SEARCH('[1]Lookup for use classification'!$D$10,B2366)),ISNUMBER(SEARCH('[1]Lookup for use classification'!$E$10,B2366)),ISNUMBER(SEARCH('[1]Lookup for use classification'!$F$10,B2366)),ISNUMBER(SEARCH('[1]Lookup for use classification'!$G$10,B2366))),'[1]Lookup for use classification'!$A$10,IF(OR(ISNUMBER(SEARCH('[1]Lookup for use classification'!$B$11,B2366)),ISNUMBER(SEARCH('[1]Lookup for use classification'!$C$11,B2366))),'[1]Lookup for use classification'!$A$11,IF(OR(ISNUMBER(SEARCH('[1]Lookup for use classification'!$B$12,B2366)),ISNUMBER(SEARCH('[1]Lookup for use classification'!$C$12,B2366))),'[1]Lookup for use classification'!$A$12,IF(OR(ISNUMBER(SEARCH('[1]Lookup for use classification'!$B$13,B2366)),ISNUMBER(SEARCH('[1]Lookup for use classification'!$C$13,B2366)),ISNUMBER(SEARCH('[1]Lookup for use classification'!$D$13,B2366)),,ISNUMBER(SEARCH('[1]Lookup for use classification'!$C$13,B2366)),ISNUMBER(SEARCH('[1]Lookup for use classification'!$E$13,B2366))),'[1]Lookup for use classification'!$A$13,IF(OR(ISNUMBER(SEARCH('[1]Lookup for use classification'!$B$14,B2366)),ISNUMBER(SEARCH('[1]Lookup for use classification'!$C$14,B2366))),'[1]Lookup for use classification'!$A$14,"Other"))))))))))))</f>
        <v>Other</v>
      </c>
      <c r="D2366" s="84">
        <v>500</v>
      </c>
      <c r="E2366" s="58"/>
      <c r="F2366" s="58"/>
    </row>
    <row r="2367" spans="1:6">
      <c r="A2367" s="56" t="s">
        <v>1849</v>
      </c>
      <c r="B2367" s="26" t="s">
        <v>1964</v>
      </c>
      <c r="C2367" s="133" t="str">
        <f>IF(OR(ISNUMBER(SEARCH('[1]Lookup for use classification'!$B$1,B2367)),ISNUMBER(SEARCH('[1]Lookup for use classification'!$C$1,B2367)),ISNUMBER(SEARCH('[1]Lookup for use classification'!$D$1,B2367)),ISNUMBER(SEARCH('[1]Lookup for use classification'!$E$1,B2367))),'[1]Lookup for use classification'!$A$1,IF(ISNUMBER(SEARCH('[1]Lookup for use classification'!$B$2,B2367)),'[1]Lookup for use classification'!$A$2,IF(ISNUMBER(SEARCH('[1]Lookup for use classification'!$B$3,B2367)),'[1]Lookup for use classification'!$A$3,IF(OR(ISNUMBER(SEARCH('[1]Lookup for use classification'!$B$4,B2367)),ISNUMBER(SEARCH('[1]Lookup for use classification'!$C$4,B2367)),ISNUMBER(SEARCH('[1]Lookup for use classification'!$D$4,B2367)),ISNUMBER(SEARCH('[1]Lookup for use classification'!$E$4,B2367))),'[1]Lookup for use classification'!$A$4,IF(OR(ISNUMBER(SEARCH('[1]Lookup for use classification'!$B$5,B2367)),ISNUMBER(SEARCH('[1]Lookup for use classification'!$C$5,B2367)),ISNUMBER(SEARCH('[1]Lookup for use classification'!$D$5,B2367))),'[1]Lookup for use classification'!$A$5,IF(OR(ISNUMBER(SEARCH('[1]Lookup for use classification'!$B$7,B2367)),ISNUMBER(SEARCH('[1]Lookup for use classification'!$C$7,B2367)),ISNUMBER(SEARCH('[1]Lookup for use classification'!$D$7,B2367))),'[1]Lookup for use classification'!$A$7,IF(OR(ISNUMBER(SEARCH('[1]Lookup for use classification'!$B$9,B2367)),ISNUMBER(SEARCH('[1]Lookup for use classification'!$C$9,B2367)),ISNUMBER(SEARCH('[1]Lookup for use classification'!$D$9,B2367)),ISNUMBER(SEARCH('[1]Lookup for use classification'!$E$9,B2367)),ISNUMBER(SEARCH('[1]Lookup for use classification'!$F$9,B2367)),ISNUMBER(SEARCH('[1]Lookup for use classification'!$G$9,B2367)),ISNUMBER(SEARCH('[1]Lookup for use classification'!$H$9,B2367)),ISNUMBER(SEARCH('[1]Lookup for use classification'!$I$9,B2367)),ISNUMBER(SEARCH('[1]Lookup for use classification'!$J$9,B2367)),ISNUMBER(SEARCH('[1]Lookup for use classification'!$K$9,B2367))),'[1]Lookup for use classification'!$A$9,IF(OR(ISNUMBER(SEARCH('[1]Lookup for use classification'!$B$10,B2367)),ISNUMBER(SEARCH('[1]Lookup for use classification'!$C$10,B2367)),ISNUMBER(SEARCH('[1]Lookup for use classification'!$D$10,B2367)),ISNUMBER(SEARCH('[1]Lookup for use classification'!$E$10,B2367)),ISNUMBER(SEARCH('[1]Lookup for use classification'!$F$10,B2367)),ISNUMBER(SEARCH('[1]Lookup for use classification'!$G$10,B2367))),'[1]Lookup for use classification'!$A$10,IF(OR(ISNUMBER(SEARCH('[1]Lookup for use classification'!$B$11,B2367)),ISNUMBER(SEARCH('[1]Lookup for use classification'!$C$11,B2367))),'[1]Lookup for use classification'!$A$11,IF(OR(ISNUMBER(SEARCH('[1]Lookup for use classification'!$B$12,B2367)),ISNUMBER(SEARCH('[1]Lookup for use classification'!$C$12,B2367))),'[1]Lookup for use classification'!$A$12,IF(OR(ISNUMBER(SEARCH('[1]Lookup for use classification'!$B$13,B2367)),ISNUMBER(SEARCH('[1]Lookup for use classification'!$C$13,B2367)),ISNUMBER(SEARCH('[1]Lookup for use classification'!$D$13,B2367)),,ISNUMBER(SEARCH('[1]Lookup for use classification'!$C$13,B2367)),ISNUMBER(SEARCH('[1]Lookup for use classification'!$E$13,B2367))),'[1]Lookup for use classification'!$A$13,IF(OR(ISNUMBER(SEARCH('[1]Lookup for use classification'!$B$14,B2367)),ISNUMBER(SEARCH('[1]Lookup for use classification'!$C$14,B2367))),'[1]Lookup for use classification'!$A$14,"Other"))))))))))))</f>
        <v>Other</v>
      </c>
      <c r="D2367" s="84">
        <v>320</v>
      </c>
      <c r="E2367" s="58"/>
      <c r="F2367" s="58"/>
    </row>
    <row r="2368" spans="1:6">
      <c r="A2368" s="56" t="s">
        <v>1849</v>
      </c>
      <c r="B2368" s="26" t="s">
        <v>233</v>
      </c>
      <c r="C2368" s="133" t="str">
        <f>IF(OR(ISNUMBER(SEARCH('[1]Lookup for use classification'!$B$1,B2368)),ISNUMBER(SEARCH('[1]Lookup for use classification'!$C$1,B2368)),ISNUMBER(SEARCH('[1]Lookup for use classification'!$D$1,B2368)),ISNUMBER(SEARCH('[1]Lookup for use classification'!$E$1,B2368))),'[1]Lookup for use classification'!$A$1,IF(ISNUMBER(SEARCH('[1]Lookup for use classification'!$B$2,B2368)),'[1]Lookup for use classification'!$A$2,IF(ISNUMBER(SEARCH('[1]Lookup for use classification'!$B$3,B2368)),'[1]Lookup for use classification'!$A$3,IF(OR(ISNUMBER(SEARCH('[1]Lookup for use classification'!$B$4,B2368)),ISNUMBER(SEARCH('[1]Lookup for use classification'!$C$4,B2368)),ISNUMBER(SEARCH('[1]Lookup for use classification'!$D$4,B2368)),ISNUMBER(SEARCH('[1]Lookup for use classification'!$E$4,B2368))),'[1]Lookup for use classification'!$A$4,IF(OR(ISNUMBER(SEARCH('[1]Lookup for use classification'!$B$5,B2368)),ISNUMBER(SEARCH('[1]Lookup for use classification'!$C$5,B2368)),ISNUMBER(SEARCH('[1]Lookup for use classification'!$D$5,B2368))),'[1]Lookup for use classification'!$A$5,IF(OR(ISNUMBER(SEARCH('[1]Lookup for use classification'!$B$7,B2368)),ISNUMBER(SEARCH('[1]Lookup for use classification'!$C$7,B2368)),ISNUMBER(SEARCH('[1]Lookup for use classification'!$D$7,B2368))),'[1]Lookup for use classification'!$A$7,IF(OR(ISNUMBER(SEARCH('[1]Lookup for use classification'!$B$9,B2368)),ISNUMBER(SEARCH('[1]Lookup for use classification'!$C$9,B2368)),ISNUMBER(SEARCH('[1]Lookup for use classification'!$D$9,B2368)),ISNUMBER(SEARCH('[1]Lookup for use classification'!$E$9,B2368)),ISNUMBER(SEARCH('[1]Lookup for use classification'!$F$9,B2368)),ISNUMBER(SEARCH('[1]Lookup for use classification'!$G$9,B2368)),ISNUMBER(SEARCH('[1]Lookup for use classification'!$H$9,B2368)),ISNUMBER(SEARCH('[1]Lookup for use classification'!$I$9,B2368)),ISNUMBER(SEARCH('[1]Lookup for use classification'!$J$9,B2368)),ISNUMBER(SEARCH('[1]Lookup for use classification'!$K$9,B2368))),'[1]Lookup for use classification'!$A$9,IF(OR(ISNUMBER(SEARCH('[1]Lookup for use classification'!$B$10,B2368)),ISNUMBER(SEARCH('[1]Lookup for use classification'!$C$10,B2368)),ISNUMBER(SEARCH('[1]Lookup for use classification'!$D$10,B2368)),ISNUMBER(SEARCH('[1]Lookup for use classification'!$E$10,B2368)),ISNUMBER(SEARCH('[1]Lookup for use classification'!$F$10,B2368)),ISNUMBER(SEARCH('[1]Lookup for use classification'!$G$10,B2368))),'[1]Lookup for use classification'!$A$10,IF(OR(ISNUMBER(SEARCH('[1]Lookup for use classification'!$B$11,B2368)),ISNUMBER(SEARCH('[1]Lookup for use classification'!$C$11,B2368))),'[1]Lookup for use classification'!$A$11,IF(OR(ISNUMBER(SEARCH('[1]Lookup for use classification'!$B$12,B2368)),ISNUMBER(SEARCH('[1]Lookup for use classification'!$C$12,B2368))),'[1]Lookup for use classification'!$A$12,IF(OR(ISNUMBER(SEARCH('[1]Lookup for use classification'!$B$13,B2368)),ISNUMBER(SEARCH('[1]Lookup for use classification'!$C$13,B2368)),ISNUMBER(SEARCH('[1]Lookup for use classification'!$D$13,B2368)),,ISNUMBER(SEARCH('[1]Lookup for use classification'!$C$13,B2368)),ISNUMBER(SEARCH('[1]Lookup for use classification'!$E$13,B2368))),'[1]Lookup for use classification'!$A$13,IF(OR(ISNUMBER(SEARCH('[1]Lookup for use classification'!$B$14,B2368)),ISNUMBER(SEARCH('[1]Lookup for use classification'!$C$14,B2368))),'[1]Lookup for use classification'!$A$14,"Other"))))))))))))</f>
        <v>Warehousing</v>
      </c>
      <c r="D2368" s="84">
        <v>768</v>
      </c>
      <c r="E2368" s="58"/>
      <c r="F2368" s="58"/>
    </row>
    <row r="2369" spans="1:6">
      <c r="A2369" s="56" t="s">
        <v>1849</v>
      </c>
      <c r="B2369" s="30" t="s">
        <v>1965</v>
      </c>
      <c r="C2369" s="133" t="str">
        <f>IF(OR(ISNUMBER(SEARCH('[1]Lookup for use classification'!$B$1,B2369)),ISNUMBER(SEARCH('[1]Lookup for use classification'!$C$1,B2369)),ISNUMBER(SEARCH('[1]Lookup for use classification'!$D$1,B2369)),ISNUMBER(SEARCH('[1]Lookup for use classification'!$E$1,B2369))),'[1]Lookup for use classification'!$A$1,IF(ISNUMBER(SEARCH('[1]Lookup for use classification'!$B$2,B2369)),'[1]Lookup for use classification'!$A$2,IF(ISNUMBER(SEARCH('[1]Lookup for use classification'!$B$3,B2369)),'[1]Lookup for use classification'!$A$3,IF(OR(ISNUMBER(SEARCH('[1]Lookup for use classification'!$B$4,B2369)),ISNUMBER(SEARCH('[1]Lookup for use classification'!$C$4,B2369)),ISNUMBER(SEARCH('[1]Lookup for use classification'!$D$4,B2369)),ISNUMBER(SEARCH('[1]Lookup for use classification'!$E$4,B2369))),'[1]Lookup for use classification'!$A$4,IF(OR(ISNUMBER(SEARCH('[1]Lookup for use classification'!$B$5,B2369)),ISNUMBER(SEARCH('[1]Lookup for use classification'!$C$5,B2369)),ISNUMBER(SEARCH('[1]Lookup for use classification'!$D$5,B2369))),'[1]Lookup for use classification'!$A$5,IF(OR(ISNUMBER(SEARCH('[1]Lookup for use classification'!$B$7,B2369)),ISNUMBER(SEARCH('[1]Lookup for use classification'!$C$7,B2369)),ISNUMBER(SEARCH('[1]Lookup for use classification'!$D$7,B2369))),'[1]Lookup for use classification'!$A$7,IF(OR(ISNUMBER(SEARCH('[1]Lookup for use classification'!$B$9,B2369)),ISNUMBER(SEARCH('[1]Lookup for use classification'!$C$9,B2369)),ISNUMBER(SEARCH('[1]Lookup for use classification'!$D$9,B2369)),ISNUMBER(SEARCH('[1]Lookup for use classification'!$E$9,B2369)),ISNUMBER(SEARCH('[1]Lookup for use classification'!$F$9,B2369)),ISNUMBER(SEARCH('[1]Lookup for use classification'!$G$9,B2369)),ISNUMBER(SEARCH('[1]Lookup for use classification'!$H$9,B2369)),ISNUMBER(SEARCH('[1]Lookup for use classification'!$I$9,B2369)),ISNUMBER(SEARCH('[1]Lookup for use classification'!$J$9,B2369)),ISNUMBER(SEARCH('[1]Lookup for use classification'!$K$9,B2369))),'[1]Lookup for use classification'!$A$9,IF(OR(ISNUMBER(SEARCH('[1]Lookup for use classification'!$B$10,B2369)),ISNUMBER(SEARCH('[1]Lookup for use classification'!$C$10,B2369)),ISNUMBER(SEARCH('[1]Lookup for use classification'!$D$10,B2369)),ISNUMBER(SEARCH('[1]Lookup for use classification'!$E$10,B2369)),ISNUMBER(SEARCH('[1]Lookup for use classification'!$F$10,B2369)),ISNUMBER(SEARCH('[1]Lookup for use classification'!$G$10,B2369))),'[1]Lookup for use classification'!$A$10,IF(OR(ISNUMBER(SEARCH('[1]Lookup for use classification'!$B$11,B2369)),ISNUMBER(SEARCH('[1]Lookup for use classification'!$C$11,B2369))),'[1]Lookup for use classification'!$A$11,IF(OR(ISNUMBER(SEARCH('[1]Lookup for use classification'!$B$12,B2369)),ISNUMBER(SEARCH('[1]Lookup for use classification'!$C$12,B2369))),'[1]Lookup for use classification'!$A$12,IF(OR(ISNUMBER(SEARCH('[1]Lookup for use classification'!$B$13,B2369)),ISNUMBER(SEARCH('[1]Lookup for use classification'!$C$13,B2369)),ISNUMBER(SEARCH('[1]Lookup for use classification'!$D$13,B2369)),,ISNUMBER(SEARCH('[1]Lookup for use classification'!$C$13,B2369)),ISNUMBER(SEARCH('[1]Lookup for use classification'!$E$13,B2369))),'[1]Lookup for use classification'!$A$13,IF(OR(ISNUMBER(SEARCH('[1]Lookup for use classification'!$B$14,B2369)),ISNUMBER(SEARCH('[1]Lookup for use classification'!$C$14,B2369))),'[1]Lookup for use classification'!$A$14,"Other"))))))))))))</f>
        <v>Public Assembly</v>
      </c>
      <c r="D2369" s="83">
        <v>2184</v>
      </c>
      <c r="E2369" s="61"/>
      <c r="F2369" s="61"/>
    </row>
    <row r="2370" spans="1:6">
      <c r="A2370" s="56" t="s">
        <v>1849</v>
      </c>
      <c r="B2370" s="26" t="s">
        <v>1966</v>
      </c>
      <c r="C2370" s="133" t="str">
        <f>IF(OR(ISNUMBER(SEARCH('[1]Lookup for use classification'!$B$1,B2370)),ISNUMBER(SEARCH('[1]Lookup for use classification'!$C$1,B2370)),ISNUMBER(SEARCH('[1]Lookup for use classification'!$D$1,B2370)),ISNUMBER(SEARCH('[1]Lookup for use classification'!$E$1,B2370))),'[1]Lookup for use classification'!$A$1,IF(ISNUMBER(SEARCH('[1]Lookup for use classification'!$B$2,B2370)),'[1]Lookup for use classification'!$A$2,IF(ISNUMBER(SEARCH('[1]Lookup for use classification'!$B$3,B2370)),'[1]Lookup for use classification'!$A$3,IF(OR(ISNUMBER(SEARCH('[1]Lookup for use classification'!$B$4,B2370)),ISNUMBER(SEARCH('[1]Lookup for use classification'!$C$4,B2370)),ISNUMBER(SEARCH('[1]Lookup for use classification'!$D$4,B2370)),ISNUMBER(SEARCH('[1]Lookup for use classification'!$E$4,B2370))),'[1]Lookup for use classification'!$A$4,IF(OR(ISNUMBER(SEARCH('[1]Lookup for use classification'!$B$5,B2370)),ISNUMBER(SEARCH('[1]Lookup for use classification'!$C$5,B2370)),ISNUMBER(SEARCH('[1]Lookup for use classification'!$D$5,B2370))),'[1]Lookup for use classification'!$A$5,IF(OR(ISNUMBER(SEARCH('[1]Lookup for use classification'!$B$7,B2370)),ISNUMBER(SEARCH('[1]Lookup for use classification'!$C$7,B2370)),ISNUMBER(SEARCH('[1]Lookup for use classification'!$D$7,B2370))),'[1]Lookup for use classification'!$A$7,IF(OR(ISNUMBER(SEARCH('[1]Lookup for use classification'!$B$9,B2370)),ISNUMBER(SEARCH('[1]Lookup for use classification'!$C$9,B2370)),ISNUMBER(SEARCH('[1]Lookup for use classification'!$D$9,B2370)),ISNUMBER(SEARCH('[1]Lookup for use classification'!$E$9,B2370)),ISNUMBER(SEARCH('[1]Lookup for use classification'!$F$9,B2370)),ISNUMBER(SEARCH('[1]Lookup for use classification'!$G$9,B2370)),ISNUMBER(SEARCH('[1]Lookup for use classification'!$H$9,B2370)),ISNUMBER(SEARCH('[1]Lookup for use classification'!$I$9,B2370)),ISNUMBER(SEARCH('[1]Lookup for use classification'!$J$9,B2370)),ISNUMBER(SEARCH('[1]Lookup for use classification'!$K$9,B2370))),'[1]Lookup for use classification'!$A$9,IF(OR(ISNUMBER(SEARCH('[1]Lookup for use classification'!$B$10,B2370)),ISNUMBER(SEARCH('[1]Lookup for use classification'!$C$10,B2370)),ISNUMBER(SEARCH('[1]Lookup for use classification'!$D$10,B2370)),ISNUMBER(SEARCH('[1]Lookup for use classification'!$E$10,B2370)),ISNUMBER(SEARCH('[1]Lookup for use classification'!$F$10,B2370)),ISNUMBER(SEARCH('[1]Lookup for use classification'!$G$10,B2370))),'[1]Lookup for use classification'!$A$10,IF(OR(ISNUMBER(SEARCH('[1]Lookup for use classification'!$B$11,B2370)),ISNUMBER(SEARCH('[1]Lookup for use classification'!$C$11,B2370))),'[1]Lookup for use classification'!$A$11,IF(OR(ISNUMBER(SEARCH('[1]Lookup for use classification'!$B$12,B2370)),ISNUMBER(SEARCH('[1]Lookup for use classification'!$C$12,B2370))),'[1]Lookup for use classification'!$A$12,IF(OR(ISNUMBER(SEARCH('[1]Lookup for use classification'!$B$13,B2370)),ISNUMBER(SEARCH('[1]Lookup for use classification'!$C$13,B2370)),ISNUMBER(SEARCH('[1]Lookup for use classification'!$D$13,B2370)),,ISNUMBER(SEARCH('[1]Lookup for use classification'!$C$13,B2370)),ISNUMBER(SEARCH('[1]Lookup for use classification'!$E$13,B2370))),'[1]Lookup for use classification'!$A$13,IF(OR(ISNUMBER(SEARCH('[1]Lookup for use classification'!$B$14,B2370)),ISNUMBER(SEARCH('[1]Lookup for use classification'!$C$14,B2370))),'[1]Lookup for use classification'!$A$14,"Other"))))))))))))</f>
        <v>Other</v>
      </c>
      <c r="D2370" s="84">
        <v>672</v>
      </c>
      <c r="E2370" s="58"/>
      <c r="F2370" s="58"/>
    </row>
    <row r="2371" spans="1:6">
      <c r="A2371" s="56" t="s">
        <v>1849</v>
      </c>
      <c r="B2371" s="26" t="s">
        <v>1967</v>
      </c>
      <c r="C2371" s="133" t="str">
        <f>IF(OR(ISNUMBER(SEARCH('[1]Lookup for use classification'!$B$1,B2371)),ISNUMBER(SEARCH('[1]Lookup for use classification'!$C$1,B2371)),ISNUMBER(SEARCH('[1]Lookup for use classification'!$D$1,B2371)),ISNUMBER(SEARCH('[1]Lookup for use classification'!$E$1,B2371))),'[1]Lookup for use classification'!$A$1,IF(ISNUMBER(SEARCH('[1]Lookup for use classification'!$B$2,B2371)),'[1]Lookup for use classification'!$A$2,IF(ISNUMBER(SEARCH('[1]Lookup for use classification'!$B$3,B2371)),'[1]Lookup for use classification'!$A$3,IF(OR(ISNUMBER(SEARCH('[1]Lookup for use classification'!$B$4,B2371)),ISNUMBER(SEARCH('[1]Lookup for use classification'!$C$4,B2371)),ISNUMBER(SEARCH('[1]Lookup for use classification'!$D$4,B2371)),ISNUMBER(SEARCH('[1]Lookup for use classification'!$E$4,B2371))),'[1]Lookup for use classification'!$A$4,IF(OR(ISNUMBER(SEARCH('[1]Lookup for use classification'!$B$5,B2371)),ISNUMBER(SEARCH('[1]Lookup for use classification'!$C$5,B2371)),ISNUMBER(SEARCH('[1]Lookup for use classification'!$D$5,B2371))),'[1]Lookup for use classification'!$A$5,IF(OR(ISNUMBER(SEARCH('[1]Lookup for use classification'!$B$7,B2371)),ISNUMBER(SEARCH('[1]Lookup for use classification'!$C$7,B2371)),ISNUMBER(SEARCH('[1]Lookup for use classification'!$D$7,B2371))),'[1]Lookup for use classification'!$A$7,IF(OR(ISNUMBER(SEARCH('[1]Lookup for use classification'!$B$9,B2371)),ISNUMBER(SEARCH('[1]Lookup for use classification'!$C$9,B2371)),ISNUMBER(SEARCH('[1]Lookup for use classification'!$D$9,B2371)),ISNUMBER(SEARCH('[1]Lookup for use classification'!$E$9,B2371)),ISNUMBER(SEARCH('[1]Lookup for use classification'!$F$9,B2371)),ISNUMBER(SEARCH('[1]Lookup for use classification'!$G$9,B2371)),ISNUMBER(SEARCH('[1]Lookup for use classification'!$H$9,B2371)),ISNUMBER(SEARCH('[1]Lookup for use classification'!$I$9,B2371)),ISNUMBER(SEARCH('[1]Lookup for use classification'!$J$9,B2371)),ISNUMBER(SEARCH('[1]Lookup for use classification'!$K$9,B2371))),'[1]Lookup for use classification'!$A$9,IF(OR(ISNUMBER(SEARCH('[1]Lookup for use classification'!$B$10,B2371)),ISNUMBER(SEARCH('[1]Lookup for use classification'!$C$10,B2371)),ISNUMBER(SEARCH('[1]Lookup for use classification'!$D$10,B2371)),ISNUMBER(SEARCH('[1]Lookup for use classification'!$E$10,B2371)),ISNUMBER(SEARCH('[1]Lookup for use classification'!$F$10,B2371)),ISNUMBER(SEARCH('[1]Lookup for use classification'!$G$10,B2371))),'[1]Lookup for use classification'!$A$10,IF(OR(ISNUMBER(SEARCH('[1]Lookup for use classification'!$B$11,B2371)),ISNUMBER(SEARCH('[1]Lookup for use classification'!$C$11,B2371))),'[1]Lookup for use classification'!$A$11,IF(OR(ISNUMBER(SEARCH('[1]Lookup for use classification'!$B$12,B2371)),ISNUMBER(SEARCH('[1]Lookup for use classification'!$C$12,B2371))),'[1]Lookup for use classification'!$A$12,IF(OR(ISNUMBER(SEARCH('[1]Lookup for use classification'!$B$13,B2371)),ISNUMBER(SEARCH('[1]Lookup for use classification'!$C$13,B2371)),ISNUMBER(SEARCH('[1]Lookup for use classification'!$D$13,B2371)),,ISNUMBER(SEARCH('[1]Lookup for use classification'!$C$13,B2371)),ISNUMBER(SEARCH('[1]Lookup for use classification'!$E$13,B2371))),'[1]Lookup for use classification'!$A$13,IF(OR(ISNUMBER(SEARCH('[1]Lookup for use classification'!$B$14,B2371)),ISNUMBER(SEARCH('[1]Lookup for use classification'!$C$14,B2371))),'[1]Lookup for use classification'!$A$14,"Other"))))))))))))</f>
        <v>Other</v>
      </c>
      <c r="D2371" s="84">
        <v>3790</v>
      </c>
      <c r="E2371" s="58"/>
      <c r="F2371" s="58"/>
    </row>
    <row r="2372" spans="1:6">
      <c r="A2372" s="56" t="s">
        <v>1849</v>
      </c>
      <c r="B2372" s="26" t="s">
        <v>1968</v>
      </c>
      <c r="C2372" s="133" t="str">
        <f>IF(OR(ISNUMBER(SEARCH('[1]Lookup for use classification'!$B$1,B2372)),ISNUMBER(SEARCH('[1]Lookup for use classification'!$C$1,B2372)),ISNUMBER(SEARCH('[1]Lookup for use classification'!$D$1,B2372)),ISNUMBER(SEARCH('[1]Lookup for use classification'!$E$1,B2372))),'[1]Lookup for use classification'!$A$1,IF(ISNUMBER(SEARCH('[1]Lookup for use classification'!$B$2,B2372)),'[1]Lookup for use classification'!$A$2,IF(ISNUMBER(SEARCH('[1]Lookup for use classification'!$B$3,B2372)),'[1]Lookup for use classification'!$A$3,IF(OR(ISNUMBER(SEARCH('[1]Lookup for use classification'!$B$4,B2372)),ISNUMBER(SEARCH('[1]Lookup for use classification'!$C$4,B2372)),ISNUMBER(SEARCH('[1]Lookup for use classification'!$D$4,B2372)),ISNUMBER(SEARCH('[1]Lookup for use classification'!$E$4,B2372))),'[1]Lookup for use classification'!$A$4,IF(OR(ISNUMBER(SEARCH('[1]Lookup for use classification'!$B$5,B2372)),ISNUMBER(SEARCH('[1]Lookup for use classification'!$C$5,B2372)),ISNUMBER(SEARCH('[1]Lookup for use classification'!$D$5,B2372))),'[1]Lookup for use classification'!$A$5,IF(OR(ISNUMBER(SEARCH('[1]Lookup for use classification'!$B$7,B2372)),ISNUMBER(SEARCH('[1]Lookup for use classification'!$C$7,B2372)),ISNUMBER(SEARCH('[1]Lookup for use classification'!$D$7,B2372))),'[1]Lookup for use classification'!$A$7,IF(OR(ISNUMBER(SEARCH('[1]Lookup for use classification'!$B$9,B2372)),ISNUMBER(SEARCH('[1]Lookup for use classification'!$C$9,B2372)),ISNUMBER(SEARCH('[1]Lookup for use classification'!$D$9,B2372)),ISNUMBER(SEARCH('[1]Lookup for use classification'!$E$9,B2372)),ISNUMBER(SEARCH('[1]Lookup for use classification'!$F$9,B2372)),ISNUMBER(SEARCH('[1]Lookup for use classification'!$G$9,B2372)),ISNUMBER(SEARCH('[1]Lookup for use classification'!$H$9,B2372)),ISNUMBER(SEARCH('[1]Lookup for use classification'!$I$9,B2372)),ISNUMBER(SEARCH('[1]Lookup for use classification'!$J$9,B2372)),ISNUMBER(SEARCH('[1]Lookup for use classification'!$K$9,B2372))),'[1]Lookup for use classification'!$A$9,IF(OR(ISNUMBER(SEARCH('[1]Lookup for use classification'!$B$10,B2372)),ISNUMBER(SEARCH('[1]Lookup for use classification'!$C$10,B2372)),ISNUMBER(SEARCH('[1]Lookup for use classification'!$D$10,B2372)),ISNUMBER(SEARCH('[1]Lookup for use classification'!$E$10,B2372)),ISNUMBER(SEARCH('[1]Lookup for use classification'!$F$10,B2372)),ISNUMBER(SEARCH('[1]Lookup for use classification'!$G$10,B2372))),'[1]Lookup for use classification'!$A$10,IF(OR(ISNUMBER(SEARCH('[1]Lookup for use classification'!$B$11,B2372)),ISNUMBER(SEARCH('[1]Lookup for use classification'!$C$11,B2372))),'[1]Lookup for use classification'!$A$11,IF(OR(ISNUMBER(SEARCH('[1]Lookup for use classification'!$B$12,B2372)),ISNUMBER(SEARCH('[1]Lookup for use classification'!$C$12,B2372))),'[1]Lookup for use classification'!$A$12,IF(OR(ISNUMBER(SEARCH('[1]Lookup for use classification'!$B$13,B2372)),ISNUMBER(SEARCH('[1]Lookup for use classification'!$C$13,B2372)),ISNUMBER(SEARCH('[1]Lookup for use classification'!$D$13,B2372)),,ISNUMBER(SEARCH('[1]Lookup for use classification'!$C$13,B2372)),ISNUMBER(SEARCH('[1]Lookup for use classification'!$E$13,B2372))),'[1]Lookup for use classification'!$A$13,IF(OR(ISNUMBER(SEARCH('[1]Lookup for use classification'!$B$14,B2372)),ISNUMBER(SEARCH('[1]Lookup for use classification'!$C$14,B2372))),'[1]Lookup for use classification'!$A$14,"Other"))))))))))))</f>
        <v>Warehousing</v>
      </c>
      <c r="D2372" s="84">
        <v>500</v>
      </c>
      <c r="E2372" s="58"/>
      <c r="F2372" s="58"/>
    </row>
    <row r="2373" spans="1:6">
      <c r="A2373" s="56" t="s">
        <v>1849</v>
      </c>
      <c r="B2373" s="26" t="s">
        <v>153</v>
      </c>
      <c r="C2373" s="133" t="str">
        <f>IF(OR(ISNUMBER(SEARCH('[1]Lookup for use classification'!$B$1,B2373)),ISNUMBER(SEARCH('[1]Lookup for use classification'!$C$1,B2373)),ISNUMBER(SEARCH('[1]Lookup for use classification'!$D$1,B2373)),ISNUMBER(SEARCH('[1]Lookup for use classification'!$E$1,B2373))),'[1]Lookup for use classification'!$A$1,IF(ISNUMBER(SEARCH('[1]Lookup for use classification'!$B$2,B2373)),'[1]Lookup for use classification'!$A$2,IF(ISNUMBER(SEARCH('[1]Lookup for use classification'!$B$3,B2373)),'[1]Lookup for use classification'!$A$3,IF(OR(ISNUMBER(SEARCH('[1]Lookup for use classification'!$B$4,B2373)),ISNUMBER(SEARCH('[1]Lookup for use classification'!$C$4,B2373)),ISNUMBER(SEARCH('[1]Lookup for use classification'!$D$4,B2373)),ISNUMBER(SEARCH('[1]Lookup for use classification'!$E$4,B2373))),'[1]Lookup for use classification'!$A$4,IF(OR(ISNUMBER(SEARCH('[1]Lookup for use classification'!$B$5,B2373)),ISNUMBER(SEARCH('[1]Lookup for use classification'!$C$5,B2373)),ISNUMBER(SEARCH('[1]Lookup for use classification'!$D$5,B2373))),'[1]Lookup for use classification'!$A$5,IF(OR(ISNUMBER(SEARCH('[1]Lookup for use classification'!$B$7,B2373)),ISNUMBER(SEARCH('[1]Lookup for use classification'!$C$7,B2373)),ISNUMBER(SEARCH('[1]Lookup for use classification'!$D$7,B2373))),'[1]Lookup for use classification'!$A$7,IF(OR(ISNUMBER(SEARCH('[1]Lookup for use classification'!$B$9,B2373)),ISNUMBER(SEARCH('[1]Lookup for use classification'!$C$9,B2373)),ISNUMBER(SEARCH('[1]Lookup for use classification'!$D$9,B2373)),ISNUMBER(SEARCH('[1]Lookup for use classification'!$E$9,B2373)),ISNUMBER(SEARCH('[1]Lookup for use classification'!$F$9,B2373)),ISNUMBER(SEARCH('[1]Lookup for use classification'!$G$9,B2373)),ISNUMBER(SEARCH('[1]Lookup for use classification'!$H$9,B2373)),ISNUMBER(SEARCH('[1]Lookup for use classification'!$I$9,B2373)),ISNUMBER(SEARCH('[1]Lookup for use classification'!$J$9,B2373)),ISNUMBER(SEARCH('[1]Lookup for use classification'!$K$9,B2373))),'[1]Lookup for use classification'!$A$9,IF(OR(ISNUMBER(SEARCH('[1]Lookup for use classification'!$B$10,B2373)),ISNUMBER(SEARCH('[1]Lookup for use classification'!$C$10,B2373)),ISNUMBER(SEARCH('[1]Lookup for use classification'!$D$10,B2373)),ISNUMBER(SEARCH('[1]Lookup for use classification'!$E$10,B2373)),ISNUMBER(SEARCH('[1]Lookup for use classification'!$F$10,B2373)),ISNUMBER(SEARCH('[1]Lookup for use classification'!$G$10,B2373))),'[1]Lookup for use classification'!$A$10,IF(OR(ISNUMBER(SEARCH('[1]Lookup for use classification'!$B$11,B2373)),ISNUMBER(SEARCH('[1]Lookup for use classification'!$C$11,B2373))),'[1]Lookup for use classification'!$A$11,IF(OR(ISNUMBER(SEARCH('[1]Lookup for use classification'!$B$12,B2373)),ISNUMBER(SEARCH('[1]Lookup for use classification'!$C$12,B2373))),'[1]Lookup for use classification'!$A$12,IF(OR(ISNUMBER(SEARCH('[1]Lookup for use classification'!$B$13,B2373)),ISNUMBER(SEARCH('[1]Lookup for use classification'!$C$13,B2373)),ISNUMBER(SEARCH('[1]Lookup for use classification'!$D$13,B2373)),,ISNUMBER(SEARCH('[1]Lookup for use classification'!$C$13,B2373)),ISNUMBER(SEARCH('[1]Lookup for use classification'!$E$13,B2373))),'[1]Lookup for use classification'!$A$13,IF(OR(ISNUMBER(SEARCH('[1]Lookup for use classification'!$B$14,B2373)),ISNUMBER(SEARCH('[1]Lookup for use classification'!$C$14,B2373))),'[1]Lookup for use classification'!$A$14,"Other"))))))))))))</f>
        <v>Office</v>
      </c>
      <c r="D2373" s="84">
        <v>840</v>
      </c>
      <c r="E2373" s="58"/>
      <c r="F2373" s="58"/>
    </row>
    <row r="2374" spans="1:6">
      <c r="A2374" s="56" t="s">
        <v>1849</v>
      </c>
      <c r="B2374" s="26" t="s">
        <v>101</v>
      </c>
      <c r="C2374" s="133" t="str">
        <f>IF(OR(ISNUMBER(SEARCH('[1]Lookup for use classification'!$B$1,B2374)),ISNUMBER(SEARCH('[1]Lookup for use classification'!$C$1,B2374)),ISNUMBER(SEARCH('[1]Lookup for use classification'!$D$1,B2374)),ISNUMBER(SEARCH('[1]Lookup for use classification'!$E$1,B2374))),'[1]Lookup for use classification'!$A$1,IF(ISNUMBER(SEARCH('[1]Lookup for use classification'!$B$2,B2374)),'[1]Lookup for use classification'!$A$2,IF(ISNUMBER(SEARCH('[1]Lookup for use classification'!$B$3,B2374)),'[1]Lookup for use classification'!$A$3,IF(OR(ISNUMBER(SEARCH('[1]Lookup for use classification'!$B$4,B2374)),ISNUMBER(SEARCH('[1]Lookup for use classification'!$C$4,B2374)),ISNUMBER(SEARCH('[1]Lookup for use classification'!$D$4,B2374)),ISNUMBER(SEARCH('[1]Lookup for use classification'!$E$4,B2374))),'[1]Lookup for use classification'!$A$4,IF(OR(ISNUMBER(SEARCH('[1]Lookup for use classification'!$B$5,B2374)),ISNUMBER(SEARCH('[1]Lookup for use classification'!$C$5,B2374)),ISNUMBER(SEARCH('[1]Lookup for use classification'!$D$5,B2374))),'[1]Lookup for use classification'!$A$5,IF(OR(ISNUMBER(SEARCH('[1]Lookup for use classification'!$B$7,B2374)),ISNUMBER(SEARCH('[1]Lookup for use classification'!$C$7,B2374)),ISNUMBER(SEARCH('[1]Lookup for use classification'!$D$7,B2374))),'[1]Lookup for use classification'!$A$7,IF(OR(ISNUMBER(SEARCH('[1]Lookup for use classification'!$B$9,B2374)),ISNUMBER(SEARCH('[1]Lookup for use classification'!$C$9,B2374)),ISNUMBER(SEARCH('[1]Lookup for use classification'!$D$9,B2374)),ISNUMBER(SEARCH('[1]Lookup for use classification'!$E$9,B2374)),ISNUMBER(SEARCH('[1]Lookup for use classification'!$F$9,B2374)),ISNUMBER(SEARCH('[1]Lookup for use classification'!$G$9,B2374)),ISNUMBER(SEARCH('[1]Lookup for use classification'!$H$9,B2374)),ISNUMBER(SEARCH('[1]Lookup for use classification'!$I$9,B2374)),ISNUMBER(SEARCH('[1]Lookup for use classification'!$J$9,B2374)),ISNUMBER(SEARCH('[1]Lookup for use classification'!$K$9,B2374))),'[1]Lookup for use classification'!$A$9,IF(OR(ISNUMBER(SEARCH('[1]Lookup for use classification'!$B$10,B2374)),ISNUMBER(SEARCH('[1]Lookup for use classification'!$C$10,B2374)),ISNUMBER(SEARCH('[1]Lookup for use classification'!$D$10,B2374)),ISNUMBER(SEARCH('[1]Lookup for use classification'!$E$10,B2374)),ISNUMBER(SEARCH('[1]Lookup for use classification'!$F$10,B2374)),ISNUMBER(SEARCH('[1]Lookup for use classification'!$G$10,B2374))),'[1]Lookup for use classification'!$A$10,IF(OR(ISNUMBER(SEARCH('[1]Lookup for use classification'!$B$11,B2374)),ISNUMBER(SEARCH('[1]Lookup for use classification'!$C$11,B2374))),'[1]Lookup for use classification'!$A$11,IF(OR(ISNUMBER(SEARCH('[1]Lookup for use classification'!$B$12,B2374)),ISNUMBER(SEARCH('[1]Lookup for use classification'!$C$12,B2374))),'[1]Lookup for use classification'!$A$12,IF(OR(ISNUMBER(SEARCH('[1]Lookup for use classification'!$B$13,B2374)),ISNUMBER(SEARCH('[1]Lookup for use classification'!$C$13,B2374)),ISNUMBER(SEARCH('[1]Lookup for use classification'!$D$13,B2374)),,ISNUMBER(SEARCH('[1]Lookup for use classification'!$C$13,B2374)),ISNUMBER(SEARCH('[1]Lookup for use classification'!$E$13,B2374))),'[1]Lookup for use classification'!$A$13,IF(OR(ISNUMBER(SEARCH('[1]Lookup for use classification'!$B$14,B2374)),ISNUMBER(SEARCH('[1]Lookup for use classification'!$C$14,B2374))),'[1]Lookup for use classification'!$A$14,"Other"))))))))))))</f>
        <v>Warehousing</v>
      </c>
      <c r="D2374" s="84">
        <v>1000</v>
      </c>
      <c r="E2374" s="58"/>
      <c r="F2374" s="58"/>
    </row>
    <row r="2375" spans="1:6">
      <c r="A2375" s="56" t="s">
        <v>1849</v>
      </c>
      <c r="B2375" s="26" t="s">
        <v>1968</v>
      </c>
      <c r="C2375" s="133" t="str">
        <f>IF(OR(ISNUMBER(SEARCH('[1]Lookup for use classification'!$B$1,B2375)),ISNUMBER(SEARCH('[1]Lookup for use classification'!$C$1,B2375)),ISNUMBER(SEARCH('[1]Lookup for use classification'!$D$1,B2375)),ISNUMBER(SEARCH('[1]Lookup for use classification'!$E$1,B2375))),'[1]Lookup for use classification'!$A$1,IF(ISNUMBER(SEARCH('[1]Lookup for use classification'!$B$2,B2375)),'[1]Lookup for use classification'!$A$2,IF(ISNUMBER(SEARCH('[1]Lookup for use classification'!$B$3,B2375)),'[1]Lookup for use classification'!$A$3,IF(OR(ISNUMBER(SEARCH('[1]Lookup for use classification'!$B$4,B2375)),ISNUMBER(SEARCH('[1]Lookup for use classification'!$C$4,B2375)),ISNUMBER(SEARCH('[1]Lookup for use classification'!$D$4,B2375)),ISNUMBER(SEARCH('[1]Lookup for use classification'!$E$4,B2375))),'[1]Lookup for use classification'!$A$4,IF(OR(ISNUMBER(SEARCH('[1]Lookup for use classification'!$B$5,B2375)),ISNUMBER(SEARCH('[1]Lookup for use classification'!$C$5,B2375)),ISNUMBER(SEARCH('[1]Lookup for use classification'!$D$5,B2375))),'[1]Lookup for use classification'!$A$5,IF(OR(ISNUMBER(SEARCH('[1]Lookup for use classification'!$B$7,B2375)),ISNUMBER(SEARCH('[1]Lookup for use classification'!$C$7,B2375)),ISNUMBER(SEARCH('[1]Lookup for use classification'!$D$7,B2375))),'[1]Lookup for use classification'!$A$7,IF(OR(ISNUMBER(SEARCH('[1]Lookup for use classification'!$B$9,B2375)),ISNUMBER(SEARCH('[1]Lookup for use classification'!$C$9,B2375)),ISNUMBER(SEARCH('[1]Lookup for use classification'!$D$9,B2375)),ISNUMBER(SEARCH('[1]Lookup for use classification'!$E$9,B2375)),ISNUMBER(SEARCH('[1]Lookup for use classification'!$F$9,B2375)),ISNUMBER(SEARCH('[1]Lookup for use classification'!$G$9,B2375)),ISNUMBER(SEARCH('[1]Lookup for use classification'!$H$9,B2375)),ISNUMBER(SEARCH('[1]Lookup for use classification'!$I$9,B2375)),ISNUMBER(SEARCH('[1]Lookup for use classification'!$J$9,B2375)),ISNUMBER(SEARCH('[1]Lookup for use classification'!$K$9,B2375))),'[1]Lookup for use classification'!$A$9,IF(OR(ISNUMBER(SEARCH('[1]Lookup for use classification'!$B$10,B2375)),ISNUMBER(SEARCH('[1]Lookup for use classification'!$C$10,B2375)),ISNUMBER(SEARCH('[1]Lookup for use classification'!$D$10,B2375)),ISNUMBER(SEARCH('[1]Lookup for use classification'!$E$10,B2375)),ISNUMBER(SEARCH('[1]Lookup for use classification'!$F$10,B2375)),ISNUMBER(SEARCH('[1]Lookup for use classification'!$G$10,B2375))),'[1]Lookup for use classification'!$A$10,IF(OR(ISNUMBER(SEARCH('[1]Lookup for use classification'!$B$11,B2375)),ISNUMBER(SEARCH('[1]Lookup for use classification'!$C$11,B2375))),'[1]Lookup for use classification'!$A$11,IF(OR(ISNUMBER(SEARCH('[1]Lookup for use classification'!$B$12,B2375)),ISNUMBER(SEARCH('[1]Lookup for use classification'!$C$12,B2375))),'[1]Lookup for use classification'!$A$12,IF(OR(ISNUMBER(SEARCH('[1]Lookup for use classification'!$B$13,B2375)),ISNUMBER(SEARCH('[1]Lookup for use classification'!$C$13,B2375)),ISNUMBER(SEARCH('[1]Lookup for use classification'!$D$13,B2375)),,ISNUMBER(SEARCH('[1]Lookup for use classification'!$C$13,B2375)),ISNUMBER(SEARCH('[1]Lookup for use classification'!$E$13,B2375))),'[1]Lookup for use classification'!$A$13,IF(OR(ISNUMBER(SEARCH('[1]Lookup for use classification'!$B$14,B2375)),ISNUMBER(SEARCH('[1]Lookup for use classification'!$C$14,B2375))),'[1]Lookup for use classification'!$A$14,"Other"))))))))))))</f>
        <v>Warehousing</v>
      </c>
      <c r="D2375" s="84">
        <v>512</v>
      </c>
      <c r="E2375" s="58"/>
      <c r="F2375" s="58"/>
    </row>
    <row r="2376" spans="1:6">
      <c r="A2376" s="16" t="s">
        <v>1205</v>
      </c>
      <c r="B2376" s="38" t="s">
        <v>44</v>
      </c>
      <c r="C2376" s="133" t="str">
        <f>IF(OR(ISNUMBER(SEARCH('[1]Lookup for use classification'!$B$1,B2376)),ISNUMBER(SEARCH('[1]Lookup for use classification'!$C$1,B2376)),ISNUMBER(SEARCH('[1]Lookup for use classification'!$D$1,B2376)),ISNUMBER(SEARCH('[1]Lookup for use classification'!$E$1,B2376))),'[1]Lookup for use classification'!$A$1,IF(ISNUMBER(SEARCH('[1]Lookup for use classification'!$B$2,B2376)),'[1]Lookup for use classification'!$A$2,IF(ISNUMBER(SEARCH('[1]Lookup for use classification'!$B$3,B2376)),'[1]Lookup for use classification'!$A$3,IF(OR(ISNUMBER(SEARCH('[1]Lookup for use classification'!$B$4,B2376)),ISNUMBER(SEARCH('[1]Lookup for use classification'!$C$4,B2376)),ISNUMBER(SEARCH('[1]Lookup for use classification'!$D$4,B2376)),ISNUMBER(SEARCH('[1]Lookup for use classification'!$E$4,B2376))),'[1]Lookup for use classification'!$A$4,IF(OR(ISNUMBER(SEARCH('[1]Lookup for use classification'!$B$5,B2376)),ISNUMBER(SEARCH('[1]Lookup for use classification'!$C$5,B2376)),ISNUMBER(SEARCH('[1]Lookup for use classification'!$D$5,B2376))),'[1]Lookup for use classification'!$A$5,IF(OR(ISNUMBER(SEARCH('[1]Lookup for use classification'!$B$7,B2376)),ISNUMBER(SEARCH('[1]Lookup for use classification'!$C$7,B2376)),ISNUMBER(SEARCH('[1]Lookup for use classification'!$D$7,B2376))),'[1]Lookup for use classification'!$A$7,IF(OR(ISNUMBER(SEARCH('[1]Lookup for use classification'!$B$9,B2376)),ISNUMBER(SEARCH('[1]Lookup for use classification'!$C$9,B2376)),ISNUMBER(SEARCH('[1]Lookup for use classification'!$D$9,B2376)),ISNUMBER(SEARCH('[1]Lookup for use classification'!$E$9,B2376)),ISNUMBER(SEARCH('[1]Lookup for use classification'!$F$9,B2376)),ISNUMBER(SEARCH('[1]Lookup for use classification'!$G$9,B2376)),ISNUMBER(SEARCH('[1]Lookup for use classification'!$H$9,B2376)),ISNUMBER(SEARCH('[1]Lookup for use classification'!$I$9,B2376)),ISNUMBER(SEARCH('[1]Lookup for use classification'!$J$9,B2376)),ISNUMBER(SEARCH('[1]Lookup for use classification'!$K$9,B2376))),'[1]Lookup for use classification'!$A$9,IF(OR(ISNUMBER(SEARCH('[1]Lookup for use classification'!$B$10,B2376)),ISNUMBER(SEARCH('[1]Lookup for use classification'!$C$10,B2376)),ISNUMBER(SEARCH('[1]Lookup for use classification'!$D$10,B2376)),ISNUMBER(SEARCH('[1]Lookup for use classification'!$E$10,B2376)),ISNUMBER(SEARCH('[1]Lookup for use classification'!$F$10,B2376)),ISNUMBER(SEARCH('[1]Lookup for use classification'!$G$10,B2376))),'[1]Lookup for use classification'!$A$10,IF(OR(ISNUMBER(SEARCH('[1]Lookup for use classification'!$B$11,B2376)),ISNUMBER(SEARCH('[1]Lookup for use classification'!$C$11,B2376))),'[1]Lookup for use classification'!$A$11,IF(OR(ISNUMBER(SEARCH('[1]Lookup for use classification'!$B$12,B2376)),ISNUMBER(SEARCH('[1]Lookup for use classification'!$C$12,B2376))),'[1]Lookup for use classification'!$A$12,IF(OR(ISNUMBER(SEARCH('[1]Lookup for use classification'!$B$13,B2376)),ISNUMBER(SEARCH('[1]Lookup for use classification'!$C$13,B2376)),ISNUMBER(SEARCH('[1]Lookup for use classification'!$D$13,B2376)),,ISNUMBER(SEARCH('[1]Lookup for use classification'!$C$13,B2376)),ISNUMBER(SEARCH('[1]Lookup for use classification'!$E$13,B2376))),'[1]Lookup for use classification'!$A$13,IF(OR(ISNUMBER(SEARCH('[1]Lookup for use classification'!$B$14,B2376)),ISNUMBER(SEARCH('[1]Lookup for use classification'!$C$14,B2376))),'[1]Lookup for use classification'!$A$14,"Other"))))))))))))</f>
        <v>Other</v>
      </c>
      <c r="D2376" s="39">
        <v>96</v>
      </c>
      <c r="E2376" s="41" t="s">
        <v>11</v>
      </c>
      <c r="F2376" s="41" t="s">
        <v>11</v>
      </c>
    </row>
    <row r="2377" spans="1:6">
      <c r="A2377" s="16" t="s">
        <v>1205</v>
      </c>
      <c r="B2377" s="38" t="s">
        <v>1200</v>
      </c>
      <c r="C2377" s="133" t="str">
        <f>IF(OR(ISNUMBER(SEARCH('[1]Lookup for use classification'!$B$1,B2377)),ISNUMBER(SEARCH('[1]Lookup for use classification'!$C$1,B2377)),ISNUMBER(SEARCH('[1]Lookup for use classification'!$D$1,B2377)),ISNUMBER(SEARCH('[1]Lookup for use classification'!$E$1,B2377))),'[1]Lookup for use classification'!$A$1,IF(ISNUMBER(SEARCH('[1]Lookup for use classification'!$B$2,B2377)),'[1]Lookup for use classification'!$A$2,IF(ISNUMBER(SEARCH('[1]Lookup for use classification'!$B$3,B2377)),'[1]Lookup for use classification'!$A$3,IF(OR(ISNUMBER(SEARCH('[1]Lookup for use classification'!$B$4,B2377)),ISNUMBER(SEARCH('[1]Lookup for use classification'!$C$4,B2377)),ISNUMBER(SEARCH('[1]Lookup for use classification'!$D$4,B2377)),ISNUMBER(SEARCH('[1]Lookup for use classification'!$E$4,B2377))),'[1]Lookup for use classification'!$A$4,IF(OR(ISNUMBER(SEARCH('[1]Lookup for use classification'!$B$5,B2377)),ISNUMBER(SEARCH('[1]Lookup for use classification'!$C$5,B2377)),ISNUMBER(SEARCH('[1]Lookup for use classification'!$D$5,B2377))),'[1]Lookup for use classification'!$A$5,IF(OR(ISNUMBER(SEARCH('[1]Lookup for use classification'!$B$7,B2377)),ISNUMBER(SEARCH('[1]Lookup for use classification'!$C$7,B2377)),ISNUMBER(SEARCH('[1]Lookup for use classification'!$D$7,B2377))),'[1]Lookup for use classification'!$A$7,IF(OR(ISNUMBER(SEARCH('[1]Lookup for use classification'!$B$9,B2377)),ISNUMBER(SEARCH('[1]Lookup for use classification'!$C$9,B2377)),ISNUMBER(SEARCH('[1]Lookup for use classification'!$D$9,B2377)),ISNUMBER(SEARCH('[1]Lookup for use classification'!$E$9,B2377)),ISNUMBER(SEARCH('[1]Lookup for use classification'!$F$9,B2377)),ISNUMBER(SEARCH('[1]Lookup for use classification'!$G$9,B2377)),ISNUMBER(SEARCH('[1]Lookup for use classification'!$H$9,B2377)),ISNUMBER(SEARCH('[1]Lookup for use classification'!$I$9,B2377)),ISNUMBER(SEARCH('[1]Lookup for use classification'!$J$9,B2377)),ISNUMBER(SEARCH('[1]Lookup for use classification'!$K$9,B2377))),'[1]Lookup for use classification'!$A$9,IF(OR(ISNUMBER(SEARCH('[1]Lookup for use classification'!$B$10,B2377)),ISNUMBER(SEARCH('[1]Lookup for use classification'!$C$10,B2377)),ISNUMBER(SEARCH('[1]Lookup for use classification'!$D$10,B2377)),ISNUMBER(SEARCH('[1]Lookup for use classification'!$E$10,B2377)),ISNUMBER(SEARCH('[1]Lookup for use classification'!$F$10,B2377)),ISNUMBER(SEARCH('[1]Lookup for use classification'!$G$10,B2377))),'[1]Lookup for use classification'!$A$10,IF(OR(ISNUMBER(SEARCH('[1]Lookup for use classification'!$B$11,B2377)),ISNUMBER(SEARCH('[1]Lookup for use classification'!$C$11,B2377))),'[1]Lookup for use classification'!$A$11,IF(OR(ISNUMBER(SEARCH('[1]Lookup for use classification'!$B$12,B2377)),ISNUMBER(SEARCH('[1]Lookup for use classification'!$C$12,B2377))),'[1]Lookup for use classification'!$A$12,IF(OR(ISNUMBER(SEARCH('[1]Lookup for use classification'!$B$13,B2377)),ISNUMBER(SEARCH('[1]Lookup for use classification'!$C$13,B2377)),ISNUMBER(SEARCH('[1]Lookup for use classification'!$D$13,B2377)),,ISNUMBER(SEARCH('[1]Lookup for use classification'!$C$13,B2377)),ISNUMBER(SEARCH('[1]Lookup for use classification'!$E$13,B2377))),'[1]Lookup for use classification'!$A$13,IF(OR(ISNUMBER(SEARCH('[1]Lookup for use classification'!$B$14,B2377)),ISNUMBER(SEARCH('[1]Lookup for use classification'!$C$14,B2377))),'[1]Lookup for use classification'!$A$14,"Other"))))))))))))</f>
        <v>Other</v>
      </c>
      <c r="D2377" s="39">
        <v>2000</v>
      </c>
      <c r="E2377" s="41" t="s">
        <v>11</v>
      </c>
      <c r="F2377" s="41" t="s">
        <v>11</v>
      </c>
    </row>
    <row r="2378" spans="1:6">
      <c r="A2378" s="16" t="s">
        <v>1205</v>
      </c>
      <c r="B2378" s="38" t="s">
        <v>1201</v>
      </c>
      <c r="C2378" s="133" t="str">
        <f>IF(OR(ISNUMBER(SEARCH('[1]Lookup for use classification'!$B$1,B2378)),ISNUMBER(SEARCH('[1]Lookup for use classification'!$C$1,B2378)),ISNUMBER(SEARCH('[1]Lookup for use classification'!$D$1,B2378)),ISNUMBER(SEARCH('[1]Lookup for use classification'!$E$1,B2378))),'[1]Lookup for use classification'!$A$1,IF(ISNUMBER(SEARCH('[1]Lookup for use classification'!$B$2,B2378)),'[1]Lookup for use classification'!$A$2,IF(ISNUMBER(SEARCH('[1]Lookup for use classification'!$B$3,B2378)),'[1]Lookup for use classification'!$A$3,IF(OR(ISNUMBER(SEARCH('[1]Lookup for use classification'!$B$4,B2378)),ISNUMBER(SEARCH('[1]Lookup for use classification'!$C$4,B2378)),ISNUMBER(SEARCH('[1]Lookup for use classification'!$D$4,B2378)),ISNUMBER(SEARCH('[1]Lookup for use classification'!$E$4,B2378))),'[1]Lookup for use classification'!$A$4,IF(OR(ISNUMBER(SEARCH('[1]Lookup for use classification'!$B$5,B2378)),ISNUMBER(SEARCH('[1]Lookup for use classification'!$C$5,B2378)),ISNUMBER(SEARCH('[1]Lookup for use classification'!$D$5,B2378))),'[1]Lookup for use classification'!$A$5,IF(OR(ISNUMBER(SEARCH('[1]Lookup for use classification'!$B$7,B2378)),ISNUMBER(SEARCH('[1]Lookup for use classification'!$C$7,B2378)),ISNUMBER(SEARCH('[1]Lookup for use classification'!$D$7,B2378))),'[1]Lookup for use classification'!$A$7,IF(OR(ISNUMBER(SEARCH('[1]Lookup for use classification'!$B$9,B2378)),ISNUMBER(SEARCH('[1]Lookup for use classification'!$C$9,B2378)),ISNUMBER(SEARCH('[1]Lookup for use classification'!$D$9,B2378)),ISNUMBER(SEARCH('[1]Lookup for use classification'!$E$9,B2378)),ISNUMBER(SEARCH('[1]Lookup for use classification'!$F$9,B2378)),ISNUMBER(SEARCH('[1]Lookup for use classification'!$G$9,B2378)),ISNUMBER(SEARCH('[1]Lookup for use classification'!$H$9,B2378)),ISNUMBER(SEARCH('[1]Lookup for use classification'!$I$9,B2378)),ISNUMBER(SEARCH('[1]Lookup for use classification'!$J$9,B2378)),ISNUMBER(SEARCH('[1]Lookup for use classification'!$K$9,B2378))),'[1]Lookup for use classification'!$A$9,IF(OR(ISNUMBER(SEARCH('[1]Lookup for use classification'!$B$10,B2378)),ISNUMBER(SEARCH('[1]Lookup for use classification'!$C$10,B2378)),ISNUMBER(SEARCH('[1]Lookup for use classification'!$D$10,B2378)),ISNUMBER(SEARCH('[1]Lookup for use classification'!$E$10,B2378)),ISNUMBER(SEARCH('[1]Lookup for use classification'!$F$10,B2378)),ISNUMBER(SEARCH('[1]Lookup for use classification'!$G$10,B2378))),'[1]Lookup for use classification'!$A$10,IF(OR(ISNUMBER(SEARCH('[1]Lookup for use classification'!$B$11,B2378)),ISNUMBER(SEARCH('[1]Lookup for use classification'!$C$11,B2378))),'[1]Lookup for use classification'!$A$11,IF(OR(ISNUMBER(SEARCH('[1]Lookup for use classification'!$B$12,B2378)),ISNUMBER(SEARCH('[1]Lookup for use classification'!$C$12,B2378))),'[1]Lookup for use classification'!$A$12,IF(OR(ISNUMBER(SEARCH('[1]Lookup for use classification'!$B$13,B2378)),ISNUMBER(SEARCH('[1]Lookup for use classification'!$C$13,B2378)),ISNUMBER(SEARCH('[1]Lookup for use classification'!$D$13,B2378)),,ISNUMBER(SEARCH('[1]Lookup for use classification'!$C$13,B2378)),ISNUMBER(SEARCH('[1]Lookup for use classification'!$E$13,B2378))),'[1]Lookup for use classification'!$A$13,IF(OR(ISNUMBER(SEARCH('[1]Lookup for use classification'!$B$14,B2378)),ISNUMBER(SEARCH('[1]Lookup for use classification'!$C$14,B2378))),'[1]Lookup for use classification'!$A$14,"Other"))))))))))))</f>
        <v>Public Assembly</v>
      </c>
      <c r="D2378" s="41"/>
      <c r="E2378" s="41" t="s">
        <v>11</v>
      </c>
      <c r="F2378" s="41" t="s">
        <v>11</v>
      </c>
    </row>
    <row r="2379" spans="1:6">
      <c r="A2379" s="16" t="s">
        <v>1205</v>
      </c>
      <c r="B2379" s="38" t="s">
        <v>1202</v>
      </c>
      <c r="C2379" s="133" t="str">
        <f>IF(OR(ISNUMBER(SEARCH('[1]Lookup for use classification'!$B$1,B2379)),ISNUMBER(SEARCH('[1]Lookup for use classification'!$C$1,B2379)),ISNUMBER(SEARCH('[1]Lookup for use classification'!$D$1,B2379)),ISNUMBER(SEARCH('[1]Lookup for use classification'!$E$1,B2379))),'[1]Lookup for use classification'!$A$1,IF(ISNUMBER(SEARCH('[1]Lookup for use classification'!$B$2,B2379)),'[1]Lookup for use classification'!$A$2,IF(ISNUMBER(SEARCH('[1]Lookup for use classification'!$B$3,B2379)),'[1]Lookup for use classification'!$A$3,IF(OR(ISNUMBER(SEARCH('[1]Lookup for use classification'!$B$4,B2379)),ISNUMBER(SEARCH('[1]Lookup for use classification'!$C$4,B2379)),ISNUMBER(SEARCH('[1]Lookup for use classification'!$D$4,B2379)),ISNUMBER(SEARCH('[1]Lookup for use classification'!$E$4,B2379))),'[1]Lookup for use classification'!$A$4,IF(OR(ISNUMBER(SEARCH('[1]Lookup for use classification'!$B$5,B2379)),ISNUMBER(SEARCH('[1]Lookup for use classification'!$C$5,B2379)),ISNUMBER(SEARCH('[1]Lookup for use classification'!$D$5,B2379))),'[1]Lookup for use classification'!$A$5,IF(OR(ISNUMBER(SEARCH('[1]Lookup for use classification'!$B$7,B2379)),ISNUMBER(SEARCH('[1]Lookup for use classification'!$C$7,B2379)),ISNUMBER(SEARCH('[1]Lookup for use classification'!$D$7,B2379))),'[1]Lookup for use classification'!$A$7,IF(OR(ISNUMBER(SEARCH('[1]Lookup for use classification'!$B$9,B2379)),ISNUMBER(SEARCH('[1]Lookup for use classification'!$C$9,B2379)),ISNUMBER(SEARCH('[1]Lookup for use classification'!$D$9,B2379)),ISNUMBER(SEARCH('[1]Lookup for use classification'!$E$9,B2379)),ISNUMBER(SEARCH('[1]Lookup for use classification'!$F$9,B2379)),ISNUMBER(SEARCH('[1]Lookup for use classification'!$G$9,B2379)),ISNUMBER(SEARCH('[1]Lookup for use classification'!$H$9,B2379)),ISNUMBER(SEARCH('[1]Lookup for use classification'!$I$9,B2379)),ISNUMBER(SEARCH('[1]Lookup for use classification'!$J$9,B2379)),ISNUMBER(SEARCH('[1]Lookup for use classification'!$K$9,B2379))),'[1]Lookup for use classification'!$A$9,IF(OR(ISNUMBER(SEARCH('[1]Lookup for use classification'!$B$10,B2379)),ISNUMBER(SEARCH('[1]Lookup for use classification'!$C$10,B2379)),ISNUMBER(SEARCH('[1]Lookup for use classification'!$D$10,B2379)),ISNUMBER(SEARCH('[1]Lookup for use classification'!$E$10,B2379)),ISNUMBER(SEARCH('[1]Lookup for use classification'!$F$10,B2379)),ISNUMBER(SEARCH('[1]Lookup for use classification'!$G$10,B2379))),'[1]Lookup for use classification'!$A$10,IF(OR(ISNUMBER(SEARCH('[1]Lookup for use classification'!$B$11,B2379)),ISNUMBER(SEARCH('[1]Lookup for use classification'!$C$11,B2379))),'[1]Lookup for use classification'!$A$11,IF(OR(ISNUMBER(SEARCH('[1]Lookup for use classification'!$B$12,B2379)),ISNUMBER(SEARCH('[1]Lookup for use classification'!$C$12,B2379))),'[1]Lookup for use classification'!$A$12,IF(OR(ISNUMBER(SEARCH('[1]Lookup for use classification'!$B$13,B2379)),ISNUMBER(SEARCH('[1]Lookup for use classification'!$C$13,B2379)),ISNUMBER(SEARCH('[1]Lookup for use classification'!$D$13,B2379)),,ISNUMBER(SEARCH('[1]Lookup for use classification'!$C$13,B2379)),ISNUMBER(SEARCH('[1]Lookup for use classification'!$E$13,B2379))),'[1]Lookup for use classification'!$A$13,IF(OR(ISNUMBER(SEARCH('[1]Lookup for use classification'!$B$14,B2379)),ISNUMBER(SEARCH('[1]Lookup for use classification'!$C$14,B2379))),'[1]Lookup for use classification'!$A$14,"Other"))))))))))))</f>
        <v>Other</v>
      </c>
      <c r="D2379" s="41"/>
      <c r="E2379" s="41" t="s">
        <v>11</v>
      </c>
      <c r="F2379" s="41" t="s">
        <v>11</v>
      </c>
    </row>
    <row r="2380" spans="1:6">
      <c r="A2380" s="16" t="s">
        <v>1205</v>
      </c>
      <c r="B2380" s="38" t="s">
        <v>1203</v>
      </c>
      <c r="C2380" s="133" t="str">
        <f>IF(OR(ISNUMBER(SEARCH('[1]Lookup for use classification'!$B$1,B2380)),ISNUMBER(SEARCH('[1]Lookup for use classification'!$C$1,B2380)),ISNUMBER(SEARCH('[1]Lookup for use classification'!$D$1,B2380)),ISNUMBER(SEARCH('[1]Lookup for use classification'!$E$1,B2380))),'[1]Lookup for use classification'!$A$1,IF(ISNUMBER(SEARCH('[1]Lookup for use classification'!$B$2,B2380)),'[1]Lookup for use classification'!$A$2,IF(ISNUMBER(SEARCH('[1]Lookup for use classification'!$B$3,B2380)),'[1]Lookup for use classification'!$A$3,IF(OR(ISNUMBER(SEARCH('[1]Lookup for use classification'!$B$4,B2380)),ISNUMBER(SEARCH('[1]Lookup for use classification'!$C$4,B2380)),ISNUMBER(SEARCH('[1]Lookup for use classification'!$D$4,B2380)),ISNUMBER(SEARCH('[1]Lookup for use classification'!$E$4,B2380))),'[1]Lookup for use classification'!$A$4,IF(OR(ISNUMBER(SEARCH('[1]Lookup for use classification'!$B$5,B2380)),ISNUMBER(SEARCH('[1]Lookup for use classification'!$C$5,B2380)),ISNUMBER(SEARCH('[1]Lookup for use classification'!$D$5,B2380))),'[1]Lookup for use classification'!$A$5,IF(OR(ISNUMBER(SEARCH('[1]Lookup for use classification'!$B$7,B2380)),ISNUMBER(SEARCH('[1]Lookup for use classification'!$C$7,B2380)),ISNUMBER(SEARCH('[1]Lookup for use classification'!$D$7,B2380))),'[1]Lookup for use classification'!$A$7,IF(OR(ISNUMBER(SEARCH('[1]Lookup for use classification'!$B$9,B2380)),ISNUMBER(SEARCH('[1]Lookup for use classification'!$C$9,B2380)),ISNUMBER(SEARCH('[1]Lookup for use classification'!$D$9,B2380)),ISNUMBER(SEARCH('[1]Lookup for use classification'!$E$9,B2380)),ISNUMBER(SEARCH('[1]Lookup for use classification'!$F$9,B2380)),ISNUMBER(SEARCH('[1]Lookup for use classification'!$G$9,B2380)),ISNUMBER(SEARCH('[1]Lookup for use classification'!$H$9,B2380)),ISNUMBER(SEARCH('[1]Lookup for use classification'!$I$9,B2380)),ISNUMBER(SEARCH('[1]Lookup for use classification'!$J$9,B2380)),ISNUMBER(SEARCH('[1]Lookup for use classification'!$K$9,B2380))),'[1]Lookup for use classification'!$A$9,IF(OR(ISNUMBER(SEARCH('[1]Lookup for use classification'!$B$10,B2380)),ISNUMBER(SEARCH('[1]Lookup for use classification'!$C$10,B2380)),ISNUMBER(SEARCH('[1]Lookup for use classification'!$D$10,B2380)),ISNUMBER(SEARCH('[1]Lookup for use classification'!$E$10,B2380)),ISNUMBER(SEARCH('[1]Lookup for use classification'!$F$10,B2380)),ISNUMBER(SEARCH('[1]Lookup for use classification'!$G$10,B2380))),'[1]Lookup for use classification'!$A$10,IF(OR(ISNUMBER(SEARCH('[1]Lookup for use classification'!$B$11,B2380)),ISNUMBER(SEARCH('[1]Lookup for use classification'!$C$11,B2380))),'[1]Lookup for use classification'!$A$11,IF(OR(ISNUMBER(SEARCH('[1]Lookup for use classification'!$B$12,B2380)),ISNUMBER(SEARCH('[1]Lookup for use classification'!$C$12,B2380))),'[1]Lookup for use classification'!$A$12,IF(OR(ISNUMBER(SEARCH('[1]Lookup for use classification'!$B$13,B2380)),ISNUMBER(SEARCH('[1]Lookup for use classification'!$C$13,B2380)),ISNUMBER(SEARCH('[1]Lookup for use classification'!$D$13,B2380)),,ISNUMBER(SEARCH('[1]Lookup for use classification'!$C$13,B2380)),ISNUMBER(SEARCH('[1]Lookup for use classification'!$E$13,B2380))),'[1]Lookup for use classification'!$A$13,IF(OR(ISNUMBER(SEARCH('[1]Lookup for use classification'!$B$14,B2380)),ISNUMBER(SEARCH('[1]Lookup for use classification'!$C$14,B2380))),'[1]Lookup for use classification'!$A$14,"Other"))))))))))))</f>
        <v>Water &amp; Sewer</v>
      </c>
      <c r="D2380" s="39">
        <v>11776</v>
      </c>
      <c r="E2380" s="41" t="s">
        <v>11</v>
      </c>
      <c r="F2380" s="41" t="s">
        <v>11</v>
      </c>
    </row>
    <row r="2381" spans="1:6">
      <c r="A2381" s="16" t="s">
        <v>1205</v>
      </c>
      <c r="B2381" s="42" t="s">
        <v>1204</v>
      </c>
      <c r="C2381" s="133" t="str">
        <f>IF(OR(ISNUMBER(SEARCH('[1]Lookup for use classification'!$B$1,B2381)),ISNUMBER(SEARCH('[1]Lookup for use classification'!$C$1,B2381)),ISNUMBER(SEARCH('[1]Lookup for use classification'!$D$1,B2381)),ISNUMBER(SEARCH('[1]Lookup for use classification'!$E$1,B2381))),'[1]Lookup for use classification'!$A$1,IF(ISNUMBER(SEARCH('[1]Lookup for use classification'!$B$2,B2381)),'[1]Lookup for use classification'!$A$2,IF(ISNUMBER(SEARCH('[1]Lookup for use classification'!$B$3,B2381)),'[1]Lookup for use classification'!$A$3,IF(OR(ISNUMBER(SEARCH('[1]Lookup for use classification'!$B$4,B2381)),ISNUMBER(SEARCH('[1]Lookup for use classification'!$C$4,B2381)),ISNUMBER(SEARCH('[1]Lookup for use classification'!$D$4,B2381)),ISNUMBER(SEARCH('[1]Lookup for use classification'!$E$4,B2381))),'[1]Lookup for use classification'!$A$4,IF(OR(ISNUMBER(SEARCH('[1]Lookup for use classification'!$B$5,B2381)),ISNUMBER(SEARCH('[1]Lookup for use classification'!$C$5,B2381)),ISNUMBER(SEARCH('[1]Lookup for use classification'!$D$5,B2381))),'[1]Lookup for use classification'!$A$5,IF(OR(ISNUMBER(SEARCH('[1]Lookup for use classification'!$B$7,B2381)),ISNUMBER(SEARCH('[1]Lookup for use classification'!$C$7,B2381)),ISNUMBER(SEARCH('[1]Lookup for use classification'!$D$7,B2381))),'[1]Lookup for use classification'!$A$7,IF(OR(ISNUMBER(SEARCH('[1]Lookup for use classification'!$B$9,B2381)),ISNUMBER(SEARCH('[1]Lookup for use classification'!$C$9,B2381)),ISNUMBER(SEARCH('[1]Lookup for use classification'!$D$9,B2381)),ISNUMBER(SEARCH('[1]Lookup for use classification'!$E$9,B2381)),ISNUMBER(SEARCH('[1]Lookup for use classification'!$F$9,B2381)),ISNUMBER(SEARCH('[1]Lookup for use classification'!$G$9,B2381)),ISNUMBER(SEARCH('[1]Lookup for use classification'!$H$9,B2381)),ISNUMBER(SEARCH('[1]Lookup for use classification'!$I$9,B2381)),ISNUMBER(SEARCH('[1]Lookup for use classification'!$J$9,B2381)),ISNUMBER(SEARCH('[1]Lookup for use classification'!$K$9,B2381))),'[1]Lookup for use classification'!$A$9,IF(OR(ISNUMBER(SEARCH('[1]Lookup for use classification'!$B$10,B2381)),ISNUMBER(SEARCH('[1]Lookup for use classification'!$C$10,B2381)),ISNUMBER(SEARCH('[1]Lookup for use classification'!$D$10,B2381)),ISNUMBER(SEARCH('[1]Lookup for use classification'!$E$10,B2381)),ISNUMBER(SEARCH('[1]Lookup for use classification'!$F$10,B2381)),ISNUMBER(SEARCH('[1]Lookup for use classification'!$G$10,B2381))),'[1]Lookup for use classification'!$A$10,IF(OR(ISNUMBER(SEARCH('[1]Lookup for use classification'!$B$11,B2381)),ISNUMBER(SEARCH('[1]Lookup for use classification'!$C$11,B2381))),'[1]Lookup for use classification'!$A$11,IF(OR(ISNUMBER(SEARCH('[1]Lookup for use classification'!$B$12,B2381)),ISNUMBER(SEARCH('[1]Lookup for use classification'!$C$12,B2381))),'[1]Lookup for use classification'!$A$12,IF(OR(ISNUMBER(SEARCH('[1]Lookup for use classification'!$B$13,B2381)),ISNUMBER(SEARCH('[1]Lookup for use classification'!$C$13,B2381)),ISNUMBER(SEARCH('[1]Lookup for use classification'!$D$13,B2381)),,ISNUMBER(SEARCH('[1]Lookup for use classification'!$C$13,B2381)),ISNUMBER(SEARCH('[1]Lookup for use classification'!$E$13,B2381))),'[1]Lookup for use classification'!$A$13,IF(OR(ISNUMBER(SEARCH('[1]Lookup for use classification'!$B$14,B2381)),ISNUMBER(SEARCH('[1]Lookup for use classification'!$C$14,B2381))),'[1]Lookup for use classification'!$A$14,"Other"))))))))))))</f>
        <v>Public Assembly</v>
      </c>
      <c r="D2381" s="40"/>
      <c r="E2381" s="40" t="s">
        <v>11</v>
      </c>
      <c r="F2381" s="40" t="s">
        <v>11</v>
      </c>
    </row>
    <row r="2382" spans="1:6">
      <c r="A2382" s="16" t="s">
        <v>1205</v>
      </c>
      <c r="B2382" s="38" t="s">
        <v>64</v>
      </c>
      <c r="C2382" s="133" t="str">
        <f>IF(OR(ISNUMBER(SEARCH('[1]Lookup for use classification'!$B$1,B2382)),ISNUMBER(SEARCH('[1]Lookup for use classification'!$C$1,B2382)),ISNUMBER(SEARCH('[1]Lookup for use classification'!$D$1,B2382)),ISNUMBER(SEARCH('[1]Lookup for use classification'!$E$1,B2382))),'[1]Lookup for use classification'!$A$1,IF(ISNUMBER(SEARCH('[1]Lookup for use classification'!$B$2,B2382)),'[1]Lookup for use classification'!$A$2,IF(ISNUMBER(SEARCH('[1]Lookup for use classification'!$B$3,B2382)),'[1]Lookup for use classification'!$A$3,IF(OR(ISNUMBER(SEARCH('[1]Lookup for use classification'!$B$4,B2382)),ISNUMBER(SEARCH('[1]Lookup for use classification'!$C$4,B2382)),ISNUMBER(SEARCH('[1]Lookup for use classification'!$D$4,B2382)),ISNUMBER(SEARCH('[1]Lookup for use classification'!$E$4,B2382))),'[1]Lookup for use classification'!$A$4,IF(OR(ISNUMBER(SEARCH('[1]Lookup for use classification'!$B$5,B2382)),ISNUMBER(SEARCH('[1]Lookup for use classification'!$C$5,B2382)),ISNUMBER(SEARCH('[1]Lookup for use classification'!$D$5,B2382))),'[1]Lookup for use classification'!$A$5,IF(OR(ISNUMBER(SEARCH('[1]Lookup for use classification'!$B$7,B2382)),ISNUMBER(SEARCH('[1]Lookup for use classification'!$C$7,B2382)),ISNUMBER(SEARCH('[1]Lookup for use classification'!$D$7,B2382))),'[1]Lookup for use classification'!$A$7,IF(OR(ISNUMBER(SEARCH('[1]Lookup for use classification'!$B$9,B2382)),ISNUMBER(SEARCH('[1]Lookup for use classification'!$C$9,B2382)),ISNUMBER(SEARCH('[1]Lookup for use classification'!$D$9,B2382)),ISNUMBER(SEARCH('[1]Lookup for use classification'!$E$9,B2382)),ISNUMBER(SEARCH('[1]Lookup for use classification'!$F$9,B2382)),ISNUMBER(SEARCH('[1]Lookup for use classification'!$G$9,B2382)),ISNUMBER(SEARCH('[1]Lookup for use classification'!$H$9,B2382)),ISNUMBER(SEARCH('[1]Lookup for use classification'!$I$9,B2382)),ISNUMBER(SEARCH('[1]Lookup for use classification'!$J$9,B2382)),ISNUMBER(SEARCH('[1]Lookup for use classification'!$K$9,B2382))),'[1]Lookup for use classification'!$A$9,IF(OR(ISNUMBER(SEARCH('[1]Lookup for use classification'!$B$10,B2382)),ISNUMBER(SEARCH('[1]Lookup for use classification'!$C$10,B2382)),ISNUMBER(SEARCH('[1]Lookup for use classification'!$D$10,B2382)),ISNUMBER(SEARCH('[1]Lookup for use classification'!$E$10,B2382)),ISNUMBER(SEARCH('[1]Lookup for use classification'!$F$10,B2382)),ISNUMBER(SEARCH('[1]Lookup for use classification'!$G$10,B2382))),'[1]Lookup for use classification'!$A$10,IF(OR(ISNUMBER(SEARCH('[1]Lookup for use classification'!$B$11,B2382)),ISNUMBER(SEARCH('[1]Lookup for use classification'!$C$11,B2382))),'[1]Lookup for use classification'!$A$11,IF(OR(ISNUMBER(SEARCH('[1]Lookup for use classification'!$B$12,B2382)),ISNUMBER(SEARCH('[1]Lookup for use classification'!$C$12,B2382))),'[1]Lookup for use classification'!$A$12,IF(OR(ISNUMBER(SEARCH('[1]Lookup for use classification'!$B$13,B2382)),ISNUMBER(SEARCH('[1]Lookup for use classification'!$C$13,B2382)),ISNUMBER(SEARCH('[1]Lookup for use classification'!$D$13,B2382)),,ISNUMBER(SEARCH('[1]Lookup for use classification'!$C$13,B2382)),ISNUMBER(SEARCH('[1]Lookup for use classification'!$E$13,B2382))),'[1]Lookup for use classification'!$A$13,IF(OR(ISNUMBER(SEARCH('[1]Lookup for use classification'!$B$14,B2382)),ISNUMBER(SEARCH('[1]Lookup for use classification'!$C$14,B2382))),'[1]Lookup for use classification'!$A$14,"Other"))))))))))))</f>
        <v>Water &amp; Sewer</v>
      </c>
      <c r="D2382" s="41"/>
      <c r="E2382" s="41" t="s">
        <v>11</v>
      </c>
      <c r="F2382" s="41" t="s">
        <v>11</v>
      </c>
    </row>
    <row r="2383" spans="1:6">
      <c r="A2383" s="16" t="s">
        <v>1681</v>
      </c>
      <c r="B2383" s="47" t="s">
        <v>1650</v>
      </c>
      <c r="C2383" s="133" t="str">
        <f>IF(OR(ISNUMBER(SEARCH('[1]Lookup for use classification'!$B$1,B2383)),ISNUMBER(SEARCH('[1]Lookup for use classification'!$C$1,B2383)),ISNUMBER(SEARCH('[1]Lookup for use classification'!$D$1,B2383)),ISNUMBER(SEARCH('[1]Lookup for use classification'!$E$1,B2383))),'[1]Lookup for use classification'!$A$1,IF(ISNUMBER(SEARCH('[1]Lookup for use classification'!$B$2,B2383)),'[1]Lookup for use classification'!$A$2,IF(ISNUMBER(SEARCH('[1]Lookup for use classification'!$B$3,B2383)),'[1]Lookup for use classification'!$A$3,IF(OR(ISNUMBER(SEARCH('[1]Lookup for use classification'!$B$4,B2383)),ISNUMBER(SEARCH('[1]Lookup for use classification'!$C$4,B2383)),ISNUMBER(SEARCH('[1]Lookup for use classification'!$D$4,B2383)),ISNUMBER(SEARCH('[1]Lookup for use classification'!$E$4,B2383))),'[1]Lookup for use classification'!$A$4,IF(OR(ISNUMBER(SEARCH('[1]Lookup for use classification'!$B$5,B2383)),ISNUMBER(SEARCH('[1]Lookup for use classification'!$C$5,B2383)),ISNUMBER(SEARCH('[1]Lookup for use classification'!$D$5,B2383))),'[1]Lookup for use classification'!$A$5,IF(OR(ISNUMBER(SEARCH('[1]Lookup for use classification'!$B$7,B2383)),ISNUMBER(SEARCH('[1]Lookup for use classification'!$C$7,B2383)),ISNUMBER(SEARCH('[1]Lookup for use classification'!$D$7,B2383))),'[1]Lookup for use classification'!$A$7,IF(OR(ISNUMBER(SEARCH('[1]Lookup for use classification'!$B$9,B2383)),ISNUMBER(SEARCH('[1]Lookup for use classification'!$C$9,B2383)),ISNUMBER(SEARCH('[1]Lookup for use classification'!$D$9,B2383)),ISNUMBER(SEARCH('[1]Lookup for use classification'!$E$9,B2383)),ISNUMBER(SEARCH('[1]Lookup for use classification'!$F$9,B2383)),ISNUMBER(SEARCH('[1]Lookup for use classification'!$G$9,B2383)),ISNUMBER(SEARCH('[1]Lookup for use classification'!$H$9,B2383)),ISNUMBER(SEARCH('[1]Lookup for use classification'!$I$9,B2383)),ISNUMBER(SEARCH('[1]Lookup for use classification'!$J$9,B2383)),ISNUMBER(SEARCH('[1]Lookup for use classification'!$K$9,B2383))),'[1]Lookup for use classification'!$A$9,IF(OR(ISNUMBER(SEARCH('[1]Lookup for use classification'!$B$10,B2383)),ISNUMBER(SEARCH('[1]Lookup for use classification'!$C$10,B2383)),ISNUMBER(SEARCH('[1]Lookup for use classification'!$D$10,B2383)),ISNUMBER(SEARCH('[1]Lookup for use classification'!$E$10,B2383)),ISNUMBER(SEARCH('[1]Lookup for use classification'!$F$10,B2383)),ISNUMBER(SEARCH('[1]Lookup for use classification'!$G$10,B2383))),'[1]Lookup for use classification'!$A$10,IF(OR(ISNUMBER(SEARCH('[1]Lookup for use classification'!$B$11,B2383)),ISNUMBER(SEARCH('[1]Lookup for use classification'!$C$11,B2383))),'[1]Lookup for use classification'!$A$11,IF(OR(ISNUMBER(SEARCH('[1]Lookup for use classification'!$B$12,B2383)),ISNUMBER(SEARCH('[1]Lookup for use classification'!$C$12,B2383))),'[1]Lookup for use classification'!$A$12,IF(OR(ISNUMBER(SEARCH('[1]Lookup for use classification'!$B$13,B2383)),ISNUMBER(SEARCH('[1]Lookup for use classification'!$C$13,B2383)),ISNUMBER(SEARCH('[1]Lookup for use classification'!$D$13,B2383)),,ISNUMBER(SEARCH('[1]Lookup for use classification'!$C$13,B2383)),ISNUMBER(SEARCH('[1]Lookup for use classification'!$E$13,B2383))),'[1]Lookup for use classification'!$A$13,IF(OR(ISNUMBER(SEARCH('[1]Lookup for use classification'!$B$14,B2383)),ISNUMBER(SEARCH('[1]Lookup for use classification'!$C$14,B2383))),'[1]Lookup for use classification'!$A$14,"Other"))))))))))))</f>
        <v>Retail - Other</v>
      </c>
      <c r="D2383" s="68"/>
      <c r="E2383" s="58"/>
      <c r="F2383" s="58"/>
    </row>
    <row r="2384" spans="1:6">
      <c r="A2384" s="16" t="s">
        <v>1681</v>
      </c>
      <c r="B2384" s="47" t="s">
        <v>1651</v>
      </c>
      <c r="C2384" s="133" t="str">
        <f>IF(OR(ISNUMBER(SEARCH('[1]Lookup for use classification'!$B$1,B2384)),ISNUMBER(SEARCH('[1]Lookup for use classification'!$C$1,B2384)),ISNUMBER(SEARCH('[1]Lookup for use classification'!$D$1,B2384)),ISNUMBER(SEARCH('[1]Lookup for use classification'!$E$1,B2384))),'[1]Lookup for use classification'!$A$1,IF(ISNUMBER(SEARCH('[1]Lookup for use classification'!$B$2,B2384)),'[1]Lookup for use classification'!$A$2,IF(ISNUMBER(SEARCH('[1]Lookup for use classification'!$B$3,B2384)),'[1]Lookup for use classification'!$A$3,IF(OR(ISNUMBER(SEARCH('[1]Lookup for use classification'!$B$4,B2384)),ISNUMBER(SEARCH('[1]Lookup for use classification'!$C$4,B2384)),ISNUMBER(SEARCH('[1]Lookup for use classification'!$D$4,B2384)),ISNUMBER(SEARCH('[1]Lookup for use classification'!$E$4,B2384))),'[1]Lookup for use classification'!$A$4,IF(OR(ISNUMBER(SEARCH('[1]Lookup for use classification'!$B$5,B2384)),ISNUMBER(SEARCH('[1]Lookup for use classification'!$C$5,B2384)),ISNUMBER(SEARCH('[1]Lookup for use classification'!$D$5,B2384))),'[1]Lookup for use classification'!$A$5,IF(OR(ISNUMBER(SEARCH('[1]Lookup for use classification'!$B$7,B2384)),ISNUMBER(SEARCH('[1]Lookup for use classification'!$C$7,B2384)),ISNUMBER(SEARCH('[1]Lookup for use classification'!$D$7,B2384))),'[1]Lookup for use classification'!$A$7,IF(OR(ISNUMBER(SEARCH('[1]Lookup for use classification'!$B$9,B2384)),ISNUMBER(SEARCH('[1]Lookup for use classification'!$C$9,B2384)),ISNUMBER(SEARCH('[1]Lookup for use classification'!$D$9,B2384)),ISNUMBER(SEARCH('[1]Lookup for use classification'!$E$9,B2384)),ISNUMBER(SEARCH('[1]Lookup for use classification'!$F$9,B2384)),ISNUMBER(SEARCH('[1]Lookup for use classification'!$G$9,B2384)),ISNUMBER(SEARCH('[1]Lookup for use classification'!$H$9,B2384)),ISNUMBER(SEARCH('[1]Lookup for use classification'!$I$9,B2384)),ISNUMBER(SEARCH('[1]Lookup for use classification'!$J$9,B2384)),ISNUMBER(SEARCH('[1]Lookup for use classification'!$K$9,B2384))),'[1]Lookup for use classification'!$A$9,IF(OR(ISNUMBER(SEARCH('[1]Lookup for use classification'!$B$10,B2384)),ISNUMBER(SEARCH('[1]Lookup for use classification'!$C$10,B2384)),ISNUMBER(SEARCH('[1]Lookup for use classification'!$D$10,B2384)),ISNUMBER(SEARCH('[1]Lookup for use classification'!$E$10,B2384)),ISNUMBER(SEARCH('[1]Lookup for use classification'!$F$10,B2384)),ISNUMBER(SEARCH('[1]Lookup for use classification'!$G$10,B2384))),'[1]Lookup for use classification'!$A$10,IF(OR(ISNUMBER(SEARCH('[1]Lookup for use classification'!$B$11,B2384)),ISNUMBER(SEARCH('[1]Lookup for use classification'!$C$11,B2384))),'[1]Lookup for use classification'!$A$11,IF(OR(ISNUMBER(SEARCH('[1]Lookup for use classification'!$B$12,B2384)),ISNUMBER(SEARCH('[1]Lookup for use classification'!$C$12,B2384))),'[1]Lookup for use classification'!$A$12,IF(OR(ISNUMBER(SEARCH('[1]Lookup for use classification'!$B$13,B2384)),ISNUMBER(SEARCH('[1]Lookup for use classification'!$C$13,B2384)),ISNUMBER(SEARCH('[1]Lookup for use classification'!$D$13,B2384)),,ISNUMBER(SEARCH('[1]Lookup for use classification'!$C$13,B2384)),ISNUMBER(SEARCH('[1]Lookup for use classification'!$E$13,B2384))),'[1]Lookup for use classification'!$A$13,IF(OR(ISNUMBER(SEARCH('[1]Lookup for use classification'!$B$14,B2384)),ISNUMBER(SEARCH('[1]Lookup for use classification'!$C$14,B2384))),'[1]Lookup for use classification'!$A$14,"Other"))))))))))))</f>
        <v>Public Assembly</v>
      </c>
      <c r="D2384" s="58"/>
      <c r="E2384" s="58"/>
      <c r="F2384" s="58"/>
    </row>
    <row r="2385" spans="1:6">
      <c r="A2385" s="16" t="s">
        <v>1681</v>
      </c>
      <c r="B2385" s="26" t="s">
        <v>1652</v>
      </c>
      <c r="C2385" s="133" t="str">
        <f>IF(OR(ISNUMBER(SEARCH('[1]Lookup for use classification'!$B$1,B2385)),ISNUMBER(SEARCH('[1]Lookup for use classification'!$C$1,B2385)),ISNUMBER(SEARCH('[1]Lookup for use classification'!$D$1,B2385)),ISNUMBER(SEARCH('[1]Lookup for use classification'!$E$1,B2385))),'[1]Lookup for use classification'!$A$1,IF(ISNUMBER(SEARCH('[1]Lookup for use classification'!$B$2,B2385)),'[1]Lookup for use classification'!$A$2,IF(ISNUMBER(SEARCH('[1]Lookup for use classification'!$B$3,B2385)),'[1]Lookup for use classification'!$A$3,IF(OR(ISNUMBER(SEARCH('[1]Lookup for use classification'!$B$4,B2385)),ISNUMBER(SEARCH('[1]Lookup for use classification'!$C$4,B2385)),ISNUMBER(SEARCH('[1]Lookup for use classification'!$D$4,B2385)),ISNUMBER(SEARCH('[1]Lookup for use classification'!$E$4,B2385))),'[1]Lookup for use classification'!$A$4,IF(OR(ISNUMBER(SEARCH('[1]Lookup for use classification'!$B$5,B2385)),ISNUMBER(SEARCH('[1]Lookup for use classification'!$C$5,B2385)),ISNUMBER(SEARCH('[1]Lookup for use classification'!$D$5,B2385))),'[1]Lookup for use classification'!$A$5,IF(OR(ISNUMBER(SEARCH('[1]Lookup for use classification'!$B$7,B2385)),ISNUMBER(SEARCH('[1]Lookup for use classification'!$C$7,B2385)),ISNUMBER(SEARCH('[1]Lookup for use classification'!$D$7,B2385))),'[1]Lookup for use classification'!$A$7,IF(OR(ISNUMBER(SEARCH('[1]Lookup for use classification'!$B$9,B2385)),ISNUMBER(SEARCH('[1]Lookup for use classification'!$C$9,B2385)),ISNUMBER(SEARCH('[1]Lookup for use classification'!$D$9,B2385)),ISNUMBER(SEARCH('[1]Lookup for use classification'!$E$9,B2385)),ISNUMBER(SEARCH('[1]Lookup for use classification'!$F$9,B2385)),ISNUMBER(SEARCH('[1]Lookup for use classification'!$G$9,B2385)),ISNUMBER(SEARCH('[1]Lookup for use classification'!$H$9,B2385)),ISNUMBER(SEARCH('[1]Lookup for use classification'!$I$9,B2385)),ISNUMBER(SEARCH('[1]Lookup for use classification'!$J$9,B2385)),ISNUMBER(SEARCH('[1]Lookup for use classification'!$K$9,B2385))),'[1]Lookup for use classification'!$A$9,IF(OR(ISNUMBER(SEARCH('[1]Lookup for use classification'!$B$10,B2385)),ISNUMBER(SEARCH('[1]Lookup for use classification'!$C$10,B2385)),ISNUMBER(SEARCH('[1]Lookup for use classification'!$D$10,B2385)),ISNUMBER(SEARCH('[1]Lookup for use classification'!$E$10,B2385)),ISNUMBER(SEARCH('[1]Lookup for use classification'!$F$10,B2385)),ISNUMBER(SEARCH('[1]Lookup for use classification'!$G$10,B2385))),'[1]Lookup for use classification'!$A$10,IF(OR(ISNUMBER(SEARCH('[1]Lookup for use classification'!$B$11,B2385)),ISNUMBER(SEARCH('[1]Lookup for use classification'!$C$11,B2385))),'[1]Lookup for use classification'!$A$11,IF(OR(ISNUMBER(SEARCH('[1]Lookup for use classification'!$B$12,B2385)),ISNUMBER(SEARCH('[1]Lookup for use classification'!$C$12,B2385))),'[1]Lookup for use classification'!$A$12,IF(OR(ISNUMBER(SEARCH('[1]Lookup for use classification'!$B$13,B2385)),ISNUMBER(SEARCH('[1]Lookup for use classification'!$C$13,B2385)),ISNUMBER(SEARCH('[1]Lookup for use classification'!$D$13,B2385)),,ISNUMBER(SEARCH('[1]Lookup for use classification'!$C$13,B2385)),ISNUMBER(SEARCH('[1]Lookup for use classification'!$E$13,B2385))),'[1]Lookup for use classification'!$A$13,IF(OR(ISNUMBER(SEARCH('[1]Lookup for use classification'!$B$14,B2385)),ISNUMBER(SEARCH('[1]Lookup for use classification'!$C$14,B2385))),'[1]Lookup for use classification'!$A$14,"Other"))))))))))))</f>
        <v>Other</v>
      </c>
      <c r="D2385" s="27"/>
      <c r="E2385" s="26"/>
      <c r="F2385" s="26"/>
    </row>
    <row r="2386" spans="1:6">
      <c r="A2386" s="16" t="s">
        <v>1681</v>
      </c>
      <c r="B2386" s="26" t="s">
        <v>1653</v>
      </c>
      <c r="C2386" s="133" t="str">
        <f>IF(OR(ISNUMBER(SEARCH('[1]Lookup for use classification'!$B$1,B2386)),ISNUMBER(SEARCH('[1]Lookup for use classification'!$C$1,B2386)),ISNUMBER(SEARCH('[1]Lookup for use classification'!$D$1,B2386)),ISNUMBER(SEARCH('[1]Lookup for use classification'!$E$1,B2386))),'[1]Lookup for use classification'!$A$1,IF(ISNUMBER(SEARCH('[1]Lookup for use classification'!$B$2,B2386)),'[1]Lookup for use classification'!$A$2,IF(ISNUMBER(SEARCH('[1]Lookup for use classification'!$B$3,B2386)),'[1]Lookup for use classification'!$A$3,IF(OR(ISNUMBER(SEARCH('[1]Lookup for use classification'!$B$4,B2386)),ISNUMBER(SEARCH('[1]Lookup for use classification'!$C$4,B2386)),ISNUMBER(SEARCH('[1]Lookup for use classification'!$D$4,B2386)),ISNUMBER(SEARCH('[1]Lookup for use classification'!$E$4,B2386))),'[1]Lookup for use classification'!$A$4,IF(OR(ISNUMBER(SEARCH('[1]Lookup for use classification'!$B$5,B2386)),ISNUMBER(SEARCH('[1]Lookup for use classification'!$C$5,B2386)),ISNUMBER(SEARCH('[1]Lookup for use classification'!$D$5,B2386))),'[1]Lookup for use classification'!$A$5,IF(OR(ISNUMBER(SEARCH('[1]Lookup for use classification'!$B$7,B2386)),ISNUMBER(SEARCH('[1]Lookup for use classification'!$C$7,B2386)),ISNUMBER(SEARCH('[1]Lookup for use classification'!$D$7,B2386))),'[1]Lookup for use classification'!$A$7,IF(OR(ISNUMBER(SEARCH('[1]Lookup for use classification'!$B$9,B2386)),ISNUMBER(SEARCH('[1]Lookup for use classification'!$C$9,B2386)),ISNUMBER(SEARCH('[1]Lookup for use classification'!$D$9,B2386)),ISNUMBER(SEARCH('[1]Lookup for use classification'!$E$9,B2386)),ISNUMBER(SEARCH('[1]Lookup for use classification'!$F$9,B2386)),ISNUMBER(SEARCH('[1]Lookup for use classification'!$G$9,B2386)),ISNUMBER(SEARCH('[1]Lookup for use classification'!$H$9,B2386)),ISNUMBER(SEARCH('[1]Lookup for use classification'!$I$9,B2386)),ISNUMBER(SEARCH('[1]Lookup for use classification'!$J$9,B2386)),ISNUMBER(SEARCH('[1]Lookup for use classification'!$K$9,B2386))),'[1]Lookup for use classification'!$A$9,IF(OR(ISNUMBER(SEARCH('[1]Lookup for use classification'!$B$10,B2386)),ISNUMBER(SEARCH('[1]Lookup for use classification'!$C$10,B2386)),ISNUMBER(SEARCH('[1]Lookup for use classification'!$D$10,B2386)),ISNUMBER(SEARCH('[1]Lookup for use classification'!$E$10,B2386)),ISNUMBER(SEARCH('[1]Lookup for use classification'!$F$10,B2386)),ISNUMBER(SEARCH('[1]Lookup for use classification'!$G$10,B2386))),'[1]Lookup for use classification'!$A$10,IF(OR(ISNUMBER(SEARCH('[1]Lookup for use classification'!$B$11,B2386)),ISNUMBER(SEARCH('[1]Lookup for use classification'!$C$11,B2386))),'[1]Lookup for use classification'!$A$11,IF(OR(ISNUMBER(SEARCH('[1]Lookup for use classification'!$B$12,B2386)),ISNUMBER(SEARCH('[1]Lookup for use classification'!$C$12,B2386))),'[1]Lookup for use classification'!$A$12,IF(OR(ISNUMBER(SEARCH('[1]Lookup for use classification'!$B$13,B2386)),ISNUMBER(SEARCH('[1]Lookup for use classification'!$C$13,B2386)),ISNUMBER(SEARCH('[1]Lookup for use classification'!$D$13,B2386)),,ISNUMBER(SEARCH('[1]Lookup for use classification'!$C$13,B2386)),ISNUMBER(SEARCH('[1]Lookup for use classification'!$E$13,B2386))),'[1]Lookup for use classification'!$A$13,IF(OR(ISNUMBER(SEARCH('[1]Lookup for use classification'!$B$14,B2386)),ISNUMBER(SEARCH('[1]Lookup for use classification'!$C$14,B2386))),'[1]Lookup for use classification'!$A$14,"Other"))))))))))))</f>
        <v>Other</v>
      </c>
      <c r="D2386" s="27"/>
      <c r="E2386" s="26"/>
      <c r="F2386" s="26"/>
    </row>
    <row r="2387" spans="1:6">
      <c r="A2387" s="16" t="s">
        <v>1681</v>
      </c>
      <c r="B2387" s="47" t="s">
        <v>1654</v>
      </c>
      <c r="C2387" s="133" t="str">
        <f>IF(OR(ISNUMBER(SEARCH('[1]Lookup for use classification'!$B$1,B2387)),ISNUMBER(SEARCH('[1]Lookup for use classification'!$C$1,B2387)),ISNUMBER(SEARCH('[1]Lookup for use classification'!$D$1,B2387)),ISNUMBER(SEARCH('[1]Lookup for use classification'!$E$1,B2387))),'[1]Lookup for use classification'!$A$1,IF(ISNUMBER(SEARCH('[1]Lookup for use classification'!$B$2,B2387)),'[1]Lookup for use classification'!$A$2,IF(ISNUMBER(SEARCH('[1]Lookup for use classification'!$B$3,B2387)),'[1]Lookup for use classification'!$A$3,IF(OR(ISNUMBER(SEARCH('[1]Lookup for use classification'!$B$4,B2387)),ISNUMBER(SEARCH('[1]Lookup for use classification'!$C$4,B2387)),ISNUMBER(SEARCH('[1]Lookup for use classification'!$D$4,B2387)),ISNUMBER(SEARCH('[1]Lookup for use classification'!$E$4,B2387))),'[1]Lookup for use classification'!$A$4,IF(OR(ISNUMBER(SEARCH('[1]Lookup for use classification'!$B$5,B2387)),ISNUMBER(SEARCH('[1]Lookup for use classification'!$C$5,B2387)),ISNUMBER(SEARCH('[1]Lookup for use classification'!$D$5,B2387))),'[1]Lookup for use classification'!$A$5,IF(OR(ISNUMBER(SEARCH('[1]Lookup for use classification'!$B$7,B2387)),ISNUMBER(SEARCH('[1]Lookup for use classification'!$C$7,B2387)),ISNUMBER(SEARCH('[1]Lookup for use classification'!$D$7,B2387))),'[1]Lookup for use classification'!$A$7,IF(OR(ISNUMBER(SEARCH('[1]Lookup for use classification'!$B$9,B2387)),ISNUMBER(SEARCH('[1]Lookup for use classification'!$C$9,B2387)),ISNUMBER(SEARCH('[1]Lookup for use classification'!$D$9,B2387)),ISNUMBER(SEARCH('[1]Lookup for use classification'!$E$9,B2387)),ISNUMBER(SEARCH('[1]Lookup for use classification'!$F$9,B2387)),ISNUMBER(SEARCH('[1]Lookup for use classification'!$G$9,B2387)),ISNUMBER(SEARCH('[1]Lookup for use classification'!$H$9,B2387)),ISNUMBER(SEARCH('[1]Lookup for use classification'!$I$9,B2387)),ISNUMBER(SEARCH('[1]Lookup for use classification'!$J$9,B2387)),ISNUMBER(SEARCH('[1]Lookup for use classification'!$K$9,B2387))),'[1]Lookup for use classification'!$A$9,IF(OR(ISNUMBER(SEARCH('[1]Lookup for use classification'!$B$10,B2387)),ISNUMBER(SEARCH('[1]Lookup for use classification'!$C$10,B2387)),ISNUMBER(SEARCH('[1]Lookup for use classification'!$D$10,B2387)),ISNUMBER(SEARCH('[1]Lookup for use classification'!$E$10,B2387)),ISNUMBER(SEARCH('[1]Lookup for use classification'!$F$10,B2387)),ISNUMBER(SEARCH('[1]Lookup for use classification'!$G$10,B2387))),'[1]Lookup for use classification'!$A$10,IF(OR(ISNUMBER(SEARCH('[1]Lookup for use classification'!$B$11,B2387)),ISNUMBER(SEARCH('[1]Lookup for use classification'!$C$11,B2387))),'[1]Lookup for use classification'!$A$11,IF(OR(ISNUMBER(SEARCH('[1]Lookup for use classification'!$B$12,B2387)),ISNUMBER(SEARCH('[1]Lookup for use classification'!$C$12,B2387))),'[1]Lookup for use classification'!$A$12,IF(OR(ISNUMBER(SEARCH('[1]Lookup for use classification'!$B$13,B2387)),ISNUMBER(SEARCH('[1]Lookup for use classification'!$C$13,B2387)),ISNUMBER(SEARCH('[1]Lookup for use classification'!$D$13,B2387)),,ISNUMBER(SEARCH('[1]Lookup for use classification'!$C$13,B2387)),ISNUMBER(SEARCH('[1]Lookup for use classification'!$E$13,B2387))),'[1]Lookup for use classification'!$A$13,IF(OR(ISNUMBER(SEARCH('[1]Lookup for use classification'!$B$14,B2387)),ISNUMBER(SEARCH('[1]Lookup for use classification'!$C$14,B2387))),'[1]Lookup for use classification'!$A$14,"Other"))))))))))))</f>
        <v>Other</v>
      </c>
      <c r="D2387" s="58"/>
      <c r="E2387" s="58"/>
      <c r="F2387" s="58"/>
    </row>
    <row r="2388" spans="1:6">
      <c r="A2388" s="16" t="s">
        <v>1681</v>
      </c>
      <c r="B2388" s="47" t="s">
        <v>1655</v>
      </c>
      <c r="C2388" s="133" t="str">
        <f>IF(OR(ISNUMBER(SEARCH('[1]Lookup for use classification'!$B$1,B2388)),ISNUMBER(SEARCH('[1]Lookup for use classification'!$C$1,B2388)),ISNUMBER(SEARCH('[1]Lookup for use classification'!$D$1,B2388)),ISNUMBER(SEARCH('[1]Lookup for use classification'!$E$1,B2388))),'[1]Lookup for use classification'!$A$1,IF(ISNUMBER(SEARCH('[1]Lookup for use classification'!$B$2,B2388)),'[1]Lookup for use classification'!$A$2,IF(ISNUMBER(SEARCH('[1]Lookup for use classification'!$B$3,B2388)),'[1]Lookup for use classification'!$A$3,IF(OR(ISNUMBER(SEARCH('[1]Lookup for use classification'!$B$4,B2388)),ISNUMBER(SEARCH('[1]Lookup for use classification'!$C$4,B2388)),ISNUMBER(SEARCH('[1]Lookup for use classification'!$D$4,B2388)),ISNUMBER(SEARCH('[1]Lookup for use classification'!$E$4,B2388))),'[1]Lookup for use classification'!$A$4,IF(OR(ISNUMBER(SEARCH('[1]Lookup for use classification'!$B$5,B2388)),ISNUMBER(SEARCH('[1]Lookup for use classification'!$C$5,B2388)),ISNUMBER(SEARCH('[1]Lookup for use classification'!$D$5,B2388))),'[1]Lookup for use classification'!$A$5,IF(OR(ISNUMBER(SEARCH('[1]Lookup for use classification'!$B$7,B2388)),ISNUMBER(SEARCH('[1]Lookup for use classification'!$C$7,B2388)),ISNUMBER(SEARCH('[1]Lookup for use classification'!$D$7,B2388))),'[1]Lookup for use classification'!$A$7,IF(OR(ISNUMBER(SEARCH('[1]Lookup for use classification'!$B$9,B2388)),ISNUMBER(SEARCH('[1]Lookup for use classification'!$C$9,B2388)),ISNUMBER(SEARCH('[1]Lookup for use classification'!$D$9,B2388)),ISNUMBER(SEARCH('[1]Lookup for use classification'!$E$9,B2388)),ISNUMBER(SEARCH('[1]Lookup for use classification'!$F$9,B2388)),ISNUMBER(SEARCH('[1]Lookup for use classification'!$G$9,B2388)),ISNUMBER(SEARCH('[1]Lookup for use classification'!$H$9,B2388)),ISNUMBER(SEARCH('[1]Lookup for use classification'!$I$9,B2388)),ISNUMBER(SEARCH('[1]Lookup for use classification'!$J$9,B2388)),ISNUMBER(SEARCH('[1]Lookup for use classification'!$K$9,B2388))),'[1]Lookup for use classification'!$A$9,IF(OR(ISNUMBER(SEARCH('[1]Lookup for use classification'!$B$10,B2388)),ISNUMBER(SEARCH('[1]Lookup for use classification'!$C$10,B2388)),ISNUMBER(SEARCH('[1]Lookup for use classification'!$D$10,B2388)),ISNUMBER(SEARCH('[1]Lookup for use classification'!$E$10,B2388)),ISNUMBER(SEARCH('[1]Lookup for use classification'!$F$10,B2388)),ISNUMBER(SEARCH('[1]Lookup for use classification'!$G$10,B2388))),'[1]Lookup for use classification'!$A$10,IF(OR(ISNUMBER(SEARCH('[1]Lookup for use classification'!$B$11,B2388)),ISNUMBER(SEARCH('[1]Lookup for use classification'!$C$11,B2388))),'[1]Lookup for use classification'!$A$11,IF(OR(ISNUMBER(SEARCH('[1]Lookup for use classification'!$B$12,B2388)),ISNUMBER(SEARCH('[1]Lookup for use classification'!$C$12,B2388))),'[1]Lookup for use classification'!$A$12,IF(OR(ISNUMBER(SEARCH('[1]Lookup for use classification'!$B$13,B2388)),ISNUMBER(SEARCH('[1]Lookup for use classification'!$C$13,B2388)),ISNUMBER(SEARCH('[1]Lookup for use classification'!$D$13,B2388)),,ISNUMBER(SEARCH('[1]Lookup for use classification'!$C$13,B2388)),ISNUMBER(SEARCH('[1]Lookup for use classification'!$E$13,B2388))),'[1]Lookup for use classification'!$A$13,IF(OR(ISNUMBER(SEARCH('[1]Lookup for use classification'!$B$14,B2388)),ISNUMBER(SEARCH('[1]Lookup for use classification'!$C$14,B2388))),'[1]Lookup for use classification'!$A$14,"Other"))))))))))))</f>
        <v>Other</v>
      </c>
      <c r="D2388" s="58"/>
      <c r="E2388" s="58"/>
      <c r="F2388" s="58"/>
    </row>
    <row r="2389" spans="1:6">
      <c r="A2389" s="16" t="s">
        <v>1681</v>
      </c>
      <c r="B2389" s="26" t="s">
        <v>1506</v>
      </c>
      <c r="C2389" s="133" t="str">
        <f>IF(OR(ISNUMBER(SEARCH('[1]Lookup for use classification'!$B$1,B2389)),ISNUMBER(SEARCH('[1]Lookup for use classification'!$C$1,B2389)),ISNUMBER(SEARCH('[1]Lookup for use classification'!$D$1,B2389)),ISNUMBER(SEARCH('[1]Lookup for use classification'!$E$1,B2389))),'[1]Lookup for use classification'!$A$1,IF(ISNUMBER(SEARCH('[1]Lookup for use classification'!$B$2,B2389)),'[1]Lookup for use classification'!$A$2,IF(ISNUMBER(SEARCH('[1]Lookup for use classification'!$B$3,B2389)),'[1]Lookup for use classification'!$A$3,IF(OR(ISNUMBER(SEARCH('[1]Lookup for use classification'!$B$4,B2389)),ISNUMBER(SEARCH('[1]Lookup for use classification'!$C$4,B2389)),ISNUMBER(SEARCH('[1]Lookup for use classification'!$D$4,B2389)),ISNUMBER(SEARCH('[1]Lookup for use classification'!$E$4,B2389))),'[1]Lookup for use classification'!$A$4,IF(OR(ISNUMBER(SEARCH('[1]Lookup for use classification'!$B$5,B2389)),ISNUMBER(SEARCH('[1]Lookup for use classification'!$C$5,B2389)),ISNUMBER(SEARCH('[1]Lookup for use classification'!$D$5,B2389))),'[1]Lookup for use classification'!$A$5,IF(OR(ISNUMBER(SEARCH('[1]Lookup for use classification'!$B$7,B2389)),ISNUMBER(SEARCH('[1]Lookup for use classification'!$C$7,B2389)),ISNUMBER(SEARCH('[1]Lookup for use classification'!$D$7,B2389))),'[1]Lookup for use classification'!$A$7,IF(OR(ISNUMBER(SEARCH('[1]Lookup for use classification'!$B$9,B2389)),ISNUMBER(SEARCH('[1]Lookup for use classification'!$C$9,B2389)),ISNUMBER(SEARCH('[1]Lookup for use classification'!$D$9,B2389)),ISNUMBER(SEARCH('[1]Lookup for use classification'!$E$9,B2389)),ISNUMBER(SEARCH('[1]Lookup for use classification'!$F$9,B2389)),ISNUMBER(SEARCH('[1]Lookup for use classification'!$G$9,B2389)),ISNUMBER(SEARCH('[1]Lookup for use classification'!$H$9,B2389)),ISNUMBER(SEARCH('[1]Lookup for use classification'!$I$9,B2389)),ISNUMBER(SEARCH('[1]Lookup for use classification'!$J$9,B2389)),ISNUMBER(SEARCH('[1]Lookup for use classification'!$K$9,B2389))),'[1]Lookup for use classification'!$A$9,IF(OR(ISNUMBER(SEARCH('[1]Lookup for use classification'!$B$10,B2389)),ISNUMBER(SEARCH('[1]Lookup for use classification'!$C$10,B2389)),ISNUMBER(SEARCH('[1]Lookup for use classification'!$D$10,B2389)),ISNUMBER(SEARCH('[1]Lookup for use classification'!$E$10,B2389)),ISNUMBER(SEARCH('[1]Lookup for use classification'!$F$10,B2389)),ISNUMBER(SEARCH('[1]Lookup for use classification'!$G$10,B2389))),'[1]Lookup for use classification'!$A$10,IF(OR(ISNUMBER(SEARCH('[1]Lookup for use classification'!$B$11,B2389)),ISNUMBER(SEARCH('[1]Lookup for use classification'!$C$11,B2389))),'[1]Lookup for use classification'!$A$11,IF(OR(ISNUMBER(SEARCH('[1]Lookup for use classification'!$B$12,B2389)),ISNUMBER(SEARCH('[1]Lookup for use classification'!$C$12,B2389))),'[1]Lookup for use classification'!$A$12,IF(OR(ISNUMBER(SEARCH('[1]Lookup for use classification'!$B$13,B2389)),ISNUMBER(SEARCH('[1]Lookup for use classification'!$C$13,B2389)),ISNUMBER(SEARCH('[1]Lookup for use classification'!$D$13,B2389)),,ISNUMBER(SEARCH('[1]Lookup for use classification'!$C$13,B2389)),ISNUMBER(SEARCH('[1]Lookup for use classification'!$E$13,B2389))),'[1]Lookup for use classification'!$A$13,IF(OR(ISNUMBER(SEARCH('[1]Lookup for use classification'!$B$14,B2389)),ISNUMBER(SEARCH('[1]Lookup for use classification'!$C$14,B2389))),'[1]Lookup for use classification'!$A$14,"Other"))))))))))))</f>
        <v>Other</v>
      </c>
      <c r="D2389" s="27">
        <v>3046</v>
      </c>
      <c r="E2389" s="26"/>
      <c r="F2389" s="26"/>
    </row>
    <row r="2390" spans="1:6">
      <c r="A2390" s="16" t="s">
        <v>1681</v>
      </c>
      <c r="B2390" s="26" t="s">
        <v>1656</v>
      </c>
      <c r="C2390" s="133" t="str">
        <f>IF(OR(ISNUMBER(SEARCH('[1]Lookup for use classification'!$B$1,B2390)),ISNUMBER(SEARCH('[1]Lookup for use classification'!$C$1,B2390)),ISNUMBER(SEARCH('[1]Lookup for use classification'!$D$1,B2390)),ISNUMBER(SEARCH('[1]Lookup for use classification'!$E$1,B2390))),'[1]Lookup for use classification'!$A$1,IF(ISNUMBER(SEARCH('[1]Lookup for use classification'!$B$2,B2390)),'[1]Lookup for use classification'!$A$2,IF(ISNUMBER(SEARCH('[1]Lookup for use classification'!$B$3,B2390)),'[1]Lookup for use classification'!$A$3,IF(OR(ISNUMBER(SEARCH('[1]Lookup for use classification'!$B$4,B2390)),ISNUMBER(SEARCH('[1]Lookup for use classification'!$C$4,B2390)),ISNUMBER(SEARCH('[1]Lookup for use classification'!$D$4,B2390)),ISNUMBER(SEARCH('[1]Lookup for use classification'!$E$4,B2390))),'[1]Lookup for use classification'!$A$4,IF(OR(ISNUMBER(SEARCH('[1]Lookup for use classification'!$B$5,B2390)),ISNUMBER(SEARCH('[1]Lookup for use classification'!$C$5,B2390)),ISNUMBER(SEARCH('[1]Lookup for use classification'!$D$5,B2390))),'[1]Lookup for use classification'!$A$5,IF(OR(ISNUMBER(SEARCH('[1]Lookup for use classification'!$B$7,B2390)),ISNUMBER(SEARCH('[1]Lookup for use classification'!$C$7,B2390)),ISNUMBER(SEARCH('[1]Lookup for use classification'!$D$7,B2390))),'[1]Lookup for use classification'!$A$7,IF(OR(ISNUMBER(SEARCH('[1]Lookup for use classification'!$B$9,B2390)),ISNUMBER(SEARCH('[1]Lookup for use classification'!$C$9,B2390)),ISNUMBER(SEARCH('[1]Lookup for use classification'!$D$9,B2390)),ISNUMBER(SEARCH('[1]Lookup for use classification'!$E$9,B2390)),ISNUMBER(SEARCH('[1]Lookup for use classification'!$F$9,B2390)),ISNUMBER(SEARCH('[1]Lookup for use classification'!$G$9,B2390)),ISNUMBER(SEARCH('[1]Lookup for use classification'!$H$9,B2390)),ISNUMBER(SEARCH('[1]Lookup for use classification'!$I$9,B2390)),ISNUMBER(SEARCH('[1]Lookup for use classification'!$J$9,B2390)),ISNUMBER(SEARCH('[1]Lookup for use classification'!$K$9,B2390))),'[1]Lookup for use classification'!$A$9,IF(OR(ISNUMBER(SEARCH('[1]Lookup for use classification'!$B$10,B2390)),ISNUMBER(SEARCH('[1]Lookup for use classification'!$C$10,B2390)),ISNUMBER(SEARCH('[1]Lookup for use classification'!$D$10,B2390)),ISNUMBER(SEARCH('[1]Lookup for use classification'!$E$10,B2390)),ISNUMBER(SEARCH('[1]Lookup for use classification'!$F$10,B2390)),ISNUMBER(SEARCH('[1]Lookup for use classification'!$G$10,B2390))),'[1]Lookup for use classification'!$A$10,IF(OR(ISNUMBER(SEARCH('[1]Lookup for use classification'!$B$11,B2390)),ISNUMBER(SEARCH('[1]Lookup for use classification'!$C$11,B2390))),'[1]Lookup for use classification'!$A$11,IF(OR(ISNUMBER(SEARCH('[1]Lookup for use classification'!$B$12,B2390)),ISNUMBER(SEARCH('[1]Lookup for use classification'!$C$12,B2390))),'[1]Lookup for use classification'!$A$12,IF(OR(ISNUMBER(SEARCH('[1]Lookup for use classification'!$B$13,B2390)),ISNUMBER(SEARCH('[1]Lookup for use classification'!$C$13,B2390)),ISNUMBER(SEARCH('[1]Lookup for use classification'!$D$13,B2390)),,ISNUMBER(SEARCH('[1]Lookup for use classification'!$C$13,B2390)),ISNUMBER(SEARCH('[1]Lookup for use classification'!$E$13,B2390))),'[1]Lookup for use classification'!$A$13,IF(OR(ISNUMBER(SEARCH('[1]Lookup for use classification'!$B$14,B2390)),ISNUMBER(SEARCH('[1]Lookup for use classification'!$C$14,B2390))),'[1]Lookup for use classification'!$A$14,"Other"))))))))))))</f>
        <v>Other</v>
      </c>
      <c r="D2390" s="27">
        <v>1169</v>
      </c>
      <c r="E2390" s="26"/>
      <c r="F2390" s="26"/>
    </row>
    <row r="2391" spans="1:6">
      <c r="A2391" s="16" t="s">
        <v>1681</v>
      </c>
      <c r="B2391" s="30" t="s">
        <v>366</v>
      </c>
      <c r="C2391" s="133" t="str">
        <f>IF(OR(ISNUMBER(SEARCH('[1]Lookup for use classification'!$B$1,B2391)),ISNUMBER(SEARCH('[1]Lookup for use classification'!$C$1,B2391)),ISNUMBER(SEARCH('[1]Lookup for use classification'!$D$1,B2391)),ISNUMBER(SEARCH('[1]Lookup for use classification'!$E$1,B2391))),'[1]Lookup for use classification'!$A$1,IF(ISNUMBER(SEARCH('[1]Lookup for use classification'!$B$2,B2391)),'[1]Lookup for use classification'!$A$2,IF(ISNUMBER(SEARCH('[1]Lookup for use classification'!$B$3,B2391)),'[1]Lookup for use classification'!$A$3,IF(OR(ISNUMBER(SEARCH('[1]Lookup for use classification'!$B$4,B2391)),ISNUMBER(SEARCH('[1]Lookup for use classification'!$C$4,B2391)),ISNUMBER(SEARCH('[1]Lookup for use classification'!$D$4,B2391)),ISNUMBER(SEARCH('[1]Lookup for use classification'!$E$4,B2391))),'[1]Lookup for use classification'!$A$4,IF(OR(ISNUMBER(SEARCH('[1]Lookup for use classification'!$B$5,B2391)),ISNUMBER(SEARCH('[1]Lookup for use classification'!$C$5,B2391)),ISNUMBER(SEARCH('[1]Lookup for use classification'!$D$5,B2391))),'[1]Lookup for use classification'!$A$5,IF(OR(ISNUMBER(SEARCH('[1]Lookup for use classification'!$B$7,B2391)),ISNUMBER(SEARCH('[1]Lookup for use classification'!$C$7,B2391)),ISNUMBER(SEARCH('[1]Lookup for use classification'!$D$7,B2391))),'[1]Lookup for use classification'!$A$7,IF(OR(ISNUMBER(SEARCH('[1]Lookup for use classification'!$B$9,B2391)),ISNUMBER(SEARCH('[1]Lookup for use classification'!$C$9,B2391)),ISNUMBER(SEARCH('[1]Lookup for use classification'!$D$9,B2391)),ISNUMBER(SEARCH('[1]Lookup for use classification'!$E$9,B2391)),ISNUMBER(SEARCH('[1]Lookup for use classification'!$F$9,B2391)),ISNUMBER(SEARCH('[1]Lookup for use classification'!$G$9,B2391)),ISNUMBER(SEARCH('[1]Lookup for use classification'!$H$9,B2391)),ISNUMBER(SEARCH('[1]Lookup for use classification'!$I$9,B2391)),ISNUMBER(SEARCH('[1]Lookup for use classification'!$J$9,B2391)),ISNUMBER(SEARCH('[1]Lookup for use classification'!$K$9,B2391))),'[1]Lookup for use classification'!$A$9,IF(OR(ISNUMBER(SEARCH('[1]Lookup for use classification'!$B$10,B2391)),ISNUMBER(SEARCH('[1]Lookup for use classification'!$C$10,B2391)),ISNUMBER(SEARCH('[1]Lookup for use classification'!$D$10,B2391)),ISNUMBER(SEARCH('[1]Lookup for use classification'!$E$10,B2391)),ISNUMBER(SEARCH('[1]Lookup for use classification'!$F$10,B2391)),ISNUMBER(SEARCH('[1]Lookup for use classification'!$G$10,B2391))),'[1]Lookup for use classification'!$A$10,IF(OR(ISNUMBER(SEARCH('[1]Lookup for use classification'!$B$11,B2391)),ISNUMBER(SEARCH('[1]Lookup for use classification'!$C$11,B2391))),'[1]Lookup for use classification'!$A$11,IF(OR(ISNUMBER(SEARCH('[1]Lookup for use classification'!$B$12,B2391)),ISNUMBER(SEARCH('[1]Lookup for use classification'!$C$12,B2391))),'[1]Lookup for use classification'!$A$12,IF(OR(ISNUMBER(SEARCH('[1]Lookup for use classification'!$B$13,B2391)),ISNUMBER(SEARCH('[1]Lookup for use classification'!$C$13,B2391)),ISNUMBER(SEARCH('[1]Lookup for use classification'!$D$13,B2391)),,ISNUMBER(SEARCH('[1]Lookup for use classification'!$C$13,B2391)),ISNUMBER(SEARCH('[1]Lookup for use classification'!$E$13,B2391))),'[1]Lookup for use classification'!$A$13,IF(OR(ISNUMBER(SEARCH('[1]Lookup for use classification'!$B$14,B2391)),ISNUMBER(SEARCH('[1]Lookup for use classification'!$C$14,B2391))),'[1]Lookup for use classification'!$A$14,"Other"))))))))))))</f>
        <v>Other</v>
      </c>
      <c r="D2391" s="46"/>
      <c r="E2391" s="30"/>
      <c r="F2391" s="30"/>
    </row>
    <row r="2392" spans="1:6">
      <c r="A2392" s="16" t="s">
        <v>1681</v>
      </c>
      <c r="B2392" s="26" t="s">
        <v>1657</v>
      </c>
      <c r="C2392" s="133" t="str">
        <f>IF(OR(ISNUMBER(SEARCH('[1]Lookup for use classification'!$B$1,B2392)),ISNUMBER(SEARCH('[1]Lookup for use classification'!$C$1,B2392)),ISNUMBER(SEARCH('[1]Lookup for use classification'!$D$1,B2392)),ISNUMBER(SEARCH('[1]Lookup for use classification'!$E$1,B2392))),'[1]Lookup for use classification'!$A$1,IF(ISNUMBER(SEARCH('[1]Lookup for use classification'!$B$2,B2392)),'[1]Lookup for use classification'!$A$2,IF(ISNUMBER(SEARCH('[1]Lookup for use classification'!$B$3,B2392)),'[1]Lookup for use classification'!$A$3,IF(OR(ISNUMBER(SEARCH('[1]Lookup for use classification'!$B$4,B2392)),ISNUMBER(SEARCH('[1]Lookup for use classification'!$C$4,B2392)),ISNUMBER(SEARCH('[1]Lookup for use classification'!$D$4,B2392)),ISNUMBER(SEARCH('[1]Lookup for use classification'!$E$4,B2392))),'[1]Lookup for use classification'!$A$4,IF(OR(ISNUMBER(SEARCH('[1]Lookup for use classification'!$B$5,B2392)),ISNUMBER(SEARCH('[1]Lookup for use classification'!$C$5,B2392)),ISNUMBER(SEARCH('[1]Lookup for use classification'!$D$5,B2392))),'[1]Lookup for use classification'!$A$5,IF(OR(ISNUMBER(SEARCH('[1]Lookup for use classification'!$B$7,B2392)),ISNUMBER(SEARCH('[1]Lookup for use classification'!$C$7,B2392)),ISNUMBER(SEARCH('[1]Lookup for use classification'!$D$7,B2392))),'[1]Lookup for use classification'!$A$7,IF(OR(ISNUMBER(SEARCH('[1]Lookup for use classification'!$B$9,B2392)),ISNUMBER(SEARCH('[1]Lookup for use classification'!$C$9,B2392)),ISNUMBER(SEARCH('[1]Lookup for use classification'!$D$9,B2392)),ISNUMBER(SEARCH('[1]Lookup for use classification'!$E$9,B2392)),ISNUMBER(SEARCH('[1]Lookup for use classification'!$F$9,B2392)),ISNUMBER(SEARCH('[1]Lookup for use classification'!$G$9,B2392)),ISNUMBER(SEARCH('[1]Lookup for use classification'!$H$9,B2392)),ISNUMBER(SEARCH('[1]Lookup for use classification'!$I$9,B2392)),ISNUMBER(SEARCH('[1]Lookup for use classification'!$J$9,B2392)),ISNUMBER(SEARCH('[1]Lookup for use classification'!$K$9,B2392))),'[1]Lookup for use classification'!$A$9,IF(OR(ISNUMBER(SEARCH('[1]Lookup for use classification'!$B$10,B2392)),ISNUMBER(SEARCH('[1]Lookup for use classification'!$C$10,B2392)),ISNUMBER(SEARCH('[1]Lookup for use classification'!$D$10,B2392)),ISNUMBER(SEARCH('[1]Lookup for use classification'!$E$10,B2392)),ISNUMBER(SEARCH('[1]Lookup for use classification'!$F$10,B2392)),ISNUMBER(SEARCH('[1]Lookup for use classification'!$G$10,B2392))),'[1]Lookup for use classification'!$A$10,IF(OR(ISNUMBER(SEARCH('[1]Lookup for use classification'!$B$11,B2392)),ISNUMBER(SEARCH('[1]Lookup for use classification'!$C$11,B2392))),'[1]Lookup for use classification'!$A$11,IF(OR(ISNUMBER(SEARCH('[1]Lookup for use classification'!$B$12,B2392)),ISNUMBER(SEARCH('[1]Lookup for use classification'!$C$12,B2392))),'[1]Lookup for use classification'!$A$12,IF(OR(ISNUMBER(SEARCH('[1]Lookup for use classification'!$B$13,B2392)),ISNUMBER(SEARCH('[1]Lookup for use classification'!$C$13,B2392)),ISNUMBER(SEARCH('[1]Lookup for use classification'!$D$13,B2392)),,ISNUMBER(SEARCH('[1]Lookup for use classification'!$C$13,B2392)),ISNUMBER(SEARCH('[1]Lookup for use classification'!$E$13,B2392))),'[1]Lookup for use classification'!$A$13,IF(OR(ISNUMBER(SEARCH('[1]Lookup for use classification'!$B$14,B2392)),ISNUMBER(SEARCH('[1]Lookup for use classification'!$C$14,B2392))),'[1]Lookup for use classification'!$A$14,"Other"))))))))))))</f>
        <v>Other</v>
      </c>
      <c r="D2392" s="27"/>
      <c r="E2392" s="26"/>
      <c r="F2392" s="26"/>
    </row>
    <row r="2393" spans="1:6">
      <c r="A2393" s="16" t="s">
        <v>1681</v>
      </c>
      <c r="B2393" s="26" t="s">
        <v>5</v>
      </c>
      <c r="C2393" s="133" t="str">
        <f>IF(OR(ISNUMBER(SEARCH('[1]Lookup for use classification'!$B$1,B2393)),ISNUMBER(SEARCH('[1]Lookup for use classification'!$C$1,B2393)),ISNUMBER(SEARCH('[1]Lookup for use classification'!$D$1,B2393)),ISNUMBER(SEARCH('[1]Lookup for use classification'!$E$1,B2393))),'[1]Lookup for use classification'!$A$1,IF(ISNUMBER(SEARCH('[1]Lookup for use classification'!$B$2,B2393)),'[1]Lookup for use classification'!$A$2,IF(ISNUMBER(SEARCH('[1]Lookup for use classification'!$B$3,B2393)),'[1]Lookup for use classification'!$A$3,IF(OR(ISNUMBER(SEARCH('[1]Lookup for use classification'!$B$4,B2393)),ISNUMBER(SEARCH('[1]Lookup for use classification'!$C$4,B2393)),ISNUMBER(SEARCH('[1]Lookup for use classification'!$D$4,B2393)),ISNUMBER(SEARCH('[1]Lookup for use classification'!$E$4,B2393))),'[1]Lookup for use classification'!$A$4,IF(OR(ISNUMBER(SEARCH('[1]Lookup for use classification'!$B$5,B2393)),ISNUMBER(SEARCH('[1]Lookup for use classification'!$C$5,B2393)),ISNUMBER(SEARCH('[1]Lookup for use classification'!$D$5,B2393))),'[1]Lookup for use classification'!$A$5,IF(OR(ISNUMBER(SEARCH('[1]Lookup for use classification'!$B$7,B2393)),ISNUMBER(SEARCH('[1]Lookup for use classification'!$C$7,B2393)),ISNUMBER(SEARCH('[1]Lookup for use classification'!$D$7,B2393))),'[1]Lookup for use classification'!$A$7,IF(OR(ISNUMBER(SEARCH('[1]Lookup for use classification'!$B$9,B2393)),ISNUMBER(SEARCH('[1]Lookup for use classification'!$C$9,B2393)),ISNUMBER(SEARCH('[1]Lookup for use classification'!$D$9,B2393)),ISNUMBER(SEARCH('[1]Lookup for use classification'!$E$9,B2393)),ISNUMBER(SEARCH('[1]Lookup for use classification'!$F$9,B2393)),ISNUMBER(SEARCH('[1]Lookup for use classification'!$G$9,B2393)),ISNUMBER(SEARCH('[1]Lookup for use classification'!$H$9,B2393)),ISNUMBER(SEARCH('[1]Lookup for use classification'!$I$9,B2393)),ISNUMBER(SEARCH('[1]Lookup for use classification'!$J$9,B2393)),ISNUMBER(SEARCH('[1]Lookup for use classification'!$K$9,B2393))),'[1]Lookup for use classification'!$A$9,IF(OR(ISNUMBER(SEARCH('[1]Lookup for use classification'!$B$10,B2393)),ISNUMBER(SEARCH('[1]Lookup for use classification'!$C$10,B2393)),ISNUMBER(SEARCH('[1]Lookup for use classification'!$D$10,B2393)),ISNUMBER(SEARCH('[1]Lookup for use classification'!$E$10,B2393)),ISNUMBER(SEARCH('[1]Lookup for use classification'!$F$10,B2393)),ISNUMBER(SEARCH('[1]Lookup for use classification'!$G$10,B2393))),'[1]Lookup for use classification'!$A$10,IF(OR(ISNUMBER(SEARCH('[1]Lookup for use classification'!$B$11,B2393)),ISNUMBER(SEARCH('[1]Lookup for use classification'!$C$11,B2393))),'[1]Lookup for use classification'!$A$11,IF(OR(ISNUMBER(SEARCH('[1]Lookup for use classification'!$B$12,B2393)),ISNUMBER(SEARCH('[1]Lookup for use classification'!$C$12,B2393))),'[1]Lookup for use classification'!$A$12,IF(OR(ISNUMBER(SEARCH('[1]Lookup for use classification'!$B$13,B2393)),ISNUMBER(SEARCH('[1]Lookup for use classification'!$C$13,B2393)),ISNUMBER(SEARCH('[1]Lookup for use classification'!$D$13,B2393)),,ISNUMBER(SEARCH('[1]Lookup for use classification'!$C$13,B2393)),ISNUMBER(SEARCH('[1]Lookup for use classification'!$E$13,B2393))),'[1]Lookup for use classification'!$A$13,IF(OR(ISNUMBER(SEARCH('[1]Lookup for use classification'!$B$14,B2393)),ISNUMBER(SEARCH('[1]Lookup for use classification'!$C$14,B2393))),'[1]Lookup for use classification'!$A$14,"Other"))))))))))))</f>
        <v>Office</v>
      </c>
      <c r="D2393" s="27">
        <v>1682</v>
      </c>
      <c r="E2393" s="26"/>
      <c r="F2393" s="26"/>
    </row>
    <row r="2394" spans="1:6">
      <c r="A2394" s="16" t="s">
        <v>1681</v>
      </c>
      <c r="B2394" s="26" t="s">
        <v>1658</v>
      </c>
      <c r="C2394" s="133" t="str">
        <f>IF(OR(ISNUMBER(SEARCH('[1]Lookup for use classification'!$B$1,B2394)),ISNUMBER(SEARCH('[1]Lookup for use classification'!$C$1,B2394)),ISNUMBER(SEARCH('[1]Lookup for use classification'!$D$1,B2394)),ISNUMBER(SEARCH('[1]Lookup for use classification'!$E$1,B2394))),'[1]Lookup for use classification'!$A$1,IF(ISNUMBER(SEARCH('[1]Lookup for use classification'!$B$2,B2394)),'[1]Lookup for use classification'!$A$2,IF(ISNUMBER(SEARCH('[1]Lookup for use classification'!$B$3,B2394)),'[1]Lookup for use classification'!$A$3,IF(OR(ISNUMBER(SEARCH('[1]Lookup for use classification'!$B$4,B2394)),ISNUMBER(SEARCH('[1]Lookup for use classification'!$C$4,B2394)),ISNUMBER(SEARCH('[1]Lookup for use classification'!$D$4,B2394)),ISNUMBER(SEARCH('[1]Lookup for use classification'!$E$4,B2394))),'[1]Lookup for use classification'!$A$4,IF(OR(ISNUMBER(SEARCH('[1]Lookup for use classification'!$B$5,B2394)),ISNUMBER(SEARCH('[1]Lookup for use classification'!$C$5,B2394)),ISNUMBER(SEARCH('[1]Lookup for use classification'!$D$5,B2394))),'[1]Lookup for use classification'!$A$5,IF(OR(ISNUMBER(SEARCH('[1]Lookup for use classification'!$B$7,B2394)),ISNUMBER(SEARCH('[1]Lookup for use classification'!$C$7,B2394)),ISNUMBER(SEARCH('[1]Lookup for use classification'!$D$7,B2394))),'[1]Lookup for use classification'!$A$7,IF(OR(ISNUMBER(SEARCH('[1]Lookup for use classification'!$B$9,B2394)),ISNUMBER(SEARCH('[1]Lookup for use classification'!$C$9,B2394)),ISNUMBER(SEARCH('[1]Lookup for use classification'!$D$9,B2394)),ISNUMBER(SEARCH('[1]Lookup for use classification'!$E$9,B2394)),ISNUMBER(SEARCH('[1]Lookup for use classification'!$F$9,B2394)),ISNUMBER(SEARCH('[1]Lookup for use classification'!$G$9,B2394)),ISNUMBER(SEARCH('[1]Lookup for use classification'!$H$9,B2394)),ISNUMBER(SEARCH('[1]Lookup for use classification'!$I$9,B2394)),ISNUMBER(SEARCH('[1]Lookup for use classification'!$J$9,B2394)),ISNUMBER(SEARCH('[1]Lookup for use classification'!$K$9,B2394))),'[1]Lookup for use classification'!$A$9,IF(OR(ISNUMBER(SEARCH('[1]Lookup for use classification'!$B$10,B2394)),ISNUMBER(SEARCH('[1]Lookup for use classification'!$C$10,B2394)),ISNUMBER(SEARCH('[1]Lookup for use classification'!$D$10,B2394)),ISNUMBER(SEARCH('[1]Lookup for use classification'!$E$10,B2394)),ISNUMBER(SEARCH('[1]Lookup for use classification'!$F$10,B2394)),ISNUMBER(SEARCH('[1]Lookup for use classification'!$G$10,B2394))),'[1]Lookup for use classification'!$A$10,IF(OR(ISNUMBER(SEARCH('[1]Lookup for use classification'!$B$11,B2394)),ISNUMBER(SEARCH('[1]Lookup for use classification'!$C$11,B2394))),'[1]Lookup for use classification'!$A$11,IF(OR(ISNUMBER(SEARCH('[1]Lookup for use classification'!$B$12,B2394)),ISNUMBER(SEARCH('[1]Lookup for use classification'!$C$12,B2394))),'[1]Lookup for use classification'!$A$12,IF(OR(ISNUMBER(SEARCH('[1]Lookup for use classification'!$B$13,B2394)),ISNUMBER(SEARCH('[1]Lookup for use classification'!$C$13,B2394)),ISNUMBER(SEARCH('[1]Lookup for use classification'!$D$13,B2394)),,ISNUMBER(SEARCH('[1]Lookup for use classification'!$C$13,B2394)),ISNUMBER(SEARCH('[1]Lookup for use classification'!$E$13,B2394))),'[1]Lookup for use classification'!$A$13,IF(OR(ISNUMBER(SEARCH('[1]Lookup for use classification'!$B$14,B2394)),ISNUMBER(SEARCH('[1]Lookup for use classification'!$C$14,B2394))),'[1]Lookup for use classification'!$A$14,"Other"))))))))))))</f>
        <v>Education - K - 12</v>
      </c>
      <c r="D2394" s="27">
        <v>17061</v>
      </c>
      <c r="E2394" s="26"/>
      <c r="F2394" s="26"/>
    </row>
    <row r="2395" spans="1:6">
      <c r="A2395" s="16" t="s">
        <v>1681</v>
      </c>
      <c r="B2395" s="26" t="s">
        <v>1659</v>
      </c>
      <c r="C2395" s="133" t="str">
        <f>IF(OR(ISNUMBER(SEARCH('[1]Lookup for use classification'!$B$1,B2395)),ISNUMBER(SEARCH('[1]Lookup for use classification'!$C$1,B2395)),ISNUMBER(SEARCH('[1]Lookup for use classification'!$D$1,B2395)),ISNUMBER(SEARCH('[1]Lookup for use classification'!$E$1,B2395))),'[1]Lookup for use classification'!$A$1,IF(ISNUMBER(SEARCH('[1]Lookup for use classification'!$B$2,B2395)),'[1]Lookup for use classification'!$A$2,IF(ISNUMBER(SEARCH('[1]Lookup for use classification'!$B$3,B2395)),'[1]Lookup for use classification'!$A$3,IF(OR(ISNUMBER(SEARCH('[1]Lookup for use classification'!$B$4,B2395)),ISNUMBER(SEARCH('[1]Lookup for use classification'!$C$4,B2395)),ISNUMBER(SEARCH('[1]Lookup for use classification'!$D$4,B2395)),ISNUMBER(SEARCH('[1]Lookup for use classification'!$E$4,B2395))),'[1]Lookup for use classification'!$A$4,IF(OR(ISNUMBER(SEARCH('[1]Lookup for use classification'!$B$5,B2395)),ISNUMBER(SEARCH('[1]Lookup for use classification'!$C$5,B2395)),ISNUMBER(SEARCH('[1]Lookup for use classification'!$D$5,B2395))),'[1]Lookup for use classification'!$A$5,IF(OR(ISNUMBER(SEARCH('[1]Lookup for use classification'!$B$7,B2395)),ISNUMBER(SEARCH('[1]Lookup for use classification'!$C$7,B2395)),ISNUMBER(SEARCH('[1]Lookup for use classification'!$D$7,B2395))),'[1]Lookup for use classification'!$A$7,IF(OR(ISNUMBER(SEARCH('[1]Lookup for use classification'!$B$9,B2395)),ISNUMBER(SEARCH('[1]Lookup for use classification'!$C$9,B2395)),ISNUMBER(SEARCH('[1]Lookup for use classification'!$D$9,B2395)),ISNUMBER(SEARCH('[1]Lookup for use classification'!$E$9,B2395)),ISNUMBER(SEARCH('[1]Lookup for use classification'!$F$9,B2395)),ISNUMBER(SEARCH('[1]Lookup for use classification'!$G$9,B2395)),ISNUMBER(SEARCH('[1]Lookup for use classification'!$H$9,B2395)),ISNUMBER(SEARCH('[1]Lookup for use classification'!$I$9,B2395)),ISNUMBER(SEARCH('[1]Lookup for use classification'!$J$9,B2395)),ISNUMBER(SEARCH('[1]Lookup for use classification'!$K$9,B2395))),'[1]Lookup for use classification'!$A$9,IF(OR(ISNUMBER(SEARCH('[1]Lookup for use classification'!$B$10,B2395)),ISNUMBER(SEARCH('[1]Lookup for use classification'!$C$10,B2395)),ISNUMBER(SEARCH('[1]Lookup for use classification'!$D$10,B2395)),ISNUMBER(SEARCH('[1]Lookup for use classification'!$E$10,B2395)),ISNUMBER(SEARCH('[1]Lookup for use classification'!$F$10,B2395)),ISNUMBER(SEARCH('[1]Lookup for use classification'!$G$10,B2395))),'[1]Lookup for use classification'!$A$10,IF(OR(ISNUMBER(SEARCH('[1]Lookup for use classification'!$B$11,B2395)),ISNUMBER(SEARCH('[1]Lookup for use classification'!$C$11,B2395))),'[1]Lookup for use classification'!$A$11,IF(OR(ISNUMBER(SEARCH('[1]Lookup for use classification'!$B$12,B2395)),ISNUMBER(SEARCH('[1]Lookup for use classification'!$C$12,B2395))),'[1]Lookup for use classification'!$A$12,IF(OR(ISNUMBER(SEARCH('[1]Lookup for use classification'!$B$13,B2395)),ISNUMBER(SEARCH('[1]Lookup for use classification'!$C$13,B2395)),ISNUMBER(SEARCH('[1]Lookup for use classification'!$D$13,B2395)),,ISNUMBER(SEARCH('[1]Lookup for use classification'!$C$13,B2395)),ISNUMBER(SEARCH('[1]Lookup for use classification'!$E$13,B2395))),'[1]Lookup for use classification'!$A$13,IF(OR(ISNUMBER(SEARCH('[1]Lookup for use classification'!$B$14,B2395)),ISNUMBER(SEARCH('[1]Lookup for use classification'!$C$14,B2395))),'[1]Lookup for use classification'!$A$14,"Other"))))))))))))</f>
        <v>Public Safety</v>
      </c>
      <c r="D2395" s="27"/>
      <c r="E2395" s="26"/>
      <c r="F2395" s="26"/>
    </row>
    <row r="2396" spans="1:6">
      <c r="A2396" s="16" t="s">
        <v>1681</v>
      </c>
      <c r="B2396" s="26" t="s">
        <v>1660</v>
      </c>
      <c r="C2396" s="133" t="str">
        <f>IF(OR(ISNUMBER(SEARCH('[1]Lookup for use classification'!$B$1,B2396)),ISNUMBER(SEARCH('[1]Lookup for use classification'!$C$1,B2396)),ISNUMBER(SEARCH('[1]Lookup for use classification'!$D$1,B2396)),ISNUMBER(SEARCH('[1]Lookup for use classification'!$E$1,B2396))),'[1]Lookup for use classification'!$A$1,IF(ISNUMBER(SEARCH('[1]Lookup for use classification'!$B$2,B2396)),'[1]Lookup for use classification'!$A$2,IF(ISNUMBER(SEARCH('[1]Lookup for use classification'!$B$3,B2396)),'[1]Lookup for use classification'!$A$3,IF(OR(ISNUMBER(SEARCH('[1]Lookup for use classification'!$B$4,B2396)),ISNUMBER(SEARCH('[1]Lookup for use classification'!$C$4,B2396)),ISNUMBER(SEARCH('[1]Lookup for use classification'!$D$4,B2396)),ISNUMBER(SEARCH('[1]Lookup for use classification'!$E$4,B2396))),'[1]Lookup for use classification'!$A$4,IF(OR(ISNUMBER(SEARCH('[1]Lookup for use classification'!$B$5,B2396)),ISNUMBER(SEARCH('[1]Lookup for use classification'!$C$5,B2396)),ISNUMBER(SEARCH('[1]Lookup for use classification'!$D$5,B2396))),'[1]Lookup for use classification'!$A$5,IF(OR(ISNUMBER(SEARCH('[1]Lookup for use classification'!$B$7,B2396)),ISNUMBER(SEARCH('[1]Lookup for use classification'!$C$7,B2396)),ISNUMBER(SEARCH('[1]Lookup for use classification'!$D$7,B2396))),'[1]Lookup for use classification'!$A$7,IF(OR(ISNUMBER(SEARCH('[1]Lookup for use classification'!$B$9,B2396)),ISNUMBER(SEARCH('[1]Lookup for use classification'!$C$9,B2396)),ISNUMBER(SEARCH('[1]Lookup for use classification'!$D$9,B2396)),ISNUMBER(SEARCH('[1]Lookup for use classification'!$E$9,B2396)),ISNUMBER(SEARCH('[1]Lookup for use classification'!$F$9,B2396)),ISNUMBER(SEARCH('[1]Lookup for use classification'!$G$9,B2396)),ISNUMBER(SEARCH('[1]Lookup for use classification'!$H$9,B2396)),ISNUMBER(SEARCH('[1]Lookup for use classification'!$I$9,B2396)),ISNUMBER(SEARCH('[1]Lookup for use classification'!$J$9,B2396)),ISNUMBER(SEARCH('[1]Lookup for use classification'!$K$9,B2396))),'[1]Lookup for use classification'!$A$9,IF(OR(ISNUMBER(SEARCH('[1]Lookup for use classification'!$B$10,B2396)),ISNUMBER(SEARCH('[1]Lookup for use classification'!$C$10,B2396)),ISNUMBER(SEARCH('[1]Lookup for use classification'!$D$10,B2396)),ISNUMBER(SEARCH('[1]Lookup for use classification'!$E$10,B2396)),ISNUMBER(SEARCH('[1]Lookup for use classification'!$F$10,B2396)),ISNUMBER(SEARCH('[1]Lookup for use classification'!$G$10,B2396))),'[1]Lookup for use classification'!$A$10,IF(OR(ISNUMBER(SEARCH('[1]Lookup for use classification'!$B$11,B2396)),ISNUMBER(SEARCH('[1]Lookup for use classification'!$C$11,B2396))),'[1]Lookup for use classification'!$A$11,IF(OR(ISNUMBER(SEARCH('[1]Lookup for use classification'!$B$12,B2396)),ISNUMBER(SEARCH('[1]Lookup for use classification'!$C$12,B2396))),'[1]Lookup for use classification'!$A$12,IF(OR(ISNUMBER(SEARCH('[1]Lookup for use classification'!$B$13,B2396)),ISNUMBER(SEARCH('[1]Lookup for use classification'!$C$13,B2396)),ISNUMBER(SEARCH('[1]Lookup for use classification'!$D$13,B2396)),,ISNUMBER(SEARCH('[1]Lookup for use classification'!$C$13,B2396)),ISNUMBER(SEARCH('[1]Lookup for use classification'!$E$13,B2396))),'[1]Lookup for use classification'!$A$13,IF(OR(ISNUMBER(SEARCH('[1]Lookup for use classification'!$B$14,B2396)),ISNUMBER(SEARCH('[1]Lookup for use classification'!$C$14,B2396))),'[1]Lookup for use classification'!$A$14,"Other"))))))))))))</f>
        <v>Other</v>
      </c>
      <c r="D2396" s="27"/>
      <c r="E2396" s="26"/>
      <c r="F2396" s="26"/>
    </row>
    <row r="2397" spans="1:6">
      <c r="A2397" s="16" t="s">
        <v>1681</v>
      </c>
      <c r="B2397" s="26" t="s">
        <v>112</v>
      </c>
      <c r="C2397" s="133" t="str">
        <f>IF(OR(ISNUMBER(SEARCH('[1]Lookup for use classification'!$B$1,B2397)),ISNUMBER(SEARCH('[1]Lookup for use classification'!$C$1,B2397)),ISNUMBER(SEARCH('[1]Lookup for use classification'!$D$1,B2397)),ISNUMBER(SEARCH('[1]Lookup for use classification'!$E$1,B2397))),'[1]Lookup for use classification'!$A$1,IF(ISNUMBER(SEARCH('[1]Lookup for use classification'!$B$2,B2397)),'[1]Lookup for use classification'!$A$2,IF(ISNUMBER(SEARCH('[1]Lookup for use classification'!$B$3,B2397)),'[1]Lookup for use classification'!$A$3,IF(OR(ISNUMBER(SEARCH('[1]Lookup for use classification'!$B$4,B2397)),ISNUMBER(SEARCH('[1]Lookup for use classification'!$C$4,B2397)),ISNUMBER(SEARCH('[1]Lookup for use classification'!$D$4,B2397)),ISNUMBER(SEARCH('[1]Lookup for use classification'!$E$4,B2397))),'[1]Lookup for use classification'!$A$4,IF(OR(ISNUMBER(SEARCH('[1]Lookup for use classification'!$B$5,B2397)),ISNUMBER(SEARCH('[1]Lookup for use classification'!$C$5,B2397)),ISNUMBER(SEARCH('[1]Lookup for use classification'!$D$5,B2397))),'[1]Lookup for use classification'!$A$5,IF(OR(ISNUMBER(SEARCH('[1]Lookup for use classification'!$B$7,B2397)),ISNUMBER(SEARCH('[1]Lookup for use classification'!$C$7,B2397)),ISNUMBER(SEARCH('[1]Lookup for use classification'!$D$7,B2397))),'[1]Lookup for use classification'!$A$7,IF(OR(ISNUMBER(SEARCH('[1]Lookup for use classification'!$B$9,B2397)),ISNUMBER(SEARCH('[1]Lookup for use classification'!$C$9,B2397)),ISNUMBER(SEARCH('[1]Lookup for use classification'!$D$9,B2397)),ISNUMBER(SEARCH('[1]Lookup for use classification'!$E$9,B2397)),ISNUMBER(SEARCH('[1]Lookup for use classification'!$F$9,B2397)),ISNUMBER(SEARCH('[1]Lookup for use classification'!$G$9,B2397)),ISNUMBER(SEARCH('[1]Lookup for use classification'!$H$9,B2397)),ISNUMBER(SEARCH('[1]Lookup for use classification'!$I$9,B2397)),ISNUMBER(SEARCH('[1]Lookup for use classification'!$J$9,B2397)),ISNUMBER(SEARCH('[1]Lookup for use classification'!$K$9,B2397))),'[1]Lookup for use classification'!$A$9,IF(OR(ISNUMBER(SEARCH('[1]Lookup for use classification'!$B$10,B2397)),ISNUMBER(SEARCH('[1]Lookup for use classification'!$C$10,B2397)),ISNUMBER(SEARCH('[1]Lookup for use classification'!$D$10,B2397)),ISNUMBER(SEARCH('[1]Lookup for use classification'!$E$10,B2397)),ISNUMBER(SEARCH('[1]Lookup for use classification'!$F$10,B2397)),ISNUMBER(SEARCH('[1]Lookup for use classification'!$G$10,B2397))),'[1]Lookup for use classification'!$A$10,IF(OR(ISNUMBER(SEARCH('[1]Lookup for use classification'!$B$11,B2397)),ISNUMBER(SEARCH('[1]Lookup for use classification'!$C$11,B2397))),'[1]Lookup for use classification'!$A$11,IF(OR(ISNUMBER(SEARCH('[1]Lookup for use classification'!$B$12,B2397)),ISNUMBER(SEARCH('[1]Lookup for use classification'!$C$12,B2397))),'[1]Lookup for use classification'!$A$12,IF(OR(ISNUMBER(SEARCH('[1]Lookup for use classification'!$B$13,B2397)),ISNUMBER(SEARCH('[1]Lookup for use classification'!$C$13,B2397)),ISNUMBER(SEARCH('[1]Lookup for use classification'!$D$13,B2397)),,ISNUMBER(SEARCH('[1]Lookup for use classification'!$C$13,B2397)),ISNUMBER(SEARCH('[1]Lookup for use classification'!$E$13,B2397))),'[1]Lookup for use classification'!$A$13,IF(OR(ISNUMBER(SEARCH('[1]Lookup for use classification'!$B$14,B2397)),ISNUMBER(SEARCH('[1]Lookup for use classification'!$C$14,B2397))),'[1]Lookup for use classification'!$A$14,"Other"))))))))))))</f>
        <v>Other</v>
      </c>
      <c r="D2397" s="27">
        <v>1200</v>
      </c>
      <c r="E2397" s="26"/>
      <c r="F2397" s="26"/>
    </row>
    <row r="2398" spans="1:6">
      <c r="A2398" s="16" t="s">
        <v>1681</v>
      </c>
      <c r="B2398" s="30" t="s">
        <v>1661</v>
      </c>
      <c r="C2398" s="133" t="str">
        <f>IF(OR(ISNUMBER(SEARCH('[1]Lookup for use classification'!$B$1,B2398)),ISNUMBER(SEARCH('[1]Lookup for use classification'!$C$1,B2398)),ISNUMBER(SEARCH('[1]Lookup for use classification'!$D$1,B2398)),ISNUMBER(SEARCH('[1]Lookup for use classification'!$E$1,B2398))),'[1]Lookup for use classification'!$A$1,IF(ISNUMBER(SEARCH('[1]Lookup for use classification'!$B$2,B2398)),'[1]Lookup for use classification'!$A$2,IF(ISNUMBER(SEARCH('[1]Lookup for use classification'!$B$3,B2398)),'[1]Lookup for use classification'!$A$3,IF(OR(ISNUMBER(SEARCH('[1]Lookup for use classification'!$B$4,B2398)),ISNUMBER(SEARCH('[1]Lookup for use classification'!$C$4,B2398)),ISNUMBER(SEARCH('[1]Lookup for use classification'!$D$4,B2398)),ISNUMBER(SEARCH('[1]Lookup for use classification'!$E$4,B2398))),'[1]Lookup for use classification'!$A$4,IF(OR(ISNUMBER(SEARCH('[1]Lookup for use classification'!$B$5,B2398)),ISNUMBER(SEARCH('[1]Lookup for use classification'!$C$5,B2398)),ISNUMBER(SEARCH('[1]Lookup for use classification'!$D$5,B2398))),'[1]Lookup for use classification'!$A$5,IF(OR(ISNUMBER(SEARCH('[1]Lookup for use classification'!$B$7,B2398)),ISNUMBER(SEARCH('[1]Lookup for use classification'!$C$7,B2398)),ISNUMBER(SEARCH('[1]Lookup for use classification'!$D$7,B2398))),'[1]Lookup for use classification'!$A$7,IF(OR(ISNUMBER(SEARCH('[1]Lookup for use classification'!$B$9,B2398)),ISNUMBER(SEARCH('[1]Lookup for use classification'!$C$9,B2398)),ISNUMBER(SEARCH('[1]Lookup for use classification'!$D$9,B2398)),ISNUMBER(SEARCH('[1]Lookup for use classification'!$E$9,B2398)),ISNUMBER(SEARCH('[1]Lookup for use classification'!$F$9,B2398)),ISNUMBER(SEARCH('[1]Lookup for use classification'!$G$9,B2398)),ISNUMBER(SEARCH('[1]Lookup for use classification'!$H$9,B2398)),ISNUMBER(SEARCH('[1]Lookup for use classification'!$I$9,B2398)),ISNUMBER(SEARCH('[1]Lookup for use classification'!$J$9,B2398)),ISNUMBER(SEARCH('[1]Lookup for use classification'!$K$9,B2398))),'[1]Lookup for use classification'!$A$9,IF(OR(ISNUMBER(SEARCH('[1]Lookup for use classification'!$B$10,B2398)),ISNUMBER(SEARCH('[1]Lookup for use classification'!$C$10,B2398)),ISNUMBER(SEARCH('[1]Lookup for use classification'!$D$10,B2398)),ISNUMBER(SEARCH('[1]Lookup for use classification'!$E$10,B2398)),ISNUMBER(SEARCH('[1]Lookup for use classification'!$F$10,B2398)),ISNUMBER(SEARCH('[1]Lookup for use classification'!$G$10,B2398))),'[1]Lookup for use classification'!$A$10,IF(OR(ISNUMBER(SEARCH('[1]Lookup for use classification'!$B$11,B2398)),ISNUMBER(SEARCH('[1]Lookup for use classification'!$C$11,B2398))),'[1]Lookup for use classification'!$A$11,IF(OR(ISNUMBER(SEARCH('[1]Lookup for use classification'!$B$12,B2398)),ISNUMBER(SEARCH('[1]Lookup for use classification'!$C$12,B2398))),'[1]Lookup for use classification'!$A$12,IF(OR(ISNUMBER(SEARCH('[1]Lookup for use classification'!$B$13,B2398)),ISNUMBER(SEARCH('[1]Lookup for use classification'!$C$13,B2398)),ISNUMBER(SEARCH('[1]Lookup for use classification'!$D$13,B2398)),,ISNUMBER(SEARCH('[1]Lookup for use classification'!$C$13,B2398)),ISNUMBER(SEARCH('[1]Lookup for use classification'!$E$13,B2398))),'[1]Lookup for use classification'!$A$13,IF(OR(ISNUMBER(SEARCH('[1]Lookup for use classification'!$B$14,B2398)),ISNUMBER(SEARCH('[1]Lookup for use classification'!$C$14,B2398))),'[1]Lookup for use classification'!$A$14,"Other"))))))))))))</f>
        <v>Water &amp; Sewer</v>
      </c>
      <c r="D2398" s="46"/>
      <c r="E2398" s="30"/>
      <c r="F2398" s="30"/>
    </row>
    <row r="2399" spans="1:6">
      <c r="A2399" s="16" t="s">
        <v>1681</v>
      </c>
      <c r="B2399" s="26" t="s">
        <v>147</v>
      </c>
      <c r="C2399" s="133" t="str">
        <f>IF(OR(ISNUMBER(SEARCH('[1]Lookup for use classification'!$B$1,B2399)),ISNUMBER(SEARCH('[1]Lookup for use classification'!$C$1,B2399)),ISNUMBER(SEARCH('[1]Lookup for use classification'!$D$1,B2399)),ISNUMBER(SEARCH('[1]Lookup for use classification'!$E$1,B2399))),'[1]Lookup for use classification'!$A$1,IF(ISNUMBER(SEARCH('[1]Lookup for use classification'!$B$2,B2399)),'[1]Lookup for use classification'!$A$2,IF(ISNUMBER(SEARCH('[1]Lookup for use classification'!$B$3,B2399)),'[1]Lookup for use classification'!$A$3,IF(OR(ISNUMBER(SEARCH('[1]Lookup for use classification'!$B$4,B2399)),ISNUMBER(SEARCH('[1]Lookup for use classification'!$C$4,B2399)),ISNUMBER(SEARCH('[1]Lookup for use classification'!$D$4,B2399)),ISNUMBER(SEARCH('[1]Lookup for use classification'!$E$4,B2399))),'[1]Lookup for use classification'!$A$4,IF(OR(ISNUMBER(SEARCH('[1]Lookup for use classification'!$B$5,B2399)),ISNUMBER(SEARCH('[1]Lookup for use classification'!$C$5,B2399)),ISNUMBER(SEARCH('[1]Lookup for use classification'!$D$5,B2399))),'[1]Lookup for use classification'!$A$5,IF(OR(ISNUMBER(SEARCH('[1]Lookup for use classification'!$B$7,B2399)),ISNUMBER(SEARCH('[1]Lookup for use classification'!$C$7,B2399)),ISNUMBER(SEARCH('[1]Lookup for use classification'!$D$7,B2399))),'[1]Lookup for use classification'!$A$7,IF(OR(ISNUMBER(SEARCH('[1]Lookup for use classification'!$B$9,B2399)),ISNUMBER(SEARCH('[1]Lookup for use classification'!$C$9,B2399)),ISNUMBER(SEARCH('[1]Lookup for use classification'!$D$9,B2399)),ISNUMBER(SEARCH('[1]Lookup for use classification'!$E$9,B2399)),ISNUMBER(SEARCH('[1]Lookup for use classification'!$F$9,B2399)),ISNUMBER(SEARCH('[1]Lookup for use classification'!$G$9,B2399)),ISNUMBER(SEARCH('[1]Lookup for use classification'!$H$9,B2399)),ISNUMBER(SEARCH('[1]Lookup for use classification'!$I$9,B2399)),ISNUMBER(SEARCH('[1]Lookup for use classification'!$J$9,B2399)),ISNUMBER(SEARCH('[1]Lookup for use classification'!$K$9,B2399))),'[1]Lookup for use classification'!$A$9,IF(OR(ISNUMBER(SEARCH('[1]Lookup for use classification'!$B$10,B2399)),ISNUMBER(SEARCH('[1]Lookup for use classification'!$C$10,B2399)),ISNUMBER(SEARCH('[1]Lookup for use classification'!$D$10,B2399)),ISNUMBER(SEARCH('[1]Lookup for use classification'!$E$10,B2399)),ISNUMBER(SEARCH('[1]Lookup for use classification'!$F$10,B2399)),ISNUMBER(SEARCH('[1]Lookup for use classification'!$G$10,B2399))),'[1]Lookup for use classification'!$A$10,IF(OR(ISNUMBER(SEARCH('[1]Lookup for use classification'!$B$11,B2399)),ISNUMBER(SEARCH('[1]Lookup for use classification'!$C$11,B2399))),'[1]Lookup for use classification'!$A$11,IF(OR(ISNUMBER(SEARCH('[1]Lookup for use classification'!$B$12,B2399)),ISNUMBER(SEARCH('[1]Lookup for use classification'!$C$12,B2399))),'[1]Lookup for use classification'!$A$12,IF(OR(ISNUMBER(SEARCH('[1]Lookup for use classification'!$B$13,B2399)),ISNUMBER(SEARCH('[1]Lookup for use classification'!$C$13,B2399)),ISNUMBER(SEARCH('[1]Lookup for use classification'!$D$13,B2399)),,ISNUMBER(SEARCH('[1]Lookup for use classification'!$C$13,B2399)),ISNUMBER(SEARCH('[1]Lookup for use classification'!$E$13,B2399))),'[1]Lookup for use classification'!$A$13,IF(OR(ISNUMBER(SEARCH('[1]Lookup for use classification'!$B$14,B2399)),ISNUMBER(SEARCH('[1]Lookup for use classification'!$C$14,B2399))),'[1]Lookup for use classification'!$A$14,"Other"))))))))))))</f>
        <v>Health Care - Hospitals</v>
      </c>
      <c r="D2399" s="27">
        <v>1000</v>
      </c>
      <c r="E2399" s="26"/>
      <c r="F2399" s="26"/>
    </row>
    <row r="2400" spans="1:6">
      <c r="A2400" s="16" t="s">
        <v>1681</v>
      </c>
      <c r="B2400" s="26" t="s">
        <v>1662</v>
      </c>
      <c r="C2400" s="133" t="str">
        <f>IF(OR(ISNUMBER(SEARCH('[1]Lookup for use classification'!$B$1,B2400)),ISNUMBER(SEARCH('[1]Lookup for use classification'!$C$1,B2400)),ISNUMBER(SEARCH('[1]Lookup for use classification'!$D$1,B2400)),ISNUMBER(SEARCH('[1]Lookup for use classification'!$E$1,B2400))),'[1]Lookup for use classification'!$A$1,IF(ISNUMBER(SEARCH('[1]Lookup for use classification'!$B$2,B2400)),'[1]Lookup for use classification'!$A$2,IF(ISNUMBER(SEARCH('[1]Lookup for use classification'!$B$3,B2400)),'[1]Lookup for use classification'!$A$3,IF(OR(ISNUMBER(SEARCH('[1]Lookup for use classification'!$B$4,B2400)),ISNUMBER(SEARCH('[1]Lookup for use classification'!$C$4,B2400)),ISNUMBER(SEARCH('[1]Lookup for use classification'!$D$4,B2400)),ISNUMBER(SEARCH('[1]Lookup for use classification'!$E$4,B2400))),'[1]Lookup for use classification'!$A$4,IF(OR(ISNUMBER(SEARCH('[1]Lookup for use classification'!$B$5,B2400)),ISNUMBER(SEARCH('[1]Lookup for use classification'!$C$5,B2400)),ISNUMBER(SEARCH('[1]Lookup for use classification'!$D$5,B2400))),'[1]Lookup for use classification'!$A$5,IF(OR(ISNUMBER(SEARCH('[1]Lookup for use classification'!$B$7,B2400)),ISNUMBER(SEARCH('[1]Lookup for use classification'!$C$7,B2400)),ISNUMBER(SEARCH('[1]Lookup for use classification'!$D$7,B2400))),'[1]Lookup for use classification'!$A$7,IF(OR(ISNUMBER(SEARCH('[1]Lookup for use classification'!$B$9,B2400)),ISNUMBER(SEARCH('[1]Lookup for use classification'!$C$9,B2400)),ISNUMBER(SEARCH('[1]Lookup for use classification'!$D$9,B2400)),ISNUMBER(SEARCH('[1]Lookup for use classification'!$E$9,B2400)),ISNUMBER(SEARCH('[1]Lookup for use classification'!$F$9,B2400)),ISNUMBER(SEARCH('[1]Lookup for use classification'!$G$9,B2400)),ISNUMBER(SEARCH('[1]Lookup for use classification'!$H$9,B2400)),ISNUMBER(SEARCH('[1]Lookup for use classification'!$I$9,B2400)),ISNUMBER(SEARCH('[1]Lookup for use classification'!$J$9,B2400)),ISNUMBER(SEARCH('[1]Lookup for use classification'!$K$9,B2400))),'[1]Lookup for use classification'!$A$9,IF(OR(ISNUMBER(SEARCH('[1]Lookup for use classification'!$B$10,B2400)),ISNUMBER(SEARCH('[1]Lookup for use classification'!$C$10,B2400)),ISNUMBER(SEARCH('[1]Lookup for use classification'!$D$10,B2400)),ISNUMBER(SEARCH('[1]Lookup for use classification'!$E$10,B2400)),ISNUMBER(SEARCH('[1]Lookup for use classification'!$F$10,B2400)),ISNUMBER(SEARCH('[1]Lookup for use classification'!$G$10,B2400))),'[1]Lookup for use classification'!$A$10,IF(OR(ISNUMBER(SEARCH('[1]Lookup for use classification'!$B$11,B2400)),ISNUMBER(SEARCH('[1]Lookup for use classification'!$C$11,B2400))),'[1]Lookup for use classification'!$A$11,IF(OR(ISNUMBER(SEARCH('[1]Lookup for use classification'!$B$12,B2400)),ISNUMBER(SEARCH('[1]Lookup for use classification'!$C$12,B2400))),'[1]Lookup for use classification'!$A$12,IF(OR(ISNUMBER(SEARCH('[1]Lookup for use classification'!$B$13,B2400)),ISNUMBER(SEARCH('[1]Lookup for use classification'!$C$13,B2400)),ISNUMBER(SEARCH('[1]Lookup for use classification'!$D$13,B2400)),,ISNUMBER(SEARCH('[1]Lookup for use classification'!$C$13,B2400)),ISNUMBER(SEARCH('[1]Lookup for use classification'!$E$13,B2400))),'[1]Lookup for use classification'!$A$13,IF(OR(ISNUMBER(SEARCH('[1]Lookup for use classification'!$B$14,B2400)),ISNUMBER(SEARCH('[1]Lookup for use classification'!$C$14,B2400))),'[1]Lookup for use classification'!$A$14,"Other"))))))))))))</f>
        <v>Other</v>
      </c>
      <c r="D2400" s="27"/>
      <c r="E2400" s="26"/>
      <c r="F2400" s="26"/>
    </row>
    <row r="2401" spans="1:6">
      <c r="A2401" s="16" t="s">
        <v>1681</v>
      </c>
      <c r="B2401" s="26" t="s">
        <v>1663</v>
      </c>
      <c r="C2401" s="133" t="str">
        <f>IF(OR(ISNUMBER(SEARCH('[1]Lookup for use classification'!$B$1,B2401)),ISNUMBER(SEARCH('[1]Lookup for use classification'!$C$1,B2401)),ISNUMBER(SEARCH('[1]Lookup for use classification'!$D$1,B2401)),ISNUMBER(SEARCH('[1]Lookup for use classification'!$E$1,B2401))),'[1]Lookup for use classification'!$A$1,IF(ISNUMBER(SEARCH('[1]Lookup for use classification'!$B$2,B2401)),'[1]Lookup for use classification'!$A$2,IF(ISNUMBER(SEARCH('[1]Lookup for use classification'!$B$3,B2401)),'[1]Lookup for use classification'!$A$3,IF(OR(ISNUMBER(SEARCH('[1]Lookup for use classification'!$B$4,B2401)),ISNUMBER(SEARCH('[1]Lookup for use classification'!$C$4,B2401)),ISNUMBER(SEARCH('[1]Lookup for use classification'!$D$4,B2401)),ISNUMBER(SEARCH('[1]Lookup for use classification'!$E$4,B2401))),'[1]Lookup for use classification'!$A$4,IF(OR(ISNUMBER(SEARCH('[1]Lookup for use classification'!$B$5,B2401)),ISNUMBER(SEARCH('[1]Lookup for use classification'!$C$5,B2401)),ISNUMBER(SEARCH('[1]Lookup for use classification'!$D$5,B2401))),'[1]Lookup for use classification'!$A$5,IF(OR(ISNUMBER(SEARCH('[1]Lookup for use classification'!$B$7,B2401)),ISNUMBER(SEARCH('[1]Lookup for use classification'!$C$7,B2401)),ISNUMBER(SEARCH('[1]Lookup for use classification'!$D$7,B2401))),'[1]Lookup for use classification'!$A$7,IF(OR(ISNUMBER(SEARCH('[1]Lookup for use classification'!$B$9,B2401)),ISNUMBER(SEARCH('[1]Lookup for use classification'!$C$9,B2401)),ISNUMBER(SEARCH('[1]Lookup for use classification'!$D$9,B2401)),ISNUMBER(SEARCH('[1]Lookup for use classification'!$E$9,B2401)),ISNUMBER(SEARCH('[1]Lookup for use classification'!$F$9,B2401)),ISNUMBER(SEARCH('[1]Lookup for use classification'!$G$9,B2401)),ISNUMBER(SEARCH('[1]Lookup for use classification'!$H$9,B2401)),ISNUMBER(SEARCH('[1]Lookup for use classification'!$I$9,B2401)),ISNUMBER(SEARCH('[1]Lookup for use classification'!$J$9,B2401)),ISNUMBER(SEARCH('[1]Lookup for use classification'!$K$9,B2401))),'[1]Lookup for use classification'!$A$9,IF(OR(ISNUMBER(SEARCH('[1]Lookup for use classification'!$B$10,B2401)),ISNUMBER(SEARCH('[1]Lookup for use classification'!$C$10,B2401)),ISNUMBER(SEARCH('[1]Lookup for use classification'!$D$10,B2401)),ISNUMBER(SEARCH('[1]Lookup for use classification'!$E$10,B2401)),ISNUMBER(SEARCH('[1]Lookup for use classification'!$F$10,B2401)),ISNUMBER(SEARCH('[1]Lookup for use classification'!$G$10,B2401))),'[1]Lookup for use classification'!$A$10,IF(OR(ISNUMBER(SEARCH('[1]Lookup for use classification'!$B$11,B2401)),ISNUMBER(SEARCH('[1]Lookup for use classification'!$C$11,B2401))),'[1]Lookup for use classification'!$A$11,IF(OR(ISNUMBER(SEARCH('[1]Lookup for use classification'!$B$12,B2401)),ISNUMBER(SEARCH('[1]Lookup for use classification'!$C$12,B2401))),'[1]Lookup for use classification'!$A$12,IF(OR(ISNUMBER(SEARCH('[1]Lookup for use classification'!$B$13,B2401)),ISNUMBER(SEARCH('[1]Lookup for use classification'!$C$13,B2401)),ISNUMBER(SEARCH('[1]Lookup for use classification'!$D$13,B2401)),,ISNUMBER(SEARCH('[1]Lookup for use classification'!$C$13,B2401)),ISNUMBER(SEARCH('[1]Lookup for use classification'!$E$13,B2401))),'[1]Lookup for use classification'!$A$13,IF(OR(ISNUMBER(SEARCH('[1]Lookup for use classification'!$B$14,B2401)),ISNUMBER(SEARCH('[1]Lookup for use classification'!$C$14,B2401))),'[1]Lookup for use classification'!$A$14,"Other"))))))))))))</f>
        <v>Other</v>
      </c>
      <c r="D2401" s="27"/>
      <c r="E2401" s="26"/>
      <c r="F2401" s="26"/>
    </row>
    <row r="2402" spans="1:6">
      <c r="A2402" s="16" t="s">
        <v>1681</v>
      </c>
      <c r="B2402" s="26" t="s">
        <v>1664</v>
      </c>
      <c r="C2402" s="133" t="str">
        <f>IF(OR(ISNUMBER(SEARCH('[1]Lookup for use classification'!$B$1,B2402)),ISNUMBER(SEARCH('[1]Lookup for use classification'!$C$1,B2402)),ISNUMBER(SEARCH('[1]Lookup for use classification'!$D$1,B2402)),ISNUMBER(SEARCH('[1]Lookup for use classification'!$E$1,B2402))),'[1]Lookup for use classification'!$A$1,IF(ISNUMBER(SEARCH('[1]Lookup for use classification'!$B$2,B2402)),'[1]Lookup for use classification'!$A$2,IF(ISNUMBER(SEARCH('[1]Lookup for use classification'!$B$3,B2402)),'[1]Lookup for use classification'!$A$3,IF(OR(ISNUMBER(SEARCH('[1]Lookup for use classification'!$B$4,B2402)),ISNUMBER(SEARCH('[1]Lookup for use classification'!$C$4,B2402)),ISNUMBER(SEARCH('[1]Lookup for use classification'!$D$4,B2402)),ISNUMBER(SEARCH('[1]Lookup for use classification'!$E$4,B2402))),'[1]Lookup for use classification'!$A$4,IF(OR(ISNUMBER(SEARCH('[1]Lookup for use classification'!$B$5,B2402)),ISNUMBER(SEARCH('[1]Lookup for use classification'!$C$5,B2402)),ISNUMBER(SEARCH('[1]Lookup for use classification'!$D$5,B2402))),'[1]Lookup for use classification'!$A$5,IF(OR(ISNUMBER(SEARCH('[1]Lookup for use classification'!$B$7,B2402)),ISNUMBER(SEARCH('[1]Lookup for use classification'!$C$7,B2402)),ISNUMBER(SEARCH('[1]Lookup for use classification'!$D$7,B2402))),'[1]Lookup for use classification'!$A$7,IF(OR(ISNUMBER(SEARCH('[1]Lookup for use classification'!$B$9,B2402)),ISNUMBER(SEARCH('[1]Lookup for use classification'!$C$9,B2402)),ISNUMBER(SEARCH('[1]Lookup for use classification'!$D$9,B2402)),ISNUMBER(SEARCH('[1]Lookup for use classification'!$E$9,B2402)),ISNUMBER(SEARCH('[1]Lookup for use classification'!$F$9,B2402)),ISNUMBER(SEARCH('[1]Lookup for use classification'!$G$9,B2402)),ISNUMBER(SEARCH('[1]Lookup for use classification'!$H$9,B2402)),ISNUMBER(SEARCH('[1]Lookup for use classification'!$I$9,B2402)),ISNUMBER(SEARCH('[1]Lookup for use classification'!$J$9,B2402)),ISNUMBER(SEARCH('[1]Lookup for use classification'!$K$9,B2402))),'[1]Lookup for use classification'!$A$9,IF(OR(ISNUMBER(SEARCH('[1]Lookup for use classification'!$B$10,B2402)),ISNUMBER(SEARCH('[1]Lookup for use classification'!$C$10,B2402)),ISNUMBER(SEARCH('[1]Lookup for use classification'!$D$10,B2402)),ISNUMBER(SEARCH('[1]Lookup for use classification'!$E$10,B2402)),ISNUMBER(SEARCH('[1]Lookup for use classification'!$F$10,B2402)),ISNUMBER(SEARCH('[1]Lookup for use classification'!$G$10,B2402))),'[1]Lookup for use classification'!$A$10,IF(OR(ISNUMBER(SEARCH('[1]Lookup for use classification'!$B$11,B2402)),ISNUMBER(SEARCH('[1]Lookup for use classification'!$C$11,B2402))),'[1]Lookup for use classification'!$A$11,IF(OR(ISNUMBER(SEARCH('[1]Lookup for use classification'!$B$12,B2402)),ISNUMBER(SEARCH('[1]Lookup for use classification'!$C$12,B2402))),'[1]Lookup for use classification'!$A$12,IF(OR(ISNUMBER(SEARCH('[1]Lookup for use classification'!$B$13,B2402)),ISNUMBER(SEARCH('[1]Lookup for use classification'!$C$13,B2402)),ISNUMBER(SEARCH('[1]Lookup for use classification'!$D$13,B2402)),,ISNUMBER(SEARCH('[1]Lookup for use classification'!$C$13,B2402)),ISNUMBER(SEARCH('[1]Lookup for use classification'!$E$13,B2402))),'[1]Lookup for use classification'!$A$13,IF(OR(ISNUMBER(SEARCH('[1]Lookup for use classification'!$B$14,B2402)),ISNUMBER(SEARCH('[1]Lookup for use classification'!$C$14,B2402))),'[1]Lookup for use classification'!$A$14,"Other"))))))))))))</f>
        <v>Other</v>
      </c>
      <c r="D2402" s="27"/>
      <c r="E2402" s="26"/>
      <c r="F2402" s="26"/>
    </row>
    <row r="2403" spans="1:6">
      <c r="A2403" s="16" t="s">
        <v>1681</v>
      </c>
      <c r="B2403" s="26" t="s">
        <v>1665</v>
      </c>
      <c r="C2403" s="133" t="str">
        <f>IF(OR(ISNUMBER(SEARCH('[1]Lookup for use classification'!$B$1,B2403)),ISNUMBER(SEARCH('[1]Lookup for use classification'!$C$1,B2403)),ISNUMBER(SEARCH('[1]Lookup for use classification'!$D$1,B2403)),ISNUMBER(SEARCH('[1]Lookup for use classification'!$E$1,B2403))),'[1]Lookup for use classification'!$A$1,IF(ISNUMBER(SEARCH('[1]Lookup for use classification'!$B$2,B2403)),'[1]Lookup for use classification'!$A$2,IF(ISNUMBER(SEARCH('[1]Lookup for use classification'!$B$3,B2403)),'[1]Lookup for use classification'!$A$3,IF(OR(ISNUMBER(SEARCH('[1]Lookup for use classification'!$B$4,B2403)),ISNUMBER(SEARCH('[1]Lookup for use classification'!$C$4,B2403)),ISNUMBER(SEARCH('[1]Lookup for use classification'!$D$4,B2403)),ISNUMBER(SEARCH('[1]Lookup for use classification'!$E$4,B2403))),'[1]Lookup for use classification'!$A$4,IF(OR(ISNUMBER(SEARCH('[1]Lookup for use classification'!$B$5,B2403)),ISNUMBER(SEARCH('[1]Lookup for use classification'!$C$5,B2403)),ISNUMBER(SEARCH('[1]Lookup for use classification'!$D$5,B2403))),'[1]Lookup for use classification'!$A$5,IF(OR(ISNUMBER(SEARCH('[1]Lookup for use classification'!$B$7,B2403)),ISNUMBER(SEARCH('[1]Lookup for use classification'!$C$7,B2403)),ISNUMBER(SEARCH('[1]Lookup for use classification'!$D$7,B2403))),'[1]Lookup for use classification'!$A$7,IF(OR(ISNUMBER(SEARCH('[1]Lookup for use classification'!$B$9,B2403)),ISNUMBER(SEARCH('[1]Lookup for use classification'!$C$9,B2403)),ISNUMBER(SEARCH('[1]Lookup for use classification'!$D$9,B2403)),ISNUMBER(SEARCH('[1]Lookup for use classification'!$E$9,B2403)),ISNUMBER(SEARCH('[1]Lookup for use classification'!$F$9,B2403)),ISNUMBER(SEARCH('[1]Lookup for use classification'!$G$9,B2403)),ISNUMBER(SEARCH('[1]Lookup for use classification'!$H$9,B2403)),ISNUMBER(SEARCH('[1]Lookup for use classification'!$I$9,B2403)),ISNUMBER(SEARCH('[1]Lookup for use classification'!$J$9,B2403)),ISNUMBER(SEARCH('[1]Lookup for use classification'!$K$9,B2403))),'[1]Lookup for use classification'!$A$9,IF(OR(ISNUMBER(SEARCH('[1]Lookup for use classification'!$B$10,B2403)),ISNUMBER(SEARCH('[1]Lookup for use classification'!$C$10,B2403)),ISNUMBER(SEARCH('[1]Lookup for use classification'!$D$10,B2403)),ISNUMBER(SEARCH('[1]Lookup for use classification'!$E$10,B2403)),ISNUMBER(SEARCH('[1]Lookup for use classification'!$F$10,B2403)),ISNUMBER(SEARCH('[1]Lookup for use classification'!$G$10,B2403))),'[1]Lookup for use classification'!$A$10,IF(OR(ISNUMBER(SEARCH('[1]Lookup for use classification'!$B$11,B2403)),ISNUMBER(SEARCH('[1]Lookup for use classification'!$C$11,B2403))),'[1]Lookup for use classification'!$A$11,IF(OR(ISNUMBER(SEARCH('[1]Lookup for use classification'!$B$12,B2403)),ISNUMBER(SEARCH('[1]Lookup for use classification'!$C$12,B2403))),'[1]Lookup for use classification'!$A$12,IF(OR(ISNUMBER(SEARCH('[1]Lookup for use classification'!$B$13,B2403)),ISNUMBER(SEARCH('[1]Lookup for use classification'!$C$13,B2403)),ISNUMBER(SEARCH('[1]Lookup for use classification'!$D$13,B2403)),,ISNUMBER(SEARCH('[1]Lookup for use classification'!$C$13,B2403)),ISNUMBER(SEARCH('[1]Lookup for use classification'!$E$13,B2403))),'[1]Lookup for use classification'!$A$13,IF(OR(ISNUMBER(SEARCH('[1]Lookup for use classification'!$B$14,B2403)),ISNUMBER(SEARCH('[1]Lookup for use classification'!$C$14,B2403))),'[1]Lookup for use classification'!$A$14,"Other"))))))))))))</f>
        <v>Other</v>
      </c>
      <c r="D2403" s="27">
        <v>6548</v>
      </c>
      <c r="E2403" s="26"/>
      <c r="F2403" s="26"/>
    </row>
    <row r="2404" spans="1:6">
      <c r="A2404" s="16" t="s">
        <v>1681</v>
      </c>
      <c r="B2404" s="47" t="s">
        <v>1666</v>
      </c>
      <c r="C2404" s="133" t="str">
        <f>IF(OR(ISNUMBER(SEARCH('[1]Lookup for use classification'!$B$1,B2404)),ISNUMBER(SEARCH('[1]Lookup for use classification'!$C$1,B2404)),ISNUMBER(SEARCH('[1]Lookup for use classification'!$D$1,B2404)),ISNUMBER(SEARCH('[1]Lookup for use classification'!$E$1,B2404))),'[1]Lookup for use classification'!$A$1,IF(ISNUMBER(SEARCH('[1]Lookup for use classification'!$B$2,B2404)),'[1]Lookup for use classification'!$A$2,IF(ISNUMBER(SEARCH('[1]Lookup for use classification'!$B$3,B2404)),'[1]Lookup for use classification'!$A$3,IF(OR(ISNUMBER(SEARCH('[1]Lookup for use classification'!$B$4,B2404)),ISNUMBER(SEARCH('[1]Lookup for use classification'!$C$4,B2404)),ISNUMBER(SEARCH('[1]Lookup for use classification'!$D$4,B2404)),ISNUMBER(SEARCH('[1]Lookup for use classification'!$E$4,B2404))),'[1]Lookup for use classification'!$A$4,IF(OR(ISNUMBER(SEARCH('[1]Lookup for use classification'!$B$5,B2404)),ISNUMBER(SEARCH('[1]Lookup for use classification'!$C$5,B2404)),ISNUMBER(SEARCH('[1]Lookup for use classification'!$D$5,B2404))),'[1]Lookup for use classification'!$A$5,IF(OR(ISNUMBER(SEARCH('[1]Lookup for use classification'!$B$7,B2404)),ISNUMBER(SEARCH('[1]Lookup for use classification'!$C$7,B2404)),ISNUMBER(SEARCH('[1]Lookup for use classification'!$D$7,B2404))),'[1]Lookup for use classification'!$A$7,IF(OR(ISNUMBER(SEARCH('[1]Lookup for use classification'!$B$9,B2404)),ISNUMBER(SEARCH('[1]Lookup for use classification'!$C$9,B2404)),ISNUMBER(SEARCH('[1]Lookup for use classification'!$D$9,B2404)),ISNUMBER(SEARCH('[1]Lookup for use classification'!$E$9,B2404)),ISNUMBER(SEARCH('[1]Lookup for use classification'!$F$9,B2404)),ISNUMBER(SEARCH('[1]Lookup for use classification'!$G$9,B2404)),ISNUMBER(SEARCH('[1]Lookup for use classification'!$H$9,B2404)),ISNUMBER(SEARCH('[1]Lookup for use classification'!$I$9,B2404)),ISNUMBER(SEARCH('[1]Lookup for use classification'!$J$9,B2404)),ISNUMBER(SEARCH('[1]Lookup for use classification'!$K$9,B2404))),'[1]Lookup for use classification'!$A$9,IF(OR(ISNUMBER(SEARCH('[1]Lookup for use classification'!$B$10,B2404)),ISNUMBER(SEARCH('[1]Lookup for use classification'!$C$10,B2404)),ISNUMBER(SEARCH('[1]Lookup for use classification'!$D$10,B2404)),ISNUMBER(SEARCH('[1]Lookup for use classification'!$E$10,B2404)),ISNUMBER(SEARCH('[1]Lookup for use classification'!$F$10,B2404)),ISNUMBER(SEARCH('[1]Lookup for use classification'!$G$10,B2404))),'[1]Lookup for use classification'!$A$10,IF(OR(ISNUMBER(SEARCH('[1]Lookup for use classification'!$B$11,B2404)),ISNUMBER(SEARCH('[1]Lookup for use classification'!$C$11,B2404))),'[1]Lookup for use classification'!$A$11,IF(OR(ISNUMBER(SEARCH('[1]Lookup for use classification'!$B$12,B2404)),ISNUMBER(SEARCH('[1]Lookup for use classification'!$C$12,B2404))),'[1]Lookup for use classification'!$A$12,IF(OR(ISNUMBER(SEARCH('[1]Lookup for use classification'!$B$13,B2404)),ISNUMBER(SEARCH('[1]Lookup for use classification'!$C$13,B2404)),ISNUMBER(SEARCH('[1]Lookup for use classification'!$D$13,B2404)),,ISNUMBER(SEARCH('[1]Lookup for use classification'!$C$13,B2404)),ISNUMBER(SEARCH('[1]Lookup for use classification'!$E$13,B2404))),'[1]Lookup for use classification'!$A$13,IF(OR(ISNUMBER(SEARCH('[1]Lookup for use classification'!$B$14,B2404)),ISNUMBER(SEARCH('[1]Lookup for use classification'!$C$14,B2404))),'[1]Lookup for use classification'!$A$14,"Other"))))))))))))</f>
        <v>Other</v>
      </c>
      <c r="D2404" s="58"/>
      <c r="E2404" s="58"/>
      <c r="F2404" s="58"/>
    </row>
    <row r="2405" spans="1:6">
      <c r="A2405" s="16" t="s">
        <v>1681</v>
      </c>
      <c r="B2405" s="47" t="s">
        <v>93</v>
      </c>
      <c r="C2405" s="133" t="str">
        <f>IF(OR(ISNUMBER(SEARCH('[1]Lookup for use classification'!$B$1,B2405)),ISNUMBER(SEARCH('[1]Lookup for use classification'!$C$1,B2405)),ISNUMBER(SEARCH('[1]Lookup for use classification'!$D$1,B2405)),ISNUMBER(SEARCH('[1]Lookup for use classification'!$E$1,B2405))),'[1]Lookup for use classification'!$A$1,IF(ISNUMBER(SEARCH('[1]Lookup for use classification'!$B$2,B2405)),'[1]Lookup for use classification'!$A$2,IF(ISNUMBER(SEARCH('[1]Lookup for use classification'!$B$3,B2405)),'[1]Lookup for use classification'!$A$3,IF(OR(ISNUMBER(SEARCH('[1]Lookup for use classification'!$B$4,B2405)),ISNUMBER(SEARCH('[1]Lookup for use classification'!$C$4,B2405)),ISNUMBER(SEARCH('[1]Lookup for use classification'!$D$4,B2405)),ISNUMBER(SEARCH('[1]Lookup for use classification'!$E$4,B2405))),'[1]Lookup for use classification'!$A$4,IF(OR(ISNUMBER(SEARCH('[1]Lookup for use classification'!$B$5,B2405)),ISNUMBER(SEARCH('[1]Lookup for use classification'!$C$5,B2405)),ISNUMBER(SEARCH('[1]Lookup for use classification'!$D$5,B2405))),'[1]Lookup for use classification'!$A$5,IF(OR(ISNUMBER(SEARCH('[1]Lookup for use classification'!$B$7,B2405)),ISNUMBER(SEARCH('[1]Lookup for use classification'!$C$7,B2405)),ISNUMBER(SEARCH('[1]Lookup for use classification'!$D$7,B2405))),'[1]Lookup for use classification'!$A$7,IF(OR(ISNUMBER(SEARCH('[1]Lookup for use classification'!$B$9,B2405)),ISNUMBER(SEARCH('[1]Lookup for use classification'!$C$9,B2405)),ISNUMBER(SEARCH('[1]Lookup for use classification'!$D$9,B2405)),ISNUMBER(SEARCH('[1]Lookup for use classification'!$E$9,B2405)),ISNUMBER(SEARCH('[1]Lookup for use classification'!$F$9,B2405)),ISNUMBER(SEARCH('[1]Lookup for use classification'!$G$9,B2405)),ISNUMBER(SEARCH('[1]Lookup for use classification'!$H$9,B2405)),ISNUMBER(SEARCH('[1]Lookup for use classification'!$I$9,B2405)),ISNUMBER(SEARCH('[1]Lookup for use classification'!$J$9,B2405)),ISNUMBER(SEARCH('[1]Lookup for use classification'!$K$9,B2405))),'[1]Lookup for use classification'!$A$9,IF(OR(ISNUMBER(SEARCH('[1]Lookup for use classification'!$B$10,B2405)),ISNUMBER(SEARCH('[1]Lookup for use classification'!$C$10,B2405)),ISNUMBER(SEARCH('[1]Lookup for use classification'!$D$10,B2405)),ISNUMBER(SEARCH('[1]Lookup for use classification'!$E$10,B2405)),ISNUMBER(SEARCH('[1]Lookup for use classification'!$F$10,B2405)),ISNUMBER(SEARCH('[1]Lookup for use classification'!$G$10,B2405))),'[1]Lookup for use classification'!$A$10,IF(OR(ISNUMBER(SEARCH('[1]Lookup for use classification'!$B$11,B2405)),ISNUMBER(SEARCH('[1]Lookup for use classification'!$C$11,B2405))),'[1]Lookup for use classification'!$A$11,IF(OR(ISNUMBER(SEARCH('[1]Lookup for use classification'!$B$12,B2405)),ISNUMBER(SEARCH('[1]Lookup for use classification'!$C$12,B2405))),'[1]Lookup for use classification'!$A$12,IF(OR(ISNUMBER(SEARCH('[1]Lookup for use classification'!$B$13,B2405)),ISNUMBER(SEARCH('[1]Lookup for use classification'!$C$13,B2405)),ISNUMBER(SEARCH('[1]Lookup for use classification'!$D$13,B2405)),,ISNUMBER(SEARCH('[1]Lookup for use classification'!$C$13,B2405)),ISNUMBER(SEARCH('[1]Lookup for use classification'!$E$13,B2405))),'[1]Lookup for use classification'!$A$13,IF(OR(ISNUMBER(SEARCH('[1]Lookup for use classification'!$B$14,B2405)),ISNUMBER(SEARCH('[1]Lookup for use classification'!$C$14,B2405))),'[1]Lookup for use classification'!$A$14,"Other"))))))))))))</f>
        <v>Public Assembly</v>
      </c>
      <c r="D2405" s="58"/>
      <c r="E2405" s="58"/>
      <c r="F2405" s="58"/>
    </row>
    <row r="2406" spans="1:6">
      <c r="A2406" s="16" t="s">
        <v>1681</v>
      </c>
      <c r="B2406" s="26" t="s">
        <v>1667</v>
      </c>
      <c r="C2406" s="133" t="str">
        <f>IF(OR(ISNUMBER(SEARCH('[1]Lookup for use classification'!$B$1,B2406)),ISNUMBER(SEARCH('[1]Lookup for use classification'!$C$1,B2406)),ISNUMBER(SEARCH('[1]Lookup for use classification'!$D$1,B2406)),ISNUMBER(SEARCH('[1]Lookup for use classification'!$E$1,B2406))),'[1]Lookup for use classification'!$A$1,IF(ISNUMBER(SEARCH('[1]Lookup for use classification'!$B$2,B2406)),'[1]Lookup for use classification'!$A$2,IF(ISNUMBER(SEARCH('[1]Lookup for use classification'!$B$3,B2406)),'[1]Lookup for use classification'!$A$3,IF(OR(ISNUMBER(SEARCH('[1]Lookup for use classification'!$B$4,B2406)),ISNUMBER(SEARCH('[1]Lookup for use classification'!$C$4,B2406)),ISNUMBER(SEARCH('[1]Lookup for use classification'!$D$4,B2406)),ISNUMBER(SEARCH('[1]Lookup for use classification'!$E$4,B2406))),'[1]Lookup for use classification'!$A$4,IF(OR(ISNUMBER(SEARCH('[1]Lookup for use classification'!$B$5,B2406)),ISNUMBER(SEARCH('[1]Lookup for use classification'!$C$5,B2406)),ISNUMBER(SEARCH('[1]Lookup for use classification'!$D$5,B2406))),'[1]Lookup for use classification'!$A$5,IF(OR(ISNUMBER(SEARCH('[1]Lookup for use classification'!$B$7,B2406)),ISNUMBER(SEARCH('[1]Lookup for use classification'!$C$7,B2406)),ISNUMBER(SEARCH('[1]Lookup for use classification'!$D$7,B2406))),'[1]Lookup for use classification'!$A$7,IF(OR(ISNUMBER(SEARCH('[1]Lookup for use classification'!$B$9,B2406)),ISNUMBER(SEARCH('[1]Lookup for use classification'!$C$9,B2406)),ISNUMBER(SEARCH('[1]Lookup for use classification'!$D$9,B2406)),ISNUMBER(SEARCH('[1]Lookup for use classification'!$E$9,B2406)),ISNUMBER(SEARCH('[1]Lookup for use classification'!$F$9,B2406)),ISNUMBER(SEARCH('[1]Lookup for use classification'!$G$9,B2406)),ISNUMBER(SEARCH('[1]Lookup for use classification'!$H$9,B2406)),ISNUMBER(SEARCH('[1]Lookup for use classification'!$I$9,B2406)),ISNUMBER(SEARCH('[1]Lookup for use classification'!$J$9,B2406)),ISNUMBER(SEARCH('[1]Lookup for use classification'!$K$9,B2406))),'[1]Lookup for use classification'!$A$9,IF(OR(ISNUMBER(SEARCH('[1]Lookup for use classification'!$B$10,B2406)),ISNUMBER(SEARCH('[1]Lookup for use classification'!$C$10,B2406)),ISNUMBER(SEARCH('[1]Lookup for use classification'!$D$10,B2406)),ISNUMBER(SEARCH('[1]Lookup for use classification'!$E$10,B2406)),ISNUMBER(SEARCH('[1]Lookup for use classification'!$F$10,B2406)),ISNUMBER(SEARCH('[1]Lookup for use classification'!$G$10,B2406))),'[1]Lookup for use classification'!$A$10,IF(OR(ISNUMBER(SEARCH('[1]Lookup for use classification'!$B$11,B2406)),ISNUMBER(SEARCH('[1]Lookup for use classification'!$C$11,B2406))),'[1]Lookup for use classification'!$A$11,IF(OR(ISNUMBER(SEARCH('[1]Lookup for use classification'!$B$12,B2406)),ISNUMBER(SEARCH('[1]Lookup for use classification'!$C$12,B2406))),'[1]Lookup for use classification'!$A$12,IF(OR(ISNUMBER(SEARCH('[1]Lookup for use classification'!$B$13,B2406)),ISNUMBER(SEARCH('[1]Lookup for use classification'!$C$13,B2406)),ISNUMBER(SEARCH('[1]Lookup for use classification'!$D$13,B2406)),,ISNUMBER(SEARCH('[1]Lookup for use classification'!$C$13,B2406)),ISNUMBER(SEARCH('[1]Lookup for use classification'!$E$13,B2406))),'[1]Lookup for use classification'!$A$13,IF(OR(ISNUMBER(SEARCH('[1]Lookup for use classification'!$B$14,B2406)),ISNUMBER(SEARCH('[1]Lookup for use classification'!$C$14,B2406))),'[1]Lookup for use classification'!$A$14,"Other"))))))))))))</f>
        <v>Education - K - 12</v>
      </c>
      <c r="D2406" s="27">
        <v>70205</v>
      </c>
      <c r="E2406" s="26"/>
      <c r="F2406" s="26"/>
    </row>
    <row r="2407" spans="1:6">
      <c r="A2407" s="16" t="s">
        <v>1681</v>
      </c>
      <c r="B2407" s="26" t="s">
        <v>1668</v>
      </c>
      <c r="C2407" s="133" t="str">
        <f>IF(OR(ISNUMBER(SEARCH('[1]Lookup for use classification'!$B$1,B2407)),ISNUMBER(SEARCH('[1]Lookup for use classification'!$C$1,B2407)),ISNUMBER(SEARCH('[1]Lookup for use classification'!$D$1,B2407)),ISNUMBER(SEARCH('[1]Lookup for use classification'!$E$1,B2407))),'[1]Lookup for use classification'!$A$1,IF(ISNUMBER(SEARCH('[1]Lookup for use classification'!$B$2,B2407)),'[1]Lookup for use classification'!$A$2,IF(ISNUMBER(SEARCH('[1]Lookup for use classification'!$B$3,B2407)),'[1]Lookup for use classification'!$A$3,IF(OR(ISNUMBER(SEARCH('[1]Lookup for use classification'!$B$4,B2407)),ISNUMBER(SEARCH('[1]Lookup for use classification'!$C$4,B2407)),ISNUMBER(SEARCH('[1]Lookup for use classification'!$D$4,B2407)),ISNUMBER(SEARCH('[1]Lookup for use classification'!$E$4,B2407))),'[1]Lookup for use classification'!$A$4,IF(OR(ISNUMBER(SEARCH('[1]Lookup for use classification'!$B$5,B2407)),ISNUMBER(SEARCH('[1]Lookup for use classification'!$C$5,B2407)),ISNUMBER(SEARCH('[1]Lookup for use classification'!$D$5,B2407))),'[1]Lookup for use classification'!$A$5,IF(OR(ISNUMBER(SEARCH('[1]Lookup for use classification'!$B$7,B2407)),ISNUMBER(SEARCH('[1]Lookup for use classification'!$C$7,B2407)),ISNUMBER(SEARCH('[1]Lookup for use classification'!$D$7,B2407))),'[1]Lookup for use classification'!$A$7,IF(OR(ISNUMBER(SEARCH('[1]Lookup for use classification'!$B$9,B2407)),ISNUMBER(SEARCH('[1]Lookup for use classification'!$C$9,B2407)),ISNUMBER(SEARCH('[1]Lookup for use classification'!$D$9,B2407)),ISNUMBER(SEARCH('[1]Lookup for use classification'!$E$9,B2407)),ISNUMBER(SEARCH('[1]Lookup for use classification'!$F$9,B2407)),ISNUMBER(SEARCH('[1]Lookup for use classification'!$G$9,B2407)),ISNUMBER(SEARCH('[1]Lookup for use classification'!$H$9,B2407)),ISNUMBER(SEARCH('[1]Lookup for use classification'!$I$9,B2407)),ISNUMBER(SEARCH('[1]Lookup for use classification'!$J$9,B2407)),ISNUMBER(SEARCH('[1]Lookup for use classification'!$K$9,B2407))),'[1]Lookup for use classification'!$A$9,IF(OR(ISNUMBER(SEARCH('[1]Lookup for use classification'!$B$10,B2407)),ISNUMBER(SEARCH('[1]Lookup for use classification'!$C$10,B2407)),ISNUMBER(SEARCH('[1]Lookup for use classification'!$D$10,B2407)),ISNUMBER(SEARCH('[1]Lookup for use classification'!$E$10,B2407)),ISNUMBER(SEARCH('[1]Lookup for use classification'!$F$10,B2407)),ISNUMBER(SEARCH('[1]Lookup for use classification'!$G$10,B2407))),'[1]Lookup for use classification'!$A$10,IF(OR(ISNUMBER(SEARCH('[1]Lookup for use classification'!$B$11,B2407)),ISNUMBER(SEARCH('[1]Lookup for use classification'!$C$11,B2407))),'[1]Lookup for use classification'!$A$11,IF(OR(ISNUMBER(SEARCH('[1]Lookup for use classification'!$B$12,B2407)),ISNUMBER(SEARCH('[1]Lookup for use classification'!$C$12,B2407))),'[1]Lookup for use classification'!$A$12,IF(OR(ISNUMBER(SEARCH('[1]Lookup for use classification'!$B$13,B2407)),ISNUMBER(SEARCH('[1]Lookup for use classification'!$C$13,B2407)),ISNUMBER(SEARCH('[1]Lookup for use classification'!$D$13,B2407)),,ISNUMBER(SEARCH('[1]Lookup for use classification'!$C$13,B2407)),ISNUMBER(SEARCH('[1]Lookup for use classification'!$E$13,B2407))),'[1]Lookup for use classification'!$A$13,IF(OR(ISNUMBER(SEARCH('[1]Lookup for use classification'!$B$14,B2407)),ISNUMBER(SEARCH('[1]Lookup for use classification'!$C$14,B2407))),'[1]Lookup for use classification'!$A$14,"Other"))))))))))))</f>
        <v>Education - K - 12</v>
      </c>
      <c r="D2407" s="27"/>
      <c r="E2407" s="26"/>
      <c r="F2407" s="26"/>
    </row>
    <row r="2408" spans="1:6">
      <c r="A2408" s="16" t="s">
        <v>1681</v>
      </c>
      <c r="B2408" s="26" t="s">
        <v>1669</v>
      </c>
      <c r="C2408" s="133" t="str">
        <f>IF(OR(ISNUMBER(SEARCH('[1]Lookup for use classification'!$B$1,B2408)),ISNUMBER(SEARCH('[1]Lookup for use classification'!$C$1,B2408)),ISNUMBER(SEARCH('[1]Lookup for use classification'!$D$1,B2408)),ISNUMBER(SEARCH('[1]Lookup for use classification'!$E$1,B2408))),'[1]Lookup for use classification'!$A$1,IF(ISNUMBER(SEARCH('[1]Lookup for use classification'!$B$2,B2408)),'[1]Lookup for use classification'!$A$2,IF(ISNUMBER(SEARCH('[1]Lookup for use classification'!$B$3,B2408)),'[1]Lookup for use classification'!$A$3,IF(OR(ISNUMBER(SEARCH('[1]Lookup for use classification'!$B$4,B2408)),ISNUMBER(SEARCH('[1]Lookup for use classification'!$C$4,B2408)),ISNUMBER(SEARCH('[1]Lookup for use classification'!$D$4,B2408)),ISNUMBER(SEARCH('[1]Lookup for use classification'!$E$4,B2408))),'[1]Lookup for use classification'!$A$4,IF(OR(ISNUMBER(SEARCH('[1]Lookup for use classification'!$B$5,B2408)),ISNUMBER(SEARCH('[1]Lookup for use classification'!$C$5,B2408)),ISNUMBER(SEARCH('[1]Lookup for use classification'!$D$5,B2408))),'[1]Lookup for use classification'!$A$5,IF(OR(ISNUMBER(SEARCH('[1]Lookup for use classification'!$B$7,B2408)),ISNUMBER(SEARCH('[1]Lookup for use classification'!$C$7,B2408)),ISNUMBER(SEARCH('[1]Lookup for use classification'!$D$7,B2408))),'[1]Lookup for use classification'!$A$7,IF(OR(ISNUMBER(SEARCH('[1]Lookup for use classification'!$B$9,B2408)),ISNUMBER(SEARCH('[1]Lookup for use classification'!$C$9,B2408)),ISNUMBER(SEARCH('[1]Lookup for use classification'!$D$9,B2408)),ISNUMBER(SEARCH('[1]Lookup for use classification'!$E$9,B2408)),ISNUMBER(SEARCH('[1]Lookup for use classification'!$F$9,B2408)),ISNUMBER(SEARCH('[1]Lookup for use classification'!$G$9,B2408)),ISNUMBER(SEARCH('[1]Lookup for use classification'!$H$9,B2408)),ISNUMBER(SEARCH('[1]Lookup for use classification'!$I$9,B2408)),ISNUMBER(SEARCH('[1]Lookup for use classification'!$J$9,B2408)),ISNUMBER(SEARCH('[1]Lookup for use classification'!$K$9,B2408))),'[1]Lookup for use classification'!$A$9,IF(OR(ISNUMBER(SEARCH('[1]Lookup for use classification'!$B$10,B2408)),ISNUMBER(SEARCH('[1]Lookup for use classification'!$C$10,B2408)),ISNUMBER(SEARCH('[1]Lookup for use classification'!$D$10,B2408)),ISNUMBER(SEARCH('[1]Lookup for use classification'!$E$10,B2408)),ISNUMBER(SEARCH('[1]Lookup for use classification'!$F$10,B2408)),ISNUMBER(SEARCH('[1]Lookup for use classification'!$G$10,B2408))),'[1]Lookup for use classification'!$A$10,IF(OR(ISNUMBER(SEARCH('[1]Lookup for use classification'!$B$11,B2408)),ISNUMBER(SEARCH('[1]Lookup for use classification'!$C$11,B2408))),'[1]Lookup for use classification'!$A$11,IF(OR(ISNUMBER(SEARCH('[1]Lookup for use classification'!$B$12,B2408)),ISNUMBER(SEARCH('[1]Lookup for use classification'!$C$12,B2408))),'[1]Lookup for use classification'!$A$12,IF(OR(ISNUMBER(SEARCH('[1]Lookup for use classification'!$B$13,B2408)),ISNUMBER(SEARCH('[1]Lookup for use classification'!$C$13,B2408)),ISNUMBER(SEARCH('[1]Lookup for use classification'!$D$13,B2408)),,ISNUMBER(SEARCH('[1]Lookup for use classification'!$C$13,B2408)),ISNUMBER(SEARCH('[1]Lookup for use classification'!$E$13,B2408))),'[1]Lookup for use classification'!$A$13,IF(OR(ISNUMBER(SEARCH('[1]Lookup for use classification'!$B$14,B2408)),ISNUMBER(SEARCH('[1]Lookup for use classification'!$C$14,B2408))),'[1]Lookup for use classification'!$A$14,"Other"))))))))))))</f>
        <v>Public Safety</v>
      </c>
      <c r="D2408" s="27">
        <v>2287</v>
      </c>
      <c r="E2408" s="26"/>
      <c r="F2408" s="26"/>
    </row>
    <row r="2409" spans="1:6">
      <c r="A2409" s="16" t="s">
        <v>1681</v>
      </c>
      <c r="B2409" s="26" t="s">
        <v>1670</v>
      </c>
      <c r="C2409" s="133" t="str">
        <f>IF(OR(ISNUMBER(SEARCH('[1]Lookup for use classification'!$B$1,B2409)),ISNUMBER(SEARCH('[1]Lookup for use classification'!$C$1,B2409)),ISNUMBER(SEARCH('[1]Lookup for use classification'!$D$1,B2409)),ISNUMBER(SEARCH('[1]Lookup for use classification'!$E$1,B2409))),'[1]Lookup for use classification'!$A$1,IF(ISNUMBER(SEARCH('[1]Lookup for use classification'!$B$2,B2409)),'[1]Lookup for use classification'!$A$2,IF(ISNUMBER(SEARCH('[1]Lookup for use classification'!$B$3,B2409)),'[1]Lookup for use classification'!$A$3,IF(OR(ISNUMBER(SEARCH('[1]Lookup for use classification'!$B$4,B2409)),ISNUMBER(SEARCH('[1]Lookup for use classification'!$C$4,B2409)),ISNUMBER(SEARCH('[1]Lookup for use classification'!$D$4,B2409)),ISNUMBER(SEARCH('[1]Lookup for use classification'!$E$4,B2409))),'[1]Lookup for use classification'!$A$4,IF(OR(ISNUMBER(SEARCH('[1]Lookup for use classification'!$B$5,B2409)),ISNUMBER(SEARCH('[1]Lookup for use classification'!$C$5,B2409)),ISNUMBER(SEARCH('[1]Lookup for use classification'!$D$5,B2409))),'[1]Lookup for use classification'!$A$5,IF(OR(ISNUMBER(SEARCH('[1]Lookup for use classification'!$B$7,B2409)),ISNUMBER(SEARCH('[1]Lookup for use classification'!$C$7,B2409)),ISNUMBER(SEARCH('[1]Lookup for use classification'!$D$7,B2409))),'[1]Lookup for use classification'!$A$7,IF(OR(ISNUMBER(SEARCH('[1]Lookup for use classification'!$B$9,B2409)),ISNUMBER(SEARCH('[1]Lookup for use classification'!$C$9,B2409)),ISNUMBER(SEARCH('[1]Lookup for use classification'!$D$9,B2409)),ISNUMBER(SEARCH('[1]Lookup for use classification'!$E$9,B2409)),ISNUMBER(SEARCH('[1]Lookup for use classification'!$F$9,B2409)),ISNUMBER(SEARCH('[1]Lookup for use classification'!$G$9,B2409)),ISNUMBER(SEARCH('[1]Lookup for use classification'!$H$9,B2409)),ISNUMBER(SEARCH('[1]Lookup for use classification'!$I$9,B2409)),ISNUMBER(SEARCH('[1]Lookup for use classification'!$J$9,B2409)),ISNUMBER(SEARCH('[1]Lookup for use classification'!$K$9,B2409))),'[1]Lookup for use classification'!$A$9,IF(OR(ISNUMBER(SEARCH('[1]Lookup for use classification'!$B$10,B2409)),ISNUMBER(SEARCH('[1]Lookup for use classification'!$C$10,B2409)),ISNUMBER(SEARCH('[1]Lookup for use classification'!$D$10,B2409)),ISNUMBER(SEARCH('[1]Lookup for use classification'!$E$10,B2409)),ISNUMBER(SEARCH('[1]Lookup for use classification'!$F$10,B2409)),ISNUMBER(SEARCH('[1]Lookup for use classification'!$G$10,B2409))),'[1]Lookup for use classification'!$A$10,IF(OR(ISNUMBER(SEARCH('[1]Lookup for use classification'!$B$11,B2409)),ISNUMBER(SEARCH('[1]Lookup for use classification'!$C$11,B2409))),'[1]Lookup for use classification'!$A$11,IF(OR(ISNUMBER(SEARCH('[1]Lookup for use classification'!$B$12,B2409)),ISNUMBER(SEARCH('[1]Lookup for use classification'!$C$12,B2409))),'[1]Lookup for use classification'!$A$12,IF(OR(ISNUMBER(SEARCH('[1]Lookup for use classification'!$B$13,B2409)),ISNUMBER(SEARCH('[1]Lookup for use classification'!$C$13,B2409)),ISNUMBER(SEARCH('[1]Lookup for use classification'!$D$13,B2409)),,ISNUMBER(SEARCH('[1]Lookup for use classification'!$C$13,B2409)),ISNUMBER(SEARCH('[1]Lookup for use classification'!$E$13,B2409))),'[1]Lookup for use classification'!$A$13,IF(OR(ISNUMBER(SEARCH('[1]Lookup for use classification'!$B$14,B2409)),ISNUMBER(SEARCH('[1]Lookup for use classification'!$C$14,B2409))),'[1]Lookup for use classification'!$A$14,"Other"))))))))))))</f>
        <v>Health Care - Hospitals</v>
      </c>
      <c r="D2409" s="27"/>
      <c r="E2409" s="26"/>
      <c r="F2409" s="26"/>
    </row>
    <row r="2410" spans="1:6">
      <c r="A2410" s="16" t="s">
        <v>1681</v>
      </c>
      <c r="B2410" s="47" t="s">
        <v>1671</v>
      </c>
      <c r="C2410" s="133" t="str">
        <f>IF(OR(ISNUMBER(SEARCH('[1]Lookup for use classification'!$B$1,B2410)),ISNUMBER(SEARCH('[1]Lookup for use classification'!$C$1,B2410)),ISNUMBER(SEARCH('[1]Lookup for use classification'!$D$1,B2410)),ISNUMBER(SEARCH('[1]Lookup for use classification'!$E$1,B2410))),'[1]Lookup for use classification'!$A$1,IF(ISNUMBER(SEARCH('[1]Lookup for use classification'!$B$2,B2410)),'[1]Lookup for use classification'!$A$2,IF(ISNUMBER(SEARCH('[1]Lookup for use classification'!$B$3,B2410)),'[1]Lookup for use classification'!$A$3,IF(OR(ISNUMBER(SEARCH('[1]Lookup for use classification'!$B$4,B2410)),ISNUMBER(SEARCH('[1]Lookup for use classification'!$C$4,B2410)),ISNUMBER(SEARCH('[1]Lookup for use classification'!$D$4,B2410)),ISNUMBER(SEARCH('[1]Lookup for use classification'!$E$4,B2410))),'[1]Lookup for use classification'!$A$4,IF(OR(ISNUMBER(SEARCH('[1]Lookup for use classification'!$B$5,B2410)),ISNUMBER(SEARCH('[1]Lookup for use classification'!$C$5,B2410)),ISNUMBER(SEARCH('[1]Lookup for use classification'!$D$5,B2410))),'[1]Lookup for use classification'!$A$5,IF(OR(ISNUMBER(SEARCH('[1]Lookup for use classification'!$B$7,B2410)),ISNUMBER(SEARCH('[1]Lookup for use classification'!$C$7,B2410)),ISNUMBER(SEARCH('[1]Lookup for use classification'!$D$7,B2410))),'[1]Lookup for use classification'!$A$7,IF(OR(ISNUMBER(SEARCH('[1]Lookup for use classification'!$B$9,B2410)),ISNUMBER(SEARCH('[1]Lookup for use classification'!$C$9,B2410)),ISNUMBER(SEARCH('[1]Lookup for use classification'!$D$9,B2410)),ISNUMBER(SEARCH('[1]Lookup for use classification'!$E$9,B2410)),ISNUMBER(SEARCH('[1]Lookup for use classification'!$F$9,B2410)),ISNUMBER(SEARCH('[1]Lookup for use classification'!$G$9,B2410)),ISNUMBER(SEARCH('[1]Lookup for use classification'!$H$9,B2410)),ISNUMBER(SEARCH('[1]Lookup for use classification'!$I$9,B2410)),ISNUMBER(SEARCH('[1]Lookup for use classification'!$J$9,B2410)),ISNUMBER(SEARCH('[1]Lookup for use classification'!$K$9,B2410))),'[1]Lookup for use classification'!$A$9,IF(OR(ISNUMBER(SEARCH('[1]Lookup for use classification'!$B$10,B2410)),ISNUMBER(SEARCH('[1]Lookup for use classification'!$C$10,B2410)),ISNUMBER(SEARCH('[1]Lookup for use classification'!$D$10,B2410)),ISNUMBER(SEARCH('[1]Lookup for use classification'!$E$10,B2410)),ISNUMBER(SEARCH('[1]Lookup for use classification'!$F$10,B2410)),ISNUMBER(SEARCH('[1]Lookup for use classification'!$G$10,B2410))),'[1]Lookup for use classification'!$A$10,IF(OR(ISNUMBER(SEARCH('[1]Lookup for use classification'!$B$11,B2410)),ISNUMBER(SEARCH('[1]Lookup for use classification'!$C$11,B2410))),'[1]Lookup for use classification'!$A$11,IF(OR(ISNUMBER(SEARCH('[1]Lookup for use classification'!$B$12,B2410)),ISNUMBER(SEARCH('[1]Lookup for use classification'!$C$12,B2410))),'[1]Lookup for use classification'!$A$12,IF(OR(ISNUMBER(SEARCH('[1]Lookup for use classification'!$B$13,B2410)),ISNUMBER(SEARCH('[1]Lookup for use classification'!$C$13,B2410)),ISNUMBER(SEARCH('[1]Lookup for use classification'!$D$13,B2410)),,ISNUMBER(SEARCH('[1]Lookup for use classification'!$C$13,B2410)),ISNUMBER(SEARCH('[1]Lookup for use classification'!$E$13,B2410))),'[1]Lookup for use classification'!$A$13,IF(OR(ISNUMBER(SEARCH('[1]Lookup for use classification'!$B$14,B2410)),ISNUMBER(SEARCH('[1]Lookup for use classification'!$C$14,B2410))),'[1]Lookup for use classification'!$A$14,"Other"))))))))))))</f>
        <v>Public Assembly</v>
      </c>
      <c r="D2410" s="58"/>
      <c r="E2410" s="58"/>
      <c r="F2410" s="58"/>
    </row>
    <row r="2411" spans="1:6">
      <c r="A2411" s="16" t="s">
        <v>1681</v>
      </c>
      <c r="B2411" s="30" t="s">
        <v>1672</v>
      </c>
      <c r="C2411" s="133" t="str">
        <f>IF(OR(ISNUMBER(SEARCH('[1]Lookup for use classification'!$B$1,B2411)),ISNUMBER(SEARCH('[1]Lookup for use classification'!$C$1,B2411)),ISNUMBER(SEARCH('[1]Lookup for use classification'!$D$1,B2411)),ISNUMBER(SEARCH('[1]Lookup for use classification'!$E$1,B2411))),'[1]Lookup for use classification'!$A$1,IF(ISNUMBER(SEARCH('[1]Lookup for use classification'!$B$2,B2411)),'[1]Lookup for use classification'!$A$2,IF(ISNUMBER(SEARCH('[1]Lookup for use classification'!$B$3,B2411)),'[1]Lookup for use classification'!$A$3,IF(OR(ISNUMBER(SEARCH('[1]Lookup for use classification'!$B$4,B2411)),ISNUMBER(SEARCH('[1]Lookup for use classification'!$C$4,B2411)),ISNUMBER(SEARCH('[1]Lookup for use classification'!$D$4,B2411)),ISNUMBER(SEARCH('[1]Lookup for use classification'!$E$4,B2411))),'[1]Lookup for use classification'!$A$4,IF(OR(ISNUMBER(SEARCH('[1]Lookup for use classification'!$B$5,B2411)),ISNUMBER(SEARCH('[1]Lookup for use classification'!$C$5,B2411)),ISNUMBER(SEARCH('[1]Lookup for use classification'!$D$5,B2411))),'[1]Lookup for use classification'!$A$5,IF(OR(ISNUMBER(SEARCH('[1]Lookup for use classification'!$B$7,B2411)),ISNUMBER(SEARCH('[1]Lookup for use classification'!$C$7,B2411)),ISNUMBER(SEARCH('[1]Lookup for use classification'!$D$7,B2411))),'[1]Lookup for use classification'!$A$7,IF(OR(ISNUMBER(SEARCH('[1]Lookup for use classification'!$B$9,B2411)),ISNUMBER(SEARCH('[1]Lookup for use classification'!$C$9,B2411)),ISNUMBER(SEARCH('[1]Lookup for use classification'!$D$9,B2411)),ISNUMBER(SEARCH('[1]Lookup for use classification'!$E$9,B2411)),ISNUMBER(SEARCH('[1]Lookup for use classification'!$F$9,B2411)),ISNUMBER(SEARCH('[1]Lookup for use classification'!$G$9,B2411)),ISNUMBER(SEARCH('[1]Lookup for use classification'!$H$9,B2411)),ISNUMBER(SEARCH('[1]Lookup for use classification'!$I$9,B2411)),ISNUMBER(SEARCH('[1]Lookup for use classification'!$J$9,B2411)),ISNUMBER(SEARCH('[1]Lookup for use classification'!$K$9,B2411))),'[1]Lookup for use classification'!$A$9,IF(OR(ISNUMBER(SEARCH('[1]Lookup for use classification'!$B$10,B2411)),ISNUMBER(SEARCH('[1]Lookup for use classification'!$C$10,B2411)),ISNUMBER(SEARCH('[1]Lookup for use classification'!$D$10,B2411)),ISNUMBER(SEARCH('[1]Lookup for use classification'!$E$10,B2411)),ISNUMBER(SEARCH('[1]Lookup for use classification'!$F$10,B2411)),ISNUMBER(SEARCH('[1]Lookup for use classification'!$G$10,B2411))),'[1]Lookup for use classification'!$A$10,IF(OR(ISNUMBER(SEARCH('[1]Lookup for use classification'!$B$11,B2411)),ISNUMBER(SEARCH('[1]Lookup for use classification'!$C$11,B2411))),'[1]Lookup for use classification'!$A$11,IF(OR(ISNUMBER(SEARCH('[1]Lookup for use classification'!$B$12,B2411)),ISNUMBER(SEARCH('[1]Lookup for use classification'!$C$12,B2411))),'[1]Lookup for use classification'!$A$12,IF(OR(ISNUMBER(SEARCH('[1]Lookup for use classification'!$B$13,B2411)),ISNUMBER(SEARCH('[1]Lookup for use classification'!$C$13,B2411)),ISNUMBER(SEARCH('[1]Lookup for use classification'!$D$13,B2411)),,ISNUMBER(SEARCH('[1]Lookup for use classification'!$C$13,B2411)),ISNUMBER(SEARCH('[1]Lookup for use classification'!$E$13,B2411))),'[1]Lookup for use classification'!$A$13,IF(OR(ISNUMBER(SEARCH('[1]Lookup for use classification'!$B$14,B2411)),ISNUMBER(SEARCH('[1]Lookup for use classification'!$C$14,B2411))),'[1]Lookup for use classification'!$A$14,"Other"))))))))))))</f>
        <v>Public Assembly</v>
      </c>
      <c r="D2411" s="31"/>
      <c r="E2411" s="44"/>
      <c r="F2411" s="44"/>
    </row>
    <row r="2412" spans="1:6">
      <c r="A2412" s="16" t="s">
        <v>1681</v>
      </c>
      <c r="B2412" s="47" t="s">
        <v>1673</v>
      </c>
      <c r="C2412" s="133" t="str">
        <f>IF(OR(ISNUMBER(SEARCH('[1]Lookup for use classification'!$B$1,B2412)),ISNUMBER(SEARCH('[1]Lookup for use classification'!$C$1,B2412)),ISNUMBER(SEARCH('[1]Lookup for use classification'!$D$1,B2412)),ISNUMBER(SEARCH('[1]Lookup for use classification'!$E$1,B2412))),'[1]Lookup for use classification'!$A$1,IF(ISNUMBER(SEARCH('[1]Lookup for use classification'!$B$2,B2412)),'[1]Lookup for use classification'!$A$2,IF(ISNUMBER(SEARCH('[1]Lookup for use classification'!$B$3,B2412)),'[1]Lookup for use classification'!$A$3,IF(OR(ISNUMBER(SEARCH('[1]Lookup for use classification'!$B$4,B2412)),ISNUMBER(SEARCH('[1]Lookup for use classification'!$C$4,B2412)),ISNUMBER(SEARCH('[1]Lookup for use classification'!$D$4,B2412)),ISNUMBER(SEARCH('[1]Lookup for use classification'!$E$4,B2412))),'[1]Lookup for use classification'!$A$4,IF(OR(ISNUMBER(SEARCH('[1]Lookup for use classification'!$B$5,B2412)),ISNUMBER(SEARCH('[1]Lookup for use classification'!$C$5,B2412)),ISNUMBER(SEARCH('[1]Lookup for use classification'!$D$5,B2412))),'[1]Lookup for use classification'!$A$5,IF(OR(ISNUMBER(SEARCH('[1]Lookup for use classification'!$B$7,B2412)),ISNUMBER(SEARCH('[1]Lookup for use classification'!$C$7,B2412)),ISNUMBER(SEARCH('[1]Lookup for use classification'!$D$7,B2412))),'[1]Lookup for use classification'!$A$7,IF(OR(ISNUMBER(SEARCH('[1]Lookup for use classification'!$B$9,B2412)),ISNUMBER(SEARCH('[1]Lookup for use classification'!$C$9,B2412)),ISNUMBER(SEARCH('[1]Lookup for use classification'!$D$9,B2412)),ISNUMBER(SEARCH('[1]Lookup for use classification'!$E$9,B2412)),ISNUMBER(SEARCH('[1]Lookup for use classification'!$F$9,B2412)),ISNUMBER(SEARCH('[1]Lookup for use classification'!$G$9,B2412)),ISNUMBER(SEARCH('[1]Lookup for use classification'!$H$9,B2412)),ISNUMBER(SEARCH('[1]Lookup for use classification'!$I$9,B2412)),ISNUMBER(SEARCH('[1]Lookup for use classification'!$J$9,B2412)),ISNUMBER(SEARCH('[1]Lookup for use classification'!$K$9,B2412))),'[1]Lookup for use classification'!$A$9,IF(OR(ISNUMBER(SEARCH('[1]Lookup for use classification'!$B$10,B2412)),ISNUMBER(SEARCH('[1]Lookup for use classification'!$C$10,B2412)),ISNUMBER(SEARCH('[1]Lookup for use classification'!$D$10,B2412)),ISNUMBER(SEARCH('[1]Lookup for use classification'!$E$10,B2412)),ISNUMBER(SEARCH('[1]Lookup for use classification'!$F$10,B2412)),ISNUMBER(SEARCH('[1]Lookup for use classification'!$G$10,B2412))),'[1]Lookup for use classification'!$A$10,IF(OR(ISNUMBER(SEARCH('[1]Lookup for use classification'!$B$11,B2412)),ISNUMBER(SEARCH('[1]Lookup for use classification'!$C$11,B2412))),'[1]Lookup for use classification'!$A$11,IF(OR(ISNUMBER(SEARCH('[1]Lookup for use classification'!$B$12,B2412)),ISNUMBER(SEARCH('[1]Lookup for use classification'!$C$12,B2412))),'[1]Lookup for use classification'!$A$12,IF(OR(ISNUMBER(SEARCH('[1]Lookup for use classification'!$B$13,B2412)),ISNUMBER(SEARCH('[1]Lookup for use classification'!$C$13,B2412)),ISNUMBER(SEARCH('[1]Lookup for use classification'!$D$13,B2412)),,ISNUMBER(SEARCH('[1]Lookup for use classification'!$C$13,B2412)),ISNUMBER(SEARCH('[1]Lookup for use classification'!$E$13,B2412))),'[1]Lookup for use classification'!$A$13,IF(OR(ISNUMBER(SEARCH('[1]Lookup for use classification'!$B$14,B2412)),ISNUMBER(SEARCH('[1]Lookup for use classification'!$C$14,B2412))),'[1]Lookup for use classification'!$A$14,"Other"))))))))))))</f>
        <v>Other</v>
      </c>
      <c r="D2412" s="72"/>
      <c r="E2412" s="72"/>
      <c r="F2412" s="72"/>
    </row>
    <row r="2413" spans="1:6">
      <c r="A2413" s="16" t="s">
        <v>1681</v>
      </c>
      <c r="B2413" s="47" t="s">
        <v>1674</v>
      </c>
      <c r="C2413" s="133" t="str">
        <f>IF(OR(ISNUMBER(SEARCH('[1]Lookup for use classification'!$B$1,B2413)),ISNUMBER(SEARCH('[1]Lookup for use classification'!$C$1,B2413)),ISNUMBER(SEARCH('[1]Lookup for use classification'!$D$1,B2413)),ISNUMBER(SEARCH('[1]Lookup for use classification'!$E$1,B2413))),'[1]Lookup for use classification'!$A$1,IF(ISNUMBER(SEARCH('[1]Lookup for use classification'!$B$2,B2413)),'[1]Lookup for use classification'!$A$2,IF(ISNUMBER(SEARCH('[1]Lookup for use classification'!$B$3,B2413)),'[1]Lookup for use classification'!$A$3,IF(OR(ISNUMBER(SEARCH('[1]Lookup for use classification'!$B$4,B2413)),ISNUMBER(SEARCH('[1]Lookup for use classification'!$C$4,B2413)),ISNUMBER(SEARCH('[1]Lookup for use classification'!$D$4,B2413)),ISNUMBER(SEARCH('[1]Lookup for use classification'!$E$4,B2413))),'[1]Lookup for use classification'!$A$4,IF(OR(ISNUMBER(SEARCH('[1]Lookup for use classification'!$B$5,B2413)),ISNUMBER(SEARCH('[1]Lookup for use classification'!$C$5,B2413)),ISNUMBER(SEARCH('[1]Lookup for use classification'!$D$5,B2413))),'[1]Lookup for use classification'!$A$5,IF(OR(ISNUMBER(SEARCH('[1]Lookup for use classification'!$B$7,B2413)),ISNUMBER(SEARCH('[1]Lookup for use classification'!$C$7,B2413)),ISNUMBER(SEARCH('[1]Lookup for use classification'!$D$7,B2413))),'[1]Lookup for use classification'!$A$7,IF(OR(ISNUMBER(SEARCH('[1]Lookup for use classification'!$B$9,B2413)),ISNUMBER(SEARCH('[1]Lookup for use classification'!$C$9,B2413)),ISNUMBER(SEARCH('[1]Lookup for use classification'!$D$9,B2413)),ISNUMBER(SEARCH('[1]Lookup for use classification'!$E$9,B2413)),ISNUMBER(SEARCH('[1]Lookup for use classification'!$F$9,B2413)),ISNUMBER(SEARCH('[1]Lookup for use classification'!$G$9,B2413)),ISNUMBER(SEARCH('[1]Lookup for use classification'!$H$9,B2413)),ISNUMBER(SEARCH('[1]Lookup for use classification'!$I$9,B2413)),ISNUMBER(SEARCH('[1]Lookup for use classification'!$J$9,B2413)),ISNUMBER(SEARCH('[1]Lookup for use classification'!$K$9,B2413))),'[1]Lookup for use classification'!$A$9,IF(OR(ISNUMBER(SEARCH('[1]Lookup for use classification'!$B$10,B2413)),ISNUMBER(SEARCH('[1]Lookup for use classification'!$C$10,B2413)),ISNUMBER(SEARCH('[1]Lookup for use classification'!$D$10,B2413)),ISNUMBER(SEARCH('[1]Lookup for use classification'!$E$10,B2413)),ISNUMBER(SEARCH('[1]Lookup for use classification'!$F$10,B2413)),ISNUMBER(SEARCH('[1]Lookup for use classification'!$G$10,B2413))),'[1]Lookup for use classification'!$A$10,IF(OR(ISNUMBER(SEARCH('[1]Lookup for use classification'!$B$11,B2413)),ISNUMBER(SEARCH('[1]Lookup for use classification'!$C$11,B2413))),'[1]Lookup for use classification'!$A$11,IF(OR(ISNUMBER(SEARCH('[1]Lookup for use classification'!$B$12,B2413)),ISNUMBER(SEARCH('[1]Lookup for use classification'!$C$12,B2413))),'[1]Lookup for use classification'!$A$12,IF(OR(ISNUMBER(SEARCH('[1]Lookup for use classification'!$B$13,B2413)),ISNUMBER(SEARCH('[1]Lookup for use classification'!$C$13,B2413)),ISNUMBER(SEARCH('[1]Lookup for use classification'!$D$13,B2413)),,ISNUMBER(SEARCH('[1]Lookup for use classification'!$C$13,B2413)),ISNUMBER(SEARCH('[1]Lookup for use classification'!$E$13,B2413))),'[1]Lookup for use classification'!$A$13,IF(OR(ISNUMBER(SEARCH('[1]Lookup for use classification'!$B$14,B2413)),ISNUMBER(SEARCH('[1]Lookup for use classification'!$C$14,B2413))),'[1]Lookup for use classification'!$A$14,"Other"))))))))))))</f>
        <v>Other</v>
      </c>
      <c r="D2413" s="71"/>
      <c r="E2413" s="72"/>
      <c r="F2413" s="72"/>
    </row>
    <row r="2414" spans="1:6">
      <c r="A2414" s="16" t="s">
        <v>1681</v>
      </c>
      <c r="B2414" s="26" t="s">
        <v>1675</v>
      </c>
      <c r="C2414" s="133" t="str">
        <f>IF(OR(ISNUMBER(SEARCH('[1]Lookup for use classification'!$B$1,B2414)),ISNUMBER(SEARCH('[1]Lookup for use classification'!$C$1,B2414)),ISNUMBER(SEARCH('[1]Lookup for use classification'!$D$1,B2414)),ISNUMBER(SEARCH('[1]Lookup for use classification'!$E$1,B2414))),'[1]Lookup for use classification'!$A$1,IF(ISNUMBER(SEARCH('[1]Lookup for use classification'!$B$2,B2414)),'[1]Lookup for use classification'!$A$2,IF(ISNUMBER(SEARCH('[1]Lookup for use classification'!$B$3,B2414)),'[1]Lookup for use classification'!$A$3,IF(OR(ISNUMBER(SEARCH('[1]Lookup for use classification'!$B$4,B2414)),ISNUMBER(SEARCH('[1]Lookup for use classification'!$C$4,B2414)),ISNUMBER(SEARCH('[1]Lookup for use classification'!$D$4,B2414)),ISNUMBER(SEARCH('[1]Lookup for use classification'!$E$4,B2414))),'[1]Lookup for use classification'!$A$4,IF(OR(ISNUMBER(SEARCH('[1]Lookup for use classification'!$B$5,B2414)),ISNUMBER(SEARCH('[1]Lookup for use classification'!$C$5,B2414)),ISNUMBER(SEARCH('[1]Lookup for use classification'!$D$5,B2414))),'[1]Lookup for use classification'!$A$5,IF(OR(ISNUMBER(SEARCH('[1]Lookup for use classification'!$B$7,B2414)),ISNUMBER(SEARCH('[1]Lookup for use classification'!$C$7,B2414)),ISNUMBER(SEARCH('[1]Lookup for use classification'!$D$7,B2414))),'[1]Lookup for use classification'!$A$7,IF(OR(ISNUMBER(SEARCH('[1]Lookup for use classification'!$B$9,B2414)),ISNUMBER(SEARCH('[1]Lookup for use classification'!$C$9,B2414)),ISNUMBER(SEARCH('[1]Lookup for use classification'!$D$9,B2414)),ISNUMBER(SEARCH('[1]Lookup for use classification'!$E$9,B2414)),ISNUMBER(SEARCH('[1]Lookup for use classification'!$F$9,B2414)),ISNUMBER(SEARCH('[1]Lookup for use classification'!$G$9,B2414)),ISNUMBER(SEARCH('[1]Lookup for use classification'!$H$9,B2414)),ISNUMBER(SEARCH('[1]Lookup for use classification'!$I$9,B2414)),ISNUMBER(SEARCH('[1]Lookup for use classification'!$J$9,B2414)),ISNUMBER(SEARCH('[1]Lookup for use classification'!$K$9,B2414))),'[1]Lookup for use classification'!$A$9,IF(OR(ISNUMBER(SEARCH('[1]Lookup for use classification'!$B$10,B2414)),ISNUMBER(SEARCH('[1]Lookup for use classification'!$C$10,B2414)),ISNUMBER(SEARCH('[1]Lookup for use classification'!$D$10,B2414)),ISNUMBER(SEARCH('[1]Lookup for use classification'!$E$10,B2414)),ISNUMBER(SEARCH('[1]Lookup for use classification'!$F$10,B2414)),ISNUMBER(SEARCH('[1]Lookup for use classification'!$G$10,B2414))),'[1]Lookup for use classification'!$A$10,IF(OR(ISNUMBER(SEARCH('[1]Lookup for use classification'!$B$11,B2414)),ISNUMBER(SEARCH('[1]Lookup for use classification'!$C$11,B2414))),'[1]Lookup for use classification'!$A$11,IF(OR(ISNUMBER(SEARCH('[1]Lookup for use classification'!$B$12,B2414)),ISNUMBER(SEARCH('[1]Lookup for use classification'!$C$12,B2414))),'[1]Lookup for use classification'!$A$12,IF(OR(ISNUMBER(SEARCH('[1]Lookup for use classification'!$B$13,B2414)),ISNUMBER(SEARCH('[1]Lookup for use classification'!$C$13,B2414)),ISNUMBER(SEARCH('[1]Lookup for use classification'!$D$13,B2414)),,ISNUMBER(SEARCH('[1]Lookup for use classification'!$C$13,B2414)),ISNUMBER(SEARCH('[1]Lookup for use classification'!$E$13,B2414))),'[1]Lookup for use classification'!$A$13,IF(OR(ISNUMBER(SEARCH('[1]Lookup for use classification'!$B$14,B2414)),ISNUMBER(SEARCH('[1]Lookup for use classification'!$C$14,B2414))),'[1]Lookup for use classification'!$A$14,"Other"))))))))))))</f>
        <v>Office</v>
      </c>
      <c r="D2414" s="31"/>
      <c r="E2414" s="44"/>
      <c r="F2414" s="44"/>
    </row>
    <row r="2415" spans="1:6">
      <c r="A2415" s="16" t="s">
        <v>1681</v>
      </c>
      <c r="B2415" s="26" t="s">
        <v>1676</v>
      </c>
      <c r="C2415" s="133" t="str">
        <f>IF(OR(ISNUMBER(SEARCH('[1]Lookup for use classification'!$B$1,B2415)),ISNUMBER(SEARCH('[1]Lookup for use classification'!$C$1,B2415)),ISNUMBER(SEARCH('[1]Lookup for use classification'!$D$1,B2415)),ISNUMBER(SEARCH('[1]Lookup for use classification'!$E$1,B2415))),'[1]Lookup for use classification'!$A$1,IF(ISNUMBER(SEARCH('[1]Lookup for use classification'!$B$2,B2415)),'[1]Lookup for use classification'!$A$2,IF(ISNUMBER(SEARCH('[1]Lookup for use classification'!$B$3,B2415)),'[1]Lookup for use classification'!$A$3,IF(OR(ISNUMBER(SEARCH('[1]Lookup for use classification'!$B$4,B2415)),ISNUMBER(SEARCH('[1]Lookup for use classification'!$C$4,B2415)),ISNUMBER(SEARCH('[1]Lookup for use classification'!$D$4,B2415)),ISNUMBER(SEARCH('[1]Lookup for use classification'!$E$4,B2415))),'[1]Lookup for use classification'!$A$4,IF(OR(ISNUMBER(SEARCH('[1]Lookup for use classification'!$B$5,B2415)),ISNUMBER(SEARCH('[1]Lookup for use classification'!$C$5,B2415)),ISNUMBER(SEARCH('[1]Lookup for use classification'!$D$5,B2415))),'[1]Lookup for use classification'!$A$5,IF(OR(ISNUMBER(SEARCH('[1]Lookup for use classification'!$B$7,B2415)),ISNUMBER(SEARCH('[1]Lookup for use classification'!$C$7,B2415)),ISNUMBER(SEARCH('[1]Lookup for use classification'!$D$7,B2415))),'[1]Lookup for use classification'!$A$7,IF(OR(ISNUMBER(SEARCH('[1]Lookup for use classification'!$B$9,B2415)),ISNUMBER(SEARCH('[1]Lookup for use classification'!$C$9,B2415)),ISNUMBER(SEARCH('[1]Lookup for use classification'!$D$9,B2415)),ISNUMBER(SEARCH('[1]Lookup for use classification'!$E$9,B2415)),ISNUMBER(SEARCH('[1]Lookup for use classification'!$F$9,B2415)),ISNUMBER(SEARCH('[1]Lookup for use classification'!$G$9,B2415)),ISNUMBER(SEARCH('[1]Lookup for use classification'!$H$9,B2415)),ISNUMBER(SEARCH('[1]Lookup for use classification'!$I$9,B2415)),ISNUMBER(SEARCH('[1]Lookup for use classification'!$J$9,B2415)),ISNUMBER(SEARCH('[1]Lookup for use classification'!$K$9,B2415))),'[1]Lookup for use classification'!$A$9,IF(OR(ISNUMBER(SEARCH('[1]Lookup for use classification'!$B$10,B2415)),ISNUMBER(SEARCH('[1]Lookup for use classification'!$C$10,B2415)),ISNUMBER(SEARCH('[1]Lookup for use classification'!$D$10,B2415)),ISNUMBER(SEARCH('[1]Lookup for use classification'!$E$10,B2415)),ISNUMBER(SEARCH('[1]Lookup for use classification'!$F$10,B2415)),ISNUMBER(SEARCH('[1]Lookup for use classification'!$G$10,B2415))),'[1]Lookup for use classification'!$A$10,IF(OR(ISNUMBER(SEARCH('[1]Lookup for use classification'!$B$11,B2415)),ISNUMBER(SEARCH('[1]Lookup for use classification'!$C$11,B2415))),'[1]Lookup for use classification'!$A$11,IF(OR(ISNUMBER(SEARCH('[1]Lookup for use classification'!$B$12,B2415)),ISNUMBER(SEARCH('[1]Lookup for use classification'!$C$12,B2415))),'[1]Lookup for use classification'!$A$12,IF(OR(ISNUMBER(SEARCH('[1]Lookup for use classification'!$B$13,B2415)),ISNUMBER(SEARCH('[1]Lookup for use classification'!$C$13,B2415)),ISNUMBER(SEARCH('[1]Lookup for use classification'!$D$13,B2415)),,ISNUMBER(SEARCH('[1]Lookup for use classification'!$C$13,B2415)),ISNUMBER(SEARCH('[1]Lookup for use classification'!$E$13,B2415))),'[1]Lookup for use classification'!$A$13,IF(OR(ISNUMBER(SEARCH('[1]Lookup for use classification'!$B$14,B2415)),ISNUMBER(SEARCH('[1]Lookup for use classification'!$C$14,B2415))),'[1]Lookup for use classification'!$A$14,"Other"))))))))))))</f>
        <v>Other</v>
      </c>
      <c r="D2415" s="31"/>
      <c r="E2415" s="44"/>
      <c r="F2415" s="44"/>
    </row>
    <row r="2416" spans="1:6">
      <c r="A2416" s="16" t="s">
        <v>1681</v>
      </c>
      <c r="B2416" s="26" t="s">
        <v>1677</v>
      </c>
      <c r="C2416" s="133" t="str">
        <f>IF(OR(ISNUMBER(SEARCH('[1]Lookup for use classification'!$B$1,B2416)),ISNUMBER(SEARCH('[1]Lookup for use classification'!$C$1,B2416)),ISNUMBER(SEARCH('[1]Lookup for use classification'!$D$1,B2416)),ISNUMBER(SEARCH('[1]Lookup for use classification'!$E$1,B2416))),'[1]Lookup for use classification'!$A$1,IF(ISNUMBER(SEARCH('[1]Lookup for use classification'!$B$2,B2416)),'[1]Lookup for use classification'!$A$2,IF(ISNUMBER(SEARCH('[1]Lookup for use classification'!$B$3,B2416)),'[1]Lookup for use classification'!$A$3,IF(OR(ISNUMBER(SEARCH('[1]Lookup for use classification'!$B$4,B2416)),ISNUMBER(SEARCH('[1]Lookup for use classification'!$C$4,B2416)),ISNUMBER(SEARCH('[1]Lookup for use classification'!$D$4,B2416)),ISNUMBER(SEARCH('[1]Lookup for use classification'!$E$4,B2416))),'[1]Lookup for use classification'!$A$4,IF(OR(ISNUMBER(SEARCH('[1]Lookup for use classification'!$B$5,B2416)),ISNUMBER(SEARCH('[1]Lookup for use classification'!$C$5,B2416)),ISNUMBER(SEARCH('[1]Lookup for use classification'!$D$5,B2416))),'[1]Lookup for use classification'!$A$5,IF(OR(ISNUMBER(SEARCH('[1]Lookup for use classification'!$B$7,B2416)),ISNUMBER(SEARCH('[1]Lookup for use classification'!$C$7,B2416)),ISNUMBER(SEARCH('[1]Lookup for use classification'!$D$7,B2416))),'[1]Lookup for use classification'!$A$7,IF(OR(ISNUMBER(SEARCH('[1]Lookup for use classification'!$B$9,B2416)),ISNUMBER(SEARCH('[1]Lookup for use classification'!$C$9,B2416)),ISNUMBER(SEARCH('[1]Lookup for use classification'!$D$9,B2416)),ISNUMBER(SEARCH('[1]Lookup for use classification'!$E$9,B2416)),ISNUMBER(SEARCH('[1]Lookup for use classification'!$F$9,B2416)),ISNUMBER(SEARCH('[1]Lookup for use classification'!$G$9,B2416)),ISNUMBER(SEARCH('[1]Lookup for use classification'!$H$9,B2416)),ISNUMBER(SEARCH('[1]Lookup for use classification'!$I$9,B2416)),ISNUMBER(SEARCH('[1]Lookup for use classification'!$J$9,B2416)),ISNUMBER(SEARCH('[1]Lookup for use classification'!$K$9,B2416))),'[1]Lookup for use classification'!$A$9,IF(OR(ISNUMBER(SEARCH('[1]Lookup for use classification'!$B$10,B2416)),ISNUMBER(SEARCH('[1]Lookup for use classification'!$C$10,B2416)),ISNUMBER(SEARCH('[1]Lookup for use classification'!$D$10,B2416)),ISNUMBER(SEARCH('[1]Lookup for use classification'!$E$10,B2416)),ISNUMBER(SEARCH('[1]Lookup for use classification'!$F$10,B2416)),ISNUMBER(SEARCH('[1]Lookup for use classification'!$G$10,B2416))),'[1]Lookup for use classification'!$A$10,IF(OR(ISNUMBER(SEARCH('[1]Lookup for use classification'!$B$11,B2416)),ISNUMBER(SEARCH('[1]Lookup for use classification'!$C$11,B2416))),'[1]Lookup for use classification'!$A$11,IF(OR(ISNUMBER(SEARCH('[1]Lookup for use classification'!$B$12,B2416)),ISNUMBER(SEARCH('[1]Lookup for use classification'!$C$12,B2416))),'[1]Lookup for use classification'!$A$12,IF(OR(ISNUMBER(SEARCH('[1]Lookup for use classification'!$B$13,B2416)),ISNUMBER(SEARCH('[1]Lookup for use classification'!$C$13,B2416)),ISNUMBER(SEARCH('[1]Lookup for use classification'!$D$13,B2416)),,ISNUMBER(SEARCH('[1]Lookup for use classification'!$C$13,B2416)),ISNUMBER(SEARCH('[1]Lookup for use classification'!$E$13,B2416))),'[1]Lookup for use classification'!$A$13,IF(OR(ISNUMBER(SEARCH('[1]Lookup for use classification'!$B$14,B2416)),ISNUMBER(SEARCH('[1]Lookup for use classification'!$C$14,B2416))),'[1]Lookup for use classification'!$A$14,"Other"))))))))))))</f>
        <v>Water &amp; Sewer</v>
      </c>
      <c r="D2416" s="31"/>
      <c r="E2416" s="44"/>
      <c r="F2416" s="44"/>
    </row>
    <row r="2417" spans="1:6">
      <c r="A2417" s="16" t="s">
        <v>1681</v>
      </c>
      <c r="B2417" s="26" t="s">
        <v>1678</v>
      </c>
      <c r="C2417" s="133" t="str">
        <f>IF(OR(ISNUMBER(SEARCH('[1]Lookup for use classification'!$B$1,B2417)),ISNUMBER(SEARCH('[1]Lookup for use classification'!$C$1,B2417)),ISNUMBER(SEARCH('[1]Lookup for use classification'!$D$1,B2417)),ISNUMBER(SEARCH('[1]Lookup for use classification'!$E$1,B2417))),'[1]Lookup for use classification'!$A$1,IF(ISNUMBER(SEARCH('[1]Lookup for use classification'!$B$2,B2417)),'[1]Lookup for use classification'!$A$2,IF(ISNUMBER(SEARCH('[1]Lookup for use classification'!$B$3,B2417)),'[1]Lookup for use classification'!$A$3,IF(OR(ISNUMBER(SEARCH('[1]Lookup for use classification'!$B$4,B2417)),ISNUMBER(SEARCH('[1]Lookup for use classification'!$C$4,B2417)),ISNUMBER(SEARCH('[1]Lookup for use classification'!$D$4,B2417)),ISNUMBER(SEARCH('[1]Lookup for use classification'!$E$4,B2417))),'[1]Lookup for use classification'!$A$4,IF(OR(ISNUMBER(SEARCH('[1]Lookup for use classification'!$B$5,B2417)),ISNUMBER(SEARCH('[1]Lookup for use classification'!$C$5,B2417)),ISNUMBER(SEARCH('[1]Lookup for use classification'!$D$5,B2417))),'[1]Lookup for use classification'!$A$5,IF(OR(ISNUMBER(SEARCH('[1]Lookup for use classification'!$B$7,B2417)),ISNUMBER(SEARCH('[1]Lookup for use classification'!$C$7,B2417)),ISNUMBER(SEARCH('[1]Lookup for use classification'!$D$7,B2417))),'[1]Lookup for use classification'!$A$7,IF(OR(ISNUMBER(SEARCH('[1]Lookup for use classification'!$B$9,B2417)),ISNUMBER(SEARCH('[1]Lookup for use classification'!$C$9,B2417)),ISNUMBER(SEARCH('[1]Lookup for use classification'!$D$9,B2417)),ISNUMBER(SEARCH('[1]Lookup for use classification'!$E$9,B2417)),ISNUMBER(SEARCH('[1]Lookup for use classification'!$F$9,B2417)),ISNUMBER(SEARCH('[1]Lookup for use classification'!$G$9,B2417)),ISNUMBER(SEARCH('[1]Lookup for use classification'!$H$9,B2417)),ISNUMBER(SEARCH('[1]Lookup for use classification'!$I$9,B2417)),ISNUMBER(SEARCH('[1]Lookup for use classification'!$J$9,B2417)),ISNUMBER(SEARCH('[1]Lookup for use classification'!$K$9,B2417))),'[1]Lookup for use classification'!$A$9,IF(OR(ISNUMBER(SEARCH('[1]Lookup for use classification'!$B$10,B2417)),ISNUMBER(SEARCH('[1]Lookup for use classification'!$C$10,B2417)),ISNUMBER(SEARCH('[1]Lookup for use classification'!$D$10,B2417)),ISNUMBER(SEARCH('[1]Lookup for use classification'!$E$10,B2417)),ISNUMBER(SEARCH('[1]Lookup for use classification'!$F$10,B2417)),ISNUMBER(SEARCH('[1]Lookup for use classification'!$G$10,B2417))),'[1]Lookup for use classification'!$A$10,IF(OR(ISNUMBER(SEARCH('[1]Lookup for use classification'!$B$11,B2417)),ISNUMBER(SEARCH('[1]Lookup for use classification'!$C$11,B2417))),'[1]Lookup for use classification'!$A$11,IF(OR(ISNUMBER(SEARCH('[1]Lookup for use classification'!$B$12,B2417)),ISNUMBER(SEARCH('[1]Lookup for use classification'!$C$12,B2417))),'[1]Lookup for use classification'!$A$12,IF(OR(ISNUMBER(SEARCH('[1]Lookup for use classification'!$B$13,B2417)),ISNUMBER(SEARCH('[1]Lookup for use classification'!$C$13,B2417)),ISNUMBER(SEARCH('[1]Lookup for use classification'!$D$13,B2417)),,ISNUMBER(SEARCH('[1]Lookup for use classification'!$C$13,B2417)),ISNUMBER(SEARCH('[1]Lookup for use classification'!$E$13,B2417))),'[1]Lookup for use classification'!$A$13,IF(OR(ISNUMBER(SEARCH('[1]Lookup for use classification'!$B$14,B2417)),ISNUMBER(SEARCH('[1]Lookup for use classification'!$C$14,B2417))),'[1]Lookup for use classification'!$A$14,"Other"))))))))))))</f>
        <v>Retail - Other</v>
      </c>
      <c r="D2417" s="31"/>
      <c r="E2417" s="44"/>
      <c r="F2417" s="44"/>
    </row>
    <row r="2418" spans="1:6">
      <c r="A2418" s="16" t="s">
        <v>1681</v>
      </c>
      <c r="B2418" s="26" t="s">
        <v>1221</v>
      </c>
      <c r="C2418" s="133" t="str">
        <f>IF(OR(ISNUMBER(SEARCH('[1]Lookup for use classification'!$B$1,B2418)),ISNUMBER(SEARCH('[1]Lookup for use classification'!$C$1,B2418)),ISNUMBER(SEARCH('[1]Lookup for use classification'!$D$1,B2418)),ISNUMBER(SEARCH('[1]Lookup for use classification'!$E$1,B2418))),'[1]Lookup for use classification'!$A$1,IF(ISNUMBER(SEARCH('[1]Lookup for use classification'!$B$2,B2418)),'[1]Lookup for use classification'!$A$2,IF(ISNUMBER(SEARCH('[1]Lookup for use classification'!$B$3,B2418)),'[1]Lookup for use classification'!$A$3,IF(OR(ISNUMBER(SEARCH('[1]Lookup for use classification'!$B$4,B2418)),ISNUMBER(SEARCH('[1]Lookup for use classification'!$C$4,B2418)),ISNUMBER(SEARCH('[1]Lookup for use classification'!$D$4,B2418)),ISNUMBER(SEARCH('[1]Lookup for use classification'!$E$4,B2418))),'[1]Lookup for use classification'!$A$4,IF(OR(ISNUMBER(SEARCH('[1]Lookup for use classification'!$B$5,B2418)),ISNUMBER(SEARCH('[1]Lookup for use classification'!$C$5,B2418)),ISNUMBER(SEARCH('[1]Lookup for use classification'!$D$5,B2418))),'[1]Lookup for use classification'!$A$5,IF(OR(ISNUMBER(SEARCH('[1]Lookup for use classification'!$B$7,B2418)),ISNUMBER(SEARCH('[1]Lookup for use classification'!$C$7,B2418)),ISNUMBER(SEARCH('[1]Lookup for use classification'!$D$7,B2418))),'[1]Lookup for use classification'!$A$7,IF(OR(ISNUMBER(SEARCH('[1]Lookup for use classification'!$B$9,B2418)),ISNUMBER(SEARCH('[1]Lookup for use classification'!$C$9,B2418)),ISNUMBER(SEARCH('[1]Lookup for use classification'!$D$9,B2418)),ISNUMBER(SEARCH('[1]Lookup for use classification'!$E$9,B2418)),ISNUMBER(SEARCH('[1]Lookup for use classification'!$F$9,B2418)),ISNUMBER(SEARCH('[1]Lookup for use classification'!$G$9,B2418)),ISNUMBER(SEARCH('[1]Lookup for use classification'!$H$9,B2418)),ISNUMBER(SEARCH('[1]Lookup for use classification'!$I$9,B2418)),ISNUMBER(SEARCH('[1]Lookup for use classification'!$J$9,B2418)),ISNUMBER(SEARCH('[1]Lookup for use classification'!$K$9,B2418))),'[1]Lookup for use classification'!$A$9,IF(OR(ISNUMBER(SEARCH('[1]Lookup for use classification'!$B$10,B2418)),ISNUMBER(SEARCH('[1]Lookup for use classification'!$C$10,B2418)),ISNUMBER(SEARCH('[1]Lookup for use classification'!$D$10,B2418)),ISNUMBER(SEARCH('[1]Lookup for use classification'!$E$10,B2418)),ISNUMBER(SEARCH('[1]Lookup for use classification'!$F$10,B2418)),ISNUMBER(SEARCH('[1]Lookup for use classification'!$G$10,B2418))),'[1]Lookup for use classification'!$A$10,IF(OR(ISNUMBER(SEARCH('[1]Lookup for use classification'!$B$11,B2418)),ISNUMBER(SEARCH('[1]Lookup for use classification'!$C$11,B2418))),'[1]Lookup for use classification'!$A$11,IF(OR(ISNUMBER(SEARCH('[1]Lookup for use classification'!$B$12,B2418)),ISNUMBER(SEARCH('[1]Lookup for use classification'!$C$12,B2418))),'[1]Lookup for use classification'!$A$12,IF(OR(ISNUMBER(SEARCH('[1]Lookup for use classification'!$B$13,B2418)),ISNUMBER(SEARCH('[1]Lookup for use classification'!$C$13,B2418)),ISNUMBER(SEARCH('[1]Lookup for use classification'!$D$13,B2418)),,ISNUMBER(SEARCH('[1]Lookup for use classification'!$C$13,B2418)),ISNUMBER(SEARCH('[1]Lookup for use classification'!$E$13,B2418))),'[1]Lookup for use classification'!$A$13,IF(OR(ISNUMBER(SEARCH('[1]Lookup for use classification'!$B$14,B2418)),ISNUMBER(SEARCH('[1]Lookup for use classification'!$C$14,B2418))),'[1]Lookup for use classification'!$A$14,"Other"))))))))))))</f>
        <v>Other</v>
      </c>
      <c r="D2418" s="31"/>
      <c r="E2418" s="44"/>
      <c r="F2418" s="44"/>
    </row>
    <row r="2419" spans="1:6">
      <c r="A2419" s="16" t="s">
        <v>1681</v>
      </c>
      <c r="B2419" s="26" t="s">
        <v>1679</v>
      </c>
      <c r="C2419" s="133" t="str">
        <f>IF(OR(ISNUMBER(SEARCH('[1]Lookup for use classification'!$B$1,B2419)),ISNUMBER(SEARCH('[1]Lookup for use classification'!$C$1,B2419)),ISNUMBER(SEARCH('[1]Lookup for use classification'!$D$1,B2419)),ISNUMBER(SEARCH('[1]Lookup for use classification'!$E$1,B2419))),'[1]Lookup for use classification'!$A$1,IF(ISNUMBER(SEARCH('[1]Lookup for use classification'!$B$2,B2419)),'[1]Lookup for use classification'!$A$2,IF(ISNUMBER(SEARCH('[1]Lookup for use classification'!$B$3,B2419)),'[1]Lookup for use classification'!$A$3,IF(OR(ISNUMBER(SEARCH('[1]Lookup for use classification'!$B$4,B2419)),ISNUMBER(SEARCH('[1]Lookup for use classification'!$C$4,B2419)),ISNUMBER(SEARCH('[1]Lookup for use classification'!$D$4,B2419)),ISNUMBER(SEARCH('[1]Lookup for use classification'!$E$4,B2419))),'[1]Lookup for use classification'!$A$4,IF(OR(ISNUMBER(SEARCH('[1]Lookup for use classification'!$B$5,B2419)),ISNUMBER(SEARCH('[1]Lookup for use classification'!$C$5,B2419)),ISNUMBER(SEARCH('[1]Lookup for use classification'!$D$5,B2419))),'[1]Lookup for use classification'!$A$5,IF(OR(ISNUMBER(SEARCH('[1]Lookup for use classification'!$B$7,B2419)),ISNUMBER(SEARCH('[1]Lookup for use classification'!$C$7,B2419)),ISNUMBER(SEARCH('[1]Lookup for use classification'!$D$7,B2419))),'[1]Lookup for use classification'!$A$7,IF(OR(ISNUMBER(SEARCH('[1]Lookup for use classification'!$B$9,B2419)),ISNUMBER(SEARCH('[1]Lookup for use classification'!$C$9,B2419)),ISNUMBER(SEARCH('[1]Lookup for use classification'!$D$9,B2419)),ISNUMBER(SEARCH('[1]Lookup for use classification'!$E$9,B2419)),ISNUMBER(SEARCH('[1]Lookup for use classification'!$F$9,B2419)),ISNUMBER(SEARCH('[1]Lookup for use classification'!$G$9,B2419)),ISNUMBER(SEARCH('[1]Lookup for use classification'!$H$9,B2419)),ISNUMBER(SEARCH('[1]Lookup for use classification'!$I$9,B2419)),ISNUMBER(SEARCH('[1]Lookup for use classification'!$J$9,B2419)),ISNUMBER(SEARCH('[1]Lookup for use classification'!$K$9,B2419))),'[1]Lookup for use classification'!$A$9,IF(OR(ISNUMBER(SEARCH('[1]Lookup for use classification'!$B$10,B2419)),ISNUMBER(SEARCH('[1]Lookup for use classification'!$C$10,B2419)),ISNUMBER(SEARCH('[1]Lookup for use classification'!$D$10,B2419)),ISNUMBER(SEARCH('[1]Lookup for use classification'!$E$10,B2419)),ISNUMBER(SEARCH('[1]Lookup for use classification'!$F$10,B2419)),ISNUMBER(SEARCH('[1]Lookup for use classification'!$G$10,B2419))),'[1]Lookup for use classification'!$A$10,IF(OR(ISNUMBER(SEARCH('[1]Lookup for use classification'!$B$11,B2419)),ISNUMBER(SEARCH('[1]Lookup for use classification'!$C$11,B2419))),'[1]Lookup for use classification'!$A$11,IF(OR(ISNUMBER(SEARCH('[1]Lookup for use classification'!$B$12,B2419)),ISNUMBER(SEARCH('[1]Lookup for use classification'!$C$12,B2419))),'[1]Lookup for use classification'!$A$12,IF(OR(ISNUMBER(SEARCH('[1]Lookup for use classification'!$B$13,B2419)),ISNUMBER(SEARCH('[1]Lookup for use classification'!$C$13,B2419)),ISNUMBER(SEARCH('[1]Lookup for use classification'!$D$13,B2419)),,ISNUMBER(SEARCH('[1]Lookup for use classification'!$C$13,B2419)),ISNUMBER(SEARCH('[1]Lookup for use classification'!$E$13,B2419))),'[1]Lookup for use classification'!$A$13,IF(OR(ISNUMBER(SEARCH('[1]Lookup for use classification'!$B$14,B2419)),ISNUMBER(SEARCH('[1]Lookup for use classification'!$C$14,B2419))),'[1]Lookup for use classification'!$A$14,"Other"))))))))))))</f>
        <v>Other</v>
      </c>
      <c r="D2419" s="31"/>
      <c r="E2419" s="44"/>
      <c r="F2419" s="44"/>
    </row>
    <row r="2420" spans="1:6">
      <c r="A2420" s="16" t="s">
        <v>1681</v>
      </c>
      <c r="B2420" s="26" t="s">
        <v>1680</v>
      </c>
      <c r="C2420" s="133" t="str">
        <f>IF(OR(ISNUMBER(SEARCH('[1]Lookup for use classification'!$B$1,B2420)),ISNUMBER(SEARCH('[1]Lookup for use classification'!$C$1,B2420)),ISNUMBER(SEARCH('[1]Lookup for use classification'!$D$1,B2420)),ISNUMBER(SEARCH('[1]Lookup for use classification'!$E$1,B2420))),'[1]Lookup for use classification'!$A$1,IF(ISNUMBER(SEARCH('[1]Lookup for use classification'!$B$2,B2420)),'[1]Lookup for use classification'!$A$2,IF(ISNUMBER(SEARCH('[1]Lookup for use classification'!$B$3,B2420)),'[1]Lookup for use classification'!$A$3,IF(OR(ISNUMBER(SEARCH('[1]Lookup for use classification'!$B$4,B2420)),ISNUMBER(SEARCH('[1]Lookup for use classification'!$C$4,B2420)),ISNUMBER(SEARCH('[1]Lookup for use classification'!$D$4,B2420)),ISNUMBER(SEARCH('[1]Lookup for use classification'!$E$4,B2420))),'[1]Lookup for use classification'!$A$4,IF(OR(ISNUMBER(SEARCH('[1]Lookup for use classification'!$B$5,B2420)),ISNUMBER(SEARCH('[1]Lookup for use classification'!$C$5,B2420)),ISNUMBER(SEARCH('[1]Lookup for use classification'!$D$5,B2420))),'[1]Lookup for use classification'!$A$5,IF(OR(ISNUMBER(SEARCH('[1]Lookup for use classification'!$B$7,B2420)),ISNUMBER(SEARCH('[1]Lookup for use classification'!$C$7,B2420)),ISNUMBER(SEARCH('[1]Lookup for use classification'!$D$7,B2420))),'[1]Lookup for use classification'!$A$7,IF(OR(ISNUMBER(SEARCH('[1]Lookup for use classification'!$B$9,B2420)),ISNUMBER(SEARCH('[1]Lookup for use classification'!$C$9,B2420)),ISNUMBER(SEARCH('[1]Lookup for use classification'!$D$9,B2420)),ISNUMBER(SEARCH('[1]Lookup for use classification'!$E$9,B2420)),ISNUMBER(SEARCH('[1]Lookup for use classification'!$F$9,B2420)),ISNUMBER(SEARCH('[1]Lookup for use classification'!$G$9,B2420)),ISNUMBER(SEARCH('[1]Lookup for use classification'!$H$9,B2420)),ISNUMBER(SEARCH('[1]Lookup for use classification'!$I$9,B2420)),ISNUMBER(SEARCH('[1]Lookup for use classification'!$J$9,B2420)),ISNUMBER(SEARCH('[1]Lookup for use classification'!$K$9,B2420))),'[1]Lookup for use classification'!$A$9,IF(OR(ISNUMBER(SEARCH('[1]Lookup for use classification'!$B$10,B2420)),ISNUMBER(SEARCH('[1]Lookup for use classification'!$C$10,B2420)),ISNUMBER(SEARCH('[1]Lookup for use classification'!$D$10,B2420)),ISNUMBER(SEARCH('[1]Lookup for use classification'!$E$10,B2420)),ISNUMBER(SEARCH('[1]Lookup for use classification'!$F$10,B2420)),ISNUMBER(SEARCH('[1]Lookup for use classification'!$G$10,B2420))),'[1]Lookup for use classification'!$A$10,IF(OR(ISNUMBER(SEARCH('[1]Lookup for use classification'!$B$11,B2420)),ISNUMBER(SEARCH('[1]Lookup for use classification'!$C$11,B2420))),'[1]Lookup for use classification'!$A$11,IF(OR(ISNUMBER(SEARCH('[1]Lookup for use classification'!$B$12,B2420)),ISNUMBER(SEARCH('[1]Lookup for use classification'!$C$12,B2420))),'[1]Lookup for use classification'!$A$12,IF(OR(ISNUMBER(SEARCH('[1]Lookup for use classification'!$B$13,B2420)),ISNUMBER(SEARCH('[1]Lookup for use classification'!$C$13,B2420)),ISNUMBER(SEARCH('[1]Lookup for use classification'!$D$13,B2420)),,ISNUMBER(SEARCH('[1]Lookup for use classification'!$C$13,B2420)),ISNUMBER(SEARCH('[1]Lookup for use classification'!$E$13,B2420))),'[1]Lookup for use classification'!$A$13,IF(OR(ISNUMBER(SEARCH('[1]Lookup for use classification'!$B$14,B2420)),ISNUMBER(SEARCH('[1]Lookup for use classification'!$C$14,B2420))),'[1]Lookup for use classification'!$A$14,"Other"))))))))))))</f>
        <v>Other</v>
      </c>
      <c r="D2420" s="31"/>
      <c r="E2420" s="44"/>
      <c r="F2420" s="44"/>
    </row>
    <row r="2421" spans="1:6">
      <c r="A2421" s="16" t="s">
        <v>1226</v>
      </c>
      <c r="B2421" s="38" t="s">
        <v>1206</v>
      </c>
      <c r="C2421" s="133" t="str">
        <f>IF(OR(ISNUMBER(SEARCH('[1]Lookup for use classification'!$B$1,B2421)),ISNUMBER(SEARCH('[1]Lookup for use classification'!$C$1,B2421)),ISNUMBER(SEARCH('[1]Lookup for use classification'!$D$1,B2421)),ISNUMBER(SEARCH('[1]Lookup for use classification'!$E$1,B2421))),'[1]Lookup for use classification'!$A$1,IF(ISNUMBER(SEARCH('[1]Lookup for use classification'!$B$2,B2421)),'[1]Lookup for use classification'!$A$2,IF(ISNUMBER(SEARCH('[1]Lookup for use classification'!$B$3,B2421)),'[1]Lookup for use classification'!$A$3,IF(OR(ISNUMBER(SEARCH('[1]Lookup for use classification'!$B$4,B2421)),ISNUMBER(SEARCH('[1]Lookup for use classification'!$C$4,B2421)),ISNUMBER(SEARCH('[1]Lookup for use classification'!$D$4,B2421)),ISNUMBER(SEARCH('[1]Lookup for use classification'!$E$4,B2421))),'[1]Lookup for use classification'!$A$4,IF(OR(ISNUMBER(SEARCH('[1]Lookup for use classification'!$B$5,B2421)),ISNUMBER(SEARCH('[1]Lookup for use classification'!$C$5,B2421)),ISNUMBER(SEARCH('[1]Lookup for use classification'!$D$5,B2421))),'[1]Lookup for use classification'!$A$5,IF(OR(ISNUMBER(SEARCH('[1]Lookup for use classification'!$B$7,B2421)),ISNUMBER(SEARCH('[1]Lookup for use classification'!$C$7,B2421)),ISNUMBER(SEARCH('[1]Lookup for use classification'!$D$7,B2421))),'[1]Lookup for use classification'!$A$7,IF(OR(ISNUMBER(SEARCH('[1]Lookup for use classification'!$B$9,B2421)),ISNUMBER(SEARCH('[1]Lookup for use classification'!$C$9,B2421)),ISNUMBER(SEARCH('[1]Lookup for use classification'!$D$9,B2421)),ISNUMBER(SEARCH('[1]Lookup for use classification'!$E$9,B2421)),ISNUMBER(SEARCH('[1]Lookup for use classification'!$F$9,B2421)),ISNUMBER(SEARCH('[1]Lookup for use classification'!$G$9,B2421)),ISNUMBER(SEARCH('[1]Lookup for use classification'!$H$9,B2421)),ISNUMBER(SEARCH('[1]Lookup for use classification'!$I$9,B2421)),ISNUMBER(SEARCH('[1]Lookup for use classification'!$J$9,B2421)),ISNUMBER(SEARCH('[1]Lookup for use classification'!$K$9,B2421))),'[1]Lookup for use classification'!$A$9,IF(OR(ISNUMBER(SEARCH('[1]Lookup for use classification'!$B$10,B2421)),ISNUMBER(SEARCH('[1]Lookup for use classification'!$C$10,B2421)),ISNUMBER(SEARCH('[1]Lookup for use classification'!$D$10,B2421)),ISNUMBER(SEARCH('[1]Lookup for use classification'!$E$10,B2421)),ISNUMBER(SEARCH('[1]Lookup for use classification'!$F$10,B2421)),ISNUMBER(SEARCH('[1]Lookup for use classification'!$G$10,B2421))),'[1]Lookup for use classification'!$A$10,IF(OR(ISNUMBER(SEARCH('[1]Lookup for use classification'!$B$11,B2421)),ISNUMBER(SEARCH('[1]Lookup for use classification'!$C$11,B2421))),'[1]Lookup for use classification'!$A$11,IF(OR(ISNUMBER(SEARCH('[1]Lookup for use classification'!$B$12,B2421)),ISNUMBER(SEARCH('[1]Lookup for use classification'!$C$12,B2421))),'[1]Lookup for use classification'!$A$12,IF(OR(ISNUMBER(SEARCH('[1]Lookup for use classification'!$B$13,B2421)),ISNUMBER(SEARCH('[1]Lookup for use classification'!$C$13,B2421)),ISNUMBER(SEARCH('[1]Lookup for use classification'!$D$13,B2421)),,ISNUMBER(SEARCH('[1]Lookup for use classification'!$C$13,B2421)),ISNUMBER(SEARCH('[1]Lookup for use classification'!$E$13,B2421))),'[1]Lookup for use classification'!$A$13,IF(OR(ISNUMBER(SEARCH('[1]Lookup for use classification'!$B$14,B2421)),ISNUMBER(SEARCH('[1]Lookup for use classification'!$C$14,B2421))),'[1]Lookup for use classification'!$A$14,"Other"))))))))))))</f>
        <v>Other</v>
      </c>
      <c r="D2421" s="106">
        <v>2240</v>
      </c>
      <c r="E2421" s="88"/>
      <c r="F2421" s="88"/>
    </row>
    <row r="2422" spans="1:6">
      <c r="A2422" s="16" t="s">
        <v>1226</v>
      </c>
      <c r="B2422" s="38" t="s">
        <v>113</v>
      </c>
      <c r="C2422" s="133" t="str">
        <f>IF(OR(ISNUMBER(SEARCH('[1]Lookup for use classification'!$B$1,B2422)),ISNUMBER(SEARCH('[1]Lookup for use classification'!$C$1,B2422)),ISNUMBER(SEARCH('[1]Lookup for use classification'!$D$1,B2422)),ISNUMBER(SEARCH('[1]Lookup for use classification'!$E$1,B2422))),'[1]Lookup for use classification'!$A$1,IF(ISNUMBER(SEARCH('[1]Lookup for use classification'!$B$2,B2422)),'[1]Lookup for use classification'!$A$2,IF(ISNUMBER(SEARCH('[1]Lookup for use classification'!$B$3,B2422)),'[1]Lookup for use classification'!$A$3,IF(OR(ISNUMBER(SEARCH('[1]Lookup for use classification'!$B$4,B2422)),ISNUMBER(SEARCH('[1]Lookup for use classification'!$C$4,B2422)),ISNUMBER(SEARCH('[1]Lookup for use classification'!$D$4,B2422)),ISNUMBER(SEARCH('[1]Lookup for use classification'!$E$4,B2422))),'[1]Lookup for use classification'!$A$4,IF(OR(ISNUMBER(SEARCH('[1]Lookup for use classification'!$B$5,B2422)),ISNUMBER(SEARCH('[1]Lookup for use classification'!$C$5,B2422)),ISNUMBER(SEARCH('[1]Lookup for use classification'!$D$5,B2422))),'[1]Lookup for use classification'!$A$5,IF(OR(ISNUMBER(SEARCH('[1]Lookup for use classification'!$B$7,B2422)),ISNUMBER(SEARCH('[1]Lookup for use classification'!$C$7,B2422)),ISNUMBER(SEARCH('[1]Lookup for use classification'!$D$7,B2422))),'[1]Lookup for use classification'!$A$7,IF(OR(ISNUMBER(SEARCH('[1]Lookup for use classification'!$B$9,B2422)),ISNUMBER(SEARCH('[1]Lookup for use classification'!$C$9,B2422)),ISNUMBER(SEARCH('[1]Lookup for use classification'!$D$9,B2422)),ISNUMBER(SEARCH('[1]Lookup for use classification'!$E$9,B2422)),ISNUMBER(SEARCH('[1]Lookup for use classification'!$F$9,B2422)),ISNUMBER(SEARCH('[1]Lookup for use classification'!$G$9,B2422)),ISNUMBER(SEARCH('[1]Lookup for use classification'!$H$9,B2422)),ISNUMBER(SEARCH('[1]Lookup for use classification'!$I$9,B2422)),ISNUMBER(SEARCH('[1]Lookup for use classification'!$J$9,B2422)),ISNUMBER(SEARCH('[1]Lookup for use classification'!$K$9,B2422))),'[1]Lookup for use classification'!$A$9,IF(OR(ISNUMBER(SEARCH('[1]Lookup for use classification'!$B$10,B2422)),ISNUMBER(SEARCH('[1]Lookup for use classification'!$C$10,B2422)),ISNUMBER(SEARCH('[1]Lookup for use classification'!$D$10,B2422)),ISNUMBER(SEARCH('[1]Lookup for use classification'!$E$10,B2422)),ISNUMBER(SEARCH('[1]Lookup for use classification'!$F$10,B2422)),ISNUMBER(SEARCH('[1]Lookup for use classification'!$G$10,B2422))),'[1]Lookup for use classification'!$A$10,IF(OR(ISNUMBER(SEARCH('[1]Lookup for use classification'!$B$11,B2422)),ISNUMBER(SEARCH('[1]Lookup for use classification'!$C$11,B2422))),'[1]Lookup for use classification'!$A$11,IF(OR(ISNUMBER(SEARCH('[1]Lookup for use classification'!$B$12,B2422)),ISNUMBER(SEARCH('[1]Lookup for use classification'!$C$12,B2422))),'[1]Lookup for use classification'!$A$12,IF(OR(ISNUMBER(SEARCH('[1]Lookup for use classification'!$B$13,B2422)),ISNUMBER(SEARCH('[1]Lookup for use classification'!$C$13,B2422)),ISNUMBER(SEARCH('[1]Lookup for use classification'!$D$13,B2422)),,ISNUMBER(SEARCH('[1]Lookup for use classification'!$C$13,B2422)),ISNUMBER(SEARCH('[1]Lookup for use classification'!$E$13,B2422))),'[1]Lookup for use classification'!$A$13,IF(OR(ISNUMBER(SEARCH('[1]Lookup for use classification'!$B$14,B2422)),ISNUMBER(SEARCH('[1]Lookup for use classification'!$C$14,B2422))),'[1]Lookup for use classification'!$A$14,"Other"))))))))))))</f>
        <v>Other</v>
      </c>
      <c r="D2422" s="39">
        <v>10934</v>
      </c>
      <c r="E2422" s="88"/>
      <c r="F2422" s="88"/>
    </row>
    <row r="2423" spans="1:6">
      <c r="A2423" s="16" t="s">
        <v>1226</v>
      </c>
      <c r="B2423" s="38" t="s">
        <v>1207</v>
      </c>
      <c r="C2423" s="133" t="str">
        <f>IF(OR(ISNUMBER(SEARCH('[1]Lookup for use classification'!$B$1,B2423)),ISNUMBER(SEARCH('[1]Lookup for use classification'!$C$1,B2423)),ISNUMBER(SEARCH('[1]Lookup for use classification'!$D$1,B2423)),ISNUMBER(SEARCH('[1]Lookup for use classification'!$E$1,B2423))),'[1]Lookup for use classification'!$A$1,IF(ISNUMBER(SEARCH('[1]Lookup for use classification'!$B$2,B2423)),'[1]Lookup for use classification'!$A$2,IF(ISNUMBER(SEARCH('[1]Lookup for use classification'!$B$3,B2423)),'[1]Lookup for use classification'!$A$3,IF(OR(ISNUMBER(SEARCH('[1]Lookup for use classification'!$B$4,B2423)),ISNUMBER(SEARCH('[1]Lookup for use classification'!$C$4,B2423)),ISNUMBER(SEARCH('[1]Lookup for use classification'!$D$4,B2423)),ISNUMBER(SEARCH('[1]Lookup for use classification'!$E$4,B2423))),'[1]Lookup for use classification'!$A$4,IF(OR(ISNUMBER(SEARCH('[1]Lookup for use classification'!$B$5,B2423)),ISNUMBER(SEARCH('[1]Lookup for use classification'!$C$5,B2423)),ISNUMBER(SEARCH('[1]Lookup for use classification'!$D$5,B2423))),'[1]Lookup for use classification'!$A$5,IF(OR(ISNUMBER(SEARCH('[1]Lookup for use classification'!$B$7,B2423)),ISNUMBER(SEARCH('[1]Lookup for use classification'!$C$7,B2423)),ISNUMBER(SEARCH('[1]Lookup for use classification'!$D$7,B2423))),'[1]Lookup for use classification'!$A$7,IF(OR(ISNUMBER(SEARCH('[1]Lookup for use classification'!$B$9,B2423)),ISNUMBER(SEARCH('[1]Lookup for use classification'!$C$9,B2423)),ISNUMBER(SEARCH('[1]Lookup for use classification'!$D$9,B2423)),ISNUMBER(SEARCH('[1]Lookup for use classification'!$E$9,B2423)),ISNUMBER(SEARCH('[1]Lookup for use classification'!$F$9,B2423)),ISNUMBER(SEARCH('[1]Lookup for use classification'!$G$9,B2423)),ISNUMBER(SEARCH('[1]Lookup for use classification'!$H$9,B2423)),ISNUMBER(SEARCH('[1]Lookup for use classification'!$I$9,B2423)),ISNUMBER(SEARCH('[1]Lookup for use classification'!$J$9,B2423)),ISNUMBER(SEARCH('[1]Lookup for use classification'!$K$9,B2423))),'[1]Lookup for use classification'!$A$9,IF(OR(ISNUMBER(SEARCH('[1]Lookup for use classification'!$B$10,B2423)),ISNUMBER(SEARCH('[1]Lookup for use classification'!$C$10,B2423)),ISNUMBER(SEARCH('[1]Lookup for use classification'!$D$10,B2423)),ISNUMBER(SEARCH('[1]Lookup for use classification'!$E$10,B2423)),ISNUMBER(SEARCH('[1]Lookup for use classification'!$F$10,B2423)),ISNUMBER(SEARCH('[1]Lookup for use classification'!$G$10,B2423))),'[1]Lookup for use classification'!$A$10,IF(OR(ISNUMBER(SEARCH('[1]Lookup for use classification'!$B$11,B2423)),ISNUMBER(SEARCH('[1]Lookup for use classification'!$C$11,B2423))),'[1]Lookup for use classification'!$A$11,IF(OR(ISNUMBER(SEARCH('[1]Lookup for use classification'!$B$12,B2423)),ISNUMBER(SEARCH('[1]Lookup for use classification'!$C$12,B2423))),'[1]Lookup for use classification'!$A$12,IF(OR(ISNUMBER(SEARCH('[1]Lookup for use classification'!$B$13,B2423)),ISNUMBER(SEARCH('[1]Lookup for use classification'!$C$13,B2423)),ISNUMBER(SEARCH('[1]Lookup for use classification'!$D$13,B2423)),,ISNUMBER(SEARCH('[1]Lookup for use classification'!$C$13,B2423)),ISNUMBER(SEARCH('[1]Lookup for use classification'!$E$13,B2423))),'[1]Lookup for use classification'!$A$13,IF(OR(ISNUMBER(SEARCH('[1]Lookup for use classification'!$B$14,B2423)),ISNUMBER(SEARCH('[1]Lookup for use classification'!$C$14,B2423))),'[1]Lookup for use classification'!$A$14,"Other"))))))))))))</f>
        <v>Warehousing</v>
      </c>
      <c r="D2423" s="39">
        <v>650</v>
      </c>
      <c r="E2423" s="88"/>
      <c r="F2423" s="88"/>
    </row>
    <row r="2424" spans="1:6">
      <c r="A2424" s="16" t="s">
        <v>1226</v>
      </c>
      <c r="B2424" s="38" t="s">
        <v>1208</v>
      </c>
      <c r="C2424" s="133" t="str">
        <f>IF(OR(ISNUMBER(SEARCH('[1]Lookup for use classification'!$B$1,B2424)),ISNUMBER(SEARCH('[1]Lookup for use classification'!$C$1,B2424)),ISNUMBER(SEARCH('[1]Lookup for use classification'!$D$1,B2424)),ISNUMBER(SEARCH('[1]Lookup for use classification'!$E$1,B2424))),'[1]Lookup for use classification'!$A$1,IF(ISNUMBER(SEARCH('[1]Lookup for use classification'!$B$2,B2424)),'[1]Lookup for use classification'!$A$2,IF(ISNUMBER(SEARCH('[1]Lookup for use classification'!$B$3,B2424)),'[1]Lookup for use classification'!$A$3,IF(OR(ISNUMBER(SEARCH('[1]Lookup for use classification'!$B$4,B2424)),ISNUMBER(SEARCH('[1]Lookup for use classification'!$C$4,B2424)),ISNUMBER(SEARCH('[1]Lookup for use classification'!$D$4,B2424)),ISNUMBER(SEARCH('[1]Lookup for use classification'!$E$4,B2424))),'[1]Lookup for use classification'!$A$4,IF(OR(ISNUMBER(SEARCH('[1]Lookup for use classification'!$B$5,B2424)),ISNUMBER(SEARCH('[1]Lookup for use classification'!$C$5,B2424)),ISNUMBER(SEARCH('[1]Lookup for use classification'!$D$5,B2424))),'[1]Lookup for use classification'!$A$5,IF(OR(ISNUMBER(SEARCH('[1]Lookup for use classification'!$B$7,B2424)),ISNUMBER(SEARCH('[1]Lookup for use classification'!$C$7,B2424)),ISNUMBER(SEARCH('[1]Lookup for use classification'!$D$7,B2424))),'[1]Lookup for use classification'!$A$7,IF(OR(ISNUMBER(SEARCH('[1]Lookup for use classification'!$B$9,B2424)),ISNUMBER(SEARCH('[1]Lookup for use classification'!$C$9,B2424)),ISNUMBER(SEARCH('[1]Lookup for use classification'!$D$9,B2424)),ISNUMBER(SEARCH('[1]Lookup for use classification'!$E$9,B2424)),ISNUMBER(SEARCH('[1]Lookup for use classification'!$F$9,B2424)),ISNUMBER(SEARCH('[1]Lookup for use classification'!$G$9,B2424)),ISNUMBER(SEARCH('[1]Lookup for use classification'!$H$9,B2424)),ISNUMBER(SEARCH('[1]Lookup for use classification'!$I$9,B2424)),ISNUMBER(SEARCH('[1]Lookup for use classification'!$J$9,B2424)),ISNUMBER(SEARCH('[1]Lookup for use classification'!$K$9,B2424))),'[1]Lookup for use classification'!$A$9,IF(OR(ISNUMBER(SEARCH('[1]Lookup for use classification'!$B$10,B2424)),ISNUMBER(SEARCH('[1]Lookup for use classification'!$C$10,B2424)),ISNUMBER(SEARCH('[1]Lookup for use classification'!$D$10,B2424)),ISNUMBER(SEARCH('[1]Lookup for use classification'!$E$10,B2424)),ISNUMBER(SEARCH('[1]Lookup for use classification'!$F$10,B2424)),ISNUMBER(SEARCH('[1]Lookup for use classification'!$G$10,B2424))),'[1]Lookup for use classification'!$A$10,IF(OR(ISNUMBER(SEARCH('[1]Lookup for use classification'!$B$11,B2424)),ISNUMBER(SEARCH('[1]Lookup for use classification'!$C$11,B2424))),'[1]Lookup for use classification'!$A$11,IF(OR(ISNUMBER(SEARCH('[1]Lookup for use classification'!$B$12,B2424)),ISNUMBER(SEARCH('[1]Lookup for use classification'!$C$12,B2424))),'[1]Lookup for use classification'!$A$12,IF(OR(ISNUMBER(SEARCH('[1]Lookup for use classification'!$B$13,B2424)),ISNUMBER(SEARCH('[1]Lookup for use classification'!$C$13,B2424)),ISNUMBER(SEARCH('[1]Lookup for use classification'!$D$13,B2424)),,ISNUMBER(SEARCH('[1]Lookup for use classification'!$C$13,B2424)),ISNUMBER(SEARCH('[1]Lookup for use classification'!$E$13,B2424))),'[1]Lookup for use classification'!$A$13,IF(OR(ISNUMBER(SEARCH('[1]Lookup for use classification'!$B$14,B2424)),ISNUMBER(SEARCH('[1]Lookup for use classification'!$C$14,B2424))),'[1]Lookup for use classification'!$A$14,"Other"))))))))))))</f>
        <v>Other</v>
      </c>
      <c r="D2424" s="38"/>
      <c r="E2424" s="105"/>
      <c r="F2424" s="105"/>
    </row>
    <row r="2425" spans="1:6">
      <c r="A2425" s="16" t="s">
        <v>1226</v>
      </c>
      <c r="B2425" s="38" t="s">
        <v>1209</v>
      </c>
      <c r="C2425" s="133" t="str">
        <f>IF(OR(ISNUMBER(SEARCH('[1]Lookup for use classification'!$B$1,B2425)),ISNUMBER(SEARCH('[1]Lookup for use classification'!$C$1,B2425)),ISNUMBER(SEARCH('[1]Lookup for use classification'!$D$1,B2425)),ISNUMBER(SEARCH('[1]Lookup for use classification'!$E$1,B2425))),'[1]Lookup for use classification'!$A$1,IF(ISNUMBER(SEARCH('[1]Lookup for use classification'!$B$2,B2425)),'[1]Lookup for use classification'!$A$2,IF(ISNUMBER(SEARCH('[1]Lookup for use classification'!$B$3,B2425)),'[1]Lookup for use classification'!$A$3,IF(OR(ISNUMBER(SEARCH('[1]Lookup for use classification'!$B$4,B2425)),ISNUMBER(SEARCH('[1]Lookup for use classification'!$C$4,B2425)),ISNUMBER(SEARCH('[1]Lookup for use classification'!$D$4,B2425)),ISNUMBER(SEARCH('[1]Lookup for use classification'!$E$4,B2425))),'[1]Lookup for use classification'!$A$4,IF(OR(ISNUMBER(SEARCH('[1]Lookup for use classification'!$B$5,B2425)),ISNUMBER(SEARCH('[1]Lookup for use classification'!$C$5,B2425)),ISNUMBER(SEARCH('[1]Lookup for use classification'!$D$5,B2425))),'[1]Lookup for use classification'!$A$5,IF(OR(ISNUMBER(SEARCH('[1]Lookup for use classification'!$B$7,B2425)),ISNUMBER(SEARCH('[1]Lookup for use classification'!$C$7,B2425)),ISNUMBER(SEARCH('[1]Lookup for use classification'!$D$7,B2425))),'[1]Lookup for use classification'!$A$7,IF(OR(ISNUMBER(SEARCH('[1]Lookup for use classification'!$B$9,B2425)),ISNUMBER(SEARCH('[1]Lookup for use classification'!$C$9,B2425)),ISNUMBER(SEARCH('[1]Lookup for use classification'!$D$9,B2425)),ISNUMBER(SEARCH('[1]Lookup for use classification'!$E$9,B2425)),ISNUMBER(SEARCH('[1]Lookup for use classification'!$F$9,B2425)),ISNUMBER(SEARCH('[1]Lookup for use classification'!$G$9,B2425)),ISNUMBER(SEARCH('[1]Lookup for use classification'!$H$9,B2425)),ISNUMBER(SEARCH('[1]Lookup for use classification'!$I$9,B2425)),ISNUMBER(SEARCH('[1]Lookup for use classification'!$J$9,B2425)),ISNUMBER(SEARCH('[1]Lookup for use classification'!$K$9,B2425))),'[1]Lookup for use classification'!$A$9,IF(OR(ISNUMBER(SEARCH('[1]Lookup for use classification'!$B$10,B2425)),ISNUMBER(SEARCH('[1]Lookup for use classification'!$C$10,B2425)),ISNUMBER(SEARCH('[1]Lookup for use classification'!$D$10,B2425)),ISNUMBER(SEARCH('[1]Lookup for use classification'!$E$10,B2425)),ISNUMBER(SEARCH('[1]Lookup for use classification'!$F$10,B2425)),ISNUMBER(SEARCH('[1]Lookup for use classification'!$G$10,B2425))),'[1]Lookup for use classification'!$A$10,IF(OR(ISNUMBER(SEARCH('[1]Lookup for use classification'!$B$11,B2425)),ISNUMBER(SEARCH('[1]Lookup for use classification'!$C$11,B2425))),'[1]Lookup for use classification'!$A$11,IF(OR(ISNUMBER(SEARCH('[1]Lookup for use classification'!$B$12,B2425)),ISNUMBER(SEARCH('[1]Lookup for use classification'!$C$12,B2425))),'[1]Lookup for use classification'!$A$12,IF(OR(ISNUMBER(SEARCH('[1]Lookup for use classification'!$B$13,B2425)),ISNUMBER(SEARCH('[1]Lookup for use classification'!$C$13,B2425)),ISNUMBER(SEARCH('[1]Lookup for use classification'!$D$13,B2425)),,ISNUMBER(SEARCH('[1]Lookup for use classification'!$C$13,B2425)),ISNUMBER(SEARCH('[1]Lookup for use classification'!$E$13,B2425))),'[1]Lookup for use classification'!$A$13,IF(OR(ISNUMBER(SEARCH('[1]Lookup for use classification'!$B$14,B2425)),ISNUMBER(SEARCH('[1]Lookup for use classification'!$C$14,B2425))),'[1]Lookup for use classification'!$A$14,"Other"))))))))))))</f>
        <v>Other</v>
      </c>
      <c r="D2425" s="38"/>
      <c r="E2425" s="105"/>
      <c r="F2425" s="105"/>
    </row>
    <row r="2426" spans="1:6">
      <c r="A2426" s="16" t="s">
        <v>1226</v>
      </c>
      <c r="B2426" s="38" t="s">
        <v>185</v>
      </c>
      <c r="C2426" s="133" t="str">
        <f>IF(OR(ISNUMBER(SEARCH('[1]Lookup for use classification'!$B$1,B2426)),ISNUMBER(SEARCH('[1]Lookup for use classification'!$C$1,B2426)),ISNUMBER(SEARCH('[1]Lookup for use classification'!$D$1,B2426)),ISNUMBER(SEARCH('[1]Lookup for use classification'!$E$1,B2426))),'[1]Lookup for use classification'!$A$1,IF(ISNUMBER(SEARCH('[1]Lookup for use classification'!$B$2,B2426)),'[1]Lookup for use classification'!$A$2,IF(ISNUMBER(SEARCH('[1]Lookup for use classification'!$B$3,B2426)),'[1]Lookup for use classification'!$A$3,IF(OR(ISNUMBER(SEARCH('[1]Lookup for use classification'!$B$4,B2426)),ISNUMBER(SEARCH('[1]Lookup for use classification'!$C$4,B2426)),ISNUMBER(SEARCH('[1]Lookup for use classification'!$D$4,B2426)),ISNUMBER(SEARCH('[1]Lookup for use classification'!$E$4,B2426))),'[1]Lookup for use classification'!$A$4,IF(OR(ISNUMBER(SEARCH('[1]Lookup for use classification'!$B$5,B2426)),ISNUMBER(SEARCH('[1]Lookup for use classification'!$C$5,B2426)),ISNUMBER(SEARCH('[1]Lookup for use classification'!$D$5,B2426))),'[1]Lookup for use classification'!$A$5,IF(OR(ISNUMBER(SEARCH('[1]Lookup for use classification'!$B$7,B2426)),ISNUMBER(SEARCH('[1]Lookup for use classification'!$C$7,B2426)),ISNUMBER(SEARCH('[1]Lookup for use classification'!$D$7,B2426))),'[1]Lookup for use classification'!$A$7,IF(OR(ISNUMBER(SEARCH('[1]Lookup for use classification'!$B$9,B2426)),ISNUMBER(SEARCH('[1]Lookup for use classification'!$C$9,B2426)),ISNUMBER(SEARCH('[1]Lookup for use classification'!$D$9,B2426)),ISNUMBER(SEARCH('[1]Lookup for use classification'!$E$9,B2426)),ISNUMBER(SEARCH('[1]Lookup for use classification'!$F$9,B2426)),ISNUMBER(SEARCH('[1]Lookup for use classification'!$G$9,B2426)),ISNUMBER(SEARCH('[1]Lookup for use classification'!$H$9,B2426)),ISNUMBER(SEARCH('[1]Lookup for use classification'!$I$9,B2426)),ISNUMBER(SEARCH('[1]Lookup for use classification'!$J$9,B2426)),ISNUMBER(SEARCH('[1]Lookup for use classification'!$K$9,B2426))),'[1]Lookup for use classification'!$A$9,IF(OR(ISNUMBER(SEARCH('[1]Lookup for use classification'!$B$10,B2426)),ISNUMBER(SEARCH('[1]Lookup for use classification'!$C$10,B2426)),ISNUMBER(SEARCH('[1]Lookup for use classification'!$D$10,B2426)),ISNUMBER(SEARCH('[1]Lookup for use classification'!$E$10,B2426)),ISNUMBER(SEARCH('[1]Lookup for use classification'!$F$10,B2426)),ISNUMBER(SEARCH('[1]Lookup for use classification'!$G$10,B2426))),'[1]Lookup for use classification'!$A$10,IF(OR(ISNUMBER(SEARCH('[1]Lookup for use classification'!$B$11,B2426)),ISNUMBER(SEARCH('[1]Lookup for use classification'!$C$11,B2426))),'[1]Lookup for use classification'!$A$11,IF(OR(ISNUMBER(SEARCH('[1]Lookup for use classification'!$B$12,B2426)),ISNUMBER(SEARCH('[1]Lookup for use classification'!$C$12,B2426))),'[1]Lookup for use classification'!$A$12,IF(OR(ISNUMBER(SEARCH('[1]Lookup for use classification'!$B$13,B2426)),ISNUMBER(SEARCH('[1]Lookup for use classification'!$C$13,B2426)),ISNUMBER(SEARCH('[1]Lookup for use classification'!$D$13,B2426)),,ISNUMBER(SEARCH('[1]Lookup for use classification'!$C$13,B2426)),ISNUMBER(SEARCH('[1]Lookup for use classification'!$E$13,B2426))),'[1]Lookup for use classification'!$A$13,IF(OR(ISNUMBER(SEARCH('[1]Lookup for use classification'!$B$14,B2426)),ISNUMBER(SEARCH('[1]Lookup for use classification'!$C$14,B2426))),'[1]Lookup for use classification'!$A$14,"Other"))))))))))))</f>
        <v>Other</v>
      </c>
      <c r="D2426" s="39">
        <v>9600</v>
      </c>
      <c r="E2426" s="88"/>
      <c r="F2426" s="88"/>
    </row>
    <row r="2427" spans="1:6">
      <c r="A2427" s="16" t="s">
        <v>1226</v>
      </c>
      <c r="B2427" s="38" t="s">
        <v>1210</v>
      </c>
      <c r="C2427" s="133" t="str">
        <f>IF(OR(ISNUMBER(SEARCH('[1]Lookup for use classification'!$B$1,B2427)),ISNUMBER(SEARCH('[1]Lookup for use classification'!$C$1,B2427)),ISNUMBER(SEARCH('[1]Lookup for use classification'!$D$1,B2427)),ISNUMBER(SEARCH('[1]Lookup for use classification'!$E$1,B2427))),'[1]Lookup for use classification'!$A$1,IF(ISNUMBER(SEARCH('[1]Lookup for use classification'!$B$2,B2427)),'[1]Lookup for use classification'!$A$2,IF(ISNUMBER(SEARCH('[1]Lookup for use classification'!$B$3,B2427)),'[1]Lookup for use classification'!$A$3,IF(OR(ISNUMBER(SEARCH('[1]Lookup for use classification'!$B$4,B2427)),ISNUMBER(SEARCH('[1]Lookup for use classification'!$C$4,B2427)),ISNUMBER(SEARCH('[1]Lookup for use classification'!$D$4,B2427)),ISNUMBER(SEARCH('[1]Lookup for use classification'!$E$4,B2427))),'[1]Lookup for use classification'!$A$4,IF(OR(ISNUMBER(SEARCH('[1]Lookup for use classification'!$B$5,B2427)),ISNUMBER(SEARCH('[1]Lookup for use classification'!$C$5,B2427)),ISNUMBER(SEARCH('[1]Lookup for use classification'!$D$5,B2427))),'[1]Lookup for use classification'!$A$5,IF(OR(ISNUMBER(SEARCH('[1]Lookup for use classification'!$B$7,B2427)),ISNUMBER(SEARCH('[1]Lookup for use classification'!$C$7,B2427)),ISNUMBER(SEARCH('[1]Lookup for use classification'!$D$7,B2427))),'[1]Lookup for use classification'!$A$7,IF(OR(ISNUMBER(SEARCH('[1]Lookup for use classification'!$B$9,B2427)),ISNUMBER(SEARCH('[1]Lookup for use classification'!$C$9,B2427)),ISNUMBER(SEARCH('[1]Lookup for use classification'!$D$9,B2427)),ISNUMBER(SEARCH('[1]Lookup for use classification'!$E$9,B2427)),ISNUMBER(SEARCH('[1]Lookup for use classification'!$F$9,B2427)),ISNUMBER(SEARCH('[1]Lookup for use classification'!$G$9,B2427)),ISNUMBER(SEARCH('[1]Lookup for use classification'!$H$9,B2427)),ISNUMBER(SEARCH('[1]Lookup for use classification'!$I$9,B2427)),ISNUMBER(SEARCH('[1]Lookup for use classification'!$J$9,B2427)),ISNUMBER(SEARCH('[1]Lookup for use classification'!$K$9,B2427))),'[1]Lookup for use classification'!$A$9,IF(OR(ISNUMBER(SEARCH('[1]Lookup for use classification'!$B$10,B2427)),ISNUMBER(SEARCH('[1]Lookup for use classification'!$C$10,B2427)),ISNUMBER(SEARCH('[1]Lookup for use classification'!$D$10,B2427)),ISNUMBER(SEARCH('[1]Lookup for use classification'!$E$10,B2427)),ISNUMBER(SEARCH('[1]Lookup for use classification'!$F$10,B2427)),ISNUMBER(SEARCH('[1]Lookup for use classification'!$G$10,B2427))),'[1]Lookup for use classification'!$A$10,IF(OR(ISNUMBER(SEARCH('[1]Lookup for use classification'!$B$11,B2427)),ISNUMBER(SEARCH('[1]Lookup for use classification'!$C$11,B2427))),'[1]Lookup for use classification'!$A$11,IF(OR(ISNUMBER(SEARCH('[1]Lookup for use classification'!$B$12,B2427)),ISNUMBER(SEARCH('[1]Lookup for use classification'!$C$12,B2427))),'[1]Lookup for use classification'!$A$12,IF(OR(ISNUMBER(SEARCH('[1]Lookup for use classification'!$B$13,B2427)),ISNUMBER(SEARCH('[1]Lookup for use classification'!$C$13,B2427)),ISNUMBER(SEARCH('[1]Lookup for use classification'!$D$13,B2427)),,ISNUMBER(SEARCH('[1]Lookup for use classification'!$C$13,B2427)),ISNUMBER(SEARCH('[1]Lookup for use classification'!$E$13,B2427))),'[1]Lookup for use classification'!$A$13,IF(OR(ISNUMBER(SEARCH('[1]Lookup for use classification'!$B$14,B2427)),ISNUMBER(SEARCH('[1]Lookup for use classification'!$C$14,B2427))),'[1]Lookup for use classification'!$A$14,"Other"))))))))))))</f>
        <v>Other</v>
      </c>
      <c r="D2427" s="38"/>
      <c r="E2427" s="105"/>
      <c r="F2427" s="105"/>
    </row>
    <row r="2428" spans="1:6">
      <c r="A2428" s="16" t="s">
        <v>1226</v>
      </c>
      <c r="B2428" s="38" t="s">
        <v>1211</v>
      </c>
      <c r="C2428" s="133" t="str">
        <f>IF(OR(ISNUMBER(SEARCH('[1]Lookup for use classification'!$B$1,B2428)),ISNUMBER(SEARCH('[1]Lookup for use classification'!$C$1,B2428)),ISNUMBER(SEARCH('[1]Lookup for use classification'!$D$1,B2428)),ISNUMBER(SEARCH('[1]Lookup for use classification'!$E$1,B2428))),'[1]Lookup for use classification'!$A$1,IF(ISNUMBER(SEARCH('[1]Lookup for use classification'!$B$2,B2428)),'[1]Lookup for use classification'!$A$2,IF(ISNUMBER(SEARCH('[1]Lookup for use classification'!$B$3,B2428)),'[1]Lookup for use classification'!$A$3,IF(OR(ISNUMBER(SEARCH('[1]Lookup for use classification'!$B$4,B2428)),ISNUMBER(SEARCH('[1]Lookup for use classification'!$C$4,B2428)),ISNUMBER(SEARCH('[1]Lookup for use classification'!$D$4,B2428)),ISNUMBER(SEARCH('[1]Lookup for use classification'!$E$4,B2428))),'[1]Lookup for use classification'!$A$4,IF(OR(ISNUMBER(SEARCH('[1]Lookup for use classification'!$B$5,B2428)),ISNUMBER(SEARCH('[1]Lookup for use classification'!$C$5,B2428)),ISNUMBER(SEARCH('[1]Lookup for use classification'!$D$5,B2428))),'[1]Lookup for use classification'!$A$5,IF(OR(ISNUMBER(SEARCH('[1]Lookup for use classification'!$B$7,B2428)),ISNUMBER(SEARCH('[1]Lookup for use classification'!$C$7,B2428)),ISNUMBER(SEARCH('[1]Lookup for use classification'!$D$7,B2428))),'[1]Lookup for use classification'!$A$7,IF(OR(ISNUMBER(SEARCH('[1]Lookup for use classification'!$B$9,B2428)),ISNUMBER(SEARCH('[1]Lookup for use classification'!$C$9,B2428)),ISNUMBER(SEARCH('[1]Lookup for use classification'!$D$9,B2428)),ISNUMBER(SEARCH('[1]Lookup for use classification'!$E$9,B2428)),ISNUMBER(SEARCH('[1]Lookup for use classification'!$F$9,B2428)),ISNUMBER(SEARCH('[1]Lookup for use classification'!$G$9,B2428)),ISNUMBER(SEARCH('[1]Lookup for use classification'!$H$9,B2428)),ISNUMBER(SEARCH('[1]Lookup for use classification'!$I$9,B2428)),ISNUMBER(SEARCH('[1]Lookup for use classification'!$J$9,B2428)),ISNUMBER(SEARCH('[1]Lookup for use classification'!$K$9,B2428))),'[1]Lookup for use classification'!$A$9,IF(OR(ISNUMBER(SEARCH('[1]Lookup for use classification'!$B$10,B2428)),ISNUMBER(SEARCH('[1]Lookup for use classification'!$C$10,B2428)),ISNUMBER(SEARCH('[1]Lookup for use classification'!$D$10,B2428)),ISNUMBER(SEARCH('[1]Lookup for use classification'!$E$10,B2428)),ISNUMBER(SEARCH('[1]Lookup for use classification'!$F$10,B2428)),ISNUMBER(SEARCH('[1]Lookup for use classification'!$G$10,B2428))),'[1]Lookup for use classification'!$A$10,IF(OR(ISNUMBER(SEARCH('[1]Lookup for use classification'!$B$11,B2428)),ISNUMBER(SEARCH('[1]Lookup for use classification'!$C$11,B2428))),'[1]Lookup for use classification'!$A$11,IF(OR(ISNUMBER(SEARCH('[1]Lookup for use classification'!$B$12,B2428)),ISNUMBER(SEARCH('[1]Lookup for use classification'!$C$12,B2428))),'[1]Lookup for use classification'!$A$12,IF(OR(ISNUMBER(SEARCH('[1]Lookup for use classification'!$B$13,B2428)),ISNUMBER(SEARCH('[1]Lookup for use classification'!$C$13,B2428)),ISNUMBER(SEARCH('[1]Lookup for use classification'!$D$13,B2428)),,ISNUMBER(SEARCH('[1]Lookup for use classification'!$C$13,B2428)),ISNUMBER(SEARCH('[1]Lookup for use classification'!$E$13,B2428))),'[1]Lookup for use classification'!$A$13,IF(OR(ISNUMBER(SEARCH('[1]Lookup for use classification'!$B$14,B2428)),ISNUMBER(SEARCH('[1]Lookup for use classification'!$C$14,B2428))),'[1]Lookup for use classification'!$A$14,"Other"))))))))))))</f>
        <v>Public Safety</v>
      </c>
      <c r="D2428" s="38"/>
      <c r="E2428" s="105"/>
      <c r="F2428" s="105"/>
    </row>
    <row r="2429" spans="1:6">
      <c r="A2429" s="16" t="s">
        <v>1226</v>
      </c>
      <c r="B2429" s="38" t="s">
        <v>1212</v>
      </c>
      <c r="C2429" s="133" t="str">
        <f>IF(OR(ISNUMBER(SEARCH('[1]Lookup for use classification'!$B$1,B2429)),ISNUMBER(SEARCH('[1]Lookup for use classification'!$C$1,B2429)),ISNUMBER(SEARCH('[1]Lookup for use classification'!$D$1,B2429)),ISNUMBER(SEARCH('[1]Lookup for use classification'!$E$1,B2429))),'[1]Lookup for use classification'!$A$1,IF(ISNUMBER(SEARCH('[1]Lookup for use classification'!$B$2,B2429)),'[1]Lookup for use classification'!$A$2,IF(ISNUMBER(SEARCH('[1]Lookup for use classification'!$B$3,B2429)),'[1]Lookup for use classification'!$A$3,IF(OR(ISNUMBER(SEARCH('[1]Lookup for use classification'!$B$4,B2429)),ISNUMBER(SEARCH('[1]Lookup for use classification'!$C$4,B2429)),ISNUMBER(SEARCH('[1]Lookup for use classification'!$D$4,B2429)),ISNUMBER(SEARCH('[1]Lookup for use classification'!$E$4,B2429))),'[1]Lookup for use classification'!$A$4,IF(OR(ISNUMBER(SEARCH('[1]Lookup for use classification'!$B$5,B2429)),ISNUMBER(SEARCH('[1]Lookup for use classification'!$C$5,B2429)),ISNUMBER(SEARCH('[1]Lookup for use classification'!$D$5,B2429))),'[1]Lookup for use classification'!$A$5,IF(OR(ISNUMBER(SEARCH('[1]Lookup for use classification'!$B$7,B2429)),ISNUMBER(SEARCH('[1]Lookup for use classification'!$C$7,B2429)),ISNUMBER(SEARCH('[1]Lookup for use classification'!$D$7,B2429))),'[1]Lookup for use classification'!$A$7,IF(OR(ISNUMBER(SEARCH('[1]Lookup for use classification'!$B$9,B2429)),ISNUMBER(SEARCH('[1]Lookup for use classification'!$C$9,B2429)),ISNUMBER(SEARCH('[1]Lookup for use classification'!$D$9,B2429)),ISNUMBER(SEARCH('[1]Lookup for use classification'!$E$9,B2429)),ISNUMBER(SEARCH('[1]Lookup for use classification'!$F$9,B2429)),ISNUMBER(SEARCH('[1]Lookup for use classification'!$G$9,B2429)),ISNUMBER(SEARCH('[1]Lookup for use classification'!$H$9,B2429)),ISNUMBER(SEARCH('[1]Lookup for use classification'!$I$9,B2429)),ISNUMBER(SEARCH('[1]Lookup for use classification'!$J$9,B2429)),ISNUMBER(SEARCH('[1]Lookup for use classification'!$K$9,B2429))),'[1]Lookup for use classification'!$A$9,IF(OR(ISNUMBER(SEARCH('[1]Lookup for use classification'!$B$10,B2429)),ISNUMBER(SEARCH('[1]Lookup for use classification'!$C$10,B2429)),ISNUMBER(SEARCH('[1]Lookup for use classification'!$D$10,B2429)),ISNUMBER(SEARCH('[1]Lookup for use classification'!$E$10,B2429)),ISNUMBER(SEARCH('[1]Lookup for use classification'!$F$10,B2429)),ISNUMBER(SEARCH('[1]Lookup for use classification'!$G$10,B2429))),'[1]Lookup for use classification'!$A$10,IF(OR(ISNUMBER(SEARCH('[1]Lookup for use classification'!$B$11,B2429)),ISNUMBER(SEARCH('[1]Lookup for use classification'!$C$11,B2429))),'[1]Lookup for use classification'!$A$11,IF(OR(ISNUMBER(SEARCH('[1]Lookup for use classification'!$B$12,B2429)),ISNUMBER(SEARCH('[1]Lookup for use classification'!$C$12,B2429))),'[1]Lookup for use classification'!$A$12,IF(OR(ISNUMBER(SEARCH('[1]Lookup for use classification'!$B$13,B2429)),ISNUMBER(SEARCH('[1]Lookup for use classification'!$C$13,B2429)),ISNUMBER(SEARCH('[1]Lookup for use classification'!$D$13,B2429)),,ISNUMBER(SEARCH('[1]Lookup for use classification'!$C$13,B2429)),ISNUMBER(SEARCH('[1]Lookup for use classification'!$E$13,B2429))),'[1]Lookup for use classification'!$A$13,IF(OR(ISNUMBER(SEARCH('[1]Lookup for use classification'!$B$14,B2429)),ISNUMBER(SEARCH('[1]Lookup for use classification'!$C$14,B2429))),'[1]Lookup for use classification'!$A$14,"Other"))))))))))))</f>
        <v>Office</v>
      </c>
      <c r="D2429" s="39">
        <v>1674</v>
      </c>
      <c r="E2429" s="88"/>
      <c r="F2429" s="88"/>
    </row>
    <row r="2430" spans="1:6">
      <c r="A2430" s="16" t="s">
        <v>1226</v>
      </c>
      <c r="B2430" s="38" t="s">
        <v>1213</v>
      </c>
      <c r="C2430" s="133" t="str">
        <f>IF(OR(ISNUMBER(SEARCH('[1]Lookup for use classification'!$B$1,B2430)),ISNUMBER(SEARCH('[1]Lookup for use classification'!$C$1,B2430)),ISNUMBER(SEARCH('[1]Lookup for use classification'!$D$1,B2430)),ISNUMBER(SEARCH('[1]Lookup for use classification'!$E$1,B2430))),'[1]Lookup for use classification'!$A$1,IF(ISNUMBER(SEARCH('[1]Lookup for use classification'!$B$2,B2430)),'[1]Lookup for use classification'!$A$2,IF(ISNUMBER(SEARCH('[1]Lookup for use classification'!$B$3,B2430)),'[1]Lookup for use classification'!$A$3,IF(OR(ISNUMBER(SEARCH('[1]Lookup for use classification'!$B$4,B2430)),ISNUMBER(SEARCH('[1]Lookup for use classification'!$C$4,B2430)),ISNUMBER(SEARCH('[1]Lookup for use classification'!$D$4,B2430)),ISNUMBER(SEARCH('[1]Lookup for use classification'!$E$4,B2430))),'[1]Lookup for use classification'!$A$4,IF(OR(ISNUMBER(SEARCH('[1]Lookup for use classification'!$B$5,B2430)),ISNUMBER(SEARCH('[1]Lookup for use classification'!$C$5,B2430)),ISNUMBER(SEARCH('[1]Lookup for use classification'!$D$5,B2430))),'[1]Lookup for use classification'!$A$5,IF(OR(ISNUMBER(SEARCH('[1]Lookup for use classification'!$B$7,B2430)),ISNUMBER(SEARCH('[1]Lookup for use classification'!$C$7,B2430)),ISNUMBER(SEARCH('[1]Lookup for use classification'!$D$7,B2430))),'[1]Lookup for use classification'!$A$7,IF(OR(ISNUMBER(SEARCH('[1]Lookup for use classification'!$B$9,B2430)),ISNUMBER(SEARCH('[1]Lookup for use classification'!$C$9,B2430)),ISNUMBER(SEARCH('[1]Lookup for use classification'!$D$9,B2430)),ISNUMBER(SEARCH('[1]Lookup for use classification'!$E$9,B2430)),ISNUMBER(SEARCH('[1]Lookup for use classification'!$F$9,B2430)),ISNUMBER(SEARCH('[1]Lookup for use classification'!$G$9,B2430)),ISNUMBER(SEARCH('[1]Lookup for use classification'!$H$9,B2430)),ISNUMBER(SEARCH('[1]Lookup for use classification'!$I$9,B2430)),ISNUMBER(SEARCH('[1]Lookup for use classification'!$J$9,B2430)),ISNUMBER(SEARCH('[1]Lookup for use classification'!$K$9,B2430))),'[1]Lookup for use classification'!$A$9,IF(OR(ISNUMBER(SEARCH('[1]Lookup for use classification'!$B$10,B2430)),ISNUMBER(SEARCH('[1]Lookup for use classification'!$C$10,B2430)),ISNUMBER(SEARCH('[1]Lookup for use classification'!$D$10,B2430)),ISNUMBER(SEARCH('[1]Lookup for use classification'!$E$10,B2430)),ISNUMBER(SEARCH('[1]Lookup for use classification'!$F$10,B2430)),ISNUMBER(SEARCH('[1]Lookup for use classification'!$G$10,B2430))),'[1]Lookup for use classification'!$A$10,IF(OR(ISNUMBER(SEARCH('[1]Lookup for use classification'!$B$11,B2430)),ISNUMBER(SEARCH('[1]Lookup for use classification'!$C$11,B2430))),'[1]Lookup for use classification'!$A$11,IF(OR(ISNUMBER(SEARCH('[1]Lookup for use classification'!$B$12,B2430)),ISNUMBER(SEARCH('[1]Lookup for use classification'!$C$12,B2430))),'[1]Lookup for use classification'!$A$12,IF(OR(ISNUMBER(SEARCH('[1]Lookup for use classification'!$B$13,B2430)),ISNUMBER(SEARCH('[1]Lookup for use classification'!$C$13,B2430)),ISNUMBER(SEARCH('[1]Lookup for use classification'!$D$13,B2430)),,ISNUMBER(SEARCH('[1]Lookup for use classification'!$C$13,B2430)),ISNUMBER(SEARCH('[1]Lookup for use classification'!$E$13,B2430))),'[1]Lookup for use classification'!$A$13,IF(OR(ISNUMBER(SEARCH('[1]Lookup for use classification'!$B$14,B2430)),ISNUMBER(SEARCH('[1]Lookup for use classification'!$C$14,B2430))),'[1]Lookup for use classification'!$A$14,"Other"))))))))))))</f>
        <v>Other</v>
      </c>
      <c r="D2430" s="39">
        <v>30050</v>
      </c>
      <c r="E2430" s="88" t="s">
        <v>798</v>
      </c>
      <c r="F2430" s="88"/>
    </row>
    <row r="2431" spans="1:6">
      <c r="A2431" s="16" t="s">
        <v>1226</v>
      </c>
      <c r="B2431" s="38" t="s">
        <v>1214</v>
      </c>
      <c r="C2431" s="133" t="str">
        <f>IF(OR(ISNUMBER(SEARCH('[1]Lookup for use classification'!$B$1,B2431)),ISNUMBER(SEARCH('[1]Lookup for use classification'!$C$1,B2431)),ISNUMBER(SEARCH('[1]Lookup for use classification'!$D$1,B2431)),ISNUMBER(SEARCH('[1]Lookup for use classification'!$E$1,B2431))),'[1]Lookup for use classification'!$A$1,IF(ISNUMBER(SEARCH('[1]Lookup for use classification'!$B$2,B2431)),'[1]Lookup for use classification'!$A$2,IF(ISNUMBER(SEARCH('[1]Lookup for use classification'!$B$3,B2431)),'[1]Lookup for use classification'!$A$3,IF(OR(ISNUMBER(SEARCH('[1]Lookup for use classification'!$B$4,B2431)),ISNUMBER(SEARCH('[1]Lookup for use classification'!$C$4,B2431)),ISNUMBER(SEARCH('[1]Lookup for use classification'!$D$4,B2431)),ISNUMBER(SEARCH('[1]Lookup for use classification'!$E$4,B2431))),'[1]Lookup for use classification'!$A$4,IF(OR(ISNUMBER(SEARCH('[1]Lookup for use classification'!$B$5,B2431)),ISNUMBER(SEARCH('[1]Lookup for use classification'!$C$5,B2431)),ISNUMBER(SEARCH('[1]Lookup for use classification'!$D$5,B2431))),'[1]Lookup for use classification'!$A$5,IF(OR(ISNUMBER(SEARCH('[1]Lookup for use classification'!$B$7,B2431)),ISNUMBER(SEARCH('[1]Lookup for use classification'!$C$7,B2431)),ISNUMBER(SEARCH('[1]Lookup for use classification'!$D$7,B2431))),'[1]Lookup for use classification'!$A$7,IF(OR(ISNUMBER(SEARCH('[1]Lookup for use classification'!$B$9,B2431)),ISNUMBER(SEARCH('[1]Lookup for use classification'!$C$9,B2431)),ISNUMBER(SEARCH('[1]Lookup for use classification'!$D$9,B2431)),ISNUMBER(SEARCH('[1]Lookup for use classification'!$E$9,B2431)),ISNUMBER(SEARCH('[1]Lookup for use classification'!$F$9,B2431)),ISNUMBER(SEARCH('[1]Lookup for use classification'!$G$9,B2431)),ISNUMBER(SEARCH('[1]Lookup for use classification'!$H$9,B2431)),ISNUMBER(SEARCH('[1]Lookup for use classification'!$I$9,B2431)),ISNUMBER(SEARCH('[1]Lookup for use classification'!$J$9,B2431)),ISNUMBER(SEARCH('[1]Lookup for use classification'!$K$9,B2431))),'[1]Lookup for use classification'!$A$9,IF(OR(ISNUMBER(SEARCH('[1]Lookup for use classification'!$B$10,B2431)),ISNUMBER(SEARCH('[1]Lookup for use classification'!$C$10,B2431)),ISNUMBER(SEARCH('[1]Lookup for use classification'!$D$10,B2431)),ISNUMBER(SEARCH('[1]Lookup for use classification'!$E$10,B2431)),ISNUMBER(SEARCH('[1]Lookup for use classification'!$F$10,B2431)),ISNUMBER(SEARCH('[1]Lookup for use classification'!$G$10,B2431))),'[1]Lookup for use classification'!$A$10,IF(OR(ISNUMBER(SEARCH('[1]Lookup for use classification'!$B$11,B2431)),ISNUMBER(SEARCH('[1]Lookup for use classification'!$C$11,B2431))),'[1]Lookup for use classification'!$A$11,IF(OR(ISNUMBER(SEARCH('[1]Lookup for use classification'!$B$12,B2431)),ISNUMBER(SEARCH('[1]Lookup for use classification'!$C$12,B2431))),'[1]Lookup for use classification'!$A$12,IF(OR(ISNUMBER(SEARCH('[1]Lookup for use classification'!$B$13,B2431)),ISNUMBER(SEARCH('[1]Lookup for use classification'!$C$13,B2431)),ISNUMBER(SEARCH('[1]Lookup for use classification'!$D$13,B2431)),,ISNUMBER(SEARCH('[1]Lookup for use classification'!$C$13,B2431)),ISNUMBER(SEARCH('[1]Lookup for use classification'!$E$13,B2431))),'[1]Lookup for use classification'!$A$13,IF(OR(ISNUMBER(SEARCH('[1]Lookup for use classification'!$B$14,B2431)),ISNUMBER(SEARCH('[1]Lookup for use classification'!$C$14,B2431))),'[1]Lookup for use classification'!$A$14,"Other"))))))))))))</f>
        <v>Public Assembly</v>
      </c>
      <c r="D2431" s="38"/>
      <c r="E2431" s="105"/>
      <c r="F2431" s="105"/>
    </row>
    <row r="2432" spans="1:6">
      <c r="A2432" s="16" t="s">
        <v>1226</v>
      </c>
      <c r="B2432" s="38" t="s">
        <v>1215</v>
      </c>
      <c r="C2432" s="133" t="str">
        <f>IF(OR(ISNUMBER(SEARCH('[1]Lookup for use classification'!$B$1,B2432)),ISNUMBER(SEARCH('[1]Lookup for use classification'!$C$1,B2432)),ISNUMBER(SEARCH('[1]Lookup for use classification'!$D$1,B2432)),ISNUMBER(SEARCH('[1]Lookup for use classification'!$E$1,B2432))),'[1]Lookup for use classification'!$A$1,IF(ISNUMBER(SEARCH('[1]Lookup for use classification'!$B$2,B2432)),'[1]Lookup for use classification'!$A$2,IF(ISNUMBER(SEARCH('[1]Lookup for use classification'!$B$3,B2432)),'[1]Lookup for use classification'!$A$3,IF(OR(ISNUMBER(SEARCH('[1]Lookup for use classification'!$B$4,B2432)),ISNUMBER(SEARCH('[1]Lookup for use classification'!$C$4,B2432)),ISNUMBER(SEARCH('[1]Lookup for use classification'!$D$4,B2432)),ISNUMBER(SEARCH('[1]Lookup for use classification'!$E$4,B2432))),'[1]Lookup for use classification'!$A$4,IF(OR(ISNUMBER(SEARCH('[1]Lookup for use classification'!$B$5,B2432)),ISNUMBER(SEARCH('[1]Lookup for use classification'!$C$5,B2432)),ISNUMBER(SEARCH('[1]Lookup for use classification'!$D$5,B2432))),'[1]Lookup for use classification'!$A$5,IF(OR(ISNUMBER(SEARCH('[1]Lookup for use classification'!$B$7,B2432)),ISNUMBER(SEARCH('[1]Lookup for use classification'!$C$7,B2432)),ISNUMBER(SEARCH('[1]Lookup for use classification'!$D$7,B2432))),'[1]Lookup for use classification'!$A$7,IF(OR(ISNUMBER(SEARCH('[1]Lookup for use classification'!$B$9,B2432)),ISNUMBER(SEARCH('[1]Lookup for use classification'!$C$9,B2432)),ISNUMBER(SEARCH('[1]Lookup for use classification'!$D$9,B2432)),ISNUMBER(SEARCH('[1]Lookup for use classification'!$E$9,B2432)),ISNUMBER(SEARCH('[1]Lookup for use classification'!$F$9,B2432)),ISNUMBER(SEARCH('[1]Lookup for use classification'!$G$9,B2432)),ISNUMBER(SEARCH('[1]Lookup for use classification'!$H$9,B2432)),ISNUMBER(SEARCH('[1]Lookup for use classification'!$I$9,B2432)),ISNUMBER(SEARCH('[1]Lookup for use classification'!$J$9,B2432)),ISNUMBER(SEARCH('[1]Lookup for use classification'!$K$9,B2432))),'[1]Lookup for use classification'!$A$9,IF(OR(ISNUMBER(SEARCH('[1]Lookup for use classification'!$B$10,B2432)),ISNUMBER(SEARCH('[1]Lookup for use classification'!$C$10,B2432)),ISNUMBER(SEARCH('[1]Lookup for use classification'!$D$10,B2432)),ISNUMBER(SEARCH('[1]Lookup for use classification'!$E$10,B2432)),ISNUMBER(SEARCH('[1]Lookup for use classification'!$F$10,B2432)),ISNUMBER(SEARCH('[1]Lookup for use classification'!$G$10,B2432))),'[1]Lookup for use classification'!$A$10,IF(OR(ISNUMBER(SEARCH('[1]Lookup for use classification'!$B$11,B2432)),ISNUMBER(SEARCH('[1]Lookup for use classification'!$C$11,B2432))),'[1]Lookup for use classification'!$A$11,IF(OR(ISNUMBER(SEARCH('[1]Lookup for use classification'!$B$12,B2432)),ISNUMBER(SEARCH('[1]Lookup for use classification'!$C$12,B2432))),'[1]Lookup for use classification'!$A$12,IF(OR(ISNUMBER(SEARCH('[1]Lookup for use classification'!$B$13,B2432)),ISNUMBER(SEARCH('[1]Lookup for use classification'!$C$13,B2432)),ISNUMBER(SEARCH('[1]Lookup for use classification'!$D$13,B2432)),,ISNUMBER(SEARCH('[1]Lookup for use classification'!$C$13,B2432)),ISNUMBER(SEARCH('[1]Lookup for use classification'!$E$13,B2432))),'[1]Lookup for use classification'!$A$13,IF(OR(ISNUMBER(SEARCH('[1]Lookup for use classification'!$B$14,B2432)),ISNUMBER(SEARCH('[1]Lookup for use classification'!$C$14,B2432))),'[1]Lookup for use classification'!$A$14,"Other"))))))))))))</f>
        <v>Office</v>
      </c>
      <c r="D2432" s="39">
        <v>2500</v>
      </c>
      <c r="E2432" s="88"/>
      <c r="F2432" s="88"/>
    </row>
    <row r="2433" spans="1:6">
      <c r="A2433" s="16" t="s">
        <v>1226</v>
      </c>
      <c r="B2433" s="38" t="s">
        <v>1216</v>
      </c>
      <c r="C2433" s="133" t="str">
        <f>IF(OR(ISNUMBER(SEARCH('[1]Lookup for use classification'!$B$1,B2433)),ISNUMBER(SEARCH('[1]Lookup for use classification'!$C$1,B2433)),ISNUMBER(SEARCH('[1]Lookup for use classification'!$D$1,B2433)),ISNUMBER(SEARCH('[1]Lookup for use classification'!$E$1,B2433))),'[1]Lookup for use classification'!$A$1,IF(ISNUMBER(SEARCH('[1]Lookup for use classification'!$B$2,B2433)),'[1]Lookup for use classification'!$A$2,IF(ISNUMBER(SEARCH('[1]Lookup for use classification'!$B$3,B2433)),'[1]Lookup for use classification'!$A$3,IF(OR(ISNUMBER(SEARCH('[1]Lookup for use classification'!$B$4,B2433)),ISNUMBER(SEARCH('[1]Lookup for use classification'!$C$4,B2433)),ISNUMBER(SEARCH('[1]Lookup for use classification'!$D$4,B2433)),ISNUMBER(SEARCH('[1]Lookup for use classification'!$E$4,B2433))),'[1]Lookup for use classification'!$A$4,IF(OR(ISNUMBER(SEARCH('[1]Lookup for use classification'!$B$5,B2433)),ISNUMBER(SEARCH('[1]Lookup for use classification'!$C$5,B2433)),ISNUMBER(SEARCH('[1]Lookup for use classification'!$D$5,B2433))),'[1]Lookup for use classification'!$A$5,IF(OR(ISNUMBER(SEARCH('[1]Lookup for use classification'!$B$7,B2433)),ISNUMBER(SEARCH('[1]Lookup for use classification'!$C$7,B2433)),ISNUMBER(SEARCH('[1]Lookup for use classification'!$D$7,B2433))),'[1]Lookup for use classification'!$A$7,IF(OR(ISNUMBER(SEARCH('[1]Lookup for use classification'!$B$9,B2433)),ISNUMBER(SEARCH('[1]Lookup for use classification'!$C$9,B2433)),ISNUMBER(SEARCH('[1]Lookup for use classification'!$D$9,B2433)),ISNUMBER(SEARCH('[1]Lookup for use classification'!$E$9,B2433)),ISNUMBER(SEARCH('[1]Lookup for use classification'!$F$9,B2433)),ISNUMBER(SEARCH('[1]Lookup for use classification'!$G$9,B2433)),ISNUMBER(SEARCH('[1]Lookup for use classification'!$H$9,B2433)),ISNUMBER(SEARCH('[1]Lookup for use classification'!$I$9,B2433)),ISNUMBER(SEARCH('[1]Lookup for use classification'!$J$9,B2433)),ISNUMBER(SEARCH('[1]Lookup for use classification'!$K$9,B2433))),'[1]Lookup for use classification'!$A$9,IF(OR(ISNUMBER(SEARCH('[1]Lookup for use classification'!$B$10,B2433)),ISNUMBER(SEARCH('[1]Lookup for use classification'!$C$10,B2433)),ISNUMBER(SEARCH('[1]Lookup for use classification'!$D$10,B2433)),ISNUMBER(SEARCH('[1]Lookup for use classification'!$E$10,B2433)),ISNUMBER(SEARCH('[1]Lookup for use classification'!$F$10,B2433)),ISNUMBER(SEARCH('[1]Lookup for use classification'!$G$10,B2433))),'[1]Lookup for use classification'!$A$10,IF(OR(ISNUMBER(SEARCH('[1]Lookup for use classification'!$B$11,B2433)),ISNUMBER(SEARCH('[1]Lookup for use classification'!$C$11,B2433))),'[1]Lookup for use classification'!$A$11,IF(OR(ISNUMBER(SEARCH('[1]Lookup for use classification'!$B$12,B2433)),ISNUMBER(SEARCH('[1]Lookup for use classification'!$C$12,B2433))),'[1]Lookup for use classification'!$A$12,IF(OR(ISNUMBER(SEARCH('[1]Lookup for use classification'!$B$13,B2433)),ISNUMBER(SEARCH('[1]Lookup for use classification'!$C$13,B2433)),ISNUMBER(SEARCH('[1]Lookup for use classification'!$D$13,B2433)),,ISNUMBER(SEARCH('[1]Lookup for use classification'!$C$13,B2433)),ISNUMBER(SEARCH('[1]Lookup for use classification'!$E$13,B2433))),'[1]Lookup for use classification'!$A$13,IF(OR(ISNUMBER(SEARCH('[1]Lookup for use classification'!$B$14,B2433)),ISNUMBER(SEARCH('[1]Lookup for use classification'!$C$14,B2433))),'[1]Lookup for use classification'!$A$14,"Other"))))))))))))</f>
        <v>Education - K - 12</v>
      </c>
      <c r="D2433" s="39">
        <v>74619</v>
      </c>
      <c r="E2433" s="88" t="s">
        <v>798</v>
      </c>
      <c r="F2433" s="88"/>
    </row>
    <row r="2434" spans="1:6">
      <c r="A2434" s="16" t="s">
        <v>1226</v>
      </c>
      <c r="B2434" s="38" t="s">
        <v>1217</v>
      </c>
      <c r="C2434" s="133" t="str">
        <f>IF(OR(ISNUMBER(SEARCH('[1]Lookup for use classification'!$B$1,B2434)),ISNUMBER(SEARCH('[1]Lookup for use classification'!$C$1,B2434)),ISNUMBER(SEARCH('[1]Lookup for use classification'!$D$1,B2434)),ISNUMBER(SEARCH('[1]Lookup for use classification'!$E$1,B2434))),'[1]Lookup for use classification'!$A$1,IF(ISNUMBER(SEARCH('[1]Lookup for use classification'!$B$2,B2434)),'[1]Lookup for use classification'!$A$2,IF(ISNUMBER(SEARCH('[1]Lookup for use classification'!$B$3,B2434)),'[1]Lookup for use classification'!$A$3,IF(OR(ISNUMBER(SEARCH('[1]Lookup for use classification'!$B$4,B2434)),ISNUMBER(SEARCH('[1]Lookup for use classification'!$C$4,B2434)),ISNUMBER(SEARCH('[1]Lookup for use classification'!$D$4,B2434)),ISNUMBER(SEARCH('[1]Lookup for use classification'!$E$4,B2434))),'[1]Lookup for use classification'!$A$4,IF(OR(ISNUMBER(SEARCH('[1]Lookup for use classification'!$B$5,B2434)),ISNUMBER(SEARCH('[1]Lookup for use classification'!$C$5,B2434)),ISNUMBER(SEARCH('[1]Lookup for use classification'!$D$5,B2434))),'[1]Lookup for use classification'!$A$5,IF(OR(ISNUMBER(SEARCH('[1]Lookup for use classification'!$B$7,B2434)),ISNUMBER(SEARCH('[1]Lookup for use classification'!$C$7,B2434)),ISNUMBER(SEARCH('[1]Lookup for use classification'!$D$7,B2434))),'[1]Lookup for use classification'!$A$7,IF(OR(ISNUMBER(SEARCH('[1]Lookup for use classification'!$B$9,B2434)),ISNUMBER(SEARCH('[1]Lookup for use classification'!$C$9,B2434)),ISNUMBER(SEARCH('[1]Lookup for use classification'!$D$9,B2434)),ISNUMBER(SEARCH('[1]Lookup for use classification'!$E$9,B2434)),ISNUMBER(SEARCH('[1]Lookup for use classification'!$F$9,B2434)),ISNUMBER(SEARCH('[1]Lookup for use classification'!$G$9,B2434)),ISNUMBER(SEARCH('[1]Lookup for use classification'!$H$9,B2434)),ISNUMBER(SEARCH('[1]Lookup for use classification'!$I$9,B2434)),ISNUMBER(SEARCH('[1]Lookup for use classification'!$J$9,B2434)),ISNUMBER(SEARCH('[1]Lookup for use classification'!$K$9,B2434))),'[1]Lookup for use classification'!$A$9,IF(OR(ISNUMBER(SEARCH('[1]Lookup for use classification'!$B$10,B2434)),ISNUMBER(SEARCH('[1]Lookup for use classification'!$C$10,B2434)),ISNUMBER(SEARCH('[1]Lookup for use classification'!$D$10,B2434)),ISNUMBER(SEARCH('[1]Lookup for use classification'!$E$10,B2434)),ISNUMBER(SEARCH('[1]Lookup for use classification'!$F$10,B2434)),ISNUMBER(SEARCH('[1]Lookup for use classification'!$G$10,B2434))),'[1]Lookup for use classification'!$A$10,IF(OR(ISNUMBER(SEARCH('[1]Lookup for use classification'!$B$11,B2434)),ISNUMBER(SEARCH('[1]Lookup for use classification'!$C$11,B2434))),'[1]Lookup for use classification'!$A$11,IF(OR(ISNUMBER(SEARCH('[1]Lookup for use classification'!$B$12,B2434)),ISNUMBER(SEARCH('[1]Lookup for use classification'!$C$12,B2434))),'[1]Lookup for use classification'!$A$12,IF(OR(ISNUMBER(SEARCH('[1]Lookup for use classification'!$B$13,B2434)),ISNUMBER(SEARCH('[1]Lookup for use classification'!$C$13,B2434)),ISNUMBER(SEARCH('[1]Lookup for use classification'!$D$13,B2434)),,ISNUMBER(SEARCH('[1]Lookup for use classification'!$C$13,B2434)),ISNUMBER(SEARCH('[1]Lookup for use classification'!$E$13,B2434))),'[1]Lookup for use classification'!$A$13,IF(OR(ISNUMBER(SEARCH('[1]Lookup for use classification'!$B$14,B2434)),ISNUMBER(SEARCH('[1]Lookup for use classification'!$C$14,B2434))),'[1]Lookup for use classification'!$A$14,"Other"))))))))))))</f>
        <v>Education - K - 12</v>
      </c>
      <c r="D2434" s="39">
        <v>1408</v>
      </c>
      <c r="E2434" s="88"/>
      <c r="F2434" s="88"/>
    </row>
    <row r="2435" spans="1:6">
      <c r="A2435" s="16" t="s">
        <v>1226</v>
      </c>
      <c r="B2435" s="42" t="s">
        <v>1218</v>
      </c>
      <c r="C2435" s="133" t="str">
        <f>IF(OR(ISNUMBER(SEARCH('[1]Lookup for use classification'!$B$1,B2435)),ISNUMBER(SEARCH('[1]Lookup for use classification'!$C$1,B2435)),ISNUMBER(SEARCH('[1]Lookup for use classification'!$D$1,B2435)),ISNUMBER(SEARCH('[1]Lookup for use classification'!$E$1,B2435))),'[1]Lookup for use classification'!$A$1,IF(ISNUMBER(SEARCH('[1]Lookup for use classification'!$B$2,B2435)),'[1]Lookup for use classification'!$A$2,IF(ISNUMBER(SEARCH('[1]Lookup for use classification'!$B$3,B2435)),'[1]Lookup for use classification'!$A$3,IF(OR(ISNUMBER(SEARCH('[1]Lookup for use classification'!$B$4,B2435)),ISNUMBER(SEARCH('[1]Lookup for use classification'!$C$4,B2435)),ISNUMBER(SEARCH('[1]Lookup for use classification'!$D$4,B2435)),ISNUMBER(SEARCH('[1]Lookup for use classification'!$E$4,B2435))),'[1]Lookup for use classification'!$A$4,IF(OR(ISNUMBER(SEARCH('[1]Lookup for use classification'!$B$5,B2435)),ISNUMBER(SEARCH('[1]Lookup for use classification'!$C$5,B2435)),ISNUMBER(SEARCH('[1]Lookup for use classification'!$D$5,B2435))),'[1]Lookup for use classification'!$A$5,IF(OR(ISNUMBER(SEARCH('[1]Lookup for use classification'!$B$7,B2435)),ISNUMBER(SEARCH('[1]Lookup for use classification'!$C$7,B2435)),ISNUMBER(SEARCH('[1]Lookup for use classification'!$D$7,B2435))),'[1]Lookup for use classification'!$A$7,IF(OR(ISNUMBER(SEARCH('[1]Lookup for use classification'!$B$9,B2435)),ISNUMBER(SEARCH('[1]Lookup for use classification'!$C$9,B2435)),ISNUMBER(SEARCH('[1]Lookup for use classification'!$D$9,B2435)),ISNUMBER(SEARCH('[1]Lookup for use classification'!$E$9,B2435)),ISNUMBER(SEARCH('[1]Lookup for use classification'!$F$9,B2435)),ISNUMBER(SEARCH('[1]Lookup for use classification'!$G$9,B2435)),ISNUMBER(SEARCH('[1]Lookup for use classification'!$H$9,B2435)),ISNUMBER(SEARCH('[1]Lookup for use classification'!$I$9,B2435)),ISNUMBER(SEARCH('[1]Lookup for use classification'!$J$9,B2435)),ISNUMBER(SEARCH('[1]Lookup for use classification'!$K$9,B2435))),'[1]Lookup for use classification'!$A$9,IF(OR(ISNUMBER(SEARCH('[1]Lookup for use classification'!$B$10,B2435)),ISNUMBER(SEARCH('[1]Lookup for use classification'!$C$10,B2435)),ISNUMBER(SEARCH('[1]Lookup for use classification'!$D$10,B2435)),ISNUMBER(SEARCH('[1]Lookup for use classification'!$E$10,B2435)),ISNUMBER(SEARCH('[1]Lookup for use classification'!$F$10,B2435)),ISNUMBER(SEARCH('[1]Lookup for use classification'!$G$10,B2435))),'[1]Lookup for use classification'!$A$10,IF(OR(ISNUMBER(SEARCH('[1]Lookup for use classification'!$B$11,B2435)),ISNUMBER(SEARCH('[1]Lookup for use classification'!$C$11,B2435))),'[1]Lookup for use classification'!$A$11,IF(OR(ISNUMBER(SEARCH('[1]Lookup for use classification'!$B$12,B2435)),ISNUMBER(SEARCH('[1]Lookup for use classification'!$C$12,B2435))),'[1]Lookup for use classification'!$A$12,IF(OR(ISNUMBER(SEARCH('[1]Lookup for use classification'!$B$13,B2435)),ISNUMBER(SEARCH('[1]Lookup for use classification'!$C$13,B2435)),ISNUMBER(SEARCH('[1]Lookup for use classification'!$D$13,B2435)),,ISNUMBER(SEARCH('[1]Lookup for use classification'!$C$13,B2435)),ISNUMBER(SEARCH('[1]Lookup for use classification'!$E$13,B2435))),'[1]Lookup for use classification'!$A$13,IF(OR(ISNUMBER(SEARCH('[1]Lookup for use classification'!$B$14,B2435)),ISNUMBER(SEARCH('[1]Lookup for use classification'!$C$14,B2435))),'[1]Lookup for use classification'!$A$14,"Other"))))))))))))</f>
        <v>Other</v>
      </c>
      <c r="D2435" s="42"/>
      <c r="E2435" s="105"/>
      <c r="F2435" s="105"/>
    </row>
    <row r="2436" spans="1:6">
      <c r="A2436" s="16" t="s">
        <v>1226</v>
      </c>
      <c r="B2436" s="38" t="s">
        <v>1219</v>
      </c>
      <c r="C2436" s="133" t="str">
        <f>IF(OR(ISNUMBER(SEARCH('[1]Lookup for use classification'!$B$1,B2436)),ISNUMBER(SEARCH('[1]Lookup for use classification'!$C$1,B2436)),ISNUMBER(SEARCH('[1]Lookup for use classification'!$D$1,B2436)),ISNUMBER(SEARCH('[1]Lookup for use classification'!$E$1,B2436))),'[1]Lookup for use classification'!$A$1,IF(ISNUMBER(SEARCH('[1]Lookup for use classification'!$B$2,B2436)),'[1]Lookup for use classification'!$A$2,IF(ISNUMBER(SEARCH('[1]Lookup for use classification'!$B$3,B2436)),'[1]Lookup for use classification'!$A$3,IF(OR(ISNUMBER(SEARCH('[1]Lookup for use classification'!$B$4,B2436)),ISNUMBER(SEARCH('[1]Lookup for use classification'!$C$4,B2436)),ISNUMBER(SEARCH('[1]Lookup for use classification'!$D$4,B2436)),ISNUMBER(SEARCH('[1]Lookup for use classification'!$E$4,B2436))),'[1]Lookup for use classification'!$A$4,IF(OR(ISNUMBER(SEARCH('[1]Lookup for use classification'!$B$5,B2436)),ISNUMBER(SEARCH('[1]Lookup for use classification'!$C$5,B2436)),ISNUMBER(SEARCH('[1]Lookup for use classification'!$D$5,B2436))),'[1]Lookup for use classification'!$A$5,IF(OR(ISNUMBER(SEARCH('[1]Lookup for use classification'!$B$7,B2436)),ISNUMBER(SEARCH('[1]Lookup for use classification'!$C$7,B2436)),ISNUMBER(SEARCH('[1]Lookup for use classification'!$D$7,B2436))),'[1]Lookup for use classification'!$A$7,IF(OR(ISNUMBER(SEARCH('[1]Lookup for use classification'!$B$9,B2436)),ISNUMBER(SEARCH('[1]Lookup for use classification'!$C$9,B2436)),ISNUMBER(SEARCH('[1]Lookup for use classification'!$D$9,B2436)),ISNUMBER(SEARCH('[1]Lookup for use classification'!$E$9,B2436)),ISNUMBER(SEARCH('[1]Lookup for use classification'!$F$9,B2436)),ISNUMBER(SEARCH('[1]Lookup for use classification'!$G$9,B2436)),ISNUMBER(SEARCH('[1]Lookup for use classification'!$H$9,B2436)),ISNUMBER(SEARCH('[1]Lookup for use classification'!$I$9,B2436)),ISNUMBER(SEARCH('[1]Lookup for use classification'!$J$9,B2436)),ISNUMBER(SEARCH('[1]Lookup for use classification'!$K$9,B2436))),'[1]Lookup for use classification'!$A$9,IF(OR(ISNUMBER(SEARCH('[1]Lookup for use classification'!$B$10,B2436)),ISNUMBER(SEARCH('[1]Lookup for use classification'!$C$10,B2436)),ISNUMBER(SEARCH('[1]Lookup for use classification'!$D$10,B2436)),ISNUMBER(SEARCH('[1]Lookup for use classification'!$E$10,B2436)),ISNUMBER(SEARCH('[1]Lookup for use classification'!$F$10,B2436)),ISNUMBER(SEARCH('[1]Lookup for use classification'!$G$10,B2436))),'[1]Lookup for use classification'!$A$10,IF(OR(ISNUMBER(SEARCH('[1]Lookup for use classification'!$B$11,B2436)),ISNUMBER(SEARCH('[1]Lookup for use classification'!$C$11,B2436))),'[1]Lookup for use classification'!$A$11,IF(OR(ISNUMBER(SEARCH('[1]Lookup for use classification'!$B$12,B2436)),ISNUMBER(SEARCH('[1]Lookup for use classification'!$C$12,B2436))),'[1]Lookup for use classification'!$A$12,IF(OR(ISNUMBER(SEARCH('[1]Lookup for use classification'!$B$13,B2436)),ISNUMBER(SEARCH('[1]Lookup for use classification'!$C$13,B2436)),ISNUMBER(SEARCH('[1]Lookup for use classification'!$D$13,B2436)),,ISNUMBER(SEARCH('[1]Lookup for use classification'!$C$13,B2436)),ISNUMBER(SEARCH('[1]Lookup for use classification'!$E$13,B2436))),'[1]Lookup for use classification'!$A$13,IF(OR(ISNUMBER(SEARCH('[1]Lookup for use classification'!$B$14,B2436)),ISNUMBER(SEARCH('[1]Lookup for use classification'!$C$14,B2436))),'[1]Lookup for use classification'!$A$14,"Other"))))))))))))</f>
        <v>Education - K - 12</v>
      </c>
      <c r="D2436" s="39">
        <v>2400</v>
      </c>
      <c r="E2436" s="88"/>
      <c r="F2436" s="88"/>
    </row>
    <row r="2437" spans="1:6">
      <c r="A2437" s="16" t="s">
        <v>1226</v>
      </c>
      <c r="B2437" s="38" t="s">
        <v>1220</v>
      </c>
      <c r="C2437" s="133" t="str">
        <f>IF(OR(ISNUMBER(SEARCH('[1]Lookup for use classification'!$B$1,B2437)),ISNUMBER(SEARCH('[1]Lookup for use classification'!$C$1,B2437)),ISNUMBER(SEARCH('[1]Lookup for use classification'!$D$1,B2437)),ISNUMBER(SEARCH('[1]Lookup for use classification'!$E$1,B2437))),'[1]Lookup for use classification'!$A$1,IF(ISNUMBER(SEARCH('[1]Lookup for use classification'!$B$2,B2437)),'[1]Lookup for use classification'!$A$2,IF(ISNUMBER(SEARCH('[1]Lookup for use classification'!$B$3,B2437)),'[1]Lookup for use classification'!$A$3,IF(OR(ISNUMBER(SEARCH('[1]Lookup for use classification'!$B$4,B2437)),ISNUMBER(SEARCH('[1]Lookup for use classification'!$C$4,B2437)),ISNUMBER(SEARCH('[1]Lookup for use classification'!$D$4,B2437)),ISNUMBER(SEARCH('[1]Lookup for use classification'!$E$4,B2437))),'[1]Lookup for use classification'!$A$4,IF(OR(ISNUMBER(SEARCH('[1]Lookup for use classification'!$B$5,B2437)),ISNUMBER(SEARCH('[1]Lookup for use classification'!$C$5,B2437)),ISNUMBER(SEARCH('[1]Lookup for use classification'!$D$5,B2437))),'[1]Lookup for use classification'!$A$5,IF(OR(ISNUMBER(SEARCH('[1]Lookup for use classification'!$B$7,B2437)),ISNUMBER(SEARCH('[1]Lookup for use classification'!$C$7,B2437)),ISNUMBER(SEARCH('[1]Lookup for use classification'!$D$7,B2437))),'[1]Lookup for use classification'!$A$7,IF(OR(ISNUMBER(SEARCH('[1]Lookup for use classification'!$B$9,B2437)),ISNUMBER(SEARCH('[1]Lookup for use classification'!$C$9,B2437)),ISNUMBER(SEARCH('[1]Lookup for use classification'!$D$9,B2437)),ISNUMBER(SEARCH('[1]Lookup for use classification'!$E$9,B2437)),ISNUMBER(SEARCH('[1]Lookup for use classification'!$F$9,B2437)),ISNUMBER(SEARCH('[1]Lookup for use classification'!$G$9,B2437)),ISNUMBER(SEARCH('[1]Lookup for use classification'!$H$9,B2437)),ISNUMBER(SEARCH('[1]Lookup for use classification'!$I$9,B2437)),ISNUMBER(SEARCH('[1]Lookup for use classification'!$J$9,B2437)),ISNUMBER(SEARCH('[1]Lookup for use classification'!$K$9,B2437))),'[1]Lookup for use classification'!$A$9,IF(OR(ISNUMBER(SEARCH('[1]Lookup for use classification'!$B$10,B2437)),ISNUMBER(SEARCH('[1]Lookup for use classification'!$C$10,B2437)),ISNUMBER(SEARCH('[1]Lookup for use classification'!$D$10,B2437)),ISNUMBER(SEARCH('[1]Lookup for use classification'!$E$10,B2437)),ISNUMBER(SEARCH('[1]Lookup for use classification'!$F$10,B2437)),ISNUMBER(SEARCH('[1]Lookup for use classification'!$G$10,B2437))),'[1]Lookup for use classification'!$A$10,IF(OR(ISNUMBER(SEARCH('[1]Lookup for use classification'!$B$11,B2437)),ISNUMBER(SEARCH('[1]Lookup for use classification'!$C$11,B2437))),'[1]Lookup for use classification'!$A$11,IF(OR(ISNUMBER(SEARCH('[1]Lookup for use classification'!$B$12,B2437)),ISNUMBER(SEARCH('[1]Lookup for use classification'!$C$12,B2437))),'[1]Lookup for use classification'!$A$12,IF(OR(ISNUMBER(SEARCH('[1]Lookup for use classification'!$B$13,B2437)),ISNUMBER(SEARCH('[1]Lookup for use classification'!$C$13,B2437)),ISNUMBER(SEARCH('[1]Lookup for use classification'!$D$13,B2437)),,ISNUMBER(SEARCH('[1]Lookup for use classification'!$C$13,B2437)),ISNUMBER(SEARCH('[1]Lookup for use classification'!$E$13,B2437))),'[1]Lookup for use classification'!$A$13,IF(OR(ISNUMBER(SEARCH('[1]Lookup for use classification'!$B$14,B2437)),ISNUMBER(SEARCH('[1]Lookup for use classification'!$C$14,B2437))),'[1]Lookup for use classification'!$A$14,"Other"))))))))))))</f>
        <v>Health Care - Hospitals</v>
      </c>
      <c r="D2437" s="38"/>
      <c r="E2437" s="105"/>
      <c r="F2437" s="105"/>
    </row>
    <row r="2438" spans="1:6">
      <c r="A2438" s="16" t="s">
        <v>1226</v>
      </c>
      <c r="B2438" s="38" t="s">
        <v>1221</v>
      </c>
      <c r="C2438" s="133" t="str">
        <f>IF(OR(ISNUMBER(SEARCH('[1]Lookup for use classification'!$B$1,B2438)),ISNUMBER(SEARCH('[1]Lookup for use classification'!$C$1,B2438)),ISNUMBER(SEARCH('[1]Lookup for use classification'!$D$1,B2438)),ISNUMBER(SEARCH('[1]Lookup for use classification'!$E$1,B2438))),'[1]Lookup for use classification'!$A$1,IF(ISNUMBER(SEARCH('[1]Lookup for use classification'!$B$2,B2438)),'[1]Lookup for use classification'!$A$2,IF(ISNUMBER(SEARCH('[1]Lookup for use classification'!$B$3,B2438)),'[1]Lookup for use classification'!$A$3,IF(OR(ISNUMBER(SEARCH('[1]Lookup for use classification'!$B$4,B2438)),ISNUMBER(SEARCH('[1]Lookup for use classification'!$C$4,B2438)),ISNUMBER(SEARCH('[1]Lookup for use classification'!$D$4,B2438)),ISNUMBER(SEARCH('[1]Lookup for use classification'!$E$4,B2438))),'[1]Lookup for use classification'!$A$4,IF(OR(ISNUMBER(SEARCH('[1]Lookup for use classification'!$B$5,B2438)),ISNUMBER(SEARCH('[1]Lookup for use classification'!$C$5,B2438)),ISNUMBER(SEARCH('[1]Lookup for use classification'!$D$5,B2438))),'[1]Lookup for use classification'!$A$5,IF(OR(ISNUMBER(SEARCH('[1]Lookup for use classification'!$B$7,B2438)),ISNUMBER(SEARCH('[1]Lookup for use classification'!$C$7,B2438)),ISNUMBER(SEARCH('[1]Lookup for use classification'!$D$7,B2438))),'[1]Lookup for use classification'!$A$7,IF(OR(ISNUMBER(SEARCH('[1]Lookup for use classification'!$B$9,B2438)),ISNUMBER(SEARCH('[1]Lookup for use classification'!$C$9,B2438)),ISNUMBER(SEARCH('[1]Lookup for use classification'!$D$9,B2438)),ISNUMBER(SEARCH('[1]Lookup for use classification'!$E$9,B2438)),ISNUMBER(SEARCH('[1]Lookup for use classification'!$F$9,B2438)),ISNUMBER(SEARCH('[1]Lookup for use classification'!$G$9,B2438)),ISNUMBER(SEARCH('[1]Lookup for use classification'!$H$9,B2438)),ISNUMBER(SEARCH('[1]Lookup for use classification'!$I$9,B2438)),ISNUMBER(SEARCH('[1]Lookup for use classification'!$J$9,B2438)),ISNUMBER(SEARCH('[1]Lookup for use classification'!$K$9,B2438))),'[1]Lookup for use classification'!$A$9,IF(OR(ISNUMBER(SEARCH('[1]Lookup for use classification'!$B$10,B2438)),ISNUMBER(SEARCH('[1]Lookup for use classification'!$C$10,B2438)),ISNUMBER(SEARCH('[1]Lookup for use classification'!$D$10,B2438)),ISNUMBER(SEARCH('[1]Lookup for use classification'!$E$10,B2438)),ISNUMBER(SEARCH('[1]Lookup for use classification'!$F$10,B2438)),ISNUMBER(SEARCH('[1]Lookup for use classification'!$G$10,B2438))),'[1]Lookup for use classification'!$A$10,IF(OR(ISNUMBER(SEARCH('[1]Lookup for use classification'!$B$11,B2438)),ISNUMBER(SEARCH('[1]Lookup for use classification'!$C$11,B2438))),'[1]Lookup for use classification'!$A$11,IF(OR(ISNUMBER(SEARCH('[1]Lookup for use classification'!$B$12,B2438)),ISNUMBER(SEARCH('[1]Lookup for use classification'!$C$12,B2438))),'[1]Lookup for use classification'!$A$12,IF(OR(ISNUMBER(SEARCH('[1]Lookup for use classification'!$B$13,B2438)),ISNUMBER(SEARCH('[1]Lookup for use classification'!$C$13,B2438)),ISNUMBER(SEARCH('[1]Lookup for use classification'!$D$13,B2438)),,ISNUMBER(SEARCH('[1]Lookup for use classification'!$C$13,B2438)),ISNUMBER(SEARCH('[1]Lookup for use classification'!$E$13,B2438))),'[1]Lookup for use classification'!$A$13,IF(OR(ISNUMBER(SEARCH('[1]Lookup for use classification'!$B$14,B2438)),ISNUMBER(SEARCH('[1]Lookup for use classification'!$C$14,B2438))),'[1]Lookup for use classification'!$A$14,"Other"))))))))))))</f>
        <v>Other</v>
      </c>
      <c r="D2438" s="38"/>
      <c r="E2438" s="105"/>
      <c r="F2438" s="105"/>
    </row>
    <row r="2439" spans="1:6">
      <c r="A2439" s="16" t="s">
        <v>1226</v>
      </c>
      <c r="B2439" s="38" t="s">
        <v>1222</v>
      </c>
      <c r="C2439" s="133" t="str">
        <f>IF(OR(ISNUMBER(SEARCH('[1]Lookup for use classification'!$B$1,B2439)),ISNUMBER(SEARCH('[1]Lookup for use classification'!$C$1,B2439)),ISNUMBER(SEARCH('[1]Lookup for use classification'!$D$1,B2439)),ISNUMBER(SEARCH('[1]Lookup for use classification'!$E$1,B2439))),'[1]Lookup for use classification'!$A$1,IF(ISNUMBER(SEARCH('[1]Lookup for use classification'!$B$2,B2439)),'[1]Lookup for use classification'!$A$2,IF(ISNUMBER(SEARCH('[1]Lookup for use classification'!$B$3,B2439)),'[1]Lookup for use classification'!$A$3,IF(OR(ISNUMBER(SEARCH('[1]Lookup for use classification'!$B$4,B2439)),ISNUMBER(SEARCH('[1]Lookup for use classification'!$C$4,B2439)),ISNUMBER(SEARCH('[1]Lookup for use classification'!$D$4,B2439)),ISNUMBER(SEARCH('[1]Lookup for use classification'!$E$4,B2439))),'[1]Lookup for use classification'!$A$4,IF(OR(ISNUMBER(SEARCH('[1]Lookup for use classification'!$B$5,B2439)),ISNUMBER(SEARCH('[1]Lookup for use classification'!$C$5,B2439)),ISNUMBER(SEARCH('[1]Lookup for use classification'!$D$5,B2439))),'[1]Lookup for use classification'!$A$5,IF(OR(ISNUMBER(SEARCH('[1]Lookup for use classification'!$B$7,B2439)),ISNUMBER(SEARCH('[1]Lookup for use classification'!$C$7,B2439)),ISNUMBER(SEARCH('[1]Lookup for use classification'!$D$7,B2439))),'[1]Lookup for use classification'!$A$7,IF(OR(ISNUMBER(SEARCH('[1]Lookup for use classification'!$B$9,B2439)),ISNUMBER(SEARCH('[1]Lookup for use classification'!$C$9,B2439)),ISNUMBER(SEARCH('[1]Lookup for use classification'!$D$9,B2439)),ISNUMBER(SEARCH('[1]Lookup for use classification'!$E$9,B2439)),ISNUMBER(SEARCH('[1]Lookup for use classification'!$F$9,B2439)),ISNUMBER(SEARCH('[1]Lookup for use classification'!$G$9,B2439)),ISNUMBER(SEARCH('[1]Lookup for use classification'!$H$9,B2439)),ISNUMBER(SEARCH('[1]Lookup for use classification'!$I$9,B2439)),ISNUMBER(SEARCH('[1]Lookup for use classification'!$J$9,B2439)),ISNUMBER(SEARCH('[1]Lookup for use classification'!$K$9,B2439))),'[1]Lookup for use classification'!$A$9,IF(OR(ISNUMBER(SEARCH('[1]Lookup for use classification'!$B$10,B2439)),ISNUMBER(SEARCH('[1]Lookup for use classification'!$C$10,B2439)),ISNUMBER(SEARCH('[1]Lookup for use classification'!$D$10,B2439)),ISNUMBER(SEARCH('[1]Lookup for use classification'!$E$10,B2439)),ISNUMBER(SEARCH('[1]Lookup for use classification'!$F$10,B2439)),ISNUMBER(SEARCH('[1]Lookup for use classification'!$G$10,B2439))),'[1]Lookup for use classification'!$A$10,IF(OR(ISNUMBER(SEARCH('[1]Lookup for use classification'!$B$11,B2439)),ISNUMBER(SEARCH('[1]Lookup for use classification'!$C$11,B2439))),'[1]Lookup for use classification'!$A$11,IF(OR(ISNUMBER(SEARCH('[1]Lookup for use classification'!$B$12,B2439)),ISNUMBER(SEARCH('[1]Lookup for use classification'!$C$12,B2439))),'[1]Lookup for use classification'!$A$12,IF(OR(ISNUMBER(SEARCH('[1]Lookup for use classification'!$B$13,B2439)),ISNUMBER(SEARCH('[1]Lookup for use classification'!$C$13,B2439)),ISNUMBER(SEARCH('[1]Lookup for use classification'!$D$13,B2439)),,ISNUMBER(SEARCH('[1]Lookup for use classification'!$C$13,B2439)),ISNUMBER(SEARCH('[1]Lookup for use classification'!$E$13,B2439))),'[1]Lookup for use classification'!$A$13,IF(OR(ISNUMBER(SEARCH('[1]Lookup for use classification'!$B$14,B2439)),ISNUMBER(SEARCH('[1]Lookup for use classification'!$C$14,B2439))),'[1]Lookup for use classification'!$A$14,"Other"))))))))))))</f>
        <v>Warehousing</v>
      </c>
      <c r="D2439" s="39">
        <v>8660</v>
      </c>
      <c r="E2439" s="88"/>
      <c r="F2439" s="88"/>
    </row>
    <row r="2440" spans="1:6">
      <c r="A2440" s="16" t="s">
        <v>1226</v>
      </c>
      <c r="B2440" s="38" t="s">
        <v>1223</v>
      </c>
      <c r="C2440" s="133" t="str">
        <f>IF(OR(ISNUMBER(SEARCH('[1]Lookup for use classification'!$B$1,B2440)),ISNUMBER(SEARCH('[1]Lookup for use classification'!$C$1,B2440)),ISNUMBER(SEARCH('[1]Lookup for use classification'!$D$1,B2440)),ISNUMBER(SEARCH('[1]Lookup for use classification'!$E$1,B2440))),'[1]Lookup for use classification'!$A$1,IF(ISNUMBER(SEARCH('[1]Lookup for use classification'!$B$2,B2440)),'[1]Lookup for use classification'!$A$2,IF(ISNUMBER(SEARCH('[1]Lookup for use classification'!$B$3,B2440)),'[1]Lookup for use classification'!$A$3,IF(OR(ISNUMBER(SEARCH('[1]Lookup for use classification'!$B$4,B2440)),ISNUMBER(SEARCH('[1]Lookup for use classification'!$C$4,B2440)),ISNUMBER(SEARCH('[1]Lookup for use classification'!$D$4,B2440)),ISNUMBER(SEARCH('[1]Lookup for use classification'!$E$4,B2440))),'[1]Lookup for use classification'!$A$4,IF(OR(ISNUMBER(SEARCH('[1]Lookup for use classification'!$B$5,B2440)),ISNUMBER(SEARCH('[1]Lookup for use classification'!$C$5,B2440)),ISNUMBER(SEARCH('[1]Lookup for use classification'!$D$5,B2440))),'[1]Lookup for use classification'!$A$5,IF(OR(ISNUMBER(SEARCH('[1]Lookup for use classification'!$B$7,B2440)),ISNUMBER(SEARCH('[1]Lookup for use classification'!$C$7,B2440)),ISNUMBER(SEARCH('[1]Lookup for use classification'!$D$7,B2440))),'[1]Lookup for use classification'!$A$7,IF(OR(ISNUMBER(SEARCH('[1]Lookup for use classification'!$B$9,B2440)),ISNUMBER(SEARCH('[1]Lookup for use classification'!$C$9,B2440)),ISNUMBER(SEARCH('[1]Lookup for use classification'!$D$9,B2440)),ISNUMBER(SEARCH('[1]Lookup for use classification'!$E$9,B2440)),ISNUMBER(SEARCH('[1]Lookup for use classification'!$F$9,B2440)),ISNUMBER(SEARCH('[1]Lookup for use classification'!$G$9,B2440)),ISNUMBER(SEARCH('[1]Lookup for use classification'!$H$9,B2440)),ISNUMBER(SEARCH('[1]Lookup for use classification'!$I$9,B2440)),ISNUMBER(SEARCH('[1]Lookup for use classification'!$J$9,B2440)),ISNUMBER(SEARCH('[1]Lookup for use classification'!$K$9,B2440))),'[1]Lookup for use classification'!$A$9,IF(OR(ISNUMBER(SEARCH('[1]Lookup for use classification'!$B$10,B2440)),ISNUMBER(SEARCH('[1]Lookup for use classification'!$C$10,B2440)),ISNUMBER(SEARCH('[1]Lookup for use classification'!$D$10,B2440)),ISNUMBER(SEARCH('[1]Lookup for use classification'!$E$10,B2440)),ISNUMBER(SEARCH('[1]Lookup for use classification'!$F$10,B2440)),ISNUMBER(SEARCH('[1]Lookup for use classification'!$G$10,B2440))),'[1]Lookup for use classification'!$A$10,IF(OR(ISNUMBER(SEARCH('[1]Lookup for use classification'!$B$11,B2440)),ISNUMBER(SEARCH('[1]Lookup for use classification'!$C$11,B2440))),'[1]Lookup for use classification'!$A$11,IF(OR(ISNUMBER(SEARCH('[1]Lookup for use classification'!$B$12,B2440)),ISNUMBER(SEARCH('[1]Lookup for use classification'!$C$12,B2440))),'[1]Lookup for use classification'!$A$12,IF(OR(ISNUMBER(SEARCH('[1]Lookup for use classification'!$B$13,B2440)),ISNUMBER(SEARCH('[1]Lookup for use classification'!$C$13,B2440)),ISNUMBER(SEARCH('[1]Lookup for use classification'!$D$13,B2440)),,ISNUMBER(SEARCH('[1]Lookup for use classification'!$C$13,B2440)),ISNUMBER(SEARCH('[1]Lookup for use classification'!$E$13,B2440))),'[1]Lookup for use classification'!$A$13,IF(OR(ISNUMBER(SEARCH('[1]Lookup for use classification'!$B$14,B2440)),ISNUMBER(SEARCH('[1]Lookup for use classification'!$C$14,B2440))),'[1]Lookup for use classification'!$A$14,"Other"))))))))))))</f>
        <v>Other</v>
      </c>
      <c r="D2440" s="39">
        <v>4260</v>
      </c>
      <c r="E2440" s="88"/>
      <c r="F2440" s="88"/>
    </row>
    <row r="2441" spans="1:6">
      <c r="A2441" s="16" t="s">
        <v>1226</v>
      </c>
      <c r="B2441" s="38" t="s">
        <v>1224</v>
      </c>
      <c r="C2441" s="133" t="str">
        <f>IF(OR(ISNUMBER(SEARCH('[1]Lookup for use classification'!$B$1,B2441)),ISNUMBER(SEARCH('[1]Lookup for use classification'!$C$1,B2441)),ISNUMBER(SEARCH('[1]Lookup for use classification'!$D$1,B2441)),ISNUMBER(SEARCH('[1]Lookup for use classification'!$E$1,B2441))),'[1]Lookup for use classification'!$A$1,IF(ISNUMBER(SEARCH('[1]Lookup for use classification'!$B$2,B2441)),'[1]Lookup for use classification'!$A$2,IF(ISNUMBER(SEARCH('[1]Lookup for use classification'!$B$3,B2441)),'[1]Lookup for use classification'!$A$3,IF(OR(ISNUMBER(SEARCH('[1]Lookup for use classification'!$B$4,B2441)),ISNUMBER(SEARCH('[1]Lookup for use classification'!$C$4,B2441)),ISNUMBER(SEARCH('[1]Lookup for use classification'!$D$4,B2441)),ISNUMBER(SEARCH('[1]Lookup for use classification'!$E$4,B2441))),'[1]Lookup for use classification'!$A$4,IF(OR(ISNUMBER(SEARCH('[1]Lookup for use classification'!$B$5,B2441)),ISNUMBER(SEARCH('[1]Lookup for use classification'!$C$5,B2441)),ISNUMBER(SEARCH('[1]Lookup for use classification'!$D$5,B2441))),'[1]Lookup for use classification'!$A$5,IF(OR(ISNUMBER(SEARCH('[1]Lookup for use classification'!$B$7,B2441)),ISNUMBER(SEARCH('[1]Lookup for use classification'!$C$7,B2441)),ISNUMBER(SEARCH('[1]Lookup for use classification'!$D$7,B2441))),'[1]Lookup for use classification'!$A$7,IF(OR(ISNUMBER(SEARCH('[1]Lookup for use classification'!$B$9,B2441)),ISNUMBER(SEARCH('[1]Lookup for use classification'!$C$9,B2441)),ISNUMBER(SEARCH('[1]Lookup for use classification'!$D$9,B2441)),ISNUMBER(SEARCH('[1]Lookup for use classification'!$E$9,B2441)),ISNUMBER(SEARCH('[1]Lookup for use classification'!$F$9,B2441)),ISNUMBER(SEARCH('[1]Lookup for use classification'!$G$9,B2441)),ISNUMBER(SEARCH('[1]Lookup for use classification'!$H$9,B2441)),ISNUMBER(SEARCH('[1]Lookup for use classification'!$I$9,B2441)),ISNUMBER(SEARCH('[1]Lookup for use classification'!$J$9,B2441)),ISNUMBER(SEARCH('[1]Lookup for use classification'!$K$9,B2441))),'[1]Lookup for use classification'!$A$9,IF(OR(ISNUMBER(SEARCH('[1]Lookup for use classification'!$B$10,B2441)),ISNUMBER(SEARCH('[1]Lookup for use classification'!$C$10,B2441)),ISNUMBER(SEARCH('[1]Lookup for use classification'!$D$10,B2441)),ISNUMBER(SEARCH('[1]Lookup for use classification'!$E$10,B2441)),ISNUMBER(SEARCH('[1]Lookup for use classification'!$F$10,B2441)),ISNUMBER(SEARCH('[1]Lookup for use classification'!$G$10,B2441))),'[1]Lookup for use classification'!$A$10,IF(OR(ISNUMBER(SEARCH('[1]Lookup for use classification'!$B$11,B2441)),ISNUMBER(SEARCH('[1]Lookup for use classification'!$C$11,B2441))),'[1]Lookup for use classification'!$A$11,IF(OR(ISNUMBER(SEARCH('[1]Lookup for use classification'!$B$12,B2441)),ISNUMBER(SEARCH('[1]Lookup for use classification'!$C$12,B2441))),'[1]Lookup for use classification'!$A$12,IF(OR(ISNUMBER(SEARCH('[1]Lookup for use classification'!$B$13,B2441)),ISNUMBER(SEARCH('[1]Lookup for use classification'!$C$13,B2441)),ISNUMBER(SEARCH('[1]Lookup for use classification'!$D$13,B2441)),,ISNUMBER(SEARCH('[1]Lookup for use classification'!$C$13,B2441)),ISNUMBER(SEARCH('[1]Lookup for use classification'!$E$13,B2441))),'[1]Lookup for use classification'!$A$13,IF(OR(ISNUMBER(SEARCH('[1]Lookup for use classification'!$B$14,B2441)),ISNUMBER(SEARCH('[1]Lookup for use classification'!$C$14,B2441))),'[1]Lookup for use classification'!$A$14,"Other"))))))))))))</f>
        <v>Other</v>
      </c>
      <c r="D2441" s="39">
        <v>1320</v>
      </c>
      <c r="E2441" s="88"/>
      <c r="F2441" s="88"/>
    </row>
    <row r="2442" spans="1:6">
      <c r="A2442" s="16" t="s">
        <v>1226</v>
      </c>
      <c r="B2442" s="38" t="s">
        <v>1225</v>
      </c>
      <c r="C2442" s="133" t="str">
        <f>IF(OR(ISNUMBER(SEARCH('[1]Lookup for use classification'!$B$1,B2442)),ISNUMBER(SEARCH('[1]Lookup for use classification'!$C$1,B2442)),ISNUMBER(SEARCH('[1]Lookup for use classification'!$D$1,B2442)),ISNUMBER(SEARCH('[1]Lookup for use classification'!$E$1,B2442))),'[1]Lookup for use classification'!$A$1,IF(ISNUMBER(SEARCH('[1]Lookup for use classification'!$B$2,B2442)),'[1]Lookup for use classification'!$A$2,IF(ISNUMBER(SEARCH('[1]Lookup for use classification'!$B$3,B2442)),'[1]Lookup for use classification'!$A$3,IF(OR(ISNUMBER(SEARCH('[1]Lookup for use classification'!$B$4,B2442)),ISNUMBER(SEARCH('[1]Lookup for use classification'!$C$4,B2442)),ISNUMBER(SEARCH('[1]Lookup for use classification'!$D$4,B2442)),ISNUMBER(SEARCH('[1]Lookup for use classification'!$E$4,B2442))),'[1]Lookup for use classification'!$A$4,IF(OR(ISNUMBER(SEARCH('[1]Lookup for use classification'!$B$5,B2442)),ISNUMBER(SEARCH('[1]Lookup for use classification'!$C$5,B2442)),ISNUMBER(SEARCH('[1]Lookup for use classification'!$D$5,B2442))),'[1]Lookup for use classification'!$A$5,IF(OR(ISNUMBER(SEARCH('[1]Lookup for use classification'!$B$7,B2442)),ISNUMBER(SEARCH('[1]Lookup for use classification'!$C$7,B2442)),ISNUMBER(SEARCH('[1]Lookup for use classification'!$D$7,B2442))),'[1]Lookup for use classification'!$A$7,IF(OR(ISNUMBER(SEARCH('[1]Lookup for use classification'!$B$9,B2442)),ISNUMBER(SEARCH('[1]Lookup for use classification'!$C$9,B2442)),ISNUMBER(SEARCH('[1]Lookup for use classification'!$D$9,B2442)),ISNUMBER(SEARCH('[1]Lookup for use classification'!$E$9,B2442)),ISNUMBER(SEARCH('[1]Lookup for use classification'!$F$9,B2442)),ISNUMBER(SEARCH('[1]Lookup for use classification'!$G$9,B2442)),ISNUMBER(SEARCH('[1]Lookup for use classification'!$H$9,B2442)),ISNUMBER(SEARCH('[1]Lookup for use classification'!$I$9,B2442)),ISNUMBER(SEARCH('[1]Lookup for use classification'!$J$9,B2442)),ISNUMBER(SEARCH('[1]Lookup for use classification'!$K$9,B2442))),'[1]Lookup for use classification'!$A$9,IF(OR(ISNUMBER(SEARCH('[1]Lookup for use classification'!$B$10,B2442)),ISNUMBER(SEARCH('[1]Lookup for use classification'!$C$10,B2442)),ISNUMBER(SEARCH('[1]Lookup for use classification'!$D$10,B2442)),ISNUMBER(SEARCH('[1]Lookup for use classification'!$E$10,B2442)),ISNUMBER(SEARCH('[1]Lookup for use classification'!$F$10,B2442)),ISNUMBER(SEARCH('[1]Lookup for use classification'!$G$10,B2442))),'[1]Lookup for use classification'!$A$10,IF(OR(ISNUMBER(SEARCH('[1]Lookup for use classification'!$B$11,B2442)),ISNUMBER(SEARCH('[1]Lookup for use classification'!$C$11,B2442))),'[1]Lookup for use classification'!$A$11,IF(OR(ISNUMBER(SEARCH('[1]Lookup for use classification'!$B$12,B2442)),ISNUMBER(SEARCH('[1]Lookup for use classification'!$C$12,B2442))),'[1]Lookup for use classification'!$A$12,IF(OR(ISNUMBER(SEARCH('[1]Lookup for use classification'!$B$13,B2442)),ISNUMBER(SEARCH('[1]Lookup for use classification'!$C$13,B2442)),ISNUMBER(SEARCH('[1]Lookup for use classification'!$D$13,B2442)),,ISNUMBER(SEARCH('[1]Lookup for use classification'!$C$13,B2442)),ISNUMBER(SEARCH('[1]Lookup for use classification'!$E$13,B2442))),'[1]Lookup for use classification'!$A$13,IF(OR(ISNUMBER(SEARCH('[1]Lookup for use classification'!$B$14,B2442)),ISNUMBER(SEARCH('[1]Lookup for use classification'!$C$14,B2442))),'[1]Lookup for use classification'!$A$14,"Other"))))))))))))</f>
        <v>Office</v>
      </c>
      <c r="D2442" s="39">
        <v>2500</v>
      </c>
      <c r="E2442" s="88"/>
      <c r="F2442" s="88"/>
    </row>
    <row r="2443" spans="1:6">
      <c r="A2443" s="16" t="s">
        <v>534</v>
      </c>
      <c r="B2443" s="26" t="s">
        <v>535</v>
      </c>
      <c r="C2443" s="133" t="str">
        <f>IF(OR(ISNUMBER(SEARCH('[1]Lookup for use classification'!$B$1,B2443)),ISNUMBER(SEARCH('[1]Lookup for use classification'!$C$1,B2443)),ISNUMBER(SEARCH('[1]Lookup for use classification'!$D$1,B2443)),ISNUMBER(SEARCH('[1]Lookup for use classification'!$E$1,B2443))),'[1]Lookup for use classification'!$A$1,IF(ISNUMBER(SEARCH('[1]Lookup for use classification'!$B$2,B2443)),'[1]Lookup for use classification'!$A$2,IF(ISNUMBER(SEARCH('[1]Lookup for use classification'!$B$3,B2443)),'[1]Lookup for use classification'!$A$3,IF(OR(ISNUMBER(SEARCH('[1]Lookup for use classification'!$B$4,B2443)),ISNUMBER(SEARCH('[1]Lookup for use classification'!$C$4,B2443)),ISNUMBER(SEARCH('[1]Lookup for use classification'!$D$4,B2443)),ISNUMBER(SEARCH('[1]Lookup for use classification'!$E$4,B2443))),'[1]Lookup for use classification'!$A$4,IF(OR(ISNUMBER(SEARCH('[1]Lookup for use classification'!$B$5,B2443)),ISNUMBER(SEARCH('[1]Lookup for use classification'!$C$5,B2443)),ISNUMBER(SEARCH('[1]Lookup for use classification'!$D$5,B2443))),'[1]Lookup for use classification'!$A$5,IF(OR(ISNUMBER(SEARCH('[1]Lookup for use classification'!$B$7,B2443)),ISNUMBER(SEARCH('[1]Lookup for use classification'!$C$7,B2443)),ISNUMBER(SEARCH('[1]Lookup for use classification'!$D$7,B2443))),'[1]Lookup for use classification'!$A$7,IF(OR(ISNUMBER(SEARCH('[1]Lookup for use classification'!$B$9,B2443)),ISNUMBER(SEARCH('[1]Lookup for use classification'!$C$9,B2443)),ISNUMBER(SEARCH('[1]Lookup for use classification'!$D$9,B2443)),ISNUMBER(SEARCH('[1]Lookup for use classification'!$E$9,B2443)),ISNUMBER(SEARCH('[1]Lookup for use classification'!$F$9,B2443)),ISNUMBER(SEARCH('[1]Lookup for use classification'!$G$9,B2443)),ISNUMBER(SEARCH('[1]Lookup for use classification'!$H$9,B2443)),ISNUMBER(SEARCH('[1]Lookup for use classification'!$I$9,B2443)),ISNUMBER(SEARCH('[1]Lookup for use classification'!$J$9,B2443)),ISNUMBER(SEARCH('[1]Lookup for use classification'!$K$9,B2443))),'[1]Lookup for use classification'!$A$9,IF(OR(ISNUMBER(SEARCH('[1]Lookup for use classification'!$B$10,B2443)),ISNUMBER(SEARCH('[1]Lookup for use classification'!$C$10,B2443)),ISNUMBER(SEARCH('[1]Lookup for use classification'!$D$10,B2443)),ISNUMBER(SEARCH('[1]Lookup for use classification'!$E$10,B2443)),ISNUMBER(SEARCH('[1]Lookup for use classification'!$F$10,B2443)),ISNUMBER(SEARCH('[1]Lookup for use classification'!$G$10,B2443))),'[1]Lookup for use classification'!$A$10,IF(OR(ISNUMBER(SEARCH('[1]Lookup for use classification'!$B$11,B2443)),ISNUMBER(SEARCH('[1]Lookup for use classification'!$C$11,B2443))),'[1]Lookup for use classification'!$A$11,IF(OR(ISNUMBER(SEARCH('[1]Lookup for use classification'!$B$12,B2443)),ISNUMBER(SEARCH('[1]Lookup for use classification'!$C$12,B2443))),'[1]Lookup for use classification'!$A$12,IF(OR(ISNUMBER(SEARCH('[1]Lookup for use classification'!$B$13,B2443)),ISNUMBER(SEARCH('[1]Lookup for use classification'!$C$13,B2443)),ISNUMBER(SEARCH('[1]Lookup for use classification'!$D$13,B2443)),,ISNUMBER(SEARCH('[1]Lookup for use classification'!$C$13,B2443)),ISNUMBER(SEARCH('[1]Lookup for use classification'!$E$13,B2443))),'[1]Lookup for use classification'!$A$13,IF(OR(ISNUMBER(SEARCH('[1]Lookup for use classification'!$B$14,B2443)),ISNUMBER(SEARCH('[1]Lookup for use classification'!$C$14,B2443))),'[1]Lookup for use classification'!$A$14,"Other"))))))))))))</f>
        <v>Other</v>
      </c>
      <c r="D2443" s="36">
        <v>120000</v>
      </c>
      <c r="E2443" s="45"/>
      <c r="F2443" s="45"/>
    </row>
    <row r="2444" spans="1:6">
      <c r="A2444" s="16" t="s">
        <v>534</v>
      </c>
      <c r="B2444" s="26" t="s">
        <v>536</v>
      </c>
      <c r="C2444" s="133" t="str">
        <f>IF(OR(ISNUMBER(SEARCH('[1]Lookup for use classification'!$B$1,B2444)),ISNUMBER(SEARCH('[1]Lookup for use classification'!$C$1,B2444)),ISNUMBER(SEARCH('[1]Lookup for use classification'!$D$1,B2444)),ISNUMBER(SEARCH('[1]Lookup for use classification'!$E$1,B2444))),'[1]Lookup for use classification'!$A$1,IF(ISNUMBER(SEARCH('[1]Lookup for use classification'!$B$2,B2444)),'[1]Lookup for use classification'!$A$2,IF(ISNUMBER(SEARCH('[1]Lookup for use classification'!$B$3,B2444)),'[1]Lookup for use classification'!$A$3,IF(OR(ISNUMBER(SEARCH('[1]Lookup for use classification'!$B$4,B2444)),ISNUMBER(SEARCH('[1]Lookup for use classification'!$C$4,B2444)),ISNUMBER(SEARCH('[1]Lookup for use classification'!$D$4,B2444)),ISNUMBER(SEARCH('[1]Lookup for use classification'!$E$4,B2444))),'[1]Lookup for use classification'!$A$4,IF(OR(ISNUMBER(SEARCH('[1]Lookup for use classification'!$B$5,B2444)),ISNUMBER(SEARCH('[1]Lookup for use classification'!$C$5,B2444)),ISNUMBER(SEARCH('[1]Lookup for use classification'!$D$5,B2444))),'[1]Lookup for use classification'!$A$5,IF(OR(ISNUMBER(SEARCH('[1]Lookup for use classification'!$B$7,B2444)),ISNUMBER(SEARCH('[1]Lookup for use classification'!$C$7,B2444)),ISNUMBER(SEARCH('[1]Lookup for use classification'!$D$7,B2444))),'[1]Lookup for use classification'!$A$7,IF(OR(ISNUMBER(SEARCH('[1]Lookup for use classification'!$B$9,B2444)),ISNUMBER(SEARCH('[1]Lookup for use classification'!$C$9,B2444)),ISNUMBER(SEARCH('[1]Lookup for use classification'!$D$9,B2444)),ISNUMBER(SEARCH('[1]Lookup for use classification'!$E$9,B2444)),ISNUMBER(SEARCH('[1]Lookup for use classification'!$F$9,B2444)),ISNUMBER(SEARCH('[1]Lookup for use classification'!$G$9,B2444)),ISNUMBER(SEARCH('[1]Lookup for use classification'!$H$9,B2444)),ISNUMBER(SEARCH('[1]Lookup for use classification'!$I$9,B2444)),ISNUMBER(SEARCH('[1]Lookup for use classification'!$J$9,B2444)),ISNUMBER(SEARCH('[1]Lookup for use classification'!$K$9,B2444))),'[1]Lookup for use classification'!$A$9,IF(OR(ISNUMBER(SEARCH('[1]Lookup for use classification'!$B$10,B2444)),ISNUMBER(SEARCH('[1]Lookup for use classification'!$C$10,B2444)),ISNUMBER(SEARCH('[1]Lookup for use classification'!$D$10,B2444)),ISNUMBER(SEARCH('[1]Lookup for use classification'!$E$10,B2444)),ISNUMBER(SEARCH('[1]Lookup for use classification'!$F$10,B2444)),ISNUMBER(SEARCH('[1]Lookup for use classification'!$G$10,B2444))),'[1]Lookup for use classification'!$A$10,IF(OR(ISNUMBER(SEARCH('[1]Lookup for use classification'!$B$11,B2444)),ISNUMBER(SEARCH('[1]Lookup for use classification'!$C$11,B2444))),'[1]Lookup for use classification'!$A$11,IF(OR(ISNUMBER(SEARCH('[1]Lookup for use classification'!$B$12,B2444)),ISNUMBER(SEARCH('[1]Lookup for use classification'!$C$12,B2444))),'[1]Lookup for use classification'!$A$12,IF(OR(ISNUMBER(SEARCH('[1]Lookup for use classification'!$B$13,B2444)),ISNUMBER(SEARCH('[1]Lookup for use classification'!$C$13,B2444)),ISNUMBER(SEARCH('[1]Lookup for use classification'!$D$13,B2444)),,ISNUMBER(SEARCH('[1]Lookup for use classification'!$C$13,B2444)),ISNUMBER(SEARCH('[1]Lookup for use classification'!$E$13,B2444))),'[1]Lookup for use classification'!$A$13,IF(OR(ISNUMBER(SEARCH('[1]Lookup for use classification'!$B$14,B2444)),ISNUMBER(SEARCH('[1]Lookup for use classification'!$C$14,B2444))),'[1]Lookup for use classification'!$A$14,"Other"))))))))))))</f>
        <v>Other</v>
      </c>
      <c r="D2444" s="36">
        <v>2000</v>
      </c>
      <c r="E2444" s="45"/>
      <c r="F2444" s="45"/>
    </row>
    <row r="2445" spans="1:6">
      <c r="A2445" s="16" t="s">
        <v>534</v>
      </c>
      <c r="B2445" s="26" t="s">
        <v>89</v>
      </c>
      <c r="C2445" s="133" t="str">
        <f>IF(OR(ISNUMBER(SEARCH('[1]Lookup for use classification'!$B$1,B2445)),ISNUMBER(SEARCH('[1]Lookup for use classification'!$C$1,B2445)),ISNUMBER(SEARCH('[1]Lookup for use classification'!$D$1,B2445)),ISNUMBER(SEARCH('[1]Lookup for use classification'!$E$1,B2445))),'[1]Lookup for use classification'!$A$1,IF(ISNUMBER(SEARCH('[1]Lookup for use classification'!$B$2,B2445)),'[1]Lookup for use classification'!$A$2,IF(ISNUMBER(SEARCH('[1]Lookup for use classification'!$B$3,B2445)),'[1]Lookup for use classification'!$A$3,IF(OR(ISNUMBER(SEARCH('[1]Lookup for use classification'!$B$4,B2445)),ISNUMBER(SEARCH('[1]Lookup for use classification'!$C$4,B2445)),ISNUMBER(SEARCH('[1]Lookup for use classification'!$D$4,B2445)),ISNUMBER(SEARCH('[1]Lookup for use classification'!$E$4,B2445))),'[1]Lookup for use classification'!$A$4,IF(OR(ISNUMBER(SEARCH('[1]Lookup for use classification'!$B$5,B2445)),ISNUMBER(SEARCH('[1]Lookup for use classification'!$C$5,B2445)),ISNUMBER(SEARCH('[1]Lookup for use classification'!$D$5,B2445))),'[1]Lookup for use classification'!$A$5,IF(OR(ISNUMBER(SEARCH('[1]Lookup for use classification'!$B$7,B2445)),ISNUMBER(SEARCH('[1]Lookup for use classification'!$C$7,B2445)),ISNUMBER(SEARCH('[1]Lookup for use classification'!$D$7,B2445))),'[1]Lookup for use classification'!$A$7,IF(OR(ISNUMBER(SEARCH('[1]Lookup for use classification'!$B$9,B2445)),ISNUMBER(SEARCH('[1]Lookup for use classification'!$C$9,B2445)),ISNUMBER(SEARCH('[1]Lookup for use classification'!$D$9,B2445)),ISNUMBER(SEARCH('[1]Lookup for use classification'!$E$9,B2445)),ISNUMBER(SEARCH('[1]Lookup for use classification'!$F$9,B2445)),ISNUMBER(SEARCH('[1]Lookup for use classification'!$G$9,B2445)),ISNUMBER(SEARCH('[1]Lookup for use classification'!$H$9,B2445)),ISNUMBER(SEARCH('[1]Lookup for use classification'!$I$9,B2445)),ISNUMBER(SEARCH('[1]Lookup for use classification'!$J$9,B2445)),ISNUMBER(SEARCH('[1]Lookup for use classification'!$K$9,B2445))),'[1]Lookup for use classification'!$A$9,IF(OR(ISNUMBER(SEARCH('[1]Lookup for use classification'!$B$10,B2445)),ISNUMBER(SEARCH('[1]Lookup for use classification'!$C$10,B2445)),ISNUMBER(SEARCH('[1]Lookup for use classification'!$D$10,B2445)),ISNUMBER(SEARCH('[1]Lookup for use classification'!$E$10,B2445)),ISNUMBER(SEARCH('[1]Lookup for use classification'!$F$10,B2445)),ISNUMBER(SEARCH('[1]Lookup for use classification'!$G$10,B2445))),'[1]Lookup for use classification'!$A$10,IF(OR(ISNUMBER(SEARCH('[1]Lookup for use classification'!$B$11,B2445)),ISNUMBER(SEARCH('[1]Lookup for use classification'!$C$11,B2445))),'[1]Lookup for use classification'!$A$11,IF(OR(ISNUMBER(SEARCH('[1]Lookup for use classification'!$B$12,B2445)),ISNUMBER(SEARCH('[1]Lookup for use classification'!$C$12,B2445))),'[1]Lookup for use classification'!$A$12,IF(OR(ISNUMBER(SEARCH('[1]Lookup for use classification'!$B$13,B2445)),ISNUMBER(SEARCH('[1]Lookup for use classification'!$C$13,B2445)),ISNUMBER(SEARCH('[1]Lookup for use classification'!$D$13,B2445)),,ISNUMBER(SEARCH('[1]Lookup for use classification'!$C$13,B2445)),ISNUMBER(SEARCH('[1]Lookup for use classification'!$E$13,B2445))),'[1]Lookup for use classification'!$A$13,IF(OR(ISNUMBER(SEARCH('[1]Lookup for use classification'!$B$14,B2445)),ISNUMBER(SEARCH('[1]Lookup for use classification'!$C$14,B2445))),'[1]Lookup for use classification'!$A$14,"Other"))))))))))))</f>
        <v>Education - K - 12</v>
      </c>
      <c r="D2445" s="36">
        <v>5016</v>
      </c>
      <c r="E2445" s="45"/>
      <c r="F2445" s="45"/>
    </row>
    <row r="2446" spans="1:6">
      <c r="A2446" s="16" t="s">
        <v>534</v>
      </c>
      <c r="B2446" s="30" t="s">
        <v>537</v>
      </c>
      <c r="C2446" s="133" t="str">
        <f>IF(OR(ISNUMBER(SEARCH('[1]Lookup for use classification'!$B$1,B2446)),ISNUMBER(SEARCH('[1]Lookup for use classification'!$C$1,B2446)),ISNUMBER(SEARCH('[1]Lookup for use classification'!$D$1,B2446)),ISNUMBER(SEARCH('[1]Lookup for use classification'!$E$1,B2446))),'[1]Lookup for use classification'!$A$1,IF(ISNUMBER(SEARCH('[1]Lookup for use classification'!$B$2,B2446)),'[1]Lookup for use classification'!$A$2,IF(ISNUMBER(SEARCH('[1]Lookup for use classification'!$B$3,B2446)),'[1]Lookup for use classification'!$A$3,IF(OR(ISNUMBER(SEARCH('[1]Lookup for use classification'!$B$4,B2446)),ISNUMBER(SEARCH('[1]Lookup for use classification'!$C$4,B2446)),ISNUMBER(SEARCH('[1]Lookup for use classification'!$D$4,B2446)),ISNUMBER(SEARCH('[1]Lookup for use classification'!$E$4,B2446))),'[1]Lookup for use classification'!$A$4,IF(OR(ISNUMBER(SEARCH('[1]Lookup for use classification'!$B$5,B2446)),ISNUMBER(SEARCH('[1]Lookup for use classification'!$C$5,B2446)),ISNUMBER(SEARCH('[1]Lookup for use classification'!$D$5,B2446))),'[1]Lookup for use classification'!$A$5,IF(OR(ISNUMBER(SEARCH('[1]Lookup for use classification'!$B$7,B2446)),ISNUMBER(SEARCH('[1]Lookup for use classification'!$C$7,B2446)),ISNUMBER(SEARCH('[1]Lookup for use classification'!$D$7,B2446))),'[1]Lookup for use classification'!$A$7,IF(OR(ISNUMBER(SEARCH('[1]Lookup for use classification'!$B$9,B2446)),ISNUMBER(SEARCH('[1]Lookup for use classification'!$C$9,B2446)),ISNUMBER(SEARCH('[1]Lookup for use classification'!$D$9,B2446)),ISNUMBER(SEARCH('[1]Lookup for use classification'!$E$9,B2446)),ISNUMBER(SEARCH('[1]Lookup for use classification'!$F$9,B2446)),ISNUMBER(SEARCH('[1]Lookup for use classification'!$G$9,B2446)),ISNUMBER(SEARCH('[1]Lookup for use classification'!$H$9,B2446)),ISNUMBER(SEARCH('[1]Lookup for use classification'!$I$9,B2446)),ISNUMBER(SEARCH('[1]Lookup for use classification'!$J$9,B2446)),ISNUMBER(SEARCH('[1]Lookup for use classification'!$K$9,B2446))),'[1]Lookup for use classification'!$A$9,IF(OR(ISNUMBER(SEARCH('[1]Lookup for use classification'!$B$10,B2446)),ISNUMBER(SEARCH('[1]Lookup for use classification'!$C$10,B2446)),ISNUMBER(SEARCH('[1]Lookup for use classification'!$D$10,B2446)),ISNUMBER(SEARCH('[1]Lookup for use classification'!$E$10,B2446)),ISNUMBER(SEARCH('[1]Lookup for use classification'!$F$10,B2446)),ISNUMBER(SEARCH('[1]Lookup for use classification'!$G$10,B2446))),'[1]Lookup for use classification'!$A$10,IF(OR(ISNUMBER(SEARCH('[1]Lookup for use classification'!$B$11,B2446)),ISNUMBER(SEARCH('[1]Lookup for use classification'!$C$11,B2446))),'[1]Lookup for use classification'!$A$11,IF(OR(ISNUMBER(SEARCH('[1]Lookup for use classification'!$B$12,B2446)),ISNUMBER(SEARCH('[1]Lookup for use classification'!$C$12,B2446))),'[1]Lookup for use classification'!$A$12,IF(OR(ISNUMBER(SEARCH('[1]Lookup for use classification'!$B$13,B2446)),ISNUMBER(SEARCH('[1]Lookup for use classification'!$C$13,B2446)),ISNUMBER(SEARCH('[1]Lookup for use classification'!$D$13,B2446)),,ISNUMBER(SEARCH('[1]Lookup for use classification'!$C$13,B2446)),ISNUMBER(SEARCH('[1]Lookup for use classification'!$E$13,B2446))),'[1]Lookup for use classification'!$A$13,IF(OR(ISNUMBER(SEARCH('[1]Lookup for use classification'!$B$14,B2446)),ISNUMBER(SEARCH('[1]Lookup for use classification'!$C$14,B2446))),'[1]Lookup for use classification'!$A$14,"Other"))))))))))))</f>
        <v>Warehousing</v>
      </c>
      <c r="D2446" s="37">
        <v>1560</v>
      </c>
      <c r="E2446" s="45"/>
      <c r="F2446" s="45"/>
    </row>
    <row r="2447" spans="1:6">
      <c r="A2447" s="16" t="s">
        <v>534</v>
      </c>
      <c r="B2447" s="26" t="s">
        <v>538</v>
      </c>
      <c r="C2447" s="133" t="str">
        <f>IF(OR(ISNUMBER(SEARCH('[1]Lookup for use classification'!$B$1,B2447)),ISNUMBER(SEARCH('[1]Lookup for use classification'!$C$1,B2447)),ISNUMBER(SEARCH('[1]Lookup for use classification'!$D$1,B2447)),ISNUMBER(SEARCH('[1]Lookup for use classification'!$E$1,B2447))),'[1]Lookup for use classification'!$A$1,IF(ISNUMBER(SEARCH('[1]Lookup for use classification'!$B$2,B2447)),'[1]Lookup for use classification'!$A$2,IF(ISNUMBER(SEARCH('[1]Lookup for use classification'!$B$3,B2447)),'[1]Lookup for use classification'!$A$3,IF(OR(ISNUMBER(SEARCH('[1]Lookup for use classification'!$B$4,B2447)),ISNUMBER(SEARCH('[1]Lookup for use classification'!$C$4,B2447)),ISNUMBER(SEARCH('[1]Lookup for use classification'!$D$4,B2447)),ISNUMBER(SEARCH('[1]Lookup for use classification'!$E$4,B2447))),'[1]Lookup for use classification'!$A$4,IF(OR(ISNUMBER(SEARCH('[1]Lookup for use classification'!$B$5,B2447)),ISNUMBER(SEARCH('[1]Lookup for use classification'!$C$5,B2447)),ISNUMBER(SEARCH('[1]Lookup for use classification'!$D$5,B2447))),'[1]Lookup for use classification'!$A$5,IF(OR(ISNUMBER(SEARCH('[1]Lookup for use classification'!$B$7,B2447)),ISNUMBER(SEARCH('[1]Lookup for use classification'!$C$7,B2447)),ISNUMBER(SEARCH('[1]Lookup for use classification'!$D$7,B2447))),'[1]Lookup for use classification'!$A$7,IF(OR(ISNUMBER(SEARCH('[1]Lookup for use classification'!$B$9,B2447)),ISNUMBER(SEARCH('[1]Lookup for use classification'!$C$9,B2447)),ISNUMBER(SEARCH('[1]Lookup for use classification'!$D$9,B2447)),ISNUMBER(SEARCH('[1]Lookup for use classification'!$E$9,B2447)),ISNUMBER(SEARCH('[1]Lookup for use classification'!$F$9,B2447)),ISNUMBER(SEARCH('[1]Lookup for use classification'!$G$9,B2447)),ISNUMBER(SEARCH('[1]Lookup for use classification'!$H$9,B2447)),ISNUMBER(SEARCH('[1]Lookup for use classification'!$I$9,B2447)),ISNUMBER(SEARCH('[1]Lookup for use classification'!$J$9,B2447)),ISNUMBER(SEARCH('[1]Lookup for use classification'!$K$9,B2447))),'[1]Lookup for use classification'!$A$9,IF(OR(ISNUMBER(SEARCH('[1]Lookup for use classification'!$B$10,B2447)),ISNUMBER(SEARCH('[1]Lookup for use classification'!$C$10,B2447)),ISNUMBER(SEARCH('[1]Lookup for use classification'!$D$10,B2447)),ISNUMBER(SEARCH('[1]Lookup for use classification'!$E$10,B2447)),ISNUMBER(SEARCH('[1]Lookup for use classification'!$F$10,B2447)),ISNUMBER(SEARCH('[1]Lookup for use classification'!$G$10,B2447))),'[1]Lookup for use classification'!$A$10,IF(OR(ISNUMBER(SEARCH('[1]Lookup for use classification'!$B$11,B2447)),ISNUMBER(SEARCH('[1]Lookup for use classification'!$C$11,B2447))),'[1]Lookup for use classification'!$A$11,IF(OR(ISNUMBER(SEARCH('[1]Lookup for use classification'!$B$12,B2447)),ISNUMBER(SEARCH('[1]Lookup for use classification'!$C$12,B2447))),'[1]Lookup for use classification'!$A$12,IF(OR(ISNUMBER(SEARCH('[1]Lookup for use classification'!$B$13,B2447)),ISNUMBER(SEARCH('[1]Lookup for use classification'!$C$13,B2447)),ISNUMBER(SEARCH('[1]Lookup for use classification'!$D$13,B2447)),,ISNUMBER(SEARCH('[1]Lookup for use classification'!$C$13,B2447)),ISNUMBER(SEARCH('[1]Lookup for use classification'!$E$13,B2447))),'[1]Lookup for use classification'!$A$13,IF(OR(ISNUMBER(SEARCH('[1]Lookup for use classification'!$B$14,B2447)),ISNUMBER(SEARCH('[1]Lookup for use classification'!$C$14,B2447))),'[1]Lookup for use classification'!$A$14,"Other"))))))))))))</f>
        <v>Education - K - 12</v>
      </c>
      <c r="D2447" s="36">
        <v>27995</v>
      </c>
      <c r="E2447" s="45"/>
      <c r="F2447" s="45"/>
    </row>
    <row r="2448" spans="1:6">
      <c r="A2448" s="16" t="s">
        <v>534</v>
      </c>
      <c r="B2448" s="26" t="s">
        <v>539</v>
      </c>
      <c r="C2448" s="133" t="str">
        <f>IF(OR(ISNUMBER(SEARCH('[1]Lookup for use classification'!$B$1,B2448)),ISNUMBER(SEARCH('[1]Lookup for use classification'!$C$1,B2448)),ISNUMBER(SEARCH('[1]Lookup for use classification'!$D$1,B2448)),ISNUMBER(SEARCH('[1]Lookup for use classification'!$E$1,B2448))),'[1]Lookup for use classification'!$A$1,IF(ISNUMBER(SEARCH('[1]Lookup for use classification'!$B$2,B2448)),'[1]Lookup for use classification'!$A$2,IF(ISNUMBER(SEARCH('[1]Lookup for use classification'!$B$3,B2448)),'[1]Lookup for use classification'!$A$3,IF(OR(ISNUMBER(SEARCH('[1]Lookup for use classification'!$B$4,B2448)),ISNUMBER(SEARCH('[1]Lookup for use classification'!$C$4,B2448)),ISNUMBER(SEARCH('[1]Lookup for use classification'!$D$4,B2448)),ISNUMBER(SEARCH('[1]Lookup for use classification'!$E$4,B2448))),'[1]Lookup for use classification'!$A$4,IF(OR(ISNUMBER(SEARCH('[1]Lookup for use classification'!$B$5,B2448)),ISNUMBER(SEARCH('[1]Lookup for use classification'!$C$5,B2448)),ISNUMBER(SEARCH('[1]Lookup for use classification'!$D$5,B2448))),'[1]Lookup for use classification'!$A$5,IF(OR(ISNUMBER(SEARCH('[1]Lookup for use classification'!$B$7,B2448)),ISNUMBER(SEARCH('[1]Lookup for use classification'!$C$7,B2448)),ISNUMBER(SEARCH('[1]Lookup for use classification'!$D$7,B2448))),'[1]Lookup for use classification'!$A$7,IF(OR(ISNUMBER(SEARCH('[1]Lookup for use classification'!$B$9,B2448)),ISNUMBER(SEARCH('[1]Lookup for use classification'!$C$9,B2448)),ISNUMBER(SEARCH('[1]Lookup for use classification'!$D$9,B2448)),ISNUMBER(SEARCH('[1]Lookup for use classification'!$E$9,B2448)),ISNUMBER(SEARCH('[1]Lookup for use classification'!$F$9,B2448)),ISNUMBER(SEARCH('[1]Lookup for use classification'!$G$9,B2448)),ISNUMBER(SEARCH('[1]Lookup for use classification'!$H$9,B2448)),ISNUMBER(SEARCH('[1]Lookup for use classification'!$I$9,B2448)),ISNUMBER(SEARCH('[1]Lookup for use classification'!$J$9,B2448)),ISNUMBER(SEARCH('[1]Lookup for use classification'!$K$9,B2448))),'[1]Lookup for use classification'!$A$9,IF(OR(ISNUMBER(SEARCH('[1]Lookup for use classification'!$B$10,B2448)),ISNUMBER(SEARCH('[1]Lookup for use classification'!$C$10,B2448)),ISNUMBER(SEARCH('[1]Lookup for use classification'!$D$10,B2448)),ISNUMBER(SEARCH('[1]Lookup for use classification'!$E$10,B2448)),ISNUMBER(SEARCH('[1]Lookup for use classification'!$F$10,B2448)),ISNUMBER(SEARCH('[1]Lookup for use classification'!$G$10,B2448))),'[1]Lookup for use classification'!$A$10,IF(OR(ISNUMBER(SEARCH('[1]Lookup for use classification'!$B$11,B2448)),ISNUMBER(SEARCH('[1]Lookup for use classification'!$C$11,B2448))),'[1]Lookup for use classification'!$A$11,IF(OR(ISNUMBER(SEARCH('[1]Lookup for use classification'!$B$12,B2448)),ISNUMBER(SEARCH('[1]Lookup for use classification'!$C$12,B2448))),'[1]Lookup for use classification'!$A$12,IF(OR(ISNUMBER(SEARCH('[1]Lookup for use classification'!$B$13,B2448)),ISNUMBER(SEARCH('[1]Lookup for use classification'!$C$13,B2448)),ISNUMBER(SEARCH('[1]Lookup for use classification'!$D$13,B2448)),,ISNUMBER(SEARCH('[1]Lookup for use classification'!$C$13,B2448)),ISNUMBER(SEARCH('[1]Lookup for use classification'!$E$13,B2448))),'[1]Lookup for use classification'!$A$13,IF(OR(ISNUMBER(SEARCH('[1]Lookup for use classification'!$B$14,B2448)),ISNUMBER(SEARCH('[1]Lookup for use classification'!$C$14,B2448))),'[1]Lookup for use classification'!$A$14,"Other"))))))))))))</f>
        <v>Other</v>
      </c>
      <c r="D2448" s="36">
        <v>1440</v>
      </c>
      <c r="E2448" s="45"/>
      <c r="F2448" s="45"/>
    </row>
    <row r="2449" spans="1:6">
      <c r="A2449" s="16" t="s">
        <v>534</v>
      </c>
      <c r="B2449" s="26" t="s">
        <v>215</v>
      </c>
      <c r="C2449" s="133" t="str">
        <f>IF(OR(ISNUMBER(SEARCH('[1]Lookup for use classification'!$B$1,B2449)),ISNUMBER(SEARCH('[1]Lookup for use classification'!$C$1,B2449)),ISNUMBER(SEARCH('[1]Lookup for use classification'!$D$1,B2449)),ISNUMBER(SEARCH('[1]Lookup for use classification'!$E$1,B2449))),'[1]Lookup for use classification'!$A$1,IF(ISNUMBER(SEARCH('[1]Lookup for use classification'!$B$2,B2449)),'[1]Lookup for use classification'!$A$2,IF(ISNUMBER(SEARCH('[1]Lookup for use classification'!$B$3,B2449)),'[1]Lookup for use classification'!$A$3,IF(OR(ISNUMBER(SEARCH('[1]Lookup for use classification'!$B$4,B2449)),ISNUMBER(SEARCH('[1]Lookup for use classification'!$C$4,B2449)),ISNUMBER(SEARCH('[1]Lookup for use classification'!$D$4,B2449)),ISNUMBER(SEARCH('[1]Lookup for use classification'!$E$4,B2449))),'[1]Lookup for use classification'!$A$4,IF(OR(ISNUMBER(SEARCH('[1]Lookup for use classification'!$B$5,B2449)),ISNUMBER(SEARCH('[1]Lookup for use classification'!$C$5,B2449)),ISNUMBER(SEARCH('[1]Lookup for use classification'!$D$5,B2449))),'[1]Lookup for use classification'!$A$5,IF(OR(ISNUMBER(SEARCH('[1]Lookup for use classification'!$B$7,B2449)),ISNUMBER(SEARCH('[1]Lookup for use classification'!$C$7,B2449)),ISNUMBER(SEARCH('[1]Lookup for use classification'!$D$7,B2449))),'[1]Lookup for use classification'!$A$7,IF(OR(ISNUMBER(SEARCH('[1]Lookup for use classification'!$B$9,B2449)),ISNUMBER(SEARCH('[1]Lookup for use classification'!$C$9,B2449)),ISNUMBER(SEARCH('[1]Lookup for use classification'!$D$9,B2449)),ISNUMBER(SEARCH('[1]Lookup for use classification'!$E$9,B2449)),ISNUMBER(SEARCH('[1]Lookup for use classification'!$F$9,B2449)),ISNUMBER(SEARCH('[1]Lookup for use classification'!$G$9,B2449)),ISNUMBER(SEARCH('[1]Lookup for use classification'!$H$9,B2449)),ISNUMBER(SEARCH('[1]Lookup for use classification'!$I$9,B2449)),ISNUMBER(SEARCH('[1]Lookup for use classification'!$J$9,B2449)),ISNUMBER(SEARCH('[1]Lookup for use classification'!$K$9,B2449))),'[1]Lookup for use classification'!$A$9,IF(OR(ISNUMBER(SEARCH('[1]Lookup for use classification'!$B$10,B2449)),ISNUMBER(SEARCH('[1]Lookup for use classification'!$C$10,B2449)),ISNUMBER(SEARCH('[1]Lookup for use classification'!$D$10,B2449)),ISNUMBER(SEARCH('[1]Lookup for use classification'!$E$10,B2449)),ISNUMBER(SEARCH('[1]Lookup for use classification'!$F$10,B2449)),ISNUMBER(SEARCH('[1]Lookup for use classification'!$G$10,B2449))),'[1]Lookup for use classification'!$A$10,IF(OR(ISNUMBER(SEARCH('[1]Lookup for use classification'!$B$11,B2449)),ISNUMBER(SEARCH('[1]Lookup for use classification'!$C$11,B2449))),'[1]Lookup for use classification'!$A$11,IF(OR(ISNUMBER(SEARCH('[1]Lookup for use classification'!$B$12,B2449)),ISNUMBER(SEARCH('[1]Lookup for use classification'!$C$12,B2449))),'[1]Lookup for use classification'!$A$12,IF(OR(ISNUMBER(SEARCH('[1]Lookup for use classification'!$B$13,B2449)),ISNUMBER(SEARCH('[1]Lookup for use classification'!$C$13,B2449)),ISNUMBER(SEARCH('[1]Lookup for use classification'!$D$13,B2449)),,ISNUMBER(SEARCH('[1]Lookup for use classification'!$C$13,B2449)),ISNUMBER(SEARCH('[1]Lookup for use classification'!$E$13,B2449))),'[1]Lookup for use classification'!$A$13,IF(OR(ISNUMBER(SEARCH('[1]Lookup for use classification'!$B$14,B2449)),ISNUMBER(SEARCH('[1]Lookup for use classification'!$C$14,B2449))),'[1]Lookup for use classification'!$A$14,"Other"))))))))))))</f>
        <v>Other</v>
      </c>
      <c r="D2449" s="36">
        <v>1104</v>
      </c>
      <c r="E2449" s="45"/>
      <c r="F2449" s="45"/>
    </row>
    <row r="2450" spans="1:6">
      <c r="A2450" s="16" t="s">
        <v>534</v>
      </c>
      <c r="B2450" s="26" t="s">
        <v>540</v>
      </c>
      <c r="C2450" s="133" t="str">
        <f>IF(OR(ISNUMBER(SEARCH('[1]Lookup for use classification'!$B$1,B2450)),ISNUMBER(SEARCH('[1]Lookup for use classification'!$C$1,B2450)),ISNUMBER(SEARCH('[1]Lookup for use classification'!$D$1,B2450)),ISNUMBER(SEARCH('[1]Lookup for use classification'!$E$1,B2450))),'[1]Lookup for use classification'!$A$1,IF(ISNUMBER(SEARCH('[1]Lookup for use classification'!$B$2,B2450)),'[1]Lookup for use classification'!$A$2,IF(ISNUMBER(SEARCH('[1]Lookup for use classification'!$B$3,B2450)),'[1]Lookup for use classification'!$A$3,IF(OR(ISNUMBER(SEARCH('[1]Lookup for use classification'!$B$4,B2450)),ISNUMBER(SEARCH('[1]Lookup for use classification'!$C$4,B2450)),ISNUMBER(SEARCH('[1]Lookup for use classification'!$D$4,B2450)),ISNUMBER(SEARCH('[1]Lookup for use classification'!$E$4,B2450))),'[1]Lookup for use classification'!$A$4,IF(OR(ISNUMBER(SEARCH('[1]Lookup for use classification'!$B$5,B2450)),ISNUMBER(SEARCH('[1]Lookup for use classification'!$C$5,B2450)),ISNUMBER(SEARCH('[1]Lookup for use classification'!$D$5,B2450))),'[1]Lookup for use classification'!$A$5,IF(OR(ISNUMBER(SEARCH('[1]Lookup for use classification'!$B$7,B2450)),ISNUMBER(SEARCH('[1]Lookup for use classification'!$C$7,B2450)),ISNUMBER(SEARCH('[1]Lookup for use classification'!$D$7,B2450))),'[1]Lookup for use classification'!$A$7,IF(OR(ISNUMBER(SEARCH('[1]Lookup for use classification'!$B$9,B2450)),ISNUMBER(SEARCH('[1]Lookup for use classification'!$C$9,B2450)),ISNUMBER(SEARCH('[1]Lookup for use classification'!$D$9,B2450)),ISNUMBER(SEARCH('[1]Lookup for use classification'!$E$9,B2450)),ISNUMBER(SEARCH('[1]Lookup for use classification'!$F$9,B2450)),ISNUMBER(SEARCH('[1]Lookup for use classification'!$G$9,B2450)),ISNUMBER(SEARCH('[1]Lookup for use classification'!$H$9,B2450)),ISNUMBER(SEARCH('[1]Lookup for use classification'!$I$9,B2450)),ISNUMBER(SEARCH('[1]Lookup for use classification'!$J$9,B2450)),ISNUMBER(SEARCH('[1]Lookup for use classification'!$K$9,B2450))),'[1]Lookup for use classification'!$A$9,IF(OR(ISNUMBER(SEARCH('[1]Lookup for use classification'!$B$10,B2450)),ISNUMBER(SEARCH('[1]Lookup for use classification'!$C$10,B2450)),ISNUMBER(SEARCH('[1]Lookup for use classification'!$D$10,B2450)),ISNUMBER(SEARCH('[1]Lookup for use classification'!$E$10,B2450)),ISNUMBER(SEARCH('[1]Lookup for use classification'!$F$10,B2450)),ISNUMBER(SEARCH('[1]Lookup for use classification'!$G$10,B2450))),'[1]Lookup for use classification'!$A$10,IF(OR(ISNUMBER(SEARCH('[1]Lookup for use classification'!$B$11,B2450)),ISNUMBER(SEARCH('[1]Lookup for use classification'!$C$11,B2450))),'[1]Lookup for use classification'!$A$11,IF(OR(ISNUMBER(SEARCH('[1]Lookup for use classification'!$B$12,B2450)),ISNUMBER(SEARCH('[1]Lookup for use classification'!$C$12,B2450))),'[1]Lookup for use classification'!$A$12,IF(OR(ISNUMBER(SEARCH('[1]Lookup for use classification'!$B$13,B2450)),ISNUMBER(SEARCH('[1]Lookup for use classification'!$C$13,B2450)),ISNUMBER(SEARCH('[1]Lookup for use classification'!$D$13,B2450)),,ISNUMBER(SEARCH('[1]Lookup for use classification'!$C$13,B2450)),ISNUMBER(SEARCH('[1]Lookup for use classification'!$E$13,B2450))),'[1]Lookup for use classification'!$A$13,IF(OR(ISNUMBER(SEARCH('[1]Lookup for use classification'!$B$14,B2450)),ISNUMBER(SEARCH('[1]Lookup for use classification'!$C$14,B2450))),'[1]Lookup for use classification'!$A$14,"Other"))))))))))))</f>
        <v>Health Care - Hospitals</v>
      </c>
      <c r="D2450" s="36">
        <v>10416</v>
      </c>
      <c r="E2450" s="45"/>
      <c r="F2450" s="45"/>
    </row>
    <row r="2451" spans="1:6">
      <c r="A2451" s="16" t="s">
        <v>534</v>
      </c>
      <c r="B2451" s="26" t="s">
        <v>541</v>
      </c>
      <c r="C2451" s="133" t="str">
        <f>IF(OR(ISNUMBER(SEARCH('[1]Lookup for use classification'!$B$1,B2451)),ISNUMBER(SEARCH('[1]Lookup for use classification'!$C$1,B2451)),ISNUMBER(SEARCH('[1]Lookup for use classification'!$D$1,B2451)),ISNUMBER(SEARCH('[1]Lookup for use classification'!$E$1,B2451))),'[1]Lookup for use classification'!$A$1,IF(ISNUMBER(SEARCH('[1]Lookup for use classification'!$B$2,B2451)),'[1]Lookup for use classification'!$A$2,IF(ISNUMBER(SEARCH('[1]Lookup for use classification'!$B$3,B2451)),'[1]Lookup for use classification'!$A$3,IF(OR(ISNUMBER(SEARCH('[1]Lookup for use classification'!$B$4,B2451)),ISNUMBER(SEARCH('[1]Lookup for use classification'!$C$4,B2451)),ISNUMBER(SEARCH('[1]Lookup for use classification'!$D$4,B2451)),ISNUMBER(SEARCH('[1]Lookup for use classification'!$E$4,B2451))),'[1]Lookup for use classification'!$A$4,IF(OR(ISNUMBER(SEARCH('[1]Lookup for use classification'!$B$5,B2451)),ISNUMBER(SEARCH('[1]Lookup for use classification'!$C$5,B2451)),ISNUMBER(SEARCH('[1]Lookup for use classification'!$D$5,B2451))),'[1]Lookup for use classification'!$A$5,IF(OR(ISNUMBER(SEARCH('[1]Lookup for use classification'!$B$7,B2451)),ISNUMBER(SEARCH('[1]Lookup for use classification'!$C$7,B2451)),ISNUMBER(SEARCH('[1]Lookup for use classification'!$D$7,B2451))),'[1]Lookup for use classification'!$A$7,IF(OR(ISNUMBER(SEARCH('[1]Lookup for use classification'!$B$9,B2451)),ISNUMBER(SEARCH('[1]Lookup for use classification'!$C$9,B2451)),ISNUMBER(SEARCH('[1]Lookup for use classification'!$D$9,B2451)),ISNUMBER(SEARCH('[1]Lookup for use classification'!$E$9,B2451)),ISNUMBER(SEARCH('[1]Lookup for use classification'!$F$9,B2451)),ISNUMBER(SEARCH('[1]Lookup for use classification'!$G$9,B2451)),ISNUMBER(SEARCH('[1]Lookup for use classification'!$H$9,B2451)),ISNUMBER(SEARCH('[1]Lookup for use classification'!$I$9,B2451)),ISNUMBER(SEARCH('[1]Lookup for use classification'!$J$9,B2451)),ISNUMBER(SEARCH('[1]Lookup for use classification'!$K$9,B2451))),'[1]Lookup for use classification'!$A$9,IF(OR(ISNUMBER(SEARCH('[1]Lookup for use classification'!$B$10,B2451)),ISNUMBER(SEARCH('[1]Lookup for use classification'!$C$10,B2451)),ISNUMBER(SEARCH('[1]Lookup for use classification'!$D$10,B2451)),ISNUMBER(SEARCH('[1]Lookup for use classification'!$E$10,B2451)),ISNUMBER(SEARCH('[1]Lookup for use classification'!$F$10,B2451)),ISNUMBER(SEARCH('[1]Lookup for use classification'!$G$10,B2451))),'[1]Lookup for use classification'!$A$10,IF(OR(ISNUMBER(SEARCH('[1]Lookup for use classification'!$B$11,B2451)),ISNUMBER(SEARCH('[1]Lookup for use classification'!$C$11,B2451))),'[1]Lookup for use classification'!$A$11,IF(OR(ISNUMBER(SEARCH('[1]Lookup for use classification'!$B$12,B2451)),ISNUMBER(SEARCH('[1]Lookup for use classification'!$C$12,B2451))),'[1]Lookup for use classification'!$A$12,IF(OR(ISNUMBER(SEARCH('[1]Lookup for use classification'!$B$13,B2451)),ISNUMBER(SEARCH('[1]Lookup for use classification'!$C$13,B2451)),ISNUMBER(SEARCH('[1]Lookup for use classification'!$D$13,B2451)),,ISNUMBER(SEARCH('[1]Lookup for use classification'!$C$13,B2451)),ISNUMBER(SEARCH('[1]Lookup for use classification'!$E$13,B2451))),'[1]Lookup for use classification'!$A$13,IF(OR(ISNUMBER(SEARCH('[1]Lookup for use classification'!$B$14,B2451)),ISNUMBER(SEARCH('[1]Lookup for use classification'!$C$14,B2451))),'[1]Lookup for use classification'!$A$14,"Other"))))))))))))</f>
        <v>Office</v>
      </c>
      <c r="D2451" s="36">
        <v>4530</v>
      </c>
      <c r="E2451" s="45" t="s">
        <v>6</v>
      </c>
      <c r="F2451" s="45"/>
    </row>
    <row r="2452" spans="1:6">
      <c r="A2452" s="16" t="s">
        <v>534</v>
      </c>
      <c r="B2452" s="26" t="s">
        <v>62</v>
      </c>
      <c r="C2452" s="133" t="str">
        <f>IF(OR(ISNUMBER(SEARCH('[1]Lookup for use classification'!$B$1,B2452)),ISNUMBER(SEARCH('[1]Lookup for use classification'!$C$1,B2452)),ISNUMBER(SEARCH('[1]Lookup for use classification'!$D$1,B2452)),ISNUMBER(SEARCH('[1]Lookup for use classification'!$E$1,B2452))),'[1]Lookup for use classification'!$A$1,IF(ISNUMBER(SEARCH('[1]Lookup for use classification'!$B$2,B2452)),'[1]Lookup for use classification'!$A$2,IF(ISNUMBER(SEARCH('[1]Lookup for use classification'!$B$3,B2452)),'[1]Lookup for use classification'!$A$3,IF(OR(ISNUMBER(SEARCH('[1]Lookup for use classification'!$B$4,B2452)),ISNUMBER(SEARCH('[1]Lookup for use classification'!$C$4,B2452)),ISNUMBER(SEARCH('[1]Lookup for use classification'!$D$4,B2452)),ISNUMBER(SEARCH('[1]Lookup for use classification'!$E$4,B2452))),'[1]Lookup for use classification'!$A$4,IF(OR(ISNUMBER(SEARCH('[1]Lookup for use classification'!$B$5,B2452)),ISNUMBER(SEARCH('[1]Lookup for use classification'!$C$5,B2452)),ISNUMBER(SEARCH('[1]Lookup for use classification'!$D$5,B2452))),'[1]Lookup for use classification'!$A$5,IF(OR(ISNUMBER(SEARCH('[1]Lookup for use classification'!$B$7,B2452)),ISNUMBER(SEARCH('[1]Lookup for use classification'!$C$7,B2452)),ISNUMBER(SEARCH('[1]Lookup for use classification'!$D$7,B2452))),'[1]Lookup for use classification'!$A$7,IF(OR(ISNUMBER(SEARCH('[1]Lookup for use classification'!$B$9,B2452)),ISNUMBER(SEARCH('[1]Lookup for use classification'!$C$9,B2452)),ISNUMBER(SEARCH('[1]Lookup for use classification'!$D$9,B2452)),ISNUMBER(SEARCH('[1]Lookup for use classification'!$E$9,B2452)),ISNUMBER(SEARCH('[1]Lookup for use classification'!$F$9,B2452)),ISNUMBER(SEARCH('[1]Lookup for use classification'!$G$9,B2452)),ISNUMBER(SEARCH('[1]Lookup for use classification'!$H$9,B2452)),ISNUMBER(SEARCH('[1]Lookup for use classification'!$I$9,B2452)),ISNUMBER(SEARCH('[1]Lookup for use classification'!$J$9,B2452)),ISNUMBER(SEARCH('[1]Lookup for use classification'!$K$9,B2452))),'[1]Lookup for use classification'!$A$9,IF(OR(ISNUMBER(SEARCH('[1]Lookup for use classification'!$B$10,B2452)),ISNUMBER(SEARCH('[1]Lookup for use classification'!$C$10,B2452)),ISNUMBER(SEARCH('[1]Lookup for use classification'!$D$10,B2452)),ISNUMBER(SEARCH('[1]Lookup for use classification'!$E$10,B2452)),ISNUMBER(SEARCH('[1]Lookup for use classification'!$F$10,B2452)),ISNUMBER(SEARCH('[1]Lookup for use classification'!$G$10,B2452))),'[1]Lookup for use classification'!$A$10,IF(OR(ISNUMBER(SEARCH('[1]Lookup for use classification'!$B$11,B2452)),ISNUMBER(SEARCH('[1]Lookup for use classification'!$C$11,B2452))),'[1]Lookup for use classification'!$A$11,IF(OR(ISNUMBER(SEARCH('[1]Lookup for use classification'!$B$12,B2452)),ISNUMBER(SEARCH('[1]Lookup for use classification'!$C$12,B2452))),'[1]Lookup for use classification'!$A$12,IF(OR(ISNUMBER(SEARCH('[1]Lookup for use classification'!$B$13,B2452)),ISNUMBER(SEARCH('[1]Lookup for use classification'!$C$13,B2452)),ISNUMBER(SEARCH('[1]Lookup for use classification'!$D$13,B2452)),,ISNUMBER(SEARCH('[1]Lookup for use classification'!$C$13,B2452)),ISNUMBER(SEARCH('[1]Lookup for use classification'!$E$13,B2452))),'[1]Lookup for use classification'!$A$13,IF(OR(ISNUMBER(SEARCH('[1]Lookup for use classification'!$B$14,B2452)),ISNUMBER(SEARCH('[1]Lookup for use classification'!$C$14,B2452))),'[1]Lookup for use classification'!$A$14,"Other"))))))))))))</f>
        <v>Office</v>
      </c>
      <c r="D2452" s="36"/>
      <c r="E2452" s="45"/>
      <c r="F2452" s="45"/>
    </row>
    <row r="2453" spans="1:6">
      <c r="A2453" s="16" t="s">
        <v>534</v>
      </c>
      <c r="B2453" s="26" t="s">
        <v>101</v>
      </c>
      <c r="C2453" s="133" t="str">
        <f>IF(OR(ISNUMBER(SEARCH('[1]Lookup for use classification'!$B$1,B2453)),ISNUMBER(SEARCH('[1]Lookup for use classification'!$C$1,B2453)),ISNUMBER(SEARCH('[1]Lookup for use classification'!$D$1,B2453)),ISNUMBER(SEARCH('[1]Lookup for use classification'!$E$1,B2453))),'[1]Lookup for use classification'!$A$1,IF(ISNUMBER(SEARCH('[1]Lookup for use classification'!$B$2,B2453)),'[1]Lookup for use classification'!$A$2,IF(ISNUMBER(SEARCH('[1]Lookup for use classification'!$B$3,B2453)),'[1]Lookup for use classification'!$A$3,IF(OR(ISNUMBER(SEARCH('[1]Lookup for use classification'!$B$4,B2453)),ISNUMBER(SEARCH('[1]Lookup for use classification'!$C$4,B2453)),ISNUMBER(SEARCH('[1]Lookup for use classification'!$D$4,B2453)),ISNUMBER(SEARCH('[1]Lookup for use classification'!$E$4,B2453))),'[1]Lookup for use classification'!$A$4,IF(OR(ISNUMBER(SEARCH('[1]Lookup for use classification'!$B$5,B2453)),ISNUMBER(SEARCH('[1]Lookup for use classification'!$C$5,B2453)),ISNUMBER(SEARCH('[1]Lookup for use classification'!$D$5,B2453))),'[1]Lookup for use classification'!$A$5,IF(OR(ISNUMBER(SEARCH('[1]Lookup for use classification'!$B$7,B2453)),ISNUMBER(SEARCH('[1]Lookup for use classification'!$C$7,B2453)),ISNUMBER(SEARCH('[1]Lookup for use classification'!$D$7,B2453))),'[1]Lookup for use classification'!$A$7,IF(OR(ISNUMBER(SEARCH('[1]Lookup for use classification'!$B$9,B2453)),ISNUMBER(SEARCH('[1]Lookup for use classification'!$C$9,B2453)),ISNUMBER(SEARCH('[1]Lookup for use classification'!$D$9,B2453)),ISNUMBER(SEARCH('[1]Lookup for use classification'!$E$9,B2453)),ISNUMBER(SEARCH('[1]Lookup for use classification'!$F$9,B2453)),ISNUMBER(SEARCH('[1]Lookup for use classification'!$G$9,B2453)),ISNUMBER(SEARCH('[1]Lookup for use classification'!$H$9,B2453)),ISNUMBER(SEARCH('[1]Lookup for use classification'!$I$9,B2453)),ISNUMBER(SEARCH('[1]Lookup for use classification'!$J$9,B2453)),ISNUMBER(SEARCH('[1]Lookup for use classification'!$K$9,B2453))),'[1]Lookup for use classification'!$A$9,IF(OR(ISNUMBER(SEARCH('[1]Lookup for use classification'!$B$10,B2453)),ISNUMBER(SEARCH('[1]Lookup for use classification'!$C$10,B2453)),ISNUMBER(SEARCH('[1]Lookup for use classification'!$D$10,B2453)),ISNUMBER(SEARCH('[1]Lookup for use classification'!$E$10,B2453)),ISNUMBER(SEARCH('[1]Lookup for use classification'!$F$10,B2453)),ISNUMBER(SEARCH('[1]Lookup for use classification'!$G$10,B2453))),'[1]Lookup for use classification'!$A$10,IF(OR(ISNUMBER(SEARCH('[1]Lookup for use classification'!$B$11,B2453)),ISNUMBER(SEARCH('[1]Lookup for use classification'!$C$11,B2453))),'[1]Lookup for use classification'!$A$11,IF(OR(ISNUMBER(SEARCH('[1]Lookup for use classification'!$B$12,B2453)),ISNUMBER(SEARCH('[1]Lookup for use classification'!$C$12,B2453))),'[1]Lookup for use classification'!$A$12,IF(OR(ISNUMBER(SEARCH('[1]Lookup for use classification'!$B$13,B2453)),ISNUMBER(SEARCH('[1]Lookup for use classification'!$C$13,B2453)),ISNUMBER(SEARCH('[1]Lookup for use classification'!$D$13,B2453)),,ISNUMBER(SEARCH('[1]Lookup for use classification'!$C$13,B2453)),ISNUMBER(SEARCH('[1]Lookup for use classification'!$E$13,B2453))),'[1]Lookup for use classification'!$A$13,IF(OR(ISNUMBER(SEARCH('[1]Lookup for use classification'!$B$14,B2453)),ISNUMBER(SEARCH('[1]Lookup for use classification'!$C$14,B2453))),'[1]Lookup for use classification'!$A$14,"Other"))))))))))))</f>
        <v>Warehousing</v>
      </c>
      <c r="D2453" s="36">
        <v>1000</v>
      </c>
      <c r="E2453" s="45"/>
      <c r="F2453" s="45"/>
    </row>
    <row r="2454" spans="1:6">
      <c r="A2454" s="16" t="s">
        <v>534</v>
      </c>
      <c r="B2454" s="26" t="s">
        <v>66</v>
      </c>
      <c r="C2454" s="133" t="str">
        <f>IF(OR(ISNUMBER(SEARCH('[1]Lookup for use classification'!$B$1,B2454)),ISNUMBER(SEARCH('[1]Lookup for use classification'!$C$1,B2454)),ISNUMBER(SEARCH('[1]Lookup for use classification'!$D$1,B2454)),ISNUMBER(SEARCH('[1]Lookup for use classification'!$E$1,B2454))),'[1]Lookup for use classification'!$A$1,IF(ISNUMBER(SEARCH('[1]Lookup for use classification'!$B$2,B2454)),'[1]Lookup for use classification'!$A$2,IF(ISNUMBER(SEARCH('[1]Lookup for use classification'!$B$3,B2454)),'[1]Lookup for use classification'!$A$3,IF(OR(ISNUMBER(SEARCH('[1]Lookup for use classification'!$B$4,B2454)),ISNUMBER(SEARCH('[1]Lookup for use classification'!$C$4,B2454)),ISNUMBER(SEARCH('[1]Lookup for use classification'!$D$4,B2454)),ISNUMBER(SEARCH('[1]Lookup for use classification'!$E$4,B2454))),'[1]Lookup for use classification'!$A$4,IF(OR(ISNUMBER(SEARCH('[1]Lookup for use classification'!$B$5,B2454)),ISNUMBER(SEARCH('[1]Lookup for use classification'!$C$5,B2454)),ISNUMBER(SEARCH('[1]Lookup for use classification'!$D$5,B2454))),'[1]Lookup for use classification'!$A$5,IF(OR(ISNUMBER(SEARCH('[1]Lookup for use classification'!$B$7,B2454)),ISNUMBER(SEARCH('[1]Lookup for use classification'!$C$7,B2454)),ISNUMBER(SEARCH('[1]Lookup for use classification'!$D$7,B2454))),'[1]Lookup for use classification'!$A$7,IF(OR(ISNUMBER(SEARCH('[1]Lookup for use classification'!$B$9,B2454)),ISNUMBER(SEARCH('[1]Lookup for use classification'!$C$9,B2454)),ISNUMBER(SEARCH('[1]Lookup for use classification'!$D$9,B2454)),ISNUMBER(SEARCH('[1]Lookup for use classification'!$E$9,B2454)),ISNUMBER(SEARCH('[1]Lookup for use classification'!$F$9,B2454)),ISNUMBER(SEARCH('[1]Lookup for use classification'!$G$9,B2454)),ISNUMBER(SEARCH('[1]Lookup for use classification'!$H$9,B2454)),ISNUMBER(SEARCH('[1]Lookup for use classification'!$I$9,B2454)),ISNUMBER(SEARCH('[1]Lookup for use classification'!$J$9,B2454)),ISNUMBER(SEARCH('[1]Lookup for use classification'!$K$9,B2454))),'[1]Lookup for use classification'!$A$9,IF(OR(ISNUMBER(SEARCH('[1]Lookup for use classification'!$B$10,B2454)),ISNUMBER(SEARCH('[1]Lookup for use classification'!$C$10,B2454)),ISNUMBER(SEARCH('[1]Lookup for use classification'!$D$10,B2454)),ISNUMBER(SEARCH('[1]Lookup for use classification'!$E$10,B2454)),ISNUMBER(SEARCH('[1]Lookup for use classification'!$F$10,B2454)),ISNUMBER(SEARCH('[1]Lookup for use classification'!$G$10,B2454))),'[1]Lookup for use classification'!$A$10,IF(OR(ISNUMBER(SEARCH('[1]Lookup for use classification'!$B$11,B2454)),ISNUMBER(SEARCH('[1]Lookup for use classification'!$C$11,B2454))),'[1]Lookup for use classification'!$A$11,IF(OR(ISNUMBER(SEARCH('[1]Lookup for use classification'!$B$12,B2454)),ISNUMBER(SEARCH('[1]Lookup for use classification'!$C$12,B2454))),'[1]Lookup for use classification'!$A$12,IF(OR(ISNUMBER(SEARCH('[1]Lookup for use classification'!$B$13,B2454)),ISNUMBER(SEARCH('[1]Lookup for use classification'!$C$13,B2454)),ISNUMBER(SEARCH('[1]Lookup for use classification'!$D$13,B2454)),,ISNUMBER(SEARCH('[1]Lookup for use classification'!$C$13,B2454)),ISNUMBER(SEARCH('[1]Lookup for use classification'!$E$13,B2454))),'[1]Lookup for use classification'!$A$13,IF(OR(ISNUMBER(SEARCH('[1]Lookup for use classification'!$B$14,B2454)),ISNUMBER(SEARCH('[1]Lookup for use classification'!$C$14,B2454))),'[1]Lookup for use classification'!$A$14,"Other"))))))))))))</f>
        <v>Water &amp; Sewer</v>
      </c>
      <c r="D2454" s="36">
        <v>354</v>
      </c>
      <c r="E2454" s="45" t="s">
        <v>6</v>
      </c>
      <c r="F2454" s="45"/>
    </row>
    <row r="2455" spans="1:6">
      <c r="A2455" s="16" t="s">
        <v>542</v>
      </c>
      <c r="B2455" s="30" t="s">
        <v>543</v>
      </c>
      <c r="C2455" s="133" t="str">
        <f>IF(OR(ISNUMBER(SEARCH('[1]Lookup for use classification'!$B$1,B2455)),ISNUMBER(SEARCH('[1]Lookup for use classification'!$C$1,B2455)),ISNUMBER(SEARCH('[1]Lookup for use classification'!$D$1,B2455)),ISNUMBER(SEARCH('[1]Lookup for use classification'!$E$1,B2455))),'[1]Lookup for use classification'!$A$1,IF(ISNUMBER(SEARCH('[1]Lookup for use classification'!$B$2,B2455)),'[1]Lookup for use classification'!$A$2,IF(ISNUMBER(SEARCH('[1]Lookup for use classification'!$B$3,B2455)),'[1]Lookup for use classification'!$A$3,IF(OR(ISNUMBER(SEARCH('[1]Lookup for use classification'!$B$4,B2455)),ISNUMBER(SEARCH('[1]Lookup for use classification'!$C$4,B2455)),ISNUMBER(SEARCH('[1]Lookup for use classification'!$D$4,B2455)),ISNUMBER(SEARCH('[1]Lookup for use classification'!$E$4,B2455))),'[1]Lookup for use classification'!$A$4,IF(OR(ISNUMBER(SEARCH('[1]Lookup for use classification'!$B$5,B2455)),ISNUMBER(SEARCH('[1]Lookup for use classification'!$C$5,B2455)),ISNUMBER(SEARCH('[1]Lookup for use classification'!$D$5,B2455))),'[1]Lookup for use classification'!$A$5,IF(OR(ISNUMBER(SEARCH('[1]Lookup for use classification'!$B$7,B2455)),ISNUMBER(SEARCH('[1]Lookup for use classification'!$C$7,B2455)),ISNUMBER(SEARCH('[1]Lookup for use classification'!$D$7,B2455))),'[1]Lookup for use classification'!$A$7,IF(OR(ISNUMBER(SEARCH('[1]Lookup for use classification'!$B$9,B2455)),ISNUMBER(SEARCH('[1]Lookup for use classification'!$C$9,B2455)),ISNUMBER(SEARCH('[1]Lookup for use classification'!$D$9,B2455)),ISNUMBER(SEARCH('[1]Lookup for use classification'!$E$9,B2455)),ISNUMBER(SEARCH('[1]Lookup for use classification'!$F$9,B2455)),ISNUMBER(SEARCH('[1]Lookup for use classification'!$G$9,B2455)),ISNUMBER(SEARCH('[1]Lookup for use classification'!$H$9,B2455)),ISNUMBER(SEARCH('[1]Lookup for use classification'!$I$9,B2455)),ISNUMBER(SEARCH('[1]Lookup for use classification'!$J$9,B2455)),ISNUMBER(SEARCH('[1]Lookup for use classification'!$K$9,B2455))),'[1]Lookup for use classification'!$A$9,IF(OR(ISNUMBER(SEARCH('[1]Lookup for use classification'!$B$10,B2455)),ISNUMBER(SEARCH('[1]Lookup for use classification'!$C$10,B2455)),ISNUMBER(SEARCH('[1]Lookup for use classification'!$D$10,B2455)),ISNUMBER(SEARCH('[1]Lookup for use classification'!$E$10,B2455)),ISNUMBER(SEARCH('[1]Lookup for use classification'!$F$10,B2455)),ISNUMBER(SEARCH('[1]Lookup for use classification'!$G$10,B2455))),'[1]Lookup for use classification'!$A$10,IF(OR(ISNUMBER(SEARCH('[1]Lookup for use classification'!$B$11,B2455)),ISNUMBER(SEARCH('[1]Lookup for use classification'!$C$11,B2455))),'[1]Lookup for use classification'!$A$11,IF(OR(ISNUMBER(SEARCH('[1]Lookup for use classification'!$B$12,B2455)),ISNUMBER(SEARCH('[1]Lookup for use classification'!$C$12,B2455))),'[1]Lookup for use classification'!$A$12,IF(OR(ISNUMBER(SEARCH('[1]Lookup for use classification'!$B$13,B2455)),ISNUMBER(SEARCH('[1]Lookup for use classification'!$C$13,B2455)),ISNUMBER(SEARCH('[1]Lookup for use classification'!$D$13,B2455)),,ISNUMBER(SEARCH('[1]Lookup for use classification'!$C$13,B2455)),ISNUMBER(SEARCH('[1]Lookup for use classification'!$E$13,B2455))),'[1]Lookup for use classification'!$A$13,IF(OR(ISNUMBER(SEARCH('[1]Lookup for use classification'!$B$14,B2455)),ISNUMBER(SEARCH('[1]Lookup for use classification'!$C$14,B2455))),'[1]Lookup for use classification'!$A$14,"Other"))))))))))))</f>
        <v>Education - K - 12</v>
      </c>
      <c r="D2455" s="31">
        <v>320</v>
      </c>
      <c r="E2455" s="45"/>
      <c r="F2455" s="45"/>
    </row>
    <row r="2456" spans="1:6">
      <c r="A2456" s="16" t="s">
        <v>542</v>
      </c>
      <c r="B2456" s="26" t="s">
        <v>183</v>
      </c>
      <c r="C2456" s="133" t="str">
        <f>IF(OR(ISNUMBER(SEARCH('[1]Lookup for use classification'!$B$1,B2456)),ISNUMBER(SEARCH('[1]Lookup for use classification'!$C$1,B2456)),ISNUMBER(SEARCH('[1]Lookup for use classification'!$D$1,B2456)),ISNUMBER(SEARCH('[1]Lookup for use classification'!$E$1,B2456))),'[1]Lookup for use classification'!$A$1,IF(ISNUMBER(SEARCH('[1]Lookup for use classification'!$B$2,B2456)),'[1]Lookup for use classification'!$A$2,IF(ISNUMBER(SEARCH('[1]Lookup for use classification'!$B$3,B2456)),'[1]Lookup for use classification'!$A$3,IF(OR(ISNUMBER(SEARCH('[1]Lookup for use classification'!$B$4,B2456)),ISNUMBER(SEARCH('[1]Lookup for use classification'!$C$4,B2456)),ISNUMBER(SEARCH('[1]Lookup for use classification'!$D$4,B2456)),ISNUMBER(SEARCH('[1]Lookup for use classification'!$E$4,B2456))),'[1]Lookup for use classification'!$A$4,IF(OR(ISNUMBER(SEARCH('[1]Lookup for use classification'!$B$5,B2456)),ISNUMBER(SEARCH('[1]Lookup for use classification'!$C$5,B2456)),ISNUMBER(SEARCH('[1]Lookup for use classification'!$D$5,B2456))),'[1]Lookup for use classification'!$A$5,IF(OR(ISNUMBER(SEARCH('[1]Lookup for use classification'!$B$7,B2456)),ISNUMBER(SEARCH('[1]Lookup for use classification'!$C$7,B2456)),ISNUMBER(SEARCH('[1]Lookup for use classification'!$D$7,B2456))),'[1]Lookup for use classification'!$A$7,IF(OR(ISNUMBER(SEARCH('[1]Lookup for use classification'!$B$9,B2456)),ISNUMBER(SEARCH('[1]Lookup for use classification'!$C$9,B2456)),ISNUMBER(SEARCH('[1]Lookup for use classification'!$D$9,B2456)),ISNUMBER(SEARCH('[1]Lookup for use classification'!$E$9,B2456)),ISNUMBER(SEARCH('[1]Lookup for use classification'!$F$9,B2456)),ISNUMBER(SEARCH('[1]Lookup for use classification'!$G$9,B2456)),ISNUMBER(SEARCH('[1]Lookup for use classification'!$H$9,B2456)),ISNUMBER(SEARCH('[1]Lookup for use classification'!$I$9,B2456)),ISNUMBER(SEARCH('[1]Lookup for use classification'!$J$9,B2456)),ISNUMBER(SEARCH('[1]Lookup for use classification'!$K$9,B2456))),'[1]Lookup for use classification'!$A$9,IF(OR(ISNUMBER(SEARCH('[1]Lookup for use classification'!$B$10,B2456)),ISNUMBER(SEARCH('[1]Lookup for use classification'!$C$10,B2456)),ISNUMBER(SEARCH('[1]Lookup for use classification'!$D$10,B2456)),ISNUMBER(SEARCH('[1]Lookup for use classification'!$E$10,B2456)),ISNUMBER(SEARCH('[1]Lookup for use classification'!$F$10,B2456)),ISNUMBER(SEARCH('[1]Lookup for use classification'!$G$10,B2456))),'[1]Lookup for use classification'!$A$10,IF(OR(ISNUMBER(SEARCH('[1]Lookup for use classification'!$B$11,B2456)),ISNUMBER(SEARCH('[1]Lookup for use classification'!$C$11,B2456))),'[1]Lookup for use classification'!$A$11,IF(OR(ISNUMBER(SEARCH('[1]Lookup for use classification'!$B$12,B2456)),ISNUMBER(SEARCH('[1]Lookup for use classification'!$C$12,B2456))),'[1]Lookup for use classification'!$A$12,IF(OR(ISNUMBER(SEARCH('[1]Lookup for use classification'!$B$13,B2456)),ISNUMBER(SEARCH('[1]Lookup for use classification'!$C$13,B2456)),ISNUMBER(SEARCH('[1]Lookup for use classification'!$D$13,B2456)),,ISNUMBER(SEARCH('[1]Lookup for use classification'!$C$13,B2456)),ISNUMBER(SEARCH('[1]Lookup for use classification'!$E$13,B2456))),'[1]Lookup for use classification'!$A$13,IF(OR(ISNUMBER(SEARCH('[1]Lookup for use classification'!$B$14,B2456)),ISNUMBER(SEARCH('[1]Lookup for use classification'!$C$14,B2456))),'[1]Lookup for use classification'!$A$14,"Other"))))))))))))</f>
        <v>Other</v>
      </c>
      <c r="D2456" s="31">
        <v>360</v>
      </c>
      <c r="E2456" s="45"/>
      <c r="F2456" s="45"/>
    </row>
    <row r="2457" spans="1:6">
      <c r="A2457" s="16" t="s">
        <v>542</v>
      </c>
      <c r="B2457" s="26" t="s">
        <v>544</v>
      </c>
      <c r="C2457" s="133" t="str">
        <f>IF(OR(ISNUMBER(SEARCH('[1]Lookup for use classification'!$B$1,B2457)),ISNUMBER(SEARCH('[1]Lookup for use classification'!$C$1,B2457)),ISNUMBER(SEARCH('[1]Lookup for use classification'!$D$1,B2457)),ISNUMBER(SEARCH('[1]Lookup for use classification'!$E$1,B2457))),'[1]Lookup for use classification'!$A$1,IF(ISNUMBER(SEARCH('[1]Lookup for use classification'!$B$2,B2457)),'[1]Lookup for use classification'!$A$2,IF(ISNUMBER(SEARCH('[1]Lookup for use classification'!$B$3,B2457)),'[1]Lookup for use classification'!$A$3,IF(OR(ISNUMBER(SEARCH('[1]Lookup for use classification'!$B$4,B2457)),ISNUMBER(SEARCH('[1]Lookup for use classification'!$C$4,B2457)),ISNUMBER(SEARCH('[1]Lookup for use classification'!$D$4,B2457)),ISNUMBER(SEARCH('[1]Lookup for use classification'!$E$4,B2457))),'[1]Lookup for use classification'!$A$4,IF(OR(ISNUMBER(SEARCH('[1]Lookup for use classification'!$B$5,B2457)),ISNUMBER(SEARCH('[1]Lookup for use classification'!$C$5,B2457)),ISNUMBER(SEARCH('[1]Lookup for use classification'!$D$5,B2457))),'[1]Lookup for use classification'!$A$5,IF(OR(ISNUMBER(SEARCH('[1]Lookup for use classification'!$B$7,B2457)),ISNUMBER(SEARCH('[1]Lookup for use classification'!$C$7,B2457)),ISNUMBER(SEARCH('[1]Lookup for use classification'!$D$7,B2457))),'[1]Lookup for use classification'!$A$7,IF(OR(ISNUMBER(SEARCH('[1]Lookup for use classification'!$B$9,B2457)),ISNUMBER(SEARCH('[1]Lookup for use classification'!$C$9,B2457)),ISNUMBER(SEARCH('[1]Lookup for use classification'!$D$9,B2457)),ISNUMBER(SEARCH('[1]Lookup for use classification'!$E$9,B2457)),ISNUMBER(SEARCH('[1]Lookup for use classification'!$F$9,B2457)),ISNUMBER(SEARCH('[1]Lookup for use classification'!$G$9,B2457)),ISNUMBER(SEARCH('[1]Lookup for use classification'!$H$9,B2457)),ISNUMBER(SEARCH('[1]Lookup for use classification'!$I$9,B2457)),ISNUMBER(SEARCH('[1]Lookup for use classification'!$J$9,B2457)),ISNUMBER(SEARCH('[1]Lookup for use classification'!$K$9,B2457))),'[1]Lookup for use classification'!$A$9,IF(OR(ISNUMBER(SEARCH('[1]Lookup for use classification'!$B$10,B2457)),ISNUMBER(SEARCH('[1]Lookup for use classification'!$C$10,B2457)),ISNUMBER(SEARCH('[1]Lookup for use classification'!$D$10,B2457)),ISNUMBER(SEARCH('[1]Lookup for use classification'!$E$10,B2457)),ISNUMBER(SEARCH('[1]Lookup for use classification'!$F$10,B2457)),ISNUMBER(SEARCH('[1]Lookup for use classification'!$G$10,B2457))),'[1]Lookup for use classification'!$A$10,IF(OR(ISNUMBER(SEARCH('[1]Lookup for use classification'!$B$11,B2457)),ISNUMBER(SEARCH('[1]Lookup for use classification'!$C$11,B2457))),'[1]Lookup for use classification'!$A$11,IF(OR(ISNUMBER(SEARCH('[1]Lookup for use classification'!$B$12,B2457)),ISNUMBER(SEARCH('[1]Lookup for use classification'!$C$12,B2457))),'[1]Lookup for use classification'!$A$12,IF(OR(ISNUMBER(SEARCH('[1]Lookup for use classification'!$B$13,B2457)),ISNUMBER(SEARCH('[1]Lookup for use classification'!$C$13,B2457)),ISNUMBER(SEARCH('[1]Lookup for use classification'!$D$13,B2457)),,ISNUMBER(SEARCH('[1]Lookup for use classification'!$C$13,B2457)),ISNUMBER(SEARCH('[1]Lookup for use classification'!$E$13,B2457))),'[1]Lookup for use classification'!$A$13,IF(OR(ISNUMBER(SEARCH('[1]Lookup for use classification'!$B$14,B2457)),ISNUMBER(SEARCH('[1]Lookup for use classification'!$C$14,B2457))),'[1]Lookup for use classification'!$A$14,"Other"))))))))))))</f>
        <v>Education - K - 12</v>
      </c>
      <c r="D2457" s="31">
        <v>42404</v>
      </c>
      <c r="E2457" s="45"/>
      <c r="F2457" s="45"/>
    </row>
    <row r="2458" spans="1:6">
      <c r="A2458" s="16" t="s">
        <v>542</v>
      </c>
      <c r="B2458" s="26" t="s">
        <v>398</v>
      </c>
      <c r="C2458" s="133" t="str">
        <f>IF(OR(ISNUMBER(SEARCH('[1]Lookup for use classification'!$B$1,B2458)),ISNUMBER(SEARCH('[1]Lookup for use classification'!$C$1,B2458)),ISNUMBER(SEARCH('[1]Lookup for use classification'!$D$1,B2458)),ISNUMBER(SEARCH('[1]Lookup for use classification'!$E$1,B2458))),'[1]Lookup for use classification'!$A$1,IF(ISNUMBER(SEARCH('[1]Lookup for use classification'!$B$2,B2458)),'[1]Lookup for use classification'!$A$2,IF(ISNUMBER(SEARCH('[1]Lookup for use classification'!$B$3,B2458)),'[1]Lookup for use classification'!$A$3,IF(OR(ISNUMBER(SEARCH('[1]Lookup for use classification'!$B$4,B2458)),ISNUMBER(SEARCH('[1]Lookup for use classification'!$C$4,B2458)),ISNUMBER(SEARCH('[1]Lookup for use classification'!$D$4,B2458)),ISNUMBER(SEARCH('[1]Lookup for use classification'!$E$4,B2458))),'[1]Lookup for use classification'!$A$4,IF(OR(ISNUMBER(SEARCH('[1]Lookup for use classification'!$B$5,B2458)),ISNUMBER(SEARCH('[1]Lookup for use classification'!$C$5,B2458)),ISNUMBER(SEARCH('[1]Lookup for use classification'!$D$5,B2458))),'[1]Lookup for use classification'!$A$5,IF(OR(ISNUMBER(SEARCH('[1]Lookup for use classification'!$B$7,B2458)),ISNUMBER(SEARCH('[1]Lookup for use classification'!$C$7,B2458)),ISNUMBER(SEARCH('[1]Lookup for use classification'!$D$7,B2458))),'[1]Lookup for use classification'!$A$7,IF(OR(ISNUMBER(SEARCH('[1]Lookup for use classification'!$B$9,B2458)),ISNUMBER(SEARCH('[1]Lookup for use classification'!$C$9,B2458)),ISNUMBER(SEARCH('[1]Lookup for use classification'!$D$9,B2458)),ISNUMBER(SEARCH('[1]Lookup for use classification'!$E$9,B2458)),ISNUMBER(SEARCH('[1]Lookup for use classification'!$F$9,B2458)),ISNUMBER(SEARCH('[1]Lookup for use classification'!$G$9,B2458)),ISNUMBER(SEARCH('[1]Lookup for use classification'!$H$9,B2458)),ISNUMBER(SEARCH('[1]Lookup for use classification'!$I$9,B2458)),ISNUMBER(SEARCH('[1]Lookup for use classification'!$J$9,B2458)),ISNUMBER(SEARCH('[1]Lookup for use classification'!$K$9,B2458))),'[1]Lookup for use classification'!$A$9,IF(OR(ISNUMBER(SEARCH('[1]Lookup for use classification'!$B$10,B2458)),ISNUMBER(SEARCH('[1]Lookup for use classification'!$C$10,B2458)),ISNUMBER(SEARCH('[1]Lookup for use classification'!$D$10,B2458)),ISNUMBER(SEARCH('[1]Lookup for use classification'!$E$10,B2458)),ISNUMBER(SEARCH('[1]Lookup for use classification'!$F$10,B2458)),ISNUMBER(SEARCH('[1]Lookup for use classification'!$G$10,B2458))),'[1]Lookup for use classification'!$A$10,IF(OR(ISNUMBER(SEARCH('[1]Lookup for use classification'!$B$11,B2458)),ISNUMBER(SEARCH('[1]Lookup for use classification'!$C$11,B2458))),'[1]Lookup for use classification'!$A$11,IF(OR(ISNUMBER(SEARCH('[1]Lookup for use classification'!$B$12,B2458)),ISNUMBER(SEARCH('[1]Lookup for use classification'!$C$12,B2458))),'[1]Lookup for use classification'!$A$12,IF(OR(ISNUMBER(SEARCH('[1]Lookup for use classification'!$B$13,B2458)),ISNUMBER(SEARCH('[1]Lookup for use classification'!$C$13,B2458)),ISNUMBER(SEARCH('[1]Lookup for use classification'!$D$13,B2458)),,ISNUMBER(SEARCH('[1]Lookup for use classification'!$C$13,B2458)),ISNUMBER(SEARCH('[1]Lookup for use classification'!$E$13,B2458))),'[1]Lookup for use classification'!$A$13,IF(OR(ISNUMBER(SEARCH('[1]Lookup for use classification'!$B$14,B2458)),ISNUMBER(SEARCH('[1]Lookup for use classification'!$C$14,B2458))),'[1]Lookup for use classification'!$A$14,"Other"))))))))))))</f>
        <v>Public Assembly</v>
      </c>
      <c r="D2458" s="31">
        <v>1152</v>
      </c>
      <c r="E2458" s="45" t="s">
        <v>6</v>
      </c>
      <c r="F2458" s="45" t="s">
        <v>11</v>
      </c>
    </row>
    <row r="2459" spans="1:6">
      <c r="A2459" s="16" t="s">
        <v>542</v>
      </c>
      <c r="B2459" s="26" t="s">
        <v>545</v>
      </c>
      <c r="C2459" s="133" t="str">
        <f>IF(OR(ISNUMBER(SEARCH('[1]Lookup for use classification'!$B$1,B2459)),ISNUMBER(SEARCH('[1]Lookup for use classification'!$C$1,B2459)),ISNUMBER(SEARCH('[1]Lookup for use classification'!$D$1,B2459)),ISNUMBER(SEARCH('[1]Lookup for use classification'!$E$1,B2459))),'[1]Lookup for use classification'!$A$1,IF(ISNUMBER(SEARCH('[1]Lookup for use classification'!$B$2,B2459)),'[1]Lookup for use classification'!$A$2,IF(ISNUMBER(SEARCH('[1]Lookup for use classification'!$B$3,B2459)),'[1]Lookup for use classification'!$A$3,IF(OR(ISNUMBER(SEARCH('[1]Lookup for use classification'!$B$4,B2459)),ISNUMBER(SEARCH('[1]Lookup for use classification'!$C$4,B2459)),ISNUMBER(SEARCH('[1]Lookup for use classification'!$D$4,B2459)),ISNUMBER(SEARCH('[1]Lookup for use classification'!$E$4,B2459))),'[1]Lookup for use classification'!$A$4,IF(OR(ISNUMBER(SEARCH('[1]Lookup for use classification'!$B$5,B2459)),ISNUMBER(SEARCH('[1]Lookup for use classification'!$C$5,B2459)),ISNUMBER(SEARCH('[1]Lookup for use classification'!$D$5,B2459))),'[1]Lookup for use classification'!$A$5,IF(OR(ISNUMBER(SEARCH('[1]Lookup for use classification'!$B$7,B2459)),ISNUMBER(SEARCH('[1]Lookup for use classification'!$C$7,B2459)),ISNUMBER(SEARCH('[1]Lookup for use classification'!$D$7,B2459))),'[1]Lookup for use classification'!$A$7,IF(OR(ISNUMBER(SEARCH('[1]Lookup for use classification'!$B$9,B2459)),ISNUMBER(SEARCH('[1]Lookup for use classification'!$C$9,B2459)),ISNUMBER(SEARCH('[1]Lookup for use classification'!$D$9,B2459)),ISNUMBER(SEARCH('[1]Lookup for use classification'!$E$9,B2459)),ISNUMBER(SEARCH('[1]Lookup for use classification'!$F$9,B2459)),ISNUMBER(SEARCH('[1]Lookup for use classification'!$G$9,B2459)),ISNUMBER(SEARCH('[1]Lookup for use classification'!$H$9,B2459)),ISNUMBER(SEARCH('[1]Lookup for use classification'!$I$9,B2459)),ISNUMBER(SEARCH('[1]Lookup for use classification'!$J$9,B2459)),ISNUMBER(SEARCH('[1]Lookup for use classification'!$K$9,B2459))),'[1]Lookup for use classification'!$A$9,IF(OR(ISNUMBER(SEARCH('[1]Lookup for use classification'!$B$10,B2459)),ISNUMBER(SEARCH('[1]Lookup for use classification'!$C$10,B2459)),ISNUMBER(SEARCH('[1]Lookup for use classification'!$D$10,B2459)),ISNUMBER(SEARCH('[1]Lookup for use classification'!$E$10,B2459)),ISNUMBER(SEARCH('[1]Lookup for use classification'!$F$10,B2459)),ISNUMBER(SEARCH('[1]Lookup for use classification'!$G$10,B2459))),'[1]Lookup for use classification'!$A$10,IF(OR(ISNUMBER(SEARCH('[1]Lookup for use classification'!$B$11,B2459)),ISNUMBER(SEARCH('[1]Lookup for use classification'!$C$11,B2459))),'[1]Lookup for use classification'!$A$11,IF(OR(ISNUMBER(SEARCH('[1]Lookup for use classification'!$B$12,B2459)),ISNUMBER(SEARCH('[1]Lookup for use classification'!$C$12,B2459))),'[1]Lookup for use classification'!$A$12,IF(OR(ISNUMBER(SEARCH('[1]Lookup for use classification'!$B$13,B2459)),ISNUMBER(SEARCH('[1]Lookup for use classification'!$C$13,B2459)),ISNUMBER(SEARCH('[1]Lookup for use classification'!$D$13,B2459)),,ISNUMBER(SEARCH('[1]Lookup for use classification'!$C$13,B2459)),ISNUMBER(SEARCH('[1]Lookup for use classification'!$E$13,B2459))),'[1]Lookup for use classification'!$A$13,IF(OR(ISNUMBER(SEARCH('[1]Lookup for use classification'!$B$14,B2459)),ISNUMBER(SEARCH('[1]Lookup for use classification'!$C$14,B2459))),'[1]Lookup for use classification'!$A$14,"Other"))))))))))))</f>
        <v>Other</v>
      </c>
      <c r="D2459" s="31">
        <v>738</v>
      </c>
      <c r="E2459" s="45" t="s">
        <v>6</v>
      </c>
      <c r="F2459" s="45" t="s">
        <v>11</v>
      </c>
    </row>
    <row r="2460" spans="1:6">
      <c r="A2460" s="16" t="s">
        <v>542</v>
      </c>
      <c r="B2460" s="26" t="s">
        <v>546</v>
      </c>
      <c r="C2460" s="133" t="str">
        <f>IF(OR(ISNUMBER(SEARCH('[1]Lookup for use classification'!$B$1,B2460)),ISNUMBER(SEARCH('[1]Lookup for use classification'!$C$1,B2460)),ISNUMBER(SEARCH('[1]Lookup for use classification'!$D$1,B2460)),ISNUMBER(SEARCH('[1]Lookup for use classification'!$E$1,B2460))),'[1]Lookup for use classification'!$A$1,IF(ISNUMBER(SEARCH('[1]Lookup for use classification'!$B$2,B2460)),'[1]Lookup for use classification'!$A$2,IF(ISNUMBER(SEARCH('[1]Lookup for use classification'!$B$3,B2460)),'[1]Lookup for use classification'!$A$3,IF(OR(ISNUMBER(SEARCH('[1]Lookup for use classification'!$B$4,B2460)),ISNUMBER(SEARCH('[1]Lookup for use classification'!$C$4,B2460)),ISNUMBER(SEARCH('[1]Lookup for use classification'!$D$4,B2460)),ISNUMBER(SEARCH('[1]Lookup for use classification'!$E$4,B2460))),'[1]Lookup for use classification'!$A$4,IF(OR(ISNUMBER(SEARCH('[1]Lookup for use classification'!$B$5,B2460)),ISNUMBER(SEARCH('[1]Lookup for use classification'!$C$5,B2460)),ISNUMBER(SEARCH('[1]Lookup for use classification'!$D$5,B2460))),'[1]Lookup for use classification'!$A$5,IF(OR(ISNUMBER(SEARCH('[1]Lookup for use classification'!$B$7,B2460)),ISNUMBER(SEARCH('[1]Lookup for use classification'!$C$7,B2460)),ISNUMBER(SEARCH('[1]Lookup for use classification'!$D$7,B2460))),'[1]Lookup for use classification'!$A$7,IF(OR(ISNUMBER(SEARCH('[1]Lookup for use classification'!$B$9,B2460)),ISNUMBER(SEARCH('[1]Lookup for use classification'!$C$9,B2460)),ISNUMBER(SEARCH('[1]Lookup for use classification'!$D$9,B2460)),ISNUMBER(SEARCH('[1]Lookup for use classification'!$E$9,B2460)),ISNUMBER(SEARCH('[1]Lookup for use classification'!$F$9,B2460)),ISNUMBER(SEARCH('[1]Lookup for use classification'!$G$9,B2460)),ISNUMBER(SEARCH('[1]Lookup for use classification'!$H$9,B2460)),ISNUMBER(SEARCH('[1]Lookup for use classification'!$I$9,B2460)),ISNUMBER(SEARCH('[1]Lookup for use classification'!$J$9,B2460)),ISNUMBER(SEARCH('[1]Lookup for use classification'!$K$9,B2460))),'[1]Lookup for use classification'!$A$9,IF(OR(ISNUMBER(SEARCH('[1]Lookup for use classification'!$B$10,B2460)),ISNUMBER(SEARCH('[1]Lookup for use classification'!$C$10,B2460)),ISNUMBER(SEARCH('[1]Lookup for use classification'!$D$10,B2460)),ISNUMBER(SEARCH('[1]Lookup for use classification'!$E$10,B2460)),ISNUMBER(SEARCH('[1]Lookup for use classification'!$F$10,B2460)),ISNUMBER(SEARCH('[1]Lookup for use classification'!$G$10,B2460))),'[1]Lookup for use classification'!$A$10,IF(OR(ISNUMBER(SEARCH('[1]Lookup for use classification'!$B$11,B2460)),ISNUMBER(SEARCH('[1]Lookup for use classification'!$C$11,B2460))),'[1]Lookup for use classification'!$A$11,IF(OR(ISNUMBER(SEARCH('[1]Lookup for use classification'!$B$12,B2460)),ISNUMBER(SEARCH('[1]Lookup for use classification'!$C$12,B2460))),'[1]Lookup for use classification'!$A$12,IF(OR(ISNUMBER(SEARCH('[1]Lookup for use classification'!$B$13,B2460)),ISNUMBER(SEARCH('[1]Lookup for use classification'!$C$13,B2460)),ISNUMBER(SEARCH('[1]Lookup for use classification'!$D$13,B2460)),,ISNUMBER(SEARCH('[1]Lookup for use classification'!$C$13,B2460)),ISNUMBER(SEARCH('[1]Lookup for use classification'!$E$13,B2460))),'[1]Lookup for use classification'!$A$13,IF(OR(ISNUMBER(SEARCH('[1]Lookup for use classification'!$B$14,B2460)),ISNUMBER(SEARCH('[1]Lookup for use classification'!$C$14,B2460))),'[1]Lookup for use classification'!$A$14,"Other"))))))))))))</f>
        <v>Health Care - Hospitals</v>
      </c>
      <c r="D2460" s="31">
        <v>768</v>
      </c>
      <c r="E2460" s="45" t="s">
        <v>6</v>
      </c>
      <c r="F2460" s="45" t="s">
        <v>11</v>
      </c>
    </row>
    <row r="2461" spans="1:6">
      <c r="A2461" s="16" t="s">
        <v>542</v>
      </c>
      <c r="B2461" s="26" t="s">
        <v>547</v>
      </c>
      <c r="C2461" s="133" t="str">
        <f>IF(OR(ISNUMBER(SEARCH('[1]Lookup for use classification'!$B$1,B2461)),ISNUMBER(SEARCH('[1]Lookup for use classification'!$C$1,B2461)),ISNUMBER(SEARCH('[1]Lookup for use classification'!$D$1,B2461)),ISNUMBER(SEARCH('[1]Lookup for use classification'!$E$1,B2461))),'[1]Lookup for use classification'!$A$1,IF(ISNUMBER(SEARCH('[1]Lookup for use classification'!$B$2,B2461)),'[1]Lookup for use classification'!$A$2,IF(ISNUMBER(SEARCH('[1]Lookup for use classification'!$B$3,B2461)),'[1]Lookup for use classification'!$A$3,IF(OR(ISNUMBER(SEARCH('[1]Lookup for use classification'!$B$4,B2461)),ISNUMBER(SEARCH('[1]Lookup for use classification'!$C$4,B2461)),ISNUMBER(SEARCH('[1]Lookup for use classification'!$D$4,B2461)),ISNUMBER(SEARCH('[1]Lookup for use classification'!$E$4,B2461))),'[1]Lookup for use classification'!$A$4,IF(OR(ISNUMBER(SEARCH('[1]Lookup for use classification'!$B$5,B2461)),ISNUMBER(SEARCH('[1]Lookup for use classification'!$C$5,B2461)),ISNUMBER(SEARCH('[1]Lookup for use classification'!$D$5,B2461))),'[1]Lookup for use classification'!$A$5,IF(OR(ISNUMBER(SEARCH('[1]Lookup for use classification'!$B$7,B2461)),ISNUMBER(SEARCH('[1]Lookup for use classification'!$C$7,B2461)),ISNUMBER(SEARCH('[1]Lookup for use classification'!$D$7,B2461))),'[1]Lookup for use classification'!$A$7,IF(OR(ISNUMBER(SEARCH('[1]Lookup for use classification'!$B$9,B2461)),ISNUMBER(SEARCH('[1]Lookup for use classification'!$C$9,B2461)),ISNUMBER(SEARCH('[1]Lookup for use classification'!$D$9,B2461)),ISNUMBER(SEARCH('[1]Lookup for use classification'!$E$9,B2461)),ISNUMBER(SEARCH('[1]Lookup for use classification'!$F$9,B2461)),ISNUMBER(SEARCH('[1]Lookup for use classification'!$G$9,B2461)),ISNUMBER(SEARCH('[1]Lookup for use classification'!$H$9,B2461)),ISNUMBER(SEARCH('[1]Lookup for use classification'!$I$9,B2461)),ISNUMBER(SEARCH('[1]Lookup for use classification'!$J$9,B2461)),ISNUMBER(SEARCH('[1]Lookup for use classification'!$K$9,B2461))),'[1]Lookup for use classification'!$A$9,IF(OR(ISNUMBER(SEARCH('[1]Lookup for use classification'!$B$10,B2461)),ISNUMBER(SEARCH('[1]Lookup for use classification'!$C$10,B2461)),ISNUMBER(SEARCH('[1]Lookup for use classification'!$D$10,B2461)),ISNUMBER(SEARCH('[1]Lookup for use classification'!$E$10,B2461)),ISNUMBER(SEARCH('[1]Lookup for use classification'!$F$10,B2461)),ISNUMBER(SEARCH('[1]Lookup for use classification'!$G$10,B2461))),'[1]Lookup for use classification'!$A$10,IF(OR(ISNUMBER(SEARCH('[1]Lookup for use classification'!$B$11,B2461)),ISNUMBER(SEARCH('[1]Lookup for use classification'!$C$11,B2461))),'[1]Lookup for use classification'!$A$11,IF(OR(ISNUMBER(SEARCH('[1]Lookup for use classification'!$B$12,B2461)),ISNUMBER(SEARCH('[1]Lookup for use classification'!$C$12,B2461))),'[1]Lookup for use classification'!$A$12,IF(OR(ISNUMBER(SEARCH('[1]Lookup for use classification'!$B$13,B2461)),ISNUMBER(SEARCH('[1]Lookup for use classification'!$C$13,B2461)),ISNUMBER(SEARCH('[1]Lookup for use classification'!$D$13,B2461)),,ISNUMBER(SEARCH('[1]Lookup for use classification'!$C$13,B2461)),ISNUMBER(SEARCH('[1]Lookup for use classification'!$E$13,B2461))),'[1]Lookup for use classification'!$A$13,IF(OR(ISNUMBER(SEARCH('[1]Lookup for use classification'!$B$14,B2461)),ISNUMBER(SEARCH('[1]Lookup for use classification'!$C$14,B2461))),'[1]Lookup for use classification'!$A$14,"Other"))))))))))))</f>
        <v>Public Assembly</v>
      </c>
      <c r="D2461" s="31">
        <v>1800</v>
      </c>
      <c r="E2461" s="45" t="s">
        <v>6</v>
      </c>
      <c r="F2461" s="45" t="s">
        <v>11</v>
      </c>
    </row>
    <row r="2462" spans="1:6">
      <c r="A2462" s="16" t="s">
        <v>542</v>
      </c>
      <c r="B2462" s="26" t="s">
        <v>62</v>
      </c>
      <c r="C2462" s="133" t="str">
        <f>IF(OR(ISNUMBER(SEARCH('[1]Lookup for use classification'!$B$1,B2462)),ISNUMBER(SEARCH('[1]Lookup for use classification'!$C$1,B2462)),ISNUMBER(SEARCH('[1]Lookup for use classification'!$D$1,B2462)),ISNUMBER(SEARCH('[1]Lookup for use classification'!$E$1,B2462))),'[1]Lookup for use classification'!$A$1,IF(ISNUMBER(SEARCH('[1]Lookup for use classification'!$B$2,B2462)),'[1]Lookup for use classification'!$A$2,IF(ISNUMBER(SEARCH('[1]Lookup for use classification'!$B$3,B2462)),'[1]Lookup for use classification'!$A$3,IF(OR(ISNUMBER(SEARCH('[1]Lookup for use classification'!$B$4,B2462)),ISNUMBER(SEARCH('[1]Lookup for use classification'!$C$4,B2462)),ISNUMBER(SEARCH('[1]Lookup for use classification'!$D$4,B2462)),ISNUMBER(SEARCH('[1]Lookup for use classification'!$E$4,B2462))),'[1]Lookup for use classification'!$A$4,IF(OR(ISNUMBER(SEARCH('[1]Lookup for use classification'!$B$5,B2462)),ISNUMBER(SEARCH('[1]Lookup for use classification'!$C$5,B2462)),ISNUMBER(SEARCH('[1]Lookup for use classification'!$D$5,B2462))),'[1]Lookup for use classification'!$A$5,IF(OR(ISNUMBER(SEARCH('[1]Lookup for use classification'!$B$7,B2462)),ISNUMBER(SEARCH('[1]Lookup for use classification'!$C$7,B2462)),ISNUMBER(SEARCH('[1]Lookup for use classification'!$D$7,B2462))),'[1]Lookup for use classification'!$A$7,IF(OR(ISNUMBER(SEARCH('[1]Lookup for use classification'!$B$9,B2462)),ISNUMBER(SEARCH('[1]Lookup for use classification'!$C$9,B2462)),ISNUMBER(SEARCH('[1]Lookup for use classification'!$D$9,B2462)),ISNUMBER(SEARCH('[1]Lookup for use classification'!$E$9,B2462)),ISNUMBER(SEARCH('[1]Lookup for use classification'!$F$9,B2462)),ISNUMBER(SEARCH('[1]Lookup for use classification'!$G$9,B2462)),ISNUMBER(SEARCH('[1]Lookup for use classification'!$H$9,B2462)),ISNUMBER(SEARCH('[1]Lookup for use classification'!$I$9,B2462)),ISNUMBER(SEARCH('[1]Lookup for use classification'!$J$9,B2462)),ISNUMBER(SEARCH('[1]Lookup for use classification'!$K$9,B2462))),'[1]Lookup for use classification'!$A$9,IF(OR(ISNUMBER(SEARCH('[1]Lookup for use classification'!$B$10,B2462)),ISNUMBER(SEARCH('[1]Lookup for use classification'!$C$10,B2462)),ISNUMBER(SEARCH('[1]Lookup for use classification'!$D$10,B2462)),ISNUMBER(SEARCH('[1]Lookup for use classification'!$E$10,B2462)),ISNUMBER(SEARCH('[1]Lookup for use classification'!$F$10,B2462)),ISNUMBER(SEARCH('[1]Lookup for use classification'!$G$10,B2462))),'[1]Lookup for use classification'!$A$10,IF(OR(ISNUMBER(SEARCH('[1]Lookup for use classification'!$B$11,B2462)),ISNUMBER(SEARCH('[1]Lookup for use classification'!$C$11,B2462))),'[1]Lookup for use classification'!$A$11,IF(OR(ISNUMBER(SEARCH('[1]Lookup for use classification'!$B$12,B2462)),ISNUMBER(SEARCH('[1]Lookup for use classification'!$C$12,B2462))),'[1]Lookup for use classification'!$A$12,IF(OR(ISNUMBER(SEARCH('[1]Lookup for use classification'!$B$13,B2462)),ISNUMBER(SEARCH('[1]Lookup for use classification'!$C$13,B2462)),ISNUMBER(SEARCH('[1]Lookup for use classification'!$D$13,B2462)),,ISNUMBER(SEARCH('[1]Lookup for use classification'!$C$13,B2462)),ISNUMBER(SEARCH('[1]Lookup for use classification'!$E$13,B2462))),'[1]Lookup for use classification'!$A$13,IF(OR(ISNUMBER(SEARCH('[1]Lookup for use classification'!$B$14,B2462)),ISNUMBER(SEARCH('[1]Lookup for use classification'!$C$14,B2462))),'[1]Lookup for use classification'!$A$14,"Other"))))))))))))</f>
        <v>Office</v>
      </c>
      <c r="D2462" s="31"/>
      <c r="E2462" s="45"/>
      <c r="F2462" s="45"/>
    </row>
    <row r="2463" spans="1:6">
      <c r="A2463" s="16" t="s">
        <v>542</v>
      </c>
      <c r="B2463" s="26" t="s">
        <v>548</v>
      </c>
      <c r="C2463" s="133" t="str">
        <f>IF(OR(ISNUMBER(SEARCH('[1]Lookup for use classification'!$B$1,B2463)),ISNUMBER(SEARCH('[1]Lookup for use classification'!$C$1,B2463)),ISNUMBER(SEARCH('[1]Lookup for use classification'!$D$1,B2463)),ISNUMBER(SEARCH('[1]Lookup for use classification'!$E$1,B2463))),'[1]Lookup for use classification'!$A$1,IF(ISNUMBER(SEARCH('[1]Lookup for use classification'!$B$2,B2463)),'[1]Lookup for use classification'!$A$2,IF(ISNUMBER(SEARCH('[1]Lookup for use classification'!$B$3,B2463)),'[1]Lookup for use classification'!$A$3,IF(OR(ISNUMBER(SEARCH('[1]Lookup for use classification'!$B$4,B2463)),ISNUMBER(SEARCH('[1]Lookup for use classification'!$C$4,B2463)),ISNUMBER(SEARCH('[1]Lookup for use classification'!$D$4,B2463)),ISNUMBER(SEARCH('[1]Lookup for use classification'!$E$4,B2463))),'[1]Lookup for use classification'!$A$4,IF(OR(ISNUMBER(SEARCH('[1]Lookup for use classification'!$B$5,B2463)),ISNUMBER(SEARCH('[1]Lookup for use classification'!$C$5,B2463)),ISNUMBER(SEARCH('[1]Lookup for use classification'!$D$5,B2463))),'[1]Lookup for use classification'!$A$5,IF(OR(ISNUMBER(SEARCH('[1]Lookup for use classification'!$B$7,B2463)),ISNUMBER(SEARCH('[1]Lookup for use classification'!$C$7,B2463)),ISNUMBER(SEARCH('[1]Lookup for use classification'!$D$7,B2463))),'[1]Lookup for use classification'!$A$7,IF(OR(ISNUMBER(SEARCH('[1]Lookup for use classification'!$B$9,B2463)),ISNUMBER(SEARCH('[1]Lookup for use classification'!$C$9,B2463)),ISNUMBER(SEARCH('[1]Lookup for use classification'!$D$9,B2463)),ISNUMBER(SEARCH('[1]Lookup for use classification'!$E$9,B2463)),ISNUMBER(SEARCH('[1]Lookup for use classification'!$F$9,B2463)),ISNUMBER(SEARCH('[1]Lookup for use classification'!$G$9,B2463)),ISNUMBER(SEARCH('[1]Lookup for use classification'!$H$9,B2463)),ISNUMBER(SEARCH('[1]Lookup for use classification'!$I$9,B2463)),ISNUMBER(SEARCH('[1]Lookup for use classification'!$J$9,B2463)),ISNUMBER(SEARCH('[1]Lookup for use classification'!$K$9,B2463))),'[1]Lookup for use classification'!$A$9,IF(OR(ISNUMBER(SEARCH('[1]Lookup for use classification'!$B$10,B2463)),ISNUMBER(SEARCH('[1]Lookup for use classification'!$C$10,B2463)),ISNUMBER(SEARCH('[1]Lookup for use classification'!$D$10,B2463)),ISNUMBER(SEARCH('[1]Lookup for use classification'!$E$10,B2463)),ISNUMBER(SEARCH('[1]Lookup for use classification'!$F$10,B2463)),ISNUMBER(SEARCH('[1]Lookup for use classification'!$G$10,B2463))),'[1]Lookup for use classification'!$A$10,IF(OR(ISNUMBER(SEARCH('[1]Lookup for use classification'!$B$11,B2463)),ISNUMBER(SEARCH('[1]Lookup for use classification'!$C$11,B2463))),'[1]Lookup for use classification'!$A$11,IF(OR(ISNUMBER(SEARCH('[1]Lookup for use classification'!$B$12,B2463)),ISNUMBER(SEARCH('[1]Lookup for use classification'!$C$12,B2463))),'[1]Lookup for use classification'!$A$12,IF(OR(ISNUMBER(SEARCH('[1]Lookup for use classification'!$B$13,B2463)),ISNUMBER(SEARCH('[1]Lookup for use classification'!$C$13,B2463)),ISNUMBER(SEARCH('[1]Lookup for use classification'!$D$13,B2463)),,ISNUMBER(SEARCH('[1]Lookup for use classification'!$C$13,B2463)),ISNUMBER(SEARCH('[1]Lookup for use classification'!$E$13,B2463))),'[1]Lookup for use classification'!$A$13,IF(OR(ISNUMBER(SEARCH('[1]Lookup for use classification'!$B$14,B2463)),ISNUMBER(SEARCH('[1]Lookup for use classification'!$C$14,B2463))),'[1]Lookup for use classification'!$A$14,"Other"))))))))))))</f>
        <v>Other</v>
      </c>
      <c r="D2463" s="31">
        <v>2320</v>
      </c>
      <c r="E2463" s="45"/>
      <c r="F2463" s="45"/>
    </row>
    <row r="2464" spans="1:6">
      <c r="A2464" s="16" t="s">
        <v>542</v>
      </c>
      <c r="B2464" s="26" t="s">
        <v>549</v>
      </c>
      <c r="C2464" s="133" t="str">
        <f>IF(OR(ISNUMBER(SEARCH('[1]Lookup for use classification'!$B$1,B2464)),ISNUMBER(SEARCH('[1]Lookup for use classification'!$C$1,B2464)),ISNUMBER(SEARCH('[1]Lookup for use classification'!$D$1,B2464)),ISNUMBER(SEARCH('[1]Lookup for use classification'!$E$1,B2464))),'[1]Lookup for use classification'!$A$1,IF(ISNUMBER(SEARCH('[1]Lookup for use classification'!$B$2,B2464)),'[1]Lookup for use classification'!$A$2,IF(ISNUMBER(SEARCH('[1]Lookup for use classification'!$B$3,B2464)),'[1]Lookup for use classification'!$A$3,IF(OR(ISNUMBER(SEARCH('[1]Lookup for use classification'!$B$4,B2464)),ISNUMBER(SEARCH('[1]Lookup for use classification'!$C$4,B2464)),ISNUMBER(SEARCH('[1]Lookup for use classification'!$D$4,B2464)),ISNUMBER(SEARCH('[1]Lookup for use classification'!$E$4,B2464))),'[1]Lookup for use classification'!$A$4,IF(OR(ISNUMBER(SEARCH('[1]Lookup for use classification'!$B$5,B2464)),ISNUMBER(SEARCH('[1]Lookup for use classification'!$C$5,B2464)),ISNUMBER(SEARCH('[1]Lookup for use classification'!$D$5,B2464))),'[1]Lookup for use classification'!$A$5,IF(OR(ISNUMBER(SEARCH('[1]Lookup for use classification'!$B$7,B2464)),ISNUMBER(SEARCH('[1]Lookup for use classification'!$C$7,B2464)),ISNUMBER(SEARCH('[1]Lookup for use classification'!$D$7,B2464))),'[1]Lookup for use classification'!$A$7,IF(OR(ISNUMBER(SEARCH('[1]Lookup for use classification'!$B$9,B2464)),ISNUMBER(SEARCH('[1]Lookup for use classification'!$C$9,B2464)),ISNUMBER(SEARCH('[1]Lookup for use classification'!$D$9,B2464)),ISNUMBER(SEARCH('[1]Lookup for use classification'!$E$9,B2464)),ISNUMBER(SEARCH('[1]Lookup for use classification'!$F$9,B2464)),ISNUMBER(SEARCH('[1]Lookup for use classification'!$G$9,B2464)),ISNUMBER(SEARCH('[1]Lookup for use classification'!$H$9,B2464)),ISNUMBER(SEARCH('[1]Lookup for use classification'!$I$9,B2464)),ISNUMBER(SEARCH('[1]Lookup for use classification'!$J$9,B2464)),ISNUMBER(SEARCH('[1]Lookup for use classification'!$K$9,B2464))),'[1]Lookup for use classification'!$A$9,IF(OR(ISNUMBER(SEARCH('[1]Lookup for use classification'!$B$10,B2464)),ISNUMBER(SEARCH('[1]Lookup for use classification'!$C$10,B2464)),ISNUMBER(SEARCH('[1]Lookup for use classification'!$D$10,B2464)),ISNUMBER(SEARCH('[1]Lookup for use classification'!$E$10,B2464)),ISNUMBER(SEARCH('[1]Lookup for use classification'!$F$10,B2464)),ISNUMBER(SEARCH('[1]Lookup for use classification'!$G$10,B2464))),'[1]Lookup for use classification'!$A$10,IF(OR(ISNUMBER(SEARCH('[1]Lookup for use classification'!$B$11,B2464)),ISNUMBER(SEARCH('[1]Lookup for use classification'!$C$11,B2464))),'[1]Lookup for use classification'!$A$11,IF(OR(ISNUMBER(SEARCH('[1]Lookup for use classification'!$B$12,B2464)),ISNUMBER(SEARCH('[1]Lookup for use classification'!$C$12,B2464))),'[1]Lookup for use classification'!$A$12,IF(OR(ISNUMBER(SEARCH('[1]Lookup for use classification'!$B$13,B2464)),ISNUMBER(SEARCH('[1]Lookup for use classification'!$C$13,B2464)),ISNUMBER(SEARCH('[1]Lookup for use classification'!$D$13,B2464)),,ISNUMBER(SEARCH('[1]Lookup for use classification'!$C$13,B2464)),ISNUMBER(SEARCH('[1]Lookup for use classification'!$E$13,B2464))),'[1]Lookup for use classification'!$A$13,IF(OR(ISNUMBER(SEARCH('[1]Lookup for use classification'!$B$14,B2464)),ISNUMBER(SEARCH('[1]Lookup for use classification'!$C$14,B2464))),'[1]Lookup for use classification'!$A$14,"Other"))))))))))))</f>
        <v>Water &amp; Sewer</v>
      </c>
      <c r="D2464" s="31">
        <v>1800</v>
      </c>
      <c r="E2464" s="45"/>
      <c r="F2464" s="45"/>
    </row>
    <row r="2465" spans="1:6">
      <c r="A2465" s="16" t="s">
        <v>550</v>
      </c>
      <c r="B2465" s="26" t="s">
        <v>551</v>
      </c>
      <c r="C2465" s="133" t="str">
        <f>IF(OR(ISNUMBER(SEARCH('[1]Lookup for use classification'!$B$1,B2465)),ISNUMBER(SEARCH('[1]Lookup for use classification'!$C$1,B2465)),ISNUMBER(SEARCH('[1]Lookup for use classification'!$D$1,B2465)),ISNUMBER(SEARCH('[1]Lookup for use classification'!$E$1,B2465))),'[1]Lookup for use classification'!$A$1,IF(ISNUMBER(SEARCH('[1]Lookup for use classification'!$B$2,B2465)),'[1]Lookup for use classification'!$A$2,IF(ISNUMBER(SEARCH('[1]Lookup for use classification'!$B$3,B2465)),'[1]Lookup for use classification'!$A$3,IF(OR(ISNUMBER(SEARCH('[1]Lookup for use classification'!$B$4,B2465)),ISNUMBER(SEARCH('[1]Lookup for use classification'!$C$4,B2465)),ISNUMBER(SEARCH('[1]Lookup for use classification'!$D$4,B2465)),ISNUMBER(SEARCH('[1]Lookup for use classification'!$E$4,B2465))),'[1]Lookup for use classification'!$A$4,IF(OR(ISNUMBER(SEARCH('[1]Lookup for use classification'!$B$5,B2465)),ISNUMBER(SEARCH('[1]Lookup for use classification'!$C$5,B2465)),ISNUMBER(SEARCH('[1]Lookup for use classification'!$D$5,B2465))),'[1]Lookup for use classification'!$A$5,IF(OR(ISNUMBER(SEARCH('[1]Lookup for use classification'!$B$7,B2465)),ISNUMBER(SEARCH('[1]Lookup for use classification'!$C$7,B2465)),ISNUMBER(SEARCH('[1]Lookup for use classification'!$D$7,B2465))),'[1]Lookup for use classification'!$A$7,IF(OR(ISNUMBER(SEARCH('[1]Lookup for use classification'!$B$9,B2465)),ISNUMBER(SEARCH('[1]Lookup for use classification'!$C$9,B2465)),ISNUMBER(SEARCH('[1]Lookup for use classification'!$D$9,B2465)),ISNUMBER(SEARCH('[1]Lookup for use classification'!$E$9,B2465)),ISNUMBER(SEARCH('[1]Lookup for use classification'!$F$9,B2465)),ISNUMBER(SEARCH('[1]Lookup for use classification'!$G$9,B2465)),ISNUMBER(SEARCH('[1]Lookup for use classification'!$H$9,B2465)),ISNUMBER(SEARCH('[1]Lookup for use classification'!$I$9,B2465)),ISNUMBER(SEARCH('[1]Lookup for use classification'!$J$9,B2465)),ISNUMBER(SEARCH('[1]Lookup for use classification'!$K$9,B2465))),'[1]Lookup for use classification'!$A$9,IF(OR(ISNUMBER(SEARCH('[1]Lookup for use classification'!$B$10,B2465)),ISNUMBER(SEARCH('[1]Lookup for use classification'!$C$10,B2465)),ISNUMBER(SEARCH('[1]Lookup for use classification'!$D$10,B2465)),ISNUMBER(SEARCH('[1]Lookup for use classification'!$E$10,B2465)),ISNUMBER(SEARCH('[1]Lookup for use classification'!$F$10,B2465)),ISNUMBER(SEARCH('[1]Lookup for use classification'!$G$10,B2465))),'[1]Lookup for use classification'!$A$10,IF(OR(ISNUMBER(SEARCH('[1]Lookup for use classification'!$B$11,B2465)),ISNUMBER(SEARCH('[1]Lookup for use classification'!$C$11,B2465))),'[1]Lookup for use classification'!$A$11,IF(OR(ISNUMBER(SEARCH('[1]Lookup for use classification'!$B$12,B2465)),ISNUMBER(SEARCH('[1]Lookup for use classification'!$C$12,B2465))),'[1]Lookup for use classification'!$A$12,IF(OR(ISNUMBER(SEARCH('[1]Lookup for use classification'!$B$13,B2465)),ISNUMBER(SEARCH('[1]Lookup for use classification'!$C$13,B2465)),ISNUMBER(SEARCH('[1]Lookup for use classification'!$D$13,B2465)),,ISNUMBER(SEARCH('[1]Lookup for use classification'!$C$13,B2465)),ISNUMBER(SEARCH('[1]Lookup for use classification'!$E$13,B2465))),'[1]Lookup for use classification'!$A$13,IF(OR(ISNUMBER(SEARCH('[1]Lookup for use classification'!$B$14,B2465)),ISNUMBER(SEARCH('[1]Lookup for use classification'!$C$14,B2465))),'[1]Lookup for use classification'!$A$14,"Other"))))))))))))</f>
        <v>Public Assembly</v>
      </c>
      <c r="D2465" s="31">
        <v>1947</v>
      </c>
      <c r="E2465" s="45" t="s">
        <v>6</v>
      </c>
      <c r="F2465" s="45"/>
    </row>
    <row r="2466" spans="1:6">
      <c r="A2466" s="16" t="s">
        <v>550</v>
      </c>
      <c r="B2466" s="26" t="s">
        <v>28</v>
      </c>
      <c r="C2466" s="133" t="str">
        <f>IF(OR(ISNUMBER(SEARCH('[1]Lookup for use classification'!$B$1,B2466)),ISNUMBER(SEARCH('[1]Lookup for use classification'!$C$1,B2466)),ISNUMBER(SEARCH('[1]Lookup for use classification'!$D$1,B2466)),ISNUMBER(SEARCH('[1]Lookup for use classification'!$E$1,B2466))),'[1]Lookup for use classification'!$A$1,IF(ISNUMBER(SEARCH('[1]Lookup for use classification'!$B$2,B2466)),'[1]Lookup for use classification'!$A$2,IF(ISNUMBER(SEARCH('[1]Lookup for use classification'!$B$3,B2466)),'[1]Lookup for use classification'!$A$3,IF(OR(ISNUMBER(SEARCH('[1]Lookup for use classification'!$B$4,B2466)),ISNUMBER(SEARCH('[1]Lookup for use classification'!$C$4,B2466)),ISNUMBER(SEARCH('[1]Lookup for use classification'!$D$4,B2466)),ISNUMBER(SEARCH('[1]Lookup for use classification'!$E$4,B2466))),'[1]Lookup for use classification'!$A$4,IF(OR(ISNUMBER(SEARCH('[1]Lookup for use classification'!$B$5,B2466)),ISNUMBER(SEARCH('[1]Lookup for use classification'!$C$5,B2466)),ISNUMBER(SEARCH('[1]Lookup for use classification'!$D$5,B2466))),'[1]Lookup for use classification'!$A$5,IF(OR(ISNUMBER(SEARCH('[1]Lookup for use classification'!$B$7,B2466)),ISNUMBER(SEARCH('[1]Lookup for use classification'!$C$7,B2466)),ISNUMBER(SEARCH('[1]Lookup for use classification'!$D$7,B2466))),'[1]Lookup for use classification'!$A$7,IF(OR(ISNUMBER(SEARCH('[1]Lookup for use classification'!$B$9,B2466)),ISNUMBER(SEARCH('[1]Lookup for use classification'!$C$9,B2466)),ISNUMBER(SEARCH('[1]Lookup for use classification'!$D$9,B2466)),ISNUMBER(SEARCH('[1]Lookup for use classification'!$E$9,B2466)),ISNUMBER(SEARCH('[1]Lookup for use classification'!$F$9,B2466)),ISNUMBER(SEARCH('[1]Lookup for use classification'!$G$9,B2466)),ISNUMBER(SEARCH('[1]Lookup for use classification'!$H$9,B2466)),ISNUMBER(SEARCH('[1]Lookup for use classification'!$I$9,B2466)),ISNUMBER(SEARCH('[1]Lookup for use classification'!$J$9,B2466)),ISNUMBER(SEARCH('[1]Lookup for use classification'!$K$9,B2466))),'[1]Lookup for use classification'!$A$9,IF(OR(ISNUMBER(SEARCH('[1]Lookup for use classification'!$B$10,B2466)),ISNUMBER(SEARCH('[1]Lookup for use classification'!$C$10,B2466)),ISNUMBER(SEARCH('[1]Lookup for use classification'!$D$10,B2466)),ISNUMBER(SEARCH('[1]Lookup for use classification'!$E$10,B2466)),ISNUMBER(SEARCH('[1]Lookup for use classification'!$F$10,B2466)),ISNUMBER(SEARCH('[1]Lookup for use classification'!$G$10,B2466))),'[1]Lookup for use classification'!$A$10,IF(OR(ISNUMBER(SEARCH('[1]Lookup for use classification'!$B$11,B2466)),ISNUMBER(SEARCH('[1]Lookup for use classification'!$C$11,B2466))),'[1]Lookup for use classification'!$A$11,IF(OR(ISNUMBER(SEARCH('[1]Lookup for use classification'!$B$12,B2466)),ISNUMBER(SEARCH('[1]Lookup for use classification'!$C$12,B2466))),'[1]Lookup for use classification'!$A$12,IF(OR(ISNUMBER(SEARCH('[1]Lookup for use classification'!$B$13,B2466)),ISNUMBER(SEARCH('[1]Lookup for use classification'!$C$13,B2466)),ISNUMBER(SEARCH('[1]Lookup for use classification'!$D$13,B2466)),,ISNUMBER(SEARCH('[1]Lookup for use classification'!$C$13,B2466)),ISNUMBER(SEARCH('[1]Lookup for use classification'!$E$13,B2466))),'[1]Lookup for use classification'!$A$13,IF(OR(ISNUMBER(SEARCH('[1]Lookup for use classification'!$B$14,B2466)),ISNUMBER(SEARCH('[1]Lookup for use classification'!$C$14,B2466))),'[1]Lookup for use classification'!$A$14,"Other"))))))))))))</f>
        <v>Health Care - Hospitals</v>
      </c>
      <c r="D2466" s="31">
        <v>2214</v>
      </c>
      <c r="E2466" s="45" t="s">
        <v>6</v>
      </c>
      <c r="F2466" s="45"/>
    </row>
    <row r="2467" spans="1:6">
      <c r="A2467" s="16" t="s">
        <v>550</v>
      </c>
      <c r="B2467" s="26" t="s">
        <v>552</v>
      </c>
      <c r="C2467" s="133" t="str">
        <f>IF(OR(ISNUMBER(SEARCH('[1]Lookup for use classification'!$B$1,B2467)),ISNUMBER(SEARCH('[1]Lookup for use classification'!$C$1,B2467)),ISNUMBER(SEARCH('[1]Lookup for use classification'!$D$1,B2467)),ISNUMBER(SEARCH('[1]Lookup for use classification'!$E$1,B2467))),'[1]Lookup for use classification'!$A$1,IF(ISNUMBER(SEARCH('[1]Lookup for use classification'!$B$2,B2467)),'[1]Lookup for use classification'!$A$2,IF(ISNUMBER(SEARCH('[1]Lookup for use classification'!$B$3,B2467)),'[1]Lookup for use classification'!$A$3,IF(OR(ISNUMBER(SEARCH('[1]Lookup for use classification'!$B$4,B2467)),ISNUMBER(SEARCH('[1]Lookup for use classification'!$C$4,B2467)),ISNUMBER(SEARCH('[1]Lookup for use classification'!$D$4,B2467)),ISNUMBER(SEARCH('[1]Lookup for use classification'!$E$4,B2467))),'[1]Lookup for use classification'!$A$4,IF(OR(ISNUMBER(SEARCH('[1]Lookup for use classification'!$B$5,B2467)),ISNUMBER(SEARCH('[1]Lookup for use classification'!$C$5,B2467)),ISNUMBER(SEARCH('[1]Lookup for use classification'!$D$5,B2467))),'[1]Lookup for use classification'!$A$5,IF(OR(ISNUMBER(SEARCH('[1]Lookup for use classification'!$B$7,B2467)),ISNUMBER(SEARCH('[1]Lookup for use classification'!$C$7,B2467)),ISNUMBER(SEARCH('[1]Lookup for use classification'!$D$7,B2467))),'[1]Lookup for use classification'!$A$7,IF(OR(ISNUMBER(SEARCH('[1]Lookup for use classification'!$B$9,B2467)),ISNUMBER(SEARCH('[1]Lookup for use classification'!$C$9,B2467)),ISNUMBER(SEARCH('[1]Lookup for use classification'!$D$9,B2467)),ISNUMBER(SEARCH('[1]Lookup for use classification'!$E$9,B2467)),ISNUMBER(SEARCH('[1]Lookup for use classification'!$F$9,B2467)),ISNUMBER(SEARCH('[1]Lookup for use classification'!$G$9,B2467)),ISNUMBER(SEARCH('[1]Lookup for use classification'!$H$9,B2467)),ISNUMBER(SEARCH('[1]Lookup for use classification'!$I$9,B2467)),ISNUMBER(SEARCH('[1]Lookup for use classification'!$J$9,B2467)),ISNUMBER(SEARCH('[1]Lookup for use classification'!$K$9,B2467))),'[1]Lookup for use classification'!$A$9,IF(OR(ISNUMBER(SEARCH('[1]Lookup for use classification'!$B$10,B2467)),ISNUMBER(SEARCH('[1]Lookup for use classification'!$C$10,B2467)),ISNUMBER(SEARCH('[1]Lookup for use classification'!$D$10,B2467)),ISNUMBER(SEARCH('[1]Lookup for use classification'!$E$10,B2467)),ISNUMBER(SEARCH('[1]Lookup for use classification'!$F$10,B2467)),ISNUMBER(SEARCH('[1]Lookup for use classification'!$G$10,B2467))),'[1]Lookup for use classification'!$A$10,IF(OR(ISNUMBER(SEARCH('[1]Lookup for use classification'!$B$11,B2467)),ISNUMBER(SEARCH('[1]Lookup for use classification'!$C$11,B2467))),'[1]Lookup for use classification'!$A$11,IF(OR(ISNUMBER(SEARCH('[1]Lookup for use classification'!$B$12,B2467)),ISNUMBER(SEARCH('[1]Lookup for use classification'!$C$12,B2467))),'[1]Lookup for use classification'!$A$12,IF(OR(ISNUMBER(SEARCH('[1]Lookup for use classification'!$B$13,B2467)),ISNUMBER(SEARCH('[1]Lookup for use classification'!$C$13,B2467)),ISNUMBER(SEARCH('[1]Lookup for use classification'!$D$13,B2467)),,ISNUMBER(SEARCH('[1]Lookup for use classification'!$C$13,B2467)),ISNUMBER(SEARCH('[1]Lookup for use classification'!$E$13,B2467))),'[1]Lookup for use classification'!$A$13,IF(OR(ISNUMBER(SEARCH('[1]Lookup for use classification'!$B$14,B2467)),ISNUMBER(SEARCH('[1]Lookup for use classification'!$C$14,B2467))),'[1]Lookup for use classification'!$A$14,"Other"))))))))))))</f>
        <v>Other</v>
      </c>
      <c r="D2467" s="31"/>
      <c r="E2467" s="45"/>
      <c r="F2467" s="45"/>
    </row>
    <row r="2468" spans="1:6">
      <c r="A2468" s="16" t="s">
        <v>550</v>
      </c>
      <c r="B2468" s="26" t="s">
        <v>553</v>
      </c>
      <c r="C2468" s="133" t="str">
        <f>IF(OR(ISNUMBER(SEARCH('[1]Lookup for use classification'!$B$1,B2468)),ISNUMBER(SEARCH('[1]Lookup for use classification'!$C$1,B2468)),ISNUMBER(SEARCH('[1]Lookup for use classification'!$D$1,B2468)),ISNUMBER(SEARCH('[1]Lookup for use classification'!$E$1,B2468))),'[1]Lookup for use classification'!$A$1,IF(ISNUMBER(SEARCH('[1]Lookup for use classification'!$B$2,B2468)),'[1]Lookup for use classification'!$A$2,IF(ISNUMBER(SEARCH('[1]Lookup for use classification'!$B$3,B2468)),'[1]Lookup for use classification'!$A$3,IF(OR(ISNUMBER(SEARCH('[1]Lookup for use classification'!$B$4,B2468)),ISNUMBER(SEARCH('[1]Lookup for use classification'!$C$4,B2468)),ISNUMBER(SEARCH('[1]Lookup for use classification'!$D$4,B2468)),ISNUMBER(SEARCH('[1]Lookup for use classification'!$E$4,B2468))),'[1]Lookup for use classification'!$A$4,IF(OR(ISNUMBER(SEARCH('[1]Lookup for use classification'!$B$5,B2468)),ISNUMBER(SEARCH('[1]Lookup for use classification'!$C$5,B2468)),ISNUMBER(SEARCH('[1]Lookup for use classification'!$D$5,B2468))),'[1]Lookup for use classification'!$A$5,IF(OR(ISNUMBER(SEARCH('[1]Lookup for use classification'!$B$7,B2468)),ISNUMBER(SEARCH('[1]Lookup for use classification'!$C$7,B2468)),ISNUMBER(SEARCH('[1]Lookup for use classification'!$D$7,B2468))),'[1]Lookup for use classification'!$A$7,IF(OR(ISNUMBER(SEARCH('[1]Lookup for use classification'!$B$9,B2468)),ISNUMBER(SEARCH('[1]Lookup for use classification'!$C$9,B2468)),ISNUMBER(SEARCH('[1]Lookup for use classification'!$D$9,B2468)),ISNUMBER(SEARCH('[1]Lookup for use classification'!$E$9,B2468)),ISNUMBER(SEARCH('[1]Lookup for use classification'!$F$9,B2468)),ISNUMBER(SEARCH('[1]Lookup for use classification'!$G$9,B2468)),ISNUMBER(SEARCH('[1]Lookup for use classification'!$H$9,B2468)),ISNUMBER(SEARCH('[1]Lookup for use classification'!$I$9,B2468)),ISNUMBER(SEARCH('[1]Lookup for use classification'!$J$9,B2468)),ISNUMBER(SEARCH('[1]Lookup for use classification'!$K$9,B2468))),'[1]Lookup for use classification'!$A$9,IF(OR(ISNUMBER(SEARCH('[1]Lookup for use classification'!$B$10,B2468)),ISNUMBER(SEARCH('[1]Lookup for use classification'!$C$10,B2468)),ISNUMBER(SEARCH('[1]Lookup for use classification'!$D$10,B2468)),ISNUMBER(SEARCH('[1]Lookup for use classification'!$E$10,B2468)),ISNUMBER(SEARCH('[1]Lookup for use classification'!$F$10,B2468)),ISNUMBER(SEARCH('[1]Lookup for use classification'!$G$10,B2468))),'[1]Lookup for use classification'!$A$10,IF(OR(ISNUMBER(SEARCH('[1]Lookup for use classification'!$B$11,B2468)),ISNUMBER(SEARCH('[1]Lookup for use classification'!$C$11,B2468))),'[1]Lookup for use classification'!$A$11,IF(OR(ISNUMBER(SEARCH('[1]Lookup for use classification'!$B$12,B2468)),ISNUMBER(SEARCH('[1]Lookup for use classification'!$C$12,B2468))),'[1]Lookup for use classification'!$A$12,IF(OR(ISNUMBER(SEARCH('[1]Lookup for use classification'!$B$13,B2468)),ISNUMBER(SEARCH('[1]Lookup for use classification'!$C$13,B2468)),ISNUMBER(SEARCH('[1]Lookup for use classification'!$D$13,B2468)),,ISNUMBER(SEARCH('[1]Lookup for use classification'!$C$13,B2468)),ISNUMBER(SEARCH('[1]Lookup for use classification'!$E$13,B2468))),'[1]Lookup for use classification'!$A$13,IF(OR(ISNUMBER(SEARCH('[1]Lookup for use classification'!$B$14,B2468)),ISNUMBER(SEARCH('[1]Lookup for use classification'!$C$14,B2468))),'[1]Lookup for use classification'!$A$14,"Other"))))))))))))</f>
        <v>Other</v>
      </c>
      <c r="D2468" s="31"/>
      <c r="E2468" s="45"/>
      <c r="F2468" s="45"/>
    </row>
    <row r="2469" spans="1:6">
      <c r="A2469" s="16" t="s">
        <v>550</v>
      </c>
      <c r="B2469" s="26" t="s">
        <v>554</v>
      </c>
      <c r="C2469" s="133" t="str">
        <f>IF(OR(ISNUMBER(SEARCH('[1]Lookup for use classification'!$B$1,B2469)),ISNUMBER(SEARCH('[1]Lookup for use classification'!$C$1,B2469)),ISNUMBER(SEARCH('[1]Lookup for use classification'!$D$1,B2469)),ISNUMBER(SEARCH('[1]Lookup for use classification'!$E$1,B2469))),'[1]Lookup for use classification'!$A$1,IF(ISNUMBER(SEARCH('[1]Lookup for use classification'!$B$2,B2469)),'[1]Lookup for use classification'!$A$2,IF(ISNUMBER(SEARCH('[1]Lookup for use classification'!$B$3,B2469)),'[1]Lookup for use classification'!$A$3,IF(OR(ISNUMBER(SEARCH('[1]Lookup for use classification'!$B$4,B2469)),ISNUMBER(SEARCH('[1]Lookup for use classification'!$C$4,B2469)),ISNUMBER(SEARCH('[1]Lookup for use classification'!$D$4,B2469)),ISNUMBER(SEARCH('[1]Lookup for use classification'!$E$4,B2469))),'[1]Lookup for use classification'!$A$4,IF(OR(ISNUMBER(SEARCH('[1]Lookup for use classification'!$B$5,B2469)),ISNUMBER(SEARCH('[1]Lookup for use classification'!$C$5,B2469)),ISNUMBER(SEARCH('[1]Lookup for use classification'!$D$5,B2469))),'[1]Lookup for use classification'!$A$5,IF(OR(ISNUMBER(SEARCH('[1]Lookup for use classification'!$B$7,B2469)),ISNUMBER(SEARCH('[1]Lookup for use classification'!$C$7,B2469)),ISNUMBER(SEARCH('[1]Lookup for use classification'!$D$7,B2469))),'[1]Lookup for use classification'!$A$7,IF(OR(ISNUMBER(SEARCH('[1]Lookup for use classification'!$B$9,B2469)),ISNUMBER(SEARCH('[1]Lookup for use classification'!$C$9,B2469)),ISNUMBER(SEARCH('[1]Lookup for use classification'!$D$9,B2469)),ISNUMBER(SEARCH('[1]Lookup for use classification'!$E$9,B2469)),ISNUMBER(SEARCH('[1]Lookup for use classification'!$F$9,B2469)),ISNUMBER(SEARCH('[1]Lookup for use classification'!$G$9,B2469)),ISNUMBER(SEARCH('[1]Lookup for use classification'!$H$9,B2469)),ISNUMBER(SEARCH('[1]Lookup for use classification'!$I$9,B2469)),ISNUMBER(SEARCH('[1]Lookup for use classification'!$J$9,B2469)),ISNUMBER(SEARCH('[1]Lookup for use classification'!$K$9,B2469))),'[1]Lookup for use classification'!$A$9,IF(OR(ISNUMBER(SEARCH('[1]Lookup for use classification'!$B$10,B2469)),ISNUMBER(SEARCH('[1]Lookup for use classification'!$C$10,B2469)),ISNUMBER(SEARCH('[1]Lookup for use classification'!$D$10,B2469)),ISNUMBER(SEARCH('[1]Lookup for use classification'!$E$10,B2469)),ISNUMBER(SEARCH('[1]Lookup for use classification'!$F$10,B2469)),ISNUMBER(SEARCH('[1]Lookup for use classification'!$G$10,B2469))),'[1]Lookup for use classification'!$A$10,IF(OR(ISNUMBER(SEARCH('[1]Lookup for use classification'!$B$11,B2469)),ISNUMBER(SEARCH('[1]Lookup for use classification'!$C$11,B2469))),'[1]Lookup for use classification'!$A$11,IF(OR(ISNUMBER(SEARCH('[1]Lookup for use classification'!$B$12,B2469)),ISNUMBER(SEARCH('[1]Lookup for use classification'!$C$12,B2469))),'[1]Lookup for use classification'!$A$12,IF(OR(ISNUMBER(SEARCH('[1]Lookup for use classification'!$B$13,B2469)),ISNUMBER(SEARCH('[1]Lookup for use classification'!$C$13,B2469)),ISNUMBER(SEARCH('[1]Lookup for use classification'!$D$13,B2469)),,ISNUMBER(SEARCH('[1]Lookup for use classification'!$C$13,B2469)),ISNUMBER(SEARCH('[1]Lookup for use classification'!$E$13,B2469))),'[1]Lookup for use classification'!$A$13,IF(OR(ISNUMBER(SEARCH('[1]Lookup for use classification'!$B$14,B2469)),ISNUMBER(SEARCH('[1]Lookup for use classification'!$C$14,B2469))),'[1]Lookup for use classification'!$A$14,"Other"))))))))))))</f>
        <v>Public Safety</v>
      </c>
      <c r="D2469" s="31">
        <v>1365</v>
      </c>
      <c r="E2469" s="45" t="s">
        <v>6</v>
      </c>
      <c r="F2469" s="45"/>
    </row>
    <row r="2470" spans="1:6">
      <c r="A2470" s="16" t="s">
        <v>550</v>
      </c>
      <c r="B2470" s="26" t="s">
        <v>555</v>
      </c>
      <c r="C2470" s="133" t="str">
        <f>IF(OR(ISNUMBER(SEARCH('[1]Lookup for use classification'!$B$1,B2470)),ISNUMBER(SEARCH('[1]Lookup for use classification'!$C$1,B2470)),ISNUMBER(SEARCH('[1]Lookup for use classification'!$D$1,B2470)),ISNUMBER(SEARCH('[1]Lookup for use classification'!$E$1,B2470))),'[1]Lookup for use classification'!$A$1,IF(ISNUMBER(SEARCH('[1]Lookup for use classification'!$B$2,B2470)),'[1]Lookup for use classification'!$A$2,IF(ISNUMBER(SEARCH('[1]Lookup for use classification'!$B$3,B2470)),'[1]Lookup for use classification'!$A$3,IF(OR(ISNUMBER(SEARCH('[1]Lookup for use classification'!$B$4,B2470)),ISNUMBER(SEARCH('[1]Lookup for use classification'!$C$4,B2470)),ISNUMBER(SEARCH('[1]Lookup for use classification'!$D$4,B2470)),ISNUMBER(SEARCH('[1]Lookup for use classification'!$E$4,B2470))),'[1]Lookup for use classification'!$A$4,IF(OR(ISNUMBER(SEARCH('[1]Lookup for use classification'!$B$5,B2470)),ISNUMBER(SEARCH('[1]Lookup for use classification'!$C$5,B2470)),ISNUMBER(SEARCH('[1]Lookup for use classification'!$D$5,B2470))),'[1]Lookup for use classification'!$A$5,IF(OR(ISNUMBER(SEARCH('[1]Lookup for use classification'!$B$7,B2470)),ISNUMBER(SEARCH('[1]Lookup for use classification'!$C$7,B2470)),ISNUMBER(SEARCH('[1]Lookup for use classification'!$D$7,B2470))),'[1]Lookup for use classification'!$A$7,IF(OR(ISNUMBER(SEARCH('[1]Lookup for use classification'!$B$9,B2470)),ISNUMBER(SEARCH('[1]Lookup for use classification'!$C$9,B2470)),ISNUMBER(SEARCH('[1]Lookup for use classification'!$D$9,B2470)),ISNUMBER(SEARCH('[1]Lookup for use classification'!$E$9,B2470)),ISNUMBER(SEARCH('[1]Lookup for use classification'!$F$9,B2470)),ISNUMBER(SEARCH('[1]Lookup for use classification'!$G$9,B2470)),ISNUMBER(SEARCH('[1]Lookup for use classification'!$H$9,B2470)),ISNUMBER(SEARCH('[1]Lookup for use classification'!$I$9,B2470)),ISNUMBER(SEARCH('[1]Lookup for use classification'!$J$9,B2470)),ISNUMBER(SEARCH('[1]Lookup for use classification'!$K$9,B2470))),'[1]Lookup for use classification'!$A$9,IF(OR(ISNUMBER(SEARCH('[1]Lookup for use classification'!$B$10,B2470)),ISNUMBER(SEARCH('[1]Lookup for use classification'!$C$10,B2470)),ISNUMBER(SEARCH('[1]Lookup for use classification'!$D$10,B2470)),ISNUMBER(SEARCH('[1]Lookup for use classification'!$E$10,B2470)),ISNUMBER(SEARCH('[1]Lookup for use classification'!$F$10,B2470)),ISNUMBER(SEARCH('[1]Lookup for use classification'!$G$10,B2470))),'[1]Lookup for use classification'!$A$10,IF(OR(ISNUMBER(SEARCH('[1]Lookup for use classification'!$B$11,B2470)),ISNUMBER(SEARCH('[1]Lookup for use classification'!$C$11,B2470))),'[1]Lookup for use classification'!$A$11,IF(OR(ISNUMBER(SEARCH('[1]Lookup for use classification'!$B$12,B2470)),ISNUMBER(SEARCH('[1]Lookup for use classification'!$C$12,B2470))),'[1]Lookup for use classification'!$A$12,IF(OR(ISNUMBER(SEARCH('[1]Lookup for use classification'!$B$13,B2470)),ISNUMBER(SEARCH('[1]Lookup for use classification'!$C$13,B2470)),ISNUMBER(SEARCH('[1]Lookup for use classification'!$D$13,B2470)),,ISNUMBER(SEARCH('[1]Lookup for use classification'!$C$13,B2470)),ISNUMBER(SEARCH('[1]Lookup for use classification'!$E$13,B2470))),'[1]Lookup for use classification'!$A$13,IF(OR(ISNUMBER(SEARCH('[1]Lookup for use classification'!$B$14,B2470)),ISNUMBER(SEARCH('[1]Lookup for use classification'!$C$14,B2470))),'[1]Lookup for use classification'!$A$14,"Other"))))))))))))</f>
        <v>Water &amp; Sewer</v>
      </c>
      <c r="D2470" s="31">
        <v>2240</v>
      </c>
      <c r="E2470" s="45" t="s">
        <v>6</v>
      </c>
      <c r="F2470" s="45"/>
    </row>
    <row r="2471" spans="1:6">
      <c r="A2471" s="16" t="s">
        <v>556</v>
      </c>
      <c r="B2471" s="123" t="s">
        <v>90</v>
      </c>
      <c r="C2471" s="133" t="str">
        <f>IF(OR(ISNUMBER(SEARCH('[1]Lookup for use classification'!$B$1,B2471)),ISNUMBER(SEARCH('[1]Lookup for use classification'!$C$1,B2471)),ISNUMBER(SEARCH('[1]Lookup for use classification'!$D$1,B2471)),ISNUMBER(SEARCH('[1]Lookup for use classification'!$E$1,B2471))),'[1]Lookup for use classification'!$A$1,IF(ISNUMBER(SEARCH('[1]Lookup for use classification'!$B$2,B2471)),'[1]Lookup for use classification'!$A$2,IF(ISNUMBER(SEARCH('[1]Lookup for use classification'!$B$3,B2471)),'[1]Lookup for use classification'!$A$3,IF(OR(ISNUMBER(SEARCH('[1]Lookup for use classification'!$B$4,B2471)),ISNUMBER(SEARCH('[1]Lookup for use classification'!$C$4,B2471)),ISNUMBER(SEARCH('[1]Lookup for use classification'!$D$4,B2471)),ISNUMBER(SEARCH('[1]Lookup for use classification'!$E$4,B2471))),'[1]Lookup for use classification'!$A$4,IF(OR(ISNUMBER(SEARCH('[1]Lookup for use classification'!$B$5,B2471)),ISNUMBER(SEARCH('[1]Lookup for use classification'!$C$5,B2471)),ISNUMBER(SEARCH('[1]Lookup for use classification'!$D$5,B2471))),'[1]Lookup for use classification'!$A$5,IF(OR(ISNUMBER(SEARCH('[1]Lookup for use classification'!$B$7,B2471)),ISNUMBER(SEARCH('[1]Lookup for use classification'!$C$7,B2471)),ISNUMBER(SEARCH('[1]Lookup for use classification'!$D$7,B2471))),'[1]Lookup for use classification'!$A$7,IF(OR(ISNUMBER(SEARCH('[1]Lookup for use classification'!$B$9,B2471)),ISNUMBER(SEARCH('[1]Lookup for use classification'!$C$9,B2471)),ISNUMBER(SEARCH('[1]Lookup for use classification'!$D$9,B2471)),ISNUMBER(SEARCH('[1]Lookup for use classification'!$E$9,B2471)),ISNUMBER(SEARCH('[1]Lookup for use classification'!$F$9,B2471)),ISNUMBER(SEARCH('[1]Lookup for use classification'!$G$9,B2471)),ISNUMBER(SEARCH('[1]Lookup for use classification'!$H$9,B2471)),ISNUMBER(SEARCH('[1]Lookup for use classification'!$I$9,B2471)),ISNUMBER(SEARCH('[1]Lookup for use classification'!$J$9,B2471)),ISNUMBER(SEARCH('[1]Lookup for use classification'!$K$9,B2471))),'[1]Lookup for use classification'!$A$9,IF(OR(ISNUMBER(SEARCH('[1]Lookup for use classification'!$B$10,B2471)),ISNUMBER(SEARCH('[1]Lookup for use classification'!$C$10,B2471)),ISNUMBER(SEARCH('[1]Lookup for use classification'!$D$10,B2471)),ISNUMBER(SEARCH('[1]Lookup for use classification'!$E$10,B2471)),ISNUMBER(SEARCH('[1]Lookup for use classification'!$F$10,B2471)),ISNUMBER(SEARCH('[1]Lookup for use classification'!$G$10,B2471))),'[1]Lookup for use classification'!$A$10,IF(OR(ISNUMBER(SEARCH('[1]Lookup for use classification'!$B$11,B2471)),ISNUMBER(SEARCH('[1]Lookup for use classification'!$C$11,B2471))),'[1]Lookup for use classification'!$A$11,IF(OR(ISNUMBER(SEARCH('[1]Lookup for use classification'!$B$12,B2471)),ISNUMBER(SEARCH('[1]Lookup for use classification'!$C$12,B2471))),'[1]Lookup for use classification'!$A$12,IF(OR(ISNUMBER(SEARCH('[1]Lookup for use classification'!$B$13,B2471)),ISNUMBER(SEARCH('[1]Lookup for use classification'!$C$13,B2471)),ISNUMBER(SEARCH('[1]Lookup for use classification'!$D$13,B2471)),,ISNUMBER(SEARCH('[1]Lookup for use classification'!$C$13,B2471)),ISNUMBER(SEARCH('[1]Lookup for use classification'!$E$13,B2471))),'[1]Lookup for use classification'!$A$13,IF(OR(ISNUMBER(SEARCH('[1]Lookup for use classification'!$B$14,B2471)),ISNUMBER(SEARCH('[1]Lookup for use classification'!$C$14,B2471))),'[1]Lookup for use classification'!$A$14,"Other"))))))))))))</f>
        <v>Other</v>
      </c>
      <c r="D2471" s="124">
        <v>160</v>
      </c>
      <c r="E2471" s="125"/>
      <c r="F2471" s="126"/>
    </row>
    <row r="2472" spans="1:6">
      <c r="A2472" s="16" t="s">
        <v>556</v>
      </c>
      <c r="B2472" s="26" t="s">
        <v>28</v>
      </c>
      <c r="C2472" s="133" t="str">
        <f>IF(OR(ISNUMBER(SEARCH('[1]Lookup for use classification'!$B$1,B2472)),ISNUMBER(SEARCH('[1]Lookup for use classification'!$C$1,B2472)),ISNUMBER(SEARCH('[1]Lookup for use classification'!$D$1,B2472)),ISNUMBER(SEARCH('[1]Lookup for use classification'!$E$1,B2472))),'[1]Lookup for use classification'!$A$1,IF(ISNUMBER(SEARCH('[1]Lookup for use classification'!$B$2,B2472)),'[1]Lookup for use classification'!$A$2,IF(ISNUMBER(SEARCH('[1]Lookup for use classification'!$B$3,B2472)),'[1]Lookup for use classification'!$A$3,IF(OR(ISNUMBER(SEARCH('[1]Lookup for use classification'!$B$4,B2472)),ISNUMBER(SEARCH('[1]Lookup for use classification'!$C$4,B2472)),ISNUMBER(SEARCH('[1]Lookup for use classification'!$D$4,B2472)),ISNUMBER(SEARCH('[1]Lookup for use classification'!$E$4,B2472))),'[1]Lookup for use classification'!$A$4,IF(OR(ISNUMBER(SEARCH('[1]Lookup for use classification'!$B$5,B2472)),ISNUMBER(SEARCH('[1]Lookup for use classification'!$C$5,B2472)),ISNUMBER(SEARCH('[1]Lookup for use classification'!$D$5,B2472))),'[1]Lookup for use classification'!$A$5,IF(OR(ISNUMBER(SEARCH('[1]Lookup for use classification'!$B$7,B2472)),ISNUMBER(SEARCH('[1]Lookup for use classification'!$C$7,B2472)),ISNUMBER(SEARCH('[1]Lookup for use classification'!$D$7,B2472))),'[1]Lookup for use classification'!$A$7,IF(OR(ISNUMBER(SEARCH('[1]Lookup for use classification'!$B$9,B2472)),ISNUMBER(SEARCH('[1]Lookup for use classification'!$C$9,B2472)),ISNUMBER(SEARCH('[1]Lookup for use classification'!$D$9,B2472)),ISNUMBER(SEARCH('[1]Lookup for use classification'!$E$9,B2472)),ISNUMBER(SEARCH('[1]Lookup for use classification'!$F$9,B2472)),ISNUMBER(SEARCH('[1]Lookup for use classification'!$G$9,B2472)),ISNUMBER(SEARCH('[1]Lookup for use classification'!$H$9,B2472)),ISNUMBER(SEARCH('[1]Lookup for use classification'!$I$9,B2472)),ISNUMBER(SEARCH('[1]Lookup for use classification'!$J$9,B2472)),ISNUMBER(SEARCH('[1]Lookup for use classification'!$K$9,B2472))),'[1]Lookup for use classification'!$A$9,IF(OR(ISNUMBER(SEARCH('[1]Lookup for use classification'!$B$10,B2472)),ISNUMBER(SEARCH('[1]Lookup for use classification'!$C$10,B2472)),ISNUMBER(SEARCH('[1]Lookup for use classification'!$D$10,B2472)),ISNUMBER(SEARCH('[1]Lookup for use classification'!$E$10,B2472)),ISNUMBER(SEARCH('[1]Lookup for use classification'!$F$10,B2472)),ISNUMBER(SEARCH('[1]Lookup for use classification'!$G$10,B2472))),'[1]Lookup for use classification'!$A$10,IF(OR(ISNUMBER(SEARCH('[1]Lookup for use classification'!$B$11,B2472)),ISNUMBER(SEARCH('[1]Lookup for use classification'!$C$11,B2472))),'[1]Lookup for use classification'!$A$11,IF(OR(ISNUMBER(SEARCH('[1]Lookup for use classification'!$B$12,B2472)),ISNUMBER(SEARCH('[1]Lookup for use classification'!$C$12,B2472))),'[1]Lookup for use classification'!$A$12,IF(OR(ISNUMBER(SEARCH('[1]Lookup for use classification'!$B$13,B2472)),ISNUMBER(SEARCH('[1]Lookup for use classification'!$C$13,B2472)),ISNUMBER(SEARCH('[1]Lookup for use classification'!$D$13,B2472)),,ISNUMBER(SEARCH('[1]Lookup for use classification'!$C$13,B2472)),ISNUMBER(SEARCH('[1]Lookup for use classification'!$E$13,B2472))),'[1]Lookup for use classification'!$A$13,IF(OR(ISNUMBER(SEARCH('[1]Lookup for use classification'!$B$14,B2472)),ISNUMBER(SEARCH('[1]Lookup for use classification'!$C$14,B2472))),'[1]Lookup for use classification'!$A$14,"Other"))))))))))))</f>
        <v>Health Care - Hospitals</v>
      </c>
      <c r="D2472" s="31">
        <v>2422</v>
      </c>
      <c r="E2472" s="45" t="s">
        <v>6</v>
      </c>
      <c r="F2472" s="45"/>
    </row>
    <row r="2473" spans="1:6">
      <c r="A2473" s="16" t="s">
        <v>556</v>
      </c>
      <c r="B2473" s="26" t="s">
        <v>557</v>
      </c>
      <c r="C2473" s="133" t="str">
        <f>IF(OR(ISNUMBER(SEARCH('[1]Lookup for use classification'!$B$1,B2473)),ISNUMBER(SEARCH('[1]Lookup for use classification'!$C$1,B2473)),ISNUMBER(SEARCH('[1]Lookup for use classification'!$D$1,B2473)),ISNUMBER(SEARCH('[1]Lookup for use classification'!$E$1,B2473))),'[1]Lookup for use classification'!$A$1,IF(ISNUMBER(SEARCH('[1]Lookup for use classification'!$B$2,B2473)),'[1]Lookup for use classification'!$A$2,IF(ISNUMBER(SEARCH('[1]Lookup for use classification'!$B$3,B2473)),'[1]Lookup for use classification'!$A$3,IF(OR(ISNUMBER(SEARCH('[1]Lookup for use classification'!$B$4,B2473)),ISNUMBER(SEARCH('[1]Lookup for use classification'!$C$4,B2473)),ISNUMBER(SEARCH('[1]Lookup for use classification'!$D$4,B2473)),ISNUMBER(SEARCH('[1]Lookup for use classification'!$E$4,B2473))),'[1]Lookup for use classification'!$A$4,IF(OR(ISNUMBER(SEARCH('[1]Lookup for use classification'!$B$5,B2473)),ISNUMBER(SEARCH('[1]Lookup for use classification'!$C$5,B2473)),ISNUMBER(SEARCH('[1]Lookup for use classification'!$D$5,B2473))),'[1]Lookup for use classification'!$A$5,IF(OR(ISNUMBER(SEARCH('[1]Lookup for use classification'!$B$7,B2473)),ISNUMBER(SEARCH('[1]Lookup for use classification'!$C$7,B2473)),ISNUMBER(SEARCH('[1]Lookup for use classification'!$D$7,B2473))),'[1]Lookup for use classification'!$A$7,IF(OR(ISNUMBER(SEARCH('[1]Lookup for use classification'!$B$9,B2473)),ISNUMBER(SEARCH('[1]Lookup for use classification'!$C$9,B2473)),ISNUMBER(SEARCH('[1]Lookup for use classification'!$D$9,B2473)),ISNUMBER(SEARCH('[1]Lookup for use classification'!$E$9,B2473)),ISNUMBER(SEARCH('[1]Lookup for use classification'!$F$9,B2473)),ISNUMBER(SEARCH('[1]Lookup for use classification'!$G$9,B2473)),ISNUMBER(SEARCH('[1]Lookup for use classification'!$H$9,B2473)),ISNUMBER(SEARCH('[1]Lookup for use classification'!$I$9,B2473)),ISNUMBER(SEARCH('[1]Lookup for use classification'!$J$9,B2473)),ISNUMBER(SEARCH('[1]Lookup for use classification'!$K$9,B2473))),'[1]Lookup for use classification'!$A$9,IF(OR(ISNUMBER(SEARCH('[1]Lookup for use classification'!$B$10,B2473)),ISNUMBER(SEARCH('[1]Lookup for use classification'!$C$10,B2473)),ISNUMBER(SEARCH('[1]Lookup for use classification'!$D$10,B2473)),ISNUMBER(SEARCH('[1]Lookup for use classification'!$E$10,B2473)),ISNUMBER(SEARCH('[1]Lookup for use classification'!$F$10,B2473)),ISNUMBER(SEARCH('[1]Lookup for use classification'!$G$10,B2473))),'[1]Lookup for use classification'!$A$10,IF(OR(ISNUMBER(SEARCH('[1]Lookup for use classification'!$B$11,B2473)),ISNUMBER(SEARCH('[1]Lookup for use classification'!$C$11,B2473))),'[1]Lookup for use classification'!$A$11,IF(OR(ISNUMBER(SEARCH('[1]Lookup for use classification'!$B$12,B2473)),ISNUMBER(SEARCH('[1]Lookup for use classification'!$C$12,B2473))),'[1]Lookup for use classification'!$A$12,IF(OR(ISNUMBER(SEARCH('[1]Lookup for use classification'!$B$13,B2473)),ISNUMBER(SEARCH('[1]Lookup for use classification'!$C$13,B2473)),ISNUMBER(SEARCH('[1]Lookup for use classification'!$D$13,B2473)),,ISNUMBER(SEARCH('[1]Lookup for use classification'!$C$13,B2473)),ISNUMBER(SEARCH('[1]Lookup for use classification'!$E$13,B2473))),'[1]Lookup for use classification'!$A$13,IF(OR(ISNUMBER(SEARCH('[1]Lookup for use classification'!$B$14,B2473)),ISNUMBER(SEARCH('[1]Lookup for use classification'!$C$14,B2473))),'[1]Lookup for use classification'!$A$14,"Other"))))))))))))</f>
        <v>Education - K - 12</v>
      </c>
      <c r="D2473" s="31">
        <v>19382</v>
      </c>
      <c r="E2473" s="45"/>
      <c r="F2473" s="45"/>
    </row>
    <row r="2474" spans="1:6">
      <c r="A2474" s="16" t="s">
        <v>556</v>
      </c>
      <c r="B2474" s="26" t="s">
        <v>153</v>
      </c>
      <c r="C2474" s="133" t="str">
        <f>IF(OR(ISNUMBER(SEARCH('[1]Lookup for use classification'!$B$1,B2474)),ISNUMBER(SEARCH('[1]Lookup for use classification'!$C$1,B2474)),ISNUMBER(SEARCH('[1]Lookup for use classification'!$D$1,B2474)),ISNUMBER(SEARCH('[1]Lookup for use classification'!$E$1,B2474))),'[1]Lookup for use classification'!$A$1,IF(ISNUMBER(SEARCH('[1]Lookup for use classification'!$B$2,B2474)),'[1]Lookup for use classification'!$A$2,IF(ISNUMBER(SEARCH('[1]Lookup for use classification'!$B$3,B2474)),'[1]Lookup for use classification'!$A$3,IF(OR(ISNUMBER(SEARCH('[1]Lookup for use classification'!$B$4,B2474)),ISNUMBER(SEARCH('[1]Lookup for use classification'!$C$4,B2474)),ISNUMBER(SEARCH('[1]Lookup for use classification'!$D$4,B2474)),ISNUMBER(SEARCH('[1]Lookup for use classification'!$E$4,B2474))),'[1]Lookup for use classification'!$A$4,IF(OR(ISNUMBER(SEARCH('[1]Lookup for use classification'!$B$5,B2474)),ISNUMBER(SEARCH('[1]Lookup for use classification'!$C$5,B2474)),ISNUMBER(SEARCH('[1]Lookup for use classification'!$D$5,B2474))),'[1]Lookup for use classification'!$A$5,IF(OR(ISNUMBER(SEARCH('[1]Lookup for use classification'!$B$7,B2474)),ISNUMBER(SEARCH('[1]Lookup for use classification'!$C$7,B2474)),ISNUMBER(SEARCH('[1]Lookup for use classification'!$D$7,B2474))),'[1]Lookup for use classification'!$A$7,IF(OR(ISNUMBER(SEARCH('[1]Lookup for use classification'!$B$9,B2474)),ISNUMBER(SEARCH('[1]Lookup for use classification'!$C$9,B2474)),ISNUMBER(SEARCH('[1]Lookup for use classification'!$D$9,B2474)),ISNUMBER(SEARCH('[1]Lookup for use classification'!$E$9,B2474)),ISNUMBER(SEARCH('[1]Lookup for use classification'!$F$9,B2474)),ISNUMBER(SEARCH('[1]Lookup for use classification'!$G$9,B2474)),ISNUMBER(SEARCH('[1]Lookup for use classification'!$H$9,B2474)),ISNUMBER(SEARCH('[1]Lookup for use classification'!$I$9,B2474)),ISNUMBER(SEARCH('[1]Lookup for use classification'!$J$9,B2474)),ISNUMBER(SEARCH('[1]Lookup for use classification'!$K$9,B2474))),'[1]Lookup for use classification'!$A$9,IF(OR(ISNUMBER(SEARCH('[1]Lookup for use classification'!$B$10,B2474)),ISNUMBER(SEARCH('[1]Lookup for use classification'!$C$10,B2474)),ISNUMBER(SEARCH('[1]Lookup for use classification'!$D$10,B2474)),ISNUMBER(SEARCH('[1]Lookup for use classification'!$E$10,B2474)),ISNUMBER(SEARCH('[1]Lookup for use classification'!$F$10,B2474)),ISNUMBER(SEARCH('[1]Lookup for use classification'!$G$10,B2474))),'[1]Lookup for use classification'!$A$10,IF(OR(ISNUMBER(SEARCH('[1]Lookup for use classification'!$B$11,B2474)),ISNUMBER(SEARCH('[1]Lookup for use classification'!$C$11,B2474))),'[1]Lookup for use classification'!$A$11,IF(OR(ISNUMBER(SEARCH('[1]Lookup for use classification'!$B$12,B2474)),ISNUMBER(SEARCH('[1]Lookup for use classification'!$C$12,B2474))),'[1]Lookup for use classification'!$A$12,IF(OR(ISNUMBER(SEARCH('[1]Lookup for use classification'!$B$13,B2474)),ISNUMBER(SEARCH('[1]Lookup for use classification'!$C$13,B2474)),ISNUMBER(SEARCH('[1]Lookup for use classification'!$D$13,B2474)),,ISNUMBER(SEARCH('[1]Lookup for use classification'!$C$13,B2474)),ISNUMBER(SEARCH('[1]Lookup for use classification'!$E$13,B2474))),'[1]Lookup for use classification'!$A$13,IF(OR(ISNUMBER(SEARCH('[1]Lookup for use classification'!$B$14,B2474)),ISNUMBER(SEARCH('[1]Lookup for use classification'!$C$14,B2474))),'[1]Lookup for use classification'!$A$14,"Other"))))))))))))</f>
        <v>Office</v>
      </c>
      <c r="D2474" s="31">
        <v>1599</v>
      </c>
      <c r="E2474" s="45" t="s">
        <v>6</v>
      </c>
      <c r="F2474" s="45"/>
    </row>
    <row r="2475" spans="1:6">
      <c r="A2475" s="16" t="s">
        <v>556</v>
      </c>
      <c r="B2475" s="26" t="s">
        <v>558</v>
      </c>
      <c r="C2475" s="133" t="str">
        <f>IF(OR(ISNUMBER(SEARCH('[1]Lookup for use classification'!$B$1,B2475)),ISNUMBER(SEARCH('[1]Lookup for use classification'!$C$1,B2475)),ISNUMBER(SEARCH('[1]Lookup for use classification'!$D$1,B2475)),ISNUMBER(SEARCH('[1]Lookup for use classification'!$E$1,B2475))),'[1]Lookup for use classification'!$A$1,IF(ISNUMBER(SEARCH('[1]Lookup for use classification'!$B$2,B2475)),'[1]Lookup for use classification'!$A$2,IF(ISNUMBER(SEARCH('[1]Lookup for use classification'!$B$3,B2475)),'[1]Lookup for use classification'!$A$3,IF(OR(ISNUMBER(SEARCH('[1]Lookup for use classification'!$B$4,B2475)),ISNUMBER(SEARCH('[1]Lookup for use classification'!$C$4,B2475)),ISNUMBER(SEARCH('[1]Lookup for use classification'!$D$4,B2475)),ISNUMBER(SEARCH('[1]Lookup for use classification'!$E$4,B2475))),'[1]Lookup for use classification'!$A$4,IF(OR(ISNUMBER(SEARCH('[1]Lookup for use classification'!$B$5,B2475)),ISNUMBER(SEARCH('[1]Lookup for use classification'!$C$5,B2475)),ISNUMBER(SEARCH('[1]Lookup for use classification'!$D$5,B2475))),'[1]Lookup for use classification'!$A$5,IF(OR(ISNUMBER(SEARCH('[1]Lookup for use classification'!$B$7,B2475)),ISNUMBER(SEARCH('[1]Lookup for use classification'!$C$7,B2475)),ISNUMBER(SEARCH('[1]Lookup for use classification'!$D$7,B2475))),'[1]Lookup for use classification'!$A$7,IF(OR(ISNUMBER(SEARCH('[1]Lookup for use classification'!$B$9,B2475)),ISNUMBER(SEARCH('[1]Lookup for use classification'!$C$9,B2475)),ISNUMBER(SEARCH('[1]Lookup for use classification'!$D$9,B2475)),ISNUMBER(SEARCH('[1]Lookup for use classification'!$E$9,B2475)),ISNUMBER(SEARCH('[1]Lookup for use classification'!$F$9,B2475)),ISNUMBER(SEARCH('[1]Lookup for use classification'!$G$9,B2475)),ISNUMBER(SEARCH('[1]Lookup for use classification'!$H$9,B2475)),ISNUMBER(SEARCH('[1]Lookup for use classification'!$I$9,B2475)),ISNUMBER(SEARCH('[1]Lookup for use classification'!$J$9,B2475)),ISNUMBER(SEARCH('[1]Lookup for use classification'!$K$9,B2475))),'[1]Lookup for use classification'!$A$9,IF(OR(ISNUMBER(SEARCH('[1]Lookup for use classification'!$B$10,B2475)),ISNUMBER(SEARCH('[1]Lookup for use classification'!$C$10,B2475)),ISNUMBER(SEARCH('[1]Lookup for use classification'!$D$10,B2475)),ISNUMBER(SEARCH('[1]Lookup for use classification'!$E$10,B2475)),ISNUMBER(SEARCH('[1]Lookup for use classification'!$F$10,B2475)),ISNUMBER(SEARCH('[1]Lookup for use classification'!$G$10,B2475))),'[1]Lookup for use classification'!$A$10,IF(OR(ISNUMBER(SEARCH('[1]Lookup for use classification'!$B$11,B2475)),ISNUMBER(SEARCH('[1]Lookup for use classification'!$C$11,B2475))),'[1]Lookup for use classification'!$A$11,IF(OR(ISNUMBER(SEARCH('[1]Lookup for use classification'!$B$12,B2475)),ISNUMBER(SEARCH('[1]Lookup for use classification'!$C$12,B2475))),'[1]Lookup for use classification'!$A$12,IF(OR(ISNUMBER(SEARCH('[1]Lookup for use classification'!$B$13,B2475)),ISNUMBER(SEARCH('[1]Lookup for use classification'!$C$13,B2475)),ISNUMBER(SEARCH('[1]Lookup for use classification'!$D$13,B2475)),,ISNUMBER(SEARCH('[1]Lookup for use classification'!$C$13,B2475)),ISNUMBER(SEARCH('[1]Lookup for use classification'!$E$13,B2475))),'[1]Lookup for use classification'!$A$13,IF(OR(ISNUMBER(SEARCH('[1]Lookup for use classification'!$B$14,B2475)),ISNUMBER(SEARCH('[1]Lookup for use classification'!$C$14,B2475))),'[1]Lookup for use classification'!$A$14,"Other"))))))))))))</f>
        <v>Office</v>
      </c>
      <c r="D2475" s="31">
        <v>768</v>
      </c>
      <c r="E2475" s="45" t="s">
        <v>6</v>
      </c>
      <c r="F2475" s="45"/>
    </row>
    <row r="2476" spans="1:6">
      <c r="A2476" s="16" t="s">
        <v>556</v>
      </c>
      <c r="B2476" s="26" t="s">
        <v>61</v>
      </c>
      <c r="C2476" s="133" t="str">
        <f>IF(OR(ISNUMBER(SEARCH('[1]Lookup for use classification'!$B$1,B2476)),ISNUMBER(SEARCH('[1]Lookup for use classification'!$C$1,B2476)),ISNUMBER(SEARCH('[1]Lookup for use classification'!$D$1,B2476)),ISNUMBER(SEARCH('[1]Lookup for use classification'!$E$1,B2476))),'[1]Lookup for use classification'!$A$1,IF(ISNUMBER(SEARCH('[1]Lookup for use classification'!$B$2,B2476)),'[1]Lookup for use classification'!$A$2,IF(ISNUMBER(SEARCH('[1]Lookup for use classification'!$B$3,B2476)),'[1]Lookup for use classification'!$A$3,IF(OR(ISNUMBER(SEARCH('[1]Lookup for use classification'!$B$4,B2476)),ISNUMBER(SEARCH('[1]Lookup for use classification'!$C$4,B2476)),ISNUMBER(SEARCH('[1]Lookup for use classification'!$D$4,B2476)),ISNUMBER(SEARCH('[1]Lookup for use classification'!$E$4,B2476))),'[1]Lookup for use classification'!$A$4,IF(OR(ISNUMBER(SEARCH('[1]Lookup for use classification'!$B$5,B2476)),ISNUMBER(SEARCH('[1]Lookup for use classification'!$C$5,B2476)),ISNUMBER(SEARCH('[1]Lookup for use classification'!$D$5,B2476))),'[1]Lookup for use classification'!$A$5,IF(OR(ISNUMBER(SEARCH('[1]Lookup for use classification'!$B$7,B2476)),ISNUMBER(SEARCH('[1]Lookup for use classification'!$C$7,B2476)),ISNUMBER(SEARCH('[1]Lookup for use classification'!$D$7,B2476))),'[1]Lookup for use classification'!$A$7,IF(OR(ISNUMBER(SEARCH('[1]Lookup for use classification'!$B$9,B2476)),ISNUMBER(SEARCH('[1]Lookup for use classification'!$C$9,B2476)),ISNUMBER(SEARCH('[1]Lookup for use classification'!$D$9,B2476)),ISNUMBER(SEARCH('[1]Lookup for use classification'!$E$9,B2476)),ISNUMBER(SEARCH('[1]Lookup for use classification'!$F$9,B2476)),ISNUMBER(SEARCH('[1]Lookup for use classification'!$G$9,B2476)),ISNUMBER(SEARCH('[1]Lookup for use classification'!$H$9,B2476)),ISNUMBER(SEARCH('[1]Lookup for use classification'!$I$9,B2476)),ISNUMBER(SEARCH('[1]Lookup for use classification'!$J$9,B2476)),ISNUMBER(SEARCH('[1]Lookup for use classification'!$K$9,B2476))),'[1]Lookup for use classification'!$A$9,IF(OR(ISNUMBER(SEARCH('[1]Lookup for use classification'!$B$10,B2476)),ISNUMBER(SEARCH('[1]Lookup for use classification'!$C$10,B2476)),ISNUMBER(SEARCH('[1]Lookup for use classification'!$D$10,B2476)),ISNUMBER(SEARCH('[1]Lookup for use classification'!$E$10,B2476)),ISNUMBER(SEARCH('[1]Lookup for use classification'!$F$10,B2476)),ISNUMBER(SEARCH('[1]Lookup for use classification'!$G$10,B2476))),'[1]Lookup for use classification'!$A$10,IF(OR(ISNUMBER(SEARCH('[1]Lookup for use classification'!$B$11,B2476)),ISNUMBER(SEARCH('[1]Lookup for use classification'!$C$11,B2476))),'[1]Lookup for use classification'!$A$11,IF(OR(ISNUMBER(SEARCH('[1]Lookup for use classification'!$B$12,B2476)),ISNUMBER(SEARCH('[1]Lookup for use classification'!$C$12,B2476))),'[1]Lookup for use classification'!$A$12,IF(OR(ISNUMBER(SEARCH('[1]Lookup for use classification'!$B$13,B2476)),ISNUMBER(SEARCH('[1]Lookup for use classification'!$C$13,B2476)),ISNUMBER(SEARCH('[1]Lookup for use classification'!$D$13,B2476)),,ISNUMBER(SEARCH('[1]Lookup for use classification'!$C$13,B2476)),ISNUMBER(SEARCH('[1]Lookup for use classification'!$E$13,B2476))),'[1]Lookup for use classification'!$A$13,IF(OR(ISNUMBER(SEARCH('[1]Lookup for use classification'!$B$14,B2476)),ISNUMBER(SEARCH('[1]Lookup for use classification'!$C$14,B2476))),'[1]Lookup for use classification'!$A$14,"Other"))))))))))))</f>
        <v>Other</v>
      </c>
      <c r="D2476" s="31">
        <v>532</v>
      </c>
      <c r="E2476" s="45"/>
      <c r="F2476" s="45"/>
    </row>
    <row r="2477" spans="1:6">
      <c r="A2477" s="16" t="s">
        <v>556</v>
      </c>
      <c r="B2477" s="26" t="s">
        <v>62</v>
      </c>
      <c r="C2477" s="133" t="str">
        <f>IF(OR(ISNUMBER(SEARCH('[1]Lookup for use classification'!$B$1,B2477)),ISNUMBER(SEARCH('[1]Lookup for use classification'!$C$1,B2477)),ISNUMBER(SEARCH('[1]Lookup for use classification'!$D$1,B2477)),ISNUMBER(SEARCH('[1]Lookup for use classification'!$E$1,B2477))),'[1]Lookup for use classification'!$A$1,IF(ISNUMBER(SEARCH('[1]Lookup for use classification'!$B$2,B2477)),'[1]Lookup for use classification'!$A$2,IF(ISNUMBER(SEARCH('[1]Lookup for use classification'!$B$3,B2477)),'[1]Lookup for use classification'!$A$3,IF(OR(ISNUMBER(SEARCH('[1]Lookup for use classification'!$B$4,B2477)),ISNUMBER(SEARCH('[1]Lookup for use classification'!$C$4,B2477)),ISNUMBER(SEARCH('[1]Lookup for use classification'!$D$4,B2477)),ISNUMBER(SEARCH('[1]Lookup for use classification'!$E$4,B2477))),'[1]Lookup for use classification'!$A$4,IF(OR(ISNUMBER(SEARCH('[1]Lookup for use classification'!$B$5,B2477)),ISNUMBER(SEARCH('[1]Lookup for use classification'!$C$5,B2477)),ISNUMBER(SEARCH('[1]Lookup for use classification'!$D$5,B2477))),'[1]Lookup for use classification'!$A$5,IF(OR(ISNUMBER(SEARCH('[1]Lookup for use classification'!$B$7,B2477)),ISNUMBER(SEARCH('[1]Lookup for use classification'!$C$7,B2477)),ISNUMBER(SEARCH('[1]Lookup for use classification'!$D$7,B2477))),'[1]Lookup for use classification'!$A$7,IF(OR(ISNUMBER(SEARCH('[1]Lookup for use classification'!$B$9,B2477)),ISNUMBER(SEARCH('[1]Lookup for use classification'!$C$9,B2477)),ISNUMBER(SEARCH('[1]Lookup for use classification'!$D$9,B2477)),ISNUMBER(SEARCH('[1]Lookup for use classification'!$E$9,B2477)),ISNUMBER(SEARCH('[1]Lookup for use classification'!$F$9,B2477)),ISNUMBER(SEARCH('[1]Lookup for use classification'!$G$9,B2477)),ISNUMBER(SEARCH('[1]Lookup for use classification'!$H$9,B2477)),ISNUMBER(SEARCH('[1]Lookup for use classification'!$I$9,B2477)),ISNUMBER(SEARCH('[1]Lookup for use classification'!$J$9,B2477)),ISNUMBER(SEARCH('[1]Lookup for use classification'!$K$9,B2477))),'[1]Lookup for use classification'!$A$9,IF(OR(ISNUMBER(SEARCH('[1]Lookup for use classification'!$B$10,B2477)),ISNUMBER(SEARCH('[1]Lookup for use classification'!$C$10,B2477)),ISNUMBER(SEARCH('[1]Lookup for use classification'!$D$10,B2477)),ISNUMBER(SEARCH('[1]Lookup for use classification'!$E$10,B2477)),ISNUMBER(SEARCH('[1]Lookup for use classification'!$F$10,B2477)),ISNUMBER(SEARCH('[1]Lookup for use classification'!$G$10,B2477))),'[1]Lookup for use classification'!$A$10,IF(OR(ISNUMBER(SEARCH('[1]Lookup for use classification'!$B$11,B2477)),ISNUMBER(SEARCH('[1]Lookup for use classification'!$C$11,B2477))),'[1]Lookup for use classification'!$A$11,IF(OR(ISNUMBER(SEARCH('[1]Lookup for use classification'!$B$12,B2477)),ISNUMBER(SEARCH('[1]Lookup for use classification'!$C$12,B2477))),'[1]Lookup for use classification'!$A$12,IF(OR(ISNUMBER(SEARCH('[1]Lookup for use classification'!$B$13,B2477)),ISNUMBER(SEARCH('[1]Lookup for use classification'!$C$13,B2477)),ISNUMBER(SEARCH('[1]Lookup for use classification'!$D$13,B2477)),,ISNUMBER(SEARCH('[1]Lookup for use classification'!$C$13,B2477)),ISNUMBER(SEARCH('[1]Lookup for use classification'!$E$13,B2477))),'[1]Lookup for use classification'!$A$13,IF(OR(ISNUMBER(SEARCH('[1]Lookup for use classification'!$B$14,B2477)),ISNUMBER(SEARCH('[1]Lookup for use classification'!$C$14,B2477))),'[1]Lookup for use classification'!$A$14,"Other"))))))))))))</f>
        <v>Office</v>
      </c>
      <c r="D2477" s="31"/>
      <c r="E2477" s="45"/>
      <c r="F2477" s="45"/>
    </row>
    <row r="2478" spans="1:6">
      <c r="A2478" s="16" t="s">
        <v>556</v>
      </c>
      <c r="B2478" s="26" t="s">
        <v>63</v>
      </c>
      <c r="C2478" s="133" t="str">
        <f>IF(OR(ISNUMBER(SEARCH('[1]Lookup for use classification'!$B$1,B2478)),ISNUMBER(SEARCH('[1]Lookup for use classification'!$C$1,B2478)),ISNUMBER(SEARCH('[1]Lookup for use classification'!$D$1,B2478)),ISNUMBER(SEARCH('[1]Lookup for use classification'!$E$1,B2478))),'[1]Lookup for use classification'!$A$1,IF(ISNUMBER(SEARCH('[1]Lookup for use classification'!$B$2,B2478)),'[1]Lookup for use classification'!$A$2,IF(ISNUMBER(SEARCH('[1]Lookup for use classification'!$B$3,B2478)),'[1]Lookup for use classification'!$A$3,IF(OR(ISNUMBER(SEARCH('[1]Lookup for use classification'!$B$4,B2478)),ISNUMBER(SEARCH('[1]Lookup for use classification'!$C$4,B2478)),ISNUMBER(SEARCH('[1]Lookup for use classification'!$D$4,B2478)),ISNUMBER(SEARCH('[1]Lookup for use classification'!$E$4,B2478))),'[1]Lookup for use classification'!$A$4,IF(OR(ISNUMBER(SEARCH('[1]Lookup for use classification'!$B$5,B2478)),ISNUMBER(SEARCH('[1]Lookup for use classification'!$C$5,B2478)),ISNUMBER(SEARCH('[1]Lookup for use classification'!$D$5,B2478))),'[1]Lookup for use classification'!$A$5,IF(OR(ISNUMBER(SEARCH('[1]Lookup for use classification'!$B$7,B2478)),ISNUMBER(SEARCH('[1]Lookup for use classification'!$C$7,B2478)),ISNUMBER(SEARCH('[1]Lookup for use classification'!$D$7,B2478))),'[1]Lookup for use classification'!$A$7,IF(OR(ISNUMBER(SEARCH('[1]Lookup for use classification'!$B$9,B2478)),ISNUMBER(SEARCH('[1]Lookup for use classification'!$C$9,B2478)),ISNUMBER(SEARCH('[1]Lookup for use classification'!$D$9,B2478)),ISNUMBER(SEARCH('[1]Lookup for use classification'!$E$9,B2478)),ISNUMBER(SEARCH('[1]Lookup for use classification'!$F$9,B2478)),ISNUMBER(SEARCH('[1]Lookup for use classification'!$G$9,B2478)),ISNUMBER(SEARCH('[1]Lookup for use classification'!$H$9,B2478)),ISNUMBER(SEARCH('[1]Lookup for use classification'!$I$9,B2478)),ISNUMBER(SEARCH('[1]Lookup for use classification'!$J$9,B2478)),ISNUMBER(SEARCH('[1]Lookup for use classification'!$K$9,B2478))),'[1]Lookup for use classification'!$A$9,IF(OR(ISNUMBER(SEARCH('[1]Lookup for use classification'!$B$10,B2478)),ISNUMBER(SEARCH('[1]Lookup for use classification'!$C$10,B2478)),ISNUMBER(SEARCH('[1]Lookup for use classification'!$D$10,B2478)),ISNUMBER(SEARCH('[1]Lookup for use classification'!$E$10,B2478)),ISNUMBER(SEARCH('[1]Lookup for use classification'!$F$10,B2478)),ISNUMBER(SEARCH('[1]Lookup for use classification'!$G$10,B2478))),'[1]Lookup for use classification'!$A$10,IF(OR(ISNUMBER(SEARCH('[1]Lookup for use classification'!$B$11,B2478)),ISNUMBER(SEARCH('[1]Lookup for use classification'!$C$11,B2478))),'[1]Lookup for use classification'!$A$11,IF(OR(ISNUMBER(SEARCH('[1]Lookup for use classification'!$B$12,B2478)),ISNUMBER(SEARCH('[1]Lookup for use classification'!$C$12,B2478))),'[1]Lookup for use classification'!$A$12,IF(OR(ISNUMBER(SEARCH('[1]Lookup for use classification'!$B$13,B2478)),ISNUMBER(SEARCH('[1]Lookup for use classification'!$C$13,B2478)),ISNUMBER(SEARCH('[1]Lookup for use classification'!$D$13,B2478)),,ISNUMBER(SEARCH('[1]Lookup for use classification'!$C$13,B2478)),ISNUMBER(SEARCH('[1]Lookup for use classification'!$E$13,B2478))),'[1]Lookup for use classification'!$A$13,IF(OR(ISNUMBER(SEARCH('[1]Lookup for use classification'!$B$14,B2478)),ISNUMBER(SEARCH('[1]Lookup for use classification'!$C$14,B2478))),'[1]Lookup for use classification'!$A$14,"Other"))))))))))))</f>
        <v>Public Assembly</v>
      </c>
      <c r="D2478" s="31"/>
      <c r="E2478" s="45"/>
      <c r="F2478" s="45"/>
    </row>
    <row r="2479" spans="1:6">
      <c r="A2479" s="16" t="s">
        <v>556</v>
      </c>
      <c r="B2479" s="26" t="s">
        <v>101</v>
      </c>
      <c r="C2479" s="133" t="str">
        <f>IF(OR(ISNUMBER(SEARCH('[1]Lookup for use classification'!$B$1,B2479)),ISNUMBER(SEARCH('[1]Lookup for use classification'!$C$1,B2479)),ISNUMBER(SEARCH('[1]Lookup for use classification'!$D$1,B2479)),ISNUMBER(SEARCH('[1]Lookup for use classification'!$E$1,B2479))),'[1]Lookup for use classification'!$A$1,IF(ISNUMBER(SEARCH('[1]Lookup for use classification'!$B$2,B2479)),'[1]Lookup for use classification'!$A$2,IF(ISNUMBER(SEARCH('[1]Lookup for use classification'!$B$3,B2479)),'[1]Lookup for use classification'!$A$3,IF(OR(ISNUMBER(SEARCH('[1]Lookup for use classification'!$B$4,B2479)),ISNUMBER(SEARCH('[1]Lookup for use classification'!$C$4,B2479)),ISNUMBER(SEARCH('[1]Lookup for use classification'!$D$4,B2479)),ISNUMBER(SEARCH('[1]Lookup for use classification'!$E$4,B2479))),'[1]Lookup for use classification'!$A$4,IF(OR(ISNUMBER(SEARCH('[1]Lookup for use classification'!$B$5,B2479)),ISNUMBER(SEARCH('[1]Lookup for use classification'!$C$5,B2479)),ISNUMBER(SEARCH('[1]Lookup for use classification'!$D$5,B2479))),'[1]Lookup for use classification'!$A$5,IF(OR(ISNUMBER(SEARCH('[1]Lookup for use classification'!$B$7,B2479)),ISNUMBER(SEARCH('[1]Lookup for use classification'!$C$7,B2479)),ISNUMBER(SEARCH('[1]Lookup for use classification'!$D$7,B2479))),'[1]Lookup for use classification'!$A$7,IF(OR(ISNUMBER(SEARCH('[1]Lookup for use classification'!$B$9,B2479)),ISNUMBER(SEARCH('[1]Lookup for use classification'!$C$9,B2479)),ISNUMBER(SEARCH('[1]Lookup for use classification'!$D$9,B2479)),ISNUMBER(SEARCH('[1]Lookup for use classification'!$E$9,B2479)),ISNUMBER(SEARCH('[1]Lookup for use classification'!$F$9,B2479)),ISNUMBER(SEARCH('[1]Lookup for use classification'!$G$9,B2479)),ISNUMBER(SEARCH('[1]Lookup for use classification'!$H$9,B2479)),ISNUMBER(SEARCH('[1]Lookup for use classification'!$I$9,B2479)),ISNUMBER(SEARCH('[1]Lookup for use classification'!$J$9,B2479)),ISNUMBER(SEARCH('[1]Lookup for use classification'!$K$9,B2479))),'[1]Lookup for use classification'!$A$9,IF(OR(ISNUMBER(SEARCH('[1]Lookup for use classification'!$B$10,B2479)),ISNUMBER(SEARCH('[1]Lookup for use classification'!$C$10,B2479)),ISNUMBER(SEARCH('[1]Lookup for use classification'!$D$10,B2479)),ISNUMBER(SEARCH('[1]Lookup for use classification'!$E$10,B2479)),ISNUMBER(SEARCH('[1]Lookup for use classification'!$F$10,B2479)),ISNUMBER(SEARCH('[1]Lookup for use classification'!$G$10,B2479))),'[1]Lookup for use classification'!$A$10,IF(OR(ISNUMBER(SEARCH('[1]Lookup for use classification'!$B$11,B2479)),ISNUMBER(SEARCH('[1]Lookup for use classification'!$C$11,B2479))),'[1]Lookup for use classification'!$A$11,IF(OR(ISNUMBER(SEARCH('[1]Lookup for use classification'!$B$12,B2479)),ISNUMBER(SEARCH('[1]Lookup for use classification'!$C$12,B2479))),'[1]Lookup for use classification'!$A$12,IF(OR(ISNUMBER(SEARCH('[1]Lookup for use classification'!$B$13,B2479)),ISNUMBER(SEARCH('[1]Lookup for use classification'!$C$13,B2479)),ISNUMBER(SEARCH('[1]Lookup for use classification'!$D$13,B2479)),,ISNUMBER(SEARCH('[1]Lookup for use classification'!$C$13,B2479)),ISNUMBER(SEARCH('[1]Lookup for use classification'!$E$13,B2479))),'[1]Lookup for use classification'!$A$13,IF(OR(ISNUMBER(SEARCH('[1]Lookup for use classification'!$B$14,B2479)),ISNUMBER(SEARCH('[1]Lookup for use classification'!$C$14,B2479))),'[1]Lookup for use classification'!$A$14,"Other"))))))))))))</f>
        <v>Warehousing</v>
      </c>
      <c r="D2479" s="31">
        <v>960</v>
      </c>
      <c r="E2479" s="45"/>
      <c r="F2479" s="45"/>
    </row>
    <row r="2480" spans="1:6">
      <c r="A2480" s="16" t="s">
        <v>556</v>
      </c>
      <c r="B2480" s="26" t="s">
        <v>101</v>
      </c>
      <c r="C2480" s="133" t="str">
        <f>IF(OR(ISNUMBER(SEARCH('[1]Lookup for use classification'!$B$1,B2480)),ISNUMBER(SEARCH('[1]Lookup for use classification'!$C$1,B2480)),ISNUMBER(SEARCH('[1]Lookup for use classification'!$D$1,B2480)),ISNUMBER(SEARCH('[1]Lookup for use classification'!$E$1,B2480))),'[1]Lookup for use classification'!$A$1,IF(ISNUMBER(SEARCH('[1]Lookup for use classification'!$B$2,B2480)),'[1]Lookup for use classification'!$A$2,IF(ISNUMBER(SEARCH('[1]Lookup for use classification'!$B$3,B2480)),'[1]Lookup for use classification'!$A$3,IF(OR(ISNUMBER(SEARCH('[1]Lookup for use classification'!$B$4,B2480)),ISNUMBER(SEARCH('[1]Lookup for use classification'!$C$4,B2480)),ISNUMBER(SEARCH('[1]Lookup for use classification'!$D$4,B2480)),ISNUMBER(SEARCH('[1]Lookup for use classification'!$E$4,B2480))),'[1]Lookup for use classification'!$A$4,IF(OR(ISNUMBER(SEARCH('[1]Lookup for use classification'!$B$5,B2480)),ISNUMBER(SEARCH('[1]Lookup for use classification'!$C$5,B2480)),ISNUMBER(SEARCH('[1]Lookup for use classification'!$D$5,B2480))),'[1]Lookup for use classification'!$A$5,IF(OR(ISNUMBER(SEARCH('[1]Lookup for use classification'!$B$7,B2480)),ISNUMBER(SEARCH('[1]Lookup for use classification'!$C$7,B2480)),ISNUMBER(SEARCH('[1]Lookup for use classification'!$D$7,B2480))),'[1]Lookup for use classification'!$A$7,IF(OR(ISNUMBER(SEARCH('[1]Lookup for use classification'!$B$9,B2480)),ISNUMBER(SEARCH('[1]Lookup for use classification'!$C$9,B2480)),ISNUMBER(SEARCH('[1]Lookup for use classification'!$D$9,B2480)),ISNUMBER(SEARCH('[1]Lookup for use classification'!$E$9,B2480)),ISNUMBER(SEARCH('[1]Lookup for use classification'!$F$9,B2480)),ISNUMBER(SEARCH('[1]Lookup for use classification'!$G$9,B2480)),ISNUMBER(SEARCH('[1]Lookup for use classification'!$H$9,B2480)),ISNUMBER(SEARCH('[1]Lookup for use classification'!$I$9,B2480)),ISNUMBER(SEARCH('[1]Lookup for use classification'!$J$9,B2480)),ISNUMBER(SEARCH('[1]Lookup for use classification'!$K$9,B2480))),'[1]Lookup for use classification'!$A$9,IF(OR(ISNUMBER(SEARCH('[1]Lookup for use classification'!$B$10,B2480)),ISNUMBER(SEARCH('[1]Lookup for use classification'!$C$10,B2480)),ISNUMBER(SEARCH('[1]Lookup for use classification'!$D$10,B2480)),ISNUMBER(SEARCH('[1]Lookup for use classification'!$E$10,B2480)),ISNUMBER(SEARCH('[1]Lookup for use classification'!$F$10,B2480)),ISNUMBER(SEARCH('[1]Lookup for use classification'!$G$10,B2480))),'[1]Lookup for use classification'!$A$10,IF(OR(ISNUMBER(SEARCH('[1]Lookup for use classification'!$B$11,B2480)),ISNUMBER(SEARCH('[1]Lookup for use classification'!$C$11,B2480))),'[1]Lookup for use classification'!$A$11,IF(OR(ISNUMBER(SEARCH('[1]Lookup for use classification'!$B$12,B2480)),ISNUMBER(SEARCH('[1]Lookup for use classification'!$C$12,B2480))),'[1]Lookup for use classification'!$A$12,IF(OR(ISNUMBER(SEARCH('[1]Lookup for use classification'!$B$13,B2480)),ISNUMBER(SEARCH('[1]Lookup for use classification'!$C$13,B2480)),ISNUMBER(SEARCH('[1]Lookup for use classification'!$D$13,B2480)),,ISNUMBER(SEARCH('[1]Lookup for use classification'!$C$13,B2480)),ISNUMBER(SEARCH('[1]Lookup for use classification'!$E$13,B2480))),'[1]Lookup for use classification'!$A$13,IF(OR(ISNUMBER(SEARCH('[1]Lookup for use classification'!$B$14,B2480)),ISNUMBER(SEARCH('[1]Lookup for use classification'!$C$14,B2480))),'[1]Lookup for use classification'!$A$14,"Other"))))))))))))</f>
        <v>Warehousing</v>
      </c>
      <c r="D2480" s="31">
        <v>960</v>
      </c>
      <c r="E2480" s="45"/>
      <c r="F2480" s="45"/>
    </row>
    <row r="2481" spans="1:6">
      <c r="A2481" s="16" t="s">
        <v>556</v>
      </c>
      <c r="B2481" s="26" t="s">
        <v>559</v>
      </c>
      <c r="C2481" s="133" t="str">
        <f>IF(OR(ISNUMBER(SEARCH('[1]Lookup for use classification'!$B$1,B2481)),ISNUMBER(SEARCH('[1]Lookup for use classification'!$C$1,B2481)),ISNUMBER(SEARCH('[1]Lookup for use classification'!$D$1,B2481)),ISNUMBER(SEARCH('[1]Lookup for use classification'!$E$1,B2481))),'[1]Lookup for use classification'!$A$1,IF(ISNUMBER(SEARCH('[1]Lookup for use classification'!$B$2,B2481)),'[1]Lookup for use classification'!$A$2,IF(ISNUMBER(SEARCH('[1]Lookup for use classification'!$B$3,B2481)),'[1]Lookup for use classification'!$A$3,IF(OR(ISNUMBER(SEARCH('[1]Lookup for use classification'!$B$4,B2481)),ISNUMBER(SEARCH('[1]Lookup for use classification'!$C$4,B2481)),ISNUMBER(SEARCH('[1]Lookup for use classification'!$D$4,B2481)),ISNUMBER(SEARCH('[1]Lookup for use classification'!$E$4,B2481))),'[1]Lookup for use classification'!$A$4,IF(OR(ISNUMBER(SEARCH('[1]Lookup for use classification'!$B$5,B2481)),ISNUMBER(SEARCH('[1]Lookup for use classification'!$C$5,B2481)),ISNUMBER(SEARCH('[1]Lookup for use classification'!$D$5,B2481))),'[1]Lookup for use classification'!$A$5,IF(OR(ISNUMBER(SEARCH('[1]Lookup for use classification'!$B$7,B2481)),ISNUMBER(SEARCH('[1]Lookup for use classification'!$C$7,B2481)),ISNUMBER(SEARCH('[1]Lookup for use classification'!$D$7,B2481))),'[1]Lookup for use classification'!$A$7,IF(OR(ISNUMBER(SEARCH('[1]Lookup for use classification'!$B$9,B2481)),ISNUMBER(SEARCH('[1]Lookup for use classification'!$C$9,B2481)),ISNUMBER(SEARCH('[1]Lookup for use classification'!$D$9,B2481)),ISNUMBER(SEARCH('[1]Lookup for use classification'!$E$9,B2481)),ISNUMBER(SEARCH('[1]Lookup for use classification'!$F$9,B2481)),ISNUMBER(SEARCH('[1]Lookup for use classification'!$G$9,B2481)),ISNUMBER(SEARCH('[1]Lookup for use classification'!$H$9,B2481)),ISNUMBER(SEARCH('[1]Lookup for use classification'!$I$9,B2481)),ISNUMBER(SEARCH('[1]Lookup for use classification'!$J$9,B2481)),ISNUMBER(SEARCH('[1]Lookup for use classification'!$K$9,B2481))),'[1]Lookup for use classification'!$A$9,IF(OR(ISNUMBER(SEARCH('[1]Lookup for use classification'!$B$10,B2481)),ISNUMBER(SEARCH('[1]Lookup for use classification'!$C$10,B2481)),ISNUMBER(SEARCH('[1]Lookup for use classification'!$D$10,B2481)),ISNUMBER(SEARCH('[1]Lookup for use classification'!$E$10,B2481)),ISNUMBER(SEARCH('[1]Lookup for use classification'!$F$10,B2481)),ISNUMBER(SEARCH('[1]Lookup for use classification'!$G$10,B2481))),'[1]Lookup for use classification'!$A$10,IF(OR(ISNUMBER(SEARCH('[1]Lookup for use classification'!$B$11,B2481)),ISNUMBER(SEARCH('[1]Lookup for use classification'!$C$11,B2481))),'[1]Lookup for use classification'!$A$11,IF(OR(ISNUMBER(SEARCH('[1]Lookup for use classification'!$B$12,B2481)),ISNUMBER(SEARCH('[1]Lookup for use classification'!$C$12,B2481))),'[1]Lookup for use classification'!$A$12,IF(OR(ISNUMBER(SEARCH('[1]Lookup for use classification'!$B$13,B2481)),ISNUMBER(SEARCH('[1]Lookup for use classification'!$C$13,B2481)),ISNUMBER(SEARCH('[1]Lookup for use classification'!$D$13,B2481)),,ISNUMBER(SEARCH('[1]Lookup for use classification'!$C$13,B2481)),ISNUMBER(SEARCH('[1]Lookup for use classification'!$E$13,B2481))),'[1]Lookup for use classification'!$A$13,IF(OR(ISNUMBER(SEARCH('[1]Lookup for use classification'!$B$14,B2481)),ISNUMBER(SEARCH('[1]Lookup for use classification'!$C$14,B2481))),'[1]Lookup for use classification'!$A$14,"Other"))))))))))))</f>
        <v>Water &amp; Sewer</v>
      </c>
      <c r="D2481" s="31">
        <v>2048</v>
      </c>
      <c r="E2481" s="45" t="s">
        <v>6</v>
      </c>
      <c r="F2481" s="45"/>
    </row>
    <row r="2482" spans="1:6">
      <c r="A2482" s="16" t="s">
        <v>1691</v>
      </c>
      <c r="B2482" s="26" t="s">
        <v>1682</v>
      </c>
      <c r="C2482" s="133" t="str">
        <f>IF(OR(ISNUMBER(SEARCH('[1]Lookup for use classification'!$B$1,B2482)),ISNUMBER(SEARCH('[1]Lookup for use classification'!$C$1,B2482)),ISNUMBER(SEARCH('[1]Lookup for use classification'!$D$1,B2482)),ISNUMBER(SEARCH('[1]Lookup for use classification'!$E$1,B2482))),'[1]Lookup for use classification'!$A$1,IF(ISNUMBER(SEARCH('[1]Lookup for use classification'!$B$2,B2482)),'[1]Lookup for use classification'!$A$2,IF(ISNUMBER(SEARCH('[1]Lookup for use classification'!$B$3,B2482)),'[1]Lookup for use classification'!$A$3,IF(OR(ISNUMBER(SEARCH('[1]Lookup for use classification'!$B$4,B2482)),ISNUMBER(SEARCH('[1]Lookup for use classification'!$C$4,B2482)),ISNUMBER(SEARCH('[1]Lookup for use classification'!$D$4,B2482)),ISNUMBER(SEARCH('[1]Lookup for use classification'!$E$4,B2482))),'[1]Lookup for use classification'!$A$4,IF(OR(ISNUMBER(SEARCH('[1]Lookup for use classification'!$B$5,B2482)),ISNUMBER(SEARCH('[1]Lookup for use classification'!$C$5,B2482)),ISNUMBER(SEARCH('[1]Lookup for use classification'!$D$5,B2482))),'[1]Lookup for use classification'!$A$5,IF(OR(ISNUMBER(SEARCH('[1]Lookup for use classification'!$B$7,B2482)),ISNUMBER(SEARCH('[1]Lookup for use classification'!$C$7,B2482)),ISNUMBER(SEARCH('[1]Lookup for use classification'!$D$7,B2482))),'[1]Lookup for use classification'!$A$7,IF(OR(ISNUMBER(SEARCH('[1]Lookup for use classification'!$B$9,B2482)),ISNUMBER(SEARCH('[1]Lookup for use classification'!$C$9,B2482)),ISNUMBER(SEARCH('[1]Lookup for use classification'!$D$9,B2482)),ISNUMBER(SEARCH('[1]Lookup for use classification'!$E$9,B2482)),ISNUMBER(SEARCH('[1]Lookup for use classification'!$F$9,B2482)),ISNUMBER(SEARCH('[1]Lookup for use classification'!$G$9,B2482)),ISNUMBER(SEARCH('[1]Lookup for use classification'!$H$9,B2482)),ISNUMBER(SEARCH('[1]Lookup for use classification'!$I$9,B2482)),ISNUMBER(SEARCH('[1]Lookup for use classification'!$J$9,B2482)),ISNUMBER(SEARCH('[1]Lookup for use classification'!$K$9,B2482))),'[1]Lookup for use classification'!$A$9,IF(OR(ISNUMBER(SEARCH('[1]Lookup for use classification'!$B$10,B2482)),ISNUMBER(SEARCH('[1]Lookup for use classification'!$C$10,B2482)),ISNUMBER(SEARCH('[1]Lookup for use classification'!$D$10,B2482)),ISNUMBER(SEARCH('[1]Lookup for use classification'!$E$10,B2482)),ISNUMBER(SEARCH('[1]Lookup for use classification'!$F$10,B2482)),ISNUMBER(SEARCH('[1]Lookup for use classification'!$G$10,B2482))),'[1]Lookup for use classification'!$A$10,IF(OR(ISNUMBER(SEARCH('[1]Lookup for use classification'!$B$11,B2482)),ISNUMBER(SEARCH('[1]Lookup for use classification'!$C$11,B2482))),'[1]Lookup for use classification'!$A$11,IF(OR(ISNUMBER(SEARCH('[1]Lookup for use classification'!$B$12,B2482)),ISNUMBER(SEARCH('[1]Lookup for use classification'!$C$12,B2482))),'[1]Lookup for use classification'!$A$12,IF(OR(ISNUMBER(SEARCH('[1]Lookup for use classification'!$B$13,B2482)),ISNUMBER(SEARCH('[1]Lookup for use classification'!$C$13,B2482)),ISNUMBER(SEARCH('[1]Lookup for use classification'!$D$13,B2482)),,ISNUMBER(SEARCH('[1]Lookup for use classification'!$C$13,B2482)),ISNUMBER(SEARCH('[1]Lookup for use classification'!$E$13,B2482))),'[1]Lookup for use classification'!$A$13,IF(OR(ISNUMBER(SEARCH('[1]Lookup for use classification'!$B$14,B2482)),ISNUMBER(SEARCH('[1]Lookup for use classification'!$C$14,B2482))),'[1]Lookup for use classification'!$A$14,"Other"))))))))))))</f>
        <v>Warehousing</v>
      </c>
      <c r="D2482" s="31">
        <v>1104</v>
      </c>
      <c r="E2482" s="45"/>
      <c r="F2482" s="45"/>
    </row>
    <row r="2483" spans="1:6">
      <c r="A2483" s="16" t="s">
        <v>1691</v>
      </c>
      <c r="B2483" s="26" t="s">
        <v>473</v>
      </c>
      <c r="C2483" s="133" t="str">
        <f>IF(OR(ISNUMBER(SEARCH('[1]Lookup for use classification'!$B$1,B2483)),ISNUMBER(SEARCH('[1]Lookup for use classification'!$C$1,B2483)),ISNUMBER(SEARCH('[1]Lookup for use classification'!$D$1,B2483)),ISNUMBER(SEARCH('[1]Lookup for use classification'!$E$1,B2483))),'[1]Lookup for use classification'!$A$1,IF(ISNUMBER(SEARCH('[1]Lookup for use classification'!$B$2,B2483)),'[1]Lookup for use classification'!$A$2,IF(ISNUMBER(SEARCH('[1]Lookup for use classification'!$B$3,B2483)),'[1]Lookup for use classification'!$A$3,IF(OR(ISNUMBER(SEARCH('[1]Lookup for use classification'!$B$4,B2483)),ISNUMBER(SEARCH('[1]Lookup for use classification'!$C$4,B2483)),ISNUMBER(SEARCH('[1]Lookup for use classification'!$D$4,B2483)),ISNUMBER(SEARCH('[1]Lookup for use classification'!$E$4,B2483))),'[1]Lookup for use classification'!$A$4,IF(OR(ISNUMBER(SEARCH('[1]Lookup for use classification'!$B$5,B2483)),ISNUMBER(SEARCH('[1]Lookup for use classification'!$C$5,B2483)),ISNUMBER(SEARCH('[1]Lookup for use classification'!$D$5,B2483))),'[1]Lookup for use classification'!$A$5,IF(OR(ISNUMBER(SEARCH('[1]Lookup for use classification'!$B$7,B2483)),ISNUMBER(SEARCH('[1]Lookup for use classification'!$C$7,B2483)),ISNUMBER(SEARCH('[1]Lookup for use classification'!$D$7,B2483))),'[1]Lookup for use classification'!$A$7,IF(OR(ISNUMBER(SEARCH('[1]Lookup for use classification'!$B$9,B2483)),ISNUMBER(SEARCH('[1]Lookup for use classification'!$C$9,B2483)),ISNUMBER(SEARCH('[1]Lookup for use classification'!$D$9,B2483)),ISNUMBER(SEARCH('[1]Lookup for use classification'!$E$9,B2483)),ISNUMBER(SEARCH('[1]Lookup for use classification'!$F$9,B2483)),ISNUMBER(SEARCH('[1]Lookup for use classification'!$G$9,B2483)),ISNUMBER(SEARCH('[1]Lookup for use classification'!$H$9,B2483)),ISNUMBER(SEARCH('[1]Lookup for use classification'!$I$9,B2483)),ISNUMBER(SEARCH('[1]Lookup for use classification'!$J$9,B2483)),ISNUMBER(SEARCH('[1]Lookup for use classification'!$K$9,B2483))),'[1]Lookup for use classification'!$A$9,IF(OR(ISNUMBER(SEARCH('[1]Lookup for use classification'!$B$10,B2483)),ISNUMBER(SEARCH('[1]Lookup for use classification'!$C$10,B2483)),ISNUMBER(SEARCH('[1]Lookup for use classification'!$D$10,B2483)),ISNUMBER(SEARCH('[1]Lookup for use classification'!$E$10,B2483)),ISNUMBER(SEARCH('[1]Lookup for use classification'!$F$10,B2483)),ISNUMBER(SEARCH('[1]Lookup for use classification'!$G$10,B2483))),'[1]Lookup for use classification'!$A$10,IF(OR(ISNUMBER(SEARCH('[1]Lookup for use classification'!$B$11,B2483)),ISNUMBER(SEARCH('[1]Lookup for use classification'!$C$11,B2483))),'[1]Lookup for use classification'!$A$11,IF(OR(ISNUMBER(SEARCH('[1]Lookup for use classification'!$B$12,B2483)),ISNUMBER(SEARCH('[1]Lookup for use classification'!$C$12,B2483))),'[1]Lookup for use classification'!$A$12,IF(OR(ISNUMBER(SEARCH('[1]Lookup for use classification'!$B$13,B2483)),ISNUMBER(SEARCH('[1]Lookup for use classification'!$C$13,B2483)),ISNUMBER(SEARCH('[1]Lookup for use classification'!$D$13,B2483)),,ISNUMBER(SEARCH('[1]Lookup for use classification'!$C$13,B2483)),ISNUMBER(SEARCH('[1]Lookup for use classification'!$E$13,B2483))),'[1]Lookup for use classification'!$A$13,IF(OR(ISNUMBER(SEARCH('[1]Lookup for use classification'!$B$14,B2483)),ISNUMBER(SEARCH('[1]Lookup for use classification'!$C$14,B2483))),'[1]Lookup for use classification'!$A$14,"Other"))))))))))))</f>
        <v>Public Assembly</v>
      </c>
      <c r="D2483" s="31"/>
      <c r="E2483" s="45"/>
      <c r="F2483" s="45"/>
    </row>
    <row r="2484" spans="1:6">
      <c r="A2484" s="16" t="s">
        <v>1691</v>
      </c>
      <c r="B2484" s="26" t="s">
        <v>147</v>
      </c>
      <c r="C2484" s="133" t="str">
        <f>IF(OR(ISNUMBER(SEARCH('[1]Lookup for use classification'!$B$1,B2484)),ISNUMBER(SEARCH('[1]Lookup for use classification'!$C$1,B2484)),ISNUMBER(SEARCH('[1]Lookup for use classification'!$D$1,B2484)),ISNUMBER(SEARCH('[1]Lookup for use classification'!$E$1,B2484))),'[1]Lookup for use classification'!$A$1,IF(ISNUMBER(SEARCH('[1]Lookup for use classification'!$B$2,B2484)),'[1]Lookup for use classification'!$A$2,IF(ISNUMBER(SEARCH('[1]Lookup for use classification'!$B$3,B2484)),'[1]Lookup for use classification'!$A$3,IF(OR(ISNUMBER(SEARCH('[1]Lookup for use classification'!$B$4,B2484)),ISNUMBER(SEARCH('[1]Lookup for use classification'!$C$4,B2484)),ISNUMBER(SEARCH('[1]Lookup for use classification'!$D$4,B2484)),ISNUMBER(SEARCH('[1]Lookup for use classification'!$E$4,B2484))),'[1]Lookup for use classification'!$A$4,IF(OR(ISNUMBER(SEARCH('[1]Lookup for use classification'!$B$5,B2484)),ISNUMBER(SEARCH('[1]Lookup for use classification'!$C$5,B2484)),ISNUMBER(SEARCH('[1]Lookup for use classification'!$D$5,B2484))),'[1]Lookup for use classification'!$A$5,IF(OR(ISNUMBER(SEARCH('[1]Lookup for use classification'!$B$7,B2484)),ISNUMBER(SEARCH('[1]Lookup for use classification'!$C$7,B2484)),ISNUMBER(SEARCH('[1]Lookup for use classification'!$D$7,B2484))),'[1]Lookup for use classification'!$A$7,IF(OR(ISNUMBER(SEARCH('[1]Lookup for use classification'!$B$9,B2484)),ISNUMBER(SEARCH('[1]Lookup for use classification'!$C$9,B2484)),ISNUMBER(SEARCH('[1]Lookup for use classification'!$D$9,B2484)),ISNUMBER(SEARCH('[1]Lookup for use classification'!$E$9,B2484)),ISNUMBER(SEARCH('[1]Lookup for use classification'!$F$9,B2484)),ISNUMBER(SEARCH('[1]Lookup for use classification'!$G$9,B2484)),ISNUMBER(SEARCH('[1]Lookup for use classification'!$H$9,B2484)),ISNUMBER(SEARCH('[1]Lookup for use classification'!$I$9,B2484)),ISNUMBER(SEARCH('[1]Lookup for use classification'!$J$9,B2484)),ISNUMBER(SEARCH('[1]Lookup for use classification'!$K$9,B2484))),'[1]Lookup for use classification'!$A$9,IF(OR(ISNUMBER(SEARCH('[1]Lookup for use classification'!$B$10,B2484)),ISNUMBER(SEARCH('[1]Lookup for use classification'!$C$10,B2484)),ISNUMBER(SEARCH('[1]Lookup for use classification'!$D$10,B2484)),ISNUMBER(SEARCH('[1]Lookup for use classification'!$E$10,B2484)),ISNUMBER(SEARCH('[1]Lookup for use classification'!$F$10,B2484)),ISNUMBER(SEARCH('[1]Lookup for use classification'!$G$10,B2484))),'[1]Lookup for use classification'!$A$10,IF(OR(ISNUMBER(SEARCH('[1]Lookup for use classification'!$B$11,B2484)),ISNUMBER(SEARCH('[1]Lookup for use classification'!$C$11,B2484))),'[1]Lookup for use classification'!$A$11,IF(OR(ISNUMBER(SEARCH('[1]Lookup for use classification'!$B$12,B2484)),ISNUMBER(SEARCH('[1]Lookup for use classification'!$C$12,B2484))),'[1]Lookup for use classification'!$A$12,IF(OR(ISNUMBER(SEARCH('[1]Lookup for use classification'!$B$13,B2484)),ISNUMBER(SEARCH('[1]Lookup for use classification'!$C$13,B2484)),ISNUMBER(SEARCH('[1]Lookup for use classification'!$D$13,B2484)),,ISNUMBER(SEARCH('[1]Lookup for use classification'!$C$13,B2484)),ISNUMBER(SEARCH('[1]Lookup for use classification'!$E$13,B2484))),'[1]Lookup for use classification'!$A$13,IF(OR(ISNUMBER(SEARCH('[1]Lookup for use classification'!$B$14,B2484)),ISNUMBER(SEARCH('[1]Lookup for use classification'!$C$14,B2484))),'[1]Lookup for use classification'!$A$14,"Other"))))))))))))</f>
        <v>Health Care - Hospitals</v>
      </c>
      <c r="D2484" s="31">
        <v>1604</v>
      </c>
      <c r="E2484" s="45"/>
      <c r="F2484" s="45"/>
    </row>
    <row r="2485" spans="1:6">
      <c r="A2485" s="16" t="s">
        <v>1691</v>
      </c>
      <c r="B2485" s="26" t="s">
        <v>286</v>
      </c>
      <c r="C2485" s="133" t="str">
        <f>IF(OR(ISNUMBER(SEARCH('[1]Lookup for use classification'!$B$1,B2485)),ISNUMBER(SEARCH('[1]Lookup for use classification'!$C$1,B2485)),ISNUMBER(SEARCH('[1]Lookup for use classification'!$D$1,B2485)),ISNUMBER(SEARCH('[1]Lookup for use classification'!$E$1,B2485))),'[1]Lookup for use classification'!$A$1,IF(ISNUMBER(SEARCH('[1]Lookup for use classification'!$B$2,B2485)),'[1]Lookup for use classification'!$A$2,IF(ISNUMBER(SEARCH('[1]Lookup for use classification'!$B$3,B2485)),'[1]Lookup for use classification'!$A$3,IF(OR(ISNUMBER(SEARCH('[1]Lookup for use classification'!$B$4,B2485)),ISNUMBER(SEARCH('[1]Lookup for use classification'!$C$4,B2485)),ISNUMBER(SEARCH('[1]Lookup for use classification'!$D$4,B2485)),ISNUMBER(SEARCH('[1]Lookup for use classification'!$E$4,B2485))),'[1]Lookup for use classification'!$A$4,IF(OR(ISNUMBER(SEARCH('[1]Lookup for use classification'!$B$5,B2485)),ISNUMBER(SEARCH('[1]Lookup for use classification'!$C$5,B2485)),ISNUMBER(SEARCH('[1]Lookup for use classification'!$D$5,B2485))),'[1]Lookup for use classification'!$A$5,IF(OR(ISNUMBER(SEARCH('[1]Lookup for use classification'!$B$7,B2485)),ISNUMBER(SEARCH('[1]Lookup for use classification'!$C$7,B2485)),ISNUMBER(SEARCH('[1]Lookup for use classification'!$D$7,B2485))),'[1]Lookup for use classification'!$A$7,IF(OR(ISNUMBER(SEARCH('[1]Lookup for use classification'!$B$9,B2485)),ISNUMBER(SEARCH('[1]Lookup for use classification'!$C$9,B2485)),ISNUMBER(SEARCH('[1]Lookup for use classification'!$D$9,B2485)),ISNUMBER(SEARCH('[1]Lookup for use classification'!$E$9,B2485)),ISNUMBER(SEARCH('[1]Lookup for use classification'!$F$9,B2485)),ISNUMBER(SEARCH('[1]Lookup for use classification'!$G$9,B2485)),ISNUMBER(SEARCH('[1]Lookup for use classification'!$H$9,B2485)),ISNUMBER(SEARCH('[1]Lookup for use classification'!$I$9,B2485)),ISNUMBER(SEARCH('[1]Lookup for use classification'!$J$9,B2485)),ISNUMBER(SEARCH('[1]Lookup for use classification'!$K$9,B2485))),'[1]Lookup for use classification'!$A$9,IF(OR(ISNUMBER(SEARCH('[1]Lookup for use classification'!$B$10,B2485)),ISNUMBER(SEARCH('[1]Lookup for use classification'!$C$10,B2485)),ISNUMBER(SEARCH('[1]Lookup for use classification'!$D$10,B2485)),ISNUMBER(SEARCH('[1]Lookup for use classification'!$E$10,B2485)),ISNUMBER(SEARCH('[1]Lookup for use classification'!$F$10,B2485)),ISNUMBER(SEARCH('[1]Lookup for use classification'!$G$10,B2485))),'[1]Lookup for use classification'!$A$10,IF(OR(ISNUMBER(SEARCH('[1]Lookup for use classification'!$B$11,B2485)),ISNUMBER(SEARCH('[1]Lookup for use classification'!$C$11,B2485))),'[1]Lookup for use classification'!$A$11,IF(OR(ISNUMBER(SEARCH('[1]Lookup for use classification'!$B$12,B2485)),ISNUMBER(SEARCH('[1]Lookup for use classification'!$C$12,B2485))),'[1]Lookup for use classification'!$A$12,IF(OR(ISNUMBER(SEARCH('[1]Lookup for use classification'!$B$13,B2485)),ISNUMBER(SEARCH('[1]Lookup for use classification'!$C$13,B2485)),ISNUMBER(SEARCH('[1]Lookup for use classification'!$D$13,B2485)),,ISNUMBER(SEARCH('[1]Lookup for use classification'!$C$13,B2485)),ISNUMBER(SEARCH('[1]Lookup for use classification'!$E$13,B2485))),'[1]Lookup for use classification'!$A$13,IF(OR(ISNUMBER(SEARCH('[1]Lookup for use classification'!$B$14,B2485)),ISNUMBER(SEARCH('[1]Lookup for use classification'!$C$14,B2485))),'[1]Lookup for use classification'!$A$14,"Other"))))))))))))</f>
        <v>Public Assembly</v>
      </c>
      <c r="D2485" s="31">
        <v>560</v>
      </c>
      <c r="E2485" s="45"/>
      <c r="F2485" s="45"/>
    </row>
    <row r="2486" spans="1:6">
      <c r="A2486" s="16" t="s">
        <v>1691</v>
      </c>
      <c r="B2486" s="26" t="s">
        <v>1683</v>
      </c>
      <c r="C2486" s="133" t="str">
        <f>IF(OR(ISNUMBER(SEARCH('[1]Lookup for use classification'!$B$1,B2486)),ISNUMBER(SEARCH('[1]Lookup for use classification'!$C$1,B2486)),ISNUMBER(SEARCH('[1]Lookup for use classification'!$D$1,B2486)),ISNUMBER(SEARCH('[1]Lookup for use classification'!$E$1,B2486))),'[1]Lookup for use classification'!$A$1,IF(ISNUMBER(SEARCH('[1]Lookup for use classification'!$B$2,B2486)),'[1]Lookup for use classification'!$A$2,IF(ISNUMBER(SEARCH('[1]Lookup for use classification'!$B$3,B2486)),'[1]Lookup for use classification'!$A$3,IF(OR(ISNUMBER(SEARCH('[1]Lookup for use classification'!$B$4,B2486)),ISNUMBER(SEARCH('[1]Lookup for use classification'!$C$4,B2486)),ISNUMBER(SEARCH('[1]Lookup for use classification'!$D$4,B2486)),ISNUMBER(SEARCH('[1]Lookup for use classification'!$E$4,B2486))),'[1]Lookup for use classification'!$A$4,IF(OR(ISNUMBER(SEARCH('[1]Lookup for use classification'!$B$5,B2486)),ISNUMBER(SEARCH('[1]Lookup for use classification'!$C$5,B2486)),ISNUMBER(SEARCH('[1]Lookup for use classification'!$D$5,B2486))),'[1]Lookup for use classification'!$A$5,IF(OR(ISNUMBER(SEARCH('[1]Lookup for use classification'!$B$7,B2486)),ISNUMBER(SEARCH('[1]Lookup for use classification'!$C$7,B2486)),ISNUMBER(SEARCH('[1]Lookup for use classification'!$D$7,B2486))),'[1]Lookup for use classification'!$A$7,IF(OR(ISNUMBER(SEARCH('[1]Lookup for use classification'!$B$9,B2486)),ISNUMBER(SEARCH('[1]Lookup for use classification'!$C$9,B2486)),ISNUMBER(SEARCH('[1]Lookup for use classification'!$D$9,B2486)),ISNUMBER(SEARCH('[1]Lookup for use classification'!$E$9,B2486)),ISNUMBER(SEARCH('[1]Lookup for use classification'!$F$9,B2486)),ISNUMBER(SEARCH('[1]Lookup for use classification'!$G$9,B2486)),ISNUMBER(SEARCH('[1]Lookup for use classification'!$H$9,B2486)),ISNUMBER(SEARCH('[1]Lookup for use classification'!$I$9,B2486)),ISNUMBER(SEARCH('[1]Lookup for use classification'!$J$9,B2486)),ISNUMBER(SEARCH('[1]Lookup for use classification'!$K$9,B2486))),'[1]Lookup for use classification'!$A$9,IF(OR(ISNUMBER(SEARCH('[1]Lookup for use classification'!$B$10,B2486)),ISNUMBER(SEARCH('[1]Lookup for use classification'!$C$10,B2486)),ISNUMBER(SEARCH('[1]Lookup for use classification'!$D$10,B2486)),ISNUMBER(SEARCH('[1]Lookup for use classification'!$E$10,B2486)),ISNUMBER(SEARCH('[1]Lookup for use classification'!$F$10,B2486)),ISNUMBER(SEARCH('[1]Lookup for use classification'!$G$10,B2486))),'[1]Lookup for use classification'!$A$10,IF(OR(ISNUMBER(SEARCH('[1]Lookup for use classification'!$B$11,B2486)),ISNUMBER(SEARCH('[1]Lookup for use classification'!$C$11,B2486))),'[1]Lookup for use classification'!$A$11,IF(OR(ISNUMBER(SEARCH('[1]Lookup for use classification'!$B$12,B2486)),ISNUMBER(SEARCH('[1]Lookup for use classification'!$C$12,B2486))),'[1]Lookup for use classification'!$A$12,IF(OR(ISNUMBER(SEARCH('[1]Lookup for use classification'!$B$13,B2486)),ISNUMBER(SEARCH('[1]Lookup for use classification'!$C$13,B2486)),ISNUMBER(SEARCH('[1]Lookup for use classification'!$D$13,B2486)),,ISNUMBER(SEARCH('[1]Lookup for use classification'!$C$13,B2486)),ISNUMBER(SEARCH('[1]Lookup for use classification'!$E$13,B2486))),'[1]Lookup for use classification'!$A$13,IF(OR(ISNUMBER(SEARCH('[1]Lookup for use classification'!$B$14,B2486)),ISNUMBER(SEARCH('[1]Lookup for use classification'!$C$14,B2486))),'[1]Lookup for use classification'!$A$14,"Other"))))))))))))</f>
        <v>Office</v>
      </c>
      <c r="D2486" s="31"/>
      <c r="E2486" s="45"/>
      <c r="F2486" s="45"/>
    </row>
    <row r="2487" spans="1:6">
      <c r="A2487" s="16" t="s">
        <v>1691</v>
      </c>
      <c r="B2487" s="26" t="s">
        <v>1684</v>
      </c>
      <c r="C2487" s="133" t="str">
        <f>IF(OR(ISNUMBER(SEARCH('[1]Lookup for use classification'!$B$1,B2487)),ISNUMBER(SEARCH('[1]Lookup for use classification'!$C$1,B2487)),ISNUMBER(SEARCH('[1]Lookup for use classification'!$D$1,B2487)),ISNUMBER(SEARCH('[1]Lookup for use classification'!$E$1,B2487))),'[1]Lookup for use classification'!$A$1,IF(ISNUMBER(SEARCH('[1]Lookup for use classification'!$B$2,B2487)),'[1]Lookup for use classification'!$A$2,IF(ISNUMBER(SEARCH('[1]Lookup for use classification'!$B$3,B2487)),'[1]Lookup for use classification'!$A$3,IF(OR(ISNUMBER(SEARCH('[1]Lookup for use classification'!$B$4,B2487)),ISNUMBER(SEARCH('[1]Lookup for use classification'!$C$4,B2487)),ISNUMBER(SEARCH('[1]Lookup for use classification'!$D$4,B2487)),ISNUMBER(SEARCH('[1]Lookup for use classification'!$E$4,B2487))),'[1]Lookup for use classification'!$A$4,IF(OR(ISNUMBER(SEARCH('[1]Lookup for use classification'!$B$5,B2487)),ISNUMBER(SEARCH('[1]Lookup for use classification'!$C$5,B2487)),ISNUMBER(SEARCH('[1]Lookup for use classification'!$D$5,B2487))),'[1]Lookup for use classification'!$A$5,IF(OR(ISNUMBER(SEARCH('[1]Lookup for use classification'!$B$7,B2487)),ISNUMBER(SEARCH('[1]Lookup for use classification'!$C$7,B2487)),ISNUMBER(SEARCH('[1]Lookup for use classification'!$D$7,B2487))),'[1]Lookup for use classification'!$A$7,IF(OR(ISNUMBER(SEARCH('[1]Lookup for use classification'!$B$9,B2487)),ISNUMBER(SEARCH('[1]Lookup for use classification'!$C$9,B2487)),ISNUMBER(SEARCH('[1]Lookup for use classification'!$D$9,B2487)),ISNUMBER(SEARCH('[1]Lookup for use classification'!$E$9,B2487)),ISNUMBER(SEARCH('[1]Lookup for use classification'!$F$9,B2487)),ISNUMBER(SEARCH('[1]Lookup for use classification'!$G$9,B2487)),ISNUMBER(SEARCH('[1]Lookup for use classification'!$H$9,B2487)),ISNUMBER(SEARCH('[1]Lookup for use classification'!$I$9,B2487)),ISNUMBER(SEARCH('[1]Lookup for use classification'!$J$9,B2487)),ISNUMBER(SEARCH('[1]Lookup for use classification'!$K$9,B2487))),'[1]Lookup for use classification'!$A$9,IF(OR(ISNUMBER(SEARCH('[1]Lookup for use classification'!$B$10,B2487)),ISNUMBER(SEARCH('[1]Lookup for use classification'!$C$10,B2487)),ISNUMBER(SEARCH('[1]Lookup for use classification'!$D$10,B2487)),ISNUMBER(SEARCH('[1]Lookup for use classification'!$E$10,B2487)),ISNUMBER(SEARCH('[1]Lookup for use classification'!$F$10,B2487)),ISNUMBER(SEARCH('[1]Lookup for use classification'!$G$10,B2487))),'[1]Lookup for use classification'!$A$10,IF(OR(ISNUMBER(SEARCH('[1]Lookup for use classification'!$B$11,B2487)),ISNUMBER(SEARCH('[1]Lookup for use classification'!$C$11,B2487))),'[1]Lookup for use classification'!$A$11,IF(OR(ISNUMBER(SEARCH('[1]Lookup for use classification'!$B$12,B2487)),ISNUMBER(SEARCH('[1]Lookup for use classification'!$C$12,B2487))),'[1]Lookup for use classification'!$A$12,IF(OR(ISNUMBER(SEARCH('[1]Lookup for use classification'!$B$13,B2487)),ISNUMBER(SEARCH('[1]Lookup for use classification'!$C$13,B2487)),ISNUMBER(SEARCH('[1]Lookup for use classification'!$D$13,B2487)),,ISNUMBER(SEARCH('[1]Lookup for use classification'!$C$13,B2487)),ISNUMBER(SEARCH('[1]Lookup for use classification'!$E$13,B2487))),'[1]Lookup for use classification'!$A$13,IF(OR(ISNUMBER(SEARCH('[1]Lookup for use classification'!$B$14,B2487)),ISNUMBER(SEARCH('[1]Lookup for use classification'!$C$14,B2487))),'[1]Lookup for use classification'!$A$14,"Other"))))))))))))</f>
        <v>Other</v>
      </c>
      <c r="D2487" s="31"/>
      <c r="E2487" s="45"/>
      <c r="F2487" s="45"/>
    </row>
    <row r="2488" spans="1:6">
      <c r="A2488" s="16" t="s">
        <v>1691</v>
      </c>
      <c r="B2488" s="26" t="s">
        <v>1685</v>
      </c>
      <c r="C2488" s="133" t="str">
        <f>IF(OR(ISNUMBER(SEARCH('[1]Lookup for use classification'!$B$1,B2488)),ISNUMBER(SEARCH('[1]Lookup for use classification'!$C$1,B2488)),ISNUMBER(SEARCH('[1]Lookup for use classification'!$D$1,B2488)),ISNUMBER(SEARCH('[1]Lookup for use classification'!$E$1,B2488))),'[1]Lookup for use classification'!$A$1,IF(ISNUMBER(SEARCH('[1]Lookup for use classification'!$B$2,B2488)),'[1]Lookup for use classification'!$A$2,IF(ISNUMBER(SEARCH('[1]Lookup for use classification'!$B$3,B2488)),'[1]Lookup for use classification'!$A$3,IF(OR(ISNUMBER(SEARCH('[1]Lookup for use classification'!$B$4,B2488)),ISNUMBER(SEARCH('[1]Lookup for use classification'!$C$4,B2488)),ISNUMBER(SEARCH('[1]Lookup for use classification'!$D$4,B2488)),ISNUMBER(SEARCH('[1]Lookup for use classification'!$E$4,B2488))),'[1]Lookup for use classification'!$A$4,IF(OR(ISNUMBER(SEARCH('[1]Lookup for use classification'!$B$5,B2488)),ISNUMBER(SEARCH('[1]Lookup for use classification'!$C$5,B2488)),ISNUMBER(SEARCH('[1]Lookup for use classification'!$D$5,B2488))),'[1]Lookup for use classification'!$A$5,IF(OR(ISNUMBER(SEARCH('[1]Lookup for use classification'!$B$7,B2488)),ISNUMBER(SEARCH('[1]Lookup for use classification'!$C$7,B2488)),ISNUMBER(SEARCH('[1]Lookup for use classification'!$D$7,B2488))),'[1]Lookup for use classification'!$A$7,IF(OR(ISNUMBER(SEARCH('[1]Lookup for use classification'!$B$9,B2488)),ISNUMBER(SEARCH('[1]Lookup for use classification'!$C$9,B2488)),ISNUMBER(SEARCH('[1]Lookup for use classification'!$D$9,B2488)),ISNUMBER(SEARCH('[1]Lookup for use classification'!$E$9,B2488)),ISNUMBER(SEARCH('[1]Lookup for use classification'!$F$9,B2488)),ISNUMBER(SEARCH('[1]Lookup for use classification'!$G$9,B2488)),ISNUMBER(SEARCH('[1]Lookup for use classification'!$H$9,B2488)),ISNUMBER(SEARCH('[1]Lookup for use classification'!$I$9,B2488)),ISNUMBER(SEARCH('[1]Lookup for use classification'!$J$9,B2488)),ISNUMBER(SEARCH('[1]Lookup for use classification'!$K$9,B2488))),'[1]Lookup for use classification'!$A$9,IF(OR(ISNUMBER(SEARCH('[1]Lookup for use classification'!$B$10,B2488)),ISNUMBER(SEARCH('[1]Lookup for use classification'!$C$10,B2488)),ISNUMBER(SEARCH('[1]Lookup for use classification'!$D$10,B2488)),ISNUMBER(SEARCH('[1]Lookup for use classification'!$E$10,B2488)),ISNUMBER(SEARCH('[1]Lookup for use classification'!$F$10,B2488)),ISNUMBER(SEARCH('[1]Lookup for use classification'!$G$10,B2488))),'[1]Lookup for use classification'!$A$10,IF(OR(ISNUMBER(SEARCH('[1]Lookup for use classification'!$B$11,B2488)),ISNUMBER(SEARCH('[1]Lookup for use classification'!$C$11,B2488))),'[1]Lookup for use classification'!$A$11,IF(OR(ISNUMBER(SEARCH('[1]Lookup for use classification'!$B$12,B2488)),ISNUMBER(SEARCH('[1]Lookup for use classification'!$C$12,B2488))),'[1]Lookup for use classification'!$A$12,IF(OR(ISNUMBER(SEARCH('[1]Lookup for use classification'!$B$13,B2488)),ISNUMBER(SEARCH('[1]Lookup for use classification'!$C$13,B2488)),ISNUMBER(SEARCH('[1]Lookup for use classification'!$D$13,B2488)),,ISNUMBER(SEARCH('[1]Lookup for use classification'!$C$13,B2488)),ISNUMBER(SEARCH('[1]Lookup for use classification'!$E$13,B2488))),'[1]Lookup for use classification'!$A$13,IF(OR(ISNUMBER(SEARCH('[1]Lookup for use classification'!$B$14,B2488)),ISNUMBER(SEARCH('[1]Lookup for use classification'!$C$14,B2488))),'[1]Lookup for use classification'!$A$14,"Other"))))))))))))</f>
        <v>Education - K - 12</v>
      </c>
      <c r="D2488" s="31"/>
      <c r="E2488" s="45"/>
      <c r="F2488" s="45"/>
    </row>
    <row r="2489" spans="1:6">
      <c r="A2489" s="16" t="s">
        <v>1691</v>
      </c>
      <c r="B2489" s="26" t="s">
        <v>633</v>
      </c>
      <c r="C2489" s="133" t="str">
        <f>IF(OR(ISNUMBER(SEARCH('[1]Lookup for use classification'!$B$1,B2489)),ISNUMBER(SEARCH('[1]Lookup for use classification'!$C$1,B2489)),ISNUMBER(SEARCH('[1]Lookup for use classification'!$D$1,B2489)),ISNUMBER(SEARCH('[1]Lookup for use classification'!$E$1,B2489))),'[1]Lookup for use classification'!$A$1,IF(ISNUMBER(SEARCH('[1]Lookup for use classification'!$B$2,B2489)),'[1]Lookup for use classification'!$A$2,IF(ISNUMBER(SEARCH('[1]Lookup for use classification'!$B$3,B2489)),'[1]Lookup for use classification'!$A$3,IF(OR(ISNUMBER(SEARCH('[1]Lookup for use classification'!$B$4,B2489)),ISNUMBER(SEARCH('[1]Lookup for use classification'!$C$4,B2489)),ISNUMBER(SEARCH('[1]Lookup for use classification'!$D$4,B2489)),ISNUMBER(SEARCH('[1]Lookup for use classification'!$E$4,B2489))),'[1]Lookup for use classification'!$A$4,IF(OR(ISNUMBER(SEARCH('[1]Lookup for use classification'!$B$5,B2489)),ISNUMBER(SEARCH('[1]Lookup for use classification'!$C$5,B2489)),ISNUMBER(SEARCH('[1]Lookup for use classification'!$D$5,B2489))),'[1]Lookup for use classification'!$A$5,IF(OR(ISNUMBER(SEARCH('[1]Lookup for use classification'!$B$7,B2489)),ISNUMBER(SEARCH('[1]Lookup for use classification'!$C$7,B2489)),ISNUMBER(SEARCH('[1]Lookup for use classification'!$D$7,B2489))),'[1]Lookup for use classification'!$A$7,IF(OR(ISNUMBER(SEARCH('[1]Lookup for use classification'!$B$9,B2489)),ISNUMBER(SEARCH('[1]Lookup for use classification'!$C$9,B2489)),ISNUMBER(SEARCH('[1]Lookup for use classification'!$D$9,B2489)),ISNUMBER(SEARCH('[1]Lookup for use classification'!$E$9,B2489)),ISNUMBER(SEARCH('[1]Lookup for use classification'!$F$9,B2489)),ISNUMBER(SEARCH('[1]Lookup for use classification'!$G$9,B2489)),ISNUMBER(SEARCH('[1]Lookup for use classification'!$H$9,B2489)),ISNUMBER(SEARCH('[1]Lookup for use classification'!$I$9,B2489)),ISNUMBER(SEARCH('[1]Lookup for use classification'!$J$9,B2489)),ISNUMBER(SEARCH('[1]Lookup for use classification'!$K$9,B2489))),'[1]Lookup for use classification'!$A$9,IF(OR(ISNUMBER(SEARCH('[1]Lookup for use classification'!$B$10,B2489)),ISNUMBER(SEARCH('[1]Lookup for use classification'!$C$10,B2489)),ISNUMBER(SEARCH('[1]Lookup for use classification'!$D$10,B2489)),ISNUMBER(SEARCH('[1]Lookup for use classification'!$E$10,B2489)),ISNUMBER(SEARCH('[1]Lookup for use classification'!$F$10,B2489)),ISNUMBER(SEARCH('[1]Lookup for use classification'!$G$10,B2489))),'[1]Lookup for use classification'!$A$10,IF(OR(ISNUMBER(SEARCH('[1]Lookup for use classification'!$B$11,B2489)),ISNUMBER(SEARCH('[1]Lookup for use classification'!$C$11,B2489))),'[1]Lookup for use classification'!$A$11,IF(OR(ISNUMBER(SEARCH('[1]Lookup for use classification'!$B$12,B2489)),ISNUMBER(SEARCH('[1]Lookup for use classification'!$C$12,B2489))),'[1]Lookup for use classification'!$A$12,IF(OR(ISNUMBER(SEARCH('[1]Lookup for use classification'!$B$13,B2489)),ISNUMBER(SEARCH('[1]Lookup for use classification'!$C$13,B2489)),ISNUMBER(SEARCH('[1]Lookup for use classification'!$D$13,B2489)),,ISNUMBER(SEARCH('[1]Lookup for use classification'!$C$13,B2489)),ISNUMBER(SEARCH('[1]Lookup for use classification'!$E$13,B2489))),'[1]Lookup for use classification'!$A$13,IF(OR(ISNUMBER(SEARCH('[1]Lookup for use classification'!$B$14,B2489)),ISNUMBER(SEARCH('[1]Lookup for use classification'!$C$14,B2489))),'[1]Lookup for use classification'!$A$14,"Other"))))))))))))</f>
        <v>Education - K - 12</v>
      </c>
      <c r="D2489" s="31"/>
      <c r="E2489" s="45"/>
      <c r="F2489" s="45"/>
    </row>
    <row r="2490" spans="1:6">
      <c r="A2490" s="16" t="s">
        <v>1691</v>
      </c>
      <c r="B2490" s="26" t="s">
        <v>126</v>
      </c>
      <c r="C2490" s="133" t="str">
        <f>IF(OR(ISNUMBER(SEARCH('[1]Lookup for use classification'!$B$1,B2490)),ISNUMBER(SEARCH('[1]Lookup for use classification'!$C$1,B2490)),ISNUMBER(SEARCH('[1]Lookup for use classification'!$D$1,B2490)),ISNUMBER(SEARCH('[1]Lookup for use classification'!$E$1,B2490))),'[1]Lookup for use classification'!$A$1,IF(ISNUMBER(SEARCH('[1]Lookup for use classification'!$B$2,B2490)),'[1]Lookup for use classification'!$A$2,IF(ISNUMBER(SEARCH('[1]Lookup for use classification'!$B$3,B2490)),'[1]Lookup for use classification'!$A$3,IF(OR(ISNUMBER(SEARCH('[1]Lookup for use classification'!$B$4,B2490)),ISNUMBER(SEARCH('[1]Lookup for use classification'!$C$4,B2490)),ISNUMBER(SEARCH('[1]Lookup for use classification'!$D$4,B2490)),ISNUMBER(SEARCH('[1]Lookup for use classification'!$E$4,B2490))),'[1]Lookup for use classification'!$A$4,IF(OR(ISNUMBER(SEARCH('[1]Lookup for use classification'!$B$5,B2490)),ISNUMBER(SEARCH('[1]Lookup for use classification'!$C$5,B2490)),ISNUMBER(SEARCH('[1]Lookup for use classification'!$D$5,B2490))),'[1]Lookup for use classification'!$A$5,IF(OR(ISNUMBER(SEARCH('[1]Lookup for use classification'!$B$7,B2490)),ISNUMBER(SEARCH('[1]Lookup for use classification'!$C$7,B2490)),ISNUMBER(SEARCH('[1]Lookup for use classification'!$D$7,B2490))),'[1]Lookup for use classification'!$A$7,IF(OR(ISNUMBER(SEARCH('[1]Lookup for use classification'!$B$9,B2490)),ISNUMBER(SEARCH('[1]Lookup for use classification'!$C$9,B2490)),ISNUMBER(SEARCH('[1]Lookup for use classification'!$D$9,B2490)),ISNUMBER(SEARCH('[1]Lookup for use classification'!$E$9,B2490)),ISNUMBER(SEARCH('[1]Lookup for use classification'!$F$9,B2490)),ISNUMBER(SEARCH('[1]Lookup for use classification'!$G$9,B2490)),ISNUMBER(SEARCH('[1]Lookup for use classification'!$H$9,B2490)),ISNUMBER(SEARCH('[1]Lookup for use classification'!$I$9,B2490)),ISNUMBER(SEARCH('[1]Lookup for use classification'!$J$9,B2490)),ISNUMBER(SEARCH('[1]Lookup for use classification'!$K$9,B2490))),'[1]Lookup for use classification'!$A$9,IF(OR(ISNUMBER(SEARCH('[1]Lookup for use classification'!$B$10,B2490)),ISNUMBER(SEARCH('[1]Lookup for use classification'!$C$10,B2490)),ISNUMBER(SEARCH('[1]Lookup for use classification'!$D$10,B2490)),ISNUMBER(SEARCH('[1]Lookup for use classification'!$E$10,B2490)),ISNUMBER(SEARCH('[1]Lookup for use classification'!$F$10,B2490)),ISNUMBER(SEARCH('[1]Lookup for use classification'!$G$10,B2490))),'[1]Lookup for use classification'!$A$10,IF(OR(ISNUMBER(SEARCH('[1]Lookup for use classification'!$B$11,B2490)),ISNUMBER(SEARCH('[1]Lookup for use classification'!$C$11,B2490))),'[1]Lookup for use classification'!$A$11,IF(OR(ISNUMBER(SEARCH('[1]Lookup for use classification'!$B$12,B2490)),ISNUMBER(SEARCH('[1]Lookup for use classification'!$C$12,B2490))),'[1]Lookup for use classification'!$A$12,IF(OR(ISNUMBER(SEARCH('[1]Lookup for use classification'!$B$13,B2490)),ISNUMBER(SEARCH('[1]Lookup for use classification'!$C$13,B2490)),ISNUMBER(SEARCH('[1]Lookup for use classification'!$D$13,B2490)),,ISNUMBER(SEARCH('[1]Lookup for use classification'!$C$13,B2490)),ISNUMBER(SEARCH('[1]Lookup for use classification'!$E$13,B2490))),'[1]Lookup for use classification'!$A$13,IF(OR(ISNUMBER(SEARCH('[1]Lookup for use classification'!$B$14,B2490)),ISNUMBER(SEARCH('[1]Lookup for use classification'!$C$14,B2490))),'[1]Lookup for use classification'!$A$14,"Other"))))))))))))</f>
        <v>Other</v>
      </c>
      <c r="D2490" s="31">
        <v>1104</v>
      </c>
      <c r="E2490" s="45"/>
      <c r="F2490" s="45"/>
    </row>
    <row r="2491" spans="1:6">
      <c r="A2491" s="16" t="s">
        <v>1691</v>
      </c>
      <c r="B2491" s="26" t="s">
        <v>1686</v>
      </c>
      <c r="C2491" s="133" t="str">
        <f>IF(OR(ISNUMBER(SEARCH('[1]Lookup for use classification'!$B$1,B2491)),ISNUMBER(SEARCH('[1]Lookup for use classification'!$C$1,B2491)),ISNUMBER(SEARCH('[1]Lookup for use classification'!$D$1,B2491)),ISNUMBER(SEARCH('[1]Lookup for use classification'!$E$1,B2491))),'[1]Lookup for use classification'!$A$1,IF(ISNUMBER(SEARCH('[1]Lookup for use classification'!$B$2,B2491)),'[1]Lookup for use classification'!$A$2,IF(ISNUMBER(SEARCH('[1]Lookup for use classification'!$B$3,B2491)),'[1]Lookup for use classification'!$A$3,IF(OR(ISNUMBER(SEARCH('[1]Lookup for use classification'!$B$4,B2491)),ISNUMBER(SEARCH('[1]Lookup for use classification'!$C$4,B2491)),ISNUMBER(SEARCH('[1]Lookup for use classification'!$D$4,B2491)),ISNUMBER(SEARCH('[1]Lookup for use classification'!$E$4,B2491))),'[1]Lookup for use classification'!$A$4,IF(OR(ISNUMBER(SEARCH('[1]Lookup for use classification'!$B$5,B2491)),ISNUMBER(SEARCH('[1]Lookup for use classification'!$C$5,B2491)),ISNUMBER(SEARCH('[1]Lookup for use classification'!$D$5,B2491))),'[1]Lookup for use classification'!$A$5,IF(OR(ISNUMBER(SEARCH('[1]Lookup for use classification'!$B$7,B2491)),ISNUMBER(SEARCH('[1]Lookup for use classification'!$C$7,B2491)),ISNUMBER(SEARCH('[1]Lookup for use classification'!$D$7,B2491))),'[1]Lookup for use classification'!$A$7,IF(OR(ISNUMBER(SEARCH('[1]Lookup for use classification'!$B$9,B2491)),ISNUMBER(SEARCH('[1]Lookup for use classification'!$C$9,B2491)),ISNUMBER(SEARCH('[1]Lookup for use classification'!$D$9,B2491)),ISNUMBER(SEARCH('[1]Lookup for use classification'!$E$9,B2491)),ISNUMBER(SEARCH('[1]Lookup for use classification'!$F$9,B2491)),ISNUMBER(SEARCH('[1]Lookup for use classification'!$G$9,B2491)),ISNUMBER(SEARCH('[1]Lookup for use classification'!$H$9,B2491)),ISNUMBER(SEARCH('[1]Lookup for use classification'!$I$9,B2491)),ISNUMBER(SEARCH('[1]Lookup for use classification'!$J$9,B2491)),ISNUMBER(SEARCH('[1]Lookup for use classification'!$K$9,B2491))),'[1]Lookup for use classification'!$A$9,IF(OR(ISNUMBER(SEARCH('[1]Lookup for use classification'!$B$10,B2491)),ISNUMBER(SEARCH('[1]Lookup for use classification'!$C$10,B2491)),ISNUMBER(SEARCH('[1]Lookup for use classification'!$D$10,B2491)),ISNUMBER(SEARCH('[1]Lookup for use classification'!$E$10,B2491)),ISNUMBER(SEARCH('[1]Lookup for use classification'!$F$10,B2491)),ISNUMBER(SEARCH('[1]Lookup for use classification'!$G$10,B2491))),'[1]Lookup for use classification'!$A$10,IF(OR(ISNUMBER(SEARCH('[1]Lookup for use classification'!$B$11,B2491)),ISNUMBER(SEARCH('[1]Lookup for use classification'!$C$11,B2491))),'[1]Lookup for use classification'!$A$11,IF(OR(ISNUMBER(SEARCH('[1]Lookup for use classification'!$B$12,B2491)),ISNUMBER(SEARCH('[1]Lookup for use classification'!$C$12,B2491))),'[1]Lookup for use classification'!$A$12,IF(OR(ISNUMBER(SEARCH('[1]Lookup for use classification'!$B$13,B2491)),ISNUMBER(SEARCH('[1]Lookup for use classification'!$C$13,B2491)),ISNUMBER(SEARCH('[1]Lookup for use classification'!$D$13,B2491)),,ISNUMBER(SEARCH('[1]Lookup for use classification'!$C$13,B2491)),ISNUMBER(SEARCH('[1]Lookup for use classification'!$E$13,B2491))),'[1]Lookup for use classification'!$A$13,IF(OR(ISNUMBER(SEARCH('[1]Lookup for use classification'!$B$14,B2491)),ISNUMBER(SEARCH('[1]Lookup for use classification'!$C$14,B2491))),'[1]Lookup for use classification'!$A$14,"Other"))))))))))))</f>
        <v>Other</v>
      </c>
      <c r="D2491" s="31"/>
      <c r="E2491" s="45"/>
      <c r="F2491" s="45"/>
    </row>
    <row r="2492" spans="1:6">
      <c r="A2492" s="16" t="s">
        <v>1691</v>
      </c>
      <c r="B2492" s="26" t="s">
        <v>1687</v>
      </c>
      <c r="C2492" s="133" t="str">
        <f>IF(OR(ISNUMBER(SEARCH('[1]Lookup for use classification'!$B$1,B2492)),ISNUMBER(SEARCH('[1]Lookup for use classification'!$C$1,B2492)),ISNUMBER(SEARCH('[1]Lookup for use classification'!$D$1,B2492)),ISNUMBER(SEARCH('[1]Lookup for use classification'!$E$1,B2492))),'[1]Lookup for use classification'!$A$1,IF(ISNUMBER(SEARCH('[1]Lookup for use classification'!$B$2,B2492)),'[1]Lookup for use classification'!$A$2,IF(ISNUMBER(SEARCH('[1]Lookup for use classification'!$B$3,B2492)),'[1]Lookup for use classification'!$A$3,IF(OR(ISNUMBER(SEARCH('[1]Lookup for use classification'!$B$4,B2492)),ISNUMBER(SEARCH('[1]Lookup for use classification'!$C$4,B2492)),ISNUMBER(SEARCH('[1]Lookup for use classification'!$D$4,B2492)),ISNUMBER(SEARCH('[1]Lookup for use classification'!$E$4,B2492))),'[1]Lookup for use classification'!$A$4,IF(OR(ISNUMBER(SEARCH('[1]Lookup for use classification'!$B$5,B2492)),ISNUMBER(SEARCH('[1]Lookup for use classification'!$C$5,B2492)),ISNUMBER(SEARCH('[1]Lookup for use classification'!$D$5,B2492))),'[1]Lookup for use classification'!$A$5,IF(OR(ISNUMBER(SEARCH('[1]Lookup for use classification'!$B$7,B2492)),ISNUMBER(SEARCH('[1]Lookup for use classification'!$C$7,B2492)),ISNUMBER(SEARCH('[1]Lookup for use classification'!$D$7,B2492))),'[1]Lookup for use classification'!$A$7,IF(OR(ISNUMBER(SEARCH('[1]Lookup for use classification'!$B$9,B2492)),ISNUMBER(SEARCH('[1]Lookup for use classification'!$C$9,B2492)),ISNUMBER(SEARCH('[1]Lookup for use classification'!$D$9,B2492)),ISNUMBER(SEARCH('[1]Lookup for use classification'!$E$9,B2492)),ISNUMBER(SEARCH('[1]Lookup for use classification'!$F$9,B2492)),ISNUMBER(SEARCH('[1]Lookup for use classification'!$G$9,B2492)),ISNUMBER(SEARCH('[1]Lookup for use classification'!$H$9,B2492)),ISNUMBER(SEARCH('[1]Lookup for use classification'!$I$9,B2492)),ISNUMBER(SEARCH('[1]Lookup for use classification'!$J$9,B2492)),ISNUMBER(SEARCH('[1]Lookup for use classification'!$K$9,B2492))),'[1]Lookup for use classification'!$A$9,IF(OR(ISNUMBER(SEARCH('[1]Lookup for use classification'!$B$10,B2492)),ISNUMBER(SEARCH('[1]Lookup for use classification'!$C$10,B2492)),ISNUMBER(SEARCH('[1]Lookup for use classification'!$D$10,B2492)),ISNUMBER(SEARCH('[1]Lookup for use classification'!$E$10,B2492)),ISNUMBER(SEARCH('[1]Lookup for use classification'!$F$10,B2492)),ISNUMBER(SEARCH('[1]Lookup for use classification'!$G$10,B2492))),'[1]Lookup for use classification'!$A$10,IF(OR(ISNUMBER(SEARCH('[1]Lookup for use classification'!$B$11,B2492)),ISNUMBER(SEARCH('[1]Lookup for use classification'!$C$11,B2492))),'[1]Lookup for use classification'!$A$11,IF(OR(ISNUMBER(SEARCH('[1]Lookup for use classification'!$B$12,B2492)),ISNUMBER(SEARCH('[1]Lookup for use classification'!$C$12,B2492))),'[1]Lookup for use classification'!$A$12,IF(OR(ISNUMBER(SEARCH('[1]Lookup for use classification'!$B$13,B2492)),ISNUMBER(SEARCH('[1]Lookup for use classification'!$C$13,B2492)),ISNUMBER(SEARCH('[1]Lookup for use classification'!$D$13,B2492)),,ISNUMBER(SEARCH('[1]Lookup for use classification'!$C$13,B2492)),ISNUMBER(SEARCH('[1]Lookup for use classification'!$E$13,B2492))),'[1]Lookup for use classification'!$A$13,IF(OR(ISNUMBER(SEARCH('[1]Lookup for use classification'!$B$14,B2492)),ISNUMBER(SEARCH('[1]Lookup for use classification'!$C$14,B2492))),'[1]Lookup for use classification'!$A$14,"Other"))))))))))))</f>
        <v>Other</v>
      </c>
      <c r="D2492" s="31">
        <v>6499</v>
      </c>
      <c r="E2492" s="45" t="s">
        <v>6</v>
      </c>
      <c r="F2492" s="45"/>
    </row>
    <row r="2493" spans="1:6">
      <c r="A2493" s="16" t="s">
        <v>1691</v>
      </c>
      <c r="B2493" s="26" t="s">
        <v>1688</v>
      </c>
      <c r="C2493" s="133" t="str">
        <f>IF(OR(ISNUMBER(SEARCH('[1]Lookup for use classification'!$B$1,B2493)),ISNUMBER(SEARCH('[1]Lookup for use classification'!$C$1,B2493)),ISNUMBER(SEARCH('[1]Lookup for use classification'!$D$1,B2493)),ISNUMBER(SEARCH('[1]Lookup for use classification'!$E$1,B2493))),'[1]Lookup for use classification'!$A$1,IF(ISNUMBER(SEARCH('[1]Lookup for use classification'!$B$2,B2493)),'[1]Lookup for use classification'!$A$2,IF(ISNUMBER(SEARCH('[1]Lookup for use classification'!$B$3,B2493)),'[1]Lookup for use classification'!$A$3,IF(OR(ISNUMBER(SEARCH('[1]Lookup for use classification'!$B$4,B2493)),ISNUMBER(SEARCH('[1]Lookup for use classification'!$C$4,B2493)),ISNUMBER(SEARCH('[1]Lookup for use classification'!$D$4,B2493)),ISNUMBER(SEARCH('[1]Lookup for use classification'!$E$4,B2493))),'[1]Lookup for use classification'!$A$4,IF(OR(ISNUMBER(SEARCH('[1]Lookup for use classification'!$B$5,B2493)),ISNUMBER(SEARCH('[1]Lookup for use classification'!$C$5,B2493)),ISNUMBER(SEARCH('[1]Lookup for use classification'!$D$5,B2493))),'[1]Lookup for use classification'!$A$5,IF(OR(ISNUMBER(SEARCH('[1]Lookup for use classification'!$B$7,B2493)),ISNUMBER(SEARCH('[1]Lookup for use classification'!$C$7,B2493)),ISNUMBER(SEARCH('[1]Lookup for use classification'!$D$7,B2493))),'[1]Lookup for use classification'!$A$7,IF(OR(ISNUMBER(SEARCH('[1]Lookup for use classification'!$B$9,B2493)),ISNUMBER(SEARCH('[1]Lookup for use classification'!$C$9,B2493)),ISNUMBER(SEARCH('[1]Lookup for use classification'!$D$9,B2493)),ISNUMBER(SEARCH('[1]Lookup for use classification'!$E$9,B2493)),ISNUMBER(SEARCH('[1]Lookup for use classification'!$F$9,B2493)),ISNUMBER(SEARCH('[1]Lookup for use classification'!$G$9,B2493)),ISNUMBER(SEARCH('[1]Lookup for use classification'!$H$9,B2493)),ISNUMBER(SEARCH('[1]Lookup for use classification'!$I$9,B2493)),ISNUMBER(SEARCH('[1]Lookup for use classification'!$J$9,B2493)),ISNUMBER(SEARCH('[1]Lookup for use classification'!$K$9,B2493))),'[1]Lookup for use classification'!$A$9,IF(OR(ISNUMBER(SEARCH('[1]Lookup for use classification'!$B$10,B2493)),ISNUMBER(SEARCH('[1]Lookup for use classification'!$C$10,B2493)),ISNUMBER(SEARCH('[1]Lookup for use classification'!$D$10,B2493)),ISNUMBER(SEARCH('[1]Lookup for use classification'!$E$10,B2493)),ISNUMBER(SEARCH('[1]Lookup for use classification'!$F$10,B2493)),ISNUMBER(SEARCH('[1]Lookup for use classification'!$G$10,B2493))),'[1]Lookup for use classification'!$A$10,IF(OR(ISNUMBER(SEARCH('[1]Lookup for use classification'!$B$11,B2493)),ISNUMBER(SEARCH('[1]Lookup for use classification'!$C$11,B2493))),'[1]Lookup for use classification'!$A$11,IF(OR(ISNUMBER(SEARCH('[1]Lookup for use classification'!$B$12,B2493)),ISNUMBER(SEARCH('[1]Lookup for use classification'!$C$12,B2493))),'[1]Lookup for use classification'!$A$12,IF(OR(ISNUMBER(SEARCH('[1]Lookup for use classification'!$B$13,B2493)),ISNUMBER(SEARCH('[1]Lookup for use classification'!$C$13,B2493)),ISNUMBER(SEARCH('[1]Lookup for use classification'!$D$13,B2493)),,ISNUMBER(SEARCH('[1]Lookup for use classification'!$C$13,B2493)),ISNUMBER(SEARCH('[1]Lookup for use classification'!$E$13,B2493))),'[1]Lookup for use classification'!$A$13,IF(OR(ISNUMBER(SEARCH('[1]Lookup for use classification'!$B$14,B2493)),ISNUMBER(SEARCH('[1]Lookup for use classification'!$C$14,B2493))),'[1]Lookup for use classification'!$A$14,"Other"))))))))))))</f>
        <v>Other</v>
      </c>
      <c r="D2493" s="31"/>
      <c r="E2493" s="45"/>
      <c r="F2493" s="45"/>
    </row>
    <row r="2494" spans="1:6">
      <c r="A2494" s="16" t="s">
        <v>1691</v>
      </c>
      <c r="B2494" s="26" t="s">
        <v>1689</v>
      </c>
      <c r="C2494" s="133" t="str">
        <f>IF(OR(ISNUMBER(SEARCH('[1]Lookup for use classification'!$B$1,B2494)),ISNUMBER(SEARCH('[1]Lookup for use classification'!$C$1,B2494)),ISNUMBER(SEARCH('[1]Lookup for use classification'!$D$1,B2494)),ISNUMBER(SEARCH('[1]Lookup for use classification'!$E$1,B2494))),'[1]Lookup for use classification'!$A$1,IF(ISNUMBER(SEARCH('[1]Lookup for use classification'!$B$2,B2494)),'[1]Lookup for use classification'!$A$2,IF(ISNUMBER(SEARCH('[1]Lookup for use classification'!$B$3,B2494)),'[1]Lookup for use classification'!$A$3,IF(OR(ISNUMBER(SEARCH('[1]Lookup for use classification'!$B$4,B2494)),ISNUMBER(SEARCH('[1]Lookup for use classification'!$C$4,B2494)),ISNUMBER(SEARCH('[1]Lookup for use classification'!$D$4,B2494)),ISNUMBER(SEARCH('[1]Lookup for use classification'!$E$4,B2494))),'[1]Lookup for use classification'!$A$4,IF(OR(ISNUMBER(SEARCH('[1]Lookup for use classification'!$B$5,B2494)),ISNUMBER(SEARCH('[1]Lookup for use classification'!$C$5,B2494)),ISNUMBER(SEARCH('[1]Lookup for use classification'!$D$5,B2494))),'[1]Lookup for use classification'!$A$5,IF(OR(ISNUMBER(SEARCH('[1]Lookup for use classification'!$B$7,B2494)),ISNUMBER(SEARCH('[1]Lookup for use classification'!$C$7,B2494)),ISNUMBER(SEARCH('[1]Lookup for use classification'!$D$7,B2494))),'[1]Lookup for use classification'!$A$7,IF(OR(ISNUMBER(SEARCH('[1]Lookup for use classification'!$B$9,B2494)),ISNUMBER(SEARCH('[1]Lookup for use classification'!$C$9,B2494)),ISNUMBER(SEARCH('[1]Lookup for use classification'!$D$9,B2494)),ISNUMBER(SEARCH('[1]Lookup for use classification'!$E$9,B2494)),ISNUMBER(SEARCH('[1]Lookup for use classification'!$F$9,B2494)),ISNUMBER(SEARCH('[1]Lookup for use classification'!$G$9,B2494)),ISNUMBER(SEARCH('[1]Lookup for use classification'!$H$9,B2494)),ISNUMBER(SEARCH('[1]Lookup for use classification'!$I$9,B2494)),ISNUMBER(SEARCH('[1]Lookup for use classification'!$J$9,B2494)),ISNUMBER(SEARCH('[1]Lookup for use classification'!$K$9,B2494))),'[1]Lookup for use classification'!$A$9,IF(OR(ISNUMBER(SEARCH('[1]Lookup for use classification'!$B$10,B2494)),ISNUMBER(SEARCH('[1]Lookup for use classification'!$C$10,B2494)),ISNUMBER(SEARCH('[1]Lookup for use classification'!$D$10,B2494)),ISNUMBER(SEARCH('[1]Lookup for use classification'!$E$10,B2494)),ISNUMBER(SEARCH('[1]Lookup for use classification'!$F$10,B2494)),ISNUMBER(SEARCH('[1]Lookup for use classification'!$G$10,B2494))),'[1]Lookup for use classification'!$A$10,IF(OR(ISNUMBER(SEARCH('[1]Lookup for use classification'!$B$11,B2494)),ISNUMBER(SEARCH('[1]Lookup for use classification'!$C$11,B2494))),'[1]Lookup for use classification'!$A$11,IF(OR(ISNUMBER(SEARCH('[1]Lookup for use classification'!$B$12,B2494)),ISNUMBER(SEARCH('[1]Lookup for use classification'!$C$12,B2494))),'[1]Lookup for use classification'!$A$12,IF(OR(ISNUMBER(SEARCH('[1]Lookup for use classification'!$B$13,B2494)),ISNUMBER(SEARCH('[1]Lookup for use classification'!$C$13,B2494)),ISNUMBER(SEARCH('[1]Lookup for use classification'!$D$13,B2494)),,ISNUMBER(SEARCH('[1]Lookup for use classification'!$C$13,B2494)),ISNUMBER(SEARCH('[1]Lookup for use classification'!$E$13,B2494))),'[1]Lookup for use classification'!$A$13,IF(OR(ISNUMBER(SEARCH('[1]Lookup for use classification'!$B$14,B2494)),ISNUMBER(SEARCH('[1]Lookup for use classification'!$C$14,B2494))),'[1]Lookup for use classification'!$A$14,"Other"))))))))))))</f>
        <v>Office</v>
      </c>
      <c r="D2494" s="31">
        <v>2400</v>
      </c>
      <c r="E2494" s="45"/>
      <c r="F2494" s="45"/>
    </row>
    <row r="2495" spans="1:6">
      <c r="A2495" s="16" t="s">
        <v>1691</v>
      </c>
      <c r="B2495" s="26" t="s">
        <v>876</v>
      </c>
      <c r="C2495" s="133" t="str">
        <f>IF(OR(ISNUMBER(SEARCH('[1]Lookup for use classification'!$B$1,B2495)),ISNUMBER(SEARCH('[1]Lookup for use classification'!$C$1,B2495)),ISNUMBER(SEARCH('[1]Lookup for use classification'!$D$1,B2495)),ISNUMBER(SEARCH('[1]Lookup for use classification'!$E$1,B2495))),'[1]Lookup for use classification'!$A$1,IF(ISNUMBER(SEARCH('[1]Lookup for use classification'!$B$2,B2495)),'[1]Lookup for use classification'!$A$2,IF(ISNUMBER(SEARCH('[1]Lookup for use classification'!$B$3,B2495)),'[1]Lookup for use classification'!$A$3,IF(OR(ISNUMBER(SEARCH('[1]Lookup for use classification'!$B$4,B2495)),ISNUMBER(SEARCH('[1]Lookup for use classification'!$C$4,B2495)),ISNUMBER(SEARCH('[1]Lookup for use classification'!$D$4,B2495)),ISNUMBER(SEARCH('[1]Lookup for use classification'!$E$4,B2495))),'[1]Lookup for use classification'!$A$4,IF(OR(ISNUMBER(SEARCH('[1]Lookup for use classification'!$B$5,B2495)),ISNUMBER(SEARCH('[1]Lookup for use classification'!$C$5,B2495)),ISNUMBER(SEARCH('[1]Lookup for use classification'!$D$5,B2495))),'[1]Lookup for use classification'!$A$5,IF(OR(ISNUMBER(SEARCH('[1]Lookup for use classification'!$B$7,B2495)),ISNUMBER(SEARCH('[1]Lookup for use classification'!$C$7,B2495)),ISNUMBER(SEARCH('[1]Lookup for use classification'!$D$7,B2495))),'[1]Lookup for use classification'!$A$7,IF(OR(ISNUMBER(SEARCH('[1]Lookup for use classification'!$B$9,B2495)),ISNUMBER(SEARCH('[1]Lookup for use classification'!$C$9,B2495)),ISNUMBER(SEARCH('[1]Lookup for use classification'!$D$9,B2495)),ISNUMBER(SEARCH('[1]Lookup for use classification'!$E$9,B2495)),ISNUMBER(SEARCH('[1]Lookup for use classification'!$F$9,B2495)),ISNUMBER(SEARCH('[1]Lookup for use classification'!$G$9,B2495)),ISNUMBER(SEARCH('[1]Lookup for use classification'!$H$9,B2495)),ISNUMBER(SEARCH('[1]Lookup for use classification'!$I$9,B2495)),ISNUMBER(SEARCH('[1]Lookup for use classification'!$J$9,B2495)),ISNUMBER(SEARCH('[1]Lookup for use classification'!$K$9,B2495))),'[1]Lookup for use classification'!$A$9,IF(OR(ISNUMBER(SEARCH('[1]Lookup for use classification'!$B$10,B2495)),ISNUMBER(SEARCH('[1]Lookup for use classification'!$C$10,B2495)),ISNUMBER(SEARCH('[1]Lookup for use classification'!$D$10,B2495)),ISNUMBER(SEARCH('[1]Lookup for use classification'!$E$10,B2495)),ISNUMBER(SEARCH('[1]Lookup for use classification'!$F$10,B2495)),ISNUMBER(SEARCH('[1]Lookup for use classification'!$G$10,B2495))),'[1]Lookup for use classification'!$A$10,IF(OR(ISNUMBER(SEARCH('[1]Lookup for use classification'!$B$11,B2495)),ISNUMBER(SEARCH('[1]Lookup for use classification'!$C$11,B2495))),'[1]Lookup for use classification'!$A$11,IF(OR(ISNUMBER(SEARCH('[1]Lookup for use classification'!$B$12,B2495)),ISNUMBER(SEARCH('[1]Lookup for use classification'!$C$12,B2495))),'[1]Lookup for use classification'!$A$12,IF(OR(ISNUMBER(SEARCH('[1]Lookup for use classification'!$B$13,B2495)),ISNUMBER(SEARCH('[1]Lookup for use classification'!$C$13,B2495)),ISNUMBER(SEARCH('[1]Lookup for use classification'!$D$13,B2495)),,ISNUMBER(SEARCH('[1]Lookup for use classification'!$C$13,B2495)),ISNUMBER(SEARCH('[1]Lookup for use classification'!$E$13,B2495))),'[1]Lookup for use classification'!$A$13,IF(OR(ISNUMBER(SEARCH('[1]Lookup for use classification'!$B$14,B2495)),ISNUMBER(SEARCH('[1]Lookup for use classification'!$C$14,B2495))),'[1]Lookup for use classification'!$A$14,"Other"))))))))))))</f>
        <v>Other</v>
      </c>
      <c r="D2495" s="31">
        <v>768</v>
      </c>
      <c r="E2495" s="45"/>
      <c r="F2495" s="45"/>
    </row>
    <row r="2496" spans="1:6">
      <c r="A2496" s="16" t="s">
        <v>1691</v>
      </c>
      <c r="B2496" s="26" t="s">
        <v>1690</v>
      </c>
      <c r="C2496" s="133" t="str">
        <f>IF(OR(ISNUMBER(SEARCH('[1]Lookup for use classification'!$B$1,B2496)),ISNUMBER(SEARCH('[1]Lookup for use classification'!$C$1,B2496)),ISNUMBER(SEARCH('[1]Lookup for use classification'!$D$1,B2496)),ISNUMBER(SEARCH('[1]Lookup for use classification'!$E$1,B2496))),'[1]Lookup for use classification'!$A$1,IF(ISNUMBER(SEARCH('[1]Lookup for use classification'!$B$2,B2496)),'[1]Lookup for use classification'!$A$2,IF(ISNUMBER(SEARCH('[1]Lookup for use classification'!$B$3,B2496)),'[1]Lookup for use classification'!$A$3,IF(OR(ISNUMBER(SEARCH('[1]Lookup for use classification'!$B$4,B2496)),ISNUMBER(SEARCH('[1]Lookup for use classification'!$C$4,B2496)),ISNUMBER(SEARCH('[1]Lookup for use classification'!$D$4,B2496)),ISNUMBER(SEARCH('[1]Lookup for use classification'!$E$4,B2496))),'[1]Lookup for use classification'!$A$4,IF(OR(ISNUMBER(SEARCH('[1]Lookup for use classification'!$B$5,B2496)),ISNUMBER(SEARCH('[1]Lookup for use classification'!$C$5,B2496)),ISNUMBER(SEARCH('[1]Lookup for use classification'!$D$5,B2496))),'[1]Lookup for use classification'!$A$5,IF(OR(ISNUMBER(SEARCH('[1]Lookup for use classification'!$B$7,B2496)),ISNUMBER(SEARCH('[1]Lookup for use classification'!$C$7,B2496)),ISNUMBER(SEARCH('[1]Lookup for use classification'!$D$7,B2496))),'[1]Lookup for use classification'!$A$7,IF(OR(ISNUMBER(SEARCH('[1]Lookup for use classification'!$B$9,B2496)),ISNUMBER(SEARCH('[1]Lookup for use classification'!$C$9,B2496)),ISNUMBER(SEARCH('[1]Lookup for use classification'!$D$9,B2496)),ISNUMBER(SEARCH('[1]Lookup for use classification'!$E$9,B2496)),ISNUMBER(SEARCH('[1]Lookup for use classification'!$F$9,B2496)),ISNUMBER(SEARCH('[1]Lookup for use classification'!$G$9,B2496)),ISNUMBER(SEARCH('[1]Lookup for use classification'!$H$9,B2496)),ISNUMBER(SEARCH('[1]Lookup for use classification'!$I$9,B2496)),ISNUMBER(SEARCH('[1]Lookup for use classification'!$J$9,B2496)),ISNUMBER(SEARCH('[1]Lookup for use classification'!$K$9,B2496))),'[1]Lookup for use classification'!$A$9,IF(OR(ISNUMBER(SEARCH('[1]Lookup for use classification'!$B$10,B2496)),ISNUMBER(SEARCH('[1]Lookup for use classification'!$C$10,B2496)),ISNUMBER(SEARCH('[1]Lookup for use classification'!$D$10,B2496)),ISNUMBER(SEARCH('[1]Lookup for use classification'!$E$10,B2496)),ISNUMBER(SEARCH('[1]Lookup for use classification'!$F$10,B2496)),ISNUMBER(SEARCH('[1]Lookup for use classification'!$G$10,B2496))),'[1]Lookup for use classification'!$A$10,IF(OR(ISNUMBER(SEARCH('[1]Lookup for use classification'!$B$11,B2496)),ISNUMBER(SEARCH('[1]Lookup for use classification'!$C$11,B2496))),'[1]Lookup for use classification'!$A$11,IF(OR(ISNUMBER(SEARCH('[1]Lookup for use classification'!$B$12,B2496)),ISNUMBER(SEARCH('[1]Lookup for use classification'!$C$12,B2496))),'[1]Lookup for use classification'!$A$12,IF(OR(ISNUMBER(SEARCH('[1]Lookup for use classification'!$B$13,B2496)),ISNUMBER(SEARCH('[1]Lookup for use classification'!$C$13,B2496)),ISNUMBER(SEARCH('[1]Lookup for use classification'!$D$13,B2496)),,ISNUMBER(SEARCH('[1]Lookup for use classification'!$C$13,B2496)),ISNUMBER(SEARCH('[1]Lookup for use classification'!$E$13,B2496))),'[1]Lookup for use classification'!$A$13,IF(OR(ISNUMBER(SEARCH('[1]Lookup for use classification'!$B$14,B2496)),ISNUMBER(SEARCH('[1]Lookup for use classification'!$C$14,B2496))),'[1]Lookup for use classification'!$A$14,"Other"))))))))))))</f>
        <v>Other</v>
      </c>
      <c r="D2496" s="31">
        <v>384</v>
      </c>
      <c r="E2496" s="45"/>
      <c r="F2496" s="45"/>
    </row>
    <row r="2497" spans="1:6">
      <c r="A2497" s="16" t="s">
        <v>1691</v>
      </c>
      <c r="B2497" s="26" t="s">
        <v>635</v>
      </c>
      <c r="C2497" s="133" t="str">
        <f>IF(OR(ISNUMBER(SEARCH('[1]Lookup for use classification'!$B$1,B2497)),ISNUMBER(SEARCH('[1]Lookup for use classification'!$C$1,B2497)),ISNUMBER(SEARCH('[1]Lookup for use classification'!$D$1,B2497)),ISNUMBER(SEARCH('[1]Lookup for use classification'!$E$1,B2497))),'[1]Lookup for use classification'!$A$1,IF(ISNUMBER(SEARCH('[1]Lookup for use classification'!$B$2,B2497)),'[1]Lookup for use classification'!$A$2,IF(ISNUMBER(SEARCH('[1]Lookup for use classification'!$B$3,B2497)),'[1]Lookup for use classification'!$A$3,IF(OR(ISNUMBER(SEARCH('[1]Lookup for use classification'!$B$4,B2497)),ISNUMBER(SEARCH('[1]Lookup for use classification'!$C$4,B2497)),ISNUMBER(SEARCH('[1]Lookup for use classification'!$D$4,B2497)),ISNUMBER(SEARCH('[1]Lookup for use classification'!$E$4,B2497))),'[1]Lookup for use classification'!$A$4,IF(OR(ISNUMBER(SEARCH('[1]Lookup for use classification'!$B$5,B2497)),ISNUMBER(SEARCH('[1]Lookup for use classification'!$C$5,B2497)),ISNUMBER(SEARCH('[1]Lookup for use classification'!$D$5,B2497))),'[1]Lookup for use classification'!$A$5,IF(OR(ISNUMBER(SEARCH('[1]Lookup for use classification'!$B$7,B2497)),ISNUMBER(SEARCH('[1]Lookup for use classification'!$C$7,B2497)),ISNUMBER(SEARCH('[1]Lookup for use classification'!$D$7,B2497))),'[1]Lookup for use classification'!$A$7,IF(OR(ISNUMBER(SEARCH('[1]Lookup for use classification'!$B$9,B2497)),ISNUMBER(SEARCH('[1]Lookup for use classification'!$C$9,B2497)),ISNUMBER(SEARCH('[1]Lookup for use classification'!$D$9,B2497)),ISNUMBER(SEARCH('[1]Lookup for use classification'!$E$9,B2497)),ISNUMBER(SEARCH('[1]Lookup for use classification'!$F$9,B2497)),ISNUMBER(SEARCH('[1]Lookup for use classification'!$G$9,B2497)),ISNUMBER(SEARCH('[1]Lookup for use classification'!$H$9,B2497)),ISNUMBER(SEARCH('[1]Lookup for use classification'!$I$9,B2497)),ISNUMBER(SEARCH('[1]Lookup for use classification'!$J$9,B2497)),ISNUMBER(SEARCH('[1]Lookup for use classification'!$K$9,B2497))),'[1]Lookup for use classification'!$A$9,IF(OR(ISNUMBER(SEARCH('[1]Lookup for use classification'!$B$10,B2497)),ISNUMBER(SEARCH('[1]Lookup for use classification'!$C$10,B2497)),ISNUMBER(SEARCH('[1]Lookup for use classification'!$D$10,B2497)),ISNUMBER(SEARCH('[1]Lookup for use classification'!$E$10,B2497)),ISNUMBER(SEARCH('[1]Lookup for use classification'!$F$10,B2497)),ISNUMBER(SEARCH('[1]Lookup for use classification'!$G$10,B2497))),'[1]Lookup for use classification'!$A$10,IF(OR(ISNUMBER(SEARCH('[1]Lookup for use classification'!$B$11,B2497)),ISNUMBER(SEARCH('[1]Lookup for use classification'!$C$11,B2497))),'[1]Lookup for use classification'!$A$11,IF(OR(ISNUMBER(SEARCH('[1]Lookup for use classification'!$B$12,B2497)),ISNUMBER(SEARCH('[1]Lookup for use classification'!$C$12,B2497))),'[1]Lookup for use classification'!$A$12,IF(OR(ISNUMBER(SEARCH('[1]Lookup for use classification'!$B$13,B2497)),ISNUMBER(SEARCH('[1]Lookup for use classification'!$C$13,B2497)),ISNUMBER(SEARCH('[1]Lookup for use classification'!$D$13,B2497)),,ISNUMBER(SEARCH('[1]Lookup for use classification'!$C$13,B2497)),ISNUMBER(SEARCH('[1]Lookup for use classification'!$E$13,B2497))),'[1]Lookup for use classification'!$A$13,IF(OR(ISNUMBER(SEARCH('[1]Lookup for use classification'!$B$14,B2497)),ISNUMBER(SEARCH('[1]Lookup for use classification'!$C$14,B2497))),'[1]Lookup for use classification'!$A$14,"Other"))))))))))))</f>
        <v>Warehousing</v>
      </c>
      <c r="D2497" s="31"/>
      <c r="E2497" s="45"/>
      <c r="F2497" s="45"/>
    </row>
    <row r="2498" spans="1:6">
      <c r="A2498" s="16" t="s">
        <v>1691</v>
      </c>
      <c r="B2498" s="26" t="s">
        <v>66</v>
      </c>
      <c r="C2498" s="133" t="str">
        <f>IF(OR(ISNUMBER(SEARCH('[1]Lookup for use classification'!$B$1,B2498)),ISNUMBER(SEARCH('[1]Lookup for use classification'!$C$1,B2498)),ISNUMBER(SEARCH('[1]Lookup for use classification'!$D$1,B2498)),ISNUMBER(SEARCH('[1]Lookup for use classification'!$E$1,B2498))),'[1]Lookup for use classification'!$A$1,IF(ISNUMBER(SEARCH('[1]Lookup for use classification'!$B$2,B2498)),'[1]Lookup for use classification'!$A$2,IF(ISNUMBER(SEARCH('[1]Lookup for use classification'!$B$3,B2498)),'[1]Lookup for use classification'!$A$3,IF(OR(ISNUMBER(SEARCH('[1]Lookup for use classification'!$B$4,B2498)),ISNUMBER(SEARCH('[1]Lookup for use classification'!$C$4,B2498)),ISNUMBER(SEARCH('[1]Lookup for use classification'!$D$4,B2498)),ISNUMBER(SEARCH('[1]Lookup for use classification'!$E$4,B2498))),'[1]Lookup for use classification'!$A$4,IF(OR(ISNUMBER(SEARCH('[1]Lookup for use classification'!$B$5,B2498)),ISNUMBER(SEARCH('[1]Lookup for use classification'!$C$5,B2498)),ISNUMBER(SEARCH('[1]Lookup for use classification'!$D$5,B2498))),'[1]Lookup for use classification'!$A$5,IF(OR(ISNUMBER(SEARCH('[1]Lookup for use classification'!$B$7,B2498)),ISNUMBER(SEARCH('[1]Lookup for use classification'!$C$7,B2498)),ISNUMBER(SEARCH('[1]Lookup for use classification'!$D$7,B2498))),'[1]Lookup for use classification'!$A$7,IF(OR(ISNUMBER(SEARCH('[1]Lookup for use classification'!$B$9,B2498)),ISNUMBER(SEARCH('[1]Lookup for use classification'!$C$9,B2498)),ISNUMBER(SEARCH('[1]Lookup for use classification'!$D$9,B2498)),ISNUMBER(SEARCH('[1]Lookup for use classification'!$E$9,B2498)),ISNUMBER(SEARCH('[1]Lookup for use classification'!$F$9,B2498)),ISNUMBER(SEARCH('[1]Lookup for use classification'!$G$9,B2498)),ISNUMBER(SEARCH('[1]Lookup for use classification'!$H$9,B2498)),ISNUMBER(SEARCH('[1]Lookup for use classification'!$I$9,B2498)),ISNUMBER(SEARCH('[1]Lookup for use classification'!$J$9,B2498)),ISNUMBER(SEARCH('[1]Lookup for use classification'!$K$9,B2498))),'[1]Lookup for use classification'!$A$9,IF(OR(ISNUMBER(SEARCH('[1]Lookup for use classification'!$B$10,B2498)),ISNUMBER(SEARCH('[1]Lookup for use classification'!$C$10,B2498)),ISNUMBER(SEARCH('[1]Lookup for use classification'!$D$10,B2498)),ISNUMBER(SEARCH('[1]Lookup for use classification'!$E$10,B2498)),ISNUMBER(SEARCH('[1]Lookup for use classification'!$F$10,B2498)),ISNUMBER(SEARCH('[1]Lookup for use classification'!$G$10,B2498))),'[1]Lookup for use classification'!$A$10,IF(OR(ISNUMBER(SEARCH('[1]Lookup for use classification'!$B$11,B2498)),ISNUMBER(SEARCH('[1]Lookup for use classification'!$C$11,B2498))),'[1]Lookup for use classification'!$A$11,IF(OR(ISNUMBER(SEARCH('[1]Lookup for use classification'!$B$12,B2498)),ISNUMBER(SEARCH('[1]Lookup for use classification'!$C$12,B2498))),'[1]Lookup for use classification'!$A$12,IF(OR(ISNUMBER(SEARCH('[1]Lookup for use classification'!$B$13,B2498)),ISNUMBER(SEARCH('[1]Lookup for use classification'!$C$13,B2498)),ISNUMBER(SEARCH('[1]Lookup for use classification'!$D$13,B2498)),,ISNUMBER(SEARCH('[1]Lookup for use classification'!$C$13,B2498)),ISNUMBER(SEARCH('[1]Lookup for use classification'!$E$13,B2498))),'[1]Lookup for use classification'!$A$13,IF(OR(ISNUMBER(SEARCH('[1]Lookup for use classification'!$B$14,B2498)),ISNUMBER(SEARCH('[1]Lookup for use classification'!$C$14,B2498))),'[1]Lookup for use classification'!$A$14,"Other"))))))))))))</f>
        <v>Water &amp; Sewer</v>
      </c>
      <c r="D2498" s="31"/>
      <c r="E2498" s="45"/>
      <c r="F2498" s="45"/>
    </row>
    <row r="2499" spans="1:6">
      <c r="A2499" s="16" t="s">
        <v>1692</v>
      </c>
      <c r="B2499" s="17" t="s">
        <v>1693</v>
      </c>
      <c r="C2499" s="133" t="str">
        <f>IF(OR(ISNUMBER(SEARCH('[1]Lookup for use classification'!$B$1,B2499)),ISNUMBER(SEARCH('[1]Lookup for use classification'!$C$1,B2499)),ISNUMBER(SEARCH('[1]Lookup for use classification'!$D$1,B2499)),ISNUMBER(SEARCH('[1]Lookup for use classification'!$E$1,B2499))),'[1]Lookup for use classification'!$A$1,IF(ISNUMBER(SEARCH('[1]Lookup for use classification'!$B$2,B2499)),'[1]Lookup for use classification'!$A$2,IF(ISNUMBER(SEARCH('[1]Lookup for use classification'!$B$3,B2499)),'[1]Lookup for use classification'!$A$3,IF(OR(ISNUMBER(SEARCH('[1]Lookup for use classification'!$B$4,B2499)),ISNUMBER(SEARCH('[1]Lookup for use classification'!$C$4,B2499)),ISNUMBER(SEARCH('[1]Lookup for use classification'!$D$4,B2499)),ISNUMBER(SEARCH('[1]Lookup for use classification'!$E$4,B2499))),'[1]Lookup for use classification'!$A$4,IF(OR(ISNUMBER(SEARCH('[1]Lookup for use classification'!$B$5,B2499)),ISNUMBER(SEARCH('[1]Lookup for use classification'!$C$5,B2499)),ISNUMBER(SEARCH('[1]Lookup for use classification'!$D$5,B2499))),'[1]Lookup for use classification'!$A$5,IF(OR(ISNUMBER(SEARCH('[1]Lookup for use classification'!$B$7,B2499)),ISNUMBER(SEARCH('[1]Lookup for use classification'!$C$7,B2499)),ISNUMBER(SEARCH('[1]Lookup for use classification'!$D$7,B2499))),'[1]Lookup for use classification'!$A$7,IF(OR(ISNUMBER(SEARCH('[1]Lookup for use classification'!$B$9,B2499)),ISNUMBER(SEARCH('[1]Lookup for use classification'!$C$9,B2499)),ISNUMBER(SEARCH('[1]Lookup for use classification'!$D$9,B2499)),ISNUMBER(SEARCH('[1]Lookup for use classification'!$E$9,B2499)),ISNUMBER(SEARCH('[1]Lookup for use classification'!$F$9,B2499)),ISNUMBER(SEARCH('[1]Lookup for use classification'!$G$9,B2499)),ISNUMBER(SEARCH('[1]Lookup for use classification'!$H$9,B2499)),ISNUMBER(SEARCH('[1]Lookup for use classification'!$I$9,B2499)),ISNUMBER(SEARCH('[1]Lookup for use classification'!$J$9,B2499)),ISNUMBER(SEARCH('[1]Lookup for use classification'!$K$9,B2499))),'[1]Lookup for use classification'!$A$9,IF(OR(ISNUMBER(SEARCH('[1]Lookup for use classification'!$B$10,B2499)),ISNUMBER(SEARCH('[1]Lookup for use classification'!$C$10,B2499)),ISNUMBER(SEARCH('[1]Lookup for use classification'!$D$10,B2499)),ISNUMBER(SEARCH('[1]Lookup for use classification'!$E$10,B2499)),ISNUMBER(SEARCH('[1]Lookup for use classification'!$F$10,B2499)),ISNUMBER(SEARCH('[1]Lookup for use classification'!$G$10,B2499))),'[1]Lookup for use classification'!$A$10,IF(OR(ISNUMBER(SEARCH('[1]Lookup for use classification'!$B$11,B2499)),ISNUMBER(SEARCH('[1]Lookup for use classification'!$C$11,B2499))),'[1]Lookup for use classification'!$A$11,IF(OR(ISNUMBER(SEARCH('[1]Lookup for use classification'!$B$12,B2499)),ISNUMBER(SEARCH('[1]Lookup for use classification'!$C$12,B2499))),'[1]Lookup for use classification'!$A$12,IF(OR(ISNUMBER(SEARCH('[1]Lookup for use classification'!$B$13,B2499)),ISNUMBER(SEARCH('[1]Lookup for use classification'!$C$13,B2499)),ISNUMBER(SEARCH('[1]Lookup for use classification'!$D$13,B2499)),,ISNUMBER(SEARCH('[1]Lookup for use classification'!$C$13,B2499)),ISNUMBER(SEARCH('[1]Lookup for use classification'!$E$13,B2499))),'[1]Lookup for use classification'!$A$13,IF(OR(ISNUMBER(SEARCH('[1]Lookup for use classification'!$B$14,B2499)),ISNUMBER(SEARCH('[1]Lookup for use classification'!$C$14,B2499))),'[1]Lookup for use classification'!$A$14,"Other"))))))))))))</f>
        <v>Other</v>
      </c>
      <c r="D2499" s="101">
        <v>4236</v>
      </c>
      <c r="E2499" s="89"/>
      <c r="F2499" s="89"/>
    </row>
    <row r="2500" spans="1:6">
      <c r="A2500" s="16" t="s">
        <v>1692</v>
      </c>
      <c r="B2500" s="17" t="s">
        <v>1694</v>
      </c>
      <c r="C2500" s="133" t="str">
        <f>IF(OR(ISNUMBER(SEARCH('[1]Lookup for use classification'!$B$1,B2500)),ISNUMBER(SEARCH('[1]Lookup for use classification'!$C$1,B2500)),ISNUMBER(SEARCH('[1]Lookup for use classification'!$D$1,B2500)),ISNUMBER(SEARCH('[1]Lookup for use classification'!$E$1,B2500))),'[1]Lookup for use classification'!$A$1,IF(ISNUMBER(SEARCH('[1]Lookup for use classification'!$B$2,B2500)),'[1]Lookup for use classification'!$A$2,IF(ISNUMBER(SEARCH('[1]Lookup for use classification'!$B$3,B2500)),'[1]Lookup for use classification'!$A$3,IF(OR(ISNUMBER(SEARCH('[1]Lookup for use classification'!$B$4,B2500)),ISNUMBER(SEARCH('[1]Lookup for use classification'!$C$4,B2500)),ISNUMBER(SEARCH('[1]Lookup for use classification'!$D$4,B2500)),ISNUMBER(SEARCH('[1]Lookup for use classification'!$E$4,B2500))),'[1]Lookup for use classification'!$A$4,IF(OR(ISNUMBER(SEARCH('[1]Lookup for use classification'!$B$5,B2500)),ISNUMBER(SEARCH('[1]Lookup for use classification'!$C$5,B2500)),ISNUMBER(SEARCH('[1]Lookup for use classification'!$D$5,B2500))),'[1]Lookup for use classification'!$A$5,IF(OR(ISNUMBER(SEARCH('[1]Lookup for use classification'!$B$7,B2500)),ISNUMBER(SEARCH('[1]Lookup for use classification'!$C$7,B2500)),ISNUMBER(SEARCH('[1]Lookup for use classification'!$D$7,B2500))),'[1]Lookup for use classification'!$A$7,IF(OR(ISNUMBER(SEARCH('[1]Lookup for use classification'!$B$9,B2500)),ISNUMBER(SEARCH('[1]Lookup for use classification'!$C$9,B2500)),ISNUMBER(SEARCH('[1]Lookup for use classification'!$D$9,B2500)),ISNUMBER(SEARCH('[1]Lookup for use classification'!$E$9,B2500)),ISNUMBER(SEARCH('[1]Lookup for use classification'!$F$9,B2500)),ISNUMBER(SEARCH('[1]Lookup for use classification'!$G$9,B2500)),ISNUMBER(SEARCH('[1]Lookup for use classification'!$H$9,B2500)),ISNUMBER(SEARCH('[1]Lookup for use classification'!$I$9,B2500)),ISNUMBER(SEARCH('[1]Lookup for use classification'!$J$9,B2500)),ISNUMBER(SEARCH('[1]Lookup for use classification'!$K$9,B2500))),'[1]Lookup for use classification'!$A$9,IF(OR(ISNUMBER(SEARCH('[1]Lookup for use classification'!$B$10,B2500)),ISNUMBER(SEARCH('[1]Lookup for use classification'!$C$10,B2500)),ISNUMBER(SEARCH('[1]Lookup for use classification'!$D$10,B2500)),ISNUMBER(SEARCH('[1]Lookup for use classification'!$E$10,B2500)),ISNUMBER(SEARCH('[1]Lookup for use classification'!$F$10,B2500)),ISNUMBER(SEARCH('[1]Lookup for use classification'!$G$10,B2500))),'[1]Lookup for use classification'!$A$10,IF(OR(ISNUMBER(SEARCH('[1]Lookup for use classification'!$B$11,B2500)),ISNUMBER(SEARCH('[1]Lookup for use classification'!$C$11,B2500))),'[1]Lookup for use classification'!$A$11,IF(OR(ISNUMBER(SEARCH('[1]Lookup for use classification'!$B$12,B2500)),ISNUMBER(SEARCH('[1]Lookup for use classification'!$C$12,B2500))),'[1]Lookup for use classification'!$A$12,IF(OR(ISNUMBER(SEARCH('[1]Lookup for use classification'!$B$13,B2500)),ISNUMBER(SEARCH('[1]Lookup for use classification'!$C$13,B2500)),ISNUMBER(SEARCH('[1]Lookup for use classification'!$D$13,B2500)),,ISNUMBER(SEARCH('[1]Lookup for use classification'!$C$13,B2500)),ISNUMBER(SEARCH('[1]Lookup for use classification'!$E$13,B2500))),'[1]Lookup for use classification'!$A$13,IF(OR(ISNUMBER(SEARCH('[1]Lookup for use classification'!$B$14,B2500)),ISNUMBER(SEARCH('[1]Lookup for use classification'!$C$14,B2500))),'[1]Lookup for use classification'!$A$14,"Other"))))))))))))</f>
        <v>Other</v>
      </c>
      <c r="D2500" s="127"/>
      <c r="E2500" s="127"/>
      <c r="F2500" s="127"/>
    </row>
    <row r="2501" spans="1:6">
      <c r="A2501" s="16" t="s">
        <v>1692</v>
      </c>
      <c r="B2501" s="17" t="s">
        <v>1695</v>
      </c>
      <c r="C2501" s="133" t="str">
        <f>IF(OR(ISNUMBER(SEARCH('[1]Lookup for use classification'!$B$1,B2501)),ISNUMBER(SEARCH('[1]Lookup for use classification'!$C$1,B2501)),ISNUMBER(SEARCH('[1]Lookup for use classification'!$D$1,B2501)),ISNUMBER(SEARCH('[1]Lookup for use classification'!$E$1,B2501))),'[1]Lookup for use classification'!$A$1,IF(ISNUMBER(SEARCH('[1]Lookup for use classification'!$B$2,B2501)),'[1]Lookup for use classification'!$A$2,IF(ISNUMBER(SEARCH('[1]Lookup for use classification'!$B$3,B2501)),'[1]Lookup for use classification'!$A$3,IF(OR(ISNUMBER(SEARCH('[1]Lookup for use classification'!$B$4,B2501)),ISNUMBER(SEARCH('[1]Lookup for use classification'!$C$4,B2501)),ISNUMBER(SEARCH('[1]Lookup for use classification'!$D$4,B2501)),ISNUMBER(SEARCH('[1]Lookup for use classification'!$E$4,B2501))),'[1]Lookup for use classification'!$A$4,IF(OR(ISNUMBER(SEARCH('[1]Lookup for use classification'!$B$5,B2501)),ISNUMBER(SEARCH('[1]Lookup for use classification'!$C$5,B2501)),ISNUMBER(SEARCH('[1]Lookup for use classification'!$D$5,B2501))),'[1]Lookup for use classification'!$A$5,IF(OR(ISNUMBER(SEARCH('[1]Lookup for use classification'!$B$7,B2501)),ISNUMBER(SEARCH('[1]Lookup for use classification'!$C$7,B2501)),ISNUMBER(SEARCH('[1]Lookup for use classification'!$D$7,B2501))),'[1]Lookup for use classification'!$A$7,IF(OR(ISNUMBER(SEARCH('[1]Lookup for use classification'!$B$9,B2501)),ISNUMBER(SEARCH('[1]Lookup for use classification'!$C$9,B2501)),ISNUMBER(SEARCH('[1]Lookup for use classification'!$D$9,B2501)),ISNUMBER(SEARCH('[1]Lookup for use classification'!$E$9,B2501)),ISNUMBER(SEARCH('[1]Lookup for use classification'!$F$9,B2501)),ISNUMBER(SEARCH('[1]Lookup for use classification'!$G$9,B2501)),ISNUMBER(SEARCH('[1]Lookup for use classification'!$H$9,B2501)),ISNUMBER(SEARCH('[1]Lookup for use classification'!$I$9,B2501)),ISNUMBER(SEARCH('[1]Lookup for use classification'!$J$9,B2501)),ISNUMBER(SEARCH('[1]Lookup for use classification'!$K$9,B2501))),'[1]Lookup for use classification'!$A$9,IF(OR(ISNUMBER(SEARCH('[1]Lookup for use classification'!$B$10,B2501)),ISNUMBER(SEARCH('[1]Lookup for use classification'!$C$10,B2501)),ISNUMBER(SEARCH('[1]Lookup for use classification'!$D$10,B2501)),ISNUMBER(SEARCH('[1]Lookup for use classification'!$E$10,B2501)),ISNUMBER(SEARCH('[1]Lookup for use classification'!$F$10,B2501)),ISNUMBER(SEARCH('[1]Lookup for use classification'!$G$10,B2501))),'[1]Lookup for use classification'!$A$10,IF(OR(ISNUMBER(SEARCH('[1]Lookup for use classification'!$B$11,B2501)),ISNUMBER(SEARCH('[1]Lookup for use classification'!$C$11,B2501))),'[1]Lookup for use classification'!$A$11,IF(OR(ISNUMBER(SEARCH('[1]Lookup for use classification'!$B$12,B2501)),ISNUMBER(SEARCH('[1]Lookup for use classification'!$C$12,B2501))),'[1]Lookup for use classification'!$A$12,IF(OR(ISNUMBER(SEARCH('[1]Lookup for use classification'!$B$13,B2501)),ISNUMBER(SEARCH('[1]Lookup for use classification'!$C$13,B2501)),ISNUMBER(SEARCH('[1]Lookup for use classification'!$D$13,B2501)),,ISNUMBER(SEARCH('[1]Lookup for use classification'!$C$13,B2501)),ISNUMBER(SEARCH('[1]Lookup for use classification'!$E$13,B2501))),'[1]Lookup for use classification'!$A$13,IF(OR(ISNUMBER(SEARCH('[1]Lookup for use classification'!$B$14,B2501)),ISNUMBER(SEARCH('[1]Lookup for use classification'!$C$14,B2501))),'[1]Lookup for use classification'!$A$14,"Other"))))))))))))</f>
        <v>Public Safety</v>
      </c>
      <c r="D2501" s="101"/>
      <c r="E2501" s="89"/>
      <c r="F2501" s="89"/>
    </row>
    <row r="2502" spans="1:6">
      <c r="A2502" s="16" t="s">
        <v>1692</v>
      </c>
      <c r="B2502" s="17" t="s">
        <v>1696</v>
      </c>
      <c r="C2502" s="133" t="str">
        <f>IF(OR(ISNUMBER(SEARCH('[1]Lookup for use classification'!$B$1,B2502)),ISNUMBER(SEARCH('[1]Lookup for use classification'!$C$1,B2502)),ISNUMBER(SEARCH('[1]Lookup for use classification'!$D$1,B2502)),ISNUMBER(SEARCH('[1]Lookup for use classification'!$E$1,B2502))),'[1]Lookup for use classification'!$A$1,IF(ISNUMBER(SEARCH('[1]Lookup for use classification'!$B$2,B2502)),'[1]Lookup for use classification'!$A$2,IF(ISNUMBER(SEARCH('[1]Lookup for use classification'!$B$3,B2502)),'[1]Lookup for use classification'!$A$3,IF(OR(ISNUMBER(SEARCH('[1]Lookup for use classification'!$B$4,B2502)),ISNUMBER(SEARCH('[1]Lookup for use classification'!$C$4,B2502)),ISNUMBER(SEARCH('[1]Lookup for use classification'!$D$4,B2502)),ISNUMBER(SEARCH('[1]Lookup for use classification'!$E$4,B2502))),'[1]Lookup for use classification'!$A$4,IF(OR(ISNUMBER(SEARCH('[1]Lookup for use classification'!$B$5,B2502)),ISNUMBER(SEARCH('[1]Lookup for use classification'!$C$5,B2502)),ISNUMBER(SEARCH('[1]Lookup for use classification'!$D$5,B2502))),'[1]Lookup for use classification'!$A$5,IF(OR(ISNUMBER(SEARCH('[1]Lookup for use classification'!$B$7,B2502)),ISNUMBER(SEARCH('[1]Lookup for use classification'!$C$7,B2502)),ISNUMBER(SEARCH('[1]Lookup for use classification'!$D$7,B2502))),'[1]Lookup for use classification'!$A$7,IF(OR(ISNUMBER(SEARCH('[1]Lookup for use classification'!$B$9,B2502)),ISNUMBER(SEARCH('[1]Lookup for use classification'!$C$9,B2502)),ISNUMBER(SEARCH('[1]Lookup for use classification'!$D$9,B2502)),ISNUMBER(SEARCH('[1]Lookup for use classification'!$E$9,B2502)),ISNUMBER(SEARCH('[1]Lookup for use classification'!$F$9,B2502)),ISNUMBER(SEARCH('[1]Lookup for use classification'!$G$9,B2502)),ISNUMBER(SEARCH('[1]Lookup for use classification'!$H$9,B2502)),ISNUMBER(SEARCH('[1]Lookup for use classification'!$I$9,B2502)),ISNUMBER(SEARCH('[1]Lookup for use classification'!$J$9,B2502)),ISNUMBER(SEARCH('[1]Lookup for use classification'!$K$9,B2502))),'[1]Lookup for use classification'!$A$9,IF(OR(ISNUMBER(SEARCH('[1]Lookup for use classification'!$B$10,B2502)),ISNUMBER(SEARCH('[1]Lookup for use classification'!$C$10,B2502)),ISNUMBER(SEARCH('[1]Lookup for use classification'!$D$10,B2502)),ISNUMBER(SEARCH('[1]Lookup for use classification'!$E$10,B2502)),ISNUMBER(SEARCH('[1]Lookup for use classification'!$F$10,B2502)),ISNUMBER(SEARCH('[1]Lookup for use classification'!$G$10,B2502))),'[1]Lookup for use classification'!$A$10,IF(OR(ISNUMBER(SEARCH('[1]Lookup for use classification'!$B$11,B2502)),ISNUMBER(SEARCH('[1]Lookup for use classification'!$C$11,B2502))),'[1]Lookup for use classification'!$A$11,IF(OR(ISNUMBER(SEARCH('[1]Lookup for use classification'!$B$12,B2502)),ISNUMBER(SEARCH('[1]Lookup for use classification'!$C$12,B2502))),'[1]Lookup for use classification'!$A$12,IF(OR(ISNUMBER(SEARCH('[1]Lookup for use classification'!$B$13,B2502)),ISNUMBER(SEARCH('[1]Lookup for use classification'!$C$13,B2502)),ISNUMBER(SEARCH('[1]Lookup for use classification'!$D$13,B2502)),,ISNUMBER(SEARCH('[1]Lookup for use classification'!$C$13,B2502)),ISNUMBER(SEARCH('[1]Lookup for use classification'!$E$13,B2502))),'[1]Lookup for use classification'!$A$13,IF(OR(ISNUMBER(SEARCH('[1]Lookup for use classification'!$B$14,B2502)),ISNUMBER(SEARCH('[1]Lookup for use classification'!$C$14,B2502))),'[1]Lookup for use classification'!$A$14,"Other"))))))))))))</f>
        <v>Other</v>
      </c>
      <c r="D2502" s="101"/>
      <c r="E2502" s="89"/>
      <c r="F2502" s="89"/>
    </row>
    <row r="2503" spans="1:6">
      <c r="A2503" s="16" t="s">
        <v>1692</v>
      </c>
      <c r="B2503" s="17" t="s">
        <v>1697</v>
      </c>
      <c r="C2503" s="133" t="str">
        <f>IF(OR(ISNUMBER(SEARCH('[1]Lookup for use classification'!$B$1,B2503)),ISNUMBER(SEARCH('[1]Lookup for use classification'!$C$1,B2503)),ISNUMBER(SEARCH('[1]Lookup for use classification'!$D$1,B2503)),ISNUMBER(SEARCH('[1]Lookup for use classification'!$E$1,B2503))),'[1]Lookup for use classification'!$A$1,IF(ISNUMBER(SEARCH('[1]Lookup for use classification'!$B$2,B2503)),'[1]Lookup for use classification'!$A$2,IF(ISNUMBER(SEARCH('[1]Lookup for use classification'!$B$3,B2503)),'[1]Lookup for use classification'!$A$3,IF(OR(ISNUMBER(SEARCH('[1]Lookup for use classification'!$B$4,B2503)),ISNUMBER(SEARCH('[1]Lookup for use classification'!$C$4,B2503)),ISNUMBER(SEARCH('[1]Lookup for use classification'!$D$4,B2503)),ISNUMBER(SEARCH('[1]Lookup for use classification'!$E$4,B2503))),'[1]Lookup for use classification'!$A$4,IF(OR(ISNUMBER(SEARCH('[1]Lookup for use classification'!$B$5,B2503)),ISNUMBER(SEARCH('[1]Lookup for use classification'!$C$5,B2503)),ISNUMBER(SEARCH('[1]Lookup for use classification'!$D$5,B2503))),'[1]Lookup for use classification'!$A$5,IF(OR(ISNUMBER(SEARCH('[1]Lookup for use classification'!$B$7,B2503)),ISNUMBER(SEARCH('[1]Lookup for use classification'!$C$7,B2503)),ISNUMBER(SEARCH('[1]Lookup for use classification'!$D$7,B2503))),'[1]Lookup for use classification'!$A$7,IF(OR(ISNUMBER(SEARCH('[1]Lookup for use classification'!$B$9,B2503)),ISNUMBER(SEARCH('[1]Lookup for use classification'!$C$9,B2503)),ISNUMBER(SEARCH('[1]Lookup for use classification'!$D$9,B2503)),ISNUMBER(SEARCH('[1]Lookup for use classification'!$E$9,B2503)),ISNUMBER(SEARCH('[1]Lookup for use classification'!$F$9,B2503)),ISNUMBER(SEARCH('[1]Lookup for use classification'!$G$9,B2503)),ISNUMBER(SEARCH('[1]Lookup for use classification'!$H$9,B2503)),ISNUMBER(SEARCH('[1]Lookup for use classification'!$I$9,B2503)),ISNUMBER(SEARCH('[1]Lookup for use classification'!$J$9,B2503)),ISNUMBER(SEARCH('[1]Lookup for use classification'!$K$9,B2503))),'[1]Lookup for use classification'!$A$9,IF(OR(ISNUMBER(SEARCH('[1]Lookup for use classification'!$B$10,B2503)),ISNUMBER(SEARCH('[1]Lookup for use classification'!$C$10,B2503)),ISNUMBER(SEARCH('[1]Lookup for use classification'!$D$10,B2503)),ISNUMBER(SEARCH('[1]Lookup for use classification'!$E$10,B2503)),ISNUMBER(SEARCH('[1]Lookup for use classification'!$F$10,B2503)),ISNUMBER(SEARCH('[1]Lookup for use classification'!$G$10,B2503))),'[1]Lookup for use classification'!$A$10,IF(OR(ISNUMBER(SEARCH('[1]Lookup for use classification'!$B$11,B2503)),ISNUMBER(SEARCH('[1]Lookup for use classification'!$C$11,B2503))),'[1]Lookup for use classification'!$A$11,IF(OR(ISNUMBER(SEARCH('[1]Lookup for use classification'!$B$12,B2503)),ISNUMBER(SEARCH('[1]Lookup for use classification'!$C$12,B2503))),'[1]Lookup for use classification'!$A$12,IF(OR(ISNUMBER(SEARCH('[1]Lookup for use classification'!$B$13,B2503)),ISNUMBER(SEARCH('[1]Lookup for use classification'!$C$13,B2503)),ISNUMBER(SEARCH('[1]Lookup for use classification'!$D$13,B2503)),,ISNUMBER(SEARCH('[1]Lookup for use classification'!$C$13,B2503)),ISNUMBER(SEARCH('[1]Lookup for use classification'!$E$13,B2503))),'[1]Lookup for use classification'!$A$13,IF(OR(ISNUMBER(SEARCH('[1]Lookup for use classification'!$B$14,B2503)),ISNUMBER(SEARCH('[1]Lookup for use classification'!$C$14,B2503))),'[1]Lookup for use classification'!$A$14,"Other"))))))))))))</f>
        <v>Other</v>
      </c>
      <c r="D2503" s="101"/>
      <c r="E2503" s="89"/>
      <c r="F2503" s="89"/>
    </row>
    <row r="2504" spans="1:6">
      <c r="A2504" s="16" t="s">
        <v>1692</v>
      </c>
      <c r="B2504" s="17" t="s">
        <v>1698</v>
      </c>
      <c r="C2504" s="133" t="str">
        <f>IF(OR(ISNUMBER(SEARCH('[1]Lookup for use classification'!$B$1,B2504)),ISNUMBER(SEARCH('[1]Lookup for use classification'!$C$1,B2504)),ISNUMBER(SEARCH('[1]Lookup for use classification'!$D$1,B2504)),ISNUMBER(SEARCH('[1]Lookup for use classification'!$E$1,B2504))),'[1]Lookup for use classification'!$A$1,IF(ISNUMBER(SEARCH('[1]Lookup for use classification'!$B$2,B2504)),'[1]Lookup for use classification'!$A$2,IF(ISNUMBER(SEARCH('[1]Lookup for use classification'!$B$3,B2504)),'[1]Lookup for use classification'!$A$3,IF(OR(ISNUMBER(SEARCH('[1]Lookup for use classification'!$B$4,B2504)),ISNUMBER(SEARCH('[1]Lookup for use classification'!$C$4,B2504)),ISNUMBER(SEARCH('[1]Lookup for use classification'!$D$4,B2504)),ISNUMBER(SEARCH('[1]Lookup for use classification'!$E$4,B2504))),'[1]Lookup for use classification'!$A$4,IF(OR(ISNUMBER(SEARCH('[1]Lookup for use classification'!$B$5,B2504)),ISNUMBER(SEARCH('[1]Lookup for use classification'!$C$5,B2504)),ISNUMBER(SEARCH('[1]Lookup for use classification'!$D$5,B2504))),'[1]Lookup for use classification'!$A$5,IF(OR(ISNUMBER(SEARCH('[1]Lookup for use classification'!$B$7,B2504)),ISNUMBER(SEARCH('[1]Lookup for use classification'!$C$7,B2504)),ISNUMBER(SEARCH('[1]Lookup for use classification'!$D$7,B2504))),'[1]Lookup for use classification'!$A$7,IF(OR(ISNUMBER(SEARCH('[1]Lookup for use classification'!$B$9,B2504)),ISNUMBER(SEARCH('[1]Lookup for use classification'!$C$9,B2504)),ISNUMBER(SEARCH('[1]Lookup for use classification'!$D$9,B2504)),ISNUMBER(SEARCH('[1]Lookup for use classification'!$E$9,B2504)),ISNUMBER(SEARCH('[1]Lookup for use classification'!$F$9,B2504)),ISNUMBER(SEARCH('[1]Lookup for use classification'!$G$9,B2504)),ISNUMBER(SEARCH('[1]Lookup for use classification'!$H$9,B2504)),ISNUMBER(SEARCH('[1]Lookup for use classification'!$I$9,B2504)),ISNUMBER(SEARCH('[1]Lookup for use classification'!$J$9,B2504)),ISNUMBER(SEARCH('[1]Lookup for use classification'!$K$9,B2504))),'[1]Lookup for use classification'!$A$9,IF(OR(ISNUMBER(SEARCH('[1]Lookup for use classification'!$B$10,B2504)),ISNUMBER(SEARCH('[1]Lookup for use classification'!$C$10,B2504)),ISNUMBER(SEARCH('[1]Lookup for use classification'!$D$10,B2504)),ISNUMBER(SEARCH('[1]Lookup for use classification'!$E$10,B2504)),ISNUMBER(SEARCH('[1]Lookup for use classification'!$F$10,B2504)),ISNUMBER(SEARCH('[1]Lookup for use classification'!$G$10,B2504))),'[1]Lookup for use classification'!$A$10,IF(OR(ISNUMBER(SEARCH('[1]Lookup for use classification'!$B$11,B2504)),ISNUMBER(SEARCH('[1]Lookup for use classification'!$C$11,B2504))),'[1]Lookup for use classification'!$A$11,IF(OR(ISNUMBER(SEARCH('[1]Lookup for use classification'!$B$12,B2504)),ISNUMBER(SEARCH('[1]Lookup for use classification'!$C$12,B2504))),'[1]Lookup for use classification'!$A$12,IF(OR(ISNUMBER(SEARCH('[1]Lookup for use classification'!$B$13,B2504)),ISNUMBER(SEARCH('[1]Lookup for use classification'!$C$13,B2504)),ISNUMBER(SEARCH('[1]Lookup for use classification'!$D$13,B2504)),,ISNUMBER(SEARCH('[1]Lookup for use classification'!$C$13,B2504)),ISNUMBER(SEARCH('[1]Lookup for use classification'!$E$13,B2504))),'[1]Lookup for use classification'!$A$13,IF(OR(ISNUMBER(SEARCH('[1]Lookup for use classification'!$B$14,B2504)),ISNUMBER(SEARCH('[1]Lookup for use classification'!$C$14,B2504))),'[1]Lookup for use classification'!$A$14,"Other"))))))))))))</f>
        <v>Water &amp; Sewer</v>
      </c>
      <c r="D2504" s="101"/>
      <c r="E2504" s="89"/>
      <c r="F2504" s="89"/>
    </row>
    <row r="2505" spans="1:6">
      <c r="A2505" s="16" t="s">
        <v>1692</v>
      </c>
      <c r="B2505" s="17" t="s">
        <v>1699</v>
      </c>
      <c r="C2505" s="133" t="str">
        <f>IF(OR(ISNUMBER(SEARCH('[1]Lookup for use classification'!$B$1,B2505)),ISNUMBER(SEARCH('[1]Lookup for use classification'!$C$1,B2505)),ISNUMBER(SEARCH('[1]Lookup for use classification'!$D$1,B2505)),ISNUMBER(SEARCH('[1]Lookup for use classification'!$E$1,B2505))),'[1]Lookup for use classification'!$A$1,IF(ISNUMBER(SEARCH('[1]Lookup for use classification'!$B$2,B2505)),'[1]Lookup for use classification'!$A$2,IF(ISNUMBER(SEARCH('[1]Lookup for use classification'!$B$3,B2505)),'[1]Lookup for use classification'!$A$3,IF(OR(ISNUMBER(SEARCH('[1]Lookup for use classification'!$B$4,B2505)),ISNUMBER(SEARCH('[1]Lookup for use classification'!$C$4,B2505)),ISNUMBER(SEARCH('[1]Lookup for use classification'!$D$4,B2505)),ISNUMBER(SEARCH('[1]Lookup for use classification'!$E$4,B2505))),'[1]Lookup for use classification'!$A$4,IF(OR(ISNUMBER(SEARCH('[1]Lookup for use classification'!$B$5,B2505)),ISNUMBER(SEARCH('[1]Lookup for use classification'!$C$5,B2505)),ISNUMBER(SEARCH('[1]Lookup for use classification'!$D$5,B2505))),'[1]Lookup for use classification'!$A$5,IF(OR(ISNUMBER(SEARCH('[1]Lookup for use classification'!$B$7,B2505)),ISNUMBER(SEARCH('[1]Lookup for use classification'!$C$7,B2505)),ISNUMBER(SEARCH('[1]Lookup for use classification'!$D$7,B2505))),'[1]Lookup for use classification'!$A$7,IF(OR(ISNUMBER(SEARCH('[1]Lookup for use classification'!$B$9,B2505)),ISNUMBER(SEARCH('[1]Lookup for use classification'!$C$9,B2505)),ISNUMBER(SEARCH('[1]Lookup for use classification'!$D$9,B2505)),ISNUMBER(SEARCH('[1]Lookup for use classification'!$E$9,B2505)),ISNUMBER(SEARCH('[1]Lookup for use classification'!$F$9,B2505)),ISNUMBER(SEARCH('[1]Lookup for use classification'!$G$9,B2505)),ISNUMBER(SEARCH('[1]Lookup for use classification'!$H$9,B2505)),ISNUMBER(SEARCH('[1]Lookup for use classification'!$I$9,B2505)),ISNUMBER(SEARCH('[1]Lookup for use classification'!$J$9,B2505)),ISNUMBER(SEARCH('[1]Lookup for use classification'!$K$9,B2505))),'[1]Lookup for use classification'!$A$9,IF(OR(ISNUMBER(SEARCH('[1]Lookup for use classification'!$B$10,B2505)),ISNUMBER(SEARCH('[1]Lookup for use classification'!$C$10,B2505)),ISNUMBER(SEARCH('[1]Lookup for use classification'!$D$10,B2505)),ISNUMBER(SEARCH('[1]Lookup for use classification'!$E$10,B2505)),ISNUMBER(SEARCH('[1]Lookup for use classification'!$F$10,B2505)),ISNUMBER(SEARCH('[1]Lookup for use classification'!$G$10,B2505))),'[1]Lookup for use classification'!$A$10,IF(OR(ISNUMBER(SEARCH('[1]Lookup for use classification'!$B$11,B2505)),ISNUMBER(SEARCH('[1]Lookup for use classification'!$C$11,B2505))),'[1]Lookup for use classification'!$A$11,IF(OR(ISNUMBER(SEARCH('[1]Lookup for use classification'!$B$12,B2505)),ISNUMBER(SEARCH('[1]Lookup for use classification'!$C$12,B2505))),'[1]Lookup for use classification'!$A$12,IF(OR(ISNUMBER(SEARCH('[1]Lookup for use classification'!$B$13,B2505)),ISNUMBER(SEARCH('[1]Lookup for use classification'!$C$13,B2505)),ISNUMBER(SEARCH('[1]Lookup for use classification'!$D$13,B2505)),,ISNUMBER(SEARCH('[1]Lookup for use classification'!$C$13,B2505)),ISNUMBER(SEARCH('[1]Lookup for use classification'!$E$13,B2505))),'[1]Lookup for use classification'!$A$13,IF(OR(ISNUMBER(SEARCH('[1]Lookup for use classification'!$B$14,B2505)),ISNUMBER(SEARCH('[1]Lookup for use classification'!$C$14,B2505))),'[1]Lookup for use classification'!$A$14,"Other"))))))))))))</f>
        <v>Other</v>
      </c>
      <c r="D2505" s="101"/>
      <c r="E2505" s="89"/>
      <c r="F2505" s="89"/>
    </row>
    <row r="2506" spans="1:6">
      <c r="A2506" s="16" t="s">
        <v>1692</v>
      </c>
      <c r="B2506" s="17" t="s">
        <v>1700</v>
      </c>
      <c r="C2506" s="133" t="str">
        <f>IF(OR(ISNUMBER(SEARCH('[1]Lookup for use classification'!$B$1,B2506)),ISNUMBER(SEARCH('[1]Lookup for use classification'!$C$1,B2506)),ISNUMBER(SEARCH('[1]Lookup for use classification'!$D$1,B2506)),ISNUMBER(SEARCH('[1]Lookup for use classification'!$E$1,B2506))),'[1]Lookup for use classification'!$A$1,IF(ISNUMBER(SEARCH('[1]Lookup for use classification'!$B$2,B2506)),'[1]Lookup for use classification'!$A$2,IF(ISNUMBER(SEARCH('[1]Lookup for use classification'!$B$3,B2506)),'[1]Lookup for use classification'!$A$3,IF(OR(ISNUMBER(SEARCH('[1]Lookup for use classification'!$B$4,B2506)),ISNUMBER(SEARCH('[1]Lookup for use classification'!$C$4,B2506)),ISNUMBER(SEARCH('[1]Lookup for use classification'!$D$4,B2506)),ISNUMBER(SEARCH('[1]Lookup for use classification'!$E$4,B2506))),'[1]Lookup for use classification'!$A$4,IF(OR(ISNUMBER(SEARCH('[1]Lookup for use classification'!$B$5,B2506)),ISNUMBER(SEARCH('[1]Lookup for use classification'!$C$5,B2506)),ISNUMBER(SEARCH('[1]Lookup for use classification'!$D$5,B2506))),'[1]Lookup for use classification'!$A$5,IF(OR(ISNUMBER(SEARCH('[1]Lookup for use classification'!$B$7,B2506)),ISNUMBER(SEARCH('[1]Lookup for use classification'!$C$7,B2506)),ISNUMBER(SEARCH('[1]Lookup for use classification'!$D$7,B2506))),'[1]Lookup for use classification'!$A$7,IF(OR(ISNUMBER(SEARCH('[1]Lookup for use classification'!$B$9,B2506)),ISNUMBER(SEARCH('[1]Lookup for use classification'!$C$9,B2506)),ISNUMBER(SEARCH('[1]Lookup for use classification'!$D$9,B2506)),ISNUMBER(SEARCH('[1]Lookup for use classification'!$E$9,B2506)),ISNUMBER(SEARCH('[1]Lookup for use classification'!$F$9,B2506)),ISNUMBER(SEARCH('[1]Lookup for use classification'!$G$9,B2506)),ISNUMBER(SEARCH('[1]Lookup for use classification'!$H$9,B2506)),ISNUMBER(SEARCH('[1]Lookup for use classification'!$I$9,B2506)),ISNUMBER(SEARCH('[1]Lookup for use classification'!$J$9,B2506)),ISNUMBER(SEARCH('[1]Lookup for use classification'!$K$9,B2506))),'[1]Lookup for use classification'!$A$9,IF(OR(ISNUMBER(SEARCH('[1]Lookup for use classification'!$B$10,B2506)),ISNUMBER(SEARCH('[1]Lookup for use classification'!$C$10,B2506)),ISNUMBER(SEARCH('[1]Lookup for use classification'!$D$10,B2506)),ISNUMBER(SEARCH('[1]Lookup for use classification'!$E$10,B2506)),ISNUMBER(SEARCH('[1]Lookup for use classification'!$F$10,B2506)),ISNUMBER(SEARCH('[1]Lookup for use classification'!$G$10,B2506))),'[1]Lookup for use classification'!$A$10,IF(OR(ISNUMBER(SEARCH('[1]Lookup for use classification'!$B$11,B2506)),ISNUMBER(SEARCH('[1]Lookup for use classification'!$C$11,B2506))),'[1]Lookup for use classification'!$A$11,IF(OR(ISNUMBER(SEARCH('[1]Lookup for use classification'!$B$12,B2506)),ISNUMBER(SEARCH('[1]Lookup for use classification'!$C$12,B2506))),'[1]Lookup for use classification'!$A$12,IF(OR(ISNUMBER(SEARCH('[1]Lookup for use classification'!$B$13,B2506)),ISNUMBER(SEARCH('[1]Lookup for use classification'!$C$13,B2506)),ISNUMBER(SEARCH('[1]Lookup for use classification'!$D$13,B2506)),,ISNUMBER(SEARCH('[1]Lookup for use classification'!$C$13,B2506)),ISNUMBER(SEARCH('[1]Lookup for use classification'!$E$13,B2506))),'[1]Lookup for use classification'!$A$13,IF(OR(ISNUMBER(SEARCH('[1]Lookup for use classification'!$B$14,B2506)),ISNUMBER(SEARCH('[1]Lookup for use classification'!$C$14,B2506))),'[1]Lookup for use classification'!$A$14,"Other"))))))))))))</f>
        <v>Accomodation Services</v>
      </c>
      <c r="D2506" s="127"/>
      <c r="E2506" s="127"/>
      <c r="F2506" s="127"/>
    </row>
    <row r="2507" spans="1:6">
      <c r="A2507" s="16" t="s">
        <v>1692</v>
      </c>
      <c r="B2507" s="17" t="s">
        <v>1701</v>
      </c>
      <c r="C2507" s="133" t="str">
        <f>IF(OR(ISNUMBER(SEARCH('[1]Lookup for use classification'!$B$1,B2507)),ISNUMBER(SEARCH('[1]Lookup for use classification'!$C$1,B2507)),ISNUMBER(SEARCH('[1]Lookup for use classification'!$D$1,B2507)),ISNUMBER(SEARCH('[1]Lookup for use classification'!$E$1,B2507))),'[1]Lookup for use classification'!$A$1,IF(ISNUMBER(SEARCH('[1]Lookup for use classification'!$B$2,B2507)),'[1]Lookup for use classification'!$A$2,IF(ISNUMBER(SEARCH('[1]Lookup for use classification'!$B$3,B2507)),'[1]Lookup for use classification'!$A$3,IF(OR(ISNUMBER(SEARCH('[1]Lookup for use classification'!$B$4,B2507)),ISNUMBER(SEARCH('[1]Lookup for use classification'!$C$4,B2507)),ISNUMBER(SEARCH('[1]Lookup for use classification'!$D$4,B2507)),ISNUMBER(SEARCH('[1]Lookup for use classification'!$E$4,B2507))),'[1]Lookup for use classification'!$A$4,IF(OR(ISNUMBER(SEARCH('[1]Lookup for use classification'!$B$5,B2507)),ISNUMBER(SEARCH('[1]Lookup for use classification'!$C$5,B2507)),ISNUMBER(SEARCH('[1]Lookup for use classification'!$D$5,B2507))),'[1]Lookup for use classification'!$A$5,IF(OR(ISNUMBER(SEARCH('[1]Lookup for use classification'!$B$7,B2507)),ISNUMBER(SEARCH('[1]Lookup for use classification'!$C$7,B2507)),ISNUMBER(SEARCH('[1]Lookup for use classification'!$D$7,B2507))),'[1]Lookup for use classification'!$A$7,IF(OR(ISNUMBER(SEARCH('[1]Lookup for use classification'!$B$9,B2507)),ISNUMBER(SEARCH('[1]Lookup for use classification'!$C$9,B2507)),ISNUMBER(SEARCH('[1]Lookup for use classification'!$D$9,B2507)),ISNUMBER(SEARCH('[1]Lookup for use classification'!$E$9,B2507)),ISNUMBER(SEARCH('[1]Lookup for use classification'!$F$9,B2507)),ISNUMBER(SEARCH('[1]Lookup for use classification'!$G$9,B2507)),ISNUMBER(SEARCH('[1]Lookup for use classification'!$H$9,B2507)),ISNUMBER(SEARCH('[1]Lookup for use classification'!$I$9,B2507)),ISNUMBER(SEARCH('[1]Lookup for use classification'!$J$9,B2507)),ISNUMBER(SEARCH('[1]Lookup for use classification'!$K$9,B2507))),'[1]Lookup for use classification'!$A$9,IF(OR(ISNUMBER(SEARCH('[1]Lookup for use classification'!$B$10,B2507)),ISNUMBER(SEARCH('[1]Lookup for use classification'!$C$10,B2507)),ISNUMBER(SEARCH('[1]Lookup for use classification'!$D$10,B2507)),ISNUMBER(SEARCH('[1]Lookup for use classification'!$E$10,B2507)),ISNUMBER(SEARCH('[1]Lookup for use classification'!$F$10,B2507)),ISNUMBER(SEARCH('[1]Lookup for use classification'!$G$10,B2507))),'[1]Lookup for use classification'!$A$10,IF(OR(ISNUMBER(SEARCH('[1]Lookup for use classification'!$B$11,B2507)),ISNUMBER(SEARCH('[1]Lookup for use classification'!$C$11,B2507))),'[1]Lookup for use classification'!$A$11,IF(OR(ISNUMBER(SEARCH('[1]Lookup for use classification'!$B$12,B2507)),ISNUMBER(SEARCH('[1]Lookup for use classification'!$C$12,B2507))),'[1]Lookup for use classification'!$A$12,IF(OR(ISNUMBER(SEARCH('[1]Lookup for use classification'!$B$13,B2507)),ISNUMBER(SEARCH('[1]Lookup for use classification'!$C$13,B2507)),ISNUMBER(SEARCH('[1]Lookup for use classification'!$D$13,B2507)),,ISNUMBER(SEARCH('[1]Lookup for use classification'!$C$13,B2507)),ISNUMBER(SEARCH('[1]Lookup for use classification'!$E$13,B2507))),'[1]Lookup for use classification'!$A$13,IF(OR(ISNUMBER(SEARCH('[1]Lookup for use classification'!$B$14,B2507)),ISNUMBER(SEARCH('[1]Lookup for use classification'!$C$14,B2507))),'[1]Lookup for use classification'!$A$14,"Other"))))))))))))</f>
        <v>Warehousing</v>
      </c>
      <c r="D2507" s="127"/>
      <c r="E2507" s="127"/>
      <c r="F2507" s="127"/>
    </row>
    <row r="2508" spans="1:6">
      <c r="A2508" s="16" t="s">
        <v>1692</v>
      </c>
      <c r="B2508" s="17" t="s">
        <v>1702</v>
      </c>
      <c r="C2508" s="133" t="str">
        <f>IF(OR(ISNUMBER(SEARCH('[1]Lookup for use classification'!$B$1,B2508)),ISNUMBER(SEARCH('[1]Lookup for use classification'!$C$1,B2508)),ISNUMBER(SEARCH('[1]Lookup for use classification'!$D$1,B2508)),ISNUMBER(SEARCH('[1]Lookup for use classification'!$E$1,B2508))),'[1]Lookup for use classification'!$A$1,IF(ISNUMBER(SEARCH('[1]Lookup for use classification'!$B$2,B2508)),'[1]Lookup for use classification'!$A$2,IF(ISNUMBER(SEARCH('[1]Lookup for use classification'!$B$3,B2508)),'[1]Lookup for use classification'!$A$3,IF(OR(ISNUMBER(SEARCH('[1]Lookup for use classification'!$B$4,B2508)),ISNUMBER(SEARCH('[1]Lookup for use classification'!$C$4,B2508)),ISNUMBER(SEARCH('[1]Lookup for use classification'!$D$4,B2508)),ISNUMBER(SEARCH('[1]Lookup for use classification'!$E$4,B2508))),'[1]Lookup for use classification'!$A$4,IF(OR(ISNUMBER(SEARCH('[1]Lookup for use classification'!$B$5,B2508)),ISNUMBER(SEARCH('[1]Lookup for use classification'!$C$5,B2508)),ISNUMBER(SEARCH('[1]Lookup for use classification'!$D$5,B2508))),'[1]Lookup for use classification'!$A$5,IF(OR(ISNUMBER(SEARCH('[1]Lookup for use classification'!$B$7,B2508)),ISNUMBER(SEARCH('[1]Lookup for use classification'!$C$7,B2508)),ISNUMBER(SEARCH('[1]Lookup for use classification'!$D$7,B2508))),'[1]Lookup for use classification'!$A$7,IF(OR(ISNUMBER(SEARCH('[1]Lookup for use classification'!$B$9,B2508)),ISNUMBER(SEARCH('[1]Lookup for use classification'!$C$9,B2508)),ISNUMBER(SEARCH('[1]Lookup for use classification'!$D$9,B2508)),ISNUMBER(SEARCH('[1]Lookup for use classification'!$E$9,B2508)),ISNUMBER(SEARCH('[1]Lookup for use classification'!$F$9,B2508)),ISNUMBER(SEARCH('[1]Lookup for use classification'!$G$9,B2508)),ISNUMBER(SEARCH('[1]Lookup for use classification'!$H$9,B2508)),ISNUMBER(SEARCH('[1]Lookup for use classification'!$I$9,B2508)),ISNUMBER(SEARCH('[1]Lookup for use classification'!$J$9,B2508)),ISNUMBER(SEARCH('[1]Lookup for use classification'!$K$9,B2508))),'[1]Lookup for use classification'!$A$9,IF(OR(ISNUMBER(SEARCH('[1]Lookup for use classification'!$B$10,B2508)),ISNUMBER(SEARCH('[1]Lookup for use classification'!$C$10,B2508)),ISNUMBER(SEARCH('[1]Lookup for use classification'!$D$10,B2508)),ISNUMBER(SEARCH('[1]Lookup for use classification'!$E$10,B2508)),ISNUMBER(SEARCH('[1]Lookup for use classification'!$F$10,B2508)),ISNUMBER(SEARCH('[1]Lookup for use classification'!$G$10,B2508))),'[1]Lookup for use classification'!$A$10,IF(OR(ISNUMBER(SEARCH('[1]Lookup for use classification'!$B$11,B2508)),ISNUMBER(SEARCH('[1]Lookup for use classification'!$C$11,B2508))),'[1]Lookup for use classification'!$A$11,IF(OR(ISNUMBER(SEARCH('[1]Lookup for use classification'!$B$12,B2508)),ISNUMBER(SEARCH('[1]Lookup for use classification'!$C$12,B2508))),'[1]Lookup for use classification'!$A$12,IF(OR(ISNUMBER(SEARCH('[1]Lookup for use classification'!$B$13,B2508)),ISNUMBER(SEARCH('[1]Lookup for use classification'!$C$13,B2508)),ISNUMBER(SEARCH('[1]Lookup for use classification'!$D$13,B2508)),,ISNUMBER(SEARCH('[1]Lookup for use classification'!$C$13,B2508)),ISNUMBER(SEARCH('[1]Lookup for use classification'!$E$13,B2508))),'[1]Lookup for use classification'!$A$13,IF(OR(ISNUMBER(SEARCH('[1]Lookup for use classification'!$B$14,B2508)),ISNUMBER(SEARCH('[1]Lookup for use classification'!$C$14,B2508))),'[1]Lookup for use classification'!$A$14,"Other"))))))))))))</f>
        <v>Public Assembly</v>
      </c>
      <c r="D2508" s="101"/>
      <c r="E2508" s="128"/>
      <c r="F2508" s="128"/>
    </row>
    <row r="2509" spans="1:6">
      <c r="A2509" s="16" t="s">
        <v>1692</v>
      </c>
      <c r="B2509" s="17" t="s">
        <v>1309</v>
      </c>
      <c r="C2509" s="133" t="str">
        <f>IF(OR(ISNUMBER(SEARCH('[1]Lookup for use classification'!$B$1,B2509)),ISNUMBER(SEARCH('[1]Lookup for use classification'!$C$1,B2509)),ISNUMBER(SEARCH('[1]Lookup for use classification'!$D$1,B2509)),ISNUMBER(SEARCH('[1]Lookup for use classification'!$E$1,B2509))),'[1]Lookup for use classification'!$A$1,IF(ISNUMBER(SEARCH('[1]Lookup for use classification'!$B$2,B2509)),'[1]Lookup for use classification'!$A$2,IF(ISNUMBER(SEARCH('[1]Lookup for use classification'!$B$3,B2509)),'[1]Lookup for use classification'!$A$3,IF(OR(ISNUMBER(SEARCH('[1]Lookup for use classification'!$B$4,B2509)),ISNUMBER(SEARCH('[1]Lookup for use classification'!$C$4,B2509)),ISNUMBER(SEARCH('[1]Lookup for use classification'!$D$4,B2509)),ISNUMBER(SEARCH('[1]Lookup for use classification'!$E$4,B2509))),'[1]Lookup for use classification'!$A$4,IF(OR(ISNUMBER(SEARCH('[1]Lookup for use classification'!$B$5,B2509)),ISNUMBER(SEARCH('[1]Lookup for use classification'!$C$5,B2509)),ISNUMBER(SEARCH('[1]Lookup for use classification'!$D$5,B2509))),'[1]Lookup for use classification'!$A$5,IF(OR(ISNUMBER(SEARCH('[1]Lookup for use classification'!$B$7,B2509)),ISNUMBER(SEARCH('[1]Lookup for use classification'!$C$7,B2509)),ISNUMBER(SEARCH('[1]Lookup for use classification'!$D$7,B2509))),'[1]Lookup for use classification'!$A$7,IF(OR(ISNUMBER(SEARCH('[1]Lookup for use classification'!$B$9,B2509)),ISNUMBER(SEARCH('[1]Lookup for use classification'!$C$9,B2509)),ISNUMBER(SEARCH('[1]Lookup for use classification'!$D$9,B2509)),ISNUMBER(SEARCH('[1]Lookup for use classification'!$E$9,B2509)),ISNUMBER(SEARCH('[1]Lookup for use classification'!$F$9,B2509)),ISNUMBER(SEARCH('[1]Lookup for use classification'!$G$9,B2509)),ISNUMBER(SEARCH('[1]Lookup for use classification'!$H$9,B2509)),ISNUMBER(SEARCH('[1]Lookup for use classification'!$I$9,B2509)),ISNUMBER(SEARCH('[1]Lookup for use classification'!$J$9,B2509)),ISNUMBER(SEARCH('[1]Lookup for use classification'!$K$9,B2509))),'[1]Lookup for use classification'!$A$9,IF(OR(ISNUMBER(SEARCH('[1]Lookup for use classification'!$B$10,B2509)),ISNUMBER(SEARCH('[1]Lookup for use classification'!$C$10,B2509)),ISNUMBER(SEARCH('[1]Lookup for use classification'!$D$10,B2509)),ISNUMBER(SEARCH('[1]Lookup for use classification'!$E$10,B2509)),ISNUMBER(SEARCH('[1]Lookup for use classification'!$F$10,B2509)),ISNUMBER(SEARCH('[1]Lookup for use classification'!$G$10,B2509))),'[1]Lookup for use classification'!$A$10,IF(OR(ISNUMBER(SEARCH('[1]Lookup for use classification'!$B$11,B2509)),ISNUMBER(SEARCH('[1]Lookup for use classification'!$C$11,B2509))),'[1]Lookup for use classification'!$A$11,IF(OR(ISNUMBER(SEARCH('[1]Lookup for use classification'!$B$12,B2509)),ISNUMBER(SEARCH('[1]Lookup for use classification'!$C$12,B2509))),'[1]Lookup for use classification'!$A$12,IF(OR(ISNUMBER(SEARCH('[1]Lookup for use classification'!$B$13,B2509)),ISNUMBER(SEARCH('[1]Lookup for use classification'!$C$13,B2509)),ISNUMBER(SEARCH('[1]Lookup for use classification'!$D$13,B2509)),,ISNUMBER(SEARCH('[1]Lookup for use classification'!$C$13,B2509)),ISNUMBER(SEARCH('[1]Lookup for use classification'!$E$13,B2509))),'[1]Lookup for use classification'!$A$13,IF(OR(ISNUMBER(SEARCH('[1]Lookup for use classification'!$B$14,B2509)),ISNUMBER(SEARCH('[1]Lookup for use classification'!$C$14,B2509))),'[1]Lookup for use classification'!$A$14,"Other"))))))))))))</f>
        <v>Public Safety</v>
      </c>
      <c r="D2509" s="101"/>
      <c r="E2509" s="89"/>
      <c r="F2509" s="89"/>
    </row>
    <row r="2510" spans="1:6">
      <c r="A2510" s="16" t="s">
        <v>1692</v>
      </c>
      <c r="B2510" s="17" t="s">
        <v>1703</v>
      </c>
      <c r="C2510" s="133" t="str">
        <f>IF(OR(ISNUMBER(SEARCH('[1]Lookup for use classification'!$B$1,B2510)),ISNUMBER(SEARCH('[1]Lookup for use classification'!$C$1,B2510)),ISNUMBER(SEARCH('[1]Lookup for use classification'!$D$1,B2510)),ISNUMBER(SEARCH('[1]Lookup for use classification'!$E$1,B2510))),'[1]Lookup for use classification'!$A$1,IF(ISNUMBER(SEARCH('[1]Lookup for use classification'!$B$2,B2510)),'[1]Lookup for use classification'!$A$2,IF(ISNUMBER(SEARCH('[1]Lookup for use classification'!$B$3,B2510)),'[1]Lookup for use classification'!$A$3,IF(OR(ISNUMBER(SEARCH('[1]Lookup for use classification'!$B$4,B2510)),ISNUMBER(SEARCH('[1]Lookup for use classification'!$C$4,B2510)),ISNUMBER(SEARCH('[1]Lookup for use classification'!$D$4,B2510)),ISNUMBER(SEARCH('[1]Lookup for use classification'!$E$4,B2510))),'[1]Lookup for use classification'!$A$4,IF(OR(ISNUMBER(SEARCH('[1]Lookup for use classification'!$B$5,B2510)),ISNUMBER(SEARCH('[1]Lookup for use classification'!$C$5,B2510)),ISNUMBER(SEARCH('[1]Lookup for use classification'!$D$5,B2510))),'[1]Lookup for use classification'!$A$5,IF(OR(ISNUMBER(SEARCH('[1]Lookup for use classification'!$B$7,B2510)),ISNUMBER(SEARCH('[1]Lookup for use classification'!$C$7,B2510)),ISNUMBER(SEARCH('[1]Lookup for use classification'!$D$7,B2510))),'[1]Lookup for use classification'!$A$7,IF(OR(ISNUMBER(SEARCH('[1]Lookup for use classification'!$B$9,B2510)),ISNUMBER(SEARCH('[1]Lookup for use classification'!$C$9,B2510)),ISNUMBER(SEARCH('[1]Lookup for use classification'!$D$9,B2510)),ISNUMBER(SEARCH('[1]Lookup for use classification'!$E$9,B2510)),ISNUMBER(SEARCH('[1]Lookup for use classification'!$F$9,B2510)),ISNUMBER(SEARCH('[1]Lookup for use classification'!$G$9,B2510)),ISNUMBER(SEARCH('[1]Lookup for use classification'!$H$9,B2510)),ISNUMBER(SEARCH('[1]Lookup for use classification'!$I$9,B2510)),ISNUMBER(SEARCH('[1]Lookup for use classification'!$J$9,B2510)),ISNUMBER(SEARCH('[1]Lookup for use classification'!$K$9,B2510))),'[1]Lookup for use classification'!$A$9,IF(OR(ISNUMBER(SEARCH('[1]Lookup for use classification'!$B$10,B2510)),ISNUMBER(SEARCH('[1]Lookup for use classification'!$C$10,B2510)),ISNUMBER(SEARCH('[1]Lookup for use classification'!$D$10,B2510)),ISNUMBER(SEARCH('[1]Lookup for use classification'!$E$10,B2510)),ISNUMBER(SEARCH('[1]Lookup for use classification'!$F$10,B2510)),ISNUMBER(SEARCH('[1]Lookup for use classification'!$G$10,B2510))),'[1]Lookup for use classification'!$A$10,IF(OR(ISNUMBER(SEARCH('[1]Lookup for use classification'!$B$11,B2510)),ISNUMBER(SEARCH('[1]Lookup for use classification'!$C$11,B2510))),'[1]Lookup for use classification'!$A$11,IF(OR(ISNUMBER(SEARCH('[1]Lookup for use classification'!$B$12,B2510)),ISNUMBER(SEARCH('[1]Lookup for use classification'!$C$12,B2510))),'[1]Lookup for use classification'!$A$12,IF(OR(ISNUMBER(SEARCH('[1]Lookup for use classification'!$B$13,B2510)),ISNUMBER(SEARCH('[1]Lookup for use classification'!$C$13,B2510)),ISNUMBER(SEARCH('[1]Lookup for use classification'!$D$13,B2510)),,ISNUMBER(SEARCH('[1]Lookup for use classification'!$C$13,B2510)),ISNUMBER(SEARCH('[1]Lookup for use classification'!$E$13,B2510))),'[1]Lookup for use classification'!$A$13,IF(OR(ISNUMBER(SEARCH('[1]Lookup for use classification'!$B$14,B2510)),ISNUMBER(SEARCH('[1]Lookup for use classification'!$C$14,B2510))),'[1]Lookup for use classification'!$A$14,"Other"))))))))))))</f>
        <v>Office</v>
      </c>
      <c r="D2510" s="101"/>
      <c r="E2510" s="89"/>
      <c r="F2510" s="89"/>
    </row>
    <row r="2511" spans="1:6">
      <c r="A2511" s="16" t="s">
        <v>1692</v>
      </c>
      <c r="B2511" s="17" t="s">
        <v>1704</v>
      </c>
      <c r="C2511" s="133" t="str">
        <f>IF(OR(ISNUMBER(SEARCH('[1]Lookup for use classification'!$B$1,B2511)),ISNUMBER(SEARCH('[1]Lookup for use classification'!$C$1,B2511)),ISNUMBER(SEARCH('[1]Lookup for use classification'!$D$1,B2511)),ISNUMBER(SEARCH('[1]Lookup for use classification'!$E$1,B2511))),'[1]Lookup for use classification'!$A$1,IF(ISNUMBER(SEARCH('[1]Lookup for use classification'!$B$2,B2511)),'[1]Lookup for use classification'!$A$2,IF(ISNUMBER(SEARCH('[1]Lookup for use classification'!$B$3,B2511)),'[1]Lookup for use classification'!$A$3,IF(OR(ISNUMBER(SEARCH('[1]Lookup for use classification'!$B$4,B2511)),ISNUMBER(SEARCH('[1]Lookup for use classification'!$C$4,B2511)),ISNUMBER(SEARCH('[1]Lookup for use classification'!$D$4,B2511)),ISNUMBER(SEARCH('[1]Lookup for use classification'!$E$4,B2511))),'[1]Lookup for use classification'!$A$4,IF(OR(ISNUMBER(SEARCH('[1]Lookup for use classification'!$B$5,B2511)),ISNUMBER(SEARCH('[1]Lookup for use classification'!$C$5,B2511)),ISNUMBER(SEARCH('[1]Lookup for use classification'!$D$5,B2511))),'[1]Lookup for use classification'!$A$5,IF(OR(ISNUMBER(SEARCH('[1]Lookup for use classification'!$B$7,B2511)),ISNUMBER(SEARCH('[1]Lookup for use classification'!$C$7,B2511)),ISNUMBER(SEARCH('[1]Lookup for use classification'!$D$7,B2511))),'[1]Lookup for use classification'!$A$7,IF(OR(ISNUMBER(SEARCH('[1]Lookup for use classification'!$B$9,B2511)),ISNUMBER(SEARCH('[1]Lookup for use classification'!$C$9,B2511)),ISNUMBER(SEARCH('[1]Lookup for use classification'!$D$9,B2511)),ISNUMBER(SEARCH('[1]Lookup for use classification'!$E$9,B2511)),ISNUMBER(SEARCH('[1]Lookup for use classification'!$F$9,B2511)),ISNUMBER(SEARCH('[1]Lookup for use classification'!$G$9,B2511)),ISNUMBER(SEARCH('[1]Lookup for use classification'!$H$9,B2511)),ISNUMBER(SEARCH('[1]Lookup for use classification'!$I$9,B2511)),ISNUMBER(SEARCH('[1]Lookup for use classification'!$J$9,B2511)),ISNUMBER(SEARCH('[1]Lookup for use classification'!$K$9,B2511))),'[1]Lookup for use classification'!$A$9,IF(OR(ISNUMBER(SEARCH('[1]Lookup for use classification'!$B$10,B2511)),ISNUMBER(SEARCH('[1]Lookup for use classification'!$C$10,B2511)),ISNUMBER(SEARCH('[1]Lookup for use classification'!$D$10,B2511)),ISNUMBER(SEARCH('[1]Lookup for use classification'!$E$10,B2511)),ISNUMBER(SEARCH('[1]Lookup for use classification'!$F$10,B2511)),ISNUMBER(SEARCH('[1]Lookup for use classification'!$G$10,B2511))),'[1]Lookup for use classification'!$A$10,IF(OR(ISNUMBER(SEARCH('[1]Lookup for use classification'!$B$11,B2511)),ISNUMBER(SEARCH('[1]Lookup for use classification'!$C$11,B2511))),'[1]Lookup for use classification'!$A$11,IF(OR(ISNUMBER(SEARCH('[1]Lookup for use classification'!$B$12,B2511)),ISNUMBER(SEARCH('[1]Lookup for use classification'!$C$12,B2511))),'[1]Lookup for use classification'!$A$12,IF(OR(ISNUMBER(SEARCH('[1]Lookup for use classification'!$B$13,B2511)),ISNUMBER(SEARCH('[1]Lookup for use classification'!$C$13,B2511)),ISNUMBER(SEARCH('[1]Lookup for use classification'!$D$13,B2511)),,ISNUMBER(SEARCH('[1]Lookup for use classification'!$C$13,B2511)),ISNUMBER(SEARCH('[1]Lookup for use classification'!$E$13,B2511))),'[1]Lookup for use classification'!$A$13,IF(OR(ISNUMBER(SEARCH('[1]Lookup for use classification'!$B$14,B2511)),ISNUMBER(SEARCH('[1]Lookup for use classification'!$C$14,B2511))),'[1]Lookup for use classification'!$A$14,"Other"))))))))))))</f>
        <v>Other</v>
      </c>
      <c r="D2511" s="101"/>
      <c r="E2511" s="89"/>
      <c r="F2511" s="89"/>
    </row>
    <row r="2512" spans="1:6">
      <c r="A2512" s="16" t="s">
        <v>1692</v>
      </c>
      <c r="B2512" s="20" t="s">
        <v>1705</v>
      </c>
      <c r="C2512" s="133" t="str">
        <f>IF(OR(ISNUMBER(SEARCH('[1]Lookup for use classification'!$B$1,B2512)),ISNUMBER(SEARCH('[1]Lookup for use classification'!$C$1,B2512)),ISNUMBER(SEARCH('[1]Lookup for use classification'!$D$1,B2512)),ISNUMBER(SEARCH('[1]Lookup for use classification'!$E$1,B2512))),'[1]Lookup for use classification'!$A$1,IF(ISNUMBER(SEARCH('[1]Lookup for use classification'!$B$2,B2512)),'[1]Lookup for use classification'!$A$2,IF(ISNUMBER(SEARCH('[1]Lookup for use classification'!$B$3,B2512)),'[1]Lookup for use classification'!$A$3,IF(OR(ISNUMBER(SEARCH('[1]Lookup for use classification'!$B$4,B2512)),ISNUMBER(SEARCH('[1]Lookup for use classification'!$C$4,B2512)),ISNUMBER(SEARCH('[1]Lookup for use classification'!$D$4,B2512)),ISNUMBER(SEARCH('[1]Lookup for use classification'!$E$4,B2512))),'[1]Lookup for use classification'!$A$4,IF(OR(ISNUMBER(SEARCH('[1]Lookup for use classification'!$B$5,B2512)),ISNUMBER(SEARCH('[1]Lookup for use classification'!$C$5,B2512)),ISNUMBER(SEARCH('[1]Lookup for use classification'!$D$5,B2512))),'[1]Lookup for use classification'!$A$5,IF(OR(ISNUMBER(SEARCH('[1]Lookup for use classification'!$B$7,B2512)),ISNUMBER(SEARCH('[1]Lookup for use classification'!$C$7,B2512)),ISNUMBER(SEARCH('[1]Lookup for use classification'!$D$7,B2512))),'[1]Lookup for use classification'!$A$7,IF(OR(ISNUMBER(SEARCH('[1]Lookup for use classification'!$B$9,B2512)),ISNUMBER(SEARCH('[1]Lookup for use classification'!$C$9,B2512)),ISNUMBER(SEARCH('[1]Lookup for use classification'!$D$9,B2512)),ISNUMBER(SEARCH('[1]Lookup for use classification'!$E$9,B2512)),ISNUMBER(SEARCH('[1]Lookup for use classification'!$F$9,B2512)),ISNUMBER(SEARCH('[1]Lookup for use classification'!$G$9,B2512)),ISNUMBER(SEARCH('[1]Lookup for use classification'!$H$9,B2512)),ISNUMBER(SEARCH('[1]Lookup for use classification'!$I$9,B2512)),ISNUMBER(SEARCH('[1]Lookup for use classification'!$J$9,B2512)),ISNUMBER(SEARCH('[1]Lookup for use classification'!$K$9,B2512))),'[1]Lookup for use classification'!$A$9,IF(OR(ISNUMBER(SEARCH('[1]Lookup for use classification'!$B$10,B2512)),ISNUMBER(SEARCH('[1]Lookup for use classification'!$C$10,B2512)),ISNUMBER(SEARCH('[1]Lookup for use classification'!$D$10,B2512)),ISNUMBER(SEARCH('[1]Lookup for use classification'!$E$10,B2512)),ISNUMBER(SEARCH('[1]Lookup for use classification'!$F$10,B2512)),ISNUMBER(SEARCH('[1]Lookup for use classification'!$G$10,B2512))),'[1]Lookup for use classification'!$A$10,IF(OR(ISNUMBER(SEARCH('[1]Lookup for use classification'!$B$11,B2512)),ISNUMBER(SEARCH('[1]Lookup for use classification'!$C$11,B2512))),'[1]Lookup for use classification'!$A$11,IF(OR(ISNUMBER(SEARCH('[1]Lookup for use classification'!$B$12,B2512)),ISNUMBER(SEARCH('[1]Lookup for use classification'!$C$12,B2512))),'[1]Lookup for use classification'!$A$12,IF(OR(ISNUMBER(SEARCH('[1]Lookup for use classification'!$B$13,B2512)),ISNUMBER(SEARCH('[1]Lookup for use classification'!$C$13,B2512)),ISNUMBER(SEARCH('[1]Lookup for use classification'!$D$13,B2512)),,ISNUMBER(SEARCH('[1]Lookup for use classification'!$C$13,B2512)),ISNUMBER(SEARCH('[1]Lookup for use classification'!$E$13,B2512))),'[1]Lookup for use classification'!$A$13,IF(OR(ISNUMBER(SEARCH('[1]Lookup for use classification'!$B$14,B2512)),ISNUMBER(SEARCH('[1]Lookup for use classification'!$C$14,B2512))),'[1]Lookup for use classification'!$A$14,"Other"))))))))))))</f>
        <v>Other</v>
      </c>
      <c r="D2512" s="101"/>
      <c r="E2512" s="89"/>
      <c r="F2512" s="89"/>
    </row>
    <row r="2513" spans="1:6">
      <c r="A2513" s="16" t="s">
        <v>1692</v>
      </c>
      <c r="B2513" s="17" t="s">
        <v>1706</v>
      </c>
      <c r="C2513" s="133" t="str">
        <f>IF(OR(ISNUMBER(SEARCH('[1]Lookup for use classification'!$B$1,B2513)),ISNUMBER(SEARCH('[1]Lookup for use classification'!$C$1,B2513)),ISNUMBER(SEARCH('[1]Lookup for use classification'!$D$1,B2513)),ISNUMBER(SEARCH('[1]Lookup for use classification'!$E$1,B2513))),'[1]Lookup for use classification'!$A$1,IF(ISNUMBER(SEARCH('[1]Lookup for use classification'!$B$2,B2513)),'[1]Lookup for use classification'!$A$2,IF(ISNUMBER(SEARCH('[1]Lookup for use classification'!$B$3,B2513)),'[1]Lookup for use classification'!$A$3,IF(OR(ISNUMBER(SEARCH('[1]Lookup for use classification'!$B$4,B2513)),ISNUMBER(SEARCH('[1]Lookup for use classification'!$C$4,B2513)),ISNUMBER(SEARCH('[1]Lookup for use classification'!$D$4,B2513)),ISNUMBER(SEARCH('[1]Lookup for use classification'!$E$4,B2513))),'[1]Lookup for use classification'!$A$4,IF(OR(ISNUMBER(SEARCH('[1]Lookup for use classification'!$B$5,B2513)),ISNUMBER(SEARCH('[1]Lookup for use classification'!$C$5,B2513)),ISNUMBER(SEARCH('[1]Lookup for use classification'!$D$5,B2513))),'[1]Lookup for use classification'!$A$5,IF(OR(ISNUMBER(SEARCH('[1]Lookup for use classification'!$B$7,B2513)),ISNUMBER(SEARCH('[1]Lookup for use classification'!$C$7,B2513)),ISNUMBER(SEARCH('[1]Lookup for use classification'!$D$7,B2513))),'[1]Lookup for use classification'!$A$7,IF(OR(ISNUMBER(SEARCH('[1]Lookup for use classification'!$B$9,B2513)),ISNUMBER(SEARCH('[1]Lookup for use classification'!$C$9,B2513)),ISNUMBER(SEARCH('[1]Lookup for use classification'!$D$9,B2513)),ISNUMBER(SEARCH('[1]Lookup for use classification'!$E$9,B2513)),ISNUMBER(SEARCH('[1]Lookup for use classification'!$F$9,B2513)),ISNUMBER(SEARCH('[1]Lookup for use classification'!$G$9,B2513)),ISNUMBER(SEARCH('[1]Lookup for use classification'!$H$9,B2513)),ISNUMBER(SEARCH('[1]Lookup for use classification'!$I$9,B2513)),ISNUMBER(SEARCH('[1]Lookup for use classification'!$J$9,B2513)),ISNUMBER(SEARCH('[1]Lookup for use classification'!$K$9,B2513))),'[1]Lookup for use classification'!$A$9,IF(OR(ISNUMBER(SEARCH('[1]Lookup for use classification'!$B$10,B2513)),ISNUMBER(SEARCH('[1]Lookup for use classification'!$C$10,B2513)),ISNUMBER(SEARCH('[1]Lookup for use classification'!$D$10,B2513)),ISNUMBER(SEARCH('[1]Lookup for use classification'!$E$10,B2513)),ISNUMBER(SEARCH('[1]Lookup for use classification'!$F$10,B2513)),ISNUMBER(SEARCH('[1]Lookup for use classification'!$G$10,B2513))),'[1]Lookup for use classification'!$A$10,IF(OR(ISNUMBER(SEARCH('[1]Lookup for use classification'!$B$11,B2513)),ISNUMBER(SEARCH('[1]Lookup for use classification'!$C$11,B2513))),'[1]Lookup for use classification'!$A$11,IF(OR(ISNUMBER(SEARCH('[1]Lookup for use classification'!$B$12,B2513)),ISNUMBER(SEARCH('[1]Lookup for use classification'!$C$12,B2513))),'[1]Lookup for use classification'!$A$12,IF(OR(ISNUMBER(SEARCH('[1]Lookup for use classification'!$B$13,B2513)),ISNUMBER(SEARCH('[1]Lookup for use classification'!$C$13,B2513)),ISNUMBER(SEARCH('[1]Lookup for use classification'!$D$13,B2513)),,ISNUMBER(SEARCH('[1]Lookup for use classification'!$C$13,B2513)),ISNUMBER(SEARCH('[1]Lookup for use classification'!$E$13,B2513))),'[1]Lookup for use classification'!$A$13,IF(OR(ISNUMBER(SEARCH('[1]Lookup for use classification'!$B$14,B2513)),ISNUMBER(SEARCH('[1]Lookup for use classification'!$C$14,B2513))),'[1]Lookup for use classification'!$A$14,"Other"))))))))))))</f>
        <v>Public Assembly</v>
      </c>
      <c r="D2513" s="101"/>
      <c r="E2513" s="89"/>
      <c r="F2513" s="89"/>
    </row>
    <row r="2514" spans="1:6">
      <c r="A2514" s="16" t="s">
        <v>1692</v>
      </c>
      <c r="B2514" s="17" t="s">
        <v>1315</v>
      </c>
      <c r="C2514" s="133" t="str">
        <f>IF(OR(ISNUMBER(SEARCH('[1]Lookup for use classification'!$B$1,B2514)),ISNUMBER(SEARCH('[1]Lookup for use classification'!$C$1,B2514)),ISNUMBER(SEARCH('[1]Lookup for use classification'!$D$1,B2514)),ISNUMBER(SEARCH('[1]Lookup for use classification'!$E$1,B2514))),'[1]Lookup for use classification'!$A$1,IF(ISNUMBER(SEARCH('[1]Lookup for use classification'!$B$2,B2514)),'[1]Lookup for use classification'!$A$2,IF(ISNUMBER(SEARCH('[1]Lookup for use classification'!$B$3,B2514)),'[1]Lookup for use classification'!$A$3,IF(OR(ISNUMBER(SEARCH('[1]Lookup for use classification'!$B$4,B2514)),ISNUMBER(SEARCH('[1]Lookup for use classification'!$C$4,B2514)),ISNUMBER(SEARCH('[1]Lookup for use classification'!$D$4,B2514)),ISNUMBER(SEARCH('[1]Lookup for use classification'!$E$4,B2514))),'[1]Lookup for use classification'!$A$4,IF(OR(ISNUMBER(SEARCH('[1]Lookup for use classification'!$B$5,B2514)),ISNUMBER(SEARCH('[1]Lookup for use classification'!$C$5,B2514)),ISNUMBER(SEARCH('[1]Lookup for use classification'!$D$5,B2514))),'[1]Lookup for use classification'!$A$5,IF(OR(ISNUMBER(SEARCH('[1]Lookup for use classification'!$B$7,B2514)),ISNUMBER(SEARCH('[1]Lookup for use classification'!$C$7,B2514)),ISNUMBER(SEARCH('[1]Lookup for use classification'!$D$7,B2514))),'[1]Lookup for use classification'!$A$7,IF(OR(ISNUMBER(SEARCH('[1]Lookup for use classification'!$B$9,B2514)),ISNUMBER(SEARCH('[1]Lookup for use classification'!$C$9,B2514)),ISNUMBER(SEARCH('[1]Lookup for use classification'!$D$9,B2514)),ISNUMBER(SEARCH('[1]Lookup for use classification'!$E$9,B2514)),ISNUMBER(SEARCH('[1]Lookup for use classification'!$F$9,B2514)),ISNUMBER(SEARCH('[1]Lookup for use classification'!$G$9,B2514)),ISNUMBER(SEARCH('[1]Lookup for use classification'!$H$9,B2514)),ISNUMBER(SEARCH('[1]Lookup for use classification'!$I$9,B2514)),ISNUMBER(SEARCH('[1]Lookup for use classification'!$J$9,B2514)),ISNUMBER(SEARCH('[1]Lookup for use classification'!$K$9,B2514))),'[1]Lookup for use classification'!$A$9,IF(OR(ISNUMBER(SEARCH('[1]Lookup for use classification'!$B$10,B2514)),ISNUMBER(SEARCH('[1]Lookup for use classification'!$C$10,B2514)),ISNUMBER(SEARCH('[1]Lookup for use classification'!$D$10,B2514)),ISNUMBER(SEARCH('[1]Lookup for use classification'!$E$10,B2514)),ISNUMBER(SEARCH('[1]Lookup for use classification'!$F$10,B2514)),ISNUMBER(SEARCH('[1]Lookup for use classification'!$G$10,B2514))),'[1]Lookup for use classification'!$A$10,IF(OR(ISNUMBER(SEARCH('[1]Lookup for use classification'!$B$11,B2514)),ISNUMBER(SEARCH('[1]Lookup for use classification'!$C$11,B2514))),'[1]Lookup for use classification'!$A$11,IF(OR(ISNUMBER(SEARCH('[1]Lookup for use classification'!$B$12,B2514)),ISNUMBER(SEARCH('[1]Lookup for use classification'!$C$12,B2514))),'[1]Lookup for use classification'!$A$12,IF(OR(ISNUMBER(SEARCH('[1]Lookup for use classification'!$B$13,B2514)),ISNUMBER(SEARCH('[1]Lookup for use classification'!$C$13,B2514)),ISNUMBER(SEARCH('[1]Lookup for use classification'!$D$13,B2514)),,ISNUMBER(SEARCH('[1]Lookup for use classification'!$C$13,B2514)),ISNUMBER(SEARCH('[1]Lookup for use classification'!$E$13,B2514))),'[1]Lookup for use classification'!$A$13,IF(OR(ISNUMBER(SEARCH('[1]Lookup for use classification'!$B$14,B2514)),ISNUMBER(SEARCH('[1]Lookup for use classification'!$C$14,B2514))),'[1]Lookup for use classification'!$A$14,"Other"))))))))))))</f>
        <v>Other</v>
      </c>
      <c r="D2514" s="127"/>
      <c r="E2514" s="127"/>
      <c r="F2514" s="127"/>
    </row>
    <row r="2515" spans="1:6">
      <c r="A2515" s="16" t="s">
        <v>1692</v>
      </c>
      <c r="B2515" s="17" t="s">
        <v>1707</v>
      </c>
      <c r="C2515" s="133" t="str">
        <f>IF(OR(ISNUMBER(SEARCH('[1]Lookup for use classification'!$B$1,B2515)),ISNUMBER(SEARCH('[1]Lookup for use classification'!$C$1,B2515)),ISNUMBER(SEARCH('[1]Lookup for use classification'!$D$1,B2515)),ISNUMBER(SEARCH('[1]Lookup for use classification'!$E$1,B2515))),'[1]Lookup for use classification'!$A$1,IF(ISNUMBER(SEARCH('[1]Lookup for use classification'!$B$2,B2515)),'[1]Lookup for use classification'!$A$2,IF(ISNUMBER(SEARCH('[1]Lookup for use classification'!$B$3,B2515)),'[1]Lookup for use classification'!$A$3,IF(OR(ISNUMBER(SEARCH('[1]Lookup for use classification'!$B$4,B2515)),ISNUMBER(SEARCH('[1]Lookup for use classification'!$C$4,B2515)),ISNUMBER(SEARCH('[1]Lookup for use classification'!$D$4,B2515)),ISNUMBER(SEARCH('[1]Lookup for use classification'!$E$4,B2515))),'[1]Lookup for use classification'!$A$4,IF(OR(ISNUMBER(SEARCH('[1]Lookup for use classification'!$B$5,B2515)),ISNUMBER(SEARCH('[1]Lookup for use classification'!$C$5,B2515)),ISNUMBER(SEARCH('[1]Lookup for use classification'!$D$5,B2515))),'[1]Lookup for use classification'!$A$5,IF(OR(ISNUMBER(SEARCH('[1]Lookup for use classification'!$B$7,B2515)),ISNUMBER(SEARCH('[1]Lookup for use classification'!$C$7,B2515)),ISNUMBER(SEARCH('[1]Lookup for use classification'!$D$7,B2515))),'[1]Lookup for use classification'!$A$7,IF(OR(ISNUMBER(SEARCH('[1]Lookup for use classification'!$B$9,B2515)),ISNUMBER(SEARCH('[1]Lookup for use classification'!$C$9,B2515)),ISNUMBER(SEARCH('[1]Lookup for use classification'!$D$9,B2515)),ISNUMBER(SEARCH('[1]Lookup for use classification'!$E$9,B2515)),ISNUMBER(SEARCH('[1]Lookup for use classification'!$F$9,B2515)),ISNUMBER(SEARCH('[1]Lookup for use classification'!$G$9,B2515)),ISNUMBER(SEARCH('[1]Lookup for use classification'!$H$9,B2515)),ISNUMBER(SEARCH('[1]Lookup for use classification'!$I$9,B2515)),ISNUMBER(SEARCH('[1]Lookup for use classification'!$J$9,B2515)),ISNUMBER(SEARCH('[1]Lookup for use classification'!$K$9,B2515))),'[1]Lookup for use classification'!$A$9,IF(OR(ISNUMBER(SEARCH('[1]Lookup for use classification'!$B$10,B2515)),ISNUMBER(SEARCH('[1]Lookup for use classification'!$C$10,B2515)),ISNUMBER(SEARCH('[1]Lookup for use classification'!$D$10,B2515)),ISNUMBER(SEARCH('[1]Lookup for use classification'!$E$10,B2515)),ISNUMBER(SEARCH('[1]Lookup for use classification'!$F$10,B2515)),ISNUMBER(SEARCH('[1]Lookup for use classification'!$G$10,B2515))),'[1]Lookup for use classification'!$A$10,IF(OR(ISNUMBER(SEARCH('[1]Lookup for use classification'!$B$11,B2515)),ISNUMBER(SEARCH('[1]Lookup for use classification'!$C$11,B2515))),'[1]Lookup for use classification'!$A$11,IF(OR(ISNUMBER(SEARCH('[1]Lookup for use classification'!$B$12,B2515)),ISNUMBER(SEARCH('[1]Lookup for use classification'!$C$12,B2515))),'[1]Lookup for use classification'!$A$12,IF(OR(ISNUMBER(SEARCH('[1]Lookup for use classification'!$B$13,B2515)),ISNUMBER(SEARCH('[1]Lookup for use classification'!$C$13,B2515)),ISNUMBER(SEARCH('[1]Lookup for use classification'!$D$13,B2515)),,ISNUMBER(SEARCH('[1]Lookup for use classification'!$C$13,B2515)),ISNUMBER(SEARCH('[1]Lookup for use classification'!$E$13,B2515))),'[1]Lookup for use classification'!$A$13,IF(OR(ISNUMBER(SEARCH('[1]Lookup for use classification'!$B$14,B2515)),ISNUMBER(SEARCH('[1]Lookup for use classification'!$C$14,B2515))),'[1]Lookup for use classification'!$A$14,"Other"))))))))))))</f>
        <v>Other</v>
      </c>
      <c r="D2515" s="129"/>
      <c r="E2515" s="128"/>
      <c r="F2515" s="128"/>
    </row>
    <row r="2516" spans="1:6">
      <c r="A2516" s="16" t="s">
        <v>1692</v>
      </c>
      <c r="B2516" s="17" t="s">
        <v>1708</v>
      </c>
      <c r="C2516" s="133" t="str">
        <f>IF(OR(ISNUMBER(SEARCH('[1]Lookup for use classification'!$B$1,B2516)),ISNUMBER(SEARCH('[1]Lookup for use classification'!$C$1,B2516)),ISNUMBER(SEARCH('[1]Lookup for use classification'!$D$1,B2516)),ISNUMBER(SEARCH('[1]Lookup for use classification'!$E$1,B2516))),'[1]Lookup for use classification'!$A$1,IF(ISNUMBER(SEARCH('[1]Lookup for use classification'!$B$2,B2516)),'[1]Lookup for use classification'!$A$2,IF(ISNUMBER(SEARCH('[1]Lookup for use classification'!$B$3,B2516)),'[1]Lookup for use classification'!$A$3,IF(OR(ISNUMBER(SEARCH('[1]Lookup for use classification'!$B$4,B2516)),ISNUMBER(SEARCH('[1]Lookup for use classification'!$C$4,B2516)),ISNUMBER(SEARCH('[1]Lookup for use classification'!$D$4,B2516)),ISNUMBER(SEARCH('[1]Lookup for use classification'!$E$4,B2516))),'[1]Lookup for use classification'!$A$4,IF(OR(ISNUMBER(SEARCH('[1]Lookup for use classification'!$B$5,B2516)),ISNUMBER(SEARCH('[1]Lookup for use classification'!$C$5,B2516)),ISNUMBER(SEARCH('[1]Lookup for use classification'!$D$5,B2516))),'[1]Lookup for use classification'!$A$5,IF(OR(ISNUMBER(SEARCH('[1]Lookup for use classification'!$B$7,B2516)),ISNUMBER(SEARCH('[1]Lookup for use classification'!$C$7,B2516)),ISNUMBER(SEARCH('[1]Lookup for use classification'!$D$7,B2516))),'[1]Lookup for use classification'!$A$7,IF(OR(ISNUMBER(SEARCH('[1]Lookup for use classification'!$B$9,B2516)),ISNUMBER(SEARCH('[1]Lookup for use classification'!$C$9,B2516)),ISNUMBER(SEARCH('[1]Lookup for use classification'!$D$9,B2516)),ISNUMBER(SEARCH('[1]Lookup for use classification'!$E$9,B2516)),ISNUMBER(SEARCH('[1]Lookup for use classification'!$F$9,B2516)),ISNUMBER(SEARCH('[1]Lookup for use classification'!$G$9,B2516)),ISNUMBER(SEARCH('[1]Lookup for use classification'!$H$9,B2516)),ISNUMBER(SEARCH('[1]Lookup for use classification'!$I$9,B2516)),ISNUMBER(SEARCH('[1]Lookup for use classification'!$J$9,B2516)),ISNUMBER(SEARCH('[1]Lookup for use classification'!$K$9,B2516))),'[1]Lookup for use classification'!$A$9,IF(OR(ISNUMBER(SEARCH('[1]Lookup for use classification'!$B$10,B2516)),ISNUMBER(SEARCH('[1]Lookup for use classification'!$C$10,B2516)),ISNUMBER(SEARCH('[1]Lookup for use classification'!$D$10,B2516)),ISNUMBER(SEARCH('[1]Lookup for use classification'!$E$10,B2516)),ISNUMBER(SEARCH('[1]Lookup for use classification'!$F$10,B2516)),ISNUMBER(SEARCH('[1]Lookup for use classification'!$G$10,B2516))),'[1]Lookup for use classification'!$A$10,IF(OR(ISNUMBER(SEARCH('[1]Lookup for use classification'!$B$11,B2516)),ISNUMBER(SEARCH('[1]Lookup for use classification'!$C$11,B2516))),'[1]Lookup for use classification'!$A$11,IF(OR(ISNUMBER(SEARCH('[1]Lookup for use classification'!$B$12,B2516)),ISNUMBER(SEARCH('[1]Lookup for use classification'!$C$12,B2516))),'[1]Lookup for use classification'!$A$12,IF(OR(ISNUMBER(SEARCH('[1]Lookup for use classification'!$B$13,B2516)),ISNUMBER(SEARCH('[1]Lookup for use classification'!$C$13,B2516)),ISNUMBER(SEARCH('[1]Lookup for use classification'!$D$13,B2516)),,ISNUMBER(SEARCH('[1]Lookup for use classification'!$C$13,B2516)),ISNUMBER(SEARCH('[1]Lookup for use classification'!$E$13,B2516))),'[1]Lookup for use classification'!$A$13,IF(OR(ISNUMBER(SEARCH('[1]Lookup for use classification'!$B$14,B2516)),ISNUMBER(SEARCH('[1]Lookup for use classification'!$C$14,B2516))),'[1]Lookup for use classification'!$A$14,"Other"))))))))))))</f>
        <v>Other</v>
      </c>
      <c r="D2516" s="130"/>
      <c r="E2516" s="127"/>
      <c r="F2516" s="127"/>
    </row>
    <row r="2517" spans="1:6">
      <c r="A2517" s="16" t="s">
        <v>1692</v>
      </c>
      <c r="B2517" s="20" t="s">
        <v>1709</v>
      </c>
      <c r="C2517" s="133" t="str">
        <f>IF(OR(ISNUMBER(SEARCH('[1]Lookup for use classification'!$B$1,B2517)),ISNUMBER(SEARCH('[1]Lookup for use classification'!$C$1,B2517)),ISNUMBER(SEARCH('[1]Lookup for use classification'!$D$1,B2517)),ISNUMBER(SEARCH('[1]Lookup for use classification'!$E$1,B2517))),'[1]Lookup for use classification'!$A$1,IF(ISNUMBER(SEARCH('[1]Lookup for use classification'!$B$2,B2517)),'[1]Lookup for use classification'!$A$2,IF(ISNUMBER(SEARCH('[1]Lookup for use classification'!$B$3,B2517)),'[1]Lookup for use classification'!$A$3,IF(OR(ISNUMBER(SEARCH('[1]Lookup for use classification'!$B$4,B2517)),ISNUMBER(SEARCH('[1]Lookup for use classification'!$C$4,B2517)),ISNUMBER(SEARCH('[1]Lookup for use classification'!$D$4,B2517)),ISNUMBER(SEARCH('[1]Lookup for use classification'!$E$4,B2517))),'[1]Lookup for use classification'!$A$4,IF(OR(ISNUMBER(SEARCH('[1]Lookup for use classification'!$B$5,B2517)),ISNUMBER(SEARCH('[1]Lookup for use classification'!$C$5,B2517)),ISNUMBER(SEARCH('[1]Lookup for use classification'!$D$5,B2517))),'[1]Lookup for use classification'!$A$5,IF(OR(ISNUMBER(SEARCH('[1]Lookup for use classification'!$B$7,B2517)),ISNUMBER(SEARCH('[1]Lookup for use classification'!$C$7,B2517)),ISNUMBER(SEARCH('[1]Lookup for use classification'!$D$7,B2517))),'[1]Lookup for use classification'!$A$7,IF(OR(ISNUMBER(SEARCH('[1]Lookup for use classification'!$B$9,B2517)),ISNUMBER(SEARCH('[1]Lookup for use classification'!$C$9,B2517)),ISNUMBER(SEARCH('[1]Lookup for use classification'!$D$9,B2517)),ISNUMBER(SEARCH('[1]Lookup for use classification'!$E$9,B2517)),ISNUMBER(SEARCH('[1]Lookup for use classification'!$F$9,B2517)),ISNUMBER(SEARCH('[1]Lookup for use classification'!$G$9,B2517)),ISNUMBER(SEARCH('[1]Lookup for use classification'!$H$9,B2517)),ISNUMBER(SEARCH('[1]Lookup for use classification'!$I$9,B2517)),ISNUMBER(SEARCH('[1]Lookup for use classification'!$J$9,B2517)),ISNUMBER(SEARCH('[1]Lookup for use classification'!$K$9,B2517))),'[1]Lookup for use classification'!$A$9,IF(OR(ISNUMBER(SEARCH('[1]Lookup for use classification'!$B$10,B2517)),ISNUMBER(SEARCH('[1]Lookup for use classification'!$C$10,B2517)),ISNUMBER(SEARCH('[1]Lookup for use classification'!$D$10,B2517)),ISNUMBER(SEARCH('[1]Lookup for use classification'!$E$10,B2517)),ISNUMBER(SEARCH('[1]Lookup for use classification'!$F$10,B2517)),ISNUMBER(SEARCH('[1]Lookup for use classification'!$G$10,B2517))),'[1]Lookup for use classification'!$A$10,IF(OR(ISNUMBER(SEARCH('[1]Lookup for use classification'!$B$11,B2517)),ISNUMBER(SEARCH('[1]Lookup for use classification'!$C$11,B2517))),'[1]Lookup for use classification'!$A$11,IF(OR(ISNUMBER(SEARCH('[1]Lookup for use classification'!$B$12,B2517)),ISNUMBER(SEARCH('[1]Lookup for use classification'!$C$12,B2517))),'[1]Lookup for use classification'!$A$12,IF(OR(ISNUMBER(SEARCH('[1]Lookup for use classification'!$B$13,B2517)),ISNUMBER(SEARCH('[1]Lookup for use classification'!$C$13,B2517)),ISNUMBER(SEARCH('[1]Lookup for use classification'!$D$13,B2517)),,ISNUMBER(SEARCH('[1]Lookup for use classification'!$C$13,B2517)),ISNUMBER(SEARCH('[1]Lookup for use classification'!$E$13,B2517))),'[1]Lookup for use classification'!$A$13,IF(OR(ISNUMBER(SEARCH('[1]Lookup for use classification'!$B$14,B2517)),ISNUMBER(SEARCH('[1]Lookup for use classification'!$C$14,B2517))),'[1]Lookup for use classification'!$A$14,"Other"))))))))))))</f>
        <v>Other</v>
      </c>
      <c r="D2517" s="131"/>
      <c r="E2517" s="127"/>
      <c r="F2517" s="127"/>
    </row>
    <row r="2518" spans="1:6">
      <c r="A2518" s="16" t="s">
        <v>1692</v>
      </c>
      <c r="B2518" s="17" t="s">
        <v>1710</v>
      </c>
      <c r="C2518" s="133" t="str">
        <f>IF(OR(ISNUMBER(SEARCH('[1]Lookup for use classification'!$B$1,B2518)),ISNUMBER(SEARCH('[1]Lookup for use classification'!$C$1,B2518)),ISNUMBER(SEARCH('[1]Lookup for use classification'!$D$1,B2518)),ISNUMBER(SEARCH('[1]Lookup for use classification'!$E$1,B2518))),'[1]Lookup for use classification'!$A$1,IF(ISNUMBER(SEARCH('[1]Lookup for use classification'!$B$2,B2518)),'[1]Lookup for use classification'!$A$2,IF(ISNUMBER(SEARCH('[1]Lookup for use classification'!$B$3,B2518)),'[1]Lookup for use classification'!$A$3,IF(OR(ISNUMBER(SEARCH('[1]Lookup for use classification'!$B$4,B2518)),ISNUMBER(SEARCH('[1]Lookup for use classification'!$C$4,B2518)),ISNUMBER(SEARCH('[1]Lookup for use classification'!$D$4,B2518)),ISNUMBER(SEARCH('[1]Lookup for use classification'!$E$4,B2518))),'[1]Lookup for use classification'!$A$4,IF(OR(ISNUMBER(SEARCH('[1]Lookup for use classification'!$B$5,B2518)),ISNUMBER(SEARCH('[1]Lookup for use classification'!$C$5,B2518)),ISNUMBER(SEARCH('[1]Lookup for use classification'!$D$5,B2518))),'[1]Lookup for use classification'!$A$5,IF(OR(ISNUMBER(SEARCH('[1]Lookup for use classification'!$B$7,B2518)),ISNUMBER(SEARCH('[1]Lookup for use classification'!$C$7,B2518)),ISNUMBER(SEARCH('[1]Lookup for use classification'!$D$7,B2518))),'[1]Lookup for use classification'!$A$7,IF(OR(ISNUMBER(SEARCH('[1]Lookup for use classification'!$B$9,B2518)),ISNUMBER(SEARCH('[1]Lookup for use classification'!$C$9,B2518)),ISNUMBER(SEARCH('[1]Lookup for use classification'!$D$9,B2518)),ISNUMBER(SEARCH('[1]Lookup for use classification'!$E$9,B2518)),ISNUMBER(SEARCH('[1]Lookup for use classification'!$F$9,B2518)),ISNUMBER(SEARCH('[1]Lookup for use classification'!$G$9,B2518)),ISNUMBER(SEARCH('[1]Lookup for use classification'!$H$9,B2518)),ISNUMBER(SEARCH('[1]Lookup for use classification'!$I$9,B2518)),ISNUMBER(SEARCH('[1]Lookup for use classification'!$J$9,B2518)),ISNUMBER(SEARCH('[1]Lookup for use classification'!$K$9,B2518))),'[1]Lookup for use classification'!$A$9,IF(OR(ISNUMBER(SEARCH('[1]Lookup for use classification'!$B$10,B2518)),ISNUMBER(SEARCH('[1]Lookup for use classification'!$C$10,B2518)),ISNUMBER(SEARCH('[1]Lookup for use classification'!$D$10,B2518)),ISNUMBER(SEARCH('[1]Lookup for use classification'!$E$10,B2518)),ISNUMBER(SEARCH('[1]Lookup for use classification'!$F$10,B2518)),ISNUMBER(SEARCH('[1]Lookup for use classification'!$G$10,B2518))),'[1]Lookup for use classification'!$A$10,IF(OR(ISNUMBER(SEARCH('[1]Lookup for use classification'!$B$11,B2518)),ISNUMBER(SEARCH('[1]Lookup for use classification'!$C$11,B2518))),'[1]Lookup for use classification'!$A$11,IF(OR(ISNUMBER(SEARCH('[1]Lookup for use classification'!$B$12,B2518)),ISNUMBER(SEARCH('[1]Lookup for use classification'!$C$12,B2518))),'[1]Lookup for use classification'!$A$12,IF(OR(ISNUMBER(SEARCH('[1]Lookup for use classification'!$B$13,B2518)),ISNUMBER(SEARCH('[1]Lookup for use classification'!$C$13,B2518)),ISNUMBER(SEARCH('[1]Lookup for use classification'!$D$13,B2518)),,ISNUMBER(SEARCH('[1]Lookup for use classification'!$C$13,B2518)),ISNUMBER(SEARCH('[1]Lookup for use classification'!$E$13,B2518))),'[1]Lookup for use classification'!$A$13,IF(OR(ISNUMBER(SEARCH('[1]Lookup for use classification'!$B$14,B2518)),ISNUMBER(SEARCH('[1]Lookup for use classification'!$C$14,B2518))),'[1]Lookup for use classification'!$A$14,"Other"))))))))))))</f>
        <v>Office</v>
      </c>
      <c r="D2518" s="18"/>
      <c r="E2518" s="89"/>
      <c r="F2518" s="89"/>
    </row>
    <row r="2519" spans="1:6">
      <c r="A2519" s="16" t="s">
        <v>1692</v>
      </c>
      <c r="B2519" s="17" t="s">
        <v>1711</v>
      </c>
      <c r="C2519" s="133" t="str">
        <f>IF(OR(ISNUMBER(SEARCH('[1]Lookup for use classification'!$B$1,B2519)),ISNUMBER(SEARCH('[1]Lookup for use classification'!$C$1,B2519)),ISNUMBER(SEARCH('[1]Lookup for use classification'!$D$1,B2519)),ISNUMBER(SEARCH('[1]Lookup for use classification'!$E$1,B2519))),'[1]Lookup for use classification'!$A$1,IF(ISNUMBER(SEARCH('[1]Lookup for use classification'!$B$2,B2519)),'[1]Lookup for use classification'!$A$2,IF(ISNUMBER(SEARCH('[1]Lookup for use classification'!$B$3,B2519)),'[1]Lookup for use classification'!$A$3,IF(OR(ISNUMBER(SEARCH('[1]Lookup for use classification'!$B$4,B2519)),ISNUMBER(SEARCH('[1]Lookup for use classification'!$C$4,B2519)),ISNUMBER(SEARCH('[1]Lookup for use classification'!$D$4,B2519)),ISNUMBER(SEARCH('[1]Lookup for use classification'!$E$4,B2519))),'[1]Lookup for use classification'!$A$4,IF(OR(ISNUMBER(SEARCH('[1]Lookup for use classification'!$B$5,B2519)),ISNUMBER(SEARCH('[1]Lookup for use classification'!$C$5,B2519)),ISNUMBER(SEARCH('[1]Lookup for use classification'!$D$5,B2519))),'[1]Lookup for use classification'!$A$5,IF(OR(ISNUMBER(SEARCH('[1]Lookup for use classification'!$B$7,B2519)),ISNUMBER(SEARCH('[1]Lookup for use classification'!$C$7,B2519)),ISNUMBER(SEARCH('[1]Lookup for use classification'!$D$7,B2519))),'[1]Lookup for use classification'!$A$7,IF(OR(ISNUMBER(SEARCH('[1]Lookup for use classification'!$B$9,B2519)),ISNUMBER(SEARCH('[1]Lookup for use classification'!$C$9,B2519)),ISNUMBER(SEARCH('[1]Lookup for use classification'!$D$9,B2519)),ISNUMBER(SEARCH('[1]Lookup for use classification'!$E$9,B2519)),ISNUMBER(SEARCH('[1]Lookup for use classification'!$F$9,B2519)),ISNUMBER(SEARCH('[1]Lookup for use classification'!$G$9,B2519)),ISNUMBER(SEARCH('[1]Lookup for use classification'!$H$9,B2519)),ISNUMBER(SEARCH('[1]Lookup for use classification'!$I$9,B2519)),ISNUMBER(SEARCH('[1]Lookup for use classification'!$J$9,B2519)),ISNUMBER(SEARCH('[1]Lookup for use classification'!$K$9,B2519))),'[1]Lookup for use classification'!$A$9,IF(OR(ISNUMBER(SEARCH('[1]Lookup for use classification'!$B$10,B2519)),ISNUMBER(SEARCH('[1]Lookup for use classification'!$C$10,B2519)),ISNUMBER(SEARCH('[1]Lookup for use classification'!$D$10,B2519)),ISNUMBER(SEARCH('[1]Lookup for use classification'!$E$10,B2519)),ISNUMBER(SEARCH('[1]Lookup for use classification'!$F$10,B2519)),ISNUMBER(SEARCH('[1]Lookup for use classification'!$G$10,B2519))),'[1]Lookup for use classification'!$A$10,IF(OR(ISNUMBER(SEARCH('[1]Lookup for use classification'!$B$11,B2519)),ISNUMBER(SEARCH('[1]Lookup for use classification'!$C$11,B2519))),'[1]Lookup for use classification'!$A$11,IF(OR(ISNUMBER(SEARCH('[1]Lookup for use classification'!$B$12,B2519)),ISNUMBER(SEARCH('[1]Lookup for use classification'!$C$12,B2519))),'[1]Lookup for use classification'!$A$12,IF(OR(ISNUMBER(SEARCH('[1]Lookup for use classification'!$B$13,B2519)),ISNUMBER(SEARCH('[1]Lookup for use classification'!$C$13,B2519)),ISNUMBER(SEARCH('[1]Lookup for use classification'!$D$13,B2519)),,ISNUMBER(SEARCH('[1]Lookup for use classification'!$C$13,B2519)),ISNUMBER(SEARCH('[1]Lookup for use classification'!$E$13,B2519))),'[1]Lookup for use classification'!$A$13,IF(OR(ISNUMBER(SEARCH('[1]Lookup for use classification'!$B$14,B2519)),ISNUMBER(SEARCH('[1]Lookup for use classification'!$C$14,B2519))),'[1]Lookup for use classification'!$A$14,"Other"))))))))))))</f>
        <v>Other</v>
      </c>
      <c r="D2519" s="98"/>
      <c r="E2519" s="127"/>
      <c r="F2519" s="127"/>
    </row>
    <row r="2520" spans="1:6">
      <c r="A2520" s="16" t="s">
        <v>1692</v>
      </c>
      <c r="B2520" s="17" t="s">
        <v>1712</v>
      </c>
      <c r="C2520" s="133" t="str">
        <f>IF(OR(ISNUMBER(SEARCH('[1]Lookup for use classification'!$B$1,B2520)),ISNUMBER(SEARCH('[1]Lookup for use classification'!$C$1,B2520)),ISNUMBER(SEARCH('[1]Lookup for use classification'!$D$1,B2520)),ISNUMBER(SEARCH('[1]Lookup for use classification'!$E$1,B2520))),'[1]Lookup for use classification'!$A$1,IF(ISNUMBER(SEARCH('[1]Lookup for use classification'!$B$2,B2520)),'[1]Lookup for use classification'!$A$2,IF(ISNUMBER(SEARCH('[1]Lookup for use classification'!$B$3,B2520)),'[1]Lookup for use classification'!$A$3,IF(OR(ISNUMBER(SEARCH('[1]Lookup for use classification'!$B$4,B2520)),ISNUMBER(SEARCH('[1]Lookup for use classification'!$C$4,B2520)),ISNUMBER(SEARCH('[1]Lookup for use classification'!$D$4,B2520)),ISNUMBER(SEARCH('[1]Lookup for use classification'!$E$4,B2520))),'[1]Lookup for use classification'!$A$4,IF(OR(ISNUMBER(SEARCH('[1]Lookup for use classification'!$B$5,B2520)),ISNUMBER(SEARCH('[1]Lookup for use classification'!$C$5,B2520)),ISNUMBER(SEARCH('[1]Lookup for use classification'!$D$5,B2520))),'[1]Lookup for use classification'!$A$5,IF(OR(ISNUMBER(SEARCH('[1]Lookup for use classification'!$B$7,B2520)),ISNUMBER(SEARCH('[1]Lookup for use classification'!$C$7,B2520)),ISNUMBER(SEARCH('[1]Lookup for use classification'!$D$7,B2520))),'[1]Lookup for use classification'!$A$7,IF(OR(ISNUMBER(SEARCH('[1]Lookup for use classification'!$B$9,B2520)),ISNUMBER(SEARCH('[1]Lookup for use classification'!$C$9,B2520)),ISNUMBER(SEARCH('[1]Lookup for use classification'!$D$9,B2520)),ISNUMBER(SEARCH('[1]Lookup for use classification'!$E$9,B2520)),ISNUMBER(SEARCH('[1]Lookup for use classification'!$F$9,B2520)),ISNUMBER(SEARCH('[1]Lookup for use classification'!$G$9,B2520)),ISNUMBER(SEARCH('[1]Lookup for use classification'!$H$9,B2520)),ISNUMBER(SEARCH('[1]Lookup for use classification'!$I$9,B2520)),ISNUMBER(SEARCH('[1]Lookup for use classification'!$J$9,B2520)),ISNUMBER(SEARCH('[1]Lookup for use classification'!$K$9,B2520))),'[1]Lookup for use classification'!$A$9,IF(OR(ISNUMBER(SEARCH('[1]Lookup for use classification'!$B$10,B2520)),ISNUMBER(SEARCH('[1]Lookup for use classification'!$C$10,B2520)),ISNUMBER(SEARCH('[1]Lookup for use classification'!$D$10,B2520)),ISNUMBER(SEARCH('[1]Lookup for use classification'!$E$10,B2520)),ISNUMBER(SEARCH('[1]Lookup for use classification'!$F$10,B2520)),ISNUMBER(SEARCH('[1]Lookup for use classification'!$G$10,B2520))),'[1]Lookup for use classification'!$A$10,IF(OR(ISNUMBER(SEARCH('[1]Lookup for use classification'!$B$11,B2520)),ISNUMBER(SEARCH('[1]Lookup for use classification'!$C$11,B2520))),'[1]Lookup for use classification'!$A$11,IF(OR(ISNUMBER(SEARCH('[1]Lookup for use classification'!$B$12,B2520)),ISNUMBER(SEARCH('[1]Lookup for use classification'!$C$12,B2520))),'[1]Lookup for use classification'!$A$12,IF(OR(ISNUMBER(SEARCH('[1]Lookup for use classification'!$B$13,B2520)),ISNUMBER(SEARCH('[1]Lookup for use classification'!$C$13,B2520)),ISNUMBER(SEARCH('[1]Lookup for use classification'!$D$13,B2520)),,ISNUMBER(SEARCH('[1]Lookup for use classification'!$C$13,B2520)),ISNUMBER(SEARCH('[1]Lookup for use classification'!$E$13,B2520))),'[1]Lookup for use classification'!$A$13,IF(OR(ISNUMBER(SEARCH('[1]Lookup for use classification'!$B$14,B2520)),ISNUMBER(SEARCH('[1]Lookup for use classification'!$C$14,B2520))),'[1]Lookup for use classification'!$A$14,"Other"))))))))))))</f>
        <v>Other</v>
      </c>
      <c r="D2520" s="18"/>
      <c r="E2520" s="89"/>
      <c r="F2520" s="89"/>
    </row>
    <row r="2521" spans="1:6">
      <c r="A2521" s="16" t="s">
        <v>1692</v>
      </c>
      <c r="B2521" s="17" t="s">
        <v>1713</v>
      </c>
      <c r="C2521" s="133" t="str">
        <f>IF(OR(ISNUMBER(SEARCH('[1]Lookup for use classification'!$B$1,B2521)),ISNUMBER(SEARCH('[1]Lookup for use classification'!$C$1,B2521)),ISNUMBER(SEARCH('[1]Lookup for use classification'!$D$1,B2521)),ISNUMBER(SEARCH('[1]Lookup for use classification'!$E$1,B2521))),'[1]Lookup for use classification'!$A$1,IF(ISNUMBER(SEARCH('[1]Lookup for use classification'!$B$2,B2521)),'[1]Lookup for use classification'!$A$2,IF(ISNUMBER(SEARCH('[1]Lookup for use classification'!$B$3,B2521)),'[1]Lookup for use classification'!$A$3,IF(OR(ISNUMBER(SEARCH('[1]Lookup for use classification'!$B$4,B2521)),ISNUMBER(SEARCH('[1]Lookup for use classification'!$C$4,B2521)),ISNUMBER(SEARCH('[1]Lookup for use classification'!$D$4,B2521)),ISNUMBER(SEARCH('[1]Lookup for use classification'!$E$4,B2521))),'[1]Lookup for use classification'!$A$4,IF(OR(ISNUMBER(SEARCH('[1]Lookup for use classification'!$B$5,B2521)),ISNUMBER(SEARCH('[1]Lookup for use classification'!$C$5,B2521)),ISNUMBER(SEARCH('[1]Lookup for use classification'!$D$5,B2521))),'[1]Lookup for use classification'!$A$5,IF(OR(ISNUMBER(SEARCH('[1]Lookup for use classification'!$B$7,B2521)),ISNUMBER(SEARCH('[1]Lookup for use classification'!$C$7,B2521)),ISNUMBER(SEARCH('[1]Lookup for use classification'!$D$7,B2521))),'[1]Lookup for use classification'!$A$7,IF(OR(ISNUMBER(SEARCH('[1]Lookup for use classification'!$B$9,B2521)),ISNUMBER(SEARCH('[1]Lookup for use classification'!$C$9,B2521)),ISNUMBER(SEARCH('[1]Lookup for use classification'!$D$9,B2521)),ISNUMBER(SEARCH('[1]Lookup for use classification'!$E$9,B2521)),ISNUMBER(SEARCH('[1]Lookup for use classification'!$F$9,B2521)),ISNUMBER(SEARCH('[1]Lookup for use classification'!$G$9,B2521)),ISNUMBER(SEARCH('[1]Lookup for use classification'!$H$9,B2521)),ISNUMBER(SEARCH('[1]Lookup for use classification'!$I$9,B2521)),ISNUMBER(SEARCH('[1]Lookup for use classification'!$J$9,B2521)),ISNUMBER(SEARCH('[1]Lookup for use classification'!$K$9,B2521))),'[1]Lookup for use classification'!$A$9,IF(OR(ISNUMBER(SEARCH('[1]Lookup for use classification'!$B$10,B2521)),ISNUMBER(SEARCH('[1]Lookup for use classification'!$C$10,B2521)),ISNUMBER(SEARCH('[1]Lookup for use classification'!$D$10,B2521)),ISNUMBER(SEARCH('[1]Lookup for use classification'!$E$10,B2521)),ISNUMBER(SEARCH('[1]Lookup for use classification'!$F$10,B2521)),ISNUMBER(SEARCH('[1]Lookup for use classification'!$G$10,B2521))),'[1]Lookup for use classification'!$A$10,IF(OR(ISNUMBER(SEARCH('[1]Lookup for use classification'!$B$11,B2521)),ISNUMBER(SEARCH('[1]Lookup for use classification'!$C$11,B2521))),'[1]Lookup for use classification'!$A$11,IF(OR(ISNUMBER(SEARCH('[1]Lookup for use classification'!$B$12,B2521)),ISNUMBER(SEARCH('[1]Lookup for use classification'!$C$12,B2521))),'[1]Lookup for use classification'!$A$12,IF(OR(ISNUMBER(SEARCH('[1]Lookup for use classification'!$B$13,B2521)),ISNUMBER(SEARCH('[1]Lookup for use classification'!$C$13,B2521)),ISNUMBER(SEARCH('[1]Lookup for use classification'!$D$13,B2521)),,ISNUMBER(SEARCH('[1]Lookup for use classification'!$C$13,B2521)),ISNUMBER(SEARCH('[1]Lookup for use classification'!$E$13,B2521))),'[1]Lookup for use classification'!$A$13,IF(OR(ISNUMBER(SEARCH('[1]Lookup for use classification'!$B$14,B2521)),ISNUMBER(SEARCH('[1]Lookup for use classification'!$C$14,B2521))),'[1]Lookup for use classification'!$A$14,"Other"))))))))))))</f>
        <v>Office</v>
      </c>
      <c r="D2521" s="18"/>
      <c r="E2521" s="89"/>
      <c r="F2521" s="89"/>
    </row>
    <row r="2522" spans="1:6">
      <c r="A2522" s="16" t="s">
        <v>1692</v>
      </c>
      <c r="B2522" s="17" t="s">
        <v>691</v>
      </c>
      <c r="C2522" s="133" t="str">
        <f>IF(OR(ISNUMBER(SEARCH('[1]Lookup for use classification'!$B$1,B2522)),ISNUMBER(SEARCH('[1]Lookup for use classification'!$C$1,B2522)),ISNUMBER(SEARCH('[1]Lookup for use classification'!$D$1,B2522)),ISNUMBER(SEARCH('[1]Lookup for use classification'!$E$1,B2522))),'[1]Lookup for use classification'!$A$1,IF(ISNUMBER(SEARCH('[1]Lookup for use classification'!$B$2,B2522)),'[1]Lookup for use classification'!$A$2,IF(ISNUMBER(SEARCH('[1]Lookup for use classification'!$B$3,B2522)),'[1]Lookup for use classification'!$A$3,IF(OR(ISNUMBER(SEARCH('[1]Lookup for use classification'!$B$4,B2522)),ISNUMBER(SEARCH('[1]Lookup for use classification'!$C$4,B2522)),ISNUMBER(SEARCH('[1]Lookup for use classification'!$D$4,B2522)),ISNUMBER(SEARCH('[1]Lookup for use classification'!$E$4,B2522))),'[1]Lookup for use classification'!$A$4,IF(OR(ISNUMBER(SEARCH('[1]Lookup for use classification'!$B$5,B2522)),ISNUMBER(SEARCH('[1]Lookup for use classification'!$C$5,B2522)),ISNUMBER(SEARCH('[1]Lookup for use classification'!$D$5,B2522))),'[1]Lookup for use classification'!$A$5,IF(OR(ISNUMBER(SEARCH('[1]Lookup for use classification'!$B$7,B2522)),ISNUMBER(SEARCH('[1]Lookup for use classification'!$C$7,B2522)),ISNUMBER(SEARCH('[1]Lookup for use classification'!$D$7,B2522))),'[1]Lookup for use classification'!$A$7,IF(OR(ISNUMBER(SEARCH('[1]Lookup for use classification'!$B$9,B2522)),ISNUMBER(SEARCH('[1]Lookup for use classification'!$C$9,B2522)),ISNUMBER(SEARCH('[1]Lookup for use classification'!$D$9,B2522)),ISNUMBER(SEARCH('[1]Lookup for use classification'!$E$9,B2522)),ISNUMBER(SEARCH('[1]Lookup for use classification'!$F$9,B2522)),ISNUMBER(SEARCH('[1]Lookup for use classification'!$G$9,B2522)),ISNUMBER(SEARCH('[1]Lookup for use classification'!$H$9,B2522)),ISNUMBER(SEARCH('[1]Lookup for use classification'!$I$9,B2522)),ISNUMBER(SEARCH('[1]Lookup for use classification'!$J$9,B2522)),ISNUMBER(SEARCH('[1]Lookup for use classification'!$K$9,B2522))),'[1]Lookup for use classification'!$A$9,IF(OR(ISNUMBER(SEARCH('[1]Lookup for use classification'!$B$10,B2522)),ISNUMBER(SEARCH('[1]Lookup for use classification'!$C$10,B2522)),ISNUMBER(SEARCH('[1]Lookup for use classification'!$D$10,B2522)),ISNUMBER(SEARCH('[1]Lookup for use classification'!$E$10,B2522)),ISNUMBER(SEARCH('[1]Lookup for use classification'!$F$10,B2522)),ISNUMBER(SEARCH('[1]Lookup for use classification'!$G$10,B2522))),'[1]Lookup for use classification'!$A$10,IF(OR(ISNUMBER(SEARCH('[1]Lookup for use classification'!$B$11,B2522)),ISNUMBER(SEARCH('[1]Lookup for use classification'!$C$11,B2522))),'[1]Lookup for use classification'!$A$11,IF(OR(ISNUMBER(SEARCH('[1]Lookup for use classification'!$B$12,B2522)),ISNUMBER(SEARCH('[1]Lookup for use classification'!$C$12,B2522))),'[1]Lookup for use classification'!$A$12,IF(OR(ISNUMBER(SEARCH('[1]Lookup for use classification'!$B$13,B2522)),ISNUMBER(SEARCH('[1]Lookup for use classification'!$C$13,B2522)),ISNUMBER(SEARCH('[1]Lookup for use classification'!$D$13,B2522)),,ISNUMBER(SEARCH('[1]Lookup for use classification'!$C$13,B2522)),ISNUMBER(SEARCH('[1]Lookup for use classification'!$E$13,B2522))),'[1]Lookup for use classification'!$A$13,IF(OR(ISNUMBER(SEARCH('[1]Lookup for use classification'!$B$14,B2522)),ISNUMBER(SEARCH('[1]Lookup for use classification'!$C$14,B2522))),'[1]Lookup for use classification'!$A$14,"Other"))))))))))))</f>
        <v>Public Assembly</v>
      </c>
      <c r="D2522" s="98"/>
      <c r="E2522" s="127"/>
      <c r="F2522" s="127"/>
    </row>
    <row r="2523" spans="1:6">
      <c r="A2523" s="16" t="s">
        <v>1692</v>
      </c>
      <c r="B2523" s="17" t="s">
        <v>1714</v>
      </c>
      <c r="C2523" s="133" t="str">
        <f>IF(OR(ISNUMBER(SEARCH('[1]Lookup for use classification'!$B$1,B2523)),ISNUMBER(SEARCH('[1]Lookup for use classification'!$C$1,B2523)),ISNUMBER(SEARCH('[1]Lookup for use classification'!$D$1,B2523)),ISNUMBER(SEARCH('[1]Lookup for use classification'!$E$1,B2523))),'[1]Lookup for use classification'!$A$1,IF(ISNUMBER(SEARCH('[1]Lookup for use classification'!$B$2,B2523)),'[1]Lookup for use classification'!$A$2,IF(ISNUMBER(SEARCH('[1]Lookup for use classification'!$B$3,B2523)),'[1]Lookup for use classification'!$A$3,IF(OR(ISNUMBER(SEARCH('[1]Lookup for use classification'!$B$4,B2523)),ISNUMBER(SEARCH('[1]Lookup for use classification'!$C$4,B2523)),ISNUMBER(SEARCH('[1]Lookup for use classification'!$D$4,B2523)),ISNUMBER(SEARCH('[1]Lookup for use classification'!$E$4,B2523))),'[1]Lookup for use classification'!$A$4,IF(OR(ISNUMBER(SEARCH('[1]Lookup for use classification'!$B$5,B2523)),ISNUMBER(SEARCH('[1]Lookup for use classification'!$C$5,B2523)),ISNUMBER(SEARCH('[1]Lookup for use classification'!$D$5,B2523))),'[1]Lookup for use classification'!$A$5,IF(OR(ISNUMBER(SEARCH('[1]Lookup for use classification'!$B$7,B2523)),ISNUMBER(SEARCH('[1]Lookup for use classification'!$C$7,B2523)),ISNUMBER(SEARCH('[1]Lookup for use classification'!$D$7,B2523))),'[1]Lookup for use classification'!$A$7,IF(OR(ISNUMBER(SEARCH('[1]Lookup for use classification'!$B$9,B2523)),ISNUMBER(SEARCH('[1]Lookup for use classification'!$C$9,B2523)),ISNUMBER(SEARCH('[1]Lookup for use classification'!$D$9,B2523)),ISNUMBER(SEARCH('[1]Lookup for use classification'!$E$9,B2523)),ISNUMBER(SEARCH('[1]Lookup for use classification'!$F$9,B2523)),ISNUMBER(SEARCH('[1]Lookup for use classification'!$G$9,B2523)),ISNUMBER(SEARCH('[1]Lookup for use classification'!$H$9,B2523)),ISNUMBER(SEARCH('[1]Lookup for use classification'!$I$9,B2523)),ISNUMBER(SEARCH('[1]Lookup for use classification'!$J$9,B2523)),ISNUMBER(SEARCH('[1]Lookup for use classification'!$K$9,B2523))),'[1]Lookup for use classification'!$A$9,IF(OR(ISNUMBER(SEARCH('[1]Lookup for use classification'!$B$10,B2523)),ISNUMBER(SEARCH('[1]Lookup for use classification'!$C$10,B2523)),ISNUMBER(SEARCH('[1]Lookup for use classification'!$D$10,B2523)),ISNUMBER(SEARCH('[1]Lookup for use classification'!$E$10,B2523)),ISNUMBER(SEARCH('[1]Lookup for use classification'!$F$10,B2523)),ISNUMBER(SEARCH('[1]Lookup for use classification'!$G$10,B2523))),'[1]Lookup for use classification'!$A$10,IF(OR(ISNUMBER(SEARCH('[1]Lookup for use classification'!$B$11,B2523)),ISNUMBER(SEARCH('[1]Lookup for use classification'!$C$11,B2523))),'[1]Lookup for use classification'!$A$11,IF(OR(ISNUMBER(SEARCH('[1]Lookup for use classification'!$B$12,B2523)),ISNUMBER(SEARCH('[1]Lookup for use classification'!$C$12,B2523))),'[1]Lookup for use classification'!$A$12,IF(OR(ISNUMBER(SEARCH('[1]Lookup for use classification'!$B$13,B2523)),ISNUMBER(SEARCH('[1]Lookup for use classification'!$C$13,B2523)),ISNUMBER(SEARCH('[1]Lookup for use classification'!$D$13,B2523)),,ISNUMBER(SEARCH('[1]Lookup for use classification'!$C$13,B2523)),ISNUMBER(SEARCH('[1]Lookup for use classification'!$E$13,B2523))),'[1]Lookup for use classification'!$A$13,IF(OR(ISNUMBER(SEARCH('[1]Lookup for use classification'!$B$14,B2523)),ISNUMBER(SEARCH('[1]Lookup for use classification'!$C$14,B2523))),'[1]Lookup for use classification'!$A$14,"Other"))))))))))))</f>
        <v>Office</v>
      </c>
      <c r="D2523" s="18"/>
      <c r="E2523" s="89"/>
      <c r="F2523" s="89"/>
    </row>
    <row r="2524" spans="1:6">
      <c r="A2524" s="16" t="s">
        <v>1692</v>
      </c>
      <c r="B2524" s="17" t="s">
        <v>1715</v>
      </c>
      <c r="C2524" s="133" t="str">
        <f>IF(OR(ISNUMBER(SEARCH('[1]Lookup for use classification'!$B$1,B2524)),ISNUMBER(SEARCH('[1]Lookup for use classification'!$C$1,B2524)),ISNUMBER(SEARCH('[1]Lookup for use classification'!$D$1,B2524)),ISNUMBER(SEARCH('[1]Lookup for use classification'!$E$1,B2524))),'[1]Lookup for use classification'!$A$1,IF(ISNUMBER(SEARCH('[1]Lookup for use classification'!$B$2,B2524)),'[1]Lookup for use classification'!$A$2,IF(ISNUMBER(SEARCH('[1]Lookup for use classification'!$B$3,B2524)),'[1]Lookup for use classification'!$A$3,IF(OR(ISNUMBER(SEARCH('[1]Lookup for use classification'!$B$4,B2524)),ISNUMBER(SEARCH('[1]Lookup for use classification'!$C$4,B2524)),ISNUMBER(SEARCH('[1]Lookup for use classification'!$D$4,B2524)),ISNUMBER(SEARCH('[1]Lookup for use classification'!$E$4,B2524))),'[1]Lookup for use classification'!$A$4,IF(OR(ISNUMBER(SEARCH('[1]Lookup for use classification'!$B$5,B2524)),ISNUMBER(SEARCH('[1]Lookup for use classification'!$C$5,B2524)),ISNUMBER(SEARCH('[1]Lookup for use classification'!$D$5,B2524))),'[1]Lookup for use classification'!$A$5,IF(OR(ISNUMBER(SEARCH('[1]Lookup for use classification'!$B$7,B2524)),ISNUMBER(SEARCH('[1]Lookup for use classification'!$C$7,B2524)),ISNUMBER(SEARCH('[1]Lookup for use classification'!$D$7,B2524))),'[1]Lookup for use classification'!$A$7,IF(OR(ISNUMBER(SEARCH('[1]Lookup for use classification'!$B$9,B2524)),ISNUMBER(SEARCH('[1]Lookup for use classification'!$C$9,B2524)),ISNUMBER(SEARCH('[1]Lookup for use classification'!$D$9,B2524)),ISNUMBER(SEARCH('[1]Lookup for use classification'!$E$9,B2524)),ISNUMBER(SEARCH('[1]Lookup for use classification'!$F$9,B2524)),ISNUMBER(SEARCH('[1]Lookup for use classification'!$G$9,B2524)),ISNUMBER(SEARCH('[1]Lookup for use classification'!$H$9,B2524)),ISNUMBER(SEARCH('[1]Lookup for use classification'!$I$9,B2524)),ISNUMBER(SEARCH('[1]Lookup for use classification'!$J$9,B2524)),ISNUMBER(SEARCH('[1]Lookup for use classification'!$K$9,B2524))),'[1]Lookup for use classification'!$A$9,IF(OR(ISNUMBER(SEARCH('[1]Lookup for use classification'!$B$10,B2524)),ISNUMBER(SEARCH('[1]Lookup for use classification'!$C$10,B2524)),ISNUMBER(SEARCH('[1]Lookup for use classification'!$D$10,B2524)),ISNUMBER(SEARCH('[1]Lookup for use classification'!$E$10,B2524)),ISNUMBER(SEARCH('[1]Lookup for use classification'!$F$10,B2524)),ISNUMBER(SEARCH('[1]Lookup for use classification'!$G$10,B2524))),'[1]Lookup for use classification'!$A$10,IF(OR(ISNUMBER(SEARCH('[1]Lookup for use classification'!$B$11,B2524)),ISNUMBER(SEARCH('[1]Lookup for use classification'!$C$11,B2524))),'[1]Lookup for use classification'!$A$11,IF(OR(ISNUMBER(SEARCH('[1]Lookup for use classification'!$B$12,B2524)),ISNUMBER(SEARCH('[1]Lookup for use classification'!$C$12,B2524))),'[1]Lookup for use classification'!$A$12,IF(OR(ISNUMBER(SEARCH('[1]Lookup for use classification'!$B$13,B2524)),ISNUMBER(SEARCH('[1]Lookup for use classification'!$C$13,B2524)),ISNUMBER(SEARCH('[1]Lookup for use classification'!$D$13,B2524)),,ISNUMBER(SEARCH('[1]Lookup for use classification'!$C$13,B2524)),ISNUMBER(SEARCH('[1]Lookup for use classification'!$E$13,B2524))),'[1]Lookup for use classification'!$A$13,IF(OR(ISNUMBER(SEARCH('[1]Lookup for use classification'!$B$14,B2524)),ISNUMBER(SEARCH('[1]Lookup for use classification'!$C$14,B2524))),'[1]Lookup for use classification'!$A$14,"Other"))))))))))))</f>
        <v>Other</v>
      </c>
      <c r="D2524" s="98"/>
      <c r="E2524" s="127"/>
      <c r="F2524" s="127"/>
    </row>
    <row r="2525" spans="1:6">
      <c r="A2525" s="16" t="s">
        <v>1692</v>
      </c>
      <c r="B2525" s="17" t="s">
        <v>1716</v>
      </c>
      <c r="C2525" s="133" t="str">
        <f>IF(OR(ISNUMBER(SEARCH('[1]Lookup for use classification'!$B$1,B2525)),ISNUMBER(SEARCH('[1]Lookup for use classification'!$C$1,B2525)),ISNUMBER(SEARCH('[1]Lookup for use classification'!$D$1,B2525)),ISNUMBER(SEARCH('[1]Lookup for use classification'!$E$1,B2525))),'[1]Lookup for use classification'!$A$1,IF(ISNUMBER(SEARCH('[1]Lookup for use classification'!$B$2,B2525)),'[1]Lookup for use classification'!$A$2,IF(ISNUMBER(SEARCH('[1]Lookup for use classification'!$B$3,B2525)),'[1]Lookup for use classification'!$A$3,IF(OR(ISNUMBER(SEARCH('[1]Lookup for use classification'!$B$4,B2525)),ISNUMBER(SEARCH('[1]Lookup for use classification'!$C$4,B2525)),ISNUMBER(SEARCH('[1]Lookup for use classification'!$D$4,B2525)),ISNUMBER(SEARCH('[1]Lookup for use classification'!$E$4,B2525))),'[1]Lookup for use classification'!$A$4,IF(OR(ISNUMBER(SEARCH('[1]Lookup for use classification'!$B$5,B2525)),ISNUMBER(SEARCH('[1]Lookup for use classification'!$C$5,B2525)),ISNUMBER(SEARCH('[1]Lookup for use classification'!$D$5,B2525))),'[1]Lookup for use classification'!$A$5,IF(OR(ISNUMBER(SEARCH('[1]Lookup for use classification'!$B$7,B2525)),ISNUMBER(SEARCH('[1]Lookup for use classification'!$C$7,B2525)),ISNUMBER(SEARCH('[1]Lookup for use classification'!$D$7,B2525))),'[1]Lookup for use classification'!$A$7,IF(OR(ISNUMBER(SEARCH('[1]Lookup for use classification'!$B$9,B2525)),ISNUMBER(SEARCH('[1]Lookup for use classification'!$C$9,B2525)),ISNUMBER(SEARCH('[1]Lookup for use classification'!$D$9,B2525)),ISNUMBER(SEARCH('[1]Lookup for use classification'!$E$9,B2525)),ISNUMBER(SEARCH('[1]Lookup for use classification'!$F$9,B2525)),ISNUMBER(SEARCH('[1]Lookup for use classification'!$G$9,B2525)),ISNUMBER(SEARCH('[1]Lookup for use classification'!$H$9,B2525)),ISNUMBER(SEARCH('[1]Lookup for use classification'!$I$9,B2525)),ISNUMBER(SEARCH('[1]Lookup for use classification'!$J$9,B2525)),ISNUMBER(SEARCH('[1]Lookup for use classification'!$K$9,B2525))),'[1]Lookup for use classification'!$A$9,IF(OR(ISNUMBER(SEARCH('[1]Lookup for use classification'!$B$10,B2525)),ISNUMBER(SEARCH('[1]Lookup for use classification'!$C$10,B2525)),ISNUMBER(SEARCH('[1]Lookup for use classification'!$D$10,B2525)),ISNUMBER(SEARCH('[1]Lookup for use classification'!$E$10,B2525)),ISNUMBER(SEARCH('[1]Lookup for use classification'!$F$10,B2525)),ISNUMBER(SEARCH('[1]Lookup for use classification'!$G$10,B2525))),'[1]Lookup for use classification'!$A$10,IF(OR(ISNUMBER(SEARCH('[1]Lookup for use classification'!$B$11,B2525)),ISNUMBER(SEARCH('[1]Lookup for use classification'!$C$11,B2525))),'[1]Lookup for use classification'!$A$11,IF(OR(ISNUMBER(SEARCH('[1]Lookup for use classification'!$B$12,B2525)),ISNUMBER(SEARCH('[1]Lookup for use classification'!$C$12,B2525))),'[1]Lookup for use classification'!$A$12,IF(OR(ISNUMBER(SEARCH('[1]Lookup for use classification'!$B$13,B2525)),ISNUMBER(SEARCH('[1]Lookup for use classification'!$C$13,B2525)),ISNUMBER(SEARCH('[1]Lookup for use classification'!$D$13,B2525)),,ISNUMBER(SEARCH('[1]Lookup for use classification'!$C$13,B2525)),ISNUMBER(SEARCH('[1]Lookup for use classification'!$E$13,B2525))),'[1]Lookup for use classification'!$A$13,IF(OR(ISNUMBER(SEARCH('[1]Lookup for use classification'!$B$14,B2525)),ISNUMBER(SEARCH('[1]Lookup for use classification'!$C$14,B2525))),'[1]Lookup for use classification'!$A$14,"Other"))))))))))))</f>
        <v>Other</v>
      </c>
      <c r="D2525" s="18"/>
      <c r="E2525" s="89"/>
      <c r="F2525" s="89"/>
    </row>
    <row r="2526" spans="1:6">
      <c r="A2526" s="16" t="s">
        <v>1692</v>
      </c>
      <c r="B2526" s="17" t="s">
        <v>1717</v>
      </c>
      <c r="C2526" s="133" t="str">
        <f>IF(OR(ISNUMBER(SEARCH('[1]Lookup for use classification'!$B$1,B2526)),ISNUMBER(SEARCH('[1]Lookup for use classification'!$C$1,B2526)),ISNUMBER(SEARCH('[1]Lookup for use classification'!$D$1,B2526)),ISNUMBER(SEARCH('[1]Lookup for use classification'!$E$1,B2526))),'[1]Lookup for use classification'!$A$1,IF(ISNUMBER(SEARCH('[1]Lookup for use classification'!$B$2,B2526)),'[1]Lookup for use classification'!$A$2,IF(ISNUMBER(SEARCH('[1]Lookup for use classification'!$B$3,B2526)),'[1]Lookup for use classification'!$A$3,IF(OR(ISNUMBER(SEARCH('[1]Lookup for use classification'!$B$4,B2526)),ISNUMBER(SEARCH('[1]Lookup for use classification'!$C$4,B2526)),ISNUMBER(SEARCH('[1]Lookup for use classification'!$D$4,B2526)),ISNUMBER(SEARCH('[1]Lookup for use classification'!$E$4,B2526))),'[1]Lookup for use classification'!$A$4,IF(OR(ISNUMBER(SEARCH('[1]Lookup for use classification'!$B$5,B2526)),ISNUMBER(SEARCH('[1]Lookup for use classification'!$C$5,B2526)),ISNUMBER(SEARCH('[1]Lookup for use classification'!$D$5,B2526))),'[1]Lookup for use classification'!$A$5,IF(OR(ISNUMBER(SEARCH('[1]Lookup for use classification'!$B$7,B2526)),ISNUMBER(SEARCH('[1]Lookup for use classification'!$C$7,B2526)),ISNUMBER(SEARCH('[1]Lookup for use classification'!$D$7,B2526))),'[1]Lookup for use classification'!$A$7,IF(OR(ISNUMBER(SEARCH('[1]Lookup for use classification'!$B$9,B2526)),ISNUMBER(SEARCH('[1]Lookup for use classification'!$C$9,B2526)),ISNUMBER(SEARCH('[1]Lookup for use classification'!$D$9,B2526)),ISNUMBER(SEARCH('[1]Lookup for use classification'!$E$9,B2526)),ISNUMBER(SEARCH('[1]Lookup for use classification'!$F$9,B2526)),ISNUMBER(SEARCH('[1]Lookup for use classification'!$G$9,B2526)),ISNUMBER(SEARCH('[1]Lookup for use classification'!$H$9,B2526)),ISNUMBER(SEARCH('[1]Lookup for use classification'!$I$9,B2526)),ISNUMBER(SEARCH('[1]Lookup for use classification'!$J$9,B2526)),ISNUMBER(SEARCH('[1]Lookup for use classification'!$K$9,B2526))),'[1]Lookup for use classification'!$A$9,IF(OR(ISNUMBER(SEARCH('[1]Lookup for use classification'!$B$10,B2526)),ISNUMBER(SEARCH('[1]Lookup for use classification'!$C$10,B2526)),ISNUMBER(SEARCH('[1]Lookup for use classification'!$D$10,B2526)),ISNUMBER(SEARCH('[1]Lookup for use classification'!$E$10,B2526)),ISNUMBER(SEARCH('[1]Lookup for use classification'!$F$10,B2526)),ISNUMBER(SEARCH('[1]Lookup for use classification'!$G$10,B2526))),'[1]Lookup for use classification'!$A$10,IF(OR(ISNUMBER(SEARCH('[1]Lookup for use classification'!$B$11,B2526)),ISNUMBER(SEARCH('[1]Lookup for use classification'!$C$11,B2526))),'[1]Lookup for use classification'!$A$11,IF(OR(ISNUMBER(SEARCH('[1]Lookup for use classification'!$B$12,B2526)),ISNUMBER(SEARCH('[1]Lookup for use classification'!$C$12,B2526))),'[1]Lookup for use classification'!$A$12,IF(OR(ISNUMBER(SEARCH('[1]Lookup for use classification'!$B$13,B2526)),ISNUMBER(SEARCH('[1]Lookup for use classification'!$C$13,B2526)),ISNUMBER(SEARCH('[1]Lookup for use classification'!$D$13,B2526)),,ISNUMBER(SEARCH('[1]Lookup for use classification'!$C$13,B2526)),ISNUMBER(SEARCH('[1]Lookup for use classification'!$E$13,B2526))),'[1]Lookup for use classification'!$A$13,IF(OR(ISNUMBER(SEARCH('[1]Lookup for use classification'!$B$14,B2526)),ISNUMBER(SEARCH('[1]Lookup for use classification'!$C$14,B2526))),'[1]Lookup for use classification'!$A$14,"Other"))))))))))))</f>
        <v>Other</v>
      </c>
      <c r="D2526" s="98"/>
      <c r="E2526" s="127"/>
      <c r="F2526" s="127"/>
    </row>
    <row r="2527" spans="1:6">
      <c r="A2527" s="16" t="s">
        <v>1692</v>
      </c>
      <c r="B2527" s="17" t="s">
        <v>1718</v>
      </c>
      <c r="C2527" s="133" t="str">
        <f>IF(OR(ISNUMBER(SEARCH('[1]Lookup for use classification'!$B$1,B2527)),ISNUMBER(SEARCH('[1]Lookup for use classification'!$C$1,B2527)),ISNUMBER(SEARCH('[1]Lookup for use classification'!$D$1,B2527)),ISNUMBER(SEARCH('[1]Lookup for use classification'!$E$1,B2527))),'[1]Lookup for use classification'!$A$1,IF(ISNUMBER(SEARCH('[1]Lookup for use classification'!$B$2,B2527)),'[1]Lookup for use classification'!$A$2,IF(ISNUMBER(SEARCH('[1]Lookup for use classification'!$B$3,B2527)),'[1]Lookup for use classification'!$A$3,IF(OR(ISNUMBER(SEARCH('[1]Lookup for use classification'!$B$4,B2527)),ISNUMBER(SEARCH('[1]Lookup for use classification'!$C$4,B2527)),ISNUMBER(SEARCH('[1]Lookup for use classification'!$D$4,B2527)),ISNUMBER(SEARCH('[1]Lookup for use classification'!$E$4,B2527))),'[1]Lookup for use classification'!$A$4,IF(OR(ISNUMBER(SEARCH('[1]Lookup for use classification'!$B$5,B2527)),ISNUMBER(SEARCH('[1]Lookup for use classification'!$C$5,B2527)),ISNUMBER(SEARCH('[1]Lookup for use classification'!$D$5,B2527))),'[1]Lookup for use classification'!$A$5,IF(OR(ISNUMBER(SEARCH('[1]Lookup for use classification'!$B$7,B2527)),ISNUMBER(SEARCH('[1]Lookup for use classification'!$C$7,B2527)),ISNUMBER(SEARCH('[1]Lookup for use classification'!$D$7,B2527))),'[1]Lookup for use classification'!$A$7,IF(OR(ISNUMBER(SEARCH('[1]Lookup for use classification'!$B$9,B2527)),ISNUMBER(SEARCH('[1]Lookup for use classification'!$C$9,B2527)),ISNUMBER(SEARCH('[1]Lookup for use classification'!$D$9,B2527)),ISNUMBER(SEARCH('[1]Lookup for use classification'!$E$9,B2527)),ISNUMBER(SEARCH('[1]Lookup for use classification'!$F$9,B2527)),ISNUMBER(SEARCH('[1]Lookup for use classification'!$G$9,B2527)),ISNUMBER(SEARCH('[1]Lookup for use classification'!$H$9,B2527)),ISNUMBER(SEARCH('[1]Lookup for use classification'!$I$9,B2527)),ISNUMBER(SEARCH('[1]Lookup for use classification'!$J$9,B2527)),ISNUMBER(SEARCH('[1]Lookup for use classification'!$K$9,B2527))),'[1]Lookup for use classification'!$A$9,IF(OR(ISNUMBER(SEARCH('[1]Lookup for use classification'!$B$10,B2527)),ISNUMBER(SEARCH('[1]Lookup for use classification'!$C$10,B2527)),ISNUMBER(SEARCH('[1]Lookup for use classification'!$D$10,B2527)),ISNUMBER(SEARCH('[1]Lookup for use classification'!$E$10,B2527)),ISNUMBER(SEARCH('[1]Lookup for use classification'!$F$10,B2527)),ISNUMBER(SEARCH('[1]Lookup for use classification'!$G$10,B2527))),'[1]Lookup for use classification'!$A$10,IF(OR(ISNUMBER(SEARCH('[1]Lookup for use classification'!$B$11,B2527)),ISNUMBER(SEARCH('[1]Lookup for use classification'!$C$11,B2527))),'[1]Lookup for use classification'!$A$11,IF(OR(ISNUMBER(SEARCH('[1]Lookup for use classification'!$B$12,B2527)),ISNUMBER(SEARCH('[1]Lookup for use classification'!$C$12,B2527))),'[1]Lookup for use classification'!$A$12,IF(OR(ISNUMBER(SEARCH('[1]Lookup for use classification'!$B$13,B2527)),ISNUMBER(SEARCH('[1]Lookup for use classification'!$C$13,B2527)),ISNUMBER(SEARCH('[1]Lookup for use classification'!$D$13,B2527)),,ISNUMBER(SEARCH('[1]Lookup for use classification'!$C$13,B2527)),ISNUMBER(SEARCH('[1]Lookup for use classification'!$E$13,B2527))),'[1]Lookup for use classification'!$A$13,IF(OR(ISNUMBER(SEARCH('[1]Lookup for use classification'!$B$14,B2527)),ISNUMBER(SEARCH('[1]Lookup for use classification'!$C$14,B2527))),'[1]Lookup for use classification'!$A$14,"Other"))))))))))))</f>
        <v>Other</v>
      </c>
      <c r="D2527" s="18"/>
      <c r="E2527" s="89"/>
      <c r="F2527" s="89"/>
    </row>
    <row r="2528" spans="1:6">
      <c r="A2528" s="16" t="s">
        <v>1692</v>
      </c>
      <c r="B2528" s="17" t="s">
        <v>1719</v>
      </c>
      <c r="C2528" s="133" t="str">
        <f>IF(OR(ISNUMBER(SEARCH('[1]Lookup for use classification'!$B$1,B2528)),ISNUMBER(SEARCH('[1]Lookup for use classification'!$C$1,B2528)),ISNUMBER(SEARCH('[1]Lookup for use classification'!$D$1,B2528)),ISNUMBER(SEARCH('[1]Lookup for use classification'!$E$1,B2528))),'[1]Lookup for use classification'!$A$1,IF(ISNUMBER(SEARCH('[1]Lookup for use classification'!$B$2,B2528)),'[1]Lookup for use classification'!$A$2,IF(ISNUMBER(SEARCH('[1]Lookup for use classification'!$B$3,B2528)),'[1]Lookup for use classification'!$A$3,IF(OR(ISNUMBER(SEARCH('[1]Lookup for use classification'!$B$4,B2528)),ISNUMBER(SEARCH('[1]Lookup for use classification'!$C$4,B2528)),ISNUMBER(SEARCH('[1]Lookup for use classification'!$D$4,B2528)),ISNUMBER(SEARCH('[1]Lookup for use classification'!$E$4,B2528))),'[1]Lookup for use classification'!$A$4,IF(OR(ISNUMBER(SEARCH('[1]Lookup for use classification'!$B$5,B2528)),ISNUMBER(SEARCH('[1]Lookup for use classification'!$C$5,B2528)),ISNUMBER(SEARCH('[1]Lookup for use classification'!$D$5,B2528))),'[1]Lookup for use classification'!$A$5,IF(OR(ISNUMBER(SEARCH('[1]Lookup for use classification'!$B$7,B2528)),ISNUMBER(SEARCH('[1]Lookup for use classification'!$C$7,B2528)),ISNUMBER(SEARCH('[1]Lookup for use classification'!$D$7,B2528))),'[1]Lookup for use classification'!$A$7,IF(OR(ISNUMBER(SEARCH('[1]Lookup for use classification'!$B$9,B2528)),ISNUMBER(SEARCH('[1]Lookup for use classification'!$C$9,B2528)),ISNUMBER(SEARCH('[1]Lookup for use classification'!$D$9,B2528)),ISNUMBER(SEARCH('[1]Lookup for use classification'!$E$9,B2528)),ISNUMBER(SEARCH('[1]Lookup for use classification'!$F$9,B2528)),ISNUMBER(SEARCH('[1]Lookup for use classification'!$G$9,B2528)),ISNUMBER(SEARCH('[1]Lookup for use classification'!$H$9,B2528)),ISNUMBER(SEARCH('[1]Lookup for use classification'!$I$9,B2528)),ISNUMBER(SEARCH('[1]Lookup for use classification'!$J$9,B2528)),ISNUMBER(SEARCH('[1]Lookup for use classification'!$K$9,B2528))),'[1]Lookup for use classification'!$A$9,IF(OR(ISNUMBER(SEARCH('[1]Lookup for use classification'!$B$10,B2528)),ISNUMBER(SEARCH('[1]Lookup for use classification'!$C$10,B2528)),ISNUMBER(SEARCH('[1]Lookup for use classification'!$D$10,B2528)),ISNUMBER(SEARCH('[1]Lookup for use classification'!$E$10,B2528)),ISNUMBER(SEARCH('[1]Lookup for use classification'!$F$10,B2528)),ISNUMBER(SEARCH('[1]Lookup for use classification'!$G$10,B2528))),'[1]Lookup for use classification'!$A$10,IF(OR(ISNUMBER(SEARCH('[1]Lookup for use classification'!$B$11,B2528)),ISNUMBER(SEARCH('[1]Lookup for use classification'!$C$11,B2528))),'[1]Lookup for use classification'!$A$11,IF(OR(ISNUMBER(SEARCH('[1]Lookup for use classification'!$B$12,B2528)),ISNUMBER(SEARCH('[1]Lookup for use classification'!$C$12,B2528))),'[1]Lookup for use classification'!$A$12,IF(OR(ISNUMBER(SEARCH('[1]Lookup for use classification'!$B$13,B2528)),ISNUMBER(SEARCH('[1]Lookup for use classification'!$C$13,B2528)),ISNUMBER(SEARCH('[1]Lookup for use classification'!$D$13,B2528)),,ISNUMBER(SEARCH('[1]Lookup for use classification'!$C$13,B2528)),ISNUMBER(SEARCH('[1]Lookup for use classification'!$E$13,B2528))),'[1]Lookup for use classification'!$A$13,IF(OR(ISNUMBER(SEARCH('[1]Lookup for use classification'!$B$14,B2528)),ISNUMBER(SEARCH('[1]Lookup for use classification'!$C$14,B2528))),'[1]Lookup for use classification'!$A$14,"Other"))))))))))))</f>
        <v>Other</v>
      </c>
      <c r="D2528" s="18"/>
      <c r="E2528" s="89"/>
      <c r="F2528" s="89"/>
    </row>
    <row r="2529" spans="1:6">
      <c r="A2529" s="16" t="s">
        <v>1692</v>
      </c>
      <c r="B2529" s="17" t="s">
        <v>1720</v>
      </c>
      <c r="C2529" s="133" t="str">
        <f>IF(OR(ISNUMBER(SEARCH('[1]Lookup for use classification'!$B$1,B2529)),ISNUMBER(SEARCH('[1]Lookup for use classification'!$C$1,B2529)),ISNUMBER(SEARCH('[1]Lookup for use classification'!$D$1,B2529)),ISNUMBER(SEARCH('[1]Lookup for use classification'!$E$1,B2529))),'[1]Lookup for use classification'!$A$1,IF(ISNUMBER(SEARCH('[1]Lookup for use classification'!$B$2,B2529)),'[1]Lookup for use classification'!$A$2,IF(ISNUMBER(SEARCH('[1]Lookup for use classification'!$B$3,B2529)),'[1]Lookup for use classification'!$A$3,IF(OR(ISNUMBER(SEARCH('[1]Lookup for use classification'!$B$4,B2529)),ISNUMBER(SEARCH('[1]Lookup for use classification'!$C$4,B2529)),ISNUMBER(SEARCH('[1]Lookup for use classification'!$D$4,B2529)),ISNUMBER(SEARCH('[1]Lookup for use classification'!$E$4,B2529))),'[1]Lookup for use classification'!$A$4,IF(OR(ISNUMBER(SEARCH('[1]Lookup for use classification'!$B$5,B2529)),ISNUMBER(SEARCH('[1]Lookup for use classification'!$C$5,B2529)),ISNUMBER(SEARCH('[1]Lookup for use classification'!$D$5,B2529))),'[1]Lookup for use classification'!$A$5,IF(OR(ISNUMBER(SEARCH('[1]Lookup for use classification'!$B$7,B2529)),ISNUMBER(SEARCH('[1]Lookup for use classification'!$C$7,B2529)),ISNUMBER(SEARCH('[1]Lookup for use classification'!$D$7,B2529))),'[1]Lookup for use classification'!$A$7,IF(OR(ISNUMBER(SEARCH('[1]Lookup for use classification'!$B$9,B2529)),ISNUMBER(SEARCH('[1]Lookup for use classification'!$C$9,B2529)),ISNUMBER(SEARCH('[1]Lookup for use classification'!$D$9,B2529)),ISNUMBER(SEARCH('[1]Lookup for use classification'!$E$9,B2529)),ISNUMBER(SEARCH('[1]Lookup for use classification'!$F$9,B2529)),ISNUMBER(SEARCH('[1]Lookup for use classification'!$G$9,B2529)),ISNUMBER(SEARCH('[1]Lookup for use classification'!$H$9,B2529)),ISNUMBER(SEARCH('[1]Lookup for use classification'!$I$9,B2529)),ISNUMBER(SEARCH('[1]Lookup for use classification'!$J$9,B2529)),ISNUMBER(SEARCH('[1]Lookup for use classification'!$K$9,B2529))),'[1]Lookup for use classification'!$A$9,IF(OR(ISNUMBER(SEARCH('[1]Lookup for use classification'!$B$10,B2529)),ISNUMBER(SEARCH('[1]Lookup for use classification'!$C$10,B2529)),ISNUMBER(SEARCH('[1]Lookup for use classification'!$D$10,B2529)),ISNUMBER(SEARCH('[1]Lookup for use classification'!$E$10,B2529)),ISNUMBER(SEARCH('[1]Lookup for use classification'!$F$10,B2529)),ISNUMBER(SEARCH('[1]Lookup for use classification'!$G$10,B2529))),'[1]Lookup for use classification'!$A$10,IF(OR(ISNUMBER(SEARCH('[1]Lookup for use classification'!$B$11,B2529)),ISNUMBER(SEARCH('[1]Lookup for use classification'!$C$11,B2529))),'[1]Lookup for use classification'!$A$11,IF(OR(ISNUMBER(SEARCH('[1]Lookup for use classification'!$B$12,B2529)),ISNUMBER(SEARCH('[1]Lookup for use classification'!$C$12,B2529))),'[1]Lookup for use classification'!$A$12,IF(OR(ISNUMBER(SEARCH('[1]Lookup for use classification'!$B$13,B2529)),ISNUMBER(SEARCH('[1]Lookup for use classification'!$C$13,B2529)),ISNUMBER(SEARCH('[1]Lookup for use classification'!$D$13,B2529)),,ISNUMBER(SEARCH('[1]Lookup for use classification'!$C$13,B2529)),ISNUMBER(SEARCH('[1]Lookup for use classification'!$E$13,B2529))),'[1]Lookup for use classification'!$A$13,IF(OR(ISNUMBER(SEARCH('[1]Lookup for use classification'!$B$14,B2529)),ISNUMBER(SEARCH('[1]Lookup for use classification'!$C$14,B2529))),'[1]Lookup for use classification'!$A$14,"Other"))))))))))))</f>
        <v>Other</v>
      </c>
      <c r="D2529" s="98"/>
      <c r="E2529" s="132"/>
      <c r="F2529" s="132"/>
    </row>
    <row r="2530" spans="1:6">
      <c r="A2530" s="16" t="s">
        <v>1692</v>
      </c>
      <c r="B2530" s="17" t="s">
        <v>1721</v>
      </c>
      <c r="C2530" s="133" t="str">
        <f>IF(OR(ISNUMBER(SEARCH('[1]Lookup for use classification'!$B$1,B2530)),ISNUMBER(SEARCH('[1]Lookup for use classification'!$C$1,B2530)),ISNUMBER(SEARCH('[1]Lookup for use classification'!$D$1,B2530)),ISNUMBER(SEARCH('[1]Lookup for use classification'!$E$1,B2530))),'[1]Lookup for use classification'!$A$1,IF(ISNUMBER(SEARCH('[1]Lookup for use classification'!$B$2,B2530)),'[1]Lookup for use classification'!$A$2,IF(ISNUMBER(SEARCH('[1]Lookup for use classification'!$B$3,B2530)),'[1]Lookup for use classification'!$A$3,IF(OR(ISNUMBER(SEARCH('[1]Lookup for use classification'!$B$4,B2530)),ISNUMBER(SEARCH('[1]Lookup for use classification'!$C$4,B2530)),ISNUMBER(SEARCH('[1]Lookup for use classification'!$D$4,B2530)),ISNUMBER(SEARCH('[1]Lookup for use classification'!$E$4,B2530))),'[1]Lookup for use classification'!$A$4,IF(OR(ISNUMBER(SEARCH('[1]Lookup for use classification'!$B$5,B2530)),ISNUMBER(SEARCH('[1]Lookup for use classification'!$C$5,B2530)),ISNUMBER(SEARCH('[1]Lookup for use classification'!$D$5,B2530))),'[1]Lookup for use classification'!$A$5,IF(OR(ISNUMBER(SEARCH('[1]Lookup for use classification'!$B$7,B2530)),ISNUMBER(SEARCH('[1]Lookup for use classification'!$C$7,B2530)),ISNUMBER(SEARCH('[1]Lookup for use classification'!$D$7,B2530))),'[1]Lookup for use classification'!$A$7,IF(OR(ISNUMBER(SEARCH('[1]Lookup for use classification'!$B$9,B2530)),ISNUMBER(SEARCH('[1]Lookup for use classification'!$C$9,B2530)),ISNUMBER(SEARCH('[1]Lookup for use classification'!$D$9,B2530)),ISNUMBER(SEARCH('[1]Lookup for use classification'!$E$9,B2530)),ISNUMBER(SEARCH('[1]Lookup for use classification'!$F$9,B2530)),ISNUMBER(SEARCH('[1]Lookup for use classification'!$G$9,B2530)),ISNUMBER(SEARCH('[1]Lookup for use classification'!$H$9,B2530)),ISNUMBER(SEARCH('[1]Lookup for use classification'!$I$9,B2530)),ISNUMBER(SEARCH('[1]Lookup for use classification'!$J$9,B2530)),ISNUMBER(SEARCH('[1]Lookup for use classification'!$K$9,B2530))),'[1]Lookup for use classification'!$A$9,IF(OR(ISNUMBER(SEARCH('[1]Lookup for use classification'!$B$10,B2530)),ISNUMBER(SEARCH('[1]Lookup for use classification'!$C$10,B2530)),ISNUMBER(SEARCH('[1]Lookup for use classification'!$D$10,B2530)),ISNUMBER(SEARCH('[1]Lookup for use classification'!$E$10,B2530)),ISNUMBER(SEARCH('[1]Lookup for use classification'!$F$10,B2530)),ISNUMBER(SEARCH('[1]Lookup for use classification'!$G$10,B2530))),'[1]Lookup for use classification'!$A$10,IF(OR(ISNUMBER(SEARCH('[1]Lookup for use classification'!$B$11,B2530)),ISNUMBER(SEARCH('[1]Lookup for use classification'!$C$11,B2530))),'[1]Lookup for use classification'!$A$11,IF(OR(ISNUMBER(SEARCH('[1]Lookup for use classification'!$B$12,B2530)),ISNUMBER(SEARCH('[1]Lookup for use classification'!$C$12,B2530))),'[1]Lookup for use classification'!$A$12,IF(OR(ISNUMBER(SEARCH('[1]Lookup for use classification'!$B$13,B2530)),ISNUMBER(SEARCH('[1]Lookup for use classification'!$C$13,B2530)),ISNUMBER(SEARCH('[1]Lookup for use classification'!$D$13,B2530)),,ISNUMBER(SEARCH('[1]Lookup for use classification'!$C$13,B2530)),ISNUMBER(SEARCH('[1]Lookup for use classification'!$E$13,B2530))),'[1]Lookup for use classification'!$A$13,IF(OR(ISNUMBER(SEARCH('[1]Lookup for use classification'!$B$14,B2530)),ISNUMBER(SEARCH('[1]Lookup for use classification'!$C$14,B2530))),'[1]Lookup for use classification'!$A$14,"Other"))))))))))))</f>
        <v>Residential - Multi-Family</v>
      </c>
      <c r="D2530" s="98"/>
      <c r="E2530" s="127"/>
      <c r="F2530" s="127"/>
    </row>
    <row r="2531" spans="1:6">
      <c r="A2531" s="16" t="s">
        <v>1692</v>
      </c>
      <c r="B2531" s="17" t="s">
        <v>1722</v>
      </c>
      <c r="C2531" s="133" t="str">
        <f>IF(OR(ISNUMBER(SEARCH('[1]Lookup for use classification'!$B$1,B2531)),ISNUMBER(SEARCH('[1]Lookup for use classification'!$C$1,B2531)),ISNUMBER(SEARCH('[1]Lookup for use classification'!$D$1,B2531)),ISNUMBER(SEARCH('[1]Lookup for use classification'!$E$1,B2531))),'[1]Lookup for use classification'!$A$1,IF(ISNUMBER(SEARCH('[1]Lookup for use classification'!$B$2,B2531)),'[1]Lookup for use classification'!$A$2,IF(ISNUMBER(SEARCH('[1]Lookup for use classification'!$B$3,B2531)),'[1]Lookup for use classification'!$A$3,IF(OR(ISNUMBER(SEARCH('[1]Lookup for use classification'!$B$4,B2531)),ISNUMBER(SEARCH('[1]Lookup for use classification'!$C$4,B2531)),ISNUMBER(SEARCH('[1]Lookup for use classification'!$D$4,B2531)),ISNUMBER(SEARCH('[1]Lookup for use classification'!$E$4,B2531))),'[1]Lookup for use classification'!$A$4,IF(OR(ISNUMBER(SEARCH('[1]Lookup for use classification'!$B$5,B2531)),ISNUMBER(SEARCH('[1]Lookup for use classification'!$C$5,B2531)),ISNUMBER(SEARCH('[1]Lookup for use classification'!$D$5,B2531))),'[1]Lookup for use classification'!$A$5,IF(OR(ISNUMBER(SEARCH('[1]Lookup for use classification'!$B$7,B2531)),ISNUMBER(SEARCH('[1]Lookup for use classification'!$C$7,B2531)),ISNUMBER(SEARCH('[1]Lookup for use classification'!$D$7,B2531))),'[1]Lookup for use classification'!$A$7,IF(OR(ISNUMBER(SEARCH('[1]Lookup for use classification'!$B$9,B2531)),ISNUMBER(SEARCH('[1]Lookup for use classification'!$C$9,B2531)),ISNUMBER(SEARCH('[1]Lookup for use classification'!$D$9,B2531)),ISNUMBER(SEARCH('[1]Lookup for use classification'!$E$9,B2531)),ISNUMBER(SEARCH('[1]Lookup for use classification'!$F$9,B2531)),ISNUMBER(SEARCH('[1]Lookup for use classification'!$G$9,B2531)),ISNUMBER(SEARCH('[1]Lookup for use classification'!$H$9,B2531)),ISNUMBER(SEARCH('[1]Lookup for use classification'!$I$9,B2531)),ISNUMBER(SEARCH('[1]Lookup for use classification'!$J$9,B2531)),ISNUMBER(SEARCH('[1]Lookup for use classification'!$K$9,B2531))),'[1]Lookup for use classification'!$A$9,IF(OR(ISNUMBER(SEARCH('[1]Lookup for use classification'!$B$10,B2531)),ISNUMBER(SEARCH('[1]Lookup for use classification'!$C$10,B2531)),ISNUMBER(SEARCH('[1]Lookup for use classification'!$D$10,B2531)),ISNUMBER(SEARCH('[1]Lookup for use classification'!$E$10,B2531)),ISNUMBER(SEARCH('[1]Lookup for use classification'!$F$10,B2531)),ISNUMBER(SEARCH('[1]Lookup for use classification'!$G$10,B2531))),'[1]Lookup for use classification'!$A$10,IF(OR(ISNUMBER(SEARCH('[1]Lookup for use classification'!$B$11,B2531)),ISNUMBER(SEARCH('[1]Lookup for use classification'!$C$11,B2531))),'[1]Lookup for use classification'!$A$11,IF(OR(ISNUMBER(SEARCH('[1]Lookup for use classification'!$B$12,B2531)),ISNUMBER(SEARCH('[1]Lookup for use classification'!$C$12,B2531))),'[1]Lookup for use classification'!$A$12,IF(OR(ISNUMBER(SEARCH('[1]Lookup for use classification'!$B$13,B2531)),ISNUMBER(SEARCH('[1]Lookup for use classification'!$C$13,B2531)),ISNUMBER(SEARCH('[1]Lookup for use classification'!$D$13,B2531)),,ISNUMBER(SEARCH('[1]Lookup for use classification'!$C$13,B2531)),ISNUMBER(SEARCH('[1]Lookup for use classification'!$E$13,B2531))),'[1]Lookup for use classification'!$A$13,IF(OR(ISNUMBER(SEARCH('[1]Lookup for use classification'!$B$14,B2531)),ISNUMBER(SEARCH('[1]Lookup for use classification'!$C$14,B2531))),'[1]Lookup for use classification'!$A$14,"Other"))))))))))))</f>
        <v>Other</v>
      </c>
      <c r="D2531" s="98"/>
      <c r="E2531" s="132"/>
      <c r="F2531" s="132"/>
    </row>
    <row r="2532" spans="1:6">
      <c r="A2532" s="16" t="s">
        <v>1692</v>
      </c>
      <c r="B2532" s="17" t="s">
        <v>1723</v>
      </c>
      <c r="C2532" s="133" t="str">
        <f>IF(OR(ISNUMBER(SEARCH('[1]Lookup for use classification'!$B$1,B2532)),ISNUMBER(SEARCH('[1]Lookup for use classification'!$C$1,B2532)),ISNUMBER(SEARCH('[1]Lookup for use classification'!$D$1,B2532)),ISNUMBER(SEARCH('[1]Lookup for use classification'!$E$1,B2532))),'[1]Lookup for use classification'!$A$1,IF(ISNUMBER(SEARCH('[1]Lookup for use classification'!$B$2,B2532)),'[1]Lookup for use classification'!$A$2,IF(ISNUMBER(SEARCH('[1]Lookup for use classification'!$B$3,B2532)),'[1]Lookup for use classification'!$A$3,IF(OR(ISNUMBER(SEARCH('[1]Lookup for use classification'!$B$4,B2532)),ISNUMBER(SEARCH('[1]Lookup for use classification'!$C$4,B2532)),ISNUMBER(SEARCH('[1]Lookup for use classification'!$D$4,B2532)),ISNUMBER(SEARCH('[1]Lookup for use classification'!$E$4,B2532))),'[1]Lookup for use classification'!$A$4,IF(OR(ISNUMBER(SEARCH('[1]Lookup for use classification'!$B$5,B2532)),ISNUMBER(SEARCH('[1]Lookup for use classification'!$C$5,B2532)),ISNUMBER(SEARCH('[1]Lookup for use classification'!$D$5,B2532))),'[1]Lookup for use classification'!$A$5,IF(OR(ISNUMBER(SEARCH('[1]Lookup for use classification'!$B$7,B2532)),ISNUMBER(SEARCH('[1]Lookup for use classification'!$C$7,B2532)),ISNUMBER(SEARCH('[1]Lookup for use classification'!$D$7,B2532))),'[1]Lookup for use classification'!$A$7,IF(OR(ISNUMBER(SEARCH('[1]Lookup for use classification'!$B$9,B2532)),ISNUMBER(SEARCH('[1]Lookup for use classification'!$C$9,B2532)),ISNUMBER(SEARCH('[1]Lookup for use classification'!$D$9,B2532)),ISNUMBER(SEARCH('[1]Lookup for use classification'!$E$9,B2532)),ISNUMBER(SEARCH('[1]Lookup for use classification'!$F$9,B2532)),ISNUMBER(SEARCH('[1]Lookup for use classification'!$G$9,B2532)),ISNUMBER(SEARCH('[1]Lookup for use classification'!$H$9,B2532)),ISNUMBER(SEARCH('[1]Lookup for use classification'!$I$9,B2532)),ISNUMBER(SEARCH('[1]Lookup for use classification'!$J$9,B2532)),ISNUMBER(SEARCH('[1]Lookup for use classification'!$K$9,B2532))),'[1]Lookup for use classification'!$A$9,IF(OR(ISNUMBER(SEARCH('[1]Lookup for use classification'!$B$10,B2532)),ISNUMBER(SEARCH('[1]Lookup for use classification'!$C$10,B2532)),ISNUMBER(SEARCH('[1]Lookup for use classification'!$D$10,B2532)),ISNUMBER(SEARCH('[1]Lookup for use classification'!$E$10,B2532)),ISNUMBER(SEARCH('[1]Lookup for use classification'!$F$10,B2532)),ISNUMBER(SEARCH('[1]Lookup for use classification'!$G$10,B2532))),'[1]Lookup for use classification'!$A$10,IF(OR(ISNUMBER(SEARCH('[1]Lookup for use classification'!$B$11,B2532)),ISNUMBER(SEARCH('[1]Lookup for use classification'!$C$11,B2532))),'[1]Lookup for use classification'!$A$11,IF(OR(ISNUMBER(SEARCH('[1]Lookup for use classification'!$B$12,B2532)),ISNUMBER(SEARCH('[1]Lookup for use classification'!$C$12,B2532))),'[1]Lookup for use classification'!$A$12,IF(OR(ISNUMBER(SEARCH('[1]Lookup for use classification'!$B$13,B2532)),ISNUMBER(SEARCH('[1]Lookup for use classification'!$C$13,B2532)),ISNUMBER(SEARCH('[1]Lookup for use classification'!$D$13,B2532)),,ISNUMBER(SEARCH('[1]Lookup for use classification'!$C$13,B2532)),ISNUMBER(SEARCH('[1]Lookup for use classification'!$E$13,B2532))),'[1]Lookup for use classification'!$A$13,IF(OR(ISNUMBER(SEARCH('[1]Lookup for use classification'!$B$14,B2532)),ISNUMBER(SEARCH('[1]Lookup for use classification'!$C$14,B2532))),'[1]Lookup for use classification'!$A$14,"Other"))))))))))))</f>
        <v>Other</v>
      </c>
      <c r="D2532" s="18"/>
      <c r="E2532" s="89"/>
      <c r="F2532" s="89"/>
    </row>
    <row r="2533" spans="1:6">
      <c r="A2533" s="16" t="s">
        <v>1692</v>
      </c>
      <c r="B2533" s="17" t="s">
        <v>1724</v>
      </c>
      <c r="C2533" s="133" t="str">
        <f>IF(OR(ISNUMBER(SEARCH('[1]Lookup for use classification'!$B$1,B2533)),ISNUMBER(SEARCH('[1]Lookup for use classification'!$C$1,B2533)),ISNUMBER(SEARCH('[1]Lookup for use classification'!$D$1,B2533)),ISNUMBER(SEARCH('[1]Lookup for use classification'!$E$1,B2533))),'[1]Lookup for use classification'!$A$1,IF(ISNUMBER(SEARCH('[1]Lookup for use classification'!$B$2,B2533)),'[1]Lookup for use classification'!$A$2,IF(ISNUMBER(SEARCH('[1]Lookup for use classification'!$B$3,B2533)),'[1]Lookup for use classification'!$A$3,IF(OR(ISNUMBER(SEARCH('[1]Lookup for use classification'!$B$4,B2533)),ISNUMBER(SEARCH('[1]Lookup for use classification'!$C$4,B2533)),ISNUMBER(SEARCH('[1]Lookup for use classification'!$D$4,B2533)),ISNUMBER(SEARCH('[1]Lookup for use classification'!$E$4,B2533))),'[1]Lookup for use classification'!$A$4,IF(OR(ISNUMBER(SEARCH('[1]Lookup for use classification'!$B$5,B2533)),ISNUMBER(SEARCH('[1]Lookup for use classification'!$C$5,B2533)),ISNUMBER(SEARCH('[1]Lookup for use classification'!$D$5,B2533))),'[1]Lookup for use classification'!$A$5,IF(OR(ISNUMBER(SEARCH('[1]Lookup for use classification'!$B$7,B2533)),ISNUMBER(SEARCH('[1]Lookup for use classification'!$C$7,B2533)),ISNUMBER(SEARCH('[1]Lookup for use classification'!$D$7,B2533))),'[1]Lookup for use classification'!$A$7,IF(OR(ISNUMBER(SEARCH('[1]Lookup for use classification'!$B$9,B2533)),ISNUMBER(SEARCH('[1]Lookup for use classification'!$C$9,B2533)),ISNUMBER(SEARCH('[1]Lookup for use classification'!$D$9,B2533)),ISNUMBER(SEARCH('[1]Lookup for use classification'!$E$9,B2533)),ISNUMBER(SEARCH('[1]Lookup for use classification'!$F$9,B2533)),ISNUMBER(SEARCH('[1]Lookup for use classification'!$G$9,B2533)),ISNUMBER(SEARCH('[1]Lookup for use classification'!$H$9,B2533)),ISNUMBER(SEARCH('[1]Lookup for use classification'!$I$9,B2533)),ISNUMBER(SEARCH('[1]Lookup for use classification'!$J$9,B2533)),ISNUMBER(SEARCH('[1]Lookup for use classification'!$K$9,B2533))),'[1]Lookup for use classification'!$A$9,IF(OR(ISNUMBER(SEARCH('[1]Lookup for use classification'!$B$10,B2533)),ISNUMBER(SEARCH('[1]Lookup for use classification'!$C$10,B2533)),ISNUMBER(SEARCH('[1]Lookup for use classification'!$D$10,B2533)),ISNUMBER(SEARCH('[1]Lookup for use classification'!$E$10,B2533)),ISNUMBER(SEARCH('[1]Lookup for use classification'!$F$10,B2533)),ISNUMBER(SEARCH('[1]Lookup for use classification'!$G$10,B2533))),'[1]Lookup for use classification'!$A$10,IF(OR(ISNUMBER(SEARCH('[1]Lookup for use classification'!$B$11,B2533)),ISNUMBER(SEARCH('[1]Lookup for use classification'!$C$11,B2533))),'[1]Lookup for use classification'!$A$11,IF(OR(ISNUMBER(SEARCH('[1]Lookup for use classification'!$B$12,B2533)),ISNUMBER(SEARCH('[1]Lookup for use classification'!$C$12,B2533))),'[1]Lookup for use classification'!$A$12,IF(OR(ISNUMBER(SEARCH('[1]Lookup for use classification'!$B$13,B2533)),ISNUMBER(SEARCH('[1]Lookup for use classification'!$C$13,B2533)),ISNUMBER(SEARCH('[1]Lookup for use classification'!$D$13,B2533)),,ISNUMBER(SEARCH('[1]Lookup for use classification'!$C$13,B2533)),ISNUMBER(SEARCH('[1]Lookup for use classification'!$E$13,B2533))),'[1]Lookup for use classification'!$A$13,IF(OR(ISNUMBER(SEARCH('[1]Lookup for use classification'!$B$14,B2533)),ISNUMBER(SEARCH('[1]Lookup for use classification'!$C$14,B2533))),'[1]Lookup for use classification'!$A$14,"Other"))))))))))))</f>
        <v>Public Assembly</v>
      </c>
      <c r="D2533" s="18"/>
      <c r="E2533" s="89"/>
      <c r="F2533" s="89"/>
    </row>
    <row r="2534" spans="1:6">
      <c r="A2534" s="16" t="s">
        <v>1692</v>
      </c>
      <c r="B2534" s="17" t="s">
        <v>1725</v>
      </c>
      <c r="C2534" s="133" t="str">
        <f>IF(OR(ISNUMBER(SEARCH('[1]Lookup for use classification'!$B$1,B2534)),ISNUMBER(SEARCH('[1]Lookup for use classification'!$C$1,B2534)),ISNUMBER(SEARCH('[1]Lookup for use classification'!$D$1,B2534)),ISNUMBER(SEARCH('[1]Lookup for use classification'!$E$1,B2534))),'[1]Lookup for use classification'!$A$1,IF(ISNUMBER(SEARCH('[1]Lookup for use classification'!$B$2,B2534)),'[1]Lookup for use classification'!$A$2,IF(ISNUMBER(SEARCH('[1]Lookup for use classification'!$B$3,B2534)),'[1]Lookup for use classification'!$A$3,IF(OR(ISNUMBER(SEARCH('[1]Lookup for use classification'!$B$4,B2534)),ISNUMBER(SEARCH('[1]Lookup for use classification'!$C$4,B2534)),ISNUMBER(SEARCH('[1]Lookup for use classification'!$D$4,B2534)),ISNUMBER(SEARCH('[1]Lookup for use classification'!$E$4,B2534))),'[1]Lookup for use classification'!$A$4,IF(OR(ISNUMBER(SEARCH('[1]Lookup for use classification'!$B$5,B2534)),ISNUMBER(SEARCH('[1]Lookup for use classification'!$C$5,B2534)),ISNUMBER(SEARCH('[1]Lookup for use classification'!$D$5,B2534))),'[1]Lookup for use classification'!$A$5,IF(OR(ISNUMBER(SEARCH('[1]Lookup for use classification'!$B$7,B2534)),ISNUMBER(SEARCH('[1]Lookup for use classification'!$C$7,B2534)),ISNUMBER(SEARCH('[1]Lookup for use classification'!$D$7,B2534))),'[1]Lookup for use classification'!$A$7,IF(OR(ISNUMBER(SEARCH('[1]Lookup for use classification'!$B$9,B2534)),ISNUMBER(SEARCH('[1]Lookup for use classification'!$C$9,B2534)),ISNUMBER(SEARCH('[1]Lookup for use classification'!$D$9,B2534)),ISNUMBER(SEARCH('[1]Lookup for use classification'!$E$9,B2534)),ISNUMBER(SEARCH('[1]Lookup for use classification'!$F$9,B2534)),ISNUMBER(SEARCH('[1]Lookup for use classification'!$G$9,B2534)),ISNUMBER(SEARCH('[1]Lookup for use classification'!$H$9,B2534)),ISNUMBER(SEARCH('[1]Lookup for use classification'!$I$9,B2534)),ISNUMBER(SEARCH('[1]Lookup for use classification'!$J$9,B2534)),ISNUMBER(SEARCH('[1]Lookup for use classification'!$K$9,B2534))),'[1]Lookup for use classification'!$A$9,IF(OR(ISNUMBER(SEARCH('[1]Lookup for use classification'!$B$10,B2534)),ISNUMBER(SEARCH('[1]Lookup for use classification'!$C$10,B2534)),ISNUMBER(SEARCH('[1]Lookup for use classification'!$D$10,B2534)),ISNUMBER(SEARCH('[1]Lookup for use classification'!$E$10,B2534)),ISNUMBER(SEARCH('[1]Lookup for use classification'!$F$10,B2534)),ISNUMBER(SEARCH('[1]Lookup for use classification'!$G$10,B2534))),'[1]Lookup for use classification'!$A$10,IF(OR(ISNUMBER(SEARCH('[1]Lookup for use classification'!$B$11,B2534)),ISNUMBER(SEARCH('[1]Lookup for use classification'!$C$11,B2534))),'[1]Lookup for use classification'!$A$11,IF(OR(ISNUMBER(SEARCH('[1]Lookup for use classification'!$B$12,B2534)),ISNUMBER(SEARCH('[1]Lookup for use classification'!$C$12,B2534))),'[1]Lookup for use classification'!$A$12,IF(OR(ISNUMBER(SEARCH('[1]Lookup for use classification'!$B$13,B2534)),ISNUMBER(SEARCH('[1]Lookup for use classification'!$C$13,B2534)),ISNUMBER(SEARCH('[1]Lookup for use classification'!$D$13,B2534)),,ISNUMBER(SEARCH('[1]Lookup for use classification'!$C$13,B2534)),ISNUMBER(SEARCH('[1]Lookup for use classification'!$E$13,B2534))),'[1]Lookup for use classification'!$A$13,IF(OR(ISNUMBER(SEARCH('[1]Lookup for use classification'!$B$14,B2534)),ISNUMBER(SEARCH('[1]Lookup for use classification'!$C$14,B2534))),'[1]Lookup for use classification'!$A$14,"Other"))))))))))))</f>
        <v>Education - K - 12</v>
      </c>
      <c r="D2534" s="18"/>
      <c r="E2534" s="89"/>
      <c r="F2534" s="89"/>
    </row>
    <row r="2535" spans="1:6">
      <c r="A2535" s="16" t="s">
        <v>1692</v>
      </c>
      <c r="B2535" s="17" t="s">
        <v>1726</v>
      </c>
      <c r="C2535" s="133" t="str">
        <f>IF(OR(ISNUMBER(SEARCH('[1]Lookup for use classification'!$B$1,B2535)),ISNUMBER(SEARCH('[1]Lookup for use classification'!$C$1,B2535)),ISNUMBER(SEARCH('[1]Lookup for use classification'!$D$1,B2535)),ISNUMBER(SEARCH('[1]Lookup for use classification'!$E$1,B2535))),'[1]Lookup for use classification'!$A$1,IF(ISNUMBER(SEARCH('[1]Lookup for use classification'!$B$2,B2535)),'[1]Lookup for use classification'!$A$2,IF(ISNUMBER(SEARCH('[1]Lookup for use classification'!$B$3,B2535)),'[1]Lookup for use classification'!$A$3,IF(OR(ISNUMBER(SEARCH('[1]Lookup for use classification'!$B$4,B2535)),ISNUMBER(SEARCH('[1]Lookup for use classification'!$C$4,B2535)),ISNUMBER(SEARCH('[1]Lookup for use classification'!$D$4,B2535)),ISNUMBER(SEARCH('[1]Lookup for use classification'!$E$4,B2535))),'[1]Lookup for use classification'!$A$4,IF(OR(ISNUMBER(SEARCH('[1]Lookup for use classification'!$B$5,B2535)),ISNUMBER(SEARCH('[1]Lookup for use classification'!$C$5,B2535)),ISNUMBER(SEARCH('[1]Lookup for use classification'!$D$5,B2535))),'[1]Lookup for use classification'!$A$5,IF(OR(ISNUMBER(SEARCH('[1]Lookup for use classification'!$B$7,B2535)),ISNUMBER(SEARCH('[1]Lookup for use classification'!$C$7,B2535)),ISNUMBER(SEARCH('[1]Lookup for use classification'!$D$7,B2535))),'[1]Lookup for use classification'!$A$7,IF(OR(ISNUMBER(SEARCH('[1]Lookup for use classification'!$B$9,B2535)),ISNUMBER(SEARCH('[1]Lookup for use classification'!$C$9,B2535)),ISNUMBER(SEARCH('[1]Lookup for use classification'!$D$9,B2535)),ISNUMBER(SEARCH('[1]Lookup for use classification'!$E$9,B2535)),ISNUMBER(SEARCH('[1]Lookup for use classification'!$F$9,B2535)),ISNUMBER(SEARCH('[1]Lookup for use classification'!$G$9,B2535)),ISNUMBER(SEARCH('[1]Lookup for use classification'!$H$9,B2535)),ISNUMBER(SEARCH('[1]Lookup for use classification'!$I$9,B2535)),ISNUMBER(SEARCH('[1]Lookup for use classification'!$J$9,B2535)),ISNUMBER(SEARCH('[1]Lookup for use classification'!$K$9,B2535))),'[1]Lookup for use classification'!$A$9,IF(OR(ISNUMBER(SEARCH('[1]Lookup for use classification'!$B$10,B2535)),ISNUMBER(SEARCH('[1]Lookup for use classification'!$C$10,B2535)),ISNUMBER(SEARCH('[1]Lookup for use classification'!$D$10,B2535)),ISNUMBER(SEARCH('[1]Lookup for use classification'!$E$10,B2535)),ISNUMBER(SEARCH('[1]Lookup for use classification'!$F$10,B2535)),ISNUMBER(SEARCH('[1]Lookup for use classification'!$G$10,B2535))),'[1]Lookup for use classification'!$A$10,IF(OR(ISNUMBER(SEARCH('[1]Lookup for use classification'!$B$11,B2535)),ISNUMBER(SEARCH('[1]Lookup for use classification'!$C$11,B2535))),'[1]Lookup for use classification'!$A$11,IF(OR(ISNUMBER(SEARCH('[1]Lookup for use classification'!$B$12,B2535)),ISNUMBER(SEARCH('[1]Lookup for use classification'!$C$12,B2535))),'[1]Lookup for use classification'!$A$12,IF(OR(ISNUMBER(SEARCH('[1]Lookup for use classification'!$B$13,B2535)),ISNUMBER(SEARCH('[1]Lookup for use classification'!$C$13,B2535)),ISNUMBER(SEARCH('[1]Lookup for use classification'!$D$13,B2535)),,ISNUMBER(SEARCH('[1]Lookup for use classification'!$C$13,B2535)),ISNUMBER(SEARCH('[1]Lookup for use classification'!$E$13,B2535))),'[1]Lookup for use classification'!$A$13,IF(OR(ISNUMBER(SEARCH('[1]Lookup for use classification'!$B$14,B2535)),ISNUMBER(SEARCH('[1]Lookup for use classification'!$C$14,B2535))),'[1]Lookup for use classification'!$A$14,"Other"))))))))))))</f>
        <v>Public Assembly</v>
      </c>
      <c r="D2535" s="98"/>
      <c r="E2535" s="132"/>
      <c r="F2535" s="132"/>
    </row>
    <row r="2536" spans="1:6">
      <c r="A2536" s="16" t="s">
        <v>1692</v>
      </c>
      <c r="B2536" s="17" t="s">
        <v>1727</v>
      </c>
      <c r="C2536" s="133" t="str">
        <f>IF(OR(ISNUMBER(SEARCH('[1]Lookup for use classification'!$B$1,B2536)),ISNUMBER(SEARCH('[1]Lookup for use classification'!$C$1,B2536)),ISNUMBER(SEARCH('[1]Lookup for use classification'!$D$1,B2536)),ISNUMBER(SEARCH('[1]Lookup for use classification'!$E$1,B2536))),'[1]Lookup for use classification'!$A$1,IF(ISNUMBER(SEARCH('[1]Lookup for use classification'!$B$2,B2536)),'[1]Lookup for use classification'!$A$2,IF(ISNUMBER(SEARCH('[1]Lookup for use classification'!$B$3,B2536)),'[1]Lookup for use classification'!$A$3,IF(OR(ISNUMBER(SEARCH('[1]Lookup for use classification'!$B$4,B2536)),ISNUMBER(SEARCH('[1]Lookup for use classification'!$C$4,B2536)),ISNUMBER(SEARCH('[1]Lookup for use classification'!$D$4,B2536)),ISNUMBER(SEARCH('[1]Lookup for use classification'!$E$4,B2536))),'[1]Lookup for use classification'!$A$4,IF(OR(ISNUMBER(SEARCH('[1]Lookup for use classification'!$B$5,B2536)),ISNUMBER(SEARCH('[1]Lookup for use classification'!$C$5,B2536)),ISNUMBER(SEARCH('[1]Lookup for use classification'!$D$5,B2536))),'[1]Lookup for use classification'!$A$5,IF(OR(ISNUMBER(SEARCH('[1]Lookup for use classification'!$B$7,B2536)),ISNUMBER(SEARCH('[1]Lookup for use classification'!$C$7,B2536)),ISNUMBER(SEARCH('[1]Lookup for use classification'!$D$7,B2536))),'[1]Lookup for use classification'!$A$7,IF(OR(ISNUMBER(SEARCH('[1]Lookup for use classification'!$B$9,B2536)),ISNUMBER(SEARCH('[1]Lookup for use classification'!$C$9,B2536)),ISNUMBER(SEARCH('[1]Lookup for use classification'!$D$9,B2536)),ISNUMBER(SEARCH('[1]Lookup for use classification'!$E$9,B2536)),ISNUMBER(SEARCH('[1]Lookup for use classification'!$F$9,B2536)),ISNUMBER(SEARCH('[1]Lookup for use classification'!$G$9,B2536)),ISNUMBER(SEARCH('[1]Lookup for use classification'!$H$9,B2536)),ISNUMBER(SEARCH('[1]Lookup for use classification'!$I$9,B2536)),ISNUMBER(SEARCH('[1]Lookup for use classification'!$J$9,B2536)),ISNUMBER(SEARCH('[1]Lookup for use classification'!$K$9,B2536))),'[1]Lookup for use classification'!$A$9,IF(OR(ISNUMBER(SEARCH('[1]Lookup for use classification'!$B$10,B2536)),ISNUMBER(SEARCH('[1]Lookup for use classification'!$C$10,B2536)),ISNUMBER(SEARCH('[1]Lookup for use classification'!$D$10,B2536)),ISNUMBER(SEARCH('[1]Lookup for use classification'!$E$10,B2536)),ISNUMBER(SEARCH('[1]Lookup for use classification'!$F$10,B2536)),ISNUMBER(SEARCH('[1]Lookup for use classification'!$G$10,B2536))),'[1]Lookup for use classification'!$A$10,IF(OR(ISNUMBER(SEARCH('[1]Lookup for use classification'!$B$11,B2536)),ISNUMBER(SEARCH('[1]Lookup for use classification'!$C$11,B2536))),'[1]Lookup for use classification'!$A$11,IF(OR(ISNUMBER(SEARCH('[1]Lookup for use classification'!$B$12,B2536)),ISNUMBER(SEARCH('[1]Lookup for use classification'!$C$12,B2536))),'[1]Lookup for use classification'!$A$12,IF(OR(ISNUMBER(SEARCH('[1]Lookup for use classification'!$B$13,B2536)),ISNUMBER(SEARCH('[1]Lookup for use classification'!$C$13,B2536)),ISNUMBER(SEARCH('[1]Lookup for use classification'!$D$13,B2536)),,ISNUMBER(SEARCH('[1]Lookup for use classification'!$C$13,B2536)),ISNUMBER(SEARCH('[1]Lookup for use classification'!$E$13,B2536))),'[1]Lookup for use classification'!$A$13,IF(OR(ISNUMBER(SEARCH('[1]Lookup for use classification'!$B$14,B2536)),ISNUMBER(SEARCH('[1]Lookup for use classification'!$C$14,B2536))),'[1]Lookup for use classification'!$A$14,"Other"))))))))))))</f>
        <v>Other</v>
      </c>
      <c r="D2536" s="18"/>
      <c r="E2536" s="89"/>
      <c r="F2536" s="89"/>
    </row>
    <row r="2537" spans="1:6">
      <c r="A2537" s="16" t="s">
        <v>1692</v>
      </c>
      <c r="B2537" s="17" t="s">
        <v>1728</v>
      </c>
      <c r="C2537" s="133" t="str">
        <f>IF(OR(ISNUMBER(SEARCH('[1]Lookup for use classification'!$B$1,B2537)),ISNUMBER(SEARCH('[1]Lookup for use classification'!$C$1,B2537)),ISNUMBER(SEARCH('[1]Lookup for use classification'!$D$1,B2537)),ISNUMBER(SEARCH('[1]Lookup for use classification'!$E$1,B2537))),'[1]Lookup for use classification'!$A$1,IF(ISNUMBER(SEARCH('[1]Lookup for use classification'!$B$2,B2537)),'[1]Lookup for use classification'!$A$2,IF(ISNUMBER(SEARCH('[1]Lookup for use classification'!$B$3,B2537)),'[1]Lookup for use classification'!$A$3,IF(OR(ISNUMBER(SEARCH('[1]Lookup for use classification'!$B$4,B2537)),ISNUMBER(SEARCH('[1]Lookup for use classification'!$C$4,B2537)),ISNUMBER(SEARCH('[1]Lookup for use classification'!$D$4,B2537)),ISNUMBER(SEARCH('[1]Lookup for use classification'!$E$4,B2537))),'[1]Lookup for use classification'!$A$4,IF(OR(ISNUMBER(SEARCH('[1]Lookup for use classification'!$B$5,B2537)),ISNUMBER(SEARCH('[1]Lookup for use classification'!$C$5,B2537)),ISNUMBER(SEARCH('[1]Lookup for use classification'!$D$5,B2537))),'[1]Lookup for use classification'!$A$5,IF(OR(ISNUMBER(SEARCH('[1]Lookup for use classification'!$B$7,B2537)),ISNUMBER(SEARCH('[1]Lookup for use classification'!$C$7,B2537)),ISNUMBER(SEARCH('[1]Lookup for use classification'!$D$7,B2537))),'[1]Lookup for use classification'!$A$7,IF(OR(ISNUMBER(SEARCH('[1]Lookup for use classification'!$B$9,B2537)),ISNUMBER(SEARCH('[1]Lookup for use classification'!$C$9,B2537)),ISNUMBER(SEARCH('[1]Lookup for use classification'!$D$9,B2537)),ISNUMBER(SEARCH('[1]Lookup for use classification'!$E$9,B2537)),ISNUMBER(SEARCH('[1]Lookup for use classification'!$F$9,B2537)),ISNUMBER(SEARCH('[1]Lookup for use classification'!$G$9,B2537)),ISNUMBER(SEARCH('[1]Lookup for use classification'!$H$9,B2537)),ISNUMBER(SEARCH('[1]Lookup for use classification'!$I$9,B2537)),ISNUMBER(SEARCH('[1]Lookup for use classification'!$J$9,B2537)),ISNUMBER(SEARCH('[1]Lookup for use classification'!$K$9,B2537))),'[1]Lookup for use classification'!$A$9,IF(OR(ISNUMBER(SEARCH('[1]Lookup for use classification'!$B$10,B2537)),ISNUMBER(SEARCH('[1]Lookup for use classification'!$C$10,B2537)),ISNUMBER(SEARCH('[1]Lookup for use classification'!$D$10,B2537)),ISNUMBER(SEARCH('[1]Lookup for use classification'!$E$10,B2537)),ISNUMBER(SEARCH('[1]Lookup for use classification'!$F$10,B2537)),ISNUMBER(SEARCH('[1]Lookup for use classification'!$G$10,B2537))),'[1]Lookup for use classification'!$A$10,IF(OR(ISNUMBER(SEARCH('[1]Lookup for use classification'!$B$11,B2537)),ISNUMBER(SEARCH('[1]Lookup for use classification'!$C$11,B2537))),'[1]Lookup for use classification'!$A$11,IF(OR(ISNUMBER(SEARCH('[1]Lookup for use classification'!$B$12,B2537)),ISNUMBER(SEARCH('[1]Lookup for use classification'!$C$12,B2537))),'[1]Lookup for use classification'!$A$12,IF(OR(ISNUMBER(SEARCH('[1]Lookup for use classification'!$B$13,B2537)),ISNUMBER(SEARCH('[1]Lookup for use classification'!$C$13,B2537)),ISNUMBER(SEARCH('[1]Lookup for use classification'!$D$13,B2537)),,ISNUMBER(SEARCH('[1]Lookup for use classification'!$C$13,B2537)),ISNUMBER(SEARCH('[1]Lookup for use classification'!$E$13,B2537))),'[1]Lookup for use classification'!$A$13,IF(OR(ISNUMBER(SEARCH('[1]Lookup for use classification'!$B$14,B2537)),ISNUMBER(SEARCH('[1]Lookup for use classification'!$C$14,B2537))),'[1]Lookup for use classification'!$A$14,"Other"))))))))))))</f>
        <v>Other</v>
      </c>
      <c r="D2537" s="18"/>
      <c r="E2537" s="89"/>
      <c r="F2537" s="89"/>
    </row>
    <row r="2538" spans="1:6">
      <c r="A2538" s="16" t="s">
        <v>1692</v>
      </c>
      <c r="B2538" s="20" t="s">
        <v>1729</v>
      </c>
      <c r="C2538" s="133" t="str">
        <f>IF(OR(ISNUMBER(SEARCH('[1]Lookup for use classification'!$B$1,B2538)),ISNUMBER(SEARCH('[1]Lookup for use classification'!$C$1,B2538)),ISNUMBER(SEARCH('[1]Lookup for use classification'!$D$1,B2538)),ISNUMBER(SEARCH('[1]Lookup for use classification'!$E$1,B2538))),'[1]Lookup for use classification'!$A$1,IF(ISNUMBER(SEARCH('[1]Lookup for use classification'!$B$2,B2538)),'[1]Lookup for use classification'!$A$2,IF(ISNUMBER(SEARCH('[1]Lookup for use classification'!$B$3,B2538)),'[1]Lookup for use classification'!$A$3,IF(OR(ISNUMBER(SEARCH('[1]Lookup for use classification'!$B$4,B2538)),ISNUMBER(SEARCH('[1]Lookup for use classification'!$C$4,B2538)),ISNUMBER(SEARCH('[1]Lookup for use classification'!$D$4,B2538)),ISNUMBER(SEARCH('[1]Lookup for use classification'!$E$4,B2538))),'[1]Lookup for use classification'!$A$4,IF(OR(ISNUMBER(SEARCH('[1]Lookup for use classification'!$B$5,B2538)),ISNUMBER(SEARCH('[1]Lookup for use classification'!$C$5,B2538)),ISNUMBER(SEARCH('[1]Lookup for use classification'!$D$5,B2538))),'[1]Lookup for use classification'!$A$5,IF(OR(ISNUMBER(SEARCH('[1]Lookup for use classification'!$B$7,B2538)),ISNUMBER(SEARCH('[1]Lookup for use classification'!$C$7,B2538)),ISNUMBER(SEARCH('[1]Lookup for use classification'!$D$7,B2538))),'[1]Lookup for use classification'!$A$7,IF(OR(ISNUMBER(SEARCH('[1]Lookup for use classification'!$B$9,B2538)),ISNUMBER(SEARCH('[1]Lookup for use classification'!$C$9,B2538)),ISNUMBER(SEARCH('[1]Lookup for use classification'!$D$9,B2538)),ISNUMBER(SEARCH('[1]Lookup for use classification'!$E$9,B2538)),ISNUMBER(SEARCH('[1]Lookup for use classification'!$F$9,B2538)),ISNUMBER(SEARCH('[1]Lookup for use classification'!$G$9,B2538)),ISNUMBER(SEARCH('[1]Lookup for use classification'!$H$9,B2538)),ISNUMBER(SEARCH('[1]Lookup for use classification'!$I$9,B2538)),ISNUMBER(SEARCH('[1]Lookup for use classification'!$J$9,B2538)),ISNUMBER(SEARCH('[1]Lookup for use classification'!$K$9,B2538))),'[1]Lookup for use classification'!$A$9,IF(OR(ISNUMBER(SEARCH('[1]Lookup for use classification'!$B$10,B2538)),ISNUMBER(SEARCH('[1]Lookup for use classification'!$C$10,B2538)),ISNUMBER(SEARCH('[1]Lookup for use classification'!$D$10,B2538)),ISNUMBER(SEARCH('[1]Lookup for use classification'!$E$10,B2538)),ISNUMBER(SEARCH('[1]Lookup for use classification'!$F$10,B2538)),ISNUMBER(SEARCH('[1]Lookup for use classification'!$G$10,B2538))),'[1]Lookup for use classification'!$A$10,IF(OR(ISNUMBER(SEARCH('[1]Lookup for use classification'!$B$11,B2538)),ISNUMBER(SEARCH('[1]Lookup for use classification'!$C$11,B2538))),'[1]Lookup for use classification'!$A$11,IF(OR(ISNUMBER(SEARCH('[1]Lookup for use classification'!$B$12,B2538)),ISNUMBER(SEARCH('[1]Lookup for use classification'!$C$12,B2538))),'[1]Lookup for use classification'!$A$12,IF(OR(ISNUMBER(SEARCH('[1]Lookup for use classification'!$B$13,B2538)),ISNUMBER(SEARCH('[1]Lookup for use classification'!$C$13,B2538)),ISNUMBER(SEARCH('[1]Lookup for use classification'!$D$13,B2538)),,ISNUMBER(SEARCH('[1]Lookup for use classification'!$C$13,B2538)),ISNUMBER(SEARCH('[1]Lookup for use classification'!$E$13,B2538))),'[1]Lookup for use classification'!$A$13,IF(OR(ISNUMBER(SEARCH('[1]Lookup for use classification'!$B$14,B2538)),ISNUMBER(SEARCH('[1]Lookup for use classification'!$C$14,B2538))),'[1]Lookup for use classification'!$A$14,"Other"))))))))))))</f>
        <v>Public Safety</v>
      </c>
      <c r="D2538" s="21"/>
      <c r="E2538" s="89"/>
      <c r="F2538" s="89"/>
    </row>
    <row r="2539" spans="1:6">
      <c r="A2539" s="16" t="s">
        <v>1692</v>
      </c>
      <c r="B2539" s="17" t="s">
        <v>1730</v>
      </c>
      <c r="C2539" s="133" t="str">
        <f>IF(OR(ISNUMBER(SEARCH('[1]Lookup for use classification'!$B$1,B2539)),ISNUMBER(SEARCH('[1]Lookup for use classification'!$C$1,B2539)),ISNUMBER(SEARCH('[1]Lookup for use classification'!$D$1,B2539)),ISNUMBER(SEARCH('[1]Lookup for use classification'!$E$1,B2539))),'[1]Lookup for use classification'!$A$1,IF(ISNUMBER(SEARCH('[1]Lookup for use classification'!$B$2,B2539)),'[1]Lookup for use classification'!$A$2,IF(ISNUMBER(SEARCH('[1]Lookup for use classification'!$B$3,B2539)),'[1]Lookup for use classification'!$A$3,IF(OR(ISNUMBER(SEARCH('[1]Lookup for use classification'!$B$4,B2539)),ISNUMBER(SEARCH('[1]Lookup for use classification'!$C$4,B2539)),ISNUMBER(SEARCH('[1]Lookup for use classification'!$D$4,B2539)),ISNUMBER(SEARCH('[1]Lookup for use classification'!$E$4,B2539))),'[1]Lookup for use classification'!$A$4,IF(OR(ISNUMBER(SEARCH('[1]Lookup for use classification'!$B$5,B2539)),ISNUMBER(SEARCH('[1]Lookup for use classification'!$C$5,B2539)),ISNUMBER(SEARCH('[1]Lookup for use classification'!$D$5,B2539))),'[1]Lookup for use classification'!$A$5,IF(OR(ISNUMBER(SEARCH('[1]Lookup for use classification'!$B$7,B2539)),ISNUMBER(SEARCH('[1]Lookup for use classification'!$C$7,B2539)),ISNUMBER(SEARCH('[1]Lookup for use classification'!$D$7,B2539))),'[1]Lookup for use classification'!$A$7,IF(OR(ISNUMBER(SEARCH('[1]Lookup for use classification'!$B$9,B2539)),ISNUMBER(SEARCH('[1]Lookup for use classification'!$C$9,B2539)),ISNUMBER(SEARCH('[1]Lookup for use classification'!$D$9,B2539)),ISNUMBER(SEARCH('[1]Lookup for use classification'!$E$9,B2539)),ISNUMBER(SEARCH('[1]Lookup for use classification'!$F$9,B2539)),ISNUMBER(SEARCH('[1]Lookup for use classification'!$G$9,B2539)),ISNUMBER(SEARCH('[1]Lookup for use classification'!$H$9,B2539)),ISNUMBER(SEARCH('[1]Lookup for use classification'!$I$9,B2539)),ISNUMBER(SEARCH('[1]Lookup for use classification'!$J$9,B2539)),ISNUMBER(SEARCH('[1]Lookup for use classification'!$K$9,B2539))),'[1]Lookup for use classification'!$A$9,IF(OR(ISNUMBER(SEARCH('[1]Lookup for use classification'!$B$10,B2539)),ISNUMBER(SEARCH('[1]Lookup for use classification'!$C$10,B2539)),ISNUMBER(SEARCH('[1]Lookup for use classification'!$D$10,B2539)),ISNUMBER(SEARCH('[1]Lookup for use classification'!$E$10,B2539)),ISNUMBER(SEARCH('[1]Lookup for use classification'!$F$10,B2539)),ISNUMBER(SEARCH('[1]Lookup for use classification'!$G$10,B2539))),'[1]Lookup for use classification'!$A$10,IF(OR(ISNUMBER(SEARCH('[1]Lookup for use classification'!$B$11,B2539)),ISNUMBER(SEARCH('[1]Lookup for use classification'!$C$11,B2539))),'[1]Lookup for use classification'!$A$11,IF(OR(ISNUMBER(SEARCH('[1]Lookup for use classification'!$B$12,B2539)),ISNUMBER(SEARCH('[1]Lookup for use classification'!$C$12,B2539))),'[1]Lookup for use classification'!$A$12,IF(OR(ISNUMBER(SEARCH('[1]Lookup for use classification'!$B$13,B2539)),ISNUMBER(SEARCH('[1]Lookup for use classification'!$C$13,B2539)),ISNUMBER(SEARCH('[1]Lookup for use classification'!$D$13,B2539)),,ISNUMBER(SEARCH('[1]Lookup for use classification'!$C$13,B2539)),ISNUMBER(SEARCH('[1]Lookup for use classification'!$E$13,B2539))),'[1]Lookup for use classification'!$A$13,IF(OR(ISNUMBER(SEARCH('[1]Lookup for use classification'!$B$14,B2539)),ISNUMBER(SEARCH('[1]Lookup for use classification'!$C$14,B2539))),'[1]Lookup for use classification'!$A$14,"Other"))))))))))))</f>
        <v>Education - K - 12</v>
      </c>
      <c r="D2539" s="18"/>
      <c r="E2539" s="89"/>
      <c r="F2539" s="89"/>
    </row>
    <row r="2540" spans="1:6">
      <c r="A2540" s="16" t="s">
        <v>1692</v>
      </c>
      <c r="B2540" s="17" t="s">
        <v>1731</v>
      </c>
      <c r="C2540" s="133" t="str">
        <f>IF(OR(ISNUMBER(SEARCH('[1]Lookup for use classification'!$B$1,B2540)),ISNUMBER(SEARCH('[1]Lookup for use classification'!$C$1,B2540)),ISNUMBER(SEARCH('[1]Lookup for use classification'!$D$1,B2540)),ISNUMBER(SEARCH('[1]Lookup for use classification'!$E$1,B2540))),'[1]Lookup for use classification'!$A$1,IF(ISNUMBER(SEARCH('[1]Lookup for use classification'!$B$2,B2540)),'[1]Lookup for use classification'!$A$2,IF(ISNUMBER(SEARCH('[1]Lookup for use classification'!$B$3,B2540)),'[1]Lookup for use classification'!$A$3,IF(OR(ISNUMBER(SEARCH('[1]Lookup for use classification'!$B$4,B2540)),ISNUMBER(SEARCH('[1]Lookup for use classification'!$C$4,B2540)),ISNUMBER(SEARCH('[1]Lookup for use classification'!$D$4,B2540)),ISNUMBER(SEARCH('[1]Lookup for use classification'!$E$4,B2540))),'[1]Lookup for use classification'!$A$4,IF(OR(ISNUMBER(SEARCH('[1]Lookup for use classification'!$B$5,B2540)),ISNUMBER(SEARCH('[1]Lookup for use classification'!$C$5,B2540)),ISNUMBER(SEARCH('[1]Lookup for use classification'!$D$5,B2540))),'[1]Lookup for use classification'!$A$5,IF(OR(ISNUMBER(SEARCH('[1]Lookup for use classification'!$B$7,B2540)),ISNUMBER(SEARCH('[1]Lookup for use classification'!$C$7,B2540)),ISNUMBER(SEARCH('[1]Lookup for use classification'!$D$7,B2540))),'[1]Lookup for use classification'!$A$7,IF(OR(ISNUMBER(SEARCH('[1]Lookup for use classification'!$B$9,B2540)),ISNUMBER(SEARCH('[1]Lookup for use classification'!$C$9,B2540)),ISNUMBER(SEARCH('[1]Lookup for use classification'!$D$9,B2540)),ISNUMBER(SEARCH('[1]Lookup for use classification'!$E$9,B2540)),ISNUMBER(SEARCH('[1]Lookup for use classification'!$F$9,B2540)),ISNUMBER(SEARCH('[1]Lookup for use classification'!$G$9,B2540)),ISNUMBER(SEARCH('[1]Lookup for use classification'!$H$9,B2540)),ISNUMBER(SEARCH('[1]Lookup for use classification'!$I$9,B2540)),ISNUMBER(SEARCH('[1]Lookup for use classification'!$J$9,B2540)),ISNUMBER(SEARCH('[1]Lookup for use classification'!$K$9,B2540))),'[1]Lookup for use classification'!$A$9,IF(OR(ISNUMBER(SEARCH('[1]Lookup for use classification'!$B$10,B2540)),ISNUMBER(SEARCH('[1]Lookup for use classification'!$C$10,B2540)),ISNUMBER(SEARCH('[1]Lookup for use classification'!$D$10,B2540)),ISNUMBER(SEARCH('[1]Lookup for use classification'!$E$10,B2540)),ISNUMBER(SEARCH('[1]Lookup for use classification'!$F$10,B2540)),ISNUMBER(SEARCH('[1]Lookup for use classification'!$G$10,B2540))),'[1]Lookup for use classification'!$A$10,IF(OR(ISNUMBER(SEARCH('[1]Lookup for use classification'!$B$11,B2540)),ISNUMBER(SEARCH('[1]Lookup for use classification'!$C$11,B2540))),'[1]Lookup for use classification'!$A$11,IF(OR(ISNUMBER(SEARCH('[1]Lookup for use classification'!$B$12,B2540)),ISNUMBER(SEARCH('[1]Lookup for use classification'!$C$12,B2540))),'[1]Lookup for use classification'!$A$12,IF(OR(ISNUMBER(SEARCH('[1]Lookup for use classification'!$B$13,B2540)),ISNUMBER(SEARCH('[1]Lookup for use classification'!$C$13,B2540)),ISNUMBER(SEARCH('[1]Lookup for use classification'!$D$13,B2540)),,ISNUMBER(SEARCH('[1]Lookup for use classification'!$C$13,B2540)),ISNUMBER(SEARCH('[1]Lookup for use classification'!$E$13,B2540))),'[1]Lookup for use classification'!$A$13,IF(OR(ISNUMBER(SEARCH('[1]Lookup for use classification'!$B$14,B2540)),ISNUMBER(SEARCH('[1]Lookup for use classification'!$C$14,B2540))),'[1]Lookup for use classification'!$A$14,"Other"))))))))))))</f>
        <v>Education - K - 12</v>
      </c>
      <c r="D2540" s="18"/>
      <c r="E2540" s="89"/>
      <c r="F2540" s="89"/>
    </row>
    <row r="2541" spans="1:6">
      <c r="A2541" s="16" t="s">
        <v>1692</v>
      </c>
      <c r="B2541" s="17" t="s">
        <v>1732</v>
      </c>
      <c r="C2541" s="133" t="str">
        <f>IF(OR(ISNUMBER(SEARCH('[1]Lookup for use classification'!$B$1,B2541)),ISNUMBER(SEARCH('[1]Lookup for use classification'!$C$1,B2541)),ISNUMBER(SEARCH('[1]Lookup for use classification'!$D$1,B2541)),ISNUMBER(SEARCH('[1]Lookup for use classification'!$E$1,B2541))),'[1]Lookup for use classification'!$A$1,IF(ISNUMBER(SEARCH('[1]Lookup for use classification'!$B$2,B2541)),'[1]Lookup for use classification'!$A$2,IF(ISNUMBER(SEARCH('[1]Lookup for use classification'!$B$3,B2541)),'[1]Lookup for use classification'!$A$3,IF(OR(ISNUMBER(SEARCH('[1]Lookup for use classification'!$B$4,B2541)),ISNUMBER(SEARCH('[1]Lookup for use classification'!$C$4,B2541)),ISNUMBER(SEARCH('[1]Lookup for use classification'!$D$4,B2541)),ISNUMBER(SEARCH('[1]Lookup for use classification'!$E$4,B2541))),'[1]Lookup for use classification'!$A$4,IF(OR(ISNUMBER(SEARCH('[1]Lookup for use classification'!$B$5,B2541)),ISNUMBER(SEARCH('[1]Lookup for use classification'!$C$5,B2541)),ISNUMBER(SEARCH('[1]Lookup for use classification'!$D$5,B2541))),'[1]Lookup for use classification'!$A$5,IF(OR(ISNUMBER(SEARCH('[1]Lookup for use classification'!$B$7,B2541)),ISNUMBER(SEARCH('[1]Lookup for use classification'!$C$7,B2541)),ISNUMBER(SEARCH('[1]Lookup for use classification'!$D$7,B2541))),'[1]Lookup for use classification'!$A$7,IF(OR(ISNUMBER(SEARCH('[1]Lookup for use classification'!$B$9,B2541)),ISNUMBER(SEARCH('[1]Lookup for use classification'!$C$9,B2541)),ISNUMBER(SEARCH('[1]Lookup for use classification'!$D$9,B2541)),ISNUMBER(SEARCH('[1]Lookup for use classification'!$E$9,B2541)),ISNUMBER(SEARCH('[1]Lookup for use classification'!$F$9,B2541)),ISNUMBER(SEARCH('[1]Lookup for use classification'!$G$9,B2541)),ISNUMBER(SEARCH('[1]Lookup for use classification'!$H$9,B2541)),ISNUMBER(SEARCH('[1]Lookup for use classification'!$I$9,B2541)),ISNUMBER(SEARCH('[1]Lookup for use classification'!$J$9,B2541)),ISNUMBER(SEARCH('[1]Lookup for use classification'!$K$9,B2541))),'[1]Lookup for use classification'!$A$9,IF(OR(ISNUMBER(SEARCH('[1]Lookup for use classification'!$B$10,B2541)),ISNUMBER(SEARCH('[1]Lookup for use classification'!$C$10,B2541)),ISNUMBER(SEARCH('[1]Lookup for use classification'!$D$10,B2541)),ISNUMBER(SEARCH('[1]Lookup for use classification'!$E$10,B2541)),ISNUMBER(SEARCH('[1]Lookup for use classification'!$F$10,B2541)),ISNUMBER(SEARCH('[1]Lookup for use classification'!$G$10,B2541))),'[1]Lookup for use classification'!$A$10,IF(OR(ISNUMBER(SEARCH('[1]Lookup for use classification'!$B$11,B2541)),ISNUMBER(SEARCH('[1]Lookup for use classification'!$C$11,B2541))),'[1]Lookup for use classification'!$A$11,IF(OR(ISNUMBER(SEARCH('[1]Lookup for use classification'!$B$12,B2541)),ISNUMBER(SEARCH('[1]Lookup for use classification'!$C$12,B2541))),'[1]Lookup for use classification'!$A$12,IF(OR(ISNUMBER(SEARCH('[1]Lookup for use classification'!$B$13,B2541)),ISNUMBER(SEARCH('[1]Lookup for use classification'!$C$13,B2541)),ISNUMBER(SEARCH('[1]Lookup for use classification'!$D$13,B2541)),,ISNUMBER(SEARCH('[1]Lookup for use classification'!$C$13,B2541)),ISNUMBER(SEARCH('[1]Lookup for use classification'!$E$13,B2541))),'[1]Lookup for use classification'!$A$13,IF(OR(ISNUMBER(SEARCH('[1]Lookup for use classification'!$B$14,B2541)),ISNUMBER(SEARCH('[1]Lookup for use classification'!$C$14,B2541))),'[1]Lookup for use classification'!$A$14,"Other"))))))))))))</f>
        <v>Accomodation Services</v>
      </c>
      <c r="D2541" s="98"/>
      <c r="E2541" s="132"/>
      <c r="F2541" s="132"/>
    </row>
    <row r="2542" spans="1:6">
      <c r="A2542" s="16" t="s">
        <v>1692</v>
      </c>
      <c r="B2542" s="17" t="s">
        <v>1733</v>
      </c>
      <c r="C2542" s="133" t="str">
        <f>IF(OR(ISNUMBER(SEARCH('[1]Lookup for use classification'!$B$1,B2542)),ISNUMBER(SEARCH('[1]Lookup for use classification'!$C$1,B2542)),ISNUMBER(SEARCH('[1]Lookup for use classification'!$D$1,B2542)),ISNUMBER(SEARCH('[1]Lookup for use classification'!$E$1,B2542))),'[1]Lookup for use classification'!$A$1,IF(ISNUMBER(SEARCH('[1]Lookup for use classification'!$B$2,B2542)),'[1]Lookup for use classification'!$A$2,IF(ISNUMBER(SEARCH('[1]Lookup for use classification'!$B$3,B2542)),'[1]Lookup for use classification'!$A$3,IF(OR(ISNUMBER(SEARCH('[1]Lookup for use classification'!$B$4,B2542)),ISNUMBER(SEARCH('[1]Lookup for use classification'!$C$4,B2542)),ISNUMBER(SEARCH('[1]Lookup for use classification'!$D$4,B2542)),ISNUMBER(SEARCH('[1]Lookup for use classification'!$E$4,B2542))),'[1]Lookup for use classification'!$A$4,IF(OR(ISNUMBER(SEARCH('[1]Lookup for use classification'!$B$5,B2542)),ISNUMBER(SEARCH('[1]Lookup for use classification'!$C$5,B2542)),ISNUMBER(SEARCH('[1]Lookup for use classification'!$D$5,B2542))),'[1]Lookup for use classification'!$A$5,IF(OR(ISNUMBER(SEARCH('[1]Lookup for use classification'!$B$7,B2542)),ISNUMBER(SEARCH('[1]Lookup for use classification'!$C$7,B2542)),ISNUMBER(SEARCH('[1]Lookup for use classification'!$D$7,B2542))),'[1]Lookup for use classification'!$A$7,IF(OR(ISNUMBER(SEARCH('[1]Lookup for use classification'!$B$9,B2542)),ISNUMBER(SEARCH('[1]Lookup for use classification'!$C$9,B2542)),ISNUMBER(SEARCH('[1]Lookup for use classification'!$D$9,B2542)),ISNUMBER(SEARCH('[1]Lookup for use classification'!$E$9,B2542)),ISNUMBER(SEARCH('[1]Lookup for use classification'!$F$9,B2542)),ISNUMBER(SEARCH('[1]Lookup for use classification'!$G$9,B2542)),ISNUMBER(SEARCH('[1]Lookup for use classification'!$H$9,B2542)),ISNUMBER(SEARCH('[1]Lookup for use classification'!$I$9,B2542)),ISNUMBER(SEARCH('[1]Lookup for use classification'!$J$9,B2542)),ISNUMBER(SEARCH('[1]Lookup for use classification'!$K$9,B2542))),'[1]Lookup for use classification'!$A$9,IF(OR(ISNUMBER(SEARCH('[1]Lookup for use classification'!$B$10,B2542)),ISNUMBER(SEARCH('[1]Lookup for use classification'!$C$10,B2542)),ISNUMBER(SEARCH('[1]Lookup for use classification'!$D$10,B2542)),ISNUMBER(SEARCH('[1]Lookup for use classification'!$E$10,B2542)),ISNUMBER(SEARCH('[1]Lookup for use classification'!$F$10,B2542)),ISNUMBER(SEARCH('[1]Lookup for use classification'!$G$10,B2542))),'[1]Lookup for use classification'!$A$10,IF(OR(ISNUMBER(SEARCH('[1]Lookup for use classification'!$B$11,B2542)),ISNUMBER(SEARCH('[1]Lookup for use classification'!$C$11,B2542))),'[1]Lookup for use classification'!$A$11,IF(OR(ISNUMBER(SEARCH('[1]Lookup for use classification'!$B$12,B2542)),ISNUMBER(SEARCH('[1]Lookup for use classification'!$C$12,B2542))),'[1]Lookup for use classification'!$A$12,IF(OR(ISNUMBER(SEARCH('[1]Lookup for use classification'!$B$13,B2542)),ISNUMBER(SEARCH('[1]Lookup for use classification'!$C$13,B2542)),ISNUMBER(SEARCH('[1]Lookup for use classification'!$D$13,B2542)),,ISNUMBER(SEARCH('[1]Lookup for use classification'!$C$13,B2542)),ISNUMBER(SEARCH('[1]Lookup for use classification'!$E$13,B2542))),'[1]Lookup for use classification'!$A$13,IF(OR(ISNUMBER(SEARCH('[1]Lookup for use classification'!$B$14,B2542)),ISNUMBER(SEARCH('[1]Lookup for use classification'!$C$14,B2542))),'[1]Lookup for use classification'!$A$14,"Other"))))))))))))</f>
        <v>Other</v>
      </c>
      <c r="D2542" s="132"/>
      <c r="E2542" s="132"/>
      <c r="F2542" s="132"/>
    </row>
    <row r="2543" spans="1:6">
      <c r="A2543" s="16" t="s">
        <v>1692</v>
      </c>
      <c r="B2543" s="17" t="s">
        <v>1734</v>
      </c>
      <c r="C2543" s="133" t="str">
        <f>IF(OR(ISNUMBER(SEARCH('[1]Lookup for use classification'!$B$1,B2543)),ISNUMBER(SEARCH('[1]Lookup for use classification'!$C$1,B2543)),ISNUMBER(SEARCH('[1]Lookup for use classification'!$D$1,B2543)),ISNUMBER(SEARCH('[1]Lookup for use classification'!$E$1,B2543))),'[1]Lookup for use classification'!$A$1,IF(ISNUMBER(SEARCH('[1]Lookup for use classification'!$B$2,B2543)),'[1]Lookup for use classification'!$A$2,IF(ISNUMBER(SEARCH('[1]Lookup for use classification'!$B$3,B2543)),'[1]Lookup for use classification'!$A$3,IF(OR(ISNUMBER(SEARCH('[1]Lookup for use classification'!$B$4,B2543)),ISNUMBER(SEARCH('[1]Lookup for use classification'!$C$4,B2543)),ISNUMBER(SEARCH('[1]Lookup for use classification'!$D$4,B2543)),ISNUMBER(SEARCH('[1]Lookup for use classification'!$E$4,B2543))),'[1]Lookup for use classification'!$A$4,IF(OR(ISNUMBER(SEARCH('[1]Lookup for use classification'!$B$5,B2543)),ISNUMBER(SEARCH('[1]Lookup for use classification'!$C$5,B2543)),ISNUMBER(SEARCH('[1]Lookup for use classification'!$D$5,B2543))),'[1]Lookup for use classification'!$A$5,IF(OR(ISNUMBER(SEARCH('[1]Lookup for use classification'!$B$7,B2543)),ISNUMBER(SEARCH('[1]Lookup for use classification'!$C$7,B2543)),ISNUMBER(SEARCH('[1]Lookup for use classification'!$D$7,B2543))),'[1]Lookup for use classification'!$A$7,IF(OR(ISNUMBER(SEARCH('[1]Lookup for use classification'!$B$9,B2543)),ISNUMBER(SEARCH('[1]Lookup for use classification'!$C$9,B2543)),ISNUMBER(SEARCH('[1]Lookup for use classification'!$D$9,B2543)),ISNUMBER(SEARCH('[1]Lookup for use classification'!$E$9,B2543)),ISNUMBER(SEARCH('[1]Lookup for use classification'!$F$9,B2543)),ISNUMBER(SEARCH('[1]Lookup for use classification'!$G$9,B2543)),ISNUMBER(SEARCH('[1]Lookup for use classification'!$H$9,B2543)),ISNUMBER(SEARCH('[1]Lookup for use classification'!$I$9,B2543)),ISNUMBER(SEARCH('[1]Lookup for use classification'!$J$9,B2543)),ISNUMBER(SEARCH('[1]Lookup for use classification'!$K$9,B2543))),'[1]Lookup for use classification'!$A$9,IF(OR(ISNUMBER(SEARCH('[1]Lookup for use classification'!$B$10,B2543)),ISNUMBER(SEARCH('[1]Lookup for use classification'!$C$10,B2543)),ISNUMBER(SEARCH('[1]Lookup for use classification'!$D$10,B2543)),ISNUMBER(SEARCH('[1]Lookup for use classification'!$E$10,B2543)),ISNUMBER(SEARCH('[1]Lookup for use classification'!$F$10,B2543)),ISNUMBER(SEARCH('[1]Lookup for use classification'!$G$10,B2543))),'[1]Lookup for use classification'!$A$10,IF(OR(ISNUMBER(SEARCH('[1]Lookup for use classification'!$B$11,B2543)),ISNUMBER(SEARCH('[1]Lookup for use classification'!$C$11,B2543))),'[1]Lookup for use classification'!$A$11,IF(OR(ISNUMBER(SEARCH('[1]Lookup for use classification'!$B$12,B2543)),ISNUMBER(SEARCH('[1]Lookup for use classification'!$C$12,B2543))),'[1]Lookup for use classification'!$A$12,IF(OR(ISNUMBER(SEARCH('[1]Lookup for use classification'!$B$13,B2543)),ISNUMBER(SEARCH('[1]Lookup for use classification'!$C$13,B2543)),ISNUMBER(SEARCH('[1]Lookup for use classification'!$D$13,B2543)),,ISNUMBER(SEARCH('[1]Lookup for use classification'!$C$13,B2543)),ISNUMBER(SEARCH('[1]Lookup for use classification'!$E$13,B2543))),'[1]Lookup for use classification'!$A$13,IF(OR(ISNUMBER(SEARCH('[1]Lookup for use classification'!$B$14,B2543)),ISNUMBER(SEARCH('[1]Lookup for use classification'!$C$14,B2543))),'[1]Lookup for use classification'!$A$14,"Other"))))))))))))</f>
        <v>Education - University</v>
      </c>
      <c r="D2543" s="101"/>
      <c r="E2543" s="89"/>
      <c r="F2543" s="89"/>
    </row>
    <row r="2544" spans="1:6">
      <c r="A2544" s="16" t="s">
        <v>1692</v>
      </c>
      <c r="B2544" s="17" t="s">
        <v>1735</v>
      </c>
      <c r="C2544" s="133" t="str">
        <f>IF(OR(ISNUMBER(SEARCH('[1]Lookup for use classification'!$B$1,B2544)),ISNUMBER(SEARCH('[1]Lookup for use classification'!$C$1,B2544)),ISNUMBER(SEARCH('[1]Lookup for use classification'!$D$1,B2544)),ISNUMBER(SEARCH('[1]Lookup for use classification'!$E$1,B2544))),'[1]Lookup for use classification'!$A$1,IF(ISNUMBER(SEARCH('[1]Lookup for use classification'!$B$2,B2544)),'[1]Lookup for use classification'!$A$2,IF(ISNUMBER(SEARCH('[1]Lookup for use classification'!$B$3,B2544)),'[1]Lookup for use classification'!$A$3,IF(OR(ISNUMBER(SEARCH('[1]Lookup for use classification'!$B$4,B2544)),ISNUMBER(SEARCH('[1]Lookup for use classification'!$C$4,B2544)),ISNUMBER(SEARCH('[1]Lookup for use classification'!$D$4,B2544)),ISNUMBER(SEARCH('[1]Lookup for use classification'!$E$4,B2544))),'[1]Lookup for use classification'!$A$4,IF(OR(ISNUMBER(SEARCH('[1]Lookup for use classification'!$B$5,B2544)),ISNUMBER(SEARCH('[1]Lookup for use classification'!$C$5,B2544)),ISNUMBER(SEARCH('[1]Lookup for use classification'!$D$5,B2544))),'[1]Lookup for use classification'!$A$5,IF(OR(ISNUMBER(SEARCH('[1]Lookup for use classification'!$B$7,B2544)),ISNUMBER(SEARCH('[1]Lookup for use classification'!$C$7,B2544)),ISNUMBER(SEARCH('[1]Lookup for use classification'!$D$7,B2544))),'[1]Lookup for use classification'!$A$7,IF(OR(ISNUMBER(SEARCH('[1]Lookup for use classification'!$B$9,B2544)),ISNUMBER(SEARCH('[1]Lookup for use classification'!$C$9,B2544)),ISNUMBER(SEARCH('[1]Lookup for use classification'!$D$9,B2544)),ISNUMBER(SEARCH('[1]Lookup for use classification'!$E$9,B2544)),ISNUMBER(SEARCH('[1]Lookup for use classification'!$F$9,B2544)),ISNUMBER(SEARCH('[1]Lookup for use classification'!$G$9,B2544)),ISNUMBER(SEARCH('[1]Lookup for use classification'!$H$9,B2544)),ISNUMBER(SEARCH('[1]Lookup for use classification'!$I$9,B2544)),ISNUMBER(SEARCH('[1]Lookup for use classification'!$J$9,B2544)),ISNUMBER(SEARCH('[1]Lookup for use classification'!$K$9,B2544))),'[1]Lookup for use classification'!$A$9,IF(OR(ISNUMBER(SEARCH('[1]Lookup for use classification'!$B$10,B2544)),ISNUMBER(SEARCH('[1]Lookup for use classification'!$C$10,B2544)),ISNUMBER(SEARCH('[1]Lookup for use classification'!$D$10,B2544)),ISNUMBER(SEARCH('[1]Lookup for use classification'!$E$10,B2544)),ISNUMBER(SEARCH('[1]Lookup for use classification'!$F$10,B2544)),ISNUMBER(SEARCH('[1]Lookup for use classification'!$G$10,B2544))),'[1]Lookup for use classification'!$A$10,IF(OR(ISNUMBER(SEARCH('[1]Lookup for use classification'!$B$11,B2544)),ISNUMBER(SEARCH('[1]Lookup for use classification'!$C$11,B2544))),'[1]Lookup for use classification'!$A$11,IF(OR(ISNUMBER(SEARCH('[1]Lookup for use classification'!$B$12,B2544)),ISNUMBER(SEARCH('[1]Lookup for use classification'!$C$12,B2544))),'[1]Lookup for use classification'!$A$12,IF(OR(ISNUMBER(SEARCH('[1]Lookup for use classification'!$B$13,B2544)),ISNUMBER(SEARCH('[1]Lookup for use classification'!$C$13,B2544)),ISNUMBER(SEARCH('[1]Lookup for use classification'!$D$13,B2544)),,ISNUMBER(SEARCH('[1]Lookup for use classification'!$C$13,B2544)),ISNUMBER(SEARCH('[1]Lookup for use classification'!$E$13,B2544))),'[1]Lookup for use classification'!$A$13,IF(OR(ISNUMBER(SEARCH('[1]Lookup for use classification'!$B$14,B2544)),ISNUMBER(SEARCH('[1]Lookup for use classification'!$C$14,B2544))),'[1]Lookup for use classification'!$A$14,"Other"))))))))))))</f>
        <v>Other</v>
      </c>
      <c r="D2544" s="132"/>
      <c r="E2544" s="132"/>
      <c r="F2544" s="132"/>
    </row>
    <row r="2545" spans="1:6">
      <c r="A2545" s="16" t="s">
        <v>1692</v>
      </c>
      <c r="B2545" s="20" t="s">
        <v>1736</v>
      </c>
      <c r="C2545" s="133" t="str">
        <f>IF(OR(ISNUMBER(SEARCH('[1]Lookup for use classification'!$B$1,B2545)),ISNUMBER(SEARCH('[1]Lookup for use classification'!$C$1,B2545)),ISNUMBER(SEARCH('[1]Lookup for use classification'!$D$1,B2545)),ISNUMBER(SEARCH('[1]Lookup for use classification'!$E$1,B2545))),'[1]Lookup for use classification'!$A$1,IF(ISNUMBER(SEARCH('[1]Lookup for use classification'!$B$2,B2545)),'[1]Lookup for use classification'!$A$2,IF(ISNUMBER(SEARCH('[1]Lookup for use classification'!$B$3,B2545)),'[1]Lookup for use classification'!$A$3,IF(OR(ISNUMBER(SEARCH('[1]Lookup for use classification'!$B$4,B2545)),ISNUMBER(SEARCH('[1]Lookup for use classification'!$C$4,B2545)),ISNUMBER(SEARCH('[1]Lookup for use classification'!$D$4,B2545)),ISNUMBER(SEARCH('[1]Lookup for use classification'!$E$4,B2545))),'[1]Lookup for use classification'!$A$4,IF(OR(ISNUMBER(SEARCH('[1]Lookup for use classification'!$B$5,B2545)),ISNUMBER(SEARCH('[1]Lookup for use classification'!$C$5,B2545)),ISNUMBER(SEARCH('[1]Lookup for use classification'!$D$5,B2545))),'[1]Lookup for use classification'!$A$5,IF(OR(ISNUMBER(SEARCH('[1]Lookup for use classification'!$B$7,B2545)),ISNUMBER(SEARCH('[1]Lookup for use classification'!$C$7,B2545)),ISNUMBER(SEARCH('[1]Lookup for use classification'!$D$7,B2545))),'[1]Lookup for use classification'!$A$7,IF(OR(ISNUMBER(SEARCH('[1]Lookup for use classification'!$B$9,B2545)),ISNUMBER(SEARCH('[1]Lookup for use classification'!$C$9,B2545)),ISNUMBER(SEARCH('[1]Lookup for use classification'!$D$9,B2545)),ISNUMBER(SEARCH('[1]Lookup for use classification'!$E$9,B2545)),ISNUMBER(SEARCH('[1]Lookup for use classification'!$F$9,B2545)),ISNUMBER(SEARCH('[1]Lookup for use classification'!$G$9,B2545)),ISNUMBER(SEARCH('[1]Lookup for use classification'!$H$9,B2545)),ISNUMBER(SEARCH('[1]Lookup for use classification'!$I$9,B2545)),ISNUMBER(SEARCH('[1]Lookup for use classification'!$J$9,B2545)),ISNUMBER(SEARCH('[1]Lookup for use classification'!$K$9,B2545))),'[1]Lookup for use classification'!$A$9,IF(OR(ISNUMBER(SEARCH('[1]Lookup for use classification'!$B$10,B2545)),ISNUMBER(SEARCH('[1]Lookup for use classification'!$C$10,B2545)),ISNUMBER(SEARCH('[1]Lookup for use classification'!$D$10,B2545)),ISNUMBER(SEARCH('[1]Lookup for use classification'!$E$10,B2545)),ISNUMBER(SEARCH('[1]Lookup for use classification'!$F$10,B2545)),ISNUMBER(SEARCH('[1]Lookup for use classification'!$G$10,B2545))),'[1]Lookup for use classification'!$A$10,IF(OR(ISNUMBER(SEARCH('[1]Lookup for use classification'!$B$11,B2545)),ISNUMBER(SEARCH('[1]Lookup for use classification'!$C$11,B2545))),'[1]Lookup for use classification'!$A$11,IF(OR(ISNUMBER(SEARCH('[1]Lookup for use classification'!$B$12,B2545)),ISNUMBER(SEARCH('[1]Lookup for use classification'!$C$12,B2545))),'[1]Lookup for use classification'!$A$12,IF(OR(ISNUMBER(SEARCH('[1]Lookup for use classification'!$B$13,B2545)),ISNUMBER(SEARCH('[1]Lookup for use classification'!$C$13,B2545)),ISNUMBER(SEARCH('[1]Lookup for use classification'!$D$13,B2545)),,ISNUMBER(SEARCH('[1]Lookup for use classification'!$C$13,B2545)),ISNUMBER(SEARCH('[1]Lookup for use classification'!$E$13,B2545))),'[1]Lookup for use classification'!$A$13,IF(OR(ISNUMBER(SEARCH('[1]Lookup for use classification'!$B$14,B2545)),ISNUMBER(SEARCH('[1]Lookup for use classification'!$C$14,B2545))),'[1]Lookup for use classification'!$A$14,"Other"))))))))))))</f>
        <v>Other</v>
      </c>
      <c r="D2545" s="101"/>
      <c r="E2545" s="89"/>
      <c r="F2545" s="89"/>
    </row>
    <row r="2546" spans="1:6">
      <c r="A2546" s="16" t="s">
        <v>1692</v>
      </c>
      <c r="B2546" s="17" t="s">
        <v>1737</v>
      </c>
      <c r="C2546" s="133" t="str">
        <f>IF(OR(ISNUMBER(SEARCH('[1]Lookup for use classification'!$B$1,B2546)),ISNUMBER(SEARCH('[1]Lookup for use classification'!$C$1,B2546)),ISNUMBER(SEARCH('[1]Lookup for use classification'!$D$1,B2546)),ISNUMBER(SEARCH('[1]Lookup for use classification'!$E$1,B2546))),'[1]Lookup for use classification'!$A$1,IF(ISNUMBER(SEARCH('[1]Lookup for use classification'!$B$2,B2546)),'[1]Lookup for use classification'!$A$2,IF(ISNUMBER(SEARCH('[1]Lookup for use classification'!$B$3,B2546)),'[1]Lookup for use classification'!$A$3,IF(OR(ISNUMBER(SEARCH('[1]Lookup for use classification'!$B$4,B2546)),ISNUMBER(SEARCH('[1]Lookup for use classification'!$C$4,B2546)),ISNUMBER(SEARCH('[1]Lookup for use classification'!$D$4,B2546)),ISNUMBER(SEARCH('[1]Lookup for use classification'!$E$4,B2546))),'[1]Lookup for use classification'!$A$4,IF(OR(ISNUMBER(SEARCH('[1]Lookup for use classification'!$B$5,B2546)),ISNUMBER(SEARCH('[1]Lookup for use classification'!$C$5,B2546)),ISNUMBER(SEARCH('[1]Lookup for use classification'!$D$5,B2546))),'[1]Lookup for use classification'!$A$5,IF(OR(ISNUMBER(SEARCH('[1]Lookup for use classification'!$B$7,B2546)),ISNUMBER(SEARCH('[1]Lookup for use classification'!$C$7,B2546)),ISNUMBER(SEARCH('[1]Lookup for use classification'!$D$7,B2546))),'[1]Lookup for use classification'!$A$7,IF(OR(ISNUMBER(SEARCH('[1]Lookup for use classification'!$B$9,B2546)),ISNUMBER(SEARCH('[1]Lookup for use classification'!$C$9,B2546)),ISNUMBER(SEARCH('[1]Lookup for use classification'!$D$9,B2546)),ISNUMBER(SEARCH('[1]Lookup for use classification'!$E$9,B2546)),ISNUMBER(SEARCH('[1]Lookup for use classification'!$F$9,B2546)),ISNUMBER(SEARCH('[1]Lookup for use classification'!$G$9,B2546)),ISNUMBER(SEARCH('[1]Lookup for use classification'!$H$9,B2546)),ISNUMBER(SEARCH('[1]Lookup for use classification'!$I$9,B2546)),ISNUMBER(SEARCH('[1]Lookup for use classification'!$J$9,B2546)),ISNUMBER(SEARCH('[1]Lookup for use classification'!$K$9,B2546))),'[1]Lookup for use classification'!$A$9,IF(OR(ISNUMBER(SEARCH('[1]Lookup for use classification'!$B$10,B2546)),ISNUMBER(SEARCH('[1]Lookup for use classification'!$C$10,B2546)),ISNUMBER(SEARCH('[1]Lookup for use classification'!$D$10,B2546)),ISNUMBER(SEARCH('[1]Lookup for use classification'!$E$10,B2546)),ISNUMBER(SEARCH('[1]Lookup for use classification'!$F$10,B2546)),ISNUMBER(SEARCH('[1]Lookup for use classification'!$G$10,B2546))),'[1]Lookup for use classification'!$A$10,IF(OR(ISNUMBER(SEARCH('[1]Lookup for use classification'!$B$11,B2546)),ISNUMBER(SEARCH('[1]Lookup for use classification'!$C$11,B2546))),'[1]Lookup for use classification'!$A$11,IF(OR(ISNUMBER(SEARCH('[1]Lookup for use classification'!$B$12,B2546)),ISNUMBER(SEARCH('[1]Lookup for use classification'!$C$12,B2546))),'[1]Lookup for use classification'!$A$12,IF(OR(ISNUMBER(SEARCH('[1]Lookup for use classification'!$B$13,B2546)),ISNUMBER(SEARCH('[1]Lookup for use classification'!$C$13,B2546)),ISNUMBER(SEARCH('[1]Lookup for use classification'!$D$13,B2546)),,ISNUMBER(SEARCH('[1]Lookup for use classification'!$C$13,B2546)),ISNUMBER(SEARCH('[1]Lookup for use classification'!$E$13,B2546))),'[1]Lookup for use classification'!$A$13,IF(OR(ISNUMBER(SEARCH('[1]Lookup for use classification'!$B$14,B2546)),ISNUMBER(SEARCH('[1]Lookup for use classification'!$C$14,B2546))),'[1]Lookup for use classification'!$A$14,"Other"))))))))))))</f>
        <v>Education - K - 12</v>
      </c>
      <c r="D2546" s="101"/>
      <c r="E2546" s="89"/>
      <c r="F2546" s="89"/>
    </row>
    <row r="2547" spans="1:6">
      <c r="A2547" s="16" t="s">
        <v>1692</v>
      </c>
      <c r="B2547" s="17" t="s">
        <v>1738</v>
      </c>
      <c r="C2547" s="133" t="str">
        <f>IF(OR(ISNUMBER(SEARCH('[1]Lookup for use classification'!$B$1,B2547)),ISNUMBER(SEARCH('[1]Lookup for use classification'!$C$1,B2547)),ISNUMBER(SEARCH('[1]Lookup for use classification'!$D$1,B2547)),ISNUMBER(SEARCH('[1]Lookup for use classification'!$E$1,B2547))),'[1]Lookup for use classification'!$A$1,IF(ISNUMBER(SEARCH('[1]Lookup for use classification'!$B$2,B2547)),'[1]Lookup for use classification'!$A$2,IF(ISNUMBER(SEARCH('[1]Lookup for use classification'!$B$3,B2547)),'[1]Lookup for use classification'!$A$3,IF(OR(ISNUMBER(SEARCH('[1]Lookup for use classification'!$B$4,B2547)),ISNUMBER(SEARCH('[1]Lookup for use classification'!$C$4,B2547)),ISNUMBER(SEARCH('[1]Lookup for use classification'!$D$4,B2547)),ISNUMBER(SEARCH('[1]Lookup for use classification'!$E$4,B2547))),'[1]Lookup for use classification'!$A$4,IF(OR(ISNUMBER(SEARCH('[1]Lookup for use classification'!$B$5,B2547)),ISNUMBER(SEARCH('[1]Lookup for use classification'!$C$5,B2547)),ISNUMBER(SEARCH('[1]Lookup for use classification'!$D$5,B2547))),'[1]Lookup for use classification'!$A$5,IF(OR(ISNUMBER(SEARCH('[1]Lookup for use classification'!$B$7,B2547)),ISNUMBER(SEARCH('[1]Lookup for use classification'!$C$7,B2547)),ISNUMBER(SEARCH('[1]Lookup for use classification'!$D$7,B2547))),'[1]Lookup for use classification'!$A$7,IF(OR(ISNUMBER(SEARCH('[1]Lookup for use classification'!$B$9,B2547)),ISNUMBER(SEARCH('[1]Lookup for use classification'!$C$9,B2547)),ISNUMBER(SEARCH('[1]Lookup for use classification'!$D$9,B2547)),ISNUMBER(SEARCH('[1]Lookup for use classification'!$E$9,B2547)),ISNUMBER(SEARCH('[1]Lookup for use classification'!$F$9,B2547)),ISNUMBER(SEARCH('[1]Lookup for use classification'!$G$9,B2547)),ISNUMBER(SEARCH('[1]Lookup for use classification'!$H$9,B2547)),ISNUMBER(SEARCH('[1]Lookup for use classification'!$I$9,B2547)),ISNUMBER(SEARCH('[1]Lookup for use classification'!$J$9,B2547)),ISNUMBER(SEARCH('[1]Lookup for use classification'!$K$9,B2547))),'[1]Lookup for use classification'!$A$9,IF(OR(ISNUMBER(SEARCH('[1]Lookup for use classification'!$B$10,B2547)),ISNUMBER(SEARCH('[1]Lookup for use classification'!$C$10,B2547)),ISNUMBER(SEARCH('[1]Lookup for use classification'!$D$10,B2547)),ISNUMBER(SEARCH('[1]Lookup for use classification'!$E$10,B2547)),ISNUMBER(SEARCH('[1]Lookup for use classification'!$F$10,B2547)),ISNUMBER(SEARCH('[1]Lookup for use classification'!$G$10,B2547))),'[1]Lookup for use classification'!$A$10,IF(OR(ISNUMBER(SEARCH('[1]Lookup for use classification'!$B$11,B2547)),ISNUMBER(SEARCH('[1]Lookup for use classification'!$C$11,B2547))),'[1]Lookup for use classification'!$A$11,IF(OR(ISNUMBER(SEARCH('[1]Lookup for use classification'!$B$12,B2547)),ISNUMBER(SEARCH('[1]Lookup for use classification'!$C$12,B2547))),'[1]Lookup for use classification'!$A$12,IF(OR(ISNUMBER(SEARCH('[1]Lookup for use classification'!$B$13,B2547)),ISNUMBER(SEARCH('[1]Lookup for use classification'!$C$13,B2547)),ISNUMBER(SEARCH('[1]Lookup for use classification'!$D$13,B2547)),,ISNUMBER(SEARCH('[1]Lookup for use classification'!$C$13,B2547)),ISNUMBER(SEARCH('[1]Lookup for use classification'!$E$13,B2547))),'[1]Lookup for use classification'!$A$13,IF(OR(ISNUMBER(SEARCH('[1]Lookup for use classification'!$B$14,B2547)),ISNUMBER(SEARCH('[1]Lookup for use classification'!$C$14,B2547))),'[1]Lookup for use classification'!$A$14,"Other"))))))))))))</f>
        <v>Water &amp; Sewer</v>
      </c>
      <c r="D2547" s="132"/>
      <c r="E2547" s="132"/>
      <c r="F2547" s="132"/>
    </row>
    <row r="2548" spans="1:6">
      <c r="A2548" s="16" t="s">
        <v>1692</v>
      </c>
      <c r="B2548" s="17" t="s">
        <v>1739</v>
      </c>
      <c r="C2548" s="133" t="str">
        <f>IF(OR(ISNUMBER(SEARCH('[1]Lookup for use classification'!$B$1,B2548)),ISNUMBER(SEARCH('[1]Lookup for use classification'!$C$1,B2548)),ISNUMBER(SEARCH('[1]Lookup for use classification'!$D$1,B2548)),ISNUMBER(SEARCH('[1]Lookup for use classification'!$E$1,B2548))),'[1]Lookup for use classification'!$A$1,IF(ISNUMBER(SEARCH('[1]Lookup for use classification'!$B$2,B2548)),'[1]Lookup for use classification'!$A$2,IF(ISNUMBER(SEARCH('[1]Lookup for use classification'!$B$3,B2548)),'[1]Lookup for use classification'!$A$3,IF(OR(ISNUMBER(SEARCH('[1]Lookup for use classification'!$B$4,B2548)),ISNUMBER(SEARCH('[1]Lookup for use classification'!$C$4,B2548)),ISNUMBER(SEARCH('[1]Lookup for use classification'!$D$4,B2548)),ISNUMBER(SEARCH('[1]Lookup for use classification'!$E$4,B2548))),'[1]Lookup for use classification'!$A$4,IF(OR(ISNUMBER(SEARCH('[1]Lookup for use classification'!$B$5,B2548)),ISNUMBER(SEARCH('[1]Lookup for use classification'!$C$5,B2548)),ISNUMBER(SEARCH('[1]Lookup for use classification'!$D$5,B2548))),'[1]Lookup for use classification'!$A$5,IF(OR(ISNUMBER(SEARCH('[1]Lookup for use classification'!$B$7,B2548)),ISNUMBER(SEARCH('[1]Lookup for use classification'!$C$7,B2548)),ISNUMBER(SEARCH('[1]Lookup for use classification'!$D$7,B2548))),'[1]Lookup for use classification'!$A$7,IF(OR(ISNUMBER(SEARCH('[1]Lookup for use classification'!$B$9,B2548)),ISNUMBER(SEARCH('[1]Lookup for use classification'!$C$9,B2548)),ISNUMBER(SEARCH('[1]Lookup for use classification'!$D$9,B2548)),ISNUMBER(SEARCH('[1]Lookup for use classification'!$E$9,B2548)),ISNUMBER(SEARCH('[1]Lookup for use classification'!$F$9,B2548)),ISNUMBER(SEARCH('[1]Lookup for use classification'!$G$9,B2548)),ISNUMBER(SEARCH('[1]Lookup for use classification'!$H$9,B2548)),ISNUMBER(SEARCH('[1]Lookup for use classification'!$I$9,B2548)),ISNUMBER(SEARCH('[1]Lookup for use classification'!$J$9,B2548)),ISNUMBER(SEARCH('[1]Lookup for use classification'!$K$9,B2548))),'[1]Lookup for use classification'!$A$9,IF(OR(ISNUMBER(SEARCH('[1]Lookup for use classification'!$B$10,B2548)),ISNUMBER(SEARCH('[1]Lookup for use classification'!$C$10,B2548)),ISNUMBER(SEARCH('[1]Lookup for use classification'!$D$10,B2548)),ISNUMBER(SEARCH('[1]Lookup for use classification'!$E$10,B2548)),ISNUMBER(SEARCH('[1]Lookup for use classification'!$F$10,B2548)),ISNUMBER(SEARCH('[1]Lookup for use classification'!$G$10,B2548))),'[1]Lookup for use classification'!$A$10,IF(OR(ISNUMBER(SEARCH('[1]Lookup for use classification'!$B$11,B2548)),ISNUMBER(SEARCH('[1]Lookup for use classification'!$C$11,B2548))),'[1]Lookup for use classification'!$A$11,IF(OR(ISNUMBER(SEARCH('[1]Lookup for use classification'!$B$12,B2548)),ISNUMBER(SEARCH('[1]Lookup for use classification'!$C$12,B2548))),'[1]Lookup for use classification'!$A$12,IF(OR(ISNUMBER(SEARCH('[1]Lookup for use classification'!$B$13,B2548)),ISNUMBER(SEARCH('[1]Lookup for use classification'!$C$13,B2548)),ISNUMBER(SEARCH('[1]Lookup for use classification'!$D$13,B2548)),,ISNUMBER(SEARCH('[1]Lookup for use classification'!$C$13,B2548)),ISNUMBER(SEARCH('[1]Lookup for use classification'!$E$13,B2548))),'[1]Lookup for use classification'!$A$13,IF(OR(ISNUMBER(SEARCH('[1]Lookup for use classification'!$B$14,B2548)),ISNUMBER(SEARCH('[1]Lookup for use classification'!$C$14,B2548))),'[1]Lookup for use classification'!$A$14,"Other"))))))))))))</f>
        <v>Water &amp; Sewer</v>
      </c>
      <c r="D2548" s="132"/>
      <c r="E2548" s="132"/>
      <c r="F2548" s="132"/>
    </row>
    <row r="2549" spans="1:6">
      <c r="A2549" s="16" t="s">
        <v>1692</v>
      </c>
      <c r="B2549" s="17" t="s">
        <v>1740</v>
      </c>
      <c r="C2549" s="133" t="str">
        <f>IF(OR(ISNUMBER(SEARCH('[1]Lookup for use classification'!$B$1,B2549)),ISNUMBER(SEARCH('[1]Lookup for use classification'!$C$1,B2549)),ISNUMBER(SEARCH('[1]Lookup for use classification'!$D$1,B2549)),ISNUMBER(SEARCH('[1]Lookup for use classification'!$E$1,B2549))),'[1]Lookup for use classification'!$A$1,IF(ISNUMBER(SEARCH('[1]Lookup for use classification'!$B$2,B2549)),'[1]Lookup for use classification'!$A$2,IF(ISNUMBER(SEARCH('[1]Lookup for use classification'!$B$3,B2549)),'[1]Lookup for use classification'!$A$3,IF(OR(ISNUMBER(SEARCH('[1]Lookup for use classification'!$B$4,B2549)),ISNUMBER(SEARCH('[1]Lookup for use classification'!$C$4,B2549)),ISNUMBER(SEARCH('[1]Lookup for use classification'!$D$4,B2549)),ISNUMBER(SEARCH('[1]Lookup for use classification'!$E$4,B2549))),'[1]Lookup for use classification'!$A$4,IF(OR(ISNUMBER(SEARCH('[1]Lookup for use classification'!$B$5,B2549)),ISNUMBER(SEARCH('[1]Lookup for use classification'!$C$5,B2549)),ISNUMBER(SEARCH('[1]Lookup for use classification'!$D$5,B2549))),'[1]Lookup for use classification'!$A$5,IF(OR(ISNUMBER(SEARCH('[1]Lookup for use classification'!$B$7,B2549)),ISNUMBER(SEARCH('[1]Lookup for use classification'!$C$7,B2549)),ISNUMBER(SEARCH('[1]Lookup for use classification'!$D$7,B2549))),'[1]Lookup for use classification'!$A$7,IF(OR(ISNUMBER(SEARCH('[1]Lookup for use classification'!$B$9,B2549)),ISNUMBER(SEARCH('[1]Lookup for use classification'!$C$9,B2549)),ISNUMBER(SEARCH('[1]Lookup for use classification'!$D$9,B2549)),ISNUMBER(SEARCH('[1]Lookup for use classification'!$E$9,B2549)),ISNUMBER(SEARCH('[1]Lookup for use classification'!$F$9,B2549)),ISNUMBER(SEARCH('[1]Lookup for use classification'!$G$9,B2549)),ISNUMBER(SEARCH('[1]Lookup for use classification'!$H$9,B2549)),ISNUMBER(SEARCH('[1]Lookup for use classification'!$I$9,B2549)),ISNUMBER(SEARCH('[1]Lookup for use classification'!$J$9,B2549)),ISNUMBER(SEARCH('[1]Lookup for use classification'!$K$9,B2549))),'[1]Lookup for use classification'!$A$9,IF(OR(ISNUMBER(SEARCH('[1]Lookup for use classification'!$B$10,B2549)),ISNUMBER(SEARCH('[1]Lookup for use classification'!$C$10,B2549)),ISNUMBER(SEARCH('[1]Lookup for use classification'!$D$10,B2549)),ISNUMBER(SEARCH('[1]Lookup for use classification'!$E$10,B2549)),ISNUMBER(SEARCH('[1]Lookup for use classification'!$F$10,B2549)),ISNUMBER(SEARCH('[1]Lookup for use classification'!$G$10,B2549))),'[1]Lookup for use classification'!$A$10,IF(OR(ISNUMBER(SEARCH('[1]Lookup for use classification'!$B$11,B2549)),ISNUMBER(SEARCH('[1]Lookup for use classification'!$C$11,B2549))),'[1]Lookup for use classification'!$A$11,IF(OR(ISNUMBER(SEARCH('[1]Lookup for use classification'!$B$12,B2549)),ISNUMBER(SEARCH('[1]Lookup for use classification'!$C$12,B2549))),'[1]Lookup for use classification'!$A$12,IF(OR(ISNUMBER(SEARCH('[1]Lookup for use classification'!$B$13,B2549)),ISNUMBER(SEARCH('[1]Lookup for use classification'!$C$13,B2549)),ISNUMBER(SEARCH('[1]Lookup for use classification'!$D$13,B2549)),,ISNUMBER(SEARCH('[1]Lookup for use classification'!$C$13,B2549)),ISNUMBER(SEARCH('[1]Lookup for use classification'!$E$13,B2549))),'[1]Lookup for use classification'!$A$13,IF(OR(ISNUMBER(SEARCH('[1]Lookup for use classification'!$B$14,B2549)),ISNUMBER(SEARCH('[1]Lookup for use classification'!$C$14,B2549))),'[1]Lookup for use classification'!$A$14,"Other"))))))))))))</f>
        <v>Other</v>
      </c>
      <c r="D2549" s="132"/>
      <c r="E2549" s="132"/>
      <c r="F2549" s="132"/>
    </row>
    <row r="2550" spans="1:6">
      <c r="A2550" s="16" t="s">
        <v>560</v>
      </c>
      <c r="B2550" s="26" t="s">
        <v>5</v>
      </c>
      <c r="C2550" s="133" t="str">
        <f>IF(OR(ISNUMBER(SEARCH('[1]Lookup for use classification'!$B$1,B2550)),ISNUMBER(SEARCH('[1]Lookup for use classification'!$C$1,B2550)),ISNUMBER(SEARCH('[1]Lookup for use classification'!$D$1,B2550)),ISNUMBER(SEARCH('[1]Lookup for use classification'!$E$1,B2550))),'[1]Lookup for use classification'!$A$1,IF(ISNUMBER(SEARCH('[1]Lookup for use classification'!$B$2,B2550)),'[1]Lookup for use classification'!$A$2,IF(ISNUMBER(SEARCH('[1]Lookup for use classification'!$B$3,B2550)),'[1]Lookup for use classification'!$A$3,IF(OR(ISNUMBER(SEARCH('[1]Lookup for use classification'!$B$4,B2550)),ISNUMBER(SEARCH('[1]Lookup for use classification'!$C$4,B2550)),ISNUMBER(SEARCH('[1]Lookup for use classification'!$D$4,B2550)),ISNUMBER(SEARCH('[1]Lookup for use classification'!$E$4,B2550))),'[1]Lookup for use classification'!$A$4,IF(OR(ISNUMBER(SEARCH('[1]Lookup for use classification'!$B$5,B2550)),ISNUMBER(SEARCH('[1]Lookup for use classification'!$C$5,B2550)),ISNUMBER(SEARCH('[1]Lookup for use classification'!$D$5,B2550))),'[1]Lookup for use classification'!$A$5,IF(OR(ISNUMBER(SEARCH('[1]Lookup for use classification'!$B$7,B2550)),ISNUMBER(SEARCH('[1]Lookup for use classification'!$C$7,B2550)),ISNUMBER(SEARCH('[1]Lookup for use classification'!$D$7,B2550))),'[1]Lookup for use classification'!$A$7,IF(OR(ISNUMBER(SEARCH('[1]Lookup for use classification'!$B$9,B2550)),ISNUMBER(SEARCH('[1]Lookup for use classification'!$C$9,B2550)),ISNUMBER(SEARCH('[1]Lookup for use classification'!$D$9,B2550)),ISNUMBER(SEARCH('[1]Lookup for use classification'!$E$9,B2550)),ISNUMBER(SEARCH('[1]Lookup for use classification'!$F$9,B2550)),ISNUMBER(SEARCH('[1]Lookup for use classification'!$G$9,B2550)),ISNUMBER(SEARCH('[1]Lookup for use classification'!$H$9,B2550)),ISNUMBER(SEARCH('[1]Lookup for use classification'!$I$9,B2550)),ISNUMBER(SEARCH('[1]Lookup for use classification'!$J$9,B2550)),ISNUMBER(SEARCH('[1]Lookup for use classification'!$K$9,B2550))),'[1]Lookup for use classification'!$A$9,IF(OR(ISNUMBER(SEARCH('[1]Lookup for use classification'!$B$10,B2550)),ISNUMBER(SEARCH('[1]Lookup for use classification'!$C$10,B2550)),ISNUMBER(SEARCH('[1]Lookup for use classification'!$D$10,B2550)),ISNUMBER(SEARCH('[1]Lookup for use classification'!$E$10,B2550)),ISNUMBER(SEARCH('[1]Lookup for use classification'!$F$10,B2550)),ISNUMBER(SEARCH('[1]Lookup for use classification'!$G$10,B2550))),'[1]Lookup for use classification'!$A$10,IF(OR(ISNUMBER(SEARCH('[1]Lookup for use classification'!$B$11,B2550)),ISNUMBER(SEARCH('[1]Lookup for use classification'!$C$11,B2550))),'[1]Lookup for use classification'!$A$11,IF(OR(ISNUMBER(SEARCH('[1]Lookup for use classification'!$B$12,B2550)),ISNUMBER(SEARCH('[1]Lookup for use classification'!$C$12,B2550))),'[1]Lookup for use classification'!$A$12,IF(OR(ISNUMBER(SEARCH('[1]Lookup for use classification'!$B$13,B2550)),ISNUMBER(SEARCH('[1]Lookup for use classification'!$C$13,B2550)),ISNUMBER(SEARCH('[1]Lookup for use classification'!$D$13,B2550)),,ISNUMBER(SEARCH('[1]Lookup for use classification'!$C$13,B2550)),ISNUMBER(SEARCH('[1]Lookup for use classification'!$E$13,B2550))),'[1]Lookup for use classification'!$A$13,IF(OR(ISNUMBER(SEARCH('[1]Lookup for use classification'!$B$14,B2550)),ISNUMBER(SEARCH('[1]Lookup for use classification'!$C$14,B2550))),'[1]Lookup for use classification'!$A$14,"Other"))))))))))))</f>
        <v>Office</v>
      </c>
      <c r="D2550" s="31">
        <v>960</v>
      </c>
      <c r="E2550" s="45"/>
      <c r="F2550" s="45"/>
    </row>
    <row r="2551" spans="1:6">
      <c r="A2551" s="16" t="s">
        <v>560</v>
      </c>
      <c r="B2551" s="26" t="s">
        <v>7</v>
      </c>
      <c r="C2551" s="133" t="str">
        <f>IF(OR(ISNUMBER(SEARCH('[1]Lookup for use classification'!$B$1,B2551)),ISNUMBER(SEARCH('[1]Lookup for use classification'!$C$1,B2551)),ISNUMBER(SEARCH('[1]Lookup for use classification'!$D$1,B2551)),ISNUMBER(SEARCH('[1]Lookup for use classification'!$E$1,B2551))),'[1]Lookup for use classification'!$A$1,IF(ISNUMBER(SEARCH('[1]Lookup for use classification'!$B$2,B2551)),'[1]Lookup for use classification'!$A$2,IF(ISNUMBER(SEARCH('[1]Lookup for use classification'!$B$3,B2551)),'[1]Lookup for use classification'!$A$3,IF(OR(ISNUMBER(SEARCH('[1]Lookup for use classification'!$B$4,B2551)),ISNUMBER(SEARCH('[1]Lookup for use classification'!$C$4,B2551)),ISNUMBER(SEARCH('[1]Lookup for use classification'!$D$4,B2551)),ISNUMBER(SEARCH('[1]Lookup for use classification'!$E$4,B2551))),'[1]Lookup for use classification'!$A$4,IF(OR(ISNUMBER(SEARCH('[1]Lookup for use classification'!$B$5,B2551)),ISNUMBER(SEARCH('[1]Lookup for use classification'!$C$5,B2551)),ISNUMBER(SEARCH('[1]Lookup for use classification'!$D$5,B2551))),'[1]Lookup for use classification'!$A$5,IF(OR(ISNUMBER(SEARCH('[1]Lookup for use classification'!$B$7,B2551)),ISNUMBER(SEARCH('[1]Lookup for use classification'!$C$7,B2551)),ISNUMBER(SEARCH('[1]Lookup for use classification'!$D$7,B2551))),'[1]Lookup for use classification'!$A$7,IF(OR(ISNUMBER(SEARCH('[1]Lookup for use classification'!$B$9,B2551)),ISNUMBER(SEARCH('[1]Lookup for use classification'!$C$9,B2551)),ISNUMBER(SEARCH('[1]Lookup for use classification'!$D$9,B2551)),ISNUMBER(SEARCH('[1]Lookup for use classification'!$E$9,B2551)),ISNUMBER(SEARCH('[1]Lookup for use classification'!$F$9,B2551)),ISNUMBER(SEARCH('[1]Lookup for use classification'!$G$9,B2551)),ISNUMBER(SEARCH('[1]Lookup for use classification'!$H$9,B2551)),ISNUMBER(SEARCH('[1]Lookup for use classification'!$I$9,B2551)),ISNUMBER(SEARCH('[1]Lookup for use classification'!$J$9,B2551)),ISNUMBER(SEARCH('[1]Lookup for use classification'!$K$9,B2551))),'[1]Lookup for use classification'!$A$9,IF(OR(ISNUMBER(SEARCH('[1]Lookup for use classification'!$B$10,B2551)),ISNUMBER(SEARCH('[1]Lookup for use classification'!$C$10,B2551)),ISNUMBER(SEARCH('[1]Lookup for use classification'!$D$10,B2551)),ISNUMBER(SEARCH('[1]Lookup for use classification'!$E$10,B2551)),ISNUMBER(SEARCH('[1]Lookup for use classification'!$F$10,B2551)),ISNUMBER(SEARCH('[1]Lookup for use classification'!$G$10,B2551))),'[1]Lookup for use classification'!$A$10,IF(OR(ISNUMBER(SEARCH('[1]Lookup for use classification'!$B$11,B2551)),ISNUMBER(SEARCH('[1]Lookup for use classification'!$C$11,B2551))),'[1]Lookup for use classification'!$A$11,IF(OR(ISNUMBER(SEARCH('[1]Lookup for use classification'!$B$12,B2551)),ISNUMBER(SEARCH('[1]Lookup for use classification'!$C$12,B2551))),'[1]Lookup for use classification'!$A$12,IF(OR(ISNUMBER(SEARCH('[1]Lookup for use classification'!$B$13,B2551)),ISNUMBER(SEARCH('[1]Lookup for use classification'!$C$13,B2551)),ISNUMBER(SEARCH('[1]Lookup for use classification'!$D$13,B2551)),,ISNUMBER(SEARCH('[1]Lookup for use classification'!$C$13,B2551)),ISNUMBER(SEARCH('[1]Lookup for use classification'!$E$13,B2551))),'[1]Lookup for use classification'!$A$13,IF(OR(ISNUMBER(SEARCH('[1]Lookup for use classification'!$B$14,B2551)),ISNUMBER(SEARCH('[1]Lookup for use classification'!$C$14,B2551))),'[1]Lookup for use classification'!$A$14,"Other"))))))))))))</f>
        <v>Public Safety</v>
      </c>
      <c r="D2551" s="31">
        <v>720</v>
      </c>
      <c r="E2551" s="45"/>
      <c r="F2551" s="45"/>
    </row>
    <row r="2552" spans="1:6">
      <c r="A2552" s="16" t="s">
        <v>560</v>
      </c>
      <c r="B2552" s="26" t="s">
        <v>8</v>
      </c>
      <c r="C2552" s="133" t="str">
        <f>IF(OR(ISNUMBER(SEARCH('[1]Lookup for use classification'!$B$1,B2552)),ISNUMBER(SEARCH('[1]Lookup for use classification'!$C$1,B2552)),ISNUMBER(SEARCH('[1]Lookup for use classification'!$D$1,B2552)),ISNUMBER(SEARCH('[1]Lookup for use classification'!$E$1,B2552))),'[1]Lookup for use classification'!$A$1,IF(ISNUMBER(SEARCH('[1]Lookup for use classification'!$B$2,B2552)),'[1]Lookup for use classification'!$A$2,IF(ISNUMBER(SEARCH('[1]Lookup for use classification'!$B$3,B2552)),'[1]Lookup for use classification'!$A$3,IF(OR(ISNUMBER(SEARCH('[1]Lookup for use classification'!$B$4,B2552)),ISNUMBER(SEARCH('[1]Lookup for use classification'!$C$4,B2552)),ISNUMBER(SEARCH('[1]Lookup for use classification'!$D$4,B2552)),ISNUMBER(SEARCH('[1]Lookup for use classification'!$E$4,B2552))),'[1]Lookup for use classification'!$A$4,IF(OR(ISNUMBER(SEARCH('[1]Lookup for use classification'!$B$5,B2552)),ISNUMBER(SEARCH('[1]Lookup for use classification'!$C$5,B2552)),ISNUMBER(SEARCH('[1]Lookup for use classification'!$D$5,B2552))),'[1]Lookup for use classification'!$A$5,IF(OR(ISNUMBER(SEARCH('[1]Lookup for use classification'!$B$7,B2552)),ISNUMBER(SEARCH('[1]Lookup for use classification'!$C$7,B2552)),ISNUMBER(SEARCH('[1]Lookup for use classification'!$D$7,B2552))),'[1]Lookup for use classification'!$A$7,IF(OR(ISNUMBER(SEARCH('[1]Lookup for use classification'!$B$9,B2552)),ISNUMBER(SEARCH('[1]Lookup for use classification'!$C$9,B2552)),ISNUMBER(SEARCH('[1]Lookup for use classification'!$D$9,B2552)),ISNUMBER(SEARCH('[1]Lookup for use classification'!$E$9,B2552)),ISNUMBER(SEARCH('[1]Lookup for use classification'!$F$9,B2552)),ISNUMBER(SEARCH('[1]Lookup for use classification'!$G$9,B2552)),ISNUMBER(SEARCH('[1]Lookup for use classification'!$H$9,B2552)),ISNUMBER(SEARCH('[1]Lookup for use classification'!$I$9,B2552)),ISNUMBER(SEARCH('[1]Lookup for use classification'!$J$9,B2552)),ISNUMBER(SEARCH('[1]Lookup for use classification'!$K$9,B2552))),'[1]Lookup for use classification'!$A$9,IF(OR(ISNUMBER(SEARCH('[1]Lookup for use classification'!$B$10,B2552)),ISNUMBER(SEARCH('[1]Lookup for use classification'!$C$10,B2552)),ISNUMBER(SEARCH('[1]Lookup for use classification'!$D$10,B2552)),ISNUMBER(SEARCH('[1]Lookup for use classification'!$E$10,B2552)),ISNUMBER(SEARCH('[1]Lookup for use classification'!$F$10,B2552)),ISNUMBER(SEARCH('[1]Lookup for use classification'!$G$10,B2552))),'[1]Lookup for use classification'!$A$10,IF(OR(ISNUMBER(SEARCH('[1]Lookup for use classification'!$B$11,B2552)),ISNUMBER(SEARCH('[1]Lookup for use classification'!$C$11,B2552))),'[1]Lookup for use classification'!$A$11,IF(OR(ISNUMBER(SEARCH('[1]Lookup for use classification'!$B$12,B2552)),ISNUMBER(SEARCH('[1]Lookup for use classification'!$C$12,B2552))),'[1]Lookup for use classification'!$A$12,IF(OR(ISNUMBER(SEARCH('[1]Lookup for use classification'!$B$13,B2552)),ISNUMBER(SEARCH('[1]Lookup for use classification'!$C$13,B2552)),ISNUMBER(SEARCH('[1]Lookup for use classification'!$D$13,B2552)),,ISNUMBER(SEARCH('[1]Lookup for use classification'!$C$13,B2552)),ISNUMBER(SEARCH('[1]Lookup for use classification'!$E$13,B2552))),'[1]Lookup for use classification'!$A$13,IF(OR(ISNUMBER(SEARCH('[1]Lookup for use classification'!$B$14,B2552)),ISNUMBER(SEARCH('[1]Lookup for use classification'!$C$14,B2552))),'[1]Lookup for use classification'!$A$14,"Other"))))))))))))</f>
        <v>Other</v>
      </c>
      <c r="D2552" s="31">
        <v>576</v>
      </c>
      <c r="E2552" s="45"/>
      <c r="F2552" s="45"/>
    </row>
    <row r="2553" spans="1:6">
      <c r="A2553" s="16" t="s">
        <v>560</v>
      </c>
      <c r="B2553" s="26" t="s">
        <v>9</v>
      </c>
      <c r="C2553" s="133" t="str">
        <f>IF(OR(ISNUMBER(SEARCH('[1]Lookup for use classification'!$B$1,B2553)),ISNUMBER(SEARCH('[1]Lookup for use classification'!$C$1,B2553)),ISNUMBER(SEARCH('[1]Lookup for use classification'!$D$1,B2553)),ISNUMBER(SEARCH('[1]Lookup for use classification'!$E$1,B2553))),'[1]Lookup for use classification'!$A$1,IF(ISNUMBER(SEARCH('[1]Lookup for use classification'!$B$2,B2553)),'[1]Lookup for use classification'!$A$2,IF(ISNUMBER(SEARCH('[1]Lookup for use classification'!$B$3,B2553)),'[1]Lookup for use classification'!$A$3,IF(OR(ISNUMBER(SEARCH('[1]Lookup for use classification'!$B$4,B2553)),ISNUMBER(SEARCH('[1]Lookup for use classification'!$C$4,B2553)),ISNUMBER(SEARCH('[1]Lookup for use classification'!$D$4,B2553)),ISNUMBER(SEARCH('[1]Lookup for use classification'!$E$4,B2553))),'[1]Lookup for use classification'!$A$4,IF(OR(ISNUMBER(SEARCH('[1]Lookup for use classification'!$B$5,B2553)),ISNUMBER(SEARCH('[1]Lookup for use classification'!$C$5,B2553)),ISNUMBER(SEARCH('[1]Lookup for use classification'!$D$5,B2553))),'[1]Lookup for use classification'!$A$5,IF(OR(ISNUMBER(SEARCH('[1]Lookup for use classification'!$B$7,B2553)),ISNUMBER(SEARCH('[1]Lookup for use classification'!$C$7,B2553)),ISNUMBER(SEARCH('[1]Lookup for use classification'!$D$7,B2553))),'[1]Lookup for use classification'!$A$7,IF(OR(ISNUMBER(SEARCH('[1]Lookup for use classification'!$B$9,B2553)),ISNUMBER(SEARCH('[1]Lookup for use classification'!$C$9,B2553)),ISNUMBER(SEARCH('[1]Lookup for use classification'!$D$9,B2553)),ISNUMBER(SEARCH('[1]Lookup for use classification'!$E$9,B2553)),ISNUMBER(SEARCH('[1]Lookup for use classification'!$F$9,B2553)),ISNUMBER(SEARCH('[1]Lookup for use classification'!$G$9,B2553)),ISNUMBER(SEARCH('[1]Lookup for use classification'!$H$9,B2553)),ISNUMBER(SEARCH('[1]Lookup for use classification'!$I$9,B2553)),ISNUMBER(SEARCH('[1]Lookup for use classification'!$J$9,B2553)),ISNUMBER(SEARCH('[1]Lookup for use classification'!$K$9,B2553))),'[1]Lookup for use classification'!$A$9,IF(OR(ISNUMBER(SEARCH('[1]Lookup for use classification'!$B$10,B2553)),ISNUMBER(SEARCH('[1]Lookup for use classification'!$C$10,B2553)),ISNUMBER(SEARCH('[1]Lookup for use classification'!$D$10,B2553)),ISNUMBER(SEARCH('[1]Lookup for use classification'!$E$10,B2553)),ISNUMBER(SEARCH('[1]Lookup for use classification'!$F$10,B2553)),ISNUMBER(SEARCH('[1]Lookup for use classification'!$G$10,B2553))),'[1]Lookup for use classification'!$A$10,IF(OR(ISNUMBER(SEARCH('[1]Lookup for use classification'!$B$11,B2553)),ISNUMBER(SEARCH('[1]Lookup for use classification'!$C$11,B2553))),'[1]Lookup for use classification'!$A$11,IF(OR(ISNUMBER(SEARCH('[1]Lookup for use classification'!$B$12,B2553)),ISNUMBER(SEARCH('[1]Lookup for use classification'!$C$12,B2553))),'[1]Lookup for use classification'!$A$12,IF(OR(ISNUMBER(SEARCH('[1]Lookup for use classification'!$B$13,B2553)),ISNUMBER(SEARCH('[1]Lookup for use classification'!$C$13,B2553)),ISNUMBER(SEARCH('[1]Lookup for use classification'!$D$13,B2553)),,ISNUMBER(SEARCH('[1]Lookup for use classification'!$C$13,B2553)),ISNUMBER(SEARCH('[1]Lookup for use classification'!$E$13,B2553))),'[1]Lookup for use classification'!$A$13,IF(OR(ISNUMBER(SEARCH('[1]Lookup for use classification'!$B$14,B2553)),ISNUMBER(SEARCH('[1]Lookup for use classification'!$C$14,B2553))),'[1]Lookup for use classification'!$A$14,"Other"))))))))))))</f>
        <v>Public Assembly</v>
      </c>
      <c r="D2553" s="31">
        <v>1158</v>
      </c>
      <c r="E2553" s="45" t="s">
        <v>10</v>
      </c>
      <c r="F2553" s="45" t="s">
        <v>11</v>
      </c>
    </row>
    <row r="2554" spans="1:6">
      <c r="A2554" s="16" t="s">
        <v>560</v>
      </c>
      <c r="B2554" s="30" t="s">
        <v>12</v>
      </c>
      <c r="C2554" s="133" t="str">
        <f>IF(OR(ISNUMBER(SEARCH('[1]Lookup for use classification'!$B$1,B2554)),ISNUMBER(SEARCH('[1]Lookup for use classification'!$C$1,B2554)),ISNUMBER(SEARCH('[1]Lookup for use classification'!$D$1,B2554)),ISNUMBER(SEARCH('[1]Lookup for use classification'!$E$1,B2554))),'[1]Lookup for use classification'!$A$1,IF(ISNUMBER(SEARCH('[1]Lookup for use classification'!$B$2,B2554)),'[1]Lookup for use classification'!$A$2,IF(ISNUMBER(SEARCH('[1]Lookup for use classification'!$B$3,B2554)),'[1]Lookup for use classification'!$A$3,IF(OR(ISNUMBER(SEARCH('[1]Lookup for use classification'!$B$4,B2554)),ISNUMBER(SEARCH('[1]Lookup for use classification'!$C$4,B2554)),ISNUMBER(SEARCH('[1]Lookup for use classification'!$D$4,B2554)),ISNUMBER(SEARCH('[1]Lookup for use classification'!$E$4,B2554))),'[1]Lookup for use classification'!$A$4,IF(OR(ISNUMBER(SEARCH('[1]Lookup for use classification'!$B$5,B2554)),ISNUMBER(SEARCH('[1]Lookup for use classification'!$C$5,B2554)),ISNUMBER(SEARCH('[1]Lookup for use classification'!$D$5,B2554))),'[1]Lookup for use classification'!$A$5,IF(OR(ISNUMBER(SEARCH('[1]Lookup for use classification'!$B$7,B2554)),ISNUMBER(SEARCH('[1]Lookup for use classification'!$C$7,B2554)),ISNUMBER(SEARCH('[1]Lookup for use classification'!$D$7,B2554))),'[1]Lookup for use classification'!$A$7,IF(OR(ISNUMBER(SEARCH('[1]Lookup for use classification'!$B$9,B2554)),ISNUMBER(SEARCH('[1]Lookup for use classification'!$C$9,B2554)),ISNUMBER(SEARCH('[1]Lookup for use classification'!$D$9,B2554)),ISNUMBER(SEARCH('[1]Lookup for use classification'!$E$9,B2554)),ISNUMBER(SEARCH('[1]Lookup for use classification'!$F$9,B2554)),ISNUMBER(SEARCH('[1]Lookup for use classification'!$G$9,B2554)),ISNUMBER(SEARCH('[1]Lookup for use classification'!$H$9,B2554)),ISNUMBER(SEARCH('[1]Lookup for use classification'!$I$9,B2554)),ISNUMBER(SEARCH('[1]Lookup for use classification'!$J$9,B2554)),ISNUMBER(SEARCH('[1]Lookup for use classification'!$K$9,B2554))),'[1]Lookup for use classification'!$A$9,IF(OR(ISNUMBER(SEARCH('[1]Lookup for use classification'!$B$10,B2554)),ISNUMBER(SEARCH('[1]Lookup for use classification'!$C$10,B2554)),ISNUMBER(SEARCH('[1]Lookup for use classification'!$D$10,B2554)),ISNUMBER(SEARCH('[1]Lookup for use classification'!$E$10,B2554)),ISNUMBER(SEARCH('[1]Lookup for use classification'!$F$10,B2554)),ISNUMBER(SEARCH('[1]Lookup for use classification'!$G$10,B2554))),'[1]Lookup for use classification'!$A$10,IF(OR(ISNUMBER(SEARCH('[1]Lookup for use classification'!$B$11,B2554)),ISNUMBER(SEARCH('[1]Lookup for use classification'!$C$11,B2554))),'[1]Lookup for use classification'!$A$11,IF(OR(ISNUMBER(SEARCH('[1]Lookup for use classification'!$B$12,B2554)),ISNUMBER(SEARCH('[1]Lookup for use classification'!$C$12,B2554))),'[1]Lookup for use classification'!$A$12,IF(OR(ISNUMBER(SEARCH('[1]Lookup for use classification'!$B$13,B2554)),ISNUMBER(SEARCH('[1]Lookup for use classification'!$C$13,B2554)),ISNUMBER(SEARCH('[1]Lookup for use classification'!$D$13,B2554)),,ISNUMBER(SEARCH('[1]Lookup for use classification'!$C$13,B2554)),ISNUMBER(SEARCH('[1]Lookup for use classification'!$E$13,B2554))),'[1]Lookup for use classification'!$A$13,IF(OR(ISNUMBER(SEARCH('[1]Lookup for use classification'!$B$14,B2554)),ISNUMBER(SEARCH('[1]Lookup for use classification'!$C$14,B2554))),'[1]Lookup for use classification'!$A$14,"Other"))))))))))))</f>
        <v>Health Care - Hospitals</v>
      </c>
      <c r="D2554" s="46">
        <v>2335</v>
      </c>
      <c r="E2554" s="45" t="s">
        <v>10</v>
      </c>
      <c r="F2554" s="45" t="s">
        <v>11</v>
      </c>
    </row>
    <row r="2555" spans="1:6">
      <c r="A2555" s="16" t="s">
        <v>560</v>
      </c>
      <c r="B2555" s="26" t="s">
        <v>13</v>
      </c>
      <c r="C2555" s="133" t="str">
        <f>IF(OR(ISNUMBER(SEARCH('[1]Lookup for use classification'!$B$1,B2555)),ISNUMBER(SEARCH('[1]Lookup for use classification'!$C$1,B2555)),ISNUMBER(SEARCH('[1]Lookup for use classification'!$D$1,B2555)),ISNUMBER(SEARCH('[1]Lookup for use classification'!$E$1,B2555))),'[1]Lookup for use classification'!$A$1,IF(ISNUMBER(SEARCH('[1]Lookup for use classification'!$B$2,B2555)),'[1]Lookup for use classification'!$A$2,IF(ISNUMBER(SEARCH('[1]Lookup for use classification'!$B$3,B2555)),'[1]Lookup for use classification'!$A$3,IF(OR(ISNUMBER(SEARCH('[1]Lookup for use classification'!$B$4,B2555)),ISNUMBER(SEARCH('[1]Lookup for use classification'!$C$4,B2555)),ISNUMBER(SEARCH('[1]Lookup for use classification'!$D$4,B2555)),ISNUMBER(SEARCH('[1]Lookup for use classification'!$E$4,B2555))),'[1]Lookup for use classification'!$A$4,IF(OR(ISNUMBER(SEARCH('[1]Lookup for use classification'!$B$5,B2555)),ISNUMBER(SEARCH('[1]Lookup for use classification'!$C$5,B2555)),ISNUMBER(SEARCH('[1]Lookup for use classification'!$D$5,B2555))),'[1]Lookup for use classification'!$A$5,IF(OR(ISNUMBER(SEARCH('[1]Lookup for use classification'!$B$7,B2555)),ISNUMBER(SEARCH('[1]Lookup for use classification'!$C$7,B2555)),ISNUMBER(SEARCH('[1]Lookup for use classification'!$D$7,B2555))),'[1]Lookup for use classification'!$A$7,IF(OR(ISNUMBER(SEARCH('[1]Lookup for use classification'!$B$9,B2555)),ISNUMBER(SEARCH('[1]Lookup for use classification'!$C$9,B2555)),ISNUMBER(SEARCH('[1]Lookup for use classification'!$D$9,B2555)),ISNUMBER(SEARCH('[1]Lookup for use classification'!$E$9,B2555)),ISNUMBER(SEARCH('[1]Lookup for use classification'!$F$9,B2555)),ISNUMBER(SEARCH('[1]Lookup for use classification'!$G$9,B2555)),ISNUMBER(SEARCH('[1]Lookup for use classification'!$H$9,B2555)),ISNUMBER(SEARCH('[1]Lookup for use classification'!$I$9,B2555)),ISNUMBER(SEARCH('[1]Lookup for use classification'!$J$9,B2555)),ISNUMBER(SEARCH('[1]Lookup for use classification'!$K$9,B2555))),'[1]Lookup for use classification'!$A$9,IF(OR(ISNUMBER(SEARCH('[1]Lookup for use classification'!$B$10,B2555)),ISNUMBER(SEARCH('[1]Lookup for use classification'!$C$10,B2555)),ISNUMBER(SEARCH('[1]Lookup for use classification'!$D$10,B2555)),ISNUMBER(SEARCH('[1]Lookup for use classification'!$E$10,B2555)),ISNUMBER(SEARCH('[1]Lookup for use classification'!$F$10,B2555)),ISNUMBER(SEARCH('[1]Lookup for use classification'!$G$10,B2555))),'[1]Lookup for use classification'!$A$10,IF(OR(ISNUMBER(SEARCH('[1]Lookup for use classification'!$B$11,B2555)),ISNUMBER(SEARCH('[1]Lookup for use classification'!$C$11,B2555))),'[1]Lookup for use classification'!$A$11,IF(OR(ISNUMBER(SEARCH('[1]Lookup for use classification'!$B$12,B2555)),ISNUMBER(SEARCH('[1]Lookup for use classification'!$C$12,B2555))),'[1]Lookup for use classification'!$A$12,IF(OR(ISNUMBER(SEARCH('[1]Lookup for use classification'!$B$13,B2555)),ISNUMBER(SEARCH('[1]Lookup for use classification'!$C$13,B2555)),ISNUMBER(SEARCH('[1]Lookup for use classification'!$D$13,B2555)),,ISNUMBER(SEARCH('[1]Lookup for use classification'!$C$13,B2555)),ISNUMBER(SEARCH('[1]Lookup for use classification'!$E$13,B2555))),'[1]Lookup for use classification'!$A$13,IF(OR(ISNUMBER(SEARCH('[1]Lookup for use classification'!$B$14,B2555)),ISNUMBER(SEARCH('[1]Lookup for use classification'!$C$14,B2555))),'[1]Lookup for use classification'!$A$14,"Other"))))))))))))</f>
        <v>Other</v>
      </c>
      <c r="D2555" s="27">
        <v>30</v>
      </c>
      <c r="E2555" s="45" t="s">
        <v>14</v>
      </c>
      <c r="F2555" s="45" t="s">
        <v>11</v>
      </c>
    </row>
    <row r="2556" spans="1:6">
      <c r="A2556" s="16" t="s">
        <v>560</v>
      </c>
      <c r="B2556" s="26" t="s">
        <v>15</v>
      </c>
      <c r="C2556" s="133" t="str">
        <f>IF(OR(ISNUMBER(SEARCH('[1]Lookup for use classification'!$B$1,B2556)),ISNUMBER(SEARCH('[1]Lookup for use classification'!$C$1,B2556)),ISNUMBER(SEARCH('[1]Lookup for use classification'!$D$1,B2556)),ISNUMBER(SEARCH('[1]Lookup for use classification'!$E$1,B2556))),'[1]Lookup for use classification'!$A$1,IF(ISNUMBER(SEARCH('[1]Lookup for use classification'!$B$2,B2556)),'[1]Lookup for use classification'!$A$2,IF(ISNUMBER(SEARCH('[1]Lookup for use classification'!$B$3,B2556)),'[1]Lookup for use classification'!$A$3,IF(OR(ISNUMBER(SEARCH('[1]Lookup for use classification'!$B$4,B2556)),ISNUMBER(SEARCH('[1]Lookup for use classification'!$C$4,B2556)),ISNUMBER(SEARCH('[1]Lookup for use classification'!$D$4,B2556)),ISNUMBER(SEARCH('[1]Lookup for use classification'!$E$4,B2556))),'[1]Lookup for use classification'!$A$4,IF(OR(ISNUMBER(SEARCH('[1]Lookup for use classification'!$B$5,B2556)),ISNUMBER(SEARCH('[1]Lookup for use classification'!$C$5,B2556)),ISNUMBER(SEARCH('[1]Lookup for use classification'!$D$5,B2556))),'[1]Lookup for use classification'!$A$5,IF(OR(ISNUMBER(SEARCH('[1]Lookup for use classification'!$B$7,B2556)),ISNUMBER(SEARCH('[1]Lookup for use classification'!$C$7,B2556)),ISNUMBER(SEARCH('[1]Lookup for use classification'!$D$7,B2556))),'[1]Lookup for use classification'!$A$7,IF(OR(ISNUMBER(SEARCH('[1]Lookup for use classification'!$B$9,B2556)),ISNUMBER(SEARCH('[1]Lookup for use classification'!$C$9,B2556)),ISNUMBER(SEARCH('[1]Lookup for use classification'!$D$9,B2556)),ISNUMBER(SEARCH('[1]Lookup for use classification'!$E$9,B2556)),ISNUMBER(SEARCH('[1]Lookup for use classification'!$F$9,B2556)),ISNUMBER(SEARCH('[1]Lookup for use classification'!$G$9,B2556)),ISNUMBER(SEARCH('[1]Lookup for use classification'!$H$9,B2556)),ISNUMBER(SEARCH('[1]Lookup for use classification'!$I$9,B2556)),ISNUMBER(SEARCH('[1]Lookup for use classification'!$J$9,B2556)),ISNUMBER(SEARCH('[1]Lookup for use classification'!$K$9,B2556))),'[1]Lookup for use classification'!$A$9,IF(OR(ISNUMBER(SEARCH('[1]Lookup for use classification'!$B$10,B2556)),ISNUMBER(SEARCH('[1]Lookup for use classification'!$C$10,B2556)),ISNUMBER(SEARCH('[1]Lookup for use classification'!$D$10,B2556)),ISNUMBER(SEARCH('[1]Lookup for use classification'!$E$10,B2556)),ISNUMBER(SEARCH('[1]Lookup for use classification'!$F$10,B2556)),ISNUMBER(SEARCH('[1]Lookup for use classification'!$G$10,B2556))),'[1]Lookup for use classification'!$A$10,IF(OR(ISNUMBER(SEARCH('[1]Lookup for use classification'!$B$11,B2556)),ISNUMBER(SEARCH('[1]Lookup for use classification'!$C$11,B2556))),'[1]Lookup for use classification'!$A$11,IF(OR(ISNUMBER(SEARCH('[1]Lookup for use classification'!$B$12,B2556)),ISNUMBER(SEARCH('[1]Lookup for use classification'!$C$12,B2556))),'[1]Lookup for use classification'!$A$12,IF(OR(ISNUMBER(SEARCH('[1]Lookup for use classification'!$B$13,B2556)),ISNUMBER(SEARCH('[1]Lookup for use classification'!$C$13,B2556)),ISNUMBER(SEARCH('[1]Lookup for use classification'!$D$13,B2556)),,ISNUMBER(SEARCH('[1]Lookup for use classification'!$C$13,B2556)),ISNUMBER(SEARCH('[1]Lookup for use classification'!$E$13,B2556))),'[1]Lookup for use classification'!$A$13,IF(OR(ISNUMBER(SEARCH('[1]Lookup for use classification'!$B$14,B2556)),ISNUMBER(SEARCH('[1]Lookup for use classification'!$C$14,B2556))),'[1]Lookup for use classification'!$A$14,"Other"))))))))))))</f>
        <v>Office</v>
      </c>
      <c r="D2556" s="27">
        <v>6376</v>
      </c>
      <c r="E2556" s="45" t="s">
        <v>10</v>
      </c>
      <c r="F2556" s="45" t="s">
        <v>11</v>
      </c>
    </row>
    <row r="2557" spans="1:6">
      <c r="A2557" s="16" t="s">
        <v>603</v>
      </c>
      <c r="B2557" s="30" t="s">
        <v>604</v>
      </c>
      <c r="C2557" s="133" t="str">
        <f>IF(OR(ISNUMBER(SEARCH('[1]Lookup for use classification'!$B$1,B2557)),ISNUMBER(SEARCH('[1]Lookup for use classification'!$C$1,B2557)),ISNUMBER(SEARCH('[1]Lookup for use classification'!$D$1,B2557)),ISNUMBER(SEARCH('[1]Lookup for use classification'!$E$1,B2557))),'[1]Lookup for use classification'!$A$1,IF(ISNUMBER(SEARCH('[1]Lookup for use classification'!$B$2,B2557)),'[1]Lookup for use classification'!$A$2,IF(ISNUMBER(SEARCH('[1]Lookup for use classification'!$B$3,B2557)),'[1]Lookup for use classification'!$A$3,IF(OR(ISNUMBER(SEARCH('[1]Lookup for use classification'!$B$4,B2557)),ISNUMBER(SEARCH('[1]Lookup for use classification'!$C$4,B2557)),ISNUMBER(SEARCH('[1]Lookup for use classification'!$D$4,B2557)),ISNUMBER(SEARCH('[1]Lookup for use classification'!$E$4,B2557))),'[1]Lookup for use classification'!$A$4,IF(OR(ISNUMBER(SEARCH('[1]Lookup for use classification'!$B$5,B2557)),ISNUMBER(SEARCH('[1]Lookup for use classification'!$C$5,B2557)),ISNUMBER(SEARCH('[1]Lookup for use classification'!$D$5,B2557))),'[1]Lookup for use classification'!$A$5,IF(OR(ISNUMBER(SEARCH('[1]Lookup for use classification'!$B$7,B2557)),ISNUMBER(SEARCH('[1]Lookup for use classification'!$C$7,B2557)),ISNUMBER(SEARCH('[1]Lookup for use classification'!$D$7,B2557))),'[1]Lookup for use classification'!$A$7,IF(OR(ISNUMBER(SEARCH('[1]Lookup for use classification'!$B$9,B2557)),ISNUMBER(SEARCH('[1]Lookup for use classification'!$C$9,B2557)),ISNUMBER(SEARCH('[1]Lookup for use classification'!$D$9,B2557)),ISNUMBER(SEARCH('[1]Lookup for use classification'!$E$9,B2557)),ISNUMBER(SEARCH('[1]Lookup for use classification'!$F$9,B2557)),ISNUMBER(SEARCH('[1]Lookup for use classification'!$G$9,B2557)),ISNUMBER(SEARCH('[1]Lookup for use classification'!$H$9,B2557)),ISNUMBER(SEARCH('[1]Lookup for use classification'!$I$9,B2557)),ISNUMBER(SEARCH('[1]Lookup for use classification'!$J$9,B2557)),ISNUMBER(SEARCH('[1]Lookup for use classification'!$K$9,B2557))),'[1]Lookup for use classification'!$A$9,IF(OR(ISNUMBER(SEARCH('[1]Lookup for use classification'!$B$10,B2557)),ISNUMBER(SEARCH('[1]Lookup for use classification'!$C$10,B2557)),ISNUMBER(SEARCH('[1]Lookup for use classification'!$D$10,B2557)),ISNUMBER(SEARCH('[1]Lookup for use classification'!$E$10,B2557)),ISNUMBER(SEARCH('[1]Lookup for use classification'!$F$10,B2557)),ISNUMBER(SEARCH('[1]Lookup for use classification'!$G$10,B2557))),'[1]Lookup for use classification'!$A$10,IF(OR(ISNUMBER(SEARCH('[1]Lookup for use classification'!$B$11,B2557)),ISNUMBER(SEARCH('[1]Lookup for use classification'!$C$11,B2557))),'[1]Lookup for use classification'!$A$11,IF(OR(ISNUMBER(SEARCH('[1]Lookup for use classification'!$B$12,B2557)),ISNUMBER(SEARCH('[1]Lookup for use classification'!$C$12,B2557))),'[1]Lookup for use classification'!$A$12,IF(OR(ISNUMBER(SEARCH('[1]Lookup for use classification'!$B$13,B2557)),ISNUMBER(SEARCH('[1]Lookup for use classification'!$C$13,B2557)),ISNUMBER(SEARCH('[1]Lookup for use classification'!$D$13,B2557)),,ISNUMBER(SEARCH('[1]Lookup for use classification'!$C$13,B2557)),ISNUMBER(SEARCH('[1]Lookup for use classification'!$E$13,B2557))),'[1]Lookup for use classification'!$A$13,IF(OR(ISNUMBER(SEARCH('[1]Lookup for use classification'!$B$14,B2557)),ISNUMBER(SEARCH('[1]Lookup for use classification'!$C$14,B2557))),'[1]Lookup for use classification'!$A$14,"Other"))))))))))))</f>
        <v>Other</v>
      </c>
      <c r="D2557" s="31">
        <v>3200</v>
      </c>
      <c r="E2557" s="45"/>
      <c r="F2557" s="45"/>
    </row>
    <row r="2558" spans="1:6">
      <c r="A2558" s="16" t="s">
        <v>603</v>
      </c>
      <c r="B2558" s="30" t="s">
        <v>575</v>
      </c>
      <c r="C2558" s="133" t="str">
        <f>IF(OR(ISNUMBER(SEARCH('[1]Lookup for use classification'!$B$1,B2558)),ISNUMBER(SEARCH('[1]Lookup for use classification'!$C$1,B2558)),ISNUMBER(SEARCH('[1]Lookup for use classification'!$D$1,B2558)),ISNUMBER(SEARCH('[1]Lookup for use classification'!$E$1,B2558))),'[1]Lookup for use classification'!$A$1,IF(ISNUMBER(SEARCH('[1]Lookup for use classification'!$B$2,B2558)),'[1]Lookup for use classification'!$A$2,IF(ISNUMBER(SEARCH('[1]Lookup for use classification'!$B$3,B2558)),'[1]Lookup for use classification'!$A$3,IF(OR(ISNUMBER(SEARCH('[1]Lookup for use classification'!$B$4,B2558)),ISNUMBER(SEARCH('[1]Lookup for use classification'!$C$4,B2558)),ISNUMBER(SEARCH('[1]Lookup for use classification'!$D$4,B2558)),ISNUMBER(SEARCH('[1]Lookup for use classification'!$E$4,B2558))),'[1]Lookup for use classification'!$A$4,IF(OR(ISNUMBER(SEARCH('[1]Lookup for use classification'!$B$5,B2558)),ISNUMBER(SEARCH('[1]Lookup for use classification'!$C$5,B2558)),ISNUMBER(SEARCH('[1]Lookup for use classification'!$D$5,B2558))),'[1]Lookup for use classification'!$A$5,IF(OR(ISNUMBER(SEARCH('[1]Lookup for use classification'!$B$7,B2558)),ISNUMBER(SEARCH('[1]Lookup for use classification'!$C$7,B2558)),ISNUMBER(SEARCH('[1]Lookup for use classification'!$D$7,B2558))),'[1]Lookup for use classification'!$A$7,IF(OR(ISNUMBER(SEARCH('[1]Lookup for use classification'!$B$9,B2558)),ISNUMBER(SEARCH('[1]Lookup for use classification'!$C$9,B2558)),ISNUMBER(SEARCH('[1]Lookup for use classification'!$D$9,B2558)),ISNUMBER(SEARCH('[1]Lookup for use classification'!$E$9,B2558)),ISNUMBER(SEARCH('[1]Lookup for use classification'!$F$9,B2558)),ISNUMBER(SEARCH('[1]Lookup for use classification'!$G$9,B2558)),ISNUMBER(SEARCH('[1]Lookup for use classification'!$H$9,B2558)),ISNUMBER(SEARCH('[1]Lookup for use classification'!$I$9,B2558)),ISNUMBER(SEARCH('[1]Lookup for use classification'!$J$9,B2558)),ISNUMBER(SEARCH('[1]Lookup for use classification'!$K$9,B2558))),'[1]Lookup for use classification'!$A$9,IF(OR(ISNUMBER(SEARCH('[1]Lookup for use classification'!$B$10,B2558)),ISNUMBER(SEARCH('[1]Lookup for use classification'!$C$10,B2558)),ISNUMBER(SEARCH('[1]Lookup for use classification'!$D$10,B2558)),ISNUMBER(SEARCH('[1]Lookup for use classification'!$E$10,B2558)),ISNUMBER(SEARCH('[1]Lookup for use classification'!$F$10,B2558)),ISNUMBER(SEARCH('[1]Lookup for use classification'!$G$10,B2558))),'[1]Lookup for use classification'!$A$10,IF(OR(ISNUMBER(SEARCH('[1]Lookup for use classification'!$B$11,B2558)),ISNUMBER(SEARCH('[1]Lookup for use classification'!$C$11,B2558))),'[1]Lookup for use classification'!$A$11,IF(OR(ISNUMBER(SEARCH('[1]Lookup for use classification'!$B$12,B2558)),ISNUMBER(SEARCH('[1]Lookup for use classification'!$C$12,B2558))),'[1]Lookup for use classification'!$A$12,IF(OR(ISNUMBER(SEARCH('[1]Lookup for use classification'!$B$13,B2558)),ISNUMBER(SEARCH('[1]Lookup for use classification'!$C$13,B2558)),ISNUMBER(SEARCH('[1]Lookup for use classification'!$D$13,B2558)),,ISNUMBER(SEARCH('[1]Lookup for use classification'!$C$13,B2558)),ISNUMBER(SEARCH('[1]Lookup for use classification'!$E$13,B2558))),'[1]Lookup for use classification'!$A$13,IF(OR(ISNUMBER(SEARCH('[1]Lookup for use classification'!$B$14,B2558)),ISNUMBER(SEARCH('[1]Lookup for use classification'!$C$14,B2558))),'[1]Lookup for use classification'!$A$14,"Other"))))))))))))</f>
        <v>Warehousing</v>
      </c>
      <c r="D2558" s="46">
        <v>1744</v>
      </c>
      <c r="E2558" s="45"/>
      <c r="F2558" s="45"/>
    </row>
    <row r="2559" spans="1:6">
      <c r="A2559" s="16" t="s">
        <v>603</v>
      </c>
      <c r="B2559" s="26" t="s">
        <v>576</v>
      </c>
      <c r="C2559" s="133" t="str">
        <f>IF(OR(ISNUMBER(SEARCH('[1]Lookup for use classification'!$B$1,B2559)),ISNUMBER(SEARCH('[1]Lookup for use classification'!$C$1,B2559)),ISNUMBER(SEARCH('[1]Lookup for use classification'!$D$1,B2559)),ISNUMBER(SEARCH('[1]Lookup for use classification'!$E$1,B2559))),'[1]Lookup for use classification'!$A$1,IF(ISNUMBER(SEARCH('[1]Lookup for use classification'!$B$2,B2559)),'[1]Lookup for use classification'!$A$2,IF(ISNUMBER(SEARCH('[1]Lookup for use classification'!$B$3,B2559)),'[1]Lookup for use classification'!$A$3,IF(OR(ISNUMBER(SEARCH('[1]Lookup for use classification'!$B$4,B2559)),ISNUMBER(SEARCH('[1]Lookup for use classification'!$C$4,B2559)),ISNUMBER(SEARCH('[1]Lookup for use classification'!$D$4,B2559)),ISNUMBER(SEARCH('[1]Lookup for use classification'!$E$4,B2559))),'[1]Lookup for use classification'!$A$4,IF(OR(ISNUMBER(SEARCH('[1]Lookup for use classification'!$B$5,B2559)),ISNUMBER(SEARCH('[1]Lookup for use classification'!$C$5,B2559)),ISNUMBER(SEARCH('[1]Lookup for use classification'!$D$5,B2559))),'[1]Lookup for use classification'!$A$5,IF(OR(ISNUMBER(SEARCH('[1]Lookup for use classification'!$B$7,B2559)),ISNUMBER(SEARCH('[1]Lookup for use classification'!$C$7,B2559)),ISNUMBER(SEARCH('[1]Lookup for use classification'!$D$7,B2559))),'[1]Lookup for use classification'!$A$7,IF(OR(ISNUMBER(SEARCH('[1]Lookup for use classification'!$B$9,B2559)),ISNUMBER(SEARCH('[1]Lookup for use classification'!$C$9,B2559)),ISNUMBER(SEARCH('[1]Lookup for use classification'!$D$9,B2559)),ISNUMBER(SEARCH('[1]Lookup for use classification'!$E$9,B2559)),ISNUMBER(SEARCH('[1]Lookup for use classification'!$F$9,B2559)),ISNUMBER(SEARCH('[1]Lookup for use classification'!$G$9,B2559)),ISNUMBER(SEARCH('[1]Lookup for use classification'!$H$9,B2559)),ISNUMBER(SEARCH('[1]Lookup for use classification'!$I$9,B2559)),ISNUMBER(SEARCH('[1]Lookup for use classification'!$J$9,B2559)),ISNUMBER(SEARCH('[1]Lookup for use classification'!$K$9,B2559))),'[1]Lookup for use classification'!$A$9,IF(OR(ISNUMBER(SEARCH('[1]Lookup for use classification'!$B$10,B2559)),ISNUMBER(SEARCH('[1]Lookup for use classification'!$C$10,B2559)),ISNUMBER(SEARCH('[1]Lookup for use classification'!$D$10,B2559)),ISNUMBER(SEARCH('[1]Lookup for use classification'!$E$10,B2559)),ISNUMBER(SEARCH('[1]Lookup for use classification'!$F$10,B2559)),ISNUMBER(SEARCH('[1]Lookup for use classification'!$G$10,B2559))),'[1]Lookup for use classification'!$A$10,IF(OR(ISNUMBER(SEARCH('[1]Lookup for use classification'!$B$11,B2559)),ISNUMBER(SEARCH('[1]Lookup for use classification'!$C$11,B2559))),'[1]Lookup for use classification'!$A$11,IF(OR(ISNUMBER(SEARCH('[1]Lookup for use classification'!$B$12,B2559)),ISNUMBER(SEARCH('[1]Lookup for use classification'!$C$12,B2559))),'[1]Lookup for use classification'!$A$12,IF(OR(ISNUMBER(SEARCH('[1]Lookup for use classification'!$B$13,B2559)),ISNUMBER(SEARCH('[1]Lookup for use classification'!$C$13,B2559)),ISNUMBER(SEARCH('[1]Lookup for use classification'!$D$13,B2559)),,ISNUMBER(SEARCH('[1]Lookup for use classification'!$C$13,B2559)),ISNUMBER(SEARCH('[1]Lookup for use classification'!$E$13,B2559))),'[1]Lookup for use classification'!$A$13,IF(OR(ISNUMBER(SEARCH('[1]Lookup for use classification'!$B$14,B2559)),ISNUMBER(SEARCH('[1]Lookup for use classification'!$C$14,B2559))),'[1]Lookup for use classification'!$A$14,"Other"))))))))))))</f>
        <v>Other</v>
      </c>
      <c r="D2559" s="27">
        <v>6320</v>
      </c>
      <c r="E2559" s="45"/>
      <c r="F2559" s="45"/>
    </row>
    <row r="2560" spans="1:6">
      <c r="A2560" s="16" t="s">
        <v>603</v>
      </c>
      <c r="B2560" s="26" t="s">
        <v>605</v>
      </c>
      <c r="C2560" s="133" t="str">
        <f>IF(OR(ISNUMBER(SEARCH('[1]Lookup for use classification'!$B$1,B2560)),ISNUMBER(SEARCH('[1]Lookup for use classification'!$C$1,B2560)),ISNUMBER(SEARCH('[1]Lookup for use classification'!$D$1,B2560)),ISNUMBER(SEARCH('[1]Lookup for use classification'!$E$1,B2560))),'[1]Lookup for use classification'!$A$1,IF(ISNUMBER(SEARCH('[1]Lookup for use classification'!$B$2,B2560)),'[1]Lookup for use classification'!$A$2,IF(ISNUMBER(SEARCH('[1]Lookup for use classification'!$B$3,B2560)),'[1]Lookup for use classification'!$A$3,IF(OR(ISNUMBER(SEARCH('[1]Lookup for use classification'!$B$4,B2560)),ISNUMBER(SEARCH('[1]Lookup for use classification'!$C$4,B2560)),ISNUMBER(SEARCH('[1]Lookup for use classification'!$D$4,B2560)),ISNUMBER(SEARCH('[1]Lookup for use classification'!$E$4,B2560))),'[1]Lookup for use classification'!$A$4,IF(OR(ISNUMBER(SEARCH('[1]Lookup for use classification'!$B$5,B2560)),ISNUMBER(SEARCH('[1]Lookup for use classification'!$C$5,B2560)),ISNUMBER(SEARCH('[1]Lookup for use classification'!$D$5,B2560))),'[1]Lookup for use classification'!$A$5,IF(OR(ISNUMBER(SEARCH('[1]Lookup for use classification'!$B$7,B2560)),ISNUMBER(SEARCH('[1]Lookup for use classification'!$C$7,B2560)),ISNUMBER(SEARCH('[1]Lookup for use classification'!$D$7,B2560))),'[1]Lookup for use classification'!$A$7,IF(OR(ISNUMBER(SEARCH('[1]Lookup for use classification'!$B$9,B2560)),ISNUMBER(SEARCH('[1]Lookup for use classification'!$C$9,B2560)),ISNUMBER(SEARCH('[1]Lookup for use classification'!$D$9,B2560)),ISNUMBER(SEARCH('[1]Lookup for use classification'!$E$9,B2560)),ISNUMBER(SEARCH('[1]Lookup for use classification'!$F$9,B2560)),ISNUMBER(SEARCH('[1]Lookup for use classification'!$G$9,B2560)),ISNUMBER(SEARCH('[1]Lookup for use classification'!$H$9,B2560)),ISNUMBER(SEARCH('[1]Lookup for use classification'!$I$9,B2560)),ISNUMBER(SEARCH('[1]Lookup for use classification'!$J$9,B2560)),ISNUMBER(SEARCH('[1]Lookup for use classification'!$K$9,B2560))),'[1]Lookup for use classification'!$A$9,IF(OR(ISNUMBER(SEARCH('[1]Lookup for use classification'!$B$10,B2560)),ISNUMBER(SEARCH('[1]Lookup for use classification'!$C$10,B2560)),ISNUMBER(SEARCH('[1]Lookup for use classification'!$D$10,B2560)),ISNUMBER(SEARCH('[1]Lookup for use classification'!$E$10,B2560)),ISNUMBER(SEARCH('[1]Lookup for use classification'!$F$10,B2560)),ISNUMBER(SEARCH('[1]Lookup for use classification'!$G$10,B2560))),'[1]Lookup for use classification'!$A$10,IF(OR(ISNUMBER(SEARCH('[1]Lookup for use classification'!$B$11,B2560)),ISNUMBER(SEARCH('[1]Lookup for use classification'!$C$11,B2560))),'[1]Lookup for use classification'!$A$11,IF(OR(ISNUMBER(SEARCH('[1]Lookup for use classification'!$B$12,B2560)),ISNUMBER(SEARCH('[1]Lookup for use classification'!$C$12,B2560))),'[1]Lookup for use classification'!$A$12,IF(OR(ISNUMBER(SEARCH('[1]Lookup for use classification'!$B$13,B2560)),ISNUMBER(SEARCH('[1]Lookup for use classification'!$C$13,B2560)),ISNUMBER(SEARCH('[1]Lookup for use classification'!$D$13,B2560)),,ISNUMBER(SEARCH('[1]Lookup for use classification'!$C$13,B2560)),ISNUMBER(SEARCH('[1]Lookup for use classification'!$E$13,B2560))),'[1]Lookup for use classification'!$A$13,IF(OR(ISNUMBER(SEARCH('[1]Lookup for use classification'!$B$14,B2560)),ISNUMBER(SEARCH('[1]Lookup for use classification'!$C$14,B2560))),'[1]Lookup for use classification'!$A$14,"Other"))))))))))))</f>
        <v>Other</v>
      </c>
      <c r="D2560" s="27">
        <v>4100</v>
      </c>
      <c r="E2560" s="45"/>
      <c r="F2560" s="45"/>
    </row>
    <row r="2561" spans="1:6">
      <c r="A2561" s="16" t="s">
        <v>603</v>
      </c>
      <c r="B2561" s="26" t="s">
        <v>606</v>
      </c>
      <c r="C2561" s="133" t="str">
        <f>IF(OR(ISNUMBER(SEARCH('[1]Lookup for use classification'!$B$1,B2561)),ISNUMBER(SEARCH('[1]Lookup for use classification'!$C$1,B2561)),ISNUMBER(SEARCH('[1]Lookup for use classification'!$D$1,B2561)),ISNUMBER(SEARCH('[1]Lookup for use classification'!$E$1,B2561))),'[1]Lookup for use classification'!$A$1,IF(ISNUMBER(SEARCH('[1]Lookup for use classification'!$B$2,B2561)),'[1]Lookup for use classification'!$A$2,IF(ISNUMBER(SEARCH('[1]Lookup for use classification'!$B$3,B2561)),'[1]Lookup for use classification'!$A$3,IF(OR(ISNUMBER(SEARCH('[1]Lookup for use classification'!$B$4,B2561)),ISNUMBER(SEARCH('[1]Lookup for use classification'!$C$4,B2561)),ISNUMBER(SEARCH('[1]Lookup for use classification'!$D$4,B2561)),ISNUMBER(SEARCH('[1]Lookup for use classification'!$E$4,B2561))),'[1]Lookup for use classification'!$A$4,IF(OR(ISNUMBER(SEARCH('[1]Lookup for use classification'!$B$5,B2561)),ISNUMBER(SEARCH('[1]Lookup for use classification'!$C$5,B2561)),ISNUMBER(SEARCH('[1]Lookup for use classification'!$D$5,B2561))),'[1]Lookup for use classification'!$A$5,IF(OR(ISNUMBER(SEARCH('[1]Lookup for use classification'!$B$7,B2561)),ISNUMBER(SEARCH('[1]Lookup for use classification'!$C$7,B2561)),ISNUMBER(SEARCH('[1]Lookup for use classification'!$D$7,B2561))),'[1]Lookup for use classification'!$A$7,IF(OR(ISNUMBER(SEARCH('[1]Lookup for use classification'!$B$9,B2561)),ISNUMBER(SEARCH('[1]Lookup for use classification'!$C$9,B2561)),ISNUMBER(SEARCH('[1]Lookup for use classification'!$D$9,B2561)),ISNUMBER(SEARCH('[1]Lookup for use classification'!$E$9,B2561)),ISNUMBER(SEARCH('[1]Lookup for use classification'!$F$9,B2561)),ISNUMBER(SEARCH('[1]Lookup for use classification'!$G$9,B2561)),ISNUMBER(SEARCH('[1]Lookup for use classification'!$H$9,B2561)),ISNUMBER(SEARCH('[1]Lookup for use classification'!$I$9,B2561)),ISNUMBER(SEARCH('[1]Lookup for use classification'!$J$9,B2561)),ISNUMBER(SEARCH('[1]Lookup for use classification'!$K$9,B2561))),'[1]Lookup for use classification'!$A$9,IF(OR(ISNUMBER(SEARCH('[1]Lookup for use classification'!$B$10,B2561)),ISNUMBER(SEARCH('[1]Lookup for use classification'!$C$10,B2561)),ISNUMBER(SEARCH('[1]Lookup for use classification'!$D$10,B2561)),ISNUMBER(SEARCH('[1]Lookup for use classification'!$E$10,B2561)),ISNUMBER(SEARCH('[1]Lookup for use classification'!$F$10,B2561)),ISNUMBER(SEARCH('[1]Lookup for use classification'!$G$10,B2561))),'[1]Lookup for use classification'!$A$10,IF(OR(ISNUMBER(SEARCH('[1]Lookup for use classification'!$B$11,B2561)),ISNUMBER(SEARCH('[1]Lookup for use classification'!$C$11,B2561))),'[1]Lookup for use classification'!$A$11,IF(OR(ISNUMBER(SEARCH('[1]Lookup for use classification'!$B$12,B2561)),ISNUMBER(SEARCH('[1]Lookup for use classification'!$C$12,B2561))),'[1]Lookup for use classification'!$A$12,IF(OR(ISNUMBER(SEARCH('[1]Lookup for use classification'!$B$13,B2561)),ISNUMBER(SEARCH('[1]Lookup for use classification'!$C$13,B2561)),ISNUMBER(SEARCH('[1]Lookup for use classification'!$D$13,B2561)),,ISNUMBER(SEARCH('[1]Lookup for use classification'!$C$13,B2561)),ISNUMBER(SEARCH('[1]Lookup for use classification'!$E$13,B2561))),'[1]Lookup for use classification'!$A$13,IF(OR(ISNUMBER(SEARCH('[1]Lookup for use classification'!$B$14,B2561)),ISNUMBER(SEARCH('[1]Lookup for use classification'!$C$14,B2561))),'[1]Lookup for use classification'!$A$14,"Other"))))))))))))</f>
        <v>Other</v>
      </c>
      <c r="D2561" s="27"/>
      <c r="E2561" s="45"/>
      <c r="F2561" s="45"/>
    </row>
    <row r="2562" spans="1:6">
      <c r="A2562" s="16" t="s">
        <v>603</v>
      </c>
      <c r="B2562" s="26" t="s">
        <v>607</v>
      </c>
      <c r="C2562" s="133" t="str">
        <f>IF(OR(ISNUMBER(SEARCH('[1]Lookup for use classification'!$B$1,B2562)),ISNUMBER(SEARCH('[1]Lookup for use classification'!$C$1,B2562)),ISNUMBER(SEARCH('[1]Lookup for use classification'!$D$1,B2562)),ISNUMBER(SEARCH('[1]Lookup for use classification'!$E$1,B2562))),'[1]Lookup for use classification'!$A$1,IF(ISNUMBER(SEARCH('[1]Lookup for use classification'!$B$2,B2562)),'[1]Lookup for use classification'!$A$2,IF(ISNUMBER(SEARCH('[1]Lookup for use classification'!$B$3,B2562)),'[1]Lookup for use classification'!$A$3,IF(OR(ISNUMBER(SEARCH('[1]Lookup for use classification'!$B$4,B2562)),ISNUMBER(SEARCH('[1]Lookup for use classification'!$C$4,B2562)),ISNUMBER(SEARCH('[1]Lookup for use classification'!$D$4,B2562)),ISNUMBER(SEARCH('[1]Lookup for use classification'!$E$4,B2562))),'[1]Lookup for use classification'!$A$4,IF(OR(ISNUMBER(SEARCH('[1]Lookup for use classification'!$B$5,B2562)),ISNUMBER(SEARCH('[1]Lookup for use classification'!$C$5,B2562)),ISNUMBER(SEARCH('[1]Lookup for use classification'!$D$5,B2562))),'[1]Lookup for use classification'!$A$5,IF(OR(ISNUMBER(SEARCH('[1]Lookup for use classification'!$B$7,B2562)),ISNUMBER(SEARCH('[1]Lookup for use classification'!$C$7,B2562)),ISNUMBER(SEARCH('[1]Lookup for use classification'!$D$7,B2562))),'[1]Lookup for use classification'!$A$7,IF(OR(ISNUMBER(SEARCH('[1]Lookup for use classification'!$B$9,B2562)),ISNUMBER(SEARCH('[1]Lookup for use classification'!$C$9,B2562)),ISNUMBER(SEARCH('[1]Lookup for use classification'!$D$9,B2562)),ISNUMBER(SEARCH('[1]Lookup for use classification'!$E$9,B2562)),ISNUMBER(SEARCH('[1]Lookup for use classification'!$F$9,B2562)),ISNUMBER(SEARCH('[1]Lookup for use classification'!$G$9,B2562)),ISNUMBER(SEARCH('[1]Lookup for use classification'!$H$9,B2562)),ISNUMBER(SEARCH('[1]Lookup for use classification'!$I$9,B2562)),ISNUMBER(SEARCH('[1]Lookup for use classification'!$J$9,B2562)),ISNUMBER(SEARCH('[1]Lookup for use classification'!$K$9,B2562))),'[1]Lookup for use classification'!$A$9,IF(OR(ISNUMBER(SEARCH('[1]Lookup for use classification'!$B$10,B2562)),ISNUMBER(SEARCH('[1]Lookup for use classification'!$C$10,B2562)),ISNUMBER(SEARCH('[1]Lookup for use classification'!$D$10,B2562)),ISNUMBER(SEARCH('[1]Lookup for use classification'!$E$10,B2562)),ISNUMBER(SEARCH('[1]Lookup for use classification'!$F$10,B2562)),ISNUMBER(SEARCH('[1]Lookup for use classification'!$G$10,B2562))),'[1]Lookup for use classification'!$A$10,IF(OR(ISNUMBER(SEARCH('[1]Lookup for use classification'!$B$11,B2562)),ISNUMBER(SEARCH('[1]Lookup for use classification'!$C$11,B2562))),'[1]Lookup for use classification'!$A$11,IF(OR(ISNUMBER(SEARCH('[1]Lookup for use classification'!$B$12,B2562)),ISNUMBER(SEARCH('[1]Lookup for use classification'!$C$12,B2562))),'[1]Lookup for use classification'!$A$12,IF(OR(ISNUMBER(SEARCH('[1]Lookup for use classification'!$B$13,B2562)),ISNUMBER(SEARCH('[1]Lookup for use classification'!$C$13,B2562)),ISNUMBER(SEARCH('[1]Lookup for use classification'!$D$13,B2562)),,ISNUMBER(SEARCH('[1]Lookup for use classification'!$C$13,B2562)),ISNUMBER(SEARCH('[1]Lookup for use classification'!$E$13,B2562))),'[1]Lookup for use classification'!$A$13,IF(OR(ISNUMBER(SEARCH('[1]Lookup for use classification'!$B$14,B2562)),ISNUMBER(SEARCH('[1]Lookup for use classification'!$C$14,B2562))),'[1]Lookup for use classification'!$A$14,"Other"))))))))))))</f>
        <v>Other</v>
      </c>
      <c r="D2562" s="27">
        <v>10188</v>
      </c>
      <c r="E2562" s="45"/>
      <c r="F2562" s="45"/>
    </row>
    <row r="2563" spans="1:6">
      <c r="A2563" s="16" t="s">
        <v>603</v>
      </c>
      <c r="B2563" s="26" t="s">
        <v>608</v>
      </c>
      <c r="C2563" s="133" t="str">
        <f>IF(OR(ISNUMBER(SEARCH('[1]Lookup for use classification'!$B$1,B2563)),ISNUMBER(SEARCH('[1]Lookup for use classification'!$C$1,B2563)),ISNUMBER(SEARCH('[1]Lookup for use classification'!$D$1,B2563)),ISNUMBER(SEARCH('[1]Lookup for use classification'!$E$1,B2563))),'[1]Lookup for use classification'!$A$1,IF(ISNUMBER(SEARCH('[1]Lookup for use classification'!$B$2,B2563)),'[1]Lookup for use classification'!$A$2,IF(ISNUMBER(SEARCH('[1]Lookup for use classification'!$B$3,B2563)),'[1]Lookup for use classification'!$A$3,IF(OR(ISNUMBER(SEARCH('[1]Lookup for use classification'!$B$4,B2563)),ISNUMBER(SEARCH('[1]Lookup for use classification'!$C$4,B2563)),ISNUMBER(SEARCH('[1]Lookup for use classification'!$D$4,B2563)),ISNUMBER(SEARCH('[1]Lookup for use classification'!$E$4,B2563))),'[1]Lookup for use classification'!$A$4,IF(OR(ISNUMBER(SEARCH('[1]Lookup for use classification'!$B$5,B2563)),ISNUMBER(SEARCH('[1]Lookup for use classification'!$C$5,B2563)),ISNUMBER(SEARCH('[1]Lookup for use classification'!$D$5,B2563))),'[1]Lookup for use classification'!$A$5,IF(OR(ISNUMBER(SEARCH('[1]Lookup for use classification'!$B$7,B2563)),ISNUMBER(SEARCH('[1]Lookup for use classification'!$C$7,B2563)),ISNUMBER(SEARCH('[1]Lookup for use classification'!$D$7,B2563))),'[1]Lookup for use classification'!$A$7,IF(OR(ISNUMBER(SEARCH('[1]Lookup for use classification'!$B$9,B2563)),ISNUMBER(SEARCH('[1]Lookup for use classification'!$C$9,B2563)),ISNUMBER(SEARCH('[1]Lookup for use classification'!$D$9,B2563)),ISNUMBER(SEARCH('[1]Lookup for use classification'!$E$9,B2563)),ISNUMBER(SEARCH('[1]Lookup for use classification'!$F$9,B2563)),ISNUMBER(SEARCH('[1]Lookup for use classification'!$G$9,B2563)),ISNUMBER(SEARCH('[1]Lookup for use classification'!$H$9,B2563)),ISNUMBER(SEARCH('[1]Lookup for use classification'!$I$9,B2563)),ISNUMBER(SEARCH('[1]Lookup for use classification'!$J$9,B2563)),ISNUMBER(SEARCH('[1]Lookup for use classification'!$K$9,B2563))),'[1]Lookup for use classification'!$A$9,IF(OR(ISNUMBER(SEARCH('[1]Lookup for use classification'!$B$10,B2563)),ISNUMBER(SEARCH('[1]Lookup for use classification'!$C$10,B2563)),ISNUMBER(SEARCH('[1]Lookup for use classification'!$D$10,B2563)),ISNUMBER(SEARCH('[1]Lookup for use classification'!$E$10,B2563)),ISNUMBER(SEARCH('[1]Lookup for use classification'!$F$10,B2563)),ISNUMBER(SEARCH('[1]Lookup for use classification'!$G$10,B2563))),'[1]Lookup for use classification'!$A$10,IF(OR(ISNUMBER(SEARCH('[1]Lookup for use classification'!$B$11,B2563)),ISNUMBER(SEARCH('[1]Lookup for use classification'!$C$11,B2563))),'[1]Lookup for use classification'!$A$11,IF(OR(ISNUMBER(SEARCH('[1]Lookup for use classification'!$B$12,B2563)),ISNUMBER(SEARCH('[1]Lookup for use classification'!$C$12,B2563))),'[1]Lookup for use classification'!$A$12,IF(OR(ISNUMBER(SEARCH('[1]Lookup for use classification'!$B$13,B2563)),ISNUMBER(SEARCH('[1]Lookup for use classification'!$C$13,B2563)),ISNUMBER(SEARCH('[1]Lookup for use classification'!$D$13,B2563)),,ISNUMBER(SEARCH('[1]Lookup for use classification'!$C$13,B2563)),ISNUMBER(SEARCH('[1]Lookup for use classification'!$E$13,B2563))),'[1]Lookup for use classification'!$A$13,IF(OR(ISNUMBER(SEARCH('[1]Lookup for use classification'!$B$14,B2563)),ISNUMBER(SEARCH('[1]Lookup for use classification'!$C$14,B2563))),'[1]Lookup for use classification'!$A$14,"Other"))))))))))))</f>
        <v>Public Assembly</v>
      </c>
      <c r="D2563" s="27">
        <v>4000</v>
      </c>
      <c r="E2563" s="45"/>
      <c r="F2563" s="45"/>
    </row>
    <row r="2564" spans="1:6">
      <c r="A2564" s="16" t="s">
        <v>603</v>
      </c>
      <c r="B2564" s="26" t="s">
        <v>609</v>
      </c>
      <c r="C2564" s="133" t="str">
        <f>IF(OR(ISNUMBER(SEARCH('[1]Lookup for use classification'!$B$1,B2564)),ISNUMBER(SEARCH('[1]Lookup for use classification'!$C$1,B2564)),ISNUMBER(SEARCH('[1]Lookup for use classification'!$D$1,B2564)),ISNUMBER(SEARCH('[1]Lookup for use classification'!$E$1,B2564))),'[1]Lookup for use classification'!$A$1,IF(ISNUMBER(SEARCH('[1]Lookup for use classification'!$B$2,B2564)),'[1]Lookup for use classification'!$A$2,IF(ISNUMBER(SEARCH('[1]Lookup for use classification'!$B$3,B2564)),'[1]Lookup for use classification'!$A$3,IF(OR(ISNUMBER(SEARCH('[1]Lookup for use classification'!$B$4,B2564)),ISNUMBER(SEARCH('[1]Lookup for use classification'!$C$4,B2564)),ISNUMBER(SEARCH('[1]Lookup for use classification'!$D$4,B2564)),ISNUMBER(SEARCH('[1]Lookup for use classification'!$E$4,B2564))),'[1]Lookup for use classification'!$A$4,IF(OR(ISNUMBER(SEARCH('[1]Lookup for use classification'!$B$5,B2564)),ISNUMBER(SEARCH('[1]Lookup for use classification'!$C$5,B2564)),ISNUMBER(SEARCH('[1]Lookup for use classification'!$D$5,B2564))),'[1]Lookup for use classification'!$A$5,IF(OR(ISNUMBER(SEARCH('[1]Lookup for use classification'!$B$7,B2564)),ISNUMBER(SEARCH('[1]Lookup for use classification'!$C$7,B2564)),ISNUMBER(SEARCH('[1]Lookup for use classification'!$D$7,B2564))),'[1]Lookup for use classification'!$A$7,IF(OR(ISNUMBER(SEARCH('[1]Lookup for use classification'!$B$9,B2564)),ISNUMBER(SEARCH('[1]Lookup for use classification'!$C$9,B2564)),ISNUMBER(SEARCH('[1]Lookup for use classification'!$D$9,B2564)),ISNUMBER(SEARCH('[1]Lookup for use classification'!$E$9,B2564)),ISNUMBER(SEARCH('[1]Lookup for use classification'!$F$9,B2564)),ISNUMBER(SEARCH('[1]Lookup for use classification'!$G$9,B2564)),ISNUMBER(SEARCH('[1]Lookup for use classification'!$H$9,B2564)),ISNUMBER(SEARCH('[1]Lookup for use classification'!$I$9,B2564)),ISNUMBER(SEARCH('[1]Lookup for use classification'!$J$9,B2564)),ISNUMBER(SEARCH('[1]Lookup for use classification'!$K$9,B2564))),'[1]Lookup for use classification'!$A$9,IF(OR(ISNUMBER(SEARCH('[1]Lookup for use classification'!$B$10,B2564)),ISNUMBER(SEARCH('[1]Lookup for use classification'!$C$10,B2564)),ISNUMBER(SEARCH('[1]Lookup for use classification'!$D$10,B2564)),ISNUMBER(SEARCH('[1]Lookup for use classification'!$E$10,B2564)),ISNUMBER(SEARCH('[1]Lookup for use classification'!$F$10,B2564)),ISNUMBER(SEARCH('[1]Lookup for use classification'!$G$10,B2564))),'[1]Lookup for use classification'!$A$10,IF(OR(ISNUMBER(SEARCH('[1]Lookup for use classification'!$B$11,B2564)),ISNUMBER(SEARCH('[1]Lookup for use classification'!$C$11,B2564))),'[1]Lookup for use classification'!$A$11,IF(OR(ISNUMBER(SEARCH('[1]Lookup for use classification'!$B$12,B2564)),ISNUMBER(SEARCH('[1]Lookup for use classification'!$C$12,B2564))),'[1]Lookup for use classification'!$A$12,IF(OR(ISNUMBER(SEARCH('[1]Lookup for use classification'!$B$13,B2564)),ISNUMBER(SEARCH('[1]Lookup for use classification'!$C$13,B2564)),ISNUMBER(SEARCH('[1]Lookup for use classification'!$D$13,B2564)),,ISNUMBER(SEARCH('[1]Lookup for use classification'!$C$13,B2564)),ISNUMBER(SEARCH('[1]Lookup for use classification'!$E$13,B2564))),'[1]Lookup for use classification'!$A$13,IF(OR(ISNUMBER(SEARCH('[1]Lookup for use classification'!$B$14,B2564)),ISNUMBER(SEARCH('[1]Lookup for use classification'!$C$14,B2564))),'[1]Lookup for use classification'!$A$14,"Other"))))))))))))</f>
        <v>Other</v>
      </c>
      <c r="D2564" s="27">
        <v>30295</v>
      </c>
      <c r="E2564" s="45"/>
      <c r="F2564" s="45"/>
    </row>
    <row r="2565" spans="1:6">
      <c r="A2565" s="16" t="s">
        <v>603</v>
      </c>
      <c r="B2565" s="26" t="s">
        <v>610</v>
      </c>
      <c r="C2565" s="133" t="str">
        <f>IF(OR(ISNUMBER(SEARCH('[1]Lookup for use classification'!$B$1,B2565)),ISNUMBER(SEARCH('[1]Lookup for use classification'!$C$1,B2565)),ISNUMBER(SEARCH('[1]Lookup for use classification'!$D$1,B2565)),ISNUMBER(SEARCH('[1]Lookup for use classification'!$E$1,B2565))),'[1]Lookup for use classification'!$A$1,IF(ISNUMBER(SEARCH('[1]Lookup for use classification'!$B$2,B2565)),'[1]Lookup for use classification'!$A$2,IF(ISNUMBER(SEARCH('[1]Lookup for use classification'!$B$3,B2565)),'[1]Lookup for use classification'!$A$3,IF(OR(ISNUMBER(SEARCH('[1]Lookup for use classification'!$B$4,B2565)),ISNUMBER(SEARCH('[1]Lookup for use classification'!$C$4,B2565)),ISNUMBER(SEARCH('[1]Lookup for use classification'!$D$4,B2565)),ISNUMBER(SEARCH('[1]Lookup for use classification'!$E$4,B2565))),'[1]Lookup for use classification'!$A$4,IF(OR(ISNUMBER(SEARCH('[1]Lookup for use classification'!$B$5,B2565)),ISNUMBER(SEARCH('[1]Lookup for use classification'!$C$5,B2565)),ISNUMBER(SEARCH('[1]Lookup for use classification'!$D$5,B2565))),'[1]Lookup for use classification'!$A$5,IF(OR(ISNUMBER(SEARCH('[1]Lookup for use classification'!$B$7,B2565)),ISNUMBER(SEARCH('[1]Lookup for use classification'!$C$7,B2565)),ISNUMBER(SEARCH('[1]Lookup for use classification'!$D$7,B2565))),'[1]Lookup for use classification'!$A$7,IF(OR(ISNUMBER(SEARCH('[1]Lookup for use classification'!$B$9,B2565)),ISNUMBER(SEARCH('[1]Lookup for use classification'!$C$9,B2565)),ISNUMBER(SEARCH('[1]Lookup for use classification'!$D$9,B2565)),ISNUMBER(SEARCH('[1]Lookup for use classification'!$E$9,B2565)),ISNUMBER(SEARCH('[1]Lookup for use classification'!$F$9,B2565)),ISNUMBER(SEARCH('[1]Lookup for use classification'!$G$9,B2565)),ISNUMBER(SEARCH('[1]Lookup for use classification'!$H$9,B2565)),ISNUMBER(SEARCH('[1]Lookup for use classification'!$I$9,B2565)),ISNUMBER(SEARCH('[1]Lookup for use classification'!$J$9,B2565)),ISNUMBER(SEARCH('[1]Lookup for use classification'!$K$9,B2565))),'[1]Lookup for use classification'!$A$9,IF(OR(ISNUMBER(SEARCH('[1]Lookup for use classification'!$B$10,B2565)),ISNUMBER(SEARCH('[1]Lookup for use classification'!$C$10,B2565)),ISNUMBER(SEARCH('[1]Lookup for use classification'!$D$10,B2565)),ISNUMBER(SEARCH('[1]Lookup for use classification'!$E$10,B2565)),ISNUMBER(SEARCH('[1]Lookup for use classification'!$F$10,B2565)),ISNUMBER(SEARCH('[1]Lookup for use classification'!$G$10,B2565))),'[1]Lookup for use classification'!$A$10,IF(OR(ISNUMBER(SEARCH('[1]Lookup for use classification'!$B$11,B2565)),ISNUMBER(SEARCH('[1]Lookup for use classification'!$C$11,B2565))),'[1]Lookup for use classification'!$A$11,IF(OR(ISNUMBER(SEARCH('[1]Lookup for use classification'!$B$12,B2565)),ISNUMBER(SEARCH('[1]Lookup for use classification'!$C$12,B2565))),'[1]Lookup for use classification'!$A$12,IF(OR(ISNUMBER(SEARCH('[1]Lookup for use classification'!$B$13,B2565)),ISNUMBER(SEARCH('[1]Lookup for use classification'!$C$13,B2565)),ISNUMBER(SEARCH('[1]Lookup for use classification'!$D$13,B2565)),,ISNUMBER(SEARCH('[1]Lookup for use classification'!$C$13,B2565)),ISNUMBER(SEARCH('[1]Lookup for use classification'!$E$13,B2565))),'[1]Lookup for use classification'!$A$13,IF(OR(ISNUMBER(SEARCH('[1]Lookup for use classification'!$B$14,B2565)),ISNUMBER(SEARCH('[1]Lookup for use classification'!$C$14,B2565))),'[1]Lookup for use classification'!$A$14,"Other"))))))))))))</f>
        <v>Other</v>
      </c>
      <c r="D2565" s="27">
        <v>8080</v>
      </c>
      <c r="E2565" s="45"/>
      <c r="F2565" s="45"/>
    </row>
    <row r="2566" spans="1:6">
      <c r="A2566" s="16" t="s">
        <v>603</v>
      </c>
      <c r="B2566" s="26" t="s">
        <v>611</v>
      </c>
      <c r="C2566" s="133" t="str">
        <f>IF(OR(ISNUMBER(SEARCH('[1]Lookup for use classification'!$B$1,B2566)),ISNUMBER(SEARCH('[1]Lookup for use classification'!$C$1,B2566)),ISNUMBER(SEARCH('[1]Lookup for use classification'!$D$1,B2566)),ISNUMBER(SEARCH('[1]Lookup for use classification'!$E$1,B2566))),'[1]Lookup for use classification'!$A$1,IF(ISNUMBER(SEARCH('[1]Lookup for use classification'!$B$2,B2566)),'[1]Lookup for use classification'!$A$2,IF(ISNUMBER(SEARCH('[1]Lookup for use classification'!$B$3,B2566)),'[1]Lookup for use classification'!$A$3,IF(OR(ISNUMBER(SEARCH('[1]Lookup for use classification'!$B$4,B2566)),ISNUMBER(SEARCH('[1]Lookup for use classification'!$C$4,B2566)),ISNUMBER(SEARCH('[1]Lookup for use classification'!$D$4,B2566)),ISNUMBER(SEARCH('[1]Lookup for use classification'!$E$4,B2566))),'[1]Lookup for use classification'!$A$4,IF(OR(ISNUMBER(SEARCH('[1]Lookup for use classification'!$B$5,B2566)),ISNUMBER(SEARCH('[1]Lookup for use classification'!$C$5,B2566)),ISNUMBER(SEARCH('[1]Lookup for use classification'!$D$5,B2566))),'[1]Lookup for use classification'!$A$5,IF(OR(ISNUMBER(SEARCH('[1]Lookup for use classification'!$B$7,B2566)),ISNUMBER(SEARCH('[1]Lookup for use classification'!$C$7,B2566)),ISNUMBER(SEARCH('[1]Lookup for use classification'!$D$7,B2566))),'[1]Lookup for use classification'!$A$7,IF(OR(ISNUMBER(SEARCH('[1]Lookup for use classification'!$B$9,B2566)),ISNUMBER(SEARCH('[1]Lookup for use classification'!$C$9,B2566)),ISNUMBER(SEARCH('[1]Lookup for use classification'!$D$9,B2566)),ISNUMBER(SEARCH('[1]Lookup for use classification'!$E$9,B2566)),ISNUMBER(SEARCH('[1]Lookup for use classification'!$F$9,B2566)),ISNUMBER(SEARCH('[1]Lookup for use classification'!$G$9,B2566)),ISNUMBER(SEARCH('[1]Lookup for use classification'!$H$9,B2566)),ISNUMBER(SEARCH('[1]Lookup for use classification'!$I$9,B2566)),ISNUMBER(SEARCH('[1]Lookup for use classification'!$J$9,B2566)),ISNUMBER(SEARCH('[1]Lookup for use classification'!$K$9,B2566))),'[1]Lookup for use classification'!$A$9,IF(OR(ISNUMBER(SEARCH('[1]Lookup for use classification'!$B$10,B2566)),ISNUMBER(SEARCH('[1]Lookup for use classification'!$C$10,B2566)),ISNUMBER(SEARCH('[1]Lookup for use classification'!$D$10,B2566)),ISNUMBER(SEARCH('[1]Lookup for use classification'!$E$10,B2566)),ISNUMBER(SEARCH('[1]Lookup for use classification'!$F$10,B2566)),ISNUMBER(SEARCH('[1]Lookup for use classification'!$G$10,B2566))),'[1]Lookup for use classification'!$A$10,IF(OR(ISNUMBER(SEARCH('[1]Lookup for use classification'!$B$11,B2566)),ISNUMBER(SEARCH('[1]Lookup for use classification'!$C$11,B2566))),'[1]Lookup for use classification'!$A$11,IF(OR(ISNUMBER(SEARCH('[1]Lookup for use classification'!$B$12,B2566)),ISNUMBER(SEARCH('[1]Lookup for use classification'!$C$12,B2566))),'[1]Lookup for use classification'!$A$12,IF(OR(ISNUMBER(SEARCH('[1]Lookup for use classification'!$B$13,B2566)),ISNUMBER(SEARCH('[1]Lookup for use classification'!$C$13,B2566)),ISNUMBER(SEARCH('[1]Lookup for use classification'!$D$13,B2566)),,ISNUMBER(SEARCH('[1]Lookup for use classification'!$C$13,B2566)),ISNUMBER(SEARCH('[1]Lookup for use classification'!$E$13,B2566))),'[1]Lookup for use classification'!$A$13,IF(OR(ISNUMBER(SEARCH('[1]Lookup for use classification'!$B$14,B2566)),ISNUMBER(SEARCH('[1]Lookup for use classification'!$C$14,B2566))),'[1]Lookup for use classification'!$A$14,"Other"))))))))))))</f>
        <v>Other</v>
      </c>
      <c r="D2566" s="27">
        <v>8800</v>
      </c>
      <c r="E2566" s="45"/>
      <c r="F2566" s="45"/>
    </row>
    <row r="2567" spans="1:6">
      <c r="A2567" s="16" t="s">
        <v>603</v>
      </c>
      <c r="B2567" s="26" t="s">
        <v>81</v>
      </c>
      <c r="C2567" s="133" t="str">
        <f>IF(OR(ISNUMBER(SEARCH('[1]Lookup for use classification'!$B$1,B2567)),ISNUMBER(SEARCH('[1]Lookup for use classification'!$C$1,B2567)),ISNUMBER(SEARCH('[1]Lookup for use classification'!$D$1,B2567)),ISNUMBER(SEARCH('[1]Lookup for use classification'!$E$1,B2567))),'[1]Lookup for use classification'!$A$1,IF(ISNUMBER(SEARCH('[1]Lookup for use classification'!$B$2,B2567)),'[1]Lookup for use classification'!$A$2,IF(ISNUMBER(SEARCH('[1]Lookup for use classification'!$B$3,B2567)),'[1]Lookup for use classification'!$A$3,IF(OR(ISNUMBER(SEARCH('[1]Lookup for use classification'!$B$4,B2567)),ISNUMBER(SEARCH('[1]Lookup for use classification'!$C$4,B2567)),ISNUMBER(SEARCH('[1]Lookup for use classification'!$D$4,B2567)),ISNUMBER(SEARCH('[1]Lookup for use classification'!$E$4,B2567))),'[1]Lookup for use classification'!$A$4,IF(OR(ISNUMBER(SEARCH('[1]Lookup for use classification'!$B$5,B2567)),ISNUMBER(SEARCH('[1]Lookup for use classification'!$C$5,B2567)),ISNUMBER(SEARCH('[1]Lookup for use classification'!$D$5,B2567))),'[1]Lookup for use classification'!$A$5,IF(OR(ISNUMBER(SEARCH('[1]Lookup for use classification'!$B$7,B2567)),ISNUMBER(SEARCH('[1]Lookup for use classification'!$C$7,B2567)),ISNUMBER(SEARCH('[1]Lookup for use classification'!$D$7,B2567))),'[1]Lookup for use classification'!$A$7,IF(OR(ISNUMBER(SEARCH('[1]Lookup for use classification'!$B$9,B2567)),ISNUMBER(SEARCH('[1]Lookup for use classification'!$C$9,B2567)),ISNUMBER(SEARCH('[1]Lookup for use classification'!$D$9,B2567)),ISNUMBER(SEARCH('[1]Lookup for use classification'!$E$9,B2567)),ISNUMBER(SEARCH('[1]Lookup for use classification'!$F$9,B2567)),ISNUMBER(SEARCH('[1]Lookup for use classification'!$G$9,B2567)),ISNUMBER(SEARCH('[1]Lookup for use classification'!$H$9,B2567)),ISNUMBER(SEARCH('[1]Lookup for use classification'!$I$9,B2567)),ISNUMBER(SEARCH('[1]Lookup for use classification'!$J$9,B2567)),ISNUMBER(SEARCH('[1]Lookup for use classification'!$K$9,B2567))),'[1]Lookup for use classification'!$A$9,IF(OR(ISNUMBER(SEARCH('[1]Lookup for use classification'!$B$10,B2567)),ISNUMBER(SEARCH('[1]Lookup for use classification'!$C$10,B2567)),ISNUMBER(SEARCH('[1]Lookup for use classification'!$D$10,B2567)),ISNUMBER(SEARCH('[1]Lookup for use classification'!$E$10,B2567)),ISNUMBER(SEARCH('[1]Lookup for use classification'!$F$10,B2567)),ISNUMBER(SEARCH('[1]Lookup for use classification'!$G$10,B2567))),'[1]Lookup for use classification'!$A$10,IF(OR(ISNUMBER(SEARCH('[1]Lookup for use classification'!$B$11,B2567)),ISNUMBER(SEARCH('[1]Lookup for use classification'!$C$11,B2567))),'[1]Lookup for use classification'!$A$11,IF(OR(ISNUMBER(SEARCH('[1]Lookup for use classification'!$B$12,B2567)),ISNUMBER(SEARCH('[1]Lookup for use classification'!$C$12,B2567))),'[1]Lookup for use classification'!$A$12,IF(OR(ISNUMBER(SEARCH('[1]Lookup for use classification'!$B$13,B2567)),ISNUMBER(SEARCH('[1]Lookup for use classification'!$C$13,B2567)),ISNUMBER(SEARCH('[1]Lookup for use classification'!$D$13,B2567)),,ISNUMBER(SEARCH('[1]Lookup for use classification'!$C$13,B2567)),ISNUMBER(SEARCH('[1]Lookup for use classification'!$E$13,B2567))),'[1]Lookup for use classification'!$A$13,IF(OR(ISNUMBER(SEARCH('[1]Lookup for use classification'!$B$14,B2567)),ISNUMBER(SEARCH('[1]Lookup for use classification'!$C$14,B2567))),'[1]Lookup for use classification'!$A$14,"Other"))))))))))))</f>
        <v>Warehousing</v>
      </c>
      <c r="D2567" s="27">
        <v>3920</v>
      </c>
      <c r="E2567" s="45"/>
      <c r="F2567" s="45"/>
    </row>
    <row r="2568" spans="1:6">
      <c r="A2568" s="16" t="s">
        <v>603</v>
      </c>
      <c r="B2568" s="26" t="s">
        <v>612</v>
      </c>
      <c r="C2568" s="133" t="str">
        <f>IF(OR(ISNUMBER(SEARCH('[1]Lookup for use classification'!$B$1,B2568)),ISNUMBER(SEARCH('[1]Lookup for use classification'!$C$1,B2568)),ISNUMBER(SEARCH('[1]Lookup for use classification'!$D$1,B2568)),ISNUMBER(SEARCH('[1]Lookup for use classification'!$E$1,B2568))),'[1]Lookup for use classification'!$A$1,IF(ISNUMBER(SEARCH('[1]Lookup for use classification'!$B$2,B2568)),'[1]Lookup for use classification'!$A$2,IF(ISNUMBER(SEARCH('[1]Lookup for use classification'!$B$3,B2568)),'[1]Lookup for use classification'!$A$3,IF(OR(ISNUMBER(SEARCH('[1]Lookup for use classification'!$B$4,B2568)),ISNUMBER(SEARCH('[1]Lookup for use classification'!$C$4,B2568)),ISNUMBER(SEARCH('[1]Lookup for use classification'!$D$4,B2568)),ISNUMBER(SEARCH('[1]Lookup for use classification'!$E$4,B2568))),'[1]Lookup for use classification'!$A$4,IF(OR(ISNUMBER(SEARCH('[1]Lookup for use classification'!$B$5,B2568)),ISNUMBER(SEARCH('[1]Lookup for use classification'!$C$5,B2568)),ISNUMBER(SEARCH('[1]Lookup for use classification'!$D$5,B2568))),'[1]Lookup for use classification'!$A$5,IF(OR(ISNUMBER(SEARCH('[1]Lookup for use classification'!$B$7,B2568)),ISNUMBER(SEARCH('[1]Lookup for use classification'!$C$7,B2568)),ISNUMBER(SEARCH('[1]Lookup for use classification'!$D$7,B2568))),'[1]Lookup for use classification'!$A$7,IF(OR(ISNUMBER(SEARCH('[1]Lookup for use classification'!$B$9,B2568)),ISNUMBER(SEARCH('[1]Lookup for use classification'!$C$9,B2568)),ISNUMBER(SEARCH('[1]Lookup for use classification'!$D$9,B2568)),ISNUMBER(SEARCH('[1]Lookup for use classification'!$E$9,B2568)),ISNUMBER(SEARCH('[1]Lookup for use classification'!$F$9,B2568)),ISNUMBER(SEARCH('[1]Lookup for use classification'!$G$9,B2568)),ISNUMBER(SEARCH('[1]Lookup for use classification'!$H$9,B2568)),ISNUMBER(SEARCH('[1]Lookup for use classification'!$I$9,B2568)),ISNUMBER(SEARCH('[1]Lookup for use classification'!$J$9,B2568)),ISNUMBER(SEARCH('[1]Lookup for use classification'!$K$9,B2568))),'[1]Lookup for use classification'!$A$9,IF(OR(ISNUMBER(SEARCH('[1]Lookup for use classification'!$B$10,B2568)),ISNUMBER(SEARCH('[1]Lookup for use classification'!$C$10,B2568)),ISNUMBER(SEARCH('[1]Lookup for use classification'!$D$10,B2568)),ISNUMBER(SEARCH('[1]Lookup for use classification'!$E$10,B2568)),ISNUMBER(SEARCH('[1]Lookup for use classification'!$F$10,B2568)),ISNUMBER(SEARCH('[1]Lookup for use classification'!$G$10,B2568))),'[1]Lookup for use classification'!$A$10,IF(OR(ISNUMBER(SEARCH('[1]Lookup for use classification'!$B$11,B2568)),ISNUMBER(SEARCH('[1]Lookup for use classification'!$C$11,B2568))),'[1]Lookup for use classification'!$A$11,IF(OR(ISNUMBER(SEARCH('[1]Lookup for use classification'!$B$12,B2568)),ISNUMBER(SEARCH('[1]Lookup for use classification'!$C$12,B2568))),'[1]Lookup for use classification'!$A$12,IF(OR(ISNUMBER(SEARCH('[1]Lookup for use classification'!$B$13,B2568)),ISNUMBER(SEARCH('[1]Lookup for use classification'!$C$13,B2568)),ISNUMBER(SEARCH('[1]Lookup for use classification'!$D$13,B2568)),,ISNUMBER(SEARCH('[1]Lookup for use classification'!$C$13,B2568)),ISNUMBER(SEARCH('[1]Lookup for use classification'!$E$13,B2568))),'[1]Lookup for use classification'!$A$13,IF(OR(ISNUMBER(SEARCH('[1]Lookup for use classification'!$B$14,B2568)),ISNUMBER(SEARCH('[1]Lookup for use classification'!$C$14,B2568))),'[1]Lookup for use classification'!$A$14,"Other"))))))))))))</f>
        <v>Other</v>
      </c>
      <c r="D2568" s="27">
        <v>8920</v>
      </c>
      <c r="E2568" s="45"/>
      <c r="F2568" s="45"/>
    </row>
    <row r="2569" spans="1:6">
      <c r="A2569" s="16" t="s">
        <v>603</v>
      </c>
      <c r="B2569" s="26" t="s">
        <v>613</v>
      </c>
      <c r="C2569" s="133" t="str">
        <f>IF(OR(ISNUMBER(SEARCH('[1]Lookup for use classification'!$B$1,B2569)),ISNUMBER(SEARCH('[1]Lookup for use classification'!$C$1,B2569)),ISNUMBER(SEARCH('[1]Lookup for use classification'!$D$1,B2569)),ISNUMBER(SEARCH('[1]Lookup for use classification'!$E$1,B2569))),'[1]Lookup for use classification'!$A$1,IF(ISNUMBER(SEARCH('[1]Lookup for use classification'!$B$2,B2569)),'[1]Lookup for use classification'!$A$2,IF(ISNUMBER(SEARCH('[1]Lookup for use classification'!$B$3,B2569)),'[1]Lookup for use classification'!$A$3,IF(OR(ISNUMBER(SEARCH('[1]Lookup for use classification'!$B$4,B2569)),ISNUMBER(SEARCH('[1]Lookup for use classification'!$C$4,B2569)),ISNUMBER(SEARCH('[1]Lookup for use classification'!$D$4,B2569)),ISNUMBER(SEARCH('[1]Lookup for use classification'!$E$4,B2569))),'[1]Lookup for use classification'!$A$4,IF(OR(ISNUMBER(SEARCH('[1]Lookup for use classification'!$B$5,B2569)),ISNUMBER(SEARCH('[1]Lookup for use classification'!$C$5,B2569)),ISNUMBER(SEARCH('[1]Lookup for use classification'!$D$5,B2569))),'[1]Lookup for use classification'!$A$5,IF(OR(ISNUMBER(SEARCH('[1]Lookup for use classification'!$B$7,B2569)),ISNUMBER(SEARCH('[1]Lookup for use classification'!$C$7,B2569)),ISNUMBER(SEARCH('[1]Lookup for use classification'!$D$7,B2569))),'[1]Lookup for use classification'!$A$7,IF(OR(ISNUMBER(SEARCH('[1]Lookup for use classification'!$B$9,B2569)),ISNUMBER(SEARCH('[1]Lookup for use classification'!$C$9,B2569)),ISNUMBER(SEARCH('[1]Lookup for use classification'!$D$9,B2569)),ISNUMBER(SEARCH('[1]Lookup for use classification'!$E$9,B2569)),ISNUMBER(SEARCH('[1]Lookup for use classification'!$F$9,B2569)),ISNUMBER(SEARCH('[1]Lookup for use classification'!$G$9,B2569)),ISNUMBER(SEARCH('[1]Lookup for use classification'!$H$9,B2569)),ISNUMBER(SEARCH('[1]Lookup for use classification'!$I$9,B2569)),ISNUMBER(SEARCH('[1]Lookup for use classification'!$J$9,B2569)),ISNUMBER(SEARCH('[1]Lookup for use classification'!$K$9,B2569))),'[1]Lookup for use classification'!$A$9,IF(OR(ISNUMBER(SEARCH('[1]Lookup for use classification'!$B$10,B2569)),ISNUMBER(SEARCH('[1]Lookup for use classification'!$C$10,B2569)),ISNUMBER(SEARCH('[1]Lookup for use classification'!$D$10,B2569)),ISNUMBER(SEARCH('[1]Lookup for use classification'!$E$10,B2569)),ISNUMBER(SEARCH('[1]Lookup for use classification'!$F$10,B2569)),ISNUMBER(SEARCH('[1]Lookup for use classification'!$G$10,B2569))),'[1]Lookup for use classification'!$A$10,IF(OR(ISNUMBER(SEARCH('[1]Lookup for use classification'!$B$11,B2569)),ISNUMBER(SEARCH('[1]Lookup for use classification'!$C$11,B2569))),'[1]Lookup for use classification'!$A$11,IF(OR(ISNUMBER(SEARCH('[1]Lookup for use classification'!$B$12,B2569)),ISNUMBER(SEARCH('[1]Lookup for use classification'!$C$12,B2569))),'[1]Lookup for use classification'!$A$12,IF(OR(ISNUMBER(SEARCH('[1]Lookup for use classification'!$B$13,B2569)),ISNUMBER(SEARCH('[1]Lookup for use classification'!$C$13,B2569)),ISNUMBER(SEARCH('[1]Lookup for use classification'!$D$13,B2569)),,ISNUMBER(SEARCH('[1]Lookup for use classification'!$C$13,B2569)),ISNUMBER(SEARCH('[1]Lookup for use classification'!$E$13,B2569))),'[1]Lookup for use classification'!$A$13,IF(OR(ISNUMBER(SEARCH('[1]Lookup for use classification'!$B$14,B2569)),ISNUMBER(SEARCH('[1]Lookup for use classification'!$C$14,B2569))),'[1]Lookup for use classification'!$A$14,"Other"))))))))))))</f>
        <v>Other</v>
      </c>
      <c r="D2569" s="27"/>
      <c r="E2569" s="45"/>
      <c r="F2569" s="45"/>
    </row>
    <row r="2570" spans="1:6">
      <c r="A2570" s="16" t="s">
        <v>603</v>
      </c>
      <c r="B2570" s="26" t="s">
        <v>614</v>
      </c>
      <c r="C2570" s="133" t="str">
        <f>IF(OR(ISNUMBER(SEARCH('[1]Lookup for use classification'!$B$1,B2570)),ISNUMBER(SEARCH('[1]Lookup for use classification'!$C$1,B2570)),ISNUMBER(SEARCH('[1]Lookup for use classification'!$D$1,B2570)),ISNUMBER(SEARCH('[1]Lookup for use classification'!$E$1,B2570))),'[1]Lookup for use classification'!$A$1,IF(ISNUMBER(SEARCH('[1]Lookup for use classification'!$B$2,B2570)),'[1]Lookup for use classification'!$A$2,IF(ISNUMBER(SEARCH('[1]Lookup for use classification'!$B$3,B2570)),'[1]Lookup for use classification'!$A$3,IF(OR(ISNUMBER(SEARCH('[1]Lookup for use classification'!$B$4,B2570)),ISNUMBER(SEARCH('[1]Lookup for use classification'!$C$4,B2570)),ISNUMBER(SEARCH('[1]Lookup for use classification'!$D$4,B2570)),ISNUMBER(SEARCH('[1]Lookup for use classification'!$E$4,B2570))),'[1]Lookup for use classification'!$A$4,IF(OR(ISNUMBER(SEARCH('[1]Lookup for use classification'!$B$5,B2570)),ISNUMBER(SEARCH('[1]Lookup for use classification'!$C$5,B2570)),ISNUMBER(SEARCH('[1]Lookup for use classification'!$D$5,B2570))),'[1]Lookup for use classification'!$A$5,IF(OR(ISNUMBER(SEARCH('[1]Lookup for use classification'!$B$7,B2570)),ISNUMBER(SEARCH('[1]Lookup for use classification'!$C$7,B2570)),ISNUMBER(SEARCH('[1]Lookup for use classification'!$D$7,B2570))),'[1]Lookup for use classification'!$A$7,IF(OR(ISNUMBER(SEARCH('[1]Lookup for use classification'!$B$9,B2570)),ISNUMBER(SEARCH('[1]Lookup for use classification'!$C$9,B2570)),ISNUMBER(SEARCH('[1]Lookup for use classification'!$D$9,B2570)),ISNUMBER(SEARCH('[1]Lookup for use classification'!$E$9,B2570)),ISNUMBER(SEARCH('[1]Lookup for use classification'!$F$9,B2570)),ISNUMBER(SEARCH('[1]Lookup for use classification'!$G$9,B2570)),ISNUMBER(SEARCH('[1]Lookup for use classification'!$H$9,B2570)),ISNUMBER(SEARCH('[1]Lookup for use classification'!$I$9,B2570)),ISNUMBER(SEARCH('[1]Lookup for use classification'!$J$9,B2570)),ISNUMBER(SEARCH('[1]Lookup for use classification'!$K$9,B2570))),'[1]Lookup for use classification'!$A$9,IF(OR(ISNUMBER(SEARCH('[1]Lookup for use classification'!$B$10,B2570)),ISNUMBER(SEARCH('[1]Lookup for use classification'!$C$10,B2570)),ISNUMBER(SEARCH('[1]Lookup for use classification'!$D$10,B2570)),ISNUMBER(SEARCH('[1]Lookup for use classification'!$E$10,B2570)),ISNUMBER(SEARCH('[1]Lookup for use classification'!$F$10,B2570)),ISNUMBER(SEARCH('[1]Lookup for use classification'!$G$10,B2570))),'[1]Lookup for use classification'!$A$10,IF(OR(ISNUMBER(SEARCH('[1]Lookup for use classification'!$B$11,B2570)),ISNUMBER(SEARCH('[1]Lookup for use classification'!$C$11,B2570))),'[1]Lookup for use classification'!$A$11,IF(OR(ISNUMBER(SEARCH('[1]Lookup for use classification'!$B$12,B2570)),ISNUMBER(SEARCH('[1]Lookup for use classification'!$C$12,B2570))),'[1]Lookup for use classification'!$A$12,IF(OR(ISNUMBER(SEARCH('[1]Lookup for use classification'!$B$13,B2570)),ISNUMBER(SEARCH('[1]Lookup for use classification'!$C$13,B2570)),ISNUMBER(SEARCH('[1]Lookup for use classification'!$D$13,B2570)),,ISNUMBER(SEARCH('[1]Lookup for use classification'!$C$13,B2570)),ISNUMBER(SEARCH('[1]Lookup for use classification'!$E$13,B2570))),'[1]Lookup for use classification'!$A$13,IF(OR(ISNUMBER(SEARCH('[1]Lookup for use classification'!$B$14,B2570)),ISNUMBER(SEARCH('[1]Lookup for use classification'!$C$14,B2570))),'[1]Lookup for use classification'!$A$14,"Other"))))))))))))</f>
        <v>Other</v>
      </c>
      <c r="D2570" s="27">
        <v>3200</v>
      </c>
      <c r="E2570" s="45"/>
      <c r="F2570" s="45"/>
    </row>
    <row r="2571" spans="1:6">
      <c r="A2571" s="16" t="s">
        <v>603</v>
      </c>
      <c r="B2571" s="26" t="s">
        <v>615</v>
      </c>
      <c r="C2571" s="133" t="str">
        <f>IF(OR(ISNUMBER(SEARCH('[1]Lookup for use classification'!$B$1,B2571)),ISNUMBER(SEARCH('[1]Lookup for use classification'!$C$1,B2571)),ISNUMBER(SEARCH('[1]Lookup for use classification'!$D$1,B2571)),ISNUMBER(SEARCH('[1]Lookup for use classification'!$E$1,B2571))),'[1]Lookup for use classification'!$A$1,IF(ISNUMBER(SEARCH('[1]Lookup for use classification'!$B$2,B2571)),'[1]Lookup for use classification'!$A$2,IF(ISNUMBER(SEARCH('[1]Lookup for use classification'!$B$3,B2571)),'[1]Lookup for use classification'!$A$3,IF(OR(ISNUMBER(SEARCH('[1]Lookup for use classification'!$B$4,B2571)),ISNUMBER(SEARCH('[1]Lookup for use classification'!$C$4,B2571)),ISNUMBER(SEARCH('[1]Lookup for use classification'!$D$4,B2571)),ISNUMBER(SEARCH('[1]Lookup for use classification'!$E$4,B2571))),'[1]Lookup for use classification'!$A$4,IF(OR(ISNUMBER(SEARCH('[1]Lookup for use classification'!$B$5,B2571)),ISNUMBER(SEARCH('[1]Lookup for use classification'!$C$5,B2571)),ISNUMBER(SEARCH('[1]Lookup for use classification'!$D$5,B2571))),'[1]Lookup for use classification'!$A$5,IF(OR(ISNUMBER(SEARCH('[1]Lookup for use classification'!$B$7,B2571)),ISNUMBER(SEARCH('[1]Lookup for use classification'!$C$7,B2571)),ISNUMBER(SEARCH('[1]Lookup for use classification'!$D$7,B2571))),'[1]Lookup for use classification'!$A$7,IF(OR(ISNUMBER(SEARCH('[1]Lookup for use classification'!$B$9,B2571)),ISNUMBER(SEARCH('[1]Lookup for use classification'!$C$9,B2571)),ISNUMBER(SEARCH('[1]Lookup for use classification'!$D$9,B2571)),ISNUMBER(SEARCH('[1]Lookup for use classification'!$E$9,B2571)),ISNUMBER(SEARCH('[1]Lookup for use classification'!$F$9,B2571)),ISNUMBER(SEARCH('[1]Lookup for use classification'!$G$9,B2571)),ISNUMBER(SEARCH('[1]Lookup for use classification'!$H$9,B2571)),ISNUMBER(SEARCH('[1]Lookup for use classification'!$I$9,B2571)),ISNUMBER(SEARCH('[1]Lookup for use classification'!$J$9,B2571)),ISNUMBER(SEARCH('[1]Lookup for use classification'!$K$9,B2571))),'[1]Lookup for use classification'!$A$9,IF(OR(ISNUMBER(SEARCH('[1]Lookup for use classification'!$B$10,B2571)),ISNUMBER(SEARCH('[1]Lookup for use classification'!$C$10,B2571)),ISNUMBER(SEARCH('[1]Lookup for use classification'!$D$10,B2571)),ISNUMBER(SEARCH('[1]Lookup for use classification'!$E$10,B2571)),ISNUMBER(SEARCH('[1]Lookup for use classification'!$F$10,B2571)),ISNUMBER(SEARCH('[1]Lookup for use classification'!$G$10,B2571))),'[1]Lookup for use classification'!$A$10,IF(OR(ISNUMBER(SEARCH('[1]Lookup for use classification'!$B$11,B2571)),ISNUMBER(SEARCH('[1]Lookup for use classification'!$C$11,B2571))),'[1]Lookup for use classification'!$A$11,IF(OR(ISNUMBER(SEARCH('[1]Lookup for use classification'!$B$12,B2571)),ISNUMBER(SEARCH('[1]Lookup for use classification'!$C$12,B2571))),'[1]Lookup for use classification'!$A$12,IF(OR(ISNUMBER(SEARCH('[1]Lookup for use classification'!$B$13,B2571)),ISNUMBER(SEARCH('[1]Lookup for use classification'!$C$13,B2571)),ISNUMBER(SEARCH('[1]Lookup for use classification'!$D$13,B2571)),,ISNUMBER(SEARCH('[1]Lookup for use classification'!$C$13,B2571)),ISNUMBER(SEARCH('[1]Lookup for use classification'!$E$13,B2571))),'[1]Lookup for use classification'!$A$13,IF(OR(ISNUMBER(SEARCH('[1]Lookup for use classification'!$B$14,B2571)),ISNUMBER(SEARCH('[1]Lookup for use classification'!$C$14,B2571))),'[1]Lookup for use classification'!$A$14,"Other"))))))))))))</f>
        <v>Other</v>
      </c>
      <c r="D2571" s="27"/>
      <c r="E2571" s="45"/>
      <c r="F2571" s="45"/>
    </row>
    <row r="2572" spans="1:6">
      <c r="A2572" s="16" t="s">
        <v>1229</v>
      </c>
      <c r="B2572" s="17" t="s">
        <v>302</v>
      </c>
      <c r="C2572" s="133" t="str">
        <f>IF(OR(ISNUMBER(SEARCH('[1]Lookup for use classification'!$B$1,B2572)),ISNUMBER(SEARCH('[1]Lookup for use classification'!$C$1,B2572)),ISNUMBER(SEARCH('[1]Lookup for use classification'!$D$1,B2572)),ISNUMBER(SEARCH('[1]Lookup for use classification'!$E$1,B2572))),'[1]Lookup for use classification'!$A$1,IF(ISNUMBER(SEARCH('[1]Lookup for use classification'!$B$2,B2572)),'[1]Lookup for use classification'!$A$2,IF(ISNUMBER(SEARCH('[1]Lookup for use classification'!$B$3,B2572)),'[1]Lookup for use classification'!$A$3,IF(OR(ISNUMBER(SEARCH('[1]Lookup for use classification'!$B$4,B2572)),ISNUMBER(SEARCH('[1]Lookup for use classification'!$C$4,B2572)),ISNUMBER(SEARCH('[1]Lookup for use classification'!$D$4,B2572)),ISNUMBER(SEARCH('[1]Lookup for use classification'!$E$4,B2572))),'[1]Lookup for use classification'!$A$4,IF(OR(ISNUMBER(SEARCH('[1]Lookup for use classification'!$B$5,B2572)),ISNUMBER(SEARCH('[1]Lookup for use classification'!$C$5,B2572)),ISNUMBER(SEARCH('[1]Lookup for use classification'!$D$5,B2572))),'[1]Lookup for use classification'!$A$5,IF(OR(ISNUMBER(SEARCH('[1]Lookup for use classification'!$B$7,B2572)),ISNUMBER(SEARCH('[1]Lookup for use classification'!$C$7,B2572)),ISNUMBER(SEARCH('[1]Lookup for use classification'!$D$7,B2572))),'[1]Lookup for use classification'!$A$7,IF(OR(ISNUMBER(SEARCH('[1]Lookup for use classification'!$B$9,B2572)),ISNUMBER(SEARCH('[1]Lookup for use classification'!$C$9,B2572)),ISNUMBER(SEARCH('[1]Lookup for use classification'!$D$9,B2572)),ISNUMBER(SEARCH('[1]Lookup for use classification'!$E$9,B2572)),ISNUMBER(SEARCH('[1]Lookup for use classification'!$F$9,B2572)),ISNUMBER(SEARCH('[1]Lookup for use classification'!$G$9,B2572)),ISNUMBER(SEARCH('[1]Lookup for use classification'!$H$9,B2572)),ISNUMBER(SEARCH('[1]Lookup for use classification'!$I$9,B2572)),ISNUMBER(SEARCH('[1]Lookup for use classification'!$J$9,B2572)),ISNUMBER(SEARCH('[1]Lookup for use classification'!$K$9,B2572))),'[1]Lookup for use classification'!$A$9,IF(OR(ISNUMBER(SEARCH('[1]Lookup for use classification'!$B$10,B2572)),ISNUMBER(SEARCH('[1]Lookup for use classification'!$C$10,B2572)),ISNUMBER(SEARCH('[1]Lookup for use classification'!$D$10,B2572)),ISNUMBER(SEARCH('[1]Lookup for use classification'!$E$10,B2572)),ISNUMBER(SEARCH('[1]Lookup for use classification'!$F$10,B2572)),ISNUMBER(SEARCH('[1]Lookup for use classification'!$G$10,B2572))),'[1]Lookup for use classification'!$A$10,IF(OR(ISNUMBER(SEARCH('[1]Lookup for use classification'!$B$11,B2572)),ISNUMBER(SEARCH('[1]Lookup for use classification'!$C$11,B2572))),'[1]Lookup for use classification'!$A$11,IF(OR(ISNUMBER(SEARCH('[1]Lookup for use classification'!$B$12,B2572)),ISNUMBER(SEARCH('[1]Lookup for use classification'!$C$12,B2572))),'[1]Lookup for use classification'!$A$12,IF(OR(ISNUMBER(SEARCH('[1]Lookup for use classification'!$B$13,B2572)),ISNUMBER(SEARCH('[1]Lookup for use classification'!$C$13,B2572)),ISNUMBER(SEARCH('[1]Lookup for use classification'!$D$13,B2572)),,ISNUMBER(SEARCH('[1]Lookup for use classification'!$C$13,B2572)),ISNUMBER(SEARCH('[1]Lookup for use classification'!$E$13,B2572))),'[1]Lookup for use classification'!$A$13,IF(OR(ISNUMBER(SEARCH('[1]Lookup for use classification'!$B$14,B2572)),ISNUMBER(SEARCH('[1]Lookup for use classification'!$C$14,B2572))),'[1]Lookup for use classification'!$A$14,"Other"))))))))))))</f>
        <v>Retail - Other</v>
      </c>
      <c r="D2572" s="18">
        <v>1500</v>
      </c>
      <c r="E2572" s="89"/>
      <c r="F2572" s="89"/>
    </row>
    <row r="2573" spans="1:6">
      <c r="A2573" s="16" t="s">
        <v>1229</v>
      </c>
      <c r="B2573" s="17" t="s">
        <v>286</v>
      </c>
      <c r="C2573" s="133" t="str">
        <f>IF(OR(ISNUMBER(SEARCH('[1]Lookup for use classification'!$B$1,B2573)),ISNUMBER(SEARCH('[1]Lookup for use classification'!$C$1,B2573)),ISNUMBER(SEARCH('[1]Lookup for use classification'!$D$1,B2573)),ISNUMBER(SEARCH('[1]Lookup for use classification'!$E$1,B2573))),'[1]Lookup for use classification'!$A$1,IF(ISNUMBER(SEARCH('[1]Lookup for use classification'!$B$2,B2573)),'[1]Lookup for use classification'!$A$2,IF(ISNUMBER(SEARCH('[1]Lookup for use classification'!$B$3,B2573)),'[1]Lookup for use classification'!$A$3,IF(OR(ISNUMBER(SEARCH('[1]Lookup for use classification'!$B$4,B2573)),ISNUMBER(SEARCH('[1]Lookup for use classification'!$C$4,B2573)),ISNUMBER(SEARCH('[1]Lookup for use classification'!$D$4,B2573)),ISNUMBER(SEARCH('[1]Lookup for use classification'!$E$4,B2573))),'[1]Lookup for use classification'!$A$4,IF(OR(ISNUMBER(SEARCH('[1]Lookup for use classification'!$B$5,B2573)),ISNUMBER(SEARCH('[1]Lookup for use classification'!$C$5,B2573)),ISNUMBER(SEARCH('[1]Lookup for use classification'!$D$5,B2573))),'[1]Lookup for use classification'!$A$5,IF(OR(ISNUMBER(SEARCH('[1]Lookup for use classification'!$B$7,B2573)),ISNUMBER(SEARCH('[1]Lookup for use classification'!$C$7,B2573)),ISNUMBER(SEARCH('[1]Lookup for use classification'!$D$7,B2573))),'[1]Lookup for use classification'!$A$7,IF(OR(ISNUMBER(SEARCH('[1]Lookup for use classification'!$B$9,B2573)),ISNUMBER(SEARCH('[1]Lookup for use classification'!$C$9,B2573)),ISNUMBER(SEARCH('[1]Lookup for use classification'!$D$9,B2573)),ISNUMBER(SEARCH('[1]Lookup for use classification'!$E$9,B2573)),ISNUMBER(SEARCH('[1]Lookup for use classification'!$F$9,B2573)),ISNUMBER(SEARCH('[1]Lookup for use classification'!$G$9,B2573)),ISNUMBER(SEARCH('[1]Lookup for use classification'!$H$9,B2573)),ISNUMBER(SEARCH('[1]Lookup for use classification'!$I$9,B2573)),ISNUMBER(SEARCH('[1]Lookup for use classification'!$J$9,B2573)),ISNUMBER(SEARCH('[1]Lookup for use classification'!$K$9,B2573))),'[1]Lookup for use classification'!$A$9,IF(OR(ISNUMBER(SEARCH('[1]Lookup for use classification'!$B$10,B2573)),ISNUMBER(SEARCH('[1]Lookup for use classification'!$C$10,B2573)),ISNUMBER(SEARCH('[1]Lookup for use classification'!$D$10,B2573)),ISNUMBER(SEARCH('[1]Lookup for use classification'!$E$10,B2573)),ISNUMBER(SEARCH('[1]Lookup for use classification'!$F$10,B2573)),ISNUMBER(SEARCH('[1]Lookup for use classification'!$G$10,B2573))),'[1]Lookup for use classification'!$A$10,IF(OR(ISNUMBER(SEARCH('[1]Lookup for use classification'!$B$11,B2573)),ISNUMBER(SEARCH('[1]Lookup for use classification'!$C$11,B2573))),'[1]Lookup for use classification'!$A$11,IF(OR(ISNUMBER(SEARCH('[1]Lookup for use classification'!$B$12,B2573)),ISNUMBER(SEARCH('[1]Lookup for use classification'!$C$12,B2573))),'[1]Lookup for use classification'!$A$12,IF(OR(ISNUMBER(SEARCH('[1]Lookup for use classification'!$B$13,B2573)),ISNUMBER(SEARCH('[1]Lookup for use classification'!$C$13,B2573)),ISNUMBER(SEARCH('[1]Lookup for use classification'!$D$13,B2573)),,ISNUMBER(SEARCH('[1]Lookup for use classification'!$C$13,B2573)),ISNUMBER(SEARCH('[1]Lookup for use classification'!$E$13,B2573))),'[1]Lookup for use classification'!$A$13,IF(OR(ISNUMBER(SEARCH('[1]Lookup for use classification'!$B$14,B2573)),ISNUMBER(SEARCH('[1]Lookup for use classification'!$C$14,B2573))),'[1]Lookup for use classification'!$A$14,"Other"))))))))))))</f>
        <v>Public Assembly</v>
      </c>
      <c r="D2573" s="18"/>
      <c r="E2573" s="89"/>
      <c r="F2573" s="89"/>
    </row>
    <row r="2574" spans="1:6">
      <c r="A2574" s="16" t="s">
        <v>1229</v>
      </c>
      <c r="B2574" s="17" t="s">
        <v>1227</v>
      </c>
      <c r="C2574" s="133" t="str">
        <f>IF(OR(ISNUMBER(SEARCH('[1]Lookup for use classification'!$B$1,B2574)),ISNUMBER(SEARCH('[1]Lookup for use classification'!$C$1,B2574)),ISNUMBER(SEARCH('[1]Lookup for use classification'!$D$1,B2574)),ISNUMBER(SEARCH('[1]Lookup for use classification'!$E$1,B2574))),'[1]Lookup for use classification'!$A$1,IF(ISNUMBER(SEARCH('[1]Lookup for use classification'!$B$2,B2574)),'[1]Lookup for use classification'!$A$2,IF(ISNUMBER(SEARCH('[1]Lookup for use classification'!$B$3,B2574)),'[1]Lookup for use classification'!$A$3,IF(OR(ISNUMBER(SEARCH('[1]Lookup for use classification'!$B$4,B2574)),ISNUMBER(SEARCH('[1]Lookup for use classification'!$C$4,B2574)),ISNUMBER(SEARCH('[1]Lookup for use classification'!$D$4,B2574)),ISNUMBER(SEARCH('[1]Lookup for use classification'!$E$4,B2574))),'[1]Lookup for use classification'!$A$4,IF(OR(ISNUMBER(SEARCH('[1]Lookup for use classification'!$B$5,B2574)),ISNUMBER(SEARCH('[1]Lookup for use classification'!$C$5,B2574)),ISNUMBER(SEARCH('[1]Lookup for use classification'!$D$5,B2574))),'[1]Lookup for use classification'!$A$5,IF(OR(ISNUMBER(SEARCH('[1]Lookup for use classification'!$B$7,B2574)),ISNUMBER(SEARCH('[1]Lookup for use classification'!$C$7,B2574)),ISNUMBER(SEARCH('[1]Lookup for use classification'!$D$7,B2574))),'[1]Lookup for use classification'!$A$7,IF(OR(ISNUMBER(SEARCH('[1]Lookup for use classification'!$B$9,B2574)),ISNUMBER(SEARCH('[1]Lookup for use classification'!$C$9,B2574)),ISNUMBER(SEARCH('[1]Lookup for use classification'!$D$9,B2574)),ISNUMBER(SEARCH('[1]Lookup for use classification'!$E$9,B2574)),ISNUMBER(SEARCH('[1]Lookup for use classification'!$F$9,B2574)),ISNUMBER(SEARCH('[1]Lookup for use classification'!$G$9,B2574)),ISNUMBER(SEARCH('[1]Lookup for use classification'!$H$9,B2574)),ISNUMBER(SEARCH('[1]Lookup for use classification'!$I$9,B2574)),ISNUMBER(SEARCH('[1]Lookup for use classification'!$J$9,B2574)),ISNUMBER(SEARCH('[1]Lookup for use classification'!$K$9,B2574))),'[1]Lookup for use classification'!$A$9,IF(OR(ISNUMBER(SEARCH('[1]Lookup for use classification'!$B$10,B2574)),ISNUMBER(SEARCH('[1]Lookup for use classification'!$C$10,B2574)),ISNUMBER(SEARCH('[1]Lookup for use classification'!$D$10,B2574)),ISNUMBER(SEARCH('[1]Lookup for use classification'!$E$10,B2574)),ISNUMBER(SEARCH('[1]Lookup for use classification'!$F$10,B2574)),ISNUMBER(SEARCH('[1]Lookup for use classification'!$G$10,B2574))),'[1]Lookup for use classification'!$A$10,IF(OR(ISNUMBER(SEARCH('[1]Lookup for use classification'!$B$11,B2574)),ISNUMBER(SEARCH('[1]Lookup for use classification'!$C$11,B2574))),'[1]Lookup for use classification'!$A$11,IF(OR(ISNUMBER(SEARCH('[1]Lookup for use classification'!$B$12,B2574)),ISNUMBER(SEARCH('[1]Lookup for use classification'!$C$12,B2574))),'[1]Lookup for use classification'!$A$12,IF(OR(ISNUMBER(SEARCH('[1]Lookup for use classification'!$B$13,B2574)),ISNUMBER(SEARCH('[1]Lookup for use classification'!$C$13,B2574)),ISNUMBER(SEARCH('[1]Lookup for use classification'!$D$13,B2574)),,ISNUMBER(SEARCH('[1]Lookup for use classification'!$C$13,B2574)),ISNUMBER(SEARCH('[1]Lookup for use classification'!$E$13,B2574))),'[1]Lookup for use classification'!$A$13,IF(OR(ISNUMBER(SEARCH('[1]Lookup for use classification'!$B$14,B2574)),ISNUMBER(SEARCH('[1]Lookup for use classification'!$C$14,B2574))),'[1]Lookup for use classification'!$A$14,"Other"))))))))))))</f>
        <v>Education - K - 12</v>
      </c>
      <c r="D2574" s="18">
        <v>21920</v>
      </c>
      <c r="E2574" s="89" t="s">
        <v>798</v>
      </c>
      <c r="F2574" s="89"/>
    </row>
    <row r="2575" spans="1:6">
      <c r="A2575" s="16" t="s">
        <v>1229</v>
      </c>
      <c r="B2575" s="17" t="s">
        <v>1228</v>
      </c>
      <c r="C2575" s="133" t="str">
        <f>IF(OR(ISNUMBER(SEARCH('[1]Lookup for use classification'!$B$1,B2575)),ISNUMBER(SEARCH('[1]Lookup for use classification'!$C$1,B2575)),ISNUMBER(SEARCH('[1]Lookup for use classification'!$D$1,B2575)),ISNUMBER(SEARCH('[1]Lookup for use classification'!$E$1,B2575))),'[1]Lookup for use classification'!$A$1,IF(ISNUMBER(SEARCH('[1]Lookup for use classification'!$B$2,B2575)),'[1]Lookup for use classification'!$A$2,IF(ISNUMBER(SEARCH('[1]Lookup for use classification'!$B$3,B2575)),'[1]Lookup for use classification'!$A$3,IF(OR(ISNUMBER(SEARCH('[1]Lookup for use classification'!$B$4,B2575)),ISNUMBER(SEARCH('[1]Lookup for use classification'!$C$4,B2575)),ISNUMBER(SEARCH('[1]Lookup for use classification'!$D$4,B2575)),ISNUMBER(SEARCH('[1]Lookup for use classification'!$E$4,B2575))),'[1]Lookup for use classification'!$A$4,IF(OR(ISNUMBER(SEARCH('[1]Lookup for use classification'!$B$5,B2575)),ISNUMBER(SEARCH('[1]Lookup for use classification'!$C$5,B2575)),ISNUMBER(SEARCH('[1]Lookup for use classification'!$D$5,B2575))),'[1]Lookup for use classification'!$A$5,IF(OR(ISNUMBER(SEARCH('[1]Lookup for use classification'!$B$7,B2575)),ISNUMBER(SEARCH('[1]Lookup for use classification'!$C$7,B2575)),ISNUMBER(SEARCH('[1]Lookup for use classification'!$D$7,B2575))),'[1]Lookup for use classification'!$A$7,IF(OR(ISNUMBER(SEARCH('[1]Lookup for use classification'!$B$9,B2575)),ISNUMBER(SEARCH('[1]Lookup for use classification'!$C$9,B2575)),ISNUMBER(SEARCH('[1]Lookup for use classification'!$D$9,B2575)),ISNUMBER(SEARCH('[1]Lookup for use classification'!$E$9,B2575)),ISNUMBER(SEARCH('[1]Lookup for use classification'!$F$9,B2575)),ISNUMBER(SEARCH('[1]Lookup for use classification'!$G$9,B2575)),ISNUMBER(SEARCH('[1]Lookup for use classification'!$H$9,B2575)),ISNUMBER(SEARCH('[1]Lookup for use classification'!$I$9,B2575)),ISNUMBER(SEARCH('[1]Lookup for use classification'!$J$9,B2575)),ISNUMBER(SEARCH('[1]Lookup for use classification'!$K$9,B2575))),'[1]Lookup for use classification'!$A$9,IF(OR(ISNUMBER(SEARCH('[1]Lookup for use classification'!$B$10,B2575)),ISNUMBER(SEARCH('[1]Lookup for use classification'!$C$10,B2575)),ISNUMBER(SEARCH('[1]Lookup for use classification'!$D$10,B2575)),ISNUMBER(SEARCH('[1]Lookup for use classification'!$E$10,B2575)),ISNUMBER(SEARCH('[1]Lookup for use classification'!$F$10,B2575)),ISNUMBER(SEARCH('[1]Lookup for use classification'!$G$10,B2575))),'[1]Lookup for use classification'!$A$10,IF(OR(ISNUMBER(SEARCH('[1]Lookup for use classification'!$B$11,B2575)),ISNUMBER(SEARCH('[1]Lookup for use classification'!$C$11,B2575))),'[1]Lookup for use classification'!$A$11,IF(OR(ISNUMBER(SEARCH('[1]Lookup for use classification'!$B$12,B2575)),ISNUMBER(SEARCH('[1]Lookup for use classification'!$C$12,B2575))),'[1]Lookup for use classification'!$A$12,IF(OR(ISNUMBER(SEARCH('[1]Lookup for use classification'!$B$13,B2575)),ISNUMBER(SEARCH('[1]Lookup for use classification'!$C$13,B2575)),ISNUMBER(SEARCH('[1]Lookup for use classification'!$D$13,B2575)),,ISNUMBER(SEARCH('[1]Lookup for use classification'!$C$13,B2575)),ISNUMBER(SEARCH('[1]Lookup for use classification'!$E$13,B2575))),'[1]Lookup for use classification'!$A$13,IF(OR(ISNUMBER(SEARCH('[1]Lookup for use classification'!$B$14,B2575)),ISNUMBER(SEARCH('[1]Lookup for use classification'!$C$14,B2575))),'[1]Lookup for use classification'!$A$14,"Other"))))))))))))</f>
        <v>Health Care - Hospitals</v>
      </c>
      <c r="D2575" s="18"/>
      <c r="E2575" s="89"/>
      <c r="F2575" s="89"/>
    </row>
    <row r="2576" spans="1:6">
      <c r="A2576" s="16" t="s">
        <v>1229</v>
      </c>
      <c r="B2576" s="17" t="s">
        <v>64</v>
      </c>
      <c r="C2576" s="133" t="str">
        <f>IF(OR(ISNUMBER(SEARCH('[1]Lookup for use classification'!$B$1,B2576)),ISNUMBER(SEARCH('[1]Lookup for use classification'!$C$1,B2576)),ISNUMBER(SEARCH('[1]Lookup for use classification'!$D$1,B2576)),ISNUMBER(SEARCH('[1]Lookup for use classification'!$E$1,B2576))),'[1]Lookup for use classification'!$A$1,IF(ISNUMBER(SEARCH('[1]Lookup for use classification'!$B$2,B2576)),'[1]Lookup for use classification'!$A$2,IF(ISNUMBER(SEARCH('[1]Lookup for use classification'!$B$3,B2576)),'[1]Lookup for use classification'!$A$3,IF(OR(ISNUMBER(SEARCH('[1]Lookup for use classification'!$B$4,B2576)),ISNUMBER(SEARCH('[1]Lookup for use classification'!$C$4,B2576)),ISNUMBER(SEARCH('[1]Lookup for use classification'!$D$4,B2576)),ISNUMBER(SEARCH('[1]Lookup for use classification'!$E$4,B2576))),'[1]Lookup for use classification'!$A$4,IF(OR(ISNUMBER(SEARCH('[1]Lookup for use classification'!$B$5,B2576)),ISNUMBER(SEARCH('[1]Lookup for use classification'!$C$5,B2576)),ISNUMBER(SEARCH('[1]Lookup for use classification'!$D$5,B2576))),'[1]Lookup for use classification'!$A$5,IF(OR(ISNUMBER(SEARCH('[1]Lookup for use classification'!$B$7,B2576)),ISNUMBER(SEARCH('[1]Lookup for use classification'!$C$7,B2576)),ISNUMBER(SEARCH('[1]Lookup for use classification'!$D$7,B2576))),'[1]Lookup for use classification'!$A$7,IF(OR(ISNUMBER(SEARCH('[1]Lookup for use classification'!$B$9,B2576)),ISNUMBER(SEARCH('[1]Lookup for use classification'!$C$9,B2576)),ISNUMBER(SEARCH('[1]Lookup for use classification'!$D$9,B2576)),ISNUMBER(SEARCH('[1]Lookup for use classification'!$E$9,B2576)),ISNUMBER(SEARCH('[1]Lookup for use classification'!$F$9,B2576)),ISNUMBER(SEARCH('[1]Lookup for use classification'!$G$9,B2576)),ISNUMBER(SEARCH('[1]Lookup for use classification'!$H$9,B2576)),ISNUMBER(SEARCH('[1]Lookup for use classification'!$I$9,B2576)),ISNUMBER(SEARCH('[1]Lookup for use classification'!$J$9,B2576)),ISNUMBER(SEARCH('[1]Lookup for use classification'!$K$9,B2576))),'[1]Lookup for use classification'!$A$9,IF(OR(ISNUMBER(SEARCH('[1]Lookup for use classification'!$B$10,B2576)),ISNUMBER(SEARCH('[1]Lookup for use classification'!$C$10,B2576)),ISNUMBER(SEARCH('[1]Lookup for use classification'!$D$10,B2576)),ISNUMBER(SEARCH('[1]Lookup for use classification'!$E$10,B2576)),ISNUMBER(SEARCH('[1]Lookup for use classification'!$F$10,B2576)),ISNUMBER(SEARCH('[1]Lookup for use classification'!$G$10,B2576))),'[1]Lookup for use classification'!$A$10,IF(OR(ISNUMBER(SEARCH('[1]Lookup for use classification'!$B$11,B2576)),ISNUMBER(SEARCH('[1]Lookup for use classification'!$C$11,B2576))),'[1]Lookup for use classification'!$A$11,IF(OR(ISNUMBER(SEARCH('[1]Lookup for use classification'!$B$12,B2576)),ISNUMBER(SEARCH('[1]Lookup for use classification'!$C$12,B2576))),'[1]Lookup for use classification'!$A$12,IF(OR(ISNUMBER(SEARCH('[1]Lookup for use classification'!$B$13,B2576)),ISNUMBER(SEARCH('[1]Lookup for use classification'!$C$13,B2576)),ISNUMBER(SEARCH('[1]Lookup for use classification'!$D$13,B2576)),,ISNUMBER(SEARCH('[1]Lookup for use classification'!$C$13,B2576)),ISNUMBER(SEARCH('[1]Lookup for use classification'!$E$13,B2576))),'[1]Lookup for use classification'!$A$13,IF(OR(ISNUMBER(SEARCH('[1]Lookup for use classification'!$B$14,B2576)),ISNUMBER(SEARCH('[1]Lookup for use classification'!$C$14,B2576))),'[1]Lookup for use classification'!$A$14,"Other"))))))))))))</f>
        <v>Water &amp; Sewer</v>
      </c>
      <c r="D2576" s="18"/>
      <c r="E2576" s="89"/>
      <c r="F2576" s="89"/>
    </row>
  </sheetData>
  <autoFilter ref="A1:F2576"/>
  <sortState ref="A2:K2576">
    <sortCondition ref="A2:A2576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sqref="A1:XFD1048576"/>
    </sheetView>
  </sheetViews>
  <sheetFormatPr defaultRowHeight="15"/>
  <cols>
    <col min="1" max="1" width="35.85546875" bestFit="1" customWidth="1"/>
    <col min="2" max="2" width="15.140625" bestFit="1" customWidth="1"/>
  </cols>
  <sheetData>
    <row r="1" spans="1:11">
      <c r="A1" t="s">
        <v>3615</v>
      </c>
      <c r="B1" s="139" t="s">
        <v>1250</v>
      </c>
      <c r="C1" s="139" t="s">
        <v>1096</v>
      </c>
      <c r="D1" s="139" t="s">
        <v>3660</v>
      </c>
      <c r="E1" s="139" t="s">
        <v>3661</v>
      </c>
      <c r="F1" s="139"/>
      <c r="G1" s="139"/>
      <c r="H1" s="139"/>
      <c r="I1" s="139"/>
      <c r="J1" s="139"/>
      <c r="K1" s="139"/>
    </row>
    <row r="2" spans="1:11">
      <c r="A2" t="s">
        <v>3335</v>
      </c>
      <c r="B2" s="139" t="s">
        <v>58</v>
      </c>
      <c r="C2" s="139"/>
      <c r="D2" s="139"/>
      <c r="E2" s="139"/>
      <c r="F2" s="139"/>
      <c r="G2" s="139"/>
      <c r="H2" s="139"/>
      <c r="I2" s="139"/>
      <c r="J2" s="139"/>
      <c r="K2" s="139"/>
    </row>
    <row r="3" spans="1:11">
      <c r="A3" t="s">
        <v>3325</v>
      </c>
      <c r="B3" s="139" t="s">
        <v>3662</v>
      </c>
      <c r="C3" s="139"/>
      <c r="D3" s="139"/>
      <c r="E3" s="139"/>
      <c r="F3" s="139"/>
      <c r="G3" s="139"/>
      <c r="H3" s="139"/>
      <c r="I3" s="139"/>
      <c r="J3" s="139"/>
      <c r="K3" s="139"/>
    </row>
    <row r="4" spans="1:11">
      <c r="A4" t="s">
        <v>3315</v>
      </c>
      <c r="B4" s="139" t="s">
        <v>1631</v>
      </c>
      <c r="C4" s="139" t="s">
        <v>3663</v>
      </c>
      <c r="D4" s="139" t="s">
        <v>3664</v>
      </c>
      <c r="E4" s="139" t="s">
        <v>3665</v>
      </c>
      <c r="F4" s="139"/>
      <c r="G4" s="139"/>
      <c r="H4" s="139"/>
      <c r="I4" s="139"/>
      <c r="J4" s="139"/>
      <c r="K4" s="139"/>
    </row>
    <row r="5" spans="1:11">
      <c r="A5" t="s">
        <v>3232</v>
      </c>
      <c r="B5" s="139" t="s">
        <v>147</v>
      </c>
      <c r="C5" s="139" t="s">
        <v>3666</v>
      </c>
      <c r="D5" s="139" t="s">
        <v>3667</v>
      </c>
      <c r="E5" s="139"/>
      <c r="F5" s="139"/>
      <c r="G5" s="139"/>
      <c r="H5" s="139"/>
      <c r="I5" s="139"/>
      <c r="J5" s="139"/>
      <c r="K5" s="139"/>
    </row>
    <row r="6" spans="1:11">
      <c r="A6" t="s">
        <v>3216</v>
      </c>
      <c r="B6" s="139"/>
      <c r="C6" s="139"/>
      <c r="D6" s="139"/>
      <c r="E6" s="139"/>
      <c r="F6" s="139"/>
      <c r="G6" s="139"/>
      <c r="H6" s="139"/>
      <c r="I6" s="139"/>
      <c r="J6" s="139"/>
      <c r="K6" s="139"/>
    </row>
    <row r="7" spans="1:11">
      <c r="A7" t="s">
        <v>377</v>
      </c>
      <c r="B7" s="139" t="s">
        <v>377</v>
      </c>
      <c r="C7" s="139" t="s">
        <v>3668</v>
      </c>
      <c r="D7" s="139" t="s">
        <v>3669</v>
      </c>
      <c r="E7" s="139"/>
      <c r="F7" s="139"/>
      <c r="G7" s="139"/>
      <c r="H7" s="139"/>
      <c r="I7" s="139"/>
      <c r="J7" s="139"/>
      <c r="K7" s="139"/>
    </row>
    <row r="8" spans="1:11">
      <c r="A8" t="s">
        <v>1500</v>
      </c>
      <c r="B8" s="139" t="s">
        <v>254</v>
      </c>
      <c r="C8" s="139"/>
      <c r="D8" s="139"/>
      <c r="E8" s="139"/>
      <c r="F8" s="139"/>
      <c r="G8" s="139"/>
      <c r="H8" s="139"/>
      <c r="I8" s="139"/>
      <c r="J8" s="139"/>
      <c r="K8" s="139"/>
    </row>
    <row r="9" spans="1:11">
      <c r="A9" t="s">
        <v>2424</v>
      </c>
      <c r="B9" s="139" t="s">
        <v>3670</v>
      </c>
      <c r="C9" s="139" t="s">
        <v>242</v>
      </c>
      <c r="D9" s="139" t="s">
        <v>473</v>
      </c>
      <c r="E9" s="139" t="s">
        <v>1970</v>
      </c>
      <c r="F9" s="139" t="s">
        <v>3671</v>
      </c>
      <c r="G9" s="139" t="s">
        <v>3672</v>
      </c>
      <c r="H9" s="139" t="s">
        <v>3673</v>
      </c>
      <c r="I9" s="139" t="s">
        <v>3674</v>
      </c>
      <c r="J9" s="139" t="s">
        <v>3675</v>
      </c>
      <c r="K9" s="139" t="s">
        <v>3676</v>
      </c>
    </row>
    <row r="10" spans="1:11">
      <c r="A10" t="s">
        <v>213</v>
      </c>
      <c r="B10" s="139" t="s">
        <v>3677</v>
      </c>
      <c r="C10" s="139" t="s">
        <v>3678</v>
      </c>
      <c r="D10" s="139" t="s">
        <v>3679</v>
      </c>
      <c r="E10" s="139" t="s">
        <v>3680</v>
      </c>
      <c r="F10" s="139" t="s">
        <v>878</v>
      </c>
      <c r="G10" s="139" t="s">
        <v>22</v>
      </c>
      <c r="H10" s="139"/>
      <c r="I10" s="139"/>
      <c r="J10" s="139"/>
      <c r="K10" s="139"/>
    </row>
    <row r="11" spans="1:11">
      <c r="A11" t="s">
        <v>2233</v>
      </c>
      <c r="B11" s="139" t="s">
        <v>3681</v>
      </c>
      <c r="C11" s="139" t="s">
        <v>508</v>
      </c>
      <c r="D11" s="139"/>
      <c r="E11" s="139"/>
      <c r="F11" s="139"/>
      <c r="G11" s="139"/>
      <c r="H11" s="139"/>
      <c r="I11" s="139"/>
      <c r="J11" s="139"/>
      <c r="K11" s="139"/>
    </row>
    <row r="12" spans="1:11">
      <c r="A12" t="s">
        <v>1980</v>
      </c>
      <c r="B12" s="139" t="s">
        <v>101</v>
      </c>
      <c r="C12" s="139" t="s">
        <v>252</v>
      </c>
      <c r="D12" s="139"/>
      <c r="E12" s="139"/>
      <c r="F12" s="139"/>
      <c r="G12" s="139"/>
      <c r="H12" s="139"/>
      <c r="I12" s="139"/>
      <c r="J12" s="139"/>
      <c r="K12" s="139"/>
    </row>
    <row r="13" spans="1:11">
      <c r="A13" t="s">
        <v>65</v>
      </c>
      <c r="B13" s="139" t="s">
        <v>3682</v>
      </c>
      <c r="C13" s="139" t="s">
        <v>3683</v>
      </c>
      <c r="D13" s="139" t="s">
        <v>3684</v>
      </c>
      <c r="E13" s="139" t="s">
        <v>64</v>
      </c>
      <c r="F13" s="139"/>
      <c r="G13" s="139"/>
      <c r="H13" s="139"/>
      <c r="I13" s="139"/>
      <c r="J13" s="139"/>
      <c r="K13" s="139"/>
    </row>
    <row r="14" spans="1:11">
      <c r="A14" s="6" t="s">
        <v>2194</v>
      </c>
      <c r="B14" s="139" t="s">
        <v>254</v>
      </c>
      <c r="C14" s="139" t="s">
        <v>3685</v>
      </c>
      <c r="D14" s="139" t="s">
        <v>3686</v>
      </c>
      <c r="E14" s="139" t="s">
        <v>3687</v>
      </c>
      <c r="F14" s="139"/>
      <c r="G14" s="139"/>
      <c r="H14" s="139"/>
      <c r="I14" s="139"/>
      <c r="J14" s="139"/>
      <c r="K14" s="139"/>
    </row>
    <row r="15" spans="1:11">
      <c r="A15" t="s">
        <v>3688</v>
      </c>
      <c r="B15" s="139" t="s">
        <v>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ConsolidList from all source</vt:lpstr>
      <vt:lpstr>Building Use Averages</vt:lpstr>
      <vt:lpstr>ARIS</vt:lpstr>
      <vt:lpstr>EUS</vt:lpstr>
      <vt:lpstr>Sheet1</vt:lpstr>
      <vt:lpstr>Sheet2</vt:lpstr>
      <vt:lpstr>Master List of NonRes from Reg</vt:lpstr>
      <vt:lpstr>Lookup for use classification</vt:lpstr>
    </vt:vector>
  </TitlesOfParts>
  <Company>AIDEA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 Huff</dc:creator>
  <cp:lastModifiedBy>Neil McMahon</cp:lastModifiedBy>
  <dcterms:created xsi:type="dcterms:W3CDTF">2015-10-29T19:13:01Z</dcterms:created>
  <dcterms:modified xsi:type="dcterms:W3CDTF">2015-11-24T21:26:55Z</dcterms:modified>
</cp:coreProperties>
</file>